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namedSheetViews/namedSheetView1.xml" ContentType="application/vnd.ms-excel.namedsheetview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mskcc.sharepoint.com/teams/CNTtoxicityreview-NatNanotech/Shared Documents/General/"/>
    </mc:Choice>
  </mc:AlternateContent>
  <xr:revisionPtr revIDLastSave="816" documentId="13_ncr:1_{320B1D26-A364-4F07-8C08-5B167EB0B355}" xr6:coauthVersionLast="47" xr6:coauthVersionMax="47" xr10:uidLastSave="{D32193DF-566B-4931-ACB7-F851D35DFC1A}"/>
  <bookViews>
    <workbookView xWindow="2660" yWindow="2660" windowWidth="18880" windowHeight="7420" xr2:uid="{B530A6FC-1B51-408A-9C58-E03260BC43C3}"/>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3" i="1" l="1"/>
  <c r="AY3" i="1"/>
  <c r="I3" i="2" l="1"/>
  <c r="I4" i="2"/>
  <c r="I5" i="2"/>
  <c r="I6" i="2"/>
  <c r="I7" i="2"/>
  <c r="I8" i="2"/>
  <c r="I9" i="2"/>
  <c r="I10" i="2"/>
  <c r="I11" i="2"/>
  <c r="I12" i="2"/>
  <c r="I13" i="2"/>
  <c r="I14" i="2"/>
  <c r="I15" i="2"/>
  <c r="I16" i="2"/>
  <c r="I17" i="2"/>
  <c r="I18" i="2"/>
  <c r="I19" i="2"/>
  <c r="I20" i="2"/>
  <c r="I21" i="2"/>
  <c r="I22" i="2"/>
  <c r="I23" i="2"/>
  <c r="I2" i="2"/>
  <c r="H506" i="1"/>
  <c r="AY506" i="1"/>
  <c r="AZ506" i="1"/>
  <c r="AI506" i="1"/>
  <c r="AH506" i="1"/>
  <c r="AH507" i="1"/>
  <c r="AH508" i="1"/>
  <c r="AH509" i="1"/>
  <c r="AH510" i="1"/>
  <c r="AH511" i="1"/>
  <c r="AH512" i="1"/>
  <c r="AH513" i="1"/>
  <c r="AH514" i="1"/>
  <c r="AH515" i="1"/>
  <c r="AH516" i="1"/>
  <c r="AH517" i="1"/>
  <c r="AH518" i="1"/>
  <c r="AH519" i="1"/>
  <c r="AH520" i="1"/>
  <c r="AH521" i="1"/>
  <c r="AH522" i="1"/>
  <c r="AH523" i="1"/>
  <c r="AH524" i="1"/>
  <c r="AH525" i="1"/>
  <c r="AH526" i="1"/>
  <c r="AH3" i="1"/>
  <c r="AH527" i="1"/>
  <c r="AH528" i="1"/>
  <c r="AH529" i="1"/>
  <c r="AH530" i="1"/>
  <c r="AH531" i="1"/>
  <c r="AH532" i="1"/>
  <c r="AH533" i="1"/>
  <c r="AH534" i="1"/>
  <c r="AH535" i="1"/>
  <c r="AH536" i="1"/>
  <c r="AH537" i="1"/>
  <c r="AH538" i="1"/>
  <c r="AH539" i="1"/>
  <c r="AH540" i="1"/>
  <c r="AH541" i="1"/>
  <c r="AH542" i="1"/>
  <c r="AH543" i="1"/>
  <c r="AH544" i="1"/>
  <c r="AH4" i="1"/>
  <c r="AH545" i="1"/>
  <c r="AH5" i="1"/>
  <c r="AH546" i="1"/>
  <c r="AH547" i="1"/>
  <c r="AH548" i="1"/>
  <c r="AH549" i="1"/>
  <c r="AH550" i="1"/>
  <c r="AH551" i="1"/>
  <c r="AH552" i="1"/>
  <c r="AH553" i="1"/>
  <c r="AH554" i="1"/>
  <c r="AH555" i="1"/>
  <c r="AH556" i="1"/>
  <c r="AH557" i="1"/>
  <c r="AH558" i="1"/>
  <c r="AH559" i="1"/>
  <c r="AH6" i="1"/>
  <c r="AH7"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8"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9" i="1"/>
  <c r="AH648" i="1"/>
  <c r="AH649" i="1"/>
  <c r="AH10" i="1"/>
  <c r="AH650" i="1"/>
  <c r="AH651" i="1"/>
  <c r="AH652" i="1"/>
  <c r="AH11" i="1"/>
  <c r="AH12" i="1"/>
  <c r="AH653" i="1"/>
  <c r="AH654" i="1"/>
  <c r="AH13" i="1"/>
  <c r="AH655" i="1"/>
  <c r="AH656" i="1"/>
  <c r="AH14" i="1"/>
  <c r="AH15" i="1"/>
  <c r="AH16" i="1"/>
  <c r="AH17" i="1"/>
  <c r="AH657" i="1"/>
  <c r="AH658" i="1"/>
  <c r="AH659" i="1"/>
  <c r="AH660" i="1"/>
  <c r="AH661" i="1"/>
  <c r="AH662" i="1"/>
  <c r="AH18" i="1"/>
  <c r="AH663" i="1"/>
  <c r="AH664" i="1"/>
  <c r="AH665" i="1"/>
  <c r="AH666" i="1"/>
  <c r="AH667" i="1"/>
  <c r="AH668" i="1"/>
  <c r="AH669" i="1"/>
  <c r="AH670" i="1"/>
  <c r="AH671" i="1"/>
  <c r="AH672" i="1"/>
  <c r="AH673" i="1"/>
  <c r="AH674" i="1"/>
  <c r="AH675" i="1"/>
  <c r="AH676" i="1"/>
  <c r="AH19" i="1"/>
  <c r="AH677" i="1"/>
  <c r="AH678" i="1"/>
  <c r="AH679" i="1"/>
  <c r="AH680" i="1"/>
  <c r="AH681" i="1"/>
  <c r="AH682" i="1"/>
  <c r="AH683" i="1"/>
  <c r="AH684" i="1"/>
  <c r="AH20" i="1"/>
  <c r="AH685" i="1"/>
  <c r="AH21" i="1"/>
  <c r="AH686" i="1"/>
  <c r="AH687" i="1"/>
  <c r="AH688" i="1"/>
  <c r="AH689" i="1"/>
  <c r="AH690" i="1"/>
  <c r="AH691" i="1"/>
  <c r="AH692" i="1"/>
  <c r="AH693" i="1"/>
  <c r="AH22" i="1"/>
  <c r="AH23" i="1"/>
  <c r="AH24" i="1"/>
  <c r="AH25" i="1"/>
  <c r="AH694" i="1"/>
  <c r="AH695" i="1"/>
  <c r="AH696" i="1"/>
  <c r="AH697" i="1"/>
  <c r="AH26" i="1"/>
  <c r="AH27" i="1"/>
  <c r="AH28" i="1"/>
  <c r="AH698" i="1"/>
  <c r="AH699" i="1"/>
  <c r="AH700" i="1"/>
  <c r="AH701" i="1"/>
  <c r="AH29" i="1"/>
  <c r="AH30" i="1"/>
  <c r="AH31" i="1"/>
  <c r="AH32" i="1"/>
  <c r="AH702" i="1"/>
  <c r="AH33" i="1"/>
  <c r="AH703" i="1"/>
  <c r="AH34" i="1"/>
  <c r="AH35" i="1"/>
  <c r="AH36" i="1"/>
  <c r="AH704" i="1"/>
  <c r="AH37" i="1"/>
  <c r="AH705" i="1"/>
  <c r="AH706" i="1"/>
  <c r="AH707" i="1"/>
  <c r="AH38" i="1"/>
  <c r="AH708" i="1"/>
  <c r="AH709" i="1"/>
  <c r="AH710" i="1"/>
  <c r="AH711" i="1"/>
  <c r="AH712" i="1"/>
  <c r="AH713" i="1"/>
  <c r="AH714" i="1"/>
  <c r="AH715" i="1"/>
  <c r="AH39" i="1"/>
  <c r="AH716" i="1"/>
  <c r="AH717" i="1"/>
  <c r="AH40" i="1"/>
  <c r="AH41" i="1"/>
  <c r="AH718" i="1"/>
  <c r="AH719" i="1"/>
  <c r="AH720" i="1"/>
  <c r="AH721" i="1"/>
  <c r="AH42" i="1"/>
  <c r="AH722" i="1"/>
  <c r="AH723" i="1"/>
  <c r="AH43" i="1"/>
  <c r="AH724" i="1"/>
  <c r="AH44" i="1"/>
  <c r="AH45" i="1"/>
  <c r="AH46" i="1"/>
  <c r="AH725" i="1"/>
  <c r="AH47" i="1"/>
  <c r="AH726" i="1"/>
  <c r="AH727" i="1"/>
  <c r="AH728" i="1"/>
  <c r="AH48" i="1"/>
  <c r="AH729" i="1"/>
  <c r="AH49" i="1"/>
  <c r="AH730" i="1"/>
  <c r="AH731" i="1"/>
  <c r="AH732" i="1"/>
  <c r="AH50" i="1"/>
  <c r="AH51" i="1"/>
  <c r="AH733" i="1"/>
  <c r="AH52" i="1"/>
  <c r="AH734" i="1"/>
  <c r="AH53" i="1"/>
  <c r="AH54" i="1"/>
  <c r="AH55" i="1"/>
  <c r="AH735" i="1"/>
  <c r="AH56" i="1"/>
  <c r="AH57" i="1"/>
  <c r="AH736" i="1"/>
  <c r="AH737" i="1"/>
  <c r="AH738" i="1"/>
  <c r="AH739" i="1"/>
  <c r="AH740" i="1"/>
  <c r="AH741" i="1"/>
  <c r="AH742" i="1"/>
  <c r="AH743" i="1"/>
  <c r="AH744" i="1"/>
  <c r="AH58" i="1"/>
  <c r="AH745" i="1"/>
  <c r="AH746" i="1"/>
  <c r="AH59" i="1"/>
  <c r="AH747" i="1"/>
  <c r="AH748" i="1"/>
  <c r="AH749" i="1"/>
  <c r="AH750" i="1"/>
  <c r="AH751" i="1"/>
  <c r="AH752" i="1"/>
  <c r="AH753" i="1"/>
  <c r="AH754" i="1"/>
  <c r="AH755" i="1"/>
  <c r="AH756" i="1"/>
  <c r="AH60" i="1"/>
  <c r="AH757" i="1"/>
  <c r="AH61" i="1"/>
  <c r="AH62" i="1"/>
  <c r="AH758" i="1"/>
  <c r="AH759" i="1"/>
  <c r="AH760" i="1"/>
  <c r="AH761" i="1"/>
  <c r="AH63" i="1"/>
  <c r="AH762" i="1"/>
  <c r="AH64" i="1"/>
  <c r="AH763" i="1"/>
  <c r="AH65" i="1"/>
  <c r="AH764" i="1"/>
  <c r="AH765" i="1"/>
  <c r="AH66" i="1"/>
  <c r="AH67" i="1"/>
  <c r="AH766" i="1"/>
  <c r="AH767" i="1"/>
  <c r="AH768" i="1"/>
  <c r="AH769" i="1"/>
  <c r="AH770" i="1"/>
  <c r="AH771" i="1"/>
  <c r="AH772" i="1"/>
  <c r="AH773" i="1"/>
  <c r="AH774" i="1"/>
  <c r="AH775" i="1"/>
  <c r="AH776" i="1"/>
  <c r="AH777" i="1"/>
  <c r="AH68" i="1"/>
  <c r="AH778" i="1"/>
  <c r="AH779" i="1"/>
  <c r="AH780" i="1"/>
  <c r="AH781" i="1"/>
  <c r="AH782" i="1"/>
  <c r="AH783" i="1"/>
  <c r="AH784" i="1"/>
  <c r="AH785" i="1"/>
  <c r="AH786" i="1"/>
  <c r="AH787" i="1"/>
  <c r="AH788" i="1"/>
  <c r="AH789" i="1"/>
  <c r="AH790" i="1"/>
  <c r="AH791" i="1"/>
  <c r="AH792" i="1"/>
  <c r="AH793" i="1"/>
  <c r="AH794" i="1"/>
  <c r="AH795" i="1"/>
  <c r="AH796" i="1"/>
  <c r="AH797" i="1"/>
  <c r="AH69" i="1"/>
  <c r="AH798" i="1"/>
  <c r="AH70" i="1"/>
  <c r="AH799" i="1"/>
  <c r="AH800" i="1"/>
  <c r="AH801" i="1"/>
  <c r="AH71" i="1"/>
  <c r="AH802" i="1"/>
  <c r="AH803" i="1"/>
  <c r="AH804" i="1"/>
  <c r="AH805" i="1"/>
  <c r="AH806" i="1"/>
  <c r="AH807" i="1"/>
  <c r="AH808" i="1"/>
  <c r="AH809" i="1"/>
  <c r="AH72" i="1"/>
  <c r="AH810" i="1"/>
  <c r="AH811" i="1"/>
  <c r="AH812" i="1"/>
  <c r="AH813" i="1"/>
  <c r="AH814" i="1"/>
  <c r="AH815" i="1"/>
  <c r="AH816" i="1"/>
  <c r="AH73" i="1"/>
  <c r="AH817" i="1"/>
  <c r="AH818" i="1"/>
  <c r="AH819" i="1"/>
  <c r="AH74" i="1"/>
  <c r="AH75" i="1"/>
  <c r="AH820" i="1"/>
  <c r="AH76" i="1"/>
  <c r="AH821" i="1"/>
  <c r="AH822" i="1"/>
  <c r="AH823" i="1"/>
  <c r="AH824" i="1"/>
  <c r="AH825" i="1"/>
  <c r="AH826" i="1"/>
  <c r="AH827" i="1"/>
  <c r="AH828" i="1"/>
  <c r="AH829" i="1"/>
  <c r="AH830" i="1"/>
  <c r="AH831" i="1"/>
  <c r="AH832" i="1"/>
  <c r="AH833" i="1"/>
  <c r="AH834" i="1"/>
  <c r="AH835" i="1"/>
  <c r="AH836" i="1"/>
  <c r="AH837" i="1"/>
  <c r="AH838" i="1"/>
  <c r="AH839" i="1"/>
  <c r="AH840" i="1"/>
  <c r="AH841" i="1"/>
  <c r="AH77" i="1"/>
  <c r="AH842" i="1"/>
  <c r="AH843" i="1"/>
  <c r="AH844" i="1"/>
  <c r="AH78" i="1"/>
  <c r="AH845" i="1"/>
  <c r="AH846" i="1"/>
  <c r="AH79" i="1"/>
  <c r="AH80" i="1"/>
  <c r="AH847" i="1"/>
  <c r="AH848" i="1"/>
  <c r="AH849" i="1"/>
  <c r="AH81" i="1"/>
  <c r="AH82" i="1"/>
  <c r="AH850" i="1"/>
  <c r="AH83"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84" i="1"/>
  <c r="AH85" i="1"/>
  <c r="AH86" i="1"/>
  <c r="AH1213" i="1"/>
  <c r="AH1214" i="1"/>
  <c r="AH1215" i="1"/>
  <c r="AH1216" i="1"/>
  <c r="AH1217" i="1"/>
  <c r="AH87" i="1"/>
  <c r="AH88" i="1"/>
  <c r="AH89" i="1"/>
  <c r="AH1218" i="1"/>
  <c r="AH1219" i="1"/>
  <c r="AH1220" i="1"/>
  <c r="AH1221" i="1"/>
  <c r="AH1222" i="1"/>
  <c r="AH90" i="1"/>
  <c r="AH91" i="1"/>
  <c r="AH1223" i="1"/>
  <c r="AH92" i="1"/>
  <c r="AH1224" i="1"/>
  <c r="AH1225" i="1"/>
  <c r="AH1226" i="1"/>
  <c r="AH1227" i="1"/>
  <c r="AH93" i="1"/>
  <c r="AH94" i="1"/>
  <c r="AH95" i="1"/>
  <c r="AH1228" i="1"/>
  <c r="AH96" i="1"/>
  <c r="AH97" i="1"/>
  <c r="AH1229" i="1"/>
  <c r="AH1230" i="1"/>
  <c r="AH1231" i="1"/>
  <c r="AH1232" i="1"/>
  <c r="AH98" i="1"/>
  <c r="AH99" i="1"/>
  <c r="AH1233" i="1"/>
  <c r="AH1234" i="1"/>
  <c r="AH1235" i="1"/>
  <c r="AH1236" i="1"/>
  <c r="AH1237" i="1"/>
  <c r="AH100" i="1"/>
  <c r="AH101" i="1"/>
  <c r="AH1238" i="1"/>
  <c r="AH1239" i="1"/>
  <c r="AH1240" i="1"/>
  <c r="AH1241" i="1"/>
  <c r="AH1242" i="1"/>
  <c r="AH1243" i="1"/>
  <c r="AH1244" i="1"/>
  <c r="AH1245" i="1"/>
  <c r="AH102" i="1"/>
  <c r="AH1246" i="1"/>
  <c r="AH1247" i="1"/>
  <c r="AH1248" i="1"/>
  <c r="AH1249" i="1"/>
  <c r="AH1250" i="1"/>
  <c r="AH1251" i="1"/>
  <c r="AH1252" i="1"/>
  <c r="AH1253" i="1"/>
  <c r="AH103" i="1"/>
  <c r="AH1254" i="1"/>
  <c r="AH104" i="1"/>
  <c r="AH1255" i="1"/>
  <c r="AH105" i="1"/>
  <c r="AH106" i="1"/>
  <c r="AH107" i="1"/>
  <c r="AH108" i="1"/>
  <c r="AH1256" i="1"/>
  <c r="AH109" i="1"/>
  <c r="AH1257" i="1"/>
  <c r="AH1258" i="1"/>
  <c r="AH1259" i="1"/>
  <c r="AH1260" i="1"/>
  <c r="AH110" i="1"/>
  <c r="AH1261" i="1"/>
  <c r="AH1262" i="1"/>
  <c r="AH111" i="1"/>
  <c r="AH112" i="1"/>
  <c r="AH113" i="1"/>
  <c r="AH114" i="1"/>
  <c r="AH1263" i="1"/>
  <c r="AH115" i="1"/>
  <c r="AH116" i="1"/>
  <c r="AH117" i="1"/>
  <c r="AH1264" i="1"/>
  <c r="AH118" i="1"/>
  <c r="AH1265" i="1"/>
  <c r="AH1266" i="1"/>
  <c r="AH119" i="1"/>
  <c r="AH1267" i="1"/>
  <c r="AH1268" i="1"/>
  <c r="AH1269" i="1"/>
  <c r="AH1270" i="1"/>
  <c r="AH1271" i="1"/>
  <c r="AH120" i="1"/>
  <c r="AH1272" i="1"/>
  <c r="AH1273" i="1"/>
  <c r="AH121" i="1"/>
  <c r="AH1274" i="1"/>
  <c r="AH1275" i="1"/>
  <c r="AH122" i="1"/>
  <c r="AH1276" i="1"/>
  <c r="AH1277" i="1"/>
  <c r="AH123" i="1"/>
  <c r="AH124" i="1"/>
  <c r="AH1278" i="1"/>
  <c r="AH1279" i="1"/>
  <c r="AH1280" i="1"/>
  <c r="AH1281" i="1"/>
  <c r="AH125" i="1"/>
  <c r="AH1282" i="1"/>
  <c r="AH126" i="1"/>
  <c r="AH127" i="1"/>
  <c r="AH1283" i="1"/>
  <c r="AH1284" i="1"/>
  <c r="AH1285" i="1"/>
  <c r="AH1286" i="1"/>
  <c r="AH1287" i="1"/>
  <c r="AH1288" i="1"/>
  <c r="AH1289" i="1"/>
  <c r="AH1290" i="1"/>
  <c r="AH128" i="1"/>
  <c r="AH1291" i="1"/>
  <c r="AH129" i="1"/>
  <c r="AH1292" i="1"/>
  <c r="AH1293" i="1"/>
  <c r="AH130" i="1"/>
  <c r="AH1294" i="1"/>
  <c r="AH1295" i="1"/>
  <c r="AH1296" i="1"/>
  <c r="AH131" i="1"/>
  <c r="AH132" i="1"/>
  <c r="AH1297" i="1"/>
  <c r="AH133" i="1"/>
  <c r="AH1298" i="1"/>
  <c r="AH1299" i="1"/>
  <c r="AH1300" i="1"/>
  <c r="AH1301" i="1"/>
  <c r="AH134" i="1"/>
  <c r="AH135" i="1"/>
  <c r="AH136" i="1"/>
  <c r="AH1302" i="1"/>
  <c r="AH1303" i="1"/>
  <c r="AH137" i="1"/>
  <c r="AH1304" i="1"/>
  <c r="AH1305" i="1"/>
  <c r="AH138" i="1"/>
  <c r="AH1306" i="1"/>
  <c r="AH1307" i="1"/>
  <c r="AH1308" i="1"/>
  <c r="AH139" i="1"/>
  <c r="AH1309" i="1"/>
  <c r="AH140" i="1"/>
  <c r="AH141" i="1"/>
  <c r="AH142" i="1"/>
  <c r="AH1310" i="1"/>
  <c r="AH143" i="1"/>
  <c r="AH1311" i="1"/>
  <c r="AH144" i="1"/>
  <c r="AH1312" i="1"/>
  <c r="AH145" i="1"/>
  <c r="AH1313" i="1"/>
  <c r="AH1314" i="1"/>
  <c r="AH1315" i="1"/>
  <c r="AH146" i="1"/>
  <c r="AH1316" i="1"/>
  <c r="AH1317" i="1"/>
  <c r="AH147" i="1"/>
  <c r="AH148" i="1"/>
  <c r="AH1318" i="1"/>
  <c r="AH1319" i="1"/>
  <c r="AH1320" i="1"/>
  <c r="AH1321" i="1"/>
  <c r="AH149" i="1"/>
  <c r="AH1322" i="1"/>
  <c r="AH1323" i="1"/>
  <c r="AH1324" i="1"/>
  <c r="AH150" i="1"/>
  <c r="AH151" i="1"/>
  <c r="AH152" i="1"/>
  <c r="AH153" i="1"/>
  <c r="AH154" i="1"/>
  <c r="AH1325" i="1"/>
  <c r="AH1326" i="1"/>
  <c r="AH155" i="1"/>
  <c r="AH1327" i="1"/>
  <c r="AH1328" i="1"/>
  <c r="AH156" i="1"/>
  <c r="AH1329" i="1"/>
  <c r="AH1330" i="1"/>
  <c r="AH1331" i="1"/>
  <c r="AH1332" i="1"/>
  <c r="AH157" i="1"/>
  <c r="AH158" i="1"/>
  <c r="AH1333" i="1"/>
  <c r="AH1334" i="1"/>
  <c r="AH1335" i="1"/>
  <c r="AH1336" i="1"/>
  <c r="AH1337" i="1"/>
  <c r="AH159" i="1"/>
  <c r="AH1338" i="1"/>
  <c r="AH1339" i="1"/>
  <c r="AH1340" i="1"/>
  <c r="AH1341" i="1"/>
  <c r="AH1342" i="1"/>
  <c r="AH1343" i="1"/>
  <c r="AH160" i="1"/>
  <c r="AH1344" i="1"/>
  <c r="AH1345" i="1"/>
  <c r="AH161" i="1"/>
  <c r="AH162" i="1"/>
  <c r="AH163" i="1"/>
  <c r="AH1346" i="1"/>
  <c r="AH1347" i="1"/>
  <c r="AH1348" i="1"/>
  <c r="AH164" i="1"/>
  <c r="AH1349" i="1"/>
  <c r="AH1350" i="1"/>
  <c r="AH165" i="1"/>
  <c r="AH1351" i="1"/>
  <c r="AH166" i="1"/>
  <c r="AH1352" i="1"/>
  <c r="AH1353" i="1"/>
  <c r="AH167" i="1"/>
  <c r="AH168" i="1"/>
  <c r="AH169" i="1"/>
  <c r="AH1354" i="1"/>
  <c r="AH170" i="1"/>
  <c r="AH171" i="1"/>
  <c r="AH172" i="1"/>
  <c r="AH1355" i="1"/>
  <c r="AH1356" i="1"/>
  <c r="AH173" i="1"/>
  <c r="AH1357" i="1"/>
  <c r="AH1358" i="1"/>
  <c r="AH174" i="1"/>
  <c r="AH1359" i="1"/>
  <c r="AH175" i="1"/>
  <c r="AH176" i="1"/>
  <c r="AH177" i="1"/>
  <c r="AH178" i="1"/>
  <c r="AH179" i="1"/>
  <c r="AH180" i="1"/>
  <c r="AH1360" i="1"/>
  <c r="AH1361" i="1"/>
  <c r="AH1362" i="1"/>
  <c r="AH1363" i="1"/>
  <c r="AH181" i="1"/>
  <c r="AH182" i="1"/>
  <c r="AH1364" i="1"/>
  <c r="AH1365" i="1"/>
  <c r="AH1366" i="1"/>
  <c r="AH183" i="1"/>
  <c r="AH1367" i="1"/>
  <c r="AH1368" i="1"/>
  <c r="AH184" i="1"/>
  <c r="AH185" i="1"/>
  <c r="AH1369" i="1"/>
  <c r="AH1370" i="1"/>
  <c r="AH1371" i="1"/>
  <c r="AH186" i="1"/>
  <c r="AH1372" i="1"/>
  <c r="AH1373" i="1"/>
  <c r="AH187" i="1"/>
  <c r="AH188" i="1"/>
  <c r="AH1374" i="1"/>
  <c r="AH1375" i="1"/>
  <c r="AH189" i="1"/>
  <c r="AH1376" i="1"/>
  <c r="AH1377" i="1"/>
  <c r="AH190" i="1"/>
  <c r="AH1378" i="1"/>
  <c r="AH191" i="1"/>
  <c r="AH1379" i="1"/>
  <c r="AH1380" i="1"/>
  <c r="AH1381" i="1"/>
  <c r="AH192" i="1"/>
  <c r="AH193" i="1"/>
  <c r="AH1382" i="1"/>
  <c r="AH1383" i="1"/>
  <c r="AH194" i="1"/>
  <c r="AH195" i="1"/>
  <c r="AH1384" i="1"/>
  <c r="AH1385" i="1"/>
  <c r="AH196" i="1"/>
  <c r="AH197" i="1"/>
  <c r="AH1386" i="1"/>
  <c r="AH1387" i="1"/>
  <c r="AH1388" i="1"/>
  <c r="AH198" i="1"/>
  <c r="AH1389" i="1"/>
  <c r="AH199" i="1"/>
  <c r="AH200" i="1"/>
  <c r="AH1390" i="1"/>
  <c r="AH1391" i="1"/>
  <c r="AH1392" i="1"/>
  <c r="AH1393" i="1"/>
  <c r="AH1394" i="1"/>
  <c r="AH1395" i="1"/>
  <c r="AH201" i="1"/>
  <c r="AH1396" i="1"/>
  <c r="AH1397" i="1"/>
  <c r="AH1398" i="1"/>
  <c r="AH1399" i="1"/>
  <c r="AH202" i="1"/>
  <c r="AH1400" i="1"/>
  <c r="AH203" i="1"/>
  <c r="AH204" i="1"/>
  <c r="AH1401" i="1"/>
  <c r="AH1402" i="1"/>
  <c r="AH205" i="1"/>
  <c r="AH206" i="1"/>
  <c r="AH1403" i="1"/>
  <c r="AH207" i="1"/>
  <c r="AH208" i="1"/>
  <c r="AH1404" i="1"/>
  <c r="AH1405" i="1"/>
  <c r="AH209" i="1"/>
  <c r="AH1406" i="1"/>
  <c r="AH1407" i="1"/>
  <c r="AH1408" i="1"/>
  <c r="AH210" i="1"/>
  <c r="AH211" i="1"/>
  <c r="AH212" i="1"/>
  <c r="AH213" i="1"/>
  <c r="AH1409" i="1"/>
  <c r="AH1410" i="1"/>
  <c r="AH1411" i="1"/>
  <c r="AH1412" i="1"/>
  <c r="AH214" i="1"/>
  <c r="AH215" i="1"/>
  <c r="AH216" i="1"/>
  <c r="AH1413" i="1"/>
  <c r="AH1414" i="1"/>
  <c r="AH217" i="1"/>
  <c r="AH218" i="1"/>
  <c r="AH1415" i="1"/>
  <c r="AH219" i="1"/>
  <c r="AH1416" i="1"/>
  <c r="AH220" i="1"/>
  <c r="AH1417" i="1"/>
  <c r="AH1418" i="1"/>
  <c r="AH1419" i="1"/>
  <c r="AH1420" i="1"/>
  <c r="AH1421" i="1"/>
  <c r="AH221" i="1"/>
  <c r="AH222" i="1"/>
  <c r="AH223" i="1"/>
  <c r="AH224" i="1"/>
  <c r="AH1422" i="1"/>
  <c r="AH225" i="1"/>
  <c r="AH1423" i="1"/>
  <c r="AH1424" i="1"/>
  <c r="AH1425" i="1"/>
  <c r="AH1426" i="1"/>
  <c r="AH1427" i="1"/>
  <c r="AH1428" i="1"/>
  <c r="AH1429" i="1"/>
  <c r="AH226" i="1"/>
  <c r="AH227" i="1"/>
  <c r="AH1430" i="1"/>
  <c r="AH1431" i="1"/>
  <c r="AH1432" i="1"/>
  <c r="AH1433" i="1"/>
  <c r="AH1434" i="1"/>
  <c r="AH228" i="1"/>
  <c r="AH1435" i="1"/>
  <c r="AH1436" i="1"/>
  <c r="AH1437" i="1"/>
  <c r="AH229" i="1"/>
  <c r="AH230" i="1"/>
  <c r="AH1438" i="1"/>
  <c r="AH1439" i="1"/>
  <c r="AH1440" i="1"/>
  <c r="AH1441" i="1"/>
  <c r="AH231" i="1"/>
  <c r="AH232" i="1"/>
  <c r="AH233" i="1"/>
  <c r="AH234" i="1"/>
  <c r="AH235" i="1"/>
  <c r="AH236" i="1"/>
  <c r="AH1442" i="1"/>
  <c r="AH1443" i="1"/>
  <c r="AH237" i="1"/>
  <c r="AH1444" i="1"/>
  <c r="AH1445" i="1"/>
  <c r="AH238" i="1"/>
  <c r="AH1446" i="1"/>
  <c r="AH1447" i="1"/>
  <c r="AH1448" i="1"/>
  <c r="AH239" i="1"/>
  <c r="AH1449" i="1"/>
  <c r="AH1450" i="1"/>
  <c r="AH1451" i="1"/>
  <c r="AH1452" i="1"/>
  <c r="AH1453" i="1"/>
  <c r="AH240" i="1"/>
  <c r="AH1454" i="1"/>
  <c r="AH241" i="1"/>
  <c r="AH1455" i="1"/>
  <c r="AH242" i="1"/>
  <c r="AH1456" i="1"/>
  <c r="AH1457" i="1"/>
  <c r="AH1458" i="1"/>
  <c r="AH1459" i="1"/>
  <c r="AH1460" i="1"/>
  <c r="AH1461" i="1"/>
  <c r="AH243" i="1"/>
  <c r="AH1462" i="1"/>
  <c r="AH1463" i="1"/>
  <c r="AH1464" i="1"/>
  <c r="AH244" i="1"/>
  <c r="AH1465" i="1"/>
  <c r="AH1466" i="1"/>
  <c r="AH245" i="1"/>
  <c r="AH246" i="1"/>
  <c r="AH1467" i="1"/>
  <c r="AH1468" i="1"/>
  <c r="AH247" i="1"/>
  <c r="AH248" i="1"/>
  <c r="AH249" i="1"/>
  <c r="AH250" i="1"/>
  <c r="AH1469" i="1"/>
  <c r="AH251" i="1"/>
  <c r="AH252" i="1"/>
  <c r="AH253" i="1"/>
  <c r="AH1470" i="1"/>
  <c r="AH254" i="1"/>
  <c r="AH255" i="1"/>
  <c r="AH1471" i="1"/>
  <c r="AH256" i="1"/>
  <c r="AH1472" i="1"/>
  <c r="AH1473" i="1"/>
  <c r="AH1474" i="1"/>
  <c r="AH1475" i="1"/>
  <c r="AH257" i="1"/>
  <c r="AH1476" i="1"/>
  <c r="AH1477" i="1"/>
  <c r="AH1478" i="1"/>
  <c r="AH1479" i="1"/>
  <c r="AH1480" i="1"/>
  <c r="AH258" i="1"/>
  <c r="AH259" i="1"/>
  <c r="AH1481" i="1"/>
  <c r="AH260" i="1"/>
  <c r="AH1482" i="1"/>
  <c r="AH1483" i="1"/>
  <c r="AH1484" i="1"/>
  <c r="AH1485" i="1"/>
  <c r="AH261" i="1"/>
  <c r="AH262" i="1"/>
  <c r="AH1486" i="1"/>
  <c r="AH263" i="1"/>
  <c r="AH264" i="1"/>
  <c r="AH265" i="1"/>
  <c r="AH1487" i="1"/>
  <c r="AH1488" i="1"/>
  <c r="AH1489" i="1"/>
  <c r="AH1490" i="1"/>
  <c r="AH1491" i="1"/>
  <c r="AH266" i="1"/>
  <c r="AH267" i="1"/>
  <c r="AH1492" i="1"/>
  <c r="AH268" i="1"/>
  <c r="AH1493" i="1"/>
  <c r="AH1494" i="1"/>
  <c r="AH1495" i="1"/>
  <c r="AH1496" i="1"/>
  <c r="AH1497" i="1"/>
  <c r="AH1498" i="1"/>
  <c r="AH1499" i="1"/>
  <c r="AH269" i="1"/>
  <c r="AH270" i="1"/>
  <c r="AH1500" i="1"/>
  <c r="AH1501" i="1"/>
  <c r="AH1502" i="1"/>
  <c r="AH1503" i="1"/>
  <c r="AH1504" i="1"/>
  <c r="AH1505" i="1"/>
  <c r="AH1506" i="1"/>
  <c r="AH271" i="1"/>
  <c r="AH272" i="1"/>
  <c r="AH1507" i="1"/>
  <c r="AH273" i="1"/>
  <c r="AH274" i="1"/>
  <c r="AH275" i="1"/>
  <c r="AH276" i="1"/>
  <c r="AH277" i="1"/>
  <c r="AH1508" i="1"/>
  <c r="AH1509" i="1"/>
  <c r="AH278" i="1"/>
  <c r="AH279" i="1"/>
  <c r="AH280" i="1"/>
  <c r="AH1510" i="1"/>
  <c r="AH281" i="1"/>
  <c r="AH1511" i="1"/>
  <c r="AH282" i="1"/>
  <c r="AH1512" i="1"/>
  <c r="AH1513" i="1"/>
  <c r="AH1514" i="1"/>
  <c r="AH1515" i="1"/>
  <c r="AH283" i="1"/>
  <c r="AH1516" i="1"/>
  <c r="AH1517" i="1"/>
  <c r="AH284" i="1"/>
  <c r="AH1518" i="1"/>
  <c r="AH1519" i="1"/>
  <c r="AH285" i="1"/>
  <c r="AH1520" i="1"/>
  <c r="AH1521" i="1"/>
  <c r="AH286" i="1"/>
  <c r="AH1522" i="1"/>
  <c r="AH1523" i="1"/>
  <c r="AH1524" i="1"/>
  <c r="AH287" i="1"/>
  <c r="AH1525" i="1"/>
  <c r="AH1526" i="1"/>
  <c r="AH288" i="1"/>
  <c r="AH1527" i="1"/>
  <c r="AH289" i="1"/>
  <c r="AH290" i="1"/>
  <c r="AH291" i="1"/>
  <c r="AH292" i="1"/>
  <c r="AH1528" i="1"/>
  <c r="AH293" i="1"/>
  <c r="AH294" i="1"/>
  <c r="AH295" i="1"/>
  <c r="AH1529" i="1"/>
  <c r="AH296" i="1"/>
  <c r="AH1530" i="1"/>
  <c r="AH1531" i="1"/>
  <c r="AH1532" i="1"/>
  <c r="AH297" i="1"/>
  <c r="AH298" i="1"/>
  <c r="AH1533" i="1"/>
  <c r="AH299" i="1"/>
  <c r="AH300" i="1"/>
  <c r="AH1534" i="1"/>
  <c r="AH1535" i="1"/>
  <c r="AH301" i="1"/>
  <c r="AH1536" i="1"/>
  <c r="AH1537" i="1"/>
  <c r="AH1538" i="1"/>
  <c r="AH1539" i="1"/>
  <c r="AH302" i="1"/>
  <c r="AH1540" i="1"/>
  <c r="AH303" i="1"/>
  <c r="AH1541" i="1"/>
  <c r="AH1542" i="1"/>
  <c r="AH1543" i="1"/>
  <c r="AH1544" i="1"/>
  <c r="AH304" i="1"/>
  <c r="AH305" i="1"/>
  <c r="AH306" i="1"/>
  <c r="AH307" i="1"/>
  <c r="AH1545" i="1"/>
  <c r="AH1546" i="1"/>
  <c r="AH1547" i="1"/>
  <c r="AH1548" i="1"/>
  <c r="AH308" i="1"/>
  <c r="AH1549" i="1"/>
  <c r="AH1550" i="1"/>
  <c r="AH1551" i="1"/>
  <c r="AH1552" i="1"/>
  <c r="AH1553" i="1"/>
  <c r="AH1554" i="1"/>
  <c r="AH309" i="1"/>
  <c r="AH310" i="1"/>
  <c r="AH1555" i="1"/>
  <c r="AH1556" i="1"/>
  <c r="AH1557" i="1"/>
  <c r="AH1558" i="1"/>
  <c r="AH311" i="1"/>
  <c r="AH1559" i="1"/>
  <c r="AH1560" i="1"/>
  <c r="AH312" i="1"/>
  <c r="AH1561" i="1"/>
  <c r="AH1562" i="1"/>
  <c r="AH1563" i="1"/>
  <c r="AH313" i="1"/>
  <c r="AH1564" i="1"/>
  <c r="AH314" i="1"/>
  <c r="AH1565" i="1"/>
  <c r="AH315" i="1"/>
  <c r="AH316" i="1"/>
  <c r="AH317" i="1"/>
  <c r="AH318" i="1"/>
  <c r="AH319" i="1"/>
  <c r="AH320" i="1"/>
  <c r="AH1566" i="1"/>
  <c r="AH1567" i="1"/>
  <c r="AH1568" i="1"/>
  <c r="AH1569" i="1"/>
  <c r="AH321" i="1"/>
  <c r="AH322" i="1"/>
  <c r="AH1570" i="1"/>
  <c r="AH323" i="1"/>
  <c r="AH1571" i="1"/>
  <c r="AH1572" i="1"/>
  <c r="AH1573" i="1"/>
  <c r="AH324" i="1"/>
  <c r="AH1574" i="1"/>
  <c r="AH325" i="1"/>
  <c r="AH1575" i="1"/>
  <c r="AH1576" i="1"/>
  <c r="AH326" i="1"/>
  <c r="AH1577" i="1"/>
  <c r="AH1578" i="1"/>
  <c r="AH1579" i="1"/>
  <c r="AH327" i="1"/>
  <c r="AH328" i="1"/>
  <c r="AH1580" i="1"/>
  <c r="AH329" i="1"/>
  <c r="AH1581" i="1"/>
  <c r="AH1582" i="1"/>
  <c r="AH1583" i="1"/>
  <c r="AH1584" i="1"/>
  <c r="AH1585" i="1"/>
  <c r="AH330" i="1"/>
  <c r="AH331" i="1"/>
  <c r="AH1586" i="1"/>
  <c r="AH1587" i="1"/>
  <c r="AH1588" i="1"/>
  <c r="AH332" i="1"/>
  <c r="AH1589" i="1"/>
  <c r="AH1590" i="1"/>
  <c r="AH333" i="1"/>
  <c r="AH1591" i="1"/>
  <c r="AH334" i="1"/>
  <c r="AH335" i="1"/>
  <c r="AH1592" i="1"/>
  <c r="AH336" i="1"/>
  <c r="AH1593" i="1"/>
  <c r="AH1594" i="1"/>
  <c r="AH1595" i="1"/>
  <c r="AH1596" i="1"/>
  <c r="AH337" i="1"/>
  <c r="AH338" i="1"/>
  <c r="AH1597" i="1"/>
  <c r="AH1598" i="1"/>
  <c r="AH1599" i="1"/>
  <c r="AH339" i="1"/>
  <c r="AH1600" i="1"/>
  <c r="AH340" i="1"/>
  <c r="AH1601" i="1"/>
  <c r="AH1602" i="1"/>
  <c r="AH1603" i="1"/>
  <c r="AH1604" i="1"/>
  <c r="AH341" i="1"/>
  <c r="AH342" i="1"/>
  <c r="AH343" i="1"/>
  <c r="AH344" i="1"/>
  <c r="AH345" i="1"/>
  <c r="AH346" i="1"/>
  <c r="AH1605" i="1"/>
  <c r="AH1606" i="1"/>
  <c r="AH1607" i="1"/>
  <c r="AH1608" i="1"/>
  <c r="AH347" i="1"/>
  <c r="AH1609" i="1"/>
  <c r="AH1610" i="1"/>
  <c r="AH348" i="1"/>
  <c r="AH1611" i="1"/>
  <c r="AH1612" i="1"/>
  <c r="AH349" i="1"/>
  <c r="AH1613" i="1"/>
  <c r="AH350" i="1"/>
  <c r="AH1614" i="1"/>
  <c r="AH1615" i="1"/>
  <c r="AH1616" i="1"/>
  <c r="AH1617" i="1"/>
  <c r="AH1618" i="1"/>
  <c r="AH351" i="1"/>
  <c r="AH352" i="1"/>
  <c r="AH1619" i="1"/>
  <c r="AH1620" i="1"/>
  <c r="AH1621" i="1"/>
  <c r="AH1622" i="1"/>
  <c r="AH353" i="1"/>
  <c r="AH354" i="1"/>
  <c r="AH355" i="1"/>
  <c r="AH1623" i="1"/>
  <c r="AH1624" i="1"/>
  <c r="AH1625" i="1"/>
  <c r="AH1626" i="1"/>
  <c r="AH356" i="1"/>
  <c r="AH1627" i="1"/>
  <c r="AH1628" i="1"/>
  <c r="AH1629" i="1"/>
  <c r="AH357" i="1"/>
  <c r="AH358" i="1"/>
  <c r="AH1630" i="1"/>
  <c r="AH359" i="1"/>
  <c r="AH1631" i="1"/>
  <c r="AH360" i="1"/>
  <c r="AH361" i="1"/>
  <c r="AH1632" i="1"/>
  <c r="AH362" i="1"/>
  <c r="AH1633" i="1"/>
  <c r="AH363" i="1"/>
  <c r="AH1634" i="1"/>
  <c r="AH364" i="1"/>
  <c r="AH1635" i="1"/>
  <c r="AH1636" i="1"/>
  <c r="AH1637" i="1"/>
  <c r="AH365" i="1"/>
  <c r="AH1638" i="1"/>
  <c r="AH366" i="1"/>
  <c r="AH367" i="1"/>
  <c r="AH368" i="1"/>
  <c r="AH369" i="1"/>
  <c r="AH1639" i="1"/>
  <c r="AH1640" i="1"/>
  <c r="AH1641" i="1"/>
  <c r="AH1642" i="1"/>
  <c r="AH370" i="1"/>
  <c r="AH1643" i="1"/>
  <c r="AH1644" i="1"/>
  <c r="AH371" i="1"/>
  <c r="AH372" i="1"/>
  <c r="AH373" i="1"/>
  <c r="AH1645" i="1"/>
  <c r="AH1646" i="1"/>
  <c r="AH374" i="1"/>
  <c r="AH375" i="1"/>
  <c r="AH1647" i="1"/>
  <c r="AH1648" i="1"/>
  <c r="AH1649" i="1"/>
  <c r="AH1650" i="1"/>
  <c r="AH376" i="1"/>
  <c r="AH1651" i="1"/>
  <c r="AH1652" i="1"/>
  <c r="AH1653" i="1"/>
  <c r="AH1654" i="1"/>
  <c r="AH1655" i="1"/>
  <c r="AH1656" i="1"/>
  <c r="AH377" i="1"/>
  <c r="AH1657" i="1"/>
  <c r="AH1658" i="1"/>
  <c r="AH378" i="1"/>
  <c r="AH379" i="1"/>
  <c r="AH1659" i="1"/>
  <c r="AH1660" i="1"/>
  <c r="AH1661" i="1"/>
  <c r="AH1662" i="1"/>
  <c r="AH380" i="1"/>
  <c r="AH381" i="1"/>
  <c r="AH382" i="1"/>
  <c r="AH1663" i="1"/>
  <c r="AH1664" i="1"/>
  <c r="AH1665" i="1"/>
  <c r="AH1666" i="1"/>
  <c r="AH383" i="1"/>
  <c r="AH384" i="1"/>
  <c r="AH1667" i="1"/>
  <c r="AH1668" i="1"/>
  <c r="AH385" i="1"/>
  <c r="AH1669" i="1"/>
  <c r="AH386" i="1"/>
  <c r="AH387" i="1"/>
  <c r="AH388" i="1"/>
  <c r="AH389" i="1"/>
  <c r="AH1670" i="1"/>
  <c r="AH390" i="1"/>
  <c r="AH391" i="1"/>
  <c r="AH392" i="1"/>
  <c r="AH393" i="1"/>
  <c r="AH394" i="1"/>
  <c r="AH395" i="1"/>
  <c r="AH396" i="1"/>
  <c r="AH1671" i="1"/>
  <c r="AH1672" i="1"/>
  <c r="AH1673" i="1"/>
  <c r="AH397" i="1"/>
  <c r="AH1674" i="1"/>
  <c r="AH398" i="1"/>
  <c r="AH1675" i="1"/>
  <c r="AH1676" i="1"/>
  <c r="AH399" i="1"/>
  <c r="AH1677" i="1"/>
  <c r="AH1678" i="1"/>
  <c r="AH1679" i="1"/>
  <c r="AH1680" i="1"/>
  <c r="AH1681" i="1"/>
  <c r="AH1682" i="1"/>
  <c r="AH1683" i="1"/>
  <c r="AH1684" i="1"/>
  <c r="AH400" i="1"/>
  <c r="AH1685" i="1"/>
  <c r="AH1686" i="1"/>
  <c r="AH1687" i="1"/>
  <c r="AH1688" i="1"/>
  <c r="AH1689" i="1"/>
  <c r="AH1690" i="1"/>
  <c r="AH401" i="1"/>
  <c r="AH1691" i="1"/>
  <c r="AH1692" i="1"/>
  <c r="AH1693" i="1"/>
  <c r="AH1694" i="1"/>
  <c r="AH1695" i="1"/>
  <c r="AH402" i="1"/>
  <c r="AH1696" i="1"/>
  <c r="AH403" i="1"/>
  <c r="AH1697" i="1"/>
  <c r="AH1698" i="1"/>
  <c r="AH1699" i="1"/>
  <c r="AH404" i="1"/>
  <c r="AH405" i="1"/>
  <c r="AH406" i="1"/>
  <c r="AH407" i="1"/>
  <c r="AH408" i="1"/>
  <c r="AH409" i="1"/>
  <c r="AH1700" i="1"/>
  <c r="AH1701" i="1"/>
  <c r="AH1702" i="1"/>
  <c r="AH410" i="1"/>
  <c r="AH1703" i="1"/>
  <c r="AH1704" i="1"/>
  <c r="AH411" i="1"/>
  <c r="AH1705" i="1"/>
  <c r="AH412" i="1"/>
  <c r="AH1706" i="1"/>
  <c r="AH1707" i="1"/>
  <c r="AH1708" i="1"/>
  <c r="AH1709" i="1"/>
  <c r="AH1710" i="1"/>
  <c r="AH413" i="1"/>
  <c r="AH1711" i="1"/>
  <c r="AH414" i="1"/>
  <c r="AH1712" i="1"/>
  <c r="AH1713" i="1"/>
  <c r="AH1714" i="1"/>
  <c r="AH1715" i="1"/>
  <c r="AH415" i="1"/>
  <c r="AH1716" i="1"/>
  <c r="AH416" i="1"/>
  <c r="AH1717" i="1"/>
  <c r="AH417" i="1"/>
  <c r="AH418" i="1"/>
  <c r="AH419" i="1"/>
  <c r="AH1718" i="1"/>
  <c r="AH1719" i="1"/>
  <c r="AH420" i="1"/>
  <c r="AH421" i="1"/>
  <c r="AH1720" i="1"/>
  <c r="AH1721" i="1"/>
  <c r="AH1722" i="1"/>
  <c r="AH1723" i="1"/>
  <c r="AH1724" i="1"/>
  <c r="AH1725" i="1"/>
  <c r="AH1726" i="1"/>
  <c r="AH1727" i="1"/>
  <c r="AH422" i="1"/>
  <c r="AH1728" i="1"/>
  <c r="AH423" i="1"/>
  <c r="AH1729" i="1"/>
  <c r="AH1730" i="1"/>
  <c r="AH1731" i="1"/>
  <c r="AH1732" i="1"/>
  <c r="AH424" i="1"/>
  <c r="AH1733" i="1"/>
  <c r="AH1734" i="1"/>
  <c r="AH1735" i="1"/>
  <c r="AH425" i="1"/>
  <c r="AH426" i="1"/>
  <c r="AH427" i="1"/>
  <c r="AH428" i="1"/>
  <c r="AH1736" i="1"/>
  <c r="AH1737" i="1"/>
  <c r="AH429" i="1"/>
  <c r="AH430" i="1"/>
  <c r="AH1738" i="1"/>
  <c r="AH1739" i="1"/>
  <c r="AH1740" i="1"/>
  <c r="AH431" i="1"/>
  <c r="AH1741" i="1"/>
  <c r="AH1742" i="1"/>
  <c r="AH432" i="1"/>
  <c r="AH433" i="1"/>
  <c r="AH1743" i="1"/>
  <c r="AH1744" i="1"/>
  <c r="AH1745" i="1"/>
  <c r="AH1746" i="1"/>
  <c r="AH1747" i="1"/>
  <c r="AH1748" i="1"/>
  <c r="AH1749" i="1"/>
  <c r="AH1750" i="1"/>
  <c r="AH1751" i="1"/>
  <c r="AH434" i="1"/>
  <c r="AH435" i="1"/>
  <c r="AH1752" i="1"/>
  <c r="AH1753" i="1"/>
  <c r="AH1754" i="1"/>
  <c r="AH1755" i="1"/>
  <c r="AH1756" i="1"/>
  <c r="AH436" i="1"/>
  <c r="AH1757" i="1"/>
  <c r="AH437" i="1"/>
  <c r="AH1758" i="1"/>
  <c r="AH1759" i="1"/>
  <c r="AH1760" i="1"/>
  <c r="AH1761" i="1"/>
  <c r="AH1762" i="1"/>
  <c r="AH1763" i="1"/>
  <c r="AH438" i="1"/>
  <c r="AH1764" i="1"/>
  <c r="AH1765" i="1"/>
  <c r="AH1766" i="1"/>
  <c r="AH1767" i="1"/>
  <c r="AH1768" i="1"/>
  <c r="AH1769" i="1"/>
  <c r="AH1770" i="1"/>
  <c r="AH439" i="1"/>
  <c r="AH440" i="1"/>
  <c r="AH1771" i="1"/>
  <c r="AH441" i="1"/>
  <c r="AH1772" i="1"/>
  <c r="AH1773" i="1"/>
  <c r="AH1774" i="1"/>
  <c r="AH1775" i="1"/>
  <c r="AH1776" i="1"/>
  <c r="AH1777" i="1"/>
  <c r="AH1778" i="1"/>
  <c r="AH1779" i="1"/>
  <c r="AH442" i="1"/>
  <c r="AH443" i="1"/>
  <c r="AH1780" i="1"/>
  <c r="AH1781" i="1"/>
  <c r="AH444" i="1"/>
  <c r="AH1782" i="1"/>
  <c r="AH1783" i="1"/>
  <c r="AH1784" i="1"/>
  <c r="AH1785" i="1"/>
  <c r="AH1786" i="1"/>
  <c r="AH1787" i="1"/>
  <c r="AH445" i="1"/>
  <c r="AH1788" i="1"/>
  <c r="AH1789" i="1"/>
  <c r="AH1790" i="1"/>
  <c r="AH1791" i="1"/>
  <c r="AH446" i="1"/>
  <c r="AH1792" i="1"/>
  <c r="AH447" i="1"/>
  <c r="AH1793" i="1"/>
  <c r="AH448" i="1"/>
  <c r="AH1794" i="1"/>
  <c r="AH1795" i="1"/>
  <c r="AH1796" i="1"/>
  <c r="AH1797" i="1"/>
  <c r="AH449" i="1"/>
  <c r="AH1798" i="1"/>
  <c r="AH1799" i="1"/>
  <c r="AH450" i="1"/>
  <c r="AH1800" i="1"/>
  <c r="AH451" i="1"/>
  <c r="AH1801" i="1"/>
  <c r="AH1802" i="1"/>
  <c r="AH452" i="1"/>
  <c r="AH453" i="1"/>
  <c r="AH1803" i="1"/>
  <c r="AH454" i="1"/>
  <c r="AH1804" i="1"/>
  <c r="AH1805" i="1"/>
  <c r="AH1806" i="1"/>
  <c r="AH1807" i="1"/>
  <c r="AH455" i="1"/>
  <c r="AH1808" i="1"/>
  <c r="AH1809" i="1"/>
  <c r="AH1810" i="1"/>
  <c r="AH1811" i="1"/>
  <c r="AH1812" i="1"/>
  <c r="AH1813" i="1"/>
  <c r="AH1814" i="1"/>
  <c r="AH1815" i="1"/>
  <c r="AH1816" i="1"/>
  <c r="AH456" i="1"/>
  <c r="AH457" i="1"/>
  <c r="AH458" i="1"/>
  <c r="AH1817" i="1"/>
  <c r="AH459" i="1"/>
  <c r="AH1818" i="1"/>
  <c r="AH1819" i="1"/>
  <c r="AH1820" i="1"/>
  <c r="AH1821" i="1"/>
  <c r="AH460" i="1"/>
  <c r="AH461" i="1"/>
  <c r="AH1822" i="1"/>
  <c r="AH1823" i="1"/>
  <c r="AH1824" i="1"/>
  <c r="AH462" i="1"/>
  <c r="AH1825" i="1"/>
  <c r="AH1826" i="1"/>
  <c r="AH1827" i="1"/>
  <c r="AH463" i="1"/>
  <c r="AH464" i="1"/>
  <c r="AH1828" i="1"/>
  <c r="AH1829" i="1"/>
  <c r="AH1830" i="1"/>
  <c r="AH1831" i="1"/>
  <c r="AH1832" i="1"/>
  <c r="AH1833" i="1"/>
  <c r="AH1834" i="1"/>
  <c r="AH465" i="1"/>
  <c r="AH1835" i="1"/>
  <c r="AH466" i="1"/>
  <c r="AH1836" i="1"/>
  <c r="AH467" i="1"/>
  <c r="AH1837" i="1"/>
  <c r="AH1838" i="1"/>
  <c r="AH1839" i="1"/>
  <c r="AH468" i="1"/>
  <c r="AH469" i="1"/>
  <c r="AH470" i="1"/>
  <c r="AH1840" i="1"/>
  <c r="AH1841" i="1"/>
  <c r="AH471" i="1"/>
  <c r="AH472" i="1"/>
  <c r="AH1842" i="1"/>
  <c r="AH473" i="1"/>
  <c r="AH474" i="1"/>
  <c r="AH475" i="1"/>
  <c r="AH1843" i="1"/>
  <c r="AH476" i="1"/>
  <c r="AH1844" i="1"/>
  <c r="AH477" i="1"/>
  <c r="AH1845" i="1"/>
  <c r="AH1846" i="1"/>
  <c r="AH1847" i="1"/>
  <c r="AH478" i="1"/>
  <c r="AH1848" i="1"/>
  <c r="AH1849" i="1"/>
  <c r="AH1850" i="1"/>
  <c r="AH1851" i="1"/>
  <c r="AH1852" i="1"/>
  <c r="AH1853" i="1"/>
  <c r="AH1854" i="1"/>
  <c r="AH479" i="1"/>
  <c r="AH1855" i="1"/>
  <c r="AH480" i="1"/>
  <c r="AH481" i="1"/>
  <c r="AH482" i="1"/>
  <c r="AH1856" i="1"/>
  <c r="AH483" i="1"/>
  <c r="AH1857" i="1"/>
  <c r="AH1858" i="1"/>
  <c r="AH1859" i="1"/>
  <c r="AH484" i="1"/>
  <c r="AH1860" i="1"/>
  <c r="AH1861" i="1"/>
  <c r="AH1862" i="1"/>
  <c r="AH1863" i="1"/>
  <c r="AH485" i="1"/>
  <c r="AH486" i="1"/>
  <c r="AH1864" i="1"/>
  <c r="AH1865" i="1"/>
  <c r="AH1866" i="1"/>
  <c r="AH487" i="1"/>
  <c r="AH1867" i="1"/>
  <c r="AH488" i="1"/>
  <c r="AH1868" i="1"/>
  <c r="AH489" i="1"/>
  <c r="AH1869" i="1"/>
  <c r="AH490" i="1"/>
  <c r="AH491" i="1"/>
  <c r="AH1870" i="1"/>
  <c r="AH492" i="1"/>
  <c r="AH493" i="1"/>
  <c r="AH494" i="1"/>
  <c r="AH1871" i="1"/>
  <c r="AH495" i="1"/>
  <c r="AH1872" i="1"/>
  <c r="AH1873" i="1"/>
  <c r="AH496" i="1"/>
  <c r="AH497" i="1"/>
  <c r="AH1874" i="1"/>
  <c r="AH1875" i="1"/>
  <c r="AH498" i="1"/>
  <c r="AH1876" i="1"/>
  <c r="AH1877" i="1"/>
  <c r="AH1878" i="1"/>
  <c r="AH499" i="1"/>
  <c r="AH500" i="1"/>
  <c r="AH501" i="1"/>
  <c r="AH502" i="1"/>
  <c r="AH503" i="1"/>
  <c r="AH1879" i="1"/>
  <c r="AH504" i="1"/>
  <c r="AH1880" i="1"/>
  <c r="AH505" i="1"/>
  <c r="AH1881" i="1"/>
  <c r="AG1881" i="1"/>
  <c r="AG505" i="1"/>
  <c r="AG1880" i="1"/>
  <c r="AG504" i="1"/>
  <c r="AG1879" i="1"/>
  <c r="AG503" i="1"/>
  <c r="AG502" i="1"/>
  <c r="AG501" i="1"/>
  <c r="AG500" i="1"/>
  <c r="AG499" i="1"/>
  <c r="AG1878" i="1"/>
  <c r="AG1877" i="1"/>
  <c r="AG1876" i="1"/>
  <c r="AG498" i="1"/>
  <c r="AG1875" i="1"/>
  <c r="AG1874" i="1"/>
  <c r="AG497" i="1"/>
  <c r="AG496" i="1"/>
  <c r="AG1873" i="1"/>
  <c r="AG1872" i="1"/>
  <c r="AG495" i="1"/>
  <c r="AG1871" i="1"/>
  <c r="AG494" i="1"/>
  <c r="AG493" i="1"/>
  <c r="AG492" i="1"/>
  <c r="AG1870" i="1"/>
  <c r="AG491" i="1"/>
  <c r="AG490" i="1"/>
  <c r="AG1869" i="1"/>
  <c r="AG489" i="1"/>
  <c r="AG1868" i="1"/>
  <c r="AG488" i="1"/>
  <c r="AG1867" i="1"/>
  <c r="AG487" i="1"/>
  <c r="AG1866" i="1"/>
  <c r="AG1865" i="1"/>
  <c r="AG1864" i="1"/>
  <c r="AG486" i="1"/>
  <c r="AG485" i="1"/>
  <c r="AG1863" i="1"/>
  <c r="AG1862" i="1"/>
  <c r="AG1861" i="1"/>
  <c r="AG1860" i="1"/>
  <c r="AG484" i="1"/>
  <c r="AG1859" i="1"/>
  <c r="AG1858" i="1"/>
  <c r="AG1857" i="1"/>
  <c r="AG483" i="1"/>
  <c r="AG1856" i="1"/>
  <c r="AG482" i="1"/>
  <c r="AG481" i="1"/>
  <c r="AG480" i="1"/>
  <c r="AG1855" i="1"/>
  <c r="AG479" i="1"/>
  <c r="AG1854" i="1"/>
  <c r="AG1853" i="1"/>
  <c r="AG1852" i="1"/>
  <c r="AG1851" i="1"/>
  <c r="AG1850" i="1"/>
  <c r="AG1849" i="1"/>
  <c r="AG1848" i="1"/>
  <c r="AG478" i="1"/>
  <c r="AG1847" i="1"/>
  <c r="AG1846" i="1"/>
  <c r="AG1845" i="1"/>
  <c r="AG477" i="1"/>
  <c r="AG1844" i="1"/>
  <c r="AG476" i="1"/>
  <c r="AG1843" i="1"/>
  <c r="AG475" i="1"/>
  <c r="AG474" i="1"/>
  <c r="AG473" i="1"/>
  <c r="AG1842" i="1"/>
  <c r="AG472" i="1"/>
  <c r="AG471" i="1"/>
  <c r="AG1841" i="1"/>
  <c r="AG1840" i="1"/>
  <c r="AG470" i="1"/>
  <c r="AG469" i="1"/>
  <c r="AG468" i="1"/>
  <c r="AG1839" i="1"/>
  <c r="AG1838" i="1"/>
  <c r="AG1837" i="1"/>
  <c r="AG467" i="1"/>
  <c r="AG1836" i="1"/>
  <c r="AG466" i="1"/>
  <c r="AG1835" i="1"/>
  <c r="AG465" i="1"/>
  <c r="AG1834" i="1"/>
  <c r="AG1833" i="1"/>
  <c r="AG1832" i="1"/>
  <c r="AG1831" i="1"/>
  <c r="AG1830" i="1"/>
  <c r="AG1829" i="1"/>
  <c r="AG1828" i="1"/>
  <c r="AG464" i="1"/>
  <c r="AG463" i="1"/>
  <c r="AG1827" i="1"/>
  <c r="AG1826" i="1"/>
  <c r="AG1825" i="1"/>
  <c r="AG462" i="1"/>
  <c r="AG1824" i="1"/>
  <c r="AG1823" i="1"/>
  <c r="AG1822" i="1"/>
  <c r="AG461" i="1"/>
  <c r="AG460" i="1"/>
  <c r="AG1821" i="1"/>
  <c r="AG1820" i="1"/>
  <c r="AG1819" i="1"/>
  <c r="AG1818" i="1"/>
  <c r="AG459" i="1"/>
  <c r="AG1817" i="1"/>
  <c r="AG458" i="1"/>
  <c r="AG457" i="1"/>
  <c r="AG456" i="1"/>
  <c r="AG1816" i="1"/>
  <c r="AG1815" i="1"/>
  <c r="AG1814" i="1"/>
  <c r="AG1813" i="1"/>
  <c r="AG1812" i="1"/>
  <c r="AG1811" i="1"/>
  <c r="AG1810" i="1"/>
  <c r="AG1809" i="1"/>
  <c r="AG1808" i="1"/>
  <c r="AG455" i="1"/>
  <c r="AG1807" i="1"/>
  <c r="AG1806" i="1"/>
  <c r="AG1805" i="1"/>
  <c r="AG1804" i="1"/>
  <c r="AG454" i="1"/>
  <c r="AG1803" i="1"/>
  <c r="AG453" i="1"/>
  <c r="AG452" i="1"/>
  <c r="AG1802" i="1"/>
  <c r="AG1801" i="1"/>
  <c r="AG451" i="1"/>
  <c r="AG1800" i="1"/>
  <c r="AG450" i="1"/>
  <c r="AG1799" i="1"/>
  <c r="AG1798" i="1"/>
  <c r="AG449" i="1"/>
  <c r="AG1797" i="1"/>
  <c r="AG1796" i="1"/>
  <c r="AG1795" i="1"/>
  <c r="AG1794" i="1"/>
  <c r="AG448" i="1"/>
  <c r="AG1793" i="1"/>
  <c r="AG447" i="1"/>
  <c r="AG1792" i="1"/>
  <c r="AG446" i="1"/>
  <c r="AG1791" i="1"/>
  <c r="AG1790" i="1"/>
  <c r="AG1789" i="1"/>
  <c r="AG1788" i="1"/>
  <c r="AG445" i="1"/>
  <c r="AG1787" i="1"/>
  <c r="AG1786" i="1"/>
  <c r="AG1785" i="1"/>
  <c r="AG1784" i="1"/>
  <c r="AG1783" i="1"/>
  <c r="AG1782" i="1"/>
  <c r="AG444" i="1"/>
  <c r="AG1781" i="1"/>
  <c r="AG1780" i="1"/>
  <c r="AG443" i="1"/>
  <c r="AG442" i="1"/>
  <c r="AG1779" i="1"/>
  <c r="AG1778" i="1"/>
  <c r="AG1777" i="1"/>
  <c r="AG1776" i="1"/>
  <c r="AG1775" i="1"/>
  <c r="AG1774" i="1"/>
  <c r="AG1773" i="1"/>
  <c r="AG1772" i="1"/>
  <c r="AG441" i="1"/>
  <c r="AG1771" i="1"/>
  <c r="AG440" i="1"/>
  <c r="AG439" i="1"/>
  <c r="AG1770" i="1"/>
  <c r="AG1769" i="1"/>
  <c r="AG1768" i="1"/>
  <c r="AG1767" i="1"/>
  <c r="AG1766" i="1"/>
  <c r="AG1765" i="1"/>
  <c r="AG1764" i="1"/>
  <c r="AG438" i="1"/>
  <c r="AG1763" i="1"/>
  <c r="AG1762" i="1"/>
  <c r="AG1761" i="1"/>
  <c r="AG1760" i="1"/>
  <c r="AG1759" i="1"/>
  <c r="AG1758" i="1"/>
  <c r="AG437" i="1"/>
  <c r="AG1757" i="1"/>
  <c r="AG436" i="1"/>
  <c r="AG1756" i="1"/>
  <c r="AG1755" i="1"/>
  <c r="AG1754" i="1"/>
  <c r="AG1753" i="1"/>
  <c r="AG1752" i="1"/>
  <c r="AG435" i="1"/>
  <c r="AG434" i="1"/>
  <c r="AG1751" i="1"/>
  <c r="AG1750" i="1"/>
  <c r="AG1749" i="1"/>
  <c r="AG1748" i="1"/>
  <c r="AG1747" i="1"/>
  <c r="AG1746" i="1"/>
  <c r="AG1745" i="1"/>
  <c r="AG1744" i="1"/>
  <c r="AG1743" i="1"/>
  <c r="AG433" i="1"/>
  <c r="AG432" i="1"/>
  <c r="AG1742" i="1"/>
  <c r="AG1741" i="1"/>
  <c r="AG431" i="1"/>
  <c r="AG1740" i="1"/>
  <c r="AG1739" i="1"/>
  <c r="AG1738" i="1"/>
  <c r="AG430" i="1"/>
  <c r="AG429" i="1"/>
  <c r="AG1737" i="1"/>
  <c r="AG1736" i="1"/>
  <c r="AG428" i="1"/>
  <c r="AG427" i="1"/>
  <c r="AG426" i="1"/>
  <c r="AG425" i="1"/>
  <c r="AG1735" i="1"/>
  <c r="AG1734" i="1"/>
  <c r="AG1733" i="1"/>
  <c r="AG424" i="1"/>
  <c r="AG1732" i="1"/>
  <c r="AG1731" i="1"/>
  <c r="AG1730" i="1"/>
  <c r="AG1729" i="1"/>
  <c r="AG423" i="1"/>
  <c r="AG1728" i="1"/>
  <c r="AG422" i="1"/>
  <c r="AG1727" i="1"/>
  <c r="AG1726" i="1"/>
  <c r="AG1725" i="1"/>
  <c r="AG1724" i="1"/>
  <c r="AG1723" i="1"/>
  <c r="AG1722" i="1"/>
  <c r="AG1721" i="1"/>
  <c r="AG1720" i="1"/>
  <c r="AG421" i="1"/>
  <c r="AG420" i="1"/>
  <c r="AG1719" i="1"/>
  <c r="AG1718" i="1"/>
  <c r="AG419" i="1"/>
  <c r="AG418" i="1"/>
  <c r="AG417" i="1"/>
  <c r="AG1717" i="1"/>
  <c r="AG416" i="1"/>
  <c r="AG1716" i="1"/>
  <c r="AG415" i="1"/>
  <c r="AG1715" i="1"/>
  <c r="AG1714" i="1"/>
  <c r="AG1713" i="1"/>
  <c r="AG1712" i="1"/>
  <c r="AG414" i="1"/>
  <c r="AG1711" i="1"/>
  <c r="AG413" i="1"/>
  <c r="AG1710" i="1"/>
  <c r="AG1709" i="1"/>
  <c r="AG1708" i="1"/>
  <c r="AG1707" i="1"/>
  <c r="AG1706" i="1"/>
  <c r="AG412" i="1"/>
  <c r="AG1705" i="1"/>
  <c r="AG411" i="1"/>
  <c r="AG1704" i="1"/>
  <c r="AG1703" i="1"/>
  <c r="AG410" i="1"/>
  <c r="AG1702" i="1"/>
  <c r="AG1701" i="1"/>
  <c r="AG1700" i="1"/>
  <c r="AG409" i="1"/>
  <c r="AG408" i="1"/>
  <c r="AG407" i="1"/>
  <c r="AG406" i="1"/>
  <c r="AG405" i="1"/>
  <c r="AG404" i="1"/>
  <c r="AG1699" i="1"/>
  <c r="AG1698" i="1"/>
  <c r="AG1697" i="1"/>
  <c r="AG403" i="1"/>
  <c r="AG1696" i="1"/>
  <c r="AG402" i="1"/>
  <c r="AG1695" i="1"/>
  <c r="AG1694" i="1"/>
  <c r="AG1693" i="1"/>
  <c r="AG1692" i="1"/>
  <c r="AG1691" i="1"/>
  <c r="AG401" i="1"/>
  <c r="AG1690" i="1"/>
  <c r="AG1689" i="1"/>
  <c r="AG1688" i="1"/>
  <c r="AG1687" i="1"/>
  <c r="AG1686" i="1"/>
  <c r="AG1685" i="1"/>
  <c r="AG400" i="1"/>
  <c r="AG1684" i="1"/>
  <c r="AG1683" i="1"/>
  <c r="AG1682" i="1"/>
  <c r="AG1681" i="1"/>
  <c r="AG1680" i="1"/>
  <c r="AG1679" i="1"/>
  <c r="AG1678" i="1"/>
  <c r="AG1677" i="1"/>
  <c r="AG399" i="1"/>
  <c r="AG1676" i="1"/>
  <c r="AG1675" i="1"/>
  <c r="AG398" i="1"/>
  <c r="AG1674" i="1"/>
  <c r="AG397" i="1"/>
  <c r="AG1673" i="1"/>
  <c r="AG1672" i="1"/>
  <c r="AG1671" i="1"/>
  <c r="AG396" i="1"/>
  <c r="AG395" i="1"/>
  <c r="AG394" i="1"/>
  <c r="AG393" i="1"/>
  <c r="AG392" i="1"/>
  <c r="AG391" i="1"/>
  <c r="AG390" i="1"/>
  <c r="AG1670" i="1"/>
  <c r="AG389" i="1"/>
  <c r="AG388" i="1"/>
  <c r="AG387" i="1"/>
  <c r="AG386" i="1"/>
  <c r="AG1669" i="1"/>
  <c r="AG385" i="1"/>
  <c r="AG1668" i="1"/>
  <c r="AG1667" i="1"/>
  <c r="AG384" i="1"/>
  <c r="AG383" i="1"/>
  <c r="AG1666" i="1"/>
  <c r="AG1665" i="1"/>
  <c r="AG1664" i="1"/>
  <c r="AG1663" i="1"/>
  <c r="AG382" i="1"/>
  <c r="AG381" i="1"/>
  <c r="AG380" i="1"/>
  <c r="AG1662" i="1"/>
  <c r="AG1661" i="1"/>
  <c r="AG1660" i="1"/>
  <c r="AG1659" i="1"/>
  <c r="AG379" i="1"/>
  <c r="AG378" i="1"/>
  <c r="AG1658" i="1"/>
  <c r="AG1657" i="1"/>
  <c r="AG377" i="1"/>
  <c r="AG1656" i="1"/>
  <c r="AG1655" i="1"/>
  <c r="AG1654" i="1"/>
  <c r="AG1653" i="1"/>
  <c r="AG1652" i="1"/>
  <c r="AG1651" i="1"/>
  <c r="AG376" i="1"/>
  <c r="AG1650" i="1"/>
  <c r="AG1649" i="1"/>
  <c r="AG1648" i="1"/>
  <c r="AG1647" i="1"/>
  <c r="AG375" i="1"/>
  <c r="AG374" i="1"/>
  <c r="AG1646" i="1"/>
  <c r="AG1645" i="1"/>
  <c r="AG373" i="1"/>
  <c r="AG372" i="1"/>
  <c r="AG371" i="1"/>
  <c r="AG1644" i="1"/>
  <c r="AG1643" i="1"/>
  <c r="AG370" i="1"/>
  <c r="AG1642" i="1"/>
  <c r="AG1641" i="1"/>
  <c r="AG1640" i="1"/>
  <c r="AG1639" i="1"/>
  <c r="AG369" i="1"/>
  <c r="AG368" i="1"/>
  <c r="AG367" i="1"/>
  <c r="AG366" i="1"/>
  <c r="AG1638" i="1"/>
  <c r="AG365" i="1"/>
  <c r="AG1637" i="1"/>
  <c r="AG1636" i="1"/>
  <c r="AG1635" i="1"/>
  <c r="AG364" i="1"/>
  <c r="AG1634" i="1"/>
  <c r="AG363" i="1"/>
  <c r="AG1633" i="1"/>
  <c r="AG362" i="1"/>
  <c r="AG1632" i="1"/>
  <c r="AG361" i="1"/>
  <c r="AG360" i="1"/>
  <c r="AG1631" i="1"/>
  <c r="AG359" i="1"/>
  <c r="AG1630" i="1"/>
  <c r="AG358" i="1"/>
  <c r="AG357" i="1"/>
  <c r="AG1629" i="1"/>
  <c r="AG1628" i="1"/>
  <c r="AG1627" i="1"/>
  <c r="AG356" i="1"/>
  <c r="AG1626" i="1"/>
  <c r="AG1625" i="1"/>
  <c r="AG1624" i="1"/>
  <c r="AG1623" i="1"/>
  <c r="AG355" i="1"/>
  <c r="AG354" i="1"/>
  <c r="AG353" i="1"/>
  <c r="AG1622" i="1"/>
  <c r="AG1621" i="1"/>
  <c r="AG1620" i="1"/>
  <c r="AG1619" i="1"/>
  <c r="AG352" i="1"/>
  <c r="AG351" i="1"/>
  <c r="AG1618" i="1"/>
  <c r="AG1617" i="1"/>
  <c r="AG1616" i="1"/>
  <c r="AG1615" i="1"/>
  <c r="AG1614" i="1"/>
  <c r="AG350" i="1"/>
  <c r="AG1613" i="1"/>
  <c r="AG349" i="1"/>
  <c r="AG1612" i="1"/>
  <c r="AG1611" i="1"/>
  <c r="AG348" i="1"/>
  <c r="AG1610" i="1"/>
  <c r="AG1609" i="1"/>
  <c r="AG347" i="1"/>
  <c r="AG1608" i="1"/>
  <c r="AG1607" i="1"/>
  <c r="AG1606" i="1"/>
  <c r="AG1605" i="1"/>
  <c r="AG346" i="1"/>
  <c r="AG345" i="1"/>
  <c r="AG344" i="1"/>
  <c r="AG343" i="1"/>
  <c r="AG342" i="1"/>
  <c r="AG341" i="1"/>
  <c r="AG1604" i="1"/>
  <c r="AG1603" i="1"/>
  <c r="AG1602" i="1"/>
  <c r="AG1601" i="1"/>
  <c r="AG340" i="1"/>
  <c r="AG1600" i="1"/>
  <c r="AG339" i="1"/>
  <c r="AG1599" i="1"/>
  <c r="AG1598" i="1"/>
  <c r="AG1597" i="1"/>
  <c r="AG338" i="1"/>
  <c r="AG337" i="1"/>
  <c r="AG1596" i="1"/>
  <c r="AG1595" i="1"/>
  <c r="AG1594" i="1"/>
  <c r="AG1593" i="1"/>
  <c r="AG336" i="1"/>
  <c r="AG1592" i="1"/>
  <c r="AG335" i="1"/>
  <c r="AG334" i="1"/>
  <c r="AG1591" i="1"/>
  <c r="AG333" i="1"/>
  <c r="AG1590" i="1"/>
  <c r="AG1589" i="1"/>
  <c r="AG332" i="1"/>
  <c r="AG1588" i="1"/>
  <c r="AG1587" i="1"/>
  <c r="AG1586" i="1"/>
  <c r="AG331" i="1"/>
  <c r="AG330" i="1"/>
  <c r="AG1585" i="1"/>
  <c r="AG1584" i="1"/>
  <c r="AG1583" i="1"/>
  <c r="AG1582" i="1"/>
  <c r="AG1581" i="1"/>
  <c r="AG329" i="1"/>
  <c r="AG1580" i="1"/>
  <c r="AG328" i="1"/>
  <c r="AG327" i="1"/>
  <c r="AG1579" i="1"/>
  <c r="AG1578" i="1"/>
  <c r="AG1577" i="1"/>
  <c r="AG326" i="1"/>
  <c r="AG1576" i="1"/>
  <c r="AG1575" i="1"/>
  <c r="AG325" i="1"/>
  <c r="AG1574" i="1"/>
  <c r="AG324" i="1"/>
  <c r="AG1573" i="1"/>
  <c r="AG1572" i="1"/>
  <c r="AG1571" i="1"/>
  <c r="AG323" i="1"/>
  <c r="AG1570" i="1"/>
  <c r="AG322" i="1"/>
  <c r="AG321" i="1"/>
  <c r="AG1569" i="1"/>
  <c r="AG1568" i="1"/>
  <c r="AG1567" i="1"/>
  <c r="AG1566" i="1"/>
  <c r="AG320" i="1"/>
  <c r="AG319" i="1"/>
  <c r="AG318" i="1"/>
  <c r="AG317" i="1"/>
  <c r="AG316" i="1"/>
  <c r="AG315" i="1"/>
  <c r="AG1565" i="1"/>
  <c r="AG314" i="1"/>
  <c r="AG1564" i="1"/>
  <c r="AG313" i="1"/>
  <c r="AG1563" i="1"/>
  <c r="AG1562" i="1"/>
  <c r="AG1561" i="1"/>
  <c r="AG312" i="1"/>
  <c r="AG1560" i="1"/>
  <c r="AG1559" i="1"/>
  <c r="AG311" i="1"/>
  <c r="AG1558" i="1"/>
  <c r="AG1557" i="1"/>
  <c r="AG1556" i="1"/>
  <c r="AG1555" i="1"/>
  <c r="AG310" i="1"/>
  <c r="AG309" i="1"/>
  <c r="AG1554" i="1"/>
  <c r="AG1553" i="1"/>
  <c r="AG1552" i="1"/>
  <c r="AG1551" i="1"/>
  <c r="AG1550" i="1"/>
  <c r="AG1549" i="1"/>
  <c r="AG308" i="1"/>
  <c r="AG1548" i="1"/>
  <c r="AG1547" i="1"/>
  <c r="AG1546" i="1"/>
  <c r="AG1545" i="1"/>
  <c r="AG307" i="1"/>
  <c r="AG306" i="1"/>
  <c r="AG305" i="1"/>
  <c r="AG304" i="1"/>
  <c r="AG1544" i="1"/>
  <c r="AG1543" i="1"/>
  <c r="AG1542" i="1"/>
  <c r="AG1541" i="1"/>
  <c r="AG303" i="1"/>
  <c r="AG1540" i="1"/>
  <c r="AG302" i="1"/>
  <c r="AG1539" i="1"/>
  <c r="AG1538" i="1"/>
  <c r="AG1537" i="1"/>
  <c r="AG1536" i="1"/>
  <c r="AG301" i="1"/>
  <c r="AG1535" i="1"/>
  <c r="AG1534" i="1"/>
  <c r="AG300" i="1"/>
  <c r="AG299" i="1"/>
  <c r="AG1533" i="1"/>
  <c r="AG298" i="1"/>
  <c r="AG297" i="1"/>
  <c r="AG1532" i="1"/>
  <c r="AG1531" i="1"/>
  <c r="AG1530" i="1"/>
  <c r="AG296" i="1"/>
  <c r="AG1529" i="1"/>
  <c r="AG295" i="1"/>
  <c r="AG294" i="1"/>
  <c r="AG293" i="1"/>
  <c r="AG1528" i="1"/>
  <c r="AG292" i="1"/>
  <c r="AG291" i="1"/>
  <c r="AG290" i="1"/>
  <c r="AG289" i="1"/>
  <c r="AG1527" i="1"/>
  <c r="AG288" i="1"/>
  <c r="AG1526" i="1"/>
  <c r="AG1525" i="1"/>
  <c r="AG287" i="1"/>
  <c r="AG1524" i="1"/>
  <c r="AG1523" i="1"/>
  <c r="AG1522" i="1"/>
  <c r="AG286" i="1"/>
  <c r="AG1521" i="1"/>
  <c r="AG1520" i="1"/>
  <c r="AG285" i="1"/>
  <c r="AG1519" i="1"/>
  <c r="AG1518" i="1"/>
  <c r="AG284" i="1"/>
  <c r="AG1517" i="1"/>
  <c r="AG1516" i="1"/>
  <c r="AG283" i="1"/>
  <c r="AG1515" i="1"/>
  <c r="AG1514" i="1"/>
  <c r="AG1513" i="1"/>
  <c r="AG1512" i="1"/>
  <c r="AG282" i="1"/>
  <c r="AG1511" i="1"/>
  <c r="AG281" i="1"/>
  <c r="AG1510" i="1"/>
  <c r="AG280" i="1"/>
  <c r="AG279" i="1"/>
  <c r="AG278" i="1"/>
  <c r="AG1509" i="1"/>
  <c r="AG1508" i="1"/>
  <c r="AG277" i="1"/>
  <c r="AG276" i="1"/>
  <c r="AG275" i="1"/>
  <c r="AG274" i="1"/>
  <c r="AG273" i="1"/>
  <c r="AG1507" i="1"/>
  <c r="AG272" i="1"/>
  <c r="AG271" i="1"/>
  <c r="AG1506" i="1"/>
  <c r="AG1505" i="1"/>
  <c r="AG1504" i="1"/>
  <c r="AG1503" i="1"/>
  <c r="AG1502" i="1"/>
  <c r="AG1501" i="1"/>
  <c r="AG1500" i="1"/>
  <c r="AG270" i="1"/>
  <c r="AG269" i="1"/>
  <c r="AG1499" i="1"/>
  <c r="AG1498" i="1"/>
  <c r="AG1497" i="1"/>
  <c r="AG1496" i="1"/>
  <c r="AG1495" i="1"/>
  <c r="AG1494" i="1"/>
  <c r="AG1493" i="1"/>
  <c r="AG268" i="1"/>
  <c r="AG1492" i="1"/>
  <c r="AG267" i="1"/>
  <c r="AG266" i="1"/>
  <c r="AG1491" i="1"/>
  <c r="AG1490" i="1"/>
  <c r="AG1489" i="1"/>
  <c r="AG1488" i="1"/>
  <c r="AG1487" i="1"/>
  <c r="AG265" i="1"/>
  <c r="AG264" i="1"/>
  <c r="AG263" i="1"/>
  <c r="AG1486" i="1"/>
  <c r="AG262" i="1"/>
  <c r="AG261" i="1"/>
  <c r="AG1485" i="1"/>
  <c r="AG1484" i="1"/>
  <c r="AG1483" i="1"/>
  <c r="AG1482" i="1"/>
  <c r="AG260" i="1"/>
  <c r="AG1481" i="1"/>
  <c r="AG259" i="1"/>
  <c r="AG258" i="1"/>
  <c r="AG1480" i="1"/>
  <c r="AG1479" i="1"/>
  <c r="AG1478" i="1"/>
  <c r="AG1477" i="1"/>
  <c r="AG1476" i="1"/>
  <c r="AG257" i="1"/>
  <c r="AG1475" i="1"/>
  <c r="AG1474" i="1"/>
  <c r="AG1473" i="1"/>
  <c r="AG1472" i="1"/>
  <c r="AG256" i="1"/>
  <c r="AG1471" i="1"/>
  <c r="AG255" i="1"/>
  <c r="AG254" i="1"/>
  <c r="AG1470" i="1"/>
  <c r="AG253" i="1"/>
  <c r="AG252" i="1"/>
  <c r="AG251" i="1"/>
  <c r="AG1469" i="1"/>
  <c r="AG250" i="1"/>
  <c r="AG249" i="1"/>
  <c r="AG248" i="1"/>
  <c r="AG247" i="1"/>
  <c r="AG1468" i="1"/>
  <c r="AG1467" i="1"/>
  <c r="AG246" i="1"/>
  <c r="AG245" i="1"/>
  <c r="AG1466" i="1"/>
  <c r="AG1465" i="1"/>
  <c r="AG244" i="1"/>
  <c r="AG1464" i="1"/>
  <c r="AG1463" i="1"/>
  <c r="AG1462" i="1"/>
  <c r="AG243" i="1"/>
  <c r="AG1461" i="1"/>
  <c r="AG1460" i="1"/>
  <c r="AG1459" i="1"/>
  <c r="AG1458" i="1"/>
  <c r="AG1457" i="1"/>
  <c r="AG1456" i="1"/>
  <c r="AG242" i="1"/>
  <c r="AG1455" i="1"/>
  <c r="AG241" i="1"/>
  <c r="AG1454" i="1"/>
  <c r="AG240" i="1"/>
  <c r="AG1453" i="1"/>
  <c r="AG1452" i="1"/>
  <c r="AG1451" i="1"/>
  <c r="AG1450" i="1"/>
  <c r="AG1449" i="1"/>
  <c r="AG239" i="1"/>
  <c r="AG1448" i="1"/>
  <c r="AG1447" i="1"/>
  <c r="AG1446" i="1"/>
  <c r="AG238" i="1"/>
  <c r="AG1445" i="1"/>
  <c r="AG1444" i="1"/>
  <c r="AG237" i="1"/>
  <c r="AG1443" i="1"/>
  <c r="AG1442" i="1"/>
  <c r="AG236" i="1"/>
  <c r="AG235" i="1"/>
  <c r="AG234" i="1"/>
  <c r="AG233" i="1"/>
  <c r="AG232" i="1"/>
  <c r="AG231" i="1"/>
  <c r="AG1441" i="1"/>
  <c r="AG1440" i="1"/>
  <c r="AG1439" i="1"/>
  <c r="AG1438" i="1"/>
  <c r="AG230" i="1"/>
  <c r="AG229" i="1"/>
  <c r="AG1437" i="1"/>
  <c r="AG1436" i="1"/>
  <c r="AG1435" i="1"/>
  <c r="AG228" i="1"/>
  <c r="AG1434" i="1"/>
  <c r="AG1433" i="1"/>
  <c r="AG1432" i="1"/>
  <c r="AG1431" i="1"/>
  <c r="AG1430" i="1"/>
  <c r="AG227" i="1"/>
  <c r="AG226" i="1"/>
  <c r="AG1429" i="1"/>
  <c r="AG1428" i="1"/>
  <c r="AG1427" i="1"/>
  <c r="AG1426" i="1"/>
  <c r="AG1425" i="1"/>
  <c r="AG1424" i="1"/>
  <c r="AG1423" i="1"/>
  <c r="AG225" i="1"/>
  <c r="AG1422" i="1"/>
  <c r="AG224" i="1"/>
  <c r="AG223" i="1"/>
  <c r="AG222" i="1"/>
  <c r="AG221" i="1"/>
  <c r="AG1421" i="1"/>
  <c r="AG1420" i="1"/>
  <c r="AG1419" i="1"/>
  <c r="AG1418" i="1"/>
  <c r="AG1417" i="1"/>
  <c r="AG220" i="1"/>
  <c r="AG1416" i="1"/>
  <c r="AG219" i="1"/>
  <c r="AG1415" i="1"/>
  <c r="AG218" i="1"/>
  <c r="AG217" i="1"/>
  <c r="AG1414" i="1"/>
  <c r="AG1413" i="1"/>
  <c r="AG216" i="1"/>
  <c r="AG215" i="1"/>
  <c r="AG214" i="1"/>
  <c r="AG1412" i="1"/>
  <c r="AG1411" i="1"/>
  <c r="AG1410" i="1"/>
  <c r="AG1409" i="1"/>
  <c r="AG213" i="1"/>
  <c r="AG212" i="1"/>
  <c r="AG211" i="1"/>
  <c r="AG210" i="1"/>
  <c r="AG1408" i="1"/>
  <c r="AG1407" i="1"/>
  <c r="AG1406" i="1"/>
  <c r="AG209" i="1"/>
  <c r="AG1405" i="1"/>
  <c r="AG1404" i="1"/>
  <c r="AG208" i="1"/>
  <c r="AG207" i="1"/>
  <c r="AG1403" i="1"/>
  <c r="AG206" i="1"/>
  <c r="AG205" i="1"/>
  <c r="AG1402" i="1"/>
  <c r="AG1401" i="1"/>
  <c r="AG204" i="1"/>
  <c r="AG203" i="1"/>
  <c r="AG1400" i="1"/>
  <c r="AG202" i="1"/>
  <c r="AG1399" i="1"/>
  <c r="AG1398" i="1"/>
  <c r="AG1397" i="1"/>
  <c r="AG1396" i="1"/>
  <c r="AG201" i="1"/>
  <c r="AG1395" i="1"/>
  <c r="AG1394" i="1"/>
  <c r="AG1393" i="1"/>
  <c r="AG1392" i="1"/>
  <c r="AG1391" i="1"/>
  <c r="AG1390" i="1"/>
  <c r="AG200" i="1"/>
  <c r="AG199" i="1"/>
  <c r="AG1389" i="1"/>
  <c r="AG198" i="1"/>
  <c r="AG1388" i="1"/>
  <c r="AG1387" i="1"/>
  <c r="AG1386" i="1"/>
  <c r="AG197" i="1"/>
  <c r="AG196" i="1"/>
  <c r="AG1385" i="1"/>
  <c r="AG1384" i="1"/>
  <c r="AG195" i="1"/>
  <c r="AG194" i="1"/>
  <c r="AG1383" i="1"/>
  <c r="AG1382" i="1"/>
  <c r="AG193" i="1"/>
  <c r="AG192" i="1"/>
  <c r="AG1381" i="1"/>
  <c r="AG1380" i="1"/>
  <c r="AG1379" i="1"/>
  <c r="AG191" i="1"/>
  <c r="AG1378" i="1"/>
  <c r="AG190" i="1"/>
  <c r="AG1377" i="1"/>
  <c r="AG1376" i="1"/>
  <c r="AG189" i="1"/>
  <c r="AG1375" i="1"/>
  <c r="AG1374" i="1"/>
  <c r="AG188" i="1"/>
  <c r="AG187" i="1"/>
  <c r="AG1373" i="1"/>
  <c r="AG1372" i="1"/>
  <c r="AG186" i="1"/>
  <c r="AG1371" i="1"/>
  <c r="AG1370" i="1"/>
  <c r="AG1369" i="1"/>
  <c r="AG185" i="1"/>
  <c r="AG184" i="1"/>
  <c r="AG1368" i="1"/>
  <c r="AG1367" i="1"/>
  <c r="AG183" i="1"/>
  <c r="AG1366" i="1"/>
  <c r="AG1365" i="1"/>
  <c r="AG1364" i="1"/>
  <c r="AG182" i="1"/>
  <c r="AG181" i="1"/>
  <c r="AG1363" i="1"/>
  <c r="AG1362" i="1"/>
  <c r="AG1361" i="1"/>
  <c r="AG1360" i="1"/>
  <c r="AG180" i="1"/>
  <c r="AG179" i="1"/>
  <c r="AG178" i="1"/>
  <c r="AG177" i="1"/>
  <c r="AG176" i="1"/>
  <c r="AG175" i="1"/>
  <c r="AG1359" i="1"/>
  <c r="AG174" i="1"/>
  <c r="AG1358" i="1"/>
  <c r="AG1357" i="1"/>
  <c r="AG173" i="1"/>
  <c r="AG1356" i="1"/>
  <c r="AG1355" i="1"/>
  <c r="AG172" i="1"/>
  <c r="AG171" i="1"/>
  <c r="AG170" i="1"/>
  <c r="AG1354" i="1"/>
  <c r="AG169" i="1"/>
  <c r="AG168" i="1"/>
  <c r="AG167" i="1"/>
  <c r="AG1353" i="1"/>
  <c r="AG1352" i="1"/>
  <c r="AG166" i="1"/>
  <c r="AG1351" i="1"/>
  <c r="AG165" i="1"/>
  <c r="AG1350" i="1"/>
  <c r="AG1349" i="1"/>
  <c r="AG164" i="1"/>
  <c r="AG1348" i="1"/>
  <c r="AG1347" i="1"/>
  <c r="AG1346" i="1"/>
  <c r="AG163" i="1"/>
  <c r="AG162" i="1"/>
  <c r="AG161" i="1"/>
  <c r="AG1345" i="1"/>
  <c r="AG1344" i="1"/>
  <c r="AG160" i="1"/>
  <c r="AG1343" i="1"/>
  <c r="AG1342" i="1"/>
  <c r="AG1341" i="1"/>
  <c r="AG1340" i="1"/>
  <c r="AG1339" i="1"/>
  <c r="AG1338" i="1"/>
  <c r="AG159" i="1"/>
  <c r="AG1337" i="1"/>
  <c r="AG1336" i="1"/>
  <c r="AG1335" i="1"/>
  <c r="AG1334" i="1"/>
  <c r="AG1333" i="1"/>
  <c r="AG158" i="1"/>
  <c r="AG157" i="1"/>
  <c r="AG1332" i="1"/>
  <c r="AG1331" i="1"/>
  <c r="AG1330" i="1"/>
  <c r="AG1329" i="1"/>
  <c r="AG156" i="1"/>
  <c r="AG1328" i="1"/>
  <c r="AG1327" i="1"/>
  <c r="AG155" i="1"/>
  <c r="AG1326" i="1"/>
  <c r="AG1325" i="1"/>
  <c r="AG154" i="1"/>
  <c r="AG153" i="1"/>
  <c r="AG152" i="1"/>
  <c r="AG151" i="1"/>
  <c r="AG150" i="1"/>
  <c r="AG1324" i="1"/>
  <c r="AG1323" i="1"/>
  <c r="AG1322" i="1"/>
  <c r="AG149" i="1"/>
  <c r="AG1321" i="1"/>
  <c r="AG1320" i="1"/>
  <c r="AG1319" i="1"/>
  <c r="AG1318" i="1"/>
  <c r="AG148" i="1"/>
  <c r="AG147" i="1"/>
  <c r="AG1317" i="1"/>
  <c r="AG1316" i="1"/>
  <c r="AG146" i="1"/>
  <c r="AG1315" i="1"/>
  <c r="AG1314" i="1"/>
  <c r="AG1313" i="1"/>
  <c r="AG145" i="1"/>
  <c r="AG1312" i="1"/>
  <c r="AG144" i="1"/>
  <c r="AG1311" i="1"/>
  <c r="AG143" i="1"/>
  <c r="AG1310" i="1"/>
  <c r="AG142" i="1"/>
  <c r="AG141" i="1"/>
  <c r="AG140" i="1"/>
  <c r="AG1309" i="1"/>
  <c r="AG139" i="1"/>
  <c r="AG1308" i="1"/>
  <c r="AG1307" i="1"/>
  <c r="AG1306" i="1"/>
  <c r="AG138" i="1"/>
  <c r="AG1305" i="1"/>
  <c r="AG1304" i="1"/>
  <c r="AG137" i="1"/>
  <c r="AG1303" i="1"/>
  <c r="AG1302" i="1"/>
  <c r="AG136" i="1"/>
  <c r="AG135" i="1"/>
  <c r="AG134" i="1"/>
  <c r="AG1301" i="1"/>
  <c r="AG1300" i="1"/>
  <c r="AG1299" i="1"/>
  <c r="AG1298" i="1"/>
  <c r="AG133" i="1"/>
  <c r="AG1297" i="1"/>
  <c r="AG132" i="1"/>
  <c r="AG131" i="1"/>
  <c r="AG1296" i="1"/>
  <c r="AG1295" i="1"/>
  <c r="AG1294" i="1"/>
  <c r="AG130" i="1"/>
  <c r="AG1293" i="1"/>
  <c r="AG1292" i="1"/>
  <c r="AG129" i="1"/>
  <c r="AG1291" i="1"/>
  <c r="AG128" i="1"/>
  <c r="AG1290" i="1"/>
  <c r="AG1289" i="1"/>
  <c r="AG1288" i="1"/>
  <c r="AG1287" i="1"/>
  <c r="AG1286" i="1"/>
  <c r="AG1285" i="1"/>
  <c r="AG1284" i="1"/>
  <c r="AG1283" i="1"/>
  <c r="AG127" i="1"/>
  <c r="AG126" i="1"/>
  <c r="AG1282" i="1"/>
  <c r="AG125" i="1"/>
  <c r="AG1281" i="1"/>
  <c r="AG1280" i="1"/>
  <c r="AG1279" i="1"/>
  <c r="AG1278" i="1"/>
  <c r="AG124" i="1"/>
  <c r="AG123" i="1"/>
  <c r="AG1277" i="1"/>
  <c r="AG1276" i="1"/>
  <c r="AG122" i="1"/>
  <c r="AG1275" i="1"/>
  <c r="AG1274" i="1"/>
  <c r="AG121" i="1"/>
  <c r="AG1273" i="1"/>
  <c r="AG1272" i="1"/>
  <c r="AG120" i="1"/>
  <c r="AG1271" i="1"/>
  <c r="AG1270" i="1"/>
  <c r="AG1269" i="1"/>
  <c r="AG1268" i="1"/>
  <c r="AG1267" i="1"/>
  <c r="AG119" i="1"/>
  <c r="AG1266" i="1"/>
  <c r="AG1265" i="1"/>
  <c r="AG118" i="1"/>
  <c r="AG1264" i="1"/>
  <c r="AG117" i="1"/>
  <c r="AG116" i="1"/>
  <c r="AG115" i="1"/>
  <c r="AG1263" i="1"/>
  <c r="AG114" i="1"/>
  <c r="AG113" i="1"/>
  <c r="AG112" i="1"/>
  <c r="AG111" i="1"/>
  <c r="AG1262" i="1"/>
  <c r="AG1261" i="1"/>
  <c r="AG110" i="1"/>
  <c r="AG1260" i="1"/>
  <c r="AG1259" i="1"/>
  <c r="AG1258" i="1"/>
  <c r="AG1257" i="1"/>
  <c r="AG109" i="1"/>
  <c r="AG1256" i="1"/>
  <c r="AG108" i="1"/>
  <c r="AG107" i="1"/>
  <c r="AG106" i="1"/>
  <c r="AG105" i="1"/>
  <c r="AG1255" i="1"/>
  <c r="AG104" i="1"/>
  <c r="AG1254" i="1"/>
  <c r="AG103" i="1"/>
  <c r="AG1253" i="1"/>
  <c r="AG1252" i="1"/>
  <c r="AG1251" i="1"/>
  <c r="AG1250" i="1"/>
  <c r="AG1249" i="1"/>
  <c r="AG1248" i="1"/>
  <c r="AG1247" i="1"/>
  <c r="AG1246" i="1"/>
  <c r="AG102" i="1"/>
  <c r="AG1245" i="1"/>
  <c r="AG1244" i="1"/>
  <c r="AG1243" i="1"/>
  <c r="AG1242" i="1"/>
  <c r="AG1241" i="1"/>
  <c r="AG1240" i="1"/>
  <c r="AG1239" i="1"/>
  <c r="AG1238" i="1"/>
  <c r="AG101" i="1"/>
  <c r="AG100" i="1"/>
  <c r="AG1237" i="1"/>
  <c r="AG1236" i="1"/>
  <c r="AG1235" i="1"/>
  <c r="AG1234" i="1"/>
  <c r="AG1233" i="1"/>
  <c r="AG99" i="1"/>
  <c r="AG98" i="1"/>
  <c r="AG1232" i="1"/>
  <c r="AG1231" i="1"/>
  <c r="AG1230" i="1"/>
  <c r="AG1229" i="1"/>
  <c r="AG97" i="1"/>
  <c r="AG96" i="1"/>
  <c r="AG1228" i="1"/>
  <c r="AG95" i="1"/>
  <c r="AG94" i="1"/>
  <c r="AG93" i="1"/>
  <c r="AG1227" i="1"/>
  <c r="AG1226" i="1"/>
  <c r="AG1225" i="1"/>
  <c r="AG1224" i="1"/>
  <c r="AG92" i="1"/>
  <c r="AG1223" i="1"/>
  <c r="AG91" i="1"/>
  <c r="AG90" i="1"/>
  <c r="AG1222" i="1"/>
  <c r="AG1221" i="1"/>
  <c r="AG1220" i="1"/>
  <c r="AG1219" i="1"/>
  <c r="AG1218" i="1"/>
  <c r="AG89" i="1"/>
  <c r="AG88" i="1"/>
  <c r="AG87" i="1"/>
  <c r="AG1217" i="1"/>
  <c r="AG1216" i="1"/>
  <c r="AG1215" i="1"/>
  <c r="AG1214" i="1"/>
  <c r="AG1213" i="1"/>
  <c r="AG86" i="1"/>
  <c r="AG85" i="1"/>
  <c r="AG84" i="1"/>
  <c r="AG1212" i="1"/>
  <c r="AG1211" i="1"/>
  <c r="AG1210" i="1"/>
  <c r="AG1209" i="1"/>
  <c r="AG1208" i="1"/>
  <c r="AG1207" i="1"/>
  <c r="AG1206" i="1"/>
  <c r="AG1205" i="1"/>
  <c r="AG1204" i="1"/>
  <c r="AG1203" i="1"/>
  <c r="AG1202" i="1"/>
  <c r="AG1201" i="1"/>
  <c r="AG1200" i="1"/>
  <c r="AG1199" i="1"/>
  <c r="AG1198" i="1"/>
  <c r="AG1197" i="1"/>
  <c r="AG1196" i="1"/>
  <c r="AG1195" i="1"/>
  <c r="AG1194" i="1"/>
  <c r="AG1193" i="1"/>
  <c r="AG1192" i="1"/>
  <c r="AG1191" i="1"/>
  <c r="AG1190" i="1"/>
  <c r="AG1189" i="1"/>
  <c r="AG1188" i="1"/>
  <c r="AG1187" i="1"/>
  <c r="AG1186" i="1"/>
  <c r="AG1185" i="1"/>
  <c r="AG1184" i="1"/>
  <c r="AG1183" i="1"/>
  <c r="AG1182" i="1"/>
  <c r="AG1181" i="1"/>
  <c r="AG1180" i="1"/>
  <c r="AG1179" i="1"/>
  <c r="AG1178" i="1"/>
  <c r="AG1177" i="1"/>
  <c r="AG1176" i="1"/>
  <c r="AG1175" i="1"/>
  <c r="AG1174" i="1"/>
  <c r="AG1173" i="1"/>
  <c r="AG1172" i="1"/>
  <c r="AG1171" i="1"/>
  <c r="AG1170" i="1"/>
  <c r="AG1169" i="1"/>
  <c r="AG1168" i="1"/>
  <c r="AG1167" i="1"/>
  <c r="AG1166" i="1"/>
  <c r="AG1165" i="1"/>
  <c r="AG1164" i="1"/>
  <c r="AG1163" i="1"/>
  <c r="AG1162" i="1"/>
  <c r="AG1161" i="1"/>
  <c r="AG1160" i="1"/>
  <c r="AG1159" i="1"/>
  <c r="AG1158" i="1"/>
  <c r="AG1157" i="1"/>
  <c r="AG1156" i="1"/>
  <c r="AG1155" i="1"/>
  <c r="AG1154" i="1"/>
  <c r="AG1153" i="1"/>
  <c r="AG1152" i="1"/>
  <c r="AG1151" i="1"/>
  <c r="AG1150" i="1"/>
  <c r="AG1149" i="1"/>
  <c r="AG1148" i="1"/>
  <c r="AG1147" i="1"/>
  <c r="AG1146" i="1"/>
  <c r="AG1145" i="1"/>
  <c r="AG1144" i="1"/>
  <c r="AG1143" i="1"/>
  <c r="AG1142" i="1"/>
  <c r="AG1141" i="1"/>
  <c r="AG1140" i="1"/>
  <c r="AG1139" i="1"/>
  <c r="AG1138" i="1"/>
  <c r="AG1137" i="1"/>
  <c r="AG1136" i="1"/>
  <c r="AG1135" i="1"/>
  <c r="AG1134" i="1"/>
  <c r="AG1133" i="1"/>
  <c r="AG1132" i="1"/>
  <c r="AG1131" i="1"/>
  <c r="AG1130" i="1"/>
  <c r="AG1129" i="1"/>
  <c r="AG1128" i="1"/>
  <c r="AG1127" i="1"/>
  <c r="AG1126" i="1"/>
  <c r="AG1125" i="1"/>
  <c r="AG1124" i="1"/>
  <c r="AG1123" i="1"/>
  <c r="AG1122" i="1"/>
  <c r="AG1121" i="1"/>
  <c r="AG1120" i="1"/>
  <c r="AG1119" i="1"/>
  <c r="AG1118" i="1"/>
  <c r="AG1117" i="1"/>
  <c r="AG1116" i="1"/>
  <c r="AG1115" i="1"/>
  <c r="AG1114" i="1"/>
  <c r="AG1113" i="1"/>
  <c r="AG1112" i="1"/>
  <c r="AG1111" i="1"/>
  <c r="AG1110" i="1"/>
  <c r="AG1109" i="1"/>
  <c r="AG1108" i="1"/>
  <c r="AG1107" i="1"/>
  <c r="AG1106" i="1"/>
  <c r="AG1105" i="1"/>
  <c r="AG1104" i="1"/>
  <c r="AG1103" i="1"/>
  <c r="AG1102" i="1"/>
  <c r="AG1101" i="1"/>
  <c r="AG1100" i="1"/>
  <c r="AG1099" i="1"/>
  <c r="AG1098" i="1"/>
  <c r="AG1097" i="1"/>
  <c r="AG1096" i="1"/>
  <c r="AG1095" i="1"/>
  <c r="AG1094" i="1"/>
  <c r="AG1093" i="1"/>
  <c r="AG1092" i="1"/>
  <c r="AG1091" i="1"/>
  <c r="AG1090" i="1"/>
  <c r="AG1089" i="1"/>
  <c r="AG1088" i="1"/>
  <c r="AG1087" i="1"/>
  <c r="AG1086" i="1"/>
  <c r="AG1085" i="1"/>
  <c r="AG1084" i="1"/>
  <c r="AG1083" i="1"/>
  <c r="AG1082" i="1"/>
  <c r="AG1081" i="1"/>
  <c r="AG1080" i="1"/>
  <c r="AG1079" i="1"/>
  <c r="AG1078" i="1"/>
  <c r="AG1077" i="1"/>
  <c r="AG1076" i="1"/>
  <c r="AG1075" i="1"/>
  <c r="AG1074" i="1"/>
  <c r="AG1073" i="1"/>
  <c r="AG1072" i="1"/>
  <c r="AG1071" i="1"/>
  <c r="AG1070" i="1"/>
  <c r="AG1069" i="1"/>
  <c r="AG1068" i="1"/>
  <c r="AG1067" i="1"/>
  <c r="AG1066" i="1"/>
  <c r="AG1065" i="1"/>
  <c r="AG1064" i="1"/>
  <c r="AG1063" i="1"/>
  <c r="AG1062" i="1"/>
  <c r="AG1061" i="1"/>
  <c r="AG1060" i="1"/>
  <c r="AG1059" i="1"/>
  <c r="AG1058" i="1"/>
  <c r="AG1057" i="1"/>
  <c r="AG1056" i="1"/>
  <c r="AG1055" i="1"/>
  <c r="AG1054" i="1"/>
  <c r="AG1053" i="1"/>
  <c r="AG1052" i="1"/>
  <c r="AG1051" i="1"/>
  <c r="AG1050" i="1"/>
  <c r="AG1049" i="1"/>
  <c r="AG1048" i="1"/>
  <c r="AG1047" i="1"/>
  <c r="AG1046" i="1"/>
  <c r="AG1045" i="1"/>
  <c r="AG1044" i="1"/>
  <c r="AG1043" i="1"/>
  <c r="AG1042" i="1"/>
  <c r="AG1041" i="1"/>
  <c r="AG1040" i="1"/>
  <c r="AG1039" i="1"/>
  <c r="AG1038" i="1"/>
  <c r="AG1037" i="1"/>
  <c r="AG1036" i="1"/>
  <c r="AG1035" i="1"/>
  <c r="AG1034" i="1"/>
  <c r="AG1033" i="1"/>
  <c r="AG1032" i="1"/>
  <c r="AG1031" i="1"/>
  <c r="AG1030" i="1"/>
  <c r="AG1029" i="1"/>
  <c r="AG1028" i="1"/>
  <c r="AG1027" i="1"/>
  <c r="AG1026" i="1"/>
  <c r="AG1025" i="1"/>
  <c r="AG1024" i="1"/>
  <c r="AG1023" i="1"/>
  <c r="AG1022" i="1"/>
  <c r="AG1021" i="1"/>
  <c r="AG1020" i="1"/>
  <c r="AG1019" i="1"/>
  <c r="AG1018" i="1"/>
  <c r="AG1017" i="1"/>
  <c r="AG1016" i="1"/>
  <c r="AG1015" i="1"/>
  <c r="AG1014" i="1"/>
  <c r="AG1013" i="1"/>
  <c r="AG1012" i="1"/>
  <c r="AG1011" i="1"/>
  <c r="AG1010" i="1"/>
  <c r="AG1009" i="1"/>
  <c r="AG1008" i="1"/>
  <c r="AG1007" i="1"/>
  <c r="AG1006" i="1"/>
  <c r="AG1005" i="1"/>
  <c r="AG1004" i="1"/>
  <c r="AG1003" i="1"/>
  <c r="AG1002" i="1"/>
  <c r="AG1001" i="1"/>
  <c r="AG1000" i="1"/>
  <c r="AG999" i="1"/>
  <c r="AG998" i="1"/>
  <c r="AG997" i="1"/>
  <c r="AG996" i="1"/>
  <c r="AG995" i="1"/>
  <c r="AG994" i="1"/>
  <c r="AG993" i="1"/>
  <c r="AG992" i="1"/>
  <c r="AG991" i="1"/>
  <c r="AG990" i="1"/>
  <c r="AG989" i="1"/>
  <c r="AG988" i="1"/>
  <c r="AG987" i="1"/>
  <c r="AG986" i="1"/>
  <c r="AG985" i="1"/>
  <c r="AG984" i="1"/>
  <c r="AG983" i="1"/>
  <c r="AG982" i="1"/>
  <c r="AG981" i="1"/>
  <c r="AG980" i="1"/>
  <c r="AG979" i="1"/>
  <c r="AG978" i="1"/>
  <c r="AG977" i="1"/>
  <c r="AG976" i="1"/>
  <c r="AG975" i="1"/>
  <c r="AG974" i="1"/>
  <c r="AG973" i="1"/>
  <c r="AG972" i="1"/>
  <c r="AG971" i="1"/>
  <c r="AG970" i="1"/>
  <c r="AG969" i="1"/>
  <c r="AG968" i="1"/>
  <c r="AG967" i="1"/>
  <c r="AG966" i="1"/>
  <c r="AG965" i="1"/>
  <c r="AG964" i="1"/>
  <c r="AG963" i="1"/>
  <c r="AG962" i="1"/>
  <c r="AG961" i="1"/>
  <c r="AG960" i="1"/>
  <c r="AG959" i="1"/>
  <c r="AG958" i="1"/>
  <c r="AG957" i="1"/>
  <c r="AG956" i="1"/>
  <c r="AG955" i="1"/>
  <c r="AG954" i="1"/>
  <c r="AG953" i="1"/>
  <c r="AG952" i="1"/>
  <c r="AG951" i="1"/>
  <c r="AG950" i="1"/>
  <c r="AG949" i="1"/>
  <c r="AG948" i="1"/>
  <c r="AG947" i="1"/>
  <c r="AG946" i="1"/>
  <c r="AG945" i="1"/>
  <c r="AG944" i="1"/>
  <c r="AG943" i="1"/>
  <c r="AG942" i="1"/>
  <c r="AG941" i="1"/>
  <c r="AG940" i="1"/>
  <c r="AG939" i="1"/>
  <c r="AG938" i="1"/>
  <c r="AG937" i="1"/>
  <c r="AG936" i="1"/>
  <c r="AG935" i="1"/>
  <c r="AG934" i="1"/>
  <c r="AG933" i="1"/>
  <c r="AG932" i="1"/>
  <c r="AG931" i="1"/>
  <c r="AG930" i="1"/>
  <c r="AG929" i="1"/>
  <c r="AG928" i="1"/>
  <c r="AG927" i="1"/>
  <c r="AG926" i="1"/>
  <c r="AG925" i="1"/>
  <c r="AG924" i="1"/>
  <c r="AG923" i="1"/>
  <c r="AG922" i="1"/>
  <c r="AG921" i="1"/>
  <c r="AG920" i="1"/>
  <c r="AG919" i="1"/>
  <c r="AG918" i="1"/>
  <c r="AG917" i="1"/>
  <c r="AG916" i="1"/>
  <c r="AG915" i="1"/>
  <c r="AG914" i="1"/>
  <c r="AG913" i="1"/>
  <c r="AG912" i="1"/>
  <c r="AG911" i="1"/>
  <c r="AG910" i="1"/>
  <c r="AG909" i="1"/>
  <c r="AG908" i="1"/>
  <c r="AG907" i="1"/>
  <c r="AG906" i="1"/>
  <c r="AG905" i="1"/>
  <c r="AG904" i="1"/>
  <c r="AG903" i="1"/>
  <c r="AG902" i="1"/>
  <c r="AG901" i="1"/>
  <c r="AG900" i="1"/>
  <c r="AG899" i="1"/>
  <c r="AG898" i="1"/>
  <c r="AG897" i="1"/>
  <c r="AG896" i="1"/>
  <c r="AG895" i="1"/>
  <c r="AG894" i="1"/>
  <c r="AG893" i="1"/>
  <c r="AG892" i="1"/>
  <c r="AG891" i="1"/>
  <c r="AG890" i="1"/>
  <c r="AG889" i="1"/>
  <c r="AG888" i="1"/>
  <c r="AG887" i="1"/>
  <c r="AG886" i="1"/>
  <c r="AG885" i="1"/>
  <c r="AG884" i="1"/>
  <c r="AG883" i="1"/>
  <c r="AG882" i="1"/>
  <c r="AG881" i="1"/>
  <c r="AG880" i="1"/>
  <c r="AG879" i="1"/>
  <c r="AG878" i="1"/>
  <c r="AG877" i="1"/>
  <c r="AG876" i="1"/>
  <c r="AG875" i="1"/>
  <c r="AG874" i="1"/>
  <c r="AG873" i="1"/>
  <c r="AG872" i="1"/>
  <c r="AG871" i="1"/>
  <c r="AG870" i="1"/>
  <c r="AG869" i="1"/>
  <c r="AG868" i="1"/>
  <c r="AG867" i="1"/>
  <c r="AG866" i="1"/>
  <c r="AG865" i="1"/>
  <c r="AG864" i="1"/>
  <c r="AG863" i="1"/>
  <c r="AG862" i="1"/>
  <c r="AG861" i="1"/>
  <c r="AG860" i="1"/>
  <c r="AG859" i="1"/>
  <c r="AG858" i="1"/>
  <c r="AG857" i="1"/>
  <c r="AG856" i="1"/>
  <c r="AG855" i="1"/>
  <c r="AG854" i="1"/>
  <c r="AG853" i="1"/>
  <c r="AG852" i="1"/>
  <c r="AG851" i="1"/>
  <c r="AG83" i="1"/>
  <c r="AG850" i="1"/>
  <c r="AG82" i="1"/>
  <c r="AG81" i="1"/>
  <c r="AG849" i="1"/>
  <c r="AG848" i="1"/>
  <c r="AG847" i="1"/>
  <c r="AG80" i="1"/>
  <c r="AG79" i="1"/>
  <c r="AG846" i="1"/>
  <c r="AG845" i="1"/>
  <c r="AG78" i="1"/>
  <c r="AG844" i="1"/>
  <c r="AG843" i="1"/>
  <c r="AG842" i="1"/>
  <c r="AG77" i="1"/>
  <c r="AG841" i="1"/>
  <c r="AG840" i="1"/>
  <c r="AG839" i="1"/>
  <c r="AG838" i="1"/>
  <c r="AG837" i="1"/>
  <c r="AG836" i="1"/>
  <c r="AG835" i="1"/>
  <c r="AG834" i="1"/>
  <c r="AG833" i="1"/>
  <c r="AG832" i="1"/>
  <c r="AG831" i="1"/>
  <c r="AG830" i="1"/>
  <c r="AG829" i="1"/>
  <c r="AG828" i="1"/>
  <c r="AG827" i="1"/>
  <c r="AG826" i="1"/>
  <c r="AG825" i="1"/>
  <c r="AG824" i="1"/>
  <c r="AG823" i="1"/>
  <c r="AG822" i="1"/>
  <c r="AG821" i="1"/>
  <c r="AG76" i="1"/>
  <c r="AG820" i="1"/>
  <c r="AG75" i="1"/>
  <c r="AG74" i="1"/>
  <c r="AG819" i="1"/>
  <c r="AG818" i="1"/>
  <c r="AG817" i="1"/>
  <c r="AG73" i="1"/>
  <c r="AG816" i="1"/>
  <c r="AG815" i="1"/>
  <c r="AG814" i="1"/>
  <c r="AG813" i="1"/>
  <c r="AG812" i="1"/>
  <c r="AG811" i="1"/>
  <c r="AG810" i="1"/>
  <c r="AG72" i="1"/>
  <c r="AG809" i="1"/>
  <c r="AG808" i="1"/>
  <c r="AG807" i="1"/>
  <c r="AG806" i="1"/>
  <c r="AG805" i="1"/>
  <c r="AG804" i="1"/>
  <c r="AG803" i="1"/>
  <c r="AG802" i="1"/>
  <c r="AG71" i="1"/>
  <c r="AG801" i="1"/>
  <c r="AG800" i="1"/>
  <c r="AG799" i="1"/>
  <c r="AG70" i="1"/>
  <c r="AG798" i="1"/>
  <c r="AG69" i="1"/>
  <c r="AG797" i="1"/>
  <c r="AG796" i="1"/>
  <c r="AG795" i="1"/>
  <c r="AG794" i="1"/>
  <c r="AG793" i="1"/>
  <c r="AG792" i="1"/>
  <c r="AG791" i="1"/>
  <c r="AG790" i="1"/>
  <c r="AG789" i="1"/>
  <c r="AG788" i="1"/>
  <c r="AG787" i="1"/>
  <c r="AG786" i="1"/>
  <c r="AG785" i="1"/>
  <c r="AG784" i="1"/>
  <c r="AG783" i="1"/>
  <c r="AG782" i="1"/>
  <c r="AG781" i="1"/>
  <c r="AG780" i="1"/>
  <c r="AG779" i="1"/>
  <c r="AG778" i="1"/>
  <c r="AG68" i="1"/>
  <c r="AG777" i="1"/>
  <c r="AG776" i="1"/>
  <c r="AG775" i="1"/>
  <c r="AG774" i="1"/>
  <c r="AG773" i="1"/>
  <c r="AG772" i="1"/>
  <c r="AG771" i="1"/>
  <c r="AG770" i="1"/>
  <c r="AG769" i="1"/>
  <c r="AG768" i="1"/>
  <c r="AG767" i="1"/>
  <c r="AG766" i="1"/>
  <c r="AG67" i="1"/>
  <c r="AG66" i="1"/>
  <c r="AG765" i="1"/>
  <c r="AG764" i="1"/>
  <c r="AG65" i="1"/>
  <c r="AG763" i="1"/>
  <c r="AG64" i="1"/>
  <c r="AG762" i="1"/>
  <c r="AG63" i="1"/>
  <c r="AG761" i="1"/>
  <c r="AG760" i="1"/>
  <c r="AG759" i="1"/>
  <c r="AG758" i="1"/>
  <c r="AG62" i="1"/>
  <c r="AG61" i="1"/>
  <c r="AG757" i="1"/>
  <c r="AG60" i="1"/>
  <c r="AG756" i="1"/>
  <c r="AG755" i="1"/>
  <c r="AG754" i="1"/>
  <c r="AG753" i="1"/>
  <c r="AG752" i="1"/>
  <c r="AG751" i="1"/>
  <c r="AG750" i="1"/>
  <c r="AG749" i="1"/>
  <c r="AG748" i="1"/>
  <c r="AG747" i="1"/>
  <c r="AG59" i="1"/>
  <c r="AG746" i="1"/>
  <c r="AG745" i="1"/>
  <c r="AG58" i="1"/>
  <c r="AG744" i="1"/>
  <c r="AG743" i="1"/>
  <c r="AG742" i="1"/>
  <c r="AG741" i="1"/>
  <c r="AG740" i="1"/>
  <c r="AG739" i="1"/>
  <c r="AG738" i="1"/>
  <c r="AG737" i="1"/>
  <c r="AG736" i="1"/>
  <c r="AG57" i="1"/>
  <c r="AG56" i="1"/>
  <c r="AG735" i="1"/>
  <c r="AG55" i="1"/>
  <c r="AG54" i="1"/>
  <c r="AG53" i="1"/>
  <c r="AG734" i="1"/>
  <c r="AG52" i="1"/>
  <c r="AG733" i="1"/>
  <c r="AG51" i="1"/>
  <c r="AG50" i="1"/>
  <c r="AG732" i="1"/>
  <c r="AG731" i="1"/>
  <c r="AG730" i="1"/>
  <c r="AG49" i="1"/>
  <c r="AG729" i="1"/>
  <c r="AG48" i="1"/>
  <c r="AG728" i="1"/>
  <c r="AG727" i="1"/>
  <c r="AG726" i="1"/>
  <c r="AG47" i="1"/>
  <c r="AG725" i="1"/>
  <c r="AG46" i="1"/>
  <c r="AG45" i="1"/>
  <c r="AG44" i="1"/>
  <c r="AG724" i="1"/>
  <c r="AG43" i="1"/>
  <c r="AG723" i="1"/>
  <c r="AG722" i="1"/>
  <c r="AG42" i="1"/>
  <c r="AG721" i="1"/>
  <c r="AG720" i="1"/>
  <c r="AG719" i="1"/>
  <c r="AG718" i="1"/>
  <c r="AG41" i="1"/>
  <c r="AG40" i="1"/>
  <c r="AG717" i="1"/>
  <c r="AG716" i="1"/>
  <c r="AG39" i="1"/>
  <c r="AG715" i="1"/>
  <c r="AG714" i="1"/>
  <c r="AG713" i="1"/>
  <c r="AG712" i="1"/>
  <c r="AG711" i="1"/>
  <c r="AG710" i="1"/>
  <c r="AG709" i="1"/>
  <c r="AG708" i="1"/>
  <c r="AG38" i="1"/>
  <c r="AG707" i="1"/>
  <c r="AG706" i="1"/>
  <c r="AG705" i="1"/>
  <c r="AG37" i="1"/>
  <c r="AG704" i="1"/>
  <c r="AG36" i="1"/>
  <c r="AG35" i="1"/>
  <c r="AG34" i="1"/>
  <c r="AG703" i="1"/>
  <c r="AG33" i="1"/>
  <c r="AG702" i="1"/>
  <c r="AG32" i="1"/>
  <c r="AG31" i="1"/>
  <c r="AG30" i="1"/>
  <c r="AG29" i="1"/>
  <c r="AG701" i="1"/>
  <c r="AG700" i="1"/>
  <c r="AG699" i="1"/>
  <c r="AG698" i="1"/>
  <c r="AG28" i="1"/>
  <c r="AG27" i="1"/>
  <c r="AG26" i="1"/>
  <c r="AG697" i="1"/>
  <c r="AG696" i="1"/>
  <c r="AG695" i="1"/>
  <c r="AG694" i="1"/>
  <c r="AG25" i="1"/>
  <c r="AG24" i="1"/>
  <c r="AG23" i="1"/>
  <c r="AG22" i="1"/>
  <c r="AG693" i="1"/>
  <c r="AG692" i="1"/>
  <c r="AG691" i="1"/>
  <c r="AG690" i="1"/>
  <c r="AG689" i="1"/>
  <c r="AG688" i="1"/>
  <c r="AG687" i="1"/>
  <c r="AG686" i="1"/>
  <c r="AG21" i="1"/>
  <c r="AG685" i="1"/>
  <c r="AG20" i="1"/>
  <c r="AG684" i="1"/>
  <c r="AG683" i="1"/>
  <c r="AG682" i="1"/>
  <c r="AG681" i="1"/>
  <c r="AG680" i="1"/>
  <c r="AG679" i="1"/>
  <c r="AG678" i="1"/>
  <c r="AG677" i="1"/>
  <c r="AG19" i="1"/>
  <c r="AG676" i="1"/>
  <c r="AG675" i="1"/>
  <c r="AG674" i="1"/>
  <c r="AG673" i="1"/>
  <c r="AG672" i="1"/>
  <c r="AG671" i="1"/>
  <c r="AG670" i="1"/>
  <c r="AG669" i="1"/>
  <c r="AG668" i="1"/>
  <c r="AG667" i="1"/>
  <c r="AG666" i="1"/>
  <c r="AG665" i="1"/>
  <c r="AG664" i="1"/>
  <c r="AG663" i="1"/>
  <c r="AG18" i="1"/>
  <c r="AG662" i="1"/>
  <c r="AG661" i="1"/>
  <c r="AG660" i="1"/>
  <c r="AG659" i="1"/>
  <c r="AG658" i="1"/>
  <c r="AG657" i="1"/>
  <c r="AG17" i="1"/>
  <c r="AG16" i="1"/>
  <c r="AG15" i="1"/>
  <c r="AG14" i="1"/>
  <c r="AG656" i="1"/>
  <c r="AG655" i="1"/>
  <c r="AG13" i="1"/>
  <c r="AG654" i="1"/>
  <c r="AG653" i="1"/>
  <c r="AG12" i="1"/>
  <c r="AG11" i="1"/>
  <c r="AG652" i="1"/>
  <c r="AG651" i="1"/>
  <c r="AG650" i="1"/>
  <c r="AG10" i="1"/>
  <c r="AG649" i="1"/>
  <c r="AG648" i="1"/>
  <c r="AG9" i="1"/>
  <c r="AG647" i="1"/>
  <c r="AG646" i="1"/>
  <c r="AG645" i="1"/>
  <c r="AG644" i="1"/>
  <c r="AG643" i="1"/>
  <c r="AG642" i="1"/>
  <c r="AG641" i="1"/>
  <c r="AG640" i="1"/>
  <c r="AG639" i="1"/>
  <c r="AG638" i="1"/>
  <c r="AG637" i="1"/>
  <c r="AG636" i="1"/>
  <c r="AG635" i="1"/>
  <c r="AG634" i="1"/>
  <c r="AG633" i="1"/>
  <c r="AG632" i="1"/>
  <c r="AG631" i="1"/>
  <c r="AG630" i="1"/>
  <c r="AG629" i="1"/>
  <c r="AG628" i="1"/>
  <c r="AG627" i="1"/>
  <c r="AG626" i="1"/>
  <c r="AG625" i="1"/>
  <c r="AG624" i="1"/>
  <c r="AG623" i="1"/>
  <c r="AG622" i="1"/>
  <c r="AG621" i="1"/>
  <c r="AG620" i="1"/>
  <c r="AG619" i="1"/>
  <c r="AG618" i="1"/>
  <c r="AG617" i="1"/>
  <c r="AG616" i="1"/>
  <c r="AG615" i="1"/>
  <c r="AG614" i="1"/>
  <c r="AG613" i="1"/>
  <c r="AG612" i="1"/>
  <c r="AG611" i="1"/>
  <c r="AG610" i="1"/>
  <c r="AG609" i="1"/>
  <c r="AG608" i="1"/>
  <c r="AG607" i="1"/>
  <c r="AG606" i="1"/>
  <c r="AG605" i="1"/>
  <c r="AG604" i="1"/>
  <c r="AG603" i="1"/>
  <c r="AG602" i="1"/>
  <c r="AG601" i="1"/>
  <c r="AG600" i="1"/>
  <c r="AG599" i="1"/>
  <c r="AG598" i="1"/>
  <c r="AG597" i="1"/>
  <c r="AG596" i="1"/>
  <c r="AG595" i="1"/>
  <c r="AG594" i="1"/>
  <c r="AG593" i="1"/>
  <c r="AG592" i="1"/>
  <c r="AG591" i="1"/>
  <c r="AG590" i="1"/>
  <c r="AG589" i="1"/>
  <c r="AG588" i="1"/>
  <c r="AG587" i="1"/>
  <c r="AG8" i="1"/>
  <c r="AG586" i="1"/>
  <c r="AG585" i="1"/>
  <c r="AG584" i="1"/>
  <c r="AG583" i="1"/>
  <c r="AG582" i="1"/>
  <c r="AG581" i="1"/>
  <c r="AG580" i="1"/>
  <c r="AG579" i="1"/>
  <c r="AG578" i="1"/>
  <c r="AG577" i="1"/>
  <c r="AG576" i="1"/>
  <c r="AG575" i="1"/>
  <c r="AG574" i="1"/>
  <c r="AG573" i="1"/>
  <c r="AG572" i="1"/>
  <c r="AG571" i="1"/>
  <c r="AG570" i="1"/>
  <c r="AG569" i="1"/>
  <c r="AG568" i="1"/>
  <c r="AG567" i="1"/>
  <c r="AG566" i="1"/>
  <c r="AG565" i="1"/>
  <c r="AG564" i="1"/>
  <c r="AG563" i="1"/>
  <c r="AG562" i="1"/>
  <c r="AG561" i="1"/>
  <c r="AG560" i="1"/>
  <c r="AG7" i="1"/>
  <c r="AG6" i="1"/>
  <c r="AG559" i="1"/>
  <c r="AG558" i="1"/>
  <c r="AG557" i="1"/>
  <c r="AG556" i="1"/>
  <c r="AG555" i="1"/>
  <c r="AG554" i="1"/>
  <c r="AG553" i="1"/>
  <c r="AG552" i="1"/>
  <c r="AG551" i="1"/>
  <c r="AG550" i="1"/>
  <c r="AG549" i="1"/>
  <c r="AG548" i="1"/>
  <c r="AG547" i="1"/>
  <c r="AG546" i="1"/>
  <c r="AG5" i="1"/>
  <c r="AG545" i="1"/>
  <c r="AG4" i="1"/>
  <c r="AG544" i="1"/>
  <c r="AG543" i="1"/>
  <c r="AG542" i="1"/>
  <c r="AG541" i="1"/>
  <c r="AG540" i="1"/>
  <c r="AG539" i="1"/>
  <c r="AG538" i="1"/>
  <c r="AG537" i="1"/>
  <c r="AG536" i="1"/>
  <c r="AG535" i="1"/>
  <c r="AG534" i="1"/>
  <c r="AG533" i="1"/>
  <c r="AG532" i="1"/>
  <c r="AG531" i="1"/>
  <c r="AG530" i="1"/>
  <c r="AG529" i="1"/>
  <c r="AG528" i="1"/>
  <c r="AG527" i="1"/>
  <c r="AG3" i="1"/>
  <c r="AG526" i="1"/>
  <c r="AG525" i="1"/>
  <c r="AG524" i="1"/>
  <c r="AG523" i="1"/>
  <c r="AG522" i="1"/>
  <c r="AG521" i="1"/>
  <c r="AG520" i="1"/>
  <c r="AG519" i="1"/>
  <c r="AG518" i="1"/>
  <c r="AG517" i="1"/>
  <c r="AG516" i="1"/>
  <c r="AG515" i="1"/>
  <c r="AG514" i="1"/>
  <c r="AG513" i="1"/>
  <c r="AG512" i="1"/>
  <c r="AG511" i="1"/>
  <c r="AG510" i="1"/>
  <c r="AG509" i="1"/>
  <c r="AG508" i="1"/>
  <c r="AG507" i="1"/>
  <c r="AG506" i="1"/>
  <c r="AF1881" i="1"/>
  <c r="AF505" i="1"/>
  <c r="AF1880" i="1"/>
  <c r="AF504" i="1"/>
  <c r="AF1879" i="1"/>
  <c r="AF503" i="1"/>
  <c r="AF502" i="1"/>
  <c r="AF501" i="1"/>
  <c r="AF500" i="1"/>
  <c r="AF499" i="1"/>
  <c r="AF1878" i="1"/>
  <c r="AF1877" i="1"/>
  <c r="AF1876" i="1"/>
  <c r="AF498" i="1"/>
  <c r="AF1875" i="1"/>
  <c r="AF1874" i="1"/>
  <c r="AF497" i="1"/>
  <c r="AF496" i="1"/>
  <c r="AF1873" i="1"/>
  <c r="AF1872" i="1"/>
  <c r="AF495" i="1"/>
  <c r="AF1871" i="1"/>
  <c r="AF494" i="1"/>
  <c r="AF493" i="1"/>
  <c r="AF492" i="1"/>
  <c r="AF1870" i="1"/>
  <c r="AF491" i="1"/>
  <c r="AF490" i="1"/>
  <c r="AF1869" i="1"/>
  <c r="AF489" i="1"/>
  <c r="AF1868" i="1"/>
  <c r="AF488" i="1"/>
  <c r="AF1867" i="1"/>
  <c r="AF487" i="1"/>
  <c r="AF1866" i="1"/>
  <c r="AF1865" i="1"/>
  <c r="AF1864" i="1"/>
  <c r="AF486" i="1"/>
  <c r="AF485" i="1"/>
  <c r="AF1863" i="1"/>
  <c r="AF1862" i="1"/>
  <c r="AF1861" i="1"/>
  <c r="AF1860" i="1"/>
  <c r="AF484" i="1"/>
  <c r="AF1859" i="1"/>
  <c r="AF1858" i="1"/>
  <c r="AF1857" i="1"/>
  <c r="AF483" i="1"/>
  <c r="AF1856" i="1"/>
  <c r="AF482" i="1"/>
  <c r="AF481" i="1"/>
  <c r="AF480" i="1"/>
  <c r="AF1855" i="1"/>
  <c r="AF479" i="1"/>
  <c r="AF1854" i="1"/>
  <c r="AF1853" i="1"/>
  <c r="AF1852" i="1"/>
  <c r="AF1851" i="1"/>
  <c r="AF1850" i="1"/>
  <c r="AF1849" i="1"/>
  <c r="AF1848" i="1"/>
  <c r="AF478" i="1"/>
  <c r="AF1847" i="1"/>
  <c r="AF1846" i="1"/>
  <c r="AF1845" i="1"/>
  <c r="AF477" i="1"/>
  <c r="AF1844" i="1"/>
  <c r="AF476" i="1"/>
  <c r="AF1843" i="1"/>
  <c r="AF475" i="1"/>
  <c r="AF474" i="1"/>
  <c r="AF473" i="1"/>
  <c r="AF1842" i="1"/>
  <c r="AF472" i="1"/>
  <c r="AF471" i="1"/>
  <c r="AF1841" i="1"/>
  <c r="AF1840" i="1"/>
  <c r="AF470" i="1"/>
  <c r="AF469" i="1"/>
  <c r="AF468" i="1"/>
  <c r="AF1839" i="1"/>
  <c r="AF1838" i="1"/>
  <c r="AF1837" i="1"/>
  <c r="AF467" i="1"/>
  <c r="AF1836" i="1"/>
  <c r="AF466" i="1"/>
  <c r="AF1835" i="1"/>
  <c r="AF465" i="1"/>
  <c r="AF1834" i="1"/>
  <c r="AF1833" i="1"/>
  <c r="AF1832" i="1"/>
  <c r="AF1831" i="1"/>
  <c r="AF1830" i="1"/>
  <c r="AF1829" i="1"/>
  <c r="AF1828" i="1"/>
  <c r="AF464" i="1"/>
  <c r="AF463" i="1"/>
  <c r="AF1827" i="1"/>
  <c r="AF1826" i="1"/>
  <c r="AF1825" i="1"/>
  <c r="AF462" i="1"/>
  <c r="AF1824" i="1"/>
  <c r="AF1823" i="1"/>
  <c r="AF1822" i="1"/>
  <c r="AF461" i="1"/>
  <c r="AF460" i="1"/>
  <c r="AF1821" i="1"/>
  <c r="AF1820" i="1"/>
  <c r="AF1819" i="1"/>
  <c r="AF1818" i="1"/>
  <c r="AF459" i="1"/>
  <c r="AF1817" i="1"/>
  <c r="AF458" i="1"/>
  <c r="AF457" i="1"/>
  <c r="AF456" i="1"/>
  <c r="AF1816" i="1"/>
  <c r="AF1815" i="1"/>
  <c r="AF1814" i="1"/>
  <c r="AF1813" i="1"/>
  <c r="AF1812" i="1"/>
  <c r="AF1811" i="1"/>
  <c r="AF1810" i="1"/>
  <c r="AF1809" i="1"/>
  <c r="AF1808" i="1"/>
  <c r="AF455" i="1"/>
  <c r="AF1807" i="1"/>
  <c r="AF1806" i="1"/>
  <c r="AF1805" i="1"/>
  <c r="AF1804" i="1"/>
  <c r="AF454" i="1"/>
  <c r="AF1803" i="1"/>
  <c r="AF453" i="1"/>
  <c r="AF452" i="1"/>
  <c r="AF1802" i="1"/>
  <c r="AF1801" i="1"/>
  <c r="AF451" i="1"/>
  <c r="AF1800" i="1"/>
  <c r="AF450" i="1"/>
  <c r="AF1799" i="1"/>
  <c r="AF1798" i="1"/>
  <c r="AF449" i="1"/>
  <c r="AF1797" i="1"/>
  <c r="AF1796" i="1"/>
  <c r="AF1795" i="1"/>
  <c r="AF1794" i="1"/>
  <c r="AF448" i="1"/>
  <c r="AF1793" i="1"/>
  <c r="AF447" i="1"/>
  <c r="AF1792" i="1"/>
  <c r="AF446" i="1"/>
  <c r="AF1791" i="1"/>
  <c r="AF1790" i="1"/>
  <c r="AF1789" i="1"/>
  <c r="AF1788" i="1"/>
  <c r="AF445" i="1"/>
  <c r="AF1787" i="1"/>
  <c r="AF1786" i="1"/>
  <c r="AF1785" i="1"/>
  <c r="AF1784" i="1"/>
  <c r="AF1783" i="1"/>
  <c r="AF1782" i="1"/>
  <c r="AF444" i="1"/>
  <c r="AF1781" i="1"/>
  <c r="AF1780" i="1"/>
  <c r="AF443" i="1"/>
  <c r="AF442" i="1"/>
  <c r="AF1779" i="1"/>
  <c r="AF1778" i="1"/>
  <c r="AF1777" i="1"/>
  <c r="AF1776" i="1"/>
  <c r="AF1775" i="1"/>
  <c r="AF1774" i="1"/>
  <c r="AF1773" i="1"/>
  <c r="AF1772" i="1"/>
  <c r="AF441" i="1"/>
  <c r="AF1771" i="1"/>
  <c r="AF440" i="1"/>
  <c r="AF439" i="1"/>
  <c r="AF1770" i="1"/>
  <c r="AF1769" i="1"/>
  <c r="AF1768" i="1"/>
  <c r="AF1767" i="1"/>
  <c r="AF1766" i="1"/>
  <c r="AF1765" i="1"/>
  <c r="AF1764" i="1"/>
  <c r="AF438" i="1"/>
  <c r="AF1763" i="1"/>
  <c r="AF1762" i="1"/>
  <c r="AF1761" i="1"/>
  <c r="AF1760" i="1"/>
  <c r="AF1759" i="1"/>
  <c r="AF1758" i="1"/>
  <c r="AF437" i="1"/>
  <c r="AF1757" i="1"/>
  <c r="AF436" i="1"/>
  <c r="AF1756" i="1"/>
  <c r="AF1755" i="1"/>
  <c r="AF1754" i="1"/>
  <c r="AF1753" i="1"/>
  <c r="AF1752" i="1"/>
  <c r="AF435" i="1"/>
  <c r="AF434" i="1"/>
  <c r="AF1751" i="1"/>
  <c r="AF1750" i="1"/>
  <c r="AF1749" i="1"/>
  <c r="AF1748" i="1"/>
  <c r="AF1747" i="1"/>
  <c r="AF1746" i="1"/>
  <c r="AF1745" i="1"/>
  <c r="AF1744" i="1"/>
  <c r="AF1743" i="1"/>
  <c r="AF433" i="1"/>
  <c r="AF432" i="1"/>
  <c r="AF1742" i="1"/>
  <c r="AF1741" i="1"/>
  <c r="AF431" i="1"/>
  <c r="AF1740" i="1"/>
  <c r="AF1739" i="1"/>
  <c r="AF1738" i="1"/>
  <c r="AF430" i="1"/>
  <c r="AF429" i="1"/>
  <c r="AF1737" i="1"/>
  <c r="AF1736" i="1"/>
  <c r="AF428" i="1"/>
  <c r="AF427" i="1"/>
  <c r="AF426" i="1"/>
  <c r="AF425" i="1"/>
  <c r="AF1735" i="1"/>
  <c r="AF1734" i="1"/>
  <c r="AF1733" i="1"/>
  <c r="AF424" i="1"/>
  <c r="AF1732" i="1"/>
  <c r="AF1731" i="1"/>
  <c r="AF1730" i="1"/>
  <c r="AF1729" i="1"/>
  <c r="AF423" i="1"/>
  <c r="AF1728" i="1"/>
  <c r="AF422" i="1"/>
  <c r="AF1727" i="1"/>
  <c r="AF1726" i="1"/>
  <c r="AF1725" i="1"/>
  <c r="AF1724" i="1"/>
  <c r="AF1723" i="1"/>
  <c r="AF1722" i="1"/>
  <c r="AF1721" i="1"/>
  <c r="AF1720" i="1"/>
  <c r="AF421" i="1"/>
  <c r="AF420" i="1"/>
  <c r="AF1719" i="1"/>
  <c r="AF1718" i="1"/>
  <c r="AF419" i="1"/>
  <c r="AF418" i="1"/>
  <c r="AF417" i="1"/>
  <c r="AF1717" i="1"/>
  <c r="AF416" i="1"/>
  <c r="AF1716" i="1"/>
  <c r="AF415" i="1"/>
  <c r="AF1715" i="1"/>
  <c r="AF1714" i="1"/>
  <c r="AF1713" i="1"/>
  <c r="AF1712" i="1"/>
  <c r="AF414" i="1"/>
  <c r="AF1711" i="1"/>
  <c r="AF413" i="1"/>
  <c r="AF1710" i="1"/>
  <c r="AF1709" i="1"/>
  <c r="AF1708" i="1"/>
  <c r="AF1707" i="1"/>
  <c r="AF1706" i="1"/>
  <c r="AF412" i="1"/>
  <c r="AF1705" i="1"/>
  <c r="AF411" i="1"/>
  <c r="AF1704" i="1"/>
  <c r="AF1703" i="1"/>
  <c r="AF410" i="1"/>
  <c r="AF1702" i="1"/>
  <c r="AF1701" i="1"/>
  <c r="AF1700" i="1"/>
  <c r="AF409" i="1"/>
  <c r="AF408" i="1"/>
  <c r="AF407" i="1"/>
  <c r="AF406" i="1"/>
  <c r="AF405" i="1"/>
  <c r="AF404" i="1"/>
  <c r="AF1699" i="1"/>
  <c r="AF1698" i="1"/>
  <c r="AF1697" i="1"/>
  <c r="AF403" i="1"/>
  <c r="AF1696" i="1"/>
  <c r="AF402" i="1"/>
  <c r="AF1695" i="1"/>
  <c r="AF1694" i="1"/>
  <c r="AF1693" i="1"/>
  <c r="AF1692" i="1"/>
  <c r="AF1691" i="1"/>
  <c r="AF401" i="1"/>
  <c r="AF1690" i="1"/>
  <c r="AF1689" i="1"/>
  <c r="AF1688" i="1"/>
  <c r="AF1687" i="1"/>
  <c r="AF1686" i="1"/>
  <c r="AF1685" i="1"/>
  <c r="AF400" i="1"/>
  <c r="AF1684" i="1"/>
  <c r="AF1683" i="1"/>
  <c r="AF1682" i="1"/>
  <c r="AF1681" i="1"/>
  <c r="AF1680" i="1"/>
  <c r="AF1679" i="1"/>
  <c r="AF1678" i="1"/>
  <c r="AF1677" i="1"/>
  <c r="AF399" i="1"/>
  <c r="AF1676" i="1"/>
  <c r="AF1675" i="1"/>
  <c r="AF398" i="1"/>
  <c r="AF1674" i="1"/>
  <c r="AF397" i="1"/>
  <c r="AF1673" i="1"/>
  <c r="AF1672" i="1"/>
  <c r="AF1671" i="1"/>
  <c r="AF396" i="1"/>
  <c r="AF395" i="1"/>
  <c r="AF394" i="1"/>
  <c r="AF393" i="1"/>
  <c r="AF392" i="1"/>
  <c r="AF391" i="1"/>
  <c r="AF390" i="1"/>
  <c r="AF1670" i="1"/>
  <c r="AF389" i="1"/>
  <c r="AF388" i="1"/>
  <c r="AF387" i="1"/>
  <c r="AF386" i="1"/>
  <c r="AF1669" i="1"/>
  <c r="AF385" i="1"/>
  <c r="AF1668" i="1"/>
  <c r="AF1667" i="1"/>
  <c r="AF384" i="1"/>
  <c r="AF383" i="1"/>
  <c r="AF1666" i="1"/>
  <c r="AF1665" i="1"/>
  <c r="AF1664" i="1"/>
  <c r="AF1663" i="1"/>
  <c r="AF382" i="1"/>
  <c r="AF381" i="1"/>
  <c r="AF380" i="1"/>
  <c r="AF1662" i="1"/>
  <c r="AF1661" i="1"/>
  <c r="AF1660" i="1"/>
  <c r="AF1659" i="1"/>
  <c r="AF379" i="1"/>
  <c r="AF378" i="1"/>
  <c r="AF1658" i="1"/>
  <c r="AF1657" i="1"/>
  <c r="AF377" i="1"/>
  <c r="AF1656" i="1"/>
  <c r="AF1655" i="1"/>
  <c r="AF1654" i="1"/>
  <c r="AF1653" i="1"/>
  <c r="AF1652" i="1"/>
  <c r="AF1651" i="1"/>
  <c r="AF376" i="1"/>
  <c r="AF1650" i="1"/>
  <c r="AF1649" i="1"/>
  <c r="AF1648" i="1"/>
  <c r="AF1647" i="1"/>
  <c r="AF375" i="1"/>
  <c r="AF374" i="1"/>
  <c r="AF1646" i="1"/>
  <c r="AF1645" i="1"/>
  <c r="AF373" i="1"/>
  <c r="AF372" i="1"/>
  <c r="AF371" i="1"/>
  <c r="AF1644" i="1"/>
  <c r="AF1643" i="1"/>
  <c r="AF370" i="1"/>
  <c r="AF1642" i="1"/>
  <c r="AF1641" i="1"/>
  <c r="AF1640" i="1"/>
  <c r="AF1639" i="1"/>
  <c r="AF369" i="1"/>
  <c r="AF368" i="1"/>
  <c r="AF367" i="1"/>
  <c r="AF366" i="1"/>
  <c r="AF1638" i="1"/>
  <c r="AF365" i="1"/>
  <c r="AF1637" i="1"/>
  <c r="AF1636" i="1"/>
  <c r="AF1635" i="1"/>
  <c r="AF364" i="1"/>
  <c r="AF1634" i="1"/>
  <c r="AF363" i="1"/>
  <c r="AF1633" i="1"/>
  <c r="AF362" i="1"/>
  <c r="AF1632" i="1"/>
  <c r="AF361" i="1"/>
  <c r="AF360" i="1"/>
  <c r="AF1631" i="1"/>
  <c r="AF359" i="1"/>
  <c r="AF1630" i="1"/>
  <c r="AF358" i="1"/>
  <c r="AF357" i="1"/>
  <c r="AF1629" i="1"/>
  <c r="AF1628" i="1"/>
  <c r="AF1627" i="1"/>
  <c r="AF356" i="1"/>
  <c r="AF1626" i="1"/>
  <c r="AF1625" i="1"/>
  <c r="AF1624" i="1"/>
  <c r="AF1623" i="1"/>
  <c r="AF355" i="1"/>
  <c r="AF354" i="1"/>
  <c r="AF353" i="1"/>
  <c r="AF1622" i="1"/>
  <c r="AF1621" i="1"/>
  <c r="AF1620" i="1"/>
  <c r="AF1619" i="1"/>
  <c r="AF352" i="1"/>
  <c r="AF351" i="1"/>
  <c r="AF1618" i="1"/>
  <c r="AF1617" i="1"/>
  <c r="AF1616" i="1"/>
  <c r="AF1615" i="1"/>
  <c r="AF1614" i="1"/>
  <c r="AF350" i="1"/>
  <c r="AF1613" i="1"/>
  <c r="AF349" i="1"/>
  <c r="AF1612" i="1"/>
  <c r="AF1611" i="1"/>
  <c r="AF348" i="1"/>
  <c r="AF1610" i="1"/>
  <c r="AF1609" i="1"/>
  <c r="AF347" i="1"/>
  <c r="AF1608" i="1"/>
  <c r="AF1607" i="1"/>
  <c r="AF1606" i="1"/>
  <c r="AF1605" i="1"/>
  <c r="AF346" i="1"/>
  <c r="AF345" i="1"/>
  <c r="AF344" i="1"/>
  <c r="AF343" i="1"/>
  <c r="AF342" i="1"/>
  <c r="AF341" i="1"/>
  <c r="AF1604" i="1"/>
  <c r="AF1603" i="1"/>
  <c r="AF1602" i="1"/>
  <c r="AF1601" i="1"/>
  <c r="AF340" i="1"/>
  <c r="AF1600" i="1"/>
  <c r="AF339" i="1"/>
  <c r="AF1599" i="1"/>
  <c r="AF1598" i="1"/>
  <c r="AF1597" i="1"/>
  <c r="AF338" i="1"/>
  <c r="AF337" i="1"/>
  <c r="AF1596" i="1"/>
  <c r="AF1595" i="1"/>
  <c r="AF1594" i="1"/>
  <c r="AF1593" i="1"/>
  <c r="AF336" i="1"/>
  <c r="AF1592" i="1"/>
  <c r="AF335" i="1"/>
  <c r="AF334" i="1"/>
  <c r="AF1591" i="1"/>
  <c r="AF333" i="1"/>
  <c r="AF1590" i="1"/>
  <c r="AF1589" i="1"/>
  <c r="AF332" i="1"/>
  <c r="AF1588" i="1"/>
  <c r="AF1587" i="1"/>
  <c r="AF1586" i="1"/>
  <c r="AF331" i="1"/>
  <c r="AF330" i="1"/>
  <c r="AF1585" i="1"/>
  <c r="AF1584" i="1"/>
  <c r="AF1583" i="1"/>
  <c r="AF1582" i="1"/>
  <c r="AF1581" i="1"/>
  <c r="AF329" i="1"/>
  <c r="AF1580" i="1"/>
  <c r="AF328" i="1"/>
  <c r="AF327" i="1"/>
  <c r="AF1579" i="1"/>
  <c r="AF1578" i="1"/>
  <c r="AF1577" i="1"/>
  <c r="AF326" i="1"/>
  <c r="AF1576" i="1"/>
  <c r="AF1575" i="1"/>
  <c r="AF325" i="1"/>
  <c r="AF1574" i="1"/>
  <c r="AF324" i="1"/>
  <c r="AF1573" i="1"/>
  <c r="AF1572" i="1"/>
  <c r="AF1571" i="1"/>
  <c r="AF323" i="1"/>
  <c r="AF1570" i="1"/>
  <c r="AF322" i="1"/>
  <c r="AF321" i="1"/>
  <c r="AF1569" i="1"/>
  <c r="AF1568" i="1"/>
  <c r="AF1567" i="1"/>
  <c r="AF1566" i="1"/>
  <c r="AF320" i="1"/>
  <c r="AF319" i="1"/>
  <c r="AF318" i="1"/>
  <c r="AF317" i="1"/>
  <c r="AF316" i="1"/>
  <c r="AF315" i="1"/>
  <c r="AF1565" i="1"/>
  <c r="AF314" i="1"/>
  <c r="AF1564" i="1"/>
  <c r="AF313" i="1"/>
  <c r="AF1563" i="1"/>
  <c r="AF1562" i="1"/>
  <c r="AF1561" i="1"/>
  <c r="AF312" i="1"/>
  <c r="AF1560" i="1"/>
  <c r="AF1559" i="1"/>
  <c r="AF311" i="1"/>
  <c r="AF1558" i="1"/>
  <c r="AF1557" i="1"/>
  <c r="AF1556" i="1"/>
  <c r="AF1555" i="1"/>
  <c r="AF310" i="1"/>
  <c r="AF309" i="1"/>
  <c r="AF1554" i="1"/>
  <c r="AF1553" i="1"/>
  <c r="AF1552" i="1"/>
  <c r="AF1551" i="1"/>
  <c r="AF1550" i="1"/>
  <c r="AF1549" i="1"/>
  <c r="AF308" i="1"/>
  <c r="AF1548" i="1"/>
  <c r="AF1547" i="1"/>
  <c r="AF1546" i="1"/>
  <c r="AF1545" i="1"/>
  <c r="AF307" i="1"/>
  <c r="AF306" i="1"/>
  <c r="AF305" i="1"/>
  <c r="AF304" i="1"/>
  <c r="AF1544" i="1"/>
  <c r="AF1543" i="1"/>
  <c r="AF1542" i="1"/>
  <c r="AF1541" i="1"/>
  <c r="AF303" i="1"/>
  <c r="AF1540" i="1"/>
  <c r="AF302" i="1"/>
  <c r="AF1539" i="1"/>
  <c r="AF1538" i="1"/>
  <c r="AF1537" i="1"/>
  <c r="AF1536" i="1"/>
  <c r="AF301" i="1"/>
  <c r="AF1535" i="1"/>
  <c r="AF1534" i="1"/>
  <c r="AF300" i="1"/>
  <c r="AF299" i="1"/>
  <c r="AF1533" i="1"/>
  <c r="AF298" i="1"/>
  <c r="AF297" i="1"/>
  <c r="AF1532" i="1"/>
  <c r="AF1531" i="1"/>
  <c r="AF1530" i="1"/>
  <c r="AF296" i="1"/>
  <c r="AF1529" i="1"/>
  <c r="AF295" i="1"/>
  <c r="AF294" i="1"/>
  <c r="AF293" i="1"/>
  <c r="AF1528" i="1"/>
  <c r="AF292" i="1"/>
  <c r="AF291" i="1"/>
  <c r="AF290" i="1"/>
  <c r="AF289" i="1"/>
  <c r="AF1527" i="1"/>
  <c r="AF288" i="1"/>
  <c r="AF1526" i="1"/>
  <c r="AF1525" i="1"/>
  <c r="AF287" i="1"/>
  <c r="AF1524" i="1"/>
  <c r="AF1523" i="1"/>
  <c r="AF1522" i="1"/>
  <c r="AF286" i="1"/>
  <c r="AF1521" i="1"/>
  <c r="AF1520" i="1"/>
  <c r="AF285" i="1"/>
  <c r="AF1519" i="1"/>
  <c r="AF1518" i="1"/>
  <c r="AF284" i="1"/>
  <c r="AF1517" i="1"/>
  <c r="AF1516" i="1"/>
  <c r="AF283" i="1"/>
  <c r="AF1515" i="1"/>
  <c r="AF1514" i="1"/>
  <c r="AF1513" i="1"/>
  <c r="AF1512" i="1"/>
  <c r="AF282" i="1"/>
  <c r="AF1511" i="1"/>
  <c r="AF281" i="1"/>
  <c r="AF1510" i="1"/>
  <c r="AF280" i="1"/>
  <c r="AF279" i="1"/>
  <c r="AF278" i="1"/>
  <c r="AF1509" i="1"/>
  <c r="AF1508" i="1"/>
  <c r="AF277" i="1"/>
  <c r="AF276" i="1"/>
  <c r="AF275" i="1"/>
  <c r="AF274" i="1"/>
  <c r="AF273" i="1"/>
  <c r="AF1507" i="1"/>
  <c r="AF272" i="1"/>
  <c r="AF271" i="1"/>
  <c r="AF1506" i="1"/>
  <c r="AF1505" i="1"/>
  <c r="AF1504" i="1"/>
  <c r="AF1503" i="1"/>
  <c r="AF1502" i="1"/>
  <c r="AF1501" i="1"/>
  <c r="AF1500" i="1"/>
  <c r="AF270" i="1"/>
  <c r="AF269" i="1"/>
  <c r="AF1499" i="1"/>
  <c r="AF1498" i="1"/>
  <c r="AF1497" i="1"/>
  <c r="AF1496" i="1"/>
  <c r="AF1495" i="1"/>
  <c r="AF1494" i="1"/>
  <c r="AF1493" i="1"/>
  <c r="AF268" i="1"/>
  <c r="AF1492" i="1"/>
  <c r="AF267" i="1"/>
  <c r="AF266" i="1"/>
  <c r="AF1491" i="1"/>
  <c r="AF1490" i="1"/>
  <c r="AF1489" i="1"/>
  <c r="AF1488" i="1"/>
  <c r="AF1487" i="1"/>
  <c r="AF265" i="1"/>
  <c r="AF264" i="1"/>
  <c r="AF263" i="1"/>
  <c r="AF1486" i="1"/>
  <c r="AF262" i="1"/>
  <c r="AF261" i="1"/>
  <c r="AF1485" i="1"/>
  <c r="AF1484" i="1"/>
  <c r="AF1483" i="1"/>
  <c r="AF1482" i="1"/>
  <c r="AF260" i="1"/>
  <c r="AF1481" i="1"/>
  <c r="AF259" i="1"/>
  <c r="AF258" i="1"/>
  <c r="AF1480" i="1"/>
  <c r="AF1479" i="1"/>
  <c r="AF1478" i="1"/>
  <c r="AF1477" i="1"/>
  <c r="AF1476" i="1"/>
  <c r="AF257" i="1"/>
  <c r="AF1475" i="1"/>
  <c r="AF1474" i="1"/>
  <c r="AF1473" i="1"/>
  <c r="AF1472" i="1"/>
  <c r="AF256" i="1"/>
  <c r="AF1471" i="1"/>
  <c r="AF255" i="1"/>
  <c r="AF254" i="1"/>
  <c r="AF1470" i="1"/>
  <c r="AF253" i="1"/>
  <c r="AF252" i="1"/>
  <c r="AF251" i="1"/>
  <c r="AF1469" i="1"/>
  <c r="AF250" i="1"/>
  <c r="AF249" i="1"/>
  <c r="AF248" i="1"/>
  <c r="AF247" i="1"/>
  <c r="AF1468" i="1"/>
  <c r="AF1467" i="1"/>
  <c r="AF246" i="1"/>
  <c r="AF245" i="1"/>
  <c r="AF1466" i="1"/>
  <c r="AF1465" i="1"/>
  <c r="AF244" i="1"/>
  <c r="AF1464" i="1"/>
  <c r="AF1463" i="1"/>
  <c r="AF1462" i="1"/>
  <c r="AF243" i="1"/>
  <c r="AF1461" i="1"/>
  <c r="AF1460" i="1"/>
  <c r="AF1459" i="1"/>
  <c r="AF1458" i="1"/>
  <c r="AF1457" i="1"/>
  <c r="AF1456" i="1"/>
  <c r="AF242" i="1"/>
  <c r="AF1455" i="1"/>
  <c r="AF241" i="1"/>
  <c r="AF1454" i="1"/>
  <c r="AF240" i="1"/>
  <c r="AF1453" i="1"/>
  <c r="AF1452" i="1"/>
  <c r="AF1451" i="1"/>
  <c r="AF1450" i="1"/>
  <c r="AF1449" i="1"/>
  <c r="AF239" i="1"/>
  <c r="AF1448" i="1"/>
  <c r="AF1447" i="1"/>
  <c r="AF1446" i="1"/>
  <c r="AF238" i="1"/>
  <c r="AF1445" i="1"/>
  <c r="AF1444" i="1"/>
  <c r="AF237" i="1"/>
  <c r="AF1443" i="1"/>
  <c r="AF1442" i="1"/>
  <c r="AF236" i="1"/>
  <c r="AF235" i="1"/>
  <c r="AF234" i="1"/>
  <c r="AF233" i="1"/>
  <c r="AF232" i="1"/>
  <c r="AF231" i="1"/>
  <c r="AF1441" i="1"/>
  <c r="AF1440" i="1"/>
  <c r="AF1439" i="1"/>
  <c r="AF1438" i="1"/>
  <c r="AF230" i="1"/>
  <c r="AF229" i="1"/>
  <c r="AF1437" i="1"/>
  <c r="AF1436" i="1"/>
  <c r="AF1435" i="1"/>
  <c r="AF228" i="1"/>
  <c r="AF1434" i="1"/>
  <c r="AF1433" i="1"/>
  <c r="AF1432" i="1"/>
  <c r="AF1431" i="1"/>
  <c r="AF1430" i="1"/>
  <c r="AF227" i="1"/>
  <c r="AF226" i="1"/>
  <c r="AF1429" i="1"/>
  <c r="AF1428" i="1"/>
  <c r="AF1427" i="1"/>
  <c r="AF1426" i="1"/>
  <c r="AF1425" i="1"/>
  <c r="AF1424" i="1"/>
  <c r="AF1423" i="1"/>
  <c r="AF225" i="1"/>
  <c r="AF1422" i="1"/>
  <c r="AF224" i="1"/>
  <c r="AF223" i="1"/>
  <c r="AF222" i="1"/>
  <c r="AF221" i="1"/>
  <c r="AF1421" i="1"/>
  <c r="AF1420" i="1"/>
  <c r="AF1419" i="1"/>
  <c r="AF1418" i="1"/>
  <c r="AF1417" i="1"/>
  <c r="AF220" i="1"/>
  <c r="AF1416" i="1"/>
  <c r="AF219" i="1"/>
  <c r="AF1415" i="1"/>
  <c r="AF218" i="1"/>
  <c r="AF217" i="1"/>
  <c r="AF1414" i="1"/>
  <c r="AF1413" i="1"/>
  <c r="AF216" i="1"/>
  <c r="AF215" i="1"/>
  <c r="AF214" i="1"/>
  <c r="AF1412" i="1"/>
  <c r="AF1411" i="1"/>
  <c r="AF1410" i="1"/>
  <c r="AF1409" i="1"/>
  <c r="AF213" i="1"/>
  <c r="AF212" i="1"/>
  <c r="AF211" i="1"/>
  <c r="AF210" i="1"/>
  <c r="AF1408" i="1"/>
  <c r="AF1407" i="1"/>
  <c r="AF1406" i="1"/>
  <c r="AF209" i="1"/>
  <c r="AF1405" i="1"/>
  <c r="AF1404" i="1"/>
  <c r="AF208" i="1"/>
  <c r="AF207" i="1"/>
  <c r="AF1403" i="1"/>
  <c r="AF206" i="1"/>
  <c r="AF205" i="1"/>
  <c r="AF1402" i="1"/>
  <c r="AF1401" i="1"/>
  <c r="AF204" i="1"/>
  <c r="AF203" i="1"/>
  <c r="AF1400" i="1"/>
  <c r="AF202" i="1"/>
  <c r="AF1399" i="1"/>
  <c r="AF1398" i="1"/>
  <c r="AF1397" i="1"/>
  <c r="AF1396" i="1"/>
  <c r="AF201" i="1"/>
  <c r="AF1395" i="1"/>
  <c r="AF1394" i="1"/>
  <c r="AF1393" i="1"/>
  <c r="AF1392" i="1"/>
  <c r="AF1391" i="1"/>
  <c r="AF1390" i="1"/>
  <c r="AF200" i="1"/>
  <c r="AF199" i="1"/>
  <c r="AF1389" i="1"/>
  <c r="AF198" i="1"/>
  <c r="AF1388" i="1"/>
  <c r="AF1387" i="1"/>
  <c r="AF1386" i="1"/>
  <c r="AF197" i="1"/>
  <c r="AF196" i="1"/>
  <c r="AF1385" i="1"/>
  <c r="AF1384" i="1"/>
  <c r="AF195" i="1"/>
  <c r="AF194" i="1"/>
  <c r="AF1383" i="1"/>
  <c r="AF1382" i="1"/>
  <c r="AF193" i="1"/>
  <c r="AF192" i="1"/>
  <c r="AF1381" i="1"/>
  <c r="AF1380" i="1"/>
  <c r="AF1379" i="1"/>
  <c r="AF191" i="1"/>
  <c r="AF1378" i="1"/>
  <c r="AF190" i="1"/>
  <c r="AF1377" i="1"/>
  <c r="AF1376" i="1"/>
  <c r="AF189" i="1"/>
  <c r="AF1375" i="1"/>
  <c r="AF1374" i="1"/>
  <c r="AF188" i="1"/>
  <c r="AF187" i="1"/>
  <c r="AF1373" i="1"/>
  <c r="AF1372" i="1"/>
  <c r="AF186" i="1"/>
  <c r="AF1371" i="1"/>
  <c r="AF1370" i="1"/>
  <c r="AF1369" i="1"/>
  <c r="AF185" i="1"/>
  <c r="AF184" i="1"/>
  <c r="AF1368" i="1"/>
  <c r="AF1367" i="1"/>
  <c r="AF183" i="1"/>
  <c r="AF1366" i="1"/>
  <c r="AF1365" i="1"/>
  <c r="AF1364" i="1"/>
  <c r="AF182" i="1"/>
  <c r="AF181" i="1"/>
  <c r="AF1363" i="1"/>
  <c r="AF1362" i="1"/>
  <c r="AF1361" i="1"/>
  <c r="AF1360" i="1"/>
  <c r="AF180" i="1"/>
  <c r="AF179" i="1"/>
  <c r="AF178" i="1"/>
  <c r="AF177" i="1"/>
  <c r="AF176" i="1"/>
  <c r="AF175" i="1"/>
  <c r="AF1359" i="1"/>
  <c r="AF174" i="1"/>
  <c r="AF1358" i="1"/>
  <c r="AF1357" i="1"/>
  <c r="AF173" i="1"/>
  <c r="AF1356" i="1"/>
  <c r="AF1355" i="1"/>
  <c r="AF172" i="1"/>
  <c r="AF171" i="1"/>
  <c r="AF170" i="1"/>
  <c r="AF1354" i="1"/>
  <c r="AF169" i="1"/>
  <c r="AF168" i="1"/>
  <c r="AF167" i="1"/>
  <c r="AF1353" i="1"/>
  <c r="AF1352" i="1"/>
  <c r="AF166" i="1"/>
  <c r="AF1351" i="1"/>
  <c r="AF165" i="1"/>
  <c r="AF1350" i="1"/>
  <c r="AF1349" i="1"/>
  <c r="AF164" i="1"/>
  <c r="AF1348" i="1"/>
  <c r="AF1347" i="1"/>
  <c r="AF1346" i="1"/>
  <c r="AF163" i="1"/>
  <c r="AF162" i="1"/>
  <c r="AF161" i="1"/>
  <c r="AF1345" i="1"/>
  <c r="AF1344" i="1"/>
  <c r="AF160" i="1"/>
  <c r="AF1343" i="1"/>
  <c r="AF1342" i="1"/>
  <c r="AF1341" i="1"/>
  <c r="AF1340" i="1"/>
  <c r="AF1339" i="1"/>
  <c r="AF1338" i="1"/>
  <c r="AF159" i="1"/>
  <c r="AF1337" i="1"/>
  <c r="AF1336" i="1"/>
  <c r="AF1335" i="1"/>
  <c r="AF1334" i="1"/>
  <c r="AF1333" i="1"/>
  <c r="AF158" i="1"/>
  <c r="AF157" i="1"/>
  <c r="AF1332" i="1"/>
  <c r="AF1331" i="1"/>
  <c r="AF1330" i="1"/>
  <c r="AF1329" i="1"/>
  <c r="AF156" i="1"/>
  <c r="AF1328" i="1"/>
  <c r="AF1327" i="1"/>
  <c r="AF155" i="1"/>
  <c r="AF1326" i="1"/>
  <c r="AF1325" i="1"/>
  <c r="AF154" i="1"/>
  <c r="AF153" i="1"/>
  <c r="AF152" i="1"/>
  <c r="AF151" i="1"/>
  <c r="AF150" i="1"/>
  <c r="AF1324" i="1"/>
  <c r="AF1323" i="1"/>
  <c r="AF1322" i="1"/>
  <c r="AF149" i="1"/>
  <c r="AF1321" i="1"/>
  <c r="AF1320" i="1"/>
  <c r="AF1319" i="1"/>
  <c r="AF1318" i="1"/>
  <c r="AF148" i="1"/>
  <c r="AF147" i="1"/>
  <c r="AF1317" i="1"/>
  <c r="AF1316" i="1"/>
  <c r="AF146" i="1"/>
  <c r="AF1315" i="1"/>
  <c r="AF1314" i="1"/>
  <c r="AF1313" i="1"/>
  <c r="AF145" i="1"/>
  <c r="AF1312" i="1"/>
  <c r="AF144" i="1"/>
  <c r="AF1311" i="1"/>
  <c r="AF143" i="1"/>
  <c r="AF1310" i="1"/>
  <c r="AF142" i="1"/>
  <c r="AF141" i="1"/>
  <c r="AF140" i="1"/>
  <c r="AF1309" i="1"/>
  <c r="AF139" i="1"/>
  <c r="AF1308" i="1"/>
  <c r="AF1307" i="1"/>
  <c r="AF1306" i="1"/>
  <c r="AF138" i="1"/>
  <c r="AF1305" i="1"/>
  <c r="AF1304" i="1"/>
  <c r="AF137" i="1"/>
  <c r="AF1303" i="1"/>
  <c r="AF1302" i="1"/>
  <c r="AF136" i="1"/>
  <c r="AF135" i="1"/>
  <c r="AF134" i="1"/>
  <c r="AF1301" i="1"/>
  <c r="AF1300" i="1"/>
  <c r="AF1299" i="1"/>
  <c r="AF1298" i="1"/>
  <c r="AF133" i="1"/>
  <c r="AF1297" i="1"/>
  <c r="AF132" i="1"/>
  <c r="AF131" i="1"/>
  <c r="AF1296" i="1"/>
  <c r="AF1295" i="1"/>
  <c r="AF1294" i="1"/>
  <c r="AF130" i="1"/>
  <c r="AF1293" i="1"/>
  <c r="AF1292" i="1"/>
  <c r="AF129" i="1"/>
  <c r="AF1291" i="1"/>
  <c r="AF128" i="1"/>
  <c r="AF1290" i="1"/>
  <c r="AF1289" i="1"/>
  <c r="AF1288" i="1"/>
  <c r="AF1287" i="1"/>
  <c r="AF1286" i="1"/>
  <c r="AF1285" i="1"/>
  <c r="AF1284" i="1"/>
  <c r="AF1283" i="1"/>
  <c r="AF127" i="1"/>
  <c r="AF126" i="1"/>
  <c r="AF1282" i="1"/>
  <c r="AF125" i="1"/>
  <c r="AF1281" i="1"/>
  <c r="AF1280" i="1"/>
  <c r="AF1279" i="1"/>
  <c r="AF1278" i="1"/>
  <c r="AF124" i="1"/>
  <c r="AF123" i="1"/>
  <c r="AF1277" i="1"/>
  <c r="AF1276" i="1"/>
  <c r="AF122" i="1"/>
  <c r="AF1275" i="1"/>
  <c r="AF1274" i="1"/>
  <c r="AF121" i="1"/>
  <c r="AF1273" i="1"/>
  <c r="AF1272" i="1"/>
  <c r="AF120" i="1"/>
  <c r="AF1271" i="1"/>
  <c r="AF1270" i="1"/>
  <c r="AF1269" i="1"/>
  <c r="AF1268" i="1"/>
  <c r="AF1267" i="1"/>
  <c r="AF119" i="1"/>
  <c r="AF1266" i="1"/>
  <c r="AF1265" i="1"/>
  <c r="AF118" i="1"/>
  <c r="AF1264" i="1"/>
  <c r="AF117" i="1"/>
  <c r="AF116" i="1"/>
  <c r="AF115" i="1"/>
  <c r="AF1263" i="1"/>
  <c r="AF114" i="1"/>
  <c r="AF113" i="1"/>
  <c r="AF112" i="1"/>
  <c r="AF111" i="1"/>
  <c r="AF1262" i="1"/>
  <c r="AF1261" i="1"/>
  <c r="AF110" i="1"/>
  <c r="AF1260" i="1"/>
  <c r="AF1259" i="1"/>
  <c r="AF1258" i="1"/>
  <c r="AF1257" i="1"/>
  <c r="AF109" i="1"/>
  <c r="AF1256" i="1"/>
  <c r="AF108" i="1"/>
  <c r="AF107" i="1"/>
  <c r="AF106" i="1"/>
  <c r="AF105" i="1"/>
  <c r="AF1255" i="1"/>
  <c r="AF104" i="1"/>
  <c r="AF1254" i="1"/>
  <c r="AF103" i="1"/>
  <c r="AF1253" i="1"/>
  <c r="AF1252" i="1"/>
  <c r="AF1251" i="1"/>
  <c r="AF1250" i="1"/>
  <c r="AF1249" i="1"/>
  <c r="AF1248" i="1"/>
  <c r="AF1247" i="1"/>
  <c r="AF1246" i="1"/>
  <c r="AF102" i="1"/>
  <c r="AF1245" i="1"/>
  <c r="AF1244" i="1"/>
  <c r="AF1243" i="1"/>
  <c r="AF1242" i="1"/>
  <c r="AF1241" i="1"/>
  <c r="AF1240" i="1"/>
  <c r="AF1239" i="1"/>
  <c r="AF1238" i="1"/>
  <c r="AF101" i="1"/>
  <c r="AF100" i="1"/>
  <c r="AF1237" i="1"/>
  <c r="AF1236" i="1"/>
  <c r="AF1235" i="1"/>
  <c r="AF1234" i="1"/>
  <c r="AF1233" i="1"/>
  <c r="AF99" i="1"/>
  <c r="AF98" i="1"/>
  <c r="AF1232" i="1"/>
  <c r="AF1231" i="1"/>
  <c r="AF1230" i="1"/>
  <c r="AF1229" i="1"/>
  <c r="AF97" i="1"/>
  <c r="AF96" i="1"/>
  <c r="AF1228" i="1"/>
  <c r="AF95" i="1"/>
  <c r="AF94" i="1"/>
  <c r="AF93" i="1"/>
  <c r="AF1227" i="1"/>
  <c r="AF1226" i="1"/>
  <c r="AF1225" i="1"/>
  <c r="AF1224" i="1"/>
  <c r="AF92" i="1"/>
  <c r="AF1223" i="1"/>
  <c r="AF91" i="1"/>
  <c r="AF90" i="1"/>
  <c r="AF1222" i="1"/>
  <c r="AF1221" i="1"/>
  <c r="AF1220" i="1"/>
  <c r="AF1219" i="1"/>
  <c r="AF1218" i="1"/>
  <c r="AF89" i="1"/>
  <c r="AF88" i="1"/>
  <c r="AF87" i="1"/>
  <c r="AF1217" i="1"/>
  <c r="AF1216" i="1"/>
  <c r="AF1215" i="1"/>
  <c r="AF1214" i="1"/>
  <c r="AF1213" i="1"/>
  <c r="AF86" i="1"/>
  <c r="AF85" i="1"/>
  <c r="AF84" i="1"/>
  <c r="AF1212" i="1"/>
  <c r="AF1211" i="1"/>
  <c r="AF1210" i="1"/>
  <c r="AF1209" i="1"/>
  <c r="AF1208" i="1"/>
  <c r="AF1207" i="1"/>
  <c r="AF1206" i="1"/>
  <c r="AF1205" i="1"/>
  <c r="AF1204" i="1"/>
  <c r="AF1203" i="1"/>
  <c r="AF1202" i="1"/>
  <c r="AF1201" i="1"/>
  <c r="AF1200" i="1"/>
  <c r="AF1199" i="1"/>
  <c r="AF1198" i="1"/>
  <c r="AF1197" i="1"/>
  <c r="AF1196" i="1"/>
  <c r="AF1195" i="1"/>
  <c r="AF1194" i="1"/>
  <c r="AF1193" i="1"/>
  <c r="AF1192" i="1"/>
  <c r="AF1191" i="1"/>
  <c r="AF1190" i="1"/>
  <c r="AF1189" i="1"/>
  <c r="AF1188" i="1"/>
  <c r="AF1187" i="1"/>
  <c r="AF1186" i="1"/>
  <c r="AF1185" i="1"/>
  <c r="AF1184" i="1"/>
  <c r="AF1183" i="1"/>
  <c r="AF1182" i="1"/>
  <c r="AF1181" i="1"/>
  <c r="AF1180" i="1"/>
  <c r="AF1179" i="1"/>
  <c r="AF1178" i="1"/>
  <c r="AF1177" i="1"/>
  <c r="AF1176" i="1"/>
  <c r="AF1175" i="1"/>
  <c r="AF1174" i="1"/>
  <c r="AF1173" i="1"/>
  <c r="AF1172" i="1"/>
  <c r="AF1171" i="1"/>
  <c r="AF1170" i="1"/>
  <c r="AF1169" i="1"/>
  <c r="AF1168" i="1"/>
  <c r="AF1167" i="1"/>
  <c r="AF1166" i="1"/>
  <c r="AF1165" i="1"/>
  <c r="AF1164" i="1"/>
  <c r="AF1163" i="1"/>
  <c r="AF1162" i="1"/>
  <c r="AF1161" i="1"/>
  <c r="AF1160" i="1"/>
  <c r="AF1159" i="1"/>
  <c r="AF1158" i="1"/>
  <c r="AF1157" i="1"/>
  <c r="AF1156" i="1"/>
  <c r="AF1155" i="1"/>
  <c r="AF1154" i="1"/>
  <c r="AF1153" i="1"/>
  <c r="AF1152" i="1"/>
  <c r="AF1151" i="1"/>
  <c r="AF1150" i="1"/>
  <c r="AF1149" i="1"/>
  <c r="AF1148" i="1"/>
  <c r="AF1147" i="1"/>
  <c r="AF1146" i="1"/>
  <c r="AF1145" i="1"/>
  <c r="AF1144" i="1"/>
  <c r="AF1143" i="1"/>
  <c r="AF1142" i="1"/>
  <c r="AF1141" i="1"/>
  <c r="AF1140" i="1"/>
  <c r="AF1139" i="1"/>
  <c r="AF1138" i="1"/>
  <c r="AF1137" i="1"/>
  <c r="AF1136" i="1"/>
  <c r="AF1135" i="1"/>
  <c r="AF1134" i="1"/>
  <c r="AF1133" i="1"/>
  <c r="AF1132" i="1"/>
  <c r="AF1131" i="1"/>
  <c r="AF1130" i="1"/>
  <c r="AF1129" i="1"/>
  <c r="AF1128" i="1"/>
  <c r="AF1127" i="1"/>
  <c r="AF1126" i="1"/>
  <c r="AF1125" i="1"/>
  <c r="AF1124" i="1"/>
  <c r="AF1123" i="1"/>
  <c r="AF1122" i="1"/>
  <c r="AF1121" i="1"/>
  <c r="AF1120" i="1"/>
  <c r="AF1119" i="1"/>
  <c r="AF1118" i="1"/>
  <c r="AF1117" i="1"/>
  <c r="AF1116" i="1"/>
  <c r="AF1115" i="1"/>
  <c r="AF1114" i="1"/>
  <c r="AF1113" i="1"/>
  <c r="AF1112" i="1"/>
  <c r="AF1111" i="1"/>
  <c r="AF1110" i="1"/>
  <c r="AF1109" i="1"/>
  <c r="AF1108" i="1"/>
  <c r="AF1107" i="1"/>
  <c r="AF1106" i="1"/>
  <c r="AF1105" i="1"/>
  <c r="AF1104" i="1"/>
  <c r="AF1103" i="1"/>
  <c r="AF1102" i="1"/>
  <c r="AF1101" i="1"/>
  <c r="AF1100" i="1"/>
  <c r="AF1099" i="1"/>
  <c r="AF1098" i="1"/>
  <c r="AF1097" i="1"/>
  <c r="AF1096" i="1"/>
  <c r="AF1095" i="1"/>
  <c r="AF1094" i="1"/>
  <c r="AF1093" i="1"/>
  <c r="AF1092" i="1"/>
  <c r="AF1091" i="1"/>
  <c r="AF1090" i="1"/>
  <c r="AF1089" i="1"/>
  <c r="AF1088" i="1"/>
  <c r="AF1087" i="1"/>
  <c r="AF1086" i="1"/>
  <c r="AF1085" i="1"/>
  <c r="AF1084" i="1"/>
  <c r="AF1083" i="1"/>
  <c r="AF1082" i="1"/>
  <c r="AF1081" i="1"/>
  <c r="AF1080" i="1"/>
  <c r="AF1079" i="1"/>
  <c r="AF1078" i="1"/>
  <c r="AF1077" i="1"/>
  <c r="AF1076" i="1"/>
  <c r="AF1075" i="1"/>
  <c r="AF1074" i="1"/>
  <c r="AF1073" i="1"/>
  <c r="AF1072" i="1"/>
  <c r="AF1071" i="1"/>
  <c r="AF1070" i="1"/>
  <c r="AF1069" i="1"/>
  <c r="AF1068" i="1"/>
  <c r="AF1067" i="1"/>
  <c r="AF1066" i="1"/>
  <c r="AF1065" i="1"/>
  <c r="AF1064" i="1"/>
  <c r="AF1063" i="1"/>
  <c r="AF1062" i="1"/>
  <c r="AF1061" i="1"/>
  <c r="AF1060" i="1"/>
  <c r="AF1059" i="1"/>
  <c r="AF1058" i="1"/>
  <c r="AF1057" i="1"/>
  <c r="AF1056" i="1"/>
  <c r="AF1055" i="1"/>
  <c r="AF1054" i="1"/>
  <c r="AF1053" i="1"/>
  <c r="AF1052" i="1"/>
  <c r="AF1051" i="1"/>
  <c r="AF1050" i="1"/>
  <c r="AF1049" i="1"/>
  <c r="AF1048" i="1"/>
  <c r="AF1047" i="1"/>
  <c r="AF1046" i="1"/>
  <c r="AF1045" i="1"/>
  <c r="AF1044" i="1"/>
  <c r="AF1043" i="1"/>
  <c r="AF1042" i="1"/>
  <c r="AF1041" i="1"/>
  <c r="AF1040" i="1"/>
  <c r="AF1039" i="1"/>
  <c r="AF1038" i="1"/>
  <c r="AF1037" i="1"/>
  <c r="AF1036" i="1"/>
  <c r="AF1035" i="1"/>
  <c r="AF1034" i="1"/>
  <c r="AF1033" i="1"/>
  <c r="AF1032" i="1"/>
  <c r="AF1031" i="1"/>
  <c r="AF1030" i="1"/>
  <c r="AF1029" i="1"/>
  <c r="AF1028" i="1"/>
  <c r="AF1027" i="1"/>
  <c r="AF1026" i="1"/>
  <c r="AF1025" i="1"/>
  <c r="AF1024" i="1"/>
  <c r="AF1023" i="1"/>
  <c r="AF1022" i="1"/>
  <c r="AF1021" i="1"/>
  <c r="AF1020" i="1"/>
  <c r="AF1019" i="1"/>
  <c r="AF1018" i="1"/>
  <c r="AF1017" i="1"/>
  <c r="AF1016" i="1"/>
  <c r="AF1015" i="1"/>
  <c r="AF1014" i="1"/>
  <c r="AF1013" i="1"/>
  <c r="AF1012" i="1"/>
  <c r="AF1011" i="1"/>
  <c r="AF1010" i="1"/>
  <c r="AF1009" i="1"/>
  <c r="AF1008" i="1"/>
  <c r="AF1007" i="1"/>
  <c r="AF1006" i="1"/>
  <c r="AF1005" i="1"/>
  <c r="AF1004" i="1"/>
  <c r="AF1003" i="1"/>
  <c r="AF1002" i="1"/>
  <c r="AF1001" i="1"/>
  <c r="AF1000" i="1"/>
  <c r="AF999" i="1"/>
  <c r="AF998" i="1"/>
  <c r="AF997" i="1"/>
  <c r="AF996" i="1"/>
  <c r="AF995" i="1"/>
  <c r="AF994" i="1"/>
  <c r="AF993" i="1"/>
  <c r="AF992" i="1"/>
  <c r="AF991" i="1"/>
  <c r="AF990" i="1"/>
  <c r="AF989" i="1"/>
  <c r="AF988" i="1"/>
  <c r="AF987" i="1"/>
  <c r="AF986" i="1"/>
  <c r="AF985" i="1"/>
  <c r="AF984" i="1"/>
  <c r="AF983" i="1"/>
  <c r="AF982" i="1"/>
  <c r="AF981" i="1"/>
  <c r="AF980" i="1"/>
  <c r="AF979" i="1"/>
  <c r="AF978" i="1"/>
  <c r="AF977" i="1"/>
  <c r="AF976" i="1"/>
  <c r="AF975" i="1"/>
  <c r="AF974" i="1"/>
  <c r="AF973" i="1"/>
  <c r="AF972" i="1"/>
  <c r="AF971" i="1"/>
  <c r="AF970" i="1"/>
  <c r="AF969" i="1"/>
  <c r="AF968" i="1"/>
  <c r="AF967" i="1"/>
  <c r="AF966" i="1"/>
  <c r="AF965" i="1"/>
  <c r="AF964" i="1"/>
  <c r="AF963" i="1"/>
  <c r="AF962" i="1"/>
  <c r="AF961" i="1"/>
  <c r="AF960" i="1"/>
  <c r="AF959" i="1"/>
  <c r="AF958" i="1"/>
  <c r="AF957" i="1"/>
  <c r="AF956" i="1"/>
  <c r="AF955" i="1"/>
  <c r="AF954" i="1"/>
  <c r="AF953" i="1"/>
  <c r="AF952" i="1"/>
  <c r="AF951" i="1"/>
  <c r="AF950" i="1"/>
  <c r="AF949" i="1"/>
  <c r="AF948" i="1"/>
  <c r="AF947" i="1"/>
  <c r="AF946" i="1"/>
  <c r="AF945" i="1"/>
  <c r="AF944" i="1"/>
  <c r="AF943" i="1"/>
  <c r="AF942" i="1"/>
  <c r="AF941" i="1"/>
  <c r="AF940" i="1"/>
  <c r="AF939" i="1"/>
  <c r="AF938" i="1"/>
  <c r="AF937" i="1"/>
  <c r="AF936" i="1"/>
  <c r="AF935" i="1"/>
  <c r="AF934" i="1"/>
  <c r="AF933" i="1"/>
  <c r="AF932" i="1"/>
  <c r="AF931" i="1"/>
  <c r="AF930" i="1"/>
  <c r="AF929" i="1"/>
  <c r="AF928" i="1"/>
  <c r="AF927" i="1"/>
  <c r="AF926" i="1"/>
  <c r="AF925" i="1"/>
  <c r="AF924" i="1"/>
  <c r="AF923" i="1"/>
  <c r="AF922" i="1"/>
  <c r="AF921" i="1"/>
  <c r="AF920" i="1"/>
  <c r="AF919" i="1"/>
  <c r="AF918" i="1"/>
  <c r="AF917" i="1"/>
  <c r="AF916" i="1"/>
  <c r="AF915" i="1"/>
  <c r="AF914" i="1"/>
  <c r="AF913" i="1"/>
  <c r="AF912" i="1"/>
  <c r="AF911" i="1"/>
  <c r="AF910" i="1"/>
  <c r="AF909" i="1"/>
  <c r="AF908" i="1"/>
  <c r="AF907" i="1"/>
  <c r="AF906" i="1"/>
  <c r="AF905" i="1"/>
  <c r="AF904" i="1"/>
  <c r="AF903" i="1"/>
  <c r="AF902" i="1"/>
  <c r="AF901" i="1"/>
  <c r="AF900" i="1"/>
  <c r="AF899" i="1"/>
  <c r="AF898" i="1"/>
  <c r="AF897" i="1"/>
  <c r="AF896" i="1"/>
  <c r="AF895" i="1"/>
  <c r="AF894" i="1"/>
  <c r="AF893" i="1"/>
  <c r="AF892" i="1"/>
  <c r="AF891" i="1"/>
  <c r="AF890" i="1"/>
  <c r="AF889" i="1"/>
  <c r="AF888" i="1"/>
  <c r="AF887" i="1"/>
  <c r="AF886" i="1"/>
  <c r="AF885" i="1"/>
  <c r="AF884" i="1"/>
  <c r="AF883" i="1"/>
  <c r="AF882" i="1"/>
  <c r="AF881" i="1"/>
  <c r="AF880" i="1"/>
  <c r="AF879" i="1"/>
  <c r="AF878" i="1"/>
  <c r="AF877" i="1"/>
  <c r="AF876" i="1"/>
  <c r="AF875" i="1"/>
  <c r="AF874" i="1"/>
  <c r="AF873" i="1"/>
  <c r="AF872" i="1"/>
  <c r="AF871" i="1"/>
  <c r="AF870" i="1"/>
  <c r="AF869" i="1"/>
  <c r="AF868" i="1"/>
  <c r="AF867" i="1"/>
  <c r="AF866" i="1"/>
  <c r="AF865" i="1"/>
  <c r="AF864" i="1"/>
  <c r="AF863" i="1"/>
  <c r="AF862" i="1"/>
  <c r="AF861" i="1"/>
  <c r="AF860" i="1"/>
  <c r="AF859" i="1"/>
  <c r="AF858" i="1"/>
  <c r="AF857" i="1"/>
  <c r="AF856" i="1"/>
  <c r="AF855" i="1"/>
  <c r="AF854" i="1"/>
  <c r="AF853" i="1"/>
  <c r="AF852" i="1"/>
  <c r="AF851" i="1"/>
  <c r="AF83" i="1"/>
  <c r="AF850" i="1"/>
  <c r="AF82" i="1"/>
  <c r="AF81" i="1"/>
  <c r="AF849" i="1"/>
  <c r="AF848" i="1"/>
  <c r="AF847" i="1"/>
  <c r="AF80" i="1"/>
  <c r="AF79" i="1"/>
  <c r="AF846" i="1"/>
  <c r="AF845" i="1"/>
  <c r="AF78" i="1"/>
  <c r="AF844" i="1"/>
  <c r="AF843" i="1"/>
  <c r="AF842" i="1"/>
  <c r="AF77" i="1"/>
  <c r="AF841" i="1"/>
  <c r="AF840" i="1"/>
  <c r="AF839" i="1"/>
  <c r="AF838" i="1"/>
  <c r="AF837" i="1"/>
  <c r="AF836" i="1"/>
  <c r="AF835" i="1"/>
  <c r="AF834" i="1"/>
  <c r="AF833" i="1"/>
  <c r="AF832" i="1"/>
  <c r="AF831" i="1"/>
  <c r="AF830" i="1"/>
  <c r="AF829" i="1"/>
  <c r="AF828" i="1"/>
  <c r="AF827" i="1"/>
  <c r="AF826" i="1"/>
  <c r="AF825" i="1"/>
  <c r="AF824" i="1"/>
  <c r="AF823" i="1"/>
  <c r="AF822" i="1"/>
  <c r="AF821" i="1"/>
  <c r="AF76" i="1"/>
  <c r="AF820" i="1"/>
  <c r="AF75" i="1"/>
  <c r="AF74" i="1"/>
  <c r="AF819" i="1"/>
  <c r="AF818" i="1"/>
  <c r="AF817" i="1"/>
  <c r="AF73" i="1"/>
  <c r="AF816" i="1"/>
  <c r="AF815" i="1"/>
  <c r="AF814" i="1"/>
  <c r="AF813" i="1"/>
  <c r="AF812" i="1"/>
  <c r="AF811" i="1"/>
  <c r="AF810" i="1"/>
  <c r="AF72" i="1"/>
  <c r="AF809" i="1"/>
  <c r="AF808" i="1"/>
  <c r="AF807" i="1"/>
  <c r="AF806" i="1"/>
  <c r="AF805" i="1"/>
  <c r="AF804" i="1"/>
  <c r="AF803" i="1"/>
  <c r="AF802" i="1"/>
  <c r="AF71" i="1"/>
  <c r="AF801" i="1"/>
  <c r="AF800" i="1"/>
  <c r="AF799" i="1"/>
  <c r="AF70" i="1"/>
  <c r="AF798" i="1"/>
  <c r="AF69" i="1"/>
  <c r="AF797" i="1"/>
  <c r="AF796" i="1"/>
  <c r="AF795" i="1"/>
  <c r="AF794" i="1"/>
  <c r="AF793" i="1"/>
  <c r="AF792" i="1"/>
  <c r="AF791" i="1"/>
  <c r="AF790" i="1"/>
  <c r="AF789" i="1"/>
  <c r="AF788" i="1"/>
  <c r="AF787" i="1"/>
  <c r="AF786" i="1"/>
  <c r="AF785" i="1"/>
  <c r="AF784" i="1"/>
  <c r="AF783" i="1"/>
  <c r="AF782" i="1"/>
  <c r="AF781" i="1"/>
  <c r="AF780" i="1"/>
  <c r="AF779" i="1"/>
  <c r="AF778" i="1"/>
  <c r="AF68" i="1"/>
  <c r="AF777" i="1"/>
  <c r="AF776" i="1"/>
  <c r="AF775" i="1"/>
  <c r="AF774" i="1"/>
  <c r="AF773" i="1"/>
  <c r="AF772" i="1"/>
  <c r="AF771" i="1"/>
  <c r="AF770" i="1"/>
  <c r="AF769" i="1"/>
  <c r="AF768" i="1"/>
  <c r="AF767" i="1"/>
  <c r="AF766" i="1"/>
  <c r="AF67" i="1"/>
  <c r="AF66" i="1"/>
  <c r="AF765" i="1"/>
  <c r="AF764" i="1"/>
  <c r="AF65" i="1"/>
  <c r="AF763" i="1"/>
  <c r="AF64" i="1"/>
  <c r="AF762" i="1"/>
  <c r="AF63" i="1"/>
  <c r="AF761" i="1"/>
  <c r="AF760" i="1"/>
  <c r="AF759" i="1"/>
  <c r="AF758" i="1"/>
  <c r="AF62" i="1"/>
  <c r="AF61" i="1"/>
  <c r="AF757" i="1"/>
  <c r="AF60" i="1"/>
  <c r="AF756" i="1"/>
  <c r="AF755" i="1"/>
  <c r="AF754" i="1"/>
  <c r="AF753" i="1"/>
  <c r="AF752" i="1"/>
  <c r="AF751" i="1"/>
  <c r="AF750" i="1"/>
  <c r="AF749" i="1"/>
  <c r="AF748" i="1"/>
  <c r="AF747" i="1"/>
  <c r="AF59" i="1"/>
  <c r="AF746" i="1"/>
  <c r="AF745" i="1"/>
  <c r="AF58" i="1"/>
  <c r="AF744" i="1"/>
  <c r="AF743" i="1"/>
  <c r="AF742" i="1"/>
  <c r="AF741" i="1"/>
  <c r="AF740" i="1"/>
  <c r="AF739" i="1"/>
  <c r="AF738" i="1"/>
  <c r="AF737" i="1"/>
  <c r="AF736" i="1"/>
  <c r="AF57" i="1"/>
  <c r="AF56" i="1"/>
  <c r="AF735" i="1"/>
  <c r="AF55" i="1"/>
  <c r="AF54" i="1"/>
  <c r="AF53" i="1"/>
  <c r="AF734" i="1"/>
  <c r="AF52" i="1"/>
  <c r="AF733" i="1"/>
  <c r="AF51" i="1"/>
  <c r="AF50" i="1"/>
  <c r="AF732" i="1"/>
  <c r="AF731" i="1"/>
  <c r="AF730" i="1"/>
  <c r="AF49" i="1"/>
  <c r="AF729" i="1"/>
  <c r="AF48" i="1"/>
  <c r="AF728" i="1"/>
  <c r="AF727" i="1"/>
  <c r="AF726" i="1"/>
  <c r="AF47" i="1"/>
  <c r="AF725" i="1"/>
  <c r="AF46" i="1"/>
  <c r="AF45" i="1"/>
  <c r="AF44" i="1"/>
  <c r="AF724" i="1"/>
  <c r="AF43" i="1"/>
  <c r="AF723" i="1"/>
  <c r="AF722" i="1"/>
  <c r="AF42" i="1"/>
  <c r="AF721" i="1"/>
  <c r="AF720" i="1"/>
  <c r="AF719" i="1"/>
  <c r="AF718" i="1"/>
  <c r="AF41" i="1"/>
  <c r="AF40" i="1"/>
  <c r="AF717" i="1"/>
  <c r="AF716" i="1"/>
  <c r="AF39" i="1"/>
  <c r="AF715" i="1"/>
  <c r="AF714" i="1"/>
  <c r="AF713" i="1"/>
  <c r="AF712" i="1"/>
  <c r="AF711" i="1"/>
  <c r="AF710" i="1"/>
  <c r="AF709" i="1"/>
  <c r="AF708" i="1"/>
  <c r="AF38" i="1"/>
  <c r="AF707" i="1"/>
  <c r="AF706" i="1"/>
  <c r="AF705" i="1"/>
  <c r="AF37" i="1"/>
  <c r="AF704" i="1"/>
  <c r="AF36" i="1"/>
  <c r="AF35" i="1"/>
  <c r="AF34" i="1"/>
  <c r="AF703" i="1"/>
  <c r="AF33" i="1"/>
  <c r="AF702" i="1"/>
  <c r="AF32" i="1"/>
  <c r="AF31" i="1"/>
  <c r="AF30" i="1"/>
  <c r="AF29" i="1"/>
  <c r="AF701" i="1"/>
  <c r="AF700" i="1"/>
  <c r="AF699" i="1"/>
  <c r="AF698" i="1"/>
  <c r="AF28" i="1"/>
  <c r="AF27" i="1"/>
  <c r="AF26" i="1"/>
  <c r="AF697" i="1"/>
  <c r="AF696" i="1"/>
  <c r="AF695" i="1"/>
  <c r="AF694" i="1"/>
  <c r="AF25" i="1"/>
  <c r="AF24" i="1"/>
  <c r="AF23" i="1"/>
  <c r="AF22" i="1"/>
  <c r="AF693" i="1"/>
  <c r="AF692" i="1"/>
  <c r="AF691" i="1"/>
  <c r="AF690" i="1"/>
  <c r="AF689" i="1"/>
  <c r="AF688" i="1"/>
  <c r="AF687" i="1"/>
  <c r="AF686" i="1"/>
  <c r="AF21" i="1"/>
  <c r="AF685" i="1"/>
  <c r="AF20" i="1"/>
  <c r="AF684" i="1"/>
  <c r="AF683" i="1"/>
  <c r="AF682" i="1"/>
  <c r="AF681" i="1"/>
  <c r="AF680" i="1"/>
  <c r="AF679" i="1"/>
  <c r="AF678" i="1"/>
  <c r="AF677" i="1"/>
  <c r="AF19" i="1"/>
  <c r="AF676" i="1"/>
  <c r="AF675" i="1"/>
  <c r="AF674" i="1"/>
  <c r="AF673" i="1"/>
  <c r="AF672" i="1"/>
  <c r="AF671" i="1"/>
  <c r="AF670" i="1"/>
  <c r="AF669" i="1"/>
  <c r="AF668" i="1"/>
  <c r="AF667" i="1"/>
  <c r="AF666" i="1"/>
  <c r="AF665" i="1"/>
  <c r="AF664" i="1"/>
  <c r="AF663" i="1"/>
  <c r="AF18" i="1"/>
  <c r="AF662" i="1"/>
  <c r="AF661" i="1"/>
  <c r="AF660" i="1"/>
  <c r="AF659" i="1"/>
  <c r="AF658" i="1"/>
  <c r="AF657" i="1"/>
  <c r="AF17" i="1"/>
  <c r="AF16" i="1"/>
  <c r="AF15" i="1"/>
  <c r="AF14" i="1"/>
  <c r="AF656" i="1"/>
  <c r="AF655" i="1"/>
  <c r="AF13" i="1"/>
  <c r="AF654" i="1"/>
  <c r="AF653" i="1"/>
  <c r="AF12" i="1"/>
  <c r="AF11" i="1"/>
  <c r="AF652" i="1"/>
  <c r="AF651" i="1"/>
  <c r="AF650" i="1"/>
  <c r="AF10" i="1"/>
  <c r="AF649" i="1"/>
  <c r="AF648" i="1"/>
  <c r="AF9" i="1"/>
  <c r="AF647" i="1"/>
  <c r="AF646" i="1"/>
  <c r="AF645" i="1"/>
  <c r="AF644" i="1"/>
  <c r="AF643" i="1"/>
  <c r="AF642" i="1"/>
  <c r="AF641" i="1"/>
  <c r="AF640" i="1"/>
  <c r="AF639" i="1"/>
  <c r="AF638" i="1"/>
  <c r="AF637" i="1"/>
  <c r="AF636" i="1"/>
  <c r="AF635" i="1"/>
  <c r="AF634" i="1"/>
  <c r="AF633" i="1"/>
  <c r="AF632" i="1"/>
  <c r="AF631" i="1"/>
  <c r="AF630" i="1"/>
  <c r="AF629" i="1"/>
  <c r="AF628" i="1"/>
  <c r="AF627" i="1"/>
  <c r="AF626" i="1"/>
  <c r="AF625" i="1"/>
  <c r="AF624" i="1"/>
  <c r="AF623" i="1"/>
  <c r="AF622" i="1"/>
  <c r="AF621" i="1"/>
  <c r="AF620" i="1"/>
  <c r="AF619" i="1"/>
  <c r="AF618" i="1"/>
  <c r="AF617" i="1"/>
  <c r="AF616" i="1"/>
  <c r="AF615" i="1"/>
  <c r="AF614" i="1"/>
  <c r="AF613" i="1"/>
  <c r="AF612" i="1"/>
  <c r="AF611" i="1"/>
  <c r="AF610" i="1"/>
  <c r="AF609" i="1"/>
  <c r="AF608" i="1"/>
  <c r="AF607" i="1"/>
  <c r="AF606" i="1"/>
  <c r="AF605" i="1"/>
  <c r="AF604" i="1"/>
  <c r="AF603" i="1"/>
  <c r="AF602" i="1"/>
  <c r="AF601" i="1"/>
  <c r="AF600" i="1"/>
  <c r="AF599" i="1"/>
  <c r="AF598" i="1"/>
  <c r="AF597" i="1"/>
  <c r="AF596" i="1"/>
  <c r="AF595" i="1"/>
  <c r="AF594" i="1"/>
  <c r="AF593" i="1"/>
  <c r="AF592" i="1"/>
  <c r="AF591" i="1"/>
  <c r="AF590" i="1"/>
  <c r="AF589" i="1"/>
  <c r="AF588" i="1"/>
  <c r="AF587" i="1"/>
  <c r="AF8" i="1"/>
  <c r="AF586" i="1"/>
  <c r="AF585" i="1"/>
  <c r="AF584" i="1"/>
  <c r="AF583" i="1"/>
  <c r="AF582" i="1"/>
  <c r="AF581" i="1"/>
  <c r="AF580" i="1"/>
  <c r="AF579" i="1"/>
  <c r="AF578" i="1"/>
  <c r="AF577" i="1"/>
  <c r="AF576" i="1"/>
  <c r="AF575" i="1"/>
  <c r="AF574" i="1"/>
  <c r="AF573" i="1"/>
  <c r="AF572" i="1"/>
  <c r="AF571" i="1"/>
  <c r="AF570" i="1"/>
  <c r="AF569" i="1"/>
  <c r="AF568" i="1"/>
  <c r="AF567" i="1"/>
  <c r="AF566" i="1"/>
  <c r="AF565" i="1"/>
  <c r="AF564" i="1"/>
  <c r="AF563" i="1"/>
  <c r="AF562" i="1"/>
  <c r="AF561" i="1"/>
  <c r="AF560" i="1"/>
  <c r="AF7" i="1"/>
  <c r="AF6" i="1"/>
  <c r="AF559" i="1"/>
  <c r="AF558" i="1"/>
  <c r="AF557" i="1"/>
  <c r="AF556" i="1"/>
  <c r="AF555" i="1"/>
  <c r="AF554" i="1"/>
  <c r="AF553" i="1"/>
  <c r="AF552" i="1"/>
  <c r="AF551" i="1"/>
  <c r="AF550" i="1"/>
  <c r="AF549" i="1"/>
  <c r="AF548" i="1"/>
  <c r="AF547" i="1"/>
  <c r="AF546" i="1"/>
  <c r="AF5" i="1"/>
  <c r="AF545" i="1"/>
  <c r="AF4" i="1"/>
  <c r="AF544" i="1"/>
  <c r="AF543" i="1"/>
  <c r="AF542" i="1"/>
  <c r="AF541" i="1"/>
  <c r="AF540" i="1"/>
  <c r="AF539" i="1"/>
  <c r="AF538" i="1"/>
  <c r="AF537" i="1"/>
  <c r="AF536" i="1"/>
  <c r="AF535" i="1"/>
  <c r="AF534" i="1"/>
  <c r="AF533" i="1"/>
  <c r="AF532" i="1"/>
  <c r="AF531" i="1"/>
  <c r="AF530" i="1"/>
  <c r="AF529" i="1"/>
  <c r="AF528" i="1"/>
  <c r="AF527" i="1"/>
  <c r="AF3" i="1"/>
  <c r="AF526" i="1"/>
  <c r="AF525" i="1"/>
  <c r="AF524" i="1"/>
  <c r="AF523" i="1"/>
  <c r="AF522" i="1"/>
  <c r="AF521" i="1"/>
  <c r="AF520" i="1"/>
  <c r="AF519" i="1"/>
  <c r="AF518" i="1"/>
  <c r="AF517" i="1"/>
  <c r="AF516" i="1"/>
  <c r="AF515" i="1"/>
  <c r="AF514" i="1"/>
  <c r="AF513" i="1"/>
  <c r="AF512" i="1"/>
  <c r="AF511" i="1"/>
  <c r="AF510" i="1"/>
  <c r="AF509" i="1"/>
  <c r="AF508" i="1"/>
  <c r="AF507" i="1"/>
  <c r="AF506" i="1"/>
  <c r="AE1881" i="1"/>
  <c r="AE505" i="1"/>
  <c r="AE1880" i="1"/>
  <c r="AE504" i="1"/>
  <c r="AE1879" i="1"/>
  <c r="AE503" i="1"/>
  <c r="AE502" i="1"/>
  <c r="AE501" i="1"/>
  <c r="AE500" i="1"/>
  <c r="AE499" i="1"/>
  <c r="AE1878" i="1"/>
  <c r="AE1877" i="1"/>
  <c r="AE1876" i="1"/>
  <c r="AE498" i="1"/>
  <c r="AE1875" i="1"/>
  <c r="AE1874" i="1"/>
  <c r="AE497" i="1"/>
  <c r="AE496" i="1"/>
  <c r="AE1873" i="1"/>
  <c r="AE1872" i="1"/>
  <c r="AE495" i="1"/>
  <c r="AE1871" i="1"/>
  <c r="AE494" i="1"/>
  <c r="AE493" i="1"/>
  <c r="AE492" i="1"/>
  <c r="AE1870" i="1"/>
  <c r="AE491" i="1"/>
  <c r="AE490" i="1"/>
  <c r="AE1869" i="1"/>
  <c r="AE489" i="1"/>
  <c r="AE1868" i="1"/>
  <c r="AE488" i="1"/>
  <c r="AE1867" i="1"/>
  <c r="AE487" i="1"/>
  <c r="AE1866" i="1"/>
  <c r="AE1865" i="1"/>
  <c r="AE1864" i="1"/>
  <c r="AE486" i="1"/>
  <c r="AE485" i="1"/>
  <c r="AE1863" i="1"/>
  <c r="AE1862" i="1"/>
  <c r="AE1861" i="1"/>
  <c r="AE1860" i="1"/>
  <c r="AE484" i="1"/>
  <c r="AE1859" i="1"/>
  <c r="AE1858" i="1"/>
  <c r="AE1857" i="1"/>
  <c r="AE483" i="1"/>
  <c r="AE1856" i="1"/>
  <c r="AE482" i="1"/>
  <c r="AE481" i="1"/>
  <c r="AE480" i="1"/>
  <c r="AE1855" i="1"/>
  <c r="AE479" i="1"/>
  <c r="AE1854" i="1"/>
  <c r="AE1853" i="1"/>
  <c r="AE1852" i="1"/>
  <c r="AE1851" i="1"/>
  <c r="AE1850" i="1"/>
  <c r="AE1849" i="1"/>
  <c r="AE1848" i="1"/>
  <c r="AE478" i="1"/>
  <c r="AE1847" i="1"/>
  <c r="AE1846" i="1"/>
  <c r="AE1845" i="1"/>
  <c r="AE477" i="1"/>
  <c r="AE1844" i="1"/>
  <c r="AE476" i="1"/>
  <c r="AE1843" i="1"/>
  <c r="AE475" i="1"/>
  <c r="AE474" i="1"/>
  <c r="AE473" i="1"/>
  <c r="AE1842" i="1"/>
  <c r="AE472" i="1"/>
  <c r="AE471" i="1"/>
  <c r="AE1841" i="1"/>
  <c r="AE1840" i="1"/>
  <c r="AE470" i="1"/>
  <c r="AE469" i="1"/>
  <c r="AE468" i="1"/>
  <c r="AE1839" i="1"/>
  <c r="AE1838" i="1"/>
  <c r="AE1837" i="1"/>
  <c r="AE467" i="1"/>
  <c r="AE1836" i="1"/>
  <c r="AE466" i="1"/>
  <c r="AE1835" i="1"/>
  <c r="AE465" i="1"/>
  <c r="AE1834" i="1"/>
  <c r="AE1833" i="1"/>
  <c r="AE1832" i="1"/>
  <c r="AE1831" i="1"/>
  <c r="AE1830" i="1"/>
  <c r="AE1829" i="1"/>
  <c r="AE1828" i="1"/>
  <c r="AE464" i="1"/>
  <c r="AE463" i="1"/>
  <c r="AE1827" i="1"/>
  <c r="AE1826" i="1"/>
  <c r="AE1825" i="1"/>
  <c r="AE462" i="1"/>
  <c r="AE1824" i="1"/>
  <c r="AE1823" i="1"/>
  <c r="AE1822" i="1"/>
  <c r="AE461" i="1"/>
  <c r="AE460" i="1"/>
  <c r="AE1821" i="1"/>
  <c r="AE1820" i="1"/>
  <c r="AE1819" i="1"/>
  <c r="AE1818" i="1"/>
  <c r="AE459" i="1"/>
  <c r="AE1817" i="1"/>
  <c r="AE458" i="1"/>
  <c r="AE457" i="1"/>
  <c r="AE456" i="1"/>
  <c r="AE1816" i="1"/>
  <c r="AE1815" i="1"/>
  <c r="AE1814" i="1"/>
  <c r="AE1813" i="1"/>
  <c r="AE1812" i="1"/>
  <c r="AE1811" i="1"/>
  <c r="AE1810" i="1"/>
  <c r="AE1809" i="1"/>
  <c r="AE1808" i="1"/>
  <c r="AE455" i="1"/>
  <c r="AE1807" i="1"/>
  <c r="AE1806" i="1"/>
  <c r="AE1805" i="1"/>
  <c r="AE1804" i="1"/>
  <c r="AE454" i="1"/>
  <c r="AE1803" i="1"/>
  <c r="AE453" i="1"/>
  <c r="AE452" i="1"/>
  <c r="AE1802" i="1"/>
  <c r="AE1801" i="1"/>
  <c r="AE451" i="1"/>
  <c r="AE1800" i="1"/>
  <c r="AE450" i="1"/>
  <c r="AE1799" i="1"/>
  <c r="AE1798" i="1"/>
  <c r="AE449" i="1"/>
  <c r="AE1797" i="1"/>
  <c r="AE1796" i="1"/>
  <c r="AE1795" i="1"/>
  <c r="AE1794" i="1"/>
  <c r="AE448" i="1"/>
  <c r="AE1793" i="1"/>
  <c r="AE447" i="1"/>
  <c r="AE1792" i="1"/>
  <c r="AE446" i="1"/>
  <c r="AE1791" i="1"/>
  <c r="AE1790" i="1"/>
  <c r="AE1789" i="1"/>
  <c r="AE1788" i="1"/>
  <c r="AE445" i="1"/>
  <c r="AE1787" i="1"/>
  <c r="AE1786" i="1"/>
  <c r="AE1785" i="1"/>
  <c r="AE1784" i="1"/>
  <c r="AE1783" i="1"/>
  <c r="AE1782" i="1"/>
  <c r="AE444" i="1"/>
  <c r="AE1781" i="1"/>
  <c r="AE1780" i="1"/>
  <c r="AE443" i="1"/>
  <c r="AE442" i="1"/>
  <c r="AE1779" i="1"/>
  <c r="AE1778" i="1"/>
  <c r="AE1777" i="1"/>
  <c r="AE1776" i="1"/>
  <c r="AE1775" i="1"/>
  <c r="AE1774" i="1"/>
  <c r="AE1773" i="1"/>
  <c r="AE1772" i="1"/>
  <c r="AE441" i="1"/>
  <c r="AE1771" i="1"/>
  <c r="AE440" i="1"/>
  <c r="AE439" i="1"/>
  <c r="AE1770" i="1"/>
  <c r="AE1769" i="1"/>
  <c r="AE1768" i="1"/>
  <c r="AE1767" i="1"/>
  <c r="AE1766" i="1"/>
  <c r="AE1765" i="1"/>
  <c r="AE1764" i="1"/>
  <c r="AE438" i="1"/>
  <c r="AE1763" i="1"/>
  <c r="AE1762" i="1"/>
  <c r="AE1761" i="1"/>
  <c r="AE1760" i="1"/>
  <c r="AE1759" i="1"/>
  <c r="AE1758" i="1"/>
  <c r="AE437" i="1"/>
  <c r="AE1757" i="1"/>
  <c r="AE436" i="1"/>
  <c r="AE1756" i="1"/>
  <c r="AE1755" i="1"/>
  <c r="AE1754" i="1"/>
  <c r="AE1753" i="1"/>
  <c r="AE1752" i="1"/>
  <c r="AE435" i="1"/>
  <c r="AE434" i="1"/>
  <c r="AE1751" i="1"/>
  <c r="AE1750" i="1"/>
  <c r="AE1749" i="1"/>
  <c r="AE1748" i="1"/>
  <c r="AE1747" i="1"/>
  <c r="AE1746" i="1"/>
  <c r="AE1745" i="1"/>
  <c r="AE1744" i="1"/>
  <c r="AE1743" i="1"/>
  <c r="AE433" i="1"/>
  <c r="AE432" i="1"/>
  <c r="AE1742" i="1"/>
  <c r="AE1741" i="1"/>
  <c r="AE431" i="1"/>
  <c r="AE1740" i="1"/>
  <c r="AE1739" i="1"/>
  <c r="AE1738" i="1"/>
  <c r="AE430" i="1"/>
  <c r="AE429" i="1"/>
  <c r="AE1737" i="1"/>
  <c r="AE1736" i="1"/>
  <c r="AE428" i="1"/>
  <c r="AE427" i="1"/>
  <c r="AE426" i="1"/>
  <c r="AE425" i="1"/>
  <c r="AE1735" i="1"/>
  <c r="AE1734" i="1"/>
  <c r="AE1733" i="1"/>
  <c r="AE424" i="1"/>
  <c r="AE1732" i="1"/>
  <c r="AE1731" i="1"/>
  <c r="AE1730" i="1"/>
  <c r="AE1729" i="1"/>
  <c r="AE423" i="1"/>
  <c r="AE1728" i="1"/>
  <c r="AE422" i="1"/>
  <c r="AE1727" i="1"/>
  <c r="AE1726" i="1"/>
  <c r="AE1725" i="1"/>
  <c r="AE1724" i="1"/>
  <c r="AE1723" i="1"/>
  <c r="AE1722" i="1"/>
  <c r="AE1721" i="1"/>
  <c r="AE1720" i="1"/>
  <c r="AE421" i="1"/>
  <c r="AE420" i="1"/>
  <c r="AE1719" i="1"/>
  <c r="AE1718" i="1"/>
  <c r="AE419" i="1"/>
  <c r="AE418" i="1"/>
  <c r="AE417" i="1"/>
  <c r="AE1717" i="1"/>
  <c r="AE416" i="1"/>
  <c r="AE1716" i="1"/>
  <c r="AE415" i="1"/>
  <c r="AE1715" i="1"/>
  <c r="AE1714" i="1"/>
  <c r="AE1713" i="1"/>
  <c r="AE1712" i="1"/>
  <c r="AE414" i="1"/>
  <c r="AE1711" i="1"/>
  <c r="AE413" i="1"/>
  <c r="AE1710" i="1"/>
  <c r="AE1709" i="1"/>
  <c r="AE1708" i="1"/>
  <c r="AE1707" i="1"/>
  <c r="AE1706" i="1"/>
  <c r="AE412" i="1"/>
  <c r="AE1705" i="1"/>
  <c r="AE411" i="1"/>
  <c r="AE1704" i="1"/>
  <c r="AE1703" i="1"/>
  <c r="AE410" i="1"/>
  <c r="AE1702" i="1"/>
  <c r="AE1701" i="1"/>
  <c r="AE1700" i="1"/>
  <c r="AE409" i="1"/>
  <c r="AE408" i="1"/>
  <c r="AE407" i="1"/>
  <c r="AE406" i="1"/>
  <c r="AE405" i="1"/>
  <c r="AE404" i="1"/>
  <c r="AE1699" i="1"/>
  <c r="AE1698" i="1"/>
  <c r="AE1697" i="1"/>
  <c r="AE403" i="1"/>
  <c r="AE1696" i="1"/>
  <c r="AE402" i="1"/>
  <c r="AE1695" i="1"/>
  <c r="AE1694" i="1"/>
  <c r="AE1693" i="1"/>
  <c r="AE1692" i="1"/>
  <c r="AE1691" i="1"/>
  <c r="AE401" i="1"/>
  <c r="AE1690" i="1"/>
  <c r="AE1689" i="1"/>
  <c r="AE1688" i="1"/>
  <c r="AE1687" i="1"/>
  <c r="AE1686" i="1"/>
  <c r="AE1685" i="1"/>
  <c r="AE400" i="1"/>
  <c r="AE1684" i="1"/>
  <c r="AE1683" i="1"/>
  <c r="AE1682" i="1"/>
  <c r="AE1681" i="1"/>
  <c r="AE1680" i="1"/>
  <c r="AE1679" i="1"/>
  <c r="AE1678" i="1"/>
  <c r="AE1677" i="1"/>
  <c r="AE399" i="1"/>
  <c r="AE1676" i="1"/>
  <c r="AE1675" i="1"/>
  <c r="AE398" i="1"/>
  <c r="AE1674" i="1"/>
  <c r="AE397" i="1"/>
  <c r="AE1673" i="1"/>
  <c r="AE1672" i="1"/>
  <c r="AE1671" i="1"/>
  <c r="AE396" i="1"/>
  <c r="AE395" i="1"/>
  <c r="AE394" i="1"/>
  <c r="AE393" i="1"/>
  <c r="AE392" i="1"/>
  <c r="AE391" i="1"/>
  <c r="AE390" i="1"/>
  <c r="AE1670" i="1"/>
  <c r="AE389" i="1"/>
  <c r="AE388" i="1"/>
  <c r="AE387" i="1"/>
  <c r="AE386" i="1"/>
  <c r="AE1669" i="1"/>
  <c r="AE385" i="1"/>
  <c r="AE1668" i="1"/>
  <c r="AE1667" i="1"/>
  <c r="AE384" i="1"/>
  <c r="AE383" i="1"/>
  <c r="AE1666" i="1"/>
  <c r="AE1665" i="1"/>
  <c r="AE1664" i="1"/>
  <c r="AE1663" i="1"/>
  <c r="AE382" i="1"/>
  <c r="AE381" i="1"/>
  <c r="AE380" i="1"/>
  <c r="AE1662" i="1"/>
  <c r="AE1661" i="1"/>
  <c r="AE1660" i="1"/>
  <c r="AE1659" i="1"/>
  <c r="AE379" i="1"/>
  <c r="AE378" i="1"/>
  <c r="AE1658" i="1"/>
  <c r="AE1657" i="1"/>
  <c r="AE377" i="1"/>
  <c r="AE1656" i="1"/>
  <c r="AE1655" i="1"/>
  <c r="AE1654" i="1"/>
  <c r="AE1653" i="1"/>
  <c r="AE1652" i="1"/>
  <c r="AE1651" i="1"/>
  <c r="AE376" i="1"/>
  <c r="AE1650" i="1"/>
  <c r="AE1649" i="1"/>
  <c r="AE1648" i="1"/>
  <c r="AE1647" i="1"/>
  <c r="AE375" i="1"/>
  <c r="AE374" i="1"/>
  <c r="AE1646" i="1"/>
  <c r="AE1645" i="1"/>
  <c r="AE373" i="1"/>
  <c r="AE372" i="1"/>
  <c r="AE371" i="1"/>
  <c r="AE1644" i="1"/>
  <c r="AE1643" i="1"/>
  <c r="AE370" i="1"/>
  <c r="AE1642" i="1"/>
  <c r="AE1641" i="1"/>
  <c r="AE1640" i="1"/>
  <c r="AE1639" i="1"/>
  <c r="AE369" i="1"/>
  <c r="AE368" i="1"/>
  <c r="AE367" i="1"/>
  <c r="AE366" i="1"/>
  <c r="AE1638" i="1"/>
  <c r="AE365" i="1"/>
  <c r="AE1637" i="1"/>
  <c r="AE1636" i="1"/>
  <c r="AE1635" i="1"/>
  <c r="AE364" i="1"/>
  <c r="AE1634" i="1"/>
  <c r="AE363" i="1"/>
  <c r="AE1633" i="1"/>
  <c r="AE362" i="1"/>
  <c r="AE1632" i="1"/>
  <c r="AE361" i="1"/>
  <c r="AE360" i="1"/>
  <c r="AE1631" i="1"/>
  <c r="AE359" i="1"/>
  <c r="AE1630" i="1"/>
  <c r="AE358" i="1"/>
  <c r="AE357" i="1"/>
  <c r="AE1629" i="1"/>
  <c r="AE1628" i="1"/>
  <c r="AE1627" i="1"/>
  <c r="AE356" i="1"/>
  <c r="AE1626" i="1"/>
  <c r="AE1625" i="1"/>
  <c r="AE1624" i="1"/>
  <c r="AE1623" i="1"/>
  <c r="AE355" i="1"/>
  <c r="AE354" i="1"/>
  <c r="AE353" i="1"/>
  <c r="AE1622" i="1"/>
  <c r="AE1621" i="1"/>
  <c r="AE1620" i="1"/>
  <c r="AE1619" i="1"/>
  <c r="AE352" i="1"/>
  <c r="AE351" i="1"/>
  <c r="AE1618" i="1"/>
  <c r="AE1617" i="1"/>
  <c r="AE1616" i="1"/>
  <c r="AE1615" i="1"/>
  <c r="AE1614" i="1"/>
  <c r="AE350" i="1"/>
  <c r="AE1613" i="1"/>
  <c r="AE349" i="1"/>
  <c r="AE1612" i="1"/>
  <c r="AE1611" i="1"/>
  <c r="AE348" i="1"/>
  <c r="AE1610" i="1"/>
  <c r="AE1609" i="1"/>
  <c r="AE347" i="1"/>
  <c r="AE1608" i="1"/>
  <c r="AE1607" i="1"/>
  <c r="AE1606" i="1"/>
  <c r="AE1605" i="1"/>
  <c r="AE346" i="1"/>
  <c r="AE345" i="1"/>
  <c r="AE344" i="1"/>
  <c r="AE343" i="1"/>
  <c r="AE342" i="1"/>
  <c r="AE341" i="1"/>
  <c r="AE1604" i="1"/>
  <c r="AE1603" i="1"/>
  <c r="AE1602" i="1"/>
  <c r="AE1601" i="1"/>
  <c r="AE340" i="1"/>
  <c r="AE1600" i="1"/>
  <c r="AE339" i="1"/>
  <c r="AE1599" i="1"/>
  <c r="AE1598" i="1"/>
  <c r="AE1597" i="1"/>
  <c r="AE338" i="1"/>
  <c r="AE337" i="1"/>
  <c r="AE1596" i="1"/>
  <c r="AE1595" i="1"/>
  <c r="AE1594" i="1"/>
  <c r="AE1593" i="1"/>
  <c r="AE336" i="1"/>
  <c r="AE1592" i="1"/>
  <c r="AE335" i="1"/>
  <c r="AE334" i="1"/>
  <c r="AE1591" i="1"/>
  <c r="AE333" i="1"/>
  <c r="AE1590" i="1"/>
  <c r="AE1589" i="1"/>
  <c r="AE332" i="1"/>
  <c r="AE1588" i="1"/>
  <c r="AE1587" i="1"/>
  <c r="AE1586" i="1"/>
  <c r="AE331" i="1"/>
  <c r="AE330" i="1"/>
  <c r="AE1585" i="1"/>
  <c r="AE1584" i="1"/>
  <c r="AE1583" i="1"/>
  <c r="AE1582" i="1"/>
  <c r="AE1581" i="1"/>
  <c r="AE329" i="1"/>
  <c r="AE1580" i="1"/>
  <c r="AE328" i="1"/>
  <c r="AE327" i="1"/>
  <c r="AE1579" i="1"/>
  <c r="AE1578" i="1"/>
  <c r="AE1577" i="1"/>
  <c r="AE326" i="1"/>
  <c r="AE1576" i="1"/>
  <c r="AE1575" i="1"/>
  <c r="AE325" i="1"/>
  <c r="AE1574" i="1"/>
  <c r="AE324" i="1"/>
  <c r="AE1573" i="1"/>
  <c r="AE1572" i="1"/>
  <c r="AE1571" i="1"/>
  <c r="AE323" i="1"/>
  <c r="AE1570" i="1"/>
  <c r="AE322" i="1"/>
  <c r="AE321" i="1"/>
  <c r="AE1569" i="1"/>
  <c r="AE1568" i="1"/>
  <c r="AE1567" i="1"/>
  <c r="AE1566" i="1"/>
  <c r="AE320" i="1"/>
  <c r="AE319" i="1"/>
  <c r="AE318" i="1"/>
  <c r="AE317" i="1"/>
  <c r="AE316" i="1"/>
  <c r="AE315" i="1"/>
  <c r="AE1565" i="1"/>
  <c r="AE314" i="1"/>
  <c r="AE1564" i="1"/>
  <c r="AE313" i="1"/>
  <c r="AE1563" i="1"/>
  <c r="AE1562" i="1"/>
  <c r="AE1561" i="1"/>
  <c r="AE312" i="1"/>
  <c r="AE1560" i="1"/>
  <c r="AE1559" i="1"/>
  <c r="AE311" i="1"/>
  <c r="AE1558" i="1"/>
  <c r="AE1557" i="1"/>
  <c r="AE1556" i="1"/>
  <c r="AE1555" i="1"/>
  <c r="AE310" i="1"/>
  <c r="AE309" i="1"/>
  <c r="AE1554" i="1"/>
  <c r="AE1553" i="1"/>
  <c r="AE1552" i="1"/>
  <c r="AE1551" i="1"/>
  <c r="AE1550" i="1"/>
  <c r="AE1549" i="1"/>
  <c r="AE308" i="1"/>
  <c r="AE1548" i="1"/>
  <c r="AE1547" i="1"/>
  <c r="AE1546" i="1"/>
  <c r="AE1545" i="1"/>
  <c r="AE307" i="1"/>
  <c r="AE306" i="1"/>
  <c r="AE305" i="1"/>
  <c r="AE304" i="1"/>
  <c r="AE1544" i="1"/>
  <c r="AE1543" i="1"/>
  <c r="AE1542" i="1"/>
  <c r="AE1541" i="1"/>
  <c r="AE303" i="1"/>
  <c r="AE1540" i="1"/>
  <c r="AE302" i="1"/>
  <c r="AE1539" i="1"/>
  <c r="AE1538" i="1"/>
  <c r="AE1537" i="1"/>
  <c r="AE1536" i="1"/>
  <c r="AE301" i="1"/>
  <c r="AE1535" i="1"/>
  <c r="AE1534" i="1"/>
  <c r="AE300" i="1"/>
  <c r="AE299" i="1"/>
  <c r="AE1533" i="1"/>
  <c r="AE298" i="1"/>
  <c r="AE297" i="1"/>
  <c r="AE1532" i="1"/>
  <c r="AE1531" i="1"/>
  <c r="AE1530" i="1"/>
  <c r="AE296" i="1"/>
  <c r="AE1529" i="1"/>
  <c r="AE295" i="1"/>
  <c r="AE294" i="1"/>
  <c r="AE293" i="1"/>
  <c r="AE1528" i="1"/>
  <c r="AE292" i="1"/>
  <c r="AE291" i="1"/>
  <c r="AE290" i="1"/>
  <c r="AE289" i="1"/>
  <c r="AE1527" i="1"/>
  <c r="AE288" i="1"/>
  <c r="AE1526" i="1"/>
  <c r="AE1525" i="1"/>
  <c r="AE287" i="1"/>
  <c r="AE1524" i="1"/>
  <c r="AE1523" i="1"/>
  <c r="AE1522" i="1"/>
  <c r="AE286" i="1"/>
  <c r="AE1521" i="1"/>
  <c r="AE1520" i="1"/>
  <c r="AE285" i="1"/>
  <c r="AE1519" i="1"/>
  <c r="AE1518" i="1"/>
  <c r="AE284" i="1"/>
  <c r="AE1517" i="1"/>
  <c r="AE1516" i="1"/>
  <c r="AE283" i="1"/>
  <c r="AE1515" i="1"/>
  <c r="AE1514" i="1"/>
  <c r="AE1513" i="1"/>
  <c r="AE1512" i="1"/>
  <c r="AE282" i="1"/>
  <c r="AE1511" i="1"/>
  <c r="AE281" i="1"/>
  <c r="AE1510" i="1"/>
  <c r="AE280" i="1"/>
  <c r="AE279" i="1"/>
  <c r="AE278" i="1"/>
  <c r="AE1509" i="1"/>
  <c r="AE1508" i="1"/>
  <c r="AE277" i="1"/>
  <c r="AE276" i="1"/>
  <c r="AE275" i="1"/>
  <c r="AE274" i="1"/>
  <c r="AE273" i="1"/>
  <c r="AE1507" i="1"/>
  <c r="AE272" i="1"/>
  <c r="AE271" i="1"/>
  <c r="AE1506" i="1"/>
  <c r="AE1505" i="1"/>
  <c r="AE1504" i="1"/>
  <c r="AE1503" i="1"/>
  <c r="AE1502" i="1"/>
  <c r="AE1501" i="1"/>
  <c r="AE1500" i="1"/>
  <c r="AE270" i="1"/>
  <c r="AE269" i="1"/>
  <c r="AE1499" i="1"/>
  <c r="AE1498" i="1"/>
  <c r="AE1497" i="1"/>
  <c r="AE1496" i="1"/>
  <c r="AE1495" i="1"/>
  <c r="AE1494" i="1"/>
  <c r="AE1493" i="1"/>
  <c r="AE268" i="1"/>
  <c r="AE1492" i="1"/>
  <c r="AE267" i="1"/>
  <c r="AE266" i="1"/>
  <c r="AE1491" i="1"/>
  <c r="AE1490" i="1"/>
  <c r="AE1489" i="1"/>
  <c r="AE1488" i="1"/>
  <c r="AE1487" i="1"/>
  <c r="AE265" i="1"/>
  <c r="AE264" i="1"/>
  <c r="AE263" i="1"/>
  <c r="AE1486" i="1"/>
  <c r="AE262" i="1"/>
  <c r="AE261" i="1"/>
  <c r="AE1485" i="1"/>
  <c r="AE1484" i="1"/>
  <c r="AE1483" i="1"/>
  <c r="AE1482" i="1"/>
  <c r="AE260" i="1"/>
  <c r="AE1481" i="1"/>
  <c r="AE259" i="1"/>
  <c r="AE258" i="1"/>
  <c r="AE1480" i="1"/>
  <c r="AE1479" i="1"/>
  <c r="AE1478" i="1"/>
  <c r="AE1477" i="1"/>
  <c r="AE1476" i="1"/>
  <c r="AE257" i="1"/>
  <c r="AE1475" i="1"/>
  <c r="AE1474" i="1"/>
  <c r="AE1473" i="1"/>
  <c r="AE1472" i="1"/>
  <c r="AE256" i="1"/>
  <c r="AE1471" i="1"/>
  <c r="AE255" i="1"/>
  <c r="AE254" i="1"/>
  <c r="AE1470" i="1"/>
  <c r="AE253" i="1"/>
  <c r="AE252" i="1"/>
  <c r="AE251" i="1"/>
  <c r="AE1469" i="1"/>
  <c r="AE250" i="1"/>
  <c r="AE249" i="1"/>
  <c r="AE248" i="1"/>
  <c r="AE247" i="1"/>
  <c r="AE1468" i="1"/>
  <c r="AE1467" i="1"/>
  <c r="AE246" i="1"/>
  <c r="AE245" i="1"/>
  <c r="AE1466" i="1"/>
  <c r="AE1465" i="1"/>
  <c r="AE244" i="1"/>
  <c r="AE1464" i="1"/>
  <c r="AE1463" i="1"/>
  <c r="AE1462" i="1"/>
  <c r="AE243" i="1"/>
  <c r="AE1461" i="1"/>
  <c r="AE1460" i="1"/>
  <c r="AE1459" i="1"/>
  <c r="AE1458" i="1"/>
  <c r="AE1457" i="1"/>
  <c r="AE1456" i="1"/>
  <c r="AE242" i="1"/>
  <c r="AE1455" i="1"/>
  <c r="AE241" i="1"/>
  <c r="AE1454" i="1"/>
  <c r="AE240" i="1"/>
  <c r="AE1453" i="1"/>
  <c r="AE1452" i="1"/>
  <c r="AE1451" i="1"/>
  <c r="AE1450" i="1"/>
  <c r="AE1449" i="1"/>
  <c r="AE239" i="1"/>
  <c r="AE1448" i="1"/>
  <c r="AE1447" i="1"/>
  <c r="AE1446" i="1"/>
  <c r="AE238" i="1"/>
  <c r="AE1445" i="1"/>
  <c r="AE1444" i="1"/>
  <c r="AE237" i="1"/>
  <c r="AE1443" i="1"/>
  <c r="AE1442" i="1"/>
  <c r="AE236" i="1"/>
  <c r="AE235" i="1"/>
  <c r="AE234" i="1"/>
  <c r="AE233" i="1"/>
  <c r="AE232" i="1"/>
  <c r="AE231" i="1"/>
  <c r="AE1441" i="1"/>
  <c r="AE1440" i="1"/>
  <c r="AE1439" i="1"/>
  <c r="AE1438" i="1"/>
  <c r="AE230" i="1"/>
  <c r="AE229" i="1"/>
  <c r="AE1437" i="1"/>
  <c r="AE1436" i="1"/>
  <c r="AE1435" i="1"/>
  <c r="AE228" i="1"/>
  <c r="AE1434" i="1"/>
  <c r="AE1433" i="1"/>
  <c r="AE1432" i="1"/>
  <c r="AE1431" i="1"/>
  <c r="AE1430" i="1"/>
  <c r="AE227" i="1"/>
  <c r="AE226" i="1"/>
  <c r="AE1429" i="1"/>
  <c r="AE1428" i="1"/>
  <c r="AE1427" i="1"/>
  <c r="AE1426" i="1"/>
  <c r="AE1425" i="1"/>
  <c r="AE1424" i="1"/>
  <c r="AE1423" i="1"/>
  <c r="AE225" i="1"/>
  <c r="AE1422" i="1"/>
  <c r="AE224" i="1"/>
  <c r="AE223" i="1"/>
  <c r="AE222" i="1"/>
  <c r="AE221" i="1"/>
  <c r="AE1421" i="1"/>
  <c r="AE1420" i="1"/>
  <c r="AE1419" i="1"/>
  <c r="AE1418" i="1"/>
  <c r="AE1417" i="1"/>
  <c r="AE220" i="1"/>
  <c r="AE1416" i="1"/>
  <c r="AE219" i="1"/>
  <c r="AE1415" i="1"/>
  <c r="AE218" i="1"/>
  <c r="AE217" i="1"/>
  <c r="AE1414" i="1"/>
  <c r="AE1413" i="1"/>
  <c r="AE216" i="1"/>
  <c r="AE215" i="1"/>
  <c r="AE214" i="1"/>
  <c r="AE1412" i="1"/>
  <c r="AE1411" i="1"/>
  <c r="AE1410" i="1"/>
  <c r="AE1409" i="1"/>
  <c r="AE213" i="1"/>
  <c r="AE212" i="1"/>
  <c r="AE211" i="1"/>
  <c r="AE210" i="1"/>
  <c r="AE1408" i="1"/>
  <c r="AE1407" i="1"/>
  <c r="AE1406" i="1"/>
  <c r="AE209" i="1"/>
  <c r="AE1405" i="1"/>
  <c r="AE1404" i="1"/>
  <c r="AE208" i="1"/>
  <c r="AE207" i="1"/>
  <c r="AE1403" i="1"/>
  <c r="AE206" i="1"/>
  <c r="AE205" i="1"/>
  <c r="AE1402" i="1"/>
  <c r="AE1401" i="1"/>
  <c r="AE204" i="1"/>
  <c r="AE203" i="1"/>
  <c r="AE1400" i="1"/>
  <c r="AE202" i="1"/>
  <c r="AE1399" i="1"/>
  <c r="AE1398" i="1"/>
  <c r="AE1397" i="1"/>
  <c r="AE1396" i="1"/>
  <c r="AE201" i="1"/>
  <c r="AE1395" i="1"/>
  <c r="AE1394" i="1"/>
  <c r="AE1393" i="1"/>
  <c r="AE1392" i="1"/>
  <c r="AE1391" i="1"/>
  <c r="AE1390" i="1"/>
  <c r="AE200" i="1"/>
  <c r="AE199" i="1"/>
  <c r="AE1389" i="1"/>
  <c r="AE198" i="1"/>
  <c r="AE1388" i="1"/>
  <c r="AE1387" i="1"/>
  <c r="AE1386" i="1"/>
  <c r="AE197" i="1"/>
  <c r="AE196" i="1"/>
  <c r="AE1385" i="1"/>
  <c r="AE1384" i="1"/>
  <c r="AE195" i="1"/>
  <c r="AE194" i="1"/>
  <c r="AE1383" i="1"/>
  <c r="AE1382" i="1"/>
  <c r="AE193" i="1"/>
  <c r="AE192" i="1"/>
  <c r="AE1381" i="1"/>
  <c r="AE1380" i="1"/>
  <c r="AE1379" i="1"/>
  <c r="AE191" i="1"/>
  <c r="AE1378" i="1"/>
  <c r="AE190" i="1"/>
  <c r="AE1377" i="1"/>
  <c r="AE1376" i="1"/>
  <c r="AE189" i="1"/>
  <c r="AE1375" i="1"/>
  <c r="AE1374" i="1"/>
  <c r="AE188" i="1"/>
  <c r="AE187" i="1"/>
  <c r="AE1373" i="1"/>
  <c r="AE1372" i="1"/>
  <c r="AE186" i="1"/>
  <c r="AE1371" i="1"/>
  <c r="AE1370" i="1"/>
  <c r="AE1369" i="1"/>
  <c r="AE185" i="1"/>
  <c r="AE184" i="1"/>
  <c r="AE1368" i="1"/>
  <c r="AE1367" i="1"/>
  <c r="AE183" i="1"/>
  <c r="AE1366" i="1"/>
  <c r="AE1365" i="1"/>
  <c r="AE1364" i="1"/>
  <c r="AE182" i="1"/>
  <c r="AE181" i="1"/>
  <c r="AE1363" i="1"/>
  <c r="AE1362" i="1"/>
  <c r="AE1361" i="1"/>
  <c r="AE1360" i="1"/>
  <c r="AE180" i="1"/>
  <c r="AE179" i="1"/>
  <c r="AE178" i="1"/>
  <c r="AE177" i="1"/>
  <c r="AE176" i="1"/>
  <c r="AE175" i="1"/>
  <c r="AE1359" i="1"/>
  <c r="AE174" i="1"/>
  <c r="AE1358" i="1"/>
  <c r="AE1357" i="1"/>
  <c r="AE173" i="1"/>
  <c r="AE1356" i="1"/>
  <c r="AE1355" i="1"/>
  <c r="AE172" i="1"/>
  <c r="AE171" i="1"/>
  <c r="AE170" i="1"/>
  <c r="AE1354" i="1"/>
  <c r="AE169" i="1"/>
  <c r="AE168" i="1"/>
  <c r="AE167" i="1"/>
  <c r="AE1353" i="1"/>
  <c r="AE1352" i="1"/>
  <c r="AE166" i="1"/>
  <c r="AE1351" i="1"/>
  <c r="AE165" i="1"/>
  <c r="AE1350" i="1"/>
  <c r="AE1349" i="1"/>
  <c r="AE164" i="1"/>
  <c r="AE1348" i="1"/>
  <c r="AE1347" i="1"/>
  <c r="AE1346" i="1"/>
  <c r="AE163" i="1"/>
  <c r="AE162" i="1"/>
  <c r="AE161" i="1"/>
  <c r="AE1345" i="1"/>
  <c r="AE1344" i="1"/>
  <c r="AE160" i="1"/>
  <c r="AE1343" i="1"/>
  <c r="AE1342" i="1"/>
  <c r="AE1341" i="1"/>
  <c r="AE1340" i="1"/>
  <c r="AE1339" i="1"/>
  <c r="AE1338" i="1"/>
  <c r="AE159" i="1"/>
  <c r="AE1337" i="1"/>
  <c r="AE1336" i="1"/>
  <c r="AE1335" i="1"/>
  <c r="AE1334" i="1"/>
  <c r="AE1333" i="1"/>
  <c r="AE158" i="1"/>
  <c r="AE157" i="1"/>
  <c r="AE1332" i="1"/>
  <c r="AE1331" i="1"/>
  <c r="AE1330" i="1"/>
  <c r="AE1329" i="1"/>
  <c r="AE156" i="1"/>
  <c r="AE1328" i="1"/>
  <c r="AE1327" i="1"/>
  <c r="AE155" i="1"/>
  <c r="AE1326" i="1"/>
  <c r="AE1325" i="1"/>
  <c r="AE154" i="1"/>
  <c r="AE153" i="1"/>
  <c r="AE152" i="1"/>
  <c r="AE151" i="1"/>
  <c r="AE150" i="1"/>
  <c r="AE1324" i="1"/>
  <c r="AE1323" i="1"/>
  <c r="AE1322" i="1"/>
  <c r="AE149" i="1"/>
  <c r="AE1321" i="1"/>
  <c r="AE1320" i="1"/>
  <c r="AE1319" i="1"/>
  <c r="AE1318" i="1"/>
  <c r="AE148" i="1"/>
  <c r="AE147" i="1"/>
  <c r="AE1317" i="1"/>
  <c r="AE1316" i="1"/>
  <c r="AE146" i="1"/>
  <c r="AE1315" i="1"/>
  <c r="AE1314" i="1"/>
  <c r="AE1313" i="1"/>
  <c r="AE145" i="1"/>
  <c r="AE1312" i="1"/>
  <c r="AE144" i="1"/>
  <c r="AE1311" i="1"/>
  <c r="AE143" i="1"/>
  <c r="AE1310" i="1"/>
  <c r="AE142" i="1"/>
  <c r="AE141" i="1"/>
  <c r="AE140" i="1"/>
  <c r="AE1309" i="1"/>
  <c r="AE139" i="1"/>
  <c r="AE1308" i="1"/>
  <c r="AE1307" i="1"/>
  <c r="AE1306" i="1"/>
  <c r="AE138" i="1"/>
  <c r="AE1305" i="1"/>
  <c r="AE1304" i="1"/>
  <c r="AE137" i="1"/>
  <c r="AE1303" i="1"/>
  <c r="AE1302" i="1"/>
  <c r="AE136" i="1"/>
  <c r="AE135" i="1"/>
  <c r="AE134" i="1"/>
  <c r="AE1301" i="1"/>
  <c r="AE1300" i="1"/>
  <c r="AE1299" i="1"/>
  <c r="AE1298" i="1"/>
  <c r="AE133" i="1"/>
  <c r="AE1297" i="1"/>
  <c r="AE132" i="1"/>
  <c r="AE131" i="1"/>
  <c r="AE1296" i="1"/>
  <c r="AE1295" i="1"/>
  <c r="AE1294" i="1"/>
  <c r="AE130" i="1"/>
  <c r="AE1293" i="1"/>
  <c r="AE1292" i="1"/>
  <c r="AE129" i="1"/>
  <c r="AE1291" i="1"/>
  <c r="AE128" i="1"/>
  <c r="AE1290" i="1"/>
  <c r="AE1289" i="1"/>
  <c r="AE1288" i="1"/>
  <c r="AE1287" i="1"/>
  <c r="AE1286" i="1"/>
  <c r="AE1285" i="1"/>
  <c r="AE1284" i="1"/>
  <c r="AE1283" i="1"/>
  <c r="AE127" i="1"/>
  <c r="AE126" i="1"/>
  <c r="AE1282" i="1"/>
  <c r="AE125" i="1"/>
  <c r="AE1281" i="1"/>
  <c r="AE1280" i="1"/>
  <c r="AE1279" i="1"/>
  <c r="AE1278" i="1"/>
  <c r="AE124" i="1"/>
  <c r="AE123" i="1"/>
  <c r="AE1277" i="1"/>
  <c r="AE1276" i="1"/>
  <c r="AE122" i="1"/>
  <c r="AE1275" i="1"/>
  <c r="AE1274" i="1"/>
  <c r="AE121" i="1"/>
  <c r="AE1273" i="1"/>
  <c r="AE1272" i="1"/>
  <c r="AE120" i="1"/>
  <c r="AE1271" i="1"/>
  <c r="AE1270" i="1"/>
  <c r="AE1269" i="1"/>
  <c r="AE1268" i="1"/>
  <c r="AE1267" i="1"/>
  <c r="AE119" i="1"/>
  <c r="AE1266" i="1"/>
  <c r="AE1265" i="1"/>
  <c r="AE118" i="1"/>
  <c r="AE1264" i="1"/>
  <c r="AE117" i="1"/>
  <c r="AE116" i="1"/>
  <c r="AE115" i="1"/>
  <c r="AE1263" i="1"/>
  <c r="AE114" i="1"/>
  <c r="AE113" i="1"/>
  <c r="AE112" i="1"/>
  <c r="AE111" i="1"/>
  <c r="AE1262" i="1"/>
  <c r="AE1261" i="1"/>
  <c r="AE110" i="1"/>
  <c r="AE1260" i="1"/>
  <c r="AE1259" i="1"/>
  <c r="AE1258" i="1"/>
  <c r="AE1257" i="1"/>
  <c r="AE109" i="1"/>
  <c r="AE1256" i="1"/>
  <c r="AE108" i="1"/>
  <c r="AE107" i="1"/>
  <c r="AE106" i="1"/>
  <c r="AE105" i="1"/>
  <c r="AE1255" i="1"/>
  <c r="AE104" i="1"/>
  <c r="AE1254" i="1"/>
  <c r="AE103" i="1"/>
  <c r="AE1253" i="1"/>
  <c r="AE1252" i="1"/>
  <c r="AE1251" i="1"/>
  <c r="AE1250" i="1"/>
  <c r="AE1249" i="1"/>
  <c r="AE1248" i="1"/>
  <c r="AE1247" i="1"/>
  <c r="AE1246" i="1"/>
  <c r="AE102" i="1"/>
  <c r="AE1245" i="1"/>
  <c r="AE1244" i="1"/>
  <c r="AE1243" i="1"/>
  <c r="AE1242" i="1"/>
  <c r="AE1241" i="1"/>
  <c r="AE1240" i="1"/>
  <c r="AE1239" i="1"/>
  <c r="AE1238" i="1"/>
  <c r="AE101" i="1"/>
  <c r="AE100" i="1"/>
  <c r="AE1237" i="1"/>
  <c r="AE1236" i="1"/>
  <c r="AE1235" i="1"/>
  <c r="AE1234" i="1"/>
  <c r="AE1233" i="1"/>
  <c r="AE99" i="1"/>
  <c r="AE98" i="1"/>
  <c r="AE1232" i="1"/>
  <c r="AE1231" i="1"/>
  <c r="AE1230" i="1"/>
  <c r="AE1229" i="1"/>
  <c r="AE97" i="1"/>
  <c r="AE96" i="1"/>
  <c r="AE1228" i="1"/>
  <c r="AE95" i="1"/>
  <c r="AE94" i="1"/>
  <c r="AE93" i="1"/>
  <c r="AE1227" i="1"/>
  <c r="AE1226" i="1"/>
  <c r="AE1225" i="1"/>
  <c r="AE1224" i="1"/>
  <c r="AE92" i="1"/>
  <c r="AE1223" i="1"/>
  <c r="AE91" i="1"/>
  <c r="AE90" i="1"/>
  <c r="AE1222" i="1"/>
  <c r="AE1221" i="1"/>
  <c r="AE1220" i="1"/>
  <c r="AE1219" i="1"/>
  <c r="AE1218" i="1"/>
  <c r="AE89" i="1"/>
  <c r="AE88" i="1"/>
  <c r="AE87" i="1"/>
  <c r="AE1217" i="1"/>
  <c r="AE1216" i="1"/>
  <c r="AE1215" i="1"/>
  <c r="AE1214" i="1"/>
  <c r="AE1213" i="1"/>
  <c r="AE86" i="1"/>
  <c r="AE85" i="1"/>
  <c r="AE84" i="1"/>
  <c r="AE1212" i="1"/>
  <c r="AE1211" i="1"/>
  <c r="AE1210" i="1"/>
  <c r="AE1209" i="1"/>
  <c r="AE1208" i="1"/>
  <c r="AE1207" i="1"/>
  <c r="AE1206" i="1"/>
  <c r="AE1205" i="1"/>
  <c r="AE1204" i="1"/>
  <c r="AE1203" i="1"/>
  <c r="AE1202" i="1"/>
  <c r="AE1201" i="1"/>
  <c r="AE1200" i="1"/>
  <c r="AE1199" i="1"/>
  <c r="AE1198" i="1"/>
  <c r="AE1197" i="1"/>
  <c r="AE1196" i="1"/>
  <c r="AE1195" i="1"/>
  <c r="AE1194" i="1"/>
  <c r="AE1193" i="1"/>
  <c r="AE1192" i="1"/>
  <c r="AE1191" i="1"/>
  <c r="AE1190" i="1"/>
  <c r="AE1189" i="1"/>
  <c r="AE1188" i="1"/>
  <c r="AE1187" i="1"/>
  <c r="AE1186" i="1"/>
  <c r="AE1185" i="1"/>
  <c r="AE1184" i="1"/>
  <c r="AE1183" i="1"/>
  <c r="AE1182" i="1"/>
  <c r="AE1181" i="1"/>
  <c r="AE1180" i="1"/>
  <c r="AE1179" i="1"/>
  <c r="AE1178" i="1"/>
  <c r="AE1177" i="1"/>
  <c r="AE1176" i="1"/>
  <c r="AE1175" i="1"/>
  <c r="AE1174" i="1"/>
  <c r="AE1173" i="1"/>
  <c r="AE1172" i="1"/>
  <c r="AE1171" i="1"/>
  <c r="AE1170" i="1"/>
  <c r="AE1169" i="1"/>
  <c r="AE1168" i="1"/>
  <c r="AE1167" i="1"/>
  <c r="AE1166" i="1"/>
  <c r="AE1165" i="1"/>
  <c r="AE1164" i="1"/>
  <c r="AE1163" i="1"/>
  <c r="AE1162" i="1"/>
  <c r="AE1161" i="1"/>
  <c r="AE1160" i="1"/>
  <c r="AE1159" i="1"/>
  <c r="AE1158" i="1"/>
  <c r="AE1157" i="1"/>
  <c r="AE1156" i="1"/>
  <c r="AE1155" i="1"/>
  <c r="AE1154" i="1"/>
  <c r="AE1153" i="1"/>
  <c r="AE1152" i="1"/>
  <c r="AE1151" i="1"/>
  <c r="AE1150" i="1"/>
  <c r="AE1149" i="1"/>
  <c r="AE1148" i="1"/>
  <c r="AE1147" i="1"/>
  <c r="AE1146" i="1"/>
  <c r="AE1145" i="1"/>
  <c r="AE1144" i="1"/>
  <c r="AE1143" i="1"/>
  <c r="AE1142" i="1"/>
  <c r="AE1141" i="1"/>
  <c r="AE1140" i="1"/>
  <c r="AE1139" i="1"/>
  <c r="AE1138" i="1"/>
  <c r="AE1137" i="1"/>
  <c r="AE1136" i="1"/>
  <c r="AE1135" i="1"/>
  <c r="AE1134" i="1"/>
  <c r="AE1133" i="1"/>
  <c r="AE1132" i="1"/>
  <c r="AE1131" i="1"/>
  <c r="AE1130" i="1"/>
  <c r="AE1129" i="1"/>
  <c r="AE1128" i="1"/>
  <c r="AE1127" i="1"/>
  <c r="AE1126" i="1"/>
  <c r="AE1125" i="1"/>
  <c r="AE1124" i="1"/>
  <c r="AE1123" i="1"/>
  <c r="AE1122" i="1"/>
  <c r="AE1121" i="1"/>
  <c r="AE1120" i="1"/>
  <c r="AE1119" i="1"/>
  <c r="AE1118" i="1"/>
  <c r="AE1117" i="1"/>
  <c r="AE1116" i="1"/>
  <c r="AE1115" i="1"/>
  <c r="AE1114" i="1"/>
  <c r="AE1113" i="1"/>
  <c r="AE1112" i="1"/>
  <c r="AE1111" i="1"/>
  <c r="AE1110" i="1"/>
  <c r="AE1109" i="1"/>
  <c r="AE1108" i="1"/>
  <c r="AE1107" i="1"/>
  <c r="AE1106" i="1"/>
  <c r="AE1105" i="1"/>
  <c r="AE1104" i="1"/>
  <c r="AE1103" i="1"/>
  <c r="AE1102" i="1"/>
  <c r="AE1101" i="1"/>
  <c r="AE1100" i="1"/>
  <c r="AE1099" i="1"/>
  <c r="AE1098" i="1"/>
  <c r="AE1097" i="1"/>
  <c r="AE1096" i="1"/>
  <c r="AE1095" i="1"/>
  <c r="AE1094" i="1"/>
  <c r="AE1093" i="1"/>
  <c r="AE1092" i="1"/>
  <c r="AE1091" i="1"/>
  <c r="AE1090" i="1"/>
  <c r="AE1089" i="1"/>
  <c r="AE1088" i="1"/>
  <c r="AE1087" i="1"/>
  <c r="AE1086" i="1"/>
  <c r="AE1085" i="1"/>
  <c r="AE1084" i="1"/>
  <c r="AE1083" i="1"/>
  <c r="AE1082" i="1"/>
  <c r="AE1081" i="1"/>
  <c r="AE1080" i="1"/>
  <c r="AE1079" i="1"/>
  <c r="AE1078" i="1"/>
  <c r="AE1077" i="1"/>
  <c r="AE1076" i="1"/>
  <c r="AE1075" i="1"/>
  <c r="AE1074" i="1"/>
  <c r="AE1073" i="1"/>
  <c r="AE1072" i="1"/>
  <c r="AE1071" i="1"/>
  <c r="AE1070" i="1"/>
  <c r="AE1069" i="1"/>
  <c r="AE1068" i="1"/>
  <c r="AE1067" i="1"/>
  <c r="AE1066" i="1"/>
  <c r="AE1065" i="1"/>
  <c r="AE1064" i="1"/>
  <c r="AE1063" i="1"/>
  <c r="AE1062" i="1"/>
  <c r="AE1061" i="1"/>
  <c r="AE1060" i="1"/>
  <c r="AE1059" i="1"/>
  <c r="AE1058" i="1"/>
  <c r="AE1057" i="1"/>
  <c r="AE1056" i="1"/>
  <c r="AE1055" i="1"/>
  <c r="AE1054" i="1"/>
  <c r="AE1053" i="1"/>
  <c r="AE1052" i="1"/>
  <c r="AE1051" i="1"/>
  <c r="AE1050" i="1"/>
  <c r="AE1049" i="1"/>
  <c r="AE1048" i="1"/>
  <c r="AE1047" i="1"/>
  <c r="AE1046" i="1"/>
  <c r="AE1045" i="1"/>
  <c r="AE1044" i="1"/>
  <c r="AE1043" i="1"/>
  <c r="AE1042" i="1"/>
  <c r="AE1041" i="1"/>
  <c r="AE1040" i="1"/>
  <c r="AE1039" i="1"/>
  <c r="AE1038" i="1"/>
  <c r="AE1037" i="1"/>
  <c r="AE1036" i="1"/>
  <c r="AE1035" i="1"/>
  <c r="AE1034" i="1"/>
  <c r="AE1033" i="1"/>
  <c r="AE1032" i="1"/>
  <c r="AE1031" i="1"/>
  <c r="AE1030" i="1"/>
  <c r="AE1029" i="1"/>
  <c r="AE1028" i="1"/>
  <c r="AE1027" i="1"/>
  <c r="AE1026" i="1"/>
  <c r="AE1025" i="1"/>
  <c r="AE1024" i="1"/>
  <c r="AE1023" i="1"/>
  <c r="AE1022" i="1"/>
  <c r="AE1021" i="1"/>
  <c r="AE1020" i="1"/>
  <c r="AE1019" i="1"/>
  <c r="AE1018" i="1"/>
  <c r="AE1017" i="1"/>
  <c r="AE1016" i="1"/>
  <c r="AE1015" i="1"/>
  <c r="AE1014" i="1"/>
  <c r="AE1013" i="1"/>
  <c r="AE1012" i="1"/>
  <c r="AE1011" i="1"/>
  <c r="AE1010" i="1"/>
  <c r="AE1009" i="1"/>
  <c r="AE1008" i="1"/>
  <c r="AE1007" i="1"/>
  <c r="AE1006" i="1"/>
  <c r="AE1005" i="1"/>
  <c r="AE1004" i="1"/>
  <c r="AE1003" i="1"/>
  <c r="AE1002" i="1"/>
  <c r="AE1001" i="1"/>
  <c r="AE1000" i="1"/>
  <c r="AE999" i="1"/>
  <c r="AE998" i="1"/>
  <c r="AE997" i="1"/>
  <c r="AE996" i="1"/>
  <c r="AE995" i="1"/>
  <c r="AE994" i="1"/>
  <c r="AE993" i="1"/>
  <c r="AE992" i="1"/>
  <c r="AE991" i="1"/>
  <c r="AE990" i="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AE960" i="1"/>
  <c r="AE959" i="1"/>
  <c r="AE958" i="1"/>
  <c r="AE957" i="1"/>
  <c r="AE956" i="1"/>
  <c r="AE955" i="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AE900" i="1"/>
  <c r="AE899" i="1"/>
  <c r="AE898" i="1"/>
  <c r="AE897" i="1"/>
  <c r="AE896" i="1"/>
  <c r="AE895" i="1"/>
  <c r="AE894" i="1"/>
  <c r="AE893" i="1"/>
  <c r="AE892" i="1"/>
  <c r="AE891" i="1"/>
  <c r="AE890" i="1"/>
  <c r="AE889" i="1"/>
  <c r="AE888" i="1"/>
  <c r="AE887" i="1"/>
  <c r="AE886" i="1"/>
  <c r="AE885" i="1"/>
  <c r="AE884" i="1"/>
  <c r="AE883" i="1"/>
  <c r="AE882" i="1"/>
  <c r="AE881" i="1"/>
  <c r="AE880" i="1"/>
  <c r="AE879" i="1"/>
  <c r="AE878" i="1"/>
  <c r="AE877" i="1"/>
  <c r="AE876" i="1"/>
  <c r="AE875" i="1"/>
  <c r="AE874" i="1"/>
  <c r="AE873" i="1"/>
  <c r="AE872" i="1"/>
  <c r="AE871" i="1"/>
  <c r="AE870" i="1"/>
  <c r="AE869" i="1"/>
  <c r="AE868" i="1"/>
  <c r="AE867" i="1"/>
  <c r="AE866" i="1"/>
  <c r="AE865" i="1"/>
  <c r="AE864" i="1"/>
  <c r="AE863" i="1"/>
  <c r="AE862" i="1"/>
  <c r="AE861" i="1"/>
  <c r="AE860" i="1"/>
  <c r="AE859" i="1"/>
  <c r="AE858" i="1"/>
  <c r="AE857" i="1"/>
  <c r="AE856" i="1"/>
  <c r="AE855" i="1"/>
  <c r="AE854" i="1"/>
  <c r="AE853" i="1"/>
  <c r="AE852" i="1"/>
  <c r="AE851" i="1"/>
  <c r="AE83" i="1"/>
  <c r="AE850" i="1"/>
  <c r="AE82" i="1"/>
  <c r="AE81" i="1"/>
  <c r="AE849" i="1"/>
  <c r="AE848" i="1"/>
  <c r="AE847" i="1"/>
  <c r="AE80" i="1"/>
  <c r="AE79" i="1"/>
  <c r="AE846" i="1"/>
  <c r="AE845" i="1"/>
  <c r="AE78" i="1"/>
  <c r="AE844" i="1"/>
  <c r="AE843" i="1"/>
  <c r="AE842" i="1"/>
  <c r="AE77" i="1"/>
  <c r="AE841" i="1"/>
  <c r="AE840" i="1"/>
  <c r="AE839" i="1"/>
  <c r="AE838" i="1"/>
  <c r="AE837" i="1"/>
  <c r="AE836" i="1"/>
  <c r="AE835" i="1"/>
  <c r="AE834" i="1"/>
  <c r="AE833" i="1"/>
  <c r="AE832" i="1"/>
  <c r="AE831" i="1"/>
  <c r="AE830" i="1"/>
  <c r="AE829" i="1"/>
  <c r="AE828" i="1"/>
  <c r="AE827" i="1"/>
  <c r="AE826" i="1"/>
  <c r="AE825" i="1"/>
  <c r="AE824" i="1"/>
  <c r="AE823" i="1"/>
  <c r="AE822" i="1"/>
  <c r="AE821" i="1"/>
  <c r="AE76" i="1"/>
  <c r="AE820" i="1"/>
  <c r="AE75" i="1"/>
  <c r="AE74" i="1"/>
  <c r="AE819" i="1"/>
  <c r="AE818" i="1"/>
  <c r="AE817" i="1"/>
  <c r="AE73" i="1"/>
  <c r="AE816" i="1"/>
  <c r="AE815" i="1"/>
  <c r="AE814" i="1"/>
  <c r="AE813" i="1"/>
  <c r="AE812" i="1"/>
  <c r="AE811" i="1"/>
  <c r="AE810" i="1"/>
  <c r="AE72" i="1"/>
  <c r="AE809" i="1"/>
  <c r="AE808" i="1"/>
  <c r="AE807" i="1"/>
  <c r="AE806" i="1"/>
  <c r="AE805" i="1"/>
  <c r="AE804" i="1"/>
  <c r="AE803" i="1"/>
  <c r="AE802" i="1"/>
  <c r="AE71" i="1"/>
  <c r="AE801" i="1"/>
  <c r="AE800" i="1"/>
  <c r="AE799" i="1"/>
  <c r="AE70" i="1"/>
  <c r="AE798" i="1"/>
  <c r="AE69" i="1"/>
  <c r="AE797" i="1"/>
  <c r="AE796" i="1"/>
  <c r="AE795" i="1"/>
  <c r="AE794" i="1"/>
  <c r="AE793" i="1"/>
  <c r="AE792" i="1"/>
  <c r="AE791" i="1"/>
  <c r="AE790" i="1"/>
  <c r="AE789" i="1"/>
  <c r="AE788" i="1"/>
  <c r="AE787" i="1"/>
  <c r="AE786" i="1"/>
  <c r="AE785" i="1"/>
  <c r="AE784" i="1"/>
  <c r="AE783" i="1"/>
  <c r="AE782" i="1"/>
  <c r="AE781" i="1"/>
  <c r="AE780" i="1"/>
  <c r="AE779" i="1"/>
  <c r="AE778" i="1"/>
  <c r="AE68" i="1"/>
  <c r="AE777" i="1"/>
  <c r="AE776" i="1"/>
  <c r="AE775" i="1"/>
  <c r="AE774" i="1"/>
  <c r="AE773" i="1"/>
  <c r="AE772" i="1"/>
  <c r="AE771" i="1"/>
  <c r="AE770" i="1"/>
  <c r="AE769" i="1"/>
  <c r="AE768" i="1"/>
  <c r="AE767" i="1"/>
  <c r="AE766" i="1"/>
  <c r="AE67" i="1"/>
  <c r="AE66" i="1"/>
  <c r="AE765" i="1"/>
  <c r="AE764" i="1"/>
  <c r="AE65" i="1"/>
  <c r="AE763" i="1"/>
  <c r="AE64" i="1"/>
  <c r="AE762" i="1"/>
  <c r="AE63" i="1"/>
  <c r="AE761" i="1"/>
  <c r="AE760" i="1"/>
  <c r="AE759" i="1"/>
  <c r="AE758" i="1"/>
  <c r="AE62" i="1"/>
  <c r="AE61" i="1"/>
  <c r="AE757" i="1"/>
  <c r="AE60" i="1"/>
  <c r="AE756" i="1"/>
  <c r="AE755" i="1"/>
  <c r="AE754" i="1"/>
  <c r="AE753" i="1"/>
  <c r="AE752" i="1"/>
  <c r="AE751" i="1"/>
  <c r="AE750" i="1"/>
  <c r="AE749" i="1"/>
  <c r="AE748" i="1"/>
  <c r="AE747" i="1"/>
  <c r="AE59" i="1"/>
  <c r="AE746" i="1"/>
  <c r="AE745" i="1"/>
  <c r="AE58" i="1"/>
  <c r="AE744" i="1"/>
  <c r="AE743" i="1"/>
  <c r="AE742" i="1"/>
  <c r="AE741" i="1"/>
  <c r="AE740" i="1"/>
  <c r="AE739" i="1"/>
  <c r="AE738" i="1"/>
  <c r="AE737" i="1"/>
  <c r="AE736" i="1"/>
  <c r="AE57" i="1"/>
  <c r="AE56" i="1"/>
  <c r="AE735" i="1"/>
  <c r="AE55" i="1"/>
  <c r="AE54" i="1"/>
  <c r="AE53" i="1"/>
  <c r="AE734" i="1"/>
  <c r="AE52" i="1"/>
  <c r="AE733" i="1"/>
  <c r="AE51" i="1"/>
  <c r="AE50" i="1"/>
  <c r="AE732" i="1"/>
  <c r="AE731" i="1"/>
  <c r="AE730" i="1"/>
  <c r="AE49" i="1"/>
  <c r="AE729" i="1"/>
  <c r="AE48" i="1"/>
  <c r="AE728" i="1"/>
  <c r="AE727" i="1"/>
  <c r="AE726" i="1"/>
  <c r="AE47" i="1"/>
  <c r="AE725" i="1"/>
  <c r="AE46" i="1"/>
  <c r="AE45" i="1"/>
  <c r="AE44" i="1"/>
  <c r="AE724" i="1"/>
  <c r="AE43" i="1"/>
  <c r="AE723" i="1"/>
  <c r="AE722" i="1"/>
  <c r="AE42" i="1"/>
  <c r="AE721" i="1"/>
  <c r="AE720" i="1"/>
  <c r="AE719" i="1"/>
  <c r="AE718" i="1"/>
  <c r="AE41" i="1"/>
  <c r="AE40" i="1"/>
  <c r="AE717" i="1"/>
  <c r="AE716" i="1"/>
  <c r="AE39" i="1"/>
  <c r="AE715" i="1"/>
  <c r="AE714" i="1"/>
  <c r="AE713" i="1"/>
  <c r="AE712" i="1"/>
  <c r="AE711" i="1"/>
  <c r="AE710" i="1"/>
  <c r="AE709" i="1"/>
  <c r="AE708" i="1"/>
  <c r="AE38" i="1"/>
  <c r="AE707" i="1"/>
  <c r="AE706" i="1"/>
  <c r="AE705" i="1"/>
  <c r="AE37" i="1"/>
  <c r="AE704" i="1"/>
  <c r="AE36" i="1"/>
  <c r="AE35" i="1"/>
  <c r="AE34" i="1"/>
  <c r="AE703" i="1"/>
  <c r="AE33" i="1"/>
  <c r="AE702" i="1"/>
  <c r="AE32" i="1"/>
  <c r="AE31" i="1"/>
  <c r="AE30" i="1"/>
  <c r="AE29" i="1"/>
  <c r="AE701" i="1"/>
  <c r="AE700" i="1"/>
  <c r="AE699" i="1"/>
  <c r="AE698" i="1"/>
  <c r="AE28" i="1"/>
  <c r="AE27" i="1"/>
  <c r="AE26" i="1"/>
  <c r="AE697" i="1"/>
  <c r="AE696" i="1"/>
  <c r="AE695" i="1"/>
  <c r="AE694" i="1"/>
  <c r="AE25" i="1"/>
  <c r="AE24" i="1"/>
  <c r="AE23" i="1"/>
  <c r="AE22" i="1"/>
  <c r="AE693" i="1"/>
  <c r="AE692" i="1"/>
  <c r="AE691" i="1"/>
  <c r="AE690" i="1"/>
  <c r="AE689" i="1"/>
  <c r="AE688" i="1"/>
  <c r="AE687" i="1"/>
  <c r="AE686" i="1"/>
  <c r="AE21" i="1"/>
  <c r="AE685" i="1"/>
  <c r="AE20" i="1"/>
  <c r="AE684" i="1"/>
  <c r="AE683" i="1"/>
  <c r="AE682" i="1"/>
  <c r="AE681" i="1"/>
  <c r="AE680" i="1"/>
  <c r="AE679" i="1"/>
  <c r="AE678" i="1"/>
  <c r="AE677" i="1"/>
  <c r="AE19" i="1"/>
  <c r="AE676" i="1"/>
  <c r="AE675" i="1"/>
  <c r="AE674" i="1"/>
  <c r="AE673" i="1"/>
  <c r="AE672" i="1"/>
  <c r="AE671" i="1"/>
  <c r="AE670" i="1"/>
  <c r="AE669" i="1"/>
  <c r="AE668" i="1"/>
  <c r="AE667" i="1"/>
  <c r="AE666" i="1"/>
  <c r="AE665" i="1"/>
  <c r="AE664" i="1"/>
  <c r="AE663" i="1"/>
  <c r="AE18" i="1"/>
  <c r="AE662" i="1"/>
  <c r="AE661" i="1"/>
  <c r="AE660" i="1"/>
  <c r="AE659" i="1"/>
  <c r="AE658" i="1"/>
  <c r="AE657" i="1"/>
  <c r="AE17" i="1"/>
  <c r="AE16" i="1"/>
  <c r="AE15" i="1"/>
  <c r="AE14" i="1"/>
  <c r="AE656" i="1"/>
  <c r="AE655" i="1"/>
  <c r="AE13" i="1"/>
  <c r="AE654" i="1"/>
  <c r="AE653" i="1"/>
  <c r="AE12" i="1"/>
  <c r="AE11" i="1"/>
  <c r="AE652" i="1"/>
  <c r="AE651" i="1"/>
  <c r="AE650" i="1"/>
  <c r="AE10" i="1"/>
  <c r="AE649" i="1"/>
  <c r="AE648" i="1"/>
  <c r="AE9"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8"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7" i="1"/>
  <c r="AE6" i="1"/>
  <c r="AE559" i="1"/>
  <c r="AE558" i="1"/>
  <c r="AE557" i="1"/>
  <c r="AE556" i="1"/>
  <c r="AE555" i="1"/>
  <c r="AE554" i="1"/>
  <c r="AE553" i="1"/>
  <c r="AE552" i="1"/>
  <c r="AE551" i="1"/>
  <c r="AE550" i="1"/>
  <c r="AE549" i="1"/>
  <c r="AE548" i="1"/>
  <c r="AE547" i="1"/>
  <c r="AE546" i="1"/>
  <c r="AE5" i="1"/>
  <c r="AE545" i="1"/>
  <c r="AE4" i="1"/>
  <c r="AE544" i="1"/>
  <c r="AE543" i="1"/>
  <c r="AE542" i="1"/>
  <c r="AE541" i="1"/>
  <c r="AE540" i="1"/>
  <c r="AE539" i="1"/>
  <c r="AE538" i="1"/>
  <c r="AE537" i="1"/>
  <c r="AE536" i="1"/>
  <c r="AE535" i="1"/>
  <c r="AE534" i="1"/>
  <c r="AE533" i="1"/>
  <c r="AE532" i="1"/>
  <c r="AE531" i="1"/>
  <c r="AE530" i="1"/>
  <c r="AE529" i="1"/>
  <c r="AE528" i="1"/>
  <c r="AE527" i="1"/>
  <c r="AE3" i="1"/>
  <c r="AE526" i="1"/>
  <c r="AE525" i="1"/>
  <c r="AE524" i="1"/>
  <c r="AE523" i="1"/>
  <c r="AE522" i="1"/>
  <c r="AE521" i="1"/>
  <c r="AE520" i="1"/>
  <c r="AE519" i="1"/>
  <c r="AE518" i="1"/>
  <c r="AE517" i="1"/>
  <c r="AE516" i="1"/>
  <c r="AE515" i="1"/>
  <c r="AE514" i="1"/>
  <c r="AE513" i="1"/>
  <c r="AE512" i="1"/>
  <c r="AE511" i="1"/>
  <c r="AE510" i="1"/>
  <c r="AE509" i="1"/>
  <c r="AE508" i="1"/>
  <c r="AE507" i="1"/>
  <c r="AE506" i="1"/>
  <c r="AD506" i="1"/>
  <c r="AC506" i="1"/>
  <c r="AC1881" i="1"/>
  <c r="AC505" i="1"/>
  <c r="AC1880" i="1"/>
  <c r="AC504" i="1"/>
  <c r="AC1879" i="1"/>
  <c r="AC503" i="1"/>
  <c r="AC502" i="1"/>
  <c r="AC501" i="1"/>
  <c r="AC500" i="1"/>
  <c r="AC499" i="1"/>
  <c r="AC1878" i="1"/>
  <c r="AC1877" i="1"/>
  <c r="AC1876" i="1"/>
  <c r="AC498" i="1"/>
  <c r="AC1875" i="1"/>
  <c r="AO1875" i="1" s="1"/>
  <c r="AC1874" i="1"/>
  <c r="AC497" i="1"/>
  <c r="AC496" i="1"/>
  <c r="AO496" i="1" s="1"/>
  <c r="AC1873" i="1"/>
  <c r="AC1872" i="1"/>
  <c r="AC495" i="1"/>
  <c r="AC1871" i="1"/>
  <c r="AC494" i="1"/>
  <c r="AC493" i="1"/>
  <c r="AC492" i="1"/>
  <c r="AC1870" i="1"/>
  <c r="AC491" i="1"/>
  <c r="AC490" i="1"/>
  <c r="AC1869" i="1"/>
  <c r="AC489" i="1"/>
  <c r="AC1868" i="1"/>
  <c r="AC488" i="1"/>
  <c r="AO488" i="1" s="1"/>
  <c r="AC1867" i="1"/>
  <c r="AC487" i="1"/>
  <c r="AO487" i="1" s="1"/>
  <c r="AC1866" i="1"/>
  <c r="AC1865" i="1"/>
  <c r="AC1864" i="1"/>
  <c r="AC486" i="1"/>
  <c r="AC485" i="1"/>
  <c r="AC1863" i="1"/>
  <c r="AC1862" i="1"/>
  <c r="AC1861" i="1"/>
  <c r="AC1860" i="1"/>
  <c r="AC484" i="1"/>
  <c r="AC1859" i="1"/>
  <c r="AC1858" i="1"/>
  <c r="AO1858" i="1" s="1"/>
  <c r="AC1857" i="1"/>
  <c r="AC483" i="1"/>
  <c r="AC1856" i="1"/>
  <c r="AC482" i="1"/>
  <c r="AC481" i="1"/>
  <c r="AC480" i="1"/>
  <c r="AC1855" i="1"/>
  <c r="AC479" i="1"/>
  <c r="AC1854" i="1"/>
  <c r="AC1853" i="1"/>
  <c r="AC1852" i="1"/>
  <c r="AO1852" i="1" s="1"/>
  <c r="AC1851" i="1"/>
  <c r="AC1850" i="1"/>
  <c r="AC1849" i="1"/>
  <c r="AC1848" i="1"/>
  <c r="AC478" i="1"/>
  <c r="AC1847" i="1"/>
  <c r="AO1847" i="1" s="1"/>
  <c r="AC1846" i="1"/>
  <c r="AC1845" i="1"/>
  <c r="AC477" i="1"/>
  <c r="AC1844" i="1"/>
  <c r="AO1844" i="1" s="1"/>
  <c r="AC476" i="1"/>
  <c r="AO476" i="1" s="1"/>
  <c r="AC1843" i="1"/>
  <c r="AC475" i="1"/>
  <c r="AC474" i="1"/>
  <c r="AC473" i="1"/>
  <c r="AC1842" i="1"/>
  <c r="AC472" i="1"/>
  <c r="AC471" i="1"/>
  <c r="AO471" i="1" s="1"/>
  <c r="AC1841" i="1"/>
  <c r="AC1840" i="1"/>
  <c r="AC470" i="1"/>
  <c r="AC469" i="1"/>
  <c r="AC468" i="1"/>
  <c r="AC1839" i="1"/>
  <c r="AC1838" i="1"/>
  <c r="AC1837" i="1"/>
  <c r="AC467" i="1"/>
  <c r="AC1836" i="1"/>
  <c r="AC466" i="1"/>
  <c r="AC1835" i="1"/>
  <c r="AC465" i="1"/>
  <c r="AC1834" i="1"/>
  <c r="AC1833" i="1"/>
  <c r="AC1832" i="1"/>
  <c r="AC1831" i="1"/>
  <c r="AC1830" i="1"/>
  <c r="AC1829" i="1"/>
  <c r="AC1828" i="1"/>
  <c r="AC464" i="1"/>
  <c r="AC463" i="1"/>
  <c r="AC1827" i="1"/>
  <c r="AC1826" i="1"/>
  <c r="AC1825" i="1"/>
  <c r="AO1825" i="1" s="1"/>
  <c r="AC462" i="1"/>
  <c r="AC1824" i="1"/>
  <c r="AC1823" i="1"/>
  <c r="AC1822" i="1"/>
  <c r="AO1822" i="1" s="1"/>
  <c r="AC461" i="1"/>
  <c r="AO461" i="1" s="1"/>
  <c r="AC460" i="1"/>
  <c r="AC1821" i="1"/>
  <c r="AC1820" i="1"/>
  <c r="AC1819" i="1"/>
  <c r="AO1819" i="1" s="1"/>
  <c r="AC1818" i="1"/>
  <c r="AC459" i="1"/>
  <c r="AO459" i="1" s="1"/>
  <c r="AC1817" i="1"/>
  <c r="AO1817" i="1" s="1"/>
  <c r="AC458" i="1"/>
  <c r="AC457" i="1"/>
  <c r="AC456" i="1"/>
  <c r="AC1816" i="1"/>
  <c r="AO1816" i="1" s="1"/>
  <c r="AC1815" i="1"/>
  <c r="AC1814" i="1"/>
  <c r="AC1813" i="1"/>
  <c r="AC1812" i="1"/>
  <c r="AC1811" i="1"/>
  <c r="AC1810" i="1"/>
  <c r="AO1810" i="1" s="1"/>
  <c r="AC1809" i="1"/>
  <c r="AC1808" i="1"/>
  <c r="AC455" i="1"/>
  <c r="AO455" i="1" s="1"/>
  <c r="AC1807" i="1"/>
  <c r="AC1806" i="1"/>
  <c r="AC1805" i="1"/>
  <c r="AC1804" i="1"/>
  <c r="AC454" i="1"/>
  <c r="AC1803" i="1"/>
  <c r="AC453" i="1"/>
  <c r="AO453" i="1" s="1"/>
  <c r="AC452" i="1"/>
  <c r="AC1802" i="1"/>
  <c r="AC1801" i="1"/>
  <c r="AC451" i="1"/>
  <c r="AC1800" i="1"/>
  <c r="AC450" i="1"/>
  <c r="AC1799" i="1"/>
  <c r="AC1798" i="1"/>
  <c r="AC449" i="1"/>
  <c r="AC1797" i="1"/>
  <c r="AC1796" i="1"/>
  <c r="AC1795" i="1"/>
  <c r="AC1794" i="1"/>
  <c r="AC448" i="1"/>
  <c r="AC1793" i="1"/>
  <c r="AC447" i="1"/>
  <c r="AC1792" i="1"/>
  <c r="AC446" i="1"/>
  <c r="AC1791" i="1"/>
  <c r="AC1790" i="1"/>
  <c r="AC1789" i="1"/>
  <c r="AC1788" i="1"/>
  <c r="AC445" i="1"/>
  <c r="AC1787" i="1"/>
  <c r="AC1786" i="1"/>
  <c r="AC1785" i="1"/>
  <c r="AC1784" i="1"/>
  <c r="AC1783" i="1"/>
  <c r="AC1782" i="1"/>
  <c r="AC444" i="1"/>
  <c r="AC1781" i="1"/>
  <c r="AC1780" i="1"/>
  <c r="AC443" i="1"/>
  <c r="AC442" i="1"/>
  <c r="AC1779" i="1"/>
  <c r="AC1778" i="1"/>
  <c r="AC1777" i="1"/>
  <c r="AC1776" i="1"/>
  <c r="AC1775" i="1"/>
  <c r="AC1774" i="1"/>
  <c r="AC1773" i="1"/>
  <c r="AC1772" i="1"/>
  <c r="AC441" i="1"/>
  <c r="AC1771" i="1"/>
  <c r="AC440" i="1"/>
  <c r="AC439" i="1"/>
  <c r="AC1770" i="1"/>
  <c r="AC1769" i="1"/>
  <c r="AC1768" i="1"/>
  <c r="AC1767" i="1"/>
  <c r="AC1766" i="1"/>
  <c r="AC1765" i="1"/>
  <c r="AC1764" i="1"/>
  <c r="AC438" i="1"/>
  <c r="AC1763" i="1"/>
  <c r="AC1762" i="1"/>
  <c r="AO1762" i="1" s="1"/>
  <c r="AC1761" i="1"/>
  <c r="AC1760" i="1"/>
  <c r="AC1759" i="1"/>
  <c r="AC1758" i="1"/>
  <c r="AC437" i="1"/>
  <c r="AO437" i="1" s="1"/>
  <c r="AC1757" i="1"/>
  <c r="AC436" i="1"/>
  <c r="AC1756" i="1"/>
  <c r="AC1755" i="1"/>
  <c r="AO1755" i="1" s="1"/>
  <c r="AC1754" i="1"/>
  <c r="AC1753" i="1"/>
  <c r="AC1752" i="1"/>
  <c r="AO1752" i="1" s="1"/>
  <c r="AC435" i="1"/>
  <c r="AO435" i="1" s="1"/>
  <c r="AC434" i="1"/>
  <c r="AC1751" i="1"/>
  <c r="AC1750" i="1"/>
  <c r="AC1749" i="1"/>
  <c r="AC1748" i="1"/>
  <c r="AC1747" i="1"/>
  <c r="AC1746" i="1"/>
  <c r="AC1745" i="1"/>
  <c r="AC1744" i="1"/>
  <c r="AC1743" i="1"/>
  <c r="AC433" i="1"/>
  <c r="AC432" i="1"/>
  <c r="AC1742" i="1"/>
  <c r="AC1741" i="1"/>
  <c r="AO1741" i="1" s="1"/>
  <c r="AC431" i="1"/>
  <c r="AC1740" i="1"/>
  <c r="AC1739" i="1"/>
  <c r="AC1738" i="1"/>
  <c r="AO1738" i="1" s="1"/>
  <c r="AC430" i="1"/>
  <c r="AC429" i="1"/>
  <c r="AO429" i="1" s="1"/>
  <c r="AC1737" i="1"/>
  <c r="AC1736" i="1"/>
  <c r="AC428" i="1"/>
  <c r="AC427" i="1"/>
  <c r="AC426" i="1"/>
  <c r="AC425" i="1"/>
  <c r="AO425" i="1" s="1"/>
  <c r="AC1735" i="1"/>
  <c r="AC1734" i="1"/>
  <c r="AO1734" i="1" s="1"/>
  <c r="AC1733" i="1"/>
  <c r="AC424" i="1"/>
  <c r="AC1732" i="1"/>
  <c r="AC1731" i="1"/>
  <c r="AC1730" i="1"/>
  <c r="AC1729" i="1"/>
  <c r="AC423" i="1"/>
  <c r="AO423" i="1" s="1"/>
  <c r="AC1728" i="1"/>
  <c r="AC422" i="1"/>
  <c r="AC1727" i="1"/>
  <c r="AC1726" i="1"/>
  <c r="AO1726" i="1" s="1"/>
  <c r="AC1725" i="1"/>
  <c r="AC1724" i="1"/>
  <c r="AC1723" i="1"/>
  <c r="AC1722" i="1"/>
  <c r="AC1721" i="1"/>
  <c r="AC1720" i="1"/>
  <c r="AC421" i="1"/>
  <c r="AC420" i="1"/>
  <c r="AC1719" i="1"/>
  <c r="AC1718" i="1"/>
  <c r="AC419" i="1"/>
  <c r="AC418" i="1"/>
  <c r="AC417" i="1"/>
  <c r="AC1717" i="1"/>
  <c r="AC416" i="1"/>
  <c r="AC1716" i="1"/>
  <c r="AC415" i="1"/>
  <c r="AC1715" i="1"/>
  <c r="AC1714" i="1"/>
  <c r="AC1713" i="1"/>
  <c r="AC1712" i="1"/>
  <c r="AC414" i="1"/>
  <c r="AC1711" i="1"/>
  <c r="AC413" i="1"/>
  <c r="AO413" i="1" s="1"/>
  <c r="AC1710" i="1"/>
  <c r="AC1709" i="1"/>
  <c r="AC1708" i="1"/>
  <c r="AC1707" i="1"/>
  <c r="AC1706" i="1"/>
  <c r="AC412" i="1"/>
  <c r="AC1705" i="1"/>
  <c r="AC411" i="1"/>
  <c r="AC1704" i="1"/>
  <c r="AC1703" i="1"/>
  <c r="AC410" i="1"/>
  <c r="AC1702" i="1"/>
  <c r="AC1701" i="1"/>
  <c r="AC1700" i="1"/>
  <c r="AC409" i="1"/>
  <c r="AO409" i="1" s="1"/>
  <c r="AC408" i="1"/>
  <c r="AO408" i="1" s="1"/>
  <c r="AC407" i="1"/>
  <c r="AC406" i="1"/>
  <c r="AC405" i="1"/>
  <c r="AC404" i="1"/>
  <c r="AC1699" i="1"/>
  <c r="AC1698" i="1"/>
  <c r="AC1697" i="1"/>
  <c r="AC403" i="1"/>
  <c r="AC1696" i="1"/>
  <c r="AC402" i="1"/>
  <c r="AC1695" i="1"/>
  <c r="AC1694" i="1"/>
  <c r="AC1693" i="1"/>
  <c r="AC1692" i="1"/>
  <c r="AC1691" i="1"/>
  <c r="AC401" i="1"/>
  <c r="AC1690" i="1"/>
  <c r="AC1689" i="1"/>
  <c r="AO1689" i="1" s="1"/>
  <c r="AC1688" i="1"/>
  <c r="AC1687" i="1"/>
  <c r="AC1686" i="1"/>
  <c r="AC1685" i="1"/>
  <c r="AC400" i="1"/>
  <c r="AC1684" i="1"/>
  <c r="AC1683" i="1"/>
  <c r="AO1683" i="1" s="1"/>
  <c r="AC1682" i="1"/>
  <c r="AC1681" i="1"/>
  <c r="AC1680" i="1"/>
  <c r="AC1679" i="1"/>
  <c r="AC1678" i="1"/>
  <c r="AC1677" i="1"/>
  <c r="AC399" i="1"/>
  <c r="AO399" i="1" s="1"/>
  <c r="AC1676" i="1"/>
  <c r="AC1675" i="1"/>
  <c r="AC398" i="1"/>
  <c r="AC1674" i="1"/>
  <c r="AC397" i="1"/>
  <c r="AC1673" i="1"/>
  <c r="AC1672" i="1"/>
  <c r="AC1671" i="1"/>
  <c r="AC396" i="1"/>
  <c r="AC395" i="1"/>
  <c r="AC394" i="1"/>
  <c r="AC393" i="1"/>
  <c r="AC392" i="1"/>
  <c r="AC391" i="1"/>
  <c r="AC390" i="1"/>
  <c r="AC1670" i="1"/>
  <c r="AC389" i="1"/>
  <c r="AC388" i="1"/>
  <c r="AC387" i="1"/>
  <c r="AC386" i="1"/>
  <c r="AO386" i="1" s="1"/>
  <c r="AC1669" i="1"/>
  <c r="AC385" i="1"/>
  <c r="AC1668" i="1"/>
  <c r="AC1667" i="1"/>
  <c r="AC384" i="1"/>
  <c r="AC383" i="1"/>
  <c r="AO383" i="1" s="1"/>
  <c r="AC1666" i="1"/>
  <c r="AC1665" i="1"/>
  <c r="AC1664" i="1"/>
  <c r="AC1663" i="1"/>
  <c r="AO1663" i="1" s="1"/>
  <c r="AC382" i="1"/>
  <c r="AO382" i="1" s="1"/>
  <c r="AC381" i="1"/>
  <c r="AC380" i="1"/>
  <c r="AO380" i="1" s="1"/>
  <c r="AC1662" i="1"/>
  <c r="AO1662" i="1" s="1"/>
  <c r="AC1661" i="1"/>
  <c r="AC1660" i="1"/>
  <c r="AC1659" i="1"/>
  <c r="AC379" i="1"/>
  <c r="AC378" i="1"/>
  <c r="AC1658" i="1"/>
  <c r="AC1657" i="1"/>
  <c r="AC377" i="1"/>
  <c r="AC1656" i="1"/>
  <c r="AC1655" i="1"/>
  <c r="AC1654" i="1"/>
  <c r="AC1653" i="1"/>
  <c r="AC1652" i="1"/>
  <c r="AC1651" i="1"/>
  <c r="AC376" i="1"/>
  <c r="AC1650" i="1"/>
  <c r="AC1649" i="1"/>
  <c r="AO1649" i="1" s="1"/>
  <c r="AC1648" i="1"/>
  <c r="AC1647" i="1"/>
  <c r="AC375" i="1"/>
  <c r="AC374" i="1"/>
  <c r="AC1646" i="1"/>
  <c r="AC1645" i="1"/>
  <c r="AC373" i="1"/>
  <c r="AC372" i="1"/>
  <c r="AC371" i="1"/>
  <c r="AC1644" i="1"/>
  <c r="AC1643" i="1"/>
  <c r="AC370" i="1"/>
  <c r="AC1642" i="1"/>
  <c r="AC1641" i="1"/>
  <c r="AC1640" i="1"/>
  <c r="AC1639" i="1"/>
  <c r="AC369" i="1"/>
  <c r="AC368" i="1"/>
  <c r="AC367" i="1"/>
  <c r="AC366" i="1"/>
  <c r="AC1638" i="1"/>
  <c r="AC365" i="1"/>
  <c r="AC1637" i="1"/>
  <c r="AC1636" i="1"/>
  <c r="AC1635" i="1"/>
  <c r="AC364" i="1"/>
  <c r="AC1634" i="1"/>
  <c r="AC363" i="1"/>
  <c r="AO363" i="1" s="1"/>
  <c r="AC1633" i="1"/>
  <c r="AC362" i="1"/>
  <c r="AC1632" i="1"/>
  <c r="AC361" i="1"/>
  <c r="AC360" i="1"/>
  <c r="AC1631" i="1"/>
  <c r="AC359" i="1"/>
  <c r="AC1630" i="1"/>
  <c r="AC358" i="1"/>
  <c r="AC357" i="1"/>
  <c r="AC1629" i="1"/>
  <c r="AC1628" i="1"/>
  <c r="AC1627" i="1"/>
  <c r="AC356" i="1"/>
  <c r="AC1626" i="1"/>
  <c r="AC1625" i="1"/>
  <c r="AC1624" i="1"/>
  <c r="AC1623" i="1"/>
  <c r="AC355" i="1"/>
  <c r="AC354" i="1"/>
  <c r="AC353" i="1"/>
  <c r="AC1622" i="1"/>
  <c r="AC1621" i="1"/>
  <c r="AC1620" i="1"/>
  <c r="AC1619" i="1"/>
  <c r="AO1619" i="1" s="1"/>
  <c r="AC352" i="1"/>
  <c r="AC351" i="1"/>
  <c r="AC1618" i="1"/>
  <c r="AC1617" i="1"/>
  <c r="AC1616" i="1"/>
  <c r="AC1615" i="1"/>
  <c r="AC1614" i="1"/>
  <c r="AC350" i="1"/>
  <c r="AC1613" i="1"/>
  <c r="AC349" i="1"/>
  <c r="AO349" i="1" s="1"/>
  <c r="AC1612" i="1"/>
  <c r="AC1611" i="1"/>
  <c r="AC348" i="1"/>
  <c r="AC1610" i="1"/>
  <c r="AO1610" i="1" s="1"/>
  <c r="AC1609" i="1"/>
  <c r="AC347" i="1"/>
  <c r="AC1608" i="1"/>
  <c r="AC1607" i="1"/>
  <c r="AC1606" i="1"/>
  <c r="AC1605" i="1"/>
  <c r="AC346" i="1"/>
  <c r="AC345" i="1"/>
  <c r="AC344" i="1"/>
  <c r="AO344" i="1" s="1"/>
  <c r="AC343" i="1"/>
  <c r="AC342" i="1"/>
  <c r="AC341" i="1"/>
  <c r="AO341" i="1" s="1"/>
  <c r="AC1604" i="1"/>
  <c r="AC1603" i="1"/>
  <c r="AC1602" i="1"/>
  <c r="AC1601" i="1"/>
  <c r="AC340" i="1"/>
  <c r="AC1600" i="1"/>
  <c r="AC339" i="1"/>
  <c r="AC1599" i="1"/>
  <c r="AC1598" i="1"/>
  <c r="AC1597" i="1"/>
  <c r="AC338" i="1"/>
  <c r="AC337" i="1"/>
  <c r="AO337" i="1" s="1"/>
  <c r="AC1596" i="1"/>
  <c r="AC1595" i="1"/>
  <c r="AC1594" i="1"/>
  <c r="AC1593" i="1"/>
  <c r="AC336" i="1"/>
  <c r="AO336" i="1" s="1"/>
  <c r="AC1592" i="1"/>
  <c r="AC335" i="1"/>
  <c r="AC334" i="1"/>
  <c r="AC1591" i="1"/>
  <c r="AC333" i="1"/>
  <c r="AO333" i="1" s="1"/>
  <c r="AC1590" i="1"/>
  <c r="AC1589" i="1"/>
  <c r="AC332" i="1"/>
  <c r="AO332" i="1" s="1"/>
  <c r="AC1588" i="1"/>
  <c r="AO1588" i="1" s="1"/>
  <c r="AC1587" i="1"/>
  <c r="AC1586" i="1"/>
  <c r="AC331" i="1"/>
  <c r="AC330" i="1"/>
  <c r="AC1585" i="1"/>
  <c r="AC1584" i="1"/>
  <c r="AC1583" i="1"/>
  <c r="AC1582" i="1"/>
  <c r="AC1581" i="1"/>
  <c r="AC329" i="1"/>
  <c r="AC1580" i="1"/>
  <c r="AC328" i="1"/>
  <c r="AC327" i="1"/>
  <c r="AC1579" i="1"/>
  <c r="AC1578" i="1"/>
  <c r="AC1577" i="1"/>
  <c r="AC326" i="1"/>
  <c r="AC1576" i="1"/>
  <c r="AC1575" i="1"/>
  <c r="AC325" i="1"/>
  <c r="AC1574" i="1"/>
  <c r="AO1574" i="1" s="1"/>
  <c r="AC324" i="1"/>
  <c r="AC1573" i="1"/>
  <c r="AC1572" i="1"/>
  <c r="AC1571" i="1"/>
  <c r="AC323" i="1"/>
  <c r="AC1570" i="1"/>
  <c r="AC322" i="1"/>
  <c r="AC321" i="1"/>
  <c r="AC1569" i="1"/>
  <c r="AC1568" i="1"/>
  <c r="AO1568" i="1" s="1"/>
  <c r="AC1567" i="1"/>
  <c r="AC1566" i="1"/>
  <c r="AC320" i="1"/>
  <c r="AC319" i="1"/>
  <c r="AC318" i="1"/>
  <c r="AC317" i="1"/>
  <c r="AC316" i="1"/>
  <c r="AC315" i="1"/>
  <c r="AC1565" i="1"/>
  <c r="AC314" i="1"/>
  <c r="AC1564" i="1"/>
  <c r="AC313" i="1"/>
  <c r="AC1563" i="1"/>
  <c r="AO1563" i="1" s="1"/>
  <c r="AC1562" i="1"/>
  <c r="AC1561" i="1"/>
  <c r="AC312" i="1"/>
  <c r="AC1560" i="1"/>
  <c r="AC1559" i="1"/>
  <c r="AC311" i="1"/>
  <c r="AC1558" i="1"/>
  <c r="AC1557" i="1"/>
  <c r="AC1556" i="1"/>
  <c r="AC1555" i="1"/>
  <c r="AO1555" i="1" s="1"/>
  <c r="AC310" i="1"/>
  <c r="AC309" i="1"/>
  <c r="AC1554" i="1"/>
  <c r="AC1553" i="1"/>
  <c r="AC1552" i="1"/>
  <c r="AO1552" i="1" s="1"/>
  <c r="AC1551" i="1"/>
  <c r="AC1550" i="1"/>
  <c r="AC1549" i="1"/>
  <c r="AC308" i="1"/>
  <c r="AO308" i="1" s="1"/>
  <c r="AC1548" i="1"/>
  <c r="AO1548" i="1" s="1"/>
  <c r="AC1547" i="1"/>
  <c r="AC1546" i="1"/>
  <c r="AC1545" i="1"/>
  <c r="AO1545" i="1" s="1"/>
  <c r="AC307" i="1"/>
  <c r="AC306" i="1"/>
  <c r="AC305" i="1"/>
  <c r="AC304" i="1"/>
  <c r="AC1544" i="1"/>
  <c r="AC1543" i="1"/>
  <c r="AC1542" i="1"/>
  <c r="AC1541" i="1"/>
  <c r="AC303" i="1"/>
  <c r="AO303" i="1" s="1"/>
  <c r="AC1540" i="1"/>
  <c r="AC302" i="1"/>
  <c r="AC1539" i="1"/>
  <c r="AC1538" i="1"/>
  <c r="AO1538" i="1" s="1"/>
  <c r="AC1537" i="1"/>
  <c r="AC1536" i="1"/>
  <c r="AC301" i="1"/>
  <c r="AC1535" i="1"/>
  <c r="AC1534" i="1"/>
  <c r="AC300" i="1"/>
  <c r="AC299" i="1"/>
  <c r="AO299" i="1" s="1"/>
  <c r="AC1533" i="1"/>
  <c r="AO1533" i="1" s="1"/>
  <c r="AC298" i="1"/>
  <c r="AC297" i="1"/>
  <c r="AO297" i="1" s="1"/>
  <c r="AC1532" i="1"/>
  <c r="AC1531" i="1"/>
  <c r="AC1530" i="1"/>
  <c r="AC296" i="1"/>
  <c r="AO296" i="1" s="1"/>
  <c r="AC1529" i="1"/>
  <c r="AC295" i="1"/>
  <c r="AC294" i="1"/>
  <c r="AC293" i="1"/>
  <c r="AC1528" i="1"/>
  <c r="AC292" i="1"/>
  <c r="AC291" i="1"/>
  <c r="AC290" i="1"/>
  <c r="AO290" i="1" s="1"/>
  <c r="AC289" i="1"/>
  <c r="AC1527" i="1"/>
  <c r="AO1527" i="1" s="1"/>
  <c r="AC288" i="1"/>
  <c r="AO288" i="1" s="1"/>
  <c r="AC1526" i="1"/>
  <c r="AC1525" i="1"/>
  <c r="AC287" i="1"/>
  <c r="AC1524" i="1"/>
  <c r="AC1523" i="1"/>
  <c r="AO1523" i="1" s="1"/>
  <c r="AC1522" i="1"/>
  <c r="AC286" i="1"/>
  <c r="AC1521" i="1"/>
  <c r="AO1521" i="1" s="1"/>
  <c r="AC1520" i="1"/>
  <c r="AC285" i="1"/>
  <c r="AO285" i="1" s="1"/>
  <c r="AC1519" i="1"/>
  <c r="AC1518" i="1"/>
  <c r="AC284" i="1"/>
  <c r="AC1517" i="1"/>
  <c r="AC1516" i="1"/>
  <c r="AC283" i="1"/>
  <c r="AC1515" i="1"/>
  <c r="AC1514" i="1"/>
  <c r="AC1513" i="1"/>
  <c r="AC1512" i="1"/>
  <c r="AC282" i="1"/>
  <c r="AC1511" i="1"/>
  <c r="AC281" i="1"/>
  <c r="AC1510" i="1"/>
  <c r="AC280" i="1"/>
  <c r="AC279" i="1"/>
  <c r="AC278" i="1"/>
  <c r="AC1509" i="1"/>
  <c r="AC1508" i="1"/>
  <c r="AC277" i="1"/>
  <c r="AC276" i="1"/>
  <c r="AC275" i="1"/>
  <c r="AC274" i="1"/>
  <c r="AO274" i="1" s="1"/>
  <c r="AC273" i="1"/>
  <c r="AC1507" i="1"/>
  <c r="AO1507" i="1" s="1"/>
  <c r="AC272" i="1"/>
  <c r="AC271" i="1"/>
  <c r="AC1506" i="1"/>
  <c r="AC1505" i="1"/>
  <c r="AO1505" i="1" s="1"/>
  <c r="AC1504" i="1"/>
  <c r="AC1503" i="1"/>
  <c r="AC1502" i="1"/>
  <c r="AC1501" i="1"/>
  <c r="AC1500" i="1"/>
  <c r="AO1500" i="1" s="1"/>
  <c r="AC270" i="1"/>
  <c r="AC269" i="1"/>
  <c r="AC1499" i="1"/>
  <c r="AC1498" i="1"/>
  <c r="AO1498" i="1" s="1"/>
  <c r="AC1497" i="1"/>
  <c r="AC1496" i="1"/>
  <c r="AC1495" i="1"/>
  <c r="AO1495" i="1" s="1"/>
  <c r="AC1494" i="1"/>
  <c r="AC1493" i="1"/>
  <c r="AC268" i="1"/>
  <c r="AO268" i="1" s="1"/>
  <c r="AC1492" i="1"/>
  <c r="AC267" i="1"/>
  <c r="AC266" i="1"/>
  <c r="AC1491" i="1"/>
  <c r="AC1490" i="1"/>
  <c r="AO1490" i="1" s="1"/>
  <c r="AC1489" i="1"/>
  <c r="AC1488" i="1"/>
  <c r="AC1487" i="1"/>
  <c r="AC265" i="1"/>
  <c r="AC264" i="1"/>
  <c r="AC263" i="1"/>
  <c r="AC1486" i="1"/>
  <c r="AC262" i="1"/>
  <c r="AC261" i="1"/>
  <c r="AC1485" i="1"/>
  <c r="AC1484" i="1"/>
  <c r="AC1483" i="1"/>
  <c r="AC1482" i="1"/>
  <c r="AC260" i="1"/>
  <c r="AO260" i="1" s="1"/>
  <c r="AC1481" i="1"/>
  <c r="AC259" i="1"/>
  <c r="AC258" i="1"/>
  <c r="AC1480" i="1"/>
  <c r="AC1479" i="1"/>
  <c r="AC1478" i="1"/>
  <c r="AC1477" i="1"/>
  <c r="AC1476" i="1"/>
  <c r="AO1476" i="1" s="1"/>
  <c r="AC257" i="1"/>
  <c r="AC1475" i="1"/>
  <c r="AC1474" i="1"/>
  <c r="AC1473" i="1"/>
  <c r="AC1472" i="1"/>
  <c r="AC256" i="1"/>
  <c r="AO256" i="1" s="1"/>
  <c r="AC1471" i="1"/>
  <c r="AC255" i="1"/>
  <c r="AO255" i="1" s="1"/>
  <c r="AC254" i="1"/>
  <c r="AC1470" i="1"/>
  <c r="AC253" i="1"/>
  <c r="AC252" i="1"/>
  <c r="AC251" i="1"/>
  <c r="AC1469" i="1"/>
  <c r="AC250" i="1"/>
  <c r="AC249" i="1"/>
  <c r="AC248" i="1"/>
  <c r="AO248" i="1" s="1"/>
  <c r="AC247" i="1"/>
  <c r="AC1468" i="1"/>
  <c r="AO1468" i="1" s="1"/>
  <c r="AC1467" i="1"/>
  <c r="AC246" i="1"/>
  <c r="AC245" i="1"/>
  <c r="AC1466" i="1"/>
  <c r="AC1465" i="1"/>
  <c r="AC244" i="1"/>
  <c r="AC1464" i="1"/>
  <c r="AC1463" i="1"/>
  <c r="AC1462" i="1"/>
  <c r="AC243" i="1"/>
  <c r="AC1461" i="1"/>
  <c r="AC1460" i="1"/>
  <c r="AC1459" i="1"/>
  <c r="AC1458" i="1"/>
  <c r="AC1457" i="1"/>
  <c r="AC1456" i="1"/>
  <c r="AC242" i="1"/>
  <c r="AC1455" i="1"/>
  <c r="AO1455" i="1" s="1"/>
  <c r="AC241" i="1"/>
  <c r="AC1454" i="1"/>
  <c r="AC240" i="1"/>
  <c r="AC1453" i="1"/>
  <c r="AC1452" i="1"/>
  <c r="AC1451" i="1"/>
  <c r="AC1450" i="1"/>
  <c r="AO1450" i="1" s="1"/>
  <c r="AC1449" i="1"/>
  <c r="AO1449" i="1" s="1"/>
  <c r="AC239" i="1"/>
  <c r="AO239" i="1" s="1"/>
  <c r="AC1448" i="1"/>
  <c r="AO1448" i="1" s="1"/>
  <c r="AC1447" i="1"/>
  <c r="AC1446" i="1"/>
  <c r="AC238" i="1"/>
  <c r="AO238" i="1" s="1"/>
  <c r="AC1445" i="1"/>
  <c r="AO1445" i="1" s="1"/>
  <c r="AC1444" i="1"/>
  <c r="AO1444" i="1" s="1"/>
  <c r="AC237" i="1"/>
  <c r="AC1443" i="1"/>
  <c r="AC1442" i="1"/>
  <c r="AO1442" i="1" s="1"/>
  <c r="AC236" i="1"/>
  <c r="AC235" i="1"/>
  <c r="AC234" i="1"/>
  <c r="AC233" i="1"/>
  <c r="AC232" i="1"/>
  <c r="AC231" i="1"/>
  <c r="AC1441" i="1"/>
  <c r="AC1440" i="1"/>
  <c r="AC1439" i="1"/>
  <c r="AC1438" i="1"/>
  <c r="AC230" i="1"/>
  <c r="AC229" i="1"/>
  <c r="AO229" i="1" s="1"/>
  <c r="AC1437" i="1"/>
  <c r="AC1436" i="1"/>
  <c r="AC1435" i="1"/>
  <c r="AC228" i="1"/>
  <c r="AO228" i="1" s="1"/>
  <c r="AC1434" i="1"/>
  <c r="AO1434" i="1" s="1"/>
  <c r="AC1433" i="1"/>
  <c r="AC1432" i="1"/>
  <c r="AC1431" i="1"/>
  <c r="AC1430" i="1"/>
  <c r="AC227" i="1"/>
  <c r="AC226" i="1"/>
  <c r="AC1429" i="1"/>
  <c r="AO1429" i="1" s="1"/>
  <c r="AC1428" i="1"/>
  <c r="AO1428" i="1" s="1"/>
  <c r="AC1427" i="1"/>
  <c r="AC1426" i="1"/>
  <c r="AC1425" i="1"/>
  <c r="AC1424" i="1"/>
  <c r="AC1423" i="1"/>
  <c r="AC225" i="1"/>
  <c r="AC1422" i="1"/>
  <c r="AC224" i="1"/>
  <c r="AC223" i="1"/>
  <c r="AO223" i="1" s="1"/>
  <c r="AC222" i="1"/>
  <c r="AC221" i="1"/>
  <c r="AC1421" i="1"/>
  <c r="AO1421" i="1" s="1"/>
  <c r="AC1420" i="1"/>
  <c r="AC1419" i="1"/>
  <c r="AC1418" i="1"/>
  <c r="AC1417" i="1"/>
  <c r="AC220" i="1"/>
  <c r="AC1416" i="1"/>
  <c r="AC219" i="1"/>
  <c r="AC1415" i="1"/>
  <c r="AC218" i="1"/>
  <c r="AC217" i="1"/>
  <c r="AC1414" i="1"/>
  <c r="AC1413" i="1"/>
  <c r="AC216" i="1"/>
  <c r="AC215" i="1"/>
  <c r="AC214" i="1"/>
  <c r="AC1412" i="1"/>
  <c r="AO1412" i="1" s="1"/>
  <c r="AC1411" i="1"/>
  <c r="AO1411" i="1" s="1"/>
  <c r="AC1410" i="1"/>
  <c r="AC1409" i="1"/>
  <c r="AC213" i="1"/>
  <c r="AC212" i="1"/>
  <c r="AC211" i="1"/>
  <c r="AC210" i="1"/>
  <c r="AC1408" i="1"/>
  <c r="AO1408" i="1" s="1"/>
  <c r="AC1407" i="1"/>
  <c r="AC1406" i="1"/>
  <c r="AO1406" i="1" s="1"/>
  <c r="AC209" i="1"/>
  <c r="AC1405" i="1"/>
  <c r="AO1405" i="1" s="1"/>
  <c r="AC1404" i="1"/>
  <c r="AC208" i="1"/>
  <c r="AC207" i="1"/>
  <c r="AO207" i="1" s="1"/>
  <c r="AC1403" i="1"/>
  <c r="AC206" i="1"/>
  <c r="AC205" i="1"/>
  <c r="AC1402" i="1"/>
  <c r="AO1402" i="1" s="1"/>
  <c r="AC1401" i="1"/>
  <c r="AC204" i="1"/>
  <c r="AC203" i="1"/>
  <c r="AC1400" i="1"/>
  <c r="AC202" i="1"/>
  <c r="AC1399" i="1"/>
  <c r="AC1398" i="1"/>
  <c r="AC1397" i="1"/>
  <c r="AC1396" i="1"/>
  <c r="AC201" i="1"/>
  <c r="AC1395" i="1"/>
  <c r="AC1394" i="1"/>
  <c r="AO1394" i="1" s="1"/>
  <c r="AC1393" i="1"/>
  <c r="AC1392" i="1"/>
  <c r="AO1392" i="1" s="1"/>
  <c r="AC1391" i="1"/>
  <c r="AO1391" i="1" s="1"/>
  <c r="AC1390" i="1"/>
  <c r="AC200" i="1"/>
  <c r="AO200" i="1" s="1"/>
  <c r="AC199" i="1"/>
  <c r="AC1389" i="1"/>
  <c r="AC198" i="1"/>
  <c r="AC1388" i="1"/>
  <c r="AC1387" i="1"/>
  <c r="AC1386" i="1"/>
  <c r="AC197" i="1"/>
  <c r="AC196" i="1"/>
  <c r="AO196" i="1" s="1"/>
  <c r="AC1385" i="1"/>
  <c r="AC1384" i="1"/>
  <c r="AC195" i="1"/>
  <c r="AC194" i="1"/>
  <c r="AC1383" i="1"/>
  <c r="AC1382" i="1"/>
  <c r="AC193" i="1"/>
  <c r="AC192" i="1"/>
  <c r="AC1381" i="1"/>
  <c r="AC1380" i="1"/>
  <c r="AC1379" i="1"/>
  <c r="AO1379" i="1" s="1"/>
  <c r="AC191" i="1"/>
  <c r="AC1378" i="1"/>
  <c r="AO1378" i="1" s="1"/>
  <c r="AC190" i="1"/>
  <c r="AC1377" i="1"/>
  <c r="AC1376" i="1"/>
  <c r="AC189" i="1"/>
  <c r="AC1375" i="1"/>
  <c r="AC1374" i="1"/>
  <c r="AC188" i="1"/>
  <c r="AC187" i="1"/>
  <c r="AC1373" i="1"/>
  <c r="AC1372" i="1"/>
  <c r="AC186" i="1"/>
  <c r="AC1371" i="1"/>
  <c r="AC1370" i="1"/>
  <c r="AC1369" i="1"/>
  <c r="AC185" i="1"/>
  <c r="AC184" i="1"/>
  <c r="AC1368" i="1"/>
  <c r="AC1367" i="1"/>
  <c r="AO1367" i="1" s="1"/>
  <c r="AC183" i="1"/>
  <c r="AC1366" i="1"/>
  <c r="AC1365" i="1"/>
  <c r="AC1364" i="1"/>
  <c r="AC182" i="1"/>
  <c r="AC181" i="1"/>
  <c r="AC1363" i="1"/>
  <c r="AC1362" i="1"/>
  <c r="AC1361" i="1"/>
  <c r="AC1360" i="1"/>
  <c r="AC180" i="1"/>
  <c r="AC179" i="1"/>
  <c r="AC178" i="1"/>
  <c r="AC177" i="1"/>
  <c r="AC176" i="1"/>
  <c r="AO176" i="1" s="1"/>
  <c r="AC175" i="1"/>
  <c r="AC1359" i="1"/>
  <c r="AC174" i="1"/>
  <c r="AC1358" i="1"/>
  <c r="AC1357" i="1"/>
  <c r="AC173" i="1"/>
  <c r="AC1356" i="1"/>
  <c r="AO1356" i="1" s="1"/>
  <c r="AC1355" i="1"/>
  <c r="AC172" i="1"/>
  <c r="AC171" i="1"/>
  <c r="AO171" i="1" s="1"/>
  <c r="AC170" i="1"/>
  <c r="AC1354" i="1"/>
  <c r="AC169" i="1"/>
  <c r="AC168" i="1"/>
  <c r="AC167" i="1"/>
  <c r="AC1353" i="1"/>
  <c r="AO1353" i="1" s="1"/>
  <c r="AC1352" i="1"/>
  <c r="AC166" i="1"/>
  <c r="AC1351" i="1"/>
  <c r="AC165" i="1"/>
  <c r="AC1350" i="1"/>
  <c r="AC1349" i="1"/>
  <c r="AC164" i="1"/>
  <c r="AO164" i="1" s="1"/>
  <c r="AC1348" i="1"/>
  <c r="AC1347" i="1"/>
  <c r="AC1346" i="1"/>
  <c r="AC163" i="1"/>
  <c r="AO163" i="1" s="1"/>
  <c r="AC162" i="1"/>
  <c r="AC161" i="1"/>
  <c r="AO161" i="1" s="1"/>
  <c r="AC1345" i="1"/>
  <c r="AC1344" i="1"/>
  <c r="AC160" i="1"/>
  <c r="AO160" i="1" s="1"/>
  <c r="AC1343" i="1"/>
  <c r="AC1342" i="1"/>
  <c r="AC1341" i="1"/>
  <c r="AC1340" i="1"/>
  <c r="AO1340" i="1" s="1"/>
  <c r="AC1339" i="1"/>
  <c r="AC1338" i="1"/>
  <c r="AC159" i="1"/>
  <c r="AC1337" i="1"/>
  <c r="AC1336" i="1"/>
  <c r="AO1336" i="1" s="1"/>
  <c r="AC1335" i="1"/>
  <c r="AC1334" i="1"/>
  <c r="AC1333" i="1"/>
  <c r="AO1333" i="1" s="1"/>
  <c r="AC158" i="1"/>
  <c r="AO158" i="1" s="1"/>
  <c r="AC157" i="1"/>
  <c r="AC1332" i="1"/>
  <c r="AC1331" i="1"/>
  <c r="AO1331" i="1" s="1"/>
  <c r="AC1330" i="1"/>
  <c r="AO1330" i="1" s="1"/>
  <c r="AC1329" i="1"/>
  <c r="AC156" i="1"/>
  <c r="AC1328" i="1"/>
  <c r="AC1327" i="1"/>
  <c r="AC155" i="1"/>
  <c r="AC1326" i="1"/>
  <c r="AO1326" i="1" s="1"/>
  <c r="AC1325" i="1"/>
  <c r="AC154" i="1"/>
  <c r="AO154" i="1" s="1"/>
  <c r="AC153" i="1"/>
  <c r="AC152" i="1"/>
  <c r="AC151" i="1"/>
  <c r="AC150" i="1"/>
  <c r="AC1324" i="1"/>
  <c r="AC1323" i="1"/>
  <c r="AC1322" i="1"/>
  <c r="AC149" i="1"/>
  <c r="AC1321" i="1"/>
  <c r="AC1320" i="1"/>
  <c r="AC1319" i="1"/>
  <c r="AC1318" i="1"/>
  <c r="AC148" i="1"/>
  <c r="AC147" i="1"/>
  <c r="AO147" i="1" s="1"/>
  <c r="AC1317" i="1"/>
  <c r="AC1316" i="1"/>
  <c r="AC146" i="1"/>
  <c r="AC1315" i="1"/>
  <c r="AC1314" i="1"/>
  <c r="AC1313" i="1"/>
  <c r="AC145" i="1"/>
  <c r="AO145" i="1" s="1"/>
  <c r="AC1312" i="1"/>
  <c r="AO1312" i="1" s="1"/>
  <c r="AC144" i="1"/>
  <c r="AC1311" i="1"/>
  <c r="AC143" i="1"/>
  <c r="AC1310" i="1"/>
  <c r="AO1310" i="1" s="1"/>
  <c r="AC142" i="1"/>
  <c r="AC141" i="1"/>
  <c r="AC140" i="1"/>
  <c r="AC1309" i="1"/>
  <c r="AC139" i="1"/>
  <c r="AC1308" i="1"/>
  <c r="AC1307" i="1"/>
  <c r="AC1306" i="1"/>
  <c r="AC138" i="1"/>
  <c r="AC1305" i="1"/>
  <c r="AC1304" i="1"/>
  <c r="AC137" i="1"/>
  <c r="AC1303" i="1"/>
  <c r="AC1302" i="1"/>
  <c r="AC136" i="1"/>
  <c r="AC135" i="1"/>
  <c r="AO135" i="1" s="1"/>
  <c r="AC134" i="1"/>
  <c r="AC1301" i="1"/>
  <c r="AC1300" i="1"/>
  <c r="AC1299" i="1"/>
  <c r="AC1298" i="1"/>
  <c r="AC133" i="1"/>
  <c r="AC1297" i="1"/>
  <c r="AC132" i="1"/>
  <c r="AO132" i="1" s="1"/>
  <c r="AC131" i="1"/>
  <c r="AC1296" i="1"/>
  <c r="AC1295" i="1"/>
  <c r="AC1294" i="1"/>
  <c r="AC130" i="1"/>
  <c r="AO130" i="1" s="1"/>
  <c r="AC1293" i="1"/>
  <c r="AC1292" i="1"/>
  <c r="AC129" i="1"/>
  <c r="AC1291" i="1"/>
  <c r="AC128" i="1"/>
  <c r="AC1290" i="1"/>
  <c r="AC1289" i="1"/>
  <c r="AC1288" i="1"/>
  <c r="AC1287" i="1"/>
  <c r="AC1286" i="1"/>
  <c r="AC1285" i="1"/>
  <c r="AC1284" i="1"/>
  <c r="AO1284" i="1" s="1"/>
  <c r="AC1283" i="1"/>
  <c r="AC127" i="1"/>
  <c r="AC126" i="1"/>
  <c r="AC1282" i="1"/>
  <c r="AC125" i="1"/>
  <c r="AC1281" i="1"/>
  <c r="AC1280" i="1"/>
  <c r="AC1279" i="1"/>
  <c r="AC1278" i="1"/>
  <c r="AC124" i="1"/>
  <c r="AC123" i="1"/>
  <c r="AC1277" i="1"/>
  <c r="AC1276" i="1"/>
  <c r="AC122" i="1"/>
  <c r="AC1275" i="1"/>
  <c r="AC1274" i="1"/>
  <c r="AC121" i="1"/>
  <c r="AC1273" i="1"/>
  <c r="AC1272" i="1"/>
  <c r="AC120" i="1"/>
  <c r="AC1271" i="1"/>
  <c r="AC1270" i="1"/>
  <c r="AC1269" i="1"/>
  <c r="AC1268" i="1"/>
  <c r="AC1267" i="1"/>
  <c r="AC119" i="1"/>
  <c r="AC1266" i="1"/>
  <c r="AC1265" i="1"/>
  <c r="AC118" i="1"/>
  <c r="AC1264" i="1"/>
  <c r="AC117" i="1"/>
  <c r="AC116" i="1"/>
  <c r="AC115" i="1"/>
  <c r="AC1263" i="1"/>
  <c r="AC114" i="1"/>
  <c r="AC113" i="1"/>
  <c r="AC112" i="1"/>
  <c r="AC111" i="1"/>
  <c r="AC1262" i="1"/>
  <c r="AC1261" i="1"/>
  <c r="AC110" i="1"/>
  <c r="AO110" i="1" s="1"/>
  <c r="AC1260" i="1"/>
  <c r="AC1259" i="1"/>
  <c r="AO1259" i="1" s="1"/>
  <c r="AC1258" i="1"/>
  <c r="AC1257" i="1"/>
  <c r="AC109" i="1"/>
  <c r="AC1256" i="1"/>
  <c r="AC108" i="1"/>
  <c r="AC107" i="1"/>
  <c r="AO107" i="1" s="1"/>
  <c r="AC106" i="1"/>
  <c r="AC105" i="1"/>
  <c r="AC1255" i="1"/>
  <c r="AC104" i="1"/>
  <c r="AC1254" i="1"/>
  <c r="AC103" i="1"/>
  <c r="AC1253" i="1"/>
  <c r="AO1253" i="1" s="1"/>
  <c r="AC1252" i="1"/>
  <c r="AC1251" i="1"/>
  <c r="AC1250" i="1"/>
  <c r="AC1249" i="1"/>
  <c r="AC1248" i="1"/>
  <c r="AC1247" i="1"/>
  <c r="AO1247" i="1" s="1"/>
  <c r="AC1246" i="1"/>
  <c r="AC102" i="1"/>
  <c r="AC1245" i="1"/>
  <c r="AC1244" i="1"/>
  <c r="AC1243" i="1"/>
  <c r="AC1242" i="1"/>
  <c r="AO1242" i="1" s="1"/>
  <c r="AC1241" i="1"/>
  <c r="AC1240" i="1"/>
  <c r="AC1239" i="1"/>
  <c r="AO1239" i="1" s="1"/>
  <c r="AC1238" i="1"/>
  <c r="AC101" i="1"/>
  <c r="AC100" i="1"/>
  <c r="AC1237" i="1"/>
  <c r="AC1236" i="1"/>
  <c r="AO1236" i="1" s="1"/>
  <c r="AC1235" i="1"/>
  <c r="AC1234" i="1"/>
  <c r="AC1233" i="1"/>
  <c r="AC99" i="1"/>
  <c r="AO99" i="1" s="1"/>
  <c r="AC98" i="1"/>
  <c r="AC1232" i="1"/>
  <c r="AC1231" i="1"/>
  <c r="AC1230" i="1"/>
  <c r="AC1229" i="1"/>
  <c r="AO1229" i="1" s="1"/>
  <c r="AC97" i="1"/>
  <c r="AC96" i="1"/>
  <c r="AC1228" i="1"/>
  <c r="AO1228" i="1" s="1"/>
  <c r="AC95" i="1"/>
  <c r="AO95" i="1" s="1"/>
  <c r="AC94" i="1"/>
  <c r="AC93" i="1"/>
  <c r="AO93" i="1" s="1"/>
  <c r="AC1227" i="1"/>
  <c r="AC1226" i="1"/>
  <c r="AC1225" i="1"/>
  <c r="AO1225" i="1" s="1"/>
  <c r="AC1224" i="1"/>
  <c r="AC92" i="1"/>
  <c r="AC1223" i="1"/>
  <c r="AC91" i="1"/>
  <c r="AC90" i="1"/>
  <c r="AO90" i="1" s="1"/>
  <c r="AC1222" i="1"/>
  <c r="AO1222" i="1" s="1"/>
  <c r="AC1221" i="1"/>
  <c r="AC1220" i="1"/>
  <c r="AC1219" i="1"/>
  <c r="AC1218" i="1"/>
  <c r="AC89" i="1"/>
  <c r="AC88" i="1"/>
  <c r="AC87" i="1"/>
  <c r="AC1217" i="1"/>
  <c r="AC1216" i="1"/>
  <c r="AC1215" i="1"/>
  <c r="AO1215" i="1" s="1"/>
  <c r="AC1214" i="1"/>
  <c r="AO1214" i="1" s="1"/>
  <c r="AC1213" i="1"/>
  <c r="AC86" i="1"/>
  <c r="AO86" i="1" s="1"/>
  <c r="AC85" i="1"/>
  <c r="AC84" i="1"/>
  <c r="AO84" i="1" s="1"/>
  <c r="AC1212" i="1"/>
  <c r="AC1211" i="1"/>
  <c r="AC1210" i="1"/>
  <c r="AO1210" i="1" s="1"/>
  <c r="AC1209" i="1"/>
  <c r="AC1208" i="1"/>
  <c r="AC1207" i="1"/>
  <c r="AC1206" i="1"/>
  <c r="AC1205" i="1"/>
  <c r="AO1205" i="1" s="1"/>
  <c r="AC1204" i="1"/>
  <c r="AO1204" i="1" s="1"/>
  <c r="AC1203" i="1"/>
  <c r="AC1202" i="1"/>
  <c r="AC1201" i="1"/>
  <c r="AC1200" i="1"/>
  <c r="AO1200" i="1" s="1"/>
  <c r="AC1199" i="1"/>
  <c r="AC1198" i="1"/>
  <c r="AO1198" i="1" s="1"/>
  <c r="AC1197" i="1"/>
  <c r="AC1196" i="1"/>
  <c r="AO1196" i="1" s="1"/>
  <c r="AC1195" i="1"/>
  <c r="AC1194" i="1"/>
  <c r="AO1194" i="1" s="1"/>
  <c r="AC1193" i="1"/>
  <c r="AO1193" i="1" s="1"/>
  <c r="AC1192" i="1"/>
  <c r="AC1191" i="1"/>
  <c r="AO1191" i="1" s="1"/>
  <c r="AC1190" i="1"/>
  <c r="AO1190" i="1" s="1"/>
  <c r="AC1189" i="1"/>
  <c r="AC1188" i="1"/>
  <c r="AC1187" i="1"/>
  <c r="AC1186" i="1"/>
  <c r="AC1185" i="1"/>
  <c r="AC1184" i="1"/>
  <c r="AC1183" i="1"/>
  <c r="AC1182" i="1"/>
  <c r="AC1181" i="1"/>
  <c r="AC1180" i="1"/>
  <c r="AO1180" i="1" s="1"/>
  <c r="AC1179" i="1"/>
  <c r="AC1178" i="1"/>
  <c r="AC1177" i="1"/>
  <c r="AC1176" i="1"/>
  <c r="AC1175" i="1"/>
  <c r="AC1174" i="1"/>
  <c r="AC1173" i="1"/>
  <c r="AC1172" i="1"/>
  <c r="AO1172" i="1" s="1"/>
  <c r="AC1171" i="1"/>
  <c r="AO1171" i="1" s="1"/>
  <c r="AC1170" i="1"/>
  <c r="AO1170" i="1" s="1"/>
  <c r="AC1169" i="1"/>
  <c r="AC1168" i="1"/>
  <c r="AC1167" i="1"/>
  <c r="AC1166" i="1"/>
  <c r="AO1166" i="1" s="1"/>
  <c r="AC1165" i="1"/>
  <c r="AC1164" i="1"/>
  <c r="AO1164" i="1" s="1"/>
  <c r="AC1163" i="1"/>
  <c r="AC1162" i="1"/>
  <c r="AO1162" i="1" s="1"/>
  <c r="AC1161" i="1"/>
  <c r="AO1161" i="1" s="1"/>
  <c r="AC1160" i="1"/>
  <c r="AO1160" i="1" s="1"/>
  <c r="AC1159" i="1"/>
  <c r="AO1159" i="1" s="1"/>
  <c r="AC1158" i="1"/>
  <c r="AC1157" i="1"/>
  <c r="AC1156" i="1"/>
  <c r="AO1156" i="1" s="1"/>
  <c r="AC1155" i="1"/>
  <c r="AO1155" i="1" s="1"/>
  <c r="AC1154" i="1"/>
  <c r="AC1153" i="1"/>
  <c r="AO1153" i="1" s="1"/>
  <c r="AC1152" i="1"/>
  <c r="AO1152" i="1" s="1"/>
  <c r="AC1151" i="1"/>
  <c r="AC1150" i="1"/>
  <c r="AC1149" i="1"/>
  <c r="AC1148" i="1"/>
  <c r="AC1147" i="1"/>
  <c r="AC1146" i="1"/>
  <c r="AC1145" i="1"/>
  <c r="AC1144" i="1"/>
  <c r="AO1144" i="1" s="1"/>
  <c r="AC1143" i="1"/>
  <c r="AC1142" i="1"/>
  <c r="AO1142" i="1" s="1"/>
  <c r="AC1141" i="1"/>
  <c r="AC1140" i="1"/>
  <c r="AO1140" i="1" s="1"/>
  <c r="AC1139" i="1"/>
  <c r="AC1138" i="1"/>
  <c r="AO1138" i="1" s="1"/>
  <c r="AC1137" i="1"/>
  <c r="AC1136" i="1"/>
  <c r="AC1135" i="1"/>
  <c r="AC1134" i="1"/>
  <c r="AC1133" i="1"/>
  <c r="AC1132" i="1"/>
  <c r="AO1132" i="1" s="1"/>
  <c r="AC1131" i="1"/>
  <c r="AC1130" i="1"/>
  <c r="AO1130" i="1" s="1"/>
  <c r="AC1129" i="1"/>
  <c r="AC1128" i="1"/>
  <c r="AO1128" i="1" s="1"/>
  <c r="AC1127" i="1"/>
  <c r="AC1126" i="1"/>
  <c r="AC1125" i="1"/>
  <c r="AC1124" i="1"/>
  <c r="AO1124" i="1" s="1"/>
  <c r="AC1123" i="1"/>
  <c r="AC1122" i="1"/>
  <c r="AO1122" i="1" s="1"/>
  <c r="AC1121" i="1"/>
  <c r="AC1120" i="1"/>
  <c r="AO1120" i="1" s="1"/>
  <c r="AC1119" i="1"/>
  <c r="AC1118" i="1"/>
  <c r="AC1117" i="1"/>
  <c r="AC1116" i="1"/>
  <c r="AO1116" i="1" s="1"/>
  <c r="AC1115" i="1"/>
  <c r="AC1114" i="1"/>
  <c r="AC1113" i="1"/>
  <c r="AC1112" i="1"/>
  <c r="AC1111" i="1"/>
  <c r="AC1110" i="1"/>
  <c r="AO1110" i="1" s="1"/>
  <c r="AC1109" i="1"/>
  <c r="AC1108" i="1"/>
  <c r="AO1108" i="1" s="1"/>
  <c r="AC1107" i="1"/>
  <c r="AC1106" i="1"/>
  <c r="AO1106" i="1" s="1"/>
  <c r="AC1105" i="1"/>
  <c r="AC1104" i="1"/>
  <c r="AC1103" i="1"/>
  <c r="AC1102" i="1"/>
  <c r="AO1102" i="1" s="1"/>
  <c r="AC1101" i="1"/>
  <c r="AC1100" i="1"/>
  <c r="AC1099" i="1"/>
  <c r="AC1098" i="1"/>
  <c r="AC1097" i="1"/>
  <c r="AC1096" i="1"/>
  <c r="AO1096" i="1" s="1"/>
  <c r="AC1095" i="1"/>
  <c r="AC1094" i="1"/>
  <c r="AO1094" i="1" s="1"/>
  <c r="AC1093" i="1"/>
  <c r="AC1092" i="1"/>
  <c r="AO1092" i="1" s="1"/>
  <c r="AC1091" i="1"/>
  <c r="AC1090" i="1"/>
  <c r="AO1090" i="1" s="1"/>
  <c r="AC1089" i="1"/>
  <c r="AC1088" i="1"/>
  <c r="AO1088" i="1" s="1"/>
  <c r="AC1087" i="1"/>
  <c r="AC1086" i="1"/>
  <c r="AO1086" i="1" s="1"/>
  <c r="AC1085" i="1"/>
  <c r="AC1084" i="1"/>
  <c r="AO1084" i="1" s="1"/>
  <c r="AC1083" i="1"/>
  <c r="AC1082" i="1"/>
  <c r="AO1082" i="1" s="1"/>
  <c r="AC1081" i="1"/>
  <c r="AC1080" i="1"/>
  <c r="AO1080" i="1" s="1"/>
  <c r="AC1079" i="1"/>
  <c r="AC1078" i="1"/>
  <c r="AC1077" i="1"/>
  <c r="AC1076" i="1"/>
  <c r="AO1076" i="1" s="1"/>
  <c r="AC1075" i="1"/>
  <c r="AC1074" i="1"/>
  <c r="AO1074" i="1" s="1"/>
  <c r="AC1073" i="1"/>
  <c r="AC1072" i="1"/>
  <c r="AO1072" i="1" s="1"/>
  <c r="AC1071" i="1"/>
  <c r="AC1070" i="1"/>
  <c r="AC1069" i="1"/>
  <c r="AC1068" i="1"/>
  <c r="AC1067" i="1"/>
  <c r="AC1066" i="1"/>
  <c r="AO1066" i="1" s="1"/>
  <c r="AC1065" i="1"/>
  <c r="AC1064" i="1"/>
  <c r="AC1063" i="1"/>
  <c r="AC1062" i="1"/>
  <c r="AO1062" i="1" s="1"/>
  <c r="AC1061" i="1"/>
  <c r="AC1060" i="1"/>
  <c r="AO1060" i="1" s="1"/>
  <c r="AC1059" i="1"/>
  <c r="AC1058" i="1"/>
  <c r="AC1057" i="1"/>
  <c r="AC1056" i="1"/>
  <c r="AO1056" i="1" s="1"/>
  <c r="AC1055" i="1"/>
  <c r="AC1054" i="1"/>
  <c r="AC1053" i="1"/>
  <c r="AC1052" i="1"/>
  <c r="AO1052" i="1" s="1"/>
  <c r="AC1051" i="1"/>
  <c r="AC1050" i="1"/>
  <c r="AO1050" i="1" s="1"/>
  <c r="AC1049" i="1"/>
  <c r="AC1048" i="1"/>
  <c r="AO1048" i="1" s="1"/>
  <c r="AC1047" i="1"/>
  <c r="AC1046" i="1"/>
  <c r="AC1045" i="1"/>
  <c r="AC1044" i="1"/>
  <c r="AC1043" i="1"/>
  <c r="AC1042" i="1"/>
  <c r="AO1042" i="1" s="1"/>
  <c r="AC1041" i="1"/>
  <c r="AC1040" i="1"/>
  <c r="AC1039" i="1"/>
  <c r="AC1038" i="1"/>
  <c r="AC1037" i="1"/>
  <c r="AC1036" i="1"/>
  <c r="AC1035" i="1"/>
  <c r="AC1034" i="1"/>
  <c r="AO1034" i="1" s="1"/>
  <c r="AC1033" i="1"/>
  <c r="AC1032" i="1"/>
  <c r="AC1031" i="1"/>
  <c r="AC1030" i="1"/>
  <c r="AC1029" i="1"/>
  <c r="AC1028" i="1"/>
  <c r="AO1028" i="1" s="1"/>
  <c r="AC1027" i="1"/>
  <c r="AC1026" i="1"/>
  <c r="AO1026" i="1" s="1"/>
  <c r="AC1025" i="1"/>
  <c r="AC1024" i="1"/>
  <c r="AO1024" i="1" s="1"/>
  <c r="AC1023" i="1"/>
  <c r="AC1022" i="1"/>
  <c r="AO1022" i="1" s="1"/>
  <c r="AC1021" i="1"/>
  <c r="AC1020" i="1"/>
  <c r="AC1019" i="1"/>
  <c r="AC1018" i="1"/>
  <c r="AC1017" i="1"/>
  <c r="AC1016" i="1"/>
  <c r="AC1015" i="1"/>
  <c r="AC1014" i="1"/>
  <c r="AC1013" i="1"/>
  <c r="AC1012" i="1"/>
  <c r="AC1011" i="1"/>
  <c r="AC1010" i="1"/>
  <c r="AO1010" i="1" s="1"/>
  <c r="AC1009" i="1"/>
  <c r="AC1008" i="1"/>
  <c r="AC1007" i="1"/>
  <c r="AC1006" i="1"/>
  <c r="AO1006" i="1" s="1"/>
  <c r="AC1005" i="1"/>
  <c r="AC1004" i="1"/>
  <c r="AC1003" i="1"/>
  <c r="AC1002" i="1"/>
  <c r="AC1001" i="1"/>
  <c r="AC1000" i="1"/>
  <c r="AO1000" i="1" s="1"/>
  <c r="AC999" i="1"/>
  <c r="AC998" i="1"/>
  <c r="AC997" i="1"/>
  <c r="AC996" i="1"/>
  <c r="AO996" i="1" s="1"/>
  <c r="AC995" i="1"/>
  <c r="AC994" i="1"/>
  <c r="AO994" i="1" s="1"/>
  <c r="AC993" i="1"/>
  <c r="AC992" i="1"/>
  <c r="AO992" i="1" s="1"/>
  <c r="AC991" i="1"/>
  <c r="AO991" i="1" s="1"/>
  <c r="AC990" i="1"/>
  <c r="AC989" i="1"/>
  <c r="AO989" i="1" s="1"/>
  <c r="AC988" i="1"/>
  <c r="AO988" i="1" s="1"/>
  <c r="AC987" i="1"/>
  <c r="AC986" i="1"/>
  <c r="AC985" i="1"/>
  <c r="AO985" i="1" s="1"/>
  <c r="AC984" i="1"/>
  <c r="AO984" i="1" s="1"/>
  <c r="AC983" i="1"/>
  <c r="AC982" i="1"/>
  <c r="AO982" i="1" s="1"/>
  <c r="AC981" i="1"/>
  <c r="AC980" i="1"/>
  <c r="AO980" i="1" s="1"/>
  <c r="AC979" i="1"/>
  <c r="AO979" i="1" s="1"/>
  <c r="AC978" i="1"/>
  <c r="AC977" i="1"/>
  <c r="AO977" i="1" s="1"/>
  <c r="AC976" i="1"/>
  <c r="AC975" i="1"/>
  <c r="AC974" i="1"/>
  <c r="AO974" i="1" s="1"/>
  <c r="AC973" i="1"/>
  <c r="AC972" i="1"/>
  <c r="AO972" i="1" s="1"/>
  <c r="AC971" i="1"/>
  <c r="AC970" i="1"/>
  <c r="AO970" i="1" s="1"/>
  <c r="AC969" i="1"/>
  <c r="AO969" i="1" s="1"/>
  <c r="AC968" i="1"/>
  <c r="AC967" i="1"/>
  <c r="AC966" i="1"/>
  <c r="AO966" i="1" s="1"/>
  <c r="AC965" i="1"/>
  <c r="AO965" i="1" s="1"/>
  <c r="AC964" i="1"/>
  <c r="AO964" i="1" s="1"/>
  <c r="AC963" i="1"/>
  <c r="AO963" i="1" s="1"/>
  <c r="AC962" i="1"/>
  <c r="AC961" i="1"/>
  <c r="AO961" i="1" s="1"/>
  <c r="AC960" i="1"/>
  <c r="AC959" i="1"/>
  <c r="AO959" i="1" s="1"/>
  <c r="AC958" i="1"/>
  <c r="AO958" i="1" s="1"/>
  <c r="AC957" i="1"/>
  <c r="AO957" i="1" s="1"/>
  <c r="AC956" i="1"/>
  <c r="AO956" i="1" s="1"/>
  <c r="AC955" i="1"/>
  <c r="AO955" i="1" s="1"/>
  <c r="AC954" i="1"/>
  <c r="AO954" i="1" s="1"/>
  <c r="AC953" i="1"/>
  <c r="AC952" i="1"/>
  <c r="AC951" i="1"/>
  <c r="AC950" i="1"/>
  <c r="AC949" i="1"/>
  <c r="AO949" i="1" s="1"/>
  <c r="AC948" i="1"/>
  <c r="AO948" i="1" s="1"/>
  <c r="AC947" i="1"/>
  <c r="AO947" i="1" s="1"/>
  <c r="AC946" i="1"/>
  <c r="AC945" i="1"/>
  <c r="AC944" i="1"/>
  <c r="AC943" i="1"/>
  <c r="AO943" i="1" s="1"/>
  <c r="AC942" i="1"/>
  <c r="AC941" i="1"/>
  <c r="AO941" i="1" s="1"/>
  <c r="AC940" i="1"/>
  <c r="AC939" i="1"/>
  <c r="AO939" i="1" s="1"/>
  <c r="AC938" i="1"/>
  <c r="AO938" i="1" s="1"/>
  <c r="AC937" i="1"/>
  <c r="AC936" i="1"/>
  <c r="AC935" i="1"/>
  <c r="AO935" i="1" s="1"/>
  <c r="AC934" i="1"/>
  <c r="AC933" i="1"/>
  <c r="AC932" i="1"/>
  <c r="AC931" i="1"/>
  <c r="AC930" i="1"/>
  <c r="AC929" i="1"/>
  <c r="AC928" i="1"/>
  <c r="AC927" i="1"/>
  <c r="AC926" i="1"/>
  <c r="AC925" i="1"/>
  <c r="AC924" i="1"/>
  <c r="AC923" i="1"/>
  <c r="AC922" i="1"/>
  <c r="AC921" i="1"/>
  <c r="AC920" i="1"/>
  <c r="AC919" i="1"/>
  <c r="AC918" i="1"/>
  <c r="AC917" i="1"/>
  <c r="AC916" i="1"/>
  <c r="AO916" i="1" s="1"/>
  <c r="AC915" i="1"/>
  <c r="AO915" i="1" s="1"/>
  <c r="AC914" i="1"/>
  <c r="AO914" i="1" s="1"/>
  <c r="AC913" i="1"/>
  <c r="AC912" i="1"/>
  <c r="AC911" i="1"/>
  <c r="AO911" i="1" s="1"/>
  <c r="AC910" i="1"/>
  <c r="AC909" i="1"/>
  <c r="AC908" i="1"/>
  <c r="AO908" i="1" s="1"/>
  <c r="AC907" i="1"/>
  <c r="AO907" i="1" s="1"/>
  <c r="AC906" i="1"/>
  <c r="AO906" i="1" s="1"/>
  <c r="AC905" i="1"/>
  <c r="AO905" i="1" s="1"/>
  <c r="AC904" i="1"/>
  <c r="AO904" i="1" s="1"/>
  <c r="AC903" i="1"/>
  <c r="AC902" i="1"/>
  <c r="AC901" i="1"/>
  <c r="AC900" i="1"/>
  <c r="AC899" i="1"/>
  <c r="AO899" i="1" s="1"/>
  <c r="AC898" i="1"/>
  <c r="AC897" i="1"/>
  <c r="AO897" i="1" s="1"/>
  <c r="AC896" i="1"/>
  <c r="AC895" i="1"/>
  <c r="AO895" i="1" s="1"/>
  <c r="AC894" i="1"/>
  <c r="AC893" i="1"/>
  <c r="AC892" i="1"/>
  <c r="AO892" i="1" s="1"/>
  <c r="AC891" i="1"/>
  <c r="AC890" i="1"/>
  <c r="AO890" i="1" s="1"/>
  <c r="AC889" i="1"/>
  <c r="AO889" i="1" s="1"/>
  <c r="AC888" i="1"/>
  <c r="AO888" i="1" s="1"/>
  <c r="AC887" i="1"/>
  <c r="AC886" i="1"/>
  <c r="AO886" i="1" s="1"/>
  <c r="AC885" i="1"/>
  <c r="AO885" i="1" s="1"/>
  <c r="AC884" i="1"/>
  <c r="AC883" i="1"/>
  <c r="AC882" i="1"/>
  <c r="AO882" i="1" s="1"/>
  <c r="AC881" i="1"/>
  <c r="AC880" i="1"/>
  <c r="AC879" i="1"/>
  <c r="AO879" i="1" s="1"/>
  <c r="AC878" i="1"/>
  <c r="AO878" i="1" s="1"/>
  <c r="AC877" i="1"/>
  <c r="AO877" i="1" s="1"/>
  <c r="AC876" i="1"/>
  <c r="AO876" i="1" s="1"/>
  <c r="AC875" i="1"/>
  <c r="AC874" i="1"/>
  <c r="AO874" i="1" s="1"/>
  <c r="AC873" i="1"/>
  <c r="AO873" i="1" s="1"/>
  <c r="AC872" i="1"/>
  <c r="AO872" i="1" s="1"/>
  <c r="AC871" i="1"/>
  <c r="AC870" i="1"/>
  <c r="AO870" i="1" s="1"/>
  <c r="AC869" i="1"/>
  <c r="AO869" i="1" s="1"/>
  <c r="AC868" i="1"/>
  <c r="AC867" i="1"/>
  <c r="AO867" i="1" s="1"/>
  <c r="AC866" i="1"/>
  <c r="AO866" i="1" s="1"/>
  <c r="AC865" i="1"/>
  <c r="AC864" i="1"/>
  <c r="AO864" i="1" s="1"/>
  <c r="AC863" i="1"/>
  <c r="AC862" i="1"/>
  <c r="AO862" i="1" s="1"/>
  <c r="AC861" i="1"/>
  <c r="AC860" i="1"/>
  <c r="AO860" i="1" s="1"/>
  <c r="AC859" i="1"/>
  <c r="AO859" i="1" s="1"/>
  <c r="AC858" i="1"/>
  <c r="AC857" i="1"/>
  <c r="AO857" i="1" s="1"/>
  <c r="AC856" i="1"/>
  <c r="AO856" i="1" s="1"/>
  <c r="AC855" i="1"/>
  <c r="AO855" i="1" s="1"/>
  <c r="AC854" i="1"/>
  <c r="AO854" i="1" s="1"/>
  <c r="AC853" i="1"/>
  <c r="AO853" i="1" s="1"/>
  <c r="AC852" i="1"/>
  <c r="AO852" i="1" s="1"/>
  <c r="AC851" i="1"/>
  <c r="AO851" i="1" s="1"/>
  <c r="AC83" i="1"/>
  <c r="AO83" i="1" s="1"/>
  <c r="AC850" i="1"/>
  <c r="AO850" i="1" s="1"/>
  <c r="AC82" i="1"/>
  <c r="AO82" i="1" s="1"/>
  <c r="AC81" i="1"/>
  <c r="AO81" i="1" s="1"/>
  <c r="AC849" i="1"/>
  <c r="AO849" i="1" s="1"/>
  <c r="AC848" i="1"/>
  <c r="AC847" i="1"/>
  <c r="AO847" i="1" s="1"/>
  <c r="AC80" i="1"/>
  <c r="AC79" i="1"/>
  <c r="AO79" i="1" s="1"/>
  <c r="AC846" i="1"/>
  <c r="AO846" i="1" s="1"/>
  <c r="AC845" i="1"/>
  <c r="AO845" i="1" s="1"/>
  <c r="AC78" i="1"/>
  <c r="AO78" i="1" s="1"/>
  <c r="AC844" i="1"/>
  <c r="AO844" i="1" s="1"/>
  <c r="AC843" i="1"/>
  <c r="AO843" i="1" s="1"/>
  <c r="AC842" i="1"/>
  <c r="AC77" i="1"/>
  <c r="AO77" i="1" s="1"/>
  <c r="AC841" i="1"/>
  <c r="AO841" i="1" s="1"/>
  <c r="AC840" i="1"/>
  <c r="AC839" i="1"/>
  <c r="AO839" i="1" s="1"/>
  <c r="AC838" i="1"/>
  <c r="AC837" i="1"/>
  <c r="AO837" i="1" s="1"/>
  <c r="AC836" i="1"/>
  <c r="AO836" i="1" s="1"/>
  <c r="AC835" i="1"/>
  <c r="AO835" i="1" s="1"/>
  <c r="AC834" i="1"/>
  <c r="AO834" i="1" s="1"/>
  <c r="AC833" i="1"/>
  <c r="AC832" i="1"/>
  <c r="AO832" i="1" s="1"/>
  <c r="AC831" i="1"/>
  <c r="AC830" i="1"/>
  <c r="AO830" i="1" s="1"/>
  <c r="AC829" i="1"/>
  <c r="AO829" i="1" s="1"/>
  <c r="AC828" i="1"/>
  <c r="AO828" i="1" s="1"/>
  <c r="AC827" i="1"/>
  <c r="AO827" i="1" s="1"/>
  <c r="AC826" i="1"/>
  <c r="AO826" i="1" s="1"/>
  <c r="AC825" i="1"/>
  <c r="AC824" i="1"/>
  <c r="AC823" i="1"/>
  <c r="AO823" i="1" s="1"/>
  <c r="AC822" i="1"/>
  <c r="AC821" i="1"/>
  <c r="AO821" i="1" s="1"/>
  <c r="AC76" i="1"/>
  <c r="AO76" i="1" s="1"/>
  <c r="AC820" i="1"/>
  <c r="AO820" i="1" s="1"/>
  <c r="AC75" i="1"/>
  <c r="AO75" i="1" s="1"/>
  <c r="AC74" i="1"/>
  <c r="AO74" i="1" s="1"/>
  <c r="AC819" i="1"/>
  <c r="AO819" i="1" s="1"/>
  <c r="AC818" i="1"/>
  <c r="AO818" i="1" s="1"/>
  <c r="AC817" i="1"/>
  <c r="AO817" i="1" s="1"/>
  <c r="AC73" i="1"/>
  <c r="AO73" i="1" s="1"/>
  <c r="AC816" i="1"/>
  <c r="AO816" i="1" s="1"/>
  <c r="AC815" i="1"/>
  <c r="AO815" i="1" s="1"/>
  <c r="AC814" i="1"/>
  <c r="AO814" i="1" s="1"/>
  <c r="AC813" i="1"/>
  <c r="AO813" i="1" s="1"/>
  <c r="AC812" i="1"/>
  <c r="AO812" i="1" s="1"/>
  <c r="AC811" i="1"/>
  <c r="AO811" i="1" s="1"/>
  <c r="AC810" i="1"/>
  <c r="AO810" i="1" s="1"/>
  <c r="AC72" i="1"/>
  <c r="AO72" i="1" s="1"/>
  <c r="AC809" i="1"/>
  <c r="AO809" i="1" s="1"/>
  <c r="AC808" i="1"/>
  <c r="AO808" i="1" s="1"/>
  <c r="AC807" i="1"/>
  <c r="AO807" i="1" s="1"/>
  <c r="AC806" i="1"/>
  <c r="AO806" i="1" s="1"/>
  <c r="AC805" i="1"/>
  <c r="AO805" i="1" s="1"/>
  <c r="AC804" i="1"/>
  <c r="AO804" i="1" s="1"/>
  <c r="AC803" i="1"/>
  <c r="AO803" i="1" s="1"/>
  <c r="AC802" i="1"/>
  <c r="AO802" i="1" s="1"/>
  <c r="AC71" i="1"/>
  <c r="AO71" i="1" s="1"/>
  <c r="AC801" i="1"/>
  <c r="AO801" i="1" s="1"/>
  <c r="AC800" i="1"/>
  <c r="AO800" i="1" s="1"/>
  <c r="AC799" i="1"/>
  <c r="AO799" i="1" s="1"/>
  <c r="AC70" i="1"/>
  <c r="AO70" i="1" s="1"/>
  <c r="AC798" i="1"/>
  <c r="AO798" i="1" s="1"/>
  <c r="AC69" i="1"/>
  <c r="AO69" i="1" s="1"/>
  <c r="AC797" i="1"/>
  <c r="AO797" i="1" s="1"/>
  <c r="AC796" i="1"/>
  <c r="AO796" i="1" s="1"/>
  <c r="AC795" i="1"/>
  <c r="AO795" i="1" s="1"/>
  <c r="AC794" i="1"/>
  <c r="AO794" i="1" s="1"/>
  <c r="AC793" i="1"/>
  <c r="AO793" i="1" s="1"/>
  <c r="AC792" i="1"/>
  <c r="AO792" i="1" s="1"/>
  <c r="AC791" i="1"/>
  <c r="AO791" i="1" s="1"/>
  <c r="AC790" i="1"/>
  <c r="AO790" i="1" s="1"/>
  <c r="AC789" i="1"/>
  <c r="AO789" i="1" s="1"/>
  <c r="AC788" i="1"/>
  <c r="AO788" i="1" s="1"/>
  <c r="AC787" i="1"/>
  <c r="AO787" i="1" s="1"/>
  <c r="AC786" i="1"/>
  <c r="AO786" i="1" s="1"/>
  <c r="AC785" i="1"/>
  <c r="AO785" i="1" s="1"/>
  <c r="AC784" i="1"/>
  <c r="AO784" i="1" s="1"/>
  <c r="AC783" i="1"/>
  <c r="AO783" i="1" s="1"/>
  <c r="AC782" i="1"/>
  <c r="AO782" i="1" s="1"/>
  <c r="AC781" i="1"/>
  <c r="AO781" i="1" s="1"/>
  <c r="AC780" i="1"/>
  <c r="AO780" i="1" s="1"/>
  <c r="AC779" i="1"/>
  <c r="AO779" i="1" s="1"/>
  <c r="AC778" i="1"/>
  <c r="AO778" i="1" s="1"/>
  <c r="AC68" i="1"/>
  <c r="AO68" i="1" s="1"/>
  <c r="AC777" i="1"/>
  <c r="AO777" i="1" s="1"/>
  <c r="AC776" i="1"/>
  <c r="AO776" i="1" s="1"/>
  <c r="AC775" i="1"/>
  <c r="AO775" i="1" s="1"/>
  <c r="AC774" i="1"/>
  <c r="AO774" i="1" s="1"/>
  <c r="AC773" i="1"/>
  <c r="AO773" i="1" s="1"/>
  <c r="AC772" i="1"/>
  <c r="AO772" i="1" s="1"/>
  <c r="AC771" i="1"/>
  <c r="AO771" i="1" s="1"/>
  <c r="AC770" i="1"/>
  <c r="AO770" i="1" s="1"/>
  <c r="AC769" i="1"/>
  <c r="AO769" i="1" s="1"/>
  <c r="AC768" i="1"/>
  <c r="AO768" i="1" s="1"/>
  <c r="AC767" i="1"/>
  <c r="AO767" i="1" s="1"/>
  <c r="AC766" i="1"/>
  <c r="AO766" i="1" s="1"/>
  <c r="AC67" i="1"/>
  <c r="AO67" i="1" s="1"/>
  <c r="AC66" i="1"/>
  <c r="AO66" i="1" s="1"/>
  <c r="AC765" i="1"/>
  <c r="AC764" i="1"/>
  <c r="AC65" i="1"/>
  <c r="AC763" i="1"/>
  <c r="AC64" i="1"/>
  <c r="AC762" i="1"/>
  <c r="AC63" i="1"/>
  <c r="AC761" i="1"/>
  <c r="AC760" i="1"/>
  <c r="AC759" i="1"/>
  <c r="AO759" i="1" s="1"/>
  <c r="AC758" i="1"/>
  <c r="AO758" i="1" s="1"/>
  <c r="AC62" i="1"/>
  <c r="AC61" i="1"/>
  <c r="AC757" i="1"/>
  <c r="AC60" i="1"/>
  <c r="AC756" i="1"/>
  <c r="AC755" i="1"/>
  <c r="AC754" i="1"/>
  <c r="AC753" i="1"/>
  <c r="AC752" i="1"/>
  <c r="AC751" i="1"/>
  <c r="AC750" i="1"/>
  <c r="AC749" i="1"/>
  <c r="AC748" i="1"/>
  <c r="AC747" i="1"/>
  <c r="AC59" i="1"/>
  <c r="AC746" i="1"/>
  <c r="AC745" i="1"/>
  <c r="AC58" i="1"/>
  <c r="AC744" i="1"/>
  <c r="AC743" i="1"/>
  <c r="AC742" i="1"/>
  <c r="AC741" i="1"/>
  <c r="AC740" i="1"/>
  <c r="AC739" i="1"/>
  <c r="AC738" i="1"/>
  <c r="AO738" i="1" s="1"/>
  <c r="AC737" i="1"/>
  <c r="AC736" i="1"/>
  <c r="AC57" i="1"/>
  <c r="AC56" i="1"/>
  <c r="AC735" i="1"/>
  <c r="AC55" i="1"/>
  <c r="AC54" i="1"/>
  <c r="AC53" i="1"/>
  <c r="AO53" i="1" s="1"/>
  <c r="AC734" i="1"/>
  <c r="AC52" i="1"/>
  <c r="AC733" i="1"/>
  <c r="AC51" i="1"/>
  <c r="AO51" i="1" s="1"/>
  <c r="AC50" i="1"/>
  <c r="AC732" i="1"/>
  <c r="AC731" i="1"/>
  <c r="AC730" i="1"/>
  <c r="AC49" i="1"/>
  <c r="AC729" i="1"/>
  <c r="AC48" i="1"/>
  <c r="AC728" i="1"/>
  <c r="AC727" i="1"/>
  <c r="AC726" i="1"/>
  <c r="AC47" i="1"/>
  <c r="AC725" i="1"/>
  <c r="AC46" i="1"/>
  <c r="AO46" i="1" s="1"/>
  <c r="AC45" i="1"/>
  <c r="AO45" i="1" s="1"/>
  <c r="AC44" i="1"/>
  <c r="AO44" i="1" s="1"/>
  <c r="AC724" i="1"/>
  <c r="AC43" i="1"/>
  <c r="AC723" i="1"/>
  <c r="AC722" i="1"/>
  <c r="AC42" i="1"/>
  <c r="AC721" i="1"/>
  <c r="AC720" i="1"/>
  <c r="AC719" i="1"/>
  <c r="AC718" i="1"/>
  <c r="AC41" i="1"/>
  <c r="AC40" i="1"/>
  <c r="AO40" i="1" s="1"/>
  <c r="AC717" i="1"/>
  <c r="AC716" i="1"/>
  <c r="AC39" i="1"/>
  <c r="AC715" i="1"/>
  <c r="AC714" i="1"/>
  <c r="AC713" i="1"/>
  <c r="AO713" i="1" s="1"/>
  <c r="AC712" i="1"/>
  <c r="AC711" i="1"/>
  <c r="AC710" i="1"/>
  <c r="AC709" i="1"/>
  <c r="AC708" i="1"/>
  <c r="AC38" i="1"/>
  <c r="AO38" i="1" s="1"/>
  <c r="AC707" i="1"/>
  <c r="AC706" i="1"/>
  <c r="AO706" i="1" s="1"/>
  <c r="AC705" i="1"/>
  <c r="AC37" i="1"/>
  <c r="AC704" i="1"/>
  <c r="AC36" i="1"/>
  <c r="AC35" i="1"/>
  <c r="AC34" i="1"/>
  <c r="AC703" i="1"/>
  <c r="AC33" i="1"/>
  <c r="AO33" i="1" s="1"/>
  <c r="AC702" i="1"/>
  <c r="AC32" i="1"/>
  <c r="AO32" i="1" s="1"/>
  <c r="AC31" i="1"/>
  <c r="AC30" i="1"/>
  <c r="AC29" i="1"/>
  <c r="AC701" i="1"/>
  <c r="AC700" i="1"/>
  <c r="AC699" i="1"/>
  <c r="AO699" i="1" s="1"/>
  <c r="AC698" i="1"/>
  <c r="AC28" i="1"/>
  <c r="AO28" i="1" s="1"/>
  <c r="AC27" i="1"/>
  <c r="AC26" i="1"/>
  <c r="AC697" i="1"/>
  <c r="AC696" i="1"/>
  <c r="AC695" i="1"/>
  <c r="AC694" i="1"/>
  <c r="AC25" i="1"/>
  <c r="AC24" i="1"/>
  <c r="AO24" i="1" s="1"/>
  <c r="AC23" i="1"/>
  <c r="AC22" i="1"/>
  <c r="AC693" i="1"/>
  <c r="AC692" i="1"/>
  <c r="AO692" i="1" s="1"/>
  <c r="AC691" i="1"/>
  <c r="AC690" i="1"/>
  <c r="AO690" i="1" s="1"/>
  <c r="AC689" i="1"/>
  <c r="AC688" i="1"/>
  <c r="AC687" i="1"/>
  <c r="AC686" i="1"/>
  <c r="AC21" i="1"/>
  <c r="AC685" i="1"/>
  <c r="AC20" i="1"/>
  <c r="AC684" i="1"/>
  <c r="AO684" i="1" s="1"/>
  <c r="AC683" i="1"/>
  <c r="AC682" i="1"/>
  <c r="AC681" i="1"/>
  <c r="AC680" i="1"/>
  <c r="AC679" i="1"/>
  <c r="AC678" i="1"/>
  <c r="AC677" i="1"/>
  <c r="AC19" i="1"/>
  <c r="AO19" i="1" s="1"/>
  <c r="AC676" i="1"/>
  <c r="AC675" i="1"/>
  <c r="AC674" i="1"/>
  <c r="AC673" i="1"/>
  <c r="AO673" i="1" s="1"/>
  <c r="AC672" i="1"/>
  <c r="AC671" i="1"/>
  <c r="AC670" i="1"/>
  <c r="AC669" i="1"/>
  <c r="AC668" i="1"/>
  <c r="AC667" i="1"/>
  <c r="AO667" i="1" s="1"/>
  <c r="AC666" i="1"/>
  <c r="AC665" i="1"/>
  <c r="AC664" i="1"/>
  <c r="AC663" i="1"/>
  <c r="AO663" i="1" s="1"/>
  <c r="AC18" i="1"/>
  <c r="AC662" i="1"/>
  <c r="AC661" i="1"/>
  <c r="AO661" i="1" s="1"/>
  <c r="AC660" i="1"/>
  <c r="AC659" i="1"/>
  <c r="AC658" i="1"/>
  <c r="AC657" i="1"/>
  <c r="AO657" i="1" s="1"/>
  <c r="AC17" i="1"/>
  <c r="AC16" i="1"/>
  <c r="AC15" i="1"/>
  <c r="AC14" i="1"/>
  <c r="AC656" i="1"/>
  <c r="AC655" i="1"/>
  <c r="AC13" i="1"/>
  <c r="AC654" i="1"/>
  <c r="AC653" i="1"/>
  <c r="AC12" i="1"/>
  <c r="AC11" i="1"/>
  <c r="AO11" i="1" s="1"/>
  <c r="AC652" i="1"/>
  <c r="AC651" i="1"/>
  <c r="AO651" i="1" s="1"/>
  <c r="AC650" i="1"/>
  <c r="AC10" i="1"/>
  <c r="AC649" i="1"/>
  <c r="AC648" i="1"/>
  <c r="AC9" i="1"/>
  <c r="AC647" i="1"/>
  <c r="AO647" i="1" s="1"/>
  <c r="AC646" i="1"/>
  <c r="AO646" i="1" s="1"/>
  <c r="AC645" i="1"/>
  <c r="AO645" i="1" s="1"/>
  <c r="AC644" i="1"/>
  <c r="AO644" i="1" s="1"/>
  <c r="AC643" i="1"/>
  <c r="AO643" i="1" s="1"/>
  <c r="AC642" i="1"/>
  <c r="AC641" i="1"/>
  <c r="AC640" i="1"/>
  <c r="AO640" i="1" s="1"/>
  <c r="AC639" i="1"/>
  <c r="AC638" i="1"/>
  <c r="AC637" i="1"/>
  <c r="AC636" i="1"/>
  <c r="AC635" i="1"/>
  <c r="AO635" i="1" s="1"/>
  <c r="AC634" i="1"/>
  <c r="AO634" i="1" s="1"/>
  <c r="AC633" i="1"/>
  <c r="AO633" i="1" s="1"/>
  <c r="AC632" i="1"/>
  <c r="AO632" i="1" s="1"/>
  <c r="AC631" i="1"/>
  <c r="AO631" i="1" s="1"/>
  <c r="AC630" i="1"/>
  <c r="AO630" i="1" s="1"/>
  <c r="AC629" i="1"/>
  <c r="AO629" i="1" s="1"/>
  <c r="AC628" i="1"/>
  <c r="AC627" i="1"/>
  <c r="AO627" i="1" s="1"/>
  <c r="AC626" i="1"/>
  <c r="AO626" i="1" s="1"/>
  <c r="AC625" i="1"/>
  <c r="AO625" i="1" s="1"/>
  <c r="AC624" i="1"/>
  <c r="AO624" i="1" s="1"/>
  <c r="AC623" i="1"/>
  <c r="AC622" i="1"/>
  <c r="AC621" i="1"/>
  <c r="AO621" i="1" s="1"/>
  <c r="AC620" i="1"/>
  <c r="AO620" i="1" s="1"/>
  <c r="AC619" i="1"/>
  <c r="AO619" i="1" s="1"/>
  <c r="AC618" i="1"/>
  <c r="AO618" i="1" s="1"/>
  <c r="AC617" i="1"/>
  <c r="AO617" i="1" s="1"/>
  <c r="AC616" i="1"/>
  <c r="AC615" i="1"/>
  <c r="AO615" i="1" s="1"/>
  <c r="AC614" i="1"/>
  <c r="AC613" i="1"/>
  <c r="AC612" i="1"/>
  <c r="AO612" i="1" s="1"/>
  <c r="AC611" i="1"/>
  <c r="AC610" i="1"/>
  <c r="AC609" i="1"/>
  <c r="AC608" i="1"/>
  <c r="AO608" i="1" s="1"/>
  <c r="AC607" i="1"/>
  <c r="AO607" i="1" s="1"/>
  <c r="AC606" i="1"/>
  <c r="AO606" i="1" s="1"/>
  <c r="AC605" i="1"/>
  <c r="AC604" i="1"/>
  <c r="AC603" i="1"/>
  <c r="AO603" i="1" s="1"/>
  <c r="AC602" i="1"/>
  <c r="AO602" i="1" s="1"/>
  <c r="AC601" i="1"/>
  <c r="AO601" i="1" s="1"/>
  <c r="AC600" i="1"/>
  <c r="AC599" i="1"/>
  <c r="AC598" i="1"/>
  <c r="AO598" i="1" s="1"/>
  <c r="AC597" i="1"/>
  <c r="AO597" i="1" s="1"/>
  <c r="AC596" i="1"/>
  <c r="AC595" i="1"/>
  <c r="AO595" i="1" s="1"/>
  <c r="AC594" i="1"/>
  <c r="AO594" i="1" s="1"/>
  <c r="AC593" i="1"/>
  <c r="AO593" i="1" s="1"/>
  <c r="AC592" i="1"/>
  <c r="AO592" i="1" s="1"/>
  <c r="AC591" i="1"/>
  <c r="AO591" i="1" s="1"/>
  <c r="AC590" i="1"/>
  <c r="AC589" i="1"/>
  <c r="AC588" i="1"/>
  <c r="AO588" i="1" s="1"/>
  <c r="AC587" i="1"/>
  <c r="AC8" i="1"/>
  <c r="AO8" i="1" s="1"/>
  <c r="AC586" i="1"/>
  <c r="AC585" i="1"/>
  <c r="AC584" i="1"/>
  <c r="AO584" i="1" s="1"/>
  <c r="AC583" i="1"/>
  <c r="AO583" i="1" s="1"/>
  <c r="AC582" i="1"/>
  <c r="AC581" i="1"/>
  <c r="AC580" i="1"/>
  <c r="AC579" i="1"/>
  <c r="AC578" i="1"/>
  <c r="AC577" i="1"/>
  <c r="AO577" i="1" s="1"/>
  <c r="AC576" i="1"/>
  <c r="AO576" i="1" s="1"/>
  <c r="AC575" i="1"/>
  <c r="AC574" i="1"/>
  <c r="AO574" i="1" s="1"/>
  <c r="AC573" i="1"/>
  <c r="AO573" i="1" s="1"/>
  <c r="AC572" i="1"/>
  <c r="AC571" i="1"/>
  <c r="AO571" i="1" s="1"/>
  <c r="AC570" i="1"/>
  <c r="AO570" i="1" s="1"/>
  <c r="AC569" i="1"/>
  <c r="AO569" i="1" s="1"/>
  <c r="AC568" i="1"/>
  <c r="AO568" i="1" s="1"/>
  <c r="AC567" i="1"/>
  <c r="AC566" i="1"/>
  <c r="AO566" i="1" s="1"/>
  <c r="AC565" i="1"/>
  <c r="AC564" i="1"/>
  <c r="AC563" i="1"/>
  <c r="AC562" i="1"/>
  <c r="AO562" i="1" s="1"/>
  <c r="AC561" i="1"/>
  <c r="AO561" i="1" s="1"/>
  <c r="AC560" i="1"/>
  <c r="AO560" i="1" s="1"/>
  <c r="AC7" i="1"/>
  <c r="AO7" i="1" s="1"/>
  <c r="AC6" i="1"/>
  <c r="AO6" i="1" s="1"/>
  <c r="AC559" i="1"/>
  <c r="AO559" i="1" s="1"/>
  <c r="AC558" i="1"/>
  <c r="AO558" i="1" s="1"/>
  <c r="AC557" i="1"/>
  <c r="AO557" i="1" s="1"/>
  <c r="AC556" i="1"/>
  <c r="AC555" i="1"/>
  <c r="AO555" i="1" s="1"/>
  <c r="AC554" i="1"/>
  <c r="AC553" i="1"/>
  <c r="AC552" i="1"/>
  <c r="AO552" i="1" s="1"/>
  <c r="AC551" i="1"/>
  <c r="AO551" i="1" s="1"/>
  <c r="AC550" i="1"/>
  <c r="AC549" i="1"/>
  <c r="AO549" i="1" s="1"/>
  <c r="AC548" i="1"/>
  <c r="AO548" i="1" s="1"/>
  <c r="AC547" i="1"/>
  <c r="AO547" i="1" s="1"/>
  <c r="AC546" i="1"/>
  <c r="AO546" i="1" s="1"/>
  <c r="AC5" i="1"/>
  <c r="AO5" i="1" s="1"/>
  <c r="AC545" i="1"/>
  <c r="AO545" i="1" s="1"/>
  <c r="AC4" i="1"/>
  <c r="AO4" i="1" s="1"/>
  <c r="AC544" i="1"/>
  <c r="AO544" i="1" s="1"/>
  <c r="AC543" i="1"/>
  <c r="AO543" i="1" s="1"/>
  <c r="AC542" i="1"/>
  <c r="AO542" i="1" s="1"/>
  <c r="AC541" i="1"/>
  <c r="AO541" i="1" s="1"/>
  <c r="AC540" i="1"/>
  <c r="AO540" i="1" s="1"/>
  <c r="AC539" i="1"/>
  <c r="AO539" i="1" s="1"/>
  <c r="AC538" i="1"/>
  <c r="AO538" i="1" s="1"/>
  <c r="AC537" i="1"/>
  <c r="AO537" i="1" s="1"/>
  <c r="AC536" i="1"/>
  <c r="AO536" i="1" s="1"/>
  <c r="AC535" i="1"/>
  <c r="AO535" i="1" s="1"/>
  <c r="AC534" i="1"/>
  <c r="AO534" i="1" s="1"/>
  <c r="AC533" i="1"/>
  <c r="AO533" i="1" s="1"/>
  <c r="AC532" i="1"/>
  <c r="AO532" i="1" s="1"/>
  <c r="AC531" i="1"/>
  <c r="AO531" i="1" s="1"/>
  <c r="AC530" i="1"/>
  <c r="AO530" i="1" s="1"/>
  <c r="AC529" i="1"/>
  <c r="AO529" i="1" s="1"/>
  <c r="AC528" i="1"/>
  <c r="AO528" i="1" s="1"/>
  <c r="AC527" i="1"/>
  <c r="AO527" i="1" s="1"/>
  <c r="AC3" i="1"/>
  <c r="AO3" i="1" s="1"/>
  <c r="AC526" i="1"/>
  <c r="AO526" i="1" s="1"/>
  <c r="AC525" i="1"/>
  <c r="AO525" i="1" s="1"/>
  <c r="AC524" i="1"/>
  <c r="AO524" i="1" s="1"/>
  <c r="AC523" i="1"/>
  <c r="AO523" i="1" s="1"/>
  <c r="AC522" i="1"/>
  <c r="AC521" i="1"/>
  <c r="AC520" i="1"/>
  <c r="AC519" i="1"/>
  <c r="AC518" i="1"/>
  <c r="AO518" i="1" s="1"/>
  <c r="AC517" i="1"/>
  <c r="AO517" i="1" s="1"/>
  <c r="AC516" i="1"/>
  <c r="AC515" i="1"/>
  <c r="AO515" i="1" s="1"/>
  <c r="AC514" i="1"/>
  <c r="AC513" i="1"/>
  <c r="AC512" i="1"/>
  <c r="AO512" i="1" s="1"/>
  <c r="AC511" i="1"/>
  <c r="AO511" i="1" s="1"/>
  <c r="AC510" i="1"/>
  <c r="AO510" i="1" s="1"/>
  <c r="AC509" i="1"/>
  <c r="AO509" i="1" s="1"/>
  <c r="AC508" i="1"/>
  <c r="AC507" i="1"/>
  <c r="AO507" i="1" s="1"/>
  <c r="AA506" i="1"/>
  <c r="AA507" i="1"/>
  <c r="AA508" i="1"/>
  <c r="AA509" i="1"/>
  <c r="AA510" i="1"/>
  <c r="AA511" i="1"/>
  <c r="AA512" i="1"/>
  <c r="AA513" i="1"/>
  <c r="AA514" i="1"/>
  <c r="AA515" i="1"/>
  <c r="AA516" i="1"/>
  <c r="AA517" i="1"/>
  <c r="AA518" i="1"/>
  <c r="AA519" i="1"/>
  <c r="AA520" i="1"/>
  <c r="AA521" i="1"/>
  <c r="AA522" i="1"/>
  <c r="AA523" i="1"/>
  <c r="AA524" i="1"/>
  <c r="AA525" i="1"/>
  <c r="AA526" i="1"/>
  <c r="AA3" i="1"/>
  <c r="AA527" i="1"/>
  <c r="AA528" i="1"/>
  <c r="AA529" i="1"/>
  <c r="AA530" i="1"/>
  <c r="AA531" i="1"/>
  <c r="AA532" i="1"/>
  <c r="AA533" i="1"/>
  <c r="AA534" i="1"/>
  <c r="AA535" i="1"/>
  <c r="AA536" i="1"/>
  <c r="AA537" i="1"/>
  <c r="AA538" i="1"/>
  <c r="AA539" i="1"/>
  <c r="AA540" i="1"/>
  <c r="AA541" i="1"/>
  <c r="AA542" i="1"/>
  <c r="AA543" i="1"/>
  <c r="AA544" i="1"/>
  <c r="AA4" i="1"/>
  <c r="AA545" i="1"/>
  <c r="AA5" i="1"/>
  <c r="AA546" i="1"/>
  <c r="AA547" i="1"/>
  <c r="AA548" i="1"/>
  <c r="AA549" i="1"/>
  <c r="AA550" i="1"/>
  <c r="AA551" i="1"/>
  <c r="AA552" i="1"/>
  <c r="AA553" i="1"/>
  <c r="AA554" i="1"/>
  <c r="AA555" i="1"/>
  <c r="AA556" i="1"/>
  <c r="AA557" i="1"/>
  <c r="AA558" i="1"/>
  <c r="AA559" i="1"/>
  <c r="AA6" i="1"/>
  <c r="AA7"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8"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9" i="1"/>
  <c r="AA648" i="1"/>
  <c r="AA649" i="1"/>
  <c r="AA10" i="1"/>
  <c r="AA650" i="1"/>
  <c r="AA651" i="1"/>
  <c r="AA652" i="1"/>
  <c r="AA11" i="1"/>
  <c r="AA12" i="1"/>
  <c r="AA653" i="1"/>
  <c r="AA654" i="1"/>
  <c r="AA13" i="1"/>
  <c r="AA655" i="1"/>
  <c r="AA656" i="1"/>
  <c r="AA14" i="1"/>
  <c r="AA15" i="1"/>
  <c r="AA16" i="1"/>
  <c r="AA17" i="1"/>
  <c r="AA657" i="1"/>
  <c r="AA658" i="1"/>
  <c r="AA659" i="1"/>
  <c r="AA660" i="1"/>
  <c r="AA661" i="1"/>
  <c r="AA662" i="1"/>
  <c r="AA18" i="1"/>
  <c r="AA663" i="1"/>
  <c r="AA664" i="1"/>
  <c r="AA665" i="1"/>
  <c r="AA666" i="1"/>
  <c r="AA667" i="1"/>
  <c r="AA668" i="1"/>
  <c r="AA669" i="1"/>
  <c r="AA670" i="1"/>
  <c r="AA671" i="1"/>
  <c r="AA672" i="1"/>
  <c r="AA673" i="1"/>
  <c r="AA674" i="1"/>
  <c r="AA675" i="1"/>
  <c r="AA676" i="1"/>
  <c r="AA19" i="1"/>
  <c r="AA677" i="1"/>
  <c r="AA678" i="1"/>
  <c r="AA679" i="1"/>
  <c r="AA680" i="1"/>
  <c r="AA681" i="1"/>
  <c r="AA682" i="1"/>
  <c r="AA683" i="1"/>
  <c r="AA684" i="1"/>
  <c r="AA20" i="1"/>
  <c r="AA685" i="1"/>
  <c r="AA21" i="1"/>
  <c r="AA686" i="1"/>
  <c r="AA687" i="1"/>
  <c r="AA688" i="1"/>
  <c r="AA689" i="1"/>
  <c r="AA690" i="1"/>
  <c r="AA691" i="1"/>
  <c r="AA692" i="1"/>
  <c r="AA693" i="1"/>
  <c r="AA22" i="1"/>
  <c r="AA23" i="1"/>
  <c r="AA24" i="1"/>
  <c r="AA25" i="1"/>
  <c r="AA694" i="1"/>
  <c r="AA695" i="1"/>
  <c r="AA696" i="1"/>
  <c r="AA697" i="1"/>
  <c r="AA26" i="1"/>
  <c r="AA27" i="1"/>
  <c r="AA28" i="1"/>
  <c r="AA698" i="1"/>
  <c r="AA699" i="1"/>
  <c r="AA700" i="1"/>
  <c r="AA701" i="1"/>
  <c r="AA29" i="1"/>
  <c r="AA30" i="1"/>
  <c r="AA31" i="1"/>
  <c r="AA32" i="1"/>
  <c r="AA702" i="1"/>
  <c r="AA33" i="1"/>
  <c r="AA703" i="1"/>
  <c r="AA34" i="1"/>
  <c r="AA35" i="1"/>
  <c r="AA36" i="1"/>
  <c r="AA704" i="1"/>
  <c r="AA37" i="1"/>
  <c r="AA705" i="1"/>
  <c r="AA706" i="1"/>
  <c r="AA707" i="1"/>
  <c r="AA38" i="1"/>
  <c r="AA708" i="1"/>
  <c r="AA709" i="1"/>
  <c r="AA710" i="1"/>
  <c r="AA711" i="1"/>
  <c r="AA712" i="1"/>
  <c r="AA713" i="1"/>
  <c r="AA714" i="1"/>
  <c r="AA715" i="1"/>
  <c r="AA39" i="1"/>
  <c r="AA716" i="1"/>
  <c r="AA717" i="1"/>
  <c r="AA40" i="1"/>
  <c r="AA41" i="1"/>
  <c r="AA718" i="1"/>
  <c r="AA719" i="1"/>
  <c r="AA720" i="1"/>
  <c r="AA721" i="1"/>
  <c r="AA42" i="1"/>
  <c r="AA722" i="1"/>
  <c r="AA723" i="1"/>
  <c r="AA43" i="1"/>
  <c r="AA724" i="1"/>
  <c r="AA44" i="1"/>
  <c r="AA45" i="1"/>
  <c r="AA46" i="1"/>
  <c r="AA725" i="1"/>
  <c r="AA47" i="1"/>
  <c r="AA726" i="1"/>
  <c r="AA727" i="1"/>
  <c r="AA728" i="1"/>
  <c r="AA48" i="1"/>
  <c r="AA729" i="1"/>
  <c r="AA49" i="1"/>
  <c r="AA730" i="1"/>
  <c r="AA731" i="1"/>
  <c r="AA732" i="1"/>
  <c r="AA50" i="1"/>
  <c r="AA51" i="1"/>
  <c r="AA733" i="1"/>
  <c r="AA52" i="1"/>
  <c r="AA734" i="1"/>
  <c r="AA53" i="1"/>
  <c r="AA54" i="1"/>
  <c r="AA55" i="1"/>
  <c r="AA735" i="1"/>
  <c r="AA56" i="1"/>
  <c r="AA57" i="1"/>
  <c r="AA736" i="1"/>
  <c r="AA737" i="1"/>
  <c r="AA738" i="1"/>
  <c r="AA739" i="1"/>
  <c r="AA740" i="1"/>
  <c r="AA741" i="1"/>
  <c r="AA742" i="1"/>
  <c r="AA743" i="1"/>
  <c r="AA744" i="1"/>
  <c r="AA58" i="1"/>
  <c r="AA745" i="1"/>
  <c r="AA746" i="1"/>
  <c r="AA59" i="1"/>
  <c r="AA747" i="1"/>
  <c r="AA748" i="1"/>
  <c r="AA749" i="1"/>
  <c r="AA750" i="1"/>
  <c r="AA751" i="1"/>
  <c r="AA752" i="1"/>
  <c r="AA753" i="1"/>
  <c r="AA754" i="1"/>
  <c r="AA755" i="1"/>
  <c r="AA756" i="1"/>
  <c r="AA60" i="1"/>
  <c r="AA757" i="1"/>
  <c r="AA61" i="1"/>
  <c r="AA62" i="1"/>
  <c r="AA758" i="1"/>
  <c r="AA759" i="1"/>
  <c r="AA760" i="1"/>
  <c r="AA761" i="1"/>
  <c r="AA63" i="1"/>
  <c r="AA762" i="1"/>
  <c r="AA64" i="1"/>
  <c r="AA763" i="1"/>
  <c r="AA65" i="1"/>
  <c r="AA764" i="1"/>
  <c r="AA765" i="1"/>
  <c r="AA66" i="1"/>
  <c r="AA67" i="1"/>
  <c r="AA766" i="1"/>
  <c r="AA767" i="1"/>
  <c r="AA768" i="1"/>
  <c r="AA769" i="1"/>
  <c r="AA770" i="1"/>
  <c r="AA771" i="1"/>
  <c r="AA772" i="1"/>
  <c r="AA773" i="1"/>
  <c r="AA774" i="1"/>
  <c r="AA775" i="1"/>
  <c r="AA776" i="1"/>
  <c r="AA777" i="1"/>
  <c r="AA68" i="1"/>
  <c r="AA778" i="1"/>
  <c r="AA779" i="1"/>
  <c r="AA780" i="1"/>
  <c r="AA781" i="1"/>
  <c r="AA782" i="1"/>
  <c r="AA783" i="1"/>
  <c r="AA784" i="1"/>
  <c r="AA785" i="1"/>
  <c r="AA786" i="1"/>
  <c r="AA787" i="1"/>
  <c r="AA788" i="1"/>
  <c r="AA789" i="1"/>
  <c r="AA790" i="1"/>
  <c r="AA791" i="1"/>
  <c r="AA792" i="1"/>
  <c r="AA793" i="1"/>
  <c r="AA794" i="1"/>
  <c r="AA795" i="1"/>
  <c r="AA796" i="1"/>
  <c r="AA797" i="1"/>
  <c r="AA69" i="1"/>
  <c r="AA798" i="1"/>
  <c r="AA70" i="1"/>
  <c r="AA799" i="1"/>
  <c r="AA800" i="1"/>
  <c r="AA801" i="1"/>
  <c r="AA71" i="1"/>
  <c r="AA802" i="1"/>
  <c r="AA803" i="1"/>
  <c r="AA804" i="1"/>
  <c r="AA805" i="1"/>
  <c r="AA806" i="1"/>
  <c r="AA807" i="1"/>
  <c r="AA808" i="1"/>
  <c r="AA809" i="1"/>
  <c r="AA72" i="1"/>
  <c r="AA810" i="1"/>
  <c r="AA811" i="1"/>
  <c r="AA812" i="1"/>
  <c r="AA813" i="1"/>
  <c r="AA814" i="1"/>
  <c r="AA815" i="1"/>
  <c r="AA816" i="1"/>
  <c r="AA73" i="1"/>
  <c r="AA817" i="1"/>
  <c r="AA818" i="1"/>
  <c r="AA819" i="1"/>
  <c r="AA74" i="1"/>
  <c r="AA75" i="1"/>
  <c r="AA820" i="1"/>
  <c r="AA76" i="1"/>
  <c r="AA821" i="1"/>
  <c r="AA822" i="1"/>
  <c r="AA823" i="1"/>
  <c r="AA824" i="1"/>
  <c r="AA825" i="1"/>
  <c r="AA826" i="1"/>
  <c r="AA827" i="1"/>
  <c r="AA828" i="1"/>
  <c r="AA829" i="1"/>
  <c r="AA830" i="1"/>
  <c r="AA831" i="1"/>
  <c r="AA832" i="1"/>
  <c r="AA833" i="1"/>
  <c r="AA834" i="1"/>
  <c r="AA835" i="1"/>
  <c r="AA836" i="1"/>
  <c r="AA837" i="1"/>
  <c r="AA838" i="1"/>
  <c r="AA839" i="1"/>
  <c r="AA840" i="1"/>
  <c r="AA841" i="1"/>
  <c r="AA77" i="1"/>
  <c r="AA842" i="1"/>
  <c r="AA843" i="1"/>
  <c r="AA844" i="1"/>
  <c r="AA78" i="1"/>
  <c r="AA845" i="1"/>
  <c r="AA846" i="1"/>
  <c r="AA79" i="1"/>
  <c r="AA80" i="1"/>
  <c r="AA847" i="1"/>
  <c r="AA848" i="1"/>
  <c r="AA849" i="1"/>
  <c r="AA81" i="1"/>
  <c r="AA82" i="1"/>
  <c r="AA850" i="1"/>
  <c r="AA83"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84" i="1"/>
  <c r="AA85" i="1"/>
  <c r="AA86" i="1"/>
  <c r="AA1213" i="1"/>
  <c r="AA1214" i="1"/>
  <c r="AA1215" i="1"/>
  <c r="AA1216" i="1"/>
  <c r="AA1217" i="1"/>
  <c r="AA87" i="1"/>
  <c r="AA88" i="1"/>
  <c r="AA89" i="1"/>
  <c r="AA1218" i="1"/>
  <c r="AA1219" i="1"/>
  <c r="AA1220" i="1"/>
  <c r="AA1221" i="1"/>
  <c r="AA1222" i="1"/>
  <c r="AA90" i="1"/>
  <c r="AA91" i="1"/>
  <c r="AA1223" i="1"/>
  <c r="AA92" i="1"/>
  <c r="AA1224" i="1"/>
  <c r="AA1225" i="1"/>
  <c r="AA1226" i="1"/>
  <c r="AA1227" i="1"/>
  <c r="AA93" i="1"/>
  <c r="AA94" i="1"/>
  <c r="AA95" i="1"/>
  <c r="AA1228" i="1"/>
  <c r="AA96" i="1"/>
  <c r="AA97" i="1"/>
  <c r="AA1229" i="1"/>
  <c r="AA1230" i="1"/>
  <c r="AA1231" i="1"/>
  <c r="AA1232" i="1"/>
  <c r="AA98" i="1"/>
  <c r="AA99" i="1"/>
  <c r="AA1233" i="1"/>
  <c r="AA1234" i="1"/>
  <c r="AA1235" i="1"/>
  <c r="AA1236" i="1"/>
  <c r="AA1237" i="1"/>
  <c r="AA100" i="1"/>
  <c r="AA101" i="1"/>
  <c r="AA1238" i="1"/>
  <c r="AA1239" i="1"/>
  <c r="AA1240" i="1"/>
  <c r="AA1241" i="1"/>
  <c r="AA1242" i="1"/>
  <c r="AA1243" i="1"/>
  <c r="AA1244" i="1"/>
  <c r="AA1245" i="1"/>
  <c r="AA102" i="1"/>
  <c r="AA1246" i="1"/>
  <c r="AA1247" i="1"/>
  <c r="AA1248" i="1"/>
  <c r="AA1249" i="1"/>
  <c r="AA1250" i="1"/>
  <c r="AA1251" i="1"/>
  <c r="AA1252" i="1"/>
  <c r="AA1253" i="1"/>
  <c r="AA103" i="1"/>
  <c r="AA1254" i="1"/>
  <c r="AA104" i="1"/>
  <c r="AA1255" i="1"/>
  <c r="AA105" i="1"/>
  <c r="AA106" i="1"/>
  <c r="AA107" i="1"/>
  <c r="AA108" i="1"/>
  <c r="AA1256" i="1"/>
  <c r="AA109" i="1"/>
  <c r="AA1257" i="1"/>
  <c r="AA1258" i="1"/>
  <c r="AA1259" i="1"/>
  <c r="AA1260" i="1"/>
  <c r="AA110" i="1"/>
  <c r="AA1261" i="1"/>
  <c r="AA1262" i="1"/>
  <c r="AA111" i="1"/>
  <c r="AA112" i="1"/>
  <c r="AA113" i="1"/>
  <c r="AA114" i="1"/>
  <c r="AA1263" i="1"/>
  <c r="AA115" i="1"/>
  <c r="AA116" i="1"/>
  <c r="AA117" i="1"/>
  <c r="AA1264" i="1"/>
  <c r="AA118" i="1"/>
  <c r="AA1265" i="1"/>
  <c r="AA1266" i="1"/>
  <c r="AA119" i="1"/>
  <c r="AA1267" i="1"/>
  <c r="AA1268" i="1"/>
  <c r="AA1269" i="1"/>
  <c r="AA1270" i="1"/>
  <c r="AA1271" i="1"/>
  <c r="AA120" i="1"/>
  <c r="AA1272" i="1"/>
  <c r="AA1273" i="1"/>
  <c r="AA121" i="1"/>
  <c r="AA1274" i="1"/>
  <c r="AA1275" i="1"/>
  <c r="AA122" i="1"/>
  <c r="AA1276" i="1"/>
  <c r="AA1277" i="1"/>
  <c r="AA123" i="1"/>
  <c r="AA124" i="1"/>
  <c r="AA1278" i="1"/>
  <c r="AA1279" i="1"/>
  <c r="AA1280" i="1"/>
  <c r="AA1281" i="1"/>
  <c r="AA125" i="1"/>
  <c r="AA1282" i="1"/>
  <c r="AA126" i="1"/>
  <c r="AA127" i="1"/>
  <c r="AA1283" i="1"/>
  <c r="AA1284" i="1"/>
  <c r="AA1285" i="1"/>
  <c r="AA1286" i="1"/>
  <c r="AA1287" i="1"/>
  <c r="AA1288" i="1"/>
  <c r="AA1289" i="1"/>
  <c r="AA1290" i="1"/>
  <c r="AA128" i="1"/>
  <c r="AA1291" i="1"/>
  <c r="AA129" i="1"/>
  <c r="AA1292" i="1"/>
  <c r="AA1293" i="1"/>
  <c r="AA130" i="1"/>
  <c r="AA1294" i="1"/>
  <c r="AA1295" i="1"/>
  <c r="AA1296" i="1"/>
  <c r="AA131" i="1"/>
  <c r="AA132" i="1"/>
  <c r="AA1297" i="1"/>
  <c r="AA133" i="1"/>
  <c r="AA1298" i="1"/>
  <c r="AA1299" i="1"/>
  <c r="AA1300" i="1"/>
  <c r="AA1301" i="1"/>
  <c r="AA134" i="1"/>
  <c r="AA135" i="1"/>
  <c r="AA136" i="1"/>
  <c r="AA1302" i="1"/>
  <c r="AA1303" i="1"/>
  <c r="AA137" i="1"/>
  <c r="AA1304" i="1"/>
  <c r="AA1305" i="1"/>
  <c r="AA138" i="1"/>
  <c r="AA1306" i="1"/>
  <c r="AA1307" i="1"/>
  <c r="AA1308" i="1"/>
  <c r="AA139" i="1"/>
  <c r="AA1309" i="1"/>
  <c r="AA140" i="1"/>
  <c r="AA141" i="1"/>
  <c r="AA142" i="1"/>
  <c r="AA1310" i="1"/>
  <c r="AA143" i="1"/>
  <c r="AA1311" i="1"/>
  <c r="AA144" i="1"/>
  <c r="AA1312" i="1"/>
  <c r="AA145" i="1"/>
  <c r="AA1313" i="1"/>
  <c r="AA1314" i="1"/>
  <c r="AA1315" i="1"/>
  <c r="AA146" i="1"/>
  <c r="AA1316" i="1"/>
  <c r="AA1317" i="1"/>
  <c r="AA147" i="1"/>
  <c r="AA148" i="1"/>
  <c r="AA1318" i="1"/>
  <c r="AA1319" i="1"/>
  <c r="AA1320" i="1"/>
  <c r="AA1321" i="1"/>
  <c r="AA149" i="1"/>
  <c r="AA1322" i="1"/>
  <c r="AA1323" i="1"/>
  <c r="AA1324" i="1"/>
  <c r="AA150" i="1"/>
  <c r="AA151" i="1"/>
  <c r="AA152" i="1"/>
  <c r="AA153" i="1"/>
  <c r="AA154" i="1"/>
  <c r="AA1325" i="1"/>
  <c r="AA1326" i="1"/>
  <c r="AA155" i="1"/>
  <c r="AA1327" i="1"/>
  <c r="AA1328" i="1"/>
  <c r="AA156" i="1"/>
  <c r="AA1329" i="1"/>
  <c r="AA1330" i="1"/>
  <c r="AA1331" i="1"/>
  <c r="AA1332" i="1"/>
  <c r="AA157" i="1"/>
  <c r="AA158" i="1"/>
  <c r="AA1333" i="1"/>
  <c r="AA1334" i="1"/>
  <c r="AA1335" i="1"/>
  <c r="AA1336" i="1"/>
  <c r="AA1337" i="1"/>
  <c r="AA159" i="1"/>
  <c r="AA1338" i="1"/>
  <c r="AA1339" i="1"/>
  <c r="AA1340" i="1"/>
  <c r="AA1341" i="1"/>
  <c r="AA1342" i="1"/>
  <c r="AA1343" i="1"/>
  <c r="AA160" i="1"/>
  <c r="AA1344" i="1"/>
  <c r="AA1345" i="1"/>
  <c r="AA161" i="1"/>
  <c r="AA162" i="1"/>
  <c r="AA163" i="1"/>
  <c r="AA1346" i="1"/>
  <c r="AA1347" i="1"/>
  <c r="AA1348" i="1"/>
  <c r="AA164" i="1"/>
  <c r="AA1349" i="1"/>
  <c r="AA1350" i="1"/>
  <c r="AA165" i="1"/>
  <c r="AA1351" i="1"/>
  <c r="AA166" i="1"/>
  <c r="AA1352" i="1"/>
  <c r="AA1353" i="1"/>
  <c r="AA167" i="1"/>
  <c r="AA168" i="1"/>
  <c r="AA169" i="1"/>
  <c r="AA1354" i="1"/>
  <c r="AA170" i="1"/>
  <c r="AA171" i="1"/>
  <c r="AA172" i="1"/>
  <c r="AA1355" i="1"/>
  <c r="AA1356" i="1"/>
  <c r="AA173" i="1"/>
  <c r="AA1357" i="1"/>
  <c r="AA1358" i="1"/>
  <c r="AA174" i="1"/>
  <c r="AA1359" i="1"/>
  <c r="AA175" i="1"/>
  <c r="AA176" i="1"/>
  <c r="AA177" i="1"/>
  <c r="AA178" i="1"/>
  <c r="AA179" i="1"/>
  <c r="AA180" i="1"/>
  <c r="AA1360" i="1"/>
  <c r="AA1361" i="1"/>
  <c r="AA1362" i="1"/>
  <c r="AA1363" i="1"/>
  <c r="AA181" i="1"/>
  <c r="AA182" i="1"/>
  <c r="AA1364" i="1"/>
  <c r="AA1365" i="1"/>
  <c r="AA1366" i="1"/>
  <c r="AA183" i="1"/>
  <c r="AA1367" i="1"/>
  <c r="AA1368" i="1"/>
  <c r="AA184" i="1"/>
  <c r="AA185" i="1"/>
  <c r="AA1369" i="1"/>
  <c r="AA1370" i="1"/>
  <c r="AA1371" i="1"/>
  <c r="AA186" i="1"/>
  <c r="AA1372" i="1"/>
  <c r="AA1373" i="1"/>
  <c r="AA187" i="1"/>
  <c r="AA188" i="1"/>
  <c r="AA1374" i="1"/>
  <c r="AA1375" i="1"/>
  <c r="AA189" i="1"/>
  <c r="AA1376" i="1"/>
  <c r="AA1377" i="1"/>
  <c r="AA190" i="1"/>
  <c r="AA1378" i="1"/>
  <c r="AA191" i="1"/>
  <c r="AA1379" i="1"/>
  <c r="AA1380" i="1"/>
  <c r="AA1381" i="1"/>
  <c r="AA192" i="1"/>
  <c r="AA193" i="1"/>
  <c r="AA1382" i="1"/>
  <c r="AA1383" i="1"/>
  <c r="AA194" i="1"/>
  <c r="AA195" i="1"/>
  <c r="AA1384" i="1"/>
  <c r="AA1385" i="1"/>
  <c r="AA196" i="1"/>
  <c r="AA197" i="1"/>
  <c r="AA1386" i="1"/>
  <c r="AA1387" i="1"/>
  <c r="AA1388" i="1"/>
  <c r="AA198" i="1"/>
  <c r="AA1389" i="1"/>
  <c r="AA199" i="1"/>
  <c r="AA200" i="1"/>
  <c r="AA1390" i="1"/>
  <c r="AA1391" i="1"/>
  <c r="AA1392" i="1"/>
  <c r="AA1393" i="1"/>
  <c r="AA1394" i="1"/>
  <c r="AA1395" i="1"/>
  <c r="AA201" i="1"/>
  <c r="AA1396" i="1"/>
  <c r="AA1397" i="1"/>
  <c r="AA1398" i="1"/>
  <c r="AA1399" i="1"/>
  <c r="AA202" i="1"/>
  <c r="AA1400" i="1"/>
  <c r="AA203" i="1"/>
  <c r="AA204" i="1"/>
  <c r="AA1401" i="1"/>
  <c r="AA1402" i="1"/>
  <c r="AA205" i="1"/>
  <c r="AA206" i="1"/>
  <c r="AA1403" i="1"/>
  <c r="AA207" i="1"/>
  <c r="AA208" i="1"/>
  <c r="AA1404" i="1"/>
  <c r="AA1405" i="1"/>
  <c r="AA209" i="1"/>
  <c r="AA1406" i="1"/>
  <c r="AA1407" i="1"/>
  <c r="AA1408" i="1"/>
  <c r="AA210" i="1"/>
  <c r="AA211" i="1"/>
  <c r="AA212" i="1"/>
  <c r="AA213" i="1"/>
  <c r="AA1409" i="1"/>
  <c r="AA1410" i="1"/>
  <c r="AA1411" i="1"/>
  <c r="AA1412" i="1"/>
  <c r="AA214" i="1"/>
  <c r="AA215" i="1"/>
  <c r="AA216" i="1"/>
  <c r="AA1413" i="1"/>
  <c r="AA1414" i="1"/>
  <c r="AA217" i="1"/>
  <c r="AA218" i="1"/>
  <c r="AA1415" i="1"/>
  <c r="AA219" i="1"/>
  <c r="AA1416" i="1"/>
  <c r="AA220" i="1"/>
  <c r="AA1417" i="1"/>
  <c r="AA1418" i="1"/>
  <c r="AA1419" i="1"/>
  <c r="AA1420" i="1"/>
  <c r="AA1421" i="1"/>
  <c r="AA221" i="1"/>
  <c r="AA222" i="1"/>
  <c r="AA223" i="1"/>
  <c r="AA224" i="1"/>
  <c r="AA1422" i="1"/>
  <c r="AA225" i="1"/>
  <c r="AA1423" i="1"/>
  <c r="AA1424" i="1"/>
  <c r="AA1425" i="1"/>
  <c r="AA1426" i="1"/>
  <c r="AA1427" i="1"/>
  <c r="AA1428" i="1"/>
  <c r="AA1429" i="1"/>
  <c r="AA226" i="1"/>
  <c r="AA227" i="1"/>
  <c r="AA1430" i="1"/>
  <c r="AA1431" i="1"/>
  <c r="AA1432" i="1"/>
  <c r="AA1433" i="1"/>
  <c r="AA1434" i="1"/>
  <c r="AA228" i="1"/>
  <c r="AA1435" i="1"/>
  <c r="AA1436" i="1"/>
  <c r="AA1437" i="1"/>
  <c r="AA229" i="1"/>
  <c r="AA230" i="1"/>
  <c r="AA1438" i="1"/>
  <c r="AA1439" i="1"/>
  <c r="AA1440" i="1"/>
  <c r="AA1441" i="1"/>
  <c r="AA231" i="1"/>
  <c r="AA232" i="1"/>
  <c r="AA233" i="1"/>
  <c r="AA234" i="1"/>
  <c r="AA235" i="1"/>
  <c r="AA236" i="1"/>
  <c r="AA1442" i="1"/>
  <c r="AA1443" i="1"/>
  <c r="AA237" i="1"/>
  <c r="AA1444" i="1"/>
  <c r="AA1445" i="1"/>
  <c r="AA238" i="1"/>
  <c r="AA1446" i="1"/>
  <c r="AA1447" i="1"/>
  <c r="AA1448" i="1"/>
  <c r="AA239" i="1"/>
  <c r="AA1449" i="1"/>
  <c r="AA1450" i="1"/>
  <c r="AA1451" i="1"/>
  <c r="AA1452" i="1"/>
  <c r="AA1453" i="1"/>
  <c r="AA240" i="1"/>
  <c r="AA1454" i="1"/>
  <c r="AA241" i="1"/>
  <c r="AA1455" i="1"/>
  <c r="AA242" i="1"/>
  <c r="AA1456" i="1"/>
  <c r="AA1457" i="1"/>
  <c r="AA1458" i="1"/>
  <c r="AA1459" i="1"/>
  <c r="AA1460" i="1"/>
  <c r="AA1461" i="1"/>
  <c r="AA243" i="1"/>
  <c r="AA1462" i="1"/>
  <c r="AA1463" i="1"/>
  <c r="AA1464" i="1"/>
  <c r="AA244" i="1"/>
  <c r="AA1465" i="1"/>
  <c r="AA1466" i="1"/>
  <c r="AA245" i="1"/>
  <c r="AA246" i="1"/>
  <c r="AA1467" i="1"/>
  <c r="AA1468" i="1"/>
  <c r="AA247" i="1"/>
  <c r="AA248" i="1"/>
  <c r="AA249" i="1"/>
  <c r="AA250" i="1"/>
  <c r="AA1469" i="1"/>
  <c r="AA251" i="1"/>
  <c r="AA252" i="1"/>
  <c r="AA253" i="1"/>
  <c r="AA1470" i="1"/>
  <c r="AA254" i="1"/>
  <c r="AA255" i="1"/>
  <c r="AA1471" i="1"/>
  <c r="AA256" i="1"/>
  <c r="AA1472" i="1"/>
  <c r="AA1473" i="1"/>
  <c r="AA1474" i="1"/>
  <c r="AA1475" i="1"/>
  <c r="AA257" i="1"/>
  <c r="AA1476" i="1"/>
  <c r="AA1477" i="1"/>
  <c r="AA1478" i="1"/>
  <c r="AA1479" i="1"/>
  <c r="AA1480" i="1"/>
  <c r="AA258" i="1"/>
  <c r="AA259" i="1"/>
  <c r="AA1481" i="1"/>
  <c r="AA260" i="1"/>
  <c r="AA1482" i="1"/>
  <c r="AA1483" i="1"/>
  <c r="AA1484" i="1"/>
  <c r="AA1485" i="1"/>
  <c r="AA261" i="1"/>
  <c r="AA262" i="1"/>
  <c r="AA1486" i="1"/>
  <c r="AA263" i="1"/>
  <c r="AA264" i="1"/>
  <c r="AA265" i="1"/>
  <c r="AA1487" i="1"/>
  <c r="AA1488" i="1"/>
  <c r="AA1489" i="1"/>
  <c r="AA1490" i="1"/>
  <c r="AA1491" i="1"/>
  <c r="AA266" i="1"/>
  <c r="AA267" i="1"/>
  <c r="AA1492" i="1"/>
  <c r="AA268" i="1"/>
  <c r="AA1493" i="1"/>
  <c r="AA1494" i="1"/>
  <c r="AA1495" i="1"/>
  <c r="AA1496" i="1"/>
  <c r="AA1497" i="1"/>
  <c r="AA1498" i="1"/>
  <c r="AA1499" i="1"/>
  <c r="AA269" i="1"/>
  <c r="AA270" i="1"/>
  <c r="AA1500" i="1"/>
  <c r="AA1501" i="1"/>
  <c r="AA1502" i="1"/>
  <c r="AA1503" i="1"/>
  <c r="AA1504" i="1"/>
  <c r="AA1505" i="1"/>
  <c r="AA1506" i="1"/>
  <c r="AA271" i="1"/>
  <c r="AA272" i="1"/>
  <c r="AA1507" i="1"/>
  <c r="AA273" i="1"/>
  <c r="AA274" i="1"/>
  <c r="AA275" i="1"/>
  <c r="AA276" i="1"/>
  <c r="AA277" i="1"/>
  <c r="AA1508" i="1"/>
  <c r="AA1509" i="1"/>
  <c r="AA278" i="1"/>
  <c r="AA279" i="1"/>
  <c r="AA280" i="1"/>
  <c r="AA1510" i="1"/>
  <c r="AA281" i="1"/>
  <c r="AA1511" i="1"/>
  <c r="AA282" i="1"/>
  <c r="AA1512" i="1"/>
  <c r="AA1513" i="1"/>
  <c r="AA1514" i="1"/>
  <c r="AA1515" i="1"/>
  <c r="AA283" i="1"/>
  <c r="AA1516" i="1"/>
  <c r="AA1517" i="1"/>
  <c r="AA284" i="1"/>
  <c r="AA1518" i="1"/>
  <c r="AA1519" i="1"/>
  <c r="AA285" i="1"/>
  <c r="AA1520" i="1"/>
  <c r="AA1521" i="1"/>
  <c r="AA286" i="1"/>
  <c r="AA1522" i="1"/>
  <c r="AA1523" i="1"/>
  <c r="AA1524" i="1"/>
  <c r="AA287" i="1"/>
  <c r="AA1525" i="1"/>
  <c r="AA1526" i="1"/>
  <c r="AA288" i="1"/>
  <c r="AA1527" i="1"/>
  <c r="AA289" i="1"/>
  <c r="AA290" i="1"/>
  <c r="AA291" i="1"/>
  <c r="AA292" i="1"/>
  <c r="AA1528" i="1"/>
  <c r="AA293" i="1"/>
  <c r="AA294" i="1"/>
  <c r="AA295" i="1"/>
  <c r="AA1529" i="1"/>
  <c r="AA296" i="1"/>
  <c r="AA1530" i="1"/>
  <c r="AA1531" i="1"/>
  <c r="AA1532" i="1"/>
  <c r="AA297" i="1"/>
  <c r="AA298" i="1"/>
  <c r="AA1533" i="1"/>
  <c r="AA299" i="1"/>
  <c r="AA300" i="1"/>
  <c r="AA1534" i="1"/>
  <c r="AA1535" i="1"/>
  <c r="AA301" i="1"/>
  <c r="AA1536" i="1"/>
  <c r="AA1537" i="1"/>
  <c r="AA1538" i="1"/>
  <c r="AA1539" i="1"/>
  <c r="AA302" i="1"/>
  <c r="AA1540" i="1"/>
  <c r="AA303" i="1"/>
  <c r="AA1541" i="1"/>
  <c r="AA1542" i="1"/>
  <c r="AA1543" i="1"/>
  <c r="AA1544" i="1"/>
  <c r="AA304" i="1"/>
  <c r="AA305" i="1"/>
  <c r="AA306" i="1"/>
  <c r="AA307" i="1"/>
  <c r="AA1545" i="1"/>
  <c r="AA1546" i="1"/>
  <c r="AA1547" i="1"/>
  <c r="AA1548" i="1"/>
  <c r="AA308" i="1"/>
  <c r="AA1549" i="1"/>
  <c r="AA1550" i="1"/>
  <c r="AA1551" i="1"/>
  <c r="AA1552" i="1"/>
  <c r="AA1553" i="1"/>
  <c r="AA1554" i="1"/>
  <c r="AA309" i="1"/>
  <c r="AA310" i="1"/>
  <c r="AA1555" i="1"/>
  <c r="AA1556" i="1"/>
  <c r="AA1557" i="1"/>
  <c r="AA1558" i="1"/>
  <c r="AA311" i="1"/>
  <c r="AA1559" i="1"/>
  <c r="AA1560" i="1"/>
  <c r="AA312" i="1"/>
  <c r="AA1561" i="1"/>
  <c r="AA1562" i="1"/>
  <c r="AA1563" i="1"/>
  <c r="AA313" i="1"/>
  <c r="AA1564" i="1"/>
  <c r="AA314" i="1"/>
  <c r="AA1565" i="1"/>
  <c r="AA315" i="1"/>
  <c r="AA316" i="1"/>
  <c r="AA317" i="1"/>
  <c r="AA318" i="1"/>
  <c r="AA319" i="1"/>
  <c r="AA320" i="1"/>
  <c r="AA1566" i="1"/>
  <c r="AA1567" i="1"/>
  <c r="AA1568" i="1"/>
  <c r="AA1569" i="1"/>
  <c r="AA321" i="1"/>
  <c r="AA322" i="1"/>
  <c r="AA1570" i="1"/>
  <c r="AA323" i="1"/>
  <c r="AA1571" i="1"/>
  <c r="AA1572" i="1"/>
  <c r="AA1573" i="1"/>
  <c r="AA324" i="1"/>
  <c r="AA1574" i="1"/>
  <c r="AA325" i="1"/>
  <c r="AA1575" i="1"/>
  <c r="AA1576" i="1"/>
  <c r="AA326" i="1"/>
  <c r="AA1577" i="1"/>
  <c r="AA1578" i="1"/>
  <c r="AA1579" i="1"/>
  <c r="AA327" i="1"/>
  <c r="AA328" i="1"/>
  <c r="AA1580" i="1"/>
  <c r="AA329" i="1"/>
  <c r="AA1581" i="1"/>
  <c r="AA1582" i="1"/>
  <c r="AA1583" i="1"/>
  <c r="AA1584" i="1"/>
  <c r="AA1585" i="1"/>
  <c r="AA330" i="1"/>
  <c r="AA331" i="1"/>
  <c r="AA1586" i="1"/>
  <c r="AA1587" i="1"/>
  <c r="AA1588" i="1"/>
  <c r="AA332" i="1"/>
  <c r="AA1589" i="1"/>
  <c r="AA1590" i="1"/>
  <c r="AA333" i="1"/>
  <c r="AA1591" i="1"/>
  <c r="AA334" i="1"/>
  <c r="AA335" i="1"/>
  <c r="AA1592" i="1"/>
  <c r="AA336" i="1"/>
  <c r="AA1593" i="1"/>
  <c r="AA1594" i="1"/>
  <c r="AA1595" i="1"/>
  <c r="AA1596" i="1"/>
  <c r="AA337" i="1"/>
  <c r="AA338" i="1"/>
  <c r="AA1597" i="1"/>
  <c r="AA1598" i="1"/>
  <c r="AA1599" i="1"/>
  <c r="AA339" i="1"/>
  <c r="AA1600" i="1"/>
  <c r="AA340" i="1"/>
  <c r="AA1601" i="1"/>
  <c r="AA1602" i="1"/>
  <c r="AA1603" i="1"/>
  <c r="AA1604" i="1"/>
  <c r="AA341" i="1"/>
  <c r="AA342" i="1"/>
  <c r="AA343" i="1"/>
  <c r="AA344" i="1"/>
  <c r="AA345" i="1"/>
  <c r="AA346" i="1"/>
  <c r="AA1605" i="1"/>
  <c r="AA1606" i="1"/>
  <c r="AA1607" i="1"/>
  <c r="AA1608" i="1"/>
  <c r="AA347" i="1"/>
  <c r="AA1609" i="1"/>
  <c r="AA1610" i="1"/>
  <c r="AA348" i="1"/>
  <c r="AA1611" i="1"/>
  <c r="AA1612" i="1"/>
  <c r="AA349" i="1"/>
  <c r="AA1613" i="1"/>
  <c r="AA350" i="1"/>
  <c r="AA1614" i="1"/>
  <c r="AA1615" i="1"/>
  <c r="AA1616" i="1"/>
  <c r="AA1617" i="1"/>
  <c r="AA1618" i="1"/>
  <c r="AA351" i="1"/>
  <c r="AA352" i="1"/>
  <c r="AA1619" i="1"/>
  <c r="AA1620" i="1"/>
  <c r="AA1621" i="1"/>
  <c r="AA1622" i="1"/>
  <c r="AA353" i="1"/>
  <c r="AA354" i="1"/>
  <c r="AA355" i="1"/>
  <c r="AA1623" i="1"/>
  <c r="AA1624" i="1"/>
  <c r="AA1625" i="1"/>
  <c r="AA1626" i="1"/>
  <c r="AA356" i="1"/>
  <c r="AA1627" i="1"/>
  <c r="AA1628" i="1"/>
  <c r="AA1629" i="1"/>
  <c r="AA357" i="1"/>
  <c r="AA358" i="1"/>
  <c r="AA1630" i="1"/>
  <c r="AA359" i="1"/>
  <c r="AA1631" i="1"/>
  <c r="AA360" i="1"/>
  <c r="AA361" i="1"/>
  <c r="AA1632" i="1"/>
  <c r="AA362" i="1"/>
  <c r="AA1633" i="1"/>
  <c r="AA363" i="1"/>
  <c r="AA1634" i="1"/>
  <c r="AA364" i="1"/>
  <c r="AA1635" i="1"/>
  <c r="AA1636" i="1"/>
  <c r="AA1637" i="1"/>
  <c r="AA365" i="1"/>
  <c r="AA1638" i="1"/>
  <c r="AA366" i="1"/>
  <c r="AA367" i="1"/>
  <c r="AA368" i="1"/>
  <c r="AA369" i="1"/>
  <c r="AA1639" i="1"/>
  <c r="AA1640" i="1"/>
  <c r="AA1641" i="1"/>
  <c r="AA1642" i="1"/>
  <c r="AA370" i="1"/>
  <c r="AA1643" i="1"/>
  <c r="AA1644" i="1"/>
  <c r="AA371" i="1"/>
  <c r="AA372" i="1"/>
  <c r="AA373" i="1"/>
  <c r="AA1645" i="1"/>
  <c r="AA1646" i="1"/>
  <c r="AA374" i="1"/>
  <c r="AA375" i="1"/>
  <c r="AA1647" i="1"/>
  <c r="AA1648" i="1"/>
  <c r="AA1649" i="1"/>
  <c r="AA1650" i="1"/>
  <c r="AA376" i="1"/>
  <c r="AA1651" i="1"/>
  <c r="AA1652" i="1"/>
  <c r="AA1653" i="1"/>
  <c r="AA1654" i="1"/>
  <c r="AA1655" i="1"/>
  <c r="AA1656" i="1"/>
  <c r="AA377" i="1"/>
  <c r="AA1657" i="1"/>
  <c r="AA1658" i="1"/>
  <c r="AA378" i="1"/>
  <c r="AA379" i="1"/>
  <c r="AA1659" i="1"/>
  <c r="AA1660" i="1"/>
  <c r="AA1661" i="1"/>
  <c r="AA1662" i="1"/>
  <c r="AA380" i="1"/>
  <c r="AA381" i="1"/>
  <c r="AA382" i="1"/>
  <c r="AA1663" i="1"/>
  <c r="AA1664" i="1"/>
  <c r="AA1665" i="1"/>
  <c r="AA1666" i="1"/>
  <c r="AA383" i="1"/>
  <c r="AA384" i="1"/>
  <c r="AA1667" i="1"/>
  <c r="AA1668" i="1"/>
  <c r="AA385" i="1"/>
  <c r="AA1669" i="1"/>
  <c r="AA386" i="1"/>
  <c r="AA387" i="1"/>
  <c r="AA388" i="1"/>
  <c r="AA389" i="1"/>
  <c r="AA1670" i="1"/>
  <c r="AA390" i="1"/>
  <c r="AA391" i="1"/>
  <c r="AA392" i="1"/>
  <c r="AA393" i="1"/>
  <c r="AA394" i="1"/>
  <c r="AA395" i="1"/>
  <c r="AA396" i="1"/>
  <c r="AA1671" i="1"/>
  <c r="AA1672" i="1"/>
  <c r="AA1673" i="1"/>
  <c r="AA397" i="1"/>
  <c r="AA1674" i="1"/>
  <c r="AA398" i="1"/>
  <c r="AA1675" i="1"/>
  <c r="AA1676" i="1"/>
  <c r="AA399" i="1"/>
  <c r="AA1677" i="1"/>
  <c r="AA1678" i="1"/>
  <c r="AA1679" i="1"/>
  <c r="AA1680" i="1"/>
  <c r="AA1681" i="1"/>
  <c r="AA1682" i="1"/>
  <c r="AA1683" i="1"/>
  <c r="AA1684" i="1"/>
  <c r="AA400" i="1"/>
  <c r="AA1685" i="1"/>
  <c r="AA1686" i="1"/>
  <c r="AA1687" i="1"/>
  <c r="AA1688" i="1"/>
  <c r="AA1689" i="1"/>
  <c r="AA1690" i="1"/>
  <c r="AA401" i="1"/>
  <c r="AA1691" i="1"/>
  <c r="AA1692" i="1"/>
  <c r="AA1693" i="1"/>
  <c r="AA1694" i="1"/>
  <c r="AA1695" i="1"/>
  <c r="AA402" i="1"/>
  <c r="AA1696" i="1"/>
  <c r="AA403" i="1"/>
  <c r="AA1697" i="1"/>
  <c r="AA1698" i="1"/>
  <c r="AA1699" i="1"/>
  <c r="AA404" i="1"/>
  <c r="AA405" i="1"/>
  <c r="AA406" i="1"/>
  <c r="AA407" i="1"/>
  <c r="AA408" i="1"/>
  <c r="AA409" i="1"/>
  <c r="AA1700" i="1"/>
  <c r="AA1701" i="1"/>
  <c r="AA1702" i="1"/>
  <c r="AA410" i="1"/>
  <c r="AA1703" i="1"/>
  <c r="AA1704" i="1"/>
  <c r="AA411" i="1"/>
  <c r="AA1705" i="1"/>
  <c r="AA412" i="1"/>
  <c r="AA1706" i="1"/>
  <c r="AA1707" i="1"/>
  <c r="AA1708" i="1"/>
  <c r="AA1709" i="1"/>
  <c r="AA1710" i="1"/>
  <c r="AA413" i="1"/>
  <c r="AA1711" i="1"/>
  <c r="AA414" i="1"/>
  <c r="AA1712" i="1"/>
  <c r="AA1713" i="1"/>
  <c r="AA1714" i="1"/>
  <c r="AA1715" i="1"/>
  <c r="AA415" i="1"/>
  <c r="AA1716" i="1"/>
  <c r="AA416" i="1"/>
  <c r="AA1717" i="1"/>
  <c r="AA417" i="1"/>
  <c r="AA418" i="1"/>
  <c r="AA419" i="1"/>
  <c r="AA1718" i="1"/>
  <c r="AA1719" i="1"/>
  <c r="AA420" i="1"/>
  <c r="AA421" i="1"/>
  <c r="AA1720" i="1"/>
  <c r="AA1721" i="1"/>
  <c r="AA1722" i="1"/>
  <c r="AA1723" i="1"/>
  <c r="AA1724" i="1"/>
  <c r="AA1725" i="1"/>
  <c r="AA1726" i="1"/>
  <c r="AA1727" i="1"/>
  <c r="AA422" i="1"/>
  <c r="AA1728" i="1"/>
  <c r="AA423" i="1"/>
  <c r="AA1729" i="1"/>
  <c r="AA1730" i="1"/>
  <c r="AA1731" i="1"/>
  <c r="AA1732" i="1"/>
  <c r="AA424" i="1"/>
  <c r="AA1733" i="1"/>
  <c r="AA1734" i="1"/>
  <c r="AA1735" i="1"/>
  <c r="AA425" i="1"/>
  <c r="AA426" i="1"/>
  <c r="AA427" i="1"/>
  <c r="AA428" i="1"/>
  <c r="AA1736" i="1"/>
  <c r="AA1737" i="1"/>
  <c r="AA429" i="1"/>
  <c r="AA430" i="1"/>
  <c r="AA1738" i="1"/>
  <c r="AA1739" i="1"/>
  <c r="AA1740" i="1"/>
  <c r="AA431" i="1"/>
  <c r="AA1741" i="1"/>
  <c r="AA1742" i="1"/>
  <c r="AA432" i="1"/>
  <c r="AA433" i="1"/>
  <c r="AA1743" i="1"/>
  <c r="AA1744" i="1"/>
  <c r="AA1745" i="1"/>
  <c r="AA1746" i="1"/>
  <c r="AA1747" i="1"/>
  <c r="AA1748" i="1"/>
  <c r="AA1749" i="1"/>
  <c r="AA1750" i="1"/>
  <c r="AA1751" i="1"/>
  <c r="AA434" i="1"/>
  <c r="AA435" i="1"/>
  <c r="AA1752" i="1"/>
  <c r="AA1753" i="1"/>
  <c r="AA1754" i="1"/>
  <c r="AA1755" i="1"/>
  <c r="AA1756" i="1"/>
  <c r="AA436" i="1"/>
  <c r="AA1757" i="1"/>
  <c r="AA437" i="1"/>
  <c r="AA1758" i="1"/>
  <c r="AA1759" i="1"/>
  <c r="AA1760" i="1"/>
  <c r="AA1761" i="1"/>
  <c r="AA1762" i="1"/>
  <c r="AA1763" i="1"/>
  <c r="AA438" i="1"/>
  <c r="AA1764" i="1"/>
  <c r="AA1765" i="1"/>
  <c r="AA1766" i="1"/>
  <c r="AA1767" i="1"/>
  <c r="AA1768" i="1"/>
  <c r="AA1769" i="1"/>
  <c r="AA1770" i="1"/>
  <c r="AA439" i="1"/>
  <c r="AA440" i="1"/>
  <c r="AA1771" i="1"/>
  <c r="AA441" i="1"/>
  <c r="AA1772" i="1"/>
  <c r="AA1773" i="1"/>
  <c r="AA1774" i="1"/>
  <c r="AA1775" i="1"/>
  <c r="AA1776" i="1"/>
  <c r="AA1777" i="1"/>
  <c r="AA1778" i="1"/>
  <c r="AA1779" i="1"/>
  <c r="AA442" i="1"/>
  <c r="AA443" i="1"/>
  <c r="AA1780" i="1"/>
  <c r="AA1781" i="1"/>
  <c r="AA444" i="1"/>
  <c r="AA1782" i="1"/>
  <c r="AA1783" i="1"/>
  <c r="AA1784" i="1"/>
  <c r="AA1785" i="1"/>
  <c r="AA1786" i="1"/>
  <c r="AA1787" i="1"/>
  <c r="AA445" i="1"/>
  <c r="AA1788" i="1"/>
  <c r="AA1789" i="1"/>
  <c r="AA1790" i="1"/>
  <c r="AA1791" i="1"/>
  <c r="AA446" i="1"/>
  <c r="AA1792" i="1"/>
  <c r="AA447" i="1"/>
  <c r="AA1793" i="1"/>
  <c r="AA448" i="1"/>
  <c r="AA1794" i="1"/>
  <c r="AA1795" i="1"/>
  <c r="AA1796" i="1"/>
  <c r="AA1797" i="1"/>
  <c r="AA449" i="1"/>
  <c r="AA1798" i="1"/>
  <c r="AA1799" i="1"/>
  <c r="AA450" i="1"/>
  <c r="AA1800" i="1"/>
  <c r="AA451" i="1"/>
  <c r="AA1801" i="1"/>
  <c r="AA1802" i="1"/>
  <c r="AA452" i="1"/>
  <c r="AA453" i="1"/>
  <c r="AA1803" i="1"/>
  <c r="AA454" i="1"/>
  <c r="AA1804" i="1"/>
  <c r="AA1805" i="1"/>
  <c r="AA1806" i="1"/>
  <c r="AA1807" i="1"/>
  <c r="AA455" i="1"/>
  <c r="AA1808" i="1"/>
  <c r="AA1809" i="1"/>
  <c r="AA1810" i="1"/>
  <c r="AA1811" i="1"/>
  <c r="AA1812" i="1"/>
  <c r="AA1813" i="1"/>
  <c r="AA1814" i="1"/>
  <c r="AA1815" i="1"/>
  <c r="AA1816" i="1"/>
  <c r="AA456" i="1"/>
  <c r="AA457" i="1"/>
  <c r="AA458" i="1"/>
  <c r="AA1817" i="1"/>
  <c r="AA459" i="1"/>
  <c r="AA1818" i="1"/>
  <c r="AA1819" i="1"/>
  <c r="AA1820" i="1"/>
  <c r="AA1821" i="1"/>
  <c r="AA460" i="1"/>
  <c r="AA461" i="1"/>
  <c r="AA1822" i="1"/>
  <c r="AA1823" i="1"/>
  <c r="AA1824" i="1"/>
  <c r="AA462" i="1"/>
  <c r="AA1825" i="1"/>
  <c r="AA1826" i="1"/>
  <c r="AA1827" i="1"/>
  <c r="AA463" i="1"/>
  <c r="AA464" i="1"/>
  <c r="AA1828" i="1"/>
  <c r="AA1829" i="1"/>
  <c r="AA1830" i="1"/>
  <c r="AA1831" i="1"/>
  <c r="AA1832" i="1"/>
  <c r="AA1833" i="1"/>
  <c r="AA1834" i="1"/>
  <c r="AA465" i="1"/>
  <c r="AA1835" i="1"/>
  <c r="AA466" i="1"/>
  <c r="AA1836" i="1"/>
  <c r="AA467" i="1"/>
  <c r="AA1837" i="1"/>
  <c r="AA1838" i="1"/>
  <c r="AA1839" i="1"/>
  <c r="AA468" i="1"/>
  <c r="AA469" i="1"/>
  <c r="AA470" i="1"/>
  <c r="AA1840" i="1"/>
  <c r="AA1841" i="1"/>
  <c r="AA471" i="1"/>
  <c r="AA472" i="1"/>
  <c r="AA1842" i="1"/>
  <c r="AA473" i="1"/>
  <c r="AA474" i="1"/>
  <c r="AA475" i="1"/>
  <c r="AA1843" i="1"/>
  <c r="AA476" i="1"/>
  <c r="AA1844" i="1"/>
  <c r="AA477" i="1"/>
  <c r="AA1845" i="1"/>
  <c r="AA1846" i="1"/>
  <c r="AA1847" i="1"/>
  <c r="AA478" i="1"/>
  <c r="AA1848" i="1"/>
  <c r="AA1849" i="1"/>
  <c r="AA1850" i="1"/>
  <c r="AA1851" i="1"/>
  <c r="AA1852" i="1"/>
  <c r="AA1853" i="1"/>
  <c r="AA1854" i="1"/>
  <c r="AA479" i="1"/>
  <c r="AA1855" i="1"/>
  <c r="AA480" i="1"/>
  <c r="AA481" i="1"/>
  <c r="AA482" i="1"/>
  <c r="AA1856" i="1"/>
  <c r="AA483" i="1"/>
  <c r="AA1857" i="1"/>
  <c r="AA1858" i="1"/>
  <c r="AA1859" i="1"/>
  <c r="AA484" i="1"/>
  <c r="AA1860" i="1"/>
  <c r="AA1861" i="1"/>
  <c r="AA1862" i="1"/>
  <c r="AA1863" i="1"/>
  <c r="AA485" i="1"/>
  <c r="AA486" i="1"/>
  <c r="AA1864" i="1"/>
  <c r="AA1865" i="1"/>
  <c r="AA1866" i="1"/>
  <c r="AA487" i="1"/>
  <c r="AA1867" i="1"/>
  <c r="AA488" i="1"/>
  <c r="AA1868" i="1"/>
  <c r="AA489" i="1"/>
  <c r="AA1869" i="1"/>
  <c r="AA490" i="1"/>
  <c r="AA491" i="1"/>
  <c r="AA1870" i="1"/>
  <c r="AA492" i="1"/>
  <c r="AA493" i="1"/>
  <c r="AA494" i="1"/>
  <c r="AA1871" i="1"/>
  <c r="AA495" i="1"/>
  <c r="AA1872" i="1"/>
  <c r="AA1873" i="1"/>
  <c r="AA496" i="1"/>
  <c r="AA497" i="1"/>
  <c r="AA1874" i="1"/>
  <c r="AA1875" i="1"/>
  <c r="AA498" i="1"/>
  <c r="AA1876" i="1"/>
  <c r="AA1877" i="1"/>
  <c r="AA1878" i="1"/>
  <c r="AA499" i="1"/>
  <c r="AA500" i="1"/>
  <c r="AA501" i="1"/>
  <c r="AA502" i="1"/>
  <c r="AA503" i="1"/>
  <c r="AA1879" i="1"/>
  <c r="AA504" i="1"/>
  <c r="AA1880" i="1"/>
  <c r="AA505" i="1"/>
  <c r="AA1881" i="1"/>
  <c r="Q506" i="1"/>
  <c r="O506" i="1"/>
  <c r="N1881" i="1"/>
  <c r="M1881" i="1"/>
  <c r="L1881" i="1"/>
  <c r="K1881" i="1"/>
  <c r="J1881" i="1"/>
  <c r="N505" i="1"/>
  <c r="M505" i="1"/>
  <c r="L505" i="1"/>
  <c r="K505" i="1"/>
  <c r="J505" i="1"/>
  <c r="N1880" i="1"/>
  <c r="M1880" i="1"/>
  <c r="L1880" i="1"/>
  <c r="K1880" i="1"/>
  <c r="J1880" i="1"/>
  <c r="N504" i="1"/>
  <c r="M504" i="1"/>
  <c r="L504" i="1"/>
  <c r="K504" i="1"/>
  <c r="J504" i="1"/>
  <c r="N1879" i="1"/>
  <c r="M1879" i="1"/>
  <c r="L1879" i="1"/>
  <c r="K1879" i="1"/>
  <c r="J1879" i="1"/>
  <c r="N503" i="1"/>
  <c r="M503" i="1"/>
  <c r="L503" i="1"/>
  <c r="K503" i="1"/>
  <c r="J503" i="1"/>
  <c r="N502" i="1"/>
  <c r="M502" i="1"/>
  <c r="L502" i="1"/>
  <c r="K502" i="1"/>
  <c r="J502" i="1"/>
  <c r="N501" i="1"/>
  <c r="M501" i="1"/>
  <c r="L501" i="1"/>
  <c r="K501" i="1"/>
  <c r="J501" i="1"/>
  <c r="N500" i="1"/>
  <c r="M500" i="1"/>
  <c r="L500" i="1"/>
  <c r="K500" i="1"/>
  <c r="J500" i="1"/>
  <c r="N499" i="1"/>
  <c r="M499" i="1"/>
  <c r="L499" i="1"/>
  <c r="K499" i="1"/>
  <c r="J499" i="1"/>
  <c r="N1878" i="1"/>
  <c r="M1878" i="1"/>
  <c r="L1878" i="1"/>
  <c r="K1878" i="1"/>
  <c r="J1878" i="1"/>
  <c r="N1877" i="1"/>
  <c r="M1877" i="1"/>
  <c r="L1877" i="1"/>
  <c r="K1877" i="1"/>
  <c r="J1877" i="1"/>
  <c r="N1876" i="1"/>
  <c r="M1876" i="1"/>
  <c r="L1876" i="1"/>
  <c r="K1876" i="1"/>
  <c r="J1876" i="1"/>
  <c r="N498" i="1"/>
  <c r="M498" i="1"/>
  <c r="L498" i="1"/>
  <c r="K498" i="1"/>
  <c r="J498" i="1"/>
  <c r="N1875" i="1"/>
  <c r="M1875" i="1"/>
  <c r="L1875" i="1"/>
  <c r="K1875" i="1"/>
  <c r="J1875" i="1"/>
  <c r="N1874" i="1"/>
  <c r="M1874" i="1"/>
  <c r="L1874" i="1"/>
  <c r="K1874" i="1"/>
  <c r="J1874" i="1"/>
  <c r="N497" i="1"/>
  <c r="M497" i="1"/>
  <c r="L497" i="1"/>
  <c r="K497" i="1"/>
  <c r="J497" i="1"/>
  <c r="N496" i="1"/>
  <c r="M496" i="1"/>
  <c r="L496" i="1"/>
  <c r="K496" i="1"/>
  <c r="J496" i="1"/>
  <c r="N1873" i="1"/>
  <c r="M1873" i="1"/>
  <c r="L1873" i="1"/>
  <c r="K1873" i="1"/>
  <c r="J1873" i="1"/>
  <c r="N1872" i="1"/>
  <c r="M1872" i="1"/>
  <c r="L1872" i="1"/>
  <c r="K1872" i="1"/>
  <c r="J1872" i="1"/>
  <c r="N495" i="1"/>
  <c r="M495" i="1"/>
  <c r="L495" i="1"/>
  <c r="K495" i="1"/>
  <c r="J495" i="1"/>
  <c r="N1871" i="1"/>
  <c r="M1871" i="1"/>
  <c r="L1871" i="1"/>
  <c r="K1871" i="1"/>
  <c r="J1871" i="1"/>
  <c r="N494" i="1"/>
  <c r="M494" i="1"/>
  <c r="L494" i="1"/>
  <c r="K494" i="1"/>
  <c r="J494" i="1"/>
  <c r="N493" i="1"/>
  <c r="M493" i="1"/>
  <c r="L493" i="1"/>
  <c r="K493" i="1"/>
  <c r="J493" i="1"/>
  <c r="N492" i="1"/>
  <c r="M492" i="1"/>
  <c r="L492" i="1"/>
  <c r="K492" i="1"/>
  <c r="J492" i="1"/>
  <c r="N1870" i="1"/>
  <c r="M1870" i="1"/>
  <c r="L1870" i="1"/>
  <c r="K1870" i="1"/>
  <c r="J1870" i="1"/>
  <c r="N491" i="1"/>
  <c r="M491" i="1"/>
  <c r="L491" i="1"/>
  <c r="K491" i="1"/>
  <c r="J491" i="1"/>
  <c r="N490" i="1"/>
  <c r="M490" i="1"/>
  <c r="L490" i="1"/>
  <c r="K490" i="1"/>
  <c r="J490" i="1"/>
  <c r="N1869" i="1"/>
  <c r="M1869" i="1"/>
  <c r="L1869" i="1"/>
  <c r="K1869" i="1"/>
  <c r="J1869" i="1"/>
  <c r="N489" i="1"/>
  <c r="M489" i="1"/>
  <c r="L489" i="1"/>
  <c r="K489" i="1"/>
  <c r="J489" i="1"/>
  <c r="N1868" i="1"/>
  <c r="M1868" i="1"/>
  <c r="L1868" i="1"/>
  <c r="K1868" i="1"/>
  <c r="J1868" i="1"/>
  <c r="N488" i="1"/>
  <c r="M488" i="1"/>
  <c r="L488" i="1"/>
  <c r="K488" i="1"/>
  <c r="J488" i="1"/>
  <c r="N1867" i="1"/>
  <c r="M1867" i="1"/>
  <c r="L1867" i="1"/>
  <c r="K1867" i="1"/>
  <c r="J1867" i="1"/>
  <c r="N487" i="1"/>
  <c r="M487" i="1"/>
  <c r="L487" i="1"/>
  <c r="K487" i="1"/>
  <c r="J487" i="1"/>
  <c r="N1866" i="1"/>
  <c r="M1866" i="1"/>
  <c r="L1866" i="1"/>
  <c r="K1866" i="1"/>
  <c r="J1866" i="1"/>
  <c r="N1865" i="1"/>
  <c r="M1865" i="1"/>
  <c r="L1865" i="1"/>
  <c r="K1865" i="1"/>
  <c r="J1865" i="1"/>
  <c r="N1864" i="1"/>
  <c r="M1864" i="1"/>
  <c r="L1864" i="1"/>
  <c r="K1864" i="1"/>
  <c r="J1864" i="1"/>
  <c r="N486" i="1"/>
  <c r="M486" i="1"/>
  <c r="L486" i="1"/>
  <c r="K486" i="1"/>
  <c r="J486" i="1"/>
  <c r="N485" i="1"/>
  <c r="M485" i="1"/>
  <c r="L485" i="1"/>
  <c r="K485" i="1"/>
  <c r="J485" i="1"/>
  <c r="N1863" i="1"/>
  <c r="M1863" i="1"/>
  <c r="L1863" i="1"/>
  <c r="K1863" i="1"/>
  <c r="J1863" i="1"/>
  <c r="N1862" i="1"/>
  <c r="M1862" i="1"/>
  <c r="L1862" i="1"/>
  <c r="K1862" i="1"/>
  <c r="J1862" i="1"/>
  <c r="N1861" i="1"/>
  <c r="M1861" i="1"/>
  <c r="L1861" i="1"/>
  <c r="K1861" i="1"/>
  <c r="J1861" i="1"/>
  <c r="N1860" i="1"/>
  <c r="M1860" i="1"/>
  <c r="L1860" i="1"/>
  <c r="K1860" i="1"/>
  <c r="J1860" i="1"/>
  <c r="N484" i="1"/>
  <c r="M484" i="1"/>
  <c r="L484" i="1"/>
  <c r="K484" i="1"/>
  <c r="J484" i="1"/>
  <c r="N1859" i="1"/>
  <c r="M1859" i="1"/>
  <c r="L1859" i="1"/>
  <c r="K1859" i="1"/>
  <c r="J1859" i="1"/>
  <c r="N1858" i="1"/>
  <c r="M1858" i="1"/>
  <c r="L1858" i="1"/>
  <c r="K1858" i="1"/>
  <c r="J1858" i="1"/>
  <c r="N1857" i="1"/>
  <c r="M1857" i="1"/>
  <c r="L1857" i="1"/>
  <c r="K1857" i="1"/>
  <c r="J1857" i="1"/>
  <c r="N483" i="1"/>
  <c r="M483" i="1"/>
  <c r="L483" i="1"/>
  <c r="K483" i="1"/>
  <c r="J483" i="1"/>
  <c r="N1856" i="1"/>
  <c r="M1856" i="1"/>
  <c r="L1856" i="1"/>
  <c r="K1856" i="1"/>
  <c r="J1856" i="1"/>
  <c r="N482" i="1"/>
  <c r="M482" i="1"/>
  <c r="L482" i="1"/>
  <c r="K482" i="1"/>
  <c r="J482" i="1"/>
  <c r="N481" i="1"/>
  <c r="M481" i="1"/>
  <c r="L481" i="1"/>
  <c r="K481" i="1"/>
  <c r="J481" i="1"/>
  <c r="N480" i="1"/>
  <c r="M480" i="1"/>
  <c r="L480" i="1"/>
  <c r="K480" i="1"/>
  <c r="J480" i="1"/>
  <c r="N1855" i="1"/>
  <c r="M1855" i="1"/>
  <c r="L1855" i="1"/>
  <c r="K1855" i="1"/>
  <c r="J1855" i="1"/>
  <c r="N479" i="1"/>
  <c r="M479" i="1"/>
  <c r="L479" i="1"/>
  <c r="K479" i="1"/>
  <c r="J479" i="1"/>
  <c r="N1854" i="1"/>
  <c r="M1854" i="1"/>
  <c r="L1854" i="1"/>
  <c r="K1854" i="1"/>
  <c r="J1854" i="1"/>
  <c r="N1853" i="1"/>
  <c r="M1853" i="1"/>
  <c r="L1853" i="1"/>
  <c r="K1853" i="1"/>
  <c r="J1853" i="1"/>
  <c r="N1852" i="1"/>
  <c r="M1852" i="1"/>
  <c r="L1852" i="1"/>
  <c r="K1852" i="1"/>
  <c r="J1852" i="1"/>
  <c r="N1851" i="1"/>
  <c r="M1851" i="1"/>
  <c r="L1851" i="1"/>
  <c r="K1851" i="1"/>
  <c r="J1851" i="1"/>
  <c r="N1850" i="1"/>
  <c r="M1850" i="1"/>
  <c r="L1850" i="1"/>
  <c r="K1850" i="1"/>
  <c r="J1850" i="1"/>
  <c r="N1849" i="1"/>
  <c r="M1849" i="1"/>
  <c r="L1849" i="1"/>
  <c r="K1849" i="1"/>
  <c r="J1849" i="1"/>
  <c r="N1848" i="1"/>
  <c r="M1848" i="1"/>
  <c r="L1848" i="1"/>
  <c r="K1848" i="1"/>
  <c r="J1848" i="1"/>
  <c r="N478" i="1"/>
  <c r="M478" i="1"/>
  <c r="L478" i="1"/>
  <c r="K478" i="1"/>
  <c r="J478" i="1"/>
  <c r="N1847" i="1"/>
  <c r="M1847" i="1"/>
  <c r="L1847" i="1"/>
  <c r="K1847" i="1"/>
  <c r="J1847" i="1"/>
  <c r="N1846" i="1"/>
  <c r="M1846" i="1"/>
  <c r="L1846" i="1"/>
  <c r="K1846" i="1"/>
  <c r="J1846" i="1"/>
  <c r="N1845" i="1"/>
  <c r="M1845" i="1"/>
  <c r="L1845" i="1"/>
  <c r="K1845" i="1"/>
  <c r="J1845" i="1"/>
  <c r="N477" i="1"/>
  <c r="M477" i="1"/>
  <c r="L477" i="1"/>
  <c r="K477" i="1"/>
  <c r="J477" i="1"/>
  <c r="N1844" i="1"/>
  <c r="M1844" i="1"/>
  <c r="L1844" i="1"/>
  <c r="K1844" i="1"/>
  <c r="J1844" i="1"/>
  <c r="N476" i="1"/>
  <c r="M476" i="1"/>
  <c r="L476" i="1"/>
  <c r="K476" i="1"/>
  <c r="J476" i="1"/>
  <c r="N1843" i="1"/>
  <c r="M1843" i="1"/>
  <c r="L1843" i="1"/>
  <c r="K1843" i="1"/>
  <c r="J1843" i="1"/>
  <c r="N475" i="1"/>
  <c r="M475" i="1"/>
  <c r="L475" i="1"/>
  <c r="K475" i="1"/>
  <c r="J475" i="1"/>
  <c r="N474" i="1"/>
  <c r="M474" i="1"/>
  <c r="L474" i="1"/>
  <c r="K474" i="1"/>
  <c r="J474" i="1"/>
  <c r="N473" i="1"/>
  <c r="M473" i="1"/>
  <c r="L473" i="1"/>
  <c r="K473" i="1"/>
  <c r="J473" i="1"/>
  <c r="N1842" i="1"/>
  <c r="M1842" i="1"/>
  <c r="L1842" i="1"/>
  <c r="K1842" i="1"/>
  <c r="J1842" i="1"/>
  <c r="N472" i="1"/>
  <c r="M472" i="1"/>
  <c r="L472" i="1"/>
  <c r="K472" i="1"/>
  <c r="J472" i="1"/>
  <c r="N471" i="1"/>
  <c r="M471" i="1"/>
  <c r="L471" i="1"/>
  <c r="K471" i="1"/>
  <c r="J471" i="1"/>
  <c r="N1841" i="1"/>
  <c r="M1841" i="1"/>
  <c r="L1841" i="1"/>
  <c r="K1841" i="1"/>
  <c r="J1841" i="1"/>
  <c r="N1840" i="1"/>
  <c r="M1840" i="1"/>
  <c r="L1840" i="1"/>
  <c r="K1840" i="1"/>
  <c r="J1840" i="1"/>
  <c r="N470" i="1"/>
  <c r="M470" i="1"/>
  <c r="L470" i="1"/>
  <c r="K470" i="1"/>
  <c r="J470" i="1"/>
  <c r="N469" i="1"/>
  <c r="M469" i="1"/>
  <c r="L469" i="1"/>
  <c r="K469" i="1"/>
  <c r="J469" i="1"/>
  <c r="N468" i="1"/>
  <c r="M468" i="1"/>
  <c r="L468" i="1"/>
  <c r="K468" i="1"/>
  <c r="J468" i="1"/>
  <c r="N1839" i="1"/>
  <c r="M1839" i="1"/>
  <c r="L1839" i="1"/>
  <c r="K1839" i="1"/>
  <c r="J1839" i="1"/>
  <c r="N1838" i="1"/>
  <c r="M1838" i="1"/>
  <c r="L1838" i="1"/>
  <c r="K1838" i="1"/>
  <c r="J1838" i="1"/>
  <c r="N1837" i="1"/>
  <c r="M1837" i="1"/>
  <c r="L1837" i="1"/>
  <c r="K1837" i="1"/>
  <c r="J1837" i="1"/>
  <c r="N467" i="1"/>
  <c r="M467" i="1"/>
  <c r="L467" i="1"/>
  <c r="K467" i="1"/>
  <c r="J467" i="1"/>
  <c r="N1836" i="1"/>
  <c r="M1836" i="1"/>
  <c r="L1836" i="1"/>
  <c r="K1836" i="1"/>
  <c r="J1836" i="1"/>
  <c r="N466" i="1"/>
  <c r="M466" i="1"/>
  <c r="L466" i="1"/>
  <c r="K466" i="1"/>
  <c r="J466" i="1"/>
  <c r="N1835" i="1"/>
  <c r="M1835" i="1"/>
  <c r="L1835" i="1"/>
  <c r="K1835" i="1"/>
  <c r="J1835" i="1"/>
  <c r="N465" i="1"/>
  <c r="M465" i="1"/>
  <c r="L465" i="1"/>
  <c r="K465" i="1"/>
  <c r="J465" i="1"/>
  <c r="N1834" i="1"/>
  <c r="M1834" i="1"/>
  <c r="L1834" i="1"/>
  <c r="K1834" i="1"/>
  <c r="J1834" i="1"/>
  <c r="N1833" i="1"/>
  <c r="M1833" i="1"/>
  <c r="L1833" i="1"/>
  <c r="K1833" i="1"/>
  <c r="J1833" i="1"/>
  <c r="N1832" i="1"/>
  <c r="M1832" i="1"/>
  <c r="L1832" i="1"/>
  <c r="K1832" i="1"/>
  <c r="J1832" i="1"/>
  <c r="N1831" i="1"/>
  <c r="M1831" i="1"/>
  <c r="L1831" i="1"/>
  <c r="K1831" i="1"/>
  <c r="J1831" i="1"/>
  <c r="N1830" i="1"/>
  <c r="M1830" i="1"/>
  <c r="L1830" i="1"/>
  <c r="K1830" i="1"/>
  <c r="J1830" i="1"/>
  <c r="N1829" i="1"/>
  <c r="M1829" i="1"/>
  <c r="L1829" i="1"/>
  <c r="K1829" i="1"/>
  <c r="J1829" i="1"/>
  <c r="N1828" i="1"/>
  <c r="M1828" i="1"/>
  <c r="L1828" i="1"/>
  <c r="K1828" i="1"/>
  <c r="J1828" i="1"/>
  <c r="N464" i="1"/>
  <c r="M464" i="1"/>
  <c r="L464" i="1"/>
  <c r="K464" i="1"/>
  <c r="J464" i="1"/>
  <c r="N463" i="1"/>
  <c r="M463" i="1"/>
  <c r="L463" i="1"/>
  <c r="K463" i="1"/>
  <c r="J463" i="1"/>
  <c r="N1827" i="1"/>
  <c r="M1827" i="1"/>
  <c r="L1827" i="1"/>
  <c r="K1827" i="1"/>
  <c r="J1827" i="1"/>
  <c r="N1826" i="1"/>
  <c r="M1826" i="1"/>
  <c r="L1826" i="1"/>
  <c r="K1826" i="1"/>
  <c r="J1826" i="1"/>
  <c r="N1825" i="1"/>
  <c r="M1825" i="1"/>
  <c r="L1825" i="1"/>
  <c r="K1825" i="1"/>
  <c r="J1825" i="1"/>
  <c r="N462" i="1"/>
  <c r="M462" i="1"/>
  <c r="L462" i="1"/>
  <c r="K462" i="1"/>
  <c r="J462" i="1"/>
  <c r="N1824" i="1"/>
  <c r="M1824" i="1"/>
  <c r="L1824" i="1"/>
  <c r="K1824" i="1"/>
  <c r="J1824" i="1"/>
  <c r="N1823" i="1"/>
  <c r="M1823" i="1"/>
  <c r="L1823" i="1"/>
  <c r="K1823" i="1"/>
  <c r="J1823" i="1"/>
  <c r="N1822" i="1"/>
  <c r="M1822" i="1"/>
  <c r="L1822" i="1"/>
  <c r="K1822" i="1"/>
  <c r="J1822" i="1"/>
  <c r="N461" i="1"/>
  <c r="M461" i="1"/>
  <c r="L461" i="1"/>
  <c r="K461" i="1"/>
  <c r="J461" i="1"/>
  <c r="N460" i="1"/>
  <c r="M460" i="1"/>
  <c r="L460" i="1"/>
  <c r="K460" i="1"/>
  <c r="J460" i="1"/>
  <c r="N1821" i="1"/>
  <c r="M1821" i="1"/>
  <c r="L1821" i="1"/>
  <c r="K1821" i="1"/>
  <c r="J1821" i="1"/>
  <c r="N1820" i="1"/>
  <c r="M1820" i="1"/>
  <c r="L1820" i="1"/>
  <c r="K1820" i="1"/>
  <c r="J1820" i="1"/>
  <c r="N1819" i="1"/>
  <c r="M1819" i="1"/>
  <c r="L1819" i="1"/>
  <c r="K1819" i="1"/>
  <c r="J1819" i="1"/>
  <c r="N1818" i="1"/>
  <c r="M1818" i="1"/>
  <c r="L1818" i="1"/>
  <c r="K1818" i="1"/>
  <c r="J1818" i="1"/>
  <c r="N459" i="1"/>
  <c r="M459" i="1"/>
  <c r="L459" i="1"/>
  <c r="K459" i="1"/>
  <c r="J459" i="1"/>
  <c r="N1817" i="1"/>
  <c r="M1817" i="1"/>
  <c r="L1817" i="1"/>
  <c r="K1817" i="1"/>
  <c r="J1817" i="1"/>
  <c r="N458" i="1"/>
  <c r="M458" i="1"/>
  <c r="L458" i="1"/>
  <c r="K458" i="1"/>
  <c r="J458" i="1"/>
  <c r="N457" i="1"/>
  <c r="M457" i="1"/>
  <c r="L457" i="1"/>
  <c r="K457" i="1"/>
  <c r="J457" i="1"/>
  <c r="N456" i="1"/>
  <c r="M456" i="1"/>
  <c r="L456" i="1"/>
  <c r="K456" i="1"/>
  <c r="J456" i="1"/>
  <c r="N1816" i="1"/>
  <c r="M1816" i="1"/>
  <c r="L1816" i="1"/>
  <c r="K1816" i="1"/>
  <c r="J1816" i="1"/>
  <c r="N1815" i="1"/>
  <c r="M1815" i="1"/>
  <c r="L1815" i="1"/>
  <c r="K1815" i="1"/>
  <c r="J1815" i="1"/>
  <c r="N1814" i="1"/>
  <c r="M1814" i="1"/>
  <c r="L1814" i="1"/>
  <c r="K1814" i="1"/>
  <c r="J1814" i="1"/>
  <c r="N1813" i="1"/>
  <c r="M1813" i="1"/>
  <c r="L1813" i="1"/>
  <c r="K1813" i="1"/>
  <c r="J1813" i="1"/>
  <c r="N1812" i="1"/>
  <c r="M1812" i="1"/>
  <c r="L1812" i="1"/>
  <c r="K1812" i="1"/>
  <c r="J1812" i="1"/>
  <c r="N1811" i="1"/>
  <c r="M1811" i="1"/>
  <c r="L1811" i="1"/>
  <c r="K1811" i="1"/>
  <c r="J1811" i="1"/>
  <c r="N1810" i="1"/>
  <c r="M1810" i="1"/>
  <c r="L1810" i="1"/>
  <c r="K1810" i="1"/>
  <c r="J1810" i="1"/>
  <c r="N1809" i="1"/>
  <c r="M1809" i="1"/>
  <c r="L1809" i="1"/>
  <c r="K1809" i="1"/>
  <c r="J1809" i="1"/>
  <c r="N1808" i="1"/>
  <c r="M1808" i="1"/>
  <c r="L1808" i="1"/>
  <c r="K1808" i="1"/>
  <c r="J1808" i="1"/>
  <c r="N455" i="1"/>
  <c r="M455" i="1"/>
  <c r="L455" i="1"/>
  <c r="K455" i="1"/>
  <c r="J455" i="1"/>
  <c r="N1807" i="1"/>
  <c r="M1807" i="1"/>
  <c r="L1807" i="1"/>
  <c r="K1807" i="1"/>
  <c r="J1807" i="1"/>
  <c r="N1806" i="1"/>
  <c r="M1806" i="1"/>
  <c r="L1806" i="1"/>
  <c r="K1806" i="1"/>
  <c r="J1806" i="1"/>
  <c r="N1805" i="1"/>
  <c r="M1805" i="1"/>
  <c r="L1805" i="1"/>
  <c r="K1805" i="1"/>
  <c r="J1805" i="1"/>
  <c r="N1804" i="1"/>
  <c r="M1804" i="1"/>
  <c r="L1804" i="1"/>
  <c r="K1804" i="1"/>
  <c r="J1804" i="1"/>
  <c r="N454" i="1"/>
  <c r="M454" i="1"/>
  <c r="L454" i="1"/>
  <c r="K454" i="1"/>
  <c r="J454" i="1"/>
  <c r="N1803" i="1"/>
  <c r="M1803" i="1"/>
  <c r="L1803" i="1"/>
  <c r="K1803" i="1"/>
  <c r="J1803" i="1"/>
  <c r="N453" i="1"/>
  <c r="M453" i="1"/>
  <c r="L453" i="1"/>
  <c r="K453" i="1"/>
  <c r="J453" i="1"/>
  <c r="N452" i="1"/>
  <c r="M452" i="1"/>
  <c r="L452" i="1"/>
  <c r="K452" i="1"/>
  <c r="J452" i="1"/>
  <c r="N1802" i="1"/>
  <c r="M1802" i="1"/>
  <c r="L1802" i="1"/>
  <c r="K1802" i="1"/>
  <c r="J1802" i="1"/>
  <c r="N1801" i="1"/>
  <c r="M1801" i="1"/>
  <c r="L1801" i="1"/>
  <c r="K1801" i="1"/>
  <c r="J1801" i="1"/>
  <c r="N451" i="1"/>
  <c r="M451" i="1"/>
  <c r="L451" i="1"/>
  <c r="K451" i="1"/>
  <c r="J451" i="1"/>
  <c r="N1800" i="1"/>
  <c r="M1800" i="1"/>
  <c r="L1800" i="1"/>
  <c r="K1800" i="1"/>
  <c r="J1800" i="1"/>
  <c r="N450" i="1"/>
  <c r="M450" i="1"/>
  <c r="L450" i="1"/>
  <c r="K450" i="1"/>
  <c r="J450" i="1"/>
  <c r="N1799" i="1"/>
  <c r="M1799" i="1"/>
  <c r="L1799" i="1"/>
  <c r="K1799" i="1"/>
  <c r="J1799" i="1"/>
  <c r="N1798" i="1"/>
  <c r="M1798" i="1"/>
  <c r="L1798" i="1"/>
  <c r="K1798" i="1"/>
  <c r="J1798" i="1"/>
  <c r="N449" i="1"/>
  <c r="M449" i="1"/>
  <c r="L449" i="1"/>
  <c r="K449" i="1"/>
  <c r="J449" i="1"/>
  <c r="N1797" i="1"/>
  <c r="M1797" i="1"/>
  <c r="L1797" i="1"/>
  <c r="K1797" i="1"/>
  <c r="J1797" i="1"/>
  <c r="N1796" i="1"/>
  <c r="M1796" i="1"/>
  <c r="L1796" i="1"/>
  <c r="K1796" i="1"/>
  <c r="J1796" i="1"/>
  <c r="N1795" i="1"/>
  <c r="M1795" i="1"/>
  <c r="L1795" i="1"/>
  <c r="K1795" i="1"/>
  <c r="J1795" i="1"/>
  <c r="N1794" i="1"/>
  <c r="M1794" i="1"/>
  <c r="L1794" i="1"/>
  <c r="K1794" i="1"/>
  <c r="J1794" i="1"/>
  <c r="N448" i="1"/>
  <c r="M448" i="1"/>
  <c r="L448" i="1"/>
  <c r="K448" i="1"/>
  <c r="J448" i="1"/>
  <c r="N1793" i="1"/>
  <c r="M1793" i="1"/>
  <c r="L1793" i="1"/>
  <c r="K1793" i="1"/>
  <c r="J1793" i="1"/>
  <c r="N447" i="1"/>
  <c r="M447" i="1"/>
  <c r="L447" i="1"/>
  <c r="K447" i="1"/>
  <c r="J447" i="1"/>
  <c r="N1792" i="1"/>
  <c r="M1792" i="1"/>
  <c r="L1792" i="1"/>
  <c r="K1792" i="1"/>
  <c r="J1792" i="1"/>
  <c r="N446" i="1"/>
  <c r="M446" i="1"/>
  <c r="L446" i="1"/>
  <c r="K446" i="1"/>
  <c r="J446" i="1"/>
  <c r="N1791" i="1"/>
  <c r="M1791" i="1"/>
  <c r="L1791" i="1"/>
  <c r="K1791" i="1"/>
  <c r="J1791" i="1"/>
  <c r="N1790" i="1"/>
  <c r="M1790" i="1"/>
  <c r="L1790" i="1"/>
  <c r="K1790" i="1"/>
  <c r="J1790" i="1"/>
  <c r="N1789" i="1"/>
  <c r="M1789" i="1"/>
  <c r="L1789" i="1"/>
  <c r="K1789" i="1"/>
  <c r="J1789" i="1"/>
  <c r="N1788" i="1"/>
  <c r="M1788" i="1"/>
  <c r="L1788" i="1"/>
  <c r="K1788" i="1"/>
  <c r="J1788" i="1"/>
  <c r="N445" i="1"/>
  <c r="M445" i="1"/>
  <c r="L445" i="1"/>
  <c r="K445" i="1"/>
  <c r="J445" i="1"/>
  <c r="N1787" i="1"/>
  <c r="M1787" i="1"/>
  <c r="L1787" i="1"/>
  <c r="K1787" i="1"/>
  <c r="J1787" i="1"/>
  <c r="N1786" i="1"/>
  <c r="M1786" i="1"/>
  <c r="L1786" i="1"/>
  <c r="K1786" i="1"/>
  <c r="J1786" i="1"/>
  <c r="N1785" i="1"/>
  <c r="M1785" i="1"/>
  <c r="L1785" i="1"/>
  <c r="K1785" i="1"/>
  <c r="J1785" i="1"/>
  <c r="N1784" i="1"/>
  <c r="M1784" i="1"/>
  <c r="L1784" i="1"/>
  <c r="K1784" i="1"/>
  <c r="J1784" i="1"/>
  <c r="N1783" i="1"/>
  <c r="M1783" i="1"/>
  <c r="L1783" i="1"/>
  <c r="K1783" i="1"/>
  <c r="J1783" i="1"/>
  <c r="N1782" i="1"/>
  <c r="M1782" i="1"/>
  <c r="L1782" i="1"/>
  <c r="K1782" i="1"/>
  <c r="J1782" i="1"/>
  <c r="N444" i="1"/>
  <c r="M444" i="1"/>
  <c r="L444" i="1"/>
  <c r="K444" i="1"/>
  <c r="J444" i="1"/>
  <c r="N1781" i="1"/>
  <c r="M1781" i="1"/>
  <c r="L1781" i="1"/>
  <c r="K1781" i="1"/>
  <c r="J1781" i="1"/>
  <c r="N1780" i="1"/>
  <c r="M1780" i="1"/>
  <c r="L1780" i="1"/>
  <c r="K1780" i="1"/>
  <c r="J1780" i="1"/>
  <c r="N443" i="1"/>
  <c r="M443" i="1"/>
  <c r="L443" i="1"/>
  <c r="K443" i="1"/>
  <c r="J443" i="1"/>
  <c r="N442" i="1"/>
  <c r="M442" i="1"/>
  <c r="L442" i="1"/>
  <c r="K442" i="1"/>
  <c r="J442" i="1"/>
  <c r="N1779" i="1"/>
  <c r="M1779" i="1"/>
  <c r="L1779" i="1"/>
  <c r="K1779" i="1"/>
  <c r="J1779" i="1"/>
  <c r="N1778" i="1"/>
  <c r="M1778" i="1"/>
  <c r="L1778" i="1"/>
  <c r="K1778" i="1"/>
  <c r="J1778" i="1"/>
  <c r="N1777" i="1"/>
  <c r="M1777" i="1"/>
  <c r="L1777" i="1"/>
  <c r="K1777" i="1"/>
  <c r="J1777" i="1"/>
  <c r="N1776" i="1"/>
  <c r="M1776" i="1"/>
  <c r="L1776" i="1"/>
  <c r="K1776" i="1"/>
  <c r="J1776" i="1"/>
  <c r="N1775" i="1"/>
  <c r="M1775" i="1"/>
  <c r="L1775" i="1"/>
  <c r="K1775" i="1"/>
  <c r="J1775" i="1"/>
  <c r="N1774" i="1"/>
  <c r="M1774" i="1"/>
  <c r="L1774" i="1"/>
  <c r="K1774" i="1"/>
  <c r="J1774" i="1"/>
  <c r="N1773" i="1"/>
  <c r="M1773" i="1"/>
  <c r="L1773" i="1"/>
  <c r="K1773" i="1"/>
  <c r="J1773" i="1"/>
  <c r="N1772" i="1"/>
  <c r="M1772" i="1"/>
  <c r="L1772" i="1"/>
  <c r="K1772" i="1"/>
  <c r="J1772" i="1"/>
  <c r="N441" i="1"/>
  <c r="M441" i="1"/>
  <c r="L441" i="1"/>
  <c r="K441" i="1"/>
  <c r="J441" i="1"/>
  <c r="N1771" i="1"/>
  <c r="M1771" i="1"/>
  <c r="L1771" i="1"/>
  <c r="K1771" i="1"/>
  <c r="J1771" i="1"/>
  <c r="N440" i="1"/>
  <c r="M440" i="1"/>
  <c r="L440" i="1"/>
  <c r="K440" i="1"/>
  <c r="J440" i="1"/>
  <c r="N439" i="1"/>
  <c r="M439" i="1"/>
  <c r="L439" i="1"/>
  <c r="K439" i="1"/>
  <c r="J439" i="1"/>
  <c r="N1770" i="1"/>
  <c r="M1770" i="1"/>
  <c r="L1770" i="1"/>
  <c r="K1770" i="1"/>
  <c r="J1770" i="1"/>
  <c r="N1769" i="1"/>
  <c r="M1769" i="1"/>
  <c r="L1769" i="1"/>
  <c r="K1769" i="1"/>
  <c r="J1769" i="1"/>
  <c r="N1768" i="1"/>
  <c r="M1768" i="1"/>
  <c r="L1768" i="1"/>
  <c r="K1768" i="1"/>
  <c r="J1768" i="1"/>
  <c r="N1767" i="1"/>
  <c r="M1767" i="1"/>
  <c r="L1767" i="1"/>
  <c r="K1767" i="1"/>
  <c r="J1767" i="1"/>
  <c r="N1766" i="1"/>
  <c r="M1766" i="1"/>
  <c r="L1766" i="1"/>
  <c r="K1766" i="1"/>
  <c r="J1766" i="1"/>
  <c r="N1765" i="1"/>
  <c r="M1765" i="1"/>
  <c r="L1765" i="1"/>
  <c r="K1765" i="1"/>
  <c r="J1765" i="1"/>
  <c r="N1764" i="1"/>
  <c r="M1764" i="1"/>
  <c r="L1764" i="1"/>
  <c r="K1764" i="1"/>
  <c r="J1764" i="1"/>
  <c r="N438" i="1"/>
  <c r="M438" i="1"/>
  <c r="L438" i="1"/>
  <c r="K438" i="1"/>
  <c r="J438" i="1"/>
  <c r="N1763" i="1"/>
  <c r="M1763" i="1"/>
  <c r="L1763" i="1"/>
  <c r="K1763" i="1"/>
  <c r="J1763" i="1"/>
  <c r="N1762" i="1"/>
  <c r="M1762" i="1"/>
  <c r="L1762" i="1"/>
  <c r="K1762" i="1"/>
  <c r="J1762" i="1"/>
  <c r="N1761" i="1"/>
  <c r="M1761" i="1"/>
  <c r="L1761" i="1"/>
  <c r="K1761" i="1"/>
  <c r="J1761" i="1"/>
  <c r="N1760" i="1"/>
  <c r="M1760" i="1"/>
  <c r="L1760" i="1"/>
  <c r="K1760" i="1"/>
  <c r="J1760" i="1"/>
  <c r="N1759" i="1"/>
  <c r="M1759" i="1"/>
  <c r="L1759" i="1"/>
  <c r="K1759" i="1"/>
  <c r="J1759" i="1"/>
  <c r="N1758" i="1"/>
  <c r="M1758" i="1"/>
  <c r="L1758" i="1"/>
  <c r="K1758" i="1"/>
  <c r="J1758" i="1"/>
  <c r="N437" i="1"/>
  <c r="M437" i="1"/>
  <c r="L437" i="1"/>
  <c r="K437" i="1"/>
  <c r="J437" i="1"/>
  <c r="N1757" i="1"/>
  <c r="M1757" i="1"/>
  <c r="L1757" i="1"/>
  <c r="K1757" i="1"/>
  <c r="J1757" i="1"/>
  <c r="N436" i="1"/>
  <c r="M436" i="1"/>
  <c r="L436" i="1"/>
  <c r="K436" i="1"/>
  <c r="J436" i="1"/>
  <c r="N1756" i="1"/>
  <c r="M1756" i="1"/>
  <c r="L1756" i="1"/>
  <c r="K1756" i="1"/>
  <c r="J1756" i="1"/>
  <c r="N1755" i="1"/>
  <c r="M1755" i="1"/>
  <c r="L1755" i="1"/>
  <c r="K1755" i="1"/>
  <c r="J1755" i="1"/>
  <c r="N1754" i="1"/>
  <c r="M1754" i="1"/>
  <c r="L1754" i="1"/>
  <c r="K1754" i="1"/>
  <c r="J1754" i="1"/>
  <c r="N1753" i="1"/>
  <c r="M1753" i="1"/>
  <c r="L1753" i="1"/>
  <c r="K1753" i="1"/>
  <c r="J1753" i="1"/>
  <c r="N1752" i="1"/>
  <c r="M1752" i="1"/>
  <c r="L1752" i="1"/>
  <c r="K1752" i="1"/>
  <c r="J1752" i="1"/>
  <c r="N435" i="1"/>
  <c r="M435" i="1"/>
  <c r="L435" i="1"/>
  <c r="K435" i="1"/>
  <c r="J435" i="1"/>
  <c r="N434" i="1"/>
  <c r="M434" i="1"/>
  <c r="L434" i="1"/>
  <c r="K434" i="1"/>
  <c r="J434" i="1"/>
  <c r="N1751" i="1"/>
  <c r="M1751" i="1"/>
  <c r="L1751" i="1"/>
  <c r="K1751" i="1"/>
  <c r="J1751" i="1"/>
  <c r="N1750" i="1"/>
  <c r="M1750" i="1"/>
  <c r="L1750" i="1"/>
  <c r="K1750" i="1"/>
  <c r="J1750" i="1"/>
  <c r="N1749" i="1"/>
  <c r="M1749" i="1"/>
  <c r="L1749" i="1"/>
  <c r="K1749" i="1"/>
  <c r="J1749" i="1"/>
  <c r="N1748" i="1"/>
  <c r="M1748" i="1"/>
  <c r="L1748" i="1"/>
  <c r="K1748" i="1"/>
  <c r="J1748" i="1"/>
  <c r="N1747" i="1"/>
  <c r="M1747" i="1"/>
  <c r="L1747" i="1"/>
  <c r="K1747" i="1"/>
  <c r="J1747" i="1"/>
  <c r="N1746" i="1"/>
  <c r="M1746" i="1"/>
  <c r="L1746" i="1"/>
  <c r="K1746" i="1"/>
  <c r="J1746" i="1"/>
  <c r="N1745" i="1"/>
  <c r="M1745" i="1"/>
  <c r="L1745" i="1"/>
  <c r="K1745" i="1"/>
  <c r="J1745" i="1"/>
  <c r="N1744" i="1"/>
  <c r="M1744" i="1"/>
  <c r="L1744" i="1"/>
  <c r="K1744" i="1"/>
  <c r="J1744" i="1"/>
  <c r="N1743" i="1"/>
  <c r="M1743" i="1"/>
  <c r="L1743" i="1"/>
  <c r="K1743" i="1"/>
  <c r="J1743" i="1"/>
  <c r="N433" i="1"/>
  <c r="M433" i="1"/>
  <c r="L433" i="1"/>
  <c r="K433" i="1"/>
  <c r="J433" i="1"/>
  <c r="N432" i="1"/>
  <c r="M432" i="1"/>
  <c r="L432" i="1"/>
  <c r="K432" i="1"/>
  <c r="J432" i="1"/>
  <c r="N1742" i="1"/>
  <c r="M1742" i="1"/>
  <c r="L1742" i="1"/>
  <c r="K1742" i="1"/>
  <c r="J1742" i="1"/>
  <c r="N1741" i="1"/>
  <c r="M1741" i="1"/>
  <c r="L1741" i="1"/>
  <c r="K1741" i="1"/>
  <c r="J1741" i="1"/>
  <c r="N431" i="1"/>
  <c r="M431" i="1"/>
  <c r="L431" i="1"/>
  <c r="K431" i="1"/>
  <c r="J431" i="1"/>
  <c r="N1740" i="1"/>
  <c r="M1740" i="1"/>
  <c r="L1740" i="1"/>
  <c r="K1740" i="1"/>
  <c r="J1740" i="1"/>
  <c r="N1739" i="1"/>
  <c r="M1739" i="1"/>
  <c r="L1739" i="1"/>
  <c r="K1739" i="1"/>
  <c r="J1739" i="1"/>
  <c r="N1738" i="1"/>
  <c r="M1738" i="1"/>
  <c r="L1738" i="1"/>
  <c r="K1738" i="1"/>
  <c r="J1738" i="1"/>
  <c r="N430" i="1"/>
  <c r="M430" i="1"/>
  <c r="L430" i="1"/>
  <c r="K430" i="1"/>
  <c r="J430" i="1"/>
  <c r="N429" i="1"/>
  <c r="M429" i="1"/>
  <c r="L429" i="1"/>
  <c r="K429" i="1"/>
  <c r="J429" i="1"/>
  <c r="N1737" i="1"/>
  <c r="M1737" i="1"/>
  <c r="L1737" i="1"/>
  <c r="K1737" i="1"/>
  <c r="J1737" i="1"/>
  <c r="N1736" i="1"/>
  <c r="M1736" i="1"/>
  <c r="L1736" i="1"/>
  <c r="K1736" i="1"/>
  <c r="J1736" i="1"/>
  <c r="N428" i="1"/>
  <c r="M428" i="1"/>
  <c r="L428" i="1"/>
  <c r="K428" i="1"/>
  <c r="J428" i="1"/>
  <c r="N427" i="1"/>
  <c r="M427" i="1"/>
  <c r="L427" i="1"/>
  <c r="K427" i="1"/>
  <c r="J427" i="1"/>
  <c r="N426" i="1"/>
  <c r="M426" i="1"/>
  <c r="L426" i="1"/>
  <c r="K426" i="1"/>
  <c r="J426" i="1"/>
  <c r="N425" i="1"/>
  <c r="M425" i="1"/>
  <c r="L425" i="1"/>
  <c r="K425" i="1"/>
  <c r="J425" i="1"/>
  <c r="N1735" i="1"/>
  <c r="M1735" i="1"/>
  <c r="L1735" i="1"/>
  <c r="K1735" i="1"/>
  <c r="J1735" i="1"/>
  <c r="N1734" i="1"/>
  <c r="M1734" i="1"/>
  <c r="L1734" i="1"/>
  <c r="K1734" i="1"/>
  <c r="J1734" i="1"/>
  <c r="N1733" i="1"/>
  <c r="M1733" i="1"/>
  <c r="L1733" i="1"/>
  <c r="K1733" i="1"/>
  <c r="J1733" i="1"/>
  <c r="N424" i="1"/>
  <c r="M424" i="1"/>
  <c r="L424" i="1"/>
  <c r="K424" i="1"/>
  <c r="J424" i="1"/>
  <c r="N1732" i="1"/>
  <c r="M1732" i="1"/>
  <c r="L1732" i="1"/>
  <c r="K1732" i="1"/>
  <c r="J1732" i="1"/>
  <c r="N1731" i="1"/>
  <c r="M1731" i="1"/>
  <c r="L1731" i="1"/>
  <c r="K1731" i="1"/>
  <c r="J1731" i="1"/>
  <c r="N1730" i="1"/>
  <c r="M1730" i="1"/>
  <c r="L1730" i="1"/>
  <c r="K1730" i="1"/>
  <c r="J1730" i="1"/>
  <c r="N1729" i="1"/>
  <c r="M1729" i="1"/>
  <c r="L1729" i="1"/>
  <c r="K1729" i="1"/>
  <c r="J1729" i="1"/>
  <c r="N423" i="1"/>
  <c r="M423" i="1"/>
  <c r="L423" i="1"/>
  <c r="K423" i="1"/>
  <c r="J423" i="1"/>
  <c r="N1728" i="1"/>
  <c r="M1728" i="1"/>
  <c r="L1728" i="1"/>
  <c r="K1728" i="1"/>
  <c r="J1728" i="1"/>
  <c r="N422" i="1"/>
  <c r="M422" i="1"/>
  <c r="L422" i="1"/>
  <c r="K422" i="1"/>
  <c r="J422" i="1"/>
  <c r="N1727" i="1"/>
  <c r="M1727" i="1"/>
  <c r="L1727" i="1"/>
  <c r="K1727" i="1"/>
  <c r="J1727" i="1"/>
  <c r="N1726" i="1"/>
  <c r="M1726" i="1"/>
  <c r="L1726" i="1"/>
  <c r="K1726" i="1"/>
  <c r="J1726" i="1"/>
  <c r="N1725" i="1"/>
  <c r="M1725" i="1"/>
  <c r="L1725" i="1"/>
  <c r="K1725" i="1"/>
  <c r="J1725" i="1"/>
  <c r="N1724" i="1"/>
  <c r="M1724" i="1"/>
  <c r="L1724" i="1"/>
  <c r="K1724" i="1"/>
  <c r="J1724" i="1"/>
  <c r="N1723" i="1"/>
  <c r="M1723" i="1"/>
  <c r="L1723" i="1"/>
  <c r="K1723" i="1"/>
  <c r="J1723" i="1"/>
  <c r="N1722" i="1"/>
  <c r="M1722" i="1"/>
  <c r="L1722" i="1"/>
  <c r="K1722" i="1"/>
  <c r="J1722" i="1"/>
  <c r="N1721" i="1"/>
  <c r="M1721" i="1"/>
  <c r="L1721" i="1"/>
  <c r="K1721" i="1"/>
  <c r="J1721" i="1"/>
  <c r="N1720" i="1"/>
  <c r="M1720" i="1"/>
  <c r="L1720" i="1"/>
  <c r="K1720" i="1"/>
  <c r="J1720" i="1"/>
  <c r="N421" i="1"/>
  <c r="M421" i="1"/>
  <c r="L421" i="1"/>
  <c r="K421" i="1"/>
  <c r="J421" i="1"/>
  <c r="N420" i="1"/>
  <c r="M420" i="1"/>
  <c r="L420" i="1"/>
  <c r="K420" i="1"/>
  <c r="J420" i="1"/>
  <c r="N1719" i="1"/>
  <c r="M1719" i="1"/>
  <c r="L1719" i="1"/>
  <c r="K1719" i="1"/>
  <c r="J1719" i="1"/>
  <c r="N1718" i="1"/>
  <c r="M1718" i="1"/>
  <c r="L1718" i="1"/>
  <c r="K1718" i="1"/>
  <c r="J1718" i="1"/>
  <c r="N419" i="1"/>
  <c r="M419" i="1"/>
  <c r="L419" i="1"/>
  <c r="K419" i="1"/>
  <c r="J419" i="1"/>
  <c r="N418" i="1"/>
  <c r="M418" i="1"/>
  <c r="L418" i="1"/>
  <c r="K418" i="1"/>
  <c r="J418" i="1"/>
  <c r="N417" i="1"/>
  <c r="M417" i="1"/>
  <c r="L417" i="1"/>
  <c r="K417" i="1"/>
  <c r="J417" i="1"/>
  <c r="N1717" i="1"/>
  <c r="M1717" i="1"/>
  <c r="L1717" i="1"/>
  <c r="K1717" i="1"/>
  <c r="J1717" i="1"/>
  <c r="N416" i="1"/>
  <c r="M416" i="1"/>
  <c r="L416" i="1"/>
  <c r="K416" i="1"/>
  <c r="J416" i="1"/>
  <c r="N1716" i="1"/>
  <c r="M1716" i="1"/>
  <c r="L1716" i="1"/>
  <c r="K1716" i="1"/>
  <c r="J1716" i="1"/>
  <c r="N415" i="1"/>
  <c r="M415" i="1"/>
  <c r="L415" i="1"/>
  <c r="K415" i="1"/>
  <c r="J415" i="1"/>
  <c r="N1715" i="1"/>
  <c r="M1715" i="1"/>
  <c r="L1715" i="1"/>
  <c r="K1715" i="1"/>
  <c r="J1715" i="1"/>
  <c r="N1714" i="1"/>
  <c r="M1714" i="1"/>
  <c r="L1714" i="1"/>
  <c r="K1714" i="1"/>
  <c r="J1714" i="1"/>
  <c r="N1713" i="1"/>
  <c r="M1713" i="1"/>
  <c r="L1713" i="1"/>
  <c r="K1713" i="1"/>
  <c r="J1713" i="1"/>
  <c r="N1712" i="1"/>
  <c r="M1712" i="1"/>
  <c r="L1712" i="1"/>
  <c r="K1712" i="1"/>
  <c r="J1712" i="1"/>
  <c r="N414" i="1"/>
  <c r="M414" i="1"/>
  <c r="L414" i="1"/>
  <c r="K414" i="1"/>
  <c r="J414" i="1"/>
  <c r="N1711" i="1"/>
  <c r="M1711" i="1"/>
  <c r="L1711" i="1"/>
  <c r="K1711" i="1"/>
  <c r="J1711" i="1"/>
  <c r="N413" i="1"/>
  <c r="M413" i="1"/>
  <c r="L413" i="1"/>
  <c r="K413" i="1"/>
  <c r="J413" i="1"/>
  <c r="N1710" i="1"/>
  <c r="M1710" i="1"/>
  <c r="L1710" i="1"/>
  <c r="K1710" i="1"/>
  <c r="J1710" i="1"/>
  <c r="N1709" i="1"/>
  <c r="M1709" i="1"/>
  <c r="L1709" i="1"/>
  <c r="K1709" i="1"/>
  <c r="J1709" i="1"/>
  <c r="N1708" i="1"/>
  <c r="M1708" i="1"/>
  <c r="L1708" i="1"/>
  <c r="K1708" i="1"/>
  <c r="J1708" i="1"/>
  <c r="N1707" i="1"/>
  <c r="M1707" i="1"/>
  <c r="L1707" i="1"/>
  <c r="K1707" i="1"/>
  <c r="J1707" i="1"/>
  <c r="N1706" i="1"/>
  <c r="M1706" i="1"/>
  <c r="L1706" i="1"/>
  <c r="K1706" i="1"/>
  <c r="J1706" i="1"/>
  <c r="N412" i="1"/>
  <c r="M412" i="1"/>
  <c r="L412" i="1"/>
  <c r="K412" i="1"/>
  <c r="J412" i="1"/>
  <c r="N1705" i="1"/>
  <c r="M1705" i="1"/>
  <c r="L1705" i="1"/>
  <c r="K1705" i="1"/>
  <c r="J1705" i="1"/>
  <c r="N411" i="1"/>
  <c r="M411" i="1"/>
  <c r="L411" i="1"/>
  <c r="K411" i="1"/>
  <c r="J411" i="1"/>
  <c r="N1704" i="1"/>
  <c r="M1704" i="1"/>
  <c r="L1704" i="1"/>
  <c r="K1704" i="1"/>
  <c r="J1704" i="1"/>
  <c r="N1703" i="1"/>
  <c r="M1703" i="1"/>
  <c r="L1703" i="1"/>
  <c r="K1703" i="1"/>
  <c r="J1703" i="1"/>
  <c r="N410" i="1"/>
  <c r="M410" i="1"/>
  <c r="L410" i="1"/>
  <c r="K410" i="1"/>
  <c r="J410" i="1"/>
  <c r="N1702" i="1"/>
  <c r="M1702" i="1"/>
  <c r="L1702" i="1"/>
  <c r="K1702" i="1"/>
  <c r="J1702" i="1"/>
  <c r="N1701" i="1"/>
  <c r="M1701" i="1"/>
  <c r="L1701" i="1"/>
  <c r="K1701" i="1"/>
  <c r="J1701" i="1"/>
  <c r="N1700" i="1"/>
  <c r="M1700" i="1"/>
  <c r="L1700" i="1"/>
  <c r="K1700" i="1"/>
  <c r="J1700" i="1"/>
  <c r="N409" i="1"/>
  <c r="M409" i="1"/>
  <c r="L409" i="1"/>
  <c r="K409" i="1"/>
  <c r="J409" i="1"/>
  <c r="N408" i="1"/>
  <c r="M408" i="1"/>
  <c r="L408" i="1"/>
  <c r="K408" i="1"/>
  <c r="J408" i="1"/>
  <c r="N407" i="1"/>
  <c r="M407" i="1"/>
  <c r="L407" i="1"/>
  <c r="K407" i="1"/>
  <c r="J407" i="1"/>
  <c r="N406" i="1"/>
  <c r="M406" i="1"/>
  <c r="L406" i="1"/>
  <c r="K406" i="1"/>
  <c r="J406" i="1"/>
  <c r="N405" i="1"/>
  <c r="M405" i="1"/>
  <c r="L405" i="1"/>
  <c r="K405" i="1"/>
  <c r="J405" i="1"/>
  <c r="N404" i="1"/>
  <c r="M404" i="1"/>
  <c r="L404" i="1"/>
  <c r="K404" i="1"/>
  <c r="J404" i="1"/>
  <c r="N1699" i="1"/>
  <c r="M1699" i="1"/>
  <c r="L1699" i="1"/>
  <c r="K1699" i="1"/>
  <c r="J1699" i="1"/>
  <c r="N1698" i="1"/>
  <c r="M1698" i="1"/>
  <c r="L1698" i="1"/>
  <c r="K1698" i="1"/>
  <c r="J1698" i="1"/>
  <c r="N1697" i="1"/>
  <c r="M1697" i="1"/>
  <c r="L1697" i="1"/>
  <c r="K1697" i="1"/>
  <c r="J1697" i="1"/>
  <c r="N403" i="1"/>
  <c r="M403" i="1"/>
  <c r="L403" i="1"/>
  <c r="K403" i="1"/>
  <c r="J403" i="1"/>
  <c r="N1696" i="1"/>
  <c r="M1696" i="1"/>
  <c r="L1696" i="1"/>
  <c r="K1696" i="1"/>
  <c r="J1696" i="1"/>
  <c r="N402" i="1"/>
  <c r="M402" i="1"/>
  <c r="L402" i="1"/>
  <c r="K402" i="1"/>
  <c r="J402" i="1"/>
  <c r="N1695" i="1"/>
  <c r="M1695" i="1"/>
  <c r="L1695" i="1"/>
  <c r="K1695" i="1"/>
  <c r="J1695" i="1"/>
  <c r="N1694" i="1"/>
  <c r="M1694" i="1"/>
  <c r="L1694" i="1"/>
  <c r="K1694" i="1"/>
  <c r="J1694" i="1"/>
  <c r="N1693" i="1"/>
  <c r="M1693" i="1"/>
  <c r="L1693" i="1"/>
  <c r="K1693" i="1"/>
  <c r="J1693" i="1"/>
  <c r="N1692" i="1"/>
  <c r="M1692" i="1"/>
  <c r="L1692" i="1"/>
  <c r="K1692" i="1"/>
  <c r="J1692" i="1"/>
  <c r="N1691" i="1"/>
  <c r="M1691" i="1"/>
  <c r="L1691" i="1"/>
  <c r="K1691" i="1"/>
  <c r="J1691" i="1"/>
  <c r="N401" i="1"/>
  <c r="M401" i="1"/>
  <c r="L401" i="1"/>
  <c r="K401" i="1"/>
  <c r="J401" i="1"/>
  <c r="N1690" i="1"/>
  <c r="M1690" i="1"/>
  <c r="L1690" i="1"/>
  <c r="K1690" i="1"/>
  <c r="J1690" i="1"/>
  <c r="N1689" i="1"/>
  <c r="M1689" i="1"/>
  <c r="L1689" i="1"/>
  <c r="K1689" i="1"/>
  <c r="J1689" i="1"/>
  <c r="N1688" i="1"/>
  <c r="M1688" i="1"/>
  <c r="L1688" i="1"/>
  <c r="K1688" i="1"/>
  <c r="J1688" i="1"/>
  <c r="N1687" i="1"/>
  <c r="M1687" i="1"/>
  <c r="L1687" i="1"/>
  <c r="K1687" i="1"/>
  <c r="J1687" i="1"/>
  <c r="N1686" i="1"/>
  <c r="M1686" i="1"/>
  <c r="L1686" i="1"/>
  <c r="K1686" i="1"/>
  <c r="J1686" i="1"/>
  <c r="N1685" i="1"/>
  <c r="M1685" i="1"/>
  <c r="L1685" i="1"/>
  <c r="K1685" i="1"/>
  <c r="J1685" i="1"/>
  <c r="N400" i="1"/>
  <c r="M400" i="1"/>
  <c r="L400" i="1"/>
  <c r="K400" i="1"/>
  <c r="J400" i="1"/>
  <c r="N1684" i="1"/>
  <c r="M1684" i="1"/>
  <c r="L1684" i="1"/>
  <c r="K1684" i="1"/>
  <c r="J1684" i="1"/>
  <c r="N1683" i="1"/>
  <c r="M1683" i="1"/>
  <c r="L1683" i="1"/>
  <c r="K1683" i="1"/>
  <c r="J1683" i="1"/>
  <c r="N1682" i="1"/>
  <c r="M1682" i="1"/>
  <c r="L1682" i="1"/>
  <c r="K1682" i="1"/>
  <c r="J1682" i="1"/>
  <c r="N1681" i="1"/>
  <c r="M1681" i="1"/>
  <c r="L1681" i="1"/>
  <c r="K1681" i="1"/>
  <c r="J1681" i="1"/>
  <c r="N1680" i="1"/>
  <c r="M1680" i="1"/>
  <c r="L1680" i="1"/>
  <c r="K1680" i="1"/>
  <c r="J1680" i="1"/>
  <c r="N1679" i="1"/>
  <c r="M1679" i="1"/>
  <c r="L1679" i="1"/>
  <c r="K1679" i="1"/>
  <c r="J1679" i="1"/>
  <c r="N1678" i="1"/>
  <c r="M1678" i="1"/>
  <c r="L1678" i="1"/>
  <c r="K1678" i="1"/>
  <c r="J1678" i="1"/>
  <c r="N1677" i="1"/>
  <c r="M1677" i="1"/>
  <c r="L1677" i="1"/>
  <c r="K1677" i="1"/>
  <c r="J1677" i="1"/>
  <c r="N399" i="1"/>
  <c r="M399" i="1"/>
  <c r="L399" i="1"/>
  <c r="K399" i="1"/>
  <c r="J399" i="1"/>
  <c r="N1676" i="1"/>
  <c r="M1676" i="1"/>
  <c r="L1676" i="1"/>
  <c r="K1676" i="1"/>
  <c r="J1676" i="1"/>
  <c r="N1675" i="1"/>
  <c r="M1675" i="1"/>
  <c r="L1675" i="1"/>
  <c r="K1675" i="1"/>
  <c r="J1675" i="1"/>
  <c r="N398" i="1"/>
  <c r="M398" i="1"/>
  <c r="L398" i="1"/>
  <c r="K398" i="1"/>
  <c r="J398" i="1"/>
  <c r="N1674" i="1"/>
  <c r="M1674" i="1"/>
  <c r="L1674" i="1"/>
  <c r="K1674" i="1"/>
  <c r="J1674" i="1"/>
  <c r="N397" i="1"/>
  <c r="M397" i="1"/>
  <c r="L397" i="1"/>
  <c r="K397" i="1"/>
  <c r="J397" i="1"/>
  <c r="N1673" i="1"/>
  <c r="M1673" i="1"/>
  <c r="L1673" i="1"/>
  <c r="K1673" i="1"/>
  <c r="J1673" i="1"/>
  <c r="N1672" i="1"/>
  <c r="M1672" i="1"/>
  <c r="L1672" i="1"/>
  <c r="K1672" i="1"/>
  <c r="J1672" i="1"/>
  <c r="N1671" i="1"/>
  <c r="M1671" i="1"/>
  <c r="L1671" i="1"/>
  <c r="K1671" i="1"/>
  <c r="J1671" i="1"/>
  <c r="N396" i="1"/>
  <c r="M396" i="1"/>
  <c r="L396" i="1"/>
  <c r="K396" i="1"/>
  <c r="J396" i="1"/>
  <c r="N395" i="1"/>
  <c r="M395" i="1"/>
  <c r="L395" i="1"/>
  <c r="K395" i="1"/>
  <c r="J395" i="1"/>
  <c r="N394" i="1"/>
  <c r="M394" i="1"/>
  <c r="L394" i="1"/>
  <c r="K394" i="1"/>
  <c r="J394" i="1"/>
  <c r="N393" i="1"/>
  <c r="M393" i="1"/>
  <c r="L393" i="1"/>
  <c r="K393" i="1"/>
  <c r="J393" i="1"/>
  <c r="N392" i="1"/>
  <c r="M392" i="1"/>
  <c r="L392" i="1"/>
  <c r="K392" i="1"/>
  <c r="J392" i="1"/>
  <c r="N391" i="1"/>
  <c r="M391" i="1"/>
  <c r="L391" i="1"/>
  <c r="K391" i="1"/>
  <c r="J391" i="1"/>
  <c r="N390" i="1"/>
  <c r="M390" i="1"/>
  <c r="L390" i="1"/>
  <c r="K390" i="1"/>
  <c r="J390" i="1"/>
  <c r="N1670" i="1"/>
  <c r="M1670" i="1"/>
  <c r="L1670" i="1"/>
  <c r="K1670" i="1"/>
  <c r="J1670" i="1"/>
  <c r="N389" i="1"/>
  <c r="M389" i="1"/>
  <c r="L389" i="1"/>
  <c r="K389" i="1"/>
  <c r="J389" i="1"/>
  <c r="N388" i="1"/>
  <c r="M388" i="1"/>
  <c r="L388" i="1"/>
  <c r="K388" i="1"/>
  <c r="J388" i="1"/>
  <c r="N387" i="1"/>
  <c r="M387" i="1"/>
  <c r="L387" i="1"/>
  <c r="K387" i="1"/>
  <c r="J387" i="1"/>
  <c r="N386" i="1"/>
  <c r="M386" i="1"/>
  <c r="L386" i="1"/>
  <c r="K386" i="1"/>
  <c r="J386" i="1"/>
  <c r="N1669" i="1"/>
  <c r="M1669" i="1"/>
  <c r="L1669" i="1"/>
  <c r="K1669" i="1"/>
  <c r="J1669" i="1"/>
  <c r="N385" i="1"/>
  <c r="M385" i="1"/>
  <c r="L385" i="1"/>
  <c r="K385" i="1"/>
  <c r="J385" i="1"/>
  <c r="N1668" i="1"/>
  <c r="M1668" i="1"/>
  <c r="L1668" i="1"/>
  <c r="K1668" i="1"/>
  <c r="J1668" i="1"/>
  <c r="N1667" i="1"/>
  <c r="M1667" i="1"/>
  <c r="L1667" i="1"/>
  <c r="K1667" i="1"/>
  <c r="J1667" i="1"/>
  <c r="N384" i="1"/>
  <c r="M384" i="1"/>
  <c r="L384" i="1"/>
  <c r="K384" i="1"/>
  <c r="J384" i="1"/>
  <c r="N383" i="1"/>
  <c r="M383" i="1"/>
  <c r="L383" i="1"/>
  <c r="K383" i="1"/>
  <c r="J383" i="1"/>
  <c r="N1666" i="1"/>
  <c r="M1666" i="1"/>
  <c r="L1666" i="1"/>
  <c r="K1666" i="1"/>
  <c r="J1666" i="1"/>
  <c r="N1665" i="1"/>
  <c r="M1665" i="1"/>
  <c r="L1665" i="1"/>
  <c r="K1665" i="1"/>
  <c r="J1665" i="1"/>
  <c r="N1664" i="1"/>
  <c r="M1664" i="1"/>
  <c r="L1664" i="1"/>
  <c r="K1664" i="1"/>
  <c r="J1664" i="1"/>
  <c r="N1663" i="1"/>
  <c r="M1663" i="1"/>
  <c r="L1663" i="1"/>
  <c r="K1663" i="1"/>
  <c r="J1663" i="1"/>
  <c r="N382" i="1"/>
  <c r="M382" i="1"/>
  <c r="L382" i="1"/>
  <c r="K382" i="1"/>
  <c r="J382" i="1"/>
  <c r="N381" i="1"/>
  <c r="M381" i="1"/>
  <c r="L381" i="1"/>
  <c r="K381" i="1"/>
  <c r="J381" i="1"/>
  <c r="N380" i="1"/>
  <c r="M380" i="1"/>
  <c r="L380" i="1"/>
  <c r="K380" i="1"/>
  <c r="J380" i="1"/>
  <c r="N1662" i="1"/>
  <c r="M1662" i="1"/>
  <c r="L1662" i="1"/>
  <c r="K1662" i="1"/>
  <c r="J1662" i="1"/>
  <c r="N1661" i="1"/>
  <c r="M1661" i="1"/>
  <c r="L1661" i="1"/>
  <c r="K1661" i="1"/>
  <c r="J1661" i="1"/>
  <c r="N1660" i="1"/>
  <c r="M1660" i="1"/>
  <c r="L1660" i="1"/>
  <c r="K1660" i="1"/>
  <c r="J1660" i="1"/>
  <c r="N1659" i="1"/>
  <c r="M1659" i="1"/>
  <c r="L1659" i="1"/>
  <c r="K1659" i="1"/>
  <c r="J1659" i="1"/>
  <c r="N379" i="1"/>
  <c r="M379" i="1"/>
  <c r="L379" i="1"/>
  <c r="K379" i="1"/>
  <c r="J379" i="1"/>
  <c r="N378" i="1"/>
  <c r="M378" i="1"/>
  <c r="L378" i="1"/>
  <c r="K378" i="1"/>
  <c r="J378" i="1"/>
  <c r="N1658" i="1"/>
  <c r="M1658" i="1"/>
  <c r="L1658" i="1"/>
  <c r="K1658" i="1"/>
  <c r="J1658" i="1"/>
  <c r="N1657" i="1"/>
  <c r="M1657" i="1"/>
  <c r="L1657" i="1"/>
  <c r="K1657" i="1"/>
  <c r="J1657" i="1"/>
  <c r="N377" i="1"/>
  <c r="M377" i="1"/>
  <c r="L377" i="1"/>
  <c r="K377" i="1"/>
  <c r="J377" i="1"/>
  <c r="N1656" i="1"/>
  <c r="M1656" i="1"/>
  <c r="L1656" i="1"/>
  <c r="K1656" i="1"/>
  <c r="J1656" i="1"/>
  <c r="N1655" i="1"/>
  <c r="M1655" i="1"/>
  <c r="L1655" i="1"/>
  <c r="K1655" i="1"/>
  <c r="J1655" i="1"/>
  <c r="N1654" i="1"/>
  <c r="M1654" i="1"/>
  <c r="L1654" i="1"/>
  <c r="K1654" i="1"/>
  <c r="J1654" i="1"/>
  <c r="N1653" i="1"/>
  <c r="M1653" i="1"/>
  <c r="L1653" i="1"/>
  <c r="K1653" i="1"/>
  <c r="J1653" i="1"/>
  <c r="N1652" i="1"/>
  <c r="M1652" i="1"/>
  <c r="L1652" i="1"/>
  <c r="K1652" i="1"/>
  <c r="J1652" i="1"/>
  <c r="N1651" i="1"/>
  <c r="M1651" i="1"/>
  <c r="L1651" i="1"/>
  <c r="K1651" i="1"/>
  <c r="J1651" i="1"/>
  <c r="N376" i="1"/>
  <c r="M376" i="1"/>
  <c r="L376" i="1"/>
  <c r="K376" i="1"/>
  <c r="J376" i="1"/>
  <c r="N1650" i="1"/>
  <c r="M1650" i="1"/>
  <c r="L1650" i="1"/>
  <c r="K1650" i="1"/>
  <c r="J1650" i="1"/>
  <c r="N1649" i="1"/>
  <c r="M1649" i="1"/>
  <c r="L1649" i="1"/>
  <c r="K1649" i="1"/>
  <c r="J1649" i="1"/>
  <c r="N1648" i="1"/>
  <c r="M1648" i="1"/>
  <c r="L1648" i="1"/>
  <c r="K1648" i="1"/>
  <c r="J1648" i="1"/>
  <c r="N1647" i="1"/>
  <c r="M1647" i="1"/>
  <c r="L1647" i="1"/>
  <c r="K1647" i="1"/>
  <c r="J1647" i="1"/>
  <c r="N375" i="1"/>
  <c r="M375" i="1"/>
  <c r="L375" i="1"/>
  <c r="K375" i="1"/>
  <c r="J375" i="1"/>
  <c r="N374" i="1"/>
  <c r="M374" i="1"/>
  <c r="L374" i="1"/>
  <c r="K374" i="1"/>
  <c r="J374" i="1"/>
  <c r="N1646" i="1"/>
  <c r="M1646" i="1"/>
  <c r="L1646" i="1"/>
  <c r="K1646" i="1"/>
  <c r="J1646" i="1"/>
  <c r="N1645" i="1"/>
  <c r="M1645" i="1"/>
  <c r="L1645" i="1"/>
  <c r="K1645" i="1"/>
  <c r="J1645" i="1"/>
  <c r="N373" i="1"/>
  <c r="M373" i="1"/>
  <c r="L373" i="1"/>
  <c r="K373" i="1"/>
  <c r="J373" i="1"/>
  <c r="N372" i="1"/>
  <c r="M372" i="1"/>
  <c r="L372" i="1"/>
  <c r="K372" i="1"/>
  <c r="J372" i="1"/>
  <c r="N371" i="1"/>
  <c r="M371" i="1"/>
  <c r="L371" i="1"/>
  <c r="K371" i="1"/>
  <c r="J371" i="1"/>
  <c r="N1644" i="1"/>
  <c r="M1644" i="1"/>
  <c r="L1644" i="1"/>
  <c r="K1644" i="1"/>
  <c r="J1644" i="1"/>
  <c r="N1643" i="1"/>
  <c r="M1643" i="1"/>
  <c r="L1643" i="1"/>
  <c r="K1643" i="1"/>
  <c r="J1643" i="1"/>
  <c r="N370" i="1"/>
  <c r="M370" i="1"/>
  <c r="L370" i="1"/>
  <c r="K370" i="1"/>
  <c r="J370" i="1"/>
  <c r="N1642" i="1"/>
  <c r="M1642" i="1"/>
  <c r="L1642" i="1"/>
  <c r="K1642" i="1"/>
  <c r="J1642" i="1"/>
  <c r="N1641" i="1"/>
  <c r="M1641" i="1"/>
  <c r="L1641" i="1"/>
  <c r="K1641" i="1"/>
  <c r="J1641" i="1"/>
  <c r="N1640" i="1"/>
  <c r="M1640" i="1"/>
  <c r="L1640" i="1"/>
  <c r="K1640" i="1"/>
  <c r="J1640" i="1"/>
  <c r="N1639" i="1"/>
  <c r="M1639" i="1"/>
  <c r="L1639" i="1"/>
  <c r="K1639" i="1"/>
  <c r="J1639" i="1"/>
  <c r="N369" i="1"/>
  <c r="M369" i="1"/>
  <c r="L369" i="1"/>
  <c r="K369" i="1"/>
  <c r="J369" i="1"/>
  <c r="N368" i="1"/>
  <c r="M368" i="1"/>
  <c r="L368" i="1"/>
  <c r="K368" i="1"/>
  <c r="J368" i="1"/>
  <c r="N367" i="1"/>
  <c r="M367" i="1"/>
  <c r="L367" i="1"/>
  <c r="K367" i="1"/>
  <c r="J367" i="1"/>
  <c r="N366" i="1"/>
  <c r="M366" i="1"/>
  <c r="L366" i="1"/>
  <c r="K366" i="1"/>
  <c r="J366" i="1"/>
  <c r="N1638" i="1"/>
  <c r="M1638" i="1"/>
  <c r="L1638" i="1"/>
  <c r="K1638" i="1"/>
  <c r="J1638" i="1"/>
  <c r="N365" i="1"/>
  <c r="M365" i="1"/>
  <c r="L365" i="1"/>
  <c r="K365" i="1"/>
  <c r="J365" i="1"/>
  <c r="N1637" i="1"/>
  <c r="M1637" i="1"/>
  <c r="L1637" i="1"/>
  <c r="K1637" i="1"/>
  <c r="J1637" i="1"/>
  <c r="N1636" i="1"/>
  <c r="M1636" i="1"/>
  <c r="L1636" i="1"/>
  <c r="K1636" i="1"/>
  <c r="J1636" i="1"/>
  <c r="N1635" i="1"/>
  <c r="M1635" i="1"/>
  <c r="L1635" i="1"/>
  <c r="K1635" i="1"/>
  <c r="J1635" i="1"/>
  <c r="N364" i="1"/>
  <c r="M364" i="1"/>
  <c r="L364" i="1"/>
  <c r="K364" i="1"/>
  <c r="J364" i="1"/>
  <c r="N1634" i="1"/>
  <c r="M1634" i="1"/>
  <c r="L1634" i="1"/>
  <c r="K1634" i="1"/>
  <c r="J1634" i="1"/>
  <c r="N363" i="1"/>
  <c r="M363" i="1"/>
  <c r="L363" i="1"/>
  <c r="K363" i="1"/>
  <c r="J363" i="1"/>
  <c r="N1633" i="1"/>
  <c r="M1633" i="1"/>
  <c r="L1633" i="1"/>
  <c r="K1633" i="1"/>
  <c r="J1633" i="1"/>
  <c r="N362" i="1"/>
  <c r="M362" i="1"/>
  <c r="L362" i="1"/>
  <c r="K362" i="1"/>
  <c r="J362" i="1"/>
  <c r="N1632" i="1"/>
  <c r="M1632" i="1"/>
  <c r="L1632" i="1"/>
  <c r="K1632" i="1"/>
  <c r="J1632" i="1"/>
  <c r="N361" i="1"/>
  <c r="M361" i="1"/>
  <c r="L361" i="1"/>
  <c r="K361" i="1"/>
  <c r="J361" i="1"/>
  <c r="N360" i="1"/>
  <c r="M360" i="1"/>
  <c r="L360" i="1"/>
  <c r="K360" i="1"/>
  <c r="J360" i="1"/>
  <c r="N1631" i="1"/>
  <c r="M1631" i="1"/>
  <c r="L1631" i="1"/>
  <c r="K1631" i="1"/>
  <c r="J1631" i="1"/>
  <c r="N359" i="1"/>
  <c r="M359" i="1"/>
  <c r="L359" i="1"/>
  <c r="K359" i="1"/>
  <c r="J359" i="1"/>
  <c r="N1630" i="1"/>
  <c r="M1630" i="1"/>
  <c r="L1630" i="1"/>
  <c r="K1630" i="1"/>
  <c r="J1630" i="1"/>
  <c r="N358" i="1"/>
  <c r="M358" i="1"/>
  <c r="L358" i="1"/>
  <c r="K358" i="1"/>
  <c r="J358" i="1"/>
  <c r="N357" i="1"/>
  <c r="M357" i="1"/>
  <c r="L357" i="1"/>
  <c r="K357" i="1"/>
  <c r="J357" i="1"/>
  <c r="N1629" i="1"/>
  <c r="M1629" i="1"/>
  <c r="L1629" i="1"/>
  <c r="K1629" i="1"/>
  <c r="J1629" i="1"/>
  <c r="N1628" i="1"/>
  <c r="M1628" i="1"/>
  <c r="L1628" i="1"/>
  <c r="K1628" i="1"/>
  <c r="J1628" i="1"/>
  <c r="N1627" i="1"/>
  <c r="M1627" i="1"/>
  <c r="L1627" i="1"/>
  <c r="K1627" i="1"/>
  <c r="J1627" i="1"/>
  <c r="N356" i="1"/>
  <c r="M356" i="1"/>
  <c r="L356" i="1"/>
  <c r="K356" i="1"/>
  <c r="J356" i="1"/>
  <c r="N1626" i="1"/>
  <c r="M1626" i="1"/>
  <c r="L1626" i="1"/>
  <c r="K1626" i="1"/>
  <c r="J1626" i="1"/>
  <c r="N1625" i="1"/>
  <c r="M1625" i="1"/>
  <c r="L1625" i="1"/>
  <c r="K1625" i="1"/>
  <c r="J1625" i="1"/>
  <c r="N1624" i="1"/>
  <c r="M1624" i="1"/>
  <c r="L1624" i="1"/>
  <c r="K1624" i="1"/>
  <c r="J1624" i="1"/>
  <c r="N1623" i="1"/>
  <c r="M1623" i="1"/>
  <c r="L1623" i="1"/>
  <c r="K1623" i="1"/>
  <c r="J1623" i="1"/>
  <c r="N355" i="1"/>
  <c r="M355" i="1"/>
  <c r="L355" i="1"/>
  <c r="K355" i="1"/>
  <c r="J355" i="1"/>
  <c r="N354" i="1"/>
  <c r="M354" i="1"/>
  <c r="L354" i="1"/>
  <c r="K354" i="1"/>
  <c r="J354" i="1"/>
  <c r="N353" i="1"/>
  <c r="M353" i="1"/>
  <c r="L353" i="1"/>
  <c r="K353" i="1"/>
  <c r="J353" i="1"/>
  <c r="N1622" i="1"/>
  <c r="M1622" i="1"/>
  <c r="L1622" i="1"/>
  <c r="K1622" i="1"/>
  <c r="J1622" i="1"/>
  <c r="N1621" i="1"/>
  <c r="M1621" i="1"/>
  <c r="L1621" i="1"/>
  <c r="K1621" i="1"/>
  <c r="J1621" i="1"/>
  <c r="N1620" i="1"/>
  <c r="M1620" i="1"/>
  <c r="L1620" i="1"/>
  <c r="K1620" i="1"/>
  <c r="J1620" i="1"/>
  <c r="N1619" i="1"/>
  <c r="M1619" i="1"/>
  <c r="L1619" i="1"/>
  <c r="K1619" i="1"/>
  <c r="J1619" i="1"/>
  <c r="N352" i="1"/>
  <c r="M352" i="1"/>
  <c r="L352" i="1"/>
  <c r="K352" i="1"/>
  <c r="J352" i="1"/>
  <c r="N351" i="1"/>
  <c r="M351" i="1"/>
  <c r="L351" i="1"/>
  <c r="K351" i="1"/>
  <c r="J351" i="1"/>
  <c r="N1618" i="1"/>
  <c r="M1618" i="1"/>
  <c r="L1618" i="1"/>
  <c r="K1618" i="1"/>
  <c r="J1618" i="1"/>
  <c r="N1617" i="1"/>
  <c r="M1617" i="1"/>
  <c r="L1617" i="1"/>
  <c r="K1617" i="1"/>
  <c r="J1617" i="1"/>
  <c r="N1616" i="1"/>
  <c r="M1616" i="1"/>
  <c r="L1616" i="1"/>
  <c r="K1616" i="1"/>
  <c r="J1616" i="1"/>
  <c r="N1615" i="1"/>
  <c r="M1615" i="1"/>
  <c r="L1615" i="1"/>
  <c r="K1615" i="1"/>
  <c r="J1615" i="1"/>
  <c r="N1614" i="1"/>
  <c r="M1614" i="1"/>
  <c r="L1614" i="1"/>
  <c r="K1614" i="1"/>
  <c r="J1614" i="1"/>
  <c r="N350" i="1"/>
  <c r="M350" i="1"/>
  <c r="L350" i="1"/>
  <c r="K350" i="1"/>
  <c r="J350" i="1"/>
  <c r="N1613" i="1"/>
  <c r="M1613" i="1"/>
  <c r="L1613" i="1"/>
  <c r="K1613" i="1"/>
  <c r="J1613" i="1"/>
  <c r="N349" i="1"/>
  <c r="M349" i="1"/>
  <c r="L349" i="1"/>
  <c r="K349" i="1"/>
  <c r="J349" i="1"/>
  <c r="N1612" i="1"/>
  <c r="M1612" i="1"/>
  <c r="L1612" i="1"/>
  <c r="K1612" i="1"/>
  <c r="J1612" i="1"/>
  <c r="N1611" i="1"/>
  <c r="M1611" i="1"/>
  <c r="L1611" i="1"/>
  <c r="K1611" i="1"/>
  <c r="J1611" i="1"/>
  <c r="N348" i="1"/>
  <c r="M348" i="1"/>
  <c r="L348" i="1"/>
  <c r="K348" i="1"/>
  <c r="J348" i="1"/>
  <c r="N1610" i="1"/>
  <c r="M1610" i="1"/>
  <c r="L1610" i="1"/>
  <c r="K1610" i="1"/>
  <c r="J1610" i="1"/>
  <c r="N1609" i="1"/>
  <c r="M1609" i="1"/>
  <c r="L1609" i="1"/>
  <c r="K1609" i="1"/>
  <c r="J1609" i="1"/>
  <c r="N347" i="1"/>
  <c r="M347" i="1"/>
  <c r="L347" i="1"/>
  <c r="K347" i="1"/>
  <c r="J347" i="1"/>
  <c r="N1608" i="1"/>
  <c r="M1608" i="1"/>
  <c r="L1608" i="1"/>
  <c r="K1608" i="1"/>
  <c r="J1608" i="1"/>
  <c r="N1607" i="1"/>
  <c r="M1607" i="1"/>
  <c r="L1607" i="1"/>
  <c r="K1607" i="1"/>
  <c r="J1607" i="1"/>
  <c r="N1606" i="1"/>
  <c r="M1606" i="1"/>
  <c r="L1606" i="1"/>
  <c r="K1606" i="1"/>
  <c r="J1606" i="1"/>
  <c r="N1605" i="1"/>
  <c r="M1605" i="1"/>
  <c r="L1605" i="1"/>
  <c r="K1605" i="1"/>
  <c r="J1605" i="1"/>
  <c r="N346" i="1"/>
  <c r="M346" i="1"/>
  <c r="L346" i="1"/>
  <c r="K346" i="1"/>
  <c r="J346" i="1"/>
  <c r="N345" i="1"/>
  <c r="M345" i="1"/>
  <c r="L345" i="1"/>
  <c r="K345" i="1"/>
  <c r="J345" i="1"/>
  <c r="N344" i="1"/>
  <c r="M344" i="1"/>
  <c r="L344" i="1"/>
  <c r="K344" i="1"/>
  <c r="J344" i="1"/>
  <c r="N343" i="1"/>
  <c r="M343" i="1"/>
  <c r="L343" i="1"/>
  <c r="K343" i="1"/>
  <c r="J343" i="1"/>
  <c r="N342" i="1"/>
  <c r="M342" i="1"/>
  <c r="L342" i="1"/>
  <c r="K342" i="1"/>
  <c r="J342" i="1"/>
  <c r="N341" i="1"/>
  <c r="M341" i="1"/>
  <c r="L341" i="1"/>
  <c r="K341" i="1"/>
  <c r="J341" i="1"/>
  <c r="N1604" i="1"/>
  <c r="M1604" i="1"/>
  <c r="L1604" i="1"/>
  <c r="K1604" i="1"/>
  <c r="J1604" i="1"/>
  <c r="N1603" i="1"/>
  <c r="M1603" i="1"/>
  <c r="L1603" i="1"/>
  <c r="K1603" i="1"/>
  <c r="J1603" i="1"/>
  <c r="N1602" i="1"/>
  <c r="M1602" i="1"/>
  <c r="L1602" i="1"/>
  <c r="K1602" i="1"/>
  <c r="J1602" i="1"/>
  <c r="N1601" i="1"/>
  <c r="M1601" i="1"/>
  <c r="L1601" i="1"/>
  <c r="K1601" i="1"/>
  <c r="J1601" i="1"/>
  <c r="N340" i="1"/>
  <c r="M340" i="1"/>
  <c r="L340" i="1"/>
  <c r="K340" i="1"/>
  <c r="J340" i="1"/>
  <c r="N1600" i="1"/>
  <c r="M1600" i="1"/>
  <c r="L1600" i="1"/>
  <c r="K1600" i="1"/>
  <c r="J1600" i="1"/>
  <c r="N339" i="1"/>
  <c r="M339" i="1"/>
  <c r="L339" i="1"/>
  <c r="K339" i="1"/>
  <c r="J339" i="1"/>
  <c r="N1599" i="1"/>
  <c r="M1599" i="1"/>
  <c r="L1599" i="1"/>
  <c r="K1599" i="1"/>
  <c r="J1599" i="1"/>
  <c r="N1598" i="1"/>
  <c r="M1598" i="1"/>
  <c r="L1598" i="1"/>
  <c r="K1598" i="1"/>
  <c r="J1598" i="1"/>
  <c r="N1597" i="1"/>
  <c r="M1597" i="1"/>
  <c r="L1597" i="1"/>
  <c r="K1597" i="1"/>
  <c r="J1597" i="1"/>
  <c r="N338" i="1"/>
  <c r="M338" i="1"/>
  <c r="L338" i="1"/>
  <c r="K338" i="1"/>
  <c r="J338" i="1"/>
  <c r="N337" i="1"/>
  <c r="M337" i="1"/>
  <c r="L337" i="1"/>
  <c r="K337" i="1"/>
  <c r="J337" i="1"/>
  <c r="N1596" i="1"/>
  <c r="M1596" i="1"/>
  <c r="L1596" i="1"/>
  <c r="K1596" i="1"/>
  <c r="J1596" i="1"/>
  <c r="N1595" i="1"/>
  <c r="M1595" i="1"/>
  <c r="L1595" i="1"/>
  <c r="K1595" i="1"/>
  <c r="J1595" i="1"/>
  <c r="N1594" i="1"/>
  <c r="M1594" i="1"/>
  <c r="L1594" i="1"/>
  <c r="K1594" i="1"/>
  <c r="J1594" i="1"/>
  <c r="N1593" i="1"/>
  <c r="M1593" i="1"/>
  <c r="L1593" i="1"/>
  <c r="K1593" i="1"/>
  <c r="J1593" i="1"/>
  <c r="N336" i="1"/>
  <c r="M336" i="1"/>
  <c r="L336" i="1"/>
  <c r="K336" i="1"/>
  <c r="J336" i="1"/>
  <c r="N1592" i="1"/>
  <c r="M1592" i="1"/>
  <c r="L1592" i="1"/>
  <c r="K1592" i="1"/>
  <c r="J1592" i="1"/>
  <c r="N335" i="1"/>
  <c r="M335" i="1"/>
  <c r="L335" i="1"/>
  <c r="K335" i="1"/>
  <c r="J335" i="1"/>
  <c r="N334" i="1"/>
  <c r="M334" i="1"/>
  <c r="L334" i="1"/>
  <c r="K334" i="1"/>
  <c r="J334" i="1"/>
  <c r="N1591" i="1"/>
  <c r="M1591" i="1"/>
  <c r="L1591" i="1"/>
  <c r="K1591" i="1"/>
  <c r="J1591" i="1"/>
  <c r="N333" i="1"/>
  <c r="M333" i="1"/>
  <c r="L333" i="1"/>
  <c r="K333" i="1"/>
  <c r="J333" i="1"/>
  <c r="N1590" i="1"/>
  <c r="M1590" i="1"/>
  <c r="L1590" i="1"/>
  <c r="K1590" i="1"/>
  <c r="J1590" i="1"/>
  <c r="N1589" i="1"/>
  <c r="M1589" i="1"/>
  <c r="L1589" i="1"/>
  <c r="K1589" i="1"/>
  <c r="J1589" i="1"/>
  <c r="N332" i="1"/>
  <c r="M332" i="1"/>
  <c r="L332" i="1"/>
  <c r="K332" i="1"/>
  <c r="J332" i="1"/>
  <c r="N1588" i="1"/>
  <c r="M1588" i="1"/>
  <c r="L1588" i="1"/>
  <c r="K1588" i="1"/>
  <c r="J1588" i="1"/>
  <c r="N1587" i="1"/>
  <c r="M1587" i="1"/>
  <c r="L1587" i="1"/>
  <c r="K1587" i="1"/>
  <c r="J1587" i="1"/>
  <c r="N1586" i="1"/>
  <c r="M1586" i="1"/>
  <c r="L1586" i="1"/>
  <c r="K1586" i="1"/>
  <c r="J1586" i="1"/>
  <c r="N331" i="1"/>
  <c r="M331" i="1"/>
  <c r="L331" i="1"/>
  <c r="K331" i="1"/>
  <c r="J331" i="1"/>
  <c r="N330" i="1"/>
  <c r="M330" i="1"/>
  <c r="L330" i="1"/>
  <c r="K330" i="1"/>
  <c r="J330" i="1"/>
  <c r="N1585" i="1"/>
  <c r="M1585" i="1"/>
  <c r="L1585" i="1"/>
  <c r="K1585" i="1"/>
  <c r="J1585" i="1"/>
  <c r="N1584" i="1"/>
  <c r="M1584" i="1"/>
  <c r="L1584" i="1"/>
  <c r="K1584" i="1"/>
  <c r="J1584" i="1"/>
  <c r="N1583" i="1"/>
  <c r="M1583" i="1"/>
  <c r="L1583" i="1"/>
  <c r="K1583" i="1"/>
  <c r="J1583" i="1"/>
  <c r="N1582" i="1"/>
  <c r="M1582" i="1"/>
  <c r="L1582" i="1"/>
  <c r="K1582" i="1"/>
  <c r="J1582" i="1"/>
  <c r="N1581" i="1"/>
  <c r="M1581" i="1"/>
  <c r="L1581" i="1"/>
  <c r="K1581" i="1"/>
  <c r="J1581" i="1"/>
  <c r="N329" i="1"/>
  <c r="M329" i="1"/>
  <c r="L329" i="1"/>
  <c r="K329" i="1"/>
  <c r="J329" i="1"/>
  <c r="N1580" i="1"/>
  <c r="M1580" i="1"/>
  <c r="L1580" i="1"/>
  <c r="K1580" i="1"/>
  <c r="J1580" i="1"/>
  <c r="N328" i="1"/>
  <c r="M328" i="1"/>
  <c r="L328" i="1"/>
  <c r="K328" i="1"/>
  <c r="J328" i="1"/>
  <c r="N327" i="1"/>
  <c r="M327" i="1"/>
  <c r="L327" i="1"/>
  <c r="K327" i="1"/>
  <c r="J327" i="1"/>
  <c r="N1579" i="1"/>
  <c r="M1579" i="1"/>
  <c r="L1579" i="1"/>
  <c r="K1579" i="1"/>
  <c r="J1579" i="1"/>
  <c r="N1578" i="1"/>
  <c r="M1578" i="1"/>
  <c r="L1578" i="1"/>
  <c r="K1578" i="1"/>
  <c r="J1578" i="1"/>
  <c r="N1577" i="1"/>
  <c r="M1577" i="1"/>
  <c r="L1577" i="1"/>
  <c r="K1577" i="1"/>
  <c r="J1577" i="1"/>
  <c r="N326" i="1"/>
  <c r="M326" i="1"/>
  <c r="L326" i="1"/>
  <c r="K326" i="1"/>
  <c r="J326" i="1"/>
  <c r="N1576" i="1"/>
  <c r="M1576" i="1"/>
  <c r="L1576" i="1"/>
  <c r="K1576" i="1"/>
  <c r="J1576" i="1"/>
  <c r="N1575" i="1"/>
  <c r="M1575" i="1"/>
  <c r="L1575" i="1"/>
  <c r="K1575" i="1"/>
  <c r="J1575" i="1"/>
  <c r="N325" i="1"/>
  <c r="M325" i="1"/>
  <c r="L325" i="1"/>
  <c r="K325" i="1"/>
  <c r="J325" i="1"/>
  <c r="N1574" i="1"/>
  <c r="M1574" i="1"/>
  <c r="L1574" i="1"/>
  <c r="K1574" i="1"/>
  <c r="J1574" i="1"/>
  <c r="N324" i="1"/>
  <c r="M324" i="1"/>
  <c r="L324" i="1"/>
  <c r="K324" i="1"/>
  <c r="J324" i="1"/>
  <c r="N1573" i="1"/>
  <c r="M1573" i="1"/>
  <c r="L1573" i="1"/>
  <c r="K1573" i="1"/>
  <c r="J1573" i="1"/>
  <c r="N1572" i="1"/>
  <c r="M1572" i="1"/>
  <c r="L1572" i="1"/>
  <c r="K1572" i="1"/>
  <c r="J1572" i="1"/>
  <c r="N1571" i="1"/>
  <c r="M1571" i="1"/>
  <c r="L1571" i="1"/>
  <c r="K1571" i="1"/>
  <c r="J1571" i="1"/>
  <c r="N323" i="1"/>
  <c r="M323" i="1"/>
  <c r="L323" i="1"/>
  <c r="K323" i="1"/>
  <c r="J323" i="1"/>
  <c r="N1570" i="1"/>
  <c r="M1570" i="1"/>
  <c r="L1570" i="1"/>
  <c r="K1570" i="1"/>
  <c r="J1570" i="1"/>
  <c r="N322" i="1"/>
  <c r="M322" i="1"/>
  <c r="L322" i="1"/>
  <c r="K322" i="1"/>
  <c r="J322" i="1"/>
  <c r="N321" i="1"/>
  <c r="M321" i="1"/>
  <c r="L321" i="1"/>
  <c r="K321" i="1"/>
  <c r="J321" i="1"/>
  <c r="N1569" i="1"/>
  <c r="M1569" i="1"/>
  <c r="L1569" i="1"/>
  <c r="K1569" i="1"/>
  <c r="J1569" i="1"/>
  <c r="N1568" i="1"/>
  <c r="M1568" i="1"/>
  <c r="L1568" i="1"/>
  <c r="K1568" i="1"/>
  <c r="J1568" i="1"/>
  <c r="N1567" i="1"/>
  <c r="M1567" i="1"/>
  <c r="L1567" i="1"/>
  <c r="K1567" i="1"/>
  <c r="J1567" i="1"/>
  <c r="N1566" i="1"/>
  <c r="M1566" i="1"/>
  <c r="L1566" i="1"/>
  <c r="K1566" i="1"/>
  <c r="J1566" i="1"/>
  <c r="N320" i="1"/>
  <c r="M320" i="1"/>
  <c r="L320" i="1"/>
  <c r="K320" i="1"/>
  <c r="J320" i="1"/>
  <c r="N319" i="1"/>
  <c r="M319" i="1"/>
  <c r="L319" i="1"/>
  <c r="K319" i="1"/>
  <c r="J319" i="1"/>
  <c r="N318" i="1"/>
  <c r="M318" i="1"/>
  <c r="L318" i="1"/>
  <c r="K318" i="1"/>
  <c r="J318" i="1"/>
  <c r="N317" i="1"/>
  <c r="M317" i="1"/>
  <c r="L317" i="1"/>
  <c r="K317" i="1"/>
  <c r="J317" i="1"/>
  <c r="N316" i="1"/>
  <c r="M316" i="1"/>
  <c r="L316" i="1"/>
  <c r="K316" i="1"/>
  <c r="J316" i="1"/>
  <c r="N315" i="1"/>
  <c r="M315" i="1"/>
  <c r="L315" i="1"/>
  <c r="K315" i="1"/>
  <c r="J315" i="1"/>
  <c r="N1565" i="1"/>
  <c r="M1565" i="1"/>
  <c r="L1565" i="1"/>
  <c r="K1565" i="1"/>
  <c r="J1565" i="1"/>
  <c r="N314" i="1"/>
  <c r="M314" i="1"/>
  <c r="L314" i="1"/>
  <c r="K314" i="1"/>
  <c r="J314" i="1"/>
  <c r="N1564" i="1"/>
  <c r="M1564" i="1"/>
  <c r="L1564" i="1"/>
  <c r="K1564" i="1"/>
  <c r="J1564" i="1"/>
  <c r="N313" i="1"/>
  <c r="M313" i="1"/>
  <c r="L313" i="1"/>
  <c r="K313" i="1"/>
  <c r="J313" i="1"/>
  <c r="N1563" i="1"/>
  <c r="M1563" i="1"/>
  <c r="L1563" i="1"/>
  <c r="K1563" i="1"/>
  <c r="J1563" i="1"/>
  <c r="N1562" i="1"/>
  <c r="M1562" i="1"/>
  <c r="L1562" i="1"/>
  <c r="K1562" i="1"/>
  <c r="J1562" i="1"/>
  <c r="N1561" i="1"/>
  <c r="M1561" i="1"/>
  <c r="L1561" i="1"/>
  <c r="K1561" i="1"/>
  <c r="J1561" i="1"/>
  <c r="N312" i="1"/>
  <c r="M312" i="1"/>
  <c r="L312" i="1"/>
  <c r="K312" i="1"/>
  <c r="J312" i="1"/>
  <c r="N1560" i="1"/>
  <c r="M1560" i="1"/>
  <c r="L1560" i="1"/>
  <c r="K1560" i="1"/>
  <c r="J1560" i="1"/>
  <c r="N1559" i="1"/>
  <c r="M1559" i="1"/>
  <c r="L1559" i="1"/>
  <c r="K1559" i="1"/>
  <c r="J1559" i="1"/>
  <c r="N311" i="1"/>
  <c r="M311" i="1"/>
  <c r="L311" i="1"/>
  <c r="K311" i="1"/>
  <c r="J311" i="1"/>
  <c r="N1558" i="1"/>
  <c r="M1558" i="1"/>
  <c r="L1558" i="1"/>
  <c r="K1558" i="1"/>
  <c r="J1558" i="1"/>
  <c r="N1557" i="1"/>
  <c r="M1557" i="1"/>
  <c r="L1557" i="1"/>
  <c r="K1557" i="1"/>
  <c r="J1557" i="1"/>
  <c r="N1556" i="1"/>
  <c r="M1556" i="1"/>
  <c r="L1556" i="1"/>
  <c r="K1556" i="1"/>
  <c r="J1556" i="1"/>
  <c r="N1555" i="1"/>
  <c r="M1555" i="1"/>
  <c r="L1555" i="1"/>
  <c r="K1555" i="1"/>
  <c r="J1555" i="1"/>
  <c r="N310" i="1"/>
  <c r="M310" i="1"/>
  <c r="L310" i="1"/>
  <c r="K310" i="1"/>
  <c r="J310" i="1"/>
  <c r="N309" i="1"/>
  <c r="M309" i="1"/>
  <c r="L309" i="1"/>
  <c r="K309" i="1"/>
  <c r="J309" i="1"/>
  <c r="N1554" i="1"/>
  <c r="M1554" i="1"/>
  <c r="L1554" i="1"/>
  <c r="K1554" i="1"/>
  <c r="J1554" i="1"/>
  <c r="N1553" i="1"/>
  <c r="M1553" i="1"/>
  <c r="L1553" i="1"/>
  <c r="K1553" i="1"/>
  <c r="J1553" i="1"/>
  <c r="N1552" i="1"/>
  <c r="M1552" i="1"/>
  <c r="L1552" i="1"/>
  <c r="K1552" i="1"/>
  <c r="J1552" i="1"/>
  <c r="N1551" i="1"/>
  <c r="M1551" i="1"/>
  <c r="L1551" i="1"/>
  <c r="K1551" i="1"/>
  <c r="J1551" i="1"/>
  <c r="N1550" i="1"/>
  <c r="M1550" i="1"/>
  <c r="L1550" i="1"/>
  <c r="K1550" i="1"/>
  <c r="J1550" i="1"/>
  <c r="N1549" i="1"/>
  <c r="M1549" i="1"/>
  <c r="L1549" i="1"/>
  <c r="K1549" i="1"/>
  <c r="J1549" i="1"/>
  <c r="N308" i="1"/>
  <c r="M308" i="1"/>
  <c r="L308" i="1"/>
  <c r="K308" i="1"/>
  <c r="J308" i="1"/>
  <c r="N1548" i="1"/>
  <c r="M1548" i="1"/>
  <c r="L1548" i="1"/>
  <c r="K1548" i="1"/>
  <c r="J1548" i="1"/>
  <c r="N1547" i="1"/>
  <c r="M1547" i="1"/>
  <c r="L1547" i="1"/>
  <c r="K1547" i="1"/>
  <c r="J1547" i="1"/>
  <c r="N1546" i="1"/>
  <c r="M1546" i="1"/>
  <c r="L1546" i="1"/>
  <c r="K1546" i="1"/>
  <c r="J1546" i="1"/>
  <c r="N1545" i="1"/>
  <c r="M1545" i="1"/>
  <c r="L1545" i="1"/>
  <c r="K1545" i="1"/>
  <c r="J1545" i="1"/>
  <c r="N307" i="1"/>
  <c r="M307" i="1"/>
  <c r="L307" i="1"/>
  <c r="K307" i="1"/>
  <c r="J307" i="1"/>
  <c r="N306" i="1"/>
  <c r="M306" i="1"/>
  <c r="L306" i="1"/>
  <c r="K306" i="1"/>
  <c r="J306" i="1"/>
  <c r="N305" i="1"/>
  <c r="M305" i="1"/>
  <c r="L305" i="1"/>
  <c r="K305" i="1"/>
  <c r="J305" i="1"/>
  <c r="N304" i="1"/>
  <c r="M304" i="1"/>
  <c r="L304" i="1"/>
  <c r="K304" i="1"/>
  <c r="J304" i="1"/>
  <c r="N1544" i="1"/>
  <c r="M1544" i="1"/>
  <c r="L1544" i="1"/>
  <c r="K1544" i="1"/>
  <c r="J1544" i="1"/>
  <c r="N1543" i="1"/>
  <c r="M1543" i="1"/>
  <c r="L1543" i="1"/>
  <c r="K1543" i="1"/>
  <c r="J1543" i="1"/>
  <c r="N1542" i="1"/>
  <c r="M1542" i="1"/>
  <c r="L1542" i="1"/>
  <c r="K1542" i="1"/>
  <c r="J1542" i="1"/>
  <c r="N1541" i="1"/>
  <c r="M1541" i="1"/>
  <c r="L1541" i="1"/>
  <c r="K1541" i="1"/>
  <c r="J1541" i="1"/>
  <c r="N303" i="1"/>
  <c r="M303" i="1"/>
  <c r="L303" i="1"/>
  <c r="K303" i="1"/>
  <c r="J303" i="1"/>
  <c r="N1540" i="1"/>
  <c r="M1540" i="1"/>
  <c r="L1540" i="1"/>
  <c r="K1540" i="1"/>
  <c r="J1540" i="1"/>
  <c r="N302" i="1"/>
  <c r="M302" i="1"/>
  <c r="L302" i="1"/>
  <c r="K302" i="1"/>
  <c r="J302" i="1"/>
  <c r="N1539" i="1"/>
  <c r="M1539" i="1"/>
  <c r="L1539" i="1"/>
  <c r="K1539" i="1"/>
  <c r="J1539" i="1"/>
  <c r="N1538" i="1"/>
  <c r="M1538" i="1"/>
  <c r="L1538" i="1"/>
  <c r="K1538" i="1"/>
  <c r="J1538" i="1"/>
  <c r="N1537" i="1"/>
  <c r="M1537" i="1"/>
  <c r="L1537" i="1"/>
  <c r="K1537" i="1"/>
  <c r="J1537" i="1"/>
  <c r="N1536" i="1"/>
  <c r="M1536" i="1"/>
  <c r="L1536" i="1"/>
  <c r="K1536" i="1"/>
  <c r="J1536" i="1"/>
  <c r="N301" i="1"/>
  <c r="M301" i="1"/>
  <c r="L301" i="1"/>
  <c r="K301" i="1"/>
  <c r="J301" i="1"/>
  <c r="N1535" i="1"/>
  <c r="M1535" i="1"/>
  <c r="L1535" i="1"/>
  <c r="K1535" i="1"/>
  <c r="J1535" i="1"/>
  <c r="N1534" i="1"/>
  <c r="M1534" i="1"/>
  <c r="L1534" i="1"/>
  <c r="K1534" i="1"/>
  <c r="J1534" i="1"/>
  <c r="N300" i="1"/>
  <c r="M300" i="1"/>
  <c r="L300" i="1"/>
  <c r="K300" i="1"/>
  <c r="J300" i="1"/>
  <c r="N299" i="1"/>
  <c r="M299" i="1"/>
  <c r="L299" i="1"/>
  <c r="K299" i="1"/>
  <c r="J299" i="1"/>
  <c r="N1533" i="1"/>
  <c r="M1533" i="1"/>
  <c r="L1533" i="1"/>
  <c r="K1533" i="1"/>
  <c r="J1533" i="1"/>
  <c r="N298" i="1"/>
  <c r="M298" i="1"/>
  <c r="L298" i="1"/>
  <c r="K298" i="1"/>
  <c r="J298" i="1"/>
  <c r="N297" i="1"/>
  <c r="M297" i="1"/>
  <c r="L297" i="1"/>
  <c r="K297" i="1"/>
  <c r="J297" i="1"/>
  <c r="N1532" i="1"/>
  <c r="M1532" i="1"/>
  <c r="L1532" i="1"/>
  <c r="K1532" i="1"/>
  <c r="J1532" i="1"/>
  <c r="N1531" i="1"/>
  <c r="M1531" i="1"/>
  <c r="L1531" i="1"/>
  <c r="K1531" i="1"/>
  <c r="J1531" i="1"/>
  <c r="N1530" i="1"/>
  <c r="M1530" i="1"/>
  <c r="L1530" i="1"/>
  <c r="K1530" i="1"/>
  <c r="J1530" i="1"/>
  <c r="N296" i="1"/>
  <c r="M296" i="1"/>
  <c r="L296" i="1"/>
  <c r="K296" i="1"/>
  <c r="J296" i="1"/>
  <c r="N1529" i="1"/>
  <c r="M1529" i="1"/>
  <c r="L1529" i="1"/>
  <c r="K1529" i="1"/>
  <c r="J1529" i="1"/>
  <c r="N295" i="1"/>
  <c r="M295" i="1"/>
  <c r="L295" i="1"/>
  <c r="K295" i="1"/>
  <c r="J295" i="1"/>
  <c r="N294" i="1"/>
  <c r="M294" i="1"/>
  <c r="L294" i="1"/>
  <c r="K294" i="1"/>
  <c r="J294" i="1"/>
  <c r="N293" i="1"/>
  <c r="M293" i="1"/>
  <c r="L293" i="1"/>
  <c r="K293" i="1"/>
  <c r="J293" i="1"/>
  <c r="N1528" i="1"/>
  <c r="M1528" i="1"/>
  <c r="L1528" i="1"/>
  <c r="K1528" i="1"/>
  <c r="J1528" i="1"/>
  <c r="N292" i="1"/>
  <c r="M292" i="1"/>
  <c r="L292" i="1"/>
  <c r="K292" i="1"/>
  <c r="J292" i="1"/>
  <c r="N291" i="1"/>
  <c r="M291" i="1"/>
  <c r="L291" i="1"/>
  <c r="K291" i="1"/>
  <c r="J291" i="1"/>
  <c r="N290" i="1"/>
  <c r="M290" i="1"/>
  <c r="L290" i="1"/>
  <c r="K290" i="1"/>
  <c r="J290" i="1"/>
  <c r="N289" i="1"/>
  <c r="M289" i="1"/>
  <c r="L289" i="1"/>
  <c r="K289" i="1"/>
  <c r="J289" i="1"/>
  <c r="N1527" i="1"/>
  <c r="M1527" i="1"/>
  <c r="L1527" i="1"/>
  <c r="K1527" i="1"/>
  <c r="J1527" i="1"/>
  <c r="N288" i="1"/>
  <c r="M288" i="1"/>
  <c r="L288" i="1"/>
  <c r="K288" i="1"/>
  <c r="J288" i="1"/>
  <c r="N1526" i="1"/>
  <c r="M1526" i="1"/>
  <c r="L1526" i="1"/>
  <c r="K1526" i="1"/>
  <c r="J1526" i="1"/>
  <c r="N1525" i="1"/>
  <c r="M1525" i="1"/>
  <c r="L1525" i="1"/>
  <c r="K1525" i="1"/>
  <c r="J1525" i="1"/>
  <c r="N287" i="1"/>
  <c r="M287" i="1"/>
  <c r="L287" i="1"/>
  <c r="K287" i="1"/>
  <c r="J287" i="1"/>
  <c r="N1524" i="1"/>
  <c r="M1524" i="1"/>
  <c r="L1524" i="1"/>
  <c r="K1524" i="1"/>
  <c r="J1524" i="1"/>
  <c r="N1523" i="1"/>
  <c r="M1523" i="1"/>
  <c r="L1523" i="1"/>
  <c r="K1523" i="1"/>
  <c r="J1523" i="1"/>
  <c r="N1522" i="1"/>
  <c r="M1522" i="1"/>
  <c r="L1522" i="1"/>
  <c r="K1522" i="1"/>
  <c r="J1522" i="1"/>
  <c r="N286" i="1"/>
  <c r="M286" i="1"/>
  <c r="L286" i="1"/>
  <c r="K286" i="1"/>
  <c r="J286" i="1"/>
  <c r="N1521" i="1"/>
  <c r="M1521" i="1"/>
  <c r="L1521" i="1"/>
  <c r="K1521" i="1"/>
  <c r="J1521" i="1"/>
  <c r="N1520" i="1"/>
  <c r="M1520" i="1"/>
  <c r="L1520" i="1"/>
  <c r="K1520" i="1"/>
  <c r="J1520" i="1"/>
  <c r="N285" i="1"/>
  <c r="M285" i="1"/>
  <c r="L285" i="1"/>
  <c r="K285" i="1"/>
  <c r="J285" i="1"/>
  <c r="N1519" i="1"/>
  <c r="M1519" i="1"/>
  <c r="L1519" i="1"/>
  <c r="K1519" i="1"/>
  <c r="J1519" i="1"/>
  <c r="N1518" i="1"/>
  <c r="M1518" i="1"/>
  <c r="L1518" i="1"/>
  <c r="K1518" i="1"/>
  <c r="J1518" i="1"/>
  <c r="N284" i="1"/>
  <c r="M284" i="1"/>
  <c r="L284" i="1"/>
  <c r="K284" i="1"/>
  <c r="J284" i="1"/>
  <c r="N1517" i="1"/>
  <c r="M1517" i="1"/>
  <c r="L1517" i="1"/>
  <c r="K1517" i="1"/>
  <c r="J1517" i="1"/>
  <c r="N1516" i="1"/>
  <c r="M1516" i="1"/>
  <c r="L1516" i="1"/>
  <c r="K1516" i="1"/>
  <c r="J1516" i="1"/>
  <c r="N283" i="1"/>
  <c r="M283" i="1"/>
  <c r="L283" i="1"/>
  <c r="K283" i="1"/>
  <c r="J283" i="1"/>
  <c r="N1515" i="1"/>
  <c r="M1515" i="1"/>
  <c r="L1515" i="1"/>
  <c r="K1515" i="1"/>
  <c r="J1515" i="1"/>
  <c r="N1514" i="1"/>
  <c r="M1514" i="1"/>
  <c r="L1514" i="1"/>
  <c r="K1514" i="1"/>
  <c r="J1514" i="1"/>
  <c r="N1513" i="1"/>
  <c r="M1513" i="1"/>
  <c r="L1513" i="1"/>
  <c r="K1513" i="1"/>
  <c r="J1513" i="1"/>
  <c r="N1512" i="1"/>
  <c r="M1512" i="1"/>
  <c r="L1512" i="1"/>
  <c r="K1512" i="1"/>
  <c r="J1512" i="1"/>
  <c r="N282" i="1"/>
  <c r="M282" i="1"/>
  <c r="L282" i="1"/>
  <c r="K282" i="1"/>
  <c r="J282" i="1"/>
  <c r="N1511" i="1"/>
  <c r="M1511" i="1"/>
  <c r="L1511" i="1"/>
  <c r="K1511" i="1"/>
  <c r="J1511" i="1"/>
  <c r="N281" i="1"/>
  <c r="M281" i="1"/>
  <c r="L281" i="1"/>
  <c r="K281" i="1"/>
  <c r="J281" i="1"/>
  <c r="N1510" i="1"/>
  <c r="M1510" i="1"/>
  <c r="L1510" i="1"/>
  <c r="K1510" i="1"/>
  <c r="J1510" i="1"/>
  <c r="N280" i="1"/>
  <c r="M280" i="1"/>
  <c r="L280" i="1"/>
  <c r="K280" i="1"/>
  <c r="J280" i="1"/>
  <c r="N279" i="1"/>
  <c r="M279" i="1"/>
  <c r="L279" i="1"/>
  <c r="K279" i="1"/>
  <c r="J279" i="1"/>
  <c r="N278" i="1"/>
  <c r="M278" i="1"/>
  <c r="L278" i="1"/>
  <c r="K278" i="1"/>
  <c r="J278" i="1"/>
  <c r="N1509" i="1"/>
  <c r="M1509" i="1"/>
  <c r="L1509" i="1"/>
  <c r="K1509" i="1"/>
  <c r="J1509" i="1"/>
  <c r="N1508" i="1"/>
  <c r="M1508" i="1"/>
  <c r="L1508" i="1"/>
  <c r="K1508" i="1"/>
  <c r="J1508" i="1"/>
  <c r="N277" i="1"/>
  <c r="M277" i="1"/>
  <c r="L277" i="1"/>
  <c r="K277" i="1"/>
  <c r="J277" i="1"/>
  <c r="N276" i="1"/>
  <c r="M276" i="1"/>
  <c r="L276" i="1"/>
  <c r="K276" i="1"/>
  <c r="J276" i="1"/>
  <c r="N275" i="1"/>
  <c r="M275" i="1"/>
  <c r="L275" i="1"/>
  <c r="K275" i="1"/>
  <c r="J275" i="1"/>
  <c r="N274" i="1"/>
  <c r="M274" i="1"/>
  <c r="L274" i="1"/>
  <c r="K274" i="1"/>
  <c r="J274" i="1"/>
  <c r="N273" i="1"/>
  <c r="M273" i="1"/>
  <c r="L273" i="1"/>
  <c r="K273" i="1"/>
  <c r="J273" i="1"/>
  <c r="N1507" i="1"/>
  <c r="M1507" i="1"/>
  <c r="L1507" i="1"/>
  <c r="K1507" i="1"/>
  <c r="J1507" i="1"/>
  <c r="N272" i="1"/>
  <c r="M272" i="1"/>
  <c r="L272" i="1"/>
  <c r="K272" i="1"/>
  <c r="J272" i="1"/>
  <c r="N271" i="1"/>
  <c r="M271" i="1"/>
  <c r="L271" i="1"/>
  <c r="K271" i="1"/>
  <c r="J271" i="1"/>
  <c r="N1506" i="1"/>
  <c r="M1506" i="1"/>
  <c r="L1506" i="1"/>
  <c r="K1506" i="1"/>
  <c r="J1506" i="1"/>
  <c r="N1505" i="1"/>
  <c r="M1505" i="1"/>
  <c r="L1505" i="1"/>
  <c r="K1505" i="1"/>
  <c r="J1505" i="1"/>
  <c r="N1504" i="1"/>
  <c r="M1504" i="1"/>
  <c r="L1504" i="1"/>
  <c r="K1504" i="1"/>
  <c r="J1504" i="1"/>
  <c r="N1503" i="1"/>
  <c r="M1503" i="1"/>
  <c r="L1503" i="1"/>
  <c r="K1503" i="1"/>
  <c r="J1503" i="1"/>
  <c r="N1502" i="1"/>
  <c r="M1502" i="1"/>
  <c r="L1502" i="1"/>
  <c r="K1502" i="1"/>
  <c r="J1502" i="1"/>
  <c r="N1501" i="1"/>
  <c r="M1501" i="1"/>
  <c r="L1501" i="1"/>
  <c r="K1501" i="1"/>
  <c r="J1501" i="1"/>
  <c r="N1500" i="1"/>
  <c r="M1500" i="1"/>
  <c r="L1500" i="1"/>
  <c r="K1500" i="1"/>
  <c r="J1500" i="1"/>
  <c r="N270" i="1"/>
  <c r="M270" i="1"/>
  <c r="L270" i="1"/>
  <c r="K270" i="1"/>
  <c r="J270" i="1"/>
  <c r="N269" i="1"/>
  <c r="M269" i="1"/>
  <c r="L269" i="1"/>
  <c r="K269" i="1"/>
  <c r="J269" i="1"/>
  <c r="N1499" i="1"/>
  <c r="M1499" i="1"/>
  <c r="L1499" i="1"/>
  <c r="K1499" i="1"/>
  <c r="J1499" i="1"/>
  <c r="N1498" i="1"/>
  <c r="M1498" i="1"/>
  <c r="L1498" i="1"/>
  <c r="K1498" i="1"/>
  <c r="J1498" i="1"/>
  <c r="N1497" i="1"/>
  <c r="M1497" i="1"/>
  <c r="L1497" i="1"/>
  <c r="K1497" i="1"/>
  <c r="J1497" i="1"/>
  <c r="N1496" i="1"/>
  <c r="M1496" i="1"/>
  <c r="L1496" i="1"/>
  <c r="K1496" i="1"/>
  <c r="J1496" i="1"/>
  <c r="N1495" i="1"/>
  <c r="M1495" i="1"/>
  <c r="L1495" i="1"/>
  <c r="K1495" i="1"/>
  <c r="J1495" i="1"/>
  <c r="N1494" i="1"/>
  <c r="M1494" i="1"/>
  <c r="L1494" i="1"/>
  <c r="K1494" i="1"/>
  <c r="J1494" i="1"/>
  <c r="N1493" i="1"/>
  <c r="M1493" i="1"/>
  <c r="L1493" i="1"/>
  <c r="K1493" i="1"/>
  <c r="J1493" i="1"/>
  <c r="N268" i="1"/>
  <c r="M268" i="1"/>
  <c r="L268" i="1"/>
  <c r="K268" i="1"/>
  <c r="J268" i="1"/>
  <c r="N1492" i="1"/>
  <c r="M1492" i="1"/>
  <c r="L1492" i="1"/>
  <c r="K1492" i="1"/>
  <c r="J1492" i="1"/>
  <c r="N267" i="1"/>
  <c r="M267" i="1"/>
  <c r="L267" i="1"/>
  <c r="K267" i="1"/>
  <c r="J267" i="1"/>
  <c r="N266" i="1"/>
  <c r="M266" i="1"/>
  <c r="L266" i="1"/>
  <c r="K266" i="1"/>
  <c r="J266" i="1"/>
  <c r="N1491" i="1"/>
  <c r="M1491" i="1"/>
  <c r="L1491" i="1"/>
  <c r="K1491" i="1"/>
  <c r="J1491" i="1"/>
  <c r="N1490" i="1"/>
  <c r="M1490" i="1"/>
  <c r="L1490" i="1"/>
  <c r="K1490" i="1"/>
  <c r="J1490" i="1"/>
  <c r="N1489" i="1"/>
  <c r="M1489" i="1"/>
  <c r="L1489" i="1"/>
  <c r="K1489" i="1"/>
  <c r="J1489" i="1"/>
  <c r="N1488" i="1"/>
  <c r="M1488" i="1"/>
  <c r="L1488" i="1"/>
  <c r="K1488" i="1"/>
  <c r="J1488" i="1"/>
  <c r="N1487" i="1"/>
  <c r="M1487" i="1"/>
  <c r="L1487" i="1"/>
  <c r="K1487" i="1"/>
  <c r="J1487" i="1"/>
  <c r="N265" i="1"/>
  <c r="M265" i="1"/>
  <c r="L265" i="1"/>
  <c r="K265" i="1"/>
  <c r="J265" i="1"/>
  <c r="N264" i="1"/>
  <c r="M264" i="1"/>
  <c r="L264" i="1"/>
  <c r="K264" i="1"/>
  <c r="J264" i="1"/>
  <c r="N263" i="1"/>
  <c r="M263" i="1"/>
  <c r="L263" i="1"/>
  <c r="K263" i="1"/>
  <c r="J263" i="1"/>
  <c r="N1486" i="1"/>
  <c r="M1486" i="1"/>
  <c r="L1486" i="1"/>
  <c r="K1486" i="1"/>
  <c r="J1486" i="1"/>
  <c r="N262" i="1"/>
  <c r="M262" i="1"/>
  <c r="L262" i="1"/>
  <c r="K262" i="1"/>
  <c r="J262" i="1"/>
  <c r="N261" i="1"/>
  <c r="M261" i="1"/>
  <c r="L261" i="1"/>
  <c r="K261" i="1"/>
  <c r="J261" i="1"/>
  <c r="N1485" i="1"/>
  <c r="M1485" i="1"/>
  <c r="L1485" i="1"/>
  <c r="K1485" i="1"/>
  <c r="J1485" i="1"/>
  <c r="N1484" i="1"/>
  <c r="M1484" i="1"/>
  <c r="L1484" i="1"/>
  <c r="K1484" i="1"/>
  <c r="J1484" i="1"/>
  <c r="N1483" i="1"/>
  <c r="M1483" i="1"/>
  <c r="L1483" i="1"/>
  <c r="K1483" i="1"/>
  <c r="J1483" i="1"/>
  <c r="N1482" i="1"/>
  <c r="M1482" i="1"/>
  <c r="L1482" i="1"/>
  <c r="K1482" i="1"/>
  <c r="J1482" i="1"/>
  <c r="N260" i="1"/>
  <c r="M260" i="1"/>
  <c r="L260" i="1"/>
  <c r="K260" i="1"/>
  <c r="J260" i="1"/>
  <c r="N1481" i="1"/>
  <c r="M1481" i="1"/>
  <c r="L1481" i="1"/>
  <c r="K1481" i="1"/>
  <c r="J1481" i="1"/>
  <c r="N259" i="1"/>
  <c r="M259" i="1"/>
  <c r="L259" i="1"/>
  <c r="K259" i="1"/>
  <c r="J259" i="1"/>
  <c r="N258" i="1"/>
  <c r="M258" i="1"/>
  <c r="L258" i="1"/>
  <c r="K258" i="1"/>
  <c r="J258" i="1"/>
  <c r="N1480" i="1"/>
  <c r="M1480" i="1"/>
  <c r="L1480" i="1"/>
  <c r="K1480" i="1"/>
  <c r="J1480" i="1"/>
  <c r="N1479" i="1"/>
  <c r="M1479" i="1"/>
  <c r="L1479" i="1"/>
  <c r="K1479" i="1"/>
  <c r="J1479" i="1"/>
  <c r="N1478" i="1"/>
  <c r="M1478" i="1"/>
  <c r="L1478" i="1"/>
  <c r="K1478" i="1"/>
  <c r="J1478" i="1"/>
  <c r="N1477" i="1"/>
  <c r="M1477" i="1"/>
  <c r="L1477" i="1"/>
  <c r="K1477" i="1"/>
  <c r="J1477" i="1"/>
  <c r="N1476" i="1"/>
  <c r="M1476" i="1"/>
  <c r="L1476" i="1"/>
  <c r="K1476" i="1"/>
  <c r="J1476" i="1"/>
  <c r="N257" i="1"/>
  <c r="M257" i="1"/>
  <c r="L257" i="1"/>
  <c r="K257" i="1"/>
  <c r="J257" i="1"/>
  <c r="N1475" i="1"/>
  <c r="M1475" i="1"/>
  <c r="L1475" i="1"/>
  <c r="K1475" i="1"/>
  <c r="J1475" i="1"/>
  <c r="N1474" i="1"/>
  <c r="M1474" i="1"/>
  <c r="L1474" i="1"/>
  <c r="K1474" i="1"/>
  <c r="J1474" i="1"/>
  <c r="N1473" i="1"/>
  <c r="M1473" i="1"/>
  <c r="L1473" i="1"/>
  <c r="K1473" i="1"/>
  <c r="J1473" i="1"/>
  <c r="N1472" i="1"/>
  <c r="M1472" i="1"/>
  <c r="L1472" i="1"/>
  <c r="K1472" i="1"/>
  <c r="J1472" i="1"/>
  <c r="N256" i="1"/>
  <c r="M256" i="1"/>
  <c r="L256" i="1"/>
  <c r="K256" i="1"/>
  <c r="J256" i="1"/>
  <c r="N1471" i="1"/>
  <c r="M1471" i="1"/>
  <c r="L1471" i="1"/>
  <c r="K1471" i="1"/>
  <c r="J1471" i="1"/>
  <c r="N255" i="1"/>
  <c r="M255" i="1"/>
  <c r="L255" i="1"/>
  <c r="K255" i="1"/>
  <c r="J255" i="1"/>
  <c r="N254" i="1"/>
  <c r="M254" i="1"/>
  <c r="L254" i="1"/>
  <c r="K254" i="1"/>
  <c r="J254" i="1"/>
  <c r="N1470" i="1"/>
  <c r="M1470" i="1"/>
  <c r="L1470" i="1"/>
  <c r="K1470" i="1"/>
  <c r="J1470" i="1"/>
  <c r="N253" i="1"/>
  <c r="M253" i="1"/>
  <c r="L253" i="1"/>
  <c r="K253" i="1"/>
  <c r="J253" i="1"/>
  <c r="N252" i="1"/>
  <c r="M252" i="1"/>
  <c r="L252" i="1"/>
  <c r="K252" i="1"/>
  <c r="J252" i="1"/>
  <c r="N251" i="1"/>
  <c r="M251" i="1"/>
  <c r="L251" i="1"/>
  <c r="K251" i="1"/>
  <c r="J251" i="1"/>
  <c r="N1469" i="1"/>
  <c r="M1469" i="1"/>
  <c r="L1469" i="1"/>
  <c r="K1469" i="1"/>
  <c r="J1469" i="1"/>
  <c r="N250" i="1"/>
  <c r="M250" i="1"/>
  <c r="L250" i="1"/>
  <c r="K250" i="1"/>
  <c r="J250" i="1"/>
  <c r="N249" i="1"/>
  <c r="M249" i="1"/>
  <c r="L249" i="1"/>
  <c r="K249" i="1"/>
  <c r="J249" i="1"/>
  <c r="N248" i="1"/>
  <c r="M248" i="1"/>
  <c r="L248" i="1"/>
  <c r="K248" i="1"/>
  <c r="J248" i="1"/>
  <c r="N247" i="1"/>
  <c r="M247" i="1"/>
  <c r="L247" i="1"/>
  <c r="K247" i="1"/>
  <c r="J247" i="1"/>
  <c r="N1468" i="1"/>
  <c r="M1468" i="1"/>
  <c r="L1468" i="1"/>
  <c r="K1468" i="1"/>
  <c r="J1468" i="1"/>
  <c r="N1467" i="1"/>
  <c r="M1467" i="1"/>
  <c r="L1467" i="1"/>
  <c r="K1467" i="1"/>
  <c r="J1467" i="1"/>
  <c r="N246" i="1"/>
  <c r="M246" i="1"/>
  <c r="L246" i="1"/>
  <c r="K246" i="1"/>
  <c r="J246" i="1"/>
  <c r="N245" i="1"/>
  <c r="M245" i="1"/>
  <c r="L245" i="1"/>
  <c r="K245" i="1"/>
  <c r="J245" i="1"/>
  <c r="N1466" i="1"/>
  <c r="M1466" i="1"/>
  <c r="L1466" i="1"/>
  <c r="K1466" i="1"/>
  <c r="J1466" i="1"/>
  <c r="N1465" i="1"/>
  <c r="M1465" i="1"/>
  <c r="L1465" i="1"/>
  <c r="K1465" i="1"/>
  <c r="J1465" i="1"/>
  <c r="N244" i="1"/>
  <c r="M244" i="1"/>
  <c r="L244" i="1"/>
  <c r="K244" i="1"/>
  <c r="J244" i="1"/>
  <c r="N1464" i="1"/>
  <c r="M1464" i="1"/>
  <c r="L1464" i="1"/>
  <c r="K1464" i="1"/>
  <c r="J1464" i="1"/>
  <c r="N1463" i="1"/>
  <c r="M1463" i="1"/>
  <c r="L1463" i="1"/>
  <c r="K1463" i="1"/>
  <c r="J1463" i="1"/>
  <c r="N1462" i="1"/>
  <c r="M1462" i="1"/>
  <c r="L1462" i="1"/>
  <c r="K1462" i="1"/>
  <c r="J1462" i="1"/>
  <c r="N243" i="1"/>
  <c r="M243" i="1"/>
  <c r="L243" i="1"/>
  <c r="K243" i="1"/>
  <c r="J243" i="1"/>
  <c r="N1461" i="1"/>
  <c r="M1461" i="1"/>
  <c r="L1461" i="1"/>
  <c r="K1461" i="1"/>
  <c r="J1461" i="1"/>
  <c r="N1460" i="1"/>
  <c r="M1460" i="1"/>
  <c r="L1460" i="1"/>
  <c r="K1460" i="1"/>
  <c r="J1460" i="1"/>
  <c r="N1459" i="1"/>
  <c r="M1459" i="1"/>
  <c r="L1459" i="1"/>
  <c r="K1459" i="1"/>
  <c r="J1459" i="1"/>
  <c r="N1458" i="1"/>
  <c r="M1458" i="1"/>
  <c r="L1458" i="1"/>
  <c r="K1458" i="1"/>
  <c r="J1458" i="1"/>
  <c r="N1457" i="1"/>
  <c r="M1457" i="1"/>
  <c r="L1457" i="1"/>
  <c r="K1457" i="1"/>
  <c r="J1457" i="1"/>
  <c r="N1456" i="1"/>
  <c r="M1456" i="1"/>
  <c r="L1456" i="1"/>
  <c r="K1456" i="1"/>
  <c r="J1456" i="1"/>
  <c r="N242" i="1"/>
  <c r="M242" i="1"/>
  <c r="L242" i="1"/>
  <c r="K242" i="1"/>
  <c r="J242" i="1"/>
  <c r="N1455" i="1"/>
  <c r="M1455" i="1"/>
  <c r="L1455" i="1"/>
  <c r="K1455" i="1"/>
  <c r="J1455" i="1"/>
  <c r="N241" i="1"/>
  <c r="M241" i="1"/>
  <c r="L241" i="1"/>
  <c r="K241" i="1"/>
  <c r="J241" i="1"/>
  <c r="N1454" i="1"/>
  <c r="M1454" i="1"/>
  <c r="L1454" i="1"/>
  <c r="K1454" i="1"/>
  <c r="J1454" i="1"/>
  <c r="N240" i="1"/>
  <c r="M240" i="1"/>
  <c r="L240" i="1"/>
  <c r="K240" i="1"/>
  <c r="J240" i="1"/>
  <c r="N1453" i="1"/>
  <c r="M1453" i="1"/>
  <c r="L1453" i="1"/>
  <c r="K1453" i="1"/>
  <c r="J1453" i="1"/>
  <c r="N1452" i="1"/>
  <c r="M1452" i="1"/>
  <c r="L1452" i="1"/>
  <c r="K1452" i="1"/>
  <c r="J1452" i="1"/>
  <c r="N1451" i="1"/>
  <c r="M1451" i="1"/>
  <c r="L1451" i="1"/>
  <c r="K1451" i="1"/>
  <c r="J1451" i="1"/>
  <c r="N1450" i="1"/>
  <c r="M1450" i="1"/>
  <c r="L1450" i="1"/>
  <c r="K1450" i="1"/>
  <c r="J1450" i="1"/>
  <c r="N1449" i="1"/>
  <c r="M1449" i="1"/>
  <c r="L1449" i="1"/>
  <c r="K1449" i="1"/>
  <c r="J1449" i="1"/>
  <c r="N239" i="1"/>
  <c r="M239" i="1"/>
  <c r="L239" i="1"/>
  <c r="K239" i="1"/>
  <c r="J239" i="1"/>
  <c r="N1448" i="1"/>
  <c r="M1448" i="1"/>
  <c r="L1448" i="1"/>
  <c r="K1448" i="1"/>
  <c r="J1448" i="1"/>
  <c r="N1447" i="1"/>
  <c r="M1447" i="1"/>
  <c r="L1447" i="1"/>
  <c r="K1447" i="1"/>
  <c r="J1447" i="1"/>
  <c r="N1446" i="1"/>
  <c r="M1446" i="1"/>
  <c r="L1446" i="1"/>
  <c r="K1446" i="1"/>
  <c r="J1446" i="1"/>
  <c r="N238" i="1"/>
  <c r="M238" i="1"/>
  <c r="L238" i="1"/>
  <c r="K238" i="1"/>
  <c r="J238" i="1"/>
  <c r="N1445" i="1"/>
  <c r="M1445" i="1"/>
  <c r="L1445" i="1"/>
  <c r="K1445" i="1"/>
  <c r="J1445" i="1"/>
  <c r="N1444" i="1"/>
  <c r="M1444" i="1"/>
  <c r="L1444" i="1"/>
  <c r="K1444" i="1"/>
  <c r="J1444" i="1"/>
  <c r="N237" i="1"/>
  <c r="M237" i="1"/>
  <c r="L237" i="1"/>
  <c r="K237" i="1"/>
  <c r="J237" i="1"/>
  <c r="N1443" i="1"/>
  <c r="M1443" i="1"/>
  <c r="L1443" i="1"/>
  <c r="K1443" i="1"/>
  <c r="J1443" i="1"/>
  <c r="N1442" i="1"/>
  <c r="M1442" i="1"/>
  <c r="L1442" i="1"/>
  <c r="K1442" i="1"/>
  <c r="J1442" i="1"/>
  <c r="N236" i="1"/>
  <c r="M236" i="1"/>
  <c r="L236" i="1"/>
  <c r="K236" i="1"/>
  <c r="J236" i="1"/>
  <c r="N235" i="1"/>
  <c r="M235" i="1"/>
  <c r="L235" i="1"/>
  <c r="K235" i="1"/>
  <c r="J235" i="1"/>
  <c r="N234" i="1"/>
  <c r="M234" i="1"/>
  <c r="L234" i="1"/>
  <c r="K234" i="1"/>
  <c r="J234" i="1"/>
  <c r="N233" i="1"/>
  <c r="M233" i="1"/>
  <c r="L233" i="1"/>
  <c r="K233" i="1"/>
  <c r="J233" i="1"/>
  <c r="N232" i="1"/>
  <c r="M232" i="1"/>
  <c r="L232" i="1"/>
  <c r="K232" i="1"/>
  <c r="J232" i="1"/>
  <c r="N231" i="1"/>
  <c r="M231" i="1"/>
  <c r="L231" i="1"/>
  <c r="K231" i="1"/>
  <c r="J231" i="1"/>
  <c r="N1441" i="1"/>
  <c r="M1441" i="1"/>
  <c r="L1441" i="1"/>
  <c r="K1441" i="1"/>
  <c r="J1441" i="1"/>
  <c r="N1440" i="1"/>
  <c r="M1440" i="1"/>
  <c r="L1440" i="1"/>
  <c r="K1440" i="1"/>
  <c r="J1440" i="1"/>
  <c r="N1439" i="1"/>
  <c r="M1439" i="1"/>
  <c r="L1439" i="1"/>
  <c r="K1439" i="1"/>
  <c r="J1439" i="1"/>
  <c r="N1438" i="1"/>
  <c r="M1438" i="1"/>
  <c r="L1438" i="1"/>
  <c r="K1438" i="1"/>
  <c r="J1438" i="1"/>
  <c r="N230" i="1"/>
  <c r="M230" i="1"/>
  <c r="L230" i="1"/>
  <c r="K230" i="1"/>
  <c r="J230" i="1"/>
  <c r="N229" i="1"/>
  <c r="M229" i="1"/>
  <c r="L229" i="1"/>
  <c r="K229" i="1"/>
  <c r="J229" i="1"/>
  <c r="N1437" i="1"/>
  <c r="M1437" i="1"/>
  <c r="L1437" i="1"/>
  <c r="K1437" i="1"/>
  <c r="J1437" i="1"/>
  <c r="N1436" i="1"/>
  <c r="M1436" i="1"/>
  <c r="L1436" i="1"/>
  <c r="K1436" i="1"/>
  <c r="J1436" i="1"/>
  <c r="N1435" i="1"/>
  <c r="M1435" i="1"/>
  <c r="L1435" i="1"/>
  <c r="K1435" i="1"/>
  <c r="J1435" i="1"/>
  <c r="N228" i="1"/>
  <c r="M228" i="1"/>
  <c r="L228" i="1"/>
  <c r="K228" i="1"/>
  <c r="J228" i="1"/>
  <c r="N1434" i="1"/>
  <c r="M1434" i="1"/>
  <c r="L1434" i="1"/>
  <c r="K1434" i="1"/>
  <c r="J1434" i="1"/>
  <c r="N1433" i="1"/>
  <c r="M1433" i="1"/>
  <c r="L1433" i="1"/>
  <c r="K1433" i="1"/>
  <c r="J1433" i="1"/>
  <c r="N1432" i="1"/>
  <c r="M1432" i="1"/>
  <c r="L1432" i="1"/>
  <c r="K1432" i="1"/>
  <c r="J1432" i="1"/>
  <c r="N1431" i="1"/>
  <c r="M1431" i="1"/>
  <c r="L1431" i="1"/>
  <c r="K1431" i="1"/>
  <c r="J1431" i="1"/>
  <c r="N1430" i="1"/>
  <c r="M1430" i="1"/>
  <c r="L1430" i="1"/>
  <c r="K1430" i="1"/>
  <c r="J1430" i="1"/>
  <c r="N227" i="1"/>
  <c r="M227" i="1"/>
  <c r="L227" i="1"/>
  <c r="K227" i="1"/>
  <c r="J227" i="1"/>
  <c r="N226" i="1"/>
  <c r="M226" i="1"/>
  <c r="L226" i="1"/>
  <c r="K226" i="1"/>
  <c r="J226" i="1"/>
  <c r="N1429" i="1"/>
  <c r="M1429" i="1"/>
  <c r="L1429" i="1"/>
  <c r="K1429" i="1"/>
  <c r="J1429" i="1"/>
  <c r="N1428" i="1"/>
  <c r="M1428" i="1"/>
  <c r="L1428" i="1"/>
  <c r="K1428" i="1"/>
  <c r="J1428" i="1"/>
  <c r="N1427" i="1"/>
  <c r="M1427" i="1"/>
  <c r="L1427" i="1"/>
  <c r="K1427" i="1"/>
  <c r="J1427" i="1"/>
  <c r="N1426" i="1"/>
  <c r="M1426" i="1"/>
  <c r="L1426" i="1"/>
  <c r="K1426" i="1"/>
  <c r="J1426" i="1"/>
  <c r="N1425" i="1"/>
  <c r="M1425" i="1"/>
  <c r="L1425" i="1"/>
  <c r="K1425" i="1"/>
  <c r="J1425" i="1"/>
  <c r="N1424" i="1"/>
  <c r="M1424" i="1"/>
  <c r="L1424" i="1"/>
  <c r="K1424" i="1"/>
  <c r="J1424" i="1"/>
  <c r="N1423" i="1"/>
  <c r="M1423" i="1"/>
  <c r="L1423" i="1"/>
  <c r="K1423" i="1"/>
  <c r="J1423" i="1"/>
  <c r="N225" i="1"/>
  <c r="M225" i="1"/>
  <c r="L225" i="1"/>
  <c r="K225" i="1"/>
  <c r="J225" i="1"/>
  <c r="N1422" i="1"/>
  <c r="M1422" i="1"/>
  <c r="L1422" i="1"/>
  <c r="K1422" i="1"/>
  <c r="J1422" i="1"/>
  <c r="N224" i="1"/>
  <c r="M224" i="1"/>
  <c r="L224" i="1"/>
  <c r="K224" i="1"/>
  <c r="J224" i="1"/>
  <c r="N223" i="1"/>
  <c r="M223" i="1"/>
  <c r="L223" i="1"/>
  <c r="K223" i="1"/>
  <c r="J223" i="1"/>
  <c r="N222" i="1"/>
  <c r="M222" i="1"/>
  <c r="L222" i="1"/>
  <c r="K222" i="1"/>
  <c r="J222" i="1"/>
  <c r="N221" i="1"/>
  <c r="M221" i="1"/>
  <c r="L221" i="1"/>
  <c r="K221" i="1"/>
  <c r="J221" i="1"/>
  <c r="N1421" i="1"/>
  <c r="M1421" i="1"/>
  <c r="L1421" i="1"/>
  <c r="K1421" i="1"/>
  <c r="J1421" i="1"/>
  <c r="N1420" i="1"/>
  <c r="M1420" i="1"/>
  <c r="L1420" i="1"/>
  <c r="K1420" i="1"/>
  <c r="J1420" i="1"/>
  <c r="N1419" i="1"/>
  <c r="M1419" i="1"/>
  <c r="L1419" i="1"/>
  <c r="K1419" i="1"/>
  <c r="J1419" i="1"/>
  <c r="N1418" i="1"/>
  <c r="M1418" i="1"/>
  <c r="L1418" i="1"/>
  <c r="K1418" i="1"/>
  <c r="J1418" i="1"/>
  <c r="N1417" i="1"/>
  <c r="M1417" i="1"/>
  <c r="L1417" i="1"/>
  <c r="K1417" i="1"/>
  <c r="J1417" i="1"/>
  <c r="N220" i="1"/>
  <c r="M220" i="1"/>
  <c r="L220" i="1"/>
  <c r="K220" i="1"/>
  <c r="J220" i="1"/>
  <c r="N1416" i="1"/>
  <c r="M1416" i="1"/>
  <c r="L1416" i="1"/>
  <c r="K1416" i="1"/>
  <c r="J1416" i="1"/>
  <c r="N219" i="1"/>
  <c r="M219" i="1"/>
  <c r="L219" i="1"/>
  <c r="K219" i="1"/>
  <c r="J219" i="1"/>
  <c r="N1415" i="1"/>
  <c r="M1415" i="1"/>
  <c r="L1415" i="1"/>
  <c r="K1415" i="1"/>
  <c r="J1415" i="1"/>
  <c r="N218" i="1"/>
  <c r="M218" i="1"/>
  <c r="L218" i="1"/>
  <c r="K218" i="1"/>
  <c r="J218" i="1"/>
  <c r="N217" i="1"/>
  <c r="M217" i="1"/>
  <c r="L217" i="1"/>
  <c r="K217" i="1"/>
  <c r="J217" i="1"/>
  <c r="N1414" i="1"/>
  <c r="M1414" i="1"/>
  <c r="L1414" i="1"/>
  <c r="K1414" i="1"/>
  <c r="J1414" i="1"/>
  <c r="N1413" i="1"/>
  <c r="M1413" i="1"/>
  <c r="L1413" i="1"/>
  <c r="K1413" i="1"/>
  <c r="J1413" i="1"/>
  <c r="N216" i="1"/>
  <c r="M216" i="1"/>
  <c r="L216" i="1"/>
  <c r="K216" i="1"/>
  <c r="J216" i="1"/>
  <c r="N215" i="1"/>
  <c r="M215" i="1"/>
  <c r="L215" i="1"/>
  <c r="K215" i="1"/>
  <c r="J215" i="1"/>
  <c r="N214" i="1"/>
  <c r="M214" i="1"/>
  <c r="L214" i="1"/>
  <c r="K214" i="1"/>
  <c r="J214" i="1"/>
  <c r="N1412" i="1"/>
  <c r="M1412" i="1"/>
  <c r="L1412" i="1"/>
  <c r="K1412" i="1"/>
  <c r="J1412" i="1"/>
  <c r="N1411" i="1"/>
  <c r="M1411" i="1"/>
  <c r="L1411" i="1"/>
  <c r="K1411" i="1"/>
  <c r="J1411" i="1"/>
  <c r="N1410" i="1"/>
  <c r="M1410" i="1"/>
  <c r="L1410" i="1"/>
  <c r="K1410" i="1"/>
  <c r="J1410" i="1"/>
  <c r="N1409" i="1"/>
  <c r="M1409" i="1"/>
  <c r="L1409" i="1"/>
  <c r="K1409" i="1"/>
  <c r="J1409" i="1"/>
  <c r="N213" i="1"/>
  <c r="M213" i="1"/>
  <c r="L213" i="1"/>
  <c r="K213" i="1"/>
  <c r="J213" i="1"/>
  <c r="N212" i="1"/>
  <c r="M212" i="1"/>
  <c r="L212" i="1"/>
  <c r="K212" i="1"/>
  <c r="J212" i="1"/>
  <c r="N211" i="1"/>
  <c r="M211" i="1"/>
  <c r="L211" i="1"/>
  <c r="K211" i="1"/>
  <c r="J211" i="1"/>
  <c r="N210" i="1"/>
  <c r="M210" i="1"/>
  <c r="L210" i="1"/>
  <c r="K210" i="1"/>
  <c r="J210" i="1"/>
  <c r="N1408" i="1"/>
  <c r="M1408" i="1"/>
  <c r="L1408" i="1"/>
  <c r="K1408" i="1"/>
  <c r="J1408" i="1"/>
  <c r="N1407" i="1"/>
  <c r="M1407" i="1"/>
  <c r="L1407" i="1"/>
  <c r="K1407" i="1"/>
  <c r="J1407" i="1"/>
  <c r="N1406" i="1"/>
  <c r="M1406" i="1"/>
  <c r="L1406" i="1"/>
  <c r="K1406" i="1"/>
  <c r="J1406" i="1"/>
  <c r="N209" i="1"/>
  <c r="M209" i="1"/>
  <c r="L209" i="1"/>
  <c r="K209" i="1"/>
  <c r="J209" i="1"/>
  <c r="N1405" i="1"/>
  <c r="M1405" i="1"/>
  <c r="L1405" i="1"/>
  <c r="K1405" i="1"/>
  <c r="J1405" i="1"/>
  <c r="N1404" i="1"/>
  <c r="M1404" i="1"/>
  <c r="L1404" i="1"/>
  <c r="K1404" i="1"/>
  <c r="J1404" i="1"/>
  <c r="N208" i="1"/>
  <c r="M208" i="1"/>
  <c r="L208" i="1"/>
  <c r="K208" i="1"/>
  <c r="J208" i="1"/>
  <c r="N207" i="1"/>
  <c r="M207" i="1"/>
  <c r="L207" i="1"/>
  <c r="K207" i="1"/>
  <c r="J207" i="1"/>
  <c r="N1403" i="1"/>
  <c r="M1403" i="1"/>
  <c r="L1403" i="1"/>
  <c r="K1403" i="1"/>
  <c r="J1403" i="1"/>
  <c r="N206" i="1"/>
  <c r="M206" i="1"/>
  <c r="L206" i="1"/>
  <c r="K206" i="1"/>
  <c r="J206" i="1"/>
  <c r="N205" i="1"/>
  <c r="M205" i="1"/>
  <c r="L205" i="1"/>
  <c r="K205" i="1"/>
  <c r="J205" i="1"/>
  <c r="N1402" i="1"/>
  <c r="M1402" i="1"/>
  <c r="L1402" i="1"/>
  <c r="K1402" i="1"/>
  <c r="J1402" i="1"/>
  <c r="N1401" i="1"/>
  <c r="M1401" i="1"/>
  <c r="L1401" i="1"/>
  <c r="K1401" i="1"/>
  <c r="J1401" i="1"/>
  <c r="N204" i="1"/>
  <c r="M204" i="1"/>
  <c r="L204" i="1"/>
  <c r="K204" i="1"/>
  <c r="J204" i="1"/>
  <c r="N203" i="1"/>
  <c r="M203" i="1"/>
  <c r="L203" i="1"/>
  <c r="K203" i="1"/>
  <c r="J203" i="1"/>
  <c r="N1400" i="1"/>
  <c r="M1400" i="1"/>
  <c r="L1400" i="1"/>
  <c r="K1400" i="1"/>
  <c r="J1400" i="1"/>
  <c r="N202" i="1"/>
  <c r="M202" i="1"/>
  <c r="L202" i="1"/>
  <c r="K202" i="1"/>
  <c r="J202" i="1"/>
  <c r="N1399" i="1"/>
  <c r="M1399" i="1"/>
  <c r="L1399" i="1"/>
  <c r="K1399" i="1"/>
  <c r="J1399" i="1"/>
  <c r="N1398" i="1"/>
  <c r="M1398" i="1"/>
  <c r="L1398" i="1"/>
  <c r="K1398" i="1"/>
  <c r="J1398" i="1"/>
  <c r="N1397" i="1"/>
  <c r="M1397" i="1"/>
  <c r="L1397" i="1"/>
  <c r="K1397" i="1"/>
  <c r="J1397" i="1"/>
  <c r="N1396" i="1"/>
  <c r="M1396" i="1"/>
  <c r="L1396" i="1"/>
  <c r="K1396" i="1"/>
  <c r="J1396" i="1"/>
  <c r="N201" i="1"/>
  <c r="M201" i="1"/>
  <c r="L201" i="1"/>
  <c r="K201" i="1"/>
  <c r="J201" i="1"/>
  <c r="N1395" i="1"/>
  <c r="M1395" i="1"/>
  <c r="L1395" i="1"/>
  <c r="K1395" i="1"/>
  <c r="J1395" i="1"/>
  <c r="N1394" i="1"/>
  <c r="M1394" i="1"/>
  <c r="L1394" i="1"/>
  <c r="K1394" i="1"/>
  <c r="J1394" i="1"/>
  <c r="N1393" i="1"/>
  <c r="M1393" i="1"/>
  <c r="L1393" i="1"/>
  <c r="K1393" i="1"/>
  <c r="J1393" i="1"/>
  <c r="N1392" i="1"/>
  <c r="M1392" i="1"/>
  <c r="L1392" i="1"/>
  <c r="K1392" i="1"/>
  <c r="J1392" i="1"/>
  <c r="N1391" i="1"/>
  <c r="M1391" i="1"/>
  <c r="L1391" i="1"/>
  <c r="K1391" i="1"/>
  <c r="J1391" i="1"/>
  <c r="N1390" i="1"/>
  <c r="M1390" i="1"/>
  <c r="L1390" i="1"/>
  <c r="K1390" i="1"/>
  <c r="J1390" i="1"/>
  <c r="N200" i="1"/>
  <c r="M200" i="1"/>
  <c r="L200" i="1"/>
  <c r="K200" i="1"/>
  <c r="J200" i="1"/>
  <c r="N199" i="1"/>
  <c r="M199" i="1"/>
  <c r="L199" i="1"/>
  <c r="K199" i="1"/>
  <c r="J199" i="1"/>
  <c r="N1389" i="1"/>
  <c r="M1389" i="1"/>
  <c r="L1389" i="1"/>
  <c r="K1389" i="1"/>
  <c r="J1389" i="1"/>
  <c r="N198" i="1"/>
  <c r="M198" i="1"/>
  <c r="L198" i="1"/>
  <c r="K198" i="1"/>
  <c r="J198" i="1"/>
  <c r="N1388" i="1"/>
  <c r="M1388" i="1"/>
  <c r="L1388" i="1"/>
  <c r="K1388" i="1"/>
  <c r="J1388" i="1"/>
  <c r="N1387" i="1"/>
  <c r="M1387" i="1"/>
  <c r="L1387" i="1"/>
  <c r="K1387" i="1"/>
  <c r="J1387" i="1"/>
  <c r="N1386" i="1"/>
  <c r="M1386" i="1"/>
  <c r="L1386" i="1"/>
  <c r="K1386" i="1"/>
  <c r="J1386" i="1"/>
  <c r="N197" i="1"/>
  <c r="M197" i="1"/>
  <c r="L197" i="1"/>
  <c r="K197" i="1"/>
  <c r="J197" i="1"/>
  <c r="N196" i="1"/>
  <c r="M196" i="1"/>
  <c r="L196" i="1"/>
  <c r="K196" i="1"/>
  <c r="J196" i="1"/>
  <c r="N1385" i="1"/>
  <c r="M1385" i="1"/>
  <c r="L1385" i="1"/>
  <c r="K1385" i="1"/>
  <c r="J1385" i="1"/>
  <c r="N1384" i="1"/>
  <c r="M1384" i="1"/>
  <c r="L1384" i="1"/>
  <c r="K1384" i="1"/>
  <c r="J1384" i="1"/>
  <c r="N195" i="1"/>
  <c r="M195" i="1"/>
  <c r="L195" i="1"/>
  <c r="K195" i="1"/>
  <c r="J195" i="1"/>
  <c r="N194" i="1"/>
  <c r="M194" i="1"/>
  <c r="L194" i="1"/>
  <c r="K194" i="1"/>
  <c r="J194" i="1"/>
  <c r="N1383" i="1"/>
  <c r="M1383" i="1"/>
  <c r="L1383" i="1"/>
  <c r="K1383" i="1"/>
  <c r="J1383" i="1"/>
  <c r="N1382" i="1"/>
  <c r="M1382" i="1"/>
  <c r="L1382" i="1"/>
  <c r="K1382" i="1"/>
  <c r="J1382" i="1"/>
  <c r="N193" i="1"/>
  <c r="M193" i="1"/>
  <c r="L193" i="1"/>
  <c r="K193" i="1"/>
  <c r="J193" i="1"/>
  <c r="N192" i="1"/>
  <c r="M192" i="1"/>
  <c r="L192" i="1"/>
  <c r="K192" i="1"/>
  <c r="J192" i="1"/>
  <c r="N1381" i="1"/>
  <c r="M1381" i="1"/>
  <c r="L1381" i="1"/>
  <c r="K1381" i="1"/>
  <c r="J1381" i="1"/>
  <c r="N1380" i="1"/>
  <c r="M1380" i="1"/>
  <c r="L1380" i="1"/>
  <c r="K1380" i="1"/>
  <c r="J1380" i="1"/>
  <c r="N1379" i="1"/>
  <c r="M1379" i="1"/>
  <c r="L1379" i="1"/>
  <c r="K1379" i="1"/>
  <c r="J1379" i="1"/>
  <c r="N191" i="1"/>
  <c r="M191" i="1"/>
  <c r="L191" i="1"/>
  <c r="K191" i="1"/>
  <c r="J191" i="1"/>
  <c r="N1378" i="1"/>
  <c r="M1378" i="1"/>
  <c r="L1378" i="1"/>
  <c r="K1378" i="1"/>
  <c r="J1378" i="1"/>
  <c r="N190" i="1"/>
  <c r="M190" i="1"/>
  <c r="L190" i="1"/>
  <c r="K190" i="1"/>
  <c r="J190" i="1"/>
  <c r="N1377" i="1"/>
  <c r="M1377" i="1"/>
  <c r="L1377" i="1"/>
  <c r="K1377" i="1"/>
  <c r="J1377" i="1"/>
  <c r="N1376" i="1"/>
  <c r="M1376" i="1"/>
  <c r="L1376" i="1"/>
  <c r="K1376" i="1"/>
  <c r="J1376" i="1"/>
  <c r="N189" i="1"/>
  <c r="M189" i="1"/>
  <c r="L189" i="1"/>
  <c r="K189" i="1"/>
  <c r="J189" i="1"/>
  <c r="N1375" i="1"/>
  <c r="M1375" i="1"/>
  <c r="L1375" i="1"/>
  <c r="K1375" i="1"/>
  <c r="J1375" i="1"/>
  <c r="N1374" i="1"/>
  <c r="M1374" i="1"/>
  <c r="L1374" i="1"/>
  <c r="K1374" i="1"/>
  <c r="J1374" i="1"/>
  <c r="N188" i="1"/>
  <c r="M188" i="1"/>
  <c r="L188" i="1"/>
  <c r="K188" i="1"/>
  <c r="J188" i="1"/>
  <c r="N187" i="1"/>
  <c r="M187" i="1"/>
  <c r="L187" i="1"/>
  <c r="K187" i="1"/>
  <c r="J187" i="1"/>
  <c r="N1373" i="1"/>
  <c r="M1373" i="1"/>
  <c r="L1373" i="1"/>
  <c r="K1373" i="1"/>
  <c r="J1373" i="1"/>
  <c r="N1372" i="1"/>
  <c r="M1372" i="1"/>
  <c r="L1372" i="1"/>
  <c r="K1372" i="1"/>
  <c r="J1372" i="1"/>
  <c r="N186" i="1"/>
  <c r="M186" i="1"/>
  <c r="L186" i="1"/>
  <c r="K186" i="1"/>
  <c r="J186" i="1"/>
  <c r="N1371" i="1"/>
  <c r="M1371" i="1"/>
  <c r="L1371" i="1"/>
  <c r="K1371" i="1"/>
  <c r="J1371" i="1"/>
  <c r="N1370" i="1"/>
  <c r="M1370" i="1"/>
  <c r="L1370" i="1"/>
  <c r="K1370" i="1"/>
  <c r="J1370" i="1"/>
  <c r="N1369" i="1"/>
  <c r="M1369" i="1"/>
  <c r="L1369" i="1"/>
  <c r="K1369" i="1"/>
  <c r="J1369" i="1"/>
  <c r="N185" i="1"/>
  <c r="M185" i="1"/>
  <c r="L185" i="1"/>
  <c r="K185" i="1"/>
  <c r="J185" i="1"/>
  <c r="N184" i="1"/>
  <c r="M184" i="1"/>
  <c r="L184" i="1"/>
  <c r="K184" i="1"/>
  <c r="J184" i="1"/>
  <c r="N1368" i="1"/>
  <c r="M1368" i="1"/>
  <c r="L1368" i="1"/>
  <c r="K1368" i="1"/>
  <c r="J1368" i="1"/>
  <c r="N1367" i="1"/>
  <c r="M1367" i="1"/>
  <c r="L1367" i="1"/>
  <c r="K1367" i="1"/>
  <c r="J1367" i="1"/>
  <c r="N183" i="1"/>
  <c r="M183" i="1"/>
  <c r="L183" i="1"/>
  <c r="K183" i="1"/>
  <c r="J183" i="1"/>
  <c r="N1366" i="1"/>
  <c r="M1366" i="1"/>
  <c r="L1366" i="1"/>
  <c r="K1366" i="1"/>
  <c r="J1366" i="1"/>
  <c r="N1365" i="1"/>
  <c r="M1365" i="1"/>
  <c r="L1365" i="1"/>
  <c r="K1365" i="1"/>
  <c r="J1365" i="1"/>
  <c r="N1364" i="1"/>
  <c r="M1364" i="1"/>
  <c r="L1364" i="1"/>
  <c r="K1364" i="1"/>
  <c r="J1364" i="1"/>
  <c r="N182" i="1"/>
  <c r="M182" i="1"/>
  <c r="L182" i="1"/>
  <c r="K182" i="1"/>
  <c r="J182" i="1"/>
  <c r="N181" i="1"/>
  <c r="M181" i="1"/>
  <c r="L181" i="1"/>
  <c r="K181" i="1"/>
  <c r="J181" i="1"/>
  <c r="N1363" i="1"/>
  <c r="M1363" i="1"/>
  <c r="L1363" i="1"/>
  <c r="K1363" i="1"/>
  <c r="J1363" i="1"/>
  <c r="N1362" i="1"/>
  <c r="M1362" i="1"/>
  <c r="L1362" i="1"/>
  <c r="K1362" i="1"/>
  <c r="J1362" i="1"/>
  <c r="N1361" i="1"/>
  <c r="M1361" i="1"/>
  <c r="L1361" i="1"/>
  <c r="K1361" i="1"/>
  <c r="J1361" i="1"/>
  <c r="N1360" i="1"/>
  <c r="M1360" i="1"/>
  <c r="L1360" i="1"/>
  <c r="K1360" i="1"/>
  <c r="J1360" i="1"/>
  <c r="N180" i="1"/>
  <c r="M180" i="1"/>
  <c r="L180" i="1"/>
  <c r="K180" i="1"/>
  <c r="J180" i="1"/>
  <c r="N179" i="1"/>
  <c r="M179" i="1"/>
  <c r="L179" i="1"/>
  <c r="K179" i="1"/>
  <c r="J179" i="1"/>
  <c r="N178" i="1"/>
  <c r="M178" i="1"/>
  <c r="L178" i="1"/>
  <c r="K178" i="1"/>
  <c r="J178" i="1"/>
  <c r="N177" i="1"/>
  <c r="M177" i="1"/>
  <c r="L177" i="1"/>
  <c r="K177" i="1"/>
  <c r="J177" i="1"/>
  <c r="N176" i="1"/>
  <c r="M176" i="1"/>
  <c r="L176" i="1"/>
  <c r="K176" i="1"/>
  <c r="J176" i="1"/>
  <c r="N175" i="1"/>
  <c r="M175" i="1"/>
  <c r="L175" i="1"/>
  <c r="K175" i="1"/>
  <c r="J175" i="1"/>
  <c r="N1359" i="1"/>
  <c r="M1359" i="1"/>
  <c r="L1359" i="1"/>
  <c r="K1359" i="1"/>
  <c r="J1359" i="1"/>
  <c r="N174" i="1"/>
  <c r="M174" i="1"/>
  <c r="L174" i="1"/>
  <c r="K174" i="1"/>
  <c r="J174" i="1"/>
  <c r="N1358" i="1"/>
  <c r="M1358" i="1"/>
  <c r="L1358" i="1"/>
  <c r="K1358" i="1"/>
  <c r="J1358" i="1"/>
  <c r="N1357" i="1"/>
  <c r="M1357" i="1"/>
  <c r="L1357" i="1"/>
  <c r="K1357" i="1"/>
  <c r="J1357" i="1"/>
  <c r="N173" i="1"/>
  <c r="M173" i="1"/>
  <c r="L173" i="1"/>
  <c r="K173" i="1"/>
  <c r="J173" i="1"/>
  <c r="N1356" i="1"/>
  <c r="M1356" i="1"/>
  <c r="L1356" i="1"/>
  <c r="K1356" i="1"/>
  <c r="J1356" i="1"/>
  <c r="N1355" i="1"/>
  <c r="M1355" i="1"/>
  <c r="L1355" i="1"/>
  <c r="K1355" i="1"/>
  <c r="J1355" i="1"/>
  <c r="N172" i="1"/>
  <c r="M172" i="1"/>
  <c r="L172" i="1"/>
  <c r="K172" i="1"/>
  <c r="J172" i="1"/>
  <c r="N171" i="1"/>
  <c r="M171" i="1"/>
  <c r="L171" i="1"/>
  <c r="K171" i="1"/>
  <c r="J171" i="1"/>
  <c r="N170" i="1"/>
  <c r="M170" i="1"/>
  <c r="L170" i="1"/>
  <c r="K170" i="1"/>
  <c r="J170" i="1"/>
  <c r="N1354" i="1"/>
  <c r="M1354" i="1"/>
  <c r="L1354" i="1"/>
  <c r="K1354" i="1"/>
  <c r="J1354" i="1"/>
  <c r="N169" i="1"/>
  <c r="M169" i="1"/>
  <c r="L169" i="1"/>
  <c r="K169" i="1"/>
  <c r="J169" i="1"/>
  <c r="N168" i="1"/>
  <c r="M168" i="1"/>
  <c r="L168" i="1"/>
  <c r="K168" i="1"/>
  <c r="J168" i="1"/>
  <c r="N167" i="1"/>
  <c r="M167" i="1"/>
  <c r="L167" i="1"/>
  <c r="K167" i="1"/>
  <c r="J167" i="1"/>
  <c r="N1353" i="1"/>
  <c r="M1353" i="1"/>
  <c r="L1353" i="1"/>
  <c r="K1353" i="1"/>
  <c r="J1353" i="1"/>
  <c r="N1352" i="1"/>
  <c r="M1352" i="1"/>
  <c r="L1352" i="1"/>
  <c r="K1352" i="1"/>
  <c r="J1352" i="1"/>
  <c r="N166" i="1"/>
  <c r="M166" i="1"/>
  <c r="L166" i="1"/>
  <c r="K166" i="1"/>
  <c r="J166" i="1"/>
  <c r="N1351" i="1"/>
  <c r="M1351" i="1"/>
  <c r="L1351" i="1"/>
  <c r="K1351" i="1"/>
  <c r="J1351" i="1"/>
  <c r="N165" i="1"/>
  <c r="M165" i="1"/>
  <c r="L165" i="1"/>
  <c r="K165" i="1"/>
  <c r="J165" i="1"/>
  <c r="N1350" i="1"/>
  <c r="M1350" i="1"/>
  <c r="L1350" i="1"/>
  <c r="K1350" i="1"/>
  <c r="J1350" i="1"/>
  <c r="N1349" i="1"/>
  <c r="M1349" i="1"/>
  <c r="L1349" i="1"/>
  <c r="K1349" i="1"/>
  <c r="J1349" i="1"/>
  <c r="N164" i="1"/>
  <c r="M164" i="1"/>
  <c r="L164" i="1"/>
  <c r="K164" i="1"/>
  <c r="J164" i="1"/>
  <c r="N1348" i="1"/>
  <c r="M1348" i="1"/>
  <c r="L1348" i="1"/>
  <c r="K1348" i="1"/>
  <c r="J1348" i="1"/>
  <c r="N1347" i="1"/>
  <c r="M1347" i="1"/>
  <c r="L1347" i="1"/>
  <c r="K1347" i="1"/>
  <c r="J1347" i="1"/>
  <c r="N1346" i="1"/>
  <c r="M1346" i="1"/>
  <c r="L1346" i="1"/>
  <c r="K1346" i="1"/>
  <c r="J1346" i="1"/>
  <c r="N163" i="1"/>
  <c r="M163" i="1"/>
  <c r="L163" i="1"/>
  <c r="K163" i="1"/>
  <c r="J163" i="1"/>
  <c r="N162" i="1"/>
  <c r="M162" i="1"/>
  <c r="L162" i="1"/>
  <c r="K162" i="1"/>
  <c r="J162" i="1"/>
  <c r="N161" i="1"/>
  <c r="M161" i="1"/>
  <c r="L161" i="1"/>
  <c r="K161" i="1"/>
  <c r="J161" i="1"/>
  <c r="N1345" i="1"/>
  <c r="M1345" i="1"/>
  <c r="L1345" i="1"/>
  <c r="K1345" i="1"/>
  <c r="J1345" i="1"/>
  <c r="N1344" i="1"/>
  <c r="M1344" i="1"/>
  <c r="L1344" i="1"/>
  <c r="K1344" i="1"/>
  <c r="J1344" i="1"/>
  <c r="N160" i="1"/>
  <c r="M160" i="1"/>
  <c r="L160" i="1"/>
  <c r="K160" i="1"/>
  <c r="J160" i="1"/>
  <c r="N1343" i="1"/>
  <c r="M1343" i="1"/>
  <c r="L1343" i="1"/>
  <c r="K1343" i="1"/>
  <c r="J1343" i="1"/>
  <c r="N1342" i="1"/>
  <c r="M1342" i="1"/>
  <c r="L1342" i="1"/>
  <c r="K1342" i="1"/>
  <c r="J1342" i="1"/>
  <c r="N1341" i="1"/>
  <c r="M1341" i="1"/>
  <c r="L1341" i="1"/>
  <c r="K1341" i="1"/>
  <c r="J1341" i="1"/>
  <c r="N1340" i="1"/>
  <c r="M1340" i="1"/>
  <c r="L1340" i="1"/>
  <c r="K1340" i="1"/>
  <c r="J1340" i="1"/>
  <c r="N1339" i="1"/>
  <c r="M1339" i="1"/>
  <c r="L1339" i="1"/>
  <c r="K1339" i="1"/>
  <c r="J1339" i="1"/>
  <c r="N1338" i="1"/>
  <c r="M1338" i="1"/>
  <c r="L1338" i="1"/>
  <c r="K1338" i="1"/>
  <c r="J1338" i="1"/>
  <c r="N159" i="1"/>
  <c r="M159" i="1"/>
  <c r="L159" i="1"/>
  <c r="K159" i="1"/>
  <c r="J159" i="1"/>
  <c r="N1337" i="1"/>
  <c r="M1337" i="1"/>
  <c r="L1337" i="1"/>
  <c r="K1337" i="1"/>
  <c r="J1337" i="1"/>
  <c r="N1336" i="1"/>
  <c r="M1336" i="1"/>
  <c r="L1336" i="1"/>
  <c r="K1336" i="1"/>
  <c r="J1336" i="1"/>
  <c r="N1335" i="1"/>
  <c r="M1335" i="1"/>
  <c r="L1335" i="1"/>
  <c r="K1335" i="1"/>
  <c r="J1335" i="1"/>
  <c r="N1334" i="1"/>
  <c r="M1334" i="1"/>
  <c r="L1334" i="1"/>
  <c r="K1334" i="1"/>
  <c r="J1334" i="1"/>
  <c r="N1333" i="1"/>
  <c r="M1333" i="1"/>
  <c r="L1333" i="1"/>
  <c r="K1333" i="1"/>
  <c r="J1333" i="1"/>
  <c r="N158" i="1"/>
  <c r="M158" i="1"/>
  <c r="L158" i="1"/>
  <c r="K158" i="1"/>
  <c r="J158" i="1"/>
  <c r="N157" i="1"/>
  <c r="M157" i="1"/>
  <c r="L157" i="1"/>
  <c r="K157" i="1"/>
  <c r="J157" i="1"/>
  <c r="N1332" i="1"/>
  <c r="M1332" i="1"/>
  <c r="L1332" i="1"/>
  <c r="K1332" i="1"/>
  <c r="J1332" i="1"/>
  <c r="N1331" i="1"/>
  <c r="M1331" i="1"/>
  <c r="L1331" i="1"/>
  <c r="K1331" i="1"/>
  <c r="J1331" i="1"/>
  <c r="N1330" i="1"/>
  <c r="M1330" i="1"/>
  <c r="L1330" i="1"/>
  <c r="K1330" i="1"/>
  <c r="J1330" i="1"/>
  <c r="N1329" i="1"/>
  <c r="M1329" i="1"/>
  <c r="L1329" i="1"/>
  <c r="K1329" i="1"/>
  <c r="J1329" i="1"/>
  <c r="N156" i="1"/>
  <c r="M156" i="1"/>
  <c r="L156" i="1"/>
  <c r="K156" i="1"/>
  <c r="J156" i="1"/>
  <c r="N1328" i="1"/>
  <c r="M1328" i="1"/>
  <c r="L1328" i="1"/>
  <c r="K1328" i="1"/>
  <c r="J1328" i="1"/>
  <c r="N1327" i="1"/>
  <c r="M1327" i="1"/>
  <c r="L1327" i="1"/>
  <c r="K1327" i="1"/>
  <c r="J1327" i="1"/>
  <c r="N155" i="1"/>
  <c r="M155" i="1"/>
  <c r="L155" i="1"/>
  <c r="K155" i="1"/>
  <c r="J155" i="1"/>
  <c r="N1326" i="1"/>
  <c r="M1326" i="1"/>
  <c r="L1326" i="1"/>
  <c r="K1326" i="1"/>
  <c r="J1326" i="1"/>
  <c r="N1325" i="1"/>
  <c r="M1325" i="1"/>
  <c r="L1325" i="1"/>
  <c r="K1325" i="1"/>
  <c r="J1325" i="1"/>
  <c r="N154" i="1"/>
  <c r="M154" i="1"/>
  <c r="L154" i="1"/>
  <c r="K154" i="1"/>
  <c r="J154" i="1"/>
  <c r="N153" i="1"/>
  <c r="M153" i="1"/>
  <c r="L153" i="1"/>
  <c r="K153" i="1"/>
  <c r="J153" i="1"/>
  <c r="N152" i="1"/>
  <c r="M152" i="1"/>
  <c r="L152" i="1"/>
  <c r="K152" i="1"/>
  <c r="J152" i="1"/>
  <c r="N151" i="1"/>
  <c r="M151" i="1"/>
  <c r="L151" i="1"/>
  <c r="K151" i="1"/>
  <c r="J151" i="1"/>
  <c r="N150" i="1"/>
  <c r="M150" i="1"/>
  <c r="L150" i="1"/>
  <c r="K150" i="1"/>
  <c r="J150" i="1"/>
  <c r="N1324" i="1"/>
  <c r="M1324" i="1"/>
  <c r="L1324" i="1"/>
  <c r="K1324" i="1"/>
  <c r="J1324" i="1"/>
  <c r="N1323" i="1"/>
  <c r="M1323" i="1"/>
  <c r="L1323" i="1"/>
  <c r="K1323" i="1"/>
  <c r="J1323" i="1"/>
  <c r="N1322" i="1"/>
  <c r="M1322" i="1"/>
  <c r="L1322" i="1"/>
  <c r="K1322" i="1"/>
  <c r="J1322" i="1"/>
  <c r="N149" i="1"/>
  <c r="M149" i="1"/>
  <c r="L149" i="1"/>
  <c r="K149" i="1"/>
  <c r="J149" i="1"/>
  <c r="N1321" i="1"/>
  <c r="M1321" i="1"/>
  <c r="L1321" i="1"/>
  <c r="K1321" i="1"/>
  <c r="J1321" i="1"/>
  <c r="N1320" i="1"/>
  <c r="M1320" i="1"/>
  <c r="L1320" i="1"/>
  <c r="K1320" i="1"/>
  <c r="J1320" i="1"/>
  <c r="N1319" i="1"/>
  <c r="M1319" i="1"/>
  <c r="L1319" i="1"/>
  <c r="K1319" i="1"/>
  <c r="J1319" i="1"/>
  <c r="N1318" i="1"/>
  <c r="M1318" i="1"/>
  <c r="L1318" i="1"/>
  <c r="K1318" i="1"/>
  <c r="J1318" i="1"/>
  <c r="N148" i="1"/>
  <c r="M148" i="1"/>
  <c r="L148" i="1"/>
  <c r="K148" i="1"/>
  <c r="J148" i="1"/>
  <c r="N147" i="1"/>
  <c r="M147" i="1"/>
  <c r="L147" i="1"/>
  <c r="K147" i="1"/>
  <c r="J147" i="1"/>
  <c r="N1317" i="1"/>
  <c r="M1317" i="1"/>
  <c r="L1317" i="1"/>
  <c r="K1317" i="1"/>
  <c r="J1317" i="1"/>
  <c r="N1316" i="1"/>
  <c r="M1316" i="1"/>
  <c r="L1316" i="1"/>
  <c r="K1316" i="1"/>
  <c r="J1316" i="1"/>
  <c r="N146" i="1"/>
  <c r="M146" i="1"/>
  <c r="L146" i="1"/>
  <c r="K146" i="1"/>
  <c r="J146" i="1"/>
  <c r="N1315" i="1"/>
  <c r="M1315" i="1"/>
  <c r="L1315" i="1"/>
  <c r="K1315" i="1"/>
  <c r="J1315" i="1"/>
  <c r="N1314" i="1"/>
  <c r="M1314" i="1"/>
  <c r="L1314" i="1"/>
  <c r="K1314" i="1"/>
  <c r="J1314" i="1"/>
  <c r="N1313" i="1"/>
  <c r="M1313" i="1"/>
  <c r="L1313" i="1"/>
  <c r="K1313" i="1"/>
  <c r="J1313" i="1"/>
  <c r="N145" i="1"/>
  <c r="M145" i="1"/>
  <c r="L145" i="1"/>
  <c r="K145" i="1"/>
  <c r="J145" i="1"/>
  <c r="N1312" i="1"/>
  <c r="M1312" i="1"/>
  <c r="L1312" i="1"/>
  <c r="K1312" i="1"/>
  <c r="J1312" i="1"/>
  <c r="N144" i="1"/>
  <c r="M144" i="1"/>
  <c r="L144" i="1"/>
  <c r="K144" i="1"/>
  <c r="J144" i="1"/>
  <c r="N1311" i="1"/>
  <c r="M1311" i="1"/>
  <c r="L1311" i="1"/>
  <c r="K1311" i="1"/>
  <c r="J1311" i="1"/>
  <c r="N143" i="1"/>
  <c r="M143" i="1"/>
  <c r="L143" i="1"/>
  <c r="K143" i="1"/>
  <c r="J143" i="1"/>
  <c r="N1310" i="1"/>
  <c r="M1310" i="1"/>
  <c r="L1310" i="1"/>
  <c r="K1310" i="1"/>
  <c r="J1310" i="1"/>
  <c r="N142" i="1"/>
  <c r="M142" i="1"/>
  <c r="L142" i="1"/>
  <c r="K142" i="1"/>
  <c r="J142" i="1"/>
  <c r="N141" i="1"/>
  <c r="M141" i="1"/>
  <c r="L141" i="1"/>
  <c r="K141" i="1"/>
  <c r="J141" i="1"/>
  <c r="N140" i="1"/>
  <c r="M140" i="1"/>
  <c r="L140" i="1"/>
  <c r="K140" i="1"/>
  <c r="J140" i="1"/>
  <c r="N1309" i="1"/>
  <c r="M1309" i="1"/>
  <c r="L1309" i="1"/>
  <c r="K1309" i="1"/>
  <c r="J1309" i="1"/>
  <c r="N139" i="1"/>
  <c r="M139" i="1"/>
  <c r="L139" i="1"/>
  <c r="K139" i="1"/>
  <c r="J139" i="1"/>
  <c r="N1308" i="1"/>
  <c r="M1308" i="1"/>
  <c r="L1308" i="1"/>
  <c r="K1308" i="1"/>
  <c r="J1308" i="1"/>
  <c r="N1307" i="1"/>
  <c r="M1307" i="1"/>
  <c r="L1307" i="1"/>
  <c r="K1307" i="1"/>
  <c r="J1307" i="1"/>
  <c r="N1306" i="1"/>
  <c r="M1306" i="1"/>
  <c r="L1306" i="1"/>
  <c r="K1306" i="1"/>
  <c r="J1306" i="1"/>
  <c r="N138" i="1"/>
  <c r="M138" i="1"/>
  <c r="L138" i="1"/>
  <c r="K138" i="1"/>
  <c r="J138" i="1"/>
  <c r="N1305" i="1"/>
  <c r="M1305" i="1"/>
  <c r="L1305" i="1"/>
  <c r="K1305" i="1"/>
  <c r="J1305" i="1"/>
  <c r="N1304" i="1"/>
  <c r="M1304" i="1"/>
  <c r="L1304" i="1"/>
  <c r="K1304" i="1"/>
  <c r="J1304" i="1"/>
  <c r="N137" i="1"/>
  <c r="M137" i="1"/>
  <c r="L137" i="1"/>
  <c r="K137" i="1"/>
  <c r="J137" i="1"/>
  <c r="N1303" i="1"/>
  <c r="M1303" i="1"/>
  <c r="L1303" i="1"/>
  <c r="K1303" i="1"/>
  <c r="J1303" i="1"/>
  <c r="N1302" i="1"/>
  <c r="M1302" i="1"/>
  <c r="L1302" i="1"/>
  <c r="K1302" i="1"/>
  <c r="J1302" i="1"/>
  <c r="N136" i="1"/>
  <c r="M136" i="1"/>
  <c r="L136" i="1"/>
  <c r="K136" i="1"/>
  <c r="J136" i="1"/>
  <c r="N135" i="1"/>
  <c r="M135" i="1"/>
  <c r="L135" i="1"/>
  <c r="K135" i="1"/>
  <c r="J135" i="1"/>
  <c r="N134" i="1"/>
  <c r="M134" i="1"/>
  <c r="L134" i="1"/>
  <c r="K134" i="1"/>
  <c r="J134" i="1"/>
  <c r="N1301" i="1"/>
  <c r="M1301" i="1"/>
  <c r="L1301" i="1"/>
  <c r="K1301" i="1"/>
  <c r="J1301" i="1"/>
  <c r="N1300" i="1"/>
  <c r="M1300" i="1"/>
  <c r="L1300" i="1"/>
  <c r="K1300" i="1"/>
  <c r="J1300" i="1"/>
  <c r="N1299" i="1"/>
  <c r="M1299" i="1"/>
  <c r="L1299" i="1"/>
  <c r="K1299" i="1"/>
  <c r="J1299" i="1"/>
  <c r="N1298" i="1"/>
  <c r="M1298" i="1"/>
  <c r="L1298" i="1"/>
  <c r="K1298" i="1"/>
  <c r="J1298" i="1"/>
  <c r="N133" i="1"/>
  <c r="M133" i="1"/>
  <c r="L133" i="1"/>
  <c r="K133" i="1"/>
  <c r="J133" i="1"/>
  <c r="N1297" i="1"/>
  <c r="M1297" i="1"/>
  <c r="L1297" i="1"/>
  <c r="K1297" i="1"/>
  <c r="J1297" i="1"/>
  <c r="N132" i="1"/>
  <c r="M132" i="1"/>
  <c r="L132" i="1"/>
  <c r="K132" i="1"/>
  <c r="J132" i="1"/>
  <c r="N131" i="1"/>
  <c r="M131" i="1"/>
  <c r="L131" i="1"/>
  <c r="K131" i="1"/>
  <c r="J131" i="1"/>
  <c r="N1296" i="1"/>
  <c r="M1296" i="1"/>
  <c r="L1296" i="1"/>
  <c r="K1296" i="1"/>
  <c r="J1296" i="1"/>
  <c r="N1295" i="1"/>
  <c r="M1295" i="1"/>
  <c r="L1295" i="1"/>
  <c r="K1295" i="1"/>
  <c r="J1295" i="1"/>
  <c r="N1294" i="1"/>
  <c r="M1294" i="1"/>
  <c r="L1294" i="1"/>
  <c r="K1294" i="1"/>
  <c r="J1294" i="1"/>
  <c r="N130" i="1"/>
  <c r="M130" i="1"/>
  <c r="L130" i="1"/>
  <c r="K130" i="1"/>
  <c r="J130" i="1"/>
  <c r="N1293" i="1"/>
  <c r="M1293" i="1"/>
  <c r="L1293" i="1"/>
  <c r="K1293" i="1"/>
  <c r="J1293" i="1"/>
  <c r="N1292" i="1"/>
  <c r="M1292" i="1"/>
  <c r="L1292" i="1"/>
  <c r="K1292" i="1"/>
  <c r="J1292" i="1"/>
  <c r="N129" i="1"/>
  <c r="M129" i="1"/>
  <c r="L129" i="1"/>
  <c r="K129" i="1"/>
  <c r="J129" i="1"/>
  <c r="N1291" i="1"/>
  <c r="M1291" i="1"/>
  <c r="L1291" i="1"/>
  <c r="K1291" i="1"/>
  <c r="J1291" i="1"/>
  <c r="N128" i="1"/>
  <c r="M128" i="1"/>
  <c r="L128" i="1"/>
  <c r="K128" i="1"/>
  <c r="J128" i="1"/>
  <c r="N1290" i="1"/>
  <c r="M1290" i="1"/>
  <c r="L1290" i="1"/>
  <c r="K1290" i="1"/>
  <c r="J1290" i="1"/>
  <c r="N1289" i="1"/>
  <c r="M1289" i="1"/>
  <c r="L1289" i="1"/>
  <c r="K1289" i="1"/>
  <c r="J1289" i="1"/>
  <c r="N1288" i="1"/>
  <c r="M1288" i="1"/>
  <c r="L1288" i="1"/>
  <c r="K1288" i="1"/>
  <c r="J1288" i="1"/>
  <c r="N1287" i="1"/>
  <c r="M1287" i="1"/>
  <c r="L1287" i="1"/>
  <c r="K1287" i="1"/>
  <c r="J1287" i="1"/>
  <c r="N1286" i="1"/>
  <c r="M1286" i="1"/>
  <c r="L1286" i="1"/>
  <c r="K1286" i="1"/>
  <c r="J1286" i="1"/>
  <c r="N1285" i="1"/>
  <c r="M1285" i="1"/>
  <c r="L1285" i="1"/>
  <c r="K1285" i="1"/>
  <c r="J1285" i="1"/>
  <c r="N1284" i="1"/>
  <c r="M1284" i="1"/>
  <c r="L1284" i="1"/>
  <c r="K1284" i="1"/>
  <c r="J1284" i="1"/>
  <c r="N1283" i="1"/>
  <c r="M1283" i="1"/>
  <c r="L1283" i="1"/>
  <c r="K1283" i="1"/>
  <c r="J1283" i="1"/>
  <c r="N127" i="1"/>
  <c r="M127" i="1"/>
  <c r="L127" i="1"/>
  <c r="K127" i="1"/>
  <c r="J127" i="1"/>
  <c r="N126" i="1"/>
  <c r="M126" i="1"/>
  <c r="L126" i="1"/>
  <c r="K126" i="1"/>
  <c r="J126" i="1"/>
  <c r="N1282" i="1"/>
  <c r="M1282" i="1"/>
  <c r="L1282" i="1"/>
  <c r="K1282" i="1"/>
  <c r="J1282" i="1"/>
  <c r="N125" i="1"/>
  <c r="M125" i="1"/>
  <c r="L125" i="1"/>
  <c r="K125" i="1"/>
  <c r="J125" i="1"/>
  <c r="N1281" i="1"/>
  <c r="M1281" i="1"/>
  <c r="L1281" i="1"/>
  <c r="K1281" i="1"/>
  <c r="J1281" i="1"/>
  <c r="N1280" i="1"/>
  <c r="M1280" i="1"/>
  <c r="L1280" i="1"/>
  <c r="K1280" i="1"/>
  <c r="J1280" i="1"/>
  <c r="N1279" i="1"/>
  <c r="M1279" i="1"/>
  <c r="L1279" i="1"/>
  <c r="K1279" i="1"/>
  <c r="J1279" i="1"/>
  <c r="N1278" i="1"/>
  <c r="M1278" i="1"/>
  <c r="L1278" i="1"/>
  <c r="K1278" i="1"/>
  <c r="J1278" i="1"/>
  <c r="N124" i="1"/>
  <c r="M124" i="1"/>
  <c r="L124" i="1"/>
  <c r="K124" i="1"/>
  <c r="J124" i="1"/>
  <c r="N123" i="1"/>
  <c r="M123" i="1"/>
  <c r="L123" i="1"/>
  <c r="K123" i="1"/>
  <c r="J123" i="1"/>
  <c r="N1277" i="1"/>
  <c r="M1277" i="1"/>
  <c r="L1277" i="1"/>
  <c r="K1277" i="1"/>
  <c r="J1277" i="1"/>
  <c r="N1276" i="1"/>
  <c r="M1276" i="1"/>
  <c r="L1276" i="1"/>
  <c r="K1276" i="1"/>
  <c r="J1276" i="1"/>
  <c r="N122" i="1"/>
  <c r="M122" i="1"/>
  <c r="L122" i="1"/>
  <c r="K122" i="1"/>
  <c r="J122" i="1"/>
  <c r="N1275" i="1"/>
  <c r="M1275" i="1"/>
  <c r="L1275" i="1"/>
  <c r="K1275" i="1"/>
  <c r="J1275" i="1"/>
  <c r="N1274" i="1"/>
  <c r="M1274" i="1"/>
  <c r="L1274" i="1"/>
  <c r="K1274" i="1"/>
  <c r="J1274" i="1"/>
  <c r="N121" i="1"/>
  <c r="M121" i="1"/>
  <c r="L121" i="1"/>
  <c r="K121" i="1"/>
  <c r="J121" i="1"/>
  <c r="N1273" i="1"/>
  <c r="M1273" i="1"/>
  <c r="L1273" i="1"/>
  <c r="K1273" i="1"/>
  <c r="J1273" i="1"/>
  <c r="N1272" i="1"/>
  <c r="M1272" i="1"/>
  <c r="L1272" i="1"/>
  <c r="K1272" i="1"/>
  <c r="J1272" i="1"/>
  <c r="N120" i="1"/>
  <c r="M120" i="1"/>
  <c r="L120" i="1"/>
  <c r="K120" i="1"/>
  <c r="J120" i="1"/>
  <c r="N1271" i="1"/>
  <c r="M1271" i="1"/>
  <c r="L1271" i="1"/>
  <c r="K1271" i="1"/>
  <c r="J1271" i="1"/>
  <c r="N1270" i="1"/>
  <c r="M1270" i="1"/>
  <c r="L1270" i="1"/>
  <c r="K1270" i="1"/>
  <c r="J1270" i="1"/>
  <c r="N1269" i="1"/>
  <c r="M1269" i="1"/>
  <c r="L1269" i="1"/>
  <c r="K1269" i="1"/>
  <c r="J1269" i="1"/>
  <c r="N1268" i="1"/>
  <c r="M1268" i="1"/>
  <c r="L1268" i="1"/>
  <c r="K1268" i="1"/>
  <c r="J1268" i="1"/>
  <c r="N1267" i="1"/>
  <c r="M1267" i="1"/>
  <c r="L1267" i="1"/>
  <c r="K1267" i="1"/>
  <c r="J1267" i="1"/>
  <c r="N119" i="1"/>
  <c r="M119" i="1"/>
  <c r="L119" i="1"/>
  <c r="K119" i="1"/>
  <c r="J119" i="1"/>
  <c r="N1266" i="1"/>
  <c r="M1266" i="1"/>
  <c r="L1266" i="1"/>
  <c r="K1266" i="1"/>
  <c r="J1266" i="1"/>
  <c r="N1265" i="1"/>
  <c r="M1265" i="1"/>
  <c r="L1265" i="1"/>
  <c r="K1265" i="1"/>
  <c r="J1265" i="1"/>
  <c r="N118" i="1"/>
  <c r="M118" i="1"/>
  <c r="L118" i="1"/>
  <c r="K118" i="1"/>
  <c r="J118" i="1"/>
  <c r="N1264" i="1"/>
  <c r="M1264" i="1"/>
  <c r="L1264" i="1"/>
  <c r="K1264" i="1"/>
  <c r="J1264" i="1"/>
  <c r="N117" i="1"/>
  <c r="M117" i="1"/>
  <c r="L117" i="1"/>
  <c r="K117" i="1"/>
  <c r="J117" i="1"/>
  <c r="N116" i="1"/>
  <c r="M116" i="1"/>
  <c r="L116" i="1"/>
  <c r="K116" i="1"/>
  <c r="J116" i="1"/>
  <c r="N115" i="1"/>
  <c r="M115" i="1"/>
  <c r="L115" i="1"/>
  <c r="K115" i="1"/>
  <c r="J115" i="1"/>
  <c r="N1263" i="1"/>
  <c r="M1263" i="1"/>
  <c r="L1263" i="1"/>
  <c r="K1263" i="1"/>
  <c r="J1263" i="1"/>
  <c r="N114" i="1"/>
  <c r="M114" i="1"/>
  <c r="L114" i="1"/>
  <c r="K114" i="1"/>
  <c r="J114" i="1"/>
  <c r="N113" i="1"/>
  <c r="M113" i="1"/>
  <c r="L113" i="1"/>
  <c r="K113" i="1"/>
  <c r="J113" i="1"/>
  <c r="N112" i="1"/>
  <c r="M112" i="1"/>
  <c r="L112" i="1"/>
  <c r="K112" i="1"/>
  <c r="J112" i="1"/>
  <c r="N111" i="1"/>
  <c r="M111" i="1"/>
  <c r="L111" i="1"/>
  <c r="K111" i="1"/>
  <c r="J111" i="1"/>
  <c r="N1262" i="1"/>
  <c r="M1262" i="1"/>
  <c r="L1262" i="1"/>
  <c r="K1262" i="1"/>
  <c r="J1262" i="1"/>
  <c r="N1261" i="1"/>
  <c r="M1261" i="1"/>
  <c r="L1261" i="1"/>
  <c r="K1261" i="1"/>
  <c r="J1261" i="1"/>
  <c r="N110" i="1"/>
  <c r="M110" i="1"/>
  <c r="L110" i="1"/>
  <c r="K110" i="1"/>
  <c r="J110" i="1"/>
  <c r="N1260" i="1"/>
  <c r="M1260" i="1"/>
  <c r="L1260" i="1"/>
  <c r="K1260" i="1"/>
  <c r="J1260" i="1"/>
  <c r="N1259" i="1"/>
  <c r="M1259" i="1"/>
  <c r="L1259" i="1"/>
  <c r="K1259" i="1"/>
  <c r="J1259" i="1"/>
  <c r="N1258" i="1"/>
  <c r="M1258" i="1"/>
  <c r="L1258" i="1"/>
  <c r="K1258" i="1"/>
  <c r="J1258" i="1"/>
  <c r="N1257" i="1"/>
  <c r="M1257" i="1"/>
  <c r="L1257" i="1"/>
  <c r="K1257" i="1"/>
  <c r="J1257" i="1"/>
  <c r="N109" i="1"/>
  <c r="M109" i="1"/>
  <c r="L109" i="1"/>
  <c r="K109" i="1"/>
  <c r="J109" i="1"/>
  <c r="N1256" i="1"/>
  <c r="M1256" i="1"/>
  <c r="L1256" i="1"/>
  <c r="K1256" i="1"/>
  <c r="J1256" i="1"/>
  <c r="N108" i="1"/>
  <c r="M108" i="1"/>
  <c r="L108" i="1"/>
  <c r="K108" i="1"/>
  <c r="J108" i="1"/>
  <c r="N107" i="1"/>
  <c r="M107" i="1"/>
  <c r="L107" i="1"/>
  <c r="K107" i="1"/>
  <c r="J107" i="1"/>
  <c r="N106" i="1"/>
  <c r="M106" i="1"/>
  <c r="L106" i="1"/>
  <c r="K106" i="1"/>
  <c r="J106" i="1"/>
  <c r="N105" i="1"/>
  <c r="M105" i="1"/>
  <c r="L105" i="1"/>
  <c r="K105" i="1"/>
  <c r="J105" i="1"/>
  <c r="N1255" i="1"/>
  <c r="M1255" i="1"/>
  <c r="L1255" i="1"/>
  <c r="K1255" i="1"/>
  <c r="J1255" i="1"/>
  <c r="N104" i="1"/>
  <c r="M104" i="1"/>
  <c r="L104" i="1"/>
  <c r="K104" i="1"/>
  <c r="J104" i="1"/>
  <c r="N1254" i="1"/>
  <c r="M1254" i="1"/>
  <c r="L1254" i="1"/>
  <c r="K1254" i="1"/>
  <c r="J1254" i="1"/>
  <c r="N103" i="1"/>
  <c r="M103" i="1"/>
  <c r="L103" i="1"/>
  <c r="K103" i="1"/>
  <c r="J103" i="1"/>
  <c r="N1253" i="1"/>
  <c r="M1253" i="1"/>
  <c r="L1253" i="1"/>
  <c r="K1253" i="1"/>
  <c r="J1253" i="1"/>
  <c r="N1252" i="1"/>
  <c r="M1252" i="1"/>
  <c r="L1252" i="1"/>
  <c r="K1252" i="1"/>
  <c r="J1252" i="1"/>
  <c r="N1251" i="1"/>
  <c r="M1251" i="1"/>
  <c r="L1251" i="1"/>
  <c r="K1251" i="1"/>
  <c r="J1251" i="1"/>
  <c r="N1250" i="1"/>
  <c r="M1250" i="1"/>
  <c r="L1250" i="1"/>
  <c r="K1250" i="1"/>
  <c r="J1250" i="1"/>
  <c r="N1249" i="1"/>
  <c r="M1249" i="1"/>
  <c r="L1249" i="1"/>
  <c r="K1249" i="1"/>
  <c r="J1249" i="1"/>
  <c r="N1248" i="1"/>
  <c r="M1248" i="1"/>
  <c r="L1248" i="1"/>
  <c r="K1248" i="1"/>
  <c r="J1248" i="1"/>
  <c r="N1247" i="1"/>
  <c r="M1247" i="1"/>
  <c r="L1247" i="1"/>
  <c r="K1247" i="1"/>
  <c r="J1247" i="1"/>
  <c r="N1246" i="1"/>
  <c r="M1246" i="1"/>
  <c r="L1246" i="1"/>
  <c r="K1246" i="1"/>
  <c r="J1246" i="1"/>
  <c r="N102" i="1"/>
  <c r="M102" i="1"/>
  <c r="L102" i="1"/>
  <c r="K102" i="1"/>
  <c r="J102" i="1"/>
  <c r="N1245" i="1"/>
  <c r="M1245" i="1"/>
  <c r="L1245" i="1"/>
  <c r="K1245" i="1"/>
  <c r="J1245" i="1"/>
  <c r="N1244" i="1"/>
  <c r="M1244" i="1"/>
  <c r="L1244" i="1"/>
  <c r="K1244" i="1"/>
  <c r="J1244" i="1"/>
  <c r="N1243" i="1"/>
  <c r="M1243" i="1"/>
  <c r="L1243" i="1"/>
  <c r="K1243" i="1"/>
  <c r="J1243" i="1"/>
  <c r="N1242" i="1"/>
  <c r="M1242" i="1"/>
  <c r="L1242" i="1"/>
  <c r="K1242" i="1"/>
  <c r="J1242" i="1"/>
  <c r="N1241" i="1"/>
  <c r="M1241" i="1"/>
  <c r="L1241" i="1"/>
  <c r="K1241" i="1"/>
  <c r="J1241" i="1"/>
  <c r="N1240" i="1"/>
  <c r="M1240" i="1"/>
  <c r="L1240" i="1"/>
  <c r="K1240" i="1"/>
  <c r="J1240" i="1"/>
  <c r="N1239" i="1"/>
  <c r="M1239" i="1"/>
  <c r="L1239" i="1"/>
  <c r="K1239" i="1"/>
  <c r="J1239" i="1"/>
  <c r="N1238" i="1"/>
  <c r="M1238" i="1"/>
  <c r="L1238" i="1"/>
  <c r="K1238" i="1"/>
  <c r="J1238" i="1"/>
  <c r="N101" i="1"/>
  <c r="M101" i="1"/>
  <c r="L101" i="1"/>
  <c r="K101" i="1"/>
  <c r="J101" i="1"/>
  <c r="N100" i="1"/>
  <c r="M100" i="1"/>
  <c r="L100" i="1"/>
  <c r="K100" i="1"/>
  <c r="J100" i="1"/>
  <c r="N1237" i="1"/>
  <c r="M1237" i="1"/>
  <c r="L1237" i="1"/>
  <c r="K1237" i="1"/>
  <c r="J1237" i="1"/>
  <c r="N1236" i="1"/>
  <c r="M1236" i="1"/>
  <c r="L1236" i="1"/>
  <c r="K1236" i="1"/>
  <c r="J1236" i="1"/>
  <c r="N1235" i="1"/>
  <c r="M1235" i="1"/>
  <c r="L1235" i="1"/>
  <c r="K1235" i="1"/>
  <c r="J1235" i="1"/>
  <c r="N1234" i="1"/>
  <c r="M1234" i="1"/>
  <c r="L1234" i="1"/>
  <c r="K1234" i="1"/>
  <c r="J1234" i="1"/>
  <c r="N1233" i="1"/>
  <c r="M1233" i="1"/>
  <c r="L1233" i="1"/>
  <c r="K1233" i="1"/>
  <c r="J1233" i="1"/>
  <c r="N99" i="1"/>
  <c r="M99" i="1"/>
  <c r="L99" i="1"/>
  <c r="K99" i="1"/>
  <c r="J99" i="1"/>
  <c r="N98" i="1"/>
  <c r="M98" i="1"/>
  <c r="L98" i="1"/>
  <c r="K98" i="1"/>
  <c r="J98" i="1"/>
  <c r="N1232" i="1"/>
  <c r="M1232" i="1"/>
  <c r="L1232" i="1"/>
  <c r="K1232" i="1"/>
  <c r="J1232" i="1"/>
  <c r="N1231" i="1"/>
  <c r="M1231" i="1"/>
  <c r="L1231" i="1"/>
  <c r="K1231" i="1"/>
  <c r="J1231" i="1"/>
  <c r="N1230" i="1"/>
  <c r="M1230" i="1"/>
  <c r="L1230" i="1"/>
  <c r="K1230" i="1"/>
  <c r="J1230" i="1"/>
  <c r="N1229" i="1"/>
  <c r="M1229" i="1"/>
  <c r="L1229" i="1"/>
  <c r="K1229" i="1"/>
  <c r="J1229" i="1"/>
  <c r="N97" i="1"/>
  <c r="M97" i="1"/>
  <c r="L97" i="1"/>
  <c r="K97" i="1"/>
  <c r="J97" i="1"/>
  <c r="N96" i="1"/>
  <c r="M96" i="1"/>
  <c r="L96" i="1"/>
  <c r="K96" i="1"/>
  <c r="J96" i="1"/>
  <c r="N1228" i="1"/>
  <c r="M1228" i="1"/>
  <c r="L1228" i="1"/>
  <c r="K1228" i="1"/>
  <c r="J1228" i="1"/>
  <c r="N95" i="1"/>
  <c r="M95" i="1"/>
  <c r="L95" i="1"/>
  <c r="K95" i="1"/>
  <c r="J95" i="1"/>
  <c r="N94" i="1"/>
  <c r="M94" i="1"/>
  <c r="L94" i="1"/>
  <c r="K94" i="1"/>
  <c r="J94" i="1"/>
  <c r="N93" i="1"/>
  <c r="M93" i="1"/>
  <c r="L93" i="1"/>
  <c r="K93" i="1"/>
  <c r="J93" i="1"/>
  <c r="N1227" i="1"/>
  <c r="M1227" i="1"/>
  <c r="L1227" i="1"/>
  <c r="K1227" i="1"/>
  <c r="J1227" i="1"/>
  <c r="N1226" i="1"/>
  <c r="M1226" i="1"/>
  <c r="L1226" i="1"/>
  <c r="K1226" i="1"/>
  <c r="J1226" i="1"/>
  <c r="N1225" i="1"/>
  <c r="M1225" i="1"/>
  <c r="L1225" i="1"/>
  <c r="K1225" i="1"/>
  <c r="J1225" i="1"/>
  <c r="N1224" i="1"/>
  <c r="M1224" i="1"/>
  <c r="L1224" i="1"/>
  <c r="K1224" i="1"/>
  <c r="J1224" i="1"/>
  <c r="N92" i="1"/>
  <c r="M92" i="1"/>
  <c r="L92" i="1"/>
  <c r="K92" i="1"/>
  <c r="J92" i="1"/>
  <c r="N1223" i="1"/>
  <c r="M1223" i="1"/>
  <c r="L1223" i="1"/>
  <c r="K1223" i="1"/>
  <c r="J1223" i="1"/>
  <c r="N91" i="1"/>
  <c r="M91" i="1"/>
  <c r="L91" i="1"/>
  <c r="K91" i="1"/>
  <c r="J91" i="1"/>
  <c r="N90" i="1"/>
  <c r="M90" i="1"/>
  <c r="L90" i="1"/>
  <c r="K90" i="1"/>
  <c r="J90" i="1"/>
  <c r="N1222" i="1"/>
  <c r="M1222" i="1"/>
  <c r="L1222" i="1"/>
  <c r="K1222" i="1"/>
  <c r="J1222" i="1"/>
  <c r="N1221" i="1"/>
  <c r="M1221" i="1"/>
  <c r="L1221" i="1"/>
  <c r="K1221" i="1"/>
  <c r="J1221" i="1"/>
  <c r="N1220" i="1"/>
  <c r="M1220" i="1"/>
  <c r="L1220" i="1"/>
  <c r="K1220" i="1"/>
  <c r="J1220" i="1"/>
  <c r="N1219" i="1"/>
  <c r="M1219" i="1"/>
  <c r="L1219" i="1"/>
  <c r="K1219" i="1"/>
  <c r="J1219" i="1"/>
  <c r="N1218" i="1"/>
  <c r="M1218" i="1"/>
  <c r="L1218" i="1"/>
  <c r="K1218" i="1"/>
  <c r="J1218" i="1"/>
  <c r="N89" i="1"/>
  <c r="M89" i="1"/>
  <c r="L89" i="1"/>
  <c r="K89" i="1"/>
  <c r="J89" i="1"/>
  <c r="N88" i="1"/>
  <c r="M88" i="1"/>
  <c r="L88" i="1"/>
  <c r="K88" i="1"/>
  <c r="J88" i="1"/>
  <c r="N87" i="1"/>
  <c r="M87" i="1"/>
  <c r="L87" i="1"/>
  <c r="K87" i="1"/>
  <c r="J87" i="1"/>
  <c r="N1217" i="1"/>
  <c r="M1217" i="1"/>
  <c r="L1217" i="1"/>
  <c r="K1217" i="1"/>
  <c r="J1217" i="1"/>
  <c r="N1216" i="1"/>
  <c r="M1216" i="1"/>
  <c r="L1216" i="1"/>
  <c r="K1216" i="1"/>
  <c r="J1216" i="1"/>
  <c r="N1215" i="1"/>
  <c r="M1215" i="1"/>
  <c r="L1215" i="1"/>
  <c r="K1215" i="1"/>
  <c r="J1215" i="1"/>
  <c r="N1214" i="1"/>
  <c r="M1214" i="1"/>
  <c r="L1214" i="1"/>
  <c r="K1214" i="1"/>
  <c r="J1214" i="1"/>
  <c r="N1213" i="1"/>
  <c r="M1213" i="1"/>
  <c r="L1213" i="1"/>
  <c r="K1213" i="1"/>
  <c r="J1213" i="1"/>
  <c r="N86" i="1"/>
  <c r="M86" i="1"/>
  <c r="L86" i="1"/>
  <c r="K86" i="1"/>
  <c r="J86" i="1"/>
  <c r="N85" i="1"/>
  <c r="M85" i="1"/>
  <c r="L85" i="1"/>
  <c r="K85" i="1"/>
  <c r="J85" i="1"/>
  <c r="N84" i="1"/>
  <c r="M84" i="1"/>
  <c r="L84" i="1"/>
  <c r="K84" i="1"/>
  <c r="J84" i="1"/>
  <c r="N1212" i="1"/>
  <c r="M1212" i="1"/>
  <c r="L1212" i="1"/>
  <c r="K1212" i="1"/>
  <c r="J1212" i="1"/>
  <c r="N1211" i="1"/>
  <c r="M1211" i="1"/>
  <c r="L1211" i="1"/>
  <c r="K1211" i="1"/>
  <c r="J1211" i="1"/>
  <c r="N1210" i="1"/>
  <c r="M1210" i="1"/>
  <c r="L1210" i="1"/>
  <c r="K1210" i="1"/>
  <c r="J1210" i="1"/>
  <c r="N1209" i="1"/>
  <c r="M1209" i="1"/>
  <c r="L1209" i="1"/>
  <c r="K1209" i="1"/>
  <c r="J1209" i="1"/>
  <c r="N1208" i="1"/>
  <c r="M1208" i="1"/>
  <c r="L1208" i="1"/>
  <c r="K1208" i="1"/>
  <c r="J1208" i="1"/>
  <c r="N1207" i="1"/>
  <c r="M1207" i="1"/>
  <c r="L1207" i="1"/>
  <c r="K1207" i="1"/>
  <c r="J1207" i="1"/>
  <c r="N1206" i="1"/>
  <c r="M1206" i="1"/>
  <c r="L1206" i="1"/>
  <c r="K1206" i="1"/>
  <c r="J1206" i="1"/>
  <c r="N1205" i="1"/>
  <c r="M1205" i="1"/>
  <c r="L1205" i="1"/>
  <c r="K1205" i="1"/>
  <c r="J1205" i="1"/>
  <c r="N1204" i="1"/>
  <c r="M1204" i="1"/>
  <c r="L1204" i="1"/>
  <c r="K1204" i="1"/>
  <c r="J1204" i="1"/>
  <c r="N1203" i="1"/>
  <c r="M1203" i="1"/>
  <c r="L1203" i="1"/>
  <c r="K1203" i="1"/>
  <c r="J1203" i="1"/>
  <c r="N1202" i="1"/>
  <c r="M1202" i="1"/>
  <c r="L1202" i="1"/>
  <c r="K1202" i="1"/>
  <c r="J1202" i="1"/>
  <c r="N1201" i="1"/>
  <c r="M1201" i="1"/>
  <c r="L1201" i="1"/>
  <c r="K1201" i="1"/>
  <c r="J1201" i="1"/>
  <c r="N1200" i="1"/>
  <c r="M1200" i="1"/>
  <c r="L1200" i="1"/>
  <c r="K1200" i="1"/>
  <c r="J1200" i="1"/>
  <c r="N1199" i="1"/>
  <c r="M1199" i="1"/>
  <c r="L1199" i="1"/>
  <c r="K1199" i="1"/>
  <c r="J1199" i="1"/>
  <c r="N1198" i="1"/>
  <c r="M1198" i="1"/>
  <c r="L1198" i="1"/>
  <c r="K1198" i="1"/>
  <c r="J1198" i="1"/>
  <c r="N1197" i="1"/>
  <c r="M1197" i="1"/>
  <c r="L1197" i="1"/>
  <c r="K1197" i="1"/>
  <c r="J1197" i="1"/>
  <c r="N1196" i="1"/>
  <c r="M1196" i="1"/>
  <c r="L1196" i="1"/>
  <c r="K1196" i="1"/>
  <c r="J1196" i="1"/>
  <c r="N1195" i="1"/>
  <c r="M1195" i="1"/>
  <c r="L1195" i="1"/>
  <c r="K1195" i="1"/>
  <c r="J1195" i="1"/>
  <c r="N1194" i="1"/>
  <c r="M1194" i="1"/>
  <c r="L1194" i="1"/>
  <c r="K1194" i="1"/>
  <c r="J1194" i="1"/>
  <c r="N1193" i="1"/>
  <c r="M1193" i="1"/>
  <c r="L1193" i="1"/>
  <c r="K1193" i="1"/>
  <c r="J1193" i="1"/>
  <c r="N1192" i="1"/>
  <c r="M1192" i="1"/>
  <c r="L1192" i="1"/>
  <c r="K1192" i="1"/>
  <c r="J1192" i="1"/>
  <c r="N1191" i="1"/>
  <c r="M1191" i="1"/>
  <c r="L1191" i="1"/>
  <c r="K1191" i="1"/>
  <c r="J1191" i="1"/>
  <c r="N1190" i="1"/>
  <c r="M1190" i="1"/>
  <c r="L1190" i="1"/>
  <c r="K1190" i="1"/>
  <c r="J1190" i="1"/>
  <c r="N1189" i="1"/>
  <c r="M1189" i="1"/>
  <c r="L1189" i="1"/>
  <c r="K1189" i="1"/>
  <c r="J1189" i="1"/>
  <c r="N1188" i="1"/>
  <c r="M1188" i="1"/>
  <c r="L1188" i="1"/>
  <c r="K1188" i="1"/>
  <c r="J1188" i="1"/>
  <c r="N1187" i="1"/>
  <c r="M1187" i="1"/>
  <c r="L1187" i="1"/>
  <c r="K1187" i="1"/>
  <c r="J1187" i="1"/>
  <c r="N1186" i="1"/>
  <c r="M1186" i="1"/>
  <c r="L1186" i="1"/>
  <c r="K1186" i="1"/>
  <c r="J1186" i="1"/>
  <c r="N1185" i="1"/>
  <c r="M1185" i="1"/>
  <c r="L1185" i="1"/>
  <c r="K1185" i="1"/>
  <c r="J1185" i="1"/>
  <c r="N1184" i="1"/>
  <c r="M1184" i="1"/>
  <c r="L1184" i="1"/>
  <c r="K1184" i="1"/>
  <c r="J1184" i="1"/>
  <c r="N1183" i="1"/>
  <c r="M1183" i="1"/>
  <c r="L1183" i="1"/>
  <c r="K1183" i="1"/>
  <c r="J1183" i="1"/>
  <c r="N1182" i="1"/>
  <c r="M1182" i="1"/>
  <c r="L1182" i="1"/>
  <c r="K1182" i="1"/>
  <c r="J1182" i="1"/>
  <c r="N1181" i="1"/>
  <c r="M1181" i="1"/>
  <c r="L1181" i="1"/>
  <c r="K1181" i="1"/>
  <c r="J1181" i="1"/>
  <c r="N1180" i="1"/>
  <c r="M1180" i="1"/>
  <c r="L1180" i="1"/>
  <c r="K1180" i="1"/>
  <c r="J1180" i="1"/>
  <c r="N1179" i="1"/>
  <c r="M1179" i="1"/>
  <c r="L1179" i="1"/>
  <c r="K1179" i="1"/>
  <c r="J1179" i="1"/>
  <c r="N1178" i="1"/>
  <c r="M1178" i="1"/>
  <c r="L1178" i="1"/>
  <c r="K1178" i="1"/>
  <c r="J1178" i="1"/>
  <c r="N1177" i="1"/>
  <c r="M1177" i="1"/>
  <c r="L1177" i="1"/>
  <c r="K1177" i="1"/>
  <c r="J1177" i="1"/>
  <c r="N1176" i="1"/>
  <c r="M1176" i="1"/>
  <c r="L1176" i="1"/>
  <c r="K1176" i="1"/>
  <c r="J1176" i="1"/>
  <c r="N1175" i="1"/>
  <c r="M1175" i="1"/>
  <c r="L1175" i="1"/>
  <c r="K1175" i="1"/>
  <c r="J1175" i="1"/>
  <c r="N1174" i="1"/>
  <c r="M1174" i="1"/>
  <c r="L1174" i="1"/>
  <c r="K1174" i="1"/>
  <c r="J1174" i="1"/>
  <c r="N1173" i="1"/>
  <c r="M1173" i="1"/>
  <c r="L1173" i="1"/>
  <c r="K1173" i="1"/>
  <c r="J1173" i="1"/>
  <c r="N1172" i="1"/>
  <c r="M1172" i="1"/>
  <c r="L1172" i="1"/>
  <c r="K1172" i="1"/>
  <c r="J1172" i="1"/>
  <c r="N1171" i="1"/>
  <c r="M1171" i="1"/>
  <c r="L1171" i="1"/>
  <c r="K1171" i="1"/>
  <c r="J1171" i="1"/>
  <c r="N1170" i="1"/>
  <c r="M1170" i="1"/>
  <c r="L1170" i="1"/>
  <c r="K1170" i="1"/>
  <c r="J1170" i="1"/>
  <c r="N1169" i="1"/>
  <c r="M1169" i="1"/>
  <c r="L1169" i="1"/>
  <c r="K1169" i="1"/>
  <c r="J1169" i="1"/>
  <c r="N1168" i="1"/>
  <c r="M1168" i="1"/>
  <c r="L1168" i="1"/>
  <c r="K1168" i="1"/>
  <c r="J1168" i="1"/>
  <c r="N1167" i="1"/>
  <c r="M1167" i="1"/>
  <c r="L1167" i="1"/>
  <c r="K1167" i="1"/>
  <c r="J1167" i="1"/>
  <c r="N1166" i="1"/>
  <c r="M1166" i="1"/>
  <c r="L1166" i="1"/>
  <c r="K1166" i="1"/>
  <c r="J1166" i="1"/>
  <c r="N1165" i="1"/>
  <c r="M1165" i="1"/>
  <c r="L1165" i="1"/>
  <c r="K1165" i="1"/>
  <c r="J1165" i="1"/>
  <c r="N1164" i="1"/>
  <c r="M1164" i="1"/>
  <c r="L1164" i="1"/>
  <c r="K1164" i="1"/>
  <c r="J1164" i="1"/>
  <c r="N1163" i="1"/>
  <c r="M1163" i="1"/>
  <c r="L1163" i="1"/>
  <c r="K1163" i="1"/>
  <c r="J1163" i="1"/>
  <c r="N1162" i="1"/>
  <c r="M1162" i="1"/>
  <c r="L1162" i="1"/>
  <c r="K1162" i="1"/>
  <c r="J1162" i="1"/>
  <c r="N1161" i="1"/>
  <c r="M1161" i="1"/>
  <c r="L1161" i="1"/>
  <c r="K1161" i="1"/>
  <c r="J1161" i="1"/>
  <c r="N1160" i="1"/>
  <c r="M1160" i="1"/>
  <c r="L1160" i="1"/>
  <c r="K1160" i="1"/>
  <c r="J1160" i="1"/>
  <c r="N1159" i="1"/>
  <c r="M1159" i="1"/>
  <c r="L1159" i="1"/>
  <c r="K1159" i="1"/>
  <c r="J1159" i="1"/>
  <c r="N1158" i="1"/>
  <c r="M1158" i="1"/>
  <c r="L1158" i="1"/>
  <c r="K1158" i="1"/>
  <c r="J1158" i="1"/>
  <c r="N1157" i="1"/>
  <c r="M1157" i="1"/>
  <c r="L1157" i="1"/>
  <c r="K1157" i="1"/>
  <c r="J1157" i="1"/>
  <c r="N1156" i="1"/>
  <c r="M1156" i="1"/>
  <c r="L1156" i="1"/>
  <c r="K1156" i="1"/>
  <c r="J1156" i="1"/>
  <c r="N1155" i="1"/>
  <c r="M1155" i="1"/>
  <c r="L1155" i="1"/>
  <c r="K1155" i="1"/>
  <c r="J1155" i="1"/>
  <c r="N1154" i="1"/>
  <c r="M1154" i="1"/>
  <c r="L1154" i="1"/>
  <c r="K1154" i="1"/>
  <c r="J1154" i="1"/>
  <c r="N1153" i="1"/>
  <c r="M1153" i="1"/>
  <c r="L1153" i="1"/>
  <c r="K1153" i="1"/>
  <c r="J1153" i="1"/>
  <c r="N1152" i="1"/>
  <c r="M1152" i="1"/>
  <c r="L1152" i="1"/>
  <c r="K1152" i="1"/>
  <c r="J1152" i="1"/>
  <c r="N1151" i="1"/>
  <c r="M1151" i="1"/>
  <c r="L1151" i="1"/>
  <c r="K1151" i="1"/>
  <c r="J1151" i="1"/>
  <c r="N1150" i="1"/>
  <c r="M1150" i="1"/>
  <c r="L1150" i="1"/>
  <c r="K1150" i="1"/>
  <c r="J1150" i="1"/>
  <c r="N1149" i="1"/>
  <c r="M1149" i="1"/>
  <c r="L1149" i="1"/>
  <c r="K1149" i="1"/>
  <c r="J1149" i="1"/>
  <c r="N1148" i="1"/>
  <c r="M1148" i="1"/>
  <c r="L1148" i="1"/>
  <c r="K1148" i="1"/>
  <c r="J1148" i="1"/>
  <c r="N1147" i="1"/>
  <c r="M1147" i="1"/>
  <c r="L1147" i="1"/>
  <c r="K1147" i="1"/>
  <c r="J1147" i="1"/>
  <c r="N1146" i="1"/>
  <c r="M1146" i="1"/>
  <c r="L1146" i="1"/>
  <c r="K1146" i="1"/>
  <c r="J1146" i="1"/>
  <c r="N1145" i="1"/>
  <c r="M1145" i="1"/>
  <c r="L1145" i="1"/>
  <c r="K1145" i="1"/>
  <c r="J1145" i="1"/>
  <c r="N1144" i="1"/>
  <c r="M1144" i="1"/>
  <c r="L1144" i="1"/>
  <c r="K1144" i="1"/>
  <c r="J1144" i="1"/>
  <c r="N1143" i="1"/>
  <c r="M1143" i="1"/>
  <c r="L1143" i="1"/>
  <c r="K1143" i="1"/>
  <c r="J1143" i="1"/>
  <c r="N1142" i="1"/>
  <c r="M1142" i="1"/>
  <c r="L1142" i="1"/>
  <c r="K1142" i="1"/>
  <c r="J1142" i="1"/>
  <c r="N1141" i="1"/>
  <c r="M1141" i="1"/>
  <c r="L1141" i="1"/>
  <c r="K1141" i="1"/>
  <c r="J1141" i="1"/>
  <c r="N1140" i="1"/>
  <c r="M1140" i="1"/>
  <c r="L1140" i="1"/>
  <c r="K1140" i="1"/>
  <c r="J1140" i="1"/>
  <c r="N1139" i="1"/>
  <c r="M1139" i="1"/>
  <c r="L1139" i="1"/>
  <c r="K1139" i="1"/>
  <c r="J1139" i="1"/>
  <c r="N1138" i="1"/>
  <c r="M1138" i="1"/>
  <c r="L1138" i="1"/>
  <c r="K1138" i="1"/>
  <c r="J1138" i="1"/>
  <c r="N1137" i="1"/>
  <c r="M1137" i="1"/>
  <c r="L1137" i="1"/>
  <c r="K1137" i="1"/>
  <c r="J1137" i="1"/>
  <c r="N1136" i="1"/>
  <c r="M1136" i="1"/>
  <c r="L1136" i="1"/>
  <c r="K1136" i="1"/>
  <c r="J1136" i="1"/>
  <c r="N1135" i="1"/>
  <c r="M1135" i="1"/>
  <c r="L1135" i="1"/>
  <c r="K1135" i="1"/>
  <c r="J1135" i="1"/>
  <c r="N1134" i="1"/>
  <c r="M1134" i="1"/>
  <c r="L1134" i="1"/>
  <c r="K1134" i="1"/>
  <c r="J1134" i="1"/>
  <c r="N1133" i="1"/>
  <c r="M1133" i="1"/>
  <c r="L1133" i="1"/>
  <c r="K1133" i="1"/>
  <c r="J1133" i="1"/>
  <c r="N1132" i="1"/>
  <c r="M1132" i="1"/>
  <c r="L1132" i="1"/>
  <c r="K1132" i="1"/>
  <c r="J1132" i="1"/>
  <c r="N1131" i="1"/>
  <c r="M1131" i="1"/>
  <c r="L1131" i="1"/>
  <c r="K1131" i="1"/>
  <c r="J1131" i="1"/>
  <c r="N1130" i="1"/>
  <c r="M1130" i="1"/>
  <c r="L1130" i="1"/>
  <c r="K1130" i="1"/>
  <c r="J1130" i="1"/>
  <c r="N1129" i="1"/>
  <c r="M1129" i="1"/>
  <c r="L1129" i="1"/>
  <c r="K1129" i="1"/>
  <c r="J1129" i="1"/>
  <c r="N1128" i="1"/>
  <c r="M1128" i="1"/>
  <c r="L1128" i="1"/>
  <c r="K1128" i="1"/>
  <c r="J1128" i="1"/>
  <c r="N1127" i="1"/>
  <c r="M1127" i="1"/>
  <c r="L1127" i="1"/>
  <c r="K1127" i="1"/>
  <c r="J1127" i="1"/>
  <c r="N1126" i="1"/>
  <c r="M1126" i="1"/>
  <c r="L1126" i="1"/>
  <c r="K1126" i="1"/>
  <c r="J1126" i="1"/>
  <c r="N1125" i="1"/>
  <c r="M1125" i="1"/>
  <c r="L1125" i="1"/>
  <c r="K1125" i="1"/>
  <c r="J1125" i="1"/>
  <c r="N1124" i="1"/>
  <c r="M1124" i="1"/>
  <c r="L1124" i="1"/>
  <c r="K1124" i="1"/>
  <c r="J1124" i="1"/>
  <c r="N1123" i="1"/>
  <c r="M1123" i="1"/>
  <c r="L1123" i="1"/>
  <c r="K1123" i="1"/>
  <c r="J1123" i="1"/>
  <c r="N1122" i="1"/>
  <c r="M1122" i="1"/>
  <c r="L1122" i="1"/>
  <c r="K1122" i="1"/>
  <c r="J1122" i="1"/>
  <c r="N1121" i="1"/>
  <c r="M1121" i="1"/>
  <c r="L1121" i="1"/>
  <c r="K1121" i="1"/>
  <c r="J1121" i="1"/>
  <c r="N1120" i="1"/>
  <c r="M1120" i="1"/>
  <c r="L1120" i="1"/>
  <c r="K1120" i="1"/>
  <c r="J1120" i="1"/>
  <c r="N1119" i="1"/>
  <c r="M1119" i="1"/>
  <c r="L1119" i="1"/>
  <c r="K1119" i="1"/>
  <c r="J1119" i="1"/>
  <c r="N1118" i="1"/>
  <c r="M1118" i="1"/>
  <c r="L1118" i="1"/>
  <c r="K1118" i="1"/>
  <c r="J1118" i="1"/>
  <c r="N1117" i="1"/>
  <c r="M1117" i="1"/>
  <c r="L1117" i="1"/>
  <c r="K1117" i="1"/>
  <c r="J1117" i="1"/>
  <c r="N1116" i="1"/>
  <c r="M1116" i="1"/>
  <c r="L1116" i="1"/>
  <c r="K1116" i="1"/>
  <c r="J1116" i="1"/>
  <c r="N1115" i="1"/>
  <c r="M1115" i="1"/>
  <c r="L1115" i="1"/>
  <c r="K1115" i="1"/>
  <c r="J1115" i="1"/>
  <c r="N1114" i="1"/>
  <c r="M1114" i="1"/>
  <c r="L1114" i="1"/>
  <c r="K1114" i="1"/>
  <c r="J1114" i="1"/>
  <c r="N1113" i="1"/>
  <c r="M1113" i="1"/>
  <c r="L1113" i="1"/>
  <c r="K1113" i="1"/>
  <c r="J1113" i="1"/>
  <c r="N1112" i="1"/>
  <c r="M1112" i="1"/>
  <c r="L1112" i="1"/>
  <c r="K1112" i="1"/>
  <c r="J1112" i="1"/>
  <c r="N1111" i="1"/>
  <c r="M1111" i="1"/>
  <c r="L1111" i="1"/>
  <c r="K1111" i="1"/>
  <c r="J1111" i="1"/>
  <c r="N1110" i="1"/>
  <c r="M1110" i="1"/>
  <c r="L1110" i="1"/>
  <c r="K1110" i="1"/>
  <c r="J1110" i="1"/>
  <c r="N1109" i="1"/>
  <c r="M1109" i="1"/>
  <c r="L1109" i="1"/>
  <c r="K1109" i="1"/>
  <c r="J1109" i="1"/>
  <c r="N1108" i="1"/>
  <c r="M1108" i="1"/>
  <c r="L1108" i="1"/>
  <c r="K1108" i="1"/>
  <c r="J1108" i="1"/>
  <c r="N1107" i="1"/>
  <c r="M1107" i="1"/>
  <c r="L1107" i="1"/>
  <c r="K1107" i="1"/>
  <c r="J1107" i="1"/>
  <c r="N1106" i="1"/>
  <c r="M1106" i="1"/>
  <c r="L1106" i="1"/>
  <c r="K1106" i="1"/>
  <c r="J1106" i="1"/>
  <c r="N1105" i="1"/>
  <c r="M1105" i="1"/>
  <c r="L1105" i="1"/>
  <c r="K1105" i="1"/>
  <c r="J1105" i="1"/>
  <c r="N1104" i="1"/>
  <c r="M1104" i="1"/>
  <c r="L1104" i="1"/>
  <c r="K1104" i="1"/>
  <c r="J1104" i="1"/>
  <c r="N1103" i="1"/>
  <c r="M1103" i="1"/>
  <c r="L1103" i="1"/>
  <c r="K1103" i="1"/>
  <c r="J1103" i="1"/>
  <c r="N1102" i="1"/>
  <c r="M1102" i="1"/>
  <c r="L1102" i="1"/>
  <c r="K1102" i="1"/>
  <c r="J1102" i="1"/>
  <c r="N1101" i="1"/>
  <c r="M1101" i="1"/>
  <c r="L1101" i="1"/>
  <c r="K1101" i="1"/>
  <c r="J1101" i="1"/>
  <c r="N1100" i="1"/>
  <c r="M1100" i="1"/>
  <c r="L1100" i="1"/>
  <c r="K1100" i="1"/>
  <c r="J1100" i="1"/>
  <c r="N1099" i="1"/>
  <c r="M1099" i="1"/>
  <c r="L1099" i="1"/>
  <c r="K1099" i="1"/>
  <c r="J1099" i="1"/>
  <c r="N1098" i="1"/>
  <c r="M1098" i="1"/>
  <c r="L1098" i="1"/>
  <c r="K1098" i="1"/>
  <c r="J1098" i="1"/>
  <c r="N1097" i="1"/>
  <c r="M1097" i="1"/>
  <c r="L1097" i="1"/>
  <c r="K1097" i="1"/>
  <c r="J1097" i="1"/>
  <c r="N1096" i="1"/>
  <c r="M1096" i="1"/>
  <c r="L1096" i="1"/>
  <c r="K1096" i="1"/>
  <c r="J1096" i="1"/>
  <c r="N1095" i="1"/>
  <c r="M1095" i="1"/>
  <c r="L1095" i="1"/>
  <c r="K1095" i="1"/>
  <c r="J1095" i="1"/>
  <c r="N1094" i="1"/>
  <c r="M1094" i="1"/>
  <c r="L1094" i="1"/>
  <c r="K1094" i="1"/>
  <c r="J1094" i="1"/>
  <c r="N1093" i="1"/>
  <c r="M1093" i="1"/>
  <c r="L1093" i="1"/>
  <c r="K1093" i="1"/>
  <c r="J1093" i="1"/>
  <c r="N1092" i="1"/>
  <c r="M1092" i="1"/>
  <c r="L1092" i="1"/>
  <c r="K1092" i="1"/>
  <c r="J1092" i="1"/>
  <c r="N1091" i="1"/>
  <c r="M1091" i="1"/>
  <c r="L1091" i="1"/>
  <c r="K1091" i="1"/>
  <c r="J1091" i="1"/>
  <c r="N1090" i="1"/>
  <c r="M1090" i="1"/>
  <c r="L1090" i="1"/>
  <c r="K1090" i="1"/>
  <c r="J1090" i="1"/>
  <c r="N1089" i="1"/>
  <c r="M1089" i="1"/>
  <c r="L1089" i="1"/>
  <c r="K1089" i="1"/>
  <c r="J1089" i="1"/>
  <c r="N1088" i="1"/>
  <c r="M1088" i="1"/>
  <c r="L1088" i="1"/>
  <c r="K1088" i="1"/>
  <c r="J1088" i="1"/>
  <c r="N1087" i="1"/>
  <c r="M1087" i="1"/>
  <c r="L1087" i="1"/>
  <c r="K1087" i="1"/>
  <c r="J1087" i="1"/>
  <c r="N1086" i="1"/>
  <c r="M1086" i="1"/>
  <c r="L1086" i="1"/>
  <c r="K1086" i="1"/>
  <c r="J1086" i="1"/>
  <c r="N1085" i="1"/>
  <c r="M1085" i="1"/>
  <c r="L1085" i="1"/>
  <c r="K1085" i="1"/>
  <c r="J1085" i="1"/>
  <c r="N1084" i="1"/>
  <c r="M1084" i="1"/>
  <c r="L1084" i="1"/>
  <c r="K1084" i="1"/>
  <c r="J1084" i="1"/>
  <c r="N1083" i="1"/>
  <c r="M1083" i="1"/>
  <c r="L1083" i="1"/>
  <c r="K1083" i="1"/>
  <c r="J1083" i="1"/>
  <c r="N1082" i="1"/>
  <c r="M1082" i="1"/>
  <c r="L1082" i="1"/>
  <c r="K1082" i="1"/>
  <c r="J1082" i="1"/>
  <c r="N1081" i="1"/>
  <c r="M1081" i="1"/>
  <c r="L1081" i="1"/>
  <c r="K1081" i="1"/>
  <c r="J1081" i="1"/>
  <c r="N1080" i="1"/>
  <c r="M1080" i="1"/>
  <c r="L1080" i="1"/>
  <c r="K1080" i="1"/>
  <c r="J1080" i="1"/>
  <c r="N1079" i="1"/>
  <c r="M1079" i="1"/>
  <c r="L1079" i="1"/>
  <c r="K1079" i="1"/>
  <c r="J1079" i="1"/>
  <c r="N1078" i="1"/>
  <c r="M1078" i="1"/>
  <c r="L1078" i="1"/>
  <c r="K1078" i="1"/>
  <c r="J1078" i="1"/>
  <c r="N1077" i="1"/>
  <c r="M1077" i="1"/>
  <c r="L1077" i="1"/>
  <c r="K1077" i="1"/>
  <c r="J1077" i="1"/>
  <c r="N1076" i="1"/>
  <c r="M1076" i="1"/>
  <c r="L1076" i="1"/>
  <c r="K1076" i="1"/>
  <c r="J1076" i="1"/>
  <c r="N1075" i="1"/>
  <c r="M1075" i="1"/>
  <c r="L1075" i="1"/>
  <c r="K1075" i="1"/>
  <c r="J1075" i="1"/>
  <c r="N1074" i="1"/>
  <c r="M1074" i="1"/>
  <c r="L1074" i="1"/>
  <c r="K1074" i="1"/>
  <c r="J1074" i="1"/>
  <c r="N1073" i="1"/>
  <c r="M1073" i="1"/>
  <c r="L1073" i="1"/>
  <c r="K1073" i="1"/>
  <c r="J1073" i="1"/>
  <c r="N1072" i="1"/>
  <c r="M1072" i="1"/>
  <c r="L1072" i="1"/>
  <c r="K1072" i="1"/>
  <c r="J1072" i="1"/>
  <c r="N1071" i="1"/>
  <c r="M1071" i="1"/>
  <c r="L1071" i="1"/>
  <c r="K1071" i="1"/>
  <c r="J1071" i="1"/>
  <c r="N1070" i="1"/>
  <c r="M1070" i="1"/>
  <c r="L1070" i="1"/>
  <c r="K1070" i="1"/>
  <c r="J1070" i="1"/>
  <c r="N1069" i="1"/>
  <c r="M1069" i="1"/>
  <c r="L1069" i="1"/>
  <c r="K1069" i="1"/>
  <c r="J1069" i="1"/>
  <c r="N1068" i="1"/>
  <c r="M1068" i="1"/>
  <c r="L1068" i="1"/>
  <c r="K1068" i="1"/>
  <c r="J1068" i="1"/>
  <c r="N1067" i="1"/>
  <c r="M1067" i="1"/>
  <c r="L1067" i="1"/>
  <c r="K1067" i="1"/>
  <c r="J1067" i="1"/>
  <c r="N1066" i="1"/>
  <c r="M1066" i="1"/>
  <c r="L1066" i="1"/>
  <c r="K1066" i="1"/>
  <c r="J1066" i="1"/>
  <c r="N1065" i="1"/>
  <c r="M1065" i="1"/>
  <c r="L1065" i="1"/>
  <c r="K1065" i="1"/>
  <c r="J1065" i="1"/>
  <c r="N1064" i="1"/>
  <c r="M1064" i="1"/>
  <c r="L1064" i="1"/>
  <c r="K1064" i="1"/>
  <c r="J1064" i="1"/>
  <c r="N1063" i="1"/>
  <c r="M1063" i="1"/>
  <c r="L1063" i="1"/>
  <c r="K1063" i="1"/>
  <c r="J1063" i="1"/>
  <c r="N1062" i="1"/>
  <c r="M1062" i="1"/>
  <c r="L1062" i="1"/>
  <c r="K1062" i="1"/>
  <c r="J1062" i="1"/>
  <c r="N1061" i="1"/>
  <c r="M1061" i="1"/>
  <c r="L1061" i="1"/>
  <c r="K1061" i="1"/>
  <c r="J1061" i="1"/>
  <c r="N1060" i="1"/>
  <c r="M1060" i="1"/>
  <c r="L1060" i="1"/>
  <c r="K1060" i="1"/>
  <c r="J1060" i="1"/>
  <c r="N1059" i="1"/>
  <c r="M1059" i="1"/>
  <c r="L1059" i="1"/>
  <c r="K1059" i="1"/>
  <c r="J1059" i="1"/>
  <c r="N1058" i="1"/>
  <c r="M1058" i="1"/>
  <c r="L1058" i="1"/>
  <c r="K1058" i="1"/>
  <c r="J1058" i="1"/>
  <c r="N1057" i="1"/>
  <c r="M1057" i="1"/>
  <c r="L1057" i="1"/>
  <c r="K1057" i="1"/>
  <c r="J1057" i="1"/>
  <c r="N1056" i="1"/>
  <c r="M1056" i="1"/>
  <c r="L1056" i="1"/>
  <c r="K1056" i="1"/>
  <c r="J1056" i="1"/>
  <c r="N1055" i="1"/>
  <c r="M1055" i="1"/>
  <c r="L1055" i="1"/>
  <c r="K1055" i="1"/>
  <c r="J1055" i="1"/>
  <c r="N1054" i="1"/>
  <c r="M1054" i="1"/>
  <c r="L1054" i="1"/>
  <c r="K1054" i="1"/>
  <c r="J1054" i="1"/>
  <c r="N1053" i="1"/>
  <c r="M1053" i="1"/>
  <c r="L1053" i="1"/>
  <c r="K1053" i="1"/>
  <c r="J1053" i="1"/>
  <c r="N1052" i="1"/>
  <c r="M1052" i="1"/>
  <c r="L1052" i="1"/>
  <c r="K1052" i="1"/>
  <c r="J1052" i="1"/>
  <c r="N1051" i="1"/>
  <c r="M1051" i="1"/>
  <c r="L1051" i="1"/>
  <c r="K1051" i="1"/>
  <c r="J1051" i="1"/>
  <c r="N1050" i="1"/>
  <c r="M1050" i="1"/>
  <c r="L1050" i="1"/>
  <c r="K1050" i="1"/>
  <c r="J1050" i="1"/>
  <c r="N1049" i="1"/>
  <c r="M1049" i="1"/>
  <c r="L1049" i="1"/>
  <c r="K1049" i="1"/>
  <c r="J1049" i="1"/>
  <c r="N1048" i="1"/>
  <c r="M1048" i="1"/>
  <c r="L1048" i="1"/>
  <c r="K1048" i="1"/>
  <c r="J1048" i="1"/>
  <c r="N1047" i="1"/>
  <c r="M1047" i="1"/>
  <c r="L1047" i="1"/>
  <c r="K1047" i="1"/>
  <c r="J1047" i="1"/>
  <c r="N1046" i="1"/>
  <c r="M1046" i="1"/>
  <c r="L1046" i="1"/>
  <c r="K1046" i="1"/>
  <c r="J1046" i="1"/>
  <c r="N1045" i="1"/>
  <c r="M1045" i="1"/>
  <c r="L1045" i="1"/>
  <c r="K1045" i="1"/>
  <c r="J1045" i="1"/>
  <c r="N1044" i="1"/>
  <c r="M1044" i="1"/>
  <c r="L1044" i="1"/>
  <c r="K1044" i="1"/>
  <c r="J1044" i="1"/>
  <c r="N1043" i="1"/>
  <c r="M1043" i="1"/>
  <c r="L1043" i="1"/>
  <c r="K1043" i="1"/>
  <c r="J1043" i="1"/>
  <c r="N1042" i="1"/>
  <c r="M1042" i="1"/>
  <c r="L1042" i="1"/>
  <c r="K1042" i="1"/>
  <c r="J1042" i="1"/>
  <c r="N1041" i="1"/>
  <c r="M1041" i="1"/>
  <c r="L1041" i="1"/>
  <c r="K1041" i="1"/>
  <c r="J1041" i="1"/>
  <c r="N1040" i="1"/>
  <c r="M1040" i="1"/>
  <c r="L1040" i="1"/>
  <c r="K1040" i="1"/>
  <c r="J1040" i="1"/>
  <c r="N1039" i="1"/>
  <c r="M1039" i="1"/>
  <c r="L1039" i="1"/>
  <c r="K1039" i="1"/>
  <c r="J1039" i="1"/>
  <c r="N1038" i="1"/>
  <c r="M1038" i="1"/>
  <c r="L1038" i="1"/>
  <c r="K1038" i="1"/>
  <c r="J1038" i="1"/>
  <c r="N1037" i="1"/>
  <c r="M1037" i="1"/>
  <c r="L1037" i="1"/>
  <c r="K1037" i="1"/>
  <c r="J1037" i="1"/>
  <c r="N1036" i="1"/>
  <c r="M1036" i="1"/>
  <c r="L1036" i="1"/>
  <c r="K1036" i="1"/>
  <c r="J1036" i="1"/>
  <c r="N1035" i="1"/>
  <c r="M1035" i="1"/>
  <c r="L1035" i="1"/>
  <c r="K1035" i="1"/>
  <c r="J1035" i="1"/>
  <c r="N1034" i="1"/>
  <c r="M1034" i="1"/>
  <c r="L1034" i="1"/>
  <c r="K1034" i="1"/>
  <c r="J1034" i="1"/>
  <c r="N1033" i="1"/>
  <c r="M1033" i="1"/>
  <c r="L1033" i="1"/>
  <c r="K1033" i="1"/>
  <c r="J1033" i="1"/>
  <c r="N1032" i="1"/>
  <c r="M1032" i="1"/>
  <c r="L1032" i="1"/>
  <c r="K1032" i="1"/>
  <c r="J1032" i="1"/>
  <c r="N1031" i="1"/>
  <c r="M1031" i="1"/>
  <c r="L1031" i="1"/>
  <c r="K1031" i="1"/>
  <c r="J1031" i="1"/>
  <c r="N1030" i="1"/>
  <c r="M1030" i="1"/>
  <c r="L1030" i="1"/>
  <c r="K1030" i="1"/>
  <c r="J1030" i="1"/>
  <c r="N1029" i="1"/>
  <c r="M1029" i="1"/>
  <c r="L1029" i="1"/>
  <c r="K1029" i="1"/>
  <c r="J1029" i="1"/>
  <c r="N1028" i="1"/>
  <c r="M1028" i="1"/>
  <c r="L1028" i="1"/>
  <c r="K1028" i="1"/>
  <c r="J1028" i="1"/>
  <c r="N1027" i="1"/>
  <c r="M1027" i="1"/>
  <c r="L1027" i="1"/>
  <c r="K1027" i="1"/>
  <c r="J1027" i="1"/>
  <c r="N1026" i="1"/>
  <c r="M1026" i="1"/>
  <c r="L1026" i="1"/>
  <c r="K1026" i="1"/>
  <c r="J1026" i="1"/>
  <c r="N1025" i="1"/>
  <c r="M1025" i="1"/>
  <c r="L1025" i="1"/>
  <c r="K1025" i="1"/>
  <c r="J1025" i="1"/>
  <c r="N1024" i="1"/>
  <c r="M1024" i="1"/>
  <c r="L1024" i="1"/>
  <c r="K1024" i="1"/>
  <c r="J1024" i="1"/>
  <c r="N1023" i="1"/>
  <c r="M1023" i="1"/>
  <c r="L1023" i="1"/>
  <c r="K1023" i="1"/>
  <c r="J1023" i="1"/>
  <c r="N1022" i="1"/>
  <c r="M1022" i="1"/>
  <c r="L1022" i="1"/>
  <c r="K1022" i="1"/>
  <c r="J1022" i="1"/>
  <c r="N1021" i="1"/>
  <c r="M1021" i="1"/>
  <c r="L1021" i="1"/>
  <c r="K1021" i="1"/>
  <c r="J1021" i="1"/>
  <c r="N1020" i="1"/>
  <c r="M1020" i="1"/>
  <c r="L1020" i="1"/>
  <c r="K1020" i="1"/>
  <c r="J1020" i="1"/>
  <c r="N1019" i="1"/>
  <c r="M1019" i="1"/>
  <c r="L1019" i="1"/>
  <c r="K1019" i="1"/>
  <c r="J1019" i="1"/>
  <c r="N1018" i="1"/>
  <c r="M1018" i="1"/>
  <c r="L1018" i="1"/>
  <c r="K1018" i="1"/>
  <c r="J1018" i="1"/>
  <c r="N1017" i="1"/>
  <c r="M1017" i="1"/>
  <c r="L1017" i="1"/>
  <c r="K1017" i="1"/>
  <c r="J1017" i="1"/>
  <c r="N1016" i="1"/>
  <c r="M1016" i="1"/>
  <c r="L1016" i="1"/>
  <c r="K1016" i="1"/>
  <c r="J1016" i="1"/>
  <c r="N1015" i="1"/>
  <c r="M1015" i="1"/>
  <c r="L1015" i="1"/>
  <c r="K1015" i="1"/>
  <c r="J1015" i="1"/>
  <c r="N1014" i="1"/>
  <c r="M1014" i="1"/>
  <c r="L1014" i="1"/>
  <c r="K1014" i="1"/>
  <c r="J1014" i="1"/>
  <c r="N1013" i="1"/>
  <c r="M1013" i="1"/>
  <c r="L1013" i="1"/>
  <c r="K1013" i="1"/>
  <c r="J1013" i="1"/>
  <c r="N1012" i="1"/>
  <c r="M1012" i="1"/>
  <c r="L1012" i="1"/>
  <c r="K1012" i="1"/>
  <c r="J1012" i="1"/>
  <c r="N1011" i="1"/>
  <c r="M1011" i="1"/>
  <c r="L1011" i="1"/>
  <c r="K1011" i="1"/>
  <c r="J1011" i="1"/>
  <c r="N1010" i="1"/>
  <c r="M1010" i="1"/>
  <c r="L1010" i="1"/>
  <c r="K1010" i="1"/>
  <c r="J1010" i="1"/>
  <c r="N1009" i="1"/>
  <c r="M1009" i="1"/>
  <c r="L1009" i="1"/>
  <c r="K1009" i="1"/>
  <c r="J1009" i="1"/>
  <c r="N1008" i="1"/>
  <c r="M1008" i="1"/>
  <c r="L1008" i="1"/>
  <c r="K1008" i="1"/>
  <c r="J1008" i="1"/>
  <c r="N1007" i="1"/>
  <c r="M1007" i="1"/>
  <c r="L1007" i="1"/>
  <c r="K1007" i="1"/>
  <c r="J1007" i="1"/>
  <c r="N1006" i="1"/>
  <c r="M1006" i="1"/>
  <c r="L1006" i="1"/>
  <c r="K1006" i="1"/>
  <c r="J1006" i="1"/>
  <c r="N1005" i="1"/>
  <c r="M1005" i="1"/>
  <c r="L1005" i="1"/>
  <c r="K1005" i="1"/>
  <c r="J1005" i="1"/>
  <c r="N1004" i="1"/>
  <c r="M1004" i="1"/>
  <c r="L1004" i="1"/>
  <c r="K1004" i="1"/>
  <c r="J1004" i="1"/>
  <c r="N1003" i="1"/>
  <c r="M1003" i="1"/>
  <c r="L1003" i="1"/>
  <c r="K1003" i="1"/>
  <c r="J1003" i="1"/>
  <c r="N1002" i="1"/>
  <c r="M1002" i="1"/>
  <c r="L1002" i="1"/>
  <c r="K1002" i="1"/>
  <c r="J1002" i="1"/>
  <c r="N1001" i="1"/>
  <c r="M1001" i="1"/>
  <c r="L1001" i="1"/>
  <c r="K1001" i="1"/>
  <c r="J1001" i="1"/>
  <c r="N1000" i="1"/>
  <c r="M1000" i="1"/>
  <c r="L1000" i="1"/>
  <c r="K1000" i="1"/>
  <c r="J1000" i="1"/>
  <c r="N999" i="1"/>
  <c r="M999" i="1"/>
  <c r="L999" i="1"/>
  <c r="K999" i="1"/>
  <c r="J999" i="1"/>
  <c r="N998" i="1"/>
  <c r="M998" i="1"/>
  <c r="L998" i="1"/>
  <c r="K998" i="1"/>
  <c r="J998" i="1"/>
  <c r="N997" i="1"/>
  <c r="M997" i="1"/>
  <c r="L997" i="1"/>
  <c r="K997" i="1"/>
  <c r="J997" i="1"/>
  <c r="N996" i="1"/>
  <c r="M996" i="1"/>
  <c r="L996" i="1"/>
  <c r="K996" i="1"/>
  <c r="J996" i="1"/>
  <c r="N995" i="1"/>
  <c r="M995" i="1"/>
  <c r="L995" i="1"/>
  <c r="K995" i="1"/>
  <c r="J995" i="1"/>
  <c r="N994" i="1"/>
  <c r="M994" i="1"/>
  <c r="L994" i="1"/>
  <c r="K994" i="1"/>
  <c r="J994" i="1"/>
  <c r="N993" i="1"/>
  <c r="M993" i="1"/>
  <c r="L993" i="1"/>
  <c r="K993" i="1"/>
  <c r="J993" i="1"/>
  <c r="N992" i="1"/>
  <c r="M992" i="1"/>
  <c r="L992" i="1"/>
  <c r="K992" i="1"/>
  <c r="J992" i="1"/>
  <c r="N991" i="1"/>
  <c r="M991" i="1"/>
  <c r="L991" i="1"/>
  <c r="K991" i="1"/>
  <c r="J991" i="1"/>
  <c r="N990" i="1"/>
  <c r="M990" i="1"/>
  <c r="L990" i="1"/>
  <c r="K990" i="1"/>
  <c r="J990" i="1"/>
  <c r="N989" i="1"/>
  <c r="M989" i="1"/>
  <c r="L989" i="1"/>
  <c r="K989" i="1"/>
  <c r="J989" i="1"/>
  <c r="N988" i="1"/>
  <c r="M988" i="1"/>
  <c r="L988" i="1"/>
  <c r="K988" i="1"/>
  <c r="J988" i="1"/>
  <c r="N987" i="1"/>
  <c r="M987" i="1"/>
  <c r="L987" i="1"/>
  <c r="K987" i="1"/>
  <c r="J987" i="1"/>
  <c r="N986" i="1"/>
  <c r="M986" i="1"/>
  <c r="L986" i="1"/>
  <c r="K986" i="1"/>
  <c r="J986" i="1"/>
  <c r="N985" i="1"/>
  <c r="M985" i="1"/>
  <c r="L985" i="1"/>
  <c r="K985" i="1"/>
  <c r="J985" i="1"/>
  <c r="N984" i="1"/>
  <c r="M984" i="1"/>
  <c r="L984" i="1"/>
  <c r="K984" i="1"/>
  <c r="J984" i="1"/>
  <c r="N983" i="1"/>
  <c r="M983" i="1"/>
  <c r="L983" i="1"/>
  <c r="K983" i="1"/>
  <c r="J983" i="1"/>
  <c r="N982" i="1"/>
  <c r="M982" i="1"/>
  <c r="L982" i="1"/>
  <c r="K982" i="1"/>
  <c r="J982" i="1"/>
  <c r="N981" i="1"/>
  <c r="M981" i="1"/>
  <c r="L981" i="1"/>
  <c r="K981" i="1"/>
  <c r="J981" i="1"/>
  <c r="N980" i="1"/>
  <c r="M980" i="1"/>
  <c r="L980" i="1"/>
  <c r="K980" i="1"/>
  <c r="J980" i="1"/>
  <c r="N979" i="1"/>
  <c r="M979" i="1"/>
  <c r="L979" i="1"/>
  <c r="K979" i="1"/>
  <c r="J979" i="1"/>
  <c r="N978" i="1"/>
  <c r="M978" i="1"/>
  <c r="L978" i="1"/>
  <c r="K978" i="1"/>
  <c r="J978" i="1"/>
  <c r="N977" i="1"/>
  <c r="M977" i="1"/>
  <c r="L977" i="1"/>
  <c r="K977" i="1"/>
  <c r="J977" i="1"/>
  <c r="N976" i="1"/>
  <c r="M976" i="1"/>
  <c r="L976" i="1"/>
  <c r="K976" i="1"/>
  <c r="J976" i="1"/>
  <c r="N975" i="1"/>
  <c r="M975" i="1"/>
  <c r="L975" i="1"/>
  <c r="K975" i="1"/>
  <c r="J975" i="1"/>
  <c r="N974" i="1"/>
  <c r="M974" i="1"/>
  <c r="L974" i="1"/>
  <c r="K974" i="1"/>
  <c r="J974" i="1"/>
  <c r="N973" i="1"/>
  <c r="M973" i="1"/>
  <c r="L973" i="1"/>
  <c r="K973" i="1"/>
  <c r="J973" i="1"/>
  <c r="N972" i="1"/>
  <c r="M972" i="1"/>
  <c r="L972" i="1"/>
  <c r="K972" i="1"/>
  <c r="J972" i="1"/>
  <c r="N971" i="1"/>
  <c r="M971" i="1"/>
  <c r="L971" i="1"/>
  <c r="K971" i="1"/>
  <c r="J971" i="1"/>
  <c r="N970" i="1"/>
  <c r="M970" i="1"/>
  <c r="L970" i="1"/>
  <c r="K970" i="1"/>
  <c r="J970" i="1"/>
  <c r="N969" i="1"/>
  <c r="M969" i="1"/>
  <c r="L969" i="1"/>
  <c r="K969" i="1"/>
  <c r="J969" i="1"/>
  <c r="N968" i="1"/>
  <c r="M968" i="1"/>
  <c r="L968" i="1"/>
  <c r="K968" i="1"/>
  <c r="J968" i="1"/>
  <c r="N967" i="1"/>
  <c r="M967" i="1"/>
  <c r="L967" i="1"/>
  <c r="K967" i="1"/>
  <c r="J967" i="1"/>
  <c r="N966" i="1"/>
  <c r="M966" i="1"/>
  <c r="L966" i="1"/>
  <c r="K966" i="1"/>
  <c r="J966" i="1"/>
  <c r="N965" i="1"/>
  <c r="M965" i="1"/>
  <c r="L965" i="1"/>
  <c r="K965" i="1"/>
  <c r="J965" i="1"/>
  <c r="N964" i="1"/>
  <c r="M964" i="1"/>
  <c r="L964" i="1"/>
  <c r="K964" i="1"/>
  <c r="J964" i="1"/>
  <c r="N963" i="1"/>
  <c r="M963" i="1"/>
  <c r="L963" i="1"/>
  <c r="K963" i="1"/>
  <c r="J963" i="1"/>
  <c r="N962" i="1"/>
  <c r="M962" i="1"/>
  <c r="L962" i="1"/>
  <c r="K962" i="1"/>
  <c r="J962" i="1"/>
  <c r="N961" i="1"/>
  <c r="M961" i="1"/>
  <c r="L961" i="1"/>
  <c r="K961" i="1"/>
  <c r="J961" i="1"/>
  <c r="N960" i="1"/>
  <c r="M960" i="1"/>
  <c r="L960" i="1"/>
  <c r="K960" i="1"/>
  <c r="J960" i="1"/>
  <c r="N959" i="1"/>
  <c r="M959" i="1"/>
  <c r="L959" i="1"/>
  <c r="K959" i="1"/>
  <c r="J959" i="1"/>
  <c r="N958" i="1"/>
  <c r="M958" i="1"/>
  <c r="L958" i="1"/>
  <c r="K958" i="1"/>
  <c r="J958" i="1"/>
  <c r="N957" i="1"/>
  <c r="M957" i="1"/>
  <c r="L957" i="1"/>
  <c r="K957" i="1"/>
  <c r="J957" i="1"/>
  <c r="N956" i="1"/>
  <c r="M956" i="1"/>
  <c r="L956" i="1"/>
  <c r="K956" i="1"/>
  <c r="J956" i="1"/>
  <c r="N955" i="1"/>
  <c r="M955" i="1"/>
  <c r="L955" i="1"/>
  <c r="K955" i="1"/>
  <c r="J955" i="1"/>
  <c r="N954" i="1"/>
  <c r="M954" i="1"/>
  <c r="L954" i="1"/>
  <c r="K954" i="1"/>
  <c r="J954" i="1"/>
  <c r="N953" i="1"/>
  <c r="M953" i="1"/>
  <c r="L953" i="1"/>
  <c r="K953" i="1"/>
  <c r="J953" i="1"/>
  <c r="N952" i="1"/>
  <c r="M952" i="1"/>
  <c r="L952" i="1"/>
  <c r="K952" i="1"/>
  <c r="J952" i="1"/>
  <c r="N951" i="1"/>
  <c r="M951" i="1"/>
  <c r="L951" i="1"/>
  <c r="K951" i="1"/>
  <c r="J951" i="1"/>
  <c r="N950" i="1"/>
  <c r="M950" i="1"/>
  <c r="L950" i="1"/>
  <c r="K950" i="1"/>
  <c r="J950" i="1"/>
  <c r="N949" i="1"/>
  <c r="M949" i="1"/>
  <c r="L949" i="1"/>
  <c r="K949" i="1"/>
  <c r="J949" i="1"/>
  <c r="N948" i="1"/>
  <c r="M948" i="1"/>
  <c r="L948" i="1"/>
  <c r="K948" i="1"/>
  <c r="J948" i="1"/>
  <c r="N947" i="1"/>
  <c r="M947" i="1"/>
  <c r="L947" i="1"/>
  <c r="K947" i="1"/>
  <c r="J947" i="1"/>
  <c r="N946" i="1"/>
  <c r="M946" i="1"/>
  <c r="L946" i="1"/>
  <c r="K946" i="1"/>
  <c r="J946" i="1"/>
  <c r="N945" i="1"/>
  <c r="M945" i="1"/>
  <c r="L945" i="1"/>
  <c r="K945" i="1"/>
  <c r="J945" i="1"/>
  <c r="N944" i="1"/>
  <c r="M944" i="1"/>
  <c r="L944" i="1"/>
  <c r="K944" i="1"/>
  <c r="J944" i="1"/>
  <c r="N943" i="1"/>
  <c r="M943" i="1"/>
  <c r="L943" i="1"/>
  <c r="K943" i="1"/>
  <c r="J943" i="1"/>
  <c r="N942" i="1"/>
  <c r="M942" i="1"/>
  <c r="L942" i="1"/>
  <c r="K942" i="1"/>
  <c r="J942" i="1"/>
  <c r="N941" i="1"/>
  <c r="M941" i="1"/>
  <c r="L941" i="1"/>
  <c r="K941" i="1"/>
  <c r="J941" i="1"/>
  <c r="N940" i="1"/>
  <c r="M940" i="1"/>
  <c r="L940" i="1"/>
  <c r="K940" i="1"/>
  <c r="J940" i="1"/>
  <c r="N939" i="1"/>
  <c r="M939" i="1"/>
  <c r="L939" i="1"/>
  <c r="K939" i="1"/>
  <c r="J939" i="1"/>
  <c r="N938" i="1"/>
  <c r="M938" i="1"/>
  <c r="L938" i="1"/>
  <c r="K938" i="1"/>
  <c r="J938" i="1"/>
  <c r="N937" i="1"/>
  <c r="M937" i="1"/>
  <c r="L937" i="1"/>
  <c r="K937" i="1"/>
  <c r="J937" i="1"/>
  <c r="N936" i="1"/>
  <c r="M936" i="1"/>
  <c r="L936" i="1"/>
  <c r="K936" i="1"/>
  <c r="J936" i="1"/>
  <c r="N935" i="1"/>
  <c r="M935" i="1"/>
  <c r="L935" i="1"/>
  <c r="K935" i="1"/>
  <c r="J935" i="1"/>
  <c r="N934" i="1"/>
  <c r="M934" i="1"/>
  <c r="L934" i="1"/>
  <c r="K934" i="1"/>
  <c r="J934" i="1"/>
  <c r="N933" i="1"/>
  <c r="M933" i="1"/>
  <c r="L933" i="1"/>
  <c r="K933" i="1"/>
  <c r="J933" i="1"/>
  <c r="N932" i="1"/>
  <c r="M932" i="1"/>
  <c r="L932" i="1"/>
  <c r="K932" i="1"/>
  <c r="J932" i="1"/>
  <c r="N931" i="1"/>
  <c r="M931" i="1"/>
  <c r="L931" i="1"/>
  <c r="K931" i="1"/>
  <c r="J931" i="1"/>
  <c r="N930" i="1"/>
  <c r="M930" i="1"/>
  <c r="L930" i="1"/>
  <c r="K930" i="1"/>
  <c r="J930" i="1"/>
  <c r="N929" i="1"/>
  <c r="M929" i="1"/>
  <c r="L929" i="1"/>
  <c r="K929" i="1"/>
  <c r="J929" i="1"/>
  <c r="N928" i="1"/>
  <c r="M928" i="1"/>
  <c r="L928" i="1"/>
  <c r="K928" i="1"/>
  <c r="J928" i="1"/>
  <c r="N927" i="1"/>
  <c r="M927" i="1"/>
  <c r="L927" i="1"/>
  <c r="K927" i="1"/>
  <c r="J927" i="1"/>
  <c r="N926" i="1"/>
  <c r="M926" i="1"/>
  <c r="L926" i="1"/>
  <c r="K926" i="1"/>
  <c r="J926" i="1"/>
  <c r="N925" i="1"/>
  <c r="M925" i="1"/>
  <c r="L925" i="1"/>
  <c r="K925" i="1"/>
  <c r="J925" i="1"/>
  <c r="N924" i="1"/>
  <c r="M924" i="1"/>
  <c r="L924" i="1"/>
  <c r="K924" i="1"/>
  <c r="J924" i="1"/>
  <c r="N923" i="1"/>
  <c r="M923" i="1"/>
  <c r="L923" i="1"/>
  <c r="K923" i="1"/>
  <c r="J923" i="1"/>
  <c r="N922" i="1"/>
  <c r="M922" i="1"/>
  <c r="L922" i="1"/>
  <c r="K922" i="1"/>
  <c r="J922" i="1"/>
  <c r="N921" i="1"/>
  <c r="M921" i="1"/>
  <c r="L921" i="1"/>
  <c r="K921" i="1"/>
  <c r="J921" i="1"/>
  <c r="N920" i="1"/>
  <c r="M920" i="1"/>
  <c r="L920" i="1"/>
  <c r="K920" i="1"/>
  <c r="J920" i="1"/>
  <c r="N919" i="1"/>
  <c r="M919" i="1"/>
  <c r="L919" i="1"/>
  <c r="K919" i="1"/>
  <c r="J919" i="1"/>
  <c r="N918" i="1"/>
  <c r="M918" i="1"/>
  <c r="L918" i="1"/>
  <c r="K918" i="1"/>
  <c r="J918" i="1"/>
  <c r="N917" i="1"/>
  <c r="M917" i="1"/>
  <c r="L917" i="1"/>
  <c r="K917" i="1"/>
  <c r="J917" i="1"/>
  <c r="N916" i="1"/>
  <c r="M916" i="1"/>
  <c r="L916" i="1"/>
  <c r="K916" i="1"/>
  <c r="J916" i="1"/>
  <c r="N915" i="1"/>
  <c r="M915" i="1"/>
  <c r="L915" i="1"/>
  <c r="K915" i="1"/>
  <c r="J915" i="1"/>
  <c r="N914" i="1"/>
  <c r="M914" i="1"/>
  <c r="L914" i="1"/>
  <c r="K914" i="1"/>
  <c r="J914" i="1"/>
  <c r="N913" i="1"/>
  <c r="M913" i="1"/>
  <c r="L913" i="1"/>
  <c r="K913" i="1"/>
  <c r="J913" i="1"/>
  <c r="N912" i="1"/>
  <c r="M912" i="1"/>
  <c r="L912" i="1"/>
  <c r="K912" i="1"/>
  <c r="J912" i="1"/>
  <c r="N911" i="1"/>
  <c r="M911" i="1"/>
  <c r="L911" i="1"/>
  <c r="K911" i="1"/>
  <c r="J911" i="1"/>
  <c r="N910" i="1"/>
  <c r="M910" i="1"/>
  <c r="L910" i="1"/>
  <c r="K910" i="1"/>
  <c r="J910" i="1"/>
  <c r="N909" i="1"/>
  <c r="M909" i="1"/>
  <c r="L909" i="1"/>
  <c r="K909" i="1"/>
  <c r="J909" i="1"/>
  <c r="N908" i="1"/>
  <c r="M908" i="1"/>
  <c r="L908" i="1"/>
  <c r="K908" i="1"/>
  <c r="J908" i="1"/>
  <c r="N907" i="1"/>
  <c r="M907" i="1"/>
  <c r="L907" i="1"/>
  <c r="K907" i="1"/>
  <c r="J907" i="1"/>
  <c r="N906" i="1"/>
  <c r="M906" i="1"/>
  <c r="L906" i="1"/>
  <c r="K906" i="1"/>
  <c r="J906" i="1"/>
  <c r="N905" i="1"/>
  <c r="M905" i="1"/>
  <c r="L905" i="1"/>
  <c r="K905" i="1"/>
  <c r="J905" i="1"/>
  <c r="N904" i="1"/>
  <c r="M904" i="1"/>
  <c r="L904" i="1"/>
  <c r="K904" i="1"/>
  <c r="J904" i="1"/>
  <c r="N903" i="1"/>
  <c r="M903" i="1"/>
  <c r="L903" i="1"/>
  <c r="K903" i="1"/>
  <c r="J903" i="1"/>
  <c r="N902" i="1"/>
  <c r="M902" i="1"/>
  <c r="L902" i="1"/>
  <c r="K902" i="1"/>
  <c r="J902" i="1"/>
  <c r="N901" i="1"/>
  <c r="M901" i="1"/>
  <c r="L901" i="1"/>
  <c r="K901" i="1"/>
  <c r="J901" i="1"/>
  <c r="N900" i="1"/>
  <c r="M900" i="1"/>
  <c r="L900" i="1"/>
  <c r="K900" i="1"/>
  <c r="J900" i="1"/>
  <c r="N899" i="1"/>
  <c r="M899" i="1"/>
  <c r="L899" i="1"/>
  <c r="K899" i="1"/>
  <c r="J899" i="1"/>
  <c r="N898" i="1"/>
  <c r="M898" i="1"/>
  <c r="L898" i="1"/>
  <c r="K898" i="1"/>
  <c r="J898" i="1"/>
  <c r="N897" i="1"/>
  <c r="M897" i="1"/>
  <c r="L897" i="1"/>
  <c r="K897" i="1"/>
  <c r="J897" i="1"/>
  <c r="N896" i="1"/>
  <c r="M896" i="1"/>
  <c r="L896" i="1"/>
  <c r="K896" i="1"/>
  <c r="J896" i="1"/>
  <c r="N895" i="1"/>
  <c r="M895" i="1"/>
  <c r="L895" i="1"/>
  <c r="K895" i="1"/>
  <c r="J895" i="1"/>
  <c r="N894" i="1"/>
  <c r="M894" i="1"/>
  <c r="L894" i="1"/>
  <c r="K894" i="1"/>
  <c r="J894" i="1"/>
  <c r="N893" i="1"/>
  <c r="M893" i="1"/>
  <c r="L893" i="1"/>
  <c r="K893" i="1"/>
  <c r="J893" i="1"/>
  <c r="N892" i="1"/>
  <c r="M892" i="1"/>
  <c r="L892" i="1"/>
  <c r="K892" i="1"/>
  <c r="J892" i="1"/>
  <c r="N891" i="1"/>
  <c r="M891" i="1"/>
  <c r="L891" i="1"/>
  <c r="K891" i="1"/>
  <c r="J891" i="1"/>
  <c r="N890" i="1"/>
  <c r="M890" i="1"/>
  <c r="L890" i="1"/>
  <c r="K890" i="1"/>
  <c r="J890" i="1"/>
  <c r="N889" i="1"/>
  <c r="M889" i="1"/>
  <c r="L889" i="1"/>
  <c r="K889" i="1"/>
  <c r="J889" i="1"/>
  <c r="N888" i="1"/>
  <c r="M888" i="1"/>
  <c r="L888" i="1"/>
  <c r="K888" i="1"/>
  <c r="J888" i="1"/>
  <c r="N887" i="1"/>
  <c r="M887" i="1"/>
  <c r="L887" i="1"/>
  <c r="K887" i="1"/>
  <c r="J887" i="1"/>
  <c r="N886" i="1"/>
  <c r="M886" i="1"/>
  <c r="L886" i="1"/>
  <c r="K886" i="1"/>
  <c r="J886" i="1"/>
  <c r="N885" i="1"/>
  <c r="M885" i="1"/>
  <c r="L885" i="1"/>
  <c r="K885" i="1"/>
  <c r="J885" i="1"/>
  <c r="N884" i="1"/>
  <c r="M884" i="1"/>
  <c r="L884" i="1"/>
  <c r="K884" i="1"/>
  <c r="J884" i="1"/>
  <c r="N883" i="1"/>
  <c r="M883" i="1"/>
  <c r="L883" i="1"/>
  <c r="K883" i="1"/>
  <c r="J883" i="1"/>
  <c r="N882" i="1"/>
  <c r="M882" i="1"/>
  <c r="L882" i="1"/>
  <c r="K882" i="1"/>
  <c r="J882" i="1"/>
  <c r="N881" i="1"/>
  <c r="M881" i="1"/>
  <c r="L881" i="1"/>
  <c r="K881" i="1"/>
  <c r="J881" i="1"/>
  <c r="N880" i="1"/>
  <c r="M880" i="1"/>
  <c r="L880" i="1"/>
  <c r="K880" i="1"/>
  <c r="J880" i="1"/>
  <c r="N879" i="1"/>
  <c r="M879" i="1"/>
  <c r="L879" i="1"/>
  <c r="K879" i="1"/>
  <c r="J879" i="1"/>
  <c r="N878" i="1"/>
  <c r="M878" i="1"/>
  <c r="L878" i="1"/>
  <c r="K878" i="1"/>
  <c r="J878" i="1"/>
  <c r="N877" i="1"/>
  <c r="M877" i="1"/>
  <c r="L877" i="1"/>
  <c r="K877" i="1"/>
  <c r="J877" i="1"/>
  <c r="N876" i="1"/>
  <c r="M876" i="1"/>
  <c r="L876" i="1"/>
  <c r="K876" i="1"/>
  <c r="J876" i="1"/>
  <c r="N875" i="1"/>
  <c r="M875" i="1"/>
  <c r="L875" i="1"/>
  <c r="K875" i="1"/>
  <c r="J875" i="1"/>
  <c r="N874" i="1"/>
  <c r="M874" i="1"/>
  <c r="L874" i="1"/>
  <c r="K874" i="1"/>
  <c r="J874" i="1"/>
  <c r="N873" i="1"/>
  <c r="M873" i="1"/>
  <c r="L873" i="1"/>
  <c r="K873" i="1"/>
  <c r="J873" i="1"/>
  <c r="N872" i="1"/>
  <c r="M872" i="1"/>
  <c r="L872" i="1"/>
  <c r="K872" i="1"/>
  <c r="J872" i="1"/>
  <c r="N871" i="1"/>
  <c r="M871" i="1"/>
  <c r="L871" i="1"/>
  <c r="K871" i="1"/>
  <c r="J871" i="1"/>
  <c r="N870" i="1"/>
  <c r="M870" i="1"/>
  <c r="L870" i="1"/>
  <c r="K870" i="1"/>
  <c r="J870" i="1"/>
  <c r="N869" i="1"/>
  <c r="M869" i="1"/>
  <c r="L869" i="1"/>
  <c r="K869" i="1"/>
  <c r="J869" i="1"/>
  <c r="N868" i="1"/>
  <c r="M868" i="1"/>
  <c r="L868" i="1"/>
  <c r="K868" i="1"/>
  <c r="J868" i="1"/>
  <c r="N867" i="1"/>
  <c r="M867" i="1"/>
  <c r="L867" i="1"/>
  <c r="K867" i="1"/>
  <c r="J867" i="1"/>
  <c r="N866" i="1"/>
  <c r="M866" i="1"/>
  <c r="L866" i="1"/>
  <c r="K866" i="1"/>
  <c r="J866" i="1"/>
  <c r="N865" i="1"/>
  <c r="M865" i="1"/>
  <c r="L865" i="1"/>
  <c r="K865" i="1"/>
  <c r="J865" i="1"/>
  <c r="N864" i="1"/>
  <c r="M864" i="1"/>
  <c r="L864" i="1"/>
  <c r="K864" i="1"/>
  <c r="J864" i="1"/>
  <c r="N863" i="1"/>
  <c r="M863" i="1"/>
  <c r="L863" i="1"/>
  <c r="K863" i="1"/>
  <c r="J863" i="1"/>
  <c r="N862" i="1"/>
  <c r="M862" i="1"/>
  <c r="L862" i="1"/>
  <c r="K862" i="1"/>
  <c r="J862" i="1"/>
  <c r="N861" i="1"/>
  <c r="M861" i="1"/>
  <c r="L861" i="1"/>
  <c r="K861" i="1"/>
  <c r="J861" i="1"/>
  <c r="N860" i="1"/>
  <c r="M860" i="1"/>
  <c r="L860" i="1"/>
  <c r="K860" i="1"/>
  <c r="J860" i="1"/>
  <c r="N859" i="1"/>
  <c r="M859" i="1"/>
  <c r="L859" i="1"/>
  <c r="K859" i="1"/>
  <c r="J859" i="1"/>
  <c r="N858" i="1"/>
  <c r="M858" i="1"/>
  <c r="L858" i="1"/>
  <c r="K858" i="1"/>
  <c r="J858" i="1"/>
  <c r="N857" i="1"/>
  <c r="M857" i="1"/>
  <c r="L857" i="1"/>
  <c r="K857" i="1"/>
  <c r="J857" i="1"/>
  <c r="N856" i="1"/>
  <c r="M856" i="1"/>
  <c r="L856" i="1"/>
  <c r="K856" i="1"/>
  <c r="J856" i="1"/>
  <c r="N855" i="1"/>
  <c r="M855" i="1"/>
  <c r="L855" i="1"/>
  <c r="K855" i="1"/>
  <c r="J855" i="1"/>
  <c r="N854" i="1"/>
  <c r="M854" i="1"/>
  <c r="L854" i="1"/>
  <c r="K854" i="1"/>
  <c r="J854" i="1"/>
  <c r="N853" i="1"/>
  <c r="M853" i="1"/>
  <c r="L853" i="1"/>
  <c r="K853" i="1"/>
  <c r="J853" i="1"/>
  <c r="N852" i="1"/>
  <c r="M852" i="1"/>
  <c r="L852" i="1"/>
  <c r="K852" i="1"/>
  <c r="J852" i="1"/>
  <c r="N851" i="1"/>
  <c r="M851" i="1"/>
  <c r="L851" i="1"/>
  <c r="K851" i="1"/>
  <c r="J851" i="1"/>
  <c r="N83" i="1"/>
  <c r="M83" i="1"/>
  <c r="L83" i="1"/>
  <c r="K83" i="1"/>
  <c r="J83" i="1"/>
  <c r="N850" i="1"/>
  <c r="M850" i="1"/>
  <c r="L850" i="1"/>
  <c r="K850" i="1"/>
  <c r="J850" i="1"/>
  <c r="N82" i="1"/>
  <c r="M82" i="1"/>
  <c r="L82" i="1"/>
  <c r="K82" i="1"/>
  <c r="J82" i="1"/>
  <c r="N81" i="1"/>
  <c r="M81" i="1"/>
  <c r="L81" i="1"/>
  <c r="K81" i="1"/>
  <c r="J81" i="1"/>
  <c r="N849" i="1"/>
  <c r="M849" i="1"/>
  <c r="L849" i="1"/>
  <c r="K849" i="1"/>
  <c r="J849" i="1"/>
  <c r="N848" i="1"/>
  <c r="M848" i="1"/>
  <c r="L848" i="1"/>
  <c r="K848" i="1"/>
  <c r="J848" i="1"/>
  <c r="N847" i="1"/>
  <c r="M847" i="1"/>
  <c r="L847" i="1"/>
  <c r="K847" i="1"/>
  <c r="J847" i="1"/>
  <c r="N80" i="1"/>
  <c r="M80" i="1"/>
  <c r="L80" i="1"/>
  <c r="K80" i="1"/>
  <c r="J80" i="1"/>
  <c r="N79" i="1"/>
  <c r="M79" i="1"/>
  <c r="L79" i="1"/>
  <c r="K79" i="1"/>
  <c r="J79" i="1"/>
  <c r="N846" i="1"/>
  <c r="M846" i="1"/>
  <c r="L846" i="1"/>
  <c r="K846" i="1"/>
  <c r="J846" i="1"/>
  <c r="N845" i="1"/>
  <c r="M845" i="1"/>
  <c r="L845" i="1"/>
  <c r="K845" i="1"/>
  <c r="J845" i="1"/>
  <c r="N78" i="1"/>
  <c r="M78" i="1"/>
  <c r="L78" i="1"/>
  <c r="K78" i="1"/>
  <c r="J78" i="1"/>
  <c r="N844" i="1"/>
  <c r="M844" i="1"/>
  <c r="L844" i="1"/>
  <c r="K844" i="1"/>
  <c r="J844" i="1"/>
  <c r="N843" i="1"/>
  <c r="M843" i="1"/>
  <c r="L843" i="1"/>
  <c r="K843" i="1"/>
  <c r="J843" i="1"/>
  <c r="N842" i="1"/>
  <c r="M842" i="1"/>
  <c r="L842" i="1"/>
  <c r="K842" i="1"/>
  <c r="J842" i="1"/>
  <c r="N77" i="1"/>
  <c r="M77" i="1"/>
  <c r="L77" i="1"/>
  <c r="K77" i="1"/>
  <c r="J77" i="1"/>
  <c r="N841" i="1"/>
  <c r="M841" i="1"/>
  <c r="L841" i="1"/>
  <c r="K841" i="1"/>
  <c r="J841" i="1"/>
  <c r="N840" i="1"/>
  <c r="M840" i="1"/>
  <c r="L840" i="1"/>
  <c r="K840" i="1"/>
  <c r="J840" i="1"/>
  <c r="N839" i="1"/>
  <c r="M839" i="1"/>
  <c r="L839" i="1"/>
  <c r="K839" i="1"/>
  <c r="J839" i="1"/>
  <c r="N838" i="1"/>
  <c r="M838" i="1"/>
  <c r="L838" i="1"/>
  <c r="K838" i="1"/>
  <c r="J838" i="1"/>
  <c r="N837" i="1"/>
  <c r="M837" i="1"/>
  <c r="L837" i="1"/>
  <c r="K837" i="1"/>
  <c r="J837" i="1"/>
  <c r="N836" i="1"/>
  <c r="M836" i="1"/>
  <c r="L836" i="1"/>
  <c r="K836" i="1"/>
  <c r="J836" i="1"/>
  <c r="N835" i="1"/>
  <c r="M835" i="1"/>
  <c r="L835" i="1"/>
  <c r="K835" i="1"/>
  <c r="J835" i="1"/>
  <c r="N834" i="1"/>
  <c r="M834" i="1"/>
  <c r="L834" i="1"/>
  <c r="K834" i="1"/>
  <c r="J834" i="1"/>
  <c r="N833" i="1"/>
  <c r="M833" i="1"/>
  <c r="L833" i="1"/>
  <c r="K833" i="1"/>
  <c r="J833" i="1"/>
  <c r="N832" i="1"/>
  <c r="M832" i="1"/>
  <c r="L832" i="1"/>
  <c r="K832" i="1"/>
  <c r="J832" i="1"/>
  <c r="N831" i="1"/>
  <c r="M831" i="1"/>
  <c r="L831" i="1"/>
  <c r="K831" i="1"/>
  <c r="J831" i="1"/>
  <c r="N830" i="1"/>
  <c r="M830" i="1"/>
  <c r="L830" i="1"/>
  <c r="K830" i="1"/>
  <c r="J830" i="1"/>
  <c r="N829" i="1"/>
  <c r="M829" i="1"/>
  <c r="L829" i="1"/>
  <c r="K829" i="1"/>
  <c r="J829" i="1"/>
  <c r="N828" i="1"/>
  <c r="M828" i="1"/>
  <c r="L828" i="1"/>
  <c r="K828" i="1"/>
  <c r="J828" i="1"/>
  <c r="N827" i="1"/>
  <c r="M827" i="1"/>
  <c r="L827" i="1"/>
  <c r="K827" i="1"/>
  <c r="J827" i="1"/>
  <c r="N826" i="1"/>
  <c r="M826" i="1"/>
  <c r="L826" i="1"/>
  <c r="K826" i="1"/>
  <c r="J826" i="1"/>
  <c r="N825" i="1"/>
  <c r="M825" i="1"/>
  <c r="L825" i="1"/>
  <c r="K825" i="1"/>
  <c r="J825" i="1"/>
  <c r="N824" i="1"/>
  <c r="M824" i="1"/>
  <c r="L824" i="1"/>
  <c r="K824" i="1"/>
  <c r="J824" i="1"/>
  <c r="N823" i="1"/>
  <c r="M823" i="1"/>
  <c r="L823" i="1"/>
  <c r="K823" i="1"/>
  <c r="J823" i="1"/>
  <c r="N822" i="1"/>
  <c r="M822" i="1"/>
  <c r="L822" i="1"/>
  <c r="K822" i="1"/>
  <c r="J822" i="1"/>
  <c r="N821" i="1"/>
  <c r="M821" i="1"/>
  <c r="L821" i="1"/>
  <c r="K821" i="1"/>
  <c r="J821" i="1"/>
  <c r="N76" i="1"/>
  <c r="M76" i="1"/>
  <c r="L76" i="1"/>
  <c r="K76" i="1"/>
  <c r="J76" i="1"/>
  <c r="N820" i="1"/>
  <c r="M820" i="1"/>
  <c r="L820" i="1"/>
  <c r="K820" i="1"/>
  <c r="J820" i="1"/>
  <c r="N75" i="1"/>
  <c r="M75" i="1"/>
  <c r="L75" i="1"/>
  <c r="K75" i="1"/>
  <c r="J75" i="1"/>
  <c r="N74" i="1"/>
  <c r="M74" i="1"/>
  <c r="L74" i="1"/>
  <c r="K74" i="1"/>
  <c r="J74" i="1"/>
  <c r="N819" i="1"/>
  <c r="M819" i="1"/>
  <c r="L819" i="1"/>
  <c r="K819" i="1"/>
  <c r="J819" i="1"/>
  <c r="N818" i="1"/>
  <c r="M818" i="1"/>
  <c r="L818" i="1"/>
  <c r="K818" i="1"/>
  <c r="J818" i="1"/>
  <c r="N817" i="1"/>
  <c r="M817" i="1"/>
  <c r="L817" i="1"/>
  <c r="K817" i="1"/>
  <c r="J817" i="1"/>
  <c r="N73" i="1"/>
  <c r="M73" i="1"/>
  <c r="L73" i="1"/>
  <c r="K73" i="1"/>
  <c r="J73" i="1"/>
  <c r="N816" i="1"/>
  <c r="M816" i="1"/>
  <c r="L816" i="1"/>
  <c r="K816" i="1"/>
  <c r="J816" i="1"/>
  <c r="N815" i="1"/>
  <c r="M815" i="1"/>
  <c r="L815" i="1"/>
  <c r="K815" i="1"/>
  <c r="J815" i="1"/>
  <c r="N814" i="1"/>
  <c r="M814" i="1"/>
  <c r="L814" i="1"/>
  <c r="K814" i="1"/>
  <c r="J814" i="1"/>
  <c r="N813" i="1"/>
  <c r="M813" i="1"/>
  <c r="L813" i="1"/>
  <c r="K813" i="1"/>
  <c r="J813" i="1"/>
  <c r="N812" i="1"/>
  <c r="M812" i="1"/>
  <c r="L812" i="1"/>
  <c r="K812" i="1"/>
  <c r="J812" i="1"/>
  <c r="N811" i="1"/>
  <c r="M811" i="1"/>
  <c r="L811" i="1"/>
  <c r="K811" i="1"/>
  <c r="J811" i="1"/>
  <c r="N810" i="1"/>
  <c r="M810" i="1"/>
  <c r="L810" i="1"/>
  <c r="K810" i="1"/>
  <c r="J810" i="1"/>
  <c r="N72" i="1"/>
  <c r="M72" i="1"/>
  <c r="L72" i="1"/>
  <c r="K72" i="1"/>
  <c r="J72" i="1"/>
  <c r="N809" i="1"/>
  <c r="M809" i="1"/>
  <c r="L809" i="1"/>
  <c r="K809" i="1"/>
  <c r="J809" i="1"/>
  <c r="N808" i="1"/>
  <c r="M808" i="1"/>
  <c r="L808" i="1"/>
  <c r="K808" i="1"/>
  <c r="J808" i="1"/>
  <c r="N807" i="1"/>
  <c r="M807" i="1"/>
  <c r="L807" i="1"/>
  <c r="K807" i="1"/>
  <c r="J807" i="1"/>
  <c r="N806" i="1"/>
  <c r="M806" i="1"/>
  <c r="L806" i="1"/>
  <c r="K806" i="1"/>
  <c r="J806" i="1"/>
  <c r="N805" i="1"/>
  <c r="M805" i="1"/>
  <c r="L805" i="1"/>
  <c r="K805" i="1"/>
  <c r="J805" i="1"/>
  <c r="N804" i="1"/>
  <c r="M804" i="1"/>
  <c r="L804" i="1"/>
  <c r="K804" i="1"/>
  <c r="J804" i="1"/>
  <c r="N803" i="1"/>
  <c r="M803" i="1"/>
  <c r="L803" i="1"/>
  <c r="K803" i="1"/>
  <c r="J803" i="1"/>
  <c r="N802" i="1"/>
  <c r="M802" i="1"/>
  <c r="L802" i="1"/>
  <c r="K802" i="1"/>
  <c r="J802" i="1"/>
  <c r="N71" i="1"/>
  <c r="M71" i="1"/>
  <c r="L71" i="1"/>
  <c r="K71" i="1"/>
  <c r="J71" i="1"/>
  <c r="N801" i="1"/>
  <c r="M801" i="1"/>
  <c r="L801" i="1"/>
  <c r="K801" i="1"/>
  <c r="J801" i="1"/>
  <c r="N800" i="1"/>
  <c r="M800" i="1"/>
  <c r="L800" i="1"/>
  <c r="K800" i="1"/>
  <c r="J800" i="1"/>
  <c r="N799" i="1"/>
  <c r="M799" i="1"/>
  <c r="L799" i="1"/>
  <c r="K799" i="1"/>
  <c r="J799" i="1"/>
  <c r="N70" i="1"/>
  <c r="M70" i="1"/>
  <c r="L70" i="1"/>
  <c r="K70" i="1"/>
  <c r="J70" i="1"/>
  <c r="N798" i="1"/>
  <c r="M798" i="1"/>
  <c r="L798" i="1"/>
  <c r="K798" i="1"/>
  <c r="J798" i="1"/>
  <c r="N69" i="1"/>
  <c r="M69" i="1"/>
  <c r="L69" i="1"/>
  <c r="K69" i="1"/>
  <c r="J69" i="1"/>
  <c r="N797" i="1"/>
  <c r="M797" i="1"/>
  <c r="L797" i="1"/>
  <c r="K797" i="1"/>
  <c r="J797" i="1"/>
  <c r="N796" i="1"/>
  <c r="M796" i="1"/>
  <c r="L796" i="1"/>
  <c r="K796" i="1"/>
  <c r="J796" i="1"/>
  <c r="N795" i="1"/>
  <c r="M795" i="1"/>
  <c r="L795" i="1"/>
  <c r="K795" i="1"/>
  <c r="J795" i="1"/>
  <c r="N794" i="1"/>
  <c r="M794" i="1"/>
  <c r="L794" i="1"/>
  <c r="K794" i="1"/>
  <c r="J794" i="1"/>
  <c r="N793" i="1"/>
  <c r="M793" i="1"/>
  <c r="L793" i="1"/>
  <c r="K793" i="1"/>
  <c r="J793" i="1"/>
  <c r="N792" i="1"/>
  <c r="M792" i="1"/>
  <c r="L792" i="1"/>
  <c r="K792" i="1"/>
  <c r="J792" i="1"/>
  <c r="N791" i="1"/>
  <c r="M791" i="1"/>
  <c r="L791" i="1"/>
  <c r="K791" i="1"/>
  <c r="J791" i="1"/>
  <c r="N790" i="1"/>
  <c r="M790" i="1"/>
  <c r="L790" i="1"/>
  <c r="K790" i="1"/>
  <c r="J790" i="1"/>
  <c r="N789" i="1"/>
  <c r="M789" i="1"/>
  <c r="L789" i="1"/>
  <c r="K789" i="1"/>
  <c r="J789" i="1"/>
  <c r="N788" i="1"/>
  <c r="M788" i="1"/>
  <c r="L788" i="1"/>
  <c r="K788" i="1"/>
  <c r="J788" i="1"/>
  <c r="N787" i="1"/>
  <c r="M787" i="1"/>
  <c r="L787" i="1"/>
  <c r="K787" i="1"/>
  <c r="J787" i="1"/>
  <c r="N786" i="1"/>
  <c r="M786" i="1"/>
  <c r="L786" i="1"/>
  <c r="K786" i="1"/>
  <c r="J786" i="1"/>
  <c r="N785" i="1"/>
  <c r="M785" i="1"/>
  <c r="L785" i="1"/>
  <c r="K785" i="1"/>
  <c r="J785" i="1"/>
  <c r="N784" i="1"/>
  <c r="M784" i="1"/>
  <c r="L784" i="1"/>
  <c r="K784" i="1"/>
  <c r="J784" i="1"/>
  <c r="N783" i="1"/>
  <c r="M783" i="1"/>
  <c r="L783" i="1"/>
  <c r="K783" i="1"/>
  <c r="J783" i="1"/>
  <c r="N782" i="1"/>
  <c r="M782" i="1"/>
  <c r="L782" i="1"/>
  <c r="K782" i="1"/>
  <c r="J782" i="1"/>
  <c r="N781" i="1"/>
  <c r="M781" i="1"/>
  <c r="L781" i="1"/>
  <c r="K781" i="1"/>
  <c r="J781" i="1"/>
  <c r="N780" i="1"/>
  <c r="M780" i="1"/>
  <c r="L780" i="1"/>
  <c r="K780" i="1"/>
  <c r="J780" i="1"/>
  <c r="N779" i="1"/>
  <c r="M779" i="1"/>
  <c r="L779" i="1"/>
  <c r="K779" i="1"/>
  <c r="J779" i="1"/>
  <c r="N778" i="1"/>
  <c r="M778" i="1"/>
  <c r="L778" i="1"/>
  <c r="K778" i="1"/>
  <c r="J778" i="1"/>
  <c r="N68" i="1"/>
  <c r="M68" i="1"/>
  <c r="L68" i="1"/>
  <c r="K68" i="1"/>
  <c r="J68" i="1"/>
  <c r="N777" i="1"/>
  <c r="M777" i="1"/>
  <c r="L777" i="1"/>
  <c r="K777" i="1"/>
  <c r="J777" i="1"/>
  <c r="N776" i="1"/>
  <c r="M776" i="1"/>
  <c r="L776" i="1"/>
  <c r="K776" i="1"/>
  <c r="J776" i="1"/>
  <c r="N775" i="1"/>
  <c r="M775" i="1"/>
  <c r="L775" i="1"/>
  <c r="K775" i="1"/>
  <c r="J775" i="1"/>
  <c r="N774" i="1"/>
  <c r="M774" i="1"/>
  <c r="L774" i="1"/>
  <c r="K774" i="1"/>
  <c r="J774" i="1"/>
  <c r="N773" i="1"/>
  <c r="M773" i="1"/>
  <c r="L773" i="1"/>
  <c r="K773" i="1"/>
  <c r="J773" i="1"/>
  <c r="N772" i="1"/>
  <c r="M772" i="1"/>
  <c r="L772" i="1"/>
  <c r="K772" i="1"/>
  <c r="J772" i="1"/>
  <c r="N771" i="1"/>
  <c r="M771" i="1"/>
  <c r="L771" i="1"/>
  <c r="K771" i="1"/>
  <c r="J771" i="1"/>
  <c r="N770" i="1"/>
  <c r="M770" i="1"/>
  <c r="L770" i="1"/>
  <c r="K770" i="1"/>
  <c r="J770" i="1"/>
  <c r="N769" i="1"/>
  <c r="M769" i="1"/>
  <c r="L769" i="1"/>
  <c r="K769" i="1"/>
  <c r="J769" i="1"/>
  <c r="N768" i="1"/>
  <c r="M768" i="1"/>
  <c r="L768" i="1"/>
  <c r="K768" i="1"/>
  <c r="J768" i="1"/>
  <c r="N767" i="1"/>
  <c r="M767" i="1"/>
  <c r="L767" i="1"/>
  <c r="K767" i="1"/>
  <c r="J767" i="1"/>
  <c r="N766" i="1"/>
  <c r="M766" i="1"/>
  <c r="L766" i="1"/>
  <c r="K766" i="1"/>
  <c r="J766" i="1"/>
  <c r="N67" i="1"/>
  <c r="M67" i="1"/>
  <c r="L67" i="1"/>
  <c r="K67" i="1"/>
  <c r="J67" i="1"/>
  <c r="N66" i="1"/>
  <c r="M66" i="1"/>
  <c r="L66" i="1"/>
  <c r="K66" i="1"/>
  <c r="J66" i="1"/>
  <c r="N765" i="1"/>
  <c r="M765" i="1"/>
  <c r="L765" i="1"/>
  <c r="K765" i="1"/>
  <c r="J765" i="1"/>
  <c r="N764" i="1"/>
  <c r="M764" i="1"/>
  <c r="L764" i="1"/>
  <c r="K764" i="1"/>
  <c r="J764" i="1"/>
  <c r="N65" i="1"/>
  <c r="M65" i="1"/>
  <c r="L65" i="1"/>
  <c r="K65" i="1"/>
  <c r="J65" i="1"/>
  <c r="N763" i="1"/>
  <c r="M763" i="1"/>
  <c r="L763" i="1"/>
  <c r="K763" i="1"/>
  <c r="J763" i="1"/>
  <c r="N64" i="1"/>
  <c r="M64" i="1"/>
  <c r="L64" i="1"/>
  <c r="K64" i="1"/>
  <c r="J64" i="1"/>
  <c r="N762" i="1"/>
  <c r="M762" i="1"/>
  <c r="L762" i="1"/>
  <c r="K762" i="1"/>
  <c r="J762" i="1"/>
  <c r="N63" i="1"/>
  <c r="M63" i="1"/>
  <c r="L63" i="1"/>
  <c r="K63" i="1"/>
  <c r="J63" i="1"/>
  <c r="N761" i="1"/>
  <c r="M761" i="1"/>
  <c r="L761" i="1"/>
  <c r="K761" i="1"/>
  <c r="J761" i="1"/>
  <c r="N760" i="1"/>
  <c r="M760" i="1"/>
  <c r="L760" i="1"/>
  <c r="K760" i="1"/>
  <c r="J760" i="1"/>
  <c r="N759" i="1"/>
  <c r="M759" i="1"/>
  <c r="L759" i="1"/>
  <c r="K759" i="1"/>
  <c r="J759" i="1"/>
  <c r="N758" i="1"/>
  <c r="M758" i="1"/>
  <c r="L758" i="1"/>
  <c r="K758" i="1"/>
  <c r="J758" i="1"/>
  <c r="N62" i="1"/>
  <c r="M62" i="1"/>
  <c r="L62" i="1"/>
  <c r="K62" i="1"/>
  <c r="J62" i="1"/>
  <c r="N61" i="1"/>
  <c r="M61" i="1"/>
  <c r="L61" i="1"/>
  <c r="K61" i="1"/>
  <c r="J61" i="1"/>
  <c r="N757" i="1"/>
  <c r="M757" i="1"/>
  <c r="L757" i="1"/>
  <c r="K757" i="1"/>
  <c r="J757" i="1"/>
  <c r="N60" i="1"/>
  <c r="M60" i="1"/>
  <c r="L60" i="1"/>
  <c r="K60" i="1"/>
  <c r="J60" i="1"/>
  <c r="N756" i="1"/>
  <c r="M756" i="1"/>
  <c r="L756" i="1"/>
  <c r="K756" i="1"/>
  <c r="J756" i="1"/>
  <c r="N755" i="1"/>
  <c r="M755" i="1"/>
  <c r="L755" i="1"/>
  <c r="K755" i="1"/>
  <c r="J755" i="1"/>
  <c r="N754" i="1"/>
  <c r="M754" i="1"/>
  <c r="L754" i="1"/>
  <c r="K754" i="1"/>
  <c r="J754" i="1"/>
  <c r="N753" i="1"/>
  <c r="M753" i="1"/>
  <c r="L753" i="1"/>
  <c r="K753" i="1"/>
  <c r="J753" i="1"/>
  <c r="N752" i="1"/>
  <c r="M752" i="1"/>
  <c r="L752" i="1"/>
  <c r="K752" i="1"/>
  <c r="J752" i="1"/>
  <c r="N751" i="1"/>
  <c r="M751" i="1"/>
  <c r="L751" i="1"/>
  <c r="K751" i="1"/>
  <c r="J751" i="1"/>
  <c r="N750" i="1"/>
  <c r="M750" i="1"/>
  <c r="L750" i="1"/>
  <c r="K750" i="1"/>
  <c r="J750" i="1"/>
  <c r="N749" i="1"/>
  <c r="M749" i="1"/>
  <c r="L749" i="1"/>
  <c r="K749" i="1"/>
  <c r="J749" i="1"/>
  <c r="N748" i="1"/>
  <c r="M748" i="1"/>
  <c r="L748" i="1"/>
  <c r="K748" i="1"/>
  <c r="J748" i="1"/>
  <c r="N747" i="1"/>
  <c r="M747" i="1"/>
  <c r="L747" i="1"/>
  <c r="K747" i="1"/>
  <c r="J747" i="1"/>
  <c r="N59" i="1"/>
  <c r="M59" i="1"/>
  <c r="L59" i="1"/>
  <c r="K59" i="1"/>
  <c r="J59" i="1"/>
  <c r="N746" i="1"/>
  <c r="M746" i="1"/>
  <c r="L746" i="1"/>
  <c r="K746" i="1"/>
  <c r="J746" i="1"/>
  <c r="N745" i="1"/>
  <c r="M745" i="1"/>
  <c r="L745" i="1"/>
  <c r="K745" i="1"/>
  <c r="J745" i="1"/>
  <c r="N58" i="1"/>
  <c r="M58" i="1"/>
  <c r="L58" i="1"/>
  <c r="K58" i="1"/>
  <c r="J58" i="1"/>
  <c r="N744" i="1"/>
  <c r="M744" i="1"/>
  <c r="L744" i="1"/>
  <c r="K744" i="1"/>
  <c r="J744" i="1"/>
  <c r="N743" i="1"/>
  <c r="M743" i="1"/>
  <c r="L743" i="1"/>
  <c r="K743" i="1"/>
  <c r="J743" i="1"/>
  <c r="N742" i="1"/>
  <c r="M742" i="1"/>
  <c r="L742" i="1"/>
  <c r="K742" i="1"/>
  <c r="J742" i="1"/>
  <c r="N741" i="1"/>
  <c r="M741" i="1"/>
  <c r="L741" i="1"/>
  <c r="K741" i="1"/>
  <c r="J741" i="1"/>
  <c r="N740" i="1"/>
  <c r="M740" i="1"/>
  <c r="L740" i="1"/>
  <c r="K740" i="1"/>
  <c r="J740" i="1"/>
  <c r="N739" i="1"/>
  <c r="M739" i="1"/>
  <c r="L739" i="1"/>
  <c r="K739" i="1"/>
  <c r="J739" i="1"/>
  <c r="N738" i="1"/>
  <c r="M738" i="1"/>
  <c r="L738" i="1"/>
  <c r="K738" i="1"/>
  <c r="J738" i="1"/>
  <c r="N737" i="1"/>
  <c r="M737" i="1"/>
  <c r="L737" i="1"/>
  <c r="K737" i="1"/>
  <c r="J737" i="1"/>
  <c r="N736" i="1"/>
  <c r="M736" i="1"/>
  <c r="L736" i="1"/>
  <c r="K736" i="1"/>
  <c r="J736" i="1"/>
  <c r="N57" i="1"/>
  <c r="M57" i="1"/>
  <c r="L57" i="1"/>
  <c r="K57" i="1"/>
  <c r="J57" i="1"/>
  <c r="N56" i="1"/>
  <c r="M56" i="1"/>
  <c r="L56" i="1"/>
  <c r="K56" i="1"/>
  <c r="J56" i="1"/>
  <c r="N735" i="1"/>
  <c r="M735" i="1"/>
  <c r="L735" i="1"/>
  <c r="K735" i="1"/>
  <c r="J735" i="1"/>
  <c r="N55" i="1"/>
  <c r="M55" i="1"/>
  <c r="L55" i="1"/>
  <c r="K55" i="1"/>
  <c r="J55" i="1"/>
  <c r="N54" i="1"/>
  <c r="M54" i="1"/>
  <c r="L54" i="1"/>
  <c r="K54" i="1"/>
  <c r="J54" i="1"/>
  <c r="N53" i="1"/>
  <c r="M53" i="1"/>
  <c r="L53" i="1"/>
  <c r="K53" i="1"/>
  <c r="J53" i="1"/>
  <c r="N734" i="1"/>
  <c r="M734" i="1"/>
  <c r="L734" i="1"/>
  <c r="K734" i="1"/>
  <c r="J734" i="1"/>
  <c r="N52" i="1"/>
  <c r="M52" i="1"/>
  <c r="L52" i="1"/>
  <c r="K52" i="1"/>
  <c r="J52" i="1"/>
  <c r="N733" i="1"/>
  <c r="M733" i="1"/>
  <c r="L733" i="1"/>
  <c r="K733" i="1"/>
  <c r="J733" i="1"/>
  <c r="N51" i="1"/>
  <c r="M51" i="1"/>
  <c r="L51" i="1"/>
  <c r="K51" i="1"/>
  <c r="J51" i="1"/>
  <c r="N50" i="1"/>
  <c r="M50" i="1"/>
  <c r="L50" i="1"/>
  <c r="K50" i="1"/>
  <c r="J50" i="1"/>
  <c r="N732" i="1"/>
  <c r="M732" i="1"/>
  <c r="L732" i="1"/>
  <c r="K732" i="1"/>
  <c r="J732" i="1"/>
  <c r="N731" i="1"/>
  <c r="M731" i="1"/>
  <c r="L731" i="1"/>
  <c r="K731" i="1"/>
  <c r="J731" i="1"/>
  <c r="N730" i="1"/>
  <c r="M730" i="1"/>
  <c r="L730" i="1"/>
  <c r="K730" i="1"/>
  <c r="J730" i="1"/>
  <c r="N49" i="1"/>
  <c r="M49" i="1"/>
  <c r="L49" i="1"/>
  <c r="K49" i="1"/>
  <c r="J49" i="1"/>
  <c r="N729" i="1"/>
  <c r="M729" i="1"/>
  <c r="L729" i="1"/>
  <c r="K729" i="1"/>
  <c r="J729" i="1"/>
  <c r="N48" i="1"/>
  <c r="M48" i="1"/>
  <c r="L48" i="1"/>
  <c r="K48" i="1"/>
  <c r="J48" i="1"/>
  <c r="N728" i="1"/>
  <c r="M728" i="1"/>
  <c r="L728" i="1"/>
  <c r="K728" i="1"/>
  <c r="J728" i="1"/>
  <c r="N727" i="1"/>
  <c r="M727" i="1"/>
  <c r="L727" i="1"/>
  <c r="K727" i="1"/>
  <c r="J727" i="1"/>
  <c r="N726" i="1"/>
  <c r="M726" i="1"/>
  <c r="L726" i="1"/>
  <c r="K726" i="1"/>
  <c r="J726" i="1"/>
  <c r="N47" i="1"/>
  <c r="M47" i="1"/>
  <c r="L47" i="1"/>
  <c r="K47" i="1"/>
  <c r="J47" i="1"/>
  <c r="N725" i="1"/>
  <c r="M725" i="1"/>
  <c r="L725" i="1"/>
  <c r="K725" i="1"/>
  <c r="J725" i="1"/>
  <c r="N46" i="1"/>
  <c r="M46" i="1"/>
  <c r="L46" i="1"/>
  <c r="K46" i="1"/>
  <c r="J46" i="1"/>
  <c r="N45" i="1"/>
  <c r="M45" i="1"/>
  <c r="L45" i="1"/>
  <c r="K45" i="1"/>
  <c r="J45" i="1"/>
  <c r="N44" i="1"/>
  <c r="M44" i="1"/>
  <c r="L44" i="1"/>
  <c r="K44" i="1"/>
  <c r="J44" i="1"/>
  <c r="N724" i="1"/>
  <c r="M724" i="1"/>
  <c r="L724" i="1"/>
  <c r="K724" i="1"/>
  <c r="J724" i="1"/>
  <c r="N43" i="1"/>
  <c r="M43" i="1"/>
  <c r="L43" i="1"/>
  <c r="K43" i="1"/>
  <c r="J43" i="1"/>
  <c r="N723" i="1"/>
  <c r="M723" i="1"/>
  <c r="L723" i="1"/>
  <c r="K723" i="1"/>
  <c r="J723" i="1"/>
  <c r="N722" i="1"/>
  <c r="M722" i="1"/>
  <c r="L722" i="1"/>
  <c r="K722" i="1"/>
  <c r="J722" i="1"/>
  <c r="N42" i="1"/>
  <c r="M42" i="1"/>
  <c r="L42" i="1"/>
  <c r="K42" i="1"/>
  <c r="J42" i="1"/>
  <c r="N721" i="1"/>
  <c r="M721" i="1"/>
  <c r="L721" i="1"/>
  <c r="K721" i="1"/>
  <c r="J721" i="1"/>
  <c r="N720" i="1"/>
  <c r="M720" i="1"/>
  <c r="L720" i="1"/>
  <c r="K720" i="1"/>
  <c r="J720" i="1"/>
  <c r="N719" i="1"/>
  <c r="M719" i="1"/>
  <c r="L719" i="1"/>
  <c r="K719" i="1"/>
  <c r="J719" i="1"/>
  <c r="N718" i="1"/>
  <c r="M718" i="1"/>
  <c r="L718" i="1"/>
  <c r="K718" i="1"/>
  <c r="J718" i="1"/>
  <c r="N41" i="1"/>
  <c r="M41" i="1"/>
  <c r="L41" i="1"/>
  <c r="K41" i="1"/>
  <c r="J41" i="1"/>
  <c r="N40" i="1"/>
  <c r="M40" i="1"/>
  <c r="L40" i="1"/>
  <c r="K40" i="1"/>
  <c r="J40" i="1"/>
  <c r="N717" i="1"/>
  <c r="M717" i="1"/>
  <c r="L717" i="1"/>
  <c r="K717" i="1"/>
  <c r="J717" i="1"/>
  <c r="N716" i="1"/>
  <c r="M716" i="1"/>
  <c r="L716" i="1"/>
  <c r="K716" i="1"/>
  <c r="J716" i="1"/>
  <c r="N39" i="1"/>
  <c r="M39" i="1"/>
  <c r="L39" i="1"/>
  <c r="K39" i="1"/>
  <c r="J39" i="1"/>
  <c r="N715" i="1"/>
  <c r="M715" i="1"/>
  <c r="L715" i="1"/>
  <c r="K715" i="1"/>
  <c r="J715" i="1"/>
  <c r="N714" i="1"/>
  <c r="M714" i="1"/>
  <c r="L714" i="1"/>
  <c r="K714" i="1"/>
  <c r="J714" i="1"/>
  <c r="N713" i="1"/>
  <c r="M713" i="1"/>
  <c r="L713" i="1"/>
  <c r="K713" i="1"/>
  <c r="J713" i="1"/>
  <c r="N712" i="1"/>
  <c r="M712" i="1"/>
  <c r="L712" i="1"/>
  <c r="K712" i="1"/>
  <c r="J712" i="1"/>
  <c r="N711" i="1"/>
  <c r="M711" i="1"/>
  <c r="L711" i="1"/>
  <c r="K711" i="1"/>
  <c r="J711" i="1"/>
  <c r="N710" i="1"/>
  <c r="M710" i="1"/>
  <c r="L710" i="1"/>
  <c r="K710" i="1"/>
  <c r="J710" i="1"/>
  <c r="N709" i="1"/>
  <c r="M709" i="1"/>
  <c r="L709" i="1"/>
  <c r="K709" i="1"/>
  <c r="J709" i="1"/>
  <c r="N708" i="1"/>
  <c r="M708" i="1"/>
  <c r="L708" i="1"/>
  <c r="K708" i="1"/>
  <c r="J708" i="1"/>
  <c r="N38" i="1"/>
  <c r="M38" i="1"/>
  <c r="L38" i="1"/>
  <c r="K38" i="1"/>
  <c r="J38" i="1"/>
  <c r="N707" i="1"/>
  <c r="M707" i="1"/>
  <c r="L707" i="1"/>
  <c r="K707" i="1"/>
  <c r="J707" i="1"/>
  <c r="N706" i="1"/>
  <c r="M706" i="1"/>
  <c r="L706" i="1"/>
  <c r="K706" i="1"/>
  <c r="J706" i="1"/>
  <c r="N705" i="1"/>
  <c r="M705" i="1"/>
  <c r="L705" i="1"/>
  <c r="K705" i="1"/>
  <c r="J705" i="1"/>
  <c r="N37" i="1"/>
  <c r="M37" i="1"/>
  <c r="L37" i="1"/>
  <c r="K37" i="1"/>
  <c r="J37" i="1"/>
  <c r="N704" i="1"/>
  <c r="M704" i="1"/>
  <c r="L704" i="1"/>
  <c r="K704" i="1"/>
  <c r="J704" i="1"/>
  <c r="N36" i="1"/>
  <c r="M36" i="1"/>
  <c r="L36" i="1"/>
  <c r="K36" i="1"/>
  <c r="J36" i="1"/>
  <c r="N35" i="1"/>
  <c r="M35" i="1"/>
  <c r="L35" i="1"/>
  <c r="K35" i="1"/>
  <c r="J35" i="1"/>
  <c r="N34" i="1"/>
  <c r="M34" i="1"/>
  <c r="L34" i="1"/>
  <c r="K34" i="1"/>
  <c r="J34" i="1"/>
  <c r="N703" i="1"/>
  <c r="M703" i="1"/>
  <c r="L703" i="1"/>
  <c r="K703" i="1"/>
  <c r="J703" i="1"/>
  <c r="N33" i="1"/>
  <c r="M33" i="1"/>
  <c r="L33" i="1"/>
  <c r="K33" i="1"/>
  <c r="J33" i="1"/>
  <c r="N702" i="1"/>
  <c r="M702" i="1"/>
  <c r="L702" i="1"/>
  <c r="K702" i="1"/>
  <c r="J702" i="1"/>
  <c r="N32" i="1"/>
  <c r="M32" i="1"/>
  <c r="L32" i="1"/>
  <c r="K32" i="1"/>
  <c r="J32" i="1"/>
  <c r="N31" i="1"/>
  <c r="M31" i="1"/>
  <c r="L31" i="1"/>
  <c r="K31" i="1"/>
  <c r="J31" i="1"/>
  <c r="N30" i="1"/>
  <c r="M30" i="1"/>
  <c r="L30" i="1"/>
  <c r="K30" i="1"/>
  <c r="J30" i="1"/>
  <c r="N29" i="1"/>
  <c r="M29" i="1"/>
  <c r="L29" i="1"/>
  <c r="K29" i="1"/>
  <c r="J29" i="1"/>
  <c r="N701" i="1"/>
  <c r="M701" i="1"/>
  <c r="L701" i="1"/>
  <c r="K701" i="1"/>
  <c r="J701" i="1"/>
  <c r="N700" i="1"/>
  <c r="M700" i="1"/>
  <c r="L700" i="1"/>
  <c r="K700" i="1"/>
  <c r="J700" i="1"/>
  <c r="N699" i="1"/>
  <c r="M699" i="1"/>
  <c r="L699" i="1"/>
  <c r="K699" i="1"/>
  <c r="J699" i="1"/>
  <c r="N698" i="1"/>
  <c r="M698" i="1"/>
  <c r="L698" i="1"/>
  <c r="K698" i="1"/>
  <c r="J698" i="1"/>
  <c r="N28" i="1"/>
  <c r="M28" i="1"/>
  <c r="L28" i="1"/>
  <c r="K28" i="1"/>
  <c r="J28" i="1"/>
  <c r="N27" i="1"/>
  <c r="M27" i="1"/>
  <c r="L27" i="1"/>
  <c r="K27" i="1"/>
  <c r="J27" i="1"/>
  <c r="N26" i="1"/>
  <c r="M26" i="1"/>
  <c r="L26" i="1"/>
  <c r="K26" i="1"/>
  <c r="J26" i="1"/>
  <c r="N697" i="1"/>
  <c r="M697" i="1"/>
  <c r="L697" i="1"/>
  <c r="K697" i="1"/>
  <c r="J697" i="1"/>
  <c r="N696" i="1"/>
  <c r="M696" i="1"/>
  <c r="L696" i="1"/>
  <c r="K696" i="1"/>
  <c r="J696" i="1"/>
  <c r="N695" i="1"/>
  <c r="M695" i="1"/>
  <c r="L695" i="1"/>
  <c r="K695" i="1"/>
  <c r="J695" i="1"/>
  <c r="N694" i="1"/>
  <c r="M694" i="1"/>
  <c r="L694" i="1"/>
  <c r="K694" i="1"/>
  <c r="J694" i="1"/>
  <c r="N25" i="1"/>
  <c r="M25" i="1"/>
  <c r="L25" i="1"/>
  <c r="K25" i="1"/>
  <c r="J25" i="1"/>
  <c r="N24" i="1"/>
  <c r="M24" i="1"/>
  <c r="L24" i="1"/>
  <c r="K24" i="1"/>
  <c r="J24" i="1"/>
  <c r="N23" i="1"/>
  <c r="M23" i="1"/>
  <c r="L23" i="1"/>
  <c r="K23" i="1"/>
  <c r="J23" i="1"/>
  <c r="N22" i="1"/>
  <c r="M22" i="1"/>
  <c r="L22" i="1"/>
  <c r="K22" i="1"/>
  <c r="J22" i="1"/>
  <c r="N693" i="1"/>
  <c r="M693" i="1"/>
  <c r="L693" i="1"/>
  <c r="K693" i="1"/>
  <c r="J693" i="1"/>
  <c r="N692" i="1"/>
  <c r="M692" i="1"/>
  <c r="L692" i="1"/>
  <c r="K692" i="1"/>
  <c r="J692" i="1"/>
  <c r="N691" i="1"/>
  <c r="M691" i="1"/>
  <c r="L691" i="1"/>
  <c r="K691" i="1"/>
  <c r="J691" i="1"/>
  <c r="N690" i="1"/>
  <c r="M690" i="1"/>
  <c r="L690" i="1"/>
  <c r="K690" i="1"/>
  <c r="J690" i="1"/>
  <c r="N689" i="1"/>
  <c r="M689" i="1"/>
  <c r="L689" i="1"/>
  <c r="K689" i="1"/>
  <c r="J689" i="1"/>
  <c r="N688" i="1"/>
  <c r="M688" i="1"/>
  <c r="L688" i="1"/>
  <c r="K688" i="1"/>
  <c r="J688" i="1"/>
  <c r="N687" i="1"/>
  <c r="M687" i="1"/>
  <c r="L687" i="1"/>
  <c r="K687" i="1"/>
  <c r="J687" i="1"/>
  <c r="N686" i="1"/>
  <c r="M686" i="1"/>
  <c r="L686" i="1"/>
  <c r="K686" i="1"/>
  <c r="J686" i="1"/>
  <c r="N21" i="1"/>
  <c r="M21" i="1"/>
  <c r="L21" i="1"/>
  <c r="K21" i="1"/>
  <c r="J21" i="1"/>
  <c r="N685" i="1"/>
  <c r="M685" i="1"/>
  <c r="L685" i="1"/>
  <c r="K685" i="1"/>
  <c r="J685" i="1"/>
  <c r="N20" i="1"/>
  <c r="M20" i="1"/>
  <c r="L20" i="1"/>
  <c r="K20" i="1"/>
  <c r="J20" i="1"/>
  <c r="N684" i="1"/>
  <c r="M684" i="1"/>
  <c r="L684" i="1"/>
  <c r="K684" i="1"/>
  <c r="J684" i="1"/>
  <c r="N683" i="1"/>
  <c r="M683" i="1"/>
  <c r="L683" i="1"/>
  <c r="K683" i="1"/>
  <c r="J683" i="1"/>
  <c r="N682" i="1"/>
  <c r="M682" i="1"/>
  <c r="L682" i="1"/>
  <c r="K682" i="1"/>
  <c r="J682" i="1"/>
  <c r="N681" i="1"/>
  <c r="M681" i="1"/>
  <c r="L681" i="1"/>
  <c r="K681" i="1"/>
  <c r="J681" i="1"/>
  <c r="N680" i="1"/>
  <c r="M680" i="1"/>
  <c r="L680" i="1"/>
  <c r="K680" i="1"/>
  <c r="J680" i="1"/>
  <c r="N679" i="1"/>
  <c r="M679" i="1"/>
  <c r="L679" i="1"/>
  <c r="K679" i="1"/>
  <c r="J679" i="1"/>
  <c r="N678" i="1"/>
  <c r="M678" i="1"/>
  <c r="L678" i="1"/>
  <c r="K678" i="1"/>
  <c r="J678" i="1"/>
  <c r="N677" i="1"/>
  <c r="M677" i="1"/>
  <c r="L677" i="1"/>
  <c r="K677" i="1"/>
  <c r="J677" i="1"/>
  <c r="N19" i="1"/>
  <c r="M19" i="1"/>
  <c r="L19" i="1"/>
  <c r="K19" i="1"/>
  <c r="J19" i="1"/>
  <c r="N676" i="1"/>
  <c r="M676" i="1"/>
  <c r="L676" i="1"/>
  <c r="K676" i="1"/>
  <c r="J676" i="1"/>
  <c r="N675" i="1"/>
  <c r="M675" i="1"/>
  <c r="L675" i="1"/>
  <c r="K675" i="1"/>
  <c r="J675" i="1"/>
  <c r="N674" i="1"/>
  <c r="M674" i="1"/>
  <c r="L674" i="1"/>
  <c r="K674" i="1"/>
  <c r="J674" i="1"/>
  <c r="N673" i="1"/>
  <c r="M673" i="1"/>
  <c r="L673" i="1"/>
  <c r="K673" i="1"/>
  <c r="J673" i="1"/>
  <c r="N672" i="1"/>
  <c r="M672" i="1"/>
  <c r="L672" i="1"/>
  <c r="K672" i="1"/>
  <c r="J672" i="1"/>
  <c r="N671" i="1"/>
  <c r="M671" i="1"/>
  <c r="L671" i="1"/>
  <c r="K671" i="1"/>
  <c r="J671" i="1"/>
  <c r="N670" i="1"/>
  <c r="M670" i="1"/>
  <c r="L670" i="1"/>
  <c r="K670" i="1"/>
  <c r="J670" i="1"/>
  <c r="N669" i="1"/>
  <c r="M669" i="1"/>
  <c r="L669" i="1"/>
  <c r="K669" i="1"/>
  <c r="J669" i="1"/>
  <c r="N668" i="1"/>
  <c r="M668" i="1"/>
  <c r="L668" i="1"/>
  <c r="K668" i="1"/>
  <c r="J668" i="1"/>
  <c r="N667" i="1"/>
  <c r="M667" i="1"/>
  <c r="L667" i="1"/>
  <c r="K667" i="1"/>
  <c r="J667" i="1"/>
  <c r="N666" i="1"/>
  <c r="M666" i="1"/>
  <c r="L666" i="1"/>
  <c r="K666" i="1"/>
  <c r="J666" i="1"/>
  <c r="N665" i="1"/>
  <c r="M665" i="1"/>
  <c r="L665" i="1"/>
  <c r="K665" i="1"/>
  <c r="J665" i="1"/>
  <c r="N664" i="1"/>
  <c r="M664" i="1"/>
  <c r="L664" i="1"/>
  <c r="K664" i="1"/>
  <c r="J664" i="1"/>
  <c r="N663" i="1"/>
  <c r="M663" i="1"/>
  <c r="L663" i="1"/>
  <c r="K663" i="1"/>
  <c r="J663" i="1"/>
  <c r="N18" i="1"/>
  <c r="M18" i="1"/>
  <c r="L18" i="1"/>
  <c r="K18" i="1"/>
  <c r="J18" i="1"/>
  <c r="N662" i="1"/>
  <c r="M662" i="1"/>
  <c r="L662" i="1"/>
  <c r="K662" i="1"/>
  <c r="J662" i="1"/>
  <c r="N661" i="1"/>
  <c r="M661" i="1"/>
  <c r="L661" i="1"/>
  <c r="K661" i="1"/>
  <c r="J661" i="1"/>
  <c r="N660" i="1"/>
  <c r="M660" i="1"/>
  <c r="L660" i="1"/>
  <c r="K660" i="1"/>
  <c r="J660" i="1"/>
  <c r="N659" i="1"/>
  <c r="M659" i="1"/>
  <c r="L659" i="1"/>
  <c r="K659" i="1"/>
  <c r="J659" i="1"/>
  <c r="N658" i="1"/>
  <c r="M658" i="1"/>
  <c r="L658" i="1"/>
  <c r="K658" i="1"/>
  <c r="J658" i="1"/>
  <c r="N657" i="1"/>
  <c r="M657" i="1"/>
  <c r="L657" i="1"/>
  <c r="K657" i="1"/>
  <c r="J657" i="1"/>
  <c r="N17" i="1"/>
  <c r="M17" i="1"/>
  <c r="L17" i="1"/>
  <c r="K17" i="1"/>
  <c r="J17" i="1"/>
  <c r="N16" i="1"/>
  <c r="M16" i="1"/>
  <c r="L16" i="1"/>
  <c r="K16" i="1"/>
  <c r="J16" i="1"/>
  <c r="N15" i="1"/>
  <c r="M15" i="1"/>
  <c r="L15" i="1"/>
  <c r="K15" i="1"/>
  <c r="J15" i="1"/>
  <c r="N14" i="1"/>
  <c r="M14" i="1"/>
  <c r="L14" i="1"/>
  <c r="K14" i="1"/>
  <c r="J14" i="1"/>
  <c r="N656" i="1"/>
  <c r="M656" i="1"/>
  <c r="L656" i="1"/>
  <c r="K656" i="1"/>
  <c r="J656" i="1"/>
  <c r="N655" i="1"/>
  <c r="M655" i="1"/>
  <c r="L655" i="1"/>
  <c r="K655" i="1"/>
  <c r="J655" i="1"/>
  <c r="N13" i="1"/>
  <c r="M13" i="1"/>
  <c r="L13" i="1"/>
  <c r="K13" i="1"/>
  <c r="J13" i="1"/>
  <c r="N654" i="1"/>
  <c r="M654" i="1"/>
  <c r="L654" i="1"/>
  <c r="K654" i="1"/>
  <c r="J654" i="1"/>
  <c r="N653" i="1"/>
  <c r="M653" i="1"/>
  <c r="L653" i="1"/>
  <c r="K653" i="1"/>
  <c r="J653" i="1"/>
  <c r="N12" i="1"/>
  <c r="M12" i="1"/>
  <c r="L12" i="1"/>
  <c r="K12" i="1"/>
  <c r="J12" i="1"/>
  <c r="N11" i="1"/>
  <c r="M11" i="1"/>
  <c r="L11" i="1"/>
  <c r="K11" i="1"/>
  <c r="J11" i="1"/>
  <c r="N652" i="1"/>
  <c r="M652" i="1"/>
  <c r="L652" i="1"/>
  <c r="K652" i="1"/>
  <c r="J652" i="1"/>
  <c r="N651" i="1"/>
  <c r="M651" i="1"/>
  <c r="L651" i="1"/>
  <c r="K651" i="1"/>
  <c r="J651" i="1"/>
  <c r="N650" i="1"/>
  <c r="M650" i="1"/>
  <c r="L650" i="1"/>
  <c r="K650" i="1"/>
  <c r="J650" i="1"/>
  <c r="N10" i="1"/>
  <c r="M10" i="1"/>
  <c r="L10" i="1"/>
  <c r="K10" i="1"/>
  <c r="J10" i="1"/>
  <c r="N649" i="1"/>
  <c r="M649" i="1"/>
  <c r="L649" i="1"/>
  <c r="K649" i="1"/>
  <c r="J649" i="1"/>
  <c r="N648" i="1"/>
  <c r="M648" i="1"/>
  <c r="L648" i="1"/>
  <c r="K648" i="1"/>
  <c r="J648" i="1"/>
  <c r="N9" i="1"/>
  <c r="M9" i="1"/>
  <c r="L9" i="1"/>
  <c r="K9" i="1"/>
  <c r="J9" i="1"/>
  <c r="N647" i="1"/>
  <c r="M647" i="1"/>
  <c r="L647" i="1"/>
  <c r="K647" i="1"/>
  <c r="J647" i="1"/>
  <c r="N646" i="1"/>
  <c r="M646" i="1"/>
  <c r="L646" i="1"/>
  <c r="K646" i="1"/>
  <c r="J646" i="1"/>
  <c r="N645" i="1"/>
  <c r="M645" i="1"/>
  <c r="L645" i="1"/>
  <c r="K645" i="1"/>
  <c r="J645" i="1"/>
  <c r="N644" i="1"/>
  <c r="M644" i="1"/>
  <c r="L644" i="1"/>
  <c r="K644" i="1"/>
  <c r="J644" i="1"/>
  <c r="N643" i="1"/>
  <c r="M643" i="1"/>
  <c r="L643" i="1"/>
  <c r="K643" i="1"/>
  <c r="J643" i="1"/>
  <c r="N642" i="1"/>
  <c r="M642" i="1"/>
  <c r="L642" i="1"/>
  <c r="K642" i="1"/>
  <c r="J642" i="1"/>
  <c r="N641" i="1"/>
  <c r="M641" i="1"/>
  <c r="L641" i="1"/>
  <c r="K641" i="1"/>
  <c r="J641" i="1"/>
  <c r="N640" i="1"/>
  <c r="M640" i="1"/>
  <c r="L640" i="1"/>
  <c r="K640" i="1"/>
  <c r="J640" i="1"/>
  <c r="N639" i="1"/>
  <c r="M639" i="1"/>
  <c r="L639" i="1"/>
  <c r="K639" i="1"/>
  <c r="J639" i="1"/>
  <c r="N638" i="1"/>
  <c r="M638" i="1"/>
  <c r="L638" i="1"/>
  <c r="K638" i="1"/>
  <c r="J638" i="1"/>
  <c r="N637" i="1"/>
  <c r="M637" i="1"/>
  <c r="L637" i="1"/>
  <c r="K637" i="1"/>
  <c r="J637" i="1"/>
  <c r="N636" i="1"/>
  <c r="M636" i="1"/>
  <c r="L636" i="1"/>
  <c r="K636" i="1"/>
  <c r="J636" i="1"/>
  <c r="N635" i="1"/>
  <c r="M635" i="1"/>
  <c r="L635" i="1"/>
  <c r="K635" i="1"/>
  <c r="J635" i="1"/>
  <c r="N634" i="1"/>
  <c r="M634" i="1"/>
  <c r="L634" i="1"/>
  <c r="K634" i="1"/>
  <c r="J634" i="1"/>
  <c r="N633" i="1"/>
  <c r="M633" i="1"/>
  <c r="L633" i="1"/>
  <c r="K633" i="1"/>
  <c r="J633" i="1"/>
  <c r="N632" i="1"/>
  <c r="M632" i="1"/>
  <c r="L632" i="1"/>
  <c r="K632" i="1"/>
  <c r="J632" i="1"/>
  <c r="N631" i="1"/>
  <c r="M631" i="1"/>
  <c r="L631" i="1"/>
  <c r="K631" i="1"/>
  <c r="J631" i="1"/>
  <c r="N630" i="1"/>
  <c r="M630" i="1"/>
  <c r="L630" i="1"/>
  <c r="K630" i="1"/>
  <c r="J630" i="1"/>
  <c r="N629" i="1"/>
  <c r="M629" i="1"/>
  <c r="L629" i="1"/>
  <c r="K629" i="1"/>
  <c r="J629" i="1"/>
  <c r="N628" i="1"/>
  <c r="M628" i="1"/>
  <c r="L628" i="1"/>
  <c r="K628" i="1"/>
  <c r="J628" i="1"/>
  <c r="N627" i="1"/>
  <c r="M627" i="1"/>
  <c r="L627" i="1"/>
  <c r="K627" i="1"/>
  <c r="J627" i="1"/>
  <c r="N626" i="1"/>
  <c r="M626" i="1"/>
  <c r="L626" i="1"/>
  <c r="K626" i="1"/>
  <c r="J626" i="1"/>
  <c r="N625" i="1"/>
  <c r="M625" i="1"/>
  <c r="L625" i="1"/>
  <c r="K625" i="1"/>
  <c r="J625" i="1"/>
  <c r="N624" i="1"/>
  <c r="M624" i="1"/>
  <c r="L624" i="1"/>
  <c r="K624" i="1"/>
  <c r="J624" i="1"/>
  <c r="N623" i="1"/>
  <c r="M623" i="1"/>
  <c r="L623" i="1"/>
  <c r="K623" i="1"/>
  <c r="J623" i="1"/>
  <c r="N622" i="1"/>
  <c r="M622" i="1"/>
  <c r="L622" i="1"/>
  <c r="K622" i="1"/>
  <c r="J622" i="1"/>
  <c r="N621" i="1"/>
  <c r="M621" i="1"/>
  <c r="L621" i="1"/>
  <c r="K621" i="1"/>
  <c r="J621" i="1"/>
  <c r="N620" i="1"/>
  <c r="M620" i="1"/>
  <c r="L620" i="1"/>
  <c r="K620" i="1"/>
  <c r="J620" i="1"/>
  <c r="N619" i="1"/>
  <c r="M619" i="1"/>
  <c r="L619" i="1"/>
  <c r="K619" i="1"/>
  <c r="J619" i="1"/>
  <c r="N618" i="1"/>
  <c r="M618" i="1"/>
  <c r="L618" i="1"/>
  <c r="K618" i="1"/>
  <c r="J618" i="1"/>
  <c r="N617" i="1"/>
  <c r="M617" i="1"/>
  <c r="L617" i="1"/>
  <c r="K617" i="1"/>
  <c r="J617" i="1"/>
  <c r="N616" i="1"/>
  <c r="M616" i="1"/>
  <c r="L616" i="1"/>
  <c r="K616" i="1"/>
  <c r="J616" i="1"/>
  <c r="N615" i="1"/>
  <c r="M615" i="1"/>
  <c r="L615" i="1"/>
  <c r="K615" i="1"/>
  <c r="J615" i="1"/>
  <c r="N614" i="1"/>
  <c r="M614" i="1"/>
  <c r="L614" i="1"/>
  <c r="K614" i="1"/>
  <c r="J614" i="1"/>
  <c r="N613" i="1"/>
  <c r="M613" i="1"/>
  <c r="L613" i="1"/>
  <c r="K613" i="1"/>
  <c r="J613" i="1"/>
  <c r="N612" i="1"/>
  <c r="M612" i="1"/>
  <c r="L612" i="1"/>
  <c r="K612" i="1"/>
  <c r="J612" i="1"/>
  <c r="N611" i="1"/>
  <c r="M611" i="1"/>
  <c r="L611" i="1"/>
  <c r="K611" i="1"/>
  <c r="J611" i="1"/>
  <c r="N610" i="1"/>
  <c r="M610" i="1"/>
  <c r="L610" i="1"/>
  <c r="K610" i="1"/>
  <c r="J610" i="1"/>
  <c r="N609" i="1"/>
  <c r="M609" i="1"/>
  <c r="L609" i="1"/>
  <c r="K609" i="1"/>
  <c r="J609" i="1"/>
  <c r="N608" i="1"/>
  <c r="M608" i="1"/>
  <c r="L608" i="1"/>
  <c r="K608" i="1"/>
  <c r="J608" i="1"/>
  <c r="N607" i="1"/>
  <c r="M607" i="1"/>
  <c r="L607" i="1"/>
  <c r="K607" i="1"/>
  <c r="J607" i="1"/>
  <c r="N606" i="1"/>
  <c r="M606" i="1"/>
  <c r="L606" i="1"/>
  <c r="K606" i="1"/>
  <c r="J606" i="1"/>
  <c r="N605" i="1"/>
  <c r="M605" i="1"/>
  <c r="L605" i="1"/>
  <c r="K605" i="1"/>
  <c r="J605" i="1"/>
  <c r="N604" i="1"/>
  <c r="M604" i="1"/>
  <c r="L604" i="1"/>
  <c r="K604" i="1"/>
  <c r="J604" i="1"/>
  <c r="N603" i="1"/>
  <c r="M603" i="1"/>
  <c r="L603" i="1"/>
  <c r="K603" i="1"/>
  <c r="J603" i="1"/>
  <c r="N602" i="1"/>
  <c r="M602" i="1"/>
  <c r="L602" i="1"/>
  <c r="K602" i="1"/>
  <c r="J602" i="1"/>
  <c r="N601" i="1"/>
  <c r="M601" i="1"/>
  <c r="L601" i="1"/>
  <c r="K601" i="1"/>
  <c r="J601" i="1"/>
  <c r="N600" i="1"/>
  <c r="M600" i="1"/>
  <c r="L600" i="1"/>
  <c r="K600" i="1"/>
  <c r="J600" i="1"/>
  <c r="N599" i="1"/>
  <c r="M599" i="1"/>
  <c r="L599" i="1"/>
  <c r="K599" i="1"/>
  <c r="J599" i="1"/>
  <c r="N598" i="1"/>
  <c r="M598" i="1"/>
  <c r="L598" i="1"/>
  <c r="K598" i="1"/>
  <c r="J598" i="1"/>
  <c r="N597" i="1"/>
  <c r="M597" i="1"/>
  <c r="L597" i="1"/>
  <c r="K597" i="1"/>
  <c r="J597" i="1"/>
  <c r="N596" i="1"/>
  <c r="M596" i="1"/>
  <c r="L596" i="1"/>
  <c r="K596" i="1"/>
  <c r="J596" i="1"/>
  <c r="N595" i="1"/>
  <c r="M595" i="1"/>
  <c r="L595" i="1"/>
  <c r="K595" i="1"/>
  <c r="J595" i="1"/>
  <c r="N594" i="1"/>
  <c r="M594" i="1"/>
  <c r="L594" i="1"/>
  <c r="K594" i="1"/>
  <c r="J594" i="1"/>
  <c r="N593" i="1"/>
  <c r="M593" i="1"/>
  <c r="L593" i="1"/>
  <c r="K593" i="1"/>
  <c r="J593" i="1"/>
  <c r="N592" i="1"/>
  <c r="M592" i="1"/>
  <c r="L592" i="1"/>
  <c r="K592" i="1"/>
  <c r="J592" i="1"/>
  <c r="N591" i="1"/>
  <c r="M591" i="1"/>
  <c r="L591" i="1"/>
  <c r="K591" i="1"/>
  <c r="J591" i="1"/>
  <c r="N590" i="1"/>
  <c r="M590" i="1"/>
  <c r="L590" i="1"/>
  <c r="K590" i="1"/>
  <c r="J590" i="1"/>
  <c r="N589" i="1"/>
  <c r="M589" i="1"/>
  <c r="L589" i="1"/>
  <c r="K589" i="1"/>
  <c r="J589" i="1"/>
  <c r="N588" i="1"/>
  <c r="M588" i="1"/>
  <c r="L588" i="1"/>
  <c r="K588" i="1"/>
  <c r="J588" i="1"/>
  <c r="N587" i="1"/>
  <c r="M587" i="1"/>
  <c r="L587" i="1"/>
  <c r="K587" i="1"/>
  <c r="J587" i="1"/>
  <c r="N8" i="1"/>
  <c r="M8" i="1"/>
  <c r="L8" i="1"/>
  <c r="K8" i="1"/>
  <c r="J8" i="1"/>
  <c r="N586" i="1"/>
  <c r="M586" i="1"/>
  <c r="L586" i="1"/>
  <c r="K586" i="1"/>
  <c r="J586" i="1"/>
  <c r="N585" i="1"/>
  <c r="M585" i="1"/>
  <c r="L585" i="1"/>
  <c r="K585" i="1"/>
  <c r="J585" i="1"/>
  <c r="N584" i="1"/>
  <c r="M584" i="1"/>
  <c r="L584" i="1"/>
  <c r="K584" i="1"/>
  <c r="J584" i="1"/>
  <c r="N583" i="1"/>
  <c r="M583" i="1"/>
  <c r="L583" i="1"/>
  <c r="K583" i="1"/>
  <c r="J583" i="1"/>
  <c r="N582" i="1"/>
  <c r="M582" i="1"/>
  <c r="L582" i="1"/>
  <c r="K582" i="1"/>
  <c r="J582" i="1"/>
  <c r="N581" i="1"/>
  <c r="M581" i="1"/>
  <c r="L581" i="1"/>
  <c r="K581" i="1"/>
  <c r="J581" i="1"/>
  <c r="N580" i="1"/>
  <c r="M580" i="1"/>
  <c r="L580" i="1"/>
  <c r="K580" i="1"/>
  <c r="J580" i="1"/>
  <c r="N579" i="1"/>
  <c r="M579" i="1"/>
  <c r="L579" i="1"/>
  <c r="K579" i="1"/>
  <c r="J579" i="1"/>
  <c r="N578" i="1"/>
  <c r="M578" i="1"/>
  <c r="L578" i="1"/>
  <c r="K578" i="1"/>
  <c r="J578" i="1"/>
  <c r="N577" i="1"/>
  <c r="M577" i="1"/>
  <c r="L577" i="1"/>
  <c r="K577" i="1"/>
  <c r="J577" i="1"/>
  <c r="N576" i="1"/>
  <c r="M576" i="1"/>
  <c r="L576" i="1"/>
  <c r="K576" i="1"/>
  <c r="J576" i="1"/>
  <c r="N575" i="1"/>
  <c r="M575" i="1"/>
  <c r="L575" i="1"/>
  <c r="K575" i="1"/>
  <c r="J575" i="1"/>
  <c r="N574" i="1"/>
  <c r="M574" i="1"/>
  <c r="L574" i="1"/>
  <c r="K574" i="1"/>
  <c r="J574" i="1"/>
  <c r="N573" i="1"/>
  <c r="M573" i="1"/>
  <c r="L573" i="1"/>
  <c r="K573" i="1"/>
  <c r="J573" i="1"/>
  <c r="N572" i="1"/>
  <c r="M572" i="1"/>
  <c r="L572" i="1"/>
  <c r="K572" i="1"/>
  <c r="J572" i="1"/>
  <c r="N571" i="1"/>
  <c r="M571" i="1"/>
  <c r="L571" i="1"/>
  <c r="K571" i="1"/>
  <c r="J571" i="1"/>
  <c r="N570" i="1"/>
  <c r="M570" i="1"/>
  <c r="L570" i="1"/>
  <c r="K570" i="1"/>
  <c r="J570" i="1"/>
  <c r="N569" i="1"/>
  <c r="M569" i="1"/>
  <c r="L569" i="1"/>
  <c r="K569" i="1"/>
  <c r="J569" i="1"/>
  <c r="N568" i="1"/>
  <c r="M568" i="1"/>
  <c r="L568" i="1"/>
  <c r="K568" i="1"/>
  <c r="J568" i="1"/>
  <c r="N567" i="1"/>
  <c r="M567" i="1"/>
  <c r="L567" i="1"/>
  <c r="K567" i="1"/>
  <c r="J567" i="1"/>
  <c r="N566" i="1"/>
  <c r="M566" i="1"/>
  <c r="L566" i="1"/>
  <c r="K566" i="1"/>
  <c r="J566" i="1"/>
  <c r="N565" i="1"/>
  <c r="M565" i="1"/>
  <c r="L565" i="1"/>
  <c r="K565" i="1"/>
  <c r="J565" i="1"/>
  <c r="N564" i="1"/>
  <c r="M564" i="1"/>
  <c r="L564" i="1"/>
  <c r="K564" i="1"/>
  <c r="J564" i="1"/>
  <c r="N563" i="1"/>
  <c r="M563" i="1"/>
  <c r="L563" i="1"/>
  <c r="K563" i="1"/>
  <c r="J563" i="1"/>
  <c r="N562" i="1"/>
  <c r="M562" i="1"/>
  <c r="L562" i="1"/>
  <c r="K562" i="1"/>
  <c r="J562" i="1"/>
  <c r="N561" i="1"/>
  <c r="M561" i="1"/>
  <c r="L561" i="1"/>
  <c r="K561" i="1"/>
  <c r="J561" i="1"/>
  <c r="N560" i="1"/>
  <c r="M560" i="1"/>
  <c r="L560" i="1"/>
  <c r="K560" i="1"/>
  <c r="J560" i="1"/>
  <c r="N7" i="1"/>
  <c r="M7" i="1"/>
  <c r="L7" i="1"/>
  <c r="K7" i="1"/>
  <c r="J7" i="1"/>
  <c r="N6" i="1"/>
  <c r="M6" i="1"/>
  <c r="L6" i="1"/>
  <c r="K6" i="1"/>
  <c r="J6" i="1"/>
  <c r="N559" i="1"/>
  <c r="M559" i="1"/>
  <c r="L559" i="1"/>
  <c r="K559" i="1"/>
  <c r="J559" i="1"/>
  <c r="N558" i="1"/>
  <c r="M558" i="1"/>
  <c r="L558" i="1"/>
  <c r="K558" i="1"/>
  <c r="J558" i="1"/>
  <c r="N557" i="1"/>
  <c r="M557" i="1"/>
  <c r="L557" i="1"/>
  <c r="K557" i="1"/>
  <c r="J557" i="1"/>
  <c r="N556" i="1"/>
  <c r="M556" i="1"/>
  <c r="L556" i="1"/>
  <c r="K556" i="1"/>
  <c r="J556" i="1"/>
  <c r="N555" i="1"/>
  <c r="M555" i="1"/>
  <c r="L555" i="1"/>
  <c r="K555" i="1"/>
  <c r="J555" i="1"/>
  <c r="N554" i="1"/>
  <c r="M554" i="1"/>
  <c r="L554" i="1"/>
  <c r="K554" i="1"/>
  <c r="J554" i="1"/>
  <c r="N553" i="1"/>
  <c r="M553" i="1"/>
  <c r="L553" i="1"/>
  <c r="K553" i="1"/>
  <c r="J553" i="1"/>
  <c r="N552" i="1"/>
  <c r="M552" i="1"/>
  <c r="L552" i="1"/>
  <c r="K552" i="1"/>
  <c r="J552" i="1"/>
  <c r="N551" i="1"/>
  <c r="M551" i="1"/>
  <c r="L551" i="1"/>
  <c r="K551" i="1"/>
  <c r="J551" i="1"/>
  <c r="N550" i="1"/>
  <c r="M550" i="1"/>
  <c r="L550" i="1"/>
  <c r="K550" i="1"/>
  <c r="J550" i="1"/>
  <c r="N549" i="1"/>
  <c r="M549" i="1"/>
  <c r="L549" i="1"/>
  <c r="K549" i="1"/>
  <c r="J549" i="1"/>
  <c r="N548" i="1"/>
  <c r="M548" i="1"/>
  <c r="L548" i="1"/>
  <c r="K548" i="1"/>
  <c r="J548" i="1"/>
  <c r="N547" i="1"/>
  <c r="M547" i="1"/>
  <c r="L547" i="1"/>
  <c r="K547" i="1"/>
  <c r="J547" i="1"/>
  <c r="N546" i="1"/>
  <c r="M546" i="1"/>
  <c r="L546" i="1"/>
  <c r="K546" i="1"/>
  <c r="J546" i="1"/>
  <c r="N5" i="1"/>
  <c r="M5" i="1"/>
  <c r="L5" i="1"/>
  <c r="K5" i="1"/>
  <c r="J5" i="1"/>
  <c r="N545" i="1"/>
  <c r="M545" i="1"/>
  <c r="L545" i="1"/>
  <c r="K545" i="1"/>
  <c r="J545" i="1"/>
  <c r="N4" i="1"/>
  <c r="M4" i="1"/>
  <c r="L4" i="1"/>
  <c r="K4" i="1"/>
  <c r="J4" i="1"/>
  <c r="N544" i="1"/>
  <c r="M544" i="1"/>
  <c r="L544" i="1"/>
  <c r="K544" i="1"/>
  <c r="J544" i="1"/>
  <c r="N543" i="1"/>
  <c r="M543" i="1"/>
  <c r="L543" i="1"/>
  <c r="K543" i="1"/>
  <c r="J543" i="1"/>
  <c r="N542" i="1"/>
  <c r="M542" i="1"/>
  <c r="L542" i="1"/>
  <c r="K542" i="1"/>
  <c r="J542" i="1"/>
  <c r="N541" i="1"/>
  <c r="M541" i="1"/>
  <c r="L541" i="1"/>
  <c r="K541" i="1"/>
  <c r="J541" i="1"/>
  <c r="N540" i="1"/>
  <c r="M540" i="1"/>
  <c r="L540" i="1"/>
  <c r="K540" i="1"/>
  <c r="J540" i="1"/>
  <c r="N539" i="1"/>
  <c r="M539" i="1"/>
  <c r="L539" i="1"/>
  <c r="K539" i="1"/>
  <c r="J539" i="1"/>
  <c r="N538" i="1"/>
  <c r="M538" i="1"/>
  <c r="L538" i="1"/>
  <c r="K538" i="1"/>
  <c r="J538" i="1"/>
  <c r="N537" i="1"/>
  <c r="M537" i="1"/>
  <c r="L537" i="1"/>
  <c r="K537" i="1"/>
  <c r="J537" i="1"/>
  <c r="N536" i="1"/>
  <c r="M536" i="1"/>
  <c r="L536" i="1"/>
  <c r="K536" i="1"/>
  <c r="J536" i="1"/>
  <c r="N535" i="1"/>
  <c r="M535" i="1"/>
  <c r="L535" i="1"/>
  <c r="K535" i="1"/>
  <c r="J535" i="1"/>
  <c r="N534" i="1"/>
  <c r="M534" i="1"/>
  <c r="L534" i="1"/>
  <c r="K534" i="1"/>
  <c r="J534" i="1"/>
  <c r="N533" i="1"/>
  <c r="M533" i="1"/>
  <c r="L533" i="1"/>
  <c r="K533" i="1"/>
  <c r="J533" i="1"/>
  <c r="N532" i="1"/>
  <c r="M532" i="1"/>
  <c r="L532" i="1"/>
  <c r="K532" i="1"/>
  <c r="J532" i="1"/>
  <c r="N531" i="1"/>
  <c r="M531" i="1"/>
  <c r="L531" i="1"/>
  <c r="K531" i="1"/>
  <c r="J531" i="1"/>
  <c r="N530" i="1"/>
  <c r="M530" i="1"/>
  <c r="L530" i="1"/>
  <c r="K530" i="1"/>
  <c r="J530" i="1"/>
  <c r="N529" i="1"/>
  <c r="M529" i="1"/>
  <c r="L529" i="1"/>
  <c r="K529" i="1"/>
  <c r="J529" i="1"/>
  <c r="N528" i="1"/>
  <c r="M528" i="1"/>
  <c r="L528" i="1"/>
  <c r="K528" i="1"/>
  <c r="J528" i="1"/>
  <c r="N527" i="1"/>
  <c r="M527" i="1"/>
  <c r="L527" i="1"/>
  <c r="K527" i="1"/>
  <c r="J527" i="1"/>
  <c r="N3" i="1"/>
  <c r="M3" i="1"/>
  <c r="L3" i="1"/>
  <c r="K3" i="1"/>
  <c r="J3" i="1"/>
  <c r="N526" i="1"/>
  <c r="M526" i="1"/>
  <c r="L526" i="1"/>
  <c r="K526" i="1"/>
  <c r="J526" i="1"/>
  <c r="N525" i="1"/>
  <c r="M525" i="1"/>
  <c r="L525" i="1"/>
  <c r="K525" i="1"/>
  <c r="J525" i="1"/>
  <c r="N524" i="1"/>
  <c r="M524" i="1"/>
  <c r="L524" i="1"/>
  <c r="K524" i="1"/>
  <c r="J524" i="1"/>
  <c r="N523" i="1"/>
  <c r="M523" i="1"/>
  <c r="L523" i="1"/>
  <c r="K523" i="1"/>
  <c r="J523" i="1"/>
  <c r="N522" i="1"/>
  <c r="M522" i="1"/>
  <c r="L522" i="1"/>
  <c r="K522" i="1"/>
  <c r="J522" i="1"/>
  <c r="N521" i="1"/>
  <c r="M521" i="1"/>
  <c r="L521" i="1"/>
  <c r="K521" i="1"/>
  <c r="J521" i="1"/>
  <c r="N520" i="1"/>
  <c r="M520" i="1"/>
  <c r="L520" i="1"/>
  <c r="K520" i="1"/>
  <c r="J520" i="1"/>
  <c r="N519" i="1"/>
  <c r="M519" i="1"/>
  <c r="L519" i="1"/>
  <c r="K519" i="1"/>
  <c r="J519" i="1"/>
  <c r="N518" i="1"/>
  <c r="M518" i="1"/>
  <c r="L518" i="1"/>
  <c r="K518" i="1"/>
  <c r="J518" i="1"/>
  <c r="N517" i="1"/>
  <c r="M517" i="1"/>
  <c r="L517" i="1"/>
  <c r="K517" i="1"/>
  <c r="J517" i="1"/>
  <c r="N516" i="1"/>
  <c r="M516" i="1"/>
  <c r="L516" i="1"/>
  <c r="K516" i="1"/>
  <c r="J516" i="1"/>
  <c r="N515" i="1"/>
  <c r="M515" i="1"/>
  <c r="L515" i="1"/>
  <c r="K515" i="1"/>
  <c r="J515" i="1"/>
  <c r="N514" i="1"/>
  <c r="M514" i="1"/>
  <c r="L514" i="1"/>
  <c r="K514" i="1"/>
  <c r="J514" i="1"/>
  <c r="N513" i="1"/>
  <c r="M513" i="1"/>
  <c r="L513" i="1"/>
  <c r="K513" i="1"/>
  <c r="J513" i="1"/>
  <c r="N512" i="1"/>
  <c r="M512" i="1"/>
  <c r="L512" i="1"/>
  <c r="K512" i="1"/>
  <c r="J512" i="1"/>
  <c r="N511" i="1"/>
  <c r="M511" i="1"/>
  <c r="L511" i="1"/>
  <c r="K511" i="1"/>
  <c r="J511" i="1"/>
  <c r="N510" i="1"/>
  <c r="M510" i="1"/>
  <c r="L510" i="1"/>
  <c r="K510" i="1"/>
  <c r="J510" i="1"/>
  <c r="N509" i="1"/>
  <c r="M509" i="1"/>
  <c r="L509" i="1"/>
  <c r="K509" i="1"/>
  <c r="J509" i="1"/>
  <c r="N508" i="1"/>
  <c r="M508" i="1"/>
  <c r="L508" i="1"/>
  <c r="K508" i="1"/>
  <c r="J508" i="1"/>
  <c r="N507" i="1"/>
  <c r="M507" i="1"/>
  <c r="L507" i="1"/>
  <c r="K507" i="1"/>
  <c r="J507" i="1"/>
  <c r="N506" i="1"/>
  <c r="M506" i="1"/>
  <c r="L506" i="1"/>
  <c r="J506" i="1"/>
  <c r="I506" i="1"/>
  <c r="I1881" i="1"/>
  <c r="I505" i="1"/>
  <c r="I1880" i="1"/>
  <c r="I504" i="1"/>
  <c r="I1879" i="1"/>
  <c r="I503" i="1"/>
  <c r="I502" i="1"/>
  <c r="I501" i="1"/>
  <c r="I500" i="1"/>
  <c r="I499" i="1"/>
  <c r="I1878" i="1"/>
  <c r="I1877" i="1"/>
  <c r="I1876" i="1"/>
  <c r="I498" i="1"/>
  <c r="I1875" i="1"/>
  <c r="I1874" i="1"/>
  <c r="I497" i="1"/>
  <c r="I496" i="1"/>
  <c r="I1873" i="1"/>
  <c r="I1872" i="1"/>
  <c r="I495" i="1"/>
  <c r="I1871" i="1"/>
  <c r="I494" i="1"/>
  <c r="I493" i="1"/>
  <c r="I492" i="1"/>
  <c r="I1870" i="1"/>
  <c r="I491" i="1"/>
  <c r="I490" i="1"/>
  <c r="I1869" i="1"/>
  <c r="I489" i="1"/>
  <c r="I1868" i="1"/>
  <c r="I488" i="1"/>
  <c r="I1867" i="1"/>
  <c r="I487" i="1"/>
  <c r="I1866" i="1"/>
  <c r="I1865" i="1"/>
  <c r="I1864" i="1"/>
  <c r="I486" i="1"/>
  <c r="I485" i="1"/>
  <c r="I1863" i="1"/>
  <c r="I1862" i="1"/>
  <c r="I1861" i="1"/>
  <c r="I1860" i="1"/>
  <c r="I484" i="1"/>
  <c r="I1859" i="1"/>
  <c r="I1858" i="1"/>
  <c r="I1857" i="1"/>
  <c r="I483" i="1"/>
  <c r="I1856" i="1"/>
  <c r="I482" i="1"/>
  <c r="I481" i="1"/>
  <c r="I480" i="1"/>
  <c r="I1855" i="1"/>
  <c r="I479" i="1"/>
  <c r="I1854" i="1"/>
  <c r="I1853" i="1"/>
  <c r="I1852" i="1"/>
  <c r="I1851" i="1"/>
  <c r="I1850" i="1"/>
  <c r="I1849" i="1"/>
  <c r="I1848" i="1"/>
  <c r="I478" i="1"/>
  <c r="I1847" i="1"/>
  <c r="I1846" i="1"/>
  <c r="I1845" i="1"/>
  <c r="I477" i="1"/>
  <c r="I1844" i="1"/>
  <c r="I476" i="1"/>
  <c r="I1843" i="1"/>
  <c r="I475" i="1"/>
  <c r="I474" i="1"/>
  <c r="I473" i="1"/>
  <c r="I1842" i="1"/>
  <c r="I472" i="1"/>
  <c r="I471" i="1"/>
  <c r="I1841" i="1"/>
  <c r="I1840" i="1"/>
  <c r="I470" i="1"/>
  <c r="I469" i="1"/>
  <c r="I468" i="1"/>
  <c r="I1839" i="1"/>
  <c r="I1838" i="1"/>
  <c r="I1837" i="1"/>
  <c r="I467" i="1"/>
  <c r="I1836" i="1"/>
  <c r="I466" i="1"/>
  <c r="I1835" i="1"/>
  <c r="I465" i="1"/>
  <c r="I1834" i="1"/>
  <c r="I1833" i="1"/>
  <c r="I1832" i="1"/>
  <c r="I1831" i="1"/>
  <c r="I1830" i="1"/>
  <c r="I1829" i="1"/>
  <c r="I1828" i="1"/>
  <c r="I464" i="1"/>
  <c r="I463" i="1"/>
  <c r="I1827" i="1"/>
  <c r="I1826" i="1"/>
  <c r="I1825" i="1"/>
  <c r="I462" i="1"/>
  <c r="I1824" i="1"/>
  <c r="I1823" i="1"/>
  <c r="I1822" i="1"/>
  <c r="I461" i="1"/>
  <c r="I460" i="1"/>
  <c r="I1821" i="1"/>
  <c r="I1820" i="1"/>
  <c r="I1819" i="1"/>
  <c r="I1818" i="1"/>
  <c r="I459" i="1"/>
  <c r="I1817" i="1"/>
  <c r="I458" i="1"/>
  <c r="I457" i="1"/>
  <c r="I456" i="1"/>
  <c r="I1816" i="1"/>
  <c r="I1815" i="1"/>
  <c r="I1814" i="1"/>
  <c r="I1813" i="1"/>
  <c r="I1812" i="1"/>
  <c r="I1811" i="1"/>
  <c r="I1810" i="1"/>
  <c r="I1809" i="1"/>
  <c r="I1808" i="1"/>
  <c r="I455" i="1"/>
  <c r="I1807" i="1"/>
  <c r="I1806" i="1"/>
  <c r="I1805" i="1"/>
  <c r="I1804" i="1"/>
  <c r="I454" i="1"/>
  <c r="I1803" i="1"/>
  <c r="I453" i="1"/>
  <c r="I452" i="1"/>
  <c r="I1802" i="1"/>
  <c r="I1801" i="1"/>
  <c r="I451" i="1"/>
  <c r="I1800" i="1"/>
  <c r="I450" i="1"/>
  <c r="I1799" i="1"/>
  <c r="I1798" i="1"/>
  <c r="I449" i="1"/>
  <c r="I1797" i="1"/>
  <c r="I1796" i="1"/>
  <c r="I1795" i="1"/>
  <c r="I1794" i="1"/>
  <c r="I448" i="1"/>
  <c r="I1793" i="1"/>
  <c r="I447" i="1"/>
  <c r="I1792" i="1"/>
  <c r="I446" i="1"/>
  <c r="I1791" i="1"/>
  <c r="I1790" i="1"/>
  <c r="I1789" i="1"/>
  <c r="I1788" i="1"/>
  <c r="I445" i="1"/>
  <c r="I1787" i="1"/>
  <c r="I1786" i="1"/>
  <c r="I1785" i="1"/>
  <c r="I1784" i="1"/>
  <c r="I1783" i="1"/>
  <c r="I1782" i="1"/>
  <c r="I444" i="1"/>
  <c r="I1781" i="1"/>
  <c r="I1780" i="1"/>
  <c r="I443" i="1"/>
  <c r="I442" i="1"/>
  <c r="I1779" i="1"/>
  <c r="I1778" i="1"/>
  <c r="I1777" i="1"/>
  <c r="I1776" i="1"/>
  <c r="I1775" i="1"/>
  <c r="I1774" i="1"/>
  <c r="I1773" i="1"/>
  <c r="I1772" i="1"/>
  <c r="I441" i="1"/>
  <c r="I1771" i="1"/>
  <c r="I440" i="1"/>
  <c r="I439" i="1"/>
  <c r="I1770" i="1"/>
  <c r="I1769" i="1"/>
  <c r="I1768" i="1"/>
  <c r="I1767" i="1"/>
  <c r="I1766" i="1"/>
  <c r="I1765" i="1"/>
  <c r="I1764" i="1"/>
  <c r="I438" i="1"/>
  <c r="I1763" i="1"/>
  <c r="I1762" i="1"/>
  <c r="I1761" i="1"/>
  <c r="I1760" i="1"/>
  <c r="I1759" i="1"/>
  <c r="I1758" i="1"/>
  <c r="I437" i="1"/>
  <c r="I1757" i="1"/>
  <c r="I436" i="1"/>
  <c r="I1756" i="1"/>
  <c r="I1755" i="1"/>
  <c r="I1754" i="1"/>
  <c r="I1753" i="1"/>
  <c r="I1752" i="1"/>
  <c r="I435" i="1"/>
  <c r="I434" i="1"/>
  <c r="I1751" i="1"/>
  <c r="I1750" i="1"/>
  <c r="I1749" i="1"/>
  <c r="I1748" i="1"/>
  <c r="I1747" i="1"/>
  <c r="I1746" i="1"/>
  <c r="I1745" i="1"/>
  <c r="I1744" i="1"/>
  <c r="I1743" i="1"/>
  <c r="I433" i="1"/>
  <c r="I432" i="1"/>
  <c r="I1742" i="1"/>
  <c r="I1741" i="1"/>
  <c r="I431" i="1"/>
  <c r="I1740" i="1"/>
  <c r="I1739" i="1"/>
  <c r="I1738" i="1"/>
  <c r="I430" i="1"/>
  <c r="I429" i="1"/>
  <c r="I1737" i="1"/>
  <c r="I1736" i="1"/>
  <c r="I428" i="1"/>
  <c r="I427" i="1"/>
  <c r="I426" i="1"/>
  <c r="I425" i="1"/>
  <c r="I1735" i="1"/>
  <c r="I1734" i="1"/>
  <c r="I1733" i="1"/>
  <c r="I424" i="1"/>
  <c r="I1732" i="1"/>
  <c r="I1731" i="1"/>
  <c r="I1730" i="1"/>
  <c r="I1729" i="1"/>
  <c r="I423" i="1"/>
  <c r="I1728" i="1"/>
  <c r="I422" i="1"/>
  <c r="I1727" i="1"/>
  <c r="I1726" i="1"/>
  <c r="I1725" i="1"/>
  <c r="I1724" i="1"/>
  <c r="I1723" i="1"/>
  <c r="I1722" i="1"/>
  <c r="I1721" i="1"/>
  <c r="I1720" i="1"/>
  <c r="I421" i="1"/>
  <c r="I420" i="1"/>
  <c r="I1719" i="1"/>
  <c r="I1718" i="1"/>
  <c r="I419" i="1"/>
  <c r="I418" i="1"/>
  <c r="I417" i="1"/>
  <c r="I1717" i="1"/>
  <c r="I416" i="1"/>
  <c r="I1716" i="1"/>
  <c r="I415" i="1"/>
  <c r="I1715" i="1"/>
  <c r="I1714" i="1"/>
  <c r="I1713" i="1"/>
  <c r="I1712" i="1"/>
  <c r="I414" i="1"/>
  <c r="I1711" i="1"/>
  <c r="I413" i="1"/>
  <c r="I1710" i="1"/>
  <c r="I1709" i="1"/>
  <c r="I1708" i="1"/>
  <c r="I1707" i="1"/>
  <c r="I1706" i="1"/>
  <c r="I412" i="1"/>
  <c r="I1705" i="1"/>
  <c r="I411" i="1"/>
  <c r="I1704" i="1"/>
  <c r="I1703" i="1"/>
  <c r="I410" i="1"/>
  <c r="I1702" i="1"/>
  <c r="I1701" i="1"/>
  <c r="I1700" i="1"/>
  <c r="I409" i="1"/>
  <c r="I408" i="1"/>
  <c r="I407" i="1"/>
  <c r="I406" i="1"/>
  <c r="I405" i="1"/>
  <c r="I404" i="1"/>
  <c r="I1699" i="1"/>
  <c r="I1698" i="1"/>
  <c r="I1697" i="1"/>
  <c r="I403" i="1"/>
  <c r="I1696" i="1"/>
  <c r="I402" i="1"/>
  <c r="I1695" i="1"/>
  <c r="I1694" i="1"/>
  <c r="I1693" i="1"/>
  <c r="I1692" i="1"/>
  <c r="I1691" i="1"/>
  <c r="I401" i="1"/>
  <c r="I1690" i="1"/>
  <c r="I1689" i="1"/>
  <c r="I1688" i="1"/>
  <c r="I1687" i="1"/>
  <c r="I1686" i="1"/>
  <c r="I1685" i="1"/>
  <c r="I400" i="1"/>
  <c r="I1684" i="1"/>
  <c r="I1683" i="1"/>
  <c r="I1682" i="1"/>
  <c r="I1681" i="1"/>
  <c r="I1680" i="1"/>
  <c r="I1679" i="1"/>
  <c r="I1678" i="1"/>
  <c r="I1677" i="1"/>
  <c r="I399" i="1"/>
  <c r="I1676" i="1"/>
  <c r="I1675" i="1"/>
  <c r="I398" i="1"/>
  <c r="I1674" i="1"/>
  <c r="I397" i="1"/>
  <c r="I1673" i="1"/>
  <c r="I1672" i="1"/>
  <c r="I1671" i="1"/>
  <c r="I396" i="1"/>
  <c r="I395" i="1"/>
  <c r="I394" i="1"/>
  <c r="I393" i="1"/>
  <c r="I392" i="1"/>
  <c r="I391" i="1"/>
  <c r="I390" i="1"/>
  <c r="I1670" i="1"/>
  <c r="I389" i="1"/>
  <c r="I388" i="1"/>
  <c r="I387" i="1"/>
  <c r="I386" i="1"/>
  <c r="I1669" i="1"/>
  <c r="I385" i="1"/>
  <c r="I1668" i="1"/>
  <c r="I1667" i="1"/>
  <c r="I384" i="1"/>
  <c r="I383" i="1"/>
  <c r="I1666" i="1"/>
  <c r="I1665" i="1"/>
  <c r="I1664" i="1"/>
  <c r="I1663" i="1"/>
  <c r="I382" i="1"/>
  <c r="I381" i="1"/>
  <c r="I380" i="1"/>
  <c r="I1662" i="1"/>
  <c r="I1661" i="1"/>
  <c r="I1660" i="1"/>
  <c r="I1659" i="1"/>
  <c r="I379" i="1"/>
  <c r="I378" i="1"/>
  <c r="I1658" i="1"/>
  <c r="I1657" i="1"/>
  <c r="I377" i="1"/>
  <c r="I1656" i="1"/>
  <c r="I1655" i="1"/>
  <c r="I1654" i="1"/>
  <c r="I1653" i="1"/>
  <c r="I1652" i="1"/>
  <c r="I1651" i="1"/>
  <c r="I376" i="1"/>
  <c r="I1650" i="1"/>
  <c r="I1649" i="1"/>
  <c r="I1648" i="1"/>
  <c r="I1647" i="1"/>
  <c r="I375" i="1"/>
  <c r="I374" i="1"/>
  <c r="I1646" i="1"/>
  <c r="I1645" i="1"/>
  <c r="I373" i="1"/>
  <c r="I372" i="1"/>
  <c r="I371" i="1"/>
  <c r="I1644" i="1"/>
  <c r="I1643" i="1"/>
  <c r="I370" i="1"/>
  <c r="I1642" i="1"/>
  <c r="I1641" i="1"/>
  <c r="I1640" i="1"/>
  <c r="I1639" i="1"/>
  <c r="I369" i="1"/>
  <c r="I368" i="1"/>
  <c r="I367" i="1"/>
  <c r="I366" i="1"/>
  <c r="I1638" i="1"/>
  <c r="I365" i="1"/>
  <c r="I1637" i="1"/>
  <c r="I1636" i="1"/>
  <c r="I1635" i="1"/>
  <c r="I364" i="1"/>
  <c r="I1634" i="1"/>
  <c r="I363" i="1"/>
  <c r="I1633" i="1"/>
  <c r="I362" i="1"/>
  <c r="I1632" i="1"/>
  <c r="I361" i="1"/>
  <c r="I360" i="1"/>
  <c r="I1631" i="1"/>
  <c r="I359" i="1"/>
  <c r="I1630" i="1"/>
  <c r="I358" i="1"/>
  <c r="I357" i="1"/>
  <c r="I1629" i="1"/>
  <c r="I1628" i="1"/>
  <c r="I1627" i="1"/>
  <c r="I356" i="1"/>
  <c r="I1626" i="1"/>
  <c r="I1625" i="1"/>
  <c r="I1624" i="1"/>
  <c r="I1623" i="1"/>
  <c r="I355" i="1"/>
  <c r="I354" i="1"/>
  <c r="I353" i="1"/>
  <c r="I1622" i="1"/>
  <c r="I1621" i="1"/>
  <c r="I1620" i="1"/>
  <c r="I1619" i="1"/>
  <c r="I352" i="1"/>
  <c r="I351" i="1"/>
  <c r="I1618" i="1"/>
  <c r="I1617" i="1"/>
  <c r="I1616" i="1"/>
  <c r="I1615" i="1"/>
  <c r="I1614" i="1"/>
  <c r="I350" i="1"/>
  <c r="I1613" i="1"/>
  <c r="I349" i="1"/>
  <c r="I1612" i="1"/>
  <c r="I1611" i="1"/>
  <c r="I348" i="1"/>
  <c r="I1610" i="1"/>
  <c r="I1609" i="1"/>
  <c r="I347" i="1"/>
  <c r="I1608" i="1"/>
  <c r="I1607" i="1"/>
  <c r="I1606" i="1"/>
  <c r="I1605" i="1"/>
  <c r="I346" i="1"/>
  <c r="I345" i="1"/>
  <c r="I344" i="1"/>
  <c r="I343" i="1"/>
  <c r="I342" i="1"/>
  <c r="I341" i="1"/>
  <c r="I1604" i="1"/>
  <c r="I1603" i="1"/>
  <c r="I1602" i="1"/>
  <c r="I1601" i="1"/>
  <c r="I340" i="1"/>
  <c r="I1600" i="1"/>
  <c r="I339" i="1"/>
  <c r="I1599" i="1"/>
  <c r="I1598" i="1"/>
  <c r="I1597" i="1"/>
  <c r="I338" i="1"/>
  <c r="I337" i="1"/>
  <c r="I1596" i="1"/>
  <c r="I1595" i="1"/>
  <c r="I1594" i="1"/>
  <c r="I1593" i="1"/>
  <c r="I336" i="1"/>
  <c r="I1592" i="1"/>
  <c r="I335" i="1"/>
  <c r="I334" i="1"/>
  <c r="I1591" i="1"/>
  <c r="I333" i="1"/>
  <c r="I1590" i="1"/>
  <c r="I1589" i="1"/>
  <c r="I332" i="1"/>
  <c r="I1588" i="1"/>
  <c r="I1587" i="1"/>
  <c r="I1586" i="1"/>
  <c r="I331" i="1"/>
  <c r="I330" i="1"/>
  <c r="I1585" i="1"/>
  <c r="I1584" i="1"/>
  <c r="I1583" i="1"/>
  <c r="I1582" i="1"/>
  <c r="I1581" i="1"/>
  <c r="I329" i="1"/>
  <c r="I1580" i="1"/>
  <c r="I328" i="1"/>
  <c r="I327" i="1"/>
  <c r="I1579" i="1"/>
  <c r="I1578" i="1"/>
  <c r="I1577" i="1"/>
  <c r="I326" i="1"/>
  <c r="I1576" i="1"/>
  <c r="I1575" i="1"/>
  <c r="I325" i="1"/>
  <c r="I1574" i="1"/>
  <c r="I324" i="1"/>
  <c r="I1573" i="1"/>
  <c r="I1572" i="1"/>
  <c r="I1571" i="1"/>
  <c r="I323" i="1"/>
  <c r="I1570" i="1"/>
  <c r="I322" i="1"/>
  <c r="I321" i="1"/>
  <c r="I1569" i="1"/>
  <c r="I1568" i="1"/>
  <c r="I1567" i="1"/>
  <c r="I1566" i="1"/>
  <c r="I320" i="1"/>
  <c r="I319" i="1"/>
  <c r="I318" i="1"/>
  <c r="I317" i="1"/>
  <c r="I316" i="1"/>
  <c r="I315" i="1"/>
  <c r="I1565" i="1"/>
  <c r="I314" i="1"/>
  <c r="I1564" i="1"/>
  <c r="I313" i="1"/>
  <c r="I1563" i="1"/>
  <c r="I1562" i="1"/>
  <c r="I1561" i="1"/>
  <c r="I312" i="1"/>
  <c r="I1560" i="1"/>
  <c r="I1559" i="1"/>
  <c r="I311" i="1"/>
  <c r="I1558" i="1"/>
  <c r="I1557" i="1"/>
  <c r="I1556" i="1"/>
  <c r="I1555" i="1"/>
  <c r="I310" i="1"/>
  <c r="I309" i="1"/>
  <c r="I1554" i="1"/>
  <c r="I1553" i="1"/>
  <c r="I1552" i="1"/>
  <c r="I1551" i="1"/>
  <c r="I1550" i="1"/>
  <c r="I1549" i="1"/>
  <c r="I308" i="1"/>
  <c r="I1548" i="1"/>
  <c r="I1547" i="1"/>
  <c r="I1546" i="1"/>
  <c r="I1545" i="1"/>
  <c r="I307" i="1"/>
  <c r="I306" i="1"/>
  <c r="I305" i="1"/>
  <c r="I304" i="1"/>
  <c r="I1544" i="1"/>
  <c r="I1543" i="1"/>
  <c r="I1542" i="1"/>
  <c r="I1541" i="1"/>
  <c r="I303" i="1"/>
  <c r="I1540" i="1"/>
  <c r="I302" i="1"/>
  <c r="I1539" i="1"/>
  <c r="I1538" i="1"/>
  <c r="I1537" i="1"/>
  <c r="I1536" i="1"/>
  <c r="I301" i="1"/>
  <c r="I1535" i="1"/>
  <c r="I1534" i="1"/>
  <c r="I300" i="1"/>
  <c r="I299" i="1"/>
  <c r="I1533" i="1"/>
  <c r="I298" i="1"/>
  <c r="I297" i="1"/>
  <c r="I1532" i="1"/>
  <c r="I1531" i="1"/>
  <c r="I1530" i="1"/>
  <c r="I296" i="1"/>
  <c r="I1529" i="1"/>
  <c r="I295" i="1"/>
  <c r="I294" i="1"/>
  <c r="I293" i="1"/>
  <c r="I1528" i="1"/>
  <c r="I292" i="1"/>
  <c r="I291" i="1"/>
  <c r="I290" i="1"/>
  <c r="I289" i="1"/>
  <c r="I1527" i="1"/>
  <c r="I288" i="1"/>
  <c r="I1526" i="1"/>
  <c r="I1525" i="1"/>
  <c r="I287" i="1"/>
  <c r="I1524" i="1"/>
  <c r="I1523" i="1"/>
  <c r="I1522" i="1"/>
  <c r="I286" i="1"/>
  <c r="I1521" i="1"/>
  <c r="I1520" i="1"/>
  <c r="I285" i="1"/>
  <c r="I1519" i="1"/>
  <c r="I1518" i="1"/>
  <c r="I284" i="1"/>
  <c r="I1517" i="1"/>
  <c r="I1516" i="1"/>
  <c r="I283" i="1"/>
  <c r="I1515" i="1"/>
  <c r="I1514" i="1"/>
  <c r="I1513" i="1"/>
  <c r="I1512" i="1"/>
  <c r="I282" i="1"/>
  <c r="I1511" i="1"/>
  <c r="I281" i="1"/>
  <c r="I1510" i="1"/>
  <c r="I280" i="1"/>
  <c r="I279" i="1"/>
  <c r="I278" i="1"/>
  <c r="I1509" i="1"/>
  <c r="I1508" i="1"/>
  <c r="I277" i="1"/>
  <c r="I276" i="1"/>
  <c r="I275" i="1"/>
  <c r="I274" i="1"/>
  <c r="I273" i="1"/>
  <c r="I1507" i="1"/>
  <c r="I272" i="1"/>
  <c r="I271" i="1"/>
  <c r="I1506" i="1"/>
  <c r="I1505" i="1"/>
  <c r="I1504" i="1"/>
  <c r="I1503" i="1"/>
  <c r="I1502" i="1"/>
  <c r="I1501" i="1"/>
  <c r="I1500" i="1"/>
  <c r="I270" i="1"/>
  <c r="I269" i="1"/>
  <c r="I1499" i="1"/>
  <c r="I1498" i="1"/>
  <c r="I1497" i="1"/>
  <c r="I1496" i="1"/>
  <c r="I1495" i="1"/>
  <c r="I1494" i="1"/>
  <c r="I1493" i="1"/>
  <c r="I268" i="1"/>
  <c r="I1492" i="1"/>
  <c r="I267" i="1"/>
  <c r="I266" i="1"/>
  <c r="I1491" i="1"/>
  <c r="I1490" i="1"/>
  <c r="I1489" i="1"/>
  <c r="I1488" i="1"/>
  <c r="I1487" i="1"/>
  <c r="I265" i="1"/>
  <c r="I264" i="1"/>
  <c r="I263" i="1"/>
  <c r="I1486" i="1"/>
  <c r="I262" i="1"/>
  <c r="I261" i="1"/>
  <c r="I1485" i="1"/>
  <c r="I1484" i="1"/>
  <c r="I1483" i="1"/>
  <c r="I1482" i="1"/>
  <c r="I260" i="1"/>
  <c r="I1481" i="1"/>
  <c r="I259" i="1"/>
  <c r="I258" i="1"/>
  <c r="I1480" i="1"/>
  <c r="I1479" i="1"/>
  <c r="I1478" i="1"/>
  <c r="I1477" i="1"/>
  <c r="I1476" i="1"/>
  <c r="I257" i="1"/>
  <c r="I1475" i="1"/>
  <c r="I1474" i="1"/>
  <c r="I1473" i="1"/>
  <c r="I1472" i="1"/>
  <c r="I256" i="1"/>
  <c r="I1471" i="1"/>
  <c r="I255" i="1"/>
  <c r="I254" i="1"/>
  <c r="I1470" i="1"/>
  <c r="I253" i="1"/>
  <c r="I252" i="1"/>
  <c r="I251" i="1"/>
  <c r="I1469" i="1"/>
  <c r="I250" i="1"/>
  <c r="I249" i="1"/>
  <c r="I248" i="1"/>
  <c r="I247" i="1"/>
  <c r="I1468" i="1"/>
  <c r="I1467" i="1"/>
  <c r="I246" i="1"/>
  <c r="I245" i="1"/>
  <c r="I1466" i="1"/>
  <c r="I1465" i="1"/>
  <c r="I244" i="1"/>
  <c r="I1464" i="1"/>
  <c r="I1463" i="1"/>
  <c r="I1462" i="1"/>
  <c r="I243" i="1"/>
  <c r="I1461" i="1"/>
  <c r="I1460" i="1"/>
  <c r="I1459" i="1"/>
  <c r="I1458" i="1"/>
  <c r="I1457" i="1"/>
  <c r="I1456" i="1"/>
  <c r="I242" i="1"/>
  <c r="I1455" i="1"/>
  <c r="I241" i="1"/>
  <c r="I1454" i="1"/>
  <c r="I240" i="1"/>
  <c r="I1453" i="1"/>
  <c r="I1452" i="1"/>
  <c r="I1451" i="1"/>
  <c r="I1450" i="1"/>
  <c r="I1449" i="1"/>
  <c r="I239" i="1"/>
  <c r="I1448" i="1"/>
  <c r="I1447" i="1"/>
  <c r="I1446" i="1"/>
  <c r="I238" i="1"/>
  <c r="I1445" i="1"/>
  <c r="I1444" i="1"/>
  <c r="I237" i="1"/>
  <c r="I1443" i="1"/>
  <c r="I1442" i="1"/>
  <c r="I236" i="1"/>
  <c r="I235" i="1"/>
  <c r="I234" i="1"/>
  <c r="I233" i="1"/>
  <c r="I232" i="1"/>
  <c r="I231" i="1"/>
  <c r="I1441" i="1"/>
  <c r="I1440" i="1"/>
  <c r="I1439" i="1"/>
  <c r="I1438" i="1"/>
  <c r="I230" i="1"/>
  <c r="I229" i="1"/>
  <c r="I1437" i="1"/>
  <c r="I1436" i="1"/>
  <c r="I1435" i="1"/>
  <c r="I228" i="1"/>
  <c r="I1434" i="1"/>
  <c r="I1433" i="1"/>
  <c r="I1432" i="1"/>
  <c r="I1431" i="1"/>
  <c r="I1430" i="1"/>
  <c r="I227" i="1"/>
  <c r="I226" i="1"/>
  <c r="I1429" i="1"/>
  <c r="I1428" i="1"/>
  <c r="I1427" i="1"/>
  <c r="I1426" i="1"/>
  <c r="I1425" i="1"/>
  <c r="I1424" i="1"/>
  <c r="I1423" i="1"/>
  <c r="I225" i="1"/>
  <c r="I1422" i="1"/>
  <c r="I224" i="1"/>
  <c r="I223" i="1"/>
  <c r="I222" i="1"/>
  <c r="I221" i="1"/>
  <c r="I1421" i="1"/>
  <c r="I1420" i="1"/>
  <c r="I1419" i="1"/>
  <c r="I1418" i="1"/>
  <c r="I1417" i="1"/>
  <c r="I220" i="1"/>
  <c r="I1416" i="1"/>
  <c r="I219" i="1"/>
  <c r="I1415" i="1"/>
  <c r="I218" i="1"/>
  <c r="I217" i="1"/>
  <c r="I1414" i="1"/>
  <c r="I1413" i="1"/>
  <c r="I216" i="1"/>
  <c r="I215" i="1"/>
  <c r="I214" i="1"/>
  <c r="I1412" i="1"/>
  <c r="I1411" i="1"/>
  <c r="I1410" i="1"/>
  <c r="I1409" i="1"/>
  <c r="I213" i="1"/>
  <c r="I212" i="1"/>
  <c r="I211" i="1"/>
  <c r="I210" i="1"/>
  <c r="I1408" i="1"/>
  <c r="I1407" i="1"/>
  <c r="I1406" i="1"/>
  <c r="I209" i="1"/>
  <c r="I1405" i="1"/>
  <c r="I1404" i="1"/>
  <c r="I208" i="1"/>
  <c r="I207" i="1"/>
  <c r="I1403" i="1"/>
  <c r="I206" i="1"/>
  <c r="I205" i="1"/>
  <c r="I1402" i="1"/>
  <c r="I1401" i="1"/>
  <c r="I204" i="1"/>
  <c r="I203" i="1"/>
  <c r="I1400" i="1"/>
  <c r="I202" i="1"/>
  <c r="I1399" i="1"/>
  <c r="I1398" i="1"/>
  <c r="I1397" i="1"/>
  <c r="I1396" i="1"/>
  <c r="I201" i="1"/>
  <c r="I1395" i="1"/>
  <c r="I1394" i="1"/>
  <c r="I1393" i="1"/>
  <c r="I1392" i="1"/>
  <c r="I1391" i="1"/>
  <c r="I1390" i="1"/>
  <c r="I200" i="1"/>
  <c r="I199" i="1"/>
  <c r="I1389" i="1"/>
  <c r="I198" i="1"/>
  <c r="I1388" i="1"/>
  <c r="I1387" i="1"/>
  <c r="I1386" i="1"/>
  <c r="I197" i="1"/>
  <c r="I196" i="1"/>
  <c r="I1385" i="1"/>
  <c r="I1384" i="1"/>
  <c r="I195" i="1"/>
  <c r="I194" i="1"/>
  <c r="I1383" i="1"/>
  <c r="I1382" i="1"/>
  <c r="I193" i="1"/>
  <c r="I192" i="1"/>
  <c r="I1381" i="1"/>
  <c r="I1380" i="1"/>
  <c r="I1379" i="1"/>
  <c r="I191" i="1"/>
  <c r="I1378" i="1"/>
  <c r="I190" i="1"/>
  <c r="I1377" i="1"/>
  <c r="I1376" i="1"/>
  <c r="I189" i="1"/>
  <c r="I1375" i="1"/>
  <c r="I1374" i="1"/>
  <c r="I188" i="1"/>
  <c r="I187" i="1"/>
  <c r="I1373" i="1"/>
  <c r="I1372" i="1"/>
  <c r="I186" i="1"/>
  <c r="I1371" i="1"/>
  <c r="I1370" i="1"/>
  <c r="I1369" i="1"/>
  <c r="I185" i="1"/>
  <c r="I184" i="1"/>
  <c r="I1368" i="1"/>
  <c r="I1367" i="1"/>
  <c r="I183" i="1"/>
  <c r="I1366" i="1"/>
  <c r="I1365" i="1"/>
  <c r="I1364" i="1"/>
  <c r="I182" i="1"/>
  <c r="I181" i="1"/>
  <c r="I1363" i="1"/>
  <c r="I1362" i="1"/>
  <c r="I1361" i="1"/>
  <c r="I1360" i="1"/>
  <c r="I180" i="1"/>
  <c r="I179" i="1"/>
  <c r="I178" i="1"/>
  <c r="I177" i="1"/>
  <c r="I176" i="1"/>
  <c r="I175" i="1"/>
  <c r="I1359" i="1"/>
  <c r="I174" i="1"/>
  <c r="I1358" i="1"/>
  <c r="I1357" i="1"/>
  <c r="I173" i="1"/>
  <c r="I1356" i="1"/>
  <c r="I1355" i="1"/>
  <c r="I172" i="1"/>
  <c r="I171" i="1"/>
  <c r="I170" i="1"/>
  <c r="I1354" i="1"/>
  <c r="I169" i="1"/>
  <c r="I168" i="1"/>
  <c r="I167" i="1"/>
  <c r="I1353" i="1"/>
  <c r="I1352" i="1"/>
  <c r="I166" i="1"/>
  <c r="I1351" i="1"/>
  <c r="I165" i="1"/>
  <c r="I1350" i="1"/>
  <c r="I1349" i="1"/>
  <c r="I164" i="1"/>
  <c r="I1348" i="1"/>
  <c r="I1347" i="1"/>
  <c r="I1346" i="1"/>
  <c r="I163" i="1"/>
  <c r="I162" i="1"/>
  <c r="I161" i="1"/>
  <c r="I1345" i="1"/>
  <c r="I1344" i="1"/>
  <c r="I160" i="1"/>
  <c r="I1343" i="1"/>
  <c r="I1342" i="1"/>
  <c r="I1341" i="1"/>
  <c r="I1340" i="1"/>
  <c r="I1339" i="1"/>
  <c r="I1338" i="1"/>
  <c r="I159" i="1"/>
  <c r="I1337" i="1"/>
  <c r="I1336" i="1"/>
  <c r="I1335" i="1"/>
  <c r="I1334" i="1"/>
  <c r="I1333" i="1"/>
  <c r="I158" i="1"/>
  <c r="I157" i="1"/>
  <c r="I1332" i="1"/>
  <c r="I1331" i="1"/>
  <c r="I1330" i="1"/>
  <c r="I1329" i="1"/>
  <c r="I156" i="1"/>
  <c r="I1328" i="1"/>
  <c r="I1327" i="1"/>
  <c r="I155" i="1"/>
  <c r="I1326" i="1"/>
  <c r="I1325" i="1"/>
  <c r="I154" i="1"/>
  <c r="I153" i="1"/>
  <c r="I152" i="1"/>
  <c r="I151" i="1"/>
  <c r="I150" i="1"/>
  <c r="I1324" i="1"/>
  <c r="I1323" i="1"/>
  <c r="I1322" i="1"/>
  <c r="I149" i="1"/>
  <c r="I1321" i="1"/>
  <c r="I1320" i="1"/>
  <c r="I1319" i="1"/>
  <c r="I1318" i="1"/>
  <c r="I148" i="1"/>
  <c r="I147" i="1"/>
  <c r="I1317" i="1"/>
  <c r="I1316" i="1"/>
  <c r="I146" i="1"/>
  <c r="I1315" i="1"/>
  <c r="I1314" i="1"/>
  <c r="I1313" i="1"/>
  <c r="I145" i="1"/>
  <c r="I1312" i="1"/>
  <c r="I144" i="1"/>
  <c r="I1311" i="1"/>
  <c r="I143" i="1"/>
  <c r="I1310" i="1"/>
  <c r="I142" i="1"/>
  <c r="I141" i="1"/>
  <c r="I140" i="1"/>
  <c r="I1309" i="1"/>
  <c r="I139" i="1"/>
  <c r="I1308" i="1"/>
  <c r="I1307" i="1"/>
  <c r="I1306" i="1"/>
  <c r="I138" i="1"/>
  <c r="I1305" i="1"/>
  <c r="I1304" i="1"/>
  <c r="I137" i="1"/>
  <c r="I1303" i="1"/>
  <c r="I1302" i="1"/>
  <c r="I136" i="1"/>
  <c r="I135" i="1"/>
  <c r="I134" i="1"/>
  <c r="I1301" i="1"/>
  <c r="I1300" i="1"/>
  <c r="I1299" i="1"/>
  <c r="I1298" i="1"/>
  <c r="I133" i="1"/>
  <c r="I1297" i="1"/>
  <c r="I132" i="1"/>
  <c r="I131" i="1"/>
  <c r="I1296" i="1"/>
  <c r="I1295" i="1"/>
  <c r="I1294" i="1"/>
  <c r="I130" i="1"/>
  <c r="I1293" i="1"/>
  <c r="I1292" i="1"/>
  <c r="I129" i="1"/>
  <c r="I1291" i="1"/>
  <c r="I128" i="1"/>
  <c r="I1290" i="1"/>
  <c r="I1289" i="1"/>
  <c r="I1288" i="1"/>
  <c r="I1287" i="1"/>
  <c r="I1286" i="1"/>
  <c r="I1285" i="1"/>
  <c r="I1284" i="1"/>
  <c r="I1283" i="1"/>
  <c r="I127" i="1"/>
  <c r="I126" i="1"/>
  <c r="I1282" i="1"/>
  <c r="I125" i="1"/>
  <c r="I1281" i="1"/>
  <c r="I1280" i="1"/>
  <c r="I1279" i="1"/>
  <c r="I1278" i="1"/>
  <c r="I124" i="1"/>
  <c r="I123" i="1"/>
  <c r="I1277" i="1"/>
  <c r="I1276" i="1"/>
  <c r="I122" i="1"/>
  <c r="I1275" i="1"/>
  <c r="I1274" i="1"/>
  <c r="I121" i="1"/>
  <c r="I1273" i="1"/>
  <c r="I1272" i="1"/>
  <c r="I120" i="1"/>
  <c r="I1271" i="1"/>
  <c r="I1270" i="1"/>
  <c r="I1269" i="1"/>
  <c r="I1268" i="1"/>
  <c r="I1267" i="1"/>
  <c r="I119" i="1"/>
  <c r="I1266" i="1"/>
  <c r="I1265" i="1"/>
  <c r="I118" i="1"/>
  <c r="I1264" i="1"/>
  <c r="I117" i="1"/>
  <c r="I116" i="1"/>
  <c r="I115" i="1"/>
  <c r="I1263" i="1"/>
  <c r="I114" i="1"/>
  <c r="I113" i="1"/>
  <c r="I112" i="1"/>
  <c r="I111" i="1"/>
  <c r="I1262" i="1"/>
  <c r="I1261" i="1"/>
  <c r="I110" i="1"/>
  <c r="I1260" i="1"/>
  <c r="I1259" i="1"/>
  <c r="I1258" i="1"/>
  <c r="I1257" i="1"/>
  <c r="I109" i="1"/>
  <c r="I1256" i="1"/>
  <c r="I108" i="1"/>
  <c r="I107" i="1"/>
  <c r="I106" i="1"/>
  <c r="I105" i="1"/>
  <c r="I1255" i="1"/>
  <c r="I104" i="1"/>
  <c r="I1254" i="1"/>
  <c r="I103" i="1"/>
  <c r="I1253" i="1"/>
  <c r="I1252" i="1"/>
  <c r="I1251" i="1"/>
  <c r="I1250" i="1"/>
  <c r="I1249" i="1"/>
  <c r="I1248" i="1"/>
  <c r="I1247" i="1"/>
  <c r="I1246" i="1"/>
  <c r="I102" i="1"/>
  <c r="I1245" i="1"/>
  <c r="I1244" i="1"/>
  <c r="I1243" i="1"/>
  <c r="I1242" i="1"/>
  <c r="I1241" i="1"/>
  <c r="I1240" i="1"/>
  <c r="I1239" i="1"/>
  <c r="I1238" i="1"/>
  <c r="I101" i="1"/>
  <c r="I100" i="1"/>
  <c r="I1237" i="1"/>
  <c r="I1236" i="1"/>
  <c r="I1235" i="1"/>
  <c r="I1234" i="1"/>
  <c r="I1233" i="1"/>
  <c r="I99" i="1"/>
  <c r="I98" i="1"/>
  <c r="I1232" i="1"/>
  <c r="I1231" i="1"/>
  <c r="I1230" i="1"/>
  <c r="I1229" i="1"/>
  <c r="I97" i="1"/>
  <c r="I96" i="1"/>
  <c r="I1228" i="1"/>
  <c r="I95" i="1"/>
  <c r="I94" i="1"/>
  <c r="I93" i="1"/>
  <c r="I1227" i="1"/>
  <c r="I1226" i="1"/>
  <c r="I1225" i="1"/>
  <c r="I1224" i="1"/>
  <c r="I92" i="1"/>
  <c r="I1223" i="1"/>
  <c r="I91" i="1"/>
  <c r="I90" i="1"/>
  <c r="I1222" i="1"/>
  <c r="I1221" i="1"/>
  <c r="I1220" i="1"/>
  <c r="I1219" i="1"/>
  <c r="I1218" i="1"/>
  <c r="I89" i="1"/>
  <c r="I88" i="1"/>
  <c r="I87" i="1"/>
  <c r="I1217" i="1"/>
  <c r="I1216" i="1"/>
  <c r="I1215" i="1"/>
  <c r="I1214" i="1"/>
  <c r="I1213" i="1"/>
  <c r="I86" i="1"/>
  <c r="I85" i="1"/>
  <c r="I84"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3" i="1"/>
  <c r="I850" i="1"/>
  <c r="I82" i="1"/>
  <c r="I81" i="1"/>
  <c r="I849" i="1"/>
  <c r="I848" i="1"/>
  <c r="I847" i="1"/>
  <c r="I80" i="1"/>
  <c r="I79" i="1"/>
  <c r="I846" i="1"/>
  <c r="I845" i="1"/>
  <c r="I78" i="1"/>
  <c r="I844" i="1"/>
  <c r="I843" i="1"/>
  <c r="I842" i="1"/>
  <c r="I77" i="1"/>
  <c r="I841" i="1"/>
  <c r="I840" i="1"/>
  <c r="I839" i="1"/>
  <c r="I838" i="1"/>
  <c r="I837" i="1"/>
  <c r="I836" i="1"/>
  <c r="I835" i="1"/>
  <c r="I834" i="1"/>
  <c r="I833" i="1"/>
  <c r="I832" i="1"/>
  <c r="I831" i="1"/>
  <c r="I830" i="1"/>
  <c r="I829" i="1"/>
  <c r="I828" i="1"/>
  <c r="I827" i="1"/>
  <c r="I826" i="1"/>
  <c r="I825" i="1"/>
  <c r="I824" i="1"/>
  <c r="I823" i="1"/>
  <c r="I822" i="1"/>
  <c r="I821" i="1"/>
  <c r="I76" i="1"/>
  <c r="I820" i="1"/>
  <c r="I75" i="1"/>
  <c r="I74" i="1"/>
  <c r="I819" i="1"/>
  <c r="I818" i="1"/>
  <c r="I817" i="1"/>
  <c r="I73" i="1"/>
  <c r="I816" i="1"/>
  <c r="I815" i="1"/>
  <c r="I814" i="1"/>
  <c r="I813" i="1"/>
  <c r="I812" i="1"/>
  <c r="I811" i="1"/>
  <c r="I810" i="1"/>
  <c r="I72" i="1"/>
  <c r="I809" i="1"/>
  <c r="I808" i="1"/>
  <c r="I807" i="1"/>
  <c r="I806" i="1"/>
  <c r="I805" i="1"/>
  <c r="I804" i="1"/>
  <c r="I803" i="1"/>
  <c r="I802" i="1"/>
  <c r="I71" i="1"/>
  <c r="I801" i="1"/>
  <c r="I800" i="1"/>
  <c r="I799" i="1"/>
  <c r="I70" i="1"/>
  <c r="I798" i="1"/>
  <c r="I69" i="1"/>
  <c r="I797" i="1"/>
  <c r="I796" i="1"/>
  <c r="I795" i="1"/>
  <c r="I794" i="1"/>
  <c r="I793" i="1"/>
  <c r="I792" i="1"/>
  <c r="I791" i="1"/>
  <c r="I790" i="1"/>
  <c r="I789" i="1"/>
  <c r="I788" i="1"/>
  <c r="I787" i="1"/>
  <c r="I786" i="1"/>
  <c r="I785" i="1"/>
  <c r="I784" i="1"/>
  <c r="I783" i="1"/>
  <c r="I782" i="1"/>
  <c r="I781" i="1"/>
  <c r="I780" i="1"/>
  <c r="I779" i="1"/>
  <c r="I778" i="1"/>
  <c r="I68" i="1"/>
  <c r="I777" i="1"/>
  <c r="I776" i="1"/>
  <c r="I775" i="1"/>
  <c r="I774" i="1"/>
  <c r="I773" i="1"/>
  <c r="I772" i="1"/>
  <c r="I771" i="1"/>
  <c r="I770" i="1"/>
  <c r="I769" i="1"/>
  <c r="I768" i="1"/>
  <c r="I767" i="1"/>
  <c r="I766" i="1"/>
  <c r="I67" i="1"/>
  <c r="I66" i="1"/>
  <c r="I765" i="1"/>
  <c r="I764" i="1"/>
  <c r="I65" i="1"/>
  <c r="I763" i="1"/>
  <c r="I64" i="1"/>
  <c r="I762" i="1"/>
  <c r="I63" i="1"/>
  <c r="I761" i="1"/>
  <c r="I760" i="1"/>
  <c r="I759" i="1"/>
  <c r="I758" i="1"/>
  <c r="I62" i="1"/>
  <c r="I61" i="1"/>
  <c r="I757" i="1"/>
  <c r="I60" i="1"/>
  <c r="I756" i="1"/>
  <c r="I755" i="1"/>
  <c r="I754" i="1"/>
  <c r="I753" i="1"/>
  <c r="I752" i="1"/>
  <c r="I751" i="1"/>
  <c r="I750" i="1"/>
  <c r="I749" i="1"/>
  <c r="I748" i="1"/>
  <c r="I747" i="1"/>
  <c r="I59" i="1"/>
  <c r="I746" i="1"/>
  <c r="I745" i="1"/>
  <c r="I58" i="1"/>
  <c r="I744" i="1"/>
  <c r="I743" i="1"/>
  <c r="I742" i="1"/>
  <c r="I741" i="1"/>
  <c r="I740" i="1"/>
  <c r="I739" i="1"/>
  <c r="I738" i="1"/>
  <c r="I737" i="1"/>
  <c r="I736" i="1"/>
  <c r="I57" i="1"/>
  <c r="I56" i="1"/>
  <c r="I735" i="1"/>
  <c r="I55" i="1"/>
  <c r="I54" i="1"/>
  <c r="I53" i="1"/>
  <c r="I734" i="1"/>
  <c r="I52" i="1"/>
  <c r="I733" i="1"/>
  <c r="I51" i="1"/>
  <c r="I50" i="1"/>
  <c r="I732" i="1"/>
  <c r="I731" i="1"/>
  <c r="I730" i="1"/>
  <c r="I49" i="1"/>
  <c r="I729" i="1"/>
  <c r="I48" i="1"/>
  <c r="I728" i="1"/>
  <c r="I727" i="1"/>
  <c r="I726" i="1"/>
  <c r="I47" i="1"/>
  <c r="I725" i="1"/>
  <c r="I46" i="1"/>
  <c r="I45" i="1"/>
  <c r="I44" i="1"/>
  <c r="I724" i="1"/>
  <c r="I43" i="1"/>
  <c r="I723" i="1"/>
  <c r="I722" i="1"/>
  <c r="I42" i="1"/>
  <c r="I721" i="1"/>
  <c r="I720" i="1"/>
  <c r="I719" i="1"/>
  <c r="I718" i="1"/>
  <c r="I41" i="1"/>
  <c r="I40" i="1"/>
  <c r="I717" i="1"/>
  <c r="I716" i="1"/>
  <c r="I39" i="1"/>
  <c r="I715" i="1"/>
  <c r="I714" i="1"/>
  <c r="I713" i="1"/>
  <c r="I712" i="1"/>
  <c r="I711" i="1"/>
  <c r="I710" i="1"/>
  <c r="I709" i="1"/>
  <c r="I708" i="1"/>
  <c r="I38" i="1"/>
  <c r="I707" i="1"/>
  <c r="I706" i="1"/>
  <c r="I705" i="1"/>
  <c r="I37" i="1"/>
  <c r="I704" i="1"/>
  <c r="I36" i="1"/>
  <c r="I35" i="1"/>
  <c r="I34" i="1"/>
  <c r="I703" i="1"/>
  <c r="I33" i="1"/>
  <c r="I702" i="1"/>
  <c r="I32" i="1"/>
  <c r="I31" i="1"/>
  <c r="I30" i="1"/>
  <c r="I29" i="1"/>
  <c r="I701" i="1"/>
  <c r="I700" i="1"/>
  <c r="I699" i="1"/>
  <c r="I698" i="1"/>
  <c r="I28" i="1"/>
  <c r="I27" i="1"/>
  <c r="I26" i="1"/>
  <c r="I697" i="1"/>
  <c r="I696" i="1"/>
  <c r="I695" i="1"/>
  <c r="I694" i="1"/>
  <c r="I25" i="1"/>
  <c r="I24" i="1"/>
  <c r="I23" i="1"/>
  <c r="I22" i="1"/>
  <c r="I693" i="1"/>
  <c r="I692" i="1"/>
  <c r="I691" i="1"/>
  <c r="I690" i="1"/>
  <c r="I689" i="1"/>
  <c r="I688" i="1"/>
  <c r="I687" i="1"/>
  <c r="I686" i="1"/>
  <c r="I21" i="1"/>
  <c r="I685" i="1"/>
  <c r="I20" i="1"/>
  <c r="I684" i="1"/>
  <c r="I683" i="1"/>
  <c r="I682" i="1"/>
  <c r="I681" i="1"/>
  <c r="I680" i="1"/>
  <c r="I679" i="1"/>
  <c r="I678" i="1"/>
  <c r="I677" i="1"/>
  <c r="I19" i="1"/>
  <c r="I676" i="1"/>
  <c r="I675" i="1"/>
  <c r="I674" i="1"/>
  <c r="I673" i="1"/>
  <c r="I672" i="1"/>
  <c r="I671" i="1"/>
  <c r="I670" i="1"/>
  <c r="I669" i="1"/>
  <c r="I668" i="1"/>
  <c r="I667" i="1"/>
  <c r="I666" i="1"/>
  <c r="I665" i="1"/>
  <c r="I664" i="1"/>
  <c r="I663" i="1"/>
  <c r="I18" i="1"/>
  <c r="I662" i="1"/>
  <c r="I661" i="1"/>
  <c r="I660" i="1"/>
  <c r="I659" i="1"/>
  <c r="I658" i="1"/>
  <c r="I657" i="1"/>
  <c r="I17" i="1"/>
  <c r="I16" i="1"/>
  <c r="I15" i="1"/>
  <c r="I14" i="1"/>
  <c r="I656" i="1"/>
  <c r="I655" i="1"/>
  <c r="I13" i="1"/>
  <c r="I654" i="1"/>
  <c r="I653" i="1"/>
  <c r="I12" i="1"/>
  <c r="I11" i="1"/>
  <c r="I652" i="1"/>
  <c r="I651" i="1"/>
  <c r="I650" i="1"/>
  <c r="I10" i="1"/>
  <c r="I649" i="1"/>
  <c r="I648" i="1"/>
  <c r="I9"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8"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7" i="1"/>
  <c r="I6" i="1"/>
  <c r="I559" i="1"/>
  <c r="I558" i="1"/>
  <c r="I557" i="1"/>
  <c r="I556" i="1"/>
  <c r="I555" i="1"/>
  <c r="I554" i="1"/>
  <c r="I553" i="1"/>
  <c r="I552" i="1"/>
  <c r="I551" i="1"/>
  <c r="I550" i="1"/>
  <c r="I549" i="1"/>
  <c r="I548" i="1"/>
  <c r="I547" i="1"/>
  <c r="I546" i="1"/>
  <c r="I5" i="1"/>
  <c r="I545" i="1"/>
  <c r="I4" i="1"/>
  <c r="I544" i="1"/>
  <c r="I543" i="1"/>
  <c r="I542" i="1"/>
  <c r="I541" i="1"/>
  <c r="I540" i="1"/>
  <c r="I539" i="1"/>
  <c r="I538" i="1"/>
  <c r="I537" i="1"/>
  <c r="I536" i="1"/>
  <c r="I535" i="1"/>
  <c r="I534" i="1"/>
  <c r="I533" i="1"/>
  <c r="I532" i="1"/>
  <c r="I531" i="1"/>
  <c r="I530" i="1"/>
  <c r="I529" i="1"/>
  <c r="I528" i="1"/>
  <c r="I527" i="1"/>
  <c r="I3" i="1"/>
  <c r="I526" i="1"/>
  <c r="I525" i="1"/>
  <c r="I524" i="1"/>
  <c r="I523" i="1"/>
  <c r="I522" i="1"/>
  <c r="I521" i="1"/>
  <c r="I520" i="1"/>
  <c r="I519" i="1"/>
  <c r="I518" i="1"/>
  <c r="I517" i="1"/>
  <c r="I516" i="1"/>
  <c r="I515" i="1"/>
  <c r="I514" i="1"/>
  <c r="I513" i="1"/>
  <c r="I512" i="1"/>
  <c r="I511" i="1"/>
  <c r="I510" i="1"/>
  <c r="I509" i="1"/>
  <c r="I508" i="1"/>
  <c r="I507" i="1"/>
  <c r="H1881" i="1"/>
  <c r="H505" i="1"/>
  <c r="H1880" i="1"/>
  <c r="U1880" i="1" s="1"/>
  <c r="H504" i="1"/>
  <c r="H1879" i="1"/>
  <c r="H503" i="1"/>
  <c r="H502" i="1"/>
  <c r="U502" i="1" s="1"/>
  <c r="H501" i="1"/>
  <c r="H500" i="1"/>
  <c r="H499" i="1"/>
  <c r="H1878" i="1"/>
  <c r="U1878" i="1" s="1"/>
  <c r="H1877" i="1"/>
  <c r="H1876" i="1"/>
  <c r="H498" i="1"/>
  <c r="H1875" i="1"/>
  <c r="U1875" i="1" s="1"/>
  <c r="H1874" i="1"/>
  <c r="H497" i="1"/>
  <c r="H496" i="1"/>
  <c r="H1873" i="1"/>
  <c r="U1873" i="1" s="1"/>
  <c r="H1872" i="1"/>
  <c r="H495" i="1"/>
  <c r="H1871" i="1"/>
  <c r="H494" i="1"/>
  <c r="U494" i="1" s="1"/>
  <c r="H493" i="1"/>
  <c r="H492" i="1"/>
  <c r="H1870" i="1"/>
  <c r="H491" i="1"/>
  <c r="U491" i="1" s="1"/>
  <c r="H490" i="1"/>
  <c r="H1869" i="1"/>
  <c r="H489" i="1"/>
  <c r="H1868" i="1"/>
  <c r="U1868" i="1" s="1"/>
  <c r="H488" i="1"/>
  <c r="H1867" i="1"/>
  <c r="H487" i="1"/>
  <c r="H1866" i="1"/>
  <c r="U1866" i="1" s="1"/>
  <c r="H1865" i="1"/>
  <c r="H1864" i="1"/>
  <c r="H486" i="1"/>
  <c r="H485" i="1"/>
  <c r="U485" i="1" s="1"/>
  <c r="H1863" i="1"/>
  <c r="H1862" i="1"/>
  <c r="H1861" i="1"/>
  <c r="H1860" i="1"/>
  <c r="U1860" i="1" s="1"/>
  <c r="H484" i="1"/>
  <c r="H1859" i="1"/>
  <c r="H1858" i="1"/>
  <c r="H1857" i="1"/>
  <c r="U1857" i="1" s="1"/>
  <c r="H483" i="1"/>
  <c r="H1856" i="1"/>
  <c r="H482" i="1"/>
  <c r="H481" i="1"/>
  <c r="U481" i="1" s="1"/>
  <c r="H480" i="1"/>
  <c r="H1855" i="1"/>
  <c r="H479" i="1"/>
  <c r="H1854" i="1"/>
  <c r="U1854" i="1" s="1"/>
  <c r="H1853" i="1"/>
  <c r="H1852" i="1"/>
  <c r="H1851" i="1"/>
  <c r="H1850" i="1"/>
  <c r="U1850" i="1" s="1"/>
  <c r="H1849" i="1"/>
  <c r="H1848" i="1"/>
  <c r="H478" i="1"/>
  <c r="H1847" i="1"/>
  <c r="U1847" i="1" s="1"/>
  <c r="H1846" i="1"/>
  <c r="H1845" i="1"/>
  <c r="H477" i="1"/>
  <c r="H1844" i="1"/>
  <c r="U1844" i="1" s="1"/>
  <c r="H476" i="1"/>
  <c r="H1843" i="1"/>
  <c r="H475" i="1"/>
  <c r="H474" i="1"/>
  <c r="U474" i="1" s="1"/>
  <c r="H473" i="1"/>
  <c r="H1842" i="1"/>
  <c r="H472" i="1"/>
  <c r="H471" i="1"/>
  <c r="U471" i="1" s="1"/>
  <c r="H1841" i="1"/>
  <c r="H1840" i="1"/>
  <c r="H470" i="1"/>
  <c r="H469" i="1"/>
  <c r="U469" i="1" s="1"/>
  <c r="H468" i="1"/>
  <c r="H1839" i="1"/>
  <c r="H1838" i="1"/>
  <c r="H1837" i="1"/>
  <c r="U1837" i="1" s="1"/>
  <c r="H467" i="1"/>
  <c r="H1836" i="1"/>
  <c r="H466" i="1"/>
  <c r="H1835" i="1"/>
  <c r="U1835" i="1" s="1"/>
  <c r="H465" i="1"/>
  <c r="H1834" i="1"/>
  <c r="H1833" i="1"/>
  <c r="H1832" i="1"/>
  <c r="U1832" i="1" s="1"/>
  <c r="H1831" i="1"/>
  <c r="H1830" i="1"/>
  <c r="H1829" i="1"/>
  <c r="H1828" i="1"/>
  <c r="U1828" i="1" s="1"/>
  <c r="H464" i="1"/>
  <c r="H463" i="1"/>
  <c r="H1827" i="1"/>
  <c r="H1826" i="1"/>
  <c r="U1826" i="1" s="1"/>
  <c r="H1825" i="1"/>
  <c r="H462" i="1"/>
  <c r="H1824" i="1"/>
  <c r="H1823" i="1"/>
  <c r="U1823" i="1" s="1"/>
  <c r="H1822" i="1"/>
  <c r="H461" i="1"/>
  <c r="H460" i="1"/>
  <c r="H1821" i="1"/>
  <c r="U1821" i="1" s="1"/>
  <c r="H1820" i="1"/>
  <c r="H1819" i="1"/>
  <c r="H1818" i="1"/>
  <c r="H459" i="1"/>
  <c r="U459" i="1" s="1"/>
  <c r="H1817" i="1"/>
  <c r="H458" i="1"/>
  <c r="H457" i="1"/>
  <c r="H456" i="1"/>
  <c r="U456" i="1" s="1"/>
  <c r="H1816" i="1"/>
  <c r="H1815" i="1"/>
  <c r="H1814" i="1"/>
  <c r="H1813" i="1"/>
  <c r="U1813" i="1" s="1"/>
  <c r="H1812" i="1"/>
  <c r="H1811" i="1"/>
  <c r="H1810" i="1"/>
  <c r="H1809" i="1"/>
  <c r="U1809" i="1" s="1"/>
  <c r="H1808" i="1"/>
  <c r="H455" i="1"/>
  <c r="H1807" i="1"/>
  <c r="H1806" i="1"/>
  <c r="U1806" i="1" s="1"/>
  <c r="H1805" i="1"/>
  <c r="H1804" i="1"/>
  <c r="H454" i="1"/>
  <c r="H1803" i="1"/>
  <c r="U1803" i="1" s="1"/>
  <c r="H453" i="1"/>
  <c r="H452" i="1"/>
  <c r="H1802" i="1"/>
  <c r="H1801" i="1"/>
  <c r="U1801" i="1" s="1"/>
  <c r="H451" i="1"/>
  <c r="H1800" i="1"/>
  <c r="H450" i="1"/>
  <c r="H1799" i="1"/>
  <c r="U1799" i="1" s="1"/>
  <c r="H1798" i="1"/>
  <c r="H449" i="1"/>
  <c r="H1797" i="1"/>
  <c r="H1796" i="1"/>
  <c r="U1796" i="1" s="1"/>
  <c r="H1795" i="1"/>
  <c r="H1794" i="1"/>
  <c r="H448" i="1"/>
  <c r="H1793" i="1"/>
  <c r="U1793" i="1" s="1"/>
  <c r="H447" i="1"/>
  <c r="H1792" i="1"/>
  <c r="H446" i="1"/>
  <c r="H1791" i="1"/>
  <c r="U1791" i="1" s="1"/>
  <c r="H1790" i="1"/>
  <c r="H1789" i="1"/>
  <c r="H1788" i="1"/>
  <c r="H445" i="1"/>
  <c r="U445" i="1" s="1"/>
  <c r="H1787" i="1"/>
  <c r="H1786" i="1"/>
  <c r="H1785" i="1"/>
  <c r="H1784" i="1"/>
  <c r="U1784" i="1" s="1"/>
  <c r="H1783" i="1"/>
  <c r="H1782" i="1"/>
  <c r="H444" i="1"/>
  <c r="H1781" i="1"/>
  <c r="U1781" i="1" s="1"/>
  <c r="H1780" i="1"/>
  <c r="H443" i="1"/>
  <c r="H442" i="1"/>
  <c r="H1779" i="1"/>
  <c r="U1779" i="1" s="1"/>
  <c r="H1778" i="1"/>
  <c r="H1777" i="1"/>
  <c r="H1776" i="1"/>
  <c r="H1775" i="1"/>
  <c r="U1775" i="1" s="1"/>
  <c r="H1774" i="1"/>
  <c r="H1773" i="1"/>
  <c r="H1772" i="1"/>
  <c r="H441" i="1"/>
  <c r="U441" i="1" s="1"/>
  <c r="H1771" i="1"/>
  <c r="H440" i="1"/>
  <c r="H439" i="1"/>
  <c r="H1770" i="1"/>
  <c r="U1770" i="1" s="1"/>
  <c r="H1769" i="1"/>
  <c r="H1768" i="1"/>
  <c r="H1767" i="1"/>
  <c r="H1766" i="1"/>
  <c r="U1766" i="1" s="1"/>
  <c r="H1765" i="1"/>
  <c r="H1764" i="1"/>
  <c r="H438" i="1"/>
  <c r="H1763" i="1"/>
  <c r="U1763" i="1" s="1"/>
  <c r="H1762" i="1"/>
  <c r="H1761" i="1"/>
  <c r="H1760" i="1"/>
  <c r="H1759" i="1"/>
  <c r="U1759" i="1" s="1"/>
  <c r="H1758" i="1"/>
  <c r="H437" i="1"/>
  <c r="H1757" i="1"/>
  <c r="H436" i="1"/>
  <c r="U436" i="1" s="1"/>
  <c r="H1756" i="1"/>
  <c r="H1755" i="1"/>
  <c r="H1754" i="1"/>
  <c r="H1753" i="1"/>
  <c r="U1753" i="1" s="1"/>
  <c r="H1752" i="1"/>
  <c r="H435" i="1"/>
  <c r="H434" i="1"/>
  <c r="H1751" i="1"/>
  <c r="U1751" i="1" s="1"/>
  <c r="H1750" i="1"/>
  <c r="H1749" i="1"/>
  <c r="H1748" i="1"/>
  <c r="H1747" i="1"/>
  <c r="U1747" i="1" s="1"/>
  <c r="H1746" i="1"/>
  <c r="H1745" i="1"/>
  <c r="H1744" i="1"/>
  <c r="H1743" i="1"/>
  <c r="U1743" i="1" s="1"/>
  <c r="H433" i="1"/>
  <c r="H432" i="1"/>
  <c r="H1742" i="1"/>
  <c r="H1741" i="1"/>
  <c r="U1741" i="1" s="1"/>
  <c r="H431" i="1"/>
  <c r="H1740" i="1"/>
  <c r="H1739" i="1"/>
  <c r="H1738" i="1"/>
  <c r="U1738" i="1" s="1"/>
  <c r="H430" i="1"/>
  <c r="H429" i="1"/>
  <c r="H1737" i="1"/>
  <c r="H1736" i="1"/>
  <c r="U1736" i="1" s="1"/>
  <c r="H428" i="1"/>
  <c r="H427" i="1"/>
  <c r="H426" i="1"/>
  <c r="H425" i="1"/>
  <c r="U425" i="1" s="1"/>
  <c r="H1735" i="1"/>
  <c r="H1734" i="1"/>
  <c r="H1733" i="1"/>
  <c r="H424" i="1"/>
  <c r="U424" i="1" s="1"/>
  <c r="H1732" i="1"/>
  <c r="H1731" i="1"/>
  <c r="H1730" i="1"/>
  <c r="H1729" i="1"/>
  <c r="U1729" i="1" s="1"/>
  <c r="H423" i="1"/>
  <c r="H1728" i="1"/>
  <c r="H422" i="1"/>
  <c r="H1727" i="1"/>
  <c r="U1727" i="1" s="1"/>
  <c r="H1726" i="1"/>
  <c r="H1725" i="1"/>
  <c r="H1724" i="1"/>
  <c r="H1723" i="1"/>
  <c r="U1723" i="1" s="1"/>
  <c r="H1722" i="1"/>
  <c r="H1721" i="1"/>
  <c r="H1720" i="1"/>
  <c r="H421" i="1"/>
  <c r="U421" i="1" s="1"/>
  <c r="H420" i="1"/>
  <c r="H1719" i="1"/>
  <c r="H1718" i="1"/>
  <c r="H419" i="1"/>
  <c r="U419" i="1" s="1"/>
  <c r="H418" i="1"/>
  <c r="H417" i="1"/>
  <c r="H1717" i="1"/>
  <c r="H416" i="1"/>
  <c r="U416" i="1" s="1"/>
  <c r="H1716" i="1"/>
  <c r="H415" i="1"/>
  <c r="H1715" i="1"/>
  <c r="H1714" i="1"/>
  <c r="U1714" i="1" s="1"/>
  <c r="H1713" i="1"/>
  <c r="H1712" i="1"/>
  <c r="H414" i="1"/>
  <c r="H1711" i="1"/>
  <c r="U1711" i="1" s="1"/>
  <c r="H413" i="1"/>
  <c r="H1710" i="1"/>
  <c r="H1709" i="1"/>
  <c r="H1708" i="1"/>
  <c r="U1708" i="1" s="1"/>
  <c r="H1707" i="1"/>
  <c r="H1706" i="1"/>
  <c r="H412" i="1"/>
  <c r="H1705" i="1"/>
  <c r="U1705" i="1" s="1"/>
  <c r="H411" i="1"/>
  <c r="H1704" i="1"/>
  <c r="H1703" i="1"/>
  <c r="H410" i="1"/>
  <c r="U410" i="1" s="1"/>
  <c r="H1702" i="1"/>
  <c r="H1701" i="1"/>
  <c r="H1700" i="1"/>
  <c r="H409" i="1"/>
  <c r="U409" i="1" s="1"/>
  <c r="H408" i="1"/>
  <c r="H407" i="1"/>
  <c r="H406" i="1"/>
  <c r="H405" i="1"/>
  <c r="U405" i="1" s="1"/>
  <c r="H404" i="1"/>
  <c r="H1699" i="1"/>
  <c r="H1698" i="1"/>
  <c r="H1697" i="1"/>
  <c r="U1697" i="1" s="1"/>
  <c r="H403" i="1"/>
  <c r="H1696" i="1"/>
  <c r="H402" i="1"/>
  <c r="H1695" i="1"/>
  <c r="U1695" i="1" s="1"/>
  <c r="H1694" i="1"/>
  <c r="H1693" i="1"/>
  <c r="H1692" i="1"/>
  <c r="H1691" i="1"/>
  <c r="U1691" i="1" s="1"/>
  <c r="H401" i="1"/>
  <c r="H1690" i="1"/>
  <c r="H1689" i="1"/>
  <c r="H1688" i="1"/>
  <c r="U1688" i="1" s="1"/>
  <c r="H1687" i="1"/>
  <c r="H1686" i="1"/>
  <c r="H1685" i="1"/>
  <c r="H400" i="1"/>
  <c r="U400" i="1" s="1"/>
  <c r="H1684" i="1"/>
  <c r="H1683" i="1"/>
  <c r="H1682" i="1"/>
  <c r="H1681" i="1"/>
  <c r="U1681" i="1" s="1"/>
  <c r="H1680" i="1"/>
  <c r="H1679" i="1"/>
  <c r="H1678" i="1"/>
  <c r="H1677" i="1"/>
  <c r="U1677" i="1" s="1"/>
  <c r="H399" i="1"/>
  <c r="H1676" i="1"/>
  <c r="H1675" i="1"/>
  <c r="H398" i="1"/>
  <c r="U398" i="1" s="1"/>
  <c r="H1674" i="1"/>
  <c r="H397" i="1"/>
  <c r="H1673" i="1"/>
  <c r="H1672" i="1"/>
  <c r="U1672" i="1" s="1"/>
  <c r="H1671" i="1"/>
  <c r="H396" i="1"/>
  <c r="H395" i="1"/>
  <c r="H394" i="1"/>
  <c r="U394" i="1" s="1"/>
  <c r="H393" i="1"/>
  <c r="H392" i="1"/>
  <c r="H391" i="1"/>
  <c r="H390" i="1"/>
  <c r="U390" i="1" s="1"/>
  <c r="H1670" i="1"/>
  <c r="H389" i="1"/>
  <c r="H388" i="1"/>
  <c r="H387" i="1"/>
  <c r="U387" i="1" s="1"/>
  <c r="H386" i="1"/>
  <c r="H1669" i="1"/>
  <c r="H385" i="1"/>
  <c r="H1668" i="1"/>
  <c r="U1668" i="1" s="1"/>
  <c r="H1667" i="1"/>
  <c r="H384" i="1"/>
  <c r="H383" i="1"/>
  <c r="H1666" i="1"/>
  <c r="U1666" i="1" s="1"/>
  <c r="H1665" i="1"/>
  <c r="H1664" i="1"/>
  <c r="H1663" i="1"/>
  <c r="H382" i="1"/>
  <c r="U382" i="1" s="1"/>
  <c r="H381" i="1"/>
  <c r="H380" i="1"/>
  <c r="H1662" i="1"/>
  <c r="H1661" i="1"/>
  <c r="U1661" i="1" s="1"/>
  <c r="H1660" i="1"/>
  <c r="H1659" i="1"/>
  <c r="H379" i="1"/>
  <c r="H378" i="1"/>
  <c r="U378" i="1" s="1"/>
  <c r="H1658" i="1"/>
  <c r="H1657" i="1"/>
  <c r="H377" i="1"/>
  <c r="H1656" i="1"/>
  <c r="U1656" i="1" s="1"/>
  <c r="H1655" i="1"/>
  <c r="H1654" i="1"/>
  <c r="H1653" i="1"/>
  <c r="H1652" i="1"/>
  <c r="U1652" i="1" s="1"/>
  <c r="H1651" i="1"/>
  <c r="H376" i="1"/>
  <c r="H1650" i="1"/>
  <c r="H1649" i="1"/>
  <c r="U1649" i="1" s="1"/>
  <c r="H1648" i="1"/>
  <c r="H1647" i="1"/>
  <c r="H375" i="1"/>
  <c r="H374" i="1"/>
  <c r="U374" i="1" s="1"/>
  <c r="H1646" i="1"/>
  <c r="H1645" i="1"/>
  <c r="H373" i="1"/>
  <c r="H372" i="1"/>
  <c r="U372" i="1" s="1"/>
  <c r="H371" i="1"/>
  <c r="H1644" i="1"/>
  <c r="H1643" i="1"/>
  <c r="H370" i="1"/>
  <c r="U370" i="1" s="1"/>
  <c r="H1642" i="1"/>
  <c r="H1641" i="1"/>
  <c r="H1640" i="1"/>
  <c r="H1639" i="1"/>
  <c r="U1639" i="1" s="1"/>
  <c r="H369" i="1"/>
  <c r="H368" i="1"/>
  <c r="H367" i="1"/>
  <c r="H366" i="1"/>
  <c r="U366" i="1" s="1"/>
  <c r="H1638" i="1"/>
  <c r="H365" i="1"/>
  <c r="H1637" i="1"/>
  <c r="H1636" i="1"/>
  <c r="U1636" i="1" s="1"/>
  <c r="H1635" i="1"/>
  <c r="H364" i="1"/>
  <c r="H1634" i="1"/>
  <c r="H363" i="1"/>
  <c r="U363" i="1" s="1"/>
  <c r="H1633" i="1"/>
  <c r="H362" i="1"/>
  <c r="H1632" i="1"/>
  <c r="H361" i="1"/>
  <c r="U361" i="1" s="1"/>
  <c r="H360" i="1"/>
  <c r="H1631" i="1"/>
  <c r="H359" i="1"/>
  <c r="H1630" i="1"/>
  <c r="U1630" i="1" s="1"/>
  <c r="H358" i="1"/>
  <c r="H357" i="1"/>
  <c r="H1629" i="1"/>
  <c r="H1628" i="1"/>
  <c r="U1628" i="1" s="1"/>
  <c r="H1627" i="1"/>
  <c r="H356" i="1"/>
  <c r="H1626" i="1"/>
  <c r="H1625" i="1"/>
  <c r="U1625" i="1" s="1"/>
  <c r="H1624" i="1"/>
  <c r="H1623" i="1"/>
  <c r="H355" i="1"/>
  <c r="H354" i="1"/>
  <c r="U354" i="1" s="1"/>
  <c r="H353" i="1"/>
  <c r="H1622" i="1"/>
  <c r="H1621" i="1"/>
  <c r="H1620" i="1"/>
  <c r="U1620" i="1" s="1"/>
  <c r="H1619" i="1"/>
  <c r="H352" i="1"/>
  <c r="H351" i="1"/>
  <c r="H1618" i="1"/>
  <c r="U1618" i="1" s="1"/>
  <c r="H1617" i="1"/>
  <c r="H1616" i="1"/>
  <c r="H1615" i="1"/>
  <c r="H1614" i="1"/>
  <c r="U1614" i="1" s="1"/>
  <c r="H350" i="1"/>
  <c r="H1613" i="1"/>
  <c r="H349" i="1"/>
  <c r="H1612" i="1"/>
  <c r="U1612" i="1" s="1"/>
  <c r="H1611" i="1"/>
  <c r="H348" i="1"/>
  <c r="H1610" i="1"/>
  <c r="H1609" i="1"/>
  <c r="U1609" i="1" s="1"/>
  <c r="H347" i="1"/>
  <c r="H1608" i="1"/>
  <c r="H1607" i="1"/>
  <c r="H1606" i="1"/>
  <c r="U1606" i="1" s="1"/>
  <c r="H1605" i="1"/>
  <c r="H346" i="1"/>
  <c r="H345" i="1"/>
  <c r="H344" i="1"/>
  <c r="U344" i="1" s="1"/>
  <c r="H343" i="1"/>
  <c r="H342" i="1"/>
  <c r="H341" i="1"/>
  <c r="H1604" i="1"/>
  <c r="U1604" i="1" s="1"/>
  <c r="H1603" i="1"/>
  <c r="H1602" i="1"/>
  <c r="H1601" i="1"/>
  <c r="H340" i="1"/>
  <c r="U340" i="1" s="1"/>
  <c r="H1600" i="1"/>
  <c r="H339" i="1"/>
  <c r="H1599" i="1"/>
  <c r="H1598" i="1"/>
  <c r="U1598" i="1" s="1"/>
  <c r="H1597" i="1"/>
  <c r="H338" i="1"/>
  <c r="H337" i="1"/>
  <c r="H1596" i="1"/>
  <c r="U1596" i="1" s="1"/>
  <c r="H1595" i="1"/>
  <c r="H1594" i="1"/>
  <c r="H1593" i="1"/>
  <c r="H336" i="1"/>
  <c r="U336" i="1" s="1"/>
  <c r="H1592" i="1"/>
  <c r="H335" i="1"/>
  <c r="H334" i="1"/>
  <c r="H1591" i="1"/>
  <c r="U1591" i="1" s="1"/>
  <c r="H333" i="1"/>
  <c r="H1590" i="1"/>
  <c r="H1589" i="1"/>
  <c r="H332" i="1"/>
  <c r="U332" i="1" s="1"/>
  <c r="H1588" i="1"/>
  <c r="H1587" i="1"/>
  <c r="H1586" i="1"/>
  <c r="H331" i="1"/>
  <c r="U331" i="1" s="1"/>
  <c r="H330" i="1"/>
  <c r="H1585" i="1"/>
  <c r="H1584" i="1"/>
  <c r="H1583" i="1"/>
  <c r="U1583" i="1" s="1"/>
  <c r="H1582" i="1"/>
  <c r="H1581" i="1"/>
  <c r="H329" i="1"/>
  <c r="H1580" i="1"/>
  <c r="U1580" i="1" s="1"/>
  <c r="H328" i="1"/>
  <c r="H327" i="1"/>
  <c r="H1579" i="1"/>
  <c r="H1578" i="1"/>
  <c r="U1578" i="1" s="1"/>
  <c r="H1577" i="1"/>
  <c r="H326" i="1"/>
  <c r="H1576" i="1"/>
  <c r="H1575" i="1"/>
  <c r="U1575" i="1" s="1"/>
  <c r="H325" i="1"/>
  <c r="H1574" i="1"/>
  <c r="H324" i="1"/>
  <c r="H1573" i="1"/>
  <c r="U1573" i="1" s="1"/>
  <c r="H1572" i="1"/>
  <c r="H1571" i="1"/>
  <c r="H323" i="1"/>
  <c r="H1570" i="1"/>
  <c r="U1570" i="1" s="1"/>
  <c r="H322" i="1"/>
  <c r="H321" i="1"/>
  <c r="H1569" i="1"/>
  <c r="H1568" i="1"/>
  <c r="U1568" i="1" s="1"/>
  <c r="H1567" i="1"/>
  <c r="H1566" i="1"/>
  <c r="H320" i="1"/>
  <c r="H319" i="1"/>
  <c r="U319" i="1" s="1"/>
  <c r="H318" i="1"/>
  <c r="H317" i="1"/>
  <c r="H316" i="1"/>
  <c r="H315" i="1"/>
  <c r="U315" i="1" s="1"/>
  <c r="H1565" i="1"/>
  <c r="H314" i="1"/>
  <c r="H1564" i="1"/>
  <c r="H313" i="1"/>
  <c r="U313" i="1" s="1"/>
  <c r="H1563" i="1"/>
  <c r="H1562" i="1"/>
  <c r="H1561" i="1"/>
  <c r="H312" i="1"/>
  <c r="U312" i="1" s="1"/>
  <c r="H1560" i="1"/>
  <c r="H1559" i="1"/>
  <c r="H311" i="1"/>
  <c r="H1558" i="1"/>
  <c r="U1558" i="1" s="1"/>
  <c r="H1557" i="1"/>
  <c r="H1556" i="1"/>
  <c r="H1555" i="1"/>
  <c r="H310" i="1"/>
  <c r="U310" i="1" s="1"/>
  <c r="H309" i="1"/>
  <c r="H1554" i="1"/>
  <c r="H1553" i="1"/>
  <c r="H1552" i="1"/>
  <c r="U1552" i="1" s="1"/>
  <c r="H1551" i="1"/>
  <c r="H1550" i="1"/>
  <c r="H1549" i="1"/>
  <c r="H308" i="1"/>
  <c r="U308" i="1" s="1"/>
  <c r="H1548" i="1"/>
  <c r="H1547" i="1"/>
  <c r="H1546" i="1"/>
  <c r="H1545" i="1"/>
  <c r="U1545" i="1" s="1"/>
  <c r="H307" i="1"/>
  <c r="H306" i="1"/>
  <c r="H305" i="1"/>
  <c r="H304" i="1"/>
  <c r="U304" i="1" s="1"/>
  <c r="H1544" i="1"/>
  <c r="H1543" i="1"/>
  <c r="H1542" i="1"/>
  <c r="H1541" i="1"/>
  <c r="U1541" i="1" s="1"/>
  <c r="H303" i="1"/>
  <c r="H1540" i="1"/>
  <c r="H302" i="1"/>
  <c r="H1539" i="1"/>
  <c r="U1539" i="1" s="1"/>
  <c r="H1538" i="1"/>
  <c r="H1537" i="1"/>
  <c r="H1536" i="1"/>
  <c r="H301" i="1"/>
  <c r="U301" i="1" s="1"/>
  <c r="H1535" i="1"/>
  <c r="H1534" i="1"/>
  <c r="H300" i="1"/>
  <c r="H299" i="1"/>
  <c r="U299" i="1" s="1"/>
  <c r="H1533" i="1"/>
  <c r="H298" i="1"/>
  <c r="H297" i="1"/>
  <c r="H1532" i="1"/>
  <c r="U1532" i="1" s="1"/>
  <c r="H1531" i="1"/>
  <c r="H1530" i="1"/>
  <c r="H296" i="1"/>
  <c r="H1529" i="1"/>
  <c r="U1529" i="1" s="1"/>
  <c r="H295" i="1"/>
  <c r="H294" i="1"/>
  <c r="H293" i="1"/>
  <c r="H1528" i="1"/>
  <c r="U1528" i="1" s="1"/>
  <c r="H292" i="1"/>
  <c r="H291" i="1"/>
  <c r="H290" i="1"/>
  <c r="H289" i="1"/>
  <c r="U289" i="1" s="1"/>
  <c r="H1527" i="1"/>
  <c r="H288" i="1"/>
  <c r="H1526" i="1"/>
  <c r="H1525" i="1"/>
  <c r="U1525" i="1" s="1"/>
  <c r="H287" i="1"/>
  <c r="H1524" i="1"/>
  <c r="H1523" i="1"/>
  <c r="H1522" i="1"/>
  <c r="U1522" i="1" s="1"/>
  <c r="H286" i="1"/>
  <c r="H1521" i="1"/>
  <c r="H1520" i="1"/>
  <c r="H285" i="1"/>
  <c r="U285" i="1" s="1"/>
  <c r="H1519" i="1"/>
  <c r="H1518" i="1"/>
  <c r="H284" i="1"/>
  <c r="H1517" i="1"/>
  <c r="U1517" i="1" s="1"/>
  <c r="H1516" i="1"/>
  <c r="H283" i="1"/>
  <c r="H1515" i="1"/>
  <c r="H1514" i="1"/>
  <c r="U1514" i="1" s="1"/>
  <c r="H1513" i="1"/>
  <c r="H1512" i="1"/>
  <c r="H282" i="1"/>
  <c r="H1511" i="1"/>
  <c r="U1511" i="1" s="1"/>
  <c r="H281" i="1"/>
  <c r="H1510" i="1"/>
  <c r="H280" i="1"/>
  <c r="H279" i="1"/>
  <c r="U279" i="1" s="1"/>
  <c r="H278" i="1"/>
  <c r="H1509" i="1"/>
  <c r="H1508" i="1"/>
  <c r="H277" i="1"/>
  <c r="U277" i="1" s="1"/>
  <c r="H276" i="1"/>
  <c r="H275" i="1"/>
  <c r="H274" i="1"/>
  <c r="H273" i="1"/>
  <c r="U273" i="1" s="1"/>
  <c r="H1507" i="1"/>
  <c r="H272" i="1"/>
  <c r="H271" i="1"/>
  <c r="H1506" i="1"/>
  <c r="U1506" i="1" s="1"/>
  <c r="H1505" i="1"/>
  <c r="H1504" i="1"/>
  <c r="H1503" i="1"/>
  <c r="H1502" i="1"/>
  <c r="U1502" i="1" s="1"/>
  <c r="H1501" i="1"/>
  <c r="H1500" i="1"/>
  <c r="H270" i="1"/>
  <c r="H269" i="1"/>
  <c r="U269" i="1" s="1"/>
  <c r="H1499" i="1"/>
  <c r="H1498" i="1"/>
  <c r="H1497" i="1"/>
  <c r="H1496" i="1"/>
  <c r="U1496" i="1" s="1"/>
  <c r="H1495" i="1"/>
  <c r="H1494" i="1"/>
  <c r="H1493" i="1"/>
  <c r="H268" i="1"/>
  <c r="U268" i="1" s="1"/>
  <c r="H1492" i="1"/>
  <c r="H267" i="1"/>
  <c r="H266" i="1"/>
  <c r="H1491" i="1"/>
  <c r="U1491" i="1" s="1"/>
  <c r="H1490" i="1"/>
  <c r="H1489" i="1"/>
  <c r="H1488" i="1"/>
  <c r="H1487" i="1"/>
  <c r="U1487" i="1" s="1"/>
  <c r="H265" i="1"/>
  <c r="H264" i="1"/>
  <c r="H263" i="1"/>
  <c r="H1486" i="1"/>
  <c r="U1486" i="1" s="1"/>
  <c r="H262" i="1"/>
  <c r="H261" i="1"/>
  <c r="H1485" i="1"/>
  <c r="H1484" i="1"/>
  <c r="U1484" i="1" s="1"/>
  <c r="H1483" i="1"/>
  <c r="H1482" i="1"/>
  <c r="H260" i="1"/>
  <c r="H1481" i="1"/>
  <c r="U1481" i="1" s="1"/>
  <c r="H259" i="1"/>
  <c r="H258" i="1"/>
  <c r="H1480" i="1"/>
  <c r="H1479" i="1"/>
  <c r="U1479" i="1" s="1"/>
  <c r="H1478" i="1"/>
  <c r="H1477" i="1"/>
  <c r="H1476" i="1"/>
  <c r="H257" i="1"/>
  <c r="U257" i="1" s="1"/>
  <c r="H1475" i="1"/>
  <c r="H1474" i="1"/>
  <c r="H1473" i="1"/>
  <c r="H1472" i="1"/>
  <c r="U1472" i="1" s="1"/>
  <c r="H256" i="1"/>
  <c r="H1471" i="1"/>
  <c r="H255" i="1"/>
  <c r="H254" i="1"/>
  <c r="U254" i="1" s="1"/>
  <c r="H1470" i="1"/>
  <c r="H253" i="1"/>
  <c r="H252" i="1"/>
  <c r="H251" i="1"/>
  <c r="U251" i="1" s="1"/>
  <c r="H1469" i="1"/>
  <c r="H250" i="1"/>
  <c r="H249" i="1"/>
  <c r="H248" i="1"/>
  <c r="U248" i="1" s="1"/>
  <c r="H247" i="1"/>
  <c r="H1468" i="1"/>
  <c r="H1467" i="1"/>
  <c r="H246" i="1"/>
  <c r="U246" i="1" s="1"/>
  <c r="H245" i="1"/>
  <c r="H1466" i="1"/>
  <c r="H1465" i="1"/>
  <c r="H244" i="1"/>
  <c r="U244" i="1" s="1"/>
  <c r="H1464" i="1"/>
  <c r="H1463" i="1"/>
  <c r="H1462" i="1"/>
  <c r="H243" i="1"/>
  <c r="U243" i="1" s="1"/>
  <c r="H1461" i="1"/>
  <c r="H1460" i="1"/>
  <c r="H1459" i="1"/>
  <c r="H1458" i="1"/>
  <c r="U1458" i="1" s="1"/>
  <c r="H1457" i="1"/>
  <c r="H1456" i="1"/>
  <c r="H242" i="1"/>
  <c r="H1455" i="1"/>
  <c r="U1455" i="1" s="1"/>
  <c r="H241" i="1"/>
  <c r="H1454" i="1"/>
  <c r="H240" i="1"/>
  <c r="H1453" i="1"/>
  <c r="U1453" i="1" s="1"/>
  <c r="H1452" i="1"/>
  <c r="H1451" i="1"/>
  <c r="H1450" i="1"/>
  <c r="H1449" i="1"/>
  <c r="U1449" i="1" s="1"/>
  <c r="H239" i="1"/>
  <c r="H1448" i="1"/>
  <c r="H1447" i="1"/>
  <c r="H1446" i="1"/>
  <c r="U1446" i="1" s="1"/>
  <c r="H238" i="1"/>
  <c r="H1445" i="1"/>
  <c r="H1444" i="1"/>
  <c r="H237" i="1"/>
  <c r="U237" i="1" s="1"/>
  <c r="H1443" i="1"/>
  <c r="H1442" i="1"/>
  <c r="H236" i="1"/>
  <c r="H235" i="1"/>
  <c r="U235" i="1" s="1"/>
  <c r="H234" i="1"/>
  <c r="H233" i="1"/>
  <c r="H232" i="1"/>
  <c r="H231" i="1"/>
  <c r="U231" i="1" s="1"/>
  <c r="H1441" i="1"/>
  <c r="H1440" i="1"/>
  <c r="H1439" i="1"/>
  <c r="H1438" i="1"/>
  <c r="U1438" i="1" s="1"/>
  <c r="H230" i="1"/>
  <c r="H229" i="1"/>
  <c r="H1437" i="1"/>
  <c r="H1436" i="1"/>
  <c r="U1436" i="1" s="1"/>
  <c r="H1435" i="1"/>
  <c r="H228" i="1"/>
  <c r="H1434" i="1"/>
  <c r="H1433" i="1"/>
  <c r="U1433" i="1" s="1"/>
  <c r="H1432" i="1"/>
  <c r="H1431" i="1"/>
  <c r="H1430" i="1"/>
  <c r="H227" i="1"/>
  <c r="U227" i="1" s="1"/>
  <c r="H226" i="1"/>
  <c r="H1429" i="1"/>
  <c r="H1428" i="1"/>
  <c r="H1427" i="1"/>
  <c r="U1427" i="1" s="1"/>
  <c r="H1426" i="1"/>
  <c r="H1425" i="1"/>
  <c r="H1424" i="1"/>
  <c r="H1423" i="1"/>
  <c r="U1423" i="1" s="1"/>
  <c r="H225" i="1"/>
  <c r="H1422" i="1"/>
  <c r="H224" i="1"/>
  <c r="H223" i="1"/>
  <c r="U223" i="1" s="1"/>
  <c r="H222" i="1"/>
  <c r="H221" i="1"/>
  <c r="H1421" i="1"/>
  <c r="H1420" i="1"/>
  <c r="U1420" i="1" s="1"/>
  <c r="H1419" i="1"/>
  <c r="H1418" i="1"/>
  <c r="H1417" i="1"/>
  <c r="H220" i="1"/>
  <c r="U220" i="1" s="1"/>
  <c r="H1416" i="1"/>
  <c r="H219" i="1"/>
  <c r="H1415" i="1"/>
  <c r="H218" i="1"/>
  <c r="U218" i="1" s="1"/>
  <c r="H217" i="1"/>
  <c r="H1414" i="1"/>
  <c r="H1413" i="1"/>
  <c r="H216" i="1"/>
  <c r="U216" i="1" s="1"/>
  <c r="H215" i="1"/>
  <c r="H214" i="1"/>
  <c r="H1412" i="1"/>
  <c r="H1411" i="1"/>
  <c r="U1411" i="1" s="1"/>
  <c r="H1410" i="1"/>
  <c r="H1409" i="1"/>
  <c r="H213" i="1"/>
  <c r="H212" i="1"/>
  <c r="U212" i="1" s="1"/>
  <c r="H211" i="1"/>
  <c r="H210" i="1"/>
  <c r="H1408" i="1"/>
  <c r="H1407" i="1"/>
  <c r="U1407" i="1" s="1"/>
  <c r="H1406" i="1"/>
  <c r="H209" i="1"/>
  <c r="H1405" i="1"/>
  <c r="H1404" i="1"/>
  <c r="U1404" i="1" s="1"/>
  <c r="H208" i="1"/>
  <c r="H207" i="1"/>
  <c r="H1403" i="1"/>
  <c r="H206" i="1"/>
  <c r="U206" i="1" s="1"/>
  <c r="H205" i="1"/>
  <c r="H1402" i="1"/>
  <c r="H1401" i="1"/>
  <c r="H204" i="1"/>
  <c r="U204" i="1" s="1"/>
  <c r="H203" i="1"/>
  <c r="H1400" i="1"/>
  <c r="H202" i="1"/>
  <c r="H1399" i="1"/>
  <c r="U1399" i="1" s="1"/>
  <c r="H1398" i="1"/>
  <c r="H1397" i="1"/>
  <c r="H1396" i="1"/>
  <c r="H201" i="1"/>
  <c r="U201" i="1" s="1"/>
  <c r="H1395" i="1"/>
  <c r="H1394" i="1"/>
  <c r="H1393" i="1"/>
  <c r="H1392" i="1"/>
  <c r="U1392" i="1" s="1"/>
  <c r="H1391" i="1"/>
  <c r="H1390" i="1"/>
  <c r="H200" i="1"/>
  <c r="H199" i="1"/>
  <c r="U199" i="1" s="1"/>
  <c r="H1389" i="1"/>
  <c r="H198" i="1"/>
  <c r="H1388" i="1"/>
  <c r="H1387" i="1"/>
  <c r="U1387" i="1" s="1"/>
  <c r="H1386" i="1"/>
  <c r="H197" i="1"/>
  <c r="H196" i="1"/>
  <c r="H1385" i="1"/>
  <c r="U1385" i="1" s="1"/>
  <c r="H1384" i="1"/>
  <c r="H195" i="1"/>
  <c r="H194" i="1"/>
  <c r="H1383" i="1"/>
  <c r="U1383" i="1" s="1"/>
  <c r="H1382" i="1"/>
  <c r="H193" i="1"/>
  <c r="H192" i="1"/>
  <c r="H1381" i="1"/>
  <c r="U1381" i="1" s="1"/>
  <c r="H1380" i="1"/>
  <c r="H1379" i="1"/>
  <c r="H191" i="1"/>
  <c r="H1378" i="1"/>
  <c r="U1378" i="1" s="1"/>
  <c r="H190" i="1"/>
  <c r="H1377" i="1"/>
  <c r="H1376" i="1"/>
  <c r="H189" i="1"/>
  <c r="U189" i="1" s="1"/>
  <c r="H1375" i="1"/>
  <c r="H1374" i="1"/>
  <c r="H188" i="1"/>
  <c r="H187" i="1"/>
  <c r="U187" i="1" s="1"/>
  <c r="H1373" i="1"/>
  <c r="H1372" i="1"/>
  <c r="H186" i="1"/>
  <c r="H1371" i="1"/>
  <c r="U1371" i="1" s="1"/>
  <c r="H1370" i="1"/>
  <c r="H1369" i="1"/>
  <c r="H185" i="1"/>
  <c r="H184" i="1"/>
  <c r="U184" i="1" s="1"/>
  <c r="H1368" i="1"/>
  <c r="H1367" i="1"/>
  <c r="H183" i="1"/>
  <c r="H1366" i="1"/>
  <c r="U1366" i="1" s="1"/>
  <c r="H1365" i="1"/>
  <c r="H1364" i="1"/>
  <c r="H182" i="1"/>
  <c r="H181" i="1"/>
  <c r="U181" i="1" s="1"/>
  <c r="H1363" i="1"/>
  <c r="H1362" i="1"/>
  <c r="H1361" i="1"/>
  <c r="H1360" i="1"/>
  <c r="U1360" i="1" s="1"/>
  <c r="H180" i="1"/>
  <c r="H179" i="1"/>
  <c r="H178" i="1"/>
  <c r="H177" i="1"/>
  <c r="U177" i="1" s="1"/>
  <c r="H176" i="1"/>
  <c r="H175" i="1"/>
  <c r="H1359" i="1"/>
  <c r="H174" i="1"/>
  <c r="U174" i="1" s="1"/>
  <c r="H1358" i="1"/>
  <c r="H1357" i="1"/>
  <c r="H173" i="1"/>
  <c r="H1356" i="1"/>
  <c r="U1356" i="1" s="1"/>
  <c r="H1355" i="1"/>
  <c r="H172" i="1"/>
  <c r="H171" i="1"/>
  <c r="H170" i="1"/>
  <c r="U170" i="1" s="1"/>
  <c r="H1354" i="1"/>
  <c r="H169" i="1"/>
  <c r="H168" i="1"/>
  <c r="H167" i="1"/>
  <c r="U167" i="1" s="1"/>
  <c r="H1353" i="1"/>
  <c r="H1352" i="1"/>
  <c r="H166" i="1"/>
  <c r="H1351" i="1"/>
  <c r="U1351" i="1" s="1"/>
  <c r="H165" i="1"/>
  <c r="H1350" i="1"/>
  <c r="H1349" i="1"/>
  <c r="H164" i="1"/>
  <c r="U164" i="1" s="1"/>
  <c r="H1348" i="1"/>
  <c r="H1347" i="1"/>
  <c r="H1346" i="1"/>
  <c r="H163" i="1"/>
  <c r="U163" i="1" s="1"/>
  <c r="H162" i="1"/>
  <c r="H161" i="1"/>
  <c r="H1345" i="1"/>
  <c r="H1344" i="1"/>
  <c r="U1344" i="1" s="1"/>
  <c r="H160" i="1"/>
  <c r="H1343" i="1"/>
  <c r="H1342" i="1"/>
  <c r="H1341" i="1"/>
  <c r="U1341" i="1" s="1"/>
  <c r="H1340" i="1"/>
  <c r="H1339" i="1"/>
  <c r="H1338" i="1"/>
  <c r="H159" i="1"/>
  <c r="U159" i="1" s="1"/>
  <c r="H1337" i="1"/>
  <c r="H1336" i="1"/>
  <c r="H1335" i="1"/>
  <c r="H1334" i="1"/>
  <c r="U1334" i="1" s="1"/>
  <c r="H1333" i="1"/>
  <c r="H158" i="1"/>
  <c r="H157" i="1"/>
  <c r="H1332" i="1"/>
  <c r="U1332" i="1" s="1"/>
  <c r="H1331" i="1"/>
  <c r="H1330" i="1"/>
  <c r="H1329" i="1"/>
  <c r="H156" i="1"/>
  <c r="U156" i="1" s="1"/>
  <c r="H1328" i="1"/>
  <c r="H1327" i="1"/>
  <c r="H155" i="1"/>
  <c r="H1326" i="1"/>
  <c r="U1326" i="1" s="1"/>
  <c r="H1325" i="1"/>
  <c r="H154" i="1"/>
  <c r="H153" i="1"/>
  <c r="H152" i="1"/>
  <c r="U152" i="1" s="1"/>
  <c r="H151" i="1"/>
  <c r="H150" i="1"/>
  <c r="H1324" i="1"/>
  <c r="H1323" i="1"/>
  <c r="U1323" i="1" s="1"/>
  <c r="H1322" i="1"/>
  <c r="H149" i="1"/>
  <c r="H1321" i="1"/>
  <c r="H1320" i="1"/>
  <c r="U1320" i="1" s="1"/>
  <c r="H1319" i="1"/>
  <c r="H1318" i="1"/>
  <c r="H148" i="1"/>
  <c r="H147" i="1"/>
  <c r="U147" i="1" s="1"/>
  <c r="H1317" i="1"/>
  <c r="H1316" i="1"/>
  <c r="H146" i="1"/>
  <c r="H1315" i="1"/>
  <c r="U1315" i="1" s="1"/>
  <c r="H1314" i="1"/>
  <c r="H1313" i="1"/>
  <c r="H145" i="1"/>
  <c r="H1312" i="1"/>
  <c r="U1312" i="1" s="1"/>
  <c r="H144" i="1"/>
  <c r="H1311" i="1"/>
  <c r="H143" i="1"/>
  <c r="H1310" i="1"/>
  <c r="U1310" i="1" s="1"/>
  <c r="H142" i="1"/>
  <c r="H141" i="1"/>
  <c r="H140" i="1"/>
  <c r="H1309" i="1"/>
  <c r="U1309" i="1" s="1"/>
  <c r="H139" i="1"/>
  <c r="H1308" i="1"/>
  <c r="H1307" i="1"/>
  <c r="H1306" i="1"/>
  <c r="U1306" i="1" s="1"/>
  <c r="H138" i="1"/>
  <c r="H1305" i="1"/>
  <c r="H1304" i="1"/>
  <c r="H137" i="1"/>
  <c r="U137" i="1" s="1"/>
  <c r="H1303" i="1"/>
  <c r="H1302" i="1"/>
  <c r="H136" i="1"/>
  <c r="H135" i="1"/>
  <c r="U135" i="1" s="1"/>
  <c r="H134" i="1"/>
  <c r="H1301" i="1"/>
  <c r="H1300" i="1"/>
  <c r="H1299" i="1"/>
  <c r="U1299" i="1" s="1"/>
  <c r="H1298" i="1"/>
  <c r="H133" i="1"/>
  <c r="H1297" i="1"/>
  <c r="H132" i="1"/>
  <c r="U132" i="1" s="1"/>
  <c r="H131" i="1"/>
  <c r="H1296" i="1"/>
  <c r="H1295" i="1"/>
  <c r="H1294" i="1"/>
  <c r="U1294" i="1" s="1"/>
  <c r="H130" i="1"/>
  <c r="H1293" i="1"/>
  <c r="H1292" i="1"/>
  <c r="H129" i="1"/>
  <c r="U129" i="1" s="1"/>
  <c r="H1291" i="1"/>
  <c r="H128" i="1"/>
  <c r="H1290" i="1"/>
  <c r="H1289" i="1"/>
  <c r="U1289" i="1" s="1"/>
  <c r="H1288" i="1"/>
  <c r="H1287" i="1"/>
  <c r="H1286" i="1"/>
  <c r="H1285" i="1"/>
  <c r="U1285" i="1" s="1"/>
  <c r="H1284" i="1"/>
  <c r="H1283" i="1"/>
  <c r="H127" i="1"/>
  <c r="H126" i="1"/>
  <c r="U126" i="1" s="1"/>
  <c r="H1282" i="1"/>
  <c r="H125" i="1"/>
  <c r="H1281" i="1"/>
  <c r="H1280" i="1"/>
  <c r="U1280" i="1" s="1"/>
  <c r="H1279" i="1"/>
  <c r="H1278" i="1"/>
  <c r="H124" i="1"/>
  <c r="H123" i="1"/>
  <c r="U123" i="1" s="1"/>
  <c r="H1277" i="1"/>
  <c r="H1276" i="1"/>
  <c r="H122" i="1"/>
  <c r="H1275" i="1"/>
  <c r="U1275" i="1" s="1"/>
  <c r="H1274" i="1"/>
  <c r="H121" i="1"/>
  <c r="H1273" i="1"/>
  <c r="H1272" i="1"/>
  <c r="U1272" i="1" s="1"/>
  <c r="H120" i="1"/>
  <c r="H1271" i="1"/>
  <c r="H1270" i="1"/>
  <c r="H1269" i="1"/>
  <c r="U1269" i="1" s="1"/>
  <c r="H1268" i="1"/>
  <c r="H1267" i="1"/>
  <c r="H119" i="1"/>
  <c r="H1266" i="1"/>
  <c r="U1266" i="1" s="1"/>
  <c r="H1265" i="1"/>
  <c r="H118" i="1"/>
  <c r="H1264" i="1"/>
  <c r="H117" i="1"/>
  <c r="U117" i="1" s="1"/>
  <c r="H116" i="1"/>
  <c r="H115" i="1"/>
  <c r="H1263" i="1"/>
  <c r="H114" i="1"/>
  <c r="U114" i="1" s="1"/>
  <c r="H113" i="1"/>
  <c r="H112" i="1"/>
  <c r="H111" i="1"/>
  <c r="H1262" i="1"/>
  <c r="U1262" i="1" s="1"/>
  <c r="H1261" i="1"/>
  <c r="H110" i="1"/>
  <c r="H1260" i="1"/>
  <c r="H1259" i="1"/>
  <c r="U1259" i="1" s="1"/>
  <c r="H1258" i="1"/>
  <c r="H1257" i="1"/>
  <c r="H109" i="1"/>
  <c r="H1256" i="1"/>
  <c r="U1256" i="1" s="1"/>
  <c r="H108" i="1"/>
  <c r="H107" i="1"/>
  <c r="H106" i="1"/>
  <c r="H105" i="1"/>
  <c r="U105" i="1" s="1"/>
  <c r="H1255" i="1"/>
  <c r="H104" i="1"/>
  <c r="H1254" i="1"/>
  <c r="H103" i="1"/>
  <c r="U103" i="1" s="1"/>
  <c r="H1253" i="1"/>
  <c r="H1252" i="1"/>
  <c r="H1251" i="1"/>
  <c r="H1250" i="1"/>
  <c r="U1250" i="1" s="1"/>
  <c r="H1249" i="1"/>
  <c r="H1248" i="1"/>
  <c r="H1247" i="1"/>
  <c r="H1246" i="1"/>
  <c r="U1246" i="1" s="1"/>
  <c r="H102" i="1"/>
  <c r="H1245" i="1"/>
  <c r="H1244" i="1"/>
  <c r="H1243" i="1"/>
  <c r="U1243" i="1" s="1"/>
  <c r="H1242" i="1"/>
  <c r="H1241" i="1"/>
  <c r="H1240" i="1"/>
  <c r="H1239" i="1"/>
  <c r="U1239" i="1" s="1"/>
  <c r="H1238" i="1"/>
  <c r="H101" i="1"/>
  <c r="H100" i="1"/>
  <c r="H1237" i="1"/>
  <c r="U1237" i="1" s="1"/>
  <c r="H1236" i="1"/>
  <c r="H1235" i="1"/>
  <c r="H1234" i="1"/>
  <c r="H1233" i="1"/>
  <c r="U1233" i="1" s="1"/>
  <c r="H99" i="1"/>
  <c r="H98" i="1"/>
  <c r="H1232" i="1"/>
  <c r="H1231" i="1"/>
  <c r="U1231" i="1" s="1"/>
  <c r="H1230" i="1"/>
  <c r="H1229" i="1"/>
  <c r="H97" i="1"/>
  <c r="H96" i="1"/>
  <c r="U96" i="1" s="1"/>
  <c r="H1228" i="1"/>
  <c r="H95" i="1"/>
  <c r="H94" i="1"/>
  <c r="H93" i="1"/>
  <c r="U93" i="1" s="1"/>
  <c r="H1227" i="1"/>
  <c r="H1226" i="1"/>
  <c r="H1225" i="1"/>
  <c r="H1224" i="1"/>
  <c r="U1224" i="1" s="1"/>
  <c r="H92" i="1"/>
  <c r="H1223" i="1"/>
  <c r="H91" i="1"/>
  <c r="H90" i="1"/>
  <c r="U90" i="1" s="1"/>
  <c r="H1222" i="1"/>
  <c r="H1221" i="1"/>
  <c r="H1220" i="1"/>
  <c r="H1219" i="1"/>
  <c r="U1219" i="1" s="1"/>
  <c r="H1218" i="1"/>
  <c r="H89" i="1"/>
  <c r="H88" i="1"/>
  <c r="H87" i="1"/>
  <c r="U87" i="1" s="1"/>
  <c r="H1217" i="1"/>
  <c r="H1216" i="1"/>
  <c r="H1215" i="1"/>
  <c r="H1214" i="1"/>
  <c r="U1214" i="1" s="1"/>
  <c r="H1213" i="1"/>
  <c r="H86" i="1"/>
  <c r="H85" i="1"/>
  <c r="H84" i="1"/>
  <c r="U84" i="1" s="1"/>
  <c r="H1212" i="1"/>
  <c r="H1211" i="1"/>
  <c r="H1210" i="1"/>
  <c r="H1209" i="1"/>
  <c r="U1209" i="1" s="1"/>
  <c r="H1208" i="1"/>
  <c r="H1207" i="1"/>
  <c r="H1206" i="1"/>
  <c r="H1205" i="1"/>
  <c r="U1205" i="1" s="1"/>
  <c r="H1204" i="1"/>
  <c r="H1203" i="1"/>
  <c r="H1202" i="1"/>
  <c r="H1201" i="1"/>
  <c r="U1201" i="1" s="1"/>
  <c r="H1200" i="1"/>
  <c r="H1199" i="1"/>
  <c r="H1198" i="1"/>
  <c r="H1197" i="1"/>
  <c r="U1197" i="1" s="1"/>
  <c r="H1196" i="1"/>
  <c r="H1195" i="1"/>
  <c r="H1194" i="1"/>
  <c r="H1193" i="1"/>
  <c r="U1193" i="1" s="1"/>
  <c r="H1192" i="1"/>
  <c r="H1191" i="1"/>
  <c r="H1190" i="1"/>
  <c r="H1189" i="1"/>
  <c r="U1189" i="1" s="1"/>
  <c r="H1188" i="1"/>
  <c r="H1187" i="1"/>
  <c r="H1186" i="1"/>
  <c r="H1185" i="1"/>
  <c r="U1185" i="1" s="1"/>
  <c r="H1184" i="1"/>
  <c r="H1183" i="1"/>
  <c r="H1182" i="1"/>
  <c r="H1181" i="1"/>
  <c r="U1181" i="1" s="1"/>
  <c r="H1180" i="1"/>
  <c r="H1179" i="1"/>
  <c r="H1178" i="1"/>
  <c r="H1177" i="1"/>
  <c r="U1177" i="1" s="1"/>
  <c r="H1176" i="1"/>
  <c r="H1175" i="1"/>
  <c r="H1174" i="1"/>
  <c r="H1173" i="1"/>
  <c r="U1173" i="1" s="1"/>
  <c r="H1172" i="1"/>
  <c r="H1171" i="1"/>
  <c r="H1170" i="1"/>
  <c r="H1169" i="1"/>
  <c r="U1169" i="1" s="1"/>
  <c r="H1168" i="1"/>
  <c r="H1167" i="1"/>
  <c r="H1166" i="1"/>
  <c r="H1165" i="1"/>
  <c r="U1165" i="1" s="1"/>
  <c r="H1164" i="1"/>
  <c r="H1163" i="1"/>
  <c r="H1162" i="1"/>
  <c r="H1161" i="1"/>
  <c r="U1161" i="1" s="1"/>
  <c r="H1160" i="1"/>
  <c r="H1159" i="1"/>
  <c r="H1158" i="1"/>
  <c r="H1157" i="1"/>
  <c r="U1157" i="1" s="1"/>
  <c r="H1156" i="1"/>
  <c r="H1155" i="1"/>
  <c r="H1154" i="1"/>
  <c r="H1153" i="1"/>
  <c r="U1153" i="1" s="1"/>
  <c r="H1152" i="1"/>
  <c r="H1151" i="1"/>
  <c r="H1150" i="1"/>
  <c r="H1149" i="1"/>
  <c r="U1149" i="1" s="1"/>
  <c r="H1148" i="1"/>
  <c r="H1147" i="1"/>
  <c r="H1146" i="1"/>
  <c r="H1145" i="1"/>
  <c r="U1145" i="1" s="1"/>
  <c r="H1144" i="1"/>
  <c r="H1143" i="1"/>
  <c r="H1142" i="1"/>
  <c r="H1141" i="1"/>
  <c r="U1141" i="1" s="1"/>
  <c r="H1140" i="1"/>
  <c r="H1139" i="1"/>
  <c r="H1138" i="1"/>
  <c r="H1137" i="1"/>
  <c r="U1137" i="1" s="1"/>
  <c r="H1136" i="1"/>
  <c r="H1135" i="1"/>
  <c r="H1134" i="1"/>
  <c r="H1133" i="1"/>
  <c r="U1133" i="1" s="1"/>
  <c r="H1132" i="1"/>
  <c r="H1131" i="1"/>
  <c r="H1130" i="1"/>
  <c r="H1129" i="1"/>
  <c r="U1129" i="1" s="1"/>
  <c r="H1128" i="1"/>
  <c r="H1127" i="1"/>
  <c r="H1126" i="1"/>
  <c r="H1125" i="1"/>
  <c r="U1125" i="1" s="1"/>
  <c r="H1124" i="1"/>
  <c r="H1123" i="1"/>
  <c r="H1122" i="1"/>
  <c r="H1121" i="1"/>
  <c r="U1121" i="1" s="1"/>
  <c r="H1120" i="1"/>
  <c r="H1119" i="1"/>
  <c r="H1118" i="1"/>
  <c r="H1117" i="1"/>
  <c r="U1117" i="1" s="1"/>
  <c r="H1116" i="1"/>
  <c r="H1115" i="1"/>
  <c r="H1114" i="1"/>
  <c r="H1113" i="1"/>
  <c r="U1113" i="1" s="1"/>
  <c r="H1112" i="1"/>
  <c r="H1111" i="1"/>
  <c r="H1110" i="1"/>
  <c r="H1109" i="1"/>
  <c r="U1109" i="1" s="1"/>
  <c r="H1108" i="1"/>
  <c r="H1107" i="1"/>
  <c r="H1106" i="1"/>
  <c r="H1105" i="1"/>
  <c r="U1105" i="1" s="1"/>
  <c r="H1104" i="1"/>
  <c r="H1103" i="1"/>
  <c r="H1102" i="1"/>
  <c r="H1101" i="1"/>
  <c r="U1101" i="1" s="1"/>
  <c r="H1100" i="1"/>
  <c r="H1099" i="1"/>
  <c r="H1098" i="1"/>
  <c r="H1097" i="1"/>
  <c r="U1097" i="1" s="1"/>
  <c r="H1096" i="1"/>
  <c r="H1095" i="1"/>
  <c r="H1094" i="1"/>
  <c r="H1093" i="1"/>
  <c r="U1093" i="1" s="1"/>
  <c r="H1092" i="1"/>
  <c r="H1091" i="1"/>
  <c r="H1090" i="1"/>
  <c r="H1089" i="1"/>
  <c r="U1089" i="1" s="1"/>
  <c r="H1088" i="1"/>
  <c r="H1087" i="1"/>
  <c r="H1086" i="1"/>
  <c r="H1085" i="1"/>
  <c r="U1085" i="1" s="1"/>
  <c r="H1084" i="1"/>
  <c r="H1083" i="1"/>
  <c r="H1082" i="1"/>
  <c r="H1081" i="1"/>
  <c r="U1081" i="1" s="1"/>
  <c r="H1080" i="1"/>
  <c r="H1079" i="1"/>
  <c r="H1078" i="1"/>
  <c r="H1077" i="1"/>
  <c r="U1077" i="1" s="1"/>
  <c r="H1076" i="1"/>
  <c r="H1075" i="1"/>
  <c r="H1074" i="1"/>
  <c r="H1073" i="1"/>
  <c r="U1073" i="1" s="1"/>
  <c r="H1072" i="1"/>
  <c r="H1071" i="1"/>
  <c r="H1070" i="1"/>
  <c r="H1069" i="1"/>
  <c r="U1069" i="1" s="1"/>
  <c r="H1068" i="1"/>
  <c r="H1067" i="1"/>
  <c r="H1066" i="1"/>
  <c r="H1065" i="1"/>
  <c r="U1065" i="1" s="1"/>
  <c r="H1064" i="1"/>
  <c r="H1063" i="1"/>
  <c r="H1062" i="1"/>
  <c r="H1061" i="1"/>
  <c r="U1061" i="1" s="1"/>
  <c r="H1060" i="1"/>
  <c r="H1059" i="1"/>
  <c r="H1058" i="1"/>
  <c r="H1057" i="1"/>
  <c r="U1057" i="1" s="1"/>
  <c r="H1056" i="1"/>
  <c r="H1055" i="1"/>
  <c r="H1054" i="1"/>
  <c r="H1053" i="1"/>
  <c r="U1053" i="1" s="1"/>
  <c r="H1052" i="1"/>
  <c r="H1051" i="1"/>
  <c r="H1050" i="1"/>
  <c r="H1049" i="1"/>
  <c r="U1049" i="1" s="1"/>
  <c r="H1048" i="1"/>
  <c r="H1047" i="1"/>
  <c r="H1046" i="1"/>
  <c r="H1045" i="1"/>
  <c r="U1045" i="1" s="1"/>
  <c r="H1044" i="1"/>
  <c r="H1043" i="1"/>
  <c r="H1042" i="1"/>
  <c r="H1041" i="1"/>
  <c r="U1041" i="1" s="1"/>
  <c r="H1040" i="1"/>
  <c r="H1039" i="1"/>
  <c r="H1038" i="1"/>
  <c r="H1037" i="1"/>
  <c r="U1037" i="1" s="1"/>
  <c r="H1036" i="1"/>
  <c r="H1035" i="1"/>
  <c r="H1034" i="1"/>
  <c r="H1033" i="1"/>
  <c r="U1033" i="1" s="1"/>
  <c r="H1032" i="1"/>
  <c r="H1031" i="1"/>
  <c r="H1030" i="1"/>
  <c r="H1029" i="1"/>
  <c r="U1029" i="1" s="1"/>
  <c r="H1028" i="1"/>
  <c r="H1027" i="1"/>
  <c r="H1026" i="1"/>
  <c r="H1025" i="1"/>
  <c r="U1025" i="1" s="1"/>
  <c r="H1024" i="1"/>
  <c r="H1023" i="1"/>
  <c r="H1022" i="1"/>
  <c r="H1021" i="1"/>
  <c r="U1021" i="1" s="1"/>
  <c r="H1020" i="1"/>
  <c r="H1019" i="1"/>
  <c r="H1018" i="1"/>
  <c r="H1017" i="1"/>
  <c r="U1017" i="1" s="1"/>
  <c r="H1016" i="1"/>
  <c r="H1015" i="1"/>
  <c r="H1014" i="1"/>
  <c r="H1013" i="1"/>
  <c r="U1013" i="1" s="1"/>
  <c r="H1012" i="1"/>
  <c r="H1011" i="1"/>
  <c r="H1010" i="1"/>
  <c r="H1009" i="1"/>
  <c r="U1009" i="1" s="1"/>
  <c r="H1008" i="1"/>
  <c r="H1007" i="1"/>
  <c r="H1006" i="1"/>
  <c r="H1005" i="1"/>
  <c r="U1005" i="1" s="1"/>
  <c r="H1004" i="1"/>
  <c r="H1003" i="1"/>
  <c r="H1002" i="1"/>
  <c r="H1001" i="1"/>
  <c r="U1001" i="1" s="1"/>
  <c r="H1000" i="1"/>
  <c r="H999" i="1"/>
  <c r="H998" i="1"/>
  <c r="H997" i="1"/>
  <c r="U997" i="1" s="1"/>
  <c r="H996" i="1"/>
  <c r="H995" i="1"/>
  <c r="H994" i="1"/>
  <c r="H993" i="1"/>
  <c r="U993" i="1" s="1"/>
  <c r="H992" i="1"/>
  <c r="H991" i="1"/>
  <c r="H990" i="1"/>
  <c r="H989" i="1"/>
  <c r="U989" i="1" s="1"/>
  <c r="H988" i="1"/>
  <c r="H987" i="1"/>
  <c r="H986" i="1"/>
  <c r="H985" i="1"/>
  <c r="U985" i="1" s="1"/>
  <c r="H984" i="1"/>
  <c r="H983" i="1"/>
  <c r="H982" i="1"/>
  <c r="H981" i="1"/>
  <c r="U981" i="1" s="1"/>
  <c r="H980" i="1"/>
  <c r="H979" i="1"/>
  <c r="H978" i="1"/>
  <c r="H977" i="1"/>
  <c r="U977" i="1" s="1"/>
  <c r="H976" i="1"/>
  <c r="H975" i="1"/>
  <c r="H974" i="1"/>
  <c r="H973" i="1"/>
  <c r="U973" i="1" s="1"/>
  <c r="H972" i="1"/>
  <c r="H971" i="1"/>
  <c r="H970" i="1"/>
  <c r="H969" i="1"/>
  <c r="U969" i="1" s="1"/>
  <c r="H968" i="1"/>
  <c r="H967" i="1"/>
  <c r="H966" i="1"/>
  <c r="H965" i="1"/>
  <c r="U965" i="1" s="1"/>
  <c r="H964" i="1"/>
  <c r="H963" i="1"/>
  <c r="H962" i="1"/>
  <c r="H961" i="1"/>
  <c r="U961" i="1" s="1"/>
  <c r="H960" i="1"/>
  <c r="H959" i="1"/>
  <c r="H958" i="1"/>
  <c r="H957" i="1"/>
  <c r="U957" i="1" s="1"/>
  <c r="H956" i="1"/>
  <c r="H955" i="1"/>
  <c r="H954" i="1"/>
  <c r="H953" i="1"/>
  <c r="U953" i="1" s="1"/>
  <c r="H952" i="1"/>
  <c r="H951" i="1"/>
  <c r="H950" i="1"/>
  <c r="H949" i="1"/>
  <c r="U949" i="1" s="1"/>
  <c r="H948" i="1"/>
  <c r="H947" i="1"/>
  <c r="H946" i="1"/>
  <c r="H945" i="1"/>
  <c r="U945" i="1" s="1"/>
  <c r="H944" i="1"/>
  <c r="H943" i="1"/>
  <c r="H942" i="1"/>
  <c r="H941" i="1"/>
  <c r="U941" i="1" s="1"/>
  <c r="H940" i="1"/>
  <c r="H939" i="1"/>
  <c r="H938" i="1"/>
  <c r="H937" i="1"/>
  <c r="U937" i="1" s="1"/>
  <c r="H936" i="1"/>
  <c r="H935" i="1"/>
  <c r="H934" i="1"/>
  <c r="H933" i="1"/>
  <c r="U933" i="1" s="1"/>
  <c r="H932" i="1"/>
  <c r="H931" i="1"/>
  <c r="H930" i="1"/>
  <c r="H929" i="1"/>
  <c r="U929" i="1" s="1"/>
  <c r="H928" i="1"/>
  <c r="H927" i="1"/>
  <c r="H926" i="1"/>
  <c r="H925" i="1"/>
  <c r="U925" i="1" s="1"/>
  <c r="H924" i="1"/>
  <c r="H923" i="1"/>
  <c r="H922" i="1"/>
  <c r="H921" i="1"/>
  <c r="U921" i="1" s="1"/>
  <c r="H920" i="1"/>
  <c r="H919" i="1"/>
  <c r="H918" i="1"/>
  <c r="H917" i="1"/>
  <c r="U917" i="1" s="1"/>
  <c r="H916" i="1"/>
  <c r="H915" i="1"/>
  <c r="H914" i="1"/>
  <c r="H913" i="1"/>
  <c r="U913" i="1" s="1"/>
  <c r="H912" i="1"/>
  <c r="H911" i="1"/>
  <c r="H910" i="1"/>
  <c r="H909" i="1"/>
  <c r="U909" i="1" s="1"/>
  <c r="H908" i="1"/>
  <c r="H907" i="1"/>
  <c r="H906" i="1"/>
  <c r="H905" i="1"/>
  <c r="U905" i="1" s="1"/>
  <c r="H904" i="1"/>
  <c r="H903" i="1"/>
  <c r="H902" i="1"/>
  <c r="H901" i="1"/>
  <c r="U901" i="1" s="1"/>
  <c r="H900" i="1"/>
  <c r="H899" i="1"/>
  <c r="H898" i="1"/>
  <c r="H897" i="1"/>
  <c r="U897" i="1" s="1"/>
  <c r="H896" i="1"/>
  <c r="H895" i="1"/>
  <c r="H894" i="1"/>
  <c r="H893" i="1"/>
  <c r="U893" i="1" s="1"/>
  <c r="H892" i="1"/>
  <c r="H891" i="1"/>
  <c r="H890" i="1"/>
  <c r="H889" i="1"/>
  <c r="U889" i="1" s="1"/>
  <c r="H888" i="1"/>
  <c r="H887" i="1"/>
  <c r="H886" i="1"/>
  <c r="H885" i="1"/>
  <c r="U885" i="1" s="1"/>
  <c r="H884" i="1"/>
  <c r="H883" i="1"/>
  <c r="H882" i="1"/>
  <c r="H881" i="1"/>
  <c r="U881" i="1" s="1"/>
  <c r="H880" i="1"/>
  <c r="H879" i="1"/>
  <c r="H878" i="1"/>
  <c r="H877" i="1"/>
  <c r="U877" i="1" s="1"/>
  <c r="H876" i="1"/>
  <c r="H875" i="1"/>
  <c r="H874" i="1"/>
  <c r="H873" i="1"/>
  <c r="U873" i="1" s="1"/>
  <c r="H872" i="1"/>
  <c r="H871" i="1"/>
  <c r="H870" i="1"/>
  <c r="H869" i="1"/>
  <c r="U869" i="1" s="1"/>
  <c r="H868" i="1"/>
  <c r="H867" i="1"/>
  <c r="H866" i="1"/>
  <c r="H865" i="1"/>
  <c r="U865" i="1" s="1"/>
  <c r="H864" i="1"/>
  <c r="H863" i="1"/>
  <c r="H862" i="1"/>
  <c r="H861" i="1"/>
  <c r="U861" i="1" s="1"/>
  <c r="H860" i="1"/>
  <c r="H859" i="1"/>
  <c r="H858" i="1"/>
  <c r="H857" i="1"/>
  <c r="U857" i="1" s="1"/>
  <c r="H856" i="1"/>
  <c r="H855" i="1"/>
  <c r="H854" i="1"/>
  <c r="H853" i="1"/>
  <c r="U853" i="1" s="1"/>
  <c r="H852" i="1"/>
  <c r="H851" i="1"/>
  <c r="H83" i="1"/>
  <c r="H850" i="1"/>
  <c r="U850" i="1" s="1"/>
  <c r="H82" i="1"/>
  <c r="H81" i="1"/>
  <c r="H849" i="1"/>
  <c r="H848" i="1"/>
  <c r="U848" i="1" s="1"/>
  <c r="H847" i="1"/>
  <c r="H80" i="1"/>
  <c r="H79" i="1"/>
  <c r="H846" i="1"/>
  <c r="U846" i="1" s="1"/>
  <c r="H845" i="1"/>
  <c r="H78" i="1"/>
  <c r="H844" i="1"/>
  <c r="H843" i="1"/>
  <c r="U843" i="1" s="1"/>
  <c r="H842" i="1"/>
  <c r="H77" i="1"/>
  <c r="H841" i="1"/>
  <c r="H840" i="1"/>
  <c r="U840" i="1" s="1"/>
  <c r="H839" i="1"/>
  <c r="H838" i="1"/>
  <c r="H837" i="1"/>
  <c r="H836" i="1"/>
  <c r="U836" i="1" s="1"/>
  <c r="H835" i="1"/>
  <c r="H834" i="1"/>
  <c r="H833" i="1"/>
  <c r="H832" i="1"/>
  <c r="U832" i="1" s="1"/>
  <c r="H831" i="1"/>
  <c r="H830" i="1"/>
  <c r="H829" i="1"/>
  <c r="H828" i="1"/>
  <c r="U828" i="1" s="1"/>
  <c r="H827" i="1"/>
  <c r="H826" i="1"/>
  <c r="H825" i="1"/>
  <c r="H824" i="1"/>
  <c r="U824" i="1" s="1"/>
  <c r="H823" i="1"/>
  <c r="H822" i="1"/>
  <c r="H821" i="1"/>
  <c r="H76" i="1"/>
  <c r="U76" i="1" s="1"/>
  <c r="H820" i="1"/>
  <c r="H75" i="1"/>
  <c r="H74" i="1"/>
  <c r="H819" i="1"/>
  <c r="U819" i="1" s="1"/>
  <c r="H818" i="1"/>
  <c r="H817" i="1"/>
  <c r="H73" i="1"/>
  <c r="H816" i="1"/>
  <c r="U816" i="1" s="1"/>
  <c r="H815" i="1"/>
  <c r="H814" i="1"/>
  <c r="H813" i="1"/>
  <c r="H812" i="1"/>
  <c r="U812" i="1" s="1"/>
  <c r="H811" i="1"/>
  <c r="H810" i="1"/>
  <c r="H72" i="1"/>
  <c r="H809" i="1"/>
  <c r="H808" i="1"/>
  <c r="H807" i="1"/>
  <c r="H806" i="1"/>
  <c r="H805" i="1"/>
  <c r="H804" i="1"/>
  <c r="H803" i="1"/>
  <c r="H802" i="1"/>
  <c r="H71" i="1"/>
  <c r="H801" i="1"/>
  <c r="H800" i="1"/>
  <c r="H799" i="1"/>
  <c r="H70" i="1"/>
  <c r="H798" i="1"/>
  <c r="H69" i="1"/>
  <c r="H797" i="1"/>
  <c r="H796" i="1"/>
  <c r="H795" i="1"/>
  <c r="H794" i="1"/>
  <c r="H793" i="1"/>
  <c r="H792" i="1"/>
  <c r="H791" i="1"/>
  <c r="H790" i="1"/>
  <c r="H789" i="1"/>
  <c r="H788" i="1"/>
  <c r="H787" i="1"/>
  <c r="H786" i="1"/>
  <c r="H785" i="1"/>
  <c r="H784" i="1"/>
  <c r="H783" i="1"/>
  <c r="H782" i="1"/>
  <c r="H781" i="1"/>
  <c r="H780" i="1"/>
  <c r="H779" i="1"/>
  <c r="H778" i="1"/>
  <c r="H68" i="1"/>
  <c r="H777" i="1"/>
  <c r="H776" i="1"/>
  <c r="H775" i="1"/>
  <c r="H774" i="1"/>
  <c r="H773" i="1"/>
  <c r="H772" i="1"/>
  <c r="H771" i="1"/>
  <c r="H770" i="1"/>
  <c r="H769" i="1"/>
  <c r="H768" i="1"/>
  <c r="H767" i="1"/>
  <c r="H766" i="1"/>
  <c r="H67" i="1"/>
  <c r="H66" i="1"/>
  <c r="H765" i="1"/>
  <c r="H764" i="1"/>
  <c r="H65" i="1"/>
  <c r="H763" i="1"/>
  <c r="H64" i="1"/>
  <c r="H762" i="1"/>
  <c r="H63" i="1"/>
  <c r="H761" i="1"/>
  <c r="H760" i="1"/>
  <c r="H759" i="1"/>
  <c r="H758" i="1"/>
  <c r="H62" i="1"/>
  <c r="H61" i="1"/>
  <c r="H757" i="1"/>
  <c r="H60" i="1"/>
  <c r="H756" i="1"/>
  <c r="H755" i="1"/>
  <c r="H754" i="1"/>
  <c r="H753" i="1"/>
  <c r="H752" i="1"/>
  <c r="H751" i="1"/>
  <c r="H750" i="1"/>
  <c r="H749" i="1"/>
  <c r="H748" i="1"/>
  <c r="H747" i="1"/>
  <c r="H59" i="1"/>
  <c r="H746" i="1"/>
  <c r="H745" i="1"/>
  <c r="H58" i="1"/>
  <c r="H744" i="1"/>
  <c r="H743" i="1"/>
  <c r="H742" i="1"/>
  <c r="H741" i="1"/>
  <c r="H740" i="1"/>
  <c r="H739" i="1"/>
  <c r="H738" i="1"/>
  <c r="H737" i="1"/>
  <c r="H736" i="1"/>
  <c r="H57" i="1"/>
  <c r="H56" i="1"/>
  <c r="H735" i="1"/>
  <c r="H55" i="1"/>
  <c r="H54" i="1"/>
  <c r="H53" i="1"/>
  <c r="H734" i="1"/>
  <c r="H52" i="1"/>
  <c r="H733" i="1"/>
  <c r="H51" i="1"/>
  <c r="H50" i="1"/>
  <c r="H732" i="1"/>
  <c r="H731" i="1"/>
  <c r="H730" i="1"/>
  <c r="H49" i="1"/>
  <c r="H729" i="1"/>
  <c r="H48" i="1"/>
  <c r="H728" i="1"/>
  <c r="H727" i="1"/>
  <c r="H726" i="1"/>
  <c r="H47" i="1"/>
  <c r="H725" i="1"/>
  <c r="H46" i="1"/>
  <c r="H45" i="1"/>
  <c r="H44" i="1"/>
  <c r="H724" i="1"/>
  <c r="H43" i="1"/>
  <c r="H723" i="1"/>
  <c r="H722" i="1"/>
  <c r="H42" i="1"/>
  <c r="H721" i="1"/>
  <c r="H720" i="1"/>
  <c r="H719" i="1"/>
  <c r="H718" i="1"/>
  <c r="H41" i="1"/>
  <c r="H40" i="1"/>
  <c r="H717" i="1"/>
  <c r="H716" i="1"/>
  <c r="H39" i="1"/>
  <c r="H715" i="1"/>
  <c r="H714" i="1"/>
  <c r="H713" i="1"/>
  <c r="H712" i="1"/>
  <c r="H711" i="1"/>
  <c r="H710" i="1"/>
  <c r="H709" i="1"/>
  <c r="H708" i="1"/>
  <c r="H38" i="1"/>
  <c r="H707" i="1"/>
  <c r="H706" i="1"/>
  <c r="H705" i="1"/>
  <c r="H37" i="1"/>
  <c r="H704" i="1"/>
  <c r="H36" i="1"/>
  <c r="H35" i="1"/>
  <c r="H34" i="1"/>
  <c r="H703" i="1"/>
  <c r="H33" i="1"/>
  <c r="H702" i="1"/>
  <c r="H32" i="1"/>
  <c r="H31" i="1"/>
  <c r="H30" i="1"/>
  <c r="H29" i="1"/>
  <c r="H701" i="1"/>
  <c r="H700" i="1"/>
  <c r="H699" i="1"/>
  <c r="H698" i="1"/>
  <c r="H28" i="1"/>
  <c r="H27" i="1"/>
  <c r="H26" i="1"/>
  <c r="H697" i="1"/>
  <c r="H696" i="1"/>
  <c r="H695" i="1"/>
  <c r="H694" i="1"/>
  <c r="H25" i="1"/>
  <c r="H24" i="1"/>
  <c r="H23" i="1"/>
  <c r="H22" i="1"/>
  <c r="H693" i="1"/>
  <c r="H692" i="1"/>
  <c r="H691" i="1"/>
  <c r="H690" i="1"/>
  <c r="H689" i="1"/>
  <c r="H688" i="1"/>
  <c r="H687" i="1"/>
  <c r="H686" i="1"/>
  <c r="H21" i="1"/>
  <c r="H685" i="1"/>
  <c r="H20" i="1"/>
  <c r="H684" i="1"/>
  <c r="H683" i="1"/>
  <c r="H682" i="1"/>
  <c r="H681" i="1"/>
  <c r="H680" i="1"/>
  <c r="H679" i="1"/>
  <c r="H678" i="1"/>
  <c r="H677" i="1"/>
  <c r="H19" i="1"/>
  <c r="H676" i="1"/>
  <c r="H675" i="1"/>
  <c r="H674" i="1"/>
  <c r="H673" i="1"/>
  <c r="H672" i="1"/>
  <c r="H671" i="1"/>
  <c r="H670" i="1"/>
  <c r="H669" i="1"/>
  <c r="H668" i="1"/>
  <c r="H667" i="1"/>
  <c r="H666" i="1"/>
  <c r="H665" i="1"/>
  <c r="H664" i="1"/>
  <c r="H663" i="1"/>
  <c r="H18" i="1"/>
  <c r="H662" i="1"/>
  <c r="H661" i="1"/>
  <c r="H660" i="1"/>
  <c r="H659" i="1"/>
  <c r="H658" i="1"/>
  <c r="H657" i="1"/>
  <c r="H17" i="1"/>
  <c r="H16" i="1"/>
  <c r="H15" i="1"/>
  <c r="H14" i="1"/>
  <c r="H656" i="1"/>
  <c r="H655" i="1"/>
  <c r="H13" i="1"/>
  <c r="H654" i="1"/>
  <c r="H653" i="1"/>
  <c r="H12" i="1"/>
  <c r="H11" i="1"/>
  <c r="H652" i="1"/>
  <c r="H651" i="1"/>
  <c r="H650" i="1"/>
  <c r="H10" i="1"/>
  <c r="H649" i="1"/>
  <c r="H648" i="1"/>
  <c r="H9"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8"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7" i="1"/>
  <c r="H6" i="1"/>
  <c r="H559" i="1"/>
  <c r="H558" i="1"/>
  <c r="H557" i="1"/>
  <c r="H556" i="1"/>
  <c r="H555" i="1"/>
  <c r="H554" i="1"/>
  <c r="H553" i="1"/>
  <c r="H552" i="1"/>
  <c r="H551" i="1"/>
  <c r="H550" i="1"/>
  <c r="H549" i="1"/>
  <c r="H548" i="1"/>
  <c r="H547" i="1"/>
  <c r="H546" i="1"/>
  <c r="H5" i="1"/>
  <c r="H545" i="1"/>
  <c r="H4" i="1"/>
  <c r="H544" i="1"/>
  <c r="H543" i="1"/>
  <c r="H542" i="1"/>
  <c r="H541" i="1"/>
  <c r="H540" i="1"/>
  <c r="H539" i="1"/>
  <c r="H538" i="1"/>
  <c r="H537" i="1"/>
  <c r="U537" i="1" s="1"/>
  <c r="H536" i="1"/>
  <c r="H535" i="1"/>
  <c r="H534" i="1"/>
  <c r="H533" i="1"/>
  <c r="U533" i="1" s="1"/>
  <c r="H532" i="1"/>
  <c r="H531" i="1"/>
  <c r="H530" i="1"/>
  <c r="H529" i="1"/>
  <c r="U529" i="1" s="1"/>
  <c r="H528" i="1"/>
  <c r="H527" i="1"/>
  <c r="H3" i="1"/>
  <c r="H526" i="1"/>
  <c r="U526" i="1" s="1"/>
  <c r="H525" i="1"/>
  <c r="H524" i="1"/>
  <c r="H523" i="1"/>
  <c r="H522" i="1"/>
  <c r="U522" i="1" s="1"/>
  <c r="H521" i="1"/>
  <c r="H520" i="1"/>
  <c r="H519" i="1"/>
  <c r="H518" i="1"/>
  <c r="U518" i="1" s="1"/>
  <c r="H517" i="1"/>
  <c r="H516" i="1"/>
  <c r="H515" i="1"/>
  <c r="H514" i="1"/>
  <c r="U514" i="1" s="1"/>
  <c r="H513" i="1"/>
  <c r="H512" i="1"/>
  <c r="H511" i="1"/>
  <c r="H510" i="1"/>
  <c r="U510" i="1" s="1"/>
  <c r="H509" i="1"/>
  <c r="H508" i="1"/>
  <c r="H507" i="1"/>
  <c r="G1881" i="1"/>
  <c r="G505" i="1"/>
  <c r="G1880" i="1"/>
  <c r="G504" i="1"/>
  <c r="G1879" i="1"/>
  <c r="G503" i="1"/>
  <c r="G502" i="1"/>
  <c r="G501" i="1"/>
  <c r="G500" i="1"/>
  <c r="G499" i="1"/>
  <c r="G1878" i="1"/>
  <c r="G1877" i="1"/>
  <c r="G1876" i="1"/>
  <c r="G498" i="1"/>
  <c r="G1875" i="1"/>
  <c r="G1874" i="1"/>
  <c r="G497" i="1"/>
  <c r="G496" i="1"/>
  <c r="G1873" i="1"/>
  <c r="G1872" i="1"/>
  <c r="G495" i="1"/>
  <c r="G1871" i="1"/>
  <c r="G494" i="1"/>
  <c r="G493" i="1"/>
  <c r="G492" i="1"/>
  <c r="G1870" i="1"/>
  <c r="G491" i="1"/>
  <c r="G490" i="1"/>
  <c r="G1869" i="1"/>
  <c r="G489" i="1"/>
  <c r="G1868" i="1"/>
  <c r="G488" i="1"/>
  <c r="G1867" i="1"/>
  <c r="G487" i="1"/>
  <c r="G1866" i="1"/>
  <c r="G1865" i="1"/>
  <c r="G1864" i="1"/>
  <c r="G486" i="1"/>
  <c r="G485" i="1"/>
  <c r="G1863" i="1"/>
  <c r="G1862" i="1"/>
  <c r="G1861" i="1"/>
  <c r="G1860" i="1"/>
  <c r="G484" i="1"/>
  <c r="G1859" i="1"/>
  <c r="G1858" i="1"/>
  <c r="G1857" i="1"/>
  <c r="G483" i="1"/>
  <c r="G1856" i="1"/>
  <c r="G482" i="1"/>
  <c r="G481" i="1"/>
  <c r="G480" i="1"/>
  <c r="G1855" i="1"/>
  <c r="G479" i="1"/>
  <c r="G1854" i="1"/>
  <c r="G1853" i="1"/>
  <c r="G1852" i="1"/>
  <c r="G1851" i="1"/>
  <c r="G1850" i="1"/>
  <c r="G1849" i="1"/>
  <c r="G1848" i="1"/>
  <c r="G478" i="1"/>
  <c r="G1847" i="1"/>
  <c r="G1846" i="1"/>
  <c r="G1845" i="1"/>
  <c r="G477" i="1"/>
  <c r="G1844" i="1"/>
  <c r="G476" i="1"/>
  <c r="G1843" i="1"/>
  <c r="G475" i="1"/>
  <c r="G474" i="1"/>
  <c r="G473" i="1"/>
  <c r="G1842" i="1"/>
  <c r="G472" i="1"/>
  <c r="G471" i="1"/>
  <c r="G1841" i="1"/>
  <c r="G1840" i="1"/>
  <c r="G470" i="1"/>
  <c r="G469" i="1"/>
  <c r="G468" i="1"/>
  <c r="G1839" i="1"/>
  <c r="G1838" i="1"/>
  <c r="G1837" i="1"/>
  <c r="G467" i="1"/>
  <c r="G1836" i="1"/>
  <c r="G466" i="1"/>
  <c r="G1835" i="1"/>
  <c r="G465" i="1"/>
  <c r="G1834" i="1"/>
  <c r="G1833" i="1"/>
  <c r="G1832" i="1"/>
  <c r="G1831" i="1"/>
  <c r="G1830" i="1"/>
  <c r="G1829" i="1"/>
  <c r="G1828" i="1"/>
  <c r="G464" i="1"/>
  <c r="G463" i="1"/>
  <c r="G1827" i="1"/>
  <c r="G1826" i="1"/>
  <c r="G1825" i="1"/>
  <c r="G462" i="1"/>
  <c r="G1824" i="1"/>
  <c r="G1823" i="1"/>
  <c r="G1822" i="1"/>
  <c r="G461" i="1"/>
  <c r="G460" i="1"/>
  <c r="G1821" i="1"/>
  <c r="G1820" i="1"/>
  <c r="G1819" i="1"/>
  <c r="G1818" i="1"/>
  <c r="G459" i="1"/>
  <c r="G1817" i="1"/>
  <c r="G458" i="1"/>
  <c r="G457" i="1"/>
  <c r="G456" i="1"/>
  <c r="G1816" i="1"/>
  <c r="G1815" i="1"/>
  <c r="G1814" i="1"/>
  <c r="G1813" i="1"/>
  <c r="G1812" i="1"/>
  <c r="G1811" i="1"/>
  <c r="G1810" i="1"/>
  <c r="G1809" i="1"/>
  <c r="G1808" i="1"/>
  <c r="G455" i="1"/>
  <c r="G1807" i="1"/>
  <c r="G1806" i="1"/>
  <c r="G1805" i="1"/>
  <c r="G1804" i="1"/>
  <c r="G454" i="1"/>
  <c r="G1803" i="1"/>
  <c r="G453" i="1"/>
  <c r="G452" i="1"/>
  <c r="G1802" i="1"/>
  <c r="G1801" i="1"/>
  <c r="G451" i="1"/>
  <c r="G1800" i="1"/>
  <c r="G450" i="1"/>
  <c r="G1799" i="1"/>
  <c r="G1798" i="1"/>
  <c r="G449" i="1"/>
  <c r="G1797" i="1"/>
  <c r="G1796" i="1"/>
  <c r="G1795" i="1"/>
  <c r="G1794" i="1"/>
  <c r="G448" i="1"/>
  <c r="G1793" i="1"/>
  <c r="G447" i="1"/>
  <c r="G1792" i="1"/>
  <c r="G446" i="1"/>
  <c r="G1791" i="1"/>
  <c r="G1790" i="1"/>
  <c r="G1789" i="1"/>
  <c r="G1788" i="1"/>
  <c r="G445" i="1"/>
  <c r="G1787" i="1"/>
  <c r="G1786" i="1"/>
  <c r="G1785" i="1"/>
  <c r="G1784" i="1"/>
  <c r="G1783" i="1"/>
  <c r="G1782" i="1"/>
  <c r="G444" i="1"/>
  <c r="G1781" i="1"/>
  <c r="G1780" i="1"/>
  <c r="G443" i="1"/>
  <c r="G442" i="1"/>
  <c r="G1779" i="1"/>
  <c r="G1778" i="1"/>
  <c r="G1777" i="1"/>
  <c r="G1776" i="1"/>
  <c r="G1775" i="1"/>
  <c r="G1774" i="1"/>
  <c r="G1773" i="1"/>
  <c r="G1772" i="1"/>
  <c r="G441" i="1"/>
  <c r="G1771" i="1"/>
  <c r="G440" i="1"/>
  <c r="G439" i="1"/>
  <c r="G1770" i="1"/>
  <c r="G1769" i="1"/>
  <c r="G1768" i="1"/>
  <c r="G1767" i="1"/>
  <c r="G1766" i="1"/>
  <c r="G1765" i="1"/>
  <c r="G1764" i="1"/>
  <c r="G438" i="1"/>
  <c r="G1763" i="1"/>
  <c r="G1762" i="1"/>
  <c r="G1761" i="1"/>
  <c r="G1760" i="1"/>
  <c r="G1759" i="1"/>
  <c r="G1758" i="1"/>
  <c r="G437" i="1"/>
  <c r="G1757" i="1"/>
  <c r="G436" i="1"/>
  <c r="G1756" i="1"/>
  <c r="G1755" i="1"/>
  <c r="G1754" i="1"/>
  <c r="G1753" i="1"/>
  <c r="G1752" i="1"/>
  <c r="G435" i="1"/>
  <c r="G434" i="1"/>
  <c r="G1751" i="1"/>
  <c r="G1750" i="1"/>
  <c r="G1749" i="1"/>
  <c r="G1748" i="1"/>
  <c r="G1747" i="1"/>
  <c r="G1746" i="1"/>
  <c r="G1745" i="1"/>
  <c r="G1744" i="1"/>
  <c r="G1743" i="1"/>
  <c r="G433" i="1"/>
  <c r="G432" i="1"/>
  <c r="G1742" i="1"/>
  <c r="G1741" i="1"/>
  <c r="G431" i="1"/>
  <c r="G1740" i="1"/>
  <c r="G1739" i="1"/>
  <c r="G1738" i="1"/>
  <c r="G430" i="1"/>
  <c r="G429" i="1"/>
  <c r="G1737" i="1"/>
  <c r="G1736" i="1"/>
  <c r="G428" i="1"/>
  <c r="G427" i="1"/>
  <c r="G426" i="1"/>
  <c r="G425" i="1"/>
  <c r="G1735" i="1"/>
  <c r="G1734" i="1"/>
  <c r="G1733" i="1"/>
  <c r="G424" i="1"/>
  <c r="G1732" i="1"/>
  <c r="G1731" i="1"/>
  <c r="G1730" i="1"/>
  <c r="G1729" i="1"/>
  <c r="G423" i="1"/>
  <c r="G1728" i="1"/>
  <c r="G422" i="1"/>
  <c r="G1727" i="1"/>
  <c r="G1726" i="1"/>
  <c r="G1725" i="1"/>
  <c r="G1724" i="1"/>
  <c r="G1723" i="1"/>
  <c r="G1722" i="1"/>
  <c r="G1721" i="1"/>
  <c r="G1720" i="1"/>
  <c r="G421" i="1"/>
  <c r="G420" i="1"/>
  <c r="G1719" i="1"/>
  <c r="G1718" i="1"/>
  <c r="G419" i="1"/>
  <c r="G418" i="1"/>
  <c r="G417" i="1"/>
  <c r="G1717" i="1"/>
  <c r="G416" i="1"/>
  <c r="G1716" i="1"/>
  <c r="G415" i="1"/>
  <c r="G1715" i="1"/>
  <c r="G1714" i="1"/>
  <c r="G1713" i="1"/>
  <c r="G1712" i="1"/>
  <c r="G414" i="1"/>
  <c r="G1711" i="1"/>
  <c r="G413" i="1"/>
  <c r="G1710" i="1"/>
  <c r="G1709" i="1"/>
  <c r="G1708" i="1"/>
  <c r="G1707" i="1"/>
  <c r="G1706" i="1"/>
  <c r="G412" i="1"/>
  <c r="G1705" i="1"/>
  <c r="G411" i="1"/>
  <c r="G1704" i="1"/>
  <c r="G1703" i="1"/>
  <c r="G410" i="1"/>
  <c r="G1702" i="1"/>
  <c r="G1701" i="1"/>
  <c r="G1700" i="1"/>
  <c r="G409" i="1"/>
  <c r="G408" i="1"/>
  <c r="G407" i="1"/>
  <c r="G406" i="1"/>
  <c r="G405" i="1"/>
  <c r="G404" i="1"/>
  <c r="G1699" i="1"/>
  <c r="G1698" i="1"/>
  <c r="G1697" i="1"/>
  <c r="G403" i="1"/>
  <c r="G1696" i="1"/>
  <c r="G402" i="1"/>
  <c r="G1695" i="1"/>
  <c r="G1694" i="1"/>
  <c r="G1693" i="1"/>
  <c r="G1692" i="1"/>
  <c r="G1691" i="1"/>
  <c r="G401" i="1"/>
  <c r="G1690" i="1"/>
  <c r="G1689" i="1"/>
  <c r="G1688" i="1"/>
  <c r="G1687" i="1"/>
  <c r="G1686" i="1"/>
  <c r="G1685" i="1"/>
  <c r="G400" i="1"/>
  <c r="G1684" i="1"/>
  <c r="G1683" i="1"/>
  <c r="G1682" i="1"/>
  <c r="G1681" i="1"/>
  <c r="G1680" i="1"/>
  <c r="G1679" i="1"/>
  <c r="G1678" i="1"/>
  <c r="G1677" i="1"/>
  <c r="G399" i="1"/>
  <c r="G1676" i="1"/>
  <c r="G1675" i="1"/>
  <c r="G398" i="1"/>
  <c r="G1674" i="1"/>
  <c r="G397" i="1"/>
  <c r="G1673" i="1"/>
  <c r="G1672" i="1"/>
  <c r="G1671" i="1"/>
  <c r="G396" i="1"/>
  <c r="G395" i="1"/>
  <c r="G394" i="1"/>
  <c r="G393" i="1"/>
  <c r="G392" i="1"/>
  <c r="G391" i="1"/>
  <c r="G390" i="1"/>
  <c r="G1670" i="1"/>
  <c r="G389" i="1"/>
  <c r="G388" i="1"/>
  <c r="G387" i="1"/>
  <c r="G386" i="1"/>
  <c r="G1669" i="1"/>
  <c r="G385" i="1"/>
  <c r="G1668" i="1"/>
  <c r="G1667" i="1"/>
  <c r="G384" i="1"/>
  <c r="G383" i="1"/>
  <c r="G1666" i="1"/>
  <c r="G1665" i="1"/>
  <c r="G1664" i="1"/>
  <c r="G1663" i="1"/>
  <c r="G382" i="1"/>
  <c r="G381" i="1"/>
  <c r="G380" i="1"/>
  <c r="G1662" i="1"/>
  <c r="G1661" i="1"/>
  <c r="G1660" i="1"/>
  <c r="G1659" i="1"/>
  <c r="G379" i="1"/>
  <c r="G378" i="1"/>
  <c r="G1658" i="1"/>
  <c r="G1657" i="1"/>
  <c r="G377" i="1"/>
  <c r="G1656" i="1"/>
  <c r="G1655" i="1"/>
  <c r="G1654" i="1"/>
  <c r="G1653" i="1"/>
  <c r="G1652" i="1"/>
  <c r="G1651" i="1"/>
  <c r="G376" i="1"/>
  <c r="G1650" i="1"/>
  <c r="G1649" i="1"/>
  <c r="G1648" i="1"/>
  <c r="G1647" i="1"/>
  <c r="G375" i="1"/>
  <c r="G374" i="1"/>
  <c r="G1646" i="1"/>
  <c r="G1645" i="1"/>
  <c r="G373" i="1"/>
  <c r="G372" i="1"/>
  <c r="G371" i="1"/>
  <c r="G1644" i="1"/>
  <c r="G1643" i="1"/>
  <c r="G370" i="1"/>
  <c r="G1642" i="1"/>
  <c r="G1641" i="1"/>
  <c r="G1640" i="1"/>
  <c r="G1639" i="1"/>
  <c r="G369" i="1"/>
  <c r="G368" i="1"/>
  <c r="G367" i="1"/>
  <c r="G366" i="1"/>
  <c r="G1638" i="1"/>
  <c r="G365" i="1"/>
  <c r="G1637" i="1"/>
  <c r="G1636" i="1"/>
  <c r="G1635" i="1"/>
  <c r="G364" i="1"/>
  <c r="G1634" i="1"/>
  <c r="G363" i="1"/>
  <c r="G1633" i="1"/>
  <c r="G362" i="1"/>
  <c r="G1632" i="1"/>
  <c r="G361" i="1"/>
  <c r="G360" i="1"/>
  <c r="G1631" i="1"/>
  <c r="G359" i="1"/>
  <c r="G1630" i="1"/>
  <c r="G358" i="1"/>
  <c r="G357" i="1"/>
  <c r="G1629" i="1"/>
  <c r="G1628" i="1"/>
  <c r="G1627" i="1"/>
  <c r="G356" i="1"/>
  <c r="G1626" i="1"/>
  <c r="G1625" i="1"/>
  <c r="G1624" i="1"/>
  <c r="G1623" i="1"/>
  <c r="G355" i="1"/>
  <c r="G354" i="1"/>
  <c r="G353" i="1"/>
  <c r="G1622" i="1"/>
  <c r="G1621" i="1"/>
  <c r="G1620" i="1"/>
  <c r="G1619" i="1"/>
  <c r="G352" i="1"/>
  <c r="G351" i="1"/>
  <c r="G1618" i="1"/>
  <c r="G1617" i="1"/>
  <c r="G1616" i="1"/>
  <c r="G1615" i="1"/>
  <c r="G1614" i="1"/>
  <c r="G350" i="1"/>
  <c r="G1613" i="1"/>
  <c r="G349" i="1"/>
  <c r="G1612" i="1"/>
  <c r="G1611" i="1"/>
  <c r="G348" i="1"/>
  <c r="G1610" i="1"/>
  <c r="G1609" i="1"/>
  <c r="G347" i="1"/>
  <c r="G1608" i="1"/>
  <c r="G1607" i="1"/>
  <c r="G1606" i="1"/>
  <c r="G1605" i="1"/>
  <c r="G346" i="1"/>
  <c r="G345" i="1"/>
  <c r="G344" i="1"/>
  <c r="G343" i="1"/>
  <c r="G342" i="1"/>
  <c r="G341" i="1"/>
  <c r="G1604" i="1"/>
  <c r="G1603" i="1"/>
  <c r="G1602" i="1"/>
  <c r="G1601" i="1"/>
  <c r="G340" i="1"/>
  <c r="G1600" i="1"/>
  <c r="G339" i="1"/>
  <c r="G1599" i="1"/>
  <c r="G1598" i="1"/>
  <c r="G1597" i="1"/>
  <c r="G338" i="1"/>
  <c r="G337" i="1"/>
  <c r="G1596" i="1"/>
  <c r="G1595" i="1"/>
  <c r="G1594" i="1"/>
  <c r="G1593" i="1"/>
  <c r="G336" i="1"/>
  <c r="G1592" i="1"/>
  <c r="G335" i="1"/>
  <c r="G334" i="1"/>
  <c r="G1591" i="1"/>
  <c r="G333" i="1"/>
  <c r="G1590" i="1"/>
  <c r="G1589" i="1"/>
  <c r="G332" i="1"/>
  <c r="G1588" i="1"/>
  <c r="G1587" i="1"/>
  <c r="G1586" i="1"/>
  <c r="G331" i="1"/>
  <c r="G330" i="1"/>
  <c r="G1585" i="1"/>
  <c r="G1584" i="1"/>
  <c r="G1583" i="1"/>
  <c r="G1582" i="1"/>
  <c r="G1581" i="1"/>
  <c r="G329" i="1"/>
  <c r="G1580" i="1"/>
  <c r="G328" i="1"/>
  <c r="G327" i="1"/>
  <c r="G1579" i="1"/>
  <c r="G1578" i="1"/>
  <c r="G1577" i="1"/>
  <c r="G326" i="1"/>
  <c r="G1576" i="1"/>
  <c r="G1575" i="1"/>
  <c r="G325" i="1"/>
  <c r="G1574" i="1"/>
  <c r="G324" i="1"/>
  <c r="G1573" i="1"/>
  <c r="G1572" i="1"/>
  <c r="G1571" i="1"/>
  <c r="G323" i="1"/>
  <c r="G1570" i="1"/>
  <c r="G322" i="1"/>
  <c r="G321" i="1"/>
  <c r="G1569" i="1"/>
  <c r="G1568" i="1"/>
  <c r="G1567" i="1"/>
  <c r="G1566" i="1"/>
  <c r="G320" i="1"/>
  <c r="G319" i="1"/>
  <c r="G318" i="1"/>
  <c r="G317" i="1"/>
  <c r="G316" i="1"/>
  <c r="G315" i="1"/>
  <c r="G1565" i="1"/>
  <c r="G314" i="1"/>
  <c r="G1564" i="1"/>
  <c r="G313" i="1"/>
  <c r="G1563" i="1"/>
  <c r="G1562" i="1"/>
  <c r="G1561" i="1"/>
  <c r="G312" i="1"/>
  <c r="G1560" i="1"/>
  <c r="G1559" i="1"/>
  <c r="G311" i="1"/>
  <c r="G1558" i="1"/>
  <c r="G1557" i="1"/>
  <c r="G1556" i="1"/>
  <c r="G1555" i="1"/>
  <c r="G310" i="1"/>
  <c r="G309" i="1"/>
  <c r="G1554" i="1"/>
  <c r="G1553" i="1"/>
  <c r="G1552" i="1"/>
  <c r="G1551" i="1"/>
  <c r="G1550" i="1"/>
  <c r="G1549" i="1"/>
  <c r="G308" i="1"/>
  <c r="G1548" i="1"/>
  <c r="G1547" i="1"/>
  <c r="G1546" i="1"/>
  <c r="G1545" i="1"/>
  <c r="G307" i="1"/>
  <c r="G306" i="1"/>
  <c r="G305" i="1"/>
  <c r="G304" i="1"/>
  <c r="G1544" i="1"/>
  <c r="G1543" i="1"/>
  <c r="G1542" i="1"/>
  <c r="G1541" i="1"/>
  <c r="G303" i="1"/>
  <c r="G1540" i="1"/>
  <c r="G302" i="1"/>
  <c r="G1539" i="1"/>
  <c r="G1538" i="1"/>
  <c r="G1537" i="1"/>
  <c r="G1536" i="1"/>
  <c r="G301" i="1"/>
  <c r="G1535" i="1"/>
  <c r="G1534" i="1"/>
  <c r="G300" i="1"/>
  <c r="G299" i="1"/>
  <c r="G1533" i="1"/>
  <c r="G298" i="1"/>
  <c r="G297" i="1"/>
  <c r="G1532" i="1"/>
  <c r="G1531" i="1"/>
  <c r="G1530" i="1"/>
  <c r="G296" i="1"/>
  <c r="G1529" i="1"/>
  <c r="G295" i="1"/>
  <c r="G294" i="1"/>
  <c r="G293" i="1"/>
  <c r="G1528" i="1"/>
  <c r="G292" i="1"/>
  <c r="G291" i="1"/>
  <c r="G290" i="1"/>
  <c r="G289" i="1"/>
  <c r="G1527" i="1"/>
  <c r="G288" i="1"/>
  <c r="G1526" i="1"/>
  <c r="G1525" i="1"/>
  <c r="G287" i="1"/>
  <c r="G1524" i="1"/>
  <c r="G1523" i="1"/>
  <c r="G1522" i="1"/>
  <c r="G286" i="1"/>
  <c r="G1521" i="1"/>
  <c r="G1520" i="1"/>
  <c r="G285" i="1"/>
  <c r="G1519" i="1"/>
  <c r="G1518" i="1"/>
  <c r="G284" i="1"/>
  <c r="G1517" i="1"/>
  <c r="G1516" i="1"/>
  <c r="G283" i="1"/>
  <c r="G1515" i="1"/>
  <c r="G1514" i="1"/>
  <c r="G1513" i="1"/>
  <c r="G1512" i="1"/>
  <c r="G282" i="1"/>
  <c r="G1511" i="1"/>
  <c r="G281" i="1"/>
  <c r="G1510" i="1"/>
  <c r="G280" i="1"/>
  <c r="G279" i="1"/>
  <c r="G278" i="1"/>
  <c r="G1509" i="1"/>
  <c r="G1508" i="1"/>
  <c r="G277" i="1"/>
  <c r="G276" i="1"/>
  <c r="G275" i="1"/>
  <c r="G274" i="1"/>
  <c r="G273" i="1"/>
  <c r="G1507" i="1"/>
  <c r="G272" i="1"/>
  <c r="G271" i="1"/>
  <c r="G1506" i="1"/>
  <c r="G1505" i="1"/>
  <c r="G1504" i="1"/>
  <c r="G1503" i="1"/>
  <c r="G1502" i="1"/>
  <c r="G1501" i="1"/>
  <c r="G1500" i="1"/>
  <c r="G270" i="1"/>
  <c r="G269" i="1"/>
  <c r="G1499" i="1"/>
  <c r="G1498" i="1"/>
  <c r="G1497" i="1"/>
  <c r="G1496" i="1"/>
  <c r="G1495" i="1"/>
  <c r="G1494" i="1"/>
  <c r="G1493" i="1"/>
  <c r="G268" i="1"/>
  <c r="G1492" i="1"/>
  <c r="G267" i="1"/>
  <c r="G266" i="1"/>
  <c r="G1491" i="1"/>
  <c r="G1490" i="1"/>
  <c r="G1489" i="1"/>
  <c r="G1488" i="1"/>
  <c r="G1487" i="1"/>
  <c r="G265" i="1"/>
  <c r="G264" i="1"/>
  <c r="G263" i="1"/>
  <c r="G1486" i="1"/>
  <c r="G262" i="1"/>
  <c r="G261" i="1"/>
  <c r="G1485" i="1"/>
  <c r="G1484" i="1"/>
  <c r="G1483" i="1"/>
  <c r="G1482" i="1"/>
  <c r="G260" i="1"/>
  <c r="G1481" i="1"/>
  <c r="G259" i="1"/>
  <c r="G258" i="1"/>
  <c r="G1480" i="1"/>
  <c r="G1479" i="1"/>
  <c r="G1478" i="1"/>
  <c r="G1477" i="1"/>
  <c r="G1476" i="1"/>
  <c r="G257" i="1"/>
  <c r="G1475" i="1"/>
  <c r="G1474" i="1"/>
  <c r="G1473" i="1"/>
  <c r="G1472" i="1"/>
  <c r="G256" i="1"/>
  <c r="G1471" i="1"/>
  <c r="G255" i="1"/>
  <c r="G254" i="1"/>
  <c r="G1470" i="1"/>
  <c r="G253" i="1"/>
  <c r="G252" i="1"/>
  <c r="G251" i="1"/>
  <c r="G1469" i="1"/>
  <c r="G250" i="1"/>
  <c r="G249" i="1"/>
  <c r="G248" i="1"/>
  <c r="G247" i="1"/>
  <c r="G1468" i="1"/>
  <c r="G1467" i="1"/>
  <c r="G246" i="1"/>
  <c r="G245" i="1"/>
  <c r="G1466" i="1"/>
  <c r="G1465" i="1"/>
  <c r="G244" i="1"/>
  <c r="G1464" i="1"/>
  <c r="G1463" i="1"/>
  <c r="G1462" i="1"/>
  <c r="G243" i="1"/>
  <c r="G1461" i="1"/>
  <c r="G1460" i="1"/>
  <c r="G1459" i="1"/>
  <c r="G1458" i="1"/>
  <c r="G1457" i="1"/>
  <c r="G1456" i="1"/>
  <c r="G242" i="1"/>
  <c r="G1455" i="1"/>
  <c r="G241" i="1"/>
  <c r="G1454" i="1"/>
  <c r="G240" i="1"/>
  <c r="G1453" i="1"/>
  <c r="G1452" i="1"/>
  <c r="G1451" i="1"/>
  <c r="G1450" i="1"/>
  <c r="G1449" i="1"/>
  <c r="G239" i="1"/>
  <c r="G1448" i="1"/>
  <c r="G1447" i="1"/>
  <c r="G1446" i="1"/>
  <c r="G238" i="1"/>
  <c r="G1445" i="1"/>
  <c r="G1444" i="1"/>
  <c r="G237" i="1"/>
  <c r="G1443" i="1"/>
  <c r="G1442" i="1"/>
  <c r="G236" i="1"/>
  <c r="G235" i="1"/>
  <c r="G234" i="1"/>
  <c r="G233" i="1"/>
  <c r="G232" i="1"/>
  <c r="G231" i="1"/>
  <c r="G1441" i="1"/>
  <c r="G1440" i="1"/>
  <c r="G1439" i="1"/>
  <c r="G1438" i="1"/>
  <c r="G230" i="1"/>
  <c r="G229" i="1"/>
  <c r="G1437" i="1"/>
  <c r="G1436" i="1"/>
  <c r="G1435" i="1"/>
  <c r="G228" i="1"/>
  <c r="G1434" i="1"/>
  <c r="G1433" i="1"/>
  <c r="G1432" i="1"/>
  <c r="G1431" i="1"/>
  <c r="G1430" i="1"/>
  <c r="G227" i="1"/>
  <c r="G226" i="1"/>
  <c r="G1429" i="1"/>
  <c r="G1428" i="1"/>
  <c r="G1427" i="1"/>
  <c r="G1426" i="1"/>
  <c r="G1425" i="1"/>
  <c r="G1424" i="1"/>
  <c r="G1423" i="1"/>
  <c r="G225" i="1"/>
  <c r="G1422" i="1"/>
  <c r="G224" i="1"/>
  <c r="G223" i="1"/>
  <c r="G222" i="1"/>
  <c r="G221" i="1"/>
  <c r="G1421" i="1"/>
  <c r="G1420" i="1"/>
  <c r="G1419" i="1"/>
  <c r="G1418" i="1"/>
  <c r="G1417" i="1"/>
  <c r="G220" i="1"/>
  <c r="G1416" i="1"/>
  <c r="G219" i="1"/>
  <c r="G1415" i="1"/>
  <c r="G218" i="1"/>
  <c r="G217" i="1"/>
  <c r="G1414" i="1"/>
  <c r="G1413" i="1"/>
  <c r="G216" i="1"/>
  <c r="G215" i="1"/>
  <c r="G214" i="1"/>
  <c r="G1412" i="1"/>
  <c r="G1411" i="1"/>
  <c r="G1410" i="1"/>
  <c r="G1409" i="1"/>
  <c r="G213" i="1"/>
  <c r="G212" i="1"/>
  <c r="G211" i="1"/>
  <c r="G210" i="1"/>
  <c r="G1408" i="1"/>
  <c r="G1407" i="1"/>
  <c r="G1406" i="1"/>
  <c r="G209" i="1"/>
  <c r="G1405" i="1"/>
  <c r="G1404" i="1"/>
  <c r="G208" i="1"/>
  <c r="G207" i="1"/>
  <c r="G1403" i="1"/>
  <c r="G206" i="1"/>
  <c r="G205" i="1"/>
  <c r="G1402" i="1"/>
  <c r="G1401" i="1"/>
  <c r="G204" i="1"/>
  <c r="G203" i="1"/>
  <c r="G1400" i="1"/>
  <c r="G202" i="1"/>
  <c r="G1399" i="1"/>
  <c r="G1398" i="1"/>
  <c r="G1397" i="1"/>
  <c r="G1396" i="1"/>
  <c r="G201" i="1"/>
  <c r="G1395" i="1"/>
  <c r="G1394" i="1"/>
  <c r="G1393" i="1"/>
  <c r="G1392" i="1"/>
  <c r="G1391" i="1"/>
  <c r="G1390" i="1"/>
  <c r="G200" i="1"/>
  <c r="G199" i="1"/>
  <c r="G1389" i="1"/>
  <c r="G198" i="1"/>
  <c r="G1388" i="1"/>
  <c r="G1387" i="1"/>
  <c r="G1386" i="1"/>
  <c r="G197" i="1"/>
  <c r="G196" i="1"/>
  <c r="G1385" i="1"/>
  <c r="G1384" i="1"/>
  <c r="G195" i="1"/>
  <c r="G194" i="1"/>
  <c r="G1383" i="1"/>
  <c r="G1382" i="1"/>
  <c r="G193" i="1"/>
  <c r="G192" i="1"/>
  <c r="G1381" i="1"/>
  <c r="G1380" i="1"/>
  <c r="G1379" i="1"/>
  <c r="G191" i="1"/>
  <c r="G1378" i="1"/>
  <c r="G190" i="1"/>
  <c r="G1377" i="1"/>
  <c r="G1376" i="1"/>
  <c r="G189" i="1"/>
  <c r="G1375" i="1"/>
  <c r="G1374" i="1"/>
  <c r="G188" i="1"/>
  <c r="G187" i="1"/>
  <c r="G1373" i="1"/>
  <c r="G1372" i="1"/>
  <c r="G186" i="1"/>
  <c r="G1371" i="1"/>
  <c r="G1370" i="1"/>
  <c r="G1369" i="1"/>
  <c r="G185" i="1"/>
  <c r="G184" i="1"/>
  <c r="G1368" i="1"/>
  <c r="G1367" i="1"/>
  <c r="G183" i="1"/>
  <c r="G1366" i="1"/>
  <c r="G1365" i="1"/>
  <c r="G1364" i="1"/>
  <c r="G182" i="1"/>
  <c r="G181" i="1"/>
  <c r="G1363" i="1"/>
  <c r="G1362" i="1"/>
  <c r="G1361" i="1"/>
  <c r="G1360" i="1"/>
  <c r="G180" i="1"/>
  <c r="G179" i="1"/>
  <c r="G178" i="1"/>
  <c r="G177" i="1"/>
  <c r="G176" i="1"/>
  <c r="G175" i="1"/>
  <c r="G1359" i="1"/>
  <c r="G174" i="1"/>
  <c r="G1358" i="1"/>
  <c r="G1357" i="1"/>
  <c r="G173" i="1"/>
  <c r="G1356" i="1"/>
  <c r="G1355" i="1"/>
  <c r="G172" i="1"/>
  <c r="G171" i="1"/>
  <c r="G170" i="1"/>
  <c r="G1354" i="1"/>
  <c r="G169" i="1"/>
  <c r="G168" i="1"/>
  <c r="G167" i="1"/>
  <c r="G1353" i="1"/>
  <c r="G1352" i="1"/>
  <c r="G166" i="1"/>
  <c r="G1351" i="1"/>
  <c r="G165" i="1"/>
  <c r="G1350" i="1"/>
  <c r="G1349" i="1"/>
  <c r="G164" i="1"/>
  <c r="G1348" i="1"/>
  <c r="G1347" i="1"/>
  <c r="G1346" i="1"/>
  <c r="G163" i="1"/>
  <c r="G162" i="1"/>
  <c r="G161" i="1"/>
  <c r="G1345" i="1"/>
  <c r="G1344" i="1"/>
  <c r="G160" i="1"/>
  <c r="G1343" i="1"/>
  <c r="G1342" i="1"/>
  <c r="G1341" i="1"/>
  <c r="G1340" i="1"/>
  <c r="G1339" i="1"/>
  <c r="G1338" i="1"/>
  <c r="G159" i="1"/>
  <c r="G1337" i="1"/>
  <c r="G1336" i="1"/>
  <c r="G1335" i="1"/>
  <c r="G1334" i="1"/>
  <c r="G1333" i="1"/>
  <c r="G158" i="1"/>
  <c r="G157" i="1"/>
  <c r="G1332" i="1"/>
  <c r="G1331" i="1"/>
  <c r="G1330" i="1"/>
  <c r="G1329" i="1"/>
  <c r="G156" i="1"/>
  <c r="G1328" i="1"/>
  <c r="G1327" i="1"/>
  <c r="G155" i="1"/>
  <c r="G1326" i="1"/>
  <c r="G1325" i="1"/>
  <c r="G154" i="1"/>
  <c r="G153" i="1"/>
  <c r="G152" i="1"/>
  <c r="G151" i="1"/>
  <c r="G150" i="1"/>
  <c r="G1324" i="1"/>
  <c r="G1323" i="1"/>
  <c r="G1322" i="1"/>
  <c r="G149" i="1"/>
  <c r="G1321" i="1"/>
  <c r="G1320" i="1"/>
  <c r="G1319" i="1"/>
  <c r="G1318" i="1"/>
  <c r="G148" i="1"/>
  <c r="G147" i="1"/>
  <c r="G1317" i="1"/>
  <c r="G1316" i="1"/>
  <c r="G146" i="1"/>
  <c r="G1315" i="1"/>
  <c r="G1314" i="1"/>
  <c r="G1313" i="1"/>
  <c r="G145" i="1"/>
  <c r="G1312" i="1"/>
  <c r="G144" i="1"/>
  <c r="G1311" i="1"/>
  <c r="G143" i="1"/>
  <c r="G1310" i="1"/>
  <c r="G142" i="1"/>
  <c r="G141" i="1"/>
  <c r="G140" i="1"/>
  <c r="G1309" i="1"/>
  <c r="G139" i="1"/>
  <c r="G1308" i="1"/>
  <c r="G1307" i="1"/>
  <c r="G1306" i="1"/>
  <c r="G138" i="1"/>
  <c r="G1305" i="1"/>
  <c r="G1304" i="1"/>
  <c r="G137" i="1"/>
  <c r="G1303" i="1"/>
  <c r="G1302" i="1"/>
  <c r="G136" i="1"/>
  <c r="G135" i="1"/>
  <c r="G134" i="1"/>
  <c r="G1301" i="1"/>
  <c r="G1300" i="1"/>
  <c r="G1299" i="1"/>
  <c r="G1298" i="1"/>
  <c r="G133" i="1"/>
  <c r="G1297" i="1"/>
  <c r="G132" i="1"/>
  <c r="G131" i="1"/>
  <c r="G1296" i="1"/>
  <c r="G1295" i="1"/>
  <c r="G1294" i="1"/>
  <c r="G130" i="1"/>
  <c r="G1293" i="1"/>
  <c r="G1292" i="1"/>
  <c r="G129" i="1"/>
  <c r="G1291" i="1"/>
  <c r="G128" i="1"/>
  <c r="G1290" i="1"/>
  <c r="G1289" i="1"/>
  <c r="G1288" i="1"/>
  <c r="G1287" i="1"/>
  <c r="G1286" i="1"/>
  <c r="G1285" i="1"/>
  <c r="G1284" i="1"/>
  <c r="G1283" i="1"/>
  <c r="G127" i="1"/>
  <c r="G126" i="1"/>
  <c r="G1282" i="1"/>
  <c r="G125" i="1"/>
  <c r="G1281" i="1"/>
  <c r="G1280" i="1"/>
  <c r="G1279" i="1"/>
  <c r="G1278" i="1"/>
  <c r="G124" i="1"/>
  <c r="G123" i="1"/>
  <c r="G1277" i="1"/>
  <c r="G1276" i="1"/>
  <c r="G122" i="1"/>
  <c r="G1275" i="1"/>
  <c r="G1274" i="1"/>
  <c r="G121" i="1"/>
  <c r="G1273" i="1"/>
  <c r="G1272" i="1"/>
  <c r="G120" i="1"/>
  <c r="G1271" i="1"/>
  <c r="G1270" i="1"/>
  <c r="G1269" i="1"/>
  <c r="G1268" i="1"/>
  <c r="G1267" i="1"/>
  <c r="G119" i="1"/>
  <c r="G1266" i="1"/>
  <c r="G1265" i="1"/>
  <c r="G118" i="1"/>
  <c r="G1264" i="1"/>
  <c r="G117" i="1"/>
  <c r="G116" i="1"/>
  <c r="G115" i="1"/>
  <c r="G1263" i="1"/>
  <c r="G114" i="1"/>
  <c r="G113" i="1"/>
  <c r="G112" i="1"/>
  <c r="G111" i="1"/>
  <c r="G1262" i="1"/>
  <c r="G1261" i="1"/>
  <c r="G110" i="1"/>
  <c r="G1260" i="1"/>
  <c r="G1259" i="1"/>
  <c r="G1258" i="1"/>
  <c r="G1257" i="1"/>
  <c r="G109" i="1"/>
  <c r="G1256" i="1"/>
  <c r="G108" i="1"/>
  <c r="G107" i="1"/>
  <c r="G106" i="1"/>
  <c r="G105" i="1"/>
  <c r="G1255" i="1"/>
  <c r="G104" i="1"/>
  <c r="G1254" i="1"/>
  <c r="G103" i="1"/>
  <c r="G1253" i="1"/>
  <c r="G1252" i="1"/>
  <c r="G1251" i="1"/>
  <c r="G1250" i="1"/>
  <c r="G1249" i="1"/>
  <c r="G1248" i="1"/>
  <c r="G1247" i="1"/>
  <c r="G1246" i="1"/>
  <c r="G102" i="1"/>
  <c r="G1245" i="1"/>
  <c r="G1244" i="1"/>
  <c r="G1243" i="1"/>
  <c r="G1242" i="1"/>
  <c r="G1241" i="1"/>
  <c r="G1240" i="1"/>
  <c r="G1239" i="1"/>
  <c r="G1238" i="1"/>
  <c r="G101" i="1"/>
  <c r="G100" i="1"/>
  <c r="G1237" i="1"/>
  <c r="G1236" i="1"/>
  <c r="G1235" i="1"/>
  <c r="G1234" i="1"/>
  <c r="G1233" i="1"/>
  <c r="G99" i="1"/>
  <c r="G98" i="1"/>
  <c r="G1232" i="1"/>
  <c r="G1231" i="1"/>
  <c r="G1230" i="1"/>
  <c r="G1229" i="1"/>
  <c r="G97" i="1"/>
  <c r="G96" i="1"/>
  <c r="G1228" i="1"/>
  <c r="G95" i="1"/>
  <c r="G94" i="1"/>
  <c r="G93" i="1"/>
  <c r="G1227" i="1"/>
  <c r="G1226" i="1"/>
  <c r="G1225" i="1"/>
  <c r="G1224" i="1"/>
  <c r="G92" i="1"/>
  <c r="G1223" i="1"/>
  <c r="G91" i="1"/>
  <c r="G90" i="1"/>
  <c r="G1222" i="1"/>
  <c r="G1221" i="1"/>
  <c r="G1220" i="1"/>
  <c r="G1219" i="1"/>
  <c r="G1218" i="1"/>
  <c r="G89" i="1"/>
  <c r="G88" i="1"/>
  <c r="G87" i="1"/>
  <c r="G1217" i="1"/>
  <c r="G1216" i="1"/>
  <c r="G1215" i="1"/>
  <c r="G1214" i="1"/>
  <c r="G1213" i="1"/>
  <c r="G86" i="1"/>
  <c r="G85" i="1"/>
  <c r="G84"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3" i="1"/>
  <c r="G850" i="1"/>
  <c r="G82" i="1"/>
  <c r="G81" i="1"/>
  <c r="G849" i="1"/>
  <c r="G848" i="1"/>
  <c r="G847" i="1"/>
  <c r="G80" i="1"/>
  <c r="G79" i="1"/>
  <c r="G846" i="1"/>
  <c r="G845" i="1"/>
  <c r="G78" i="1"/>
  <c r="G844" i="1"/>
  <c r="G843" i="1"/>
  <c r="G842" i="1"/>
  <c r="G77" i="1"/>
  <c r="G841" i="1"/>
  <c r="G840" i="1"/>
  <c r="G839" i="1"/>
  <c r="G838" i="1"/>
  <c r="G837" i="1"/>
  <c r="G836" i="1"/>
  <c r="G835" i="1"/>
  <c r="G834" i="1"/>
  <c r="G833" i="1"/>
  <c r="G832" i="1"/>
  <c r="G831" i="1"/>
  <c r="G830" i="1"/>
  <c r="G829" i="1"/>
  <c r="G828" i="1"/>
  <c r="G827" i="1"/>
  <c r="G826" i="1"/>
  <c r="G825" i="1"/>
  <c r="G824" i="1"/>
  <c r="G823" i="1"/>
  <c r="G822" i="1"/>
  <c r="G821" i="1"/>
  <c r="G76" i="1"/>
  <c r="G820" i="1"/>
  <c r="G75" i="1"/>
  <c r="G74" i="1"/>
  <c r="G819" i="1"/>
  <c r="G818" i="1"/>
  <c r="G817" i="1"/>
  <c r="G73" i="1"/>
  <c r="G816" i="1"/>
  <c r="G815" i="1"/>
  <c r="G814" i="1"/>
  <c r="G813" i="1"/>
  <c r="G812" i="1"/>
  <c r="G811" i="1"/>
  <c r="G810" i="1"/>
  <c r="G72" i="1"/>
  <c r="G809" i="1"/>
  <c r="G808" i="1"/>
  <c r="G807" i="1"/>
  <c r="G806" i="1"/>
  <c r="G805" i="1"/>
  <c r="G804" i="1"/>
  <c r="G803" i="1"/>
  <c r="G802" i="1"/>
  <c r="G71" i="1"/>
  <c r="G801" i="1"/>
  <c r="G800" i="1"/>
  <c r="G799" i="1"/>
  <c r="G70" i="1"/>
  <c r="G798" i="1"/>
  <c r="G69" i="1"/>
  <c r="G797" i="1"/>
  <c r="G796" i="1"/>
  <c r="G795" i="1"/>
  <c r="G794" i="1"/>
  <c r="G793" i="1"/>
  <c r="G792" i="1"/>
  <c r="G791" i="1"/>
  <c r="G790" i="1"/>
  <c r="G789" i="1"/>
  <c r="G788" i="1"/>
  <c r="G787" i="1"/>
  <c r="G786" i="1"/>
  <c r="G785" i="1"/>
  <c r="G784" i="1"/>
  <c r="G783" i="1"/>
  <c r="G782" i="1"/>
  <c r="G781" i="1"/>
  <c r="G780" i="1"/>
  <c r="G779" i="1"/>
  <c r="G778" i="1"/>
  <c r="G68" i="1"/>
  <c r="G777" i="1"/>
  <c r="G776" i="1"/>
  <c r="G775" i="1"/>
  <c r="G774" i="1"/>
  <c r="G773" i="1"/>
  <c r="G772" i="1"/>
  <c r="G771" i="1"/>
  <c r="G770" i="1"/>
  <c r="G769" i="1"/>
  <c r="G768" i="1"/>
  <c r="G767" i="1"/>
  <c r="G766" i="1"/>
  <c r="G67" i="1"/>
  <c r="G66" i="1"/>
  <c r="G765" i="1"/>
  <c r="G764" i="1"/>
  <c r="G65" i="1"/>
  <c r="G763" i="1"/>
  <c r="G64" i="1"/>
  <c r="G762" i="1"/>
  <c r="G63" i="1"/>
  <c r="G761" i="1"/>
  <c r="G760" i="1"/>
  <c r="G759" i="1"/>
  <c r="G758" i="1"/>
  <c r="G62" i="1"/>
  <c r="G61" i="1"/>
  <c r="G757" i="1"/>
  <c r="G60" i="1"/>
  <c r="G756" i="1"/>
  <c r="G755" i="1"/>
  <c r="G754" i="1"/>
  <c r="G753" i="1"/>
  <c r="G752" i="1"/>
  <c r="G751" i="1"/>
  <c r="G750" i="1"/>
  <c r="G749" i="1"/>
  <c r="G748" i="1"/>
  <c r="G747" i="1"/>
  <c r="G59" i="1"/>
  <c r="G746" i="1"/>
  <c r="G745" i="1"/>
  <c r="G58" i="1"/>
  <c r="G744" i="1"/>
  <c r="G743" i="1"/>
  <c r="G742" i="1"/>
  <c r="G741" i="1"/>
  <c r="G740" i="1"/>
  <c r="G739" i="1"/>
  <c r="G738" i="1"/>
  <c r="G737" i="1"/>
  <c r="G736" i="1"/>
  <c r="G57" i="1"/>
  <c r="G56" i="1"/>
  <c r="G735" i="1"/>
  <c r="G55" i="1"/>
  <c r="G54" i="1"/>
  <c r="G53" i="1"/>
  <c r="G734" i="1"/>
  <c r="G52" i="1"/>
  <c r="G733" i="1"/>
  <c r="G51" i="1"/>
  <c r="G50" i="1"/>
  <c r="G732" i="1"/>
  <c r="G731" i="1"/>
  <c r="G730" i="1"/>
  <c r="G49" i="1"/>
  <c r="G729" i="1"/>
  <c r="G48" i="1"/>
  <c r="G728" i="1"/>
  <c r="G727" i="1"/>
  <c r="G726" i="1"/>
  <c r="G47" i="1"/>
  <c r="G725" i="1"/>
  <c r="G46" i="1"/>
  <c r="G45" i="1"/>
  <c r="G44" i="1"/>
  <c r="G724" i="1"/>
  <c r="G43" i="1"/>
  <c r="G723" i="1"/>
  <c r="G722" i="1"/>
  <c r="G42" i="1"/>
  <c r="G721" i="1"/>
  <c r="G720" i="1"/>
  <c r="G719" i="1"/>
  <c r="G718" i="1"/>
  <c r="G41" i="1"/>
  <c r="G40" i="1"/>
  <c r="G717" i="1"/>
  <c r="G716" i="1"/>
  <c r="G39" i="1"/>
  <c r="G715" i="1"/>
  <c r="G714" i="1"/>
  <c r="G713" i="1"/>
  <c r="G712" i="1"/>
  <c r="G711" i="1"/>
  <c r="G710" i="1"/>
  <c r="G709" i="1"/>
  <c r="G708" i="1"/>
  <c r="G38" i="1"/>
  <c r="G707" i="1"/>
  <c r="G706" i="1"/>
  <c r="G705" i="1"/>
  <c r="G37" i="1"/>
  <c r="G704" i="1"/>
  <c r="G36" i="1"/>
  <c r="G35" i="1"/>
  <c r="G34" i="1"/>
  <c r="G703" i="1"/>
  <c r="G33" i="1"/>
  <c r="G702" i="1"/>
  <c r="G32" i="1"/>
  <c r="G31" i="1"/>
  <c r="G30" i="1"/>
  <c r="G29" i="1"/>
  <c r="G701" i="1"/>
  <c r="G700" i="1"/>
  <c r="G699" i="1"/>
  <c r="G698" i="1"/>
  <c r="G28" i="1"/>
  <c r="G27" i="1"/>
  <c r="G26" i="1"/>
  <c r="G697" i="1"/>
  <c r="G696" i="1"/>
  <c r="G695" i="1"/>
  <c r="G694" i="1"/>
  <c r="G25" i="1"/>
  <c r="G24" i="1"/>
  <c r="G23" i="1"/>
  <c r="G22" i="1"/>
  <c r="G693" i="1"/>
  <c r="G692" i="1"/>
  <c r="G691" i="1"/>
  <c r="G690" i="1"/>
  <c r="G689" i="1"/>
  <c r="G688" i="1"/>
  <c r="G687" i="1"/>
  <c r="G686" i="1"/>
  <c r="G21" i="1"/>
  <c r="G685" i="1"/>
  <c r="G20" i="1"/>
  <c r="G684" i="1"/>
  <c r="G683" i="1"/>
  <c r="G682" i="1"/>
  <c r="G681" i="1"/>
  <c r="G680" i="1"/>
  <c r="G679" i="1"/>
  <c r="G678" i="1"/>
  <c r="G677" i="1"/>
  <c r="G19" i="1"/>
  <c r="G676" i="1"/>
  <c r="G675" i="1"/>
  <c r="G674" i="1"/>
  <c r="G673" i="1"/>
  <c r="G672" i="1"/>
  <c r="G671" i="1"/>
  <c r="G670" i="1"/>
  <c r="G669" i="1"/>
  <c r="G668" i="1"/>
  <c r="G667" i="1"/>
  <c r="G666" i="1"/>
  <c r="G665" i="1"/>
  <c r="G664" i="1"/>
  <c r="G663" i="1"/>
  <c r="G18" i="1"/>
  <c r="G662" i="1"/>
  <c r="G661" i="1"/>
  <c r="G660" i="1"/>
  <c r="G659" i="1"/>
  <c r="G658" i="1"/>
  <c r="G657" i="1"/>
  <c r="G17" i="1"/>
  <c r="G16" i="1"/>
  <c r="G15" i="1"/>
  <c r="G14" i="1"/>
  <c r="G656" i="1"/>
  <c r="G655" i="1"/>
  <c r="G13" i="1"/>
  <c r="G654" i="1"/>
  <c r="G653" i="1"/>
  <c r="G12" i="1"/>
  <c r="G11" i="1"/>
  <c r="G652" i="1"/>
  <c r="G651" i="1"/>
  <c r="G650" i="1"/>
  <c r="G10" i="1"/>
  <c r="G649" i="1"/>
  <c r="G648" i="1"/>
  <c r="G9"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8"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7" i="1"/>
  <c r="G6" i="1"/>
  <c r="G559" i="1"/>
  <c r="G558" i="1"/>
  <c r="G557" i="1"/>
  <c r="G556" i="1"/>
  <c r="G555" i="1"/>
  <c r="G554" i="1"/>
  <c r="G553" i="1"/>
  <c r="G552" i="1"/>
  <c r="G551" i="1"/>
  <c r="G550" i="1"/>
  <c r="G549" i="1"/>
  <c r="G548" i="1"/>
  <c r="G547" i="1"/>
  <c r="G546" i="1"/>
  <c r="G5" i="1"/>
  <c r="G545" i="1"/>
  <c r="G4" i="1"/>
  <c r="G544" i="1"/>
  <c r="G543" i="1"/>
  <c r="G542" i="1"/>
  <c r="G541" i="1"/>
  <c r="G540" i="1"/>
  <c r="G539" i="1"/>
  <c r="G538" i="1"/>
  <c r="G537" i="1"/>
  <c r="G536" i="1"/>
  <c r="G535" i="1"/>
  <c r="G534" i="1"/>
  <c r="G533" i="1"/>
  <c r="G532" i="1"/>
  <c r="G531" i="1"/>
  <c r="G530" i="1"/>
  <c r="G529" i="1"/>
  <c r="G528" i="1"/>
  <c r="G527" i="1"/>
  <c r="G3" i="1"/>
  <c r="G526" i="1"/>
  <c r="G525" i="1"/>
  <c r="G524" i="1"/>
  <c r="G523" i="1"/>
  <c r="G522" i="1"/>
  <c r="G521" i="1"/>
  <c r="G520" i="1"/>
  <c r="G519" i="1"/>
  <c r="G518" i="1"/>
  <c r="G517" i="1"/>
  <c r="G516" i="1"/>
  <c r="G515" i="1"/>
  <c r="G514" i="1"/>
  <c r="G513" i="1"/>
  <c r="G512" i="1"/>
  <c r="G511" i="1"/>
  <c r="G510" i="1"/>
  <c r="G509" i="1"/>
  <c r="G508" i="1"/>
  <c r="G507" i="1"/>
  <c r="F1881" i="1"/>
  <c r="F505" i="1"/>
  <c r="F1880" i="1"/>
  <c r="F504" i="1"/>
  <c r="F1879" i="1"/>
  <c r="F503" i="1"/>
  <c r="F502" i="1"/>
  <c r="F501" i="1"/>
  <c r="F500" i="1"/>
  <c r="F499" i="1"/>
  <c r="F1878" i="1"/>
  <c r="F1877" i="1"/>
  <c r="F1876" i="1"/>
  <c r="F498" i="1"/>
  <c r="F1875" i="1"/>
  <c r="F1874" i="1"/>
  <c r="F497" i="1"/>
  <c r="F496" i="1"/>
  <c r="F1873" i="1"/>
  <c r="F1872" i="1"/>
  <c r="F495" i="1"/>
  <c r="F1871" i="1"/>
  <c r="F494" i="1"/>
  <c r="F493" i="1"/>
  <c r="F492" i="1"/>
  <c r="F1870" i="1"/>
  <c r="F491" i="1"/>
  <c r="F490" i="1"/>
  <c r="F1869" i="1"/>
  <c r="F489" i="1"/>
  <c r="F1868" i="1"/>
  <c r="F488" i="1"/>
  <c r="F1867" i="1"/>
  <c r="F487" i="1"/>
  <c r="F1866" i="1"/>
  <c r="F1865" i="1"/>
  <c r="F1864" i="1"/>
  <c r="F486" i="1"/>
  <c r="F485" i="1"/>
  <c r="F1863" i="1"/>
  <c r="F1862" i="1"/>
  <c r="F1861" i="1"/>
  <c r="F1860" i="1"/>
  <c r="F484" i="1"/>
  <c r="F1859" i="1"/>
  <c r="F1858" i="1"/>
  <c r="F1857" i="1"/>
  <c r="F483" i="1"/>
  <c r="F1856" i="1"/>
  <c r="F482" i="1"/>
  <c r="F481" i="1"/>
  <c r="F480" i="1"/>
  <c r="F1855" i="1"/>
  <c r="F479" i="1"/>
  <c r="F1854" i="1"/>
  <c r="F1853" i="1"/>
  <c r="F1852" i="1"/>
  <c r="F1851" i="1"/>
  <c r="F1850" i="1"/>
  <c r="F1849" i="1"/>
  <c r="F1848" i="1"/>
  <c r="F478" i="1"/>
  <c r="F1847" i="1"/>
  <c r="F1846" i="1"/>
  <c r="F1845" i="1"/>
  <c r="F477" i="1"/>
  <c r="F1844" i="1"/>
  <c r="F476" i="1"/>
  <c r="F1843" i="1"/>
  <c r="F475" i="1"/>
  <c r="F474" i="1"/>
  <c r="F473" i="1"/>
  <c r="F1842" i="1"/>
  <c r="F472" i="1"/>
  <c r="F471" i="1"/>
  <c r="F1841" i="1"/>
  <c r="F1840" i="1"/>
  <c r="F470" i="1"/>
  <c r="F469" i="1"/>
  <c r="F468" i="1"/>
  <c r="F1839" i="1"/>
  <c r="F1838" i="1"/>
  <c r="F1837" i="1"/>
  <c r="F467" i="1"/>
  <c r="F1836" i="1"/>
  <c r="F466" i="1"/>
  <c r="F1835" i="1"/>
  <c r="F465" i="1"/>
  <c r="F1834" i="1"/>
  <c r="F1833" i="1"/>
  <c r="F1832" i="1"/>
  <c r="F1831" i="1"/>
  <c r="F1830" i="1"/>
  <c r="F1829" i="1"/>
  <c r="F1828" i="1"/>
  <c r="F464" i="1"/>
  <c r="F463" i="1"/>
  <c r="F1827" i="1"/>
  <c r="F1826" i="1"/>
  <c r="F1825" i="1"/>
  <c r="F462" i="1"/>
  <c r="F1824" i="1"/>
  <c r="F1823" i="1"/>
  <c r="F1822" i="1"/>
  <c r="F461" i="1"/>
  <c r="F460" i="1"/>
  <c r="F1821" i="1"/>
  <c r="F1820" i="1"/>
  <c r="F1819" i="1"/>
  <c r="F1818" i="1"/>
  <c r="F459" i="1"/>
  <c r="F1817" i="1"/>
  <c r="F458" i="1"/>
  <c r="F457" i="1"/>
  <c r="F456" i="1"/>
  <c r="F1816" i="1"/>
  <c r="F1815" i="1"/>
  <c r="F1814" i="1"/>
  <c r="F1813" i="1"/>
  <c r="F1812" i="1"/>
  <c r="F1811" i="1"/>
  <c r="F1810" i="1"/>
  <c r="F1809" i="1"/>
  <c r="F1808" i="1"/>
  <c r="F455" i="1"/>
  <c r="F1807" i="1"/>
  <c r="F1806" i="1"/>
  <c r="F1805" i="1"/>
  <c r="F1804" i="1"/>
  <c r="F454" i="1"/>
  <c r="F1803" i="1"/>
  <c r="F453" i="1"/>
  <c r="F452" i="1"/>
  <c r="F1802" i="1"/>
  <c r="F1801" i="1"/>
  <c r="F451" i="1"/>
  <c r="F1800" i="1"/>
  <c r="F450" i="1"/>
  <c r="F1799" i="1"/>
  <c r="F1798" i="1"/>
  <c r="F449" i="1"/>
  <c r="F1797" i="1"/>
  <c r="F1796" i="1"/>
  <c r="F1795" i="1"/>
  <c r="F1794" i="1"/>
  <c r="F448" i="1"/>
  <c r="F1793" i="1"/>
  <c r="F447" i="1"/>
  <c r="F1792" i="1"/>
  <c r="F446" i="1"/>
  <c r="F1791" i="1"/>
  <c r="F1790" i="1"/>
  <c r="F1789" i="1"/>
  <c r="F1788" i="1"/>
  <c r="F445" i="1"/>
  <c r="F1787" i="1"/>
  <c r="F1786" i="1"/>
  <c r="F1785" i="1"/>
  <c r="F1784" i="1"/>
  <c r="F1783" i="1"/>
  <c r="F1782" i="1"/>
  <c r="F444" i="1"/>
  <c r="F1781" i="1"/>
  <c r="F1780" i="1"/>
  <c r="F443" i="1"/>
  <c r="F442" i="1"/>
  <c r="F1779" i="1"/>
  <c r="F1778" i="1"/>
  <c r="F1777" i="1"/>
  <c r="F1776" i="1"/>
  <c r="F1775" i="1"/>
  <c r="F1774" i="1"/>
  <c r="F1773" i="1"/>
  <c r="F1772" i="1"/>
  <c r="F441" i="1"/>
  <c r="F1771" i="1"/>
  <c r="F440" i="1"/>
  <c r="F439" i="1"/>
  <c r="F1770" i="1"/>
  <c r="F1769" i="1"/>
  <c r="F1768" i="1"/>
  <c r="F1767" i="1"/>
  <c r="F1766" i="1"/>
  <c r="F1765" i="1"/>
  <c r="F1764" i="1"/>
  <c r="F438" i="1"/>
  <c r="F1763" i="1"/>
  <c r="F1762" i="1"/>
  <c r="F1761" i="1"/>
  <c r="F1760" i="1"/>
  <c r="F1759" i="1"/>
  <c r="F1758" i="1"/>
  <c r="F437" i="1"/>
  <c r="F1757" i="1"/>
  <c r="F436" i="1"/>
  <c r="F1756" i="1"/>
  <c r="F1755" i="1"/>
  <c r="F1754" i="1"/>
  <c r="F1753" i="1"/>
  <c r="F1752" i="1"/>
  <c r="F435" i="1"/>
  <c r="F434" i="1"/>
  <c r="F1751" i="1"/>
  <c r="F1750" i="1"/>
  <c r="F1749" i="1"/>
  <c r="F1748" i="1"/>
  <c r="F1747" i="1"/>
  <c r="F1746" i="1"/>
  <c r="F1745" i="1"/>
  <c r="F1744" i="1"/>
  <c r="F1743" i="1"/>
  <c r="F433" i="1"/>
  <c r="F432" i="1"/>
  <c r="F1742" i="1"/>
  <c r="F1741" i="1"/>
  <c r="F431" i="1"/>
  <c r="F1740" i="1"/>
  <c r="F1739" i="1"/>
  <c r="F1738" i="1"/>
  <c r="F430" i="1"/>
  <c r="F429" i="1"/>
  <c r="F1737" i="1"/>
  <c r="F1736" i="1"/>
  <c r="F428" i="1"/>
  <c r="F427" i="1"/>
  <c r="F426" i="1"/>
  <c r="F425" i="1"/>
  <c r="F1735" i="1"/>
  <c r="F1734" i="1"/>
  <c r="F1733" i="1"/>
  <c r="F424" i="1"/>
  <c r="F1732" i="1"/>
  <c r="F1731" i="1"/>
  <c r="F1730" i="1"/>
  <c r="F1729" i="1"/>
  <c r="F423" i="1"/>
  <c r="F1728" i="1"/>
  <c r="F422" i="1"/>
  <c r="F1727" i="1"/>
  <c r="F1726" i="1"/>
  <c r="F1725" i="1"/>
  <c r="F1724" i="1"/>
  <c r="F1723" i="1"/>
  <c r="F1722" i="1"/>
  <c r="F1721" i="1"/>
  <c r="F1720" i="1"/>
  <c r="F421" i="1"/>
  <c r="F420" i="1"/>
  <c r="F1719" i="1"/>
  <c r="F1718" i="1"/>
  <c r="F419" i="1"/>
  <c r="F418" i="1"/>
  <c r="F417" i="1"/>
  <c r="F1717" i="1"/>
  <c r="F416" i="1"/>
  <c r="F1716" i="1"/>
  <c r="F415" i="1"/>
  <c r="F1715" i="1"/>
  <c r="F1714" i="1"/>
  <c r="F1713" i="1"/>
  <c r="F1712" i="1"/>
  <c r="F414" i="1"/>
  <c r="F1711" i="1"/>
  <c r="F413" i="1"/>
  <c r="F1710" i="1"/>
  <c r="F1709" i="1"/>
  <c r="F1708" i="1"/>
  <c r="F1707" i="1"/>
  <c r="F1706" i="1"/>
  <c r="F412" i="1"/>
  <c r="F1705" i="1"/>
  <c r="F411" i="1"/>
  <c r="F1704" i="1"/>
  <c r="F1703" i="1"/>
  <c r="F410" i="1"/>
  <c r="F1702" i="1"/>
  <c r="F1701" i="1"/>
  <c r="F1700" i="1"/>
  <c r="F409" i="1"/>
  <c r="F408" i="1"/>
  <c r="F407" i="1"/>
  <c r="F406" i="1"/>
  <c r="F405" i="1"/>
  <c r="F404" i="1"/>
  <c r="F1699" i="1"/>
  <c r="F1698" i="1"/>
  <c r="F1697" i="1"/>
  <c r="F403" i="1"/>
  <c r="F1696" i="1"/>
  <c r="F402" i="1"/>
  <c r="F1695" i="1"/>
  <c r="F1694" i="1"/>
  <c r="F1693" i="1"/>
  <c r="F1692" i="1"/>
  <c r="F1691" i="1"/>
  <c r="F401" i="1"/>
  <c r="F1690" i="1"/>
  <c r="F1689" i="1"/>
  <c r="F1688" i="1"/>
  <c r="F1687" i="1"/>
  <c r="F1686" i="1"/>
  <c r="F1685" i="1"/>
  <c r="F400" i="1"/>
  <c r="F1684" i="1"/>
  <c r="F1683" i="1"/>
  <c r="F1682" i="1"/>
  <c r="F1681" i="1"/>
  <c r="F1680" i="1"/>
  <c r="F1679" i="1"/>
  <c r="F1678" i="1"/>
  <c r="F1677" i="1"/>
  <c r="F399" i="1"/>
  <c r="F1676" i="1"/>
  <c r="F1675" i="1"/>
  <c r="F398" i="1"/>
  <c r="F1674" i="1"/>
  <c r="F397" i="1"/>
  <c r="F1673" i="1"/>
  <c r="F1672" i="1"/>
  <c r="F1671" i="1"/>
  <c r="F396" i="1"/>
  <c r="F395" i="1"/>
  <c r="F394" i="1"/>
  <c r="F393" i="1"/>
  <c r="F392" i="1"/>
  <c r="F391" i="1"/>
  <c r="F390" i="1"/>
  <c r="F1670" i="1"/>
  <c r="F389" i="1"/>
  <c r="F388" i="1"/>
  <c r="F387" i="1"/>
  <c r="F386" i="1"/>
  <c r="F1669" i="1"/>
  <c r="F385" i="1"/>
  <c r="F1668" i="1"/>
  <c r="F1667" i="1"/>
  <c r="F384" i="1"/>
  <c r="F383" i="1"/>
  <c r="F1666" i="1"/>
  <c r="F1665" i="1"/>
  <c r="F1664" i="1"/>
  <c r="F1663" i="1"/>
  <c r="F382" i="1"/>
  <c r="F381" i="1"/>
  <c r="F380" i="1"/>
  <c r="F1662" i="1"/>
  <c r="F1661" i="1"/>
  <c r="F1660" i="1"/>
  <c r="F1659" i="1"/>
  <c r="F379" i="1"/>
  <c r="F378" i="1"/>
  <c r="F1658" i="1"/>
  <c r="F1657" i="1"/>
  <c r="F377" i="1"/>
  <c r="F1656" i="1"/>
  <c r="F1655" i="1"/>
  <c r="F1654" i="1"/>
  <c r="F1653" i="1"/>
  <c r="F1652" i="1"/>
  <c r="F1651" i="1"/>
  <c r="F376" i="1"/>
  <c r="F1650" i="1"/>
  <c r="F1649" i="1"/>
  <c r="F1648" i="1"/>
  <c r="F1647" i="1"/>
  <c r="F375" i="1"/>
  <c r="F374" i="1"/>
  <c r="F1646" i="1"/>
  <c r="F1645" i="1"/>
  <c r="F373" i="1"/>
  <c r="F372" i="1"/>
  <c r="F371" i="1"/>
  <c r="F1644" i="1"/>
  <c r="F1643" i="1"/>
  <c r="F370" i="1"/>
  <c r="F1642" i="1"/>
  <c r="F1641" i="1"/>
  <c r="F1640" i="1"/>
  <c r="F1639" i="1"/>
  <c r="F369" i="1"/>
  <c r="F368" i="1"/>
  <c r="F367" i="1"/>
  <c r="F366" i="1"/>
  <c r="F1638" i="1"/>
  <c r="F365" i="1"/>
  <c r="F1637" i="1"/>
  <c r="F1636" i="1"/>
  <c r="F1635" i="1"/>
  <c r="F364" i="1"/>
  <c r="F1634" i="1"/>
  <c r="F363" i="1"/>
  <c r="F1633" i="1"/>
  <c r="F362" i="1"/>
  <c r="F1632" i="1"/>
  <c r="F361" i="1"/>
  <c r="F360" i="1"/>
  <c r="F1631" i="1"/>
  <c r="F359" i="1"/>
  <c r="F1630" i="1"/>
  <c r="F358" i="1"/>
  <c r="F357" i="1"/>
  <c r="F1629" i="1"/>
  <c r="F1628" i="1"/>
  <c r="F1627" i="1"/>
  <c r="F356" i="1"/>
  <c r="F1626" i="1"/>
  <c r="F1625" i="1"/>
  <c r="F1624" i="1"/>
  <c r="F1623" i="1"/>
  <c r="F355" i="1"/>
  <c r="F354" i="1"/>
  <c r="F353" i="1"/>
  <c r="F1622" i="1"/>
  <c r="F1621" i="1"/>
  <c r="F1620" i="1"/>
  <c r="F1619" i="1"/>
  <c r="F352" i="1"/>
  <c r="F351" i="1"/>
  <c r="F1618" i="1"/>
  <c r="F1617" i="1"/>
  <c r="F1616" i="1"/>
  <c r="F1615" i="1"/>
  <c r="F1614" i="1"/>
  <c r="F350" i="1"/>
  <c r="F1613" i="1"/>
  <c r="F349" i="1"/>
  <c r="F1612" i="1"/>
  <c r="F1611" i="1"/>
  <c r="F348" i="1"/>
  <c r="F1610" i="1"/>
  <c r="F1609" i="1"/>
  <c r="F347" i="1"/>
  <c r="F1608" i="1"/>
  <c r="F1607" i="1"/>
  <c r="F1606" i="1"/>
  <c r="F1605" i="1"/>
  <c r="F346" i="1"/>
  <c r="F345" i="1"/>
  <c r="F344" i="1"/>
  <c r="F343" i="1"/>
  <c r="F342" i="1"/>
  <c r="F341" i="1"/>
  <c r="F1604" i="1"/>
  <c r="F1603" i="1"/>
  <c r="F1602" i="1"/>
  <c r="F1601" i="1"/>
  <c r="F340" i="1"/>
  <c r="F1600" i="1"/>
  <c r="F339" i="1"/>
  <c r="F1599" i="1"/>
  <c r="F1598" i="1"/>
  <c r="F1597" i="1"/>
  <c r="F338" i="1"/>
  <c r="F337" i="1"/>
  <c r="F1596" i="1"/>
  <c r="F1595" i="1"/>
  <c r="F1594" i="1"/>
  <c r="F1593" i="1"/>
  <c r="F336" i="1"/>
  <c r="F1592" i="1"/>
  <c r="F335" i="1"/>
  <c r="F334" i="1"/>
  <c r="F1591" i="1"/>
  <c r="F333" i="1"/>
  <c r="F1590" i="1"/>
  <c r="F1589" i="1"/>
  <c r="F332" i="1"/>
  <c r="F1588" i="1"/>
  <c r="F1587" i="1"/>
  <c r="F1586" i="1"/>
  <c r="F331" i="1"/>
  <c r="F330" i="1"/>
  <c r="F1585" i="1"/>
  <c r="F1584" i="1"/>
  <c r="F1583" i="1"/>
  <c r="F1582" i="1"/>
  <c r="F1581" i="1"/>
  <c r="F329" i="1"/>
  <c r="F1580" i="1"/>
  <c r="F328" i="1"/>
  <c r="F327" i="1"/>
  <c r="F1579" i="1"/>
  <c r="F1578" i="1"/>
  <c r="F1577" i="1"/>
  <c r="F326" i="1"/>
  <c r="F1576" i="1"/>
  <c r="F1575" i="1"/>
  <c r="F325" i="1"/>
  <c r="F1574" i="1"/>
  <c r="F324" i="1"/>
  <c r="F1573" i="1"/>
  <c r="F1572" i="1"/>
  <c r="F1571" i="1"/>
  <c r="F323" i="1"/>
  <c r="F1570" i="1"/>
  <c r="F322" i="1"/>
  <c r="F321" i="1"/>
  <c r="F1569" i="1"/>
  <c r="F1568" i="1"/>
  <c r="F1567" i="1"/>
  <c r="F1566" i="1"/>
  <c r="F320" i="1"/>
  <c r="F319" i="1"/>
  <c r="F318" i="1"/>
  <c r="F317" i="1"/>
  <c r="F316" i="1"/>
  <c r="F315" i="1"/>
  <c r="F1565" i="1"/>
  <c r="F314" i="1"/>
  <c r="F1564" i="1"/>
  <c r="F313" i="1"/>
  <c r="F1563" i="1"/>
  <c r="F1562" i="1"/>
  <c r="F1561" i="1"/>
  <c r="F312" i="1"/>
  <c r="F1560" i="1"/>
  <c r="F1559" i="1"/>
  <c r="F311" i="1"/>
  <c r="F1558" i="1"/>
  <c r="F1557" i="1"/>
  <c r="F1556" i="1"/>
  <c r="F1555" i="1"/>
  <c r="F310" i="1"/>
  <c r="F309" i="1"/>
  <c r="F1554" i="1"/>
  <c r="F1553" i="1"/>
  <c r="F1552" i="1"/>
  <c r="F1551" i="1"/>
  <c r="F1550" i="1"/>
  <c r="F1549" i="1"/>
  <c r="F308" i="1"/>
  <c r="F1548" i="1"/>
  <c r="F1547" i="1"/>
  <c r="F1546" i="1"/>
  <c r="F1545" i="1"/>
  <c r="F307" i="1"/>
  <c r="F306" i="1"/>
  <c r="F305" i="1"/>
  <c r="F304" i="1"/>
  <c r="F1544" i="1"/>
  <c r="F1543" i="1"/>
  <c r="F1542" i="1"/>
  <c r="F1541" i="1"/>
  <c r="F303" i="1"/>
  <c r="F1540" i="1"/>
  <c r="F302" i="1"/>
  <c r="F1539" i="1"/>
  <c r="F1538" i="1"/>
  <c r="F1537" i="1"/>
  <c r="F1536" i="1"/>
  <c r="F301" i="1"/>
  <c r="F1535" i="1"/>
  <c r="F1534" i="1"/>
  <c r="F300" i="1"/>
  <c r="F299" i="1"/>
  <c r="F1533" i="1"/>
  <c r="F298" i="1"/>
  <c r="F297" i="1"/>
  <c r="F1532" i="1"/>
  <c r="F1531" i="1"/>
  <c r="F1530" i="1"/>
  <c r="F296" i="1"/>
  <c r="F1529" i="1"/>
  <c r="F295" i="1"/>
  <c r="F294" i="1"/>
  <c r="F293" i="1"/>
  <c r="F1528" i="1"/>
  <c r="F292" i="1"/>
  <c r="F291" i="1"/>
  <c r="F290" i="1"/>
  <c r="F289" i="1"/>
  <c r="F1527" i="1"/>
  <c r="F288" i="1"/>
  <c r="F1526" i="1"/>
  <c r="F1525" i="1"/>
  <c r="F287" i="1"/>
  <c r="F1524" i="1"/>
  <c r="F1523" i="1"/>
  <c r="F1522" i="1"/>
  <c r="F286" i="1"/>
  <c r="F1521" i="1"/>
  <c r="F1520" i="1"/>
  <c r="F285" i="1"/>
  <c r="F1519" i="1"/>
  <c r="F1518" i="1"/>
  <c r="F284" i="1"/>
  <c r="F1517" i="1"/>
  <c r="F1516" i="1"/>
  <c r="F283" i="1"/>
  <c r="F1515" i="1"/>
  <c r="F1514" i="1"/>
  <c r="F1513" i="1"/>
  <c r="F1512" i="1"/>
  <c r="F282" i="1"/>
  <c r="F1511" i="1"/>
  <c r="F281" i="1"/>
  <c r="F1510" i="1"/>
  <c r="F280" i="1"/>
  <c r="F279" i="1"/>
  <c r="F278" i="1"/>
  <c r="F1509" i="1"/>
  <c r="F1508" i="1"/>
  <c r="F277" i="1"/>
  <c r="F276" i="1"/>
  <c r="F275" i="1"/>
  <c r="F274" i="1"/>
  <c r="F273" i="1"/>
  <c r="F1507" i="1"/>
  <c r="F272" i="1"/>
  <c r="F271" i="1"/>
  <c r="F1506" i="1"/>
  <c r="F1505" i="1"/>
  <c r="F1504" i="1"/>
  <c r="F1503" i="1"/>
  <c r="F1502" i="1"/>
  <c r="F1501" i="1"/>
  <c r="F1500" i="1"/>
  <c r="F270" i="1"/>
  <c r="F269" i="1"/>
  <c r="F1499" i="1"/>
  <c r="F1498" i="1"/>
  <c r="F1497" i="1"/>
  <c r="F1496" i="1"/>
  <c r="F1495" i="1"/>
  <c r="F1494" i="1"/>
  <c r="F1493" i="1"/>
  <c r="F268" i="1"/>
  <c r="F1492" i="1"/>
  <c r="F267" i="1"/>
  <c r="F266" i="1"/>
  <c r="F1491" i="1"/>
  <c r="F1490" i="1"/>
  <c r="F1489" i="1"/>
  <c r="F1488" i="1"/>
  <c r="F1487" i="1"/>
  <c r="F265" i="1"/>
  <c r="F264" i="1"/>
  <c r="F263" i="1"/>
  <c r="F1486" i="1"/>
  <c r="F262" i="1"/>
  <c r="F261" i="1"/>
  <c r="F1485" i="1"/>
  <c r="F1484" i="1"/>
  <c r="F1483" i="1"/>
  <c r="F1482" i="1"/>
  <c r="F260" i="1"/>
  <c r="F1481" i="1"/>
  <c r="F259" i="1"/>
  <c r="F258" i="1"/>
  <c r="F1480" i="1"/>
  <c r="F1479" i="1"/>
  <c r="F1478" i="1"/>
  <c r="F1477" i="1"/>
  <c r="F1476" i="1"/>
  <c r="F257" i="1"/>
  <c r="F1475" i="1"/>
  <c r="F1474" i="1"/>
  <c r="F1473" i="1"/>
  <c r="F1472" i="1"/>
  <c r="F256" i="1"/>
  <c r="F1471" i="1"/>
  <c r="F255" i="1"/>
  <c r="F254" i="1"/>
  <c r="F1470" i="1"/>
  <c r="F253" i="1"/>
  <c r="F252" i="1"/>
  <c r="F251" i="1"/>
  <c r="F1469" i="1"/>
  <c r="F250" i="1"/>
  <c r="F249" i="1"/>
  <c r="F248" i="1"/>
  <c r="F247" i="1"/>
  <c r="F1468" i="1"/>
  <c r="F1467" i="1"/>
  <c r="F246" i="1"/>
  <c r="F245" i="1"/>
  <c r="F1466" i="1"/>
  <c r="F1465" i="1"/>
  <c r="F244" i="1"/>
  <c r="F1464" i="1"/>
  <c r="F1463" i="1"/>
  <c r="F1462" i="1"/>
  <c r="F243" i="1"/>
  <c r="F1461" i="1"/>
  <c r="F1460" i="1"/>
  <c r="F1459" i="1"/>
  <c r="F1458" i="1"/>
  <c r="F1457" i="1"/>
  <c r="F1456" i="1"/>
  <c r="F242" i="1"/>
  <c r="F1455" i="1"/>
  <c r="F241" i="1"/>
  <c r="F1454" i="1"/>
  <c r="F240" i="1"/>
  <c r="F1453" i="1"/>
  <c r="F1452" i="1"/>
  <c r="F1451" i="1"/>
  <c r="F1450" i="1"/>
  <c r="F1449" i="1"/>
  <c r="F239" i="1"/>
  <c r="F1448" i="1"/>
  <c r="F1447" i="1"/>
  <c r="F1446" i="1"/>
  <c r="F238" i="1"/>
  <c r="F1445" i="1"/>
  <c r="F1444" i="1"/>
  <c r="F237" i="1"/>
  <c r="F1443" i="1"/>
  <c r="F1442" i="1"/>
  <c r="F236" i="1"/>
  <c r="F235" i="1"/>
  <c r="F234" i="1"/>
  <c r="F233" i="1"/>
  <c r="F232" i="1"/>
  <c r="F231" i="1"/>
  <c r="F1441" i="1"/>
  <c r="F1440" i="1"/>
  <c r="F1439" i="1"/>
  <c r="F1438" i="1"/>
  <c r="F230" i="1"/>
  <c r="F229" i="1"/>
  <c r="F1437" i="1"/>
  <c r="F1436" i="1"/>
  <c r="F1435" i="1"/>
  <c r="F228" i="1"/>
  <c r="F1434" i="1"/>
  <c r="F1433" i="1"/>
  <c r="F1432" i="1"/>
  <c r="F1431" i="1"/>
  <c r="F1430" i="1"/>
  <c r="F227" i="1"/>
  <c r="F226" i="1"/>
  <c r="F1429" i="1"/>
  <c r="F1428" i="1"/>
  <c r="F1427" i="1"/>
  <c r="F1426" i="1"/>
  <c r="F1425" i="1"/>
  <c r="F1424" i="1"/>
  <c r="F1423" i="1"/>
  <c r="F225" i="1"/>
  <c r="F1422" i="1"/>
  <c r="F224" i="1"/>
  <c r="F223" i="1"/>
  <c r="F222" i="1"/>
  <c r="F221" i="1"/>
  <c r="F1421" i="1"/>
  <c r="F1420" i="1"/>
  <c r="F1419" i="1"/>
  <c r="F1418" i="1"/>
  <c r="F1417" i="1"/>
  <c r="F220" i="1"/>
  <c r="F1416" i="1"/>
  <c r="F219" i="1"/>
  <c r="F1415" i="1"/>
  <c r="F218" i="1"/>
  <c r="F217" i="1"/>
  <c r="F1414" i="1"/>
  <c r="F1413" i="1"/>
  <c r="F216" i="1"/>
  <c r="F215" i="1"/>
  <c r="F214" i="1"/>
  <c r="F1412" i="1"/>
  <c r="F1411" i="1"/>
  <c r="F1410" i="1"/>
  <c r="F1409" i="1"/>
  <c r="F213" i="1"/>
  <c r="F212" i="1"/>
  <c r="F211" i="1"/>
  <c r="F210" i="1"/>
  <c r="F1408" i="1"/>
  <c r="F1407" i="1"/>
  <c r="F1406" i="1"/>
  <c r="F209" i="1"/>
  <c r="F1405" i="1"/>
  <c r="F1404" i="1"/>
  <c r="F208" i="1"/>
  <c r="F207" i="1"/>
  <c r="F1403" i="1"/>
  <c r="F206" i="1"/>
  <c r="F205" i="1"/>
  <c r="F1402" i="1"/>
  <c r="F1401" i="1"/>
  <c r="F204" i="1"/>
  <c r="F203" i="1"/>
  <c r="F1400" i="1"/>
  <c r="F202" i="1"/>
  <c r="F1399" i="1"/>
  <c r="F1398" i="1"/>
  <c r="F1397" i="1"/>
  <c r="F1396" i="1"/>
  <c r="F201" i="1"/>
  <c r="F1395" i="1"/>
  <c r="F1394" i="1"/>
  <c r="F1393" i="1"/>
  <c r="F1392" i="1"/>
  <c r="F1391" i="1"/>
  <c r="F1390" i="1"/>
  <c r="F200" i="1"/>
  <c r="F199" i="1"/>
  <c r="F1389" i="1"/>
  <c r="F198" i="1"/>
  <c r="F1388" i="1"/>
  <c r="F1387" i="1"/>
  <c r="F1386" i="1"/>
  <c r="F197" i="1"/>
  <c r="F196" i="1"/>
  <c r="F1385" i="1"/>
  <c r="F1384" i="1"/>
  <c r="F195" i="1"/>
  <c r="F194" i="1"/>
  <c r="F1383" i="1"/>
  <c r="F1382" i="1"/>
  <c r="F193" i="1"/>
  <c r="F192" i="1"/>
  <c r="F1381" i="1"/>
  <c r="F1380" i="1"/>
  <c r="F1379" i="1"/>
  <c r="F191" i="1"/>
  <c r="F1378" i="1"/>
  <c r="F190" i="1"/>
  <c r="F1377" i="1"/>
  <c r="F1376" i="1"/>
  <c r="F189" i="1"/>
  <c r="F1375" i="1"/>
  <c r="F1374" i="1"/>
  <c r="F188" i="1"/>
  <c r="F187" i="1"/>
  <c r="F1373" i="1"/>
  <c r="F1372" i="1"/>
  <c r="F186" i="1"/>
  <c r="F1371" i="1"/>
  <c r="F1370" i="1"/>
  <c r="F1369" i="1"/>
  <c r="F185" i="1"/>
  <c r="F184" i="1"/>
  <c r="F1368" i="1"/>
  <c r="F1367" i="1"/>
  <c r="F183" i="1"/>
  <c r="F1366" i="1"/>
  <c r="F1365" i="1"/>
  <c r="F1364" i="1"/>
  <c r="F182" i="1"/>
  <c r="F181" i="1"/>
  <c r="F1363" i="1"/>
  <c r="F1362" i="1"/>
  <c r="F1361" i="1"/>
  <c r="F1360" i="1"/>
  <c r="F180" i="1"/>
  <c r="F179" i="1"/>
  <c r="F178" i="1"/>
  <c r="F177" i="1"/>
  <c r="F176" i="1"/>
  <c r="F175" i="1"/>
  <c r="F1359" i="1"/>
  <c r="F174" i="1"/>
  <c r="F1358" i="1"/>
  <c r="F1357" i="1"/>
  <c r="F173" i="1"/>
  <c r="F1356" i="1"/>
  <c r="F1355" i="1"/>
  <c r="F172" i="1"/>
  <c r="F171" i="1"/>
  <c r="F170" i="1"/>
  <c r="F1354" i="1"/>
  <c r="F169" i="1"/>
  <c r="F168" i="1"/>
  <c r="F167" i="1"/>
  <c r="F1353" i="1"/>
  <c r="F1352" i="1"/>
  <c r="F166" i="1"/>
  <c r="F1351" i="1"/>
  <c r="F165" i="1"/>
  <c r="F1350" i="1"/>
  <c r="F1349" i="1"/>
  <c r="F164" i="1"/>
  <c r="F1348" i="1"/>
  <c r="F1347" i="1"/>
  <c r="F1346" i="1"/>
  <c r="F163" i="1"/>
  <c r="F162" i="1"/>
  <c r="F161" i="1"/>
  <c r="F1345" i="1"/>
  <c r="F1344" i="1"/>
  <c r="F160" i="1"/>
  <c r="F1343" i="1"/>
  <c r="F1342" i="1"/>
  <c r="F1341" i="1"/>
  <c r="F1340" i="1"/>
  <c r="F1339" i="1"/>
  <c r="F1338" i="1"/>
  <c r="F159" i="1"/>
  <c r="F1337" i="1"/>
  <c r="F1336" i="1"/>
  <c r="F1335" i="1"/>
  <c r="F1334" i="1"/>
  <c r="F1333" i="1"/>
  <c r="F158" i="1"/>
  <c r="F157" i="1"/>
  <c r="F1332" i="1"/>
  <c r="F1331" i="1"/>
  <c r="F1330" i="1"/>
  <c r="F1329" i="1"/>
  <c r="F156" i="1"/>
  <c r="F1328" i="1"/>
  <c r="F1327" i="1"/>
  <c r="F155" i="1"/>
  <c r="F1326" i="1"/>
  <c r="F1325" i="1"/>
  <c r="F154" i="1"/>
  <c r="F153" i="1"/>
  <c r="F152" i="1"/>
  <c r="F151" i="1"/>
  <c r="F150" i="1"/>
  <c r="F1324" i="1"/>
  <c r="F1323" i="1"/>
  <c r="F1322" i="1"/>
  <c r="F149" i="1"/>
  <c r="F1321" i="1"/>
  <c r="F1320" i="1"/>
  <c r="F1319" i="1"/>
  <c r="F1318" i="1"/>
  <c r="F148" i="1"/>
  <c r="F147" i="1"/>
  <c r="F1317" i="1"/>
  <c r="F1316" i="1"/>
  <c r="F146" i="1"/>
  <c r="F1315" i="1"/>
  <c r="F1314" i="1"/>
  <c r="F1313" i="1"/>
  <c r="F145" i="1"/>
  <c r="F1312" i="1"/>
  <c r="F144" i="1"/>
  <c r="F1311" i="1"/>
  <c r="F143" i="1"/>
  <c r="F1310" i="1"/>
  <c r="F142" i="1"/>
  <c r="F141" i="1"/>
  <c r="F140" i="1"/>
  <c r="F1309" i="1"/>
  <c r="F139" i="1"/>
  <c r="F1308" i="1"/>
  <c r="F1307" i="1"/>
  <c r="F1306" i="1"/>
  <c r="F138" i="1"/>
  <c r="F1305" i="1"/>
  <c r="F1304" i="1"/>
  <c r="F137" i="1"/>
  <c r="F1303" i="1"/>
  <c r="F1302" i="1"/>
  <c r="F136" i="1"/>
  <c r="F135" i="1"/>
  <c r="F134" i="1"/>
  <c r="F1301" i="1"/>
  <c r="F1300" i="1"/>
  <c r="F1299" i="1"/>
  <c r="F1298" i="1"/>
  <c r="F133" i="1"/>
  <c r="F1297" i="1"/>
  <c r="F132" i="1"/>
  <c r="F131" i="1"/>
  <c r="F1296" i="1"/>
  <c r="F1295" i="1"/>
  <c r="F1294" i="1"/>
  <c r="F130" i="1"/>
  <c r="F1293" i="1"/>
  <c r="F1292" i="1"/>
  <c r="F129" i="1"/>
  <c r="F1291" i="1"/>
  <c r="F128" i="1"/>
  <c r="F1290" i="1"/>
  <c r="F1289" i="1"/>
  <c r="F1288" i="1"/>
  <c r="F1287" i="1"/>
  <c r="F1286" i="1"/>
  <c r="F1285" i="1"/>
  <c r="F1284" i="1"/>
  <c r="F1283" i="1"/>
  <c r="F127" i="1"/>
  <c r="F126" i="1"/>
  <c r="F1282" i="1"/>
  <c r="F125" i="1"/>
  <c r="F1281" i="1"/>
  <c r="F1280" i="1"/>
  <c r="F1279" i="1"/>
  <c r="F1278" i="1"/>
  <c r="F124" i="1"/>
  <c r="F123" i="1"/>
  <c r="F1277" i="1"/>
  <c r="F1276" i="1"/>
  <c r="F122" i="1"/>
  <c r="F1275" i="1"/>
  <c r="F1274" i="1"/>
  <c r="F121" i="1"/>
  <c r="F1273" i="1"/>
  <c r="F1272" i="1"/>
  <c r="F120" i="1"/>
  <c r="F1271" i="1"/>
  <c r="F1270" i="1"/>
  <c r="F1269" i="1"/>
  <c r="F1268" i="1"/>
  <c r="F1267" i="1"/>
  <c r="F119" i="1"/>
  <c r="F1266" i="1"/>
  <c r="F1265" i="1"/>
  <c r="F118" i="1"/>
  <c r="F1264" i="1"/>
  <c r="F117" i="1"/>
  <c r="F116" i="1"/>
  <c r="F115" i="1"/>
  <c r="F1263" i="1"/>
  <c r="F114" i="1"/>
  <c r="F113" i="1"/>
  <c r="F112" i="1"/>
  <c r="F111" i="1"/>
  <c r="F1262" i="1"/>
  <c r="F1261" i="1"/>
  <c r="F110" i="1"/>
  <c r="F1260" i="1"/>
  <c r="F1259" i="1"/>
  <c r="F1258" i="1"/>
  <c r="F1257" i="1"/>
  <c r="F109" i="1"/>
  <c r="F1256" i="1"/>
  <c r="F108" i="1"/>
  <c r="F107" i="1"/>
  <c r="F106" i="1"/>
  <c r="F105" i="1"/>
  <c r="F1255" i="1"/>
  <c r="F104" i="1"/>
  <c r="F1254" i="1"/>
  <c r="F103" i="1"/>
  <c r="F1253" i="1"/>
  <c r="F1252" i="1"/>
  <c r="F1251" i="1"/>
  <c r="F1250" i="1"/>
  <c r="F1249" i="1"/>
  <c r="F1248" i="1"/>
  <c r="F1247" i="1"/>
  <c r="F1246" i="1"/>
  <c r="F102" i="1"/>
  <c r="F1245" i="1"/>
  <c r="F1244" i="1"/>
  <c r="F1243" i="1"/>
  <c r="F1242" i="1"/>
  <c r="F1241" i="1"/>
  <c r="F1240" i="1"/>
  <c r="F1239" i="1"/>
  <c r="F1238" i="1"/>
  <c r="F101" i="1"/>
  <c r="F100" i="1"/>
  <c r="F1237" i="1"/>
  <c r="F1236" i="1"/>
  <c r="F1235" i="1"/>
  <c r="F1234" i="1"/>
  <c r="F1233" i="1"/>
  <c r="F99" i="1"/>
  <c r="F98" i="1"/>
  <c r="F1232" i="1"/>
  <c r="F1231" i="1"/>
  <c r="F1230" i="1"/>
  <c r="F1229" i="1"/>
  <c r="F97" i="1"/>
  <c r="F96" i="1"/>
  <c r="F1228" i="1"/>
  <c r="F95" i="1"/>
  <c r="F94" i="1"/>
  <c r="F93" i="1"/>
  <c r="F1227" i="1"/>
  <c r="F1226" i="1"/>
  <c r="F1225" i="1"/>
  <c r="F1224" i="1"/>
  <c r="F92" i="1"/>
  <c r="F1223" i="1"/>
  <c r="F91" i="1"/>
  <c r="F90" i="1"/>
  <c r="F1222" i="1"/>
  <c r="F1221" i="1"/>
  <c r="F1220" i="1"/>
  <c r="F1219" i="1"/>
  <c r="F1218" i="1"/>
  <c r="F89" i="1"/>
  <c r="F88" i="1"/>
  <c r="F87" i="1"/>
  <c r="F1217" i="1"/>
  <c r="F1216" i="1"/>
  <c r="F1215" i="1"/>
  <c r="F1214" i="1"/>
  <c r="F1213" i="1"/>
  <c r="F86" i="1"/>
  <c r="F85" i="1"/>
  <c r="F84"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3" i="1"/>
  <c r="F850" i="1"/>
  <c r="F82" i="1"/>
  <c r="F81" i="1"/>
  <c r="F849" i="1"/>
  <c r="F848" i="1"/>
  <c r="F847" i="1"/>
  <c r="F80" i="1"/>
  <c r="F79" i="1"/>
  <c r="F846" i="1"/>
  <c r="F845" i="1"/>
  <c r="F78" i="1"/>
  <c r="F844" i="1"/>
  <c r="F843" i="1"/>
  <c r="F842" i="1"/>
  <c r="F77" i="1"/>
  <c r="F841" i="1"/>
  <c r="F840" i="1"/>
  <c r="F839" i="1"/>
  <c r="F838" i="1"/>
  <c r="F837" i="1"/>
  <c r="F836" i="1"/>
  <c r="F835" i="1"/>
  <c r="F834" i="1"/>
  <c r="F833" i="1"/>
  <c r="F832" i="1"/>
  <c r="F831" i="1"/>
  <c r="F830" i="1"/>
  <c r="F829" i="1"/>
  <c r="F828" i="1"/>
  <c r="F827" i="1"/>
  <c r="F826" i="1"/>
  <c r="F825" i="1"/>
  <c r="F824" i="1"/>
  <c r="F823" i="1"/>
  <c r="F822" i="1"/>
  <c r="F821" i="1"/>
  <c r="F76" i="1"/>
  <c r="F820" i="1"/>
  <c r="F75" i="1"/>
  <c r="F74" i="1"/>
  <c r="F819" i="1"/>
  <c r="F818" i="1"/>
  <c r="F817" i="1"/>
  <c r="F73" i="1"/>
  <c r="F816" i="1"/>
  <c r="F815" i="1"/>
  <c r="F814" i="1"/>
  <c r="F813" i="1"/>
  <c r="F812" i="1"/>
  <c r="F811" i="1"/>
  <c r="F810" i="1"/>
  <c r="F72" i="1"/>
  <c r="F809" i="1"/>
  <c r="F808" i="1"/>
  <c r="F807" i="1"/>
  <c r="F806" i="1"/>
  <c r="F805" i="1"/>
  <c r="F804" i="1"/>
  <c r="F803" i="1"/>
  <c r="F802" i="1"/>
  <c r="F71" i="1"/>
  <c r="F801" i="1"/>
  <c r="F800" i="1"/>
  <c r="F799" i="1"/>
  <c r="F70" i="1"/>
  <c r="F798" i="1"/>
  <c r="F69" i="1"/>
  <c r="F797" i="1"/>
  <c r="F796" i="1"/>
  <c r="F795" i="1"/>
  <c r="F794" i="1"/>
  <c r="F793" i="1"/>
  <c r="F792" i="1"/>
  <c r="F791" i="1"/>
  <c r="F790" i="1"/>
  <c r="F789" i="1"/>
  <c r="F788" i="1"/>
  <c r="F787" i="1"/>
  <c r="F786" i="1"/>
  <c r="F785" i="1"/>
  <c r="F784" i="1"/>
  <c r="F783" i="1"/>
  <c r="F782" i="1"/>
  <c r="F781" i="1"/>
  <c r="F780" i="1"/>
  <c r="F779" i="1"/>
  <c r="F778" i="1"/>
  <c r="F68" i="1"/>
  <c r="F777" i="1"/>
  <c r="F776" i="1"/>
  <c r="F775" i="1"/>
  <c r="F774" i="1"/>
  <c r="F773" i="1"/>
  <c r="F772" i="1"/>
  <c r="F771" i="1"/>
  <c r="F770" i="1"/>
  <c r="F769" i="1"/>
  <c r="F768" i="1"/>
  <c r="F767" i="1"/>
  <c r="F766" i="1"/>
  <c r="F67" i="1"/>
  <c r="F66" i="1"/>
  <c r="F765" i="1"/>
  <c r="F764" i="1"/>
  <c r="F65" i="1"/>
  <c r="F763" i="1"/>
  <c r="F64" i="1"/>
  <c r="F762" i="1"/>
  <c r="F63" i="1"/>
  <c r="F761" i="1"/>
  <c r="F760" i="1"/>
  <c r="F759" i="1"/>
  <c r="F758" i="1"/>
  <c r="F62" i="1"/>
  <c r="F61" i="1"/>
  <c r="F757" i="1"/>
  <c r="F60" i="1"/>
  <c r="F756" i="1"/>
  <c r="F755" i="1"/>
  <c r="F754" i="1"/>
  <c r="F753" i="1"/>
  <c r="F752" i="1"/>
  <c r="F751" i="1"/>
  <c r="F750" i="1"/>
  <c r="F749" i="1"/>
  <c r="F748" i="1"/>
  <c r="F747" i="1"/>
  <c r="F59" i="1"/>
  <c r="F746" i="1"/>
  <c r="F745" i="1"/>
  <c r="F58" i="1"/>
  <c r="F744" i="1"/>
  <c r="F743" i="1"/>
  <c r="F742" i="1"/>
  <c r="F741" i="1"/>
  <c r="F740" i="1"/>
  <c r="F739" i="1"/>
  <c r="F738" i="1"/>
  <c r="F737" i="1"/>
  <c r="F736" i="1"/>
  <c r="F57" i="1"/>
  <c r="F56" i="1"/>
  <c r="F735" i="1"/>
  <c r="F55" i="1"/>
  <c r="F54" i="1"/>
  <c r="F53" i="1"/>
  <c r="F734" i="1"/>
  <c r="F52" i="1"/>
  <c r="F733" i="1"/>
  <c r="F51" i="1"/>
  <c r="F50" i="1"/>
  <c r="F732" i="1"/>
  <c r="F731" i="1"/>
  <c r="F730" i="1"/>
  <c r="F49" i="1"/>
  <c r="F729" i="1"/>
  <c r="F48" i="1"/>
  <c r="F728" i="1"/>
  <c r="F727" i="1"/>
  <c r="F726" i="1"/>
  <c r="F47" i="1"/>
  <c r="F725" i="1"/>
  <c r="F46" i="1"/>
  <c r="F45" i="1"/>
  <c r="F44" i="1"/>
  <c r="F724" i="1"/>
  <c r="F43" i="1"/>
  <c r="F723" i="1"/>
  <c r="F722" i="1"/>
  <c r="F42" i="1"/>
  <c r="F721" i="1"/>
  <c r="F720" i="1"/>
  <c r="F719" i="1"/>
  <c r="F718" i="1"/>
  <c r="F41" i="1"/>
  <c r="F40" i="1"/>
  <c r="F717" i="1"/>
  <c r="F716" i="1"/>
  <c r="F39" i="1"/>
  <c r="F715" i="1"/>
  <c r="F714" i="1"/>
  <c r="F713" i="1"/>
  <c r="F712" i="1"/>
  <c r="F711" i="1"/>
  <c r="F710" i="1"/>
  <c r="F709" i="1"/>
  <c r="F708" i="1"/>
  <c r="F38" i="1"/>
  <c r="F707" i="1"/>
  <c r="F706" i="1"/>
  <c r="F705" i="1"/>
  <c r="F37" i="1"/>
  <c r="F704" i="1"/>
  <c r="F36" i="1"/>
  <c r="F35" i="1"/>
  <c r="F34" i="1"/>
  <c r="F703" i="1"/>
  <c r="F33" i="1"/>
  <c r="F702" i="1"/>
  <c r="F32" i="1"/>
  <c r="F31" i="1"/>
  <c r="F30" i="1"/>
  <c r="F29" i="1"/>
  <c r="F701" i="1"/>
  <c r="F700" i="1"/>
  <c r="F699" i="1"/>
  <c r="F698" i="1"/>
  <c r="F28" i="1"/>
  <c r="F27" i="1"/>
  <c r="F26" i="1"/>
  <c r="F697" i="1"/>
  <c r="F696" i="1"/>
  <c r="F695" i="1"/>
  <c r="F694" i="1"/>
  <c r="F25" i="1"/>
  <c r="F24" i="1"/>
  <c r="F23" i="1"/>
  <c r="F22" i="1"/>
  <c r="F693" i="1"/>
  <c r="F692" i="1"/>
  <c r="F691" i="1"/>
  <c r="F690" i="1"/>
  <c r="F689" i="1"/>
  <c r="F688" i="1"/>
  <c r="F687" i="1"/>
  <c r="F686" i="1"/>
  <c r="F21" i="1"/>
  <c r="F685" i="1"/>
  <c r="F20" i="1"/>
  <c r="F684" i="1"/>
  <c r="F683" i="1"/>
  <c r="F682" i="1"/>
  <c r="F681" i="1"/>
  <c r="F680" i="1"/>
  <c r="F679" i="1"/>
  <c r="F678" i="1"/>
  <c r="F677" i="1"/>
  <c r="F19" i="1"/>
  <c r="F676" i="1"/>
  <c r="F675" i="1"/>
  <c r="F674" i="1"/>
  <c r="F673" i="1"/>
  <c r="F672" i="1"/>
  <c r="F671" i="1"/>
  <c r="F670" i="1"/>
  <c r="F669" i="1"/>
  <c r="F668" i="1"/>
  <c r="F667" i="1"/>
  <c r="F666" i="1"/>
  <c r="F665" i="1"/>
  <c r="F664" i="1"/>
  <c r="F663" i="1"/>
  <c r="F18" i="1"/>
  <c r="F662" i="1"/>
  <c r="F661" i="1"/>
  <c r="F660" i="1"/>
  <c r="F659" i="1"/>
  <c r="F658" i="1"/>
  <c r="F657" i="1"/>
  <c r="F17" i="1"/>
  <c r="F16" i="1"/>
  <c r="F15" i="1"/>
  <c r="F14" i="1"/>
  <c r="F656" i="1"/>
  <c r="F655" i="1"/>
  <c r="F13" i="1"/>
  <c r="F654" i="1"/>
  <c r="F653" i="1"/>
  <c r="F12" i="1"/>
  <c r="F11" i="1"/>
  <c r="F652" i="1"/>
  <c r="F651" i="1"/>
  <c r="F650" i="1"/>
  <c r="F10" i="1"/>
  <c r="F649" i="1"/>
  <c r="F648" i="1"/>
  <c r="F9"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8"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7" i="1"/>
  <c r="F6" i="1"/>
  <c r="F559" i="1"/>
  <c r="F558" i="1"/>
  <c r="F557" i="1"/>
  <c r="F556" i="1"/>
  <c r="F555" i="1"/>
  <c r="F554" i="1"/>
  <c r="F553" i="1"/>
  <c r="F552" i="1"/>
  <c r="F551" i="1"/>
  <c r="F550" i="1"/>
  <c r="F549" i="1"/>
  <c r="F548" i="1"/>
  <c r="F547" i="1"/>
  <c r="F546" i="1"/>
  <c r="F5" i="1"/>
  <c r="F545" i="1"/>
  <c r="F4" i="1"/>
  <c r="F544" i="1"/>
  <c r="F543" i="1"/>
  <c r="F542" i="1"/>
  <c r="F541" i="1"/>
  <c r="F540" i="1"/>
  <c r="F539" i="1"/>
  <c r="F538" i="1"/>
  <c r="F537" i="1"/>
  <c r="F536" i="1"/>
  <c r="F535" i="1"/>
  <c r="F534" i="1"/>
  <c r="F533" i="1"/>
  <c r="F532" i="1"/>
  <c r="F531" i="1"/>
  <c r="F530" i="1"/>
  <c r="F529" i="1"/>
  <c r="F528" i="1"/>
  <c r="F527" i="1"/>
  <c r="F3" i="1"/>
  <c r="F526" i="1"/>
  <c r="F525" i="1"/>
  <c r="F524" i="1"/>
  <c r="F523" i="1"/>
  <c r="F522" i="1"/>
  <c r="F521" i="1"/>
  <c r="F520" i="1"/>
  <c r="F519" i="1"/>
  <c r="F518" i="1"/>
  <c r="F517" i="1"/>
  <c r="F516" i="1"/>
  <c r="F515" i="1"/>
  <c r="F514" i="1"/>
  <c r="F513" i="1"/>
  <c r="F512" i="1"/>
  <c r="F511" i="1"/>
  <c r="F510" i="1"/>
  <c r="F509" i="1"/>
  <c r="F508" i="1"/>
  <c r="F507" i="1"/>
  <c r="G506" i="1"/>
  <c r="F506" i="1"/>
  <c r="AB770" i="1"/>
  <c r="AB777" i="1"/>
  <c r="AB792" i="1"/>
  <c r="AB816" i="1"/>
  <c r="AB811" i="1"/>
  <c r="AB806" i="1"/>
  <c r="AB798" i="1"/>
  <c r="AB793" i="1"/>
  <c r="AB781" i="1"/>
  <c r="AB68" i="1"/>
  <c r="AB771" i="1"/>
  <c r="AB545" i="1"/>
  <c r="AB536" i="1"/>
  <c r="AB532" i="1"/>
  <c r="AB527" i="1"/>
  <c r="AB524" i="1"/>
  <c r="AB5" i="1"/>
  <c r="AB537" i="1"/>
  <c r="AB75" i="1"/>
  <c r="AB73" i="1"/>
  <c r="AB70" i="1"/>
  <c r="AB533" i="1"/>
  <c r="AB528" i="1"/>
  <c r="AB534" i="1"/>
  <c r="AB854" i="1"/>
  <c r="AB820" i="1"/>
  <c r="AB817" i="1"/>
  <c r="AB778" i="1"/>
  <c r="AB548" i="1"/>
  <c r="AB549" i="1"/>
  <c r="AB550" i="1"/>
  <c r="AB551" i="1"/>
  <c r="AB552" i="1"/>
  <c r="AB506" i="1"/>
  <c r="AB553" i="1"/>
  <c r="AB554" i="1"/>
  <c r="AB555" i="1"/>
  <c r="AB556" i="1"/>
  <c r="AB557" i="1"/>
  <c r="AB558" i="1"/>
  <c r="AB559" i="1"/>
  <c r="AB6" i="1"/>
  <c r="AB7" i="1"/>
  <c r="AB560" i="1"/>
  <c r="AB561" i="1"/>
  <c r="AB562" i="1"/>
  <c r="AB563" i="1"/>
  <c r="AB564" i="1"/>
  <c r="AB565" i="1"/>
  <c r="AB566" i="1"/>
  <c r="AB567" i="1"/>
  <c r="AB568" i="1"/>
  <c r="AB507" i="1"/>
  <c r="AB569" i="1"/>
  <c r="AB570" i="1"/>
  <c r="AB571" i="1"/>
  <c r="AB572" i="1"/>
  <c r="AB508" i="1"/>
  <c r="AB573" i="1"/>
  <c r="AB574" i="1"/>
  <c r="AB575" i="1"/>
  <c r="AB576" i="1"/>
  <c r="AB577" i="1"/>
  <c r="AB578" i="1"/>
  <c r="AB579" i="1"/>
  <c r="AB580" i="1"/>
  <c r="AB581" i="1"/>
  <c r="AB582" i="1"/>
  <c r="AB583" i="1"/>
  <c r="AB584" i="1"/>
  <c r="AB585" i="1"/>
  <c r="AB586" i="1"/>
  <c r="AB8"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9" i="1"/>
  <c r="AB648" i="1"/>
  <c r="AB649" i="1"/>
  <c r="AB10" i="1"/>
  <c r="AB650" i="1"/>
  <c r="AB651" i="1"/>
  <c r="AB652" i="1"/>
  <c r="AB11" i="1"/>
  <c r="AB12" i="1"/>
  <c r="AB653" i="1"/>
  <c r="AB654" i="1"/>
  <c r="AB13" i="1"/>
  <c r="AB655" i="1"/>
  <c r="AB656" i="1"/>
  <c r="AB14" i="1"/>
  <c r="AB15" i="1"/>
  <c r="AB16" i="1"/>
  <c r="AB17" i="1"/>
  <c r="AB657" i="1"/>
  <c r="AB658" i="1"/>
  <c r="AB659" i="1"/>
  <c r="AB660" i="1"/>
  <c r="AB661" i="1"/>
  <c r="AB662" i="1"/>
  <c r="AB18" i="1"/>
  <c r="AB663" i="1"/>
  <c r="AB664" i="1"/>
  <c r="AB665" i="1"/>
  <c r="AB666" i="1"/>
  <c r="AB667" i="1"/>
  <c r="AB668" i="1"/>
  <c r="AB669" i="1"/>
  <c r="AB670" i="1"/>
  <c r="AB671" i="1"/>
  <c r="AB672" i="1"/>
  <c r="AB673" i="1"/>
  <c r="AB674" i="1"/>
  <c r="AB675" i="1"/>
  <c r="AB676" i="1"/>
  <c r="AB19" i="1"/>
  <c r="AB677" i="1"/>
  <c r="AB678" i="1"/>
  <c r="AB679" i="1"/>
  <c r="AB680" i="1"/>
  <c r="AB681" i="1"/>
  <c r="AB682" i="1"/>
  <c r="AB683" i="1"/>
  <c r="AB684" i="1"/>
  <c r="AB20" i="1"/>
  <c r="AB685" i="1"/>
  <c r="AB21" i="1"/>
  <c r="AB686" i="1"/>
  <c r="AB687" i="1"/>
  <c r="AB688" i="1"/>
  <c r="AB689" i="1"/>
  <c r="AB690" i="1"/>
  <c r="AB691" i="1"/>
  <c r="AB692" i="1"/>
  <c r="AB693" i="1"/>
  <c r="AB22" i="1"/>
  <c r="AB23" i="1"/>
  <c r="AB24" i="1"/>
  <c r="AB25" i="1"/>
  <c r="AB694" i="1"/>
  <c r="AB695" i="1"/>
  <c r="AB696" i="1"/>
  <c r="AB697" i="1"/>
  <c r="AB26" i="1"/>
  <c r="AB27" i="1"/>
  <c r="AB28" i="1"/>
  <c r="AB698" i="1"/>
  <c r="AB699" i="1"/>
  <c r="AB700" i="1"/>
  <c r="AB701" i="1"/>
  <c r="AB29" i="1"/>
  <c r="AB30" i="1"/>
  <c r="AB31" i="1"/>
  <c r="AB32" i="1"/>
  <c r="AB702" i="1"/>
  <c r="AB33" i="1"/>
  <c r="AB703" i="1"/>
  <c r="AB34" i="1"/>
  <c r="AB35" i="1"/>
  <c r="AB36" i="1"/>
  <c r="AB704" i="1"/>
  <c r="AB37" i="1"/>
  <c r="AB705" i="1"/>
  <c r="AB706" i="1"/>
  <c r="AB707" i="1"/>
  <c r="AB38" i="1"/>
  <c r="AB708" i="1"/>
  <c r="AB709" i="1"/>
  <c r="AB710" i="1"/>
  <c r="AB711" i="1"/>
  <c r="AB712" i="1"/>
  <c r="AB713" i="1"/>
  <c r="AB714" i="1"/>
  <c r="AB715" i="1"/>
  <c r="AB39" i="1"/>
  <c r="AB716" i="1"/>
  <c r="AB717" i="1"/>
  <c r="AB40" i="1"/>
  <c r="AB41" i="1"/>
  <c r="AB718" i="1"/>
  <c r="AB719" i="1"/>
  <c r="AB720" i="1"/>
  <c r="AB721" i="1"/>
  <c r="AB42" i="1"/>
  <c r="AB722" i="1"/>
  <c r="AB723" i="1"/>
  <c r="AB43" i="1"/>
  <c r="AB724" i="1"/>
  <c r="AB44" i="1"/>
  <c r="AB45" i="1"/>
  <c r="AB46" i="1"/>
  <c r="AB725" i="1"/>
  <c r="AB47" i="1"/>
  <c r="AB726" i="1"/>
  <c r="AB727" i="1"/>
  <c r="AB728" i="1"/>
  <c r="AB48" i="1"/>
  <c r="AB729" i="1"/>
  <c r="AB49" i="1"/>
  <c r="AB730" i="1"/>
  <c r="AB731" i="1"/>
  <c r="AB732" i="1"/>
  <c r="AB50" i="1"/>
  <c r="AB51" i="1"/>
  <c r="AB733" i="1"/>
  <c r="AB52" i="1"/>
  <c r="AB734" i="1"/>
  <c r="AB53" i="1"/>
  <c r="AB54" i="1"/>
  <c r="AB55" i="1"/>
  <c r="AB735" i="1"/>
  <c r="AB56" i="1"/>
  <c r="AB57" i="1"/>
  <c r="AB736" i="1"/>
  <c r="AB737" i="1"/>
  <c r="AB738" i="1"/>
  <c r="AB739" i="1"/>
  <c r="AB740" i="1"/>
  <c r="AB741" i="1"/>
  <c r="AB742" i="1"/>
  <c r="AB743" i="1"/>
  <c r="AB744" i="1"/>
  <c r="AB58" i="1"/>
  <c r="AB745" i="1"/>
  <c r="AB746" i="1"/>
  <c r="AB59" i="1"/>
  <c r="AB747" i="1"/>
  <c r="AB748" i="1"/>
  <c r="AB749" i="1"/>
  <c r="AB750" i="1"/>
  <c r="AB751" i="1"/>
  <c r="AB752" i="1"/>
  <c r="AB753" i="1"/>
  <c r="AB754" i="1"/>
  <c r="AB755" i="1"/>
  <c r="AB756" i="1"/>
  <c r="AB60" i="1"/>
  <c r="AB757" i="1"/>
  <c r="AB61" i="1"/>
  <c r="AB62" i="1"/>
  <c r="AB758" i="1"/>
  <c r="AB759" i="1"/>
  <c r="AB760" i="1"/>
  <c r="AB761" i="1"/>
  <c r="AB63" i="1"/>
  <c r="AB762" i="1"/>
  <c r="AB64" i="1"/>
  <c r="AB763" i="1"/>
  <c r="AB65" i="1"/>
  <c r="AB764" i="1"/>
  <c r="AB765" i="1"/>
  <c r="AB66" i="1"/>
  <c r="AB67" i="1"/>
  <c r="AB512" i="1"/>
  <c r="AB511" i="1"/>
  <c r="AB510" i="1"/>
  <c r="AB772" i="1"/>
  <c r="AB538" i="1"/>
  <c r="AB529" i="1"/>
  <c r="AB523" i="1"/>
  <c r="AB782" i="1"/>
  <c r="AB783" i="1"/>
  <c r="AB799" i="1"/>
  <c r="AB807" i="1"/>
  <c r="AB818" i="1"/>
  <c r="AB812" i="1"/>
  <c r="AB802" i="1"/>
  <c r="AB794" i="1"/>
  <c r="AB546" i="1"/>
  <c r="AB857" i="1"/>
  <c r="AB767" i="1"/>
  <c r="AB808" i="1"/>
  <c r="AB795" i="1"/>
  <c r="AB76" i="1"/>
  <c r="AB821" i="1"/>
  <c r="AB819" i="1"/>
  <c r="AB813" i="1"/>
  <c r="AB814" i="1"/>
  <c r="AB809" i="1"/>
  <c r="AB72" i="1"/>
  <c r="AB803" i="1"/>
  <c r="AB800" i="1"/>
  <c r="AB801" i="1"/>
  <c r="AB71" i="1"/>
  <c r="AB796" i="1"/>
  <c r="AB784" i="1"/>
  <c r="AB785" i="1"/>
  <c r="AB786" i="1"/>
  <c r="AB787" i="1"/>
  <c r="AB788" i="1"/>
  <c r="AB779" i="1"/>
  <c r="AB773" i="1"/>
  <c r="AB774" i="1"/>
  <c r="AB768" i="1"/>
  <c r="AB769" i="1"/>
  <c r="AB547" i="1"/>
  <c r="AB539" i="1"/>
  <c r="AB540" i="1"/>
  <c r="AB541" i="1"/>
  <c r="AB542" i="1"/>
  <c r="AB530" i="1"/>
  <c r="AB789" i="1"/>
  <c r="AB74" i="1"/>
  <c r="AB543" i="1"/>
  <c r="AB509" i="1"/>
  <c r="AB766" i="1"/>
  <c r="AB535" i="1"/>
  <c r="AB526" i="1"/>
  <c r="AB790" i="1"/>
  <c r="AB791" i="1"/>
  <c r="AB810" i="1"/>
  <c r="AB815" i="1"/>
  <c r="AB804" i="1"/>
  <c r="AB805" i="1"/>
  <c r="AB797" i="1"/>
  <c r="AB780" i="1"/>
  <c r="AB775" i="1"/>
  <c r="AB544" i="1"/>
  <c r="AB525" i="1"/>
  <c r="AB776" i="1"/>
  <c r="AB822" i="1"/>
  <c r="AB823" i="1"/>
  <c r="AB824" i="1"/>
  <c r="AB825" i="1"/>
  <c r="AB826" i="1"/>
  <c r="AB827" i="1"/>
  <c r="AB828" i="1"/>
  <c r="AB829" i="1"/>
  <c r="AB830" i="1"/>
  <c r="AB831" i="1"/>
  <c r="AB832" i="1"/>
  <c r="AB833" i="1"/>
  <c r="AB834" i="1"/>
  <c r="AB835" i="1"/>
  <c r="AB836" i="1"/>
  <c r="AB837" i="1"/>
  <c r="AB838" i="1"/>
  <c r="AB839" i="1"/>
  <c r="AB840" i="1"/>
  <c r="AB841" i="1"/>
  <c r="AB77" i="1"/>
  <c r="AB842" i="1"/>
  <c r="AB843" i="1"/>
  <c r="AB844" i="1"/>
  <c r="AB78" i="1"/>
  <c r="AB845" i="1"/>
  <c r="AB846" i="1"/>
  <c r="AB79" i="1"/>
  <c r="AB80" i="1"/>
  <c r="AB847" i="1"/>
  <c r="AB848" i="1"/>
  <c r="AB849" i="1"/>
  <c r="AB81" i="1"/>
  <c r="AB82" i="1"/>
  <c r="AB850" i="1"/>
  <c r="AB83" i="1"/>
  <c r="AB851" i="1"/>
  <c r="AB852" i="1"/>
  <c r="AB853" i="1"/>
  <c r="AB69" i="1"/>
  <c r="AB855" i="1"/>
  <c r="AB856" i="1"/>
  <c r="AB858" i="1"/>
  <c r="AB859" i="1"/>
  <c r="AB860" i="1"/>
  <c r="AB861" i="1"/>
  <c r="AB862" i="1"/>
  <c r="AB863" i="1"/>
  <c r="AB864" i="1"/>
  <c r="AB513" i="1"/>
  <c r="AB865" i="1"/>
  <c r="AB866" i="1"/>
  <c r="AB867" i="1"/>
  <c r="AB514" i="1"/>
  <c r="AB868" i="1"/>
  <c r="AB869" i="1"/>
  <c r="AB870" i="1"/>
  <c r="AB871" i="1"/>
  <c r="AB872" i="1"/>
  <c r="AB873" i="1"/>
  <c r="AB874" i="1"/>
  <c r="AB875" i="1"/>
  <c r="AB876" i="1"/>
  <c r="AB877" i="1"/>
  <c r="AB515" i="1"/>
  <c r="AB878" i="1"/>
  <c r="AB879" i="1"/>
  <c r="AB880" i="1"/>
  <c r="AB881" i="1"/>
  <c r="AB882" i="1"/>
  <c r="AB883" i="1"/>
  <c r="AB884" i="1"/>
  <c r="AB885" i="1"/>
  <c r="AB886" i="1"/>
  <c r="AB887" i="1"/>
  <c r="AB888" i="1"/>
  <c r="AB889" i="1"/>
  <c r="AB516" i="1"/>
  <c r="AB890" i="1"/>
  <c r="AB891" i="1"/>
  <c r="AB892" i="1"/>
  <c r="AB893" i="1"/>
  <c r="AB894" i="1"/>
  <c r="AB895" i="1"/>
  <c r="AB896" i="1"/>
  <c r="AB897" i="1"/>
  <c r="AB898" i="1"/>
  <c r="AB517" i="1"/>
  <c r="AB899" i="1"/>
  <c r="AB900" i="1"/>
  <c r="AB901" i="1"/>
  <c r="AB902" i="1"/>
  <c r="AB903" i="1"/>
  <c r="AB518" i="1"/>
  <c r="AB904" i="1"/>
  <c r="AB905" i="1"/>
  <c r="AB906" i="1"/>
  <c r="AB519" i="1"/>
  <c r="AB907" i="1"/>
  <c r="AB908" i="1"/>
  <c r="AB909" i="1"/>
  <c r="AB910" i="1"/>
  <c r="AB520" i="1"/>
  <c r="AB911" i="1"/>
  <c r="AB912" i="1"/>
  <c r="AB521" i="1"/>
  <c r="AB913" i="1"/>
  <c r="AB914" i="1"/>
  <c r="AB915" i="1"/>
  <c r="AB916" i="1"/>
  <c r="AB917" i="1"/>
  <c r="AB918" i="1"/>
  <c r="AB919" i="1"/>
  <c r="AB522"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84" i="1"/>
  <c r="AB85" i="1"/>
  <c r="AB86" i="1"/>
  <c r="AB1213" i="1"/>
  <c r="AB1214" i="1"/>
  <c r="AB1215" i="1"/>
  <c r="AB1216" i="1"/>
  <c r="AB1217" i="1"/>
  <c r="AB87" i="1"/>
  <c r="AB88" i="1"/>
  <c r="AB89" i="1"/>
  <c r="AB1218" i="1"/>
  <c r="AB1219" i="1"/>
  <c r="AB1220" i="1"/>
  <c r="AB1221" i="1"/>
  <c r="AB1222" i="1"/>
  <c r="AB90" i="1"/>
  <c r="AB91" i="1"/>
  <c r="AB1223" i="1"/>
  <c r="AB92" i="1"/>
  <c r="AB1224" i="1"/>
  <c r="AB1225" i="1"/>
  <c r="AB1226" i="1"/>
  <c r="AB1227" i="1"/>
  <c r="AB93" i="1"/>
  <c r="AB94" i="1"/>
  <c r="AB95" i="1"/>
  <c r="AB1228" i="1"/>
  <c r="AB96" i="1"/>
  <c r="AB97" i="1"/>
  <c r="AB1229" i="1"/>
  <c r="AB1230" i="1"/>
  <c r="AB1231" i="1"/>
  <c r="AB1232" i="1"/>
  <c r="AB98" i="1"/>
  <c r="AB99" i="1"/>
  <c r="AB1233" i="1"/>
  <c r="AB1234" i="1"/>
  <c r="AB1235" i="1"/>
  <c r="AB1236" i="1"/>
  <c r="AB1237" i="1"/>
  <c r="AB100" i="1"/>
  <c r="AB101" i="1"/>
  <c r="AB1238" i="1"/>
  <c r="AB1239" i="1"/>
  <c r="AB1240" i="1"/>
  <c r="AB1241" i="1"/>
  <c r="AB1242" i="1"/>
  <c r="AB1243" i="1"/>
  <c r="AB1244" i="1"/>
  <c r="AB1245" i="1"/>
  <c r="AB102" i="1"/>
  <c r="AB1246" i="1"/>
  <c r="AB1247" i="1"/>
  <c r="AB1248" i="1"/>
  <c r="AB1249" i="1"/>
  <c r="AB1250" i="1"/>
  <c r="AB1251" i="1"/>
  <c r="AB1252" i="1"/>
  <c r="AB1253" i="1"/>
  <c r="AB103" i="1"/>
  <c r="AB1254" i="1"/>
  <c r="AB104" i="1"/>
  <c r="AB1255" i="1"/>
  <c r="AB105" i="1"/>
  <c r="AB106" i="1"/>
  <c r="AB107" i="1"/>
  <c r="AB108" i="1"/>
  <c r="AB1256" i="1"/>
  <c r="AB109" i="1"/>
  <c r="AB1257" i="1"/>
  <c r="AB1258" i="1"/>
  <c r="AB1259" i="1"/>
  <c r="AB1260" i="1"/>
  <c r="AB110" i="1"/>
  <c r="AB1261" i="1"/>
  <c r="AB1262" i="1"/>
  <c r="AB111" i="1"/>
  <c r="AB112" i="1"/>
  <c r="AB113" i="1"/>
  <c r="AB114" i="1"/>
  <c r="AB1263" i="1"/>
  <c r="AB115" i="1"/>
  <c r="AB116" i="1"/>
  <c r="AB117" i="1"/>
  <c r="AB1264" i="1"/>
  <c r="AB118" i="1"/>
  <c r="AB1265" i="1"/>
  <c r="AB1266" i="1"/>
  <c r="AB119" i="1"/>
  <c r="AB1267" i="1"/>
  <c r="AB1268" i="1"/>
  <c r="AB1269" i="1"/>
  <c r="AB1270" i="1"/>
  <c r="AB1271" i="1"/>
  <c r="AB120" i="1"/>
  <c r="AB1272" i="1"/>
  <c r="AB1273" i="1"/>
  <c r="AB121" i="1"/>
  <c r="AB1274" i="1"/>
  <c r="AB1275" i="1"/>
  <c r="AB122" i="1"/>
  <c r="AB1276" i="1"/>
  <c r="AB1277" i="1"/>
  <c r="AB123" i="1"/>
  <c r="AB124" i="1"/>
  <c r="AB1278" i="1"/>
  <c r="AB1279" i="1"/>
  <c r="AB1280" i="1"/>
  <c r="AB1281" i="1"/>
  <c r="AB125" i="1"/>
  <c r="AB1282" i="1"/>
  <c r="AB126" i="1"/>
  <c r="AB127" i="1"/>
  <c r="AB1283" i="1"/>
  <c r="AB1284" i="1"/>
  <c r="AB1285" i="1"/>
  <c r="AB1286" i="1"/>
  <c r="AB1287" i="1"/>
  <c r="AB1288" i="1"/>
  <c r="AB1289" i="1"/>
  <c r="AB1290" i="1"/>
  <c r="AB128" i="1"/>
  <c r="AB1291" i="1"/>
  <c r="AB129" i="1"/>
  <c r="AB1292" i="1"/>
  <c r="AB1293" i="1"/>
  <c r="AB130" i="1"/>
  <c r="AB1294" i="1"/>
  <c r="AB1295" i="1"/>
  <c r="AB1296" i="1"/>
  <c r="AB131" i="1"/>
  <c r="AB132" i="1"/>
  <c r="AB1297" i="1"/>
  <c r="AB133" i="1"/>
  <c r="AB1298" i="1"/>
  <c r="AB1299" i="1"/>
  <c r="AB1300" i="1"/>
  <c r="AB1301" i="1"/>
  <c r="AB134" i="1"/>
  <c r="AB135" i="1"/>
  <c r="AB136" i="1"/>
  <c r="AB1302" i="1"/>
  <c r="AB1303" i="1"/>
  <c r="AB137" i="1"/>
  <c r="AB1304" i="1"/>
  <c r="AB1305" i="1"/>
  <c r="AB138" i="1"/>
  <c r="AB1306" i="1"/>
  <c r="AB1307" i="1"/>
  <c r="AB1308" i="1"/>
  <c r="AB139" i="1"/>
  <c r="AB1309" i="1"/>
  <c r="AB140" i="1"/>
  <c r="AB141" i="1"/>
  <c r="AB142" i="1"/>
  <c r="AB1310" i="1"/>
  <c r="AB143" i="1"/>
  <c r="AB1311" i="1"/>
  <c r="AB144" i="1"/>
  <c r="AB1312" i="1"/>
  <c r="AB145" i="1"/>
  <c r="AB1313" i="1"/>
  <c r="AB1314" i="1"/>
  <c r="AB1315" i="1"/>
  <c r="AB146" i="1"/>
  <c r="AB1316" i="1"/>
  <c r="AB1317" i="1"/>
  <c r="AB147" i="1"/>
  <c r="AB148" i="1"/>
  <c r="AB1318" i="1"/>
  <c r="AB1319" i="1"/>
  <c r="AB1320" i="1"/>
  <c r="AB1321" i="1"/>
  <c r="AB149" i="1"/>
  <c r="AB1322" i="1"/>
  <c r="AB1323" i="1"/>
  <c r="AB1324" i="1"/>
  <c r="AB150" i="1"/>
  <c r="AB151" i="1"/>
  <c r="AB152" i="1"/>
  <c r="AB153" i="1"/>
  <c r="AB154" i="1"/>
  <c r="AB1325" i="1"/>
  <c r="AB1326" i="1"/>
  <c r="AB155" i="1"/>
  <c r="AB1327" i="1"/>
  <c r="AB1328" i="1"/>
  <c r="AB156" i="1"/>
  <c r="AB1329" i="1"/>
  <c r="AB1330" i="1"/>
  <c r="AB1331" i="1"/>
  <c r="AB1332" i="1"/>
  <c r="AB157" i="1"/>
  <c r="AB158" i="1"/>
  <c r="AB1333" i="1"/>
  <c r="AB1334" i="1"/>
  <c r="AB1335" i="1"/>
  <c r="AB1336" i="1"/>
  <c r="AB1337" i="1"/>
  <c r="AB159" i="1"/>
  <c r="AB1338" i="1"/>
  <c r="AB1339" i="1"/>
  <c r="AB1340" i="1"/>
  <c r="AB1341" i="1"/>
  <c r="AB1342" i="1"/>
  <c r="AB1343" i="1"/>
  <c r="AB160" i="1"/>
  <c r="AB1344" i="1"/>
  <c r="AB1345" i="1"/>
  <c r="AB161" i="1"/>
  <c r="AB162" i="1"/>
  <c r="AB163" i="1"/>
  <c r="AB1346" i="1"/>
  <c r="AB1347" i="1"/>
  <c r="AB1348" i="1"/>
  <c r="AB164" i="1"/>
  <c r="AB1349" i="1"/>
  <c r="AB1350" i="1"/>
  <c r="AB165" i="1"/>
  <c r="AB1351" i="1"/>
  <c r="AB166" i="1"/>
  <c r="AB1352" i="1"/>
  <c r="AB1353" i="1"/>
  <c r="AB167" i="1"/>
  <c r="AB168" i="1"/>
  <c r="AB169" i="1"/>
  <c r="AB1354" i="1"/>
  <c r="AB170" i="1"/>
  <c r="AB171" i="1"/>
  <c r="AB172" i="1"/>
  <c r="AB1355" i="1"/>
  <c r="AB1356" i="1"/>
  <c r="AB173" i="1"/>
  <c r="AB1357" i="1"/>
  <c r="AB1358" i="1"/>
  <c r="AB174" i="1"/>
  <c r="AB1359" i="1"/>
  <c r="AB175" i="1"/>
  <c r="AB176" i="1"/>
  <c r="AB177" i="1"/>
  <c r="AB178" i="1"/>
  <c r="AB179" i="1"/>
  <c r="AB180" i="1"/>
  <c r="AB1360" i="1"/>
  <c r="AB1361" i="1"/>
  <c r="AB1362" i="1"/>
  <c r="AB1363" i="1"/>
  <c r="AB181" i="1"/>
  <c r="AB182" i="1"/>
  <c r="AB1364" i="1"/>
  <c r="AB1365" i="1"/>
  <c r="AB1366" i="1"/>
  <c r="AB183" i="1"/>
  <c r="AB1367" i="1"/>
  <c r="AB1368" i="1"/>
  <c r="AB184" i="1"/>
  <c r="AB185" i="1"/>
  <c r="AB1369" i="1"/>
  <c r="AB1370" i="1"/>
  <c r="AB1371" i="1"/>
  <c r="AB186" i="1"/>
  <c r="AB1372" i="1"/>
  <c r="AB1373" i="1"/>
  <c r="AB187" i="1"/>
  <c r="AB188" i="1"/>
  <c r="AB1374" i="1"/>
  <c r="AB1375" i="1"/>
  <c r="AB189" i="1"/>
  <c r="AB1376" i="1"/>
  <c r="AB1377" i="1"/>
  <c r="AB190" i="1"/>
  <c r="AB1378" i="1"/>
  <c r="AB191" i="1"/>
  <c r="AB1379" i="1"/>
  <c r="AB1380" i="1"/>
  <c r="AB1381" i="1"/>
  <c r="AB192" i="1"/>
  <c r="AB193" i="1"/>
  <c r="AB1382" i="1"/>
  <c r="AB1383" i="1"/>
  <c r="AB194" i="1"/>
  <c r="AB195" i="1"/>
  <c r="AB1384" i="1"/>
  <c r="AB1385" i="1"/>
  <c r="AB196" i="1"/>
  <c r="AB197" i="1"/>
  <c r="AB1386" i="1"/>
  <c r="AB1387" i="1"/>
  <c r="AB1388" i="1"/>
  <c r="AB198" i="1"/>
  <c r="AB1389" i="1"/>
  <c r="AB199" i="1"/>
  <c r="AB200" i="1"/>
  <c r="AB1390" i="1"/>
  <c r="AB1391" i="1"/>
  <c r="AB1392" i="1"/>
  <c r="AB1393" i="1"/>
  <c r="AB1394" i="1"/>
  <c r="AB1395" i="1"/>
  <c r="AB201" i="1"/>
  <c r="AB1396" i="1"/>
  <c r="AB1397" i="1"/>
  <c r="AB1398" i="1"/>
  <c r="AB1399" i="1"/>
  <c r="AB202" i="1"/>
  <c r="AB1400" i="1"/>
  <c r="AB203" i="1"/>
  <c r="AB204" i="1"/>
  <c r="AB1401" i="1"/>
  <c r="AB1402" i="1"/>
  <c r="AB205" i="1"/>
  <c r="AB206" i="1"/>
  <c r="AB1403" i="1"/>
  <c r="AB207" i="1"/>
  <c r="AB208" i="1"/>
  <c r="AB1404" i="1"/>
  <c r="AB1405" i="1"/>
  <c r="AB209" i="1"/>
  <c r="AB1406" i="1"/>
  <c r="AB1407" i="1"/>
  <c r="AB1408" i="1"/>
  <c r="AB210" i="1"/>
  <c r="AB211" i="1"/>
  <c r="AB212" i="1"/>
  <c r="AB213" i="1"/>
  <c r="AB1409" i="1"/>
  <c r="AB1410" i="1"/>
  <c r="AB1411" i="1"/>
  <c r="AB1412" i="1"/>
  <c r="AB214" i="1"/>
  <c r="AB215" i="1"/>
  <c r="AB216" i="1"/>
  <c r="AB1413" i="1"/>
  <c r="AB1414" i="1"/>
  <c r="AB217" i="1"/>
  <c r="AB218" i="1"/>
  <c r="AB1415" i="1"/>
  <c r="AB219" i="1"/>
  <c r="AB1416" i="1"/>
  <c r="AB220" i="1"/>
  <c r="AB1417" i="1"/>
  <c r="AB1418" i="1"/>
  <c r="AB1419" i="1"/>
  <c r="AB1420" i="1"/>
  <c r="AB1421" i="1"/>
  <c r="AB221" i="1"/>
  <c r="AB222" i="1"/>
  <c r="AB223" i="1"/>
  <c r="AB224" i="1"/>
  <c r="AB1422" i="1"/>
  <c r="AB225" i="1"/>
  <c r="AB1423" i="1"/>
  <c r="AB1424" i="1"/>
  <c r="AB1425" i="1"/>
  <c r="AB1426" i="1"/>
  <c r="AB1427" i="1"/>
  <c r="AB1428" i="1"/>
  <c r="AB1429" i="1"/>
  <c r="AB226" i="1"/>
  <c r="AB227" i="1"/>
  <c r="AB1430" i="1"/>
  <c r="AB1431" i="1"/>
  <c r="AB1432" i="1"/>
  <c r="AB1433" i="1"/>
  <c r="AB1434" i="1"/>
  <c r="AB228" i="1"/>
  <c r="AB1435" i="1"/>
  <c r="AB1436" i="1"/>
  <c r="AB1437" i="1"/>
  <c r="AB229" i="1"/>
  <c r="AB230" i="1"/>
  <c r="AB1438" i="1"/>
  <c r="AB1439" i="1"/>
  <c r="AB1440" i="1"/>
  <c r="AB1441" i="1"/>
  <c r="AB231" i="1"/>
  <c r="AB232" i="1"/>
  <c r="AB233" i="1"/>
  <c r="AB234" i="1"/>
  <c r="AB235" i="1"/>
  <c r="AB236" i="1"/>
  <c r="AB1442" i="1"/>
  <c r="AB1443" i="1"/>
  <c r="AB237" i="1"/>
  <c r="AB1444" i="1"/>
  <c r="AB1445" i="1"/>
  <c r="AB238" i="1"/>
  <c r="AB1446" i="1"/>
  <c r="AB1447" i="1"/>
  <c r="AB1448" i="1"/>
  <c r="AB239" i="1"/>
  <c r="AB1449" i="1"/>
  <c r="AB1450" i="1"/>
  <c r="AB1451" i="1"/>
  <c r="AB1452" i="1"/>
  <c r="AB1453" i="1"/>
  <c r="AB240" i="1"/>
  <c r="AB1454" i="1"/>
  <c r="AB241" i="1"/>
  <c r="AB1455" i="1"/>
  <c r="AB242" i="1"/>
  <c r="AB1456" i="1"/>
  <c r="AB1457" i="1"/>
  <c r="AB1458" i="1"/>
  <c r="AB1459" i="1"/>
  <c r="AB1460" i="1"/>
  <c r="AB1461" i="1"/>
  <c r="AB243" i="1"/>
  <c r="AB1462" i="1"/>
  <c r="AB1463" i="1"/>
  <c r="AB1464" i="1"/>
  <c r="AB244" i="1"/>
  <c r="AB1465" i="1"/>
  <c r="AB1466" i="1"/>
  <c r="AB245" i="1"/>
  <c r="AB246" i="1"/>
  <c r="AB1467" i="1"/>
  <c r="AB1468" i="1"/>
  <c r="AB247" i="1"/>
  <c r="AB248" i="1"/>
  <c r="AB249" i="1"/>
  <c r="AB250" i="1"/>
  <c r="AB1469" i="1"/>
  <c r="AB251" i="1"/>
  <c r="AB252" i="1"/>
  <c r="AB253" i="1"/>
  <c r="AB1470" i="1"/>
  <c r="AB254" i="1"/>
  <c r="AB255" i="1"/>
  <c r="AB1471" i="1"/>
  <c r="AB256" i="1"/>
  <c r="AB1472" i="1"/>
  <c r="AB1473" i="1"/>
  <c r="AB1474" i="1"/>
  <c r="AB1475" i="1"/>
  <c r="AB257" i="1"/>
  <c r="AB1476" i="1"/>
  <c r="AB1477" i="1"/>
  <c r="AB1478" i="1"/>
  <c r="AB1479" i="1"/>
  <c r="AB1480" i="1"/>
  <c r="AB258" i="1"/>
  <c r="AB259" i="1"/>
  <c r="AB1481" i="1"/>
  <c r="AB260" i="1"/>
  <c r="AB1482" i="1"/>
  <c r="AB1483" i="1"/>
  <c r="AB1484" i="1"/>
  <c r="AB1485" i="1"/>
  <c r="AB261" i="1"/>
  <c r="AB262" i="1"/>
  <c r="AB1486" i="1"/>
  <c r="AB263" i="1"/>
  <c r="AB264" i="1"/>
  <c r="AB265" i="1"/>
  <c r="AB1487" i="1"/>
  <c r="AB1488" i="1"/>
  <c r="AB1489" i="1"/>
  <c r="AB1490" i="1"/>
  <c r="AB1491" i="1"/>
  <c r="AB266" i="1"/>
  <c r="AB267" i="1"/>
  <c r="AB1492" i="1"/>
  <c r="AB268" i="1"/>
  <c r="AB1493" i="1"/>
  <c r="AB1494" i="1"/>
  <c r="AB1495" i="1"/>
  <c r="AB1496" i="1"/>
  <c r="AB1497" i="1"/>
  <c r="AB1498" i="1"/>
  <c r="AB1499" i="1"/>
  <c r="AB269" i="1"/>
  <c r="AB270" i="1"/>
  <c r="AB1500" i="1"/>
  <c r="AB1501" i="1"/>
  <c r="AB1502" i="1"/>
  <c r="AB1503" i="1"/>
  <c r="AB1504" i="1"/>
  <c r="AB1505" i="1"/>
  <c r="AB1506" i="1"/>
  <c r="AB271" i="1"/>
  <c r="AB272" i="1"/>
  <c r="AB1507" i="1"/>
  <c r="AB273" i="1"/>
  <c r="AB274" i="1"/>
  <c r="AB275" i="1"/>
  <c r="AB276" i="1"/>
  <c r="AB277" i="1"/>
  <c r="AB1508" i="1"/>
  <c r="AB1509" i="1"/>
  <c r="AB278" i="1"/>
  <c r="AB279" i="1"/>
  <c r="AB280" i="1"/>
  <c r="AB1510" i="1"/>
  <c r="AB281" i="1"/>
  <c r="AB1511" i="1"/>
  <c r="AB282" i="1"/>
  <c r="AB1512" i="1"/>
  <c r="AB1513" i="1"/>
  <c r="AB1514" i="1"/>
  <c r="AB1515" i="1"/>
  <c r="AB283" i="1"/>
  <c r="AB1516" i="1"/>
  <c r="AB1517" i="1"/>
  <c r="AB284" i="1"/>
  <c r="AB1518" i="1"/>
  <c r="AB1519" i="1"/>
  <c r="AB285" i="1"/>
  <c r="AB1520" i="1"/>
  <c r="AB1521" i="1"/>
  <c r="AB286" i="1"/>
  <c r="AB1522" i="1"/>
  <c r="AB1523" i="1"/>
  <c r="AB1524" i="1"/>
  <c r="AB287" i="1"/>
  <c r="AB1525" i="1"/>
  <c r="AB1526" i="1"/>
  <c r="AB288" i="1"/>
  <c r="AB1527" i="1"/>
  <c r="AB289" i="1"/>
  <c r="AB290" i="1"/>
  <c r="AB291" i="1"/>
  <c r="AB292" i="1"/>
  <c r="AB1528" i="1"/>
  <c r="AB293" i="1"/>
  <c r="AB294" i="1"/>
  <c r="AB295" i="1"/>
  <c r="AB1529" i="1"/>
  <c r="AB296" i="1"/>
  <c r="AB1530" i="1"/>
  <c r="AB1531" i="1"/>
  <c r="AB1532" i="1"/>
  <c r="AB297" i="1"/>
  <c r="AB298" i="1"/>
  <c r="AB1533" i="1"/>
  <c r="AB299" i="1"/>
  <c r="AB300" i="1"/>
  <c r="AB1534" i="1"/>
  <c r="AB1535" i="1"/>
  <c r="AB301" i="1"/>
  <c r="AB1536" i="1"/>
  <c r="AB1537" i="1"/>
  <c r="AB1538" i="1"/>
  <c r="AB1539" i="1"/>
  <c r="AB302" i="1"/>
  <c r="AB1540" i="1"/>
  <c r="AB303" i="1"/>
  <c r="AB1541" i="1"/>
  <c r="AB1542" i="1"/>
  <c r="AB1543" i="1"/>
  <c r="AB1544" i="1"/>
  <c r="AB304" i="1"/>
  <c r="AB305" i="1"/>
  <c r="AB306" i="1"/>
  <c r="AB307" i="1"/>
  <c r="AB1545" i="1"/>
  <c r="AB1546" i="1"/>
  <c r="AB1547" i="1"/>
  <c r="AB1548" i="1"/>
  <c r="AB308" i="1"/>
  <c r="AB1549" i="1"/>
  <c r="AB1550" i="1"/>
  <c r="AB1551" i="1"/>
  <c r="AB1552" i="1"/>
  <c r="AB1553" i="1"/>
  <c r="AB1554" i="1"/>
  <c r="AB309" i="1"/>
  <c r="AB310" i="1"/>
  <c r="AB1555" i="1"/>
  <c r="AB1556" i="1"/>
  <c r="AB1557" i="1"/>
  <c r="AB1558" i="1"/>
  <c r="AB311" i="1"/>
  <c r="AB1559" i="1"/>
  <c r="AB1560" i="1"/>
  <c r="AB312" i="1"/>
  <c r="AB1561" i="1"/>
  <c r="AB1562" i="1"/>
  <c r="AB1563" i="1"/>
  <c r="AB313" i="1"/>
  <c r="AB1564" i="1"/>
  <c r="AB314" i="1"/>
  <c r="AB1565" i="1"/>
  <c r="AB315" i="1"/>
  <c r="AB316" i="1"/>
  <c r="AB317" i="1"/>
  <c r="AB318" i="1"/>
  <c r="AB319" i="1"/>
  <c r="AB320" i="1"/>
  <c r="AB1566" i="1"/>
  <c r="AB1567" i="1"/>
  <c r="AB1568" i="1"/>
  <c r="AB1569" i="1"/>
  <c r="AB321" i="1"/>
  <c r="AB322" i="1"/>
  <c r="AB1570" i="1"/>
  <c r="AB323" i="1"/>
  <c r="AB1571" i="1"/>
  <c r="AB1572" i="1"/>
  <c r="AB1573" i="1"/>
  <c r="AB324" i="1"/>
  <c r="AB1574" i="1"/>
  <c r="AB325" i="1"/>
  <c r="AB1575" i="1"/>
  <c r="AB1576" i="1"/>
  <c r="AB326" i="1"/>
  <c r="AB1577" i="1"/>
  <c r="AB1578" i="1"/>
  <c r="AB1579" i="1"/>
  <c r="AB327" i="1"/>
  <c r="AB328" i="1"/>
  <c r="AB1580" i="1"/>
  <c r="AB329" i="1"/>
  <c r="AB1581" i="1"/>
  <c r="AB1582" i="1"/>
  <c r="AB1583" i="1"/>
  <c r="AB1584" i="1"/>
  <c r="AB1585" i="1"/>
  <c r="AB330" i="1"/>
  <c r="AB331" i="1"/>
  <c r="AB1586" i="1"/>
  <c r="AB1587" i="1"/>
  <c r="AB1588" i="1"/>
  <c r="AB332" i="1"/>
  <c r="AB1589" i="1"/>
  <c r="AB1590" i="1"/>
  <c r="AB333" i="1"/>
  <c r="AB1591" i="1"/>
  <c r="AB334" i="1"/>
  <c r="AB335" i="1"/>
  <c r="AB1592" i="1"/>
  <c r="AB336" i="1"/>
  <c r="AB1593" i="1"/>
  <c r="AB1594" i="1"/>
  <c r="AB1595" i="1"/>
  <c r="AB1596" i="1"/>
  <c r="AB337" i="1"/>
  <c r="AB338" i="1"/>
  <c r="AB1597" i="1"/>
  <c r="AB1598" i="1"/>
  <c r="AB1599" i="1"/>
  <c r="AB339" i="1"/>
  <c r="AB1600" i="1"/>
  <c r="AB340" i="1"/>
  <c r="AB1601" i="1"/>
  <c r="AB1602" i="1"/>
  <c r="AB1603" i="1"/>
  <c r="AB1604" i="1"/>
  <c r="AB341" i="1"/>
  <c r="AB342" i="1"/>
  <c r="AB343" i="1"/>
  <c r="AB344" i="1"/>
  <c r="AB345" i="1"/>
  <c r="AB346" i="1"/>
  <c r="AB1605" i="1"/>
  <c r="AB1606" i="1"/>
  <c r="AB1607" i="1"/>
  <c r="AB1608" i="1"/>
  <c r="AB347" i="1"/>
  <c r="AB1609" i="1"/>
  <c r="AB1610" i="1"/>
  <c r="AB348" i="1"/>
  <c r="AB1611" i="1"/>
  <c r="AB1612" i="1"/>
  <c r="AB349" i="1"/>
  <c r="AB1613" i="1"/>
  <c r="AB350" i="1"/>
  <c r="AB1614" i="1"/>
  <c r="AB1615" i="1"/>
  <c r="AB1616" i="1"/>
  <c r="AB1617" i="1"/>
  <c r="AB1618" i="1"/>
  <c r="AB351" i="1"/>
  <c r="AB352" i="1"/>
  <c r="AB1619" i="1"/>
  <c r="AB1620" i="1"/>
  <c r="AB1621" i="1"/>
  <c r="AB1622" i="1"/>
  <c r="AB353" i="1"/>
  <c r="AB354" i="1"/>
  <c r="AB355" i="1"/>
  <c r="AB1623" i="1"/>
  <c r="AB1624" i="1"/>
  <c r="AB1625" i="1"/>
  <c r="AB1626" i="1"/>
  <c r="AB356" i="1"/>
  <c r="AB1627" i="1"/>
  <c r="AB1628" i="1"/>
  <c r="AB1629" i="1"/>
  <c r="AB357" i="1"/>
  <c r="AB358" i="1"/>
  <c r="AB1630" i="1"/>
  <c r="AB359" i="1"/>
  <c r="AB1631" i="1"/>
  <c r="AB360" i="1"/>
  <c r="AB361" i="1"/>
  <c r="AB1632" i="1"/>
  <c r="AB362" i="1"/>
  <c r="AB1633" i="1"/>
  <c r="AB363" i="1"/>
  <c r="AB1634" i="1"/>
  <c r="AB364" i="1"/>
  <c r="AB1635" i="1"/>
  <c r="AB1636" i="1"/>
  <c r="AB1637" i="1"/>
  <c r="AB365" i="1"/>
  <c r="AB1638" i="1"/>
  <c r="AB366" i="1"/>
  <c r="AB367" i="1"/>
  <c r="AB368" i="1"/>
  <c r="AB369" i="1"/>
  <c r="AB1639" i="1"/>
  <c r="AB1640" i="1"/>
  <c r="AB1641" i="1"/>
  <c r="AB1642" i="1"/>
  <c r="AB370" i="1"/>
  <c r="AB1643" i="1"/>
  <c r="AB1644" i="1"/>
  <c r="AB371" i="1"/>
  <c r="AB372" i="1"/>
  <c r="AB373" i="1"/>
  <c r="AB1645" i="1"/>
  <c r="AB1646" i="1"/>
  <c r="AB374" i="1"/>
  <c r="AB375" i="1"/>
  <c r="AB1647" i="1"/>
  <c r="AB1648" i="1"/>
  <c r="AB1649" i="1"/>
  <c r="AB1650" i="1"/>
  <c r="AB376" i="1"/>
  <c r="AB1651" i="1"/>
  <c r="AB1652" i="1"/>
  <c r="AB1653" i="1"/>
  <c r="AB1654" i="1"/>
  <c r="AB1655" i="1"/>
  <c r="AB1656" i="1"/>
  <c r="AB377" i="1"/>
  <c r="AB1657" i="1"/>
  <c r="AB1658" i="1"/>
  <c r="AB378" i="1"/>
  <c r="AB379" i="1"/>
  <c r="AB1659" i="1"/>
  <c r="AB1660" i="1"/>
  <c r="AB1661" i="1"/>
  <c r="AB1662" i="1"/>
  <c r="AB380" i="1"/>
  <c r="AB381" i="1"/>
  <c r="AB382" i="1"/>
  <c r="AB1663" i="1"/>
  <c r="AB1664" i="1"/>
  <c r="AB1665" i="1"/>
  <c r="AB1666" i="1"/>
  <c r="AB383" i="1"/>
  <c r="AB384" i="1"/>
  <c r="AB1667" i="1"/>
  <c r="AB1668" i="1"/>
  <c r="AB385" i="1"/>
  <c r="AB1669" i="1"/>
  <c r="AB386" i="1"/>
  <c r="AB387" i="1"/>
  <c r="AB388" i="1"/>
  <c r="AB389" i="1"/>
  <c r="AB1670" i="1"/>
  <c r="AB390" i="1"/>
  <c r="AB391" i="1"/>
  <c r="AB392" i="1"/>
  <c r="AB393" i="1"/>
  <c r="AB394" i="1"/>
  <c r="AB395" i="1"/>
  <c r="AB396" i="1"/>
  <c r="AB1671" i="1"/>
  <c r="AB1672" i="1"/>
  <c r="AB1673" i="1"/>
  <c r="AB397" i="1"/>
  <c r="AB1674" i="1"/>
  <c r="AB398" i="1"/>
  <c r="AB1675" i="1"/>
  <c r="AB1676" i="1"/>
  <c r="AB399" i="1"/>
  <c r="AB1677" i="1"/>
  <c r="AB1678" i="1"/>
  <c r="AB1679" i="1"/>
  <c r="AB1680" i="1"/>
  <c r="AB1681" i="1"/>
  <c r="AB1682" i="1"/>
  <c r="AB1683" i="1"/>
  <c r="AB1684" i="1"/>
  <c r="AB400" i="1"/>
  <c r="AB1685" i="1"/>
  <c r="AB1686" i="1"/>
  <c r="AB1687" i="1"/>
  <c r="AB1688" i="1"/>
  <c r="AB1689" i="1"/>
  <c r="AB1690" i="1"/>
  <c r="AB401" i="1"/>
  <c r="AB1691" i="1"/>
  <c r="AB1692" i="1"/>
  <c r="AB1693" i="1"/>
  <c r="AB1694" i="1"/>
  <c r="AB1695" i="1"/>
  <c r="AB402" i="1"/>
  <c r="AB1696" i="1"/>
  <c r="AB403" i="1"/>
  <c r="AB1697" i="1"/>
  <c r="AB1698" i="1"/>
  <c r="AB1699" i="1"/>
  <c r="AB404" i="1"/>
  <c r="AB405" i="1"/>
  <c r="AB406" i="1"/>
  <c r="AB407" i="1"/>
  <c r="AB408" i="1"/>
  <c r="AB409" i="1"/>
  <c r="AB1700" i="1"/>
  <c r="AB1701" i="1"/>
  <c r="AB1702" i="1"/>
  <c r="AB410" i="1"/>
  <c r="AB1703" i="1"/>
  <c r="AB1704" i="1"/>
  <c r="AB411" i="1"/>
  <c r="AB1705" i="1"/>
  <c r="AB412" i="1"/>
  <c r="AB1706" i="1"/>
  <c r="AB1707" i="1"/>
  <c r="AB1708" i="1"/>
  <c r="AB1709" i="1"/>
  <c r="AB1710" i="1"/>
  <c r="AB413" i="1"/>
  <c r="AB1711" i="1"/>
  <c r="AB414" i="1"/>
  <c r="AB1712" i="1"/>
  <c r="AB1713" i="1"/>
  <c r="AB1714" i="1"/>
  <c r="AB1715" i="1"/>
  <c r="AB415" i="1"/>
  <c r="AB1716" i="1"/>
  <c r="AB416" i="1"/>
  <c r="AB1717" i="1"/>
  <c r="AB417" i="1"/>
  <c r="AB418" i="1"/>
  <c r="AB419" i="1"/>
  <c r="AB1718" i="1"/>
  <c r="AB1719" i="1"/>
  <c r="AB420" i="1"/>
  <c r="AB421" i="1"/>
  <c r="AB1720" i="1"/>
  <c r="AB1721" i="1"/>
  <c r="AB1722" i="1"/>
  <c r="AB1723" i="1"/>
  <c r="AB1724" i="1"/>
  <c r="AB1725" i="1"/>
  <c r="AB1726" i="1"/>
  <c r="AB1727" i="1"/>
  <c r="AB422" i="1"/>
  <c r="AB1728" i="1"/>
  <c r="AB423" i="1"/>
  <c r="AB1729" i="1"/>
  <c r="AB1730" i="1"/>
  <c r="AB1731" i="1"/>
  <c r="AB1732" i="1"/>
  <c r="AB424" i="1"/>
  <c r="AB1733" i="1"/>
  <c r="AB1734" i="1"/>
  <c r="AB1735" i="1"/>
  <c r="AB425" i="1"/>
  <c r="AB426" i="1"/>
  <c r="AB427" i="1"/>
  <c r="AB428" i="1"/>
  <c r="AB1736" i="1"/>
  <c r="AB1737" i="1"/>
  <c r="AB429" i="1"/>
  <c r="AB430" i="1"/>
  <c r="AB1738" i="1"/>
  <c r="AB1739" i="1"/>
  <c r="AB1740" i="1"/>
  <c r="AB431" i="1"/>
  <c r="AB1741" i="1"/>
  <c r="AB1742" i="1"/>
  <c r="AB432" i="1"/>
  <c r="AB433" i="1"/>
  <c r="AB1743" i="1"/>
  <c r="AB1744" i="1"/>
  <c r="AB1745" i="1"/>
  <c r="AB1746" i="1"/>
  <c r="AB1747" i="1"/>
  <c r="AB1748" i="1"/>
  <c r="AB1749" i="1"/>
  <c r="AB1750" i="1"/>
  <c r="AB1751" i="1"/>
  <c r="AB434" i="1"/>
  <c r="AB435" i="1"/>
  <c r="AB1752" i="1"/>
  <c r="AB1753" i="1"/>
  <c r="AB1754" i="1"/>
  <c r="AB1755" i="1"/>
  <c r="AB1756" i="1"/>
  <c r="AB436" i="1"/>
  <c r="AB1757" i="1"/>
  <c r="AB437" i="1"/>
  <c r="AB1758" i="1"/>
  <c r="AB1759" i="1"/>
  <c r="AB1760" i="1"/>
  <c r="AB1761" i="1"/>
  <c r="AB1762" i="1"/>
  <c r="AB1763" i="1"/>
  <c r="AB438" i="1"/>
  <c r="AB1764" i="1"/>
  <c r="AB1765" i="1"/>
  <c r="AB1766" i="1"/>
  <c r="AB1767" i="1"/>
  <c r="AB1768" i="1"/>
  <c r="AB1769" i="1"/>
  <c r="AB1770" i="1"/>
  <c r="AB439" i="1"/>
  <c r="AB440" i="1"/>
  <c r="AB1771" i="1"/>
  <c r="AB441" i="1"/>
  <c r="AB1772" i="1"/>
  <c r="AB1773" i="1"/>
  <c r="AB1774" i="1"/>
  <c r="AB1775" i="1"/>
  <c r="AB1776" i="1"/>
  <c r="AB1777" i="1"/>
  <c r="AB1778" i="1"/>
  <c r="AB1779" i="1"/>
  <c r="AB442" i="1"/>
  <c r="AB443" i="1"/>
  <c r="AB1780" i="1"/>
  <c r="AB1781" i="1"/>
  <c r="AB444" i="1"/>
  <c r="AB1782" i="1"/>
  <c r="AB1783" i="1"/>
  <c r="AB1784" i="1"/>
  <c r="AB1785" i="1"/>
  <c r="AB1786" i="1"/>
  <c r="AB1787" i="1"/>
  <c r="AB445" i="1"/>
  <c r="AB1788" i="1"/>
  <c r="AB1789" i="1"/>
  <c r="AB1790" i="1"/>
  <c r="AB1791" i="1"/>
  <c r="AB446" i="1"/>
  <c r="AB1792" i="1"/>
  <c r="AB447" i="1"/>
  <c r="AB1793" i="1"/>
  <c r="AB448" i="1"/>
  <c r="AB1794" i="1"/>
  <c r="AB1795" i="1"/>
  <c r="AB1796" i="1"/>
  <c r="AB1797" i="1"/>
  <c r="AB449" i="1"/>
  <c r="AB1798" i="1"/>
  <c r="AB1799" i="1"/>
  <c r="AB450" i="1"/>
  <c r="AB1800" i="1"/>
  <c r="AB451" i="1"/>
  <c r="AB1801" i="1"/>
  <c r="AB1802" i="1"/>
  <c r="AB452" i="1"/>
  <c r="AB453" i="1"/>
  <c r="AB1803" i="1"/>
  <c r="AB454" i="1"/>
  <c r="AB1804" i="1"/>
  <c r="AB1805" i="1"/>
  <c r="AB1806" i="1"/>
  <c r="AB1807" i="1"/>
  <c r="AB455" i="1"/>
  <c r="AB1808" i="1"/>
  <c r="AB1809" i="1"/>
  <c r="AB1810" i="1"/>
  <c r="AB1811" i="1"/>
  <c r="AB1812" i="1"/>
  <c r="AB1813" i="1"/>
  <c r="AB1814" i="1"/>
  <c r="AB1815" i="1"/>
  <c r="AB1816" i="1"/>
  <c r="AB456" i="1"/>
  <c r="AB457" i="1"/>
  <c r="AB458" i="1"/>
  <c r="AB1817" i="1"/>
  <c r="AB459" i="1"/>
  <c r="AB1818" i="1"/>
  <c r="AB1819" i="1"/>
  <c r="AB1820" i="1"/>
  <c r="AB1821" i="1"/>
  <c r="AB460" i="1"/>
  <c r="AB461" i="1"/>
  <c r="AB1822" i="1"/>
  <c r="AB1823" i="1"/>
  <c r="AB1824" i="1"/>
  <c r="AB462" i="1"/>
  <c r="AB1825" i="1"/>
  <c r="AB1826" i="1"/>
  <c r="AB1827" i="1"/>
  <c r="AB463" i="1"/>
  <c r="AB464" i="1"/>
  <c r="AB1828" i="1"/>
  <c r="AB1829" i="1"/>
  <c r="AB1830" i="1"/>
  <c r="AB1831" i="1"/>
  <c r="AB1832" i="1"/>
  <c r="AB1833" i="1"/>
  <c r="AB1834" i="1"/>
  <c r="AB465" i="1"/>
  <c r="AB1835" i="1"/>
  <c r="AB466" i="1"/>
  <c r="AB1836" i="1"/>
  <c r="AB467" i="1"/>
  <c r="AB1837" i="1"/>
  <c r="AB1838" i="1"/>
  <c r="AB1839" i="1"/>
  <c r="AB468" i="1"/>
  <c r="AB469" i="1"/>
  <c r="AB470" i="1"/>
  <c r="AB1840" i="1"/>
  <c r="AB1841" i="1"/>
  <c r="AB471" i="1"/>
  <c r="AB472" i="1"/>
  <c r="AB1842" i="1"/>
  <c r="AB473" i="1"/>
  <c r="AB474" i="1"/>
  <c r="AB475" i="1"/>
  <c r="AB1843" i="1"/>
  <c r="AB476" i="1"/>
  <c r="AB1844" i="1"/>
  <c r="AB477" i="1"/>
  <c r="AB1845" i="1"/>
  <c r="AB1846" i="1"/>
  <c r="AB1847" i="1"/>
  <c r="AB478" i="1"/>
  <c r="AB1848" i="1"/>
  <c r="AB1849" i="1"/>
  <c r="AB1850" i="1"/>
  <c r="AB1851" i="1"/>
  <c r="AB1852" i="1"/>
  <c r="AB1853" i="1"/>
  <c r="AB1854" i="1"/>
  <c r="AB479" i="1"/>
  <c r="AB1855" i="1"/>
  <c r="AB480" i="1"/>
  <c r="AB481" i="1"/>
  <c r="AB482" i="1"/>
  <c r="AB1856" i="1"/>
  <c r="AB483" i="1"/>
  <c r="AB1857" i="1"/>
  <c r="AB1858" i="1"/>
  <c r="AB1859" i="1"/>
  <c r="AB484" i="1"/>
  <c r="AB1860" i="1"/>
  <c r="AB1861" i="1"/>
  <c r="AB1862" i="1"/>
  <c r="AB1863" i="1"/>
  <c r="AB485" i="1"/>
  <c r="AB486" i="1"/>
  <c r="AB1864" i="1"/>
  <c r="AB1865" i="1"/>
  <c r="AB1866" i="1"/>
  <c r="AB487" i="1"/>
  <c r="AB1867" i="1"/>
  <c r="AB488" i="1"/>
  <c r="AB1868" i="1"/>
  <c r="AB489" i="1"/>
  <c r="AB1869" i="1"/>
  <c r="AB490" i="1"/>
  <c r="AB491" i="1"/>
  <c r="AB1870" i="1"/>
  <c r="AB492" i="1"/>
  <c r="AB493" i="1"/>
  <c r="AB494" i="1"/>
  <c r="AB1871" i="1"/>
  <c r="AB495" i="1"/>
  <c r="AB1872" i="1"/>
  <c r="AB1873" i="1"/>
  <c r="AB496" i="1"/>
  <c r="AB497" i="1"/>
  <c r="AB1874" i="1"/>
  <c r="AB1875" i="1"/>
  <c r="AB498" i="1"/>
  <c r="AB1876" i="1"/>
  <c r="AB1877" i="1"/>
  <c r="AB1878" i="1"/>
  <c r="AB499" i="1"/>
  <c r="AB500" i="1"/>
  <c r="AB501" i="1"/>
  <c r="AB502" i="1"/>
  <c r="AB503" i="1"/>
  <c r="AB1879" i="1"/>
  <c r="AB504" i="1"/>
  <c r="AB1880" i="1"/>
  <c r="AB505" i="1"/>
  <c r="AB1881" i="1"/>
  <c r="AB531" i="1"/>
  <c r="P890" i="1"/>
  <c r="P770" i="1"/>
  <c r="P777" i="1"/>
  <c r="P792" i="1"/>
  <c r="P811" i="1"/>
  <c r="P806" i="1"/>
  <c r="P798" i="1"/>
  <c r="P793" i="1"/>
  <c r="P781" i="1"/>
  <c r="P68" i="1"/>
  <c r="P771" i="1"/>
  <c r="P545" i="1"/>
  <c r="P536" i="1"/>
  <c r="P532" i="1"/>
  <c r="P3" i="1"/>
  <c r="P527" i="1"/>
  <c r="P524" i="1"/>
  <c r="P5" i="1"/>
  <c r="P537" i="1"/>
  <c r="P75" i="1"/>
  <c r="P73" i="1"/>
  <c r="P70" i="1"/>
  <c r="P533" i="1"/>
  <c r="P534" i="1"/>
  <c r="P854" i="1"/>
  <c r="P820" i="1"/>
  <c r="P817" i="1"/>
  <c r="P778" i="1"/>
  <c r="P548" i="1"/>
  <c r="P549" i="1"/>
  <c r="P550" i="1"/>
  <c r="P551" i="1"/>
  <c r="P552" i="1"/>
  <c r="P506" i="1"/>
  <c r="P553" i="1"/>
  <c r="P554" i="1"/>
  <c r="P555" i="1"/>
  <c r="P556" i="1"/>
  <c r="P557" i="1"/>
  <c r="P558" i="1"/>
  <c r="P559" i="1"/>
  <c r="P6" i="1"/>
  <c r="P7" i="1"/>
  <c r="P565" i="1"/>
  <c r="P566" i="1"/>
  <c r="P567" i="1"/>
  <c r="P568" i="1"/>
  <c r="P507" i="1"/>
  <c r="P569" i="1"/>
  <c r="P571" i="1"/>
  <c r="P572" i="1"/>
  <c r="P508" i="1"/>
  <c r="P573" i="1"/>
  <c r="P574" i="1"/>
  <c r="P575" i="1"/>
  <c r="P576" i="1"/>
  <c r="P577" i="1"/>
  <c r="P578" i="1"/>
  <c r="P579" i="1"/>
  <c r="P580" i="1"/>
  <c r="P581" i="1"/>
  <c r="P582" i="1"/>
  <c r="P583" i="1"/>
  <c r="P584" i="1"/>
  <c r="P585" i="1"/>
  <c r="P586" i="1"/>
  <c r="P8"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9" i="1"/>
  <c r="P648" i="1"/>
  <c r="P649" i="1"/>
  <c r="P10" i="1"/>
  <c r="P650" i="1"/>
  <c r="P651" i="1"/>
  <c r="P652" i="1"/>
  <c r="P11" i="1"/>
  <c r="P12" i="1"/>
  <c r="P653" i="1"/>
  <c r="P654" i="1"/>
  <c r="P13" i="1"/>
  <c r="P655" i="1"/>
  <c r="P656" i="1"/>
  <c r="P14" i="1"/>
  <c r="P15" i="1"/>
  <c r="P16" i="1"/>
  <c r="P17" i="1"/>
  <c r="P657" i="1"/>
  <c r="P658" i="1"/>
  <c r="P659" i="1"/>
  <c r="P660" i="1"/>
  <c r="P661" i="1"/>
  <c r="P662" i="1"/>
  <c r="P18" i="1"/>
  <c r="P663" i="1"/>
  <c r="P664" i="1"/>
  <c r="P665" i="1"/>
  <c r="P666" i="1"/>
  <c r="P667" i="1"/>
  <c r="P668" i="1"/>
  <c r="P669" i="1"/>
  <c r="P670" i="1"/>
  <c r="P671" i="1"/>
  <c r="P672" i="1"/>
  <c r="P673" i="1"/>
  <c r="P674" i="1"/>
  <c r="P675" i="1"/>
  <c r="P676" i="1"/>
  <c r="P19" i="1"/>
  <c r="P677" i="1"/>
  <c r="P678" i="1"/>
  <c r="P679" i="1"/>
  <c r="P680" i="1"/>
  <c r="P681" i="1"/>
  <c r="P682" i="1"/>
  <c r="P683" i="1"/>
  <c r="P684" i="1"/>
  <c r="P20" i="1"/>
  <c r="P685" i="1"/>
  <c r="P21" i="1"/>
  <c r="P686" i="1"/>
  <c r="P687" i="1"/>
  <c r="P688" i="1"/>
  <c r="P689" i="1"/>
  <c r="P690" i="1"/>
  <c r="P691" i="1"/>
  <c r="P692" i="1"/>
  <c r="P693" i="1"/>
  <c r="P22" i="1"/>
  <c r="P23" i="1"/>
  <c r="P24" i="1"/>
  <c r="P25" i="1"/>
  <c r="P694" i="1"/>
  <c r="P695" i="1"/>
  <c r="P696" i="1"/>
  <c r="P697" i="1"/>
  <c r="P26" i="1"/>
  <c r="P27" i="1"/>
  <c r="P28" i="1"/>
  <c r="P698" i="1"/>
  <c r="P699" i="1"/>
  <c r="P700" i="1"/>
  <c r="P701" i="1"/>
  <c r="P29" i="1"/>
  <c r="P30" i="1"/>
  <c r="P31" i="1"/>
  <c r="P32" i="1"/>
  <c r="P702" i="1"/>
  <c r="P33" i="1"/>
  <c r="P703" i="1"/>
  <c r="P34" i="1"/>
  <c r="P35" i="1"/>
  <c r="P36" i="1"/>
  <c r="P704" i="1"/>
  <c r="P37" i="1"/>
  <c r="P705" i="1"/>
  <c r="P706" i="1"/>
  <c r="P707" i="1"/>
  <c r="P38" i="1"/>
  <c r="P708" i="1"/>
  <c r="P709" i="1"/>
  <c r="P710" i="1"/>
  <c r="P711" i="1"/>
  <c r="P712" i="1"/>
  <c r="P713" i="1"/>
  <c r="P714" i="1"/>
  <c r="P715" i="1"/>
  <c r="P39" i="1"/>
  <c r="P716" i="1"/>
  <c r="P717" i="1"/>
  <c r="P40" i="1"/>
  <c r="P41" i="1"/>
  <c r="P718" i="1"/>
  <c r="P719" i="1"/>
  <c r="P720" i="1"/>
  <c r="P721" i="1"/>
  <c r="P42" i="1"/>
  <c r="P722" i="1"/>
  <c r="P723" i="1"/>
  <c r="P43" i="1"/>
  <c r="P724" i="1"/>
  <c r="P44" i="1"/>
  <c r="P45" i="1"/>
  <c r="P46" i="1"/>
  <c r="P725" i="1"/>
  <c r="P47" i="1"/>
  <c r="P726" i="1"/>
  <c r="P727" i="1"/>
  <c r="P728" i="1"/>
  <c r="P48" i="1"/>
  <c r="P729" i="1"/>
  <c r="P49" i="1"/>
  <c r="P730" i="1"/>
  <c r="P731" i="1"/>
  <c r="P732" i="1"/>
  <c r="P50" i="1"/>
  <c r="P51" i="1"/>
  <c r="P733" i="1"/>
  <c r="P52" i="1"/>
  <c r="P734" i="1"/>
  <c r="P53" i="1"/>
  <c r="P54" i="1"/>
  <c r="P55" i="1"/>
  <c r="P735" i="1"/>
  <c r="P56" i="1"/>
  <c r="P57" i="1"/>
  <c r="P736" i="1"/>
  <c r="P737" i="1"/>
  <c r="P738" i="1"/>
  <c r="P739" i="1"/>
  <c r="P740" i="1"/>
  <c r="P741" i="1"/>
  <c r="P742" i="1"/>
  <c r="P743" i="1"/>
  <c r="P744" i="1"/>
  <c r="P58" i="1"/>
  <c r="P745" i="1"/>
  <c r="P746" i="1"/>
  <c r="P59" i="1"/>
  <c r="P747" i="1"/>
  <c r="P748" i="1"/>
  <c r="P749" i="1"/>
  <c r="P750" i="1"/>
  <c r="P751" i="1"/>
  <c r="P752" i="1"/>
  <c r="P753" i="1"/>
  <c r="P754" i="1"/>
  <c r="P755" i="1"/>
  <c r="P756" i="1"/>
  <c r="P60" i="1"/>
  <c r="P757" i="1"/>
  <c r="P61" i="1"/>
  <c r="P62" i="1"/>
  <c r="P758" i="1"/>
  <c r="P759" i="1"/>
  <c r="P760" i="1"/>
  <c r="P761" i="1"/>
  <c r="P63" i="1"/>
  <c r="P762" i="1"/>
  <c r="P64" i="1"/>
  <c r="P763" i="1"/>
  <c r="P65" i="1"/>
  <c r="P764" i="1"/>
  <c r="P765" i="1"/>
  <c r="P66" i="1"/>
  <c r="P67" i="1"/>
  <c r="P512" i="1"/>
  <c r="P511" i="1"/>
  <c r="P510" i="1"/>
  <c r="P529" i="1"/>
  <c r="P782" i="1"/>
  <c r="P783" i="1"/>
  <c r="P799" i="1"/>
  <c r="P807" i="1"/>
  <c r="P818" i="1"/>
  <c r="P812" i="1"/>
  <c r="P802" i="1"/>
  <c r="P794" i="1"/>
  <c r="P546" i="1"/>
  <c r="P857" i="1"/>
  <c r="P767" i="1"/>
  <c r="P808" i="1"/>
  <c r="P795" i="1"/>
  <c r="P76" i="1"/>
  <c r="P821" i="1"/>
  <c r="P819" i="1"/>
  <c r="P813" i="1"/>
  <c r="P814" i="1"/>
  <c r="P809" i="1"/>
  <c r="P72" i="1"/>
  <c r="P803" i="1"/>
  <c r="P800" i="1"/>
  <c r="P801" i="1"/>
  <c r="P71" i="1"/>
  <c r="P796" i="1"/>
  <c r="P784" i="1"/>
  <c r="P785" i="1"/>
  <c r="P786" i="1"/>
  <c r="P787" i="1"/>
  <c r="P788" i="1"/>
  <c r="P779" i="1"/>
  <c r="P773" i="1"/>
  <c r="P774" i="1"/>
  <c r="P768" i="1"/>
  <c r="P769" i="1"/>
  <c r="P547" i="1"/>
  <c r="P539" i="1"/>
  <c r="P540" i="1"/>
  <c r="P541" i="1"/>
  <c r="P542" i="1"/>
  <c r="P530" i="1"/>
  <c r="P789" i="1"/>
  <c r="P74" i="1"/>
  <c r="P543" i="1"/>
  <c r="P509" i="1"/>
  <c r="P766" i="1"/>
  <c r="P535" i="1"/>
  <c r="P526" i="1"/>
  <c r="P790" i="1"/>
  <c r="P791" i="1"/>
  <c r="P810" i="1"/>
  <c r="P815" i="1"/>
  <c r="P804" i="1"/>
  <c r="P805" i="1"/>
  <c r="P797" i="1"/>
  <c r="P780" i="1"/>
  <c r="P775" i="1"/>
  <c r="P544" i="1"/>
  <c r="P525" i="1"/>
  <c r="P776" i="1"/>
  <c r="P822" i="1"/>
  <c r="P823" i="1"/>
  <c r="P824" i="1"/>
  <c r="P825" i="1"/>
  <c r="P826" i="1"/>
  <c r="P827" i="1"/>
  <c r="P828" i="1"/>
  <c r="P829" i="1"/>
  <c r="P830" i="1"/>
  <c r="P831" i="1"/>
  <c r="P832" i="1"/>
  <c r="P833" i="1"/>
  <c r="P834" i="1"/>
  <c r="P835" i="1"/>
  <c r="P836" i="1"/>
  <c r="P837" i="1"/>
  <c r="P838" i="1"/>
  <c r="P839" i="1"/>
  <c r="P840" i="1"/>
  <c r="P841" i="1"/>
  <c r="P77" i="1"/>
  <c r="P842" i="1"/>
  <c r="P843" i="1"/>
  <c r="P844" i="1"/>
  <c r="P78" i="1"/>
  <c r="P845" i="1"/>
  <c r="P846" i="1"/>
  <c r="P79" i="1"/>
  <c r="P80" i="1"/>
  <c r="P847" i="1"/>
  <c r="P848" i="1"/>
  <c r="P849" i="1"/>
  <c r="P81" i="1"/>
  <c r="P82" i="1"/>
  <c r="P850" i="1"/>
  <c r="P83" i="1"/>
  <c r="P851" i="1"/>
  <c r="P852" i="1"/>
  <c r="P853" i="1"/>
  <c r="P69" i="1"/>
  <c r="P855" i="1"/>
  <c r="P856" i="1"/>
  <c r="P4" i="1"/>
  <c r="P858" i="1"/>
  <c r="P861" i="1"/>
  <c r="P862" i="1"/>
  <c r="P863" i="1"/>
  <c r="P513" i="1"/>
  <c r="P865" i="1"/>
  <c r="P514" i="1"/>
  <c r="P870" i="1"/>
  <c r="P871" i="1"/>
  <c r="P872" i="1"/>
  <c r="P873" i="1"/>
  <c r="P515" i="1"/>
  <c r="P878" i="1"/>
  <c r="P880" i="1"/>
  <c r="P881" i="1"/>
  <c r="P883" i="1"/>
  <c r="P884" i="1"/>
  <c r="P887" i="1"/>
  <c r="P516" i="1"/>
  <c r="P891" i="1"/>
  <c r="P893" i="1"/>
  <c r="P894" i="1"/>
  <c r="P895" i="1"/>
  <c r="P896" i="1"/>
  <c r="P897" i="1"/>
  <c r="P898" i="1"/>
  <c r="P517" i="1"/>
  <c r="P900" i="1"/>
  <c r="P901" i="1"/>
  <c r="P902" i="1"/>
  <c r="P903" i="1"/>
  <c r="P518" i="1"/>
  <c r="P904" i="1"/>
  <c r="P906" i="1"/>
  <c r="P519" i="1"/>
  <c r="P907" i="1"/>
  <c r="P908" i="1"/>
  <c r="P909" i="1"/>
  <c r="P910" i="1"/>
  <c r="P520" i="1"/>
  <c r="P911" i="1"/>
  <c r="P912" i="1"/>
  <c r="P521" i="1"/>
  <c r="P913" i="1"/>
  <c r="P914" i="1"/>
  <c r="P915" i="1"/>
  <c r="P917" i="1"/>
  <c r="P918" i="1"/>
  <c r="P919" i="1"/>
  <c r="P522" i="1"/>
  <c r="P920" i="1"/>
  <c r="P921" i="1"/>
  <c r="P922" i="1"/>
  <c r="P923"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84" i="1"/>
  <c r="P85" i="1"/>
  <c r="P86" i="1"/>
  <c r="P1213" i="1"/>
  <c r="P1214" i="1"/>
  <c r="P1215" i="1"/>
  <c r="P1216" i="1"/>
  <c r="P1217" i="1"/>
  <c r="P87" i="1"/>
  <c r="P88" i="1"/>
  <c r="P89" i="1"/>
  <c r="P1218" i="1"/>
  <c r="P1219" i="1"/>
  <c r="P1220" i="1"/>
  <c r="P1221" i="1"/>
  <c r="P1222" i="1"/>
  <c r="P90" i="1"/>
  <c r="P91" i="1"/>
  <c r="P1223" i="1"/>
  <c r="P92" i="1"/>
  <c r="P1224" i="1"/>
  <c r="P1225" i="1"/>
  <c r="P1226" i="1"/>
  <c r="P1227" i="1"/>
  <c r="P93" i="1"/>
  <c r="P94" i="1"/>
  <c r="P95" i="1"/>
  <c r="P1228" i="1"/>
  <c r="P96" i="1"/>
  <c r="P97" i="1"/>
  <c r="P1229" i="1"/>
  <c r="P1230" i="1"/>
  <c r="P1231" i="1"/>
  <c r="P1232" i="1"/>
  <c r="P98" i="1"/>
  <c r="P99" i="1"/>
  <c r="P1233" i="1"/>
  <c r="P1234" i="1"/>
  <c r="P1235" i="1"/>
  <c r="P1236" i="1"/>
  <c r="P1237" i="1"/>
  <c r="P100" i="1"/>
  <c r="P101" i="1"/>
  <c r="P1238" i="1"/>
  <c r="P1239" i="1"/>
  <c r="P1240" i="1"/>
  <c r="P1241" i="1"/>
  <c r="P1242" i="1"/>
  <c r="P1243" i="1"/>
  <c r="P1244" i="1"/>
  <c r="P1245" i="1"/>
  <c r="P102" i="1"/>
  <c r="P1246" i="1"/>
  <c r="P1247" i="1"/>
  <c r="P1248" i="1"/>
  <c r="P1249" i="1"/>
  <c r="P1250" i="1"/>
  <c r="P1251" i="1"/>
  <c r="P1252" i="1"/>
  <c r="P1253" i="1"/>
  <c r="P103" i="1"/>
  <c r="P1254" i="1"/>
  <c r="P104" i="1"/>
  <c r="P1255" i="1"/>
  <c r="P105" i="1"/>
  <c r="P106" i="1"/>
  <c r="P107" i="1"/>
  <c r="P108" i="1"/>
  <c r="P1256" i="1"/>
  <c r="P109" i="1"/>
  <c r="P1257" i="1"/>
  <c r="P1258" i="1"/>
  <c r="P1259" i="1"/>
  <c r="P1260" i="1"/>
  <c r="P110" i="1"/>
  <c r="P1261" i="1"/>
  <c r="P1262" i="1"/>
  <c r="P111" i="1"/>
  <c r="P112" i="1"/>
  <c r="P113" i="1"/>
  <c r="P114" i="1"/>
  <c r="P1263" i="1"/>
  <c r="P115" i="1"/>
  <c r="P116" i="1"/>
  <c r="P117" i="1"/>
  <c r="P1264" i="1"/>
  <c r="P118" i="1"/>
  <c r="P1265" i="1"/>
  <c r="P1266" i="1"/>
  <c r="P119" i="1"/>
  <c r="P1267" i="1"/>
  <c r="P1268" i="1"/>
  <c r="P1269" i="1"/>
  <c r="P1270" i="1"/>
  <c r="P1271" i="1"/>
  <c r="P120" i="1"/>
  <c r="P1272" i="1"/>
  <c r="P1273" i="1"/>
  <c r="P121" i="1"/>
  <c r="P1274" i="1"/>
  <c r="P1275" i="1"/>
  <c r="P122" i="1"/>
  <c r="P1276" i="1"/>
  <c r="P1277" i="1"/>
  <c r="P123" i="1"/>
  <c r="P124" i="1"/>
  <c r="P1278" i="1"/>
  <c r="P1279" i="1"/>
  <c r="P1280" i="1"/>
  <c r="P1281" i="1"/>
  <c r="P125" i="1"/>
  <c r="P1282" i="1"/>
  <c r="P126" i="1"/>
  <c r="P127" i="1"/>
  <c r="P1283" i="1"/>
  <c r="P1284" i="1"/>
  <c r="P1285" i="1"/>
  <c r="P1286" i="1"/>
  <c r="P1287" i="1"/>
  <c r="P1288" i="1"/>
  <c r="P1289" i="1"/>
  <c r="P1290" i="1"/>
  <c r="P128" i="1"/>
  <c r="P1291" i="1"/>
  <c r="P129" i="1"/>
  <c r="P1292" i="1"/>
  <c r="P1293" i="1"/>
  <c r="P130" i="1"/>
  <c r="P1294" i="1"/>
  <c r="P1295" i="1"/>
  <c r="P1296" i="1"/>
  <c r="P131" i="1"/>
  <c r="P132" i="1"/>
  <c r="P1297" i="1"/>
  <c r="P133" i="1"/>
  <c r="P1298" i="1"/>
  <c r="P1299" i="1"/>
  <c r="P1300" i="1"/>
  <c r="P1301" i="1"/>
  <c r="P134" i="1"/>
  <c r="P135" i="1"/>
  <c r="P136" i="1"/>
  <c r="P1302" i="1"/>
  <c r="P1303" i="1"/>
  <c r="P137" i="1"/>
  <c r="P1304" i="1"/>
  <c r="P1305" i="1"/>
  <c r="P138" i="1"/>
  <c r="P1306" i="1"/>
  <c r="P1307" i="1"/>
  <c r="P1308" i="1"/>
  <c r="P139" i="1"/>
  <c r="P1309" i="1"/>
  <c r="P140" i="1"/>
  <c r="P141" i="1"/>
  <c r="P142" i="1"/>
  <c r="P1310" i="1"/>
  <c r="P143" i="1"/>
  <c r="P1311" i="1"/>
  <c r="P144" i="1"/>
  <c r="P1312" i="1"/>
  <c r="P145" i="1"/>
  <c r="P1313" i="1"/>
  <c r="P1314" i="1"/>
  <c r="P1315" i="1"/>
  <c r="P146" i="1"/>
  <c r="P1316" i="1"/>
  <c r="P1317" i="1"/>
  <c r="P147" i="1"/>
  <c r="P148" i="1"/>
  <c r="P1318" i="1"/>
  <c r="P1319" i="1"/>
  <c r="P1320" i="1"/>
  <c r="P1321" i="1"/>
  <c r="P149" i="1"/>
  <c r="P1322" i="1"/>
  <c r="P1323" i="1"/>
  <c r="P1324" i="1"/>
  <c r="P150" i="1"/>
  <c r="P151" i="1"/>
  <c r="P152" i="1"/>
  <c r="P153" i="1"/>
  <c r="P154" i="1"/>
  <c r="P1325" i="1"/>
  <c r="P1326" i="1"/>
  <c r="P155" i="1"/>
  <c r="P1327" i="1"/>
  <c r="P1328" i="1"/>
  <c r="P156" i="1"/>
  <c r="P1329" i="1"/>
  <c r="P1330" i="1"/>
  <c r="P1331" i="1"/>
  <c r="P1332" i="1"/>
  <c r="P157" i="1"/>
  <c r="P158" i="1"/>
  <c r="P1333" i="1"/>
  <c r="P1334" i="1"/>
  <c r="P1335" i="1"/>
  <c r="P1336" i="1"/>
  <c r="P1337" i="1"/>
  <c r="P159" i="1"/>
  <c r="P1338" i="1"/>
  <c r="P1339" i="1"/>
  <c r="P1340" i="1"/>
  <c r="P1341" i="1"/>
  <c r="P1342" i="1"/>
  <c r="P1343" i="1"/>
  <c r="P160" i="1"/>
  <c r="P1344" i="1"/>
  <c r="P1345" i="1"/>
  <c r="P161" i="1"/>
  <c r="P162" i="1"/>
  <c r="P163" i="1"/>
  <c r="P1346" i="1"/>
  <c r="P1347" i="1"/>
  <c r="P1348" i="1"/>
  <c r="P164" i="1"/>
  <c r="P1349" i="1"/>
  <c r="P1350" i="1"/>
  <c r="P165" i="1"/>
  <c r="P1351" i="1"/>
  <c r="P166" i="1"/>
  <c r="P1352" i="1"/>
  <c r="P1353" i="1"/>
  <c r="P167" i="1"/>
  <c r="P168" i="1"/>
  <c r="P169" i="1"/>
  <c r="P1354" i="1"/>
  <c r="P170" i="1"/>
  <c r="P171" i="1"/>
  <c r="P172" i="1"/>
  <c r="P1355" i="1"/>
  <c r="P1356" i="1"/>
  <c r="P173" i="1"/>
  <c r="P1357" i="1"/>
  <c r="P1358" i="1"/>
  <c r="P174" i="1"/>
  <c r="P1359" i="1"/>
  <c r="P175" i="1"/>
  <c r="P176" i="1"/>
  <c r="P177" i="1"/>
  <c r="P178" i="1"/>
  <c r="P179" i="1"/>
  <c r="P180" i="1"/>
  <c r="P1360" i="1"/>
  <c r="P1361" i="1"/>
  <c r="P1362" i="1"/>
  <c r="P1363" i="1"/>
  <c r="P181" i="1"/>
  <c r="P182" i="1"/>
  <c r="P1364" i="1"/>
  <c r="P1365" i="1"/>
  <c r="P1366" i="1"/>
  <c r="P183" i="1"/>
  <c r="P1367" i="1"/>
  <c r="P1368" i="1"/>
  <c r="P184" i="1"/>
  <c r="P185" i="1"/>
  <c r="P1369" i="1"/>
  <c r="P1370" i="1"/>
  <c r="P1371" i="1"/>
  <c r="P186" i="1"/>
  <c r="P1372" i="1"/>
  <c r="P1373" i="1"/>
  <c r="P187" i="1"/>
  <c r="P188" i="1"/>
  <c r="P1374" i="1"/>
  <c r="P1375" i="1"/>
  <c r="P189" i="1"/>
  <c r="P1376" i="1"/>
  <c r="P1377" i="1"/>
  <c r="P190" i="1"/>
  <c r="P1378" i="1"/>
  <c r="P191" i="1"/>
  <c r="P1379" i="1"/>
  <c r="P1380" i="1"/>
  <c r="P1381" i="1"/>
  <c r="P192" i="1"/>
  <c r="P193" i="1"/>
  <c r="P1382" i="1"/>
  <c r="P1383" i="1"/>
  <c r="P194" i="1"/>
  <c r="P195" i="1"/>
  <c r="P1384" i="1"/>
  <c r="P1385" i="1"/>
  <c r="P196" i="1"/>
  <c r="P197" i="1"/>
  <c r="P1386" i="1"/>
  <c r="P1387" i="1"/>
  <c r="P1388" i="1"/>
  <c r="P198" i="1"/>
  <c r="P1389" i="1"/>
  <c r="P199" i="1"/>
  <c r="P200" i="1"/>
  <c r="P1390" i="1"/>
  <c r="P1391" i="1"/>
  <c r="P1392" i="1"/>
  <c r="P1393" i="1"/>
  <c r="P1394" i="1"/>
  <c r="P1395" i="1"/>
  <c r="P201" i="1"/>
  <c r="P1396" i="1"/>
  <c r="P1397" i="1"/>
  <c r="P1398" i="1"/>
  <c r="P1399" i="1"/>
  <c r="P202" i="1"/>
  <c r="P1400" i="1"/>
  <c r="P203" i="1"/>
  <c r="P204" i="1"/>
  <c r="P1401" i="1"/>
  <c r="P1402" i="1"/>
  <c r="P205" i="1"/>
  <c r="P206" i="1"/>
  <c r="P1403" i="1"/>
  <c r="P207" i="1"/>
  <c r="P208" i="1"/>
  <c r="P1404" i="1"/>
  <c r="P1405" i="1"/>
  <c r="P209" i="1"/>
  <c r="P1406" i="1"/>
  <c r="P1407" i="1"/>
  <c r="P1408" i="1"/>
  <c r="P210" i="1"/>
  <c r="P211" i="1"/>
  <c r="P212" i="1"/>
  <c r="P213" i="1"/>
  <c r="P1409" i="1"/>
  <c r="P1410" i="1"/>
  <c r="P1411" i="1"/>
  <c r="P1412" i="1"/>
  <c r="P214" i="1"/>
  <c r="P215" i="1"/>
  <c r="P216" i="1"/>
  <c r="P1413" i="1"/>
  <c r="P1414" i="1"/>
  <c r="P217" i="1"/>
  <c r="P218" i="1"/>
  <c r="P1415" i="1"/>
  <c r="P219" i="1"/>
  <c r="P1416" i="1"/>
  <c r="P220" i="1"/>
  <c r="P1417" i="1"/>
  <c r="P1418" i="1"/>
  <c r="P1419" i="1"/>
  <c r="P1420" i="1"/>
  <c r="P1421" i="1"/>
  <c r="P221" i="1"/>
  <c r="P222" i="1"/>
  <c r="P223" i="1"/>
  <c r="P224" i="1"/>
  <c r="P1422" i="1"/>
  <c r="P225" i="1"/>
  <c r="P1423" i="1"/>
  <c r="P1424" i="1"/>
  <c r="P1425" i="1"/>
  <c r="P1426" i="1"/>
  <c r="P1427" i="1"/>
  <c r="P1428" i="1"/>
  <c r="P1429" i="1"/>
  <c r="P226" i="1"/>
  <c r="P227" i="1"/>
  <c r="P1430" i="1"/>
  <c r="P1431" i="1"/>
  <c r="P1432" i="1"/>
  <c r="P1433" i="1"/>
  <c r="P1434" i="1"/>
  <c r="P228" i="1"/>
  <c r="P1435" i="1"/>
  <c r="P1436" i="1"/>
  <c r="P1437" i="1"/>
  <c r="P229" i="1"/>
  <c r="P230" i="1"/>
  <c r="P1438" i="1"/>
  <c r="P1439" i="1"/>
  <c r="P1440" i="1"/>
  <c r="P1441" i="1"/>
  <c r="P231" i="1"/>
  <c r="P232" i="1"/>
  <c r="P233" i="1"/>
  <c r="P234" i="1"/>
  <c r="P235" i="1"/>
  <c r="P236" i="1"/>
  <c r="P1442" i="1"/>
  <c r="P1443" i="1"/>
  <c r="P237" i="1"/>
  <c r="P1444" i="1"/>
  <c r="P1445" i="1"/>
  <c r="P238" i="1"/>
  <c r="P1446" i="1"/>
  <c r="P1447" i="1"/>
  <c r="P1448" i="1"/>
  <c r="P239" i="1"/>
  <c r="P1449" i="1"/>
  <c r="P1450" i="1"/>
  <c r="P1451" i="1"/>
  <c r="P1452" i="1"/>
  <c r="P1453" i="1"/>
  <c r="P240" i="1"/>
  <c r="P1454" i="1"/>
  <c r="P241" i="1"/>
  <c r="P1455" i="1"/>
  <c r="P242" i="1"/>
  <c r="P1456" i="1"/>
  <c r="P1457" i="1"/>
  <c r="P1458" i="1"/>
  <c r="P1459" i="1"/>
  <c r="P1460" i="1"/>
  <c r="P1461" i="1"/>
  <c r="P243" i="1"/>
  <c r="P1462" i="1"/>
  <c r="P1463" i="1"/>
  <c r="P1464" i="1"/>
  <c r="P244" i="1"/>
  <c r="P1465" i="1"/>
  <c r="P1466" i="1"/>
  <c r="P245" i="1"/>
  <c r="P246" i="1"/>
  <c r="P1467" i="1"/>
  <c r="P1468" i="1"/>
  <c r="P247" i="1"/>
  <c r="P248" i="1"/>
  <c r="P249" i="1"/>
  <c r="P250" i="1"/>
  <c r="P1469" i="1"/>
  <c r="P251" i="1"/>
  <c r="P252" i="1"/>
  <c r="P253" i="1"/>
  <c r="P1470" i="1"/>
  <c r="P254" i="1"/>
  <c r="P255" i="1"/>
  <c r="P1471" i="1"/>
  <c r="P256" i="1"/>
  <c r="P1472" i="1"/>
  <c r="P1473" i="1"/>
  <c r="P1474" i="1"/>
  <c r="P1475" i="1"/>
  <c r="P257" i="1"/>
  <c r="P1476" i="1"/>
  <c r="P1477" i="1"/>
  <c r="P1478" i="1"/>
  <c r="P1479" i="1"/>
  <c r="P1480" i="1"/>
  <c r="P258" i="1"/>
  <c r="P259" i="1"/>
  <c r="P1481" i="1"/>
  <c r="P260" i="1"/>
  <c r="P1482" i="1"/>
  <c r="P1483" i="1"/>
  <c r="P1484" i="1"/>
  <c r="P1485" i="1"/>
  <c r="P261" i="1"/>
  <c r="P262" i="1"/>
  <c r="P1486" i="1"/>
  <c r="P263" i="1"/>
  <c r="P264" i="1"/>
  <c r="P265" i="1"/>
  <c r="P1487" i="1"/>
  <c r="P1488" i="1"/>
  <c r="P1489" i="1"/>
  <c r="P1490" i="1"/>
  <c r="P1491" i="1"/>
  <c r="P266" i="1"/>
  <c r="P267" i="1"/>
  <c r="P1492" i="1"/>
  <c r="P268" i="1"/>
  <c r="P1493" i="1"/>
  <c r="P1494" i="1"/>
  <c r="P1495" i="1"/>
  <c r="P1496" i="1"/>
  <c r="P1497" i="1"/>
  <c r="P1498" i="1"/>
  <c r="P1499" i="1"/>
  <c r="P269" i="1"/>
  <c r="P270" i="1"/>
  <c r="P1500" i="1"/>
  <c r="P1501" i="1"/>
  <c r="P1502" i="1"/>
  <c r="P1503" i="1"/>
  <c r="P1504" i="1"/>
  <c r="P1505" i="1"/>
  <c r="P1506" i="1"/>
  <c r="P271" i="1"/>
  <c r="P272" i="1"/>
  <c r="P1507" i="1"/>
  <c r="P273" i="1"/>
  <c r="P274" i="1"/>
  <c r="P275" i="1"/>
  <c r="P276" i="1"/>
  <c r="P277" i="1"/>
  <c r="P1508" i="1"/>
  <c r="P1509" i="1"/>
  <c r="P278" i="1"/>
  <c r="P279" i="1"/>
  <c r="P280" i="1"/>
  <c r="P1510" i="1"/>
  <c r="P281" i="1"/>
  <c r="P1511" i="1"/>
  <c r="P282" i="1"/>
  <c r="P1512" i="1"/>
  <c r="P1513" i="1"/>
  <c r="P1514" i="1"/>
  <c r="P1515" i="1"/>
  <c r="P283" i="1"/>
  <c r="P1516" i="1"/>
  <c r="P1517" i="1"/>
  <c r="P284" i="1"/>
  <c r="P1518" i="1"/>
  <c r="P1519" i="1"/>
  <c r="P285" i="1"/>
  <c r="P1520" i="1"/>
  <c r="P1521" i="1"/>
  <c r="P286" i="1"/>
  <c r="P1522" i="1"/>
  <c r="P1523" i="1"/>
  <c r="P1524" i="1"/>
  <c r="P287" i="1"/>
  <c r="P1525" i="1"/>
  <c r="P1526" i="1"/>
  <c r="P288" i="1"/>
  <c r="P1527" i="1"/>
  <c r="P289" i="1"/>
  <c r="P290" i="1"/>
  <c r="P291" i="1"/>
  <c r="P292" i="1"/>
  <c r="P1528" i="1"/>
  <c r="P293" i="1"/>
  <c r="P294" i="1"/>
  <c r="P295" i="1"/>
  <c r="P1529" i="1"/>
  <c r="P296" i="1"/>
  <c r="P1530" i="1"/>
  <c r="P1531" i="1"/>
  <c r="P1532" i="1"/>
  <c r="P297" i="1"/>
  <c r="P298" i="1"/>
  <c r="P1533" i="1"/>
  <c r="P299" i="1"/>
  <c r="P300" i="1"/>
  <c r="P1534" i="1"/>
  <c r="P1535" i="1"/>
  <c r="P301" i="1"/>
  <c r="P1536" i="1"/>
  <c r="P1537" i="1"/>
  <c r="P1538" i="1"/>
  <c r="P1539" i="1"/>
  <c r="P302" i="1"/>
  <c r="P1540" i="1"/>
  <c r="P303" i="1"/>
  <c r="P1541" i="1"/>
  <c r="P1542" i="1"/>
  <c r="P1543" i="1"/>
  <c r="P1544" i="1"/>
  <c r="P304" i="1"/>
  <c r="P305" i="1"/>
  <c r="P306" i="1"/>
  <c r="P307" i="1"/>
  <c r="P1545" i="1"/>
  <c r="P1546" i="1"/>
  <c r="P1547" i="1"/>
  <c r="P1548" i="1"/>
  <c r="P308" i="1"/>
  <c r="P1549" i="1"/>
  <c r="P1550" i="1"/>
  <c r="P1551" i="1"/>
  <c r="P1552" i="1"/>
  <c r="P1553" i="1"/>
  <c r="P1554" i="1"/>
  <c r="P309" i="1"/>
  <c r="P310" i="1"/>
  <c r="P1555" i="1"/>
  <c r="P1556" i="1"/>
  <c r="P1557" i="1"/>
  <c r="P1558" i="1"/>
  <c r="P311" i="1"/>
  <c r="P1559" i="1"/>
  <c r="P1560" i="1"/>
  <c r="P312" i="1"/>
  <c r="P1561" i="1"/>
  <c r="P1562" i="1"/>
  <c r="P1563" i="1"/>
  <c r="P313" i="1"/>
  <c r="P1564" i="1"/>
  <c r="P314" i="1"/>
  <c r="P1565" i="1"/>
  <c r="P315" i="1"/>
  <c r="P316" i="1"/>
  <c r="P317" i="1"/>
  <c r="P318" i="1"/>
  <c r="P319" i="1"/>
  <c r="P320" i="1"/>
  <c r="P1566" i="1"/>
  <c r="P1567" i="1"/>
  <c r="P1568" i="1"/>
  <c r="P1569" i="1"/>
  <c r="P321" i="1"/>
  <c r="P322" i="1"/>
  <c r="P1570" i="1"/>
  <c r="P323" i="1"/>
  <c r="P1571" i="1"/>
  <c r="P1572" i="1"/>
  <c r="P1573" i="1"/>
  <c r="P324" i="1"/>
  <c r="P1574" i="1"/>
  <c r="P325" i="1"/>
  <c r="P1575" i="1"/>
  <c r="P1576" i="1"/>
  <c r="P326" i="1"/>
  <c r="P1577" i="1"/>
  <c r="P1578" i="1"/>
  <c r="P1579" i="1"/>
  <c r="P327" i="1"/>
  <c r="P328" i="1"/>
  <c r="P1580" i="1"/>
  <c r="P329" i="1"/>
  <c r="P1581" i="1"/>
  <c r="P1582" i="1"/>
  <c r="P1583" i="1"/>
  <c r="P1584" i="1"/>
  <c r="P1585" i="1"/>
  <c r="P330" i="1"/>
  <c r="P331" i="1"/>
  <c r="P1586" i="1"/>
  <c r="P1587" i="1"/>
  <c r="P1588" i="1"/>
  <c r="P332" i="1"/>
  <c r="P1589" i="1"/>
  <c r="P1590" i="1"/>
  <c r="P333" i="1"/>
  <c r="P1591" i="1"/>
  <c r="P334" i="1"/>
  <c r="P335" i="1"/>
  <c r="P1592" i="1"/>
  <c r="P336" i="1"/>
  <c r="P1593" i="1"/>
  <c r="P1594" i="1"/>
  <c r="P1595" i="1"/>
  <c r="P1596" i="1"/>
  <c r="P337" i="1"/>
  <c r="P338" i="1"/>
  <c r="P1597" i="1"/>
  <c r="P1598" i="1"/>
  <c r="P1599" i="1"/>
  <c r="P339" i="1"/>
  <c r="P1600" i="1"/>
  <c r="P340" i="1"/>
  <c r="P1601" i="1"/>
  <c r="P1602" i="1"/>
  <c r="P1603" i="1"/>
  <c r="P1604" i="1"/>
  <c r="P341" i="1"/>
  <c r="P342" i="1"/>
  <c r="P343" i="1"/>
  <c r="P344" i="1"/>
  <c r="P345" i="1"/>
  <c r="P346" i="1"/>
  <c r="P1605" i="1"/>
  <c r="P1606" i="1"/>
  <c r="P1607" i="1"/>
  <c r="P1608" i="1"/>
  <c r="P347" i="1"/>
  <c r="P1609" i="1"/>
  <c r="P1610" i="1"/>
  <c r="P348" i="1"/>
  <c r="P1611" i="1"/>
  <c r="P1612" i="1"/>
  <c r="P349" i="1"/>
  <c r="P1613" i="1"/>
  <c r="P350" i="1"/>
  <c r="P1614" i="1"/>
  <c r="P1615" i="1"/>
  <c r="P1616" i="1"/>
  <c r="P1617" i="1"/>
  <c r="P1618" i="1"/>
  <c r="P351" i="1"/>
  <c r="P352" i="1"/>
  <c r="P1619" i="1"/>
  <c r="P1620" i="1"/>
  <c r="P1621" i="1"/>
  <c r="P1622" i="1"/>
  <c r="P353" i="1"/>
  <c r="P354" i="1"/>
  <c r="P355" i="1"/>
  <c r="P1623" i="1"/>
  <c r="P1624" i="1"/>
  <c r="P1625" i="1"/>
  <c r="P1626" i="1"/>
  <c r="P356" i="1"/>
  <c r="P1627" i="1"/>
  <c r="P1628" i="1"/>
  <c r="P1629" i="1"/>
  <c r="P357" i="1"/>
  <c r="P358" i="1"/>
  <c r="P1630" i="1"/>
  <c r="P359" i="1"/>
  <c r="P1631" i="1"/>
  <c r="P360" i="1"/>
  <c r="P361" i="1"/>
  <c r="P1632" i="1"/>
  <c r="P362" i="1"/>
  <c r="P1633" i="1"/>
  <c r="P363" i="1"/>
  <c r="P1634" i="1"/>
  <c r="P364" i="1"/>
  <c r="P1635" i="1"/>
  <c r="P1636" i="1"/>
  <c r="P1637" i="1"/>
  <c r="P365" i="1"/>
  <c r="P1638" i="1"/>
  <c r="P366" i="1"/>
  <c r="P367" i="1"/>
  <c r="P368" i="1"/>
  <c r="P369" i="1"/>
  <c r="P1639" i="1"/>
  <c r="P1640" i="1"/>
  <c r="P1641" i="1"/>
  <c r="P1642" i="1"/>
  <c r="P370" i="1"/>
  <c r="P1643" i="1"/>
  <c r="P1644" i="1"/>
  <c r="P371" i="1"/>
  <c r="P372" i="1"/>
  <c r="P373" i="1"/>
  <c r="P1645" i="1"/>
  <c r="P1646" i="1"/>
  <c r="P374" i="1"/>
  <c r="P375" i="1"/>
  <c r="P1647" i="1"/>
  <c r="P1648" i="1"/>
  <c r="P1649" i="1"/>
  <c r="P1650" i="1"/>
  <c r="P376" i="1"/>
  <c r="P1651" i="1"/>
  <c r="P1652" i="1"/>
  <c r="P1653" i="1"/>
  <c r="P1654" i="1"/>
  <c r="P1655" i="1"/>
  <c r="P1656" i="1"/>
  <c r="P377" i="1"/>
  <c r="P1657" i="1"/>
  <c r="P1658" i="1"/>
  <c r="P378" i="1"/>
  <c r="P379" i="1"/>
  <c r="P1659" i="1"/>
  <c r="P1660" i="1"/>
  <c r="P1661" i="1"/>
  <c r="P1662" i="1"/>
  <c r="P380" i="1"/>
  <c r="P381" i="1"/>
  <c r="P382" i="1"/>
  <c r="P1663" i="1"/>
  <c r="P1664" i="1"/>
  <c r="P1665" i="1"/>
  <c r="P1666" i="1"/>
  <c r="P383" i="1"/>
  <c r="P384" i="1"/>
  <c r="P1667" i="1"/>
  <c r="P1668" i="1"/>
  <c r="P385" i="1"/>
  <c r="P1669" i="1"/>
  <c r="P386" i="1"/>
  <c r="P387" i="1"/>
  <c r="P388" i="1"/>
  <c r="P389" i="1"/>
  <c r="P1670" i="1"/>
  <c r="P390" i="1"/>
  <c r="P391" i="1"/>
  <c r="P392" i="1"/>
  <c r="P393" i="1"/>
  <c r="P394" i="1"/>
  <c r="P395" i="1"/>
  <c r="P396" i="1"/>
  <c r="P1671" i="1"/>
  <c r="P1672" i="1"/>
  <c r="P1673" i="1"/>
  <c r="P397" i="1"/>
  <c r="P1674" i="1"/>
  <c r="P398" i="1"/>
  <c r="P1675" i="1"/>
  <c r="P1676" i="1"/>
  <c r="P399" i="1"/>
  <c r="P1677" i="1"/>
  <c r="P1678" i="1"/>
  <c r="P1679" i="1"/>
  <c r="P1680" i="1"/>
  <c r="P1681" i="1"/>
  <c r="P1682" i="1"/>
  <c r="P1683" i="1"/>
  <c r="P1684" i="1"/>
  <c r="P400" i="1"/>
  <c r="P1685" i="1"/>
  <c r="P1686" i="1"/>
  <c r="P1687" i="1"/>
  <c r="P1688" i="1"/>
  <c r="P1689" i="1"/>
  <c r="P1690" i="1"/>
  <c r="P401" i="1"/>
  <c r="P1691" i="1"/>
  <c r="P1692" i="1"/>
  <c r="P1693" i="1"/>
  <c r="P1694" i="1"/>
  <c r="P1695" i="1"/>
  <c r="P402" i="1"/>
  <c r="P1696" i="1"/>
  <c r="P403" i="1"/>
  <c r="P1697" i="1"/>
  <c r="P1698" i="1"/>
  <c r="P1699" i="1"/>
  <c r="P404" i="1"/>
  <c r="P405" i="1"/>
  <c r="P406" i="1"/>
  <c r="P407" i="1"/>
  <c r="P408" i="1"/>
  <c r="P409" i="1"/>
  <c r="P1700" i="1"/>
  <c r="P1701" i="1"/>
  <c r="P1702" i="1"/>
  <c r="P410" i="1"/>
  <c r="P1703" i="1"/>
  <c r="P1704" i="1"/>
  <c r="P411" i="1"/>
  <c r="P1705" i="1"/>
  <c r="P412" i="1"/>
  <c r="P1706" i="1"/>
  <c r="P1707" i="1"/>
  <c r="P1708" i="1"/>
  <c r="P1709" i="1"/>
  <c r="P1710" i="1"/>
  <c r="P413" i="1"/>
  <c r="P1711" i="1"/>
  <c r="P414" i="1"/>
  <c r="P1712" i="1"/>
  <c r="P1713" i="1"/>
  <c r="P1714" i="1"/>
  <c r="P1715" i="1"/>
  <c r="P415" i="1"/>
  <c r="P1716" i="1"/>
  <c r="P416" i="1"/>
  <c r="P1717" i="1"/>
  <c r="P417" i="1"/>
  <c r="P418" i="1"/>
  <c r="P419" i="1"/>
  <c r="P1718" i="1"/>
  <c r="P1719" i="1"/>
  <c r="P420" i="1"/>
  <c r="P421" i="1"/>
  <c r="P1720" i="1"/>
  <c r="P1721" i="1"/>
  <c r="P1722" i="1"/>
  <c r="P1723" i="1"/>
  <c r="P1724" i="1"/>
  <c r="P1725" i="1"/>
  <c r="P1726" i="1"/>
  <c r="P1727" i="1"/>
  <c r="P422" i="1"/>
  <c r="P1728" i="1"/>
  <c r="P423" i="1"/>
  <c r="P1729" i="1"/>
  <c r="P1730" i="1"/>
  <c r="P1731" i="1"/>
  <c r="P1732" i="1"/>
  <c r="P424" i="1"/>
  <c r="P1733" i="1"/>
  <c r="P1734" i="1"/>
  <c r="P1735" i="1"/>
  <c r="P425" i="1"/>
  <c r="P426" i="1"/>
  <c r="P427" i="1"/>
  <c r="P428" i="1"/>
  <c r="P1736" i="1"/>
  <c r="P1737" i="1"/>
  <c r="P429" i="1"/>
  <c r="P430" i="1"/>
  <c r="P1738" i="1"/>
  <c r="P1739" i="1"/>
  <c r="P1740" i="1"/>
  <c r="P431" i="1"/>
  <c r="P1741" i="1"/>
  <c r="P1742" i="1"/>
  <c r="P432" i="1"/>
  <c r="P433" i="1"/>
  <c r="P1743" i="1"/>
  <c r="P1744" i="1"/>
  <c r="P1745" i="1"/>
  <c r="P1746" i="1"/>
  <c r="P1747" i="1"/>
  <c r="P1748" i="1"/>
  <c r="P1749" i="1"/>
  <c r="P1750" i="1"/>
  <c r="P1751" i="1"/>
  <c r="P434" i="1"/>
  <c r="P435" i="1"/>
  <c r="P1752" i="1"/>
  <c r="P1753" i="1"/>
  <c r="P1754" i="1"/>
  <c r="P1755" i="1"/>
  <c r="P1756" i="1"/>
  <c r="P436" i="1"/>
  <c r="P1757" i="1"/>
  <c r="P437" i="1"/>
  <c r="P1758" i="1"/>
  <c r="P1759" i="1"/>
  <c r="P1760" i="1"/>
  <c r="P1761" i="1"/>
  <c r="P1762" i="1"/>
  <c r="P1763" i="1"/>
  <c r="P438" i="1"/>
  <c r="P1764" i="1"/>
  <c r="P1765" i="1"/>
  <c r="P1766" i="1"/>
  <c r="P1767" i="1"/>
  <c r="P1768" i="1"/>
  <c r="P1769" i="1"/>
  <c r="P1770" i="1"/>
  <c r="P439" i="1"/>
  <c r="P440" i="1"/>
  <c r="P1771" i="1"/>
  <c r="P441" i="1"/>
  <c r="P1772" i="1"/>
  <c r="P1773" i="1"/>
  <c r="P1774" i="1"/>
  <c r="P1775" i="1"/>
  <c r="P1776" i="1"/>
  <c r="P1777" i="1"/>
  <c r="P1778" i="1"/>
  <c r="P1779" i="1"/>
  <c r="P442" i="1"/>
  <c r="P443" i="1"/>
  <c r="P1780" i="1"/>
  <c r="P1781" i="1"/>
  <c r="P444" i="1"/>
  <c r="P1782" i="1"/>
  <c r="P1783" i="1"/>
  <c r="P1784" i="1"/>
  <c r="P1785" i="1"/>
  <c r="P1786" i="1"/>
  <c r="P1787" i="1"/>
  <c r="P445" i="1"/>
  <c r="P1788" i="1"/>
  <c r="P1789" i="1"/>
  <c r="P1790" i="1"/>
  <c r="P1791" i="1"/>
  <c r="P446" i="1"/>
  <c r="P1792" i="1"/>
  <c r="P447" i="1"/>
  <c r="P1793" i="1"/>
  <c r="P448" i="1"/>
  <c r="P1794" i="1"/>
  <c r="P1795" i="1"/>
  <c r="P1796" i="1"/>
  <c r="P1797" i="1"/>
  <c r="P449" i="1"/>
  <c r="P1798" i="1"/>
  <c r="P1799" i="1"/>
  <c r="P450" i="1"/>
  <c r="P1800" i="1"/>
  <c r="P451" i="1"/>
  <c r="P1801" i="1"/>
  <c r="P1802" i="1"/>
  <c r="P452" i="1"/>
  <c r="P453" i="1"/>
  <c r="P1803" i="1"/>
  <c r="P454" i="1"/>
  <c r="P1804" i="1"/>
  <c r="P1805" i="1"/>
  <c r="P1806" i="1"/>
  <c r="P1807" i="1"/>
  <c r="P455" i="1"/>
  <c r="P1808" i="1"/>
  <c r="P1809" i="1"/>
  <c r="P1810" i="1"/>
  <c r="P1811" i="1"/>
  <c r="P1812" i="1"/>
  <c r="P1813" i="1"/>
  <c r="P1814" i="1"/>
  <c r="P1815" i="1"/>
  <c r="P1816" i="1"/>
  <c r="P456" i="1"/>
  <c r="P457" i="1"/>
  <c r="P458" i="1"/>
  <c r="P1817" i="1"/>
  <c r="P459" i="1"/>
  <c r="P1818" i="1"/>
  <c r="P1819" i="1"/>
  <c r="P1820" i="1"/>
  <c r="P1821" i="1"/>
  <c r="P460" i="1"/>
  <c r="P461" i="1"/>
  <c r="P1822" i="1"/>
  <c r="P1823" i="1"/>
  <c r="P1824" i="1"/>
  <c r="P462" i="1"/>
  <c r="P1825" i="1"/>
  <c r="P1826" i="1"/>
  <c r="P1827" i="1"/>
  <c r="P463" i="1"/>
  <c r="P464" i="1"/>
  <c r="P1828" i="1"/>
  <c r="P1829" i="1"/>
  <c r="P1830" i="1"/>
  <c r="P1831" i="1"/>
  <c r="P1832" i="1"/>
  <c r="P1833" i="1"/>
  <c r="P1834" i="1"/>
  <c r="P465" i="1"/>
  <c r="P1835" i="1"/>
  <c r="P466" i="1"/>
  <c r="P1836" i="1"/>
  <c r="P467" i="1"/>
  <c r="P1837" i="1"/>
  <c r="P1838" i="1"/>
  <c r="P1839" i="1"/>
  <c r="P468" i="1"/>
  <c r="P469" i="1"/>
  <c r="P470" i="1"/>
  <c r="P1840" i="1"/>
  <c r="P1841" i="1"/>
  <c r="P471" i="1"/>
  <c r="P472" i="1"/>
  <c r="P1842" i="1"/>
  <c r="P473" i="1"/>
  <c r="P474" i="1"/>
  <c r="P475" i="1"/>
  <c r="P1843" i="1"/>
  <c r="P476" i="1"/>
  <c r="P1844" i="1"/>
  <c r="P477" i="1"/>
  <c r="P1845" i="1"/>
  <c r="P1846" i="1"/>
  <c r="P1847" i="1"/>
  <c r="P478" i="1"/>
  <c r="P1848" i="1"/>
  <c r="P1849" i="1"/>
  <c r="P1850" i="1"/>
  <c r="P1851" i="1"/>
  <c r="P1852" i="1"/>
  <c r="P1853" i="1"/>
  <c r="P1854" i="1"/>
  <c r="P479" i="1"/>
  <c r="P1855" i="1"/>
  <c r="P480" i="1"/>
  <c r="P481" i="1"/>
  <c r="P482" i="1"/>
  <c r="P1856" i="1"/>
  <c r="P483" i="1"/>
  <c r="P1857" i="1"/>
  <c r="P1858" i="1"/>
  <c r="P1859" i="1"/>
  <c r="P484" i="1"/>
  <c r="P1860" i="1"/>
  <c r="P1861" i="1"/>
  <c r="P1862" i="1"/>
  <c r="P1863" i="1"/>
  <c r="P485" i="1"/>
  <c r="P486" i="1"/>
  <c r="P1864" i="1"/>
  <c r="P1865" i="1"/>
  <c r="P1866" i="1"/>
  <c r="P487" i="1"/>
  <c r="P1867" i="1"/>
  <c r="P488" i="1"/>
  <c r="P1868" i="1"/>
  <c r="P489" i="1"/>
  <c r="P1869" i="1"/>
  <c r="P490" i="1"/>
  <c r="P491" i="1"/>
  <c r="P1870" i="1"/>
  <c r="P492" i="1"/>
  <c r="P493" i="1"/>
  <c r="P494" i="1"/>
  <c r="P1871" i="1"/>
  <c r="P495" i="1"/>
  <c r="P1872" i="1"/>
  <c r="P1873" i="1"/>
  <c r="P496" i="1"/>
  <c r="P497" i="1"/>
  <c r="P1874" i="1"/>
  <c r="P1875" i="1"/>
  <c r="P498" i="1"/>
  <c r="P1876" i="1"/>
  <c r="P1877" i="1"/>
  <c r="P1878" i="1"/>
  <c r="P499" i="1"/>
  <c r="P500" i="1"/>
  <c r="P501" i="1"/>
  <c r="P502" i="1"/>
  <c r="P503" i="1"/>
  <c r="P1879" i="1"/>
  <c r="P504" i="1"/>
  <c r="P1880" i="1"/>
  <c r="P505" i="1"/>
  <c r="P1881" i="1"/>
  <c r="R770" i="1"/>
  <c r="R777" i="1"/>
  <c r="R792" i="1"/>
  <c r="R816" i="1"/>
  <c r="R811" i="1"/>
  <c r="R806" i="1"/>
  <c r="R798" i="1"/>
  <c r="R793" i="1"/>
  <c r="R781" i="1"/>
  <c r="R68" i="1"/>
  <c r="R771" i="1"/>
  <c r="R545" i="1"/>
  <c r="R536" i="1"/>
  <c r="R532" i="1"/>
  <c r="R3" i="1"/>
  <c r="R527" i="1"/>
  <c r="R524" i="1"/>
  <c r="R5" i="1"/>
  <c r="R537" i="1"/>
  <c r="R75" i="1"/>
  <c r="R73" i="1"/>
  <c r="R70" i="1"/>
  <c r="R533" i="1"/>
  <c r="R528" i="1"/>
  <c r="R534" i="1"/>
  <c r="R854" i="1"/>
  <c r="R820" i="1"/>
  <c r="R817" i="1"/>
  <c r="R778" i="1"/>
  <c r="R548" i="1"/>
  <c r="R549" i="1"/>
  <c r="R550" i="1"/>
  <c r="R551" i="1"/>
  <c r="R552" i="1"/>
  <c r="R506" i="1"/>
  <c r="R553" i="1"/>
  <c r="R554" i="1"/>
  <c r="R555" i="1"/>
  <c r="R556" i="1"/>
  <c r="R557" i="1"/>
  <c r="R558" i="1"/>
  <c r="R559" i="1"/>
  <c r="R6" i="1"/>
  <c r="R7" i="1"/>
  <c r="R560" i="1"/>
  <c r="R561" i="1"/>
  <c r="R562" i="1"/>
  <c r="R563" i="1"/>
  <c r="R564" i="1"/>
  <c r="R565" i="1"/>
  <c r="R566" i="1"/>
  <c r="R567" i="1"/>
  <c r="R568" i="1"/>
  <c r="R507" i="1"/>
  <c r="R569" i="1"/>
  <c r="R570" i="1"/>
  <c r="R571" i="1"/>
  <c r="R508" i="1"/>
  <c r="R573" i="1"/>
  <c r="R574" i="1"/>
  <c r="R575" i="1"/>
  <c r="R576" i="1"/>
  <c r="R577" i="1"/>
  <c r="R578" i="1"/>
  <c r="R579" i="1"/>
  <c r="R580" i="1"/>
  <c r="R581" i="1"/>
  <c r="R582" i="1"/>
  <c r="R583" i="1"/>
  <c r="R584" i="1"/>
  <c r="R585" i="1"/>
  <c r="R586" i="1"/>
  <c r="R8"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9" i="1"/>
  <c r="R648" i="1"/>
  <c r="R649" i="1"/>
  <c r="R10" i="1"/>
  <c r="R650" i="1"/>
  <c r="R651" i="1"/>
  <c r="R652" i="1"/>
  <c r="R11" i="1"/>
  <c r="R12" i="1"/>
  <c r="R653" i="1"/>
  <c r="R654" i="1"/>
  <c r="R13" i="1"/>
  <c r="R655" i="1"/>
  <c r="R656" i="1"/>
  <c r="R14" i="1"/>
  <c r="R15" i="1"/>
  <c r="R16" i="1"/>
  <c r="R17" i="1"/>
  <c r="R657" i="1"/>
  <c r="R658" i="1"/>
  <c r="R659" i="1"/>
  <c r="R660" i="1"/>
  <c r="R661" i="1"/>
  <c r="R662" i="1"/>
  <c r="R18" i="1"/>
  <c r="R663" i="1"/>
  <c r="R664" i="1"/>
  <c r="R665" i="1"/>
  <c r="R666" i="1"/>
  <c r="R667" i="1"/>
  <c r="R668" i="1"/>
  <c r="R669" i="1"/>
  <c r="R670" i="1"/>
  <c r="R671" i="1"/>
  <c r="R672" i="1"/>
  <c r="R673" i="1"/>
  <c r="R674" i="1"/>
  <c r="R675" i="1"/>
  <c r="R676" i="1"/>
  <c r="R19" i="1"/>
  <c r="R677" i="1"/>
  <c r="R678" i="1"/>
  <c r="R679" i="1"/>
  <c r="R680" i="1"/>
  <c r="R681" i="1"/>
  <c r="R682" i="1"/>
  <c r="R683" i="1"/>
  <c r="R684" i="1"/>
  <c r="R20" i="1"/>
  <c r="R685" i="1"/>
  <c r="R21" i="1"/>
  <c r="R686" i="1"/>
  <c r="R687" i="1"/>
  <c r="R688" i="1"/>
  <c r="R689" i="1"/>
  <c r="R690" i="1"/>
  <c r="R691" i="1"/>
  <c r="R692" i="1"/>
  <c r="R693" i="1"/>
  <c r="R22" i="1"/>
  <c r="R23" i="1"/>
  <c r="R24" i="1"/>
  <c r="R25" i="1"/>
  <c r="R694" i="1"/>
  <c r="R695" i="1"/>
  <c r="R696" i="1"/>
  <c r="R697" i="1"/>
  <c r="R26" i="1"/>
  <c r="R27" i="1"/>
  <c r="R28" i="1"/>
  <c r="R698" i="1"/>
  <c r="R699" i="1"/>
  <c r="R700" i="1"/>
  <c r="R701" i="1"/>
  <c r="R29" i="1"/>
  <c r="R30" i="1"/>
  <c r="R31" i="1"/>
  <c r="R32" i="1"/>
  <c r="R702" i="1"/>
  <c r="R33" i="1"/>
  <c r="R703" i="1"/>
  <c r="R34" i="1"/>
  <c r="R35" i="1"/>
  <c r="R36" i="1"/>
  <c r="R704" i="1"/>
  <c r="R37" i="1"/>
  <c r="R705" i="1"/>
  <c r="R706" i="1"/>
  <c r="R707" i="1"/>
  <c r="R38" i="1"/>
  <c r="R708" i="1"/>
  <c r="R709" i="1"/>
  <c r="R710" i="1"/>
  <c r="R711" i="1"/>
  <c r="R712" i="1"/>
  <c r="R713" i="1"/>
  <c r="R714" i="1"/>
  <c r="R715" i="1"/>
  <c r="R39" i="1"/>
  <c r="R716" i="1"/>
  <c r="R717" i="1"/>
  <c r="R40" i="1"/>
  <c r="R41" i="1"/>
  <c r="R718" i="1"/>
  <c r="R719" i="1"/>
  <c r="R720" i="1"/>
  <c r="R721" i="1"/>
  <c r="R42" i="1"/>
  <c r="R722" i="1"/>
  <c r="R723" i="1"/>
  <c r="R43" i="1"/>
  <c r="R724" i="1"/>
  <c r="R44" i="1"/>
  <c r="R45" i="1"/>
  <c r="R46" i="1"/>
  <c r="R725" i="1"/>
  <c r="R47" i="1"/>
  <c r="R726" i="1"/>
  <c r="R727" i="1"/>
  <c r="R728" i="1"/>
  <c r="R48" i="1"/>
  <c r="R729" i="1"/>
  <c r="R49" i="1"/>
  <c r="R730" i="1"/>
  <c r="R731" i="1"/>
  <c r="R732" i="1"/>
  <c r="R50" i="1"/>
  <c r="R51" i="1"/>
  <c r="R733" i="1"/>
  <c r="R52" i="1"/>
  <c r="R734" i="1"/>
  <c r="R53" i="1"/>
  <c r="R54" i="1"/>
  <c r="R55" i="1"/>
  <c r="R735" i="1"/>
  <c r="R56" i="1"/>
  <c r="R57" i="1"/>
  <c r="R736" i="1"/>
  <c r="R737" i="1"/>
  <c r="R738" i="1"/>
  <c r="R739" i="1"/>
  <c r="R740" i="1"/>
  <c r="R741" i="1"/>
  <c r="R742" i="1"/>
  <c r="R743" i="1"/>
  <c r="R744" i="1"/>
  <c r="R58" i="1"/>
  <c r="R745" i="1"/>
  <c r="R746" i="1"/>
  <c r="R59" i="1"/>
  <c r="R747" i="1"/>
  <c r="R748" i="1"/>
  <c r="R749" i="1"/>
  <c r="R750" i="1"/>
  <c r="R751" i="1"/>
  <c r="R752" i="1"/>
  <c r="R753" i="1"/>
  <c r="R754" i="1"/>
  <c r="R755" i="1"/>
  <c r="R756" i="1"/>
  <c r="R60" i="1"/>
  <c r="R757" i="1"/>
  <c r="R61" i="1"/>
  <c r="R62" i="1"/>
  <c r="R758" i="1"/>
  <c r="R759" i="1"/>
  <c r="R760" i="1"/>
  <c r="R761" i="1"/>
  <c r="R63" i="1"/>
  <c r="R762" i="1"/>
  <c r="R64" i="1"/>
  <c r="R763" i="1"/>
  <c r="R65" i="1"/>
  <c r="R764" i="1"/>
  <c r="R765" i="1"/>
  <c r="R66" i="1"/>
  <c r="R67" i="1"/>
  <c r="R512" i="1"/>
  <c r="R511" i="1"/>
  <c r="R510" i="1"/>
  <c r="R772" i="1"/>
  <c r="R538" i="1"/>
  <c r="R529" i="1"/>
  <c r="R523" i="1"/>
  <c r="R782" i="1"/>
  <c r="R783" i="1"/>
  <c r="R799" i="1"/>
  <c r="R807" i="1"/>
  <c r="R818" i="1"/>
  <c r="R812" i="1"/>
  <c r="R802" i="1"/>
  <c r="R794" i="1"/>
  <c r="R546" i="1"/>
  <c r="R857" i="1"/>
  <c r="R767" i="1"/>
  <c r="R808" i="1"/>
  <c r="R795" i="1"/>
  <c r="R76" i="1"/>
  <c r="R821" i="1"/>
  <c r="R819" i="1"/>
  <c r="R813" i="1"/>
  <c r="R814" i="1"/>
  <c r="R809" i="1"/>
  <c r="R72" i="1"/>
  <c r="R803" i="1"/>
  <c r="R800" i="1"/>
  <c r="R801" i="1"/>
  <c r="R71" i="1"/>
  <c r="R796" i="1"/>
  <c r="R784" i="1"/>
  <c r="R785" i="1"/>
  <c r="R786" i="1"/>
  <c r="R787" i="1"/>
  <c r="R788" i="1"/>
  <c r="R779" i="1"/>
  <c r="R773" i="1"/>
  <c r="R774" i="1"/>
  <c r="R768" i="1"/>
  <c r="R769" i="1"/>
  <c r="R547" i="1"/>
  <c r="R539" i="1"/>
  <c r="R540" i="1"/>
  <c r="R541" i="1"/>
  <c r="R542" i="1"/>
  <c r="R530" i="1"/>
  <c r="R789" i="1"/>
  <c r="R74" i="1"/>
  <c r="R543" i="1"/>
  <c r="R509" i="1"/>
  <c r="R766" i="1"/>
  <c r="R526" i="1"/>
  <c r="R790" i="1"/>
  <c r="R791" i="1"/>
  <c r="R810" i="1"/>
  <c r="R815" i="1"/>
  <c r="R804" i="1"/>
  <c r="R805" i="1"/>
  <c r="R797" i="1"/>
  <c r="R780" i="1"/>
  <c r="R775" i="1"/>
  <c r="R544" i="1"/>
  <c r="R525" i="1"/>
  <c r="R776" i="1"/>
  <c r="R822" i="1"/>
  <c r="R823" i="1"/>
  <c r="R824" i="1"/>
  <c r="R825" i="1"/>
  <c r="R826" i="1"/>
  <c r="R827" i="1"/>
  <c r="R828" i="1"/>
  <c r="R829" i="1"/>
  <c r="R830" i="1"/>
  <c r="R831" i="1"/>
  <c r="R832" i="1"/>
  <c r="R833" i="1"/>
  <c r="R834" i="1"/>
  <c r="R835" i="1"/>
  <c r="R836" i="1"/>
  <c r="R837" i="1"/>
  <c r="R838" i="1"/>
  <c r="R839" i="1"/>
  <c r="R840" i="1"/>
  <c r="R841" i="1"/>
  <c r="R77" i="1"/>
  <c r="R842" i="1"/>
  <c r="R843" i="1"/>
  <c r="R844" i="1"/>
  <c r="R78" i="1"/>
  <c r="R845" i="1"/>
  <c r="R846" i="1"/>
  <c r="R79" i="1"/>
  <c r="R80" i="1"/>
  <c r="R847" i="1"/>
  <c r="R848" i="1"/>
  <c r="R849" i="1"/>
  <c r="R81" i="1"/>
  <c r="R82" i="1"/>
  <c r="R850" i="1"/>
  <c r="R83" i="1"/>
  <c r="R851" i="1"/>
  <c r="R852" i="1"/>
  <c r="R853" i="1"/>
  <c r="R69" i="1"/>
  <c r="R855" i="1"/>
  <c r="R856" i="1"/>
  <c r="R4" i="1"/>
  <c r="R858" i="1"/>
  <c r="R859" i="1"/>
  <c r="R860" i="1"/>
  <c r="R861" i="1"/>
  <c r="R862" i="1"/>
  <c r="R863" i="1"/>
  <c r="R864" i="1"/>
  <c r="R513" i="1"/>
  <c r="R865" i="1"/>
  <c r="R866" i="1"/>
  <c r="R867" i="1"/>
  <c r="R514" i="1"/>
  <c r="R868" i="1"/>
  <c r="R869" i="1"/>
  <c r="R870" i="1"/>
  <c r="R871" i="1"/>
  <c r="R873" i="1"/>
  <c r="R874" i="1"/>
  <c r="R875" i="1"/>
  <c r="R876" i="1"/>
  <c r="R877" i="1"/>
  <c r="R515" i="1"/>
  <c r="R879" i="1"/>
  <c r="R880" i="1"/>
  <c r="R881" i="1"/>
  <c r="R882" i="1"/>
  <c r="R883" i="1"/>
  <c r="R884" i="1"/>
  <c r="R885" i="1"/>
  <c r="R886" i="1"/>
  <c r="R887" i="1"/>
  <c r="R888" i="1"/>
  <c r="R889" i="1"/>
  <c r="R516" i="1"/>
  <c r="R891" i="1"/>
  <c r="R892" i="1"/>
  <c r="R893" i="1"/>
  <c r="R894" i="1"/>
  <c r="R895" i="1"/>
  <c r="R896" i="1"/>
  <c r="R897" i="1"/>
  <c r="R898" i="1"/>
  <c r="R517" i="1"/>
  <c r="R899" i="1"/>
  <c r="R900" i="1"/>
  <c r="R901" i="1"/>
  <c r="R902" i="1"/>
  <c r="R903" i="1"/>
  <c r="R518" i="1"/>
  <c r="R904" i="1"/>
  <c r="R905" i="1"/>
  <c r="R906" i="1"/>
  <c r="R519" i="1"/>
  <c r="R907" i="1"/>
  <c r="R908" i="1"/>
  <c r="R909" i="1"/>
  <c r="R910" i="1"/>
  <c r="R520" i="1"/>
  <c r="R912" i="1"/>
  <c r="R521" i="1"/>
  <c r="R913" i="1"/>
  <c r="R914" i="1"/>
  <c r="R915" i="1"/>
  <c r="R916" i="1"/>
  <c r="R917" i="1"/>
  <c r="R918" i="1"/>
  <c r="R919" i="1"/>
  <c r="R522"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84" i="1"/>
  <c r="R85" i="1"/>
  <c r="R86" i="1"/>
  <c r="R1213" i="1"/>
  <c r="R1214" i="1"/>
  <c r="R1215" i="1"/>
  <c r="R1216" i="1"/>
  <c r="R1217" i="1"/>
  <c r="R87" i="1"/>
  <c r="R88" i="1"/>
  <c r="R89" i="1"/>
  <c r="R1218" i="1"/>
  <c r="R1219" i="1"/>
  <c r="R1220" i="1"/>
  <c r="R1221" i="1"/>
  <c r="R1222" i="1"/>
  <c r="R90" i="1"/>
  <c r="R91" i="1"/>
  <c r="R1223" i="1"/>
  <c r="R92" i="1"/>
  <c r="R1224" i="1"/>
  <c r="R1225" i="1"/>
  <c r="R1226" i="1"/>
  <c r="R1227" i="1"/>
  <c r="R93" i="1"/>
  <c r="R94" i="1"/>
  <c r="R95" i="1"/>
  <c r="R1228" i="1"/>
  <c r="R96" i="1"/>
  <c r="R97" i="1"/>
  <c r="R1229" i="1"/>
  <c r="R1230" i="1"/>
  <c r="R1231" i="1"/>
  <c r="R1232" i="1"/>
  <c r="R98" i="1"/>
  <c r="R99" i="1"/>
  <c r="R1233" i="1"/>
  <c r="R1234" i="1"/>
  <c r="R1235" i="1"/>
  <c r="R1236" i="1"/>
  <c r="R1237" i="1"/>
  <c r="R100" i="1"/>
  <c r="R101" i="1"/>
  <c r="R1238" i="1"/>
  <c r="R1239" i="1"/>
  <c r="R1240" i="1"/>
  <c r="R1241" i="1"/>
  <c r="R1242" i="1"/>
  <c r="R1243" i="1"/>
  <c r="R1244" i="1"/>
  <c r="R1245" i="1"/>
  <c r="R102" i="1"/>
  <c r="R1246" i="1"/>
  <c r="R1247" i="1"/>
  <c r="R1248" i="1"/>
  <c r="R1249" i="1"/>
  <c r="R1250" i="1"/>
  <c r="R1251" i="1"/>
  <c r="R1252" i="1"/>
  <c r="R1253" i="1"/>
  <c r="R103" i="1"/>
  <c r="R1254" i="1"/>
  <c r="R104" i="1"/>
  <c r="R1255" i="1"/>
  <c r="R105" i="1"/>
  <c r="R106" i="1"/>
  <c r="R107" i="1"/>
  <c r="R108" i="1"/>
  <c r="R1256" i="1"/>
  <c r="R109" i="1"/>
  <c r="R1257" i="1"/>
  <c r="R1258" i="1"/>
  <c r="R1259" i="1"/>
  <c r="R1260" i="1"/>
  <c r="R110" i="1"/>
  <c r="R1261" i="1"/>
  <c r="R1262" i="1"/>
  <c r="R111" i="1"/>
  <c r="R112" i="1"/>
  <c r="R113" i="1"/>
  <c r="R114" i="1"/>
  <c r="R1263" i="1"/>
  <c r="R115" i="1"/>
  <c r="R116" i="1"/>
  <c r="R117" i="1"/>
  <c r="R1264" i="1"/>
  <c r="R118" i="1"/>
  <c r="R1265" i="1"/>
  <c r="R1266" i="1"/>
  <c r="R119" i="1"/>
  <c r="R1267" i="1"/>
  <c r="R1268" i="1"/>
  <c r="R1269" i="1"/>
  <c r="R1270" i="1"/>
  <c r="R1271" i="1"/>
  <c r="R120" i="1"/>
  <c r="R1272" i="1"/>
  <c r="R1273" i="1"/>
  <c r="R121" i="1"/>
  <c r="R1274" i="1"/>
  <c r="R1275" i="1"/>
  <c r="R122" i="1"/>
  <c r="R1276" i="1"/>
  <c r="R1277" i="1"/>
  <c r="R123" i="1"/>
  <c r="R124" i="1"/>
  <c r="R1278" i="1"/>
  <c r="R1279" i="1"/>
  <c r="R1280" i="1"/>
  <c r="R1281" i="1"/>
  <c r="R125" i="1"/>
  <c r="R1282" i="1"/>
  <c r="R126" i="1"/>
  <c r="R127" i="1"/>
  <c r="R1283" i="1"/>
  <c r="R1284" i="1"/>
  <c r="R1285" i="1"/>
  <c r="R1286" i="1"/>
  <c r="R1287" i="1"/>
  <c r="R1288" i="1"/>
  <c r="R1289" i="1"/>
  <c r="R1290" i="1"/>
  <c r="R128" i="1"/>
  <c r="R1291" i="1"/>
  <c r="R129" i="1"/>
  <c r="R1292" i="1"/>
  <c r="R1293" i="1"/>
  <c r="R130" i="1"/>
  <c r="R1294" i="1"/>
  <c r="R1295" i="1"/>
  <c r="R1296" i="1"/>
  <c r="R131" i="1"/>
  <c r="R132" i="1"/>
  <c r="R1297" i="1"/>
  <c r="R133" i="1"/>
  <c r="R1298" i="1"/>
  <c r="R1299" i="1"/>
  <c r="R1300" i="1"/>
  <c r="R1301" i="1"/>
  <c r="R134" i="1"/>
  <c r="R135" i="1"/>
  <c r="R136" i="1"/>
  <c r="R1302" i="1"/>
  <c r="R1303" i="1"/>
  <c r="R137" i="1"/>
  <c r="R1304" i="1"/>
  <c r="R1305" i="1"/>
  <c r="R138" i="1"/>
  <c r="R1306" i="1"/>
  <c r="R1307" i="1"/>
  <c r="R1308" i="1"/>
  <c r="R139" i="1"/>
  <c r="R1309" i="1"/>
  <c r="R140" i="1"/>
  <c r="R141" i="1"/>
  <c r="R142" i="1"/>
  <c r="R1310" i="1"/>
  <c r="R143" i="1"/>
  <c r="R1311" i="1"/>
  <c r="R144" i="1"/>
  <c r="R1312" i="1"/>
  <c r="R145" i="1"/>
  <c r="R1313" i="1"/>
  <c r="R1314" i="1"/>
  <c r="R1315" i="1"/>
  <c r="R146" i="1"/>
  <c r="R1316" i="1"/>
  <c r="R1317" i="1"/>
  <c r="R147" i="1"/>
  <c r="R148" i="1"/>
  <c r="R1318" i="1"/>
  <c r="R1319" i="1"/>
  <c r="R1320" i="1"/>
  <c r="R1321" i="1"/>
  <c r="R149" i="1"/>
  <c r="R1322" i="1"/>
  <c r="R1323" i="1"/>
  <c r="R1324" i="1"/>
  <c r="R150" i="1"/>
  <c r="R151" i="1"/>
  <c r="R152" i="1"/>
  <c r="R153" i="1"/>
  <c r="R154" i="1"/>
  <c r="R1325" i="1"/>
  <c r="R1326" i="1"/>
  <c r="R155" i="1"/>
  <c r="R1327" i="1"/>
  <c r="R1328" i="1"/>
  <c r="R156" i="1"/>
  <c r="R1329" i="1"/>
  <c r="R1330" i="1"/>
  <c r="R1331" i="1"/>
  <c r="R1332" i="1"/>
  <c r="R157" i="1"/>
  <c r="R158" i="1"/>
  <c r="R1333" i="1"/>
  <c r="R1334" i="1"/>
  <c r="R1335" i="1"/>
  <c r="R1336" i="1"/>
  <c r="R1337" i="1"/>
  <c r="R159" i="1"/>
  <c r="R1338" i="1"/>
  <c r="R1339" i="1"/>
  <c r="R1340" i="1"/>
  <c r="R1341" i="1"/>
  <c r="R1342" i="1"/>
  <c r="R1343" i="1"/>
  <c r="R160" i="1"/>
  <c r="R1344" i="1"/>
  <c r="R1345" i="1"/>
  <c r="R161" i="1"/>
  <c r="R162" i="1"/>
  <c r="R163" i="1"/>
  <c r="R1346" i="1"/>
  <c r="R1347" i="1"/>
  <c r="R1348" i="1"/>
  <c r="R164" i="1"/>
  <c r="R1349" i="1"/>
  <c r="R1350" i="1"/>
  <c r="R165" i="1"/>
  <c r="R1351" i="1"/>
  <c r="R166" i="1"/>
  <c r="R1352" i="1"/>
  <c r="R1353" i="1"/>
  <c r="R167" i="1"/>
  <c r="R168" i="1"/>
  <c r="R169" i="1"/>
  <c r="R1354" i="1"/>
  <c r="R170" i="1"/>
  <c r="R171" i="1"/>
  <c r="R172" i="1"/>
  <c r="R1355" i="1"/>
  <c r="R1356" i="1"/>
  <c r="R173" i="1"/>
  <c r="R1357" i="1"/>
  <c r="R1358" i="1"/>
  <c r="R174" i="1"/>
  <c r="R1359" i="1"/>
  <c r="R175" i="1"/>
  <c r="R176" i="1"/>
  <c r="R177" i="1"/>
  <c r="R178" i="1"/>
  <c r="R179" i="1"/>
  <c r="R180" i="1"/>
  <c r="R1360" i="1"/>
  <c r="R1361" i="1"/>
  <c r="R1362" i="1"/>
  <c r="R1363" i="1"/>
  <c r="R181" i="1"/>
  <c r="R182" i="1"/>
  <c r="R1364" i="1"/>
  <c r="R1365" i="1"/>
  <c r="R1366" i="1"/>
  <c r="R183" i="1"/>
  <c r="R1367" i="1"/>
  <c r="R1368" i="1"/>
  <c r="R184" i="1"/>
  <c r="R185" i="1"/>
  <c r="R1369" i="1"/>
  <c r="R1370" i="1"/>
  <c r="R1371" i="1"/>
  <c r="R186" i="1"/>
  <c r="R1372" i="1"/>
  <c r="R1373" i="1"/>
  <c r="R187" i="1"/>
  <c r="R188" i="1"/>
  <c r="R1374" i="1"/>
  <c r="R1375" i="1"/>
  <c r="R189" i="1"/>
  <c r="R1376" i="1"/>
  <c r="R1377" i="1"/>
  <c r="R190" i="1"/>
  <c r="R1378" i="1"/>
  <c r="R191" i="1"/>
  <c r="R1379" i="1"/>
  <c r="R1380" i="1"/>
  <c r="R1381" i="1"/>
  <c r="R192" i="1"/>
  <c r="R193" i="1"/>
  <c r="R1382" i="1"/>
  <c r="R1383" i="1"/>
  <c r="R194" i="1"/>
  <c r="R195" i="1"/>
  <c r="R1384" i="1"/>
  <c r="R1385" i="1"/>
  <c r="R196" i="1"/>
  <c r="R197" i="1"/>
  <c r="R1386" i="1"/>
  <c r="R1387" i="1"/>
  <c r="R1388" i="1"/>
  <c r="R198" i="1"/>
  <c r="R1389" i="1"/>
  <c r="R199" i="1"/>
  <c r="R200" i="1"/>
  <c r="R1390" i="1"/>
  <c r="R1391" i="1"/>
  <c r="R1392" i="1"/>
  <c r="R1393" i="1"/>
  <c r="R1394" i="1"/>
  <c r="R1395" i="1"/>
  <c r="R201" i="1"/>
  <c r="R1396" i="1"/>
  <c r="R1397" i="1"/>
  <c r="R1398" i="1"/>
  <c r="R1399" i="1"/>
  <c r="R202" i="1"/>
  <c r="R1400" i="1"/>
  <c r="R203" i="1"/>
  <c r="R204" i="1"/>
  <c r="R1401" i="1"/>
  <c r="R1402" i="1"/>
  <c r="R205" i="1"/>
  <c r="R206" i="1"/>
  <c r="R1403" i="1"/>
  <c r="R207" i="1"/>
  <c r="R208" i="1"/>
  <c r="R1404" i="1"/>
  <c r="R1405" i="1"/>
  <c r="R209" i="1"/>
  <c r="R1406" i="1"/>
  <c r="R1407" i="1"/>
  <c r="R1408" i="1"/>
  <c r="R210" i="1"/>
  <c r="R211" i="1"/>
  <c r="R212" i="1"/>
  <c r="R213" i="1"/>
  <c r="R1409" i="1"/>
  <c r="R1410" i="1"/>
  <c r="R1411" i="1"/>
  <c r="R1412" i="1"/>
  <c r="R214" i="1"/>
  <c r="R215" i="1"/>
  <c r="R216" i="1"/>
  <c r="R1413" i="1"/>
  <c r="R1414" i="1"/>
  <c r="R217" i="1"/>
  <c r="R218" i="1"/>
  <c r="R1415" i="1"/>
  <c r="R219" i="1"/>
  <c r="R1416" i="1"/>
  <c r="R220" i="1"/>
  <c r="R1417" i="1"/>
  <c r="R1418" i="1"/>
  <c r="R1419" i="1"/>
  <c r="R1420" i="1"/>
  <c r="R1421" i="1"/>
  <c r="R221" i="1"/>
  <c r="R222" i="1"/>
  <c r="R223" i="1"/>
  <c r="R224" i="1"/>
  <c r="R1422" i="1"/>
  <c r="R225" i="1"/>
  <c r="R1423" i="1"/>
  <c r="R1424" i="1"/>
  <c r="R1425" i="1"/>
  <c r="R1426" i="1"/>
  <c r="R1427" i="1"/>
  <c r="R1428" i="1"/>
  <c r="R1429" i="1"/>
  <c r="R226" i="1"/>
  <c r="R227" i="1"/>
  <c r="R1430" i="1"/>
  <c r="R1431" i="1"/>
  <c r="R1432" i="1"/>
  <c r="R1433" i="1"/>
  <c r="R1434" i="1"/>
  <c r="R228" i="1"/>
  <c r="R1435" i="1"/>
  <c r="R1436" i="1"/>
  <c r="R1437" i="1"/>
  <c r="R229" i="1"/>
  <c r="R230" i="1"/>
  <c r="R1438" i="1"/>
  <c r="R1439" i="1"/>
  <c r="R1440" i="1"/>
  <c r="R1441" i="1"/>
  <c r="R231" i="1"/>
  <c r="R232" i="1"/>
  <c r="R233" i="1"/>
  <c r="R234" i="1"/>
  <c r="R235" i="1"/>
  <c r="R236" i="1"/>
  <c r="R1442" i="1"/>
  <c r="R1443" i="1"/>
  <c r="R237" i="1"/>
  <c r="R1444" i="1"/>
  <c r="R1445" i="1"/>
  <c r="R238" i="1"/>
  <c r="R1446" i="1"/>
  <c r="R1447" i="1"/>
  <c r="R1448" i="1"/>
  <c r="R239" i="1"/>
  <c r="R1449" i="1"/>
  <c r="R1450" i="1"/>
  <c r="R1451" i="1"/>
  <c r="R1452" i="1"/>
  <c r="R1453" i="1"/>
  <c r="R240" i="1"/>
  <c r="R1454" i="1"/>
  <c r="R241" i="1"/>
  <c r="R1455" i="1"/>
  <c r="R242" i="1"/>
  <c r="R1456" i="1"/>
  <c r="R1457" i="1"/>
  <c r="R1458" i="1"/>
  <c r="R1459" i="1"/>
  <c r="R1460" i="1"/>
  <c r="R1461" i="1"/>
  <c r="R243" i="1"/>
  <c r="R1462" i="1"/>
  <c r="R1463" i="1"/>
  <c r="R1464" i="1"/>
  <c r="R244" i="1"/>
  <c r="R1465" i="1"/>
  <c r="R1466" i="1"/>
  <c r="R245" i="1"/>
  <c r="R246" i="1"/>
  <c r="R1467" i="1"/>
  <c r="R1468" i="1"/>
  <c r="R247" i="1"/>
  <c r="R248" i="1"/>
  <c r="R249" i="1"/>
  <c r="R250" i="1"/>
  <c r="R1469" i="1"/>
  <c r="R251" i="1"/>
  <c r="R252" i="1"/>
  <c r="R253" i="1"/>
  <c r="R1470" i="1"/>
  <c r="R254" i="1"/>
  <c r="R255" i="1"/>
  <c r="R1471" i="1"/>
  <c r="R256" i="1"/>
  <c r="R1472" i="1"/>
  <c r="R1473" i="1"/>
  <c r="R1474" i="1"/>
  <c r="R1475" i="1"/>
  <c r="R257" i="1"/>
  <c r="R1476" i="1"/>
  <c r="R1477" i="1"/>
  <c r="R1478" i="1"/>
  <c r="R1479" i="1"/>
  <c r="R1480" i="1"/>
  <c r="R258" i="1"/>
  <c r="R259" i="1"/>
  <c r="R1481" i="1"/>
  <c r="R260" i="1"/>
  <c r="R1482" i="1"/>
  <c r="R1483" i="1"/>
  <c r="R1484" i="1"/>
  <c r="R1485" i="1"/>
  <c r="R261" i="1"/>
  <c r="R262" i="1"/>
  <c r="R1486" i="1"/>
  <c r="R263" i="1"/>
  <c r="R264" i="1"/>
  <c r="R265" i="1"/>
  <c r="R1487" i="1"/>
  <c r="R1488" i="1"/>
  <c r="R1489" i="1"/>
  <c r="R1490" i="1"/>
  <c r="R1491" i="1"/>
  <c r="R266" i="1"/>
  <c r="R267" i="1"/>
  <c r="R1492" i="1"/>
  <c r="R268" i="1"/>
  <c r="R1493" i="1"/>
  <c r="R1494" i="1"/>
  <c r="R1495" i="1"/>
  <c r="R1496" i="1"/>
  <c r="R1497" i="1"/>
  <c r="R1498" i="1"/>
  <c r="R1499" i="1"/>
  <c r="R269" i="1"/>
  <c r="R270" i="1"/>
  <c r="R1500" i="1"/>
  <c r="R1501" i="1"/>
  <c r="R1502" i="1"/>
  <c r="R1503" i="1"/>
  <c r="R1504" i="1"/>
  <c r="R1505" i="1"/>
  <c r="R1506" i="1"/>
  <c r="R271" i="1"/>
  <c r="R272" i="1"/>
  <c r="R1507" i="1"/>
  <c r="R273" i="1"/>
  <c r="R274" i="1"/>
  <c r="R275" i="1"/>
  <c r="R276" i="1"/>
  <c r="R277" i="1"/>
  <c r="R1508" i="1"/>
  <c r="R1509" i="1"/>
  <c r="R278" i="1"/>
  <c r="R279" i="1"/>
  <c r="R280" i="1"/>
  <c r="R1510" i="1"/>
  <c r="R281" i="1"/>
  <c r="R1511" i="1"/>
  <c r="R282" i="1"/>
  <c r="R1512" i="1"/>
  <c r="R1513" i="1"/>
  <c r="R1514" i="1"/>
  <c r="R1515" i="1"/>
  <c r="R283" i="1"/>
  <c r="R1516" i="1"/>
  <c r="R1517" i="1"/>
  <c r="R284" i="1"/>
  <c r="R1518" i="1"/>
  <c r="R1519" i="1"/>
  <c r="R285" i="1"/>
  <c r="R1520" i="1"/>
  <c r="R1521" i="1"/>
  <c r="R286" i="1"/>
  <c r="R1522" i="1"/>
  <c r="R1523" i="1"/>
  <c r="R1524" i="1"/>
  <c r="R287" i="1"/>
  <c r="R1525" i="1"/>
  <c r="R1526" i="1"/>
  <c r="R288" i="1"/>
  <c r="R1527" i="1"/>
  <c r="R289" i="1"/>
  <c r="R290" i="1"/>
  <c r="R291" i="1"/>
  <c r="R292" i="1"/>
  <c r="R1528" i="1"/>
  <c r="R293" i="1"/>
  <c r="R294" i="1"/>
  <c r="R295" i="1"/>
  <c r="R1529" i="1"/>
  <c r="R296" i="1"/>
  <c r="R1530" i="1"/>
  <c r="R1531" i="1"/>
  <c r="R1532" i="1"/>
  <c r="R297" i="1"/>
  <c r="R298" i="1"/>
  <c r="R1533" i="1"/>
  <c r="R299" i="1"/>
  <c r="R300" i="1"/>
  <c r="R1534" i="1"/>
  <c r="R1535" i="1"/>
  <c r="R301" i="1"/>
  <c r="R1536" i="1"/>
  <c r="R1537" i="1"/>
  <c r="R1538" i="1"/>
  <c r="R1539" i="1"/>
  <c r="R302" i="1"/>
  <c r="R1540" i="1"/>
  <c r="R303" i="1"/>
  <c r="R1541" i="1"/>
  <c r="R1542" i="1"/>
  <c r="R1543" i="1"/>
  <c r="R1544" i="1"/>
  <c r="R304" i="1"/>
  <c r="R305" i="1"/>
  <c r="R306" i="1"/>
  <c r="R307" i="1"/>
  <c r="R1545" i="1"/>
  <c r="R1546" i="1"/>
  <c r="R1547" i="1"/>
  <c r="R1548" i="1"/>
  <c r="R308" i="1"/>
  <c r="R1549" i="1"/>
  <c r="R1550" i="1"/>
  <c r="R1551" i="1"/>
  <c r="R1552" i="1"/>
  <c r="R1553" i="1"/>
  <c r="R1554" i="1"/>
  <c r="R309" i="1"/>
  <c r="R310" i="1"/>
  <c r="R1555" i="1"/>
  <c r="R1556" i="1"/>
  <c r="R1557" i="1"/>
  <c r="R1558" i="1"/>
  <c r="R311" i="1"/>
  <c r="R1559" i="1"/>
  <c r="R1560" i="1"/>
  <c r="R312" i="1"/>
  <c r="R1561" i="1"/>
  <c r="R1562" i="1"/>
  <c r="R1563" i="1"/>
  <c r="R313" i="1"/>
  <c r="R1564" i="1"/>
  <c r="R314" i="1"/>
  <c r="R1565" i="1"/>
  <c r="R315" i="1"/>
  <c r="R316" i="1"/>
  <c r="R317" i="1"/>
  <c r="R318" i="1"/>
  <c r="R319" i="1"/>
  <c r="R320" i="1"/>
  <c r="R1566" i="1"/>
  <c r="R1567" i="1"/>
  <c r="R1568" i="1"/>
  <c r="R1569" i="1"/>
  <c r="R321" i="1"/>
  <c r="R322" i="1"/>
  <c r="R1570" i="1"/>
  <c r="R323" i="1"/>
  <c r="R1571" i="1"/>
  <c r="R1572" i="1"/>
  <c r="R1573" i="1"/>
  <c r="R324" i="1"/>
  <c r="R1574" i="1"/>
  <c r="R325" i="1"/>
  <c r="R1575" i="1"/>
  <c r="R1576" i="1"/>
  <c r="R326" i="1"/>
  <c r="R1577" i="1"/>
  <c r="R1578" i="1"/>
  <c r="R1579" i="1"/>
  <c r="R327" i="1"/>
  <c r="R328" i="1"/>
  <c r="R1580" i="1"/>
  <c r="R329" i="1"/>
  <c r="R1581" i="1"/>
  <c r="R1582" i="1"/>
  <c r="R1583" i="1"/>
  <c r="R1584" i="1"/>
  <c r="R1585" i="1"/>
  <c r="R330" i="1"/>
  <c r="R331" i="1"/>
  <c r="R1586" i="1"/>
  <c r="R1587" i="1"/>
  <c r="R1588" i="1"/>
  <c r="R332" i="1"/>
  <c r="R1589" i="1"/>
  <c r="R1590" i="1"/>
  <c r="R333" i="1"/>
  <c r="R1591" i="1"/>
  <c r="R334" i="1"/>
  <c r="R335" i="1"/>
  <c r="R1592" i="1"/>
  <c r="R336" i="1"/>
  <c r="R1593" i="1"/>
  <c r="R1594" i="1"/>
  <c r="R1595" i="1"/>
  <c r="R1596" i="1"/>
  <c r="R337" i="1"/>
  <c r="R338" i="1"/>
  <c r="R1597" i="1"/>
  <c r="R1598" i="1"/>
  <c r="R1599" i="1"/>
  <c r="R339" i="1"/>
  <c r="R1600" i="1"/>
  <c r="R340" i="1"/>
  <c r="R1601" i="1"/>
  <c r="R1602" i="1"/>
  <c r="R1603" i="1"/>
  <c r="R1604" i="1"/>
  <c r="R341" i="1"/>
  <c r="R342" i="1"/>
  <c r="R343" i="1"/>
  <c r="R344" i="1"/>
  <c r="R345" i="1"/>
  <c r="R346" i="1"/>
  <c r="R1605" i="1"/>
  <c r="R1606" i="1"/>
  <c r="R1607" i="1"/>
  <c r="R1608" i="1"/>
  <c r="R347" i="1"/>
  <c r="R1609" i="1"/>
  <c r="R1610" i="1"/>
  <c r="R348" i="1"/>
  <c r="R1611" i="1"/>
  <c r="R1612" i="1"/>
  <c r="R349" i="1"/>
  <c r="R1613" i="1"/>
  <c r="R350" i="1"/>
  <c r="R1614" i="1"/>
  <c r="R1615" i="1"/>
  <c r="R1616" i="1"/>
  <c r="R1617" i="1"/>
  <c r="R1618" i="1"/>
  <c r="R351" i="1"/>
  <c r="R352" i="1"/>
  <c r="R1619" i="1"/>
  <c r="R1620" i="1"/>
  <c r="R1621" i="1"/>
  <c r="R1622" i="1"/>
  <c r="R353" i="1"/>
  <c r="R354" i="1"/>
  <c r="R355" i="1"/>
  <c r="R1623" i="1"/>
  <c r="R1624" i="1"/>
  <c r="R1625" i="1"/>
  <c r="R1626" i="1"/>
  <c r="R356" i="1"/>
  <c r="R1627" i="1"/>
  <c r="R1628" i="1"/>
  <c r="R1629" i="1"/>
  <c r="R357" i="1"/>
  <c r="R358" i="1"/>
  <c r="R1630" i="1"/>
  <c r="R359" i="1"/>
  <c r="R1631" i="1"/>
  <c r="R360" i="1"/>
  <c r="R361" i="1"/>
  <c r="R1632" i="1"/>
  <c r="R362" i="1"/>
  <c r="R1633" i="1"/>
  <c r="R363" i="1"/>
  <c r="R1634" i="1"/>
  <c r="R364" i="1"/>
  <c r="R1635" i="1"/>
  <c r="R1636" i="1"/>
  <c r="R1637" i="1"/>
  <c r="R365" i="1"/>
  <c r="R1638" i="1"/>
  <c r="R366" i="1"/>
  <c r="R367" i="1"/>
  <c r="R368" i="1"/>
  <c r="R369" i="1"/>
  <c r="R1639" i="1"/>
  <c r="R1640" i="1"/>
  <c r="R1641" i="1"/>
  <c r="R1642" i="1"/>
  <c r="R370" i="1"/>
  <c r="R1643" i="1"/>
  <c r="R1644" i="1"/>
  <c r="R371" i="1"/>
  <c r="R372" i="1"/>
  <c r="R373" i="1"/>
  <c r="R1645" i="1"/>
  <c r="R1646" i="1"/>
  <c r="R374" i="1"/>
  <c r="R375" i="1"/>
  <c r="R1647" i="1"/>
  <c r="R1648" i="1"/>
  <c r="R1649" i="1"/>
  <c r="R1650" i="1"/>
  <c r="R376" i="1"/>
  <c r="R1651" i="1"/>
  <c r="R1652" i="1"/>
  <c r="R1653" i="1"/>
  <c r="R1654" i="1"/>
  <c r="R1655" i="1"/>
  <c r="R1656" i="1"/>
  <c r="R377" i="1"/>
  <c r="R1657" i="1"/>
  <c r="R1658" i="1"/>
  <c r="R378" i="1"/>
  <c r="R379" i="1"/>
  <c r="R1659" i="1"/>
  <c r="R1660" i="1"/>
  <c r="R1661" i="1"/>
  <c r="R1662" i="1"/>
  <c r="R380" i="1"/>
  <c r="R381" i="1"/>
  <c r="R382" i="1"/>
  <c r="R1663" i="1"/>
  <c r="R1664" i="1"/>
  <c r="R1665" i="1"/>
  <c r="R1666" i="1"/>
  <c r="R383" i="1"/>
  <c r="R384" i="1"/>
  <c r="R1667" i="1"/>
  <c r="R1668" i="1"/>
  <c r="R385" i="1"/>
  <c r="R1669" i="1"/>
  <c r="R386" i="1"/>
  <c r="R387" i="1"/>
  <c r="R388" i="1"/>
  <c r="R389" i="1"/>
  <c r="R1670" i="1"/>
  <c r="R390" i="1"/>
  <c r="R391" i="1"/>
  <c r="R392" i="1"/>
  <c r="R393" i="1"/>
  <c r="R394" i="1"/>
  <c r="R395" i="1"/>
  <c r="R396" i="1"/>
  <c r="R1671" i="1"/>
  <c r="R1672" i="1"/>
  <c r="R1673" i="1"/>
  <c r="R397" i="1"/>
  <c r="R1674" i="1"/>
  <c r="R398" i="1"/>
  <c r="R1675" i="1"/>
  <c r="R1676" i="1"/>
  <c r="R399" i="1"/>
  <c r="R1677" i="1"/>
  <c r="R1678" i="1"/>
  <c r="R1679" i="1"/>
  <c r="R1680" i="1"/>
  <c r="R1681" i="1"/>
  <c r="R1682" i="1"/>
  <c r="R1683" i="1"/>
  <c r="R1684" i="1"/>
  <c r="R400" i="1"/>
  <c r="R1685" i="1"/>
  <c r="R1686" i="1"/>
  <c r="R1687" i="1"/>
  <c r="R1688" i="1"/>
  <c r="R1689" i="1"/>
  <c r="R1690" i="1"/>
  <c r="R401" i="1"/>
  <c r="R1691" i="1"/>
  <c r="R1692" i="1"/>
  <c r="R1693" i="1"/>
  <c r="R1694" i="1"/>
  <c r="R1695" i="1"/>
  <c r="R402" i="1"/>
  <c r="R1696" i="1"/>
  <c r="R403" i="1"/>
  <c r="R1697" i="1"/>
  <c r="R1698" i="1"/>
  <c r="R1699" i="1"/>
  <c r="R404" i="1"/>
  <c r="R405" i="1"/>
  <c r="R406" i="1"/>
  <c r="R407" i="1"/>
  <c r="R408" i="1"/>
  <c r="R409" i="1"/>
  <c r="R1700" i="1"/>
  <c r="R1701" i="1"/>
  <c r="R1702" i="1"/>
  <c r="R410" i="1"/>
  <c r="R1703" i="1"/>
  <c r="R1704" i="1"/>
  <c r="R411" i="1"/>
  <c r="R1705" i="1"/>
  <c r="R412" i="1"/>
  <c r="R1706" i="1"/>
  <c r="R1707" i="1"/>
  <c r="R1708" i="1"/>
  <c r="R1709" i="1"/>
  <c r="R1710" i="1"/>
  <c r="R413" i="1"/>
  <c r="R1711" i="1"/>
  <c r="R414" i="1"/>
  <c r="R1712" i="1"/>
  <c r="R1713" i="1"/>
  <c r="R1714" i="1"/>
  <c r="R1715" i="1"/>
  <c r="R415" i="1"/>
  <c r="R1716" i="1"/>
  <c r="R416" i="1"/>
  <c r="R1717" i="1"/>
  <c r="R417" i="1"/>
  <c r="R418" i="1"/>
  <c r="R419" i="1"/>
  <c r="R1718" i="1"/>
  <c r="R1719" i="1"/>
  <c r="R420" i="1"/>
  <c r="R421" i="1"/>
  <c r="R1720" i="1"/>
  <c r="R1721" i="1"/>
  <c r="R1722" i="1"/>
  <c r="R1723" i="1"/>
  <c r="R1724" i="1"/>
  <c r="R1725" i="1"/>
  <c r="R1726" i="1"/>
  <c r="R1727" i="1"/>
  <c r="R422" i="1"/>
  <c r="R1728" i="1"/>
  <c r="R423" i="1"/>
  <c r="R1729" i="1"/>
  <c r="R1730" i="1"/>
  <c r="R1731" i="1"/>
  <c r="R1732" i="1"/>
  <c r="R424" i="1"/>
  <c r="R1733" i="1"/>
  <c r="R1734" i="1"/>
  <c r="R1735" i="1"/>
  <c r="R425" i="1"/>
  <c r="R426" i="1"/>
  <c r="R427" i="1"/>
  <c r="R428" i="1"/>
  <c r="R1736" i="1"/>
  <c r="R1737" i="1"/>
  <c r="R429" i="1"/>
  <c r="R430" i="1"/>
  <c r="R1738" i="1"/>
  <c r="R1739" i="1"/>
  <c r="R1740" i="1"/>
  <c r="R431" i="1"/>
  <c r="R1741" i="1"/>
  <c r="R1742" i="1"/>
  <c r="R432" i="1"/>
  <c r="R433" i="1"/>
  <c r="R1743" i="1"/>
  <c r="R1744" i="1"/>
  <c r="R1745" i="1"/>
  <c r="R1746" i="1"/>
  <c r="R1747" i="1"/>
  <c r="R1748" i="1"/>
  <c r="R1749" i="1"/>
  <c r="R1750" i="1"/>
  <c r="R1751" i="1"/>
  <c r="R434" i="1"/>
  <c r="R435" i="1"/>
  <c r="R1752" i="1"/>
  <c r="R1753" i="1"/>
  <c r="R1754" i="1"/>
  <c r="R1755" i="1"/>
  <c r="R1756" i="1"/>
  <c r="R436" i="1"/>
  <c r="R1757" i="1"/>
  <c r="R437" i="1"/>
  <c r="R1758" i="1"/>
  <c r="R1759" i="1"/>
  <c r="R1760" i="1"/>
  <c r="R1761" i="1"/>
  <c r="R1762" i="1"/>
  <c r="R1763" i="1"/>
  <c r="R438" i="1"/>
  <c r="R1764" i="1"/>
  <c r="R1765" i="1"/>
  <c r="R1766" i="1"/>
  <c r="R1767" i="1"/>
  <c r="R1768" i="1"/>
  <c r="R1769" i="1"/>
  <c r="R1770" i="1"/>
  <c r="R439" i="1"/>
  <c r="R440" i="1"/>
  <c r="R1771" i="1"/>
  <c r="R441" i="1"/>
  <c r="R1772" i="1"/>
  <c r="R1773" i="1"/>
  <c r="R1774" i="1"/>
  <c r="R1775" i="1"/>
  <c r="R1776" i="1"/>
  <c r="R1777" i="1"/>
  <c r="R1778" i="1"/>
  <c r="R1779" i="1"/>
  <c r="R442" i="1"/>
  <c r="R443" i="1"/>
  <c r="R1780" i="1"/>
  <c r="R1781" i="1"/>
  <c r="R444" i="1"/>
  <c r="R1782" i="1"/>
  <c r="R1783" i="1"/>
  <c r="R1784" i="1"/>
  <c r="R1785" i="1"/>
  <c r="R1786" i="1"/>
  <c r="R1787" i="1"/>
  <c r="R445" i="1"/>
  <c r="R1788" i="1"/>
  <c r="R1789" i="1"/>
  <c r="R1790" i="1"/>
  <c r="R1791" i="1"/>
  <c r="R446" i="1"/>
  <c r="R1792" i="1"/>
  <c r="R447" i="1"/>
  <c r="R1793" i="1"/>
  <c r="R448" i="1"/>
  <c r="R1794" i="1"/>
  <c r="R1795" i="1"/>
  <c r="R1796" i="1"/>
  <c r="R1797" i="1"/>
  <c r="R449" i="1"/>
  <c r="R1798" i="1"/>
  <c r="R1799" i="1"/>
  <c r="R450" i="1"/>
  <c r="R1800" i="1"/>
  <c r="R451" i="1"/>
  <c r="R1801" i="1"/>
  <c r="R1802" i="1"/>
  <c r="R452" i="1"/>
  <c r="R453" i="1"/>
  <c r="R1803" i="1"/>
  <c r="R454" i="1"/>
  <c r="R1804" i="1"/>
  <c r="R1805" i="1"/>
  <c r="R1806" i="1"/>
  <c r="R1807" i="1"/>
  <c r="R455" i="1"/>
  <c r="R1808" i="1"/>
  <c r="R1809" i="1"/>
  <c r="R1810" i="1"/>
  <c r="R1811" i="1"/>
  <c r="R1812" i="1"/>
  <c r="R1813" i="1"/>
  <c r="R1814" i="1"/>
  <c r="R1815" i="1"/>
  <c r="R1816" i="1"/>
  <c r="R456" i="1"/>
  <c r="R457" i="1"/>
  <c r="R458" i="1"/>
  <c r="R1817" i="1"/>
  <c r="R459" i="1"/>
  <c r="R1818" i="1"/>
  <c r="R1819" i="1"/>
  <c r="R1820" i="1"/>
  <c r="R1821" i="1"/>
  <c r="R460" i="1"/>
  <c r="R461" i="1"/>
  <c r="R1822" i="1"/>
  <c r="R1823" i="1"/>
  <c r="R1824" i="1"/>
  <c r="R462" i="1"/>
  <c r="R1825" i="1"/>
  <c r="R1826" i="1"/>
  <c r="R1827" i="1"/>
  <c r="R463" i="1"/>
  <c r="R464" i="1"/>
  <c r="R1828" i="1"/>
  <c r="R1829" i="1"/>
  <c r="R1830" i="1"/>
  <c r="R1831" i="1"/>
  <c r="R1832" i="1"/>
  <c r="R1833" i="1"/>
  <c r="R1834" i="1"/>
  <c r="R465" i="1"/>
  <c r="R1835" i="1"/>
  <c r="R466" i="1"/>
  <c r="R1836" i="1"/>
  <c r="R467" i="1"/>
  <c r="R1837" i="1"/>
  <c r="R1838" i="1"/>
  <c r="R1839" i="1"/>
  <c r="R468" i="1"/>
  <c r="R469" i="1"/>
  <c r="R470" i="1"/>
  <c r="R1840" i="1"/>
  <c r="R1841" i="1"/>
  <c r="R471" i="1"/>
  <c r="R472" i="1"/>
  <c r="R1842" i="1"/>
  <c r="R473" i="1"/>
  <c r="R474" i="1"/>
  <c r="R475" i="1"/>
  <c r="R1843" i="1"/>
  <c r="R476" i="1"/>
  <c r="R1844" i="1"/>
  <c r="R477" i="1"/>
  <c r="R1845" i="1"/>
  <c r="R1846" i="1"/>
  <c r="R1847" i="1"/>
  <c r="R478" i="1"/>
  <c r="R1848" i="1"/>
  <c r="R1849" i="1"/>
  <c r="R1850" i="1"/>
  <c r="R1851" i="1"/>
  <c r="R1852" i="1"/>
  <c r="R1853" i="1"/>
  <c r="R1854" i="1"/>
  <c r="R479" i="1"/>
  <c r="R1855" i="1"/>
  <c r="R480" i="1"/>
  <c r="R481" i="1"/>
  <c r="R482" i="1"/>
  <c r="R1856" i="1"/>
  <c r="R483" i="1"/>
  <c r="R1857" i="1"/>
  <c r="R1858" i="1"/>
  <c r="R1859" i="1"/>
  <c r="R484" i="1"/>
  <c r="R1860" i="1"/>
  <c r="R1861" i="1"/>
  <c r="R1862" i="1"/>
  <c r="R1863" i="1"/>
  <c r="R485" i="1"/>
  <c r="R486" i="1"/>
  <c r="R1864" i="1"/>
  <c r="R1865" i="1"/>
  <c r="R1866" i="1"/>
  <c r="R487" i="1"/>
  <c r="R1867" i="1"/>
  <c r="R488" i="1"/>
  <c r="R1868" i="1"/>
  <c r="R489" i="1"/>
  <c r="R1869" i="1"/>
  <c r="R490" i="1"/>
  <c r="R491" i="1"/>
  <c r="R1870" i="1"/>
  <c r="R492" i="1"/>
  <c r="R493" i="1"/>
  <c r="R494" i="1"/>
  <c r="R1871" i="1"/>
  <c r="R495" i="1"/>
  <c r="R1872" i="1"/>
  <c r="R1873" i="1"/>
  <c r="R496" i="1"/>
  <c r="R497" i="1"/>
  <c r="R1874" i="1"/>
  <c r="R1875" i="1"/>
  <c r="R498" i="1"/>
  <c r="R1876" i="1"/>
  <c r="R1877" i="1"/>
  <c r="R1878" i="1"/>
  <c r="R499" i="1"/>
  <c r="R500" i="1"/>
  <c r="R501" i="1"/>
  <c r="R502" i="1"/>
  <c r="R503" i="1"/>
  <c r="R1879" i="1"/>
  <c r="R504" i="1"/>
  <c r="R1880" i="1"/>
  <c r="R505" i="1"/>
  <c r="R1881" i="1"/>
  <c r="R531" i="1"/>
  <c r="D3" i="2"/>
  <c r="D2" i="2"/>
  <c r="C2" i="2"/>
  <c r="C3" i="2"/>
  <c r="C4" i="2"/>
  <c r="C1" i="2"/>
  <c r="AZ770" i="1"/>
  <c r="AZ777" i="1"/>
  <c r="AZ792" i="1"/>
  <c r="AZ816" i="1"/>
  <c r="AZ811" i="1"/>
  <c r="AZ806" i="1"/>
  <c r="AZ798" i="1"/>
  <c r="AZ793" i="1"/>
  <c r="AZ781" i="1"/>
  <c r="AZ68" i="1"/>
  <c r="AZ771" i="1"/>
  <c r="AZ545" i="1"/>
  <c r="AZ536" i="1"/>
  <c r="AZ532" i="1"/>
  <c r="AZ3" i="1"/>
  <c r="AZ527" i="1"/>
  <c r="AZ524" i="1"/>
  <c r="AZ5" i="1"/>
  <c r="AZ537" i="1"/>
  <c r="AZ75" i="1"/>
  <c r="AZ73" i="1"/>
  <c r="AZ70" i="1"/>
  <c r="AZ533" i="1"/>
  <c r="AZ528" i="1"/>
  <c r="AZ534" i="1"/>
  <c r="AZ854" i="1"/>
  <c r="AZ820" i="1"/>
  <c r="AZ817" i="1"/>
  <c r="AZ778" i="1"/>
  <c r="AZ548" i="1"/>
  <c r="AZ549" i="1"/>
  <c r="AZ550" i="1"/>
  <c r="AZ551" i="1"/>
  <c r="AZ552" i="1"/>
  <c r="AZ553" i="1"/>
  <c r="AZ554" i="1"/>
  <c r="AZ555" i="1"/>
  <c r="AZ556" i="1"/>
  <c r="AZ557" i="1"/>
  <c r="AZ558" i="1"/>
  <c r="AZ559" i="1"/>
  <c r="AZ6" i="1"/>
  <c r="AZ7" i="1"/>
  <c r="AZ560" i="1"/>
  <c r="AZ561" i="1"/>
  <c r="AZ562" i="1"/>
  <c r="AZ563" i="1"/>
  <c r="AZ564" i="1"/>
  <c r="AZ565" i="1"/>
  <c r="AZ566" i="1"/>
  <c r="AZ567" i="1"/>
  <c r="AZ568" i="1"/>
  <c r="AZ507" i="1"/>
  <c r="AZ569" i="1"/>
  <c r="AZ570" i="1"/>
  <c r="AZ571" i="1"/>
  <c r="AZ572" i="1"/>
  <c r="AZ508" i="1"/>
  <c r="AZ573" i="1"/>
  <c r="AZ574" i="1"/>
  <c r="AZ575" i="1"/>
  <c r="AZ576" i="1"/>
  <c r="AZ577" i="1"/>
  <c r="AZ578" i="1"/>
  <c r="AZ579" i="1"/>
  <c r="AZ580" i="1"/>
  <c r="AZ581" i="1"/>
  <c r="AZ582" i="1"/>
  <c r="AZ583" i="1"/>
  <c r="AZ584" i="1"/>
  <c r="AZ585" i="1"/>
  <c r="AZ586" i="1"/>
  <c r="AZ8"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9" i="1"/>
  <c r="AZ648" i="1"/>
  <c r="AZ649" i="1"/>
  <c r="AZ10" i="1"/>
  <c r="AZ650" i="1"/>
  <c r="AZ651" i="1"/>
  <c r="AZ652" i="1"/>
  <c r="AZ11" i="1"/>
  <c r="AZ12" i="1"/>
  <c r="AZ653" i="1"/>
  <c r="AZ654" i="1"/>
  <c r="AZ13" i="1"/>
  <c r="AZ655" i="1"/>
  <c r="AZ656" i="1"/>
  <c r="AZ14" i="1"/>
  <c r="AZ15" i="1"/>
  <c r="AZ16" i="1"/>
  <c r="AZ17" i="1"/>
  <c r="AZ657" i="1"/>
  <c r="AZ658" i="1"/>
  <c r="AZ659" i="1"/>
  <c r="AZ660" i="1"/>
  <c r="AZ661" i="1"/>
  <c r="AZ662" i="1"/>
  <c r="AZ18" i="1"/>
  <c r="AZ663" i="1"/>
  <c r="AZ664" i="1"/>
  <c r="AZ665" i="1"/>
  <c r="AZ666" i="1"/>
  <c r="AZ667" i="1"/>
  <c r="AZ668" i="1"/>
  <c r="AZ669" i="1"/>
  <c r="AZ670" i="1"/>
  <c r="AZ671" i="1"/>
  <c r="AZ672" i="1"/>
  <c r="AZ673" i="1"/>
  <c r="AZ674" i="1"/>
  <c r="AZ675" i="1"/>
  <c r="AZ676" i="1"/>
  <c r="AZ19" i="1"/>
  <c r="AZ677" i="1"/>
  <c r="AZ678" i="1"/>
  <c r="AZ679" i="1"/>
  <c r="AZ680" i="1"/>
  <c r="AZ681" i="1"/>
  <c r="AZ682" i="1"/>
  <c r="AZ683" i="1"/>
  <c r="AZ684" i="1"/>
  <c r="AZ20" i="1"/>
  <c r="AZ685" i="1"/>
  <c r="AZ21" i="1"/>
  <c r="AZ686" i="1"/>
  <c r="AZ687" i="1"/>
  <c r="AZ688" i="1"/>
  <c r="AZ689" i="1"/>
  <c r="AZ690" i="1"/>
  <c r="AZ691" i="1"/>
  <c r="AZ692" i="1"/>
  <c r="AZ693" i="1"/>
  <c r="AZ22" i="1"/>
  <c r="AZ23" i="1"/>
  <c r="AZ24" i="1"/>
  <c r="AZ25" i="1"/>
  <c r="AZ694" i="1"/>
  <c r="AZ695" i="1"/>
  <c r="AZ696" i="1"/>
  <c r="AZ697" i="1"/>
  <c r="AZ26" i="1"/>
  <c r="AZ27" i="1"/>
  <c r="AZ28" i="1"/>
  <c r="AZ698" i="1"/>
  <c r="AZ699" i="1"/>
  <c r="AZ700" i="1"/>
  <c r="AZ701" i="1"/>
  <c r="AZ29" i="1"/>
  <c r="AZ30" i="1"/>
  <c r="AZ31" i="1"/>
  <c r="AZ32" i="1"/>
  <c r="AZ702" i="1"/>
  <c r="AZ33" i="1"/>
  <c r="AZ703" i="1"/>
  <c r="AZ34" i="1"/>
  <c r="AZ35" i="1"/>
  <c r="AZ36" i="1"/>
  <c r="AZ704" i="1"/>
  <c r="AZ37" i="1"/>
  <c r="AZ705" i="1"/>
  <c r="AZ706" i="1"/>
  <c r="AZ707" i="1"/>
  <c r="AZ38" i="1"/>
  <c r="AZ708" i="1"/>
  <c r="AZ709" i="1"/>
  <c r="AZ710" i="1"/>
  <c r="AZ711" i="1"/>
  <c r="AZ712" i="1"/>
  <c r="AZ713" i="1"/>
  <c r="AZ714" i="1"/>
  <c r="AZ715" i="1"/>
  <c r="AZ39" i="1"/>
  <c r="AZ716" i="1"/>
  <c r="AZ717" i="1"/>
  <c r="AZ40" i="1"/>
  <c r="AZ41" i="1"/>
  <c r="AZ718" i="1"/>
  <c r="AZ719" i="1"/>
  <c r="AZ720" i="1"/>
  <c r="AZ721" i="1"/>
  <c r="AZ42" i="1"/>
  <c r="AZ722" i="1"/>
  <c r="AZ723" i="1"/>
  <c r="AZ43" i="1"/>
  <c r="AZ724" i="1"/>
  <c r="AZ44" i="1"/>
  <c r="AZ45" i="1"/>
  <c r="AZ46" i="1"/>
  <c r="AZ725" i="1"/>
  <c r="AZ47" i="1"/>
  <c r="AZ726" i="1"/>
  <c r="AZ727" i="1"/>
  <c r="AZ728" i="1"/>
  <c r="AZ48" i="1"/>
  <c r="AZ729" i="1"/>
  <c r="AZ49" i="1"/>
  <c r="AZ730" i="1"/>
  <c r="AZ731" i="1"/>
  <c r="AZ732" i="1"/>
  <c r="AZ50" i="1"/>
  <c r="AZ51" i="1"/>
  <c r="AZ733" i="1"/>
  <c r="AZ52" i="1"/>
  <c r="AZ734" i="1"/>
  <c r="AZ53" i="1"/>
  <c r="AZ54" i="1"/>
  <c r="AZ55" i="1"/>
  <c r="AZ735" i="1"/>
  <c r="AZ56" i="1"/>
  <c r="AZ57" i="1"/>
  <c r="AZ736" i="1"/>
  <c r="AZ737" i="1"/>
  <c r="AZ738" i="1"/>
  <c r="AZ739" i="1"/>
  <c r="AZ740" i="1"/>
  <c r="AZ741" i="1"/>
  <c r="AZ742" i="1"/>
  <c r="AZ743" i="1"/>
  <c r="AZ744" i="1"/>
  <c r="AZ58" i="1"/>
  <c r="AZ745" i="1"/>
  <c r="AZ746" i="1"/>
  <c r="AZ59" i="1"/>
  <c r="AZ747" i="1"/>
  <c r="AZ748" i="1"/>
  <c r="AZ749" i="1"/>
  <c r="AZ750" i="1"/>
  <c r="AZ751" i="1"/>
  <c r="AZ752" i="1"/>
  <c r="AZ753" i="1"/>
  <c r="AZ754" i="1"/>
  <c r="AZ755" i="1"/>
  <c r="AZ756" i="1"/>
  <c r="AZ60" i="1"/>
  <c r="AZ757" i="1"/>
  <c r="AZ61" i="1"/>
  <c r="AZ62" i="1"/>
  <c r="AZ758" i="1"/>
  <c r="AZ759" i="1"/>
  <c r="AZ760" i="1"/>
  <c r="AZ761" i="1"/>
  <c r="AZ63" i="1"/>
  <c r="AZ762" i="1"/>
  <c r="AZ64" i="1"/>
  <c r="AZ763" i="1"/>
  <c r="AZ65" i="1"/>
  <c r="AZ764" i="1"/>
  <c r="AZ765" i="1"/>
  <c r="AZ66" i="1"/>
  <c r="AZ67" i="1"/>
  <c r="AZ512" i="1"/>
  <c r="AZ511" i="1"/>
  <c r="AZ510" i="1"/>
  <c r="AZ772" i="1"/>
  <c r="AZ538" i="1"/>
  <c r="AZ529" i="1"/>
  <c r="AZ523" i="1"/>
  <c r="AZ782" i="1"/>
  <c r="AZ783" i="1"/>
  <c r="AZ799" i="1"/>
  <c r="AZ807" i="1"/>
  <c r="AZ818" i="1"/>
  <c r="AZ812" i="1"/>
  <c r="AZ802" i="1"/>
  <c r="AZ794" i="1"/>
  <c r="AZ546" i="1"/>
  <c r="AZ857" i="1"/>
  <c r="AZ767" i="1"/>
  <c r="AZ808" i="1"/>
  <c r="AZ795" i="1"/>
  <c r="AZ76" i="1"/>
  <c r="AZ821" i="1"/>
  <c r="AZ819" i="1"/>
  <c r="AZ813" i="1"/>
  <c r="AZ814" i="1"/>
  <c r="AZ809" i="1"/>
  <c r="AZ72" i="1"/>
  <c r="AZ803" i="1"/>
  <c r="AZ800" i="1"/>
  <c r="AZ801" i="1"/>
  <c r="AZ71" i="1"/>
  <c r="AZ796" i="1"/>
  <c r="AZ784" i="1"/>
  <c r="AZ785" i="1"/>
  <c r="AZ786" i="1"/>
  <c r="AZ787" i="1"/>
  <c r="AZ788" i="1"/>
  <c r="AZ779" i="1"/>
  <c r="AZ773" i="1"/>
  <c r="AZ774" i="1"/>
  <c r="AZ768" i="1"/>
  <c r="AZ769" i="1"/>
  <c r="AZ547" i="1"/>
  <c r="AZ539" i="1"/>
  <c r="AZ540" i="1"/>
  <c r="AZ541" i="1"/>
  <c r="AZ542" i="1"/>
  <c r="AZ530" i="1"/>
  <c r="AZ789" i="1"/>
  <c r="AZ74" i="1"/>
  <c r="AZ543" i="1"/>
  <c r="AZ509" i="1"/>
  <c r="AZ766" i="1"/>
  <c r="AZ535" i="1"/>
  <c r="AZ526" i="1"/>
  <c r="AZ790" i="1"/>
  <c r="AZ791" i="1"/>
  <c r="AZ810" i="1"/>
  <c r="AZ815" i="1"/>
  <c r="AZ804" i="1"/>
  <c r="AZ805" i="1"/>
  <c r="AZ797" i="1"/>
  <c r="AZ780" i="1"/>
  <c r="AZ775" i="1"/>
  <c r="AZ544" i="1"/>
  <c r="AZ525" i="1"/>
  <c r="AZ776" i="1"/>
  <c r="AZ822" i="1"/>
  <c r="AZ823" i="1"/>
  <c r="AZ824" i="1"/>
  <c r="AZ825" i="1"/>
  <c r="AZ826" i="1"/>
  <c r="AZ827" i="1"/>
  <c r="AZ828" i="1"/>
  <c r="AZ829" i="1"/>
  <c r="AZ830" i="1"/>
  <c r="AZ831" i="1"/>
  <c r="AZ832" i="1"/>
  <c r="AZ833" i="1"/>
  <c r="AZ834" i="1"/>
  <c r="AZ835" i="1"/>
  <c r="AZ836" i="1"/>
  <c r="AZ837" i="1"/>
  <c r="AZ838" i="1"/>
  <c r="AZ839" i="1"/>
  <c r="AZ840" i="1"/>
  <c r="AZ841" i="1"/>
  <c r="AZ77" i="1"/>
  <c r="AZ842" i="1"/>
  <c r="AZ843" i="1"/>
  <c r="AZ844" i="1"/>
  <c r="AZ78" i="1"/>
  <c r="AZ845" i="1"/>
  <c r="AZ846" i="1"/>
  <c r="AZ79" i="1"/>
  <c r="AZ80" i="1"/>
  <c r="AZ847" i="1"/>
  <c r="AZ848" i="1"/>
  <c r="AZ849" i="1"/>
  <c r="AZ81" i="1"/>
  <c r="AZ82" i="1"/>
  <c r="AZ850" i="1"/>
  <c r="AZ83" i="1"/>
  <c r="AZ851" i="1"/>
  <c r="AZ852" i="1"/>
  <c r="AZ853" i="1"/>
  <c r="AZ69" i="1"/>
  <c r="AZ855" i="1"/>
  <c r="AZ856" i="1"/>
  <c r="AZ4" i="1"/>
  <c r="AZ858" i="1"/>
  <c r="AZ859" i="1"/>
  <c r="AZ860" i="1"/>
  <c r="AZ861" i="1"/>
  <c r="AZ862" i="1"/>
  <c r="AZ863" i="1"/>
  <c r="AZ864" i="1"/>
  <c r="AZ513" i="1"/>
  <c r="AZ865" i="1"/>
  <c r="AZ866" i="1"/>
  <c r="AZ867" i="1"/>
  <c r="AZ514" i="1"/>
  <c r="AZ868" i="1"/>
  <c r="AZ869" i="1"/>
  <c r="AZ870" i="1"/>
  <c r="AZ871" i="1"/>
  <c r="AZ872" i="1"/>
  <c r="AZ873" i="1"/>
  <c r="AZ874" i="1"/>
  <c r="AZ875" i="1"/>
  <c r="AZ876" i="1"/>
  <c r="AZ877" i="1"/>
  <c r="AZ515" i="1"/>
  <c r="AZ878" i="1"/>
  <c r="AZ879" i="1"/>
  <c r="AZ880" i="1"/>
  <c r="AZ881" i="1"/>
  <c r="AZ882" i="1"/>
  <c r="AZ883" i="1"/>
  <c r="AZ884" i="1"/>
  <c r="AZ885" i="1"/>
  <c r="AZ886" i="1"/>
  <c r="AZ887" i="1"/>
  <c r="AZ888" i="1"/>
  <c r="AZ889" i="1"/>
  <c r="AZ516" i="1"/>
  <c r="AZ890" i="1"/>
  <c r="AZ891" i="1"/>
  <c r="AZ892" i="1"/>
  <c r="AZ893" i="1"/>
  <c r="AZ894" i="1"/>
  <c r="AZ895" i="1"/>
  <c r="AZ896" i="1"/>
  <c r="AZ897" i="1"/>
  <c r="AZ898" i="1"/>
  <c r="AZ517" i="1"/>
  <c r="AZ899" i="1"/>
  <c r="AZ900" i="1"/>
  <c r="AZ901" i="1"/>
  <c r="AZ902" i="1"/>
  <c r="AZ903" i="1"/>
  <c r="AZ518" i="1"/>
  <c r="AZ904" i="1"/>
  <c r="AZ905" i="1"/>
  <c r="AZ906" i="1"/>
  <c r="AZ519" i="1"/>
  <c r="AZ907" i="1"/>
  <c r="AZ908" i="1"/>
  <c r="AZ909" i="1"/>
  <c r="AZ910" i="1"/>
  <c r="AZ520" i="1"/>
  <c r="AZ911" i="1"/>
  <c r="AZ912" i="1"/>
  <c r="AZ521" i="1"/>
  <c r="AZ913" i="1"/>
  <c r="AZ914" i="1"/>
  <c r="AZ915" i="1"/>
  <c r="AZ916" i="1"/>
  <c r="AZ917" i="1"/>
  <c r="AZ918" i="1"/>
  <c r="AZ919" i="1"/>
  <c r="AZ522" i="1"/>
  <c r="AZ920" i="1"/>
  <c r="AZ921" i="1"/>
  <c r="AZ922" i="1"/>
  <c r="AZ923" i="1"/>
  <c r="AZ924" i="1"/>
  <c r="AZ925" i="1"/>
  <c r="AZ926" i="1"/>
  <c r="AZ927" i="1"/>
  <c r="AZ928" i="1"/>
  <c r="AZ929" i="1"/>
  <c r="AZ930" i="1"/>
  <c r="AZ931" i="1"/>
  <c r="AZ932" i="1"/>
  <c r="AZ933" i="1"/>
  <c r="AZ934" i="1"/>
  <c r="AZ935" i="1"/>
  <c r="AZ936" i="1"/>
  <c r="AZ937" i="1"/>
  <c r="AZ938" i="1"/>
  <c r="AZ939" i="1"/>
  <c r="AZ940" i="1"/>
  <c r="AZ941" i="1"/>
  <c r="AZ942" i="1"/>
  <c r="AZ943" i="1"/>
  <c r="AZ944" i="1"/>
  <c r="AZ945" i="1"/>
  <c r="AZ946" i="1"/>
  <c r="AZ947"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42" i="1"/>
  <c r="AZ1043" i="1"/>
  <c r="AZ1044" i="1"/>
  <c r="AZ1045" i="1"/>
  <c r="AZ1046" i="1"/>
  <c r="AZ1047" i="1"/>
  <c r="AZ1048" i="1"/>
  <c r="AZ1049" i="1"/>
  <c r="AZ1050" i="1"/>
  <c r="AZ1051" i="1"/>
  <c r="AZ1052" i="1"/>
  <c r="AZ1053" i="1"/>
  <c r="AZ1054" i="1"/>
  <c r="AZ1055" i="1"/>
  <c r="AZ1056" i="1"/>
  <c r="AZ1057" i="1"/>
  <c r="AZ1058" i="1"/>
  <c r="AZ1059" i="1"/>
  <c r="AZ1060" i="1"/>
  <c r="AZ1061" i="1"/>
  <c r="AZ1062" i="1"/>
  <c r="AZ1063" i="1"/>
  <c r="AZ1064"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1" i="1"/>
  <c r="AZ1092" i="1"/>
  <c r="AZ1093" i="1"/>
  <c r="AZ1094"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128" i="1"/>
  <c r="AZ1129" i="1"/>
  <c r="AZ1130" i="1"/>
  <c r="AZ1131" i="1"/>
  <c r="AZ1132" i="1"/>
  <c r="AZ1133" i="1"/>
  <c r="AZ1134" i="1"/>
  <c r="AZ1135" i="1"/>
  <c r="AZ1136" i="1"/>
  <c r="AZ1137" i="1"/>
  <c r="AZ1138" i="1"/>
  <c r="AZ1139" i="1"/>
  <c r="AZ1140" i="1"/>
  <c r="AZ1141" i="1"/>
  <c r="AZ1142" i="1"/>
  <c r="AZ1143" i="1"/>
  <c r="AZ1144" i="1"/>
  <c r="AZ1145" i="1"/>
  <c r="AZ1146" i="1"/>
  <c r="AZ1147" i="1"/>
  <c r="AZ1148" i="1"/>
  <c r="AZ1149" i="1"/>
  <c r="AZ1150" i="1"/>
  <c r="AZ1151" i="1"/>
  <c r="AZ1152" i="1"/>
  <c r="AZ1153" i="1"/>
  <c r="AZ1154" i="1"/>
  <c r="AZ1155" i="1"/>
  <c r="AZ1156" i="1"/>
  <c r="AZ1157" i="1"/>
  <c r="AZ1158" i="1"/>
  <c r="AZ1159" i="1"/>
  <c r="AZ1160" i="1"/>
  <c r="AZ1161" i="1"/>
  <c r="AZ1162" i="1"/>
  <c r="AZ1163" i="1"/>
  <c r="AZ1164" i="1"/>
  <c r="AZ1165" i="1"/>
  <c r="AZ1166" i="1"/>
  <c r="AZ1167" i="1"/>
  <c r="AZ1168" i="1"/>
  <c r="AZ1169" i="1"/>
  <c r="AZ1170" i="1"/>
  <c r="AZ1171" i="1"/>
  <c r="AZ1172" i="1"/>
  <c r="AZ1173" i="1"/>
  <c r="AZ1174" i="1"/>
  <c r="AZ1175" i="1"/>
  <c r="AZ1176" i="1"/>
  <c r="AZ1177" i="1"/>
  <c r="AZ1178" i="1"/>
  <c r="AZ1179" i="1"/>
  <c r="AZ1180" i="1"/>
  <c r="AZ1181" i="1"/>
  <c r="AZ1182" i="1"/>
  <c r="AZ1183" i="1"/>
  <c r="AZ1184" i="1"/>
  <c r="AZ1185" i="1"/>
  <c r="AZ1186" i="1"/>
  <c r="AZ1187" i="1"/>
  <c r="AZ1188" i="1"/>
  <c r="AZ1189" i="1"/>
  <c r="AZ1190" i="1"/>
  <c r="AZ1191" i="1"/>
  <c r="AZ1192" i="1"/>
  <c r="AZ1193" i="1"/>
  <c r="AZ1194" i="1"/>
  <c r="AZ1195" i="1"/>
  <c r="AZ1196" i="1"/>
  <c r="AZ1197" i="1"/>
  <c r="AZ1198" i="1"/>
  <c r="AZ1199" i="1"/>
  <c r="AZ1200" i="1"/>
  <c r="AZ1201" i="1"/>
  <c r="AZ1202" i="1"/>
  <c r="AZ1203" i="1"/>
  <c r="AZ1204" i="1"/>
  <c r="AZ1205" i="1"/>
  <c r="AZ1206" i="1"/>
  <c r="AZ1207" i="1"/>
  <c r="AZ1208" i="1"/>
  <c r="AZ1209" i="1"/>
  <c r="AZ1210" i="1"/>
  <c r="AZ1211" i="1"/>
  <c r="AZ1212" i="1"/>
  <c r="AZ84" i="1"/>
  <c r="AZ85" i="1"/>
  <c r="AZ86" i="1"/>
  <c r="AZ1213" i="1"/>
  <c r="AZ1214" i="1"/>
  <c r="AZ1215" i="1"/>
  <c r="AZ1216" i="1"/>
  <c r="AZ1217" i="1"/>
  <c r="AZ87" i="1"/>
  <c r="AZ88" i="1"/>
  <c r="AZ89" i="1"/>
  <c r="AZ1218" i="1"/>
  <c r="AZ1219" i="1"/>
  <c r="AZ1220" i="1"/>
  <c r="AZ1221" i="1"/>
  <c r="AZ1222" i="1"/>
  <c r="AZ90" i="1"/>
  <c r="AZ91" i="1"/>
  <c r="AZ1223" i="1"/>
  <c r="AZ92" i="1"/>
  <c r="AZ1224" i="1"/>
  <c r="AZ1225" i="1"/>
  <c r="AZ1226" i="1"/>
  <c r="AZ1227" i="1"/>
  <c r="AZ93" i="1"/>
  <c r="AZ94" i="1"/>
  <c r="AZ95" i="1"/>
  <c r="AZ1228" i="1"/>
  <c r="AZ96" i="1"/>
  <c r="AZ97" i="1"/>
  <c r="AZ1229" i="1"/>
  <c r="AZ1230" i="1"/>
  <c r="AZ1231" i="1"/>
  <c r="AZ1232" i="1"/>
  <c r="AZ98" i="1"/>
  <c r="AZ99" i="1"/>
  <c r="AZ1233" i="1"/>
  <c r="AZ1234" i="1"/>
  <c r="AZ1235" i="1"/>
  <c r="AZ1236" i="1"/>
  <c r="AZ1237" i="1"/>
  <c r="AZ100" i="1"/>
  <c r="AZ101" i="1"/>
  <c r="AZ1238" i="1"/>
  <c r="AZ1239" i="1"/>
  <c r="AZ1240" i="1"/>
  <c r="AZ1241" i="1"/>
  <c r="AZ1242" i="1"/>
  <c r="AZ1243" i="1"/>
  <c r="AZ1244" i="1"/>
  <c r="AZ1245" i="1"/>
  <c r="AZ102" i="1"/>
  <c r="AZ1246" i="1"/>
  <c r="AZ1247" i="1"/>
  <c r="AZ1248" i="1"/>
  <c r="AZ1249" i="1"/>
  <c r="AZ1250" i="1"/>
  <c r="AZ1251" i="1"/>
  <c r="AZ1252" i="1"/>
  <c r="AZ1253" i="1"/>
  <c r="AZ103" i="1"/>
  <c r="AZ1254" i="1"/>
  <c r="AZ104" i="1"/>
  <c r="AZ1255" i="1"/>
  <c r="AZ105" i="1"/>
  <c r="AZ106" i="1"/>
  <c r="AZ107" i="1"/>
  <c r="AZ108" i="1"/>
  <c r="AZ1256" i="1"/>
  <c r="AZ109" i="1"/>
  <c r="AZ1257" i="1"/>
  <c r="AZ1258" i="1"/>
  <c r="AZ1259" i="1"/>
  <c r="AZ1260" i="1"/>
  <c r="AZ110" i="1"/>
  <c r="AZ1261" i="1"/>
  <c r="AZ1262" i="1"/>
  <c r="AZ111" i="1"/>
  <c r="AZ112" i="1"/>
  <c r="AZ113" i="1"/>
  <c r="AZ114" i="1"/>
  <c r="AZ1263" i="1"/>
  <c r="AZ115" i="1"/>
  <c r="AZ116" i="1"/>
  <c r="AZ117" i="1"/>
  <c r="AZ1264" i="1"/>
  <c r="AZ118" i="1"/>
  <c r="AZ1265" i="1"/>
  <c r="AZ1266" i="1"/>
  <c r="AZ119" i="1"/>
  <c r="AZ1267" i="1"/>
  <c r="AZ1268" i="1"/>
  <c r="AZ1269" i="1"/>
  <c r="AZ1270" i="1"/>
  <c r="AZ1271" i="1"/>
  <c r="AZ120" i="1"/>
  <c r="AZ1272" i="1"/>
  <c r="AZ1273" i="1"/>
  <c r="AZ121" i="1"/>
  <c r="AZ1274" i="1"/>
  <c r="AZ1275" i="1"/>
  <c r="AZ122" i="1"/>
  <c r="AZ1276" i="1"/>
  <c r="AZ1277" i="1"/>
  <c r="AZ123" i="1"/>
  <c r="AZ124" i="1"/>
  <c r="AZ1278" i="1"/>
  <c r="AZ1279" i="1"/>
  <c r="AZ1280" i="1"/>
  <c r="AZ1281" i="1"/>
  <c r="AZ125" i="1"/>
  <c r="AZ1282" i="1"/>
  <c r="AZ126" i="1"/>
  <c r="AZ127" i="1"/>
  <c r="AZ1283" i="1"/>
  <c r="AZ1284" i="1"/>
  <c r="AZ1285" i="1"/>
  <c r="AZ1286" i="1"/>
  <c r="AZ1287" i="1"/>
  <c r="AZ1288" i="1"/>
  <c r="AZ1289" i="1"/>
  <c r="AZ1290" i="1"/>
  <c r="AZ128" i="1"/>
  <c r="AZ1291" i="1"/>
  <c r="AZ129" i="1"/>
  <c r="AZ1292" i="1"/>
  <c r="AZ1293" i="1"/>
  <c r="AZ130" i="1"/>
  <c r="AZ1294" i="1"/>
  <c r="AZ1295" i="1"/>
  <c r="AZ1296" i="1"/>
  <c r="AZ131" i="1"/>
  <c r="AZ132" i="1"/>
  <c r="AZ1297" i="1"/>
  <c r="AZ133" i="1"/>
  <c r="AZ1298" i="1"/>
  <c r="AZ1299" i="1"/>
  <c r="AZ1300" i="1"/>
  <c r="AZ1301" i="1"/>
  <c r="AZ134" i="1"/>
  <c r="AZ135" i="1"/>
  <c r="AZ136" i="1"/>
  <c r="AZ1302" i="1"/>
  <c r="AZ1303" i="1"/>
  <c r="AZ137" i="1"/>
  <c r="AZ1304" i="1"/>
  <c r="AZ1305" i="1"/>
  <c r="AZ138" i="1"/>
  <c r="AZ1306" i="1"/>
  <c r="AZ1307" i="1"/>
  <c r="AZ1308" i="1"/>
  <c r="AZ139" i="1"/>
  <c r="AZ1309" i="1"/>
  <c r="AZ140" i="1"/>
  <c r="AZ141" i="1"/>
  <c r="AZ142" i="1"/>
  <c r="AZ1310" i="1"/>
  <c r="AZ143" i="1"/>
  <c r="AZ1311" i="1"/>
  <c r="AZ144" i="1"/>
  <c r="AZ1312" i="1"/>
  <c r="AZ145" i="1"/>
  <c r="AZ1313" i="1"/>
  <c r="AZ1314" i="1"/>
  <c r="AZ1315" i="1"/>
  <c r="AZ146" i="1"/>
  <c r="AZ1316" i="1"/>
  <c r="AZ1317" i="1"/>
  <c r="AZ147" i="1"/>
  <c r="AZ148" i="1"/>
  <c r="AZ1318" i="1"/>
  <c r="AZ1319" i="1"/>
  <c r="AZ1320" i="1"/>
  <c r="AZ1321" i="1"/>
  <c r="AZ149" i="1"/>
  <c r="AZ1322" i="1"/>
  <c r="AZ1323" i="1"/>
  <c r="AZ1324" i="1"/>
  <c r="AZ150" i="1"/>
  <c r="AZ151" i="1"/>
  <c r="AZ152" i="1"/>
  <c r="AZ153" i="1"/>
  <c r="AZ154" i="1"/>
  <c r="AZ1325" i="1"/>
  <c r="AZ1326" i="1"/>
  <c r="AZ155" i="1"/>
  <c r="AZ1327" i="1"/>
  <c r="AZ1328" i="1"/>
  <c r="AZ156" i="1"/>
  <c r="AZ1329" i="1"/>
  <c r="AZ1330" i="1"/>
  <c r="AZ1331" i="1"/>
  <c r="AZ1332" i="1"/>
  <c r="AZ157" i="1"/>
  <c r="AZ158" i="1"/>
  <c r="AZ1333" i="1"/>
  <c r="AZ1334" i="1"/>
  <c r="AZ1335" i="1"/>
  <c r="AZ1336" i="1"/>
  <c r="AZ1337" i="1"/>
  <c r="AZ159" i="1"/>
  <c r="AZ1338" i="1"/>
  <c r="AZ1339" i="1"/>
  <c r="AZ1340" i="1"/>
  <c r="AZ1341" i="1"/>
  <c r="AZ1342" i="1"/>
  <c r="AZ1343" i="1"/>
  <c r="AZ160" i="1"/>
  <c r="AZ1344" i="1"/>
  <c r="AZ1345" i="1"/>
  <c r="AZ161" i="1"/>
  <c r="AZ162" i="1"/>
  <c r="AZ163" i="1"/>
  <c r="AZ1346" i="1"/>
  <c r="AZ1347" i="1"/>
  <c r="AZ1348" i="1"/>
  <c r="AZ164" i="1"/>
  <c r="AZ1349" i="1"/>
  <c r="AZ1350" i="1"/>
  <c r="AZ165" i="1"/>
  <c r="AZ1351" i="1"/>
  <c r="AZ166" i="1"/>
  <c r="AZ1352" i="1"/>
  <c r="AZ1353" i="1"/>
  <c r="AZ167" i="1"/>
  <c r="AZ168" i="1"/>
  <c r="AZ169" i="1"/>
  <c r="AZ1354" i="1"/>
  <c r="AZ170" i="1"/>
  <c r="AZ171" i="1"/>
  <c r="AZ172" i="1"/>
  <c r="AZ1355" i="1"/>
  <c r="AZ1356" i="1"/>
  <c r="AZ173" i="1"/>
  <c r="AZ1357" i="1"/>
  <c r="AZ1358" i="1"/>
  <c r="AZ174" i="1"/>
  <c r="AZ1359" i="1"/>
  <c r="AZ175" i="1"/>
  <c r="AZ176" i="1"/>
  <c r="AZ177" i="1"/>
  <c r="AZ178" i="1"/>
  <c r="AZ179" i="1"/>
  <c r="AZ180" i="1"/>
  <c r="AZ1360" i="1"/>
  <c r="AZ1361" i="1"/>
  <c r="AZ1362" i="1"/>
  <c r="AZ1363" i="1"/>
  <c r="AZ181" i="1"/>
  <c r="AZ182" i="1"/>
  <c r="AZ1364" i="1"/>
  <c r="AZ1365" i="1"/>
  <c r="AZ1366" i="1"/>
  <c r="AZ183" i="1"/>
  <c r="AZ1367" i="1"/>
  <c r="AZ1368" i="1"/>
  <c r="AZ184" i="1"/>
  <c r="AZ185" i="1"/>
  <c r="AZ1369" i="1"/>
  <c r="AZ1370" i="1"/>
  <c r="AZ1371" i="1"/>
  <c r="AZ186" i="1"/>
  <c r="AZ1372" i="1"/>
  <c r="AZ1373" i="1"/>
  <c r="AZ187" i="1"/>
  <c r="AZ188" i="1"/>
  <c r="AZ1374" i="1"/>
  <c r="AZ1375" i="1"/>
  <c r="AZ189" i="1"/>
  <c r="AZ1376" i="1"/>
  <c r="AZ1377" i="1"/>
  <c r="AZ190" i="1"/>
  <c r="AZ1378" i="1"/>
  <c r="AZ191" i="1"/>
  <c r="AZ1379" i="1"/>
  <c r="AZ1380" i="1"/>
  <c r="AZ1381" i="1"/>
  <c r="AZ192" i="1"/>
  <c r="AZ193" i="1"/>
  <c r="AZ1382" i="1"/>
  <c r="AZ1383" i="1"/>
  <c r="AZ194" i="1"/>
  <c r="AZ195" i="1"/>
  <c r="AZ1384" i="1"/>
  <c r="AZ1385" i="1"/>
  <c r="AZ196" i="1"/>
  <c r="AZ197" i="1"/>
  <c r="AZ1386" i="1"/>
  <c r="AZ1387" i="1"/>
  <c r="AZ1388" i="1"/>
  <c r="AZ198" i="1"/>
  <c r="AZ1389" i="1"/>
  <c r="AZ199" i="1"/>
  <c r="AZ200" i="1"/>
  <c r="AZ1390" i="1"/>
  <c r="AZ1391" i="1"/>
  <c r="AZ1392" i="1"/>
  <c r="AZ1393" i="1"/>
  <c r="AZ1394" i="1"/>
  <c r="AZ1395" i="1"/>
  <c r="AZ201" i="1"/>
  <c r="AZ1396" i="1"/>
  <c r="AZ1397" i="1"/>
  <c r="AZ1398" i="1"/>
  <c r="AZ1399" i="1"/>
  <c r="AZ202" i="1"/>
  <c r="AZ1400" i="1"/>
  <c r="AZ203" i="1"/>
  <c r="AZ204" i="1"/>
  <c r="AZ1401" i="1"/>
  <c r="AZ1402" i="1"/>
  <c r="AZ205" i="1"/>
  <c r="AZ206" i="1"/>
  <c r="AZ1403" i="1"/>
  <c r="AZ207" i="1"/>
  <c r="AZ208" i="1"/>
  <c r="AZ1404" i="1"/>
  <c r="AZ1405" i="1"/>
  <c r="AZ209" i="1"/>
  <c r="AZ1406" i="1"/>
  <c r="AZ1407" i="1"/>
  <c r="AZ1408" i="1"/>
  <c r="AZ210" i="1"/>
  <c r="AZ211" i="1"/>
  <c r="AZ212" i="1"/>
  <c r="AZ213" i="1"/>
  <c r="AZ1409" i="1"/>
  <c r="AZ1410" i="1"/>
  <c r="AZ1411" i="1"/>
  <c r="AZ1412" i="1"/>
  <c r="AZ214" i="1"/>
  <c r="AZ215" i="1"/>
  <c r="AZ216" i="1"/>
  <c r="AZ1413" i="1"/>
  <c r="AZ1414" i="1"/>
  <c r="AZ217" i="1"/>
  <c r="AZ218" i="1"/>
  <c r="AZ1415" i="1"/>
  <c r="AZ219" i="1"/>
  <c r="AZ1416" i="1"/>
  <c r="AZ220" i="1"/>
  <c r="AZ1417" i="1"/>
  <c r="AZ1418" i="1"/>
  <c r="AZ1419" i="1"/>
  <c r="AZ1420" i="1"/>
  <c r="AZ1421" i="1"/>
  <c r="AZ221" i="1"/>
  <c r="AZ222" i="1"/>
  <c r="AZ223" i="1"/>
  <c r="AZ224" i="1"/>
  <c r="AZ1422" i="1"/>
  <c r="AZ225" i="1"/>
  <c r="AZ1423" i="1"/>
  <c r="AZ1424" i="1"/>
  <c r="AZ1425" i="1"/>
  <c r="AZ1426" i="1"/>
  <c r="AZ1427" i="1"/>
  <c r="AZ1428" i="1"/>
  <c r="AZ1429" i="1"/>
  <c r="AZ226" i="1"/>
  <c r="AZ227" i="1"/>
  <c r="AZ1430" i="1"/>
  <c r="AZ1431" i="1"/>
  <c r="AZ1432" i="1"/>
  <c r="AZ1433" i="1"/>
  <c r="AZ1434" i="1"/>
  <c r="AZ228" i="1"/>
  <c r="AZ1435" i="1"/>
  <c r="AZ1436" i="1"/>
  <c r="AZ1437" i="1"/>
  <c r="AZ229" i="1"/>
  <c r="AZ230" i="1"/>
  <c r="AZ1438" i="1"/>
  <c r="AZ1439" i="1"/>
  <c r="AZ1440" i="1"/>
  <c r="AZ1441" i="1"/>
  <c r="AZ231" i="1"/>
  <c r="AZ232" i="1"/>
  <c r="AZ233" i="1"/>
  <c r="AZ234" i="1"/>
  <c r="AZ235" i="1"/>
  <c r="AZ236" i="1"/>
  <c r="AZ1442" i="1"/>
  <c r="AZ1443" i="1"/>
  <c r="AZ237" i="1"/>
  <c r="AZ1444" i="1"/>
  <c r="AZ1445" i="1"/>
  <c r="AZ238" i="1"/>
  <c r="AZ1446" i="1"/>
  <c r="AZ1447" i="1"/>
  <c r="AZ1448" i="1"/>
  <c r="AZ239" i="1"/>
  <c r="AZ1449" i="1"/>
  <c r="AZ1450" i="1"/>
  <c r="AZ1451" i="1"/>
  <c r="AZ1452" i="1"/>
  <c r="AZ1453" i="1"/>
  <c r="AZ240" i="1"/>
  <c r="AZ1454" i="1"/>
  <c r="AZ241" i="1"/>
  <c r="AZ1455" i="1"/>
  <c r="AZ242" i="1"/>
  <c r="AZ1456" i="1"/>
  <c r="AZ1457" i="1"/>
  <c r="AZ1458" i="1"/>
  <c r="AZ1459" i="1"/>
  <c r="AZ1460" i="1"/>
  <c r="AZ1461" i="1"/>
  <c r="AZ243" i="1"/>
  <c r="AZ1462" i="1"/>
  <c r="AZ1463" i="1"/>
  <c r="AZ1464" i="1"/>
  <c r="AZ244" i="1"/>
  <c r="AZ1465" i="1"/>
  <c r="AZ1466" i="1"/>
  <c r="AZ245" i="1"/>
  <c r="AZ246" i="1"/>
  <c r="AZ1467" i="1"/>
  <c r="AZ1468" i="1"/>
  <c r="AZ247" i="1"/>
  <c r="AZ248" i="1"/>
  <c r="AZ249" i="1"/>
  <c r="AZ250" i="1"/>
  <c r="AZ1469" i="1"/>
  <c r="AZ251" i="1"/>
  <c r="AZ252" i="1"/>
  <c r="AZ253" i="1"/>
  <c r="AZ1470" i="1"/>
  <c r="AZ254" i="1"/>
  <c r="AZ255" i="1"/>
  <c r="AZ1471" i="1"/>
  <c r="AZ256" i="1"/>
  <c r="AZ1472" i="1"/>
  <c r="AZ1473" i="1"/>
  <c r="AZ1474" i="1"/>
  <c r="AZ1475" i="1"/>
  <c r="AZ257" i="1"/>
  <c r="AZ1476" i="1"/>
  <c r="AZ1477" i="1"/>
  <c r="AZ1478" i="1"/>
  <c r="AZ1479" i="1"/>
  <c r="AZ1480" i="1"/>
  <c r="AZ258" i="1"/>
  <c r="AZ259" i="1"/>
  <c r="AZ1481" i="1"/>
  <c r="AZ260" i="1"/>
  <c r="AZ1482" i="1"/>
  <c r="AZ1483" i="1"/>
  <c r="AZ1484" i="1"/>
  <c r="AZ1485" i="1"/>
  <c r="AZ261" i="1"/>
  <c r="AZ262" i="1"/>
  <c r="AZ1486" i="1"/>
  <c r="AZ263" i="1"/>
  <c r="AZ264" i="1"/>
  <c r="AZ265" i="1"/>
  <c r="AZ1487" i="1"/>
  <c r="AZ1488" i="1"/>
  <c r="AZ1489" i="1"/>
  <c r="AZ1490" i="1"/>
  <c r="AZ1491" i="1"/>
  <c r="AZ266" i="1"/>
  <c r="AZ267" i="1"/>
  <c r="AZ1492" i="1"/>
  <c r="AZ268" i="1"/>
  <c r="AZ1493" i="1"/>
  <c r="AZ1494" i="1"/>
  <c r="AZ1495" i="1"/>
  <c r="AZ1496" i="1"/>
  <c r="AZ1497" i="1"/>
  <c r="AZ1498" i="1"/>
  <c r="AZ1499" i="1"/>
  <c r="AZ269" i="1"/>
  <c r="AZ270" i="1"/>
  <c r="AZ1500" i="1"/>
  <c r="AZ1501" i="1"/>
  <c r="AZ1502" i="1"/>
  <c r="AZ1503" i="1"/>
  <c r="AZ1504" i="1"/>
  <c r="AZ1505" i="1"/>
  <c r="AZ1506" i="1"/>
  <c r="AZ271" i="1"/>
  <c r="AZ272" i="1"/>
  <c r="AZ1507" i="1"/>
  <c r="AZ273" i="1"/>
  <c r="AZ274" i="1"/>
  <c r="AZ275" i="1"/>
  <c r="AZ276" i="1"/>
  <c r="AZ277" i="1"/>
  <c r="AZ1508" i="1"/>
  <c r="AZ1509" i="1"/>
  <c r="AZ278" i="1"/>
  <c r="AZ279" i="1"/>
  <c r="AZ280" i="1"/>
  <c r="AZ1510" i="1"/>
  <c r="AZ281" i="1"/>
  <c r="AZ1511" i="1"/>
  <c r="AZ282" i="1"/>
  <c r="AZ1512" i="1"/>
  <c r="AZ1513" i="1"/>
  <c r="AZ1514" i="1"/>
  <c r="AZ1515" i="1"/>
  <c r="AZ283" i="1"/>
  <c r="AZ1516" i="1"/>
  <c r="AZ1517" i="1"/>
  <c r="AZ284" i="1"/>
  <c r="AZ1518" i="1"/>
  <c r="AZ1519" i="1"/>
  <c r="AZ285" i="1"/>
  <c r="AZ1520" i="1"/>
  <c r="AZ1521" i="1"/>
  <c r="AZ286" i="1"/>
  <c r="AZ1522" i="1"/>
  <c r="AZ1523" i="1"/>
  <c r="AZ1524" i="1"/>
  <c r="AZ287" i="1"/>
  <c r="AZ1525" i="1"/>
  <c r="AZ1526" i="1"/>
  <c r="AZ288" i="1"/>
  <c r="AZ1527" i="1"/>
  <c r="AZ289" i="1"/>
  <c r="AZ290" i="1"/>
  <c r="AZ291" i="1"/>
  <c r="AZ292" i="1"/>
  <c r="AZ1528" i="1"/>
  <c r="AZ293" i="1"/>
  <c r="AZ294" i="1"/>
  <c r="AZ295" i="1"/>
  <c r="AZ1529" i="1"/>
  <c r="AZ296" i="1"/>
  <c r="AZ1530" i="1"/>
  <c r="AZ1531" i="1"/>
  <c r="AZ1532" i="1"/>
  <c r="AZ297" i="1"/>
  <c r="AZ298" i="1"/>
  <c r="AZ1533" i="1"/>
  <c r="AZ299" i="1"/>
  <c r="AZ300" i="1"/>
  <c r="AZ1534" i="1"/>
  <c r="AZ1535" i="1"/>
  <c r="AZ301" i="1"/>
  <c r="AZ1536" i="1"/>
  <c r="AZ1537" i="1"/>
  <c r="AZ1538" i="1"/>
  <c r="AZ1539" i="1"/>
  <c r="AZ302" i="1"/>
  <c r="AZ1540" i="1"/>
  <c r="AZ303" i="1"/>
  <c r="AZ1541" i="1"/>
  <c r="AZ1542" i="1"/>
  <c r="AZ1543" i="1"/>
  <c r="AZ1544" i="1"/>
  <c r="AZ304" i="1"/>
  <c r="AZ305" i="1"/>
  <c r="AZ306" i="1"/>
  <c r="AZ307" i="1"/>
  <c r="AZ1545" i="1"/>
  <c r="AZ1546" i="1"/>
  <c r="AZ1547" i="1"/>
  <c r="AZ1548" i="1"/>
  <c r="AZ308" i="1"/>
  <c r="AZ1549" i="1"/>
  <c r="AZ1550" i="1"/>
  <c r="AZ1551" i="1"/>
  <c r="AZ1552" i="1"/>
  <c r="AZ1553" i="1"/>
  <c r="AZ1554" i="1"/>
  <c r="AZ309" i="1"/>
  <c r="AZ310" i="1"/>
  <c r="AZ1555" i="1"/>
  <c r="AZ1556" i="1"/>
  <c r="AZ1557" i="1"/>
  <c r="AZ1558" i="1"/>
  <c r="AZ311" i="1"/>
  <c r="AZ1559" i="1"/>
  <c r="AZ1560" i="1"/>
  <c r="AZ312" i="1"/>
  <c r="AZ1561" i="1"/>
  <c r="AZ1562" i="1"/>
  <c r="AZ1563" i="1"/>
  <c r="AZ313" i="1"/>
  <c r="AZ1564" i="1"/>
  <c r="AZ314" i="1"/>
  <c r="AZ1565" i="1"/>
  <c r="AZ315" i="1"/>
  <c r="AZ316" i="1"/>
  <c r="AZ317" i="1"/>
  <c r="AZ318" i="1"/>
  <c r="AZ319" i="1"/>
  <c r="AZ320" i="1"/>
  <c r="AZ1566" i="1"/>
  <c r="AZ1567" i="1"/>
  <c r="AZ1568" i="1"/>
  <c r="AZ1569" i="1"/>
  <c r="AZ321" i="1"/>
  <c r="AZ322" i="1"/>
  <c r="AZ1570" i="1"/>
  <c r="AZ323" i="1"/>
  <c r="AZ1571" i="1"/>
  <c r="AZ1572" i="1"/>
  <c r="AZ1573" i="1"/>
  <c r="AZ324" i="1"/>
  <c r="AZ1574" i="1"/>
  <c r="AZ325" i="1"/>
  <c r="AZ1575" i="1"/>
  <c r="AZ1576" i="1"/>
  <c r="AZ326" i="1"/>
  <c r="AZ1577" i="1"/>
  <c r="AZ1578" i="1"/>
  <c r="AZ1579" i="1"/>
  <c r="AZ327" i="1"/>
  <c r="AZ328" i="1"/>
  <c r="AZ1580" i="1"/>
  <c r="AZ329" i="1"/>
  <c r="AZ1581" i="1"/>
  <c r="AZ1582" i="1"/>
  <c r="AZ1583" i="1"/>
  <c r="AZ1584" i="1"/>
  <c r="AZ1585" i="1"/>
  <c r="AZ330" i="1"/>
  <c r="AZ331" i="1"/>
  <c r="AZ1586" i="1"/>
  <c r="AZ1587" i="1"/>
  <c r="AZ1588" i="1"/>
  <c r="AZ332" i="1"/>
  <c r="AZ1589" i="1"/>
  <c r="AZ1590" i="1"/>
  <c r="AZ333" i="1"/>
  <c r="AZ1591" i="1"/>
  <c r="AZ334" i="1"/>
  <c r="AZ335" i="1"/>
  <c r="AZ1592" i="1"/>
  <c r="AZ336" i="1"/>
  <c r="AZ1593" i="1"/>
  <c r="AZ1594" i="1"/>
  <c r="AZ1595" i="1"/>
  <c r="AZ1596" i="1"/>
  <c r="AZ337" i="1"/>
  <c r="AZ338" i="1"/>
  <c r="AZ1597" i="1"/>
  <c r="AZ1598" i="1"/>
  <c r="AZ1599" i="1"/>
  <c r="AZ339" i="1"/>
  <c r="AZ1600" i="1"/>
  <c r="AZ340" i="1"/>
  <c r="AZ1601" i="1"/>
  <c r="AZ1602" i="1"/>
  <c r="AZ1603" i="1"/>
  <c r="AZ1604" i="1"/>
  <c r="AZ341" i="1"/>
  <c r="AZ342" i="1"/>
  <c r="AZ343" i="1"/>
  <c r="AZ344" i="1"/>
  <c r="AZ345" i="1"/>
  <c r="AZ346" i="1"/>
  <c r="AZ1605" i="1"/>
  <c r="AZ1606" i="1"/>
  <c r="AZ1607" i="1"/>
  <c r="AZ1608" i="1"/>
  <c r="AZ347" i="1"/>
  <c r="AZ1609" i="1"/>
  <c r="AZ1610" i="1"/>
  <c r="AZ348" i="1"/>
  <c r="AZ1611" i="1"/>
  <c r="AZ1612" i="1"/>
  <c r="AZ349" i="1"/>
  <c r="AZ1613" i="1"/>
  <c r="AZ350" i="1"/>
  <c r="AZ1614" i="1"/>
  <c r="AZ1615" i="1"/>
  <c r="AZ1616" i="1"/>
  <c r="AZ1617" i="1"/>
  <c r="AZ1618" i="1"/>
  <c r="AZ351" i="1"/>
  <c r="AZ352" i="1"/>
  <c r="AZ1619" i="1"/>
  <c r="AZ1620" i="1"/>
  <c r="AZ1621" i="1"/>
  <c r="AZ1622" i="1"/>
  <c r="AZ353" i="1"/>
  <c r="AZ354" i="1"/>
  <c r="AZ355" i="1"/>
  <c r="AZ1623" i="1"/>
  <c r="AZ1624" i="1"/>
  <c r="AZ1625" i="1"/>
  <c r="AZ1626" i="1"/>
  <c r="AZ356" i="1"/>
  <c r="AZ1627" i="1"/>
  <c r="AZ1628" i="1"/>
  <c r="AZ1629" i="1"/>
  <c r="AZ357" i="1"/>
  <c r="AZ358" i="1"/>
  <c r="AZ1630" i="1"/>
  <c r="AZ359" i="1"/>
  <c r="AZ1631" i="1"/>
  <c r="AZ360" i="1"/>
  <c r="AZ361" i="1"/>
  <c r="AZ1632" i="1"/>
  <c r="AZ362" i="1"/>
  <c r="AZ1633" i="1"/>
  <c r="AZ363" i="1"/>
  <c r="AZ1634" i="1"/>
  <c r="AZ364" i="1"/>
  <c r="AZ1635" i="1"/>
  <c r="AZ1636" i="1"/>
  <c r="AZ1637" i="1"/>
  <c r="AZ365" i="1"/>
  <c r="AZ1638" i="1"/>
  <c r="AZ366" i="1"/>
  <c r="AZ367" i="1"/>
  <c r="AZ368" i="1"/>
  <c r="AZ369" i="1"/>
  <c r="AZ1639" i="1"/>
  <c r="AZ1640" i="1"/>
  <c r="AZ1641" i="1"/>
  <c r="AZ1642" i="1"/>
  <c r="AZ370" i="1"/>
  <c r="AZ1643" i="1"/>
  <c r="AZ1644" i="1"/>
  <c r="AZ371" i="1"/>
  <c r="AZ372" i="1"/>
  <c r="AZ373" i="1"/>
  <c r="AZ1645" i="1"/>
  <c r="AZ1646" i="1"/>
  <c r="AZ374" i="1"/>
  <c r="AZ375" i="1"/>
  <c r="AZ1647" i="1"/>
  <c r="AZ1648" i="1"/>
  <c r="AZ1649" i="1"/>
  <c r="AZ1650" i="1"/>
  <c r="AZ376" i="1"/>
  <c r="AZ1651" i="1"/>
  <c r="AZ1652" i="1"/>
  <c r="AZ1653" i="1"/>
  <c r="AZ1654" i="1"/>
  <c r="AZ1655" i="1"/>
  <c r="AZ1656" i="1"/>
  <c r="AZ377" i="1"/>
  <c r="AZ1657" i="1"/>
  <c r="AZ1658" i="1"/>
  <c r="AZ378" i="1"/>
  <c r="AZ379" i="1"/>
  <c r="AZ1659" i="1"/>
  <c r="AZ1660" i="1"/>
  <c r="AZ1661" i="1"/>
  <c r="AZ1662" i="1"/>
  <c r="AZ380" i="1"/>
  <c r="AZ381" i="1"/>
  <c r="AZ382" i="1"/>
  <c r="AZ1663" i="1"/>
  <c r="AZ1664" i="1"/>
  <c r="AZ1665" i="1"/>
  <c r="AZ1666" i="1"/>
  <c r="AZ383" i="1"/>
  <c r="AZ384" i="1"/>
  <c r="AZ1667" i="1"/>
  <c r="AZ1668" i="1"/>
  <c r="AZ385" i="1"/>
  <c r="AZ1669" i="1"/>
  <c r="AZ386" i="1"/>
  <c r="AZ387" i="1"/>
  <c r="AZ388" i="1"/>
  <c r="AZ389" i="1"/>
  <c r="AZ1670" i="1"/>
  <c r="AZ390" i="1"/>
  <c r="AZ391" i="1"/>
  <c r="AZ392" i="1"/>
  <c r="AZ393" i="1"/>
  <c r="AZ394" i="1"/>
  <c r="AZ395" i="1"/>
  <c r="AZ396" i="1"/>
  <c r="AZ1671" i="1"/>
  <c r="AZ1672" i="1"/>
  <c r="AZ1673" i="1"/>
  <c r="AZ397" i="1"/>
  <c r="AZ1674" i="1"/>
  <c r="AZ398" i="1"/>
  <c r="AZ1675" i="1"/>
  <c r="AZ1676" i="1"/>
  <c r="AZ399" i="1"/>
  <c r="AZ1677" i="1"/>
  <c r="AZ1678" i="1"/>
  <c r="AZ1679" i="1"/>
  <c r="AZ1680" i="1"/>
  <c r="AZ1681" i="1"/>
  <c r="AZ1682" i="1"/>
  <c r="AZ1683" i="1"/>
  <c r="AZ1684" i="1"/>
  <c r="AZ400" i="1"/>
  <c r="AZ1685" i="1"/>
  <c r="AZ1686" i="1"/>
  <c r="AZ1687" i="1"/>
  <c r="AZ1688" i="1"/>
  <c r="AZ1689" i="1"/>
  <c r="AZ1690" i="1"/>
  <c r="AZ401" i="1"/>
  <c r="AZ1691" i="1"/>
  <c r="AZ1692" i="1"/>
  <c r="AZ1693" i="1"/>
  <c r="AZ1694" i="1"/>
  <c r="AZ1695" i="1"/>
  <c r="AZ402" i="1"/>
  <c r="AZ1696" i="1"/>
  <c r="AZ403" i="1"/>
  <c r="AZ1697" i="1"/>
  <c r="AZ1698" i="1"/>
  <c r="AZ1699" i="1"/>
  <c r="AZ404" i="1"/>
  <c r="AZ405" i="1"/>
  <c r="AZ406" i="1"/>
  <c r="AZ407" i="1"/>
  <c r="AZ408" i="1"/>
  <c r="AZ409" i="1"/>
  <c r="AZ1700" i="1"/>
  <c r="AZ1701" i="1"/>
  <c r="AZ1702" i="1"/>
  <c r="AZ410" i="1"/>
  <c r="AZ1703" i="1"/>
  <c r="AZ1704" i="1"/>
  <c r="AZ411" i="1"/>
  <c r="AZ1705" i="1"/>
  <c r="AZ412" i="1"/>
  <c r="AZ1706" i="1"/>
  <c r="AZ1707" i="1"/>
  <c r="AZ1708" i="1"/>
  <c r="AZ1709" i="1"/>
  <c r="AZ1710" i="1"/>
  <c r="AZ413" i="1"/>
  <c r="AZ1711" i="1"/>
  <c r="AZ414" i="1"/>
  <c r="AZ1712" i="1"/>
  <c r="AZ1713" i="1"/>
  <c r="AZ1714" i="1"/>
  <c r="AZ1715" i="1"/>
  <c r="AZ415" i="1"/>
  <c r="AZ1716" i="1"/>
  <c r="AZ416" i="1"/>
  <c r="AZ1717" i="1"/>
  <c r="AZ417" i="1"/>
  <c r="AZ418" i="1"/>
  <c r="AZ419" i="1"/>
  <c r="AZ1718" i="1"/>
  <c r="AZ1719" i="1"/>
  <c r="AZ420" i="1"/>
  <c r="AZ421" i="1"/>
  <c r="AZ1720" i="1"/>
  <c r="AZ1721" i="1"/>
  <c r="AZ1722" i="1"/>
  <c r="AZ1723" i="1"/>
  <c r="AZ1724" i="1"/>
  <c r="AZ1725" i="1"/>
  <c r="AZ1726" i="1"/>
  <c r="AZ1727" i="1"/>
  <c r="AZ422" i="1"/>
  <c r="AZ1728" i="1"/>
  <c r="AZ423" i="1"/>
  <c r="AZ1729" i="1"/>
  <c r="AZ1730" i="1"/>
  <c r="AZ1731" i="1"/>
  <c r="AZ1732" i="1"/>
  <c r="AZ424" i="1"/>
  <c r="AZ1733" i="1"/>
  <c r="AZ1734" i="1"/>
  <c r="AZ1735" i="1"/>
  <c r="AZ425" i="1"/>
  <c r="AZ426" i="1"/>
  <c r="AZ427" i="1"/>
  <c r="AZ428" i="1"/>
  <c r="AZ1736" i="1"/>
  <c r="AZ1737" i="1"/>
  <c r="AZ429" i="1"/>
  <c r="AZ430" i="1"/>
  <c r="AZ1738" i="1"/>
  <c r="AZ1739" i="1"/>
  <c r="AZ1740" i="1"/>
  <c r="AZ431" i="1"/>
  <c r="AZ1741" i="1"/>
  <c r="AZ1742" i="1"/>
  <c r="AZ432" i="1"/>
  <c r="AZ433" i="1"/>
  <c r="AZ1743" i="1"/>
  <c r="AZ1744" i="1"/>
  <c r="AZ1745" i="1"/>
  <c r="AZ1746" i="1"/>
  <c r="AZ1747" i="1"/>
  <c r="AZ1748" i="1"/>
  <c r="AZ1749" i="1"/>
  <c r="AZ1750" i="1"/>
  <c r="AZ1751" i="1"/>
  <c r="AZ434" i="1"/>
  <c r="AZ435" i="1"/>
  <c r="AZ1752" i="1"/>
  <c r="AZ1753" i="1"/>
  <c r="AZ1754" i="1"/>
  <c r="AZ1755" i="1"/>
  <c r="AZ1756" i="1"/>
  <c r="AZ436" i="1"/>
  <c r="AZ1757" i="1"/>
  <c r="AZ437" i="1"/>
  <c r="AZ1758" i="1"/>
  <c r="AZ1759" i="1"/>
  <c r="AZ1760" i="1"/>
  <c r="AZ1761" i="1"/>
  <c r="AZ1762" i="1"/>
  <c r="AZ1763" i="1"/>
  <c r="AZ438" i="1"/>
  <c r="AZ1764" i="1"/>
  <c r="AZ1765" i="1"/>
  <c r="AZ1766" i="1"/>
  <c r="AZ1767" i="1"/>
  <c r="AZ1768" i="1"/>
  <c r="AZ1769" i="1"/>
  <c r="AZ1770" i="1"/>
  <c r="AZ439" i="1"/>
  <c r="AZ440" i="1"/>
  <c r="AZ1771" i="1"/>
  <c r="AZ441" i="1"/>
  <c r="AZ1772" i="1"/>
  <c r="AZ1773" i="1"/>
  <c r="AZ1774" i="1"/>
  <c r="AZ1775" i="1"/>
  <c r="AZ1776" i="1"/>
  <c r="AZ1777" i="1"/>
  <c r="AZ1778" i="1"/>
  <c r="AZ1779" i="1"/>
  <c r="AZ442" i="1"/>
  <c r="AZ443" i="1"/>
  <c r="AZ1780" i="1"/>
  <c r="AZ1781" i="1"/>
  <c r="AZ444" i="1"/>
  <c r="AZ1782" i="1"/>
  <c r="AZ1783" i="1"/>
  <c r="AZ1784" i="1"/>
  <c r="AZ1785" i="1"/>
  <c r="AZ1786" i="1"/>
  <c r="AZ1787" i="1"/>
  <c r="AZ445" i="1"/>
  <c r="AZ1788" i="1"/>
  <c r="AZ1789" i="1"/>
  <c r="AZ1790" i="1"/>
  <c r="AZ1791" i="1"/>
  <c r="AZ446" i="1"/>
  <c r="AZ1792" i="1"/>
  <c r="AZ447" i="1"/>
  <c r="AZ1793" i="1"/>
  <c r="AZ448" i="1"/>
  <c r="AZ1794" i="1"/>
  <c r="AZ1795" i="1"/>
  <c r="AZ1796" i="1"/>
  <c r="AZ1797" i="1"/>
  <c r="AZ449" i="1"/>
  <c r="AZ1798" i="1"/>
  <c r="AZ1799" i="1"/>
  <c r="AZ450" i="1"/>
  <c r="AZ1800" i="1"/>
  <c r="AZ451" i="1"/>
  <c r="AZ1801" i="1"/>
  <c r="AZ1802" i="1"/>
  <c r="AZ452" i="1"/>
  <c r="AZ453" i="1"/>
  <c r="AZ1803" i="1"/>
  <c r="AZ454" i="1"/>
  <c r="AZ1804" i="1"/>
  <c r="AZ1805" i="1"/>
  <c r="AZ1806" i="1"/>
  <c r="AZ1807" i="1"/>
  <c r="AZ455" i="1"/>
  <c r="AZ1808" i="1"/>
  <c r="AZ1809" i="1"/>
  <c r="AZ1810" i="1"/>
  <c r="AZ1811" i="1"/>
  <c r="AZ1812" i="1"/>
  <c r="AZ1813" i="1"/>
  <c r="AZ1814" i="1"/>
  <c r="AZ1815" i="1"/>
  <c r="AZ1816" i="1"/>
  <c r="AZ456" i="1"/>
  <c r="AZ457" i="1"/>
  <c r="AZ458" i="1"/>
  <c r="AZ1817" i="1"/>
  <c r="AZ459" i="1"/>
  <c r="AZ1818" i="1"/>
  <c r="AZ1819" i="1"/>
  <c r="AZ1820" i="1"/>
  <c r="AZ1821" i="1"/>
  <c r="AZ460" i="1"/>
  <c r="AZ461" i="1"/>
  <c r="AZ1822" i="1"/>
  <c r="AZ1823" i="1"/>
  <c r="AZ1824" i="1"/>
  <c r="AZ462" i="1"/>
  <c r="AZ1825" i="1"/>
  <c r="AZ1826" i="1"/>
  <c r="AZ1827" i="1"/>
  <c r="AZ463" i="1"/>
  <c r="AZ464" i="1"/>
  <c r="AZ1828" i="1"/>
  <c r="AZ1829" i="1"/>
  <c r="AZ1830" i="1"/>
  <c r="AZ1831" i="1"/>
  <c r="AZ1832" i="1"/>
  <c r="AZ1833" i="1"/>
  <c r="AZ1834" i="1"/>
  <c r="AZ465" i="1"/>
  <c r="AZ1835" i="1"/>
  <c r="AZ466" i="1"/>
  <c r="AZ1836" i="1"/>
  <c r="AZ467" i="1"/>
  <c r="AZ1837" i="1"/>
  <c r="AZ1838" i="1"/>
  <c r="AZ1839" i="1"/>
  <c r="AZ468" i="1"/>
  <c r="AZ469" i="1"/>
  <c r="AZ470" i="1"/>
  <c r="AZ1840" i="1"/>
  <c r="AZ1841" i="1"/>
  <c r="AZ471" i="1"/>
  <c r="AZ472" i="1"/>
  <c r="AZ1842" i="1"/>
  <c r="AZ473" i="1"/>
  <c r="AZ474" i="1"/>
  <c r="AZ475" i="1"/>
  <c r="AZ1843" i="1"/>
  <c r="AZ476" i="1"/>
  <c r="AZ1844" i="1"/>
  <c r="AZ477" i="1"/>
  <c r="AZ1845" i="1"/>
  <c r="AZ1846" i="1"/>
  <c r="AZ1847" i="1"/>
  <c r="AZ478" i="1"/>
  <c r="AZ1848" i="1"/>
  <c r="AZ1849" i="1"/>
  <c r="AZ1850" i="1"/>
  <c r="AZ1851" i="1"/>
  <c r="AZ1852" i="1"/>
  <c r="AZ1853" i="1"/>
  <c r="AZ1854" i="1"/>
  <c r="AZ479" i="1"/>
  <c r="AZ1855" i="1"/>
  <c r="AZ480" i="1"/>
  <c r="AZ481" i="1"/>
  <c r="AZ482" i="1"/>
  <c r="AZ1856" i="1"/>
  <c r="AZ483" i="1"/>
  <c r="AZ1857" i="1"/>
  <c r="AZ1858" i="1"/>
  <c r="AZ1859" i="1"/>
  <c r="AZ484" i="1"/>
  <c r="AZ1860" i="1"/>
  <c r="AZ1861" i="1"/>
  <c r="AZ1862" i="1"/>
  <c r="AZ1863" i="1"/>
  <c r="AZ485" i="1"/>
  <c r="AZ486" i="1"/>
  <c r="AZ1864" i="1"/>
  <c r="AZ1865" i="1"/>
  <c r="AZ1866" i="1"/>
  <c r="AZ487" i="1"/>
  <c r="AZ1867" i="1"/>
  <c r="AZ488" i="1"/>
  <c r="AZ1868" i="1"/>
  <c r="AZ489" i="1"/>
  <c r="AZ1869" i="1"/>
  <c r="AZ490" i="1"/>
  <c r="AZ491" i="1"/>
  <c r="AZ1870" i="1"/>
  <c r="AZ492" i="1"/>
  <c r="AZ493" i="1"/>
  <c r="AZ494" i="1"/>
  <c r="AZ1871" i="1"/>
  <c r="AZ495" i="1"/>
  <c r="AZ1872" i="1"/>
  <c r="AZ1873" i="1"/>
  <c r="AZ496" i="1"/>
  <c r="AZ497" i="1"/>
  <c r="AZ1874" i="1"/>
  <c r="AZ1875" i="1"/>
  <c r="AZ498" i="1"/>
  <c r="AZ1876" i="1"/>
  <c r="AZ1877" i="1"/>
  <c r="AZ1878" i="1"/>
  <c r="AZ499" i="1"/>
  <c r="AZ500" i="1"/>
  <c r="AZ501" i="1"/>
  <c r="AZ502" i="1"/>
  <c r="AZ503" i="1"/>
  <c r="AZ1879" i="1"/>
  <c r="AZ504" i="1"/>
  <c r="AZ1880" i="1"/>
  <c r="AZ505" i="1"/>
  <c r="AZ1881" i="1"/>
  <c r="AZ531" i="1"/>
  <c r="AY531" i="1"/>
  <c r="AY770" i="1"/>
  <c r="AY777" i="1"/>
  <c r="AY792" i="1"/>
  <c r="AY816" i="1"/>
  <c r="AY811" i="1"/>
  <c r="AY806" i="1"/>
  <c r="AY798" i="1"/>
  <c r="AY793" i="1"/>
  <c r="AY781" i="1"/>
  <c r="AY68" i="1"/>
  <c r="AY771" i="1"/>
  <c r="AY545" i="1"/>
  <c r="AY536" i="1"/>
  <c r="AY532" i="1"/>
  <c r="AY527" i="1"/>
  <c r="AY524" i="1"/>
  <c r="AY5" i="1"/>
  <c r="AY537" i="1"/>
  <c r="AY75" i="1"/>
  <c r="AY73" i="1"/>
  <c r="AY70" i="1"/>
  <c r="AY533" i="1"/>
  <c r="AY528" i="1"/>
  <c r="AY534" i="1"/>
  <c r="AY854" i="1"/>
  <c r="AY820" i="1"/>
  <c r="AY817" i="1"/>
  <c r="AY778" i="1"/>
  <c r="AY548" i="1"/>
  <c r="AY549" i="1"/>
  <c r="AY550" i="1"/>
  <c r="AY551" i="1"/>
  <c r="AY552" i="1"/>
  <c r="AY553" i="1"/>
  <c r="AY554" i="1"/>
  <c r="AY555" i="1"/>
  <c r="AY556" i="1"/>
  <c r="AY557" i="1"/>
  <c r="AY558" i="1"/>
  <c r="AY559" i="1"/>
  <c r="AY6" i="1"/>
  <c r="AY7" i="1"/>
  <c r="AY560" i="1"/>
  <c r="AY561" i="1"/>
  <c r="AY562" i="1"/>
  <c r="AY563" i="1"/>
  <c r="AY564" i="1"/>
  <c r="AY565" i="1"/>
  <c r="AY566" i="1"/>
  <c r="AY567" i="1"/>
  <c r="AY568" i="1"/>
  <c r="AY507" i="1"/>
  <c r="AY569" i="1"/>
  <c r="AY570" i="1"/>
  <c r="AY571" i="1"/>
  <c r="AY572" i="1"/>
  <c r="AY508" i="1"/>
  <c r="AY573" i="1"/>
  <c r="AY574" i="1"/>
  <c r="AY575" i="1"/>
  <c r="AY576" i="1"/>
  <c r="AY577" i="1"/>
  <c r="AY578" i="1"/>
  <c r="AY579" i="1"/>
  <c r="AY580" i="1"/>
  <c r="AY581" i="1"/>
  <c r="AY582" i="1"/>
  <c r="AY583" i="1"/>
  <c r="AY584" i="1"/>
  <c r="AY585" i="1"/>
  <c r="AY586" i="1"/>
  <c r="AY8" i="1"/>
  <c r="AY587" i="1"/>
  <c r="AY588" i="1"/>
  <c r="AY589" i="1"/>
  <c r="AY590" i="1"/>
  <c r="AY591" i="1"/>
  <c r="AY592" i="1"/>
  <c r="AY593" i="1"/>
  <c r="AY594" i="1"/>
  <c r="AY595" i="1"/>
  <c r="AY596" i="1"/>
  <c r="AY597" i="1"/>
  <c r="AY598" i="1"/>
  <c r="AY599" i="1"/>
  <c r="AY600" i="1"/>
  <c r="AY601" i="1"/>
  <c r="AY602" i="1"/>
  <c r="AY603" i="1"/>
  <c r="AY604"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9" i="1"/>
  <c r="AY648" i="1"/>
  <c r="AY649" i="1"/>
  <c r="AY10" i="1"/>
  <c r="AY650" i="1"/>
  <c r="AY651" i="1"/>
  <c r="AY652" i="1"/>
  <c r="AY11" i="1"/>
  <c r="AY12" i="1"/>
  <c r="AY653" i="1"/>
  <c r="AY654" i="1"/>
  <c r="AY13" i="1"/>
  <c r="AY655" i="1"/>
  <c r="AY656" i="1"/>
  <c r="AY14" i="1"/>
  <c r="AY15" i="1"/>
  <c r="AY16" i="1"/>
  <c r="AY17" i="1"/>
  <c r="AY657" i="1"/>
  <c r="AY658" i="1"/>
  <c r="AY659" i="1"/>
  <c r="AY660" i="1"/>
  <c r="AY661" i="1"/>
  <c r="AY662" i="1"/>
  <c r="AY18" i="1"/>
  <c r="AY663" i="1"/>
  <c r="AY664" i="1"/>
  <c r="AY665" i="1"/>
  <c r="AY666" i="1"/>
  <c r="AY667" i="1"/>
  <c r="AY668" i="1"/>
  <c r="AY669" i="1"/>
  <c r="AY670" i="1"/>
  <c r="AY671" i="1"/>
  <c r="AY672" i="1"/>
  <c r="AY673" i="1"/>
  <c r="AY674" i="1"/>
  <c r="AY675" i="1"/>
  <c r="AY676" i="1"/>
  <c r="AY19" i="1"/>
  <c r="AY677" i="1"/>
  <c r="AY678" i="1"/>
  <c r="AY679" i="1"/>
  <c r="AY680" i="1"/>
  <c r="AY681" i="1"/>
  <c r="AY682" i="1"/>
  <c r="AY683" i="1"/>
  <c r="AY684" i="1"/>
  <c r="AY20" i="1"/>
  <c r="AY685" i="1"/>
  <c r="AY21" i="1"/>
  <c r="AY686" i="1"/>
  <c r="AY687" i="1"/>
  <c r="AY688" i="1"/>
  <c r="AY689" i="1"/>
  <c r="AY690" i="1"/>
  <c r="AY691" i="1"/>
  <c r="AY692" i="1"/>
  <c r="AY693" i="1"/>
  <c r="AY22" i="1"/>
  <c r="AY23" i="1"/>
  <c r="AY24" i="1"/>
  <c r="AY25" i="1"/>
  <c r="AY694" i="1"/>
  <c r="AY695" i="1"/>
  <c r="AY696" i="1"/>
  <c r="AY697" i="1"/>
  <c r="AY26" i="1"/>
  <c r="AY27" i="1"/>
  <c r="AY28" i="1"/>
  <c r="AY698" i="1"/>
  <c r="AY699" i="1"/>
  <c r="AY700" i="1"/>
  <c r="AY701" i="1"/>
  <c r="AY29" i="1"/>
  <c r="AY30" i="1"/>
  <c r="AY31" i="1"/>
  <c r="AY32" i="1"/>
  <c r="AY702" i="1"/>
  <c r="AY33" i="1"/>
  <c r="AY703" i="1"/>
  <c r="AY34" i="1"/>
  <c r="AY35" i="1"/>
  <c r="AY36" i="1"/>
  <c r="AY704" i="1"/>
  <c r="AY37" i="1"/>
  <c r="AY705" i="1"/>
  <c r="AY706" i="1"/>
  <c r="AY707" i="1"/>
  <c r="AY38" i="1"/>
  <c r="AY708" i="1"/>
  <c r="AY709" i="1"/>
  <c r="AY710" i="1"/>
  <c r="AY711" i="1"/>
  <c r="AY712" i="1"/>
  <c r="AY713" i="1"/>
  <c r="AY714" i="1"/>
  <c r="AY715" i="1"/>
  <c r="AY39" i="1"/>
  <c r="AY716" i="1"/>
  <c r="AY717" i="1"/>
  <c r="AY40" i="1"/>
  <c r="AY41" i="1"/>
  <c r="AY718" i="1"/>
  <c r="AY719" i="1"/>
  <c r="AY720" i="1"/>
  <c r="AY721" i="1"/>
  <c r="AY42" i="1"/>
  <c r="AY722" i="1"/>
  <c r="AY723" i="1"/>
  <c r="AY43" i="1"/>
  <c r="AY724" i="1"/>
  <c r="AY44" i="1"/>
  <c r="AY45" i="1"/>
  <c r="AY46" i="1"/>
  <c r="AY725" i="1"/>
  <c r="AY47" i="1"/>
  <c r="AY726" i="1"/>
  <c r="AY727" i="1"/>
  <c r="AY728" i="1"/>
  <c r="AY48" i="1"/>
  <c r="AY729" i="1"/>
  <c r="AY49" i="1"/>
  <c r="AY730" i="1"/>
  <c r="AY731" i="1"/>
  <c r="AY732" i="1"/>
  <c r="AY50" i="1"/>
  <c r="AY51" i="1"/>
  <c r="AY733" i="1"/>
  <c r="AY52" i="1"/>
  <c r="AY734" i="1"/>
  <c r="AY53" i="1"/>
  <c r="AY54" i="1"/>
  <c r="AY55" i="1"/>
  <c r="AY735" i="1"/>
  <c r="AY56" i="1"/>
  <c r="AY57" i="1"/>
  <c r="AY736" i="1"/>
  <c r="AY737" i="1"/>
  <c r="AY738" i="1"/>
  <c r="AY739" i="1"/>
  <c r="AY740" i="1"/>
  <c r="AY741" i="1"/>
  <c r="AY742" i="1"/>
  <c r="AY743" i="1"/>
  <c r="AY744" i="1"/>
  <c r="AY58" i="1"/>
  <c r="AY745" i="1"/>
  <c r="AY746" i="1"/>
  <c r="AY59" i="1"/>
  <c r="AY747" i="1"/>
  <c r="AY748" i="1"/>
  <c r="AY749" i="1"/>
  <c r="AY750" i="1"/>
  <c r="AY751" i="1"/>
  <c r="AY752" i="1"/>
  <c r="AY753" i="1"/>
  <c r="AY754" i="1"/>
  <c r="AY755" i="1"/>
  <c r="AY756" i="1"/>
  <c r="AY60" i="1"/>
  <c r="AY757" i="1"/>
  <c r="AY61" i="1"/>
  <c r="AY62" i="1"/>
  <c r="AY758" i="1"/>
  <c r="AY759" i="1"/>
  <c r="AY760" i="1"/>
  <c r="AY761" i="1"/>
  <c r="AY63" i="1"/>
  <c r="AY762" i="1"/>
  <c r="AY64" i="1"/>
  <c r="AY763" i="1"/>
  <c r="AY65" i="1"/>
  <c r="AY764" i="1"/>
  <c r="AY765" i="1"/>
  <c r="AY66" i="1"/>
  <c r="AY67" i="1"/>
  <c r="AY512" i="1"/>
  <c r="AY511" i="1"/>
  <c r="AY510" i="1"/>
  <c r="AY772" i="1"/>
  <c r="AY538" i="1"/>
  <c r="AY529" i="1"/>
  <c r="AY523" i="1"/>
  <c r="AY782" i="1"/>
  <c r="AY783" i="1"/>
  <c r="AY799" i="1"/>
  <c r="AY807" i="1"/>
  <c r="AY818" i="1"/>
  <c r="AY812" i="1"/>
  <c r="AY802" i="1"/>
  <c r="AY794" i="1"/>
  <c r="AY546" i="1"/>
  <c r="AY857" i="1"/>
  <c r="AY767" i="1"/>
  <c r="AY808" i="1"/>
  <c r="AY795" i="1"/>
  <c r="AY76" i="1"/>
  <c r="AY821" i="1"/>
  <c r="AY819" i="1"/>
  <c r="AY813" i="1"/>
  <c r="AY814" i="1"/>
  <c r="AY809" i="1"/>
  <c r="AY72" i="1"/>
  <c r="AY803" i="1"/>
  <c r="AY800" i="1"/>
  <c r="AY801" i="1"/>
  <c r="AY71" i="1"/>
  <c r="AY796" i="1"/>
  <c r="AY784" i="1"/>
  <c r="AY785" i="1"/>
  <c r="AY786" i="1"/>
  <c r="AY787" i="1"/>
  <c r="AY788" i="1"/>
  <c r="AY779" i="1"/>
  <c r="AY773" i="1"/>
  <c r="AY774" i="1"/>
  <c r="AY768" i="1"/>
  <c r="AY769" i="1"/>
  <c r="AY547" i="1"/>
  <c r="AY539" i="1"/>
  <c r="AY540" i="1"/>
  <c r="AY541" i="1"/>
  <c r="AY542" i="1"/>
  <c r="AY530" i="1"/>
  <c r="AY789" i="1"/>
  <c r="AY74" i="1"/>
  <c r="AY543" i="1"/>
  <c r="AY509" i="1"/>
  <c r="AY766" i="1"/>
  <c r="AY535" i="1"/>
  <c r="AY526" i="1"/>
  <c r="AY790" i="1"/>
  <c r="AY791" i="1"/>
  <c r="AY810" i="1"/>
  <c r="AY815" i="1"/>
  <c r="AY804" i="1"/>
  <c r="AY805" i="1"/>
  <c r="AY797" i="1"/>
  <c r="AY780" i="1"/>
  <c r="AY775" i="1"/>
  <c r="AY544" i="1"/>
  <c r="AY525" i="1"/>
  <c r="AY776" i="1"/>
  <c r="AY822" i="1"/>
  <c r="AY823" i="1"/>
  <c r="AY824" i="1"/>
  <c r="AY825" i="1"/>
  <c r="AY826" i="1"/>
  <c r="AY827" i="1"/>
  <c r="AY828" i="1"/>
  <c r="AY829" i="1"/>
  <c r="AY830" i="1"/>
  <c r="AY831" i="1"/>
  <c r="AY832" i="1"/>
  <c r="AY833" i="1"/>
  <c r="AY834" i="1"/>
  <c r="AY835" i="1"/>
  <c r="AY836" i="1"/>
  <c r="AY837" i="1"/>
  <c r="AY838" i="1"/>
  <c r="AY839" i="1"/>
  <c r="AY840" i="1"/>
  <c r="AY841" i="1"/>
  <c r="AY77" i="1"/>
  <c r="AY842" i="1"/>
  <c r="AY843" i="1"/>
  <c r="AY844" i="1"/>
  <c r="AY78" i="1"/>
  <c r="AY845" i="1"/>
  <c r="AY846" i="1"/>
  <c r="AY79" i="1"/>
  <c r="AY80" i="1"/>
  <c r="AY847" i="1"/>
  <c r="AY848" i="1"/>
  <c r="AY849" i="1"/>
  <c r="AY81" i="1"/>
  <c r="AY82" i="1"/>
  <c r="AY850" i="1"/>
  <c r="AY83" i="1"/>
  <c r="AY851" i="1"/>
  <c r="AY852" i="1"/>
  <c r="AY853" i="1"/>
  <c r="AY69" i="1"/>
  <c r="AY855" i="1"/>
  <c r="AY856" i="1"/>
  <c r="AY4" i="1"/>
  <c r="AY858" i="1"/>
  <c r="AY859" i="1"/>
  <c r="AY860" i="1"/>
  <c r="AY861" i="1"/>
  <c r="AY862" i="1"/>
  <c r="AY863" i="1"/>
  <c r="AY864" i="1"/>
  <c r="AY513" i="1"/>
  <c r="AY865" i="1"/>
  <c r="AY866" i="1"/>
  <c r="AY867" i="1"/>
  <c r="AY514" i="1"/>
  <c r="AY868" i="1"/>
  <c r="AY869" i="1"/>
  <c r="AY870" i="1"/>
  <c r="AY871" i="1"/>
  <c r="AY872" i="1"/>
  <c r="AY873" i="1"/>
  <c r="AY874" i="1"/>
  <c r="AY875" i="1"/>
  <c r="AY876" i="1"/>
  <c r="AY877" i="1"/>
  <c r="AY515" i="1"/>
  <c r="AY878" i="1"/>
  <c r="AY879" i="1"/>
  <c r="AY880" i="1"/>
  <c r="AY881" i="1"/>
  <c r="AY882" i="1"/>
  <c r="AY883" i="1"/>
  <c r="AY884" i="1"/>
  <c r="AY885" i="1"/>
  <c r="AY886" i="1"/>
  <c r="AY887" i="1"/>
  <c r="AY888" i="1"/>
  <c r="AY889" i="1"/>
  <c r="AY516" i="1"/>
  <c r="AY890" i="1"/>
  <c r="AY891" i="1"/>
  <c r="AY892" i="1"/>
  <c r="AY893" i="1"/>
  <c r="AY894" i="1"/>
  <c r="AY895" i="1"/>
  <c r="AY896" i="1"/>
  <c r="AY897" i="1"/>
  <c r="AY898" i="1"/>
  <c r="AY517" i="1"/>
  <c r="AY899" i="1"/>
  <c r="AY900" i="1"/>
  <c r="AY901" i="1"/>
  <c r="AY902" i="1"/>
  <c r="AY903" i="1"/>
  <c r="AY518" i="1"/>
  <c r="AY904" i="1"/>
  <c r="AY905" i="1"/>
  <c r="AY906" i="1"/>
  <c r="AY519" i="1"/>
  <c r="AY907" i="1"/>
  <c r="AY908" i="1"/>
  <c r="AY909" i="1"/>
  <c r="AY910" i="1"/>
  <c r="AY520" i="1"/>
  <c r="AY911" i="1"/>
  <c r="AY912" i="1"/>
  <c r="AY521" i="1"/>
  <c r="AY913" i="1"/>
  <c r="AY914" i="1"/>
  <c r="AY915" i="1"/>
  <c r="AY916" i="1"/>
  <c r="AY917" i="1"/>
  <c r="AY918" i="1"/>
  <c r="AY919" i="1"/>
  <c r="AY522" i="1"/>
  <c r="AY920" i="1"/>
  <c r="AY921" i="1"/>
  <c r="AY922" i="1"/>
  <c r="AY923" i="1"/>
  <c r="AY924" i="1"/>
  <c r="AY925" i="1"/>
  <c r="AY926" i="1"/>
  <c r="AY927" i="1"/>
  <c r="AY928" i="1"/>
  <c r="AY929" i="1"/>
  <c r="AY930" i="1"/>
  <c r="AY931" i="1"/>
  <c r="AY932" i="1"/>
  <c r="AY933" i="1"/>
  <c r="AY934" i="1"/>
  <c r="AY935" i="1"/>
  <c r="AY936" i="1"/>
  <c r="AY937" i="1"/>
  <c r="AY938" i="1"/>
  <c r="AY939" i="1"/>
  <c r="AY940" i="1"/>
  <c r="AY941" i="1"/>
  <c r="AY942" i="1"/>
  <c r="AY943" i="1"/>
  <c r="AY944" i="1"/>
  <c r="AY945" i="1"/>
  <c r="AY946" i="1"/>
  <c r="AY947" i="1"/>
  <c r="AY948" i="1"/>
  <c r="AY949" i="1"/>
  <c r="AY950" i="1"/>
  <c r="AY951" i="1"/>
  <c r="AY952" i="1"/>
  <c r="AY953" i="1"/>
  <c r="AY954" i="1"/>
  <c r="AY955" i="1"/>
  <c r="AY956" i="1"/>
  <c r="AY957" i="1"/>
  <c r="AY958" i="1"/>
  <c r="AY959" i="1"/>
  <c r="AY960" i="1"/>
  <c r="AY961" i="1"/>
  <c r="AY962" i="1"/>
  <c r="AY963" i="1"/>
  <c r="AY964" i="1"/>
  <c r="AY965" i="1"/>
  <c r="AY966" i="1"/>
  <c r="AY967" i="1"/>
  <c r="AY968" i="1"/>
  <c r="AY969" i="1"/>
  <c r="AY970" i="1"/>
  <c r="AY971" i="1"/>
  <c r="AY972" i="1"/>
  <c r="AY973" i="1"/>
  <c r="AY974" i="1"/>
  <c r="AY975" i="1"/>
  <c r="AY976" i="1"/>
  <c r="AY977" i="1"/>
  <c r="AY978" i="1"/>
  <c r="AY979" i="1"/>
  <c r="AY980" i="1"/>
  <c r="AY981" i="1"/>
  <c r="AY982" i="1"/>
  <c r="AY983" i="1"/>
  <c r="AY984" i="1"/>
  <c r="AY985" i="1"/>
  <c r="AY986" i="1"/>
  <c r="AY987" i="1"/>
  <c r="AY988" i="1"/>
  <c r="AY989" i="1"/>
  <c r="AY990" i="1"/>
  <c r="AY991" i="1"/>
  <c r="AY992" i="1"/>
  <c r="AY993" i="1"/>
  <c r="AY994" i="1"/>
  <c r="AY995" i="1"/>
  <c r="AY996" i="1"/>
  <c r="AY997" i="1"/>
  <c r="AY998" i="1"/>
  <c r="AY999" i="1"/>
  <c r="AY1000" i="1"/>
  <c r="AY1001" i="1"/>
  <c r="AY1002" i="1"/>
  <c r="AY1003" i="1"/>
  <c r="AY1004" i="1"/>
  <c r="AY1005" i="1"/>
  <c r="AY1006" i="1"/>
  <c r="AY1007" i="1"/>
  <c r="AY1008" i="1"/>
  <c r="AY1009" i="1"/>
  <c r="AY1010" i="1"/>
  <c r="AY1011" i="1"/>
  <c r="AY1012" i="1"/>
  <c r="AY1013" i="1"/>
  <c r="AY1014" i="1"/>
  <c r="AY1015" i="1"/>
  <c r="AY1016" i="1"/>
  <c r="AY1017" i="1"/>
  <c r="AY1018" i="1"/>
  <c r="AY1019" i="1"/>
  <c r="AY1020" i="1"/>
  <c r="AY1021" i="1"/>
  <c r="AY1022" i="1"/>
  <c r="AY1023" i="1"/>
  <c r="AY1024" i="1"/>
  <c r="AY1025" i="1"/>
  <c r="AY1026" i="1"/>
  <c r="AY1027" i="1"/>
  <c r="AY1028" i="1"/>
  <c r="AY1029" i="1"/>
  <c r="AY1030" i="1"/>
  <c r="AY1031" i="1"/>
  <c r="AY1032" i="1"/>
  <c r="AY1033" i="1"/>
  <c r="AY1034" i="1"/>
  <c r="AY1035" i="1"/>
  <c r="AY1036" i="1"/>
  <c r="AY1037" i="1"/>
  <c r="AY1038" i="1"/>
  <c r="AY1039" i="1"/>
  <c r="AY1040" i="1"/>
  <c r="AY1041" i="1"/>
  <c r="AY1042" i="1"/>
  <c r="AY1043" i="1"/>
  <c r="AY1044" i="1"/>
  <c r="AY1045" i="1"/>
  <c r="AY1046" i="1"/>
  <c r="AY1047" i="1"/>
  <c r="AY1048" i="1"/>
  <c r="AY1049" i="1"/>
  <c r="AY1050" i="1"/>
  <c r="AY1051" i="1"/>
  <c r="AY1052" i="1"/>
  <c r="AY1053" i="1"/>
  <c r="AY1054" i="1"/>
  <c r="AY1055" i="1"/>
  <c r="AY1056" i="1"/>
  <c r="AY1057" i="1"/>
  <c r="AY1058" i="1"/>
  <c r="AY1059" i="1"/>
  <c r="AY1060" i="1"/>
  <c r="AY1061" i="1"/>
  <c r="AY1062" i="1"/>
  <c r="AY1063" i="1"/>
  <c r="AY1064" i="1"/>
  <c r="AY1065" i="1"/>
  <c r="AY1066" i="1"/>
  <c r="AY1067" i="1"/>
  <c r="AY1068" i="1"/>
  <c r="AY1069" i="1"/>
  <c r="AY1070" i="1"/>
  <c r="AY1071" i="1"/>
  <c r="AY1072" i="1"/>
  <c r="AY1073" i="1"/>
  <c r="AY1074" i="1"/>
  <c r="AY1075" i="1"/>
  <c r="AY1076" i="1"/>
  <c r="AY1077" i="1"/>
  <c r="AY1078" i="1"/>
  <c r="AY1079" i="1"/>
  <c r="AY1080" i="1"/>
  <c r="AY1081" i="1"/>
  <c r="AY1082" i="1"/>
  <c r="AY1083" i="1"/>
  <c r="AY1084" i="1"/>
  <c r="AY1085" i="1"/>
  <c r="AY1086" i="1"/>
  <c r="AY1087" i="1"/>
  <c r="AY1088" i="1"/>
  <c r="AY1089" i="1"/>
  <c r="AY1090" i="1"/>
  <c r="AY1091" i="1"/>
  <c r="AY1092" i="1"/>
  <c r="AY1093" i="1"/>
  <c r="AY1094" i="1"/>
  <c r="AY1095" i="1"/>
  <c r="AY1096" i="1"/>
  <c r="AY1097" i="1"/>
  <c r="AY1098" i="1"/>
  <c r="AY1099" i="1"/>
  <c r="AY1100" i="1"/>
  <c r="AY1101" i="1"/>
  <c r="AY1102" i="1"/>
  <c r="AY1103" i="1"/>
  <c r="AY1104" i="1"/>
  <c r="AY1105" i="1"/>
  <c r="AY1106" i="1"/>
  <c r="AY1107" i="1"/>
  <c r="AY1108" i="1"/>
  <c r="AY1109" i="1"/>
  <c r="AY1110" i="1"/>
  <c r="AY1111" i="1"/>
  <c r="AY1112" i="1"/>
  <c r="AY1113" i="1"/>
  <c r="AY1114" i="1"/>
  <c r="AY1115" i="1"/>
  <c r="AY1116" i="1"/>
  <c r="AY1117" i="1"/>
  <c r="AY1118" i="1"/>
  <c r="AY1119" i="1"/>
  <c r="AY1120" i="1"/>
  <c r="AY1121" i="1"/>
  <c r="AY1122" i="1"/>
  <c r="AY1123" i="1"/>
  <c r="AY1124" i="1"/>
  <c r="AY1125" i="1"/>
  <c r="AY1126" i="1"/>
  <c r="AY1127" i="1"/>
  <c r="AY1128" i="1"/>
  <c r="AY1129" i="1"/>
  <c r="AY1130" i="1"/>
  <c r="AY1131" i="1"/>
  <c r="AY1132" i="1"/>
  <c r="AY1133" i="1"/>
  <c r="AY1134" i="1"/>
  <c r="AY1135" i="1"/>
  <c r="AY1136" i="1"/>
  <c r="AY1137" i="1"/>
  <c r="AY1138" i="1"/>
  <c r="AY1139" i="1"/>
  <c r="AY1140" i="1"/>
  <c r="AY1141" i="1"/>
  <c r="AY1142" i="1"/>
  <c r="AY1143" i="1"/>
  <c r="AY1144" i="1"/>
  <c r="AY1145" i="1"/>
  <c r="AY1146" i="1"/>
  <c r="AY1147" i="1"/>
  <c r="AY1148" i="1"/>
  <c r="AY1149" i="1"/>
  <c r="AY1150" i="1"/>
  <c r="AY1151" i="1"/>
  <c r="AY1152" i="1"/>
  <c r="AY1153" i="1"/>
  <c r="AY1154" i="1"/>
  <c r="AY1155" i="1"/>
  <c r="AY1156" i="1"/>
  <c r="AY1157" i="1"/>
  <c r="AY1158" i="1"/>
  <c r="AY1159" i="1"/>
  <c r="AY1160" i="1"/>
  <c r="AY1161" i="1"/>
  <c r="AY1162" i="1"/>
  <c r="AY1163" i="1"/>
  <c r="AY1164" i="1"/>
  <c r="AY1165" i="1"/>
  <c r="AY1166" i="1"/>
  <c r="AY1167" i="1"/>
  <c r="AY1168" i="1"/>
  <c r="AY1169" i="1"/>
  <c r="AY1170" i="1"/>
  <c r="AY1171" i="1"/>
  <c r="AY1172" i="1"/>
  <c r="AY1173" i="1"/>
  <c r="AY1174" i="1"/>
  <c r="AY1175" i="1"/>
  <c r="AY1176" i="1"/>
  <c r="AY1177" i="1"/>
  <c r="AY1178" i="1"/>
  <c r="AY1179" i="1"/>
  <c r="AY1180" i="1"/>
  <c r="AY1181" i="1"/>
  <c r="AY1182" i="1"/>
  <c r="AY1183" i="1"/>
  <c r="AY1184" i="1"/>
  <c r="AY1185" i="1"/>
  <c r="AY1186" i="1"/>
  <c r="AY1187" i="1"/>
  <c r="AY1188" i="1"/>
  <c r="AY1189" i="1"/>
  <c r="AY1190" i="1"/>
  <c r="AY1191" i="1"/>
  <c r="AY1192" i="1"/>
  <c r="AY1193" i="1"/>
  <c r="AY1194" i="1"/>
  <c r="AY1195" i="1"/>
  <c r="AY1196" i="1"/>
  <c r="AY1197" i="1"/>
  <c r="AY1198" i="1"/>
  <c r="AY1199" i="1"/>
  <c r="AY1200" i="1"/>
  <c r="AY1201" i="1"/>
  <c r="AY1202" i="1"/>
  <c r="AY1203" i="1"/>
  <c r="AY1204" i="1"/>
  <c r="AY1205" i="1"/>
  <c r="AY1206" i="1"/>
  <c r="AY1207" i="1"/>
  <c r="AY1208" i="1"/>
  <c r="AY1209" i="1"/>
  <c r="AY1210" i="1"/>
  <c r="AY1211" i="1"/>
  <c r="AY1212" i="1"/>
  <c r="AY84" i="1"/>
  <c r="AY85" i="1"/>
  <c r="AY86" i="1"/>
  <c r="AY1213" i="1"/>
  <c r="AY1214" i="1"/>
  <c r="AY1215" i="1"/>
  <c r="AY1216" i="1"/>
  <c r="AY1217" i="1"/>
  <c r="AY87" i="1"/>
  <c r="AY88" i="1"/>
  <c r="AY89" i="1"/>
  <c r="AY1218" i="1"/>
  <c r="AY1219" i="1"/>
  <c r="AY1220" i="1"/>
  <c r="AY1221" i="1"/>
  <c r="AY1222" i="1"/>
  <c r="AY90" i="1"/>
  <c r="AY91" i="1"/>
  <c r="AY1223" i="1"/>
  <c r="AY92" i="1"/>
  <c r="AY1224" i="1"/>
  <c r="AY1225" i="1"/>
  <c r="AY1226" i="1"/>
  <c r="AY1227" i="1"/>
  <c r="AY93" i="1"/>
  <c r="AY94" i="1"/>
  <c r="AY95" i="1"/>
  <c r="AY1228" i="1"/>
  <c r="AY96" i="1"/>
  <c r="AY97" i="1"/>
  <c r="AY1229" i="1"/>
  <c r="AY1230" i="1"/>
  <c r="AY1231" i="1"/>
  <c r="AY1232" i="1"/>
  <c r="AY98" i="1"/>
  <c r="AY99" i="1"/>
  <c r="AY1233" i="1"/>
  <c r="AY1234" i="1"/>
  <c r="AY1235" i="1"/>
  <c r="AY1236" i="1"/>
  <c r="AY1237" i="1"/>
  <c r="AY100" i="1"/>
  <c r="AY101" i="1"/>
  <c r="AY1238" i="1"/>
  <c r="AY1239" i="1"/>
  <c r="AY1240" i="1"/>
  <c r="AY1241" i="1"/>
  <c r="AY1242" i="1"/>
  <c r="AY1243" i="1"/>
  <c r="AY1244" i="1"/>
  <c r="AY1245" i="1"/>
  <c r="AY102" i="1"/>
  <c r="AY1246" i="1"/>
  <c r="AY1247" i="1"/>
  <c r="AY1248" i="1"/>
  <c r="AY1249" i="1"/>
  <c r="AY1250" i="1"/>
  <c r="AY1251" i="1"/>
  <c r="AY1252" i="1"/>
  <c r="AY1253" i="1"/>
  <c r="AY103" i="1"/>
  <c r="AY1254" i="1"/>
  <c r="AY104" i="1"/>
  <c r="AY1255" i="1"/>
  <c r="AY105" i="1"/>
  <c r="AY106" i="1"/>
  <c r="AY107" i="1"/>
  <c r="AY108" i="1"/>
  <c r="AY1256" i="1"/>
  <c r="AY109" i="1"/>
  <c r="AY1257" i="1"/>
  <c r="AY1258" i="1"/>
  <c r="AY1259" i="1"/>
  <c r="AY1260" i="1"/>
  <c r="AY110" i="1"/>
  <c r="AY1261" i="1"/>
  <c r="AY1262" i="1"/>
  <c r="AY111" i="1"/>
  <c r="AY112" i="1"/>
  <c r="AY113" i="1"/>
  <c r="AY114" i="1"/>
  <c r="AY1263" i="1"/>
  <c r="AY115" i="1"/>
  <c r="AY116" i="1"/>
  <c r="AY117" i="1"/>
  <c r="AY1264" i="1"/>
  <c r="AY118" i="1"/>
  <c r="AY1265" i="1"/>
  <c r="AY1266" i="1"/>
  <c r="AY119" i="1"/>
  <c r="AY1267" i="1"/>
  <c r="AY1268" i="1"/>
  <c r="AY1269" i="1"/>
  <c r="AY1270" i="1"/>
  <c r="AY1271" i="1"/>
  <c r="AY120" i="1"/>
  <c r="AY1272" i="1"/>
  <c r="AY1273" i="1"/>
  <c r="AY121" i="1"/>
  <c r="AY1274" i="1"/>
  <c r="AY1275" i="1"/>
  <c r="AY122" i="1"/>
  <c r="AY1276" i="1"/>
  <c r="AY1277" i="1"/>
  <c r="AY123" i="1"/>
  <c r="AY124" i="1"/>
  <c r="AY1278" i="1"/>
  <c r="AY1279" i="1"/>
  <c r="AY1280" i="1"/>
  <c r="AY1281" i="1"/>
  <c r="AY125" i="1"/>
  <c r="AY1282" i="1"/>
  <c r="AY126" i="1"/>
  <c r="AY127" i="1"/>
  <c r="AY1283" i="1"/>
  <c r="AY1284" i="1"/>
  <c r="AY1285" i="1"/>
  <c r="AY1286" i="1"/>
  <c r="AY1287" i="1"/>
  <c r="AY1288" i="1"/>
  <c r="AY1289" i="1"/>
  <c r="AY1290" i="1"/>
  <c r="AY128" i="1"/>
  <c r="AY1291" i="1"/>
  <c r="AY129" i="1"/>
  <c r="AY1292" i="1"/>
  <c r="AY1293" i="1"/>
  <c r="AY130" i="1"/>
  <c r="AY1294" i="1"/>
  <c r="AY1295" i="1"/>
  <c r="AY1296" i="1"/>
  <c r="AY131" i="1"/>
  <c r="AY132" i="1"/>
  <c r="AY1297" i="1"/>
  <c r="AY133" i="1"/>
  <c r="AY1298" i="1"/>
  <c r="AY1299" i="1"/>
  <c r="AY1300" i="1"/>
  <c r="AY1301" i="1"/>
  <c r="AY134" i="1"/>
  <c r="AY135" i="1"/>
  <c r="AY136" i="1"/>
  <c r="AY1302" i="1"/>
  <c r="AY1303" i="1"/>
  <c r="AY137" i="1"/>
  <c r="AY1304" i="1"/>
  <c r="AY1305" i="1"/>
  <c r="AY138" i="1"/>
  <c r="AY1306" i="1"/>
  <c r="AY1307" i="1"/>
  <c r="AY1308" i="1"/>
  <c r="AY139" i="1"/>
  <c r="AY1309" i="1"/>
  <c r="AY140" i="1"/>
  <c r="AY141" i="1"/>
  <c r="AY142" i="1"/>
  <c r="AY1310" i="1"/>
  <c r="AY143" i="1"/>
  <c r="AY1311" i="1"/>
  <c r="AY144" i="1"/>
  <c r="AY1312" i="1"/>
  <c r="AY145" i="1"/>
  <c r="AY1313" i="1"/>
  <c r="AY1314" i="1"/>
  <c r="AY1315" i="1"/>
  <c r="AY146" i="1"/>
  <c r="AY1316" i="1"/>
  <c r="AY1317" i="1"/>
  <c r="AY147" i="1"/>
  <c r="AY148" i="1"/>
  <c r="AY1318" i="1"/>
  <c r="AY1319" i="1"/>
  <c r="AY1320" i="1"/>
  <c r="AY1321" i="1"/>
  <c r="AY149" i="1"/>
  <c r="AY1322" i="1"/>
  <c r="AY1323" i="1"/>
  <c r="AY1324" i="1"/>
  <c r="AY150" i="1"/>
  <c r="AY151" i="1"/>
  <c r="AY152" i="1"/>
  <c r="AY153" i="1"/>
  <c r="AY154" i="1"/>
  <c r="AY1325" i="1"/>
  <c r="AY1326" i="1"/>
  <c r="AY155" i="1"/>
  <c r="AY1327" i="1"/>
  <c r="AY1328" i="1"/>
  <c r="AY156" i="1"/>
  <c r="AY1329" i="1"/>
  <c r="AY1330" i="1"/>
  <c r="AY1331" i="1"/>
  <c r="AY1332" i="1"/>
  <c r="AY157" i="1"/>
  <c r="AY158" i="1"/>
  <c r="AY1333" i="1"/>
  <c r="AY1334" i="1"/>
  <c r="AY1335" i="1"/>
  <c r="AY1336" i="1"/>
  <c r="AY1337" i="1"/>
  <c r="AY159" i="1"/>
  <c r="AY1338" i="1"/>
  <c r="AY1339" i="1"/>
  <c r="AY1340" i="1"/>
  <c r="AY1341" i="1"/>
  <c r="AY1342" i="1"/>
  <c r="AY1343" i="1"/>
  <c r="AY160" i="1"/>
  <c r="AY1344" i="1"/>
  <c r="AY1345" i="1"/>
  <c r="AY161" i="1"/>
  <c r="AY162" i="1"/>
  <c r="AY163" i="1"/>
  <c r="AY1346" i="1"/>
  <c r="AY1347" i="1"/>
  <c r="AY1348" i="1"/>
  <c r="AY164" i="1"/>
  <c r="AY1349" i="1"/>
  <c r="AY1350" i="1"/>
  <c r="AY165" i="1"/>
  <c r="AY1351" i="1"/>
  <c r="AY166" i="1"/>
  <c r="AY1352" i="1"/>
  <c r="AY1353" i="1"/>
  <c r="AY167" i="1"/>
  <c r="AY168" i="1"/>
  <c r="AY169" i="1"/>
  <c r="AY1354" i="1"/>
  <c r="AY170" i="1"/>
  <c r="AY171" i="1"/>
  <c r="AY172" i="1"/>
  <c r="AY1355" i="1"/>
  <c r="AY1356" i="1"/>
  <c r="AY173" i="1"/>
  <c r="AY1357" i="1"/>
  <c r="AY1358" i="1"/>
  <c r="AY174" i="1"/>
  <c r="AY1359" i="1"/>
  <c r="AY175" i="1"/>
  <c r="AY176" i="1"/>
  <c r="AY177" i="1"/>
  <c r="AY178" i="1"/>
  <c r="AY179" i="1"/>
  <c r="AY180" i="1"/>
  <c r="AY1360" i="1"/>
  <c r="AY1361" i="1"/>
  <c r="AY1362" i="1"/>
  <c r="AY1363" i="1"/>
  <c r="AY181" i="1"/>
  <c r="AY182" i="1"/>
  <c r="AY1364" i="1"/>
  <c r="AY1365" i="1"/>
  <c r="AY1366" i="1"/>
  <c r="AY183" i="1"/>
  <c r="AY1367" i="1"/>
  <c r="AY1368" i="1"/>
  <c r="AY184" i="1"/>
  <c r="AY185" i="1"/>
  <c r="AY1369" i="1"/>
  <c r="AY1370" i="1"/>
  <c r="AY1371" i="1"/>
  <c r="AY186" i="1"/>
  <c r="AY1372" i="1"/>
  <c r="AY1373" i="1"/>
  <c r="AY187" i="1"/>
  <c r="AY188" i="1"/>
  <c r="AY1374" i="1"/>
  <c r="AY1375" i="1"/>
  <c r="AY189" i="1"/>
  <c r="AY1376" i="1"/>
  <c r="AY1377" i="1"/>
  <c r="AY190" i="1"/>
  <c r="AY1378" i="1"/>
  <c r="AY191" i="1"/>
  <c r="AY1379" i="1"/>
  <c r="AY1380" i="1"/>
  <c r="AY1381" i="1"/>
  <c r="AY192" i="1"/>
  <c r="AY193" i="1"/>
  <c r="AY1382" i="1"/>
  <c r="AY1383" i="1"/>
  <c r="AY194" i="1"/>
  <c r="AY195" i="1"/>
  <c r="AY1384" i="1"/>
  <c r="AY1385" i="1"/>
  <c r="AY196" i="1"/>
  <c r="AY197" i="1"/>
  <c r="AY1386" i="1"/>
  <c r="AY1387" i="1"/>
  <c r="AY1388" i="1"/>
  <c r="AY198" i="1"/>
  <c r="AY1389" i="1"/>
  <c r="AY199" i="1"/>
  <c r="AY200" i="1"/>
  <c r="AY1390" i="1"/>
  <c r="AY1391" i="1"/>
  <c r="AY1392" i="1"/>
  <c r="AY1393" i="1"/>
  <c r="AY1394" i="1"/>
  <c r="AY1395" i="1"/>
  <c r="AY201" i="1"/>
  <c r="AY1396" i="1"/>
  <c r="AY1397" i="1"/>
  <c r="AY1398" i="1"/>
  <c r="AY1399" i="1"/>
  <c r="AY202" i="1"/>
  <c r="AY1400" i="1"/>
  <c r="AY203" i="1"/>
  <c r="AY204" i="1"/>
  <c r="AY1401" i="1"/>
  <c r="AY1402" i="1"/>
  <c r="AY205" i="1"/>
  <c r="AY206" i="1"/>
  <c r="AY1403" i="1"/>
  <c r="AY207" i="1"/>
  <c r="AY208" i="1"/>
  <c r="AY1404" i="1"/>
  <c r="AY1405" i="1"/>
  <c r="AY209" i="1"/>
  <c r="AY1406" i="1"/>
  <c r="AY1407" i="1"/>
  <c r="AY1408" i="1"/>
  <c r="AY210" i="1"/>
  <c r="AY211" i="1"/>
  <c r="AY212" i="1"/>
  <c r="AY213" i="1"/>
  <c r="AY1409" i="1"/>
  <c r="AY1410" i="1"/>
  <c r="AY1411" i="1"/>
  <c r="AY1412" i="1"/>
  <c r="AY214" i="1"/>
  <c r="AY215" i="1"/>
  <c r="AY216" i="1"/>
  <c r="AY1413" i="1"/>
  <c r="AY1414" i="1"/>
  <c r="AY217" i="1"/>
  <c r="AY218" i="1"/>
  <c r="AY1415" i="1"/>
  <c r="AY219" i="1"/>
  <c r="AY1416" i="1"/>
  <c r="AY220" i="1"/>
  <c r="AY1417" i="1"/>
  <c r="AY1418" i="1"/>
  <c r="AY1419" i="1"/>
  <c r="AY1420" i="1"/>
  <c r="AY1421" i="1"/>
  <c r="AY221" i="1"/>
  <c r="AY222" i="1"/>
  <c r="AY223" i="1"/>
  <c r="AY224" i="1"/>
  <c r="AY1422" i="1"/>
  <c r="AY225" i="1"/>
  <c r="AY1423" i="1"/>
  <c r="AY1424" i="1"/>
  <c r="AY1425" i="1"/>
  <c r="AY1426" i="1"/>
  <c r="AY1427" i="1"/>
  <c r="AY1428" i="1"/>
  <c r="AY1429" i="1"/>
  <c r="AY226" i="1"/>
  <c r="AY227" i="1"/>
  <c r="AY1430" i="1"/>
  <c r="AY1431" i="1"/>
  <c r="AY1432" i="1"/>
  <c r="AY1433" i="1"/>
  <c r="AY1434" i="1"/>
  <c r="AY228" i="1"/>
  <c r="AY1435" i="1"/>
  <c r="AY1436" i="1"/>
  <c r="AY1437" i="1"/>
  <c r="AY229" i="1"/>
  <c r="AY230" i="1"/>
  <c r="AY1438" i="1"/>
  <c r="AY1439" i="1"/>
  <c r="AY1440" i="1"/>
  <c r="AY1441" i="1"/>
  <c r="AY231" i="1"/>
  <c r="AY232" i="1"/>
  <c r="AY233" i="1"/>
  <c r="AY234" i="1"/>
  <c r="AY235" i="1"/>
  <c r="AY236" i="1"/>
  <c r="AY1442" i="1"/>
  <c r="AY1443" i="1"/>
  <c r="AY237" i="1"/>
  <c r="AY1444" i="1"/>
  <c r="AY1445" i="1"/>
  <c r="AY238" i="1"/>
  <c r="AY1446" i="1"/>
  <c r="AY1447" i="1"/>
  <c r="AY1448" i="1"/>
  <c r="AY239" i="1"/>
  <c r="AY1449" i="1"/>
  <c r="AY1450" i="1"/>
  <c r="AY1451" i="1"/>
  <c r="AY1452" i="1"/>
  <c r="AY1453" i="1"/>
  <c r="AY240" i="1"/>
  <c r="AY1454" i="1"/>
  <c r="AY241" i="1"/>
  <c r="AY1455" i="1"/>
  <c r="AY242" i="1"/>
  <c r="AY1456" i="1"/>
  <c r="AY1457" i="1"/>
  <c r="AY1458" i="1"/>
  <c r="AY1459" i="1"/>
  <c r="AY1460" i="1"/>
  <c r="AY1461" i="1"/>
  <c r="AY243" i="1"/>
  <c r="AY1462" i="1"/>
  <c r="AY1463" i="1"/>
  <c r="AY1464" i="1"/>
  <c r="AY244" i="1"/>
  <c r="AY1465" i="1"/>
  <c r="AY1466" i="1"/>
  <c r="AY245" i="1"/>
  <c r="AY246" i="1"/>
  <c r="AY1467" i="1"/>
  <c r="AY1468" i="1"/>
  <c r="AY247" i="1"/>
  <c r="AY248" i="1"/>
  <c r="AY249" i="1"/>
  <c r="AY250" i="1"/>
  <c r="AY1469" i="1"/>
  <c r="AY251" i="1"/>
  <c r="AY252" i="1"/>
  <c r="AY253" i="1"/>
  <c r="AY1470" i="1"/>
  <c r="AY254" i="1"/>
  <c r="AY255" i="1"/>
  <c r="AY1471" i="1"/>
  <c r="AY256" i="1"/>
  <c r="AY1472" i="1"/>
  <c r="AY1473" i="1"/>
  <c r="AY1474" i="1"/>
  <c r="AY1475" i="1"/>
  <c r="AY257" i="1"/>
  <c r="AY1476" i="1"/>
  <c r="AY1477" i="1"/>
  <c r="AY1478" i="1"/>
  <c r="AY1479" i="1"/>
  <c r="AY1480" i="1"/>
  <c r="AY258" i="1"/>
  <c r="AY259" i="1"/>
  <c r="AY1481" i="1"/>
  <c r="AY260" i="1"/>
  <c r="AY1482" i="1"/>
  <c r="AY1483" i="1"/>
  <c r="AY1484" i="1"/>
  <c r="AY1485" i="1"/>
  <c r="AY261" i="1"/>
  <c r="AY262" i="1"/>
  <c r="AY1486" i="1"/>
  <c r="AY263" i="1"/>
  <c r="AY264" i="1"/>
  <c r="AY265" i="1"/>
  <c r="AY1487" i="1"/>
  <c r="AY1488" i="1"/>
  <c r="AY1489" i="1"/>
  <c r="AY1490" i="1"/>
  <c r="AY1491" i="1"/>
  <c r="AY266" i="1"/>
  <c r="AY267" i="1"/>
  <c r="AY1492" i="1"/>
  <c r="AY268" i="1"/>
  <c r="AY1493" i="1"/>
  <c r="AY1494" i="1"/>
  <c r="AY1495" i="1"/>
  <c r="AY1496" i="1"/>
  <c r="AY1497" i="1"/>
  <c r="AY1498" i="1"/>
  <c r="AY1499" i="1"/>
  <c r="AY269" i="1"/>
  <c r="AY270" i="1"/>
  <c r="AY1500" i="1"/>
  <c r="AY1501" i="1"/>
  <c r="AY1502" i="1"/>
  <c r="AY1503" i="1"/>
  <c r="AY1504" i="1"/>
  <c r="AY1505" i="1"/>
  <c r="AY1506" i="1"/>
  <c r="AY271" i="1"/>
  <c r="AY272" i="1"/>
  <c r="AY1507" i="1"/>
  <c r="AY273" i="1"/>
  <c r="AY274" i="1"/>
  <c r="AY275" i="1"/>
  <c r="AY276" i="1"/>
  <c r="AY277" i="1"/>
  <c r="AY1508" i="1"/>
  <c r="AY1509" i="1"/>
  <c r="AY278" i="1"/>
  <c r="AY279" i="1"/>
  <c r="AY280" i="1"/>
  <c r="AY1510" i="1"/>
  <c r="AY281" i="1"/>
  <c r="AY1511" i="1"/>
  <c r="AY282" i="1"/>
  <c r="AY1512" i="1"/>
  <c r="AY1513" i="1"/>
  <c r="AY1514" i="1"/>
  <c r="AY1515" i="1"/>
  <c r="AY283" i="1"/>
  <c r="AY1516" i="1"/>
  <c r="AY1517" i="1"/>
  <c r="AY284" i="1"/>
  <c r="AY1518" i="1"/>
  <c r="AY1519" i="1"/>
  <c r="AY285" i="1"/>
  <c r="AY1520" i="1"/>
  <c r="AY1521" i="1"/>
  <c r="AY286" i="1"/>
  <c r="AY1522" i="1"/>
  <c r="AY1523" i="1"/>
  <c r="AY1524" i="1"/>
  <c r="AY287" i="1"/>
  <c r="AY1525" i="1"/>
  <c r="AY1526" i="1"/>
  <c r="AY288" i="1"/>
  <c r="AY1527" i="1"/>
  <c r="AY289" i="1"/>
  <c r="AY290" i="1"/>
  <c r="AY291" i="1"/>
  <c r="AY292" i="1"/>
  <c r="AY1528" i="1"/>
  <c r="AY293" i="1"/>
  <c r="AY294" i="1"/>
  <c r="AY295" i="1"/>
  <c r="AY1529" i="1"/>
  <c r="AY296" i="1"/>
  <c r="AY1530" i="1"/>
  <c r="AY1531" i="1"/>
  <c r="AY1532" i="1"/>
  <c r="AY297" i="1"/>
  <c r="AY298" i="1"/>
  <c r="AY1533" i="1"/>
  <c r="AY299" i="1"/>
  <c r="AY300" i="1"/>
  <c r="AY1534" i="1"/>
  <c r="AY1535" i="1"/>
  <c r="AY301" i="1"/>
  <c r="AY1536" i="1"/>
  <c r="AY1537" i="1"/>
  <c r="AY1538" i="1"/>
  <c r="AY1539" i="1"/>
  <c r="AY302" i="1"/>
  <c r="AY1540" i="1"/>
  <c r="AY303" i="1"/>
  <c r="AY1541" i="1"/>
  <c r="AY1542" i="1"/>
  <c r="AY1543" i="1"/>
  <c r="AY1544" i="1"/>
  <c r="AY304" i="1"/>
  <c r="AY305" i="1"/>
  <c r="AY306" i="1"/>
  <c r="AY307" i="1"/>
  <c r="AY1545" i="1"/>
  <c r="AY1546" i="1"/>
  <c r="AY1547" i="1"/>
  <c r="AY1548" i="1"/>
  <c r="AY308" i="1"/>
  <c r="AY1549" i="1"/>
  <c r="AY1550" i="1"/>
  <c r="AY1551" i="1"/>
  <c r="AY1552" i="1"/>
  <c r="AY1553" i="1"/>
  <c r="AY1554" i="1"/>
  <c r="AY309" i="1"/>
  <c r="AY310" i="1"/>
  <c r="AY1555" i="1"/>
  <c r="AY1556" i="1"/>
  <c r="AY1557" i="1"/>
  <c r="AY1558" i="1"/>
  <c r="AY311" i="1"/>
  <c r="AY1559" i="1"/>
  <c r="AY1560" i="1"/>
  <c r="AY312" i="1"/>
  <c r="AY1561" i="1"/>
  <c r="AY1562" i="1"/>
  <c r="AY1563" i="1"/>
  <c r="AY313" i="1"/>
  <c r="AY1564" i="1"/>
  <c r="AY314" i="1"/>
  <c r="AY1565" i="1"/>
  <c r="AY315" i="1"/>
  <c r="AY316" i="1"/>
  <c r="AY317" i="1"/>
  <c r="AY318" i="1"/>
  <c r="AY319" i="1"/>
  <c r="AY320" i="1"/>
  <c r="AY1566" i="1"/>
  <c r="AY1567" i="1"/>
  <c r="AY1568" i="1"/>
  <c r="AY1569" i="1"/>
  <c r="AY321" i="1"/>
  <c r="AY322" i="1"/>
  <c r="AY1570" i="1"/>
  <c r="AY323" i="1"/>
  <c r="AY1571" i="1"/>
  <c r="AY1572" i="1"/>
  <c r="AY1573" i="1"/>
  <c r="AY324" i="1"/>
  <c r="AY1574" i="1"/>
  <c r="AY325" i="1"/>
  <c r="AY1575" i="1"/>
  <c r="AY1576" i="1"/>
  <c r="AY326" i="1"/>
  <c r="AY1577" i="1"/>
  <c r="AY1578" i="1"/>
  <c r="AY1579" i="1"/>
  <c r="AY327" i="1"/>
  <c r="AY328" i="1"/>
  <c r="AY1580" i="1"/>
  <c r="AY329" i="1"/>
  <c r="AY1581" i="1"/>
  <c r="AY1582" i="1"/>
  <c r="AY1583" i="1"/>
  <c r="AY1584" i="1"/>
  <c r="AY1585" i="1"/>
  <c r="AY330" i="1"/>
  <c r="AY331" i="1"/>
  <c r="AY1586" i="1"/>
  <c r="AY1587" i="1"/>
  <c r="AY1588" i="1"/>
  <c r="AY332" i="1"/>
  <c r="AY1589" i="1"/>
  <c r="AY1590" i="1"/>
  <c r="AY333" i="1"/>
  <c r="AY1591" i="1"/>
  <c r="AY334" i="1"/>
  <c r="AY335" i="1"/>
  <c r="AY1592" i="1"/>
  <c r="AY336" i="1"/>
  <c r="AY1593" i="1"/>
  <c r="AY1594" i="1"/>
  <c r="AY1595" i="1"/>
  <c r="AY1596" i="1"/>
  <c r="AY337" i="1"/>
  <c r="AY338" i="1"/>
  <c r="AY1597" i="1"/>
  <c r="AY1598" i="1"/>
  <c r="AY1599" i="1"/>
  <c r="AY339" i="1"/>
  <c r="AY1600" i="1"/>
  <c r="AY340" i="1"/>
  <c r="AY1601" i="1"/>
  <c r="AY1602" i="1"/>
  <c r="AY1603" i="1"/>
  <c r="AY1604" i="1"/>
  <c r="AY341" i="1"/>
  <c r="AY342" i="1"/>
  <c r="AY343" i="1"/>
  <c r="AY344" i="1"/>
  <c r="AY345" i="1"/>
  <c r="AY346" i="1"/>
  <c r="AY1605" i="1"/>
  <c r="BB1605" i="1" s="1"/>
  <c r="AY1606" i="1"/>
  <c r="AY1607" i="1"/>
  <c r="AY1608" i="1"/>
  <c r="AY347" i="1"/>
  <c r="AY1609" i="1"/>
  <c r="AY1610" i="1"/>
  <c r="AY348" i="1"/>
  <c r="AY1611" i="1"/>
  <c r="AY1612" i="1"/>
  <c r="AY349" i="1"/>
  <c r="AY1613" i="1"/>
  <c r="AY350" i="1"/>
  <c r="AY1614" i="1"/>
  <c r="AY1615" i="1"/>
  <c r="AY1616" i="1"/>
  <c r="AY1617" i="1"/>
  <c r="AY1618" i="1"/>
  <c r="AY351" i="1"/>
  <c r="AY352" i="1"/>
  <c r="AY1619" i="1"/>
  <c r="AY1620" i="1"/>
  <c r="AY1621" i="1"/>
  <c r="AY1622" i="1"/>
  <c r="AY353" i="1"/>
  <c r="AY354" i="1"/>
  <c r="AY355" i="1"/>
  <c r="AY1623" i="1"/>
  <c r="BB1623" i="1" s="1"/>
  <c r="AY1624" i="1"/>
  <c r="AY1625" i="1"/>
  <c r="AY1626" i="1"/>
  <c r="AY356" i="1"/>
  <c r="BB356" i="1" s="1"/>
  <c r="AY1627" i="1"/>
  <c r="AY1628" i="1"/>
  <c r="AY1629" i="1"/>
  <c r="AY357" i="1"/>
  <c r="AY358" i="1"/>
  <c r="AY1630" i="1"/>
  <c r="BB1630" i="1" s="1"/>
  <c r="AY359" i="1"/>
  <c r="AY1631" i="1"/>
  <c r="AY360" i="1"/>
  <c r="AY361" i="1"/>
  <c r="AY1632" i="1"/>
  <c r="AY362" i="1"/>
  <c r="AY1633" i="1"/>
  <c r="AY363" i="1"/>
  <c r="AY1634" i="1"/>
  <c r="AY364" i="1"/>
  <c r="AY1635" i="1"/>
  <c r="AY1636" i="1"/>
  <c r="AY1637" i="1"/>
  <c r="AY365" i="1"/>
  <c r="AY1638" i="1"/>
  <c r="AY366" i="1"/>
  <c r="BB366" i="1" s="1"/>
  <c r="AY367" i="1"/>
  <c r="AY368" i="1"/>
  <c r="AY369" i="1"/>
  <c r="AY1639" i="1"/>
  <c r="BB1639" i="1" s="1"/>
  <c r="AY1640" i="1"/>
  <c r="AY1641" i="1"/>
  <c r="AY1642" i="1"/>
  <c r="AY370" i="1"/>
  <c r="BB370" i="1" s="1"/>
  <c r="AY1643" i="1"/>
  <c r="AY1644" i="1"/>
  <c r="AY371" i="1"/>
  <c r="AY372" i="1"/>
  <c r="AY373" i="1"/>
  <c r="AY1645" i="1"/>
  <c r="AY1646" i="1"/>
  <c r="AY374" i="1"/>
  <c r="AY375" i="1"/>
  <c r="AY1647" i="1"/>
  <c r="AY1648" i="1"/>
  <c r="AY1649" i="1"/>
  <c r="AY1650" i="1"/>
  <c r="AY376" i="1"/>
  <c r="AY1651" i="1"/>
  <c r="AY1652" i="1"/>
  <c r="BB1652" i="1" s="1"/>
  <c r="AY1653" i="1"/>
  <c r="AY1654" i="1"/>
  <c r="AY1655" i="1"/>
  <c r="AY1656" i="1"/>
  <c r="AY377" i="1"/>
  <c r="AY1657" i="1"/>
  <c r="AY1658" i="1"/>
  <c r="AY378" i="1"/>
  <c r="AY379" i="1"/>
  <c r="AY1659" i="1"/>
  <c r="BB1659" i="1" s="1"/>
  <c r="AY1660" i="1"/>
  <c r="AY1661" i="1"/>
  <c r="AY1662" i="1"/>
  <c r="AY380" i="1"/>
  <c r="BB380" i="1" s="1"/>
  <c r="AY381" i="1"/>
  <c r="AY382" i="1"/>
  <c r="AY1663" i="1"/>
  <c r="AY1664" i="1"/>
  <c r="BB1664" i="1" s="1"/>
  <c r="AY1665" i="1"/>
  <c r="AY1666" i="1"/>
  <c r="AY383" i="1"/>
  <c r="BB383" i="1" s="1"/>
  <c r="AY384" i="1"/>
  <c r="AY1667" i="1"/>
  <c r="AY1668" i="1"/>
  <c r="AY385" i="1"/>
  <c r="AY1669" i="1"/>
  <c r="AY386" i="1"/>
  <c r="AY387" i="1"/>
  <c r="AY388" i="1"/>
  <c r="AY389" i="1"/>
  <c r="AY1670" i="1"/>
  <c r="AY390" i="1"/>
  <c r="AY391" i="1"/>
  <c r="BB391" i="1" s="1"/>
  <c r="AY392" i="1"/>
  <c r="AY393" i="1"/>
  <c r="AY394" i="1"/>
  <c r="AY395" i="1"/>
  <c r="AY396" i="1"/>
  <c r="AY1671" i="1"/>
  <c r="AY1672" i="1"/>
  <c r="AY1673" i="1"/>
  <c r="AY397" i="1"/>
  <c r="AY1674" i="1"/>
  <c r="AY398" i="1"/>
  <c r="AY1675" i="1"/>
  <c r="BB1675" i="1" s="1"/>
  <c r="AY1676" i="1"/>
  <c r="AY399" i="1"/>
  <c r="AY1677" i="1"/>
  <c r="AY1678" i="1"/>
  <c r="AY1679" i="1"/>
  <c r="AY1680" i="1"/>
  <c r="AY1681" i="1"/>
  <c r="AY1682" i="1"/>
  <c r="AY1683" i="1"/>
  <c r="AY1684" i="1"/>
  <c r="AY400" i="1"/>
  <c r="AY1685" i="1"/>
  <c r="BB1685" i="1" s="1"/>
  <c r="AY1686" i="1"/>
  <c r="AY1687" i="1"/>
  <c r="AY1688" i="1"/>
  <c r="AY1689" i="1"/>
  <c r="AY1690" i="1"/>
  <c r="AY401" i="1"/>
  <c r="AY1691" i="1"/>
  <c r="AY1692" i="1"/>
  <c r="AY1693" i="1"/>
  <c r="BB1693" i="1" s="1"/>
  <c r="AY1694" i="1"/>
  <c r="AY1695" i="1"/>
  <c r="AY402" i="1"/>
  <c r="AY1696" i="1"/>
  <c r="BB1696" i="1" s="1"/>
  <c r="AY403" i="1"/>
  <c r="AY1697" i="1"/>
  <c r="AY1698" i="1"/>
  <c r="AY1699" i="1"/>
  <c r="BB1699" i="1" s="1"/>
  <c r="AY404" i="1"/>
  <c r="AY405" i="1"/>
  <c r="AY406" i="1"/>
  <c r="AY407" i="1"/>
  <c r="AY408" i="1"/>
  <c r="BB408" i="1" s="1"/>
  <c r="AY409" i="1"/>
  <c r="AY1700" i="1"/>
  <c r="BB1700" i="1" s="1"/>
  <c r="AY1701" i="1"/>
  <c r="AY1702" i="1"/>
  <c r="AY410" i="1"/>
  <c r="AY1703" i="1"/>
  <c r="AY1704" i="1"/>
  <c r="AY411" i="1"/>
  <c r="AY1705" i="1"/>
  <c r="AY412" i="1"/>
  <c r="BB412" i="1" s="1"/>
  <c r="AY1706" i="1"/>
  <c r="AY1707" i="1"/>
  <c r="AY1708" i="1"/>
  <c r="AY1709" i="1"/>
  <c r="AY1710" i="1"/>
  <c r="AY413" i="1"/>
  <c r="AY1711" i="1"/>
  <c r="AY414" i="1"/>
  <c r="AY1712" i="1"/>
  <c r="AY1713" i="1"/>
  <c r="AY1714" i="1"/>
  <c r="AY1715" i="1"/>
  <c r="AY415" i="1"/>
  <c r="AY1716" i="1"/>
  <c r="BB1716" i="1" s="1"/>
  <c r="AY416" i="1"/>
  <c r="AY1717" i="1"/>
  <c r="AY417" i="1"/>
  <c r="AY418" i="1"/>
  <c r="AY419" i="1"/>
  <c r="AY1718" i="1"/>
  <c r="AY1719" i="1"/>
  <c r="AY420" i="1"/>
  <c r="AY421" i="1"/>
  <c r="AY1720" i="1"/>
  <c r="AY1721" i="1"/>
  <c r="AY1722" i="1"/>
  <c r="AY1723" i="1"/>
  <c r="AY1724" i="1"/>
  <c r="BB1724" i="1" s="1"/>
  <c r="AY1725" i="1"/>
  <c r="AY1726" i="1"/>
  <c r="BB1726" i="1" s="1"/>
  <c r="AY1727" i="1"/>
  <c r="AY422" i="1"/>
  <c r="AY1728" i="1"/>
  <c r="AY423" i="1"/>
  <c r="BB423" i="1" s="1"/>
  <c r="AY1729" i="1"/>
  <c r="AY1730" i="1"/>
  <c r="AY1731" i="1"/>
  <c r="AY1732" i="1"/>
  <c r="AY424" i="1"/>
  <c r="AY1733" i="1"/>
  <c r="BB1733" i="1" s="1"/>
  <c r="AY1734" i="1"/>
  <c r="AY1735" i="1"/>
  <c r="BB1735" i="1" s="1"/>
  <c r="AY425" i="1"/>
  <c r="BB425" i="1" s="1"/>
  <c r="AY426" i="1"/>
  <c r="AY427" i="1"/>
  <c r="BB427" i="1" s="1"/>
  <c r="AY428" i="1"/>
  <c r="AY1736" i="1"/>
  <c r="AY1737" i="1"/>
  <c r="AY429" i="1"/>
  <c r="AY430" i="1"/>
  <c r="AY1738" i="1"/>
  <c r="AY1739" i="1"/>
  <c r="AY1740" i="1"/>
  <c r="AY431" i="1"/>
  <c r="AY1741" i="1"/>
  <c r="AY1742" i="1"/>
  <c r="AY432" i="1"/>
  <c r="AY433" i="1"/>
  <c r="AY1743" i="1"/>
  <c r="AY1744" i="1"/>
  <c r="BB1744" i="1" s="1"/>
  <c r="AY1745" i="1"/>
  <c r="AY1746" i="1"/>
  <c r="AY1747" i="1"/>
  <c r="AY1748" i="1"/>
  <c r="BB1748" i="1" s="1"/>
  <c r="AY1749" i="1"/>
  <c r="AY1750" i="1"/>
  <c r="BB1750" i="1" s="1"/>
  <c r="AY1751" i="1"/>
  <c r="AY434" i="1"/>
  <c r="AY435" i="1"/>
  <c r="BB435" i="1" s="1"/>
  <c r="AY1752" i="1"/>
  <c r="AY1753" i="1"/>
  <c r="AY1754" i="1"/>
  <c r="AY1755" i="1"/>
  <c r="AY1756" i="1"/>
  <c r="AY436" i="1"/>
  <c r="AY1757" i="1"/>
  <c r="AY437" i="1"/>
  <c r="AY1758" i="1"/>
  <c r="BB1758" i="1" s="1"/>
  <c r="AY1759" i="1"/>
  <c r="AY1760" i="1"/>
  <c r="AY1761" i="1"/>
  <c r="AY1762" i="1"/>
  <c r="AY1763" i="1"/>
  <c r="BB1763" i="1" s="1"/>
  <c r="AY438" i="1"/>
  <c r="AY1764" i="1"/>
  <c r="AY1765" i="1"/>
  <c r="AY1766" i="1"/>
  <c r="AY1767" i="1"/>
  <c r="AY1768" i="1"/>
  <c r="AY1769" i="1"/>
  <c r="AY1770" i="1"/>
  <c r="AY439" i="1"/>
  <c r="AY440" i="1"/>
  <c r="AY1771" i="1"/>
  <c r="BB1771" i="1" s="1"/>
  <c r="AY441" i="1"/>
  <c r="AY1772" i="1"/>
  <c r="AY1773" i="1"/>
  <c r="AY1774" i="1"/>
  <c r="BB1774" i="1" s="1"/>
  <c r="AY1775" i="1"/>
  <c r="AY1776" i="1"/>
  <c r="AY1777" i="1"/>
  <c r="AY1778" i="1"/>
  <c r="AY1779" i="1"/>
  <c r="AY442" i="1"/>
  <c r="AY443" i="1"/>
  <c r="AY1780" i="1"/>
  <c r="AY1781" i="1"/>
  <c r="AY444" i="1"/>
  <c r="AY1782" i="1"/>
  <c r="AY1783" i="1"/>
  <c r="BB1783" i="1" s="1"/>
  <c r="AY1784" i="1"/>
  <c r="AY1785" i="1"/>
  <c r="BB1785" i="1" s="1"/>
  <c r="AY1786" i="1"/>
  <c r="AY1787" i="1"/>
  <c r="BB1787" i="1" s="1"/>
  <c r="AY445" i="1"/>
  <c r="AY1788" i="1"/>
  <c r="AY1789" i="1"/>
  <c r="AY1790" i="1"/>
  <c r="BB1790" i="1" s="1"/>
  <c r="AY1791" i="1"/>
  <c r="AY446" i="1"/>
  <c r="AY1792" i="1"/>
  <c r="AY447" i="1"/>
  <c r="AY1793" i="1"/>
  <c r="AY448" i="1"/>
  <c r="BB448" i="1" s="1"/>
  <c r="AY1794" i="1"/>
  <c r="AY1795" i="1"/>
  <c r="AY1796" i="1"/>
  <c r="AY1797" i="1"/>
  <c r="BB1797" i="1" s="1"/>
  <c r="AY449" i="1"/>
  <c r="AY1798" i="1"/>
  <c r="BB1798" i="1" s="1"/>
  <c r="AY1799" i="1"/>
  <c r="AY450" i="1"/>
  <c r="AY1800" i="1"/>
  <c r="AY451" i="1"/>
  <c r="AY1801" i="1"/>
  <c r="AY1802" i="1"/>
  <c r="BB1802" i="1" s="1"/>
  <c r="AY452" i="1"/>
  <c r="BB452" i="1" s="1"/>
  <c r="AY453" i="1"/>
  <c r="AY1803" i="1"/>
  <c r="BB1803" i="1" s="1"/>
  <c r="AY454" i="1"/>
  <c r="AY1804" i="1"/>
  <c r="BB1804" i="1" s="1"/>
  <c r="AY1805" i="1"/>
  <c r="AY1806" i="1"/>
  <c r="BB1806" i="1" s="1"/>
  <c r="AY1807" i="1"/>
  <c r="AY455" i="1"/>
  <c r="AY1808" i="1"/>
  <c r="AY1809" i="1"/>
  <c r="AY1810" i="1"/>
  <c r="AY1811" i="1"/>
  <c r="BB1811" i="1" s="1"/>
  <c r="AY1812" i="1"/>
  <c r="AY1813" i="1"/>
  <c r="AY1814" i="1"/>
  <c r="BB1814" i="1" s="1"/>
  <c r="AY1815" i="1"/>
  <c r="AY1816" i="1"/>
  <c r="BB1816" i="1" s="1"/>
  <c r="AY456" i="1"/>
  <c r="AY457" i="1"/>
  <c r="AY458" i="1"/>
  <c r="AY1817" i="1"/>
  <c r="BB1817" i="1" s="1"/>
  <c r="AY459" i="1"/>
  <c r="AY1818" i="1"/>
  <c r="AY1819" i="1"/>
  <c r="AY1820" i="1"/>
  <c r="AY1821" i="1"/>
  <c r="AY460" i="1"/>
  <c r="AY461" i="1"/>
  <c r="AY1822" i="1"/>
  <c r="AY1823" i="1"/>
  <c r="AY1824" i="1"/>
  <c r="AY462" i="1"/>
  <c r="AY1825" i="1"/>
  <c r="AY1826" i="1"/>
  <c r="BB1826" i="1" s="1"/>
  <c r="AY1827" i="1"/>
  <c r="AY463" i="1"/>
  <c r="AY464" i="1"/>
  <c r="AY1828" i="1"/>
  <c r="BB1828" i="1" s="1"/>
  <c r="AY1829" i="1"/>
  <c r="AY1830" i="1"/>
  <c r="AY1831" i="1"/>
  <c r="AY1832" i="1"/>
  <c r="BB1832" i="1" s="1"/>
  <c r="AY1833" i="1"/>
  <c r="AY1834" i="1"/>
  <c r="AY465" i="1"/>
  <c r="AY1835" i="1"/>
  <c r="AY466" i="1"/>
  <c r="AY1836" i="1"/>
  <c r="AY467" i="1"/>
  <c r="AY1837" i="1"/>
  <c r="AY1838" i="1"/>
  <c r="AY1839" i="1"/>
  <c r="AY468" i="1"/>
  <c r="AY469" i="1"/>
  <c r="BB469" i="1" s="1"/>
  <c r="AY470" i="1"/>
  <c r="AY1840" i="1"/>
  <c r="AY1841" i="1"/>
  <c r="AY471" i="1"/>
  <c r="BB471" i="1" s="1"/>
  <c r="AY472" i="1"/>
  <c r="AY1842" i="1"/>
  <c r="BB1842" i="1" s="1"/>
  <c r="AY473" i="1"/>
  <c r="AY474" i="1"/>
  <c r="BB474" i="1" s="1"/>
  <c r="AY475" i="1"/>
  <c r="AY1843" i="1"/>
  <c r="AY476" i="1"/>
  <c r="AY1844" i="1"/>
  <c r="AY477" i="1"/>
  <c r="AY1845" i="1"/>
  <c r="BB1845" i="1" s="1"/>
  <c r="AY1846" i="1"/>
  <c r="AY1847" i="1"/>
  <c r="AY478" i="1"/>
  <c r="BB478" i="1" s="1"/>
  <c r="AY1848" i="1"/>
  <c r="AY1849" i="1"/>
  <c r="BB1849" i="1" s="1"/>
  <c r="AY1850" i="1"/>
  <c r="BB1850" i="1" s="1"/>
  <c r="AY1851" i="1"/>
  <c r="BB1851" i="1" s="1"/>
  <c r="AY1852" i="1"/>
  <c r="BB1852" i="1" s="1"/>
  <c r="AY1853" i="1"/>
  <c r="BB1853" i="1" s="1"/>
  <c r="AY1854" i="1"/>
  <c r="BB1854" i="1" s="1"/>
  <c r="AY479" i="1"/>
  <c r="BB479" i="1" s="1"/>
  <c r="AY1855" i="1"/>
  <c r="AY480" i="1"/>
  <c r="AY481" i="1"/>
  <c r="BB481" i="1" s="1"/>
  <c r="AY482" i="1"/>
  <c r="BB482" i="1" s="1"/>
  <c r="AY1856" i="1"/>
  <c r="AY483" i="1"/>
  <c r="AY1857" i="1"/>
  <c r="BB1857" i="1" s="1"/>
  <c r="AY1858" i="1"/>
  <c r="BB1858" i="1" s="1"/>
  <c r="AY1859" i="1"/>
  <c r="AY484" i="1"/>
  <c r="BB484" i="1" s="1"/>
  <c r="AY1860" i="1"/>
  <c r="BB1860" i="1" s="1"/>
  <c r="AY1861" i="1"/>
  <c r="BB1861" i="1" s="1"/>
  <c r="AY1862" i="1"/>
  <c r="BB1862" i="1" s="1"/>
  <c r="AY1863" i="1"/>
  <c r="BB1863" i="1" s="1"/>
  <c r="AY485" i="1"/>
  <c r="BB485" i="1" s="1"/>
  <c r="AY486" i="1"/>
  <c r="AY1864" i="1"/>
  <c r="BB1864" i="1" s="1"/>
  <c r="AY1865" i="1"/>
  <c r="BB1865" i="1" s="1"/>
  <c r="AY1866" i="1"/>
  <c r="BB1866" i="1" s="1"/>
  <c r="AY487" i="1"/>
  <c r="AY1867" i="1"/>
  <c r="BB1867" i="1" s="1"/>
  <c r="AY488" i="1"/>
  <c r="BB488" i="1" s="1"/>
  <c r="AY1868" i="1"/>
  <c r="BB1868" i="1" s="1"/>
  <c r="AY489" i="1"/>
  <c r="BB489" i="1" s="1"/>
  <c r="AY1869" i="1"/>
  <c r="BB1869" i="1" s="1"/>
  <c r="AY490" i="1"/>
  <c r="BB490" i="1" s="1"/>
  <c r="AY491" i="1"/>
  <c r="BB491" i="1" s="1"/>
  <c r="AY1870" i="1"/>
  <c r="BB1870" i="1" s="1"/>
  <c r="AY492" i="1"/>
  <c r="BB492" i="1" s="1"/>
  <c r="AY493" i="1"/>
  <c r="AY494" i="1"/>
  <c r="BB494" i="1" s="1"/>
  <c r="AY1871" i="1"/>
  <c r="BB1871" i="1" s="1"/>
  <c r="AY495" i="1"/>
  <c r="BB495" i="1" s="1"/>
  <c r="AY1872" i="1"/>
  <c r="BB1872" i="1" s="1"/>
  <c r="AY1873" i="1"/>
  <c r="BB1873" i="1" s="1"/>
  <c r="AY496" i="1"/>
  <c r="BB496" i="1" s="1"/>
  <c r="AY497" i="1"/>
  <c r="BB497" i="1" s="1"/>
  <c r="AY1874" i="1"/>
  <c r="BB1874" i="1" s="1"/>
  <c r="AY1875" i="1"/>
  <c r="AY498" i="1"/>
  <c r="AY1876" i="1"/>
  <c r="BB1876" i="1" s="1"/>
  <c r="AY1877" i="1"/>
  <c r="BB1877" i="1" s="1"/>
  <c r="AY1878" i="1"/>
  <c r="AY499" i="1"/>
  <c r="BB499" i="1" s="1"/>
  <c r="AY500" i="1"/>
  <c r="AY501" i="1"/>
  <c r="AY502" i="1"/>
  <c r="AY503" i="1"/>
  <c r="BB503" i="1" s="1"/>
  <c r="AY1879" i="1"/>
  <c r="BB1879" i="1" s="1"/>
  <c r="AY504" i="1"/>
  <c r="AY1880" i="1"/>
  <c r="BB1880" i="1" s="1"/>
  <c r="AY505" i="1"/>
  <c r="BB505" i="1" s="1"/>
  <c r="AY1881" i="1"/>
  <c r="BB1881" i="1" s="1"/>
  <c r="BB1658" i="1"/>
  <c r="AD75" i="1"/>
  <c r="O531" i="1"/>
  <c r="O770" i="1"/>
  <c r="O777" i="1"/>
  <c r="O792" i="1"/>
  <c r="O816" i="1"/>
  <c r="O811" i="1"/>
  <c r="O806" i="1"/>
  <c r="O798" i="1"/>
  <c r="O793" i="1"/>
  <c r="O781" i="1"/>
  <c r="O68" i="1"/>
  <c r="O771" i="1"/>
  <c r="O545" i="1"/>
  <c r="O536" i="1"/>
  <c r="O532" i="1"/>
  <c r="O3" i="1"/>
  <c r="O527" i="1"/>
  <c r="O524" i="1"/>
  <c r="O5" i="1"/>
  <c r="O537" i="1"/>
  <c r="O75" i="1"/>
  <c r="O73" i="1"/>
  <c r="O70" i="1"/>
  <c r="O533" i="1"/>
  <c r="O528" i="1"/>
  <c r="O534" i="1"/>
  <c r="O854" i="1"/>
  <c r="O820" i="1"/>
  <c r="O817" i="1"/>
  <c r="O778" i="1"/>
  <c r="O548" i="1"/>
  <c r="O549" i="1"/>
  <c r="O550" i="1"/>
  <c r="O551" i="1"/>
  <c r="O552" i="1"/>
  <c r="O553" i="1"/>
  <c r="O554" i="1"/>
  <c r="O555" i="1"/>
  <c r="O556" i="1"/>
  <c r="O557" i="1"/>
  <c r="O558" i="1"/>
  <c r="O559" i="1"/>
  <c r="O6" i="1"/>
  <c r="O7" i="1"/>
  <c r="O560" i="1"/>
  <c r="O561" i="1"/>
  <c r="O562" i="1"/>
  <c r="O563" i="1"/>
  <c r="O564" i="1"/>
  <c r="O565" i="1"/>
  <c r="O566" i="1"/>
  <c r="O567" i="1"/>
  <c r="O568" i="1"/>
  <c r="O507" i="1"/>
  <c r="O569" i="1"/>
  <c r="O570" i="1"/>
  <c r="O571" i="1"/>
  <c r="O572" i="1"/>
  <c r="O508" i="1"/>
  <c r="O573" i="1"/>
  <c r="O574" i="1"/>
  <c r="O575" i="1"/>
  <c r="O576" i="1"/>
  <c r="O578" i="1"/>
  <c r="O579" i="1"/>
  <c r="O580" i="1"/>
  <c r="O581" i="1"/>
  <c r="O582" i="1"/>
  <c r="O583" i="1"/>
  <c r="O584" i="1"/>
  <c r="O585" i="1"/>
  <c r="O586" i="1"/>
  <c r="O8"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9" i="1"/>
  <c r="O648" i="1"/>
  <c r="O649" i="1"/>
  <c r="O10" i="1"/>
  <c r="O650" i="1"/>
  <c r="O651" i="1"/>
  <c r="O652" i="1"/>
  <c r="O11" i="1"/>
  <c r="O12" i="1"/>
  <c r="O653" i="1"/>
  <c r="O654" i="1"/>
  <c r="O13" i="1"/>
  <c r="O655" i="1"/>
  <c r="O656" i="1"/>
  <c r="O14" i="1"/>
  <c r="O15" i="1"/>
  <c r="O16" i="1"/>
  <c r="O17" i="1"/>
  <c r="O657" i="1"/>
  <c r="O658" i="1"/>
  <c r="O659" i="1"/>
  <c r="O660" i="1"/>
  <c r="O661" i="1"/>
  <c r="O662" i="1"/>
  <c r="O18" i="1"/>
  <c r="O663" i="1"/>
  <c r="O664" i="1"/>
  <c r="O665" i="1"/>
  <c r="O666" i="1"/>
  <c r="O667" i="1"/>
  <c r="O668" i="1"/>
  <c r="O669" i="1"/>
  <c r="O670" i="1"/>
  <c r="O671" i="1"/>
  <c r="O672" i="1"/>
  <c r="O673" i="1"/>
  <c r="O674" i="1"/>
  <c r="O675" i="1"/>
  <c r="O676" i="1"/>
  <c r="O19" i="1"/>
  <c r="O677" i="1"/>
  <c r="O678" i="1"/>
  <c r="O679" i="1"/>
  <c r="O680" i="1"/>
  <c r="O681" i="1"/>
  <c r="O682" i="1"/>
  <c r="O683" i="1"/>
  <c r="O684" i="1"/>
  <c r="O20" i="1"/>
  <c r="O685" i="1"/>
  <c r="O21" i="1"/>
  <c r="O686" i="1"/>
  <c r="O687" i="1"/>
  <c r="O688" i="1"/>
  <c r="O689" i="1"/>
  <c r="O690" i="1"/>
  <c r="O691" i="1"/>
  <c r="O692" i="1"/>
  <c r="O693" i="1"/>
  <c r="O22" i="1"/>
  <c r="O23" i="1"/>
  <c r="O24" i="1"/>
  <c r="O25" i="1"/>
  <c r="O694" i="1"/>
  <c r="O695" i="1"/>
  <c r="O696" i="1"/>
  <c r="O697" i="1"/>
  <c r="O26" i="1"/>
  <c r="O27" i="1"/>
  <c r="O28" i="1"/>
  <c r="O698" i="1"/>
  <c r="O699" i="1"/>
  <c r="O700" i="1"/>
  <c r="O701" i="1"/>
  <c r="O29" i="1"/>
  <c r="O30" i="1"/>
  <c r="O31" i="1"/>
  <c r="O32" i="1"/>
  <c r="O702" i="1"/>
  <c r="O33" i="1"/>
  <c r="O703" i="1"/>
  <c r="O34" i="1"/>
  <c r="O35" i="1"/>
  <c r="O36" i="1"/>
  <c r="O704" i="1"/>
  <c r="O37" i="1"/>
  <c r="O705" i="1"/>
  <c r="O706" i="1"/>
  <c r="O707" i="1"/>
  <c r="O38" i="1"/>
  <c r="O708" i="1"/>
  <c r="O709" i="1"/>
  <c r="O710" i="1"/>
  <c r="O711" i="1"/>
  <c r="O712" i="1"/>
  <c r="O713" i="1"/>
  <c r="O714" i="1"/>
  <c r="O715" i="1"/>
  <c r="O39" i="1"/>
  <c r="O716" i="1"/>
  <c r="O717" i="1"/>
  <c r="O40" i="1"/>
  <c r="O41" i="1"/>
  <c r="O718" i="1"/>
  <c r="O719" i="1"/>
  <c r="O720" i="1"/>
  <c r="O721" i="1"/>
  <c r="O42" i="1"/>
  <c r="O722" i="1"/>
  <c r="O723" i="1"/>
  <c r="O43" i="1"/>
  <c r="O724" i="1"/>
  <c r="O44" i="1"/>
  <c r="O45" i="1"/>
  <c r="O46" i="1"/>
  <c r="O725" i="1"/>
  <c r="O47" i="1"/>
  <c r="O726" i="1"/>
  <c r="O727" i="1"/>
  <c r="O728" i="1"/>
  <c r="O48" i="1"/>
  <c r="O729" i="1"/>
  <c r="O49" i="1"/>
  <c r="O730" i="1"/>
  <c r="O731" i="1"/>
  <c r="O732" i="1"/>
  <c r="O50" i="1"/>
  <c r="O51" i="1"/>
  <c r="O733" i="1"/>
  <c r="O52" i="1"/>
  <c r="O734" i="1"/>
  <c r="O53" i="1"/>
  <c r="O54" i="1"/>
  <c r="O55" i="1"/>
  <c r="O735" i="1"/>
  <c r="O56" i="1"/>
  <c r="O57" i="1"/>
  <c r="O736" i="1"/>
  <c r="O737" i="1"/>
  <c r="O738" i="1"/>
  <c r="O739" i="1"/>
  <c r="O740" i="1"/>
  <c r="O741" i="1"/>
  <c r="O742" i="1"/>
  <c r="O743" i="1"/>
  <c r="O744" i="1"/>
  <c r="O58" i="1"/>
  <c r="O745" i="1"/>
  <c r="O746" i="1"/>
  <c r="O59" i="1"/>
  <c r="O747" i="1"/>
  <c r="O748" i="1"/>
  <c r="O749" i="1"/>
  <c r="O750" i="1"/>
  <c r="O751" i="1"/>
  <c r="O752" i="1"/>
  <c r="O753" i="1"/>
  <c r="O754" i="1"/>
  <c r="O755" i="1"/>
  <c r="O756" i="1"/>
  <c r="O60" i="1"/>
  <c r="O757" i="1"/>
  <c r="O61" i="1"/>
  <c r="O62" i="1"/>
  <c r="O758" i="1"/>
  <c r="O759" i="1"/>
  <c r="O760" i="1"/>
  <c r="O761" i="1"/>
  <c r="O63" i="1"/>
  <c r="O762" i="1"/>
  <c r="O64" i="1"/>
  <c r="O763" i="1"/>
  <c r="O65" i="1"/>
  <c r="O764" i="1"/>
  <c r="O765" i="1"/>
  <c r="O66" i="1"/>
  <c r="O67" i="1"/>
  <c r="O512" i="1"/>
  <c r="O511" i="1"/>
  <c r="O510" i="1"/>
  <c r="O772" i="1"/>
  <c r="O538" i="1"/>
  <c r="O529" i="1"/>
  <c r="O523" i="1"/>
  <c r="O782" i="1"/>
  <c r="O783" i="1"/>
  <c r="O799" i="1"/>
  <c r="O807" i="1"/>
  <c r="O818" i="1"/>
  <c r="O812" i="1"/>
  <c r="O802" i="1"/>
  <c r="O794" i="1"/>
  <c r="O546" i="1"/>
  <c r="O857" i="1"/>
  <c r="O767" i="1"/>
  <c r="O808" i="1"/>
  <c r="O795" i="1"/>
  <c r="O76" i="1"/>
  <c r="O821" i="1"/>
  <c r="O819" i="1"/>
  <c r="O813" i="1"/>
  <c r="O814" i="1"/>
  <c r="O809" i="1"/>
  <c r="O72" i="1"/>
  <c r="O803" i="1"/>
  <c r="O800" i="1"/>
  <c r="O801" i="1"/>
  <c r="O71" i="1"/>
  <c r="O796" i="1"/>
  <c r="O784" i="1"/>
  <c r="O785" i="1"/>
  <c r="O786" i="1"/>
  <c r="O787" i="1"/>
  <c r="O788" i="1"/>
  <c r="O779" i="1"/>
  <c r="O773" i="1"/>
  <c r="O774" i="1"/>
  <c r="O768" i="1"/>
  <c r="O769" i="1"/>
  <c r="O547" i="1"/>
  <c r="O539" i="1"/>
  <c r="O540" i="1"/>
  <c r="O541" i="1"/>
  <c r="O542" i="1"/>
  <c r="O530" i="1"/>
  <c r="O789" i="1"/>
  <c r="O74" i="1"/>
  <c r="O543" i="1"/>
  <c r="O509" i="1"/>
  <c r="O766" i="1"/>
  <c r="O535" i="1"/>
  <c r="O526" i="1"/>
  <c r="O790" i="1"/>
  <c r="O791" i="1"/>
  <c r="O810" i="1"/>
  <c r="O815" i="1"/>
  <c r="O804" i="1"/>
  <c r="O805" i="1"/>
  <c r="O797" i="1"/>
  <c r="O780" i="1"/>
  <c r="O775" i="1"/>
  <c r="O544" i="1"/>
  <c r="O525" i="1"/>
  <c r="O776" i="1"/>
  <c r="O822" i="1"/>
  <c r="O823" i="1"/>
  <c r="O824" i="1"/>
  <c r="O825" i="1"/>
  <c r="O826" i="1"/>
  <c r="O827" i="1"/>
  <c r="O828" i="1"/>
  <c r="O829" i="1"/>
  <c r="O830" i="1"/>
  <c r="O831" i="1"/>
  <c r="O832" i="1"/>
  <c r="O833" i="1"/>
  <c r="O834" i="1"/>
  <c r="O835" i="1"/>
  <c r="O836" i="1"/>
  <c r="O837" i="1"/>
  <c r="O838" i="1"/>
  <c r="O839" i="1"/>
  <c r="O840" i="1"/>
  <c r="O841" i="1"/>
  <c r="O77" i="1"/>
  <c r="O842" i="1"/>
  <c r="O843" i="1"/>
  <c r="O844" i="1"/>
  <c r="O78" i="1"/>
  <c r="O845" i="1"/>
  <c r="O846" i="1"/>
  <c r="O79" i="1"/>
  <c r="O80" i="1"/>
  <c r="O847" i="1"/>
  <c r="O848" i="1"/>
  <c r="O849" i="1"/>
  <c r="O81" i="1"/>
  <c r="O82" i="1"/>
  <c r="O850" i="1"/>
  <c r="O83" i="1"/>
  <c r="O851" i="1"/>
  <c r="O852" i="1"/>
  <c r="O853" i="1"/>
  <c r="O69" i="1"/>
  <c r="O855" i="1"/>
  <c r="O856" i="1"/>
  <c r="O4" i="1"/>
  <c r="O858" i="1"/>
  <c r="O859" i="1"/>
  <c r="O860" i="1"/>
  <c r="O861" i="1"/>
  <c r="O862" i="1"/>
  <c r="O863" i="1"/>
  <c r="O864" i="1"/>
  <c r="O513" i="1"/>
  <c r="O865" i="1"/>
  <c r="O866" i="1"/>
  <c r="O867" i="1"/>
  <c r="O514" i="1"/>
  <c r="O868" i="1"/>
  <c r="O869" i="1"/>
  <c r="O870" i="1"/>
  <c r="O871" i="1"/>
  <c r="O872" i="1"/>
  <c r="O873" i="1"/>
  <c r="O874" i="1"/>
  <c r="O875" i="1"/>
  <c r="O876" i="1"/>
  <c r="O877" i="1"/>
  <c r="O515" i="1"/>
  <c r="O878" i="1"/>
  <c r="O879" i="1"/>
  <c r="O880" i="1"/>
  <c r="O881" i="1"/>
  <c r="O882" i="1"/>
  <c r="O883" i="1"/>
  <c r="O884" i="1"/>
  <c r="O885" i="1"/>
  <c r="O886" i="1"/>
  <c r="O887" i="1"/>
  <c r="O888" i="1"/>
  <c r="O889" i="1"/>
  <c r="O516" i="1"/>
  <c r="O891" i="1"/>
  <c r="O892" i="1"/>
  <c r="O893" i="1"/>
  <c r="O894" i="1"/>
  <c r="O895" i="1"/>
  <c r="O896" i="1"/>
  <c r="O897" i="1"/>
  <c r="O898" i="1"/>
  <c r="O517" i="1"/>
  <c r="O899" i="1"/>
  <c r="O900" i="1"/>
  <c r="O901" i="1"/>
  <c r="O902" i="1"/>
  <c r="O903" i="1"/>
  <c r="O518" i="1"/>
  <c r="O904" i="1"/>
  <c r="O905" i="1"/>
  <c r="O906" i="1"/>
  <c r="O519" i="1"/>
  <c r="O907" i="1"/>
  <c r="O908" i="1"/>
  <c r="O909" i="1"/>
  <c r="O910" i="1"/>
  <c r="O520" i="1"/>
  <c r="O911" i="1"/>
  <c r="O912" i="1"/>
  <c r="O521" i="1"/>
  <c r="O913" i="1"/>
  <c r="O914" i="1"/>
  <c r="O915" i="1"/>
  <c r="O916" i="1"/>
  <c r="O917" i="1"/>
  <c r="O918" i="1"/>
  <c r="O919" i="1"/>
  <c r="O522"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84" i="1"/>
  <c r="O85" i="1"/>
  <c r="O86" i="1"/>
  <c r="O1213" i="1"/>
  <c r="O1214" i="1"/>
  <c r="O1215" i="1"/>
  <c r="O1216" i="1"/>
  <c r="O1217" i="1"/>
  <c r="O87" i="1"/>
  <c r="O88" i="1"/>
  <c r="O89" i="1"/>
  <c r="O1218" i="1"/>
  <c r="O1219" i="1"/>
  <c r="O1220" i="1"/>
  <c r="O1221" i="1"/>
  <c r="O1222" i="1"/>
  <c r="O90" i="1"/>
  <c r="O91" i="1"/>
  <c r="O1223" i="1"/>
  <c r="O92" i="1"/>
  <c r="O1224" i="1"/>
  <c r="O1225" i="1"/>
  <c r="O1226" i="1"/>
  <c r="O1227" i="1"/>
  <c r="O93" i="1"/>
  <c r="O94" i="1"/>
  <c r="O95" i="1"/>
  <c r="O1228" i="1"/>
  <c r="O96" i="1"/>
  <c r="O97" i="1"/>
  <c r="O1229" i="1"/>
  <c r="O1230" i="1"/>
  <c r="O1231" i="1"/>
  <c r="O1232" i="1"/>
  <c r="O98" i="1"/>
  <c r="O99" i="1"/>
  <c r="O1233" i="1"/>
  <c r="O1234" i="1"/>
  <c r="O1235" i="1"/>
  <c r="O1236" i="1"/>
  <c r="O1237" i="1"/>
  <c r="O100" i="1"/>
  <c r="O101" i="1"/>
  <c r="O1238" i="1"/>
  <c r="O1239" i="1"/>
  <c r="O1240" i="1"/>
  <c r="O1241" i="1"/>
  <c r="O1242" i="1"/>
  <c r="O1243" i="1"/>
  <c r="O1244" i="1"/>
  <c r="O1245" i="1"/>
  <c r="O102" i="1"/>
  <c r="O1246" i="1"/>
  <c r="O1247" i="1"/>
  <c r="O1248" i="1"/>
  <c r="O1249" i="1"/>
  <c r="O1250" i="1"/>
  <c r="O1251" i="1"/>
  <c r="O1252" i="1"/>
  <c r="O1253" i="1"/>
  <c r="O103" i="1"/>
  <c r="O1254" i="1"/>
  <c r="O104" i="1"/>
  <c r="O1255" i="1"/>
  <c r="O105" i="1"/>
  <c r="O106" i="1"/>
  <c r="O107" i="1"/>
  <c r="O108" i="1"/>
  <c r="O1256" i="1"/>
  <c r="O109" i="1"/>
  <c r="O1257" i="1"/>
  <c r="O1258" i="1"/>
  <c r="O1259" i="1"/>
  <c r="O1260" i="1"/>
  <c r="O110" i="1"/>
  <c r="O1261" i="1"/>
  <c r="O1262" i="1"/>
  <c r="O111" i="1"/>
  <c r="O112" i="1"/>
  <c r="O113" i="1"/>
  <c r="O114" i="1"/>
  <c r="O1263" i="1"/>
  <c r="O115" i="1"/>
  <c r="O116" i="1"/>
  <c r="O117" i="1"/>
  <c r="O1264" i="1"/>
  <c r="O118" i="1"/>
  <c r="O1265" i="1"/>
  <c r="O1266" i="1"/>
  <c r="O119" i="1"/>
  <c r="O1267" i="1"/>
  <c r="O1268" i="1"/>
  <c r="O1269" i="1"/>
  <c r="O1270" i="1"/>
  <c r="O1271" i="1"/>
  <c r="O120" i="1"/>
  <c r="O1272" i="1"/>
  <c r="O1273" i="1"/>
  <c r="O121" i="1"/>
  <c r="O1274" i="1"/>
  <c r="O1275" i="1"/>
  <c r="O122" i="1"/>
  <c r="O1276" i="1"/>
  <c r="O1277" i="1"/>
  <c r="O123" i="1"/>
  <c r="O124" i="1"/>
  <c r="O1278" i="1"/>
  <c r="O1279" i="1"/>
  <c r="O1280" i="1"/>
  <c r="O1281" i="1"/>
  <c r="O125" i="1"/>
  <c r="O1282" i="1"/>
  <c r="O126" i="1"/>
  <c r="O127" i="1"/>
  <c r="O1283" i="1"/>
  <c r="O1284" i="1"/>
  <c r="O1285" i="1"/>
  <c r="O1286" i="1"/>
  <c r="O1287" i="1"/>
  <c r="O1288" i="1"/>
  <c r="O1289" i="1"/>
  <c r="O1290" i="1"/>
  <c r="O128" i="1"/>
  <c r="O1291" i="1"/>
  <c r="O129" i="1"/>
  <c r="O1292" i="1"/>
  <c r="O1293" i="1"/>
  <c r="O130" i="1"/>
  <c r="O1294" i="1"/>
  <c r="O1295" i="1"/>
  <c r="O1296" i="1"/>
  <c r="O131" i="1"/>
  <c r="O132" i="1"/>
  <c r="O1297" i="1"/>
  <c r="O133" i="1"/>
  <c r="O1298" i="1"/>
  <c r="O1299" i="1"/>
  <c r="O1300" i="1"/>
  <c r="O1301" i="1"/>
  <c r="O134" i="1"/>
  <c r="O135" i="1"/>
  <c r="O136" i="1"/>
  <c r="O1302" i="1"/>
  <c r="O1303" i="1"/>
  <c r="O137" i="1"/>
  <c r="O1304" i="1"/>
  <c r="O1305" i="1"/>
  <c r="O138" i="1"/>
  <c r="O1306" i="1"/>
  <c r="O1307" i="1"/>
  <c r="O1308" i="1"/>
  <c r="O139" i="1"/>
  <c r="O1309" i="1"/>
  <c r="O140" i="1"/>
  <c r="O141" i="1"/>
  <c r="O142" i="1"/>
  <c r="O1310" i="1"/>
  <c r="O143" i="1"/>
  <c r="O1311" i="1"/>
  <c r="O144" i="1"/>
  <c r="O1312" i="1"/>
  <c r="O145" i="1"/>
  <c r="O1313" i="1"/>
  <c r="O1314" i="1"/>
  <c r="O1315" i="1"/>
  <c r="O146" i="1"/>
  <c r="O1316" i="1"/>
  <c r="O1317" i="1"/>
  <c r="O147" i="1"/>
  <c r="O148" i="1"/>
  <c r="O1318" i="1"/>
  <c r="O1319" i="1"/>
  <c r="O1320" i="1"/>
  <c r="O1321" i="1"/>
  <c r="O149" i="1"/>
  <c r="O1322" i="1"/>
  <c r="O1323" i="1"/>
  <c r="O1324" i="1"/>
  <c r="O150" i="1"/>
  <c r="O151" i="1"/>
  <c r="O152" i="1"/>
  <c r="O153" i="1"/>
  <c r="O154" i="1"/>
  <c r="O1325" i="1"/>
  <c r="O1326" i="1"/>
  <c r="O155" i="1"/>
  <c r="O1327" i="1"/>
  <c r="O1328" i="1"/>
  <c r="O156" i="1"/>
  <c r="O1329" i="1"/>
  <c r="O1330" i="1"/>
  <c r="O1331" i="1"/>
  <c r="O1332" i="1"/>
  <c r="O157" i="1"/>
  <c r="O158" i="1"/>
  <c r="O1333" i="1"/>
  <c r="O1334" i="1"/>
  <c r="O1335" i="1"/>
  <c r="O1336" i="1"/>
  <c r="O1337" i="1"/>
  <c r="O159" i="1"/>
  <c r="O1338" i="1"/>
  <c r="O1339" i="1"/>
  <c r="O1340" i="1"/>
  <c r="O1341" i="1"/>
  <c r="O1342" i="1"/>
  <c r="O1343" i="1"/>
  <c r="O160" i="1"/>
  <c r="O1344" i="1"/>
  <c r="O1345" i="1"/>
  <c r="O161" i="1"/>
  <c r="O162" i="1"/>
  <c r="O163" i="1"/>
  <c r="O1346" i="1"/>
  <c r="O1347" i="1"/>
  <c r="O1348" i="1"/>
  <c r="O164" i="1"/>
  <c r="O1349" i="1"/>
  <c r="O1350" i="1"/>
  <c r="O165" i="1"/>
  <c r="O1351" i="1"/>
  <c r="O166" i="1"/>
  <c r="O1352" i="1"/>
  <c r="O1353" i="1"/>
  <c r="O167" i="1"/>
  <c r="O168" i="1"/>
  <c r="O169" i="1"/>
  <c r="O1354" i="1"/>
  <c r="O170" i="1"/>
  <c r="O171" i="1"/>
  <c r="O172" i="1"/>
  <c r="O1355" i="1"/>
  <c r="O1356" i="1"/>
  <c r="O173" i="1"/>
  <c r="O1357" i="1"/>
  <c r="O1358" i="1"/>
  <c r="O174" i="1"/>
  <c r="O1359" i="1"/>
  <c r="O175" i="1"/>
  <c r="O176" i="1"/>
  <c r="O177" i="1"/>
  <c r="O178" i="1"/>
  <c r="O179" i="1"/>
  <c r="O180" i="1"/>
  <c r="O1360" i="1"/>
  <c r="O1361" i="1"/>
  <c r="O1362" i="1"/>
  <c r="O1363" i="1"/>
  <c r="O181" i="1"/>
  <c r="O182" i="1"/>
  <c r="O1364" i="1"/>
  <c r="O1365" i="1"/>
  <c r="O1366" i="1"/>
  <c r="O183" i="1"/>
  <c r="O1367" i="1"/>
  <c r="O1368" i="1"/>
  <c r="O184" i="1"/>
  <c r="O185" i="1"/>
  <c r="O1369" i="1"/>
  <c r="O1370" i="1"/>
  <c r="O1371" i="1"/>
  <c r="O186" i="1"/>
  <c r="O1372" i="1"/>
  <c r="O1373" i="1"/>
  <c r="O187" i="1"/>
  <c r="O188" i="1"/>
  <c r="O1374" i="1"/>
  <c r="O1375" i="1"/>
  <c r="O189" i="1"/>
  <c r="O1376" i="1"/>
  <c r="O1377" i="1"/>
  <c r="O190" i="1"/>
  <c r="O1378" i="1"/>
  <c r="O191" i="1"/>
  <c r="O1379" i="1"/>
  <c r="O1380" i="1"/>
  <c r="O1381" i="1"/>
  <c r="O192" i="1"/>
  <c r="O193" i="1"/>
  <c r="O1382" i="1"/>
  <c r="O1383" i="1"/>
  <c r="O194" i="1"/>
  <c r="O195" i="1"/>
  <c r="O1384" i="1"/>
  <c r="O1385" i="1"/>
  <c r="O196" i="1"/>
  <c r="O197" i="1"/>
  <c r="O1386" i="1"/>
  <c r="O1387" i="1"/>
  <c r="O1388" i="1"/>
  <c r="O198" i="1"/>
  <c r="O1389" i="1"/>
  <c r="O199" i="1"/>
  <c r="O200" i="1"/>
  <c r="O1390" i="1"/>
  <c r="O1391" i="1"/>
  <c r="O1392" i="1"/>
  <c r="O1393" i="1"/>
  <c r="O1394" i="1"/>
  <c r="O1395" i="1"/>
  <c r="O201" i="1"/>
  <c r="O1396" i="1"/>
  <c r="O1397" i="1"/>
  <c r="O1398" i="1"/>
  <c r="O1399" i="1"/>
  <c r="O202" i="1"/>
  <c r="O1400" i="1"/>
  <c r="O203" i="1"/>
  <c r="O204" i="1"/>
  <c r="O1401" i="1"/>
  <c r="O1402" i="1"/>
  <c r="O205" i="1"/>
  <c r="O206" i="1"/>
  <c r="O1403" i="1"/>
  <c r="O207" i="1"/>
  <c r="O208" i="1"/>
  <c r="O1404" i="1"/>
  <c r="O1405" i="1"/>
  <c r="O209" i="1"/>
  <c r="O1406" i="1"/>
  <c r="O1407" i="1"/>
  <c r="O1408" i="1"/>
  <c r="O210" i="1"/>
  <c r="O211" i="1"/>
  <c r="O212" i="1"/>
  <c r="O213" i="1"/>
  <c r="O1409" i="1"/>
  <c r="O1410" i="1"/>
  <c r="O1411" i="1"/>
  <c r="O1412" i="1"/>
  <c r="O214" i="1"/>
  <c r="O215" i="1"/>
  <c r="O216" i="1"/>
  <c r="O1413" i="1"/>
  <c r="O1414" i="1"/>
  <c r="O217" i="1"/>
  <c r="O218" i="1"/>
  <c r="O1415" i="1"/>
  <c r="O219" i="1"/>
  <c r="O1416" i="1"/>
  <c r="O220" i="1"/>
  <c r="O1417" i="1"/>
  <c r="O1418" i="1"/>
  <c r="O1419" i="1"/>
  <c r="O1420" i="1"/>
  <c r="O1421" i="1"/>
  <c r="O221" i="1"/>
  <c r="O222" i="1"/>
  <c r="O223" i="1"/>
  <c r="O224" i="1"/>
  <c r="O1422" i="1"/>
  <c r="O225" i="1"/>
  <c r="O1423" i="1"/>
  <c r="O1424" i="1"/>
  <c r="O1425" i="1"/>
  <c r="O1426" i="1"/>
  <c r="O1427" i="1"/>
  <c r="O1428" i="1"/>
  <c r="O1429" i="1"/>
  <c r="O226" i="1"/>
  <c r="O227" i="1"/>
  <c r="O1430" i="1"/>
  <c r="O1431" i="1"/>
  <c r="O1432" i="1"/>
  <c r="O1433" i="1"/>
  <c r="O1434" i="1"/>
  <c r="O228" i="1"/>
  <c r="O1435" i="1"/>
  <c r="O1436" i="1"/>
  <c r="O1437" i="1"/>
  <c r="O229" i="1"/>
  <c r="O230" i="1"/>
  <c r="O1438" i="1"/>
  <c r="O1439" i="1"/>
  <c r="O1440" i="1"/>
  <c r="O1441" i="1"/>
  <c r="O231" i="1"/>
  <c r="O232" i="1"/>
  <c r="O233" i="1"/>
  <c r="O234" i="1"/>
  <c r="O235" i="1"/>
  <c r="O236" i="1"/>
  <c r="O1442" i="1"/>
  <c r="O1443" i="1"/>
  <c r="O237" i="1"/>
  <c r="O1444" i="1"/>
  <c r="O1445" i="1"/>
  <c r="O238" i="1"/>
  <c r="O1446" i="1"/>
  <c r="O1447" i="1"/>
  <c r="O1448" i="1"/>
  <c r="O239" i="1"/>
  <c r="O1449" i="1"/>
  <c r="O1450" i="1"/>
  <c r="O1451" i="1"/>
  <c r="O1452" i="1"/>
  <c r="O1453" i="1"/>
  <c r="O240" i="1"/>
  <c r="O1454" i="1"/>
  <c r="O241" i="1"/>
  <c r="O1455" i="1"/>
  <c r="O242" i="1"/>
  <c r="O1456" i="1"/>
  <c r="O1457" i="1"/>
  <c r="O1458" i="1"/>
  <c r="O1459" i="1"/>
  <c r="O1460" i="1"/>
  <c r="O1461" i="1"/>
  <c r="O243" i="1"/>
  <c r="O1462" i="1"/>
  <c r="O1463" i="1"/>
  <c r="O1464" i="1"/>
  <c r="O244" i="1"/>
  <c r="O1465" i="1"/>
  <c r="O1466" i="1"/>
  <c r="O245" i="1"/>
  <c r="O246" i="1"/>
  <c r="O1467" i="1"/>
  <c r="O1468" i="1"/>
  <c r="O247" i="1"/>
  <c r="O248" i="1"/>
  <c r="O249" i="1"/>
  <c r="O250" i="1"/>
  <c r="O1469" i="1"/>
  <c r="O251" i="1"/>
  <c r="O252" i="1"/>
  <c r="O253" i="1"/>
  <c r="O1470" i="1"/>
  <c r="O254" i="1"/>
  <c r="O255" i="1"/>
  <c r="O1471" i="1"/>
  <c r="O256" i="1"/>
  <c r="O1472" i="1"/>
  <c r="O1473" i="1"/>
  <c r="O1474" i="1"/>
  <c r="O1475" i="1"/>
  <c r="O257" i="1"/>
  <c r="O1476" i="1"/>
  <c r="O1477" i="1"/>
  <c r="O1478" i="1"/>
  <c r="O1479" i="1"/>
  <c r="O1480" i="1"/>
  <c r="O258" i="1"/>
  <c r="O259" i="1"/>
  <c r="O1481" i="1"/>
  <c r="O260" i="1"/>
  <c r="O1482" i="1"/>
  <c r="O1483" i="1"/>
  <c r="O1484" i="1"/>
  <c r="O1485" i="1"/>
  <c r="O261" i="1"/>
  <c r="O262" i="1"/>
  <c r="O1486" i="1"/>
  <c r="O263" i="1"/>
  <c r="O264" i="1"/>
  <c r="O265" i="1"/>
  <c r="O1487" i="1"/>
  <c r="O1488" i="1"/>
  <c r="O1489" i="1"/>
  <c r="O1490" i="1"/>
  <c r="O1491" i="1"/>
  <c r="O266" i="1"/>
  <c r="O267" i="1"/>
  <c r="O1492" i="1"/>
  <c r="O268" i="1"/>
  <c r="O1493" i="1"/>
  <c r="O1494" i="1"/>
  <c r="O1495" i="1"/>
  <c r="O1496" i="1"/>
  <c r="O1497" i="1"/>
  <c r="O1498" i="1"/>
  <c r="O1499" i="1"/>
  <c r="O269" i="1"/>
  <c r="O270" i="1"/>
  <c r="O1500" i="1"/>
  <c r="O1501" i="1"/>
  <c r="O1502" i="1"/>
  <c r="O1503" i="1"/>
  <c r="O1504" i="1"/>
  <c r="O1505" i="1"/>
  <c r="O1506" i="1"/>
  <c r="O271" i="1"/>
  <c r="O272" i="1"/>
  <c r="O1507" i="1"/>
  <c r="O273" i="1"/>
  <c r="O274" i="1"/>
  <c r="O275" i="1"/>
  <c r="O276" i="1"/>
  <c r="O277" i="1"/>
  <c r="O1508" i="1"/>
  <c r="O1509" i="1"/>
  <c r="O278" i="1"/>
  <c r="O279" i="1"/>
  <c r="O280" i="1"/>
  <c r="O1510" i="1"/>
  <c r="O281" i="1"/>
  <c r="O1511" i="1"/>
  <c r="O282" i="1"/>
  <c r="O1512" i="1"/>
  <c r="O1513" i="1"/>
  <c r="O1514" i="1"/>
  <c r="O1515" i="1"/>
  <c r="O283" i="1"/>
  <c r="O1516" i="1"/>
  <c r="O1517" i="1"/>
  <c r="O284" i="1"/>
  <c r="O1518" i="1"/>
  <c r="O1519" i="1"/>
  <c r="O285" i="1"/>
  <c r="O1520" i="1"/>
  <c r="O1521" i="1"/>
  <c r="O286" i="1"/>
  <c r="O1522" i="1"/>
  <c r="O1523" i="1"/>
  <c r="O1524" i="1"/>
  <c r="O287" i="1"/>
  <c r="O1525" i="1"/>
  <c r="O1526" i="1"/>
  <c r="O288" i="1"/>
  <c r="O1527" i="1"/>
  <c r="O289" i="1"/>
  <c r="O290" i="1"/>
  <c r="O291" i="1"/>
  <c r="O292" i="1"/>
  <c r="O1528" i="1"/>
  <c r="O293" i="1"/>
  <c r="O294" i="1"/>
  <c r="O295" i="1"/>
  <c r="O1529" i="1"/>
  <c r="O296" i="1"/>
  <c r="O1530" i="1"/>
  <c r="O1531" i="1"/>
  <c r="O1532" i="1"/>
  <c r="O297" i="1"/>
  <c r="O298" i="1"/>
  <c r="O1533" i="1"/>
  <c r="O299" i="1"/>
  <c r="O300" i="1"/>
  <c r="O1534" i="1"/>
  <c r="O1535" i="1"/>
  <c r="O301" i="1"/>
  <c r="O1536" i="1"/>
  <c r="O1537" i="1"/>
  <c r="O1538" i="1"/>
  <c r="O1539" i="1"/>
  <c r="O302" i="1"/>
  <c r="O1540" i="1"/>
  <c r="O303" i="1"/>
  <c r="O1541" i="1"/>
  <c r="O1542" i="1"/>
  <c r="O1543" i="1"/>
  <c r="O1544" i="1"/>
  <c r="O304" i="1"/>
  <c r="O305" i="1"/>
  <c r="O306" i="1"/>
  <c r="O307" i="1"/>
  <c r="O1545" i="1"/>
  <c r="O1546" i="1"/>
  <c r="O1547" i="1"/>
  <c r="O1548" i="1"/>
  <c r="O308" i="1"/>
  <c r="O1549" i="1"/>
  <c r="O1550" i="1"/>
  <c r="O1551" i="1"/>
  <c r="O1552" i="1"/>
  <c r="O1553" i="1"/>
  <c r="O1554" i="1"/>
  <c r="O309" i="1"/>
  <c r="O310" i="1"/>
  <c r="O1555" i="1"/>
  <c r="O1556" i="1"/>
  <c r="O1557" i="1"/>
  <c r="O1558" i="1"/>
  <c r="O311" i="1"/>
  <c r="O1559" i="1"/>
  <c r="O1560" i="1"/>
  <c r="O312" i="1"/>
  <c r="O1561" i="1"/>
  <c r="O1562" i="1"/>
  <c r="O1563" i="1"/>
  <c r="O313" i="1"/>
  <c r="O1564" i="1"/>
  <c r="O314" i="1"/>
  <c r="O1565" i="1"/>
  <c r="O315" i="1"/>
  <c r="O316" i="1"/>
  <c r="O317" i="1"/>
  <c r="O318" i="1"/>
  <c r="O319" i="1"/>
  <c r="O320" i="1"/>
  <c r="O1566" i="1"/>
  <c r="O1567" i="1"/>
  <c r="O1568" i="1"/>
  <c r="O1569" i="1"/>
  <c r="O321" i="1"/>
  <c r="O322" i="1"/>
  <c r="O1570" i="1"/>
  <c r="O323" i="1"/>
  <c r="O1571" i="1"/>
  <c r="O1572" i="1"/>
  <c r="O1573" i="1"/>
  <c r="O324" i="1"/>
  <c r="O1574" i="1"/>
  <c r="O325" i="1"/>
  <c r="O1575" i="1"/>
  <c r="O1576" i="1"/>
  <c r="O326" i="1"/>
  <c r="O1577" i="1"/>
  <c r="O1578" i="1"/>
  <c r="O1579" i="1"/>
  <c r="O327" i="1"/>
  <c r="O328" i="1"/>
  <c r="O1580" i="1"/>
  <c r="O329" i="1"/>
  <c r="O1581" i="1"/>
  <c r="O1582" i="1"/>
  <c r="O1583" i="1"/>
  <c r="O1584" i="1"/>
  <c r="O1585" i="1"/>
  <c r="O330" i="1"/>
  <c r="O331" i="1"/>
  <c r="O1586" i="1"/>
  <c r="O1587" i="1"/>
  <c r="O1588" i="1"/>
  <c r="O332" i="1"/>
  <c r="O1589" i="1"/>
  <c r="O1590" i="1"/>
  <c r="O333" i="1"/>
  <c r="O1591" i="1"/>
  <c r="O334" i="1"/>
  <c r="O335" i="1"/>
  <c r="O1592" i="1"/>
  <c r="O336" i="1"/>
  <c r="O1593" i="1"/>
  <c r="O1594" i="1"/>
  <c r="O1595" i="1"/>
  <c r="O1596" i="1"/>
  <c r="O337" i="1"/>
  <c r="O338" i="1"/>
  <c r="O1597" i="1"/>
  <c r="O1598" i="1"/>
  <c r="O1599" i="1"/>
  <c r="O339" i="1"/>
  <c r="O1600" i="1"/>
  <c r="O340" i="1"/>
  <c r="O1601" i="1"/>
  <c r="O1602" i="1"/>
  <c r="O1603" i="1"/>
  <c r="O1604" i="1"/>
  <c r="O341" i="1"/>
  <c r="O342" i="1"/>
  <c r="O343" i="1"/>
  <c r="O344" i="1"/>
  <c r="O345" i="1"/>
  <c r="O346" i="1"/>
  <c r="O1605" i="1"/>
  <c r="O1606" i="1"/>
  <c r="O1607" i="1"/>
  <c r="O1608" i="1"/>
  <c r="O347" i="1"/>
  <c r="O1609" i="1"/>
  <c r="O1610" i="1"/>
  <c r="O348" i="1"/>
  <c r="O1611" i="1"/>
  <c r="O1612" i="1"/>
  <c r="O349" i="1"/>
  <c r="O1613" i="1"/>
  <c r="O350" i="1"/>
  <c r="O1614" i="1"/>
  <c r="O1615" i="1"/>
  <c r="O1616" i="1"/>
  <c r="O1617" i="1"/>
  <c r="O1618" i="1"/>
  <c r="O351" i="1"/>
  <c r="O352" i="1"/>
  <c r="O1619" i="1"/>
  <c r="O1620" i="1"/>
  <c r="O1621" i="1"/>
  <c r="O1622" i="1"/>
  <c r="O353" i="1"/>
  <c r="O354" i="1"/>
  <c r="O355" i="1"/>
  <c r="O1623" i="1"/>
  <c r="O1624" i="1"/>
  <c r="O1625" i="1"/>
  <c r="O1626" i="1"/>
  <c r="O356" i="1"/>
  <c r="O1627" i="1"/>
  <c r="O1628" i="1"/>
  <c r="O1629" i="1"/>
  <c r="O357" i="1"/>
  <c r="O358" i="1"/>
  <c r="O1630" i="1"/>
  <c r="O359" i="1"/>
  <c r="O1631" i="1"/>
  <c r="O360" i="1"/>
  <c r="O361" i="1"/>
  <c r="O1632" i="1"/>
  <c r="O362" i="1"/>
  <c r="O1633" i="1"/>
  <c r="O363" i="1"/>
  <c r="O1634" i="1"/>
  <c r="O364" i="1"/>
  <c r="O1635" i="1"/>
  <c r="O1636" i="1"/>
  <c r="O1637" i="1"/>
  <c r="O365" i="1"/>
  <c r="O1638" i="1"/>
  <c r="O366" i="1"/>
  <c r="O367" i="1"/>
  <c r="O368" i="1"/>
  <c r="O369" i="1"/>
  <c r="O1639" i="1"/>
  <c r="O1640" i="1"/>
  <c r="O1641" i="1"/>
  <c r="O1642" i="1"/>
  <c r="O370" i="1"/>
  <c r="O1643" i="1"/>
  <c r="O1644" i="1"/>
  <c r="O371" i="1"/>
  <c r="O372" i="1"/>
  <c r="O373" i="1"/>
  <c r="O1645" i="1"/>
  <c r="O1646" i="1"/>
  <c r="O374" i="1"/>
  <c r="O375" i="1"/>
  <c r="O1647" i="1"/>
  <c r="O1648" i="1"/>
  <c r="O1649" i="1"/>
  <c r="O1650" i="1"/>
  <c r="O376" i="1"/>
  <c r="O1651" i="1"/>
  <c r="O1652" i="1"/>
  <c r="O1653" i="1"/>
  <c r="O1654" i="1"/>
  <c r="O1655" i="1"/>
  <c r="O1656" i="1"/>
  <c r="O377" i="1"/>
  <c r="O1657" i="1"/>
  <c r="O1658" i="1"/>
  <c r="O378" i="1"/>
  <c r="O379" i="1"/>
  <c r="O1659" i="1"/>
  <c r="O1660" i="1"/>
  <c r="O1661" i="1"/>
  <c r="O1662" i="1"/>
  <c r="O380" i="1"/>
  <c r="O381" i="1"/>
  <c r="O382" i="1"/>
  <c r="O1663" i="1"/>
  <c r="O1664" i="1"/>
  <c r="O1665" i="1"/>
  <c r="O1666" i="1"/>
  <c r="O383" i="1"/>
  <c r="O384" i="1"/>
  <c r="O1667" i="1"/>
  <c r="O1668" i="1"/>
  <c r="O385" i="1"/>
  <c r="O1669" i="1"/>
  <c r="O386" i="1"/>
  <c r="O387" i="1"/>
  <c r="O388" i="1"/>
  <c r="O389" i="1"/>
  <c r="O1670" i="1"/>
  <c r="O390" i="1"/>
  <c r="O391" i="1"/>
  <c r="O392" i="1"/>
  <c r="O393" i="1"/>
  <c r="O394" i="1"/>
  <c r="O395" i="1"/>
  <c r="O396" i="1"/>
  <c r="O1671" i="1"/>
  <c r="O1672" i="1"/>
  <c r="O1673" i="1"/>
  <c r="O397" i="1"/>
  <c r="O1674" i="1"/>
  <c r="O398" i="1"/>
  <c r="O1675" i="1"/>
  <c r="O1676" i="1"/>
  <c r="O399" i="1"/>
  <c r="O1677" i="1"/>
  <c r="O1678" i="1"/>
  <c r="O1679" i="1"/>
  <c r="O1680" i="1"/>
  <c r="O1681" i="1"/>
  <c r="O1682" i="1"/>
  <c r="O1683" i="1"/>
  <c r="O1684" i="1"/>
  <c r="O400" i="1"/>
  <c r="O1685" i="1"/>
  <c r="O1686" i="1"/>
  <c r="O1687" i="1"/>
  <c r="O1688" i="1"/>
  <c r="O1689" i="1"/>
  <c r="O1690" i="1"/>
  <c r="O401" i="1"/>
  <c r="O1691" i="1"/>
  <c r="O1692" i="1"/>
  <c r="O1693" i="1"/>
  <c r="O1694" i="1"/>
  <c r="O1695" i="1"/>
  <c r="O402" i="1"/>
  <c r="O1696" i="1"/>
  <c r="O403" i="1"/>
  <c r="O1697" i="1"/>
  <c r="O1698" i="1"/>
  <c r="O1699" i="1"/>
  <c r="O404" i="1"/>
  <c r="O405" i="1"/>
  <c r="O406" i="1"/>
  <c r="O407" i="1"/>
  <c r="O408" i="1"/>
  <c r="O409" i="1"/>
  <c r="O1700" i="1"/>
  <c r="O1701" i="1"/>
  <c r="O1702" i="1"/>
  <c r="O410" i="1"/>
  <c r="O1703" i="1"/>
  <c r="O1704" i="1"/>
  <c r="O411" i="1"/>
  <c r="O1705" i="1"/>
  <c r="O412" i="1"/>
  <c r="O1706" i="1"/>
  <c r="O1707" i="1"/>
  <c r="O1708" i="1"/>
  <c r="O1709" i="1"/>
  <c r="O1710" i="1"/>
  <c r="O413" i="1"/>
  <c r="O1711" i="1"/>
  <c r="O414" i="1"/>
  <c r="O1712" i="1"/>
  <c r="O1713" i="1"/>
  <c r="O1714" i="1"/>
  <c r="O1715" i="1"/>
  <c r="O415" i="1"/>
  <c r="O1716" i="1"/>
  <c r="O416" i="1"/>
  <c r="O1717" i="1"/>
  <c r="O417" i="1"/>
  <c r="O418" i="1"/>
  <c r="O419" i="1"/>
  <c r="O1718" i="1"/>
  <c r="O1719" i="1"/>
  <c r="O420" i="1"/>
  <c r="O421" i="1"/>
  <c r="O1720" i="1"/>
  <c r="O1721" i="1"/>
  <c r="O1722" i="1"/>
  <c r="O1723" i="1"/>
  <c r="O1724" i="1"/>
  <c r="O1725" i="1"/>
  <c r="O1726" i="1"/>
  <c r="O1727" i="1"/>
  <c r="O422" i="1"/>
  <c r="O1728" i="1"/>
  <c r="O423" i="1"/>
  <c r="O1729" i="1"/>
  <c r="O1730" i="1"/>
  <c r="O1731" i="1"/>
  <c r="O1732" i="1"/>
  <c r="O424" i="1"/>
  <c r="O1733" i="1"/>
  <c r="O1734" i="1"/>
  <c r="O1735" i="1"/>
  <c r="O425" i="1"/>
  <c r="O426" i="1"/>
  <c r="O427" i="1"/>
  <c r="O428" i="1"/>
  <c r="O1736" i="1"/>
  <c r="O1737" i="1"/>
  <c r="O429" i="1"/>
  <c r="O430" i="1"/>
  <c r="O1738" i="1"/>
  <c r="O1739" i="1"/>
  <c r="O1740" i="1"/>
  <c r="O431" i="1"/>
  <c r="O1741" i="1"/>
  <c r="O1742" i="1"/>
  <c r="O432" i="1"/>
  <c r="O433" i="1"/>
  <c r="O1743" i="1"/>
  <c r="O1744" i="1"/>
  <c r="O1745" i="1"/>
  <c r="O1746" i="1"/>
  <c r="O1747" i="1"/>
  <c r="O1748" i="1"/>
  <c r="O1749" i="1"/>
  <c r="O1750" i="1"/>
  <c r="O1751" i="1"/>
  <c r="O434" i="1"/>
  <c r="O435" i="1"/>
  <c r="O1752" i="1"/>
  <c r="O1753" i="1"/>
  <c r="O1754" i="1"/>
  <c r="O1755" i="1"/>
  <c r="O1756" i="1"/>
  <c r="O436" i="1"/>
  <c r="O1757" i="1"/>
  <c r="O437" i="1"/>
  <c r="O1758" i="1"/>
  <c r="O1759" i="1"/>
  <c r="O1760" i="1"/>
  <c r="O1761" i="1"/>
  <c r="O1762" i="1"/>
  <c r="O1763" i="1"/>
  <c r="O438" i="1"/>
  <c r="O1764" i="1"/>
  <c r="O1765" i="1"/>
  <c r="O1766" i="1"/>
  <c r="O1767" i="1"/>
  <c r="O1768" i="1"/>
  <c r="O1769" i="1"/>
  <c r="O1770" i="1"/>
  <c r="O439" i="1"/>
  <c r="O440" i="1"/>
  <c r="O1771" i="1"/>
  <c r="O441" i="1"/>
  <c r="O1772" i="1"/>
  <c r="O1773" i="1"/>
  <c r="O1774" i="1"/>
  <c r="O1775" i="1"/>
  <c r="O1776" i="1"/>
  <c r="O1777" i="1"/>
  <c r="O1778" i="1"/>
  <c r="O1779" i="1"/>
  <c r="O442" i="1"/>
  <c r="O443" i="1"/>
  <c r="O1780" i="1"/>
  <c r="O1781" i="1"/>
  <c r="O444" i="1"/>
  <c r="O1782" i="1"/>
  <c r="O1783" i="1"/>
  <c r="O1784" i="1"/>
  <c r="O1785" i="1"/>
  <c r="O1786" i="1"/>
  <c r="O1787" i="1"/>
  <c r="O445" i="1"/>
  <c r="O1788" i="1"/>
  <c r="O1789" i="1"/>
  <c r="O1790" i="1"/>
  <c r="O1791" i="1"/>
  <c r="O446" i="1"/>
  <c r="O1792" i="1"/>
  <c r="O447" i="1"/>
  <c r="O1793" i="1"/>
  <c r="O448" i="1"/>
  <c r="O1794" i="1"/>
  <c r="O1795" i="1"/>
  <c r="O1796" i="1"/>
  <c r="O1797" i="1"/>
  <c r="O449" i="1"/>
  <c r="O1798" i="1"/>
  <c r="O1799" i="1"/>
  <c r="O450" i="1"/>
  <c r="O1800" i="1"/>
  <c r="O451" i="1"/>
  <c r="O1801" i="1"/>
  <c r="O1802" i="1"/>
  <c r="O452" i="1"/>
  <c r="O453" i="1"/>
  <c r="O1803" i="1"/>
  <c r="O454" i="1"/>
  <c r="O1804" i="1"/>
  <c r="O1805" i="1"/>
  <c r="O1806" i="1"/>
  <c r="O1807" i="1"/>
  <c r="O455" i="1"/>
  <c r="O1808" i="1"/>
  <c r="O1809" i="1"/>
  <c r="O1810" i="1"/>
  <c r="O1811" i="1"/>
  <c r="O1812" i="1"/>
  <c r="O1813" i="1"/>
  <c r="O1814" i="1"/>
  <c r="O1815" i="1"/>
  <c r="O1816" i="1"/>
  <c r="O456" i="1"/>
  <c r="O457" i="1"/>
  <c r="O458" i="1"/>
  <c r="O1817" i="1"/>
  <c r="O459" i="1"/>
  <c r="O1818" i="1"/>
  <c r="O1819" i="1"/>
  <c r="O1820" i="1"/>
  <c r="O1821" i="1"/>
  <c r="O460" i="1"/>
  <c r="O461" i="1"/>
  <c r="O1822" i="1"/>
  <c r="O1823" i="1"/>
  <c r="O1824" i="1"/>
  <c r="O462" i="1"/>
  <c r="O1825" i="1"/>
  <c r="O1826" i="1"/>
  <c r="O1827" i="1"/>
  <c r="O463" i="1"/>
  <c r="O464" i="1"/>
  <c r="O1828" i="1"/>
  <c r="O1829" i="1"/>
  <c r="O1830" i="1"/>
  <c r="O1831" i="1"/>
  <c r="O1832" i="1"/>
  <c r="O1833" i="1"/>
  <c r="O1834" i="1"/>
  <c r="O465" i="1"/>
  <c r="O1835" i="1"/>
  <c r="O466" i="1"/>
  <c r="O1836" i="1"/>
  <c r="O467" i="1"/>
  <c r="O1837" i="1"/>
  <c r="O1838" i="1"/>
  <c r="O1839" i="1"/>
  <c r="O468" i="1"/>
  <c r="O469" i="1"/>
  <c r="O470" i="1"/>
  <c r="O1840" i="1"/>
  <c r="O1841" i="1"/>
  <c r="O471" i="1"/>
  <c r="O472" i="1"/>
  <c r="O1842" i="1"/>
  <c r="O473" i="1"/>
  <c r="O474" i="1"/>
  <c r="O475" i="1"/>
  <c r="O1843" i="1"/>
  <c r="O476" i="1"/>
  <c r="O1844" i="1"/>
  <c r="O477" i="1"/>
  <c r="O1845" i="1"/>
  <c r="O1846" i="1"/>
  <c r="O1847" i="1"/>
  <c r="O478" i="1"/>
  <c r="O1848" i="1"/>
  <c r="O1849" i="1"/>
  <c r="O1850" i="1"/>
  <c r="O1851" i="1"/>
  <c r="O1852" i="1"/>
  <c r="O1853" i="1"/>
  <c r="O1854" i="1"/>
  <c r="O479" i="1"/>
  <c r="O1855" i="1"/>
  <c r="O480" i="1"/>
  <c r="O481" i="1"/>
  <c r="O482" i="1"/>
  <c r="O1856" i="1"/>
  <c r="O483" i="1"/>
  <c r="O1857" i="1"/>
  <c r="O1858" i="1"/>
  <c r="O1859" i="1"/>
  <c r="O484" i="1"/>
  <c r="O1860" i="1"/>
  <c r="O1861" i="1"/>
  <c r="O1862" i="1"/>
  <c r="O1863" i="1"/>
  <c r="O485" i="1"/>
  <c r="O486" i="1"/>
  <c r="O1864" i="1"/>
  <c r="O1865" i="1"/>
  <c r="O1866" i="1"/>
  <c r="O487" i="1"/>
  <c r="O1867" i="1"/>
  <c r="O488" i="1"/>
  <c r="O1868" i="1"/>
  <c r="O489" i="1"/>
  <c r="O1869" i="1"/>
  <c r="O490" i="1"/>
  <c r="O491" i="1"/>
  <c r="O1870" i="1"/>
  <c r="O492" i="1"/>
  <c r="O493" i="1"/>
  <c r="O494" i="1"/>
  <c r="O1871" i="1"/>
  <c r="O495" i="1"/>
  <c r="O1872" i="1"/>
  <c r="O1873" i="1"/>
  <c r="O496" i="1"/>
  <c r="O497" i="1"/>
  <c r="O1874" i="1"/>
  <c r="O1875" i="1"/>
  <c r="O498" i="1"/>
  <c r="O1876" i="1"/>
  <c r="O1877" i="1"/>
  <c r="O1878" i="1"/>
  <c r="O499" i="1"/>
  <c r="O500" i="1"/>
  <c r="O501" i="1"/>
  <c r="O502" i="1"/>
  <c r="O503" i="1"/>
  <c r="O1879" i="1"/>
  <c r="O504" i="1"/>
  <c r="O1880" i="1"/>
  <c r="O505" i="1"/>
  <c r="O1881" i="1"/>
  <c r="Q531" i="1"/>
  <c r="AL506" i="1" l="1"/>
  <c r="AM506" i="1" s="1"/>
  <c r="U1758" i="1"/>
  <c r="U1765" i="1"/>
  <c r="U1771" i="1"/>
  <c r="U1778" i="1"/>
  <c r="U1783" i="1"/>
  <c r="U1790" i="1"/>
  <c r="U1795" i="1"/>
  <c r="U451" i="1"/>
  <c r="U1805" i="1"/>
  <c r="U1812" i="1"/>
  <c r="U1817" i="1"/>
  <c r="U1822" i="1"/>
  <c r="U464" i="1"/>
  <c r="U465" i="1"/>
  <c r="U468" i="1"/>
  <c r="U473" i="1"/>
  <c r="U1846" i="1"/>
  <c r="U1853" i="1"/>
  <c r="U483" i="1"/>
  <c r="U1863" i="1"/>
  <c r="U488" i="1"/>
  <c r="U493" i="1"/>
  <c r="U1874" i="1"/>
  <c r="U501" i="1"/>
  <c r="U541" i="1"/>
  <c r="U4" i="1"/>
  <c r="U547" i="1"/>
  <c r="U551" i="1"/>
  <c r="U555" i="1"/>
  <c r="U559" i="1"/>
  <c r="U561" i="1"/>
  <c r="U565" i="1"/>
  <c r="U569" i="1"/>
  <c r="U573" i="1"/>
  <c r="U577" i="1"/>
  <c r="U581" i="1"/>
  <c r="U585" i="1"/>
  <c r="U588" i="1"/>
  <c r="U592" i="1"/>
  <c r="U596" i="1"/>
  <c r="U600" i="1"/>
  <c r="U604" i="1"/>
  <c r="U608" i="1"/>
  <c r="U612" i="1"/>
  <c r="U616" i="1"/>
  <c r="U620" i="1"/>
  <c r="U624" i="1"/>
  <c r="U628" i="1"/>
  <c r="U632" i="1"/>
  <c r="U636" i="1"/>
  <c r="U640" i="1"/>
  <c r="U644" i="1"/>
  <c r="U9" i="1"/>
  <c r="U650" i="1"/>
  <c r="U12" i="1"/>
  <c r="U655" i="1"/>
  <c r="U16" i="1"/>
  <c r="U659" i="1"/>
  <c r="U18" i="1"/>
  <c r="U666" i="1"/>
  <c r="U670" i="1"/>
  <c r="U674" i="1"/>
  <c r="U677" i="1"/>
  <c r="U681" i="1"/>
  <c r="U20" i="1"/>
  <c r="U687" i="1"/>
  <c r="U691" i="1"/>
  <c r="U23" i="1"/>
  <c r="U695" i="1"/>
  <c r="U27" i="1"/>
  <c r="U700" i="1"/>
  <c r="U31" i="1"/>
  <c r="U703" i="1"/>
  <c r="U704" i="1"/>
  <c r="U707" i="1"/>
  <c r="U710" i="1"/>
  <c r="U714" i="1"/>
  <c r="U717" i="1"/>
  <c r="U719" i="1"/>
  <c r="U722" i="1"/>
  <c r="U44" i="1"/>
  <c r="U47" i="1"/>
  <c r="U48" i="1"/>
  <c r="U731" i="1"/>
  <c r="U733" i="1"/>
  <c r="U54" i="1"/>
  <c r="U57" i="1"/>
  <c r="U739" i="1"/>
  <c r="U743" i="1"/>
  <c r="U746" i="1"/>
  <c r="U749" i="1"/>
  <c r="U753" i="1"/>
  <c r="U60" i="1"/>
  <c r="U758" i="1"/>
  <c r="U63" i="1"/>
  <c r="U65" i="1"/>
  <c r="U67" i="1"/>
  <c r="U769" i="1"/>
  <c r="U773" i="1"/>
  <c r="U777" i="1"/>
  <c r="U780" i="1"/>
  <c r="U784" i="1"/>
  <c r="U788" i="1"/>
  <c r="U792" i="1"/>
  <c r="U796" i="1"/>
  <c r="U70" i="1"/>
  <c r="U71" i="1"/>
  <c r="U805" i="1"/>
  <c r="U809" i="1"/>
  <c r="AX1881" i="1"/>
  <c r="AV1881" i="1"/>
  <c r="AW1881" i="1"/>
  <c r="AT1881" i="1"/>
  <c r="AU1881" i="1"/>
  <c r="AR1881" i="1"/>
  <c r="AS1881" i="1"/>
  <c r="AQ1881" i="1"/>
  <c r="W1881" i="1"/>
  <c r="V1881" i="1"/>
  <c r="Y1881" i="1"/>
  <c r="X1881" i="1"/>
  <c r="AX1879" i="1"/>
  <c r="AW1879" i="1"/>
  <c r="AU1879" i="1"/>
  <c r="AV1879" i="1"/>
  <c r="AS1879" i="1"/>
  <c r="AT1879" i="1"/>
  <c r="AR1879" i="1"/>
  <c r="AQ1879" i="1"/>
  <c r="Y1879" i="1"/>
  <c r="X1879" i="1"/>
  <c r="W1879" i="1"/>
  <c r="V1879" i="1"/>
  <c r="AX500" i="1"/>
  <c r="AW500" i="1"/>
  <c r="AV500" i="1"/>
  <c r="AU500" i="1"/>
  <c r="AT500" i="1"/>
  <c r="AS500" i="1"/>
  <c r="AR500" i="1"/>
  <c r="AQ500" i="1"/>
  <c r="Y500" i="1"/>
  <c r="X500" i="1"/>
  <c r="W500" i="1"/>
  <c r="V500" i="1"/>
  <c r="AX1848" i="1"/>
  <c r="AW1848" i="1"/>
  <c r="AV1848" i="1"/>
  <c r="AU1848" i="1"/>
  <c r="AS1848" i="1"/>
  <c r="AR1848" i="1"/>
  <c r="AT1848" i="1"/>
  <c r="AQ1848" i="1"/>
  <c r="V1848" i="1"/>
  <c r="Y1848" i="1"/>
  <c r="X1848" i="1"/>
  <c r="W1848" i="1"/>
  <c r="AX1845" i="1"/>
  <c r="AW1845" i="1"/>
  <c r="AV1845" i="1"/>
  <c r="AU1845" i="1"/>
  <c r="AT1845" i="1"/>
  <c r="AS1845" i="1"/>
  <c r="AR1845" i="1"/>
  <c r="AQ1845" i="1"/>
  <c r="W1845" i="1"/>
  <c r="V1845" i="1"/>
  <c r="Y1845" i="1"/>
  <c r="X1845" i="1"/>
  <c r="AX458" i="1"/>
  <c r="AW458" i="1"/>
  <c r="AV458" i="1"/>
  <c r="AU458" i="1"/>
  <c r="AS458" i="1"/>
  <c r="AT458" i="1"/>
  <c r="AR458" i="1"/>
  <c r="AQ458" i="1"/>
  <c r="Y458" i="1"/>
  <c r="V458" i="1"/>
  <c r="X458" i="1"/>
  <c r="W458" i="1"/>
  <c r="AX1811" i="1"/>
  <c r="AW1811" i="1"/>
  <c r="AU1811" i="1"/>
  <c r="AV1811" i="1"/>
  <c r="AT1811" i="1"/>
  <c r="AS1811" i="1"/>
  <c r="AR1811" i="1"/>
  <c r="AQ1811" i="1"/>
  <c r="Y1811" i="1"/>
  <c r="X1811" i="1"/>
  <c r="W1811" i="1"/>
  <c r="V1811" i="1"/>
  <c r="AX1800" i="1"/>
  <c r="AW1800" i="1"/>
  <c r="AV1800" i="1"/>
  <c r="AU1800" i="1"/>
  <c r="AS1800" i="1"/>
  <c r="AT1800" i="1"/>
  <c r="AR1800" i="1"/>
  <c r="AQ1800" i="1"/>
  <c r="V1800" i="1"/>
  <c r="Y1800" i="1"/>
  <c r="X1800" i="1"/>
  <c r="W1800" i="1"/>
  <c r="AX1789" i="1"/>
  <c r="AV1789" i="1"/>
  <c r="AT1789" i="1"/>
  <c r="AW1789" i="1"/>
  <c r="AR1789" i="1"/>
  <c r="AU1789" i="1"/>
  <c r="AS1789" i="1"/>
  <c r="AQ1789" i="1"/>
  <c r="W1789" i="1"/>
  <c r="V1789" i="1"/>
  <c r="Y1789" i="1"/>
  <c r="X1789" i="1"/>
  <c r="AX1745" i="1"/>
  <c r="AW1745" i="1"/>
  <c r="AV1745" i="1"/>
  <c r="AT1745" i="1"/>
  <c r="AU1745" i="1"/>
  <c r="AS1745" i="1"/>
  <c r="AR1745" i="1"/>
  <c r="AQ1745" i="1"/>
  <c r="W1745" i="1"/>
  <c r="Y1745" i="1"/>
  <c r="V1745" i="1"/>
  <c r="X1745" i="1"/>
  <c r="AX1725" i="1"/>
  <c r="AV1725" i="1"/>
  <c r="AW1725" i="1"/>
  <c r="AT1725" i="1"/>
  <c r="AR1725" i="1"/>
  <c r="AU1725" i="1"/>
  <c r="AS1725" i="1"/>
  <c r="AQ1725" i="1"/>
  <c r="Y1725" i="1"/>
  <c r="W1725" i="1"/>
  <c r="V1725" i="1"/>
  <c r="X1725" i="1"/>
  <c r="AX1719" i="1"/>
  <c r="AW1719" i="1"/>
  <c r="AU1719" i="1"/>
  <c r="AV1719" i="1"/>
  <c r="AS1719" i="1"/>
  <c r="AT1719" i="1"/>
  <c r="AR1719" i="1"/>
  <c r="AQ1719" i="1"/>
  <c r="Y1719" i="1"/>
  <c r="X1719" i="1"/>
  <c r="W1719" i="1"/>
  <c r="V1719" i="1"/>
  <c r="AX415" i="1"/>
  <c r="AV415" i="1"/>
  <c r="AW415" i="1"/>
  <c r="AU415" i="1"/>
  <c r="AR415" i="1"/>
  <c r="AT415" i="1"/>
  <c r="AS415" i="1"/>
  <c r="Y415" i="1"/>
  <c r="AQ415" i="1"/>
  <c r="W415" i="1"/>
  <c r="V415" i="1"/>
  <c r="X415" i="1"/>
  <c r="AX1704" i="1"/>
  <c r="AW1704" i="1"/>
  <c r="AV1704" i="1"/>
  <c r="AR1704" i="1"/>
  <c r="AU1704" i="1"/>
  <c r="AS1704" i="1"/>
  <c r="AT1704" i="1"/>
  <c r="AQ1704" i="1"/>
  <c r="V1704" i="1"/>
  <c r="Y1704" i="1"/>
  <c r="X1704" i="1"/>
  <c r="W1704" i="1"/>
  <c r="AX407" i="1"/>
  <c r="AW407" i="1"/>
  <c r="AV407" i="1"/>
  <c r="AU407" i="1"/>
  <c r="AR407" i="1"/>
  <c r="AS407" i="1"/>
  <c r="AT407" i="1"/>
  <c r="Y407" i="1"/>
  <c r="AQ407" i="1"/>
  <c r="W407" i="1"/>
  <c r="V407" i="1"/>
  <c r="X407" i="1"/>
  <c r="AX384" i="1"/>
  <c r="AW384" i="1"/>
  <c r="AV384" i="1"/>
  <c r="AT384" i="1"/>
  <c r="AU384" i="1"/>
  <c r="AR384" i="1"/>
  <c r="AS384" i="1"/>
  <c r="AQ384" i="1"/>
  <c r="Y384" i="1"/>
  <c r="X384" i="1"/>
  <c r="W384" i="1"/>
  <c r="V384" i="1"/>
  <c r="AX1664" i="1"/>
  <c r="AW1664" i="1"/>
  <c r="AV1664" i="1"/>
  <c r="AU1664" i="1"/>
  <c r="AR1664" i="1"/>
  <c r="AS1664" i="1"/>
  <c r="AQ1664" i="1"/>
  <c r="AT1664" i="1"/>
  <c r="Y1664" i="1"/>
  <c r="V1664" i="1"/>
  <c r="X1664" i="1"/>
  <c r="W1664" i="1"/>
  <c r="AX1641" i="1"/>
  <c r="AV1641" i="1"/>
  <c r="AW1641" i="1"/>
  <c r="AT1641" i="1"/>
  <c r="AR1641" i="1"/>
  <c r="AU1641" i="1"/>
  <c r="AS1641" i="1"/>
  <c r="Y1641" i="1"/>
  <c r="AQ1641" i="1"/>
  <c r="W1641" i="1"/>
  <c r="V1641" i="1"/>
  <c r="X1641" i="1"/>
  <c r="AX1623" i="1"/>
  <c r="AW1623" i="1"/>
  <c r="AU1623" i="1"/>
  <c r="AS1623" i="1"/>
  <c r="AV1623" i="1"/>
  <c r="AT1623" i="1"/>
  <c r="AR1623" i="1"/>
  <c r="AQ1623" i="1"/>
  <c r="Y1623" i="1"/>
  <c r="X1623" i="1"/>
  <c r="W1623" i="1"/>
  <c r="V1623" i="1"/>
  <c r="AX342" i="1"/>
  <c r="AW342" i="1"/>
  <c r="AU342" i="1"/>
  <c r="AV342" i="1"/>
  <c r="AS342" i="1"/>
  <c r="AT342" i="1"/>
  <c r="AQ342" i="1"/>
  <c r="AR342" i="1"/>
  <c r="Y342" i="1"/>
  <c r="V342" i="1"/>
  <c r="X342" i="1"/>
  <c r="W342" i="1"/>
  <c r="AX1594" i="1"/>
  <c r="AW1594" i="1"/>
  <c r="AV1594" i="1"/>
  <c r="AU1594" i="1"/>
  <c r="AS1594" i="1"/>
  <c r="AT1594" i="1"/>
  <c r="AQ1594" i="1"/>
  <c r="AR1594" i="1"/>
  <c r="Y1594" i="1"/>
  <c r="X1594" i="1"/>
  <c r="W1594" i="1"/>
  <c r="V1594" i="1"/>
  <c r="AX1581" i="1"/>
  <c r="AV1581" i="1"/>
  <c r="AW1581" i="1"/>
  <c r="AT1581" i="1"/>
  <c r="AU1581" i="1"/>
  <c r="AS1581" i="1"/>
  <c r="AR1581" i="1"/>
  <c r="AQ1581" i="1"/>
  <c r="Y1581" i="1"/>
  <c r="W1581" i="1"/>
  <c r="V1581" i="1"/>
  <c r="X1581" i="1"/>
  <c r="AX1571" i="1"/>
  <c r="AW1571" i="1"/>
  <c r="AU1571" i="1"/>
  <c r="AV1571" i="1"/>
  <c r="AS1571" i="1"/>
  <c r="AT1571" i="1"/>
  <c r="AQ1571" i="1"/>
  <c r="AR1571" i="1"/>
  <c r="Y1571" i="1"/>
  <c r="X1571" i="1"/>
  <c r="W1571" i="1"/>
  <c r="V1571" i="1"/>
  <c r="AX1559" i="1"/>
  <c r="AW1559" i="1"/>
  <c r="AU1559" i="1"/>
  <c r="AS1559" i="1"/>
  <c r="AV1559" i="1"/>
  <c r="AT1559" i="1"/>
  <c r="AR1559" i="1"/>
  <c r="AQ1559" i="1"/>
  <c r="Y1559" i="1"/>
  <c r="X1559" i="1"/>
  <c r="W1559" i="1"/>
  <c r="V1559" i="1"/>
  <c r="AW1547" i="1"/>
  <c r="AV1547" i="1"/>
  <c r="AU1547" i="1"/>
  <c r="AS1547" i="1"/>
  <c r="AT1547" i="1"/>
  <c r="AR1547" i="1"/>
  <c r="AQ1547" i="1"/>
  <c r="X1547" i="1"/>
  <c r="W1547" i="1"/>
  <c r="V1547" i="1"/>
  <c r="AX1510" i="1"/>
  <c r="AW1510" i="1"/>
  <c r="AV1510" i="1"/>
  <c r="AS1510" i="1"/>
  <c r="AU1510" i="1"/>
  <c r="AT1510" i="1"/>
  <c r="AR1510" i="1"/>
  <c r="AQ1510" i="1"/>
  <c r="Y1510" i="1"/>
  <c r="X1510" i="1"/>
  <c r="W1510" i="1"/>
  <c r="V1510" i="1"/>
  <c r="AX272" i="1"/>
  <c r="AW272" i="1"/>
  <c r="AV272" i="1"/>
  <c r="AT272" i="1"/>
  <c r="AR272" i="1"/>
  <c r="AU272" i="1"/>
  <c r="AS272" i="1"/>
  <c r="AQ272" i="1"/>
  <c r="Y272" i="1"/>
  <c r="X272" i="1"/>
  <c r="W272" i="1"/>
  <c r="V272" i="1"/>
  <c r="AW258" i="1"/>
  <c r="AU258" i="1"/>
  <c r="AV258" i="1"/>
  <c r="AS258" i="1"/>
  <c r="AT258" i="1"/>
  <c r="AQ258" i="1"/>
  <c r="AR258" i="1"/>
  <c r="V258" i="1"/>
  <c r="X258" i="1"/>
  <c r="W258" i="1"/>
  <c r="AW1477" i="1"/>
  <c r="AV1477" i="1"/>
  <c r="AU1477" i="1"/>
  <c r="AT1477" i="1"/>
  <c r="AS1477" i="1"/>
  <c r="AR1477" i="1"/>
  <c r="AQ1477" i="1"/>
  <c r="W1477" i="1"/>
  <c r="V1477" i="1"/>
  <c r="X1477" i="1"/>
  <c r="AX1400" i="1"/>
  <c r="AW1400" i="1"/>
  <c r="AV1400" i="1"/>
  <c r="AU1400" i="1"/>
  <c r="AR1400" i="1"/>
  <c r="AS1400" i="1"/>
  <c r="AT1400" i="1"/>
  <c r="AQ1400" i="1"/>
  <c r="Y1400" i="1"/>
  <c r="V1400" i="1"/>
  <c r="X1400" i="1"/>
  <c r="W1400" i="1"/>
  <c r="AX1364" i="1"/>
  <c r="AW1364" i="1"/>
  <c r="AV1364" i="1"/>
  <c r="AU1364" i="1"/>
  <c r="AS1364" i="1"/>
  <c r="AR1364" i="1"/>
  <c r="AT1364" i="1"/>
  <c r="AQ1364" i="1"/>
  <c r="Y1364" i="1"/>
  <c r="V1364" i="1"/>
  <c r="X1364" i="1"/>
  <c r="W1364" i="1"/>
  <c r="AX1343" i="1"/>
  <c r="AW1343" i="1"/>
  <c r="AU1343" i="1"/>
  <c r="AV1343" i="1"/>
  <c r="AS1343" i="1"/>
  <c r="AT1343" i="1"/>
  <c r="AR1343" i="1"/>
  <c r="AQ1343" i="1"/>
  <c r="Y1343" i="1"/>
  <c r="X1343" i="1"/>
  <c r="W1343" i="1"/>
  <c r="V1343" i="1"/>
  <c r="AX1296" i="1"/>
  <c r="AW1296" i="1"/>
  <c r="AV1296" i="1"/>
  <c r="AU1296" i="1"/>
  <c r="AR1296" i="1"/>
  <c r="AS1296" i="1"/>
  <c r="AT1296" i="1"/>
  <c r="AQ1296" i="1"/>
  <c r="Y1296" i="1"/>
  <c r="V1296" i="1"/>
  <c r="X1296" i="1"/>
  <c r="W1296" i="1"/>
  <c r="AX1252" i="1"/>
  <c r="AW1252" i="1"/>
  <c r="AV1252" i="1"/>
  <c r="AU1252" i="1"/>
  <c r="AS1252" i="1"/>
  <c r="AR1252" i="1"/>
  <c r="AT1252" i="1"/>
  <c r="AQ1252" i="1"/>
  <c r="Y1252" i="1"/>
  <c r="V1252" i="1"/>
  <c r="X1252" i="1"/>
  <c r="W1252" i="1"/>
  <c r="AX1248" i="1"/>
  <c r="AW1248" i="1"/>
  <c r="AV1248" i="1"/>
  <c r="AU1248" i="1"/>
  <c r="AR1248" i="1"/>
  <c r="AS1248" i="1"/>
  <c r="AQ1248" i="1"/>
  <c r="AT1248" i="1"/>
  <c r="Y1248" i="1"/>
  <c r="V1248" i="1"/>
  <c r="X1248" i="1"/>
  <c r="W1248" i="1"/>
  <c r="AX1226" i="1"/>
  <c r="AW1226" i="1"/>
  <c r="AV1226" i="1"/>
  <c r="AS1226" i="1"/>
  <c r="AT1226" i="1"/>
  <c r="AU1226" i="1"/>
  <c r="AQ1226" i="1"/>
  <c r="AR1226" i="1"/>
  <c r="Y1226" i="1"/>
  <c r="X1226" i="1"/>
  <c r="W1226" i="1"/>
  <c r="V1226" i="1"/>
  <c r="AW89" i="1"/>
  <c r="AV89" i="1"/>
  <c r="AU89" i="1"/>
  <c r="AT89" i="1"/>
  <c r="AR89" i="1"/>
  <c r="AS89" i="1"/>
  <c r="AQ89" i="1"/>
  <c r="X89" i="1"/>
  <c r="W89" i="1"/>
  <c r="V89" i="1"/>
  <c r="AX1187" i="1"/>
  <c r="AW1187" i="1"/>
  <c r="AU1187" i="1"/>
  <c r="AV1187" i="1"/>
  <c r="AS1187" i="1"/>
  <c r="AT1187" i="1"/>
  <c r="Y1187" i="1"/>
  <c r="AQ1187" i="1"/>
  <c r="AR1187" i="1"/>
  <c r="X1187" i="1"/>
  <c r="W1187" i="1"/>
  <c r="V1187" i="1"/>
  <c r="AX1175" i="1"/>
  <c r="AW1175" i="1"/>
  <c r="AU1175" i="1"/>
  <c r="AS1175" i="1"/>
  <c r="AV1175" i="1"/>
  <c r="AT1175" i="1"/>
  <c r="Y1175" i="1"/>
  <c r="AR1175" i="1"/>
  <c r="AQ1175" i="1"/>
  <c r="X1175" i="1"/>
  <c r="W1175" i="1"/>
  <c r="V1175" i="1"/>
  <c r="AX1167" i="1"/>
  <c r="AW1167" i="1"/>
  <c r="AU1167" i="1"/>
  <c r="AV1167" i="1"/>
  <c r="AS1167" i="1"/>
  <c r="AT1167" i="1"/>
  <c r="Y1167" i="1"/>
  <c r="AR1167" i="1"/>
  <c r="AQ1167" i="1"/>
  <c r="X1167" i="1"/>
  <c r="W1167" i="1"/>
  <c r="V1167" i="1"/>
  <c r="AX1135" i="1"/>
  <c r="AW1135" i="1"/>
  <c r="AV1135" i="1"/>
  <c r="AR1135" i="1"/>
  <c r="AU1135" i="1"/>
  <c r="AS1135" i="1"/>
  <c r="AT1135" i="1"/>
  <c r="Y1135" i="1"/>
  <c r="AQ1135" i="1"/>
  <c r="X1135" i="1"/>
  <c r="W1135" i="1"/>
  <c r="V1135" i="1"/>
  <c r="AX1115" i="1"/>
  <c r="AW1115" i="1"/>
  <c r="AV1115" i="1"/>
  <c r="AR1115" i="1"/>
  <c r="AS1115" i="1"/>
  <c r="AU1115" i="1"/>
  <c r="AT1115" i="1"/>
  <c r="Y1115" i="1"/>
  <c r="AQ1115" i="1"/>
  <c r="X1115" i="1"/>
  <c r="W1115" i="1"/>
  <c r="V1115" i="1"/>
  <c r="AX1059" i="1"/>
  <c r="AW1059" i="1"/>
  <c r="AU1059" i="1"/>
  <c r="AV1059" i="1"/>
  <c r="AT1059" i="1"/>
  <c r="AR1059" i="1"/>
  <c r="AS1059" i="1"/>
  <c r="Y1059" i="1"/>
  <c r="AQ1059" i="1"/>
  <c r="X1059" i="1"/>
  <c r="W1059" i="1"/>
  <c r="V1059" i="1"/>
  <c r="AX544" i="1"/>
  <c r="AW544" i="1"/>
  <c r="AV544" i="1"/>
  <c r="AT544" i="1"/>
  <c r="AU544" i="1"/>
  <c r="AR544" i="1"/>
  <c r="AS544" i="1"/>
  <c r="AQ544" i="1"/>
  <c r="Y544" i="1"/>
  <c r="X544" i="1"/>
  <c r="W544" i="1"/>
  <c r="V544" i="1"/>
  <c r="AX791" i="1"/>
  <c r="AW791" i="1"/>
  <c r="AV791" i="1"/>
  <c r="AU791" i="1"/>
  <c r="AR791" i="1"/>
  <c r="AS791" i="1"/>
  <c r="AT791" i="1"/>
  <c r="Y791" i="1"/>
  <c r="AQ791" i="1"/>
  <c r="W791" i="1"/>
  <c r="V791" i="1"/>
  <c r="X791" i="1"/>
  <c r="AX762" i="1"/>
  <c r="AW762" i="1"/>
  <c r="AV762" i="1"/>
  <c r="AU762" i="1"/>
  <c r="AS762" i="1"/>
  <c r="AT762" i="1"/>
  <c r="AR762" i="1"/>
  <c r="AQ762" i="1"/>
  <c r="Y762" i="1"/>
  <c r="V762" i="1"/>
  <c r="X762" i="1"/>
  <c r="W762" i="1"/>
  <c r="AX55" i="1"/>
  <c r="AW55" i="1"/>
  <c r="AV55" i="1"/>
  <c r="AU55" i="1"/>
  <c r="AR55" i="1"/>
  <c r="AS55" i="1"/>
  <c r="AT55" i="1"/>
  <c r="Y55" i="1"/>
  <c r="AQ55" i="1"/>
  <c r="W55" i="1"/>
  <c r="V55" i="1"/>
  <c r="X55" i="1"/>
  <c r="AX52" i="1"/>
  <c r="AW52" i="1"/>
  <c r="AV52" i="1"/>
  <c r="AU52" i="1"/>
  <c r="AT52" i="1"/>
  <c r="AS52" i="1"/>
  <c r="AR52" i="1"/>
  <c r="AQ52" i="1"/>
  <c r="Y52" i="1"/>
  <c r="X52" i="1"/>
  <c r="W52" i="1"/>
  <c r="V52" i="1"/>
  <c r="AX720" i="1"/>
  <c r="AW720" i="1"/>
  <c r="AV720" i="1"/>
  <c r="AT720" i="1"/>
  <c r="AU720" i="1"/>
  <c r="AR720" i="1"/>
  <c r="AS720" i="1"/>
  <c r="AQ720" i="1"/>
  <c r="Y720" i="1"/>
  <c r="X720" i="1"/>
  <c r="W720" i="1"/>
  <c r="V720" i="1"/>
  <c r="AX656" i="1"/>
  <c r="AW656" i="1"/>
  <c r="AV656" i="1"/>
  <c r="AT656" i="1"/>
  <c r="AU656" i="1"/>
  <c r="AR656" i="1"/>
  <c r="AS656" i="1"/>
  <c r="AQ656" i="1"/>
  <c r="Y656" i="1"/>
  <c r="X656" i="1"/>
  <c r="W656" i="1"/>
  <c r="V656" i="1"/>
  <c r="AX499" i="1"/>
  <c r="AW499" i="1"/>
  <c r="AV499" i="1"/>
  <c r="AU499" i="1"/>
  <c r="AT499" i="1"/>
  <c r="AR499" i="1"/>
  <c r="AS499" i="1"/>
  <c r="Y499" i="1"/>
  <c r="AQ499" i="1"/>
  <c r="W499" i="1"/>
  <c r="V499" i="1"/>
  <c r="X499" i="1"/>
  <c r="AX489" i="1"/>
  <c r="AW489" i="1"/>
  <c r="AV489" i="1"/>
  <c r="AU489" i="1"/>
  <c r="AT489" i="1"/>
  <c r="AR489" i="1"/>
  <c r="Y489" i="1"/>
  <c r="AS489" i="1"/>
  <c r="AQ489" i="1"/>
  <c r="X489" i="1"/>
  <c r="W489" i="1"/>
  <c r="V489" i="1"/>
  <c r="AX475" i="1"/>
  <c r="AW475" i="1"/>
  <c r="AV475" i="1"/>
  <c r="AU475" i="1"/>
  <c r="AR475" i="1"/>
  <c r="AS475" i="1"/>
  <c r="AT475" i="1"/>
  <c r="AQ475" i="1"/>
  <c r="Y475" i="1"/>
  <c r="W475" i="1"/>
  <c r="V475" i="1"/>
  <c r="X475" i="1"/>
  <c r="AX1824" i="1"/>
  <c r="AW1824" i="1"/>
  <c r="AV1824" i="1"/>
  <c r="AU1824" i="1"/>
  <c r="AS1824" i="1"/>
  <c r="AQ1824" i="1"/>
  <c r="AT1824" i="1"/>
  <c r="AR1824" i="1"/>
  <c r="V1824" i="1"/>
  <c r="Y1824" i="1"/>
  <c r="X1824" i="1"/>
  <c r="W1824" i="1"/>
  <c r="AX1818" i="1"/>
  <c r="AW1818" i="1"/>
  <c r="AV1818" i="1"/>
  <c r="AU1818" i="1"/>
  <c r="AS1818" i="1"/>
  <c r="AT1818" i="1"/>
  <c r="AQ1818" i="1"/>
  <c r="AR1818" i="1"/>
  <c r="X1818" i="1"/>
  <c r="W1818" i="1"/>
  <c r="V1818" i="1"/>
  <c r="Y1818" i="1"/>
  <c r="AX1814" i="1"/>
  <c r="AW1814" i="1"/>
  <c r="AV1814" i="1"/>
  <c r="AS1814" i="1"/>
  <c r="AU1814" i="1"/>
  <c r="AT1814" i="1"/>
  <c r="AQ1814" i="1"/>
  <c r="AR1814" i="1"/>
  <c r="X1814" i="1"/>
  <c r="W1814" i="1"/>
  <c r="V1814" i="1"/>
  <c r="Y1814" i="1"/>
  <c r="AW454" i="1"/>
  <c r="AU454" i="1"/>
  <c r="AV454" i="1"/>
  <c r="AS454" i="1"/>
  <c r="AQ454" i="1"/>
  <c r="AT454" i="1"/>
  <c r="AR454" i="1"/>
  <c r="V454" i="1"/>
  <c r="X454" i="1"/>
  <c r="W454" i="1"/>
  <c r="AX448" i="1"/>
  <c r="AW448" i="1"/>
  <c r="AV448" i="1"/>
  <c r="AT448" i="1"/>
  <c r="AU448" i="1"/>
  <c r="AR448" i="1"/>
  <c r="AS448" i="1"/>
  <c r="AQ448" i="1"/>
  <c r="Y448" i="1"/>
  <c r="X448" i="1"/>
  <c r="W448" i="1"/>
  <c r="V448" i="1"/>
  <c r="AW444" i="1"/>
  <c r="AV444" i="1"/>
  <c r="AT444" i="1"/>
  <c r="AS444" i="1"/>
  <c r="AU444" i="1"/>
  <c r="AR444" i="1"/>
  <c r="AQ444" i="1"/>
  <c r="X444" i="1"/>
  <c r="W444" i="1"/>
  <c r="V444" i="1"/>
  <c r="AX439" i="1"/>
  <c r="AW439" i="1"/>
  <c r="AV439" i="1"/>
  <c r="AU439" i="1"/>
  <c r="AR439" i="1"/>
  <c r="AS439" i="1"/>
  <c r="AT439" i="1"/>
  <c r="Y439" i="1"/>
  <c r="AQ439" i="1"/>
  <c r="W439" i="1"/>
  <c r="V439" i="1"/>
  <c r="X439" i="1"/>
  <c r="AX1754" i="1"/>
  <c r="AW1754" i="1"/>
  <c r="AV1754" i="1"/>
  <c r="AU1754" i="1"/>
  <c r="AS1754" i="1"/>
  <c r="AT1754" i="1"/>
  <c r="AQ1754" i="1"/>
  <c r="AR1754" i="1"/>
  <c r="Y1754" i="1"/>
  <c r="X1754" i="1"/>
  <c r="W1754" i="1"/>
  <c r="V1754" i="1"/>
  <c r="AX1742" i="1"/>
  <c r="AW1742" i="1"/>
  <c r="AV1742" i="1"/>
  <c r="AS1742" i="1"/>
  <c r="AT1742" i="1"/>
  <c r="AU1742" i="1"/>
  <c r="AR1742" i="1"/>
  <c r="AQ1742" i="1"/>
  <c r="X1742" i="1"/>
  <c r="W1742" i="1"/>
  <c r="V1742" i="1"/>
  <c r="Y1742" i="1"/>
  <c r="AX1737" i="1"/>
  <c r="AV1737" i="1"/>
  <c r="AW1737" i="1"/>
  <c r="AT1737" i="1"/>
  <c r="AR1737" i="1"/>
  <c r="AU1737" i="1"/>
  <c r="AS1737" i="1"/>
  <c r="AQ1737" i="1"/>
  <c r="W1737" i="1"/>
  <c r="V1737" i="1"/>
  <c r="Y1737" i="1"/>
  <c r="X1737" i="1"/>
  <c r="AX1724" i="1"/>
  <c r="AW1724" i="1"/>
  <c r="AV1724" i="1"/>
  <c r="AU1724" i="1"/>
  <c r="AR1724" i="1"/>
  <c r="AT1724" i="1"/>
  <c r="AS1724" i="1"/>
  <c r="AQ1724" i="1"/>
  <c r="V1724" i="1"/>
  <c r="Y1724" i="1"/>
  <c r="X1724" i="1"/>
  <c r="W1724" i="1"/>
  <c r="AX1720" i="1"/>
  <c r="AW1720" i="1"/>
  <c r="AV1720" i="1"/>
  <c r="AU1720" i="1"/>
  <c r="AR1720" i="1"/>
  <c r="AS1720" i="1"/>
  <c r="AT1720" i="1"/>
  <c r="AQ1720" i="1"/>
  <c r="V1720" i="1"/>
  <c r="Y1720" i="1"/>
  <c r="X1720" i="1"/>
  <c r="W1720" i="1"/>
  <c r="AX414" i="1"/>
  <c r="AW414" i="1"/>
  <c r="AV414" i="1"/>
  <c r="AU414" i="1"/>
  <c r="AT414" i="1"/>
  <c r="AS414" i="1"/>
  <c r="AR414" i="1"/>
  <c r="AQ414" i="1"/>
  <c r="Y414" i="1"/>
  <c r="V414" i="1"/>
  <c r="X414" i="1"/>
  <c r="W414" i="1"/>
  <c r="AX1703" i="1"/>
  <c r="AW1703" i="1"/>
  <c r="AU1703" i="1"/>
  <c r="AS1703" i="1"/>
  <c r="AT1703" i="1"/>
  <c r="AR1703" i="1"/>
  <c r="AV1703" i="1"/>
  <c r="AQ1703" i="1"/>
  <c r="Y1703" i="1"/>
  <c r="X1703" i="1"/>
  <c r="W1703" i="1"/>
  <c r="V1703" i="1"/>
  <c r="AX1700" i="1"/>
  <c r="AW1700" i="1"/>
  <c r="AV1700" i="1"/>
  <c r="AR1700" i="1"/>
  <c r="AU1700" i="1"/>
  <c r="AT1700" i="1"/>
  <c r="AS1700" i="1"/>
  <c r="AQ1700" i="1"/>
  <c r="Y1700" i="1"/>
  <c r="V1700" i="1"/>
  <c r="X1700" i="1"/>
  <c r="W1700" i="1"/>
  <c r="AX1698" i="1"/>
  <c r="AW1698" i="1"/>
  <c r="AV1698" i="1"/>
  <c r="AS1698" i="1"/>
  <c r="AT1698" i="1"/>
  <c r="AU1698" i="1"/>
  <c r="AQ1698" i="1"/>
  <c r="AR1698" i="1"/>
  <c r="Y1698" i="1"/>
  <c r="X1698" i="1"/>
  <c r="W1698" i="1"/>
  <c r="V1698" i="1"/>
  <c r="AX1685" i="1"/>
  <c r="AW1685" i="1"/>
  <c r="AV1685" i="1"/>
  <c r="AU1685" i="1"/>
  <c r="AT1685" i="1"/>
  <c r="AS1685" i="1"/>
  <c r="AR1685" i="1"/>
  <c r="AQ1685" i="1"/>
  <c r="Y1685" i="1"/>
  <c r="W1685" i="1"/>
  <c r="V1685" i="1"/>
  <c r="X1685" i="1"/>
  <c r="AX1682" i="1"/>
  <c r="AW1682" i="1"/>
  <c r="AV1682" i="1"/>
  <c r="AS1682" i="1"/>
  <c r="AT1682" i="1"/>
  <c r="AU1682" i="1"/>
  <c r="AQ1682" i="1"/>
  <c r="AR1682" i="1"/>
  <c r="Y1682" i="1"/>
  <c r="X1682" i="1"/>
  <c r="W1682" i="1"/>
  <c r="V1682" i="1"/>
  <c r="AX1678" i="1"/>
  <c r="AW1678" i="1"/>
  <c r="AV1678" i="1"/>
  <c r="AS1678" i="1"/>
  <c r="AT1678" i="1"/>
  <c r="AU1678" i="1"/>
  <c r="AR1678" i="1"/>
  <c r="AQ1678" i="1"/>
  <c r="Y1678" i="1"/>
  <c r="X1678" i="1"/>
  <c r="W1678" i="1"/>
  <c r="V1678" i="1"/>
  <c r="AX391" i="1"/>
  <c r="AW391" i="1"/>
  <c r="AV391" i="1"/>
  <c r="AU391" i="1"/>
  <c r="AR391" i="1"/>
  <c r="AS391" i="1"/>
  <c r="Y391" i="1"/>
  <c r="AQ391" i="1"/>
  <c r="AT391" i="1"/>
  <c r="W391" i="1"/>
  <c r="V391" i="1"/>
  <c r="X391" i="1"/>
  <c r="AX379" i="1"/>
  <c r="AW379" i="1"/>
  <c r="AV379" i="1"/>
  <c r="AU379" i="1"/>
  <c r="AR379" i="1"/>
  <c r="AS379" i="1"/>
  <c r="AT379" i="1"/>
  <c r="AQ379" i="1"/>
  <c r="Y379" i="1"/>
  <c r="W379" i="1"/>
  <c r="V379" i="1"/>
  <c r="X379" i="1"/>
  <c r="AX1650" i="1"/>
  <c r="AW1650" i="1"/>
  <c r="AV1650" i="1"/>
  <c r="AS1650" i="1"/>
  <c r="AT1650" i="1"/>
  <c r="AU1650" i="1"/>
  <c r="AQ1650" i="1"/>
  <c r="AR1650" i="1"/>
  <c r="Y1650" i="1"/>
  <c r="X1650" i="1"/>
  <c r="W1650" i="1"/>
  <c r="V1650" i="1"/>
  <c r="AW375" i="1"/>
  <c r="AV375" i="1"/>
  <c r="AU375" i="1"/>
  <c r="AR375" i="1"/>
  <c r="AS375" i="1"/>
  <c r="AT375" i="1"/>
  <c r="AQ375" i="1"/>
  <c r="W375" i="1"/>
  <c r="V375" i="1"/>
  <c r="X375" i="1"/>
  <c r="AX1640" i="1"/>
  <c r="AW1640" i="1"/>
  <c r="AV1640" i="1"/>
  <c r="AR1640" i="1"/>
  <c r="AU1640" i="1"/>
  <c r="AS1640" i="1"/>
  <c r="AT1640" i="1"/>
  <c r="AQ1640" i="1"/>
  <c r="Y1640" i="1"/>
  <c r="V1640" i="1"/>
  <c r="X1640" i="1"/>
  <c r="W1640" i="1"/>
  <c r="AX1607" i="1"/>
  <c r="AW1607" i="1"/>
  <c r="AU1607" i="1"/>
  <c r="AV1607" i="1"/>
  <c r="AS1607" i="1"/>
  <c r="AT1607" i="1"/>
  <c r="AR1607" i="1"/>
  <c r="AQ1607" i="1"/>
  <c r="Y1607" i="1"/>
  <c r="X1607" i="1"/>
  <c r="W1607" i="1"/>
  <c r="V1607" i="1"/>
  <c r="AX1599" i="1"/>
  <c r="AW1599" i="1"/>
  <c r="AU1599" i="1"/>
  <c r="AV1599" i="1"/>
  <c r="AS1599" i="1"/>
  <c r="AT1599" i="1"/>
  <c r="AR1599" i="1"/>
  <c r="AQ1599" i="1"/>
  <c r="Y1599" i="1"/>
  <c r="X1599" i="1"/>
  <c r="W1599" i="1"/>
  <c r="V1599" i="1"/>
  <c r="AX323" i="1"/>
  <c r="AW323" i="1"/>
  <c r="AV323" i="1"/>
  <c r="AU323" i="1"/>
  <c r="AT323" i="1"/>
  <c r="AR323" i="1"/>
  <c r="AS323" i="1"/>
  <c r="Y323" i="1"/>
  <c r="AQ323" i="1"/>
  <c r="W323" i="1"/>
  <c r="V323" i="1"/>
  <c r="X323" i="1"/>
  <c r="AX1569" i="1"/>
  <c r="AW1569" i="1"/>
  <c r="AV1569" i="1"/>
  <c r="AT1569" i="1"/>
  <c r="AU1569" i="1"/>
  <c r="AR1569" i="1"/>
  <c r="AS1569" i="1"/>
  <c r="AQ1569" i="1"/>
  <c r="Y1569" i="1"/>
  <c r="W1569" i="1"/>
  <c r="V1569" i="1"/>
  <c r="X1569" i="1"/>
  <c r="AX316" i="1"/>
  <c r="AW316" i="1"/>
  <c r="AV316" i="1"/>
  <c r="AT316" i="1"/>
  <c r="AS316" i="1"/>
  <c r="AU316" i="1"/>
  <c r="AR316" i="1"/>
  <c r="AQ316" i="1"/>
  <c r="Y316" i="1"/>
  <c r="X316" i="1"/>
  <c r="W316" i="1"/>
  <c r="V316" i="1"/>
  <c r="AX1546" i="1"/>
  <c r="AW1546" i="1"/>
  <c r="AV1546" i="1"/>
  <c r="AU1546" i="1"/>
  <c r="AS1546" i="1"/>
  <c r="AT1546" i="1"/>
  <c r="AQ1546" i="1"/>
  <c r="AR1546" i="1"/>
  <c r="Y1546" i="1"/>
  <c r="X1546" i="1"/>
  <c r="W1546" i="1"/>
  <c r="V1546" i="1"/>
  <c r="AX1542" i="1"/>
  <c r="AW1542" i="1"/>
  <c r="AV1542" i="1"/>
  <c r="AS1542" i="1"/>
  <c r="AU1542" i="1"/>
  <c r="AT1542" i="1"/>
  <c r="AR1542" i="1"/>
  <c r="AQ1542" i="1"/>
  <c r="Y1542" i="1"/>
  <c r="X1542" i="1"/>
  <c r="W1542" i="1"/>
  <c r="V1542" i="1"/>
  <c r="AX1520" i="1"/>
  <c r="AW1520" i="1"/>
  <c r="AV1520" i="1"/>
  <c r="AU1520" i="1"/>
  <c r="AR1520" i="1"/>
  <c r="AS1520" i="1"/>
  <c r="AT1520" i="1"/>
  <c r="AQ1520" i="1"/>
  <c r="Y1520" i="1"/>
  <c r="V1520" i="1"/>
  <c r="X1520" i="1"/>
  <c r="W1520" i="1"/>
  <c r="AX270" i="1"/>
  <c r="AW270" i="1"/>
  <c r="AV270" i="1"/>
  <c r="AU270" i="1"/>
  <c r="AT270" i="1"/>
  <c r="AS270" i="1"/>
  <c r="AR270" i="1"/>
  <c r="AQ270" i="1"/>
  <c r="Y270" i="1"/>
  <c r="V270" i="1"/>
  <c r="X270" i="1"/>
  <c r="W270" i="1"/>
  <c r="AX1424" i="1"/>
  <c r="AW1424" i="1"/>
  <c r="AV1424" i="1"/>
  <c r="AU1424" i="1"/>
  <c r="AR1424" i="1"/>
  <c r="AS1424" i="1"/>
  <c r="AT1424" i="1"/>
  <c r="AQ1424" i="1"/>
  <c r="Y1424" i="1"/>
  <c r="V1424" i="1"/>
  <c r="X1424" i="1"/>
  <c r="W1424" i="1"/>
  <c r="AX1417" i="1"/>
  <c r="AW1417" i="1"/>
  <c r="AV1417" i="1"/>
  <c r="AT1417" i="1"/>
  <c r="AR1417" i="1"/>
  <c r="AU1417" i="1"/>
  <c r="AS1417" i="1"/>
  <c r="AQ1417" i="1"/>
  <c r="Y1417" i="1"/>
  <c r="W1417" i="1"/>
  <c r="V1417" i="1"/>
  <c r="X1417" i="1"/>
  <c r="AX1413" i="1"/>
  <c r="AW1413" i="1"/>
  <c r="AV1413" i="1"/>
  <c r="AU1413" i="1"/>
  <c r="AT1413" i="1"/>
  <c r="AS1413" i="1"/>
  <c r="AR1413" i="1"/>
  <c r="Y1413" i="1"/>
  <c r="AQ1413" i="1"/>
  <c r="W1413" i="1"/>
  <c r="V1413" i="1"/>
  <c r="X1413" i="1"/>
  <c r="AX1376" i="1"/>
  <c r="AW1376" i="1"/>
  <c r="AV1376" i="1"/>
  <c r="AU1376" i="1"/>
  <c r="AR1376" i="1"/>
  <c r="AS1376" i="1"/>
  <c r="AQ1376" i="1"/>
  <c r="AT1376" i="1"/>
  <c r="Y1376" i="1"/>
  <c r="V1376" i="1"/>
  <c r="X1376" i="1"/>
  <c r="W1376" i="1"/>
  <c r="AX183" i="1"/>
  <c r="AW183" i="1"/>
  <c r="AV183" i="1"/>
  <c r="AU183" i="1"/>
  <c r="AR183" i="1"/>
  <c r="AS183" i="1"/>
  <c r="AT183" i="1"/>
  <c r="Y183" i="1"/>
  <c r="AQ183" i="1"/>
  <c r="W183" i="1"/>
  <c r="V183" i="1"/>
  <c r="X183" i="1"/>
  <c r="AW166" i="1"/>
  <c r="AU166" i="1"/>
  <c r="AS166" i="1"/>
  <c r="AV166" i="1"/>
  <c r="AQ166" i="1"/>
  <c r="AT166" i="1"/>
  <c r="AR166" i="1"/>
  <c r="V166" i="1"/>
  <c r="X166" i="1"/>
  <c r="W166" i="1"/>
  <c r="AX1346" i="1"/>
  <c r="AW1346" i="1"/>
  <c r="AV1346" i="1"/>
  <c r="AS1346" i="1"/>
  <c r="AT1346" i="1"/>
  <c r="AU1346" i="1"/>
  <c r="AQ1346" i="1"/>
  <c r="AR1346" i="1"/>
  <c r="Y1346" i="1"/>
  <c r="X1346" i="1"/>
  <c r="W1346" i="1"/>
  <c r="V1346" i="1"/>
  <c r="AX1345" i="1"/>
  <c r="AW1345" i="1"/>
  <c r="AV1345" i="1"/>
  <c r="AT1345" i="1"/>
  <c r="AU1345" i="1"/>
  <c r="AR1345" i="1"/>
  <c r="AS1345" i="1"/>
  <c r="AQ1345" i="1"/>
  <c r="Y1345" i="1"/>
  <c r="W1345" i="1"/>
  <c r="V1345" i="1"/>
  <c r="X1345" i="1"/>
  <c r="AX1338" i="1"/>
  <c r="AW1338" i="1"/>
  <c r="AV1338" i="1"/>
  <c r="AS1338" i="1"/>
  <c r="AT1338" i="1"/>
  <c r="AU1338" i="1"/>
  <c r="AQ1338" i="1"/>
  <c r="AR1338" i="1"/>
  <c r="Y1338" i="1"/>
  <c r="X1338" i="1"/>
  <c r="W1338" i="1"/>
  <c r="V1338" i="1"/>
  <c r="AX1335" i="1"/>
  <c r="AW1335" i="1"/>
  <c r="AU1335" i="1"/>
  <c r="AV1335" i="1"/>
  <c r="AS1335" i="1"/>
  <c r="AT1335" i="1"/>
  <c r="Y1335" i="1"/>
  <c r="AR1335" i="1"/>
  <c r="AQ1335" i="1"/>
  <c r="X1335" i="1"/>
  <c r="W1335" i="1"/>
  <c r="V1335" i="1"/>
  <c r="AX1324" i="1"/>
  <c r="AW1324" i="1"/>
  <c r="AV1324" i="1"/>
  <c r="AU1324" i="1"/>
  <c r="AS1324" i="1"/>
  <c r="AR1324" i="1"/>
  <c r="AT1324" i="1"/>
  <c r="AQ1324" i="1"/>
  <c r="Y1324" i="1"/>
  <c r="V1324" i="1"/>
  <c r="X1324" i="1"/>
  <c r="W1324" i="1"/>
  <c r="AX143" i="1"/>
  <c r="AW143" i="1"/>
  <c r="AV143" i="1"/>
  <c r="AU143" i="1"/>
  <c r="AR143" i="1"/>
  <c r="AT143" i="1"/>
  <c r="AS143" i="1"/>
  <c r="Y143" i="1"/>
  <c r="AQ143" i="1"/>
  <c r="W143" i="1"/>
  <c r="V143" i="1"/>
  <c r="X143" i="1"/>
  <c r="AX1297" i="1"/>
  <c r="AW1297" i="1"/>
  <c r="AV1297" i="1"/>
  <c r="AT1297" i="1"/>
  <c r="AU1297" i="1"/>
  <c r="AR1297" i="1"/>
  <c r="AS1297" i="1"/>
  <c r="Y1297" i="1"/>
  <c r="AQ1297" i="1"/>
  <c r="W1297" i="1"/>
  <c r="V1297" i="1"/>
  <c r="X1297" i="1"/>
  <c r="AX1273" i="1"/>
  <c r="AW1273" i="1"/>
  <c r="AV1273" i="1"/>
  <c r="AT1273" i="1"/>
  <c r="AU1273" i="1"/>
  <c r="AR1273" i="1"/>
  <c r="AS1273" i="1"/>
  <c r="Y1273" i="1"/>
  <c r="AQ1273" i="1"/>
  <c r="W1273" i="1"/>
  <c r="V1273" i="1"/>
  <c r="X1273" i="1"/>
  <c r="AX1058" i="1"/>
  <c r="AW1058" i="1"/>
  <c r="AU1058" i="1"/>
  <c r="AV1058" i="1"/>
  <c r="AS1058" i="1"/>
  <c r="AT1058" i="1"/>
  <c r="AQ1058" i="1"/>
  <c r="AR1058" i="1"/>
  <c r="Y1058" i="1"/>
  <c r="X1058" i="1"/>
  <c r="W1058" i="1"/>
  <c r="V1058" i="1"/>
  <c r="AX1038" i="1"/>
  <c r="AW1038" i="1"/>
  <c r="AU1038" i="1"/>
  <c r="AV1038" i="1"/>
  <c r="AT1038" i="1"/>
  <c r="AS1038" i="1"/>
  <c r="AR1038" i="1"/>
  <c r="AQ1038" i="1"/>
  <c r="Y1038" i="1"/>
  <c r="X1038" i="1"/>
  <c r="W1038" i="1"/>
  <c r="V1038" i="1"/>
  <c r="AX1030" i="1"/>
  <c r="AW1030" i="1"/>
  <c r="AU1030" i="1"/>
  <c r="AV1030" i="1"/>
  <c r="AS1030" i="1"/>
  <c r="AT1030" i="1"/>
  <c r="AR1030" i="1"/>
  <c r="AQ1030" i="1"/>
  <c r="Y1030" i="1"/>
  <c r="X1030" i="1"/>
  <c r="W1030" i="1"/>
  <c r="V1030" i="1"/>
  <c r="AX1018" i="1"/>
  <c r="AU1018" i="1"/>
  <c r="AV1018" i="1"/>
  <c r="AW1018" i="1"/>
  <c r="AS1018" i="1"/>
  <c r="AT1018" i="1"/>
  <c r="AR1018" i="1"/>
  <c r="AQ1018" i="1"/>
  <c r="Y1018" i="1"/>
  <c r="V1018" i="1"/>
  <c r="X1018" i="1"/>
  <c r="W1018" i="1"/>
  <c r="AX909" i="1"/>
  <c r="AW909" i="1"/>
  <c r="AV909" i="1"/>
  <c r="AU909" i="1"/>
  <c r="AT909" i="1"/>
  <c r="AS909" i="1"/>
  <c r="AQ909" i="1"/>
  <c r="Y909" i="1"/>
  <c r="AR909" i="1"/>
  <c r="X909" i="1"/>
  <c r="W909" i="1"/>
  <c r="V909" i="1"/>
  <c r="AX804" i="1"/>
  <c r="AW804" i="1"/>
  <c r="AV804" i="1"/>
  <c r="AT804" i="1"/>
  <c r="AS804" i="1"/>
  <c r="AR804" i="1"/>
  <c r="AU804" i="1"/>
  <c r="AQ804" i="1"/>
  <c r="Y804" i="1"/>
  <c r="X804" i="1"/>
  <c r="W804" i="1"/>
  <c r="V804" i="1"/>
  <c r="AX746" i="1"/>
  <c r="AW746" i="1"/>
  <c r="AV746" i="1"/>
  <c r="AU746" i="1"/>
  <c r="AS746" i="1"/>
  <c r="AT746" i="1"/>
  <c r="AR746" i="1"/>
  <c r="AQ746" i="1"/>
  <c r="Y746" i="1"/>
  <c r="V746" i="1"/>
  <c r="X746" i="1"/>
  <c r="W746" i="1"/>
  <c r="AX710" i="1"/>
  <c r="AW710" i="1"/>
  <c r="AV710" i="1"/>
  <c r="AU710" i="1"/>
  <c r="AS710" i="1"/>
  <c r="AQ710" i="1"/>
  <c r="AT710" i="1"/>
  <c r="AR710" i="1"/>
  <c r="Y710" i="1"/>
  <c r="V710" i="1"/>
  <c r="X710" i="1"/>
  <c r="W710" i="1"/>
  <c r="AX700" i="1"/>
  <c r="AW700" i="1"/>
  <c r="AV700" i="1"/>
  <c r="AT700" i="1"/>
  <c r="AU700" i="1"/>
  <c r="AS700" i="1"/>
  <c r="AR700" i="1"/>
  <c r="AQ700" i="1"/>
  <c r="Y700" i="1"/>
  <c r="X700" i="1"/>
  <c r="W700" i="1"/>
  <c r="V700" i="1"/>
  <c r="AX687" i="1"/>
  <c r="AW687" i="1"/>
  <c r="AV687" i="1"/>
  <c r="AU687" i="1"/>
  <c r="AR687" i="1"/>
  <c r="AT687" i="1"/>
  <c r="AS687" i="1"/>
  <c r="Y687" i="1"/>
  <c r="AQ687" i="1"/>
  <c r="W687" i="1"/>
  <c r="V687" i="1"/>
  <c r="X687" i="1"/>
  <c r="AX12" i="1"/>
  <c r="AW12" i="1"/>
  <c r="AV12" i="1"/>
  <c r="AT12" i="1"/>
  <c r="AU12" i="1"/>
  <c r="AS12" i="1"/>
  <c r="AR12" i="1"/>
  <c r="AQ12" i="1"/>
  <c r="Y12" i="1"/>
  <c r="X12" i="1"/>
  <c r="W12" i="1"/>
  <c r="V12" i="1"/>
  <c r="AX9" i="1"/>
  <c r="AW9" i="1"/>
  <c r="AV9" i="1"/>
  <c r="AU9" i="1"/>
  <c r="AT9" i="1"/>
  <c r="AR9" i="1"/>
  <c r="Y9" i="1"/>
  <c r="AS9" i="1"/>
  <c r="AQ9" i="1"/>
  <c r="X9" i="1"/>
  <c r="W9" i="1"/>
  <c r="V9" i="1"/>
  <c r="AX75" i="1"/>
  <c r="AW75" i="1"/>
  <c r="AV75" i="1"/>
  <c r="AU75" i="1"/>
  <c r="AR75" i="1"/>
  <c r="AS75" i="1"/>
  <c r="AT75" i="1"/>
  <c r="AQ75" i="1"/>
  <c r="Y75" i="1"/>
  <c r="W75" i="1"/>
  <c r="V75" i="1"/>
  <c r="X75" i="1"/>
  <c r="AX502" i="1"/>
  <c r="AW502" i="1"/>
  <c r="AU502" i="1"/>
  <c r="AV502" i="1"/>
  <c r="AS502" i="1"/>
  <c r="AT502" i="1"/>
  <c r="AQ502" i="1"/>
  <c r="AR502" i="1"/>
  <c r="Y502" i="1"/>
  <c r="V502" i="1"/>
  <c r="X502" i="1"/>
  <c r="W502" i="1"/>
  <c r="AX1873" i="1"/>
  <c r="AW1873" i="1"/>
  <c r="AV1873" i="1"/>
  <c r="AT1873" i="1"/>
  <c r="AU1873" i="1"/>
  <c r="AS1873" i="1"/>
  <c r="AR1873" i="1"/>
  <c r="AQ1873" i="1"/>
  <c r="W1873" i="1"/>
  <c r="V1873" i="1"/>
  <c r="Y1873" i="1"/>
  <c r="X1873" i="1"/>
  <c r="AX491" i="1"/>
  <c r="AV491" i="1"/>
  <c r="AW491" i="1"/>
  <c r="AU491" i="1"/>
  <c r="AR491" i="1"/>
  <c r="AS491" i="1"/>
  <c r="AT491" i="1"/>
  <c r="AQ491" i="1"/>
  <c r="Y491" i="1"/>
  <c r="W491" i="1"/>
  <c r="V491" i="1"/>
  <c r="X491" i="1"/>
  <c r="AX1857" i="1"/>
  <c r="AW1857" i="1"/>
  <c r="AV1857" i="1"/>
  <c r="AT1857" i="1"/>
  <c r="AU1857" i="1"/>
  <c r="AS1857" i="1"/>
  <c r="AR1857" i="1"/>
  <c r="AQ1857" i="1"/>
  <c r="W1857" i="1"/>
  <c r="V1857" i="1"/>
  <c r="Y1857" i="1"/>
  <c r="X1857" i="1"/>
  <c r="AX1854" i="1"/>
  <c r="AW1854" i="1"/>
  <c r="AV1854" i="1"/>
  <c r="AS1854" i="1"/>
  <c r="AT1854" i="1"/>
  <c r="AQ1854" i="1"/>
  <c r="AR1854" i="1"/>
  <c r="AU1854" i="1"/>
  <c r="X1854" i="1"/>
  <c r="W1854" i="1"/>
  <c r="V1854" i="1"/>
  <c r="Y1854" i="1"/>
  <c r="AX1832" i="1"/>
  <c r="AW1832" i="1"/>
  <c r="AV1832" i="1"/>
  <c r="AU1832" i="1"/>
  <c r="AS1832" i="1"/>
  <c r="AT1832" i="1"/>
  <c r="AR1832" i="1"/>
  <c r="AQ1832" i="1"/>
  <c r="V1832" i="1"/>
  <c r="Y1832" i="1"/>
  <c r="X1832" i="1"/>
  <c r="W1832" i="1"/>
  <c r="AX1828" i="1"/>
  <c r="AW1828" i="1"/>
  <c r="AV1828" i="1"/>
  <c r="AU1828" i="1"/>
  <c r="AT1828" i="1"/>
  <c r="AS1828" i="1"/>
  <c r="AR1828" i="1"/>
  <c r="AQ1828" i="1"/>
  <c r="V1828" i="1"/>
  <c r="Y1828" i="1"/>
  <c r="X1828" i="1"/>
  <c r="W1828" i="1"/>
  <c r="AX1806" i="1"/>
  <c r="AW1806" i="1"/>
  <c r="AV1806" i="1"/>
  <c r="AS1806" i="1"/>
  <c r="AT1806" i="1"/>
  <c r="AU1806" i="1"/>
  <c r="AQ1806" i="1"/>
  <c r="AR1806" i="1"/>
  <c r="X1806" i="1"/>
  <c r="W1806" i="1"/>
  <c r="V1806" i="1"/>
  <c r="Y1806" i="1"/>
  <c r="AX1793" i="1"/>
  <c r="AW1793" i="1"/>
  <c r="AV1793" i="1"/>
  <c r="AT1793" i="1"/>
  <c r="AU1793" i="1"/>
  <c r="AS1793" i="1"/>
  <c r="AR1793" i="1"/>
  <c r="AQ1793" i="1"/>
  <c r="W1793" i="1"/>
  <c r="Y1793" i="1"/>
  <c r="V1793" i="1"/>
  <c r="X1793" i="1"/>
  <c r="AX1784" i="1"/>
  <c r="AW1784" i="1"/>
  <c r="AV1784" i="1"/>
  <c r="AU1784" i="1"/>
  <c r="AR1784" i="1"/>
  <c r="AS1784" i="1"/>
  <c r="AT1784" i="1"/>
  <c r="AQ1784" i="1"/>
  <c r="V1784" i="1"/>
  <c r="Y1784" i="1"/>
  <c r="X1784" i="1"/>
  <c r="W1784" i="1"/>
  <c r="AX1781" i="1"/>
  <c r="AW1781" i="1"/>
  <c r="AV1781" i="1"/>
  <c r="AU1781" i="1"/>
  <c r="AT1781" i="1"/>
  <c r="AS1781" i="1"/>
  <c r="AR1781" i="1"/>
  <c r="AQ1781" i="1"/>
  <c r="Y1781" i="1"/>
  <c r="W1781" i="1"/>
  <c r="V1781" i="1"/>
  <c r="X1781" i="1"/>
  <c r="AX1759" i="1"/>
  <c r="AW1759" i="1"/>
  <c r="AU1759" i="1"/>
  <c r="AV1759" i="1"/>
  <c r="AT1759" i="1"/>
  <c r="AR1759" i="1"/>
  <c r="AS1759" i="1"/>
  <c r="AQ1759" i="1"/>
  <c r="Y1759" i="1"/>
  <c r="X1759" i="1"/>
  <c r="W1759" i="1"/>
  <c r="V1759" i="1"/>
  <c r="AX1753" i="1"/>
  <c r="AV1753" i="1"/>
  <c r="AW1753" i="1"/>
  <c r="AT1753" i="1"/>
  <c r="AU1753" i="1"/>
  <c r="AR1753" i="1"/>
  <c r="AS1753" i="1"/>
  <c r="AQ1753" i="1"/>
  <c r="W1753" i="1"/>
  <c r="V1753" i="1"/>
  <c r="Y1753" i="1"/>
  <c r="X1753" i="1"/>
  <c r="AX1747" i="1"/>
  <c r="AW1747" i="1"/>
  <c r="AU1747" i="1"/>
  <c r="AV1747" i="1"/>
  <c r="AT1747" i="1"/>
  <c r="AS1747" i="1"/>
  <c r="AR1747" i="1"/>
  <c r="AQ1747" i="1"/>
  <c r="Y1747" i="1"/>
  <c r="X1747" i="1"/>
  <c r="W1747" i="1"/>
  <c r="V1747" i="1"/>
  <c r="AW1743" i="1"/>
  <c r="AU1743" i="1"/>
  <c r="AV1743" i="1"/>
  <c r="AT1743" i="1"/>
  <c r="AS1743" i="1"/>
  <c r="AR1743" i="1"/>
  <c r="AQ1743" i="1"/>
  <c r="X1743" i="1"/>
  <c r="W1743" i="1"/>
  <c r="V1743" i="1"/>
  <c r="AX425" i="1"/>
  <c r="AW425" i="1"/>
  <c r="AV425" i="1"/>
  <c r="AU425" i="1"/>
  <c r="AT425" i="1"/>
  <c r="AR425" i="1"/>
  <c r="Y425" i="1"/>
  <c r="AS425" i="1"/>
  <c r="AQ425" i="1"/>
  <c r="X425" i="1"/>
  <c r="W425" i="1"/>
  <c r="V425" i="1"/>
  <c r="AX1723" i="1"/>
  <c r="AW1723" i="1"/>
  <c r="AV1723" i="1"/>
  <c r="AU1723" i="1"/>
  <c r="AT1723" i="1"/>
  <c r="AS1723" i="1"/>
  <c r="AR1723" i="1"/>
  <c r="AQ1723" i="1"/>
  <c r="Y1723" i="1"/>
  <c r="X1723" i="1"/>
  <c r="W1723" i="1"/>
  <c r="V1723" i="1"/>
  <c r="AX1708" i="1"/>
  <c r="AW1708" i="1"/>
  <c r="AV1708" i="1"/>
  <c r="AU1708" i="1"/>
  <c r="AR1708" i="1"/>
  <c r="AT1708" i="1"/>
  <c r="AS1708" i="1"/>
  <c r="AQ1708" i="1"/>
  <c r="V1708" i="1"/>
  <c r="Y1708" i="1"/>
  <c r="X1708" i="1"/>
  <c r="W1708" i="1"/>
  <c r="AX405" i="1"/>
  <c r="AW405" i="1"/>
  <c r="AV405" i="1"/>
  <c r="AU405" i="1"/>
  <c r="AT405" i="1"/>
  <c r="AS405" i="1"/>
  <c r="AR405" i="1"/>
  <c r="AQ405" i="1"/>
  <c r="Y405" i="1"/>
  <c r="X405" i="1"/>
  <c r="W405" i="1"/>
  <c r="V405" i="1"/>
  <c r="AX1697" i="1"/>
  <c r="AW1697" i="1"/>
  <c r="AV1697" i="1"/>
  <c r="AT1697" i="1"/>
  <c r="AU1697" i="1"/>
  <c r="AS1697" i="1"/>
  <c r="AR1697" i="1"/>
  <c r="Y1697" i="1"/>
  <c r="AQ1697" i="1"/>
  <c r="W1697" i="1"/>
  <c r="V1697" i="1"/>
  <c r="X1697" i="1"/>
  <c r="AX1691" i="1"/>
  <c r="AW1691" i="1"/>
  <c r="AV1691" i="1"/>
  <c r="AU1691" i="1"/>
  <c r="AT1691" i="1"/>
  <c r="AS1691" i="1"/>
  <c r="AR1691" i="1"/>
  <c r="AQ1691" i="1"/>
  <c r="Y1691" i="1"/>
  <c r="X1691" i="1"/>
  <c r="W1691" i="1"/>
  <c r="V1691" i="1"/>
  <c r="AX1668" i="1"/>
  <c r="AW1668" i="1"/>
  <c r="AV1668" i="1"/>
  <c r="AS1668" i="1"/>
  <c r="AR1668" i="1"/>
  <c r="AU1668" i="1"/>
  <c r="AT1668" i="1"/>
  <c r="AQ1668" i="1"/>
  <c r="Y1668" i="1"/>
  <c r="V1668" i="1"/>
  <c r="X1668" i="1"/>
  <c r="W1668" i="1"/>
  <c r="AX1661" i="1"/>
  <c r="AV1661" i="1"/>
  <c r="AT1661" i="1"/>
  <c r="AS1661" i="1"/>
  <c r="AR1661" i="1"/>
  <c r="AU1661" i="1"/>
  <c r="AW1661" i="1"/>
  <c r="AQ1661" i="1"/>
  <c r="Y1661" i="1"/>
  <c r="W1661" i="1"/>
  <c r="V1661" i="1"/>
  <c r="X1661" i="1"/>
  <c r="AX372" i="1"/>
  <c r="AW372" i="1"/>
  <c r="AV372" i="1"/>
  <c r="AU372" i="1"/>
  <c r="AT372" i="1"/>
  <c r="AS372" i="1"/>
  <c r="AR372" i="1"/>
  <c r="AQ372" i="1"/>
  <c r="Y372" i="1"/>
  <c r="X372" i="1"/>
  <c r="W372" i="1"/>
  <c r="V372" i="1"/>
  <c r="AW1628" i="1"/>
  <c r="AV1628" i="1"/>
  <c r="AU1628" i="1"/>
  <c r="AS1628" i="1"/>
  <c r="AR1628" i="1"/>
  <c r="AT1628" i="1"/>
  <c r="AQ1628" i="1"/>
  <c r="V1628" i="1"/>
  <c r="X1628" i="1"/>
  <c r="W1628" i="1"/>
  <c r="AX1614" i="1"/>
  <c r="AW1614" i="1"/>
  <c r="AV1614" i="1"/>
  <c r="AS1614" i="1"/>
  <c r="AT1614" i="1"/>
  <c r="AU1614" i="1"/>
  <c r="AR1614" i="1"/>
  <c r="AQ1614" i="1"/>
  <c r="Y1614" i="1"/>
  <c r="X1614" i="1"/>
  <c r="W1614" i="1"/>
  <c r="V1614" i="1"/>
  <c r="AX1604" i="1"/>
  <c r="AW1604" i="1"/>
  <c r="AV1604" i="1"/>
  <c r="AS1604" i="1"/>
  <c r="AR1604" i="1"/>
  <c r="AU1604" i="1"/>
  <c r="AT1604" i="1"/>
  <c r="AQ1604" i="1"/>
  <c r="Y1604" i="1"/>
  <c r="V1604" i="1"/>
  <c r="X1604" i="1"/>
  <c r="W1604" i="1"/>
  <c r="AW1558" i="1"/>
  <c r="AX1558" i="1"/>
  <c r="AV1558" i="1"/>
  <c r="AS1558" i="1"/>
  <c r="AU1558" i="1"/>
  <c r="AT1558" i="1"/>
  <c r="AR1558" i="1"/>
  <c r="AQ1558" i="1"/>
  <c r="Y1558" i="1"/>
  <c r="X1558" i="1"/>
  <c r="W1558" i="1"/>
  <c r="V1558" i="1"/>
  <c r="AX277" i="1"/>
  <c r="AW277" i="1"/>
  <c r="AV277" i="1"/>
  <c r="AU277" i="1"/>
  <c r="AT277" i="1"/>
  <c r="AS277" i="1"/>
  <c r="AR277" i="1"/>
  <c r="AQ277" i="1"/>
  <c r="Y277" i="1"/>
  <c r="X277" i="1"/>
  <c r="W277" i="1"/>
  <c r="V277" i="1"/>
  <c r="AX269" i="1"/>
  <c r="AW269" i="1"/>
  <c r="AV269" i="1"/>
  <c r="AU269" i="1"/>
  <c r="AT269" i="1"/>
  <c r="AS269" i="1"/>
  <c r="AR269" i="1"/>
  <c r="AQ269" i="1"/>
  <c r="Y269" i="1"/>
  <c r="X269" i="1"/>
  <c r="W269" i="1"/>
  <c r="V269" i="1"/>
  <c r="AX1453" i="1"/>
  <c r="AW1453" i="1"/>
  <c r="AV1453" i="1"/>
  <c r="AT1453" i="1"/>
  <c r="AU1453" i="1"/>
  <c r="AS1453" i="1"/>
  <c r="AR1453" i="1"/>
  <c r="AQ1453" i="1"/>
  <c r="Y1453" i="1"/>
  <c r="W1453" i="1"/>
  <c r="V1453" i="1"/>
  <c r="X1453" i="1"/>
  <c r="AX1436" i="1"/>
  <c r="AW1436" i="1"/>
  <c r="AV1436" i="1"/>
  <c r="AU1436" i="1"/>
  <c r="AS1436" i="1"/>
  <c r="AR1436" i="1"/>
  <c r="AT1436" i="1"/>
  <c r="AQ1436" i="1"/>
  <c r="Y1436" i="1"/>
  <c r="V1436" i="1"/>
  <c r="X1436" i="1"/>
  <c r="W1436" i="1"/>
  <c r="AX1433" i="1"/>
  <c r="AW1433" i="1"/>
  <c r="AV1433" i="1"/>
  <c r="AT1433" i="1"/>
  <c r="AU1433" i="1"/>
  <c r="AR1433" i="1"/>
  <c r="AS1433" i="1"/>
  <c r="AQ1433" i="1"/>
  <c r="Y1433" i="1"/>
  <c r="W1433" i="1"/>
  <c r="V1433" i="1"/>
  <c r="X1433" i="1"/>
  <c r="AX218" i="1"/>
  <c r="AW218" i="1"/>
  <c r="AV218" i="1"/>
  <c r="AU218" i="1"/>
  <c r="AS218" i="1"/>
  <c r="AT218" i="1"/>
  <c r="AR218" i="1"/>
  <c r="AQ218" i="1"/>
  <c r="Y218" i="1"/>
  <c r="V218" i="1"/>
  <c r="X218" i="1"/>
  <c r="W218" i="1"/>
  <c r="AX1383" i="1"/>
  <c r="AW1383" i="1"/>
  <c r="AU1383" i="1"/>
  <c r="AS1383" i="1"/>
  <c r="AV1383" i="1"/>
  <c r="AT1383" i="1"/>
  <c r="AR1383" i="1"/>
  <c r="AQ1383" i="1"/>
  <c r="Y1383" i="1"/>
  <c r="X1383" i="1"/>
  <c r="W1383" i="1"/>
  <c r="V1383" i="1"/>
  <c r="AX1371" i="1"/>
  <c r="AW1371" i="1"/>
  <c r="AV1371" i="1"/>
  <c r="AU1371" i="1"/>
  <c r="AS1371" i="1"/>
  <c r="AT1371" i="1"/>
  <c r="AQ1371" i="1"/>
  <c r="AR1371" i="1"/>
  <c r="Y1371" i="1"/>
  <c r="X1371" i="1"/>
  <c r="W1371" i="1"/>
  <c r="V1371" i="1"/>
  <c r="AX1351" i="1"/>
  <c r="AW1351" i="1"/>
  <c r="AU1351" i="1"/>
  <c r="AV1351" i="1"/>
  <c r="AS1351" i="1"/>
  <c r="AT1351" i="1"/>
  <c r="AR1351" i="1"/>
  <c r="AQ1351" i="1"/>
  <c r="Y1351" i="1"/>
  <c r="X1351" i="1"/>
  <c r="W1351" i="1"/>
  <c r="V1351" i="1"/>
  <c r="AX1262" i="1"/>
  <c r="AV1262" i="1"/>
  <c r="AW1262" i="1"/>
  <c r="AU1262" i="1"/>
  <c r="AS1262" i="1"/>
  <c r="AT1262" i="1"/>
  <c r="AR1262" i="1"/>
  <c r="AQ1262" i="1"/>
  <c r="Y1262" i="1"/>
  <c r="X1262" i="1"/>
  <c r="W1262" i="1"/>
  <c r="V1262" i="1"/>
  <c r="AX1169" i="1"/>
  <c r="AW1169" i="1"/>
  <c r="AV1169" i="1"/>
  <c r="AT1169" i="1"/>
  <c r="AU1169" i="1"/>
  <c r="AR1169" i="1"/>
  <c r="AS1169" i="1"/>
  <c r="Y1169" i="1"/>
  <c r="AQ1169" i="1"/>
  <c r="W1169" i="1"/>
  <c r="V1169" i="1"/>
  <c r="X1169" i="1"/>
  <c r="AX1165" i="1"/>
  <c r="AW1165" i="1"/>
  <c r="AV1165" i="1"/>
  <c r="AT1165" i="1"/>
  <c r="AS1165" i="1"/>
  <c r="AR1165" i="1"/>
  <c r="AU1165" i="1"/>
  <c r="Y1165" i="1"/>
  <c r="AQ1165" i="1"/>
  <c r="W1165" i="1"/>
  <c r="V1165" i="1"/>
  <c r="X1165" i="1"/>
  <c r="AX1077" i="1"/>
  <c r="AW1077" i="1"/>
  <c r="AV1077" i="1"/>
  <c r="AU1077" i="1"/>
  <c r="AT1077" i="1"/>
  <c r="AS1077" i="1"/>
  <c r="AR1077" i="1"/>
  <c r="Y1077" i="1"/>
  <c r="AQ1077" i="1"/>
  <c r="W1077" i="1"/>
  <c r="V1077" i="1"/>
  <c r="X1077" i="1"/>
  <c r="AX884" i="1"/>
  <c r="AW884" i="1"/>
  <c r="AV884" i="1"/>
  <c r="AT884" i="1"/>
  <c r="AS884" i="1"/>
  <c r="AR884" i="1"/>
  <c r="AU884" i="1"/>
  <c r="AQ884" i="1"/>
  <c r="Y884" i="1"/>
  <c r="X884" i="1"/>
  <c r="W884" i="1"/>
  <c r="V884" i="1"/>
  <c r="AX748" i="1"/>
  <c r="AW748" i="1"/>
  <c r="AV748" i="1"/>
  <c r="AT748" i="1"/>
  <c r="AU748" i="1"/>
  <c r="AS748" i="1"/>
  <c r="AQ748" i="1"/>
  <c r="AR748" i="1"/>
  <c r="Y748" i="1"/>
  <c r="X748" i="1"/>
  <c r="W748" i="1"/>
  <c r="V748" i="1"/>
  <c r="AX745" i="1"/>
  <c r="AW745" i="1"/>
  <c r="AU745" i="1"/>
  <c r="AV745" i="1"/>
  <c r="AT745" i="1"/>
  <c r="AR745" i="1"/>
  <c r="Y745" i="1"/>
  <c r="AS745" i="1"/>
  <c r="AQ745" i="1"/>
  <c r="X745" i="1"/>
  <c r="W745" i="1"/>
  <c r="V745" i="1"/>
  <c r="AX742" i="1"/>
  <c r="AW742" i="1"/>
  <c r="AV742" i="1"/>
  <c r="AU742" i="1"/>
  <c r="AS742" i="1"/>
  <c r="AQ742" i="1"/>
  <c r="AT742" i="1"/>
  <c r="AR742" i="1"/>
  <c r="Y742" i="1"/>
  <c r="V742" i="1"/>
  <c r="X742" i="1"/>
  <c r="W742" i="1"/>
  <c r="AX686" i="1"/>
  <c r="AW686" i="1"/>
  <c r="AU686" i="1"/>
  <c r="AV686" i="1"/>
  <c r="AT686" i="1"/>
  <c r="AS686" i="1"/>
  <c r="AR686" i="1"/>
  <c r="AQ686" i="1"/>
  <c r="Y686" i="1"/>
  <c r="V686" i="1"/>
  <c r="X686" i="1"/>
  <c r="W686" i="1"/>
  <c r="AX662" i="1"/>
  <c r="AW662" i="1"/>
  <c r="AV662" i="1"/>
  <c r="AU662" i="1"/>
  <c r="AS662" i="1"/>
  <c r="AT662" i="1"/>
  <c r="AQ662" i="1"/>
  <c r="AR662" i="1"/>
  <c r="Y662" i="1"/>
  <c r="V662" i="1"/>
  <c r="X662" i="1"/>
  <c r="W662" i="1"/>
  <c r="AX15" i="1"/>
  <c r="AW15" i="1"/>
  <c r="AV15" i="1"/>
  <c r="AU15" i="1"/>
  <c r="AR15" i="1"/>
  <c r="AT15" i="1"/>
  <c r="AS15" i="1"/>
  <c r="Y15" i="1"/>
  <c r="AQ15" i="1"/>
  <c r="W15" i="1"/>
  <c r="V15" i="1"/>
  <c r="X15" i="1"/>
  <c r="AX506" i="1"/>
  <c r="AW506" i="1"/>
  <c r="AV506" i="1"/>
  <c r="AU506" i="1"/>
  <c r="AS506" i="1"/>
  <c r="AT506" i="1"/>
  <c r="AR506" i="1"/>
  <c r="AQ506" i="1"/>
  <c r="Y506" i="1"/>
  <c r="V506" i="1"/>
  <c r="X506" i="1"/>
  <c r="W506" i="1"/>
  <c r="AX820" i="1"/>
  <c r="AW820" i="1"/>
  <c r="AV820" i="1"/>
  <c r="AT820" i="1"/>
  <c r="AU820" i="1"/>
  <c r="AS820" i="1"/>
  <c r="AR820" i="1"/>
  <c r="AQ820" i="1"/>
  <c r="Y820" i="1"/>
  <c r="X820" i="1"/>
  <c r="W820" i="1"/>
  <c r="V820" i="1"/>
  <c r="AW504" i="1"/>
  <c r="AX504" i="1"/>
  <c r="AV504" i="1"/>
  <c r="AT504" i="1"/>
  <c r="AU504" i="1"/>
  <c r="AS504" i="1"/>
  <c r="AR504" i="1"/>
  <c r="AQ504" i="1"/>
  <c r="Y504" i="1"/>
  <c r="X504" i="1"/>
  <c r="W504" i="1"/>
  <c r="V504" i="1"/>
  <c r="AW501" i="1"/>
  <c r="AV501" i="1"/>
  <c r="AU501" i="1"/>
  <c r="AT501" i="1"/>
  <c r="AS501" i="1"/>
  <c r="AR501" i="1"/>
  <c r="AQ501" i="1"/>
  <c r="X501" i="1"/>
  <c r="W501" i="1"/>
  <c r="V501" i="1"/>
  <c r="AX468" i="1"/>
  <c r="AW468" i="1"/>
  <c r="AV468" i="1"/>
  <c r="AU468" i="1"/>
  <c r="AT468" i="1"/>
  <c r="AS468" i="1"/>
  <c r="AR468" i="1"/>
  <c r="AQ468" i="1"/>
  <c r="Y468" i="1"/>
  <c r="X468" i="1"/>
  <c r="W468" i="1"/>
  <c r="V468" i="1"/>
  <c r="AX467" i="1"/>
  <c r="AW467" i="1"/>
  <c r="AV467" i="1"/>
  <c r="AU467" i="1"/>
  <c r="AT467" i="1"/>
  <c r="AR467" i="1"/>
  <c r="AS467" i="1"/>
  <c r="Y467" i="1"/>
  <c r="AQ467" i="1"/>
  <c r="W467" i="1"/>
  <c r="V467" i="1"/>
  <c r="X467" i="1"/>
  <c r="AW1831" i="1"/>
  <c r="AU1831" i="1"/>
  <c r="AS1831" i="1"/>
  <c r="AT1831" i="1"/>
  <c r="AR1831" i="1"/>
  <c r="AV1831" i="1"/>
  <c r="AQ1831" i="1"/>
  <c r="X1831" i="1"/>
  <c r="W1831" i="1"/>
  <c r="V1831" i="1"/>
  <c r="AX1812" i="1"/>
  <c r="AW1812" i="1"/>
  <c r="AV1812" i="1"/>
  <c r="AT1812" i="1"/>
  <c r="AS1812" i="1"/>
  <c r="AR1812" i="1"/>
  <c r="AQ1812" i="1"/>
  <c r="AU1812" i="1"/>
  <c r="V1812" i="1"/>
  <c r="Y1812" i="1"/>
  <c r="X1812" i="1"/>
  <c r="W1812" i="1"/>
  <c r="AX1808" i="1"/>
  <c r="AW1808" i="1"/>
  <c r="AV1808" i="1"/>
  <c r="AU1808" i="1"/>
  <c r="AS1808" i="1"/>
  <c r="AT1808" i="1"/>
  <c r="AQ1808" i="1"/>
  <c r="AR1808" i="1"/>
  <c r="V1808" i="1"/>
  <c r="Y1808" i="1"/>
  <c r="X1808" i="1"/>
  <c r="W1808" i="1"/>
  <c r="AX1795" i="1"/>
  <c r="AW1795" i="1"/>
  <c r="AU1795" i="1"/>
  <c r="AV1795" i="1"/>
  <c r="AT1795" i="1"/>
  <c r="AS1795" i="1"/>
  <c r="AR1795" i="1"/>
  <c r="AQ1795" i="1"/>
  <c r="Y1795" i="1"/>
  <c r="X1795" i="1"/>
  <c r="W1795" i="1"/>
  <c r="V1795" i="1"/>
  <c r="AX1780" i="1"/>
  <c r="AW1780" i="1"/>
  <c r="AV1780" i="1"/>
  <c r="AR1780" i="1"/>
  <c r="AT1780" i="1"/>
  <c r="AU1780" i="1"/>
  <c r="AQ1780" i="1"/>
  <c r="AS1780" i="1"/>
  <c r="V1780" i="1"/>
  <c r="X1780" i="1"/>
  <c r="Y1780" i="1"/>
  <c r="W1780" i="1"/>
  <c r="AX1758" i="1"/>
  <c r="AW1758" i="1"/>
  <c r="AV1758" i="1"/>
  <c r="AS1758" i="1"/>
  <c r="AT1758" i="1"/>
  <c r="AR1758" i="1"/>
  <c r="AQ1758" i="1"/>
  <c r="AU1758" i="1"/>
  <c r="X1758" i="1"/>
  <c r="W1758" i="1"/>
  <c r="V1758" i="1"/>
  <c r="Y1758" i="1"/>
  <c r="AX431" i="1"/>
  <c r="AW431" i="1"/>
  <c r="AV431" i="1"/>
  <c r="AU431" i="1"/>
  <c r="AR431" i="1"/>
  <c r="AT431" i="1"/>
  <c r="AS431" i="1"/>
  <c r="Y431" i="1"/>
  <c r="AQ431" i="1"/>
  <c r="W431" i="1"/>
  <c r="V431" i="1"/>
  <c r="X431" i="1"/>
  <c r="AX411" i="1"/>
  <c r="AW411" i="1"/>
  <c r="AV411" i="1"/>
  <c r="AU411" i="1"/>
  <c r="AR411" i="1"/>
  <c r="AS411" i="1"/>
  <c r="AT411" i="1"/>
  <c r="AQ411" i="1"/>
  <c r="Y411" i="1"/>
  <c r="W411" i="1"/>
  <c r="V411" i="1"/>
  <c r="X411" i="1"/>
  <c r="AX1694" i="1"/>
  <c r="AW1694" i="1"/>
  <c r="AV1694" i="1"/>
  <c r="AS1694" i="1"/>
  <c r="AT1694" i="1"/>
  <c r="AU1694" i="1"/>
  <c r="AR1694" i="1"/>
  <c r="AQ1694" i="1"/>
  <c r="Y1694" i="1"/>
  <c r="X1694" i="1"/>
  <c r="W1694" i="1"/>
  <c r="V1694" i="1"/>
  <c r="AX1667" i="1"/>
  <c r="AW1667" i="1"/>
  <c r="AU1667" i="1"/>
  <c r="AV1667" i="1"/>
  <c r="AS1667" i="1"/>
  <c r="AT1667" i="1"/>
  <c r="AR1667" i="1"/>
  <c r="AQ1667" i="1"/>
  <c r="Y1667" i="1"/>
  <c r="X1667" i="1"/>
  <c r="W1667" i="1"/>
  <c r="V1667" i="1"/>
  <c r="AX1658" i="1"/>
  <c r="AW1658" i="1"/>
  <c r="AV1658" i="1"/>
  <c r="AU1658" i="1"/>
  <c r="AS1658" i="1"/>
  <c r="AT1658" i="1"/>
  <c r="AQ1658" i="1"/>
  <c r="AR1658" i="1"/>
  <c r="Y1658" i="1"/>
  <c r="X1658" i="1"/>
  <c r="W1658" i="1"/>
  <c r="V1658" i="1"/>
  <c r="AX1646" i="1"/>
  <c r="AW1646" i="1"/>
  <c r="AV1646" i="1"/>
  <c r="AS1646" i="1"/>
  <c r="AT1646" i="1"/>
  <c r="AU1646" i="1"/>
  <c r="AR1646" i="1"/>
  <c r="AQ1646" i="1"/>
  <c r="Y1646" i="1"/>
  <c r="X1646" i="1"/>
  <c r="W1646" i="1"/>
  <c r="V1646" i="1"/>
  <c r="AX1638" i="1"/>
  <c r="AW1638" i="1"/>
  <c r="AV1638" i="1"/>
  <c r="AS1638" i="1"/>
  <c r="AU1638" i="1"/>
  <c r="AT1638" i="1"/>
  <c r="AR1638" i="1"/>
  <c r="AQ1638" i="1"/>
  <c r="Y1638" i="1"/>
  <c r="X1638" i="1"/>
  <c r="W1638" i="1"/>
  <c r="V1638" i="1"/>
  <c r="AX1592" i="1"/>
  <c r="AW1592" i="1"/>
  <c r="AV1592" i="1"/>
  <c r="AU1592" i="1"/>
  <c r="AR1592" i="1"/>
  <c r="AS1592" i="1"/>
  <c r="AT1592" i="1"/>
  <c r="AQ1592" i="1"/>
  <c r="Y1592" i="1"/>
  <c r="V1592" i="1"/>
  <c r="X1592" i="1"/>
  <c r="W1592" i="1"/>
  <c r="AX1567" i="1"/>
  <c r="AW1567" i="1"/>
  <c r="AU1567" i="1"/>
  <c r="AV1567" i="1"/>
  <c r="AS1567" i="1"/>
  <c r="AT1567" i="1"/>
  <c r="AR1567" i="1"/>
  <c r="AQ1567" i="1"/>
  <c r="Y1567" i="1"/>
  <c r="X1567" i="1"/>
  <c r="W1567" i="1"/>
  <c r="V1567" i="1"/>
  <c r="AX1560" i="1"/>
  <c r="AW1560" i="1"/>
  <c r="AV1560" i="1"/>
  <c r="AU1560" i="1"/>
  <c r="AR1560" i="1"/>
  <c r="AS1560" i="1"/>
  <c r="AT1560" i="1"/>
  <c r="AQ1560" i="1"/>
  <c r="Y1560" i="1"/>
  <c r="V1560" i="1"/>
  <c r="X1560" i="1"/>
  <c r="W1560" i="1"/>
  <c r="AX309" i="1"/>
  <c r="AW309" i="1"/>
  <c r="AV309" i="1"/>
  <c r="AU309" i="1"/>
  <c r="AT309" i="1"/>
  <c r="AS309" i="1"/>
  <c r="AR309" i="1"/>
  <c r="AQ309" i="1"/>
  <c r="Y309" i="1"/>
  <c r="X309" i="1"/>
  <c r="W309" i="1"/>
  <c r="V309" i="1"/>
  <c r="AX1531" i="1"/>
  <c r="AW1531" i="1"/>
  <c r="AV1531" i="1"/>
  <c r="AU1531" i="1"/>
  <c r="AS1531" i="1"/>
  <c r="AT1531" i="1"/>
  <c r="AQ1531" i="1"/>
  <c r="AR1531" i="1"/>
  <c r="Y1531" i="1"/>
  <c r="X1531" i="1"/>
  <c r="W1531" i="1"/>
  <c r="V1531" i="1"/>
  <c r="AX1501" i="1"/>
  <c r="AW1501" i="1"/>
  <c r="AV1501" i="1"/>
  <c r="AT1501" i="1"/>
  <c r="AS1501" i="1"/>
  <c r="AR1501" i="1"/>
  <c r="AU1501" i="1"/>
  <c r="AQ1501" i="1"/>
  <c r="Y1501" i="1"/>
  <c r="W1501" i="1"/>
  <c r="V1501" i="1"/>
  <c r="X1501" i="1"/>
  <c r="AX1495" i="1"/>
  <c r="AW1495" i="1"/>
  <c r="AU1495" i="1"/>
  <c r="AS1495" i="1"/>
  <c r="AV1495" i="1"/>
  <c r="AT1495" i="1"/>
  <c r="AR1495" i="1"/>
  <c r="AQ1495" i="1"/>
  <c r="Y1495" i="1"/>
  <c r="X1495" i="1"/>
  <c r="W1495" i="1"/>
  <c r="V1495" i="1"/>
  <c r="AW259" i="1"/>
  <c r="AV259" i="1"/>
  <c r="AU259" i="1"/>
  <c r="AT259" i="1"/>
  <c r="AR259" i="1"/>
  <c r="AS259" i="1"/>
  <c r="AQ259" i="1"/>
  <c r="W259" i="1"/>
  <c r="V259" i="1"/>
  <c r="X259" i="1"/>
  <c r="AX1435" i="1"/>
  <c r="AW1435" i="1"/>
  <c r="AV1435" i="1"/>
  <c r="AU1435" i="1"/>
  <c r="AS1435" i="1"/>
  <c r="AT1435" i="1"/>
  <c r="AQ1435" i="1"/>
  <c r="AR1435" i="1"/>
  <c r="Y1435" i="1"/>
  <c r="X1435" i="1"/>
  <c r="W1435" i="1"/>
  <c r="V1435" i="1"/>
  <c r="AX1419" i="1"/>
  <c r="AW1419" i="1"/>
  <c r="AV1419" i="1"/>
  <c r="AU1419" i="1"/>
  <c r="AS1419" i="1"/>
  <c r="AT1419" i="1"/>
  <c r="AR1419" i="1"/>
  <c r="AQ1419" i="1"/>
  <c r="Y1419" i="1"/>
  <c r="X1419" i="1"/>
  <c r="W1419" i="1"/>
  <c r="V1419" i="1"/>
  <c r="AX217" i="1"/>
  <c r="AW217" i="1"/>
  <c r="AV217" i="1"/>
  <c r="AU217" i="1"/>
  <c r="AT217" i="1"/>
  <c r="AR217" i="1"/>
  <c r="AS217" i="1"/>
  <c r="Y217" i="1"/>
  <c r="AQ217" i="1"/>
  <c r="X217" i="1"/>
  <c r="W217" i="1"/>
  <c r="V217" i="1"/>
  <c r="AX211" i="1"/>
  <c r="AW211" i="1"/>
  <c r="AV211" i="1"/>
  <c r="AU211" i="1"/>
  <c r="AT211" i="1"/>
  <c r="AR211" i="1"/>
  <c r="AS211" i="1"/>
  <c r="Y211" i="1"/>
  <c r="AQ211" i="1"/>
  <c r="W211" i="1"/>
  <c r="V211" i="1"/>
  <c r="X211" i="1"/>
  <c r="AX1365" i="1"/>
  <c r="AW1365" i="1"/>
  <c r="AV1365" i="1"/>
  <c r="AT1365" i="1"/>
  <c r="AU1365" i="1"/>
  <c r="AS1365" i="1"/>
  <c r="AR1365" i="1"/>
  <c r="Y1365" i="1"/>
  <c r="AQ1365" i="1"/>
  <c r="W1365" i="1"/>
  <c r="V1365" i="1"/>
  <c r="X1365" i="1"/>
  <c r="AX1358" i="1"/>
  <c r="AV1358" i="1"/>
  <c r="AW1358" i="1"/>
  <c r="AU1358" i="1"/>
  <c r="AS1358" i="1"/>
  <c r="AT1358" i="1"/>
  <c r="AR1358" i="1"/>
  <c r="AQ1358" i="1"/>
  <c r="Y1358" i="1"/>
  <c r="X1358" i="1"/>
  <c r="W1358" i="1"/>
  <c r="V1358" i="1"/>
  <c r="AX1355" i="1"/>
  <c r="AW1355" i="1"/>
  <c r="AV1355" i="1"/>
  <c r="AU1355" i="1"/>
  <c r="AS1355" i="1"/>
  <c r="AT1355" i="1"/>
  <c r="AR1355" i="1"/>
  <c r="AQ1355" i="1"/>
  <c r="Y1355" i="1"/>
  <c r="X1355" i="1"/>
  <c r="W1355" i="1"/>
  <c r="V1355" i="1"/>
  <c r="AX1319" i="1"/>
  <c r="AW1319" i="1"/>
  <c r="AU1319" i="1"/>
  <c r="AS1319" i="1"/>
  <c r="AT1319" i="1"/>
  <c r="Y1319" i="1"/>
  <c r="AR1319" i="1"/>
  <c r="AV1319" i="1"/>
  <c r="AQ1319" i="1"/>
  <c r="X1319" i="1"/>
  <c r="W1319" i="1"/>
  <c r="V1319" i="1"/>
  <c r="AX1317" i="1"/>
  <c r="AW1317" i="1"/>
  <c r="AV1317" i="1"/>
  <c r="AT1317" i="1"/>
  <c r="AU1317" i="1"/>
  <c r="AS1317" i="1"/>
  <c r="AR1317" i="1"/>
  <c r="Y1317" i="1"/>
  <c r="AQ1317" i="1"/>
  <c r="W1317" i="1"/>
  <c r="V1317" i="1"/>
  <c r="X1317" i="1"/>
  <c r="AX1298" i="1"/>
  <c r="AW1298" i="1"/>
  <c r="AV1298" i="1"/>
  <c r="AS1298" i="1"/>
  <c r="AT1298" i="1"/>
  <c r="AU1298" i="1"/>
  <c r="AQ1298" i="1"/>
  <c r="AR1298" i="1"/>
  <c r="Y1298" i="1"/>
  <c r="X1298" i="1"/>
  <c r="W1298" i="1"/>
  <c r="V1298" i="1"/>
  <c r="AX1255" i="1"/>
  <c r="AW1255" i="1"/>
  <c r="AU1255" i="1"/>
  <c r="AS1255" i="1"/>
  <c r="AV1255" i="1"/>
  <c r="AT1255" i="1"/>
  <c r="Y1255" i="1"/>
  <c r="AR1255" i="1"/>
  <c r="AQ1255" i="1"/>
  <c r="X1255" i="1"/>
  <c r="W1255" i="1"/>
  <c r="V1255" i="1"/>
  <c r="AX1148" i="1"/>
  <c r="AW1148" i="1"/>
  <c r="AV1148" i="1"/>
  <c r="AU1148" i="1"/>
  <c r="AS1148" i="1"/>
  <c r="AT1148" i="1"/>
  <c r="AR1148" i="1"/>
  <c r="AQ1148" i="1"/>
  <c r="Y1148" i="1"/>
  <c r="V1148" i="1"/>
  <c r="X1148" i="1"/>
  <c r="W1148" i="1"/>
  <c r="AW1072" i="1"/>
  <c r="AV1072" i="1"/>
  <c r="AT1072" i="1"/>
  <c r="AU1072" i="1"/>
  <c r="AR1072" i="1"/>
  <c r="AS1072" i="1"/>
  <c r="AQ1072" i="1"/>
  <c r="V1072" i="1"/>
  <c r="X1072" i="1"/>
  <c r="W1072" i="1"/>
  <c r="AX932" i="1"/>
  <c r="AW932" i="1"/>
  <c r="AV932" i="1"/>
  <c r="AT932" i="1"/>
  <c r="AU932" i="1"/>
  <c r="AS932" i="1"/>
  <c r="AR932" i="1"/>
  <c r="AQ932" i="1"/>
  <c r="Y932" i="1"/>
  <c r="X932" i="1"/>
  <c r="W932" i="1"/>
  <c r="V932" i="1"/>
  <c r="AX737" i="1"/>
  <c r="AW737" i="1"/>
  <c r="AU737" i="1"/>
  <c r="AV737" i="1"/>
  <c r="AT737" i="1"/>
  <c r="AQ737" i="1"/>
  <c r="AS737" i="1"/>
  <c r="AR737" i="1"/>
  <c r="Y737" i="1"/>
  <c r="X737" i="1"/>
  <c r="W737" i="1"/>
  <c r="V737" i="1"/>
  <c r="AX721" i="1"/>
  <c r="AW721" i="1"/>
  <c r="AU721" i="1"/>
  <c r="AV721" i="1"/>
  <c r="AT721" i="1"/>
  <c r="AS721" i="1"/>
  <c r="AR721" i="1"/>
  <c r="AQ721" i="1"/>
  <c r="Y721" i="1"/>
  <c r="X721" i="1"/>
  <c r="W721" i="1"/>
  <c r="V721" i="1"/>
  <c r="AX702" i="1"/>
  <c r="AW702" i="1"/>
  <c r="AU702" i="1"/>
  <c r="AV702" i="1"/>
  <c r="AT702" i="1"/>
  <c r="AS702" i="1"/>
  <c r="AR702" i="1"/>
  <c r="AQ702" i="1"/>
  <c r="Y702" i="1"/>
  <c r="V702" i="1"/>
  <c r="X702" i="1"/>
  <c r="W702" i="1"/>
  <c r="AX29" i="1"/>
  <c r="AW29" i="1"/>
  <c r="AV29" i="1"/>
  <c r="AU29" i="1"/>
  <c r="AS29" i="1"/>
  <c r="AT29" i="1"/>
  <c r="AQ29" i="1"/>
  <c r="Y29" i="1"/>
  <c r="AR29" i="1"/>
  <c r="X29" i="1"/>
  <c r="W29" i="1"/>
  <c r="V29" i="1"/>
  <c r="AX697" i="1"/>
  <c r="AW697" i="1"/>
  <c r="AU697" i="1"/>
  <c r="AV697" i="1"/>
  <c r="AT697" i="1"/>
  <c r="AR697" i="1"/>
  <c r="AS697" i="1"/>
  <c r="Y697" i="1"/>
  <c r="AQ697" i="1"/>
  <c r="X697" i="1"/>
  <c r="W697" i="1"/>
  <c r="V697" i="1"/>
  <c r="AX21" i="1"/>
  <c r="AW21" i="1"/>
  <c r="AV21" i="1"/>
  <c r="AU21" i="1"/>
  <c r="AT21" i="1"/>
  <c r="AS21" i="1"/>
  <c r="AR21" i="1"/>
  <c r="AQ21" i="1"/>
  <c r="Y21" i="1"/>
  <c r="X21" i="1"/>
  <c r="W21" i="1"/>
  <c r="V21" i="1"/>
  <c r="AX668" i="1"/>
  <c r="AW668" i="1"/>
  <c r="AV668" i="1"/>
  <c r="AT668" i="1"/>
  <c r="AU668" i="1"/>
  <c r="AS668" i="1"/>
  <c r="AR668" i="1"/>
  <c r="AQ668" i="1"/>
  <c r="Y668" i="1"/>
  <c r="X668" i="1"/>
  <c r="W668" i="1"/>
  <c r="V668" i="1"/>
  <c r="U1234" i="1"/>
  <c r="U1240" i="1"/>
  <c r="U1247" i="1"/>
  <c r="U1254" i="1"/>
  <c r="U109" i="1"/>
  <c r="U111" i="1"/>
  <c r="U1264" i="1"/>
  <c r="U1270" i="1"/>
  <c r="U122" i="1"/>
  <c r="U1281" i="1"/>
  <c r="U1286" i="1"/>
  <c r="U1292" i="1"/>
  <c r="U1297" i="1"/>
  <c r="U136" i="1"/>
  <c r="U1307" i="1"/>
  <c r="U143" i="1"/>
  <c r="U146" i="1"/>
  <c r="U1321" i="1"/>
  <c r="U153" i="1"/>
  <c r="U1329" i="1"/>
  <c r="U1335" i="1"/>
  <c r="U1342" i="1"/>
  <c r="U1346" i="1"/>
  <c r="U166" i="1"/>
  <c r="U171" i="1"/>
  <c r="U1359" i="1"/>
  <c r="U1361" i="1"/>
  <c r="U183" i="1"/>
  <c r="U186" i="1"/>
  <c r="U1376" i="1"/>
  <c r="U192" i="1"/>
  <c r="U196" i="1"/>
  <c r="U200" i="1"/>
  <c r="U1396" i="1"/>
  <c r="U1401" i="1"/>
  <c r="U1405" i="1"/>
  <c r="U213" i="1"/>
  <c r="U1413" i="1"/>
  <c r="U1417" i="1"/>
  <c r="U412" i="1"/>
  <c r="U414" i="1"/>
  <c r="U1717" i="1"/>
  <c r="U1720" i="1"/>
  <c r="U422" i="1"/>
  <c r="U1733" i="1"/>
  <c r="U1737" i="1"/>
  <c r="U1742" i="1"/>
  <c r="U1748" i="1"/>
  <c r="U1754" i="1"/>
  <c r="U1760" i="1"/>
  <c r="U1767" i="1"/>
  <c r="U1772" i="1"/>
  <c r="U442" i="1"/>
  <c r="U1785" i="1"/>
  <c r="U446" i="1"/>
  <c r="U1797" i="1"/>
  <c r="U1802" i="1"/>
  <c r="U1807" i="1"/>
  <c r="U1814" i="1"/>
  <c r="U1818" i="1"/>
  <c r="U1824" i="1"/>
  <c r="U1829" i="1"/>
  <c r="U466" i="1"/>
  <c r="U470" i="1"/>
  <c r="U475" i="1"/>
  <c r="U478" i="1"/>
  <c r="U479" i="1"/>
  <c r="U1858" i="1"/>
  <c r="U486" i="1"/>
  <c r="U489" i="1"/>
  <c r="U1871" i="1"/>
  <c r="U498" i="1"/>
  <c r="U503" i="1"/>
  <c r="U224" i="1"/>
  <c r="U1428" i="1"/>
  <c r="U1434" i="1"/>
  <c r="U1439" i="1"/>
  <c r="U236" i="1"/>
  <c r="U1447" i="1"/>
  <c r="U240" i="1"/>
  <c r="U1459" i="1"/>
  <c r="U1465" i="1"/>
  <c r="U249" i="1"/>
  <c r="U255" i="1"/>
  <c r="U1476" i="1"/>
  <c r="U260" i="1"/>
  <c r="U263" i="1"/>
  <c r="U266" i="1"/>
  <c r="U1497" i="1"/>
  <c r="U1503" i="1"/>
  <c r="U274" i="1"/>
  <c r="U280" i="1"/>
  <c r="U1515" i="1"/>
  <c r="U1520" i="1"/>
  <c r="U1526" i="1"/>
  <c r="U293" i="1"/>
  <c r="U297" i="1"/>
  <c r="U1536" i="1"/>
  <c r="U1542" i="1"/>
  <c r="U1546" i="1"/>
  <c r="U1553" i="1"/>
  <c r="U311" i="1"/>
  <c r="U1564" i="1"/>
  <c r="U320" i="1"/>
  <c r="U323" i="1"/>
  <c r="U1576" i="1"/>
  <c r="U329" i="1"/>
  <c r="U1586" i="1"/>
  <c r="U334" i="1"/>
  <c r="U337" i="1"/>
  <c r="U1601" i="1"/>
  <c r="U345" i="1"/>
  <c r="U1610" i="1"/>
  <c r="U1615" i="1"/>
  <c r="U1621" i="1"/>
  <c r="U1626" i="1"/>
  <c r="U359" i="1"/>
  <c r="U1634" i="1"/>
  <c r="U367" i="1"/>
  <c r="U1643" i="1"/>
  <c r="U375" i="1"/>
  <c r="U1653" i="1"/>
  <c r="U379" i="1"/>
  <c r="U1663" i="1"/>
  <c r="U385" i="1"/>
  <c r="U391" i="1"/>
  <c r="U1673" i="1"/>
  <c r="U1678" i="1"/>
  <c r="U1685" i="1"/>
  <c r="U1692" i="1"/>
  <c r="U1698" i="1"/>
  <c r="U1700" i="1"/>
  <c r="U6" i="1"/>
  <c r="U566" i="1"/>
  <c r="U574" i="1"/>
  <c r="U582" i="1"/>
  <c r="U589" i="1"/>
  <c r="U597" i="1"/>
  <c r="U605" i="1"/>
  <c r="U613" i="1"/>
  <c r="U621" i="1"/>
  <c r="U629" i="1"/>
  <c r="U637" i="1"/>
  <c r="U645" i="1"/>
  <c r="U660" i="1"/>
  <c r="U667" i="1"/>
  <c r="U675" i="1"/>
  <c r="U682" i="1"/>
  <c r="U688" i="1"/>
  <c r="U24" i="1"/>
  <c r="U28" i="1"/>
  <c r="U32" i="1"/>
  <c r="U37" i="1"/>
  <c r="U711" i="1"/>
  <c r="U40" i="1"/>
  <c r="U723" i="1"/>
  <c r="U726" i="1"/>
  <c r="U732" i="1"/>
  <c r="U55" i="1"/>
  <c r="U740" i="1"/>
  <c r="U59" i="1"/>
  <c r="U754" i="1"/>
  <c r="U759" i="1"/>
  <c r="U764" i="1"/>
  <c r="U770" i="1"/>
  <c r="U68" i="1"/>
  <c r="U785" i="1"/>
  <c r="U793" i="1"/>
  <c r="U799" i="1"/>
  <c r="U806" i="1"/>
  <c r="U813" i="1"/>
  <c r="U74" i="1"/>
  <c r="U825" i="1"/>
  <c r="U833" i="1"/>
  <c r="U841" i="1"/>
  <c r="U79" i="1"/>
  <c r="U83" i="1"/>
  <c r="U858" i="1"/>
  <c r="U866" i="1"/>
  <c r="U874" i="1"/>
  <c r="U882" i="1"/>
  <c r="U890" i="1"/>
  <c r="U898" i="1"/>
  <c r="U906" i="1"/>
  <c r="U914" i="1"/>
  <c r="U922" i="1"/>
  <c r="U930" i="1"/>
  <c r="U938" i="1"/>
  <c r="U946" i="1"/>
  <c r="U954" i="1"/>
  <c r="U962" i="1"/>
  <c r="U970" i="1"/>
  <c r="U978" i="1"/>
  <c r="U986" i="1"/>
  <c r="U994" i="1"/>
  <c r="U1002" i="1"/>
  <c r="U1010" i="1"/>
  <c r="U1018" i="1"/>
  <c r="U1026" i="1"/>
  <c r="U1034" i="1"/>
  <c r="U1042" i="1"/>
  <c r="U1050" i="1"/>
  <c r="U1058" i="1"/>
  <c r="U1066" i="1"/>
  <c r="U1074" i="1"/>
  <c r="U1082" i="1"/>
  <c r="U1090" i="1"/>
  <c r="U1098" i="1"/>
  <c r="U1106" i="1"/>
  <c r="U1114" i="1"/>
  <c r="U1122" i="1"/>
  <c r="U1130" i="1"/>
  <c r="U1138" i="1"/>
  <c r="U1146" i="1"/>
  <c r="U1154" i="1"/>
  <c r="U1162" i="1"/>
  <c r="U1170" i="1"/>
  <c r="U1178" i="1"/>
  <c r="U1186" i="1"/>
  <c r="U1194" i="1"/>
  <c r="U1202" i="1"/>
  <c r="U1210" i="1"/>
  <c r="U1215" i="1"/>
  <c r="U1220" i="1"/>
  <c r="U1225" i="1"/>
  <c r="U97" i="1"/>
  <c r="U511" i="1"/>
  <c r="U519" i="1"/>
  <c r="U3" i="1"/>
  <c r="U534" i="1"/>
  <c r="U542" i="1"/>
  <c r="U548" i="1"/>
  <c r="U556" i="1"/>
  <c r="U562" i="1"/>
  <c r="U570" i="1"/>
  <c r="U578" i="1"/>
  <c r="U586" i="1"/>
  <c r="U593" i="1"/>
  <c r="U601" i="1"/>
  <c r="U609" i="1"/>
  <c r="U617" i="1"/>
  <c r="U625" i="1"/>
  <c r="U633" i="1"/>
  <c r="U641" i="1"/>
  <c r="U648" i="1"/>
  <c r="U653" i="1"/>
  <c r="U17" i="1"/>
  <c r="U663" i="1"/>
  <c r="U671" i="1"/>
  <c r="U678" i="1"/>
  <c r="U685" i="1"/>
  <c r="U692" i="1"/>
  <c r="U696" i="1"/>
  <c r="U701" i="1"/>
  <c r="U34" i="1"/>
  <c r="U38" i="1"/>
  <c r="U715" i="1"/>
  <c r="U720" i="1"/>
  <c r="U45" i="1"/>
  <c r="U729" i="1"/>
  <c r="U52" i="1"/>
  <c r="U736" i="1"/>
  <c r="U744" i="1"/>
  <c r="U750" i="1"/>
  <c r="U757" i="1"/>
  <c r="U762" i="1"/>
  <c r="U766" i="1"/>
  <c r="U774" i="1"/>
  <c r="U781" i="1"/>
  <c r="U789" i="1"/>
  <c r="U797" i="1"/>
  <c r="U802" i="1"/>
  <c r="U72" i="1"/>
  <c r="U73" i="1"/>
  <c r="U821" i="1"/>
  <c r="U829" i="1"/>
  <c r="U837" i="1"/>
  <c r="U844" i="1"/>
  <c r="U849" i="1"/>
  <c r="U854" i="1"/>
  <c r="U862" i="1"/>
  <c r="U870" i="1"/>
  <c r="U878" i="1"/>
  <c r="U886" i="1"/>
  <c r="U894" i="1"/>
  <c r="U902" i="1"/>
  <c r="U910" i="1"/>
  <c r="U918" i="1"/>
  <c r="U926" i="1"/>
  <c r="U934" i="1"/>
  <c r="U942" i="1"/>
  <c r="U950" i="1"/>
  <c r="U958" i="1"/>
  <c r="U966" i="1"/>
  <c r="U974" i="1"/>
  <c r="U982" i="1"/>
  <c r="U990" i="1"/>
  <c r="U998" i="1"/>
  <c r="U1006" i="1"/>
  <c r="U1014" i="1"/>
  <c r="U1022" i="1"/>
  <c r="U1030" i="1"/>
  <c r="U1038" i="1"/>
  <c r="U1046" i="1"/>
  <c r="U1054" i="1"/>
  <c r="U1062" i="1"/>
  <c r="U1070" i="1"/>
  <c r="U1078" i="1"/>
  <c r="U1086" i="1"/>
  <c r="U1094" i="1"/>
  <c r="U1102" i="1"/>
  <c r="U1110" i="1"/>
  <c r="U1118" i="1"/>
  <c r="U1126" i="1"/>
  <c r="U1134" i="1"/>
  <c r="U1142" i="1"/>
  <c r="U1150" i="1"/>
  <c r="U1158" i="1"/>
  <c r="U1166" i="1"/>
  <c r="U1174" i="1"/>
  <c r="U1182" i="1"/>
  <c r="U1190" i="1"/>
  <c r="U1198" i="1"/>
  <c r="U1206" i="1"/>
  <c r="U85" i="1"/>
  <c r="U88" i="1"/>
  <c r="U91" i="1"/>
  <c r="U94" i="1"/>
  <c r="U1232" i="1"/>
  <c r="U100" i="1"/>
  <c r="U1244" i="1"/>
  <c r="U1251" i="1"/>
  <c r="U106" i="1"/>
  <c r="U1260" i="1"/>
  <c r="U1263" i="1"/>
  <c r="U119" i="1"/>
  <c r="U1273" i="1"/>
  <c r="U124" i="1"/>
  <c r="U127" i="1"/>
  <c r="U1290" i="1"/>
  <c r="U1295" i="1"/>
  <c r="U1300" i="1"/>
  <c r="U1304" i="1"/>
  <c r="U140" i="1"/>
  <c r="U145" i="1"/>
  <c r="U148" i="1"/>
  <c r="U1324" i="1"/>
  <c r="U155" i="1"/>
  <c r="U157" i="1"/>
  <c r="U1338" i="1"/>
  <c r="U1345" i="1"/>
  <c r="U1349" i="1"/>
  <c r="U168" i="1"/>
  <c r="U173" i="1"/>
  <c r="U178" i="1"/>
  <c r="U182" i="1"/>
  <c r="U185" i="1"/>
  <c r="U188" i="1"/>
  <c r="U191" i="1"/>
  <c r="U194" i="1"/>
  <c r="U1388" i="1"/>
  <c r="U1393" i="1"/>
  <c r="U202" i="1"/>
  <c r="U1403" i="1"/>
  <c r="U1408" i="1"/>
  <c r="U1412" i="1"/>
  <c r="U1415" i="1"/>
  <c r="U1421" i="1"/>
  <c r="U1424" i="1"/>
  <c r="U1430" i="1"/>
  <c r="U1437" i="1"/>
  <c r="U232" i="1"/>
  <c r="U1444" i="1"/>
  <c r="U1450" i="1"/>
  <c r="U242" i="1"/>
  <c r="U1462" i="1"/>
  <c r="U995" i="1"/>
  <c r="U1003" i="1"/>
  <c r="U1011" i="1"/>
  <c r="U1019" i="1"/>
  <c r="U1027" i="1"/>
  <c r="U1035" i="1"/>
  <c r="U1043" i="1"/>
  <c r="U1051" i="1"/>
  <c r="U1059" i="1"/>
  <c r="U1067" i="1"/>
  <c r="U1075" i="1"/>
  <c r="U1083" i="1"/>
  <c r="U1091" i="1"/>
  <c r="U1099" i="1"/>
  <c r="U1107" i="1"/>
  <c r="U1115" i="1"/>
  <c r="U1123" i="1"/>
  <c r="U1131" i="1"/>
  <c r="U1139" i="1"/>
  <c r="U1147" i="1"/>
  <c r="U1155" i="1"/>
  <c r="U1163" i="1"/>
  <c r="U1171" i="1"/>
  <c r="U1179" i="1"/>
  <c r="U1187" i="1"/>
  <c r="U1195" i="1"/>
  <c r="U1203" i="1"/>
  <c r="U1211" i="1"/>
  <c r="U1216" i="1"/>
  <c r="U1221" i="1"/>
  <c r="U1226" i="1"/>
  <c r="U1229" i="1"/>
  <c r="U1235" i="1"/>
  <c r="U1241" i="1"/>
  <c r="U1248" i="1"/>
  <c r="U104" i="1"/>
  <c r="U1257" i="1"/>
  <c r="U112" i="1"/>
  <c r="U118" i="1"/>
  <c r="U1271" i="1"/>
  <c r="U1276" i="1"/>
  <c r="U125" i="1"/>
  <c r="U1287" i="1"/>
  <c r="U1293" i="1"/>
  <c r="U133" i="1"/>
  <c r="U1302" i="1"/>
  <c r="U1308" i="1"/>
  <c r="U1311" i="1"/>
  <c r="U1316" i="1"/>
  <c r="U149" i="1"/>
  <c r="U154" i="1"/>
  <c r="U1330" i="1"/>
  <c r="U1336" i="1"/>
  <c r="U1343" i="1"/>
  <c r="U1347" i="1"/>
  <c r="U1352" i="1"/>
  <c r="U172" i="1"/>
  <c r="U175" i="1"/>
  <c r="U1362" i="1"/>
  <c r="U1367" i="1"/>
  <c r="U1372" i="1"/>
  <c r="U1377" i="1"/>
  <c r="U193" i="1"/>
  <c r="U197" i="1"/>
  <c r="U1390" i="1"/>
  <c r="U1397" i="1"/>
  <c r="U1402" i="1"/>
  <c r="U209" i="1"/>
  <c r="U1409" i="1"/>
  <c r="U1414" i="1"/>
  <c r="U1418" i="1"/>
  <c r="U1422" i="1"/>
  <c r="U1429" i="1"/>
  <c r="U228" i="1"/>
  <c r="U1440" i="1"/>
  <c r="U1442" i="1"/>
  <c r="U1448" i="1"/>
  <c r="U1454" i="1"/>
  <c r="U1460" i="1"/>
  <c r="U1466" i="1"/>
  <c r="U250" i="1"/>
  <c r="U1471" i="1"/>
  <c r="U1477" i="1"/>
  <c r="U1482" i="1"/>
  <c r="U264" i="1"/>
  <c r="U267" i="1"/>
  <c r="U1498" i="1"/>
  <c r="U1504" i="1"/>
  <c r="U275" i="1"/>
  <c r="U1510" i="1"/>
  <c r="U283" i="1"/>
  <c r="U1521" i="1"/>
  <c r="U288" i="1"/>
  <c r="U294" i="1"/>
  <c r="U298" i="1"/>
  <c r="U1537" i="1"/>
  <c r="U1543" i="1"/>
  <c r="U1547" i="1"/>
  <c r="U1554" i="1"/>
  <c r="U1559" i="1"/>
  <c r="U314" i="1"/>
  <c r="U1566" i="1"/>
  <c r="U1571" i="1"/>
  <c r="U326" i="1"/>
  <c r="U1581" i="1"/>
  <c r="U1587" i="1"/>
  <c r="U335" i="1"/>
  <c r="U338" i="1"/>
  <c r="U1602" i="1"/>
  <c r="U346" i="1"/>
  <c r="U348" i="1"/>
  <c r="U1616" i="1"/>
  <c r="U1622" i="1"/>
  <c r="U356" i="1"/>
  <c r="U1631" i="1"/>
  <c r="U364" i="1"/>
  <c r="U368" i="1"/>
  <c r="U1644" i="1"/>
  <c r="U1647" i="1"/>
  <c r="U1654" i="1"/>
  <c r="U1659" i="1"/>
  <c r="U1664" i="1"/>
  <c r="U1669" i="1"/>
  <c r="U392" i="1"/>
  <c r="U397" i="1"/>
  <c r="U1679" i="1"/>
  <c r="U1686" i="1"/>
  <c r="U1693" i="1"/>
  <c r="U1699" i="1"/>
  <c r="U1701" i="1"/>
  <c r="U1706" i="1"/>
  <c r="U1712" i="1"/>
  <c r="U417" i="1"/>
  <c r="U1721" i="1"/>
  <c r="U1728" i="1"/>
  <c r="U1734" i="1"/>
  <c r="U429" i="1"/>
  <c r="U432" i="1"/>
  <c r="U1749" i="1"/>
  <c r="U1755" i="1"/>
  <c r="U1761" i="1"/>
  <c r="U1768" i="1"/>
  <c r="U1773" i="1"/>
  <c r="U443" i="1"/>
  <c r="U1786" i="1"/>
  <c r="U1792" i="1"/>
  <c r="U449" i="1"/>
  <c r="U452" i="1"/>
  <c r="U455" i="1"/>
  <c r="U1815" i="1"/>
  <c r="U1819" i="1"/>
  <c r="U462" i="1"/>
  <c r="U1830" i="1"/>
  <c r="U1836" i="1"/>
  <c r="U1840" i="1"/>
  <c r="U1843" i="1"/>
  <c r="U1848" i="1"/>
  <c r="U1855" i="1"/>
  <c r="U1859" i="1"/>
  <c r="U1864" i="1"/>
  <c r="U1869" i="1"/>
  <c r="U495" i="1"/>
  <c r="U1876" i="1"/>
  <c r="U1879" i="1"/>
  <c r="U1467" i="1"/>
  <c r="U252" i="1"/>
  <c r="U1473" i="1"/>
  <c r="U1480" i="1"/>
  <c r="U1485" i="1"/>
  <c r="U1488" i="1"/>
  <c r="U1493" i="1"/>
  <c r="U270" i="1"/>
  <c r="U271" i="1"/>
  <c r="U1508" i="1"/>
  <c r="U282" i="1"/>
  <c r="U284" i="1"/>
  <c r="U1523" i="1"/>
  <c r="U290" i="1"/>
  <c r="U296" i="1"/>
  <c r="U300" i="1"/>
  <c r="U302" i="1"/>
  <c r="U305" i="1"/>
  <c r="U1549" i="1"/>
  <c r="U1555" i="1"/>
  <c r="U1561" i="1"/>
  <c r="U316" i="1"/>
  <c r="U1569" i="1"/>
  <c r="U324" i="1"/>
  <c r="U1579" i="1"/>
  <c r="U1584" i="1"/>
  <c r="U1589" i="1"/>
  <c r="U1593" i="1"/>
  <c r="U1599" i="1"/>
  <c r="U341" i="1"/>
  <c r="U1607" i="1"/>
  <c r="U349" i="1"/>
  <c r="U351" i="1"/>
  <c r="U355" i="1"/>
  <c r="U1629" i="1"/>
  <c r="U1632" i="1"/>
  <c r="U1637" i="1"/>
  <c r="U1640" i="1"/>
  <c r="U373" i="1"/>
  <c r="U1650" i="1"/>
  <c r="U377" i="1"/>
  <c r="U1662" i="1"/>
  <c r="U383" i="1"/>
  <c r="U388" i="1"/>
  <c r="U395" i="1"/>
  <c r="U1675" i="1"/>
  <c r="U1682" i="1"/>
  <c r="U1689" i="1"/>
  <c r="U402" i="1"/>
  <c r="U406" i="1"/>
  <c r="U1703" i="1"/>
  <c r="U1709" i="1"/>
  <c r="U1715" i="1"/>
  <c r="U1718" i="1"/>
  <c r="U1724" i="1"/>
  <c r="U1730" i="1"/>
  <c r="U426" i="1"/>
  <c r="U1739" i="1"/>
  <c r="U1744" i="1"/>
  <c r="U434" i="1"/>
  <c r="U1757" i="1"/>
  <c r="U438" i="1"/>
  <c r="U439" i="1"/>
  <c r="U1776" i="1"/>
  <c r="U444" i="1"/>
  <c r="U1788" i="1"/>
  <c r="U448" i="1"/>
  <c r="U450" i="1"/>
  <c r="U454" i="1"/>
  <c r="U1810" i="1"/>
  <c r="U457" i="1"/>
  <c r="U460" i="1"/>
  <c r="U1827" i="1"/>
  <c r="U1833" i="1"/>
  <c r="U1838" i="1"/>
  <c r="U472" i="1"/>
  <c r="U477" i="1"/>
  <c r="U1851" i="1"/>
  <c r="U482" i="1"/>
  <c r="U1861" i="1"/>
  <c r="U487" i="1"/>
  <c r="U1870" i="1"/>
  <c r="U496" i="1"/>
  <c r="U499" i="1"/>
  <c r="U505" i="1"/>
  <c r="U508" i="1"/>
  <c r="U516" i="1"/>
  <c r="U524" i="1"/>
  <c r="U531" i="1"/>
  <c r="U539" i="1"/>
  <c r="U5" i="1"/>
  <c r="U553" i="1"/>
  <c r="U7" i="1"/>
  <c r="U567" i="1"/>
  <c r="U575" i="1"/>
  <c r="U583" i="1"/>
  <c r="U590" i="1"/>
  <c r="U598" i="1"/>
  <c r="U606" i="1"/>
  <c r="U614" i="1"/>
  <c r="U622" i="1"/>
  <c r="U630" i="1"/>
  <c r="U638" i="1"/>
  <c r="U646" i="1"/>
  <c r="U652" i="1"/>
  <c r="U14" i="1"/>
  <c r="U661" i="1"/>
  <c r="U668" i="1"/>
  <c r="U676" i="1"/>
  <c r="U683" i="1"/>
  <c r="U689" i="1"/>
  <c r="U25" i="1"/>
  <c r="U698" i="1"/>
  <c r="U702" i="1"/>
  <c r="U705" i="1"/>
  <c r="U712" i="1"/>
  <c r="U41" i="1"/>
  <c r="U43" i="1"/>
  <c r="U727" i="1"/>
  <c r="U50" i="1"/>
  <c r="U735" i="1"/>
  <c r="U741" i="1"/>
  <c r="U747" i="1"/>
  <c r="U755" i="1"/>
  <c r="U760" i="1"/>
  <c r="U765" i="1"/>
  <c r="U771" i="1"/>
  <c r="U778" i="1"/>
  <c r="U786" i="1"/>
  <c r="U794" i="1"/>
  <c r="U800" i="1"/>
  <c r="U807" i="1"/>
  <c r="U814" i="1"/>
  <c r="U75" i="1"/>
  <c r="U826" i="1"/>
  <c r="U834" i="1"/>
  <c r="U77" i="1"/>
  <c r="U80" i="1"/>
  <c r="U851" i="1"/>
  <c r="U859" i="1"/>
  <c r="U867" i="1"/>
  <c r="U875" i="1"/>
  <c r="U883" i="1"/>
  <c r="U891" i="1"/>
  <c r="U899" i="1"/>
  <c r="U907" i="1"/>
  <c r="U915" i="1"/>
  <c r="U923" i="1"/>
  <c r="U931" i="1"/>
  <c r="U939" i="1"/>
  <c r="U947" i="1"/>
  <c r="U955" i="1"/>
  <c r="U963" i="1"/>
  <c r="U971" i="1"/>
  <c r="U979" i="1"/>
  <c r="U987" i="1"/>
  <c r="U509" i="1"/>
  <c r="U517" i="1"/>
  <c r="U525" i="1"/>
  <c r="U532" i="1"/>
  <c r="U540" i="1"/>
  <c r="U546" i="1"/>
  <c r="U554" i="1"/>
  <c r="U560" i="1"/>
  <c r="U568" i="1"/>
  <c r="U576" i="1"/>
  <c r="U584" i="1"/>
  <c r="U591" i="1"/>
  <c r="U599" i="1"/>
  <c r="U607" i="1"/>
  <c r="U615" i="1"/>
  <c r="U623" i="1"/>
  <c r="U631" i="1"/>
  <c r="U639" i="1"/>
  <c r="U647" i="1"/>
  <c r="U11" i="1"/>
  <c r="U15" i="1"/>
  <c r="U662" i="1"/>
  <c r="U669" i="1"/>
  <c r="U19" i="1"/>
  <c r="U684" i="1"/>
  <c r="U690" i="1"/>
  <c r="U694" i="1"/>
  <c r="U699" i="1"/>
  <c r="U33" i="1"/>
  <c r="U706" i="1"/>
  <c r="U713" i="1"/>
  <c r="U718" i="1"/>
  <c r="U724" i="1"/>
  <c r="U728" i="1"/>
  <c r="U51" i="1"/>
  <c r="U56" i="1"/>
  <c r="U742" i="1"/>
  <c r="U748" i="1"/>
  <c r="U756" i="1"/>
  <c r="U761" i="1"/>
  <c r="U66" i="1"/>
  <c r="U772" i="1"/>
  <c r="U779" i="1"/>
  <c r="U787" i="1"/>
  <c r="U795" i="1"/>
  <c r="U801" i="1"/>
  <c r="U808" i="1"/>
  <c r="U815" i="1"/>
  <c r="U820" i="1"/>
  <c r="U827" i="1"/>
  <c r="U835" i="1"/>
  <c r="U842" i="1"/>
  <c r="U847" i="1"/>
  <c r="U852" i="1"/>
  <c r="U860" i="1"/>
  <c r="U868" i="1"/>
  <c r="U876" i="1"/>
  <c r="U884" i="1"/>
  <c r="U892" i="1"/>
  <c r="U900" i="1"/>
  <c r="U908" i="1"/>
  <c r="U916" i="1"/>
  <c r="U924" i="1"/>
  <c r="U932" i="1"/>
  <c r="U940" i="1"/>
  <c r="U948" i="1"/>
  <c r="U956" i="1"/>
  <c r="U964" i="1"/>
  <c r="U972" i="1"/>
  <c r="U980" i="1"/>
  <c r="U988" i="1"/>
  <c r="U996" i="1"/>
  <c r="U1004" i="1"/>
  <c r="U1012" i="1"/>
  <c r="U1020" i="1"/>
  <c r="U1028" i="1"/>
  <c r="U1036" i="1"/>
  <c r="U1044" i="1"/>
  <c r="U1052" i="1"/>
  <c r="U1060" i="1"/>
  <c r="U1068" i="1"/>
  <c r="U1076" i="1"/>
  <c r="U1084" i="1"/>
  <c r="U1092" i="1"/>
  <c r="U1100" i="1"/>
  <c r="U1108" i="1"/>
  <c r="U1116" i="1"/>
  <c r="U1124" i="1"/>
  <c r="U1132" i="1"/>
  <c r="U1140" i="1"/>
  <c r="U1148" i="1"/>
  <c r="U1156" i="1"/>
  <c r="U1164" i="1"/>
  <c r="U1172" i="1"/>
  <c r="U1180" i="1"/>
  <c r="U1188" i="1"/>
  <c r="U1196" i="1"/>
  <c r="U1204" i="1"/>
  <c r="U1212" i="1"/>
  <c r="U1217" i="1"/>
  <c r="U1222" i="1"/>
  <c r="U1227" i="1"/>
  <c r="U1230" i="1"/>
  <c r="U1236" i="1"/>
  <c r="U1242" i="1"/>
  <c r="U1249" i="1"/>
  <c r="U1255" i="1"/>
  <c r="U512" i="1"/>
  <c r="U520" i="1"/>
  <c r="U527" i="1"/>
  <c r="U535" i="1"/>
  <c r="U543" i="1"/>
  <c r="U549" i="1"/>
  <c r="U557" i="1"/>
  <c r="U563" i="1"/>
  <c r="U571" i="1"/>
  <c r="U579" i="1"/>
  <c r="U8" i="1"/>
  <c r="U594" i="1"/>
  <c r="U602" i="1"/>
  <c r="U610" i="1"/>
  <c r="U618" i="1"/>
  <c r="U626" i="1"/>
  <c r="U634" i="1"/>
  <c r="U642" i="1"/>
  <c r="U649" i="1"/>
  <c r="U654" i="1"/>
  <c r="U657" i="1"/>
  <c r="U664" i="1"/>
  <c r="U672" i="1"/>
  <c r="U679" i="1"/>
  <c r="U21" i="1"/>
  <c r="U693" i="1"/>
  <c r="U697" i="1"/>
  <c r="U29" i="1"/>
  <c r="U35" i="1"/>
  <c r="U708" i="1"/>
  <c r="U39" i="1"/>
  <c r="U721" i="1"/>
  <c r="U46" i="1"/>
  <c r="U49" i="1"/>
  <c r="U734" i="1"/>
  <c r="U737" i="1"/>
  <c r="U58" i="1"/>
  <c r="U751" i="1"/>
  <c r="U61" i="1"/>
  <c r="U64" i="1"/>
  <c r="U767" i="1"/>
  <c r="U775" i="1"/>
  <c r="U782" i="1"/>
  <c r="U790" i="1"/>
  <c r="U69" i="1"/>
  <c r="U803" i="1"/>
  <c r="U810" i="1"/>
  <c r="U817" i="1"/>
  <c r="U822" i="1"/>
  <c r="U830" i="1"/>
  <c r="U838" i="1"/>
  <c r="U78" i="1"/>
  <c r="U81" i="1"/>
  <c r="U855" i="1"/>
  <c r="U863" i="1"/>
  <c r="U871" i="1"/>
  <c r="U879" i="1"/>
  <c r="U887" i="1"/>
  <c r="U895" i="1"/>
  <c r="U903" i="1"/>
  <c r="U911" i="1"/>
  <c r="U919" i="1"/>
  <c r="U927" i="1"/>
  <c r="U935" i="1"/>
  <c r="U943" i="1"/>
  <c r="U513" i="1"/>
  <c r="U521" i="1"/>
  <c r="U528" i="1"/>
  <c r="U536" i="1"/>
  <c r="U544" i="1"/>
  <c r="U550" i="1"/>
  <c r="U558" i="1"/>
  <c r="U564" i="1"/>
  <c r="U572" i="1"/>
  <c r="U580" i="1"/>
  <c r="U587" i="1"/>
  <c r="U595" i="1"/>
  <c r="U603" i="1"/>
  <c r="U611" i="1"/>
  <c r="U619" i="1"/>
  <c r="U627" i="1"/>
  <c r="U635" i="1"/>
  <c r="U643" i="1"/>
  <c r="U10" i="1"/>
  <c r="U13" i="1"/>
  <c r="U658" i="1"/>
  <c r="U665" i="1"/>
  <c r="U673" i="1"/>
  <c r="U680" i="1"/>
  <c r="U686" i="1"/>
  <c r="U22" i="1"/>
  <c r="U26" i="1"/>
  <c r="U30" i="1"/>
  <c r="U36" i="1"/>
  <c r="U709" i="1"/>
  <c r="U716" i="1"/>
  <c r="U42" i="1"/>
  <c r="U725" i="1"/>
  <c r="U730" i="1"/>
  <c r="U53" i="1"/>
  <c r="U738" i="1"/>
  <c r="U745" i="1"/>
  <c r="U752" i="1"/>
  <c r="U62" i="1"/>
  <c r="U763" i="1"/>
  <c r="U768" i="1"/>
  <c r="U776" i="1"/>
  <c r="U783" i="1"/>
  <c r="U791" i="1"/>
  <c r="U798" i="1"/>
  <c r="U804" i="1"/>
  <c r="U811" i="1"/>
  <c r="U818" i="1"/>
  <c r="U823" i="1"/>
  <c r="U831" i="1"/>
  <c r="U839" i="1"/>
  <c r="U845" i="1"/>
  <c r="U82" i="1"/>
  <c r="U856" i="1"/>
  <c r="U864" i="1"/>
  <c r="U872" i="1"/>
  <c r="U880" i="1"/>
  <c r="U888" i="1"/>
  <c r="U896" i="1"/>
  <c r="U904" i="1"/>
  <c r="U912" i="1"/>
  <c r="U920" i="1"/>
  <c r="U928" i="1"/>
  <c r="U936" i="1"/>
  <c r="U944" i="1"/>
  <c r="U952" i="1"/>
  <c r="U960" i="1"/>
  <c r="U968" i="1"/>
  <c r="U976" i="1"/>
  <c r="U984" i="1"/>
  <c r="U992" i="1"/>
  <c r="U1000" i="1"/>
  <c r="U1258" i="1"/>
  <c r="U113" i="1"/>
  <c r="U1265" i="1"/>
  <c r="U120" i="1"/>
  <c r="U1277" i="1"/>
  <c r="U1282" i="1"/>
  <c r="U1288" i="1"/>
  <c r="U130" i="1"/>
  <c r="U1298" i="1"/>
  <c r="U1303" i="1"/>
  <c r="U139" i="1"/>
  <c r="U144" i="1"/>
  <c r="U1317" i="1"/>
  <c r="U1322" i="1"/>
  <c r="U1325" i="1"/>
  <c r="U1331" i="1"/>
  <c r="U1337" i="1"/>
  <c r="U160" i="1"/>
  <c r="U1348" i="1"/>
  <c r="U1353" i="1"/>
  <c r="U1355" i="1"/>
  <c r="U176" i="1"/>
  <c r="U1363" i="1"/>
  <c r="U1368" i="1"/>
  <c r="U1373" i="1"/>
  <c r="U190" i="1"/>
  <c r="U1382" i="1"/>
  <c r="U1386" i="1"/>
  <c r="U1391" i="1"/>
  <c r="U1398" i="1"/>
  <c r="U205" i="1"/>
  <c r="U1406" i="1"/>
  <c r="U1410" i="1"/>
  <c r="U217" i="1"/>
  <c r="U1419" i="1"/>
  <c r="U225" i="1"/>
  <c r="U226" i="1"/>
  <c r="U1435" i="1"/>
  <c r="U1441" i="1"/>
  <c r="U1443" i="1"/>
  <c r="U239" i="1"/>
  <c r="U241" i="1"/>
  <c r="U1461" i="1"/>
  <c r="U245" i="1"/>
  <c r="U1469" i="1"/>
  <c r="U256" i="1"/>
  <c r="U1478" i="1"/>
  <c r="U1483" i="1"/>
  <c r="U265" i="1"/>
  <c r="U1492" i="1"/>
  <c r="U1499" i="1"/>
  <c r="U1505" i="1"/>
  <c r="U276" i="1"/>
  <c r="U281" i="1"/>
  <c r="U1516" i="1"/>
  <c r="U286" i="1"/>
  <c r="U1527" i="1"/>
  <c r="U295" i="1"/>
  <c r="U1533" i="1"/>
  <c r="U1538" i="1"/>
  <c r="U1544" i="1"/>
  <c r="U1548" i="1"/>
  <c r="U309" i="1"/>
  <c r="U1560" i="1"/>
  <c r="U1565" i="1"/>
  <c r="U1567" i="1"/>
  <c r="U1572" i="1"/>
  <c r="U1577" i="1"/>
  <c r="U1582" i="1"/>
  <c r="U1588" i="1"/>
  <c r="U1592" i="1"/>
  <c r="U1597" i="1"/>
  <c r="U1603" i="1"/>
  <c r="U1605" i="1"/>
  <c r="U951" i="1"/>
  <c r="U959" i="1"/>
  <c r="U967" i="1"/>
  <c r="U975" i="1"/>
  <c r="U983" i="1"/>
  <c r="U991" i="1"/>
  <c r="U999" i="1"/>
  <c r="U1007" i="1"/>
  <c r="U1015" i="1"/>
  <c r="U1023" i="1"/>
  <c r="U1031" i="1"/>
  <c r="U1039" i="1"/>
  <c r="U1047" i="1"/>
  <c r="U1055" i="1"/>
  <c r="U1063" i="1"/>
  <c r="U1071" i="1"/>
  <c r="U1079" i="1"/>
  <c r="U1087" i="1"/>
  <c r="U1095" i="1"/>
  <c r="U1103" i="1"/>
  <c r="U1111" i="1"/>
  <c r="U1119" i="1"/>
  <c r="U1127" i="1"/>
  <c r="U1135" i="1"/>
  <c r="U1143" i="1"/>
  <c r="U1151" i="1"/>
  <c r="U1159" i="1"/>
  <c r="U1167" i="1"/>
  <c r="U1175" i="1"/>
  <c r="U1183" i="1"/>
  <c r="U1191" i="1"/>
  <c r="U1199" i="1"/>
  <c r="U1207" i="1"/>
  <c r="U86" i="1"/>
  <c r="U89" i="1"/>
  <c r="U1223" i="1"/>
  <c r="U95" i="1"/>
  <c r="U98" i="1"/>
  <c r="U101" i="1"/>
  <c r="U1245" i="1"/>
  <c r="U1252" i="1"/>
  <c r="U107" i="1"/>
  <c r="U110" i="1"/>
  <c r="U115" i="1"/>
  <c r="U1267" i="1"/>
  <c r="U121" i="1"/>
  <c r="U1278" i="1"/>
  <c r="U1283" i="1"/>
  <c r="U128" i="1"/>
  <c r="U1296" i="1"/>
  <c r="U1301" i="1"/>
  <c r="U1305" i="1"/>
  <c r="U141" i="1"/>
  <c r="U1313" i="1"/>
  <c r="U1318" i="1"/>
  <c r="U150" i="1"/>
  <c r="U1327" i="1"/>
  <c r="U158" i="1"/>
  <c r="U1339" i="1"/>
  <c r="U161" i="1"/>
  <c r="U1350" i="1"/>
  <c r="U169" i="1"/>
  <c r="U1357" i="1"/>
  <c r="U179" i="1"/>
  <c r="U1364" i="1"/>
  <c r="U1369" i="1"/>
  <c r="U1374" i="1"/>
  <c r="U1379" i="1"/>
  <c r="U195" i="1"/>
  <c r="U198" i="1"/>
  <c r="U1394" i="1"/>
  <c r="U1400" i="1"/>
  <c r="U207" i="1"/>
  <c r="U210" i="1"/>
  <c r="U214" i="1"/>
  <c r="U219" i="1"/>
  <c r="U221" i="1"/>
  <c r="U1425" i="1"/>
  <c r="U1431" i="1"/>
  <c r="U229" i="1"/>
  <c r="U233" i="1"/>
  <c r="U1445" i="1"/>
  <c r="U1451" i="1"/>
  <c r="U1456" i="1"/>
  <c r="U1463" i="1"/>
  <c r="U1008" i="1"/>
  <c r="U1016" i="1"/>
  <c r="U1024" i="1"/>
  <c r="U1032" i="1"/>
  <c r="U1040" i="1"/>
  <c r="U1048" i="1"/>
  <c r="U1056" i="1"/>
  <c r="U1064" i="1"/>
  <c r="U1072" i="1"/>
  <c r="U1080" i="1"/>
  <c r="U1088" i="1"/>
  <c r="U1096" i="1"/>
  <c r="U1104" i="1"/>
  <c r="U1112" i="1"/>
  <c r="U1120" i="1"/>
  <c r="U1128" i="1"/>
  <c r="U1136" i="1"/>
  <c r="U1144" i="1"/>
  <c r="U1152" i="1"/>
  <c r="U1160" i="1"/>
  <c r="U1168" i="1"/>
  <c r="U1176" i="1"/>
  <c r="U1184" i="1"/>
  <c r="U1192" i="1"/>
  <c r="U1200" i="1"/>
  <c r="U1208" i="1"/>
  <c r="U1213" i="1"/>
  <c r="U1218" i="1"/>
  <c r="U92" i="1"/>
  <c r="U1228" i="1"/>
  <c r="U99" i="1"/>
  <c r="U1238" i="1"/>
  <c r="U102" i="1"/>
  <c r="U1253" i="1"/>
  <c r="U108" i="1"/>
  <c r="U1261" i="1"/>
  <c r="U116" i="1"/>
  <c r="U1268" i="1"/>
  <c r="U1274" i="1"/>
  <c r="U1279" i="1"/>
  <c r="U1284" i="1"/>
  <c r="U1291" i="1"/>
  <c r="U131" i="1"/>
  <c r="U134" i="1"/>
  <c r="U138" i="1"/>
  <c r="U142" i="1"/>
  <c r="U1314" i="1"/>
  <c r="U1319" i="1"/>
  <c r="U151" i="1"/>
  <c r="U1328" i="1"/>
  <c r="U1333" i="1"/>
  <c r="U1340" i="1"/>
  <c r="U162" i="1"/>
  <c r="U165" i="1"/>
  <c r="U1354" i="1"/>
  <c r="U1358" i="1"/>
  <c r="U180" i="1"/>
  <c r="U1365" i="1"/>
  <c r="U1370" i="1"/>
  <c r="U1375" i="1"/>
  <c r="U1380" i="1"/>
  <c r="U1384" i="1"/>
  <c r="U1389" i="1"/>
  <c r="U1395" i="1"/>
  <c r="U203" i="1"/>
  <c r="U208" i="1"/>
  <c r="U211" i="1"/>
  <c r="U215" i="1"/>
  <c r="U1416" i="1"/>
  <c r="U222" i="1"/>
  <c r="U1426" i="1"/>
  <c r="U1432" i="1"/>
  <c r="U230" i="1"/>
  <c r="U234" i="1"/>
  <c r="U238" i="1"/>
  <c r="U1452" i="1"/>
  <c r="U1457" i="1"/>
  <c r="U1464" i="1"/>
  <c r="U247" i="1"/>
  <c r="U1470" i="1"/>
  <c r="U1475" i="1"/>
  <c r="U259" i="1"/>
  <c r="U262" i="1"/>
  <c r="U1490" i="1"/>
  <c r="U1611" i="1"/>
  <c r="U1617" i="1"/>
  <c r="U353" i="1"/>
  <c r="U1627" i="1"/>
  <c r="U360" i="1"/>
  <c r="U1635" i="1"/>
  <c r="U369" i="1"/>
  <c r="U371" i="1"/>
  <c r="U1648" i="1"/>
  <c r="U1655" i="1"/>
  <c r="U1660" i="1"/>
  <c r="U1665" i="1"/>
  <c r="U386" i="1"/>
  <c r="U393" i="1"/>
  <c r="U1674" i="1"/>
  <c r="U1680" i="1"/>
  <c r="U1687" i="1"/>
  <c r="U1694" i="1"/>
  <c r="U404" i="1"/>
  <c r="U1702" i="1"/>
  <c r="U1707" i="1"/>
  <c r="U1713" i="1"/>
  <c r="U418" i="1"/>
  <c r="U1722" i="1"/>
  <c r="U423" i="1"/>
  <c r="U1735" i="1"/>
  <c r="U430" i="1"/>
  <c r="U433" i="1"/>
  <c r="U1750" i="1"/>
  <c r="U1756" i="1"/>
  <c r="U1762" i="1"/>
  <c r="U1769" i="1"/>
  <c r="U1774" i="1"/>
  <c r="U1780" i="1"/>
  <c r="U1787" i="1"/>
  <c r="U447" i="1"/>
  <c r="U1798" i="1"/>
  <c r="U453" i="1"/>
  <c r="U1808" i="1"/>
  <c r="U1816" i="1"/>
  <c r="U1820" i="1"/>
  <c r="U1825" i="1"/>
  <c r="U1831" i="1"/>
  <c r="U467" i="1"/>
  <c r="U1841" i="1"/>
  <c r="U476" i="1"/>
  <c r="U1849" i="1"/>
  <c r="U480" i="1"/>
  <c r="U484" i="1"/>
  <c r="U1865" i="1"/>
  <c r="U490" i="1"/>
  <c r="U1872" i="1"/>
  <c r="U1877" i="1"/>
  <c r="U504" i="1"/>
  <c r="U1468" i="1"/>
  <c r="U253" i="1"/>
  <c r="U1474" i="1"/>
  <c r="U258" i="1"/>
  <c r="U261" i="1"/>
  <c r="U1489" i="1"/>
  <c r="U1494" i="1"/>
  <c r="U1500" i="1"/>
  <c r="U272" i="1"/>
  <c r="U1509" i="1"/>
  <c r="U1512" i="1"/>
  <c r="U1518" i="1"/>
  <c r="U1524" i="1"/>
  <c r="U291" i="1"/>
  <c r="U1530" i="1"/>
  <c r="U1534" i="1"/>
  <c r="U1540" i="1"/>
  <c r="U306" i="1"/>
  <c r="U1550" i="1"/>
  <c r="U1556" i="1"/>
  <c r="U1562" i="1"/>
  <c r="U317" i="1"/>
  <c r="U321" i="1"/>
  <c r="U1574" i="1"/>
  <c r="U327" i="1"/>
  <c r="U1585" i="1"/>
  <c r="U1590" i="1"/>
  <c r="U1594" i="1"/>
  <c r="U339" i="1"/>
  <c r="U342" i="1"/>
  <c r="U1608" i="1"/>
  <c r="U1613" i="1"/>
  <c r="U352" i="1"/>
  <c r="U1623" i="1"/>
  <c r="U357" i="1"/>
  <c r="U362" i="1"/>
  <c r="U365" i="1"/>
  <c r="U1641" i="1"/>
  <c r="U1645" i="1"/>
  <c r="U376" i="1"/>
  <c r="U1657" i="1"/>
  <c r="U380" i="1"/>
  <c r="U384" i="1"/>
  <c r="U389" i="1"/>
  <c r="U396" i="1"/>
  <c r="U1676" i="1"/>
  <c r="U1683" i="1"/>
  <c r="U1690" i="1"/>
  <c r="U1696" i="1"/>
  <c r="U407" i="1"/>
  <c r="U1704" i="1"/>
  <c r="U1710" i="1"/>
  <c r="U415" i="1"/>
  <c r="U1719" i="1"/>
  <c r="U1725" i="1"/>
  <c r="U1731" i="1"/>
  <c r="U427" i="1"/>
  <c r="U1740" i="1"/>
  <c r="U1745" i="1"/>
  <c r="U435" i="1"/>
  <c r="U437" i="1"/>
  <c r="U1764" i="1"/>
  <c r="U440" i="1"/>
  <c r="U1777" i="1"/>
  <c r="U1782" i="1"/>
  <c r="U1789" i="1"/>
  <c r="U1794" i="1"/>
  <c r="U1800" i="1"/>
  <c r="U1804" i="1"/>
  <c r="U1811" i="1"/>
  <c r="U458" i="1"/>
  <c r="U461" i="1"/>
  <c r="U463" i="1"/>
  <c r="U1834" i="1"/>
  <c r="U1839" i="1"/>
  <c r="U1842" i="1"/>
  <c r="U1845" i="1"/>
  <c r="U1852" i="1"/>
  <c r="U1856" i="1"/>
  <c r="U1862" i="1"/>
  <c r="U1867" i="1"/>
  <c r="U492" i="1"/>
  <c r="U497" i="1"/>
  <c r="U500" i="1"/>
  <c r="U1881" i="1"/>
  <c r="U1495" i="1"/>
  <c r="U1501" i="1"/>
  <c r="U1507" i="1"/>
  <c r="U278" i="1"/>
  <c r="U1513" i="1"/>
  <c r="U1519" i="1"/>
  <c r="U287" i="1"/>
  <c r="U292" i="1"/>
  <c r="U1531" i="1"/>
  <c r="U1535" i="1"/>
  <c r="U303" i="1"/>
  <c r="U307" i="1"/>
  <c r="U1551" i="1"/>
  <c r="U1557" i="1"/>
  <c r="U1563" i="1"/>
  <c r="U318" i="1"/>
  <c r="U322" i="1"/>
  <c r="U325" i="1"/>
  <c r="U328" i="1"/>
  <c r="U330" i="1"/>
  <c r="U333" i="1"/>
  <c r="U1595" i="1"/>
  <c r="U1600" i="1"/>
  <c r="U343" i="1"/>
  <c r="U347" i="1"/>
  <c r="U350" i="1"/>
  <c r="U1619" i="1"/>
  <c r="U1624" i="1"/>
  <c r="U358" i="1"/>
  <c r="U1633" i="1"/>
  <c r="U1638" i="1"/>
  <c r="U1642" i="1"/>
  <c r="U1646" i="1"/>
  <c r="U1651" i="1"/>
  <c r="U1658" i="1"/>
  <c r="U381" i="1"/>
  <c r="U1667" i="1"/>
  <c r="U1670" i="1"/>
  <c r="U1671" i="1"/>
  <c r="U399" i="1"/>
  <c r="U1684" i="1"/>
  <c r="U401" i="1"/>
  <c r="U403" i="1"/>
  <c r="U408" i="1"/>
  <c r="U411" i="1"/>
  <c r="U413" i="1"/>
  <c r="U1716" i="1"/>
  <c r="U420" i="1"/>
  <c r="U1726" i="1"/>
  <c r="U1732" i="1"/>
  <c r="U428" i="1"/>
  <c r="U431" i="1"/>
  <c r="U1746" i="1"/>
  <c r="U1752" i="1"/>
  <c r="U506" i="1"/>
  <c r="U507" i="1"/>
  <c r="U515" i="1"/>
  <c r="U523" i="1"/>
  <c r="U530" i="1"/>
  <c r="U538" i="1"/>
  <c r="U545" i="1"/>
  <c r="U552" i="1"/>
  <c r="U651" i="1"/>
  <c r="U656" i="1"/>
  <c r="BQ4" i="1"/>
  <c r="BP4" i="1"/>
  <c r="AO120" i="1"/>
  <c r="AO190" i="1"/>
  <c r="AO1380" i="1"/>
  <c r="AO1627" i="1"/>
  <c r="AO749" i="1"/>
  <c r="AO997" i="1"/>
  <c r="AO1001" i="1"/>
  <c r="AO1009" i="1"/>
  <c r="AO1013" i="1"/>
  <c r="AO1017" i="1"/>
  <c r="AO1025" i="1"/>
  <c r="AO1029" i="1"/>
  <c r="AO1041" i="1"/>
  <c r="AO1045" i="1"/>
  <c r="AO1049" i="1"/>
  <c r="AO1057" i="1"/>
  <c r="AO1069" i="1"/>
  <c r="AO1089" i="1"/>
  <c r="AO1093" i="1"/>
  <c r="AO1105" i="1"/>
  <c r="AO1125" i="1"/>
  <c r="AO1129" i="1"/>
  <c r="AO1133" i="1"/>
  <c r="AO1137" i="1"/>
  <c r="AO1141" i="1"/>
  <c r="AO1149" i="1"/>
  <c r="AO117" i="1"/>
  <c r="AO1269" i="1"/>
  <c r="AO754" i="1"/>
  <c r="AO111" i="1"/>
  <c r="AO1264" i="1"/>
  <c r="AO446" i="1"/>
  <c r="AO1838" i="1"/>
  <c r="AO995" i="1"/>
  <c r="AO1007" i="1"/>
  <c r="AO1027" i="1"/>
  <c r="AO1043" i="1"/>
  <c r="AO1051" i="1"/>
  <c r="AO1055" i="1"/>
  <c r="AO1063" i="1"/>
  <c r="AO1067" i="1"/>
  <c r="AO1071" i="1"/>
  <c r="AO1075" i="1"/>
  <c r="AO1079" i="1"/>
  <c r="AO1083" i="1"/>
  <c r="AO1087" i="1"/>
  <c r="AO1091" i="1"/>
  <c r="AO1095" i="1"/>
  <c r="AO1107" i="1"/>
  <c r="AO1119" i="1"/>
  <c r="AO1127" i="1"/>
  <c r="AO1131" i="1"/>
  <c r="AO1139" i="1"/>
  <c r="AO1143" i="1"/>
  <c r="AO112" i="1"/>
  <c r="AO118" i="1"/>
  <c r="AO1271" i="1"/>
  <c r="AO121" i="1"/>
  <c r="AO1482" i="1"/>
  <c r="BJ4" i="1"/>
  <c r="BB506" i="1"/>
  <c r="BA506" i="1"/>
  <c r="CA4" i="1"/>
  <c r="BB65" i="1"/>
  <c r="BB500" i="1"/>
  <c r="BB498" i="1"/>
  <c r="BB493" i="1"/>
  <c r="BB756" i="1"/>
  <c r="BB1848" i="1"/>
  <c r="BB753" i="1"/>
  <c r="BB504" i="1"/>
  <c r="BB763" i="1"/>
  <c r="BB1875" i="1"/>
  <c r="BB761" i="1"/>
  <c r="BB760" i="1"/>
  <c r="BB62" i="1"/>
  <c r="BB61" i="1"/>
  <c r="BB60" i="1"/>
  <c r="BB755" i="1"/>
  <c r="BB1843" i="1"/>
  <c r="BB751" i="1"/>
  <c r="BB1837" i="1"/>
  <c r="BB1835" i="1"/>
  <c r="BB1834" i="1"/>
  <c r="BB1830" i="1"/>
  <c r="BB463" i="1"/>
  <c r="BB462" i="1"/>
  <c r="BB461" i="1"/>
  <c r="BB747" i="1"/>
  <c r="BB1818" i="1"/>
  <c r="BB457" i="1"/>
  <c r="BB58" i="1"/>
  <c r="BB450" i="1"/>
  <c r="BB446" i="1"/>
  <c r="BB1788" i="1"/>
  <c r="BB444" i="1"/>
  <c r="BB443" i="1"/>
  <c r="BB1777" i="1"/>
  <c r="BB1770" i="1"/>
  <c r="BB1766" i="1"/>
  <c r="BB1760" i="1"/>
  <c r="BB739" i="1"/>
  <c r="BB1755" i="1"/>
  <c r="BB1746" i="1"/>
  <c r="BB433" i="1"/>
  <c r="BB431" i="1"/>
  <c r="BB1738" i="1"/>
  <c r="BB1736" i="1"/>
  <c r="BB56" i="1"/>
  <c r="BB1732" i="1"/>
  <c r="BB1722" i="1"/>
  <c r="BB420" i="1"/>
  <c r="BB418" i="1"/>
  <c r="BB735" i="1"/>
  <c r="BB414" i="1"/>
  <c r="BB1709" i="1"/>
  <c r="BB1703" i="1"/>
  <c r="BB54" i="1"/>
  <c r="BB1690" i="1"/>
  <c r="BB1687" i="1"/>
  <c r="BB734" i="1"/>
  <c r="BB1684" i="1"/>
  <c r="BB1682" i="1"/>
  <c r="BB1679" i="1"/>
  <c r="BB399" i="1"/>
  <c r="BB1674" i="1"/>
  <c r="BB1671" i="1"/>
  <c r="BB393" i="1"/>
  <c r="BB390" i="1"/>
  <c r="BB729" i="1"/>
  <c r="BB385" i="1"/>
  <c r="BB1655" i="1"/>
  <c r="BB1650" i="1"/>
  <c r="BB375" i="1"/>
  <c r="BB373" i="1"/>
  <c r="BB1644" i="1"/>
  <c r="BB45" i="1"/>
  <c r="BB364" i="1"/>
  <c r="BB1633" i="1"/>
  <c r="BB361" i="1"/>
  <c r="BB722" i="1"/>
  <c r="BB353" i="1"/>
  <c r="BB1619" i="1"/>
  <c r="BB720" i="1"/>
  <c r="BB1615" i="1"/>
  <c r="BB349" i="1"/>
  <c r="BB348" i="1"/>
  <c r="BB718" i="1"/>
  <c r="BB41" i="1"/>
  <c r="BB342" i="1"/>
  <c r="BB1602" i="1"/>
  <c r="BB339" i="1"/>
  <c r="BB67" i="1"/>
  <c r="BB765" i="1"/>
  <c r="BB501" i="1"/>
  <c r="BB762" i="1"/>
  <c r="BB63" i="1"/>
  <c r="BB759" i="1"/>
  <c r="BB757" i="1"/>
  <c r="BB1856" i="1"/>
  <c r="BB480" i="1"/>
  <c r="BB1855" i="1"/>
  <c r="BB1846" i="1"/>
  <c r="BB1844" i="1"/>
  <c r="BB1840" i="1"/>
  <c r="BB1839" i="1"/>
  <c r="BB1836" i="1"/>
  <c r="BB750" i="1"/>
  <c r="BB1823" i="1"/>
  <c r="BB460" i="1"/>
  <c r="BB1819" i="1"/>
  <c r="BB746" i="1"/>
  <c r="BB1810" i="1"/>
  <c r="BB455" i="1"/>
  <c r="BB451" i="1"/>
  <c r="BB1795" i="1"/>
  <c r="BB447" i="1"/>
  <c r="BB1780" i="1"/>
  <c r="BB1779" i="1"/>
  <c r="BB742" i="1"/>
  <c r="BB1772" i="1"/>
  <c r="BB741" i="1"/>
  <c r="BB1768" i="1"/>
  <c r="BB1764" i="1"/>
  <c r="BB740" i="1"/>
  <c r="BB436" i="1"/>
  <c r="BB1753" i="1"/>
  <c r="BB1751" i="1"/>
  <c r="BB1742" i="1"/>
  <c r="BB1740" i="1"/>
  <c r="BB429" i="1"/>
  <c r="BB1730" i="1"/>
  <c r="BB422" i="1"/>
  <c r="BB1720" i="1"/>
  <c r="BB1718" i="1"/>
  <c r="BB1717" i="1"/>
  <c r="BB1715" i="1"/>
  <c r="BB1712" i="1"/>
  <c r="BB413" i="1"/>
  <c r="BB1707" i="1"/>
  <c r="BB411" i="1"/>
  <c r="BB1702" i="1"/>
  <c r="BB405" i="1"/>
  <c r="BB1697" i="1"/>
  <c r="BB1695" i="1"/>
  <c r="BB1691" i="1"/>
  <c r="BB53" i="1"/>
  <c r="BB733" i="1"/>
  <c r="BB1683" i="1"/>
  <c r="BB1681" i="1"/>
  <c r="BB730" i="1"/>
  <c r="BB1673" i="1"/>
  <c r="BB395" i="1"/>
  <c r="BB389" i="1"/>
  <c r="BB386" i="1"/>
  <c r="BB1667" i="1"/>
  <c r="BB48" i="1"/>
  <c r="BB66" i="1"/>
  <c r="BB764" i="1"/>
  <c r="BB502" i="1"/>
  <c r="BB1878" i="1"/>
  <c r="BB64" i="1"/>
  <c r="BB758" i="1"/>
  <c r="BB487" i="1"/>
  <c r="BB486" i="1"/>
  <c r="BB1859" i="1"/>
  <c r="BB483" i="1"/>
  <c r="BB754" i="1"/>
  <c r="BB1847" i="1"/>
  <c r="BB475" i="1"/>
  <c r="BA475" i="1"/>
  <c r="BB467" i="1"/>
  <c r="BA467" i="1"/>
  <c r="BB1833" i="1"/>
  <c r="BA1833" i="1"/>
  <c r="BB1827" i="1"/>
  <c r="BA1827" i="1"/>
  <c r="BB456" i="1"/>
  <c r="BA456" i="1"/>
  <c r="BB1805" i="1"/>
  <c r="BA1805" i="1"/>
  <c r="BB1799" i="1"/>
  <c r="BA1799" i="1"/>
  <c r="BB1791" i="1"/>
  <c r="BA1791" i="1"/>
  <c r="BB445" i="1"/>
  <c r="BA445" i="1"/>
  <c r="BB1773" i="1"/>
  <c r="BA1773" i="1"/>
  <c r="BB1765" i="1"/>
  <c r="BA1765" i="1"/>
  <c r="BB1759" i="1"/>
  <c r="BA1759" i="1"/>
  <c r="BB434" i="1"/>
  <c r="BA434" i="1"/>
  <c r="BB737" i="1"/>
  <c r="BA737" i="1"/>
  <c r="BB430" i="1"/>
  <c r="BA430" i="1"/>
  <c r="BB1734" i="1"/>
  <c r="BA1734" i="1"/>
  <c r="BB1725" i="1"/>
  <c r="BA1725" i="1"/>
  <c r="BB417" i="1"/>
  <c r="BA417" i="1"/>
  <c r="BB1711" i="1"/>
  <c r="BA1711" i="1"/>
  <c r="BB409" i="1"/>
  <c r="BA409" i="1"/>
  <c r="BB402" i="1"/>
  <c r="BA402" i="1"/>
  <c r="BB50" i="1"/>
  <c r="BA50" i="1"/>
  <c r="BB1678" i="1"/>
  <c r="BA1678" i="1"/>
  <c r="BB397" i="1"/>
  <c r="BA397" i="1"/>
  <c r="BB1670" i="1"/>
  <c r="BA1670" i="1"/>
  <c r="BB1666" i="1"/>
  <c r="BA1666" i="1"/>
  <c r="BB1663" i="1"/>
  <c r="BA1663" i="1"/>
  <c r="BB1654" i="1"/>
  <c r="BA1654" i="1"/>
  <c r="BB726" i="1"/>
  <c r="BA726" i="1"/>
  <c r="BB374" i="1"/>
  <c r="BA374" i="1"/>
  <c r="BB369" i="1"/>
  <c r="BA369" i="1"/>
  <c r="BB1636" i="1"/>
  <c r="BA1636" i="1"/>
  <c r="BB362" i="1"/>
  <c r="BA362" i="1"/>
  <c r="BB1629" i="1"/>
  <c r="BA1629" i="1"/>
  <c r="BB1626" i="1"/>
  <c r="BA1626" i="1"/>
  <c r="BB382" i="1"/>
  <c r="BA382" i="1"/>
  <c r="BB1661" i="1"/>
  <c r="BA1661" i="1"/>
  <c r="BB728" i="1"/>
  <c r="BA728" i="1"/>
  <c r="BB377" i="1"/>
  <c r="BA377" i="1"/>
  <c r="BB727" i="1"/>
  <c r="BA727" i="1"/>
  <c r="BB1651" i="1"/>
  <c r="BA1651" i="1"/>
  <c r="BB1648" i="1"/>
  <c r="BA1648" i="1"/>
  <c r="BB1646" i="1"/>
  <c r="BA1646" i="1"/>
  <c r="BB47" i="1"/>
  <c r="BA47" i="1"/>
  <c r="BB46" i="1"/>
  <c r="BA46" i="1"/>
  <c r="BB1641" i="1"/>
  <c r="BA1641" i="1"/>
  <c r="BB368" i="1"/>
  <c r="BA368" i="1"/>
  <c r="BB365" i="1"/>
  <c r="BA365" i="1"/>
  <c r="BB1635" i="1"/>
  <c r="BA1635" i="1"/>
  <c r="BB363" i="1"/>
  <c r="BA363" i="1"/>
  <c r="BB1632" i="1"/>
  <c r="BA1632" i="1"/>
  <c r="BB1631" i="1"/>
  <c r="BA1631" i="1"/>
  <c r="BB723" i="1"/>
  <c r="BA723" i="1"/>
  <c r="BB1628" i="1"/>
  <c r="BA1628" i="1"/>
  <c r="BB1625" i="1"/>
  <c r="BA1625" i="1"/>
  <c r="BB354" i="1"/>
  <c r="BA354" i="1"/>
  <c r="BB1621" i="1"/>
  <c r="BA1621" i="1"/>
  <c r="BB721" i="1"/>
  <c r="BA721" i="1"/>
  <c r="BB1617" i="1"/>
  <c r="BA1617" i="1"/>
  <c r="BB350" i="1"/>
  <c r="BA350" i="1"/>
  <c r="BB1612" i="1"/>
  <c r="BA1612" i="1"/>
  <c r="BB1609" i="1"/>
  <c r="BA1609" i="1"/>
  <c r="BB1607" i="1"/>
  <c r="BA1607" i="1"/>
  <c r="BB345" i="1"/>
  <c r="BA345" i="1"/>
  <c r="BB343" i="1"/>
  <c r="BA343" i="1"/>
  <c r="BB1604" i="1"/>
  <c r="BA1604" i="1"/>
  <c r="BB340" i="1"/>
  <c r="BA340" i="1"/>
  <c r="BB1598" i="1"/>
  <c r="BA1598" i="1"/>
  <c r="BB1596" i="1"/>
  <c r="BA1596" i="1"/>
  <c r="BB336" i="1"/>
  <c r="BA336" i="1"/>
  <c r="BB1591" i="1"/>
  <c r="BA1591" i="1"/>
  <c r="BB332" i="1"/>
  <c r="BA332" i="1"/>
  <c r="BB331" i="1"/>
  <c r="BA331" i="1"/>
  <c r="BB1583" i="1"/>
  <c r="BA1583" i="1"/>
  <c r="BB1580" i="1"/>
  <c r="BA1580" i="1"/>
  <c r="BB1578" i="1"/>
  <c r="BA1578" i="1"/>
  <c r="BB1576" i="1"/>
  <c r="BA1576" i="1"/>
  <c r="BB1574" i="1"/>
  <c r="BA1574" i="1"/>
  <c r="BB1571" i="1"/>
  <c r="BA1571" i="1"/>
  <c r="BB321" i="1"/>
  <c r="BA321" i="1"/>
  <c r="BB715" i="1"/>
  <c r="BA715" i="1"/>
  <c r="BB714" i="1"/>
  <c r="BA714" i="1"/>
  <c r="BB315" i="1"/>
  <c r="BA315" i="1"/>
  <c r="BB313" i="1"/>
  <c r="BA313" i="1"/>
  <c r="BB1561" i="1"/>
  <c r="BA1561" i="1"/>
  <c r="BB311" i="1"/>
  <c r="BA311" i="1"/>
  <c r="BB712" i="1"/>
  <c r="BA712" i="1"/>
  <c r="BB309" i="1"/>
  <c r="BA309" i="1"/>
  <c r="BB1553" i="1"/>
  <c r="BA1553" i="1"/>
  <c r="BB1549" i="1"/>
  <c r="BA1549" i="1"/>
  <c r="BB38" i="1"/>
  <c r="BA38" i="1"/>
  <c r="BB307" i="1"/>
  <c r="BA307" i="1"/>
  <c r="BB1544" i="1"/>
  <c r="BA1544" i="1"/>
  <c r="BB303" i="1"/>
  <c r="BA303" i="1"/>
  <c r="BB1538" i="1"/>
  <c r="BA1538" i="1"/>
  <c r="BB1535" i="1"/>
  <c r="BA1535" i="1"/>
  <c r="BB1533" i="1"/>
  <c r="BA1533" i="1"/>
  <c r="BB1531" i="1"/>
  <c r="BA1531" i="1"/>
  <c r="BB295" i="1"/>
  <c r="BA295" i="1"/>
  <c r="BB292" i="1"/>
  <c r="BA292" i="1"/>
  <c r="BB1527" i="1"/>
  <c r="BA1527" i="1"/>
  <c r="BB287" i="1"/>
  <c r="BA287" i="1"/>
  <c r="BB1522" i="1"/>
  <c r="BA1522" i="1"/>
  <c r="BB285" i="1"/>
  <c r="BA285" i="1"/>
  <c r="BB284" i="1"/>
  <c r="BA284" i="1"/>
  <c r="BB37" i="1"/>
  <c r="BA37" i="1"/>
  <c r="BB704" i="1"/>
  <c r="BA704" i="1"/>
  <c r="BB1511" i="1"/>
  <c r="BA1511" i="1"/>
  <c r="BB279" i="1"/>
  <c r="BA279" i="1"/>
  <c r="BB1508" i="1"/>
  <c r="BA1508" i="1"/>
  <c r="BB275" i="1"/>
  <c r="BA275" i="1"/>
  <c r="BB272" i="1"/>
  <c r="BA272" i="1"/>
  <c r="BB1505" i="1"/>
  <c r="BA1505" i="1"/>
  <c r="BB703" i="1"/>
  <c r="BA703" i="1"/>
  <c r="BB269" i="1"/>
  <c r="BA269" i="1"/>
  <c r="BB1497" i="1"/>
  <c r="BA1497" i="1"/>
  <c r="BB1494" i="1"/>
  <c r="BA1494" i="1"/>
  <c r="BB1492" i="1"/>
  <c r="BA1492" i="1"/>
  <c r="BB1490" i="1"/>
  <c r="BA1490" i="1"/>
  <c r="BB265" i="1"/>
  <c r="BA265" i="1"/>
  <c r="BB262" i="1"/>
  <c r="BA262" i="1"/>
  <c r="BB1483" i="1"/>
  <c r="BA1483" i="1"/>
  <c r="BB31" i="1"/>
  <c r="BA31" i="1"/>
  <c r="BB1480" i="1"/>
  <c r="BA1480" i="1"/>
  <c r="BB1476" i="1"/>
  <c r="BA1476" i="1"/>
  <c r="BB1474" i="1"/>
  <c r="BA1474" i="1"/>
  <c r="BB1471" i="1"/>
  <c r="BA1471" i="1"/>
  <c r="BB253" i="1"/>
  <c r="BA253" i="1"/>
  <c r="BB250" i="1"/>
  <c r="BA250" i="1"/>
  <c r="BB247" i="1"/>
  <c r="BA247" i="1"/>
  <c r="BB245" i="1"/>
  <c r="BA245" i="1"/>
  <c r="BB1464" i="1"/>
  <c r="BA1464" i="1"/>
  <c r="BB1461" i="1"/>
  <c r="BA1461" i="1"/>
  <c r="BB1457" i="1"/>
  <c r="BA1457" i="1"/>
  <c r="BB1455" i="1"/>
  <c r="BA1455" i="1"/>
  <c r="BB1454" i="1"/>
  <c r="BA1454" i="1"/>
  <c r="BB1451" i="1"/>
  <c r="BA1451" i="1"/>
  <c r="BB1448" i="1"/>
  <c r="BA1448" i="1"/>
  <c r="BB1445" i="1"/>
  <c r="BA1445" i="1"/>
  <c r="BB26" i="1"/>
  <c r="BA26" i="1"/>
  <c r="BB236" i="1"/>
  <c r="BA236" i="1"/>
  <c r="BB232" i="1"/>
  <c r="BA232" i="1"/>
  <c r="BB1439" i="1"/>
  <c r="BA1439" i="1"/>
  <c r="BB697" i="1"/>
  <c r="BA697" i="1"/>
  <c r="BB228" i="1"/>
  <c r="BA228" i="1"/>
  <c r="BB696" i="1"/>
  <c r="BA696" i="1"/>
  <c r="BB227" i="1"/>
  <c r="BA227" i="1"/>
  <c r="BB1428" i="1"/>
  <c r="BA1428" i="1"/>
  <c r="BB1424" i="1"/>
  <c r="BA1424" i="1"/>
  <c r="BB224" i="1"/>
  <c r="BA224" i="1"/>
  <c r="BB221" i="1"/>
  <c r="BA221" i="1"/>
  <c r="BB1418" i="1"/>
  <c r="BA1418" i="1"/>
  <c r="BB219" i="1"/>
  <c r="BA219" i="1"/>
  <c r="BB217" i="1"/>
  <c r="BA217" i="1"/>
  <c r="BB215" i="1"/>
  <c r="BA215" i="1"/>
  <c r="BB22" i="1"/>
  <c r="BA22" i="1"/>
  <c r="BB213" i="1"/>
  <c r="BA213" i="1"/>
  <c r="BB1408" i="1"/>
  <c r="BA1408" i="1"/>
  <c r="BB1405" i="1"/>
  <c r="BA1405" i="1"/>
  <c r="BB692" i="1"/>
  <c r="BA692" i="1"/>
  <c r="BB206" i="1"/>
  <c r="BA206" i="1"/>
  <c r="BB1402" i="1"/>
  <c r="BA1402" i="1"/>
  <c r="BB688" i="1"/>
  <c r="BA688" i="1"/>
  <c r="BB1399" i="1"/>
  <c r="BA1399" i="1"/>
  <c r="BB201" i="1"/>
  <c r="BA201" i="1"/>
  <c r="BB1393" i="1"/>
  <c r="BA1393" i="1"/>
  <c r="BB200" i="1"/>
  <c r="BA200" i="1"/>
  <c r="BB198" i="1"/>
  <c r="BA198" i="1"/>
  <c r="BB197" i="1"/>
  <c r="BA197" i="1"/>
  <c r="BB1384" i="1"/>
  <c r="BA1384" i="1"/>
  <c r="BB1382" i="1"/>
  <c r="BA1382" i="1"/>
  <c r="BB1380" i="1"/>
  <c r="BA1380" i="1"/>
  <c r="BB684" i="1"/>
  <c r="BA684" i="1"/>
  <c r="BB1376" i="1"/>
  <c r="BA1376" i="1"/>
  <c r="BB1374" i="1"/>
  <c r="BA1374" i="1"/>
  <c r="BB1372" i="1"/>
  <c r="BA1372" i="1"/>
  <c r="BB1369" i="1"/>
  <c r="BA1369" i="1"/>
  <c r="BB184" i="1"/>
  <c r="BA184" i="1"/>
  <c r="BB183" i="1"/>
  <c r="BA183" i="1"/>
  <c r="BB182" i="1"/>
  <c r="BA182" i="1"/>
  <c r="BB1361" i="1"/>
  <c r="BA1361" i="1"/>
  <c r="BB178" i="1"/>
  <c r="BA178" i="1"/>
  <c r="BB1359" i="1"/>
  <c r="BA1359" i="1"/>
  <c r="BB1357" i="1"/>
  <c r="BA1357" i="1"/>
  <c r="BB1355" i="1"/>
  <c r="BA1355" i="1"/>
  <c r="BB170" i="1"/>
  <c r="BA170" i="1"/>
  <c r="BB167" i="1"/>
  <c r="BA167" i="1"/>
  <c r="BB1351" i="1"/>
  <c r="BA1351" i="1"/>
  <c r="BB164" i="1"/>
  <c r="BA164" i="1"/>
  <c r="BB163" i="1"/>
  <c r="BA163" i="1"/>
  <c r="BB1345" i="1"/>
  <c r="BA1345" i="1"/>
  <c r="BB1343" i="1"/>
  <c r="BA1343" i="1"/>
  <c r="BB1342" i="1"/>
  <c r="BA1342" i="1"/>
  <c r="BB1338" i="1"/>
  <c r="BA1338" i="1"/>
  <c r="BB673" i="1"/>
  <c r="BA673" i="1"/>
  <c r="BB1333" i="1"/>
  <c r="BA1333" i="1"/>
  <c r="BB1332" i="1"/>
  <c r="BA1332" i="1"/>
  <c r="BB670" i="1"/>
  <c r="BA670" i="1"/>
  <c r="BB669" i="1"/>
  <c r="BA669" i="1"/>
  <c r="BB1325" i="1"/>
  <c r="BA1325" i="1"/>
  <c r="BB151" i="1"/>
  <c r="BA151" i="1"/>
  <c r="BB668" i="1"/>
  <c r="BA668" i="1"/>
  <c r="BB1320" i="1"/>
  <c r="BA1320" i="1"/>
  <c r="BB147" i="1"/>
  <c r="BA147" i="1"/>
  <c r="BB1315" i="1"/>
  <c r="BA1315" i="1"/>
  <c r="BB145" i="1"/>
  <c r="BA145" i="1"/>
  <c r="BB143" i="1"/>
  <c r="BA143" i="1"/>
  <c r="BB665" i="1"/>
  <c r="BA665" i="1"/>
  <c r="BB1309" i="1"/>
  <c r="BA1309" i="1"/>
  <c r="BB1308" i="1"/>
  <c r="BA1308" i="1"/>
  <c r="BB1305" i="1"/>
  <c r="BA1305" i="1"/>
  <c r="BB1302" i="1"/>
  <c r="BA1302" i="1"/>
  <c r="BB1301" i="1"/>
  <c r="BA1301" i="1"/>
  <c r="BB1298" i="1"/>
  <c r="BA1298" i="1"/>
  <c r="BB661" i="1"/>
  <c r="BA661" i="1"/>
  <c r="BB1295" i="1"/>
  <c r="BA1295" i="1"/>
  <c r="BB1292" i="1"/>
  <c r="BA1292" i="1"/>
  <c r="BB659" i="1"/>
  <c r="BA659" i="1"/>
  <c r="BB1288" i="1"/>
  <c r="BA1288" i="1"/>
  <c r="BB1284" i="1"/>
  <c r="BA1284" i="1"/>
  <c r="BB126" i="1"/>
  <c r="BA126" i="1"/>
  <c r="BB1281" i="1"/>
  <c r="BA1281" i="1"/>
  <c r="BB1278" i="1"/>
  <c r="BA1278" i="1"/>
  <c r="BB1276" i="1"/>
  <c r="BA1276" i="1"/>
  <c r="BB1274" i="1"/>
  <c r="BA1274" i="1"/>
  <c r="BB1272" i="1"/>
  <c r="BA1272" i="1"/>
  <c r="BB1270" i="1"/>
  <c r="BA1270" i="1"/>
  <c r="BB14" i="1"/>
  <c r="BA14" i="1"/>
  <c r="BB118" i="1"/>
  <c r="BA118" i="1"/>
  <c r="BB656" i="1"/>
  <c r="BA656" i="1"/>
  <c r="BB114" i="1"/>
  <c r="BA114" i="1"/>
  <c r="BB1262" i="1"/>
  <c r="BA1262" i="1"/>
  <c r="BB1260" i="1"/>
  <c r="BA1260" i="1"/>
  <c r="BB109" i="1"/>
  <c r="BA109" i="1"/>
  <c r="BB106" i="1"/>
  <c r="BA106" i="1"/>
  <c r="BB1254" i="1"/>
  <c r="BA1254" i="1"/>
  <c r="BB1252" i="1"/>
  <c r="BA1252" i="1"/>
  <c r="BB1249" i="1"/>
  <c r="BA1249" i="1"/>
  <c r="BB1246" i="1"/>
  <c r="BA1246" i="1"/>
  <c r="BB1243" i="1"/>
  <c r="BA1243" i="1"/>
  <c r="BB1239" i="1"/>
  <c r="BA1239" i="1"/>
  <c r="BB1237" i="1"/>
  <c r="BA1237" i="1"/>
  <c r="BB1234" i="1"/>
  <c r="BA1234" i="1"/>
  <c r="BB98" i="1"/>
  <c r="BA98" i="1"/>
  <c r="BB1229" i="1"/>
  <c r="BA1229" i="1"/>
  <c r="BB95" i="1"/>
  <c r="BA95" i="1"/>
  <c r="BB1226" i="1"/>
  <c r="BA1226" i="1"/>
  <c r="BB651" i="1"/>
  <c r="BA651" i="1"/>
  <c r="BB90" i="1"/>
  <c r="BA90" i="1"/>
  <c r="BB1219" i="1"/>
  <c r="BA1219" i="1"/>
  <c r="BB87" i="1"/>
  <c r="BA87" i="1"/>
  <c r="BB1215" i="1"/>
  <c r="BA1215" i="1"/>
  <c r="BB86" i="1"/>
  <c r="BA86" i="1"/>
  <c r="BB84" i="1"/>
  <c r="BA84" i="1"/>
  <c r="BB1209" i="1"/>
  <c r="BA1209" i="1"/>
  <c r="BB1205" i="1"/>
  <c r="BA1205" i="1"/>
  <c r="BB647" i="1"/>
  <c r="BA647" i="1"/>
  <c r="BB1200" i="1"/>
  <c r="BA1200" i="1"/>
  <c r="BB1196" i="1"/>
  <c r="BA1196" i="1"/>
  <c r="BB1192" i="1"/>
  <c r="BA1192" i="1"/>
  <c r="BB643" i="1"/>
  <c r="BA643" i="1"/>
  <c r="BB1186" i="1"/>
  <c r="BA1186" i="1"/>
  <c r="BB642" i="1"/>
  <c r="BA642" i="1"/>
  <c r="BB1180" i="1"/>
  <c r="BA1180" i="1"/>
  <c r="BB1176" i="1"/>
  <c r="BA1176" i="1"/>
  <c r="BB1173" i="1"/>
  <c r="BA1173" i="1"/>
  <c r="BB1169" i="1"/>
  <c r="BA1169" i="1"/>
  <c r="BB638" i="1"/>
  <c r="BA638" i="1"/>
  <c r="BB1165" i="1"/>
  <c r="BA1165" i="1"/>
  <c r="BB1161" i="1"/>
  <c r="BA1161" i="1"/>
  <c r="BB1157" i="1"/>
  <c r="BA1157" i="1"/>
  <c r="BB1153" i="1"/>
  <c r="BA1153" i="1"/>
  <c r="BB1149" i="1"/>
  <c r="BA1149" i="1"/>
  <c r="BB1147" i="1"/>
  <c r="BA1147" i="1"/>
  <c r="BB1144" i="1"/>
  <c r="BA1144" i="1"/>
  <c r="BB1141" i="1"/>
  <c r="BA1141" i="1"/>
  <c r="BB1137" i="1"/>
  <c r="BA1137" i="1"/>
  <c r="BB631" i="1"/>
  <c r="BA631" i="1"/>
  <c r="BB1130" i="1"/>
  <c r="BA1130" i="1"/>
  <c r="BB1127" i="1"/>
  <c r="BA1127" i="1"/>
  <c r="BB1123" i="1"/>
  <c r="BA1123" i="1"/>
  <c r="BB1119" i="1"/>
  <c r="BA1119" i="1"/>
  <c r="BB1115" i="1"/>
  <c r="BA1115" i="1"/>
  <c r="BB628" i="1"/>
  <c r="BA628" i="1"/>
  <c r="BB1110" i="1"/>
  <c r="BA1110" i="1"/>
  <c r="BB626" i="1"/>
  <c r="BA626" i="1"/>
  <c r="BB1104" i="1"/>
  <c r="BA1104" i="1"/>
  <c r="BB623" i="1"/>
  <c r="BA623" i="1"/>
  <c r="BB1098" i="1"/>
  <c r="BA1098" i="1"/>
  <c r="BB1095" i="1"/>
  <c r="BA1095" i="1"/>
  <c r="BB621" i="1"/>
  <c r="BA621" i="1"/>
  <c r="BB1089" i="1"/>
  <c r="BA1089" i="1"/>
  <c r="BB1087" i="1"/>
  <c r="BA1087" i="1"/>
  <c r="BB616" i="1"/>
  <c r="BA616" i="1"/>
  <c r="BB1083" i="1"/>
  <c r="BA1083" i="1"/>
  <c r="BB1079" i="1"/>
  <c r="BA1079" i="1"/>
  <c r="BB1075" i="1"/>
  <c r="BA1075" i="1"/>
  <c r="BB1072" i="1"/>
  <c r="BA1072" i="1"/>
  <c r="BB1069" i="1"/>
  <c r="BA1069" i="1"/>
  <c r="BB1065" i="1"/>
  <c r="BA1065" i="1"/>
  <c r="BB1061" i="1"/>
  <c r="BA1061" i="1"/>
  <c r="BB1057" i="1"/>
  <c r="BA1057" i="1"/>
  <c r="BB610" i="1"/>
  <c r="BA610" i="1"/>
  <c r="BB1051" i="1"/>
  <c r="BA1051" i="1"/>
  <c r="BB1047" i="1"/>
  <c r="BA1047" i="1"/>
  <c r="BB1044" i="1"/>
  <c r="BA1044" i="1"/>
  <c r="BB1040" i="1"/>
  <c r="BA1040" i="1"/>
  <c r="BB1036" i="1"/>
  <c r="BA1036" i="1"/>
  <c r="BB1033" i="1"/>
  <c r="BA1033" i="1"/>
  <c r="BB607" i="1"/>
  <c r="BA607" i="1"/>
  <c r="BB1026" i="1"/>
  <c r="BA1026" i="1"/>
  <c r="BB1023" i="1"/>
  <c r="BA1023" i="1"/>
  <c r="BB1019" i="1"/>
  <c r="BA1019" i="1"/>
  <c r="BB1015" i="1"/>
  <c r="BA1015" i="1"/>
  <c r="BB1012" i="1"/>
  <c r="BA1012" i="1"/>
  <c r="BB1008" i="1"/>
  <c r="BA1008" i="1"/>
  <c r="BB1005" i="1"/>
  <c r="BA1005" i="1"/>
  <c r="BB1001" i="1"/>
  <c r="BA1001" i="1"/>
  <c r="BB997" i="1"/>
  <c r="BA997" i="1"/>
  <c r="BB602" i="1"/>
  <c r="BA602" i="1"/>
  <c r="BB992" i="1"/>
  <c r="BA992" i="1"/>
  <c r="BB988" i="1"/>
  <c r="BA988" i="1"/>
  <c r="BB984" i="1"/>
  <c r="BA984" i="1"/>
  <c r="BB981" i="1"/>
  <c r="BA981" i="1"/>
  <c r="BB978" i="1"/>
  <c r="BA978" i="1"/>
  <c r="BB975" i="1"/>
  <c r="BA975" i="1"/>
  <c r="BB971" i="1"/>
  <c r="BA971" i="1"/>
  <c r="BB967" i="1"/>
  <c r="BA967" i="1"/>
  <c r="BB963" i="1"/>
  <c r="BA963" i="1"/>
  <c r="BB961" i="1"/>
  <c r="BA961" i="1"/>
  <c r="BB594" i="1"/>
  <c r="BA594" i="1"/>
  <c r="BB592" i="1"/>
  <c r="BA592" i="1"/>
  <c r="BB954" i="1"/>
  <c r="BA954" i="1"/>
  <c r="BB951" i="1"/>
  <c r="BA951" i="1"/>
  <c r="BB949" i="1"/>
  <c r="BA949" i="1"/>
  <c r="BB946" i="1"/>
  <c r="BA946" i="1"/>
  <c r="BB942" i="1"/>
  <c r="BA942" i="1"/>
  <c r="BB940" i="1"/>
  <c r="BA940" i="1"/>
  <c r="BB936" i="1"/>
  <c r="BA936" i="1"/>
  <c r="BB583" i="1"/>
  <c r="BA583" i="1"/>
  <c r="BB582" i="1"/>
  <c r="BA582" i="1"/>
  <c r="BB929" i="1"/>
  <c r="BA929" i="1"/>
  <c r="BB925" i="1"/>
  <c r="BA925" i="1"/>
  <c r="BB579" i="1"/>
  <c r="BA579" i="1"/>
  <c r="BB921" i="1"/>
  <c r="BA921" i="1"/>
  <c r="BB578" i="1"/>
  <c r="BA578" i="1"/>
  <c r="BB916" i="1"/>
  <c r="BA916" i="1"/>
  <c r="BB521" i="1"/>
  <c r="BA521" i="1"/>
  <c r="BB577" i="1"/>
  <c r="BA577" i="1"/>
  <c r="BB909" i="1"/>
  <c r="BA909" i="1"/>
  <c r="BB905" i="1"/>
  <c r="BA905" i="1"/>
  <c r="BB903" i="1"/>
  <c r="BA903" i="1"/>
  <c r="BB899" i="1"/>
  <c r="BA899" i="1"/>
  <c r="BB896" i="1"/>
  <c r="BA896" i="1"/>
  <c r="BB892" i="1"/>
  <c r="BA892" i="1"/>
  <c r="BB516" i="1"/>
  <c r="BA516" i="1"/>
  <c r="BB889" i="1"/>
  <c r="BA889" i="1"/>
  <c r="BB569" i="1"/>
  <c r="BA569" i="1"/>
  <c r="BB885" i="1"/>
  <c r="BA885" i="1"/>
  <c r="BB881" i="1"/>
  <c r="BA881" i="1"/>
  <c r="BB879" i="1"/>
  <c r="BA879" i="1"/>
  <c r="BB566" i="1"/>
  <c r="BA566" i="1"/>
  <c r="BB565" i="1"/>
  <c r="BA565" i="1"/>
  <c r="BB870" i="1"/>
  <c r="BA870" i="1"/>
  <c r="BB868" i="1"/>
  <c r="BA868" i="1"/>
  <c r="BB865" i="1"/>
  <c r="BA865" i="1"/>
  <c r="BB562" i="1"/>
  <c r="BA562" i="1"/>
  <c r="BB861" i="1"/>
  <c r="BA861" i="1"/>
  <c r="BB560" i="1"/>
  <c r="BA560" i="1"/>
  <c r="BB855" i="1"/>
  <c r="BA855" i="1"/>
  <c r="BB853" i="1"/>
  <c r="BA853" i="1"/>
  <c r="BB83" i="1"/>
  <c r="BA83" i="1"/>
  <c r="BB82" i="1"/>
  <c r="BA82" i="1"/>
  <c r="BB847" i="1"/>
  <c r="BA847" i="1"/>
  <c r="BB845" i="1"/>
  <c r="BA845" i="1"/>
  <c r="BB842" i="1"/>
  <c r="BA842" i="1"/>
  <c r="BB840" i="1"/>
  <c r="BA840" i="1"/>
  <c r="BB836" i="1"/>
  <c r="BA836" i="1"/>
  <c r="BB832" i="1"/>
  <c r="BA832" i="1"/>
  <c r="BB828" i="1"/>
  <c r="BA828" i="1"/>
  <c r="BB825" i="1"/>
  <c r="BA825" i="1"/>
  <c r="BB553" i="1"/>
  <c r="BA553" i="1"/>
  <c r="BB550" i="1"/>
  <c r="BA550" i="1"/>
  <c r="BB775" i="1"/>
  <c r="BA775" i="1"/>
  <c r="BB805" i="1"/>
  <c r="BA805" i="1"/>
  <c r="BB820" i="1"/>
  <c r="BA820" i="1"/>
  <c r="BB534" i="1"/>
  <c r="BA534" i="1"/>
  <c r="BB533" i="1"/>
  <c r="BA533" i="1"/>
  <c r="BB509" i="1"/>
  <c r="BA509" i="1"/>
  <c r="BB75" i="1"/>
  <c r="BA75" i="1"/>
  <c r="BB5" i="1"/>
  <c r="BA5" i="1"/>
  <c r="BB527" i="1"/>
  <c r="BA527" i="1"/>
  <c r="BB532" i="1"/>
  <c r="BA532" i="1"/>
  <c r="BB540" i="1"/>
  <c r="BA540" i="1"/>
  <c r="BB547" i="1"/>
  <c r="BA547" i="1"/>
  <c r="BB774" i="1"/>
  <c r="BA774" i="1"/>
  <c r="BB788" i="1"/>
  <c r="BA788" i="1"/>
  <c r="BB785" i="1"/>
  <c r="BA785" i="1"/>
  <c r="BB71" i="1"/>
  <c r="BA71" i="1"/>
  <c r="BB803" i="1"/>
  <c r="BA803" i="1"/>
  <c r="BB814" i="1"/>
  <c r="BA814" i="1"/>
  <c r="BB808" i="1"/>
  <c r="BA808" i="1"/>
  <c r="BB794" i="1"/>
  <c r="BA794" i="1"/>
  <c r="BB792" i="1"/>
  <c r="BA792" i="1"/>
  <c r="BB783" i="1"/>
  <c r="BA783" i="1"/>
  <c r="BB531" i="1"/>
  <c r="BA531" i="1"/>
  <c r="BB510" i="1"/>
  <c r="BA510" i="1"/>
  <c r="BA66" i="1"/>
  <c r="BA764" i="1"/>
  <c r="BA502" i="1"/>
  <c r="BA1878" i="1"/>
  <c r="BA64" i="1"/>
  <c r="BA1874" i="1"/>
  <c r="BA1873" i="1"/>
  <c r="BA1871" i="1"/>
  <c r="BA492" i="1"/>
  <c r="BA490" i="1"/>
  <c r="BA758" i="1"/>
  <c r="BA487" i="1"/>
  <c r="BA486" i="1"/>
  <c r="BA1861" i="1"/>
  <c r="BA1859" i="1"/>
  <c r="BA483" i="1"/>
  <c r="BA481" i="1"/>
  <c r="BA754" i="1"/>
  <c r="BA1853" i="1"/>
  <c r="BA1849" i="1"/>
  <c r="BA1847" i="1"/>
  <c r="BA1844" i="1"/>
  <c r="BA471" i="1"/>
  <c r="BA1839" i="1"/>
  <c r="BA750" i="1"/>
  <c r="BA1828" i="1"/>
  <c r="BA1823" i="1"/>
  <c r="BA1819" i="1"/>
  <c r="BA1816" i="1"/>
  <c r="BA1810" i="1"/>
  <c r="BA1804" i="1"/>
  <c r="BA451" i="1"/>
  <c r="BA1795" i="1"/>
  <c r="BA1790" i="1"/>
  <c r="BA1783" i="1"/>
  <c r="BA1779" i="1"/>
  <c r="BA1772" i="1"/>
  <c r="BA1768" i="1"/>
  <c r="BA740" i="1"/>
  <c r="BA436" i="1"/>
  <c r="BA1751" i="1"/>
  <c r="BA1744" i="1"/>
  <c r="BA1740" i="1"/>
  <c r="BA427" i="1"/>
  <c r="BA1733" i="1"/>
  <c r="BA422" i="1"/>
  <c r="BA1720" i="1"/>
  <c r="BA1717" i="1"/>
  <c r="BA1712" i="1"/>
  <c r="BA1707" i="1"/>
  <c r="BA1702" i="1"/>
  <c r="BA405" i="1"/>
  <c r="BA1695" i="1"/>
  <c r="BA53" i="1"/>
  <c r="BA733" i="1"/>
  <c r="BA1681" i="1"/>
  <c r="BA1675" i="1"/>
  <c r="BA395" i="1"/>
  <c r="BA389" i="1"/>
  <c r="BA1667" i="1"/>
  <c r="BA380" i="1"/>
  <c r="BA1652" i="1"/>
  <c r="BA1644" i="1"/>
  <c r="BA45" i="1"/>
  <c r="BA1630" i="1"/>
  <c r="BA353" i="1"/>
  <c r="BA349" i="1"/>
  <c r="BA41" i="1"/>
  <c r="BB477" i="1"/>
  <c r="BA477" i="1"/>
  <c r="BB468" i="1"/>
  <c r="BA468" i="1"/>
  <c r="BB748" i="1"/>
  <c r="BA748" i="1"/>
  <c r="BB1813" i="1"/>
  <c r="BA1813" i="1"/>
  <c r="BB1796" i="1"/>
  <c r="BA1796" i="1"/>
  <c r="BB442" i="1"/>
  <c r="BA442" i="1"/>
  <c r="BB1769" i="1"/>
  <c r="BA1769" i="1"/>
  <c r="BB1749" i="1"/>
  <c r="BA1749" i="1"/>
  <c r="BB736" i="1"/>
  <c r="BA736" i="1"/>
  <c r="BB1719" i="1"/>
  <c r="BA1719" i="1"/>
  <c r="BB1705" i="1"/>
  <c r="BA1705" i="1"/>
  <c r="BB1698" i="1"/>
  <c r="BA1698" i="1"/>
  <c r="BB1686" i="1"/>
  <c r="BA1686" i="1"/>
  <c r="BB392" i="1"/>
  <c r="BA392" i="1"/>
  <c r="BB1657" i="1"/>
  <c r="BA1657" i="1"/>
  <c r="BB1642" i="1"/>
  <c r="BA1642" i="1"/>
  <c r="BB358" i="1"/>
  <c r="BA358" i="1"/>
  <c r="BB476" i="1"/>
  <c r="BA476" i="1"/>
  <c r="BB1838" i="1"/>
  <c r="BA1838" i="1"/>
  <c r="BB1831" i="1"/>
  <c r="BA1831" i="1"/>
  <c r="BB1822" i="1"/>
  <c r="BA1822" i="1"/>
  <c r="BB1812" i="1"/>
  <c r="BA1812" i="1"/>
  <c r="BB744" i="1"/>
  <c r="BA744" i="1"/>
  <c r="BB1794" i="1"/>
  <c r="BA1794" i="1"/>
  <c r="BB1786" i="1"/>
  <c r="BA1786" i="1"/>
  <c r="BB1778" i="1"/>
  <c r="BA1778" i="1"/>
  <c r="BB441" i="1"/>
  <c r="BA441" i="1"/>
  <c r="BB439" i="1"/>
  <c r="BA439" i="1"/>
  <c r="BB1767" i="1"/>
  <c r="BA1767" i="1"/>
  <c r="BB438" i="1"/>
  <c r="BA438" i="1"/>
  <c r="BB1761" i="1"/>
  <c r="BA1761" i="1"/>
  <c r="BB437" i="1"/>
  <c r="BA437" i="1"/>
  <c r="BB1756" i="1"/>
  <c r="BA1756" i="1"/>
  <c r="BB1752" i="1"/>
  <c r="BA1752" i="1"/>
  <c r="BB738" i="1"/>
  <c r="BA738" i="1"/>
  <c r="BB1747" i="1"/>
  <c r="BA1747" i="1"/>
  <c r="BB1743" i="1"/>
  <c r="BA1743" i="1"/>
  <c r="BB1741" i="1"/>
  <c r="BA1741" i="1"/>
  <c r="BB1739" i="1"/>
  <c r="BA1739" i="1"/>
  <c r="BB1737" i="1"/>
  <c r="BA1737" i="1"/>
  <c r="BB426" i="1"/>
  <c r="BA426" i="1"/>
  <c r="BB57" i="1"/>
  <c r="BA57" i="1"/>
  <c r="BB424" i="1"/>
  <c r="BA424" i="1"/>
  <c r="BB1729" i="1"/>
  <c r="BA1729" i="1"/>
  <c r="BB1727" i="1"/>
  <c r="BA1727" i="1"/>
  <c r="BB1723" i="1"/>
  <c r="BA1723" i="1"/>
  <c r="BB421" i="1"/>
  <c r="BA421" i="1"/>
  <c r="BB419" i="1"/>
  <c r="BA419" i="1"/>
  <c r="BB416" i="1"/>
  <c r="BA416" i="1"/>
  <c r="BB1714" i="1"/>
  <c r="BA1714" i="1"/>
  <c r="BB55" i="1"/>
  <c r="BA55" i="1"/>
  <c r="BB1710" i="1"/>
  <c r="BA1710" i="1"/>
  <c r="BB1706" i="1"/>
  <c r="BA1706" i="1"/>
  <c r="BB1704" i="1"/>
  <c r="BA1704" i="1"/>
  <c r="BB1701" i="1"/>
  <c r="BA1701" i="1"/>
  <c r="BB407" i="1"/>
  <c r="BA407" i="1"/>
  <c r="BB404" i="1"/>
  <c r="BA404" i="1"/>
  <c r="BB403" i="1"/>
  <c r="BA403" i="1"/>
  <c r="BB1694" i="1"/>
  <c r="BA1694" i="1"/>
  <c r="BB401" i="1"/>
  <c r="BA401" i="1"/>
  <c r="BB1688" i="1"/>
  <c r="BA1688" i="1"/>
  <c r="BB400" i="1"/>
  <c r="BA400" i="1"/>
  <c r="BB51" i="1"/>
  <c r="BA51" i="1"/>
  <c r="BB732" i="1"/>
  <c r="BA732" i="1"/>
  <c r="BB1680" i="1"/>
  <c r="BA1680" i="1"/>
  <c r="BB1677" i="1"/>
  <c r="BA1677" i="1"/>
  <c r="BB398" i="1"/>
  <c r="BA398" i="1"/>
  <c r="BB1672" i="1"/>
  <c r="BA1672" i="1"/>
  <c r="BB394" i="1"/>
  <c r="BA394" i="1"/>
  <c r="BB49" i="1"/>
  <c r="BA49" i="1"/>
  <c r="BB388" i="1"/>
  <c r="BA388" i="1"/>
  <c r="BB1669" i="1"/>
  <c r="BA1669" i="1"/>
  <c r="BB384" i="1"/>
  <c r="BA384" i="1"/>
  <c r="BB1665" i="1"/>
  <c r="BA1665" i="1"/>
  <c r="BB381" i="1"/>
  <c r="BA381" i="1"/>
  <c r="BB1660" i="1"/>
  <c r="BA1660" i="1"/>
  <c r="BB378" i="1"/>
  <c r="BA378" i="1"/>
  <c r="BB1656" i="1"/>
  <c r="BA1656" i="1"/>
  <c r="BB1653" i="1"/>
  <c r="BA1653" i="1"/>
  <c r="BB376" i="1"/>
  <c r="BA376" i="1"/>
  <c r="BB1647" i="1"/>
  <c r="BA1647" i="1"/>
  <c r="BB1645" i="1"/>
  <c r="BA1645" i="1"/>
  <c r="BB371" i="1"/>
  <c r="BA371" i="1"/>
  <c r="BB1643" i="1"/>
  <c r="BA1643" i="1"/>
  <c r="BB1640" i="1"/>
  <c r="BA1640" i="1"/>
  <c r="BB367" i="1"/>
  <c r="BA367" i="1"/>
  <c r="BB1637" i="1"/>
  <c r="BA1637" i="1"/>
  <c r="BB44" i="1"/>
  <c r="BA44" i="1"/>
  <c r="BB724" i="1"/>
  <c r="BA724" i="1"/>
  <c r="BB43" i="1"/>
  <c r="BA43" i="1"/>
  <c r="BB359" i="1"/>
  <c r="BA359" i="1"/>
  <c r="BB357" i="1"/>
  <c r="BA357" i="1"/>
  <c r="BB1627" i="1"/>
  <c r="BA1627" i="1"/>
  <c r="BB1624" i="1"/>
  <c r="BA1624" i="1"/>
  <c r="BB42" i="1"/>
  <c r="BA42" i="1"/>
  <c r="BB1620" i="1"/>
  <c r="BA1620" i="1"/>
  <c r="BB351" i="1"/>
  <c r="BA351" i="1"/>
  <c r="BB1616" i="1"/>
  <c r="BA1616" i="1"/>
  <c r="BB1613" i="1"/>
  <c r="BA1613" i="1"/>
  <c r="BB1611" i="1"/>
  <c r="BA1611" i="1"/>
  <c r="BB347" i="1"/>
  <c r="BA347" i="1"/>
  <c r="BB1606" i="1"/>
  <c r="BA1606" i="1"/>
  <c r="BB344" i="1"/>
  <c r="BA344" i="1"/>
  <c r="BB717" i="1"/>
  <c r="BA717" i="1"/>
  <c r="BB1603" i="1"/>
  <c r="BA1603" i="1"/>
  <c r="BB1600" i="1"/>
  <c r="BA1600" i="1"/>
  <c r="BB1597" i="1"/>
  <c r="BA1597" i="1"/>
  <c r="BB1595" i="1"/>
  <c r="BA1595" i="1"/>
  <c r="BB1592" i="1"/>
  <c r="BA1592" i="1"/>
  <c r="BB333" i="1"/>
  <c r="BA333" i="1"/>
  <c r="BB1588" i="1"/>
  <c r="BA1588" i="1"/>
  <c r="BB330" i="1"/>
  <c r="BA330" i="1"/>
  <c r="BB1582" i="1"/>
  <c r="BA1582" i="1"/>
  <c r="BB328" i="1"/>
  <c r="BA328" i="1"/>
  <c r="BB1577" i="1"/>
  <c r="BA1577" i="1"/>
  <c r="BB1575" i="1"/>
  <c r="BA1575" i="1"/>
  <c r="BB324" i="1"/>
  <c r="BA324" i="1"/>
  <c r="BB323" i="1"/>
  <c r="BA323" i="1"/>
  <c r="BB1569" i="1"/>
  <c r="BA1569" i="1"/>
  <c r="BB1566" i="1"/>
  <c r="BA1566" i="1"/>
  <c r="BB318" i="1"/>
  <c r="BA318" i="1"/>
  <c r="BB1565" i="1"/>
  <c r="BA1565" i="1"/>
  <c r="BB1563" i="1"/>
  <c r="BA1563" i="1"/>
  <c r="BB312" i="1"/>
  <c r="BA312" i="1"/>
  <c r="BB1558" i="1"/>
  <c r="BA1558" i="1"/>
  <c r="BB1555" i="1"/>
  <c r="BA1555" i="1"/>
  <c r="BB710" i="1"/>
  <c r="BA710" i="1"/>
  <c r="BB1552" i="1"/>
  <c r="BA1552" i="1"/>
  <c r="BB308" i="1"/>
  <c r="BA308" i="1"/>
  <c r="BB1547" i="1"/>
  <c r="BA1547" i="1"/>
  <c r="BB306" i="1"/>
  <c r="BA306" i="1"/>
  <c r="BB1543" i="1"/>
  <c r="BA1543" i="1"/>
  <c r="BB1540" i="1"/>
  <c r="BA1540" i="1"/>
  <c r="BB1537" i="1"/>
  <c r="BA1537" i="1"/>
  <c r="BB1534" i="1"/>
  <c r="BA1534" i="1"/>
  <c r="BB298" i="1"/>
  <c r="BA298" i="1"/>
  <c r="BB1530" i="1"/>
  <c r="BA1530" i="1"/>
  <c r="BB294" i="1"/>
  <c r="BA294" i="1"/>
  <c r="BB291" i="1"/>
  <c r="BA291" i="1"/>
  <c r="BB288" i="1"/>
  <c r="BA288" i="1"/>
  <c r="BB707" i="1"/>
  <c r="BA707" i="1"/>
  <c r="BB286" i="1"/>
  <c r="BA286" i="1"/>
  <c r="BB1519" i="1"/>
  <c r="BA1519" i="1"/>
  <c r="BB705" i="1"/>
  <c r="BA705" i="1"/>
  <c r="BB283" i="1"/>
  <c r="BA283" i="1"/>
  <c r="BB1513" i="1"/>
  <c r="BA1513" i="1"/>
  <c r="BB281" i="1"/>
  <c r="BA281" i="1"/>
  <c r="BB36" i="1"/>
  <c r="BA36" i="1"/>
  <c r="BB277" i="1"/>
  <c r="BA277" i="1"/>
  <c r="BB274" i="1"/>
  <c r="BA274" i="1"/>
  <c r="BB34" i="1"/>
  <c r="BA34" i="1"/>
  <c r="BB1504" i="1"/>
  <c r="BA1504" i="1"/>
  <c r="BB1501" i="1"/>
  <c r="BA1501" i="1"/>
  <c r="BB33" i="1"/>
  <c r="BA33" i="1"/>
  <c r="BB702" i="1"/>
  <c r="BA702" i="1"/>
  <c r="BB32" i="1"/>
  <c r="BA32" i="1"/>
  <c r="BB267" i="1"/>
  <c r="BA267" i="1"/>
  <c r="BB1489" i="1"/>
  <c r="BA1489" i="1"/>
  <c r="BB264" i="1"/>
  <c r="BA264" i="1"/>
  <c r="BB261" i="1"/>
  <c r="BA261" i="1"/>
  <c r="BB1482" i="1"/>
  <c r="BA1482" i="1"/>
  <c r="BB259" i="1"/>
  <c r="BA259" i="1"/>
  <c r="BB1479" i="1"/>
  <c r="BA1479" i="1"/>
  <c r="BB257" i="1"/>
  <c r="BA257" i="1"/>
  <c r="BB1473" i="1"/>
  <c r="BA1473" i="1"/>
  <c r="BB255" i="1"/>
  <c r="BA255" i="1"/>
  <c r="BB252" i="1"/>
  <c r="BA252" i="1"/>
  <c r="BB701" i="1"/>
  <c r="BA701" i="1"/>
  <c r="BB1468" i="1"/>
  <c r="BA1468" i="1"/>
  <c r="BB1466" i="1"/>
  <c r="BA1466" i="1"/>
  <c r="BB1463" i="1"/>
  <c r="BA1463" i="1"/>
  <c r="BB1460" i="1"/>
  <c r="BA1460" i="1"/>
  <c r="BB700" i="1"/>
  <c r="BA700" i="1"/>
  <c r="BB699" i="1"/>
  <c r="BA699" i="1"/>
  <c r="BB240" i="1"/>
  <c r="BA240" i="1"/>
  <c r="BB1450" i="1"/>
  <c r="BA1450" i="1"/>
  <c r="BB1447" i="1"/>
  <c r="BA1447" i="1"/>
  <c r="BB1444" i="1"/>
  <c r="BA1444" i="1"/>
  <c r="BB237" i="1"/>
  <c r="BA237" i="1"/>
  <c r="BB235" i="1"/>
  <c r="BA235" i="1"/>
  <c r="BB231" i="1"/>
  <c r="BA231" i="1"/>
  <c r="BB1438" i="1"/>
  <c r="BA1438" i="1"/>
  <c r="BB1437" i="1"/>
  <c r="BA1437" i="1"/>
  <c r="BB1434" i="1"/>
  <c r="BA1434" i="1"/>
  <c r="BB695" i="1"/>
  <c r="BA695" i="1"/>
  <c r="BB694" i="1"/>
  <c r="BA694" i="1"/>
  <c r="BB1427" i="1"/>
  <c r="BA1427" i="1"/>
  <c r="BB1423" i="1"/>
  <c r="BA1423" i="1"/>
  <c r="BB25" i="1"/>
  <c r="BA25" i="1"/>
  <c r="BB1421" i="1"/>
  <c r="BA1421" i="1"/>
  <c r="BB1417" i="1"/>
  <c r="BA1417" i="1"/>
  <c r="BB1415" i="1"/>
  <c r="BA1415" i="1"/>
  <c r="BB1414" i="1"/>
  <c r="BA1414" i="1"/>
  <c r="BB23" i="1"/>
  <c r="BA23" i="1"/>
  <c r="BB1411" i="1"/>
  <c r="BA1411" i="1"/>
  <c r="BB212" i="1"/>
  <c r="BA212" i="1"/>
  <c r="BB1407" i="1"/>
  <c r="BA1407" i="1"/>
  <c r="BB1404" i="1"/>
  <c r="BA1404" i="1"/>
  <c r="BB207" i="1"/>
  <c r="BA207" i="1"/>
  <c r="BB690" i="1"/>
  <c r="BA690" i="1"/>
  <c r="BB1401" i="1"/>
  <c r="BA1401" i="1"/>
  <c r="BB687" i="1"/>
  <c r="BA687" i="1"/>
  <c r="BB1398" i="1"/>
  <c r="BA1398" i="1"/>
  <c r="BB686" i="1"/>
  <c r="BA686" i="1"/>
  <c r="BB1392" i="1"/>
  <c r="BA1392" i="1"/>
  <c r="BB199" i="1"/>
  <c r="BA199" i="1"/>
  <c r="BB1388" i="1"/>
  <c r="BA1388" i="1"/>
  <c r="BB196" i="1"/>
  <c r="BA196" i="1"/>
  <c r="BB195" i="1"/>
  <c r="BA195" i="1"/>
  <c r="BB193" i="1"/>
  <c r="BA193" i="1"/>
  <c r="BB1379" i="1"/>
  <c r="BA1379" i="1"/>
  <c r="BB1378" i="1"/>
  <c r="BA1378" i="1"/>
  <c r="BB683" i="1"/>
  <c r="BA683" i="1"/>
  <c r="BB188" i="1"/>
  <c r="BA188" i="1"/>
  <c r="BB186" i="1"/>
  <c r="BA186" i="1"/>
  <c r="BB682" i="1"/>
  <c r="BA682" i="1"/>
  <c r="BB1368" i="1"/>
  <c r="BA1368" i="1"/>
  <c r="BB1366" i="1"/>
  <c r="BA1366" i="1"/>
  <c r="BB181" i="1"/>
  <c r="BA181" i="1"/>
  <c r="BB1360" i="1"/>
  <c r="BA1360" i="1"/>
  <c r="BB177" i="1"/>
  <c r="BA177" i="1"/>
  <c r="BB174" i="1"/>
  <c r="BA174" i="1"/>
  <c r="BB173" i="1"/>
  <c r="BA173" i="1"/>
  <c r="BB172" i="1"/>
  <c r="BA172" i="1"/>
  <c r="BB1354" i="1"/>
  <c r="BA1354" i="1"/>
  <c r="BB1353" i="1"/>
  <c r="BA1353" i="1"/>
  <c r="BB165" i="1"/>
  <c r="BA165" i="1"/>
  <c r="BB1348" i="1"/>
  <c r="BA1348" i="1"/>
  <c r="BB162" i="1"/>
  <c r="BA162" i="1"/>
  <c r="BB1344" i="1"/>
  <c r="BA1344" i="1"/>
  <c r="BB675" i="1"/>
  <c r="BA675" i="1"/>
  <c r="BB1341" i="1"/>
  <c r="BA1341" i="1"/>
  <c r="BB159" i="1"/>
  <c r="BA159" i="1"/>
  <c r="BB1336" i="1"/>
  <c r="BA1336" i="1"/>
  <c r="BB158" i="1"/>
  <c r="BA158" i="1"/>
  <c r="BB671" i="1"/>
  <c r="BA671" i="1"/>
  <c r="BB1329" i="1"/>
  <c r="BA1329" i="1"/>
  <c r="BB1327" i="1"/>
  <c r="BA1327" i="1"/>
  <c r="BB154" i="1"/>
  <c r="BA154" i="1"/>
  <c r="BB150" i="1"/>
  <c r="BA150" i="1"/>
  <c r="BB1322" i="1"/>
  <c r="BA1322" i="1"/>
  <c r="BB1319" i="1"/>
  <c r="BA1319" i="1"/>
  <c r="BB1317" i="1"/>
  <c r="BA1317" i="1"/>
  <c r="BB1314" i="1"/>
  <c r="BA1314" i="1"/>
  <c r="BB1312" i="1"/>
  <c r="BA1312" i="1"/>
  <c r="BB666" i="1"/>
  <c r="BA666" i="1"/>
  <c r="BB141" i="1"/>
  <c r="BA141" i="1"/>
  <c r="BB663" i="1"/>
  <c r="BA663" i="1"/>
  <c r="BB1307" i="1"/>
  <c r="BA1307" i="1"/>
  <c r="BB1304" i="1"/>
  <c r="BA1304" i="1"/>
  <c r="BB136" i="1"/>
  <c r="BA136" i="1"/>
  <c r="BB18" i="1"/>
  <c r="BA18" i="1"/>
  <c r="BB133" i="1"/>
  <c r="BA133" i="1"/>
  <c r="BB132" i="1"/>
  <c r="BA132" i="1"/>
  <c r="BB1294" i="1"/>
  <c r="BA1294" i="1"/>
  <c r="BB129" i="1"/>
  <c r="BA129" i="1"/>
  <c r="BB128" i="1"/>
  <c r="BA128" i="1"/>
  <c r="BB1287" i="1"/>
  <c r="BA1287" i="1"/>
  <c r="BB1283" i="1"/>
  <c r="BA1283" i="1"/>
  <c r="BB1282" i="1"/>
  <c r="BA1282" i="1"/>
  <c r="BB1280" i="1"/>
  <c r="BA1280" i="1"/>
  <c r="BB124" i="1"/>
  <c r="BA124" i="1"/>
  <c r="BB17" i="1"/>
  <c r="BA17" i="1"/>
  <c r="BB121" i="1"/>
  <c r="BA121" i="1"/>
  <c r="BB120" i="1"/>
  <c r="BA120" i="1"/>
  <c r="BB1269" i="1"/>
  <c r="BA1269" i="1"/>
  <c r="BB119" i="1"/>
  <c r="BA119" i="1"/>
  <c r="BB1264" i="1"/>
  <c r="BA1264" i="1"/>
  <c r="BB655" i="1"/>
  <c r="BA655" i="1"/>
  <c r="BB113" i="1"/>
  <c r="BA113" i="1"/>
  <c r="BB13" i="1"/>
  <c r="BA13" i="1"/>
  <c r="BB1259" i="1"/>
  <c r="BA1259" i="1"/>
  <c r="BB1256" i="1"/>
  <c r="BA1256" i="1"/>
  <c r="BB105" i="1"/>
  <c r="BA105" i="1"/>
  <c r="BB103" i="1"/>
  <c r="BA103" i="1"/>
  <c r="BB1251" i="1"/>
  <c r="BA1251" i="1"/>
  <c r="BB1248" i="1"/>
  <c r="BA1248" i="1"/>
  <c r="BB102" i="1"/>
  <c r="BA102" i="1"/>
  <c r="BB1242" i="1"/>
  <c r="BA1242" i="1"/>
  <c r="BB1238" i="1"/>
  <c r="BA1238" i="1"/>
  <c r="BB1236" i="1"/>
  <c r="BA1236" i="1"/>
  <c r="BB1233" i="1"/>
  <c r="BA1233" i="1"/>
  <c r="BB1232" i="1"/>
  <c r="BA1232" i="1"/>
  <c r="BB97" i="1"/>
  <c r="BA97" i="1"/>
  <c r="BB94" i="1"/>
  <c r="BA94" i="1"/>
  <c r="BB1225" i="1"/>
  <c r="BA1225" i="1"/>
  <c r="BB1223" i="1"/>
  <c r="BA1223" i="1"/>
  <c r="BB1222" i="1"/>
  <c r="BA1222" i="1"/>
  <c r="BB1218" i="1"/>
  <c r="BA1218" i="1"/>
  <c r="BB1217" i="1"/>
  <c r="BA1217" i="1"/>
  <c r="BB1214" i="1"/>
  <c r="BA1214" i="1"/>
  <c r="BB85" i="1"/>
  <c r="BA85" i="1"/>
  <c r="BB1212" i="1"/>
  <c r="BA1212" i="1"/>
  <c r="BB1208" i="1"/>
  <c r="BA1208" i="1"/>
  <c r="BB1204" i="1"/>
  <c r="BA1204" i="1"/>
  <c r="BB646" i="1"/>
  <c r="BA646" i="1"/>
  <c r="BB1199" i="1"/>
  <c r="BA1199" i="1"/>
  <c r="BB1195" i="1"/>
  <c r="BA1195" i="1"/>
  <c r="BB1191" i="1"/>
  <c r="BA1191" i="1"/>
  <c r="BB1189" i="1"/>
  <c r="BA1189" i="1"/>
  <c r="BB1185" i="1"/>
  <c r="BA1185" i="1"/>
  <c r="BB1182" i="1"/>
  <c r="BA1182" i="1"/>
  <c r="BB1179" i="1"/>
  <c r="BA1179" i="1"/>
  <c r="BB1175" i="1"/>
  <c r="BA1175" i="1"/>
  <c r="BB1172" i="1"/>
  <c r="BA1172" i="1"/>
  <c r="BB1168" i="1"/>
  <c r="BA1168" i="1"/>
  <c r="BB637" i="1"/>
  <c r="BA637" i="1"/>
  <c r="BB1164" i="1"/>
  <c r="BA1164" i="1"/>
  <c r="BB1160" i="1"/>
  <c r="BA1160" i="1"/>
  <c r="BB1156" i="1"/>
  <c r="BA1156" i="1"/>
  <c r="BB1152" i="1"/>
  <c r="BA1152" i="1"/>
  <c r="BB635" i="1"/>
  <c r="BA635" i="1"/>
  <c r="BB1146" i="1"/>
  <c r="BA1146" i="1"/>
  <c r="BB632" i="1"/>
  <c r="BA632" i="1"/>
  <c r="BB1140" i="1"/>
  <c r="BA1140" i="1"/>
  <c r="BB1136" i="1"/>
  <c r="BA1136" i="1"/>
  <c r="BB1133" i="1"/>
  <c r="BA1133" i="1"/>
  <c r="BB1129" i="1"/>
  <c r="BA1129" i="1"/>
  <c r="BB1126" i="1"/>
  <c r="BA1126" i="1"/>
  <c r="BB1122" i="1"/>
  <c r="BA1122" i="1"/>
  <c r="BB1118" i="1"/>
  <c r="BA1118" i="1"/>
  <c r="BB629" i="1"/>
  <c r="BA629" i="1"/>
  <c r="BB1112" i="1"/>
  <c r="BA1112" i="1"/>
  <c r="BB1109" i="1"/>
  <c r="BA1109" i="1"/>
  <c r="BB1106" i="1"/>
  <c r="BA1106" i="1"/>
  <c r="BB1103" i="1"/>
  <c r="BA1103" i="1"/>
  <c r="BB1101" i="1"/>
  <c r="BA1101" i="1"/>
  <c r="BB1097" i="1"/>
  <c r="BA1097" i="1"/>
  <c r="BB1094" i="1"/>
  <c r="BA1094" i="1"/>
  <c r="BB1091" i="1"/>
  <c r="BA1091" i="1"/>
  <c r="BB619" i="1"/>
  <c r="BA619" i="1"/>
  <c r="BB617" i="1"/>
  <c r="BA617" i="1"/>
  <c r="BB1084" i="1"/>
  <c r="BA1084" i="1"/>
  <c r="BB1082" i="1"/>
  <c r="BA1082" i="1"/>
  <c r="BB1078" i="1"/>
  <c r="BA1078" i="1"/>
  <c r="BB1074" i="1"/>
  <c r="BA1074" i="1"/>
  <c r="BB612" i="1"/>
  <c r="BA612" i="1"/>
  <c r="BB1068" i="1"/>
  <c r="BA1068" i="1"/>
  <c r="BB1064" i="1"/>
  <c r="BA1064" i="1"/>
  <c r="BB1060" i="1"/>
  <c r="BA1060" i="1"/>
  <c r="BB1056" i="1"/>
  <c r="BA1056" i="1"/>
  <c r="BB1054" i="1"/>
  <c r="BA1054" i="1"/>
  <c r="BB1050" i="1"/>
  <c r="BA1050" i="1"/>
  <c r="BB1046" i="1"/>
  <c r="BA1046" i="1"/>
  <c r="BB1043" i="1"/>
  <c r="BA1043" i="1"/>
  <c r="BB1039" i="1"/>
  <c r="BA1039" i="1"/>
  <c r="BB608" i="1"/>
  <c r="BA608" i="1"/>
  <c r="BB1032" i="1"/>
  <c r="BA1032" i="1"/>
  <c r="BB1029" i="1"/>
  <c r="BA1029" i="1"/>
  <c r="BB606" i="1"/>
  <c r="BA606" i="1"/>
  <c r="BB1022" i="1"/>
  <c r="BA1022" i="1"/>
  <c r="BB1018" i="1"/>
  <c r="BA1018" i="1"/>
  <c r="BB1014" i="1"/>
  <c r="BA1014" i="1"/>
  <c r="BB1011" i="1"/>
  <c r="BA1011" i="1"/>
  <c r="BB604" i="1"/>
  <c r="BA604" i="1"/>
  <c r="BB1004" i="1"/>
  <c r="BA1004" i="1"/>
  <c r="BB1000" i="1"/>
  <c r="BA1000" i="1"/>
  <c r="BB996" i="1"/>
  <c r="BA996" i="1"/>
  <c r="BB994" i="1"/>
  <c r="BA994" i="1"/>
  <c r="BB991" i="1"/>
  <c r="BA991" i="1"/>
  <c r="BB987" i="1"/>
  <c r="BA987" i="1"/>
  <c r="BB983" i="1"/>
  <c r="BA983" i="1"/>
  <c r="BB980" i="1"/>
  <c r="BA980" i="1"/>
  <c r="BB977" i="1"/>
  <c r="BA977" i="1"/>
  <c r="BB974" i="1"/>
  <c r="BA974" i="1"/>
  <c r="BB970" i="1"/>
  <c r="BA970" i="1"/>
  <c r="BB966" i="1"/>
  <c r="BA966" i="1"/>
  <c r="BB962" i="1"/>
  <c r="BA962" i="1"/>
  <c r="BB960" i="1"/>
  <c r="BA960" i="1"/>
  <c r="BB958" i="1"/>
  <c r="BA958" i="1"/>
  <c r="BB956" i="1"/>
  <c r="BA956" i="1"/>
  <c r="BB953" i="1"/>
  <c r="BA953" i="1"/>
  <c r="BB950" i="1"/>
  <c r="BA950" i="1"/>
  <c r="BB948" i="1"/>
  <c r="BA948" i="1"/>
  <c r="BB945" i="1"/>
  <c r="BA945" i="1"/>
  <c r="BB941" i="1"/>
  <c r="BA941" i="1"/>
  <c r="BB939" i="1"/>
  <c r="BA939" i="1"/>
  <c r="BB935" i="1"/>
  <c r="BA935" i="1"/>
  <c r="BB934" i="1"/>
  <c r="BA934" i="1"/>
  <c r="BB932" i="1"/>
  <c r="BA932" i="1"/>
  <c r="BB928" i="1"/>
  <c r="BA928" i="1"/>
  <c r="BB924" i="1"/>
  <c r="BA924" i="1"/>
  <c r="BB920" i="1"/>
  <c r="BA920" i="1"/>
  <c r="BB919" i="1"/>
  <c r="BA919" i="1"/>
  <c r="BB915" i="1"/>
  <c r="BA915" i="1"/>
  <c r="BB912" i="1"/>
  <c r="BA912" i="1"/>
  <c r="BB520" i="1"/>
  <c r="BA520" i="1"/>
  <c r="BB519" i="1"/>
  <c r="BA519" i="1"/>
  <c r="BB574" i="1"/>
  <c r="BA574" i="1"/>
  <c r="BB902" i="1"/>
  <c r="BA902" i="1"/>
  <c r="BB517" i="1"/>
  <c r="BA517" i="1"/>
  <c r="BB895" i="1"/>
  <c r="BA895" i="1"/>
  <c r="BB573" i="1"/>
  <c r="BA573" i="1"/>
  <c r="BB508" i="1"/>
  <c r="BA508" i="1"/>
  <c r="BB570" i="1"/>
  <c r="BA570" i="1"/>
  <c r="BB886" i="1"/>
  <c r="BA886" i="1"/>
  <c r="BB884" i="1"/>
  <c r="BA884" i="1"/>
  <c r="BB878" i="1"/>
  <c r="BA878" i="1"/>
  <c r="BB876" i="1"/>
  <c r="BA876" i="1"/>
  <c r="BB873" i="1"/>
  <c r="BA873" i="1"/>
  <c r="BB514" i="1"/>
  <c r="BA514" i="1"/>
  <c r="BB513" i="1"/>
  <c r="BA513" i="1"/>
  <c r="BB863" i="1"/>
  <c r="BA863" i="1"/>
  <c r="BB860" i="1"/>
  <c r="BA860" i="1"/>
  <c r="BB4" i="1"/>
  <c r="BA4" i="1"/>
  <c r="BB69" i="1"/>
  <c r="BA69" i="1"/>
  <c r="BB852" i="1"/>
  <c r="BA852" i="1"/>
  <c r="BB850" i="1"/>
  <c r="BA850" i="1"/>
  <c r="BB81" i="1"/>
  <c r="BA81" i="1"/>
  <c r="BB80" i="1"/>
  <c r="BA80" i="1"/>
  <c r="BB78" i="1"/>
  <c r="BA78" i="1"/>
  <c r="BB77" i="1"/>
  <c r="BA77" i="1"/>
  <c r="BB839" i="1"/>
  <c r="BA839" i="1"/>
  <c r="BB835" i="1"/>
  <c r="BA835" i="1"/>
  <c r="BB831" i="1"/>
  <c r="BA831" i="1"/>
  <c r="BB827" i="1"/>
  <c r="BA827" i="1"/>
  <c r="BB824" i="1"/>
  <c r="BA824" i="1"/>
  <c r="BB776" i="1"/>
  <c r="BA776" i="1"/>
  <c r="BB544" i="1"/>
  <c r="BA544" i="1"/>
  <c r="BB780" i="1"/>
  <c r="BA780" i="1"/>
  <c r="BB804" i="1"/>
  <c r="BA804" i="1"/>
  <c r="BB854" i="1"/>
  <c r="BA854" i="1"/>
  <c r="BB790" i="1"/>
  <c r="BA790" i="1"/>
  <c r="BB535" i="1"/>
  <c r="BA535" i="1"/>
  <c r="BB537" i="1"/>
  <c r="BA537" i="1"/>
  <c r="BB74" i="1"/>
  <c r="BA74" i="1"/>
  <c r="BB530" i="1"/>
  <c r="BA530" i="1"/>
  <c r="BB542" i="1"/>
  <c r="BA542" i="1"/>
  <c r="BB539" i="1"/>
  <c r="BA539" i="1"/>
  <c r="BB769" i="1"/>
  <c r="BA769" i="1"/>
  <c r="BB773" i="1"/>
  <c r="BA773" i="1"/>
  <c r="BB781" i="1"/>
  <c r="BA781" i="1"/>
  <c r="BB784" i="1"/>
  <c r="BA784" i="1"/>
  <c r="BB798" i="1"/>
  <c r="BA798" i="1"/>
  <c r="BB72" i="1"/>
  <c r="BA72" i="1"/>
  <c r="BB811" i="1"/>
  <c r="BA811" i="1"/>
  <c r="BB821" i="1"/>
  <c r="BA821" i="1"/>
  <c r="BB767" i="1"/>
  <c r="BA767" i="1"/>
  <c r="BB802" i="1"/>
  <c r="BA802" i="1"/>
  <c r="BB807" i="1"/>
  <c r="BA807" i="1"/>
  <c r="BB782" i="1"/>
  <c r="BA782" i="1"/>
  <c r="BB538" i="1"/>
  <c r="BA538" i="1"/>
  <c r="BB511" i="1"/>
  <c r="BA511" i="1"/>
  <c r="BA67" i="1"/>
  <c r="BA765" i="1"/>
  <c r="BA1879" i="1"/>
  <c r="BA501" i="1"/>
  <c r="BA1877" i="1"/>
  <c r="BA762" i="1"/>
  <c r="BA63" i="1"/>
  <c r="BA1872" i="1"/>
  <c r="BA494" i="1"/>
  <c r="BA759" i="1"/>
  <c r="BA1869" i="1"/>
  <c r="BA488" i="1"/>
  <c r="BA1866" i="1"/>
  <c r="BA485" i="1"/>
  <c r="BA1860" i="1"/>
  <c r="BA757" i="1"/>
  <c r="BA1856" i="1"/>
  <c r="BA480" i="1"/>
  <c r="BA1855" i="1"/>
  <c r="BA1852" i="1"/>
  <c r="BA1846" i="1"/>
  <c r="BA1843" i="1"/>
  <c r="BA751" i="1"/>
  <c r="BA1837" i="1"/>
  <c r="BA1834" i="1"/>
  <c r="BA463" i="1"/>
  <c r="BA461" i="1"/>
  <c r="BA1818" i="1"/>
  <c r="BA1814" i="1"/>
  <c r="BA58" i="1"/>
  <c r="BA1803" i="1"/>
  <c r="BA450" i="1"/>
  <c r="BA448" i="1"/>
  <c r="BA1788" i="1"/>
  <c r="BA444" i="1"/>
  <c r="BA1777" i="1"/>
  <c r="BA1771" i="1"/>
  <c r="BA1766" i="1"/>
  <c r="BA1760" i="1"/>
  <c r="BA1755" i="1"/>
  <c r="BA1750" i="1"/>
  <c r="BA433" i="1"/>
  <c r="BA1738" i="1"/>
  <c r="BA425" i="1"/>
  <c r="BA1732" i="1"/>
  <c r="BA1726" i="1"/>
  <c r="BA420" i="1"/>
  <c r="BA1716" i="1"/>
  <c r="BA414" i="1"/>
  <c r="BA412" i="1"/>
  <c r="BA1700" i="1"/>
  <c r="BA1699" i="1"/>
  <c r="BA1693" i="1"/>
  <c r="BA1687" i="1"/>
  <c r="BA1684" i="1"/>
  <c r="BA1679" i="1"/>
  <c r="BA1674" i="1"/>
  <c r="BA393" i="1"/>
  <c r="BA729" i="1"/>
  <c r="BA383" i="1"/>
  <c r="BA1659" i="1"/>
  <c r="BA1650" i="1"/>
  <c r="BA370" i="1"/>
  <c r="BA364" i="1"/>
  <c r="BA722" i="1"/>
  <c r="BA1619" i="1"/>
  <c r="BA348" i="1"/>
  <c r="BA342" i="1"/>
  <c r="BB472" i="1"/>
  <c r="BA472" i="1"/>
  <c r="BB1841" i="1"/>
  <c r="BA1841" i="1"/>
  <c r="BB1829" i="1"/>
  <c r="BA1829" i="1"/>
  <c r="BB1824" i="1"/>
  <c r="BA1824" i="1"/>
  <c r="BB459" i="1"/>
  <c r="BA459" i="1"/>
  <c r="BB745" i="1"/>
  <c r="BA745" i="1"/>
  <c r="BB1808" i="1"/>
  <c r="BA1808" i="1"/>
  <c r="BB1801" i="1"/>
  <c r="BA1801" i="1"/>
  <c r="BB1793" i="1"/>
  <c r="BA1793" i="1"/>
  <c r="BB1781" i="1"/>
  <c r="BA1781" i="1"/>
  <c r="BB1776" i="1"/>
  <c r="BA1776" i="1"/>
  <c r="BB440" i="1"/>
  <c r="BA440" i="1"/>
  <c r="BB1762" i="1"/>
  <c r="BA1762" i="1"/>
  <c r="BB1754" i="1"/>
  <c r="BA1754" i="1"/>
  <c r="BB1745" i="1"/>
  <c r="BA1745" i="1"/>
  <c r="BB428" i="1"/>
  <c r="BA428" i="1"/>
  <c r="BB1731" i="1"/>
  <c r="BA1731" i="1"/>
  <c r="BB1721" i="1"/>
  <c r="BA1721" i="1"/>
  <c r="BB415" i="1"/>
  <c r="BA415" i="1"/>
  <c r="BB1708" i="1"/>
  <c r="BA1708" i="1"/>
  <c r="BB410" i="1"/>
  <c r="BA410" i="1"/>
  <c r="BB406" i="1"/>
  <c r="BA406" i="1"/>
  <c r="BB1689" i="1"/>
  <c r="BA1689" i="1"/>
  <c r="BB52" i="1"/>
  <c r="BA52" i="1"/>
  <c r="BB731" i="1"/>
  <c r="BA731" i="1"/>
  <c r="BB1676" i="1"/>
  <c r="BA1676" i="1"/>
  <c r="BB387" i="1"/>
  <c r="BA387" i="1"/>
  <c r="BB1668" i="1"/>
  <c r="BA1668" i="1"/>
  <c r="BB1662" i="1"/>
  <c r="BA1662" i="1"/>
  <c r="BB1649" i="1"/>
  <c r="BA1649" i="1"/>
  <c r="BB372" i="1"/>
  <c r="BA372" i="1"/>
  <c r="BB1638" i="1"/>
  <c r="BA1638" i="1"/>
  <c r="BB1634" i="1"/>
  <c r="BA1634" i="1"/>
  <c r="BB360" i="1"/>
  <c r="BA360" i="1"/>
  <c r="BB1622" i="1"/>
  <c r="BA1622" i="1"/>
  <c r="BB473" i="1"/>
  <c r="BA473" i="1"/>
  <c r="BB752" i="1"/>
  <c r="BA752" i="1"/>
  <c r="BB470" i="1"/>
  <c r="BA470" i="1"/>
  <c r="BB466" i="1"/>
  <c r="BA466" i="1"/>
  <c r="BB749" i="1"/>
  <c r="BA749" i="1"/>
  <c r="BB464" i="1"/>
  <c r="BA464" i="1"/>
  <c r="BB1825" i="1"/>
  <c r="BA1825" i="1"/>
  <c r="BB1821" i="1"/>
  <c r="BA1821" i="1"/>
  <c r="BB59" i="1"/>
  <c r="BA59" i="1"/>
  <c r="BB458" i="1"/>
  <c r="BA458" i="1"/>
  <c r="BB1815" i="1"/>
  <c r="BA1815" i="1"/>
  <c r="BB1809" i="1"/>
  <c r="BA1809" i="1"/>
  <c r="BB1807" i="1"/>
  <c r="BA1807" i="1"/>
  <c r="BB454" i="1"/>
  <c r="BA454" i="1"/>
  <c r="BB1800" i="1"/>
  <c r="BA1800" i="1"/>
  <c r="BB449" i="1"/>
  <c r="BA449" i="1"/>
  <c r="BB1792" i="1"/>
  <c r="BA1792" i="1"/>
  <c r="BB1789" i="1"/>
  <c r="BA1789" i="1"/>
  <c r="BB1782" i="1"/>
  <c r="BA1782" i="1"/>
  <c r="BB743" i="1"/>
  <c r="BA743" i="1"/>
  <c r="BB1775" i="1"/>
  <c r="BA1775" i="1"/>
  <c r="BB338" i="1"/>
  <c r="BA338" i="1"/>
  <c r="BB1594" i="1"/>
  <c r="BA1594" i="1"/>
  <c r="BB335" i="1"/>
  <c r="BA335" i="1"/>
  <c r="BB1590" i="1"/>
  <c r="BA1590" i="1"/>
  <c r="BB1587" i="1"/>
  <c r="BA1587" i="1"/>
  <c r="BB1585" i="1"/>
  <c r="BA1585" i="1"/>
  <c r="BB1581" i="1"/>
  <c r="BA1581" i="1"/>
  <c r="BB327" i="1"/>
  <c r="BA327" i="1"/>
  <c r="BB326" i="1"/>
  <c r="BA326" i="1"/>
  <c r="BB39" i="1"/>
  <c r="BA39" i="1"/>
  <c r="BB1573" i="1"/>
  <c r="BA1573" i="1"/>
  <c r="BB1570" i="1"/>
  <c r="BA1570" i="1"/>
  <c r="BB1568" i="1"/>
  <c r="BA1568" i="1"/>
  <c r="BB320" i="1"/>
  <c r="BA320" i="1"/>
  <c r="BB317" i="1"/>
  <c r="BA317" i="1"/>
  <c r="BB314" i="1"/>
  <c r="BA314" i="1"/>
  <c r="BB1562" i="1"/>
  <c r="BA1562" i="1"/>
  <c r="BB1560" i="1"/>
  <c r="BA1560" i="1"/>
  <c r="BB1557" i="1"/>
  <c r="BA1557" i="1"/>
  <c r="BB310" i="1"/>
  <c r="BA310" i="1"/>
  <c r="BB1554" i="1"/>
  <c r="BA1554" i="1"/>
  <c r="BB1551" i="1"/>
  <c r="BA1551" i="1"/>
  <c r="BB708" i="1"/>
  <c r="BA708" i="1"/>
  <c r="BB1546" i="1"/>
  <c r="BA1546" i="1"/>
  <c r="BB305" i="1"/>
  <c r="BA305" i="1"/>
  <c r="BB1542" i="1"/>
  <c r="BA1542" i="1"/>
  <c r="BB302" i="1"/>
  <c r="BA302" i="1"/>
  <c r="BB1536" i="1"/>
  <c r="BA1536" i="1"/>
  <c r="BB300" i="1"/>
  <c r="BA300" i="1"/>
  <c r="BB297" i="1"/>
  <c r="BA297" i="1"/>
  <c r="BB296" i="1"/>
  <c r="BA296" i="1"/>
  <c r="BB293" i="1"/>
  <c r="BA293" i="1"/>
  <c r="BB290" i="1"/>
  <c r="BA290" i="1"/>
  <c r="BB1526" i="1"/>
  <c r="BA1526" i="1"/>
  <c r="BB1524" i="1"/>
  <c r="BA1524" i="1"/>
  <c r="BB1521" i="1"/>
  <c r="BA1521" i="1"/>
  <c r="BB1518" i="1"/>
  <c r="BA1518" i="1"/>
  <c r="BB1517" i="1"/>
  <c r="BA1517" i="1"/>
  <c r="BB1515" i="1"/>
  <c r="BA1515" i="1"/>
  <c r="BB1512" i="1"/>
  <c r="BA1512" i="1"/>
  <c r="BB1510" i="1"/>
  <c r="BA1510" i="1"/>
  <c r="BB278" i="1"/>
  <c r="BA278" i="1"/>
  <c r="BB276" i="1"/>
  <c r="BA276" i="1"/>
  <c r="BB273" i="1"/>
  <c r="BA273" i="1"/>
  <c r="BB271" i="1"/>
  <c r="BA271" i="1"/>
  <c r="BB1503" i="1"/>
  <c r="BA1503" i="1"/>
  <c r="BB1500" i="1"/>
  <c r="BA1500" i="1"/>
  <c r="BB1499" i="1"/>
  <c r="BA1499" i="1"/>
  <c r="BB1496" i="1"/>
  <c r="BA1496" i="1"/>
  <c r="BB1493" i="1"/>
  <c r="BA1493" i="1"/>
  <c r="BB266" i="1"/>
  <c r="BA266" i="1"/>
  <c r="BB1488" i="1"/>
  <c r="BA1488" i="1"/>
  <c r="BB263" i="1"/>
  <c r="BA263" i="1"/>
  <c r="BB1485" i="1"/>
  <c r="BA1485" i="1"/>
  <c r="BB260" i="1"/>
  <c r="BA260" i="1"/>
  <c r="BB258" i="1"/>
  <c r="BA258" i="1"/>
  <c r="BB1478" i="1"/>
  <c r="BA1478" i="1"/>
  <c r="BB29" i="1"/>
  <c r="BA29" i="1"/>
  <c r="BB1472" i="1"/>
  <c r="BA1472" i="1"/>
  <c r="BB254" i="1"/>
  <c r="BA254" i="1"/>
  <c r="BB251" i="1"/>
  <c r="BA251" i="1"/>
  <c r="BB249" i="1"/>
  <c r="BA249" i="1"/>
  <c r="BB1467" i="1"/>
  <c r="BA1467" i="1"/>
  <c r="BB1465" i="1"/>
  <c r="BA1465" i="1"/>
  <c r="BB1462" i="1"/>
  <c r="BA1462" i="1"/>
  <c r="BB1459" i="1"/>
  <c r="BA1459" i="1"/>
  <c r="BB1456" i="1"/>
  <c r="BA1456" i="1"/>
  <c r="BB698" i="1"/>
  <c r="BA698" i="1"/>
  <c r="BB1453" i="1"/>
  <c r="BA1453" i="1"/>
  <c r="BB1449" i="1"/>
  <c r="BA1449" i="1"/>
  <c r="BB1446" i="1"/>
  <c r="BA1446" i="1"/>
  <c r="BB28" i="1"/>
  <c r="BA28" i="1"/>
  <c r="BB1443" i="1"/>
  <c r="BA1443" i="1"/>
  <c r="BB234" i="1"/>
  <c r="BA234" i="1"/>
  <c r="BB1441" i="1"/>
  <c r="BA1441" i="1"/>
  <c r="BB230" i="1"/>
  <c r="BA230" i="1"/>
  <c r="BB1436" i="1"/>
  <c r="BA1436" i="1"/>
  <c r="BB1433" i="1"/>
  <c r="BA1433" i="1"/>
  <c r="BB1431" i="1"/>
  <c r="BA1431" i="1"/>
  <c r="BB226" i="1"/>
  <c r="BA226" i="1"/>
  <c r="BB1426" i="1"/>
  <c r="BA1426" i="1"/>
  <c r="BB225" i="1"/>
  <c r="BA225" i="1"/>
  <c r="BB223" i="1"/>
  <c r="BA223" i="1"/>
  <c r="BB1420" i="1"/>
  <c r="BA1420" i="1"/>
  <c r="BB220" i="1"/>
  <c r="BA220" i="1"/>
  <c r="BB24" i="1"/>
  <c r="BA24" i="1"/>
  <c r="BB1413" i="1"/>
  <c r="BA1413" i="1"/>
  <c r="BB214" i="1"/>
  <c r="BA214" i="1"/>
  <c r="BB1410" i="1"/>
  <c r="BA1410" i="1"/>
  <c r="BB211" i="1"/>
  <c r="BA211" i="1"/>
  <c r="BB1406" i="1"/>
  <c r="BA1406" i="1"/>
  <c r="BB693" i="1"/>
  <c r="BA693" i="1"/>
  <c r="BB1403" i="1"/>
  <c r="BA1403" i="1"/>
  <c r="BB205" i="1"/>
  <c r="BA205" i="1"/>
  <c r="BB204" i="1"/>
  <c r="BA204" i="1"/>
  <c r="BB1400" i="1"/>
  <c r="BA1400" i="1"/>
  <c r="BB1397" i="1"/>
  <c r="BA1397" i="1"/>
  <c r="BB1395" i="1"/>
  <c r="BA1395" i="1"/>
  <c r="BB1391" i="1"/>
  <c r="BA1391" i="1"/>
  <c r="BB21" i="1"/>
  <c r="BA21" i="1"/>
  <c r="BB1387" i="1"/>
  <c r="BA1387" i="1"/>
  <c r="BB1385" i="1"/>
  <c r="BA1385" i="1"/>
  <c r="BB194" i="1"/>
  <c r="BA194" i="1"/>
  <c r="BB192" i="1"/>
  <c r="BA192" i="1"/>
  <c r="BB20" i="1"/>
  <c r="BA20" i="1"/>
  <c r="BB190" i="1"/>
  <c r="BA190" i="1"/>
  <c r="BB189" i="1"/>
  <c r="BA189" i="1"/>
  <c r="BB187" i="1"/>
  <c r="BA187" i="1"/>
  <c r="BB1371" i="1"/>
  <c r="BA1371" i="1"/>
  <c r="BB185" i="1"/>
  <c r="BA185" i="1"/>
  <c r="BB680" i="1"/>
  <c r="BA680" i="1"/>
  <c r="BB1365" i="1"/>
  <c r="BA1365" i="1"/>
  <c r="BB1363" i="1"/>
  <c r="BA1363" i="1"/>
  <c r="BB180" i="1"/>
  <c r="BA180" i="1"/>
  <c r="BB176" i="1"/>
  <c r="BA176" i="1"/>
  <c r="BB1358" i="1"/>
  <c r="BA1358" i="1"/>
  <c r="BB678" i="1"/>
  <c r="BA678" i="1"/>
  <c r="BB171" i="1"/>
  <c r="BA171" i="1"/>
  <c r="BB169" i="1"/>
  <c r="BA169" i="1"/>
  <c r="BB1352" i="1"/>
  <c r="BA1352" i="1"/>
  <c r="BB1350" i="1"/>
  <c r="BA1350" i="1"/>
  <c r="BB1347" i="1"/>
  <c r="BA1347" i="1"/>
  <c r="BB161" i="1"/>
  <c r="BA161" i="1"/>
  <c r="BB160" i="1"/>
  <c r="BA160" i="1"/>
  <c r="BB1340" i="1"/>
  <c r="BA1340" i="1"/>
  <c r="BB1337" i="1"/>
  <c r="BA1337" i="1"/>
  <c r="BB1335" i="1"/>
  <c r="BA1335" i="1"/>
  <c r="BB157" i="1"/>
  <c r="BA157" i="1"/>
  <c r="BB1331" i="1"/>
  <c r="BA1331" i="1"/>
  <c r="BB156" i="1"/>
  <c r="BA156" i="1"/>
  <c r="BB155" i="1"/>
  <c r="BA155" i="1"/>
  <c r="BB153" i="1"/>
  <c r="BA153" i="1"/>
  <c r="BB1324" i="1"/>
  <c r="BA1324" i="1"/>
  <c r="BB149" i="1"/>
  <c r="BA149" i="1"/>
  <c r="BB1318" i="1"/>
  <c r="BA1318" i="1"/>
  <c r="BB1316" i="1"/>
  <c r="BA1316" i="1"/>
  <c r="BB667" i="1"/>
  <c r="BA667" i="1"/>
  <c r="BB144" i="1"/>
  <c r="BA144" i="1"/>
  <c r="BB1310" i="1"/>
  <c r="BA1310" i="1"/>
  <c r="BB140" i="1"/>
  <c r="BA140" i="1"/>
  <c r="BB139" i="1"/>
  <c r="BA139" i="1"/>
  <c r="BB1306" i="1"/>
  <c r="BA1306" i="1"/>
  <c r="BB137" i="1"/>
  <c r="BA137" i="1"/>
  <c r="BB135" i="1"/>
  <c r="BA135" i="1"/>
  <c r="BB1300" i="1"/>
  <c r="BA1300" i="1"/>
  <c r="BB662" i="1"/>
  <c r="BA662" i="1"/>
  <c r="BB131" i="1"/>
  <c r="BA131" i="1"/>
  <c r="BB130" i="1"/>
  <c r="BA130" i="1"/>
  <c r="BB1291" i="1"/>
  <c r="BA1291" i="1"/>
  <c r="BB1290" i="1"/>
  <c r="BA1290" i="1"/>
  <c r="BB1286" i="1"/>
  <c r="BA1286" i="1"/>
  <c r="BB127" i="1"/>
  <c r="BA127" i="1"/>
  <c r="BB657" i="1"/>
  <c r="BA657" i="1"/>
  <c r="BB123" i="1"/>
  <c r="BA123" i="1"/>
  <c r="BB122" i="1"/>
  <c r="BA122" i="1"/>
  <c r="BB1273" i="1"/>
  <c r="BA1273" i="1"/>
  <c r="BB1271" i="1"/>
  <c r="BA1271" i="1"/>
  <c r="BB1268" i="1"/>
  <c r="BA1268" i="1"/>
  <c r="BB1266" i="1"/>
  <c r="BA1266" i="1"/>
  <c r="BB117" i="1"/>
  <c r="BA117" i="1"/>
  <c r="BB115" i="1"/>
  <c r="BA115" i="1"/>
  <c r="BB112" i="1"/>
  <c r="BA112" i="1"/>
  <c r="BB1261" i="1"/>
  <c r="BA1261" i="1"/>
  <c r="BB1258" i="1"/>
  <c r="BA1258" i="1"/>
  <c r="BB108" i="1"/>
  <c r="BA108" i="1"/>
  <c r="BB1255" i="1"/>
  <c r="BA1255" i="1"/>
  <c r="BB1253" i="1"/>
  <c r="BA1253" i="1"/>
  <c r="BB1250" i="1"/>
  <c r="BA1250" i="1"/>
  <c r="BB1247" i="1"/>
  <c r="BA1247" i="1"/>
  <c r="BB1245" i="1"/>
  <c r="BA1245" i="1"/>
  <c r="BB1241" i="1"/>
  <c r="BA1241" i="1"/>
  <c r="BB101" i="1"/>
  <c r="BA101" i="1"/>
  <c r="BB1235" i="1"/>
  <c r="BA1235" i="1"/>
  <c r="BB99" i="1"/>
  <c r="BA99" i="1"/>
  <c r="BB1231" i="1"/>
  <c r="BA1231" i="1"/>
  <c r="BB96" i="1"/>
  <c r="BA96" i="1"/>
  <c r="BB93" i="1"/>
  <c r="BA93" i="1"/>
  <c r="BB1224" i="1"/>
  <c r="BA1224" i="1"/>
  <c r="BB650" i="1"/>
  <c r="BA650" i="1"/>
  <c r="BB1221" i="1"/>
  <c r="BA1221" i="1"/>
  <c r="BB89" i="1"/>
  <c r="BA89" i="1"/>
  <c r="BB1216" i="1"/>
  <c r="BA1216" i="1"/>
  <c r="BB649" i="1"/>
  <c r="BA649" i="1"/>
  <c r="BB648" i="1"/>
  <c r="BA648" i="1"/>
  <c r="BB1211" i="1"/>
  <c r="BA1211" i="1"/>
  <c r="BB1207" i="1"/>
  <c r="BA1207" i="1"/>
  <c r="BB1203" i="1"/>
  <c r="BA1203" i="1"/>
  <c r="BB1201" i="1"/>
  <c r="BA1201" i="1"/>
  <c r="BB1198" i="1"/>
  <c r="BA1198" i="1"/>
  <c r="BB1194" i="1"/>
  <c r="BA1194" i="1"/>
  <c r="BB644" i="1"/>
  <c r="BA644" i="1"/>
  <c r="BB1188" i="1"/>
  <c r="BA1188" i="1"/>
  <c r="BB1184" i="1"/>
  <c r="BA1184" i="1"/>
  <c r="BB641" i="1"/>
  <c r="BA641" i="1"/>
  <c r="BB1178" i="1"/>
  <c r="BA1178" i="1"/>
  <c r="BB640" i="1"/>
  <c r="BA640" i="1"/>
  <c r="BB1171" i="1"/>
  <c r="BA1171" i="1"/>
  <c r="BB1167" i="1"/>
  <c r="BA1167" i="1"/>
  <c r="BB1166" i="1"/>
  <c r="BA1166" i="1"/>
  <c r="BB1163" i="1"/>
  <c r="BA1163" i="1"/>
  <c r="BB1159" i="1"/>
  <c r="BA1159" i="1"/>
  <c r="BB1155" i="1"/>
  <c r="BA1155" i="1"/>
  <c r="BB1151" i="1"/>
  <c r="BA1151" i="1"/>
  <c r="BB634" i="1"/>
  <c r="BA634" i="1"/>
  <c r="BB633" i="1"/>
  <c r="BA633" i="1"/>
  <c r="BB1143" i="1"/>
  <c r="BA1143" i="1"/>
  <c r="BB1139" i="1"/>
  <c r="BA1139" i="1"/>
  <c r="BB1135" i="1"/>
  <c r="BA1135" i="1"/>
  <c r="BB1132" i="1"/>
  <c r="BA1132" i="1"/>
  <c r="BB1128" i="1"/>
  <c r="BA1128" i="1"/>
  <c r="BB1125" i="1"/>
  <c r="BA1125" i="1"/>
  <c r="BB1121" i="1"/>
  <c r="BA1121" i="1"/>
  <c r="BB1117" i="1"/>
  <c r="BA1117" i="1"/>
  <c r="BB1114" i="1"/>
  <c r="BA1114" i="1"/>
  <c r="BB1111" i="1"/>
  <c r="BA1111" i="1"/>
  <c r="BB1108" i="1"/>
  <c r="BA1108" i="1"/>
  <c r="BB625" i="1"/>
  <c r="BA625" i="1"/>
  <c r="BB624" i="1"/>
  <c r="BA624" i="1"/>
  <c r="BB1100" i="1"/>
  <c r="BA1100" i="1"/>
  <c r="BB1096" i="1"/>
  <c r="BA1096" i="1"/>
  <c r="BB1093" i="1"/>
  <c r="BA1093" i="1"/>
  <c r="BB620" i="1"/>
  <c r="BA620" i="1"/>
  <c r="BB1088" i="1"/>
  <c r="BA1088" i="1"/>
  <c r="BB1086" i="1"/>
  <c r="BA1086" i="1"/>
  <c r="BB615" i="1"/>
  <c r="BA615" i="1"/>
  <c r="BB1081" i="1"/>
  <c r="BA1081" i="1"/>
  <c r="BB1077" i="1"/>
  <c r="BA1077" i="1"/>
  <c r="BB1073" i="1"/>
  <c r="BA1073" i="1"/>
  <c r="BB1071" i="1"/>
  <c r="BA1071" i="1"/>
  <c r="BB1067" i="1"/>
  <c r="BA1067" i="1"/>
  <c r="BB1063" i="1"/>
  <c r="BA1063" i="1"/>
  <c r="BB1059" i="1"/>
  <c r="BA1059" i="1"/>
  <c r="BB611" i="1"/>
  <c r="BA611" i="1"/>
  <c r="BB1053" i="1"/>
  <c r="BA1053" i="1"/>
  <c r="BB1049" i="1"/>
  <c r="BA1049" i="1"/>
  <c r="BB1045" i="1"/>
  <c r="BA1045" i="1"/>
  <c r="BB1042" i="1"/>
  <c r="BA1042" i="1"/>
  <c r="BB1038" i="1"/>
  <c r="BA1038" i="1"/>
  <c r="BB1035" i="1"/>
  <c r="BA1035" i="1"/>
  <c r="BB1031" i="1"/>
  <c r="BA1031" i="1"/>
  <c r="BB1028" i="1"/>
  <c r="BA1028" i="1"/>
  <c r="BB1025" i="1"/>
  <c r="BA1025" i="1"/>
  <c r="BB1021" i="1"/>
  <c r="BA1021" i="1"/>
  <c r="BB1017" i="1"/>
  <c r="BA1017" i="1"/>
  <c r="BB605" i="1"/>
  <c r="BA605" i="1"/>
  <c r="BB1010" i="1"/>
  <c r="BA1010" i="1"/>
  <c r="BB1007" i="1"/>
  <c r="BA1007" i="1"/>
  <c r="BB1003" i="1"/>
  <c r="BA1003" i="1"/>
  <c r="BB999" i="1"/>
  <c r="BA999" i="1"/>
  <c r="BB603" i="1"/>
  <c r="BA603" i="1"/>
  <c r="BB993" i="1"/>
  <c r="BA993" i="1"/>
  <c r="BB990" i="1"/>
  <c r="BA990" i="1"/>
  <c r="BB986" i="1"/>
  <c r="BA986" i="1"/>
  <c r="BB600" i="1"/>
  <c r="BA600" i="1"/>
  <c r="BB979" i="1"/>
  <c r="BA979" i="1"/>
  <c r="BB598" i="1"/>
  <c r="BA598" i="1"/>
  <c r="BB973" i="1"/>
  <c r="BA973" i="1"/>
  <c r="BB969" i="1"/>
  <c r="BA969" i="1"/>
  <c r="BB965" i="1"/>
  <c r="BA965" i="1"/>
  <c r="BB597" i="1"/>
  <c r="BA597" i="1"/>
  <c r="BB959" i="1"/>
  <c r="BA959" i="1"/>
  <c r="BB957" i="1"/>
  <c r="BA957" i="1"/>
  <c r="BB591" i="1"/>
  <c r="BA591" i="1"/>
  <c r="BB590" i="1"/>
  <c r="BA590" i="1"/>
  <c r="BB589" i="1"/>
  <c r="BA589" i="1"/>
  <c r="BB947" i="1"/>
  <c r="BA947" i="1"/>
  <c r="BB944" i="1"/>
  <c r="BA944" i="1"/>
  <c r="BB8" i="1"/>
  <c r="BA8" i="1"/>
  <c r="BB938" i="1"/>
  <c r="BA938" i="1"/>
  <c r="BB585" i="1"/>
  <c r="BA585" i="1"/>
  <c r="BB933" i="1"/>
  <c r="BA933" i="1"/>
  <c r="BB931" i="1"/>
  <c r="BA931" i="1"/>
  <c r="BB927" i="1"/>
  <c r="BA927" i="1"/>
  <c r="BB581" i="1"/>
  <c r="BA581" i="1"/>
  <c r="BB923" i="1"/>
  <c r="BA923" i="1"/>
  <c r="BB918" i="1"/>
  <c r="BA918" i="1"/>
  <c r="BB914" i="1"/>
  <c r="BA914" i="1"/>
  <c r="BB576" i="1"/>
  <c r="BA576" i="1"/>
  <c r="BB908" i="1"/>
  <c r="BA908" i="1"/>
  <c r="BB906" i="1"/>
  <c r="BA906" i="1"/>
  <c r="BB904" i="1"/>
  <c r="BA904" i="1"/>
  <c r="BB901" i="1"/>
  <c r="BA901" i="1"/>
  <c r="BB898" i="1"/>
  <c r="BA898" i="1"/>
  <c r="BB894" i="1"/>
  <c r="BA894" i="1"/>
  <c r="BB891" i="1"/>
  <c r="BA891" i="1"/>
  <c r="BB572" i="1"/>
  <c r="BA572" i="1"/>
  <c r="BB888" i="1"/>
  <c r="BA888" i="1"/>
  <c r="BB507" i="1"/>
  <c r="BA507" i="1"/>
  <c r="BB883" i="1"/>
  <c r="BA883" i="1"/>
  <c r="BB567" i="1"/>
  <c r="BA567" i="1"/>
  <c r="BB515" i="1"/>
  <c r="BA515" i="1"/>
  <c r="BB875" i="1"/>
  <c r="BA875" i="1"/>
  <c r="BB872" i="1"/>
  <c r="BA872" i="1"/>
  <c r="BB869" i="1"/>
  <c r="BA869" i="1"/>
  <c r="BB867" i="1"/>
  <c r="BA867" i="1"/>
  <c r="BB864" i="1"/>
  <c r="BA864" i="1"/>
  <c r="BB862" i="1"/>
  <c r="BA862" i="1"/>
  <c r="BB859" i="1"/>
  <c r="BA859" i="1"/>
  <c r="BB7" i="1"/>
  <c r="BA7" i="1"/>
  <c r="BB6" i="1"/>
  <c r="BA6" i="1"/>
  <c r="BB558" i="1"/>
  <c r="BA558" i="1"/>
  <c r="BB557" i="1"/>
  <c r="BA557" i="1"/>
  <c r="BB849" i="1"/>
  <c r="BA849" i="1"/>
  <c r="BB79" i="1"/>
  <c r="BA79" i="1"/>
  <c r="BB844" i="1"/>
  <c r="BA844" i="1"/>
  <c r="BB555" i="1"/>
  <c r="BA555" i="1"/>
  <c r="BB838" i="1"/>
  <c r="BA838" i="1"/>
  <c r="BB834" i="1"/>
  <c r="BA834" i="1"/>
  <c r="BB830" i="1"/>
  <c r="BA830" i="1"/>
  <c r="BB826" i="1"/>
  <c r="BA826" i="1"/>
  <c r="BB823" i="1"/>
  <c r="BA823" i="1"/>
  <c r="BB552" i="1"/>
  <c r="BA552" i="1"/>
  <c r="BB525" i="1"/>
  <c r="BA525" i="1"/>
  <c r="BB549" i="1"/>
  <c r="BA549" i="1"/>
  <c r="BB778" i="1"/>
  <c r="BA778" i="1"/>
  <c r="BB815" i="1"/>
  <c r="BA815" i="1"/>
  <c r="BB810" i="1"/>
  <c r="BA810" i="1"/>
  <c r="BB528" i="1"/>
  <c r="BA528" i="1"/>
  <c r="BB766" i="1"/>
  <c r="BA766" i="1"/>
  <c r="BB70" i="1"/>
  <c r="BA70" i="1"/>
  <c r="BB543" i="1"/>
  <c r="BA543" i="1"/>
  <c r="BB789" i="1"/>
  <c r="BA789" i="1"/>
  <c r="BB3" i="1"/>
  <c r="BA3" i="1"/>
  <c r="BB536" i="1"/>
  <c r="BA536" i="1"/>
  <c r="BB768" i="1"/>
  <c r="BA768" i="1"/>
  <c r="BB68" i="1"/>
  <c r="BA68" i="1"/>
  <c r="BB787" i="1"/>
  <c r="BA787" i="1"/>
  <c r="BB796" i="1"/>
  <c r="BA796" i="1"/>
  <c r="BB801" i="1"/>
  <c r="BA801" i="1"/>
  <c r="BB809" i="1"/>
  <c r="BA809" i="1"/>
  <c r="BB813" i="1"/>
  <c r="BA813" i="1"/>
  <c r="BB76" i="1"/>
  <c r="BA76" i="1"/>
  <c r="BB857" i="1"/>
  <c r="BA857" i="1"/>
  <c r="BB812" i="1"/>
  <c r="BA812" i="1"/>
  <c r="BB816" i="1"/>
  <c r="BA816" i="1"/>
  <c r="BB777" i="1"/>
  <c r="BA777" i="1"/>
  <c r="BB523" i="1"/>
  <c r="BA523" i="1"/>
  <c r="BB772" i="1"/>
  <c r="BA772" i="1"/>
  <c r="BB512" i="1"/>
  <c r="BA512" i="1"/>
  <c r="BA1881" i="1"/>
  <c r="BA1880" i="1"/>
  <c r="BA65" i="1"/>
  <c r="BA500" i="1"/>
  <c r="BA1876" i="1"/>
  <c r="BA498" i="1"/>
  <c r="BA497" i="1"/>
  <c r="BA495" i="1"/>
  <c r="BA493" i="1"/>
  <c r="BA1870" i="1"/>
  <c r="BA489" i="1"/>
  <c r="BA1867" i="1"/>
  <c r="BA1865" i="1"/>
  <c r="BA1863" i="1"/>
  <c r="BA484" i="1"/>
  <c r="BA1858" i="1"/>
  <c r="BA482" i="1"/>
  <c r="BA756" i="1"/>
  <c r="BA479" i="1"/>
  <c r="BA1851" i="1"/>
  <c r="BA1848" i="1"/>
  <c r="BA753" i="1"/>
  <c r="BA474" i="1"/>
  <c r="BA1840" i="1"/>
  <c r="BA1836" i="1"/>
  <c r="BA1832" i="1"/>
  <c r="BA1826" i="1"/>
  <c r="BA460" i="1"/>
  <c r="BA1817" i="1"/>
  <c r="BA746" i="1"/>
  <c r="BA455" i="1"/>
  <c r="BA452" i="1"/>
  <c r="BA1798" i="1"/>
  <c r="BA447" i="1"/>
  <c r="BA1787" i="1"/>
  <c r="BA1780" i="1"/>
  <c r="BA742" i="1"/>
  <c r="BA741" i="1"/>
  <c r="BA1764" i="1"/>
  <c r="BA1758" i="1"/>
  <c r="BA1753" i="1"/>
  <c r="BA1748" i="1"/>
  <c r="BA1742" i="1"/>
  <c r="BA429" i="1"/>
  <c r="BA1735" i="1"/>
  <c r="BA1730" i="1"/>
  <c r="BA1724" i="1"/>
  <c r="BA1718" i="1"/>
  <c r="BA1715" i="1"/>
  <c r="BA413" i="1"/>
  <c r="BA411" i="1"/>
  <c r="BA408" i="1"/>
  <c r="BA1697" i="1"/>
  <c r="BA1691" i="1"/>
  <c r="BA1685" i="1"/>
  <c r="BA1683" i="1"/>
  <c r="BA730" i="1"/>
  <c r="BA1673" i="1"/>
  <c r="BA391" i="1"/>
  <c r="BA386" i="1"/>
  <c r="BA48" i="1"/>
  <c r="BA1658" i="1"/>
  <c r="BA375" i="1"/>
  <c r="BA1639" i="1"/>
  <c r="BA1633" i="1"/>
  <c r="BA356" i="1"/>
  <c r="BA720" i="1"/>
  <c r="BA718" i="1"/>
  <c r="BA1602" i="1"/>
  <c r="BB465" i="1"/>
  <c r="BA465" i="1"/>
  <c r="BB1820" i="1"/>
  <c r="BA1820" i="1"/>
  <c r="BB453" i="1"/>
  <c r="BA453" i="1"/>
  <c r="BB1784" i="1"/>
  <c r="BA1784" i="1"/>
  <c r="BB1757" i="1"/>
  <c r="BA1757" i="1"/>
  <c r="BB432" i="1"/>
  <c r="BA432" i="1"/>
  <c r="BB1728" i="1"/>
  <c r="BA1728" i="1"/>
  <c r="BB1713" i="1"/>
  <c r="BA1713" i="1"/>
  <c r="BB1692" i="1"/>
  <c r="BA1692" i="1"/>
  <c r="BB396" i="1"/>
  <c r="BA396" i="1"/>
  <c r="BB379" i="1"/>
  <c r="BA379" i="1"/>
  <c r="BB725" i="1"/>
  <c r="BA725" i="1"/>
  <c r="BB355" i="1"/>
  <c r="BA355" i="1"/>
  <c r="BB352" i="1"/>
  <c r="BA352" i="1"/>
  <c r="BB1618" i="1"/>
  <c r="BA1618" i="1"/>
  <c r="BB1614" i="1"/>
  <c r="BA1614" i="1"/>
  <c r="BB719" i="1"/>
  <c r="BA719" i="1"/>
  <c r="BB1610" i="1"/>
  <c r="BA1610" i="1"/>
  <c r="BB1608" i="1"/>
  <c r="BA1608" i="1"/>
  <c r="BB346" i="1"/>
  <c r="BA346" i="1"/>
  <c r="BB40" i="1"/>
  <c r="BA40" i="1"/>
  <c r="BB341" i="1"/>
  <c r="BA341" i="1"/>
  <c r="BB1601" i="1"/>
  <c r="BA1601" i="1"/>
  <c r="BB1599" i="1"/>
  <c r="BA1599" i="1"/>
  <c r="BB337" i="1"/>
  <c r="BA337" i="1"/>
  <c r="BB1593" i="1"/>
  <c r="BA1593" i="1"/>
  <c r="BB334" i="1"/>
  <c r="BA334" i="1"/>
  <c r="BB1589" i="1"/>
  <c r="BA1589" i="1"/>
  <c r="BB1586" i="1"/>
  <c r="BA1586" i="1"/>
  <c r="BB1584" i="1"/>
  <c r="BA1584" i="1"/>
  <c r="BB329" i="1"/>
  <c r="BA329" i="1"/>
  <c r="BB1579" i="1"/>
  <c r="BA1579" i="1"/>
  <c r="BB716" i="1"/>
  <c r="BA716" i="1"/>
  <c r="BB325" i="1"/>
  <c r="BA325" i="1"/>
  <c r="BB1572" i="1"/>
  <c r="BA1572" i="1"/>
  <c r="BB322" i="1"/>
  <c r="BA322" i="1"/>
  <c r="BB1567" i="1"/>
  <c r="BA1567" i="1"/>
  <c r="BB319" i="1"/>
  <c r="BA319" i="1"/>
  <c r="BB316" i="1"/>
  <c r="BA316" i="1"/>
  <c r="BB1564" i="1"/>
  <c r="BA1564" i="1"/>
  <c r="BB713" i="1"/>
  <c r="BA713" i="1"/>
  <c r="BB1559" i="1"/>
  <c r="BA1559" i="1"/>
  <c r="BB1556" i="1"/>
  <c r="BA1556" i="1"/>
  <c r="BB711" i="1"/>
  <c r="BA711" i="1"/>
  <c r="BB709" i="1"/>
  <c r="BA709" i="1"/>
  <c r="BB1550" i="1"/>
  <c r="BA1550" i="1"/>
  <c r="BB1548" i="1"/>
  <c r="BA1548" i="1"/>
  <c r="BB1545" i="1"/>
  <c r="BA1545" i="1"/>
  <c r="BB304" i="1"/>
  <c r="BA304" i="1"/>
  <c r="BB1541" i="1"/>
  <c r="BA1541" i="1"/>
  <c r="BB1539" i="1"/>
  <c r="BA1539" i="1"/>
  <c r="BB301" i="1"/>
  <c r="BA301" i="1"/>
  <c r="BB299" i="1"/>
  <c r="BA299" i="1"/>
  <c r="BB1532" i="1"/>
  <c r="BA1532" i="1"/>
  <c r="BB1529" i="1"/>
  <c r="BA1529" i="1"/>
  <c r="BB1528" i="1"/>
  <c r="BA1528" i="1"/>
  <c r="BB289" i="1"/>
  <c r="BA289" i="1"/>
  <c r="BB1525" i="1"/>
  <c r="BA1525" i="1"/>
  <c r="BB1523" i="1"/>
  <c r="BA1523" i="1"/>
  <c r="BB1520" i="1"/>
  <c r="BA1520" i="1"/>
  <c r="BB706" i="1"/>
  <c r="BA706" i="1"/>
  <c r="BB1516" i="1"/>
  <c r="BA1516" i="1"/>
  <c r="BB1514" i="1"/>
  <c r="BA1514" i="1"/>
  <c r="BB282" i="1"/>
  <c r="BA282" i="1"/>
  <c r="BB280" i="1"/>
  <c r="BA280" i="1"/>
  <c r="BB1509" i="1"/>
  <c r="BA1509" i="1"/>
  <c r="BB35" i="1"/>
  <c r="BA35" i="1"/>
  <c r="BB1507" i="1"/>
  <c r="BA1507" i="1"/>
  <c r="BB1506" i="1"/>
  <c r="BA1506" i="1"/>
  <c r="BB1502" i="1"/>
  <c r="BA1502" i="1"/>
  <c r="BB270" i="1"/>
  <c r="BA270" i="1"/>
  <c r="BB1498" i="1"/>
  <c r="BA1498" i="1"/>
  <c r="BB1495" i="1"/>
  <c r="BA1495" i="1"/>
  <c r="BB268" i="1"/>
  <c r="BA268" i="1"/>
  <c r="BB1491" i="1"/>
  <c r="BA1491" i="1"/>
  <c r="BB1487" i="1"/>
  <c r="BA1487" i="1"/>
  <c r="BB1486" i="1"/>
  <c r="BA1486" i="1"/>
  <c r="BB1484" i="1"/>
  <c r="BA1484" i="1"/>
  <c r="BB1481" i="1"/>
  <c r="BA1481" i="1"/>
  <c r="BB30" i="1"/>
  <c r="BA30" i="1"/>
  <c r="BB1477" i="1"/>
  <c r="BA1477" i="1"/>
  <c r="BB1475" i="1"/>
  <c r="BA1475" i="1"/>
  <c r="BB256" i="1"/>
  <c r="BA256" i="1"/>
  <c r="BB1470" i="1"/>
  <c r="BA1470" i="1"/>
  <c r="BB1469" i="1"/>
  <c r="BA1469" i="1"/>
  <c r="BB248" i="1"/>
  <c r="BA248" i="1"/>
  <c r="BB246" i="1"/>
  <c r="BA246" i="1"/>
  <c r="BB244" i="1"/>
  <c r="BA244" i="1"/>
  <c r="BB243" i="1"/>
  <c r="BA243" i="1"/>
  <c r="BB1458" i="1"/>
  <c r="BA1458" i="1"/>
  <c r="BB242" i="1"/>
  <c r="BA242" i="1"/>
  <c r="BB241" i="1"/>
  <c r="BA241" i="1"/>
  <c r="BB1452" i="1"/>
  <c r="BA1452" i="1"/>
  <c r="BB239" i="1"/>
  <c r="BA239" i="1"/>
  <c r="BB238" i="1"/>
  <c r="BA238" i="1"/>
  <c r="BB27" i="1"/>
  <c r="BA27" i="1"/>
  <c r="BB1442" i="1"/>
  <c r="BA1442" i="1"/>
  <c r="BB233" i="1"/>
  <c r="BA233" i="1"/>
  <c r="BB1440" i="1"/>
  <c r="BA1440" i="1"/>
  <c r="BB229" i="1"/>
  <c r="BA229" i="1"/>
  <c r="BB1435" i="1"/>
  <c r="BA1435" i="1"/>
  <c r="BB1432" i="1"/>
  <c r="BA1432" i="1"/>
  <c r="BB1430" i="1"/>
  <c r="BA1430" i="1"/>
  <c r="BB1429" i="1"/>
  <c r="BA1429" i="1"/>
  <c r="BB1425" i="1"/>
  <c r="BA1425" i="1"/>
  <c r="BB1422" i="1"/>
  <c r="BA1422" i="1"/>
  <c r="BB222" i="1"/>
  <c r="BA222" i="1"/>
  <c r="BB1419" i="1"/>
  <c r="BA1419" i="1"/>
  <c r="BB1416" i="1"/>
  <c r="BA1416" i="1"/>
  <c r="BB218" i="1"/>
  <c r="BA218" i="1"/>
  <c r="BB216" i="1"/>
  <c r="BA216" i="1"/>
  <c r="BB1412" i="1"/>
  <c r="BA1412" i="1"/>
  <c r="BB1409" i="1"/>
  <c r="BA1409" i="1"/>
  <c r="BB210" i="1"/>
  <c r="BA210" i="1"/>
  <c r="BB209" i="1"/>
  <c r="BA209" i="1"/>
  <c r="BB208" i="1"/>
  <c r="BA208" i="1"/>
  <c r="BB691" i="1"/>
  <c r="BA691" i="1"/>
  <c r="BB689" i="1"/>
  <c r="BA689" i="1"/>
  <c r="BB203" i="1"/>
  <c r="BA203" i="1"/>
  <c r="BB202" i="1"/>
  <c r="BA202" i="1"/>
  <c r="BB1396" i="1"/>
  <c r="BA1396" i="1"/>
  <c r="BB1394" i="1"/>
  <c r="BA1394" i="1"/>
  <c r="BB1390" i="1"/>
  <c r="BA1390" i="1"/>
  <c r="BB1389" i="1"/>
  <c r="BA1389" i="1"/>
  <c r="BB1386" i="1"/>
  <c r="BA1386" i="1"/>
  <c r="BB685" i="1"/>
  <c r="BA685" i="1"/>
  <c r="BB1383" i="1"/>
  <c r="BA1383" i="1"/>
  <c r="BB1381" i="1"/>
  <c r="BA1381" i="1"/>
  <c r="BB191" i="1"/>
  <c r="BA191" i="1"/>
  <c r="BB1377" i="1"/>
  <c r="BA1377" i="1"/>
  <c r="BB1375" i="1"/>
  <c r="BA1375" i="1"/>
  <c r="BB1373" i="1"/>
  <c r="BA1373" i="1"/>
  <c r="BB1370" i="1"/>
  <c r="BA1370" i="1"/>
  <c r="BB681" i="1"/>
  <c r="BA681" i="1"/>
  <c r="BB1367" i="1"/>
  <c r="BA1367" i="1"/>
  <c r="BB1364" i="1"/>
  <c r="BA1364" i="1"/>
  <c r="BB1362" i="1"/>
  <c r="BA1362" i="1"/>
  <c r="BB179" i="1"/>
  <c r="BA179" i="1"/>
  <c r="BB175" i="1"/>
  <c r="BA175" i="1"/>
  <c r="BB679" i="1"/>
  <c r="BA679" i="1"/>
  <c r="BB1356" i="1"/>
  <c r="BA1356" i="1"/>
  <c r="BB677" i="1"/>
  <c r="BA677" i="1"/>
  <c r="BB168" i="1"/>
  <c r="BA168" i="1"/>
  <c r="BB166" i="1"/>
  <c r="BA166" i="1"/>
  <c r="BB1349" i="1"/>
  <c r="BA1349" i="1"/>
  <c r="BB1346" i="1"/>
  <c r="BA1346" i="1"/>
  <c r="BB19" i="1"/>
  <c r="BA19" i="1"/>
  <c r="BB676" i="1"/>
  <c r="BA676" i="1"/>
  <c r="BB674" i="1"/>
  <c r="BA674" i="1"/>
  <c r="BB1339" i="1"/>
  <c r="BA1339" i="1"/>
  <c r="BB1334" i="1"/>
  <c r="BA1334" i="1"/>
  <c r="BB672" i="1"/>
  <c r="BA672" i="1"/>
  <c r="BB1330" i="1"/>
  <c r="BA1330" i="1"/>
  <c r="BB1328" i="1"/>
  <c r="BA1328" i="1"/>
  <c r="BB1326" i="1"/>
  <c r="BA1326" i="1"/>
  <c r="BB152" i="1"/>
  <c r="BA152" i="1"/>
  <c r="BB1323" i="1"/>
  <c r="BA1323" i="1"/>
  <c r="BB1321" i="1"/>
  <c r="BA1321" i="1"/>
  <c r="BB148" i="1"/>
  <c r="BA148" i="1"/>
  <c r="BB146" i="1"/>
  <c r="BA146" i="1"/>
  <c r="BB1313" i="1"/>
  <c r="BA1313" i="1"/>
  <c r="BB1311" i="1"/>
  <c r="BA1311" i="1"/>
  <c r="BB142" i="1"/>
  <c r="BA142" i="1"/>
  <c r="BB664" i="1"/>
  <c r="BA664" i="1"/>
  <c r="BB138" i="1"/>
  <c r="BA138" i="1"/>
  <c r="BB1303" i="1"/>
  <c r="BA1303" i="1"/>
  <c r="BB134" i="1"/>
  <c r="BA134" i="1"/>
  <c r="BB1299" i="1"/>
  <c r="BA1299" i="1"/>
  <c r="BB1297" i="1"/>
  <c r="BA1297" i="1"/>
  <c r="BB1296" i="1"/>
  <c r="BA1296" i="1"/>
  <c r="BB1293" i="1"/>
  <c r="BA1293" i="1"/>
  <c r="BB660" i="1"/>
  <c r="BA660" i="1"/>
  <c r="BB1289" i="1"/>
  <c r="BA1289" i="1"/>
  <c r="BB1285" i="1"/>
  <c r="BA1285" i="1"/>
  <c r="BB658" i="1"/>
  <c r="BA658" i="1"/>
  <c r="BB125" i="1"/>
  <c r="BA125" i="1"/>
  <c r="BB1279" i="1"/>
  <c r="BA1279" i="1"/>
  <c r="BB1277" i="1"/>
  <c r="BA1277" i="1"/>
  <c r="BB1275" i="1"/>
  <c r="BA1275" i="1"/>
  <c r="BB16" i="1"/>
  <c r="BA16" i="1"/>
  <c r="BB15" i="1"/>
  <c r="BA15" i="1"/>
  <c r="BB1267" i="1"/>
  <c r="BA1267" i="1"/>
  <c r="BB1265" i="1"/>
  <c r="BA1265" i="1"/>
  <c r="BB116" i="1"/>
  <c r="BA116" i="1"/>
  <c r="BB1263" i="1"/>
  <c r="BA1263" i="1"/>
  <c r="BB111" i="1"/>
  <c r="BA111" i="1"/>
  <c r="BB110" i="1"/>
  <c r="BA110" i="1"/>
  <c r="BB1257" i="1"/>
  <c r="BA1257" i="1"/>
  <c r="BB107" i="1"/>
  <c r="BA107" i="1"/>
  <c r="BB104" i="1"/>
  <c r="BA104" i="1"/>
  <c r="BB654" i="1"/>
  <c r="BA654" i="1"/>
  <c r="BB653" i="1"/>
  <c r="BA653" i="1"/>
  <c r="BB12" i="1"/>
  <c r="BA12" i="1"/>
  <c r="BB1244" i="1"/>
  <c r="BA1244" i="1"/>
  <c r="BB1240" i="1"/>
  <c r="BA1240" i="1"/>
  <c r="BB100" i="1"/>
  <c r="BA100" i="1"/>
  <c r="BB11" i="1"/>
  <c r="BA11" i="1"/>
  <c r="BB652" i="1"/>
  <c r="BA652" i="1"/>
  <c r="BB1230" i="1"/>
  <c r="BA1230" i="1"/>
  <c r="BB1228" i="1"/>
  <c r="BA1228" i="1"/>
  <c r="BB1227" i="1"/>
  <c r="BA1227" i="1"/>
  <c r="BB92" i="1"/>
  <c r="BA92" i="1"/>
  <c r="BB91" i="1"/>
  <c r="BA91" i="1"/>
  <c r="BB1220" i="1"/>
  <c r="BA1220" i="1"/>
  <c r="BB88" i="1"/>
  <c r="BA88" i="1"/>
  <c r="BB10" i="1"/>
  <c r="BA10" i="1"/>
  <c r="BB1213" i="1"/>
  <c r="BA1213" i="1"/>
  <c r="BB9" i="1"/>
  <c r="BA9" i="1"/>
  <c r="BB1210" i="1"/>
  <c r="BA1210" i="1"/>
  <c r="BB1206" i="1"/>
  <c r="BA1206" i="1"/>
  <c r="BB1202" i="1"/>
  <c r="BA1202" i="1"/>
  <c r="BB645" i="1"/>
  <c r="BA645" i="1"/>
  <c r="BB1197" i="1"/>
  <c r="BA1197" i="1"/>
  <c r="BB1193" i="1"/>
  <c r="BA1193" i="1"/>
  <c r="BB1190" i="1"/>
  <c r="BA1190" i="1"/>
  <c r="BB1187" i="1"/>
  <c r="BA1187" i="1"/>
  <c r="BB1183" i="1"/>
  <c r="BA1183" i="1"/>
  <c r="BB1181" i="1"/>
  <c r="BA1181" i="1"/>
  <c r="BB1177" i="1"/>
  <c r="BA1177" i="1"/>
  <c r="BB1174" i="1"/>
  <c r="BA1174" i="1"/>
  <c r="BB1170" i="1"/>
  <c r="BA1170" i="1"/>
  <c r="BB639" i="1"/>
  <c r="BA639" i="1"/>
  <c r="BB636" i="1"/>
  <c r="BA636" i="1"/>
  <c r="BB1162" i="1"/>
  <c r="BA1162" i="1"/>
  <c r="BB1158" i="1"/>
  <c r="BA1158" i="1"/>
  <c r="BB1154" i="1"/>
  <c r="BA1154" i="1"/>
  <c r="BB1150" i="1"/>
  <c r="BA1150" i="1"/>
  <c r="BB1148" i="1"/>
  <c r="BA1148" i="1"/>
  <c r="BB1145" i="1"/>
  <c r="BA1145" i="1"/>
  <c r="BB1142" i="1"/>
  <c r="BA1142" i="1"/>
  <c r="BB1138" i="1"/>
  <c r="BA1138" i="1"/>
  <c r="BB1134" i="1"/>
  <c r="BA1134" i="1"/>
  <c r="BB1131" i="1"/>
  <c r="BA1131" i="1"/>
  <c r="BB630" i="1"/>
  <c r="BA630" i="1"/>
  <c r="BB1124" i="1"/>
  <c r="BA1124" i="1"/>
  <c r="BB1120" i="1"/>
  <c r="BA1120" i="1"/>
  <c r="BB1116" i="1"/>
  <c r="BA1116" i="1"/>
  <c r="BB1113" i="1"/>
  <c r="BA1113" i="1"/>
  <c r="BB627" i="1"/>
  <c r="BA627" i="1"/>
  <c r="BB1107" i="1"/>
  <c r="BA1107" i="1"/>
  <c r="BB1105" i="1"/>
  <c r="BA1105" i="1"/>
  <c r="BB1102" i="1"/>
  <c r="BA1102" i="1"/>
  <c r="BB1099" i="1"/>
  <c r="BA1099" i="1"/>
  <c r="BB622" i="1"/>
  <c r="BA622" i="1"/>
  <c r="BB1092" i="1"/>
  <c r="BA1092" i="1"/>
  <c r="BB1090" i="1"/>
  <c r="BA1090" i="1"/>
  <c r="BB618" i="1"/>
  <c r="BA618" i="1"/>
  <c r="BB1085" i="1"/>
  <c r="BA1085" i="1"/>
  <c r="BB614" i="1"/>
  <c r="BA614" i="1"/>
  <c r="BB1080" i="1"/>
  <c r="BA1080" i="1"/>
  <c r="BB1076" i="1"/>
  <c r="BA1076" i="1"/>
  <c r="BB613" i="1"/>
  <c r="BA613" i="1"/>
  <c r="BB1070" i="1"/>
  <c r="BA1070" i="1"/>
  <c r="BB1066" i="1"/>
  <c r="BA1066" i="1"/>
  <c r="BB1062" i="1"/>
  <c r="BA1062" i="1"/>
  <c r="BB1058" i="1"/>
  <c r="BA1058" i="1"/>
  <c r="BB1055" i="1"/>
  <c r="BA1055" i="1"/>
  <c r="BB1052" i="1"/>
  <c r="BA1052" i="1"/>
  <c r="BB1048" i="1"/>
  <c r="BA1048" i="1"/>
  <c r="BB609" i="1"/>
  <c r="BA609" i="1"/>
  <c r="BB1041" i="1"/>
  <c r="BA1041" i="1"/>
  <c r="BB1037" i="1"/>
  <c r="BA1037" i="1"/>
  <c r="BB1034" i="1"/>
  <c r="BA1034" i="1"/>
  <c r="BB1030" i="1"/>
  <c r="BA1030" i="1"/>
  <c r="BB1027" i="1"/>
  <c r="BA1027" i="1"/>
  <c r="BB1024" i="1"/>
  <c r="BA1024" i="1"/>
  <c r="BB1020" i="1"/>
  <c r="BA1020" i="1"/>
  <c r="BB1016" i="1"/>
  <c r="BA1016" i="1"/>
  <c r="BB1013" i="1"/>
  <c r="BA1013" i="1"/>
  <c r="BB1009" i="1"/>
  <c r="BA1009" i="1"/>
  <c r="BB1006" i="1"/>
  <c r="BA1006" i="1"/>
  <c r="BB1002" i="1"/>
  <c r="BA1002" i="1"/>
  <c r="BB998" i="1"/>
  <c r="BA998" i="1"/>
  <c r="BB995" i="1"/>
  <c r="BA995" i="1"/>
  <c r="BB601" i="1"/>
  <c r="BA601" i="1"/>
  <c r="BB989" i="1"/>
  <c r="BA989" i="1"/>
  <c r="BB985" i="1"/>
  <c r="BA985" i="1"/>
  <c r="BB982" i="1"/>
  <c r="BA982" i="1"/>
  <c r="BB599" i="1"/>
  <c r="BA599" i="1"/>
  <c r="BB976" i="1"/>
  <c r="BA976" i="1"/>
  <c r="BB972" i="1"/>
  <c r="BA972" i="1"/>
  <c r="BB968" i="1"/>
  <c r="BA968" i="1"/>
  <c r="BB964" i="1"/>
  <c r="BA964" i="1"/>
  <c r="BB596" i="1"/>
  <c r="BA596" i="1"/>
  <c r="BB595" i="1"/>
  <c r="BA595" i="1"/>
  <c r="BB593" i="1"/>
  <c r="BA593" i="1"/>
  <c r="BB955" i="1"/>
  <c r="BA955" i="1"/>
  <c r="BB952" i="1"/>
  <c r="BA952" i="1"/>
  <c r="BB588" i="1"/>
  <c r="BA588" i="1"/>
  <c r="BB587" i="1"/>
  <c r="BA587" i="1"/>
  <c r="BB943" i="1"/>
  <c r="BA943" i="1"/>
  <c r="BB586" i="1"/>
  <c r="BA586" i="1"/>
  <c r="BB937" i="1"/>
  <c r="BA937" i="1"/>
  <c r="BB584" i="1"/>
  <c r="BA584" i="1"/>
  <c r="BB930" i="1"/>
  <c r="BA930" i="1"/>
  <c r="BB926" i="1"/>
  <c r="BA926" i="1"/>
  <c r="BB580" i="1"/>
  <c r="BA580" i="1"/>
  <c r="BB922" i="1"/>
  <c r="BA922" i="1"/>
  <c r="BB522" i="1"/>
  <c r="BA522" i="1"/>
  <c r="BB917" i="1"/>
  <c r="BA917" i="1"/>
  <c r="BB913" i="1"/>
  <c r="BA913" i="1"/>
  <c r="BB911" i="1"/>
  <c r="BA911" i="1"/>
  <c r="BB910" i="1"/>
  <c r="BA910" i="1"/>
  <c r="BB907" i="1"/>
  <c r="BA907" i="1"/>
  <c r="BB575" i="1"/>
  <c r="BA575" i="1"/>
  <c r="BB518" i="1"/>
  <c r="BA518" i="1"/>
  <c r="BB900" i="1"/>
  <c r="BA900" i="1"/>
  <c r="BB897" i="1"/>
  <c r="BA897" i="1"/>
  <c r="BB893" i="1"/>
  <c r="BA893" i="1"/>
  <c r="BB890" i="1"/>
  <c r="BA890" i="1"/>
  <c r="BB571" i="1"/>
  <c r="BA571" i="1"/>
  <c r="BB887" i="1"/>
  <c r="BA887" i="1"/>
  <c r="BB568" i="1"/>
  <c r="BA568" i="1"/>
  <c r="BB882" i="1"/>
  <c r="BA882" i="1"/>
  <c r="BB880" i="1"/>
  <c r="BA880" i="1"/>
  <c r="BB877" i="1"/>
  <c r="BA877" i="1"/>
  <c r="BB874" i="1"/>
  <c r="BA874" i="1"/>
  <c r="BB871" i="1"/>
  <c r="BA871" i="1"/>
  <c r="BB564" i="1"/>
  <c r="BA564" i="1"/>
  <c r="BB866" i="1"/>
  <c r="BA866" i="1"/>
  <c r="BB563" i="1"/>
  <c r="BA563" i="1"/>
  <c r="BB561" i="1"/>
  <c r="BA561" i="1"/>
  <c r="BB858" i="1"/>
  <c r="BA858" i="1"/>
  <c r="BB856" i="1"/>
  <c r="BA856" i="1"/>
  <c r="BB559" i="1"/>
  <c r="BA559" i="1"/>
  <c r="BB851" i="1"/>
  <c r="BA851" i="1"/>
  <c r="BB556" i="1"/>
  <c r="BA556" i="1"/>
  <c r="BB848" i="1"/>
  <c r="BA848" i="1"/>
  <c r="BB846" i="1"/>
  <c r="BA846" i="1"/>
  <c r="BB843" i="1"/>
  <c r="BA843" i="1"/>
  <c r="BB841" i="1"/>
  <c r="BA841" i="1"/>
  <c r="BB837" i="1"/>
  <c r="BA837" i="1"/>
  <c r="BB833" i="1"/>
  <c r="BA833" i="1"/>
  <c r="BB829" i="1"/>
  <c r="BA829" i="1"/>
  <c r="BB554" i="1"/>
  <c r="BB822" i="1"/>
  <c r="BA822" i="1"/>
  <c r="BB551" i="1"/>
  <c r="BA551" i="1"/>
  <c r="BB548" i="1"/>
  <c r="BA548" i="1"/>
  <c r="BB797" i="1"/>
  <c r="BA797" i="1"/>
  <c r="BB817" i="1"/>
  <c r="BA817" i="1"/>
  <c r="BB791" i="1"/>
  <c r="BA791" i="1"/>
  <c r="BB526" i="1"/>
  <c r="BA526" i="1"/>
  <c r="BB73" i="1"/>
  <c r="BA73" i="1"/>
  <c r="BB524" i="1"/>
  <c r="BA524" i="1"/>
  <c r="BB541" i="1"/>
  <c r="BA541" i="1"/>
  <c r="BB545" i="1"/>
  <c r="BA545" i="1"/>
  <c r="BB771" i="1"/>
  <c r="BA771" i="1"/>
  <c r="BB779" i="1"/>
  <c r="BA779" i="1"/>
  <c r="BB786" i="1"/>
  <c r="BA786" i="1"/>
  <c r="BB793" i="1"/>
  <c r="BA793" i="1"/>
  <c r="BB800" i="1"/>
  <c r="BA800" i="1"/>
  <c r="BB806" i="1"/>
  <c r="BA806" i="1"/>
  <c r="BB819" i="1"/>
  <c r="BA819" i="1"/>
  <c r="BB795" i="1"/>
  <c r="BA795" i="1"/>
  <c r="BB546" i="1"/>
  <c r="BA546" i="1"/>
  <c r="BB818" i="1"/>
  <c r="BA818" i="1"/>
  <c r="BB799" i="1"/>
  <c r="BA799" i="1"/>
  <c r="BB770" i="1"/>
  <c r="BA770" i="1"/>
  <c r="BB529" i="1"/>
  <c r="BA529" i="1"/>
  <c r="BI4" i="1"/>
  <c r="BA505" i="1"/>
  <c r="BA504" i="1"/>
  <c r="BA503" i="1"/>
  <c r="BA499" i="1"/>
  <c r="BA763" i="1"/>
  <c r="BA1875" i="1"/>
  <c r="BA496" i="1"/>
  <c r="BA761" i="1"/>
  <c r="BA760" i="1"/>
  <c r="BA491" i="1"/>
  <c r="BA1868" i="1"/>
  <c r="BA62" i="1"/>
  <c r="BA1864" i="1"/>
  <c r="BA1862" i="1"/>
  <c r="BA61" i="1"/>
  <c r="BA1857" i="1"/>
  <c r="BA60" i="1"/>
  <c r="BA755" i="1"/>
  <c r="BA1854" i="1"/>
  <c r="BA1850" i="1"/>
  <c r="BA478" i="1"/>
  <c r="BA1845" i="1"/>
  <c r="BA1842" i="1"/>
  <c r="BA469" i="1"/>
  <c r="BA1835" i="1"/>
  <c r="BA1830" i="1"/>
  <c r="BA462" i="1"/>
  <c r="BA747" i="1"/>
  <c r="BA457" i="1"/>
  <c r="BA1811" i="1"/>
  <c r="BA1806" i="1"/>
  <c r="BA1802" i="1"/>
  <c r="BA1797" i="1"/>
  <c r="BA446" i="1"/>
  <c r="BA1785" i="1"/>
  <c r="BA443" i="1"/>
  <c r="BA1774" i="1"/>
  <c r="BA1770" i="1"/>
  <c r="BA1763" i="1"/>
  <c r="BA739" i="1"/>
  <c r="BA435" i="1"/>
  <c r="BA1746" i="1"/>
  <c r="BA431" i="1"/>
  <c r="BA1736" i="1"/>
  <c r="BA56" i="1"/>
  <c r="BA423" i="1"/>
  <c r="BA1722" i="1"/>
  <c r="BA418" i="1"/>
  <c r="BA735" i="1"/>
  <c r="BA1709" i="1"/>
  <c r="BA1703" i="1"/>
  <c r="BA54" i="1"/>
  <c r="BA1696" i="1"/>
  <c r="BA1690" i="1"/>
  <c r="BA734" i="1"/>
  <c r="BA1682" i="1"/>
  <c r="BA399" i="1"/>
  <c r="BA1671" i="1"/>
  <c r="BA390" i="1"/>
  <c r="BA385" i="1"/>
  <c r="BA1664" i="1"/>
  <c r="BA1655" i="1"/>
  <c r="BA373" i="1"/>
  <c r="BA366" i="1"/>
  <c r="BA361" i="1"/>
  <c r="BA1623" i="1"/>
  <c r="BA1615" i="1"/>
  <c r="BA1605" i="1"/>
  <c r="BA339" i="1"/>
  <c r="AD260" i="1"/>
  <c r="AD644" i="1"/>
  <c r="AD956" i="1"/>
  <c r="AD511" i="1"/>
  <c r="AD510" i="1"/>
  <c r="AD776" i="1"/>
  <c r="AD550" i="1"/>
  <c r="AS550" i="1" s="1"/>
  <c r="AD772" i="1"/>
  <c r="AD538" i="1"/>
  <c r="AD531" i="1"/>
  <c r="AD529" i="1"/>
  <c r="AU529" i="1" s="1"/>
  <c r="AD523" i="1"/>
  <c r="AD782" i="1"/>
  <c r="AD783" i="1"/>
  <c r="AD770" i="1"/>
  <c r="AD777" i="1"/>
  <c r="AD792" i="1"/>
  <c r="AD799" i="1"/>
  <c r="AD816" i="1"/>
  <c r="AD807" i="1"/>
  <c r="AD818" i="1"/>
  <c r="AD812" i="1"/>
  <c r="AD802" i="1"/>
  <c r="AD794" i="1"/>
  <c r="AD546" i="1"/>
  <c r="AD857" i="1"/>
  <c r="AD767" i="1"/>
  <c r="AV767" i="1" s="1"/>
  <c r="AD808" i="1"/>
  <c r="AD795" i="1"/>
  <c r="AD76" i="1"/>
  <c r="AD821" i="1"/>
  <c r="AD819" i="1"/>
  <c r="AD813" i="1"/>
  <c r="AD811" i="1"/>
  <c r="AD814" i="1"/>
  <c r="AD806" i="1"/>
  <c r="AD809" i="1"/>
  <c r="AD72" i="1"/>
  <c r="AD803" i="1"/>
  <c r="AQ803" i="1" s="1"/>
  <c r="AD800" i="1"/>
  <c r="AD801" i="1"/>
  <c r="AD798" i="1"/>
  <c r="AD71" i="1"/>
  <c r="AD793" i="1"/>
  <c r="AD796" i="1"/>
  <c r="AD784" i="1"/>
  <c r="AD785" i="1"/>
  <c r="AD786" i="1"/>
  <c r="AD787" i="1"/>
  <c r="AD781" i="1"/>
  <c r="AD788" i="1"/>
  <c r="AD779" i="1"/>
  <c r="AD68" i="1"/>
  <c r="AD773" i="1"/>
  <c r="AD774" i="1"/>
  <c r="AD771" i="1"/>
  <c r="AD768" i="1"/>
  <c r="AD769" i="1"/>
  <c r="AD547" i="1"/>
  <c r="AW547" i="1" s="1"/>
  <c r="AD545" i="1"/>
  <c r="AD539" i="1"/>
  <c r="Y539" i="1" s="1"/>
  <c r="AD540" i="1"/>
  <c r="AD541" i="1"/>
  <c r="AW541" i="1" s="1"/>
  <c r="AD536" i="1"/>
  <c r="AD542" i="1"/>
  <c r="AW542" i="1" s="1"/>
  <c r="AD532" i="1"/>
  <c r="AD3" i="1"/>
  <c r="AD530" i="1"/>
  <c r="AD527" i="1"/>
  <c r="AX527" i="1" s="1"/>
  <c r="AD524" i="1"/>
  <c r="AD551" i="1"/>
  <c r="AD552" i="1"/>
  <c r="AD789" i="1"/>
  <c r="AD74" i="1"/>
  <c r="AD5" i="1"/>
  <c r="AV5" i="1" s="1"/>
  <c r="AD553" i="1"/>
  <c r="AD822" i="1"/>
  <c r="AS822" i="1" s="1"/>
  <c r="AD823" i="1"/>
  <c r="AD824" i="1"/>
  <c r="AD825" i="1"/>
  <c r="AD554" i="1"/>
  <c r="AD826" i="1"/>
  <c r="AD827" i="1"/>
  <c r="AD828" i="1"/>
  <c r="AD829" i="1"/>
  <c r="AD830" i="1"/>
  <c r="AD831" i="1"/>
  <c r="AD832" i="1"/>
  <c r="AD833" i="1"/>
  <c r="AD834" i="1"/>
  <c r="AD835" i="1"/>
  <c r="AD836" i="1"/>
  <c r="AD837" i="1"/>
  <c r="AD838" i="1"/>
  <c r="AD839" i="1"/>
  <c r="AD840" i="1"/>
  <c r="AD841" i="1"/>
  <c r="AD555" i="1"/>
  <c r="AV555" i="1" s="1"/>
  <c r="AD77" i="1"/>
  <c r="AD842" i="1"/>
  <c r="AD843" i="1"/>
  <c r="AD844" i="1"/>
  <c r="AD78" i="1"/>
  <c r="AD845" i="1"/>
  <c r="AD846" i="1"/>
  <c r="AD79" i="1"/>
  <c r="AD80" i="1"/>
  <c r="AD847" i="1"/>
  <c r="AD848" i="1"/>
  <c r="AD849" i="1"/>
  <c r="AD81" i="1"/>
  <c r="AT81" i="1" s="1"/>
  <c r="AD82" i="1"/>
  <c r="AD556" i="1"/>
  <c r="AD557" i="1"/>
  <c r="AD850" i="1"/>
  <c r="AD83" i="1"/>
  <c r="AD851" i="1"/>
  <c r="AD558" i="1"/>
  <c r="AD543" i="1"/>
  <c r="AT543" i="1" s="1"/>
  <c r="AD537" i="1"/>
  <c r="AD852" i="1"/>
  <c r="AD853" i="1"/>
  <c r="AD73" i="1"/>
  <c r="AD559" i="1"/>
  <c r="AD6" i="1"/>
  <c r="AD70" i="1"/>
  <c r="AD69" i="1"/>
  <c r="AW69" i="1" s="1"/>
  <c r="AD855" i="1"/>
  <c r="AD856" i="1"/>
  <c r="AD7" i="1"/>
  <c r="AD4" i="1"/>
  <c r="AD560" i="1"/>
  <c r="AD858" i="1"/>
  <c r="AD859" i="1"/>
  <c r="AD860" i="1"/>
  <c r="AD861" i="1"/>
  <c r="AD561" i="1"/>
  <c r="AV561" i="1" s="1"/>
  <c r="AD862" i="1"/>
  <c r="AD863" i="1"/>
  <c r="AT863" i="1" s="1"/>
  <c r="AD562" i="1"/>
  <c r="AD563" i="1"/>
  <c r="AD864" i="1"/>
  <c r="AD513" i="1"/>
  <c r="AD865" i="1"/>
  <c r="AD866" i="1"/>
  <c r="AD867" i="1"/>
  <c r="AD514" i="1"/>
  <c r="AD868" i="1"/>
  <c r="AD564" i="1"/>
  <c r="AD869" i="1"/>
  <c r="AD870" i="1"/>
  <c r="AD871" i="1"/>
  <c r="AD872" i="1"/>
  <c r="AD873" i="1"/>
  <c r="AD565" i="1"/>
  <c r="AV565" i="1" s="1"/>
  <c r="AD874" i="1"/>
  <c r="AD875" i="1"/>
  <c r="AD876" i="1"/>
  <c r="AD566" i="1"/>
  <c r="AD877" i="1"/>
  <c r="AD515" i="1"/>
  <c r="AT515" i="1" s="1"/>
  <c r="AD878" i="1"/>
  <c r="AD879" i="1"/>
  <c r="AR879" i="1" s="1"/>
  <c r="AD880" i="1"/>
  <c r="AD567" i="1"/>
  <c r="AD881" i="1"/>
  <c r="AD882" i="1"/>
  <c r="AD883" i="1"/>
  <c r="AD885" i="1"/>
  <c r="AD568" i="1"/>
  <c r="AD507" i="1"/>
  <c r="AV507" i="1" s="1"/>
  <c r="AD886" i="1"/>
  <c r="AD569" i="1"/>
  <c r="X569" i="1" s="1"/>
  <c r="AD887" i="1"/>
  <c r="AD888" i="1"/>
  <c r="AD570" i="1"/>
  <c r="AD889" i="1"/>
  <c r="AD571" i="1"/>
  <c r="AD572" i="1"/>
  <c r="AV572" i="1" s="1"/>
  <c r="AD508" i="1"/>
  <c r="AD516" i="1"/>
  <c r="AD890" i="1"/>
  <c r="AD891" i="1"/>
  <c r="W891" i="1" s="1"/>
  <c r="AD573" i="1"/>
  <c r="AD892" i="1"/>
  <c r="AD893" i="1"/>
  <c r="AD894" i="1"/>
  <c r="AD895" i="1"/>
  <c r="AD896" i="1"/>
  <c r="AD897" i="1"/>
  <c r="AD898" i="1"/>
  <c r="AD517" i="1"/>
  <c r="AD899" i="1"/>
  <c r="AD900" i="1"/>
  <c r="AD901" i="1"/>
  <c r="AD509" i="1"/>
  <c r="AD902" i="1"/>
  <c r="AD903" i="1"/>
  <c r="AD518" i="1"/>
  <c r="AD904" i="1"/>
  <c r="AD574" i="1"/>
  <c r="AD905" i="1"/>
  <c r="AD575" i="1"/>
  <c r="AU575" i="1" s="1"/>
  <c r="AD906" i="1"/>
  <c r="AD519" i="1"/>
  <c r="AD907" i="1"/>
  <c r="AD908" i="1"/>
  <c r="AD766" i="1"/>
  <c r="AD910" i="1"/>
  <c r="AD576" i="1"/>
  <c r="AD520" i="1"/>
  <c r="AS520" i="1" s="1"/>
  <c r="AD577" i="1"/>
  <c r="AD535" i="1"/>
  <c r="AW535" i="1" s="1"/>
  <c r="AD911" i="1"/>
  <c r="AD912" i="1"/>
  <c r="AD521" i="1"/>
  <c r="AD913" i="1"/>
  <c r="AD533" i="1"/>
  <c r="AD914" i="1"/>
  <c r="AD915" i="1"/>
  <c r="AD526" i="1"/>
  <c r="V526" i="1" s="1"/>
  <c r="AD528" i="1"/>
  <c r="AD916" i="1"/>
  <c r="AD917" i="1"/>
  <c r="AD918" i="1"/>
  <c r="AD919" i="1"/>
  <c r="AD578" i="1"/>
  <c r="AD522" i="1"/>
  <c r="AD920" i="1"/>
  <c r="AD921" i="1"/>
  <c r="AD922" i="1"/>
  <c r="AD923" i="1"/>
  <c r="AD579" i="1"/>
  <c r="AV579" i="1" s="1"/>
  <c r="AD580" i="1"/>
  <c r="AD581" i="1"/>
  <c r="AX581" i="1" s="1"/>
  <c r="AD924" i="1"/>
  <c r="AD925" i="1"/>
  <c r="AD926" i="1"/>
  <c r="AD927" i="1"/>
  <c r="AD928" i="1"/>
  <c r="AD929" i="1"/>
  <c r="AD930" i="1"/>
  <c r="AD931" i="1"/>
  <c r="AD582" i="1"/>
  <c r="AD933" i="1"/>
  <c r="AD934" i="1"/>
  <c r="AD583" i="1"/>
  <c r="AD584" i="1"/>
  <c r="AD585" i="1"/>
  <c r="AD935" i="1"/>
  <c r="AD936" i="1"/>
  <c r="AD937" i="1"/>
  <c r="AD938" i="1"/>
  <c r="AD939" i="1"/>
  <c r="AD790" i="1"/>
  <c r="AD940" i="1"/>
  <c r="AD586" i="1"/>
  <c r="AD8" i="1"/>
  <c r="AV8" i="1" s="1"/>
  <c r="AD941" i="1"/>
  <c r="AD942" i="1"/>
  <c r="AD943" i="1"/>
  <c r="AD944" i="1"/>
  <c r="AD945" i="1"/>
  <c r="AD946" i="1"/>
  <c r="AD587" i="1"/>
  <c r="AT587" i="1" s="1"/>
  <c r="AD947" i="1"/>
  <c r="AD948" i="1"/>
  <c r="AD949" i="1"/>
  <c r="AD588" i="1"/>
  <c r="AD589" i="1"/>
  <c r="AD950" i="1"/>
  <c r="AD951" i="1"/>
  <c r="AD952" i="1"/>
  <c r="AD590" i="1"/>
  <c r="AU590" i="1" s="1"/>
  <c r="AD953" i="1"/>
  <c r="AD954" i="1"/>
  <c r="AD955" i="1"/>
  <c r="AD591" i="1"/>
  <c r="AD592" i="1"/>
  <c r="AD593" i="1"/>
  <c r="AD957" i="1"/>
  <c r="AD958" i="1"/>
  <c r="AD594" i="1"/>
  <c r="AD595" i="1"/>
  <c r="AD959" i="1"/>
  <c r="AD960" i="1"/>
  <c r="AD961" i="1"/>
  <c r="AD596" i="1"/>
  <c r="AD597" i="1"/>
  <c r="AD962" i="1"/>
  <c r="AD963" i="1"/>
  <c r="AD964" i="1"/>
  <c r="AD965" i="1"/>
  <c r="AD966" i="1"/>
  <c r="AD967" i="1"/>
  <c r="AD968" i="1"/>
  <c r="AD969" i="1"/>
  <c r="AD970" i="1"/>
  <c r="AD971" i="1"/>
  <c r="AD972" i="1"/>
  <c r="AD973" i="1"/>
  <c r="AD974" i="1"/>
  <c r="AD975" i="1"/>
  <c r="AD976" i="1"/>
  <c r="AD598" i="1"/>
  <c r="AU598" i="1" s="1"/>
  <c r="AD977" i="1"/>
  <c r="AD978" i="1"/>
  <c r="AD599" i="1"/>
  <c r="AD979" i="1"/>
  <c r="AD980" i="1"/>
  <c r="AD981" i="1"/>
  <c r="AD982" i="1"/>
  <c r="AD600" i="1"/>
  <c r="AD983" i="1"/>
  <c r="AD984" i="1"/>
  <c r="AD985" i="1"/>
  <c r="AD986" i="1"/>
  <c r="AD987" i="1"/>
  <c r="AD988" i="1"/>
  <c r="AD989" i="1"/>
  <c r="AD990" i="1"/>
  <c r="AD991" i="1"/>
  <c r="AD992" i="1"/>
  <c r="AD601" i="1"/>
  <c r="AD993" i="1"/>
  <c r="AD994" i="1"/>
  <c r="AD602" i="1"/>
  <c r="AD995" i="1"/>
  <c r="AD603" i="1"/>
  <c r="AD996" i="1"/>
  <c r="AD997" i="1"/>
  <c r="AD998" i="1"/>
  <c r="AD999" i="1"/>
  <c r="AD1000" i="1"/>
  <c r="AD1001" i="1"/>
  <c r="AD1002" i="1"/>
  <c r="AD534" i="1"/>
  <c r="AD1003" i="1"/>
  <c r="AD1004" i="1"/>
  <c r="AD1005" i="1"/>
  <c r="AD1006" i="1"/>
  <c r="AD1007" i="1"/>
  <c r="AD604" i="1"/>
  <c r="AD1008" i="1"/>
  <c r="AD1009" i="1"/>
  <c r="AD1010" i="1"/>
  <c r="AD1011" i="1"/>
  <c r="AD1012" i="1"/>
  <c r="AD1013" i="1"/>
  <c r="AD605" i="1"/>
  <c r="AD1014" i="1"/>
  <c r="AD1015" i="1"/>
  <c r="AD1016" i="1"/>
  <c r="AD1017" i="1"/>
  <c r="AD1019" i="1"/>
  <c r="AD1020" i="1"/>
  <c r="AD1021" i="1"/>
  <c r="AD1022" i="1"/>
  <c r="AD1023" i="1"/>
  <c r="AD1024" i="1"/>
  <c r="AD1025" i="1"/>
  <c r="AD606" i="1"/>
  <c r="AD1026" i="1"/>
  <c r="AD1027" i="1"/>
  <c r="AD1028" i="1"/>
  <c r="AD1029" i="1"/>
  <c r="AD607" i="1"/>
  <c r="AD1031" i="1"/>
  <c r="AD1032" i="1"/>
  <c r="AD1033" i="1"/>
  <c r="AD1034" i="1"/>
  <c r="AD1035" i="1"/>
  <c r="AD608" i="1"/>
  <c r="AD1036" i="1"/>
  <c r="AD1037" i="1"/>
  <c r="AD1039" i="1"/>
  <c r="AD1040" i="1"/>
  <c r="AD1041" i="1"/>
  <c r="AD1042" i="1"/>
  <c r="AD1043" i="1"/>
  <c r="AD1044" i="1"/>
  <c r="AD609" i="1"/>
  <c r="AD1045" i="1"/>
  <c r="AD1046" i="1"/>
  <c r="AD1047" i="1"/>
  <c r="AD1048" i="1"/>
  <c r="AD1049" i="1"/>
  <c r="AD1050" i="1"/>
  <c r="AD1051" i="1"/>
  <c r="AD1052" i="1"/>
  <c r="AD1053" i="1"/>
  <c r="AD1054" i="1"/>
  <c r="AD610" i="1"/>
  <c r="AD1055" i="1"/>
  <c r="AD611" i="1"/>
  <c r="AD1056" i="1"/>
  <c r="AD1057" i="1"/>
  <c r="AD1060" i="1"/>
  <c r="AD1061" i="1"/>
  <c r="AD1062" i="1"/>
  <c r="AD1063" i="1"/>
  <c r="AD1064" i="1"/>
  <c r="AD810" i="1"/>
  <c r="AD1065" i="1"/>
  <c r="AD1066" i="1"/>
  <c r="AD1067" i="1"/>
  <c r="AD1068" i="1"/>
  <c r="AD1069" i="1"/>
  <c r="AD1070" i="1"/>
  <c r="AD1071" i="1"/>
  <c r="AD612" i="1"/>
  <c r="AD613" i="1"/>
  <c r="AD1073" i="1"/>
  <c r="AD1074" i="1"/>
  <c r="AD1075" i="1"/>
  <c r="AD1076" i="1"/>
  <c r="AD1078" i="1"/>
  <c r="AD1079" i="1"/>
  <c r="AD1080" i="1"/>
  <c r="AD1081" i="1"/>
  <c r="AD1082" i="1"/>
  <c r="AD1083" i="1"/>
  <c r="AD614" i="1"/>
  <c r="AD615" i="1"/>
  <c r="AD1084" i="1"/>
  <c r="AD616" i="1"/>
  <c r="AD1085" i="1"/>
  <c r="AD1086" i="1"/>
  <c r="AD617" i="1"/>
  <c r="AD1087" i="1"/>
  <c r="AD618" i="1"/>
  <c r="AD1088" i="1"/>
  <c r="AD619" i="1"/>
  <c r="AD1089" i="1"/>
  <c r="AD1090" i="1"/>
  <c r="AD620" i="1"/>
  <c r="AD1091" i="1"/>
  <c r="AD621" i="1"/>
  <c r="AD1092" i="1"/>
  <c r="AD1093" i="1"/>
  <c r="AD1094" i="1"/>
  <c r="AD1095" i="1"/>
  <c r="AD622" i="1"/>
  <c r="AD1096" i="1"/>
  <c r="AD1097" i="1"/>
  <c r="AD1098" i="1"/>
  <c r="AD1099" i="1"/>
  <c r="AD1100" i="1"/>
  <c r="AD1101" i="1"/>
  <c r="AD623" i="1"/>
  <c r="AD1102" i="1"/>
  <c r="AD624" i="1"/>
  <c r="AD1103" i="1"/>
  <c r="AD1104" i="1"/>
  <c r="AD1105" i="1"/>
  <c r="AD625" i="1"/>
  <c r="AD1106" i="1"/>
  <c r="AD626" i="1"/>
  <c r="AD1107" i="1"/>
  <c r="AD1108" i="1"/>
  <c r="AD1109" i="1"/>
  <c r="AD1110" i="1"/>
  <c r="AD627" i="1"/>
  <c r="AD1111" i="1"/>
  <c r="AD1112" i="1"/>
  <c r="AD628" i="1"/>
  <c r="AD1113" i="1"/>
  <c r="AD1114" i="1"/>
  <c r="AD629" i="1"/>
  <c r="AD1116" i="1"/>
  <c r="AD1117" i="1"/>
  <c r="AD1118" i="1"/>
  <c r="AD1119" i="1"/>
  <c r="AD1120" i="1"/>
  <c r="AD1121" i="1"/>
  <c r="AD1122" i="1"/>
  <c r="AD1123" i="1"/>
  <c r="AD1124" i="1"/>
  <c r="AD1125" i="1"/>
  <c r="AD1126" i="1"/>
  <c r="AD1127" i="1"/>
  <c r="AD630" i="1"/>
  <c r="AD1128" i="1"/>
  <c r="AD1129" i="1"/>
  <c r="AD1130" i="1"/>
  <c r="AD1131" i="1"/>
  <c r="AD854" i="1"/>
  <c r="AD1132" i="1"/>
  <c r="AD1133" i="1"/>
  <c r="AD631" i="1"/>
  <c r="AD1134" i="1"/>
  <c r="AD1136" i="1"/>
  <c r="AD1137" i="1"/>
  <c r="AD1138" i="1"/>
  <c r="AD1139" i="1"/>
  <c r="AD1140" i="1"/>
  <c r="AD1141" i="1"/>
  <c r="AD1142" i="1"/>
  <c r="AD1143" i="1"/>
  <c r="AD632" i="1"/>
  <c r="AD1144" i="1"/>
  <c r="AD1145" i="1"/>
  <c r="AD633" i="1"/>
  <c r="AD1146" i="1"/>
  <c r="AD1147" i="1"/>
  <c r="AD634" i="1"/>
  <c r="AD635" i="1"/>
  <c r="AD1149" i="1"/>
  <c r="AD1150" i="1"/>
  <c r="AD1151" i="1"/>
  <c r="AD1152" i="1"/>
  <c r="AD1153" i="1"/>
  <c r="AD1154" i="1"/>
  <c r="AD1155" i="1"/>
  <c r="AD1156" i="1"/>
  <c r="AD1157" i="1"/>
  <c r="AD1158" i="1"/>
  <c r="AD1159" i="1"/>
  <c r="AD1160" i="1"/>
  <c r="AD1161" i="1"/>
  <c r="AD1162" i="1"/>
  <c r="AD1163" i="1"/>
  <c r="AD1164" i="1"/>
  <c r="AD636" i="1"/>
  <c r="AD1166" i="1"/>
  <c r="AD637" i="1"/>
  <c r="AD638" i="1"/>
  <c r="AD639" i="1"/>
  <c r="AD1168" i="1"/>
  <c r="AD1170" i="1"/>
  <c r="AD1171" i="1"/>
  <c r="AD1172" i="1"/>
  <c r="AD1173" i="1"/>
  <c r="AD1174" i="1"/>
  <c r="AD640" i="1"/>
  <c r="AD1176" i="1"/>
  <c r="AD1177" i="1"/>
  <c r="AD1178" i="1"/>
  <c r="AD1179" i="1"/>
  <c r="AD1180" i="1"/>
  <c r="AD1181" i="1"/>
  <c r="AD641" i="1"/>
  <c r="AD1182" i="1"/>
  <c r="AD642" i="1"/>
  <c r="AD1183" i="1"/>
  <c r="AD1184" i="1"/>
  <c r="AD1185" i="1"/>
  <c r="AD1186" i="1"/>
  <c r="AD1188" i="1"/>
  <c r="AD1189" i="1"/>
  <c r="AD643" i="1"/>
  <c r="AD1190" i="1"/>
  <c r="AD1191" i="1"/>
  <c r="AD1192" i="1"/>
  <c r="AD1193" i="1"/>
  <c r="AD1194" i="1"/>
  <c r="AD1195" i="1"/>
  <c r="AD1196" i="1"/>
  <c r="AD1197" i="1"/>
  <c r="AD1198" i="1"/>
  <c r="AD1199" i="1"/>
  <c r="AD1200" i="1"/>
  <c r="AD645" i="1"/>
  <c r="AD1201" i="1"/>
  <c r="AD646" i="1"/>
  <c r="AD647" i="1"/>
  <c r="AD1202" i="1"/>
  <c r="AD1203" i="1"/>
  <c r="AD1204" i="1"/>
  <c r="AD1205" i="1"/>
  <c r="AD1206" i="1"/>
  <c r="AD1207" i="1"/>
  <c r="AD1208" i="1"/>
  <c r="AD1209" i="1"/>
  <c r="AD1210" i="1"/>
  <c r="AD1211" i="1"/>
  <c r="AD1212" i="1"/>
  <c r="AD84" i="1"/>
  <c r="AD648" i="1"/>
  <c r="AD85" i="1"/>
  <c r="AD86" i="1"/>
  <c r="AD1213" i="1"/>
  <c r="AD649" i="1"/>
  <c r="AD1214" i="1"/>
  <c r="AD1215" i="1"/>
  <c r="AD10" i="1"/>
  <c r="AD1216" i="1"/>
  <c r="AD1217" i="1"/>
  <c r="AD87" i="1"/>
  <c r="AD88" i="1"/>
  <c r="AD1218" i="1"/>
  <c r="AD1219" i="1"/>
  <c r="AD1220" i="1"/>
  <c r="AD1221" i="1"/>
  <c r="AD1222" i="1"/>
  <c r="AD90" i="1"/>
  <c r="AD91" i="1"/>
  <c r="AD650" i="1"/>
  <c r="AD1223" i="1"/>
  <c r="AD651" i="1"/>
  <c r="AD92" i="1"/>
  <c r="AD1224" i="1"/>
  <c r="AD1225" i="1"/>
  <c r="AD1227" i="1"/>
  <c r="AD93" i="1"/>
  <c r="AD94" i="1"/>
  <c r="AD95" i="1"/>
  <c r="AD1228" i="1"/>
  <c r="AD96" i="1"/>
  <c r="AD97" i="1"/>
  <c r="AD1229" i="1"/>
  <c r="AD1230" i="1"/>
  <c r="AD1231" i="1"/>
  <c r="AD1232" i="1"/>
  <c r="AD98" i="1"/>
  <c r="AD652" i="1"/>
  <c r="AD99" i="1"/>
  <c r="AD1233" i="1"/>
  <c r="AD1234" i="1"/>
  <c r="AD11" i="1"/>
  <c r="AD1235" i="1"/>
  <c r="AD1236" i="1"/>
  <c r="AD1237" i="1"/>
  <c r="AD100" i="1"/>
  <c r="AD101" i="1"/>
  <c r="AD1238" i="1"/>
  <c r="AD1239" i="1"/>
  <c r="AD1240" i="1"/>
  <c r="AD1241" i="1"/>
  <c r="AD1242" i="1"/>
  <c r="AD1243" i="1"/>
  <c r="AD1244" i="1"/>
  <c r="AD1245" i="1"/>
  <c r="AD102" i="1"/>
  <c r="AD1246" i="1"/>
  <c r="AD1247" i="1"/>
  <c r="AD1249" i="1"/>
  <c r="AD653" i="1"/>
  <c r="AD1250" i="1"/>
  <c r="AD1251" i="1"/>
  <c r="AD654" i="1"/>
  <c r="AD1253" i="1"/>
  <c r="AD103" i="1"/>
  <c r="AD1254" i="1"/>
  <c r="AD104" i="1"/>
  <c r="AD105" i="1"/>
  <c r="AD106" i="1"/>
  <c r="AD107" i="1"/>
  <c r="AD108" i="1"/>
  <c r="AD1256" i="1"/>
  <c r="AD109" i="1"/>
  <c r="AD1257" i="1"/>
  <c r="AD1258" i="1"/>
  <c r="AD1259" i="1"/>
  <c r="AD1260" i="1"/>
  <c r="AD110" i="1"/>
  <c r="AD1261" i="1"/>
  <c r="AD13" i="1"/>
  <c r="AD111" i="1"/>
  <c r="AD112" i="1"/>
  <c r="AD113" i="1"/>
  <c r="AD114" i="1"/>
  <c r="AD1263" i="1"/>
  <c r="AD115" i="1"/>
  <c r="AD655" i="1"/>
  <c r="AD116" i="1"/>
  <c r="AD117" i="1"/>
  <c r="AD817" i="1"/>
  <c r="AD1264" i="1"/>
  <c r="AD118" i="1"/>
  <c r="AD1265" i="1"/>
  <c r="AD1266" i="1"/>
  <c r="AD119" i="1"/>
  <c r="AD14" i="1"/>
  <c r="AD1267" i="1"/>
  <c r="AD1268" i="1"/>
  <c r="AD1269" i="1"/>
  <c r="AD1270" i="1"/>
  <c r="AD1271" i="1"/>
  <c r="AD120" i="1"/>
  <c r="AD1272" i="1"/>
  <c r="AD16" i="1"/>
  <c r="AD121" i="1"/>
  <c r="AD1274" i="1"/>
  <c r="AD1275" i="1"/>
  <c r="AD122" i="1"/>
  <c r="AD17" i="1"/>
  <c r="AD1276" i="1"/>
  <c r="AD1277" i="1"/>
  <c r="AD123" i="1"/>
  <c r="AD124" i="1"/>
  <c r="AD1278" i="1"/>
  <c r="AD1279" i="1"/>
  <c r="AD657" i="1"/>
  <c r="AD1280" i="1"/>
  <c r="AD1281" i="1"/>
  <c r="AD125" i="1"/>
  <c r="AD1282" i="1"/>
  <c r="AD126" i="1"/>
  <c r="AD658" i="1"/>
  <c r="AD127" i="1"/>
  <c r="AD1283" i="1"/>
  <c r="AD1284" i="1"/>
  <c r="AD1285" i="1"/>
  <c r="AD1286" i="1"/>
  <c r="AD1287" i="1"/>
  <c r="AD1288" i="1"/>
  <c r="AD1289" i="1"/>
  <c r="AD1290" i="1"/>
  <c r="AD128" i="1"/>
  <c r="AD659" i="1"/>
  <c r="AD660" i="1"/>
  <c r="AD1291" i="1"/>
  <c r="AD129" i="1"/>
  <c r="AD1292" i="1"/>
  <c r="AD1293" i="1"/>
  <c r="AD130" i="1"/>
  <c r="AD1294" i="1"/>
  <c r="AD1295" i="1"/>
  <c r="AD131" i="1"/>
  <c r="AD132" i="1"/>
  <c r="AD661" i="1"/>
  <c r="AD133" i="1"/>
  <c r="AD1299" i="1"/>
  <c r="AD1300" i="1"/>
  <c r="AD18" i="1"/>
  <c r="AD1301" i="1"/>
  <c r="AD134" i="1"/>
  <c r="AD135" i="1"/>
  <c r="AD136" i="1"/>
  <c r="AD1302" i="1"/>
  <c r="AD1303" i="1"/>
  <c r="AD137" i="1"/>
  <c r="AD1304" i="1"/>
  <c r="AD1305" i="1"/>
  <c r="AD138" i="1"/>
  <c r="AD1306" i="1"/>
  <c r="AD1307" i="1"/>
  <c r="AD1308" i="1"/>
  <c r="AD139" i="1"/>
  <c r="AD663" i="1"/>
  <c r="AD1309" i="1"/>
  <c r="AD664" i="1"/>
  <c r="AD140" i="1"/>
  <c r="AD141" i="1"/>
  <c r="AD665" i="1"/>
  <c r="AD142" i="1"/>
  <c r="AD1310" i="1"/>
  <c r="AD666" i="1"/>
  <c r="AD1311" i="1"/>
  <c r="AD144" i="1"/>
  <c r="AD1312" i="1"/>
  <c r="AD145" i="1"/>
  <c r="AD815" i="1"/>
  <c r="AD1313" i="1"/>
  <c r="AD667" i="1"/>
  <c r="AD1314" i="1"/>
  <c r="AD1315" i="1"/>
  <c r="AD146" i="1"/>
  <c r="AD1316" i="1"/>
  <c r="AD147" i="1"/>
  <c r="AD148" i="1"/>
  <c r="AD1318" i="1"/>
  <c r="AD1320" i="1"/>
  <c r="AD1321" i="1"/>
  <c r="AD149" i="1"/>
  <c r="AD1322" i="1"/>
  <c r="AD1323" i="1"/>
  <c r="AD150" i="1"/>
  <c r="AD151" i="1"/>
  <c r="AD152" i="1"/>
  <c r="AD153" i="1"/>
  <c r="AD154" i="1"/>
  <c r="AD1325" i="1"/>
  <c r="AD1326" i="1"/>
  <c r="AD155" i="1"/>
  <c r="AD1327" i="1"/>
  <c r="AD669" i="1"/>
  <c r="AD1328" i="1"/>
  <c r="AD156" i="1"/>
  <c r="AD1329" i="1"/>
  <c r="AD670" i="1"/>
  <c r="AD1330" i="1"/>
  <c r="AD1331" i="1"/>
  <c r="AD671" i="1"/>
  <c r="AD1332" i="1"/>
  <c r="AD672" i="1"/>
  <c r="AD157" i="1"/>
  <c r="AD158" i="1"/>
  <c r="AD1333" i="1"/>
  <c r="AD1334" i="1"/>
  <c r="AD1336" i="1"/>
  <c r="AD673" i="1"/>
  <c r="AD1337" i="1"/>
  <c r="AD159" i="1"/>
  <c r="AD1339" i="1"/>
  <c r="AD1340" i="1"/>
  <c r="AD1341" i="1"/>
  <c r="AD1342" i="1"/>
  <c r="AD674" i="1"/>
  <c r="AD675" i="1"/>
  <c r="AD676" i="1"/>
  <c r="AD160" i="1"/>
  <c r="AD1344" i="1"/>
  <c r="AD19" i="1"/>
  <c r="AD161" i="1"/>
  <c r="AD162" i="1"/>
  <c r="AD163" i="1"/>
  <c r="AD1347" i="1"/>
  <c r="AD1348" i="1"/>
  <c r="AD164" i="1"/>
  <c r="AD1349" i="1"/>
  <c r="AD1350" i="1"/>
  <c r="AD165" i="1"/>
  <c r="AD1352" i="1"/>
  <c r="AD1353" i="1"/>
  <c r="AD167" i="1"/>
  <c r="AD168" i="1"/>
  <c r="AD169" i="1"/>
  <c r="AD1354" i="1"/>
  <c r="AD170" i="1"/>
  <c r="AD677" i="1"/>
  <c r="AD171" i="1"/>
  <c r="AD172" i="1"/>
  <c r="AD1356" i="1"/>
  <c r="AD678" i="1"/>
  <c r="AD173" i="1"/>
  <c r="AD1357" i="1"/>
  <c r="AD679" i="1"/>
  <c r="AD174" i="1"/>
  <c r="AD1359" i="1"/>
  <c r="AD175" i="1"/>
  <c r="AD176" i="1"/>
  <c r="AD177" i="1"/>
  <c r="AD178" i="1"/>
  <c r="AD179" i="1"/>
  <c r="AD180" i="1"/>
  <c r="AD1360" i="1"/>
  <c r="AD1361" i="1"/>
  <c r="AD1362" i="1"/>
  <c r="AD1363" i="1"/>
  <c r="AD181" i="1"/>
  <c r="AD182" i="1"/>
  <c r="AD1366" i="1"/>
  <c r="AD1367" i="1"/>
  <c r="AD680" i="1"/>
  <c r="AD1368" i="1"/>
  <c r="AD184" i="1"/>
  <c r="AD681" i="1"/>
  <c r="AD185" i="1"/>
  <c r="AD682" i="1"/>
  <c r="AD1369" i="1"/>
  <c r="AD1370" i="1"/>
  <c r="AD186" i="1"/>
  <c r="AD1372" i="1"/>
  <c r="AD1373" i="1"/>
  <c r="AD187" i="1"/>
  <c r="AD188" i="1"/>
  <c r="AD1374" i="1"/>
  <c r="AD1375" i="1"/>
  <c r="AD189" i="1"/>
  <c r="AD683" i="1"/>
  <c r="AD1377" i="1"/>
  <c r="AD190" i="1"/>
  <c r="AD1378" i="1"/>
  <c r="AD684" i="1"/>
  <c r="AD191" i="1"/>
  <c r="AD20" i="1"/>
  <c r="AD1379" i="1"/>
  <c r="AD1380" i="1"/>
  <c r="AD1381" i="1"/>
  <c r="AD192" i="1"/>
  <c r="AD193" i="1"/>
  <c r="AD1382" i="1"/>
  <c r="AD194" i="1"/>
  <c r="AD195" i="1"/>
  <c r="AD1384" i="1"/>
  <c r="AD685" i="1"/>
  <c r="AD1385" i="1"/>
  <c r="AD196" i="1"/>
  <c r="AD197" i="1"/>
  <c r="AD1386" i="1"/>
  <c r="AD1387" i="1"/>
  <c r="AD1388" i="1"/>
  <c r="AD198" i="1"/>
  <c r="AD1389" i="1"/>
  <c r="AD199" i="1"/>
  <c r="AD200" i="1"/>
  <c r="AD1390" i="1"/>
  <c r="AD1391" i="1"/>
  <c r="AD1392" i="1"/>
  <c r="AD1393" i="1"/>
  <c r="AD1394" i="1"/>
  <c r="AD1395" i="1"/>
  <c r="AD201" i="1"/>
  <c r="AD1396" i="1"/>
  <c r="AD1397" i="1"/>
  <c r="AD1398" i="1"/>
  <c r="AD1399" i="1"/>
  <c r="AD202" i="1"/>
  <c r="AD688" i="1"/>
  <c r="AD203" i="1"/>
  <c r="AD204" i="1"/>
  <c r="AD1401" i="1"/>
  <c r="AD1402" i="1"/>
  <c r="AD689" i="1"/>
  <c r="AD205" i="1"/>
  <c r="AD690" i="1"/>
  <c r="AD206" i="1"/>
  <c r="AD691" i="1"/>
  <c r="AD1403" i="1"/>
  <c r="AD207" i="1"/>
  <c r="AD692" i="1"/>
  <c r="AD208" i="1"/>
  <c r="AD693" i="1"/>
  <c r="AD1404" i="1"/>
  <c r="AD1405" i="1"/>
  <c r="AD209" i="1"/>
  <c r="AD1406" i="1"/>
  <c r="AD1407" i="1"/>
  <c r="AD1408" i="1"/>
  <c r="AD210" i="1"/>
  <c r="AD212" i="1"/>
  <c r="AD213" i="1"/>
  <c r="AD1409" i="1"/>
  <c r="AD1410" i="1"/>
  <c r="AD1411" i="1"/>
  <c r="AD805" i="1"/>
  <c r="AD22" i="1"/>
  <c r="AD1412" i="1"/>
  <c r="AD214" i="1"/>
  <c r="AD23" i="1"/>
  <c r="AD215" i="1"/>
  <c r="AD216" i="1"/>
  <c r="AD1414" i="1"/>
  <c r="AD24" i="1"/>
  <c r="AD1415" i="1"/>
  <c r="AD219" i="1"/>
  <c r="AD1416" i="1"/>
  <c r="AD220" i="1"/>
  <c r="AD1418" i="1"/>
  <c r="AD1420" i="1"/>
  <c r="AD1421" i="1"/>
  <c r="AD221" i="1"/>
  <c r="AD222" i="1"/>
  <c r="AD223" i="1"/>
  <c r="AD25" i="1"/>
  <c r="AD224" i="1"/>
  <c r="AD1422" i="1"/>
  <c r="AD225" i="1"/>
  <c r="AD1423" i="1"/>
  <c r="AD1425" i="1"/>
  <c r="AD1426" i="1"/>
  <c r="AD1427" i="1"/>
  <c r="AD1428" i="1"/>
  <c r="AD1429" i="1"/>
  <c r="AD226" i="1"/>
  <c r="AD694" i="1"/>
  <c r="AD227" i="1"/>
  <c r="AD1430" i="1"/>
  <c r="AD1431" i="1"/>
  <c r="AD695" i="1"/>
  <c r="AD696" i="1"/>
  <c r="AD1432" i="1"/>
  <c r="AD1434" i="1"/>
  <c r="AD228" i="1"/>
  <c r="AD1437" i="1"/>
  <c r="AD229" i="1"/>
  <c r="AD230" i="1"/>
  <c r="AD1438" i="1"/>
  <c r="AD1439" i="1"/>
  <c r="AD1440" i="1"/>
  <c r="AD1441" i="1"/>
  <c r="AD231" i="1"/>
  <c r="AD232" i="1"/>
  <c r="AD233" i="1"/>
  <c r="AD234" i="1"/>
  <c r="AD235" i="1"/>
  <c r="AD236" i="1"/>
  <c r="AD1442" i="1"/>
  <c r="AD1443" i="1"/>
  <c r="AD237" i="1"/>
  <c r="AD26" i="1"/>
  <c r="AD27" i="1"/>
  <c r="AD28" i="1"/>
  <c r="AD1444" i="1"/>
  <c r="AD1445" i="1"/>
  <c r="AD238" i="1"/>
  <c r="AD1446" i="1"/>
  <c r="AD1447" i="1"/>
  <c r="AD1448" i="1"/>
  <c r="AD239" i="1"/>
  <c r="AD1449" i="1"/>
  <c r="AD1450" i="1"/>
  <c r="AD1451" i="1"/>
  <c r="AD1452" i="1"/>
  <c r="AD240" i="1"/>
  <c r="AD1454" i="1"/>
  <c r="AD241" i="1"/>
  <c r="AD698" i="1"/>
  <c r="AD699" i="1"/>
  <c r="AD1455" i="1"/>
  <c r="AD242" i="1"/>
  <c r="AD1456" i="1"/>
  <c r="AD1457" i="1"/>
  <c r="AD1458" i="1"/>
  <c r="AD1459" i="1"/>
  <c r="AD1460" i="1"/>
  <c r="AD1461" i="1"/>
  <c r="AD243" i="1"/>
  <c r="AD1462" i="1"/>
  <c r="AD1463" i="1"/>
  <c r="AD1464" i="1"/>
  <c r="AD244" i="1"/>
  <c r="AD1465" i="1"/>
  <c r="AD1466" i="1"/>
  <c r="AD245" i="1"/>
  <c r="AD246" i="1"/>
  <c r="AD1467" i="1"/>
  <c r="AD1468" i="1"/>
  <c r="AD247" i="1"/>
  <c r="AD248" i="1"/>
  <c r="AD249" i="1"/>
  <c r="AD701" i="1"/>
  <c r="AD250" i="1"/>
  <c r="AD1469" i="1"/>
  <c r="AD251" i="1"/>
  <c r="AD252" i="1"/>
  <c r="AD253" i="1"/>
  <c r="AD1470" i="1"/>
  <c r="AD254" i="1"/>
  <c r="AD255" i="1"/>
  <c r="AD1471" i="1"/>
  <c r="AD797" i="1"/>
  <c r="AD256" i="1"/>
  <c r="AD1472" i="1"/>
  <c r="AD1473" i="1"/>
  <c r="AD1474" i="1"/>
  <c r="AD1475" i="1"/>
  <c r="AD257" i="1"/>
  <c r="AD1476" i="1"/>
  <c r="AD1478" i="1"/>
  <c r="AD1479" i="1"/>
  <c r="AD1480" i="1"/>
  <c r="AD30" i="1"/>
  <c r="AD31" i="1"/>
  <c r="AD1481" i="1"/>
  <c r="AD1482" i="1"/>
  <c r="AD1483" i="1"/>
  <c r="AD1484" i="1"/>
  <c r="AD1485" i="1"/>
  <c r="AD261" i="1"/>
  <c r="AD262" i="1"/>
  <c r="AD1486" i="1"/>
  <c r="AD263" i="1"/>
  <c r="AD264" i="1"/>
  <c r="AD265" i="1"/>
  <c r="AD1487" i="1"/>
  <c r="AD1488" i="1"/>
  <c r="AD1489" i="1"/>
  <c r="AD1490" i="1"/>
  <c r="AD1491" i="1"/>
  <c r="AD266" i="1"/>
  <c r="AD267" i="1"/>
  <c r="AD1492" i="1"/>
  <c r="AD268" i="1"/>
  <c r="AD1493" i="1"/>
  <c r="AD32" i="1"/>
  <c r="AD1494" i="1"/>
  <c r="AD1496" i="1"/>
  <c r="AD1497" i="1"/>
  <c r="AD1498" i="1"/>
  <c r="AD1499" i="1"/>
  <c r="AD33" i="1"/>
  <c r="AD1500" i="1"/>
  <c r="AD703" i="1"/>
  <c r="AD1502" i="1"/>
  <c r="AD1503" i="1"/>
  <c r="AD1504" i="1"/>
  <c r="AD1505" i="1"/>
  <c r="AD1506" i="1"/>
  <c r="AD271" i="1"/>
  <c r="AD34" i="1"/>
  <c r="AD1507" i="1"/>
  <c r="AD273" i="1"/>
  <c r="AD274" i="1"/>
  <c r="AD275" i="1"/>
  <c r="AD35" i="1"/>
  <c r="AD276" i="1"/>
  <c r="AD1508" i="1"/>
  <c r="AD1509" i="1"/>
  <c r="AD278" i="1"/>
  <c r="AD36" i="1"/>
  <c r="AD279" i="1"/>
  <c r="AD280" i="1"/>
  <c r="AD281" i="1"/>
  <c r="AD1511" i="1"/>
  <c r="AD282" i="1"/>
  <c r="AD1512" i="1"/>
  <c r="AD1513" i="1"/>
  <c r="AD704" i="1"/>
  <c r="AD1514" i="1"/>
  <c r="AD1515" i="1"/>
  <c r="AD283" i="1"/>
  <c r="AD37" i="1"/>
  <c r="AD1516" i="1"/>
  <c r="AD1517" i="1"/>
  <c r="AD705" i="1"/>
  <c r="AD284" i="1"/>
  <c r="AD706" i="1"/>
  <c r="AD1518" i="1"/>
  <c r="AD1519" i="1"/>
  <c r="AD285" i="1"/>
  <c r="AD1521" i="1"/>
  <c r="AD286" i="1"/>
  <c r="AD1522" i="1"/>
  <c r="AD1523" i="1"/>
  <c r="AD1524" i="1"/>
  <c r="AD707" i="1"/>
  <c r="AD287" i="1"/>
  <c r="AD1525" i="1"/>
  <c r="AD1526" i="1"/>
  <c r="AD288" i="1"/>
  <c r="AD1527" i="1"/>
  <c r="AD289" i="1"/>
  <c r="AD290" i="1"/>
  <c r="AD291" i="1"/>
  <c r="AD292" i="1"/>
  <c r="AD1528" i="1"/>
  <c r="AD293" i="1"/>
  <c r="AD294" i="1"/>
  <c r="AD295" i="1"/>
  <c r="AD1529" i="1"/>
  <c r="AD296" i="1"/>
  <c r="AD1530" i="1"/>
  <c r="AD1532" i="1"/>
  <c r="AD297" i="1"/>
  <c r="AD298" i="1"/>
  <c r="AD1533" i="1"/>
  <c r="AD299" i="1"/>
  <c r="AD300" i="1"/>
  <c r="AD1534" i="1"/>
  <c r="AD1535" i="1"/>
  <c r="AD301" i="1"/>
  <c r="AD1536" i="1"/>
  <c r="AD1537" i="1"/>
  <c r="AD1538" i="1"/>
  <c r="AD1539" i="1"/>
  <c r="AD302" i="1"/>
  <c r="AD1540" i="1"/>
  <c r="AD303" i="1"/>
  <c r="AD1541" i="1"/>
  <c r="AD1543" i="1"/>
  <c r="AD1544" i="1"/>
  <c r="AD304" i="1"/>
  <c r="AD305" i="1"/>
  <c r="AD306" i="1"/>
  <c r="AD307" i="1"/>
  <c r="AD1545" i="1"/>
  <c r="AD38" i="1"/>
  <c r="AD1548" i="1"/>
  <c r="AD708" i="1"/>
  <c r="AD308" i="1"/>
  <c r="AD1549" i="1"/>
  <c r="AD1550" i="1"/>
  <c r="AD1551" i="1"/>
  <c r="AD1552" i="1"/>
  <c r="AD1553" i="1"/>
  <c r="AD709" i="1"/>
  <c r="AD1554" i="1"/>
  <c r="AD711" i="1"/>
  <c r="AD310" i="1"/>
  <c r="AD1555" i="1"/>
  <c r="AD712" i="1"/>
  <c r="AD1556" i="1"/>
  <c r="AD1557" i="1"/>
  <c r="AD311" i="1"/>
  <c r="AD312" i="1"/>
  <c r="AD1561" i="1"/>
  <c r="AD713" i="1"/>
  <c r="AD1562" i="1"/>
  <c r="AD1563" i="1"/>
  <c r="AD778" i="1"/>
  <c r="AD313" i="1"/>
  <c r="AD1564" i="1"/>
  <c r="AD314" i="1"/>
  <c r="AD1565" i="1"/>
  <c r="AD315" i="1"/>
  <c r="AD317" i="1"/>
  <c r="AD318" i="1"/>
  <c r="AD714" i="1"/>
  <c r="AD319" i="1"/>
  <c r="AD320" i="1"/>
  <c r="AD1566" i="1"/>
  <c r="AD715" i="1"/>
  <c r="AD1568" i="1"/>
  <c r="AD321" i="1"/>
  <c r="AD322" i="1"/>
  <c r="AD1570" i="1"/>
  <c r="AD1572" i="1"/>
  <c r="AD1573" i="1"/>
  <c r="AD324" i="1"/>
  <c r="AD1574" i="1"/>
  <c r="AD325" i="1"/>
  <c r="AD39" i="1"/>
  <c r="AD1575" i="1"/>
  <c r="AD1576" i="1"/>
  <c r="AD716" i="1"/>
  <c r="AD326" i="1"/>
  <c r="AD1577" i="1"/>
  <c r="AD1578" i="1"/>
  <c r="AD1579" i="1"/>
  <c r="AD327" i="1"/>
  <c r="AD328" i="1"/>
  <c r="AD1580" i="1"/>
  <c r="AD329" i="1"/>
  <c r="AD1582" i="1"/>
  <c r="AD1583" i="1"/>
  <c r="AD1584" i="1"/>
  <c r="AD1585" i="1"/>
  <c r="AD330" i="1"/>
  <c r="AD331" i="1"/>
  <c r="AD1586" i="1"/>
  <c r="AD1587" i="1"/>
  <c r="AD1588" i="1"/>
  <c r="AD332" i="1"/>
  <c r="AD1589" i="1"/>
  <c r="AD1590" i="1"/>
  <c r="AD333" i="1"/>
  <c r="AD1591" i="1"/>
  <c r="AD334" i="1"/>
  <c r="AD335" i="1"/>
  <c r="AD336" i="1"/>
  <c r="AD1593" i="1"/>
  <c r="AD1595" i="1"/>
  <c r="AD1596" i="1"/>
  <c r="AD337" i="1"/>
  <c r="AD338" i="1"/>
  <c r="AD1597" i="1"/>
  <c r="AD1598" i="1"/>
  <c r="AD339" i="1"/>
  <c r="AD1600" i="1"/>
  <c r="AD340" i="1"/>
  <c r="AD1601" i="1"/>
  <c r="AD1602" i="1"/>
  <c r="AD1603" i="1"/>
  <c r="AD341" i="1"/>
  <c r="AD717" i="1"/>
  <c r="AD343" i="1"/>
  <c r="AD40" i="1"/>
  <c r="AD41" i="1"/>
  <c r="AD344" i="1"/>
  <c r="AD345" i="1"/>
  <c r="AD346" i="1"/>
  <c r="AD1605" i="1"/>
  <c r="AD1606" i="1"/>
  <c r="AD1608" i="1"/>
  <c r="AD718" i="1"/>
  <c r="AD347" i="1"/>
  <c r="AD1609" i="1"/>
  <c r="AD1610" i="1"/>
  <c r="AD348" i="1"/>
  <c r="AD1611" i="1"/>
  <c r="AD1612" i="1"/>
  <c r="AD719" i="1"/>
  <c r="AD349" i="1"/>
  <c r="AD1613" i="1"/>
  <c r="AD350" i="1"/>
  <c r="AD1615" i="1"/>
  <c r="AD1616" i="1"/>
  <c r="AD1617" i="1"/>
  <c r="AD1618" i="1"/>
  <c r="AD780" i="1"/>
  <c r="AD351" i="1"/>
  <c r="AD352" i="1"/>
  <c r="AD1619" i="1"/>
  <c r="AD1620" i="1"/>
  <c r="AD1621" i="1"/>
  <c r="AD1622" i="1"/>
  <c r="AD353" i="1"/>
  <c r="AD42" i="1"/>
  <c r="AD354" i="1"/>
  <c r="AD355" i="1"/>
  <c r="AD1624" i="1"/>
  <c r="AD1625" i="1"/>
  <c r="AD1626" i="1"/>
  <c r="AD356" i="1"/>
  <c r="AD1627" i="1"/>
  <c r="AD1629" i="1"/>
  <c r="AD722" i="1"/>
  <c r="AD357" i="1"/>
  <c r="AD723" i="1"/>
  <c r="AD358" i="1"/>
  <c r="AD1630" i="1"/>
  <c r="AD359" i="1"/>
  <c r="AD1631" i="1"/>
  <c r="AD360" i="1"/>
  <c r="AD361" i="1"/>
  <c r="AD43" i="1"/>
  <c r="AD1632" i="1"/>
  <c r="AD362" i="1"/>
  <c r="AD1633" i="1"/>
  <c r="AD724" i="1"/>
  <c r="AD363" i="1"/>
  <c r="AD1634" i="1"/>
  <c r="AD364" i="1"/>
  <c r="AD44" i="1"/>
  <c r="AD1635" i="1"/>
  <c r="AD1636" i="1"/>
  <c r="AD775" i="1"/>
  <c r="AD45" i="1"/>
  <c r="AD1637" i="1"/>
  <c r="AD365" i="1"/>
  <c r="AD366" i="1"/>
  <c r="AD367" i="1"/>
  <c r="AD368" i="1"/>
  <c r="AD369" i="1"/>
  <c r="AD1639" i="1"/>
  <c r="AD1642" i="1"/>
  <c r="AD370" i="1"/>
  <c r="AD1643" i="1"/>
  <c r="AD46" i="1"/>
  <c r="AD725" i="1"/>
  <c r="AD1644" i="1"/>
  <c r="AD371" i="1"/>
  <c r="AD47" i="1"/>
  <c r="AD373" i="1"/>
  <c r="AD1645" i="1"/>
  <c r="AD374" i="1"/>
  <c r="AD1647" i="1"/>
  <c r="AD1648" i="1"/>
  <c r="AD1649" i="1"/>
  <c r="AD548" i="1"/>
  <c r="AD376" i="1"/>
  <c r="AD1651" i="1"/>
  <c r="AD726" i="1"/>
  <c r="AD1652" i="1"/>
  <c r="AD1653" i="1"/>
  <c r="AD727" i="1"/>
  <c r="AD1654" i="1"/>
  <c r="AD1655" i="1"/>
  <c r="AD1656" i="1"/>
  <c r="AD377" i="1"/>
  <c r="AD1657" i="1"/>
  <c r="AD378" i="1"/>
  <c r="AD728" i="1"/>
  <c r="AD1659" i="1"/>
  <c r="AD1660" i="1"/>
  <c r="AD1662" i="1"/>
  <c r="AD380" i="1"/>
  <c r="AD381" i="1"/>
  <c r="AD382" i="1"/>
  <c r="AD1663" i="1"/>
  <c r="AD1665" i="1"/>
  <c r="AD48" i="1"/>
  <c r="AD1666" i="1"/>
  <c r="AD383" i="1"/>
  <c r="AD385" i="1"/>
  <c r="AD1669" i="1"/>
  <c r="AD386" i="1"/>
  <c r="AD387" i="1"/>
  <c r="AD729" i="1"/>
  <c r="AD388" i="1"/>
  <c r="AD389" i="1"/>
  <c r="AD1670" i="1"/>
  <c r="AD390" i="1"/>
  <c r="AD49" i="1"/>
  <c r="AD392" i="1"/>
  <c r="AD393" i="1"/>
  <c r="AD394" i="1"/>
  <c r="AD395" i="1"/>
  <c r="AD396" i="1"/>
  <c r="AD1671" i="1"/>
  <c r="AD1672" i="1"/>
  <c r="AD1673" i="1"/>
  <c r="AD397" i="1"/>
  <c r="AD1674" i="1"/>
  <c r="AD398" i="1"/>
  <c r="AD1675" i="1"/>
  <c r="AD1676" i="1"/>
  <c r="AD399" i="1"/>
  <c r="AD1677" i="1"/>
  <c r="AD730" i="1"/>
  <c r="AD1679" i="1"/>
  <c r="AD1680" i="1"/>
  <c r="AD1681" i="1"/>
  <c r="AD731" i="1"/>
  <c r="AD732" i="1"/>
  <c r="AD1683" i="1"/>
  <c r="AD50" i="1"/>
  <c r="AD1684" i="1"/>
  <c r="AD51" i="1"/>
  <c r="AD733" i="1"/>
  <c r="AD734" i="1"/>
  <c r="AD400" i="1"/>
  <c r="AD1686" i="1"/>
  <c r="AD1687" i="1"/>
  <c r="AD1688" i="1"/>
  <c r="AD53" i="1"/>
  <c r="AD1689" i="1"/>
  <c r="AD1690" i="1"/>
  <c r="AD401" i="1"/>
  <c r="AD1692" i="1"/>
  <c r="AD1693" i="1"/>
  <c r="AD1695" i="1"/>
  <c r="AD402" i="1"/>
  <c r="AD1696" i="1"/>
  <c r="AD403" i="1"/>
  <c r="AD1699" i="1"/>
  <c r="AD404" i="1"/>
  <c r="AD406" i="1"/>
  <c r="AD54" i="1"/>
  <c r="AD408" i="1"/>
  <c r="AD409" i="1"/>
  <c r="AD1701" i="1"/>
  <c r="AD1702" i="1"/>
  <c r="AD410" i="1"/>
  <c r="AD549" i="1"/>
  <c r="AD1705" i="1"/>
  <c r="AD412" i="1"/>
  <c r="AD1706" i="1"/>
  <c r="AD1707" i="1"/>
  <c r="AD1709" i="1"/>
  <c r="AD1710" i="1"/>
  <c r="AD413" i="1"/>
  <c r="AD1711" i="1"/>
  <c r="AD1712" i="1"/>
  <c r="AD1713" i="1"/>
  <c r="AD735" i="1"/>
  <c r="AD1714" i="1"/>
  <c r="AD1715" i="1"/>
  <c r="AD1716" i="1"/>
  <c r="AD416" i="1"/>
  <c r="AD1717" i="1"/>
  <c r="AD417" i="1"/>
  <c r="AD418" i="1"/>
  <c r="AD419" i="1"/>
  <c r="AD1718" i="1"/>
  <c r="AD420" i="1"/>
  <c r="AD421" i="1"/>
  <c r="AD1721" i="1"/>
  <c r="AD1722" i="1"/>
  <c r="AD1726" i="1"/>
  <c r="AD1727" i="1"/>
  <c r="AD422" i="1"/>
  <c r="AD1728" i="1"/>
  <c r="AD423" i="1"/>
  <c r="AD1729" i="1"/>
  <c r="AD1730" i="1"/>
  <c r="AD1731" i="1"/>
  <c r="AD1732" i="1"/>
  <c r="AD424" i="1"/>
  <c r="AD1733" i="1"/>
  <c r="AD1734" i="1"/>
  <c r="AD56" i="1"/>
  <c r="AD57" i="1"/>
  <c r="AD1735" i="1"/>
  <c r="AD736" i="1"/>
  <c r="AD426" i="1"/>
  <c r="AD427" i="1"/>
  <c r="AD428" i="1"/>
  <c r="AD1736" i="1"/>
  <c r="AD429" i="1"/>
  <c r="AD430" i="1"/>
  <c r="AD1738" i="1"/>
  <c r="AD1739" i="1"/>
  <c r="AD1740" i="1"/>
  <c r="AD1741" i="1"/>
  <c r="AD432" i="1"/>
  <c r="AD433" i="1"/>
  <c r="AD1744" i="1"/>
  <c r="AD1746" i="1"/>
  <c r="AD1748" i="1"/>
  <c r="AD1749" i="1"/>
  <c r="AD1750" i="1"/>
  <c r="AD738" i="1"/>
  <c r="AD1751" i="1"/>
  <c r="AD434" i="1"/>
  <c r="AD435" i="1"/>
  <c r="AD1752" i="1"/>
  <c r="AD1755" i="1"/>
  <c r="AD1756" i="1"/>
  <c r="AD436" i="1"/>
  <c r="AD1757" i="1"/>
  <c r="AD739" i="1"/>
  <c r="AD437" i="1"/>
  <c r="AD1760" i="1"/>
  <c r="AD1761" i="1"/>
  <c r="AD740" i="1"/>
  <c r="AD1762" i="1"/>
  <c r="AD1763" i="1"/>
  <c r="AD438" i="1"/>
  <c r="AD1764" i="1"/>
  <c r="AD1765" i="1"/>
  <c r="AD1766" i="1"/>
  <c r="AD1767" i="1"/>
  <c r="AD1768" i="1"/>
  <c r="AD1769" i="1"/>
  <c r="AD1770" i="1"/>
  <c r="AD741" i="1"/>
  <c r="AD440" i="1"/>
  <c r="AD1771" i="1"/>
  <c r="AD441" i="1"/>
  <c r="AD1772" i="1"/>
  <c r="AD1773" i="1"/>
  <c r="AD1774" i="1"/>
  <c r="AD1775" i="1"/>
  <c r="AD1776" i="1"/>
  <c r="AD1777" i="1"/>
  <c r="AD1778" i="1"/>
  <c r="AD1779" i="1"/>
  <c r="AD442" i="1"/>
  <c r="AD443" i="1"/>
  <c r="AD743" i="1"/>
  <c r="AD1782" i="1"/>
  <c r="AD1783" i="1"/>
  <c r="AD1785" i="1"/>
  <c r="AD1786" i="1"/>
  <c r="AD1787" i="1"/>
  <c r="AD445" i="1"/>
  <c r="AD1788" i="1"/>
  <c r="AD1790" i="1"/>
  <c r="AD1791" i="1"/>
  <c r="AD446" i="1"/>
  <c r="AD1792" i="1"/>
  <c r="AD447" i="1"/>
  <c r="AD1794" i="1"/>
  <c r="AD1796" i="1"/>
  <c r="AD1797" i="1"/>
  <c r="AD449" i="1"/>
  <c r="AD1798" i="1"/>
  <c r="AD1799" i="1"/>
  <c r="AD450" i="1"/>
  <c r="AD451" i="1"/>
  <c r="AD1801" i="1"/>
  <c r="AD1802" i="1"/>
  <c r="AD744" i="1"/>
  <c r="AD452" i="1"/>
  <c r="AD453" i="1"/>
  <c r="AD1803" i="1"/>
  <c r="AD1804" i="1"/>
  <c r="AD1805" i="1"/>
  <c r="AD1807" i="1"/>
  <c r="AD455" i="1"/>
  <c r="AD58" i="1"/>
  <c r="AD1809" i="1"/>
  <c r="AD1810" i="1"/>
  <c r="AD1813" i="1"/>
  <c r="AD1815" i="1"/>
  <c r="AD1816" i="1"/>
  <c r="AD456" i="1"/>
  <c r="AD457" i="1"/>
  <c r="AD1817" i="1"/>
  <c r="AD459" i="1"/>
  <c r="AD59" i="1"/>
  <c r="AD1819" i="1"/>
  <c r="AD1820" i="1"/>
  <c r="AD747" i="1"/>
  <c r="AD1821" i="1"/>
  <c r="AD460" i="1"/>
  <c r="AD461" i="1"/>
  <c r="AD1822" i="1"/>
  <c r="AD1823" i="1"/>
  <c r="AD462" i="1"/>
  <c r="AD1825" i="1"/>
  <c r="AD1826" i="1"/>
  <c r="AD1827" i="1"/>
  <c r="AD463" i="1"/>
  <c r="AD464" i="1"/>
  <c r="AD1829" i="1"/>
  <c r="AD1830" i="1"/>
  <c r="AD1833" i="1"/>
  <c r="AD1834" i="1"/>
  <c r="AD749" i="1"/>
  <c r="AD750" i="1"/>
  <c r="AD465" i="1"/>
  <c r="AD1835" i="1"/>
  <c r="AD466" i="1"/>
  <c r="AD1836" i="1"/>
  <c r="AD1837" i="1"/>
  <c r="AD1838" i="1"/>
  <c r="AD1839" i="1"/>
  <c r="AD469" i="1"/>
  <c r="AD470" i="1"/>
  <c r="AD1840" i="1"/>
  <c r="AD1841" i="1"/>
  <c r="AD751" i="1"/>
  <c r="AD752" i="1"/>
  <c r="AD471" i="1"/>
  <c r="AD472" i="1"/>
  <c r="AD1842" i="1"/>
  <c r="AD473" i="1"/>
  <c r="AD474" i="1"/>
  <c r="AD1843" i="1"/>
  <c r="AD476" i="1"/>
  <c r="AD1844" i="1"/>
  <c r="AD477" i="1"/>
  <c r="AD753" i="1"/>
  <c r="AD1846" i="1"/>
  <c r="AD1847" i="1"/>
  <c r="AD478" i="1"/>
  <c r="AD1849" i="1"/>
  <c r="AD1850" i="1"/>
  <c r="AD1851" i="1"/>
  <c r="AD1852" i="1"/>
  <c r="AD1853" i="1"/>
  <c r="AD479" i="1"/>
  <c r="AD1855" i="1"/>
  <c r="AD754" i="1"/>
  <c r="AD755" i="1"/>
  <c r="AD756" i="1"/>
  <c r="AD480" i="1"/>
  <c r="AD481" i="1"/>
  <c r="AD60" i="1"/>
  <c r="AD482" i="1"/>
  <c r="AD1856" i="1"/>
  <c r="AD483" i="1"/>
  <c r="AD1858" i="1"/>
  <c r="AD757" i="1"/>
  <c r="AD1859" i="1"/>
  <c r="AD61" i="1"/>
  <c r="AD484" i="1"/>
  <c r="AD1860" i="1"/>
  <c r="AD1861" i="1"/>
  <c r="AD1862" i="1"/>
  <c r="AD1863" i="1"/>
  <c r="AD485" i="1"/>
  <c r="AD486" i="1"/>
  <c r="AD1864" i="1"/>
  <c r="AD1865" i="1"/>
  <c r="AD525" i="1"/>
  <c r="AD1866" i="1"/>
  <c r="AD487" i="1"/>
  <c r="AD62" i="1"/>
  <c r="AD1867" i="1"/>
  <c r="AD488" i="1"/>
  <c r="AD758" i="1"/>
  <c r="AD1868" i="1"/>
  <c r="AD1869" i="1"/>
  <c r="AD490" i="1"/>
  <c r="AD1870" i="1"/>
  <c r="AD759" i="1"/>
  <c r="AD492" i="1"/>
  <c r="AD760" i="1"/>
  <c r="AD493" i="1"/>
  <c r="AD494" i="1"/>
  <c r="AD1871" i="1"/>
  <c r="AD761" i="1"/>
  <c r="AD495" i="1"/>
  <c r="AD1872" i="1"/>
  <c r="AD496" i="1"/>
  <c r="AD497" i="1"/>
  <c r="AD63" i="1"/>
  <c r="AD1874" i="1"/>
  <c r="AD1875" i="1"/>
  <c r="AD498" i="1"/>
  <c r="AD64" i="1"/>
  <c r="AD763" i="1"/>
  <c r="AD1876" i="1"/>
  <c r="AD1877" i="1"/>
  <c r="AD1878" i="1"/>
  <c r="AD503" i="1"/>
  <c r="AD65" i="1"/>
  <c r="AD764" i="1"/>
  <c r="AD1880" i="1"/>
  <c r="AD765" i="1"/>
  <c r="AD66" i="1"/>
  <c r="AD505" i="1"/>
  <c r="AD67" i="1"/>
  <c r="AD512" i="1"/>
  <c r="AI553" i="1"/>
  <c r="AI512" i="1"/>
  <c r="AI822" i="1"/>
  <c r="AI511" i="1"/>
  <c r="AI510" i="1"/>
  <c r="AI823" i="1"/>
  <c r="AI776" i="1"/>
  <c r="AI550" i="1"/>
  <c r="AI772" i="1"/>
  <c r="AI538" i="1"/>
  <c r="AI824" i="1"/>
  <c r="AI531" i="1"/>
  <c r="AI529" i="1"/>
  <c r="AI523" i="1"/>
  <c r="AI825" i="1"/>
  <c r="AI554" i="1"/>
  <c r="AI782" i="1"/>
  <c r="AI783" i="1"/>
  <c r="AI770" i="1"/>
  <c r="AI826" i="1"/>
  <c r="AI777" i="1"/>
  <c r="AI827" i="1"/>
  <c r="AI828" i="1"/>
  <c r="AI829" i="1"/>
  <c r="AI830" i="1"/>
  <c r="AI792" i="1"/>
  <c r="AI799" i="1"/>
  <c r="AI816" i="1"/>
  <c r="AI807" i="1"/>
  <c r="AI831" i="1"/>
  <c r="AI818" i="1"/>
  <c r="AI812" i="1"/>
  <c r="AI802" i="1"/>
  <c r="AI832" i="1"/>
  <c r="AI794" i="1"/>
  <c r="AI833" i="1"/>
  <c r="AI546" i="1"/>
  <c r="AI857" i="1"/>
  <c r="AI767" i="1"/>
  <c r="AI834" i="1"/>
  <c r="AI835" i="1"/>
  <c r="AI808" i="1"/>
  <c r="AI795" i="1"/>
  <c r="AI836" i="1"/>
  <c r="AI837" i="1"/>
  <c r="AI76" i="1"/>
  <c r="AI821" i="1"/>
  <c r="AI838" i="1"/>
  <c r="AI839" i="1"/>
  <c r="AI840" i="1"/>
  <c r="AI819" i="1"/>
  <c r="AI841" i="1"/>
  <c r="AI555" i="1"/>
  <c r="AI77" i="1"/>
  <c r="AI813" i="1"/>
  <c r="AI842" i="1"/>
  <c r="AI811" i="1"/>
  <c r="AI814" i="1"/>
  <c r="AI843" i="1"/>
  <c r="AI806" i="1"/>
  <c r="AI809" i="1"/>
  <c r="AI72" i="1"/>
  <c r="AI803" i="1"/>
  <c r="AI844" i="1"/>
  <c r="AI78" i="1"/>
  <c r="AI800" i="1"/>
  <c r="AI801" i="1"/>
  <c r="AI798" i="1"/>
  <c r="AI71" i="1"/>
  <c r="AI845" i="1"/>
  <c r="AI846" i="1"/>
  <c r="AI793" i="1"/>
  <c r="AI79" i="1"/>
  <c r="AI796" i="1"/>
  <c r="AI784" i="1"/>
  <c r="AI785" i="1"/>
  <c r="AI786" i="1"/>
  <c r="AI80" i="1"/>
  <c r="AI787" i="1"/>
  <c r="AI781" i="1"/>
  <c r="AI788" i="1"/>
  <c r="AI847" i="1"/>
  <c r="AI848" i="1"/>
  <c r="AI849" i="1"/>
  <c r="AI779" i="1"/>
  <c r="AI68" i="1"/>
  <c r="AI81" i="1"/>
  <c r="AI773" i="1"/>
  <c r="AI774" i="1"/>
  <c r="AI771" i="1"/>
  <c r="AI82" i="1"/>
  <c r="AI768" i="1"/>
  <c r="AI769" i="1"/>
  <c r="AI547" i="1"/>
  <c r="AI545" i="1"/>
  <c r="AI539" i="1"/>
  <c r="AI540" i="1"/>
  <c r="AI541" i="1"/>
  <c r="AI536" i="1"/>
  <c r="AI542" i="1"/>
  <c r="AI532" i="1"/>
  <c r="AI3" i="1"/>
  <c r="AI530" i="1"/>
  <c r="AI527" i="1"/>
  <c r="AI524" i="1"/>
  <c r="AI556" i="1"/>
  <c r="AI551" i="1"/>
  <c r="AI552" i="1"/>
  <c r="AI789" i="1"/>
  <c r="AI74" i="1"/>
  <c r="AI557" i="1"/>
  <c r="AI5" i="1"/>
  <c r="AI850" i="1"/>
  <c r="AI83" i="1"/>
  <c r="AI851" i="1"/>
  <c r="AI558" i="1"/>
  <c r="AI543" i="1"/>
  <c r="AI537" i="1"/>
  <c r="AI852" i="1"/>
  <c r="AI853" i="1"/>
  <c r="AI75" i="1"/>
  <c r="AL75" i="1" s="1"/>
  <c r="AI73" i="1"/>
  <c r="AI559" i="1"/>
  <c r="AI6" i="1"/>
  <c r="AI70" i="1"/>
  <c r="AI69" i="1"/>
  <c r="AI855" i="1"/>
  <c r="AI856" i="1"/>
  <c r="AI7" i="1"/>
  <c r="AI4" i="1"/>
  <c r="AI560" i="1"/>
  <c r="AI858" i="1"/>
  <c r="AI859" i="1"/>
  <c r="AI860" i="1"/>
  <c r="AI861" i="1"/>
  <c r="AI561" i="1"/>
  <c r="AI862" i="1"/>
  <c r="AI863" i="1"/>
  <c r="AI562" i="1"/>
  <c r="AI563" i="1"/>
  <c r="AI864" i="1"/>
  <c r="AI513" i="1"/>
  <c r="AI865" i="1"/>
  <c r="AI866" i="1"/>
  <c r="AI867" i="1"/>
  <c r="AI514" i="1"/>
  <c r="AI868" i="1"/>
  <c r="AI564" i="1"/>
  <c r="AI869" i="1"/>
  <c r="AI870" i="1"/>
  <c r="AI871" i="1"/>
  <c r="AI872" i="1"/>
  <c r="AI873" i="1"/>
  <c r="AI565" i="1"/>
  <c r="AI874" i="1"/>
  <c r="AI875" i="1"/>
  <c r="AI876" i="1"/>
  <c r="AI566" i="1"/>
  <c r="AI877" i="1"/>
  <c r="AI515" i="1"/>
  <c r="AI878" i="1"/>
  <c r="AI879" i="1"/>
  <c r="AI880" i="1"/>
  <c r="AI567" i="1"/>
  <c r="AI881" i="1"/>
  <c r="AI882" i="1"/>
  <c r="AI883" i="1"/>
  <c r="AI884" i="1"/>
  <c r="AL884" i="1" s="1"/>
  <c r="AM884" i="1" s="1"/>
  <c r="AI885" i="1"/>
  <c r="AI568" i="1"/>
  <c r="AI507" i="1"/>
  <c r="AI886" i="1"/>
  <c r="AI569" i="1"/>
  <c r="AI887" i="1"/>
  <c r="AI888" i="1"/>
  <c r="AI570" i="1"/>
  <c r="AI889" i="1"/>
  <c r="AI571" i="1"/>
  <c r="AI572" i="1"/>
  <c r="AI508" i="1"/>
  <c r="AI516" i="1"/>
  <c r="AI890" i="1"/>
  <c r="AI891" i="1"/>
  <c r="AI573" i="1"/>
  <c r="AI892" i="1"/>
  <c r="AI893" i="1"/>
  <c r="AI894" i="1"/>
  <c r="AI895" i="1"/>
  <c r="AI896" i="1"/>
  <c r="AI897" i="1"/>
  <c r="AI898" i="1"/>
  <c r="AI517" i="1"/>
  <c r="AI899" i="1"/>
  <c r="AI900" i="1"/>
  <c r="AI901" i="1"/>
  <c r="AI509" i="1"/>
  <c r="AI902" i="1"/>
  <c r="AI903" i="1"/>
  <c r="AI518" i="1"/>
  <c r="AI904" i="1"/>
  <c r="AI574" i="1"/>
  <c r="AI905" i="1"/>
  <c r="AI575" i="1"/>
  <c r="AI906" i="1"/>
  <c r="AI519" i="1"/>
  <c r="AI907" i="1"/>
  <c r="AI908" i="1"/>
  <c r="AI766" i="1"/>
  <c r="AI909" i="1"/>
  <c r="AL909" i="1" s="1"/>
  <c r="AM909" i="1" s="1"/>
  <c r="AI910" i="1"/>
  <c r="AI576" i="1"/>
  <c r="AI520" i="1"/>
  <c r="AI577" i="1"/>
  <c r="AI535" i="1"/>
  <c r="AI911" i="1"/>
  <c r="AI912" i="1"/>
  <c r="AI521" i="1"/>
  <c r="AI913" i="1"/>
  <c r="AI533" i="1"/>
  <c r="AI914" i="1"/>
  <c r="AI915" i="1"/>
  <c r="AI526" i="1"/>
  <c r="AI528" i="1"/>
  <c r="AI916" i="1"/>
  <c r="AI917" i="1"/>
  <c r="AI918" i="1"/>
  <c r="AI919" i="1"/>
  <c r="AI578" i="1"/>
  <c r="AI522" i="1"/>
  <c r="AI920" i="1"/>
  <c r="AI921" i="1"/>
  <c r="AI922" i="1"/>
  <c r="AI923" i="1"/>
  <c r="AI579" i="1"/>
  <c r="AI580" i="1"/>
  <c r="AI581" i="1"/>
  <c r="AI924" i="1"/>
  <c r="AI925" i="1"/>
  <c r="AI926" i="1"/>
  <c r="AI927" i="1"/>
  <c r="AI928" i="1"/>
  <c r="AI929" i="1"/>
  <c r="AI930" i="1"/>
  <c r="AI931" i="1"/>
  <c r="AI932" i="1"/>
  <c r="AL932" i="1" s="1"/>
  <c r="AM932" i="1" s="1"/>
  <c r="AI582" i="1"/>
  <c r="AI933" i="1"/>
  <c r="AI934" i="1"/>
  <c r="AI583" i="1"/>
  <c r="AI584" i="1"/>
  <c r="AI585" i="1"/>
  <c r="AI935" i="1"/>
  <c r="AI936" i="1"/>
  <c r="AI937" i="1"/>
  <c r="AI938" i="1"/>
  <c r="AI939" i="1"/>
  <c r="AI790" i="1"/>
  <c r="AI940" i="1"/>
  <c r="AI586" i="1"/>
  <c r="AI8" i="1"/>
  <c r="AI941" i="1"/>
  <c r="AI942" i="1"/>
  <c r="AI943" i="1"/>
  <c r="AI944" i="1"/>
  <c r="AI945" i="1"/>
  <c r="AI946" i="1"/>
  <c r="AI587" i="1"/>
  <c r="AI947" i="1"/>
  <c r="AI948" i="1"/>
  <c r="AI949" i="1"/>
  <c r="AI588" i="1"/>
  <c r="AI589" i="1"/>
  <c r="AI950" i="1"/>
  <c r="AI951" i="1"/>
  <c r="AI952" i="1"/>
  <c r="AI590" i="1"/>
  <c r="AI953" i="1"/>
  <c r="AI954" i="1"/>
  <c r="AI955" i="1"/>
  <c r="AI591" i="1"/>
  <c r="AI956" i="1"/>
  <c r="AI592" i="1"/>
  <c r="AI593" i="1"/>
  <c r="AI957" i="1"/>
  <c r="AI958" i="1"/>
  <c r="AI594" i="1"/>
  <c r="AI595" i="1"/>
  <c r="AI959" i="1"/>
  <c r="AI960" i="1"/>
  <c r="AI961" i="1"/>
  <c r="AI596" i="1"/>
  <c r="AI597" i="1"/>
  <c r="AI962" i="1"/>
  <c r="AI963" i="1"/>
  <c r="AI964" i="1"/>
  <c r="AI965" i="1"/>
  <c r="AI966" i="1"/>
  <c r="AI967" i="1"/>
  <c r="AI968" i="1"/>
  <c r="AI969" i="1"/>
  <c r="AI970" i="1"/>
  <c r="AI971" i="1"/>
  <c r="AI972" i="1"/>
  <c r="AI973" i="1"/>
  <c r="AI974" i="1"/>
  <c r="AI975" i="1"/>
  <c r="AI976" i="1"/>
  <c r="AI598" i="1"/>
  <c r="AI977" i="1"/>
  <c r="AI978" i="1"/>
  <c r="AI599" i="1"/>
  <c r="AI979" i="1"/>
  <c r="AI980" i="1"/>
  <c r="AI981" i="1"/>
  <c r="AI982" i="1"/>
  <c r="AI600" i="1"/>
  <c r="AI983" i="1"/>
  <c r="AI984" i="1"/>
  <c r="AI985" i="1"/>
  <c r="AI986" i="1"/>
  <c r="AI987" i="1"/>
  <c r="AI988" i="1"/>
  <c r="AI989" i="1"/>
  <c r="AI990" i="1"/>
  <c r="AI991" i="1"/>
  <c r="AI992" i="1"/>
  <c r="AI601" i="1"/>
  <c r="AI993" i="1"/>
  <c r="AI994" i="1"/>
  <c r="AI602" i="1"/>
  <c r="AI995" i="1"/>
  <c r="AI603" i="1"/>
  <c r="AI996" i="1"/>
  <c r="AI997" i="1"/>
  <c r="AI998" i="1"/>
  <c r="AI999" i="1"/>
  <c r="AI1000" i="1"/>
  <c r="AI1001" i="1"/>
  <c r="AI1002" i="1"/>
  <c r="AI534" i="1"/>
  <c r="AI1003" i="1"/>
  <c r="AI1004" i="1"/>
  <c r="AI1005" i="1"/>
  <c r="AI1006" i="1"/>
  <c r="AI1007" i="1"/>
  <c r="AI604" i="1"/>
  <c r="AI1008" i="1"/>
  <c r="AI1009" i="1"/>
  <c r="AI1010" i="1"/>
  <c r="AI1011" i="1"/>
  <c r="AI1012" i="1"/>
  <c r="AI1013" i="1"/>
  <c r="AI605" i="1"/>
  <c r="AI1014" i="1"/>
  <c r="AI1015" i="1"/>
  <c r="AI1016" i="1"/>
  <c r="AI1017" i="1"/>
  <c r="AI1018" i="1"/>
  <c r="AL1018" i="1" s="1"/>
  <c r="AM1018" i="1" s="1"/>
  <c r="AI1019" i="1"/>
  <c r="AI1020" i="1"/>
  <c r="AI1021" i="1"/>
  <c r="AI1022" i="1"/>
  <c r="AI1023" i="1"/>
  <c r="AI1024" i="1"/>
  <c r="AI1025" i="1"/>
  <c r="AI606" i="1"/>
  <c r="AI1026" i="1"/>
  <c r="AI1027" i="1"/>
  <c r="AI1028" i="1"/>
  <c r="AI1029" i="1"/>
  <c r="AI607" i="1"/>
  <c r="AI1030" i="1"/>
  <c r="AL1030" i="1" s="1"/>
  <c r="AM1030" i="1" s="1"/>
  <c r="AI1031" i="1"/>
  <c r="AI1032" i="1"/>
  <c r="AI1033" i="1"/>
  <c r="AI1034" i="1"/>
  <c r="AI1035" i="1"/>
  <c r="AI608" i="1"/>
  <c r="AI791" i="1"/>
  <c r="AL791" i="1" s="1"/>
  <c r="AI1036" i="1"/>
  <c r="AI1037" i="1"/>
  <c r="AI1038" i="1"/>
  <c r="AL1038" i="1" s="1"/>
  <c r="AM1038" i="1" s="1"/>
  <c r="AI1039" i="1"/>
  <c r="AI1040" i="1"/>
  <c r="AI1041" i="1"/>
  <c r="AI1042" i="1"/>
  <c r="AI1043" i="1"/>
  <c r="AI1044" i="1"/>
  <c r="AI609" i="1"/>
  <c r="AI1045" i="1"/>
  <c r="AI1046" i="1"/>
  <c r="AI1047" i="1"/>
  <c r="AI1048" i="1"/>
  <c r="AI1049" i="1"/>
  <c r="AI1050" i="1"/>
  <c r="AI1051" i="1"/>
  <c r="AI1052" i="1"/>
  <c r="AI1053" i="1"/>
  <c r="AI1054" i="1"/>
  <c r="AI610" i="1"/>
  <c r="AI1055" i="1"/>
  <c r="AI611" i="1"/>
  <c r="AI1056" i="1"/>
  <c r="AI1057" i="1"/>
  <c r="AI1058" i="1"/>
  <c r="AL1058" i="1" s="1"/>
  <c r="AM1058" i="1" s="1"/>
  <c r="AI1059" i="1"/>
  <c r="AL1059" i="1" s="1"/>
  <c r="AM1059" i="1" s="1"/>
  <c r="AI1060" i="1"/>
  <c r="AI1061" i="1"/>
  <c r="AI1062" i="1"/>
  <c r="AI1063" i="1"/>
  <c r="AI1064" i="1"/>
  <c r="AI810" i="1"/>
  <c r="AI1065" i="1"/>
  <c r="AI1066" i="1"/>
  <c r="AI1067" i="1"/>
  <c r="AI1068" i="1"/>
  <c r="AI1069" i="1"/>
  <c r="AI1070" i="1"/>
  <c r="AI1071" i="1"/>
  <c r="AI612" i="1"/>
  <c r="AI1072" i="1"/>
  <c r="AL1072" i="1" s="1"/>
  <c r="AI613" i="1"/>
  <c r="AI1073" i="1"/>
  <c r="AI1074" i="1"/>
  <c r="AI1075" i="1"/>
  <c r="AI1076" i="1"/>
  <c r="AI1077" i="1"/>
  <c r="AL1077" i="1" s="1"/>
  <c r="AM1077" i="1" s="1"/>
  <c r="AI1078" i="1"/>
  <c r="AI1079" i="1"/>
  <c r="AI1080" i="1"/>
  <c r="AI1081" i="1"/>
  <c r="AI1082" i="1"/>
  <c r="AI1083" i="1"/>
  <c r="AI614" i="1"/>
  <c r="AI615" i="1"/>
  <c r="AI1084" i="1"/>
  <c r="AI616" i="1"/>
  <c r="AI1085" i="1"/>
  <c r="AI1086" i="1"/>
  <c r="AI617" i="1"/>
  <c r="AI1087" i="1"/>
  <c r="AI618" i="1"/>
  <c r="AI1088" i="1"/>
  <c r="AI619" i="1"/>
  <c r="AI1089" i="1"/>
  <c r="AI1090" i="1"/>
  <c r="AI620" i="1"/>
  <c r="AI1091" i="1"/>
  <c r="AI621" i="1"/>
  <c r="AI1092" i="1"/>
  <c r="AI1093" i="1"/>
  <c r="AI1094" i="1"/>
  <c r="AI1095" i="1"/>
  <c r="AI622" i="1"/>
  <c r="AI1096" i="1"/>
  <c r="AI1097" i="1"/>
  <c r="AI1098" i="1"/>
  <c r="AI1099" i="1"/>
  <c r="AI1100" i="1"/>
  <c r="AI1101" i="1"/>
  <c r="AI623" i="1"/>
  <c r="AI1102" i="1"/>
  <c r="AI624" i="1"/>
  <c r="AI1103" i="1"/>
  <c r="AI1104" i="1"/>
  <c r="AI1105" i="1"/>
  <c r="AI625" i="1"/>
  <c r="AI1106" i="1"/>
  <c r="AI626" i="1"/>
  <c r="AI1107" i="1"/>
  <c r="AI1108" i="1"/>
  <c r="AI1109" i="1"/>
  <c r="AI1110" i="1"/>
  <c r="AI627" i="1"/>
  <c r="AI1111" i="1"/>
  <c r="AI1112" i="1"/>
  <c r="AI628" i="1"/>
  <c r="AI1113" i="1"/>
  <c r="AI1114" i="1"/>
  <c r="AI629" i="1"/>
  <c r="AI1115" i="1"/>
  <c r="AL1115" i="1" s="1"/>
  <c r="AM1115" i="1" s="1"/>
  <c r="AI1116" i="1"/>
  <c r="AI1117" i="1"/>
  <c r="AI1118" i="1"/>
  <c r="AI1119" i="1"/>
  <c r="AI1120" i="1"/>
  <c r="AI1121" i="1"/>
  <c r="AI1122" i="1"/>
  <c r="AI1123" i="1"/>
  <c r="AI1124" i="1"/>
  <c r="AI1125" i="1"/>
  <c r="AI1126" i="1"/>
  <c r="AI1127" i="1"/>
  <c r="AI630" i="1"/>
  <c r="AI1128" i="1"/>
  <c r="AI1129" i="1"/>
  <c r="AI1130" i="1"/>
  <c r="AI1131" i="1"/>
  <c r="AI854" i="1"/>
  <c r="AI1132" i="1"/>
  <c r="AI1133" i="1"/>
  <c r="AI631" i="1"/>
  <c r="AI1134" i="1"/>
  <c r="AI1135" i="1"/>
  <c r="AL1135" i="1" s="1"/>
  <c r="AM1135" i="1" s="1"/>
  <c r="AI1136" i="1"/>
  <c r="AI1137" i="1"/>
  <c r="AI1138" i="1"/>
  <c r="AI1139" i="1"/>
  <c r="AI1140" i="1"/>
  <c r="AI1141" i="1"/>
  <c r="AI1142" i="1"/>
  <c r="AI1143" i="1"/>
  <c r="AI632" i="1"/>
  <c r="AI1144" i="1"/>
  <c r="AI1145" i="1"/>
  <c r="AI633" i="1"/>
  <c r="AI1146" i="1"/>
  <c r="AI1147" i="1"/>
  <c r="AI1148" i="1"/>
  <c r="AL1148" i="1" s="1"/>
  <c r="AM1148" i="1" s="1"/>
  <c r="AI634" i="1"/>
  <c r="AI635" i="1"/>
  <c r="AI1149" i="1"/>
  <c r="AI1150" i="1"/>
  <c r="AI1151" i="1"/>
  <c r="AI1152" i="1"/>
  <c r="AI1153" i="1"/>
  <c r="AI1154" i="1"/>
  <c r="AI1155" i="1"/>
  <c r="AI1156" i="1"/>
  <c r="AI1157" i="1"/>
  <c r="AI1158" i="1"/>
  <c r="AI1159" i="1"/>
  <c r="AI1160" i="1"/>
  <c r="AI1161" i="1"/>
  <c r="AI1162" i="1"/>
  <c r="AI1163" i="1"/>
  <c r="AI1164" i="1"/>
  <c r="AI1165" i="1"/>
  <c r="AL1165" i="1" s="1"/>
  <c r="AM1165" i="1" s="1"/>
  <c r="AI636" i="1"/>
  <c r="AI1166" i="1"/>
  <c r="AI637" i="1"/>
  <c r="AI638" i="1"/>
  <c r="AI639" i="1"/>
  <c r="AI1167" i="1"/>
  <c r="AL1167" i="1" s="1"/>
  <c r="AM1167" i="1" s="1"/>
  <c r="AI1168" i="1"/>
  <c r="AI1169" i="1"/>
  <c r="AL1169" i="1" s="1"/>
  <c r="AM1169" i="1" s="1"/>
  <c r="AI1170" i="1"/>
  <c r="AI1171" i="1"/>
  <c r="AI1172" i="1"/>
  <c r="AI1173" i="1"/>
  <c r="AI1174" i="1"/>
  <c r="AI640" i="1"/>
  <c r="AI1175" i="1"/>
  <c r="AL1175" i="1" s="1"/>
  <c r="AM1175" i="1" s="1"/>
  <c r="AI1176" i="1"/>
  <c r="AI1177" i="1"/>
  <c r="AI1178" i="1"/>
  <c r="AI1179" i="1"/>
  <c r="AI1180" i="1"/>
  <c r="AI1181" i="1"/>
  <c r="AI641" i="1"/>
  <c r="AI1182" i="1"/>
  <c r="AI642" i="1"/>
  <c r="AI1183" i="1"/>
  <c r="AI1184" i="1"/>
  <c r="AI1185" i="1"/>
  <c r="AI1186" i="1"/>
  <c r="AI1187" i="1"/>
  <c r="AL1187" i="1" s="1"/>
  <c r="AM1187" i="1" s="1"/>
  <c r="AI1188" i="1"/>
  <c r="AI1189" i="1"/>
  <c r="AI643" i="1"/>
  <c r="AI1190" i="1"/>
  <c r="AI644" i="1"/>
  <c r="AI1191" i="1"/>
  <c r="AI1192" i="1"/>
  <c r="AI1193" i="1"/>
  <c r="AI1194" i="1"/>
  <c r="AI1195" i="1"/>
  <c r="AI1196" i="1"/>
  <c r="AI1197" i="1"/>
  <c r="AI1198" i="1"/>
  <c r="AI1199" i="1"/>
  <c r="AI1200" i="1"/>
  <c r="AI645" i="1"/>
  <c r="AI1201" i="1"/>
  <c r="AI646" i="1"/>
  <c r="AI647" i="1"/>
  <c r="AI1202" i="1"/>
  <c r="AI1203" i="1"/>
  <c r="AI1204" i="1"/>
  <c r="AI1205" i="1"/>
  <c r="AI1206" i="1"/>
  <c r="AI1207" i="1"/>
  <c r="AI1208" i="1"/>
  <c r="AI1209" i="1"/>
  <c r="AI1210" i="1"/>
  <c r="AI1211" i="1"/>
  <c r="AI1212" i="1"/>
  <c r="AI84" i="1"/>
  <c r="AI9" i="1"/>
  <c r="AL9" i="1" s="1"/>
  <c r="AM9" i="1" s="1"/>
  <c r="AI648" i="1"/>
  <c r="AI85" i="1"/>
  <c r="AI86" i="1"/>
  <c r="AI1213" i="1"/>
  <c r="AI649" i="1"/>
  <c r="AI1214" i="1"/>
  <c r="AI1215" i="1"/>
  <c r="AI10" i="1"/>
  <c r="AI1216" i="1"/>
  <c r="AI1217" i="1"/>
  <c r="AI87" i="1"/>
  <c r="AI88" i="1"/>
  <c r="AI89" i="1"/>
  <c r="AL89" i="1" s="1"/>
  <c r="AM89" i="1" s="1"/>
  <c r="AI1218" i="1"/>
  <c r="AI1219" i="1"/>
  <c r="AI1220" i="1"/>
  <c r="AI1221" i="1"/>
  <c r="AI1222" i="1"/>
  <c r="AI90" i="1"/>
  <c r="AI91" i="1"/>
  <c r="AI650" i="1"/>
  <c r="AI1223" i="1"/>
  <c r="AI651" i="1"/>
  <c r="AI92" i="1"/>
  <c r="AI1224" i="1"/>
  <c r="AI1225" i="1"/>
  <c r="AI1226" i="1"/>
  <c r="AL1226" i="1" s="1"/>
  <c r="AM1226" i="1" s="1"/>
  <c r="AI1227" i="1"/>
  <c r="AI93" i="1"/>
  <c r="AI94" i="1"/>
  <c r="AI95" i="1"/>
  <c r="AI1228" i="1"/>
  <c r="AI96" i="1"/>
  <c r="AI97" i="1"/>
  <c r="AI1229" i="1"/>
  <c r="AI1230" i="1"/>
  <c r="AI1231" i="1"/>
  <c r="AI1232" i="1"/>
  <c r="AI98" i="1"/>
  <c r="AI652" i="1"/>
  <c r="AI99" i="1"/>
  <c r="AI1233" i="1"/>
  <c r="AI1234" i="1"/>
  <c r="AI11" i="1"/>
  <c r="AI1235" i="1"/>
  <c r="AI1236" i="1"/>
  <c r="AI1237" i="1"/>
  <c r="AI100" i="1"/>
  <c r="AI101" i="1"/>
  <c r="AI1238" i="1"/>
  <c r="AI1239" i="1"/>
  <c r="AI1240" i="1"/>
  <c r="AI1241" i="1"/>
  <c r="AI1242" i="1"/>
  <c r="AI1243" i="1"/>
  <c r="AI1244" i="1"/>
  <c r="AI1245" i="1"/>
  <c r="AI102" i="1"/>
  <c r="AI1246" i="1"/>
  <c r="AI12" i="1"/>
  <c r="AL12" i="1" s="1"/>
  <c r="AM12" i="1" s="1"/>
  <c r="AI820" i="1"/>
  <c r="AL820" i="1" s="1"/>
  <c r="AI1247" i="1"/>
  <c r="AI1248" i="1"/>
  <c r="AL1248" i="1" s="1"/>
  <c r="AM1248" i="1" s="1"/>
  <c r="AI1249" i="1"/>
  <c r="AI653" i="1"/>
  <c r="AI1250" i="1"/>
  <c r="AI1251" i="1"/>
  <c r="AI1252" i="1"/>
  <c r="AL1252" i="1" s="1"/>
  <c r="AM1252" i="1" s="1"/>
  <c r="AI654" i="1"/>
  <c r="AI1253" i="1"/>
  <c r="AI103" i="1"/>
  <c r="AI1254" i="1"/>
  <c r="AI104" i="1"/>
  <c r="AI1255" i="1"/>
  <c r="AL1255" i="1" s="1"/>
  <c r="AM1255" i="1" s="1"/>
  <c r="AI105" i="1"/>
  <c r="AI106" i="1"/>
  <c r="AI107" i="1"/>
  <c r="AI108" i="1"/>
  <c r="AI1256" i="1"/>
  <c r="AI109" i="1"/>
  <c r="AI1257" i="1"/>
  <c r="AI1258" i="1"/>
  <c r="AI1259" i="1"/>
  <c r="AI1260" i="1"/>
  <c r="AI110" i="1"/>
  <c r="AI1261" i="1"/>
  <c r="AI13" i="1"/>
  <c r="AI1262" i="1"/>
  <c r="AL1262" i="1" s="1"/>
  <c r="AM1262" i="1" s="1"/>
  <c r="AI111" i="1"/>
  <c r="AI112" i="1"/>
  <c r="AI113" i="1"/>
  <c r="AI114" i="1"/>
  <c r="AI1263" i="1"/>
  <c r="AI115" i="1"/>
  <c r="AI655" i="1"/>
  <c r="AI656" i="1"/>
  <c r="AL656" i="1" s="1"/>
  <c r="AM656" i="1" s="1"/>
  <c r="AI116" i="1"/>
  <c r="AI117" i="1"/>
  <c r="AI817" i="1"/>
  <c r="AI1264" i="1"/>
  <c r="AI118" i="1"/>
  <c r="AI1265" i="1"/>
  <c r="AI1266" i="1"/>
  <c r="AI119" i="1"/>
  <c r="AI14" i="1"/>
  <c r="AI1267" i="1"/>
  <c r="AI1268" i="1"/>
  <c r="AI1269" i="1"/>
  <c r="AI1270" i="1"/>
  <c r="AI15" i="1"/>
  <c r="AL15" i="1" s="1"/>
  <c r="AM15" i="1" s="1"/>
  <c r="AI1271" i="1"/>
  <c r="AI120" i="1"/>
  <c r="AI1272" i="1"/>
  <c r="AI16" i="1"/>
  <c r="AI1273" i="1"/>
  <c r="AL1273" i="1" s="1"/>
  <c r="AM1273" i="1" s="1"/>
  <c r="AI121" i="1"/>
  <c r="AI1274" i="1"/>
  <c r="AI1275" i="1"/>
  <c r="AI122" i="1"/>
  <c r="AI17" i="1"/>
  <c r="AI1276" i="1"/>
  <c r="AI1277" i="1"/>
  <c r="AI123" i="1"/>
  <c r="AI124" i="1"/>
  <c r="AI1278" i="1"/>
  <c r="AI1279" i="1"/>
  <c r="AI657" i="1"/>
  <c r="AI1280" i="1"/>
  <c r="AI1281" i="1"/>
  <c r="AI125" i="1"/>
  <c r="AI1282" i="1"/>
  <c r="AI126" i="1"/>
  <c r="AI658" i="1"/>
  <c r="AI127" i="1"/>
  <c r="AI1283" i="1"/>
  <c r="AI1284" i="1"/>
  <c r="AI1285" i="1"/>
  <c r="AI1286" i="1"/>
  <c r="AI1287" i="1"/>
  <c r="AI1288" i="1"/>
  <c r="AI1289" i="1"/>
  <c r="AI1290" i="1"/>
  <c r="AI128" i="1"/>
  <c r="AI659" i="1"/>
  <c r="AI660" i="1"/>
  <c r="AI1291" i="1"/>
  <c r="AI129" i="1"/>
  <c r="AI1292" i="1"/>
  <c r="AI1293" i="1"/>
  <c r="AI130" i="1"/>
  <c r="AI1294" i="1"/>
  <c r="AI1295" i="1"/>
  <c r="AI1296" i="1"/>
  <c r="AL1296" i="1" s="1"/>
  <c r="AM1296" i="1" s="1"/>
  <c r="AI131" i="1"/>
  <c r="AI132" i="1"/>
  <c r="AI661" i="1"/>
  <c r="AI1297" i="1"/>
  <c r="AL1297" i="1" s="1"/>
  <c r="AM1297" i="1" s="1"/>
  <c r="AI662" i="1"/>
  <c r="AL662" i="1" s="1"/>
  <c r="AM662" i="1" s="1"/>
  <c r="AI133" i="1"/>
  <c r="AI1298" i="1"/>
  <c r="AL1298" i="1" s="1"/>
  <c r="AM1298" i="1" s="1"/>
  <c r="AI1299" i="1"/>
  <c r="AI1300" i="1"/>
  <c r="AI18" i="1"/>
  <c r="AI1301" i="1"/>
  <c r="AI134" i="1"/>
  <c r="AI135" i="1"/>
  <c r="AI136" i="1"/>
  <c r="AI1302" i="1"/>
  <c r="AI1303" i="1"/>
  <c r="AI137" i="1"/>
  <c r="AI1304" i="1"/>
  <c r="AI1305" i="1"/>
  <c r="AI138" i="1"/>
  <c r="AI1306" i="1"/>
  <c r="AI1307" i="1"/>
  <c r="AI1308" i="1"/>
  <c r="AI139" i="1"/>
  <c r="AI663" i="1"/>
  <c r="AI1309" i="1"/>
  <c r="AI664" i="1"/>
  <c r="AI140" i="1"/>
  <c r="AI141" i="1"/>
  <c r="AI665" i="1"/>
  <c r="AI142" i="1"/>
  <c r="AI1310" i="1"/>
  <c r="AI666" i="1"/>
  <c r="AI143" i="1"/>
  <c r="AL143" i="1" s="1"/>
  <c r="AM143" i="1" s="1"/>
  <c r="AI1311" i="1"/>
  <c r="AI144" i="1"/>
  <c r="AI1312" i="1"/>
  <c r="AI145" i="1"/>
  <c r="AI815" i="1"/>
  <c r="AI1313" i="1"/>
  <c r="AI667" i="1"/>
  <c r="AI1314" i="1"/>
  <c r="AI1315" i="1"/>
  <c r="AI146" i="1"/>
  <c r="AI1316" i="1"/>
  <c r="AI1317" i="1"/>
  <c r="AL1317" i="1" s="1"/>
  <c r="AM1317" i="1" s="1"/>
  <c r="AI147" i="1"/>
  <c r="AI148" i="1"/>
  <c r="AI1318" i="1"/>
  <c r="AI1319" i="1"/>
  <c r="AL1319" i="1" s="1"/>
  <c r="AM1319" i="1" s="1"/>
  <c r="AI1320" i="1"/>
  <c r="AI1321" i="1"/>
  <c r="AI149" i="1"/>
  <c r="AI1322" i="1"/>
  <c r="AI668" i="1"/>
  <c r="AL668" i="1" s="1"/>
  <c r="AM668" i="1" s="1"/>
  <c r="AI1323" i="1"/>
  <c r="AI1324" i="1"/>
  <c r="AL1324" i="1" s="1"/>
  <c r="AM1324" i="1" s="1"/>
  <c r="AI150" i="1"/>
  <c r="AI151" i="1"/>
  <c r="AI152" i="1"/>
  <c r="AI153" i="1"/>
  <c r="AI154" i="1"/>
  <c r="AI1325" i="1"/>
  <c r="AI1326" i="1"/>
  <c r="AI155" i="1"/>
  <c r="AI1327" i="1"/>
  <c r="AI669" i="1"/>
  <c r="AI1328" i="1"/>
  <c r="AI156" i="1"/>
  <c r="AI1329" i="1"/>
  <c r="AI670" i="1"/>
  <c r="AI1330" i="1"/>
  <c r="AI1331" i="1"/>
  <c r="AI671" i="1"/>
  <c r="AI1332" i="1"/>
  <c r="AI672" i="1"/>
  <c r="AI157" i="1"/>
  <c r="AI158" i="1"/>
  <c r="AI1333" i="1"/>
  <c r="AI1334" i="1"/>
  <c r="AI1335" i="1"/>
  <c r="AL1335" i="1" s="1"/>
  <c r="AM1335" i="1" s="1"/>
  <c r="AI1336" i="1"/>
  <c r="AI673" i="1"/>
  <c r="AI1337" i="1"/>
  <c r="AI159" i="1"/>
  <c r="AI1338" i="1"/>
  <c r="AL1338" i="1" s="1"/>
  <c r="AM1338" i="1" s="1"/>
  <c r="AI1339" i="1"/>
  <c r="AI1340" i="1"/>
  <c r="AI1341" i="1"/>
  <c r="AI1342" i="1"/>
  <c r="AI674" i="1"/>
  <c r="AI675" i="1"/>
  <c r="AI1343" i="1"/>
  <c r="AL1343" i="1" s="1"/>
  <c r="AM1343" i="1" s="1"/>
  <c r="AI676" i="1"/>
  <c r="AI160" i="1"/>
  <c r="AI1344" i="1"/>
  <c r="AI1345" i="1"/>
  <c r="AL1345" i="1" s="1"/>
  <c r="AM1345" i="1" s="1"/>
  <c r="AI19" i="1"/>
  <c r="AI161" i="1"/>
  <c r="AI162" i="1"/>
  <c r="AI163" i="1"/>
  <c r="AI1346" i="1"/>
  <c r="AL1346" i="1" s="1"/>
  <c r="AM1346" i="1" s="1"/>
  <c r="AI1347" i="1"/>
  <c r="AI1348" i="1"/>
  <c r="AI164" i="1"/>
  <c r="AI1349" i="1"/>
  <c r="AI1350" i="1"/>
  <c r="AI165" i="1"/>
  <c r="AI1351" i="1"/>
  <c r="AL1351" i="1" s="1"/>
  <c r="AM1351" i="1" s="1"/>
  <c r="AI166" i="1"/>
  <c r="AL166" i="1" s="1"/>
  <c r="AM166" i="1" s="1"/>
  <c r="AI1352" i="1"/>
  <c r="AI1353" i="1"/>
  <c r="AI167" i="1"/>
  <c r="AI168" i="1"/>
  <c r="AI169" i="1"/>
  <c r="AI1354" i="1"/>
  <c r="AI170" i="1"/>
  <c r="AI677" i="1"/>
  <c r="AI171" i="1"/>
  <c r="AI172" i="1"/>
  <c r="AI1355" i="1"/>
  <c r="AL1355" i="1" s="1"/>
  <c r="AM1355" i="1" s="1"/>
  <c r="AI1356" i="1"/>
  <c r="AI678" i="1"/>
  <c r="AI173" i="1"/>
  <c r="AI1357" i="1"/>
  <c r="AI679" i="1"/>
  <c r="AI1358" i="1"/>
  <c r="AL1358" i="1" s="1"/>
  <c r="AM1358" i="1" s="1"/>
  <c r="AI174" i="1"/>
  <c r="AI1359" i="1"/>
  <c r="AI175" i="1"/>
  <c r="AI176" i="1"/>
  <c r="AI177" i="1"/>
  <c r="AI178" i="1"/>
  <c r="AI179" i="1"/>
  <c r="AI180" i="1"/>
  <c r="AI1360" i="1"/>
  <c r="AI1361" i="1"/>
  <c r="AI1362" i="1"/>
  <c r="AI1363" i="1"/>
  <c r="AI181" i="1"/>
  <c r="AI182" i="1"/>
  <c r="AI1364" i="1"/>
  <c r="AL1364" i="1" s="1"/>
  <c r="AM1364" i="1" s="1"/>
  <c r="AI1365" i="1"/>
  <c r="AL1365" i="1" s="1"/>
  <c r="AM1365" i="1" s="1"/>
  <c r="AI1366" i="1"/>
  <c r="AI183" i="1"/>
  <c r="AL183" i="1" s="1"/>
  <c r="AM183" i="1" s="1"/>
  <c r="AI1367" i="1"/>
  <c r="AI680" i="1"/>
  <c r="AI1368" i="1"/>
  <c r="AI184" i="1"/>
  <c r="AI681" i="1"/>
  <c r="AI185" i="1"/>
  <c r="AI682" i="1"/>
  <c r="AI1369" i="1"/>
  <c r="AI1370" i="1"/>
  <c r="AI1371" i="1"/>
  <c r="AL1371" i="1" s="1"/>
  <c r="AM1371" i="1" s="1"/>
  <c r="AI186" i="1"/>
  <c r="AI1372" i="1"/>
  <c r="AI804" i="1"/>
  <c r="AL804" i="1" s="1"/>
  <c r="AI1373" i="1"/>
  <c r="AI187" i="1"/>
  <c r="AI188" i="1"/>
  <c r="AI1374" i="1"/>
  <c r="AI1375" i="1"/>
  <c r="AI189" i="1"/>
  <c r="AI683" i="1"/>
  <c r="AI1376" i="1"/>
  <c r="AL1376" i="1" s="1"/>
  <c r="AM1376" i="1" s="1"/>
  <c r="AI1377" i="1"/>
  <c r="AI190" i="1"/>
  <c r="AI1378" i="1"/>
  <c r="AI684" i="1"/>
  <c r="AI191" i="1"/>
  <c r="AI20" i="1"/>
  <c r="AI1379" i="1"/>
  <c r="AI1380" i="1"/>
  <c r="AI1381" i="1"/>
  <c r="AI192" i="1"/>
  <c r="AI193" i="1"/>
  <c r="AI1382" i="1"/>
  <c r="AI1383" i="1"/>
  <c r="AL1383" i="1" s="1"/>
  <c r="AM1383" i="1" s="1"/>
  <c r="AI194" i="1"/>
  <c r="AI195" i="1"/>
  <c r="AI1384" i="1"/>
  <c r="AI685" i="1"/>
  <c r="AI1385" i="1"/>
  <c r="AI196" i="1"/>
  <c r="AI197" i="1"/>
  <c r="AI1386" i="1"/>
  <c r="AI1387" i="1"/>
  <c r="AI1388" i="1"/>
  <c r="AI198" i="1"/>
  <c r="AI1389" i="1"/>
  <c r="AI21" i="1"/>
  <c r="AL21" i="1" s="1"/>
  <c r="AM21" i="1" s="1"/>
  <c r="AI199" i="1"/>
  <c r="AI200" i="1"/>
  <c r="AI1390" i="1"/>
  <c r="AI1391" i="1"/>
  <c r="AI1392" i="1"/>
  <c r="AI1393" i="1"/>
  <c r="AI1394" i="1"/>
  <c r="AI1395" i="1"/>
  <c r="AI686" i="1"/>
  <c r="AL686" i="1" s="1"/>
  <c r="AM686" i="1" s="1"/>
  <c r="AI201" i="1"/>
  <c r="AI1396" i="1"/>
  <c r="AI1397" i="1"/>
  <c r="AI1398" i="1"/>
  <c r="AI1399" i="1"/>
  <c r="AI202" i="1"/>
  <c r="AI1400" i="1"/>
  <c r="AL1400" i="1" s="1"/>
  <c r="AM1400" i="1" s="1"/>
  <c r="AI687" i="1"/>
  <c r="AL687" i="1" s="1"/>
  <c r="AM687" i="1" s="1"/>
  <c r="AI688" i="1"/>
  <c r="AI203" i="1"/>
  <c r="AI204" i="1"/>
  <c r="AI1401" i="1"/>
  <c r="AI1402" i="1"/>
  <c r="AI689" i="1"/>
  <c r="AI205" i="1"/>
  <c r="AI690" i="1"/>
  <c r="AI206" i="1"/>
  <c r="AI691" i="1"/>
  <c r="AI1403" i="1"/>
  <c r="AI207" i="1"/>
  <c r="AI692" i="1"/>
  <c r="AI208" i="1"/>
  <c r="AI693" i="1"/>
  <c r="AI1404" i="1"/>
  <c r="AI1405" i="1"/>
  <c r="AI209" i="1"/>
  <c r="AI1406" i="1"/>
  <c r="AI1407" i="1"/>
  <c r="AI1408" i="1"/>
  <c r="AI210" i="1"/>
  <c r="AI211" i="1"/>
  <c r="AL211" i="1" s="1"/>
  <c r="AM211" i="1" s="1"/>
  <c r="AI212" i="1"/>
  <c r="AI213" i="1"/>
  <c r="AI1409" i="1"/>
  <c r="AI1410" i="1"/>
  <c r="AI1411" i="1"/>
  <c r="AI805" i="1"/>
  <c r="AI22" i="1"/>
  <c r="AI1412" i="1"/>
  <c r="AI214" i="1"/>
  <c r="AI23" i="1"/>
  <c r="AI215" i="1"/>
  <c r="AI216" i="1"/>
  <c r="AI1413" i="1"/>
  <c r="AL1413" i="1" s="1"/>
  <c r="AM1413" i="1" s="1"/>
  <c r="AI1414" i="1"/>
  <c r="AI217" i="1"/>
  <c r="AL217" i="1" s="1"/>
  <c r="AM217" i="1" s="1"/>
  <c r="AI218" i="1"/>
  <c r="AL218" i="1" s="1"/>
  <c r="AM218" i="1" s="1"/>
  <c r="AI24" i="1"/>
  <c r="AI1415" i="1"/>
  <c r="AI219" i="1"/>
  <c r="AI1416" i="1"/>
  <c r="AI220" i="1"/>
  <c r="AI1417" i="1"/>
  <c r="AL1417" i="1" s="1"/>
  <c r="AM1417" i="1" s="1"/>
  <c r="AI1418" i="1"/>
  <c r="AI1419" i="1"/>
  <c r="AL1419" i="1" s="1"/>
  <c r="AM1419" i="1" s="1"/>
  <c r="AI1420" i="1"/>
  <c r="AI1421" i="1"/>
  <c r="AI221" i="1"/>
  <c r="AI222" i="1"/>
  <c r="AI223" i="1"/>
  <c r="AI25" i="1"/>
  <c r="AI224" i="1"/>
  <c r="AI1422" i="1"/>
  <c r="AI225" i="1"/>
  <c r="AI1423" i="1"/>
  <c r="AI1424" i="1"/>
  <c r="AL1424" i="1" s="1"/>
  <c r="AM1424" i="1" s="1"/>
  <c r="AI1425" i="1"/>
  <c r="AI1426" i="1"/>
  <c r="AI1427" i="1"/>
  <c r="AI1428" i="1"/>
  <c r="AI1429" i="1"/>
  <c r="AI226" i="1"/>
  <c r="AI694" i="1"/>
  <c r="AI227" i="1"/>
  <c r="AI1430" i="1"/>
  <c r="AI1431" i="1"/>
  <c r="AI695" i="1"/>
  <c r="AI696" i="1"/>
  <c r="AI1432" i="1"/>
  <c r="AI1433" i="1"/>
  <c r="AL1433" i="1" s="1"/>
  <c r="AM1433" i="1" s="1"/>
  <c r="AI1434" i="1"/>
  <c r="AI228" i="1"/>
  <c r="AI1435" i="1"/>
  <c r="AL1435" i="1" s="1"/>
  <c r="AM1435" i="1" s="1"/>
  <c r="AI1436" i="1"/>
  <c r="AL1436" i="1" s="1"/>
  <c r="AM1436" i="1" s="1"/>
  <c r="AI1437" i="1"/>
  <c r="AI697" i="1"/>
  <c r="AL697" i="1" s="1"/>
  <c r="AM697" i="1" s="1"/>
  <c r="AI229" i="1"/>
  <c r="AI230" i="1"/>
  <c r="AI1438" i="1"/>
  <c r="AI1439" i="1"/>
  <c r="AI1440" i="1"/>
  <c r="AI1441" i="1"/>
  <c r="AI231" i="1"/>
  <c r="AI232" i="1"/>
  <c r="AI233" i="1"/>
  <c r="AI234" i="1"/>
  <c r="AI235" i="1"/>
  <c r="AI236" i="1"/>
  <c r="AI1442" i="1"/>
  <c r="AI1443" i="1"/>
  <c r="AI237" i="1"/>
  <c r="AI26" i="1"/>
  <c r="AI27" i="1"/>
  <c r="AI28" i="1"/>
  <c r="AI1444" i="1"/>
  <c r="AI1445" i="1"/>
  <c r="AI238" i="1"/>
  <c r="AI1446" i="1"/>
  <c r="AI1447" i="1"/>
  <c r="AI1448" i="1"/>
  <c r="AI239" i="1"/>
  <c r="AI1449" i="1"/>
  <c r="AI1450" i="1"/>
  <c r="AI1451" i="1"/>
  <c r="AI1452" i="1"/>
  <c r="AI1453" i="1"/>
  <c r="AL1453" i="1" s="1"/>
  <c r="AM1453" i="1" s="1"/>
  <c r="AI240" i="1"/>
  <c r="AI1454" i="1"/>
  <c r="AI241" i="1"/>
  <c r="AI698" i="1"/>
  <c r="AI699" i="1"/>
  <c r="AI1455" i="1"/>
  <c r="AI242" i="1"/>
  <c r="AI1456" i="1"/>
  <c r="AI700" i="1"/>
  <c r="AL700" i="1" s="1"/>
  <c r="AM700" i="1" s="1"/>
  <c r="AI1457" i="1"/>
  <c r="AI1458" i="1"/>
  <c r="AI1459" i="1"/>
  <c r="AI1460" i="1"/>
  <c r="AI1461" i="1"/>
  <c r="AI243" i="1"/>
  <c r="AI1462" i="1"/>
  <c r="AI1463" i="1"/>
  <c r="AI1464" i="1"/>
  <c r="AI244" i="1"/>
  <c r="AI1465" i="1"/>
  <c r="AI1466" i="1"/>
  <c r="AI245" i="1"/>
  <c r="AI246" i="1"/>
  <c r="AI1467" i="1"/>
  <c r="AI1468" i="1"/>
  <c r="AI247" i="1"/>
  <c r="AI248" i="1"/>
  <c r="AI249" i="1"/>
  <c r="AI701" i="1"/>
  <c r="AI250" i="1"/>
  <c r="AI1469" i="1"/>
  <c r="AI251" i="1"/>
  <c r="AI252" i="1"/>
  <c r="AI253" i="1"/>
  <c r="AI1470" i="1"/>
  <c r="AI254" i="1"/>
  <c r="AI255" i="1"/>
  <c r="AI1471" i="1"/>
  <c r="AI797" i="1"/>
  <c r="AI256" i="1"/>
  <c r="AI1472" i="1"/>
  <c r="AI1473" i="1"/>
  <c r="AI1474" i="1"/>
  <c r="AI1475" i="1"/>
  <c r="AI29" i="1"/>
  <c r="AL29" i="1" s="1"/>
  <c r="AM29" i="1" s="1"/>
  <c r="AI257" i="1"/>
  <c r="AI1476" i="1"/>
  <c r="AI1477" i="1"/>
  <c r="AL1477" i="1" s="1"/>
  <c r="AM1477" i="1" s="1"/>
  <c r="AI1478" i="1"/>
  <c r="AI1479" i="1"/>
  <c r="AI1480" i="1"/>
  <c r="AI30" i="1"/>
  <c r="AI258" i="1"/>
  <c r="AL258" i="1" s="1"/>
  <c r="AM258" i="1" s="1"/>
  <c r="AI259" i="1"/>
  <c r="AL259" i="1" s="1"/>
  <c r="AM259" i="1" s="1"/>
  <c r="AI31" i="1"/>
  <c r="AI1481" i="1"/>
  <c r="AI260" i="1"/>
  <c r="AI1482" i="1"/>
  <c r="AI1483" i="1"/>
  <c r="AI1484" i="1"/>
  <c r="AI1485" i="1"/>
  <c r="AI261" i="1"/>
  <c r="AI262" i="1"/>
  <c r="AI1486" i="1"/>
  <c r="AI263" i="1"/>
  <c r="AI264" i="1"/>
  <c r="AI265" i="1"/>
  <c r="AI1487" i="1"/>
  <c r="AI1488" i="1"/>
  <c r="AI1489" i="1"/>
  <c r="AI1490" i="1"/>
  <c r="AI1491" i="1"/>
  <c r="AI266" i="1"/>
  <c r="AI267" i="1"/>
  <c r="AI1492" i="1"/>
  <c r="AI268" i="1"/>
  <c r="AI1493" i="1"/>
  <c r="AI32" i="1"/>
  <c r="AI1494" i="1"/>
  <c r="AI1495" i="1"/>
  <c r="AL1495" i="1" s="1"/>
  <c r="AI1496" i="1"/>
  <c r="AI702" i="1"/>
  <c r="AL702" i="1" s="1"/>
  <c r="AM702" i="1" s="1"/>
  <c r="AI1497" i="1"/>
  <c r="AI1498" i="1"/>
  <c r="AI1499" i="1"/>
  <c r="AI33" i="1"/>
  <c r="AI269" i="1"/>
  <c r="AL269" i="1" s="1"/>
  <c r="AM269" i="1" s="1"/>
  <c r="AI270" i="1"/>
  <c r="AL270" i="1" s="1"/>
  <c r="AM270" i="1" s="1"/>
  <c r="AI1500" i="1"/>
  <c r="AI1501" i="1"/>
  <c r="AL1501" i="1" s="1"/>
  <c r="AM1501" i="1" s="1"/>
  <c r="AI703" i="1"/>
  <c r="AI1502" i="1"/>
  <c r="AI1503" i="1"/>
  <c r="AI1504" i="1"/>
  <c r="AI1505" i="1"/>
  <c r="AI1506" i="1"/>
  <c r="AI271" i="1"/>
  <c r="AI34" i="1"/>
  <c r="AI272" i="1"/>
  <c r="AL272" i="1" s="1"/>
  <c r="AM272" i="1" s="1"/>
  <c r="AI1507" i="1"/>
  <c r="AI273" i="1"/>
  <c r="AI274" i="1"/>
  <c r="AI275" i="1"/>
  <c r="AI35" i="1"/>
  <c r="AI276" i="1"/>
  <c r="AI277" i="1"/>
  <c r="AL277" i="1" s="1"/>
  <c r="AM277" i="1" s="1"/>
  <c r="AI1508" i="1"/>
  <c r="AI1509" i="1"/>
  <c r="AI278" i="1"/>
  <c r="AI36" i="1"/>
  <c r="AI279" i="1"/>
  <c r="AI280" i="1"/>
  <c r="AI1510" i="1"/>
  <c r="AL1510" i="1" s="1"/>
  <c r="AM1510" i="1" s="1"/>
  <c r="AI281" i="1"/>
  <c r="AI1511" i="1"/>
  <c r="AI282" i="1"/>
  <c r="AI1512" i="1"/>
  <c r="AI1513" i="1"/>
  <c r="AI704" i="1"/>
  <c r="AI1514" i="1"/>
  <c r="AI1515" i="1"/>
  <c r="AI283" i="1"/>
  <c r="AI37" i="1"/>
  <c r="AI1516" i="1"/>
  <c r="AI1517" i="1"/>
  <c r="AI705" i="1"/>
  <c r="AI284" i="1"/>
  <c r="AI706" i="1"/>
  <c r="AI1518" i="1"/>
  <c r="AI1519" i="1"/>
  <c r="AI285" i="1"/>
  <c r="AI1520" i="1"/>
  <c r="AL1520" i="1" s="1"/>
  <c r="AM1520" i="1" s="1"/>
  <c r="AI1521" i="1"/>
  <c r="AI286" i="1"/>
  <c r="AI1522" i="1"/>
  <c r="AI1523" i="1"/>
  <c r="AI1524" i="1"/>
  <c r="AI707" i="1"/>
  <c r="AI287" i="1"/>
  <c r="AI1525" i="1"/>
  <c r="AI1526" i="1"/>
  <c r="AI288" i="1"/>
  <c r="AI1527" i="1"/>
  <c r="AI289" i="1"/>
  <c r="AI290" i="1"/>
  <c r="AI291" i="1"/>
  <c r="AI292" i="1"/>
  <c r="AI1528" i="1"/>
  <c r="AI293" i="1"/>
  <c r="AI294" i="1"/>
  <c r="AI295" i="1"/>
  <c r="AI1529" i="1"/>
  <c r="AI296" i="1"/>
  <c r="AI1530" i="1"/>
  <c r="AI1531" i="1"/>
  <c r="AL1531" i="1" s="1"/>
  <c r="AM1531" i="1" s="1"/>
  <c r="AI1532" i="1"/>
  <c r="AI297" i="1"/>
  <c r="AI298" i="1"/>
  <c r="AI1533" i="1"/>
  <c r="AI299" i="1"/>
  <c r="AI300" i="1"/>
  <c r="AI1534" i="1"/>
  <c r="AI1535" i="1"/>
  <c r="AI301" i="1"/>
  <c r="AI1536" i="1"/>
  <c r="AI1537" i="1"/>
  <c r="AI1538" i="1"/>
  <c r="AI1539" i="1"/>
  <c r="AI302" i="1"/>
  <c r="AI1540" i="1"/>
  <c r="AI303" i="1"/>
  <c r="AI1541" i="1"/>
  <c r="AI1542" i="1"/>
  <c r="AL1542" i="1" s="1"/>
  <c r="AM1542" i="1" s="1"/>
  <c r="AI1543" i="1"/>
  <c r="AI1544" i="1"/>
  <c r="AI304" i="1"/>
  <c r="AI305" i="1"/>
  <c r="AI306" i="1"/>
  <c r="AI307" i="1"/>
  <c r="AI1545" i="1"/>
  <c r="AI1546" i="1"/>
  <c r="AL1546" i="1" s="1"/>
  <c r="AM1546" i="1" s="1"/>
  <c r="AI1547" i="1"/>
  <c r="AL1547" i="1" s="1"/>
  <c r="AM1547" i="1" s="1"/>
  <c r="AI38" i="1"/>
  <c r="AI1548" i="1"/>
  <c r="AI708" i="1"/>
  <c r="AI308" i="1"/>
  <c r="AI1549" i="1"/>
  <c r="AI1550" i="1"/>
  <c r="AI1551" i="1"/>
  <c r="AI1552" i="1"/>
  <c r="AI1553" i="1"/>
  <c r="AI709" i="1"/>
  <c r="AI1554" i="1"/>
  <c r="AI710" i="1"/>
  <c r="AL710" i="1" s="1"/>
  <c r="AM710" i="1" s="1"/>
  <c r="AI309" i="1"/>
  <c r="AL309" i="1" s="1"/>
  <c r="AM309" i="1" s="1"/>
  <c r="AI711" i="1"/>
  <c r="AI310" i="1"/>
  <c r="AI1555" i="1"/>
  <c r="AI712" i="1"/>
  <c r="AI1556" i="1"/>
  <c r="AI1557" i="1"/>
  <c r="AI1558" i="1"/>
  <c r="AL1558" i="1" s="1"/>
  <c r="AM1558" i="1" s="1"/>
  <c r="AI311" i="1"/>
  <c r="AI1559" i="1"/>
  <c r="AL1559" i="1" s="1"/>
  <c r="AM1559" i="1" s="1"/>
  <c r="AI1560" i="1"/>
  <c r="AL1560" i="1" s="1"/>
  <c r="AM1560" i="1" s="1"/>
  <c r="AI312" i="1"/>
  <c r="AI1561" i="1"/>
  <c r="AI713" i="1"/>
  <c r="AI1562" i="1"/>
  <c r="AI1563" i="1"/>
  <c r="AI778" i="1"/>
  <c r="AI313" i="1"/>
  <c r="AI1564" i="1"/>
  <c r="AI314" i="1"/>
  <c r="AI1565" i="1"/>
  <c r="AI315" i="1"/>
  <c r="AI316" i="1"/>
  <c r="AL316" i="1" s="1"/>
  <c r="AM316" i="1" s="1"/>
  <c r="AI317" i="1"/>
  <c r="AI318" i="1"/>
  <c r="AI714" i="1"/>
  <c r="AI319" i="1"/>
  <c r="AI320" i="1"/>
  <c r="AI1566" i="1"/>
  <c r="AI715" i="1"/>
  <c r="AI1567" i="1"/>
  <c r="AL1567" i="1" s="1"/>
  <c r="AM1567" i="1" s="1"/>
  <c r="AI1568" i="1"/>
  <c r="AI1569" i="1"/>
  <c r="AL1569" i="1" s="1"/>
  <c r="AM1569" i="1" s="1"/>
  <c r="AI321" i="1"/>
  <c r="AI322" i="1"/>
  <c r="AI1570" i="1"/>
  <c r="AI323" i="1"/>
  <c r="AL323" i="1" s="1"/>
  <c r="AM323" i="1" s="1"/>
  <c r="AI1571" i="1"/>
  <c r="AL1571" i="1" s="1"/>
  <c r="AM1571" i="1" s="1"/>
  <c r="AI1572" i="1"/>
  <c r="AI1573" i="1"/>
  <c r="AI324" i="1"/>
  <c r="AI1574" i="1"/>
  <c r="AI325" i="1"/>
  <c r="AI39" i="1"/>
  <c r="AI1575" i="1"/>
  <c r="AI1576" i="1"/>
  <c r="AI716" i="1"/>
  <c r="AI326" i="1"/>
  <c r="AI1577" i="1"/>
  <c r="AI1578" i="1"/>
  <c r="AI1579" i="1"/>
  <c r="AI327" i="1"/>
  <c r="AI328" i="1"/>
  <c r="AI1580" i="1"/>
  <c r="AI329" i="1"/>
  <c r="AI1581" i="1"/>
  <c r="AL1581" i="1" s="1"/>
  <c r="AM1581" i="1" s="1"/>
  <c r="AI1582" i="1"/>
  <c r="AI1583" i="1"/>
  <c r="AI1584" i="1"/>
  <c r="AI1585" i="1"/>
  <c r="AI330" i="1"/>
  <c r="AI331" i="1"/>
  <c r="AI1586" i="1"/>
  <c r="AI1587" i="1"/>
  <c r="AI1588" i="1"/>
  <c r="AI332" i="1"/>
  <c r="AI1589" i="1"/>
  <c r="AI1590" i="1"/>
  <c r="AI333" i="1"/>
  <c r="AI1591" i="1"/>
  <c r="AI334" i="1"/>
  <c r="AI335" i="1"/>
  <c r="AI1592" i="1"/>
  <c r="AL1592" i="1" s="1"/>
  <c r="AM1592" i="1" s="1"/>
  <c r="AI336" i="1"/>
  <c r="AI1593" i="1"/>
  <c r="AI1594" i="1"/>
  <c r="AL1594" i="1" s="1"/>
  <c r="AM1594" i="1" s="1"/>
  <c r="AI1595" i="1"/>
  <c r="AI1596" i="1"/>
  <c r="AI337" i="1"/>
  <c r="AI338" i="1"/>
  <c r="AI1597" i="1"/>
  <c r="AI1598" i="1"/>
  <c r="AI1599" i="1"/>
  <c r="AL1599" i="1" s="1"/>
  <c r="AM1599" i="1" s="1"/>
  <c r="AI339" i="1"/>
  <c r="AI1600" i="1"/>
  <c r="AI340" i="1"/>
  <c r="AI1601" i="1"/>
  <c r="AI1602" i="1"/>
  <c r="AI1603" i="1"/>
  <c r="AI1604" i="1"/>
  <c r="AL1604" i="1" s="1"/>
  <c r="AM1604" i="1" s="1"/>
  <c r="AI341" i="1"/>
  <c r="AI342" i="1"/>
  <c r="AL342" i="1" s="1"/>
  <c r="AM342" i="1" s="1"/>
  <c r="AI717" i="1"/>
  <c r="AI343" i="1"/>
  <c r="AI40" i="1"/>
  <c r="AI41" i="1"/>
  <c r="AI344" i="1"/>
  <c r="AI345" i="1"/>
  <c r="AI346" i="1"/>
  <c r="AI1605" i="1"/>
  <c r="AI1606" i="1"/>
  <c r="AI1607" i="1"/>
  <c r="AL1607" i="1" s="1"/>
  <c r="AM1607" i="1" s="1"/>
  <c r="AI1608" i="1"/>
  <c r="AI718" i="1"/>
  <c r="AI347" i="1"/>
  <c r="AI1609" i="1"/>
  <c r="AI1610" i="1"/>
  <c r="AI348" i="1"/>
  <c r="AI1611" i="1"/>
  <c r="AI1612" i="1"/>
  <c r="AI719" i="1"/>
  <c r="AI349" i="1"/>
  <c r="AI1613" i="1"/>
  <c r="AI350" i="1"/>
  <c r="AI1614" i="1"/>
  <c r="AL1614" i="1" s="1"/>
  <c r="AM1614" i="1" s="1"/>
  <c r="AI1615" i="1"/>
  <c r="AI1616" i="1"/>
  <c r="AI1617" i="1"/>
  <c r="AI1618" i="1"/>
  <c r="AI780" i="1"/>
  <c r="AI720" i="1"/>
  <c r="AL720" i="1" s="1"/>
  <c r="AM720" i="1" s="1"/>
  <c r="AI351" i="1"/>
  <c r="AI721" i="1"/>
  <c r="AL721" i="1" s="1"/>
  <c r="AM721" i="1" s="1"/>
  <c r="AI352" i="1"/>
  <c r="AI1619" i="1"/>
  <c r="AI1620" i="1"/>
  <c r="AI1621" i="1"/>
  <c r="AI1622" i="1"/>
  <c r="AI353" i="1"/>
  <c r="AI42" i="1"/>
  <c r="AI354" i="1"/>
  <c r="AI355" i="1"/>
  <c r="AI1623" i="1"/>
  <c r="AL1623" i="1" s="1"/>
  <c r="AM1623" i="1" s="1"/>
  <c r="AI1624" i="1"/>
  <c r="AI1625" i="1"/>
  <c r="AI1626" i="1"/>
  <c r="AI356" i="1"/>
  <c r="AI1627" i="1"/>
  <c r="AI1628" i="1"/>
  <c r="AL1628" i="1" s="1"/>
  <c r="AM1628" i="1" s="1"/>
  <c r="AI1629" i="1"/>
  <c r="AI722" i="1"/>
  <c r="AI357" i="1"/>
  <c r="AI723" i="1"/>
  <c r="AI358" i="1"/>
  <c r="AI1630" i="1"/>
  <c r="AI359" i="1"/>
  <c r="AI1631" i="1"/>
  <c r="AI360" i="1"/>
  <c r="AI361" i="1"/>
  <c r="AI43" i="1"/>
  <c r="AI1632" i="1"/>
  <c r="AI362" i="1"/>
  <c r="AI1633" i="1"/>
  <c r="AI724" i="1"/>
  <c r="AI363" i="1"/>
  <c r="AI1634" i="1"/>
  <c r="AI364" i="1"/>
  <c r="AI44" i="1"/>
  <c r="AI1635" i="1"/>
  <c r="AI1636" i="1"/>
  <c r="AI775" i="1"/>
  <c r="AI45" i="1"/>
  <c r="AI1637" i="1"/>
  <c r="AI365" i="1"/>
  <c r="AI1638" i="1"/>
  <c r="AL1638" i="1" s="1"/>
  <c r="AM1638" i="1" s="1"/>
  <c r="AI366" i="1"/>
  <c r="AI367" i="1"/>
  <c r="AI368" i="1"/>
  <c r="AI369" i="1"/>
  <c r="AI1639" i="1"/>
  <c r="AI1640" i="1"/>
  <c r="AL1640" i="1" s="1"/>
  <c r="AM1640" i="1" s="1"/>
  <c r="AI1641" i="1"/>
  <c r="AL1641" i="1" s="1"/>
  <c r="AM1641" i="1" s="1"/>
  <c r="AI1642" i="1"/>
  <c r="AI370" i="1"/>
  <c r="AI1643" i="1"/>
  <c r="AI46" i="1"/>
  <c r="AI725" i="1"/>
  <c r="AI1644" i="1"/>
  <c r="AI371" i="1"/>
  <c r="AI47" i="1"/>
  <c r="AI372" i="1"/>
  <c r="AL372" i="1" s="1"/>
  <c r="AM372" i="1" s="1"/>
  <c r="AI373" i="1"/>
  <c r="AI1645" i="1"/>
  <c r="AI1646" i="1"/>
  <c r="AL1646" i="1" s="1"/>
  <c r="AM1646" i="1" s="1"/>
  <c r="AI374" i="1"/>
  <c r="AI375" i="1"/>
  <c r="AL375" i="1" s="1"/>
  <c r="AM375" i="1" s="1"/>
  <c r="AI1647" i="1"/>
  <c r="AI1648" i="1"/>
  <c r="AI1649" i="1"/>
  <c r="AI1650" i="1"/>
  <c r="AL1650" i="1" s="1"/>
  <c r="AM1650" i="1" s="1"/>
  <c r="AI548" i="1"/>
  <c r="AI376" i="1"/>
  <c r="AI1651" i="1"/>
  <c r="AI726" i="1"/>
  <c r="AI1652" i="1"/>
  <c r="AI1653" i="1"/>
  <c r="AI727" i="1"/>
  <c r="AI1654" i="1"/>
  <c r="AI1655" i="1"/>
  <c r="AI1656" i="1"/>
  <c r="AI377" i="1"/>
  <c r="AI1657" i="1"/>
  <c r="AI1658" i="1"/>
  <c r="AL1658" i="1" s="1"/>
  <c r="AM1658" i="1" s="1"/>
  <c r="AI378" i="1"/>
  <c r="AI728" i="1"/>
  <c r="AI379" i="1"/>
  <c r="AL379" i="1" s="1"/>
  <c r="AM379" i="1" s="1"/>
  <c r="AI1659" i="1"/>
  <c r="AI1660" i="1"/>
  <c r="AI1661" i="1"/>
  <c r="AL1661" i="1" s="1"/>
  <c r="AM1661" i="1" s="1"/>
  <c r="AI1662" i="1"/>
  <c r="AI380" i="1"/>
  <c r="AI381" i="1"/>
  <c r="AI382" i="1"/>
  <c r="AI1663" i="1"/>
  <c r="AI1664" i="1"/>
  <c r="AL1664" i="1" s="1"/>
  <c r="AM1664" i="1" s="1"/>
  <c r="AI1665" i="1"/>
  <c r="AI48" i="1"/>
  <c r="AI1666" i="1"/>
  <c r="AI383" i="1"/>
  <c r="AI384" i="1"/>
  <c r="AL384" i="1" s="1"/>
  <c r="AM384" i="1" s="1"/>
  <c r="AI1667" i="1"/>
  <c r="AL1667" i="1" s="1"/>
  <c r="AM1667" i="1" s="1"/>
  <c r="AI1668" i="1"/>
  <c r="AL1668" i="1" s="1"/>
  <c r="AM1668" i="1" s="1"/>
  <c r="AI385" i="1"/>
  <c r="AI1669" i="1"/>
  <c r="AI386" i="1"/>
  <c r="AI387" i="1"/>
  <c r="AI729" i="1"/>
  <c r="AI388" i="1"/>
  <c r="AI389" i="1"/>
  <c r="AI1670" i="1"/>
  <c r="AI390" i="1"/>
  <c r="AI49" i="1"/>
  <c r="AI391" i="1"/>
  <c r="AL391" i="1" s="1"/>
  <c r="AM391" i="1" s="1"/>
  <c r="AI392" i="1"/>
  <c r="AI393" i="1"/>
  <c r="AI394" i="1"/>
  <c r="AI395" i="1"/>
  <c r="AI396" i="1"/>
  <c r="AI1671" i="1"/>
  <c r="AI1672" i="1"/>
  <c r="AI1673" i="1"/>
  <c r="AI397" i="1"/>
  <c r="AI1674" i="1"/>
  <c r="AI398" i="1"/>
  <c r="AI1675" i="1"/>
  <c r="AI1676" i="1"/>
  <c r="AI399" i="1"/>
  <c r="AI1677" i="1"/>
  <c r="AI730" i="1"/>
  <c r="AI1678" i="1"/>
  <c r="AL1678" i="1" s="1"/>
  <c r="AM1678" i="1" s="1"/>
  <c r="AI1679" i="1"/>
  <c r="AI1680" i="1"/>
  <c r="AI1681" i="1"/>
  <c r="AI731" i="1"/>
  <c r="AI1682" i="1"/>
  <c r="AL1682" i="1" s="1"/>
  <c r="AM1682" i="1" s="1"/>
  <c r="AI732" i="1"/>
  <c r="AI1683" i="1"/>
  <c r="AI50" i="1"/>
  <c r="AI1684" i="1"/>
  <c r="AI51" i="1"/>
  <c r="AI733" i="1"/>
  <c r="AI52" i="1"/>
  <c r="AL52" i="1" s="1"/>
  <c r="AM52" i="1" s="1"/>
  <c r="AI734" i="1"/>
  <c r="AI400" i="1"/>
  <c r="AI1685" i="1"/>
  <c r="AL1685" i="1" s="1"/>
  <c r="AM1685" i="1" s="1"/>
  <c r="AI1686" i="1"/>
  <c r="AI1687" i="1"/>
  <c r="AI1688" i="1"/>
  <c r="AI53" i="1"/>
  <c r="AI1689" i="1"/>
  <c r="AI1690" i="1"/>
  <c r="AI401" i="1"/>
  <c r="AI1691" i="1"/>
  <c r="AL1691" i="1" s="1"/>
  <c r="AM1691" i="1" s="1"/>
  <c r="AI1692" i="1"/>
  <c r="AI1693" i="1"/>
  <c r="AI1694" i="1"/>
  <c r="AL1694" i="1" s="1"/>
  <c r="AM1694" i="1" s="1"/>
  <c r="AI1695" i="1"/>
  <c r="AI402" i="1"/>
  <c r="AI1696" i="1"/>
  <c r="AI403" i="1"/>
  <c r="AI1697" i="1"/>
  <c r="AL1697" i="1" s="1"/>
  <c r="AM1697" i="1" s="1"/>
  <c r="AI1698" i="1"/>
  <c r="AL1698" i="1" s="1"/>
  <c r="AM1698" i="1" s="1"/>
  <c r="AI1699" i="1"/>
  <c r="AI404" i="1"/>
  <c r="AI405" i="1"/>
  <c r="AL405" i="1" s="1"/>
  <c r="AM405" i="1" s="1"/>
  <c r="AI406" i="1"/>
  <c r="AI54" i="1"/>
  <c r="AI407" i="1"/>
  <c r="AL407" i="1" s="1"/>
  <c r="AM407" i="1" s="1"/>
  <c r="AI408" i="1"/>
  <c r="AI409" i="1"/>
  <c r="AI1700" i="1"/>
  <c r="AL1700" i="1" s="1"/>
  <c r="AM1700" i="1" s="1"/>
  <c r="AI1701" i="1"/>
  <c r="AI1702" i="1"/>
  <c r="AI410" i="1"/>
  <c r="AI1703" i="1"/>
  <c r="AL1703" i="1" s="1"/>
  <c r="AM1703" i="1" s="1"/>
  <c r="AI1704" i="1"/>
  <c r="AL1704" i="1" s="1"/>
  <c r="AM1704" i="1" s="1"/>
  <c r="AI549" i="1"/>
  <c r="AI411" i="1"/>
  <c r="AL411" i="1" s="1"/>
  <c r="AM411" i="1" s="1"/>
  <c r="AI1705" i="1"/>
  <c r="AI412" i="1"/>
  <c r="AI1706" i="1"/>
  <c r="AI1707" i="1"/>
  <c r="AI1708" i="1"/>
  <c r="AL1708" i="1" s="1"/>
  <c r="AM1708" i="1" s="1"/>
  <c r="AI1709" i="1"/>
  <c r="AI1710" i="1"/>
  <c r="AI413" i="1"/>
  <c r="AI1711" i="1"/>
  <c r="AI414" i="1"/>
  <c r="AL414" i="1" s="1"/>
  <c r="AM414" i="1" s="1"/>
  <c r="AI55" i="1"/>
  <c r="AL55" i="1" s="1"/>
  <c r="AM55" i="1" s="1"/>
  <c r="AI1712" i="1"/>
  <c r="AI1713" i="1"/>
  <c r="AI735" i="1"/>
  <c r="AI1714" i="1"/>
  <c r="AI1715" i="1"/>
  <c r="AI415" i="1"/>
  <c r="AL415" i="1" s="1"/>
  <c r="AM415" i="1" s="1"/>
  <c r="AI1716" i="1"/>
  <c r="AI416" i="1"/>
  <c r="AI1717" i="1"/>
  <c r="AI417" i="1"/>
  <c r="AI418" i="1"/>
  <c r="AI419" i="1"/>
  <c r="AI1718" i="1"/>
  <c r="AI1719" i="1"/>
  <c r="AL1719" i="1" s="1"/>
  <c r="AM1719" i="1" s="1"/>
  <c r="AI420" i="1"/>
  <c r="AI421" i="1"/>
  <c r="AI1720" i="1"/>
  <c r="AL1720" i="1" s="1"/>
  <c r="AM1720" i="1" s="1"/>
  <c r="AI1721" i="1"/>
  <c r="AI1722" i="1"/>
  <c r="AI1723" i="1"/>
  <c r="AL1723" i="1" s="1"/>
  <c r="AM1723" i="1" s="1"/>
  <c r="AI1724" i="1"/>
  <c r="AL1724" i="1" s="1"/>
  <c r="AM1724" i="1" s="1"/>
  <c r="AI1725" i="1"/>
  <c r="AL1725" i="1" s="1"/>
  <c r="AM1725" i="1" s="1"/>
  <c r="AI1726" i="1"/>
  <c r="AI1727" i="1"/>
  <c r="AI422" i="1"/>
  <c r="AI1728" i="1"/>
  <c r="AI423" i="1"/>
  <c r="AI1729" i="1"/>
  <c r="AI1730" i="1"/>
  <c r="AI1731" i="1"/>
  <c r="AI1732" i="1"/>
  <c r="AI424" i="1"/>
  <c r="AI1733" i="1"/>
  <c r="AI1734" i="1"/>
  <c r="AI56" i="1"/>
  <c r="AI57" i="1"/>
  <c r="AI1735" i="1"/>
  <c r="AI736" i="1"/>
  <c r="AI425" i="1"/>
  <c r="AL425" i="1" s="1"/>
  <c r="AI426" i="1"/>
  <c r="AI427" i="1"/>
  <c r="AI428" i="1"/>
  <c r="AI1736" i="1"/>
  <c r="AI1737" i="1"/>
  <c r="AL1737" i="1" s="1"/>
  <c r="AM1737" i="1" s="1"/>
  <c r="AI429" i="1"/>
  <c r="AI430" i="1"/>
  <c r="AI1738" i="1"/>
  <c r="AI1739" i="1"/>
  <c r="AI1740" i="1"/>
  <c r="AI737" i="1"/>
  <c r="AL737" i="1" s="1"/>
  <c r="AM737" i="1" s="1"/>
  <c r="AI431" i="1"/>
  <c r="AL431" i="1" s="1"/>
  <c r="AM431" i="1" s="1"/>
  <c r="AI1741" i="1"/>
  <c r="AI1742" i="1"/>
  <c r="AL1742" i="1" s="1"/>
  <c r="AM1742" i="1" s="1"/>
  <c r="AI432" i="1"/>
  <c r="AI433" i="1"/>
  <c r="AI1743" i="1"/>
  <c r="AL1743" i="1" s="1"/>
  <c r="AM1743" i="1" s="1"/>
  <c r="AI1744" i="1"/>
  <c r="AI1745" i="1"/>
  <c r="AL1745" i="1" s="1"/>
  <c r="AM1745" i="1" s="1"/>
  <c r="AI1746" i="1"/>
  <c r="AI1747" i="1"/>
  <c r="AL1747" i="1" s="1"/>
  <c r="AM1747" i="1" s="1"/>
  <c r="AI1748" i="1"/>
  <c r="AI1749" i="1"/>
  <c r="AI1750" i="1"/>
  <c r="AI738" i="1"/>
  <c r="AI1751" i="1"/>
  <c r="AI434" i="1"/>
  <c r="AI435" i="1"/>
  <c r="AI1752" i="1"/>
  <c r="AI1753" i="1"/>
  <c r="AL1753" i="1" s="1"/>
  <c r="AM1753" i="1" s="1"/>
  <c r="AI1754" i="1"/>
  <c r="AL1754" i="1" s="1"/>
  <c r="AM1754" i="1" s="1"/>
  <c r="AI1755" i="1"/>
  <c r="AI1756" i="1"/>
  <c r="AI436" i="1"/>
  <c r="AI1757" i="1"/>
  <c r="AI739" i="1"/>
  <c r="AI437" i="1"/>
  <c r="AI1758" i="1"/>
  <c r="AL1758" i="1" s="1"/>
  <c r="AM1758" i="1" s="1"/>
  <c r="AI1759" i="1"/>
  <c r="AL1759" i="1" s="1"/>
  <c r="AM1759" i="1" s="1"/>
  <c r="AI1760" i="1"/>
  <c r="AI1761" i="1"/>
  <c r="AI740" i="1"/>
  <c r="AI1762" i="1"/>
  <c r="AI1763" i="1"/>
  <c r="AI438" i="1"/>
  <c r="AI1764" i="1"/>
  <c r="AI1765" i="1"/>
  <c r="AI1766" i="1"/>
  <c r="AI1767" i="1"/>
  <c r="AI1768" i="1"/>
  <c r="AI1769" i="1"/>
  <c r="AI1770" i="1"/>
  <c r="AI439" i="1"/>
  <c r="AL439" i="1" s="1"/>
  <c r="AM439" i="1" s="1"/>
  <c r="AI741" i="1"/>
  <c r="AI440" i="1"/>
  <c r="AI1771" i="1"/>
  <c r="AI441" i="1"/>
  <c r="AI1772" i="1"/>
  <c r="AI1773" i="1"/>
  <c r="AI1774" i="1"/>
  <c r="AI1775" i="1"/>
  <c r="AI742" i="1"/>
  <c r="AL742" i="1" s="1"/>
  <c r="AM742" i="1" s="1"/>
  <c r="AI1776" i="1"/>
  <c r="AI1777" i="1"/>
  <c r="AI1778" i="1"/>
  <c r="AI1779" i="1"/>
  <c r="AI442" i="1"/>
  <c r="AI443" i="1"/>
  <c r="AI743" i="1"/>
  <c r="AI1780" i="1"/>
  <c r="AL1780" i="1" s="1"/>
  <c r="AM1780" i="1" s="1"/>
  <c r="AI1781" i="1"/>
  <c r="AL1781" i="1" s="1"/>
  <c r="AM1781" i="1" s="1"/>
  <c r="AI444" i="1"/>
  <c r="AL444" i="1" s="1"/>
  <c r="AM444" i="1" s="1"/>
  <c r="AI1782" i="1"/>
  <c r="AI1783" i="1"/>
  <c r="AI1784" i="1"/>
  <c r="AL1784" i="1" s="1"/>
  <c r="AM1784" i="1" s="1"/>
  <c r="AI1785" i="1"/>
  <c r="AI1786" i="1"/>
  <c r="AI1787" i="1"/>
  <c r="AI445" i="1"/>
  <c r="AI1788" i="1"/>
  <c r="AI1789" i="1"/>
  <c r="AL1789" i="1" s="1"/>
  <c r="AM1789" i="1" s="1"/>
  <c r="AI1790" i="1"/>
  <c r="AI1791" i="1"/>
  <c r="AI446" i="1"/>
  <c r="AI1792" i="1"/>
  <c r="AI447" i="1"/>
  <c r="AI1793" i="1"/>
  <c r="AL1793" i="1" s="1"/>
  <c r="AM1793" i="1" s="1"/>
  <c r="AI448" i="1"/>
  <c r="AL448" i="1" s="1"/>
  <c r="AM448" i="1" s="1"/>
  <c r="AI1794" i="1"/>
  <c r="AI1795" i="1"/>
  <c r="AL1795" i="1" s="1"/>
  <c r="AM1795" i="1" s="1"/>
  <c r="AI1796" i="1"/>
  <c r="AI1797" i="1"/>
  <c r="AI449" i="1"/>
  <c r="AI1798" i="1"/>
  <c r="AI1799" i="1"/>
  <c r="AI450" i="1"/>
  <c r="AI1800" i="1"/>
  <c r="AL1800" i="1" s="1"/>
  <c r="AM1800" i="1" s="1"/>
  <c r="AI451" i="1"/>
  <c r="AI1801" i="1"/>
  <c r="AI1802" i="1"/>
  <c r="AI744" i="1"/>
  <c r="AI452" i="1"/>
  <c r="AI453" i="1"/>
  <c r="AI1803" i="1"/>
  <c r="AI544" i="1"/>
  <c r="AL544" i="1" s="1"/>
  <c r="AI454" i="1"/>
  <c r="AL454" i="1" s="1"/>
  <c r="AM454" i="1" s="1"/>
  <c r="AI1804" i="1"/>
  <c r="AI1805" i="1"/>
  <c r="AI1806" i="1"/>
  <c r="AL1806" i="1" s="1"/>
  <c r="AM1806" i="1" s="1"/>
  <c r="AI1807" i="1"/>
  <c r="AI455" i="1"/>
  <c r="AI1808" i="1"/>
  <c r="AL1808" i="1" s="1"/>
  <c r="AM1808" i="1" s="1"/>
  <c r="AI58" i="1"/>
  <c r="AI1809" i="1"/>
  <c r="AI1810" i="1"/>
  <c r="AI745" i="1"/>
  <c r="AL745" i="1" s="1"/>
  <c r="AM745" i="1" s="1"/>
  <c r="AI1811" i="1"/>
  <c r="AL1811" i="1" s="1"/>
  <c r="AM1811" i="1" s="1"/>
  <c r="AI1812" i="1"/>
  <c r="AL1812" i="1" s="1"/>
  <c r="AM1812" i="1" s="1"/>
  <c r="AI746" i="1"/>
  <c r="AL746" i="1" s="1"/>
  <c r="AM746" i="1" s="1"/>
  <c r="AI1813" i="1"/>
  <c r="AI1814" i="1"/>
  <c r="AL1814" i="1" s="1"/>
  <c r="AM1814" i="1" s="1"/>
  <c r="AI1815" i="1"/>
  <c r="AI1816" i="1"/>
  <c r="AI456" i="1"/>
  <c r="AI457" i="1"/>
  <c r="AI458" i="1"/>
  <c r="AL458" i="1" s="1"/>
  <c r="AM458" i="1" s="1"/>
  <c r="AI1817" i="1"/>
  <c r="AI459" i="1"/>
  <c r="AI1818" i="1"/>
  <c r="AL1818" i="1" s="1"/>
  <c r="AM1818" i="1" s="1"/>
  <c r="AI59" i="1"/>
  <c r="AI1819" i="1"/>
  <c r="AI1820" i="1"/>
  <c r="AI747" i="1"/>
  <c r="AI1821" i="1"/>
  <c r="AI460" i="1"/>
  <c r="AI748" i="1"/>
  <c r="AL748" i="1" s="1"/>
  <c r="AM748" i="1" s="1"/>
  <c r="AI461" i="1"/>
  <c r="AI1822" i="1"/>
  <c r="AI1823" i="1"/>
  <c r="AI1824" i="1"/>
  <c r="AL1824" i="1" s="1"/>
  <c r="AM1824" i="1" s="1"/>
  <c r="AI462" i="1"/>
  <c r="AI1825" i="1"/>
  <c r="AI1826" i="1"/>
  <c r="AI1827" i="1"/>
  <c r="AI463" i="1"/>
  <c r="AI464" i="1"/>
  <c r="AI1828" i="1"/>
  <c r="AL1828" i="1" s="1"/>
  <c r="AM1828" i="1" s="1"/>
  <c r="AI1829" i="1"/>
  <c r="AI1830" i="1"/>
  <c r="AI1831" i="1"/>
  <c r="AL1831" i="1" s="1"/>
  <c r="AM1831" i="1" s="1"/>
  <c r="AI1832" i="1"/>
  <c r="AL1832" i="1" s="1"/>
  <c r="AM1832" i="1" s="1"/>
  <c r="AI1833" i="1"/>
  <c r="AI1834" i="1"/>
  <c r="AI749" i="1"/>
  <c r="AI750" i="1"/>
  <c r="AI465" i="1"/>
  <c r="AI1835" i="1"/>
  <c r="AI466" i="1"/>
  <c r="AI1836" i="1"/>
  <c r="AI467" i="1"/>
  <c r="AL467" i="1" s="1"/>
  <c r="AM467" i="1" s="1"/>
  <c r="AI1837" i="1"/>
  <c r="AI1838" i="1"/>
  <c r="AI1839" i="1"/>
  <c r="AI468" i="1"/>
  <c r="AL468" i="1" s="1"/>
  <c r="AM468" i="1" s="1"/>
  <c r="AI469" i="1"/>
  <c r="AI470" i="1"/>
  <c r="AI1840" i="1"/>
  <c r="AI1841" i="1"/>
  <c r="AI751" i="1"/>
  <c r="AI752" i="1"/>
  <c r="AI471" i="1"/>
  <c r="AI472" i="1"/>
  <c r="AI1842" i="1"/>
  <c r="AI473" i="1"/>
  <c r="AI474" i="1"/>
  <c r="AI475" i="1"/>
  <c r="AL475" i="1" s="1"/>
  <c r="AM475" i="1" s="1"/>
  <c r="AI1843" i="1"/>
  <c r="AI476" i="1"/>
  <c r="AI1844" i="1"/>
  <c r="AI477" i="1"/>
  <c r="AI1845" i="1"/>
  <c r="AL1845" i="1" s="1"/>
  <c r="AM1845" i="1" s="1"/>
  <c r="AI753" i="1"/>
  <c r="AI1846" i="1"/>
  <c r="AI1847" i="1"/>
  <c r="AI478" i="1"/>
  <c r="AI1848" i="1"/>
  <c r="AL1848" i="1" s="1"/>
  <c r="AM1848" i="1" s="1"/>
  <c r="AI1849" i="1"/>
  <c r="AI1850" i="1"/>
  <c r="AI1851" i="1"/>
  <c r="AI1852" i="1"/>
  <c r="AI1853" i="1"/>
  <c r="AI1854" i="1"/>
  <c r="AL1854" i="1" s="1"/>
  <c r="AM1854" i="1" s="1"/>
  <c r="AI479" i="1"/>
  <c r="AI1855" i="1"/>
  <c r="AI754" i="1"/>
  <c r="AI755" i="1"/>
  <c r="AI756" i="1"/>
  <c r="AI480" i="1"/>
  <c r="AI481" i="1"/>
  <c r="AI60" i="1"/>
  <c r="AI482" i="1"/>
  <c r="AI1856" i="1"/>
  <c r="AI483" i="1"/>
  <c r="AI1857" i="1"/>
  <c r="AL1857" i="1" s="1"/>
  <c r="AM1857" i="1" s="1"/>
  <c r="AI1858" i="1"/>
  <c r="AI757" i="1"/>
  <c r="AI1859" i="1"/>
  <c r="AI61" i="1"/>
  <c r="AI484" i="1"/>
  <c r="AI1860" i="1"/>
  <c r="AI1861" i="1"/>
  <c r="AI1862" i="1"/>
  <c r="AI1863" i="1"/>
  <c r="AI485" i="1"/>
  <c r="AI486" i="1"/>
  <c r="AI1864" i="1"/>
  <c r="AI1865" i="1"/>
  <c r="AI525" i="1"/>
  <c r="AI1866" i="1"/>
  <c r="AI487" i="1"/>
  <c r="AI62" i="1"/>
  <c r="AI1867" i="1"/>
  <c r="AI488" i="1"/>
  <c r="AI758" i="1"/>
  <c r="AI1868" i="1"/>
  <c r="AI489" i="1"/>
  <c r="AL489" i="1" s="1"/>
  <c r="AM489" i="1" s="1"/>
  <c r="AI1869" i="1"/>
  <c r="AI490" i="1"/>
  <c r="AI491" i="1"/>
  <c r="AL491" i="1" s="1"/>
  <c r="AM491" i="1" s="1"/>
  <c r="AI1870" i="1"/>
  <c r="AI759" i="1"/>
  <c r="AI492" i="1"/>
  <c r="AI760" i="1"/>
  <c r="AI493" i="1"/>
  <c r="AI494" i="1"/>
  <c r="AI1871" i="1"/>
  <c r="AI761" i="1"/>
  <c r="AI495" i="1"/>
  <c r="AI1872" i="1"/>
  <c r="AI1873" i="1"/>
  <c r="AL1873" i="1" s="1"/>
  <c r="AM1873" i="1" s="1"/>
  <c r="AI496" i="1"/>
  <c r="AI497" i="1"/>
  <c r="AI63" i="1"/>
  <c r="AI1874" i="1"/>
  <c r="AI1875" i="1"/>
  <c r="AI498" i="1"/>
  <c r="AI762" i="1"/>
  <c r="AL762" i="1" s="1"/>
  <c r="AM762" i="1" s="1"/>
  <c r="AI64" i="1"/>
  <c r="AI763" i="1"/>
  <c r="AI1876" i="1"/>
  <c r="AI1877" i="1"/>
  <c r="AI1878" i="1"/>
  <c r="AI499" i="1"/>
  <c r="AL499" i="1" s="1"/>
  <c r="AM499" i="1" s="1"/>
  <c r="AI500" i="1"/>
  <c r="AL500" i="1" s="1"/>
  <c r="AM500" i="1" s="1"/>
  <c r="AI501" i="1"/>
  <c r="AL501" i="1" s="1"/>
  <c r="AM501" i="1" s="1"/>
  <c r="AI502" i="1"/>
  <c r="AL502" i="1" s="1"/>
  <c r="AM502" i="1" s="1"/>
  <c r="AI503" i="1"/>
  <c r="AI65" i="1"/>
  <c r="AI1879" i="1"/>
  <c r="AL1879" i="1" s="1"/>
  <c r="AM1879" i="1" s="1"/>
  <c r="AI764" i="1"/>
  <c r="AI504" i="1"/>
  <c r="AL504" i="1" s="1"/>
  <c r="AM504" i="1" s="1"/>
  <c r="AI1880" i="1"/>
  <c r="AI765" i="1"/>
  <c r="AI66" i="1"/>
  <c r="AI505" i="1"/>
  <c r="AI1881" i="1"/>
  <c r="AL1881" i="1" s="1"/>
  <c r="AM1881" i="1" s="1"/>
  <c r="AI67" i="1"/>
  <c r="Q959" i="1"/>
  <c r="Q858" i="1"/>
  <c r="Q960" i="1"/>
  <c r="Q861" i="1"/>
  <c r="Q561" i="1"/>
  <c r="Q862" i="1"/>
  <c r="Q583" i="1"/>
  <c r="Q863" i="1"/>
  <c r="Q961" i="1"/>
  <c r="Q562" i="1"/>
  <c r="Q596" i="1"/>
  <c r="Q597" i="1"/>
  <c r="Q864" i="1"/>
  <c r="Q962" i="1"/>
  <c r="Q513" i="1"/>
  <c r="Q591" i="1"/>
  <c r="Q963" i="1"/>
  <c r="Q865" i="1"/>
  <c r="Q866" i="1"/>
  <c r="Q964" i="1"/>
  <c r="Q867" i="1"/>
  <c r="Q514" i="1"/>
  <c r="Q965" i="1"/>
  <c r="Q868" i="1"/>
  <c r="Q966" i="1"/>
  <c r="Q564" i="1"/>
  <c r="Q584" i="1"/>
  <c r="Q967" i="1"/>
  <c r="Q869" i="1"/>
  <c r="Q968" i="1"/>
  <c r="Q969" i="1"/>
  <c r="Q870" i="1"/>
  <c r="Q970" i="1"/>
  <c r="Q871" i="1"/>
  <c r="Q872" i="1"/>
  <c r="Q873" i="1"/>
  <c r="Q971" i="1"/>
  <c r="Q972" i="1"/>
  <c r="Q956" i="1"/>
  <c r="Q973" i="1"/>
  <c r="Q974" i="1"/>
  <c r="Q874" i="1"/>
  <c r="Q875" i="1"/>
  <c r="Q975" i="1"/>
  <c r="Q976" i="1"/>
  <c r="Q592" i="1"/>
  <c r="Q566" i="1"/>
  <c r="Q598" i="1"/>
  <c r="Q877" i="1"/>
  <c r="Q593" i="1"/>
  <c r="Q977" i="1"/>
  <c r="Q515" i="1"/>
  <c r="Q978" i="1"/>
  <c r="Q553" i="1"/>
  <c r="Q878" i="1"/>
  <c r="Q599" i="1"/>
  <c r="Q512" i="1"/>
  <c r="Q567" i="1"/>
  <c r="Q979" i="1"/>
  <c r="Q585" i="1"/>
  <c r="Q881" i="1"/>
  <c r="Q980" i="1"/>
  <c r="Q882" i="1"/>
  <c r="Q935" i="1"/>
  <c r="Q957" i="1"/>
  <c r="Q981" i="1"/>
  <c r="Q883" i="1"/>
  <c r="Q884" i="1"/>
  <c r="Q885" i="1"/>
  <c r="Q958" i="1"/>
  <c r="Q936" i="1"/>
  <c r="Q937" i="1"/>
  <c r="Q507" i="1"/>
  <c r="Q886" i="1"/>
  <c r="Q569" i="1"/>
  <c r="Q982" i="1"/>
  <c r="Q600" i="1"/>
  <c r="Q888" i="1"/>
  <c r="Q570" i="1"/>
  <c r="Q826" i="1"/>
  <c r="Q889" i="1"/>
  <c r="Q851" i="1"/>
  <c r="Q594" i="1"/>
  <c r="Q938" i="1"/>
  <c r="Q571" i="1"/>
  <c r="Q822" i="1"/>
  <c r="Q983" i="1"/>
  <c r="Q554" i="1"/>
  <c r="Q939" i="1"/>
  <c r="Q790" i="1"/>
  <c r="Q984" i="1"/>
  <c r="Q508" i="1"/>
  <c r="Q516" i="1"/>
  <c r="Q890" i="1"/>
  <c r="Q891" i="1"/>
  <c r="Q573" i="1"/>
  <c r="Q892" i="1"/>
  <c r="Q985" i="1"/>
  <c r="Q782" i="1"/>
  <c r="Q986" i="1"/>
  <c r="Q783" i="1"/>
  <c r="Q940" i="1"/>
  <c r="Q987" i="1"/>
  <c r="Q777" i="1"/>
  <c r="Q511" i="1"/>
  <c r="Q894" i="1"/>
  <c r="Q988" i="1"/>
  <c r="Q586" i="1"/>
  <c r="Q510" i="1"/>
  <c r="Q895" i="1"/>
  <c r="Q8" i="1"/>
  <c r="Q989" i="1"/>
  <c r="Q823" i="1"/>
  <c r="Q896" i="1"/>
  <c r="Q990" i="1"/>
  <c r="Q897" i="1"/>
  <c r="Q517" i="1"/>
  <c r="Q991" i="1"/>
  <c r="Q899" i="1"/>
  <c r="Q509" i="1"/>
  <c r="Q992" i="1"/>
  <c r="Q902" i="1"/>
  <c r="Q903" i="1"/>
  <c r="Q601" i="1"/>
  <c r="Q518" i="1"/>
  <c r="Q941" i="1"/>
  <c r="Q574" i="1"/>
  <c r="Q770" i="1"/>
  <c r="Q776" i="1"/>
  <c r="Q993" i="1"/>
  <c r="Q994" i="1"/>
  <c r="Q602" i="1"/>
  <c r="Q942" i="1"/>
  <c r="Q550" i="1"/>
  <c r="Q772" i="1"/>
  <c r="Q995" i="1"/>
  <c r="Q905" i="1"/>
  <c r="Q943" i="1"/>
  <c r="Q575" i="1"/>
  <c r="Q906" i="1"/>
  <c r="Q603" i="1"/>
  <c r="Q996" i="1"/>
  <c r="Q519" i="1"/>
  <c r="Q997" i="1"/>
  <c r="Q907" i="1"/>
  <c r="Q558" i="1"/>
  <c r="Q944" i="1"/>
  <c r="Q766" i="1"/>
  <c r="Q945" i="1"/>
  <c r="Q946" i="1"/>
  <c r="Q998" i="1"/>
  <c r="Q587" i="1"/>
  <c r="Q910" i="1"/>
  <c r="Q543" i="1"/>
  <c r="Q576" i="1"/>
  <c r="Q947" i="1"/>
  <c r="Q520" i="1"/>
  <c r="Q948" i="1"/>
  <c r="Q538" i="1"/>
  <c r="Q999" i="1"/>
  <c r="Q949" i="1"/>
  <c r="Q588" i="1"/>
  <c r="Q537" i="1"/>
  <c r="Q1000" i="1"/>
  <c r="Q1001" i="1"/>
  <c r="Q577" i="1"/>
  <c r="Q589" i="1"/>
  <c r="Q535" i="1"/>
  <c r="Q1002" i="1"/>
  <c r="Q824" i="1"/>
  <c r="Q534" i="1"/>
  <c r="Q950" i="1"/>
  <c r="Q911" i="1"/>
  <c r="Q912" i="1"/>
  <c r="Q1003" i="1"/>
  <c r="Q521" i="1"/>
  <c r="Q595" i="1"/>
  <c r="Q913" i="1"/>
  <c r="Q1004" i="1"/>
  <c r="Q1005" i="1"/>
  <c r="Q529" i="1"/>
  <c r="Q526" i="1"/>
  <c r="Q951" i="1"/>
  <c r="Q528" i="1"/>
  <c r="Q952" i="1"/>
  <c r="Q1006" i="1"/>
  <c r="Q916" i="1"/>
  <c r="Q590" i="1"/>
  <c r="Q953" i="1"/>
  <c r="Q1007" i="1"/>
  <c r="Q918" i="1"/>
  <c r="Q919" i="1"/>
  <c r="Q954" i="1"/>
  <c r="Q578" i="1"/>
  <c r="Q522" i="1"/>
  <c r="Q955" i="1"/>
  <c r="Q604" i="1"/>
  <c r="Q1008" i="1"/>
  <c r="Q1009" i="1"/>
  <c r="Q1010" i="1"/>
  <c r="Q852" i="1"/>
  <c r="Q1011" i="1"/>
  <c r="Q1012" i="1"/>
  <c r="Q1013" i="1"/>
  <c r="Q605" i="1"/>
  <c r="Q1014" i="1"/>
  <c r="Q1015" i="1"/>
  <c r="Q827" i="1"/>
  <c r="Q1016" i="1"/>
  <c r="Q1017" i="1"/>
  <c r="Q1018" i="1"/>
  <c r="Q1019" i="1"/>
  <c r="Q1020" i="1"/>
  <c r="Q1021" i="1"/>
  <c r="Q1022" i="1"/>
  <c r="Q1023" i="1"/>
  <c r="Q1024" i="1"/>
  <c r="Q1025" i="1"/>
  <c r="Q606" i="1"/>
  <c r="Q1026" i="1"/>
  <c r="Q1027" i="1"/>
  <c r="Q1028" i="1"/>
  <c r="Q1029" i="1"/>
  <c r="Q607" i="1"/>
  <c r="Q1030" i="1"/>
  <c r="Q1031" i="1"/>
  <c r="Q1032" i="1"/>
  <c r="Q1033" i="1"/>
  <c r="Q1034" i="1"/>
  <c r="Q1035" i="1"/>
  <c r="Q608" i="1"/>
  <c r="Q791" i="1"/>
  <c r="Q1036" i="1"/>
  <c r="Q1037" i="1"/>
  <c r="Q1038" i="1"/>
  <c r="Q1039" i="1"/>
  <c r="Q1040" i="1"/>
  <c r="Q1041" i="1"/>
  <c r="Q1042" i="1"/>
  <c r="Q1043" i="1"/>
  <c r="Q1044" i="1"/>
  <c r="Q609" i="1"/>
  <c r="Q1045" i="1"/>
  <c r="Q1046" i="1"/>
  <c r="Q1047" i="1"/>
  <c r="Q1048" i="1"/>
  <c r="Q1049" i="1"/>
  <c r="Q1050" i="1"/>
  <c r="Q1051" i="1"/>
  <c r="Q1052" i="1"/>
  <c r="Q828" i="1"/>
  <c r="Q1053" i="1"/>
  <c r="Q1054" i="1"/>
  <c r="Q610" i="1"/>
  <c r="Q1055" i="1"/>
  <c r="Q611" i="1"/>
  <c r="Q1056" i="1"/>
  <c r="Q829" i="1"/>
  <c r="Q1057" i="1"/>
  <c r="Q1058" i="1"/>
  <c r="Q1059" i="1"/>
  <c r="Q1060" i="1"/>
  <c r="Q1061" i="1"/>
  <c r="Q1062" i="1"/>
  <c r="Q1063" i="1"/>
  <c r="Q1064" i="1"/>
  <c r="Q853" i="1"/>
  <c r="Q810" i="1"/>
  <c r="Q1065" i="1"/>
  <c r="Q1066" i="1"/>
  <c r="Q1067" i="1"/>
  <c r="Q1068" i="1"/>
  <c r="Q1069" i="1"/>
  <c r="Q1070" i="1"/>
  <c r="Q1071" i="1"/>
  <c r="Q612" i="1"/>
  <c r="Q1072" i="1"/>
  <c r="Q613" i="1"/>
  <c r="Q1073" i="1"/>
  <c r="Q1074" i="1"/>
  <c r="Q1075" i="1"/>
  <c r="Q1076" i="1"/>
  <c r="Q1077" i="1"/>
  <c r="Q1078" i="1"/>
  <c r="Q1079" i="1"/>
  <c r="Q1080" i="1"/>
  <c r="Q1081" i="1"/>
  <c r="Q1082" i="1"/>
  <c r="Q1083" i="1"/>
  <c r="Q830" i="1"/>
  <c r="Q614" i="1"/>
  <c r="Q615" i="1"/>
  <c r="Q1084" i="1"/>
  <c r="Q616" i="1"/>
  <c r="Q1085" i="1"/>
  <c r="Q1086" i="1"/>
  <c r="Q792" i="1"/>
  <c r="Q617" i="1"/>
  <c r="Q1087" i="1"/>
  <c r="Q789" i="1"/>
  <c r="Q618" i="1"/>
  <c r="Q1088" i="1"/>
  <c r="Q619" i="1"/>
  <c r="Q1089" i="1"/>
  <c r="Q1090" i="1"/>
  <c r="Q620" i="1"/>
  <c r="Q1091" i="1"/>
  <c r="Q621" i="1"/>
  <c r="Q1092" i="1"/>
  <c r="Q1093" i="1"/>
  <c r="Q1094" i="1"/>
  <c r="Q1095" i="1"/>
  <c r="Q622" i="1"/>
  <c r="Q1096" i="1"/>
  <c r="Q1097" i="1"/>
  <c r="Q1098" i="1"/>
  <c r="Q1099" i="1"/>
  <c r="Q1100" i="1"/>
  <c r="Q1101" i="1"/>
  <c r="Q623" i="1"/>
  <c r="Q1102" i="1"/>
  <c r="Q624" i="1"/>
  <c r="Q1103" i="1"/>
  <c r="Q1104" i="1"/>
  <c r="Q1105" i="1"/>
  <c r="Q625" i="1"/>
  <c r="Q1106" i="1"/>
  <c r="Q626" i="1"/>
  <c r="Q1107" i="1"/>
  <c r="Q1108" i="1"/>
  <c r="Q1109" i="1"/>
  <c r="Q1110" i="1"/>
  <c r="Q627" i="1"/>
  <c r="Q1111" i="1"/>
  <c r="Q1112" i="1"/>
  <c r="Q628" i="1"/>
  <c r="Q1113" i="1"/>
  <c r="Q1114" i="1"/>
  <c r="Q629" i="1"/>
  <c r="Q1115" i="1"/>
  <c r="Q1116" i="1"/>
  <c r="Q1117" i="1"/>
  <c r="Q1118" i="1"/>
  <c r="Q1119" i="1"/>
  <c r="Q1120" i="1"/>
  <c r="Q1121" i="1"/>
  <c r="Q1122" i="1"/>
  <c r="Q1123" i="1"/>
  <c r="Q1124" i="1"/>
  <c r="Q1125" i="1"/>
  <c r="Q799" i="1"/>
  <c r="Q1126" i="1"/>
  <c r="Q1127" i="1"/>
  <c r="Q630" i="1"/>
  <c r="Q1128" i="1"/>
  <c r="Q1129" i="1"/>
  <c r="Q1130" i="1"/>
  <c r="Q1131" i="1"/>
  <c r="Q854" i="1"/>
  <c r="Q816" i="1"/>
  <c r="Q1132" i="1"/>
  <c r="Q1133" i="1"/>
  <c r="Q807" i="1"/>
  <c r="Q631" i="1"/>
  <c r="Q1134" i="1"/>
  <c r="Q1135" i="1"/>
  <c r="Q831" i="1"/>
  <c r="Q1136" i="1"/>
  <c r="Q1137" i="1"/>
  <c r="Q1138" i="1"/>
  <c r="Q1139" i="1"/>
  <c r="Q1140" i="1"/>
  <c r="Q1141" i="1"/>
  <c r="Q1142" i="1"/>
  <c r="Q1143" i="1"/>
  <c r="Q632" i="1"/>
  <c r="Q1144" i="1"/>
  <c r="Q1145" i="1"/>
  <c r="Q818" i="1"/>
  <c r="Q633" i="1"/>
  <c r="Q1146" i="1"/>
  <c r="Q812" i="1"/>
  <c r="Q1147" i="1"/>
  <c r="Q1148" i="1"/>
  <c r="Q634" i="1"/>
  <c r="Q635" i="1"/>
  <c r="Q1149" i="1"/>
  <c r="Q1150" i="1"/>
  <c r="Q1151" i="1"/>
  <c r="Q1152" i="1"/>
  <c r="Q1153" i="1"/>
  <c r="Q802" i="1"/>
  <c r="Q1154" i="1"/>
  <c r="Q1155" i="1"/>
  <c r="Q1156" i="1"/>
  <c r="Q1157" i="1"/>
  <c r="Q1158" i="1"/>
  <c r="Q832" i="1"/>
  <c r="Q1159" i="1"/>
  <c r="Q1160" i="1"/>
  <c r="Q1161" i="1"/>
  <c r="Q1162" i="1"/>
  <c r="Q794" i="1"/>
  <c r="Q1163" i="1"/>
  <c r="Q1164" i="1"/>
  <c r="Q1165" i="1"/>
  <c r="Q636" i="1"/>
  <c r="Q1166" i="1"/>
  <c r="Q833" i="1"/>
  <c r="Q637" i="1"/>
  <c r="Q546" i="1"/>
  <c r="Q638" i="1"/>
  <c r="Q639" i="1"/>
  <c r="Q1167" i="1"/>
  <c r="Q1168" i="1"/>
  <c r="Q1169" i="1"/>
  <c r="Q1170" i="1"/>
  <c r="Q1171" i="1"/>
  <c r="Q1172" i="1"/>
  <c r="Q857" i="1"/>
  <c r="Q1173" i="1"/>
  <c r="Q1174" i="1"/>
  <c r="Q640" i="1"/>
  <c r="Q1175" i="1"/>
  <c r="Q1176" i="1"/>
  <c r="Q1177" i="1"/>
  <c r="Q1178" i="1"/>
  <c r="Q1179" i="1"/>
  <c r="Q1180" i="1"/>
  <c r="Q1181" i="1"/>
  <c r="Q641" i="1"/>
  <c r="Q1182" i="1"/>
  <c r="Q642" i="1"/>
  <c r="Q1183" i="1"/>
  <c r="Q1184" i="1"/>
  <c r="Q1185" i="1"/>
  <c r="Q1186" i="1"/>
  <c r="Q1187" i="1"/>
  <c r="Q767" i="1"/>
  <c r="Q1188" i="1"/>
  <c r="Q1189" i="1"/>
  <c r="Q643" i="1"/>
  <c r="Q834" i="1"/>
  <c r="Q1190" i="1"/>
  <c r="Q644" i="1"/>
  <c r="Q1191" i="1"/>
  <c r="Q1192" i="1"/>
  <c r="Q835" i="1"/>
  <c r="Q808" i="1"/>
  <c r="Q1193" i="1"/>
  <c r="Q1194" i="1"/>
  <c r="Q1195" i="1"/>
  <c r="Q1196" i="1"/>
  <c r="Q1197" i="1"/>
  <c r="Q1198" i="1"/>
  <c r="Q1199" i="1"/>
  <c r="Q1200" i="1"/>
  <c r="Q795" i="1"/>
  <c r="Q645" i="1"/>
  <c r="Q1201" i="1"/>
  <c r="Q836" i="1"/>
  <c r="Q646" i="1"/>
  <c r="Q647" i="1"/>
  <c r="Q1202" i="1"/>
  <c r="Q1203" i="1"/>
  <c r="Q1204" i="1"/>
  <c r="Q1205" i="1"/>
  <c r="Q1206" i="1"/>
  <c r="Q1207" i="1"/>
  <c r="Q1208" i="1"/>
  <c r="Q1209" i="1"/>
  <c r="Q1210" i="1"/>
  <c r="Q1211" i="1"/>
  <c r="Q1212" i="1"/>
  <c r="Q84" i="1"/>
  <c r="Q9" i="1"/>
  <c r="Q648" i="1"/>
  <c r="Q85" i="1"/>
  <c r="Q86" i="1"/>
  <c r="Q837" i="1"/>
  <c r="Q1213" i="1"/>
  <c r="Q649" i="1"/>
  <c r="Q1214" i="1"/>
  <c r="Q1215" i="1"/>
  <c r="Q10" i="1"/>
  <c r="Q1216" i="1"/>
  <c r="Q1217" i="1"/>
  <c r="Q87" i="1"/>
  <c r="Q88" i="1"/>
  <c r="Q89" i="1"/>
  <c r="Q1218" i="1"/>
  <c r="Q1219" i="1"/>
  <c r="Q1220" i="1"/>
  <c r="Q1221" i="1"/>
  <c r="Q1222" i="1"/>
  <c r="Q921" i="1"/>
  <c r="Q90" i="1"/>
  <c r="Q91" i="1"/>
  <c r="Q650" i="1"/>
  <c r="Q1223" i="1"/>
  <c r="Q651" i="1"/>
  <c r="Q92" i="1"/>
  <c r="Q1224" i="1"/>
  <c r="Q1225" i="1"/>
  <c r="Q76" i="1"/>
  <c r="Q1226" i="1"/>
  <c r="Q1227" i="1"/>
  <c r="Q93" i="1"/>
  <c r="Q94" i="1"/>
  <c r="Q95" i="1"/>
  <c r="Q1228" i="1"/>
  <c r="Q96" i="1"/>
  <c r="Q97" i="1"/>
  <c r="Q1229" i="1"/>
  <c r="Q821" i="1"/>
  <c r="Q1230" i="1"/>
  <c r="Q1231" i="1"/>
  <c r="Q1232" i="1"/>
  <c r="Q98" i="1"/>
  <c r="Q652" i="1"/>
  <c r="Q99" i="1"/>
  <c r="Q1233" i="1"/>
  <c r="Q1234" i="1"/>
  <c r="Q11" i="1"/>
  <c r="Q1235" i="1"/>
  <c r="Q1236" i="1"/>
  <c r="Q1237" i="1"/>
  <c r="Q100" i="1"/>
  <c r="Q101" i="1"/>
  <c r="Q1238" i="1"/>
  <c r="Q1239" i="1"/>
  <c r="Q1240" i="1"/>
  <c r="Q1241" i="1"/>
  <c r="Q1242" i="1"/>
  <c r="Q1243" i="1"/>
  <c r="Q1244" i="1"/>
  <c r="Q1245" i="1"/>
  <c r="Q102" i="1"/>
  <c r="Q1246" i="1"/>
  <c r="Q12" i="1"/>
  <c r="Q820" i="1"/>
  <c r="Q1247" i="1"/>
  <c r="Q838" i="1"/>
  <c r="Q1248" i="1"/>
  <c r="Q1249" i="1"/>
  <c r="Q75" i="1"/>
  <c r="Q653" i="1"/>
  <c r="Q1250" i="1"/>
  <c r="Q1251" i="1"/>
  <c r="Q1252" i="1"/>
  <c r="Q654" i="1"/>
  <c r="Q1253" i="1"/>
  <c r="Q103" i="1"/>
  <c r="Q1254" i="1"/>
  <c r="Q104" i="1"/>
  <c r="Q1255" i="1"/>
  <c r="Q105" i="1"/>
  <c r="Q106" i="1"/>
  <c r="Q107" i="1"/>
  <c r="Q108" i="1"/>
  <c r="Q1256" i="1"/>
  <c r="Q109" i="1"/>
  <c r="Q1257" i="1"/>
  <c r="Q1258" i="1"/>
  <c r="Q1259" i="1"/>
  <c r="Q839" i="1"/>
  <c r="Q1260" i="1"/>
  <c r="Q110" i="1"/>
  <c r="Q1261" i="1"/>
  <c r="Q13" i="1"/>
  <c r="Q1262" i="1"/>
  <c r="Q111" i="1"/>
  <c r="Q840" i="1"/>
  <c r="Q112" i="1"/>
  <c r="Q113" i="1"/>
  <c r="Q114" i="1"/>
  <c r="Q1263" i="1"/>
  <c r="Q115" i="1"/>
  <c r="Q655" i="1"/>
  <c r="Q656" i="1"/>
  <c r="Q116" i="1"/>
  <c r="Q117" i="1"/>
  <c r="Q817" i="1"/>
  <c r="Q1264" i="1"/>
  <c r="Q118" i="1"/>
  <c r="Q1265" i="1"/>
  <c r="Q1266" i="1"/>
  <c r="Q119" i="1"/>
  <c r="Q14" i="1"/>
  <c r="Q1267" i="1"/>
  <c r="Q1268" i="1"/>
  <c r="Q1269" i="1"/>
  <c r="Q1270" i="1"/>
  <c r="Q15" i="1"/>
  <c r="Q1271" i="1"/>
  <c r="Q120" i="1"/>
  <c r="Q1272" i="1"/>
  <c r="Q16" i="1"/>
  <c r="Q1273" i="1"/>
  <c r="Q121" i="1"/>
  <c r="Q1274" i="1"/>
  <c r="Q1275" i="1"/>
  <c r="Q74" i="1"/>
  <c r="Q122" i="1"/>
  <c r="Q17" i="1"/>
  <c r="Q819" i="1"/>
  <c r="Q1276" i="1"/>
  <c r="Q1277" i="1"/>
  <c r="Q123" i="1"/>
  <c r="Q124" i="1"/>
  <c r="Q1278" i="1"/>
  <c r="Q1279" i="1"/>
  <c r="Q657" i="1"/>
  <c r="Q1280" i="1"/>
  <c r="Q1281" i="1"/>
  <c r="Q125" i="1"/>
  <c r="Q1282" i="1"/>
  <c r="Q126" i="1"/>
  <c r="Q658" i="1"/>
  <c r="Q127" i="1"/>
  <c r="Q1283" i="1"/>
  <c r="Q1284" i="1"/>
  <c r="Q1285" i="1"/>
  <c r="Q1286" i="1"/>
  <c r="Q1287" i="1"/>
  <c r="Q1288" i="1"/>
  <c r="Q1289" i="1"/>
  <c r="Q841" i="1"/>
  <c r="Q1290" i="1"/>
  <c r="Q128" i="1"/>
  <c r="Q659" i="1"/>
  <c r="Q660" i="1"/>
  <c r="Q1291" i="1"/>
  <c r="Q129" i="1"/>
  <c r="Q73" i="1"/>
  <c r="Q1292" i="1"/>
  <c r="Q1293" i="1"/>
  <c r="Q130" i="1"/>
  <c r="Q1294" i="1"/>
  <c r="Q1295" i="1"/>
  <c r="Q1296" i="1"/>
  <c r="Q555" i="1"/>
  <c r="Q131" i="1"/>
  <c r="Q132" i="1"/>
  <c r="Q661" i="1"/>
  <c r="Q1297" i="1"/>
  <c r="Q662" i="1"/>
  <c r="Q77" i="1"/>
  <c r="Q133" i="1"/>
  <c r="Q1298" i="1"/>
  <c r="Q1299" i="1"/>
  <c r="Q1300" i="1"/>
  <c r="Q813" i="1"/>
  <c r="Q18" i="1"/>
  <c r="Q1301" i="1"/>
  <c r="Q134" i="1"/>
  <c r="Q135" i="1"/>
  <c r="Q136" i="1"/>
  <c r="Q842" i="1"/>
  <c r="Q811" i="1"/>
  <c r="Q1302" i="1"/>
  <c r="Q1303" i="1"/>
  <c r="Q137" i="1"/>
  <c r="Q1304" i="1"/>
  <c r="Q1305" i="1"/>
  <c r="Q138" i="1"/>
  <c r="Q1306" i="1"/>
  <c r="Q1307" i="1"/>
  <c r="Q1308" i="1"/>
  <c r="Q139" i="1"/>
  <c r="Q663" i="1"/>
  <c r="Q1309" i="1"/>
  <c r="Q664" i="1"/>
  <c r="Q140" i="1"/>
  <c r="Q141" i="1"/>
  <c r="Q665" i="1"/>
  <c r="Q142" i="1"/>
  <c r="Q1310" i="1"/>
  <c r="Q666" i="1"/>
  <c r="Q143" i="1"/>
  <c r="Q814" i="1"/>
  <c r="Q1311" i="1"/>
  <c r="Q144" i="1"/>
  <c r="Q1312" i="1"/>
  <c r="Q145" i="1"/>
  <c r="Q815" i="1"/>
  <c r="Q1313" i="1"/>
  <c r="Q667" i="1"/>
  <c r="Q843" i="1"/>
  <c r="Q1314" i="1"/>
  <c r="Q1315" i="1"/>
  <c r="Q146" i="1"/>
  <c r="Q1316" i="1"/>
  <c r="Q1317" i="1"/>
  <c r="Q147" i="1"/>
  <c r="Q148" i="1"/>
  <c r="Q1318" i="1"/>
  <c r="Q1319" i="1"/>
  <c r="Q1320" i="1"/>
  <c r="Q1321" i="1"/>
  <c r="Q149" i="1"/>
  <c r="Q1322" i="1"/>
  <c r="Q668" i="1"/>
  <c r="Q1323" i="1"/>
  <c r="Q1324" i="1"/>
  <c r="Q150" i="1"/>
  <c r="Q151" i="1"/>
  <c r="Q152" i="1"/>
  <c r="Q153" i="1"/>
  <c r="Q154" i="1"/>
  <c r="Q1325" i="1"/>
  <c r="Q1326" i="1"/>
  <c r="Q155" i="1"/>
  <c r="Q1327" i="1"/>
  <c r="Q669" i="1"/>
  <c r="Q1328" i="1"/>
  <c r="Q156" i="1"/>
  <c r="Q1329" i="1"/>
  <c r="Q670" i="1"/>
  <c r="Q1330" i="1"/>
  <c r="Q1331" i="1"/>
  <c r="Q671" i="1"/>
  <c r="Q1332" i="1"/>
  <c r="Q672" i="1"/>
  <c r="Q157" i="1"/>
  <c r="Q158" i="1"/>
  <c r="Q1333" i="1"/>
  <c r="Q1334" i="1"/>
  <c r="Q1335" i="1"/>
  <c r="Q1336" i="1"/>
  <c r="Q673" i="1"/>
  <c r="Q1337" i="1"/>
  <c r="Q159" i="1"/>
  <c r="Q1338" i="1"/>
  <c r="Q1339" i="1"/>
  <c r="Q1340" i="1"/>
  <c r="Q1341" i="1"/>
  <c r="Q1342" i="1"/>
  <c r="Q674" i="1"/>
  <c r="Q675" i="1"/>
  <c r="Q1343" i="1"/>
  <c r="Q676" i="1"/>
  <c r="Q160" i="1"/>
  <c r="Q1344" i="1"/>
  <c r="Q1345" i="1"/>
  <c r="Q19" i="1"/>
  <c r="Q161" i="1"/>
  <c r="Q162" i="1"/>
  <c r="Q163" i="1"/>
  <c r="Q1346" i="1"/>
  <c r="Q1347" i="1"/>
  <c r="Q1348" i="1"/>
  <c r="Q164" i="1"/>
  <c r="Q1349" i="1"/>
  <c r="Q1350" i="1"/>
  <c r="Q165" i="1"/>
  <c r="Q1351" i="1"/>
  <c r="Q166" i="1"/>
  <c r="Q1352" i="1"/>
  <c r="Q1353" i="1"/>
  <c r="Q167" i="1"/>
  <c r="Q806" i="1"/>
  <c r="Q168" i="1"/>
  <c r="Q559" i="1"/>
  <c r="Q169" i="1"/>
  <c r="Q1354" i="1"/>
  <c r="Q170" i="1"/>
  <c r="Q677" i="1"/>
  <c r="Q171" i="1"/>
  <c r="Q172" i="1"/>
  <c r="Q1355" i="1"/>
  <c r="Q1356" i="1"/>
  <c r="Q678" i="1"/>
  <c r="Q173" i="1"/>
  <c r="Q1357" i="1"/>
  <c r="Q679" i="1"/>
  <c r="Q1358" i="1"/>
  <c r="Q174" i="1"/>
  <c r="Q1359" i="1"/>
  <c r="Q175" i="1"/>
  <c r="Q176" i="1"/>
  <c r="Q177" i="1"/>
  <c r="Q178" i="1"/>
  <c r="Q179" i="1"/>
  <c r="Q809" i="1"/>
  <c r="Q180" i="1"/>
  <c r="Q1360" i="1"/>
  <c r="Q1361" i="1"/>
  <c r="Q1362" i="1"/>
  <c r="Q1363" i="1"/>
  <c r="Q181" i="1"/>
  <c r="Q72" i="1"/>
  <c r="Q182" i="1"/>
  <c r="Q1364" i="1"/>
  <c r="Q1365" i="1"/>
  <c r="Q1366" i="1"/>
  <c r="Q183" i="1"/>
  <c r="Q1367" i="1"/>
  <c r="Q680" i="1"/>
  <c r="Q1368" i="1"/>
  <c r="Q184" i="1"/>
  <c r="Q681" i="1"/>
  <c r="Q6" i="1"/>
  <c r="Q185" i="1"/>
  <c r="Q682" i="1"/>
  <c r="Q1369" i="1"/>
  <c r="Q1370" i="1"/>
  <c r="Q1371" i="1"/>
  <c r="Q186" i="1"/>
  <c r="Q1372" i="1"/>
  <c r="Q804" i="1"/>
  <c r="Q1373" i="1"/>
  <c r="Q187" i="1"/>
  <c r="Q188" i="1"/>
  <c r="Q1374" i="1"/>
  <c r="Q1375" i="1"/>
  <c r="Q803" i="1"/>
  <c r="Q189" i="1"/>
  <c r="Q683" i="1"/>
  <c r="Q1376" i="1"/>
  <c r="Q1377" i="1"/>
  <c r="Q190" i="1"/>
  <c r="Q1378" i="1"/>
  <c r="Q684" i="1"/>
  <c r="Q191" i="1"/>
  <c r="Q20" i="1"/>
  <c r="Q1379" i="1"/>
  <c r="Q1380" i="1"/>
  <c r="Q1381" i="1"/>
  <c r="Q844" i="1"/>
  <c r="Q192" i="1"/>
  <c r="Q193" i="1"/>
  <c r="Q1382" i="1"/>
  <c r="Q1383" i="1"/>
  <c r="Q194" i="1"/>
  <c r="Q195" i="1"/>
  <c r="Q1384" i="1"/>
  <c r="Q685" i="1"/>
  <c r="Q1385" i="1"/>
  <c r="Q196" i="1"/>
  <c r="Q197" i="1"/>
  <c r="Q1386" i="1"/>
  <c r="Q1387" i="1"/>
  <c r="Q1388" i="1"/>
  <c r="Q198" i="1"/>
  <c r="Q1389" i="1"/>
  <c r="Q21" i="1"/>
  <c r="Q199" i="1"/>
  <c r="Q200" i="1"/>
  <c r="Q1390" i="1"/>
  <c r="Q1391" i="1"/>
  <c r="Q1392" i="1"/>
  <c r="Q1393" i="1"/>
  <c r="Q1394" i="1"/>
  <c r="Q1395" i="1"/>
  <c r="Q686" i="1"/>
  <c r="Q201" i="1"/>
  <c r="Q1396" i="1"/>
  <c r="Q1397" i="1"/>
  <c r="Q1398" i="1"/>
  <c r="Q1399" i="1"/>
  <c r="Q202" i="1"/>
  <c r="Q1400" i="1"/>
  <c r="Q687" i="1"/>
  <c r="Q688" i="1"/>
  <c r="Q203" i="1"/>
  <c r="Q204" i="1"/>
  <c r="Q1401" i="1"/>
  <c r="Q1402" i="1"/>
  <c r="Q689" i="1"/>
  <c r="Q205" i="1"/>
  <c r="Q690" i="1"/>
  <c r="Q206" i="1"/>
  <c r="Q691" i="1"/>
  <c r="Q1403" i="1"/>
  <c r="Q207" i="1"/>
  <c r="Q692" i="1"/>
  <c r="Q208" i="1"/>
  <c r="Q693" i="1"/>
  <c r="Q1404" i="1"/>
  <c r="Q1405" i="1"/>
  <c r="Q209" i="1"/>
  <c r="Q1406" i="1"/>
  <c r="Q1407" i="1"/>
  <c r="Q1408" i="1"/>
  <c r="Q210" i="1"/>
  <c r="Q211" i="1"/>
  <c r="Q78" i="1"/>
  <c r="Q212" i="1"/>
  <c r="Q213" i="1"/>
  <c r="Q1409" i="1"/>
  <c r="Q922" i="1"/>
  <c r="Q1410" i="1"/>
  <c r="Q1411" i="1"/>
  <c r="Q805" i="1"/>
  <c r="Q22" i="1"/>
  <c r="Q1412" i="1"/>
  <c r="Q214" i="1"/>
  <c r="Q800" i="1"/>
  <c r="Q23" i="1"/>
  <c r="Q215" i="1"/>
  <c r="Q216" i="1"/>
  <c r="Q1413" i="1"/>
  <c r="Q1414" i="1"/>
  <c r="Q217" i="1"/>
  <c r="Q218" i="1"/>
  <c r="Q24" i="1"/>
  <c r="Q1415" i="1"/>
  <c r="Q219" i="1"/>
  <c r="Q1416" i="1"/>
  <c r="Q220" i="1"/>
  <c r="Q1417" i="1"/>
  <c r="Q1418" i="1"/>
  <c r="Q801" i="1"/>
  <c r="Q1419" i="1"/>
  <c r="Q1420" i="1"/>
  <c r="Q70" i="1"/>
  <c r="Q1421" i="1"/>
  <c r="Q221" i="1"/>
  <c r="Q222" i="1"/>
  <c r="Q223" i="1"/>
  <c r="Q25" i="1"/>
  <c r="Q224" i="1"/>
  <c r="Q1422" i="1"/>
  <c r="Q225" i="1"/>
  <c r="Q1423" i="1"/>
  <c r="Q1424" i="1"/>
  <c r="Q1425" i="1"/>
  <c r="Q1426" i="1"/>
  <c r="Q1427" i="1"/>
  <c r="Q1428" i="1"/>
  <c r="Q1429" i="1"/>
  <c r="Q226" i="1"/>
  <c r="Q694" i="1"/>
  <c r="Q227" i="1"/>
  <c r="Q1430" i="1"/>
  <c r="Q1431" i="1"/>
  <c r="Q695" i="1"/>
  <c r="Q798" i="1"/>
  <c r="Q696" i="1"/>
  <c r="Q1432" i="1"/>
  <c r="Q1433" i="1"/>
  <c r="Q1434" i="1"/>
  <c r="Q228" i="1"/>
  <c r="Q1435" i="1"/>
  <c r="Q1436" i="1"/>
  <c r="Q1437" i="1"/>
  <c r="Q697" i="1"/>
  <c r="Q229" i="1"/>
  <c r="Q230" i="1"/>
  <c r="Q1438" i="1"/>
  <c r="Q71" i="1"/>
  <c r="Q1439" i="1"/>
  <c r="Q1440" i="1"/>
  <c r="Q1441" i="1"/>
  <c r="Q231" i="1"/>
  <c r="Q232" i="1"/>
  <c r="Q233" i="1"/>
  <c r="Q234" i="1"/>
  <c r="Q235" i="1"/>
  <c r="Q845" i="1"/>
  <c r="Q236" i="1"/>
  <c r="Q1442" i="1"/>
  <c r="Q1443" i="1"/>
  <c r="Q237" i="1"/>
  <c r="Q26" i="1"/>
  <c r="Q27" i="1"/>
  <c r="Q28" i="1"/>
  <c r="Q1444" i="1"/>
  <c r="Q1445" i="1"/>
  <c r="Q238" i="1"/>
  <c r="Q1446" i="1"/>
  <c r="Q1447" i="1"/>
  <c r="Q1448" i="1"/>
  <c r="Q923" i="1"/>
  <c r="Q239" i="1"/>
  <c r="Q1449" i="1"/>
  <c r="Q1450" i="1"/>
  <c r="Q1451" i="1"/>
  <c r="Q1452" i="1"/>
  <c r="Q1453" i="1"/>
  <c r="Q240" i="1"/>
  <c r="Q1454" i="1"/>
  <c r="Q241" i="1"/>
  <c r="Q846" i="1"/>
  <c r="Q698" i="1"/>
  <c r="Q699" i="1"/>
  <c r="Q1455" i="1"/>
  <c r="Q242" i="1"/>
  <c r="Q1456" i="1"/>
  <c r="Q700" i="1"/>
  <c r="Q1457" i="1"/>
  <c r="Q1458" i="1"/>
  <c r="Q1459" i="1"/>
  <c r="Q1460" i="1"/>
  <c r="Q1461" i="1"/>
  <c r="Q243" i="1"/>
  <c r="Q1462" i="1"/>
  <c r="Q1463" i="1"/>
  <c r="Q1464" i="1"/>
  <c r="Q244" i="1"/>
  <c r="Q1465" i="1"/>
  <c r="Q1466" i="1"/>
  <c r="Q245" i="1"/>
  <c r="Q246" i="1"/>
  <c r="Q1467" i="1"/>
  <c r="Q1468" i="1"/>
  <c r="Q247" i="1"/>
  <c r="Q248" i="1"/>
  <c r="Q249" i="1"/>
  <c r="Q701" i="1"/>
  <c r="Q250" i="1"/>
  <c r="Q1469" i="1"/>
  <c r="Q251" i="1"/>
  <c r="Q252" i="1"/>
  <c r="Q253" i="1"/>
  <c r="Q1470" i="1"/>
  <c r="Q254" i="1"/>
  <c r="Q255" i="1"/>
  <c r="Q1471" i="1"/>
  <c r="Q797" i="1"/>
  <c r="Q256" i="1"/>
  <c r="Q1472" i="1"/>
  <c r="Q1473" i="1"/>
  <c r="Q1474" i="1"/>
  <c r="Q1475" i="1"/>
  <c r="Q29" i="1"/>
  <c r="Q257" i="1"/>
  <c r="Q1476" i="1"/>
  <c r="Q1477" i="1"/>
  <c r="Q1478" i="1"/>
  <c r="Q1479" i="1"/>
  <c r="Q1480" i="1"/>
  <c r="Q30" i="1"/>
  <c r="Q258" i="1"/>
  <c r="Q793" i="1"/>
  <c r="Q259" i="1"/>
  <c r="Q31" i="1"/>
  <c r="Q1481" i="1"/>
  <c r="Q260" i="1"/>
  <c r="Q1482" i="1"/>
  <c r="Q79" i="1"/>
  <c r="Q1483" i="1"/>
  <c r="Q1484" i="1"/>
  <c r="Q1485" i="1"/>
  <c r="Q261" i="1"/>
  <c r="Q69" i="1"/>
  <c r="Q262" i="1"/>
  <c r="Q1486" i="1"/>
  <c r="Q263" i="1"/>
  <c r="Q264" i="1"/>
  <c r="Q265" i="1"/>
  <c r="Q1487" i="1"/>
  <c r="Q1488" i="1"/>
  <c r="Q1489" i="1"/>
  <c r="Q1490" i="1"/>
  <c r="Q1491" i="1"/>
  <c r="Q266" i="1"/>
  <c r="Q855" i="1"/>
  <c r="Q267" i="1"/>
  <c r="Q1492" i="1"/>
  <c r="Q268" i="1"/>
  <c r="Q1493" i="1"/>
  <c r="Q32" i="1"/>
  <c r="Q1494" i="1"/>
  <c r="Q1495" i="1"/>
  <c r="Q1496" i="1"/>
  <c r="Q702" i="1"/>
  <c r="Q1497" i="1"/>
  <c r="Q1498" i="1"/>
  <c r="Q1499" i="1"/>
  <c r="Q33" i="1"/>
  <c r="Q269" i="1"/>
  <c r="Q270" i="1"/>
  <c r="Q1500" i="1"/>
  <c r="Q1501" i="1"/>
  <c r="Q796" i="1"/>
  <c r="Q703" i="1"/>
  <c r="Q1502" i="1"/>
  <c r="Q1503" i="1"/>
  <c r="Q1504" i="1"/>
  <c r="Q579" i="1"/>
  <c r="Q580" i="1"/>
  <c r="Q1505" i="1"/>
  <c r="Q1506" i="1"/>
  <c r="Q271" i="1"/>
  <c r="Q34" i="1"/>
  <c r="Q272" i="1"/>
  <c r="Q1507" i="1"/>
  <c r="Q273" i="1"/>
  <c r="Q274" i="1"/>
  <c r="Q275" i="1"/>
  <c r="Q35" i="1"/>
  <c r="Q276" i="1"/>
  <c r="Q784" i="1"/>
  <c r="Q277" i="1"/>
  <c r="Q1508" i="1"/>
  <c r="Q1509" i="1"/>
  <c r="Q278" i="1"/>
  <c r="Q36" i="1"/>
  <c r="Q279" i="1"/>
  <c r="Q581" i="1"/>
  <c r="Q924" i="1"/>
  <c r="Q280" i="1"/>
  <c r="Q1510" i="1"/>
  <c r="Q281" i="1"/>
  <c r="Q1511" i="1"/>
  <c r="Q282" i="1"/>
  <c r="Q1512" i="1"/>
  <c r="Q1513" i="1"/>
  <c r="Q704" i="1"/>
  <c r="Q1514" i="1"/>
  <c r="Q1515" i="1"/>
  <c r="Q283" i="1"/>
  <c r="Q37" i="1"/>
  <c r="Q1516" i="1"/>
  <c r="Q1517" i="1"/>
  <c r="Q705" i="1"/>
  <c r="Q284" i="1"/>
  <c r="Q706" i="1"/>
  <c r="Q1518" i="1"/>
  <c r="Q1519" i="1"/>
  <c r="Q285" i="1"/>
  <c r="Q1520" i="1"/>
  <c r="Q785" i="1"/>
  <c r="Q1521" i="1"/>
  <c r="Q286" i="1"/>
  <c r="Q1522" i="1"/>
  <c r="Q1523" i="1"/>
  <c r="Q1524" i="1"/>
  <c r="Q707" i="1"/>
  <c r="Q287" i="1"/>
  <c r="Q1525" i="1"/>
  <c r="Q1526" i="1"/>
  <c r="Q288" i="1"/>
  <c r="Q925" i="1"/>
  <c r="Q1527" i="1"/>
  <c r="Q289" i="1"/>
  <c r="Q290" i="1"/>
  <c r="Q291" i="1"/>
  <c r="Q292" i="1"/>
  <c r="Q1528" i="1"/>
  <c r="Q293" i="1"/>
  <c r="Q294" i="1"/>
  <c r="Q295" i="1"/>
  <c r="Q1529" i="1"/>
  <c r="Q296" i="1"/>
  <c r="Q1530" i="1"/>
  <c r="Q1531" i="1"/>
  <c r="Q1532" i="1"/>
  <c r="Q297" i="1"/>
  <c r="Q298" i="1"/>
  <c r="Q1533" i="1"/>
  <c r="Q786" i="1"/>
  <c r="Q299" i="1"/>
  <c r="Q300" i="1"/>
  <c r="Q1534" i="1"/>
  <c r="Q1535" i="1"/>
  <c r="Q80" i="1"/>
  <c r="Q301" i="1"/>
  <c r="Q1536" i="1"/>
  <c r="Q1537" i="1"/>
  <c r="Q1538" i="1"/>
  <c r="Q1539" i="1"/>
  <c r="Q302" i="1"/>
  <c r="Q1540" i="1"/>
  <c r="Q303" i="1"/>
  <c r="Q1541" i="1"/>
  <c r="Q1542" i="1"/>
  <c r="Q1543" i="1"/>
  <c r="Q1544" i="1"/>
  <c r="Q926" i="1"/>
  <c r="Q304" i="1"/>
  <c r="Q305" i="1"/>
  <c r="Q306" i="1"/>
  <c r="Q307" i="1"/>
  <c r="Q1545" i="1"/>
  <c r="Q1546" i="1"/>
  <c r="Q787" i="1"/>
  <c r="Q781" i="1"/>
  <c r="Q1547" i="1"/>
  <c r="Q38" i="1"/>
  <c r="Q1548" i="1"/>
  <c r="Q708" i="1"/>
  <c r="Q308" i="1"/>
  <c r="Q1549" i="1"/>
  <c r="Q1550" i="1"/>
  <c r="Q1551" i="1"/>
  <c r="Q1552" i="1"/>
  <c r="Q1553" i="1"/>
  <c r="Q709" i="1"/>
  <c r="Q1554" i="1"/>
  <c r="Q710" i="1"/>
  <c r="Q309" i="1"/>
  <c r="Q711" i="1"/>
  <c r="Q310" i="1"/>
  <c r="Q788" i="1"/>
  <c r="Q1555" i="1"/>
  <c r="Q712" i="1"/>
  <c r="Q1556" i="1"/>
  <c r="Q1557" i="1"/>
  <c r="Q1558" i="1"/>
  <c r="Q311" i="1"/>
  <c r="Q1559" i="1"/>
  <c r="Q1560" i="1"/>
  <c r="Q312" i="1"/>
  <c r="Q1561" i="1"/>
  <c r="Q713" i="1"/>
  <c r="Q1562" i="1"/>
  <c r="Q1563" i="1"/>
  <c r="Q778" i="1"/>
  <c r="Q313" i="1"/>
  <c r="Q1564" i="1"/>
  <c r="Q314" i="1"/>
  <c r="Q1565" i="1"/>
  <c r="Q315" i="1"/>
  <c r="Q316" i="1"/>
  <c r="Q317" i="1"/>
  <c r="Q318" i="1"/>
  <c r="Q714" i="1"/>
  <c r="Q319" i="1"/>
  <c r="Q320" i="1"/>
  <c r="Q1566" i="1"/>
  <c r="Q715" i="1"/>
  <c r="Q847" i="1"/>
  <c r="Q1567" i="1"/>
  <c r="Q1568" i="1"/>
  <c r="Q1569" i="1"/>
  <c r="Q321" i="1"/>
  <c r="Q322" i="1"/>
  <c r="Q1570" i="1"/>
  <c r="Q323" i="1"/>
  <c r="Q1571" i="1"/>
  <c r="Q848" i="1"/>
  <c r="Q1572" i="1"/>
  <c r="Q1573" i="1"/>
  <c r="Q324" i="1"/>
  <c r="Q1574" i="1"/>
  <c r="Q849" i="1"/>
  <c r="Q325" i="1"/>
  <c r="Q39" i="1"/>
  <c r="Q1575" i="1"/>
  <c r="Q1576" i="1"/>
  <c r="Q716" i="1"/>
  <c r="Q326" i="1"/>
  <c r="Q1577" i="1"/>
  <c r="Q1578" i="1"/>
  <c r="Q1579" i="1"/>
  <c r="Q327" i="1"/>
  <c r="Q328" i="1"/>
  <c r="Q1580" i="1"/>
  <c r="Q329" i="1"/>
  <c r="Q1581" i="1"/>
  <c r="Q1582" i="1"/>
  <c r="Q1583" i="1"/>
  <c r="Q1584" i="1"/>
  <c r="Q1585" i="1"/>
  <c r="Q330" i="1"/>
  <c r="Q331" i="1"/>
  <c r="Q1586" i="1"/>
  <c r="Q1587" i="1"/>
  <c r="Q1588" i="1"/>
  <c r="Q332" i="1"/>
  <c r="Q1589" i="1"/>
  <c r="Q1590" i="1"/>
  <c r="Q333" i="1"/>
  <c r="Q1591" i="1"/>
  <c r="Q334" i="1"/>
  <c r="Q335" i="1"/>
  <c r="Q1592" i="1"/>
  <c r="Q336" i="1"/>
  <c r="Q1593" i="1"/>
  <c r="Q1594" i="1"/>
  <c r="Q1595" i="1"/>
  <c r="Q1596" i="1"/>
  <c r="Q337" i="1"/>
  <c r="Q338" i="1"/>
  <c r="Q1597" i="1"/>
  <c r="Q1598" i="1"/>
  <c r="Q1599" i="1"/>
  <c r="Q339" i="1"/>
  <c r="Q779" i="1"/>
  <c r="Q1600" i="1"/>
  <c r="Q340" i="1"/>
  <c r="Q1601" i="1"/>
  <c r="Q1602" i="1"/>
  <c r="Q1603" i="1"/>
  <c r="Q1604" i="1"/>
  <c r="Q341" i="1"/>
  <c r="Q342" i="1"/>
  <c r="Q717" i="1"/>
  <c r="Q343" i="1"/>
  <c r="Q40" i="1"/>
  <c r="Q41" i="1"/>
  <c r="Q344" i="1"/>
  <c r="Q345" i="1"/>
  <c r="Q346" i="1"/>
  <c r="Q1605" i="1"/>
  <c r="Q1606" i="1"/>
  <c r="Q1607" i="1"/>
  <c r="Q1608" i="1"/>
  <c r="Q718" i="1"/>
  <c r="Q347" i="1"/>
  <c r="Q1609" i="1"/>
  <c r="Q1610" i="1"/>
  <c r="Q348" i="1"/>
  <c r="Q1611" i="1"/>
  <c r="Q68" i="1"/>
  <c r="Q1612" i="1"/>
  <c r="Q719" i="1"/>
  <c r="Q349" i="1"/>
  <c r="Q1613" i="1"/>
  <c r="Q350" i="1"/>
  <c r="Q927" i="1"/>
  <c r="Q1614" i="1"/>
  <c r="Q1615" i="1"/>
  <c r="Q1616" i="1"/>
  <c r="Q1617" i="1"/>
  <c r="Q1618" i="1"/>
  <c r="Q780" i="1"/>
  <c r="Q720" i="1"/>
  <c r="Q351" i="1"/>
  <c r="Q81" i="1"/>
  <c r="Q721" i="1"/>
  <c r="Q352" i="1"/>
  <c r="Q1619" i="1"/>
  <c r="Q1620" i="1"/>
  <c r="Q1621" i="1"/>
  <c r="Q856" i="1"/>
  <c r="Q928" i="1"/>
  <c r="Q1622" i="1"/>
  <c r="Q353" i="1"/>
  <c r="Q42" i="1"/>
  <c r="Q354" i="1"/>
  <c r="Q929" i="1"/>
  <c r="Q355" i="1"/>
  <c r="Q1623" i="1"/>
  <c r="Q1624" i="1"/>
  <c r="Q1625" i="1"/>
  <c r="Q1626" i="1"/>
  <c r="Q356" i="1"/>
  <c r="Q1627" i="1"/>
  <c r="Q1628" i="1"/>
  <c r="Q1629" i="1"/>
  <c r="Q722" i="1"/>
  <c r="Q357" i="1"/>
  <c r="Q723" i="1"/>
  <c r="Q358" i="1"/>
  <c r="Q1630" i="1"/>
  <c r="Q359" i="1"/>
  <c r="Q773" i="1"/>
  <c r="Q1631" i="1"/>
  <c r="Q360" i="1"/>
  <c r="Q361" i="1"/>
  <c r="Q43" i="1"/>
  <c r="Q1632" i="1"/>
  <c r="Q362" i="1"/>
  <c r="Q1633" i="1"/>
  <c r="Q724" i="1"/>
  <c r="Q363" i="1"/>
  <c r="Q1634" i="1"/>
  <c r="Q364" i="1"/>
  <c r="Q44" i="1"/>
  <c r="Q1635" i="1"/>
  <c r="Q1636" i="1"/>
  <c r="Q775" i="1"/>
  <c r="Q45" i="1"/>
  <c r="Q1637" i="1"/>
  <c r="Q365" i="1"/>
  <c r="Q1638" i="1"/>
  <c r="Q366" i="1"/>
  <c r="Q367" i="1"/>
  <c r="Q368" i="1"/>
  <c r="Q369" i="1"/>
  <c r="Q1639" i="1"/>
  <c r="Q1640" i="1"/>
  <c r="Q1641" i="1"/>
  <c r="Q1642" i="1"/>
  <c r="Q370" i="1"/>
  <c r="Q1643" i="1"/>
  <c r="Q46" i="1"/>
  <c r="Q725" i="1"/>
  <c r="Q1644" i="1"/>
  <c r="Q371" i="1"/>
  <c r="Q47" i="1"/>
  <c r="Q372" i="1"/>
  <c r="Q373" i="1"/>
  <c r="Q1645" i="1"/>
  <c r="Q1646" i="1"/>
  <c r="Q374" i="1"/>
  <c r="Q375" i="1"/>
  <c r="Q1647" i="1"/>
  <c r="Q1648" i="1"/>
  <c r="Q930" i="1"/>
  <c r="Q774" i="1"/>
  <c r="Q1649" i="1"/>
  <c r="Q1650" i="1"/>
  <c r="Q548" i="1"/>
  <c r="Q376" i="1"/>
  <c r="Q1651" i="1"/>
  <c r="Q726" i="1"/>
  <c r="Q1652" i="1"/>
  <c r="Q1653" i="1"/>
  <c r="Q727" i="1"/>
  <c r="Q1654" i="1"/>
  <c r="Q771" i="1"/>
  <c r="Q1655" i="1"/>
  <c r="Q1656" i="1"/>
  <c r="Q377" i="1"/>
  <c r="Q1657" i="1"/>
  <c r="Q1658" i="1"/>
  <c r="Q378" i="1"/>
  <c r="Q728" i="1"/>
  <c r="Q379" i="1"/>
  <c r="Q1659" i="1"/>
  <c r="Q1660" i="1"/>
  <c r="Q1661" i="1"/>
  <c r="Q1662" i="1"/>
  <c r="Q82" i="1"/>
  <c r="Q380" i="1"/>
  <c r="Q381" i="1"/>
  <c r="Q382" i="1"/>
  <c r="Q1663" i="1"/>
  <c r="Q1664" i="1"/>
  <c r="Q1665" i="1"/>
  <c r="Q48" i="1"/>
  <c r="Q1666" i="1"/>
  <c r="Q383" i="1"/>
  <c r="Q384" i="1"/>
  <c r="Q1667" i="1"/>
  <c r="Q1668" i="1"/>
  <c r="Q385" i="1"/>
  <c r="Q1669" i="1"/>
  <c r="Q386" i="1"/>
  <c r="Q387" i="1"/>
  <c r="Q729" i="1"/>
  <c r="Q388" i="1"/>
  <c r="Q389" i="1"/>
  <c r="Q1670" i="1"/>
  <c r="Q390" i="1"/>
  <c r="Q49" i="1"/>
  <c r="Q391" i="1"/>
  <c r="Q392" i="1"/>
  <c r="Q393" i="1"/>
  <c r="Q394" i="1"/>
  <c r="Q395" i="1"/>
  <c r="Q396" i="1"/>
  <c r="Q1671" i="1"/>
  <c r="Q1672" i="1"/>
  <c r="Q1673" i="1"/>
  <c r="Q397" i="1"/>
  <c r="Q1674" i="1"/>
  <c r="Q398" i="1"/>
  <c r="Q1675" i="1"/>
  <c r="Q1676" i="1"/>
  <c r="Q399" i="1"/>
  <c r="Q768" i="1"/>
  <c r="Q1677" i="1"/>
  <c r="Q769" i="1"/>
  <c r="Q730" i="1"/>
  <c r="Q1678" i="1"/>
  <c r="Q1679" i="1"/>
  <c r="Q1680" i="1"/>
  <c r="Q1681" i="1"/>
  <c r="Q731" i="1"/>
  <c r="Q1682" i="1"/>
  <c r="Q732" i="1"/>
  <c r="Q1683" i="1"/>
  <c r="Q50" i="1"/>
  <c r="Q1684" i="1"/>
  <c r="Q51" i="1"/>
  <c r="Q733" i="1"/>
  <c r="Q52" i="1"/>
  <c r="Q734" i="1"/>
  <c r="Q400" i="1"/>
  <c r="Q1685" i="1"/>
  <c r="Q1686" i="1"/>
  <c r="Q1687" i="1"/>
  <c r="Q1688" i="1"/>
  <c r="Q53" i="1"/>
  <c r="Q1689" i="1"/>
  <c r="Q1690" i="1"/>
  <c r="Q401" i="1"/>
  <c r="Q1691" i="1"/>
  <c r="Q1692" i="1"/>
  <c r="Q1693" i="1"/>
  <c r="Q1694" i="1"/>
  <c r="Q1695" i="1"/>
  <c r="Q402" i="1"/>
  <c r="Q1696" i="1"/>
  <c r="Q403" i="1"/>
  <c r="Q1697" i="1"/>
  <c r="Q1698" i="1"/>
  <c r="Q1699" i="1"/>
  <c r="Q404" i="1"/>
  <c r="Q405" i="1"/>
  <c r="Q406" i="1"/>
  <c r="Q54" i="1"/>
  <c r="Q407" i="1"/>
  <c r="Q408" i="1"/>
  <c r="Q409" i="1"/>
  <c r="Q1700" i="1"/>
  <c r="Q1701" i="1"/>
  <c r="Q931" i="1"/>
  <c r="Q1702" i="1"/>
  <c r="Q410" i="1"/>
  <c r="Q1703" i="1"/>
  <c r="Q1704" i="1"/>
  <c r="Q549" i="1"/>
  <c r="Q411" i="1"/>
  <c r="Q1705" i="1"/>
  <c r="Q412" i="1"/>
  <c r="Q1706" i="1"/>
  <c r="Q1707" i="1"/>
  <c r="Q1708" i="1"/>
  <c r="Q1709" i="1"/>
  <c r="Q1710" i="1"/>
  <c r="Q413" i="1"/>
  <c r="Q1711" i="1"/>
  <c r="Q414" i="1"/>
  <c r="Q55" i="1"/>
  <c r="Q1712" i="1"/>
  <c r="Q1713" i="1"/>
  <c r="Q735" i="1"/>
  <c r="Q1714" i="1"/>
  <c r="Q1715" i="1"/>
  <c r="Q415" i="1"/>
  <c r="Q1716" i="1"/>
  <c r="Q416" i="1"/>
  <c r="Q1717" i="1"/>
  <c r="Q417" i="1"/>
  <c r="Q418" i="1"/>
  <c r="Q419" i="1"/>
  <c r="Q1718" i="1"/>
  <c r="Q1719" i="1"/>
  <c r="Q420" i="1"/>
  <c r="Q421" i="1"/>
  <c r="Q1720" i="1"/>
  <c r="Q1721" i="1"/>
  <c r="Q1722" i="1"/>
  <c r="Q1723" i="1"/>
  <c r="Q1724" i="1"/>
  <c r="Q1725" i="1"/>
  <c r="Q547" i="1"/>
  <c r="Q1726" i="1"/>
  <c r="Q557" i="1"/>
  <c r="Q1727" i="1"/>
  <c r="Q422" i="1"/>
  <c r="Q1728" i="1"/>
  <c r="Q932" i="1"/>
  <c r="Q423" i="1"/>
  <c r="Q1729" i="1"/>
  <c r="Q1730" i="1"/>
  <c r="Q1731" i="1"/>
  <c r="Q1732" i="1"/>
  <c r="Q424" i="1"/>
  <c r="Q1733" i="1"/>
  <c r="Q1734" i="1"/>
  <c r="Q56" i="1"/>
  <c r="Q57" i="1"/>
  <c r="Q1735" i="1"/>
  <c r="Q736" i="1"/>
  <c r="Q425" i="1"/>
  <c r="Q426" i="1"/>
  <c r="Q427" i="1"/>
  <c r="Q428" i="1"/>
  <c r="Q1736" i="1"/>
  <c r="Q1737" i="1"/>
  <c r="Q429" i="1"/>
  <c r="Q430" i="1"/>
  <c r="Q1738" i="1"/>
  <c r="Q1739" i="1"/>
  <c r="Q1740" i="1"/>
  <c r="Q737" i="1"/>
  <c r="Q431" i="1"/>
  <c r="Q1741" i="1"/>
  <c r="Q1742" i="1"/>
  <c r="Q432" i="1"/>
  <c r="Q433" i="1"/>
  <c r="Q1743" i="1"/>
  <c r="Q1744" i="1"/>
  <c r="Q1745" i="1"/>
  <c r="Q1746" i="1"/>
  <c r="Q1747" i="1"/>
  <c r="Q1748" i="1"/>
  <c r="Q1749" i="1"/>
  <c r="Q1750" i="1"/>
  <c r="Q738" i="1"/>
  <c r="Q1751" i="1"/>
  <c r="Q434" i="1"/>
  <c r="Q435" i="1"/>
  <c r="Q1752" i="1"/>
  <c r="Q1753" i="1"/>
  <c r="Q1754" i="1"/>
  <c r="Q1755" i="1"/>
  <c r="Q1756" i="1"/>
  <c r="Q436" i="1"/>
  <c r="Q545" i="1"/>
  <c r="Q1757" i="1"/>
  <c r="Q739" i="1"/>
  <c r="Q5" i="1"/>
  <c r="Q437" i="1"/>
  <c r="Q1758" i="1"/>
  <c r="Q1759" i="1"/>
  <c r="Q1760" i="1"/>
  <c r="Q1761" i="1"/>
  <c r="Q740" i="1"/>
  <c r="Q1762" i="1"/>
  <c r="Q1763" i="1"/>
  <c r="Q438" i="1"/>
  <c r="Q1764" i="1"/>
  <c r="Q1765" i="1"/>
  <c r="Q1766" i="1"/>
  <c r="Q1767" i="1"/>
  <c r="Q1768" i="1"/>
  <c r="Q1769" i="1"/>
  <c r="Q1770" i="1"/>
  <c r="Q582" i="1"/>
  <c r="Q439" i="1"/>
  <c r="Q741" i="1"/>
  <c r="Q440" i="1"/>
  <c r="Q1771" i="1"/>
  <c r="Q441" i="1"/>
  <c r="Q1772" i="1"/>
  <c r="Q1773" i="1"/>
  <c r="Q1774" i="1"/>
  <c r="Q1775" i="1"/>
  <c r="Q742" i="1"/>
  <c r="Q539" i="1"/>
  <c r="Q1776" i="1"/>
  <c r="Q1777" i="1"/>
  <c r="Q1778" i="1"/>
  <c r="Q1779" i="1"/>
  <c r="Q442" i="1"/>
  <c r="Q443" i="1"/>
  <c r="Q743" i="1"/>
  <c r="Q540" i="1"/>
  <c r="Q1780" i="1"/>
  <c r="Q7" i="1"/>
  <c r="Q1781" i="1"/>
  <c r="Q444" i="1"/>
  <c r="Q1782" i="1"/>
  <c r="Q1783" i="1"/>
  <c r="Q1784" i="1"/>
  <c r="Q850" i="1"/>
  <c r="Q1785" i="1"/>
  <c r="Q1786" i="1"/>
  <c r="Q541" i="1"/>
  <c r="Q1787" i="1"/>
  <c r="Q445" i="1"/>
  <c r="Q1788" i="1"/>
  <c r="Q1789" i="1"/>
  <c r="Q1790" i="1"/>
  <c r="Q1791" i="1"/>
  <c r="Q446" i="1"/>
  <c r="Q1792" i="1"/>
  <c r="Q447" i="1"/>
  <c r="Q1793" i="1"/>
  <c r="Q448" i="1"/>
  <c r="Q1794" i="1"/>
  <c r="Q1795" i="1"/>
  <c r="Q1796" i="1"/>
  <c r="Q1797" i="1"/>
  <c r="Q449" i="1"/>
  <c r="Q1798" i="1"/>
  <c r="Q1799" i="1"/>
  <c r="Q450" i="1"/>
  <c r="Q1800" i="1"/>
  <c r="Q451" i="1"/>
  <c r="Q1801" i="1"/>
  <c r="Q536" i="1"/>
  <c r="Q1802" i="1"/>
  <c r="Q744" i="1"/>
  <c r="Q542" i="1"/>
  <c r="Q452" i="1"/>
  <c r="Q453" i="1"/>
  <c r="Q1803" i="1"/>
  <c r="Q544" i="1"/>
  <c r="Q454" i="1"/>
  <c r="Q1804" i="1"/>
  <c r="Q1805" i="1"/>
  <c r="Q1806" i="1"/>
  <c r="Q1807" i="1"/>
  <c r="Q455" i="1"/>
  <c r="Q1808" i="1"/>
  <c r="Q58" i="1"/>
  <c r="Q1809" i="1"/>
  <c r="Q1810" i="1"/>
  <c r="Q745" i="1"/>
  <c r="Q1811" i="1"/>
  <c r="Q1812" i="1"/>
  <c r="Q746" i="1"/>
  <c r="Q1813" i="1"/>
  <c r="Q1814" i="1"/>
  <c r="Q1815" i="1"/>
  <c r="Q1816" i="1"/>
  <c r="Q456" i="1"/>
  <c r="Q457" i="1"/>
  <c r="Q458" i="1"/>
  <c r="Q1817" i="1"/>
  <c r="Q459" i="1"/>
  <c r="Q1818" i="1"/>
  <c r="Q59" i="1"/>
  <c r="Q1819" i="1"/>
  <c r="Q1820" i="1"/>
  <c r="Q747" i="1"/>
  <c r="Q1821" i="1"/>
  <c r="Q460" i="1"/>
  <c r="Q748" i="1"/>
  <c r="Q461" i="1"/>
  <c r="Q1822" i="1"/>
  <c r="Q1823" i="1"/>
  <c r="Q1824" i="1"/>
  <c r="Q462" i="1"/>
  <c r="Q1825" i="1"/>
  <c r="Q1826" i="1"/>
  <c r="Q1827" i="1"/>
  <c r="Q463" i="1"/>
  <c r="Q464" i="1"/>
  <c r="Q1828" i="1"/>
  <c r="Q1829" i="1"/>
  <c r="Q1830" i="1"/>
  <c r="Q532" i="1"/>
  <c r="Q1831" i="1"/>
  <c r="Q1832" i="1"/>
  <c r="Q1833" i="1"/>
  <c r="Q1834" i="1"/>
  <c r="Q749" i="1"/>
  <c r="Q750" i="1"/>
  <c r="Q465" i="1"/>
  <c r="Q1835" i="1"/>
  <c r="Q466" i="1"/>
  <c r="Q1836" i="1"/>
  <c r="Q467" i="1"/>
  <c r="Q1837" i="1"/>
  <c r="Q1838" i="1"/>
  <c r="Q1839" i="1"/>
  <c r="Q468" i="1"/>
  <c r="Q469" i="1"/>
  <c r="Q470" i="1"/>
  <c r="Q1840" i="1"/>
  <c r="Q1841" i="1"/>
  <c r="Q751" i="1"/>
  <c r="Q752" i="1"/>
  <c r="Q471" i="1"/>
  <c r="Q472" i="1"/>
  <c r="Q1842" i="1"/>
  <c r="Q473" i="1"/>
  <c r="Q474" i="1"/>
  <c r="Q475" i="1"/>
  <c r="Q1843" i="1"/>
  <c r="Q476" i="1"/>
  <c r="Q1844" i="1"/>
  <c r="Q477" i="1"/>
  <c r="Q1845" i="1"/>
  <c r="Q3" i="1"/>
  <c r="Q753" i="1"/>
  <c r="Q1846" i="1"/>
  <c r="Q1847" i="1"/>
  <c r="Q478" i="1"/>
  <c r="Q1848" i="1"/>
  <c r="Q1849" i="1"/>
  <c r="Q1850" i="1"/>
  <c r="Q1851" i="1"/>
  <c r="Q1852" i="1"/>
  <c r="Q933" i="1"/>
  <c r="Q1853" i="1"/>
  <c r="Q1854" i="1"/>
  <c r="Q479" i="1"/>
  <c r="Q1855" i="1"/>
  <c r="Q754" i="1"/>
  <c r="Q755" i="1"/>
  <c r="Q756" i="1"/>
  <c r="Q530" i="1"/>
  <c r="Q527" i="1"/>
  <c r="Q480" i="1"/>
  <c r="Q481" i="1"/>
  <c r="Q60" i="1"/>
  <c r="Q482" i="1"/>
  <c r="Q1856" i="1"/>
  <c r="Q83" i="1"/>
  <c r="Q483" i="1"/>
  <c r="Q1857" i="1"/>
  <c r="Q1858" i="1"/>
  <c r="Q757" i="1"/>
  <c r="Q1859" i="1"/>
  <c r="Q61" i="1"/>
  <c r="Q484" i="1"/>
  <c r="Q1860" i="1"/>
  <c r="Q1861" i="1"/>
  <c r="Q1862" i="1"/>
  <c r="Q1863" i="1"/>
  <c r="Q485" i="1"/>
  <c r="Q486" i="1"/>
  <c r="Q1864" i="1"/>
  <c r="Q1865" i="1"/>
  <c r="Q825" i="1"/>
  <c r="Q525" i="1"/>
  <c r="Q1866" i="1"/>
  <c r="Q487" i="1"/>
  <c r="Q62" i="1"/>
  <c r="Q524" i="1"/>
  <c r="Q1867" i="1"/>
  <c r="Q488" i="1"/>
  <c r="Q758" i="1"/>
  <c r="Q1868" i="1"/>
  <c r="Q489" i="1"/>
  <c r="Q1869" i="1"/>
  <c r="Q490" i="1"/>
  <c r="Q556" i="1"/>
  <c r="Q491" i="1"/>
  <c r="Q1870" i="1"/>
  <c r="Q934" i="1"/>
  <c r="Q759" i="1"/>
  <c r="Q492" i="1"/>
  <c r="Q760" i="1"/>
  <c r="Q493" i="1"/>
  <c r="Q494" i="1"/>
  <c r="Q1871" i="1"/>
  <c r="Q761" i="1"/>
  <c r="Q495" i="1"/>
  <c r="Q1872" i="1"/>
  <c r="Q1873" i="1"/>
  <c r="Q496" i="1"/>
  <c r="Q497" i="1"/>
  <c r="Q63" i="1"/>
  <c r="Q1874" i="1"/>
  <c r="Q1875" i="1"/>
  <c r="Q498" i="1"/>
  <c r="Q762" i="1"/>
  <c r="Q64" i="1"/>
  <c r="Q763" i="1"/>
  <c r="Q1876" i="1"/>
  <c r="Q1877" i="1"/>
  <c r="Q1878" i="1"/>
  <c r="Q499" i="1"/>
  <c r="Q500" i="1"/>
  <c r="Q501" i="1"/>
  <c r="Q502" i="1"/>
  <c r="Q503" i="1"/>
  <c r="Q65" i="1"/>
  <c r="Q1879" i="1"/>
  <c r="Q764" i="1"/>
  <c r="Q504" i="1"/>
  <c r="Q1880" i="1"/>
  <c r="Q765" i="1"/>
  <c r="Q66" i="1"/>
  <c r="Q505" i="1"/>
  <c r="Q1881" i="1"/>
  <c r="Q67" i="1"/>
  <c r="K506" i="1"/>
  <c r="Y444" i="1" l="1"/>
  <c r="AM1495" i="1"/>
  <c r="AP1495" i="1"/>
  <c r="AM1072" i="1"/>
  <c r="AP1072" i="1"/>
  <c r="AM75" i="1"/>
  <c r="AP75" i="1"/>
  <c r="V66" i="1"/>
  <c r="AL66" i="1"/>
  <c r="AL65" i="1"/>
  <c r="AM65" i="1" s="1"/>
  <c r="AL1876" i="1"/>
  <c r="AM1876" i="1" s="1"/>
  <c r="Y1875" i="1"/>
  <c r="AL1875" i="1"/>
  <c r="AL496" i="1"/>
  <c r="AL1871" i="1"/>
  <c r="AM1871" i="1" s="1"/>
  <c r="AL492" i="1"/>
  <c r="AM492" i="1" s="1"/>
  <c r="AL1869" i="1"/>
  <c r="AM1869" i="1" s="1"/>
  <c r="AL1867" i="1"/>
  <c r="AM1867" i="1" s="1"/>
  <c r="AV525" i="1"/>
  <c r="AL525" i="1"/>
  <c r="AL485" i="1"/>
  <c r="AM485" i="1" s="1"/>
  <c r="AL1860" i="1"/>
  <c r="AM1860" i="1" s="1"/>
  <c r="AL757" i="1"/>
  <c r="AM757" i="1" s="1"/>
  <c r="AL482" i="1"/>
  <c r="AM482" i="1" s="1"/>
  <c r="X756" i="1"/>
  <c r="AL756" i="1"/>
  <c r="AM756" i="1" s="1"/>
  <c r="AL479" i="1"/>
  <c r="AM479" i="1" s="1"/>
  <c r="AS1850" i="1"/>
  <c r="AL1850" i="1"/>
  <c r="AM1850" i="1" s="1"/>
  <c r="AW1846" i="1"/>
  <c r="AL1846" i="1"/>
  <c r="AM1846" i="1" s="1"/>
  <c r="AR476" i="1"/>
  <c r="AL476" i="1"/>
  <c r="AL1842" i="1"/>
  <c r="AM1842" i="1" s="1"/>
  <c r="AT751" i="1"/>
  <c r="AL751" i="1"/>
  <c r="AM751" i="1" s="1"/>
  <c r="AL469" i="1"/>
  <c r="AM469" i="1" s="1"/>
  <c r="AL1836" i="1"/>
  <c r="AM1836" i="1" s="1"/>
  <c r="AL750" i="1"/>
  <c r="AM750" i="1" s="1"/>
  <c r="AL1830" i="1"/>
  <c r="AM1830" i="1" s="1"/>
  <c r="AL1827" i="1"/>
  <c r="AM1827" i="1" s="1"/>
  <c r="Y1823" i="1"/>
  <c r="AL1823" i="1"/>
  <c r="AM1823" i="1" s="1"/>
  <c r="AR1821" i="1"/>
  <c r="AL1821" i="1"/>
  <c r="AM1821" i="1" s="1"/>
  <c r="AL59" i="1"/>
  <c r="AM59" i="1" s="1"/>
  <c r="AU456" i="1"/>
  <c r="AL456" i="1"/>
  <c r="AM456" i="1" s="1"/>
  <c r="AL1810" i="1"/>
  <c r="AT1807" i="1"/>
  <c r="AL1807" i="1"/>
  <c r="AM1807" i="1" s="1"/>
  <c r="X453" i="1"/>
  <c r="AL453" i="1"/>
  <c r="AR1801" i="1"/>
  <c r="AL1801" i="1"/>
  <c r="AM1801" i="1" s="1"/>
  <c r="AX1798" i="1"/>
  <c r="AL1798" i="1"/>
  <c r="AM1798" i="1" s="1"/>
  <c r="AL1794" i="1"/>
  <c r="AM1794" i="1" s="1"/>
  <c r="AX1791" i="1"/>
  <c r="AL1791" i="1"/>
  <c r="AM1791" i="1" s="1"/>
  <c r="AW1787" i="1"/>
  <c r="AL1787" i="1"/>
  <c r="AM1787" i="1" s="1"/>
  <c r="AL1782" i="1"/>
  <c r="AM1782" i="1" s="1"/>
  <c r="AX1779" i="1"/>
  <c r="AL1779" i="1"/>
  <c r="AM1779" i="1" s="1"/>
  <c r="AL1775" i="1"/>
  <c r="AM1775" i="1" s="1"/>
  <c r="AX441" i="1"/>
  <c r="AL441" i="1"/>
  <c r="AM441" i="1" s="1"/>
  <c r="AS1770" i="1"/>
  <c r="AL1770" i="1"/>
  <c r="AM1770" i="1" s="1"/>
  <c r="X1766" i="1"/>
  <c r="AL1766" i="1"/>
  <c r="AM1766" i="1" s="1"/>
  <c r="AT1763" i="1"/>
  <c r="AL1763" i="1"/>
  <c r="AM1763" i="1" s="1"/>
  <c r="AL1760" i="1"/>
  <c r="AM1760" i="1" s="1"/>
  <c r="AL436" i="1"/>
  <c r="AM436" i="1" s="1"/>
  <c r="AL435" i="1"/>
  <c r="AT1750" i="1"/>
  <c r="AL1750" i="1"/>
  <c r="AM1750" i="1" s="1"/>
  <c r="Y1744" i="1"/>
  <c r="AL1744" i="1"/>
  <c r="AM1744" i="1" s="1"/>
  <c r="AL1740" i="1"/>
  <c r="AM1740" i="1" s="1"/>
  <c r="AL429" i="1"/>
  <c r="AX426" i="1"/>
  <c r="AL426" i="1"/>
  <c r="AM426" i="1" s="1"/>
  <c r="AS56" i="1"/>
  <c r="AL56" i="1"/>
  <c r="AM56" i="1" s="1"/>
  <c r="AW1732" i="1"/>
  <c r="AL1732" i="1"/>
  <c r="AM1732" i="1" s="1"/>
  <c r="AW423" i="1"/>
  <c r="AL423" i="1"/>
  <c r="AR1726" i="1"/>
  <c r="AL1726" i="1"/>
  <c r="AW420" i="1"/>
  <c r="AL420" i="1"/>
  <c r="AM420" i="1" s="1"/>
  <c r="AL417" i="1"/>
  <c r="AM417" i="1" s="1"/>
  <c r="AL1715" i="1"/>
  <c r="AM1715" i="1" s="1"/>
  <c r="AL1712" i="1"/>
  <c r="AM1712" i="1" s="1"/>
  <c r="AL1709" i="1"/>
  <c r="AM1709" i="1" s="1"/>
  <c r="AX1705" i="1"/>
  <c r="AL1705" i="1"/>
  <c r="AM1705" i="1" s="1"/>
  <c r="AL1701" i="1"/>
  <c r="AM1701" i="1" s="1"/>
  <c r="AS406" i="1"/>
  <c r="AL406" i="1"/>
  <c r="AM406" i="1" s="1"/>
  <c r="AL1696" i="1"/>
  <c r="AM1696" i="1" s="1"/>
  <c r="AL1692" i="1"/>
  <c r="AM1692" i="1" s="1"/>
  <c r="X53" i="1"/>
  <c r="AL53" i="1"/>
  <c r="AR400" i="1"/>
  <c r="AL400" i="1"/>
  <c r="AM400" i="1" s="1"/>
  <c r="AW1684" i="1"/>
  <c r="AL1684" i="1"/>
  <c r="AM1684" i="1" s="1"/>
  <c r="AS731" i="1"/>
  <c r="AL731" i="1"/>
  <c r="AM731" i="1" s="1"/>
  <c r="AW730" i="1"/>
  <c r="AL730" i="1"/>
  <c r="AM730" i="1" s="1"/>
  <c r="AL1675" i="1"/>
  <c r="AM1675" i="1" s="1"/>
  <c r="AQ1673" i="1"/>
  <c r="AL1673" i="1"/>
  <c r="AM1673" i="1" s="1"/>
  <c r="AL395" i="1"/>
  <c r="AM395" i="1" s="1"/>
  <c r="AW49" i="1"/>
  <c r="AL49" i="1"/>
  <c r="AM49" i="1" s="1"/>
  <c r="AL388" i="1"/>
  <c r="AM388" i="1" s="1"/>
  <c r="AL1669" i="1"/>
  <c r="AM1669" i="1" s="1"/>
  <c r="AX48" i="1"/>
  <c r="AL48" i="1"/>
  <c r="AM48" i="1" s="1"/>
  <c r="AW381" i="1"/>
  <c r="AL381" i="1"/>
  <c r="AM381" i="1" s="1"/>
  <c r="AL1659" i="1"/>
  <c r="AM1659" i="1" s="1"/>
  <c r="AT377" i="1"/>
  <c r="AL377" i="1"/>
  <c r="AM377" i="1" s="1"/>
  <c r="AS727" i="1"/>
  <c r="AL727" i="1"/>
  <c r="AM727" i="1" s="1"/>
  <c r="AW1651" i="1"/>
  <c r="AL1651" i="1"/>
  <c r="AM1651" i="1" s="1"/>
  <c r="AW1648" i="1"/>
  <c r="AL1648" i="1"/>
  <c r="AM1648" i="1" s="1"/>
  <c r="AL373" i="1"/>
  <c r="AM373" i="1" s="1"/>
  <c r="X725" i="1"/>
  <c r="AL725" i="1"/>
  <c r="AM725" i="1" s="1"/>
  <c r="X1642" i="1"/>
  <c r="AL1642" i="1"/>
  <c r="AM1642" i="1" s="1"/>
  <c r="AL367" i="1"/>
  <c r="AM367" i="1" s="1"/>
  <c r="AL45" i="1"/>
  <c r="AW44" i="1"/>
  <c r="AL44" i="1"/>
  <c r="AW724" i="1"/>
  <c r="AL724" i="1"/>
  <c r="AM724" i="1" s="1"/>
  <c r="AV43" i="1"/>
  <c r="AL43" i="1"/>
  <c r="AM43" i="1" s="1"/>
  <c r="AT359" i="1"/>
  <c r="AL359" i="1"/>
  <c r="AM359" i="1" s="1"/>
  <c r="AL357" i="1"/>
  <c r="AM357" i="1" s="1"/>
  <c r="AL356" i="1"/>
  <c r="AM356" i="1" s="1"/>
  <c r="AT355" i="1"/>
  <c r="AL355" i="1"/>
  <c r="AM355" i="1" s="1"/>
  <c r="AL1622" i="1"/>
  <c r="AM1622" i="1" s="1"/>
  <c r="AL352" i="1"/>
  <c r="AM352" i="1" s="1"/>
  <c r="AR1617" i="1"/>
  <c r="AL1617" i="1"/>
  <c r="AM1617" i="1" s="1"/>
  <c r="AL1613" i="1"/>
  <c r="AM1613" i="1" s="1"/>
  <c r="AT1611" i="1"/>
  <c r="AL1611" i="1"/>
  <c r="AM1611" i="1" s="1"/>
  <c r="AW347" i="1"/>
  <c r="AL347" i="1"/>
  <c r="AM347" i="1" s="1"/>
  <c r="AS1605" i="1"/>
  <c r="AL1605" i="1"/>
  <c r="AM1605" i="1" s="1"/>
  <c r="AW41" i="1"/>
  <c r="AL41" i="1"/>
  <c r="AM41" i="1" s="1"/>
  <c r="AX341" i="1"/>
  <c r="AL341" i="1"/>
  <c r="AS340" i="1"/>
  <c r="AL340" i="1"/>
  <c r="AM340" i="1" s="1"/>
  <c r="AW1597" i="1"/>
  <c r="AL1597" i="1"/>
  <c r="AM1597" i="1" s="1"/>
  <c r="AW1595" i="1"/>
  <c r="AL1595" i="1"/>
  <c r="AM1595" i="1" s="1"/>
  <c r="AX334" i="1"/>
  <c r="AL334" i="1"/>
  <c r="AM334" i="1" s="1"/>
  <c r="AT1589" i="1"/>
  <c r="AL1589" i="1"/>
  <c r="AM1589" i="1" s="1"/>
  <c r="Y1586" i="1"/>
  <c r="AL1586" i="1"/>
  <c r="AM1586" i="1" s="1"/>
  <c r="AL1584" i="1"/>
  <c r="AM1584" i="1" s="1"/>
  <c r="AR1580" i="1"/>
  <c r="AL1580" i="1"/>
  <c r="AM1580" i="1" s="1"/>
  <c r="X1578" i="1"/>
  <c r="AL1578" i="1"/>
  <c r="AM1578" i="1" s="1"/>
  <c r="Y1576" i="1"/>
  <c r="AL1576" i="1"/>
  <c r="AM1576" i="1" s="1"/>
  <c r="AL1574" i="1"/>
  <c r="AU1570" i="1"/>
  <c r="AL1570" i="1"/>
  <c r="AM1570" i="1" s="1"/>
  <c r="AL715" i="1"/>
  <c r="AM715" i="1" s="1"/>
  <c r="AX714" i="1"/>
  <c r="AL714" i="1"/>
  <c r="AM714" i="1" s="1"/>
  <c r="AR1565" i="1"/>
  <c r="AL1565" i="1"/>
  <c r="AM1565" i="1" s="1"/>
  <c r="AL778" i="1"/>
  <c r="Y1561" i="1"/>
  <c r="AL1561" i="1"/>
  <c r="AM1561" i="1" s="1"/>
  <c r="AL1556" i="1"/>
  <c r="AM1556" i="1" s="1"/>
  <c r="AL711" i="1"/>
  <c r="AM711" i="1" s="1"/>
  <c r="AW1552" i="1"/>
  <c r="AL1552" i="1"/>
  <c r="AS308" i="1"/>
  <c r="AL308" i="1"/>
  <c r="W1545" i="1"/>
  <c r="AL1545" i="1"/>
  <c r="AW304" i="1"/>
  <c r="AL304" i="1"/>
  <c r="AM304" i="1" s="1"/>
  <c r="AV303" i="1"/>
  <c r="AL303" i="1"/>
  <c r="AU1538" i="1"/>
  <c r="AL1538" i="1"/>
  <c r="AW1535" i="1"/>
  <c r="AL1535" i="1"/>
  <c r="AM1535" i="1" s="1"/>
  <c r="AR1533" i="1"/>
  <c r="AL1533" i="1"/>
  <c r="AL1530" i="1"/>
  <c r="AM1530" i="1" s="1"/>
  <c r="AL294" i="1"/>
  <c r="AM294" i="1" s="1"/>
  <c r="AL291" i="1"/>
  <c r="AM291" i="1" s="1"/>
  <c r="AL288" i="1"/>
  <c r="AR707" i="1"/>
  <c r="AL707" i="1"/>
  <c r="AM707" i="1" s="1"/>
  <c r="AW286" i="1"/>
  <c r="AL286" i="1"/>
  <c r="AM286" i="1" s="1"/>
  <c r="AL1518" i="1"/>
  <c r="AM1518" i="1" s="1"/>
  <c r="AW1517" i="1"/>
  <c r="AL1517" i="1"/>
  <c r="AM1517" i="1" s="1"/>
  <c r="Y1515" i="1"/>
  <c r="AL1515" i="1"/>
  <c r="AM1515" i="1" s="1"/>
  <c r="AL1512" i="1"/>
  <c r="AM1512" i="1" s="1"/>
  <c r="AX280" i="1"/>
  <c r="AL280" i="1"/>
  <c r="AM280" i="1" s="1"/>
  <c r="AL1509" i="1"/>
  <c r="AM1509" i="1" s="1"/>
  <c r="AL275" i="1"/>
  <c r="AM275" i="1" s="1"/>
  <c r="AL34" i="1"/>
  <c r="AM34" i="1" s="1"/>
  <c r="AL1504" i="1"/>
  <c r="AM1504" i="1" s="1"/>
  <c r="AL1500" i="1"/>
  <c r="AU1497" i="1"/>
  <c r="AL1497" i="1"/>
  <c r="AM1497" i="1" s="1"/>
  <c r="AQ1493" i="1"/>
  <c r="AL1493" i="1"/>
  <c r="AM1493" i="1" s="1"/>
  <c r="AL266" i="1"/>
  <c r="AM266" i="1" s="1"/>
  <c r="AL1488" i="1"/>
  <c r="AM1488" i="1" s="1"/>
  <c r="AR263" i="1"/>
  <c r="AL263" i="1"/>
  <c r="AM263" i="1" s="1"/>
  <c r="AL1485" i="1"/>
  <c r="AM1485" i="1" s="1"/>
  <c r="AW1481" i="1"/>
  <c r="AL1481" i="1"/>
  <c r="AM1481" i="1" s="1"/>
  <c r="AT1479" i="1"/>
  <c r="AL1479" i="1"/>
  <c r="AM1479" i="1" s="1"/>
  <c r="AV1475" i="1"/>
  <c r="AL1475" i="1"/>
  <c r="AM1475" i="1" s="1"/>
  <c r="AQ256" i="1"/>
  <c r="AL256" i="1"/>
  <c r="AW254" i="1"/>
  <c r="AL254" i="1"/>
  <c r="AM254" i="1" s="1"/>
  <c r="AS251" i="1"/>
  <c r="AL251" i="1"/>
  <c r="AM251" i="1" s="1"/>
  <c r="AT249" i="1"/>
  <c r="AL249" i="1"/>
  <c r="AM249" i="1" s="1"/>
  <c r="AL1467" i="1"/>
  <c r="AM1467" i="1" s="1"/>
  <c r="AL1465" i="1"/>
  <c r="AM1465" i="1" s="1"/>
  <c r="AX1462" i="1"/>
  <c r="AL1462" i="1"/>
  <c r="AM1462" i="1" s="1"/>
  <c r="AS1459" i="1"/>
  <c r="AL1459" i="1"/>
  <c r="AM1459" i="1" s="1"/>
  <c r="Y242" i="1"/>
  <c r="AL242" i="1"/>
  <c r="AM242" i="1" s="1"/>
  <c r="AQ241" i="1"/>
  <c r="AL241" i="1"/>
  <c r="AM241" i="1" s="1"/>
  <c r="AL1451" i="1"/>
  <c r="AM1451" i="1" s="1"/>
  <c r="AL1448" i="1"/>
  <c r="AL1445" i="1"/>
  <c r="V26" i="1"/>
  <c r="AL26" i="1"/>
  <c r="AM26" i="1" s="1"/>
  <c r="AL236" i="1"/>
  <c r="AM236" i="1" s="1"/>
  <c r="AL232" i="1"/>
  <c r="AM232" i="1" s="1"/>
  <c r="AL1439" i="1"/>
  <c r="AM1439" i="1" s="1"/>
  <c r="Y1437" i="1"/>
  <c r="AL1437" i="1"/>
  <c r="AM1437" i="1" s="1"/>
  <c r="AL696" i="1"/>
  <c r="AM696" i="1" s="1"/>
  <c r="W227" i="1"/>
  <c r="AL227" i="1"/>
  <c r="AM227" i="1" s="1"/>
  <c r="AR1428" i="1"/>
  <c r="AL1428" i="1"/>
  <c r="AW1423" i="1"/>
  <c r="AL1423" i="1"/>
  <c r="AM1423" i="1" s="1"/>
  <c r="AV25" i="1"/>
  <c r="AL25" i="1"/>
  <c r="AM25" i="1" s="1"/>
  <c r="AL1421" i="1"/>
  <c r="AR1416" i="1"/>
  <c r="AL1416" i="1"/>
  <c r="AM1416" i="1" s="1"/>
  <c r="AL1414" i="1"/>
  <c r="AM1414" i="1" s="1"/>
  <c r="AL214" i="1"/>
  <c r="AM214" i="1" s="1"/>
  <c r="AT1411" i="1"/>
  <c r="AL1411" i="1"/>
  <c r="X212" i="1"/>
  <c r="AL212" i="1"/>
  <c r="AM212" i="1" s="1"/>
  <c r="AQ1406" i="1"/>
  <c r="AL1406" i="1"/>
  <c r="AW693" i="1"/>
  <c r="AL693" i="1"/>
  <c r="AM693" i="1" s="1"/>
  <c r="AS1403" i="1"/>
  <c r="AL1403" i="1"/>
  <c r="AM1403" i="1" s="1"/>
  <c r="AQ205" i="1"/>
  <c r="AL205" i="1"/>
  <c r="AM205" i="1" s="1"/>
  <c r="X204" i="1"/>
  <c r="AL204" i="1"/>
  <c r="AM204" i="1" s="1"/>
  <c r="AW1399" i="1"/>
  <c r="AL1399" i="1"/>
  <c r="AM1399" i="1" s="1"/>
  <c r="AW201" i="1"/>
  <c r="AL201" i="1"/>
  <c r="AM201" i="1" s="1"/>
  <c r="AS1392" i="1"/>
  <c r="AL1392" i="1"/>
  <c r="W199" i="1"/>
  <c r="AL199" i="1"/>
  <c r="AM199" i="1" s="1"/>
  <c r="AW1387" i="1"/>
  <c r="AL1387" i="1"/>
  <c r="AM1387" i="1" s="1"/>
  <c r="AW1385" i="1"/>
  <c r="AL1385" i="1"/>
  <c r="AM1385" i="1" s="1"/>
  <c r="AS194" i="1"/>
  <c r="AL194" i="1"/>
  <c r="AM194" i="1" s="1"/>
  <c r="AS1381" i="1"/>
  <c r="AL1381" i="1"/>
  <c r="AM1381" i="1" s="1"/>
  <c r="AL191" i="1"/>
  <c r="AM191" i="1" s="1"/>
  <c r="AL1377" i="1"/>
  <c r="AM1377" i="1" s="1"/>
  <c r="AL1374" i="1"/>
  <c r="AM1374" i="1" s="1"/>
  <c r="AL1372" i="1"/>
  <c r="AM1372" i="1" s="1"/>
  <c r="AL682" i="1"/>
  <c r="AM682" i="1" s="1"/>
  <c r="AQ1368" i="1"/>
  <c r="AL1368" i="1"/>
  <c r="AM1368" i="1" s="1"/>
  <c r="AL182" i="1"/>
  <c r="AM182" i="1" s="1"/>
  <c r="AL1361" i="1"/>
  <c r="AM1361" i="1" s="1"/>
  <c r="AS178" i="1"/>
  <c r="AL178" i="1"/>
  <c r="AM178" i="1" s="1"/>
  <c r="Y1359" i="1"/>
  <c r="AL1359" i="1"/>
  <c r="AM1359" i="1" s="1"/>
  <c r="AL173" i="1"/>
  <c r="AM173" i="1" s="1"/>
  <c r="AL171" i="1"/>
  <c r="AL169" i="1"/>
  <c r="AM169" i="1" s="1"/>
  <c r="AL1352" i="1"/>
  <c r="AM1352" i="1" s="1"/>
  <c r="X164" i="1"/>
  <c r="AL164" i="1"/>
  <c r="AR162" i="1"/>
  <c r="AL162" i="1"/>
  <c r="AM162" i="1" s="1"/>
  <c r="AT160" i="1"/>
  <c r="AL160" i="1"/>
  <c r="AL1342" i="1"/>
  <c r="AM1342" i="1" s="1"/>
  <c r="W159" i="1"/>
  <c r="AL159" i="1"/>
  <c r="AM159" i="1" s="1"/>
  <c r="AW1334" i="1"/>
  <c r="AL1334" i="1"/>
  <c r="AM1334" i="1" s="1"/>
  <c r="AR672" i="1"/>
  <c r="AL672" i="1"/>
  <c r="AM672" i="1" s="1"/>
  <c r="AL1330" i="1"/>
  <c r="AQ1328" i="1"/>
  <c r="AL1328" i="1"/>
  <c r="AM1328" i="1" s="1"/>
  <c r="X1326" i="1"/>
  <c r="AL1326" i="1"/>
  <c r="AL152" i="1"/>
  <c r="AM152" i="1" s="1"/>
  <c r="AS1322" i="1"/>
  <c r="AL1322" i="1"/>
  <c r="AM1322" i="1" s="1"/>
  <c r="AL1318" i="1"/>
  <c r="AM1318" i="1" s="1"/>
  <c r="Y146" i="1"/>
  <c r="AL146" i="1"/>
  <c r="AM146" i="1" s="1"/>
  <c r="AL1313" i="1"/>
  <c r="AM1313" i="1" s="1"/>
  <c r="AT144" i="1"/>
  <c r="AL144" i="1"/>
  <c r="AM144" i="1" s="1"/>
  <c r="AQ142" i="1"/>
  <c r="AL142" i="1"/>
  <c r="AM142" i="1" s="1"/>
  <c r="AT664" i="1"/>
  <c r="AL664" i="1"/>
  <c r="AM664" i="1" s="1"/>
  <c r="AL1308" i="1"/>
  <c r="AM1308" i="1" s="1"/>
  <c r="AL1305" i="1"/>
  <c r="AM1305" i="1" s="1"/>
  <c r="AL1302" i="1"/>
  <c r="AM1302" i="1" s="1"/>
  <c r="AL1301" i="1"/>
  <c r="AM1301" i="1" s="1"/>
  <c r="AL133" i="1"/>
  <c r="AM133" i="1" s="1"/>
  <c r="AS1295" i="1"/>
  <c r="AL1295" i="1"/>
  <c r="AM1295" i="1" s="1"/>
  <c r="AL1292" i="1"/>
  <c r="AM1292" i="1" s="1"/>
  <c r="AX659" i="1"/>
  <c r="AL659" i="1"/>
  <c r="AM659" i="1" s="1"/>
  <c r="AQ1288" i="1"/>
  <c r="AL1288" i="1"/>
  <c r="AM1288" i="1" s="1"/>
  <c r="AU1284" i="1"/>
  <c r="AL1284" i="1"/>
  <c r="AW126" i="1"/>
  <c r="AL126" i="1"/>
  <c r="AM126" i="1" s="1"/>
  <c r="AS1280" i="1"/>
  <c r="AL1280" i="1"/>
  <c r="AM1280" i="1" s="1"/>
  <c r="AL124" i="1"/>
  <c r="AM124" i="1" s="1"/>
  <c r="AL17" i="1"/>
  <c r="AM17" i="1" s="1"/>
  <c r="AL121" i="1"/>
  <c r="AM121" i="1" s="1"/>
  <c r="AL1271" i="1"/>
  <c r="AM1271" i="1" s="1"/>
  <c r="AL1267" i="1"/>
  <c r="AM1267" i="1" s="1"/>
  <c r="Y1265" i="1"/>
  <c r="AL1265" i="1"/>
  <c r="AM1265" i="1" s="1"/>
  <c r="AW117" i="1"/>
  <c r="AL117" i="1"/>
  <c r="AM117" i="1" s="1"/>
  <c r="AX1263" i="1"/>
  <c r="AL1263" i="1"/>
  <c r="AM1263" i="1" s="1"/>
  <c r="AL111" i="1"/>
  <c r="AM111" i="1" s="1"/>
  <c r="AL1260" i="1"/>
  <c r="AM1260" i="1" s="1"/>
  <c r="AL109" i="1"/>
  <c r="AM109" i="1" s="1"/>
  <c r="AL106" i="1"/>
  <c r="AM106" i="1" s="1"/>
  <c r="AW103" i="1"/>
  <c r="AL103" i="1"/>
  <c r="AM103" i="1" s="1"/>
  <c r="AU1250" i="1"/>
  <c r="AL1250" i="1"/>
  <c r="AM1250" i="1" s="1"/>
  <c r="X1246" i="1"/>
  <c r="AL1246" i="1"/>
  <c r="AM1246" i="1" s="1"/>
  <c r="AW1243" i="1"/>
  <c r="AL1243" i="1"/>
  <c r="AM1243" i="1" s="1"/>
  <c r="AW1239" i="1"/>
  <c r="AL1239" i="1"/>
  <c r="AS1237" i="1"/>
  <c r="AL1237" i="1"/>
  <c r="AM1237" i="1" s="1"/>
  <c r="AL1234" i="1"/>
  <c r="AM1234" i="1" s="1"/>
  <c r="AL98" i="1"/>
  <c r="AM98" i="1" s="1"/>
  <c r="AL1229" i="1"/>
  <c r="AL95" i="1"/>
  <c r="AL1225" i="1"/>
  <c r="AL1223" i="1"/>
  <c r="AM1223" i="1" s="1"/>
  <c r="AU1222" i="1"/>
  <c r="AL1222" i="1"/>
  <c r="AR1218" i="1"/>
  <c r="AL1218" i="1"/>
  <c r="AM1218" i="1" s="1"/>
  <c r="AL1216" i="1"/>
  <c r="AM1216" i="1" s="1"/>
  <c r="AW649" i="1"/>
  <c r="AL649" i="1"/>
  <c r="AM649" i="1" s="1"/>
  <c r="AL648" i="1"/>
  <c r="AM648" i="1" s="1"/>
  <c r="AT1210" i="1"/>
  <c r="AL1210" i="1"/>
  <c r="AL1206" i="1"/>
  <c r="AM1206" i="1" s="1"/>
  <c r="AL1202" i="1"/>
  <c r="AM1202" i="1" s="1"/>
  <c r="AL645" i="1"/>
  <c r="AW1197" i="1"/>
  <c r="AL1197" i="1"/>
  <c r="AM1197" i="1" s="1"/>
  <c r="AW1193" i="1"/>
  <c r="AL1193" i="1"/>
  <c r="AU643" i="1"/>
  <c r="AL643" i="1"/>
  <c r="W1185" i="1"/>
  <c r="AL1185" i="1"/>
  <c r="AM1185" i="1" s="1"/>
  <c r="AL1182" i="1"/>
  <c r="AM1182" i="1" s="1"/>
  <c r="AL1179" i="1"/>
  <c r="AM1179" i="1" s="1"/>
  <c r="AU640" i="1"/>
  <c r="AL640" i="1"/>
  <c r="AL1171" i="1"/>
  <c r="AU638" i="1"/>
  <c r="AL638" i="1"/>
  <c r="AM638" i="1" s="1"/>
  <c r="AU1164" i="1"/>
  <c r="AL1164" i="1"/>
  <c r="AQ1160" i="1"/>
  <c r="AL1160" i="1"/>
  <c r="AU1156" i="1"/>
  <c r="AL1156" i="1"/>
  <c r="AT1152" i="1"/>
  <c r="AL1152" i="1"/>
  <c r="AW635" i="1"/>
  <c r="AL635" i="1"/>
  <c r="AL633" i="1"/>
  <c r="AL1143" i="1"/>
  <c r="AM1143" i="1" s="1"/>
  <c r="AL1139" i="1"/>
  <c r="AM1139" i="1" s="1"/>
  <c r="AL1134" i="1"/>
  <c r="AM1134" i="1" s="1"/>
  <c r="AU854" i="1"/>
  <c r="AL854" i="1"/>
  <c r="AU1128" i="1"/>
  <c r="AL1128" i="1"/>
  <c r="AW1125" i="1"/>
  <c r="AL1125" i="1"/>
  <c r="AM1125" i="1" s="1"/>
  <c r="AW1121" i="1"/>
  <c r="AL1121" i="1"/>
  <c r="AM1121" i="1" s="1"/>
  <c r="AS1117" i="1"/>
  <c r="AL1117" i="1"/>
  <c r="AM1117" i="1" s="1"/>
  <c r="W1113" i="1"/>
  <c r="AL1113" i="1"/>
  <c r="AM1113" i="1" s="1"/>
  <c r="AU627" i="1"/>
  <c r="AL627" i="1"/>
  <c r="AL1107" i="1"/>
  <c r="AM1107" i="1" s="1"/>
  <c r="AW1105" i="1"/>
  <c r="AL1105" i="1"/>
  <c r="AM1105" i="1" s="1"/>
  <c r="AX1102" i="1"/>
  <c r="AL1102" i="1"/>
  <c r="AL1099" i="1"/>
  <c r="AM1099" i="1" s="1"/>
  <c r="AU622" i="1"/>
  <c r="AL622" i="1"/>
  <c r="AM622" i="1" s="1"/>
  <c r="AQ1092" i="1"/>
  <c r="AL1092" i="1"/>
  <c r="AL1090" i="1"/>
  <c r="AW618" i="1"/>
  <c r="AL618" i="1"/>
  <c r="AR1085" i="1"/>
  <c r="AL1085" i="1"/>
  <c r="AM1085" i="1" s="1"/>
  <c r="AQ614" i="1"/>
  <c r="AL614" i="1"/>
  <c r="AM614" i="1" s="1"/>
  <c r="AT1080" i="1"/>
  <c r="AL1080" i="1"/>
  <c r="AL1075" i="1"/>
  <c r="AM1075" i="1" s="1"/>
  <c r="AX612" i="1"/>
  <c r="AL612" i="1"/>
  <c r="AQ1068" i="1"/>
  <c r="AL1068" i="1"/>
  <c r="AM1068" i="1" s="1"/>
  <c r="AT810" i="1"/>
  <c r="AL810" i="1"/>
  <c r="W1061" i="1"/>
  <c r="AL1061" i="1"/>
  <c r="AM1061" i="1" s="1"/>
  <c r="AU611" i="1"/>
  <c r="AL611" i="1"/>
  <c r="AM611" i="1" s="1"/>
  <c r="AW1053" i="1"/>
  <c r="AL1053" i="1"/>
  <c r="AM1053" i="1" s="1"/>
  <c r="AR1049" i="1"/>
  <c r="AL1049" i="1"/>
  <c r="AM1049" i="1" s="1"/>
  <c r="W1045" i="1"/>
  <c r="AL1045" i="1"/>
  <c r="AM1045" i="1" s="1"/>
  <c r="Y1042" i="1"/>
  <c r="AL1042" i="1"/>
  <c r="AW1037" i="1"/>
  <c r="AL1037" i="1"/>
  <c r="AM1037" i="1" s="1"/>
  <c r="AL1034" i="1"/>
  <c r="W607" i="1"/>
  <c r="AL607" i="1"/>
  <c r="AX1026" i="1"/>
  <c r="AL1026" i="1"/>
  <c r="AL1023" i="1"/>
  <c r="AM1023" i="1" s="1"/>
  <c r="AL1019" i="1"/>
  <c r="AM1019" i="1" s="1"/>
  <c r="Y1014" i="1"/>
  <c r="AL1014" i="1"/>
  <c r="AM1014" i="1" s="1"/>
  <c r="AL1011" i="1"/>
  <c r="AM1011" i="1" s="1"/>
  <c r="Y604" i="1"/>
  <c r="AL604" i="1"/>
  <c r="AM604" i="1" s="1"/>
  <c r="AR1004" i="1"/>
  <c r="AL1004" i="1"/>
  <c r="AM1004" i="1" s="1"/>
  <c r="AU1001" i="1"/>
  <c r="AL1001" i="1"/>
  <c r="AM1001" i="1" s="1"/>
  <c r="X997" i="1"/>
  <c r="AL997" i="1"/>
  <c r="AM997" i="1" s="1"/>
  <c r="AW602" i="1"/>
  <c r="AL602" i="1"/>
  <c r="AT992" i="1"/>
  <c r="AL992" i="1"/>
  <c r="AQ988" i="1"/>
  <c r="AL988" i="1"/>
  <c r="AT984" i="1"/>
  <c r="AL984" i="1"/>
  <c r="X981" i="1"/>
  <c r="AL981" i="1"/>
  <c r="AM981" i="1" s="1"/>
  <c r="AL978" i="1"/>
  <c r="AM978" i="1" s="1"/>
  <c r="AL975" i="1"/>
  <c r="AM975" i="1" s="1"/>
  <c r="AL971" i="1"/>
  <c r="AM971" i="1" s="1"/>
  <c r="AL967" i="1"/>
  <c r="AM967" i="1" s="1"/>
  <c r="AL963" i="1"/>
  <c r="AW961" i="1"/>
  <c r="AL961" i="1"/>
  <c r="AV594" i="1"/>
  <c r="AL594" i="1"/>
  <c r="AU592" i="1"/>
  <c r="AL592" i="1"/>
  <c r="AR953" i="1"/>
  <c r="AL953" i="1"/>
  <c r="AM953" i="1" s="1"/>
  <c r="Y950" i="1"/>
  <c r="AL950" i="1"/>
  <c r="AM950" i="1" s="1"/>
  <c r="AW948" i="1"/>
  <c r="AL948" i="1"/>
  <c r="AW945" i="1"/>
  <c r="AL945" i="1"/>
  <c r="AM945" i="1" s="1"/>
  <c r="AW941" i="1"/>
  <c r="AL941" i="1"/>
  <c r="AL790" i="1"/>
  <c r="AV936" i="1"/>
  <c r="AL936" i="1"/>
  <c r="AM936" i="1" s="1"/>
  <c r="AU583" i="1"/>
  <c r="AL583" i="1"/>
  <c r="AL931" i="1"/>
  <c r="AM931" i="1" s="1"/>
  <c r="AL927" i="1"/>
  <c r="AM927" i="1" s="1"/>
  <c r="AL518" i="1"/>
  <c r="AL514" i="1"/>
  <c r="AM514" i="1" s="1"/>
  <c r="AL513" i="1"/>
  <c r="AM513" i="1" s="1"/>
  <c r="AL4" i="1"/>
  <c r="AL80" i="1"/>
  <c r="AM80" i="1" s="1"/>
  <c r="AL78" i="1"/>
  <c r="AL77" i="1"/>
  <c r="AL551" i="1"/>
  <c r="AL3" i="1"/>
  <c r="AL814" i="1"/>
  <c r="AM544" i="1"/>
  <c r="AP544" i="1"/>
  <c r="AM820" i="1"/>
  <c r="AP820" i="1"/>
  <c r="AL512" i="1"/>
  <c r="AL765" i="1"/>
  <c r="AM765" i="1" s="1"/>
  <c r="AL503" i="1"/>
  <c r="AM503" i="1" s="1"/>
  <c r="AL763" i="1"/>
  <c r="AM763" i="1" s="1"/>
  <c r="AL1874" i="1"/>
  <c r="AM1874" i="1" s="1"/>
  <c r="AL1872" i="1"/>
  <c r="AM1872" i="1" s="1"/>
  <c r="AL494" i="1"/>
  <c r="AM494" i="1" s="1"/>
  <c r="AL759" i="1"/>
  <c r="AL1868" i="1"/>
  <c r="AM1868" i="1" s="1"/>
  <c r="AL62" i="1"/>
  <c r="AM62" i="1" s="1"/>
  <c r="AL1865" i="1"/>
  <c r="AM1865" i="1" s="1"/>
  <c r="AL1863" i="1"/>
  <c r="AM1863" i="1" s="1"/>
  <c r="AL484" i="1"/>
  <c r="AM484" i="1" s="1"/>
  <c r="AL1858" i="1"/>
  <c r="AL60" i="1"/>
  <c r="AM60" i="1" s="1"/>
  <c r="AL755" i="1"/>
  <c r="AM755" i="1" s="1"/>
  <c r="AL1853" i="1"/>
  <c r="AM1853" i="1" s="1"/>
  <c r="AL1849" i="1"/>
  <c r="AM1849" i="1" s="1"/>
  <c r="AL753" i="1"/>
  <c r="AM753" i="1" s="1"/>
  <c r="AL1843" i="1"/>
  <c r="AM1843" i="1" s="1"/>
  <c r="AL472" i="1"/>
  <c r="AM472" i="1" s="1"/>
  <c r="AL1841" i="1"/>
  <c r="AM1841" i="1" s="1"/>
  <c r="AL1839" i="1"/>
  <c r="AM1839" i="1" s="1"/>
  <c r="AL466" i="1"/>
  <c r="AM466" i="1" s="1"/>
  <c r="AL749" i="1"/>
  <c r="AM749" i="1" s="1"/>
  <c r="AL1829" i="1"/>
  <c r="AM1829" i="1" s="1"/>
  <c r="AL1826" i="1"/>
  <c r="AM1826" i="1" s="1"/>
  <c r="AL1822" i="1"/>
  <c r="AL747" i="1"/>
  <c r="AM747" i="1" s="1"/>
  <c r="AL459" i="1"/>
  <c r="AL1816" i="1"/>
  <c r="AL1809" i="1"/>
  <c r="AM1809" i="1" s="1"/>
  <c r="AL1805" i="1"/>
  <c r="AM1805" i="1" s="1"/>
  <c r="AL452" i="1"/>
  <c r="AM452" i="1" s="1"/>
  <c r="AL451" i="1"/>
  <c r="AM451" i="1" s="1"/>
  <c r="AL449" i="1"/>
  <c r="AM449" i="1" s="1"/>
  <c r="AL447" i="1"/>
  <c r="AM447" i="1" s="1"/>
  <c r="AL1790" i="1"/>
  <c r="AM1790" i="1" s="1"/>
  <c r="AL1786" i="1"/>
  <c r="AM1786" i="1" s="1"/>
  <c r="AL743" i="1"/>
  <c r="AM743" i="1" s="1"/>
  <c r="AL1778" i="1"/>
  <c r="AM1778" i="1" s="1"/>
  <c r="AL1774" i="1"/>
  <c r="AM1774" i="1" s="1"/>
  <c r="AL1771" i="1"/>
  <c r="AM1771" i="1" s="1"/>
  <c r="AL1769" i="1"/>
  <c r="AM1769" i="1" s="1"/>
  <c r="AL1765" i="1"/>
  <c r="AM1765" i="1" s="1"/>
  <c r="AL1762" i="1"/>
  <c r="AL437" i="1"/>
  <c r="AL1756" i="1"/>
  <c r="AM1756" i="1" s="1"/>
  <c r="AL434" i="1"/>
  <c r="AM434" i="1" s="1"/>
  <c r="AL1749" i="1"/>
  <c r="AM1749" i="1" s="1"/>
  <c r="AL433" i="1"/>
  <c r="AM433" i="1" s="1"/>
  <c r="AL1739" i="1"/>
  <c r="AM1739" i="1" s="1"/>
  <c r="AL1736" i="1"/>
  <c r="AM1736" i="1" s="1"/>
  <c r="AL736" i="1"/>
  <c r="AM736" i="1" s="1"/>
  <c r="AL1734" i="1"/>
  <c r="AL1731" i="1"/>
  <c r="AM1731" i="1" s="1"/>
  <c r="AL1728" i="1"/>
  <c r="AM1728" i="1" s="1"/>
  <c r="AL1722" i="1"/>
  <c r="AM1722" i="1" s="1"/>
  <c r="AL1718" i="1"/>
  <c r="AM1718" i="1" s="1"/>
  <c r="AL1717" i="1"/>
  <c r="AM1717" i="1" s="1"/>
  <c r="AL1714" i="1"/>
  <c r="AM1714" i="1" s="1"/>
  <c r="AL1711" i="1"/>
  <c r="AM1711" i="1" s="1"/>
  <c r="AL1707" i="1"/>
  <c r="AM1707" i="1" s="1"/>
  <c r="AL549" i="1"/>
  <c r="AL409" i="1"/>
  <c r="AL404" i="1"/>
  <c r="AM404" i="1" s="1"/>
  <c r="AL402" i="1"/>
  <c r="AM402" i="1" s="1"/>
  <c r="AL401" i="1"/>
  <c r="AM401" i="1" s="1"/>
  <c r="AL1688" i="1"/>
  <c r="AM1688" i="1" s="1"/>
  <c r="AL734" i="1"/>
  <c r="AM734" i="1" s="1"/>
  <c r="AL50" i="1"/>
  <c r="AM50" i="1" s="1"/>
  <c r="AL1681" i="1"/>
  <c r="AM1681" i="1" s="1"/>
  <c r="AL1677" i="1"/>
  <c r="AM1677" i="1" s="1"/>
  <c r="AL398" i="1"/>
  <c r="AM398" i="1" s="1"/>
  <c r="AL1672" i="1"/>
  <c r="AM1672" i="1" s="1"/>
  <c r="AL394" i="1"/>
  <c r="AM394" i="1" s="1"/>
  <c r="AL390" i="1"/>
  <c r="AM390" i="1" s="1"/>
  <c r="AL729" i="1"/>
  <c r="AM729" i="1" s="1"/>
  <c r="AL385" i="1"/>
  <c r="AM385" i="1" s="1"/>
  <c r="AL1665" i="1"/>
  <c r="AM1665" i="1" s="1"/>
  <c r="AL380" i="1"/>
  <c r="AL728" i="1"/>
  <c r="AM728" i="1" s="1"/>
  <c r="AL1656" i="1"/>
  <c r="AM1656" i="1" s="1"/>
  <c r="AL1653" i="1"/>
  <c r="AM1653" i="1" s="1"/>
  <c r="AL376" i="1"/>
  <c r="AM376" i="1" s="1"/>
  <c r="AL1647" i="1"/>
  <c r="AM1647" i="1" s="1"/>
  <c r="AL47" i="1"/>
  <c r="AM47" i="1" s="1"/>
  <c r="AL46" i="1"/>
  <c r="AL1639" i="1"/>
  <c r="AM1639" i="1" s="1"/>
  <c r="AL366" i="1"/>
  <c r="AM366" i="1" s="1"/>
  <c r="AL775" i="1"/>
  <c r="AL364" i="1"/>
  <c r="AM364" i="1" s="1"/>
  <c r="AL1633" i="1"/>
  <c r="AM1633" i="1" s="1"/>
  <c r="AL361" i="1"/>
  <c r="AM361" i="1" s="1"/>
  <c r="AL1630" i="1"/>
  <c r="AM1630" i="1" s="1"/>
  <c r="AL722" i="1"/>
  <c r="AM722" i="1" s="1"/>
  <c r="AL1626" i="1"/>
  <c r="AM1626" i="1" s="1"/>
  <c r="AL354" i="1"/>
  <c r="AM354" i="1" s="1"/>
  <c r="AL1621" i="1"/>
  <c r="AM1621" i="1" s="1"/>
  <c r="AL351" i="1"/>
  <c r="AM351" i="1" s="1"/>
  <c r="AL1616" i="1"/>
  <c r="AM1616" i="1" s="1"/>
  <c r="AL349" i="1"/>
  <c r="AL348" i="1"/>
  <c r="AM348" i="1" s="1"/>
  <c r="AL718" i="1"/>
  <c r="AM718" i="1" s="1"/>
  <c r="AL346" i="1"/>
  <c r="AM346" i="1" s="1"/>
  <c r="AL40" i="1"/>
  <c r="AL1603" i="1"/>
  <c r="AM1603" i="1" s="1"/>
  <c r="AL1600" i="1"/>
  <c r="AM1600" i="1" s="1"/>
  <c r="AL338" i="1"/>
  <c r="AM338" i="1" s="1"/>
  <c r="AL1593" i="1"/>
  <c r="AM1593" i="1" s="1"/>
  <c r="AL1591" i="1"/>
  <c r="AM1591" i="1" s="1"/>
  <c r="AL332" i="1"/>
  <c r="AL331" i="1"/>
  <c r="AM331" i="1" s="1"/>
  <c r="AL1583" i="1"/>
  <c r="AM1583" i="1" s="1"/>
  <c r="AL328" i="1"/>
  <c r="AM328" i="1" s="1"/>
  <c r="AL1577" i="1"/>
  <c r="AM1577" i="1" s="1"/>
  <c r="AL1575" i="1"/>
  <c r="AM1575" i="1" s="1"/>
  <c r="AL324" i="1"/>
  <c r="AM324" i="1" s="1"/>
  <c r="AL322" i="1"/>
  <c r="AM322" i="1" s="1"/>
  <c r="AL1566" i="1"/>
  <c r="AM1566" i="1" s="1"/>
  <c r="AL318" i="1"/>
  <c r="AM318" i="1" s="1"/>
  <c r="AL314" i="1"/>
  <c r="AM314" i="1" s="1"/>
  <c r="AL1563" i="1"/>
  <c r="AL312" i="1"/>
  <c r="AM312" i="1" s="1"/>
  <c r="AL712" i="1"/>
  <c r="AM712" i="1" s="1"/>
  <c r="AL1554" i="1"/>
  <c r="AM1554" i="1" s="1"/>
  <c r="AL1551" i="1"/>
  <c r="AM1551" i="1" s="1"/>
  <c r="AL708" i="1"/>
  <c r="AM708" i="1" s="1"/>
  <c r="AL307" i="1"/>
  <c r="AM307" i="1" s="1"/>
  <c r="AL1544" i="1"/>
  <c r="AM1544" i="1" s="1"/>
  <c r="AL1540" i="1"/>
  <c r="AM1540" i="1" s="1"/>
  <c r="AL1537" i="1"/>
  <c r="AM1537" i="1" s="1"/>
  <c r="AL1534" i="1"/>
  <c r="AM1534" i="1" s="1"/>
  <c r="AL298" i="1"/>
  <c r="AM298" i="1" s="1"/>
  <c r="AL296" i="1"/>
  <c r="AL293" i="1"/>
  <c r="AM293" i="1" s="1"/>
  <c r="AL290" i="1"/>
  <c r="AL1526" i="1"/>
  <c r="AM1526" i="1" s="1"/>
  <c r="AL1524" i="1"/>
  <c r="AM1524" i="1" s="1"/>
  <c r="AL1521" i="1"/>
  <c r="AL706" i="1"/>
  <c r="AL1516" i="1"/>
  <c r="AM1516" i="1" s="1"/>
  <c r="AL1514" i="1"/>
  <c r="AM1514" i="1" s="1"/>
  <c r="AL282" i="1"/>
  <c r="AM282" i="1" s="1"/>
  <c r="AL279" i="1"/>
  <c r="AM279" i="1" s="1"/>
  <c r="AL1508" i="1"/>
  <c r="AM1508" i="1" s="1"/>
  <c r="AL274" i="1"/>
  <c r="AL271" i="1"/>
  <c r="AM271" i="1" s="1"/>
  <c r="AL1503" i="1"/>
  <c r="AM1503" i="1" s="1"/>
  <c r="AL33" i="1"/>
  <c r="AL1496" i="1"/>
  <c r="AM1496" i="1" s="1"/>
  <c r="AL268" i="1"/>
  <c r="AL1491" i="1"/>
  <c r="AM1491" i="1" s="1"/>
  <c r="AL1487" i="1"/>
  <c r="AM1487" i="1" s="1"/>
  <c r="AL1486" i="1"/>
  <c r="AM1486" i="1" s="1"/>
  <c r="AL1484" i="1"/>
  <c r="AM1484" i="1" s="1"/>
  <c r="AL31" i="1"/>
  <c r="AM31" i="1" s="1"/>
  <c r="AL1478" i="1"/>
  <c r="AM1478" i="1" s="1"/>
  <c r="AL1474" i="1"/>
  <c r="AM1474" i="1" s="1"/>
  <c r="AL797" i="1"/>
  <c r="AL1470" i="1"/>
  <c r="AM1470" i="1" s="1"/>
  <c r="AL1469" i="1"/>
  <c r="AM1469" i="1" s="1"/>
  <c r="AL248" i="1"/>
  <c r="AL246" i="1"/>
  <c r="AM246" i="1" s="1"/>
  <c r="AL244" i="1"/>
  <c r="AM244" i="1" s="1"/>
  <c r="AL243" i="1"/>
  <c r="AM243" i="1" s="1"/>
  <c r="AL1458" i="1"/>
  <c r="AM1458" i="1" s="1"/>
  <c r="AL1455" i="1"/>
  <c r="AL1454" i="1"/>
  <c r="AM1454" i="1" s="1"/>
  <c r="AL1450" i="1"/>
  <c r="AL1447" i="1"/>
  <c r="AM1447" i="1" s="1"/>
  <c r="AL1444" i="1"/>
  <c r="AL237" i="1"/>
  <c r="AM237" i="1" s="1"/>
  <c r="AL235" i="1"/>
  <c r="AM235" i="1" s="1"/>
  <c r="AL231" i="1"/>
  <c r="AM231" i="1" s="1"/>
  <c r="AL1438" i="1"/>
  <c r="AM1438" i="1" s="1"/>
  <c r="AL228" i="1"/>
  <c r="AL695" i="1"/>
  <c r="AM695" i="1" s="1"/>
  <c r="AL694" i="1"/>
  <c r="AM694" i="1" s="1"/>
  <c r="AL1427" i="1"/>
  <c r="AM1427" i="1" s="1"/>
  <c r="AL225" i="1"/>
  <c r="AM225" i="1" s="1"/>
  <c r="AL223" i="1"/>
  <c r="AL1420" i="1"/>
  <c r="AM1420" i="1" s="1"/>
  <c r="AL219" i="1"/>
  <c r="AM219" i="1" s="1"/>
  <c r="AL216" i="1"/>
  <c r="AM216" i="1" s="1"/>
  <c r="AL1412" i="1"/>
  <c r="AL1410" i="1"/>
  <c r="AM1410" i="1" s="1"/>
  <c r="AL210" i="1"/>
  <c r="AM210" i="1" s="1"/>
  <c r="AL209" i="1"/>
  <c r="AM209" i="1" s="1"/>
  <c r="AL208" i="1"/>
  <c r="AM208" i="1" s="1"/>
  <c r="AL691" i="1"/>
  <c r="AM691" i="1" s="1"/>
  <c r="AL689" i="1"/>
  <c r="AM689" i="1" s="1"/>
  <c r="AL203" i="1"/>
  <c r="AM203" i="1" s="1"/>
  <c r="AL1398" i="1"/>
  <c r="AM1398" i="1" s="1"/>
  <c r="AL1395" i="1"/>
  <c r="AM1395" i="1" s="1"/>
  <c r="AL1391" i="1"/>
  <c r="AL1389" i="1"/>
  <c r="AM1389" i="1" s="1"/>
  <c r="AL1386" i="1"/>
  <c r="AM1386" i="1" s="1"/>
  <c r="AL685" i="1"/>
  <c r="AM685" i="1" s="1"/>
  <c r="AL1382" i="1"/>
  <c r="AM1382" i="1" s="1"/>
  <c r="AL1380" i="1"/>
  <c r="AM1380" i="1" s="1"/>
  <c r="AL684" i="1"/>
  <c r="AL683" i="1"/>
  <c r="AM683" i="1" s="1"/>
  <c r="AL188" i="1"/>
  <c r="AM188" i="1" s="1"/>
  <c r="AL186" i="1"/>
  <c r="AM186" i="1" s="1"/>
  <c r="AL185" i="1"/>
  <c r="AM185" i="1" s="1"/>
  <c r="AL680" i="1"/>
  <c r="AM680" i="1" s="1"/>
  <c r="AL181" i="1"/>
  <c r="AM181" i="1" s="1"/>
  <c r="AL1360" i="1"/>
  <c r="AM1360" i="1" s="1"/>
  <c r="AL177" i="1"/>
  <c r="AM177" i="1" s="1"/>
  <c r="AL174" i="1"/>
  <c r="AM174" i="1" s="1"/>
  <c r="AL678" i="1"/>
  <c r="AM678" i="1" s="1"/>
  <c r="AL677" i="1"/>
  <c r="AM677" i="1" s="1"/>
  <c r="AL168" i="1"/>
  <c r="AM168" i="1" s="1"/>
  <c r="AL165" i="1"/>
  <c r="AM165" i="1" s="1"/>
  <c r="AL1348" i="1"/>
  <c r="AM1348" i="1" s="1"/>
  <c r="AL161" i="1"/>
  <c r="AL676" i="1"/>
  <c r="AM676" i="1" s="1"/>
  <c r="AL1341" i="1"/>
  <c r="AM1341" i="1" s="1"/>
  <c r="AL1337" i="1"/>
  <c r="AM1337" i="1" s="1"/>
  <c r="AL1333" i="1"/>
  <c r="AL1332" i="1"/>
  <c r="AM1332" i="1" s="1"/>
  <c r="AL670" i="1"/>
  <c r="AM670" i="1" s="1"/>
  <c r="AL669" i="1"/>
  <c r="AM669" i="1" s="1"/>
  <c r="AL1325" i="1"/>
  <c r="AM1325" i="1" s="1"/>
  <c r="AL151" i="1"/>
  <c r="AM151" i="1" s="1"/>
  <c r="AL149" i="1"/>
  <c r="AM149" i="1" s="1"/>
  <c r="AL148" i="1"/>
  <c r="AM148" i="1" s="1"/>
  <c r="AL1315" i="1"/>
  <c r="AM1315" i="1" s="1"/>
  <c r="AL815" i="1"/>
  <c r="AL1311" i="1"/>
  <c r="AM1311" i="1" s="1"/>
  <c r="AL665" i="1"/>
  <c r="AM665" i="1" s="1"/>
  <c r="AL1309" i="1"/>
  <c r="AM1309" i="1" s="1"/>
  <c r="AL1307" i="1"/>
  <c r="AM1307" i="1" s="1"/>
  <c r="AL1304" i="1"/>
  <c r="AM1304" i="1" s="1"/>
  <c r="AL136" i="1"/>
  <c r="AM136" i="1" s="1"/>
  <c r="AL18" i="1"/>
  <c r="AM18" i="1" s="1"/>
  <c r="AL661" i="1"/>
  <c r="AL1294" i="1"/>
  <c r="AM1294" i="1" s="1"/>
  <c r="AL129" i="1"/>
  <c r="AM129" i="1" s="1"/>
  <c r="AL128" i="1"/>
  <c r="AM128" i="1" s="1"/>
  <c r="AL1287" i="1"/>
  <c r="AM1287" i="1" s="1"/>
  <c r="AL1283" i="1"/>
  <c r="AM1283" i="1" s="1"/>
  <c r="AL1282" i="1"/>
  <c r="AM1282" i="1" s="1"/>
  <c r="AL657" i="1"/>
  <c r="AL123" i="1"/>
  <c r="AM123" i="1" s="1"/>
  <c r="AL122" i="1"/>
  <c r="AM122" i="1" s="1"/>
  <c r="AL16" i="1"/>
  <c r="AM16" i="1" s="1"/>
  <c r="AL1270" i="1"/>
  <c r="AM1270" i="1" s="1"/>
  <c r="AL14" i="1"/>
  <c r="AM14" i="1" s="1"/>
  <c r="AL118" i="1"/>
  <c r="AM118" i="1" s="1"/>
  <c r="AL116" i="1"/>
  <c r="AM116" i="1" s="1"/>
  <c r="AL114" i="1"/>
  <c r="AM114" i="1" s="1"/>
  <c r="AL13" i="1"/>
  <c r="AM13" i="1" s="1"/>
  <c r="AL1259" i="1"/>
  <c r="AL1256" i="1"/>
  <c r="AM1256" i="1" s="1"/>
  <c r="AL105" i="1"/>
  <c r="AM105" i="1" s="1"/>
  <c r="AL1253" i="1"/>
  <c r="AL653" i="1"/>
  <c r="AM653" i="1" s="1"/>
  <c r="AL102" i="1"/>
  <c r="AM102" i="1" s="1"/>
  <c r="AL1242" i="1"/>
  <c r="AL1238" i="1"/>
  <c r="AM1238" i="1" s="1"/>
  <c r="AL1236" i="1"/>
  <c r="AL1233" i="1"/>
  <c r="AM1233" i="1" s="1"/>
  <c r="AL1232" i="1"/>
  <c r="AM1232" i="1" s="1"/>
  <c r="AL97" i="1"/>
  <c r="AM97" i="1" s="1"/>
  <c r="AL94" i="1"/>
  <c r="AM94" i="1" s="1"/>
  <c r="AL1224" i="1"/>
  <c r="AM1224" i="1" s="1"/>
  <c r="AL650" i="1"/>
  <c r="AM650" i="1" s="1"/>
  <c r="AL1221" i="1"/>
  <c r="AM1221" i="1" s="1"/>
  <c r="AL88" i="1"/>
  <c r="AM88" i="1" s="1"/>
  <c r="AL10" i="1"/>
  <c r="AM10" i="1" s="1"/>
  <c r="AL1213" i="1"/>
  <c r="AM1213" i="1" s="1"/>
  <c r="AL84" i="1"/>
  <c r="AL1209" i="1"/>
  <c r="AM1209" i="1" s="1"/>
  <c r="AL1205" i="1"/>
  <c r="AL647" i="1"/>
  <c r="AL1200" i="1"/>
  <c r="AL1196" i="1"/>
  <c r="AL1192" i="1"/>
  <c r="AM1192" i="1" s="1"/>
  <c r="AL1189" i="1"/>
  <c r="AM1189" i="1" s="1"/>
  <c r="AL1184" i="1"/>
  <c r="AM1184" i="1" s="1"/>
  <c r="AL641" i="1"/>
  <c r="AM641" i="1" s="1"/>
  <c r="AL1178" i="1"/>
  <c r="AM1178" i="1" s="1"/>
  <c r="AL1174" i="1"/>
  <c r="AM1174" i="1" s="1"/>
  <c r="AL1170" i="1"/>
  <c r="AL637" i="1"/>
  <c r="AM637" i="1" s="1"/>
  <c r="AL1163" i="1"/>
  <c r="AM1163" i="1" s="1"/>
  <c r="AL1159" i="1"/>
  <c r="AL1155" i="1"/>
  <c r="AL1151" i="1"/>
  <c r="AM1151" i="1" s="1"/>
  <c r="AL634" i="1"/>
  <c r="AL1145" i="1"/>
  <c r="AM1145" i="1" s="1"/>
  <c r="AL1142" i="1"/>
  <c r="AL1138" i="1"/>
  <c r="AL631" i="1"/>
  <c r="AL1131" i="1"/>
  <c r="AM1131" i="1" s="1"/>
  <c r="AL630" i="1"/>
  <c r="AL1124" i="1"/>
  <c r="AL1120" i="1"/>
  <c r="AL1116" i="1"/>
  <c r="AL628" i="1"/>
  <c r="AM628" i="1" s="1"/>
  <c r="AL1110" i="1"/>
  <c r="AL626" i="1"/>
  <c r="AL1104" i="1"/>
  <c r="AM1104" i="1" s="1"/>
  <c r="AL623" i="1"/>
  <c r="AM623" i="1" s="1"/>
  <c r="AL1095" i="1"/>
  <c r="AM1095" i="1" s="1"/>
  <c r="AL1087" i="1"/>
  <c r="AM1087" i="1" s="1"/>
  <c r="AL616" i="1"/>
  <c r="AM616" i="1" s="1"/>
  <c r="AL1083" i="1"/>
  <c r="AM1083" i="1" s="1"/>
  <c r="AL1079" i="1"/>
  <c r="AM1079" i="1" s="1"/>
  <c r="AL1071" i="1"/>
  <c r="AM1071" i="1" s="1"/>
  <c r="AL1067" i="1"/>
  <c r="AM1067" i="1" s="1"/>
  <c r="AL1055" i="1"/>
  <c r="AM1055" i="1" s="1"/>
  <c r="AL606" i="1"/>
  <c r="AL1007" i="1"/>
  <c r="AM1007" i="1" s="1"/>
  <c r="AL1003" i="1"/>
  <c r="AM1003" i="1" s="1"/>
  <c r="AL991" i="1"/>
  <c r="AL987" i="1"/>
  <c r="AM987" i="1" s="1"/>
  <c r="AL983" i="1"/>
  <c r="AM983" i="1" s="1"/>
  <c r="AL591" i="1"/>
  <c r="AL947" i="1"/>
  <c r="AL939" i="1"/>
  <c r="AL935" i="1"/>
  <c r="AL580" i="1"/>
  <c r="AM580" i="1" s="1"/>
  <c r="AL919" i="1"/>
  <c r="AM919" i="1" s="1"/>
  <c r="AL528" i="1"/>
  <c r="AL533" i="1"/>
  <c r="AL911" i="1"/>
  <c r="AL576" i="1"/>
  <c r="AL907" i="1"/>
  <c r="AL903" i="1"/>
  <c r="AM903" i="1" s="1"/>
  <c r="AL571" i="1"/>
  <c r="AL887" i="1"/>
  <c r="AM887" i="1" s="1"/>
  <c r="AL568" i="1"/>
  <c r="AL867" i="1"/>
  <c r="AL859" i="1"/>
  <c r="AL7" i="1"/>
  <c r="AL558" i="1"/>
  <c r="AL557" i="1"/>
  <c r="AL838" i="1"/>
  <c r="AM838" i="1" s="1"/>
  <c r="AL834" i="1"/>
  <c r="AL830" i="1"/>
  <c r="AL826" i="1"/>
  <c r="AL524" i="1"/>
  <c r="AL532" i="1"/>
  <c r="AL540" i="1"/>
  <c r="AL783" i="1"/>
  <c r="AL531" i="1"/>
  <c r="AL776" i="1"/>
  <c r="AL644" i="1"/>
  <c r="AM425" i="1"/>
  <c r="AP425" i="1"/>
  <c r="AM791" i="1"/>
  <c r="AP791" i="1"/>
  <c r="AT67" i="1"/>
  <c r="AL67" i="1"/>
  <c r="AL1880" i="1"/>
  <c r="AM1880" i="1" s="1"/>
  <c r="AU1878" i="1"/>
  <c r="AL1878" i="1"/>
  <c r="AM1878" i="1" s="1"/>
  <c r="AV64" i="1"/>
  <c r="AL64" i="1"/>
  <c r="AM64" i="1" s="1"/>
  <c r="AL63" i="1"/>
  <c r="AM63" i="1" s="1"/>
  <c r="AL495" i="1"/>
  <c r="AM495" i="1" s="1"/>
  <c r="AW493" i="1"/>
  <c r="AL493" i="1"/>
  <c r="AM493" i="1" s="1"/>
  <c r="AL1870" i="1"/>
  <c r="AM1870" i="1" s="1"/>
  <c r="AX758" i="1"/>
  <c r="AL758" i="1"/>
  <c r="AL487" i="1"/>
  <c r="AL1864" i="1"/>
  <c r="AM1864" i="1" s="1"/>
  <c r="AL1862" i="1"/>
  <c r="AM1862" i="1" s="1"/>
  <c r="AR61" i="1"/>
  <c r="AL61" i="1"/>
  <c r="AM61" i="1" s="1"/>
  <c r="W483" i="1"/>
  <c r="AL483" i="1"/>
  <c r="AM483" i="1" s="1"/>
  <c r="AL481" i="1"/>
  <c r="AM481" i="1" s="1"/>
  <c r="AL754" i="1"/>
  <c r="AM754" i="1" s="1"/>
  <c r="AL1852" i="1"/>
  <c r="AL478" i="1"/>
  <c r="AM478" i="1" s="1"/>
  <c r="AL477" i="1"/>
  <c r="AM477" i="1" s="1"/>
  <c r="AX474" i="1"/>
  <c r="AL474" i="1"/>
  <c r="AM474" i="1" s="1"/>
  <c r="AL471" i="1"/>
  <c r="AL1840" i="1"/>
  <c r="AM1840" i="1" s="1"/>
  <c r="AL1838" i="1"/>
  <c r="AM1838" i="1" s="1"/>
  <c r="AL1835" i="1"/>
  <c r="AM1835" i="1" s="1"/>
  <c r="AL1834" i="1"/>
  <c r="AM1834" i="1" s="1"/>
  <c r="AU464" i="1"/>
  <c r="AL464" i="1"/>
  <c r="AM464" i="1" s="1"/>
  <c r="V1825" i="1"/>
  <c r="AL1825" i="1"/>
  <c r="AL461" i="1"/>
  <c r="AW1820" i="1"/>
  <c r="AL1820" i="1"/>
  <c r="AM1820" i="1" s="1"/>
  <c r="AR1817" i="1"/>
  <c r="AL1817" i="1"/>
  <c r="AL1815" i="1"/>
  <c r="AM1815" i="1" s="1"/>
  <c r="AT58" i="1"/>
  <c r="AL58" i="1"/>
  <c r="AM58" i="1" s="1"/>
  <c r="AL1804" i="1"/>
  <c r="AM1804" i="1" s="1"/>
  <c r="AL744" i="1"/>
  <c r="AM744" i="1" s="1"/>
  <c r="AL450" i="1"/>
  <c r="AM450" i="1" s="1"/>
  <c r="AL1797" i="1"/>
  <c r="AM1797" i="1" s="1"/>
  <c r="AL1792" i="1"/>
  <c r="AM1792" i="1" s="1"/>
  <c r="V1788" i="1"/>
  <c r="AL1788" i="1"/>
  <c r="AM1788" i="1" s="1"/>
  <c r="AL1785" i="1"/>
  <c r="AM1785" i="1" s="1"/>
  <c r="AL443" i="1"/>
  <c r="AM443" i="1" s="1"/>
  <c r="AL1777" i="1"/>
  <c r="AM1777" i="1" s="1"/>
  <c r="AL1773" i="1"/>
  <c r="AM1773" i="1" s="1"/>
  <c r="AL440" i="1"/>
  <c r="AM440" i="1" s="1"/>
  <c r="AL1768" i="1"/>
  <c r="AM1768" i="1" s="1"/>
  <c r="AL1764" i="1"/>
  <c r="AM1764" i="1" s="1"/>
  <c r="AL740" i="1"/>
  <c r="AM740" i="1" s="1"/>
  <c r="AR739" i="1"/>
  <c r="AL739" i="1"/>
  <c r="AM739" i="1" s="1"/>
  <c r="AL1755" i="1"/>
  <c r="AL1751" i="1"/>
  <c r="AM1751" i="1" s="1"/>
  <c r="AL1748" i="1"/>
  <c r="AM1748" i="1" s="1"/>
  <c r="AL432" i="1"/>
  <c r="AM432" i="1" s="1"/>
  <c r="AL1738" i="1"/>
  <c r="AL428" i="1"/>
  <c r="AM428" i="1" s="1"/>
  <c r="AW1735" i="1"/>
  <c r="AL1735" i="1"/>
  <c r="AM1735" i="1" s="1"/>
  <c r="AT1733" i="1"/>
  <c r="AL1733" i="1"/>
  <c r="AM1733" i="1" s="1"/>
  <c r="AL1730" i="1"/>
  <c r="AM1730" i="1" s="1"/>
  <c r="AL422" i="1"/>
  <c r="AM422" i="1" s="1"/>
  <c r="AL1721" i="1"/>
  <c r="AM1721" i="1" s="1"/>
  <c r="AL419" i="1"/>
  <c r="AM419" i="1" s="1"/>
  <c r="AU416" i="1"/>
  <c r="AL416" i="1"/>
  <c r="AM416" i="1" s="1"/>
  <c r="AV735" i="1"/>
  <c r="AL735" i="1"/>
  <c r="AM735" i="1" s="1"/>
  <c r="AT413" i="1"/>
  <c r="AL413" i="1"/>
  <c r="AL1706" i="1"/>
  <c r="AM1706" i="1" s="1"/>
  <c r="AL410" i="1"/>
  <c r="AM410" i="1" s="1"/>
  <c r="AW408" i="1"/>
  <c r="AL408" i="1"/>
  <c r="AL1699" i="1"/>
  <c r="AM1699" i="1" s="1"/>
  <c r="AL1695" i="1"/>
  <c r="AM1695" i="1" s="1"/>
  <c r="AL1690" i="1"/>
  <c r="AM1690" i="1" s="1"/>
  <c r="AW1687" i="1"/>
  <c r="AL1687" i="1"/>
  <c r="AM1687" i="1" s="1"/>
  <c r="AX733" i="1"/>
  <c r="AL733" i="1"/>
  <c r="AM733" i="1" s="1"/>
  <c r="AL1683" i="1"/>
  <c r="V1680" i="1"/>
  <c r="AL1680" i="1"/>
  <c r="AM1680" i="1" s="1"/>
  <c r="AL399" i="1"/>
  <c r="AW1674" i="1"/>
  <c r="AL1674" i="1"/>
  <c r="AM1674" i="1" s="1"/>
  <c r="AT1671" i="1"/>
  <c r="AL1671" i="1"/>
  <c r="AM1671" i="1" s="1"/>
  <c r="X393" i="1"/>
  <c r="AL393" i="1"/>
  <c r="AM393" i="1" s="1"/>
  <c r="AL1670" i="1"/>
  <c r="AM1670" i="1" s="1"/>
  <c r="AL387" i="1"/>
  <c r="AM387" i="1" s="1"/>
  <c r="AL383" i="1"/>
  <c r="AL1663" i="1"/>
  <c r="AL1662" i="1"/>
  <c r="AW378" i="1"/>
  <c r="AL378" i="1"/>
  <c r="AM378" i="1" s="1"/>
  <c r="AW1655" i="1"/>
  <c r="AL1655" i="1"/>
  <c r="AM1655" i="1" s="1"/>
  <c r="AL1652" i="1"/>
  <c r="AM1652" i="1" s="1"/>
  <c r="AV548" i="1"/>
  <c r="AL548" i="1"/>
  <c r="AT374" i="1"/>
  <c r="AL374" i="1"/>
  <c r="AM374" i="1" s="1"/>
  <c r="AL371" i="1"/>
  <c r="AM371" i="1" s="1"/>
  <c r="AS1643" i="1"/>
  <c r="AL1643" i="1"/>
  <c r="AM1643" i="1" s="1"/>
  <c r="AR369" i="1"/>
  <c r="AL369" i="1"/>
  <c r="AM369" i="1" s="1"/>
  <c r="AL365" i="1"/>
  <c r="AM365" i="1" s="1"/>
  <c r="AU1636" i="1"/>
  <c r="AL1636" i="1"/>
  <c r="AM1636" i="1" s="1"/>
  <c r="AL1634" i="1"/>
  <c r="AM1634" i="1" s="1"/>
  <c r="AL362" i="1"/>
  <c r="AM362" i="1" s="1"/>
  <c r="AW360" i="1"/>
  <c r="AL360" i="1"/>
  <c r="AM360" i="1" s="1"/>
  <c r="AQ358" i="1"/>
  <c r="AL358" i="1"/>
  <c r="AM358" i="1" s="1"/>
  <c r="AL1629" i="1"/>
  <c r="AM1629" i="1" s="1"/>
  <c r="AL1625" i="1"/>
  <c r="AM1625" i="1" s="1"/>
  <c r="V42" i="1"/>
  <c r="AL42" i="1"/>
  <c r="AM42" i="1" s="1"/>
  <c r="AT1620" i="1"/>
  <c r="AL1620" i="1"/>
  <c r="AM1620" i="1" s="1"/>
  <c r="AX780" i="1"/>
  <c r="AL780" i="1"/>
  <c r="AX1615" i="1"/>
  <c r="AL1615" i="1"/>
  <c r="AM1615" i="1" s="1"/>
  <c r="AL719" i="1"/>
  <c r="AM719" i="1" s="1"/>
  <c r="AL1610" i="1"/>
  <c r="AL1608" i="1"/>
  <c r="AM1608" i="1" s="1"/>
  <c r="AL345" i="1"/>
  <c r="AM345" i="1" s="1"/>
  <c r="AS343" i="1"/>
  <c r="AL343" i="1"/>
  <c r="AM343" i="1" s="1"/>
  <c r="AL1602" i="1"/>
  <c r="AM1602" i="1" s="1"/>
  <c r="AL339" i="1"/>
  <c r="AM339" i="1" s="1"/>
  <c r="AL337" i="1"/>
  <c r="X336" i="1"/>
  <c r="AL336" i="1"/>
  <c r="AW333" i="1"/>
  <c r="AL333" i="1"/>
  <c r="AT1588" i="1"/>
  <c r="AL1588" i="1"/>
  <c r="AW330" i="1"/>
  <c r="AL330" i="1"/>
  <c r="AM330" i="1" s="1"/>
  <c r="AU1582" i="1"/>
  <c r="AL1582" i="1"/>
  <c r="AM1582" i="1" s="1"/>
  <c r="AL327" i="1"/>
  <c r="AM327" i="1" s="1"/>
  <c r="AL326" i="1"/>
  <c r="AM326" i="1" s="1"/>
  <c r="AV39" i="1"/>
  <c r="AL39" i="1"/>
  <c r="AM39" i="1" s="1"/>
  <c r="W1573" i="1"/>
  <c r="AL1573" i="1"/>
  <c r="AM1573" i="1" s="1"/>
  <c r="AL321" i="1"/>
  <c r="AM321" i="1" s="1"/>
  <c r="AL320" i="1"/>
  <c r="AM320" i="1" s="1"/>
  <c r="AL317" i="1"/>
  <c r="AM317" i="1" s="1"/>
  <c r="AL1564" i="1"/>
  <c r="AM1564" i="1" s="1"/>
  <c r="AL1562" i="1"/>
  <c r="AM1562" i="1" s="1"/>
  <c r="AL311" i="1"/>
  <c r="AM311" i="1" s="1"/>
  <c r="AL1555" i="1"/>
  <c r="X709" i="1"/>
  <c r="AL709" i="1"/>
  <c r="AM709" i="1" s="1"/>
  <c r="AL1550" i="1"/>
  <c r="AM1550" i="1" s="1"/>
  <c r="AW1548" i="1"/>
  <c r="AL1548" i="1"/>
  <c r="AL306" i="1"/>
  <c r="AM306" i="1" s="1"/>
  <c r="AL1543" i="1"/>
  <c r="AM1543" i="1" s="1"/>
  <c r="AL302" i="1"/>
  <c r="AM302" i="1" s="1"/>
  <c r="AL1536" i="1"/>
  <c r="AM1536" i="1" s="1"/>
  <c r="Y300" i="1"/>
  <c r="AL300" i="1"/>
  <c r="AM300" i="1" s="1"/>
  <c r="AL297" i="1"/>
  <c r="AL1529" i="1"/>
  <c r="AM1529" i="1" s="1"/>
  <c r="AW1528" i="1"/>
  <c r="AL1528" i="1"/>
  <c r="AM1528" i="1" s="1"/>
  <c r="AR289" i="1"/>
  <c r="AL289" i="1"/>
  <c r="AM289" i="1" s="1"/>
  <c r="W1525" i="1"/>
  <c r="AL1525" i="1"/>
  <c r="AM1525" i="1" s="1"/>
  <c r="AX1523" i="1"/>
  <c r="AL1523" i="1"/>
  <c r="AW285" i="1"/>
  <c r="AL285" i="1"/>
  <c r="AL284" i="1"/>
  <c r="AM284" i="1" s="1"/>
  <c r="AL37" i="1"/>
  <c r="AM37" i="1" s="1"/>
  <c r="Y704" i="1"/>
  <c r="AL704" i="1"/>
  <c r="AM704" i="1" s="1"/>
  <c r="AL1511" i="1"/>
  <c r="AM1511" i="1" s="1"/>
  <c r="AW36" i="1"/>
  <c r="AL36" i="1"/>
  <c r="AM36" i="1" s="1"/>
  <c r="AS276" i="1"/>
  <c r="AL276" i="1"/>
  <c r="AM276" i="1" s="1"/>
  <c r="AR273" i="1"/>
  <c r="AL273" i="1"/>
  <c r="AM273" i="1" s="1"/>
  <c r="X1506" i="1"/>
  <c r="AL1506" i="1"/>
  <c r="AM1506" i="1" s="1"/>
  <c r="AL1502" i="1"/>
  <c r="AM1502" i="1" s="1"/>
  <c r="AW1499" i="1"/>
  <c r="AL1499" i="1"/>
  <c r="AM1499" i="1" s="1"/>
  <c r="AL1494" i="1"/>
  <c r="AM1494" i="1" s="1"/>
  <c r="AT1492" i="1"/>
  <c r="AL1492" i="1"/>
  <c r="AM1492" i="1" s="1"/>
  <c r="AW1490" i="1"/>
  <c r="AL1490" i="1"/>
  <c r="AR265" i="1"/>
  <c r="AL265" i="1"/>
  <c r="AM265" i="1" s="1"/>
  <c r="AW262" i="1"/>
  <c r="AL262" i="1"/>
  <c r="AM262" i="1" s="1"/>
  <c r="AT1483" i="1"/>
  <c r="AL1483" i="1"/>
  <c r="AM1483" i="1" s="1"/>
  <c r="V30" i="1"/>
  <c r="AL30" i="1"/>
  <c r="AM30" i="1" s="1"/>
  <c r="AL1476" i="1"/>
  <c r="AL1473" i="1"/>
  <c r="AM1473" i="1" s="1"/>
  <c r="AL1471" i="1"/>
  <c r="AM1471" i="1" s="1"/>
  <c r="AL253" i="1"/>
  <c r="AM253" i="1" s="1"/>
  <c r="AL250" i="1"/>
  <c r="AM250" i="1" s="1"/>
  <c r="AL247" i="1"/>
  <c r="AM247" i="1" s="1"/>
  <c r="AU245" i="1"/>
  <c r="AL245" i="1"/>
  <c r="AM245" i="1" s="1"/>
  <c r="AQ1464" i="1"/>
  <c r="AL1464" i="1"/>
  <c r="AM1464" i="1" s="1"/>
  <c r="AU1461" i="1"/>
  <c r="AL1461" i="1"/>
  <c r="AM1461" i="1" s="1"/>
  <c r="AQ1457" i="1"/>
  <c r="AL1457" i="1"/>
  <c r="AM1457" i="1" s="1"/>
  <c r="AL699" i="1"/>
  <c r="AL240" i="1"/>
  <c r="AM240" i="1" s="1"/>
  <c r="W1449" i="1"/>
  <c r="AL1449" i="1"/>
  <c r="AL1446" i="1"/>
  <c r="AM1446" i="1" s="1"/>
  <c r="AL28" i="1"/>
  <c r="AV1443" i="1"/>
  <c r="AL1443" i="1"/>
  <c r="AM1443" i="1" s="1"/>
  <c r="AQ234" i="1"/>
  <c r="AL234" i="1"/>
  <c r="AM234" i="1" s="1"/>
  <c r="AT1441" i="1"/>
  <c r="AL1441" i="1"/>
  <c r="AM1441" i="1" s="1"/>
  <c r="AR230" i="1"/>
  <c r="AL230" i="1"/>
  <c r="AM230" i="1" s="1"/>
  <c r="AL1434" i="1"/>
  <c r="AL1431" i="1"/>
  <c r="AM1431" i="1" s="1"/>
  <c r="AR226" i="1"/>
  <c r="AL226" i="1"/>
  <c r="AM226" i="1" s="1"/>
  <c r="AS1426" i="1"/>
  <c r="AL1426" i="1"/>
  <c r="AM1426" i="1" s="1"/>
  <c r="AL1422" i="1"/>
  <c r="AM1422" i="1" s="1"/>
  <c r="AU222" i="1"/>
  <c r="AL222" i="1"/>
  <c r="AM222" i="1" s="1"/>
  <c r="AL1418" i="1"/>
  <c r="AM1418" i="1" s="1"/>
  <c r="AL1415" i="1"/>
  <c r="AM1415" i="1" s="1"/>
  <c r="AU215" i="1"/>
  <c r="AL215" i="1"/>
  <c r="AM215" i="1" s="1"/>
  <c r="V22" i="1"/>
  <c r="AL22" i="1"/>
  <c r="AM22" i="1" s="1"/>
  <c r="AL1409" i="1"/>
  <c r="AM1409" i="1" s="1"/>
  <c r="AL1408" i="1"/>
  <c r="AL1405" i="1"/>
  <c r="AL692" i="1"/>
  <c r="AL206" i="1"/>
  <c r="AM206" i="1" s="1"/>
  <c r="AL1402" i="1"/>
  <c r="AL688" i="1"/>
  <c r="AM688" i="1" s="1"/>
  <c r="AL1397" i="1"/>
  <c r="AM1397" i="1" s="1"/>
  <c r="AL1394" i="1"/>
  <c r="AL1390" i="1"/>
  <c r="AM1390" i="1" s="1"/>
  <c r="AL198" i="1"/>
  <c r="AM198" i="1" s="1"/>
  <c r="AL197" i="1"/>
  <c r="AM197" i="1" s="1"/>
  <c r="AQ1384" i="1"/>
  <c r="AL1384" i="1"/>
  <c r="AM1384" i="1" s="1"/>
  <c r="AL193" i="1"/>
  <c r="AM193" i="1" s="1"/>
  <c r="AL1379" i="1"/>
  <c r="AW1378" i="1"/>
  <c r="AL1378" i="1"/>
  <c r="AR189" i="1"/>
  <c r="AL189" i="1"/>
  <c r="AM189" i="1" s="1"/>
  <c r="W187" i="1"/>
  <c r="AL187" i="1"/>
  <c r="AM187" i="1" s="1"/>
  <c r="AR1370" i="1"/>
  <c r="AL1370" i="1"/>
  <c r="AM1370" i="1" s="1"/>
  <c r="AQ681" i="1"/>
  <c r="AL681" i="1"/>
  <c r="AM681" i="1" s="1"/>
  <c r="AL1367" i="1"/>
  <c r="AR1363" i="1"/>
  <c r="AL1363" i="1"/>
  <c r="AM1363" i="1" s="1"/>
  <c r="AU180" i="1"/>
  <c r="AL180" i="1"/>
  <c r="AM180" i="1" s="1"/>
  <c r="AQ176" i="1"/>
  <c r="AL176" i="1"/>
  <c r="AS679" i="1"/>
  <c r="AL679" i="1"/>
  <c r="AM679" i="1" s="1"/>
  <c r="AR1356" i="1"/>
  <c r="AL1356" i="1"/>
  <c r="V170" i="1"/>
  <c r="AL170" i="1"/>
  <c r="AM170" i="1" s="1"/>
  <c r="AL167" i="1"/>
  <c r="AM167" i="1" s="1"/>
  <c r="AL1350" i="1"/>
  <c r="AM1350" i="1" s="1"/>
  <c r="AL1347" i="1"/>
  <c r="AM1347" i="1" s="1"/>
  <c r="W19" i="1"/>
  <c r="AL19" i="1"/>
  <c r="AL675" i="1"/>
  <c r="AM675" i="1" s="1"/>
  <c r="AU1340" i="1"/>
  <c r="AL1340" i="1"/>
  <c r="AL673" i="1"/>
  <c r="AL158" i="1"/>
  <c r="AL671" i="1"/>
  <c r="AM671" i="1" s="1"/>
  <c r="AL1329" i="1"/>
  <c r="AM1329" i="1" s="1"/>
  <c r="AL1327" i="1"/>
  <c r="AM1327" i="1" s="1"/>
  <c r="AL154" i="1"/>
  <c r="AL150" i="1"/>
  <c r="AM150" i="1" s="1"/>
  <c r="AL1321" i="1"/>
  <c r="AM1321" i="1" s="1"/>
  <c r="AW147" i="1"/>
  <c r="AL147" i="1"/>
  <c r="AS1314" i="1"/>
  <c r="AL1314" i="1"/>
  <c r="AM1314" i="1" s="1"/>
  <c r="AL145" i="1"/>
  <c r="AL666" i="1"/>
  <c r="AM666" i="1" s="1"/>
  <c r="AL141" i="1"/>
  <c r="AM141" i="1" s="1"/>
  <c r="AL663" i="1"/>
  <c r="AU1306" i="1"/>
  <c r="AL1306" i="1"/>
  <c r="AM1306" i="1" s="1"/>
  <c r="X137" i="1"/>
  <c r="AL137" i="1"/>
  <c r="AM137" i="1" s="1"/>
  <c r="AL135" i="1"/>
  <c r="AL1300" i="1"/>
  <c r="AM1300" i="1" s="1"/>
  <c r="AS132" i="1"/>
  <c r="AL132" i="1"/>
  <c r="AV130" i="1"/>
  <c r="AL130" i="1"/>
  <c r="AR1291" i="1"/>
  <c r="AL1291" i="1"/>
  <c r="AM1291" i="1" s="1"/>
  <c r="AL1290" i="1"/>
  <c r="AM1290" i="1" s="1"/>
  <c r="AL1286" i="1"/>
  <c r="AM1286" i="1" s="1"/>
  <c r="AL127" i="1"/>
  <c r="AM127" i="1" s="1"/>
  <c r="AL125" i="1"/>
  <c r="AM125" i="1" s="1"/>
  <c r="AR1279" i="1"/>
  <c r="AL1279" i="1"/>
  <c r="AM1279" i="1" s="1"/>
  <c r="AT1277" i="1"/>
  <c r="AL1277" i="1"/>
  <c r="AM1277" i="1" s="1"/>
  <c r="AT1275" i="1"/>
  <c r="AL1275" i="1"/>
  <c r="AM1275" i="1" s="1"/>
  <c r="V1272" i="1"/>
  <c r="AL1272" i="1"/>
  <c r="AM1272" i="1" s="1"/>
  <c r="AL1269" i="1"/>
  <c r="AM1269" i="1" s="1"/>
  <c r="AL119" i="1"/>
  <c r="AM119" i="1" s="1"/>
  <c r="AL1264" i="1"/>
  <c r="AM1264" i="1" s="1"/>
  <c r="AQ655" i="1"/>
  <c r="AL655" i="1"/>
  <c r="AM655" i="1" s="1"/>
  <c r="AU113" i="1"/>
  <c r="AL113" i="1"/>
  <c r="AM113" i="1" s="1"/>
  <c r="Y1261" i="1"/>
  <c r="AL1261" i="1"/>
  <c r="AM1261" i="1" s="1"/>
  <c r="AS1258" i="1"/>
  <c r="AL1258" i="1"/>
  <c r="AM1258" i="1" s="1"/>
  <c r="AQ108" i="1"/>
  <c r="AL108" i="1"/>
  <c r="AM108" i="1" s="1"/>
  <c r="AL104" i="1"/>
  <c r="AM104" i="1" s="1"/>
  <c r="AX654" i="1"/>
  <c r="AL654" i="1"/>
  <c r="AM654" i="1" s="1"/>
  <c r="Y1249" i="1"/>
  <c r="AL1249" i="1"/>
  <c r="AM1249" i="1" s="1"/>
  <c r="AL1245" i="1"/>
  <c r="AM1245" i="1" s="1"/>
  <c r="AL1241" i="1"/>
  <c r="AM1241" i="1" s="1"/>
  <c r="AL101" i="1"/>
  <c r="AM101" i="1" s="1"/>
  <c r="AL1235" i="1"/>
  <c r="AM1235" i="1" s="1"/>
  <c r="AU99" i="1"/>
  <c r="AL99" i="1"/>
  <c r="AT1231" i="1"/>
  <c r="AL1231" i="1"/>
  <c r="AM1231" i="1" s="1"/>
  <c r="X96" i="1"/>
  <c r="AL96" i="1"/>
  <c r="AM96" i="1" s="1"/>
  <c r="AL93" i="1"/>
  <c r="AT92" i="1"/>
  <c r="AL92" i="1"/>
  <c r="AM92" i="1" s="1"/>
  <c r="AL91" i="1"/>
  <c r="AM91" i="1" s="1"/>
  <c r="AL1220" i="1"/>
  <c r="AM1220" i="1" s="1"/>
  <c r="AL87" i="1"/>
  <c r="AM87" i="1" s="1"/>
  <c r="AL1215" i="1"/>
  <c r="AL86" i="1"/>
  <c r="AQ1212" i="1"/>
  <c r="AL1212" i="1"/>
  <c r="AM1212" i="1" s="1"/>
  <c r="AU1208" i="1"/>
  <c r="AL1208" i="1"/>
  <c r="AM1208" i="1" s="1"/>
  <c r="AQ1204" i="1"/>
  <c r="AL1204" i="1"/>
  <c r="AV646" i="1"/>
  <c r="AL646" i="1"/>
  <c r="AL1199" i="1"/>
  <c r="AM1199" i="1" s="1"/>
  <c r="AL1195" i="1"/>
  <c r="AM1195" i="1" s="1"/>
  <c r="AL1191" i="1"/>
  <c r="AQ1188" i="1"/>
  <c r="AL1188" i="1"/>
  <c r="AM1188" i="1" s="1"/>
  <c r="AL1183" i="1"/>
  <c r="AM1183" i="1" s="1"/>
  <c r="AR1181" i="1"/>
  <c r="AL1181" i="1"/>
  <c r="AM1181" i="1" s="1"/>
  <c r="W1177" i="1"/>
  <c r="AL1177" i="1"/>
  <c r="AM1177" i="1" s="1"/>
  <c r="AL1173" i="1"/>
  <c r="AM1173" i="1" s="1"/>
  <c r="AU1168" i="1"/>
  <c r="AL1168" i="1"/>
  <c r="AM1168" i="1" s="1"/>
  <c r="AX1166" i="1"/>
  <c r="AL1166" i="1"/>
  <c r="AL1162" i="1"/>
  <c r="AL1158" i="1"/>
  <c r="AM1158" i="1" s="1"/>
  <c r="AL1154" i="1"/>
  <c r="AM1154" i="1" s="1"/>
  <c r="AL1150" i="1"/>
  <c r="AM1150" i="1" s="1"/>
  <c r="AL1147" i="1"/>
  <c r="AM1147" i="1" s="1"/>
  <c r="AR1144" i="1"/>
  <c r="AL1144" i="1"/>
  <c r="AS1141" i="1"/>
  <c r="AL1141" i="1"/>
  <c r="AM1141" i="1" s="1"/>
  <c r="W1137" i="1"/>
  <c r="AL1137" i="1"/>
  <c r="AM1137" i="1" s="1"/>
  <c r="AL1133" i="1"/>
  <c r="AM1133" i="1" s="1"/>
  <c r="AL1130" i="1"/>
  <c r="AL1127" i="1"/>
  <c r="AM1127" i="1" s="1"/>
  <c r="AL1123" i="1"/>
  <c r="AM1123" i="1" s="1"/>
  <c r="AL1119" i="1"/>
  <c r="AM1119" i="1" s="1"/>
  <c r="AL629" i="1"/>
  <c r="AR1112" i="1"/>
  <c r="AL1112" i="1"/>
  <c r="AM1112" i="1" s="1"/>
  <c r="AS1109" i="1"/>
  <c r="AL1109" i="1"/>
  <c r="AM1109" i="1" s="1"/>
  <c r="AL1106" i="1"/>
  <c r="AL1103" i="1"/>
  <c r="AM1103" i="1" s="1"/>
  <c r="AL1101" i="1"/>
  <c r="AM1101" i="1" s="1"/>
  <c r="AW1097" i="1"/>
  <c r="AL1097" i="1"/>
  <c r="AM1097" i="1" s="1"/>
  <c r="AL1094" i="1"/>
  <c r="AL1091" i="1"/>
  <c r="AM1091" i="1" s="1"/>
  <c r="AT619" i="1"/>
  <c r="AL619" i="1"/>
  <c r="AL617" i="1"/>
  <c r="AU1084" i="1"/>
  <c r="AL1084" i="1"/>
  <c r="AS1082" i="1"/>
  <c r="AL1082" i="1"/>
  <c r="AL1078" i="1"/>
  <c r="AM1078" i="1" s="1"/>
  <c r="AS1073" i="1"/>
  <c r="AL1073" i="1"/>
  <c r="AM1073" i="1" s="1"/>
  <c r="AL1070" i="1"/>
  <c r="AM1070" i="1" s="1"/>
  <c r="AL1066" i="1"/>
  <c r="AL1063" i="1"/>
  <c r="AM1063" i="1" s="1"/>
  <c r="AS1057" i="1"/>
  <c r="AL1057" i="1"/>
  <c r="AM1057" i="1" s="1"/>
  <c r="AV610" i="1"/>
  <c r="AL610" i="1"/>
  <c r="AM610" i="1" s="1"/>
  <c r="AL1051" i="1"/>
  <c r="AM1051" i="1" s="1"/>
  <c r="AL1047" i="1"/>
  <c r="AM1047" i="1" s="1"/>
  <c r="AT1044" i="1"/>
  <c r="AL1044" i="1"/>
  <c r="AM1044" i="1" s="1"/>
  <c r="AQ1040" i="1"/>
  <c r="AL1040" i="1"/>
  <c r="AM1040" i="1" s="1"/>
  <c r="AU608" i="1"/>
  <c r="AL608" i="1"/>
  <c r="AQ1032" i="1"/>
  <c r="AL1032" i="1"/>
  <c r="AM1032" i="1" s="1"/>
  <c r="AT1028" i="1"/>
  <c r="AL1028" i="1"/>
  <c r="AS1025" i="1"/>
  <c r="AL1025" i="1"/>
  <c r="AM1025" i="1" s="1"/>
  <c r="W1021" i="1"/>
  <c r="AL1021" i="1"/>
  <c r="AM1021" i="1" s="1"/>
  <c r="AR1016" i="1"/>
  <c r="AL1016" i="1"/>
  <c r="AM1016" i="1" s="1"/>
  <c r="AW1013" i="1"/>
  <c r="AL1013" i="1"/>
  <c r="AM1013" i="1" s="1"/>
  <c r="AS1009" i="1"/>
  <c r="AL1009" i="1"/>
  <c r="AM1009" i="1" s="1"/>
  <c r="AL1006" i="1"/>
  <c r="AL534" i="1"/>
  <c r="AL999" i="1"/>
  <c r="AM999" i="1" s="1"/>
  <c r="AU603" i="1"/>
  <c r="AL603" i="1"/>
  <c r="AQ993" i="1"/>
  <c r="AL993" i="1"/>
  <c r="AM993" i="1" s="1"/>
  <c r="AL990" i="1"/>
  <c r="AM990" i="1" s="1"/>
  <c r="AL986" i="1"/>
  <c r="AM986" i="1" s="1"/>
  <c r="AL600" i="1"/>
  <c r="AM600" i="1" s="1"/>
  <c r="AL979" i="1"/>
  <c r="AL959" i="1"/>
  <c r="AL955" i="1"/>
  <c r="AL588" i="1"/>
  <c r="AL943" i="1"/>
  <c r="AL585" i="1"/>
  <c r="AM585" i="1" s="1"/>
  <c r="AL519" i="1"/>
  <c r="AM519" i="1" s="1"/>
  <c r="AL899" i="1"/>
  <c r="AL516" i="1"/>
  <c r="AM516" i="1" s="1"/>
  <c r="AL567" i="1"/>
  <c r="AM567" i="1" s="1"/>
  <c r="AL875" i="1"/>
  <c r="AM875" i="1" s="1"/>
  <c r="AL564" i="1"/>
  <c r="AM564" i="1" s="1"/>
  <c r="AL563" i="1"/>
  <c r="AM563" i="1" s="1"/>
  <c r="AL851" i="1"/>
  <c r="AL554" i="1"/>
  <c r="AM554" i="1" s="1"/>
  <c r="AL768" i="1"/>
  <c r="AL787" i="1"/>
  <c r="AL546" i="1"/>
  <c r="AL782" i="1"/>
  <c r="AL538" i="1"/>
  <c r="AL510" i="1"/>
  <c r="AM804" i="1"/>
  <c r="AP804" i="1"/>
  <c r="AL505" i="1"/>
  <c r="AM505" i="1" s="1"/>
  <c r="AL764" i="1"/>
  <c r="AM764" i="1" s="1"/>
  <c r="AW1877" i="1"/>
  <c r="AL1877" i="1"/>
  <c r="AM1877" i="1" s="1"/>
  <c r="AL498" i="1"/>
  <c r="AM498" i="1" s="1"/>
  <c r="AL497" i="1"/>
  <c r="AM497" i="1" s="1"/>
  <c r="AR761" i="1"/>
  <c r="AL761" i="1"/>
  <c r="AM761" i="1" s="1"/>
  <c r="AS760" i="1"/>
  <c r="AL760" i="1"/>
  <c r="AM760" i="1" s="1"/>
  <c r="AW490" i="1"/>
  <c r="AL490" i="1"/>
  <c r="AM490" i="1" s="1"/>
  <c r="AS488" i="1"/>
  <c r="AL488" i="1"/>
  <c r="AL1866" i="1"/>
  <c r="AM1866" i="1" s="1"/>
  <c r="AL486" i="1"/>
  <c r="AM486" i="1" s="1"/>
  <c r="AL1861" i="1"/>
  <c r="AM1861" i="1" s="1"/>
  <c r="AL1859" i="1"/>
  <c r="AM1859" i="1" s="1"/>
  <c r="AL1856" i="1"/>
  <c r="AM1856" i="1" s="1"/>
  <c r="X480" i="1"/>
  <c r="AL480" i="1"/>
  <c r="AM480" i="1" s="1"/>
  <c r="AL1855" i="1"/>
  <c r="AM1855" i="1" s="1"/>
  <c r="AL1851" i="1"/>
  <c r="AM1851" i="1" s="1"/>
  <c r="AL1847" i="1"/>
  <c r="AU1844" i="1"/>
  <c r="AL1844" i="1"/>
  <c r="AW473" i="1"/>
  <c r="AL473" i="1"/>
  <c r="AM473" i="1" s="1"/>
  <c r="AW752" i="1"/>
  <c r="AL752" i="1"/>
  <c r="AM752" i="1" s="1"/>
  <c r="AL470" i="1"/>
  <c r="AM470" i="1" s="1"/>
  <c r="AL1837" i="1"/>
  <c r="AM1837" i="1" s="1"/>
  <c r="AR465" i="1"/>
  <c r="AL465" i="1"/>
  <c r="AM465" i="1" s="1"/>
  <c r="AL1833" i="1"/>
  <c r="AM1833" i="1" s="1"/>
  <c r="AL463" i="1"/>
  <c r="AM463" i="1" s="1"/>
  <c r="AL462" i="1"/>
  <c r="AM462" i="1" s="1"/>
  <c r="AL460" i="1"/>
  <c r="AM460" i="1" s="1"/>
  <c r="AL1819" i="1"/>
  <c r="AL457" i="1"/>
  <c r="AM457" i="1" s="1"/>
  <c r="AX1813" i="1"/>
  <c r="AL1813" i="1"/>
  <c r="AM1813" i="1" s="1"/>
  <c r="AL455" i="1"/>
  <c r="Y1803" i="1"/>
  <c r="AL1803" i="1"/>
  <c r="AM1803" i="1" s="1"/>
  <c r="AL1802" i="1"/>
  <c r="AM1802" i="1" s="1"/>
  <c r="AL1799" i="1"/>
  <c r="AM1799" i="1" s="1"/>
  <c r="AT1796" i="1"/>
  <c r="AL1796" i="1"/>
  <c r="AM1796" i="1" s="1"/>
  <c r="AL446" i="1"/>
  <c r="AM446" i="1" s="1"/>
  <c r="AL445" i="1"/>
  <c r="AM445" i="1" s="1"/>
  <c r="AT1783" i="1"/>
  <c r="AL1783" i="1"/>
  <c r="AM1783" i="1" s="1"/>
  <c r="W442" i="1"/>
  <c r="AL442" i="1"/>
  <c r="AM442" i="1" s="1"/>
  <c r="AL1776" i="1"/>
  <c r="AM1776" i="1" s="1"/>
  <c r="AL1772" i="1"/>
  <c r="AM1772" i="1" s="1"/>
  <c r="AV741" i="1"/>
  <c r="AL741" i="1"/>
  <c r="AM741" i="1" s="1"/>
  <c r="AL1767" i="1"/>
  <c r="AM1767" i="1" s="1"/>
  <c r="AL438" i="1"/>
  <c r="AM438" i="1" s="1"/>
  <c r="AL1761" i="1"/>
  <c r="AM1761" i="1" s="1"/>
  <c r="AL1757" i="1"/>
  <c r="AM1757" i="1" s="1"/>
  <c r="AS1752" i="1"/>
  <c r="AL1752" i="1"/>
  <c r="AT738" i="1"/>
  <c r="AL738" i="1"/>
  <c r="AW1746" i="1"/>
  <c r="AL1746" i="1"/>
  <c r="AM1746" i="1" s="1"/>
  <c r="AL1741" i="1"/>
  <c r="AS430" i="1"/>
  <c r="AL430" i="1"/>
  <c r="AM430" i="1" s="1"/>
  <c r="AL427" i="1"/>
  <c r="AM427" i="1" s="1"/>
  <c r="AL57" i="1"/>
  <c r="AM57" i="1" s="1"/>
  <c r="AU424" i="1"/>
  <c r="AL424" i="1"/>
  <c r="AM424" i="1" s="1"/>
  <c r="AL1729" i="1"/>
  <c r="AM1729" i="1" s="1"/>
  <c r="AT1727" i="1"/>
  <c r="AL1727" i="1"/>
  <c r="AM1727" i="1" s="1"/>
  <c r="AX421" i="1"/>
  <c r="AL421" i="1"/>
  <c r="AM421" i="1" s="1"/>
  <c r="AT418" i="1"/>
  <c r="AL418" i="1"/>
  <c r="AM418" i="1" s="1"/>
  <c r="V1716" i="1"/>
  <c r="AL1716" i="1"/>
  <c r="AM1716" i="1" s="1"/>
  <c r="AW1713" i="1"/>
  <c r="AL1713" i="1"/>
  <c r="AM1713" i="1" s="1"/>
  <c r="AL1710" i="1"/>
  <c r="AM1710" i="1" s="1"/>
  <c r="AL412" i="1"/>
  <c r="AM412" i="1" s="1"/>
  <c r="X1702" i="1"/>
  <c r="AL1702" i="1"/>
  <c r="AM1702" i="1" s="1"/>
  <c r="AS54" i="1"/>
  <c r="AL54" i="1"/>
  <c r="AM54" i="1" s="1"/>
  <c r="AR403" i="1"/>
  <c r="AL403" i="1"/>
  <c r="AM403" i="1" s="1"/>
  <c r="AL1693" i="1"/>
  <c r="AM1693" i="1" s="1"/>
  <c r="AL1689" i="1"/>
  <c r="AL1686" i="1"/>
  <c r="AM1686" i="1" s="1"/>
  <c r="AW51" i="1"/>
  <c r="AL51" i="1"/>
  <c r="AL732" i="1"/>
  <c r="AM732" i="1" s="1"/>
  <c r="AL1679" i="1"/>
  <c r="AM1679" i="1" s="1"/>
  <c r="AL1676" i="1"/>
  <c r="AM1676" i="1" s="1"/>
  <c r="AL397" i="1"/>
  <c r="AM397" i="1" s="1"/>
  <c r="AL396" i="1"/>
  <c r="AM396" i="1" s="1"/>
  <c r="AL392" i="1"/>
  <c r="AM392" i="1" s="1"/>
  <c r="AL389" i="1"/>
  <c r="AM389" i="1" s="1"/>
  <c r="AW386" i="1"/>
  <c r="AL386" i="1"/>
  <c r="AT1666" i="1"/>
  <c r="AL1666" i="1"/>
  <c r="AM1666" i="1" s="1"/>
  <c r="AL382" i="1"/>
  <c r="V1660" i="1"/>
  <c r="AL1660" i="1"/>
  <c r="AM1660" i="1" s="1"/>
  <c r="AL1657" i="1"/>
  <c r="AM1657" i="1" s="1"/>
  <c r="AL1654" i="1"/>
  <c r="AM1654" i="1" s="1"/>
  <c r="AL726" i="1"/>
  <c r="AM726" i="1" s="1"/>
  <c r="AW1649" i="1"/>
  <c r="AL1649" i="1"/>
  <c r="AL1645" i="1"/>
  <c r="AM1645" i="1" s="1"/>
  <c r="AL1644" i="1"/>
  <c r="AM1644" i="1" s="1"/>
  <c r="AQ370" i="1"/>
  <c r="AL370" i="1"/>
  <c r="AM370" i="1" s="1"/>
  <c r="AL368" i="1"/>
  <c r="AM368" i="1" s="1"/>
  <c r="AL1637" i="1"/>
  <c r="AM1637" i="1" s="1"/>
  <c r="AT1635" i="1"/>
  <c r="AL1635" i="1"/>
  <c r="AM1635" i="1" s="1"/>
  <c r="AS363" i="1"/>
  <c r="AL363" i="1"/>
  <c r="AR1632" i="1"/>
  <c r="AL1632" i="1"/>
  <c r="AM1632" i="1" s="1"/>
  <c r="AL1631" i="1"/>
  <c r="AM1631" i="1" s="1"/>
  <c r="AL723" i="1"/>
  <c r="AM723" i="1" s="1"/>
  <c r="AQ1627" i="1"/>
  <c r="AL1627" i="1"/>
  <c r="AM1627" i="1" s="1"/>
  <c r="AU1624" i="1"/>
  <c r="AL1624" i="1"/>
  <c r="AM1624" i="1" s="1"/>
  <c r="AS353" i="1"/>
  <c r="AL353" i="1"/>
  <c r="AM353" i="1" s="1"/>
  <c r="AV1619" i="1"/>
  <c r="AL1619" i="1"/>
  <c r="AU1618" i="1"/>
  <c r="AL1618" i="1"/>
  <c r="AM1618" i="1" s="1"/>
  <c r="AU350" i="1"/>
  <c r="AL350" i="1"/>
  <c r="AM350" i="1" s="1"/>
  <c r="V1612" i="1"/>
  <c r="AL1612" i="1"/>
  <c r="AM1612" i="1" s="1"/>
  <c r="AV1609" i="1"/>
  <c r="AL1609" i="1"/>
  <c r="AM1609" i="1" s="1"/>
  <c r="AX1606" i="1"/>
  <c r="AL1606" i="1"/>
  <c r="AM1606" i="1" s="1"/>
  <c r="AS344" i="1"/>
  <c r="AL344" i="1"/>
  <c r="AT717" i="1"/>
  <c r="AL717" i="1"/>
  <c r="AM717" i="1" s="1"/>
  <c r="AU1601" i="1"/>
  <c r="AL1601" i="1"/>
  <c r="AM1601" i="1" s="1"/>
  <c r="AW1598" i="1"/>
  <c r="AL1598" i="1"/>
  <c r="AM1598" i="1" s="1"/>
  <c r="AW1596" i="1"/>
  <c r="AL1596" i="1"/>
  <c r="AM1596" i="1" s="1"/>
  <c r="AL335" i="1"/>
  <c r="AM335" i="1" s="1"/>
  <c r="AL1590" i="1"/>
  <c r="AM1590" i="1" s="1"/>
  <c r="AL1587" i="1"/>
  <c r="AM1587" i="1" s="1"/>
  <c r="AL1585" i="1"/>
  <c r="AM1585" i="1" s="1"/>
  <c r="AL329" i="1"/>
  <c r="AM329" i="1" s="1"/>
  <c r="AL1579" i="1"/>
  <c r="AM1579" i="1" s="1"/>
  <c r="AX716" i="1"/>
  <c r="AL716" i="1"/>
  <c r="AM716" i="1" s="1"/>
  <c r="AQ325" i="1"/>
  <c r="AL325" i="1"/>
  <c r="AM325" i="1" s="1"/>
  <c r="AS1572" i="1"/>
  <c r="AL1572" i="1"/>
  <c r="AM1572" i="1" s="1"/>
  <c r="AW1568" i="1"/>
  <c r="AL1568" i="1"/>
  <c r="AV319" i="1"/>
  <c r="AL319" i="1"/>
  <c r="AM319" i="1" s="1"/>
  <c r="AS315" i="1"/>
  <c r="AL315" i="1"/>
  <c r="AM315" i="1" s="1"/>
  <c r="X313" i="1"/>
  <c r="AL313" i="1"/>
  <c r="AM313" i="1" s="1"/>
  <c r="AW713" i="1"/>
  <c r="AL713" i="1"/>
  <c r="Y1557" i="1"/>
  <c r="AL1557" i="1"/>
  <c r="AM1557" i="1" s="1"/>
  <c r="AW310" i="1"/>
  <c r="AL310" i="1"/>
  <c r="AM310" i="1" s="1"/>
  <c r="AU1553" i="1"/>
  <c r="AL1553" i="1"/>
  <c r="AM1553" i="1" s="1"/>
  <c r="AL1549" i="1"/>
  <c r="AM1549" i="1" s="1"/>
  <c r="AL38" i="1"/>
  <c r="AL305" i="1"/>
  <c r="AM305" i="1" s="1"/>
  <c r="AS1541" i="1"/>
  <c r="AL1541" i="1"/>
  <c r="AM1541" i="1" s="1"/>
  <c r="X1539" i="1"/>
  <c r="AL1539" i="1"/>
  <c r="AM1539" i="1" s="1"/>
  <c r="AW301" i="1"/>
  <c r="AL301" i="1"/>
  <c r="AM301" i="1" s="1"/>
  <c r="AW299" i="1"/>
  <c r="AL299" i="1"/>
  <c r="AR1532" i="1"/>
  <c r="AL1532" i="1"/>
  <c r="AM1532" i="1" s="1"/>
  <c r="AU295" i="1"/>
  <c r="AL295" i="1"/>
  <c r="AM295" i="1" s="1"/>
  <c r="AQ292" i="1"/>
  <c r="AL292" i="1"/>
  <c r="AM292" i="1" s="1"/>
  <c r="AV1527" i="1"/>
  <c r="AL1527" i="1"/>
  <c r="AL287" i="1"/>
  <c r="AM287" i="1" s="1"/>
  <c r="X1522" i="1"/>
  <c r="AL1522" i="1"/>
  <c r="AM1522" i="1" s="1"/>
  <c r="AQ1519" i="1"/>
  <c r="AL1519" i="1"/>
  <c r="AM1519" i="1" s="1"/>
  <c r="AU705" i="1"/>
  <c r="AL705" i="1"/>
  <c r="AM705" i="1" s="1"/>
  <c r="AL283" i="1"/>
  <c r="AM283" i="1" s="1"/>
  <c r="AQ1513" i="1"/>
  <c r="AL1513" i="1"/>
  <c r="AM1513" i="1" s="1"/>
  <c r="AU281" i="1"/>
  <c r="AL281" i="1"/>
  <c r="AM281" i="1" s="1"/>
  <c r="AR278" i="1"/>
  <c r="AL278" i="1"/>
  <c r="AM278" i="1" s="1"/>
  <c r="AW35" i="1"/>
  <c r="AL35" i="1"/>
  <c r="AM35" i="1" s="1"/>
  <c r="AR1507" i="1"/>
  <c r="AL1507" i="1"/>
  <c r="AT1505" i="1"/>
  <c r="AL1505" i="1"/>
  <c r="AL703" i="1"/>
  <c r="AM703" i="1" s="1"/>
  <c r="AL1498" i="1"/>
  <c r="AL32" i="1"/>
  <c r="AL267" i="1"/>
  <c r="AM267" i="1" s="1"/>
  <c r="AL1489" i="1"/>
  <c r="AM1489" i="1" s="1"/>
  <c r="AL264" i="1"/>
  <c r="AM264" i="1" s="1"/>
  <c r="AL261" i="1"/>
  <c r="AM261" i="1" s="1"/>
  <c r="AL1482" i="1"/>
  <c r="AM1482" i="1" s="1"/>
  <c r="AX1480" i="1"/>
  <c r="AL1480" i="1"/>
  <c r="AM1480" i="1" s="1"/>
  <c r="AL257" i="1"/>
  <c r="AM257" i="1" s="1"/>
  <c r="AW1472" i="1"/>
  <c r="AL1472" i="1"/>
  <c r="AM1472" i="1" s="1"/>
  <c r="AL255" i="1"/>
  <c r="AL252" i="1"/>
  <c r="AM252" i="1" s="1"/>
  <c r="AL701" i="1"/>
  <c r="AM701" i="1" s="1"/>
  <c r="AL1468" i="1"/>
  <c r="AL1466" i="1"/>
  <c r="AM1466" i="1" s="1"/>
  <c r="AL1463" i="1"/>
  <c r="AM1463" i="1" s="1"/>
  <c r="AL1460" i="1"/>
  <c r="AM1460" i="1" s="1"/>
  <c r="AL1456" i="1"/>
  <c r="AM1456" i="1" s="1"/>
  <c r="AT698" i="1"/>
  <c r="AL698" i="1"/>
  <c r="AM698" i="1" s="1"/>
  <c r="AR1452" i="1"/>
  <c r="AL1452" i="1"/>
  <c r="AM1452" i="1" s="1"/>
  <c r="AV239" i="1"/>
  <c r="AL239" i="1"/>
  <c r="AS238" i="1"/>
  <c r="AL238" i="1"/>
  <c r="AR27" i="1"/>
  <c r="AL27" i="1"/>
  <c r="AM27" i="1" s="1"/>
  <c r="AL1442" i="1"/>
  <c r="AL233" i="1"/>
  <c r="AM233" i="1" s="1"/>
  <c r="AL1440" i="1"/>
  <c r="AM1440" i="1" s="1"/>
  <c r="AL229" i="1"/>
  <c r="AW1432" i="1"/>
  <c r="AL1432" i="1"/>
  <c r="AM1432" i="1" s="1"/>
  <c r="AX1430" i="1"/>
  <c r="AL1430" i="1"/>
  <c r="AM1430" i="1" s="1"/>
  <c r="AL1429" i="1"/>
  <c r="AL1425" i="1"/>
  <c r="AM1425" i="1" s="1"/>
  <c r="AL224" i="1"/>
  <c r="AM224" i="1" s="1"/>
  <c r="AL221" i="1"/>
  <c r="AM221" i="1" s="1"/>
  <c r="AW220" i="1"/>
  <c r="AL220" i="1"/>
  <c r="AM220" i="1" s="1"/>
  <c r="AL24" i="1"/>
  <c r="AR23" i="1"/>
  <c r="AL23" i="1"/>
  <c r="AM23" i="1" s="1"/>
  <c r="AL805" i="1"/>
  <c r="AL213" i="1"/>
  <c r="AM213" i="1" s="1"/>
  <c r="AW1407" i="1"/>
  <c r="AL1407" i="1"/>
  <c r="AM1407" i="1" s="1"/>
  <c r="AR1404" i="1"/>
  <c r="AL1404" i="1"/>
  <c r="AM1404" i="1" s="1"/>
  <c r="AL207" i="1"/>
  <c r="V690" i="1"/>
  <c r="AL690" i="1"/>
  <c r="Y1401" i="1"/>
  <c r="AL1401" i="1"/>
  <c r="AM1401" i="1" s="1"/>
  <c r="AL202" i="1"/>
  <c r="AM202" i="1" s="1"/>
  <c r="AX1396" i="1"/>
  <c r="AL1396" i="1"/>
  <c r="AM1396" i="1" s="1"/>
  <c r="AL1393" i="1"/>
  <c r="AM1393" i="1" s="1"/>
  <c r="AL200" i="1"/>
  <c r="AL1388" i="1"/>
  <c r="AM1388" i="1" s="1"/>
  <c r="AL196" i="1"/>
  <c r="AL195" i="1"/>
  <c r="AM195" i="1" s="1"/>
  <c r="AL192" i="1"/>
  <c r="AM192" i="1" s="1"/>
  <c r="AL20" i="1"/>
  <c r="AM20" i="1" s="1"/>
  <c r="AW190" i="1"/>
  <c r="AL190" i="1"/>
  <c r="AM190" i="1" s="1"/>
  <c r="AT1375" i="1"/>
  <c r="AL1375" i="1"/>
  <c r="AM1375" i="1" s="1"/>
  <c r="AW1373" i="1"/>
  <c r="AL1373" i="1"/>
  <c r="AM1373" i="1" s="1"/>
  <c r="AL1369" i="1"/>
  <c r="AM1369" i="1" s="1"/>
  <c r="X184" i="1"/>
  <c r="AL184" i="1"/>
  <c r="AM184" i="1" s="1"/>
  <c r="AW1366" i="1"/>
  <c r="AL1366" i="1"/>
  <c r="AM1366" i="1" s="1"/>
  <c r="AL1362" i="1"/>
  <c r="AM1362" i="1" s="1"/>
  <c r="AL179" i="1"/>
  <c r="AM179" i="1" s="1"/>
  <c r="AL175" i="1"/>
  <c r="AM175" i="1" s="1"/>
  <c r="AL1357" i="1"/>
  <c r="AM1357" i="1" s="1"/>
  <c r="AL172" i="1"/>
  <c r="AM172" i="1" s="1"/>
  <c r="AW1354" i="1"/>
  <c r="AL1354" i="1"/>
  <c r="AM1354" i="1" s="1"/>
  <c r="AR1353" i="1"/>
  <c r="AL1353" i="1"/>
  <c r="AL1349" i="1"/>
  <c r="AM1349" i="1" s="1"/>
  <c r="AW163" i="1"/>
  <c r="AL163" i="1"/>
  <c r="AS1344" i="1"/>
  <c r="AL1344" i="1"/>
  <c r="AM1344" i="1" s="1"/>
  <c r="Y674" i="1"/>
  <c r="AL674" i="1"/>
  <c r="AM674" i="1" s="1"/>
  <c r="AL1339" i="1"/>
  <c r="AM1339" i="1" s="1"/>
  <c r="AL1336" i="1"/>
  <c r="AL157" i="1"/>
  <c r="AM157" i="1" s="1"/>
  <c r="AT1331" i="1"/>
  <c r="AL1331" i="1"/>
  <c r="X156" i="1"/>
  <c r="AL156" i="1"/>
  <c r="AM156" i="1" s="1"/>
  <c r="AL155" i="1"/>
  <c r="AM155" i="1" s="1"/>
  <c r="AL153" i="1"/>
  <c r="AM153" i="1" s="1"/>
  <c r="AT1323" i="1"/>
  <c r="AL1323" i="1"/>
  <c r="AM1323" i="1" s="1"/>
  <c r="V1320" i="1"/>
  <c r="AL1320" i="1"/>
  <c r="AM1320" i="1" s="1"/>
  <c r="AL1316" i="1"/>
  <c r="AM1316" i="1" s="1"/>
  <c r="AL667" i="1"/>
  <c r="AS1312" i="1"/>
  <c r="AL1312" i="1"/>
  <c r="X1310" i="1"/>
  <c r="AL1310" i="1"/>
  <c r="AX140" i="1"/>
  <c r="AL140" i="1"/>
  <c r="AM140" i="1" s="1"/>
  <c r="AS139" i="1"/>
  <c r="AL139" i="1"/>
  <c r="AM139" i="1" s="1"/>
  <c r="AW138" i="1"/>
  <c r="AL138" i="1"/>
  <c r="AM138" i="1" s="1"/>
  <c r="AT1303" i="1"/>
  <c r="AL1303" i="1"/>
  <c r="AM1303" i="1" s="1"/>
  <c r="AW134" i="1"/>
  <c r="AL134" i="1"/>
  <c r="AM134" i="1" s="1"/>
  <c r="AW1299" i="1"/>
  <c r="AL1299" i="1"/>
  <c r="AM1299" i="1" s="1"/>
  <c r="AR131" i="1"/>
  <c r="AL131" i="1"/>
  <c r="AM131" i="1" s="1"/>
  <c r="AL1293" i="1"/>
  <c r="AM1293" i="1" s="1"/>
  <c r="AL660" i="1"/>
  <c r="AM660" i="1" s="1"/>
  <c r="AW1289" i="1"/>
  <c r="AL1289" i="1"/>
  <c r="AM1289" i="1" s="1"/>
  <c r="AW1285" i="1"/>
  <c r="AL1285" i="1"/>
  <c r="AM1285" i="1" s="1"/>
  <c r="AQ658" i="1"/>
  <c r="AL658" i="1"/>
  <c r="AM658" i="1" s="1"/>
  <c r="AQ1281" i="1"/>
  <c r="AL1281" i="1"/>
  <c r="AM1281" i="1" s="1"/>
  <c r="AL1278" i="1"/>
  <c r="AM1278" i="1" s="1"/>
  <c r="AL1276" i="1"/>
  <c r="AM1276" i="1" s="1"/>
  <c r="AU1274" i="1"/>
  <c r="AL1274" i="1"/>
  <c r="AM1274" i="1" s="1"/>
  <c r="AW120" i="1"/>
  <c r="AL120" i="1"/>
  <c r="AM120" i="1" s="1"/>
  <c r="AR1268" i="1"/>
  <c r="AL1268" i="1"/>
  <c r="AM1268" i="1" s="1"/>
  <c r="AW1266" i="1"/>
  <c r="AL1266" i="1"/>
  <c r="AM1266" i="1" s="1"/>
  <c r="AL817" i="1"/>
  <c r="AL115" i="1"/>
  <c r="AM115" i="1" s="1"/>
  <c r="AL112" i="1"/>
  <c r="AM112" i="1" s="1"/>
  <c r="AL110" i="1"/>
  <c r="AL1257" i="1"/>
  <c r="AM1257" i="1" s="1"/>
  <c r="AL107" i="1"/>
  <c r="AS1254" i="1"/>
  <c r="AL1254" i="1"/>
  <c r="AM1254" i="1" s="1"/>
  <c r="AL1251" i="1"/>
  <c r="AM1251" i="1" s="1"/>
  <c r="AL1247" i="1"/>
  <c r="AL1244" i="1"/>
  <c r="AM1244" i="1" s="1"/>
  <c r="AR1240" i="1"/>
  <c r="AL1240" i="1"/>
  <c r="AM1240" i="1" s="1"/>
  <c r="AL100" i="1"/>
  <c r="AM100" i="1" s="1"/>
  <c r="AW11" i="1"/>
  <c r="AL11" i="1"/>
  <c r="AT652" i="1"/>
  <c r="AL652" i="1"/>
  <c r="AM652" i="1" s="1"/>
  <c r="AT1230" i="1"/>
  <c r="AL1230" i="1"/>
  <c r="AM1230" i="1" s="1"/>
  <c r="AW1228" i="1"/>
  <c r="AL1228" i="1"/>
  <c r="AT1227" i="1"/>
  <c r="AL1227" i="1"/>
  <c r="AM1227" i="1" s="1"/>
  <c r="AL651" i="1"/>
  <c r="AW90" i="1"/>
  <c r="AL90" i="1"/>
  <c r="AT1219" i="1"/>
  <c r="AL1219" i="1"/>
  <c r="AM1219" i="1" s="1"/>
  <c r="AR1217" i="1"/>
  <c r="AL1217" i="1"/>
  <c r="AM1217" i="1" s="1"/>
  <c r="AW1214" i="1"/>
  <c r="AL1214" i="1"/>
  <c r="AL85" i="1"/>
  <c r="AM85" i="1" s="1"/>
  <c r="AL1211" i="1"/>
  <c r="AM1211" i="1" s="1"/>
  <c r="AL1207" i="1"/>
  <c r="AM1207" i="1" s="1"/>
  <c r="AL1203" i="1"/>
  <c r="AM1203" i="1" s="1"/>
  <c r="AW1201" i="1"/>
  <c r="AL1201" i="1"/>
  <c r="AM1201" i="1" s="1"/>
  <c r="AL1198" i="1"/>
  <c r="AT1194" i="1"/>
  <c r="AL1194" i="1"/>
  <c r="Y1190" i="1"/>
  <c r="AL1190" i="1"/>
  <c r="AL1186" i="1"/>
  <c r="AM1186" i="1" s="1"/>
  <c r="AT642" i="1"/>
  <c r="AL642" i="1"/>
  <c r="AM642" i="1" s="1"/>
  <c r="AR1180" i="1"/>
  <c r="AL1180" i="1"/>
  <c r="AW1176" i="1"/>
  <c r="AL1176" i="1"/>
  <c r="AM1176" i="1" s="1"/>
  <c r="AR1172" i="1"/>
  <c r="AL1172" i="1"/>
  <c r="AW639" i="1"/>
  <c r="AL639" i="1"/>
  <c r="AM639" i="1" s="1"/>
  <c r="AL636" i="1"/>
  <c r="AM636" i="1" s="1"/>
  <c r="AW1161" i="1"/>
  <c r="AL1161" i="1"/>
  <c r="AW1157" i="1"/>
  <c r="AL1157" i="1"/>
  <c r="AM1157" i="1" s="1"/>
  <c r="AS1153" i="1"/>
  <c r="AL1153" i="1"/>
  <c r="W1149" i="1"/>
  <c r="AL1149" i="1"/>
  <c r="AM1149" i="1" s="1"/>
  <c r="AT1146" i="1"/>
  <c r="AL1146" i="1"/>
  <c r="AM1146" i="1" s="1"/>
  <c r="AU632" i="1"/>
  <c r="AL632" i="1"/>
  <c r="AW1140" i="1"/>
  <c r="AL1140" i="1"/>
  <c r="AS1136" i="1"/>
  <c r="AL1136" i="1"/>
  <c r="AM1136" i="1" s="1"/>
  <c r="AW1132" i="1"/>
  <c r="AL1132" i="1"/>
  <c r="AW1129" i="1"/>
  <c r="AL1129" i="1"/>
  <c r="AM1129" i="1" s="1"/>
  <c r="Y1126" i="1"/>
  <c r="AL1126" i="1"/>
  <c r="AM1126" i="1" s="1"/>
  <c r="AL1122" i="1"/>
  <c r="AL1118" i="1"/>
  <c r="AM1118" i="1" s="1"/>
  <c r="AL1114" i="1"/>
  <c r="AM1114" i="1" s="1"/>
  <c r="AL1111" i="1"/>
  <c r="AM1111" i="1" s="1"/>
  <c r="AW1108" i="1"/>
  <c r="AL1108" i="1"/>
  <c r="AL625" i="1"/>
  <c r="AL624" i="1"/>
  <c r="AW1100" i="1"/>
  <c r="AL1100" i="1"/>
  <c r="AM1100" i="1" s="1"/>
  <c r="AS1096" i="1"/>
  <c r="AL1096" i="1"/>
  <c r="AW1093" i="1"/>
  <c r="AL1093" i="1"/>
  <c r="AM1093" i="1" s="1"/>
  <c r="AX620" i="1"/>
  <c r="AL620" i="1"/>
  <c r="AR1088" i="1"/>
  <c r="AL1088" i="1"/>
  <c r="AX1086" i="1"/>
  <c r="AL1086" i="1"/>
  <c r="AS615" i="1"/>
  <c r="AL615" i="1"/>
  <c r="AW1081" i="1"/>
  <c r="AL1081" i="1"/>
  <c r="AM1081" i="1" s="1"/>
  <c r="AW1076" i="1"/>
  <c r="AL1076" i="1"/>
  <c r="AL613" i="1"/>
  <c r="AM613" i="1" s="1"/>
  <c r="AS1069" i="1"/>
  <c r="AL1069" i="1"/>
  <c r="AM1069" i="1" s="1"/>
  <c r="W1065" i="1"/>
  <c r="AL1065" i="1"/>
  <c r="AM1065" i="1" s="1"/>
  <c r="AL1062" i="1"/>
  <c r="AR1056" i="1"/>
  <c r="AL1056" i="1"/>
  <c r="AL1054" i="1"/>
  <c r="AM1054" i="1" s="1"/>
  <c r="AL1050" i="1"/>
  <c r="AL1046" i="1"/>
  <c r="AM1046" i="1" s="1"/>
  <c r="AL1043" i="1"/>
  <c r="AM1043" i="1" s="1"/>
  <c r="AL1039" i="1"/>
  <c r="AM1039" i="1" s="1"/>
  <c r="AL1035" i="1"/>
  <c r="AM1035" i="1" s="1"/>
  <c r="AL1031" i="1"/>
  <c r="AM1031" i="1" s="1"/>
  <c r="AL1027" i="1"/>
  <c r="AM1027" i="1" s="1"/>
  <c r="AR1024" i="1"/>
  <c r="AL1024" i="1"/>
  <c r="AW1020" i="1"/>
  <c r="AL1020" i="1"/>
  <c r="AM1020" i="1" s="1"/>
  <c r="AL1015" i="1"/>
  <c r="AM1015" i="1" s="1"/>
  <c r="AW1012" i="1"/>
  <c r="AL1012" i="1"/>
  <c r="AM1012" i="1" s="1"/>
  <c r="AR1008" i="1"/>
  <c r="AL1008" i="1"/>
  <c r="AM1008" i="1" s="1"/>
  <c r="AS1005" i="1"/>
  <c r="AL1005" i="1"/>
  <c r="AM1005" i="1" s="1"/>
  <c r="AS1002" i="1"/>
  <c r="AL1002" i="1"/>
  <c r="AM1002" i="1" s="1"/>
  <c r="AL998" i="1"/>
  <c r="AM998" i="1" s="1"/>
  <c r="AL995" i="1"/>
  <c r="AM995" i="1" s="1"/>
  <c r="AL601" i="1"/>
  <c r="AR989" i="1"/>
  <c r="AL989" i="1"/>
  <c r="X985" i="1"/>
  <c r="AL985" i="1"/>
  <c r="Y982" i="1"/>
  <c r="AL982" i="1"/>
  <c r="AS599" i="1"/>
  <c r="AL599" i="1"/>
  <c r="AM599" i="1" s="1"/>
  <c r="AU976" i="1"/>
  <c r="AL976" i="1"/>
  <c r="AM976" i="1" s="1"/>
  <c r="AW972" i="1"/>
  <c r="AL972" i="1"/>
  <c r="AS968" i="1"/>
  <c r="AL968" i="1"/>
  <c r="AM968" i="1" s="1"/>
  <c r="AW964" i="1"/>
  <c r="AL964" i="1"/>
  <c r="AL596" i="1"/>
  <c r="AM596" i="1" s="1"/>
  <c r="W595" i="1"/>
  <c r="AL595" i="1"/>
  <c r="AL593" i="1"/>
  <c r="AL954" i="1"/>
  <c r="AL951" i="1"/>
  <c r="AM951" i="1" s="1"/>
  <c r="AW949" i="1"/>
  <c r="AL949" i="1"/>
  <c r="AL946" i="1"/>
  <c r="AM946" i="1" s="1"/>
  <c r="AX942" i="1"/>
  <c r="AL942" i="1"/>
  <c r="AM942" i="1" s="1"/>
  <c r="AS940" i="1"/>
  <c r="AL940" i="1"/>
  <c r="AM940" i="1" s="1"/>
  <c r="X937" i="1"/>
  <c r="AL937" i="1"/>
  <c r="AM937" i="1" s="1"/>
  <c r="AS584" i="1"/>
  <c r="AL584" i="1"/>
  <c r="AL582" i="1"/>
  <c r="AM582" i="1" s="1"/>
  <c r="AV928" i="1"/>
  <c r="AL928" i="1"/>
  <c r="AM928" i="1" s="1"/>
  <c r="AW924" i="1"/>
  <c r="AL924" i="1"/>
  <c r="AM924" i="1" s="1"/>
  <c r="AL923" i="1"/>
  <c r="AM923" i="1" s="1"/>
  <c r="AL522" i="1"/>
  <c r="AM522" i="1" s="1"/>
  <c r="AU917" i="1"/>
  <c r="AL917" i="1"/>
  <c r="AM917" i="1" s="1"/>
  <c r="AL915" i="1"/>
  <c r="AL521" i="1"/>
  <c r="AM521" i="1" s="1"/>
  <c r="AT577" i="1"/>
  <c r="AL577" i="1"/>
  <c r="AL766" i="1"/>
  <c r="AL906" i="1"/>
  <c r="AT904" i="1"/>
  <c r="AL904" i="1"/>
  <c r="AL509" i="1"/>
  <c r="AS517" i="1"/>
  <c r="AL517" i="1"/>
  <c r="W895" i="1"/>
  <c r="AL895" i="1"/>
  <c r="AL573" i="1"/>
  <c r="AW508" i="1"/>
  <c r="AL508" i="1"/>
  <c r="AM508" i="1" s="1"/>
  <c r="AS570" i="1"/>
  <c r="AL570" i="1"/>
  <c r="AL886" i="1"/>
  <c r="AW883" i="1"/>
  <c r="AL883" i="1"/>
  <c r="AM883" i="1" s="1"/>
  <c r="AR880" i="1"/>
  <c r="AL880" i="1"/>
  <c r="AM880" i="1" s="1"/>
  <c r="X877" i="1"/>
  <c r="AL877" i="1"/>
  <c r="AL874" i="1"/>
  <c r="AL871" i="1"/>
  <c r="AM871" i="1" s="1"/>
  <c r="AW868" i="1"/>
  <c r="AL868" i="1"/>
  <c r="AM868" i="1" s="1"/>
  <c r="AQ865" i="1"/>
  <c r="AL865" i="1"/>
  <c r="AM865" i="1" s="1"/>
  <c r="AW562" i="1"/>
  <c r="AL562" i="1"/>
  <c r="AL861" i="1"/>
  <c r="AM861" i="1" s="1"/>
  <c r="AL560" i="1"/>
  <c r="AL855" i="1"/>
  <c r="AU559" i="1"/>
  <c r="AL559" i="1"/>
  <c r="AW537" i="1"/>
  <c r="AL537" i="1"/>
  <c r="AR83" i="1"/>
  <c r="AL83" i="1"/>
  <c r="AL82" i="1"/>
  <c r="AL847" i="1"/>
  <c r="AL845" i="1"/>
  <c r="AL842" i="1"/>
  <c r="AM842" i="1" s="1"/>
  <c r="AS840" i="1"/>
  <c r="AL840" i="1"/>
  <c r="AM840" i="1" s="1"/>
  <c r="AT836" i="1"/>
  <c r="AL836" i="1"/>
  <c r="AV832" i="1"/>
  <c r="AL832" i="1"/>
  <c r="AW828" i="1"/>
  <c r="AL828" i="1"/>
  <c r="AR825" i="1"/>
  <c r="AL825" i="1"/>
  <c r="AM825" i="1" s="1"/>
  <c r="AQ553" i="1"/>
  <c r="AL553" i="1"/>
  <c r="AM553" i="1" s="1"/>
  <c r="AV552" i="1"/>
  <c r="AL552" i="1"/>
  <c r="AS530" i="1"/>
  <c r="AL530" i="1"/>
  <c r="AV536" i="1"/>
  <c r="AL536" i="1"/>
  <c r="AL545" i="1"/>
  <c r="AL771" i="1"/>
  <c r="AT779" i="1"/>
  <c r="AL779" i="1"/>
  <c r="V786" i="1"/>
  <c r="AL786" i="1"/>
  <c r="AL793" i="1"/>
  <c r="AL800" i="1"/>
  <c r="AW806" i="1"/>
  <c r="AL806" i="1"/>
  <c r="AU819" i="1"/>
  <c r="AL819" i="1"/>
  <c r="X808" i="1"/>
  <c r="AL808" i="1"/>
  <c r="AW794" i="1"/>
  <c r="AL794" i="1"/>
  <c r="AW807" i="1"/>
  <c r="AL807" i="1"/>
  <c r="AW777" i="1"/>
  <c r="AL777" i="1"/>
  <c r="AS523" i="1"/>
  <c r="AL523" i="1"/>
  <c r="Y772" i="1"/>
  <c r="AL772" i="1"/>
  <c r="AV511" i="1"/>
  <c r="AL511" i="1"/>
  <c r="AL1098" i="1"/>
  <c r="AM1098" i="1" s="1"/>
  <c r="AL621" i="1"/>
  <c r="AL1089" i="1"/>
  <c r="AM1089" i="1" s="1"/>
  <c r="AL1074" i="1"/>
  <c r="AL1064" i="1"/>
  <c r="AM1064" i="1" s="1"/>
  <c r="AL1060" i="1"/>
  <c r="AL1052" i="1"/>
  <c r="AL1048" i="1"/>
  <c r="AL609" i="1"/>
  <c r="AM609" i="1" s="1"/>
  <c r="AL1041" i="1"/>
  <c r="AM1041" i="1" s="1"/>
  <c r="AL1036" i="1"/>
  <c r="AM1036" i="1" s="1"/>
  <c r="AL1033" i="1"/>
  <c r="AM1033" i="1" s="1"/>
  <c r="AL1029" i="1"/>
  <c r="AM1029" i="1" s="1"/>
  <c r="AL1022" i="1"/>
  <c r="AL1017" i="1"/>
  <c r="AM1017" i="1" s="1"/>
  <c r="AL605" i="1"/>
  <c r="AM605" i="1" s="1"/>
  <c r="AL1010" i="1"/>
  <c r="AL1000" i="1"/>
  <c r="AL996" i="1"/>
  <c r="AL994" i="1"/>
  <c r="AL980" i="1"/>
  <c r="AL977" i="1"/>
  <c r="AL974" i="1"/>
  <c r="AL970" i="1"/>
  <c r="AL966" i="1"/>
  <c r="AL962" i="1"/>
  <c r="AM962" i="1" s="1"/>
  <c r="AL960" i="1"/>
  <c r="AM960" i="1" s="1"/>
  <c r="AL958" i="1"/>
  <c r="AL589" i="1"/>
  <c r="AM589" i="1" s="1"/>
  <c r="AL944" i="1"/>
  <c r="AM944" i="1" s="1"/>
  <c r="AL934" i="1"/>
  <c r="AM934" i="1" s="1"/>
  <c r="AL930" i="1"/>
  <c r="AM930" i="1" s="1"/>
  <c r="AL926" i="1"/>
  <c r="AM926" i="1" s="1"/>
  <c r="AL921" i="1"/>
  <c r="AM921" i="1" s="1"/>
  <c r="AL905" i="1"/>
  <c r="AL900" i="1"/>
  <c r="AM900" i="1" s="1"/>
  <c r="AL897" i="1"/>
  <c r="AL893" i="1"/>
  <c r="AM893" i="1" s="1"/>
  <c r="AL890" i="1"/>
  <c r="AL881" i="1"/>
  <c r="AM881" i="1" s="1"/>
  <c r="AL878" i="1"/>
  <c r="AL876" i="1"/>
  <c r="AL873" i="1"/>
  <c r="AL869" i="1"/>
  <c r="AL864" i="1"/>
  <c r="AL862" i="1"/>
  <c r="AU70" i="1"/>
  <c r="AL70" i="1"/>
  <c r="AL853" i="1"/>
  <c r="AL849" i="1"/>
  <c r="AL79" i="1"/>
  <c r="AL844" i="1"/>
  <c r="AL823" i="1"/>
  <c r="AL74" i="1"/>
  <c r="AL769" i="1"/>
  <c r="AL773" i="1"/>
  <c r="AV781" i="1"/>
  <c r="AL781" i="1"/>
  <c r="AL784" i="1"/>
  <c r="AL798" i="1"/>
  <c r="AL72" i="1"/>
  <c r="AV811" i="1"/>
  <c r="AL811" i="1"/>
  <c r="AL76" i="1"/>
  <c r="AL857" i="1"/>
  <c r="AL812" i="1"/>
  <c r="AL799" i="1"/>
  <c r="AP1271" i="1"/>
  <c r="AP1139" i="1"/>
  <c r="AP1107" i="1"/>
  <c r="AP1067" i="1"/>
  <c r="AP1838" i="1"/>
  <c r="AP1141" i="1"/>
  <c r="AP1013" i="1"/>
  <c r="AP749" i="1"/>
  <c r="AP120" i="1"/>
  <c r="Y1743" i="1"/>
  <c r="Y454" i="1"/>
  <c r="Y1477" i="1"/>
  <c r="AL539" i="1"/>
  <c r="AL598" i="1"/>
  <c r="AL547" i="1"/>
  <c r="AL561" i="1"/>
  <c r="AL542" i="1"/>
  <c r="AL767" i="1"/>
  <c r="AL69" i="1"/>
  <c r="AL822" i="1"/>
  <c r="AM822" i="1" s="1"/>
  <c r="AL81" i="1"/>
  <c r="AL863" i="1"/>
  <c r="AM863" i="1" s="1"/>
  <c r="AL879" i="1"/>
  <c r="X973" i="1"/>
  <c r="AL973" i="1"/>
  <c r="AM973" i="1" s="1"/>
  <c r="AL969" i="1"/>
  <c r="AW965" i="1"/>
  <c r="AL965" i="1"/>
  <c r="AL597" i="1"/>
  <c r="X957" i="1"/>
  <c r="AL957" i="1"/>
  <c r="AS952" i="1"/>
  <c r="AL952" i="1"/>
  <c r="AM952" i="1" s="1"/>
  <c r="AL586" i="1"/>
  <c r="AM586" i="1" s="1"/>
  <c r="AS938" i="1"/>
  <c r="AL938" i="1"/>
  <c r="AW933" i="1"/>
  <c r="AL933" i="1"/>
  <c r="AM933" i="1" s="1"/>
  <c r="AQ929" i="1"/>
  <c r="AL929" i="1"/>
  <c r="AM929" i="1" s="1"/>
  <c r="X925" i="1"/>
  <c r="AL925" i="1"/>
  <c r="AM925" i="1" s="1"/>
  <c r="AX920" i="1"/>
  <c r="AL920" i="1"/>
  <c r="AM920" i="1" s="1"/>
  <c r="AW918" i="1"/>
  <c r="AL918" i="1"/>
  <c r="AM918" i="1" s="1"/>
  <c r="AU913" i="1"/>
  <c r="AL913" i="1"/>
  <c r="AM913" i="1" s="1"/>
  <c r="AL910" i="1"/>
  <c r="AM910" i="1" s="1"/>
  <c r="AL574" i="1"/>
  <c r="AQ902" i="1"/>
  <c r="AL902" i="1"/>
  <c r="AM902" i="1" s="1"/>
  <c r="AX896" i="1"/>
  <c r="AL896" i="1"/>
  <c r="AM896" i="1" s="1"/>
  <c r="AL892" i="1"/>
  <c r="AL889" i="1"/>
  <c r="AL885" i="1"/>
  <c r="AT872" i="1"/>
  <c r="AL872" i="1"/>
  <c r="V866" i="1"/>
  <c r="AL866" i="1"/>
  <c r="AV858" i="1"/>
  <c r="AL858" i="1"/>
  <c r="AM858" i="1" s="1"/>
  <c r="AL856" i="1"/>
  <c r="AQ6" i="1"/>
  <c r="AL6" i="1"/>
  <c r="AL852" i="1"/>
  <c r="X556" i="1"/>
  <c r="AL556" i="1"/>
  <c r="AM556" i="1" s="1"/>
  <c r="AR848" i="1"/>
  <c r="AL848" i="1"/>
  <c r="AM848" i="1" s="1"/>
  <c r="AV846" i="1"/>
  <c r="AL846" i="1"/>
  <c r="AV843" i="1"/>
  <c r="AL843" i="1"/>
  <c r="X841" i="1"/>
  <c r="AL841" i="1"/>
  <c r="AL837" i="1"/>
  <c r="AW833" i="1"/>
  <c r="AL833" i="1"/>
  <c r="AM833" i="1" s="1"/>
  <c r="AR829" i="1"/>
  <c r="AL829" i="1"/>
  <c r="AL789" i="1"/>
  <c r="AL68" i="1"/>
  <c r="AL796" i="1"/>
  <c r="AV801" i="1"/>
  <c r="AL801" i="1"/>
  <c r="AU809" i="1"/>
  <c r="AL809" i="1"/>
  <c r="AL813" i="1"/>
  <c r="AX795" i="1"/>
  <c r="AL795" i="1"/>
  <c r="Y818" i="1"/>
  <c r="AL818" i="1"/>
  <c r="AL792" i="1"/>
  <c r="AL260" i="1"/>
  <c r="AP118" i="1"/>
  <c r="AP1131" i="1"/>
  <c r="AP1095" i="1"/>
  <c r="AP1079" i="1"/>
  <c r="AP1063" i="1"/>
  <c r="AP446" i="1"/>
  <c r="AP1269" i="1"/>
  <c r="AP1137" i="1"/>
  <c r="AP1105" i="1"/>
  <c r="AP1057" i="1"/>
  <c r="AP1029" i="1"/>
  <c r="AP1009" i="1"/>
  <c r="AL527" i="1"/>
  <c r="AL543" i="1"/>
  <c r="AL8" i="1"/>
  <c r="AL550" i="1"/>
  <c r="AM550" i="1" s="1"/>
  <c r="AL565" i="1"/>
  <c r="AM565" i="1" s="1"/>
  <c r="AL581" i="1"/>
  <c r="AM581" i="1" s="1"/>
  <c r="AL515" i="1"/>
  <c r="AP1127" i="1"/>
  <c r="AP1091" i="1"/>
  <c r="AP1055" i="1"/>
  <c r="AP1007" i="1"/>
  <c r="AP1264" i="1"/>
  <c r="AP1133" i="1"/>
  <c r="AP1049" i="1"/>
  <c r="AP1025" i="1"/>
  <c r="AP1001" i="1"/>
  <c r="AP1380" i="1"/>
  <c r="AL5" i="1"/>
  <c r="AL575" i="1"/>
  <c r="AM575" i="1" s="1"/>
  <c r="AL590" i="1"/>
  <c r="AM590" i="1" s="1"/>
  <c r="AL526" i="1"/>
  <c r="AL541" i="1"/>
  <c r="AL555" i="1"/>
  <c r="AL569" i="1"/>
  <c r="AL803" i="1"/>
  <c r="AS922" i="1"/>
  <c r="AL922" i="1"/>
  <c r="AM922" i="1" s="1"/>
  <c r="AL578" i="1"/>
  <c r="AM578" i="1" s="1"/>
  <c r="AL916" i="1"/>
  <c r="AW914" i="1"/>
  <c r="AL914" i="1"/>
  <c r="AL912" i="1"/>
  <c r="AM912" i="1" s="1"/>
  <c r="AS908" i="1"/>
  <c r="AL908" i="1"/>
  <c r="AW901" i="1"/>
  <c r="AL901" i="1"/>
  <c r="AM901" i="1" s="1"/>
  <c r="AT898" i="1"/>
  <c r="AL898" i="1"/>
  <c r="AM898" i="1" s="1"/>
  <c r="AV894" i="1"/>
  <c r="AL894" i="1"/>
  <c r="AM894" i="1" s="1"/>
  <c r="AX888" i="1"/>
  <c r="AL888" i="1"/>
  <c r="AL882" i="1"/>
  <c r="AT566" i="1"/>
  <c r="AL566" i="1"/>
  <c r="AL870" i="1"/>
  <c r="Y860" i="1"/>
  <c r="AL860" i="1"/>
  <c r="AL73" i="1"/>
  <c r="AV850" i="1"/>
  <c r="AL850" i="1"/>
  <c r="AL839" i="1"/>
  <c r="AL835" i="1"/>
  <c r="AL831" i="1"/>
  <c r="AM831" i="1" s="1"/>
  <c r="AL827" i="1"/>
  <c r="AT824" i="1"/>
  <c r="AL824" i="1"/>
  <c r="AM824" i="1" s="1"/>
  <c r="AL774" i="1"/>
  <c r="AL788" i="1"/>
  <c r="AU785" i="1"/>
  <c r="AL785" i="1"/>
  <c r="W71" i="1"/>
  <c r="AL71" i="1"/>
  <c r="AU821" i="1"/>
  <c r="AL821" i="1"/>
  <c r="AW802" i="1"/>
  <c r="AL802" i="1"/>
  <c r="AL816" i="1"/>
  <c r="AU770" i="1"/>
  <c r="AL770" i="1"/>
  <c r="AU956" i="1"/>
  <c r="AL956" i="1"/>
  <c r="AP121" i="1"/>
  <c r="AP1143" i="1"/>
  <c r="AP1119" i="1"/>
  <c r="AP1087" i="1"/>
  <c r="AP1071" i="1"/>
  <c r="AP1051" i="1"/>
  <c r="AP111" i="1"/>
  <c r="AP1129" i="1"/>
  <c r="AP1045" i="1"/>
  <c r="AP997" i="1"/>
  <c r="AX1477" i="1"/>
  <c r="AX1547" i="1"/>
  <c r="AL520" i="1"/>
  <c r="AM520" i="1" s="1"/>
  <c r="AL535" i="1"/>
  <c r="AL579" i="1"/>
  <c r="AM579" i="1" s="1"/>
  <c r="AL572" i="1"/>
  <c r="AM572" i="1" s="1"/>
  <c r="AL587" i="1"/>
  <c r="AM587" i="1" s="1"/>
  <c r="AL529" i="1"/>
  <c r="AL507" i="1"/>
  <c r="AL891" i="1"/>
  <c r="AM891" i="1" s="1"/>
  <c r="Y259" i="1"/>
  <c r="Y375" i="1"/>
  <c r="AX444" i="1"/>
  <c r="Y1547" i="1"/>
  <c r="AX501" i="1"/>
  <c r="AX1743" i="1"/>
  <c r="Y166" i="1"/>
  <c r="Y501" i="1"/>
  <c r="Y1628" i="1"/>
  <c r="Y258" i="1"/>
  <c r="AX1072" i="1"/>
  <c r="AX1831" i="1"/>
  <c r="AX375" i="1"/>
  <c r="AX89" i="1"/>
  <c r="AX166" i="1"/>
  <c r="AX454" i="1"/>
  <c r="Y89" i="1"/>
  <c r="AX258" i="1"/>
  <c r="AX512" i="1"/>
  <c r="AU512" i="1"/>
  <c r="Y512" i="1"/>
  <c r="AW512" i="1"/>
  <c r="AR512" i="1"/>
  <c r="X512" i="1"/>
  <c r="AV512" i="1"/>
  <c r="AS512" i="1"/>
  <c r="W512" i="1"/>
  <c r="AT512" i="1"/>
  <c r="AQ512" i="1"/>
  <c r="V512" i="1"/>
  <c r="AX765" i="1"/>
  <c r="AS765" i="1"/>
  <c r="Y765" i="1"/>
  <c r="AR503" i="1"/>
  <c r="AQ503" i="1"/>
  <c r="AW503" i="1"/>
  <c r="AS503" i="1"/>
  <c r="W503" i="1"/>
  <c r="AU503" i="1"/>
  <c r="AT503" i="1"/>
  <c r="V503" i="1"/>
  <c r="X503" i="1"/>
  <c r="AV503" i="1"/>
  <c r="AV763" i="1"/>
  <c r="AT763" i="1"/>
  <c r="V763" i="1"/>
  <c r="AR763" i="1"/>
  <c r="AQ763" i="1"/>
  <c r="X763" i="1"/>
  <c r="AX763" i="1"/>
  <c r="AS763" i="1"/>
  <c r="Y763" i="1"/>
  <c r="AV1874" i="1"/>
  <c r="AR1874" i="1"/>
  <c r="V1874" i="1"/>
  <c r="AS1874" i="1"/>
  <c r="AQ1874" i="1"/>
  <c r="Y1874" i="1"/>
  <c r="AX1874" i="1"/>
  <c r="AT1874" i="1"/>
  <c r="X1874" i="1"/>
  <c r="AV1872" i="1"/>
  <c r="AQ1872" i="1"/>
  <c r="X1872" i="1"/>
  <c r="AU1872" i="1"/>
  <c r="AR1872" i="1"/>
  <c r="W1872" i="1"/>
  <c r="AX1872" i="1"/>
  <c r="AS1872" i="1"/>
  <c r="V1872" i="1"/>
  <c r="AU494" i="1"/>
  <c r="AR494" i="1"/>
  <c r="X494" i="1"/>
  <c r="AV494" i="1"/>
  <c r="AQ494" i="1"/>
  <c r="W494" i="1"/>
  <c r="AS494" i="1"/>
  <c r="AW494" i="1"/>
  <c r="V494" i="1"/>
  <c r="AX759" i="1"/>
  <c r="AR759" i="1"/>
  <c r="AQ759" i="1"/>
  <c r="AW759" i="1"/>
  <c r="AS759" i="1"/>
  <c r="W759" i="1"/>
  <c r="AV759" i="1"/>
  <c r="AT759" i="1"/>
  <c r="V759" i="1"/>
  <c r="X759" i="1"/>
  <c r="AU759" i="1"/>
  <c r="Y759" i="1"/>
  <c r="AV1868" i="1"/>
  <c r="AR1868" i="1"/>
  <c r="X1868" i="1"/>
  <c r="AU1868" i="1"/>
  <c r="AQ1868" i="1"/>
  <c r="W1868" i="1"/>
  <c r="AW1868" i="1"/>
  <c r="Y1868" i="1"/>
  <c r="AT1868" i="1"/>
  <c r="AS1868" i="1"/>
  <c r="AV62" i="1"/>
  <c r="AR62" i="1"/>
  <c r="X62" i="1"/>
  <c r="AU62" i="1"/>
  <c r="AQ62" i="1"/>
  <c r="W62" i="1"/>
  <c r="AX62" i="1"/>
  <c r="AT62" i="1"/>
  <c r="Y62" i="1"/>
  <c r="AW1865" i="1"/>
  <c r="AS1865" i="1"/>
  <c r="Y1865" i="1"/>
  <c r="AT1865" i="1"/>
  <c r="AQ1865" i="1"/>
  <c r="X1865" i="1"/>
  <c r="AX1865" i="1"/>
  <c r="AR1865" i="1"/>
  <c r="W1865" i="1"/>
  <c r="AU1863" i="1"/>
  <c r="AR1863" i="1"/>
  <c r="W1863" i="1"/>
  <c r="AV1863" i="1"/>
  <c r="AQ1863" i="1"/>
  <c r="V1863" i="1"/>
  <c r="AS1863" i="1"/>
  <c r="AV484" i="1"/>
  <c r="AR484" i="1"/>
  <c r="W484" i="1"/>
  <c r="AU484" i="1"/>
  <c r="AQ484" i="1"/>
  <c r="V484" i="1"/>
  <c r="AT484" i="1"/>
  <c r="AT1858" i="1"/>
  <c r="X1858" i="1"/>
  <c r="AW1858" i="1"/>
  <c r="AU1858" i="1"/>
  <c r="W1858" i="1"/>
  <c r="AV1858" i="1"/>
  <c r="AR1858" i="1"/>
  <c r="V1858" i="1"/>
  <c r="AS1858" i="1"/>
  <c r="AQ1858" i="1"/>
  <c r="AV60" i="1"/>
  <c r="AR60" i="1"/>
  <c r="W60" i="1"/>
  <c r="AT60" i="1"/>
  <c r="AQ60" i="1"/>
  <c r="V60" i="1"/>
  <c r="AS60" i="1"/>
  <c r="AW60" i="1"/>
  <c r="X60" i="1"/>
  <c r="AX755" i="1"/>
  <c r="AV755" i="1"/>
  <c r="AQ755" i="1"/>
  <c r="AT1853" i="1"/>
  <c r="AS1853" i="1"/>
  <c r="Y1853" i="1"/>
  <c r="AW1853" i="1"/>
  <c r="AQ1853" i="1"/>
  <c r="X1853" i="1"/>
  <c r="AX1853" i="1"/>
  <c r="AR1853" i="1"/>
  <c r="W1853" i="1"/>
  <c r="AW1849" i="1"/>
  <c r="AS1849" i="1"/>
  <c r="Y1849" i="1"/>
  <c r="AT1849" i="1"/>
  <c r="AQ1849" i="1"/>
  <c r="X1849" i="1"/>
  <c r="AX1849" i="1"/>
  <c r="AU1849" i="1"/>
  <c r="W1849" i="1"/>
  <c r="AU753" i="1"/>
  <c r="AR753" i="1"/>
  <c r="W753" i="1"/>
  <c r="AV753" i="1"/>
  <c r="AQ753" i="1"/>
  <c r="V753" i="1"/>
  <c r="Y753" i="1" s="1"/>
  <c r="AW753" i="1"/>
  <c r="X753" i="1"/>
  <c r="AT753" i="1"/>
  <c r="AS753" i="1"/>
  <c r="AT1843" i="1"/>
  <c r="AW1843" i="1"/>
  <c r="AS1843" i="1"/>
  <c r="X1843" i="1"/>
  <c r="AU1843" i="1"/>
  <c r="AR1843" i="1"/>
  <c r="W1843" i="1"/>
  <c r="AV1843" i="1"/>
  <c r="AQ1843" i="1"/>
  <c r="V1843" i="1"/>
  <c r="AW472" i="1"/>
  <c r="AU472" i="1"/>
  <c r="AS472" i="1"/>
  <c r="X472" i="1"/>
  <c r="AV472" i="1"/>
  <c r="AR472" i="1"/>
  <c r="W472" i="1"/>
  <c r="AT472" i="1"/>
  <c r="AQ472" i="1"/>
  <c r="V472" i="1"/>
  <c r="AV1841" i="1"/>
  <c r="AR1841" i="1"/>
  <c r="AT1841" i="1"/>
  <c r="AQ1841" i="1"/>
  <c r="X1841" i="1"/>
  <c r="AU1841" i="1"/>
  <c r="W1841" i="1"/>
  <c r="AX1839" i="1"/>
  <c r="AT1839" i="1"/>
  <c r="Y1839" i="1"/>
  <c r="AW1839" i="1"/>
  <c r="AS1839" i="1"/>
  <c r="X1839" i="1"/>
  <c r="AU1839" i="1"/>
  <c r="AR1839" i="1"/>
  <c r="W1839" i="1"/>
  <c r="AV1839" i="1"/>
  <c r="AQ1839" i="1"/>
  <c r="V1839" i="1"/>
  <c r="AS466" i="1"/>
  <c r="AW466" i="1"/>
  <c r="AQ466" i="1"/>
  <c r="V466" i="1"/>
  <c r="AV466" i="1"/>
  <c r="AT466" i="1"/>
  <c r="X466" i="1"/>
  <c r="AU466" i="1"/>
  <c r="AR466" i="1"/>
  <c r="W466" i="1"/>
  <c r="AU749" i="1"/>
  <c r="AQ749" i="1"/>
  <c r="W749" i="1"/>
  <c r="AV749" i="1"/>
  <c r="V749" i="1"/>
  <c r="AS749" i="1"/>
  <c r="AR749" i="1"/>
  <c r="AW749" i="1"/>
  <c r="X749" i="1"/>
  <c r="AW1829" i="1"/>
  <c r="AS1829" i="1"/>
  <c r="V1829" i="1"/>
  <c r="AV1829" i="1"/>
  <c r="AR1829" i="1"/>
  <c r="Y1829" i="1"/>
  <c r="AU1829" i="1"/>
  <c r="X1829" i="1"/>
  <c r="AT1829" i="1"/>
  <c r="AQ1829" i="1"/>
  <c r="W1829" i="1"/>
  <c r="AV1826" i="1"/>
  <c r="AR1826" i="1"/>
  <c r="V1826" i="1"/>
  <c r="AS1826" i="1"/>
  <c r="AQ1826" i="1"/>
  <c r="Y1826" i="1"/>
  <c r="AU1826" i="1"/>
  <c r="AX1826" i="1"/>
  <c r="X1826" i="1"/>
  <c r="AW1826" i="1"/>
  <c r="W1826" i="1"/>
  <c r="AV1822" i="1"/>
  <c r="AQ1822" i="1"/>
  <c r="V1822" i="1"/>
  <c r="AS1822" i="1"/>
  <c r="AR1822" i="1"/>
  <c r="AT1822" i="1"/>
  <c r="X1822" i="1"/>
  <c r="AX747" i="1"/>
  <c r="AS747" i="1"/>
  <c r="Y747" i="1"/>
  <c r="AV459" i="1"/>
  <c r="AT459" i="1"/>
  <c r="V459" i="1"/>
  <c r="AU459" i="1"/>
  <c r="AQ459" i="1"/>
  <c r="X459" i="1"/>
  <c r="AW459" i="1"/>
  <c r="W459" i="1"/>
  <c r="AR459" i="1"/>
  <c r="AS459" i="1"/>
  <c r="AV1816" i="1"/>
  <c r="AT1816" i="1"/>
  <c r="X1816" i="1"/>
  <c r="AU1816" i="1"/>
  <c r="AQ1816" i="1"/>
  <c r="W1816" i="1"/>
  <c r="AS1816" i="1"/>
  <c r="V1816" i="1"/>
  <c r="Y1816" i="1" s="1"/>
  <c r="AV1809" i="1"/>
  <c r="AR1809" i="1"/>
  <c r="Y1809" i="1"/>
  <c r="AT1809" i="1"/>
  <c r="AQ1809" i="1"/>
  <c r="X1809" i="1"/>
  <c r="AS1809" i="1"/>
  <c r="AX1809" i="1"/>
  <c r="W1809" i="1"/>
  <c r="AW1809" i="1"/>
  <c r="V1809" i="1"/>
  <c r="AW1805" i="1"/>
  <c r="AS1805" i="1"/>
  <c r="Y1805" i="1"/>
  <c r="AT1805" i="1"/>
  <c r="AQ1805" i="1"/>
  <c r="X1805" i="1"/>
  <c r="AX1805" i="1"/>
  <c r="AU1805" i="1"/>
  <c r="W1805" i="1"/>
  <c r="AT452" i="1"/>
  <c r="AW452" i="1"/>
  <c r="AS452" i="1"/>
  <c r="X452" i="1"/>
  <c r="AV452" i="1"/>
  <c r="AR452" i="1"/>
  <c r="W452" i="1"/>
  <c r="AU452" i="1"/>
  <c r="AQ452" i="1"/>
  <c r="V452" i="1"/>
  <c r="AV451" i="1"/>
  <c r="AS451" i="1"/>
  <c r="V451" i="1"/>
  <c r="AU451" i="1"/>
  <c r="X451" i="1"/>
  <c r="AT451" i="1"/>
  <c r="AQ451" i="1"/>
  <c r="AT449" i="1"/>
  <c r="AW449" i="1"/>
  <c r="AR449" i="1"/>
  <c r="X449" i="1"/>
  <c r="AV449" i="1"/>
  <c r="AQ449" i="1"/>
  <c r="W449" i="1"/>
  <c r="AU449" i="1"/>
  <c r="AS449" i="1"/>
  <c r="V449" i="1"/>
  <c r="AU447" i="1"/>
  <c r="AS447" i="1"/>
  <c r="V447" i="1"/>
  <c r="AV447" i="1"/>
  <c r="X447" i="1"/>
  <c r="AR447" i="1"/>
  <c r="AQ447" i="1"/>
  <c r="AV1790" i="1"/>
  <c r="AU1790" i="1"/>
  <c r="V1790" i="1"/>
  <c r="AS1790" i="1"/>
  <c r="AR1790" i="1"/>
  <c r="AT1790" i="1"/>
  <c r="X1790" i="1"/>
  <c r="AX1786" i="1"/>
  <c r="AS1786" i="1"/>
  <c r="Y1786" i="1"/>
  <c r="AW1786" i="1"/>
  <c r="AT1786" i="1"/>
  <c r="X1786" i="1"/>
  <c r="AV1786" i="1"/>
  <c r="AQ1786" i="1"/>
  <c r="W1786" i="1"/>
  <c r="AU1786" i="1"/>
  <c r="AR1786" i="1"/>
  <c r="V1786" i="1"/>
  <c r="AV743" i="1"/>
  <c r="V743" i="1"/>
  <c r="AU743" i="1"/>
  <c r="AQ743" i="1"/>
  <c r="X743" i="1"/>
  <c r="AW743" i="1"/>
  <c r="W743" i="1"/>
  <c r="AR743" i="1"/>
  <c r="AS743" i="1"/>
  <c r="AV1778" i="1"/>
  <c r="AQ1778" i="1"/>
  <c r="Y1778" i="1"/>
  <c r="AS1778" i="1"/>
  <c r="AR1778" i="1"/>
  <c r="V1778" i="1"/>
  <c r="AX1778" i="1"/>
  <c r="AT1778" i="1"/>
  <c r="X1778" i="1"/>
  <c r="AV1774" i="1"/>
  <c r="AR1774" i="1"/>
  <c r="V1774" i="1"/>
  <c r="AS1774" i="1"/>
  <c r="AQ1774" i="1"/>
  <c r="Y1774" i="1"/>
  <c r="AX1774" i="1"/>
  <c r="AT1774" i="1"/>
  <c r="X1774" i="1"/>
  <c r="AV1771" i="1"/>
  <c r="AR1771" i="1"/>
  <c r="W1771" i="1"/>
  <c r="AU1771" i="1"/>
  <c r="AQ1771" i="1"/>
  <c r="V1771" i="1"/>
  <c r="AT1771" i="1"/>
  <c r="AW1769" i="1"/>
  <c r="AU1769" i="1"/>
  <c r="AT1769" i="1"/>
  <c r="AQ1769" i="1"/>
  <c r="X1769" i="1"/>
  <c r="AR1769" i="1"/>
  <c r="W1769" i="1"/>
  <c r="AV1765" i="1"/>
  <c r="AR1765" i="1"/>
  <c r="V1765" i="1"/>
  <c r="AU1765" i="1"/>
  <c r="AQ1765" i="1"/>
  <c r="X1765" i="1"/>
  <c r="AX1765" i="1"/>
  <c r="AT1765" i="1"/>
  <c r="Y1765" i="1"/>
  <c r="AV1762" i="1"/>
  <c r="AQ1762" i="1"/>
  <c r="AS1762" i="1"/>
  <c r="AR1762" i="1"/>
  <c r="V1762" i="1"/>
  <c r="AT1762" i="1"/>
  <c r="X1762" i="1"/>
  <c r="AT437" i="1"/>
  <c r="AW437" i="1"/>
  <c r="AS437" i="1"/>
  <c r="X437" i="1"/>
  <c r="AV437" i="1"/>
  <c r="AR437" i="1"/>
  <c r="W437" i="1"/>
  <c r="AU437" i="1"/>
  <c r="AQ437" i="1"/>
  <c r="V437" i="1"/>
  <c r="AV1756" i="1"/>
  <c r="AS1756" i="1"/>
  <c r="X1756" i="1"/>
  <c r="AU1756" i="1"/>
  <c r="AQ1756" i="1"/>
  <c r="W1756" i="1"/>
  <c r="AX1756" i="1"/>
  <c r="AR1756" i="1"/>
  <c r="V1756" i="1"/>
  <c r="AW434" i="1"/>
  <c r="AQ434" i="1"/>
  <c r="V434" i="1"/>
  <c r="AU434" i="1"/>
  <c r="AT434" i="1"/>
  <c r="X434" i="1"/>
  <c r="AV434" i="1"/>
  <c r="AR434" i="1"/>
  <c r="W434" i="1"/>
  <c r="AS434" i="1"/>
  <c r="Y434" i="1"/>
  <c r="AX1749" i="1"/>
  <c r="AT1749" i="1"/>
  <c r="Y1749" i="1"/>
  <c r="AW1749" i="1"/>
  <c r="AS1749" i="1"/>
  <c r="W1749" i="1"/>
  <c r="AV1749" i="1"/>
  <c r="AR1749" i="1"/>
  <c r="V1749" i="1"/>
  <c r="AU1749" i="1"/>
  <c r="AQ1749" i="1"/>
  <c r="X1749" i="1"/>
  <c r="AV433" i="1"/>
  <c r="AS433" i="1"/>
  <c r="W433" i="1"/>
  <c r="AU433" i="1"/>
  <c r="AQ433" i="1"/>
  <c r="V433" i="1"/>
  <c r="AX433" i="1"/>
  <c r="AT433" i="1"/>
  <c r="Y433" i="1"/>
  <c r="AW1739" i="1"/>
  <c r="AS1739" i="1"/>
  <c r="X1739" i="1"/>
  <c r="AV1739" i="1"/>
  <c r="AR1739" i="1"/>
  <c r="W1739" i="1"/>
  <c r="AU1739" i="1"/>
  <c r="AQ1739" i="1"/>
  <c r="V1739" i="1"/>
  <c r="AT1739" i="1"/>
  <c r="AV1736" i="1"/>
  <c r="AT1736" i="1"/>
  <c r="X1736" i="1"/>
  <c r="AR1736" i="1"/>
  <c r="AQ1736" i="1"/>
  <c r="W1736" i="1"/>
  <c r="AW1736" i="1"/>
  <c r="AU1736" i="1"/>
  <c r="AS1736" i="1"/>
  <c r="AX736" i="1"/>
  <c r="AU736" i="1"/>
  <c r="Y736" i="1"/>
  <c r="AW736" i="1"/>
  <c r="AR736" i="1"/>
  <c r="X736" i="1"/>
  <c r="AV736" i="1"/>
  <c r="AS736" i="1"/>
  <c r="W736" i="1"/>
  <c r="AQ736" i="1"/>
  <c r="V736" i="1"/>
  <c r="AT736" i="1"/>
  <c r="AW1734" i="1"/>
  <c r="AU1734" i="1"/>
  <c r="X1734" i="1"/>
  <c r="AX1734" i="1"/>
  <c r="AT1734" i="1"/>
  <c r="Y1734" i="1"/>
  <c r="AV1734" i="1"/>
  <c r="AR1734" i="1"/>
  <c r="W1734" i="1"/>
  <c r="AS1734" i="1"/>
  <c r="AQ1734" i="1"/>
  <c r="V1734" i="1"/>
  <c r="AX1731" i="1"/>
  <c r="AT1731" i="1"/>
  <c r="Y1731" i="1"/>
  <c r="AW1731" i="1"/>
  <c r="AS1731" i="1"/>
  <c r="X1731" i="1"/>
  <c r="AU1731" i="1"/>
  <c r="AR1731" i="1"/>
  <c r="W1731" i="1"/>
  <c r="AV1731" i="1"/>
  <c r="AQ1731" i="1"/>
  <c r="V1731" i="1"/>
  <c r="AX1728" i="1"/>
  <c r="AS1728" i="1"/>
  <c r="V1728" i="1"/>
  <c r="AW1728" i="1"/>
  <c r="AR1728" i="1"/>
  <c r="X1728" i="1"/>
  <c r="AV1728" i="1"/>
  <c r="AQ1728" i="1"/>
  <c r="Y1728" i="1"/>
  <c r="AU1728" i="1"/>
  <c r="AT1728" i="1"/>
  <c r="W1728" i="1"/>
  <c r="AV1722" i="1"/>
  <c r="AQ1722" i="1"/>
  <c r="W1722" i="1"/>
  <c r="AU1722" i="1"/>
  <c r="AR1722" i="1"/>
  <c r="V1722" i="1"/>
  <c r="AX1722" i="1"/>
  <c r="AS1722" i="1"/>
  <c r="Y1722" i="1"/>
  <c r="AW1718" i="1"/>
  <c r="AT1718" i="1"/>
  <c r="X1718" i="1"/>
  <c r="AV1718" i="1"/>
  <c r="AR1718" i="1"/>
  <c r="W1718" i="1"/>
  <c r="AS1718" i="1"/>
  <c r="AQ1718" i="1"/>
  <c r="V1718" i="1"/>
  <c r="AU1718" i="1"/>
  <c r="AW1717" i="1"/>
  <c r="AS1717" i="1"/>
  <c r="W1717" i="1"/>
  <c r="AV1717" i="1"/>
  <c r="AR1717" i="1"/>
  <c r="V1717" i="1"/>
  <c r="AU1717" i="1"/>
  <c r="AQ1717" i="1"/>
  <c r="X1717" i="1"/>
  <c r="Y1717" i="1"/>
  <c r="AX1717" i="1"/>
  <c r="AS1714" i="1"/>
  <c r="AR1714" i="1"/>
  <c r="V1714" i="1"/>
  <c r="AT1714" i="1"/>
  <c r="X1714" i="1"/>
  <c r="AX1714" i="1"/>
  <c r="AU1714" i="1"/>
  <c r="W1714" i="1"/>
  <c r="AW1714" i="1"/>
  <c r="AQ1714" i="1"/>
  <c r="AV1711" i="1"/>
  <c r="AQ1711" i="1"/>
  <c r="V1711" i="1"/>
  <c r="AU1711" i="1"/>
  <c r="AT1711" i="1"/>
  <c r="X1711" i="1"/>
  <c r="AR1711" i="1"/>
  <c r="W1711" i="1"/>
  <c r="AV1707" i="1"/>
  <c r="AR1707" i="1"/>
  <c r="W1707" i="1"/>
  <c r="AU1707" i="1"/>
  <c r="AQ1707" i="1"/>
  <c r="V1707" i="1"/>
  <c r="AX1707" i="1"/>
  <c r="AT1707" i="1"/>
  <c r="Y1707" i="1"/>
  <c r="AV549" i="1"/>
  <c r="AR549" i="1"/>
  <c r="W549" i="1"/>
  <c r="AU549" i="1"/>
  <c r="AQ549" i="1"/>
  <c r="V549" i="1"/>
  <c r="AX549" i="1"/>
  <c r="AT549" i="1"/>
  <c r="Y549" i="1"/>
  <c r="AU409" i="1"/>
  <c r="V409" i="1"/>
  <c r="AT409" i="1"/>
  <c r="X409" i="1"/>
  <c r="AR409" i="1"/>
  <c r="W409" i="1"/>
  <c r="AW409" i="1"/>
  <c r="AS409" i="1"/>
  <c r="AV404" i="1"/>
  <c r="AR404" i="1"/>
  <c r="W404" i="1"/>
  <c r="AU404" i="1"/>
  <c r="AQ404" i="1"/>
  <c r="V404" i="1"/>
  <c r="AX404" i="1"/>
  <c r="AT404" i="1"/>
  <c r="Y404" i="1"/>
  <c r="AW402" i="1"/>
  <c r="AQ402" i="1"/>
  <c r="V402" i="1"/>
  <c r="AU402" i="1"/>
  <c r="AR402" i="1"/>
  <c r="X402" i="1"/>
  <c r="AV402" i="1"/>
  <c r="AT402" i="1"/>
  <c r="W402" i="1"/>
  <c r="AS402" i="1"/>
  <c r="AV401" i="1"/>
  <c r="AS401" i="1"/>
  <c r="W401" i="1"/>
  <c r="AU401" i="1"/>
  <c r="AQ401" i="1"/>
  <c r="V401" i="1"/>
  <c r="AX401" i="1"/>
  <c r="AT401" i="1"/>
  <c r="Y401" i="1"/>
  <c r="AU1688" i="1"/>
  <c r="AQ1688" i="1"/>
  <c r="W1688" i="1"/>
  <c r="AW1688" i="1"/>
  <c r="AT1688" i="1"/>
  <c r="AV1688" i="1"/>
  <c r="V1688" i="1"/>
  <c r="AR1688" i="1"/>
  <c r="Y1688" i="1"/>
  <c r="AX734" i="1"/>
  <c r="AT734" i="1"/>
  <c r="Y734" i="1"/>
  <c r="AS50" i="1"/>
  <c r="AT1681" i="1"/>
  <c r="Y1681" i="1"/>
  <c r="X1681" i="1"/>
  <c r="AU1681" i="1"/>
  <c r="W1681" i="1"/>
  <c r="AX1681" i="1"/>
  <c r="AS1681" i="1"/>
  <c r="V1681" i="1"/>
  <c r="AW1681" i="1"/>
  <c r="AR1681" i="1"/>
  <c r="AT1677" i="1"/>
  <c r="AQ1677" i="1"/>
  <c r="X1677" i="1"/>
  <c r="AW1677" i="1"/>
  <c r="Y1677" i="1"/>
  <c r="AU1677" i="1"/>
  <c r="W1677" i="1"/>
  <c r="AX1677" i="1"/>
  <c r="AR1677" i="1"/>
  <c r="V1677" i="1"/>
  <c r="AU398" i="1"/>
  <c r="AQ398" i="1"/>
  <c r="W398" i="1"/>
  <c r="AW398" i="1"/>
  <c r="AR398" i="1"/>
  <c r="AV398" i="1"/>
  <c r="AT398" i="1"/>
  <c r="V398" i="1"/>
  <c r="AR1672" i="1"/>
  <c r="AQ1672" i="1"/>
  <c r="W1672" i="1"/>
  <c r="AS1672" i="1"/>
  <c r="X1672" i="1"/>
  <c r="AW1672" i="1"/>
  <c r="AT1672" i="1"/>
  <c r="AV1672" i="1"/>
  <c r="AU394" i="1"/>
  <c r="AQ394" i="1"/>
  <c r="W394" i="1"/>
  <c r="AS394" i="1"/>
  <c r="V394" i="1"/>
  <c r="AT394" i="1"/>
  <c r="X394" i="1"/>
  <c r="AW394" i="1"/>
  <c r="AR394" i="1"/>
  <c r="AV390" i="1"/>
  <c r="AR390" i="1"/>
  <c r="W390" i="1"/>
  <c r="AU390" i="1"/>
  <c r="AS390" i="1"/>
  <c r="V390" i="1"/>
  <c r="AQ390" i="1"/>
  <c r="X390" i="1"/>
  <c r="AX729" i="1"/>
  <c r="AT729" i="1"/>
  <c r="AQ729" i="1"/>
  <c r="AW729" i="1"/>
  <c r="AR729" i="1"/>
  <c r="X729" i="1"/>
  <c r="AU729" i="1"/>
  <c r="AS729" i="1"/>
  <c r="W729" i="1"/>
  <c r="AV729" i="1"/>
  <c r="Y729" i="1"/>
  <c r="V729" i="1"/>
  <c r="AW385" i="1"/>
  <c r="AR385" i="1"/>
  <c r="X385" i="1"/>
  <c r="AV385" i="1"/>
  <c r="AQ385" i="1"/>
  <c r="W385" i="1"/>
  <c r="AU385" i="1"/>
  <c r="AS385" i="1"/>
  <c r="V385" i="1"/>
  <c r="AV1665" i="1"/>
  <c r="AS1665" i="1"/>
  <c r="V1665" i="1"/>
  <c r="AT1665" i="1"/>
  <c r="X1665" i="1"/>
  <c r="AU1665" i="1"/>
  <c r="AQ1665" i="1"/>
  <c r="AS380" i="1"/>
  <c r="AW380" i="1"/>
  <c r="AU380" i="1"/>
  <c r="X380" i="1"/>
  <c r="AV380" i="1"/>
  <c r="AR380" i="1"/>
  <c r="W380" i="1"/>
  <c r="AT380" i="1"/>
  <c r="AQ380" i="1"/>
  <c r="V380" i="1"/>
  <c r="AV728" i="1"/>
  <c r="AQ728" i="1"/>
  <c r="W728" i="1"/>
  <c r="AT728" i="1"/>
  <c r="AR728" i="1"/>
  <c r="V728" i="1"/>
  <c r="AW728" i="1"/>
  <c r="AU728" i="1"/>
  <c r="Y728" i="1"/>
  <c r="AU1656" i="1"/>
  <c r="AW1656" i="1"/>
  <c r="AT1656" i="1"/>
  <c r="X1656" i="1"/>
  <c r="AV1656" i="1"/>
  <c r="AQ1656" i="1"/>
  <c r="W1656" i="1"/>
  <c r="AR1656" i="1"/>
  <c r="Y1656" i="1"/>
  <c r="AW1653" i="1"/>
  <c r="AS1653" i="1"/>
  <c r="W1653" i="1"/>
  <c r="AV1653" i="1"/>
  <c r="AR1653" i="1"/>
  <c r="V1653" i="1"/>
  <c r="AU1653" i="1"/>
  <c r="AQ1653" i="1"/>
  <c r="X1653" i="1"/>
  <c r="AX1653" i="1"/>
  <c r="AT1653" i="1"/>
  <c r="AX376" i="1"/>
  <c r="AU376" i="1"/>
  <c r="Y376" i="1"/>
  <c r="AW376" i="1"/>
  <c r="AS376" i="1"/>
  <c r="X376" i="1"/>
  <c r="AV376" i="1"/>
  <c r="AR376" i="1"/>
  <c r="W376" i="1"/>
  <c r="AT376" i="1"/>
  <c r="AQ376" i="1"/>
  <c r="V376" i="1"/>
  <c r="AX1647" i="1"/>
  <c r="AS1647" i="1"/>
  <c r="Y1647" i="1"/>
  <c r="AW1647" i="1"/>
  <c r="AT1647" i="1"/>
  <c r="X1647" i="1"/>
  <c r="AU1647" i="1"/>
  <c r="AR1647" i="1"/>
  <c r="W1647" i="1"/>
  <c r="AV1647" i="1"/>
  <c r="AQ1647" i="1"/>
  <c r="V1647" i="1"/>
  <c r="AW47" i="1"/>
  <c r="AS47" i="1"/>
  <c r="V47" i="1"/>
  <c r="AU47" i="1"/>
  <c r="X47" i="1"/>
  <c r="AT47" i="1"/>
  <c r="AQ47" i="1"/>
  <c r="AV47" i="1"/>
  <c r="W47" i="1"/>
  <c r="AT46" i="1"/>
  <c r="AU1639" i="1"/>
  <c r="AR1639" i="1"/>
  <c r="W1639" i="1"/>
  <c r="AS1639" i="1"/>
  <c r="AQ1639" i="1"/>
  <c r="V1639" i="1"/>
  <c r="AX1639" i="1"/>
  <c r="AV1639" i="1"/>
  <c r="Y1639" i="1"/>
  <c r="AV366" i="1"/>
  <c r="AR366" i="1"/>
  <c r="X366" i="1"/>
  <c r="AU366" i="1"/>
  <c r="AQ366" i="1"/>
  <c r="W366" i="1"/>
  <c r="AT366" i="1"/>
  <c r="AW775" i="1"/>
  <c r="AS775" i="1"/>
  <c r="W775" i="1"/>
  <c r="AV775" i="1"/>
  <c r="Y775" i="1"/>
  <c r="V775" i="1"/>
  <c r="AU775" i="1"/>
  <c r="AQ775" i="1"/>
  <c r="X775" i="1"/>
  <c r="AX775" i="1"/>
  <c r="AR775" i="1"/>
  <c r="AU364" i="1"/>
  <c r="AW364" i="1"/>
  <c r="AS364" i="1"/>
  <c r="X364" i="1"/>
  <c r="AV364" i="1"/>
  <c r="AR364" i="1"/>
  <c r="W364" i="1"/>
  <c r="AT364" i="1"/>
  <c r="AQ364" i="1"/>
  <c r="V364" i="1"/>
  <c r="AV1633" i="1"/>
  <c r="AS1633" i="1"/>
  <c r="V1633" i="1"/>
  <c r="AX1633" i="1"/>
  <c r="AU1633" i="1"/>
  <c r="AQ1633" i="1"/>
  <c r="AV361" i="1"/>
  <c r="W361" i="1"/>
  <c r="AU361" i="1"/>
  <c r="AS361" i="1"/>
  <c r="V361" i="1"/>
  <c r="AT361" i="1"/>
  <c r="AQ361" i="1"/>
  <c r="AV1630" i="1"/>
  <c r="AQ1630" i="1"/>
  <c r="W1630" i="1"/>
  <c r="AS1630" i="1"/>
  <c r="AU1630" i="1"/>
  <c r="V1630" i="1"/>
  <c r="AT1630" i="1"/>
  <c r="AU722" i="1"/>
  <c r="AT722" i="1"/>
  <c r="X722" i="1"/>
  <c r="AV722" i="1"/>
  <c r="AR722" i="1"/>
  <c r="W722" i="1"/>
  <c r="AQ722" i="1"/>
  <c r="AX722" i="1"/>
  <c r="Y722" i="1"/>
  <c r="AW722" i="1"/>
  <c r="V722" i="1"/>
  <c r="AW1626" i="1"/>
  <c r="AT1626" i="1"/>
  <c r="X1626" i="1"/>
  <c r="AV1626" i="1"/>
  <c r="AQ1626" i="1"/>
  <c r="W1626" i="1"/>
  <c r="AU1626" i="1"/>
  <c r="AR1626" i="1"/>
  <c r="V1626" i="1"/>
  <c r="AS1626" i="1"/>
  <c r="Y1626" i="1"/>
  <c r="AU354" i="1"/>
  <c r="AQ354" i="1"/>
  <c r="X354" i="1"/>
  <c r="AV354" i="1"/>
  <c r="AR354" i="1"/>
  <c r="W354" i="1"/>
  <c r="AX354" i="1"/>
  <c r="AS354" i="1"/>
  <c r="Y354" i="1"/>
  <c r="AW1621" i="1"/>
  <c r="AS1621" i="1"/>
  <c r="W1621" i="1"/>
  <c r="AV1621" i="1"/>
  <c r="AR1621" i="1"/>
  <c r="V1621" i="1"/>
  <c r="AU1621" i="1"/>
  <c r="AQ1621" i="1"/>
  <c r="X1621" i="1"/>
  <c r="AX1621" i="1"/>
  <c r="AT1621" i="1"/>
  <c r="AV351" i="1"/>
  <c r="AT351" i="1"/>
  <c r="W351" i="1"/>
  <c r="AW351" i="1"/>
  <c r="AS351" i="1"/>
  <c r="V351" i="1"/>
  <c r="AU351" i="1"/>
  <c r="X351" i="1"/>
  <c r="AR351" i="1"/>
  <c r="AQ351" i="1"/>
  <c r="AX1616" i="1"/>
  <c r="AR1616" i="1"/>
  <c r="Y1616" i="1"/>
  <c r="AW1616" i="1"/>
  <c r="AS1616" i="1"/>
  <c r="V1616" i="1"/>
  <c r="AV1616" i="1"/>
  <c r="AT1616" i="1"/>
  <c r="X1616" i="1"/>
  <c r="AU1616" i="1"/>
  <c r="AQ1616" i="1"/>
  <c r="W1616" i="1"/>
  <c r="AW349" i="1"/>
  <c r="AT349" i="1"/>
  <c r="X349" i="1"/>
  <c r="AV349" i="1"/>
  <c r="AQ349" i="1"/>
  <c r="W349" i="1"/>
  <c r="AU349" i="1"/>
  <c r="V349" i="1"/>
  <c r="AR349" i="1"/>
  <c r="AS348" i="1"/>
  <c r="AW348" i="1"/>
  <c r="AR348" i="1"/>
  <c r="X348" i="1"/>
  <c r="AV348" i="1"/>
  <c r="AQ348" i="1"/>
  <c r="W348" i="1"/>
  <c r="AT348" i="1"/>
  <c r="AU348" i="1"/>
  <c r="V348" i="1"/>
  <c r="AU718" i="1"/>
  <c r="AR718" i="1"/>
  <c r="X718" i="1"/>
  <c r="AV718" i="1"/>
  <c r="AQ718" i="1"/>
  <c r="W718" i="1"/>
  <c r="AX718" i="1"/>
  <c r="AT718" i="1"/>
  <c r="Y718" i="1"/>
  <c r="AS346" i="1"/>
  <c r="AW346" i="1"/>
  <c r="AT346" i="1"/>
  <c r="V346" i="1"/>
  <c r="AV346" i="1"/>
  <c r="AR346" i="1"/>
  <c r="X346" i="1"/>
  <c r="AU346" i="1"/>
  <c r="AQ346" i="1"/>
  <c r="W346" i="1"/>
  <c r="AU40" i="1"/>
  <c r="AW40" i="1"/>
  <c r="AS40" i="1"/>
  <c r="X40" i="1"/>
  <c r="AV40" i="1"/>
  <c r="AR40" i="1"/>
  <c r="W40" i="1"/>
  <c r="AT40" i="1"/>
  <c r="AQ40" i="1"/>
  <c r="V40" i="1"/>
  <c r="AU1603" i="1"/>
  <c r="AR1603" i="1"/>
  <c r="W1603" i="1"/>
  <c r="AS1603" i="1"/>
  <c r="AV1600" i="1"/>
  <c r="AQ1600" i="1"/>
  <c r="X1600" i="1"/>
  <c r="AX1600" i="1"/>
  <c r="AR1600" i="1"/>
  <c r="Y1600" i="1"/>
  <c r="AS338" i="1"/>
  <c r="AW338" i="1"/>
  <c r="AQ338" i="1"/>
  <c r="V338" i="1"/>
  <c r="AU338" i="1"/>
  <c r="AT338" i="1"/>
  <c r="X338" i="1"/>
  <c r="AV338" i="1"/>
  <c r="AR338" i="1"/>
  <c r="W338" i="1"/>
  <c r="AV1593" i="1"/>
  <c r="AR1593" i="1"/>
  <c r="W1593" i="1"/>
  <c r="AW1593" i="1"/>
  <c r="AS1593" i="1"/>
  <c r="V1593" i="1"/>
  <c r="AT1593" i="1"/>
  <c r="X1593" i="1"/>
  <c r="AU1593" i="1"/>
  <c r="AQ1593" i="1"/>
  <c r="AU1591" i="1"/>
  <c r="AR1591" i="1"/>
  <c r="W1591" i="1"/>
  <c r="AV1591" i="1"/>
  <c r="AQ1591" i="1"/>
  <c r="V1591" i="1"/>
  <c r="AX1591" i="1"/>
  <c r="AS1591" i="1"/>
  <c r="Y1591" i="1"/>
  <c r="AV332" i="1"/>
  <c r="AR332" i="1"/>
  <c r="W332" i="1"/>
  <c r="AT332" i="1"/>
  <c r="AQ332" i="1"/>
  <c r="V332" i="1"/>
  <c r="AU332" i="1"/>
  <c r="AV331" i="1"/>
  <c r="AT331" i="1"/>
  <c r="V331" i="1"/>
  <c r="AU331" i="1"/>
  <c r="AQ331" i="1"/>
  <c r="X331" i="1"/>
  <c r="AR331" i="1"/>
  <c r="AU1583" i="1"/>
  <c r="AR1583" i="1"/>
  <c r="W1583" i="1"/>
  <c r="AV1583" i="1"/>
  <c r="AQ1583" i="1"/>
  <c r="V1583" i="1"/>
  <c r="AX1583" i="1"/>
  <c r="AS1583" i="1"/>
  <c r="Y1583" i="1"/>
  <c r="AV328" i="1"/>
  <c r="AQ328" i="1"/>
  <c r="W328" i="1"/>
  <c r="AU328" i="1"/>
  <c r="AW1577" i="1"/>
  <c r="AS1577" i="1"/>
  <c r="V1577" i="1"/>
  <c r="AX1577" i="1"/>
  <c r="AR1577" i="1"/>
  <c r="Y1577" i="1"/>
  <c r="AU1575" i="1"/>
  <c r="AR1575" i="1"/>
  <c r="W1575" i="1"/>
  <c r="AS1575" i="1"/>
  <c r="AQ1575" i="1"/>
  <c r="V1575" i="1"/>
  <c r="AX1575" i="1"/>
  <c r="AT1575" i="1"/>
  <c r="Y1575" i="1"/>
  <c r="AW324" i="1"/>
  <c r="AS324" i="1"/>
  <c r="X324" i="1"/>
  <c r="AV324" i="1"/>
  <c r="AR324" i="1"/>
  <c r="W324" i="1"/>
  <c r="AU324" i="1"/>
  <c r="AQ324" i="1"/>
  <c r="V324" i="1"/>
  <c r="AT324" i="1"/>
  <c r="AU322" i="1"/>
  <c r="AQ322" i="1"/>
  <c r="X322" i="1"/>
  <c r="AS322" i="1"/>
  <c r="AX1566" i="1"/>
  <c r="AT1566" i="1"/>
  <c r="Y1566" i="1"/>
  <c r="AW1566" i="1"/>
  <c r="AU1566" i="1"/>
  <c r="X1566" i="1"/>
  <c r="AV1566" i="1"/>
  <c r="AR1566" i="1"/>
  <c r="W1566" i="1"/>
  <c r="AS1566" i="1"/>
  <c r="AQ1566" i="1"/>
  <c r="V1566" i="1"/>
  <c r="AV318" i="1"/>
  <c r="AR318" i="1"/>
  <c r="X318" i="1"/>
  <c r="AT318" i="1"/>
  <c r="AX314" i="1"/>
  <c r="AS314" i="1"/>
  <c r="Y314" i="1"/>
  <c r="AW314" i="1"/>
  <c r="AT314" i="1"/>
  <c r="V314" i="1"/>
  <c r="AV314" i="1"/>
  <c r="AR314" i="1"/>
  <c r="X314" i="1"/>
  <c r="AU314" i="1"/>
  <c r="AQ314" i="1"/>
  <c r="W314" i="1"/>
  <c r="AV1563" i="1"/>
  <c r="AQ1563" i="1"/>
  <c r="W1563" i="1"/>
  <c r="AX1563" i="1"/>
  <c r="AS1563" i="1"/>
  <c r="Y1563" i="1"/>
  <c r="AV312" i="1"/>
  <c r="AR312" i="1"/>
  <c r="W312" i="1"/>
  <c r="AT312" i="1"/>
  <c r="AQ312" i="1"/>
  <c r="V312" i="1"/>
  <c r="AX312" i="1"/>
  <c r="AU312" i="1"/>
  <c r="Y312" i="1"/>
  <c r="AX712" i="1"/>
  <c r="AU712" i="1"/>
  <c r="Y712" i="1"/>
  <c r="AX1554" i="1"/>
  <c r="AT1554" i="1"/>
  <c r="Y1554" i="1"/>
  <c r="AW1554" i="1"/>
  <c r="AU1554" i="1"/>
  <c r="X1554" i="1"/>
  <c r="AV1554" i="1"/>
  <c r="AQ1554" i="1"/>
  <c r="W1554" i="1"/>
  <c r="AS1554" i="1"/>
  <c r="AR1554" i="1"/>
  <c r="V1554" i="1"/>
  <c r="AU1551" i="1"/>
  <c r="AR1551" i="1"/>
  <c r="W1551" i="1"/>
  <c r="AS1551" i="1"/>
  <c r="AX708" i="1"/>
  <c r="AS708" i="1"/>
  <c r="Y708" i="1"/>
  <c r="AV307" i="1"/>
  <c r="AS307" i="1"/>
  <c r="V307" i="1"/>
  <c r="AT307" i="1"/>
  <c r="AQ307" i="1"/>
  <c r="AV1544" i="1"/>
  <c r="AT1544" i="1"/>
  <c r="X1544" i="1"/>
  <c r="AX1544" i="1"/>
  <c r="AU1544" i="1"/>
  <c r="Y1544" i="1"/>
  <c r="AX1540" i="1"/>
  <c r="AR1540" i="1"/>
  <c r="Y1540" i="1"/>
  <c r="AW1540" i="1"/>
  <c r="AU1540" i="1"/>
  <c r="V1540" i="1"/>
  <c r="AV1540" i="1"/>
  <c r="AT1540" i="1"/>
  <c r="X1540" i="1"/>
  <c r="AS1540" i="1"/>
  <c r="AQ1540" i="1"/>
  <c r="W1540" i="1"/>
  <c r="AX1537" i="1"/>
  <c r="AU1537" i="1"/>
  <c r="Y1537" i="1"/>
  <c r="AW1537" i="1"/>
  <c r="AR1537" i="1"/>
  <c r="W1537" i="1"/>
  <c r="AV1537" i="1"/>
  <c r="AS1537" i="1"/>
  <c r="V1537" i="1"/>
  <c r="AT1537" i="1"/>
  <c r="AQ1537" i="1"/>
  <c r="X1537" i="1"/>
  <c r="AX1534" i="1"/>
  <c r="AT1534" i="1"/>
  <c r="Y1534" i="1"/>
  <c r="AW1534" i="1"/>
  <c r="AR1534" i="1"/>
  <c r="X1534" i="1"/>
  <c r="AV1534" i="1"/>
  <c r="AQ1534" i="1"/>
  <c r="W1534" i="1"/>
  <c r="AS1534" i="1"/>
  <c r="AU1534" i="1"/>
  <c r="V1534" i="1"/>
  <c r="AS298" i="1"/>
  <c r="AW298" i="1"/>
  <c r="AT298" i="1"/>
  <c r="V298" i="1"/>
  <c r="AV298" i="1"/>
  <c r="AR298" i="1"/>
  <c r="X298" i="1"/>
  <c r="AU298" i="1"/>
  <c r="AQ298" i="1"/>
  <c r="W298" i="1"/>
  <c r="AW296" i="1"/>
  <c r="AS296" i="1"/>
  <c r="X296" i="1"/>
  <c r="AV296" i="1"/>
  <c r="AR296" i="1"/>
  <c r="W296" i="1"/>
  <c r="AT296" i="1"/>
  <c r="AQ296" i="1"/>
  <c r="V296" i="1"/>
  <c r="AU296" i="1"/>
  <c r="AW293" i="1"/>
  <c r="AS293" i="1"/>
  <c r="X293" i="1"/>
  <c r="AV293" i="1"/>
  <c r="AR293" i="1"/>
  <c r="W293" i="1"/>
  <c r="AU293" i="1"/>
  <c r="AQ293" i="1"/>
  <c r="V293" i="1"/>
  <c r="AW290" i="1"/>
  <c r="AT290" i="1"/>
  <c r="V290" i="1"/>
  <c r="AU290" i="1"/>
  <c r="AQ290" i="1"/>
  <c r="X290" i="1"/>
  <c r="AV290" i="1"/>
  <c r="AR290" i="1"/>
  <c r="W290" i="1"/>
  <c r="AS290" i="1"/>
  <c r="AV1526" i="1"/>
  <c r="AT1526" i="1"/>
  <c r="X1526" i="1"/>
  <c r="AS1526" i="1"/>
  <c r="AR1526" i="1"/>
  <c r="W1526" i="1"/>
  <c r="AW1526" i="1"/>
  <c r="AQ1526" i="1"/>
  <c r="V1526" i="1"/>
  <c r="AU1526" i="1"/>
  <c r="AX1524" i="1"/>
  <c r="AR1524" i="1"/>
  <c r="Y1524" i="1"/>
  <c r="AW1524" i="1"/>
  <c r="AT1524" i="1"/>
  <c r="V1524" i="1"/>
  <c r="AV1524" i="1"/>
  <c r="AU1524" i="1"/>
  <c r="X1524" i="1"/>
  <c r="AS1524" i="1"/>
  <c r="AQ1524" i="1"/>
  <c r="W1524" i="1"/>
  <c r="AX1521" i="1"/>
  <c r="AU1521" i="1"/>
  <c r="Y1521" i="1"/>
  <c r="AV1521" i="1"/>
  <c r="AR1521" i="1"/>
  <c r="W1521" i="1"/>
  <c r="AW1521" i="1"/>
  <c r="AS1521" i="1"/>
  <c r="V1521" i="1"/>
  <c r="AT1521" i="1"/>
  <c r="AQ1521" i="1"/>
  <c r="X1521" i="1"/>
  <c r="AU706" i="1"/>
  <c r="AQ706" i="1"/>
  <c r="X706" i="1"/>
  <c r="AV706" i="1"/>
  <c r="AR706" i="1"/>
  <c r="W706" i="1"/>
  <c r="AX706" i="1"/>
  <c r="AS706" i="1"/>
  <c r="Y706" i="1"/>
  <c r="AV1516" i="1"/>
  <c r="AT1516" i="1"/>
  <c r="X1516" i="1"/>
  <c r="AX1516" i="1"/>
  <c r="AS1516" i="1"/>
  <c r="Y1516" i="1"/>
  <c r="AV1514" i="1"/>
  <c r="AQ1514" i="1"/>
  <c r="W1514" i="1"/>
  <c r="AU1514" i="1"/>
  <c r="AR1514" i="1"/>
  <c r="V1514" i="1"/>
  <c r="AX1514" i="1"/>
  <c r="AS1514" i="1"/>
  <c r="Y1514" i="1"/>
  <c r="AW282" i="1"/>
  <c r="AT282" i="1"/>
  <c r="V282" i="1"/>
  <c r="AV282" i="1"/>
  <c r="AR282" i="1"/>
  <c r="X282" i="1"/>
  <c r="AU282" i="1"/>
  <c r="AQ282" i="1"/>
  <c r="W282" i="1"/>
  <c r="AS282" i="1"/>
  <c r="AV279" i="1"/>
  <c r="AT279" i="1"/>
  <c r="V279" i="1"/>
  <c r="AU279" i="1"/>
  <c r="Y279" i="1"/>
  <c r="X279" i="1"/>
  <c r="AX279" i="1"/>
  <c r="AR279" i="1"/>
  <c r="AQ279" i="1"/>
  <c r="AW1508" i="1"/>
  <c r="AU1508" i="1"/>
  <c r="V1508" i="1"/>
  <c r="AV1508" i="1"/>
  <c r="AT1508" i="1"/>
  <c r="X1508" i="1"/>
  <c r="AS1508" i="1"/>
  <c r="AQ1508" i="1"/>
  <c r="W1508" i="1"/>
  <c r="Y1508" i="1"/>
  <c r="AX1508" i="1"/>
  <c r="AW274" i="1"/>
  <c r="AQ274" i="1"/>
  <c r="V274" i="1"/>
  <c r="AU274" i="1"/>
  <c r="AR274" i="1"/>
  <c r="X274" i="1"/>
  <c r="AV274" i="1"/>
  <c r="AT274" i="1"/>
  <c r="W274" i="1"/>
  <c r="AS274" i="1"/>
  <c r="AW271" i="1"/>
  <c r="AT271" i="1"/>
  <c r="W271" i="1"/>
  <c r="AV271" i="1"/>
  <c r="AS271" i="1"/>
  <c r="V271" i="1"/>
  <c r="AU271" i="1"/>
  <c r="Y271" i="1"/>
  <c r="X271" i="1"/>
  <c r="AX271" i="1"/>
  <c r="AR271" i="1"/>
  <c r="AQ271" i="1"/>
  <c r="AW1503" i="1"/>
  <c r="AT1503" i="1"/>
  <c r="X1503" i="1"/>
  <c r="AU1503" i="1"/>
  <c r="AR1503" i="1"/>
  <c r="W1503" i="1"/>
  <c r="AV1503" i="1"/>
  <c r="AQ1503" i="1"/>
  <c r="V1503" i="1"/>
  <c r="AS1503" i="1"/>
  <c r="AV33" i="1"/>
  <c r="AQ33" i="1"/>
  <c r="W33" i="1"/>
  <c r="AU33" i="1"/>
  <c r="AS33" i="1"/>
  <c r="V33" i="1"/>
  <c r="AX33" i="1"/>
  <c r="AT33" i="1"/>
  <c r="Y33" i="1"/>
  <c r="AV1496" i="1"/>
  <c r="AT1496" i="1"/>
  <c r="X1496" i="1"/>
  <c r="AU1496" i="1"/>
  <c r="AQ1496" i="1"/>
  <c r="W1496" i="1"/>
  <c r="AX1496" i="1"/>
  <c r="AR1496" i="1"/>
  <c r="Y1496" i="1"/>
  <c r="AV268" i="1"/>
  <c r="AR268" i="1"/>
  <c r="W268" i="1"/>
  <c r="AT268" i="1"/>
  <c r="AQ268" i="1"/>
  <c r="V268" i="1"/>
  <c r="AU268" i="1"/>
  <c r="AU1491" i="1"/>
  <c r="AQ1491" i="1"/>
  <c r="W1491" i="1"/>
  <c r="AV1491" i="1"/>
  <c r="AR1491" i="1"/>
  <c r="V1491" i="1"/>
  <c r="AS1491" i="1"/>
  <c r="AU1487" i="1"/>
  <c r="AR1487" i="1"/>
  <c r="W1487" i="1"/>
  <c r="AV1487" i="1"/>
  <c r="AQ1487" i="1"/>
  <c r="V1487" i="1"/>
  <c r="AX1487" i="1"/>
  <c r="AS1487" i="1"/>
  <c r="Y1487" i="1"/>
  <c r="AV1486" i="1"/>
  <c r="AR1486" i="1"/>
  <c r="W1486" i="1"/>
  <c r="AS1486" i="1"/>
  <c r="AQ1486" i="1"/>
  <c r="V1486" i="1"/>
  <c r="AX1486" i="1"/>
  <c r="AT1486" i="1"/>
  <c r="Y1486" i="1"/>
  <c r="AV1484" i="1"/>
  <c r="AT1484" i="1"/>
  <c r="X1484" i="1"/>
  <c r="AU1484" i="1"/>
  <c r="AQ1484" i="1"/>
  <c r="W1484" i="1"/>
  <c r="AX1484" i="1"/>
  <c r="AS1484" i="1"/>
  <c r="Y1484" i="1"/>
  <c r="AV31" i="1"/>
  <c r="AS31" i="1"/>
  <c r="V31" i="1"/>
  <c r="AU31" i="1"/>
  <c r="Y31" i="1"/>
  <c r="X31" i="1"/>
  <c r="AW31" i="1"/>
  <c r="W31" i="1"/>
  <c r="AR31" i="1"/>
  <c r="AT31" i="1"/>
  <c r="AV1478" i="1"/>
  <c r="AR1478" i="1"/>
  <c r="W1478" i="1"/>
  <c r="AX1478" i="1"/>
  <c r="AU1478" i="1"/>
  <c r="Y1478" i="1"/>
  <c r="AX1474" i="1"/>
  <c r="AT1474" i="1"/>
  <c r="Y1474" i="1"/>
  <c r="AW1474" i="1"/>
  <c r="AU1474" i="1"/>
  <c r="X1474" i="1"/>
  <c r="AV1474" i="1"/>
  <c r="AQ1474" i="1"/>
  <c r="W1474" i="1"/>
  <c r="AS1474" i="1"/>
  <c r="AR1474" i="1"/>
  <c r="V1474" i="1"/>
  <c r="AX797" i="1"/>
  <c r="AS797" i="1"/>
  <c r="Y797" i="1"/>
  <c r="AV1470" i="1"/>
  <c r="AQ1470" i="1"/>
  <c r="W1470" i="1"/>
  <c r="AT1470" i="1"/>
  <c r="AV1469" i="1"/>
  <c r="AU1469" i="1"/>
  <c r="V1469" i="1"/>
  <c r="AX1469" i="1"/>
  <c r="AS1469" i="1"/>
  <c r="Y1469" i="1"/>
  <c r="AV248" i="1"/>
  <c r="AR248" i="1"/>
  <c r="W248" i="1"/>
  <c r="AT248" i="1"/>
  <c r="AQ248" i="1"/>
  <c r="V248" i="1"/>
  <c r="AU248" i="1"/>
  <c r="AU246" i="1"/>
  <c r="AQ246" i="1"/>
  <c r="X246" i="1"/>
  <c r="AV246" i="1"/>
  <c r="AR246" i="1"/>
  <c r="W246" i="1"/>
  <c r="AS246" i="1"/>
  <c r="AV244" i="1"/>
  <c r="AR244" i="1"/>
  <c r="W244" i="1"/>
  <c r="AU244" i="1"/>
  <c r="AQ244" i="1"/>
  <c r="V244" i="1"/>
  <c r="AX244" i="1"/>
  <c r="AT244" i="1"/>
  <c r="Y244" i="1"/>
  <c r="AV243" i="1"/>
  <c r="AS243" i="1"/>
  <c r="V243" i="1"/>
  <c r="AU243" i="1"/>
  <c r="Y243" i="1"/>
  <c r="X243" i="1"/>
  <c r="AX243" i="1"/>
  <c r="AT243" i="1"/>
  <c r="AQ243" i="1"/>
  <c r="AV1458" i="1"/>
  <c r="AQ1458" i="1"/>
  <c r="W1458" i="1"/>
  <c r="AS1458" i="1"/>
  <c r="AR1458" i="1"/>
  <c r="V1458" i="1"/>
  <c r="AX1458" i="1"/>
  <c r="AT1458" i="1"/>
  <c r="Y1458" i="1"/>
  <c r="AU1455" i="1"/>
  <c r="AR1455" i="1"/>
  <c r="W1455" i="1"/>
  <c r="AV1455" i="1"/>
  <c r="AQ1455" i="1"/>
  <c r="V1455" i="1"/>
  <c r="AX1455" i="1"/>
  <c r="AS1455" i="1"/>
  <c r="Y1455" i="1"/>
  <c r="AT1454" i="1"/>
  <c r="AV1454" i="1"/>
  <c r="AU1454" i="1"/>
  <c r="X1454" i="1"/>
  <c r="AW1454" i="1"/>
  <c r="AR1454" i="1"/>
  <c r="W1454" i="1"/>
  <c r="AS1454" i="1"/>
  <c r="AQ1454" i="1"/>
  <c r="V1454" i="1"/>
  <c r="AW1450" i="1"/>
  <c r="AT1450" i="1"/>
  <c r="X1450" i="1"/>
  <c r="AV1450" i="1"/>
  <c r="AQ1450" i="1"/>
  <c r="W1450" i="1"/>
  <c r="AU1450" i="1"/>
  <c r="AR1450" i="1"/>
  <c r="V1450" i="1"/>
  <c r="AS1450" i="1"/>
  <c r="Y1450" i="1"/>
  <c r="AW1447" i="1"/>
  <c r="AV1447" i="1"/>
  <c r="X1447" i="1"/>
  <c r="AU1447" i="1"/>
  <c r="AR1447" i="1"/>
  <c r="W1447" i="1"/>
  <c r="AS1447" i="1"/>
  <c r="AQ1447" i="1"/>
  <c r="V1447" i="1"/>
  <c r="Y1447" i="1"/>
  <c r="AX1447" i="1"/>
  <c r="AW1444" i="1"/>
  <c r="AU1444" i="1"/>
  <c r="V1444" i="1"/>
  <c r="AV1444" i="1"/>
  <c r="AT1444" i="1"/>
  <c r="X1444" i="1"/>
  <c r="AS1444" i="1"/>
  <c r="AQ1444" i="1"/>
  <c r="W1444" i="1"/>
  <c r="AR1444" i="1"/>
  <c r="AV237" i="1"/>
  <c r="AR237" i="1"/>
  <c r="W237" i="1"/>
  <c r="AU237" i="1"/>
  <c r="AQ237" i="1"/>
  <c r="V237" i="1"/>
  <c r="AT237" i="1"/>
  <c r="AV235" i="1"/>
  <c r="AT235" i="1"/>
  <c r="V235" i="1"/>
  <c r="AU235" i="1"/>
  <c r="AQ235" i="1"/>
  <c r="X235" i="1"/>
  <c r="AR235" i="1"/>
  <c r="AV231" i="1"/>
  <c r="V231" i="1"/>
  <c r="AU231" i="1"/>
  <c r="AQ231" i="1"/>
  <c r="X231" i="1"/>
  <c r="AR231" i="1"/>
  <c r="AT231" i="1"/>
  <c r="AV1438" i="1"/>
  <c r="AR1438" i="1"/>
  <c r="W1438" i="1"/>
  <c r="AS1438" i="1"/>
  <c r="AQ1438" i="1"/>
  <c r="V1438" i="1"/>
  <c r="AX1438" i="1"/>
  <c r="AT1438" i="1"/>
  <c r="Y1438" i="1"/>
  <c r="AT228" i="1"/>
  <c r="AW228" i="1"/>
  <c r="AS228" i="1"/>
  <c r="X228" i="1"/>
  <c r="AV228" i="1"/>
  <c r="AR228" i="1"/>
  <c r="W228" i="1"/>
  <c r="AU228" i="1"/>
  <c r="AQ228" i="1"/>
  <c r="V228" i="1"/>
  <c r="AW695" i="1"/>
  <c r="AT695" i="1"/>
  <c r="V695" i="1"/>
  <c r="AU695" i="1"/>
  <c r="Y695" i="1"/>
  <c r="X695" i="1"/>
  <c r="AV695" i="1"/>
  <c r="W695" i="1"/>
  <c r="AR695" i="1"/>
  <c r="AS695" i="1"/>
  <c r="AV694" i="1"/>
  <c r="AQ694" i="1"/>
  <c r="X694" i="1"/>
  <c r="AU694" i="1"/>
  <c r="AR694" i="1"/>
  <c r="W694" i="1"/>
  <c r="AS694" i="1"/>
  <c r="AU1427" i="1"/>
  <c r="AQ1427" i="1"/>
  <c r="W1427" i="1"/>
  <c r="AV1427" i="1"/>
  <c r="AR1427" i="1"/>
  <c r="V1427" i="1"/>
  <c r="AX1427" i="1"/>
  <c r="AS1427" i="1"/>
  <c r="Y1427" i="1"/>
  <c r="AV225" i="1"/>
  <c r="AQ225" i="1"/>
  <c r="W225" i="1"/>
  <c r="AX225" i="1"/>
  <c r="AT225" i="1"/>
  <c r="Y225" i="1"/>
  <c r="AV223" i="1"/>
  <c r="AS223" i="1"/>
  <c r="V223" i="1"/>
  <c r="AU223" i="1"/>
  <c r="X223" i="1"/>
  <c r="AR223" i="1"/>
  <c r="AQ223" i="1"/>
  <c r="AV1420" i="1"/>
  <c r="AT1420" i="1"/>
  <c r="X1420" i="1"/>
  <c r="AU1420" i="1"/>
  <c r="AQ1420" i="1"/>
  <c r="W1420" i="1"/>
  <c r="AX1420" i="1"/>
  <c r="AS1420" i="1"/>
  <c r="Y1420" i="1"/>
  <c r="AR219" i="1"/>
  <c r="AW219" i="1"/>
  <c r="AS219" i="1"/>
  <c r="W219" i="1"/>
  <c r="AV219" i="1"/>
  <c r="AT219" i="1"/>
  <c r="V219" i="1"/>
  <c r="AU219" i="1"/>
  <c r="AQ219" i="1"/>
  <c r="X219" i="1"/>
  <c r="AV216" i="1"/>
  <c r="AR216" i="1"/>
  <c r="W216" i="1"/>
  <c r="AT216" i="1"/>
  <c r="AQ216" i="1"/>
  <c r="V216" i="1"/>
  <c r="AW216" i="1"/>
  <c r="AU216" i="1"/>
  <c r="Y216" i="1"/>
  <c r="AW1412" i="1"/>
  <c r="AU1412" i="1"/>
  <c r="V1412" i="1"/>
  <c r="AV1412" i="1"/>
  <c r="AT1412" i="1"/>
  <c r="X1412" i="1"/>
  <c r="AS1412" i="1"/>
  <c r="AQ1412" i="1"/>
  <c r="W1412" i="1"/>
  <c r="Y1412" i="1"/>
  <c r="AX1412" i="1"/>
  <c r="AV1410" i="1"/>
  <c r="AQ1410" i="1"/>
  <c r="W1410" i="1"/>
  <c r="AX1410" i="1"/>
  <c r="AT1410" i="1"/>
  <c r="Y1410" i="1"/>
  <c r="AS210" i="1"/>
  <c r="AW210" i="1"/>
  <c r="AQ210" i="1"/>
  <c r="V210" i="1"/>
  <c r="AU210" i="1"/>
  <c r="AT210" i="1"/>
  <c r="X210" i="1"/>
  <c r="AV210" i="1"/>
  <c r="AR210" i="1"/>
  <c r="W210" i="1"/>
  <c r="AT209" i="1"/>
  <c r="AW209" i="1"/>
  <c r="AR209" i="1"/>
  <c r="X209" i="1"/>
  <c r="AV209" i="1"/>
  <c r="AS209" i="1"/>
  <c r="W209" i="1"/>
  <c r="AU209" i="1"/>
  <c r="AQ209" i="1"/>
  <c r="V209" i="1"/>
  <c r="AV208" i="1"/>
  <c r="AQ208" i="1"/>
  <c r="W208" i="1"/>
  <c r="AX208" i="1"/>
  <c r="AR208" i="1"/>
  <c r="Y208" i="1"/>
  <c r="AT691" i="1"/>
  <c r="AV691" i="1"/>
  <c r="V691" i="1"/>
  <c r="AR691" i="1"/>
  <c r="Y691" i="1"/>
  <c r="X691" i="1"/>
  <c r="AW691" i="1"/>
  <c r="W691" i="1"/>
  <c r="AU691" i="1"/>
  <c r="AS691" i="1"/>
  <c r="AX689" i="1"/>
  <c r="AT689" i="1"/>
  <c r="Y689" i="1"/>
  <c r="AV203" i="1"/>
  <c r="AT203" i="1"/>
  <c r="V203" i="1"/>
  <c r="AR203" i="1"/>
  <c r="AV1398" i="1"/>
  <c r="AR1398" i="1"/>
  <c r="W1398" i="1"/>
  <c r="AX1398" i="1"/>
  <c r="AS1398" i="1"/>
  <c r="Y1398" i="1"/>
  <c r="AU1395" i="1"/>
  <c r="AQ1395" i="1"/>
  <c r="W1395" i="1"/>
  <c r="AX1395" i="1"/>
  <c r="AS1395" i="1"/>
  <c r="Y1395" i="1"/>
  <c r="AU1391" i="1"/>
  <c r="AR1391" i="1"/>
  <c r="W1391" i="1"/>
  <c r="AX1391" i="1"/>
  <c r="AS1391" i="1"/>
  <c r="Y1391" i="1"/>
  <c r="AV1389" i="1"/>
  <c r="AU1389" i="1"/>
  <c r="V1389" i="1"/>
  <c r="AX1389" i="1"/>
  <c r="AS1389" i="1"/>
  <c r="Y1389" i="1"/>
  <c r="AV1386" i="1"/>
  <c r="AQ1386" i="1"/>
  <c r="W1386" i="1"/>
  <c r="AX1386" i="1"/>
  <c r="AT1386" i="1"/>
  <c r="Y1386" i="1"/>
  <c r="AX685" i="1"/>
  <c r="AT685" i="1"/>
  <c r="Y685" i="1"/>
  <c r="AW685" i="1"/>
  <c r="AS685" i="1"/>
  <c r="X685" i="1"/>
  <c r="AU685" i="1"/>
  <c r="AR685" i="1"/>
  <c r="W685" i="1"/>
  <c r="AV685" i="1"/>
  <c r="AQ685" i="1"/>
  <c r="V685" i="1"/>
  <c r="AV1382" i="1"/>
  <c r="AR1382" i="1"/>
  <c r="W1382" i="1"/>
  <c r="AX1382" i="1"/>
  <c r="AS1382" i="1"/>
  <c r="Y1382" i="1"/>
  <c r="AV1380" i="1"/>
  <c r="AT1380" i="1"/>
  <c r="X1380" i="1"/>
  <c r="AX1380" i="1"/>
  <c r="AS1380" i="1"/>
  <c r="Y1380" i="1"/>
  <c r="AV684" i="1"/>
  <c r="AR684" i="1"/>
  <c r="W684" i="1"/>
  <c r="AT684" i="1"/>
  <c r="AQ684" i="1"/>
  <c r="V684" i="1"/>
  <c r="AX684" i="1"/>
  <c r="AU684" i="1"/>
  <c r="Y684" i="1"/>
  <c r="AX683" i="1"/>
  <c r="AS683" i="1"/>
  <c r="AU683" i="1"/>
  <c r="AW188" i="1"/>
  <c r="AS188" i="1"/>
  <c r="X188" i="1"/>
  <c r="AV188" i="1"/>
  <c r="AR188" i="1"/>
  <c r="W188" i="1"/>
  <c r="AT188" i="1"/>
  <c r="AQ188" i="1"/>
  <c r="V188" i="1"/>
  <c r="AU188" i="1"/>
  <c r="AW186" i="1"/>
  <c r="AT186" i="1"/>
  <c r="V186" i="1"/>
  <c r="AV186" i="1"/>
  <c r="AR186" i="1"/>
  <c r="X186" i="1"/>
  <c r="AU186" i="1"/>
  <c r="AQ186" i="1"/>
  <c r="W186" i="1"/>
  <c r="Y186" i="1"/>
  <c r="AX186" i="1"/>
  <c r="AW185" i="1"/>
  <c r="AR185" i="1"/>
  <c r="X185" i="1"/>
  <c r="AV185" i="1"/>
  <c r="AS185" i="1"/>
  <c r="W185" i="1"/>
  <c r="AU185" i="1"/>
  <c r="V185" i="1"/>
  <c r="AT185" i="1"/>
  <c r="AV680" i="1"/>
  <c r="AR680" i="1"/>
  <c r="W680" i="1"/>
  <c r="AT680" i="1"/>
  <c r="AQ680" i="1"/>
  <c r="V680" i="1"/>
  <c r="AU680" i="1"/>
  <c r="AV181" i="1"/>
  <c r="AR181" i="1"/>
  <c r="W181" i="1"/>
  <c r="AU181" i="1"/>
  <c r="AQ181" i="1"/>
  <c r="V181" i="1"/>
  <c r="AT181" i="1"/>
  <c r="AV1360" i="1"/>
  <c r="AT1360" i="1"/>
  <c r="X1360" i="1"/>
  <c r="AU1360" i="1"/>
  <c r="AQ1360" i="1"/>
  <c r="W1360" i="1"/>
  <c r="AR1360" i="1"/>
  <c r="AV177" i="1"/>
  <c r="AS177" i="1"/>
  <c r="W177" i="1"/>
  <c r="AU177" i="1"/>
  <c r="AQ177" i="1"/>
  <c r="V177" i="1"/>
  <c r="AT177" i="1"/>
  <c r="AV174" i="1"/>
  <c r="AR174" i="1"/>
  <c r="X174" i="1"/>
  <c r="AU174" i="1"/>
  <c r="AQ174" i="1"/>
  <c r="W174" i="1"/>
  <c r="AX174" i="1"/>
  <c r="AT174" i="1"/>
  <c r="Y174" i="1"/>
  <c r="AX678" i="1"/>
  <c r="AS678" i="1"/>
  <c r="Y678" i="1"/>
  <c r="AW678" i="1"/>
  <c r="AQ678" i="1"/>
  <c r="V678" i="1"/>
  <c r="AV678" i="1"/>
  <c r="AT678" i="1"/>
  <c r="X678" i="1"/>
  <c r="W678" i="1"/>
  <c r="AU678" i="1"/>
  <c r="AR678" i="1"/>
  <c r="AV677" i="1"/>
  <c r="AR677" i="1"/>
  <c r="W677" i="1"/>
  <c r="AU677" i="1"/>
  <c r="AQ677" i="1"/>
  <c r="V677" i="1"/>
  <c r="AS677" i="1"/>
  <c r="AX677" i="1"/>
  <c r="Y677" i="1"/>
  <c r="AW677" i="1"/>
  <c r="X677" i="1"/>
  <c r="AW168" i="1"/>
  <c r="AS168" i="1"/>
  <c r="X168" i="1"/>
  <c r="AV168" i="1"/>
  <c r="AR168" i="1"/>
  <c r="W168" i="1"/>
  <c r="AT168" i="1"/>
  <c r="AQ168" i="1"/>
  <c r="V168" i="1"/>
  <c r="Y168" i="1"/>
  <c r="AX168" i="1"/>
  <c r="AV165" i="1"/>
  <c r="AR165" i="1"/>
  <c r="W165" i="1"/>
  <c r="AT165" i="1"/>
  <c r="AV1348" i="1"/>
  <c r="AT1348" i="1"/>
  <c r="X1348" i="1"/>
  <c r="AS1348" i="1"/>
  <c r="AX161" i="1"/>
  <c r="AT161" i="1"/>
  <c r="Y161" i="1"/>
  <c r="AW161" i="1"/>
  <c r="AR161" i="1"/>
  <c r="X161" i="1"/>
  <c r="AV161" i="1"/>
  <c r="AQ161" i="1"/>
  <c r="W161" i="1"/>
  <c r="AU161" i="1"/>
  <c r="AS161" i="1"/>
  <c r="V161" i="1"/>
  <c r="AX676" i="1"/>
  <c r="AS676" i="1"/>
  <c r="Y676" i="1"/>
  <c r="AV1341" i="1"/>
  <c r="AU1341" i="1"/>
  <c r="V1341" i="1"/>
  <c r="AT1341" i="1"/>
  <c r="Y1341" i="1"/>
  <c r="X1341" i="1"/>
  <c r="AX1341" i="1"/>
  <c r="AS1341" i="1"/>
  <c r="AQ1341" i="1"/>
  <c r="AV1337" i="1"/>
  <c r="AS1337" i="1"/>
  <c r="V1337" i="1"/>
  <c r="AU1337" i="1"/>
  <c r="AQ1337" i="1"/>
  <c r="AV1333" i="1"/>
  <c r="AR1333" i="1"/>
  <c r="V1333" i="1"/>
  <c r="AX1333" i="1"/>
  <c r="AU1333" i="1"/>
  <c r="AQ1333" i="1"/>
  <c r="AV1332" i="1"/>
  <c r="AT1332" i="1"/>
  <c r="X1332" i="1"/>
  <c r="AU1332" i="1"/>
  <c r="AQ1332" i="1"/>
  <c r="W1332" i="1"/>
  <c r="AX1332" i="1"/>
  <c r="AS1332" i="1"/>
  <c r="Y1332" i="1"/>
  <c r="AU670" i="1"/>
  <c r="AR670" i="1"/>
  <c r="X670" i="1"/>
  <c r="AT670" i="1"/>
  <c r="AQ670" i="1"/>
  <c r="W670" i="1"/>
  <c r="AV670" i="1"/>
  <c r="AX670" i="1"/>
  <c r="Y670" i="1"/>
  <c r="AW670" i="1"/>
  <c r="V670" i="1"/>
  <c r="AU669" i="1"/>
  <c r="AQ669" i="1"/>
  <c r="W669" i="1"/>
  <c r="AV669" i="1"/>
  <c r="Y669" i="1"/>
  <c r="V669" i="1"/>
  <c r="AX669" i="1"/>
  <c r="AS669" i="1"/>
  <c r="AR669" i="1"/>
  <c r="AV1325" i="1"/>
  <c r="AU1325" i="1"/>
  <c r="V1325" i="1"/>
  <c r="AX1325" i="1"/>
  <c r="AS1325" i="1"/>
  <c r="AQ1325" i="1"/>
  <c r="AV151" i="1"/>
  <c r="AT151" i="1"/>
  <c r="V151" i="1"/>
  <c r="AR151" i="1"/>
  <c r="AQ151" i="1"/>
  <c r="AT149" i="1"/>
  <c r="AW149" i="1"/>
  <c r="AS149" i="1"/>
  <c r="X149" i="1"/>
  <c r="AV149" i="1"/>
  <c r="AR149" i="1"/>
  <c r="W149" i="1"/>
  <c r="AU149" i="1"/>
  <c r="AQ149" i="1"/>
  <c r="V149" i="1"/>
  <c r="AW148" i="1"/>
  <c r="AS148" i="1"/>
  <c r="X148" i="1"/>
  <c r="AV148" i="1"/>
  <c r="AR148" i="1"/>
  <c r="W148" i="1"/>
  <c r="AU148" i="1"/>
  <c r="AQ148" i="1"/>
  <c r="V148" i="1"/>
  <c r="AU1315" i="1"/>
  <c r="Y1315" i="1"/>
  <c r="W1315" i="1"/>
  <c r="AV1315" i="1"/>
  <c r="AQ1315" i="1"/>
  <c r="V1315" i="1"/>
  <c r="AX1315" i="1"/>
  <c r="AS1315" i="1"/>
  <c r="AR1315" i="1"/>
  <c r="AV815" i="1"/>
  <c r="AS815" i="1"/>
  <c r="V815" i="1"/>
  <c r="AU815" i="1"/>
  <c r="Y815" i="1"/>
  <c r="X815" i="1"/>
  <c r="AX815" i="1"/>
  <c r="AR815" i="1"/>
  <c r="AQ815" i="1"/>
  <c r="AX1311" i="1"/>
  <c r="AS1311" i="1"/>
  <c r="AQ1311" i="1"/>
  <c r="AW1311" i="1"/>
  <c r="AT1311" i="1"/>
  <c r="X1311" i="1"/>
  <c r="AU1311" i="1"/>
  <c r="Y1311" i="1"/>
  <c r="W1311" i="1"/>
  <c r="AV1311" i="1"/>
  <c r="AR1311" i="1"/>
  <c r="V1311" i="1"/>
  <c r="AU665" i="1"/>
  <c r="AS665" i="1"/>
  <c r="W665" i="1"/>
  <c r="AV665" i="1"/>
  <c r="Y665" i="1"/>
  <c r="V665" i="1"/>
  <c r="AX665" i="1"/>
  <c r="AT665" i="1"/>
  <c r="AQ665" i="1"/>
  <c r="AV1309" i="1"/>
  <c r="Y1309" i="1"/>
  <c r="V1309" i="1"/>
  <c r="AT1309" i="1"/>
  <c r="AU1309" i="1"/>
  <c r="X1309" i="1"/>
  <c r="AX1309" i="1"/>
  <c r="AS1309" i="1"/>
  <c r="AQ1309" i="1"/>
  <c r="AW1307" i="1"/>
  <c r="AT1307" i="1"/>
  <c r="X1307" i="1"/>
  <c r="AV1307" i="1"/>
  <c r="W1307" i="1"/>
  <c r="AU1307" i="1"/>
  <c r="AQ1307" i="1"/>
  <c r="V1307" i="1"/>
  <c r="AR1307" i="1"/>
  <c r="AW1304" i="1"/>
  <c r="AS1304" i="1"/>
  <c r="V1304" i="1"/>
  <c r="AV1304" i="1"/>
  <c r="AT1304" i="1"/>
  <c r="X1304" i="1"/>
  <c r="AU1304" i="1"/>
  <c r="AQ1304" i="1"/>
  <c r="W1304" i="1"/>
  <c r="AX1304" i="1"/>
  <c r="AR1304" i="1"/>
  <c r="AW136" i="1"/>
  <c r="AS136" i="1"/>
  <c r="X136" i="1"/>
  <c r="AV136" i="1"/>
  <c r="AQ136" i="1"/>
  <c r="W136" i="1"/>
  <c r="AT136" i="1"/>
  <c r="AR136" i="1"/>
  <c r="V136" i="1"/>
  <c r="AU136" i="1"/>
  <c r="AU18" i="1"/>
  <c r="AR18" i="1"/>
  <c r="X18" i="1"/>
  <c r="AV18" i="1"/>
  <c r="AT18" i="1"/>
  <c r="W18" i="1"/>
  <c r="AQ18" i="1"/>
  <c r="AX18" i="1"/>
  <c r="Y18" i="1"/>
  <c r="AW18" i="1"/>
  <c r="V18" i="1"/>
  <c r="AX661" i="1"/>
  <c r="AT661" i="1"/>
  <c r="Y661" i="1"/>
  <c r="AU1294" i="1"/>
  <c r="AR1294" i="1"/>
  <c r="W1294" i="1"/>
  <c r="AS1294" i="1"/>
  <c r="AQ1294" i="1"/>
  <c r="V1294" i="1"/>
  <c r="AX1294" i="1"/>
  <c r="AT1294" i="1"/>
  <c r="Y1294" i="1"/>
  <c r="AV129" i="1"/>
  <c r="AQ129" i="1"/>
  <c r="W129" i="1"/>
  <c r="AU129" i="1"/>
  <c r="AS129" i="1"/>
  <c r="V129" i="1"/>
  <c r="AW129" i="1"/>
  <c r="AT129" i="1"/>
  <c r="Y129" i="1"/>
  <c r="AX128" i="1"/>
  <c r="AU128" i="1"/>
  <c r="Y128" i="1"/>
  <c r="AW128" i="1"/>
  <c r="AR128" i="1"/>
  <c r="X128" i="1"/>
  <c r="AV128" i="1"/>
  <c r="AS128" i="1"/>
  <c r="W128" i="1"/>
  <c r="AT128" i="1"/>
  <c r="AQ128" i="1"/>
  <c r="V128" i="1"/>
  <c r="AX1287" i="1"/>
  <c r="AS1287" i="1"/>
  <c r="AQ1287" i="1"/>
  <c r="AW1287" i="1"/>
  <c r="AT1287" i="1"/>
  <c r="X1287" i="1"/>
  <c r="AU1287" i="1"/>
  <c r="Y1287" i="1"/>
  <c r="W1287" i="1"/>
  <c r="AV1287" i="1"/>
  <c r="AR1287" i="1"/>
  <c r="V1287" i="1"/>
  <c r="AX1283" i="1"/>
  <c r="AS1283" i="1"/>
  <c r="AR1283" i="1"/>
  <c r="AW1283" i="1"/>
  <c r="AT1283" i="1"/>
  <c r="X1283" i="1"/>
  <c r="AU1283" i="1"/>
  <c r="Y1283" i="1"/>
  <c r="W1283" i="1"/>
  <c r="AV1283" i="1"/>
  <c r="AQ1283" i="1"/>
  <c r="V1283" i="1"/>
  <c r="AV1282" i="1"/>
  <c r="AQ1282" i="1"/>
  <c r="W1282" i="1"/>
  <c r="AX1282" i="1"/>
  <c r="AT1282" i="1"/>
  <c r="Y1282" i="1"/>
  <c r="AX657" i="1"/>
  <c r="AT657" i="1"/>
  <c r="Y657" i="1"/>
  <c r="AV123" i="1"/>
  <c r="AT123" i="1"/>
  <c r="V123" i="1"/>
  <c r="AU123" i="1"/>
  <c r="AQ123" i="1"/>
  <c r="X123" i="1"/>
  <c r="AR123" i="1"/>
  <c r="AW122" i="1"/>
  <c r="AT122" i="1"/>
  <c r="V122" i="1"/>
  <c r="AV122" i="1"/>
  <c r="AR122" i="1"/>
  <c r="X122" i="1"/>
  <c r="AU122" i="1"/>
  <c r="AQ122" i="1"/>
  <c r="W122" i="1"/>
  <c r="AS122" i="1"/>
  <c r="AV16" i="1"/>
  <c r="AS16" i="1"/>
  <c r="W16" i="1"/>
  <c r="AT16" i="1"/>
  <c r="AQ16" i="1"/>
  <c r="V16" i="1"/>
  <c r="AR16" i="1"/>
  <c r="AX16" i="1"/>
  <c r="Y16" i="1"/>
  <c r="AW16" i="1"/>
  <c r="X16" i="1"/>
  <c r="AW1270" i="1"/>
  <c r="AT1270" i="1"/>
  <c r="X1270" i="1"/>
  <c r="AV1270" i="1"/>
  <c r="AR1270" i="1"/>
  <c r="W1270" i="1"/>
  <c r="AU1270" i="1"/>
  <c r="AQ1270" i="1"/>
  <c r="V1270" i="1"/>
  <c r="Y1270" i="1"/>
  <c r="AX1270" i="1"/>
  <c r="AT14" i="1"/>
  <c r="AS118" i="1"/>
  <c r="AW118" i="1"/>
  <c r="AT118" i="1"/>
  <c r="V118" i="1"/>
  <c r="AU118" i="1"/>
  <c r="AQ118" i="1"/>
  <c r="X118" i="1"/>
  <c r="AV118" i="1"/>
  <c r="AR118" i="1"/>
  <c r="W118" i="1"/>
  <c r="AV116" i="1"/>
  <c r="AR116" i="1"/>
  <c r="W116" i="1"/>
  <c r="AX116" i="1"/>
  <c r="AT116" i="1"/>
  <c r="Y116" i="1"/>
  <c r="AU114" i="1"/>
  <c r="AT114" i="1"/>
  <c r="X114" i="1"/>
  <c r="AV114" i="1"/>
  <c r="AR114" i="1"/>
  <c r="W114" i="1"/>
  <c r="AS114" i="1"/>
  <c r="AV13" i="1"/>
  <c r="AR13" i="1"/>
  <c r="W13" i="1"/>
  <c r="AU13" i="1"/>
  <c r="AQ13" i="1"/>
  <c r="V13" i="1"/>
  <c r="AT13" i="1"/>
  <c r="AV1259" i="1"/>
  <c r="Y1259" i="1"/>
  <c r="W1259" i="1"/>
  <c r="AU1259" i="1"/>
  <c r="AR1259" i="1"/>
  <c r="V1259" i="1"/>
  <c r="AX1259" i="1"/>
  <c r="AS1259" i="1"/>
  <c r="AQ1259" i="1"/>
  <c r="AV1256" i="1"/>
  <c r="AT1256" i="1"/>
  <c r="X1256" i="1"/>
  <c r="AU1256" i="1"/>
  <c r="AQ1256" i="1"/>
  <c r="W1256" i="1"/>
  <c r="AX1256" i="1"/>
  <c r="AR1256" i="1"/>
  <c r="Y1256" i="1"/>
  <c r="AV105" i="1"/>
  <c r="Y105" i="1"/>
  <c r="W105" i="1"/>
  <c r="AU105" i="1"/>
  <c r="AS105" i="1"/>
  <c r="V105" i="1"/>
  <c r="AX105" i="1"/>
  <c r="AT105" i="1"/>
  <c r="AQ105" i="1"/>
  <c r="AV1253" i="1"/>
  <c r="AR1253" i="1"/>
  <c r="V1253" i="1"/>
  <c r="AU1253" i="1"/>
  <c r="AQ1253" i="1"/>
  <c r="AX653" i="1"/>
  <c r="AT653" i="1"/>
  <c r="Y653" i="1"/>
  <c r="AU653" i="1"/>
  <c r="AS653" i="1"/>
  <c r="X653" i="1"/>
  <c r="AW653" i="1"/>
  <c r="AR653" i="1"/>
  <c r="W653" i="1"/>
  <c r="AQ653" i="1"/>
  <c r="V653" i="1"/>
  <c r="AV653" i="1"/>
  <c r="AU102" i="1"/>
  <c r="AT102" i="1"/>
  <c r="X102" i="1"/>
  <c r="AS102" i="1"/>
  <c r="AV1242" i="1"/>
  <c r="AQ1242" i="1"/>
  <c r="W1242" i="1"/>
  <c r="AX1242" i="1"/>
  <c r="AT1242" i="1"/>
  <c r="Y1242" i="1"/>
  <c r="AV1238" i="1"/>
  <c r="AR1238" i="1"/>
  <c r="W1238" i="1"/>
  <c r="AS1238" i="1"/>
  <c r="AV1236" i="1"/>
  <c r="AT1236" i="1"/>
  <c r="X1236" i="1"/>
  <c r="AX1236" i="1"/>
  <c r="AS1236" i="1"/>
  <c r="Y1236" i="1"/>
  <c r="AV1233" i="1"/>
  <c r="AS1233" i="1"/>
  <c r="V1233" i="1"/>
  <c r="AT1233" i="1"/>
  <c r="Y1233" i="1"/>
  <c r="X1233" i="1"/>
  <c r="AX1233" i="1"/>
  <c r="AU1233" i="1"/>
  <c r="AQ1233" i="1"/>
  <c r="AW1232" i="1"/>
  <c r="AS1232" i="1"/>
  <c r="V1232" i="1"/>
  <c r="AV1232" i="1"/>
  <c r="AT1232" i="1"/>
  <c r="X1232" i="1"/>
  <c r="AU1232" i="1"/>
  <c r="AQ1232" i="1"/>
  <c r="W1232" i="1"/>
  <c r="AR1232" i="1"/>
  <c r="Y1232" i="1"/>
  <c r="AW97" i="1"/>
  <c r="AR97" i="1"/>
  <c r="X97" i="1"/>
  <c r="AV97" i="1"/>
  <c r="AQ97" i="1"/>
  <c r="W97" i="1"/>
  <c r="AU97" i="1"/>
  <c r="AS97" i="1"/>
  <c r="V97" i="1"/>
  <c r="AW94" i="1"/>
  <c r="AS94" i="1"/>
  <c r="V94" i="1"/>
  <c r="AV94" i="1"/>
  <c r="AR94" i="1"/>
  <c r="X94" i="1"/>
  <c r="AU94" i="1"/>
  <c r="AQ94" i="1"/>
  <c r="W94" i="1"/>
  <c r="AT94" i="1"/>
  <c r="AV1224" i="1"/>
  <c r="AT1224" i="1"/>
  <c r="X1224" i="1"/>
  <c r="AU1224" i="1"/>
  <c r="AQ1224" i="1"/>
  <c r="W1224" i="1"/>
  <c r="AX1224" i="1"/>
  <c r="AR1224" i="1"/>
  <c r="Y1224" i="1"/>
  <c r="AV650" i="1"/>
  <c r="AR650" i="1"/>
  <c r="X650" i="1"/>
  <c r="AU650" i="1"/>
  <c r="AQ650" i="1"/>
  <c r="W650" i="1"/>
  <c r="AT650" i="1"/>
  <c r="AX650" i="1"/>
  <c r="Y650" i="1"/>
  <c r="AW650" i="1"/>
  <c r="V650" i="1"/>
  <c r="AX1221" i="1"/>
  <c r="AU1221" i="1"/>
  <c r="AQ1221" i="1"/>
  <c r="AW1221" i="1"/>
  <c r="AS1221" i="1"/>
  <c r="W1221" i="1"/>
  <c r="AV1221" i="1"/>
  <c r="AR1221" i="1"/>
  <c r="V1221" i="1"/>
  <c r="AT1221" i="1"/>
  <c r="Y1221" i="1"/>
  <c r="X1221" i="1"/>
  <c r="AS88" i="1"/>
  <c r="X88" i="1"/>
  <c r="AV88" i="1"/>
  <c r="AR88" i="1"/>
  <c r="W88" i="1"/>
  <c r="AT88" i="1"/>
  <c r="AQ88" i="1"/>
  <c r="V88" i="1"/>
  <c r="AW88" i="1"/>
  <c r="AU88" i="1"/>
  <c r="AV10" i="1"/>
  <c r="AR10" i="1"/>
  <c r="X10" i="1"/>
  <c r="AU10" i="1"/>
  <c r="AQ10" i="1"/>
  <c r="W10" i="1"/>
  <c r="AX10" i="1"/>
  <c r="AS10" i="1"/>
  <c r="Y10" i="1"/>
  <c r="AV1213" i="1"/>
  <c r="AU1213" i="1"/>
  <c r="V1213" i="1"/>
  <c r="AX1213" i="1"/>
  <c r="AS1213" i="1"/>
  <c r="AQ1213" i="1"/>
  <c r="AV84" i="1"/>
  <c r="AR84" i="1"/>
  <c r="W84" i="1"/>
  <c r="AU84" i="1"/>
  <c r="AQ84" i="1"/>
  <c r="V84" i="1"/>
  <c r="AT84" i="1"/>
  <c r="AV1209" i="1"/>
  <c r="AS1209" i="1"/>
  <c r="V1209" i="1"/>
  <c r="AT1209" i="1"/>
  <c r="Y1209" i="1"/>
  <c r="X1209" i="1"/>
  <c r="AX1209" i="1"/>
  <c r="AU1209" i="1"/>
  <c r="AQ1209" i="1"/>
  <c r="AV1205" i="1"/>
  <c r="AR1205" i="1"/>
  <c r="V1205" i="1"/>
  <c r="AT1205" i="1"/>
  <c r="X1205" i="1"/>
  <c r="AU1205" i="1"/>
  <c r="AQ1205" i="1"/>
  <c r="AV647" i="1"/>
  <c r="Y647" i="1"/>
  <c r="V647" i="1"/>
  <c r="AU647" i="1"/>
  <c r="AQ647" i="1"/>
  <c r="X647" i="1"/>
  <c r="AX647" i="1"/>
  <c r="AR647" i="1"/>
  <c r="AT647" i="1"/>
  <c r="AV1200" i="1"/>
  <c r="AT1200" i="1"/>
  <c r="X1200" i="1"/>
  <c r="AX1200" i="1"/>
  <c r="AR1200" i="1"/>
  <c r="Y1200" i="1"/>
  <c r="AV1196" i="1"/>
  <c r="AT1196" i="1"/>
  <c r="X1196" i="1"/>
  <c r="AX1196" i="1"/>
  <c r="AS1196" i="1"/>
  <c r="Y1196" i="1"/>
  <c r="AV1192" i="1"/>
  <c r="AT1192" i="1"/>
  <c r="X1192" i="1"/>
  <c r="AX1192" i="1"/>
  <c r="AR1192" i="1"/>
  <c r="Y1192" i="1"/>
  <c r="AV1189" i="1"/>
  <c r="AR1189" i="1"/>
  <c r="V1189" i="1"/>
  <c r="AT1189" i="1"/>
  <c r="Y1189" i="1"/>
  <c r="X1189" i="1"/>
  <c r="AX1189" i="1"/>
  <c r="AU1189" i="1"/>
  <c r="AQ1189" i="1"/>
  <c r="AV1184" i="1"/>
  <c r="AQ1184" i="1"/>
  <c r="X1184" i="1"/>
  <c r="AR1184" i="1"/>
  <c r="AT641" i="1"/>
  <c r="AW641" i="1"/>
  <c r="AR641" i="1"/>
  <c r="X641" i="1"/>
  <c r="AU641" i="1"/>
  <c r="AQ641" i="1"/>
  <c r="W641" i="1"/>
  <c r="AS641" i="1"/>
  <c r="V641" i="1"/>
  <c r="AV641" i="1"/>
  <c r="AW1178" i="1"/>
  <c r="AU1178" i="1"/>
  <c r="X1178" i="1"/>
  <c r="AV1178" i="1"/>
  <c r="AQ1178" i="1"/>
  <c r="W1178" i="1"/>
  <c r="AS1178" i="1"/>
  <c r="AR1178" i="1"/>
  <c r="V1178" i="1"/>
  <c r="AW1174" i="1"/>
  <c r="AT1174" i="1"/>
  <c r="X1174" i="1"/>
  <c r="AV1174" i="1"/>
  <c r="AR1174" i="1"/>
  <c r="W1174" i="1"/>
  <c r="AU1174" i="1"/>
  <c r="AQ1174" i="1"/>
  <c r="V1174" i="1"/>
  <c r="AX1174" i="1"/>
  <c r="AS1174" i="1"/>
  <c r="AW1170" i="1"/>
  <c r="AU1170" i="1"/>
  <c r="X1170" i="1"/>
  <c r="AV1170" i="1"/>
  <c r="AQ1170" i="1"/>
  <c r="W1170" i="1"/>
  <c r="AS1170" i="1"/>
  <c r="AR1170" i="1"/>
  <c r="V1170" i="1"/>
  <c r="AX1170" i="1"/>
  <c r="AT1170" i="1"/>
  <c r="Y1170" i="1"/>
  <c r="AX637" i="1"/>
  <c r="AS637" i="1"/>
  <c r="Y637" i="1"/>
  <c r="AW637" i="1"/>
  <c r="AT637" i="1"/>
  <c r="X637" i="1"/>
  <c r="AU637" i="1"/>
  <c r="AR637" i="1"/>
  <c r="W637" i="1"/>
  <c r="V637" i="1"/>
  <c r="AV637" i="1"/>
  <c r="AQ637" i="1"/>
  <c r="AX1163" i="1"/>
  <c r="AS1163" i="1"/>
  <c r="AQ1163" i="1"/>
  <c r="AW1163" i="1"/>
  <c r="AT1163" i="1"/>
  <c r="X1163" i="1"/>
  <c r="AV1163" i="1"/>
  <c r="Y1163" i="1"/>
  <c r="W1163" i="1"/>
  <c r="AU1163" i="1"/>
  <c r="AR1163" i="1"/>
  <c r="V1163" i="1"/>
  <c r="AX1159" i="1"/>
  <c r="AS1159" i="1"/>
  <c r="AQ1159" i="1"/>
  <c r="AW1159" i="1"/>
  <c r="AT1159" i="1"/>
  <c r="X1159" i="1"/>
  <c r="AU1159" i="1"/>
  <c r="Y1159" i="1"/>
  <c r="W1159" i="1"/>
  <c r="AV1159" i="1"/>
  <c r="AR1159" i="1"/>
  <c r="V1159" i="1"/>
  <c r="AX1155" i="1"/>
  <c r="AR1155" i="1"/>
  <c r="AQ1155" i="1"/>
  <c r="AW1155" i="1"/>
  <c r="AS1155" i="1"/>
  <c r="X1155" i="1"/>
  <c r="AU1155" i="1"/>
  <c r="AT1155" i="1"/>
  <c r="W1155" i="1"/>
  <c r="AV1155" i="1"/>
  <c r="Y1155" i="1"/>
  <c r="V1155" i="1"/>
  <c r="AX1151" i="1"/>
  <c r="AR1151" i="1"/>
  <c r="AQ1151" i="1"/>
  <c r="AW1151" i="1"/>
  <c r="AS1151" i="1"/>
  <c r="X1151" i="1"/>
  <c r="AU1151" i="1"/>
  <c r="AT1151" i="1"/>
  <c r="W1151" i="1"/>
  <c r="AV1151" i="1"/>
  <c r="Y1151" i="1"/>
  <c r="V1151" i="1"/>
  <c r="AX634" i="1"/>
  <c r="AS634" i="1"/>
  <c r="Y634" i="1"/>
  <c r="AV1145" i="1"/>
  <c r="AS1145" i="1"/>
  <c r="V1145" i="1"/>
  <c r="AT1145" i="1"/>
  <c r="X1145" i="1"/>
  <c r="AU1145" i="1"/>
  <c r="AQ1145" i="1"/>
  <c r="AW1142" i="1"/>
  <c r="AT1142" i="1"/>
  <c r="X1142" i="1"/>
  <c r="AU1142" i="1"/>
  <c r="AQ1142" i="1"/>
  <c r="W1142" i="1"/>
  <c r="AV1142" i="1"/>
  <c r="AR1142" i="1"/>
  <c r="V1142" i="1"/>
  <c r="AX1142" i="1"/>
  <c r="AS1142" i="1"/>
  <c r="AW1138" i="1"/>
  <c r="AT1138" i="1"/>
  <c r="X1138" i="1"/>
  <c r="AU1138" i="1"/>
  <c r="AQ1138" i="1"/>
  <c r="W1138" i="1"/>
  <c r="AV1138" i="1"/>
  <c r="AR1138" i="1"/>
  <c r="V1138" i="1"/>
  <c r="AX1138" i="1"/>
  <c r="AS1138" i="1"/>
  <c r="Y1138" i="1"/>
  <c r="AV631" i="1"/>
  <c r="AT631" i="1"/>
  <c r="V631" i="1"/>
  <c r="AU631" i="1"/>
  <c r="Y631" i="1"/>
  <c r="X631" i="1"/>
  <c r="AX631" i="1"/>
  <c r="AR631" i="1"/>
  <c r="AQ631" i="1"/>
  <c r="AX1131" i="1"/>
  <c r="AR1131" i="1"/>
  <c r="AQ1131" i="1"/>
  <c r="AW1131" i="1"/>
  <c r="AS1131" i="1"/>
  <c r="X1131" i="1"/>
  <c r="AV1131" i="1"/>
  <c r="AT1131" i="1"/>
  <c r="W1131" i="1"/>
  <c r="AU1131" i="1"/>
  <c r="Y1131" i="1"/>
  <c r="V1131" i="1"/>
  <c r="AX630" i="1"/>
  <c r="AS630" i="1"/>
  <c r="Y630" i="1"/>
  <c r="AV1124" i="1"/>
  <c r="AT1124" i="1"/>
  <c r="X1124" i="1"/>
  <c r="AX1124" i="1"/>
  <c r="AS1124" i="1"/>
  <c r="Y1124" i="1"/>
  <c r="AV1120" i="1"/>
  <c r="AQ1120" i="1"/>
  <c r="X1120" i="1"/>
  <c r="AX1120" i="1"/>
  <c r="AR1120" i="1"/>
  <c r="Y1120" i="1"/>
  <c r="AV1116" i="1"/>
  <c r="AR1116" i="1"/>
  <c r="X1116" i="1"/>
  <c r="AS1116" i="1"/>
  <c r="AV628" i="1"/>
  <c r="AR628" i="1"/>
  <c r="W628" i="1"/>
  <c r="AT628" i="1"/>
  <c r="AQ628" i="1"/>
  <c r="V628" i="1"/>
  <c r="AW628" i="1"/>
  <c r="X628" i="1"/>
  <c r="AU628" i="1"/>
  <c r="AS628" i="1"/>
  <c r="AW1110" i="1"/>
  <c r="AT1110" i="1"/>
  <c r="X1110" i="1"/>
  <c r="AU1110" i="1"/>
  <c r="AQ1110" i="1"/>
  <c r="W1110" i="1"/>
  <c r="AV1110" i="1"/>
  <c r="AR1110" i="1"/>
  <c r="V1110" i="1"/>
  <c r="AX1110" i="1"/>
  <c r="AS1110" i="1"/>
  <c r="AX626" i="1"/>
  <c r="AS626" i="1"/>
  <c r="Y626" i="1"/>
  <c r="AV1104" i="1"/>
  <c r="AT1104" i="1"/>
  <c r="X1104" i="1"/>
  <c r="AX1104" i="1"/>
  <c r="AU1104" i="1"/>
  <c r="Y1104" i="1"/>
  <c r="AU623" i="1"/>
  <c r="Y623" i="1"/>
  <c r="V623" i="1"/>
  <c r="AR623" i="1"/>
  <c r="AV623" i="1"/>
  <c r="X623" i="1"/>
  <c r="AX623" i="1"/>
  <c r="AT623" i="1"/>
  <c r="AQ623" i="1"/>
  <c r="AW1098" i="1"/>
  <c r="AT1098" i="1"/>
  <c r="X1098" i="1"/>
  <c r="AU1098" i="1"/>
  <c r="AR1098" i="1"/>
  <c r="W1098" i="1"/>
  <c r="AV1098" i="1"/>
  <c r="AQ1098" i="1"/>
  <c r="V1098" i="1"/>
  <c r="Y1098" i="1"/>
  <c r="AX1098" i="1"/>
  <c r="AX1095" i="1"/>
  <c r="AV1095" i="1"/>
  <c r="AQ1095" i="1"/>
  <c r="AW1095" i="1"/>
  <c r="AS1095" i="1"/>
  <c r="X1095" i="1"/>
  <c r="AU1095" i="1"/>
  <c r="AT1095" i="1"/>
  <c r="W1095" i="1"/>
  <c r="AR1095" i="1"/>
  <c r="Y1095" i="1"/>
  <c r="V1095" i="1"/>
  <c r="AX621" i="1"/>
  <c r="AT621" i="1"/>
  <c r="Y621" i="1"/>
  <c r="AW621" i="1"/>
  <c r="AS621" i="1"/>
  <c r="X621" i="1"/>
  <c r="AV621" i="1"/>
  <c r="AR621" i="1"/>
  <c r="W621" i="1"/>
  <c r="V621" i="1"/>
  <c r="AU621" i="1"/>
  <c r="AQ621" i="1"/>
  <c r="AV1089" i="1"/>
  <c r="AR1089" i="1"/>
  <c r="V1089" i="1"/>
  <c r="AU1089" i="1"/>
  <c r="Y1089" i="1"/>
  <c r="X1089" i="1"/>
  <c r="AX1089" i="1"/>
  <c r="AT1089" i="1"/>
  <c r="AQ1089" i="1"/>
  <c r="AX1087" i="1"/>
  <c r="AT1087" i="1"/>
  <c r="AQ1087" i="1"/>
  <c r="AW1087" i="1"/>
  <c r="AS1087" i="1"/>
  <c r="X1087" i="1"/>
  <c r="AV1087" i="1"/>
  <c r="Y1087" i="1"/>
  <c r="W1087" i="1"/>
  <c r="AR1087" i="1"/>
  <c r="AU1087" i="1"/>
  <c r="V1087" i="1"/>
  <c r="AV616" i="1"/>
  <c r="AR616" i="1"/>
  <c r="W616" i="1"/>
  <c r="AT616" i="1"/>
  <c r="AQ616" i="1"/>
  <c r="V616" i="1"/>
  <c r="AS616" i="1"/>
  <c r="AX616" i="1"/>
  <c r="Y616" i="1"/>
  <c r="AW616" i="1"/>
  <c r="X616" i="1"/>
  <c r="AX1083" i="1"/>
  <c r="AS1083" i="1"/>
  <c r="AQ1083" i="1"/>
  <c r="AW1083" i="1"/>
  <c r="AU1083" i="1"/>
  <c r="X1083" i="1"/>
  <c r="AV1083" i="1"/>
  <c r="AT1083" i="1"/>
  <c r="W1083" i="1"/>
  <c r="AR1083" i="1"/>
  <c r="Y1083" i="1"/>
  <c r="V1083" i="1"/>
  <c r="AR1079" i="1"/>
  <c r="AQ1079" i="1"/>
  <c r="AW1079" i="1"/>
  <c r="AS1079" i="1"/>
  <c r="X1079" i="1"/>
  <c r="AU1079" i="1"/>
  <c r="AT1079" i="1"/>
  <c r="W1079" i="1"/>
  <c r="AV1079" i="1"/>
  <c r="V1079" i="1"/>
  <c r="AW1074" i="1"/>
  <c r="AQ1074" i="1"/>
  <c r="X1074" i="1"/>
  <c r="AU1074" i="1"/>
  <c r="AR1074" i="1"/>
  <c r="W1074" i="1"/>
  <c r="AV1074" i="1"/>
  <c r="AT1074" i="1"/>
  <c r="V1074" i="1"/>
  <c r="AS1074" i="1"/>
  <c r="AX1071" i="1"/>
  <c r="AU1071" i="1"/>
  <c r="AQ1071" i="1"/>
  <c r="AW1071" i="1"/>
  <c r="AT1071" i="1"/>
  <c r="X1071" i="1"/>
  <c r="AV1071" i="1"/>
  <c r="AS1071" i="1"/>
  <c r="W1071" i="1"/>
  <c r="AR1071" i="1"/>
  <c r="Y1071" i="1"/>
  <c r="V1071" i="1"/>
  <c r="AX1067" i="1"/>
  <c r="AR1067" i="1"/>
  <c r="AQ1067" i="1"/>
  <c r="AW1067" i="1"/>
  <c r="AS1067" i="1"/>
  <c r="X1067" i="1"/>
  <c r="AV1067" i="1"/>
  <c r="AT1067" i="1"/>
  <c r="W1067" i="1"/>
  <c r="AU1067" i="1"/>
  <c r="Y1067" i="1"/>
  <c r="V1067" i="1"/>
  <c r="AV1064" i="1"/>
  <c r="AR1064" i="1"/>
  <c r="X1064" i="1"/>
  <c r="AX1064" i="1"/>
  <c r="AU1064" i="1"/>
  <c r="Y1064" i="1"/>
  <c r="AV1060" i="1"/>
  <c r="AR1060" i="1"/>
  <c r="X1060" i="1"/>
  <c r="AX1060" i="1"/>
  <c r="AU1060" i="1"/>
  <c r="Y1060" i="1"/>
  <c r="AX1055" i="1"/>
  <c r="AT1055" i="1"/>
  <c r="AQ1055" i="1"/>
  <c r="AW1055" i="1"/>
  <c r="AS1055" i="1"/>
  <c r="X1055" i="1"/>
  <c r="AV1055" i="1"/>
  <c r="AU1055" i="1"/>
  <c r="W1055" i="1"/>
  <c r="AR1055" i="1"/>
  <c r="Y1055" i="1"/>
  <c r="V1055" i="1"/>
  <c r="AV1052" i="1"/>
  <c r="AR1052" i="1"/>
  <c r="X1052" i="1"/>
  <c r="AX1052" i="1"/>
  <c r="AT1052" i="1"/>
  <c r="Y1052" i="1"/>
  <c r="AV1048" i="1"/>
  <c r="AQ1048" i="1"/>
  <c r="X1048" i="1"/>
  <c r="AX1048" i="1"/>
  <c r="AU1048" i="1"/>
  <c r="Y1048" i="1"/>
  <c r="AT609" i="1"/>
  <c r="AW609" i="1"/>
  <c r="AR609" i="1"/>
  <c r="X609" i="1"/>
  <c r="AV609" i="1"/>
  <c r="AQ609" i="1"/>
  <c r="W609" i="1"/>
  <c r="AS609" i="1"/>
  <c r="V609" i="1"/>
  <c r="AU609" i="1"/>
  <c r="AV1041" i="1"/>
  <c r="AR1041" i="1"/>
  <c r="V1041" i="1"/>
  <c r="AU1041" i="1"/>
  <c r="X1041" i="1"/>
  <c r="AT1041" i="1"/>
  <c r="AQ1041" i="1"/>
  <c r="AV1036" i="1"/>
  <c r="AR1036" i="1"/>
  <c r="X1036" i="1"/>
  <c r="AX1036" i="1"/>
  <c r="AT1036" i="1"/>
  <c r="Y1036" i="1"/>
  <c r="AV1033" i="1"/>
  <c r="Y1033" i="1"/>
  <c r="V1033" i="1"/>
  <c r="AT1033" i="1"/>
  <c r="AS1033" i="1"/>
  <c r="X1033" i="1"/>
  <c r="AX1033" i="1"/>
  <c r="AR1033" i="1"/>
  <c r="AQ1033" i="1"/>
  <c r="AV1029" i="1"/>
  <c r="AR1029" i="1"/>
  <c r="V1029" i="1"/>
  <c r="AT1029" i="1"/>
  <c r="Y1029" i="1"/>
  <c r="X1029" i="1"/>
  <c r="AX1029" i="1"/>
  <c r="AU1029" i="1"/>
  <c r="AQ1029" i="1"/>
  <c r="AX606" i="1"/>
  <c r="AT606" i="1"/>
  <c r="Y606" i="1"/>
  <c r="AW1022" i="1"/>
  <c r="AS1022" i="1"/>
  <c r="X1022" i="1"/>
  <c r="AU1022" i="1"/>
  <c r="AR1022" i="1"/>
  <c r="W1022" i="1"/>
  <c r="AV1022" i="1"/>
  <c r="AQ1022" i="1"/>
  <c r="V1022" i="1"/>
  <c r="Y1022" i="1"/>
  <c r="AX1022" i="1"/>
  <c r="AV1017" i="1"/>
  <c r="AS1017" i="1"/>
  <c r="W1017" i="1"/>
  <c r="AT1017" i="1"/>
  <c r="Y1017" i="1"/>
  <c r="V1017" i="1"/>
  <c r="AX1017" i="1"/>
  <c r="AU1017" i="1"/>
  <c r="AQ1017" i="1"/>
  <c r="AS605" i="1"/>
  <c r="AR605" i="1"/>
  <c r="AW605" i="1"/>
  <c r="AT605" i="1"/>
  <c r="X605" i="1"/>
  <c r="AV605" i="1"/>
  <c r="AQ605" i="1"/>
  <c r="W605" i="1"/>
  <c r="V605" i="1"/>
  <c r="AU605" i="1"/>
  <c r="AW1010" i="1"/>
  <c r="AQ1010" i="1"/>
  <c r="V1010" i="1"/>
  <c r="AU1010" i="1"/>
  <c r="AT1010" i="1"/>
  <c r="X1010" i="1"/>
  <c r="AV1010" i="1"/>
  <c r="AR1010" i="1"/>
  <c r="W1010" i="1"/>
  <c r="AX1010" i="1"/>
  <c r="AS1010" i="1"/>
  <c r="Y1010" i="1"/>
  <c r="AX1007" i="1"/>
  <c r="AU1007" i="1"/>
  <c r="AQ1007" i="1"/>
  <c r="AW1007" i="1"/>
  <c r="AT1007" i="1"/>
  <c r="W1007" i="1"/>
  <c r="AV1007" i="1"/>
  <c r="AS1007" i="1"/>
  <c r="V1007" i="1"/>
  <c r="AR1007" i="1"/>
  <c r="Y1007" i="1"/>
  <c r="X1007" i="1"/>
  <c r="AR1003" i="1"/>
  <c r="AW1003" i="1"/>
  <c r="AS1003" i="1"/>
  <c r="W1003" i="1"/>
  <c r="AV1003" i="1"/>
  <c r="AT1003" i="1"/>
  <c r="V1003" i="1"/>
  <c r="AU1003" i="1"/>
  <c r="AQ1003" i="1"/>
  <c r="X1003" i="1"/>
  <c r="AV1000" i="1"/>
  <c r="AR1000" i="1"/>
  <c r="W1000" i="1"/>
  <c r="AX1000" i="1"/>
  <c r="AU1000" i="1"/>
  <c r="Y1000" i="1"/>
  <c r="AV996" i="1"/>
  <c r="AR996" i="1"/>
  <c r="W996" i="1"/>
  <c r="AU996" i="1"/>
  <c r="AW994" i="1"/>
  <c r="AT994" i="1"/>
  <c r="V994" i="1"/>
  <c r="AU994" i="1"/>
  <c r="AQ994" i="1"/>
  <c r="X994" i="1"/>
  <c r="AV994" i="1"/>
  <c r="AR994" i="1"/>
  <c r="W994" i="1"/>
  <c r="AS994" i="1"/>
  <c r="AX991" i="1"/>
  <c r="AT991" i="1"/>
  <c r="AQ991" i="1"/>
  <c r="AW991" i="1"/>
  <c r="AS991" i="1"/>
  <c r="W991" i="1"/>
  <c r="AV991" i="1"/>
  <c r="AU991" i="1"/>
  <c r="V991" i="1"/>
  <c r="AR991" i="1"/>
  <c r="Y991" i="1"/>
  <c r="X991" i="1"/>
  <c r="AX987" i="1"/>
  <c r="AS987" i="1"/>
  <c r="Y987" i="1"/>
  <c r="AW987" i="1"/>
  <c r="AU987" i="1"/>
  <c r="W987" i="1"/>
  <c r="AV987" i="1"/>
  <c r="AT987" i="1"/>
  <c r="V987" i="1"/>
  <c r="AR987" i="1"/>
  <c r="AQ987" i="1"/>
  <c r="X987" i="1"/>
  <c r="AX983" i="1"/>
  <c r="AS983" i="1"/>
  <c r="AQ983" i="1"/>
  <c r="AW983" i="1"/>
  <c r="AV983" i="1"/>
  <c r="W983" i="1"/>
  <c r="AU983" i="1"/>
  <c r="AT983" i="1"/>
  <c r="V983" i="1"/>
  <c r="AR983" i="1"/>
  <c r="Y983" i="1"/>
  <c r="X983" i="1"/>
  <c r="AV980" i="1"/>
  <c r="AU980" i="1"/>
  <c r="W980" i="1"/>
  <c r="AX980" i="1"/>
  <c r="AS980" i="1"/>
  <c r="Y980" i="1"/>
  <c r="AV977" i="1"/>
  <c r="AR977" i="1"/>
  <c r="W977" i="1"/>
  <c r="AU977" i="1"/>
  <c r="AQ977" i="1"/>
  <c r="V977" i="1"/>
  <c r="AT977" i="1"/>
  <c r="AW974" i="1"/>
  <c r="AS974" i="1"/>
  <c r="V974" i="1"/>
  <c r="AU974" i="1"/>
  <c r="AR974" i="1"/>
  <c r="X974" i="1"/>
  <c r="AV974" i="1"/>
  <c r="AQ974" i="1"/>
  <c r="W974" i="1"/>
  <c r="AT974" i="1"/>
  <c r="Y974" i="1"/>
  <c r="AW970" i="1"/>
  <c r="AT970" i="1"/>
  <c r="V970" i="1"/>
  <c r="AU970" i="1"/>
  <c r="AR970" i="1"/>
  <c r="X970" i="1"/>
  <c r="AV970" i="1"/>
  <c r="AQ970" i="1"/>
  <c r="W970" i="1"/>
  <c r="Y970" i="1"/>
  <c r="AX970" i="1"/>
  <c r="AW966" i="1"/>
  <c r="AQ966" i="1"/>
  <c r="V966" i="1"/>
  <c r="AU966" i="1"/>
  <c r="AT966" i="1"/>
  <c r="X966" i="1"/>
  <c r="AV966" i="1"/>
  <c r="AR966" i="1"/>
  <c r="W966" i="1"/>
  <c r="AS966" i="1"/>
  <c r="AW962" i="1"/>
  <c r="AT962" i="1"/>
  <c r="V962" i="1"/>
  <c r="AU962" i="1"/>
  <c r="AQ962" i="1"/>
  <c r="X962" i="1"/>
  <c r="AV962" i="1"/>
  <c r="AR962" i="1"/>
  <c r="W962" i="1"/>
  <c r="AS962" i="1"/>
  <c r="AX960" i="1"/>
  <c r="AU960" i="1"/>
  <c r="Y960" i="1"/>
  <c r="AW958" i="1"/>
  <c r="AS958" i="1"/>
  <c r="V958" i="1"/>
  <c r="AU958" i="1"/>
  <c r="AR958" i="1"/>
  <c r="X958" i="1"/>
  <c r="AV958" i="1"/>
  <c r="AQ958" i="1"/>
  <c r="W958" i="1"/>
  <c r="AT958" i="1"/>
  <c r="AU591" i="1"/>
  <c r="AV591" i="1"/>
  <c r="V591" i="1"/>
  <c r="AR591" i="1"/>
  <c r="X591" i="1"/>
  <c r="AT591" i="1"/>
  <c r="AQ591" i="1"/>
  <c r="AX589" i="1"/>
  <c r="AT589" i="1"/>
  <c r="Y589" i="1"/>
  <c r="AV589" i="1"/>
  <c r="AS589" i="1"/>
  <c r="X589" i="1"/>
  <c r="AU589" i="1"/>
  <c r="AR589" i="1"/>
  <c r="W589" i="1"/>
  <c r="V589" i="1"/>
  <c r="AW589" i="1"/>
  <c r="AQ589" i="1"/>
  <c r="AT947" i="1"/>
  <c r="AQ947" i="1"/>
  <c r="AW947" i="1"/>
  <c r="AR947" i="1"/>
  <c r="W947" i="1"/>
  <c r="AU947" i="1"/>
  <c r="AS947" i="1"/>
  <c r="V947" i="1"/>
  <c r="AV947" i="1"/>
  <c r="X947" i="1"/>
  <c r="AX944" i="1"/>
  <c r="AU944" i="1"/>
  <c r="Y944" i="1"/>
  <c r="AR939" i="1"/>
  <c r="AW939" i="1"/>
  <c r="AS939" i="1"/>
  <c r="W939" i="1"/>
  <c r="AV939" i="1"/>
  <c r="AT939" i="1"/>
  <c r="V939" i="1"/>
  <c r="AU939" i="1"/>
  <c r="AQ939" i="1"/>
  <c r="X939" i="1"/>
  <c r="AS935" i="1"/>
  <c r="AQ935" i="1"/>
  <c r="AW935" i="1"/>
  <c r="AV935" i="1"/>
  <c r="W935" i="1"/>
  <c r="AU935" i="1"/>
  <c r="V935" i="1"/>
  <c r="AR935" i="1"/>
  <c r="AT935" i="1"/>
  <c r="X935" i="1"/>
  <c r="AW934" i="1"/>
  <c r="AQ934" i="1"/>
  <c r="V934" i="1"/>
  <c r="AU934" i="1"/>
  <c r="AT934" i="1"/>
  <c r="X934" i="1"/>
  <c r="AV934" i="1"/>
  <c r="AR934" i="1"/>
  <c r="W934" i="1"/>
  <c r="AX934" i="1"/>
  <c r="AS934" i="1"/>
  <c r="AU930" i="1"/>
  <c r="AT930" i="1"/>
  <c r="V930" i="1"/>
  <c r="AW930" i="1"/>
  <c r="AQ930" i="1"/>
  <c r="X930" i="1"/>
  <c r="AV930" i="1"/>
  <c r="AR930" i="1"/>
  <c r="W930" i="1"/>
  <c r="AX930" i="1"/>
  <c r="AS930" i="1"/>
  <c r="Y930" i="1"/>
  <c r="AW926" i="1"/>
  <c r="AS926" i="1"/>
  <c r="V926" i="1"/>
  <c r="AU926" i="1"/>
  <c r="AR926" i="1"/>
  <c r="X926" i="1"/>
  <c r="AV926" i="1"/>
  <c r="AQ926" i="1"/>
  <c r="W926" i="1"/>
  <c r="AT926" i="1"/>
  <c r="Y926" i="1"/>
  <c r="AV580" i="1"/>
  <c r="AU580" i="1"/>
  <c r="W580" i="1"/>
  <c r="AT580" i="1"/>
  <c r="AQ580" i="1"/>
  <c r="V580" i="1"/>
  <c r="AS580" i="1"/>
  <c r="AV921" i="1"/>
  <c r="AS921" i="1"/>
  <c r="W921" i="1"/>
  <c r="AT921" i="1"/>
  <c r="Y921" i="1"/>
  <c r="V921" i="1"/>
  <c r="AX921" i="1"/>
  <c r="AU921" i="1"/>
  <c r="AQ921" i="1"/>
  <c r="AW919" i="1"/>
  <c r="AT919" i="1"/>
  <c r="W919" i="1"/>
  <c r="AU919" i="1"/>
  <c r="AV919" i="1"/>
  <c r="V919" i="1"/>
  <c r="AR919" i="1"/>
  <c r="Y919" i="1"/>
  <c r="X919" i="1"/>
  <c r="AX919" i="1"/>
  <c r="AS919" i="1"/>
  <c r="AV528" i="1"/>
  <c r="AS528" i="1"/>
  <c r="W528" i="1"/>
  <c r="AT528" i="1"/>
  <c r="AQ528" i="1"/>
  <c r="V528" i="1"/>
  <c r="AU528" i="1"/>
  <c r="AX528" i="1"/>
  <c r="Y528" i="1"/>
  <c r="AW528" i="1"/>
  <c r="X528" i="1"/>
  <c r="AV533" i="1"/>
  <c r="AR533" i="1"/>
  <c r="W533" i="1"/>
  <c r="AU533" i="1"/>
  <c r="AQ533" i="1"/>
  <c r="V533" i="1"/>
  <c r="AX533" i="1"/>
  <c r="AT533" i="1"/>
  <c r="Y533" i="1"/>
  <c r="AV911" i="1"/>
  <c r="AS911" i="1"/>
  <c r="V911" i="1"/>
  <c r="AR911" i="1"/>
  <c r="X911" i="1"/>
  <c r="AU911" i="1"/>
  <c r="AQ911" i="1"/>
  <c r="AV576" i="1"/>
  <c r="AS576" i="1"/>
  <c r="W576" i="1"/>
  <c r="AT576" i="1"/>
  <c r="AQ576" i="1"/>
  <c r="V576" i="1"/>
  <c r="AX576" i="1"/>
  <c r="AU576" i="1"/>
  <c r="Y576" i="1"/>
  <c r="AR907" i="1"/>
  <c r="AV905" i="1"/>
  <c r="Y905" i="1"/>
  <c r="W905" i="1"/>
  <c r="AT905" i="1"/>
  <c r="AQ905" i="1"/>
  <c r="V905" i="1"/>
  <c r="AX905" i="1"/>
  <c r="AR905" i="1"/>
  <c r="AS905" i="1"/>
  <c r="AW903" i="1"/>
  <c r="AS903" i="1"/>
  <c r="W903" i="1"/>
  <c r="AU903" i="1"/>
  <c r="Y903" i="1"/>
  <c r="V903" i="1"/>
  <c r="AR903" i="1"/>
  <c r="AQ903" i="1"/>
  <c r="X903" i="1"/>
  <c r="AX903" i="1"/>
  <c r="AV903" i="1"/>
  <c r="AU900" i="1"/>
  <c r="AW900" i="1"/>
  <c r="AS900" i="1"/>
  <c r="X900" i="1"/>
  <c r="AV900" i="1"/>
  <c r="AR900" i="1"/>
  <c r="W900" i="1"/>
  <c r="AT900" i="1"/>
  <c r="AQ900" i="1"/>
  <c r="V900" i="1"/>
  <c r="AX897" i="1"/>
  <c r="AT897" i="1"/>
  <c r="Y897" i="1"/>
  <c r="AW897" i="1"/>
  <c r="AQ897" i="1"/>
  <c r="X897" i="1"/>
  <c r="AV897" i="1"/>
  <c r="AS897" i="1"/>
  <c r="W897" i="1"/>
  <c r="AU897" i="1"/>
  <c r="AR897" i="1"/>
  <c r="V897" i="1"/>
  <c r="AS893" i="1"/>
  <c r="AW893" i="1"/>
  <c r="AT893" i="1"/>
  <c r="X893" i="1"/>
  <c r="AV893" i="1"/>
  <c r="AR893" i="1"/>
  <c r="W893" i="1"/>
  <c r="AU893" i="1"/>
  <c r="AQ893" i="1"/>
  <c r="V893" i="1"/>
  <c r="AX890" i="1"/>
  <c r="AS890" i="1"/>
  <c r="Y890" i="1"/>
  <c r="AS571" i="1"/>
  <c r="AW571" i="1"/>
  <c r="AU571" i="1"/>
  <c r="W571" i="1"/>
  <c r="AV571" i="1"/>
  <c r="AT571" i="1"/>
  <c r="V571" i="1"/>
  <c r="AR571" i="1"/>
  <c r="AQ571" i="1"/>
  <c r="X571" i="1"/>
  <c r="AX887" i="1"/>
  <c r="AR887" i="1"/>
  <c r="AQ887" i="1"/>
  <c r="AW568" i="1"/>
  <c r="AU568" i="1"/>
  <c r="Y568" i="1"/>
  <c r="AX568" i="1"/>
  <c r="AS568" i="1"/>
  <c r="X568" i="1"/>
  <c r="AV568" i="1"/>
  <c r="AR568" i="1"/>
  <c r="W568" i="1"/>
  <c r="AT568" i="1"/>
  <c r="AQ568" i="1"/>
  <c r="V568" i="1"/>
  <c r="AW881" i="1"/>
  <c r="AS881" i="1"/>
  <c r="X881" i="1"/>
  <c r="AV881" i="1"/>
  <c r="AR881" i="1"/>
  <c r="AX881" i="1" s="1"/>
  <c r="W881" i="1"/>
  <c r="AU881" i="1"/>
  <c r="AQ881" i="1"/>
  <c r="V881" i="1"/>
  <c r="AT881" i="1"/>
  <c r="AT878" i="1"/>
  <c r="AW878" i="1"/>
  <c r="AS878" i="1"/>
  <c r="V878" i="1"/>
  <c r="AU878" i="1"/>
  <c r="AR878" i="1"/>
  <c r="X878" i="1"/>
  <c r="AV878" i="1"/>
  <c r="AQ878" i="1"/>
  <c r="W878" i="1"/>
  <c r="AX876" i="1"/>
  <c r="AT876" i="1"/>
  <c r="Y876" i="1"/>
  <c r="AV873" i="1"/>
  <c r="Y873" i="1"/>
  <c r="W873" i="1"/>
  <c r="AT873" i="1"/>
  <c r="AS873" i="1"/>
  <c r="V873" i="1"/>
  <c r="AX873" i="1"/>
  <c r="AR873" i="1"/>
  <c r="AQ873" i="1"/>
  <c r="AU869" i="1"/>
  <c r="AR869" i="1"/>
  <c r="W869" i="1"/>
  <c r="AV869" i="1"/>
  <c r="AQ869" i="1"/>
  <c r="V869" i="1"/>
  <c r="AX869" i="1"/>
  <c r="AT869" i="1"/>
  <c r="Y869" i="1"/>
  <c r="AW867" i="1"/>
  <c r="AU867" i="1"/>
  <c r="W867" i="1"/>
  <c r="AV867" i="1"/>
  <c r="AS867" i="1"/>
  <c r="V867" i="1"/>
  <c r="AT867" i="1"/>
  <c r="Y867" i="1"/>
  <c r="X867" i="1"/>
  <c r="AR867" i="1"/>
  <c r="AQ867" i="1"/>
  <c r="AW864" i="1"/>
  <c r="AR864" i="1"/>
  <c r="X864" i="1"/>
  <c r="AV864" i="1"/>
  <c r="AS864" i="1"/>
  <c r="W864" i="1"/>
  <c r="AT864" i="1"/>
  <c r="AQ864" i="1"/>
  <c r="V864" i="1"/>
  <c r="Y864" i="1"/>
  <c r="AX864" i="1"/>
  <c r="AT862" i="1"/>
  <c r="AV859" i="1"/>
  <c r="AT859" i="1"/>
  <c r="V859" i="1"/>
  <c r="AR859" i="1"/>
  <c r="AQ859" i="1"/>
  <c r="X859" i="1"/>
  <c r="AX859" i="1"/>
  <c r="AS859" i="1"/>
  <c r="Y859" i="1"/>
  <c r="AV7" i="1"/>
  <c r="V7" i="1"/>
  <c r="AU7" i="1"/>
  <c r="AQ7" i="1"/>
  <c r="AX7" i="1" s="1"/>
  <c r="X7" i="1"/>
  <c r="AW7" i="1"/>
  <c r="W7" i="1"/>
  <c r="AR7" i="1"/>
  <c r="AS7" i="1"/>
  <c r="AX853" i="1"/>
  <c r="AT853" i="1"/>
  <c r="Y853" i="1"/>
  <c r="AX558" i="1"/>
  <c r="AT558" i="1"/>
  <c r="Y558" i="1"/>
  <c r="AW558" i="1"/>
  <c r="AS558" i="1"/>
  <c r="V558" i="1"/>
  <c r="AU558" i="1"/>
  <c r="AR558" i="1"/>
  <c r="X558" i="1"/>
  <c r="AV558" i="1"/>
  <c r="AQ558" i="1"/>
  <c r="W558" i="1"/>
  <c r="AV557" i="1"/>
  <c r="AR557" i="1"/>
  <c r="W557" i="1"/>
  <c r="AU557" i="1"/>
  <c r="AQ557" i="1"/>
  <c r="V557" i="1"/>
  <c r="AS557" i="1"/>
  <c r="AW557" i="1"/>
  <c r="X557" i="1"/>
  <c r="AU849" i="1"/>
  <c r="AR849" i="1"/>
  <c r="W849" i="1"/>
  <c r="AV849" i="1"/>
  <c r="AQ849" i="1"/>
  <c r="V849" i="1"/>
  <c r="AX849" i="1"/>
  <c r="AT849" i="1"/>
  <c r="Y849" i="1"/>
  <c r="AW79" i="1"/>
  <c r="AS79" i="1"/>
  <c r="V79" i="1"/>
  <c r="AU79" i="1"/>
  <c r="X79" i="1"/>
  <c r="AR79" i="1"/>
  <c r="AQ79" i="1"/>
  <c r="AV844" i="1"/>
  <c r="AQ844" i="1"/>
  <c r="W844" i="1"/>
  <c r="AT844" i="1"/>
  <c r="AR844" i="1"/>
  <c r="V844" i="1"/>
  <c r="AW844" i="1"/>
  <c r="AU844" i="1"/>
  <c r="Y844" i="1"/>
  <c r="AW838" i="1"/>
  <c r="AQ838" i="1"/>
  <c r="V838" i="1"/>
  <c r="AU838" i="1"/>
  <c r="AT838" i="1"/>
  <c r="X838" i="1"/>
  <c r="AV838" i="1"/>
  <c r="AR838" i="1"/>
  <c r="W838" i="1"/>
  <c r="Y838" i="1"/>
  <c r="AX838" i="1"/>
  <c r="AW834" i="1"/>
  <c r="AT834" i="1"/>
  <c r="V834" i="1"/>
  <c r="AU834" i="1"/>
  <c r="AQ834" i="1"/>
  <c r="X834" i="1"/>
  <c r="AV834" i="1"/>
  <c r="AR834" i="1"/>
  <c r="W834" i="1"/>
  <c r="AX834" i="1"/>
  <c r="AS834" i="1"/>
  <c r="AW830" i="1"/>
  <c r="AS830" i="1"/>
  <c r="V830" i="1"/>
  <c r="AU830" i="1"/>
  <c r="AR830" i="1"/>
  <c r="X830" i="1"/>
  <c r="AV830" i="1"/>
  <c r="AQ830" i="1"/>
  <c r="W830" i="1"/>
  <c r="AX830" i="1"/>
  <c r="AT830" i="1"/>
  <c r="Y830" i="1"/>
  <c r="AW826" i="1"/>
  <c r="AT826" i="1"/>
  <c r="V826" i="1"/>
  <c r="AV826" i="1"/>
  <c r="AR826" i="1"/>
  <c r="X826" i="1"/>
  <c r="AU826" i="1"/>
  <c r="AQ826" i="1"/>
  <c r="W826" i="1"/>
  <c r="AS826" i="1"/>
  <c r="Y826" i="1"/>
  <c r="AX823" i="1"/>
  <c r="AR823" i="1"/>
  <c r="AQ823" i="1"/>
  <c r="AW823" i="1"/>
  <c r="AS823" i="1"/>
  <c r="W823" i="1"/>
  <c r="AV823" i="1"/>
  <c r="AT823" i="1"/>
  <c r="V823" i="1"/>
  <c r="Y823" i="1"/>
  <c r="X823" i="1"/>
  <c r="AU823" i="1"/>
  <c r="AX74" i="1"/>
  <c r="AS74" i="1"/>
  <c r="Y74" i="1"/>
  <c r="AW524" i="1"/>
  <c r="AU524" i="1"/>
  <c r="Y524" i="1"/>
  <c r="AX524" i="1"/>
  <c r="AS524" i="1"/>
  <c r="X524" i="1"/>
  <c r="AV524" i="1"/>
  <c r="AR524" i="1"/>
  <c r="W524" i="1"/>
  <c r="AQ524" i="1"/>
  <c r="V524" i="1"/>
  <c r="AT524" i="1"/>
  <c r="AV532" i="1"/>
  <c r="AR532" i="1"/>
  <c r="W532" i="1"/>
  <c r="AU532" i="1"/>
  <c r="AQ532" i="1"/>
  <c r="V532" i="1"/>
  <c r="AX532" i="1"/>
  <c r="AT532" i="1"/>
  <c r="Y532" i="1"/>
  <c r="AX540" i="1"/>
  <c r="AS540" i="1"/>
  <c r="Y540" i="1"/>
  <c r="AW540" i="1"/>
  <c r="AR540" i="1"/>
  <c r="X540" i="1"/>
  <c r="AV540" i="1"/>
  <c r="AQ540" i="1"/>
  <c r="W540" i="1"/>
  <c r="AU540" i="1"/>
  <c r="V540" i="1"/>
  <c r="AT540" i="1"/>
  <c r="AX769" i="1"/>
  <c r="AT769" i="1"/>
  <c r="Y769" i="1"/>
  <c r="AV773" i="1"/>
  <c r="AR773" i="1"/>
  <c r="W773" i="1"/>
  <c r="AU773" i="1"/>
  <c r="AQ773" i="1"/>
  <c r="V773" i="1"/>
  <c r="AX773" i="1"/>
  <c r="AT773" i="1"/>
  <c r="Y773" i="1"/>
  <c r="AX784" i="1"/>
  <c r="AU784" i="1"/>
  <c r="Y784" i="1"/>
  <c r="AW784" i="1"/>
  <c r="AR784" i="1"/>
  <c r="X784" i="1"/>
  <c r="AV784" i="1"/>
  <c r="AS784" i="1"/>
  <c r="W784" i="1"/>
  <c r="AT784" i="1"/>
  <c r="AQ784" i="1"/>
  <c r="V784" i="1"/>
  <c r="AU798" i="1"/>
  <c r="AQ798" i="1"/>
  <c r="X798" i="1"/>
  <c r="AT798" i="1"/>
  <c r="AV798" i="1"/>
  <c r="W798" i="1"/>
  <c r="AW798" i="1"/>
  <c r="V798" i="1"/>
  <c r="AS798" i="1"/>
  <c r="AR798" i="1"/>
  <c r="AV72" i="1"/>
  <c r="AQ72" i="1"/>
  <c r="W72" i="1"/>
  <c r="AT72" i="1"/>
  <c r="AR72" i="1"/>
  <c r="V72" i="1"/>
  <c r="AX72" i="1"/>
  <c r="AU72" i="1"/>
  <c r="Y72" i="1"/>
  <c r="AX76" i="1"/>
  <c r="AU76" i="1"/>
  <c r="Y76" i="1"/>
  <c r="AW76" i="1"/>
  <c r="AS76" i="1"/>
  <c r="X76" i="1"/>
  <c r="AV76" i="1"/>
  <c r="AR76" i="1"/>
  <c r="W76" i="1"/>
  <c r="AT76" i="1"/>
  <c r="AQ76" i="1"/>
  <c r="V76" i="1"/>
  <c r="AX857" i="1"/>
  <c r="AT857" i="1"/>
  <c r="AQ857" i="1"/>
  <c r="AW857" i="1"/>
  <c r="AR857" i="1"/>
  <c r="X857" i="1"/>
  <c r="AU857" i="1"/>
  <c r="AS857" i="1"/>
  <c r="W857" i="1"/>
  <c r="AV857" i="1"/>
  <c r="Y857" i="1"/>
  <c r="V857" i="1"/>
  <c r="AX812" i="1"/>
  <c r="AU812" i="1"/>
  <c r="Y812" i="1"/>
  <c r="AW812" i="1"/>
  <c r="AS812" i="1"/>
  <c r="X812" i="1"/>
  <c r="AV812" i="1"/>
  <c r="AQ812" i="1"/>
  <c r="W812" i="1"/>
  <c r="AR812" i="1"/>
  <c r="V812" i="1"/>
  <c r="AT812" i="1"/>
  <c r="AX799" i="1"/>
  <c r="AR799" i="1"/>
  <c r="AQ799" i="1"/>
  <c r="AX783" i="1"/>
  <c r="AR783" i="1"/>
  <c r="AQ783" i="1"/>
  <c r="AW783" i="1"/>
  <c r="AT783" i="1"/>
  <c r="W783" i="1"/>
  <c r="AV783" i="1"/>
  <c r="AS783" i="1"/>
  <c r="V783" i="1"/>
  <c r="X783" i="1"/>
  <c r="AU783" i="1"/>
  <c r="Y783" i="1"/>
  <c r="AV531" i="1"/>
  <c r="AS531" i="1"/>
  <c r="V531" i="1"/>
  <c r="AU531" i="1"/>
  <c r="Y531" i="1"/>
  <c r="X531" i="1"/>
  <c r="AX531" i="1"/>
  <c r="AT531" i="1"/>
  <c r="AQ531" i="1"/>
  <c r="AV776" i="1"/>
  <c r="AR776" i="1"/>
  <c r="W776" i="1"/>
  <c r="AT776" i="1"/>
  <c r="AQ776" i="1"/>
  <c r="V776" i="1"/>
  <c r="AX776" i="1"/>
  <c r="AU776" i="1"/>
  <c r="Y776" i="1"/>
  <c r="AV644" i="1"/>
  <c r="AU644" i="1"/>
  <c r="W644" i="1"/>
  <c r="AT644" i="1"/>
  <c r="AQ644" i="1"/>
  <c r="V644" i="1"/>
  <c r="AW644" i="1"/>
  <c r="X644" i="1"/>
  <c r="AS644" i="1"/>
  <c r="AR644" i="1"/>
  <c r="V770" i="1"/>
  <c r="AT770" i="1"/>
  <c r="AW770" i="1"/>
  <c r="W811" i="1"/>
  <c r="AT811" i="1"/>
  <c r="AW811" i="1"/>
  <c r="X781" i="1"/>
  <c r="AS781" i="1"/>
  <c r="AU781" i="1"/>
  <c r="X536" i="1"/>
  <c r="AS536" i="1"/>
  <c r="AX536" i="1"/>
  <c r="X5" i="1"/>
  <c r="AS5" i="1"/>
  <c r="AW5" i="1"/>
  <c r="V70" i="1"/>
  <c r="AQ70" i="1"/>
  <c r="AW70" i="1"/>
  <c r="V854" i="1"/>
  <c r="AT854" i="1"/>
  <c r="AW854" i="1"/>
  <c r="X548" i="1"/>
  <c r="AS548" i="1"/>
  <c r="AW548" i="1"/>
  <c r="X552" i="1"/>
  <c r="AS552" i="1"/>
  <c r="AW552" i="1"/>
  <c r="W555" i="1"/>
  <c r="AS555" i="1"/>
  <c r="AW555" i="1"/>
  <c r="W559" i="1"/>
  <c r="AT559" i="1"/>
  <c r="AW559" i="1"/>
  <c r="X561" i="1"/>
  <c r="AR561" i="1"/>
  <c r="AW561" i="1"/>
  <c r="X565" i="1"/>
  <c r="AS565" i="1"/>
  <c r="AW565" i="1"/>
  <c r="W507" i="1"/>
  <c r="AS507" i="1"/>
  <c r="AW507" i="1"/>
  <c r="X572" i="1"/>
  <c r="AS572" i="1"/>
  <c r="AW572" i="1"/>
  <c r="W575" i="1"/>
  <c r="AT575" i="1"/>
  <c r="AW575" i="1"/>
  <c r="W579" i="1"/>
  <c r="AU579" i="1"/>
  <c r="AW579" i="1"/>
  <c r="W583" i="1"/>
  <c r="AS583" i="1"/>
  <c r="AW583" i="1"/>
  <c r="X8" i="1"/>
  <c r="AS8" i="1"/>
  <c r="AW8" i="1"/>
  <c r="V590" i="1"/>
  <c r="AS590" i="1"/>
  <c r="AW590" i="1"/>
  <c r="V594" i="1"/>
  <c r="AQ594" i="1"/>
  <c r="AW594" i="1"/>
  <c r="V598" i="1"/>
  <c r="AT598" i="1"/>
  <c r="AW598" i="1"/>
  <c r="V602" i="1"/>
  <c r="AU602" i="1"/>
  <c r="X606" i="1"/>
  <c r="AS606" i="1"/>
  <c r="W610" i="1"/>
  <c r="AQ610" i="1"/>
  <c r="AR614" i="1"/>
  <c r="AU614" i="1"/>
  <c r="V618" i="1"/>
  <c r="AU618" i="1"/>
  <c r="X622" i="1"/>
  <c r="AS622" i="1"/>
  <c r="W626" i="1"/>
  <c r="AT626" i="1"/>
  <c r="AW626" i="1"/>
  <c r="AR630" i="1"/>
  <c r="AU630" i="1"/>
  <c r="V634" i="1"/>
  <c r="AU634" i="1"/>
  <c r="X638" i="1"/>
  <c r="AS638" i="1"/>
  <c r="W642" i="1"/>
  <c r="AQ642" i="1"/>
  <c r="AW642" i="1"/>
  <c r="AR646" i="1"/>
  <c r="X649" i="1"/>
  <c r="AV649" i="1"/>
  <c r="W652" i="1"/>
  <c r="AS652" i="1"/>
  <c r="W654" i="1"/>
  <c r="AR654" i="1"/>
  <c r="AQ14" i="1"/>
  <c r="AV14" i="1"/>
  <c r="X657" i="1"/>
  <c r="AV657" i="1"/>
  <c r="W661" i="1"/>
  <c r="AS661" i="1"/>
  <c r="V664" i="1"/>
  <c r="AR664" i="1"/>
  <c r="AX664" i="1"/>
  <c r="AQ672" i="1"/>
  <c r="AV672" i="1"/>
  <c r="X676" i="1"/>
  <c r="AT676" i="1"/>
  <c r="V679" i="1"/>
  <c r="X683" i="1"/>
  <c r="AQ683" i="1"/>
  <c r="AW683" i="1"/>
  <c r="AQ689" i="1"/>
  <c r="AU689" i="1"/>
  <c r="X693" i="1"/>
  <c r="AU693" i="1"/>
  <c r="W25" i="1"/>
  <c r="AR25" i="1"/>
  <c r="W698" i="1"/>
  <c r="AR698" i="1"/>
  <c r="AW698" i="1"/>
  <c r="Y35" i="1"/>
  <c r="AV35" i="1"/>
  <c r="X705" i="1"/>
  <c r="AV705" i="1"/>
  <c r="W708" i="1"/>
  <c r="AR708" i="1"/>
  <c r="V712" i="1"/>
  <c r="AR712" i="1"/>
  <c r="AW712" i="1"/>
  <c r="AT39" i="1"/>
  <c r="X41" i="1"/>
  <c r="AU41" i="1"/>
  <c r="V43" i="1"/>
  <c r="AS43" i="1"/>
  <c r="W46" i="1"/>
  <c r="AR46" i="1"/>
  <c r="AW46" i="1"/>
  <c r="AV727" i="1"/>
  <c r="X49" i="1"/>
  <c r="AU49" i="1"/>
  <c r="X50" i="1"/>
  <c r="AQ50" i="1"/>
  <c r="W734" i="1"/>
  <c r="AR734" i="1"/>
  <c r="AW734" i="1"/>
  <c r="X741" i="1"/>
  <c r="AU741" i="1"/>
  <c r="X58" i="1"/>
  <c r="X747" i="1"/>
  <c r="AU747" i="1"/>
  <c r="AW747" i="1"/>
  <c r="Y751" i="1"/>
  <c r="AV751" i="1"/>
  <c r="W755" i="1"/>
  <c r="AR755" i="1"/>
  <c r="W61" i="1"/>
  <c r="V760" i="1"/>
  <c r="AQ760" i="1"/>
  <c r="AX760" i="1"/>
  <c r="AQ64" i="1"/>
  <c r="X765" i="1"/>
  <c r="AV765" i="1"/>
  <c r="V511" i="1"/>
  <c r="AT511" i="1"/>
  <c r="V529" i="1"/>
  <c r="AS529" i="1"/>
  <c r="AW529" i="1"/>
  <c r="Y799" i="1"/>
  <c r="AV799" i="1"/>
  <c r="V802" i="1"/>
  <c r="AV802" i="1"/>
  <c r="V767" i="1"/>
  <c r="AT767" i="1"/>
  <c r="V821" i="1"/>
  <c r="AR821" i="1"/>
  <c r="AW821" i="1"/>
  <c r="AS809" i="1"/>
  <c r="X801" i="1"/>
  <c r="W785" i="1"/>
  <c r="AS785" i="1"/>
  <c r="X779" i="1"/>
  <c r="AQ779" i="1"/>
  <c r="AW779" i="1"/>
  <c r="AR769" i="1"/>
  <c r="AU769" i="1"/>
  <c r="X541" i="1"/>
  <c r="AU541" i="1"/>
  <c r="X74" i="1"/>
  <c r="AT74" i="1"/>
  <c r="X535" i="1"/>
  <c r="AT535" i="1"/>
  <c r="AQ810" i="1"/>
  <c r="AV810" i="1"/>
  <c r="X797" i="1"/>
  <c r="AV797" i="1"/>
  <c r="W525" i="1"/>
  <c r="AS525" i="1"/>
  <c r="V824" i="1"/>
  <c r="AQ824" i="1"/>
  <c r="AX824" i="1"/>
  <c r="AQ828" i="1"/>
  <c r="AV828" i="1"/>
  <c r="X832" i="1"/>
  <c r="AT832" i="1"/>
  <c r="W836" i="1"/>
  <c r="AR836" i="1"/>
  <c r="V840" i="1"/>
  <c r="AR840" i="1"/>
  <c r="AW840" i="1"/>
  <c r="Y843" i="1"/>
  <c r="V846" i="1"/>
  <c r="W848" i="1"/>
  <c r="W850" i="1"/>
  <c r="AT850" i="1"/>
  <c r="AW850" i="1"/>
  <c r="AQ853" i="1"/>
  <c r="AU853" i="1"/>
  <c r="V858" i="1"/>
  <c r="X862" i="1"/>
  <c r="AS862" i="1"/>
  <c r="V865" i="1"/>
  <c r="AS865" i="1"/>
  <c r="AW865" i="1"/>
  <c r="AQ868" i="1"/>
  <c r="AV868" i="1"/>
  <c r="X872" i="1"/>
  <c r="W876" i="1"/>
  <c r="AS876" i="1"/>
  <c r="X879" i="1"/>
  <c r="AS879" i="1"/>
  <c r="AW879" i="1"/>
  <c r="Y883" i="1"/>
  <c r="AU883" i="1"/>
  <c r="W887" i="1"/>
  <c r="AV887" i="1"/>
  <c r="X890" i="1"/>
  <c r="AT890" i="1"/>
  <c r="W894" i="1"/>
  <c r="AR894" i="1"/>
  <c r="AW894" i="1"/>
  <c r="AR898" i="1"/>
  <c r="AU898" i="1"/>
  <c r="X901" i="1"/>
  <c r="AT901" i="1"/>
  <c r="W904" i="1"/>
  <c r="AS904" i="1"/>
  <c r="X907" i="1"/>
  <c r="AT907" i="1"/>
  <c r="AW907" i="1"/>
  <c r="AR520" i="1"/>
  <c r="AV520" i="1"/>
  <c r="X913" i="1"/>
  <c r="W917" i="1"/>
  <c r="AS917" i="1"/>
  <c r="V920" i="1"/>
  <c r="AQ920" i="1"/>
  <c r="AQ924" i="1"/>
  <c r="AV924" i="1"/>
  <c r="X928" i="1"/>
  <c r="AT928" i="1"/>
  <c r="W936" i="1"/>
  <c r="AS936" i="1"/>
  <c r="V940" i="1"/>
  <c r="AQ940" i="1"/>
  <c r="AW940" i="1"/>
  <c r="AQ944" i="1"/>
  <c r="AV944" i="1"/>
  <c r="X948" i="1"/>
  <c r="AT948" i="1"/>
  <c r="W952" i="1"/>
  <c r="V956" i="1"/>
  <c r="AR956" i="1"/>
  <c r="AW956" i="1"/>
  <c r="AQ960" i="1"/>
  <c r="AV960" i="1"/>
  <c r="X964" i="1"/>
  <c r="AT964" i="1"/>
  <c r="AQ968" i="1"/>
  <c r="V972" i="1"/>
  <c r="AU972" i="1"/>
  <c r="AQ976" i="1"/>
  <c r="V980" i="1"/>
  <c r="AT980" i="1"/>
  <c r="AR984" i="1"/>
  <c r="V988" i="1"/>
  <c r="AU988" i="1"/>
  <c r="AQ992" i="1"/>
  <c r="V996" i="1"/>
  <c r="AT996" i="1"/>
  <c r="AQ1000" i="1"/>
  <c r="V1004" i="1"/>
  <c r="AU1004" i="1"/>
  <c r="AQ1008" i="1"/>
  <c r="V1012" i="1"/>
  <c r="AT1012" i="1"/>
  <c r="W1020" i="1"/>
  <c r="AU1020" i="1"/>
  <c r="AQ1024" i="1"/>
  <c r="W1028" i="1"/>
  <c r="W1036" i="1"/>
  <c r="AU1036" i="1"/>
  <c r="W1044" i="1"/>
  <c r="AR1048" i="1"/>
  <c r="W1052" i="1"/>
  <c r="AU1052" i="1"/>
  <c r="AQ1056" i="1"/>
  <c r="W1060" i="1"/>
  <c r="AT1060" i="1"/>
  <c r="AQ1064" i="1"/>
  <c r="W1068" i="1"/>
  <c r="AU1068" i="1"/>
  <c r="Y1072" i="1"/>
  <c r="W1076" i="1"/>
  <c r="AT1076" i="1"/>
  <c r="AR1080" i="1"/>
  <c r="W1084" i="1"/>
  <c r="AQ1088" i="1"/>
  <c r="W1092" i="1"/>
  <c r="AT1092" i="1"/>
  <c r="AQ1096" i="1"/>
  <c r="W1100" i="1"/>
  <c r="AU1100" i="1"/>
  <c r="AQ1104" i="1"/>
  <c r="W1108" i="1"/>
  <c r="AS1108" i="1"/>
  <c r="W1116" i="1"/>
  <c r="AU1116" i="1"/>
  <c r="AT1120" i="1"/>
  <c r="W1124" i="1"/>
  <c r="AU1124" i="1"/>
  <c r="AQ1128" i="1"/>
  <c r="W1132" i="1"/>
  <c r="AU1132" i="1"/>
  <c r="AQ1136" i="1"/>
  <c r="W1140" i="1"/>
  <c r="AS1140" i="1"/>
  <c r="W1152" i="1"/>
  <c r="AU1152" i="1"/>
  <c r="AQ1156" i="1"/>
  <c r="W1160" i="1"/>
  <c r="AU1160" i="1"/>
  <c r="AQ1164" i="1"/>
  <c r="W1168" i="1"/>
  <c r="AQ1172" i="1"/>
  <c r="W1176" i="1"/>
  <c r="AU1176" i="1"/>
  <c r="AQ1180" i="1"/>
  <c r="W1184" i="1"/>
  <c r="AU1184" i="1"/>
  <c r="W1192" i="1"/>
  <c r="AU1192" i="1"/>
  <c r="AQ1196" i="1"/>
  <c r="W1200" i="1"/>
  <c r="AU1200" i="1"/>
  <c r="W1208" i="1"/>
  <c r="X1213" i="1"/>
  <c r="AT1213" i="1"/>
  <c r="Y1217" i="1"/>
  <c r="V1218" i="1"/>
  <c r="AS1218" i="1"/>
  <c r="AQ1222" i="1"/>
  <c r="V92" i="1"/>
  <c r="AR1227" i="1"/>
  <c r="W1228" i="1"/>
  <c r="AU1228" i="1"/>
  <c r="AQ1230" i="1"/>
  <c r="X99" i="1"/>
  <c r="AQ1236" i="1"/>
  <c r="V1238" i="1"/>
  <c r="AU1238" i="1"/>
  <c r="AR1242" i="1"/>
  <c r="W102" i="1"/>
  <c r="AV102" i="1"/>
  <c r="X1253" i="1"/>
  <c r="AT1253" i="1"/>
  <c r="V1258" i="1"/>
  <c r="V113" i="1"/>
  <c r="AQ116" i="1"/>
  <c r="X1265" i="1"/>
  <c r="AT1265" i="1"/>
  <c r="AQ1268" i="1"/>
  <c r="V120" i="1"/>
  <c r="AT120" i="1"/>
  <c r="AR1274" i="1"/>
  <c r="X1277" i="1"/>
  <c r="V1282" i="1"/>
  <c r="AS1282" i="1"/>
  <c r="AQ1284" i="1"/>
  <c r="W1288" i="1"/>
  <c r="AU1288" i="1"/>
  <c r="W130" i="1"/>
  <c r="W134" i="1"/>
  <c r="AV134" i="1"/>
  <c r="AR1303" i="1"/>
  <c r="W138" i="1"/>
  <c r="AU138" i="1"/>
  <c r="AQ139" i="1"/>
  <c r="W142" i="1"/>
  <c r="AU142" i="1"/>
  <c r="AQ144" i="1"/>
  <c r="V1314" i="1"/>
  <c r="AR1322" i="1"/>
  <c r="X151" i="1"/>
  <c r="AU151" i="1"/>
  <c r="Y1325" i="1"/>
  <c r="W1328" i="1"/>
  <c r="AU1328" i="1"/>
  <c r="AQ1331" i="1"/>
  <c r="X1333" i="1"/>
  <c r="AT1333" i="1"/>
  <c r="W1340" i="1"/>
  <c r="AQ160" i="1"/>
  <c r="W162" i="1"/>
  <c r="AV162" i="1"/>
  <c r="AQ1348" i="1"/>
  <c r="V165" i="1"/>
  <c r="AU165" i="1"/>
  <c r="AQ1353" i="1"/>
  <c r="V1354" i="1"/>
  <c r="AS1354" i="1"/>
  <c r="V180" i="1"/>
  <c r="W1368" i="1"/>
  <c r="AU1368" i="1"/>
  <c r="X1373" i="1"/>
  <c r="AT1373" i="1"/>
  <c r="AQ1375" i="1"/>
  <c r="W190" i="1"/>
  <c r="AU190" i="1"/>
  <c r="AQ1380" i="1"/>
  <c r="V1382" i="1"/>
  <c r="AU1382" i="1"/>
  <c r="V1386" i="1"/>
  <c r="AS1386" i="1"/>
  <c r="AQ1389" i="1"/>
  <c r="V1391" i="1"/>
  <c r="AV1391" i="1"/>
  <c r="AR1395" i="1"/>
  <c r="V1398" i="1"/>
  <c r="AU1398" i="1"/>
  <c r="AQ203" i="1"/>
  <c r="V205" i="1"/>
  <c r="AU205" i="1"/>
  <c r="AU208" i="1"/>
  <c r="V1406" i="1"/>
  <c r="AU1406" i="1"/>
  <c r="AR1410" i="1"/>
  <c r="X215" i="1"/>
  <c r="AQ1416" i="1"/>
  <c r="W222" i="1"/>
  <c r="AS225" i="1"/>
  <c r="V1426" i="1"/>
  <c r="W1432" i="1"/>
  <c r="AU1432" i="1"/>
  <c r="X1441" i="1"/>
  <c r="V1443" i="1"/>
  <c r="AQ238" i="1"/>
  <c r="X239" i="1"/>
  <c r="AU239" i="1"/>
  <c r="AQ1452" i="1"/>
  <c r="V241" i="1"/>
  <c r="AU241" i="1"/>
  <c r="X1461" i="1"/>
  <c r="V245" i="1"/>
  <c r="X1469" i="1"/>
  <c r="AT1469" i="1"/>
  <c r="AU1470" i="1"/>
  <c r="V256" i="1"/>
  <c r="AT256" i="1"/>
  <c r="AR1475" i="1"/>
  <c r="V1478" i="1"/>
  <c r="AS1478" i="1"/>
  <c r="V262" i="1"/>
  <c r="X1490" i="1"/>
  <c r="X1499" i="1"/>
  <c r="AR1505" i="1"/>
  <c r="X1507" i="1"/>
  <c r="AW1507" i="1"/>
  <c r="V278" i="1"/>
  <c r="AW278" i="1"/>
  <c r="AR281" i="1"/>
  <c r="W1513" i="1"/>
  <c r="AW1513" i="1"/>
  <c r="AR1516" i="1"/>
  <c r="X1519" i="1"/>
  <c r="AW1519" i="1"/>
  <c r="AS286" i="1"/>
  <c r="W287" i="1"/>
  <c r="AW287" i="1"/>
  <c r="AT1527" i="1"/>
  <c r="X292" i="1"/>
  <c r="AW292" i="1"/>
  <c r="AS295" i="1"/>
  <c r="W1533" i="1"/>
  <c r="AW1533" i="1"/>
  <c r="AT1535" i="1"/>
  <c r="X1538" i="1"/>
  <c r="AW1538" i="1"/>
  <c r="AT303" i="1"/>
  <c r="V1544" i="1"/>
  <c r="AW1544" i="1"/>
  <c r="AR307" i="1"/>
  <c r="V1548" i="1"/>
  <c r="AT1551" i="1"/>
  <c r="W1557" i="1"/>
  <c r="AW1557" i="1"/>
  <c r="AT1563" i="1"/>
  <c r="W1565" i="1"/>
  <c r="AV1565" i="1"/>
  <c r="AS318" i="1"/>
  <c r="V322" i="1"/>
  <c r="AW322" i="1"/>
  <c r="AU1572" i="1"/>
  <c r="X325" i="1"/>
  <c r="AW325" i="1"/>
  <c r="AU1577" i="1"/>
  <c r="X328" i="1"/>
  <c r="AW328" i="1"/>
  <c r="V330" i="1"/>
  <c r="X333" i="1"/>
  <c r="AT1595" i="1"/>
  <c r="W1597" i="1"/>
  <c r="AV1597" i="1"/>
  <c r="AS1600" i="1"/>
  <c r="X1603" i="1"/>
  <c r="AW1603" i="1"/>
  <c r="W1605" i="1"/>
  <c r="AW1605" i="1"/>
  <c r="AS347" i="1"/>
  <c r="X1611" i="1"/>
  <c r="AW1611" i="1"/>
  <c r="AS350" i="1"/>
  <c r="W1617" i="1"/>
  <c r="AW1617" i="1"/>
  <c r="AT1619" i="1"/>
  <c r="X353" i="1"/>
  <c r="AW353" i="1"/>
  <c r="AS1624" i="1"/>
  <c r="X1627" i="1"/>
  <c r="AW1627" i="1"/>
  <c r="X360" i="1"/>
  <c r="AR1633" i="1"/>
  <c r="X1635" i="1"/>
  <c r="AW1642" i="1"/>
  <c r="V1648" i="1"/>
  <c r="AT1651" i="1"/>
  <c r="X381" i="1"/>
  <c r="AR1665" i="1"/>
  <c r="AS1684" i="1"/>
  <c r="W403" i="1"/>
  <c r="AS404" i="1"/>
  <c r="X1707" i="1"/>
  <c r="V418" i="1"/>
  <c r="AS420" i="1"/>
  <c r="AW1722" i="1"/>
  <c r="W423" i="1"/>
  <c r="AT1732" i="1"/>
  <c r="V430" i="1"/>
  <c r="AR433" i="1"/>
  <c r="AT1756" i="1"/>
  <c r="AW1762" i="1"/>
  <c r="V1769" i="1"/>
  <c r="Y1769" i="1" s="1"/>
  <c r="AS1771" i="1"/>
  <c r="AW1774" i="1"/>
  <c r="X1783" i="1"/>
  <c r="AS1787" i="1"/>
  <c r="AW1790" i="1"/>
  <c r="Y1798" i="1"/>
  <c r="AR451" i="1"/>
  <c r="AW453" i="1"/>
  <c r="X465" i="1"/>
  <c r="AS1841" i="1"/>
  <c r="W1846" i="1"/>
  <c r="AR1849" i="1"/>
  <c r="AV1853" i="1"/>
  <c r="AS484" i="1"/>
  <c r="AW1863" i="1"/>
  <c r="X488" i="1"/>
  <c r="AT490" i="1"/>
  <c r="W1874" i="1"/>
  <c r="AS1877" i="1"/>
  <c r="W531" i="1"/>
  <c r="AV777" i="1"/>
  <c r="X532" i="1"/>
  <c r="AR537" i="1"/>
  <c r="AW533" i="1"/>
  <c r="AU508" i="1"/>
  <c r="AW576" i="1"/>
  <c r="X584" i="1"/>
  <c r="AW591" i="1"/>
  <c r="W599" i="1"/>
  <c r="AW607" i="1"/>
  <c r="W615" i="1"/>
  <c r="AW623" i="1"/>
  <c r="W631" i="1"/>
  <c r="AU635" i="1"/>
  <c r="W647" i="1"/>
  <c r="AT10" i="1"/>
  <c r="V658" i="1"/>
  <c r="AR665" i="1"/>
  <c r="AW669" i="1"/>
  <c r="AS680" i="1"/>
  <c r="AW684" i="1"/>
  <c r="AT694" i="1"/>
  <c r="AW26" i="1"/>
  <c r="AR33" i="1"/>
  <c r="AV713" i="1"/>
  <c r="AS724" i="1"/>
  <c r="AW725" i="1"/>
  <c r="V730" i="1"/>
  <c r="AR51" i="1"/>
  <c r="AW53" i="1"/>
  <c r="V738" i="1"/>
  <c r="AR752" i="1"/>
  <c r="AW756" i="1"/>
  <c r="X761" i="1"/>
  <c r="AU763" i="1"/>
  <c r="AW66" i="1"/>
  <c r="W523" i="1"/>
  <c r="AS807" i="1"/>
  <c r="W819" i="1"/>
  <c r="AS72" i="1"/>
  <c r="AW71" i="1"/>
  <c r="X773" i="1"/>
  <c r="AR547" i="1"/>
  <c r="AT815" i="1"/>
  <c r="X825" i="1"/>
  <c r="AS844" i="1"/>
  <c r="AV79" i="1"/>
  <c r="W83" i="1"/>
  <c r="AS69" i="1"/>
  <c r="AW859" i="1"/>
  <c r="AS869" i="1"/>
  <c r="AW873" i="1"/>
  <c r="X880" i="1"/>
  <c r="AS888" i="1"/>
  <c r="AW891" i="1"/>
  <c r="X517" i="1"/>
  <c r="AW905" i="1"/>
  <c r="W911" i="1"/>
  <c r="AQ914" i="1"/>
  <c r="X941" i="1"/>
  <c r="AS945" i="1"/>
  <c r="AQ961" i="1"/>
  <c r="AS977" i="1"/>
  <c r="AW981" i="1"/>
  <c r="X989" i="1"/>
  <c r="AW997" i="1"/>
  <c r="X1005" i="1"/>
  <c r="AW1029" i="1"/>
  <c r="W1037" i="1"/>
  <c r="AS1041" i="1"/>
  <c r="AW1045" i="1"/>
  <c r="W1053" i="1"/>
  <c r="AW1061" i="1"/>
  <c r="W1069" i="1"/>
  <c r="W1089" i="1"/>
  <c r="AS1093" i="1"/>
  <c r="W1105" i="1"/>
  <c r="AW1113" i="1"/>
  <c r="W1121" i="1"/>
  <c r="AR1125" i="1"/>
  <c r="AW1145" i="1"/>
  <c r="W1153" i="1"/>
  <c r="AS1157" i="1"/>
  <c r="AW1185" i="1"/>
  <c r="W1193" i="1"/>
  <c r="AR1197" i="1"/>
  <c r="W1209" i="1"/>
  <c r="AS84" i="1"/>
  <c r="X1219" i="1"/>
  <c r="AT90" i="1"/>
  <c r="AW1224" i="1"/>
  <c r="AW1233" i="1"/>
  <c r="X1239" i="1"/>
  <c r="AT1243" i="1"/>
  <c r="AW1246" i="1"/>
  <c r="W103" i="1"/>
  <c r="AR105" i="1"/>
  <c r="AW1256" i="1"/>
  <c r="V114" i="1"/>
  <c r="Y114" i="1" s="1"/>
  <c r="AS117" i="1"/>
  <c r="AW123" i="1"/>
  <c r="V126" i="1"/>
  <c r="AS1285" i="1"/>
  <c r="X1294" i="1"/>
  <c r="AW1309" i="1"/>
  <c r="V1312" i="1"/>
  <c r="AT1315" i="1"/>
  <c r="X1323" i="1"/>
  <c r="AS152" i="1"/>
  <c r="AV1326" i="1"/>
  <c r="V1332" i="1"/>
  <c r="AT1334" i="1"/>
  <c r="AW159" i="1"/>
  <c r="V1344" i="1"/>
  <c r="AR163" i="1"/>
  <c r="AW164" i="1"/>
  <c r="AW174" i="1"/>
  <c r="V1360" i="1"/>
  <c r="AS181" i="1"/>
  <c r="W1385" i="1"/>
  <c r="AT1387" i="1"/>
  <c r="AW199" i="1"/>
  <c r="X201" i="1"/>
  <c r="AT1399" i="1"/>
  <c r="AW204" i="1"/>
  <c r="V1404" i="1"/>
  <c r="AT1407" i="1"/>
  <c r="AW212" i="1"/>
  <c r="X216" i="1"/>
  <c r="AS220" i="1"/>
  <c r="AW1420" i="1"/>
  <c r="X1423" i="1"/>
  <c r="AT1427" i="1"/>
  <c r="AW227" i="1"/>
  <c r="W231" i="1"/>
  <c r="AS235" i="1"/>
  <c r="AW237" i="1"/>
  <c r="AT1455" i="1"/>
  <c r="AW1458" i="1"/>
  <c r="X244" i="1"/>
  <c r="AT246" i="1"/>
  <c r="AW248" i="1"/>
  <c r="V254" i="1"/>
  <c r="AS1472" i="1"/>
  <c r="W1481" i="1"/>
  <c r="AR1484" i="1"/>
  <c r="AW1486" i="1"/>
  <c r="X1491" i="1"/>
  <c r="AS268" i="1"/>
  <c r="AW1496" i="1"/>
  <c r="AW279" i="1"/>
  <c r="X1514" i="1"/>
  <c r="AS1517" i="1"/>
  <c r="V1532" i="1"/>
  <c r="AS299" i="1"/>
  <c r="W1541" i="1"/>
  <c r="AR304" i="1"/>
  <c r="AW1545" i="1"/>
  <c r="V1552" i="1"/>
  <c r="AT310" i="1"/>
  <c r="AW312" i="1"/>
  <c r="W315" i="1"/>
  <c r="AT319" i="1"/>
  <c r="AV1575" i="1"/>
  <c r="AW1578" i="1"/>
  <c r="X1583" i="1"/>
  <c r="AS331" i="1"/>
  <c r="AW332" i="1"/>
  <c r="AR1596" i="1"/>
  <c r="X344" i="1"/>
  <c r="AT1606" i="1"/>
  <c r="X1618" i="1"/>
  <c r="AW354" i="1"/>
  <c r="AW1630" i="1"/>
  <c r="W363" i="1"/>
  <c r="AW366" i="1"/>
  <c r="V370" i="1"/>
  <c r="V1656" i="1"/>
  <c r="AT390" i="1"/>
  <c r="V1672" i="1"/>
  <c r="AV1681" i="1"/>
  <c r="AS1688" i="1"/>
  <c r="AQ409" i="1"/>
  <c r="V1705" i="1"/>
  <c r="AW1711" i="1"/>
  <c r="W1741" i="1"/>
  <c r="Y1779" i="1"/>
  <c r="W1813" i="1"/>
  <c r="AX459" i="1"/>
  <c r="AT1826" i="1"/>
  <c r="AX1868" i="1"/>
  <c r="Y798" i="1"/>
  <c r="AT7" i="1"/>
  <c r="Y620" i="1"/>
  <c r="AX628" i="1"/>
  <c r="AS670" i="1"/>
  <c r="AX691" i="1"/>
  <c r="AS722" i="1"/>
  <c r="Y48" i="1"/>
  <c r="AQ919" i="1"/>
  <c r="AQ185" i="1"/>
  <c r="AR1508" i="1"/>
  <c r="Y1653" i="1"/>
  <c r="AT385" i="1"/>
  <c r="AX434" i="1"/>
  <c r="AV67" i="1"/>
  <c r="AS67" i="1"/>
  <c r="V67" i="1"/>
  <c r="AU67" i="1"/>
  <c r="X67" i="1"/>
  <c r="AR67" i="1"/>
  <c r="AQ67" i="1"/>
  <c r="AW67" i="1"/>
  <c r="W67" i="1"/>
  <c r="AV1880" i="1"/>
  <c r="AT1880" i="1"/>
  <c r="X1880" i="1"/>
  <c r="AU1880" i="1"/>
  <c r="AQ1880" i="1"/>
  <c r="W1880" i="1"/>
  <c r="AW1880" i="1"/>
  <c r="Y1880" i="1"/>
  <c r="AS1880" i="1"/>
  <c r="AR1880" i="1"/>
  <c r="AV1878" i="1"/>
  <c r="AQ1878" i="1"/>
  <c r="V1878" i="1"/>
  <c r="AS1878" i="1"/>
  <c r="AR1878" i="1"/>
  <c r="Y1878" i="1"/>
  <c r="AT1878" i="1"/>
  <c r="AX1878" i="1"/>
  <c r="X1878" i="1"/>
  <c r="AW1878" i="1"/>
  <c r="W1878" i="1"/>
  <c r="AR64" i="1"/>
  <c r="AV63" i="1"/>
  <c r="AS63" i="1"/>
  <c r="V63" i="1"/>
  <c r="AU63" i="1"/>
  <c r="Y63" i="1"/>
  <c r="X63" i="1"/>
  <c r="AT63" i="1"/>
  <c r="AX63" i="1"/>
  <c r="AQ63" i="1"/>
  <c r="AW63" i="1"/>
  <c r="W63" i="1"/>
  <c r="AT495" i="1"/>
  <c r="AQ495" i="1"/>
  <c r="AW495" i="1"/>
  <c r="AS495" i="1"/>
  <c r="W495" i="1"/>
  <c r="AU495" i="1"/>
  <c r="AV495" i="1"/>
  <c r="V495" i="1"/>
  <c r="AR495" i="1"/>
  <c r="X495" i="1"/>
  <c r="AV493" i="1"/>
  <c r="AR493" i="1"/>
  <c r="W493" i="1"/>
  <c r="AU493" i="1"/>
  <c r="AQ493" i="1"/>
  <c r="V493" i="1"/>
  <c r="AT493" i="1"/>
  <c r="AT1870" i="1"/>
  <c r="X1870" i="1"/>
  <c r="AW1870" i="1"/>
  <c r="AU1870" i="1"/>
  <c r="W1870" i="1"/>
  <c r="AV1870" i="1"/>
  <c r="AQ1870" i="1"/>
  <c r="V1870" i="1"/>
  <c r="AS1870" i="1"/>
  <c r="AR1870" i="1"/>
  <c r="AV758" i="1"/>
  <c r="AQ758" i="1"/>
  <c r="X758" i="1"/>
  <c r="AU758" i="1"/>
  <c r="AR758" i="1"/>
  <c r="W758" i="1"/>
  <c r="AW758" i="1"/>
  <c r="V758" i="1"/>
  <c r="AS758" i="1"/>
  <c r="AT758" i="1"/>
  <c r="AR487" i="1"/>
  <c r="AT487" i="1"/>
  <c r="AW487" i="1"/>
  <c r="AS487" i="1"/>
  <c r="W487" i="1"/>
  <c r="AU487" i="1"/>
  <c r="V487" i="1"/>
  <c r="AV487" i="1"/>
  <c r="AQ487" i="1"/>
  <c r="X487" i="1"/>
  <c r="AX1864" i="1"/>
  <c r="AS1864" i="1"/>
  <c r="V1864" i="1"/>
  <c r="AW1864" i="1"/>
  <c r="AT1864" i="1"/>
  <c r="Y1864" i="1"/>
  <c r="AV1864" i="1"/>
  <c r="AR1864" i="1"/>
  <c r="X1864" i="1"/>
  <c r="AU1864" i="1"/>
  <c r="AQ1864" i="1"/>
  <c r="W1864" i="1"/>
  <c r="AW1862" i="1"/>
  <c r="AU1862" i="1"/>
  <c r="X1862" i="1"/>
  <c r="AV1862" i="1"/>
  <c r="AT1862" i="1"/>
  <c r="W1862" i="1"/>
  <c r="AX1862" i="1"/>
  <c r="AQ1862" i="1"/>
  <c r="V1862" i="1"/>
  <c r="AS1862" i="1"/>
  <c r="AR1862" i="1"/>
  <c r="Y1862" i="1"/>
  <c r="AS61" i="1"/>
  <c r="AT61" i="1"/>
  <c r="AV483" i="1"/>
  <c r="AS483" i="1"/>
  <c r="V483" i="1"/>
  <c r="AU483" i="1"/>
  <c r="Y483" i="1"/>
  <c r="X483" i="1"/>
  <c r="AW483" i="1"/>
  <c r="AT483" i="1"/>
  <c r="AQ483" i="1"/>
  <c r="AV481" i="1"/>
  <c r="AQ481" i="1"/>
  <c r="W481" i="1"/>
  <c r="AU481" i="1"/>
  <c r="AS481" i="1"/>
  <c r="V481" i="1"/>
  <c r="AW481" i="1"/>
  <c r="X481" i="1"/>
  <c r="AT481" i="1"/>
  <c r="AR481" i="1"/>
  <c r="AX754" i="1"/>
  <c r="AS754" i="1"/>
  <c r="Y754" i="1"/>
  <c r="AW754" i="1"/>
  <c r="AQ754" i="1"/>
  <c r="V754" i="1"/>
  <c r="AU754" i="1"/>
  <c r="AT754" i="1"/>
  <c r="X754" i="1"/>
  <c r="AV754" i="1"/>
  <c r="AR754" i="1"/>
  <c r="W754" i="1"/>
  <c r="AX1852" i="1"/>
  <c r="AT1852" i="1"/>
  <c r="V1852" i="1"/>
  <c r="AW1852" i="1"/>
  <c r="AS1852" i="1"/>
  <c r="Y1852" i="1"/>
  <c r="AV1852" i="1"/>
  <c r="AR1852" i="1"/>
  <c r="X1852" i="1"/>
  <c r="AU1852" i="1"/>
  <c r="AQ1852" i="1"/>
  <c r="W1852" i="1"/>
  <c r="AT478" i="1"/>
  <c r="AW478" i="1"/>
  <c r="AS478" i="1"/>
  <c r="V478" i="1"/>
  <c r="AU478" i="1"/>
  <c r="AR478" i="1"/>
  <c r="X478" i="1"/>
  <c r="W478" i="1"/>
  <c r="AV478" i="1"/>
  <c r="AQ478" i="1"/>
  <c r="AS477" i="1"/>
  <c r="AR477" i="1"/>
  <c r="AW477" i="1"/>
  <c r="AT477" i="1"/>
  <c r="X477" i="1"/>
  <c r="AV477" i="1"/>
  <c r="AQ477" i="1"/>
  <c r="W477" i="1"/>
  <c r="AU477" i="1"/>
  <c r="V477" i="1"/>
  <c r="Y477" i="1" s="1"/>
  <c r="AV474" i="1"/>
  <c r="AR474" i="1"/>
  <c r="X474" i="1"/>
  <c r="AU474" i="1"/>
  <c r="AQ474" i="1"/>
  <c r="W474" i="1"/>
  <c r="AW474" i="1"/>
  <c r="V474" i="1"/>
  <c r="AS474" i="1"/>
  <c r="AT474" i="1"/>
  <c r="AU471" i="1"/>
  <c r="AT471" i="1"/>
  <c r="V471" i="1"/>
  <c r="AV471" i="1"/>
  <c r="X471" i="1"/>
  <c r="AS471" i="1"/>
  <c r="AQ471" i="1"/>
  <c r="AW471" i="1"/>
  <c r="W471" i="1"/>
  <c r="AS1840" i="1"/>
  <c r="V1840" i="1"/>
  <c r="AW1840" i="1"/>
  <c r="AT1840" i="1"/>
  <c r="AV1840" i="1"/>
  <c r="AQ1840" i="1"/>
  <c r="X1840" i="1"/>
  <c r="AU1840" i="1"/>
  <c r="AR1840" i="1"/>
  <c r="W1840" i="1"/>
  <c r="AX1838" i="1"/>
  <c r="AT1838" i="1"/>
  <c r="X1838" i="1"/>
  <c r="AW1838" i="1"/>
  <c r="AU1838" i="1"/>
  <c r="W1838" i="1"/>
  <c r="AV1838" i="1"/>
  <c r="AQ1838" i="1"/>
  <c r="V1838" i="1"/>
  <c r="Y1838" i="1"/>
  <c r="AS1838" i="1"/>
  <c r="AR1838" i="1"/>
  <c r="AV1835" i="1"/>
  <c r="AR1835" i="1"/>
  <c r="W1835" i="1"/>
  <c r="AU1835" i="1"/>
  <c r="AQ1835" i="1"/>
  <c r="V1835" i="1"/>
  <c r="AW1835" i="1"/>
  <c r="X1835" i="1"/>
  <c r="AT1835" i="1"/>
  <c r="AS1835" i="1"/>
  <c r="AX1834" i="1"/>
  <c r="AS1834" i="1"/>
  <c r="X1834" i="1"/>
  <c r="AW1834" i="1"/>
  <c r="AT1834" i="1"/>
  <c r="W1834" i="1"/>
  <c r="AV1834" i="1"/>
  <c r="AQ1834" i="1"/>
  <c r="V1834" i="1"/>
  <c r="AU1834" i="1"/>
  <c r="AR1834" i="1"/>
  <c r="Y1834" i="1"/>
  <c r="AV464" i="1"/>
  <c r="AS464" i="1"/>
  <c r="W464" i="1"/>
  <c r="AT464" i="1"/>
  <c r="AQ464" i="1"/>
  <c r="V464" i="1"/>
  <c r="AR464" i="1"/>
  <c r="AV1825" i="1"/>
  <c r="AR1825" i="1"/>
  <c r="AT1825" i="1"/>
  <c r="AQ1825" i="1"/>
  <c r="X1825" i="1"/>
  <c r="AU1825" i="1"/>
  <c r="W1825" i="1"/>
  <c r="Y1825" i="1" s="1"/>
  <c r="AT461" i="1"/>
  <c r="AW461" i="1"/>
  <c r="AS461" i="1"/>
  <c r="X461" i="1"/>
  <c r="AV461" i="1"/>
  <c r="AR461" i="1"/>
  <c r="W461" i="1"/>
  <c r="AU461" i="1"/>
  <c r="AQ461" i="1"/>
  <c r="V461" i="1"/>
  <c r="AV1820" i="1"/>
  <c r="AR1820" i="1"/>
  <c r="X1820" i="1"/>
  <c r="AU1820" i="1"/>
  <c r="AQ1820" i="1"/>
  <c r="W1820" i="1"/>
  <c r="AX1820" i="1"/>
  <c r="AT1820" i="1"/>
  <c r="V1820" i="1"/>
  <c r="AW1817" i="1"/>
  <c r="AS1817" i="1"/>
  <c r="AT1817" i="1"/>
  <c r="AQ1817" i="1"/>
  <c r="X1817" i="1"/>
  <c r="AU1817" i="1"/>
  <c r="W1817" i="1"/>
  <c r="AX1815" i="1"/>
  <c r="AV1815" i="1"/>
  <c r="Y1815" i="1"/>
  <c r="AW1815" i="1"/>
  <c r="AT1815" i="1"/>
  <c r="X1815" i="1"/>
  <c r="AU1815" i="1"/>
  <c r="AR1815" i="1"/>
  <c r="W1815" i="1"/>
  <c r="AS1815" i="1"/>
  <c r="AQ1815" i="1"/>
  <c r="V1815" i="1"/>
  <c r="AX58" i="1"/>
  <c r="AS58" i="1"/>
  <c r="Y58" i="1"/>
  <c r="AT1804" i="1"/>
  <c r="V1804" i="1"/>
  <c r="AW1804" i="1"/>
  <c r="AS1804" i="1"/>
  <c r="AV1804" i="1"/>
  <c r="AR1804" i="1"/>
  <c r="X1804" i="1"/>
  <c r="AU1804" i="1"/>
  <c r="AQ1804" i="1"/>
  <c r="W1804" i="1"/>
  <c r="AX744" i="1"/>
  <c r="AU744" i="1"/>
  <c r="Y744" i="1"/>
  <c r="AW744" i="1"/>
  <c r="AS744" i="1"/>
  <c r="X744" i="1"/>
  <c r="AV744" i="1"/>
  <c r="AR744" i="1"/>
  <c r="W744" i="1"/>
  <c r="AT744" i="1"/>
  <c r="AQ744" i="1"/>
  <c r="V744" i="1"/>
  <c r="AW450" i="1"/>
  <c r="AT450" i="1"/>
  <c r="V450" i="1"/>
  <c r="AV450" i="1"/>
  <c r="AQ450" i="1"/>
  <c r="X450" i="1"/>
  <c r="AR450" i="1"/>
  <c r="AU450" i="1"/>
  <c r="W450" i="1"/>
  <c r="AS450" i="1"/>
  <c r="AW1797" i="1"/>
  <c r="AS1797" i="1"/>
  <c r="W1797" i="1"/>
  <c r="AV1797" i="1"/>
  <c r="AR1797" i="1"/>
  <c r="V1797" i="1"/>
  <c r="AU1797" i="1"/>
  <c r="X1797" i="1"/>
  <c r="AT1797" i="1"/>
  <c r="AQ1797" i="1"/>
  <c r="Y1797" i="1"/>
  <c r="AX1792" i="1"/>
  <c r="AS1792" i="1"/>
  <c r="Y1792" i="1"/>
  <c r="AW1792" i="1"/>
  <c r="AQ1792" i="1"/>
  <c r="V1792" i="1"/>
  <c r="AV1792" i="1"/>
  <c r="AT1792" i="1"/>
  <c r="X1792" i="1"/>
  <c r="AU1792" i="1"/>
  <c r="AR1792" i="1"/>
  <c r="W1792" i="1"/>
  <c r="AW1788" i="1"/>
  <c r="AS1788" i="1"/>
  <c r="Y1788" i="1"/>
  <c r="AV1788" i="1"/>
  <c r="AR1788" i="1"/>
  <c r="X1788" i="1"/>
  <c r="AU1788" i="1"/>
  <c r="W1788" i="1"/>
  <c r="AT1788" i="1"/>
  <c r="AQ1788" i="1"/>
  <c r="AX1788" i="1"/>
  <c r="AV1785" i="1"/>
  <c r="AR1785" i="1"/>
  <c r="V1785" i="1"/>
  <c r="AW1785" i="1"/>
  <c r="AS1785" i="1"/>
  <c r="Y1785" i="1"/>
  <c r="AQ1785" i="1"/>
  <c r="AX1785" i="1"/>
  <c r="W1785" i="1"/>
  <c r="AT1785" i="1"/>
  <c r="X1785" i="1"/>
  <c r="AU1785" i="1"/>
  <c r="AR443" i="1"/>
  <c r="AW443" i="1"/>
  <c r="AS443" i="1"/>
  <c r="W443" i="1"/>
  <c r="AV443" i="1"/>
  <c r="AT443" i="1"/>
  <c r="V443" i="1"/>
  <c r="AU443" i="1"/>
  <c r="AQ443" i="1"/>
  <c r="X443" i="1"/>
  <c r="AX1777" i="1"/>
  <c r="AU1777" i="1"/>
  <c r="W1777" i="1"/>
  <c r="AW1777" i="1"/>
  <c r="AS1777" i="1"/>
  <c r="Y1777" i="1"/>
  <c r="AV1777" i="1"/>
  <c r="AR1777" i="1"/>
  <c r="V1777" i="1"/>
  <c r="AT1777" i="1"/>
  <c r="AQ1777" i="1"/>
  <c r="X1777" i="1"/>
  <c r="AU1773" i="1"/>
  <c r="W1773" i="1"/>
  <c r="AV1773" i="1"/>
  <c r="AR1773" i="1"/>
  <c r="V1773" i="1"/>
  <c r="AW1773" i="1"/>
  <c r="AS1773" i="1"/>
  <c r="AT1773" i="1"/>
  <c r="AQ1773" i="1"/>
  <c r="X1773" i="1"/>
  <c r="AU440" i="1"/>
  <c r="AW440" i="1"/>
  <c r="AS440" i="1"/>
  <c r="X440" i="1"/>
  <c r="AV440" i="1"/>
  <c r="AR440" i="1"/>
  <c r="W440" i="1"/>
  <c r="AT440" i="1"/>
  <c r="AQ440" i="1"/>
  <c r="V440" i="1"/>
  <c r="AX1768" i="1"/>
  <c r="AU1768" i="1"/>
  <c r="V1768" i="1"/>
  <c r="AW1768" i="1"/>
  <c r="AS1768" i="1"/>
  <c r="Y1768" i="1"/>
  <c r="AV1768" i="1"/>
  <c r="AT1768" i="1"/>
  <c r="X1768" i="1"/>
  <c r="AR1768" i="1"/>
  <c r="AQ1768" i="1"/>
  <c r="W1768" i="1"/>
  <c r="AX1764" i="1"/>
  <c r="AU1764" i="1"/>
  <c r="V1764" i="1"/>
  <c r="AW1764" i="1"/>
  <c r="AT1764" i="1"/>
  <c r="X1764" i="1"/>
  <c r="AV1764" i="1"/>
  <c r="AS1764" i="1"/>
  <c r="Y1764" i="1"/>
  <c r="AR1764" i="1"/>
  <c r="AQ1764" i="1"/>
  <c r="W1764" i="1"/>
  <c r="AX740" i="1"/>
  <c r="AS740" i="1"/>
  <c r="Y740" i="1"/>
  <c r="AW740" i="1"/>
  <c r="AR740" i="1"/>
  <c r="X740" i="1"/>
  <c r="AV740" i="1"/>
  <c r="AU740" i="1"/>
  <c r="W740" i="1"/>
  <c r="AT740" i="1"/>
  <c r="AQ740" i="1"/>
  <c r="V740" i="1"/>
  <c r="AV739" i="1"/>
  <c r="AS739" i="1"/>
  <c r="V739" i="1"/>
  <c r="AT739" i="1"/>
  <c r="Y739" i="1"/>
  <c r="X739" i="1"/>
  <c r="AU739" i="1"/>
  <c r="AX739" i="1"/>
  <c r="AQ739" i="1"/>
  <c r="AW739" i="1"/>
  <c r="W739" i="1"/>
  <c r="AT1755" i="1"/>
  <c r="AW1755" i="1"/>
  <c r="AS1755" i="1"/>
  <c r="X1755" i="1"/>
  <c r="AV1755" i="1"/>
  <c r="AR1755" i="1"/>
  <c r="W1755" i="1"/>
  <c r="AU1755" i="1"/>
  <c r="AQ1755" i="1"/>
  <c r="V1755" i="1"/>
  <c r="AU1751" i="1"/>
  <c r="AR1751" i="1"/>
  <c r="W1751" i="1"/>
  <c r="AV1751" i="1"/>
  <c r="AQ1751" i="1"/>
  <c r="V1751" i="1"/>
  <c r="AT1751" i="1"/>
  <c r="AX1751" i="1"/>
  <c r="Y1751" i="1"/>
  <c r="AW1751" i="1"/>
  <c r="X1751" i="1"/>
  <c r="AW1748" i="1"/>
  <c r="AU1748" i="1"/>
  <c r="X1748" i="1"/>
  <c r="AV1748" i="1"/>
  <c r="AS1748" i="1"/>
  <c r="AR1748" i="1"/>
  <c r="AQ1748" i="1"/>
  <c r="W1748" i="1"/>
  <c r="V1748" i="1"/>
  <c r="AU432" i="1"/>
  <c r="AW432" i="1"/>
  <c r="AR432" i="1"/>
  <c r="X432" i="1"/>
  <c r="AV432" i="1"/>
  <c r="AS432" i="1"/>
  <c r="W432" i="1"/>
  <c r="AT432" i="1"/>
  <c r="AQ432" i="1"/>
  <c r="V432" i="1"/>
  <c r="AV1738" i="1"/>
  <c r="AQ1738" i="1"/>
  <c r="W1738" i="1"/>
  <c r="AU1738" i="1"/>
  <c r="AR1738" i="1"/>
  <c r="V1738" i="1"/>
  <c r="AT1738" i="1"/>
  <c r="AW1738" i="1"/>
  <c r="X1738" i="1"/>
  <c r="AV428" i="1"/>
  <c r="AR428" i="1"/>
  <c r="W428" i="1"/>
  <c r="AT428" i="1"/>
  <c r="AQ428" i="1"/>
  <c r="V428" i="1"/>
  <c r="AU428" i="1"/>
  <c r="AU1735" i="1"/>
  <c r="AR1735" i="1"/>
  <c r="W1735" i="1"/>
  <c r="AV1735" i="1"/>
  <c r="AQ1735" i="1"/>
  <c r="V1735" i="1"/>
  <c r="AX1735" i="1"/>
  <c r="AS1735" i="1"/>
  <c r="Y1735" i="1"/>
  <c r="AW1733" i="1"/>
  <c r="AS1733" i="1"/>
  <c r="W1733" i="1"/>
  <c r="AV1733" i="1"/>
  <c r="AR1733" i="1"/>
  <c r="V1733" i="1"/>
  <c r="AU1733" i="1"/>
  <c r="AQ1733" i="1"/>
  <c r="X1733" i="1"/>
  <c r="AW1730" i="1"/>
  <c r="AU1730" i="1"/>
  <c r="X1730" i="1"/>
  <c r="AV1730" i="1"/>
  <c r="AQ1730" i="1"/>
  <c r="W1730" i="1"/>
  <c r="AS1730" i="1"/>
  <c r="AR1730" i="1"/>
  <c r="V1730" i="1"/>
  <c r="AX1730" i="1"/>
  <c r="AT1730" i="1"/>
  <c r="AW422" i="1"/>
  <c r="AQ422" i="1"/>
  <c r="V422" i="1"/>
  <c r="AU422" i="1"/>
  <c r="AT422" i="1"/>
  <c r="X422" i="1"/>
  <c r="AS422" i="1"/>
  <c r="AR422" i="1"/>
  <c r="W422" i="1"/>
  <c r="AV422" i="1"/>
  <c r="AU1721" i="1"/>
  <c r="AQ1721" i="1"/>
  <c r="AV1721" i="1"/>
  <c r="AR1721" i="1"/>
  <c r="W1721" i="1"/>
  <c r="AW1721" i="1"/>
  <c r="AS1721" i="1"/>
  <c r="V1721" i="1"/>
  <c r="AT1721" i="1"/>
  <c r="X1721" i="1"/>
  <c r="AV419" i="1"/>
  <c r="AS419" i="1"/>
  <c r="AU419" i="1"/>
  <c r="Y419" i="1"/>
  <c r="X419" i="1"/>
  <c r="AR419" i="1"/>
  <c r="AX419" i="1"/>
  <c r="AQ419" i="1"/>
  <c r="AW419" i="1"/>
  <c r="W419" i="1"/>
  <c r="AT416" i="1"/>
  <c r="AQ416" i="1"/>
  <c r="V416" i="1"/>
  <c r="AR416" i="1"/>
  <c r="W416" i="1"/>
  <c r="AW416" i="1"/>
  <c r="AS416" i="1"/>
  <c r="AV416" i="1"/>
  <c r="AR735" i="1"/>
  <c r="AQ735" i="1"/>
  <c r="AV413" i="1"/>
  <c r="AQ413" i="1"/>
  <c r="W413" i="1"/>
  <c r="AU413" i="1"/>
  <c r="V413" i="1"/>
  <c r="AS413" i="1"/>
  <c r="AR413" i="1"/>
  <c r="AX1706" i="1"/>
  <c r="AS1706" i="1"/>
  <c r="Y1706" i="1"/>
  <c r="AW1706" i="1"/>
  <c r="AT1706" i="1"/>
  <c r="X1706" i="1"/>
  <c r="AV1706" i="1"/>
  <c r="AQ1706" i="1"/>
  <c r="W1706" i="1"/>
  <c r="AU1706" i="1"/>
  <c r="AR1706" i="1"/>
  <c r="V1706" i="1"/>
  <c r="AU410" i="1"/>
  <c r="AQ410" i="1"/>
  <c r="W410" i="1"/>
  <c r="AT410" i="1"/>
  <c r="X410" i="1"/>
  <c r="AW410" i="1"/>
  <c r="AR410" i="1"/>
  <c r="AV410" i="1"/>
  <c r="AV408" i="1"/>
  <c r="AR408" i="1"/>
  <c r="W408" i="1"/>
  <c r="AT408" i="1"/>
  <c r="AQ408" i="1"/>
  <c r="V408" i="1"/>
  <c r="AU408" i="1"/>
  <c r="AT1699" i="1"/>
  <c r="AW1699" i="1"/>
  <c r="AS1699" i="1"/>
  <c r="X1699" i="1"/>
  <c r="AU1699" i="1"/>
  <c r="AR1699" i="1"/>
  <c r="W1699" i="1"/>
  <c r="AV1699" i="1"/>
  <c r="AQ1699" i="1"/>
  <c r="V1699" i="1"/>
  <c r="AV1695" i="1"/>
  <c r="AQ1695" i="1"/>
  <c r="V1695" i="1"/>
  <c r="AU1695" i="1"/>
  <c r="Y1695" i="1"/>
  <c r="AT1695" i="1"/>
  <c r="X1695" i="1"/>
  <c r="AX1695" i="1"/>
  <c r="AR1695" i="1"/>
  <c r="W1695" i="1"/>
  <c r="AX1690" i="1"/>
  <c r="AS1690" i="1"/>
  <c r="Y1690" i="1"/>
  <c r="AW1690" i="1"/>
  <c r="AT1690" i="1"/>
  <c r="X1690" i="1"/>
  <c r="AV1690" i="1"/>
  <c r="AQ1690" i="1"/>
  <c r="W1690" i="1"/>
  <c r="AU1690" i="1"/>
  <c r="AR1690" i="1"/>
  <c r="V1690" i="1"/>
  <c r="AU1687" i="1"/>
  <c r="AR1687" i="1"/>
  <c r="W1687" i="1"/>
  <c r="AS1687" i="1"/>
  <c r="AQ1687" i="1"/>
  <c r="V1687" i="1"/>
  <c r="AX1687" i="1"/>
  <c r="AV1687" i="1"/>
  <c r="Y1687" i="1"/>
  <c r="AU733" i="1"/>
  <c r="AT733" i="1"/>
  <c r="W733" i="1"/>
  <c r="AV733" i="1"/>
  <c r="AQ733" i="1"/>
  <c r="V733" i="1"/>
  <c r="AW733" i="1"/>
  <c r="X733" i="1"/>
  <c r="AS733" i="1"/>
  <c r="AR733" i="1"/>
  <c r="AX1683" i="1"/>
  <c r="AT1683" i="1"/>
  <c r="Y1683" i="1"/>
  <c r="AW1683" i="1"/>
  <c r="AS1683" i="1"/>
  <c r="X1683" i="1"/>
  <c r="AU1683" i="1"/>
  <c r="AR1683" i="1"/>
  <c r="W1683" i="1"/>
  <c r="AV1683" i="1"/>
  <c r="AQ1683" i="1"/>
  <c r="V1683" i="1"/>
  <c r="AV1680" i="1"/>
  <c r="AT1680" i="1"/>
  <c r="X1680" i="1"/>
  <c r="AU1680" i="1"/>
  <c r="AQ1680" i="1"/>
  <c r="W1680" i="1"/>
  <c r="AX1680" i="1"/>
  <c r="AS1680" i="1"/>
  <c r="Y1680" i="1"/>
  <c r="AV399" i="1"/>
  <c r="AS399" i="1"/>
  <c r="V399" i="1"/>
  <c r="AU399" i="1"/>
  <c r="X399" i="1"/>
  <c r="AR399" i="1"/>
  <c r="AQ399" i="1"/>
  <c r="AV1674" i="1"/>
  <c r="AQ1674" i="1"/>
  <c r="W1674" i="1"/>
  <c r="AU1674" i="1"/>
  <c r="AR1674" i="1"/>
  <c r="V1674" i="1"/>
  <c r="AX1674" i="1"/>
  <c r="AS1674" i="1"/>
  <c r="Y1674" i="1"/>
  <c r="AU1671" i="1"/>
  <c r="AR1671" i="1"/>
  <c r="W1671" i="1"/>
  <c r="AV1671" i="1"/>
  <c r="AQ1671" i="1"/>
  <c r="V1671" i="1"/>
  <c r="AS1671" i="1"/>
  <c r="AV393" i="1"/>
  <c r="Y393" i="1"/>
  <c r="W393" i="1"/>
  <c r="AU393" i="1"/>
  <c r="AQ393" i="1"/>
  <c r="V393" i="1"/>
  <c r="AX393" i="1"/>
  <c r="AT393" i="1"/>
  <c r="AS393" i="1"/>
  <c r="AV1670" i="1"/>
  <c r="AR1670" i="1"/>
  <c r="W1670" i="1"/>
  <c r="AS1670" i="1"/>
  <c r="AQ1670" i="1"/>
  <c r="V1670" i="1"/>
  <c r="AW1670" i="1"/>
  <c r="AU1670" i="1"/>
  <c r="Y1670" i="1"/>
  <c r="AU387" i="1"/>
  <c r="X387" i="1"/>
  <c r="AW387" i="1"/>
  <c r="AS387" i="1"/>
  <c r="AV387" i="1"/>
  <c r="AQ387" i="1"/>
  <c r="AT387" i="1"/>
  <c r="W387" i="1"/>
  <c r="AV383" i="1"/>
  <c r="AT383" i="1"/>
  <c r="W383" i="1"/>
  <c r="AU383" i="1"/>
  <c r="AS383" i="1"/>
  <c r="V383" i="1"/>
  <c r="AW383" i="1"/>
  <c r="X383" i="1"/>
  <c r="AR383" i="1"/>
  <c r="AW1663" i="1"/>
  <c r="AT1663" i="1"/>
  <c r="X1663" i="1"/>
  <c r="AU1663" i="1"/>
  <c r="AR1663" i="1"/>
  <c r="W1663" i="1"/>
  <c r="AV1663" i="1"/>
  <c r="AQ1663" i="1"/>
  <c r="V1663" i="1"/>
  <c r="AS1663" i="1"/>
  <c r="AW1662" i="1"/>
  <c r="AR1662" i="1"/>
  <c r="X1662" i="1"/>
  <c r="AV1662" i="1"/>
  <c r="AQ1662" i="1"/>
  <c r="W1662" i="1"/>
  <c r="AS1662" i="1"/>
  <c r="AU1662" i="1"/>
  <c r="V1662" i="1"/>
  <c r="AT1662" i="1"/>
  <c r="Y1662" i="1"/>
  <c r="AU378" i="1"/>
  <c r="AQ378" i="1"/>
  <c r="W378" i="1"/>
  <c r="AV378" i="1"/>
  <c r="AS378" i="1"/>
  <c r="V378" i="1"/>
  <c r="AT378" i="1"/>
  <c r="X378" i="1"/>
  <c r="AU1655" i="1"/>
  <c r="AR1655" i="1"/>
  <c r="W1655" i="1"/>
  <c r="AV1655" i="1"/>
  <c r="AQ1655" i="1"/>
  <c r="V1655" i="1"/>
  <c r="AS1655" i="1"/>
  <c r="AV1652" i="1"/>
  <c r="AU1652" i="1"/>
  <c r="X1652" i="1"/>
  <c r="AS1652" i="1"/>
  <c r="AQ1652" i="1"/>
  <c r="W1652" i="1"/>
  <c r="AX1652" i="1"/>
  <c r="AR1652" i="1"/>
  <c r="Y1652" i="1"/>
  <c r="AU374" i="1"/>
  <c r="AQ374" i="1"/>
  <c r="X374" i="1"/>
  <c r="AV374" i="1"/>
  <c r="AR374" i="1"/>
  <c r="W374" i="1"/>
  <c r="AS374" i="1"/>
  <c r="AV371" i="1"/>
  <c r="AS371" i="1"/>
  <c r="V371" i="1"/>
  <c r="AU371" i="1"/>
  <c r="Y371" i="1"/>
  <c r="X371" i="1"/>
  <c r="AX371" i="1"/>
  <c r="AT371" i="1"/>
  <c r="AQ371" i="1"/>
  <c r="AW1643" i="1"/>
  <c r="AT1643" i="1"/>
  <c r="X1643" i="1"/>
  <c r="AV1643" i="1"/>
  <c r="AR1643" i="1"/>
  <c r="W1643" i="1"/>
  <c r="AU1643" i="1"/>
  <c r="AQ1643" i="1"/>
  <c r="V1643" i="1"/>
  <c r="Y1643" i="1"/>
  <c r="AX1643" i="1"/>
  <c r="AV369" i="1"/>
  <c r="AS369" i="1"/>
  <c r="W369" i="1"/>
  <c r="AU369" i="1"/>
  <c r="AQ369" i="1"/>
  <c r="V369" i="1"/>
  <c r="AT369" i="1"/>
  <c r="AT365" i="1"/>
  <c r="AW365" i="1"/>
  <c r="AS365" i="1"/>
  <c r="X365" i="1"/>
  <c r="AV365" i="1"/>
  <c r="AR365" i="1"/>
  <c r="W365" i="1"/>
  <c r="AU365" i="1"/>
  <c r="AQ365" i="1"/>
  <c r="V365" i="1"/>
  <c r="AV1636" i="1"/>
  <c r="AT1636" i="1"/>
  <c r="X1636" i="1"/>
  <c r="AS1636" i="1"/>
  <c r="AQ1636" i="1"/>
  <c r="W1636" i="1"/>
  <c r="AX1636" i="1"/>
  <c r="AR1636" i="1"/>
  <c r="Y1636" i="1"/>
  <c r="AW1634" i="1"/>
  <c r="AU1634" i="1"/>
  <c r="X1634" i="1"/>
  <c r="AV1634" i="1"/>
  <c r="AQ1634" i="1"/>
  <c r="W1634" i="1"/>
  <c r="AS1634" i="1"/>
  <c r="AR1634" i="1"/>
  <c r="V1634" i="1"/>
  <c r="AT1634" i="1"/>
  <c r="Y1634" i="1"/>
  <c r="AS362" i="1"/>
  <c r="AW362" i="1"/>
  <c r="AT362" i="1"/>
  <c r="V362" i="1"/>
  <c r="AV362" i="1"/>
  <c r="AR362" i="1"/>
  <c r="X362" i="1"/>
  <c r="AU362" i="1"/>
  <c r="AQ362" i="1"/>
  <c r="W362" i="1"/>
  <c r="Y362" i="1" s="1"/>
  <c r="AV360" i="1"/>
  <c r="AR360" i="1"/>
  <c r="W360" i="1"/>
  <c r="AX360" i="1"/>
  <c r="AU360" i="1"/>
  <c r="Y360" i="1"/>
  <c r="AU358" i="1"/>
  <c r="AT358" i="1"/>
  <c r="X358" i="1"/>
  <c r="AS358" i="1"/>
  <c r="AV1629" i="1"/>
  <c r="AR1629" i="1"/>
  <c r="W1629" i="1"/>
  <c r="AW1629" i="1"/>
  <c r="AU1629" i="1"/>
  <c r="V1629" i="1"/>
  <c r="AT1629" i="1"/>
  <c r="AQ1629" i="1"/>
  <c r="X1629" i="1"/>
  <c r="AX1629" i="1"/>
  <c r="AS1629" i="1"/>
  <c r="Y1629" i="1"/>
  <c r="AW1625" i="1"/>
  <c r="AS1625" i="1"/>
  <c r="V1625" i="1"/>
  <c r="AT1625" i="1"/>
  <c r="X1625" i="1"/>
  <c r="AU1625" i="1"/>
  <c r="AQ1625" i="1"/>
  <c r="AV42" i="1"/>
  <c r="AR42" i="1"/>
  <c r="X42" i="1"/>
  <c r="AU42" i="1"/>
  <c r="AQ42" i="1"/>
  <c r="W42" i="1"/>
  <c r="AS42" i="1"/>
  <c r="AV1620" i="1"/>
  <c r="AU1620" i="1"/>
  <c r="X1620" i="1"/>
  <c r="AS1620" i="1"/>
  <c r="AQ1620" i="1"/>
  <c r="W1620" i="1"/>
  <c r="AX1620" i="1"/>
  <c r="AR1620" i="1"/>
  <c r="Y1620" i="1"/>
  <c r="AV780" i="1"/>
  <c r="AQ780" i="1"/>
  <c r="W780" i="1"/>
  <c r="AT780" i="1"/>
  <c r="AR780" i="1"/>
  <c r="V780" i="1"/>
  <c r="AW780" i="1"/>
  <c r="AU780" i="1"/>
  <c r="Y780" i="1"/>
  <c r="AW1615" i="1"/>
  <c r="AT1615" i="1"/>
  <c r="X1615" i="1"/>
  <c r="AU1615" i="1"/>
  <c r="AR1615" i="1"/>
  <c r="W1615" i="1"/>
  <c r="AV1615" i="1"/>
  <c r="AQ1615" i="1"/>
  <c r="V1615" i="1"/>
  <c r="AS1615" i="1"/>
  <c r="Y1615" i="1"/>
  <c r="AV719" i="1"/>
  <c r="AS719" i="1"/>
  <c r="V719" i="1"/>
  <c r="AU719" i="1"/>
  <c r="Y719" i="1"/>
  <c r="X719" i="1"/>
  <c r="AW719" i="1"/>
  <c r="W719" i="1"/>
  <c r="AR719" i="1"/>
  <c r="AT719" i="1"/>
  <c r="AW1610" i="1"/>
  <c r="AT1610" i="1"/>
  <c r="X1610" i="1"/>
  <c r="AV1610" i="1"/>
  <c r="AQ1610" i="1"/>
  <c r="W1610" i="1"/>
  <c r="AU1610" i="1"/>
  <c r="AR1610" i="1"/>
  <c r="V1610" i="1"/>
  <c r="AX1610" i="1"/>
  <c r="AS1610" i="1"/>
  <c r="AX1608" i="1"/>
  <c r="AU1608" i="1"/>
  <c r="Y1608" i="1"/>
  <c r="AW1608" i="1"/>
  <c r="AS1608" i="1"/>
  <c r="V1608" i="1"/>
  <c r="AV1608" i="1"/>
  <c r="AT1608" i="1"/>
  <c r="X1608" i="1"/>
  <c r="AR1608" i="1"/>
  <c r="AQ1608" i="1"/>
  <c r="W1608" i="1"/>
  <c r="AW345" i="1"/>
  <c r="AR345" i="1"/>
  <c r="X345" i="1"/>
  <c r="AV345" i="1"/>
  <c r="AS345" i="1"/>
  <c r="W345" i="1"/>
  <c r="AU345" i="1"/>
  <c r="V345" i="1"/>
  <c r="AT345" i="1"/>
  <c r="AQ345" i="1"/>
  <c r="AV343" i="1"/>
  <c r="AT343" i="1"/>
  <c r="V343" i="1"/>
  <c r="AR343" i="1"/>
  <c r="AQ343" i="1"/>
  <c r="AT1602" i="1"/>
  <c r="AW1602" i="1"/>
  <c r="AU1602" i="1"/>
  <c r="X1602" i="1"/>
  <c r="AV1602" i="1"/>
  <c r="AQ1602" i="1"/>
  <c r="W1602" i="1"/>
  <c r="AS1602" i="1"/>
  <c r="AR1602" i="1"/>
  <c r="V1602" i="1"/>
  <c r="AT339" i="1"/>
  <c r="AQ339" i="1"/>
  <c r="AW339" i="1"/>
  <c r="AR339" i="1"/>
  <c r="W339" i="1"/>
  <c r="AV339" i="1"/>
  <c r="AS339" i="1"/>
  <c r="V339" i="1"/>
  <c r="AU339" i="1"/>
  <c r="X339" i="1"/>
  <c r="AW337" i="1"/>
  <c r="AR337" i="1"/>
  <c r="X337" i="1"/>
  <c r="AV337" i="1"/>
  <c r="AS337" i="1"/>
  <c r="W337" i="1"/>
  <c r="AU337" i="1"/>
  <c r="AQ337" i="1"/>
  <c r="V337" i="1"/>
  <c r="AT337" i="1"/>
  <c r="AV336" i="1"/>
  <c r="AS336" i="1"/>
  <c r="W336" i="1"/>
  <c r="AT336" i="1"/>
  <c r="AQ336" i="1"/>
  <c r="V336" i="1"/>
  <c r="AR336" i="1"/>
  <c r="AV333" i="1"/>
  <c r="AR333" i="1"/>
  <c r="W333" i="1"/>
  <c r="AT333" i="1"/>
  <c r="AV1588" i="1"/>
  <c r="AU1588" i="1"/>
  <c r="X1588" i="1"/>
  <c r="AX1588" i="1"/>
  <c r="AR1588" i="1"/>
  <c r="Y1588" i="1"/>
  <c r="AV330" i="1"/>
  <c r="AR330" i="1"/>
  <c r="X330" i="1"/>
  <c r="AS330" i="1"/>
  <c r="AV1582" i="1"/>
  <c r="AR1582" i="1"/>
  <c r="W1582" i="1"/>
  <c r="AT1582" i="1"/>
  <c r="AX327" i="1"/>
  <c r="AR327" i="1"/>
  <c r="AQ327" i="1"/>
  <c r="AW327" i="1"/>
  <c r="AS327" i="1"/>
  <c r="W327" i="1"/>
  <c r="AV327" i="1"/>
  <c r="AT327" i="1"/>
  <c r="V327" i="1"/>
  <c r="AU327" i="1"/>
  <c r="Y327" i="1"/>
  <c r="X327" i="1"/>
  <c r="AS326" i="1"/>
  <c r="AW326" i="1"/>
  <c r="AQ326" i="1"/>
  <c r="V326" i="1"/>
  <c r="AU326" i="1"/>
  <c r="AT326" i="1"/>
  <c r="X326" i="1"/>
  <c r="AV326" i="1"/>
  <c r="AR326" i="1"/>
  <c r="W326" i="1"/>
  <c r="AR39" i="1"/>
  <c r="AQ39" i="1"/>
  <c r="AV1573" i="1"/>
  <c r="AR1573" i="1"/>
  <c r="V1573" i="1"/>
  <c r="AU1573" i="1"/>
  <c r="Y1573" i="1"/>
  <c r="X1573" i="1"/>
  <c r="AX1573" i="1"/>
  <c r="AT1573" i="1"/>
  <c r="AQ1573" i="1"/>
  <c r="AX321" i="1"/>
  <c r="AT321" i="1"/>
  <c r="Y321" i="1"/>
  <c r="AW321" i="1"/>
  <c r="AR321" i="1"/>
  <c r="X321" i="1"/>
  <c r="AV321" i="1"/>
  <c r="AQ321" i="1"/>
  <c r="W321" i="1"/>
  <c r="AU321" i="1"/>
  <c r="AS321" i="1"/>
  <c r="V321" i="1"/>
  <c r="AW320" i="1"/>
  <c r="AR320" i="1"/>
  <c r="X320" i="1"/>
  <c r="AV320" i="1"/>
  <c r="AS320" i="1"/>
  <c r="W320" i="1"/>
  <c r="AT320" i="1"/>
  <c r="AQ320" i="1"/>
  <c r="V320" i="1"/>
  <c r="AU320" i="1"/>
  <c r="AS317" i="1"/>
  <c r="AT317" i="1"/>
  <c r="AW317" i="1"/>
  <c r="AR317" i="1"/>
  <c r="X317" i="1"/>
  <c r="AV317" i="1"/>
  <c r="AQ317" i="1"/>
  <c r="W317" i="1"/>
  <c r="AU317" i="1"/>
  <c r="V317" i="1"/>
  <c r="AW1564" i="1"/>
  <c r="AR1564" i="1"/>
  <c r="V1564" i="1"/>
  <c r="AV1564" i="1"/>
  <c r="AT1564" i="1"/>
  <c r="X1564" i="1"/>
  <c r="AU1564" i="1"/>
  <c r="AQ1564" i="1"/>
  <c r="W1564" i="1"/>
  <c r="Y1564" i="1"/>
  <c r="AX1564" i="1"/>
  <c r="AX1562" i="1"/>
  <c r="AS1562" i="1"/>
  <c r="Y1562" i="1"/>
  <c r="AW1562" i="1"/>
  <c r="AT1562" i="1"/>
  <c r="X1562" i="1"/>
  <c r="AV1562" i="1"/>
  <c r="AQ1562" i="1"/>
  <c r="W1562" i="1"/>
  <c r="AU1562" i="1"/>
  <c r="AR1562" i="1"/>
  <c r="V1562" i="1"/>
  <c r="AW311" i="1"/>
  <c r="AS311" i="1"/>
  <c r="W311" i="1"/>
  <c r="AV311" i="1"/>
  <c r="AT311" i="1"/>
  <c r="V311" i="1"/>
  <c r="AU311" i="1"/>
  <c r="X311" i="1"/>
  <c r="AR311" i="1"/>
  <c r="AQ311" i="1"/>
  <c r="AW1555" i="1"/>
  <c r="AT1555" i="1"/>
  <c r="X1555" i="1"/>
  <c r="AU1555" i="1"/>
  <c r="AQ1555" i="1"/>
  <c r="AX1555" i="1" s="1"/>
  <c r="W1555" i="1"/>
  <c r="AV1555" i="1"/>
  <c r="AR1555" i="1"/>
  <c r="V1555" i="1"/>
  <c r="AS1555" i="1"/>
  <c r="AV709" i="1"/>
  <c r="AR709" i="1"/>
  <c r="W709" i="1"/>
  <c r="AU709" i="1"/>
  <c r="AQ709" i="1"/>
  <c r="V709" i="1"/>
  <c r="AX709" i="1"/>
  <c r="AT709" i="1"/>
  <c r="Y709" i="1"/>
  <c r="AT1550" i="1"/>
  <c r="AW1550" i="1"/>
  <c r="AU1550" i="1"/>
  <c r="X1550" i="1"/>
  <c r="AV1550" i="1"/>
  <c r="AR1550" i="1"/>
  <c r="W1550" i="1"/>
  <c r="AS1550" i="1"/>
  <c r="AQ1550" i="1"/>
  <c r="V1550" i="1"/>
  <c r="AV1548" i="1"/>
  <c r="AT1548" i="1"/>
  <c r="X1548" i="1"/>
  <c r="AX1548" i="1"/>
  <c r="AS1548" i="1"/>
  <c r="Y1548" i="1"/>
  <c r="AS306" i="1"/>
  <c r="AW306" i="1"/>
  <c r="AQ306" i="1"/>
  <c r="V306" i="1"/>
  <c r="AU306" i="1"/>
  <c r="AT306" i="1"/>
  <c r="X306" i="1"/>
  <c r="AV306" i="1"/>
  <c r="AR306" i="1"/>
  <c r="W306" i="1"/>
  <c r="AX1543" i="1"/>
  <c r="AS1543" i="1"/>
  <c r="Y1543" i="1"/>
  <c r="AW1543" i="1"/>
  <c r="AT1543" i="1"/>
  <c r="X1543" i="1"/>
  <c r="AU1543" i="1"/>
  <c r="AR1543" i="1"/>
  <c r="W1543" i="1"/>
  <c r="AV1543" i="1"/>
  <c r="AQ1543" i="1"/>
  <c r="V1543" i="1"/>
  <c r="AW302" i="1"/>
  <c r="AS302" i="1"/>
  <c r="V302" i="1"/>
  <c r="AV302" i="1"/>
  <c r="AR302" i="1"/>
  <c r="X302" i="1"/>
  <c r="AU302" i="1"/>
  <c r="AQ302" i="1"/>
  <c r="AX302" i="1" s="1"/>
  <c r="W302" i="1"/>
  <c r="AT302" i="1"/>
  <c r="AW1536" i="1"/>
  <c r="AS1536" i="1"/>
  <c r="V1536" i="1"/>
  <c r="AV1536" i="1"/>
  <c r="AQ1536" i="1"/>
  <c r="X1536" i="1"/>
  <c r="AU1536" i="1"/>
  <c r="AT1536" i="1"/>
  <c r="W1536" i="1"/>
  <c r="AW300" i="1"/>
  <c r="AS300" i="1"/>
  <c r="X300" i="1"/>
  <c r="AV300" i="1"/>
  <c r="AR300" i="1"/>
  <c r="W300" i="1"/>
  <c r="AT300" i="1"/>
  <c r="AQ300" i="1"/>
  <c r="V300" i="1"/>
  <c r="AX300" i="1"/>
  <c r="AU300" i="1"/>
  <c r="AW297" i="1"/>
  <c r="AR297" i="1"/>
  <c r="X297" i="1"/>
  <c r="AV297" i="1"/>
  <c r="W297" i="1"/>
  <c r="AU297" i="1"/>
  <c r="AS297" i="1"/>
  <c r="V297" i="1"/>
  <c r="AT297" i="1"/>
  <c r="AQ297" i="1"/>
  <c r="AV1529" i="1"/>
  <c r="AS1529" i="1"/>
  <c r="V1529" i="1"/>
  <c r="AT1529" i="1"/>
  <c r="AQ1529" i="1"/>
  <c r="X1529" i="1"/>
  <c r="AX1529" i="1"/>
  <c r="AU1529" i="1"/>
  <c r="Y1529" i="1"/>
  <c r="AV1528" i="1"/>
  <c r="AT1528" i="1"/>
  <c r="X1528" i="1"/>
  <c r="AU1528" i="1"/>
  <c r="AQ1528" i="1"/>
  <c r="W1528" i="1"/>
  <c r="AX1528" i="1"/>
  <c r="AR1528" i="1"/>
  <c r="Y1528" i="1"/>
  <c r="AV289" i="1"/>
  <c r="AQ289" i="1"/>
  <c r="W289" i="1"/>
  <c r="AU289" i="1"/>
  <c r="AS289" i="1"/>
  <c r="V289" i="1"/>
  <c r="AT289" i="1"/>
  <c r="AV1525" i="1"/>
  <c r="AR1525" i="1"/>
  <c r="V1525" i="1"/>
  <c r="AU1525" i="1"/>
  <c r="X1525" i="1"/>
  <c r="AT1525" i="1"/>
  <c r="AQ1525" i="1"/>
  <c r="AW1523" i="1"/>
  <c r="AT1523" i="1"/>
  <c r="X1523" i="1"/>
  <c r="AU1523" i="1"/>
  <c r="AQ1523" i="1"/>
  <c r="W1523" i="1"/>
  <c r="AV1523" i="1"/>
  <c r="AR1523" i="1"/>
  <c r="V1523" i="1"/>
  <c r="AS1523" i="1"/>
  <c r="Y1523" i="1"/>
  <c r="AV285" i="1"/>
  <c r="AQ285" i="1"/>
  <c r="W285" i="1"/>
  <c r="AU285" i="1"/>
  <c r="V285" i="1"/>
  <c r="AS285" i="1"/>
  <c r="AR285" i="1"/>
  <c r="AW284" i="1"/>
  <c r="AR284" i="1"/>
  <c r="X284" i="1"/>
  <c r="AV284" i="1"/>
  <c r="AQ284" i="1"/>
  <c r="W284" i="1"/>
  <c r="AT284" i="1"/>
  <c r="AU284" i="1"/>
  <c r="V284" i="1"/>
  <c r="Y284" i="1"/>
  <c r="AX284" i="1"/>
  <c r="AT37" i="1"/>
  <c r="AW37" i="1"/>
  <c r="AS37" i="1"/>
  <c r="X37" i="1"/>
  <c r="AV37" i="1"/>
  <c r="AR37" i="1"/>
  <c r="W37" i="1"/>
  <c r="AU37" i="1"/>
  <c r="AQ37" i="1"/>
  <c r="V37" i="1"/>
  <c r="AV704" i="1"/>
  <c r="AS704" i="1"/>
  <c r="W704" i="1"/>
  <c r="AT704" i="1"/>
  <c r="AQ704" i="1"/>
  <c r="V704" i="1"/>
  <c r="AW704" i="1"/>
  <c r="X704" i="1"/>
  <c r="AU704" i="1"/>
  <c r="AR704" i="1"/>
  <c r="AU1511" i="1"/>
  <c r="AR1511" i="1"/>
  <c r="W1511" i="1"/>
  <c r="AS1511" i="1"/>
  <c r="AQ1511" i="1"/>
  <c r="V1511" i="1"/>
  <c r="AX1511" i="1"/>
  <c r="AV1511" i="1"/>
  <c r="Y1511" i="1"/>
  <c r="AV36" i="1"/>
  <c r="AR36" i="1"/>
  <c r="W36" i="1"/>
  <c r="AU36" i="1"/>
  <c r="AQ36" i="1"/>
  <c r="V36" i="1"/>
  <c r="AT36" i="1"/>
  <c r="AV276" i="1"/>
  <c r="AR276" i="1"/>
  <c r="W276" i="1"/>
  <c r="AX276" i="1"/>
  <c r="AT276" i="1"/>
  <c r="Y276" i="1"/>
  <c r="AV273" i="1"/>
  <c r="AS273" i="1"/>
  <c r="W273" i="1"/>
  <c r="AU273" i="1"/>
  <c r="AQ273" i="1"/>
  <c r="V273" i="1"/>
  <c r="AX273" i="1"/>
  <c r="AT273" i="1"/>
  <c r="Y273" i="1"/>
  <c r="AV1506" i="1"/>
  <c r="AQ1506" i="1"/>
  <c r="W1506" i="1"/>
  <c r="AS1506" i="1"/>
  <c r="AR1506" i="1"/>
  <c r="V1506" i="1"/>
  <c r="AX1506" i="1"/>
  <c r="AT1506" i="1"/>
  <c r="Y1506" i="1"/>
  <c r="AV1502" i="1"/>
  <c r="AQ1502" i="1"/>
  <c r="W1502" i="1"/>
  <c r="AS1502" i="1"/>
  <c r="AU1502" i="1"/>
  <c r="V1502" i="1"/>
  <c r="AT1502" i="1"/>
  <c r="AV1499" i="1"/>
  <c r="AQ1499" i="1"/>
  <c r="W1499" i="1"/>
  <c r="AX1499" i="1"/>
  <c r="AS1499" i="1"/>
  <c r="Y1499" i="1"/>
  <c r="AX1494" i="1"/>
  <c r="AU1494" i="1"/>
  <c r="Y1494" i="1"/>
  <c r="AW1494" i="1"/>
  <c r="AT1494" i="1"/>
  <c r="X1494" i="1"/>
  <c r="AV1494" i="1"/>
  <c r="AR1494" i="1"/>
  <c r="W1494" i="1"/>
  <c r="AS1494" i="1"/>
  <c r="AQ1494" i="1"/>
  <c r="V1494" i="1"/>
  <c r="AV1492" i="1"/>
  <c r="AU1492" i="1"/>
  <c r="X1492" i="1"/>
  <c r="AX1492" i="1"/>
  <c r="AR1492" i="1"/>
  <c r="Y1492" i="1"/>
  <c r="AV1490" i="1"/>
  <c r="AQ1490" i="1"/>
  <c r="W1490" i="1"/>
  <c r="AX1490" i="1"/>
  <c r="AT1490" i="1"/>
  <c r="Y1490" i="1"/>
  <c r="AV265" i="1"/>
  <c r="W265" i="1"/>
  <c r="AT265" i="1"/>
  <c r="AQ265" i="1"/>
  <c r="AU262" i="1"/>
  <c r="AT262" i="1"/>
  <c r="X262" i="1"/>
  <c r="AS262" i="1"/>
  <c r="AU1483" i="1"/>
  <c r="AR1483" i="1"/>
  <c r="W1483" i="1"/>
  <c r="AS1483" i="1"/>
  <c r="AV30" i="1"/>
  <c r="AR30" i="1"/>
  <c r="X30" i="1"/>
  <c r="AU30" i="1"/>
  <c r="AQ30" i="1"/>
  <c r="W30" i="1"/>
  <c r="AT30" i="1"/>
  <c r="AW1476" i="1"/>
  <c r="AU1476" i="1"/>
  <c r="V1476" i="1"/>
  <c r="AV1476" i="1"/>
  <c r="AT1476" i="1"/>
  <c r="X1476" i="1"/>
  <c r="AS1476" i="1"/>
  <c r="AQ1476" i="1"/>
  <c r="W1476" i="1"/>
  <c r="Y1476" i="1"/>
  <c r="AX1476" i="1"/>
  <c r="AW1473" i="1"/>
  <c r="AR1473" i="1"/>
  <c r="W1473" i="1"/>
  <c r="AV1473" i="1"/>
  <c r="AS1473" i="1"/>
  <c r="V1473" i="1"/>
  <c r="AT1473" i="1"/>
  <c r="AQ1473" i="1"/>
  <c r="X1473" i="1"/>
  <c r="AX1473" i="1"/>
  <c r="AU1473" i="1"/>
  <c r="AX1471" i="1"/>
  <c r="AS1471" i="1"/>
  <c r="Y1471" i="1"/>
  <c r="AW1471" i="1"/>
  <c r="AT1471" i="1"/>
  <c r="X1471" i="1"/>
  <c r="AU1471" i="1"/>
  <c r="AR1471" i="1"/>
  <c r="W1471" i="1"/>
  <c r="AV1471" i="1"/>
  <c r="AQ1471" i="1"/>
  <c r="V1471" i="1"/>
  <c r="AS253" i="1"/>
  <c r="AW253" i="1"/>
  <c r="AT253" i="1"/>
  <c r="X253" i="1"/>
  <c r="AV253" i="1"/>
  <c r="AR253" i="1"/>
  <c r="W253" i="1"/>
  <c r="AU253" i="1"/>
  <c r="AQ253" i="1"/>
  <c r="V253" i="1"/>
  <c r="AS250" i="1"/>
  <c r="AW250" i="1"/>
  <c r="AT250" i="1"/>
  <c r="V250" i="1"/>
  <c r="AV250" i="1"/>
  <c r="AR250" i="1"/>
  <c r="X250" i="1"/>
  <c r="AU250" i="1"/>
  <c r="AQ250" i="1"/>
  <c r="W250" i="1"/>
  <c r="AV247" i="1"/>
  <c r="AT247" i="1"/>
  <c r="V247" i="1"/>
  <c r="AR247" i="1"/>
  <c r="AQ247" i="1"/>
  <c r="AV245" i="1"/>
  <c r="AR245" i="1"/>
  <c r="W245" i="1"/>
  <c r="AX245" i="1"/>
  <c r="AT245" i="1"/>
  <c r="Y245" i="1"/>
  <c r="AV1464" i="1"/>
  <c r="AT1464" i="1"/>
  <c r="X1464" i="1"/>
  <c r="AX1464" i="1"/>
  <c r="AR1464" i="1"/>
  <c r="Y1464" i="1"/>
  <c r="AV1461" i="1"/>
  <c r="AR1461" i="1"/>
  <c r="V1461" i="1"/>
  <c r="AX1461" i="1"/>
  <c r="AT1461" i="1"/>
  <c r="AQ1461" i="1"/>
  <c r="AV1457" i="1"/>
  <c r="AS1457" i="1"/>
  <c r="V1457" i="1"/>
  <c r="AX1457" i="1"/>
  <c r="AU1457" i="1"/>
  <c r="Y1457" i="1"/>
  <c r="AV699" i="1"/>
  <c r="AT699" i="1"/>
  <c r="V699" i="1"/>
  <c r="AR699" i="1"/>
  <c r="AQ699" i="1"/>
  <c r="X699" i="1"/>
  <c r="AX699" i="1"/>
  <c r="AS699" i="1"/>
  <c r="Y699" i="1"/>
  <c r="AW240" i="1"/>
  <c r="AR240" i="1"/>
  <c r="X240" i="1"/>
  <c r="AV240" i="1"/>
  <c r="AS240" i="1"/>
  <c r="W240" i="1"/>
  <c r="AT240" i="1"/>
  <c r="AQ240" i="1"/>
  <c r="V240" i="1"/>
  <c r="AX240" i="1"/>
  <c r="AU240" i="1"/>
  <c r="Y240" i="1"/>
  <c r="AV1449" i="1"/>
  <c r="AS1449" i="1"/>
  <c r="V1449" i="1"/>
  <c r="AT1449" i="1"/>
  <c r="AQ1449" i="1"/>
  <c r="X1449" i="1"/>
  <c r="AX1449" i="1"/>
  <c r="AR1449" i="1"/>
  <c r="Y1449" i="1"/>
  <c r="AV1446" i="1"/>
  <c r="AR1446" i="1"/>
  <c r="W1446" i="1"/>
  <c r="AS1446" i="1"/>
  <c r="AQ1446" i="1"/>
  <c r="V1446" i="1"/>
  <c r="AX1446" i="1"/>
  <c r="AU1446" i="1"/>
  <c r="Y1446" i="1"/>
  <c r="AU28" i="1"/>
  <c r="AW28" i="1"/>
  <c r="AS28" i="1"/>
  <c r="X28" i="1"/>
  <c r="AV28" i="1"/>
  <c r="AR28" i="1"/>
  <c r="W28" i="1"/>
  <c r="AT28" i="1"/>
  <c r="AQ28" i="1"/>
  <c r="V28" i="1"/>
  <c r="AU1443" i="1"/>
  <c r="AQ1443" i="1"/>
  <c r="W1443" i="1"/>
  <c r="AX1443" i="1"/>
  <c r="AS1443" i="1"/>
  <c r="Y1443" i="1"/>
  <c r="AV234" i="1"/>
  <c r="AR234" i="1"/>
  <c r="X234" i="1"/>
  <c r="AS234" i="1"/>
  <c r="AV1441" i="1"/>
  <c r="AS1441" i="1"/>
  <c r="V1441" i="1"/>
  <c r="AX1441" i="1"/>
  <c r="AU1441" i="1"/>
  <c r="Y1441" i="1"/>
  <c r="AU230" i="1"/>
  <c r="AT230" i="1"/>
  <c r="X230" i="1"/>
  <c r="AX230" i="1"/>
  <c r="AQ230" i="1"/>
  <c r="Y230" i="1"/>
  <c r="AW1434" i="1"/>
  <c r="AT1434" i="1"/>
  <c r="X1434" i="1"/>
  <c r="AV1434" i="1"/>
  <c r="AQ1434" i="1"/>
  <c r="W1434" i="1"/>
  <c r="AU1434" i="1"/>
  <c r="AR1434" i="1"/>
  <c r="V1434" i="1"/>
  <c r="AX1434" i="1"/>
  <c r="AS1434" i="1"/>
  <c r="Y1434" i="1"/>
  <c r="AV1431" i="1"/>
  <c r="AW1431" i="1"/>
  <c r="AT1431" i="1"/>
  <c r="X1431" i="1"/>
  <c r="AU1431" i="1"/>
  <c r="AR1431" i="1"/>
  <c r="W1431" i="1"/>
  <c r="AS1431" i="1"/>
  <c r="AQ1431" i="1"/>
  <c r="V1431" i="1"/>
  <c r="AU226" i="1"/>
  <c r="AQ226" i="1"/>
  <c r="X226" i="1"/>
  <c r="AS226" i="1"/>
  <c r="AV1426" i="1"/>
  <c r="AQ1426" i="1"/>
  <c r="W1426" i="1"/>
  <c r="AX1426" i="1"/>
  <c r="AT1426" i="1"/>
  <c r="Y1426" i="1"/>
  <c r="AX1422" i="1"/>
  <c r="AT1422" i="1"/>
  <c r="Y1422" i="1"/>
  <c r="AV1422" i="1"/>
  <c r="AU1422" i="1"/>
  <c r="X1422" i="1"/>
  <c r="AW1422" i="1"/>
  <c r="AR1422" i="1"/>
  <c r="W1422" i="1"/>
  <c r="AS1422" i="1"/>
  <c r="AQ1422" i="1"/>
  <c r="V1422" i="1"/>
  <c r="AV222" i="1"/>
  <c r="AR222" i="1"/>
  <c r="X222" i="1"/>
  <c r="AT222" i="1"/>
  <c r="AS1418" i="1"/>
  <c r="AW1418" i="1"/>
  <c r="AT1418" i="1"/>
  <c r="X1418" i="1"/>
  <c r="AV1418" i="1"/>
  <c r="AQ1418" i="1"/>
  <c r="W1418" i="1"/>
  <c r="AU1418" i="1"/>
  <c r="AR1418" i="1"/>
  <c r="V1418" i="1"/>
  <c r="AW1415" i="1"/>
  <c r="AT1415" i="1"/>
  <c r="X1415" i="1"/>
  <c r="AU1415" i="1"/>
  <c r="AR1415" i="1"/>
  <c r="W1415" i="1"/>
  <c r="AV1415" i="1"/>
  <c r="AQ1415" i="1"/>
  <c r="V1415" i="1"/>
  <c r="AS1415" i="1"/>
  <c r="Y1415" i="1"/>
  <c r="AV215" i="1"/>
  <c r="AT215" i="1"/>
  <c r="V215" i="1"/>
  <c r="AX215" i="1"/>
  <c r="AR215" i="1"/>
  <c r="AQ215" i="1"/>
  <c r="AU22" i="1"/>
  <c r="AQ22" i="1"/>
  <c r="X22" i="1"/>
  <c r="AV22" i="1"/>
  <c r="AR22" i="1"/>
  <c r="W22" i="1"/>
  <c r="AS22" i="1"/>
  <c r="AX1409" i="1"/>
  <c r="AU1409" i="1"/>
  <c r="Y1409" i="1"/>
  <c r="AW1409" i="1"/>
  <c r="AR1409" i="1"/>
  <c r="W1409" i="1"/>
  <c r="AV1409" i="1"/>
  <c r="AS1409" i="1"/>
  <c r="V1409" i="1"/>
  <c r="AT1409" i="1"/>
  <c r="AQ1409" i="1"/>
  <c r="X1409" i="1"/>
  <c r="AW1408" i="1"/>
  <c r="AS1408" i="1"/>
  <c r="V1408" i="1"/>
  <c r="AV1408" i="1"/>
  <c r="AQ1408" i="1"/>
  <c r="X1408" i="1"/>
  <c r="AU1408" i="1"/>
  <c r="AT1408" i="1"/>
  <c r="W1408" i="1"/>
  <c r="AR1408" i="1"/>
  <c r="AW1405" i="1"/>
  <c r="AR1405" i="1"/>
  <c r="W1405" i="1"/>
  <c r="AV1405" i="1"/>
  <c r="AU1405" i="1"/>
  <c r="V1405" i="1"/>
  <c r="AT1405" i="1"/>
  <c r="AQ1405" i="1"/>
  <c r="X1405" i="1"/>
  <c r="AS1405" i="1"/>
  <c r="Y1405" i="1"/>
  <c r="AX692" i="1"/>
  <c r="AU692" i="1"/>
  <c r="Y692" i="1"/>
  <c r="AW692" i="1"/>
  <c r="AS692" i="1"/>
  <c r="X692" i="1"/>
  <c r="AV692" i="1"/>
  <c r="AR692" i="1"/>
  <c r="W692" i="1"/>
  <c r="V692" i="1"/>
  <c r="AT692" i="1"/>
  <c r="AQ692" i="1"/>
  <c r="AV206" i="1"/>
  <c r="AR206" i="1"/>
  <c r="X206" i="1"/>
  <c r="AU206" i="1"/>
  <c r="AQ206" i="1"/>
  <c r="W206" i="1"/>
  <c r="AT206" i="1"/>
  <c r="AX1402" i="1"/>
  <c r="AT1402" i="1"/>
  <c r="Y1402" i="1"/>
  <c r="AW1402" i="1"/>
  <c r="AU1402" i="1"/>
  <c r="X1402" i="1"/>
  <c r="AV1402" i="1"/>
  <c r="AQ1402" i="1"/>
  <c r="W1402" i="1"/>
  <c r="AS1402" i="1"/>
  <c r="AR1402" i="1"/>
  <c r="V1402" i="1"/>
  <c r="AX688" i="1"/>
  <c r="AU688" i="1"/>
  <c r="Y688" i="1"/>
  <c r="AW688" i="1"/>
  <c r="AR688" i="1"/>
  <c r="X688" i="1"/>
  <c r="AV688" i="1"/>
  <c r="AS688" i="1"/>
  <c r="W688" i="1"/>
  <c r="AT688" i="1"/>
  <c r="AQ688" i="1"/>
  <c r="V688" i="1"/>
  <c r="AX1397" i="1"/>
  <c r="AU1397" i="1"/>
  <c r="AQ1397" i="1"/>
  <c r="AW1397" i="1"/>
  <c r="AS1397" i="1"/>
  <c r="W1397" i="1"/>
  <c r="AV1397" i="1"/>
  <c r="AR1397" i="1"/>
  <c r="V1397" i="1"/>
  <c r="AT1397" i="1"/>
  <c r="Y1397" i="1"/>
  <c r="X1397" i="1"/>
  <c r="AX1394" i="1"/>
  <c r="AT1394" i="1"/>
  <c r="Y1394" i="1"/>
  <c r="AW1394" i="1"/>
  <c r="AU1394" i="1"/>
  <c r="X1394" i="1"/>
  <c r="AV1394" i="1"/>
  <c r="AQ1394" i="1"/>
  <c r="W1394" i="1"/>
  <c r="AS1394" i="1"/>
  <c r="AR1394" i="1"/>
  <c r="V1394" i="1"/>
  <c r="AX1390" i="1"/>
  <c r="AS1390" i="1"/>
  <c r="Y1390" i="1"/>
  <c r="AV1390" i="1"/>
  <c r="AT1390" i="1"/>
  <c r="X1390" i="1"/>
  <c r="AW1390" i="1"/>
  <c r="AR1390" i="1"/>
  <c r="W1390" i="1"/>
  <c r="AU1390" i="1"/>
  <c r="AQ1390" i="1"/>
  <c r="V1390" i="1"/>
  <c r="AS198" i="1"/>
  <c r="AW198" i="1"/>
  <c r="AQ198" i="1"/>
  <c r="V198" i="1"/>
  <c r="AU198" i="1"/>
  <c r="AT198" i="1"/>
  <c r="X198" i="1"/>
  <c r="AV198" i="1"/>
  <c r="AR198" i="1"/>
  <c r="W198" i="1"/>
  <c r="AT197" i="1"/>
  <c r="AW197" i="1"/>
  <c r="AS197" i="1"/>
  <c r="X197" i="1"/>
  <c r="AV197" i="1"/>
  <c r="AR197" i="1"/>
  <c r="W197" i="1"/>
  <c r="AU197" i="1"/>
  <c r="AQ197" i="1"/>
  <c r="V197" i="1"/>
  <c r="AV1384" i="1"/>
  <c r="AT1384" i="1"/>
  <c r="X1384" i="1"/>
  <c r="AX1384" i="1"/>
  <c r="AR1384" i="1"/>
  <c r="Y1384" i="1"/>
  <c r="AX193" i="1"/>
  <c r="AT193" i="1"/>
  <c r="Y193" i="1"/>
  <c r="AW193" i="1"/>
  <c r="AR193" i="1"/>
  <c r="X193" i="1"/>
  <c r="AV193" i="1"/>
  <c r="AQ193" i="1"/>
  <c r="W193" i="1"/>
  <c r="AU193" i="1"/>
  <c r="AS193" i="1"/>
  <c r="V193" i="1"/>
  <c r="AX1379" i="1"/>
  <c r="AS1379" i="1"/>
  <c r="Y1379" i="1"/>
  <c r="AW1379" i="1"/>
  <c r="AT1379" i="1"/>
  <c r="X1379" i="1"/>
  <c r="AU1379" i="1"/>
  <c r="AQ1379" i="1"/>
  <c r="W1379" i="1"/>
  <c r="AV1379" i="1"/>
  <c r="AR1379" i="1"/>
  <c r="V1379" i="1"/>
  <c r="AV1378" i="1"/>
  <c r="AQ1378" i="1"/>
  <c r="W1378" i="1"/>
  <c r="AS1378" i="1"/>
  <c r="AR1378" i="1"/>
  <c r="V1378" i="1"/>
  <c r="AX1378" i="1"/>
  <c r="AT1378" i="1"/>
  <c r="Y1378" i="1"/>
  <c r="AV189" i="1"/>
  <c r="AQ189" i="1"/>
  <c r="W189" i="1"/>
  <c r="AU189" i="1"/>
  <c r="V189" i="1"/>
  <c r="AS189" i="1"/>
  <c r="AT189" i="1"/>
  <c r="AV187" i="1"/>
  <c r="AT187" i="1"/>
  <c r="V187" i="1"/>
  <c r="Y187" i="1" s="1"/>
  <c r="AU187" i="1"/>
  <c r="AQ187" i="1"/>
  <c r="X187" i="1"/>
  <c r="AR187" i="1"/>
  <c r="AV1370" i="1"/>
  <c r="AQ1370" i="1"/>
  <c r="W1370" i="1"/>
  <c r="AX1370" i="1"/>
  <c r="AT1370" i="1"/>
  <c r="Y1370" i="1"/>
  <c r="AU681" i="1"/>
  <c r="Y681" i="1"/>
  <c r="W681" i="1"/>
  <c r="AV681" i="1"/>
  <c r="AS681" i="1"/>
  <c r="V681" i="1"/>
  <c r="AW681" i="1"/>
  <c r="X681" i="1"/>
  <c r="AT681" i="1"/>
  <c r="AR681" i="1"/>
  <c r="AX1367" i="1"/>
  <c r="AV1367" i="1"/>
  <c r="Y1367" i="1"/>
  <c r="AW1367" i="1"/>
  <c r="AT1367" i="1"/>
  <c r="X1367" i="1"/>
  <c r="AU1367" i="1"/>
  <c r="AR1367" i="1"/>
  <c r="W1367" i="1"/>
  <c r="AS1367" i="1"/>
  <c r="AQ1367" i="1"/>
  <c r="V1367" i="1"/>
  <c r="AU1363" i="1"/>
  <c r="AQ1363" i="1"/>
  <c r="W1363" i="1"/>
  <c r="AX1363" i="1"/>
  <c r="AS1363" i="1"/>
  <c r="Y1363" i="1"/>
  <c r="AV180" i="1"/>
  <c r="AR180" i="1"/>
  <c r="W180" i="1"/>
  <c r="AT180" i="1"/>
  <c r="AV176" i="1"/>
  <c r="AS176" i="1"/>
  <c r="W176" i="1"/>
  <c r="AU176" i="1"/>
  <c r="AX679" i="1"/>
  <c r="AR679" i="1"/>
  <c r="AQ679" i="1"/>
  <c r="AV1356" i="1"/>
  <c r="AT1356" i="1"/>
  <c r="X1356" i="1"/>
  <c r="AU1356" i="1"/>
  <c r="AQ1356" i="1"/>
  <c r="W1356" i="1"/>
  <c r="AS1356" i="1"/>
  <c r="AV170" i="1"/>
  <c r="AR170" i="1"/>
  <c r="X170" i="1"/>
  <c r="AU170" i="1"/>
  <c r="AQ170" i="1"/>
  <c r="W170" i="1"/>
  <c r="AS170" i="1"/>
  <c r="AV167" i="1"/>
  <c r="Y167" i="1"/>
  <c r="V167" i="1"/>
  <c r="AU167" i="1"/>
  <c r="AT167" i="1"/>
  <c r="X167" i="1"/>
  <c r="AX167" i="1"/>
  <c r="AR167" i="1"/>
  <c r="AQ167" i="1"/>
  <c r="AX1350" i="1"/>
  <c r="AS1350" i="1"/>
  <c r="Y1350" i="1"/>
  <c r="AW1350" i="1"/>
  <c r="AT1350" i="1"/>
  <c r="X1350" i="1"/>
  <c r="AV1350" i="1"/>
  <c r="AR1350" i="1"/>
  <c r="W1350" i="1"/>
  <c r="AU1350" i="1"/>
  <c r="AQ1350" i="1"/>
  <c r="V1350" i="1"/>
  <c r="AX1347" i="1"/>
  <c r="AS1347" i="1"/>
  <c r="Y1347" i="1"/>
  <c r="AW1347" i="1"/>
  <c r="AT1347" i="1"/>
  <c r="X1347" i="1"/>
  <c r="AU1347" i="1"/>
  <c r="AQ1347" i="1"/>
  <c r="W1347" i="1"/>
  <c r="AV1347" i="1"/>
  <c r="AR1347" i="1"/>
  <c r="V1347" i="1"/>
  <c r="AV19" i="1"/>
  <c r="AS19" i="1"/>
  <c r="V19" i="1"/>
  <c r="AU19" i="1"/>
  <c r="X19" i="1"/>
  <c r="AT19" i="1"/>
  <c r="AQ19" i="1"/>
  <c r="AX675" i="1"/>
  <c r="AR675" i="1"/>
  <c r="AQ675" i="1"/>
  <c r="AW675" i="1"/>
  <c r="AU675" i="1"/>
  <c r="W675" i="1"/>
  <c r="AV675" i="1"/>
  <c r="AS675" i="1"/>
  <c r="V675" i="1"/>
  <c r="AT675" i="1"/>
  <c r="Y675" i="1"/>
  <c r="X675" i="1"/>
  <c r="AV1340" i="1"/>
  <c r="AT1340" i="1"/>
  <c r="X1340" i="1"/>
  <c r="AX1340" i="1"/>
  <c r="AS1340" i="1"/>
  <c r="Y1340" i="1"/>
  <c r="AU673" i="1"/>
  <c r="AQ673" i="1"/>
  <c r="W673" i="1"/>
  <c r="AV673" i="1"/>
  <c r="AS673" i="1"/>
  <c r="V673" i="1"/>
  <c r="AX673" i="1"/>
  <c r="AT673" i="1"/>
  <c r="Y673" i="1"/>
  <c r="AT158" i="1"/>
  <c r="AW158" i="1"/>
  <c r="AS158" i="1"/>
  <c r="V158" i="1"/>
  <c r="AV158" i="1"/>
  <c r="AR158" i="1"/>
  <c r="X158" i="1"/>
  <c r="AU158" i="1"/>
  <c r="AQ158" i="1"/>
  <c r="W158" i="1"/>
  <c r="AX671" i="1"/>
  <c r="AR671" i="1"/>
  <c r="AQ671" i="1"/>
  <c r="AW671" i="1"/>
  <c r="AT671" i="1"/>
  <c r="W671" i="1"/>
  <c r="AV671" i="1"/>
  <c r="AS671" i="1"/>
  <c r="V671" i="1"/>
  <c r="AU671" i="1"/>
  <c r="Y671" i="1"/>
  <c r="X671" i="1"/>
  <c r="AW1329" i="1"/>
  <c r="AR1329" i="1"/>
  <c r="W1329" i="1"/>
  <c r="AV1329" i="1"/>
  <c r="AS1329" i="1"/>
  <c r="V1329" i="1"/>
  <c r="AT1329" i="1"/>
  <c r="X1329" i="1"/>
  <c r="AQ1329" i="1"/>
  <c r="AS1327" i="1"/>
  <c r="AQ1327" i="1"/>
  <c r="AW1327" i="1"/>
  <c r="AT1327" i="1"/>
  <c r="X1327" i="1"/>
  <c r="AU1327" i="1"/>
  <c r="W1327" i="1"/>
  <c r="AV1327" i="1"/>
  <c r="AR1327" i="1"/>
  <c r="V1327" i="1"/>
  <c r="AS154" i="1"/>
  <c r="AW154" i="1"/>
  <c r="AT154" i="1"/>
  <c r="V154" i="1"/>
  <c r="AV154" i="1"/>
  <c r="AR154" i="1"/>
  <c r="X154" i="1"/>
  <c r="AU154" i="1"/>
  <c r="AQ154" i="1"/>
  <c r="W154" i="1"/>
  <c r="AX150" i="1"/>
  <c r="AS150" i="1"/>
  <c r="Y150" i="1"/>
  <c r="AW150" i="1"/>
  <c r="AT150" i="1"/>
  <c r="V150" i="1"/>
  <c r="AU150" i="1"/>
  <c r="AQ150" i="1"/>
  <c r="X150" i="1"/>
  <c r="AV150" i="1"/>
  <c r="AR150" i="1"/>
  <c r="W150" i="1"/>
  <c r="AW1321" i="1"/>
  <c r="AR1321" i="1"/>
  <c r="W1321" i="1"/>
  <c r="AV1321" i="1"/>
  <c r="V1321" i="1"/>
  <c r="AT1321" i="1"/>
  <c r="AS1321" i="1"/>
  <c r="X1321" i="1"/>
  <c r="AU1321" i="1"/>
  <c r="AQ1321" i="1"/>
  <c r="AV147" i="1"/>
  <c r="AS147" i="1"/>
  <c r="V147" i="1"/>
  <c r="AU147" i="1"/>
  <c r="X147" i="1"/>
  <c r="AT147" i="1"/>
  <c r="AQ147" i="1"/>
  <c r="AV1314" i="1"/>
  <c r="AQ1314" i="1"/>
  <c r="W1314" i="1"/>
  <c r="AX1314" i="1"/>
  <c r="AT1314" i="1"/>
  <c r="Y1314" i="1"/>
  <c r="AW145" i="1"/>
  <c r="AR145" i="1"/>
  <c r="X145" i="1"/>
  <c r="AV145" i="1"/>
  <c r="AS145" i="1"/>
  <c r="W145" i="1"/>
  <c r="AU145" i="1"/>
  <c r="AQ145" i="1"/>
  <c r="V145" i="1"/>
  <c r="AT145" i="1"/>
  <c r="AV666" i="1"/>
  <c r="AR666" i="1"/>
  <c r="X666" i="1"/>
  <c r="AU666" i="1"/>
  <c r="AQ666" i="1"/>
  <c r="W666" i="1"/>
  <c r="AW666" i="1"/>
  <c r="V666" i="1"/>
  <c r="AS666" i="1"/>
  <c r="AT666" i="1"/>
  <c r="AX141" i="1"/>
  <c r="AT141" i="1"/>
  <c r="Y141" i="1"/>
  <c r="AW141" i="1"/>
  <c r="AS141" i="1"/>
  <c r="X141" i="1"/>
  <c r="AV141" i="1"/>
  <c r="AR141" i="1"/>
  <c r="W141" i="1"/>
  <c r="AU141" i="1"/>
  <c r="AQ141" i="1"/>
  <c r="V141" i="1"/>
  <c r="AR663" i="1"/>
  <c r="AQ663" i="1"/>
  <c r="AW663" i="1"/>
  <c r="AS663" i="1"/>
  <c r="W663" i="1"/>
  <c r="AV663" i="1"/>
  <c r="AT663" i="1"/>
  <c r="V663" i="1"/>
  <c r="X663" i="1"/>
  <c r="AU663" i="1"/>
  <c r="AV1306" i="1"/>
  <c r="AQ1306" i="1"/>
  <c r="W1306" i="1"/>
  <c r="AS1306" i="1"/>
  <c r="AR1306" i="1"/>
  <c r="V1306" i="1"/>
  <c r="AX1306" i="1"/>
  <c r="AT1306" i="1"/>
  <c r="Y1306" i="1"/>
  <c r="AV137" i="1"/>
  <c r="Y137" i="1"/>
  <c r="W137" i="1"/>
  <c r="AU137" i="1"/>
  <c r="AS137" i="1"/>
  <c r="V137" i="1"/>
  <c r="AX137" i="1"/>
  <c r="AT137" i="1"/>
  <c r="AQ137" i="1"/>
  <c r="AV135" i="1"/>
  <c r="V135" i="1"/>
  <c r="AU135" i="1"/>
  <c r="AQ135" i="1"/>
  <c r="X135" i="1"/>
  <c r="AR135" i="1"/>
  <c r="AT135" i="1"/>
  <c r="AW1300" i="1"/>
  <c r="AR1300" i="1"/>
  <c r="V1300" i="1"/>
  <c r="AV1300" i="1"/>
  <c r="AT1300" i="1"/>
  <c r="X1300" i="1"/>
  <c r="AU1300" i="1"/>
  <c r="AQ1300" i="1"/>
  <c r="W1300" i="1"/>
  <c r="AS1300" i="1"/>
  <c r="AV132" i="1"/>
  <c r="AR132" i="1"/>
  <c r="W132" i="1"/>
  <c r="AU132" i="1"/>
  <c r="AQ132" i="1"/>
  <c r="V132" i="1"/>
  <c r="AT132" i="1"/>
  <c r="AU130" i="1"/>
  <c r="AQ130" i="1"/>
  <c r="X130" i="1"/>
  <c r="AW130" i="1"/>
  <c r="AS130" i="1"/>
  <c r="AV1291" i="1"/>
  <c r="Y1291" i="1"/>
  <c r="W1291" i="1"/>
  <c r="AX1291" i="1"/>
  <c r="AS1291" i="1"/>
  <c r="AQ1291" i="1"/>
  <c r="AW1290" i="1"/>
  <c r="AU1290" i="1"/>
  <c r="X1290" i="1"/>
  <c r="AV1290" i="1"/>
  <c r="AQ1290" i="1"/>
  <c r="W1290" i="1"/>
  <c r="AS1290" i="1"/>
  <c r="AR1290" i="1"/>
  <c r="V1290" i="1"/>
  <c r="AX1290" i="1"/>
  <c r="AT1290" i="1"/>
  <c r="Y1290" i="1"/>
  <c r="AW1286" i="1"/>
  <c r="AT1286" i="1"/>
  <c r="X1286" i="1"/>
  <c r="AV1286" i="1"/>
  <c r="AR1286" i="1"/>
  <c r="W1286" i="1"/>
  <c r="AU1286" i="1"/>
  <c r="AQ1286" i="1"/>
  <c r="V1286" i="1"/>
  <c r="AS1286" i="1"/>
  <c r="Y1286" i="1"/>
  <c r="AW127" i="1"/>
  <c r="AT127" i="1"/>
  <c r="W127" i="1"/>
  <c r="AV127" i="1"/>
  <c r="AS127" i="1"/>
  <c r="V127" i="1"/>
  <c r="AU127" i="1"/>
  <c r="X127" i="1"/>
  <c r="AQ127" i="1"/>
  <c r="AS125" i="1"/>
  <c r="AW125" i="1"/>
  <c r="AT125" i="1"/>
  <c r="X125" i="1"/>
  <c r="AV125" i="1"/>
  <c r="AR125" i="1"/>
  <c r="W125" i="1"/>
  <c r="AU125" i="1"/>
  <c r="AQ125" i="1"/>
  <c r="V125" i="1"/>
  <c r="AU1279" i="1"/>
  <c r="W1279" i="1"/>
  <c r="AS1279" i="1"/>
  <c r="AQ1279" i="1"/>
  <c r="AV1277" i="1"/>
  <c r="AU1277" i="1"/>
  <c r="V1277" i="1"/>
  <c r="AX1277" i="1"/>
  <c r="AS1277" i="1"/>
  <c r="AQ1277" i="1"/>
  <c r="AV1275" i="1"/>
  <c r="W1275" i="1"/>
  <c r="AU1275" i="1"/>
  <c r="AQ1275" i="1"/>
  <c r="V1275" i="1"/>
  <c r="AS1275" i="1"/>
  <c r="AR1275" i="1"/>
  <c r="AV1272" i="1"/>
  <c r="AT1272" i="1"/>
  <c r="X1272" i="1"/>
  <c r="AU1272" i="1"/>
  <c r="AQ1272" i="1"/>
  <c r="W1272" i="1"/>
  <c r="AX1272" i="1"/>
  <c r="AR1272" i="1"/>
  <c r="Y1272" i="1"/>
  <c r="AV1269" i="1"/>
  <c r="AR1269" i="1"/>
  <c r="V1269" i="1"/>
  <c r="AT1269" i="1"/>
  <c r="Y1269" i="1"/>
  <c r="X1269" i="1"/>
  <c r="AX1269" i="1"/>
  <c r="AU1269" i="1"/>
  <c r="AQ1269" i="1"/>
  <c r="AW119" i="1"/>
  <c r="AS119" i="1"/>
  <c r="W119" i="1"/>
  <c r="AV119" i="1"/>
  <c r="AT119" i="1"/>
  <c r="V119" i="1"/>
  <c r="AU119" i="1"/>
  <c r="X119" i="1"/>
  <c r="AR119" i="1"/>
  <c r="AW1264" i="1"/>
  <c r="AS1264" i="1"/>
  <c r="V1264" i="1"/>
  <c r="AV1264" i="1"/>
  <c r="AT1264" i="1"/>
  <c r="X1264" i="1"/>
  <c r="AU1264" i="1"/>
  <c r="AQ1264" i="1"/>
  <c r="W1264" i="1"/>
  <c r="AX1264" i="1"/>
  <c r="AR1264" i="1"/>
  <c r="Y1264" i="1"/>
  <c r="AV655" i="1"/>
  <c r="AS655" i="1"/>
  <c r="V655" i="1"/>
  <c r="AU655" i="1"/>
  <c r="Y655" i="1"/>
  <c r="X655" i="1"/>
  <c r="AW655" i="1"/>
  <c r="W655" i="1"/>
  <c r="AR655" i="1"/>
  <c r="AT655" i="1"/>
  <c r="AV113" i="1"/>
  <c r="AS113" i="1"/>
  <c r="W113" i="1"/>
  <c r="AT113" i="1"/>
  <c r="AV1261" i="1"/>
  <c r="AU1261" i="1"/>
  <c r="V1261" i="1"/>
  <c r="AX1261" i="1"/>
  <c r="AS1261" i="1"/>
  <c r="AQ1261" i="1"/>
  <c r="AV1258" i="1"/>
  <c r="AQ1258" i="1"/>
  <c r="W1258" i="1"/>
  <c r="AX1258" i="1"/>
  <c r="AT1258" i="1"/>
  <c r="Y1258" i="1"/>
  <c r="AV108" i="1"/>
  <c r="AR108" i="1"/>
  <c r="W108" i="1"/>
  <c r="AU108" i="1"/>
  <c r="AX104" i="1"/>
  <c r="AU104" i="1"/>
  <c r="Y104" i="1"/>
  <c r="AW104" i="1"/>
  <c r="AS104" i="1"/>
  <c r="X104" i="1"/>
  <c r="AV104" i="1"/>
  <c r="AR104" i="1"/>
  <c r="W104" i="1"/>
  <c r="AT104" i="1"/>
  <c r="AQ104" i="1"/>
  <c r="V104" i="1"/>
  <c r="AW654" i="1"/>
  <c r="AT654" i="1"/>
  <c r="Y654" i="1"/>
  <c r="AV1249" i="1"/>
  <c r="AS1249" i="1"/>
  <c r="V1249" i="1"/>
  <c r="AX1249" i="1"/>
  <c r="AU1249" i="1"/>
  <c r="AQ1249" i="1"/>
  <c r="AX1245" i="1"/>
  <c r="AS1245" i="1"/>
  <c r="AQ1245" i="1"/>
  <c r="AW1245" i="1"/>
  <c r="AR1245" i="1"/>
  <c r="W1245" i="1"/>
  <c r="AV1245" i="1"/>
  <c r="Y1245" i="1"/>
  <c r="V1245" i="1"/>
  <c r="AT1245" i="1"/>
  <c r="AU1245" i="1"/>
  <c r="X1245" i="1"/>
  <c r="AX1241" i="1"/>
  <c r="AU1241" i="1"/>
  <c r="AQ1241" i="1"/>
  <c r="AW1241" i="1"/>
  <c r="AR1241" i="1"/>
  <c r="W1241" i="1"/>
  <c r="AV1241" i="1"/>
  <c r="AS1241" i="1"/>
  <c r="V1241" i="1"/>
  <c r="AT1241" i="1"/>
  <c r="Y1241" i="1"/>
  <c r="X1241" i="1"/>
  <c r="AT101" i="1"/>
  <c r="AW101" i="1"/>
  <c r="AS101" i="1"/>
  <c r="X101" i="1"/>
  <c r="AV101" i="1"/>
  <c r="AR101" i="1"/>
  <c r="W101" i="1"/>
  <c r="AU101" i="1"/>
  <c r="AQ101" i="1"/>
  <c r="V101" i="1"/>
  <c r="AX1235" i="1"/>
  <c r="AS1235" i="1"/>
  <c r="AR1235" i="1"/>
  <c r="AW1235" i="1"/>
  <c r="AT1235" i="1"/>
  <c r="X1235" i="1"/>
  <c r="AU1235" i="1"/>
  <c r="Y1235" i="1"/>
  <c r="W1235" i="1"/>
  <c r="AV1235" i="1"/>
  <c r="AQ1235" i="1"/>
  <c r="V1235" i="1"/>
  <c r="AV99" i="1"/>
  <c r="AS99" i="1"/>
  <c r="V99" i="1"/>
  <c r="AT99" i="1"/>
  <c r="AQ99" i="1"/>
  <c r="AU1231" i="1"/>
  <c r="Y1231" i="1"/>
  <c r="W1231" i="1"/>
  <c r="AV1231" i="1"/>
  <c r="AR1231" i="1"/>
  <c r="V1231" i="1"/>
  <c r="AX1231" i="1"/>
  <c r="AS1231" i="1"/>
  <c r="AQ1231" i="1"/>
  <c r="AV96" i="1"/>
  <c r="AS96" i="1"/>
  <c r="W96" i="1"/>
  <c r="AT96" i="1"/>
  <c r="AQ96" i="1"/>
  <c r="V96" i="1"/>
  <c r="AU96" i="1"/>
  <c r="AV93" i="1"/>
  <c r="AQ93" i="1"/>
  <c r="W93" i="1"/>
  <c r="AU93" i="1"/>
  <c r="V93" i="1"/>
  <c r="AS93" i="1"/>
  <c r="AR93" i="1"/>
  <c r="AV92" i="1"/>
  <c r="AR92" i="1"/>
  <c r="W92" i="1"/>
  <c r="AU92" i="1"/>
  <c r="AW91" i="1"/>
  <c r="AS91" i="1"/>
  <c r="W91" i="1"/>
  <c r="AV91" i="1"/>
  <c r="AT91" i="1"/>
  <c r="V91" i="1"/>
  <c r="AU91" i="1"/>
  <c r="AQ91" i="1"/>
  <c r="X91" i="1"/>
  <c r="AR91" i="1"/>
  <c r="AW1220" i="1"/>
  <c r="AR1220" i="1"/>
  <c r="V1220" i="1"/>
  <c r="AV1220" i="1"/>
  <c r="AT1220" i="1"/>
  <c r="X1220" i="1"/>
  <c r="AU1220" i="1"/>
  <c r="AQ1220" i="1"/>
  <c r="W1220" i="1"/>
  <c r="AV87" i="1"/>
  <c r="AT87" i="1"/>
  <c r="V87" i="1"/>
  <c r="AU87" i="1"/>
  <c r="Y87" i="1"/>
  <c r="X87" i="1"/>
  <c r="AX87" i="1"/>
  <c r="AR87" i="1"/>
  <c r="AQ87" i="1"/>
  <c r="AW1215" i="1"/>
  <c r="AT1215" i="1"/>
  <c r="X1215" i="1"/>
  <c r="AU1215" i="1"/>
  <c r="Y1215" i="1"/>
  <c r="W1215" i="1"/>
  <c r="AV1215" i="1"/>
  <c r="AR1215" i="1"/>
  <c r="V1215" i="1"/>
  <c r="AX1215" i="1"/>
  <c r="AS1215" i="1"/>
  <c r="AQ1215" i="1"/>
  <c r="AX86" i="1"/>
  <c r="AS86" i="1"/>
  <c r="Y86" i="1"/>
  <c r="AW86" i="1"/>
  <c r="AT86" i="1"/>
  <c r="V86" i="1"/>
  <c r="AU86" i="1"/>
  <c r="AQ86" i="1"/>
  <c r="X86" i="1"/>
  <c r="AV86" i="1"/>
  <c r="AR86" i="1"/>
  <c r="W86" i="1"/>
  <c r="AV1212" i="1"/>
  <c r="AT1212" i="1"/>
  <c r="X1212" i="1"/>
  <c r="AX1212" i="1"/>
  <c r="AS1212" i="1"/>
  <c r="Y1212" i="1"/>
  <c r="AV1208" i="1"/>
  <c r="AT1208" i="1"/>
  <c r="X1208" i="1"/>
  <c r="AR1208" i="1"/>
  <c r="AV1204" i="1"/>
  <c r="AT1204" i="1"/>
  <c r="X1204" i="1"/>
  <c r="AX1204" i="1"/>
  <c r="AS1204" i="1"/>
  <c r="Y1204" i="1"/>
  <c r="AX646" i="1"/>
  <c r="AS646" i="1"/>
  <c r="Y646" i="1"/>
  <c r="AX1199" i="1"/>
  <c r="AS1199" i="1"/>
  <c r="AQ1199" i="1"/>
  <c r="AW1199" i="1"/>
  <c r="AT1199" i="1"/>
  <c r="X1199" i="1"/>
  <c r="AU1199" i="1"/>
  <c r="Y1199" i="1"/>
  <c r="W1199" i="1"/>
  <c r="AV1199" i="1"/>
  <c r="AR1199" i="1"/>
  <c r="V1199" i="1"/>
  <c r="AS1195" i="1"/>
  <c r="AQ1195" i="1"/>
  <c r="AW1195" i="1"/>
  <c r="AT1195" i="1"/>
  <c r="X1195" i="1"/>
  <c r="AV1195" i="1"/>
  <c r="W1195" i="1"/>
  <c r="AU1195" i="1"/>
  <c r="AR1195" i="1"/>
  <c r="V1195" i="1"/>
  <c r="AX1191" i="1"/>
  <c r="AT1191" i="1"/>
  <c r="AQ1191" i="1"/>
  <c r="AW1191" i="1"/>
  <c r="Y1191" i="1"/>
  <c r="X1191" i="1"/>
  <c r="AU1191" i="1"/>
  <c r="AR1191" i="1"/>
  <c r="W1191" i="1"/>
  <c r="AS1191" i="1"/>
  <c r="AV1191" i="1"/>
  <c r="V1191" i="1"/>
  <c r="AV1188" i="1"/>
  <c r="AT1188" i="1"/>
  <c r="X1188" i="1"/>
  <c r="AS1188" i="1"/>
  <c r="AS1183" i="1"/>
  <c r="AQ1183" i="1"/>
  <c r="AW1183" i="1"/>
  <c r="AT1183" i="1"/>
  <c r="X1183" i="1"/>
  <c r="AU1183" i="1"/>
  <c r="W1183" i="1"/>
  <c r="AV1183" i="1"/>
  <c r="AR1183" i="1"/>
  <c r="V1183" i="1"/>
  <c r="AV1181" i="1"/>
  <c r="V1181" i="1"/>
  <c r="AT1181" i="1"/>
  <c r="AU1181" i="1"/>
  <c r="X1181" i="1"/>
  <c r="AS1181" i="1"/>
  <c r="AQ1181" i="1"/>
  <c r="AV1177" i="1"/>
  <c r="AS1177" i="1"/>
  <c r="V1177" i="1"/>
  <c r="Y1177" i="1" s="1"/>
  <c r="AT1177" i="1"/>
  <c r="X1177" i="1"/>
  <c r="AU1177" i="1"/>
  <c r="AQ1177" i="1"/>
  <c r="AV1173" i="1"/>
  <c r="AR1173" i="1"/>
  <c r="V1173" i="1"/>
  <c r="AT1173" i="1"/>
  <c r="X1173" i="1"/>
  <c r="AU1173" i="1"/>
  <c r="AQ1173" i="1"/>
  <c r="AV1168" i="1"/>
  <c r="AT1168" i="1"/>
  <c r="X1168" i="1"/>
  <c r="AX1168" i="1"/>
  <c r="AR1168" i="1"/>
  <c r="Y1168" i="1"/>
  <c r="AV1166" i="1"/>
  <c r="AW1166" i="1"/>
  <c r="X1166" i="1"/>
  <c r="AU1166" i="1"/>
  <c r="AR1166" i="1"/>
  <c r="W1166" i="1"/>
  <c r="AS1166" i="1"/>
  <c r="AQ1166" i="1"/>
  <c r="V1166" i="1"/>
  <c r="AT1166" i="1"/>
  <c r="Y1166" i="1"/>
  <c r="AW1162" i="1"/>
  <c r="AU1162" i="1"/>
  <c r="X1162" i="1"/>
  <c r="AV1162" i="1"/>
  <c r="AQ1162" i="1"/>
  <c r="W1162" i="1"/>
  <c r="AS1162" i="1"/>
  <c r="AR1162" i="1"/>
  <c r="V1162" i="1"/>
  <c r="AW1158" i="1"/>
  <c r="AT1158" i="1"/>
  <c r="X1158" i="1"/>
  <c r="AV1158" i="1"/>
  <c r="AR1158" i="1"/>
  <c r="W1158" i="1"/>
  <c r="AU1158" i="1"/>
  <c r="AQ1158" i="1"/>
  <c r="V1158" i="1"/>
  <c r="AX1158" i="1"/>
  <c r="AS1158" i="1"/>
  <c r="AW1154" i="1"/>
  <c r="AU1154" i="1"/>
  <c r="X1154" i="1"/>
  <c r="AV1154" i="1"/>
  <c r="AQ1154" i="1"/>
  <c r="W1154" i="1"/>
  <c r="AS1154" i="1"/>
  <c r="AR1154" i="1"/>
  <c r="V1154" i="1"/>
  <c r="AX1154" i="1"/>
  <c r="AT1154" i="1"/>
  <c r="Y1154" i="1"/>
  <c r="AW1150" i="1"/>
  <c r="AT1150" i="1"/>
  <c r="X1150" i="1"/>
  <c r="AV1150" i="1"/>
  <c r="AR1150" i="1"/>
  <c r="W1150" i="1"/>
  <c r="AU1150" i="1"/>
  <c r="AQ1150" i="1"/>
  <c r="V1150" i="1"/>
  <c r="AS1150" i="1"/>
  <c r="Y1150" i="1"/>
  <c r="AX1147" i="1"/>
  <c r="AR1147" i="1"/>
  <c r="AQ1147" i="1"/>
  <c r="AW1147" i="1"/>
  <c r="AS1147" i="1"/>
  <c r="X1147" i="1"/>
  <c r="AV1147" i="1"/>
  <c r="AT1147" i="1"/>
  <c r="W1147" i="1"/>
  <c r="AU1147" i="1"/>
  <c r="Y1147" i="1"/>
  <c r="V1147" i="1"/>
  <c r="AV1144" i="1"/>
  <c r="AQ1144" i="1"/>
  <c r="X1144" i="1"/>
  <c r="AX1144" i="1"/>
  <c r="AS1144" i="1"/>
  <c r="Y1144" i="1"/>
  <c r="AV1141" i="1"/>
  <c r="AR1141" i="1"/>
  <c r="V1141" i="1"/>
  <c r="AU1141" i="1"/>
  <c r="Y1141" i="1"/>
  <c r="X1141" i="1"/>
  <c r="AX1141" i="1"/>
  <c r="AT1141" i="1"/>
  <c r="AQ1141" i="1"/>
  <c r="AV1137" i="1"/>
  <c r="AR1137" i="1"/>
  <c r="V1137" i="1"/>
  <c r="AU1137" i="1"/>
  <c r="Y1137" i="1"/>
  <c r="X1137" i="1"/>
  <c r="AX1137" i="1"/>
  <c r="AT1137" i="1"/>
  <c r="AQ1137" i="1"/>
  <c r="AV1133" i="1"/>
  <c r="Y1133" i="1"/>
  <c r="V1133" i="1"/>
  <c r="AU1133" i="1"/>
  <c r="AR1133" i="1"/>
  <c r="X1133" i="1"/>
  <c r="AX1133" i="1"/>
  <c r="AT1133" i="1"/>
  <c r="AQ1133" i="1"/>
  <c r="AW1130" i="1"/>
  <c r="AT1130" i="1"/>
  <c r="X1130" i="1"/>
  <c r="AU1130" i="1"/>
  <c r="AR1130" i="1"/>
  <c r="W1130" i="1"/>
  <c r="AV1130" i="1"/>
  <c r="AQ1130" i="1"/>
  <c r="V1130" i="1"/>
  <c r="Y1130" i="1"/>
  <c r="AX1130" i="1"/>
  <c r="AX1127" i="1"/>
  <c r="AS1127" i="1"/>
  <c r="AQ1127" i="1"/>
  <c r="AW1127" i="1"/>
  <c r="AV1127" i="1"/>
  <c r="X1127" i="1"/>
  <c r="AU1127" i="1"/>
  <c r="AT1127" i="1"/>
  <c r="W1127" i="1"/>
  <c r="AR1127" i="1"/>
  <c r="Y1127" i="1"/>
  <c r="V1127" i="1"/>
  <c r="AX1123" i="1"/>
  <c r="AR1123" i="1"/>
  <c r="AQ1123" i="1"/>
  <c r="AW1123" i="1"/>
  <c r="AS1123" i="1"/>
  <c r="X1123" i="1"/>
  <c r="AU1123" i="1"/>
  <c r="AT1123" i="1"/>
  <c r="W1123" i="1"/>
  <c r="AV1123" i="1"/>
  <c r="Y1123" i="1"/>
  <c r="V1123" i="1"/>
  <c r="AS1119" i="1"/>
  <c r="AQ1119" i="1"/>
  <c r="AW1119" i="1"/>
  <c r="AU1119" i="1"/>
  <c r="X1119" i="1"/>
  <c r="AV1119" i="1"/>
  <c r="AT1119" i="1"/>
  <c r="W1119" i="1"/>
  <c r="AR1119" i="1"/>
  <c r="V1119" i="1"/>
  <c r="AX629" i="1"/>
  <c r="AT629" i="1"/>
  <c r="Y629" i="1"/>
  <c r="AW629" i="1"/>
  <c r="AS629" i="1"/>
  <c r="X629" i="1"/>
  <c r="AV629" i="1"/>
  <c r="AR629" i="1"/>
  <c r="W629" i="1"/>
  <c r="AU629" i="1"/>
  <c r="AQ629" i="1"/>
  <c r="V629" i="1"/>
  <c r="AV1112" i="1"/>
  <c r="AQ1112" i="1"/>
  <c r="X1112" i="1"/>
  <c r="AX1112" i="1"/>
  <c r="AS1112" i="1"/>
  <c r="Y1112" i="1"/>
  <c r="AV1109" i="1"/>
  <c r="AR1109" i="1"/>
  <c r="V1109" i="1"/>
  <c r="AU1109" i="1"/>
  <c r="Y1109" i="1"/>
  <c r="X1109" i="1"/>
  <c r="AX1109" i="1"/>
  <c r="AT1109" i="1"/>
  <c r="AQ1109" i="1"/>
  <c r="AW1106" i="1"/>
  <c r="AT1106" i="1"/>
  <c r="X1106" i="1"/>
  <c r="AU1106" i="1"/>
  <c r="AQ1106" i="1"/>
  <c r="W1106" i="1"/>
  <c r="AV1106" i="1"/>
  <c r="AR1106" i="1"/>
  <c r="V1106" i="1"/>
  <c r="AX1106" i="1"/>
  <c r="AS1106" i="1"/>
  <c r="Y1106" i="1"/>
  <c r="AX1103" i="1"/>
  <c r="AU1103" i="1"/>
  <c r="AQ1103" i="1"/>
  <c r="AW1103" i="1"/>
  <c r="AS1103" i="1"/>
  <c r="X1103" i="1"/>
  <c r="AV1103" i="1"/>
  <c r="AT1103" i="1"/>
  <c r="W1103" i="1"/>
  <c r="AR1103" i="1"/>
  <c r="Y1103" i="1"/>
  <c r="V1103" i="1"/>
  <c r="AV1101" i="1"/>
  <c r="V1101" i="1"/>
  <c r="AU1101" i="1"/>
  <c r="AQ1101" i="1"/>
  <c r="X1101" i="1"/>
  <c r="AT1101" i="1"/>
  <c r="AR1101" i="1"/>
  <c r="AV1097" i="1"/>
  <c r="Y1097" i="1"/>
  <c r="V1097" i="1"/>
  <c r="AT1097" i="1"/>
  <c r="AS1097" i="1"/>
  <c r="X1097" i="1"/>
  <c r="AX1097" i="1"/>
  <c r="AR1097" i="1"/>
  <c r="AQ1097" i="1"/>
  <c r="AW1094" i="1"/>
  <c r="AT1094" i="1"/>
  <c r="X1094" i="1"/>
  <c r="AU1094" i="1"/>
  <c r="AR1094" i="1"/>
  <c r="W1094" i="1"/>
  <c r="AV1094" i="1"/>
  <c r="AQ1094" i="1"/>
  <c r="V1094" i="1"/>
  <c r="AX1094" i="1"/>
  <c r="AS1094" i="1"/>
  <c r="AX1091" i="1"/>
  <c r="AT1091" i="1"/>
  <c r="AQ1091" i="1"/>
  <c r="AW1091" i="1"/>
  <c r="AR1091" i="1"/>
  <c r="X1091" i="1"/>
  <c r="AU1091" i="1"/>
  <c r="AS1091" i="1"/>
  <c r="W1091" i="1"/>
  <c r="AV1091" i="1"/>
  <c r="Y1091" i="1"/>
  <c r="V1091" i="1"/>
  <c r="AV619" i="1"/>
  <c r="AU619" i="1"/>
  <c r="V619" i="1"/>
  <c r="AR619" i="1"/>
  <c r="AQ619" i="1"/>
  <c r="X619" i="1"/>
  <c r="AX619" i="1"/>
  <c r="AS619" i="1"/>
  <c r="Y619" i="1"/>
  <c r="AX617" i="1"/>
  <c r="AT617" i="1"/>
  <c r="AQ617" i="1"/>
  <c r="AW617" i="1"/>
  <c r="AR617" i="1"/>
  <c r="X617" i="1"/>
  <c r="AV617" i="1"/>
  <c r="Y617" i="1"/>
  <c r="W617" i="1"/>
  <c r="AU617" i="1"/>
  <c r="AS617" i="1"/>
  <c r="V617" i="1"/>
  <c r="AV1084" i="1"/>
  <c r="AR1084" i="1"/>
  <c r="X1084" i="1"/>
  <c r="AX1084" i="1"/>
  <c r="AT1084" i="1"/>
  <c r="Y1084" i="1"/>
  <c r="AU1082" i="1"/>
  <c r="AT1082" i="1"/>
  <c r="X1082" i="1"/>
  <c r="AV1082" i="1"/>
  <c r="AR1082" i="1"/>
  <c r="W1082" i="1"/>
  <c r="AW1082" i="1"/>
  <c r="AQ1082" i="1"/>
  <c r="V1082" i="1"/>
  <c r="Y1082" i="1"/>
  <c r="AX1082" i="1"/>
  <c r="AW1078" i="1"/>
  <c r="AT1078" i="1"/>
  <c r="X1078" i="1"/>
  <c r="AU1078" i="1"/>
  <c r="AQ1078" i="1"/>
  <c r="W1078" i="1"/>
  <c r="AV1078" i="1"/>
  <c r="AR1078" i="1"/>
  <c r="V1078" i="1"/>
  <c r="AS1078" i="1"/>
  <c r="AV1073" i="1"/>
  <c r="AR1073" i="1"/>
  <c r="V1073" i="1"/>
  <c r="AU1073" i="1"/>
  <c r="Y1073" i="1"/>
  <c r="X1073" i="1"/>
  <c r="AX1073" i="1"/>
  <c r="AT1073" i="1"/>
  <c r="AQ1073" i="1"/>
  <c r="AW1070" i="1"/>
  <c r="AS1070" i="1"/>
  <c r="X1070" i="1"/>
  <c r="AU1070" i="1"/>
  <c r="AR1070" i="1"/>
  <c r="W1070" i="1"/>
  <c r="AV1070" i="1"/>
  <c r="AQ1070" i="1"/>
  <c r="V1070" i="1"/>
  <c r="AT1070" i="1"/>
  <c r="Y1070" i="1"/>
  <c r="AU1066" i="1"/>
  <c r="AT1066" i="1"/>
  <c r="X1066" i="1"/>
  <c r="AW1066" i="1"/>
  <c r="AR1066" i="1"/>
  <c r="W1066" i="1"/>
  <c r="AV1066" i="1"/>
  <c r="AQ1066" i="1"/>
  <c r="V1066" i="1"/>
  <c r="Y1066" i="1"/>
  <c r="AX1066" i="1"/>
  <c r="AX1063" i="1"/>
  <c r="AS1063" i="1"/>
  <c r="AQ1063" i="1"/>
  <c r="AW1063" i="1"/>
  <c r="Y1063" i="1"/>
  <c r="X1063" i="1"/>
  <c r="AU1063" i="1"/>
  <c r="AV1063" i="1"/>
  <c r="W1063" i="1"/>
  <c r="AR1063" i="1"/>
  <c r="AT1063" i="1"/>
  <c r="V1063" i="1"/>
  <c r="AV1057" i="1"/>
  <c r="AR1057" i="1"/>
  <c r="V1057" i="1"/>
  <c r="AU1057" i="1"/>
  <c r="Y1057" i="1"/>
  <c r="X1057" i="1"/>
  <c r="AX1057" i="1"/>
  <c r="AT1057" i="1"/>
  <c r="AQ1057" i="1"/>
  <c r="AX610" i="1"/>
  <c r="AS610" i="1"/>
  <c r="Y610" i="1"/>
  <c r="AX1051" i="1"/>
  <c r="AS1051" i="1"/>
  <c r="AQ1051" i="1"/>
  <c r="AW1051" i="1"/>
  <c r="AU1051" i="1"/>
  <c r="X1051" i="1"/>
  <c r="AV1051" i="1"/>
  <c r="AT1051" i="1"/>
  <c r="W1051" i="1"/>
  <c r="AR1051" i="1"/>
  <c r="Y1051" i="1"/>
  <c r="V1051" i="1"/>
  <c r="AX1047" i="1"/>
  <c r="AS1047" i="1"/>
  <c r="AQ1047" i="1"/>
  <c r="AW1047" i="1"/>
  <c r="AT1047" i="1"/>
  <c r="X1047" i="1"/>
  <c r="AU1047" i="1"/>
  <c r="AV1047" i="1"/>
  <c r="W1047" i="1"/>
  <c r="AR1047" i="1"/>
  <c r="Y1047" i="1"/>
  <c r="V1047" i="1"/>
  <c r="AV1044" i="1"/>
  <c r="AU1044" i="1"/>
  <c r="X1044" i="1"/>
  <c r="AX1044" i="1"/>
  <c r="AS1044" i="1"/>
  <c r="Y1044" i="1"/>
  <c r="AV1040" i="1"/>
  <c r="AS1040" i="1"/>
  <c r="X1040" i="1"/>
  <c r="AX1040" i="1"/>
  <c r="AR1040" i="1"/>
  <c r="Y1040" i="1"/>
  <c r="AV608" i="1"/>
  <c r="AS608" i="1"/>
  <c r="W608" i="1"/>
  <c r="AT608" i="1"/>
  <c r="AQ608" i="1"/>
  <c r="V608" i="1"/>
  <c r="AR608" i="1"/>
  <c r="AX608" i="1"/>
  <c r="Y608" i="1"/>
  <c r="AW608" i="1"/>
  <c r="X608" i="1"/>
  <c r="AV1032" i="1"/>
  <c r="AR1032" i="1"/>
  <c r="X1032" i="1"/>
  <c r="AX1032" i="1"/>
  <c r="AU1032" i="1"/>
  <c r="Y1032" i="1"/>
  <c r="AV1028" i="1"/>
  <c r="AR1028" i="1"/>
  <c r="X1028" i="1"/>
  <c r="AX1028" i="1"/>
  <c r="AU1028" i="1"/>
  <c r="Y1028" i="1"/>
  <c r="AV1025" i="1"/>
  <c r="AR1025" i="1"/>
  <c r="V1025" i="1"/>
  <c r="AU1025" i="1"/>
  <c r="Y1025" i="1"/>
  <c r="X1025" i="1"/>
  <c r="AX1025" i="1"/>
  <c r="AT1025" i="1"/>
  <c r="AQ1025" i="1"/>
  <c r="AV1021" i="1"/>
  <c r="AR1021" i="1"/>
  <c r="V1021" i="1"/>
  <c r="AU1021" i="1"/>
  <c r="X1021" i="1"/>
  <c r="AS1021" i="1"/>
  <c r="AQ1021" i="1"/>
  <c r="AV1016" i="1"/>
  <c r="AQ1016" i="1"/>
  <c r="W1016" i="1"/>
  <c r="AU1016" i="1"/>
  <c r="AV1013" i="1"/>
  <c r="AR1013" i="1"/>
  <c r="W1013" i="1"/>
  <c r="AU1013" i="1"/>
  <c r="AQ1013" i="1"/>
  <c r="V1013" i="1"/>
  <c r="AX1013" i="1"/>
  <c r="AT1013" i="1"/>
  <c r="Y1013" i="1"/>
  <c r="AV1009" i="1"/>
  <c r="AR1009" i="1"/>
  <c r="W1009" i="1"/>
  <c r="AU1009" i="1"/>
  <c r="AQ1009" i="1"/>
  <c r="V1009" i="1"/>
  <c r="AX1009" i="1"/>
  <c r="AT1009" i="1"/>
  <c r="Y1009" i="1"/>
  <c r="AW1006" i="1"/>
  <c r="AS1006" i="1"/>
  <c r="V1006" i="1"/>
  <c r="AU1006" i="1"/>
  <c r="AR1006" i="1"/>
  <c r="X1006" i="1"/>
  <c r="AV1006" i="1"/>
  <c r="AQ1006" i="1"/>
  <c r="W1006" i="1"/>
  <c r="AT1006" i="1"/>
  <c r="AX534" i="1"/>
  <c r="AS534" i="1"/>
  <c r="Y534" i="1"/>
  <c r="AW534" i="1"/>
  <c r="AT534" i="1"/>
  <c r="V534" i="1"/>
  <c r="AU534" i="1"/>
  <c r="AQ534" i="1"/>
  <c r="X534" i="1"/>
  <c r="AV534" i="1"/>
  <c r="AR534" i="1"/>
  <c r="W534" i="1"/>
  <c r="AX999" i="1"/>
  <c r="AS999" i="1"/>
  <c r="AT999" i="1"/>
  <c r="AW999" i="1"/>
  <c r="AV999" i="1"/>
  <c r="W999" i="1"/>
  <c r="AU999" i="1"/>
  <c r="Y999" i="1"/>
  <c r="V999" i="1"/>
  <c r="AR999" i="1"/>
  <c r="AQ999" i="1"/>
  <c r="X999" i="1"/>
  <c r="AV603" i="1"/>
  <c r="AT603" i="1"/>
  <c r="V603" i="1"/>
  <c r="AR603" i="1"/>
  <c r="AQ603" i="1"/>
  <c r="X603" i="1"/>
  <c r="AX603" i="1"/>
  <c r="AS603" i="1"/>
  <c r="Y603" i="1"/>
  <c r="AV993" i="1"/>
  <c r="AS993" i="1"/>
  <c r="W993" i="1"/>
  <c r="AU993" i="1"/>
  <c r="AR993" i="1"/>
  <c r="V993" i="1"/>
  <c r="AT993" i="1"/>
  <c r="AW990" i="1"/>
  <c r="AS990" i="1"/>
  <c r="V990" i="1"/>
  <c r="AU990" i="1"/>
  <c r="AR990" i="1"/>
  <c r="X990" i="1"/>
  <c r="AV990" i="1"/>
  <c r="AQ990" i="1"/>
  <c r="W990" i="1"/>
  <c r="AT990" i="1"/>
  <c r="AW986" i="1"/>
  <c r="AT986" i="1"/>
  <c r="V986" i="1"/>
  <c r="AU986" i="1"/>
  <c r="AR986" i="1"/>
  <c r="X986" i="1"/>
  <c r="AV986" i="1"/>
  <c r="AQ986" i="1"/>
  <c r="W986" i="1"/>
  <c r="Y986" i="1"/>
  <c r="AX986" i="1"/>
  <c r="AV600" i="1"/>
  <c r="AR600" i="1"/>
  <c r="W600" i="1"/>
  <c r="AT600" i="1"/>
  <c r="AQ600" i="1"/>
  <c r="V600" i="1"/>
  <c r="AS600" i="1"/>
  <c r="AW600" i="1"/>
  <c r="Y600" i="1"/>
  <c r="AX600" i="1"/>
  <c r="X600" i="1"/>
  <c r="AT979" i="1"/>
  <c r="AQ979" i="1"/>
  <c r="AW979" i="1"/>
  <c r="AR979" i="1"/>
  <c r="W979" i="1"/>
  <c r="AU979" i="1"/>
  <c r="AS979" i="1"/>
  <c r="V979" i="1"/>
  <c r="AV979" i="1"/>
  <c r="X979" i="1"/>
  <c r="AV973" i="1"/>
  <c r="AQ973" i="1"/>
  <c r="W973" i="1"/>
  <c r="AU973" i="1"/>
  <c r="V973" i="1"/>
  <c r="AT973" i="1"/>
  <c r="AR973" i="1"/>
  <c r="AV969" i="1"/>
  <c r="Y969" i="1"/>
  <c r="W969" i="1"/>
  <c r="AT969" i="1"/>
  <c r="AS969" i="1"/>
  <c r="V969" i="1"/>
  <c r="AX969" i="1"/>
  <c r="AR969" i="1"/>
  <c r="AQ969" i="1"/>
  <c r="AV965" i="1"/>
  <c r="AR965" i="1"/>
  <c r="W965" i="1"/>
  <c r="AT965" i="1"/>
  <c r="AQ965" i="1"/>
  <c r="V965" i="1"/>
  <c r="AX965" i="1"/>
  <c r="AU965" i="1"/>
  <c r="Y965" i="1"/>
  <c r="AX597" i="1"/>
  <c r="AT597" i="1"/>
  <c r="Y597" i="1"/>
  <c r="AW597" i="1"/>
  <c r="AS597" i="1"/>
  <c r="X597" i="1"/>
  <c r="AV597" i="1"/>
  <c r="AR597" i="1"/>
  <c r="W597" i="1"/>
  <c r="AU597" i="1"/>
  <c r="AQ597" i="1"/>
  <c r="V597" i="1"/>
  <c r="AT959" i="1"/>
  <c r="AQ959" i="1"/>
  <c r="AW959" i="1"/>
  <c r="AS959" i="1"/>
  <c r="W959" i="1"/>
  <c r="AV959" i="1"/>
  <c r="AU959" i="1"/>
  <c r="V959" i="1"/>
  <c r="AR959" i="1"/>
  <c r="X959" i="1"/>
  <c r="AV957" i="1"/>
  <c r="AQ957" i="1"/>
  <c r="W957" i="1"/>
  <c r="AU957" i="1"/>
  <c r="V957" i="1"/>
  <c r="AS957" i="1"/>
  <c r="AT957" i="1"/>
  <c r="AS955" i="1"/>
  <c r="AW955" i="1"/>
  <c r="AU955" i="1"/>
  <c r="W955" i="1"/>
  <c r="AV955" i="1"/>
  <c r="AT955" i="1"/>
  <c r="V955" i="1"/>
  <c r="AR955" i="1"/>
  <c r="AQ955" i="1"/>
  <c r="X955" i="1"/>
  <c r="AU952" i="1"/>
  <c r="AV588" i="1"/>
  <c r="AR588" i="1"/>
  <c r="W588" i="1"/>
  <c r="AT588" i="1"/>
  <c r="AQ588" i="1"/>
  <c r="V588" i="1"/>
  <c r="Y588" i="1" s="1"/>
  <c r="X588" i="1"/>
  <c r="AU588" i="1"/>
  <c r="AS588" i="1"/>
  <c r="AV587" i="1"/>
  <c r="AQ587" i="1"/>
  <c r="V587" i="1"/>
  <c r="AR587" i="1"/>
  <c r="Y587" i="1"/>
  <c r="X587" i="1"/>
  <c r="AX587" i="1"/>
  <c r="AS587" i="1"/>
  <c r="AU587" i="1"/>
  <c r="AX943" i="1"/>
  <c r="AU943" i="1"/>
  <c r="AQ943" i="1"/>
  <c r="AW943" i="1"/>
  <c r="AT943" i="1"/>
  <c r="W943" i="1"/>
  <c r="AV943" i="1"/>
  <c r="AS943" i="1"/>
  <c r="V943" i="1"/>
  <c r="AR943" i="1"/>
  <c r="Y943" i="1"/>
  <c r="X943" i="1"/>
  <c r="AX586" i="1"/>
  <c r="AS586" i="1"/>
  <c r="Y586" i="1"/>
  <c r="AW586" i="1"/>
  <c r="AT586" i="1"/>
  <c r="V586" i="1"/>
  <c r="AV586" i="1"/>
  <c r="AR586" i="1"/>
  <c r="X586" i="1"/>
  <c r="AU586" i="1"/>
  <c r="AQ586" i="1"/>
  <c r="W586" i="1"/>
  <c r="AW938" i="1"/>
  <c r="AT938" i="1"/>
  <c r="V938" i="1"/>
  <c r="AU938" i="1"/>
  <c r="AR938" i="1"/>
  <c r="X938" i="1"/>
  <c r="AV938" i="1"/>
  <c r="AQ938" i="1"/>
  <c r="W938" i="1"/>
  <c r="AV585" i="1"/>
  <c r="Y585" i="1"/>
  <c r="W585" i="1"/>
  <c r="AU585" i="1"/>
  <c r="AS585" i="1"/>
  <c r="V585" i="1"/>
  <c r="AR585" i="1"/>
  <c r="AX585" i="1"/>
  <c r="AQ585" i="1"/>
  <c r="AW585" i="1"/>
  <c r="X585" i="1"/>
  <c r="AV933" i="1"/>
  <c r="AU933" i="1"/>
  <c r="W933" i="1"/>
  <c r="AT933" i="1"/>
  <c r="AQ933" i="1"/>
  <c r="V933" i="1"/>
  <c r="AX933" i="1"/>
  <c r="AS933" i="1"/>
  <c r="Y933" i="1"/>
  <c r="AV929" i="1"/>
  <c r="AS929" i="1"/>
  <c r="W929" i="1"/>
  <c r="AU929" i="1"/>
  <c r="AR929" i="1"/>
  <c r="V929" i="1"/>
  <c r="AX929" i="1"/>
  <c r="AT929" i="1"/>
  <c r="Y929" i="1"/>
  <c r="AV925" i="1"/>
  <c r="AR925" i="1"/>
  <c r="W925" i="1"/>
  <c r="AU925" i="1"/>
  <c r="AQ925" i="1"/>
  <c r="V925" i="1"/>
  <c r="AX925" i="1"/>
  <c r="AS925" i="1"/>
  <c r="Y925" i="1"/>
  <c r="AW920" i="1"/>
  <c r="AU920" i="1"/>
  <c r="Y920" i="1"/>
  <c r="AU918" i="1"/>
  <c r="AQ918" i="1"/>
  <c r="X918" i="1"/>
  <c r="AV918" i="1"/>
  <c r="AR918" i="1"/>
  <c r="W918" i="1"/>
  <c r="AX918" i="1"/>
  <c r="AS918" i="1"/>
  <c r="Y918" i="1"/>
  <c r="AU526" i="1"/>
  <c r="AR526" i="1"/>
  <c r="X526" i="1"/>
  <c r="AV526" i="1"/>
  <c r="AQ526" i="1"/>
  <c r="W526" i="1"/>
  <c r="AX526" i="1"/>
  <c r="AT526" i="1"/>
  <c r="Y526" i="1"/>
  <c r="AX913" i="1"/>
  <c r="AT913" i="1"/>
  <c r="Y913" i="1"/>
  <c r="AX535" i="1"/>
  <c r="AR535" i="1"/>
  <c r="AQ535" i="1"/>
  <c r="AW910" i="1"/>
  <c r="AT910" i="1"/>
  <c r="Y910" i="1"/>
  <c r="AX910" i="1"/>
  <c r="AS910" i="1"/>
  <c r="V910" i="1"/>
  <c r="AU910" i="1"/>
  <c r="AR910" i="1"/>
  <c r="X910" i="1"/>
  <c r="AV910" i="1"/>
  <c r="AQ910" i="1"/>
  <c r="W910" i="1"/>
  <c r="AR519" i="1"/>
  <c r="AT519" i="1"/>
  <c r="AU519" i="1"/>
  <c r="AS519" i="1"/>
  <c r="W519" i="1"/>
  <c r="AW519" i="1"/>
  <c r="V519" i="1"/>
  <c r="AV519" i="1"/>
  <c r="AQ519" i="1"/>
  <c r="X519" i="1"/>
  <c r="AX574" i="1"/>
  <c r="AT574" i="1"/>
  <c r="Y574" i="1"/>
  <c r="AW574" i="1"/>
  <c r="AS574" i="1"/>
  <c r="V574" i="1"/>
  <c r="AU574" i="1"/>
  <c r="AR574" i="1"/>
  <c r="X574" i="1"/>
  <c r="W574" i="1"/>
  <c r="AV574" i="1"/>
  <c r="AQ574" i="1"/>
  <c r="AU902" i="1"/>
  <c r="AT902" i="1"/>
  <c r="X902" i="1"/>
  <c r="AV902" i="1"/>
  <c r="AR902" i="1"/>
  <c r="W902" i="1"/>
  <c r="AX902" i="1"/>
  <c r="AS902" i="1"/>
  <c r="Y902" i="1"/>
  <c r="AW899" i="1"/>
  <c r="AR899" i="1"/>
  <c r="W899" i="1"/>
  <c r="AU899" i="1"/>
  <c r="AS899" i="1"/>
  <c r="V899" i="1"/>
  <c r="AV899" i="1"/>
  <c r="Y899" i="1"/>
  <c r="X899" i="1"/>
  <c r="AX899" i="1"/>
  <c r="AT899" i="1"/>
  <c r="AQ899" i="1"/>
  <c r="AW896" i="1"/>
  <c r="AR896" i="1"/>
  <c r="X896" i="1"/>
  <c r="AV896" i="1"/>
  <c r="AS896" i="1"/>
  <c r="W896" i="1"/>
  <c r="AT896" i="1"/>
  <c r="AQ896" i="1"/>
  <c r="V896" i="1"/>
  <c r="AU896" i="1"/>
  <c r="Y896" i="1"/>
  <c r="AW892" i="1"/>
  <c r="AS892" i="1"/>
  <c r="X892" i="1"/>
  <c r="AV892" i="1"/>
  <c r="AR892" i="1"/>
  <c r="W892" i="1"/>
  <c r="AU892" i="1"/>
  <c r="AQ892" i="1"/>
  <c r="V892" i="1"/>
  <c r="Y892" i="1"/>
  <c r="AX892" i="1"/>
  <c r="AT516" i="1"/>
  <c r="AW516" i="1"/>
  <c r="AS516" i="1"/>
  <c r="X516" i="1"/>
  <c r="AV516" i="1"/>
  <c r="AR516" i="1"/>
  <c r="W516" i="1"/>
  <c r="AU516" i="1"/>
  <c r="AQ516" i="1"/>
  <c r="V516" i="1"/>
  <c r="AW889" i="1"/>
  <c r="AR889" i="1"/>
  <c r="X889" i="1"/>
  <c r="AV889" i="1"/>
  <c r="AS889" i="1"/>
  <c r="W889" i="1"/>
  <c r="AT889" i="1"/>
  <c r="Y889" i="1"/>
  <c r="V889" i="1"/>
  <c r="AX889" i="1"/>
  <c r="AU889" i="1"/>
  <c r="AV569" i="1"/>
  <c r="AS569" i="1"/>
  <c r="W569" i="1"/>
  <c r="AU569" i="1"/>
  <c r="Y569" i="1"/>
  <c r="V569" i="1"/>
  <c r="AX569" i="1"/>
  <c r="AT569" i="1"/>
  <c r="AQ569" i="1"/>
  <c r="AW885" i="1"/>
  <c r="AS885" i="1"/>
  <c r="X885" i="1"/>
  <c r="AV885" i="1"/>
  <c r="AR885" i="1"/>
  <c r="W885" i="1"/>
  <c r="AU885" i="1"/>
  <c r="AQ885" i="1"/>
  <c r="V885" i="1"/>
  <c r="AX885" i="1"/>
  <c r="AT885" i="1"/>
  <c r="Y885" i="1"/>
  <c r="AU567" i="1"/>
  <c r="AT567" i="1"/>
  <c r="V567" i="1"/>
  <c r="AV567" i="1"/>
  <c r="X567" i="1"/>
  <c r="AW567" i="1"/>
  <c r="W567" i="1"/>
  <c r="AR567" i="1"/>
  <c r="AS567" i="1"/>
  <c r="AW515" i="1"/>
  <c r="AR515" i="1"/>
  <c r="W515" i="1"/>
  <c r="AV515" i="1"/>
  <c r="AS515" i="1"/>
  <c r="V515" i="1"/>
  <c r="AU515" i="1"/>
  <c r="Y515" i="1"/>
  <c r="X515" i="1"/>
  <c r="AQ515" i="1"/>
  <c r="AX515" i="1"/>
  <c r="AX875" i="1"/>
  <c r="AR875" i="1"/>
  <c r="Y875" i="1"/>
  <c r="AW875" i="1"/>
  <c r="AS875" i="1"/>
  <c r="W875" i="1"/>
  <c r="AV875" i="1"/>
  <c r="AT875" i="1"/>
  <c r="V875" i="1"/>
  <c r="AU875" i="1"/>
  <c r="AQ875" i="1"/>
  <c r="X875" i="1"/>
  <c r="AU872" i="1"/>
  <c r="AX564" i="1"/>
  <c r="AT564" i="1"/>
  <c r="Y564" i="1"/>
  <c r="AW564" i="1"/>
  <c r="AS564" i="1"/>
  <c r="X564" i="1"/>
  <c r="AV564" i="1"/>
  <c r="AR564" i="1"/>
  <c r="W564" i="1"/>
  <c r="AQ564" i="1"/>
  <c r="V564" i="1"/>
  <c r="AU564" i="1"/>
  <c r="AV866" i="1"/>
  <c r="AQ866" i="1"/>
  <c r="X866" i="1"/>
  <c r="AW866" i="1"/>
  <c r="AR866" i="1"/>
  <c r="W866" i="1"/>
  <c r="AX866" i="1"/>
  <c r="AS866" i="1"/>
  <c r="Y866" i="1"/>
  <c r="AV563" i="1"/>
  <c r="AS563" i="1"/>
  <c r="V563" i="1"/>
  <c r="AU563" i="1"/>
  <c r="Y563" i="1"/>
  <c r="X563" i="1"/>
  <c r="AR563" i="1"/>
  <c r="AX563" i="1"/>
  <c r="AQ563" i="1"/>
  <c r="AW563" i="1"/>
  <c r="W563" i="1"/>
  <c r="AX858" i="1"/>
  <c r="AS858" i="1"/>
  <c r="Y858" i="1"/>
  <c r="AW856" i="1"/>
  <c r="AU856" i="1"/>
  <c r="Y856" i="1"/>
  <c r="AX856" i="1"/>
  <c r="AS856" i="1"/>
  <c r="X856" i="1"/>
  <c r="AV856" i="1"/>
  <c r="AQ856" i="1"/>
  <c r="W856" i="1"/>
  <c r="AT856" i="1"/>
  <c r="AR856" i="1"/>
  <c r="V856" i="1"/>
  <c r="AU6" i="1"/>
  <c r="AT6" i="1"/>
  <c r="X6" i="1"/>
  <c r="AV6" i="1"/>
  <c r="AR6" i="1"/>
  <c r="W6" i="1"/>
  <c r="AS6" i="1"/>
  <c r="AX852" i="1"/>
  <c r="AU852" i="1"/>
  <c r="Y852" i="1"/>
  <c r="AW852" i="1"/>
  <c r="AS852" i="1"/>
  <c r="X852" i="1"/>
  <c r="AV852" i="1"/>
  <c r="AR852" i="1"/>
  <c r="W852" i="1"/>
  <c r="AT852" i="1"/>
  <c r="AQ852" i="1"/>
  <c r="V852" i="1"/>
  <c r="AW851" i="1"/>
  <c r="AU851" i="1"/>
  <c r="W851" i="1"/>
  <c r="AV851" i="1"/>
  <c r="AS851" i="1"/>
  <c r="V851" i="1"/>
  <c r="AT851" i="1"/>
  <c r="Y851" i="1"/>
  <c r="X851" i="1"/>
  <c r="AR851" i="1"/>
  <c r="AQ851" i="1"/>
  <c r="AV556" i="1"/>
  <c r="AR556" i="1"/>
  <c r="W556" i="1"/>
  <c r="AT556" i="1"/>
  <c r="AQ556" i="1"/>
  <c r="V556" i="1"/>
  <c r="AX556" i="1"/>
  <c r="AU556" i="1"/>
  <c r="Y556" i="1"/>
  <c r="AX848" i="1"/>
  <c r="AU848" i="1"/>
  <c r="Y848" i="1"/>
  <c r="AT846" i="1"/>
  <c r="AX843" i="1"/>
  <c r="AS843" i="1"/>
  <c r="AU843" i="1"/>
  <c r="AU841" i="1"/>
  <c r="Y841" i="1"/>
  <c r="W841" i="1"/>
  <c r="AV841" i="1"/>
  <c r="AS841" i="1"/>
  <c r="V841" i="1"/>
  <c r="AX841" i="1"/>
  <c r="AT841" i="1"/>
  <c r="AQ841" i="1"/>
  <c r="AU837" i="1"/>
  <c r="AR837" i="1"/>
  <c r="W837" i="1"/>
  <c r="AV837" i="1"/>
  <c r="AQ837" i="1"/>
  <c r="V837" i="1"/>
  <c r="AX837" i="1"/>
  <c r="AT837" i="1"/>
  <c r="Y837" i="1"/>
  <c r="AU833" i="1"/>
  <c r="AS833" i="1"/>
  <c r="W833" i="1"/>
  <c r="AV833" i="1"/>
  <c r="AR833" i="1"/>
  <c r="V833" i="1"/>
  <c r="AX833" i="1"/>
  <c r="AT833" i="1"/>
  <c r="Y833" i="1"/>
  <c r="AU829" i="1"/>
  <c r="AQ829" i="1"/>
  <c r="W829" i="1"/>
  <c r="AV829" i="1"/>
  <c r="Y829" i="1"/>
  <c r="V829" i="1"/>
  <c r="AX829" i="1"/>
  <c r="AS829" i="1"/>
  <c r="AT829" i="1"/>
  <c r="AX554" i="1"/>
  <c r="AS554" i="1"/>
  <c r="Y554" i="1"/>
  <c r="AW554" i="1"/>
  <c r="AT554" i="1"/>
  <c r="V554" i="1"/>
  <c r="AV554" i="1"/>
  <c r="AR554" i="1"/>
  <c r="X554" i="1"/>
  <c r="AU554" i="1"/>
  <c r="AQ554" i="1"/>
  <c r="W554" i="1"/>
  <c r="AW822" i="1"/>
  <c r="AT822" i="1"/>
  <c r="V822" i="1"/>
  <c r="AV822" i="1"/>
  <c r="AQ822" i="1"/>
  <c r="X822" i="1"/>
  <c r="AU822" i="1"/>
  <c r="AR822" i="1"/>
  <c r="W822" i="1"/>
  <c r="Y822" i="1"/>
  <c r="AX822" i="1"/>
  <c r="AX789" i="1"/>
  <c r="AT789" i="1"/>
  <c r="Y789" i="1"/>
  <c r="AW789" i="1"/>
  <c r="AS789" i="1"/>
  <c r="X789" i="1"/>
  <c r="AV789" i="1"/>
  <c r="AR789" i="1"/>
  <c r="W789" i="1"/>
  <c r="AU789" i="1"/>
  <c r="AQ789" i="1"/>
  <c r="V789" i="1"/>
  <c r="AU527" i="1"/>
  <c r="AS527" i="1"/>
  <c r="V527" i="1"/>
  <c r="AV527" i="1"/>
  <c r="Y527" i="1"/>
  <c r="X527" i="1"/>
  <c r="AW527" i="1"/>
  <c r="W527" i="1"/>
  <c r="AR527" i="1"/>
  <c r="AT527" i="1"/>
  <c r="AU542" i="1"/>
  <c r="AR542" i="1"/>
  <c r="X542" i="1"/>
  <c r="AV542" i="1"/>
  <c r="AQ542" i="1"/>
  <c r="W542" i="1"/>
  <c r="AX542" i="1"/>
  <c r="AT542" i="1"/>
  <c r="Y542" i="1"/>
  <c r="AW539" i="1"/>
  <c r="AS539" i="1"/>
  <c r="W539" i="1"/>
  <c r="AV539" i="1"/>
  <c r="AT539" i="1"/>
  <c r="V539" i="1"/>
  <c r="AU539" i="1"/>
  <c r="AQ539" i="1"/>
  <c r="X539" i="1"/>
  <c r="AX539" i="1"/>
  <c r="AR539" i="1"/>
  <c r="AX768" i="1"/>
  <c r="AU768" i="1"/>
  <c r="Y768" i="1"/>
  <c r="AW768" i="1"/>
  <c r="AR768" i="1"/>
  <c r="X768" i="1"/>
  <c r="AV768" i="1"/>
  <c r="AS768" i="1"/>
  <c r="W768" i="1"/>
  <c r="V768" i="1"/>
  <c r="AT768" i="1"/>
  <c r="AQ768" i="1"/>
  <c r="AV68" i="1"/>
  <c r="AR68" i="1"/>
  <c r="W68" i="1"/>
  <c r="AU68" i="1"/>
  <c r="AQ68" i="1"/>
  <c r="V68" i="1"/>
  <c r="AX68" i="1"/>
  <c r="AT68" i="1"/>
  <c r="Y68" i="1"/>
  <c r="AW787" i="1"/>
  <c r="AU787" i="1"/>
  <c r="W787" i="1"/>
  <c r="AV787" i="1"/>
  <c r="AS787" i="1"/>
  <c r="V787" i="1"/>
  <c r="AT787" i="1"/>
  <c r="Y787" i="1"/>
  <c r="X787" i="1"/>
  <c r="AR787" i="1"/>
  <c r="AQ787" i="1"/>
  <c r="AW796" i="1"/>
  <c r="AS796" i="1"/>
  <c r="X796" i="1"/>
  <c r="AV796" i="1"/>
  <c r="AR796" i="1"/>
  <c r="W796" i="1"/>
  <c r="AT796" i="1"/>
  <c r="AQ796" i="1"/>
  <c r="V796" i="1"/>
  <c r="Y796" i="1"/>
  <c r="AX796" i="1"/>
  <c r="AX801" i="1"/>
  <c r="AT801" i="1"/>
  <c r="Y801" i="1"/>
  <c r="AX809" i="1"/>
  <c r="AT809" i="1"/>
  <c r="AQ809" i="1"/>
  <c r="AW813" i="1"/>
  <c r="AS813" i="1"/>
  <c r="X813" i="1"/>
  <c r="AU813" i="1"/>
  <c r="AQ813" i="1"/>
  <c r="W813" i="1"/>
  <c r="AV813" i="1"/>
  <c r="Y813" i="1"/>
  <c r="V813" i="1"/>
  <c r="AX813" i="1"/>
  <c r="AT813" i="1"/>
  <c r="AR813" i="1"/>
  <c r="AV795" i="1"/>
  <c r="AT795" i="1"/>
  <c r="V795" i="1"/>
  <c r="AR795" i="1"/>
  <c r="AQ795" i="1"/>
  <c r="X795" i="1"/>
  <c r="AW795" i="1"/>
  <c r="W795" i="1"/>
  <c r="AS795" i="1"/>
  <c r="AU795" i="1"/>
  <c r="AV546" i="1"/>
  <c r="AQ546" i="1"/>
  <c r="X546" i="1"/>
  <c r="AU546" i="1"/>
  <c r="AR546" i="1"/>
  <c r="W546" i="1"/>
  <c r="AT546" i="1"/>
  <c r="AX546" i="1"/>
  <c r="Y546" i="1"/>
  <c r="AW546" i="1"/>
  <c r="V546" i="1"/>
  <c r="AU818" i="1"/>
  <c r="AR818" i="1"/>
  <c r="X818" i="1"/>
  <c r="AV818" i="1"/>
  <c r="AT818" i="1"/>
  <c r="W818" i="1"/>
  <c r="AW818" i="1"/>
  <c r="V818" i="1"/>
  <c r="AS818" i="1"/>
  <c r="AQ818" i="1"/>
  <c r="AV792" i="1"/>
  <c r="AQ792" i="1"/>
  <c r="W792" i="1"/>
  <c r="AT792" i="1"/>
  <c r="AR792" i="1"/>
  <c r="V792" i="1"/>
  <c r="AS792" i="1"/>
  <c r="AW792" i="1"/>
  <c r="Y792" i="1"/>
  <c r="AX792" i="1"/>
  <c r="X792" i="1"/>
  <c r="AU782" i="1"/>
  <c r="AR782" i="1"/>
  <c r="X782" i="1"/>
  <c r="AV782" i="1"/>
  <c r="AQ782" i="1"/>
  <c r="W782" i="1"/>
  <c r="AS782" i="1"/>
  <c r="AX782" i="1"/>
  <c r="Y782" i="1"/>
  <c r="AW782" i="1"/>
  <c r="V782" i="1"/>
  <c r="AX538" i="1"/>
  <c r="AS538" i="1"/>
  <c r="Y538" i="1"/>
  <c r="AW538" i="1"/>
  <c r="AT538" i="1"/>
  <c r="V538" i="1"/>
  <c r="AV538" i="1"/>
  <c r="AR538" i="1"/>
  <c r="X538" i="1"/>
  <c r="AU538" i="1"/>
  <c r="AQ538" i="1"/>
  <c r="W538" i="1"/>
  <c r="AU510" i="1"/>
  <c r="AR510" i="1"/>
  <c r="X510" i="1"/>
  <c r="AV510" i="1"/>
  <c r="AQ510" i="1"/>
  <c r="W510" i="1"/>
  <c r="AX510" i="1"/>
  <c r="AT510" i="1"/>
  <c r="Y510" i="1"/>
  <c r="AW260" i="1"/>
  <c r="AS260" i="1"/>
  <c r="X260" i="1"/>
  <c r="AV260" i="1"/>
  <c r="AR260" i="1"/>
  <c r="W260" i="1"/>
  <c r="AU260" i="1"/>
  <c r="AQ260" i="1"/>
  <c r="V260" i="1"/>
  <c r="AT260" i="1"/>
  <c r="Y770" i="1"/>
  <c r="AS770" i="1"/>
  <c r="AX770" i="1"/>
  <c r="AU811" i="1"/>
  <c r="AS811" i="1"/>
  <c r="AX811" i="1"/>
  <c r="AR781" i="1"/>
  <c r="AT781" i="1"/>
  <c r="AX781" i="1"/>
  <c r="Y536" i="1"/>
  <c r="AU536" i="1"/>
  <c r="AW536" i="1"/>
  <c r="Y5" i="1"/>
  <c r="AT5" i="1"/>
  <c r="AX5" i="1"/>
  <c r="Y70" i="1"/>
  <c r="AS70" i="1"/>
  <c r="AX70" i="1"/>
  <c r="Y854" i="1"/>
  <c r="AS854" i="1"/>
  <c r="AX854" i="1"/>
  <c r="Y548" i="1"/>
  <c r="AT548" i="1"/>
  <c r="AX548" i="1"/>
  <c r="AU552" i="1"/>
  <c r="Y555" i="1"/>
  <c r="AR555" i="1"/>
  <c r="AX555" i="1"/>
  <c r="AQ559" i="1"/>
  <c r="AV559" i="1"/>
  <c r="AX559" i="1"/>
  <c r="Y561" i="1"/>
  <c r="AT561" i="1"/>
  <c r="AX561" i="1"/>
  <c r="Y565" i="1"/>
  <c r="AT565" i="1"/>
  <c r="AX565" i="1"/>
  <c r="Y507" i="1"/>
  <c r="AR507" i="1"/>
  <c r="AX507" i="1"/>
  <c r="Y572" i="1"/>
  <c r="AU572" i="1"/>
  <c r="AX572" i="1"/>
  <c r="AQ575" i="1"/>
  <c r="AR575" i="1"/>
  <c r="AX575" i="1"/>
  <c r="AQ579" i="1"/>
  <c r="AR579" i="1"/>
  <c r="AX579" i="1"/>
  <c r="AQ583" i="1"/>
  <c r="AR583" i="1"/>
  <c r="AU8" i="1"/>
  <c r="AT590" i="1"/>
  <c r="AS594" i="1"/>
  <c r="Y598" i="1"/>
  <c r="AS598" i="1"/>
  <c r="AX598" i="1"/>
  <c r="AQ602" i="1"/>
  <c r="AV602" i="1"/>
  <c r="V606" i="1"/>
  <c r="AV606" i="1"/>
  <c r="X610" i="1"/>
  <c r="AT610" i="1"/>
  <c r="W614" i="1"/>
  <c r="AT614" i="1"/>
  <c r="AW614" i="1"/>
  <c r="AQ618" i="1"/>
  <c r="AV618" i="1"/>
  <c r="V622" i="1"/>
  <c r="AV622" i="1"/>
  <c r="X626" i="1"/>
  <c r="AQ626" i="1"/>
  <c r="W630" i="1"/>
  <c r="AQ630" i="1"/>
  <c r="AW630" i="1"/>
  <c r="AQ634" i="1"/>
  <c r="AV634" i="1"/>
  <c r="V638" i="1"/>
  <c r="AV638" i="1"/>
  <c r="X642" i="1"/>
  <c r="W646" i="1"/>
  <c r="AT646" i="1"/>
  <c r="AW646" i="1"/>
  <c r="AQ649" i="1"/>
  <c r="AU649" i="1"/>
  <c r="X652" i="1"/>
  <c r="X654" i="1"/>
  <c r="AS654" i="1"/>
  <c r="W14" i="1"/>
  <c r="AR14" i="1"/>
  <c r="AW14" i="1"/>
  <c r="AQ657" i="1"/>
  <c r="AU657" i="1"/>
  <c r="X661" i="1"/>
  <c r="AU661" i="1"/>
  <c r="W664" i="1"/>
  <c r="AS664" i="1"/>
  <c r="V672" i="1"/>
  <c r="AS672" i="1"/>
  <c r="AW672" i="1"/>
  <c r="AQ676" i="1"/>
  <c r="AV676" i="1"/>
  <c r="W679" i="1"/>
  <c r="AU679" i="1"/>
  <c r="V683" i="1"/>
  <c r="AT683" i="1"/>
  <c r="V689" i="1"/>
  <c r="AS689" i="1"/>
  <c r="AW689" i="1"/>
  <c r="AQ693" i="1"/>
  <c r="AV693" i="1"/>
  <c r="X25" i="1"/>
  <c r="AU25" i="1"/>
  <c r="X698" i="1"/>
  <c r="X35" i="1"/>
  <c r="AS35" i="1"/>
  <c r="AR705" i="1"/>
  <c r="X708" i="1"/>
  <c r="AT708" i="1"/>
  <c r="W712" i="1"/>
  <c r="AS712" i="1"/>
  <c r="X39" i="1"/>
  <c r="AW39" i="1"/>
  <c r="AS41" i="1"/>
  <c r="AV41" i="1"/>
  <c r="W43" i="1"/>
  <c r="AU43" i="1"/>
  <c r="X46" i="1"/>
  <c r="AS46" i="1"/>
  <c r="X727" i="1"/>
  <c r="AT727" i="1"/>
  <c r="AW727" i="1"/>
  <c r="AQ49" i="1"/>
  <c r="AV49" i="1"/>
  <c r="V50" i="1"/>
  <c r="AV50" i="1"/>
  <c r="X734" i="1"/>
  <c r="AS734" i="1"/>
  <c r="X735" i="1"/>
  <c r="AS735" i="1"/>
  <c r="AW735" i="1"/>
  <c r="AQ741" i="1"/>
  <c r="V58" i="1"/>
  <c r="AU58" i="1"/>
  <c r="V747" i="1"/>
  <c r="AT747" i="1"/>
  <c r="X751" i="1"/>
  <c r="AS751" i="1"/>
  <c r="AW751" i="1"/>
  <c r="Y755" i="1"/>
  <c r="AT755" i="1"/>
  <c r="X61" i="1"/>
  <c r="AU61" i="1"/>
  <c r="W760" i="1"/>
  <c r="V64" i="1"/>
  <c r="AS64" i="1"/>
  <c r="AW64" i="1"/>
  <c r="AQ765" i="1"/>
  <c r="AU765" i="1"/>
  <c r="W511" i="1"/>
  <c r="W529" i="1"/>
  <c r="AR529" i="1"/>
  <c r="X799" i="1"/>
  <c r="AS799" i="1"/>
  <c r="AW799" i="1"/>
  <c r="AR802" i="1"/>
  <c r="AU802" i="1"/>
  <c r="W767" i="1"/>
  <c r="AU767" i="1"/>
  <c r="W821" i="1"/>
  <c r="AS821" i="1"/>
  <c r="V809" i="1"/>
  <c r="Y809" i="1"/>
  <c r="AW809" i="1"/>
  <c r="AR801" i="1"/>
  <c r="AU801" i="1"/>
  <c r="X785" i="1"/>
  <c r="AV785" i="1"/>
  <c r="V779" i="1"/>
  <c r="V769" i="1"/>
  <c r="AS769" i="1"/>
  <c r="AW769" i="1"/>
  <c r="Y541" i="1"/>
  <c r="AV541" i="1"/>
  <c r="V74" i="1"/>
  <c r="AU74" i="1"/>
  <c r="V535" i="1"/>
  <c r="AS535" i="1"/>
  <c r="W810" i="1"/>
  <c r="AR810" i="1"/>
  <c r="AW810" i="1"/>
  <c r="AQ797" i="1"/>
  <c r="AU797" i="1"/>
  <c r="X525" i="1"/>
  <c r="AU525" i="1"/>
  <c r="W824" i="1"/>
  <c r="AS824" i="1"/>
  <c r="V828" i="1"/>
  <c r="AR828" i="1"/>
  <c r="AQ832" i="1"/>
  <c r="X836" i="1"/>
  <c r="W840" i="1"/>
  <c r="X843" i="1"/>
  <c r="AQ843" i="1"/>
  <c r="AW843" i="1"/>
  <c r="AQ846" i="1"/>
  <c r="AU846" i="1"/>
  <c r="X848" i="1"/>
  <c r="AT848" i="1"/>
  <c r="X850" i="1"/>
  <c r="AQ850" i="1"/>
  <c r="V853" i="1"/>
  <c r="AR853" i="1"/>
  <c r="AW853" i="1"/>
  <c r="AQ858" i="1"/>
  <c r="AU858" i="1"/>
  <c r="V862" i="1"/>
  <c r="AV862" i="1"/>
  <c r="W865" i="1"/>
  <c r="V868" i="1"/>
  <c r="AU868" i="1"/>
  <c r="AQ872" i="1"/>
  <c r="AV872" i="1"/>
  <c r="X876" i="1"/>
  <c r="AU876" i="1"/>
  <c r="V879" i="1"/>
  <c r="AT879" i="1"/>
  <c r="X883" i="1"/>
  <c r="AS883" i="1"/>
  <c r="Y887" i="1"/>
  <c r="AU887" i="1"/>
  <c r="V890" i="1"/>
  <c r="AV890" i="1"/>
  <c r="X894" i="1"/>
  <c r="AS894" i="1"/>
  <c r="W898" i="1"/>
  <c r="AQ898" i="1"/>
  <c r="AW898" i="1"/>
  <c r="AQ901" i="1"/>
  <c r="AV901" i="1"/>
  <c r="X904" i="1"/>
  <c r="V907" i="1"/>
  <c r="AS907" i="1"/>
  <c r="V520" i="1"/>
  <c r="AQ520" i="1"/>
  <c r="AW520" i="1"/>
  <c r="AQ913" i="1"/>
  <c r="AV913" i="1"/>
  <c r="X917" i="1"/>
  <c r="W920" i="1"/>
  <c r="AS920" i="1"/>
  <c r="V924" i="1"/>
  <c r="AR924" i="1"/>
  <c r="AQ928" i="1"/>
  <c r="X936" i="1"/>
  <c r="AT936" i="1"/>
  <c r="W940" i="1"/>
  <c r="V944" i="1"/>
  <c r="AS944" i="1"/>
  <c r="AW944" i="1"/>
  <c r="AQ948" i="1"/>
  <c r="AV948" i="1"/>
  <c r="X952" i="1"/>
  <c r="AT952" i="1"/>
  <c r="W956" i="1"/>
  <c r="AS956" i="1"/>
  <c r="V960" i="1"/>
  <c r="AS960" i="1"/>
  <c r="AW960" i="1"/>
  <c r="AQ964" i="1"/>
  <c r="X972" i="1"/>
  <c r="X980" i="1"/>
  <c r="AW980" i="1"/>
  <c r="AS984" i="1"/>
  <c r="X988" i="1"/>
  <c r="AW988" i="1"/>
  <c r="AR992" i="1"/>
  <c r="X996" i="1"/>
  <c r="AW996" i="1"/>
  <c r="AS1000" i="1"/>
  <c r="X1004" i="1"/>
  <c r="AW1004" i="1"/>
  <c r="X1012" i="1"/>
  <c r="AS1016" i="1"/>
  <c r="V1020" i="1"/>
  <c r="V1028" i="1"/>
  <c r="AW1028" i="1"/>
  <c r="AS1032" i="1"/>
  <c r="V1036" i="1"/>
  <c r="AW1036" i="1"/>
  <c r="AU1040" i="1"/>
  <c r="V1044" i="1"/>
  <c r="AW1044" i="1"/>
  <c r="AS1048" i="1"/>
  <c r="V1052" i="1"/>
  <c r="AW1052" i="1"/>
  <c r="V1060" i="1"/>
  <c r="AW1060" i="1"/>
  <c r="AS1064" i="1"/>
  <c r="V1068" i="1"/>
  <c r="AW1068" i="1"/>
  <c r="V1076" i="1"/>
  <c r="AS1080" i="1"/>
  <c r="V1084" i="1"/>
  <c r="AW1084" i="1"/>
  <c r="V1092" i="1"/>
  <c r="AW1092" i="1"/>
  <c r="V1100" i="1"/>
  <c r="AS1104" i="1"/>
  <c r="V1108" i="1"/>
  <c r="AT1112" i="1"/>
  <c r="V1116" i="1"/>
  <c r="Y1116" i="1" s="1"/>
  <c r="AW1116" i="1"/>
  <c r="AS1120" i="1"/>
  <c r="V1124" i="1"/>
  <c r="AW1124" i="1"/>
  <c r="AT1128" i="1"/>
  <c r="V1132" i="1"/>
  <c r="V1140" i="1"/>
  <c r="AT1144" i="1"/>
  <c r="V1152" i="1"/>
  <c r="AW1152" i="1"/>
  <c r="AR1156" i="1"/>
  <c r="V1160" i="1"/>
  <c r="AW1160" i="1"/>
  <c r="AR1164" i="1"/>
  <c r="V1168" i="1"/>
  <c r="AW1168" i="1"/>
  <c r="V1176" i="1"/>
  <c r="V1184" i="1"/>
  <c r="AW1184" i="1"/>
  <c r="AR1188" i="1"/>
  <c r="V1192" i="1"/>
  <c r="AW1192" i="1"/>
  <c r="AR1196" i="1"/>
  <c r="V1200" i="1"/>
  <c r="AW1200" i="1"/>
  <c r="AR1204" i="1"/>
  <c r="V1208" i="1"/>
  <c r="AW1208" i="1"/>
  <c r="AR1212" i="1"/>
  <c r="W1213" i="1"/>
  <c r="AW1213" i="1"/>
  <c r="X1218" i="1"/>
  <c r="AW1218" i="1"/>
  <c r="AT1222" i="1"/>
  <c r="X92" i="1"/>
  <c r="AW92" i="1"/>
  <c r="V1228" i="1"/>
  <c r="W99" i="1"/>
  <c r="AW99" i="1"/>
  <c r="AR1236" i="1"/>
  <c r="X1238" i="1"/>
  <c r="AW1238" i="1"/>
  <c r="AU1242" i="1"/>
  <c r="V102" i="1"/>
  <c r="AW102" i="1"/>
  <c r="AR1249" i="1"/>
  <c r="W1253" i="1"/>
  <c r="Y1253" i="1" s="1"/>
  <c r="AW1253" i="1"/>
  <c r="AS108" i="1"/>
  <c r="X1258" i="1"/>
  <c r="AW1258" i="1"/>
  <c r="AR1261" i="1"/>
  <c r="X113" i="1"/>
  <c r="AW113" i="1"/>
  <c r="AS116" i="1"/>
  <c r="W1265" i="1"/>
  <c r="AW1265" i="1"/>
  <c r="X120" i="1"/>
  <c r="W1277" i="1"/>
  <c r="AW1277" i="1"/>
  <c r="AT1279" i="1"/>
  <c r="X1282" i="1"/>
  <c r="AW1282" i="1"/>
  <c r="AR1284" i="1"/>
  <c r="V1288" i="1"/>
  <c r="AW1288" i="1"/>
  <c r="AT1291" i="1"/>
  <c r="V130" i="1"/>
  <c r="Y130" i="1" s="1"/>
  <c r="V134" i="1"/>
  <c r="V138" i="1"/>
  <c r="V142" i="1"/>
  <c r="AW142" i="1"/>
  <c r="AR144" i="1"/>
  <c r="X1314" i="1"/>
  <c r="AW1314" i="1"/>
  <c r="AU1322" i="1"/>
  <c r="W151" i="1"/>
  <c r="AW151" i="1"/>
  <c r="AR1325" i="1"/>
  <c r="V1328" i="1"/>
  <c r="AW1328" i="1"/>
  <c r="W1333" i="1"/>
  <c r="AW1333" i="1"/>
  <c r="AR1337" i="1"/>
  <c r="V1340" i="1"/>
  <c r="AW1340" i="1"/>
  <c r="AR160" i="1"/>
  <c r="V162" i="1"/>
  <c r="AW162" i="1"/>
  <c r="AR1348" i="1"/>
  <c r="X165" i="1"/>
  <c r="AW165" i="1"/>
  <c r="X1354" i="1"/>
  <c r="AR176" i="1"/>
  <c r="X180" i="1"/>
  <c r="Y180" i="1" s="1"/>
  <c r="AW180" i="1"/>
  <c r="AT1363" i="1"/>
  <c r="V1368" i="1"/>
  <c r="AW1368" i="1"/>
  <c r="AU1370" i="1"/>
  <c r="W1373" i="1"/>
  <c r="V190" i="1"/>
  <c r="AR1380" i="1"/>
  <c r="X1382" i="1"/>
  <c r="AW1382" i="1"/>
  <c r="AS1384" i="1"/>
  <c r="X1386" i="1"/>
  <c r="AW1386" i="1"/>
  <c r="AR1389" i="1"/>
  <c r="X1391" i="1"/>
  <c r="AW1391" i="1"/>
  <c r="AT1395" i="1"/>
  <c r="X1398" i="1"/>
  <c r="AW1398" i="1"/>
  <c r="AS203" i="1"/>
  <c r="X205" i="1"/>
  <c r="AW205" i="1"/>
  <c r="AS208" i="1"/>
  <c r="X1406" i="1"/>
  <c r="AW1406" i="1"/>
  <c r="AU1410" i="1"/>
  <c r="W215" i="1"/>
  <c r="AW215" i="1"/>
  <c r="AS1416" i="1"/>
  <c r="V222" i="1"/>
  <c r="AW222" i="1"/>
  <c r="AR225" i="1"/>
  <c r="X1426" i="1"/>
  <c r="AW1426" i="1"/>
  <c r="AT226" i="1"/>
  <c r="V1432" i="1"/>
  <c r="AV230" i="1"/>
  <c r="W1441" i="1"/>
  <c r="AW1441" i="1"/>
  <c r="AT234" i="1"/>
  <c r="X1443" i="1"/>
  <c r="AW1443" i="1"/>
  <c r="W239" i="1"/>
  <c r="X241" i="1"/>
  <c r="AW241" i="1"/>
  <c r="AR1457" i="1"/>
  <c r="W1461" i="1"/>
  <c r="AW1461" i="1"/>
  <c r="AS1464" i="1"/>
  <c r="X245" i="1"/>
  <c r="AW245" i="1"/>
  <c r="AS247" i="1"/>
  <c r="W1469" i="1"/>
  <c r="AW1469" i="1"/>
  <c r="AR1470" i="1"/>
  <c r="X256" i="1"/>
  <c r="AW256" i="1"/>
  <c r="AT1475" i="1"/>
  <c r="X1478" i="1"/>
  <c r="AW1478" i="1"/>
  <c r="AX259" i="1"/>
  <c r="V1483" i="1"/>
  <c r="AW1483" i="1"/>
  <c r="AR262" i="1"/>
  <c r="V265" i="1"/>
  <c r="AU265" i="1"/>
  <c r="AR1490" i="1"/>
  <c r="W1492" i="1"/>
  <c r="AS1492" i="1"/>
  <c r="AR1499" i="1"/>
  <c r="X1505" i="1"/>
  <c r="V276" i="1"/>
  <c r="AU276" i="1"/>
  <c r="V281" i="1"/>
  <c r="W1516" i="1"/>
  <c r="AU1516" i="1"/>
  <c r="W286" i="1"/>
  <c r="AU286" i="1"/>
  <c r="V1527" i="1"/>
  <c r="X295" i="1"/>
  <c r="AQ1533" i="1"/>
  <c r="V1535" i="1"/>
  <c r="AV1535" i="1"/>
  <c r="AR1538" i="1"/>
  <c r="X303" i="1"/>
  <c r="AU303" i="1"/>
  <c r="AQ1544" i="1"/>
  <c r="X307" i="1"/>
  <c r="AU307" i="1"/>
  <c r="AQ1548" i="1"/>
  <c r="V1551" i="1"/>
  <c r="AV1551" i="1"/>
  <c r="V1563" i="1"/>
  <c r="AU1563" i="1"/>
  <c r="AQ1565" i="1"/>
  <c r="W318" i="1"/>
  <c r="AU318" i="1"/>
  <c r="AR322" i="1"/>
  <c r="W1572" i="1"/>
  <c r="X1577" i="1"/>
  <c r="AT1577" i="1"/>
  <c r="AR328" i="1"/>
  <c r="V1582" i="1"/>
  <c r="AS1582" i="1"/>
  <c r="AQ330" i="1"/>
  <c r="W1588" i="1"/>
  <c r="AS1588" i="1"/>
  <c r="AQ333" i="1"/>
  <c r="V1595" i="1"/>
  <c r="AU1595" i="1"/>
  <c r="AQ1597" i="1"/>
  <c r="W1600" i="1"/>
  <c r="AU1600" i="1"/>
  <c r="AQ1603" i="1"/>
  <c r="X343" i="1"/>
  <c r="AU343" i="1"/>
  <c r="AQ1605" i="1"/>
  <c r="X347" i="1"/>
  <c r="AU347" i="1"/>
  <c r="AQ1611" i="1"/>
  <c r="W350" i="1"/>
  <c r="Y1617" i="1"/>
  <c r="V1619" i="1"/>
  <c r="W1624" i="1"/>
  <c r="W358" i="1"/>
  <c r="AV358" i="1"/>
  <c r="AQ360" i="1"/>
  <c r="X1633" i="1"/>
  <c r="AT1633" i="1"/>
  <c r="AW369" i="1"/>
  <c r="W371" i="1"/>
  <c r="AS1648" i="1"/>
  <c r="AT381" i="1"/>
  <c r="AW1665" i="1"/>
  <c r="X1670" i="1"/>
  <c r="AR393" i="1"/>
  <c r="AW1671" i="1"/>
  <c r="W399" i="1"/>
  <c r="Y399" i="1" s="1"/>
  <c r="AR1680" i="1"/>
  <c r="X401" i="1"/>
  <c r="AW404" i="1"/>
  <c r="AS1707" i="1"/>
  <c r="AW413" i="1"/>
  <c r="X1726" i="1"/>
  <c r="AS423" i="1"/>
  <c r="X428" i="1"/>
  <c r="AW433" i="1"/>
  <c r="AW1756" i="1"/>
  <c r="W1765" i="1"/>
  <c r="AS1769" i="1"/>
  <c r="AW1771" i="1"/>
  <c r="W1778" i="1"/>
  <c r="W447" i="1"/>
  <c r="Y447" i="1" s="1"/>
  <c r="AT1798" i="1"/>
  <c r="AW451" i="1"/>
  <c r="V1805" i="1"/>
  <c r="AR1816" i="1"/>
  <c r="AV1817" i="1"/>
  <c r="W1822" i="1"/>
  <c r="Y1822" i="1" s="1"/>
  <c r="AS1825" i="1"/>
  <c r="AW464" i="1"/>
  <c r="AW1841" i="1"/>
  <c r="X476" i="1"/>
  <c r="AT1846" i="1"/>
  <c r="AV1849" i="1"/>
  <c r="AR483" i="1"/>
  <c r="AW484" i="1"/>
  <c r="V1865" i="1"/>
  <c r="Y1872" i="1"/>
  <c r="AU1874" i="1"/>
  <c r="AR531" i="1"/>
  <c r="X68" i="1"/>
  <c r="AS532" i="1"/>
  <c r="X549" i="1"/>
  <c r="AS556" i="1"/>
  <c r="AW6" i="1"/>
  <c r="V566" i="1"/>
  <c r="AR569" i="1"/>
  <c r="X580" i="1"/>
  <c r="AW587" i="1"/>
  <c r="AW603" i="1"/>
  <c r="W611" i="1"/>
  <c r="AW619" i="1"/>
  <c r="W627" i="1"/>
  <c r="AS631" i="1"/>
  <c r="W643" i="1"/>
  <c r="AS647" i="1"/>
  <c r="AW10" i="1"/>
  <c r="X13" i="1"/>
  <c r="AW665" i="1"/>
  <c r="X673" i="1"/>
  <c r="AR19" i="1"/>
  <c r="AW680" i="1"/>
  <c r="AT22" i="1"/>
  <c r="AW694" i="1"/>
  <c r="W699" i="1"/>
  <c r="AS30" i="1"/>
  <c r="AW33" i="1"/>
  <c r="V706" i="1"/>
  <c r="AS709" i="1"/>
  <c r="V718" i="1"/>
  <c r="AT42" i="1"/>
  <c r="X728" i="1"/>
  <c r="AT730" i="1"/>
  <c r="X56" i="1"/>
  <c r="V62" i="1"/>
  <c r="AW763" i="1"/>
  <c r="V510" i="1"/>
  <c r="AW72" i="1"/>
  <c r="AS773" i="1"/>
  <c r="W543" i="1"/>
  <c r="AS526" i="1"/>
  <c r="AW815" i="1"/>
  <c r="X776" i="1"/>
  <c r="AW829" i="1"/>
  <c r="X837" i="1"/>
  <c r="AR841" i="1"/>
  <c r="AX844" i="1"/>
  <c r="X849" i="1"/>
  <c r="W863" i="1"/>
  <c r="AT866" i="1"/>
  <c r="AW869" i="1"/>
  <c r="AW902" i="1"/>
  <c r="X908" i="1"/>
  <c r="AT911" i="1"/>
  <c r="X921" i="1"/>
  <c r="AT925" i="1"/>
  <c r="AW929" i="1"/>
  <c r="AS941" i="1"/>
  <c r="X953" i="1"/>
  <c r="AR957" i="1"/>
  <c r="X969" i="1"/>
  <c r="AS973" i="1"/>
  <c r="AW977" i="1"/>
  <c r="AW993" i="1"/>
  <c r="X1001" i="1"/>
  <c r="AW1009" i="1"/>
  <c r="X1017" i="1"/>
  <c r="AT1021" i="1"/>
  <c r="AW1025" i="1"/>
  <c r="W1033" i="1"/>
  <c r="AS1037" i="1"/>
  <c r="AW1041" i="1"/>
  <c r="W1049" i="1"/>
  <c r="AT1053" i="1"/>
  <c r="AW1057" i="1"/>
  <c r="AW1073" i="1"/>
  <c r="W1085" i="1"/>
  <c r="AS1089" i="1"/>
  <c r="W1101" i="1"/>
  <c r="AS1105" i="1"/>
  <c r="AW1109" i="1"/>
  <c r="W1117" i="1"/>
  <c r="AS1121" i="1"/>
  <c r="W1133" i="1"/>
  <c r="AS1137" i="1"/>
  <c r="AW1141" i="1"/>
  <c r="W1173" i="1"/>
  <c r="AR1177" i="1"/>
  <c r="AW1181" i="1"/>
  <c r="W1189" i="1"/>
  <c r="AR1193" i="1"/>
  <c r="W1205" i="1"/>
  <c r="AR1209" i="1"/>
  <c r="AW84" i="1"/>
  <c r="W87" i="1"/>
  <c r="X93" i="1"/>
  <c r="AR96" i="1"/>
  <c r="AW1231" i="1"/>
  <c r="W1237" i="1"/>
  <c r="AT1239" i="1"/>
  <c r="X1250" i="1"/>
  <c r="AS103" i="1"/>
  <c r="AW105" i="1"/>
  <c r="X1259" i="1"/>
  <c r="AQ114" i="1"/>
  <c r="W1269" i="1"/>
  <c r="AS1272" i="1"/>
  <c r="AW1275" i="1"/>
  <c r="V1280" i="1"/>
  <c r="AS126" i="1"/>
  <c r="X129" i="1"/>
  <c r="AW1294" i="1"/>
  <c r="AW132" i="1"/>
  <c r="AX132" i="1" s="1"/>
  <c r="W135" i="1"/>
  <c r="AR137" i="1"/>
  <c r="AW1306" i="1"/>
  <c r="AW1315" i="1"/>
  <c r="AR1332" i="1"/>
  <c r="W1341" i="1"/>
  <c r="W167" i="1"/>
  <c r="AT170" i="1"/>
  <c r="AW1356" i="1"/>
  <c r="X177" i="1"/>
  <c r="Y177" i="1" s="1"/>
  <c r="AS1360" i="1"/>
  <c r="AW181" i="1"/>
  <c r="AS187" i="1"/>
  <c r="AW189" i="1"/>
  <c r="W1381" i="1"/>
  <c r="AR1385" i="1"/>
  <c r="V1392" i="1"/>
  <c r="AR201" i="1"/>
  <c r="V206" i="1"/>
  <c r="X1411" i="1"/>
  <c r="AS216" i="1"/>
  <c r="W223" i="1"/>
  <c r="AT1423" i="1"/>
  <c r="AW1427" i="1"/>
  <c r="X1438" i="1"/>
  <c r="AS231" i="1"/>
  <c r="AW235" i="1"/>
  <c r="X1446" i="1"/>
  <c r="AU1449" i="1"/>
  <c r="AW1455" i="1"/>
  <c r="W243" i="1"/>
  <c r="AS244" i="1"/>
  <c r="AW246" i="1"/>
  <c r="W251" i="1"/>
  <c r="AS254" i="1"/>
  <c r="X1479" i="1"/>
  <c r="AU1481" i="1"/>
  <c r="AW1484" i="1"/>
  <c r="X1487" i="1"/>
  <c r="AT1491" i="1"/>
  <c r="AW268" i="1"/>
  <c r="X1502" i="1"/>
  <c r="AU1506" i="1"/>
  <c r="AW273" i="1"/>
  <c r="X1511" i="1"/>
  <c r="AT1514" i="1"/>
  <c r="AS1525" i="1"/>
  <c r="AW289" i="1"/>
  <c r="AX289" i="1" s="1"/>
  <c r="W1529" i="1"/>
  <c r="X308" i="1"/>
  <c r="AS1552" i="1"/>
  <c r="X1570" i="1"/>
  <c r="AS1573" i="1"/>
  <c r="AW1575" i="1"/>
  <c r="V1580" i="1"/>
  <c r="AT1583" i="1"/>
  <c r="AW331" i="1"/>
  <c r="X1591" i="1"/>
  <c r="AU336" i="1"/>
  <c r="X340" i="1"/>
  <c r="AW1620" i="1"/>
  <c r="W1625" i="1"/>
  <c r="X361" i="1"/>
  <c r="AW1636" i="1"/>
  <c r="X1639" i="1"/>
  <c r="AW374" i="1"/>
  <c r="V1652" i="1"/>
  <c r="AS1656" i="1"/>
  <c r="V387" i="1"/>
  <c r="Y387" i="1" s="1"/>
  <c r="AW390" i="1"/>
  <c r="AU1672" i="1"/>
  <c r="AS1677" i="1"/>
  <c r="X400" i="1"/>
  <c r="AX1688" i="1"/>
  <c r="AV409" i="1"/>
  <c r="AU1705" i="1"/>
  <c r="Y1714" i="1"/>
  <c r="V419" i="1"/>
  <c r="V1736" i="1"/>
  <c r="Y1736" i="1" s="1"/>
  <c r="AQ441" i="1"/>
  <c r="Y1835" i="1"/>
  <c r="AT494" i="1"/>
  <c r="V1880" i="1"/>
  <c r="AX798" i="1"/>
  <c r="AR528" i="1"/>
  <c r="Y581" i="1"/>
  <c r="AW588" i="1"/>
  <c r="AU600" i="1"/>
  <c r="Y612" i="1"/>
  <c r="Y644" i="1"/>
  <c r="AX655" i="1"/>
  <c r="AS18" i="1"/>
  <c r="AX681" i="1"/>
  <c r="AQ31" i="1"/>
  <c r="AX704" i="1"/>
  <c r="AT743" i="1"/>
  <c r="AX753" i="1"/>
  <c r="AR63" i="1"/>
  <c r="AX818" i="1"/>
  <c r="AX826" i="1"/>
  <c r="AU864" i="1"/>
  <c r="AT903" i="1"/>
  <c r="Y966" i="1"/>
  <c r="AS986" i="1"/>
  <c r="AS1066" i="1"/>
  <c r="Y1110" i="1"/>
  <c r="AS1130" i="1"/>
  <c r="AX1150" i="1"/>
  <c r="Y1174" i="1"/>
  <c r="Y94" i="1"/>
  <c r="AQ119" i="1"/>
  <c r="AR127" i="1"/>
  <c r="AU1329" i="1"/>
  <c r="AS186" i="1"/>
  <c r="AR1412" i="1"/>
  <c r="Y1444" i="1"/>
  <c r="Y290" i="1"/>
  <c r="AR1536" i="1"/>
  <c r="Y1621" i="1"/>
  <c r="Y402" i="1"/>
  <c r="AT1717" i="1"/>
  <c r="AX1797" i="1"/>
  <c r="AT505" i="1"/>
  <c r="AQ505" i="1"/>
  <c r="AW505" i="1"/>
  <c r="AR505" i="1"/>
  <c r="X505" i="1"/>
  <c r="AV505" i="1"/>
  <c r="AS505" i="1"/>
  <c r="W505" i="1"/>
  <c r="V505" i="1"/>
  <c r="AU505" i="1"/>
  <c r="AX764" i="1"/>
  <c r="AU764" i="1"/>
  <c r="Y764" i="1"/>
  <c r="AW764" i="1"/>
  <c r="AS764" i="1"/>
  <c r="X764" i="1"/>
  <c r="AV764" i="1"/>
  <c r="AR764" i="1"/>
  <c r="W764" i="1"/>
  <c r="AQ764" i="1"/>
  <c r="V764" i="1"/>
  <c r="AT764" i="1"/>
  <c r="AV1877" i="1"/>
  <c r="AR1877" i="1"/>
  <c r="AU1877" i="1"/>
  <c r="AQ1877" i="1"/>
  <c r="X1877" i="1"/>
  <c r="AT1877" i="1"/>
  <c r="W1877" i="1"/>
  <c r="AX498" i="1"/>
  <c r="AS498" i="1"/>
  <c r="Y498" i="1"/>
  <c r="AW498" i="1"/>
  <c r="AQ498" i="1"/>
  <c r="V498" i="1"/>
  <c r="AV498" i="1"/>
  <c r="AT498" i="1"/>
  <c r="X498" i="1"/>
  <c r="AU498" i="1"/>
  <c r="AR498" i="1"/>
  <c r="W498" i="1"/>
  <c r="AX497" i="1"/>
  <c r="AT497" i="1"/>
  <c r="Y497" i="1"/>
  <c r="AW497" i="1"/>
  <c r="AR497" i="1"/>
  <c r="X497" i="1"/>
  <c r="AV497" i="1"/>
  <c r="AS497" i="1"/>
  <c r="W497" i="1"/>
  <c r="AU497" i="1"/>
  <c r="AQ497" i="1"/>
  <c r="V497" i="1"/>
  <c r="AU761" i="1"/>
  <c r="AS761" i="1"/>
  <c r="W761" i="1"/>
  <c r="AV761" i="1"/>
  <c r="Y761" i="1"/>
  <c r="V761" i="1"/>
  <c r="AX761" i="1"/>
  <c r="AT761" i="1"/>
  <c r="AQ761" i="1"/>
  <c r="AW760" i="1"/>
  <c r="AU760" i="1"/>
  <c r="Y760" i="1"/>
  <c r="AV490" i="1"/>
  <c r="AR490" i="1"/>
  <c r="X490" i="1"/>
  <c r="AU490" i="1"/>
  <c r="AQ490" i="1"/>
  <c r="W490" i="1"/>
  <c r="AS490" i="1"/>
  <c r="AV488" i="1"/>
  <c r="AR488" i="1"/>
  <c r="W488" i="1"/>
  <c r="AT488" i="1"/>
  <c r="AQ488" i="1"/>
  <c r="V488" i="1"/>
  <c r="AU488" i="1"/>
  <c r="AV1866" i="1"/>
  <c r="AQ1866" i="1"/>
  <c r="V1866" i="1"/>
  <c r="AU1866" i="1"/>
  <c r="AR1866" i="1"/>
  <c r="Y1866" i="1"/>
  <c r="AT1866" i="1"/>
  <c r="AX1866" i="1"/>
  <c r="X1866" i="1"/>
  <c r="AW1866" i="1"/>
  <c r="W1866" i="1"/>
  <c r="AS486" i="1"/>
  <c r="AW486" i="1"/>
  <c r="AQ486" i="1"/>
  <c r="V486" i="1"/>
  <c r="AU486" i="1"/>
  <c r="AT486" i="1"/>
  <c r="X486" i="1"/>
  <c r="AV486" i="1"/>
  <c r="AR486" i="1"/>
  <c r="W486" i="1"/>
  <c r="AX1861" i="1"/>
  <c r="AT1861" i="1"/>
  <c r="W1861" i="1"/>
  <c r="AW1861" i="1"/>
  <c r="AS1861" i="1"/>
  <c r="V1861" i="1"/>
  <c r="AV1861" i="1"/>
  <c r="AR1861" i="1"/>
  <c r="Y1861" i="1"/>
  <c r="AQ1861" i="1"/>
  <c r="X1861" i="1"/>
  <c r="AU1861" i="1"/>
  <c r="AT1859" i="1"/>
  <c r="AW1859" i="1"/>
  <c r="AS1859" i="1"/>
  <c r="X1859" i="1"/>
  <c r="AU1859" i="1"/>
  <c r="AR1859" i="1"/>
  <c r="W1859" i="1"/>
  <c r="AV1859" i="1"/>
  <c r="AQ1859" i="1"/>
  <c r="V1859" i="1"/>
  <c r="AX1856" i="1"/>
  <c r="AS1856" i="1"/>
  <c r="V1856" i="1"/>
  <c r="AW1856" i="1"/>
  <c r="AQ1856" i="1"/>
  <c r="Y1856" i="1"/>
  <c r="AV1856" i="1"/>
  <c r="AT1856" i="1"/>
  <c r="X1856" i="1"/>
  <c r="AU1856" i="1"/>
  <c r="AR1856" i="1"/>
  <c r="W1856" i="1"/>
  <c r="AV480" i="1"/>
  <c r="AS480" i="1"/>
  <c r="W480" i="1"/>
  <c r="AT480" i="1"/>
  <c r="AQ480" i="1"/>
  <c r="V480" i="1"/>
  <c r="AU480" i="1"/>
  <c r="AT1855" i="1"/>
  <c r="AW1855" i="1"/>
  <c r="AS1855" i="1"/>
  <c r="X1855" i="1"/>
  <c r="AU1855" i="1"/>
  <c r="AR1855" i="1"/>
  <c r="W1855" i="1"/>
  <c r="AV1855" i="1"/>
  <c r="AQ1855" i="1"/>
  <c r="V1855" i="1"/>
  <c r="AX1851" i="1"/>
  <c r="AT1851" i="1"/>
  <c r="Y1851" i="1"/>
  <c r="AW1851" i="1"/>
  <c r="AS1851" i="1"/>
  <c r="X1851" i="1"/>
  <c r="AV1851" i="1"/>
  <c r="AR1851" i="1"/>
  <c r="W1851" i="1"/>
  <c r="AQ1851" i="1"/>
  <c r="V1851" i="1"/>
  <c r="AU1851" i="1"/>
  <c r="AU1847" i="1"/>
  <c r="AR1847" i="1"/>
  <c r="W1847" i="1"/>
  <c r="AV1847" i="1"/>
  <c r="AQ1847" i="1"/>
  <c r="V1847" i="1"/>
  <c r="AW1847" i="1"/>
  <c r="X1847" i="1"/>
  <c r="AS1847" i="1"/>
  <c r="AT1847" i="1"/>
  <c r="AV1844" i="1"/>
  <c r="AQ1844" i="1"/>
  <c r="X1844" i="1"/>
  <c r="AT1844" i="1"/>
  <c r="AS1844" i="1"/>
  <c r="W1844" i="1"/>
  <c r="AR1844" i="1"/>
  <c r="AX1844" i="1"/>
  <c r="V1844" i="1"/>
  <c r="AW1844" i="1"/>
  <c r="Y1844" i="1"/>
  <c r="AV473" i="1"/>
  <c r="AS473" i="1"/>
  <c r="W473" i="1"/>
  <c r="AU473" i="1"/>
  <c r="Y473" i="1"/>
  <c r="V473" i="1"/>
  <c r="AX473" i="1"/>
  <c r="AT473" i="1"/>
  <c r="AQ473" i="1"/>
  <c r="AV752" i="1"/>
  <c r="AS752" i="1"/>
  <c r="W752" i="1"/>
  <c r="AT752" i="1"/>
  <c r="AQ752" i="1"/>
  <c r="V752" i="1"/>
  <c r="AU752" i="1"/>
  <c r="AS470" i="1"/>
  <c r="AW470" i="1"/>
  <c r="AT470" i="1"/>
  <c r="V470" i="1"/>
  <c r="AU470" i="1"/>
  <c r="AQ470" i="1"/>
  <c r="X470" i="1"/>
  <c r="AR470" i="1"/>
  <c r="W470" i="1"/>
  <c r="AV470" i="1"/>
  <c r="AW1837" i="1"/>
  <c r="AS1837" i="1"/>
  <c r="Y1837" i="1"/>
  <c r="AT1837" i="1"/>
  <c r="AQ1837" i="1"/>
  <c r="X1837" i="1"/>
  <c r="AR1837" i="1"/>
  <c r="AX1837" i="1"/>
  <c r="W1837" i="1"/>
  <c r="AV1837" i="1"/>
  <c r="V1837" i="1"/>
  <c r="AV465" i="1"/>
  <c r="AS465" i="1"/>
  <c r="W465" i="1"/>
  <c r="AU465" i="1"/>
  <c r="AQ465" i="1"/>
  <c r="V465" i="1"/>
  <c r="AT465" i="1"/>
  <c r="AR1833" i="1"/>
  <c r="W1833" i="1"/>
  <c r="AV1833" i="1"/>
  <c r="AU1833" i="1"/>
  <c r="V1833" i="1"/>
  <c r="AW1833" i="1"/>
  <c r="AS1833" i="1"/>
  <c r="AT1833" i="1"/>
  <c r="AQ1833" i="1"/>
  <c r="X1833" i="1"/>
  <c r="AT463" i="1"/>
  <c r="AQ463" i="1"/>
  <c r="AW463" i="1"/>
  <c r="AS463" i="1"/>
  <c r="W463" i="1"/>
  <c r="AU463" i="1"/>
  <c r="AV463" i="1"/>
  <c r="V463" i="1"/>
  <c r="AR463" i="1"/>
  <c r="X463" i="1"/>
  <c r="AW462" i="1"/>
  <c r="AT462" i="1"/>
  <c r="AS462" i="1"/>
  <c r="V462" i="1"/>
  <c r="AU462" i="1"/>
  <c r="AR462" i="1"/>
  <c r="X462" i="1"/>
  <c r="AV462" i="1"/>
  <c r="AQ462" i="1"/>
  <c r="W462" i="1"/>
  <c r="AS460" i="1"/>
  <c r="X460" i="1"/>
  <c r="AV460" i="1"/>
  <c r="AR460" i="1"/>
  <c r="W460" i="1"/>
  <c r="Y460" i="1" s="1"/>
  <c r="AT460" i="1"/>
  <c r="V460" i="1"/>
  <c r="AU460" i="1"/>
  <c r="AQ460" i="1"/>
  <c r="AW460" i="1"/>
  <c r="AT1819" i="1"/>
  <c r="AW1819" i="1"/>
  <c r="AS1819" i="1"/>
  <c r="X1819" i="1"/>
  <c r="AV1819" i="1"/>
  <c r="AR1819" i="1"/>
  <c r="W1819" i="1"/>
  <c r="AU1819" i="1"/>
  <c r="AQ1819" i="1"/>
  <c r="V1819" i="1"/>
  <c r="AW457" i="1"/>
  <c r="AR457" i="1"/>
  <c r="X457" i="1"/>
  <c r="AV457" i="1"/>
  <c r="W457" i="1"/>
  <c r="AS457" i="1"/>
  <c r="AQ457" i="1"/>
  <c r="AU457" i="1"/>
  <c r="V457" i="1"/>
  <c r="AT457" i="1"/>
  <c r="AV1813" i="1"/>
  <c r="AR1813" i="1"/>
  <c r="Y1813" i="1"/>
  <c r="AU1813" i="1"/>
  <c r="AQ1813" i="1"/>
  <c r="X1813" i="1"/>
  <c r="AW1813" i="1"/>
  <c r="V1813" i="1"/>
  <c r="AT1813" i="1"/>
  <c r="AS1813" i="1"/>
  <c r="AR455" i="1"/>
  <c r="AQ455" i="1"/>
  <c r="AW455" i="1"/>
  <c r="AS455" i="1"/>
  <c r="W455" i="1"/>
  <c r="AU455" i="1"/>
  <c r="AT455" i="1"/>
  <c r="V455" i="1"/>
  <c r="AV455" i="1"/>
  <c r="X455" i="1"/>
  <c r="AV1803" i="1"/>
  <c r="AR1803" i="1"/>
  <c r="W1803" i="1"/>
  <c r="AU1803" i="1"/>
  <c r="AQ1803" i="1"/>
  <c r="V1803" i="1"/>
  <c r="AW1803" i="1"/>
  <c r="X1803" i="1"/>
  <c r="AT1803" i="1"/>
  <c r="AS1803" i="1"/>
  <c r="AW1802" i="1"/>
  <c r="AT1802" i="1"/>
  <c r="X1802" i="1"/>
  <c r="AV1802" i="1"/>
  <c r="AQ1802" i="1"/>
  <c r="W1802" i="1"/>
  <c r="AU1802" i="1"/>
  <c r="V1802" i="1"/>
  <c r="AS1802" i="1"/>
  <c r="AR1802" i="1"/>
  <c r="AX1802" i="1"/>
  <c r="Y1802" i="1"/>
  <c r="AU1799" i="1"/>
  <c r="AR1799" i="1"/>
  <c r="W1799" i="1"/>
  <c r="AV1799" i="1"/>
  <c r="AQ1799" i="1"/>
  <c r="V1799" i="1"/>
  <c r="AW1799" i="1"/>
  <c r="X1799" i="1"/>
  <c r="AS1799" i="1"/>
  <c r="AT1799" i="1"/>
  <c r="AV1796" i="1"/>
  <c r="AR1796" i="1"/>
  <c r="Y1796" i="1"/>
  <c r="AU1796" i="1"/>
  <c r="AQ1796" i="1"/>
  <c r="W1796" i="1"/>
  <c r="AS1796" i="1"/>
  <c r="AX1796" i="1"/>
  <c r="V1796" i="1"/>
  <c r="AW1796" i="1"/>
  <c r="X1796" i="1"/>
  <c r="AW446" i="1"/>
  <c r="AS446" i="1"/>
  <c r="V446" i="1"/>
  <c r="AU446" i="1"/>
  <c r="AR446" i="1"/>
  <c r="X446" i="1"/>
  <c r="AQ446" i="1"/>
  <c r="AV446" i="1"/>
  <c r="W446" i="1"/>
  <c r="AT446" i="1"/>
  <c r="AV445" i="1"/>
  <c r="AQ445" i="1"/>
  <c r="W445" i="1"/>
  <c r="AU445" i="1"/>
  <c r="V445" i="1"/>
  <c r="AR445" i="1"/>
  <c r="AT445" i="1"/>
  <c r="AW445" i="1"/>
  <c r="X445" i="1"/>
  <c r="AU1783" i="1"/>
  <c r="AR1783" i="1"/>
  <c r="W1783" i="1"/>
  <c r="AV1783" i="1"/>
  <c r="AQ1783" i="1"/>
  <c r="V1783" i="1"/>
  <c r="AX1783" i="1"/>
  <c r="AS1783" i="1"/>
  <c r="Y1783" i="1"/>
  <c r="AV442" i="1"/>
  <c r="AR442" i="1"/>
  <c r="X442" i="1"/>
  <c r="AW442" i="1"/>
  <c r="AQ442" i="1"/>
  <c r="AU442" i="1"/>
  <c r="AS442" i="1"/>
  <c r="V442" i="1"/>
  <c r="AT442" i="1"/>
  <c r="AV1776" i="1"/>
  <c r="AT1776" i="1"/>
  <c r="X1776" i="1"/>
  <c r="AX1776" i="1"/>
  <c r="AR1776" i="1"/>
  <c r="W1776" i="1"/>
  <c r="AW1776" i="1"/>
  <c r="AQ1776" i="1"/>
  <c r="AU1776" i="1"/>
  <c r="Y1776" i="1"/>
  <c r="AS1776" i="1"/>
  <c r="V1776" i="1"/>
  <c r="AV1772" i="1"/>
  <c r="AS1772" i="1"/>
  <c r="X1772" i="1"/>
  <c r="AR1772" i="1"/>
  <c r="Y1772" i="1"/>
  <c r="AX1772" i="1"/>
  <c r="AT1772" i="1"/>
  <c r="W1772" i="1"/>
  <c r="AW1772" i="1"/>
  <c r="AQ1772" i="1"/>
  <c r="AU1772" i="1"/>
  <c r="AT741" i="1"/>
  <c r="AU1767" i="1"/>
  <c r="AR1767" i="1"/>
  <c r="W1767" i="1"/>
  <c r="AV1767" i="1"/>
  <c r="AS1767" i="1"/>
  <c r="X1767" i="1"/>
  <c r="AT1767" i="1"/>
  <c r="V1767" i="1"/>
  <c r="AW1767" i="1"/>
  <c r="AQ1767" i="1"/>
  <c r="AW438" i="1"/>
  <c r="AT438" i="1"/>
  <c r="V438" i="1"/>
  <c r="AU438" i="1"/>
  <c r="AQ438" i="1"/>
  <c r="X438" i="1"/>
  <c r="AV438" i="1"/>
  <c r="AR438" i="1"/>
  <c r="W438" i="1"/>
  <c r="AX1761" i="1"/>
  <c r="AU1761" i="1"/>
  <c r="W1761" i="1"/>
  <c r="AW1761" i="1"/>
  <c r="AS1761" i="1"/>
  <c r="Y1761" i="1"/>
  <c r="AV1761" i="1"/>
  <c r="AR1761" i="1"/>
  <c r="V1761" i="1"/>
  <c r="AT1761" i="1"/>
  <c r="AQ1761" i="1"/>
  <c r="X1761" i="1"/>
  <c r="AV1757" i="1"/>
  <c r="AU1757" i="1"/>
  <c r="V1757" i="1"/>
  <c r="AW1757" i="1"/>
  <c r="AS1757" i="1"/>
  <c r="Y1757" i="1"/>
  <c r="AT1757" i="1"/>
  <c r="AQ1757" i="1"/>
  <c r="X1757" i="1"/>
  <c r="AX1757" i="1"/>
  <c r="AR1757" i="1"/>
  <c r="W1757" i="1"/>
  <c r="AV1752" i="1"/>
  <c r="AT1752" i="1"/>
  <c r="X1752" i="1"/>
  <c r="AU1752" i="1"/>
  <c r="AQ1752" i="1"/>
  <c r="W1752" i="1"/>
  <c r="AR1752" i="1"/>
  <c r="V1752" i="1"/>
  <c r="AU738" i="1"/>
  <c r="AQ738" i="1"/>
  <c r="X738" i="1"/>
  <c r="AV738" i="1"/>
  <c r="AR738" i="1"/>
  <c r="W738" i="1"/>
  <c r="AX738" i="1"/>
  <c r="AS738" i="1"/>
  <c r="Y738" i="1"/>
  <c r="AV1746" i="1"/>
  <c r="AQ1746" i="1"/>
  <c r="Y1746" i="1"/>
  <c r="AS1746" i="1"/>
  <c r="AR1746" i="1"/>
  <c r="V1746" i="1"/>
  <c r="AX1746" i="1"/>
  <c r="AT1746" i="1"/>
  <c r="X1746" i="1"/>
  <c r="AW1741" i="1"/>
  <c r="AS1741" i="1"/>
  <c r="AT1741" i="1"/>
  <c r="AQ1741" i="1"/>
  <c r="X1741" i="1"/>
  <c r="AV1741" i="1"/>
  <c r="V1741" i="1"/>
  <c r="Y1741" i="1" s="1"/>
  <c r="AU1741" i="1"/>
  <c r="AR1741" i="1"/>
  <c r="AV430" i="1"/>
  <c r="AR430" i="1"/>
  <c r="X430" i="1"/>
  <c r="AU430" i="1"/>
  <c r="AQ430" i="1"/>
  <c r="W430" i="1"/>
  <c r="AT430" i="1"/>
  <c r="AR427" i="1"/>
  <c r="AV427" i="1"/>
  <c r="AS427" i="1"/>
  <c r="W427" i="1"/>
  <c r="AW427" i="1"/>
  <c r="AT427" i="1"/>
  <c r="V427" i="1"/>
  <c r="AU427" i="1"/>
  <c r="AQ427" i="1"/>
  <c r="X427" i="1"/>
  <c r="AV57" i="1"/>
  <c r="AS57" i="1"/>
  <c r="W57" i="1"/>
  <c r="AU57" i="1"/>
  <c r="Y57" i="1"/>
  <c r="V57" i="1"/>
  <c r="AW57" i="1"/>
  <c r="X57" i="1"/>
  <c r="AT57" i="1"/>
  <c r="AR57" i="1"/>
  <c r="AV424" i="1"/>
  <c r="AR424" i="1"/>
  <c r="W424" i="1"/>
  <c r="AT424" i="1"/>
  <c r="AQ424" i="1"/>
  <c r="V424" i="1"/>
  <c r="AS424" i="1"/>
  <c r="AW424" i="1"/>
  <c r="X424" i="1"/>
  <c r="AV1729" i="1"/>
  <c r="AR1729" i="1"/>
  <c r="V1729" i="1"/>
  <c r="AT1729" i="1"/>
  <c r="Y1729" i="1"/>
  <c r="X1729" i="1"/>
  <c r="AW1729" i="1"/>
  <c r="W1729" i="1"/>
  <c r="AU1729" i="1"/>
  <c r="AS1729" i="1"/>
  <c r="AU1727" i="1"/>
  <c r="AR1727" i="1"/>
  <c r="W1727" i="1"/>
  <c r="AV1727" i="1"/>
  <c r="AQ1727" i="1"/>
  <c r="V1727" i="1"/>
  <c r="AS1727" i="1"/>
  <c r="AX1727" i="1"/>
  <c r="Y1727" i="1"/>
  <c r="AW1727" i="1"/>
  <c r="X1727" i="1"/>
  <c r="AV421" i="1"/>
  <c r="AR421" i="1"/>
  <c r="W421" i="1"/>
  <c r="AU421" i="1"/>
  <c r="AQ421" i="1"/>
  <c r="V421" i="1"/>
  <c r="AW421" i="1"/>
  <c r="X421" i="1"/>
  <c r="AT421" i="1"/>
  <c r="AS421" i="1"/>
  <c r="AU418" i="1"/>
  <c r="AQ418" i="1"/>
  <c r="X418" i="1"/>
  <c r="AV418" i="1"/>
  <c r="AR418" i="1"/>
  <c r="W418" i="1"/>
  <c r="AX418" i="1"/>
  <c r="AS418" i="1"/>
  <c r="Y418" i="1"/>
  <c r="AV1716" i="1"/>
  <c r="AQ1716" i="1"/>
  <c r="X1716" i="1"/>
  <c r="AR1716" i="1"/>
  <c r="AS1716" i="1"/>
  <c r="W1716" i="1"/>
  <c r="AX1716" i="1"/>
  <c r="AT1716" i="1"/>
  <c r="Y1716" i="1"/>
  <c r="AV1713" i="1"/>
  <c r="AR1713" i="1"/>
  <c r="V1713" i="1"/>
  <c r="AT1713" i="1"/>
  <c r="Y1713" i="1"/>
  <c r="X1713" i="1"/>
  <c r="AX1713" i="1"/>
  <c r="AU1713" i="1"/>
  <c r="AQ1713" i="1"/>
  <c r="AX1710" i="1"/>
  <c r="AT1710" i="1"/>
  <c r="Y1710" i="1"/>
  <c r="AW1710" i="1"/>
  <c r="AU1710" i="1"/>
  <c r="X1710" i="1"/>
  <c r="AV1710" i="1"/>
  <c r="AR1710" i="1"/>
  <c r="W1710" i="1"/>
  <c r="AS1710" i="1"/>
  <c r="AQ1710" i="1"/>
  <c r="V1710" i="1"/>
  <c r="AW412" i="1"/>
  <c r="AR412" i="1"/>
  <c r="X412" i="1"/>
  <c r="AV412" i="1"/>
  <c r="AU412" i="1"/>
  <c r="W412" i="1"/>
  <c r="AT412" i="1"/>
  <c r="AQ412" i="1"/>
  <c r="V412" i="1"/>
  <c r="AS412" i="1"/>
  <c r="AV1702" i="1"/>
  <c r="AR1702" i="1"/>
  <c r="W1702" i="1"/>
  <c r="AS1702" i="1"/>
  <c r="AQ1702" i="1"/>
  <c r="V1702" i="1"/>
  <c r="AW1702" i="1"/>
  <c r="AU1702" i="1"/>
  <c r="Y1702" i="1"/>
  <c r="AU54" i="1"/>
  <c r="AQ54" i="1"/>
  <c r="X54" i="1"/>
  <c r="AV54" i="1"/>
  <c r="AR54" i="1"/>
  <c r="W54" i="1"/>
  <c r="AT54" i="1"/>
  <c r="AW54" i="1"/>
  <c r="V54" i="1"/>
  <c r="AV403" i="1"/>
  <c r="AS403" i="1"/>
  <c r="V403" i="1"/>
  <c r="AU403" i="1"/>
  <c r="Y403" i="1"/>
  <c r="X403" i="1"/>
  <c r="AX403" i="1"/>
  <c r="AT403" i="1"/>
  <c r="AQ403" i="1"/>
  <c r="AX1693" i="1"/>
  <c r="AR1693" i="1"/>
  <c r="Y1693" i="1"/>
  <c r="AV1693" i="1"/>
  <c r="AU1693" i="1"/>
  <c r="W1693" i="1"/>
  <c r="AW1693" i="1"/>
  <c r="AS1693" i="1"/>
  <c r="V1693" i="1"/>
  <c r="AT1693" i="1"/>
  <c r="AQ1693" i="1"/>
  <c r="X1693" i="1"/>
  <c r="AV1689" i="1"/>
  <c r="AR1689" i="1"/>
  <c r="W1689" i="1"/>
  <c r="AW1689" i="1"/>
  <c r="AS1689" i="1"/>
  <c r="V1689" i="1"/>
  <c r="AT1689" i="1"/>
  <c r="X1689" i="1"/>
  <c r="AU1689" i="1"/>
  <c r="AQ1689" i="1"/>
  <c r="AX1686" i="1"/>
  <c r="AU1686" i="1"/>
  <c r="Y1686" i="1"/>
  <c r="AW1686" i="1"/>
  <c r="AT1686" i="1"/>
  <c r="X1686" i="1"/>
  <c r="AV1686" i="1"/>
  <c r="AR1686" i="1"/>
  <c r="W1686" i="1"/>
  <c r="AS1686" i="1"/>
  <c r="AQ1686" i="1"/>
  <c r="V1686" i="1"/>
  <c r="AV51" i="1"/>
  <c r="AS51" i="1"/>
  <c r="V51" i="1"/>
  <c r="AU51" i="1"/>
  <c r="X51" i="1"/>
  <c r="AT51" i="1"/>
  <c r="AQ51" i="1"/>
  <c r="AX732" i="1"/>
  <c r="AU732" i="1"/>
  <c r="Y732" i="1"/>
  <c r="AW732" i="1"/>
  <c r="AS732" i="1"/>
  <c r="X732" i="1"/>
  <c r="AV732" i="1"/>
  <c r="AR732" i="1"/>
  <c r="W732" i="1"/>
  <c r="V732" i="1"/>
  <c r="AT732" i="1"/>
  <c r="AQ732" i="1"/>
  <c r="AT1679" i="1"/>
  <c r="AW1679" i="1"/>
  <c r="AS1679" i="1"/>
  <c r="X1679" i="1"/>
  <c r="AU1679" i="1"/>
  <c r="AR1679" i="1"/>
  <c r="W1679" i="1"/>
  <c r="AV1679" i="1"/>
  <c r="AQ1679" i="1"/>
  <c r="V1679" i="1"/>
  <c r="AR1676" i="1"/>
  <c r="AW1676" i="1"/>
  <c r="AT1676" i="1"/>
  <c r="V1676" i="1"/>
  <c r="AV1676" i="1"/>
  <c r="AS1676" i="1"/>
  <c r="X1676" i="1"/>
  <c r="AU1676" i="1"/>
  <c r="AQ1676" i="1"/>
  <c r="W1676" i="1"/>
  <c r="AT397" i="1"/>
  <c r="AW397" i="1"/>
  <c r="AS397" i="1"/>
  <c r="X397" i="1"/>
  <c r="AV397" i="1"/>
  <c r="AR397" i="1"/>
  <c r="W397" i="1"/>
  <c r="AU397" i="1"/>
  <c r="AQ397" i="1"/>
  <c r="V397" i="1"/>
  <c r="AU396" i="1"/>
  <c r="AW396" i="1"/>
  <c r="AS396" i="1"/>
  <c r="X396" i="1"/>
  <c r="AV396" i="1"/>
  <c r="AR396" i="1"/>
  <c r="W396" i="1"/>
  <c r="AT396" i="1"/>
  <c r="AQ396" i="1"/>
  <c r="V396" i="1"/>
  <c r="AX392" i="1"/>
  <c r="AU392" i="1"/>
  <c r="Y392" i="1"/>
  <c r="AW392" i="1"/>
  <c r="AS392" i="1"/>
  <c r="X392" i="1"/>
  <c r="AV392" i="1"/>
  <c r="AQ392" i="1"/>
  <c r="W392" i="1"/>
  <c r="AT392" i="1"/>
  <c r="AR392" i="1"/>
  <c r="V392" i="1"/>
  <c r="AT389" i="1"/>
  <c r="AW389" i="1"/>
  <c r="AS389" i="1"/>
  <c r="X389" i="1"/>
  <c r="AV389" i="1"/>
  <c r="AR389" i="1"/>
  <c r="W389" i="1"/>
  <c r="AU389" i="1"/>
  <c r="AQ389" i="1"/>
  <c r="V389" i="1"/>
  <c r="AU386" i="1"/>
  <c r="AQ386" i="1"/>
  <c r="X386" i="1"/>
  <c r="AV386" i="1"/>
  <c r="AR386" i="1"/>
  <c r="W386" i="1"/>
  <c r="AS386" i="1"/>
  <c r="AS1666" i="1"/>
  <c r="AR1666" i="1"/>
  <c r="V1666" i="1"/>
  <c r="AX1666" i="1"/>
  <c r="AU1666" i="1"/>
  <c r="W1666" i="1"/>
  <c r="AW1666" i="1"/>
  <c r="AQ1666" i="1"/>
  <c r="AV1666" i="1"/>
  <c r="Y1666" i="1"/>
  <c r="AU382" i="1"/>
  <c r="AQ382" i="1"/>
  <c r="W382" i="1"/>
  <c r="AT382" i="1"/>
  <c r="V382" i="1"/>
  <c r="AS382" i="1"/>
  <c r="X382" i="1"/>
  <c r="AW382" i="1"/>
  <c r="AR382" i="1"/>
  <c r="AV1660" i="1"/>
  <c r="AT1660" i="1"/>
  <c r="X1660" i="1"/>
  <c r="AU1660" i="1"/>
  <c r="AQ1660" i="1"/>
  <c r="W1660" i="1"/>
  <c r="AX1660" i="1"/>
  <c r="AS1660" i="1"/>
  <c r="Y1660" i="1"/>
  <c r="AX1657" i="1"/>
  <c r="AU1657" i="1"/>
  <c r="AQ1657" i="1"/>
  <c r="AV1657" i="1"/>
  <c r="AR1657" i="1"/>
  <c r="W1657" i="1"/>
  <c r="AW1657" i="1"/>
  <c r="AS1657" i="1"/>
  <c r="V1657" i="1"/>
  <c r="AT1657" i="1"/>
  <c r="Y1657" i="1"/>
  <c r="X1657" i="1"/>
  <c r="AX1654" i="1"/>
  <c r="AU1654" i="1"/>
  <c r="Y1654" i="1"/>
  <c r="AW1654" i="1"/>
  <c r="AT1654" i="1"/>
  <c r="X1654" i="1"/>
  <c r="AV1654" i="1"/>
  <c r="AR1654" i="1"/>
  <c r="W1654" i="1"/>
  <c r="AS1654" i="1"/>
  <c r="AQ1654" i="1"/>
  <c r="V1654" i="1"/>
  <c r="AX726" i="1"/>
  <c r="AS726" i="1"/>
  <c r="Y726" i="1"/>
  <c r="AW726" i="1"/>
  <c r="AT726" i="1"/>
  <c r="V726" i="1"/>
  <c r="AV726" i="1"/>
  <c r="AQ726" i="1"/>
  <c r="X726" i="1"/>
  <c r="AU726" i="1"/>
  <c r="AR726" i="1"/>
  <c r="W726" i="1"/>
  <c r="AV1649" i="1"/>
  <c r="AS1649" i="1"/>
  <c r="V1649" i="1"/>
  <c r="AT1649" i="1"/>
  <c r="Y1649" i="1"/>
  <c r="X1649" i="1"/>
  <c r="AX1649" i="1"/>
  <c r="AU1649" i="1"/>
  <c r="AQ1649" i="1"/>
  <c r="AX1645" i="1"/>
  <c r="AU1645" i="1"/>
  <c r="Y1645" i="1"/>
  <c r="AV1645" i="1"/>
  <c r="AS1645" i="1"/>
  <c r="W1645" i="1"/>
  <c r="AW1645" i="1"/>
  <c r="AR1645" i="1"/>
  <c r="V1645" i="1"/>
  <c r="AT1645" i="1"/>
  <c r="AQ1645" i="1"/>
  <c r="X1645" i="1"/>
  <c r="AX1644" i="1"/>
  <c r="AS1644" i="1"/>
  <c r="Y1644" i="1"/>
  <c r="AW1644" i="1"/>
  <c r="AR1644" i="1"/>
  <c r="V1644" i="1"/>
  <c r="AV1644" i="1"/>
  <c r="AT1644" i="1"/>
  <c r="X1644" i="1"/>
  <c r="AU1644" i="1"/>
  <c r="AQ1644" i="1"/>
  <c r="W1644" i="1"/>
  <c r="AU370" i="1"/>
  <c r="AT370" i="1"/>
  <c r="X370" i="1"/>
  <c r="AV370" i="1"/>
  <c r="AR370" i="1"/>
  <c r="W370" i="1"/>
  <c r="AX370" i="1"/>
  <c r="AS370" i="1"/>
  <c r="Y370" i="1"/>
  <c r="AU368" i="1"/>
  <c r="AW368" i="1"/>
  <c r="AR368" i="1"/>
  <c r="X368" i="1"/>
  <c r="AV368" i="1"/>
  <c r="AS368" i="1"/>
  <c r="W368" i="1"/>
  <c r="AT368" i="1"/>
  <c r="AQ368" i="1"/>
  <c r="V368" i="1"/>
  <c r="AW1637" i="1"/>
  <c r="AS1637" i="1"/>
  <c r="W1637" i="1"/>
  <c r="AV1637" i="1"/>
  <c r="AR1637" i="1"/>
  <c r="V1637" i="1"/>
  <c r="AU1637" i="1"/>
  <c r="AQ1637" i="1"/>
  <c r="X1637" i="1"/>
  <c r="AX1637" i="1"/>
  <c r="AT1637" i="1"/>
  <c r="Y1637" i="1"/>
  <c r="AU1635" i="1"/>
  <c r="AR1635" i="1"/>
  <c r="W1635" i="1"/>
  <c r="AV1635" i="1"/>
  <c r="AQ1635" i="1"/>
  <c r="AX1635" i="1"/>
  <c r="AS1635" i="1"/>
  <c r="Y1635" i="1"/>
  <c r="AV363" i="1"/>
  <c r="AT363" i="1"/>
  <c r="V363" i="1"/>
  <c r="AU363" i="1"/>
  <c r="AQ363" i="1"/>
  <c r="X363" i="1"/>
  <c r="AR363" i="1"/>
  <c r="AW1632" i="1"/>
  <c r="AS1632" i="1"/>
  <c r="V1632" i="1"/>
  <c r="AV1632" i="1"/>
  <c r="AQ1632" i="1"/>
  <c r="X1632" i="1"/>
  <c r="AU1632" i="1"/>
  <c r="AT1632" i="1"/>
  <c r="W1632" i="1"/>
  <c r="Y1632" i="1"/>
  <c r="AX1632" i="1"/>
  <c r="AS1631" i="1"/>
  <c r="AW1631" i="1"/>
  <c r="AT1631" i="1"/>
  <c r="X1631" i="1"/>
  <c r="AU1631" i="1"/>
  <c r="AR1631" i="1"/>
  <c r="W1631" i="1"/>
  <c r="AV1631" i="1"/>
  <c r="AQ1631" i="1"/>
  <c r="V1631" i="1"/>
  <c r="AX723" i="1"/>
  <c r="AR723" i="1"/>
  <c r="AQ723" i="1"/>
  <c r="AW723" i="1"/>
  <c r="AU723" i="1"/>
  <c r="W723" i="1"/>
  <c r="AV723" i="1"/>
  <c r="AS723" i="1"/>
  <c r="V723" i="1"/>
  <c r="X723" i="1"/>
  <c r="AT723" i="1"/>
  <c r="Y723" i="1"/>
  <c r="AV1627" i="1"/>
  <c r="AR1627" i="1"/>
  <c r="W1627" i="1"/>
  <c r="AX1627" i="1"/>
  <c r="AS1627" i="1"/>
  <c r="Y1627" i="1"/>
  <c r="AV1624" i="1"/>
  <c r="AT1624" i="1"/>
  <c r="X1624" i="1"/>
  <c r="AR1624" i="1"/>
  <c r="AV353" i="1"/>
  <c r="AQ353" i="1"/>
  <c r="W353" i="1"/>
  <c r="AT353" i="1"/>
  <c r="AU1619" i="1"/>
  <c r="AR1619" i="1"/>
  <c r="W1619" i="1"/>
  <c r="AS1619" i="1"/>
  <c r="AV1618" i="1"/>
  <c r="AQ1618" i="1"/>
  <c r="W1618" i="1"/>
  <c r="AS1618" i="1"/>
  <c r="AR1618" i="1"/>
  <c r="V1618" i="1"/>
  <c r="AT1618" i="1"/>
  <c r="AV350" i="1"/>
  <c r="AR350" i="1"/>
  <c r="X350" i="1"/>
  <c r="AT350" i="1"/>
  <c r="AV1612" i="1"/>
  <c r="AT1612" i="1"/>
  <c r="X1612" i="1"/>
  <c r="AU1612" i="1"/>
  <c r="AQ1612" i="1"/>
  <c r="W1612" i="1"/>
  <c r="AX1612" i="1"/>
  <c r="AS1612" i="1"/>
  <c r="Y1612" i="1"/>
  <c r="AW1609" i="1"/>
  <c r="AS1609" i="1"/>
  <c r="V1609" i="1"/>
  <c r="AT1609" i="1"/>
  <c r="X1609" i="1"/>
  <c r="AR1609" i="1"/>
  <c r="AQ1609" i="1"/>
  <c r="AV1606" i="1"/>
  <c r="AR1606" i="1"/>
  <c r="W1606" i="1"/>
  <c r="AS1606" i="1"/>
  <c r="AQ1606" i="1"/>
  <c r="V1606" i="1"/>
  <c r="AW1606" i="1"/>
  <c r="AU1606" i="1"/>
  <c r="Y1606" i="1"/>
  <c r="AV344" i="1"/>
  <c r="AR344" i="1"/>
  <c r="W344" i="1"/>
  <c r="AT344" i="1"/>
  <c r="AQ344" i="1"/>
  <c r="V344" i="1"/>
  <c r="AX344" i="1"/>
  <c r="AU344" i="1"/>
  <c r="Y344" i="1"/>
  <c r="AU717" i="1"/>
  <c r="AQ717" i="1"/>
  <c r="W717" i="1"/>
  <c r="AV717" i="1"/>
  <c r="V717" i="1"/>
  <c r="AS717" i="1"/>
  <c r="AR717" i="1"/>
  <c r="AW717" i="1"/>
  <c r="X717" i="1"/>
  <c r="AW1601" i="1"/>
  <c r="AR1601" i="1"/>
  <c r="W1601" i="1"/>
  <c r="AV1601" i="1"/>
  <c r="AS1601" i="1"/>
  <c r="V1601" i="1"/>
  <c r="AT1601" i="1"/>
  <c r="X1601" i="1"/>
  <c r="AQ1601" i="1"/>
  <c r="AV1598" i="1"/>
  <c r="AQ1598" i="1"/>
  <c r="W1598" i="1"/>
  <c r="AS1598" i="1"/>
  <c r="AU1598" i="1"/>
  <c r="V1598" i="1"/>
  <c r="AT1598" i="1"/>
  <c r="AV1596" i="1"/>
  <c r="AT1596" i="1"/>
  <c r="X1596" i="1"/>
  <c r="AU1596" i="1"/>
  <c r="AQ1596" i="1"/>
  <c r="W1596" i="1"/>
  <c r="AX1596" i="1"/>
  <c r="AS1596" i="1"/>
  <c r="Y1596" i="1"/>
  <c r="AR335" i="1"/>
  <c r="AQ335" i="1"/>
  <c r="AW335" i="1"/>
  <c r="AT335" i="1"/>
  <c r="W335" i="1"/>
  <c r="AV335" i="1"/>
  <c r="AS335" i="1"/>
  <c r="V335" i="1"/>
  <c r="AU335" i="1"/>
  <c r="X335" i="1"/>
  <c r="AX1590" i="1"/>
  <c r="AU1590" i="1"/>
  <c r="Y1590" i="1"/>
  <c r="AW1590" i="1"/>
  <c r="AT1590" i="1"/>
  <c r="X1590" i="1"/>
  <c r="AV1590" i="1"/>
  <c r="AR1590" i="1"/>
  <c r="W1590" i="1"/>
  <c r="AS1590" i="1"/>
  <c r="AQ1590" i="1"/>
  <c r="V1590" i="1"/>
  <c r="AX1587" i="1"/>
  <c r="AS1587" i="1"/>
  <c r="Y1587" i="1"/>
  <c r="AW1587" i="1"/>
  <c r="AT1587" i="1"/>
  <c r="X1587" i="1"/>
  <c r="AU1587" i="1"/>
  <c r="AR1587" i="1"/>
  <c r="W1587" i="1"/>
  <c r="AV1587" i="1"/>
  <c r="AQ1587" i="1"/>
  <c r="V1587" i="1"/>
  <c r="AX1585" i="1"/>
  <c r="AU1585" i="1"/>
  <c r="AQ1585" i="1"/>
  <c r="AW1585" i="1"/>
  <c r="AR1585" i="1"/>
  <c r="W1585" i="1"/>
  <c r="AV1585" i="1"/>
  <c r="AS1585" i="1"/>
  <c r="V1585" i="1"/>
  <c r="AT1585" i="1"/>
  <c r="Y1585" i="1"/>
  <c r="X1585" i="1"/>
  <c r="AW329" i="1"/>
  <c r="AR329" i="1"/>
  <c r="X329" i="1"/>
  <c r="AV329" i="1"/>
  <c r="W329" i="1"/>
  <c r="AU329" i="1"/>
  <c r="AS329" i="1"/>
  <c r="V329" i="1"/>
  <c r="AT329" i="1"/>
  <c r="AX329" i="1" s="1"/>
  <c r="AQ329" i="1"/>
  <c r="AW1579" i="1"/>
  <c r="AT1579" i="1"/>
  <c r="X1579" i="1"/>
  <c r="AV1579" i="1"/>
  <c r="AR1579" i="1"/>
  <c r="W1579" i="1"/>
  <c r="AU1579" i="1"/>
  <c r="AQ1579" i="1"/>
  <c r="V1579" i="1"/>
  <c r="Y1579" i="1"/>
  <c r="AX1579" i="1"/>
  <c r="AV716" i="1"/>
  <c r="AQ716" i="1"/>
  <c r="W716" i="1"/>
  <c r="AT716" i="1"/>
  <c r="AR716" i="1"/>
  <c r="V716" i="1"/>
  <c r="AW716" i="1"/>
  <c r="AU716" i="1"/>
  <c r="Y716" i="1"/>
  <c r="AV325" i="1"/>
  <c r="AR325" i="1"/>
  <c r="W325" i="1"/>
  <c r="AX325" i="1"/>
  <c r="AT325" i="1"/>
  <c r="Y325" i="1"/>
  <c r="AV1572" i="1"/>
  <c r="AT1572" i="1"/>
  <c r="X1572" i="1"/>
  <c r="AR1572" i="1"/>
  <c r="AV1568" i="1"/>
  <c r="AQ1568" i="1"/>
  <c r="X1568" i="1"/>
  <c r="AU1568" i="1"/>
  <c r="AT1568" i="1"/>
  <c r="W1568" i="1"/>
  <c r="AX1568" i="1"/>
  <c r="AR1568" i="1"/>
  <c r="Y1568" i="1"/>
  <c r="AW319" i="1"/>
  <c r="AS319" i="1"/>
  <c r="V319" i="1"/>
  <c r="AU319" i="1"/>
  <c r="Y319" i="1"/>
  <c r="X319" i="1"/>
  <c r="AX319" i="1"/>
  <c r="AR319" i="1"/>
  <c r="AQ319" i="1"/>
  <c r="AV315" i="1"/>
  <c r="AT315" i="1"/>
  <c r="V315" i="1"/>
  <c r="AU315" i="1"/>
  <c r="AQ315" i="1"/>
  <c r="X315" i="1"/>
  <c r="AX315" i="1"/>
  <c r="AR315" i="1"/>
  <c r="Y315" i="1"/>
  <c r="AV313" i="1"/>
  <c r="AS313" i="1"/>
  <c r="W313" i="1"/>
  <c r="AU313" i="1"/>
  <c r="V313" i="1"/>
  <c r="AT313" i="1"/>
  <c r="AQ313" i="1"/>
  <c r="AU713" i="1"/>
  <c r="Y713" i="1"/>
  <c r="W713" i="1"/>
  <c r="AT713" i="1"/>
  <c r="AS713" i="1"/>
  <c r="V713" i="1"/>
  <c r="AX713" i="1"/>
  <c r="AR713" i="1"/>
  <c r="AQ713" i="1"/>
  <c r="AV1557" i="1"/>
  <c r="AR1557" i="1"/>
  <c r="V1557" i="1"/>
  <c r="AX1557" i="1"/>
  <c r="AT1557" i="1"/>
  <c r="AQ1557" i="1"/>
  <c r="AU310" i="1"/>
  <c r="AQ310" i="1"/>
  <c r="X310" i="1"/>
  <c r="AV310" i="1"/>
  <c r="AR310" i="1"/>
  <c r="W310" i="1"/>
  <c r="AS310" i="1"/>
  <c r="AW1553" i="1"/>
  <c r="AR1553" i="1"/>
  <c r="W1553" i="1"/>
  <c r="AV1553" i="1"/>
  <c r="AS1553" i="1"/>
  <c r="V1553" i="1"/>
  <c r="AT1553" i="1"/>
  <c r="AQ1553" i="1"/>
  <c r="X1553" i="1"/>
  <c r="Y1553" i="1"/>
  <c r="AX1553" i="1"/>
  <c r="AW1549" i="1"/>
  <c r="AS1549" i="1"/>
  <c r="W1549" i="1"/>
  <c r="AV1549" i="1"/>
  <c r="AR1549" i="1"/>
  <c r="V1549" i="1"/>
  <c r="AT1549" i="1"/>
  <c r="AQ1549" i="1"/>
  <c r="X1549" i="1"/>
  <c r="AX1549" i="1"/>
  <c r="AU1549" i="1"/>
  <c r="AV38" i="1"/>
  <c r="AW38" i="1"/>
  <c r="AQ38" i="1"/>
  <c r="V38" i="1"/>
  <c r="AU38" i="1"/>
  <c r="AT38" i="1"/>
  <c r="X38" i="1"/>
  <c r="W38" i="1"/>
  <c r="AS38" i="1"/>
  <c r="AR38" i="1"/>
  <c r="AW305" i="1"/>
  <c r="AR305" i="1"/>
  <c r="X305" i="1"/>
  <c r="AV305" i="1"/>
  <c r="AS305" i="1"/>
  <c r="W305" i="1"/>
  <c r="AU305" i="1"/>
  <c r="AQ305" i="1"/>
  <c r="V305" i="1"/>
  <c r="AX305" i="1"/>
  <c r="AT305" i="1"/>
  <c r="Y305" i="1"/>
  <c r="AV1541" i="1"/>
  <c r="AR1541" i="1"/>
  <c r="V1541" i="1"/>
  <c r="AU1541" i="1"/>
  <c r="Y1541" i="1"/>
  <c r="X1541" i="1"/>
  <c r="AX1541" i="1"/>
  <c r="AT1541" i="1"/>
  <c r="AQ1541" i="1"/>
  <c r="AU1539" i="1"/>
  <c r="AQ1539" i="1"/>
  <c r="W1539" i="1"/>
  <c r="AV1539" i="1"/>
  <c r="AR1539" i="1"/>
  <c r="V1539" i="1"/>
  <c r="AX1539" i="1"/>
  <c r="AS1539" i="1"/>
  <c r="Y1539" i="1"/>
  <c r="AV301" i="1"/>
  <c r="AR301" i="1"/>
  <c r="W301" i="1"/>
  <c r="AU301" i="1"/>
  <c r="AQ301" i="1"/>
  <c r="V301" i="1"/>
  <c r="AT301" i="1"/>
  <c r="AV299" i="1"/>
  <c r="AT299" i="1"/>
  <c r="V299" i="1"/>
  <c r="AU299" i="1"/>
  <c r="AQ299" i="1"/>
  <c r="X299" i="1"/>
  <c r="AR299" i="1"/>
  <c r="AV1532" i="1"/>
  <c r="AT1532" i="1"/>
  <c r="X1532" i="1"/>
  <c r="AU1532" i="1"/>
  <c r="AQ1532" i="1"/>
  <c r="W1532" i="1"/>
  <c r="AX1532" i="1"/>
  <c r="AS1532" i="1"/>
  <c r="Y1532" i="1"/>
  <c r="AV295" i="1"/>
  <c r="Y295" i="1"/>
  <c r="V295" i="1"/>
  <c r="AX295" i="1"/>
  <c r="AR295" i="1"/>
  <c r="AQ295" i="1"/>
  <c r="AV292" i="1"/>
  <c r="AR292" i="1"/>
  <c r="W292" i="1"/>
  <c r="AT292" i="1"/>
  <c r="AU1527" i="1"/>
  <c r="AR1527" i="1"/>
  <c r="W1527" i="1"/>
  <c r="AS1527" i="1"/>
  <c r="AV287" i="1"/>
  <c r="AS287" i="1"/>
  <c r="V287" i="1"/>
  <c r="AR287" i="1"/>
  <c r="AQ287" i="1"/>
  <c r="AV1522" i="1"/>
  <c r="AQ1522" i="1"/>
  <c r="W1522" i="1"/>
  <c r="AS1522" i="1"/>
  <c r="AR1522" i="1"/>
  <c r="V1522" i="1"/>
  <c r="AX1522" i="1"/>
  <c r="AT1522" i="1"/>
  <c r="Y1522" i="1"/>
  <c r="AU1519" i="1"/>
  <c r="AR1519" i="1"/>
  <c r="W1519" i="1"/>
  <c r="AX1519" i="1"/>
  <c r="AS1519" i="1"/>
  <c r="Y1519" i="1"/>
  <c r="AT705" i="1"/>
  <c r="AX283" i="1"/>
  <c r="AR283" i="1"/>
  <c r="Y283" i="1"/>
  <c r="AW283" i="1"/>
  <c r="AS283" i="1"/>
  <c r="W283" i="1"/>
  <c r="AV283" i="1"/>
  <c r="AT283" i="1"/>
  <c r="V283" i="1"/>
  <c r="AU283" i="1"/>
  <c r="AQ283" i="1"/>
  <c r="X283" i="1"/>
  <c r="AV1513" i="1"/>
  <c r="AS1513" i="1"/>
  <c r="V1513" i="1"/>
  <c r="AX1513" i="1"/>
  <c r="AR1513" i="1"/>
  <c r="Y1513" i="1"/>
  <c r="AV281" i="1"/>
  <c r="AS281" i="1"/>
  <c r="W281" i="1"/>
  <c r="AT281" i="1"/>
  <c r="AQ281" i="1"/>
  <c r="AU278" i="1"/>
  <c r="AQ278" i="1"/>
  <c r="X278" i="1"/>
  <c r="AX278" i="1"/>
  <c r="AS278" i="1"/>
  <c r="Y278" i="1"/>
  <c r="AX35" i="1"/>
  <c r="AT35" i="1"/>
  <c r="AQ35" i="1"/>
  <c r="AU1507" i="1"/>
  <c r="AQ1507" i="1"/>
  <c r="W1507" i="1"/>
  <c r="AX1507" i="1"/>
  <c r="AS1507" i="1"/>
  <c r="Y1507" i="1"/>
  <c r="AW1505" i="1"/>
  <c r="AS1505" i="1"/>
  <c r="V1505" i="1"/>
  <c r="AX1505" i="1"/>
  <c r="AU1505" i="1"/>
  <c r="Y1505" i="1"/>
  <c r="AV703" i="1"/>
  <c r="AS703" i="1"/>
  <c r="V703" i="1"/>
  <c r="AU703" i="1"/>
  <c r="Y703" i="1"/>
  <c r="X703" i="1"/>
  <c r="AT703" i="1"/>
  <c r="AX703" i="1"/>
  <c r="AQ703" i="1"/>
  <c r="AW703" i="1"/>
  <c r="W703" i="1"/>
  <c r="AX1498" i="1"/>
  <c r="AS1498" i="1"/>
  <c r="Y1498" i="1"/>
  <c r="AW1498" i="1"/>
  <c r="AT1498" i="1"/>
  <c r="X1498" i="1"/>
  <c r="AV1498" i="1"/>
  <c r="AQ1498" i="1"/>
  <c r="W1498" i="1"/>
  <c r="AU1498" i="1"/>
  <c r="AR1498" i="1"/>
  <c r="V1498" i="1"/>
  <c r="AU32" i="1"/>
  <c r="AW32" i="1"/>
  <c r="AR32" i="1"/>
  <c r="X32" i="1"/>
  <c r="AV32" i="1"/>
  <c r="AS32" i="1"/>
  <c r="W32" i="1"/>
  <c r="AQ32" i="1"/>
  <c r="V32" i="1"/>
  <c r="AT32" i="1"/>
  <c r="AX267" i="1"/>
  <c r="AR267" i="1"/>
  <c r="Y267" i="1"/>
  <c r="AW267" i="1"/>
  <c r="AS267" i="1"/>
  <c r="W267" i="1"/>
  <c r="AV267" i="1"/>
  <c r="AT267" i="1"/>
  <c r="V267" i="1"/>
  <c r="AU267" i="1"/>
  <c r="AQ267" i="1"/>
  <c r="X267" i="1"/>
  <c r="AX1489" i="1"/>
  <c r="AU1489" i="1"/>
  <c r="Y1489" i="1"/>
  <c r="AW1489" i="1"/>
  <c r="AR1489" i="1"/>
  <c r="W1489" i="1"/>
  <c r="AV1489" i="1"/>
  <c r="AS1489" i="1"/>
  <c r="V1489" i="1"/>
  <c r="AT1489" i="1"/>
  <c r="AQ1489" i="1"/>
  <c r="X1489" i="1"/>
  <c r="AU264" i="1"/>
  <c r="AW264" i="1"/>
  <c r="AS264" i="1"/>
  <c r="X264" i="1"/>
  <c r="AV264" i="1"/>
  <c r="AQ264" i="1"/>
  <c r="W264" i="1"/>
  <c r="AT264" i="1"/>
  <c r="AR264" i="1"/>
  <c r="V264" i="1"/>
  <c r="AX261" i="1"/>
  <c r="AT261" i="1"/>
  <c r="Y261" i="1"/>
  <c r="AW261" i="1"/>
  <c r="AS261" i="1"/>
  <c r="X261" i="1"/>
  <c r="AV261" i="1"/>
  <c r="AR261" i="1"/>
  <c r="W261" i="1"/>
  <c r="AU261" i="1"/>
  <c r="AQ261" i="1"/>
  <c r="V261" i="1"/>
  <c r="AS1482" i="1"/>
  <c r="AW1482" i="1"/>
  <c r="AT1482" i="1"/>
  <c r="X1482" i="1"/>
  <c r="AV1482" i="1"/>
  <c r="AQ1482" i="1"/>
  <c r="W1482" i="1"/>
  <c r="AU1482" i="1"/>
  <c r="AR1482" i="1"/>
  <c r="V1482" i="1"/>
  <c r="AW1480" i="1"/>
  <c r="AS1480" i="1"/>
  <c r="V1480" i="1"/>
  <c r="AV1480" i="1"/>
  <c r="AT1480" i="1"/>
  <c r="X1480" i="1"/>
  <c r="AR1480" i="1"/>
  <c r="AQ1480" i="1"/>
  <c r="W1480" i="1"/>
  <c r="AU1480" i="1"/>
  <c r="Y1480" i="1"/>
  <c r="AV257" i="1"/>
  <c r="AQ257" i="1"/>
  <c r="W257" i="1"/>
  <c r="AU257" i="1"/>
  <c r="AS257" i="1"/>
  <c r="V257" i="1"/>
  <c r="AW257" i="1"/>
  <c r="AT257" i="1"/>
  <c r="AV1472" i="1"/>
  <c r="AQ1472" i="1"/>
  <c r="X1472" i="1"/>
  <c r="AU1472" i="1"/>
  <c r="AT1472" i="1"/>
  <c r="W1472" i="1"/>
  <c r="AR1472" i="1"/>
  <c r="AW255" i="1"/>
  <c r="AT255" i="1"/>
  <c r="W255" i="1"/>
  <c r="AV255" i="1"/>
  <c r="AS255" i="1"/>
  <c r="V255" i="1"/>
  <c r="AU255" i="1"/>
  <c r="X255" i="1"/>
  <c r="AR255" i="1"/>
  <c r="AQ255" i="1"/>
  <c r="AW252" i="1"/>
  <c r="AU252" i="1"/>
  <c r="X252" i="1"/>
  <c r="AV252" i="1"/>
  <c r="AR252" i="1"/>
  <c r="W252" i="1"/>
  <c r="AT252" i="1"/>
  <c r="AQ252" i="1"/>
  <c r="V252" i="1"/>
  <c r="AS252" i="1"/>
  <c r="AX701" i="1"/>
  <c r="AS701" i="1"/>
  <c r="AT701" i="1"/>
  <c r="AW701" i="1"/>
  <c r="AR701" i="1"/>
  <c r="X701" i="1"/>
  <c r="AU701" i="1"/>
  <c r="AQ701" i="1"/>
  <c r="W701" i="1"/>
  <c r="V701" i="1"/>
  <c r="AV701" i="1"/>
  <c r="Y701" i="1"/>
  <c r="AX1468" i="1"/>
  <c r="AS1468" i="1"/>
  <c r="Y1468" i="1"/>
  <c r="AW1468" i="1"/>
  <c r="AR1468" i="1"/>
  <c r="V1468" i="1"/>
  <c r="AV1468" i="1"/>
  <c r="AT1468" i="1"/>
  <c r="X1468" i="1"/>
  <c r="AU1468" i="1"/>
  <c r="AQ1468" i="1"/>
  <c r="W1468" i="1"/>
  <c r="AS1466" i="1"/>
  <c r="AW1466" i="1"/>
  <c r="AT1466" i="1"/>
  <c r="X1466" i="1"/>
  <c r="AV1466" i="1"/>
  <c r="AQ1466" i="1"/>
  <c r="W1466" i="1"/>
  <c r="AU1466" i="1"/>
  <c r="AR1466" i="1"/>
  <c r="V1466" i="1"/>
  <c r="AX1463" i="1"/>
  <c r="AS1463" i="1"/>
  <c r="Y1463" i="1"/>
  <c r="AW1463" i="1"/>
  <c r="AT1463" i="1"/>
  <c r="X1463" i="1"/>
  <c r="AU1463" i="1"/>
  <c r="AR1463" i="1"/>
  <c r="W1463" i="1"/>
  <c r="AV1463" i="1"/>
  <c r="AQ1463" i="1"/>
  <c r="V1463" i="1"/>
  <c r="AX1460" i="1"/>
  <c r="AR1460" i="1"/>
  <c r="Y1460" i="1"/>
  <c r="AW1460" i="1"/>
  <c r="AT1460" i="1"/>
  <c r="V1460" i="1"/>
  <c r="AV1460" i="1"/>
  <c r="AU1460" i="1"/>
  <c r="X1460" i="1"/>
  <c r="AS1460" i="1"/>
  <c r="AQ1460" i="1"/>
  <c r="W1460" i="1"/>
  <c r="AX1456" i="1"/>
  <c r="AR1456" i="1"/>
  <c r="Y1456" i="1"/>
  <c r="AW1456" i="1"/>
  <c r="AS1456" i="1"/>
  <c r="V1456" i="1"/>
  <c r="AV1456" i="1"/>
  <c r="AT1456" i="1"/>
  <c r="X1456" i="1"/>
  <c r="AU1456" i="1"/>
  <c r="AQ1456" i="1"/>
  <c r="W1456" i="1"/>
  <c r="AX698" i="1"/>
  <c r="AS698" i="1"/>
  <c r="Y698" i="1"/>
  <c r="AV1452" i="1"/>
  <c r="AT1452" i="1"/>
  <c r="X1452" i="1"/>
  <c r="AX1452" i="1"/>
  <c r="AS1452" i="1"/>
  <c r="Y1452" i="1"/>
  <c r="AW239" i="1"/>
  <c r="AS239" i="1"/>
  <c r="V239" i="1"/>
  <c r="AR239" i="1"/>
  <c r="AQ239" i="1"/>
  <c r="AV238" i="1"/>
  <c r="AR238" i="1"/>
  <c r="X238" i="1"/>
  <c r="AT238" i="1"/>
  <c r="AV27" i="1"/>
  <c r="AT27" i="1"/>
  <c r="V27" i="1"/>
  <c r="AU27" i="1"/>
  <c r="AQ27" i="1"/>
  <c r="X27" i="1"/>
  <c r="AS27" i="1"/>
  <c r="AW27" i="1"/>
  <c r="W27" i="1"/>
  <c r="AX1442" i="1"/>
  <c r="AT1442" i="1"/>
  <c r="Y1442" i="1"/>
  <c r="AW1442" i="1"/>
  <c r="AU1442" i="1"/>
  <c r="X1442" i="1"/>
  <c r="AV1442" i="1"/>
  <c r="AQ1442" i="1"/>
  <c r="W1442" i="1"/>
  <c r="AS1442" i="1"/>
  <c r="AR1442" i="1"/>
  <c r="V1442" i="1"/>
  <c r="AX233" i="1"/>
  <c r="AT233" i="1"/>
  <c r="AQ233" i="1"/>
  <c r="AW233" i="1"/>
  <c r="AR233" i="1"/>
  <c r="X233" i="1"/>
  <c r="AV233" i="1"/>
  <c r="Y233" i="1"/>
  <c r="W233" i="1"/>
  <c r="AU233" i="1"/>
  <c r="AS233" i="1"/>
  <c r="V233" i="1"/>
  <c r="AR1440" i="1"/>
  <c r="AW1440" i="1"/>
  <c r="AS1440" i="1"/>
  <c r="V1440" i="1"/>
  <c r="AV1440" i="1"/>
  <c r="AQ1440" i="1"/>
  <c r="X1440" i="1"/>
  <c r="AU1440" i="1"/>
  <c r="AT1440" i="1"/>
  <c r="W1440" i="1"/>
  <c r="AT229" i="1"/>
  <c r="AW229" i="1"/>
  <c r="AS229" i="1"/>
  <c r="X229" i="1"/>
  <c r="AV229" i="1"/>
  <c r="AR229" i="1"/>
  <c r="W229" i="1"/>
  <c r="AU229" i="1"/>
  <c r="AQ229" i="1"/>
  <c r="V229" i="1"/>
  <c r="AV1432" i="1"/>
  <c r="AT1432" i="1"/>
  <c r="X1432" i="1"/>
  <c r="AR1432" i="1"/>
  <c r="AW1430" i="1"/>
  <c r="AT1430" i="1"/>
  <c r="X1430" i="1"/>
  <c r="AV1430" i="1"/>
  <c r="AR1430" i="1"/>
  <c r="W1430" i="1"/>
  <c r="AS1430" i="1"/>
  <c r="AQ1430" i="1"/>
  <c r="V1430" i="1"/>
  <c r="AU1430" i="1"/>
  <c r="Y1430" i="1"/>
  <c r="AX1429" i="1"/>
  <c r="AT1429" i="1"/>
  <c r="AQ1429" i="1"/>
  <c r="AW1429" i="1"/>
  <c r="AS1429" i="1"/>
  <c r="W1429" i="1"/>
  <c r="AV1429" i="1"/>
  <c r="AR1429" i="1"/>
  <c r="V1429" i="1"/>
  <c r="AU1429" i="1"/>
  <c r="Y1429" i="1"/>
  <c r="X1429" i="1"/>
  <c r="AX1425" i="1"/>
  <c r="AU1425" i="1"/>
  <c r="Y1425" i="1"/>
  <c r="AW1425" i="1"/>
  <c r="AR1425" i="1"/>
  <c r="W1425" i="1"/>
  <c r="AV1425" i="1"/>
  <c r="AS1425" i="1"/>
  <c r="V1425" i="1"/>
  <c r="AT1425" i="1"/>
  <c r="AQ1425" i="1"/>
  <c r="X1425" i="1"/>
  <c r="AW224" i="1"/>
  <c r="AR224" i="1"/>
  <c r="X224" i="1"/>
  <c r="AV224" i="1"/>
  <c r="AS224" i="1"/>
  <c r="W224" i="1"/>
  <c r="AT224" i="1"/>
  <c r="AQ224" i="1"/>
  <c r="V224" i="1"/>
  <c r="AU224" i="1"/>
  <c r="AS221" i="1"/>
  <c r="AR221" i="1"/>
  <c r="AW221" i="1"/>
  <c r="AT221" i="1"/>
  <c r="X221" i="1"/>
  <c r="AV221" i="1"/>
  <c r="AQ221" i="1"/>
  <c r="W221" i="1"/>
  <c r="AU221" i="1"/>
  <c r="V221" i="1"/>
  <c r="AV220" i="1"/>
  <c r="AR220" i="1"/>
  <c r="W220" i="1"/>
  <c r="AT220" i="1"/>
  <c r="AQ220" i="1"/>
  <c r="V220" i="1"/>
  <c r="AX220" i="1"/>
  <c r="AU220" i="1"/>
  <c r="Y220" i="1"/>
  <c r="AW24" i="1"/>
  <c r="AU24" i="1"/>
  <c r="AS24" i="1"/>
  <c r="X24" i="1"/>
  <c r="AV24" i="1"/>
  <c r="AR24" i="1"/>
  <c r="W24" i="1"/>
  <c r="AQ24" i="1"/>
  <c r="V24" i="1"/>
  <c r="Y24" i="1" s="1"/>
  <c r="AT24" i="1"/>
  <c r="AV23" i="1"/>
  <c r="AT23" i="1"/>
  <c r="V23" i="1"/>
  <c r="Y23" i="1" s="1"/>
  <c r="AU23" i="1"/>
  <c r="X23" i="1"/>
  <c r="AS23" i="1"/>
  <c r="AQ23" i="1"/>
  <c r="AW23" i="1"/>
  <c r="W23" i="1"/>
  <c r="AX805" i="1"/>
  <c r="AT805" i="1"/>
  <c r="Y805" i="1"/>
  <c r="AW805" i="1"/>
  <c r="AS805" i="1"/>
  <c r="X805" i="1"/>
  <c r="AV805" i="1"/>
  <c r="AR805" i="1"/>
  <c r="W805" i="1"/>
  <c r="V805" i="1"/>
  <c r="AU805" i="1"/>
  <c r="AQ805" i="1"/>
  <c r="AW213" i="1"/>
  <c r="AS213" i="1"/>
  <c r="X213" i="1"/>
  <c r="AV213" i="1"/>
  <c r="AR213" i="1"/>
  <c r="W213" i="1"/>
  <c r="AU213" i="1"/>
  <c r="AQ213" i="1"/>
  <c r="V213" i="1"/>
  <c r="AT213" i="1"/>
  <c r="AU1407" i="1"/>
  <c r="AR1407" i="1"/>
  <c r="W1407" i="1"/>
  <c r="AV1407" i="1"/>
  <c r="AQ1407" i="1"/>
  <c r="V1407" i="1"/>
  <c r="AX1407" i="1"/>
  <c r="AS1407" i="1"/>
  <c r="Y1407" i="1"/>
  <c r="AV1404" i="1"/>
  <c r="AT1404" i="1"/>
  <c r="X1404" i="1"/>
  <c r="AU1404" i="1"/>
  <c r="AQ1404" i="1"/>
  <c r="W1404" i="1"/>
  <c r="AX1404" i="1"/>
  <c r="AS1404" i="1"/>
  <c r="Y1404" i="1"/>
  <c r="AR207" i="1"/>
  <c r="AQ207" i="1"/>
  <c r="AV207" i="1"/>
  <c r="AT207" i="1"/>
  <c r="W207" i="1"/>
  <c r="AW207" i="1"/>
  <c r="AS207" i="1"/>
  <c r="V207" i="1"/>
  <c r="AU207" i="1"/>
  <c r="X207" i="1"/>
  <c r="AU690" i="1"/>
  <c r="AT690" i="1"/>
  <c r="X690" i="1"/>
  <c r="AV690" i="1"/>
  <c r="AR690" i="1"/>
  <c r="W690" i="1"/>
  <c r="AS690" i="1"/>
  <c r="AW1401" i="1"/>
  <c r="AR1401" i="1"/>
  <c r="W1401" i="1"/>
  <c r="AV1401" i="1"/>
  <c r="AS1401" i="1"/>
  <c r="V1401" i="1"/>
  <c r="AT1401" i="1"/>
  <c r="AQ1401" i="1"/>
  <c r="X1401" i="1"/>
  <c r="AX1401" i="1"/>
  <c r="AU1401" i="1"/>
  <c r="AW202" i="1"/>
  <c r="AT202" i="1"/>
  <c r="V202" i="1"/>
  <c r="AV202" i="1"/>
  <c r="AR202" i="1"/>
  <c r="X202" i="1"/>
  <c r="AU202" i="1"/>
  <c r="AQ202" i="1"/>
  <c r="W202" i="1"/>
  <c r="AS202" i="1"/>
  <c r="AW1396" i="1"/>
  <c r="AR1396" i="1"/>
  <c r="V1396" i="1"/>
  <c r="AV1396" i="1"/>
  <c r="AT1396" i="1"/>
  <c r="X1396" i="1"/>
  <c r="AU1396" i="1"/>
  <c r="AQ1396" i="1"/>
  <c r="W1396" i="1"/>
  <c r="AS1396" i="1"/>
  <c r="Y1396" i="1"/>
  <c r="AW1393" i="1"/>
  <c r="AR1393" i="1"/>
  <c r="W1393" i="1"/>
  <c r="AV1393" i="1"/>
  <c r="AS1393" i="1"/>
  <c r="V1393" i="1"/>
  <c r="AT1393" i="1"/>
  <c r="AQ1393" i="1"/>
  <c r="X1393" i="1"/>
  <c r="Y1393" i="1"/>
  <c r="AX1393" i="1"/>
  <c r="AW200" i="1"/>
  <c r="AS200" i="1"/>
  <c r="X200" i="1"/>
  <c r="AV200" i="1"/>
  <c r="AQ200" i="1"/>
  <c r="W200" i="1"/>
  <c r="Y200" i="1" s="1"/>
  <c r="AT200" i="1"/>
  <c r="AR200" i="1"/>
  <c r="V200" i="1"/>
  <c r="AU200" i="1"/>
  <c r="AW1388" i="1"/>
  <c r="AR1388" i="1"/>
  <c r="V1388" i="1"/>
  <c r="AV1388" i="1"/>
  <c r="AT1388" i="1"/>
  <c r="X1388" i="1"/>
  <c r="AU1388" i="1"/>
  <c r="AQ1388" i="1"/>
  <c r="W1388" i="1"/>
  <c r="AX1388" i="1"/>
  <c r="AS1388" i="1"/>
  <c r="Y1388" i="1"/>
  <c r="AW196" i="1"/>
  <c r="AS196" i="1"/>
  <c r="X196" i="1"/>
  <c r="AV196" i="1"/>
  <c r="AR196" i="1"/>
  <c r="W196" i="1"/>
  <c r="AU196" i="1"/>
  <c r="AQ196" i="1"/>
  <c r="V196" i="1"/>
  <c r="AT196" i="1"/>
  <c r="AX195" i="1"/>
  <c r="AT195" i="1"/>
  <c r="AQ195" i="1"/>
  <c r="AW195" i="1"/>
  <c r="AR195" i="1"/>
  <c r="W195" i="1"/>
  <c r="AV195" i="1"/>
  <c r="AS195" i="1"/>
  <c r="V195" i="1"/>
  <c r="AU195" i="1"/>
  <c r="Y195" i="1"/>
  <c r="X195" i="1"/>
  <c r="AW192" i="1"/>
  <c r="AU192" i="1"/>
  <c r="X192" i="1"/>
  <c r="AV192" i="1"/>
  <c r="AS192" i="1"/>
  <c r="W192" i="1"/>
  <c r="Y192" i="1" s="1"/>
  <c r="AT192" i="1"/>
  <c r="AQ192" i="1"/>
  <c r="V192" i="1"/>
  <c r="AR192" i="1"/>
  <c r="AV20" i="1"/>
  <c r="AR20" i="1"/>
  <c r="W20" i="1"/>
  <c r="AU20" i="1"/>
  <c r="AQ20" i="1"/>
  <c r="V20" i="1"/>
  <c r="AS20" i="1"/>
  <c r="AX20" i="1"/>
  <c r="Y20" i="1"/>
  <c r="AW20" i="1"/>
  <c r="X20" i="1"/>
  <c r="AV190" i="1"/>
  <c r="AR190" i="1"/>
  <c r="X190" i="1"/>
  <c r="AT190" i="1"/>
  <c r="AU1375" i="1"/>
  <c r="AR1375" i="1"/>
  <c r="W1375" i="1"/>
  <c r="AX1375" i="1"/>
  <c r="AS1375" i="1"/>
  <c r="Y1375" i="1"/>
  <c r="AV1373" i="1"/>
  <c r="AU1373" i="1"/>
  <c r="V1373" i="1"/>
  <c r="AX1373" i="1"/>
  <c r="AS1373" i="1"/>
  <c r="Y1373" i="1"/>
  <c r="AU1369" i="1"/>
  <c r="AW1369" i="1"/>
  <c r="AR1369" i="1"/>
  <c r="W1369" i="1"/>
  <c r="AV1369" i="1"/>
  <c r="AS1369" i="1"/>
  <c r="V1369" i="1"/>
  <c r="AT1369" i="1"/>
  <c r="AQ1369" i="1"/>
  <c r="X1369" i="1"/>
  <c r="AV184" i="1"/>
  <c r="AR184" i="1"/>
  <c r="W184" i="1"/>
  <c r="AT184" i="1"/>
  <c r="AQ184" i="1"/>
  <c r="V184" i="1"/>
  <c r="AX184" i="1"/>
  <c r="AU184" i="1"/>
  <c r="Y184" i="1"/>
  <c r="AV1366" i="1"/>
  <c r="AR1366" i="1"/>
  <c r="W1366" i="1"/>
  <c r="AU1366" i="1"/>
  <c r="AQ1366" i="1"/>
  <c r="V1366" i="1"/>
  <c r="AX1366" i="1"/>
  <c r="AS1366" i="1"/>
  <c r="Y1366" i="1"/>
  <c r="AT1362" i="1"/>
  <c r="AW1362" i="1"/>
  <c r="AU1362" i="1"/>
  <c r="X1362" i="1"/>
  <c r="AV1362" i="1"/>
  <c r="AQ1362" i="1"/>
  <c r="W1362" i="1"/>
  <c r="AS1362" i="1"/>
  <c r="AR1362" i="1"/>
  <c r="V1362" i="1"/>
  <c r="AT179" i="1"/>
  <c r="AQ179" i="1"/>
  <c r="AW179" i="1"/>
  <c r="AR179" i="1"/>
  <c r="W179" i="1"/>
  <c r="AV179" i="1"/>
  <c r="AS179" i="1"/>
  <c r="V179" i="1"/>
  <c r="AU179" i="1"/>
  <c r="X179" i="1"/>
  <c r="AR175" i="1"/>
  <c r="AQ175" i="1"/>
  <c r="AV175" i="1"/>
  <c r="AT175" i="1"/>
  <c r="W175" i="1"/>
  <c r="AW175" i="1"/>
  <c r="AS175" i="1"/>
  <c r="V175" i="1"/>
  <c r="AU175" i="1"/>
  <c r="X175" i="1"/>
  <c r="AX1357" i="1"/>
  <c r="AS1357" i="1"/>
  <c r="Y1357" i="1"/>
  <c r="AW1357" i="1"/>
  <c r="AR1357" i="1"/>
  <c r="W1357" i="1"/>
  <c r="AV1357" i="1"/>
  <c r="AU1357" i="1"/>
  <c r="V1357" i="1"/>
  <c r="AT1357" i="1"/>
  <c r="AQ1357" i="1"/>
  <c r="X1357" i="1"/>
  <c r="AW172" i="1"/>
  <c r="AU172" i="1"/>
  <c r="Y172" i="1"/>
  <c r="AX172" i="1"/>
  <c r="AS172" i="1"/>
  <c r="X172" i="1"/>
  <c r="AV172" i="1"/>
  <c r="AR172" i="1"/>
  <c r="W172" i="1"/>
  <c r="AT172" i="1"/>
  <c r="AQ172" i="1"/>
  <c r="V172" i="1"/>
  <c r="AV1354" i="1"/>
  <c r="AQ1354" i="1"/>
  <c r="W1354" i="1"/>
  <c r="AX1354" i="1"/>
  <c r="AT1354" i="1"/>
  <c r="Y1354" i="1"/>
  <c r="AV1353" i="1"/>
  <c r="AS1353" i="1"/>
  <c r="V1353" i="1"/>
  <c r="AX1353" i="1"/>
  <c r="AU1353" i="1"/>
  <c r="Y1353" i="1"/>
  <c r="AW1349" i="1"/>
  <c r="AS1349" i="1"/>
  <c r="W1349" i="1"/>
  <c r="AV1349" i="1"/>
  <c r="AR1349" i="1"/>
  <c r="V1349" i="1"/>
  <c r="AT1349" i="1"/>
  <c r="Y1349" i="1"/>
  <c r="X1349" i="1"/>
  <c r="AX1349" i="1"/>
  <c r="AU1349" i="1"/>
  <c r="AV163" i="1"/>
  <c r="AS163" i="1"/>
  <c r="V163" i="1"/>
  <c r="AU163" i="1"/>
  <c r="X163" i="1"/>
  <c r="AT163" i="1"/>
  <c r="AQ163" i="1"/>
  <c r="AV1344" i="1"/>
  <c r="AQ1344" i="1"/>
  <c r="X1344" i="1"/>
  <c r="AU1344" i="1"/>
  <c r="AT1344" i="1"/>
  <c r="W1344" i="1"/>
  <c r="AX1344" i="1"/>
  <c r="AR1344" i="1"/>
  <c r="Y1344" i="1"/>
  <c r="AW674" i="1"/>
  <c r="AQ674" i="1"/>
  <c r="X674" i="1"/>
  <c r="AV674" i="1"/>
  <c r="AR674" i="1"/>
  <c r="W674" i="1"/>
  <c r="AU674" i="1"/>
  <c r="V674" i="1"/>
  <c r="AS674" i="1"/>
  <c r="AT674" i="1"/>
  <c r="AX1339" i="1"/>
  <c r="AS1339" i="1"/>
  <c r="AR1339" i="1"/>
  <c r="AW1339" i="1"/>
  <c r="AT1339" i="1"/>
  <c r="X1339" i="1"/>
  <c r="AV1339" i="1"/>
  <c r="Y1339" i="1"/>
  <c r="W1339" i="1"/>
  <c r="AU1339" i="1"/>
  <c r="AQ1339" i="1"/>
  <c r="V1339" i="1"/>
  <c r="AX1336" i="1"/>
  <c r="AR1336" i="1"/>
  <c r="Y1336" i="1"/>
  <c r="AW1336" i="1"/>
  <c r="AS1336" i="1"/>
  <c r="V1336" i="1"/>
  <c r="AV1336" i="1"/>
  <c r="AT1336" i="1"/>
  <c r="X1336" i="1"/>
  <c r="AU1336" i="1"/>
  <c r="AQ1336" i="1"/>
  <c r="W1336" i="1"/>
  <c r="AW157" i="1"/>
  <c r="AT157" i="1"/>
  <c r="X157" i="1"/>
  <c r="AV157" i="1"/>
  <c r="AQ157" i="1"/>
  <c r="W157" i="1"/>
  <c r="AU157" i="1"/>
  <c r="V157" i="1"/>
  <c r="AS157" i="1"/>
  <c r="AR157" i="1"/>
  <c r="AU1331" i="1"/>
  <c r="Y1331" i="1"/>
  <c r="W1331" i="1"/>
  <c r="AX1331" i="1"/>
  <c r="AS1331" i="1"/>
  <c r="AR1331" i="1"/>
  <c r="AV156" i="1"/>
  <c r="AR156" i="1"/>
  <c r="W156" i="1"/>
  <c r="AT156" i="1"/>
  <c r="AQ156" i="1"/>
  <c r="V156" i="1"/>
  <c r="AU156" i="1"/>
  <c r="AW155" i="1"/>
  <c r="AS155" i="1"/>
  <c r="W155" i="1"/>
  <c r="AV155" i="1"/>
  <c r="AT155" i="1"/>
  <c r="V155" i="1"/>
  <c r="AU155" i="1"/>
  <c r="AQ155" i="1"/>
  <c r="X155" i="1"/>
  <c r="AR155" i="1"/>
  <c r="AW153" i="1"/>
  <c r="AR153" i="1"/>
  <c r="X153" i="1"/>
  <c r="AV153" i="1"/>
  <c r="AS153" i="1"/>
  <c r="W153" i="1"/>
  <c r="AU153" i="1"/>
  <c r="V153" i="1"/>
  <c r="AT153" i="1"/>
  <c r="AQ153" i="1"/>
  <c r="AV1323" i="1"/>
  <c r="W1323" i="1"/>
  <c r="AU1323" i="1"/>
  <c r="AR1323" i="1"/>
  <c r="V1323" i="1"/>
  <c r="AS1323" i="1"/>
  <c r="AQ1323" i="1"/>
  <c r="AV1320" i="1"/>
  <c r="AT1320" i="1"/>
  <c r="X1320" i="1"/>
  <c r="AU1320" i="1"/>
  <c r="AQ1320" i="1"/>
  <c r="W1320" i="1"/>
  <c r="AR1320" i="1"/>
  <c r="AX1316" i="1"/>
  <c r="AS1316" i="1"/>
  <c r="Y1316" i="1"/>
  <c r="AW1316" i="1"/>
  <c r="AR1316" i="1"/>
  <c r="V1316" i="1"/>
  <c r="AV1316" i="1"/>
  <c r="AT1316" i="1"/>
  <c r="X1316" i="1"/>
  <c r="AU1316" i="1"/>
  <c r="AQ1316" i="1"/>
  <c r="W1316" i="1"/>
  <c r="AX667" i="1"/>
  <c r="AS667" i="1"/>
  <c r="Y667" i="1"/>
  <c r="AW667" i="1"/>
  <c r="AU667" i="1"/>
  <c r="W667" i="1"/>
  <c r="AV667" i="1"/>
  <c r="AT667" i="1"/>
  <c r="V667" i="1"/>
  <c r="AQ667" i="1"/>
  <c r="X667" i="1"/>
  <c r="AR667" i="1"/>
  <c r="AV1312" i="1"/>
  <c r="AQ1312" i="1"/>
  <c r="X1312" i="1"/>
  <c r="AU1312" i="1"/>
  <c r="AT1312" i="1"/>
  <c r="W1312" i="1"/>
  <c r="AR1312" i="1"/>
  <c r="AV1310" i="1"/>
  <c r="AR1310" i="1"/>
  <c r="W1310" i="1"/>
  <c r="AU1310" i="1"/>
  <c r="AQ1310" i="1"/>
  <c r="V1310" i="1"/>
  <c r="AX1310" i="1"/>
  <c r="AS1310" i="1"/>
  <c r="Y1310" i="1"/>
  <c r="AW140" i="1"/>
  <c r="AS140" i="1"/>
  <c r="X140" i="1"/>
  <c r="AV140" i="1"/>
  <c r="AR140" i="1"/>
  <c r="W140" i="1"/>
  <c r="AT140" i="1"/>
  <c r="AQ140" i="1"/>
  <c r="V140" i="1"/>
  <c r="AU140" i="1"/>
  <c r="Y140" i="1"/>
  <c r="AV139" i="1"/>
  <c r="AT139" i="1"/>
  <c r="V139" i="1"/>
  <c r="AR139" i="1"/>
  <c r="AV138" i="1"/>
  <c r="AR138" i="1"/>
  <c r="X138" i="1"/>
  <c r="Y138" i="1" s="1"/>
  <c r="AS138" i="1"/>
  <c r="AU1303" i="1"/>
  <c r="Y1303" i="1"/>
  <c r="W1303" i="1"/>
  <c r="AX1303" i="1"/>
  <c r="AV1303" i="1"/>
  <c r="AQ1303" i="1"/>
  <c r="AU134" i="1"/>
  <c r="AT134" i="1"/>
  <c r="X134" i="1"/>
  <c r="AS134" i="1"/>
  <c r="AU1299" i="1"/>
  <c r="Y1299" i="1"/>
  <c r="W1299" i="1"/>
  <c r="AV1299" i="1"/>
  <c r="AQ1299" i="1"/>
  <c r="V1299" i="1"/>
  <c r="AX1299" i="1"/>
  <c r="AS1299" i="1"/>
  <c r="AR1299" i="1"/>
  <c r="AV131" i="1"/>
  <c r="AS131" i="1"/>
  <c r="V131" i="1"/>
  <c r="AT131" i="1"/>
  <c r="AQ131" i="1"/>
  <c r="AX1293" i="1"/>
  <c r="AS1293" i="1"/>
  <c r="AQ1293" i="1"/>
  <c r="AW1293" i="1"/>
  <c r="AR1293" i="1"/>
  <c r="W1293" i="1"/>
  <c r="AV1293" i="1"/>
  <c r="AU1293" i="1"/>
  <c r="V1293" i="1"/>
  <c r="AT1293" i="1"/>
  <c r="Y1293" i="1"/>
  <c r="X1293" i="1"/>
  <c r="AU660" i="1"/>
  <c r="AW660" i="1"/>
  <c r="AS660" i="1"/>
  <c r="X660" i="1"/>
  <c r="AV660" i="1"/>
  <c r="AR660" i="1"/>
  <c r="W660" i="1"/>
  <c r="AT660" i="1"/>
  <c r="AQ660" i="1"/>
  <c r="V660" i="1"/>
  <c r="AV1289" i="1"/>
  <c r="Y1289" i="1"/>
  <c r="V1289" i="1"/>
  <c r="AT1289" i="1"/>
  <c r="AS1289" i="1"/>
  <c r="X1289" i="1"/>
  <c r="AX1289" i="1"/>
  <c r="AU1289" i="1"/>
  <c r="AQ1289" i="1"/>
  <c r="AV1285" i="1"/>
  <c r="AR1285" i="1"/>
  <c r="V1285" i="1"/>
  <c r="AT1285" i="1"/>
  <c r="Y1285" i="1"/>
  <c r="X1285" i="1"/>
  <c r="AX1285" i="1"/>
  <c r="AU1285" i="1"/>
  <c r="AQ1285" i="1"/>
  <c r="AU658" i="1"/>
  <c r="AR658" i="1"/>
  <c r="X658" i="1"/>
  <c r="AV658" i="1"/>
  <c r="AT658" i="1"/>
  <c r="W658" i="1"/>
  <c r="AX658" i="1"/>
  <c r="AS658" i="1"/>
  <c r="Y658" i="1"/>
  <c r="AW1281" i="1"/>
  <c r="AR1281" i="1"/>
  <c r="W1281" i="1"/>
  <c r="AV1281" i="1"/>
  <c r="AS1281" i="1"/>
  <c r="V1281" i="1"/>
  <c r="AT1281" i="1"/>
  <c r="Y1281" i="1"/>
  <c r="X1281" i="1"/>
  <c r="AX1281" i="1"/>
  <c r="AU1281" i="1"/>
  <c r="AX1278" i="1"/>
  <c r="AS1278" i="1"/>
  <c r="Y1278" i="1"/>
  <c r="AW1278" i="1"/>
  <c r="AT1278" i="1"/>
  <c r="X1278" i="1"/>
  <c r="AV1278" i="1"/>
  <c r="AR1278" i="1"/>
  <c r="W1278" i="1"/>
  <c r="AU1278" i="1"/>
  <c r="AQ1278" i="1"/>
  <c r="V1278" i="1"/>
  <c r="AX1276" i="1"/>
  <c r="AS1276" i="1"/>
  <c r="Y1276" i="1"/>
  <c r="AW1276" i="1"/>
  <c r="AR1276" i="1"/>
  <c r="V1276" i="1"/>
  <c r="AV1276" i="1"/>
  <c r="AT1276" i="1"/>
  <c r="X1276" i="1"/>
  <c r="AU1276" i="1"/>
  <c r="AQ1276" i="1"/>
  <c r="W1276" i="1"/>
  <c r="AV1274" i="1"/>
  <c r="AQ1274" i="1"/>
  <c r="W1274" i="1"/>
  <c r="AX1274" i="1"/>
  <c r="AT1274" i="1"/>
  <c r="Y1274" i="1"/>
  <c r="AV120" i="1"/>
  <c r="AR120" i="1"/>
  <c r="W120" i="1"/>
  <c r="AU120" i="1"/>
  <c r="AV1268" i="1"/>
  <c r="AT1268" i="1"/>
  <c r="X1268" i="1"/>
  <c r="AX1268" i="1"/>
  <c r="AS1268" i="1"/>
  <c r="Y1268" i="1"/>
  <c r="AV1266" i="1"/>
  <c r="AQ1266" i="1"/>
  <c r="W1266" i="1"/>
  <c r="AS1266" i="1"/>
  <c r="AR1266" i="1"/>
  <c r="V1266" i="1"/>
  <c r="AX1266" i="1"/>
  <c r="AT1266" i="1"/>
  <c r="Y1266" i="1"/>
  <c r="AU817" i="1"/>
  <c r="AR817" i="1"/>
  <c r="W817" i="1"/>
  <c r="AV817" i="1"/>
  <c r="AQ817" i="1"/>
  <c r="V817" i="1"/>
  <c r="AW817" i="1"/>
  <c r="X817" i="1"/>
  <c r="AT817" i="1"/>
  <c r="AS817" i="1"/>
  <c r="AX115" i="1"/>
  <c r="AT115" i="1"/>
  <c r="AQ115" i="1"/>
  <c r="AW115" i="1"/>
  <c r="AR115" i="1"/>
  <c r="W115" i="1"/>
  <c r="AV115" i="1"/>
  <c r="AS115" i="1"/>
  <c r="V115" i="1"/>
  <c r="AU115" i="1"/>
  <c r="Y115" i="1"/>
  <c r="X115" i="1"/>
  <c r="AU112" i="1"/>
  <c r="AW112" i="1"/>
  <c r="AR112" i="1"/>
  <c r="X112" i="1"/>
  <c r="AV112" i="1"/>
  <c r="AS112" i="1"/>
  <c r="W112" i="1"/>
  <c r="AT112" i="1"/>
  <c r="AQ112" i="1"/>
  <c r="V112" i="1"/>
  <c r="AT110" i="1"/>
  <c r="AW110" i="1"/>
  <c r="AS110" i="1"/>
  <c r="V110" i="1"/>
  <c r="AV110" i="1"/>
  <c r="AR110" i="1"/>
  <c r="X110" i="1"/>
  <c r="AU110" i="1"/>
  <c r="AQ110" i="1"/>
  <c r="W110" i="1"/>
  <c r="AX1257" i="1"/>
  <c r="AU1257" i="1"/>
  <c r="AQ1257" i="1"/>
  <c r="AW1257" i="1"/>
  <c r="AR1257" i="1"/>
  <c r="W1257" i="1"/>
  <c r="AV1257" i="1"/>
  <c r="Y1257" i="1"/>
  <c r="V1257" i="1"/>
  <c r="AT1257" i="1"/>
  <c r="AS1257" i="1"/>
  <c r="X1257" i="1"/>
  <c r="AR107" i="1"/>
  <c r="AW107" i="1"/>
  <c r="AS107" i="1"/>
  <c r="W107" i="1"/>
  <c r="AV107" i="1"/>
  <c r="AT107" i="1"/>
  <c r="V107" i="1"/>
  <c r="AU107" i="1"/>
  <c r="AQ107" i="1"/>
  <c r="X107" i="1"/>
  <c r="AW1254" i="1"/>
  <c r="AT1254" i="1"/>
  <c r="X1254" i="1"/>
  <c r="AV1254" i="1"/>
  <c r="AR1254" i="1"/>
  <c r="W1254" i="1"/>
  <c r="AU1254" i="1"/>
  <c r="AQ1254" i="1"/>
  <c r="V1254" i="1"/>
  <c r="Y1254" i="1"/>
  <c r="AX1254" i="1"/>
  <c r="AW1251" i="1"/>
  <c r="AT1251" i="1"/>
  <c r="X1251" i="1"/>
  <c r="AU1251" i="1"/>
  <c r="W1251" i="1"/>
  <c r="AV1251" i="1"/>
  <c r="AQ1251" i="1"/>
  <c r="V1251" i="1"/>
  <c r="AS1251" i="1"/>
  <c r="AW1247" i="1"/>
  <c r="AT1247" i="1"/>
  <c r="X1247" i="1"/>
  <c r="AU1247" i="1"/>
  <c r="Y1247" i="1"/>
  <c r="W1247" i="1"/>
  <c r="AV1247" i="1"/>
  <c r="AR1247" i="1"/>
  <c r="V1247" i="1"/>
  <c r="AX1247" i="1"/>
  <c r="AS1247" i="1"/>
  <c r="AQ1247" i="1"/>
  <c r="AW1244" i="1"/>
  <c r="AR1244" i="1"/>
  <c r="V1244" i="1"/>
  <c r="AV1244" i="1"/>
  <c r="AT1244" i="1"/>
  <c r="X1244" i="1"/>
  <c r="AU1244" i="1"/>
  <c r="AQ1244" i="1"/>
  <c r="W1244" i="1"/>
  <c r="AS1244" i="1"/>
  <c r="Y1244" i="1"/>
  <c r="AW1240" i="1"/>
  <c r="AS1240" i="1"/>
  <c r="V1240" i="1"/>
  <c r="AV1240" i="1"/>
  <c r="AT1240" i="1"/>
  <c r="X1240" i="1"/>
  <c r="AU1240" i="1"/>
  <c r="AQ1240" i="1"/>
  <c r="W1240" i="1"/>
  <c r="Y1240" i="1"/>
  <c r="AX1240" i="1"/>
  <c r="AW100" i="1"/>
  <c r="AS100" i="1"/>
  <c r="X100" i="1"/>
  <c r="AV100" i="1"/>
  <c r="AR100" i="1"/>
  <c r="W100" i="1"/>
  <c r="AU100" i="1"/>
  <c r="AQ100" i="1"/>
  <c r="V100" i="1"/>
  <c r="AT100" i="1"/>
  <c r="AV11" i="1"/>
  <c r="AT11" i="1"/>
  <c r="V11" i="1"/>
  <c r="AU11" i="1"/>
  <c r="AQ11" i="1"/>
  <c r="X11" i="1"/>
  <c r="AR11" i="1"/>
  <c r="AW652" i="1"/>
  <c r="AU652" i="1"/>
  <c r="Y652" i="1"/>
  <c r="AW1230" i="1"/>
  <c r="AR1230" i="1"/>
  <c r="W1230" i="1"/>
  <c r="AX1230" i="1"/>
  <c r="AS1230" i="1"/>
  <c r="Y1230" i="1"/>
  <c r="AV1228" i="1"/>
  <c r="AT1228" i="1"/>
  <c r="X1228" i="1"/>
  <c r="AX1228" i="1"/>
  <c r="AS1228" i="1"/>
  <c r="Y1228" i="1"/>
  <c r="AV1227" i="1"/>
  <c r="W1227" i="1"/>
  <c r="AS1227" i="1"/>
  <c r="AQ1227" i="1"/>
  <c r="AX651" i="1"/>
  <c r="AS651" i="1"/>
  <c r="AU651" i="1"/>
  <c r="AW651" i="1"/>
  <c r="AT651" i="1"/>
  <c r="W651" i="1"/>
  <c r="AV651" i="1"/>
  <c r="AQ651" i="1"/>
  <c r="V651" i="1"/>
  <c r="X651" i="1"/>
  <c r="AR651" i="1"/>
  <c r="Y651" i="1"/>
  <c r="AV90" i="1"/>
  <c r="AR90" i="1"/>
  <c r="X90" i="1"/>
  <c r="AU90" i="1"/>
  <c r="AQ90" i="1"/>
  <c r="W90" i="1"/>
  <c r="AS90" i="1"/>
  <c r="AU1219" i="1"/>
  <c r="Y1219" i="1"/>
  <c r="W1219" i="1"/>
  <c r="AV1219" i="1"/>
  <c r="AQ1219" i="1"/>
  <c r="V1219" i="1"/>
  <c r="AX1219" i="1"/>
  <c r="AS1219" i="1"/>
  <c r="AR1219" i="1"/>
  <c r="AV1217" i="1"/>
  <c r="AS1217" i="1"/>
  <c r="V1217" i="1"/>
  <c r="AX1217" i="1"/>
  <c r="AU1217" i="1"/>
  <c r="AQ1217" i="1"/>
  <c r="AV1214" i="1"/>
  <c r="AR1214" i="1"/>
  <c r="W1214" i="1"/>
  <c r="AU1214" i="1"/>
  <c r="AQ1214" i="1"/>
  <c r="V1214" i="1"/>
  <c r="AS1214" i="1"/>
  <c r="AW85" i="1"/>
  <c r="AS85" i="1"/>
  <c r="X85" i="1"/>
  <c r="AV85" i="1"/>
  <c r="AR85" i="1"/>
  <c r="W85" i="1"/>
  <c r="AU85" i="1"/>
  <c r="AQ85" i="1"/>
  <c r="V85" i="1"/>
  <c r="AT85" i="1"/>
  <c r="AX1211" i="1"/>
  <c r="AS1211" i="1"/>
  <c r="AR1211" i="1"/>
  <c r="AW1211" i="1"/>
  <c r="AT1211" i="1"/>
  <c r="X1211" i="1"/>
  <c r="AV1211" i="1"/>
  <c r="Y1211" i="1"/>
  <c r="W1211" i="1"/>
  <c r="AU1211" i="1"/>
  <c r="AQ1211" i="1"/>
  <c r="V1211" i="1"/>
  <c r="AX1207" i="1"/>
  <c r="AS1207" i="1"/>
  <c r="AQ1207" i="1"/>
  <c r="AW1207" i="1"/>
  <c r="AT1207" i="1"/>
  <c r="X1207" i="1"/>
  <c r="AU1207" i="1"/>
  <c r="Y1207" i="1"/>
  <c r="W1207" i="1"/>
  <c r="AV1207" i="1"/>
  <c r="AR1207" i="1"/>
  <c r="V1207" i="1"/>
  <c r="AS1203" i="1"/>
  <c r="AR1203" i="1"/>
  <c r="AW1203" i="1"/>
  <c r="AT1203" i="1"/>
  <c r="X1203" i="1"/>
  <c r="AU1203" i="1"/>
  <c r="W1203" i="1"/>
  <c r="AV1203" i="1"/>
  <c r="AQ1203" i="1"/>
  <c r="V1203" i="1"/>
  <c r="AV1201" i="1"/>
  <c r="AS1201" i="1"/>
  <c r="V1201" i="1"/>
  <c r="AT1201" i="1"/>
  <c r="Y1201" i="1"/>
  <c r="X1201" i="1"/>
  <c r="AX1201" i="1"/>
  <c r="AU1201" i="1"/>
  <c r="AQ1201" i="1"/>
  <c r="AV1198" i="1"/>
  <c r="AT1198" i="1"/>
  <c r="X1198" i="1"/>
  <c r="AW1198" i="1"/>
  <c r="AR1198" i="1"/>
  <c r="W1198" i="1"/>
  <c r="AU1198" i="1"/>
  <c r="AQ1198" i="1"/>
  <c r="V1198" i="1"/>
  <c r="AS1198" i="1"/>
  <c r="Y1198" i="1"/>
  <c r="AW1194" i="1"/>
  <c r="AU1194" i="1"/>
  <c r="X1194" i="1"/>
  <c r="AV1194" i="1"/>
  <c r="AQ1194" i="1"/>
  <c r="W1194" i="1"/>
  <c r="AS1194" i="1"/>
  <c r="AR1194" i="1"/>
  <c r="V1194" i="1"/>
  <c r="AW1190" i="1"/>
  <c r="AT1190" i="1"/>
  <c r="X1190" i="1"/>
  <c r="AV1190" i="1"/>
  <c r="AR1190" i="1"/>
  <c r="W1190" i="1"/>
  <c r="AU1190" i="1"/>
  <c r="AQ1190" i="1"/>
  <c r="V1190" i="1"/>
  <c r="AX1190" i="1"/>
  <c r="AS1190" i="1"/>
  <c r="AW1186" i="1"/>
  <c r="AU1186" i="1"/>
  <c r="X1186" i="1"/>
  <c r="AV1186" i="1"/>
  <c r="AQ1186" i="1"/>
  <c r="W1186" i="1"/>
  <c r="AS1186" i="1"/>
  <c r="AR1186" i="1"/>
  <c r="V1186" i="1"/>
  <c r="AT1186" i="1"/>
  <c r="AX642" i="1"/>
  <c r="AS642" i="1"/>
  <c r="Y642" i="1"/>
  <c r="AV1180" i="1"/>
  <c r="AT1180" i="1"/>
  <c r="X1180" i="1"/>
  <c r="AS1180" i="1"/>
  <c r="AV1176" i="1"/>
  <c r="AT1176" i="1"/>
  <c r="X1176" i="1"/>
  <c r="Y1176" i="1" s="1"/>
  <c r="AR1176" i="1"/>
  <c r="AV1172" i="1"/>
  <c r="AT1172" i="1"/>
  <c r="X1172" i="1"/>
  <c r="AX1172" i="1"/>
  <c r="AS1172" i="1"/>
  <c r="Y1172" i="1"/>
  <c r="AV639" i="1"/>
  <c r="AS639" i="1"/>
  <c r="V639" i="1"/>
  <c r="AU639" i="1"/>
  <c r="Y639" i="1"/>
  <c r="X639" i="1"/>
  <c r="AX639" i="1"/>
  <c r="AR639" i="1"/>
  <c r="AQ639" i="1"/>
  <c r="AV636" i="1"/>
  <c r="AR636" i="1"/>
  <c r="W636" i="1"/>
  <c r="AT636" i="1"/>
  <c r="AQ636" i="1"/>
  <c r="V636" i="1"/>
  <c r="AW636" i="1"/>
  <c r="X636" i="1"/>
  <c r="AU636" i="1"/>
  <c r="AS636" i="1"/>
  <c r="AV1161" i="1"/>
  <c r="Y1161" i="1"/>
  <c r="V1161" i="1"/>
  <c r="AT1161" i="1"/>
  <c r="AS1161" i="1"/>
  <c r="X1161" i="1"/>
  <c r="AX1161" i="1"/>
  <c r="AU1161" i="1"/>
  <c r="AQ1161" i="1"/>
  <c r="AV1157" i="1"/>
  <c r="AR1157" i="1"/>
  <c r="V1157" i="1"/>
  <c r="AT1157" i="1"/>
  <c r="Y1157" i="1"/>
  <c r="X1157" i="1"/>
  <c r="AX1157" i="1"/>
  <c r="AU1157" i="1"/>
  <c r="AQ1157" i="1"/>
  <c r="AV1153" i="1"/>
  <c r="AR1153" i="1"/>
  <c r="V1153" i="1"/>
  <c r="AT1153" i="1"/>
  <c r="Y1153" i="1"/>
  <c r="X1153" i="1"/>
  <c r="AX1153" i="1"/>
  <c r="AU1153" i="1"/>
  <c r="AQ1153" i="1"/>
  <c r="AV1149" i="1"/>
  <c r="AR1149" i="1"/>
  <c r="V1149" i="1"/>
  <c r="AT1149" i="1"/>
  <c r="Y1149" i="1"/>
  <c r="X1149" i="1"/>
  <c r="AX1149" i="1"/>
  <c r="AS1149" i="1"/>
  <c r="AQ1149" i="1"/>
  <c r="AW1146" i="1"/>
  <c r="AR1146" i="1"/>
  <c r="X1146" i="1"/>
  <c r="AV1146" i="1"/>
  <c r="AU1146" i="1"/>
  <c r="W1146" i="1"/>
  <c r="AS1146" i="1"/>
  <c r="AQ1146" i="1"/>
  <c r="V1146" i="1"/>
  <c r="Y1146" i="1"/>
  <c r="AX1146" i="1"/>
  <c r="AV632" i="1"/>
  <c r="AR632" i="1"/>
  <c r="W632" i="1"/>
  <c r="AT632" i="1"/>
  <c r="AQ632" i="1"/>
  <c r="V632" i="1"/>
  <c r="AS632" i="1"/>
  <c r="AW632" i="1"/>
  <c r="Y632" i="1"/>
  <c r="AX632" i="1"/>
  <c r="X632" i="1"/>
  <c r="AV1140" i="1"/>
  <c r="AT1140" i="1"/>
  <c r="X1140" i="1"/>
  <c r="AX1140" i="1"/>
  <c r="AR1140" i="1"/>
  <c r="Y1140" i="1"/>
  <c r="AV1136" i="1"/>
  <c r="AT1136" i="1"/>
  <c r="X1136" i="1"/>
  <c r="AX1136" i="1"/>
  <c r="AR1136" i="1"/>
  <c r="Y1136" i="1"/>
  <c r="AV1132" i="1"/>
  <c r="AR1132" i="1"/>
  <c r="X1132" i="1"/>
  <c r="AX1132" i="1"/>
  <c r="AS1132" i="1"/>
  <c r="Y1132" i="1"/>
  <c r="AV1129" i="1"/>
  <c r="Y1129" i="1"/>
  <c r="V1129" i="1"/>
  <c r="AT1129" i="1"/>
  <c r="AS1129" i="1"/>
  <c r="X1129" i="1"/>
  <c r="AX1129" i="1"/>
  <c r="AR1129" i="1"/>
  <c r="AQ1129" i="1"/>
  <c r="AU1126" i="1"/>
  <c r="AT1126" i="1"/>
  <c r="X1126" i="1"/>
  <c r="AW1126" i="1"/>
  <c r="AR1126" i="1"/>
  <c r="W1126" i="1"/>
  <c r="AV1126" i="1"/>
  <c r="AQ1126" i="1"/>
  <c r="V1126" i="1"/>
  <c r="AX1126" i="1"/>
  <c r="AS1126" i="1"/>
  <c r="AW1122" i="1"/>
  <c r="AT1122" i="1"/>
  <c r="X1122" i="1"/>
  <c r="AU1122" i="1"/>
  <c r="AQ1122" i="1"/>
  <c r="W1122" i="1"/>
  <c r="AV1122" i="1"/>
  <c r="AR1122" i="1"/>
  <c r="V1122" i="1"/>
  <c r="AX1122" i="1"/>
  <c r="AS1122" i="1"/>
  <c r="Y1122" i="1"/>
  <c r="AW1118" i="1"/>
  <c r="AT1118" i="1"/>
  <c r="X1118" i="1"/>
  <c r="AU1118" i="1"/>
  <c r="AR1118" i="1"/>
  <c r="W1118" i="1"/>
  <c r="AV1118" i="1"/>
  <c r="AQ1118" i="1"/>
  <c r="V1118" i="1"/>
  <c r="AS1118" i="1"/>
  <c r="AW1114" i="1"/>
  <c r="AT1114" i="1"/>
  <c r="X1114" i="1"/>
  <c r="AU1114" i="1"/>
  <c r="AR1114" i="1"/>
  <c r="W1114" i="1"/>
  <c r="AV1114" i="1"/>
  <c r="AQ1114" i="1"/>
  <c r="V1114" i="1"/>
  <c r="Y1114" i="1"/>
  <c r="AX1114" i="1"/>
  <c r="AX1111" i="1"/>
  <c r="AS1111" i="1"/>
  <c r="AQ1111" i="1"/>
  <c r="AW1111" i="1"/>
  <c r="AV1111" i="1"/>
  <c r="X1111" i="1"/>
  <c r="AU1111" i="1"/>
  <c r="AT1111" i="1"/>
  <c r="W1111" i="1"/>
  <c r="AR1111" i="1"/>
  <c r="Y1111" i="1"/>
  <c r="V1111" i="1"/>
  <c r="AV1108" i="1"/>
  <c r="AQ1108" i="1"/>
  <c r="X1108" i="1"/>
  <c r="AX1108" i="1"/>
  <c r="AR1108" i="1"/>
  <c r="Y1108" i="1"/>
  <c r="AX625" i="1"/>
  <c r="AT625" i="1"/>
  <c r="Y625" i="1"/>
  <c r="AW625" i="1"/>
  <c r="AR625" i="1"/>
  <c r="X625" i="1"/>
  <c r="AV625" i="1"/>
  <c r="AS625" i="1"/>
  <c r="W625" i="1"/>
  <c r="AQ625" i="1"/>
  <c r="V625" i="1"/>
  <c r="AU625" i="1"/>
  <c r="AV624" i="1"/>
  <c r="AS624" i="1"/>
  <c r="W624" i="1"/>
  <c r="AT624" i="1"/>
  <c r="AQ624" i="1"/>
  <c r="V624" i="1"/>
  <c r="AR624" i="1"/>
  <c r="AX624" i="1"/>
  <c r="Y624" i="1"/>
  <c r="AW624" i="1"/>
  <c r="X624" i="1"/>
  <c r="AV1100" i="1"/>
  <c r="AR1100" i="1"/>
  <c r="X1100" i="1"/>
  <c r="AX1100" i="1"/>
  <c r="AS1100" i="1"/>
  <c r="Y1100" i="1"/>
  <c r="AV1096" i="1"/>
  <c r="AR1096" i="1"/>
  <c r="X1096" i="1"/>
  <c r="AX1096" i="1"/>
  <c r="AU1096" i="1"/>
  <c r="Y1096" i="1"/>
  <c r="AV1093" i="1"/>
  <c r="AR1093" i="1"/>
  <c r="V1093" i="1"/>
  <c r="AT1093" i="1"/>
  <c r="Y1093" i="1"/>
  <c r="X1093" i="1"/>
  <c r="AX1093" i="1"/>
  <c r="AU1093" i="1"/>
  <c r="AQ1093" i="1"/>
  <c r="AV620" i="1"/>
  <c r="AR620" i="1"/>
  <c r="W620" i="1"/>
  <c r="AT620" i="1"/>
  <c r="AQ620" i="1"/>
  <c r="V620" i="1"/>
  <c r="AW620" i="1"/>
  <c r="X620" i="1"/>
  <c r="AU620" i="1"/>
  <c r="AS620" i="1"/>
  <c r="AV1088" i="1"/>
  <c r="AS1088" i="1"/>
  <c r="X1088" i="1"/>
  <c r="AX1088" i="1"/>
  <c r="AU1088" i="1"/>
  <c r="Y1088" i="1"/>
  <c r="AW1086" i="1"/>
  <c r="AS1086" i="1"/>
  <c r="X1086" i="1"/>
  <c r="AU1086" i="1"/>
  <c r="AR1086" i="1"/>
  <c r="W1086" i="1"/>
  <c r="AV1086" i="1"/>
  <c r="AQ1086" i="1"/>
  <c r="V1086" i="1"/>
  <c r="AT1086" i="1"/>
  <c r="Y1086" i="1"/>
  <c r="AU615" i="1"/>
  <c r="Y615" i="1"/>
  <c r="V615" i="1"/>
  <c r="AV615" i="1"/>
  <c r="AQ615" i="1"/>
  <c r="X615" i="1"/>
  <c r="AX615" i="1"/>
  <c r="AR615" i="1"/>
  <c r="AT615" i="1"/>
  <c r="AV1081" i="1"/>
  <c r="AS1081" i="1"/>
  <c r="V1081" i="1"/>
  <c r="AT1081" i="1"/>
  <c r="Y1081" i="1"/>
  <c r="X1081" i="1"/>
  <c r="AX1081" i="1"/>
  <c r="AU1081" i="1"/>
  <c r="AQ1081" i="1"/>
  <c r="AV1076" i="1"/>
  <c r="AU1076" i="1"/>
  <c r="X1076" i="1"/>
  <c r="AX1076" i="1"/>
  <c r="AS1076" i="1"/>
  <c r="Y1076" i="1"/>
  <c r="AX613" i="1"/>
  <c r="AT613" i="1"/>
  <c r="Y613" i="1"/>
  <c r="AW613" i="1"/>
  <c r="AS613" i="1"/>
  <c r="X613" i="1"/>
  <c r="AV613" i="1"/>
  <c r="AR613" i="1"/>
  <c r="W613" i="1"/>
  <c r="AU613" i="1"/>
  <c r="AQ613" i="1"/>
  <c r="V613" i="1"/>
  <c r="AV1069" i="1"/>
  <c r="Y1069" i="1"/>
  <c r="V1069" i="1"/>
  <c r="AU1069" i="1"/>
  <c r="AR1069" i="1"/>
  <c r="X1069" i="1"/>
  <c r="AX1069" i="1"/>
  <c r="AT1069" i="1"/>
  <c r="AQ1069" i="1"/>
  <c r="AV1065" i="1"/>
  <c r="V1065" i="1"/>
  <c r="AT1065" i="1"/>
  <c r="AQ1065" i="1"/>
  <c r="X1065" i="1"/>
  <c r="AR1065" i="1"/>
  <c r="AS1065" i="1"/>
  <c r="AW1062" i="1"/>
  <c r="AT1062" i="1"/>
  <c r="X1062" i="1"/>
  <c r="AU1062" i="1"/>
  <c r="AR1062" i="1"/>
  <c r="W1062" i="1"/>
  <c r="AV1062" i="1"/>
  <c r="AQ1062" i="1"/>
  <c r="V1062" i="1"/>
  <c r="AS1062" i="1"/>
  <c r="AV1056" i="1"/>
  <c r="AS1056" i="1"/>
  <c r="X1056" i="1"/>
  <c r="AX1056" i="1"/>
  <c r="AU1056" i="1"/>
  <c r="Y1056" i="1"/>
  <c r="AW1054" i="1"/>
  <c r="AS1054" i="1"/>
  <c r="X1054" i="1"/>
  <c r="AU1054" i="1"/>
  <c r="AR1054" i="1"/>
  <c r="W1054" i="1"/>
  <c r="AV1054" i="1"/>
  <c r="AQ1054" i="1"/>
  <c r="V1054" i="1"/>
  <c r="AX1054" i="1"/>
  <c r="AT1054" i="1"/>
  <c r="Y1054" i="1"/>
  <c r="AW1050" i="1"/>
  <c r="AT1050" i="1"/>
  <c r="X1050" i="1"/>
  <c r="AU1050" i="1"/>
  <c r="AR1050" i="1"/>
  <c r="W1050" i="1"/>
  <c r="AV1050" i="1"/>
  <c r="AQ1050" i="1"/>
  <c r="V1050" i="1"/>
  <c r="AS1050" i="1"/>
  <c r="Y1050" i="1"/>
  <c r="AW1046" i="1"/>
  <c r="AT1046" i="1"/>
  <c r="X1046" i="1"/>
  <c r="AU1046" i="1"/>
  <c r="AQ1046" i="1"/>
  <c r="W1046" i="1"/>
  <c r="AV1046" i="1"/>
  <c r="AR1046" i="1"/>
  <c r="V1046" i="1"/>
  <c r="Y1046" i="1"/>
  <c r="AX1046" i="1"/>
  <c r="AX1043" i="1"/>
  <c r="AT1043" i="1"/>
  <c r="AQ1043" i="1"/>
  <c r="AW1043" i="1"/>
  <c r="AR1043" i="1"/>
  <c r="X1043" i="1"/>
  <c r="AU1043" i="1"/>
  <c r="AS1043" i="1"/>
  <c r="W1043" i="1"/>
  <c r="AV1043" i="1"/>
  <c r="Y1043" i="1"/>
  <c r="V1043" i="1"/>
  <c r="AX1039" i="1"/>
  <c r="AU1039" i="1"/>
  <c r="AQ1039" i="1"/>
  <c r="AW1039" i="1"/>
  <c r="AT1039" i="1"/>
  <c r="X1039" i="1"/>
  <c r="AV1039" i="1"/>
  <c r="AS1039" i="1"/>
  <c r="W1039" i="1"/>
  <c r="AR1039" i="1"/>
  <c r="Y1039" i="1"/>
  <c r="V1039" i="1"/>
  <c r="AX1035" i="1"/>
  <c r="AR1035" i="1"/>
  <c r="AQ1035" i="1"/>
  <c r="AW1035" i="1"/>
  <c r="AS1035" i="1"/>
  <c r="X1035" i="1"/>
  <c r="AV1035" i="1"/>
  <c r="AT1035" i="1"/>
  <c r="W1035" i="1"/>
  <c r="AU1035" i="1"/>
  <c r="Y1035" i="1"/>
  <c r="V1035" i="1"/>
  <c r="AV1031" i="1"/>
  <c r="AT1031" i="1"/>
  <c r="AW1031" i="1"/>
  <c r="AS1031" i="1"/>
  <c r="X1031" i="1"/>
  <c r="AU1031" i="1"/>
  <c r="W1031" i="1"/>
  <c r="AR1031" i="1"/>
  <c r="AQ1031" i="1"/>
  <c r="V1031" i="1"/>
  <c r="AX1027" i="1"/>
  <c r="AT1027" i="1"/>
  <c r="AQ1027" i="1"/>
  <c r="AW1027" i="1"/>
  <c r="AR1027" i="1"/>
  <c r="X1027" i="1"/>
  <c r="AU1027" i="1"/>
  <c r="AS1027" i="1"/>
  <c r="W1027" i="1"/>
  <c r="AV1027" i="1"/>
  <c r="Y1027" i="1"/>
  <c r="V1027" i="1"/>
  <c r="AV1024" i="1"/>
  <c r="AS1024" i="1"/>
  <c r="X1024" i="1"/>
  <c r="AX1024" i="1"/>
  <c r="AU1024" i="1"/>
  <c r="Y1024" i="1"/>
  <c r="AV1020" i="1"/>
  <c r="AR1020" i="1"/>
  <c r="X1020" i="1"/>
  <c r="AX1020" i="1"/>
  <c r="AT1020" i="1"/>
  <c r="Y1020" i="1"/>
  <c r="AX1015" i="1"/>
  <c r="AR1015" i="1"/>
  <c r="AQ1015" i="1"/>
  <c r="AW1015" i="1"/>
  <c r="AS1015" i="1"/>
  <c r="W1015" i="1"/>
  <c r="AU1015" i="1"/>
  <c r="AT1015" i="1"/>
  <c r="V1015" i="1"/>
  <c r="AV1015" i="1"/>
  <c r="Y1015" i="1"/>
  <c r="X1015" i="1"/>
  <c r="AV1012" i="1"/>
  <c r="AU1012" i="1"/>
  <c r="W1012" i="1"/>
  <c r="AX1012" i="1"/>
  <c r="AS1012" i="1"/>
  <c r="Y1012" i="1"/>
  <c r="AV1008" i="1"/>
  <c r="AS1008" i="1"/>
  <c r="W1008" i="1"/>
  <c r="AX1008" i="1"/>
  <c r="AU1008" i="1"/>
  <c r="Y1008" i="1"/>
  <c r="AV1005" i="1"/>
  <c r="AQ1005" i="1"/>
  <c r="W1005" i="1"/>
  <c r="AU1005" i="1"/>
  <c r="Y1005" i="1"/>
  <c r="V1005" i="1"/>
  <c r="AX1005" i="1"/>
  <c r="AT1005" i="1"/>
  <c r="AR1005" i="1"/>
  <c r="AU1002" i="1"/>
  <c r="AT1002" i="1"/>
  <c r="V1002" i="1"/>
  <c r="AW1002" i="1"/>
  <c r="AR1002" i="1"/>
  <c r="X1002" i="1"/>
  <c r="AV1002" i="1"/>
  <c r="AQ1002" i="1"/>
  <c r="W1002" i="1"/>
  <c r="Y1002" i="1"/>
  <c r="AX1002" i="1"/>
  <c r="AW998" i="1"/>
  <c r="AQ998" i="1"/>
  <c r="V998" i="1"/>
  <c r="AU998" i="1"/>
  <c r="AT998" i="1"/>
  <c r="X998" i="1"/>
  <c r="Y998" i="1" s="1"/>
  <c r="AV998" i="1"/>
  <c r="AR998" i="1"/>
  <c r="W998" i="1"/>
  <c r="AS998" i="1"/>
  <c r="AX998" i="1" s="1"/>
  <c r="AX995" i="1"/>
  <c r="AT995" i="1"/>
  <c r="AQ995" i="1"/>
  <c r="AW995" i="1"/>
  <c r="AR995" i="1"/>
  <c r="W995" i="1"/>
  <c r="AU995" i="1"/>
  <c r="AS995" i="1"/>
  <c r="V995" i="1"/>
  <c r="AV995" i="1"/>
  <c r="Y995" i="1"/>
  <c r="X995" i="1"/>
  <c r="AX601" i="1"/>
  <c r="AT601" i="1"/>
  <c r="AQ601" i="1"/>
  <c r="AW601" i="1"/>
  <c r="AR601" i="1"/>
  <c r="X601" i="1"/>
  <c r="AV601" i="1"/>
  <c r="AS601" i="1"/>
  <c r="W601" i="1"/>
  <c r="AU601" i="1"/>
  <c r="Y601" i="1"/>
  <c r="V601" i="1"/>
  <c r="AV989" i="1"/>
  <c r="AT989" i="1"/>
  <c r="W989" i="1"/>
  <c r="AU989" i="1"/>
  <c r="AQ989" i="1"/>
  <c r="V989" i="1"/>
  <c r="AS989" i="1"/>
  <c r="AV985" i="1"/>
  <c r="AS985" i="1"/>
  <c r="W985" i="1"/>
  <c r="AT985" i="1"/>
  <c r="Y985" i="1"/>
  <c r="V985" i="1"/>
  <c r="AX985" i="1"/>
  <c r="AU985" i="1"/>
  <c r="AQ985" i="1"/>
  <c r="AW982" i="1"/>
  <c r="AT982" i="1"/>
  <c r="V982" i="1"/>
  <c r="AU982" i="1"/>
  <c r="AQ982" i="1"/>
  <c r="X982" i="1"/>
  <c r="AV982" i="1"/>
  <c r="AR982" i="1"/>
  <c r="W982" i="1"/>
  <c r="AX982" i="1"/>
  <c r="AS982" i="1"/>
  <c r="AV599" i="1"/>
  <c r="AT599" i="1"/>
  <c r="V599" i="1"/>
  <c r="AU599" i="1"/>
  <c r="Y599" i="1"/>
  <c r="X599" i="1"/>
  <c r="AX599" i="1"/>
  <c r="AR599" i="1"/>
  <c r="AQ599" i="1"/>
  <c r="AV976" i="1"/>
  <c r="AS976" i="1"/>
  <c r="W976" i="1"/>
  <c r="AX976" i="1"/>
  <c r="AR976" i="1"/>
  <c r="Y976" i="1"/>
  <c r="AV972" i="1"/>
  <c r="AQ972" i="1"/>
  <c r="W972" i="1"/>
  <c r="AT972" i="1"/>
  <c r="AV968" i="1"/>
  <c r="AR968" i="1"/>
  <c r="W968" i="1"/>
  <c r="AX968" i="1"/>
  <c r="AU968" i="1"/>
  <c r="Y968" i="1"/>
  <c r="AV964" i="1"/>
  <c r="AU964" i="1"/>
  <c r="AV596" i="1"/>
  <c r="AR596" i="1"/>
  <c r="W596" i="1"/>
  <c r="AT596" i="1"/>
  <c r="AQ596" i="1"/>
  <c r="V596" i="1"/>
  <c r="AW596" i="1"/>
  <c r="X596" i="1"/>
  <c r="AU596" i="1"/>
  <c r="AS596" i="1"/>
  <c r="AV595" i="1"/>
  <c r="AS595" i="1"/>
  <c r="V595" i="1"/>
  <c r="AT595" i="1"/>
  <c r="X595" i="1"/>
  <c r="AR595" i="1"/>
  <c r="AQ595" i="1"/>
  <c r="AT593" i="1"/>
  <c r="AW593" i="1"/>
  <c r="AR593" i="1"/>
  <c r="X593" i="1"/>
  <c r="AV593" i="1"/>
  <c r="AS593" i="1"/>
  <c r="W593" i="1"/>
  <c r="AQ593" i="1"/>
  <c r="V593" i="1"/>
  <c r="AU593" i="1"/>
  <c r="AW954" i="1"/>
  <c r="AT954" i="1"/>
  <c r="V954" i="1"/>
  <c r="AU954" i="1"/>
  <c r="AR954" i="1"/>
  <c r="X954" i="1"/>
  <c r="AV954" i="1"/>
  <c r="AQ954" i="1"/>
  <c r="W954" i="1"/>
  <c r="Y954" i="1"/>
  <c r="AX954" i="1"/>
  <c r="AW951" i="1"/>
  <c r="AQ951" i="1"/>
  <c r="AU951" i="1"/>
  <c r="AS951" i="1"/>
  <c r="W951" i="1"/>
  <c r="AV951" i="1"/>
  <c r="AT951" i="1"/>
  <c r="V951" i="1"/>
  <c r="AR951" i="1"/>
  <c r="X951" i="1"/>
  <c r="AV949" i="1"/>
  <c r="AR949" i="1"/>
  <c r="W949" i="1"/>
  <c r="AU949" i="1"/>
  <c r="AQ949" i="1"/>
  <c r="V949" i="1"/>
  <c r="AT949" i="1"/>
  <c r="AW946" i="1"/>
  <c r="AQ946" i="1"/>
  <c r="V946" i="1"/>
  <c r="AU946" i="1"/>
  <c r="AR946" i="1"/>
  <c r="X946" i="1"/>
  <c r="AV946" i="1"/>
  <c r="AT946" i="1"/>
  <c r="W946" i="1"/>
  <c r="AS946" i="1"/>
  <c r="AW942" i="1"/>
  <c r="AS942" i="1"/>
  <c r="V942" i="1"/>
  <c r="AU942" i="1"/>
  <c r="AR942" i="1"/>
  <c r="X942" i="1"/>
  <c r="AV942" i="1"/>
  <c r="AQ942" i="1"/>
  <c r="W942" i="1"/>
  <c r="AT942" i="1"/>
  <c r="Y942" i="1"/>
  <c r="AX940" i="1"/>
  <c r="AT940" i="1"/>
  <c r="Y940" i="1"/>
  <c r="AV937" i="1"/>
  <c r="AU937" i="1"/>
  <c r="W937" i="1"/>
  <c r="AT937" i="1"/>
  <c r="AS937" i="1"/>
  <c r="V937" i="1"/>
  <c r="AX937" i="1"/>
  <c r="AR937" i="1"/>
  <c r="AQ937" i="1"/>
  <c r="AV584" i="1"/>
  <c r="AQ584" i="1"/>
  <c r="W584" i="1"/>
  <c r="AT584" i="1"/>
  <c r="AR584" i="1"/>
  <c r="V584" i="1"/>
  <c r="AU584" i="1"/>
  <c r="AX582" i="1"/>
  <c r="AS582" i="1"/>
  <c r="Y582" i="1"/>
  <c r="AW582" i="1"/>
  <c r="AQ582" i="1"/>
  <c r="V582" i="1"/>
  <c r="AU582" i="1"/>
  <c r="AT582" i="1"/>
  <c r="X582" i="1"/>
  <c r="AV582" i="1"/>
  <c r="AR582" i="1"/>
  <c r="W582" i="1"/>
  <c r="AX928" i="1"/>
  <c r="AU928" i="1"/>
  <c r="Y928" i="1"/>
  <c r="AX924" i="1"/>
  <c r="AT924" i="1"/>
  <c r="Y924" i="1"/>
  <c r="AX923" i="1"/>
  <c r="AS923" i="1"/>
  <c r="Y923" i="1"/>
  <c r="AW923" i="1"/>
  <c r="AU923" i="1"/>
  <c r="W923" i="1"/>
  <c r="AV923" i="1"/>
  <c r="AT923" i="1"/>
  <c r="V923" i="1"/>
  <c r="AR923" i="1"/>
  <c r="AQ923" i="1"/>
  <c r="X923" i="1"/>
  <c r="AX522" i="1"/>
  <c r="AS522" i="1"/>
  <c r="Y522" i="1"/>
  <c r="AW522" i="1"/>
  <c r="AT522" i="1"/>
  <c r="V522" i="1"/>
  <c r="AV522" i="1"/>
  <c r="AR522" i="1"/>
  <c r="X522" i="1"/>
  <c r="AU522" i="1"/>
  <c r="AQ522" i="1"/>
  <c r="W522" i="1"/>
  <c r="AT917" i="1"/>
  <c r="AW915" i="1"/>
  <c r="AR915" i="1"/>
  <c r="W915" i="1"/>
  <c r="AU915" i="1"/>
  <c r="AS915" i="1"/>
  <c r="V915" i="1"/>
  <c r="AV915" i="1"/>
  <c r="X915" i="1"/>
  <c r="AT915" i="1"/>
  <c r="AQ915" i="1"/>
  <c r="AX521" i="1"/>
  <c r="AT521" i="1"/>
  <c r="AS521" i="1"/>
  <c r="AW521" i="1"/>
  <c r="AR521" i="1"/>
  <c r="X521" i="1"/>
  <c r="AV521" i="1"/>
  <c r="Y521" i="1"/>
  <c r="W521" i="1"/>
  <c r="AU521" i="1"/>
  <c r="AQ521" i="1"/>
  <c r="V521" i="1"/>
  <c r="AV577" i="1"/>
  <c r="AQ577" i="1"/>
  <c r="W577" i="1"/>
  <c r="AU577" i="1"/>
  <c r="AS577" i="1"/>
  <c r="V577" i="1"/>
  <c r="AR577" i="1"/>
  <c r="AX577" i="1"/>
  <c r="Y577" i="1"/>
  <c r="AW577" i="1"/>
  <c r="X577" i="1"/>
  <c r="AX766" i="1"/>
  <c r="AT766" i="1"/>
  <c r="Y766" i="1"/>
  <c r="AW766" i="1"/>
  <c r="AS766" i="1"/>
  <c r="V766" i="1"/>
  <c r="AU766" i="1"/>
  <c r="AR766" i="1"/>
  <c r="X766" i="1"/>
  <c r="AV766" i="1"/>
  <c r="AQ766" i="1"/>
  <c r="W766" i="1"/>
  <c r="AW906" i="1"/>
  <c r="AT906" i="1"/>
  <c r="V906" i="1"/>
  <c r="AU906" i="1"/>
  <c r="AR906" i="1"/>
  <c r="X906" i="1"/>
  <c r="AV906" i="1"/>
  <c r="AQ906" i="1"/>
  <c r="W906" i="1"/>
  <c r="Y906" i="1"/>
  <c r="AX906" i="1"/>
  <c r="AU904" i="1"/>
  <c r="AW509" i="1"/>
  <c r="AT509" i="1"/>
  <c r="X509" i="1"/>
  <c r="AV509" i="1"/>
  <c r="AR509" i="1"/>
  <c r="W509" i="1"/>
  <c r="AU509" i="1"/>
  <c r="AQ509" i="1"/>
  <c r="V509" i="1"/>
  <c r="AS509" i="1"/>
  <c r="Y509" i="1"/>
  <c r="AV517" i="1"/>
  <c r="AR517" i="1"/>
  <c r="W517" i="1"/>
  <c r="AU517" i="1"/>
  <c r="AQ517" i="1"/>
  <c r="V517" i="1"/>
  <c r="AX517" i="1"/>
  <c r="AT517" i="1"/>
  <c r="Y517" i="1"/>
  <c r="AV895" i="1"/>
  <c r="Y895" i="1"/>
  <c r="V895" i="1"/>
  <c r="AR895" i="1"/>
  <c r="AU895" i="1"/>
  <c r="X895" i="1"/>
  <c r="AX895" i="1"/>
  <c r="AT895" i="1"/>
  <c r="AQ895" i="1"/>
  <c r="AV573" i="1"/>
  <c r="AQ573" i="1"/>
  <c r="W573" i="1"/>
  <c r="AU573" i="1"/>
  <c r="Y573" i="1"/>
  <c r="V573" i="1"/>
  <c r="AW573" i="1"/>
  <c r="X573" i="1"/>
  <c r="AS573" i="1"/>
  <c r="AR573" i="1"/>
  <c r="AV508" i="1"/>
  <c r="AR508" i="1"/>
  <c r="W508" i="1"/>
  <c r="AT508" i="1"/>
  <c r="AQ508" i="1"/>
  <c r="V508" i="1"/>
  <c r="AS508" i="1"/>
  <c r="AV570" i="1"/>
  <c r="AR570" i="1"/>
  <c r="X570" i="1"/>
  <c r="AU570" i="1"/>
  <c r="AQ570" i="1"/>
  <c r="W570" i="1"/>
  <c r="AT570" i="1"/>
  <c r="AX570" i="1"/>
  <c r="Y570" i="1"/>
  <c r="AW570" i="1"/>
  <c r="V570" i="1"/>
  <c r="AX886" i="1"/>
  <c r="AS886" i="1"/>
  <c r="Y886" i="1"/>
  <c r="AW886" i="1"/>
  <c r="AT886" i="1"/>
  <c r="V886" i="1"/>
  <c r="AU886" i="1"/>
  <c r="AQ886" i="1"/>
  <c r="X886" i="1"/>
  <c r="AV886" i="1"/>
  <c r="AR886" i="1"/>
  <c r="W886" i="1"/>
  <c r="AX883" i="1"/>
  <c r="AT883" i="1"/>
  <c r="AQ883" i="1"/>
  <c r="AV880" i="1"/>
  <c r="AS880" i="1"/>
  <c r="W880" i="1"/>
  <c r="AT880" i="1"/>
  <c r="AQ880" i="1"/>
  <c r="V880" i="1"/>
  <c r="AX880" i="1"/>
  <c r="AU880" i="1"/>
  <c r="Y880" i="1"/>
  <c r="AV877" i="1"/>
  <c r="AQ877" i="1"/>
  <c r="W877" i="1"/>
  <c r="AU877" i="1"/>
  <c r="Y877" i="1"/>
  <c r="V877" i="1"/>
  <c r="AX877" i="1"/>
  <c r="AT877" i="1"/>
  <c r="AR877" i="1"/>
  <c r="AW874" i="1"/>
  <c r="AT874" i="1"/>
  <c r="V874" i="1"/>
  <c r="AU874" i="1"/>
  <c r="AR874" i="1"/>
  <c r="X874" i="1"/>
  <c r="AV874" i="1"/>
  <c r="AQ874" i="1"/>
  <c r="W874" i="1"/>
  <c r="AX874" i="1"/>
  <c r="AS874" i="1"/>
  <c r="AS871" i="1"/>
  <c r="AT871" i="1"/>
  <c r="AW871" i="1"/>
  <c r="AV871" i="1"/>
  <c r="W871" i="1"/>
  <c r="AU871" i="1"/>
  <c r="V871" i="1"/>
  <c r="AR871" i="1"/>
  <c r="AQ871" i="1"/>
  <c r="X871" i="1"/>
  <c r="AS868" i="1"/>
  <c r="AX865" i="1"/>
  <c r="AT865" i="1"/>
  <c r="Y865" i="1"/>
  <c r="AV562" i="1"/>
  <c r="AT562" i="1"/>
  <c r="X562" i="1"/>
  <c r="AU562" i="1"/>
  <c r="AR562" i="1"/>
  <c r="W562" i="1"/>
  <c r="AX562" i="1"/>
  <c r="AS562" i="1"/>
  <c r="Y562" i="1"/>
  <c r="AS861" i="1"/>
  <c r="AW861" i="1"/>
  <c r="AR861" i="1"/>
  <c r="X861" i="1"/>
  <c r="AU861" i="1"/>
  <c r="AT861" i="1"/>
  <c r="W861" i="1"/>
  <c r="V861" i="1"/>
  <c r="AV861" i="1"/>
  <c r="AQ861" i="1"/>
  <c r="AX560" i="1"/>
  <c r="AU560" i="1"/>
  <c r="Y560" i="1"/>
  <c r="AW560" i="1"/>
  <c r="AR560" i="1"/>
  <c r="X560" i="1"/>
  <c r="AV560" i="1"/>
  <c r="AS560" i="1"/>
  <c r="W560" i="1"/>
  <c r="V560" i="1"/>
  <c r="AT560" i="1"/>
  <c r="AQ560" i="1"/>
  <c r="AW855" i="1"/>
  <c r="AV855" i="1"/>
  <c r="W855" i="1"/>
  <c r="AU855" i="1"/>
  <c r="AT855" i="1"/>
  <c r="V855" i="1"/>
  <c r="AR855" i="1"/>
  <c r="Y855" i="1"/>
  <c r="X855" i="1"/>
  <c r="AX855" i="1"/>
  <c r="AS855" i="1"/>
  <c r="AQ855" i="1"/>
  <c r="AV537" i="1"/>
  <c r="AS537" i="1"/>
  <c r="W537" i="1"/>
  <c r="AU537" i="1"/>
  <c r="Y537" i="1"/>
  <c r="V537" i="1"/>
  <c r="AX537" i="1"/>
  <c r="AT537" i="1"/>
  <c r="AQ537" i="1"/>
  <c r="AV83" i="1"/>
  <c r="AS83" i="1"/>
  <c r="V83" i="1"/>
  <c r="AU83" i="1"/>
  <c r="X83" i="1"/>
  <c r="AT83" i="1"/>
  <c r="AQ83" i="1"/>
  <c r="AS82" i="1"/>
  <c r="AW82" i="1"/>
  <c r="AQ82" i="1"/>
  <c r="V82" i="1"/>
  <c r="AU82" i="1"/>
  <c r="AT82" i="1"/>
  <c r="X82" i="1"/>
  <c r="AR82" i="1"/>
  <c r="W82" i="1"/>
  <c r="AV82" i="1"/>
  <c r="AR847" i="1"/>
  <c r="AQ847" i="1"/>
  <c r="AW847" i="1"/>
  <c r="AT847" i="1"/>
  <c r="W847" i="1"/>
  <c r="AU847" i="1"/>
  <c r="AS847" i="1"/>
  <c r="V847" i="1"/>
  <c r="X847" i="1"/>
  <c r="AV847" i="1"/>
  <c r="AX845" i="1"/>
  <c r="AT845" i="1"/>
  <c r="AR845" i="1"/>
  <c r="AU845" i="1"/>
  <c r="AS845" i="1"/>
  <c r="X845" i="1"/>
  <c r="AV845" i="1"/>
  <c r="AQ845" i="1"/>
  <c r="W845" i="1"/>
  <c r="AW845" i="1"/>
  <c r="Y845" i="1"/>
  <c r="V845" i="1"/>
  <c r="AX842" i="1"/>
  <c r="AS842" i="1"/>
  <c r="Y842" i="1"/>
  <c r="AW842" i="1"/>
  <c r="AT842" i="1"/>
  <c r="V842" i="1"/>
  <c r="AU842" i="1"/>
  <c r="AR842" i="1"/>
  <c r="X842" i="1"/>
  <c r="AV842" i="1"/>
  <c r="AQ842" i="1"/>
  <c r="W842" i="1"/>
  <c r="AU840" i="1"/>
  <c r="AX836" i="1"/>
  <c r="AS836" i="1"/>
  <c r="Y836" i="1"/>
  <c r="AU832" i="1"/>
  <c r="AX828" i="1"/>
  <c r="AU828" i="1"/>
  <c r="Y828" i="1"/>
  <c r="AU825" i="1"/>
  <c r="AS825" i="1"/>
  <c r="W825" i="1"/>
  <c r="AV825" i="1"/>
  <c r="Y825" i="1"/>
  <c r="V825" i="1"/>
  <c r="AX825" i="1"/>
  <c r="AT825" i="1"/>
  <c r="AQ825" i="1"/>
  <c r="AV553" i="1"/>
  <c r="Y553" i="1"/>
  <c r="W553" i="1"/>
  <c r="AU553" i="1"/>
  <c r="AS553" i="1"/>
  <c r="V553" i="1"/>
  <c r="AW553" i="1"/>
  <c r="X553" i="1"/>
  <c r="AT553" i="1"/>
  <c r="AR553" i="1"/>
  <c r="AW530" i="1"/>
  <c r="AQ530" i="1"/>
  <c r="V530" i="1"/>
  <c r="AV530" i="1"/>
  <c r="AR530" i="1"/>
  <c r="X530" i="1"/>
  <c r="AU530" i="1"/>
  <c r="AT530" i="1"/>
  <c r="W530" i="1"/>
  <c r="Y530" i="1"/>
  <c r="AX530" i="1"/>
  <c r="AX545" i="1"/>
  <c r="AT545" i="1"/>
  <c r="Y545" i="1"/>
  <c r="AW545" i="1"/>
  <c r="AR545" i="1"/>
  <c r="X545" i="1"/>
  <c r="AV545" i="1"/>
  <c r="AQ545" i="1"/>
  <c r="W545" i="1"/>
  <c r="V545" i="1"/>
  <c r="AU545" i="1"/>
  <c r="AS545" i="1"/>
  <c r="AV771" i="1"/>
  <c r="AS771" i="1"/>
  <c r="V771" i="1"/>
  <c r="AT771" i="1"/>
  <c r="Y771" i="1"/>
  <c r="X771" i="1"/>
  <c r="AU771" i="1"/>
  <c r="AX771" i="1"/>
  <c r="AQ771" i="1"/>
  <c r="AW771" i="1"/>
  <c r="W771" i="1"/>
  <c r="AX779" i="1"/>
  <c r="AS779" i="1"/>
  <c r="AU779" i="1"/>
  <c r="AU786" i="1"/>
  <c r="AR786" i="1"/>
  <c r="X786" i="1"/>
  <c r="AV786" i="1"/>
  <c r="AT786" i="1"/>
  <c r="W786" i="1"/>
  <c r="AX786" i="1"/>
  <c r="AS786" i="1"/>
  <c r="Y786" i="1"/>
  <c r="AX793" i="1"/>
  <c r="AT793" i="1"/>
  <c r="AQ793" i="1"/>
  <c r="AW793" i="1"/>
  <c r="AR793" i="1"/>
  <c r="X793" i="1"/>
  <c r="AU793" i="1"/>
  <c r="AS793" i="1"/>
  <c r="W793" i="1"/>
  <c r="AV793" i="1"/>
  <c r="Y793" i="1"/>
  <c r="V793" i="1"/>
  <c r="AX800" i="1"/>
  <c r="AU800" i="1"/>
  <c r="Y800" i="1"/>
  <c r="AW800" i="1"/>
  <c r="AR800" i="1"/>
  <c r="X800" i="1"/>
  <c r="AV800" i="1"/>
  <c r="AS800" i="1"/>
  <c r="W800" i="1"/>
  <c r="AQ800" i="1"/>
  <c r="V800" i="1"/>
  <c r="AT800" i="1"/>
  <c r="AV806" i="1"/>
  <c r="AT806" i="1"/>
  <c r="X806" i="1"/>
  <c r="AU806" i="1"/>
  <c r="AR806" i="1"/>
  <c r="W806" i="1"/>
  <c r="AX806" i="1"/>
  <c r="AS806" i="1"/>
  <c r="Y806" i="1"/>
  <c r="AV819" i="1"/>
  <c r="AS819" i="1"/>
  <c r="V819" i="1"/>
  <c r="AT819" i="1"/>
  <c r="Y819" i="1"/>
  <c r="X819" i="1"/>
  <c r="AX819" i="1"/>
  <c r="AR819" i="1"/>
  <c r="AQ819" i="1"/>
  <c r="AV808" i="1"/>
  <c r="AR808" i="1"/>
  <c r="W808" i="1"/>
  <c r="AT808" i="1"/>
  <c r="AQ808" i="1"/>
  <c r="V808" i="1"/>
  <c r="AX808" i="1"/>
  <c r="AU808" i="1"/>
  <c r="Y808" i="1"/>
  <c r="AV794" i="1"/>
  <c r="AR794" i="1"/>
  <c r="X794" i="1"/>
  <c r="AU794" i="1"/>
  <c r="AQ794" i="1"/>
  <c r="W794" i="1"/>
  <c r="AX794" i="1"/>
  <c r="AS794" i="1"/>
  <c r="Y794" i="1"/>
  <c r="AV807" i="1"/>
  <c r="Y807" i="1"/>
  <c r="V807" i="1"/>
  <c r="AU807" i="1"/>
  <c r="AT807" i="1"/>
  <c r="X807" i="1"/>
  <c r="AX807" i="1"/>
  <c r="AR807" i="1"/>
  <c r="AQ807" i="1"/>
  <c r="AU777" i="1"/>
  <c r="Y777" i="1"/>
  <c r="W777" i="1"/>
  <c r="AT777" i="1"/>
  <c r="AQ777" i="1"/>
  <c r="V777" i="1"/>
  <c r="AX777" i="1"/>
  <c r="AR777" i="1"/>
  <c r="AS777" i="1"/>
  <c r="AV523" i="1"/>
  <c r="AT523" i="1"/>
  <c r="V523" i="1"/>
  <c r="AU523" i="1"/>
  <c r="AQ523" i="1"/>
  <c r="X523" i="1"/>
  <c r="AX523" i="1"/>
  <c r="AR523" i="1"/>
  <c r="Y523" i="1"/>
  <c r="AV772" i="1"/>
  <c r="AU772" i="1"/>
  <c r="W772" i="1"/>
  <c r="AT772" i="1"/>
  <c r="AQ772" i="1"/>
  <c r="V772" i="1"/>
  <c r="AW772" i="1"/>
  <c r="X772" i="1"/>
  <c r="AS772" i="1"/>
  <c r="AR772" i="1"/>
  <c r="AX511" i="1"/>
  <c r="AR511" i="1"/>
  <c r="AQ511" i="1"/>
  <c r="W770" i="1"/>
  <c r="AR770" i="1"/>
  <c r="AV770" i="1"/>
  <c r="X811" i="1"/>
  <c r="Y811" i="1"/>
  <c r="AR811" i="1"/>
  <c r="V781" i="1"/>
  <c r="Y781" i="1"/>
  <c r="AW781" i="1"/>
  <c r="V536" i="1"/>
  <c r="AQ536" i="1"/>
  <c r="AT536" i="1"/>
  <c r="V5" i="1"/>
  <c r="AQ5" i="1"/>
  <c r="AU5" i="1"/>
  <c r="W70" i="1"/>
  <c r="AR70" i="1"/>
  <c r="AV70" i="1"/>
  <c r="W854" i="1"/>
  <c r="AR854" i="1"/>
  <c r="AV854" i="1"/>
  <c r="V548" i="1"/>
  <c r="AQ548" i="1"/>
  <c r="AU548" i="1"/>
  <c r="V552" i="1"/>
  <c r="AQ552" i="1"/>
  <c r="AT552" i="1"/>
  <c r="X555" i="1"/>
  <c r="AQ555" i="1"/>
  <c r="AU555" i="1"/>
  <c r="X559" i="1"/>
  <c r="Y559" i="1"/>
  <c r="AR559" i="1"/>
  <c r="V561" i="1"/>
  <c r="AQ561" i="1"/>
  <c r="AU561" i="1"/>
  <c r="V565" i="1"/>
  <c r="AQ565" i="1"/>
  <c r="AU565" i="1"/>
  <c r="X507" i="1"/>
  <c r="AQ507" i="1"/>
  <c r="AU507" i="1"/>
  <c r="V572" i="1"/>
  <c r="AQ572" i="1"/>
  <c r="AT572" i="1"/>
  <c r="X575" i="1"/>
  <c r="Y575" i="1"/>
  <c r="AV575" i="1"/>
  <c r="X579" i="1"/>
  <c r="Y579" i="1"/>
  <c r="AT579" i="1"/>
  <c r="X583" i="1"/>
  <c r="AV583" i="1"/>
  <c r="V8" i="1"/>
  <c r="AR8" i="1"/>
  <c r="AT8" i="1"/>
  <c r="W590" i="1"/>
  <c r="AQ590" i="1"/>
  <c r="AV590" i="1"/>
  <c r="W594" i="1"/>
  <c r="AR594" i="1"/>
  <c r="AU594" i="1"/>
  <c r="W598" i="1"/>
  <c r="AR598" i="1"/>
  <c r="AV598" i="1"/>
  <c r="W602" i="1"/>
  <c r="AR602" i="1"/>
  <c r="AQ606" i="1"/>
  <c r="AU606" i="1"/>
  <c r="V610" i="1"/>
  <c r="AW610" i="1"/>
  <c r="X614" i="1"/>
  <c r="W618" i="1"/>
  <c r="AR618" i="1"/>
  <c r="AQ622" i="1"/>
  <c r="V626" i="1"/>
  <c r="AU626" i="1"/>
  <c r="X630" i="1"/>
  <c r="AT630" i="1"/>
  <c r="W634" i="1"/>
  <c r="AR634" i="1"/>
  <c r="AW634" i="1"/>
  <c r="AQ638" i="1"/>
  <c r="V642" i="1"/>
  <c r="AV642" i="1"/>
  <c r="X646" i="1"/>
  <c r="AQ646" i="1"/>
  <c r="V649" i="1"/>
  <c r="Y649" i="1"/>
  <c r="AQ652" i="1"/>
  <c r="AV652" i="1"/>
  <c r="V654" i="1"/>
  <c r="AV654" i="1"/>
  <c r="X14" i="1"/>
  <c r="AS14" i="1"/>
  <c r="V657" i="1"/>
  <c r="AS657" i="1"/>
  <c r="AW657" i="1"/>
  <c r="AQ661" i="1"/>
  <c r="AV661" i="1"/>
  <c r="X664" i="1"/>
  <c r="W672" i="1"/>
  <c r="V676" i="1"/>
  <c r="AU676" i="1"/>
  <c r="AW676" i="1"/>
  <c r="AT679" i="1"/>
  <c r="AV679" i="1"/>
  <c r="W683" i="1"/>
  <c r="AR683" i="1"/>
  <c r="W689" i="1"/>
  <c r="AR689" i="1"/>
  <c r="V693" i="1"/>
  <c r="AR693" i="1"/>
  <c r="Y25" i="1"/>
  <c r="V698" i="1"/>
  <c r="AU698" i="1"/>
  <c r="V35" i="1"/>
  <c r="AR35" i="1"/>
  <c r="V705" i="1"/>
  <c r="AS705" i="1"/>
  <c r="AW705" i="1"/>
  <c r="AQ708" i="1"/>
  <c r="AV708" i="1"/>
  <c r="X712" i="1"/>
  <c r="AT712" i="1"/>
  <c r="V39" i="1"/>
  <c r="AS39" i="1"/>
  <c r="V41" i="1"/>
  <c r="Y41" i="1"/>
  <c r="AQ43" i="1"/>
  <c r="V46" i="1"/>
  <c r="AU46" i="1"/>
  <c r="V727" i="1"/>
  <c r="V49" i="1"/>
  <c r="AS49" i="1"/>
  <c r="AR50" i="1"/>
  <c r="AU50" i="1"/>
  <c r="V734" i="1"/>
  <c r="AV734" i="1"/>
  <c r="V735" i="1"/>
  <c r="AT735" i="1"/>
  <c r="V741" i="1"/>
  <c r="AR741" i="1"/>
  <c r="AW741" i="1"/>
  <c r="AQ58" i="1"/>
  <c r="AV58" i="1"/>
  <c r="W747" i="1"/>
  <c r="AR747" i="1"/>
  <c r="V751" i="1"/>
  <c r="X755" i="1"/>
  <c r="AS755" i="1"/>
  <c r="AW755" i="1"/>
  <c r="AV61" i="1"/>
  <c r="X760" i="1"/>
  <c r="AT760" i="1"/>
  <c r="W64" i="1"/>
  <c r="AU64" i="1"/>
  <c r="V765" i="1"/>
  <c r="AR765" i="1"/>
  <c r="AW765" i="1"/>
  <c r="Y511" i="1"/>
  <c r="AU511" i="1"/>
  <c r="X529" i="1"/>
  <c r="V799" i="1"/>
  <c r="AT799" i="1"/>
  <c r="W802" i="1"/>
  <c r="AQ802" i="1"/>
  <c r="Y767" i="1"/>
  <c r="X821" i="1"/>
  <c r="W809" i="1"/>
  <c r="AR809" i="1"/>
  <c r="V801" i="1"/>
  <c r="AS801" i="1"/>
  <c r="AW801" i="1"/>
  <c r="AQ785" i="1"/>
  <c r="W779" i="1"/>
  <c r="AR779" i="1"/>
  <c r="W769" i="1"/>
  <c r="AQ769" i="1"/>
  <c r="V541" i="1"/>
  <c r="AQ541" i="1"/>
  <c r="AQ74" i="1"/>
  <c r="AV74" i="1"/>
  <c r="W535" i="1"/>
  <c r="AV535" i="1"/>
  <c r="X810" i="1"/>
  <c r="V797" i="1"/>
  <c r="AR797" i="1"/>
  <c r="AW797" i="1"/>
  <c r="AQ525" i="1"/>
  <c r="X824" i="1"/>
  <c r="W828" i="1"/>
  <c r="AS828" i="1"/>
  <c r="V832" i="1"/>
  <c r="AS832" i="1"/>
  <c r="AW832" i="1"/>
  <c r="AQ836" i="1"/>
  <c r="AV836" i="1"/>
  <c r="X840" i="1"/>
  <c r="AT840" i="1"/>
  <c r="V843" i="1"/>
  <c r="AT843" i="1"/>
  <c r="W846" i="1"/>
  <c r="AR846" i="1"/>
  <c r="AW846" i="1"/>
  <c r="AQ848" i="1"/>
  <c r="AV848" i="1"/>
  <c r="V850" i="1"/>
  <c r="W853" i="1"/>
  <c r="AS853" i="1"/>
  <c r="W858" i="1"/>
  <c r="AR858" i="1"/>
  <c r="AW858" i="1"/>
  <c r="AQ862" i="1"/>
  <c r="AU862" i="1"/>
  <c r="X865" i="1"/>
  <c r="AV865" i="1"/>
  <c r="W868" i="1"/>
  <c r="AR868" i="1"/>
  <c r="V872" i="1"/>
  <c r="AR872" i="1"/>
  <c r="AW872" i="1"/>
  <c r="AR876" i="1"/>
  <c r="AV876" i="1"/>
  <c r="W879" i="1"/>
  <c r="V883" i="1"/>
  <c r="AR883" i="1"/>
  <c r="X887" i="1"/>
  <c r="AT887" i="1"/>
  <c r="AW887" i="1"/>
  <c r="AQ890" i="1"/>
  <c r="AU890" i="1"/>
  <c r="V894" i="1"/>
  <c r="X898" i="1"/>
  <c r="V901" i="1"/>
  <c r="AR901" i="1"/>
  <c r="AQ904" i="1"/>
  <c r="AV904" i="1"/>
  <c r="W907" i="1"/>
  <c r="AU907" i="1"/>
  <c r="W520" i="1"/>
  <c r="V913" i="1"/>
  <c r="AR913" i="1"/>
  <c r="AW913" i="1"/>
  <c r="AQ917" i="1"/>
  <c r="AV917" i="1"/>
  <c r="X920" i="1"/>
  <c r="AT920" i="1"/>
  <c r="W924" i="1"/>
  <c r="AS924" i="1"/>
  <c r="V928" i="1"/>
  <c r="AS928" i="1"/>
  <c r="AW928" i="1"/>
  <c r="AQ936" i="1"/>
  <c r="X940" i="1"/>
  <c r="AU940" i="1"/>
  <c r="W944" i="1"/>
  <c r="AR944" i="1"/>
  <c r="V948" i="1"/>
  <c r="AU948" i="1"/>
  <c r="AR952" i="1"/>
  <c r="AV952" i="1"/>
  <c r="X956" i="1"/>
  <c r="Y956" i="1" s="1"/>
  <c r="W960" i="1"/>
  <c r="AR960" i="1"/>
  <c r="V964" i="1"/>
  <c r="AR964" i="1"/>
  <c r="V968" i="1"/>
  <c r="AT968" i="1"/>
  <c r="AR972" i="1"/>
  <c r="V976" i="1"/>
  <c r="AT976" i="1"/>
  <c r="AQ980" i="1"/>
  <c r="V984" i="1"/>
  <c r="V992" i="1"/>
  <c r="AQ996" i="1"/>
  <c r="V1000" i="1"/>
  <c r="AT1000" i="1"/>
  <c r="V1008" i="1"/>
  <c r="AT1008" i="1"/>
  <c r="AQ1012" i="1"/>
  <c r="V1016" i="1"/>
  <c r="AT1016" i="1"/>
  <c r="AQ1020" i="1"/>
  <c r="W1024" i="1"/>
  <c r="AT1024" i="1"/>
  <c r="AQ1028" i="1"/>
  <c r="W1032" i="1"/>
  <c r="AT1032" i="1"/>
  <c r="AQ1036" i="1"/>
  <c r="W1040" i="1"/>
  <c r="AT1040" i="1"/>
  <c r="AQ1044" i="1"/>
  <c r="W1048" i="1"/>
  <c r="AT1048" i="1"/>
  <c r="AQ1052" i="1"/>
  <c r="W1056" i="1"/>
  <c r="AT1056" i="1"/>
  <c r="AQ1060" i="1"/>
  <c r="W1064" i="1"/>
  <c r="AT1064" i="1"/>
  <c r="AQ1076" i="1"/>
  <c r="W1080" i="1"/>
  <c r="AQ1084" i="1"/>
  <c r="W1088" i="1"/>
  <c r="AT1088" i="1"/>
  <c r="W1096" i="1"/>
  <c r="AT1096" i="1"/>
  <c r="AQ1100" i="1"/>
  <c r="W1104" i="1"/>
  <c r="AR1104" i="1"/>
  <c r="AU1108" i="1"/>
  <c r="W1112" i="1"/>
  <c r="AU1112" i="1"/>
  <c r="AQ1116" i="1"/>
  <c r="W1120" i="1"/>
  <c r="AU1120" i="1"/>
  <c r="AQ1124" i="1"/>
  <c r="W1128" i="1"/>
  <c r="AQ1132" i="1"/>
  <c r="W1136" i="1"/>
  <c r="AU1136" i="1"/>
  <c r="AQ1140" i="1"/>
  <c r="W1144" i="1"/>
  <c r="AU1144" i="1"/>
  <c r="W1156" i="1"/>
  <c r="W1164" i="1"/>
  <c r="AQ1168" i="1"/>
  <c r="W1172" i="1"/>
  <c r="AU1172" i="1"/>
  <c r="AQ1176" i="1"/>
  <c r="W1180" i="1"/>
  <c r="AU1180" i="1"/>
  <c r="AT1184" i="1"/>
  <c r="W1188" i="1"/>
  <c r="AU1188" i="1"/>
  <c r="AQ1192" i="1"/>
  <c r="W1196" i="1"/>
  <c r="AU1196" i="1"/>
  <c r="AQ1200" i="1"/>
  <c r="W1204" i="1"/>
  <c r="AU1204" i="1"/>
  <c r="AQ1208" i="1"/>
  <c r="W1212" i="1"/>
  <c r="AU1212" i="1"/>
  <c r="Y1213" i="1"/>
  <c r="X1217" i="1"/>
  <c r="AT1217" i="1"/>
  <c r="V1222" i="1"/>
  <c r="AQ92" i="1"/>
  <c r="V1227" i="1"/>
  <c r="AU1227" i="1"/>
  <c r="AQ1228" i="1"/>
  <c r="V1230" i="1"/>
  <c r="AU1230" i="1"/>
  <c r="Y99" i="1"/>
  <c r="W1236" i="1"/>
  <c r="AU1236" i="1"/>
  <c r="AQ1238" i="1"/>
  <c r="V1242" i="1"/>
  <c r="AS1242" i="1"/>
  <c r="AR102" i="1"/>
  <c r="X1249" i="1"/>
  <c r="AT1249" i="1"/>
  <c r="V108" i="1"/>
  <c r="AT108" i="1"/>
  <c r="AR1258" i="1"/>
  <c r="X1261" i="1"/>
  <c r="AT1261" i="1"/>
  <c r="AQ113" i="1"/>
  <c r="V116" i="1"/>
  <c r="AU116" i="1"/>
  <c r="W1268" i="1"/>
  <c r="AU1268" i="1"/>
  <c r="AQ120" i="1"/>
  <c r="V1274" i="1"/>
  <c r="AS1274" i="1"/>
  <c r="Y1277" i="1"/>
  <c r="V1279" i="1"/>
  <c r="AV1279" i="1"/>
  <c r="AR1282" i="1"/>
  <c r="W1284" i="1"/>
  <c r="V1291" i="1"/>
  <c r="AU1291" i="1"/>
  <c r="AR130" i="1"/>
  <c r="X131" i="1"/>
  <c r="AU131" i="1"/>
  <c r="AR134" i="1"/>
  <c r="V1303" i="1"/>
  <c r="AS1303" i="1"/>
  <c r="AQ138" i="1"/>
  <c r="X139" i="1"/>
  <c r="AU139" i="1"/>
  <c r="V144" i="1"/>
  <c r="AR1314" i="1"/>
  <c r="V1322" i="1"/>
  <c r="Y151" i="1"/>
  <c r="X1325" i="1"/>
  <c r="AT1325" i="1"/>
  <c r="V1331" i="1"/>
  <c r="AV1331" i="1"/>
  <c r="Y1333" i="1"/>
  <c r="X1337" i="1"/>
  <c r="AT1337" i="1"/>
  <c r="AQ1340" i="1"/>
  <c r="V160" i="1"/>
  <c r="W1348" i="1"/>
  <c r="AU1348" i="1"/>
  <c r="AQ165" i="1"/>
  <c r="X1353" i="1"/>
  <c r="AT1353" i="1"/>
  <c r="AR1354" i="1"/>
  <c r="V176" i="1"/>
  <c r="AT176" i="1"/>
  <c r="AQ180" i="1"/>
  <c r="V1363" i="1"/>
  <c r="AV1363" i="1"/>
  <c r="V1370" i="1"/>
  <c r="AS1370" i="1"/>
  <c r="AQ1373" i="1"/>
  <c r="V1375" i="1"/>
  <c r="AV1375" i="1"/>
  <c r="AQ190" i="1"/>
  <c r="W1380" i="1"/>
  <c r="AU1380" i="1"/>
  <c r="AQ1382" i="1"/>
  <c r="W1384" i="1"/>
  <c r="AU1384" i="1"/>
  <c r="AR1386" i="1"/>
  <c r="X1389" i="1"/>
  <c r="AT1389" i="1"/>
  <c r="AQ1391" i="1"/>
  <c r="V1395" i="1"/>
  <c r="AV1395" i="1"/>
  <c r="AQ1398" i="1"/>
  <c r="X203" i="1"/>
  <c r="AU203" i="1"/>
  <c r="V208" i="1"/>
  <c r="AT208" i="1"/>
  <c r="V1410" i="1"/>
  <c r="AS1410" i="1"/>
  <c r="Y215" i="1"/>
  <c r="W1416" i="1"/>
  <c r="AQ222" i="1"/>
  <c r="V225" i="1"/>
  <c r="AU225" i="1"/>
  <c r="AR1426" i="1"/>
  <c r="W226" i="1"/>
  <c r="AV226" i="1"/>
  <c r="AQ1432" i="1"/>
  <c r="W230" i="1"/>
  <c r="AS230" i="1"/>
  <c r="AQ1441" i="1"/>
  <c r="W234" i="1"/>
  <c r="AU234" i="1"/>
  <c r="AR1443" i="1"/>
  <c r="W238" i="1"/>
  <c r="AU238" i="1"/>
  <c r="Y239" i="1"/>
  <c r="W1452" i="1"/>
  <c r="AU1452" i="1"/>
  <c r="X1457" i="1"/>
  <c r="AT1457" i="1"/>
  <c r="Y1461" i="1"/>
  <c r="W1464" i="1"/>
  <c r="AU1464" i="1"/>
  <c r="AQ245" i="1"/>
  <c r="X247" i="1"/>
  <c r="AU247" i="1"/>
  <c r="AQ1469" i="1"/>
  <c r="V1470" i="1"/>
  <c r="AS1470" i="1"/>
  <c r="V1475" i="1"/>
  <c r="AQ1478" i="1"/>
  <c r="X1483" i="1"/>
  <c r="AV1483" i="1"/>
  <c r="AQ262" i="1"/>
  <c r="X265" i="1"/>
  <c r="AW265" i="1"/>
  <c r="AU1490" i="1"/>
  <c r="V1492" i="1"/>
  <c r="AW1492" i="1"/>
  <c r="AT1499" i="1"/>
  <c r="W1505" i="1"/>
  <c r="AV1505" i="1"/>
  <c r="AT1507" i="1"/>
  <c r="X276" i="1"/>
  <c r="AW276" i="1"/>
  <c r="AT278" i="1"/>
  <c r="X281" i="1"/>
  <c r="AW281" i="1"/>
  <c r="AU1513" i="1"/>
  <c r="V1516" i="1"/>
  <c r="AW1516" i="1"/>
  <c r="AT1519" i="1"/>
  <c r="V286" i="1"/>
  <c r="AT287" i="1"/>
  <c r="X1527" i="1"/>
  <c r="AW1527" i="1"/>
  <c r="AS292" i="1"/>
  <c r="W295" i="1"/>
  <c r="AW295" i="1"/>
  <c r="X1535" i="1"/>
  <c r="W303" i="1"/>
  <c r="AS1544" i="1"/>
  <c r="W307" i="1"/>
  <c r="AW307" i="1"/>
  <c r="AR1548" i="1"/>
  <c r="X1551" i="1"/>
  <c r="AW1551" i="1"/>
  <c r="AS1557" i="1"/>
  <c r="X1563" i="1"/>
  <c r="AW1563" i="1"/>
  <c r="V318" i="1"/>
  <c r="AW318" i="1"/>
  <c r="AT322" i="1"/>
  <c r="V1572" i="1"/>
  <c r="AW1572" i="1"/>
  <c r="AS325" i="1"/>
  <c r="W1577" i="1"/>
  <c r="AV1577" i="1"/>
  <c r="AS328" i="1"/>
  <c r="X1582" i="1"/>
  <c r="AW1582" i="1"/>
  <c r="AT330" i="1"/>
  <c r="V1588" i="1"/>
  <c r="AW1588" i="1"/>
  <c r="AS333" i="1"/>
  <c r="X1595" i="1"/>
  <c r="V1600" i="1"/>
  <c r="AW1600" i="1"/>
  <c r="AT1603" i="1"/>
  <c r="W343" i="1"/>
  <c r="Y343" i="1" s="1"/>
  <c r="AW343" i="1"/>
  <c r="W347" i="1"/>
  <c r="Y347" i="1" s="1"/>
  <c r="V350" i="1"/>
  <c r="AW350" i="1"/>
  <c r="X1619" i="1"/>
  <c r="AW1619" i="1"/>
  <c r="AR353" i="1"/>
  <c r="V1624" i="1"/>
  <c r="AW1624" i="1"/>
  <c r="AT1627" i="1"/>
  <c r="V358" i="1"/>
  <c r="Y358" i="1" s="1"/>
  <c r="AW358" i="1"/>
  <c r="AS360" i="1"/>
  <c r="W1633" i="1"/>
  <c r="AW1633" i="1"/>
  <c r="AW1635" i="1"/>
  <c r="AR371" i="1"/>
  <c r="X1655" i="1"/>
  <c r="AR1660" i="1"/>
  <c r="V386" i="1"/>
  <c r="AT1670" i="1"/>
  <c r="AW393" i="1"/>
  <c r="X1674" i="1"/>
  <c r="AT399" i="1"/>
  <c r="AW1680" i="1"/>
  <c r="X1687" i="1"/>
  <c r="AR401" i="1"/>
  <c r="AW403" i="1"/>
  <c r="X408" i="1"/>
  <c r="AT1702" i="1"/>
  <c r="AW1707" i="1"/>
  <c r="W1713" i="1"/>
  <c r="AU1716" i="1"/>
  <c r="AW418" i="1"/>
  <c r="X1722" i="1"/>
  <c r="X1735" i="1"/>
  <c r="AS428" i="1"/>
  <c r="AW430" i="1"/>
  <c r="W1746" i="1"/>
  <c r="AW1752" i="1"/>
  <c r="W1762" i="1"/>
  <c r="Y1762" i="1" s="1"/>
  <c r="AS1765" i="1"/>
  <c r="AV1769" i="1"/>
  <c r="W1774" i="1"/>
  <c r="AU1778" i="1"/>
  <c r="AW1783" i="1"/>
  <c r="W1790" i="1"/>
  <c r="AT447" i="1"/>
  <c r="AR1805" i="1"/>
  <c r="AW1816" i="1"/>
  <c r="Y1820" i="1"/>
  <c r="AU1822" i="1"/>
  <c r="AW1825" i="1"/>
  <c r="Y1831" i="1"/>
  <c r="AW465" i="1"/>
  <c r="X473" i="1"/>
  <c r="V1853" i="1"/>
  <c r="AR480" i="1"/>
  <c r="AX483" i="1"/>
  <c r="X1863" i="1"/>
  <c r="AU1865" i="1"/>
  <c r="AW488" i="1"/>
  <c r="X493" i="1"/>
  <c r="AT1872" i="1"/>
  <c r="AW1874" i="1"/>
  <c r="AW531" i="1"/>
  <c r="V806" i="1"/>
  <c r="AS68" i="1"/>
  <c r="AW532" i="1"/>
  <c r="X533" i="1"/>
  <c r="AS549" i="1"/>
  <c r="AW556" i="1"/>
  <c r="V562" i="1"/>
  <c r="AW569" i="1"/>
  <c r="X576" i="1"/>
  <c r="AR580" i="1"/>
  <c r="AW584" i="1"/>
  <c r="W591" i="1"/>
  <c r="AU595" i="1"/>
  <c r="AW599" i="1"/>
  <c r="AW615" i="1"/>
  <c r="W623" i="1"/>
  <c r="AW631" i="1"/>
  <c r="W639" i="1"/>
  <c r="AW647" i="1"/>
  <c r="W11" i="1"/>
  <c r="AS13" i="1"/>
  <c r="AW658" i="1"/>
  <c r="X669" i="1"/>
  <c r="AR673" i="1"/>
  <c r="AW19" i="1"/>
  <c r="X684" i="1"/>
  <c r="AQ690" i="1"/>
  <c r="AW22" i="1"/>
  <c r="AU699" i="1"/>
  <c r="AW30" i="1"/>
  <c r="X36" i="1"/>
  <c r="AT706" i="1"/>
  <c r="AW709" i="1"/>
  <c r="X716" i="1"/>
  <c r="AS718" i="1"/>
  <c r="AW42" i="1"/>
  <c r="AS728" i="1"/>
  <c r="AW738" i="1"/>
  <c r="AS62" i="1"/>
  <c r="AW761" i="1"/>
  <c r="AS510" i="1"/>
  <c r="AW523" i="1"/>
  <c r="V794" i="1"/>
  <c r="AS808" i="1"/>
  <c r="AW819" i="1"/>
  <c r="AQ786" i="1"/>
  <c r="AW773" i="1"/>
  <c r="V542" i="1"/>
  <c r="AW526" i="1"/>
  <c r="X780" i="1"/>
  <c r="AS776" i="1"/>
  <c r="AW825" i="1"/>
  <c r="X833" i="1"/>
  <c r="AS837" i="1"/>
  <c r="AW841" i="1"/>
  <c r="W79" i="1"/>
  <c r="AS849" i="1"/>
  <c r="AW83" i="1"/>
  <c r="W859" i="1"/>
  <c r="AU866" i="1"/>
  <c r="X873" i="1"/>
  <c r="AS877" i="1"/>
  <c r="AW880" i="1"/>
  <c r="AS895" i="1"/>
  <c r="AW517" i="1"/>
  <c r="X905" i="1"/>
  <c r="AW911" i="1"/>
  <c r="V918" i="1"/>
  <c r="AR921" i="1"/>
  <c r="AW925" i="1"/>
  <c r="X933" i="1"/>
  <c r="Y937" i="1"/>
  <c r="X949" i="1"/>
  <c r="AW957" i="1"/>
  <c r="X965" i="1"/>
  <c r="AU969" i="1"/>
  <c r="AW973" i="1"/>
  <c r="AR985" i="1"/>
  <c r="AW989" i="1"/>
  <c r="AW1005" i="1"/>
  <c r="X1013" i="1"/>
  <c r="AR1017" i="1"/>
  <c r="AW1021" i="1"/>
  <c r="W1029" i="1"/>
  <c r="AU1033" i="1"/>
  <c r="AU1065" i="1"/>
  <c r="AW1069" i="1"/>
  <c r="W1081" i="1"/>
  <c r="AW1089" i="1"/>
  <c r="W1097" i="1"/>
  <c r="AS1101" i="1"/>
  <c r="W1129" i="1"/>
  <c r="AS1133" i="1"/>
  <c r="AW1137" i="1"/>
  <c r="W1145" i="1"/>
  <c r="Y1145" i="1" s="1"/>
  <c r="AU1149" i="1"/>
  <c r="AW1153" i="1"/>
  <c r="W1161" i="1"/>
  <c r="AS1173" i="1"/>
  <c r="AW1177" i="1"/>
  <c r="AS1189" i="1"/>
  <c r="W1201" i="1"/>
  <c r="AS1205" i="1"/>
  <c r="AW1209" i="1"/>
  <c r="X1214" i="1"/>
  <c r="AS87" i="1"/>
  <c r="AW1219" i="1"/>
  <c r="V1224" i="1"/>
  <c r="AT93" i="1"/>
  <c r="AW96" i="1"/>
  <c r="W1233" i="1"/>
  <c r="V1256" i="1"/>
  <c r="AT1259" i="1"/>
  <c r="AW114" i="1"/>
  <c r="X1266" i="1"/>
  <c r="AS1269" i="1"/>
  <c r="AW1272" i="1"/>
  <c r="W123" i="1"/>
  <c r="Y123" i="1" s="1"/>
  <c r="W1289" i="1"/>
  <c r="AR129" i="1"/>
  <c r="AV1294" i="1"/>
  <c r="X1299" i="1"/>
  <c r="AS135" i="1"/>
  <c r="AW137" i="1"/>
  <c r="W1309" i="1"/>
  <c r="AT1310" i="1"/>
  <c r="AW1312" i="1"/>
  <c r="W147" i="1"/>
  <c r="Y147" i="1" s="1"/>
  <c r="AS1320" i="1"/>
  <c r="AW1323" i="1"/>
  <c r="AS156" i="1"/>
  <c r="AW1332" i="1"/>
  <c r="AR1341" i="1"/>
  <c r="AW1344" i="1"/>
  <c r="AS167" i="1"/>
  <c r="AW170" i="1"/>
  <c r="V174" i="1"/>
  <c r="AR177" i="1"/>
  <c r="AW1360" i="1"/>
  <c r="X1366" i="1"/>
  <c r="AS184" i="1"/>
  <c r="AW187" i="1"/>
  <c r="X1378" i="1"/>
  <c r="AS206" i="1"/>
  <c r="AW1404" i="1"/>
  <c r="AX216" i="1"/>
  <c r="V1420" i="1"/>
  <c r="AT223" i="1"/>
  <c r="AU1438" i="1"/>
  <c r="AW231" i="1"/>
  <c r="X237" i="1"/>
  <c r="AT1446" i="1"/>
  <c r="AW1449" i="1"/>
  <c r="X1458" i="1"/>
  <c r="AR243" i="1"/>
  <c r="AW244" i="1"/>
  <c r="X248" i="1"/>
  <c r="Y248" i="1" s="1"/>
  <c r="X257" i="1"/>
  <c r="X1486" i="1"/>
  <c r="AT1487" i="1"/>
  <c r="AW1491" i="1"/>
  <c r="V1496" i="1"/>
  <c r="AR1502" i="1"/>
  <c r="AW1506" i="1"/>
  <c r="W279" i="1"/>
  <c r="AT1511" i="1"/>
  <c r="AW1514" i="1"/>
  <c r="X285" i="1"/>
  <c r="AU1522" i="1"/>
  <c r="AW1525" i="1"/>
  <c r="V1528" i="1"/>
  <c r="AR1529" i="1"/>
  <c r="AW1532" i="1"/>
  <c r="X301" i="1"/>
  <c r="AT1539" i="1"/>
  <c r="AW1541" i="1"/>
  <c r="X312" i="1"/>
  <c r="AR313" i="1"/>
  <c r="AW315" i="1"/>
  <c r="V1568" i="1"/>
  <c r="AW1573" i="1"/>
  <c r="AW1583" i="1"/>
  <c r="X332" i="1"/>
  <c r="Y332" i="1" s="1"/>
  <c r="AT1591" i="1"/>
  <c r="AW336" i="1"/>
  <c r="X1598" i="1"/>
  <c r="AW344" i="1"/>
  <c r="W1609" i="1"/>
  <c r="Y1609" i="1" s="1"/>
  <c r="AR1612" i="1"/>
  <c r="AW1618" i="1"/>
  <c r="V354" i="1"/>
  <c r="AR1625" i="1"/>
  <c r="X1630" i="1"/>
  <c r="Y1630" i="1" s="1"/>
  <c r="AR361" i="1"/>
  <c r="AW363" i="1"/>
  <c r="V366" i="1"/>
  <c r="Y366" i="1" s="1"/>
  <c r="AT1639" i="1"/>
  <c r="AW370" i="1"/>
  <c r="W1649" i="1"/>
  <c r="AT1652" i="1"/>
  <c r="AX1656" i="1"/>
  <c r="AV382" i="1"/>
  <c r="AR387" i="1"/>
  <c r="Y394" i="1"/>
  <c r="X398" i="1"/>
  <c r="AV1677" i="1"/>
  <c r="AS1695" i="1"/>
  <c r="V410" i="1"/>
  <c r="Y410" i="1" s="1"/>
  <c r="AV1714" i="1"/>
  <c r="AT419" i="1"/>
  <c r="AQ1729" i="1"/>
  <c r="AX1736" i="1"/>
  <c r="AS1751" i="1"/>
  <c r="AS445" i="1"/>
  <c r="Y1799" i="1"/>
  <c r="AX1803" i="1"/>
  <c r="AX1835" i="1"/>
  <c r="AR471" i="1"/>
  <c r="Y1847" i="1"/>
  <c r="AX481" i="1"/>
  <c r="AS1866" i="1"/>
  <c r="AX1880" i="1"/>
  <c r="AR771" i="1"/>
  <c r="Y817" i="1"/>
  <c r="AX553" i="1"/>
  <c r="AT563" i="1"/>
  <c r="AT573" i="1"/>
  <c r="AU624" i="1"/>
  <c r="Y636" i="1"/>
  <c r="AX644" i="1"/>
  <c r="AU16" i="1"/>
  <c r="Y666" i="1"/>
  <c r="AX674" i="1"/>
  <c r="AT20" i="1"/>
  <c r="AQ695" i="1"/>
  <c r="AX31" i="1"/>
  <c r="AQ719" i="1"/>
  <c r="AQ57" i="1"/>
  <c r="AX743" i="1"/>
  <c r="AU60" i="1"/>
  <c r="AX772" i="1"/>
  <c r="AS546" i="1"/>
  <c r="AU796" i="1"/>
  <c r="AX509" i="1"/>
  <c r="Y834" i="1"/>
  <c r="AX867" i="1"/>
  <c r="AQ889" i="1"/>
  <c r="AS906" i="1"/>
  <c r="AX926" i="1"/>
  <c r="AS970" i="1"/>
  <c r="AS1046" i="1"/>
  <c r="AX1070" i="1"/>
  <c r="Y1094" i="1"/>
  <c r="AS1114" i="1"/>
  <c r="Y1158" i="1"/>
  <c r="AT1178" i="1"/>
  <c r="AX1178" i="1" s="1"/>
  <c r="AX1198" i="1"/>
  <c r="Y88" i="1"/>
  <c r="AT97" i="1"/>
  <c r="AX1244" i="1"/>
  <c r="AS1270" i="1"/>
  <c r="AX1286" i="1"/>
  <c r="Y1304" i="1"/>
  <c r="AT148" i="1"/>
  <c r="AX188" i="1"/>
  <c r="AX1415" i="1"/>
  <c r="AT1447" i="1"/>
  <c r="Y1473" i="1"/>
  <c r="AX1503" i="1"/>
  <c r="AT293" i="1"/>
  <c r="AX293" i="1" s="1"/>
  <c r="AS1579" i="1"/>
  <c r="Y1610" i="1"/>
  <c r="AX1634" i="1"/>
  <c r="AX1662" i="1"/>
  <c r="AX1718" i="1"/>
  <c r="AS438" i="1"/>
  <c r="AU66" i="1"/>
  <c r="AQ66" i="1"/>
  <c r="X66" i="1"/>
  <c r="AV66" i="1"/>
  <c r="AR66" i="1"/>
  <c r="W66" i="1"/>
  <c r="AS66" i="1"/>
  <c r="AV65" i="1"/>
  <c r="AQ65" i="1"/>
  <c r="W65" i="1"/>
  <c r="AU65" i="1"/>
  <c r="AS65" i="1"/>
  <c r="V65" i="1"/>
  <c r="AW65" i="1"/>
  <c r="X65" i="1"/>
  <c r="AT65" i="1"/>
  <c r="AR65" i="1"/>
  <c r="AX1876" i="1"/>
  <c r="AU1876" i="1"/>
  <c r="V1876" i="1"/>
  <c r="AW1876" i="1"/>
  <c r="AS1876" i="1"/>
  <c r="Y1876" i="1"/>
  <c r="AV1876" i="1"/>
  <c r="AR1876" i="1"/>
  <c r="X1876" i="1"/>
  <c r="AT1876" i="1"/>
  <c r="AQ1876" i="1"/>
  <c r="W1876" i="1"/>
  <c r="AU1875" i="1"/>
  <c r="AR1875" i="1"/>
  <c r="W1875" i="1"/>
  <c r="AV1875" i="1"/>
  <c r="AQ1875" i="1"/>
  <c r="V1875" i="1"/>
  <c r="AW1875" i="1"/>
  <c r="X1875" i="1"/>
  <c r="AT1875" i="1"/>
  <c r="AS1875" i="1"/>
  <c r="AU496" i="1"/>
  <c r="AW496" i="1"/>
  <c r="AR496" i="1"/>
  <c r="X496" i="1"/>
  <c r="AV496" i="1"/>
  <c r="AS496" i="1"/>
  <c r="W496" i="1"/>
  <c r="AT496" i="1"/>
  <c r="AQ496" i="1"/>
  <c r="V496" i="1"/>
  <c r="AX1871" i="1"/>
  <c r="AT1871" i="1"/>
  <c r="Y1871" i="1"/>
  <c r="AW1871" i="1"/>
  <c r="AS1871" i="1"/>
  <c r="X1871" i="1"/>
  <c r="AU1871" i="1"/>
  <c r="AR1871" i="1"/>
  <c r="W1871" i="1"/>
  <c r="AQ1871" i="1"/>
  <c r="V1871" i="1"/>
  <c r="AV1871" i="1"/>
  <c r="AU492" i="1"/>
  <c r="AW492" i="1"/>
  <c r="AS492" i="1"/>
  <c r="X492" i="1"/>
  <c r="AV492" i="1"/>
  <c r="AR492" i="1"/>
  <c r="W492" i="1"/>
  <c r="AT492" i="1"/>
  <c r="AQ492" i="1"/>
  <c r="V492" i="1"/>
  <c r="AX1869" i="1"/>
  <c r="AU1869" i="1"/>
  <c r="W1869" i="1"/>
  <c r="AV1869" i="1"/>
  <c r="AR1869" i="1"/>
  <c r="V1869" i="1"/>
  <c r="AW1869" i="1"/>
  <c r="AS1869" i="1"/>
  <c r="Y1869" i="1"/>
  <c r="AT1869" i="1"/>
  <c r="AQ1869" i="1"/>
  <c r="X1869" i="1"/>
  <c r="AT1867" i="1"/>
  <c r="AW1867" i="1"/>
  <c r="AS1867" i="1"/>
  <c r="X1867" i="1"/>
  <c r="AV1867" i="1"/>
  <c r="AR1867" i="1"/>
  <c r="W1867" i="1"/>
  <c r="AU1867" i="1"/>
  <c r="AQ1867" i="1"/>
  <c r="V1867" i="1"/>
  <c r="AX525" i="1"/>
  <c r="AT525" i="1"/>
  <c r="Y525" i="1"/>
  <c r="AV485" i="1"/>
  <c r="AR485" i="1"/>
  <c r="W485" i="1"/>
  <c r="AU485" i="1"/>
  <c r="AQ485" i="1"/>
  <c r="V485" i="1"/>
  <c r="AW485" i="1"/>
  <c r="X485" i="1"/>
  <c r="AT485" i="1"/>
  <c r="AS485" i="1"/>
  <c r="AV1860" i="1"/>
  <c r="AR1860" i="1"/>
  <c r="X1860" i="1"/>
  <c r="AU1860" i="1"/>
  <c r="AQ1860" i="1"/>
  <c r="W1860" i="1"/>
  <c r="AS1860" i="1"/>
  <c r="AX1860" i="1"/>
  <c r="V1860" i="1"/>
  <c r="AW1860" i="1"/>
  <c r="Y1860" i="1"/>
  <c r="AX757" i="1"/>
  <c r="AT757" i="1"/>
  <c r="Y757" i="1"/>
  <c r="AW757" i="1"/>
  <c r="AS757" i="1"/>
  <c r="X757" i="1"/>
  <c r="AV757" i="1"/>
  <c r="AR757" i="1"/>
  <c r="W757" i="1"/>
  <c r="AU757" i="1"/>
  <c r="AQ757" i="1"/>
  <c r="V757" i="1"/>
  <c r="AS482" i="1"/>
  <c r="AW482" i="1"/>
  <c r="AT482" i="1"/>
  <c r="V482" i="1"/>
  <c r="AV482" i="1"/>
  <c r="AQ482" i="1"/>
  <c r="X482" i="1"/>
  <c r="AU482" i="1"/>
  <c r="AR482" i="1"/>
  <c r="W482" i="1"/>
  <c r="AV756" i="1"/>
  <c r="AR756" i="1"/>
  <c r="W756" i="1"/>
  <c r="AT756" i="1"/>
  <c r="AQ756" i="1"/>
  <c r="V756" i="1"/>
  <c r="AU756" i="1"/>
  <c r="AR479" i="1"/>
  <c r="AQ479" i="1"/>
  <c r="AW479" i="1"/>
  <c r="AT479" i="1"/>
  <c r="W479" i="1"/>
  <c r="AU479" i="1"/>
  <c r="AS479" i="1"/>
  <c r="V479" i="1"/>
  <c r="AV479" i="1"/>
  <c r="X479" i="1"/>
  <c r="AV1850" i="1"/>
  <c r="AQ1850" i="1"/>
  <c r="V1850" i="1"/>
  <c r="AU1850" i="1"/>
  <c r="AR1850" i="1"/>
  <c r="Y1850" i="1"/>
  <c r="AT1850" i="1"/>
  <c r="AX1850" i="1"/>
  <c r="X1850" i="1"/>
  <c r="AW1850" i="1"/>
  <c r="W1850" i="1"/>
  <c r="AV1846" i="1"/>
  <c r="AQ1846" i="1"/>
  <c r="V1846" i="1"/>
  <c r="AS1846" i="1"/>
  <c r="AR1846" i="1"/>
  <c r="Y1846" i="1"/>
  <c r="AX1846" i="1"/>
  <c r="AU1846" i="1"/>
  <c r="X1846" i="1"/>
  <c r="AV476" i="1"/>
  <c r="AU476" i="1"/>
  <c r="W476" i="1"/>
  <c r="AT476" i="1"/>
  <c r="AQ476" i="1"/>
  <c r="V476" i="1"/>
  <c r="AS476" i="1"/>
  <c r="AT1842" i="1"/>
  <c r="X1842" i="1"/>
  <c r="AW1842" i="1"/>
  <c r="AU1842" i="1"/>
  <c r="W1842" i="1"/>
  <c r="AV1842" i="1"/>
  <c r="AR1842" i="1"/>
  <c r="V1842" i="1"/>
  <c r="AS1842" i="1"/>
  <c r="AQ1842" i="1"/>
  <c r="AX751" i="1"/>
  <c r="AR751" i="1"/>
  <c r="AQ751" i="1"/>
  <c r="AV469" i="1"/>
  <c r="AR469" i="1"/>
  <c r="W469" i="1"/>
  <c r="AU469" i="1"/>
  <c r="AQ469" i="1"/>
  <c r="V469" i="1"/>
  <c r="AW469" i="1"/>
  <c r="X469" i="1"/>
  <c r="AT469" i="1"/>
  <c r="AS469" i="1"/>
  <c r="AX1836" i="1"/>
  <c r="AT1836" i="1"/>
  <c r="V1836" i="1"/>
  <c r="AW1836" i="1"/>
  <c r="AS1836" i="1"/>
  <c r="Y1836" i="1"/>
  <c r="AV1836" i="1"/>
  <c r="AR1836" i="1"/>
  <c r="X1836" i="1"/>
  <c r="AU1836" i="1"/>
  <c r="AQ1836" i="1"/>
  <c r="W1836" i="1"/>
  <c r="AX750" i="1"/>
  <c r="AT750" i="1"/>
  <c r="Y750" i="1"/>
  <c r="AW750" i="1"/>
  <c r="AS750" i="1"/>
  <c r="V750" i="1"/>
  <c r="AU750" i="1"/>
  <c r="AR750" i="1"/>
  <c r="X750" i="1"/>
  <c r="AQ750" i="1"/>
  <c r="W750" i="1"/>
  <c r="AV750" i="1"/>
  <c r="AW1830" i="1"/>
  <c r="AU1830" i="1"/>
  <c r="X1830" i="1"/>
  <c r="AT1830" i="1"/>
  <c r="W1830" i="1"/>
  <c r="AV1830" i="1"/>
  <c r="AQ1830" i="1"/>
  <c r="V1830" i="1"/>
  <c r="AS1830" i="1"/>
  <c r="AR1830" i="1"/>
  <c r="AW1827" i="1"/>
  <c r="AS1827" i="1"/>
  <c r="X1827" i="1"/>
  <c r="AU1827" i="1"/>
  <c r="AR1827" i="1"/>
  <c r="W1827" i="1"/>
  <c r="AQ1827" i="1"/>
  <c r="AX1827" i="1"/>
  <c r="Y1827" i="1"/>
  <c r="AV1827" i="1"/>
  <c r="V1827" i="1"/>
  <c r="AT1827" i="1"/>
  <c r="AU1823" i="1"/>
  <c r="AS1823" i="1"/>
  <c r="W1823" i="1"/>
  <c r="AV1823" i="1"/>
  <c r="AQ1823" i="1"/>
  <c r="V1823" i="1"/>
  <c r="AW1823" i="1"/>
  <c r="X1823" i="1"/>
  <c r="AT1823" i="1"/>
  <c r="AR1823" i="1"/>
  <c r="AW1821" i="1"/>
  <c r="AS1821" i="1"/>
  <c r="Y1821" i="1"/>
  <c r="AT1821" i="1"/>
  <c r="AQ1821" i="1"/>
  <c r="X1821" i="1"/>
  <c r="AU1821" i="1"/>
  <c r="AX1821" i="1"/>
  <c r="W1821" i="1"/>
  <c r="AV1821" i="1"/>
  <c r="V1821" i="1"/>
  <c r="AR59" i="1"/>
  <c r="AW59" i="1"/>
  <c r="AS59" i="1"/>
  <c r="W59" i="1"/>
  <c r="AV59" i="1"/>
  <c r="AT59" i="1"/>
  <c r="V59" i="1"/>
  <c r="X59" i="1"/>
  <c r="AU59" i="1"/>
  <c r="AQ59" i="1"/>
  <c r="AV456" i="1"/>
  <c r="AQ456" i="1"/>
  <c r="W456" i="1"/>
  <c r="AT456" i="1"/>
  <c r="AR456" i="1"/>
  <c r="V456" i="1"/>
  <c r="AS456" i="1"/>
  <c r="AW456" i="1"/>
  <c r="X456" i="1"/>
  <c r="AW1810" i="1"/>
  <c r="AU1810" i="1"/>
  <c r="W1810" i="1"/>
  <c r="AV1810" i="1"/>
  <c r="AR1810" i="1"/>
  <c r="V1810" i="1"/>
  <c r="AS1810" i="1"/>
  <c r="Y1810" i="1"/>
  <c r="AT1810" i="1"/>
  <c r="AQ1810" i="1"/>
  <c r="AX1810" i="1"/>
  <c r="X1810" i="1"/>
  <c r="AW1807" i="1"/>
  <c r="AS1807" i="1"/>
  <c r="X1807" i="1"/>
  <c r="AU1807" i="1"/>
  <c r="AR1807" i="1"/>
  <c r="W1807" i="1"/>
  <c r="AQ1807" i="1"/>
  <c r="AV1807" i="1"/>
  <c r="V1807" i="1"/>
  <c r="AV453" i="1"/>
  <c r="AR453" i="1"/>
  <c r="W453" i="1"/>
  <c r="AU453" i="1"/>
  <c r="AQ453" i="1"/>
  <c r="V453" i="1"/>
  <c r="AT453" i="1"/>
  <c r="AW1801" i="1"/>
  <c r="AS1801" i="1"/>
  <c r="AT1801" i="1"/>
  <c r="AQ1801" i="1"/>
  <c r="X1801" i="1"/>
  <c r="AU1801" i="1"/>
  <c r="W1801" i="1"/>
  <c r="AV1801" i="1"/>
  <c r="V1801" i="1"/>
  <c r="AV1798" i="1"/>
  <c r="AQ1798" i="1"/>
  <c r="W1798" i="1"/>
  <c r="AS1798" i="1"/>
  <c r="AR1798" i="1"/>
  <c r="V1798" i="1"/>
  <c r="AW1798" i="1"/>
  <c r="AU1798" i="1"/>
  <c r="X1798" i="1"/>
  <c r="AX1794" i="1"/>
  <c r="AT1794" i="1"/>
  <c r="X1794" i="1"/>
  <c r="AW1794" i="1"/>
  <c r="AU1794" i="1"/>
  <c r="W1794" i="1"/>
  <c r="AV1794" i="1"/>
  <c r="AR1794" i="1"/>
  <c r="Y1794" i="1"/>
  <c r="AS1794" i="1"/>
  <c r="AQ1794" i="1"/>
  <c r="V1794" i="1"/>
  <c r="AU1791" i="1"/>
  <c r="AR1791" i="1"/>
  <c r="W1791" i="1"/>
  <c r="AV1791" i="1"/>
  <c r="AQ1791" i="1"/>
  <c r="V1791" i="1"/>
  <c r="AW1791" i="1"/>
  <c r="X1791" i="1"/>
  <c r="AT1791" i="1"/>
  <c r="AS1791" i="1"/>
  <c r="AV1787" i="1"/>
  <c r="AR1787" i="1"/>
  <c r="W1787" i="1"/>
  <c r="AU1787" i="1"/>
  <c r="AQ1787" i="1"/>
  <c r="V1787" i="1"/>
  <c r="AX1787" i="1"/>
  <c r="AT1787" i="1"/>
  <c r="Y1787" i="1"/>
  <c r="AX1782" i="1"/>
  <c r="AU1782" i="1"/>
  <c r="X1782" i="1"/>
  <c r="AW1782" i="1"/>
  <c r="AT1782" i="1"/>
  <c r="Y1782" i="1"/>
  <c r="AV1782" i="1"/>
  <c r="AR1782" i="1"/>
  <c r="W1782" i="1"/>
  <c r="AS1782" i="1"/>
  <c r="AQ1782" i="1"/>
  <c r="V1782" i="1"/>
  <c r="AU1779" i="1"/>
  <c r="AR1779" i="1"/>
  <c r="W1779" i="1"/>
  <c r="AV1779" i="1"/>
  <c r="AQ1779" i="1"/>
  <c r="V1779" i="1"/>
  <c r="AW1779" i="1"/>
  <c r="X1779" i="1"/>
  <c r="AT1779" i="1"/>
  <c r="AS1779" i="1"/>
  <c r="AU1775" i="1"/>
  <c r="AS1775" i="1"/>
  <c r="W1775" i="1"/>
  <c r="AV1775" i="1"/>
  <c r="AQ1775" i="1"/>
  <c r="V1775" i="1"/>
  <c r="AR1775" i="1"/>
  <c r="AX1775" i="1"/>
  <c r="Y1775" i="1"/>
  <c r="AW1775" i="1"/>
  <c r="X1775" i="1"/>
  <c r="AV441" i="1"/>
  <c r="AS441" i="1"/>
  <c r="W441" i="1"/>
  <c r="AU441" i="1"/>
  <c r="Y441" i="1"/>
  <c r="V441" i="1"/>
  <c r="AW441" i="1"/>
  <c r="X441" i="1"/>
  <c r="AT441" i="1"/>
  <c r="AR441" i="1"/>
  <c r="AV1770" i="1"/>
  <c r="AQ1770" i="1"/>
  <c r="W1770" i="1"/>
  <c r="AU1770" i="1"/>
  <c r="AR1770" i="1"/>
  <c r="V1770" i="1"/>
  <c r="AT1770" i="1"/>
  <c r="AX1770" i="1"/>
  <c r="Y1770" i="1"/>
  <c r="AW1770" i="1"/>
  <c r="X1770" i="1"/>
  <c r="AV1766" i="1"/>
  <c r="AR1766" i="1"/>
  <c r="W1766" i="1"/>
  <c r="AS1766" i="1"/>
  <c r="AQ1766" i="1"/>
  <c r="V1766" i="1"/>
  <c r="AW1766" i="1"/>
  <c r="Y1766" i="1"/>
  <c r="AU1766" i="1"/>
  <c r="AT1766" i="1"/>
  <c r="AU1763" i="1"/>
  <c r="AR1763" i="1"/>
  <c r="W1763" i="1"/>
  <c r="AV1763" i="1"/>
  <c r="AQ1763" i="1"/>
  <c r="V1763" i="1"/>
  <c r="AS1763" i="1"/>
  <c r="AX1763" i="1"/>
  <c r="Y1763" i="1"/>
  <c r="AW1763" i="1"/>
  <c r="X1763" i="1"/>
  <c r="AW1760" i="1"/>
  <c r="AR1760" i="1"/>
  <c r="V1760" i="1"/>
  <c r="AV1760" i="1"/>
  <c r="AQ1760" i="1"/>
  <c r="X1760" i="1"/>
  <c r="AU1760" i="1"/>
  <c r="AT1760" i="1"/>
  <c r="W1760" i="1"/>
  <c r="AS1760" i="1"/>
  <c r="AV436" i="1"/>
  <c r="AR436" i="1"/>
  <c r="W436" i="1"/>
  <c r="AU436" i="1"/>
  <c r="AQ436" i="1"/>
  <c r="V436" i="1"/>
  <c r="AW436" i="1"/>
  <c r="X436" i="1"/>
  <c r="AT436" i="1"/>
  <c r="AS436" i="1"/>
  <c r="AT435" i="1"/>
  <c r="AQ435" i="1"/>
  <c r="AW435" i="1"/>
  <c r="AR435" i="1"/>
  <c r="W435" i="1"/>
  <c r="AV435" i="1"/>
  <c r="AS435" i="1"/>
  <c r="V435" i="1"/>
  <c r="AU435" i="1"/>
  <c r="X435" i="1"/>
  <c r="AV1750" i="1"/>
  <c r="AR1750" i="1"/>
  <c r="W1750" i="1"/>
  <c r="AS1750" i="1"/>
  <c r="AQ1750" i="1"/>
  <c r="V1750" i="1"/>
  <c r="AU1750" i="1"/>
  <c r="X1750" i="1"/>
  <c r="AW1744" i="1"/>
  <c r="AR1744" i="1"/>
  <c r="V1744" i="1"/>
  <c r="AV1744" i="1"/>
  <c r="AT1744" i="1"/>
  <c r="X1744" i="1"/>
  <c r="AU1744" i="1"/>
  <c r="AQ1744" i="1"/>
  <c r="W1744" i="1"/>
  <c r="AX1744" i="1"/>
  <c r="AS1744" i="1"/>
  <c r="AR1740" i="1"/>
  <c r="V1740" i="1"/>
  <c r="AW1740" i="1"/>
  <c r="AT1740" i="1"/>
  <c r="AV1740" i="1"/>
  <c r="AS1740" i="1"/>
  <c r="X1740" i="1"/>
  <c r="AU1740" i="1"/>
  <c r="AQ1740" i="1"/>
  <c r="W1740" i="1"/>
  <c r="AX429" i="1"/>
  <c r="AT429" i="1"/>
  <c r="Y429" i="1"/>
  <c r="AW429" i="1"/>
  <c r="AS429" i="1"/>
  <c r="X429" i="1"/>
  <c r="AV429" i="1"/>
  <c r="AR429" i="1"/>
  <c r="W429" i="1"/>
  <c r="AU429" i="1"/>
  <c r="AQ429" i="1"/>
  <c r="V429" i="1"/>
  <c r="AW426" i="1"/>
  <c r="AT426" i="1"/>
  <c r="V426" i="1"/>
  <c r="AV426" i="1"/>
  <c r="AR426" i="1"/>
  <c r="X426" i="1"/>
  <c r="AU426" i="1"/>
  <c r="AQ426" i="1"/>
  <c r="W426" i="1"/>
  <c r="AS426" i="1"/>
  <c r="Y426" i="1"/>
  <c r="AV56" i="1"/>
  <c r="AR56" i="1"/>
  <c r="W56" i="1"/>
  <c r="AT56" i="1"/>
  <c r="AQ56" i="1"/>
  <c r="V56" i="1"/>
  <c r="AU56" i="1"/>
  <c r="AV1732" i="1"/>
  <c r="AS1732" i="1"/>
  <c r="X1732" i="1"/>
  <c r="AR1732" i="1"/>
  <c r="AQ1732" i="1"/>
  <c r="W1732" i="1"/>
  <c r="AX1732" i="1"/>
  <c r="AU1732" i="1"/>
  <c r="Y1732" i="1"/>
  <c r="AV423" i="1"/>
  <c r="V423" i="1"/>
  <c r="AU423" i="1"/>
  <c r="AT423" i="1"/>
  <c r="X423" i="1"/>
  <c r="AR423" i="1"/>
  <c r="AQ423" i="1"/>
  <c r="AV1726" i="1"/>
  <c r="AQ1726" i="1"/>
  <c r="W1726" i="1"/>
  <c r="AS1726" i="1"/>
  <c r="AU1726" i="1"/>
  <c r="V1726" i="1"/>
  <c r="AX1726" i="1"/>
  <c r="AT1726" i="1"/>
  <c r="Y1726" i="1"/>
  <c r="AV420" i="1"/>
  <c r="AR420" i="1"/>
  <c r="W420" i="1"/>
  <c r="AU420" i="1"/>
  <c r="AQ420" i="1"/>
  <c r="V420" i="1"/>
  <c r="AX420" i="1"/>
  <c r="AT420" i="1"/>
  <c r="Y420" i="1"/>
  <c r="AT417" i="1"/>
  <c r="AW417" i="1"/>
  <c r="AR417" i="1"/>
  <c r="X417" i="1"/>
  <c r="AV417" i="1"/>
  <c r="AQ417" i="1"/>
  <c r="W417" i="1"/>
  <c r="AU417" i="1"/>
  <c r="AS417" i="1"/>
  <c r="V417" i="1"/>
  <c r="AW1715" i="1"/>
  <c r="AS1715" i="1"/>
  <c r="X1715" i="1"/>
  <c r="AU1715" i="1"/>
  <c r="AR1715" i="1"/>
  <c r="W1715" i="1"/>
  <c r="AV1715" i="1"/>
  <c r="AQ1715" i="1"/>
  <c r="V1715" i="1"/>
  <c r="AT1715" i="1"/>
  <c r="AX1712" i="1"/>
  <c r="AS1712" i="1"/>
  <c r="V1712" i="1"/>
  <c r="AW1712" i="1"/>
  <c r="AR1712" i="1"/>
  <c r="X1712" i="1"/>
  <c r="AV1712" i="1"/>
  <c r="AT1712" i="1"/>
  <c r="Y1712" i="1"/>
  <c r="AU1712" i="1"/>
  <c r="AQ1712" i="1"/>
  <c r="W1712" i="1"/>
  <c r="AV1709" i="1"/>
  <c r="AR1709" i="1"/>
  <c r="W1709" i="1"/>
  <c r="AW1709" i="1"/>
  <c r="AS1709" i="1"/>
  <c r="V1709" i="1"/>
  <c r="AT1709" i="1"/>
  <c r="AQ1709" i="1"/>
  <c r="X1709" i="1"/>
  <c r="AU1709" i="1"/>
  <c r="AT1705" i="1"/>
  <c r="Y1705" i="1"/>
  <c r="X1705" i="1"/>
  <c r="AV1705" i="1"/>
  <c r="AS1705" i="1"/>
  <c r="AW1705" i="1"/>
  <c r="AQ1705" i="1"/>
  <c r="AR1705" i="1"/>
  <c r="W1705" i="1"/>
  <c r="AX1701" i="1"/>
  <c r="AT1701" i="1"/>
  <c r="Y1701" i="1"/>
  <c r="AW1701" i="1"/>
  <c r="AS1701" i="1"/>
  <c r="W1701" i="1"/>
  <c r="AV1701" i="1"/>
  <c r="AR1701" i="1"/>
  <c r="V1701" i="1"/>
  <c r="AU1701" i="1"/>
  <c r="AQ1701" i="1"/>
  <c r="X1701" i="1"/>
  <c r="AW406" i="1"/>
  <c r="AT406" i="1"/>
  <c r="V406" i="1"/>
  <c r="AU406" i="1"/>
  <c r="AQ406" i="1"/>
  <c r="X406" i="1"/>
  <c r="AV406" i="1"/>
  <c r="AR406" i="1"/>
  <c r="W406" i="1"/>
  <c r="Y406" i="1"/>
  <c r="AX406" i="1"/>
  <c r="AX1696" i="1"/>
  <c r="AS1696" i="1"/>
  <c r="V1696" i="1"/>
  <c r="AW1696" i="1"/>
  <c r="AR1696" i="1"/>
  <c r="X1696" i="1"/>
  <c r="AV1696" i="1"/>
  <c r="AQ1696" i="1"/>
  <c r="Y1696" i="1"/>
  <c r="AU1696" i="1"/>
  <c r="AT1696" i="1"/>
  <c r="W1696" i="1"/>
  <c r="AW1692" i="1"/>
  <c r="AT1692" i="1"/>
  <c r="Y1692" i="1"/>
  <c r="AV1692" i="1"/>
  <c r="AS1692" i="1"/>
  <c r="X1692" i="1"/>
  <c r="AU1692" i="1"/>
  <c r="AQ1692" i="1"/>
  <c r="W1692" i="1"/>
  <c r="AX1692" i="1"/>
  <c r="AR1692" i="1"/>
  <c r="V1692" i="1"/>
  <c r="AV53" i="1"/>
  <c r="AR53" i="1"/>
  <c r="W53" i="1"/>
  <c r="AU53" i="1"/>
  <c r="AQ53" i="1"/>
  <c r="V53" i="1"/>
  <c r="AT53" i="1"/>
  <c r="AT400" i="1"/>
  <c r="AQ400" i="1"/>
  <c r="V400" i="1"/>
  <c r="AW400" i="1"/>
  <c r="AU400" i="1"/>
  <c r="W400" i="1"/>
  <c r="AS400" i="1"/>
  <c r="AV400" i="1"/>
  <c r="AV1684" i="1"/>
  <c r="AQ1684" i="1"/>
  <c r="X1684" i="1"/>
  <c r="AR1684" i="1"/>
  <c r="AU1684" i="1"/>
  <c r="W1684" i="1"/>
  <c r="AT1684" i="1"/>
  <c r="AV731" i="1"/>
  <c r="AT731" i="1"/>
  <c r="V731" i="1"/>
  <c r="AR731" i="1"/>
  <c r="AQ731" i="1"/>
  <c r="X731" i="1"/>
  <c r="AU731" i="1"/>
  <c r="AX731" i="1"/>
  <c r="Y731" i="1"/>
  <c r="AW731" i="1"/>
  <c r="W731" i="1"/>
  <c r="AV730" i="1"/>
  <c r="AR730" i="1"/>
  <c r="X730" i="1"/>
  <c r="AU730" i="1"/>
  <c r="AQ730" i="1"/>
  <c r="W730" i="1"/>
  <c r="AX730" i="1"/>
  <c r="AS730" i="1"/>
  <c r="Y730" i="1"/>
  <c r="AW1675" i="1"/>
  <c r="AS1675" i="1"/>
  <c r="X1675" i="1"/>
  <c r="AV1675" i="1"/>
  <c r="AR1675" i="1"/>
  <c r="W1675" i="1"/>
  <c r="AU1675" i="1"/>
  <c r="AQ1675" i="1"/>
  <c r="V1675" i="1"/>
  <c r="Y1675" i="1"/>
  <c r="AX1675" i="1"/>
  <c r="AV1673" i="1"/>
  <c r="AU1673" i="1"/>
  <c r="W1673" i="1"/>
  <c r="AW1673" i="1"/>
  <c r="AS1673" i="1"/>
  <c r="V1673" i="1"/>
  <c r="AT1673" i="1"/>
  <c r="X1673" i="1"/>
  <c r="AR1673" i="1"/>
  <c r="AW395" i="1"/>
  <c r="AS395" i="1"/>
  <c r="W395" i="1"/>
  <c r="AV395" i="1"/>
  <c r="AT395" i="1"/>
  <c r="V395" i="1"/>
  <c r="AU395" i="1"/>
  <c r="AQ395" i="1"/>
  <c r="X395" i="1"/>
  <c r="AR395" i="1"/>
  <c r="AT49" i="1"/>
  <c r="AW388" i="1"/>
  <c r="AS388" i="1"/>
  <c r="X388" i="1"/>
  <c r="AV388" i="1"/>
  <c r="AR388" i="1"/>
  <c r="W388" i="1"/>
  <c r="AU388" i="1"/>
  <c r="AQ388" i="1"/>
  <c r="V388" i="1"/>
  <c r="AT388" i="1"/>
  <c r="AX1669" i="1"/>
  <c r="AT1669" i="1"/>
  <c r="Y1669" i="1"/>
  <c r="AW1669" i="1"/>
  <c r="AS1669" i="1"/>
  <c r="W1669" i="1"/>
  <c r="AV1669" i="1"/>
  <c r="AR1669" i="1"/>
  <c r="V1669" i="1"/>
  <c r="AU1669" i="1"/>
  <c r="AQ1669" i="1"/>
  <c r="X1669" i="1"/>
  <c r="AV48" i="1"/>
  <c r="AS48" i="1"/>
  <c r="W48" i="1"/>
  <c r="AT48" i="1"/>
  <c r="AQ48" i="1"/>
  <c r="V48" i="1"/>
  <c r="AW48" i="1"/>
  <c r="X48" i="1"/>
  <c r="AU48" i="1"/>
  <c r="AR48" i="1"/>
  <c r="AV381" i="1"/>
  <c r="AR381" i="1"/>
  <c r="W381" i="1"/>
  <c r="AU381" i="1"/>
  <c r="AQ381" i="1"/>
  <c r="V381" i="1"/>
  <c r="AX381" i="1"/>
  <c r="AS381" i="1"/>
  <c r="Y381" i="1"/>
  <c r="AX1659" i="1"/>
  <c r="AS1659" i="1"/>
  <c r="Y1659" i="1"/>
  <c r="AW1659" i="1"/>
  <c r="AT1659" i="1"/>
  <c r="X1659" i="1"/>
  <c r="AV1659" i="1"/>
  <c r="AR1659" i="1"/>
  <c r="W1659" i="1"/>
  <c r="AU1659" i="1"/>
  <c r="AQ1659" i="1"/>
  <c r="V1659" i="1"/>
  <c r="AW377" i="1"/>
  <c r="AR377" i="1"/>
  <c r="X377" i="1"/>
  <c r="AV377" i="1"/>
  <c r="AS377" i="1"/>
  <c r="W377" i="1"/>
  <c r="AU377" i="1"/>
  <c r="Y377" i="1"/>
  <c r="V377" i="1"/>
  <c r="AQ377" i="1"/>
  <c r="AX377" i="1"/>
  <c r="AR727" i="1"/>
  <c r="AQ727" i="1"/>
  <c r="AU1651" i="1"/>
  <c r="AR1651" i="1"/>
  <c r="W1651" i="1"/>
  <c r="AV1651" i="1"/>
  <c r="AQ1651" i="1"/>
  <c r="V1651" i="1"/>
  <c r="AX1651" i="1"/>
  <c r="AS1651" i="1"/>
  <c r="Y1651" i="1"/>
  <c r="AV1648" i="1"/>
  <c r="AT1648" i="1"/>
  <c r="X1648" i="1"/>
  <c r="AU1648" i="1"/>
  <c r="AQ1648" i="1"/>
  <c r="W1648" i="1"/>
  <c r="AX1648" i="1"/>
  <c r="AR1648" i="1"/>
  <c r="Y1648" i="1"/>
  <c r="AW373" i="1"/>
  <c r="AS373" i="1"/>
  <c r="X373" i="1"/>
  <c r="AV373" i="1"/>
  <c r="AR373" i="1"/>
  <c r="W373" i="1"/>
  <c r="AU373" i="1"/>
  <c r="AQ373" i="1"/>
  <c r="V373" i="1"/>
  <c r="AT373" i="1"/>
  <c r="AV725" i="1"/>
  <c r="AR725" i="1"/>
  <c r="W725" i="1"/>
  <c r="AU725" i="1"/>
  <c r="AQ725" i="1"/>
  <c r="V725" i="1"/>
  <c r="AX725" i="1"/>
  <c r="AT725" i="1"/>
  <c r="Y725" i="1"/>
  <c r="AV1642" i="1"/>
  <c r="AQ1642" i="1"/>
  <c r="W1642" i="1"/>
  <c r="AU1642" i="1"/>
  <c r="AR1642" i="1"/>
  <c r="V1642" i="1"/>
  <c r="AX1642" i="1"/>
  <c r="AS1642" i="1"/>
  <c r="Y1642" i="1"/>
  <c r="AV367" i="1"/>
  <c r="AT367" i="1"/>
  <c r="W367" i="1"/>
  <c r="AW367" i="1"/>
  <c r="AS367" i="1"/>
  <c r="V367" i="1"/>
  <c r="AU367" i="1"/>
  <c r="Y367" i="1"/>
  <c r="X367" i="1"/>
  <c r="AX367" i="1"/>
  <c r="AR367" i="1"/>
  <c r="AW45" i="1"/>
  <c r="AT45" i="1"/>
  <c r="AS45" i="1"/>
  <c r="X45" i="1"/>
  <c r="AV45" i="1"/>
  <c r="AR45" i="1"/>
  <c r="W45" i="1"/>
  <c r="AQ45" i="1"/>
  <c r="V45" i="1"/>
  <c r="AU45" i="1"/>
  <c r="AV44" i="1"/>
  <c r="AR44" i="1"/>
  <c r="W44" i="1"/>
  <c r="AT44" i="1"/>
  <c r="AQ44" i="1"/>
  <c r="V44" i="1"/>
  <c r="X44" i="1"/>
  <c r="AU44" i="1"/>
  <c r="AS44" i="1"/>
  <c r="AV724" i="1"/>
  <c r="AR724" i="1"/>
  <c r="W724" i="1"/>
  <c r="AT724" i="1"/>
  <c r="AQ724" i="1"/>
  <c r="V724" i="1"/>
  <c r="AX724" i="1"/>
  <c r="AU724" i="1"/>
  <c r="Y724" i="1"/>
  <c r="AR43" i="1"/>
  <c r="AW359" i="1"/>
  <c r="AS359" i="1"/>
  <c r="W359" i="1"/>
  <c r="AV359" i="1"/>
  <c r="V359" i="1"/>
  <c r="AU359" i="1"/>
  <c r="AQ359" i="1"/>
  <c r="X359" i="1"/>
  <c r="AR359" i="1"/>
  <c r="AT357" i="1"/>
  <c r="AW357" i="1"/>
  <c r="AS357" i="1"/>
  <c r="X357" i="1"/>
  <c r="AV357" i="1"/>
  <c r="AR357" i="1"/>
  <c r="W357" i="1"/>
  <c r="AU357" i="1"/>
  <c r="AQ357" i="1"/>
  <c r="V357" i="1"/>
  <c r="AT356" i="1"/>
  <c r="AW356" i="1"/>
  <c r="AS356" i="1"/>
  <c r="X356" i="1"/>
  <c r="AV356" i="1"/>
  <c r="AR356" i="1"/>
  <c r="W356" i="1"/>
  <c r="AU356" i="1"/>
  <c r="AQ356" i="1"/>
  <c r="V356" i="1"/>
  <c r="AW355" i="1"/>
  <c r="AR355" i="1"/>
  <c r="W355" i="1"/>
  <c r="AV355" i="1"/>
  <c r="AS355" i="1"/>
  <c r="V355" i="1"/>
  <c r="AU355" i="1"/>
  <c r="X355" i="1"/>
  <c r="AQ355" i="1"/>
  <c r="AX1622" i="1"/>
  <c r="AU1622" i="1"/>
  <c r="Y1622" i="1"/>
  <c r="AW1622" i="1"/>
  <c r="AT1622" i="1"/>
  <c r="X1622" i="1"/>
  <c r="AV1622" i="1"/>
  <c r="AR1622" i="1"/>
  <c r="W1622" i="1"/>
  <c r="AS1622" i="1"/>
  <c r="AQ1622" i="1"/>
  <c r="V1622" i="1"/>
  <c r="AU352" i="1"/>
  <c r="AW352" i="1"/>
  <c r="AR352" i="1"/>
  <c r="X352" i="1"/>
  <c r="AV352" i="1"/>
  <c r="AS352" i="1"/>
  <c r="W352" i="1"/>
  <c r="AT352" i="1"/>
  <c r="AQ352" i="1"/>
  <c r="V352" i="1"/>
  <c r="AV1617" i="1"/>
  <c r="AS1617" i="1"/>
  <c r="V1617" i="1"/>
  <c r="AX1617" i="1"/>
  <c r="AU1617" i="1"/>
  <c r="AQ1617" i="1"/>
  <c r="AU1613" i="1"/>
  <c r="AV1613" i="1"/>
  <c r="AS1613" i="1"/>
  <c r="W1613" i="1"/>
  <c r="AW1613" i="1"/>
  <c r="AR1613" i="1"/>
  <c r="V1613" i="1"/>
  <c r="AT1613" i="1"/>
  <c r="AQ1613" i="1"/>
  <c r="X1613" i="1"/>
  <c r="AV1611" i="1"/>
  <c r="AR1611" i="1"/>
  <c r="W1611" i="1"/>
  <c r="AX1611" i="1"/>
  <c r="AS1611" i="1"/>
  <c r="Y1611" i="1"/>
  <c r="AV347" i="1"/>
  <c r="AT347" i="1"/>
  <c r="V347" i="1"/>
  <c r="AR347" i="1"/>
  <c r="AV1605" i="1"/>
  <c r="AR1605" i="1"/>
  <c r="V1605" i="1"/>
  <c r="AX1605" i="1"/>
  <c r="AT1605" i="1"/>
  <c r="Y1605" i="1"/>
  <c r="AX41" i="1"/>
  <c r="AT41" i="1"/>
  <c r="AQ41" i="1"/>
  <c r="AW341" i="1"/>
  <c r="AS341" i="1"/>
  <c r="X341" i="1"/>
  <c r="AV341" i="1"/>
  <c r="AR341" i="1"/>
  <c r="W341" i="1"/>
  <c r="AU341" i="1"/>
  <c r="AQ341" i="1"/>
  <c r="V341" i="1"/>
  <c r="AT341" i="1"/>
  <c r="Y341" i="1"/>
  <c r="AV340" i="1"/>
  <c r="AR340" i="1"/>
  <c r="W340" i="1"/>
  <c r="AU340" i="1"/>
  <c r="AQ340" i="1"/>
  <c r="V340" i="1"/>
  <c r="AX340" i="1"/>
  <c r="AT340" i="1"/>
  <c r="Y340" i="1"/>
  <c r="AT1597" i="1"/>
  <c r="AU1597" i="1"/>
  <c r="V1597" i="1"/>
  <c r="AX1597" i="1"/>
  <c r="AR1597" i="1"/>
  <c r="Y1597" i="1"/>
  <c r="AV1595" i="1"/>
  <c r="AR1595" i="1"/>
  <c r="W1595" i="1"/>
  <c r="AX1595" i="1"/>
  <c r="AS1595" i="1"/>
  <c r="Y1595" i="1"/>
  <c r="AW334" i="1"/>
  <c r="AS334" i="1"/>
  <c r="V334" i="1"/>
  <c r="AV334" i="1"/>
  <c r="AR334" i="1"/>
  <c r="X334" i="1"/>
  <c r="AU334" i="1"/>
  <c r="AQ334" i="1"/>
  <c r="W334" i="1"/>
  <c r="AT334" i="1"/>
  <c r="Y334" i="1"/>
  <c r="AW1589" i="1"/>
  <c r="AS1589" i="1"/>
  <c r="W1589" i="1"/>
  <c r="AV1589" i="1"/>
  <c r="AR1589" i="1"/>
  <c r="V1589" i="1"/>
  <c r="AU1589" i="1"/>
  <c r="AQ1589" i="1"/>
  <c r="X1589" i="1"/>
  <c r="Y1589" i="1"/>
  <c r="AX1589" i="1"/>
  <c r="AW1586" i="1"/>
  <c r="AU1586" i="1"/>
  <c r="X1586" i="1"/>
  <c r="AV1586" i="1"/>
  <c r="AQ1586" i="1"/>
  <c r="W1586" i="1"/>
  <c r="AS1586" i="1"/>
  <c r="AR1586" i="1"/>
  <c r="V1586" i="1"/>
  <c r="AX1586" i="1"/>
  <c r="AT1586" i="1"/>
  <c r="AW1584" i="1"/>
  <c r="AS1584" i="1"/>
  <c r="V1584" i="1"/>
  <c r="AV1584" i="1"/>
  <c r="AT1584" i="1"/>
  <c r="X1584" i="1"/>
  <c r="AU1584" i="1"/>
  <c r="AQ1584" i="1"/>
  <c r="W1584" i="1"/>
  <c r="AR1584" i="1"/>
  <c r="AV1580" i="1"/>
  <c r="AT1580" i="1"/>
  <c r="X1580" i="1"/>
  <c r="AU1580" i="1"/>
  <c r="AQ1580" i="1"/>
  <c r="W1580" i="1"/>
  <c r="AS1580" i="1"/>
  <c r="AV1578" i="1"/>
  <c r="AQ1578" i="1"/>
  <c r="W1578" i="1"/>
  <c r="AU1578" i="1"/>
  <c r="AR1578" i="1"/>
  <c r="V1578" i="1"/>
  <c r="AX1578" i="1"/>
  <c r="AS1578" i="1"/>
  <c r="Y1578" i="1"/>
  <c r="AW1576" i="1"/>
  <c r="AS1576" i="1"/>
  <c r="V1576" i="1"/>
  <c r="AV1576" i="1"/>
  <c r="AT1576" i="1"/>
  <c r="X1576" i="1"/>
  <c r="AR1576" i="1"/>
  <c r="AQ1576" i="1"/>
  <c r="W1576" i="1"/>
  <c r="AX1576" i="1"/>
  <c r="AU1576" i="1"/>
  <c r="AX1574" i="1"/>
  <c r="AU1574" i="1"/>
  <c r="Y1574" i="1"/>
  <c r="AW1574" i="1"/>
  <c r="AT1574" i="1"/>
  <c r="X1574" i="1"/>
  <c r="AV1574" i="1"/>
  <c r="AR1574" i="1"/>
  <c r="W1574" i="1"/>
  <c r="AS1574" i="1"/>
  <c r="AQ1574" i="1"/>
  <c r="V1574" i="1"/>
  <c r="AV1570" i="1"/>
  <c r="AQ1570" i="1"/>
  <c r="W1570" i="1"/>
  <c r="AS1570" i="1"/>
  <c r="AR1570" i="1"/>
  <c r="V1570" i="1"/>
  <c r="AX1570" i="1"/>
  <c r="AT1570" i="1"/>
  <c r="Y1570" i="1"/>
  <c r="AX715" i="1"/>
  <c r="AS715" i="1"/>
  <c r="AU715" i="1"/>
  <c r="AW715" i="1"/>
  <c r="AT715" i="1"/>
  <c r="W715" i="1"/>
  <c r="AV715" i="1"/>
  <c r="AQ715" i="1"/>
  <c r="V715" i="1"/>
  <c r="AR715" i="1"/>
  <c r="Y715" i="1"/>
  <c r="X715" i="1"/>
  <c r="AV714" i="1"/>
  <c r="AR714" i="1"/>
  <c r="X714" i="1"/>
  <c r="AU714" i="1"/>
  <c r="AQ714" i="1"/>
  <c r="W714" i="1"/>
  <c r="AW714" i="1"/>
  <c r="V714" i="1"/>
  <c r="AS714" i="1"/>
  <c r="AT714" i="1"/>
  <c r="AW1565" i="1"/>
  <c r="AU1565" i="1"/>
  <c r="V1565" i="1"/>
  <c r="AX1565" i="1"/>
  <c r="AS1565" i="1"/>
  <c r="Y1565" i="1"/>
  <c r="AX778" i="1"/>
  <c r="AS778" i="1"/>
  <c r="Y778" i="1"/>
  <c r="AW778" i="1"/>
  <c r="AT778" i="1"/>
  <c r="V778" i="1"/>
  <c r="AV778" i="1"/>
  <c r="AR778" i="1"/>
  <c r="X778" i="1"/>
  <c r="W778" i="1"/>
  <c r="AU778" i="1"/>
  <c r="AQ778" i="1"/>
  <c r="AV1561" i="1"/>
  <c r="AR1561" i="1"/>
  <c r="W1561" i="1"/>
  <c r="AW1561" i="1"/>
  <c r="AS1561" i="1"/>
  <c r="V1561" i="1"/>
  <c r="AT1561" i="1"/>
  <c r="AQ1561" i="1"/>
  <c r="X1561" i="1"/>
  <c r="AX1561" i="1"/>
  <c r="AU1561" i="1"/>
  <c r="AX1556" i="1"/>
  <c r="AR1556" i="1"/>
  <c r="Y1556" i="1"/>
  <c r="AW1556" i="1"/>
  <c r="AT1556" i="1"/>
  <c r="V1556" i="1"/>
  <c r="AV1556" i="1"/>
  <c r="AQ1556" i="1"/>
  <c r="X1556" i="1"/>
  <c r="AS1556" i="1"/>
  <c r="AU1556" i="1"/>
  <c r="W1556" i="1"/>
  <c r="AX711" i="1"/>
  <c r="AR711" i="1"/>
  <c r="AQ711" i="1"/>
  <c r="AW711" i="1"/>
  <c r="AS711" i="1"/>
  <c r="W711" i="1"/>
  <c r="AV711" i="1"/>
  <c r="AT711" i="1"/>
  <c r="V711" i="1"/>
  <c r="Y711" i="1"/>
  <c r="X711" i="1"/>
  <c r="AU711" i="1"/>
  <c r="AV1552" i="1"/>
  <c r="AT1552" i="1"/>
  <c r="X1552" i="1"/>
  <c r="AU1552" i="1"/>
  <c r="AQ1552" i="1"/>
  <c r="W1552" i="1"/>
  <c r="AX1552" i="1"/>
  <c r="AR1552" i="1"/>
  <c r="Y1552" i="1"/>
  <c r="AV308" i="1"/>
  <c r="AR308" i="1"/>
  <c r="W308" i="1"/>
  <c r="AU308" i="1"/>
  <c r="AQ308" i="1"/>
  <c r="V308" i="1"/>
  <c r="AT308" i="1"/>
  <c r="AV1545" i="1"/>
  <c r="AS1545" i="1"/>
  <c r="V1545" i="1"/>
  <c r="AT1545" i="1"/>
  <c r="AQ1545" i="1"/>
  <c r="X1545" i="1"/>
  <c r="AR1545" i="1"/>
  <c r="AV304" i="1"/>
  <c r="AS304" i="1"/>
  <c r="W304" i="1"/>
  <c r="AT304" i="1"/>
  <c r="AQ304" i="1"/>
  <c r="V304" i="1"/>
  <c r="AU304" i="1"/>
  <c r="AW303" i="1"/>
  <c r="AS303" i="1"/>
  <c r="V303" i="1"/>
  <c r="Y303" i="1" s="1"/>
  <c r="AR303" i="1"/>
  <c r="AQ303" i="1"/>
  <c r="AV1538" i="1"/>
  <c r="AQ1538" i="1"/>
  <c r="W1538" i="1"/>
  <c r="AX1538" i="1"/>
  <c r="AT1538" i="1"/>
  <c r="Y1538" i="1"/>
  <c r="AU1535" i="1"/>
  <c r="AR1535" i="1"/>
  <c r="W1535" i="1"/>
  <c r="AS1535" i="1"/>
  <c r="AV1533" i="1"/>
  <c r="AU1533" i="1"/>
  <c r="V1533" i="1"/>
  <c r="AS1533" i="1"/>
  <c r="AS1530" i="1"/>
  <c r="AW1530" i="1"/>
  <c r="AT1530" i="1"/>
  <c r="X1530" i="1"/>
  <c r="AV1530" i="1"/>
  <c r="AQ1530" i="1"/>
  <c r="W1530" i="1"/>
  <c r="AU1530" i="1"/>
  <c r="AR1530" i="1"/>
  <c r="V1530" i="1"/>
  <c r="AX294" i="1"/>
  <c r="AQ294" i="1"/>
  <c r="Y294" i="1"/>
  <c r="AW294" i="1"/>
  <c r="AT294" i="1"/>
  <c r="V294" i="1"/>
  <c r="AU294" i="1"/>
  <c r="AR294" i="1"/>
  <c r="X294" i="1"/>
  <c r="AS294" i="1"/>
  <c r="AV294" i="1"/>
  <c r="W294" i="1"/>
  <c r="AT291" i="1"/>
  <c r="AQ291" i="1"/>
  <c r="AW291" i="1"/>
  <c r="AR291" i="1"/>
  <c r="W291" i="1"/>
  <c r="AV291" i="1"/>
  <c r="AS291" i="1"/>
  <c r="V291" i="1"/>
  <c r="AU291" i="1"/>
  <c r="X291" i="1"/>
  <c r="AU288" i="1"/>
  <c r="AW288" i="1"/>
  <c r="AR288" i="1"/>
  <c r="X288" i="1"/>
  <c r="AV288" i="1"/>
  <c r="AS288" i="1"/>
  <c r="W288" i="1"/>
  <c r="AT288" i="1"/>
  <c r="AQ288" i="1"/>
  <c r="V288" i="1"/>
  <c r="AV707" i="1"/>
  <c r="AS707" i="1"/>
  <c r="V707" i="1"/>
  <c r="AT707" i="1"/>
  <c r="Y707" i="1"/>
  <c r="X707" i="1"/>
  <c r="AU707" i="1"/>
  <c r="AX707" i="1"/>
  <c r="AQ707" i="1"/>
  <c r="AW707" i="1"/>
  <c r="W707" i="1"/>
  <c r="AV286" i="1"/>
  <c r="AR286" i="1"/>
  <c r="X286" i="1"/>
  <c r="AT286" i="1"/>
  <c r="AX1518" i="1"/>
  <c r="AT1518" i="1"/>
  <c r="Y1518" i="1"/>
  <c r="AW1518" i="1"/>
  <c r="AU1518" i="1"/>
  <c r="X1518" i="1"/>
  <c r="AV1518" i="1"/>
  <c r="AR1518" i="1"/>
  <c r="W1518" i="1"/>
  <c r="AS1518" i="1"/>
  <c r="AQ1518" i="1"/>
  <c r="V1518" i="1"/>
  <c r="AV1517" i="1"/>
  <c r="AR1517" i="1"/>
  <c r="V1517" i="1"/>
  <c r="AT1517" i="1"/>
  <c r="AQ1517" i="1"/>
  <c r="X1517" i="1"/>
  <c r="AU1517" i="1"/>
  <c r="AW1515" i="1"/>
  <c r="AT1515" i="1"/>
  <c r="X1515" i="1"/>
  <c r="AV1515" i="1"/>
  <c r="AR1515" i="1"/>
  <c r="W1515" i="1"/>
  <c r="AU1515" i="1"/>
  <c r="AQ1515" i="1"/>
  <c r="V1515" i="1"/>
  <c r="AX1515" i="1"/>
  <c r="AS1515" i="1"/>
  <c r="AX1512" i="1"/>
  <c r="AU1512" i="1"/>
  <c r="Y1512" i="1"/>
  <c r="AW1512" i="1"/>
  <c r="AS1512" i="1"/>
  <c r="V1512" i="1"/>
  <c r="AV1512" i="1"/>
  <c r="AT1512" i="1"/>
  <c r="X1512" i="1"/>
  <c r="AR1512" i="1"/>
  <c r="AQ1512" i="1"/>
  <c r="W1512" i="1"/>
  <c r="AW280" i="1"/>
  <c r="AS280" i="1"/>
  <c r="X280" i="1"/>
  <c r="AV280" i="1"/>
  <c r="AR280" i="1"/>
  <c r="W280" i="1"/>
  <c r="AT280" i="1"/>
  <c r="AQ280" i="1"/>
  <c r="V280" i="1"/>
  <c r="AU280" i="1"/>
  <c r="Y280" i="1"/>
  <c r="AT1509" i="1"/>
  <c r="AQ1509" i="1"/>
  <c r="AW1509" i="1"/>
  <c r="AS1509" i="1"/>
  <c r="W1509" i="1"/>
  <c r="AV1509" i="1"/>
  <c r="AR1509" i="1"/>
  <c r="V1509" i="1"/>
  <c r="AU1509" i="1"/>
  <c r="X1509" i="1"/>
  <c r="AX275" i="1"/>
  <c r="AT275" i="1"/>
  <c r="AQ275" i="1"/>
  <c r="AW275" i="1"/>
  <c r="AR275" i="1"/>
  <c r="W275" i="1"/>
  <c r="AV275" i="1"/>
  <c r="AS275" i="1"/>
  <c r="V275" i="1"/>
  <c r="AU275" i="1"/>
  <c r="Y275" i="1"/>
  <c r="X275" i="1"/>
  <c r="AX34" i="1"/>
  <c r="AS34" i="1"/>
  <c r="Y34" i="1"/>
  <c r="AW34" i="1"/>
  <c r="AT34" i="1"/>
  <c r="V34" i="1"/>
  <c r="AU34" i="1"/>
  <c r="AQ34" i="1"/>
  <c r="X34" i="1"/>
  <c r="AV34" i="1"/>
  <c r="AR34" i="1"/>
  <c r="W34" i="1"/>
  <c r="AX1504" i="1"/>
  <c r="AR1504" i="1"/>
  <c r="Y1504" i="1"/>
  <c r="AW1504" i="1"/>
  <c r="AS1504" i="1"/>
  <c r="V1504" i="1"/>
  <c r="AV1504" i="1"/>
  <c r="AQ1504" i="1"/>
  <c r="X1504" i="1"/>
  <c r="AU1504" i="1"/>
  <c r="AT1504" i="1"/>
  <c r="W1504" i="1"/>
  <c r="AX1500" i="1"/>
  <c r="AS1500" i="1"/>
  <c r="Y1500" i="1"/>
  <c r="AW1500" i="1"/>
  <c r="AR1500" i="1"/>
  <c r="V1500" i="1"/>
  <c r="AV1500" i="1"/>
  <c r="AT1500" i="1"/>
  <c r="X1500" i="1"/>
  <c r="AU1500" i="1"/>
  <c r="AQ1500" i="1"/>
  <c r="W1500" i="1"/>
  <c r="AW1497" i="1"/>
  <c r="AR1497" i="1"/>
  <c r="W1497" i="1"/>
  <c r="AV1497" i="1"/>
  <c r="AS1497" i="1"/>
  <c r="V1497" i="1"/>
  <c r="AT1497" i="1"/>
  <c r="AQ1497" i="1"/>
  <c r="X1497" i="1"/>
  <c r="Y1497" i="1"/>
  <c r="AX1497" i="1"/>
  <c r="AW1493" i="1"/>
  <c r="AS1493" i="1"/>
  <c r="W1493" i="1"/>
  <c r="AV1493" i="1"/>
  <c r="AR1493" i="1"/>
  <c r="V1493" i="1"/>
  <c r="AU1493" i="1"/>
  <c r="Y1493" i="1"/>
  <c r="X1493" i="1"/>
  <c r="AX1493" i="1"/>
  <c r="AT1493" i="1"/>
  <c r="AW266" i="1"/>
  <c r="AT266" i="1"/>
  <c r="V266" i="1"/>
  <c r="AV266" i="1"/>
  <c r="AR266" i="1"/>
  <c r="X266" i="1"/>
  <c r="AU266" i="1"/>
  <c r="AQ266" i="1"/>
  <c r="W266" i="1"/>
  <c r="AX266" i="1"/>
  <c r="AS266" i="1"/>
  <c r="Y266" i="1"/>
  <c r="AW1488" i="1"/>
  <c r="AS1488" i="1"/>
  <c r="V1488" i="1"/>
  <c r="AV1488" i="1"/>
  <c r="AT1488" i="1"/>
  <c r="X1488" i="1"/>
  <c r="AU1488" i="1"/>
  <c r="AQ1488" i="1"/>
  <c r="W1488" i="1"/>
  <c r="AR1488" i="1"/>
  <c r="Y1488" i="1"/>
  <c r="AW263" i="1"/>
  <c r="AS263" i="1"/>
  <c r="W263" i="1"/>
  <c r="AV263" i="1"/>
  <c r="Y263" i="1"/>
  <c r="V263" i="1"/>
  <c r="AU263" i="1"/>
  <c r="AQ263" i="1"/>
  <c r="X263" i="1"/>
  <c r="AT263" i="1"/>
  <c r="AX263" i="1"/>
  <c r="AW1485" i="1"/>
  <c r="AS1485" i="1"/>
  <c r="W1485" i="1"/>
  <c r="AV1485" i="1"/>
  <c r="AR1485" i="1"/>
  <c r="V1485" i="1"/>
  <c r="AT1485" i="1"/>
  <c r="AQ1485" i="1"/>
  <c r="X1485" i="1"/>
  <c r="AU1485" i="1"/>
  <c r="AV1481" i="1"/>
  <c r="AS1481" i="1"/>
  <c r="V1481" i="1"/>
  <c r="AT1481" i="1"/>
  <c r="AQ1481" i="1"/>
  <c r="X1481" i="1"/>
  <c r="AX1481" i="1"/>
  <c r="AR1481" i="1"/>
  <c r="Y1481" i="1"/>
  <c r="AU1479" i="1"/>
  <c r="AR1479" i="1"/>
  <c r="W1479" i="1"/>
  <c r="AV1479" i="1"/>
  <c r="AQ1479" i="1"/>
  <c r="V1479" i="1"/>
  <c r="AS1479" i="1"/>
  <c r="AU1475" i="1"/>
  <c r="AQ1475" i="1"/>
  <c r="W1475" i="1"/>
  <c r="AX1475" i="1"/>
  <c r="AS1475" i="1"/>
  <c r="Y1475" i="1"/>
  <c r="AV256" i="1"/>
  <c r="AS256" i="1"/>
  <c r="W256" i="1"/>
  <c r="AU256" i="1"/>
  <c r="AV254" i="1"/>
  <c r="AR254" i="1"/>
  <c r="X254" i="1"/>
  <c r="AU254" i="1"/>
  <c r="AQ254" i="1"/>
  <c r="W254" i="1"/>
  <c r="AX254" i="1"/>
  <c r="AT254" i="1"/>
  <c r="Y254" i="1"/>
  <c r="AV251" i="1"/>
  <c r="AT251" i="1"/>
  <c r="V251" i="1"/>
  <c r="AU251" i="1"/>
  <c r="AQ251" i="1"/>
  <c r="X251" i="1"/>
  <c r="AR251" i="1"/>
  <c r="AW249" i="1"/>
  <c r="AR249" i="1"/>
  <c r="X249" i="1"/>
  <c r="AV249" i="1"/>
  <c r="AS249" i="1"/>
  <c r="W249" i="1"/>
  <c r="AU249" i="1"/>
  <c r="V249" i="1"/>
  <c r="AQ249" i="1"/>
  <c r="AW1467" i="1"/>
  <c r="AT1467" i="1"/>
  <c r="X1467" i="1"/>
  <c r="AV1467" i="1"/>
  <c r="AQ1467" i="1"/>
  <c r="W1467" i="1"/>
  <c r="AU1467" i="1"/>
  <c r="AR1467" i="1"/>
  <c r="V1467" i="1"/>
  <c r="AX1467" i="1"/>
  <c r="AS1467" i="1"/>
  <c r="AW1465" i="1"/>
  <c r="AR1465" i="1"/>
  <c r="W1465" i="1"/>
  <c r="AV1465" i="1"/>
  <c r="AS1465" i="1"/>
  <c r="V1465" i="1"/>
  <c r="AT1465" i="1"/>
  <c r="AQ1465" i="1"/>
  <c r="X1465" i="1"/>
  <c r="AX1465" i="1"/>
  <c r="AU1465" i="1"/>
  <c r="Y1465" i="1"/>
  <c r="AW1462" i="1"/>
  <c r="AT1462" i="1"/>
  <c r="X1462" i="1"/>
  <c r="AV1462" i="1"/>
  <c r="AR1462" i="1"/>
  <c r="W1462" i="1"/>
  <c r="AS1462" i="1"/>
  <c r="AQ1462" i="1"/>
  <c r="V1462" i="1"/>
  <c r="AU1462" i="1"/>
  <c r="Y1462" i="1"/>
  <c r="AW1459" i="1"/>
  <c r="AT1459" i="1"/>
  <c r="X1459" i="1"/>
  <c r="AU1459" i="1"/>
  <c r="AQ1459" i="1"/>
  <c r="W1459" i="1"/>
  <c r="AV1459" i="1"/>
  <c r="AR1459" i="1"/>
  <c r="V1459" i="1"/>
  <c r="Y1459" i="1"/>
  <c r="AX1459" i="1"/>
  <c r="AW242" i="1"/>
  <c r="AQ242" i="1"/>
  <c r="V242" i="1"/>
  <c r="AU242" i="1"/>
  <c r="AT242" i="1"/>
  <c r="X242" i="1"/>
  <c r="AV242" i="1"/>
  <c r="AR242" i="1"/>
  <c r="W242" i="1"/>
  <c r="AX242" i="1"/>
  <c r="AS242" i="1"/>
  <c r="AV241" i="1"/>
  <c r="AS241" i="1"/>
  <c r="W241" i="1"/>
  <c r="AT241" i="1"/>
  <c r="AX1451" i="1"/>
  <c r="AS1451" i="1"/>
  <c r="Y1451" i="1"/>
  <c r="AW1451" i="1"/>
  <c r="AT1451" i="1"/>
  <c r="X1451" i="1"/>
  <c r="AV1451" i="1"/>
  <c r="AR1451" i="1"/>
  <c r="W1451" i="1"/>
  <c r="AU1451" i="1"/>
  <c r="AQ1451" i="1"/>
  <c r="V1451" i="1"/>
  <c r="AX1448" i="1"/>
  <c r="AU1448" i="1"/>
  <c r="Y1448" i="1"/>
  <c r="AW1448" i="1"/>
  <c r="AS1448" i="1"/>
  <c r="V1448" i="1"/>
  <c r="AV1448" i="1"/>
  <c r="AT1448" i="1"/>
  <c r="X1448" i="1"/>
  <c r="AR1448" i="1"/>
  <c r="AQ1448" i="1"/>
  <c r="W1448" i="1"/>
  <c r="AX1445" i="1"/>
  <c r="AT1445" i="1"/>
  <c r="AQ1445" i="1"/>
  <c r="AW1445" i="1"/>
  <c r="AS1445" i="1"/>
  <c r="W1445" i="1"/>
  <c r="AV1445" i="1"/>
  <c r="AR1445" i="1"/>
  <c r="V1445" i="1"/>
  <c r="AU1445" i="1"/>
  <c r="Y1445" i="1"/>
  <c r="X1445" i="1"/>
  <c r="AV26" i="1"/>
  <c r="AR26" i="1"/>
  <c r="X26" i="1"/>
  <c r="AU26" i="1"/>
  <c r="AQ26" i="1"/>
  <c r="W26" i="1"/>
  <c r="AX26" i="1"/>
  <c r="AS26" i="1"/>
  <c r="Y26" i="1"/>
  <c r="AW236" i="1"/>
  <c r="AS236" i="1"/>
  <c r="X236" i="1"/>
  <c r="AV236" i="1"/>
  <c r="AR236" i="1"/>
  <c r="W236" i="1"/>
  <c r="AT236" i="1"/>
  <c r="AQ236" i="1"/>
  <c r="V236" i="1"/>
  <c r="AU236" i="1"/>
  <c r="AW232" i="1"/>
  <c r="AS232" i="1"/>
  <c r="X232" i="1"/>
  <c r="AV232" i="1"/>
  <c r="AR232" i="1"/>
  <c r="W232" i="1"/>
  <c r="AT232" i="1"/>
  <c r="AQ232" i="1"/>
  <c r="V232" i="1"/>
  <c r="AU232" i="1"/>
  <c r="AW1439" i="1"/>
  <c r="AT1439" i="1"/>
  <c r="X1439" i="1"/>
  <c r="AU1439" i="1"/>
  <c r="AR1439" i="1"/>
  <c r="W1439" i="1"/>
  <c r="AV1439" i="1"/>
  <c r="AQ1439" i="1"/>
  <c r="V1439" i="1"/>
  <c r="AW1437" i="1"/>
  <c r="AR1437" i="1"/>
  <c r="W1437" i="1"/>
  <c r="AV1437" i="1"/>
  <c r="AU1437" i="1"/>
  <c r="V1437" i="1"/>
  <c r="AT1437" i="1"/>
  <c r="AQ1437" i="1"/>
  <c r="X1437" i="1"/>
  <c r="AX1437" i="1"/>
  <c r="AS1437" i="1"/>
  <c r="AW696" i="1"/>
  <c r="AU696" i="1"/>
  <c r="Y696" i="1"/>
  <c r="AX696" i="1"/>
  <c r="AS696" i="1"/>
  <c r="X696" i="1"/>
  <c r="AV696" i="1"/>
  <c r="AR696" i="1"/>
  <c r="W696" i="1"/>
  <c r="AT696" i="1"/>
  <c r="AQ696" i="1"/>
  <c r="V696" i="1"/>
  <c r="AV227" i="1"/>
  <c r="AS227" i="1"/>
  <c r="V227" i="1"/>
  <c r="AU227" i="1"/>
  <c r="Y227" i="1"/>
  <c r="X227" i="1"/>
  <c r="AX227" i="1"/>
  <c r="AT227" i="1"/>
  <c r="AQ227" i="1"/>
  <c r="AW1428" i="1"/>
  <c r="AT1428" i="1"/>
  <c r="V1428" i="1"/>
  <c r="AV1428" i="1"/>
  <c r="AQ1428" i="1"/>
  <c r="X1428" i="1"/>
  <c r="AS1428" i="1"/>
  <c r="AU1428" i="1"/>
  <c r="W1428" i="1"/>
  <c r="Y1428" i="1"/>
  <c r="AX1428" i="1"/>
  <c r="AU1423" i="1"/>
  <c r="AR1423" i="1"/>
  <c r="W1423" i="1"/>
  <c r="AV1423" i="1"/>
  <c r="AQ1423" i="1"/>
  <c r="V1423" i="1"/>
  <c r="AX1423" i="1"/>
  <c r="AS1423" i="1"/>
  <c r="Y1423" i="1"/>
  <c r="AX25" i="1"/>
  <c r="AT25" i="1"/>
  <c r="AQ25" i="1"/>
  <c r="AW1421" i="1"/>
  <c r="AS1421" i="1"/>
  <c r="W1421" i="1"/>
  <c r="AV1421" i="1"/>
  <c r="AR1421" i="1"/>
  <c r="V1421" i="1"/>
  <c r="AT1421" i="1"/>
  <c r="AQ1421" i="1"/>
  <c r="X1421" i="1"/>
  <c r="AU1421" i="1"/>
  <c r="AV1416" i="1"/>
  <c r="AT1416" i="1"/>
  <c r="X1416" i="1"/>
  <c r="AX1416" i="1"/>
  <c r="AU1416" i="1"/>
  <c r="Y1416" i="1"/>
  <c r="AX1414" i="1"/>
  <c r="AU1414" i="1"/>
  <c r="Y1414" i="1"/>
  <c r="AW1414" i="1"/>
  <c r="AT1414" i="1"/>
  <c r="X1414" i="1"/>
  <c r="AV1414" i="1"/>
  <c r="AR1414" i="1"/>
  <c r="W1414" i="1"/>
  <c r="AS1414" i="1"/>
  <c r="AQ1414" i="1"/>
  <c r="V1414" i="1"/>
  <c r="AS214" i="1"/>
  <c r="AW214" i="1"/>
  <c r="AT214" i="1"/>
  <c r="V214" i="1"/>
  <c r="AU214" i="1"/>
  <c r="AQ214" i="1"/>
  <c r="X214" i="1"/>
  <c r="AV214" i="1"/>
  <c r="AR214" i="1"/>
  <c r="W214" i="1"/>
  <c r="AU1411" i="1"/>
  <c r="AQ1411" i="1"/>
  <c r="W1411" i="1"/>
  <c r="AV1411" i="1"/>
  <c r="AR1411" i="1"/>
  <c r="V1411" i="1"/>
  <c r="AX1411" i="1"/>
  <c r="AS1411" i="1"/>
  <c r="Y1411" i="1"/>
  <c r="AV212" i="1"/>
  <c r="AR212" i="1"/>
  <c r="W212" i="1"/>
  <c r="AU212" i="1"/>
  <c r="AQ212" i="1"/>
  <c r="V212" i="1"/>
  <c r="AT212" i="1"/>
  <c r="AV1406" i="1"/>
  <c r="AR1406" i="1"/>
  <c r="W1406" i="1"/>
  <c r="AX1406" i="1"/>
  <c r="AS1406" i="1"/>
  <c r="Y1406" i="1"/>
  <c r="AT693" i="1"/>
  <c r="AW1403" i="1"/>
  <c r="AT1403" i="1"/>
  <c r="X1403" i="1"/>
  <c r="AV1403" i="1"/>
  <c r="AQ1403" i="1"/>
  <c r="W1403" i="1"/>
  <c r="AU1403" i="1"/>
  <c r="AR1403" i="1"/>
  <c r="V1403" i="1"/>
  <c r="AV205" i="1"/>
  <c r="AR205" i="1"/>
  <c r="W205" i="1"/>
  <c r="Y205" i="1" s="1"/>
  <c r="AT205" i="1"/>
  <c r="AV204" i="1"/>
  <c r="AR204" i="1"/>
  <c r="W204" i="1"/>
  <c r="AT204" i="1"/>
  <c r="AQ204" i="1"/>
  <c r="V204" i="1"/>
  <c r="AX204" i="1"/>
  <c r="AU204" i="1"/>
  <c r="Y204" i="1"/>
  <c r="AU1399" i="1"/>
  <c r="AR1399" i="1"/>
  <c r="W1399" i="1"/>
  <c r="AV1399" i="1"/>
  <c r="AQ1399" i="1"/>
  <c r="V1399" i="1"/>
  <c r="AX1399" i="1"/>
  <c r="AS1399" i="1"/>
  <c r="Y1399" i="1"/>
  <c r="AV201" i="1"/>
  <c r="W201" i="1"/>
  <c r="AU201" i="1"/>
  <c r="AS201" i="1"/>
  <c r="V201" i="1"/>
  <c r="AT201" i="1"/>
  <c r="AQ201" i="1"/>
  <c r="AV1392" i="1"/>
  <c r="AT1392" i="1"/>
  <c r="X1392" i="1"/>
  <c r="AU1392" i="1"/>
  <c r="AQ1392" i="1"/>
  <c r="W1392" i="1"/>
  <c r="AX1392" i="1"/>
  <c r="AR1392" i="1"/>
  <c r="Y1392" i="1"/>
  <c r="AV199" i="1"/>
  <c r="AT199" i="1"/>
  <c r="V199" i="1"/>
  <c r="AU199" i="1"/>
  <c r="X199" i="1"/>
  <c r="Y199" i="1" s="1"/>
  <c r="AR199" i="1"/>
  <c r="AQ199" i="1"/>
  <c r="AV1387" i="1"/>
  <c r="AR1387" i="1"/>
  <c r="W1387" i="1"/>
  <c r="AU1387" i="1"/>
  <c r="AQ1387" i="1"/>
  <c r="V1387" i="1"/>
  <c r="AS1387" i="1"/>
  <c r="AV1385" i="1"/>
  <c r="AS1385" i="1"/>
  <c r="V1385" i="1"/>
  <c r="AT1385" i="1"/>
  <c r="AQ1385" i="1"/>
  <c r="X1385" i="1"/>
  <c r="AU1385" i="1"/>
  <c r="AW194" i="1"/>
  <c r="AT194" i="1"/>
  <c r="V194" i="1"/>
  <c r="AU194" i="1"/>
  <c r="AQ194" i="1"/>
  <c r="X194" i="1"/>
  <c r="AV194" i="1"/>
  <c r="AR194" i="1"/>
  <c r="W194" i="1"/>
  <c r="Y194" i="1"/>
  <c r="AX194" i="1"/>
  <c r="AV1381" i="1"/>
  <c r="AR1381" i="1"/>
  <c r="V1381" i="1"/>
  <c r="AT1381" i="1"/>
  <c r="Y1381" i="1"/>
  <c r="X1381" i="1"/>
  <c r="AX1381" i="1"/>
  <c r="AU1381" i="1"/>
  <c r="AQ1381" i="1"/>
  <c r="AW191" i="1"/>
  <c r="AT191" i="1"/>
  <c r="W191" i="1"/>
  <c r="AV191" i="1"/>
  <c r="AS191" i="1"/>
  <c r="V191" i="1"/>
  <c r="AU191" i="1"/>
  <c r="Y191" i="1"/>
  <c r="X191" i="1"/>
  <c r="AX191" i="1"/>
  <c r="AR191" i="1"/>
  <c r="AQ191" i="1"/>
  <c r="AX1377" i="1"/>
  <c r="AU1377" i="1"/>
  <c r="Y1377" i="1"/>
  <c r="AW1377" i="1"/>
  <c r="AR1377" i="1"/>
  <c r="W1377" i="1"/>
  <c r="AV1377" i="1"/>
  <c r="AS1377" i="1"/>
  <c r="V1377" i="1"/>
  <c r="AT1377" i="1"/>
  <c r="AQ1377" i="1"/>
  <c r="X1377" i="1"/>
  <c r="AX1374" i="1"/>
  <c r="AS1374" i="1"/>
  <c r="Y1374" i="1"/>
  <c r="AW1374" i="1"/>
  <c r="AT1374" i="1"/>
  <c r="X1374" i="1"/>
  <c r="AV1374" i="1"/>
  <c r="AR1374" i="1"/>
  <c r="W1374" i="1"/>
  <c r="AU1374" i="1"/>
  <c r="AQ1374" i="1"/>
  <c r="V1374" i="1"/>
  <c r="AX1372" i="1"/>
  <c r="AS1372" i="1"/>
  <c r="Y1372" i="1"/>
  <c r="AW1372" i="1"/>
  <c r="AR1372" i="1"/>
  <c r="V1372" i="1"/>
  <c r="AV1372" i="1"/>
  <c r="AT1372" i="1"/>
  <c r="X1372" i="1"/>
  <c r="AU1372" i="1"/>
  <c r="AQ1372" i="1"/>
  <c r="W1372" i="1"/>
  <c r="AX682" i="1"/>
  <c r="AS682" i="1"/>
  <c r="Y682" i="1"/>
  <c r="AW682" i="1"/>
  <c r="AT682" i="1"/>
  <c r="V682" i="1"/>
  <c r="AV682" i="1"/>
  <c r="AR682" i="1"/>
  <c r="X682" i="1"/>
  <c r="AQ682" i="1"/>
  <c r="W682" i="1"/>
  <c r="AU682" i="1"/>
  <c r="AV1368" i="1"/>
  <c r="AT1368" i="1"/>
  <c r="X1368" i="1"/>
  <c r="AX1368" i="1"/>
  <c r="AR1368" i="1"/>
  <c r="Y1368" i="1"/>
  <c r="AW182" i="1"/>
  <c r="AT182" i="1"/>
  <c r="V182" i="1"/>
  <c r="AU182" i="1"/>
  <c r="AQ182" i="1"/>
  <c r="X182" i="1"/>
  <c r="AV182" i="1"/>
  <c r="AR182" i="1"/>
  <c r="W182" i="1"/>
  <c r="AS182" i="1"/>
  <c r="AW1361" i="1"/>
  <c r="AR1361" i="1"/>
  <c r="W1361" i="1"/>
  <c r="AV1361" i="1"/>
  <c r="AS1361" i="1"/>
  <c r="V1361" i="1"/>
  <c r="AT1361" i="1"/>
  <c r="AQ1361" i="1"/>
  <c r="X1361" i="1"/>
  <c r="AU1361" i="1"/>
  <c r="Y1361" i="1"/>
  <c r="AW178" i="1"/>
  <c r="AQ178" i="1"/>
  <c r="V178" i="1"/>
  <c r="AU178" i="1"/>
  <c r="AT178" i="1"/>
  <c r="X178" i="1"/>
  <c r="AV178" i="1"/>
  <c r="AR178" i="1"/>
  <c r="W178" i="1"/>
  <c r="AW1359" i="1"/>
  <c r="AT1359" i="1"/>
  <c r="X1359" i="1"/>
  <c r="AU1359" i="1"/>
  <c r="AR1359" i="1"/>
  <c r="W1359" i="1"/>
  <c r="AV1359" i="1"/>
  <c r="AQ1359" i="1"/>
  <c r="V1359" i="1"/>
  <c r="AX1359" i="1"/>
  <c r="AS1359" i="1"/>
  <c r="AS173" i="1"/>
  <c r="X173" i="1"/>
  <c r="AV173" i="1"/>
  <c r="AR173" i="1"/>
  <c r="W173" i="1"/>
  <c r="AU173" i="1"/>
  <c r="AQ173" i="1"/>
  <c r="V173" i="1"/>
  <c r="AW173" i="1"/>
  <c r="AT173" i="1"/>
  <c r="AW171" i="1"/>
  <c r="AS171" i="1"/>
  <c r="W171" i="1"/>
  <c r="AV171" i="1"/>
  <c r="AT171" i="1"/>
  <c r="V171" i="1"/>
  <c r="AU171" i="1"/>
  <c r="AQ171" i="1"/>
  <c r="X171" i="1"/>
  <c r="AR171" i="1"/>
  <c r="AX169" i="1"/>
  <c r="AT169" i="1"/>
  <c r="AQ169" i="1"/>
  <c r="AW169" i="1"/>
  <c r="AR169" i="1"/>
  <c r="X169" i="1"/>
  <c r="AV169" i="1"/>
  <c r="Y169" i="1"/>
  <c r="W169" i="1"/>
  <c r="AU169" i="1"/>
  <c r="AS169" i="1"/>
  <c r="V169" i="1"/>
  <c r="AX1352" i="1"/>
  <c r="AR1352" i="1"/>
  <c r="Y1352" i="1"/>
  <c r="AW1352" i="1"/>
  <c r="AS1352" i="1"/>
  <c r="V1352" i="1"/>
  <c r="AV1352" i="1"/>
  <c r="AT1352" i="1"/>
  <c r="X1352" i="1"/>
  <c r="AU1352" i="1"/>
  <c r="AQ1352" i="1"/>
  <c r="W1352" i="1"/>
  <c r="AV164" i="1"/>
  <c r="AR164" i="1"/>
  <c r="W164" i="1"/>
  <c r="AU164" i="1"/>
  <c r="AQ164" i="1"/>
  <c r="V164" i="1"/>
  <c r="AX164" i="1"/>
  <c r="AT164" i="1"/>
  <c r="Y164" i="1"/>
  <c r="AU162" i="1"/>
  <c r="AQ162" i="1"/>
  <c r="X162" i="1"/>
  <c r="Y162" i="1" s="1"/>
  <c r="AS162" i="1"/>
  <c r="AV160" i="1"/>
  <c r="AS160" i="1"/>
  <c r="W160" i="1"/>
  <c r="AU160" i="1"/>
  <c r="AW1342" i="1"/>
  <c r="AT1342" i="1"/>
  <c r="X1342" i="1"/>
  <c r="AV1342" i="1"/>
  <c r="AR1342" i="1"/>
  <c r="W1342" i="1"/>
  <c r="AU1342" i="1"/>
  <c r="AQ1342" i="1"/>
  <c r="V1342" i="1"/>
  <c r="AX1342" i="1"/>
  <c r="AS1342" i="1"/>
  <c r="Y1342" i="1"/>
  <c r="AV159" i="1"/>
  <c r="AS159" i="1"/>
  <c r="V159" i="1"/>
  <c r="AU159" i="1"/>
  <c r="Y159" i="1"/>
  <c r="X159" i="1"/>
  <c r="AX159" i="1"/>
  <c r="AR159" i="1"/>
  <c r="AQ159" i="1"/>
  <c r="AV1334" i="1"/>
  <c r="AR1334" i="1"/>
  <c r="W1334" i="1"/>
  <c r="AU1334" i="1"/>
  <c r="AQ1334" i="1"/>
  <c r="V1334" i="1"/>
  <c r="AX1334" i="1"/>
  <c r="AS1334" i="1"/>
  <c r="Y1334" i="1"/>
  <c r="AX672" i="1"/>
  <c r="AU672" i="1"/>
  <c r="Y672" i="1"/>
  <c r="AX1330" i="1"/>
  <c r="AT1330" i="1"/>
  <c r="Y1330" i="1"/>
  <c r="AW1330" i="1"/>
  <c r="AU1330" i="1"/>
  <c r="X1330" i="1"/>
  <c r="AV1330" i="1"/>
  <c r="AQ1330" i="1"/>
  <c r="W1330" i="1"/>
  <c r="AS1330" i="1"/>
  <c r="AR1330" i="1"/>
  <c r="V1330" i="1"/>
  <c r="AV1328" i="1"/>
  <c r="AT1328" i="1"/>
  <c r="X1328" i="1"/>
  <c r="Y1328" i="1" s="1"/>
  <c r="AR1328" i="1"/>
  <c r="AW1326" i="1"/>
  <c r="AR1326" i="1"/>
  <c r="W1326" i="1"/>
  <c r="AU1326" i="1"/>
  <c r="AQ1326" i="1"/>
  <c r="V1326" i="1"/>
  <c r="AX1326" i="1"/>
  <c r="AS1326" i="1"/>
  <c r="Y1326" i="1"/>
  <c r="AV152" i="1"/>
  <c r="AR152" i="1"/>
  <c r="W152" i="1"/>
  <c r="AT152" i="1"/>
  <c r="AQ152" i="1"/>
  <c r="V152" i="1"/>
  <c r="AW152" i="1"/>
  <c r="AU152" i="1"/>
  <c r="AV1322" i="1"/>
  <c r="AQ1322" i="1"/>
  <c r="W1322" i="1"/>
  <c r="AX1322" i="1"/>
  <c r="AT1322" i="1"/>
  <c r="Y1322" i="1"/>
  <c r="AX1318" i="1"/>
  <c r="AS1318" i="1"/>
  <c r="Y1318" i="1"/>
  <c r="AW1318" i="1"/>
  <c r="AT1318" i="1"/>
  <c r="X1318" i="1"/>
  <c r="AV1318" i="1"/>
  <c r="AR1318" i="1"/>
  <c r="W1318" i="1"/>
  <c r="AU1318" i="1"/>
  <c r="AQ1318" i="1"/>
  <c r="V1318" i="1"/>
  <c r="AW146" i="1"/>
  <c r="AQ146" i="1"/>
  <c r="V146" i="1"/>
  <c r="AU146" i="1"/>
  <c r="AR146" i="1"/>
  <c r="X146" i="1"/>
  <c r="AV146" i="1"/>
  <c r="AT146" i="1"/>
  <c r="W146" i="1"/>
  <c r="AX146" i="1"/>
  <c r="AS146" i="1"/>
  <c r="AX1313" i="1"/>
  <c r="AU1313" i="1"/>
  <c r="AQ1313" i="1"/>
  <c r="AW1313" i="1"/>
  <c r="AR1313" i="1"/>
  <c r="W1313" i="1"/>
  <c r="AV1313" i="1"/>
  <c r="AS1313" i="1"/>
  <c r="V1313" i="1"/>
  <c r="AT1313" i="1"/>
  <c r="Y1313" i="1"/>
  <c r="X1313" i="1"/>
  <c r="AV144" i="1"/>
  <c r="AS144" i="1"/>
  <c r="W144" i="1"/>
  <c r="AU144" i="1"/>
  <c r="AV142" i="1"/>
  <c r="AR142" i="1"/>
  <c r="X142" i="1"/>
  <c r="AX142" i="1"/>
  <c r="AT142" i="1"/>
  <c r="Y142" i="1"/>
  <c r="AW664" i="1"/>
  <c r="AU664" i="1"/>
  <c r="Y664" i="1"/>
  <c r="AS1308" i="1"/>
  <c r="AW1308" i="1"/>
  <c r="AR1308" i="1"/>
  <c r="V1308" i="1"/>
  <c r="AV1308" i="1"/>
  <c r="AT1308" i="1"/>
  <c r="X1308" i="1"/>
  <c r="AU1308" i="1"/>
  <c r="AQ1308" i="1"/>
  <c r="W1308" i="1"/>
  <c r="AU1305" i="1"/>
  <c r="AQ1305" i="1"/>
  <c r="AW1305" i="1"/>
  <c r="AR1305" i="1"/>
  <c r="W1305" i="1"/>
  <c r="AV1305" i="1"/>
  <c r="AS1305" i="1"/>
  <c r="V1305" i="1"/>
  <c r="AT1305" i="1"/>
  <c r="X1305" i="1"/>
  <c r="AX1302" i="1"/>
  <c r="AS1302" i="1"/>
  <c r="Y1302" i="1"/>
  <c r="AW1302" i="1"/>
  <c r="AT1302" i="1"/>
  <c r="X1302" i="1"/>
  <c r="AV1302" i="1"/>
  <c r="AR1302" i="1"/>
  <c r="W1302" i="1"/>
  <c r="AU1302" i="1"/>
  <c r="AQ1302" i="1"/>
  <c r="V1302" i="1"/>
  <c r="AX1301" i="1"/>
  <c r="AU1301" i="1"/>
  <c r="AQ1301" i="1"/>
  <c r="AW1301" i="1"/>
  <c r="AS1301" i="1"/>
  <c r="W1301" i="1"/>
  <c r="AV1301" i="1"/>
  <c r="AR1301" i="1"/>
  <c r="V1301" i="1"/>
  <c r="AT1301" i="1"/>
  <c r="Y1301" i="1"/>
  <c r="X1301" i="1"/>
  <c r="AT133" i="1"/>
  <c r="AW133" i="1"/>
  <c r="AS133" i="1"/>
  <c r="X133" i="1"/>
  <c r="AV133" i="1"/>
  <c r="AR133" i="1"/>
  <c r="W133" i="1"/>
  <c r="AU133" i="1"/>
  <c r="AQ133" i="1"/>
  <c r="V133" i="1"/>
  <c r="AW1295" i="1"/>
  <c r="AT1295" i="1"/>
  <c r="X1295" i="1"/>
  <c r="AU1295" i="1"/>
  <c r="Y1295" i="1"/>
  <c r="W1295" i="1"/>
  <c r="AV1295" i="1"/>
  <c r="AR1295" i="1"/>
  <c r="V1295" i="1"/>
  <c r="AQ1295" i="1"/>
  <c r="AX1295" i="1"/>
  <c r="AW1292" i="1"/>
  <c r="AR1292" i="1"/>
  <c r="V1292" i="1"/>
  <c r="AV1292" i="1"/>
  <c r="AT1292" i="1"/>
  <c r="X1292" i="1"/>
  <c r="AU1292" i="1"/>
  <c r="AQ1292" i="1"/>
  <c r="W1292" i="1"/>
  <c r="AS1292" i="1"/>
  <c r="AV659" i="1"/>
  <c r="AS659" i="1"/>
  <c r="V659" i="1"/>
  <c r="AT659" i="1"/>
  <c r="Y659" i="1"/>
  <c r="X659" i="1"/>
  <c r="AW659" i="1"/>
  <c r="W659" i="1"/>
  <c r="AR659" i="1"/>
  <c r="AU659" i="1"/>
  <c r="AV1288" i="1"/>
  <c r="AT1288" i="1"/>
  <c r="X1288" i="1"/>
  <c r="AX1288" i="1"/>
  <c r="AR1288" i="1"/>
  <c r="Y1288" i="1"/>
  <c r="AV1284" i="1"/>
  <c r="AT1284" i="1"/>
  <c r="X1284" i="1"/>
  <c r="AX1284" i="1"/>
  <c r="AS1284" i="1"/>
  <c r="Y1284" i="1"/>
  <c r="AV126" i="1"/>
  <c r="AR126" i="1"/>
  <c r="X126" i="1"/>
  <c r="AU126" i="1"/>
  <c r="AQ126" i="1"/>
  <c r="W126" i="1"/>
  <c r="AT126" i="1"/>
  <c r="AV1280" i="1"/>
  <c r="AQ1280" i="1"/>
  <c r="X1280" i="1"/>
  <c r="AU1280" i="1"/>
  <c r="AT1280" i="1"/>
  <c r="W1280" i="1"/>
  <c r="AX1280" i="1"/>
  <c r="AR1280" i="1"/>
  <c r="Y1280" i="1"/>
  <c r="AW124" i="1"/>
  <c r="AS124" i="1"/>
  <c r="X124" i="1"/>
  <c r="AV124" i="1"/>
  <c r="AR124" i="1"/>
  <c r="W124" i="1"/>
  <c r="AT124" i="1"/>
  <c r="AQ124" i="1"/>
  <c r="V124" i="1"/>
  <c r="AU124" i="1"/>
  <c r="AT17" i="1"/>
  <c r="AW17" i="1"/>
  <c r="AR17" i="1"/>
  <c r="X17" i="1"/>
  <c r="AV17" i="1"/>
  <c r="AS17" i="1"/>
  <c r="W17" i="1"/>
  <c r="AU17" i="1"/>
  <c r="AQ17" i="1"/>
  <c r="V17" i="1"/>
  <c r="AT121" i="1"/>
  <c r="AQ121" i="1"/>
  <c r="AW121" i="1"/>
  <c r="AR121" i="1"/>
  <c r="X121" i="1"/>
  <c r="AV121" i="1"/>
  <c r="AS121" i="1"/>
  <c r="W121" i="1"/>
  <c r="AU121" i="1"/>
  <c r="V121" i="1"/>
  <c r="AX1271" i="1"/>
  <c r="AS1271" i="1"/>
  <c r="AQ1271" i="1"/>
  <c r="AW1271" i="1"/>
  <c r="AT1271" i="1"/>
  <c r="X1271" i="1"/>
  <c r="AU1271" i="1"/>
  <c r="Y1271" i="1"/>
  <c r="W1271" i="1"/>
  <c r="AV1271" i="1"/>
  <c r="AR1271" i="1"/>
  <c r="V1271" i="1"/>
  <c r="AX1267" i="1"/>
  <c r="AS1267" i="1"/>
  <c r="AR1267" i="1"/>
  <c r="AW1267" i="1"/>
  <c r="AT1267" i="1"/>
  <c r="X1267" i="1"/>
  <c r="AU1267" i="1"/>
  <c r="Y1267" i="1"/>
  <c r="W1267" i="1"/>
  <c r="AV1267" i="1"/>
  <c r="AQ1267" i="1"/>
  <c r="V1267" i="1"/>
  <c r="AV1265" i="1"/>
  <c r="AS1265" i="1"/>
  <c r="V1265" i="1"/>
  <c r="AX1265" i="1"/>
  <c r="AU1265" i="1"/>
  <c r="AQ1265" i="1"/>
  <c r="AV117" i="1"/>
  <c r="AR117" i="1"/>
  <c r="W117" i="1"/>
  <c r="AU117" i="1"/>
  <c r="AQ117" i="1"/>
  <c r="V117" i="1"/>
  <c r="AT117" i="1"/>
  <c r="AW1263" i="1"/>
  <c r="AT1263" i="1"/>
  <c r="X1263" i="1"/>
  <c r="AU1263" i="1"/>
  <c r="Y1263" i="1"/>
  <c r="W1263" i="1"/>
  <c r="AV1263" i="1"/>
  <c r="AR1263" i="1"/>
  <c r="V1263" i="1"/>
  <c r="AS1263" i="1"/>
  <c r="AQ1263" i="1"/>
  <c r="AV111" i="1"/>
  <c r="AT111" i="1"/>
  <c r="W111" i="1"/>
  <c r="AW111" i="1"/>
  <c r="AS111" i="1"/>
  <c r="V111" i="1"/>
  <c r="AU111" i="1"/>
  <c r="X111" i="1"/>
  <c r="AQ111" i="1"/>
  <c r="AW1260" i="1"/>
  <c r="AR1260" i="1"/>
  <c r="V1260" i="1"/>
  <c r="AV1260" i="1"/>
  <c r="AT1260" i="1"/>
  <c r="X1260" i="1"/>
  <c r="AU1260" i="1"/>
  <c r="AQ1260" i="1"/>
  <c r="W1260" i="1"/>
  <c r="AS1260" i="1"/>
  <c r="AW109" i="1"/>
  <c r="AS109" i="1"/>
  <c r="X109" i="1"/>
  <c r="AV109" i="1"/>
  <c r="AR109" i="1"/>
  <c r="W109" i="1"/>
  <c r="AU109" i="1"/>
  <c r="AQ109" i="1"/>
  <c r="V109" i="1"/>
  <c r="AT109" i="1"/>
  <c r="AW106" i="1"/>
  <c r="AT106" i="1"/>
  <c r="V106" i="1"/>
  <c r="AV106" i="1"/>
  <c r="AR106" i="1"/>
  <c r="X106" i="1"/>
  <c r="AU106" i="1"/>
  <c r="AQ106" i="1"/>
  <c r="W106" i="1"/>
  <c r="AS106" i="1"/>
  <c r="AV103" i="1"/>
  <c r="Y103" i="1"/>
  <c r="V103" i="1"/>
  <c r="AU103" i="1"/>
  <c r="AQ103" i="1"/>
  <c r="X103" i="1"/>
  <c r="AX103" i="1"/>
  <c r="AR103" i="1"/>
  <c r="AT103" i="1"/>
  <c r="AV1250" i="1"/>
  <c r="AQ1250" i="1"/>
  <c r="W1250" i="1"/>
  <c r="AS1250" i="1"/>
  <c r="AR1250" i="1"/>
  <c r="V1250" i="1"/>
  <c r="AX1250" i="1"/>
  <c r="AT1250" i="1"/>
  <c r="Y1250" i="1"/>
  <c r="AV1246" i="1"/>
  <c r="AR1246" i="1"/>
  <c r="W1246" i="1"/>
  <c r="AU1246" i="1"/>
  <c r="AQ1246" i="1"/>
  <c r="V1246" i="1"/>
  <c r="AX1246" i="1"/>
  <c r="AS1246" i="1"/>
  <c r="Y1246" i="1"/>
  <c r="AV1243" i="1"/>
  <c r="Y1243" i="1"/>
  <c r="W1243" i="1"/>
  <c r="AU1243" i="1"/>
  <c r="AQ1243" i="1"/>
  <c r="V1243" i="1"/>
  <c r="AX1243" i="1"/>
  <c r="AS1243" i="1"/>
  <c r="AR1243" i="1"/>
  <c r="AU1239" i="1"/>
  <c r="Y1239" i="1"/>
  <c r="W1239" i="1"/>
  <c r="AS1239" i="1"/>
  <c r="AR1239" i="1"/>
  <c r="V1239" i="1"/>
  <c r="AX1239" i="1"/>
  <c r="AV1239" i="1"/>
  <c r="AQ1239" i="1"/>
  <c r="AV1237" i="1"/>
  <c r="AR1237" i="1"/>
  <c r="V1237" i="1"/>
  <c r="AT1237" i="1"/>
  <c r="Y1237" i="1"/>
  <c r="X1237" i="1"/>
  <c r="AX1237" i="1"/>
  <c r="AU1237" i="1"/>
  <c r="AQ1237" i="1"/>
  <c r="AW1234" i="1"/>
  <c r="AU1234" i="1"/>
  <c r="X1234" i="1"/>
  <c r="AV1234" i="1"/>
  <c r="AQ1234" i="1"/>
  <c r="W1234" i="1"/>
  <c r="AS1234" i="1"/>
  <c r="AR1234" i="1"/>
  <c r="V1234" i="1"/>
  <c r="AX1234" i="1"/>
  <c r="AT1234" i="1"/>
  <c r="Y1234" i="1"/>
  <c r="AS98" i="1"/>
  <c r="AW98" i="1"/>
  <c r="AT98" i="1"/>
  <c r="V98" i="1"/>
  <c r="AU98" i="1"/>
  <c r="AQ98" i="1"/>
  <c r="X98" i="1"/>
  <c r="AV98" i="1"/>
  <c r="AR98" i="1"/>
  <c r="W98" i="1"/>
  <c r="AX1229" i="1"/>
  <c r="AS1229" i="1"/>
  <c r="AQ1229" i="1"/>
  <c r="AW1229" i="1"/>
  <c r="AR1229" i="1"/>
  <c r="W1229" i="1"/>
  <c r="AV1229" i="1"/>
  <c r="AU1229" i="1"/>
  <c r="V1229" i="1"/>
  <c r="AT1229" i="1"/>
  <c r="Y1229" i="1"/>
  <c r="X1229" i="1"/>
  <c r="AR95" i="1"/>
  <c r="AQ95" i="1"/>
  <c r="AW95" i="1"/>
  <c r="AT95" i="1"/>
  <c r="W95" i="1"/>
  <c r="AV95" i="1"/>
  <c r="AS95" i="1"/>
  <c r="V95" i="1"/>
  <c r="AU95" i="1"/>
  <c r="X95" i="1"/>
  <c r="AW1225" i="1"/>
  <c r="AR1225" i="1"/>
  <c r="W1225" i="1"/>
  <c r="AV1225" i="1"/>
  <c r="Y1225" i="1"/>
  <c r="V1225" i="1"/>
  <c r="AT1225" i="1"/>
  <c r="AS1225" i="1"/>
  <c r="X1225" i="1"/>
  <c r="AX1225" i="1"/>
  <c r="AU1225" i="1"/>
  <c r="AQ1225" i="1"/>
  <c r="AX1223" i="1"/>
  <c r="AS1223" i="1"/>
  <c r="AQ1223" i="1"/>
  <c r="AW1223" i="1"/>
  <c r="AT1223" i="1"/>
  <c r="X1223" i="1"/>
  <c r="AU1223" i="1"/>
  <c r="Y1223" i="1"/>
  <c r="W1223" i="1"/>
  <c r="AV1223" i="1"/>
  <c r="AR1223" i="1"/>
  <c r="V1223" i="1"/>
  <c r="AV1222" i="1"/>
  <c r="AR1222" i="1"/>
  <c r="W1222" i="1"/>
  <c r="AX1222" i="1"/>
  <c r="AS1222" i="1"/>
  <c r="Y1222" i="1"/>
  <c r="AV1218" i="1"/>
  <c r="AQ1218" i="1"/>
  <c r="W1218" i="1"/>
  <c r="AX1218" i="1"/>
  <c r="AT1218" i="1"/>
  <c r="Y1218" i="1"/>
  <c r="AX1216" i="1"/>
  <c r="AR1216" i="1"/>
  <c r="Y1216" i="1"/>
  <c r="AW1216" i="1"/>
  <c r="AS1216" i="1"/>
  <c r="V1216" i="1"/>
  <c r="AV1216" i="1"/>
  <c r="AQ1216" i="1"/>
  <c r="X1216" i="1"/>
  <c r="AU1216" i="1"/>
  <c r="AT1216" i="1"/>
  <c r="W1216" i="1"/>
  <c r="AX649" i="1"/>
  <c r="AT649" i="1"/>
  <c r="AS649" i="1"/>
  <c r="AX648" i="1"/>
  <c r="AU648" i="1"/>
  <c r="Y648" i="1"/>
  <c r="AW648" i="1"/>
  <c r="AS648" i="1"/>
  <c r="X648" i="1"/>
  <c r="AV648" i="1"/>
  <c r="AQ648" i="1"/>
  <c r="W648" i="1"/>
  <c r="AT648" i="1"/>
  <c r="AR648" i="1"/>
  <c r="V648" i="1"/>
  <c r="AW1210" i="1"/>
  <c r="AU1210" i="1"/>
  <c r="X1210" i="1"/>
  <c r="AV1210" i="1"/>
  <c r="AQ1210" i="1"/>
  <c r="W1210" i="1"/>
  <c r="AS1210" i="1"/>
  <c r="AR1210" i="1"/>
  <c r="V1210" i="1"/>
  <c r="Y1210" i="1"/>
  <c r="AX1210" i="1"/>
  <c r="AW1206" i="1"/>
  <c r="AT1206" i="1"/>
  <c r="X1206" i="1"/>
  <c r="AV1206" i="1"/>
  <c r="AR1206" i="1"/>
  <c r="W1206" i="1"/>
  <c r="AU1206" i="1"/>
  <c r="AQ1206" i="1"/>
  <c r="V1206" i="1"/>
  <c r="AX1206" i="1"/>
  <c r="AS1206" i="1"/>
  <c r="AW1202" i="1"/>
  <c r="AU1202" i="1"/>
  <c r="X1202" i="1"/>
  <c r="AV1202" i="1"/>
  <c r="AQ1202" i="1"/>
  <c r="W1202" i="1"/>
  <c r="AS1202" i="1"/>
  <c r="AR1202" i="1"/>
  <c r="V1202" i="1"/>
  <c r="AT1202" i="1"/>
  <c r="AX645" i="1"/>
  <c r="AT645" i="1"/>
  <c r="Y645" i="1"/>
  <c r="AW645" i="1"/>
  <c r="AS645" i="1"/>
  <c r="X645" i="1"/>
  <c r="AV645" i="1"/>
  <c r="AR645" i="1"/>
  <c r="W645" i="1"/>
  <c r="AU645" i="1"/>
  <c r="AQ645" i="1"/>
  <c r="V645" i="1"/>
  <c r="AV1197" i="1"/>
  <c r="AU1197" i="1"/>
  <c r="V1197" i="1"/>
  <c r="AT1197" i="1"/>
  <c r="Y1197" i="1"/>
  <c r="X1197" i="1"/>
  <c r="AX1197" i="1"/>
  <c r="AS1197" i="1"/>
  <c r="AQ1197" i="1"/>
  <c r="AV1193" i="1"/>
  <c r="Y1193" i="1"/>
  <c r="V1193" i="1"/>
  <c r="AT1193" i="1"/>
  <c r="AS1193" i="1"/>
  <c r="X1193" i="1"/>
  <c r="AX1193" i="1"/>
  <c r="AU1193" i="1"/>
  <c r="AQ1193" i="1"/>
  <c r="AV643" i="1"/>
  <c r="AS643" i="1"/>
  <c r="V643" i="1"/>
  <c r="AT643" i="1"/>
  <c r="Y643" i="1"/>
  <c r="X643" i="1"/>
  <c r="AX643" i="1"/>
  <c r="AR643" i="1"/>
  <c r="AQ643" i="1"/>
  <c r="AV1185" i="1"/>
  <c r="AS1185" i="1"/>
  <c r="V1185" i="1"/>
  <c r="AT1185" i="1"/>
  <c r="X1185" i="1"/>
  <c r="AU1185" i="1"/>
  <c r="AQ1185" i="1"/>
  <c r="AW1182" i="1"/>
  <c r="AT1182" i="1"/>
  <c r="X1182" i="1"/>
  <c r="AV1182" i="1"/>
  <c r="AR1182" i="1"/>
  <c r="W1182" i="1"/>
  <c r="AU1182" i="1"/>
  <c r="AQ1182" i="1"/>
  <c r="V1182" i="1"/>
  <c r="AS1182" i="1"/>
  <c r="Y1182" i="1"/>
  <c r="AS1179" i="1"/>
  <c r="AR1179" i="1"/>
  <c r="AW1179" i="1"/>
  <c r="AT1179" i="1"/>
  <c r="X1179" i="1"/>
  <c r="AV1179" i="1"/>
  <c r="W1179" i="1"/>
  <c r="AU1179" i="1"/>
  <c r="AQ1179" i="1"/>
  <c r="V1179" i="1"/>
  <c r="AV640" i="1"/>
  <c r="AS640" i="1"/>
  <c r="W640" i="1"/>
  <c r="AT640" i="1"/>
  <c r="AQ640" i="1"/>
  <c r="V640" i="1"/>
  <c r="AR640" i="1"/>
  <c r="AW640" i="1"/>
  <c r="X640" i="1"/>
  <c r="AX1171" i="1"/>
  <c r="AS1171" i="1"/>
  <c r="AR1171" i="1"/>
  <c r="AW1171" i="1"/>
  <c r="AT1171" i="1"/>
  <c r="X1171" i="1"/>
  <c r="AU1171" i="1"/>
  <c r="Y1171" i="1"/>
  <c r="W1171" i="1"/>
  <c r="AV1171" i="1"/>
  <c r="AQ1171" i="1"/>
  <c r="V1171" i="1"/>
  <c r="AX638" i="1"/>
  <c r="AT638" i="1"/>
  <c r="Y638" i="1"/>
  <c r="AV1164" i="1"/>
  <c r="AT1164" i="1"/>
  <c r="X1164" i="1"/>
  <c r="AX1164" i="1"/>
  <c r="AS1164" i="1"/>
  <c r="Y1164" i="1"/>
  <c r="AV1160" i="1"/>
  <c r="AT1160" i="1"/>
  <c r="X1160" i="1"/>
  <c r="Y1160" i="1" s="1"/>
  <c r="AR1160" i="1"/>
  <c r="AV1156" i="1"/>
  <c r="AT1156" i="1"/>
  <c r="X1156" i="1"/>
  <c r="AX1156" i="1"/>
  <c r="AS1156" i="1"/>
  <c r="Y1156" i="1"/>
  <c r="AV1152" i="1"/>
  <c r="AQ1152" i="1"/>
  <c r="X1152" i="1"/>
  <c r="AX1152" i="1"/>
  <c r="AR1152" i="1"/>
  <c r="Y1152" i="1"/>
  <c r="AV635" i="1"/>
  <c r="AT635" i="1"/>
  <c r="V635" i="1"/>
  <c r="AR635" i="1"/>
  <c r="AQ635" i="1"/>
  <c r="X635" i="1"/>
  <c r="AX635" i="1"/>
  <c r="AS635" i="1"/>
  <c r="Y635" i="1"/>
  <c r="AX633" i="1"/>
  <c r="AT633" i="1"/>
  <c r="AQ633" i="1"/>
  <c r="AW633" i="1"/>
  <c r="AR633" i="1"/>
  <c r="X633" i="1"/>
  <c r="AV633" i="1"/>
  <c r="AS633" i="1"/>
  <c r="W633" i="1"/>
  <c r="AU633" i="1"/>
  <c r="Y633" i="1"/>
  <c r="V633" i="1"/>
  <c r="AX1143" i="1"/>
  <c r="AR1143" i="1"/>
  <c r="AQ1143" i="1"/>
  <c r="AW1143" i="1"/>
  <c r="AS1143" i="1"/>
  <c r="X1143" i="1"/>
  <c r="AU1143" i="1"/>
  <c r="AT1143" i="1"/>
  <c r="W1143" i="1"/>
  <c r="AV1143" i="1"/>
  <c r="Y1143" i="1"/>
  <c r="V1143" i="1"/>
  <c r="AX1139" i="1"/>
  <c r="AR1139" i="1"/>
  <c r="AQ1139" i="1"/>
  <c r="AW1139" i="1"/>
  <c r="AS1139" i="1"/>
  <c r="X1139" i="1"/>
  <c r="AU1139" i="1"/>
  <c r="AT1139" i="1"/>
  <c r="W1139" i="1"/>
  <c r="AV1139" i="1"/>
  <c r="Y1139" i="1"/>
  <c r="V1139" i="1"/>
  <c r="AU1134" i="1"/>
  <c r="AT1134" i="1"/>
  <c r="X1134" i="1"/>
  <c r="AV1134" i="1"/>
  <c r="AR1134" i="1"/>
  <c r="W1134" i="1"/>
  <c r="AW1134" i="1"/>
  <c r="AQ1134" i="1"/>
  <c r="V1134" i="1"/>
  <c r="AS1134" i="1"/>
  <c r="AV1128" i="1"/>
  <c r="AR1128" i="1"/>
  <c r="X1128" i="1"/>
  <c r="AX1128" i="1"/>
  <c r="AS1128" i="1"/>
  <c r="Y1128" i="1"/>
  <c r="AV1125" i="1"/>
  <c r="AU1125" i="1"/>
  <c r="V1125" i="1"/>
  <c r="AT1125" i="1"/>
  <c r="Y1125" i="1"/>
  <c r="X1125" i="1"/>
  <c r="AX1125" i="1"/>
  <c r="AS1125" i="1"/>
  <c r="AQ1125" i="1"/>
  <c r="AV1121" i="1"/>
  <c r="AR1121" i="1"/>
  <c r="V1121" i="1"/>
  <c r="AU1121" i="1"/>
  <c r="X1121" i="1"/>
  <c r="AT1121" i="1"/>
  <c r="AQ1121" i="1"/>
  <c r="AV1117" i="1"/>
  <c r="AR1117" i="1"/>
  <c r="V1117" i="1"/>
  <c r="AU1117" i="1"/>
  <c r="Y1117" i="1"/>
  <c r="X1117" i="1"/>
  <c r="AX1117" i="1"/>
  <c r="AT1117" i="1"/>
  <c r="AQ1117" i="1"/>
  <c r="AV1113" i="1"/>
  <c r="AS1113" i="1"/>
  <c r="V1113" i="1"/>
  <c r="AT1113" i="1"/>
  <c r="X1113" i="1"/>
  <c r="AU1113" i="1"/>
  <c r="AQ1113" i="1"/>
  <c r="AV627" i="1"/>
  <c r="AS627" i="1"/>
  <c r="V627" i="1"/>
  <c r="AT627" i="1"/>
  <c r="Y627" i="1"/>
  <c r="X627" i="1"/>
  <c r="AX627" i="1"/>
  <c r="AR627" i="1"/>
  <c r="AQ627" i="1"/>
  <c r="AX1107" i="1"/>
  <c r="AR1107" i="1"/>
  <c r="AQ1107" i="1"/>
  <c r="AW1107" i="1"/>
  <c r="AS1107" i="1"/>
  <c r="X1107" i="1"/>
  <c r="AU1107" i="1"/>
  <c r="AT1107" i="1"/>
  <c r="W1107" i="1"/>
  <c r="AV1107" i="1"/>
  <c r="Y1107" i="1"/>
  <c r="V1107" i="1"/>
  <c r="AV1105" i="1"/>
  <c r="AR1105" i="1"/>
  <c r="V1105" i="1"/>
  <c r="AU1105" i="1"/>
  <c r="Y1105" i="1"/>
  <c r="X1105" i="1"/>
  <c r="AX1105" i="1"/>
  <c r="AT1105" i="1"/>
  <c r="AQ1105" i="1"/>
  <c r="AW1102" i="1"/>
  <c r="AT1102" i="1"/>
  <c r="X1102" i="1"/>
  <c r="AU1102" i="1"/>
  <c r="AR1102" i="1"/>
  <c r="W1102" i="1"/>
  <c r="AV1102" i="1"/>
  <c r="AQ1102" i="1"/>
  <c r="V1102" i="1"/>
  <c r="AS1102" i="1"/>
  <c r="Y1102" i="1"/>
  <c r="AX1099" i="1"/>
  <c r="AR1099" i="1"/>
  <c r="AQ1099" i="1"/>
  <c r="AW1099" i="1"/>
  <c r="AS1099" i="1"/>
  <c r="X1099" i="1"/>
  <c r="AV1099" i="1"/>
  <c r="AT1099" i="1"/>
  <c r="W1099" i="1"/>
  <c r="AU1099" i="1"/>
  <c r="Y1099" i="1"/>
  <c r="V1099" i="1"/>
  <c r="AX622" i="1"/>
  <c r="AT622" i="1"/>
  <c r="Y622" i="1"/>
  <c r="AV1092" i="1"/>
  <c r="AR1092" i="1"/>
  <c r="X1092" i="1"/>
  <c r="AX1092" i="1"/>
  <c r="AU1092" i="1"/>
  <c r="Y1092" i="1"/>
  <c r="AW1090" i="1"/>
  <c r="AT1090" i="1"/>
  <c r="X1090" i="1"/>
  <c r="AU1090" i="1"/>
  <c r="AQ1090" i="1"/>
  <c r="W1090" i="1"/>
  <c r="AV1090" i="1"/>
  <c r="AR1090" i="1"/>
  <c r="V1090" i="1"/>
  <c r="AX1090" i="1"/>
  <c r="AS1090" i="1"/>
  <c r="Y1090" i="1"/>
  <c r="AX618" i="1"/>
  <c r="AS618" i="1"/>
  <c r="Y618" i="1"/>
  <c r="AV1085" i="1"/>
  <c r="Y1085" i="1"/>
  <c r="V1085" i="1"/>
  <c r="AU1085" i="1"/>
  <c r="AT1085" i="1"/>
  <c r="X1085" i="1"/>
  <c r="AX1085" i="1"/>
  <c r="AS1085" i="1"/>
  <c r="AQ1085" i="1"/>
  <c r="AX614" i="1"/>
  <c r="AS614" i="1"/>
  <c r="Y614" i="1"/>
  <c r="AV1080" i="1"/>
  <c r="AQ1080" i="1"/>
  <c r="X1080" i="1"/>
  <c r="AX1080" i="1"/>
  <c r="AU1080" i="1"/>
  <c r="Y1080" i="1"/>
  <c r="AX1075" i="1"/>
  <c r="AT1075" i="1"/>
  <c r="AQ1075" i="1"/>
  <c r="AW1075" i="1"/>
  <c r="AR1075" i="1"/>
  <c r="X1075" i="1"/>
  <c r="AU1075" i="1"/>
  <c r="AS1075" i="1"/>
  <c r="W1075" i="1"/>
  <c r="AV1075" i="1"/>
  <c r="Y1075" i="1"/>
  <c r="V1075" i="1"/>
  <c r="AV612" i="1"/>
  <c r="AU612" i="1"/>
  <c r="W612" i="1"/>
  <c r="AT612" i="1"/>
  <c r="AQ612" i="1"/>
  <c r="V612" i="1"/>
  <c r="AW612" i="1"/>
  <c r="X612" i="1"/>
  <c r="AS612" i="1"/>
  <c r="AR612" i="1"/>
  <c r="AV1068" i="1"/>
  <c r="AR1068" i="1"/>
  <c r="X1068" i="1"/>
  <c r="AX1068" i="1"/>
  <c r="AT1068" i="1"/>
  <c r="Y1068" i="1"/>
  <c r="AX810" i="1"/>
  <c r="AS810" i="1"/>
  <c r="Y810" i="1"/>
  <c r="AV1061" i="1"/>
  <c r="AU1061" i="1"/>
  <c r="V1061" i="1"/>
  <c r="AT1061" i="1"/>
  <c r="Y1061" i="1"/>
  <c r="X1061" i="1"/>
  <c r="AX1061" i="1"/>
  <c r="AS1061" i="1"/>
  <c r="AQ1061" i="1"/>
  <c r="AV611" i="1"/>
  <c r="AS611" i="1"/>
  <c r="V611" i="1"/>
  <c r="AT611" i="1"/>
  <c r="X611" i="1"/>
  <c r="AR611" i="1"/>
  <c r="AQ611" i="1"/>
  <c r="AV1053" i="1"/>
  <c r="AR1053" i="1"/>
  <c r="V1053" i="1"/>
  <c r="AU1053" i="1"/>
  <c r="Y1053" i="1"/>
  <c r="X1053" i="1"/>
  <c r="AX1053" i="1"/>
  <c r="AS1053" i="1"/>
  <c r="AQ1053" i="1"/>
  <c r="AV1049" i="1"/>
  <c r="AS1049" i="1"/>
  <c r="V1049" i="1"/>
  <c r="AT1049" i="1"/>
  <c r="Y1049" i="1"/>
  <c r="X1049" i="1"/>
  <c r="AX1049" i="1"/>
  <c r="AU1049" i="1"/>
  <c r="AQ1049" i="1"/>
  <c r="AV1045" i="1"/>
  <c r="AR1045" i="1"/>
  <c r="V1045" i="1"/>
  <c r="AU1045" i="1"/>
  <c r="Y1045" i="1"/>
  <c r="X1045" i="1"/>
  <c r="AX1045" i="1"/>
  <c r="AT1045" i="1"/>
  <c r="AQ1045" i="1"/>
  <c r="AW1042" i="1"/>
  <c r="AQ1042" i="1"/>
  <c r="X1042" i="1"/>
  <c r="AU1042" i="1"/>
  <c r="AR1042" i="1"/>
  <c r="W1042" i="1"/>
  <c r="AV1042" i="1"/>
  <c r="AT1042" i="1"/>
  <c r="V1042" i="1"/>
  <c r="AX1042" i="1"/>
  <c r="AS1042" i="1"/>
  <c r="AV1037" i="1"/>
  <c r="V1037" i="1"/>
  <c r="AU1037" i="1"/>
  <c r="AR1037" i="1"/>
  <c r="X1037" i="1"/>
  <c r="AT1037" i="1"/>
  <c r="AQ1037" i="1"/>
  <c r="AW1034" i="1"/>
  <c r="AT1034" i="1"/>
  <c r="X1034" i="1"/>
  <c r="AU1034" i="1"/>
  <c r="AR1034" i="1"/>
  <c r="W1034" i="1"/>
  <c r="AV1034" i="1"/>
  <c r="AQ1034" i="1"/>
  <c r="V1034" i="1"/>
  <c r="AX1034" i="1"/>
  <c r="AS1034" i="1"/>
  <c r="Y1034" i="1"/>
  <c r="AU607" i="1"/>
  <c r="AS607" i="1"/>
  <c r="V607" i="1"/>
  <c r="AV607" i="1"/>
  <c r="Y607" i="1"/>
  <c r="X607" i="1"/>
  <c r="AX607" i="1"/>
  <c r="AR607" i="1"/>
  <c r="AQ607" i="1"/>
  <c r="AW1026" i="1"/>
  <c r="AT1026" i="1"/>
  <c r="X1026" i="1"/>
  <c r="AU1026" i="1"/>
  <c r="AQ1026" i="1"/>
  <c r="W1026" i="1"/>
  <c r="AV1026" i="1"/>
  <c r="AR1026" i="1"/>
  <c r="V1026" i="1"/>
  <c r="AS1026" i="1"/>
  <c r="Y1026" i="1"/>
  <c r="AX1023" i="1"/>
  <c r="AT1023" i="1"/>
  <c r="AU1023" i="1"/>
  <c r="AW1023" i="1"/>
  <c r="AS1023" i="1"/>
  <c r="X1023" i="1"/>
  <c r="AV1023" i="1"/>
  <c r="Y1023" i="1"/>
  <c r="W1023" i="1"/>
  <c r="AR1023" i="1"/>
  <c r="AQ1023" i="1"/>
  <c r="V1023" i="1"/>
  <c r="AX1019" i="1"/>
  <c r="AS1019" i="1"/>
  <c r="AQ1019" i="1"/>
  <c r="AW1019" i="1"/>
  <c r="AU1019" i="1"/>
  <c r="X1019" i="1"/>
  <c r="AV1019" i="1"/>
  <c r="AT1019" i="1"/>
  <c r="W1019" i="1"/>
  <c r="AR1019" i="1"/>
  <c r="Y1019" i="1"/>
  <c r="V1019" i="1"/>
  <c r="AW1014" i="1"/>
  <c r="AT1014" i="1"/>
  <c r="V1014" i="1"/>
  <c r="AU1014" i="1"/>
  <c r="AQ1014" i="1"/>
  <c r="X1014" i="1"/>
  <c r="AV1014" i="1"/>
  <c r="AR1014" i="1"/>
  <c r="W1014" i="1"/>
  <c r="AX1014" i="1"/>
  <c r="AS1014" i="1"/>
  <c r="AT1011" i="1"/>
  <c r="AQ1011" i="1"/>
  <c r="AW1011" i="1"/>
  <c r="AR1011" i="1"/>
  <c r="W1011" i="1"/>
  <c r="AU1011" i="1"/>
  <c r="AS1011" i="1"/>
  <c r="V1011" i="1"/>
  <c r="AV1011" i="1"/>
  <c r="X1011" i="1"/>
  <c r="AV604" i="1"/>
  <c r="AR604" i="1"/>
  <c r="W604" i="1"/>
  <c r="AT604" i="1"/>
  <c r="AQ604" i="1"/>
  <c r="V604" i="1"/>
  <c r="AW604" i="1"/>
  <c r="X604" i="1"/>
  <c r="AU604" i="1"/>
  <c r="AS604" i="1"/>
  <c r="AV1004" i="1"/>
  <c r="AQ1004" i="1"/>
  <c r="W1004" i="1"/>
  <c r="Y1004" i="1" s="1"/>
  <c r="AT1004" i="1"/>
  <c r="AV1001" i="1"/>
  <c r="W1001" i="1"/>
  <c r="AT1001" i="1"/>
  <c r="AS1001" i="1"/>
  <c r="V1001" i="1"/>
  <c r="AR1001" i="1"/>
  <c r="AQ1001" i="1"/>
  <c r="AV997" i="1"/>
  <c r="AU997" i="1"/>
  <c r="W997" i="1"/>
  <c r="AT997" i="1"/>
  <c r="AQ997" i="1"/>
  <c r="V997" i="1"/>
  <c r="AS997" i="1"/>
  <c r="AS602" i="1"/>
  <c r="AV992" i="1"/>
  <c r="AS992" i="1"/>
  <c r="W992" i="1"/>
  <c r="AX992" i="1"/>
  <c r="AU992" i="1"/>
  <c r="Y992" i="1"/>
  <c r="AV988" i="1"/>
  <c r="AR988" i="1"/>
  <c r="W988" i="1"/>
  <c r="AX988" i="1"/>
  <c r="AT988" i="1"/>
  <c r="Y988" i="1"/>
  <c r="AV984" i="1"/>
  <c r="AQ984" i="1"/>
  <c r="W984" i="1"/>
  <c r="AU984" i="1"/>
  <c r="AV981" i="1"/>
  <c r="AR981" i="1"/>
  <c r="W981" i="1"/>
  <c r="AU981" i="1"/>
  <c r="AQ981" i="1"/>
  <c r="V981" i="1"/>
  <c r="AX981" i="1"/>
  <c r="AT981" i="1"/>
  <c r="Y981" i="1"/>
  <c r="AW978" i="1"/>
  <c r="AQ978" i="1"/>
  <c r="V978" i="1"/>
  <c r="AU978" i="1"/>
  <c r="AT978" i="1"/>
  <c r="X978" i="1"/>
  <c r="AV978" i="1"/>
  <c r="AR978" i="1"/>
  <c r="W978" i="1"/>
  <c r="AX978" i="1"/>
  <c r="AS978" i="1"/>
  <c r="Y978" i="1"/>
  <c r="AU975" i="1"/>
  <c r="AQ975" i="1"/>
  <c r="AW975" i="1"/>
  <c r="AT975" i="1"/>
  <c r="W975" i="1"/>
  <c r="AV975" i="1"/>
  <c r="AS975" i="1"/>
  <c r="V975" i="1"/>
  <c r="AR975" i="1"/>
  <c r="X975" i="1"/>
  <c r="AR971" i="1"/>
  <c r="AW971" i="1"/>
  <c r="AS971" i="1"/>
  <c r="W971" i="1"/>
  <c r="AV971" i="1"/>
  <c r="AT971" i="1"/>
  <c r="V971" i="1"/>
  <c r="AU971" i="1"/>
  <c r="AQ971" i="1"/>
  <c r="X971" i="1"/>
  <c r="AX967" i="1"/>
  <c r="AV967" i="1"/>
  <c r="AQ967" i="1"/>
  <c r="AW967" i="1"/>
  <c r="AS967" i="1"/>
  <c r="W967" i="1"/>
  <c r="AU967" i="1"/>
  <c r="AT967" i="1"/>
  <c r="V967" i="1"/>
  <c r="AR967" i="1"/>
  <c r="Y967" i="1"/>
  <c r="X967" i="1"/>
  <c r="AX963" i="1"/>
  <c r="AT963" i="1"/>
  <c r="AQ963" i="1"/>
  <c r="AW963" i="1"/>
  <c r="AR963" i="1"/>
  <c r="W963" i="1"/>
  <c r="AU963" i="1"/>
  <c r="AS963" i="1"/>
  <c r="V963" i="1"/>
  <c r="AV963" i="1"/>
  <c r="Y963" i="1"/>
  <c r="X963" i="1"/>
  <c r="AV961" i="1"/>
  <c r="AS961" i="1"/>
  <c r="W961" i="1"/>
  <c r="AU961" i="1"/>
  <c r="AR961" i="1"/>
  <c r="V961" i="1"/>
  <c r="AX961" i="1"/>
  <c r="AT961" i="1"/>
  <c r="Y961" i="1"/>
  <c r="AV592" i="1"/>
  <c r="AS592" i="1"/>
  <c r="W592" i="1"/>
  <c r="AT592" i="1"/>
  <c r="AQ592" i="1"/>
  <c r="V592" i="1"/>
  <c r="AR592" i="1"/>
  <c r="AW592" i="1"/>
  <c r="X592" i="1"/>
  <c r="AV953" i="1"/>
  <c r="AS953" i="1"/>
  <c r="W953" i="1"/>
  <c r="AT953" i="1"/>
  <c r="V953" i="1"/>
  <c r="AU953" i="1"/>
  <c r="AQ953" i="1"/>
  <c r="AW950" i="1"/>
  <c r="AT950" i="1"/>
  <c r="V950" i="1"/>
  <c r="AU950" i="1"/>
  <c r="AQ950" i="1"/>
  <c r="X950" i="1"/>
  <c r="AV950" i="1"/>
  <c r="AR950" i="1"/>
  <c r="W950" i="1"/>
  <c r="AX950" i="1"/>
  <c r="AS950" i="1"/>
  <c r="AS948" i="1"/>
  <c r="AV945" i="1"/>
  <c r="AR945" i="1"/>
  <c r="W945" i="1"/>
  <c r="AU945" i="1"/>
  <c r="AQ945" i="1"/>
  <c r="V945" i="1"/>
  <c r="AT945" i="1"/>
  <c r="AV941" i="1"/>
  <c r="AQ941" i="1"/>
  <c r="W941" i="1"/>
  <c r="AU941" i="1"/>
  <c r="Y941" i="1"/>
  <c r="V941" i="1"/>
  <c r="AX941" i="1"/>
  <c r="AT941" i="1"/>
  <c r="AR941" i="1"/>
  <c r="AW790" i="1"/>
  <c r="AT790" i="1"/>
  <c r="V790" i="1"/>
  <c r="AV790" i="1"/>
  <c r="AQ790" i="1"/>
  <c r="X790" i="1"/>
  <c r="AU790" i="1"/>
  <c r="AR790" i="1"/>
  <c r="W790" i="1"/>
  <c r="AX790" i="1"/>
  <c r="AS790" i="1"/>
  <c r="Y790" i="1"/>
  <c r="AU936" i="1"/>
  <c r="AX931" i="1"/>
  <c r="AT931" i="1"/>
  <c r="AQ931" i="1"/>
  <c r="AW931" i="1"/>
  <c r="AR931" i="1"/>
  <c r="W931" i="1"/>
  <c r="AU931" i="1"/>
  <c r="AS931" i="1"/>
  <c r="V931" i="1"/>
  <c r="AV931" i="1"/>
  <c r="Y931" i="1"/>
  <c r="X931" i="1"/>
  <c r="AX927" i="1"/>
  <c r="AT927" i="1"/>
  <c r="AQ927" i="1"/>
  <c r="AW927" i="1"/>
  <c r="AS927" i="1"/>
  <c r="W927" i="1"/>
  <c r="AV927" i="1"/>
  <c r="AU927" i="1"/>
  <c r="V927" i="1"/>
  <c r="AR927" i="1"/>
  <c r="Y927" i="1"/>
  <c r="X927" i="1"/>
  <c r="AV581" i="1"/>
  <c r="AR581" i="1"/>
  <c r="W581" i="1"/>
  <c r="AU581" i="1"/>
  <c r="AQ581" i="1"/>
  <c r="V581" i="1"/>
  <c r="AW581" i="1"/>
  <c r="X581" i="1"/>
  <c r="AT581" i="1"/>
  <c r="AS581" i="1"/>
  <c r="AW922" i="1"/>
  <c r="AT922" i="1"/>
  <c r="V922" i="1"/>
  <c r="AU922" i="1"/>
  <c r="AR922" i="1"/>
  <c r="X922" i="1"/>
  <c r="AV922" i="1"/>
  <c r="AQ922" i="1"/>
  <c r="W922" i="1"/>
  <c r="Y922" i="1"/>
  <c r="AX922" i="1"/>
  <c r="AS578" i="1"/>
  <c r="AW578" i="1"/>
  <c r="AT578" i="1"/>
  <c r="V578" i="1"/>
  <c r="AV578" i="1"/>
  <c r="AQ578" i="1"/>
  <c r="X578" i="1"/>
  <c r="AR578" i="1"/>
  <c r="W578" i="1"/>
  <c r="AU578" i="1"/>
  <c r="AX916" i="1"/>
  <c r="AS916" i="1"/>
  <c r="Y916" i="1"/>
  <c r="AW916" i="1"/>
  <c r="AR916" i="1"/>
  <c r="X916" i="1"/>
  <c r="AV916" i="1"/>
  <c r="AU916" i="1"/>
  <c r="W916" i="1"/>
  <c r="AT916" i="1"/>
  <c r="AQ916" i="1"/>
  <c r="V916" i="1"/>
  <c r="AU914" i="1"/>
  <c r="AR914" i="1"/>
  <c r="X914" i="1"/>
  <c r="AV914" i="1"/>
  <c r="AT914" i="1"/>
  <c r="W914" i="1"/>
  <c r="AS914" i="1"/>
  <c r="AW912" i="1"/>
  <c r="AU912" i="1"/>
  <c r="X912" i="1"/>
  <c r="AV912" i="1"/>
  <c r="AS912" i="1"/>
  <c r="W912" i="1"/>
  <c r="AT912" i="1"/>
  <c r="AQ912" i="1"/>
  <c r="V912" i="1"/>
  <c r="AR912" i="1"/>
  <c r="Y912" i="1"/>
  <c r="AX520" i="1"/>
  <c r="AU520" i="1"/>
  <c r="Y520" i="1"/>
  <c r="AV908" i="1"/>
  <c r="AQ908" i="1"/>
  <c r="W908" i="1"/>
  <c r="AU908" i="1"/>
  <c r="AR908" i="1"/>
  <c r="V908" i="1"/>
  <c r="AW908" i="1"/>
  <c r="AT908" i="1"/>
  <c r="AX518" i="1"/>
  <c r="AS518" i="1"/>
  <c r="Y518" i="1"/>
  <c r="AW518" i="1"/>
  <c r="AQ518" i="1"/>
  <c r="V518" i="1"/>
  <c r="AU518" i="1"/>
  <c r="AT518" i="1"/>
  <c r="X518" i="1"/>
  <c r="AV518" i="1"/>
  <c r="AR518" i="1"/>
  <c r="W518" i="1"/>
  <c r="AU901" i="1"/>
  <c r="AX898" i="1"/>
  <c r="AS898" i="1"/>
  <c r="Y898" i="1"/>
  <c r="AX894" i="1"/>
  <c r="AT894" i="1"/>
  <c r="Y894" i="1"/>
  <c r="AV891" i="1"/>
  <c r="AT891" i="1"/>
  <c r="V891" i="1"/>
  <c r="AR891" i="1"/>
  <c r="AQ891" i="1"/>
  <c r="X891" i="1"/>
  <c r="AX891" i="1"/>
  <c r="AS891" i="1"/>
  <c r="Y891" i="1"/>
  <c r="AV888" i="1"/>
  <c r="AQ888" i="1"/>
  <c r="W888" i="1"/>
  <c r="AT888" i="1"/>
  <c r="AR888" i="1"/>
  <c r="V888" i="1"/>
  <c r="AW888" i="1"/>
  <c r="AU888" i="1"/>
  <c r="Y888" i="1"/>
  <c r="AX882" i="1"/>
  <c r="AS882" i="1"/>
  <c r="Y882" i="1"/>
  <c r="AW882" i="1"/>
  <c r="AQ882" i="1"/>
  <c r="V882" i="1"/>
  <c r="AU882" i="1"/>
  <c r="AT882" i="1"/>
  <c r="X882" i="1"/>
  <c r="AV882" i="1"/>
  <c r="AR882" i="1"/>
  <c r="W882" i="1"/>
  <c r="AX879" i="1"/>
  <c r="AU879" i="1"/>
  <c r="AQ879" i="1"/>
  <c r="AU566" i="1"/>
  <c r="AQ566" i="1"/>
  <c r="X566" i="1"/>
  <c r="AV566" i="1"/>
  <c r="AR566" i="1"/>
  <c r="W566" i="1"/>
  <c r="AX566" i="1"/>
  <c r="AS566" i="1"/>
  <c r="Y566" i="1"/>
  <c r="AW870" i="1"/>
  <c r="AQ870" i="1"/>
  <c r="V870" i="1"/>
  <c r="AU870" i="1"/>
  <c r="AT870" i="1"/>
  <c r="X870" i="1"/>
  <c r="AV870" i="1"/>
  <c r="AR870" i="1"/>
  <c r="W870" i="1"/>
  <c r="AX870" i="1"/>
  <c r="AS870" i="1"/>
  <c r="Y870" i="1"/>
  <c r="AX514" i="1"/>
  <c r="AS514" i="1"/>
  <c r="Y514" i="1"/>
  <c r="AW514" i="1"/>
  <c r="AT514" i="1"/>
  <c r="V514" i="1"/>
  <c r="AV514" i="1"/>
  <c r="AQ514" i="1"/>
  <c r="X514" i="1"/>
  <c r="AU514" i="1"/>
  <c r="AR514" i="1"/>
  <c r="W514" i="1"/>
  <c r="AX513" i="1"/>
  <c r="AT513" i="1"/>
  <c r="Y513" i="1"/>
  <c r="AW513" i="1"/>
  <c r="AR513" i="1"/>
  <c r="X513" i="1"/>
  <c r="AV513" i="1"/>
  <c r="AQ513" i="1"/>
  <c r="W513" i="1"/>
  <c r="AS513" i="1"/>
  <c r="V513" i="1"/>
  <c r="AU513" i="1"/>
  <c r="AU863" i="1"/>
  <c r="AS863" i="1"/>
  <c r="V863" i="1"/>
  <c r="AV863" i="1"/>
  <c r="X863" i="1"/>
  <c r="AR863" i="1"/>
  <c r="AQ863" i="1"/>
  <c r="AW860" i="1"/>
  <c r="AS860" i="1"/>
  <c r="X860" i="1"/>
  <c r="AV860" i="1"/>
  <c r="AR860" i="1"/>
  <c r="W860" i="1"/>
  <c r="AT860" i="1"/>
  <c r="AQ860" i="1"/>
  <c r="V860" i="1"/>
  <c r="AX860" i="1"/>
  <c r="AU860" i="1"/>
  <c r="AW4" i="1"/>
  <c r="AV4" i="1"/>
  <c r="AU4" i="1"/>
  <c r="AT4" i="1"/>
  <c r="AS4" i="1"/>
  <c r="AR4" i="1"/>
  <c r="AQ4" i="1"/>
  <c r="X4" i="1"/>
  <c r="W4" i="1"/>
  <c r="V4" i="1"/>
  <c r="AV69" i="1"/>
  <c r="AR69" i="1"/>
  <c r="W69" i="1"/>
  <c r="AU69" i="1"/>
  <c r="AQ69" i="1"/>
  <c r="V69" i="1"/>
  <c r="AX69" i="1"/>
  <c r="AT69" i="1"/>
  <c r="Y69" i="1"/>
  <c r="AX73" i="1"/>
  <c r="AT73" i="1"/>
  <c r="AQ73" i="1"/>
  <c r="AW73" i="1"/>
  <c r="AR73" i="1"/>
  <c r="X73" i="1"/>
  <c r="AV73" i="1"/>
  <c r="Y73" i="1"/>
  <c r="W73" i="1"/>
  <c r="AU73" i="1"/>
  <c r="AS73" i="1"/>
  <c r="V73" i="1"/>
  <c r="AU543" i="1"/>
  <c r="AS543" i="1"/>
  <c r="V543" i="1"/>
  <c r="AV543" i="1"/>
  <c r="Y543" i="1"/>
  <c r="X543" i="1"/>
  <c r="AX543" i="1"/>
  <c r="AR543" i="1"/>
  <c r="AQ543" i="1"/>
  <c r="AX850" i="1"/>
  <c r="AS850" i="1"/>
  <c r="Y850" i="1"/>
  <c r="AW81" i="1"/>
  <c r="AR81" i="1"/>
  <c r="X81" i="1"/>
  <c r="AV81" i="1"/>
  <c r="AS81" i="1"/>
  <c r="W81" i="1"/>
  <c r="AU81" i="1"/>
  <c r="AQ81" i="1"/>
  <c r="V81" i="1"/>
  <c r="AW80" i="1"/>
  <c r="AS80" i="1"/>
  <c r="X80" i="1"/>
  <c r="AV80" i="1"/>
  <c r="AU80" i="1"/>
  <c r="W80" i="1"/>
  <c r="AT80" i="1"/>
  <c r="AQ80" i="1"/>
  <c r="V80" i="1"/>
  <c r="AR80" i="1"/>
  <c r="AW78" i="1"/>
  <c r="AS78" i="1"/>
  <c r="V78" i="1"/>
  <c r="AV78" i="1"/>
  <c r="AR78" i="1"/>
  <c r="X78" i="1"/>
  <c r="AU78" i="1"/>
  <c r="AQ78" i="1"/>
  <c r="W78" i="1"/>
  <c r="AT78" i="1"/>
  <c r="AW77" i="1"/>
  <c r="AS77" i="1"/>
  <c r="X77" i="1"/>
  <c r="AV77" i="1"/>
  <c r="AR77" i="1"/>
  <c r="W77" i="1"/>
  <c r="AU77" i="1"/>
  <c r="AQ77" i="1"/>
  <c r="V77" i="1"/>
  <c r="AT77" i="1"/>
  <c r="AX839" i="1"/>
  <c r="AV839" i="1"/>
  <c r="AQ839" i="1"/>
  <c r="AW839" i="1"/>
  <c r="AS839" i="1"/>
  <c r="W839" i="1"/>
  <c r="AU839" i="1"/>
  <c r="AT839" i="1"/>
  <c r="V839" i="1"/>
  <c r="Y839" i="1"/>
  <c r="X839" i="1"/>
  <c r="AR839" i="1"/>
  <c r="AX835" i="1"/>
  <c r="AR835" i="1"/>
  <c r="AQ835" i="1"/>
  <c r="AW835" i="1"/>
  <c r="AU835" i="1"/>
  <c r="W835" i="1"/>
  <c r="AV835" i="1"/>
  <c r="AS835" i="1"/>
  <c r="V835" i="1"/>
  <c r="X835" i="1"/>
  <c r="AT835" i="1"/>
  <c r="Y835" i="1"/>
  <c r="AX831" i="1"/>
  <c r="AR831" i="1"/>
  <c r="AQ831" i="1"/>
  <c r="AW831" i="1"/>
  <c r="AT831" i="1"/>
  <c r="W831" i="1"/>
  <c r="AV831" i="1"/>
  <c r="AS831" i="1"/>
  <c r="V831" i="1"/>
  <c r="AU831" i="1"/>
  <c r="Y831" i="1"/>
  <c r="X831" i="1"/>
  <c r="AS827" i="1"/>
  <c r="AW827" i="1"/>
  <c r="AU827" i="1"/>
  <c r="W827" i="1"/>
  <c r="AV827" i="1"/>
  <c r="AT827" i="1"/>
  <c r="V827" i="1"/>
  <c r="AR827" i="1"/>
  <c r="AQ827" i="1"/>
  <c r="X827" i="1"/>
  <c r="AW824" i="1"/>
  <c r="AU824" i="1"/>
  <c r="Y824" i="1"/>
  <c r="AR551" i="1"/>
  <c r="AQ551" i="1"/>
  <c r="AW551" i="1"/>
  <c r="AS551" i="1"/>
  <c r="W551" i="1"/>
  <c r="AU551" i="1"/>
  <c r="V551" i="1"/>
  <c r="AT551" i="1"/>
  <c r="X551" i="1"/>
  <c r="AV551" i="1"/>
  <c r="X3" i="1"/>
  <c r="AU3" i="1"/>
  <c r="V3" i="1"/>
  <c r="AX3" i="1"/>
  <c r="AT3" i="1"/>
  <c r="Y3" i="1"/>
  <c r="AW3" i="1"/>
  <c r="AR3" i="1"/>
  <c r="AQ3" i="1"/>
  <c r="AV3" i="1"/>
  <c r="AS3" i="1"/>
  <c r="W3" i="1"/>
  <c r="AX541" i="1"/>
  <c r="AS541" i="1"/>
  <c r="AR541" i="1"/>
  <c r="AV547" i="1"/>
  <c r="AS547" i="1"/>
  <c r="V547" i="1"/>
  <c r="AU547" i="1"/>
  <c r="Y547" i="1"/>
  <c r="X547" i="1"/>
  <c r="AX547" i="1"/>
  <c r="AT547" i="1"/>
  <c r="AQ547" i="1"/>
  <c r="AW774" i="1"/>
  <c r="AQ774" i="1"/>
  <c r="V774" i="1"/>
  <c r="AV774" i="1"/>
  <c r="AT774" i="1"/>
  <c r="X774" i="1"/>
  <c r="AU774" i="1"/>
  <c r="AR774" i="1"/>
  <c r="W774" i="1"/>
  <c r="AX774" i="1"/>
  <c r="AS774" i="1"/>
  <c r="Y774" i="1"/>
  <c r="AX788" i="1"/>
  <c r="AU788" i="1"/>
  <c r="Y788" i="1"/>
  <c r="AW788" i="1"/>
  <c r="AS788" i="1"/>
  <c r="X788" i="1"/>
  <c r="AV788" i="1"/>
  <c r="AR788" i="1"/>
  <c r="W788" i="1"/>
  <c r="AT788" i="1"/>
  <c r="AQ788" i="1"/>
  <c r="V788" i="1"/>
  <c r="AX785" i="1"/>
  <c r="AT785" i="1"/>
  <c r="Y785" i="1"/>
  <c r="AV71" i="1"/>
  <c r="AT71" i="1"/>
  <c r="V71" i="1"/>
  <c r="AU71" i="1"/>
  <c r="Y71" i="1"/>
  <c r="X71" i="1"/>
  <c r="AX71" i="1"/>
  <c r="AR71" i="1"/>
  <c r="AQ71" i="1"/>
  <c r="AW803" i="1"/>
  <c r="AU803" i="1"/>
  <c r="W803" i="1"/>
  <c r="AV803" i="1"/>
  <c r="AS803" i="1"/>
  <c r="V803" i="1"/>
  <c r="AT803" i="1"/>
  <c r="Y803" i="1"/>
  <c r="X803" i="1"/>
  <c r="AX803" i="1"/>
  <c r="AR803" i="1"/>
  <c r="AX814" i="1"/>
  <c r="AT814" i="1"/>
  <c r="Y814" i="1"/>
  <c r="AW814" i="1"/>
  <c r="AS814" i="1"/>
  <c r="V814" i="1"/>
  <c r="AU814" i="1"/>
  <c r="AR814" i="1"/>
  <c r="X814" i="1"/>
  <c r="W814" i="1"/>
  <c r="AV814" i="1"/>
  <c r="AQ814" i="1"/>
  <c r="AX821" i="1"/>
  <c r="AT821" i="1"/>
  <c r="Y821" i="1"/>
  <c r="AX767" i="1"/>
  <c r="AR767" i="1"/>
  <c r="AQ767" i="1"/>
  <c r="AX802" i="1"/>
  <c r="AS802" i="1"/>
  <c r="Y802" i="1"/>
  <c r="AX816" i="1"/>
  <c r="AU816" i="1"/>
  <c r="Y816" i="1"/>
  <c r="AW816" i="1"/>
  <c r="AR816" i="1"/>
  <c r="X816" i="1"/>
  <c r="AV816" i="1"/>
  <c r="AS816" i="1"/>
  <c r="W816" i="1"/>
  <c r="AT816" i="1"/>
  <c r="AQ816" i="1"/>
  <c r="V816" i="1"/>
  <c r="AX529" i="1"/>
  <c r="AT529" i="1"/>
  <c r="Y529" i="1"/>
  <c r="AU550" i="1"/>
  <c r="AT550" i="1"/>
  <c r="X550" i="1"/>
  <c r="AV550" i="1"/>
  <c r="AR550" i="1"/>
  <c r="W550" i="1"/>
  <c r="AQ550" i="1"/>
  <c r="AX550" i="1"/>
  <c r="Y550" i="1"/>
  <c r="AW550" i="1"/>
  <c r="V550" i="1"/>
  <c r="AT956" i="1"/>
  <c r="X770" i="1"/>
  <c r="AQ770" i="1"/>
  <c r="V811" i="1"/>
  <c r="AQ811" i="1"/>
  <c r="W781" i="1"/>
  <c r="AQ781" i="1"/>
  <c r="W536" i="1"/>
  <c r="AR536" i="1"/>
  <c r="W5" i="1"/>
  <c r="AR5" i="1"/>
  <c r="X70" i="1"/>
  <c r="AT70" i="1"/>
  <c r="X854" i="1"/>
  <c r="AQ854" i="1"/>
  <c r="W548" i="1"/>
  <c r="AR548" i="1"/>
  <c r="W552" i="1"/>
  <c r="AR552" i="1"/>
  <c r="V555" i="1"/>
  <c r="AT555" i="1"/>
  <c r="V559" i="1"/>
  <c r="AS559" i="1"/>
  <c r="W561" i="1"/>
  <c r="AS561" i="1"/>
  <c r="W565" i="1"/>
  <c r="AR565" i="1"/>
  <c r="V507" i="1"/>
  <c r="AT507" i="1"/>
  <c r="W572" i="1"/>
  <c r="AR572" i="1"/>
  <c r="V575" i="1"/>
  <c r="AS575" i="1"/>
  <c r="V579" i="1"/>
  <c r="AS579" i="1"/>
  <c r="V583" i="1"/>
  <c r="AT583" i="1"/>
  <c r="W8" i="1"/>
  <c r="AQ8" i="1"/>
  <c r="X590" i="1"/>
  <c r="AR590" i="1"/>
  <c r="X594" i="1"/>
  <c r="AT594" i="1"/>
  <c r="X598" i="1"/>
  <c r="AQ598" i="1"/>
  <c r="X602" i="1"/>
  <c r="Y602" i="1" s="1"/>
  <c r="AT602" i="1"/>
  <c r="W606" i="1"/>
  <c r="AR606" i="1"/>
  <c r="AW606" i="1"/>
  <c r="AR610" i="1"/>
  <c r="AU610" i="1"/>
  <c r="V614" i="1"/>
  <c r="AV614" i="1"/>
  <c r="X618" i="1"/>
  <c r="AT618" i="1"/>
  <c r="W622" i="1"/>
  <c r="AR622" i="1"/>
  <c r="AW622" i="1"/>
  <c r="AR626" i="1"/>
  <c r="AV626" i="1"/>
  <c r="V630" i="1"/>
  <c r="AV630" i="1"/>
  <c r="X634" i="1"/>
  <c r="AT634" i="1"/>
  <c r="W638" i="1"/>
  <c r="AR638" i="1"/>
  <c r="AW638" i="1"/>
  <c r="AR642" i="1"/>
  <c r="AU642" i="1"/>
  <c r="V646" i="1"/>
  <c r="AU646" i="1"/>
  <c r="W649" i="1"/>
  <c r="AR649" i="1"/>
  <c r="V652" i="1"/>
  <c r="AR652" i="1"/>
  <c r="AX652" i="1"/>
  <c r="AQ654" i="1"/>
  <c r="AU654" i="1"/>
  <c r="V14" i="1"/>
  <c r="AU14" i="1"/>
  <c r="W657" i="1"/>
  <c r="AR657" i="1"/>
  <c r="V661" i="1"/>
  <c r="AR661" i="1"/>
  <c r="AW661" i="1"/>
  <c r="AQ664" i="1"/>
  <c r="AV664" i="1"/>
  <c r="X672" i="1"/>
  <c r="AT672" i="1"/>
  <c r="W676" i="1"/>
  <c r="AR676" i="1"/>
  <c r="X679" i="1"/>
  <c r="Y679" i="1"/>
  <c r="AW679" i="1"/>
  <c r="Y683" i="1"/>
  <c r="AV683" i="1"/>
  <c r="X689" i="1"/>
  <c r="AV689" i="1"/>
  <c r="W693" i="1"/>
  <c r="AS693" i="1"/>
  <c r="V25" i="1"/>
  <c r="AS25" i="1"/>
  <c r="AW25" i="1"/>
  <c r="AQ698" i="1"/>
  <c r="AV698" i="1"/>
  <c r="W35" i="1"/>
  <c r="AU35" i="1"/>
  <c r="W705" i="1"/>
  <c r="AQ705" i="1"/>
  <c r="V708" i="1"/>
  <c r="AU708" i="1"/>
  <c r="AW708" i="1"/>
  <c r="AQ712" i="1"/>
  <c r="AV712" i="1"/>
  <c r="W39" i="1"/>
  <c r="AU39" i="1"/>
  <c r="W41" i="1"/>
  <c r="AR41" i="1"/>
  <c r="X43" i="1"/>
  <c r="AT43" i="1"/>
  <c r="AW43" i="1"/>
  <c r="AQ46" i="1"/>
  <c r="AV46" i="1"/>
  <c r="W727" i="1"/>
  <c r="AU727" i="1"/>
  <c r="W49" i="1"/>
  <c r="Y49" i="1" s="1"/>
  <c r="AR49" i="1"/>
  <c r="W50" i="1"/>
  <c r="AT50" i="1"/>
  <c r="AW50" i="1"/>
  <c r="AQ734" i="1"/>
  <c r="AU734" i="1"/>
  <c r="W735" i="1"/>
  <c r="AU735" i="1"/>
  <c r="W741" i="1"/>
  <c r="AS741" i="1"/>
  <c r="W58" i="1"/>
  <c r="AR58" i="1"/>
  <c r="AW58" i="1"/>
  <c r="AQ747" i="1"/>
  <c r="AV747" i="1"/>
  <c r="W751" i="1"/>
  <c r="AU751" i="1"/>
  <c r="V755" i="1"/>
  <c r="AU755" i="1"/>
  <c r="V61" i="1"/>
  <c r="Y61" i="1" s="1"/>
  <c r="AQ61" i="1"/>
  <c r="AW61" i="1"/>
  <c r="AR760" i="1"/>
  <c r="AV760" i="1"/>
  <c r="X64" i="1"/>
  <c r="AT64" i="1"/>
  <c r="W765" i="1"/>
  <c r="AT765" i="1"/>
  <c r="X511" i="1"/>
  <c r="AS511" i="1"/>
  <c r="AW511" i="1"/>
  <c r="AQ529" i="1"/>
  <c r="AV529" i="1"/>
  <c r="W799" i="1"/>
  <c r="AU799" i="1"/>
  <c r="X802" i="1"/>
  <c r="AT802" i="1"/>
  <c r="X767" i="1"/>
  <c r="AS767" i="1"/>
  <c r="AW767" i="1"/>
  <c r="AQ821" i="1"/>
  <c r="AV821" i="1"/>
  <c r="X809" i="1"/>
  <c r="AV809" i="1"/>
  <c r="W801" i="1"/>
  <c r="AQ801" i="1"/>
  <c r="V785" i="1"/>
  <c r="AR785" i="1"/>
  <c r="AW785" i="1"/>
  <c r="Y779" i="1"/>
  <c r="AV779" i="1"/>
  <c r="X769" i="1"/>
  <c r="AV769" i="1"/>
  <c r="W541" i="1"/>
  <c r="AT541" i="1"/>
  <c r="W74" i="1"/>
  <c r="AR74" i="1"/>
  <c r="AW74" i="1"/>
  <c r="Y535" i="1"/>
  <c r="AU535" i="1"/>
  <c r="V810" i="1"/>
  <c r="AU810" i="1"/>
  <c r="W797" i="1"/>
  <c r="AT797" i="1"/>
  <c r="V525" i="1"/>
  <c r="AR525" i="1"/>
  <c r="AW525" i="1"/>
  <c r="AR824" i="1"/>
  <c r="AV824" i="1"/>
  <c r="X828" i="1"/>
  <c r="AT828" i="1"/>
  <c r="W832" i="1"/>
  <c r="AR832" i="1"/>
  <c r="V836" i="1"/>
  <c r="AU836" i="1"/>
  <c r="AW836" i="1"/>
  <c r="AQ840" i="1"/>
  <c r="AV840" i="1"/>
  <c r="W843" i="1"/>
  <c r="AR843" i="1"/>
  <c r="X846" i="1"/>
  <c r="AS846" i="1"/>
  <c r="V848" i="1"/>
  <c r="AS848" i="1"/>
  <c r="AW848" i="1"/>
  <c r="AR850" i="1"/>
  <c r="AU850" i="1"/>
  <c r="X853" i="1"/>
  <c r="AV853" i="1"/>
  <c r="X858" i="1"/>
  <c r="AT858" i="1"/>
  <c r="W862" i="1"/>
  <c r="AR862" i="1"/>
  <c r="AW862" i="1"/>
  <c r="AR865" i="1"/>
  <c r="AU865" i="1"/>
  <c r="X868" i="1"/>
  <c r="AT868" i="1"/>
  <c r="W872" i="1"/>
  <c r="AS872" i="1"/>
  <c r="V876" i="1"/>
  <c r="AQ876" i="1"/>
  <c r="AW876" i="1"/>
  <c r="Y879" i="1"/>
  <c r="AV879" i="1"/>
  <c r="W883" i="1"/>
  <c r="AV883" i="1"/>
  <c r="V887" i="1"/>
  <c r="AS887" i="1"/>
  <c r="W890" i="1"/>
  <c r="AR890" i="1"/>
  <c r="AW890" i="1"/>
  <c r="AQ894" i="1"/>
  <c r="AU894" i="1"/>
  <c r="V898" i="1"/>
  <c r="AV898" i="1"/>
  <c r="W901" i="1"/>
  <c r="Y901" i="1" s="1"/>
  <c r="AS901" i="1"/>
  <c r="V904" i="1"/>
  <c r="Y904" i="1" s="1"/>
  <c r="AR904" i="1"/>
  <c r="AW904" i="1"/>
  <c r="AQ907" i="1"/>
  <c r="AV907" i="1"/>
  <c r="X520" i="1"/>
  <c r="AT520" i="1"/>
  <c r="W913" i="1"/>
  <c r="AS913" i="1"/>
  <c r="V917" i="1"/>
  <c r="Y917" i="1" s="1"/>
  <c r="AR917" i="1"/>
  <c r="AW917" i="1"/>
  <c r="AR920" i="1"/>
  <c r="AV920" i="1"/>
  <c r="X924" i="1"/>
  <c r="AU924" i="1"/>
  <c r="W928" i="1"/>
  <c r="AR928" i="1"/>
  <c r="V936" i="1"/>
  <c r="AR936" i="1"/>
  <c r="AW936" i="1"/>
  <c r="AR940" i="1"/>
  <c r="AV940" i="1"/>
  <c r="X944" i="1"/>
  <c r="AT944" i="1"/>
  <c r="W948" i="1"/>
  <c r="AR948" i="1"/>
  <c r="V952" i="1"/>
  <c r="Y952" i="1" s="1"/>
  <c r="AQ952" i="1"/>
  <c r="AW952" i="1"/>
  <c r="AQ956" i="1"/>
  <c r="AV956" i="1"/>
  <c r="X960" i="1"/>
  <c r="AT960" i="1"/>
  <c r="W964" i="1"/>
  <c r="AS964" i="1"/>
  <c r="X968" i="1"/>
  <c r="AW968" i="1"/>
  <c r="AS972" i="1"/>
  <c r="X976" i="1"/>
  <c r="AW976" i="1"/>
  <c r="AR980" i="1"/>
  <c r="X984" i="1"/>
  <c r="AW984" i="1"/>
  <c r="AS988" i="1"/>
  <c r="X992" i="1"/>
  <c r="AW992" i="1"/>
  <c r="AS996" i="1"/>
  <c r="X1000" i="1"/>
  <c r="AW1000" i="1"/>
  <c r="AS1004" i="1"/>
  <c r="X1008" i="1"/>
  <c r="AW1008" i="1"/>
  <c r="AR1012" i="1"/>
  <c r="X1016" i="1"/>
  <c r="AW1016" i="1"/>
  <c r="AS1020" i="1"/>
  <c r="V1024" i="1"/>
  <c r="AW1024" i="1"/>
  <c r="AS1028" i="1"/>
  <c r="V1032" i="1"/>
  <c r="AW1032" i="1"/>
  <c r="AS1036" i="1"/>
  <c r="V1040" i="1"/>
  <c r="AW1040" i="1"/>
  <c r="AR1044" i="1"/>
  <c r="V1048" i="1"/>
  <c r="AW1048" i="1"/>
  <c r="AS1052" i="1"/>
  <c r="V1056" i="1"/>
  <c r="AW1056" i="1"/>
  <c r="AS1060" i="1"/>
  <c r="V1064" i="1"/>
  <c r="AW1064" i="1"/>
  <c r="AS1068" i="1"/>
  <c r="AR1076" i="1"/>
  <c r="V1080" i="1"/>
  <c r="AW1080" i="1"/>
  <c r="AS1084" i="1"/>
  <c r="V1088" i="1"/>
  <c r="AW1088" i="1"/>
  <c r="AS1092" i="1"/>
  <c r="V1096" i="1"/>
  <c r="AW1096" i="1"/>
  <c r="AT1100" i="1"/>
  <c r="V1104" i="1"/>
  <c r="AW1104" i="1"/>
  <c r="AT1108" i="1"/>
  <c r="V1112" i="1"/>
  <c r="AW1112" i="1"/>
  <c r="AT1116" i="1"/>
  <c r="V1120" i="1"/>
  <c r="AW1120" i="1"/>
  <c r="AR1124" i="1"/>
  <c r="V1128" i="1"/>
  <c r="AW1128" i="1"/>
  <c r="AT1132" i="1"/>
  <c r="V1136" i="1"/>
  <c r="AW1136" i="1"/>
  <c r="AU1140" i="1"/>
  <c r="V1144" i="1"/>
  <c r="AW1144" i="1"/>
  <c r="AS1152" i="1"/>
  <c r="V1156" i="1"/>
  <c r="AW1156" i="1"/>
  <c r="AS1160" i="1"/>
  <c r="V1164" i="1"/>
  <c r="AW1164" i="1"/>
  <c r="AS1168" i="1"/>
  <c r="V1172" i="1"/>
  <c r="AW1172" i="1"/>
  <c r="AS1176" i="1"/>
  <c r="V1180" i="1"/>
  <c r="AW1180" i="1"/>
  <c r="AS1184" i="1"/>
  <c r="V1188" i="1"/>
  <c r="Y1188" i="1" s="1"/>
  <c r="AW1188" i="1"/>
  <c r="AS1192" i="1"/>
  <c r="V1196" i="1"/>
  <c r="AW1196" i="1"/>
  <c r="AS1200" i="1"/>
  <c r="V1204" i="1"/>
  <c r="AW1204" i="1"/>
  <c r="AS1208" i="1"/>
  <c r="V1212" i="1"/>
  <c r="AW1212" i="1"/>
  <c r="AR1213" i="1"/>
  <c r="W1217" i="1"/>
  <c r="AW1217" i="1"/>
  <c r="AU1218" i="1"/>
  <c r="X1222" i="1"/>
  <c r="AW1222" i="1"/>
  <c r="AS92" i="1"/>
  <c r="X1227" i="1"/>
  <c r="AW1227" i="1"/>
  <c r="AR1228" i="1"/>
  <c r="X1230" i="1"/>
  <c r="AV1230" i="1"/>
  <c r="AR99" i="1"/>
  <c r="V1236" i="1"/>
  <c r="AW1236" i="1"/>
  <c r="AT1238" i="1"/>
  <c r="X1242" i="1"/>
  <c r="AW1242" i="1"/>
  <c r="AQ102" i="1"/>
  <c r="AX102" i="1" s="1"/>
  <c r="W1249" i="1"/>
  <c r="AW1249" i="1"/>
  <c r="AS1253" i="1"/>
  <c r="X108" i="1"/>
  <c r="AW108" i="1"/>
  <c r="AU1258" i="1"/>
  <c r="W1261" i="1"/>
  <c r="AW1261" i="1"/>
  <c r="AR113" i="1"/>
  <c r="X116" i="1"/>
  <c r="AW116" i="1"/>
  <c r="AR1265" i="1"/>
  <c r="V1268" i="1"/>
  <c r="AW1268" i="1"/>
  <c r="AS120" i="1"/>
  <c r="X1274" i="1"/>
  <c r="AW1274" i="1"/>
  <c r="AR1277" i="1"/>
  <c r="X1279" i="1"/>
  <c r="AW1279" i="1"/>
  <c r="AU1282" i="1"/>
  <c r="V1284" i="1"/>
  <c r="AW1284" i="1"/>
  <c r="AS1288" i="1"/>
  <c r="X1291" i="1"/>
  <c r="AW1291" i="1"/>
  <c r="AT130" i="1"/>
  <c r="W131" i="1"/>
  <c r="AW131" i="1"/>
  <c r="AQ134" i="1"/>
  <c r="X1303" i="1"/>
  <c r="AW1303" i="1"/>
  <c r="AT138" i="1"/>
  <c r="W139" i="1"/>
  <c r="AW139" i="1"/>
  <c r="AS142" i="1"/>
  <c r="X144" i="1"/>
  <c r="AW144" i="1"/>
  <c r="AU1314" i="1"/>
  <c r="X1322" i="1"/>
  <c r="AW1322" i="1"/>
  <c r="AS151" i="1"/>
  <c r="W1325" i="1"/>
  <c r="AW1325" i="1"/>
  <c r="AS1328" i="1"/>
  <c r="X1331" i="1"/>
  <c r="AW1331" i="1"/>
  <c r="AS1333" i="1"/>
  <c r="W1337" i="1"/>
  <c r="AW1337" i="1"/>
  <c r="AR1340" i="1"/>
  <c r="X160" i="1"/>
  <c r="AW160" i="1"/>
  <c r="AT162" i="1"/>
  <c r="V1348" i="1"/>
  <c r="AW1348" i="1"/>
  <c r="AS165" i="1"/>
  <c r="W1353" i="1"/>
  <c r="AW1353" i="1"/>
  <c r="AU1354" i="1"/>
  <c r="X176" i="1"/>
  <c r="AW176" i="1"/>
  <c r="AS180" i="1"/>
  <c r="X1363" i="1"/>
  <c r="AW1363" i="1"/>
  <c r="AS1368" i="1"/>
  <c r="X1370" i="1"/>
  <c r="AW1370" i="1"/>
  <c r="AR1373" i="1"/>
  <c r="X1375" i="1"/>
  <c r="AW1375" i="1"/>
  <c r="AS190" i="1"/>
  <c r="V1380" i="1"/>
  <c r="AW1380" i="1"/>
  <c r="AT1382" i="1"/>
  <c r="V1384" i="1"/>
  <c r="AW1384" i="1"/>
  <c r="AU1386" i="1"/>
  <c r="W1389" i="1"/>
  <c r="AW1389" i="1"/>
  <c r="AT1391" i="1"/>
  <c r="X1395" i="1"/>
  <c r="AW1395" i="1"/>
  <c r="AT1398" i="1"/>
  <c r="W203" i="1"/>
  <c r="AW203" i="1"/>
  <c r="AS205" i="1"/>
  <c r="X208" i="1"/>
  <c r="AW208" i="1"/>
  <c r="AT1406" i="1"/>
  <c r="X1410" i="1"/>
  <c r="AW1410" i="1"/>
  <c r="AS215" i="1"/>
  <c r="V1416" i="1"/>
  <c r="AW1416" i="1"/>
  <c r="AS222" i="1"/>
  <c r="X225" i="1"/>
  <c r="AW225" i="1"/>
  <c r="AU1426" i="1"/>
  <c r="V226" i="1"/>
  <c r="Y226" i="1" s="1"/>
  <c r="AW226" i="1"/>
  <c r="AS1432" i="1"/>
  <c r="V230" i="1"/>
  <c r="AW230" i="1"/>
  <c r="AR1441" i="1"/>
  <c r="V234" i="1"/>
  <c r="Y234" i="1" s="1"/>
  <c r="AW234" i="1"/>
  <c r="AT1443" i="1"/>
  <c r="V238" i="1"/>
  <c r="Y238" i="1" s="1"/>
  <c r="AW238" i="1"/>
  <c r="AT239" i="1"/>
  <c r="V1452" i="1"/>
  <c r="AW1452" i="1"/>
  <c r="AR241" i="1"/>
  <c r="W1457" i="1"/>
  <c r="AW1457" i="1"/>
  <c r="AS1461" i="1"/>
  <c r="V1464" i="1"/>
  <c r="AW1464" i="1"/>
  <c r="AS245" i="1"/>
  <c r="W247" i="1"/>
  <c r="AW247" i="1"/>
  <c r="AR1469" i="1"/>
  <c r="X1470" i="1"/>
  <c r="AW1470" i="1"/>
  <c r="AR256" i="1"/>
  <c r="X1475" i="1"/>
  <c r="AW1475" i="1"/>
  <c r="AT1478" i="1"/>
  <c r="AQ1483" i="1"/>
  <c r="W262" i="1"/>
  <c r="Y262" i="1" s="1"/>
  <c r="AV262" i="1"/>
  <c r="AS265" i="1"/>
  <c r="V1490" i="1"/>
  <c r="AS1490" i="1"/>
  <c r="AQ1492" i="1"/>
  <c r="V1499" i="1"/>
  <c r="AU1499" i="1"/>
  <c r="AQ1505" i="1"/>
  <c r="V1507" i="1"/>
  <c r="AV1507" i="1"/>
  <c r="AQ276" i="1"/>
  <c r="W278" i="1"/>
  <c r="AV278" i="1"/>
  <c r="X1513" i="1"/>
  <c r="AT1513" i="1"/>
  <c r="AQ1516" i="1"/>
  <c r="V1519" i="1"/>
  <c r="AV1519" i="1"/>
  <c r="AQ286" i="1"/>
  <c r="X287" i="1"/>
  <c r="AU287" i="1"/>
  <c r="AQ1527" i="1"/>
  <c r="V292" i="1"/>
  <c r="AU292" i="1"/>
  <c r="AT295" i="1"/>
  <c r="X1533" i="1"/>
  <c r="AT1533" i="1"/>
  <c r="AQ1535" i="1"/>
  <c r="V1538" i="1"/>
  <c r="AS1538" i="1"/>
  <c r="W1544" i="1"/>
  <c r="AR1544" i="1"/>
  <c r="Y307" i="1"/>
  <c r="W1548" i="1"/>
  <c r="AU1548" i="1"/>
  <c r="AQ1551" i="1"/>
  <c r="X1557" i="1"/>
  <c r="AU1557" i="1"/>
  <c r="AR1563" i="1"/>
  <c r="X1565" i="1"/>
  <c r="AT1565" i="1"/>
  <c r="AQ318" i="1"/>
  <c r="W322" i="1"/>
  <c r="AV322" i="1"/>
  <c r="AQ1572" i="1"/>
  <c r="V325" i="1"/>
  <c r="AU325" i="1"/>
  <c r="AQ1577" i="1"/>
  <c r="V328" i="1"/>
  <c r="Y328" i="1" s="1"/>
  <c r="AT328" i="1"/>
  <c r="AQ1582" i="1"/>
  <c r="W330" i="1"/>
  <c r="Y330" i="1" s="1"/>
  <c r="AU330" i="1"/>
  <c r="AQ1588" i="1"/>
  <c r="V333" i="1"/>
  <c r="Y333" i="1" s="1"/>
  <c r="AU333" i="1"/>
  <c r="AQ1595" i="1"/>
  <c r="X1597" i="1"/>
  <c r="AS1597" i="1"/>
  <c r="AT1600" i="1"/>
  <c r="V1603" i="1"/>
  <c r="Y1603" i="1" s="1"/>
  <c r="AV1603" i="1"/>
  <c r="X1605" i="1"/>
  <c r="AU1605" i="1"/>
  <c r="AQ347" i="1"/>
  <c r="V1611" i="1"/>
  <c r="AU1611" i="1"/>
  <c r="AQ350" i="1"/>
  <c r="AX350" i="1" s="1"/>
  <c r="X1617" i="1"/>
  <c r="AT1617" i="1"/>
  <c r="AQ1619" i="1"/>
  <c r="AX1619" i="1" s="1"/>
  <c r="V353" i="1"/>
  <c r="Y353" i="1" s="1"/>
  <c r="AU353" i="1"/>
  <c r="AQ1624" i="1"/>
  <c r="V1627" i="1"/>
  <c r="AU1627" i="1"/>
  <c r="AR358" i="1"/>
  <c r="AX358" i="1" s="1"/>
  <c r="V360" i="1"/>
  <c r="AT360" i="1"/>
  <c r="Y1633" i="1"/>
  <c r="V1635" i="1"/>
  <c r="X369" i="1"/>
  <c r="Y369" i="1" s="1"/>
  <c r="AT1642" i="1"/>
  <c r="AW371" i="1"/>
  <c r="X1651" i="1"/>
  <c r="AT1655" i="1"/>
  <c r="AW1660" i="1"/>
  <c r="W1665" i="1"/>
  <c r="Y1665" i="1" s="1"/>
  <c r="AT386" i="1"/>
  <c r="AX1670" i="1"/>
  <c r="X1671" i="1"/>
  <c r="AT1674" i="1"/>
  <c r="AW399" i="1"/>
  <c r="V1684" i="1"/>
  <c r="AT1687" i="1"/>
  <c r="AW401" i="1"/>
  <c r="X404" i="1"/>
  <c r="AS408" i="1"/>
  <c r="AX1702" i="1"/>
  <c r="X413" i="1"/>
  <c r="AS1713" i="1"/>
  <c r="AW1716" i="1"/>
  <c r="X420" i="1"/>
  <c r="AT1722" i="1"/>
  <c r="AW1726" i="1"/>
  <c r="V1732" i="1"/>
  <c r="AT1735" i="1"/>
  <c r="AW428" i="1"/>
  <c r="X433" i="1"/>
  <c r="AU1746" i="1"/>
  <c r="AW1750" i="1"/>
  <c r="Y1756" i="1"/>
  <c r="AU1762" i="1"/>
  <c r="AX1762" i="1" s="1"/>
  <c r="AW1765" i="1"/>
  <c r="X1771" i="1"/>
  <c r="AU1774" i="1"/>
  <c r="AW1778" i="1"/>
  <c r="X1787" i="1"/>
  <c r="AQ1790" i="1"/>
  <c r="AX1790" i="1" s="1"/>
  <c r="AW447" i="1"/>
  <c r="W451" i="1"/>
  <c r="Y451" i="1" s="1"/>
  <c r="AS453" i="1"/>
  <c r="AV1805" i="1"/>
  <c r="V1817" i="1"/>
  <c r="Y1817" i="1" s="1"/>
  <c r="AS1820" i="1"/>
  <c r="AW1822" i="1"/>
  <c r="X464" i="1"/>
  <c r="V1841" i="1"/>
  <c r="Y1841" i="1" s="1"/>
  <c r="AR473" i="1"/>
  <c r="AW476" i="1"/>
  <c r="V1849" i="1"/>
  <c r="AU1853" i="1"/>
  <c r="AW480" i="1"/>
  <c r="X484" i="1"/>
  <c r="AT1863" i="1"/>
  <c r="AX1863" i="1" s="1"/>
  <c r="AV1865" i="1"/>
  <c r="V490" i="1"/>
  <c r="Y490" i="1" s="1"/>
  <c r="AS493" i="1"/>
  <c r="AX493" i="1" s="1"/>
  <c r="AW1872" i="1"/>
  <c r="V1877" i="1"/>
  <c r="Y1877" i="1" s="1"/>
  <c r="X777" i="1"/>
  <c r="AQ806" i="1"/>
  <c r="AW68" i="1"/>
  <c r="X537" i="1"/>
  <c r="AS533" i="1"/>
  <c r="AW549" i="1"/>
  <c r="V6" i="1"/>
  <c r="Y6" i="1" s="1"/>
  <c r="AQ562" i="1"/>
  <c r="AW566" i="1"/>
  <c r="X508" i="1"/>
  <c r="AR576" i="1"/>
  <c r="AW580" i="1"/>
  <c r="W587" i="1"/>
  <c r="AS591" i="1"/>
  <c r="AW595" i="1"/>
  <c r="W603" i="1"/>
  <c r="AT607" i="1"/>
  <c r="AW611" i="1"/>
  <c r="W619" i="1"/>
  <c r="AS623" i="1"/>
  <c r="AW627" i="1"/>
  <c r="W635" i="1"/>
  <c r="AT639" i="1"/>
  <c r="AW643" i="1"/>
  <c r="V10" i="1"/>
  <c r="AS11" i="1"/>
  <c r="AW13" i="1"/>
  <c r="X665" i="1"/>
  <c r="AT669" i="1"/>
  <c r="AW673" i="1"/>
  <c r="X680" i="1"/>
  <c r="AS684" i="1"/>
  <c r="AW690" i="1"/>
  <c r="V694" i="1"/>
  <c r="Y694" i="1" s="1"/>
  <c r="AT26" i="1"/>
  <c r="AW699" i="1"/>
  <c r="X33" i="1"/>
  <c r="AS36" i="1"/>
  <c r="AX36" i="1" s="1"/>
  <c r="AW706" i="1"/>
  <c r="X713" i="1"/>
  <c r="AS716" i="1"/>
  <c r="AW718" i="1"/>
  <c r="X724" i="1"/>
  <c r="AS725" i="1"/>
  <c r="AX728" i="1"/>
  <c r="W51" i="1"/>
  <c r="AS53" i="1"/>
  <c r="AW56" i="1"/>
  <c r="X752" i="1"/>
  <c r="AS756" i="1"/>
  <c r="AW62" i="1"/>
  <c r="W763" i="1"/>
  <c r="AT66" i="1"/>
  <c r="AW510" i="1"/>
  <c r="W807" i="1"/>
  <c r="AT794" i="1"/>
  <c r="AW808" i="1"/>
  <c r="X72" i="1"/>
  <c r="AS71" i="1"/>
  <c r="AW786" i="1"/>
  <c r="W547" i="1"/>
  <c r="AS542" i="1"/>
  <c r="AW543" i="1"/>
  <c r="W815" i="1"/>
  <c r="AS780" i="1"/>
  <c r="AW776" i="1"/>
  <c r="X829" i="1"/>
  <c r="AQ833" i="1"/>
  <c r="AW837" i="1"/>
  <c r="X844" i="1"/>
  <c r="AT79" i="1"/>
  <c r="AX79" i="1" s="1"/>
  <c r="AW849" i="1"/>
  <c r="X69" i="1"/>
  <c r="AU859" i="1"/>
  <c r="AW863" i="1"/>
  <c r="X869" i="1"/>
  <c r="AU873" i="1"/>
  <c r="AW877" i="1"/>
  <c r="X888" i="1"/>
  <c r="AU891" i="1"/>
  <c r="AW895" i="1"/>
  <c r="V902" i="1"/>
  <c r="AU905" i="1"/>
  <c r="V914" i="1"/>
  <c r="AT918" i="1"/>
  <c r="AW921" i="1"/>
  <c r="X929" i="1"/>
  <c r="AR933" i="1"/>
  <c r="AW937" i="1"/>
  <c r="X945" i="1"/>
  <c r="AS949" i="1"/>
  <c r="AW953" i="1"/>
  <c r="X961" i="1"/>
  <c r="AS965" i="1"/>
  <c r="AW969" i="1"/>
  <c r="X977" i="1"/>
  <c r="AS981" i="1"/>
  <c r="AW985" i="1"/>
  <c r="X993" i="1"/>
  <c r="AR997" i="1"/>
  <c r="AW1001" i="1"/>
  <c r="X1009" i="1"/>
  <c r="AS1013" i="1"/>
  <c r="AW1017" i="1"/>
  <c r="W1025" i="1"/>
  <c r="AS1029" i="1"/>
  <c r="AW1033" i="1"/>
  <c r="W1041" i="1"/>
  <c r="Y1041" i="1" s="1"/>
  <c r="AS1045" i="1"/>
  <c r="AW1049" i="1"/>
  <c r="W1057" i="1"/>
  <c r="AR1061" i="1"/>
  <c r="AW1065" i="1"/>
  <c r="W1073" i="1"/>
  <c r="AR1081" i="1"/>
  <c r="AW1085" i="1"/>
  <c r="W1093" i="1"/>
  <c r="AU1097" i="1"/>
  <c r="AW1101" i="1"/>
  <c r="W1109" i="1"/>
  <c r="AR1113" i="1"/>
  <c r="AW1117" i="1"/>
  <c r="W1125" i="1"/>
  <c r="AU1129" i="1"/>
  <c r="AW1133" i="1"/>
  <c r="W1141" i="1"/>
  <c r="AR1145" i="1"/>
  <c r="AW1149" i="1"/>
  <c r="W1157" i="1"/>
  <c r="AR1161" i="1"/>
  <c r="AW1173" i="1"/>
  <c r="W1181" i="1"/>
  <c r="Y1181" i="1" s="1"/>
  <c r="AR1185" i="1"/>
  <c r="AW1189" i="1"/>
  <c r="W1197" i="1"/>
  <c r="AR1201" i="1"/>
  <c r="AW1205" i="1"/>
  <c r="X84" i="1"/>
  <c r="AT1214" i="1"/>
  <c r="AW87" i="1"/>
  <c r="V90" i="1"/>
  <c r="AS1224" i="1"/>
  <c r="AW93" i="1"/>
  <c r="X1231" i="1"/>
  <c r="AR1233" i="1"/>
  <c r="AW1237" i="1"/>
  <c r="X1243" i="1"/>
  <c r="AT1246" i="1"/>
  <c r="AW1250" i="1"/>
  <c r="X105" i="1"/>
  <c r="AS1256" i="1"/>
  <c r="AW1259" i="1"/>
  <c r="X117" i="1"/>
  <c r="AU1266" i="1"/>
  <c r="AW1269" i="1"/>
  <c r="X1275" i="1"/>
  <c r="AS123" i="1"/>
  <c r="AW1280" i="1"/>
  <c r="W1285" i="1"/>
  <c r="AR1289" i="1"/>
  <c r="AX129" i="1"/>
  <c r="X132" i="1"/>
  <c r="AT1299" i="1"/>
  <c r="AW135" i="1"/>
  <c r="X1306" i="1"/>
  <c r="AR1309" i="1"/>
  <c r="AW1310" i="1"/>
  <c r="X1315" i="1"/>
  <c r="AR147" i="1"/>
  <c r="AW1320" i="1"/>
  <c r="X152" i="1"/>
  <c r="AT1326" i="1"/>
  <c r="AW156" i="1"/>
  <c r="X1334" i="1"/>
  <c r="AT159" i="1"/>
  <c r="AW1341" i="1"/>
  <c r="W163" i="1"/>
  <c r="AS164" i="1"/>
  <c r="AW167" i="1"/>
  <c r="V1356" i="1"/>
  <c r="Y1356" i="1" s="1"/>
  <c r="AS174" i="1"/>
  <c r="AW177" i="1"/>
  <c r="X181" i="1"/>
  <c r="AT1366" i="1"/>
  <c r="AW184" i="1"/>
  <c r="X189" i="1"/>
  <c r="AU1378" i="1"/>
  <c r="AW1381" i="1"/>
  <c r="X1387" i="1"/>
  <c r="AS199" i="1"/>
  <c r="AW1392" i="1"/>
  <c r="X1399" i="1"/>
  <c r="AS204" i="1"/>
  <c r="AW206" i="1"/>
  <c r="X1407" i="1"/>
  <c r="AS212" i="1"/>
  <c r="AW1411" i="1"/>
  <c r="X220" i="1"/>
  <c r="AR1420" i="1"/>
  <c r="AW223" i="1"/>
  <c r="X1427" i="1"/>
  <c r="AR227" i="1"/>
  <c r="AW1438" i="1"/>
  <c r="W235" i="1"/>
  <c r="Y235" i="1" s="1"/>
  <c r="AS237" i="1"/>
  <c r="AW1446" i="1"/>
  <c r="X1455" i="1"/>
  <c r="AU1458" i="1"/>
  <c r="AW243" i="1"/>
  <c r="V246" i="1"/>
  <c r="Y246" i="1" s="1"/>
  <c r="AS248" i="1"/>
  <c r="AW251" i="1"/>
  <c r="V1472" i="1"/>
  <c r="AR257" i="1"/>
  <c r="AW1479" i="1"/>
  <c r="V1484" i="1"/>
  <c r="AU1486" i="1"/>
  <c r="AW1487" i="1"/>
  <c r="X268" i="1"/>
  <c r="Y268" i="1" s="1"/>
  <c r="AS1496" i="1"/>
  <c r="AW1502" i="1"/>
  <c r="X273" i="1"/>
  <c r="AS279" i="1"/>
  <c r="AW1511" i="1"/>
  <c r="W1517" i="1"/>
  <c r="AT285" i="1"/>
  <c r="AW1522" i="1"/>
  <c r="X289" i="1"/>
  <c r="AS1528" i="1"/>
  <c r="AW1529" i="1"/>
  <c r="W299" i="1"/>
  <c r="Y299" i="1" s="1"/>
  <c r="AS301" i="1"/>
  <c r="AW1539" i="1"/>
  <c r="X304" i="1"/>
  <c r="AU1545" i="1"/>
  <c r="AW308" i="1"/>
  <c r="V310" i="1"/>
  <c r="AS312" i="1"/>
  <c r="AW313" i="1"/>
  <c r="W319" i="1"/>
  <c r="AS1568" i="1"/>
  <c r="AW1570" i="1"/>
  <c r="X1575" i="1"/>
  <c r="AT1578" i="1"/>
  <c r="AW1580" i="1"/>
  <c r="W331" i="1"/>
  <c r="AS332" i="1"/>
  <c r="AW1591" i="1"/>
  <c r="V1596" i="1"/>
  <c r="AR1598" i="1"/>
  <c r="AW340" i="1"/>
  <c r="X1606" i="1"/>
  <c r="AU1609" i="1"/>
  <c r="AW1612" i="1"/>
  <c r="V1620" i="1"/>
  <c r="AT354" i="1"/>
  <c r="AV1625" i="1"/>
  <c r="AX1628" i="1"/>
  <c r="AR1630" i="1"/>
  <c r="AW361" i="1"/>
  <c r="V1636" i="1"/>
  <c r="AS366" i="1"/>
  <c r="AW1639" i="1"/>
  <c r="V374" i="1"/>
  <c r="Y374" i="1" s="1"/>
  <c r="AR1649" i="1"/>
  <c r="AW1652" i="1"/>
  <c r="AR378" i="1"/>
  <c r="X1666" i="1"/>
  <c r="AV394" i="1"/>
  <c r="AS398" i="1"/>
  <c r="AX398" i="1" s="1"/>
  <c r="AQ1681" i="1"/>
  <c r="X1688" i="1"/>
  <c r="AW1695" i="1"/>
  <c r="AS410" i="1"/>
  <c r="AS1711" i="1"/>
  <c r="X416" i="1"/>
  <c r="Y416" i="1" s="1"/>
  <c r="Y421" i="1"/>
  <c r="AX1729" i="1"/>
  <c r="AS1738" i="1"/>
  <c r="AX1766" i="1"/>
  <c r="AT1775" i="1"/>
  <c r="Y1791" i="1"/>
  <c r="AX1799" i="1"/>
  <c r="AU1809" i="1"/>
  <c r="Y459" i="1"/>
  <c r="AX1823" i="1"/>
  <c r="AU1837" i="1"/>
  <c r="Y474" i="1"/>
  <c r="AX1847" i="1"/>
  <c r="AT1860" i="1"/>
  <c r="V1868" i="1"/>
  <c r="AX1875" i="1"/>
  <c r="AU792" i="1"/>
  <c r="AQ527" i="1"/>
  <c r="AX817" i="1"/>
  <c r="AT557" i="1"/>
  <c r="AQ567" i="1"/>
  <c r="AX573" i="1"/>
  <c r="AT585" i="1"/>
  <c r="AX604" i="1"/>
  <c r="AU616" i="1"/>
  <c r="Y628" i="1"/>
  <c r="AX636" i="1"/>
  <c r="AS650" i="1"/>
  <c r="AQ659" i="1"/>
  <c r="AX666" i="1"/>
  <c r="AT677" i="1"/>
  <c r="AQ691" i="1"/>
  <c r="AX695" i="1"/>
  <c r="AR703" i="1"/>
  <c r="Y714" i="1"/>
  <c r="AX719" i="1"/>
  <c r="AR47" i="1"/>
  <c r="AX47" i="1" s="1"/>
  <c r="Y733" i="1"/>
  <c r="AX57" i="1"/>
  <c r="AT749" i="1"/>
  <c r="Y758" i="1"/>
  <c r="AT782" i="1"/>
  <c r="Y795" i="1"/>
  <c r="AX787" i="1"/>
  <c r="AT775" i="1"/>
  <c r="AS838" i="1"/>
  <c r="AX851" i="1"/>
  <c r="Y874" i="1"/>
  <c r="AT892" i="1"/>
  <c r="AX912" i="1"/>
  <c r="Y934" i="1"/>
  <c r="AS954" i="1"/>
  <c r="AX974" i="1"/>
  <c r="AT1022" i="1"/>
  <c r="AX1050" i="1"/>
  <c r="Y1078" i="1"/>
  <c r="AS1098" i="1"/>
  <c r="Y1142" i="1"/>
  <c r="AT1162" i="1"/>
  <c r="AX1182" i="1"/>
  <c r="Y1206" i="1"/>
  <c r="AS1220" i="1"/>
  <c r="AX1232" i="1"/>
  <c r="AR1251" i="1"/>
  <c r="AR111" i="1"/>
  <c r="AX122" i="1"/>
  <c r="AS1307" i="1"/>
  <c r="AX1321" i="1"/>
  <c r="AQ1349" i="1"/>
  <c r="AU168" i="1"/>
  <c r="AX1361" i="1"/>
  <c r="AU1393" i="1"/>
  <c r="AX1405" i="1"/>
  <c r="Y224" i="1"/>
  <c r="AS1439" i="1"/>
  <c r="AX1450" i="1"/>
  <c r="Y1467" i="1"/>
  <c r="AR1476" i="1"/>
  <c r="AX1488" i="1"/>
  <c r="Y274" i="1"/>
  <c r="AS284" i="1"/>
  <c r="AX296" i="1"/>
  <c r="Y1549" i="1"/>
  <c r="AS1564" i="1"/>
  <c r="Y337" i="1"/>
  <c r="AS349" i="1"/>
  <c r="AX1626" i="1"/>
  <c r="AQ367" i="1"/>
  <c r="AQ383" i="1"/>
  <c r="AX383" i="1" s="1"/>
  <c r="AT1675" i="1"/>
  <c r="AX412" i="1"/>
  <c r="Y1730" i="1"/>
  <c r="AT1748" i="1"/>
  <c r="V1772" i="1"/>
  <c r="AX1829" i="1"/>
  <c r="BR4" i="1"/>
  <c r="BL4" i="1"/>
  <c r="AJ504" i="1"/>
  <c r="AJ499" i="1"/>
  <c r="AJ1875" i="1"/>
  <c r="AJ761" i="1"/>
  <c r="AJ491" i="1"/>
  <c r="AJ62" i="1"/>
  <c r="AJ1863" i="1"/>
  <c r="AJ1858" i="1"/>
  <c r="AJ756" i="1"/>
  <c r="AJ1851" i="1"/>
  <c r="AJ753" i="1"/>
  <c r="AJ474" i="1"/>
  <c r="AJ1840" i="1"/>
  <c r="AJ1836" i="1"/>
  <c r="AJ1832" i="1"/>
  <c r="AJ1826" i="1"/>
  <c r="AJ460" i="1"/>
  <c r="AJ1817" i="1"/>
  <c r="AJ746" i="1"/>
  <c r="AJ455" i="1"/>
  <c r="AJ453" i="1"/>
  <c r="AJ1799" i="1"/>
  <c r="AJ1793" i="1"/>
  <c r="AJ445" i="1"/>
  <c r="AJ1781" i="1"/>
  <c r="AJ1776" i="1"/>
  <c r="AJ440" i="1"/>
  <c r="AJ1765" i="1"/>
  <c r="AJ1759" i="1"/>
  <c r="AJ1754" i="1"/>
  <c r="AJ1749" i="1"/>
  <c r="AJ432" i="1"/>
  <c r="AJ430" i="1"/>
  <c r="AJ736" i="1"/>
  <c r="AJ1731" i="1"/>
  <c r="AJ1725" i="1"/>
  <c r="AJ1719" i="1"/>
  <c r="AJ415" i="1"/>
  <c r="AJ1711" i="1"/>
  <c r="AJ1705" i="1"/>
  <c r="AJ1700" i="1"/>
  <c r="AJ1699" i="1"/>
  <c r="AJ1693" i="1"/>
  <c r="AJ1687" i="1"/>
  <c r="AJ1684" i="1"/>
  <c r="AJ1679" i="1"/>
  <c r="AJ1674" i="1"/>
  <c r="AJ393" i="1"/>
  <c r="AJ729" i="1"/>
  <c r="AJ383" i="1"/>
  <c r="AJ380" i="1"/>
  <c r="AJ1658" i="1"/>
  <c r="AJ1652" i="1"/>
  <c r="AJ1647" i="1"/>
  <c r="AJ371" i="1"/>
  <c r="AJ1640" i="1"/>
  <c r="AJ1637" i="1"/>
  <c r="AJ363" i="1"/>
  <c r="AJ1631" i="1"/>
  <c r="AJ1628" i="1"/>
  <c r="AJ354" i="1"/>
  <c r="AJ721" i="1"/>
  <c r="AJ1614" i="1"/>
  <c r="AJ1610" i="1"/>
  <c r="AJ346" i="1"/>
  <c r="AJ341" i="1"/>
  <c r="AJ1599" i="1"/>
  <c r="AJ1593" i="1"/>
  <c r="AJ1589" i="1"/>
  <c r="AJ1584" i="1"/>
  <c r="AJ1579" i="1"/>
  <c r="AJ325" i="1"/>
  <c r="AJ322" i="1"/>
  <c r="AJ319" i="1"/>
  <c r="AJ1564" i="1"/>
  <c r="AJ1560" i="1"/>
  <c r="AJ310" i="1"/>
  <c r="AJ1551" i="1"/>
  <c r="AJ764" i="1"/>
  <c r="AJ1878" i="1"/>
  <c r="AJ1874" i="1"/>
  <c r="AJ1871" i="1"/>
  <c r="AJ490" i="1"/>
  <c r="AJ487" i="1"/>
  <c r="AJ1862" i="1"/>
  <c r="AJ1857" i="1"/>
  <c r="AJ755" i="1"/>
  <c r="AJ1850" i="1"/>
  <c r="AJ1845" i="1"/>
  <c r="AJ473" i="1"/>
  <c r="AJ470" i="1"/>
  <c r="AJ466" i="1"/>
  <c r="AJ1831" i="1"/>
  <c r="AJ1825" i="1"/>
  <c r="AJ1821" i="1"/>
  <c r="AJ458" i="1"/>
  <c r="AJ1812" i="1"/>
  <c r="AJ1807" i="1"/>
  <c r="AJ452" i="1"/>
  <c r="AJ1798" i="1"/>
  <c r="AJ447" i="1"/>
  <c r="AJ1787" i="1"/>
  <c r="AJ1780" i="1"/>
  <c r="AJ742" i="1"/>
  <c r="AJ741" i="1"/>
  <c r="AJ1764" i="1"/>
  <c r="AJ1758" i="1"/>
  <c r="AJ1753" i="1"/>
  <c r="AJ1748" i="1"/>
  <c r="AJ1742" i="1"/>
  <c r="AJ429" i="1"/>
  <c r="AJ1735" i="1"/>
  <c r="AJ1730" i="1"/>
  <c r="AJ1724" i="1"/>
  <c r="AJ1718" i="1"/>
  <c r="AJ1715" i="1"/>
  <c r="AJ413" i="1"/>
  <c r="AJ411" i="1"/>
  <c r="AJ409" i="1"/>
  <c r="AJ1698" i="1"/>
  <c r="AJ1692" i="1"/>
  <c r="AJ1686" i="1"/>
  <c r="AJ50" i="1"/>
  <c r="AJ1678" i="1"/>
  <c r="AJ397" i="1"/>
  <c r="AJ392" i="1"/>
  <c r="AJ387" i="1"/>
  <c r="AJ1666" i="1"/>
  <c r="AJ1662" i="1"/>
  <c r="AJ1657" i="1"/>
  <c r="AJ726" i="1"/>
  <c r="AJ375" i="1"/>
  <c r="AJ1644" i="1"/>
  <c r="AJ1639" i="1"/>
  <c r="AJ45" i="1"/>
  <c r="AJ724" i="1"/>
  <c r="AJ359" i="1"/>
  <c r="AJ1627" i="1"/>
  <c r="AJ42" i="1"/>
  <c r="AJ351" i="1"/>
  <c r="AJ350" i="1"/>
  <c r="AJ1609" i="1"/>
  <c r="AJ345" i="1"/>
  <c r="AJ1604" i="1"/>
  <c r="AJ1598" i="1"/>
  <c r="AJ336" i="1"/>
  <c r="AJ332" i="1"/>
  <c r="AJ1583" i="1"/>
  <c r="AJ1578" i="1"/>
  <c r="AJ1574" i="1"/>
  <c r="AJ321" i="1"/>
  <c r="AJ714" i="1"/>
  <c r="AJ313" i="1"/>
  <c r="AJ1559" i="1"/>
  <c r="AJ711" i="1"/>
  <c r="AJ1550" i="1"/>
  <c r="AJ1545" i="1"/>
  <c r="AJ1541" i="1"/>
  <c r="AJ301" i="1"/>
  <c r="AJ1532" i="1"/>
  <c r="AJ1528" i="1"/>
  <c r="AJ67" i="1"/>
  <c r="AJ1879" i="1"/>
  <c r="AJ1877" i="1"/>
  <c r="AJ63" i="1"/>
  <c r="AJ494" i="1"/>
  <c r="AJ1869" i="1"/>
  <c r="AJ1866" i="1"/>
  <c r="AJ1861" i="1"/>
  <c r="AJ483" i="1"/>
  <c r="AJ754" i="1"/>
  <c r="AJ1849" i="1"/>
  <c r="AJ477" i="1"/>
  <c r="AJ1842" i="1"/>
  <c r="AJ469" i="1"/>
  <c r="AJ1835" i="1"/>
  <c r="AJ1830" i="1"/>
  <c r="AJ462" i="1"/>
  <c r="AJ747" i="1"/>
  <c r="AJ457" i="1"/>
  <c r="AJ1811" i="1"/>
  <c r="AJ1806" i="1"/>
  <c r="AJ744" i="1"/>
  <c r="AJ449" i="1"/>
  <c r="AJ1792" i="1"/>
  <c r="AJ1786" i="1"/>
  <c r="AJ743" i="1"/>
  <c r="AJ1775" i="1"/>
  <c r="AJ439" i="1"/>
  <c r="AJ438" i="1"/>
  <c r="AJ437" i="1"/>
  <c r="AJ1752" i="1"/>
  <c r="AJ1747" i="1"/>
  <c r="AJ1741" i="1"/>
  <c r="AJ1737" i="1"/>
  <c r="AJ57" i="1"/>
  <c r="AJ1729" i="1"/>
  <c r="AJ1723" i="1"/>
  <c r="AJ419" i="1"/>
  <c r="AJ1714" i="1"/>
  <c r="AJ1710" i="1"/>
  <c r="AJ549" i="1"/>
  <c r="AJ408" i="1"/>
  <c r="AJ1697" i="1"/>
  <c r="AJ1691" i="1"/>
  <c r="AJ1685" i="1"/>
  <c r="AJ1683" i="1"/>
  <c r="AJ730" i="1"/>
  <c r="AJ1673" i="1"/>
  <c r="AJ391" i="1"/>
  <c r="AJ386" i="1"/>
  <c r="AJ48" i="1"/>
  <c r="AJ1661" i="1"/>
  <c r="AJ377" i="1"/>
  <c r="AJ1651" i="1"/>
  <c r="AJ374" i="1"/>
  <c r="AJ725" i="1"/>
  <c r="AJ369" i="1"/>
  <c r="AJ775" i="1"/>
  <c r="AJ1633" i="1"/>
  <c r="AJ1630" i="1"/>
  <c r="AJ356" i="1"/>
  <c r="AJ353" i="1"/>
  <c r="AJ720" i="1"/>
  <c r="AJ1613" i="1"/>
  <c r="AJ347" i="1"/>
  <c r="AJ344" i="1"/>
  <c r="AJ1603" i="1"/>
  <c r="AJ1597" i="1"/>
  <c r="AJ1881" i="1"/>
  <c r="AJ65" i="1"/>
  <c r="AJ1876" i="1"/>
  <c r="AJ497" i="1"/>
  <c r="AJ493" i="1"/>
  <c r="AJ489" i="1"/>
  <c r="AJ525" i="1"/>
  <c r="AJ1860" i="1"/>
  <c r="AJ1856" i="1"/>
  <c r="AJ1855" i="1"/>
  <c r="AJ1844" i="1"/>
  <c r="AJ472" i="1"/>
  <c r="AJ468" i="1"/>
  <c r="AJ465" i="1"/>
  <c r="AJ1829" i="1"/>
  <c r="AJ1824" i="1"/>
  <c r="AJ1820" i="1"/>
  <c r="AJ456" i="1"/>
  <c r="AJ745" i="1"/>
  <c r="AJ1805" i="1"/>
  <c r="AJ1802" i="1"/>
  <c r="AJ1797" i="1"/>
  <c r="AJ446" i="1"/>
  <c r="AJ1785" i="1"/>
  <c r="AJ443" i="1"/>
  <c r="AJ1774" i="1"/>
  <c r="AJ1770" i="1"/>
  <c r="AJ1763" i="1"/>
  <c r="AJ739" i="1"/>
  <c r="AJ435" i="1"/>
  <c r="AJ1746" i="1"/>
  <c r="AJ431" i="1"/>
  <c r="AJ1736" i="1"/>
  <c r="AJ56" i="1"/>
  <c r="AJ423" i="1"/>
  <c r="AJ1722" i="1"/>
  <c r="AJ418" i="1"/>
  <c r="AJ735" i="1"/>
  <c r="AJ1709" i="1"/>
  <c r="AJ1704" i="1"/>
  <c r="AJ407" i="1"/>
  <c r="AJ403" i="1"/>
  <c r="AJ401" i="1"/>
  <c r="AJ400" i="1"/>
  <c r="AJ732" i="1"/>
  <c r="AJ1677" i="1"/>
  <c r="AJ1672" i="1"/>
  <c r="AJ49" i="1"/>
  <c r="AJ1669" i="1"/>
  <c r="AJ1665" i="1"/>
  <c r="AJ1660" i="1"/>
  <c r="AJ1656" i="1"/>
  <c r="AJ376" i="1"/>
  <c r="AJ1646" i="1"/>
  <c r="AJ46" i="1"/>
  <c r="AJ368" i="1"/>
  <c r="AJ1636" i="1"/>
  <c r="AJ362" i="1"/>
  <c r="AJ358" i="1"/>
  <c r="AJ1626" i="1"/>
  <c r="AJ1622" i="1"/>
  <c r="AJ780" i="1"/>
  <c r="AJ349" i="1"/>
  <c r="AJ718" i="1"/>
  <c r="AJ41" i="1"/>
  <c r="AJ1602" i="1"/>
  <c r="AJ505" i="1"/>
  <c r="AJ503" i="1"/>
  <c r="AJ763" i="1"/>
  <c r="AJ496" i="1"/>
  <c r="AJ760" i="1"/>
  <c r="AJ1868" i="1"/>
  <c r="AJ1865" i="1"/>
  <c r="AJ484" i="1"/>
  <c r="AJ482" i="1"/>
  <c r="AJ479" i="1"/>
  <c r="AJ1848" i="1"/>
  <c r="AJ476" i="1"/>
  <c r="AJ471" i="1"/>
  <c r="AJ1839" i="1"/>
  <c r="AJ750" i="1"/>
  <c r="AJ1828" i="1"/>
  <c r="AJ1823" i="1"/>
  <c r="AJ1819" i="1"/>
  <c r="AJ1816" i="1"/>
  <c r="AJ1810" i="1"/>
  <c r="AJ1804" i="1"/>
  <c r="AJ1801" i="1"/>
  <c r="AJ1796" i="1"/>
  <c r="AJ1791" i="1"/>
  <c r="AJ1784" i="1"/>
  <c r="AJ442" i="1"/>
  <c r="AJ1773" i="1"/>
  <c r="AJ1769" i="1"/>
  <c r="AJ1762" i="1"/>
  <c r="AJ1757" i="1"/>
  <c r="AJ434" i="1"/>
  <c r="AJ1745" i="1"/>
  <c r="AJ737" i="1"/>
  <c r="AJ428" i="1"/>
  <c r="AJ1734" i="1"/>
  <c r="AJ1728" i="1"/>
  <c r="AJ1721" i="1"/>
  <c r="AJ417" i="1"/>
  <c r="AJ1713" i="1"/>
  <c r="AJ1708" i="1"/>
  <c r="AJ1703" i="1"/>
  <c r="AJ54" i="1"/>
  <c r="AJ1696" i="1"/>
  <c r="AJ1690" i="1"/>
  <c r="AJ734" i="1"/>
  <c r="AJ1682" i="1"/>
  <c r="AJ399" i="1"/>
  <c r="AJ1671" i="1"/>
  <c r="AJ390" i="1"/>
  <c r="AJ385" i="1"/>
  <c r="AJ1664" i="1"/>
  <c r="AJ1659" i="1"/>
  <c r="AJ1655" i="1"/>
  <c r="AJ548" i="1"/>
  <c r="AJ1645" i="1"/>
  <c r="AJ1643" i="1"/>
  <c r="AJ367" i="1"/>
  <c r="AJ1635" i="1"/>
  <c r="AJ1632" i="1"/>
  <c r="AJ723" i="1"/>
  <c r="AJ1625" i="1"/>
  <c r="AJ1621" i="1"/>
  <c r="AJ1618" i="1"/>
  <c r="AJ719" i="1"/>
  <c r="AJ1608" i="1"/>
  <c r="AJ40" i="1"/>
  <c r="AJ1601" i="1"/>
  <c r="AJ337" i="1"/>
  <c r="AJ334" i="1"/>
  <c r="AJ1586" i="1"/>
  <c r="AJ329" i="1"/>
  <c r="AJ716" i="1"/>
  <c r="AJ1572" i="1"/>
  <c r="AJ1567" i="1"/>
  <c r="AJ316" i="1"/>
  <c r="AJ1562" i="1"/>
  <c r="AJ66" i="1"/>
  <c r="AJ502" i="1"/>
  <c r="AJ64" i="1"/>
  <c r="AJ1873" i="1"/>
  <c r="AJ492" i="1"/>
  <c r="AJ758" i="1"/>
  <c r="AJ1864" i="1"/>
  <c r="AJ61" i="1"/>
  <c r="AJ60" i="1"/>
  <c r="AJ1854" i="1"/>
  <c r="AJ478" i="1"/>
  <c r="AJ1843" i="1"/>
  <c r="AJ752" i="1"/>
  <c r="AJ1838" i="1"/>
  <c r="AJ749" i="1"/>
  <c r="AJ464" i="1"/>
  <c r="AJ1822" i="1"/>
  <c r="AJ59" i="1"/>
  <c r="AJ1815" i="1"/>
  <c r="AJ1809" i="1"/>
  <c r="AJ454" i="1"/>
  <c r="AJ451" i="1"/>
  <c r="AJ1795" i="1"/>
  <c r="AJ1790" i="1"/>
  <c r="AJ1783" i="1"/>
  <c r="AJ1779" i="1"/>
  <c r="AJ1772" i="1"/>
  <c r="AJ1768" i="1"/>
  <c r="AJ740" i="1"/>
  <c r="AJ436" i="1"/>
  <c r="AJ1751" i="1"/>
  <c r="AJ1744" i="1"/>
  <c r="AJ1740" i="1"/>
  <c r="AJ427" i="1"/>
  <c r="AJ1733" i="1"/>
  <c r="AJ422" i="1"/>
  <c r="AJ1720" i="1"/>
  <c r="AJ1717" i="1"/>
  <c r="AJ1712" i="1"/>
  <c r="AJ1707" i="1"/>
  <c r="AJ410" i="1"/>
  <c r="AJ406" i="1"/>
  <c r="AJ402" i="1"/>
  <c r="AJ1689" i="1"/>
  <c r="AJ52" i="1"/>
  <c r="AJ731" i="1"/>
  <c r="AJ1676" i="1"/>
  <c r="AJ396" i="1"/>
  <c r="AJ1670" i="1"/>
  <c r="AJ1668" i="1"/>
  <c r="AJ1663" i="1"/>
  <c r="AJ379" i="1"/>
  <c r="AJ1654" i="1"/>
  <c r="AJ1650" i="1"/>
  <c r="AJ373" i="1"/>
  <c r="AJ370" i="1"/>
  <c r="AJ366" i="1"/>
  <c r="AJ44" i="1"/>
  <c r="AJ43" i="1"/>
  <c r="AJ357" i="1"/>
  <c r="AJ1624" i="1"/>
  <c r="AJ765" i="1"/>
  <c r="AJ501" i="1"/>
  <c r="AJ762" i="1"/>
  <c r="AJ1872" i="1"/>
  <c r="AJ759" i="1"/>
  <c r="AJ488" i="1"/>
  <c r="AJ486" i="1"/>
  <c r="AJ1859" i="1"/>
  <c r="AJ481" i="1"/>
  <c r="AJ1853" i="1"/>
  <c r="AJ1847" i="1"/>
  <c r="AJ751" i="1"/>
  <c r="AJ1837" i="1"/>
  <c r="AJ1834" i="1"/>
  <c r="AJ463" i="1"/>
  <c r="AJ461" i="1"/>
  <c r="AJ1818" i="1"/>
  <c r="AJ1814" i="1"/>
  <c r="AJ58" i="1"/>
  <c r="AJ544" i="1"/>
  <c r="AJ1800" i="1"/>
  <c r="AJ1794" i="1"/>
  <c r="AJ1789" i="1"/>
  <c r="AJ1782" i="1"/>
  <c r="AJ1778" i="1"/>
  <c r="AJ441" i="1"/>
  <c r="AJ1767" i="1"/>
  <c r="AJ1761" i="1"/>
  <c r="AJ1756" i="1"/>
  <c r="AJ738" i="1"/>
  <c r="AJ1743" i="1"/>
  <c r="AJ1739" i="1"/>
  <c r="AJ426" i="1"/>
  <c r="AJ424" i="1"/>
  <c r="AJ1727" i="1"/>
  <c r="AJ421" i="1"/>
  <c r="AJ416" i="1"/>
  <c r="AJ55" i="1"/>
  <c r="AJ1706" i="1"/>
  <c r="AJ1702" i="1"/>
  <c r="AJ405" i="1"/>
  <c r="AJ1695" i="1"/>
  <c r="AJ53" i="1"/>
  <c r="AJ733" i="1"/>
  <c r="AJ1681" i="1"/>
  <c r="AJ1675" i="1"/>
  <c r="AJ395" i="1"/>
  <c r="AJ389" i="1"/>
  <c r="AJ1667" i="1"/>
  <c r="AJ382" i="1"/>
  <c r="AJ728" i="1"/>
  <c r="AJ727" i="1"/>
  <c r="AJ1649" i="1"/>
  <c r="AJ372" i="1"/>
  <c r="AJ1642" i="1"/>
  <c r="AJ1638" i="1"/>
  <c r="AJ364" i="1"/>
  <c r="AJ1880" i="1"/>
  <c r="AJ500" i="1"/>
  <c r="AJ498" i="1"/>
  <c r="AJ495" i="1"/>
  <c r="AJ1870" i="1"/>
  <c r="AJ1867" i="1"/>
  <c r="AJ485" i="1"/>
  <c r="AJ757" i="1"/>
  <c r="AJ480" i="1"/>
  <c r="AJ1852" i="1"/>
  <c r="AJ1846" i="1"/>
  <c r="AJ475" i="1"/>
  <c r="AJ1841" i="1"/>
  <c r="AJ467" i="1"/>
  <c r="AJ1833" i="1"/>
  <c r="AJ1827" i="1"/>
  <c r="AJ748" i="1"/>
  <c r="AJ459" i="1"/>
  <c r="AJ1813" i="1"/>
  <c r="AJ1808" i="1"/>
  <c r="AJ1803" i="1"/>
  <c r="AJ450" i="1"/>
  <c r="AJ448" i="1"/>
  <c r="AJ1788" i="1"/>
  <c r="AJ444" i="1"/>
  <c r="AJ1777" i="1"/>
  <c r="AJ1771" i="1"/>
  <c r="AJ1766" i="1"/>
  <c r="AJ1760" i="1"/>
  <c r="AJ1755" i="1"/>
  <c r="AJ1750" i="1"/>
  <c r="AJ433" i="1"/>
  <c r="AJ1738" i="1"/>
  <c r="AJ425" i="1"/>
  <c r="AJ1732" i="1"/>
  <c r="AJ1726" i="1"/>
  <c r="AJ420" i="1"/>
  <c r="AJ1716" i="1"/>
  <c r="AJ414" i="1"/>
  <c r="AJ412" i="1"/>
  <c r="AJ1701" i="1"/>
  <c r="AJ404" i="1"/>
  <c r="AJ1694" i="1"/>
  <c r="AJ1688" i="1"/>
  <c r="AJ51" i="1"/>
  <c r="AJ1680" i="1"/>
  <c r="AJ398" i="1"/>
  <c r="AJ394" i="1"/>
  <c r="AJ388" i="1"/>
  <c r="AJ384" i="1"/>
  <c r="AJ381" i="1"/>
  <c r="AJ378" i="1"/>
  <c r="AJ1653" i="1"/>
  <c r="AJ1648" i="1"/>
  <c r="AJ47" i="1"/>
  <c r="AJ1641" i="1"/>
  <c r="AJ365" i="1"/>
  <c r="AJ1634" i="1"/>
  <c r="AJ360" i="1"/>
  <c r="AJ1629" i="1"/>
  <c r="AJ355" i="1"/>
  <c r="AJ352" i="1"/>
  <c r="AJ1615" i="1"/>
  <c r="AJ348" i="1"/>
  <c r="AJ1605" i="1"/>
  <c r="AJ342" i="1"/>
  <c r="AJ339" i="1"/>
  <c r="AJ1594" i="1"/>
  <c r="AJ1590" i="1"/>
  <c r="AJ1546" i="1"/>
  <c r="AJ1542" i="1"/>
  <c r="AJ1536" i="1"/>
  <c r="AJ297" i="1"/>
  <c r="AJ293" i="1"/>
  <c r="AJ1526" i="1"/>
  <c r="AJ1521" i="1"/>
  <c r="AJ1517" i="1"/>
  <c r="AJ1512" i="1"/>
  <c r="AJ278" i="1"/>
  <c r="AJ273" i="1"/>
  <c r="AJ1503" i="1"/>
  <c r="AJ1499" i="1"/>
  <c r="AJ1493" i="1"/>
  <c r="AJ1488" i="1"/>
  <c r="AJ1485" i="1"/>
  <c r="AJ258" i="1"/>
  <c r="AJ29" i="1"/>
  <c r="AJ255" i="1"/>
  <c r="AJ701" i="1"/>
  <c r="AJ1466" i="1"/>
  <c r="AJ1460" i="1"/>
  <c r="AJ699" i="1"/>
  <c r="AJ1450" i="1"/>
  <c r="AJ1444" i="1"/>
  <c r="AJ235" i="1"/>
  <c r="AJ1438" i="1"/>
  <c r="AJ1434" i="1"/>
  <c r="AJ694" i="1"/>
  <c r="AJ1423" i="1"/>
  <c r="AJ1421" i="1"/>
  <c r="AJ1415" i="1"/>
  <c r="AJ23" i="1"/>
  <c r="AJ213" i="1"/>
  <c r="AJ1405" i="1"/>
  <c r="AJ206" i="1"/>
  <c r="AJ688" i="1"/>
  <c r="AJ201" i="1"/>
  <c r="AJ200" i="1"/>
  <c r="AJ197" i="1"/>
  <c r="AJ1382" i="1"/>
  <c r="AJ684" i="1"/>
  <c r="AJ1374" i="1"/>
  <c r="AJ1370" i="1"/>
  <c r="AJ1367" i="1"/>
  <c r="AJ1362" i="1"/>
  <c r="AJ175" i="1"/>
  <c r="AJ1356" i="1"/>
  <c r="AJ168" i="1"/>
  <c r="AJ1349" i="1"/>
  <c r="AJ19" i="1"/>
  <c r="AJ1342" i="1"/>
  <c r="AJ1336" i="1"/>
  <c r="AJ671" i="1"/>
  <c r="AJ1327" i="1"/>
  <c r="AJ150" i="1"/>
  <c r="AJ1319" i="1"/>
  <c r="AJ1314" i="1"/>
  <c r="AJ143" i="1"/>
  <c r="AJ1309" i="1"/>
  <c r="AJ1304" i="1"/>
  <c r="AJ18" i="1"/>
  <c r="AJ132" i="1"/>
  <c r="AJ129" i="1"/>
  <c r="AJ1287" i="1"/>
  <c r="AJ1282" i="1"/>
  <c r="AJ123" i="1"/>
  <c r="AJ1273" i="1"/>
  <c r="AJ1268" i="1"/>
  <c r="AJ817" i="1"/>
  <c r="AJ113" i="1"/>
  <c r="AJ1259" i="1"/>
  <c r="AJ105" i="1"/>
  <c r="AJ1251" i="1"/>
  <c r="AJ1246" i="1"/>
  <c r="AJ1239" i="1"/>
  <c r="AJ1234" i="1"/>
  <c r="AJ1229" i="1"/>
  <c r="AJ1226" i="1"/>
  <c r="AJ90" i="1"/>
  <c r="AJ87" i="1"/>
  <c r="AJ86" i="1"/>
  <c r="AJ1209" i="1"/>
  <c r="AJ647" i="1"/>
  <c r="AJ1196" i="1"/>
  <c r="AJ1525" i="1"/>
  <c r="AJ1520" i="1"/>
  <c r="AJ1516" i="1"/>
  <c r="AJ282" i="1"/>
  <c r="AJ1509" i="1"/>
  <c r="AJ1507" i="1"/>
  <c r="AJ1502" i="1"/>
  <c r="AJ1498" i="1"/>
  <c r="AJ268" i="1"/>
  <c r="AJ1487" i="1"/>
  <c r="AJ1484" i="1"/>
  <c r="AJ30" i="1"/>
  <c r="AJ1475" i="1"/>
  <c r="AJ254" i="1"/>
  <c r="AJ249" i="1"/>
  <c r="AJ1465" i="1"/>
  <c r="AJ1459" i="1"/>
  <c r="AJ698" i="1"/>
  <c r="AJ1449" i="1"/>
  <c r="AJ28" i="1"/>
  <c r="AJ234" i="1"/>
  <c r="AJ230" i="1"/>
  <c r="AJ1433" i="1"/>
  <c r="AJ226" i="1"/>
  <c r="AJ225" i="1"/>
  <c r="AJ1420" i="1"/>
  <c r="AJ24" i="1"/>
  <c r="AJ214" i="1"/>
  <c r="AJ212" i="1"/>
  <c r="AJ1404" i="1"/>
  <c r="AJ690" i="1"/>
  <c r="AJ687" i="1"/>
  <c r="AJ686" i="1"/>
  <c r="AJ199" i="1"/>
  <c r="AJ196" i="1"/>
  <c r="AJ193" i="1"/>
  <c r="AJ1378" i="1"/>
  <c r="AJ188" i="1"/>
  <c r="AJ1369" i="1"/>
  <c r="AJ183" i="1"/>
  <c r="AJ1361" i="1"/>
  <c r="AJ1359" i="1"/>
  <c r="AJ1355" i="1"/>
  <c r="AJ167" i="1"/>
  <c r="AJ164" i="1"/>
  <c r="AJ1345" i="1"/>
  <c r="AJ1341" i="1"/>
  <c r="AJ1335" i="1"/>
  <c r="AJ1331" i="1"/>
  <c r="AJ155" i="1"/>
  <c r="AJ1324" i="1"/>
  <c r="AJ1318" i="1"/>
  <c r="AJ667" i="1"/>
  <c r="AJ666" i="1"/>
  <c r="AJ663" i="1"/>
  <c r="AJ137" i="1"/>
  <c r="AJ1300" i="1"/>
  <c r="AJ131" i="1"/>
  <c r="AJ1291" i="1"/>
  <c r="AJ1286" i="1"/>
  <c r="AJ125" i="1"/>
  <c r="AJ1277" i="1"/>
  <c r="AJ16" i="1"/>
  <c r="AJ1267" i="1"/>
  <c r="AJ117" i="1"/>
  <c r="AJ112" i="1"/>
  <c r="AJ1258" i="1"/>
  <c r="AJ1255" i="1"/>
  <c r="AJ1250" i="1"/>
  <c r="AJ102" i="1"/>
  <c r="AJ1238" i="1"/>
  <c r="AJ1233" i="1"/>
  <c r="AJ97" i="1"/>
  <c r="AJ1225" i="1"/>
  <c r="AJ1222" i="1"/>
  <c r="AJ1217" i="1"/>
  <c r="AJ85" i="1"/>
  <c r="AJ1208" i="1"/>
  <c r="AJ646" i="1"/>
  <c r="AJ1195" i="1"/>
  <c r="AJ1189" i="1"/>
  <c r="AJ1182" i="1"/>
  <c r="AJ1592" i="1"/>
  <c r="AJ1588" i="1"/>
  <c r="AJ1582" i="1"/>
  <c r="AJ1577" i="1"/>
  <c r="AJ324" i="1"/>
  <c r="AJ1569" i="1"/>
  <c r="AJ318" i="1"/>
  <c r="AJ778" i="1"/>
  <c r="AJ311" i="1"/>
  <c r="AJ309" i="1"/>
  <c r="AJ1549" i="1"/>
  <c r="AJ307" i="1"/>
  <c r="AJ303" i="1"/>
  <c r="AJ1535" i="1"/>
  <c r="AJ1531" i="1"/>
  <c r="AJ292" i="1"/>
  <c r="AJ287" i="1"/>
  <c r="AJ285" i="1"/>
  <c r="AJ37" i="1"/>
  <c r="AJ1511" i="1"/>
  <c r="AJ1508" i="1"/>
  <c r="AJ272" i="1"/>
  <c r="AJ703" i="1"/>
  <c r="AJ1497" i="1"/>
  <c r="AJ1492" i="1"/>
  <c r="AJ265" i="1"/>
  <c r="AJ1483" i="1"/>
  <c r="AJ1480" i="1"/>
  <c r="AJ1474" i="1"/>
  <c r="AJ1470" i="1"/>
  <c r="AJ248" i="1"/>
  <c r="AJ244" i="1"/>
  <c r="AJ1458" i="1"/>
  <c r="AJ241" i="1"/>
  <c r="AJ239" i="1"/>
  <c r="AJ27" i="1"/>
  <c r="AJ233" i="1"/>
  <c r="AJ229" i="1"/>
  <c r="AJ1432" i="1"/>
  <c r="AJ1429" i="1"/>
  <c r="AJ1422" i="1"/>
  <c r="AJ1419" i="1"/>
  <c r="AJ218" i="1"/>
  <c r="AJ1412" i="1"/>
  <c r="AJ211" i="1"/>
  <c r="AJ693" i="1"/>
  <c r="AJ205" i="1"/>
  <c r="AJ1400" i="1"/>
  <c r="AJ1395" i="1"/>
  <c r="AJ21" i="1"/>
  <c r="AJ1385" i="1"/>
  <c r="AJ192" i="1"/>
  <c r="AJ190" i="1"/>
  <c r="AJ187" i="1"/>
  <c r="AJ682" i="1"/>
  <c r="AJ1366" i="1"/>
  <c r="AJ1360" i="1"/>
  <c r="AJ174" i="1"/>
  <c r="AJ172" i="1"/>
  <c r="AJ1353" i="1"/>
  <c r="AJ1348" i="1"/>
  <c r="AJ1344" i="1"/>
  <c r="AJ1340" i="1"/>
  <c r="AJ1334" i="1"/>
  <c r="AJ1330" i="1"/>
  <c r="AJ1326" i="1"/>
  <c r="AJ1323" i="1"/>
  <c r="AJ148" i="1"/>
  <c r="AJ1313" i="1"/>
  <c r="AJ1310" i="1"/>
  <c r="AJ139" i="1"/>
  <c r="AJ1303" i="1"/>
  <c r="AJ1299" i="1"/>
  <c r="AJ1296" i="1"/>
  <c r="AJ660" i="1"/>
  <c r="AJ1285" i="1"/>
  <c r="AJ1281" i="1"/>
  <c r="AJ1276" i="1"/>
  <c r="AJ1272" i="1"/>
  <c r="AJ14" i="1"/>
  <c r="AJ116" i="1"/>
  <c r="AJ111" i="1"/>
  <c r="AJ1257" i="1"/>
  <c r="AJ104" i="1"/>
  <c r="AJ338" i="1"/>
  <c r="AJ335" i="1"/>
  <c r="AJ1587" i="1"/>
  <c r="AJ1581" i="1"/>
  <c r="AJ326" i="1"/>
  <c r="AJ1573" i="1"/>
  <c r="AJ1568" i="1"/>
  <c r="AJ317" i="1"/>
  <c r="AJ1563" i="1"/>
  <c r="AJ1558" i="1"/>
  <c r="AJ710" i="1"/>
  <c r="AJ308" i="1"/>
  <c r="AJ306" i="1"/>
  <c r="AJ1540" i="1"/>
  <c r="AJ1534" i="1"/>
  <c r="AJ1530" i="1"/>
  <c r="AJ291" i="1"/>
  <c r="AJ707" i="1"/>
  <c r="AJ1519" i="1"/>
  <c r="AJ283" i="1"/>
  <c r="AJ281" i="1"/>
  <c r="AJ277" i="1"/>
  <c r="AJ34" i="1"/>
  <c r="AJ1501" i="1"/>
  <c r="AJ702" i="1"/>
  <c r="AJ267" i="1"/>
  <c r="AJ264" i="1"/>
  <c r="AJ1482" i="1"/>
  <c r="AJ1479" i="1"/>
  <c r="AJ1473" i="1"/>
  <c r="AJ253" i="1"/>
  <c r="AJ247" i="1"/>
  <c r="AJ1464" i="1"/>
  <c r="AJ1457" i="1"/>
  <c r="AJ1454" i="1"/>
  <c r="AJ1448" i="1"/>
  <c r="AJ26" i="1"/>
  <c r="AJ232" i="1"/>
  <c r="AJ697" i="1"/>
  <c r="AJ696" i="1"/>
  <c r="AJ1428" i="1"/>
  <c r="AJ224" i="1"/>
  <c r="AJ1418" i="1"/>
  <c r="AJ217" i="1"/>
  <c r="AJ22" i="1"/>
  <c r="AJ210" i="1"/>
  <c r="AJ208" i="1"/>
  <c r="AJ689" i="1"/>
  <c r="AJ202" i="1"/>
  <c r="AJ1394" i="1"/>
  <c r="AJ1389" i="1"/>
  <c r="AJ685" i="1"/>
  <c r="AJ1381" i="1"/>
  <c r="AJ1377" i="1"/>
  <c r="AJ1373" i="1"/>
  <c r="AJ185" i="1"/>
  <c r="AJ1365" i="1"/>
  <c r="AJ180" i="1"/>
  <c r="AJ1358" i="1"/>
  <c r="AJ171" i="1"/>
  <c r="AJ1352" i="1"/>
  <c r="AJ1347" i="1"/>
  <c r="AJ160" i="1"/>
  <c r="AJ1339" i="1"/>
  <c r="AJ1333" i="1"/>
  <c r="AJ670" i="1"/>
  <c r="AJ1325" i="1"/>
  <c r="AJ668" i="1"/>
  <c r="AJ147" i="1"/>
  <c r="AJ815" i="1"/>
  <c r="AJ142" i="1"/>
  <c r="AJ1308" i="1"/>
  <c r="AJ1302" i="1"/>
  <c r="AJ1298" i="1"/>
  <c r="AJ1295" i="1"/>
  <c r="AJ659" i="1"/>
  <c r="AJ1284" i="1"/>
  <c r="AJ1280" i="1"/>
  <c r="AJ17" i="1"/>
  <c r="AJ120" i="1"/>
  <c r="AJ119" i="1"/>
  <c r="AJ656" i="1"/>
  <c r="AJ1262" i="1"/>
  <c r="AJ109" i="1"/>
  <c r="AJ1557" i="1"/>
  <c r="AJ1554" i="1"/>
  <c r="AJ708" i="1"/>
  <c r="AJ305" i="1"/>
  <c r="AJ302" i="1"/>
  <c r="AJ300" i="1"/>
  <c r="AJ296" i="1"/>
  <c r="AJ290" i="1"/>
  <c r="AJ1524" i="1"/>
  <c r="AJ1518" i="1"/>
  <c r="AJ1515" i="1"/>
  <c r="AJ1510" i="1"/>
  <c r="AJ276" i="1"/>
  <c r="AJ271" i="1"/>
  <c r="AJ1500" i="1"/>
  <c r="AJ1496" i="1"/>
  <c r="AJ266" i="1"/>
  <c r="AJ263" i="1"/>
  <c r="AJ260" i="1"/>
  <c r="AJ1478" i="1"/>
  <c r="AJ1472" i="1"/>
  <c r="AJ252" i="1"/>
  <c r="AJ1468" i="1"/>
  <c r="AJ1463" i="1"/>
  <c r="AJ700" i="1"/>
  <c r="AJ240" i="1"/>
  <c r="AJ1447" i="1"/>
  <c r="AJ237" i="1"/>
  <c r="AJ231" i="1"/>
  <c r="AJ1437" i="1"/>
  <c r="AJ695" i="1"/>
  <c r="AJ1427" i="1"/>
  <c r="AJ25" i="1"/>
  <c r="AJ1417" i="1"/>
  <c r="AJ1414" i="1"/>
  <c r="AJ805" i="1"/>
  <c r="AJ1408" i="1"/>
  <c r="AJ692" i="1"/>
  <c r="AJ1402" i="1"/>
  <c r="AJ1399" i="1"/>
  <c r="AJ1393" i="1"/>
  <c r="AJ198" i="1"/>
  <c r="AJ1384" i="1"/>
  <c r="AJ1380" i="1"/>
  <c r="AJ1376" i="1"/>
  <c r="AJ804" i="1"/>
  <c r="AJ681" i="1"/>
  <c r="AJ1364" i="1"/>
  <c r="AJ179" i="1"/>
  <c r="AJ679" i="1"/>
  <c r="AJ677" i="1"/>
  <c r="AJ166" i="1"/>
  <c r="AJ1346" i="1"/>
  <c r="AJ676" i="1"/>
  <c r="AJ1338" i="1"/>
  <c r="AJ158" i="1"/>
  <c r="AJ1329" i="1"/>
  <c r="AJ154" i="1"/>
  <c r="AJ1322" i="1"/>
  <c r="AJ1317" i="1"/>
  <c r="AJ145" i="1"/>
  <c r="AJ665" i="1"/>
  <c r="AJ1307" i="1"/>
  <c r="AJ136" i="1"/>
  <c r="AJ133" i="1"/>
  <c r="AJ1294" i="1"/>
  <c r="AJ128" i="1"/>
  <c r="AJ1283" i="1"/>
  <c r="AJ657" i="1"/>
  <c r="AJ122" i="1"/>
  <c r="AJ1271" i="1"/>
  <c r="AJ1266" i="1"/>
  <c r="AJ655" i="1"/>
  <c r="AJ13" i="1"/>
  <c r="AJ1256" i="1"/>
  <c r="AJ103" i="1"/>
  <c r="AJ1248" i="1"/>
  <c r="AJ1243" i="1"/>
  <c r="AJ1237" i="1"/>
  <c r="AJ98" i="1"/>
  <c r="AJ95" i="1"/>
  <c r="AJ651" i="1"/>
  <c r="AJ1219" i="1"/>
  <c r="AJ1620" i="1"/>
  <c r="AJ1617" i="1"/>
  <c r="AJ1612" i="1"/>
  <c r="AJ1607" i="1"/>
  <c r="AJ343" i="1"/>
  <c r="AJ340" i="1"/>
  <c r="AJ1596" i="1"/>
  <c r="AJ1591" i="1"/>
  <c r="AJ331" i="1"/>
  <c r="AJ1580" i="1"/>
  <c r="AJ1576" i="1"/>
  <c r="AJ1571" i="1"/>
  <c r="AJ715" i="1"/>
  <c r="AJ315" i="1"/>
  <c r="AJ713" i="1"/>
  <c r="AJ1556" i="1"/>
  <c r="AJ709" i="1"/>
  <c r="AJ1548" i="1"/>
  <c r="AJ304" i="1"/>
  <c r="AJ1539" i="1"/>
  <c r="AJ299" i="1"/>
  <c r="AJ1529" i="1"/>
  <c r="AJ289" i="1"/>
  <c r="AJ1523" i="1"/>
  <c r="AJ706" i="1"/>
  <c r="AJ1514" i="1"/>
  <c r="AJ280" i="1"/>
  <c r="AJ35" i="1"/>
  <c r="AJ1506" i="1"/>
  <c r="AJ270" i="1"/>
  <c r="AJ1495" i="1"/>
  <c r="AJ1491" i="1"/>
  <c r="AJ1486" i="1"/>
  <c r="AJ1481" i="1"/>
  <c r="AJ1477" i="1"/>
  <c r="AJ256" i="1"/>
  <c r="AJ251" i="1"/>
  <c r="AJ1467" i="1"/>
  <c r="AJ1462" i="1"/>
  <c r="AJ1456" i="1"/>
  <c r="AJ1453" i="1"/>
  <c r="AJ1446" i="1"/>
  <c r="AJ1443" i="1"/>
  <c r="AJ1441" i="1"/>
  <c r="AJ1436" i="1"/>
  <c r="AJ1431" i="1"/>
  <c r="AJ1426" i="1"/>
  <c r="AJ223" i="1"/>
  <c r="AJ220" i="1"/>
  <c r="AJ1413" i="1"/>
  <c r="AJ1411" i="1"/>
  <c r="AJ1407" i="1"/>
  <c r="AJ207" i="1"/>
  <c r="AJ1401" i="1"/>
  <c r="AJ1398" i="1"/>
  <c r="AJ1392" i="1"/>
  <c r="AJ1388" i="1"/>
  <c r="AJ195" i="1"/>
  <c r="AJ1379" i="1"/>
  <c r="AJ683" i="1"/>
  <c r="AJ1372" i="1"/>
  <c r="AJ184" i="1"/>
  <c r="AJ182" i="1"/>
  <c r="AJ178" i="1"/>
  <c r="AJ1357" i="1"/>
  <c r="AJ170" i="1"/>
  <c r="AJ1351" i="1"/>
  <c r="AJ163" i="1"/>
  <c r="AJ1343" i="1"/>
  <c r="AJ159" i="1"/>
  <c r="AJ157" i="1"/>
  <c r="AJ156" i="1"/>
  <c r="AJ153" i="1"/>
  <c r="AJ149" i="1"/>
  <c r="AJ1316" i="1"/>
  <c r="AJ1312" i="1"/>
  <c r="AJ141" i="1"/>
  <c r="AJ1306" i="1"/>
  <c r="AJ135" i="1"/>
  <c r="AJ662" i="1"/>
  <c r="AJ130" i="1"/>
  <c r="AJ1290" i="1"/>
  <c r="AJ127" i="1"/>
  <c r="AJ1279" i="1"/>
  <c r="AJ1275" i="1"/>
  <c r="AJ361" i="1"/>
  <c r="AJ722" i="1"/>
  <c r="AJ1623" i="1"/>
  <c r="AJ1619" i="1"/>
  <c r="AJ1616" i="1"/>
  <c r="AJ1611" i="1"/>
  <c r="AJ1606" i="1"/>
  <c r="AJ717" i="1"/>
  <c r="AJ1600" i="1"/>
  <c r="AJ1595" i="1"/>
  <c r="AJ333" i="1"/>
  <c r="AJ330" i="1"/>
  <c r="AJ328" i="1"/>
  <c r="AJ1575" i="1"/>
  <c r="AJ323" i="1"/>
  <c r="AJ1566" i="1"/>
  <c r="AJ1565" i="1"/>
  <c r="AJ1561" i="1"/>
  <c r="AJ712" i="1"/>
  <c r="AJ1553" i="1"/>
  <c r="AJ38" i="1"/>
  <c r="AJ1544" i="1"/>
  <c r="AJ1538" i="1"/>
  <c r="AJ1533" i="1"/>
  <c r="AJ295" i="1"/>
  <c r="AJ1527" i="1"/>
  <c r="AJ1522" i="1"/>
  <c r="AJ284" i="1"/>
  <c r="AJ704" i="1"/>
  <c r="AJ279" i="1"/>
  <c r="AJ275" i="1"/>
  <c r="AJ1505" i="1"/>
  <c r="AJ269" i="1"/>
  <c r="AJ1494" i="1"/>
  <c r="AJ1490" i="1"/>
  <c r="AJ262" i="1"/>
  <c r="AJ31" i="1"/>
  <c r="AJ1476" i="1"/>
  <c r="AJ797" i="1"/>
  <c r="AJ1469" i="1"/>
  <c r="AJ246" i="1"/>
  <c r="AJ243" i="1"/>
  <c r="AJ242" i="1"/>
  <c r="AJ1452" i="1"/>
  <c r="AJ238" i="1"/>
  <c r="AJ1442" i="1"/>
  <c r="AJ1440" i="1"/>
  <c r="AJ1435" i="1"/>
  <c r="AJ1430" i="1"/>
  <c r="AJ1425" i="1"/>
  <c r="AJ222" i="1"/>
  <c r="AJ1416" i="1"/>
  <c r="AJ216" i="1"/>
  <c r="AJ1410" i="1"/>
  <c r="AJ1406" i="1"/>
  <c r="AJ1403" i="1"/>
  <c r="AJ204" i="1"/>
  <c r="AJ1397" i="1"/>
  <c r="AJ1391" i="1"/>
  <c r="AJ1387" i="1"/>
  <c r="AJ194" i="1"/>
  <c r="AJ20" i="1"/>
  <c r="AJ189" i="1"/>
  <c r="AJ186" i="1"/>
  <c r="AJ1368" i="1"/>
  <c r="AJ181" i="1"/>
  <c r="AJ177" i="1"/>
  <c r="AJ173" i="1"/>
  <c r="AJ1354" i="1"/>
  <c r="AJ165" i="1"/>
  <c r="AJ162" i="1"/>
  <c r="AJ675" i="1"/>
  <c r="AJ1337" i="1"/>
  <c r="AJ672" i="1"/>
  <c r="AJ1328" i="1"/>
  <c r="AJ152" i="1"/>
  <c r="AJ1321" i="1"/>
  <c r="AJ146" i="1"/>
  <c r="AJ144" i="1"/>
  <c r="AJ140" i="1"/>
  <c r="AJ138" i="1"/>
  <c r="AJ134" i="1"/>
  <c r="AJ1297" i="1"/>
  <c r="AJ1293" i="1"/>
  <c r="AJ1289" i="1"/>
  <c r="AJ658" i="1"/>
  <c r="AJ1278" i="1"/>
  <c r="AJ1274" i="1"/>
  <c r="AJ1270" i="1"/>
  <c r="AJ118" i="1"/>
  <c r="AJ1263" i="1"/>
  <c r="AJ1585" i="1"/>
  <c r="AJ327" i="1"/>
  <c r="AJ39" i="1"/>
  <c r="AJ1570" i="1"/>
  <c r="AJ320" i="1"/>
  <c r="AJ314" i="1"/>
  <c r="AJ312" i="1"/>
  <c r="AJ1555" i="1"/>
  <c r="AJ1552" i="1"/>
  <c r="AJ1547" i="1"/>
  <c r="AJ1543" i="1"/>
  <c r="AJ1537" i="1"/>
  <c r="AJ298" i="1"/>
  <c r="AJ294" i="1"/>
  <c r="AJ288" i="1"/>
  <c r="AJ286" i="1"/>
  <c r="AJ705" i="1"/>
  <c r="AJ1513" i="1"/>
  <c r="AJ36" i="1"/>
  <c r="AJ274" i="1"/>
  <c r="AJ1504" i="1"/>
  <c r="AJ33" i="1"/>
  <c r="AJ32" i="1"/>
  <c r="AJ1489" i="1"/>
  <c r="AJ261" i="1"/>
  <c r="AJ259" i="1"/>
  <c r="AJ257" i="1"/>
  <c r="AJ1471" i="1"/>
  <c r="AJ250" i="1"/>
  <c r="AJ245" i="1"/>
  <c r="AJ1461" i="1"/>
  <c r="AJ1455" i="1"/>
  <c r="AJ1451" i="1"/>
  <c r="AJ1445" i="1"/>
  <c r="AJ236" i="1"/>
  <c r="AJ1439" i="1"/>
  <c r="AJ228" i="1"/>
  <c r="AJ227" i="1"/>
  <c r="AJ1424" i="1"/>
  <c r="AJ221" i="1"/>
  <c r="AJ219" i="1"/>
  <c r="AJ215" i="1"/>
  <c r="AJ1409" i="1"/>
  <c r="AJ209" i="1"/>
  <c r="AJ691" i="1"/>
  <c r="AJ203" i="1"/>
  <c r="AJ1396" i="1"/>
  <c r="AJ1390" i="1"/>
  <c r="AJ1386" i="1"/>
  <c r="AJ1383" i="1"/>
  <c r="AJ191" i="1"/>
  <c r="AJ1375" i="1"/>
  <c r="AJ1371" i="1"/>
  <c r="AJ680" i="1"/>
  <c r="AJ1363" i="1"/>
  <c r="AJ176" i="1"/>
  <c r="AJ678" i="1"/>
  <c r="AJ169" i="1"/>
  <c r="AJ1350" i="1"/>
  <c r="AJ161" i="1"/>
  <c r="AJ674" i="1"/>
  <c r="AJ673" i="1"/>
  <c r="AJ1332" i="1"/>
  <c r="AJ669" i="1"/>
  <c r="AJ151" i="1"/>
  <c r="AJ1320" i="1"/>
  <c r="AJ1315" i="1"/>
  <c r="AJ1311" i="1"/>
  <c r="AJ664" i="1"/>
  <c r="AJ1305" i="1"/>
  <c r="AJ1301" i="1"/>
  <c r="AJ661" i="1"/>
  <c r="AJ1292" i="1"/>
  <c r="AJ1288" i="1"/>
  <c r="AJ126" i="1"/>
  <c r="AJ124" i="1"/>
  <c r="AJ121" i="1"/>
  <c r="AJ1269" i="1"/>
  <c r="AJ1264" i="1"/>
  <c r="AJ114" i="1"/>
  <c r="AJ1260" i="1"/>
  <c r="AJ106" i="1"/>
  <c r="AJ1252" i="1"/>
  <c r="AJ643" i="1"/>
  <c r="AJ642" i="1"/>
  <c r="AJ1176" i="1"/>
  <c r="AJ1169" i="1"/>
  <c r="AJ1165" i="1"/>
  <c r="AJ1157" i="1"/>
  <c r="AJ1149" i="1"/>
  <c r="AJ1144" i="1"/>
  <c r="AJ1137" i="1"/>
  <c r="AJ1131" i="1"/>
  <c r="AJ1124" i="1"/>
  <c r="AJ1116" i="1"/>
  <c r="AJ627" i="1"/>
  <c r="AJ1105" i="1"/>
  <c r="AJ1099" i="1"/>
  <c r="AJ1092" i="1"/>
  <c r="AJ618" i="1"/>
  <c r="AJ614" i="1"/>
  <c r="AJ1076" i="1"/>
  <c r="AJ1070" i="1"/>
  <c r="AJ1063" i="1"/>
  <c r="AJ611" i="1"/>
  <c r="AJ1049" i="1"/>
  <c r="AJ1042" i="1"/>
  <c r="AJ608" i="1"/>
  <c r="AJ1029" i="1"/>
  <c r="AJ1022" i="1"/>
  <c r="AJ1014" i="1"/>
  <c r="AJ604" i="1"/>
  <c r="AJ1001" i="1"/>
  <c r="AJ602" i="1"/>
  <c r="AJ988" i="1"/>
  <c r="AJ981" i="1"/>
  <c r="AJ975" i="1"/>
  <c r="AJ967" i="1"/>
  <c r="AJ961" i="1"/>
  <c r="AJ592" i="1"/>
  <c r="AJ951" i="1"/>
  <c r="AJ946" i="1"/>
  <c r="AJ940" i="1"/>
  <c r="AJ584" i="1"/>
  <c r="AJ929" i="1"/>
  <c r="AJ579" i="1"/>
  <c r="AJ918" i="1"/>
  <c r="AJ913" i="1"/>
  <c r="AJ910" i="1"/>
  <c r="AJ575" i="1"/>
  <c r="AJ901" i="1"/>
  <c r="AJ894" i="1"/>
  <c r="AJ572" i="1"/>
  <c r="AJ507" i="1"/>
  <c r="AJ880" i="1"/>
  <c r="AJ874" i="1"/>
  <c r="AJ868" i="1"/>
  <c r="AJ562" i="1"/>
  <c r="AJ858" i="1"/>
  <c r="AJ6" i="1"/>
  <c r="AJ789" i="1"/>
  <c r="AJ545" i="1"/>
  <c r="AJ81" i="1"/>
  <c r="AJ787" i="1"/>
  <c r="AJ846" i="1"/>
  <c r="AJ803" i="1"/>
  <c r="AJ813" i="1"/>
  <c r="AJ821" i="1"/>
  <c r="AJ767" i="1"/>
  <c r="AJ818" i="1"/>
  <c r="AJ829" i="1"/>
  <c r="AJ782" i="1"/>
  <c r="AJ772" i="1"/>
  <c r="AJ553" i="1"/>
  <c r="AJ1175" i="1"/>
  <c r="AJ1168" i="1"/>
  <c r="AJ1164" i="1"/>
  <c r="AJ1156" i="1"/>
  <c r="AJ635" i="1"/>
  <c r="AJ632" i="1"/>
  <c r="AJ1136" i="1"/>
  <c r="AJ1130" i="1"/>
  <c r="AJ1123" i="1"/>
  <c r="AJ1115" i="1"/>
  <c r="AJ1110" i="1"/>
  <c r="AJ1104" i="1"/>
  <c r="AJ1098" i="1"/>
  <c r="AJ621" i="1"/>
  <c r="AJ1087" i="1"/>
  <c r="AJ1083" i="1"/>
  <c r="AJ1075" i="1"/>
  <c r="AJ1069" i="1"/>
  <c r="AJ1062" i="1"/>
  <c r="AJ1055" i="1"/>
  <c r="AJ1048" i="1"/>
  <c r="AJ1041" i="1"/>
  <c r="AJ1035" i="1"/>
  <c r="AJ1028" i="1"/>
  <c r="AJ1021" i="1"/>
  <c r="AJ605" i="1"/>
  <c r="AJ1007" i="1"/>
  <c r="AJ1000" i="1"/>
  <c r="AJ994" i="1"/>
  <c r="AJ987" i="1"/>
  <c r="AJ980" i="1"/>
  <c r="AJ974" i="1"/>
  <c r="AJ966" i="1"/>
  <c r="AJ960" i="1"/>
  <c r="AJ956" i="1"/>
  <c r="AJ950" i="1"/>
  <c r="AJ945" i="1"/>
  <c r="AJ790" i="1"/>
  <c r="AJ583" i="1"/>
  <c r="AJ928" i="1"/>
  <c r="AJ923" i="1"/>
  <c r="AJ917" i="1"/>
  <c r="AJ521" i="1"/>
  <c r="AJ909" i="1"/>
  <c r="AJ905" i="1"/>
  <c r="AJ900" i="1"/>
  <c r="AJ893" i="1"/>
  <c r="AJ571" i="1"/>
  <c r="AJ568" i="1"/>
  <c r="AJ879" i="1"/>
  <c r="AJ565" i="1"/>
  <c r="AJ514" i="1"/>
  <c r="AJ863" i="1"/>
  <c r="AJ560" i="1"/>
  <c r="AJ559" i="1"/>
  <c r="AJ558" i="1"/>
  <c r="AJ552" i="1"/>
  <c r="AJ532" i="1"/>
  <c r="AJ547" i="1"/>
  <c r="AJ68" i="1"/>
  <c r="AJ80" i="1"/>
  <c r="AJ845" i="1"/>
  <c r="AJ72" i="1"/>
  <c r="AJ77" i="1"/>
  <c r="AJ76" i="1"/>
  <c r="AJ857" i="1"/>
  <c r="AJ831" i="1"/>
  <c r="AJ828" i="1"/>
  <c r="AJ554" i="1"/>
  <c r="AJ550" i="1"/>
  <c r="AJ506" i="1"/>
  <c r="AJ653" i="1"/>
  <c r="AJ1245" i="1"/>
  <c r="AJ101" i="1"/>
  <c r="AJ99" i="1"/>
  <c r="AJ96" i="1"/>
  <c r="AJ1224" i="1"/>
  <c r="AJ1221" i="1"/>
  <c r="AJ1216" i="1"/>
  <c r="AJ648" i="1"/>
  <c r="AJ1207" i="1"/>
  <c r="AJ1201" i="1"/>
  <c r="AJ1194" i="1"/>
  <c r="AJ1188" i="1"/>
  <c r="AJ641" i="1"/>
  <c r="AJ640" i="1"/>
  <c r="AJ1167" i="1"/>
  <c r="AJ1163" i="1"/>
  <c r="AJ1155" i="1"/>
  <c r="AJ634" i="1"/>
  <c r="AJ1143" i="1"/>
  <c r="AJ1135" i="1"/>
  <c r="AJ1129" i="1"/>
  <c r="AJ1122" i="1"/>
  <c r="AJ629" i="1"/>
  <c r="AJ1109" i="1"/>
  <c r="AJ1103" i="1"/>
  <c r="AJ1097" i="1"/>
  <c r="AJ1091" i="1"/>
  <c r="AJ617" i="1"/>
  <c r="AJ1082" i="1"/>
  <c r="AJ1074" i="1"/>
  <c r="AJ1068" i="1"/>
  <c r="AJ1061" i="1"/>
  <c r="AJ610" i="1"/>
  <c r="AJ1047" i="1"/>
  <c r="AJ1040" i="1"/>
  <c r="AJ1034" i="1"/>
  <c r="AJ1027" i="1"/>
  <c r="AJ1020" i="1"/>
  <c r="AJ1013" i="1"/>
  <c r="AJ1006" i="1"/>
  <c r="AJ999" i="1"/>
  <c r="AJ993" i="1"/>
  <c r="AJ986" i="1"/>
  <c r="AJ979" i="1"/>
  <c r="AJ973" i="1"/>
  <c r="AJ965" i="1"/>
  <c r="AJ959" i="1"/>
  <c r="AJ591" i="1"/>
  <c r="AJ589" i="1"/>
  <c r="AJ944" i="1"/>
  <c r="AJ939" i="1"/>
  <c r="AJ934" i="1"/>
  <c r="AJ927" i="1"/>
  <c r="AJ922" i="1"/>
  <c r="AJ916" i="1"/>
  <c r="AJ912" i="1"/>
  <c r="AJ766" i="1"/>
  <c r="AJ574" i="1"/>
  <c r="AJ899" i="1"/>
  <c r="AJ892" i="1"/>
  <c r="AJ889" i="1"/>
  <c r="AJ885" i="1"/>
  <c r="AJ878" i="1"/>
  <c r="AJ873" i="1"/>
  <c r="AJ867" i="1"/>
  <c r="AJ862" i="1"/>
  <c r="AJ4" i="1"/>
  <c r="AJ73" i="1"/>
  <c r="AJ851" i="1"/>
  <c r="AJ551" i="1"/>
  <c r="AJ542" i="1"/>
  <c r="AJ769" i="1"/>
  <c r="AJ779" i="1"/>
  <c r="AJ786" i="1"/>
  <c r="AJ71" i="1"/>
  <c r="AJ809" i="1"/>
  <c r="AJ555" i="1"/>
  <c r="AJ837" i="1"/>
  <c r="AJ546" i="1"/>
  <c r="AJ827" i="1"/>
  <c r="AJ825" i="1"/>
  <c r="AJ776" i="1"/>
  <c r="AJ1254" i="1"/>
  <c r="AJ1249" i="1"/>
  <c r="AJ1244" i="1"/>
  <c r="AJ100" i="1"/>
  <c r="AJ652" i="1"/>
  <c r="AJ1228" i="1"/>
  <c r="AJ92" i="1"/>
  <c r="AJ1220" i="1"/>
  <c r="AJ10" i="1"/>
  <c r="AJ9" i="1"/>
  <c r="AJ1206" i="1"/>
  <c r="AJ645" i="1"/>
  <c r="AJ1193" i="1"/>
  <c r="AJ1187" i="1"/>
  <c r="AJ1181" i="1"/>
  <c r="AJ1174" i="1"/>
  <c r="AJ639" i="1"/>
  <c r="AJ1162" i="1"/>
  <c r="AJ1154" i="1"/>
  <c r="AJ1148" i="1"/>
  <c r="AJ1142" i="1"/>
  <c r="AJ1134" i="1"/>
  <c r="AJ1128" i="1"/>
  <c r="AJ1121" i="1"/>
  <c r="AJ1114" i="1"/>
  <c r="AJ1108" i="1"/>
  <c r="AJ624" i="1"/>
  <c r="AJ1096" i="1"/>
  <c r="AJ620" i="1"/>
  <c r="AJ1086" i="1"/>
  <c r="AJ1081" i="1"/>
  <c r="AJ1073" i="1"/>
  <c r="AJ1067" i="1"/>
  <c r="AJ1060" i="1"/>
  <c r="AJ1054" i="1"/>
  <c r="AJ1046" i="1"/>
  <c r="AJ1039" i="1"/>
  <c r="AJ1033" i="1"/>
  <c r="AJ1026" i="1"/>
  <c r="AJ1019" i="1"/>
  <c r="AJ1012" i="1"/>
  <c r="AJ1005" i="1"/>
  <c r="AJ998" i="1"/>
  <c r="AJ601" i="1"/>
  <c r="AJ985" i="1"/>
  <c r="AJ599" i="1"/>
  <c r="AJ972" i="1"/>
  <c r="AJ964" i="1"/>
  <c r="AJ595" i="1"/>
  <c r="AJ955" i="1"/>
  <c r="AJ588" i="1"/>
  <c r="AJ943" i="1"/>
  <c r="AJ938" i="1"/>
  <c r="AJ933" i="1"/>
  <c r="AJ926" i="1"/>
  <c r="AJ921" i="1"/>
  <c r="AJ528" i="1"/>
  <c r="AJ911" i="1"/>
  <c r="AJ904" i="1"/>
  <c r="AJ517" i="1"/>
  <c r="AJ573" i="1"/>
  <c r="AJ570" i="1"/>
  <c r="AJ884" i="1"/>
  <c r="AJ515" i="1"/>
  <c r="AJ872" i="1"/>
  <c r="AJ866" i="1"/>
  <c r="AJ7" i="1"/>
  <c r="AJ75" i="1"/>
  <c r="AJ83" i="1"/>
  <c r="AJ556" i="1"/>
  <c r="AJ536" i="1"/>
  <c r="AJ768" i="1"/>
  <c r="AJ849" i="1"/>
  <c r="AJ785" i="1"/>
  <c r="AJ798" i="1"/>
  <c r="AJ806" i="1"/>
  <c r="AJ841" i="1"/>
  <c r="AJ836" i="1"/>
  <c r="AJ833" i="1"/>
  <c r="AJ807" i="1"/>
  <c r="AJ523" i="1"/>
  <c r="AJ823" i="1"/>
  <c r="AJ1215" i="1"/>
  <c r="AJ84" i="1"/>
  <c r="AJ1205" i="1"/>
  <c r="AJ1200" i="1"/>
  <c r="AJ1192" i="1"/>
  <c r="AJ1186" i="1"/>
  <c r="AJ1180" i="1"/>
  <c r="AJ1173" i="1"/>
  <c r="AJ638" i="1"/>
  <c r="AJ1161" i="1"/>
  <c r="AJ1153" i="1"/>
  <c r="AJ1147" i="1"/>
  <c r="AJ1141" i="1"/>
  <c r="AJ631" i="1"/>
  <c r="AJ630" i="1"/>
  <c r="AJ1120" i="1"/>
  <c r="AJ1113" i="1"/>
  <c r="AJ1107" i="1"/>
  <c r="AJ1102" i="1"/>
  <c r="AJ622" i="1"/>
  <c r="AJ1090" i="1"/>
  <c r="AJ1085" i="1"/>
  <c r="AJ1080" i="1"/>
  <c r="AJ613" i="1"/>
  <c r="AJ1066" i="1"/>
  <c r="AJ1059" i="1"/>
  <c r="AJ1053" i="1"/>
  <c r="AJ1045" i="1"/>
  <c r="AJ1038" i="1"/>
  <c r="AJ1032" i="1"/>
  <c r="AJ606" i="1"/>
  <c r="AJ1018" i="1"/>
  <c r="AJ1011" i="1"/>
  <c r="AJ1004" i="1"/>
  <c r="AJ997" i="1"/>
  <c r="AJ992" i="1"/>
  <c r="AJ984" i="1"/>
  <c r="AJ978" i="1"/>
  <c r="AJ971" i="1"/>
  <c r="AJ963" i="1"/>
  <c r="AJ594" i="1"/>
  <c r="AJ954" i="1"/>
  <c r="AJ949" i="1"/>
  <c r="AJ942" i="1"/>
  <c r="AJ937" i="1"/>
  <c r="AJ582" i="1"/>
  <c r="AJ925" i="1"/>
  <c r="AJ920" i="1"/>
  <c r="AJ526" i="1"/>
  <c r="AJ535" i="1"/>
  <c r="AJ908" i="1"/>
  <c r="AJ518" i="1"/>
  <c r="AJ898" i="1"/>
  <c r="AJ891" i="1"/>
  <c r="AJ888" i="1"/>
  <c r="AJ883" i="1"/>
  <c r="AJ877" i="1"/>
  <c r="AJ871" i="1"/>
  <c r="AJ865" i="1"/>
  <c r="AJ561" i="1"/>
  <c r="AJ856" i="1"/>
  <c r="AJ853" i="1"/>
  <c r="AJ850" i="1"/>
  <c r="AJ524" i="1"/>
  <c r="AJ541" i="1"/>
  <c r="AJ82" i="1"/>
  <c r="AJ848" i="1"/>
  <c r="AJ784" i="1"/>
  <c r="AJ801" i="1"/>
  <c r="AJ843" i="1"/>
  <c r="AJ819" i="1"/>
  <c r="AJ795" i="1"/>
  <c r="AJ794" i="1"/>
  <c r="AJ816" i="1"/>
  <c r="AJ777" i="1"/>
  <c r="AJ529" i="1"/>
  <c r="AJ510" i="1"/>
  <c r="AJ15" i="1"/>
  <c r="AJ1265" i="1"/>
  <c r="AJ115" i="1"/>
  <c r="AJ1261" i="1"/>
  <c r="AJ108" i="1"/>
  <c r="AJ1253" i="1"/>
  <c r="AJ1247" i="1"/>
  <c r="AJ1242" i="1"/>
  <c r="AJ1236" i="1"/>
  <c r="AJ1232" i="1"/>
  <c r="AJ94" i="1"/>
  <c r="AJ1223" i="1"/>
  <c r="AJ1218" i="1"/>
  <c r="AJ1214" i="1"/>
  <c r="AJ1212" i="1"/>
  <c r="AJ1204" i="1"/>
  <c r="AJ1199" i="1"/>
  <c r="AJ1191" i="1"/>
  <c r="AJ1185" i="1"/>
  <c r="AJ1179" i="1"/>
  <c r="AJ1172" i="1"/>
  <c r="AJ637" i="1"/>
  <c r="AJ1160" i="1"/>
  <c r="AJ1152" i="1"/>
  <c r="AJ1146" i="1"/>
  <c r="AJ1140" i="1"/>
  <c r="AJ1133" i="1"/>
  <c r="AJ1127" i="1"/>
  <c r="AJ1119" i="1"/>
  <c r="AJ628" i="1"/>
  <c r="AJ626" i="1"/>
  <c r="AJ623" i="1"/>
  <c r="AJ1095" i="1"/>
  <c r="AJ1089" i="1"/>
  <c r="AJ616" i="1"/>
  <c r="AJ1079" i="1"/>
  <c r="AJ1072" i="1"/>
  <c r="AJ1065" i="1"/>
  <c r="AJ1058" i="1"/>
  <c r="AJ1052" i="1"/>
  <c r="AJ609" i="1"/>
  <c r="AJ1037" i="1"/>
  <c r="AJ1031" i="1"/>
  <c r="AJ1025" i="1"/>
  <c r="AJ1017" i="1"/>
  <c r="AJ1010" i="1"/>
  <c r="AJ1003" i="1"/>
  <c r="AJ996" i="1"/>
  <c r="AJ991" i="1"/>
  <c r="AJ983" i="1"/>
  <c r="AJ977" i="1"/>
  <c r="AJ970" i="1"/>
  <c r="AJ962" i="1"/>
  <c r="AJ958" i="1"/>
  <c r="AJ953" i="1"/>
  <c r="AJ948" i="1"/>
  <c r="AJ941" i="1"/>
  <c r="AJ936" i="1"/>
  <c r="AJ932" i="1"/>
  <c r="AJ924" i="1"/>
  <c r="AJ522" i="1"/>
  <c r="AJ915" i="1"/>
  <c r="AJ577" i="1"/>
  <c r="AJ907" i="1"/>
  <c r="AJ903" i="1"/>
  <c r="AJ897" i="1"/>
  <c r="AJ890" i="1"/>
  <c r="AJ887" i="1"/>
  <c r="AJ882" i="1"/>
  <c r="AJ566" i="1"/>
  <c r="AJ870" i="1"/>
  <c r="AJ513" i="1"/>
  <c r="AJ861" i="1"/>
  <c r="AJ855" i="1"/>
  <c r="AJ852" i="1"/>
  <c r="AJ5" i="1"/>
  <c r="AJ527" i="1"/>
  <c r="AJ540" i="1"/>
  <c r="AJ771" i="1"/>
  <c r="AJ847" i="1"/>
  <c r="AJ796" i="1"/>
  <c r="AJ800" i="1"/>
  <c r="AJ814" i="1"/>
  <c r="AJ840" i="1"/>
  <c r="AJ808" i="1"/>
  <c r="AJ832" i="1"/>
  <c r="AJ799" i="1"/>
  <c r="AJ826" i="1"/>
  <c r="AJ531" i="1"/>
  <c r="AJ511" i="1"/>
  <c r="AJ110" i="1"/>
  <c r="AJ107" i="1"/>
  <c r="AJ654" i="1"/>
  <c r="AJ820" i="1"/>
  <c r="AJ1241" i="1"/>
  <c r="AJ1235" i="1"/>
  <c r="AJ1231" i="1"/>
  <c r="AJ93" i="1"/>
  <c r="AJ650" i="1"/>
  <c r="AJ89" i="1"/>
  <c r="AJ649" i="1"/>
  <c r="AJ1211" i="1"/>
  <c r="AJ1203" i="1"/>
  <c r="AJ1198" i="1"/>
  <c r="AJ644" i="1"/>
  <c r="AJ1184" i="1"/>
  <c r="AJ1178" i="1"/>
  <c r="AJ1171" i="1"/>
  <c r="AJ1166" i="1"/>
  <c r="AJ1159" i="1"/>
  <c r="AJ1151" i="1"/>
  <c r="AJ633" i="1"/>
  <c r="AJ1139" i="1"/>
  <c r="AJ1132" i="1"/>
  <c r="AJ1126" i="1"/>
  <c r="AJ1118" i="1"/>
  <c r="AJ1112" i="1"/>
  <c r="AJ1106" i="1"/>
  <c r="AJ1101" i="1"/>
  <c r="AJ1094" i="1"/>
  <c r="AJ619" i="1"/>
  <c r="AJ1084" i="1"/>
  <c r="AJ1078" i="1"/>
  <c r="AJ612" i="1"/>
  <c r="AJ810" i="1"/>
  <c r="AJ1057" i="1"/>
  <c r="AJ1051" i="1"/>
  <c r="AJ1044" i="1"/>
  <c r="AJ1036" i="1"/>
  <c r="AJ1030" i="1"/>
  <c r="AJ1024" i="1"/>
  <c r="AJ1016" i="1"/>
  <c r="AJ1009" i="1"/>
  <c r="AJ534" i="1"/>
  <c r="AJ603" i="1"/>
  <c r="AJ990" i="1"/>
  <c r="AJ600" i="1"/>
  <c r="AJ598" i="1"/>
  <c r="AJ969" i="1"/>
  <c r="AJ597" i="1"/>
  <c r="AJ957" i="1"/>
  <c r="AJ590" i="1"/>
  <c r="AJ947" i="1"/>
  <c r="AJ8" i="1"/>
  <c r="AJ935" i="1"/>
  <c r="AJ931" i="1"/>
  <c r="AJ581" i="1"/>
  <c r="AJ578" i="1"/>
  <c r="AJ914" i="1"/>
  <c r="AJ520" i="1"/>
  <c r="AJ519" i="1"/>
  <c r="AJ902" i="1"/>
  <c r="AJ896" i="1"/>
  <c r="AJ516" i="1"/>
  <c r="AJ569" i="1"/>
  <c r="AJ881" i="1"/>
  <c r="AJ876" i="1"/>
  <c r="AJ869" i="1"/>
  <c r="AJ864" i="1"/>
  <c r="AJ860" i="1"/>
  <c r="AJ69" i="1"/>
  <c r="AJ537" i="1"/>
  <c r="AJ557" i="1"/>
  <c r="AJ530" i="1"/>
  <c r="AJ539" i="1"/>
  <c r="AJ774" i="1"/>
  <c r="AJ788" i="1"/>
  <c r="AJ79" i="1"/>
  <c r="AJ78" i="1"/>
  <c r="AJ811" i="1"/>
  <c r="AJ839" i="1"/>
  <c r="AJ835" i="1"/>
  <c r="AJ802" i="1"/>
  <c r="AJ792" i="1"/>
  <c r="AJ770" i="1"/>
  <c r="AJ824" i="1"/>
  <c r="AJ822" i="1"/>
  <c r="AJ12" i="1"/>
  <c r="AJ1240" i="1"/>
  <c r="AJ11" i="1"/>
  <c r="AJ1230" i="1"/>
  <c r="AJ1227" i="1"/>
  <c r="AJ91" i="1"/>
  <c r="AJ88" i="1"/>
  <c r="AJ1213" i="1"/>
  <c r="AJ1210" i="1"/>
  <c r="AJ1202" i="1"/>
  <c r="AJ1197" i="1"/>
  <c r="AJ1190" i="1"/>
  <c r="AJ1183" i="1"/>
  <c r="AJ1177" i="1"/>
  <c r="AJ1170" i="1"/>
  <c r="AJ636" i="1"/>
  <c r="AJ1158" i="1"/>
  <c r="AJ1150" i="1"/>
  <c r="AJ1145" i="1"/>
  <c r="AJ1138" i="1"/>
  <c r="AJ854" i="1"/>
  <c r="AJ1125" i="1"/>
  <c r="AJ1117" i="1"/>
  <c r="AJ1111" i="1"/>
  <c r="AJ625" i="1"/>
  <c r="AJ1100" i="1"/>
  <c r="AJ1093" i="1"/>
  <c r="AJ1088" i="1"/>
  <c r="AJ615" i="1"/>
  <c r="AJ1077" i="1"/>
  <c r="AJ1071" i="1"/>
  <c r="AJ1064" i="1"/>
  <c r="AJ1056" i="1"/>
  <c r="AJ1050" i="1"/>
  <c r="AJ1043" i="1"/>
  <c r="AJ791" i="1"/>
  <c r="AJ607" i="1"/>
  <c r="AJ1023" i="1"/>
  <c r="AJ1015" i="1"/>
  <c r="AJ1008" i="1"/>
  <c r="AJ1002" i="1"/>
  <c r="AJ995" i="1"/>
  <c r="AJ989" i="1"/>
  <c r="AJ982" i="1"/>
  <c r="AJ976" i="1"/>
  <c r="AJ968" i="1"/>
  <c r="AJ596" i="1"/>
  <c r="AJ593" i="1"/>
  <c r="AJ952" i="1"/>
  <c r="AJ587" i="1"/>
  <c r="AJ586" i="1"/>
  <c r="AJ585" i="1"/>
  <c r="AJ930" i="1"/>
  <c r="AJ580" i="1"/>
  <c r="AJ919" i="1"/>
  <c r="AJ533" i="1"/>
  <c r="AJ576" i="1"/>
  <c r="AJ906" i="1"/>
  <c r="AJ509" i="1"/>
  <c r="AJ895" i="1"/>
  <c r="AJ508" i="1"/>
  <c r="AJ886" i="1"/>
  <c r="AJ567" i="1"/>
  <c r="AJ875" i="1"/>
  <c r="AJ564" i="1"/>
  <c r="AJ563" i="1"/>
  <c r="AJ859" i="1"/>
  <c r="AJ70" i="1"/>
  <c r="AJ543" i="1"/>
  <c r="AJ74" i="1"/>
  <c r="AJ3" i="1"/>
  <c r="AJ773" i="1"/>
  <c r="AJ781" i="1"/>
  <c r="AJ793" i="1"/>
  <c r="AJ844" i="1"/>
  <c r="AJ842" i="1"/>
  <c r="AJ838" i="1"/>
  <c r="AJ834" i="1"/>
  <c r="AJ812" i="1"/>
  <c r="AJ830" i="1"/>
  <c r="AJ783" i="1"/>
  <c r="AJ538" i="1"/>
  <c r="AJ512" i="1"/>
  <c r="S909" i="1"/>
  <c r="S851" i="1"/>
  <c r="S881" i="1"/>
  <c r="S871" i="1"/>
  <c r="S764" i="1"/>
  <c r="S1878" i="1"/>
  <c r="S1874" i="1"/>
  <c r="S1871" i="1"/>
  <c r="S491" i="1"/>
  <c r="S1867" i="1"/>
  <c r="S486" i="1"/>
  <c r="S1859" i="1"/>
  <c r="S60" i="1"/>
  <c r="S1855" i="1"/>
  <c r="S477" i="1"/>
  <c r="S1842" i="1"/>
  <c r="S470" i="1"/>
  <c r="S466" i="1"/>
  <c r="S1831" i="1"/>
  <c r="S1826" i="1"/>
  <c r="S460" i="1"/>
  <c r="S1817" i="1"/>
  <c r="S746" i="1"/>
  <c r="S455" i="1"/>
  <c r="S453" i="1"/>
  <c r="S1800" i="1"/>
  <c r="S1794" i="1"/>
  <c r="S1789" i="1"/>
  <c r="S850" i="1"/>
  <c r="S540" i="1"/>
  <c r="S539" i="1"/>
  <c r="S440" i="1"/>
  <c r="S1765" i="1"/>
  <c r="S1759" i="1"/>
  <c r="S436" i="1"/>
  <c r="S1751" i="1"/>
  <c r="S1744" i="1"/>
  <c r="S1740" i="1"/>
  <c r="S427" i="1"/>
  <c r="S1733" i="1"/>
  <c r="S422" i="1"/>
  <c r="S1722" i="1"/>
  <c r="S931" i="1"/>
  <c r="S925" i="1"/>
  <c r="S921" i="1"/>
  <c r="S577" i="1"/>
  <c r="S929" i="1"/>
  <c r="S924" i="1"/>
  <c r="S923" i="1"/>
  <c r="S919" i="1"/>
  <c r="S912" i="1"/>
  <c r="S576" i="1"/>
  <c r="S575" i="1"/>
  <c r="S570" i="1"/>
  <c r="S1881" i="1"/>
  <c r="S65" i="1"/>
  <c r="S1876" i="1"/>
  <c r="S497" i="1"/>
  <c r="S493" i="1"/>
  <c r="S490" i="1"/>
  <c r="S62" i="1"/>
  <c r="S1863" i="1"/>
  <c r="S1858" i="1"/>
  <c r="S480" i="1"/>
  <c r="S1854" i="1"/>
  <c r="S478" i="1"/>
  <c r="S476" i="1"/>
  <c r="S471" i="1"/>
  <c r="S468" i="1"/>
  <c r="S465" i="1"/>
  <c r="S1830" i="1"/>
  <c r="S462" i="1"/>
  <c r="S747" i="1"/>
  <c r="S457" i="1"/>
  <c r="S1811" i="1"/>
  <c r="S1806" i="1"/>
  <c r="S542" i="1"/>
  <c r="S1799" i="1"/>
  <c r="S1793" i="1"/>
  <c r="S445" i="1"/>
  <c r="S1783" i="1"/>
  <c r="S932" i="1"/>
  <c r="S581" i="1"/>
  <c r="S918" i="1"/>
  <c r="S526" i="1"/>
  <c r="S892" i="1"/>
  <c r="S561" i="1"/>
  <c r="S505" i="1"/>
  <c r="S503" i="1"/>
  <c r="S763" i="1"/>
  <c r="S496" i="1"/>
  <c r="S760" i="1"/>
  <c r="S1869" i="1"/>
  <c r="S487" i="1"/>
  <c r="S1862" i="1"/>
  <c r="S1857" i="1"/>
  <c r="S527" i="1"/>
  <c r="S1853" i="1"/>
  <c r="S1847" i="1"/>
  <c r="S1843" i="1"/>
  <c r="S752" i="1"/>
  <c r="S1839" i="1"/>
  <c r="S750" i="1"/>
  <c r="S1829" i="1"/>
  <c r="S1824" i="1"/>
  <c r="S1820" i="1"/>
  <c r="S456" i="1"/>
  <c r="S745" i="1"/>
  <c r="S1805" i="1"/>
  <c r="S744" i="1"/>
  <c r="S1798" i="1"/>
  <c r="S447" i="1"/>
  <c r="S1787" i="1"/>
  <c r="S1782" i="1"/>
  <c r="S442" i="1"/>
  <c r="S1774" i="1"/>
  <c r="S1770" i="1"/>
  <c r="S1763" i="1"/>
  <c r="S5" i="1"/>
  <c r="S1754" i="1"/>
  <c r="S1749" i="1"/>
  <c r="S432" i="1"/>
  <c r="S430" i="1"/>
  <c r="S736" i="1"/>
  <c r="S1731" i="1"/>
  <c r="S1726" i="1"/>
  <c r="S421" i="1"/>
  <c r="S416" i="1"/>
  <c r="S55" i="1"/>
  <c r="S1207" i="1"/>
  <c r="S573" i="1"/>
  <c r="S884" i="1"/>
  <c r="S729" i="1"/>
  <c r="S926" i="1"/>
  <c r="S922" i="1"/>
  <c r="S618" i="1"/>
  <c r="S915" i="1"/>
  <c r="S903" i="1"/>
  <c r="S897" i="1"/>
  <c r="S894" i="1"/>
  <c r="S891" i="1"/>
  <c r="S822" i="1"/>
  <c r="S883" i="1"/>
  <c r="S565" i="1"/>
  <c r="S765" i="1"/>
  <c r="S501" i="1"/>
  <c r="S762" i="1"/>
  <c r="S1872" i="1"/>
  <c r="S759" i="1"/>
  <c r="S1868" i="1"/>
  <c r="S525" i="1"/>
  <c r="S1860" i="1"/>
  <c r="S83" i="1"/>
  <c r="S756" i="1"/>
  <c r="S1851" i="1"/>
  <c r="S753" i="1"/>
  <c r="S933" i="1"/>
  <c r="S582" i="1"/>
  <c r="S580" i="1"/>
  <c r="S824" i="1"/>
  <c r="S558" i="1"/>
  <c r="S896" i="1"/>
  <c r="S571" i="1"/>
  <c r="S553" i="1"/>
  <c r="S1880" i="1"/>
  <c r="S500" i="1"/>
  <c r="S498" i="1"/>
  <c r="S495" i="1"/>
  <c r="S934" i="1"/>
  <c r="S758" i="1"/>
  <c r="S1865" i="1"/>
  <c r="S484" i="1"/>
  <c r="S1856" i="1"/>
  <c r="S755" i="1"/>
  <c r="S1850" i="1"/>
  <c r="S3" i="1"/>
  <c r="S474" i="1"/>
  <c r="S467" i="1"/>
  <c r="S1833" i="1"/>
  <c r="S463" i="1"/>
  <c r="S461" i="1"/>
  <c r="S1818" i="1"/>
  <c r="S1814" i="1"/>
  <c r="S58" i="1"/>
  <c r="S544" i="1"/>
  <c r="S825" i="1"/>
  <c r="S930" i="1"/>
  <c r="S928" i="1"/>
  <c r="S927" i="1"/>
  <c r="S579" i="1"/>
  <c r="S418" i="1"/>
  <c r="S735" i="1"/>
  <c r="S1709" i="1"/>
  <c r="S1704" i="1"/>
  <c r="S407" i="1"/>
  <c r="S403" i="1"/>
  <c r="S401" i="1"/>
  <c r="S400" i="1"/>
  <c r="S732" i="1"/>
  <c r="S769" i="1"/>
  <c r="S397" i="1"/>
  <c r="S392" i="1"/>
  <c r="S386" i="1"/>
  <c r="S48" i="1"/>
  <c r="S1662" i="1"/>
  <c r="S1657" i="1"/>
  <c r="S1652" i="1"/>
  <c r="S1648" i="1"/>
  <c r="S47" i="1"/>
  <c r="S1641" i="1"/>
  <c r="S365" i="1"/>
  <c r="S1634" i="1"/>
  <c r="S360" i="1"/>
  <c r="S722" i="1"/>
  <c r="S1623" i="1"/>
  <c r="S1620" i="1"/>
  <c r="S1618" i="1"/>
  <c r="S719" i="1"/>
  <c r="S718" i="1"/>
  <c r="S41" i="1"/>
  <c r="S1602" i="1"/>
  <c r="S1597" i="1"/>
  <c r="S1592" i="1"/>
  <c r="S1588" i="1"/>
  <c r="S1582" i="1"/>
  <c r="S1577" i="1"/>
  <c r="S1574" i="1"/>
  <c r="S322" i="1"/>
  <c r="S320" i="1"/>
  <c r="S314" i="1"/>
  <c r="S312" i="1"/>
  <c r="S1555" i="1"/>
  <c r="S1553" i="1"/>
  <c r="S38" i="1"/>
  <c r="S305" i="1"/>
  <c r="S302" i="1"/>
  <c r="S1534" i="1"/>
  <c r="S1531" i="1"/>
  <c r="S292" i="1"/>
  <c r="S287" i="1"/>
  <c r="S1520" i="1"/>
  <c r="S1516" i="1"/>
  <c r="S282" i="1"/>
  <c r="S1509" i="1"/>
  <c r="S273" i="1"/>
  <c r="S1503" i="1"/>
  <c r="S33" i="1"/>
  <c r="S32" i="1"/>
  <c r="S1490" i="1"/>
  <c r="S262" i="1"/>
  <c r="S260" i="1"/>
  <c r="S1479" i="1"/>
  <c r="S1473" i="1"/>
  <c r="S253" i="1"/>
  <c r="S247" i="1"/>
  <c r="S1464" i="1"/>
  <c r="S1457" i="1"/>
  <c r="S241" i="1"/>
  <c r="S239" i="1"/>
  <c r="S27" i="1"/>
  <c r="S234" i="1"/>
  <c r="S1438" i="1"/>
  <c r="S1434" i="1"/>
  <c r="S227" i="1"/>
  <c r="S1424" i="1"/>
  <c r="S221" i="1"/>
  <c r="S766" i="1"/>
  <c r="S906" i="1"/>
  <c r="S574" i="1"/>
  <c r="S900" i="1"/>
  <c r="S895" i="1"/>
  <c r="S566" i="1"/>
  <c r="S870" i="1"/>
  <c r="S862" i="1"/>
  <c r="S67" i="1"/>
  <c r="S1879" i="1"/>
  <c r="S1877" i="1"/>
  <c r="S63" i="1"/>
  <c r="S494" i="1"/>
  <c r="S556" i="1"/>
  <c r="S524" i="1"/>
  <c r="S485" i="1"/>
  <c r="S757" i="1"/>
  <c r="S481" i="1"/>
  <c r="S479" i="1"/>
  <c r="S1848" i="1"/>
  <c r="S1844" i="1"/>
  <c r="S472" i="1"/>
  <c r="S469" i="1"/>
  <c r="S1835" i="1"/>
  <c r="S532" i="1"/>
  <c r="S1825" i="1"/>
  <c r="S1821" i="1"/>
  <c r="S458" i="1"/>
  <c r="S1812" i="1"/>
  <c r="S1807" i="1"/>
  <c r="S452" i="1"/>
  <c r="S450" i="1"/>
  <c r="S448" i="1"/>
  <c r="S1788" i="1"/>
  <c r="S1784" i="1"/>
  <c r="S743" i="1"/>
  <c r="S742" i="1"/>
  <c r="S741" i="1"/>
  <c r="S1764" i="1"/>
  <c r="S1758" i="1"/>
  <c r="S1756" i="1"/>
  <c r="S738" i="1"/>
  <c r="S1743" i="1"/>
  <c r="S1739" i="1"/>
  <c r="S426" i="1"/>
  <c r="S424" i="1"/>
  <c r="S1727" i="1"/>
  <c r="S1721" i="1"/>
  <c r="S417" i="1"/>
  <c r="S1713" i="1"/>
  <c r="S1708" i="1"/>
  <c r="S1703" i="1"/>
  <c r="S54" i="1"/>
  <c r="S1696" i="1"/>
  <c r="S1690" i="1"/>
  <c r="S734" i="1"/>
  <c r="S1682" i="1"/>
  <c r="S1677" i="1"/>
  <c r="S1673" i="1"/>
  <c r="S391" i="1"/>
  <c r="S1669" i="1"/>
  <c r="S1665" i="1"/>
  <c r="S1661" i="1"/>
  <c r="S377" i="1"/>
  <c r="S726" i="1"/>
  <c r="S1647" i="1"/>
  <c r="S371" i="1"/>
  <c r="S1640" i="1"/>
  <c r="S1637" i="1"/>
  <c r="S363" i="1"/>
  <c r="S1631" i="1"/>
  <c r="S1629" i="1"/>
  <c r="S355" i="1"/>
  <c r="S1619" i="1"/>
  <c r="S1617" i="1"/>
  <c r="S1612" i="1"/>
  <c r="S1608" i="1"/>
  <c r="S40" i="1"/>
  <c r="S1601" i="1"/>
  <c r="S338" i="1"/>
  <c r="S335" i="1"/>
  <c r="S1587" i="1"/>
  <c r="S1581" i="1"/>
  <c r="S326" i="1"/>
  <c r="S324" i="1"/>
  <c r="S443" i="1"/>
  <c r="S1775" i="1"/>
  <c r="S439" i="1"/>
  <c r="S438" i="1"/>
  <c r="S437" i="1"/>
  <c r="S1755" i="1"/>
  <c r="S1750" i="1"/>
  <c r="S433" i="1"/>
  <c r="S1738" i="1"/>
  <c r="S425" i="1"/>
  <c r="S1732" i="1"/>
  <c r="S557" i="1"/>
  <c r="S1720" i="1"/>
  <c r="S1717" i="1"/>
  <c r="S1712" i="1"/>
  <c r="S1707" i="1"/>
  <c r="S410" i="1"/>
  <c r="S406" i="1"/>
  <c r="S402" i="1"/>
  <c r="S1689" i="1"/>
  <c r="S52" i="1"/>
  <c r="S731" i="1"/>
  <c r="S768" i="1"/>
  <c r="S1672" i="1"/>
  <c r="S49" i="1"/>
  <c r="S385" i="1"/>
  <c r="S1664" i="1"/>
  <c r="S1660" i="1"/>
  <c r="S1656" i="1"/>
  <c r="S1651" i="1"/>
  <c r="S375" i="1"/>
  <c r="S1644" i="1"/>
  <c r="S1639" i="1"/>
  <c r="S45" i="1"/>
  <c r="S724" i="1"/>
  <c r="S773" i="1"/>
  <c r="S1628" i="1"/>
  <c r="S354" i="1"/>
  <c r="S352" i="1"/>
  <c r="S1616" i="1"/>
  <c r="S68" i="1"/>
  <c r="S1607" i="1"/>
  <c r="S343" i="1"/>
  <c r="S340" i="1"/>
  <c r="S337" i="1"/>
  <c r="S334" i="1"/>
  <c r="S1586" i="1"/>
  <c r="S329" i="1"/>
  <c r="S716" i="1"/>
  <c r="S1573" i="1"/>
  <c r="S1569" i="1"/>
  <c r="S714" i="1"/>
  <c r="S313" i="1"/>
  <c r="S1559" i="1"/>
  <c r="S310" i="1"/>
  <c r="S1551" i="1"/>
  <c r="S781" i="1"/>
  <c r="S1544" i="1"/>
  <c r="S1538" i="1"/>
  <c r="S299" i="1"/>
  <c r="S296" i="1"/>
  <c r="S290" i="1"/>
  <c r="S1524" i="1"/>
  <c r="S1519" i="1"/>
  <c r="S283" i="1"/>
  <c r="S281" i="1"/>
  <c r="S277" i="1"/>
  <c r="S272" i="1"/>
  <c r="S703" i="1"/>
  <c r="S1498" i="1"/>
  <c r="S268" i="1"/>
  <c r="S1488" i="1"/>
  <c r="S261" i="1"/>
  <c r="S31" i="1"/>
  <c r="S1477" i="1"/>
  <c r="S256" i="1"/>
  <c r="S1706" i="1"/>
  <c r="S1702" i="1"/>
  <c r="S405" i="1"/>
  <c r="S1695" i="1"/>
  <c r="S53" i="1"/>
  <c r="S733" i="1"/>
  <c r="S1681" i="1"/>
  <c r="S399" i="1"/>
  <c r="S1671" i="1"/>
  <c r="S390" i="1"/>
  <c r="S1668" i="1"/>
  <c r="S1663" i="1"/>
  <c r="S1659" i="1"/>
  <c r="S1655" i="1"/>
  <c r="S376" i="1"/>
  <c r="S374" i="1"/>
  <c r="S725" i="1"/>
  <c r="S369" i="1"/>
  <c r="S775" i="1"/>
  <c r="S1633" i="1"/>
  <c r="S359" i="1"/>
  <c r="S1627" i="1"/>
  <c r="S42" i="1"/>
  <c r="S721" i="1"/>
  <c r="S1615" i="1"/>
  <c r="S1611" i="1"/>
  <c r="S1606" i="1"/>
  <c r="S717" i="1"/>
  <c r="S1600" i="1"/>
  <c r="S1596" i="1"/>
  <c r="S1591" i="1"/>
  <c r="S331" i="1"/>
  <c r="S1580" i="1"/>
  <c r="S1576" i="1"/>
  <c r="S1572" i="1"/>
  <c r="S1568" i="1"/>
  <c r="S318" i="1"/>
  <c r="S778" i="1"/>
  <c r="S311" i="1"/>
  <c r="S711" i="1"/>
  <c r="S1550" i="1"/>
  <c r="S787" i="1"/>
  <c r="S1543" i="1"/>
  <c r="S1537" i="1"/>
  <c r="S786" i="1"/>
  <c r="S1529" i="1"/>
  <c r="S289" i="1"/>
  <c r="S1523" i="1"/>
  <c r="S1518" i="1"/>
  <c r="S1515" i="1"/>
  <c r="S1510" i="1"/>
  <c r="S784" i="1"/>
  <c r="S34" i="1"/>
  <c r="S796" i="1"/>
  <c r="S1497" i="1"/>
  <c r="S1492" i="1"/>
  <c r="S1487" i="1"/>
  <c r="S1485" i="1"/>
  <c r="S259" i="1"/>
  <c r="S1476" i="1"/>
  <c r="S797" i="1"/>
  <c r="S1469" i="1"/>
  <c r="S246" i="1"/>
  <c r="S243" i="1"/>
  <c r="S242" i="1"/>
  <c r="S1453" i="1"/>
  <c r="S1446" i="1"/>
  <c r="S1443" i="1"/>
  <c r="S231" i="1"/>
  <c r="S697" i="1"/>
  <c r="S696" i="1"/>
  <c r="S1429" i="1"/>
  <c r="S1422" i="1"/>
  <c r="S1420" i="1"/>
  <c r="S1415" i="1"/>
  <c r="S23" i="1"/>
  <c r="S1409" i="1"/>
  <c r="S1406" i="1"/>
  <c r="S1403" i="1"/>
  <c r="S204" i="1"/>
  <c r="S1397" i="1"/>
  <c r="S564" i="1"/>
  <c r="S861" i="1"/>
  <c r="S66" i="1"/>
  <c r="S502" i="1"/>
  <c r="S64" i="1"/>
  <c r="S1873" i="1"/>
  <c r="S492" i="1"/>
  <c r="S489" i="1"/>
  <c r="S1866" i="1"/>
  <c r="S1861" i="1"/>
  <c r="S483" i="1"/>
  <c r="S530" i="1"/>
  <c r="S1852" i="1"/>
  <c r="S1846" i="1"/>
  <c r="S751" i="1"/>
  <c r="S1838" i="1"/>
  <c r="S749" i="1"/>
  <c r="S1828" i="1"/>
  <c r="S1823" i="1"/>
  <c r="S1819" i="1"/>
  <c r="S1816" i="1"/>
  <c r="S1810" i="1"/>
  <c r="S1804" i="1"/>
  <c r="S1802" i="1"/>
  <c r="S449" i="1"/>
  <c r="S1792" i="1"/>
  <c r="S541" i="1"/>
  <c r="S444" i="1"/>
  <c r="S1779" i="1"/>
  <c r="S1773" i="1"/>
  <c r="S1769" i="1"/>
  <c r="S1762" i="1"/>
  <c r="S739" i="1"/>
  <c r="S1753" i="1"/>
  <c r="S1748" i="1"/>
  <c r="S1742" i="1"/>
  <c r="S429" i="1"/>
  <c r="S1735" i="1"/>
  <c r="S1730" i="1"/>
  <c r="S547" i="1"/>
  <c r="S420" i="1"/>
  <c r="S1716" i="1"/>
  <c r="S414" i="1"/>
  <c r="S412" i="1"/>
  <c r="S1701" i="1"/>
  <c r="S404" i="1"/>
  <c r="S1694" i="1"/>
  <c r="S1688" i="1"/>
  <c r="S51" i="1"/>
  <c r="S1680" i="1"/>
  <c r="S1676" i="1"/>
  <c r="S396" i="1"/>
  <c r="S1670" i="1"/>
  <c r="S1667" i="1"/>
  <c r="S382" i="1"/>
  <c r="S379" i="1"/>
  <c r="S771" i="1"/>
  <c r="S548" i="1"/>
  <c r="S1646" i="1"/>
  <c r="S46" i="1"/>
  <c r="S368" i="1"/>
  <c r="S1636" i="1"/>
  <c r="S362" i="1"/>
  <c r="S1630" i="1"/>
  <c r="S356" i="1"/>
  <c r="S353" i="1"/>
  <c r="S81" i="1"/>
  <c r="S1614" i="1"/>
  <c r="S348" i="1"/>
  <c r="S1605" i="1"/>
  <c r="S342" i="1"/>
  <c r="S779" i="1"/>
  <c r="S1595" i="1"/>
  <c r="S333" i="1"/>
  <c r="S330" i="1"/>
  <c r="S328" i="1"/>
  <c r="S1575" i="1"/>
  <c r="S848" i="1"/>
  <c r="S1567" i="1"/>
  <c r="S317" i="1"/>
  <c r="S475" i="1"/>
  <c r="S1841" i="1"/>
  <c r="S1837" i="1"/>
  <c r="S1834" i="1"/>
  <c r="S464" i="1"/>
  <c r="S1822" i="1"/>
  <c r="S59" i="1"/>
  <c r="S1815" i="1"/>
  <c r="S1809" i="1"/>
  <c r="S454" i="1"/>
  <c r="S536" i="1"/>
  <c r="S1797" i="1"/>
  <c r="S446" i="1"/>
  <c r="S1786" i="1"/>
  <c r="S1781" i="1"/>
  <c r="S1778" i="1"/>
  <c r="S1772" i="1"/>
  <c r="S1768" i="1"/>
  <c r="S740" i="1"/>
  <c r="S1752" i="1"/>
  <c r="S1747" i="1"/>
  <c r="S1741" i="1"/>
  <c r="S1737" i="1"/>
  <c r="S57" i="1"/>
  <c r="S1729" i="1"/>
  <c r="S1725" i="1"/>
  <c r="S1719" i="1"/>
  <c r="S415" i="1"/>
  <c r="S1711" i="1"/>
  <c r="S1705" i="1"/>
  <c r="S1700" i="1"/>
  <c r="S1699" i="1"/>
  <c r="S1693" i="1"/>
  <c r="S1687" i="1"/>
  <c r="S1684" i="1"/>
  <c r="S1679" i="1"/>
  <c r="S1675" i="1"/>
  <c r="S395" i="1"/>
  <c r="S389" i="1"/>
  <c r="S384" i="1"/>
  <c r="S381" i="1"/>
  <c r="S728" i="1"/>
  <c r="S1654" i="1"/>
  <c r="S1650" i="1"/>
  <c r="S1645" i="1"/>
  <c r="S1643" i="1"/>
  <c r="S367" i="1"/>
  <c r="S1635" i="1"/>
  <c r="S1632" i="1"/>
  <c r="S358" i="1"/>
  <c r="S1626" i="1"/>
  <c r="S1622" i="1"/>
  <c r="S351" i="1"/>
  <c r="S350" i="1"/>
  <c r="S1610" i="1"/>
  <c r="S346" i="1"/>
  <c r="S341" i="1"/>
  <c r="S339" i="1"/>
  <c r="S1594" i="1"/>
  <c r="S1590" i="1"/>
  <c r="S1585" i="1"/>
  <c r="S327" i="1"/>
  <c r="S39" i="1"/>
  <c r="S1571" i="1"/>
  <c r="S847" i="1"/>
  <c r="S316" i="1"/>
  <c r="S1562" i="1"/>
  <c r="S1557" i="1"/>
  <c r="S710" i="1"/>
  <c r="S308" i="1"/>
  <c r="S1545" i="1"/>
  <c r="S1541" i="1"/>
  <c r="S301" i="1"/>
  <c r="S298" i="1"/>
  <c r="S294" i="1"/>
  <c r="S288" i="1"/>
  <c r="S286" i="1"/>
  <c r="S284" i="1"/>
  <c r="S704" i="1"/>
  <c r="S279" i="1"/>
  <c r="S35" i="1"/>
  <c r="S1506" i="1"/>
  <c r="S1500" i="1"/>
  <c r="S1496" i="1"/>
  <c r="S1801" i="1"/>
  <c r="S1796" i="1"/>
  <c r="S1791" i="1"/>
  <c r="S1785" i="1"/>
  <c r="S7" i="1"/>
  <c r="S1777" i="1"/>
  <c r="S441" i="1"/>
  <c r="S1767" i="1"/>
  <c r="S1761" i="1"/>
  <c r="S1757" i="1"/>
  <c r="S435" i="1"/>
  <c r="S1746" i="1"/>
  <c r="S431" i="1"/>
  <c r="S1736" i="1"/>
  <c r="S56" i="1"/>
  <c r="S423" i="1"/>
  <c r="S1724" i="1"/>
  <c r="S1718" i="1"/>
  <c r="S1715" i="1"/>
  <c r="S413" i="1"/>
  <c r="S411" i="1"/>
  <c r="S409" i="1"/>
  <c r="S1698" i="1"/>
  <c r="S1692" i="1"/>
  <c r="S1686" i="1"/>
  <c r="S50" i="1"/>
  <c r="S1678" i="1"/>
  <c r="S398" i="1"/>
  <c r="S394" i="1"/>
  <c r="S388" i="1"/>
  <c r="S383" i="1"/>
  <c r="S380" i="1"/>
  <c r="S378" i="1"/>
  <c r="S727" i="1"/>
  <c r="S1649" i="1"/>
  <c r="S373" i="1"/>
  <c r="S370" i="1"/>
  <c r="S366" i="1"/>
  <c r="S44" i="1"/>
  <c r="S43" i="1"/>
  <c r="S723" i="1"/>
  <c r="S1625" i="1"/>
  <c r="S856" i="1"/>
  <c r="S720" i="1"/>
  <c r="S1613" i="1"/>
  <c r="S1609" i="1"/>
  <c r="S345" i="1"/>
  <c r="S1604" i="1"/>
  <c r="S1599" i="1"/>
  <c r="S1593" i="1"/>
  <c r="S1589" i="1"/>
  <c r="S1584" i="1"/>
  <c r="S1579" i="1"/>
  <c r="S325" i="1"/>
  <c r="S323" i="1"/>
  <c r="S715" i="1"/>
  <c r="S315" i="1"/>
  <c r="S713" i="1"/>
  <c r="S1556" i="1"/>
  <c r="S1554" i="1"/>
  <c r="S708" i="1"/>
  <c r="S307" i="1"/>
  <c r="S303" i="1"/>
  <c r="S80" i="1"/>
  <c r="S297" i="1"/>
  <c r="S293" i="1"/>
  <c r="S1526" i="1"/>
  <c r="S1521" i="1"/>
  <c r="S705" i="1"/>
  <c r="S1513" i="1"/>
  <c r="S36" i="1"/>
  <c r="S275" i="1"/>
  <c r="S1505" i="1"/>
  <c r="S270" i="1"/>
  <c r="S1495" i="1"/>
  <c r="S266" i="1"/>
  <c r="S263" i="1"/>
  <c r="S79" i="1"/>
  <c r="S30" i="1"/>
  <c r="S1475" i="1"/>
  <c r="S907" i="1"/>
  <c r="S823" i="1"/>
  <c r="S858" i="1"/>
  <c r="S504" i="1"/>
  <c r="S499" i="1"/>
  <c r="S1875" i="1"/>
  <c r="S761" i="1"/>
  <c r="S1870" i="1"/>
  <c r="S488" i="1"/>
  <c r="S1864" i="1"/>
  <c r="S61" i="1"/>
  <c r="S482" i="1"/>
  <c r="S754" i="1"/>
  <c r="S1849" i="1"/>
  <c r="S1845" i="1"/>
  <c r="S473" i="1"/>
  <c r="S1840" i="1"/>
  <c r="S1836" i="1"/>
  <c r="S1832" i="1"/>
  <c r="S1827" i="1"/>
  <c r="S748" i="1"/>
  <c r="S459" i="1"/>
  <c r="S1813" i="1"/>
  <c r="S1808" i="1"/>
  <c r="S1803" i="1"/>
  <c r="S451" i="1"/>
  <c r="S1795" i="1"/>
  <c r="S1790" i="1"/>
  <c r="S4" i="1"/>
  <c r="S1780" i="1"/>
  <c r="S1776" i="1"/>
  <c r="S1771" i="1"/>
  <c r="S1766" i="1"/>
  <c r="S1760" i="1"/>
  <c r="S545" i="1"/>
  <c r="S434" i="1"/>
  <c r="S1745" i="1"/>
  <c r="S737" i="1"/>
  <c r="S428" i="1"/>
  <c r="S1734" i="1"/>
  <c r="S1728" i="1"/>
  <c r="S1723" i="1"/>
  <c r="S419" i="1"/>
  <c r="S1714" i="1"/>
  <c r="S1710" i="1"/>
  <c r="S549" i="1"/>
  <c r="S408" i="1"/>
  <c r="S1697" i="1"/>
  <c r="S1691" i="1"/>
  <c r="S1685" i="1"/>
  <c r="S1683" i="1"/>
  <c r="S730" i="1"/>
  <c r="S1674" i="1"/>
  <c r="S393" i="1"/>
  <c r="S387" i="1"/>
  <c r="S1666" i="1"/>
  <c r="S82" i="1"/>
  <c r="S1658" i="1"/>
  <c r="S1653" i="1"/>
  <c r="S774" i="1"/>
  <c r="S372" i="1"/>
  <c r="S1642" i="1"/>
  <c r="S1638" i="1"/>
  <c r="S364" i="1"/>
  <c r="S361" i="1"/>
  <c r="S357" i="1"/>
  <c r="S220" i="1"/>
  <c r="S1413" i="1"/>
  <c r="S805" i="1"/>
  <c r="S210" i="1"/>
  <c r="S208" i="1"/>
  <c r="S689" i="1"/>
  <c r="S202" i="1"/>
  <c r="S1394" i="1"/>
  <c r="S1389" i="1"/>
  <c r="S685" i="1"/>
  <c r="S844" i="1"/>
  <c r="S190" i="1"/>
  <c r="S188" i="1"/>
  <c r="S1369" i="1"/>
  <c r="S1367" i="1"/>
  <c r="S1363" i="1"/>
  <c r="S177" i="1"/>
  <c r="S173" i="1"/>
  <c r="S1354" i="1"/>
  <c r="S166" i="1"/>
  <c r="S1346" i="1"/>
  <c r="S676" i="1"/>
  <c r="S1338" i="1"/>
  <c r="S158" i="1"/>
  <c r="S1329" i="1"/>
  <c r="S154" i="1"/>
  <c r="S1322" i="1"/>
  <c r="S1317" i="1"/>
  <c r="S815" i="1"/>
  <c r="S1310" i="1"/>
  <c r="S139" i="1"/>
  <c r="S1303" i="1"/>
  <c r="S18" i="1"/>
  <c r="S1297" i="1"/>
  <c r="S130" i="1"/>
  <c r="S128" i="1"/>
  <c r="S1284" i="1"/>
  <c r="S1280" i="1"/>
  <c r="S819" i="1"/>
  <c r="S16" i="1"/>
  <c r="S1267" i="1"/>
  <c r="S117" i="1"/>
  <c r="S112" i="1"/>
  <c r="S839" i="1"/>
  <c r="S321" i="1"/>
  <c r="S319" i="1"/>
  <c r="S1564" i="1"/>
  <c r="S1560" i="1"/>
  <c r="S788" i="1"/>
  <c r="S1552" i="1"/>
  <c r="S1547" i="1"/>
  <c r="S304" i="1"/>
  <c r="S1539" i="1"/>
  <c r="S300" i="1"/>
  <c r="S1530" i="1"/>
  <c r="S291" i="1"/>
  <c r="S707" i="1"/>
  <c r="S285" i="1"/>
  <c r="S37" i="1"/>
  <c r="S1511" i="1"/>
  <c r="S1508" i="1"/>
  <c r="S1507" i="1"/>
  <c r="S1502" i="1"/>
  <c r="S1499" i="1"/>
  <c r="S1493" i="1"/>
  <c r="S1489" i="1"/>
  <c r="S69" i="1"/>
  <c r="S1481" i="1"/>
  <c r="S1478" i="1"/>
  <c r="S1472" i="1"/>
  <c r="S252" i="1"/>
  <c r="S1468" i="1"/>
  <c r="S1463" i="1"/>
  <c r="S700" i="1"/>
  <c r="S1454" i="1"/>
  <c r="S1448" i="1"/>
  <c r="S26" i="1"/>
  <c r="S233" i="1"/>
  <c r="S230" i="1"/>
  <c r="S1433" i="1"/>
  <c r="S694" i="1"/>
  <c r="S1423" i="1"/>
  <c r="S1421" i="1"/>
  <c r="S1416" i="1"/>
  <c r="S216" i="1"/>
  <c r="S1411" i="1"/>
  <c r="S1408" i="1"/>
  <c r="S692" i="1"/>
  <c r="S1402" i="1"/>
  <c r="S1399" i="1"/>
  <c r="S1393" i="1"/>
  <c r="S198" i="1"/>
  <c r="S1384" i="1"/>
  <c r="S1381" i="1"/>
  <c r="S1377" i="1"/>
  <c r="S187" i="1"/>
  <c r="S682" i="1"/>
  <c r="S183" i="1"/>
  <c r="S1362" i="1"/>
  <c r="S176" i="1"/>
  <c r="S678" i="1"/>
  <c r="S169" i="1"/>
  <c r="S1351" i="1"/>
  <c r="S163" i="1"/>
  <c r="S1343" i="1"/>
  <c r="S159" i="1"/>
  <c r="S157" i="1"/>
  <c r="S156" i="1"/>
  <c r="S153" i="1"/>
  <c r="S149" i="1"/>
  <c r="S1316" i="1"/>
  <c r="S145" i="1"/>
  <c r="S142" i="1"/>
  <c r="S1308" i="1"/>
  <c r="S1302" i="1"/>
  <c r="S813" i="1"/>
  <c r="S661" i="1"/>
  <c r="S1293" i="1"/>
  <c r="S1290" i="1"/>
  <c r="S1283" i="1"/>
  <c r="S657" i="1"/>
  <c r="S17" i="1"/>
  <c r="S1272" i="1"/>
  <c r="S14" i="1"/>
  <c r="S116" i="1"/>
  <c r="S840" i="1"/>
  <c r="S1259" i="1"/>
  <c r="S105" i="1"/>
  <c r="S1251" i="1"/>
  <c r="S251" i="1"/>
  <c r="S1467" i="1"/>
  <c r="S1462" i="1"/>
  <c r="S1456" i="1"/>
  <c r="S240" i="1"/>
  <c r="S1447" i="1"/>
  <c r="S237" i="1"/>
  <c r="S232" i="1"/>
  <c r="S229" i="1"/>
  <c r="S1432" i="1"/>
  <c r="S226" i="1"/>
  <c r="S225" i="1"/>
  <c r="S70" i="1"/>
  <c r="S219" i="1"/>
  <c r="S215" i="1"/>
  <c r="S1410" i="1"/>
  <c r="S1407" i="1"/>
  <c r="S207" i="1"/>
  <c r="S1401" i="1"/>
  <c r="S1398" i="1"/>
  <c r="S1392" i="1"/>
  <c r="S1388" i="1"/>
  <c r="S195" i="1"/>
  <c r="S1380" i="1"/>
  <c r="S1376" i="1"/>
  <c r="S1373" i="1"/>
  <c r="S185" i="1"/>
  <c r="S1366" i="1"/>
  <c r="S1361" i="1"/>
  <c r="S175" i="1"/>
  <c r="S1356" i="1"/>
  <c r="S559" i="1"/>
  <c r="S165" i="1"/>
  <c r="S162" i="1"/>
  <c r="S675" i="1"/>
  <c r="S1337" i="1"/>
  <c r="S672" i="1"/>
  <c r="S1328" i="1"/>
  <c r="S152" i="1"/>
  <c r="S1321" i="1"/>
  <c r="S146" i="1"/>
  <c r="S1312" i="1"/>
  <c r="S665" i="1"/>
  <c r="S1307" i="1"/>
  <c r="S811" i="1"/>
  <c r="S1300" i="1"/>
  <c r="S132" i="1"/>
  <c r="S1292" i="1"/>
  <c r="S841" i="1"/>
  <c r="S127" i="1"/>
  <c r="S1279" i="1"/>
  <c r="S122" i="1"/>
  <c r="S120" i="1"/>
  <c r="S119" i="1"/>
  <c r="S656" i="1"/>
  <c r="S111" i="1"/>
  <c r="S1258" i="1"/>
  <c r="S1255" i="1"/>
  <c r="S1250" i="1"/>
  <c r="S12" i="1"/>
  <c r="S1240" i="1"/>
  <c r="S11" i="1"/>
  <c r="S1230" i="1"/>
  <c r="S93" i="1"/>
  <c r="S1223" i="1"/>
  <c r="S1218" i="1"/>
  <c r="S1214" i="1"/>
  <c r="S84" i="1"/>
  <c r="S1204" i="1"/>
  <c r="S795" i="1"/>
  <c r="S1193" i="1"/>
  <c r="S643" i="1"/>
  <c r="S1183" i="1"/>
  <c r="S1177" i="1"/>
  <c r="S1171" i="1"/>
  <c r="S637" i="1"/>
  <c r="S1162" i="1"/>
  <c r="S1155" i="1"/>
  <c r="S635" i="1"/>
  <c r="S1145" i="1"/>
  <c r="S1391" i="1"/>
  <c r="S1387" i="1"/>
  <c r="S194" i="1"/>
  <c r="S1379" i="1"/>
  <c r="S683" i="1"/>
  <c r="S804" i="1"/>
  <c r="S6" i="1"/>
  <c r="S1365" i="1"/>
  <c r="S1360" i="1"/>
  <c r="S1359" i="1"/>
  <c r="S1355" i="1"/>
  <c r="S168" i="1"/>
  <c r="S1350" i="1"/>
  <c r="S161" i="1"/>
  <c r="S674" i="1"/>
  <c r="S673" i="1"/>
  <c r="S1332" i="1"/>
  <c r="S669" i="1"/>
  <c r="S151" i="1"/>
  <c r="S1320" i="1"/>
  <c r="S1315" i="1"/>
  <c r="S144" i="1"/>
  <c r="S141" i="1"/>
  <c r="S1306" i="1"/>
  <c r="S842" i="1"/>
  <c r="S1299" i="1"/>
  <c r="S131" i="1"/>
  <c r="S73" i="1"/>
  <c r="S1289" i="1"/>
  <c r="S658" i="1"/>
  <c r="S1278" i="1"/>
  <c r="S74" i="1"/>
  <c r="S1271" i="1"/>
  <c r="S1266" i="1"/>
  <c r="S655" i="1"/>
  <c r="S1262" i="1"/>
  <c r="S1257" i="1"/>
  <c r="S104" i="1"/>
  <c r="S653" i="1"/>
  <c r="S1246" i="1"/>
  <c r="S1239" i="1"/>
  <c r="S1234" i="1"/>
  <c r="S821" i="1"/>
  <c r="S1227" i="1"/>
  <c r="S650" i="1"/>
  <c r="S89" i="1"/>
  <c r="S649" i="1"/>
  <c r="S1212" i="1"/>
  <c r="S1203" i="1"/>
  <c r="S1200" i="1"/>
  <c r="S808" i="1"/>
  <c r="S1189" i="1"/>
  <c r="S642" i="1"/>
  <c r="S1176" i="1"/>
  <c r="S1170" i="1"/>
  <c r="S833" i="1"/>
  <c r="S1161" i="1"/>
  <c r="S1154" i="1"/>
  <c r="S634" i="1"/>
  <c r="S1144" i="1"/>
  <c r="S1137" i="1"/>
  <c r="S1133" i="1"/>
  <c r="S630" i="1"/>
  <c r="S1121" i="1"/>
  <c r="S1114" i="1"/>
  <c r="S1108" i="1"/>
  <c r="S624" i="1"/>
  <c r="S1096" i="1"/>
  <c r="S620" i="1"/>
  <c r="S792" i="1"/>
  <c r="S1083" i="1"/>
  <c r="S1075" i="1"/>
  <c r="S1069" i="1"/>
  <c r="S1063" i="1"/>
  <c r="S1056" i="1"/>
  <c r="S1051" i="1"/>
  <c r="S1044" i="1"/>
  <c r="S1036" i="1"/>
  <c r="S1030" i="1"/>
  <c r="S1024" i="1"/>
  <c r="S1016" i="1"/>
  <c r="S852" i="1"/>
  <c r="S1004" i="1"/>
  <c r="S998" i="1"/>
  <c r="S601" i="1"/>
  <c r="S986" i="1"/>
  <c r="S980" i="1"/>
  <c r="S974" i="1"/>
  <c r="S1563" i="1"/>
  <c r="S1558" i="1"/>
  <c r="S309" i="1"/>
  <c r="S1549" i="1"/>
  <c r="S1546" i="1"/>
  <c r="S1542" i="1"/>
  <c r="S1536" i="1"/>
  <c r="S1533" i="1"/>
  <c r="S295" i="1"/>
  <c r="S1527" i="1"/>
  <c r="S1522" i="1"/>
  <c r="S706" i="1"/>
  <c r="S1514" i="1"/>
  <c r="S280" i="1"/>
  <c r="S276" i="1"/>
  <c r="S271" i="1"/>
  <c r="S1501" i="1"/>
  <c r="S702" i="1"/>
  <c r="S267" i="1"/>
  <c r="S265" i="1"/>
  <c r="S1484" i="1"/>
  <c r="S793" i="1"/>
  <c r="S257" i="1"/>
  <c r="S1471" i="1"/>
  <c r="S250" i="1"/>
  <c r="S245" i="1"/>
  <c r="S1461" i="1"/>
  <c r="S1455" i="1"/>
  <c r="S1452" i="1"/>
  <c r="S238" i="1"/>
  <c r="S1442" i="1"/>
  <c r="S1441" i="1"/>
  <c r="S1437" i="1"/>
  <c r="S798" i="1"/>
  <c r="S1428" i="1"/>
  <c r="S224" i="1"/>
  <c r="S1419" i="1"/>
  <c r="S24" i="1"/>
  <c r="S800" i="1"/>
  <c r="S213" i="1"/>
  <c r="S209" i="1"/>
  <c r="S691" i="1"/>
  <c r="S203" i="1"/>
  <c r="S1396" i="1"/>
  <c r="S1390" i="1"/>
  <c r="S1386" i="1"/>
  <c r="S1383" i="1"/>
  <c r="S20" i="1"/>
  <c r="S189" i="1"/>
  <c r="S1372" i="1"/>
  <c r="S681" i="1"/>
  <c r="S1364" i="1"/>
  <c r="S180" i="1"/>
  <c r="S174" i="1"/>
  <c r="S172" i="1"/>
  <c r="S806" i="1"/>
  <c r="S1349" i="1"/>
  <c r="S19" i="1"/>
  <c r="S1342" i="1"/>
  <c r="S1336" i="1"/>
  <c r="S671" i="1"/>
  <c r="S1327" i="1"/>
  <c r="S150" i="1"/>
  <c r="S1319" i="1"/>
  <c r="S1314" i="1"/>
  <c r="S1311" i="1"/>
  <c r="S140" i="1"/>
  <c r="S138" i="1"/>
  <c r="S136" i="1"/>
  <c r="S1298" i="1"/>
  <c r="S555" i="1"/>
  <c r="S129" i="1"/>
  <c r="S1288" i="1"/>
  <c r="S126" i="1"/>
  <c r="S124" i="1"/>
  <c r="S1275" i="1"/>
  <c r="S15" i="1"/>
  <c r="S1265" i="1"/>
  <c r="S115" i="1"/>
  <c r="S13" i="1"/>
  <c r="S109" i="1"/>
  <c r="S1254" i="1"/>
  <c r="S855" i="1"/>
  <c r="S264" i="1"/>
  <c r="S1483" i="1"/>
  <c r="S258" i="1"/>
  <c r="S29" i="1"/>
  <c r="S255" i="1"/>
  <c r="S701" i="1"/>
  <c r="S1466" i="1"/>
  <c r="S1460" i="1"/>
  <c r="S699" i="1"/>
  <c r="S1451" i="1"/>
  <c r="S1445" i="1"/>
  <c r="S236" i="1"/>
  <c r="S1440" i="1"/>
  <c r="S1436" i="1"/>
  <c r="S695" i="1"/>
  <c r="S1427" i="1"/>
  <c r="S25" i="1"/>
  <c r="S801" i="1"/>
  <c r="S218" i="1"/>
  <c r="S214" i="1"/>
  <c r="S212" i="1"/>
  <c r="S1405" i="1"/>
  <c r="S206" i="1"/>
  <c r="S688" i="1"/>
  <c r="S201" i="1"/>
  <c r="S200" i="1"/>
  <c r="S197" i="1"/>
  <c r="S1382" i="1"/>
  <c r="S191" i="1"/>
  <c r="S803" i="1"/>
  <c r="S186" i="1"/>
  <c r="S184" i="1"/>
  <c r="S182" i="1"/>
  <c r="S809" i="1"/>
  <c r="S1358" i="1"/>
  <c r="S171" i="1"/>
  <c r="S167" i="1"/>
  <c r="S164" i="1"/>
  <c r="S1345" i="1"/>
  <c r="S1341" i="1"/>
  <c r="S1335" i="1"/>
  <c r="S1331" i="1"/>
  <c r="S155" i="1"/>
  <c r="S1324" i="1"/>
  <c r="S1318" i="1"/>
  <c r="S843" i="1"/>
  <c r="S814" i="1"/>
  <c r="S664" i="1"/>
  <c r="S1305" i="1"/>
  <c r="S135" i="1"/>
  <c r="S133" i="1"/>
  <c r="S1296" i="1"/>
  <c r="S1291" i="1"/>
  <c r="S1287" i="1"/>
  <c r="S1282" i="1"/>
  <c r="S123" i="1"/>
  <c r="S1274" i="1"/>
  <c r="S1270" i="1"/>
  <c r="S118" i="1"/>
  <c r="S1263" i="1"/>
  <c r="S1261" i="1"/>
  <c r="S1256" i="1"/>
  <c r="S103" i="1"/>
  <c r="S1249" i="1"/>
  <c r="S1245" i="1"/>
  <c r="S101" i="1"/>
  <c r="S99" i="1"/>
  <c r="S97" i="1"/>
  <c r="S76" i="1"/>
  <c r="S90" i="1"/>
  <c r="S87" i="1"/>
  <c r="S837" i="1"/>
  <c r="S1210" i="1"/>
  <c r="S647" i="1"/>
  <c r="S254" i="1"/>
  <c r="S249" i="1"/>
  <c r="S1465" i="1"/>
  <c r="S1459" i="1"/>
  <c r="S698" i="1"/>
  <c r="S1450" i="1"/>
  <c r="S1444" i="1"/>
  <c r="S845" i="1"/>
  <c r="S1439" i="1"/>
  <c r="S1435" i="1"/>
  <c r="S1431" i="1"/>
  <c r="S1426" i="1"/>
  <c r="S223" i="1"/>
  <c r="S1418" i="1"/>
  <c r="S217" i="1"/>
  <c r="S1412" i="1"/>
  <c r="S78" i="1"/>
  <c r="S1404" i="1"/>
  <c r="S690" i="1"/>
  <c r="S687" i="1"/>
  <c r="S686" i="1"/>
  <c r="S199" i="1"/>
  <c r="S196" i="1"/>
  <c r="S193" i="1"/>
  <c r="S684" i="1"/>
  <c r="S1375" i="1"/>
  <c r="S1371" i="1"/>
  <c r="S1368" i="1"/>
  <c r="S72" i="1"/>
  <c r="S179" i="1"/>
  <c r="S679" i="1"/>
  <c r="S677" i="1"/>
  <c r="S1353" i="1"/>
  <c r="S1348" i="1"/>
  <c r="S1344" i="1"/>
  <c r="S1340" i="1"/>
  <c r="S1334" i="1"/>
  <c r="S1330" i="1"/>
  <c r="S1326" i="1"/>
  <c r="S1323" i="1"/>
  <c r="S148" i="1"/>
  <c r="S667" i="1"/>
  <c r="S143" i="1"/>
  <c r="S1309" i="1"/>
  <c r="S1304" i="1"/>
  <c r="S134" i="1"/>
  <c r="S77" i="1"/>
  <c r="S1295" i="1"/>
  <c r="S660" i="1"/>
  <c r="S1286" i="1"/>
  <c r="S125" i="1"/>
  <c r="S1277" i="1"/>
  <c r="S121" i="1"/>
  <c r="S1269" i="1"/>
  <c r="S1264" i="1"/>
  <c r="S114" i="1"/>
  <c r="S110" i="1"/>
  <c r="S108" i="1"/>
  <c r="S1253" i="1"/>
  <c r="S1248" i="1"/>
  <c r="S1244" i="1"/>
  <c r="S100" i="1"/>
  <c r="S652" i="1"/>
  <c r="S96" i="1"/>
  <c r="S1225" i="1"/>
  <c r="S1222" i="1"/>
  <c r="S1217" i="1"/>
  <c r="S86" i="1"/>
  <c r="S1209" i="1"/>
  <c r="S646" i="1"/>
  <c r="S1197" i="1"/>
  <c r="S1191" i="1"/>
  <c r="S1187" i="1"/>
  <c r="S1181" i="1"/>
  <c r="S1174" i="1"/>
  <c r="S1167" i="1"/>
  <c r="S1624" i="1"/>
  <c r="S1621" i="1"/>
  <c r="S780" i="1"/>
  <c r="S349" i="1"/>
  <c r="S347" i="1"/>
  <c r="S344" i="1"/>
  <c r="S1603" i="1"/>
  <c r="S1598" i="1"/>
  <c r="S336" i="1"/>
  <c r="S332" i="1"/>
  <c r="S1583" i="1"/>
  <c r="S1578" i="1"/>
  <c r="S849" i="1"/>
  <c r="S1570" i="1"/>
  <c r="S1566" i="1"/>
  <c r="S1565" i="1"/>
  <c r="S1561" i="1"/>
  <c r="S712" i="1"/>
  <c r="S709" i="1"/>
  <c r="S1548" i="1"/>
  <c r="S306" i="1"/>
  <c r="S1540" i="1"/>
  <c r="S1535" i="1"/>
  <c r="S1532" i="1"/>
  <c r="S1528" i="1"/>
  <c r="S1525" i="1"/>
  <c r="S785" i="1"/>
  <c r="S1517" i="1"/>
  <c r="S1512" i="1"/>
  <c r="S278" i="1"/>
  <c r="S274" i="1"/>
  <c r="S1504" i="1"/>
  <c r="S269" i="1"/>
  <c r="S1494" i="1"/>
  <c r="S1491" i="1"/>
  <c r="S1486" i="1"/>
  <c r="S1482" i="1"/>
  <c r="S1480" i="1"/>
  <c r="S1474" i="1"/>
  <c r="S1470" i="1"/>
  <c r="S248" i="1"/>
  <c r="S244" i="1"/>
  <c r="S1458" i="1"/>
  <c r="S846" i="1"/>
  <c r="S1449" i="1"/>
  <c r="S28" i="1"/>
  <c r="S235" i="1"/>
  <c r="S71" i="1"/>
  <c r="S228" i="1"/>
  <c r="S1430" i="1"/>
  <c r="S1425" i="1"/>
  <c r="S222" i="1"/>
  <c r="S1417" i="1"/>
  <c r="S1414" i="1"/>
  <c r="S22" i="1"/>
  <c r="S211" i="1"/>
  <c r="S693" i="1"/>
  <c r="S205" i="1"/>
  <c r="S1400" i="1"/>
  <c r="S1395" i="1"/>
  <c r="S21" i="1"/>
  <c r="S1385" i="1"/>
  <c r="S192" i="1"/>
  <c r="S1378" i="1"/>
  <c r="S1374" i="1"/>
  <c r="S1370" i="1"/>
  <c r="S680" i="1"/>
  <c r="S181" i="1"/>
  <c r="S178" i="1"/>
  <c r="S1357" i="1"/>
  <c r="S170" i="1"/>
  <c r="S1352" i="1"/>
  <c r="S1347" i="1"/>
  <c r="S160" i="1"/>
  <c r="S1339" i="1"/>
  <c r="S1333" i="1"/>
  <c r="S670" i="1"/>
  <c r="S1325" i="1"/>
  <c r="S668" i="1"/>
  <c r="S147" i="1"/>
  <c r="S1198" i="1"/>
  <c r="S1192" i="1"/>
  <c r="S767" i="1"/>
  <c r="S641" i="1"/>
  <c r="S640" i="1"/>
  <c r="S1168" i="1"/>
  <c r="S636" i="1"/>
  <c r="S1159" i="1"/>
  <c r="S1153" i="1"/>
  <c r="S1147" i="1"/>
  <c r="S1143" i="1"/>
  <c r="S831" i="1"/>
  <c r="S816" i="1"/>
  <c r="S1126" i="1"/>
  <c r="S1119" i="1"/>
  <c r="S628" i="1"/>
  <c r="S626" i="1"/>
  <c r="S623" i="1"/>
  <c r="S1095" i="1"/>
  <c r="S1089" i="1"/>
  <c r="S1085" i="1"/>
  <c r="S1081" i="1"/>
  <c r="S1073" i="1"/>
  <c r="S1067" i="1"/>
  <c r="S1061" i="1"/>
  <c r="S1055" i="1"/>
  <c r="S1049" i="1"/>
  <c r="S1042" i="1"/>
  <c r="S608" i="1"/>
  <c r="S1029" i="1"/>
  <c r="S1022" i="1"/>
  <c r="S1015" i="1"/>
  <c r="S1009" i="1"/>
  <c r="S534" i="1"/>
  <c r="S996" i="1"/>
  <c r="S991" i="1"/>
  <c r="S984" i="1"/>
  <c r="S599" i="1"/>
  <c r="S972" i="1"/>
  <c r="S964" i="1"/>
  <c r="S595" i="1"/>
  <c r="S591" i="1"/>
  <c r="S590" i="1"/>
  <c r="S533" i="1"/>
  <c r="S537" i="1"/>
  <c r="S543" i="1"/>
  <c r="S904" i="1"/>
  <c r="S898" i="1"/>
  <c r="S782" i="1"/>
  <c r="S554" i="1"/>
  <c r="S937" i="1"/>
  <c r="S880" i="1"/>
  <c r="S874" i="1"/>
  <c r="S866" i="1"/>
  <c r="S583" i="1"/>
  <c r="S1165" i="1"/>
  <c r="S832" i="1"/>
  <c r="S1152" i="1"/>
  <c r="S812" i="1"/>
  <c r="S1142" i="1"/>
  <c r="S854" i="1"/>
  <c r="S799" i="1"/>
  <c r="S1118" i="1"/>
  <c r="S1112" i="1"/>
  <c r="S1106" i="1"/>
  <c r="S1101" i="1"/>
  <c r="S1094" i="1"/>
  <c r="S619" i="1"/>
  <c r="S616" i="1"/>
  <c r="S1080" i="1"/>
  <c r="S613" i="1"/>
  <c r="S1066" i="1"/>
  <c r="S1060" i="1"/>
  <c r="S610" i="1"/>
  <c r="S1048" i="1"/>
  <c r="S1041" i="1"/>
  <c r="S1035" i="1"/>
  <c r="S1028" i="1"/>
  <c r="S1021" i="1"/>
  <c r="S1014" i="1"/>
  <c r="S1008" i="1"/>
  <c r="S1002" i="1"/>
  <c r="S603" i="1"/>
  <c r="S990" i="1"/>
  <c r="S983" i="1"/>
  <c r="S978" i="1"/>
  <c r="S971" i="1"/>
  <c r="S963" i="1"/>
  <c r="S770" i="1"/>
  <c r="S523" i="1"/>
  <c r="S917" i="1"/>
  <c r="S913" i="1"/>
  <c r="S588" i="1"/>
  <c r="S910" i="1"/>
  <c r="S519" i="1"/>
  <c r="S941" i="1"/>
  <c r="S8" i="1"/>
  <c r="S893" i="1"/>
  <c r="S938" i="1"/>
  <c r="S936" i="1"/>
  <c r="S879" i="1"/>
  <c r="S873" i="1"/>
  <c r="S865" i="1"/>
  <c r="S1313" i="1"/>
  <c r="S666" i="1"/>
  <c r="S663" i="1"/>
  <c r="S137" i="1"/>
  <c r="S1301" i="1"/>
  <c r="S662" i="1"/>
  <c r="S1294" i="1"/>
  <c r="S659" i="1"/>
  <c r="S1285" i="1"/>
  <c r="S1281" i="1"/>
  <c r="S1276" i="1"/>
  <c r="S1273" i="1"/>
  <c r="S1268" i="1"/>
  <c r="S817" i="1"/>
  <c r="S113" i="1"/>
  <c r="S1260" i="1"/>
  <c r="S107" i="1"/>
  <c r="S654" i="1"/>
  <c r="S838" i="1"/>
  <c r="S1243" i="1"/>
  <c r="S1237" i="1"/>
  <c r="S98" i="1"/>
  <c r="S1228" i="1"/>
  <c r="S1224" i="1"/>
  <c r="S1221" i="1"/>
  <c r="S1216" i="1"/>
  <c r="S85" i="1"/>
  <c r="S1208" i="1"/>
  <c r="S836" i="1"/>
  <c r="S1196" i="1"/>
  <c r="S644" i="1"/>
  <c r="S1186" i="1"/>
  <c r="S1180" i="1"/>
  <c r="S1173" i="1"/>
  <c r="S639" i="1"/>
  <c r="S1164" i="1"/>
  <c r="S1158" i="1"/>
  <c r="S1151" i="1"/>
  <c r="S1146" i="1"/>
  <c r="S1141" i="1"/>
  <c r="S1135" i="1"/>
  <c r="S1131" i="1"/>
  <c r="S1125" i="1"/>
  <c r="S1117" i="1"/>
  <c r="S1111" i="1"/>
  <c r="S625" i="1"/>
  <c r="S1100" i="1"/>
  <c r="S1093" i="1"/>
  <c r="S1088" i="1"/>
  <c r="S1084" i="1"/>
  <c r="S1079" i="1"/>
  <c r="S1072" i="1"/>
  <c r="S1065" i="1"/>
  <c r="S1059" i="1"/>
  <c r="S1054" i="1"/>
  <c r="S1047" i="1"/>
  <c r="S1040" i="1"/>
  <c r="S1034" i="1"/>
  <c r="S1027" i="1"/>
  <c r="S1020" i="1"/>
  <c r="S605" i="1"/>
  <c r="S604" i="1"/>
  <c r="S1001" i="1"/>
  <c r="S995" i="1"/>
  <c r="S989" i="1"/>
  <c r="S826" i="1"/>
  <c r="S977" i="1"/>
  <c r="S970" i="1"/>
  <c r="S962" i="1"/>
  <c r="S594" i="1"/>
  <c r="S920" i="1"/>
  <c r="S916" i="1"/>
  <c r="S521" i="1"/>
  <c r="S949" i="1"/>
  <c r="S587" i="1"/>
  <c r="S943" i="1"/>
  <c r="S518" i="1"/>
  <c r="S510" i="1"/>
  <c r="S890" i="1"/>
  <c r="S889" i="1"/>
  <c r="S568" i="1"/>
  <c r="S512" i="1"/>
  <c r="S872" i="1"/>
  <c r="S513" i="1"/>
  <c r="S860" i="1"/>
  <c r="S106" i="1"/>
  <c r="S1252" i="1"/>
  <c r="S1247" i="1"/>
  <c r="S1242" i="1"/>
  <c r="S1236" i="1"/>
  <c r="S1232" i="1"/>
  <c r="S95" i="1"/>
  <c r="S92" i="1"/>
  <c r="S1220" i="1"/>
  <c r="S10" i="1"/>
  <c r="S648" i="1"/>
  <c r="S1206" i="1"/>
  <c r="S1201" i="1"/>
  <c r="S1195" i="1"/>
  <c r="S1190" i="1"/>
  <c r="S1185" i="1"/>
  <c r="S1179" i="1"/>
  <c r="S857" i="1"/>
  <c r="S638" i="1"/>
  <c r="S1163" i="1"/>
  <c r="S1157" i="1"/>
  <c r="S1150" i="1"/>
  <c r="S633" i="1"/>
  <c r="S1140" i="1"/>
  <c r="S1134" i="1"/>
  <c r="S1130" i="1"/>
  <c r="S1124" i="1"/>
  <c r="S1116" i="1"/>
  <c r="S627" i="1"/>
  <c r="S1105" i="1"/>
  <c r="S1099" i="1"/>
  <c r="S1092" i="1"/>
  <c r="S789" i="1"/>
  <c r="S615" i="1"/>
  <c r="S1078" i="1"/>
  <c r="S612" i="1"/>
  <c r="S810" i="1"/>
  <c r="S1058" i="1"/>
  <c r="S1053" i="1"/>
  <c r="S1046" i="1"/>
  <c r="S1039" i="1"/>
  <c r="S1033" i="1"/>
  <c r="S1026" i="1"/>
  <c r="S1019" i="1"/>
  <c r="S1013" i="1"/>
  <c r="S1007" i="1"/>
  <c r="S1000" i="1"/>
  <c r="S602" i="1"/>
  <c r="S988" i="1"/>
  <c r="S600" i="1"/>
  <c r="S598" i="1"/>
  <c r="S969" i="1"/>
  <c r="S597" i="1"/>
  <c r="S958" i="1"/>
  <c r="S955" i="1"/>
  <c r="S952" i="1"/>
  <c r="S911" i="1"/>
  <c r="S552" i="1"/>
  <c r="S946" i="1"/>
  <c r="S905" i="1"/>
  <c r="S902" i="1"/>
  <c r="S551" i="1"/>
  <c r="S516" i="1"/>
  <c r="S888" i="1"/>
  <c r="S885" i="1"/>
  <c r="S878" i="1"/>
  <c r="S869" i="1"/>
  <c r="S864" i="1"/>
  <c r="S859" i="1"/>
  <c r="S820" i="1"/>
  <c r="S1241" i="1"/>
  <c r="S1235" i="1"/>
  <c r="S1231" i="1"/>
  <c r="S94" i="1"/>
  <c r="S651" i="1"/>
  <c r="S1219" i="1"/>
  <c r="S1215" i="1"/>
  <c r="S9" i="1"/>
  <c r="S1205" i="1"/>
  <c r="S645" i="1"/>
  <c r="S1194" i="1"/>
  <c r="S834" i="1"/>
  <c r="S1184" i="1"/>
  <c r="S1178" i="1"/>
  <c r="S1172" i="1"/>
  <c r="S546" i="1"/>
  <c r="S794" i="1"/>
  <c r="S1156" i="1"/>
  <c r="S1149" i="1"/>
  <c r="S818" i="1"/>
  <c r="S1139" i="1"/>
  <c r="S631" i="1"/>
  <c r="S1129" i="1"/>
  <c r="S1123" i="1"/>
  <c r="S1115" i="1"/>
  <c r="S1110" i="1"/>
  <c r="S1104" i="1"/>
  <c r="S1098" i="1"/>
  <c r="S621" i="1"/>
  <c r="S1087" i="1"/>
  <c r="S614" i="1"/>
  <c r="S1077" i="1"/>
  <c r="S1071" i="1"/>
  <c r="S853" i="1"/>
  <c r="S1057" i="1"/>
  <c r="S828" i="1"/>
  <c r="S1045" i="1"/>
  <c r="S1038" i="1"/>
  <c r="S1032" i="1"/>
  <c r="S606" i="1"/>
  <c r="S1018" i="1"/>
  <c r="S1012" i="1"/>
  <c r="S1006" i="1"/>
  <c r="S999" i="1"/>
  <c r="S994" i="1"/>
  <c r="S777" i="1"/>
  <c r="S982" i="1"/>
  <c r="S976" i="1"/>
  <c r="S968" i="1"/>
  <c r="S596" i="1"/>
  <c r="S957" i="1"/>
  <c r="S522" i="1"/>
  <c r="S528" i="1"/>
  <c r="S531" i="1"/>
  <c r="S538" i="1"/>
  <c r="S945" i="1"/>
  <c r="S772" i="1"/>
  <c r="S509" i="1"/>
  <c r="S586" i="1"/>
  <c r="S508" i="1"/>
  <c r="S887" i="1"/>
  <c r="S935" i="1"/>
  <c r="S515" i="1"/>
  <c r="S584" i="1"/>
  <c r="S563" i="1"/>
  <c r="S560" i="1"/>
  <c r="S1138" i="1"/>
  <c r="S807" i="1"/>
  <c r="S1128" i="1"/>
  <c r="S1122" i="1"/>
  <c r="S629" i="1"/>
  <c r="S1109" i="1"/>
  <c r="S1103" i="1"/>
  <c r="S1097" i="1"/>
  <c r="S1091" i="1"/>
  <c r="S617" i="1"/>
  <c r="S830" i="1"/>
  <c r="S1076" i="1"/>
  <c r="S1070" i="1"/>
  <c r="S1064" i="1"/>
  <c r="S829" i="1"/>
  <c r="S1052" i="1"/>
  <c r="S609" i="1"/>
  <c r="S1037" i="1"/>
  <c r="S1031" i="1"/>
  <c r="S1025" i="1"/>
  <c r="S1017" i="1"/>
  <c r="S1011" i="1"/>
  <c r="S1005" i="1"/>
  <c r="S993" i="1"/>
  <c r="S987" i="1"/>
  <c r="S981" i="1"/>
  <c r="S975" i="1"/>
  <c r="S967" i="1"/>
  <c r="S961" i="1"/>
  <c r="S593" i="1"/>
  <c r="S578" i="1"/>
  <c r="S951" i="1"/>
  <c r="S950" i="1"/>
  <c r="S948" i="1"/>
  <c r="S944" i="1"/>
  <c r="S550" i="1"/>
  <c r="S901" i="1"/>
  <c r="S511" i="1"/>
  <c r="S790" i="1"/>
  <c r="S569" i="1"/>
  <c r="S882" i="1"/>
  <c r="S877" i="1"/>
  <c r="S868" i="1"/>
  <c r="S562" i="1"/>
  <c r="S966" i="1"/>
  <c r="S960" i="1"/>
  <c r="S592" i="1"/>
  <c r="S954" i="1"/>
  <c r="S529" i="1"/>
  <c r="S535" i="1"/>
  <c r="S520" i="1"/>
  <c r="S942" i="1"/>
  <c r="S899" i="1"/>
  <c r="S940" i="1"/>
  <c r="S939" i="1"/>
  <c r="S886" i="1"/>
  <c r="S585" i="1"/>
  <c r="S876" i="1"/>
  <c r="S514" i="1"/>
  <c r="S506" i="1"/>
  <c r="S75" i="1"/>
  <c r="S102" i="1"/>
  <c r="S1238" i="1"/>
  <c r="S1233" i="1"/>
  <c r="S1229" i="1"/>
  <c r="S1226" i="1"/>
  <c r="S91" i="1"/>
  <c r="S88" i="1"/>
  <c r="S1213" i="1"/>
  <c r="S1211" i="1"/>
  <c r="S1202" i="1"/>
  <c r="S1199" i="1"/>
  <c r="S835" i="1"/>
  <c r="S1188" i="1"/>
  <c r="S1182" i="1"/>
  <c r="S1175" i="1"/>
  <c r="S1169" i="1"/>
  <c r="S1166" i="1"/>
  <c r="S1160" i="1"/>
  <c r="S802" i="1"/>
  <c r="S1148" i="1"/>
  <c r="S632" i="1"/>
  <c r="S1136" i="1"/>
  <c r="S1132" i="1"/>
  <c r="S1127" i="1"/>
  <c r="S1120" i="1"/>
  <c r="S1113" i="1"/>
  <c r="S1107" i="1"/>
  <c r="S1102" i="1"/>
  <c r="S622" i="1"/>
  <c r="S1090" i="1"/>
  <c r="S1086" i="1"/>
  <c r="S1082" i="1"/>
  <c r="S1074" i="1"/>
  <c r="S1068" i="1"/>
  <c r="S1062" i="1"/>
  <c r="S611" i="1"/>
  <c r="S1050" i="1"/>
  <c r="S1043" i="1"/>
  <c r="S791" i="1"/>
  <c r="S607" i="1"/>
  <c r="S1023" i="1"/>
  <c r="S827" i="1"/>
  <c r="S1010" i="1"/>
  <c r="S1003" i="1"/>
  <c r="S997" i="1"/>
  <c r="S992" i="1"/>
  <c r="S985" i="1"/>
  <c r="S979" i="1"/>
  <c r="S973" i="1"/>
  <c r="S965" i="1"/>
  <c r="S959" i="1"/>
  <c r="S956" i="1"/>
  <c r="S953" i="1"/>
  <c r="S914" i="1"/>
  <c r="S589" i="1"/>
  <c r="S947" i="1"/>
  <c r="S908" i="1"/>
  <c r="S776" i="1"/>
  <c r="S517" i="1"/>
  <c r="S783" i="1"/>
  <c r="S572" i="1"/>
  <c r="S507" i="1"/>
  <c r="S567" i="1"/>
  <c r="S875" i="1"/>
  <c r="S867" i="1"/>
  <c r="S863" i="1"/>
  <c r="BP15" i="1"/>
  <c r="BQ15" i="1"/>
  <c r="CO19" i="1"/>
  <c r="CK19" i="1"/>
  <c r="BX19" i="1"/>
  <c r="BT19" i="1"/>
  <c r="BO19" i="1"/>
  <c r="CQ18" i="1"/>
  <c r="CM18" i="1"/>
  <c r="CJ18" i="1"/>
  <c r="BZ18" i="1"/>
  <c r="BV18" i="1"/>
  <c r="BQ18" i="1"/>
  <c r="CN19" i="1"/>
  <c r="CA19" i="1"/>
  <c r="BW19" i="1"/>
  <c r="BS19" i="1"/>
  <c r="BN19" i="1"/>
  <c r="CP18" i="1"/>
  <c r="CL18" i="1"/>
  <c r="CI18" i="1"/>
  <c r="CQ19" i="1"/>
  <c r="CM19" i="1"/>
  <c r="CJ19" i="1"/>
  <c r="BZ19" i="1"/>
  <c r="BV19" i="1"/>
  <c r="BQ19" i="1"/>
  <c r="CO18" i="1"/>
  <c r="CK18" i="1"/>
  <c r="BX18" i="1"/>
  <c r="BT18" i="1"/>
  <c r="BO18" i="1"/>
  <c r="CP19" i="1"/>
  <c r="CL19" i="1"/>
  <c r="CI19" i="1"/>
  <c r="BY19" i="1"/>
  <c r="BU19" i="1"/>
  <c r="BP19" i="1"/>
  <c r="BW18" i="1"/>
  <c r="BN18" i="1"/>
  <c r="CA18" i="1"/>
  <c r="BP18" i="1"/>
  <c r="BY18" i="1"/>
  <c r="CN18" i="1"/>
  <c r="BU18" i="1"/>
  <c r="BS18" i="1"/>
  <c r="BK4" i="1"/>
  <c r="CO17" i="1"/>
  <c r="CK17" i="1"/>
  <c r="BX17" i="1"/>
  <c r="BT17" i="1"/>
  <c r="BO17" i="1"/>
  <c r="CQ17" i="1"/>
  <c r="CM17" i="1"/>
  <c r="CJ17" i="1"/>
  <c r="BZ17" i="1"/>
  <c r="BV17" i="1"/>
  <c r="BQ17" i="1"/>
  <c r="CL17" i="1"/>
  <c r="BU17" i="1"/>
  <c r="CI17" i="1"/>
  <c r="BW17" i="1"/>
  <c r="CP17" i="1"/>
  <c r="BS17" i="1"/>
  <c r="CA17" i="1"/>
  <c r="BY17" i="1"/>
  <c r="CN17" i="1"/>
  <c r="BP17" i="1"/>
  <c r="BN17" i="1"/>
  <c r="CL4" i="1"/>
  <c r="CA15" i="1"/>
  <c r="CP4" i="1"/>
  <c r="BY4" i="1"/>
  <c r="BY15" i="1" s="1"/>
  <c r="BO4" i="1"/>
  <c r="BO15" i="1" s="1"/>
  <c r="BX4" i="1"/>
  <c r="BX15" i="1" s="1"/>
  <c r="BS4" i="1"/>
  <c r="BS15" i="1" s="1"/>
  <c r="BV4" i="1"/>
  <c r="BV15" i="1" s="1"/>
  <c r="BT4" i="1"/>
  <c r="BT15" i="1" s="1"/>
  <c r="BZ4" i="1"/>
  <c r="BZ15" i="1" s="1"/>
  <c r="BU4" i="1"/>
  <c r="BU15" i="1" s="1"/>
  <c r="BW4" i="1"/>
  <c r="BW15" i="1" s="1"/>
  <c r="CO4" i="1"/>
  <c r="CN4" i="1"/>
  <c r="CQ4" i="1"/>
  <c r="CI4" i="1"/>
  <c r="CM4" i="1"/>
  <c r="CJ4" i="1"/>
  <c r="CK4" i="1"/>
  <c r="BN4" i="1"/>
  <c r="BN15" i="1" s="1"/>
  <c r="AX1598" i="1" l="1"/>
  <c r="AX318" i="1"/>
  <c r="AX1527" i="1"/>
  <c r="Y1337" i="1"/>
  <c r="AX908" i="1"/>
  <c r="Y1479" i="1"/>
  <c r="Y1801" i="1"/>
  <c r="AX387" i="1"/>
  <c r="Y408" i="1"/>
  <c r="Y281" i="1"/>
  <c r="Y134" i="1"/>
  <c r="Y206" i="1"/>
  <c r="Y1205" i="1"/>
  <c r="Y1184" i="1"/>
  <c r="Y959" i="1"/>
  <c r="Y979" i="1"/>
  <c r="AX979" i="1"/>
  <c r="AX990" i="1"/>
  <c r="AX1006" i="1"/>
  <c r="Y1021" i="1"/>
  <c r="Y1162" i="1"/>
  <c r="Y1183" i="1"/>
  <c r="Y1220" i="1"/>
  <c r="Y1360" i="1"/>
  <c r="AP1069" i="1"/>
  <c r="AX1572" i="1"/>
  <c r="Y1180" i="1"/>
  <c r="AX705" i="1"/>
  <c r="Y863" i="1"/>
  <c r="Y241" i="1"/>
  <c r="AX957" i="1"/>
  <c r="Y386" i="1"/>
  <c r="AX127" i="1"/>
  <c r="AX351" i="1"/>
  <c r="Y409" i="1"/>
  <c r="Y1739" i="1"/>
  <c r="AX1739" i="1"/>
  <c r="Y743" i="1"/>
  <c r="Y452" i="1"/>
  <c r="AP995" i="1"/>
  <c r="AP112" i="1"/>
  <c r="AX301" i="1"/>
  <c r="Y1348" i="1"/>
  <c r="Y95" i="1"/>
  <c r="Y98" i="1"/>
  <c r="Y256" i="1"/>
  <c r="Y1535" i="1"/>
  <c r="AX465" i="1"/>
  <c r="Y350" i="1"/>
  <c r="Y1312" i="1"/>
  <c r="Y27" i="1"/>
  <c r="Y480" i="1"/>
  <c r="Y102" i="1"/>
  <c r="Y481" i="1"/>
  <c r="AP1089" i="1"/>
  <c r="AP1482" i="1"/>
  <c r="Y478" i="1"/>
  <c r="AX1251" i="1"/>
  <c r="AX567" i="1"/>
  <c r="Y310" i="1"/>
  <c r="Y1472" i="1"/>
  <c r="Y90" i="1"/>
  <c r="AX1065" i="1"/>
  <c r="Y51" i="1"/>
  <c r="AX1624" i="1"/>
  <c r="AX1582" i="1"/>
  <c r="Y292" i="1"/>
  <c r="AX1483" i="1"/>
  <c r="AX256" i="1"/>
  <c r="AX241" i="1"/>
  <c r="AX134" i="1"/>
  <c r="AX972" i="1"/>
  <c r="Y964" i="1"/>
  <c r="AX956" i="1"/>
  <c r="AX948" i="1"/>
  <c r="Y936" i="1"/>
  <c r="Y868" i="1"/>
  <c r="AX840" i="1"/>
  <c r="AX832" i="1"/>
  <c r="AX61" i="1"/>
  <c r="AX49" i="1"/>
  <c r="Y43" i="1"/>
  <c r="Y14" i="1"/>
  <c r="Y583" i="1"/>
  <c r="Y124" i="1"/>
  <c r="Y126" i="1"/>
  <c r="Y182" i="1"/>
  <c r="AX236" i="1"/>
  <c r="Y1545" i="1"/>
  <c r="Y308" i="1"/>
  <c r="Y1580" i="1"/>
  <c r="Y53" i="1"/>
  <c r="Y318" i="1"/>
  <c r="Y840" i="1"/>
  <c r="Y46" i="1"/>
  <c r="AX861" i="1"/>
  <c r="Y595" i="1"/>
  <c r="AX1118" i="1"/>
  <c r="Y120" i="1"/>
  <c r="Y175" i="1"/>
  <c r="Y179" i="1"/>
  <c r="Y1362" i="1"/>
  <c r="AX1536" i="1"/>
  <c r="Y222" i="1"/>
  <c r="Y567" i="1"/>
  <c r="Y1672" i="1"/>
  <c r="Y449" i="1"/>
  <c r="AM529" i="1"/>
  <c r="AP529" i="1"/>
  <c r="AM535" i="1"/>
  <c r="AP535" i="1"/>
  <c r="AP190" i="1"/>
  <c r="AM802" i="1"/>
  <c r="AP802" i="1"/>
  <c r="AM71" i="1"/>
  <c r="AP71" i="1"/>
  <c r="AM788" i="1"/>
  <c r="AP788" i="1"/>
  <c r="AM827" i="1"/>
  <c r="AP827" i="1"/>
  <c r="AM850" i="1"/>
  <c r="AP850" i="1"/>
  <c r="AM882" i="1"/>
  <c r="AP882" i="1"/>
  <c r="AM914" i="1"/>
  <c r="AP914" i="1"/>
  <c r="AM555" i="1"/>
  <c r="AP555" i="1"/>
  <c r="AP117" i="1"/>
  <c r="AP1075" i="1"/>
  <c r="AP1627" i="1"/>
  <c r="AP1027" i="1"/>
  <c r="AM818" i="1"/>
  <c r="AP818" i="1"/>
  <c r="AM813" i="1"/>
  <c r="AP813" i="1"/>
  <c r="AM829" i="1"/>
  <c r="AP829" i="1"/>
  <c r="AM837" i="1"/>
  <c r="AP837" i="1"/>
  <c r="AM6" i="1"/>
  <c r="AP6" i="1"/>
  <c r="AM574" i="1"/>
  <c r="AP574" i="1"/>
  <c r="AM969" i="1"/>
  <c r="AP969" i="1"/>
  <c r="AM767" i="1"/>
  <c r="AP767" i="1"/>
  <c r="AM598" i="1"/>
  <c r="AP598" i="1"/>
  <c r="AP1041" i="1"/>
  <c r="AP754" i="1"/>
  <c r="AP1083" i="1"/>
  <c r="AM799" i="1"/>
  <c r="AP799" i="1"/>
  <c r="AM811" i="1"/>
  <c r="AP811" i="1"/>
  <c r="AM784" i="1"/>
  <c r="AP784" i="1"/>
  <c r="AM769" i="1"/>
  <c r="AP769" i="1"/>
  <c r="AM79" i="1"/>
  <c r="AP79" i="1"/>
  <c r="AM873" i="1"/>
  <c r="AP873" i="1"/>
  <c r="AM890" i="1"/>
  <c r="AP890" i="1"/>
  <c r="AM905" i="1"/>
  <c r="AP905" i="1"/>
  <c r="AM974" i="1"/>
  <c r="AP974" i="1"/>
  <c r="AM996" i="1"/>
  <c r="AP996" i="1"/>
  <c r="AM1052" i="1"/>
  <c r="AP1052" i="1"/>
  <c r="AM545" i="1"/>
  <c r="AP545" i="1"/>
  <c r="AM845" i="1"/>
  <c r="AP845" i="1"/>
  <c r="AM562" i="1"/>
  <c r="AP562" i="1"/>
  <c r="AM877" i="1"/>
  <c r="AP877" i="1"/>
  <c r="AM895" i="1"/>
  <c r="AP895" i="1"/>
  <c r="AM509" i="1"/>
  <c r="AP509" i="1"/>
  <c r="AM766" i="1"/>
  <c r="AP766" i="1"/>
  <c r="AM915" i="1"/>
  <c r="AP915" i="1"/>
  <c r="AM595" i="1"/>
  <c r="AP595" i="1"/>
  <c r="AM1122" i="1"/>
  <c r="AP1122" i="1"/>
  <c r="AM90" i="1"/>
  <c r="AP90" i="1"/>
  <c r="AM163" i="1"/>
  <c r="AP163" i="1"/>
  <c r="AM200" i="1"/>
  <c r="AP200" i="1"/>
  <c r="AM1429" i="1"/>
  <c r="AP1429" i="1"/>
  <c r="AM1442" i="1"/>
  <c r="AP1442" i="1"/>
  <c r="AM1505" i="1"/>
  <c r="AP1505" i="1"/>
  <c r="AM1527" i="1"/>
  <c r="AP1527" i="1"/>
  <c r="AM299" i="1"/>
  <c r="AP299" i="1"/>
  <c r="AM382" i="1"/>
  <c r="AP382" i="1"/>
  <c r="AM51" i="1"/>
  <c r="AP51" i="1"/>
  <c r="AM1847" i="1"/>
  <c r="AP1847" i="1"/>
  <c r="AM782" i="1"/>
  <c r="AP782" i="1"/>
  <c r="AM955" i="1"/>
  <c r="AP955" i="1"/>
  <c r="AM603" i="1"/>
  <c r="AP603" i="1"/>
  <c r="AM1006" i="1"/>
  <c r="AP1006" i="1"/>
  <c r="AM1066" i="1"/>
  <c r="AP1066" i="1"/>
  <c r="AM1166" i="1"/>
  <c r="AP1166" i="1"/>
  <c r="AM1191" i="1"/>
  <c r="AP1191" i="1"/>
  <c r="AM1215" i="1"/>
  <c r="AP1215" i="1"/>
  <c r="AM1378" i="1"/>
  <c r="AP1378" i="1"/>
  <c r="AM1402" i="1"/>
  <c r="AP1402" i="1"/>
  <c r="AM1408" i="1"/>
  <c r="AP1408" i="1"/>
  <c r="AM1434" i="1"/>
  <c r="AP1434" i="1"/>
  <c r="AM1476" i="1"/>
  <c r="AP1476" i="1"/>
  <c r="AM1523" i="1"/>
  <c r="AP1523" i="1"/>
  <c r="AM1548" i="1"/>
  <c r="AP1548" i="1"/>
  <c r="AM333" i="1"/>
  <c r="AP333" i="1"/>
  <c r="AM337" i="1"/>
  <c r="AP337" i="1"/>
  <c r="AM383" i="1"/>
  <c r="AP383" i="1"/>
  <c r="AM1683" i="1"/>
  <c r="AP1683" i="1"/>
  <c r="AM408" i="1"/>
  <c r="AP408" i="1"/>
  <c r="AM413" i="1"/>
  <c r="AP413" i="1"/>
  <c r="AM1817" i="1"/>
  <c r="AP1817" i="1"/>
  <c r="AM461" i="1"/>
  <c r="AP461" i="1"/>
  <c r="AM758" i="1"/>
  <c r="AP758" i="1"/>
  <c r="AM67" i="1"/>
  <c r="AP67" i="1"/>
  <c r="AM531" i="1"/>
  <c r="AP531" i="1"/>
  <c r="AM524" i="1"/>
  <c r="AP524" i="1"/>
  <c r="AM859" i="1"/>
  <c r="AP859" i="1"/>
  <c r="AM571" i="1"/>
  <c r="AP571" i="1"/>
  <c r="AM911" i="1"/>
  <c r="AP911" i="1"/>
  <c r="AM591" i="1"/>
  <c r="AP591" i="1"/>
  <c r="AM1116" i="1"/>
  <c r="AP1116" i="1"/>
  <c r="AM1159" i="1"/>
  <c r="AP1159" i="1"/>
  <c r="AM647" i="1"/>
  <c r="AP647" i="1"/>
  <c r="AM1242" i="1"/>
  <c r="AP1242" i="1"/>
  <c r="AM657" i="1"/>
  <c r="AP657" i="1"/>
  <c r="AM1333" i="1"/>
  <c r="AP1333" i="1"/>
  <c r="AM161" i="1"/>
  <c r="AP161" i="1"/>
  <c r="AM228" i="1"/>
  <c r="AP228" i="1"/>
  <c r="AM706" i="1"/>
  <c r="AP706" i="1"/>
  <c r="AM290" i="1"/>
  <c r="AP290" i="1"/>
  <c r="AM380" i="1"/>
  <c r="AP380" i="1"/>
  <c r="AM409" i="1"/>
  <c r="AP409" i="1"/>
  <c r="AM512" i="1"/>
  <c r="AP512" i="1"/>
  <c r="AM77" i="1"/>
  <c r="AP77" i="1"/>
  <c r="AM592" i="1"/>
  <c r="AP592" i="1"/>
  <c r="AM961" i="1"/>
  <c r="AP961" i="1"/>
  <c r="AM607" i="1"/>
  <c r="AP607" i="1"/>
  <c r="AM1080" i="1"/>
  <c r="AP1080" i="1"/>
  <c r="AM1090" i="1"/>
  <c r="AP1090" i="1"/>
  <c r="AM633" i="1"/>
  <c r="AP633" i="1"/>
  <c r="AM643" i="1"/>
  <c r="AP643" i="1"/>
  <c r="AM1225" i="1"/>
  <c r="AP1225" i="1"/>
  <c r="AM1284" i="1"/>
  <c r="AP1284" i="1"/>
  <c r="AM1392" i="1"/>
  <c r="AP1392" i="1"/>
  <c r="AM1421" i="1"/>
  <c r="AP1421" i="1"/>
  <c r="AM256" i="1"/>
  <c r="AP256" i="1"/>
  <c r="AM303" i="1"/>
  <c r="AP303" i="1"/>
  <c r="AM1545" i="1"/>
  <c r="AP1545" i="1"/>
  <c r="AM1552" i="1"/>
  <c r="AP1552" i="1"/>
  <c r="AM1726" i="1"/>
  <c r="AP1726" i="1"/>
  <c r="AM435" i="1"/>
  <c r="AP435" i="1"/>
  <c r="AM453" i="1"/>
  <c r="AP453" i="1"/>
  <c r="AM1810" i="1"/>
  <c r="AP1810" i="1"/>
  <c r="AM476" i="1"/>
  <c r="AP476" i="1"/>
  <c r="AM1875" i="1"/>
  <c r="AP1875" i="1"/>
  <c r="AM66" i="1"/>
  <c r="AP66" i="1"/>
  <c r="AX1385" i="1"/>
  <c r="Y946" i="1"/>
  <c r="AX593" i="1"/>
  <c r="Y596" i="1"/>
  <c r="Y157" i="1"/>
  <c r="Y190" i="1"/>
  <c r="AX752" i="1"/>
  <c r="AX1329" i="1"/>
  <c r="AX1356" i="1"/>
  <c r="AM770" i="1"/>
  <c r="AP770" i="1"/>
  <c r="AM774" i="1"/>
  <c r="AP774" i="1"/>
  <c r="AM870" i="1"/>
  <c r="AP870" i="1"/>
  <c r="AM888" i="1"/>
  <c r="AP888" i="1"/>
  <c r="AM908" i="1"/>
  <c r="AP908" i="1"/>
  <c r="AM541" i="1"/>
  <c r="AP541" i="1"/>
  <c r="AM5" i="1"/>
  <c r="AP5" i="1"/>
  <c r="AM515" i="1"/>
  <c r="AP515" i="1"/>
  <c r="AM8" i="1"/>
  <c r="AP8" i="1"/>
  <c r="AM809" i="1"/>
  <c r="AP809" i="1"/>
  <c r="AM796" i="1"/>
  <c r="AP796" i="1"/>
  <c r="AM841" i="1"/>
  <c r="AP841" i="1"/>
  <c r="AM846" i="1"/>
  <c r="AP846" i="1"/>
  <c r="AM866" i="1"/>
  <c r="AP866" i="1"/>
  <c r="AM885" i="1"/>
  <c r="AP885" i="1"/>
  <c r="AM597" i="1"/>
  <c r="AP597" i="1"/>
  <c r="AM81" i="1"/>
  <c r="AP81" i="1"/>
  <c r="AM542" i="1"/>
  <c r="AP542" i="1"/>
  <c r="AM539" i="1"/>
  <c r="AP539" i="1"/>
  <c r="AM812" i="1"/>
  <c r="AP812" i="1"/>
  <c r="AM781" i="1"/>
  <c r="AP781" i="1"/>
  <c r="AM74" i="1"/>
  <c r="AP74" i="1"/>
  <c r="AM849" i="1"/>
  <c r="AP849" i="1"/>
  <c r="AM862" i="1"/>
  <c r="AP862" i="1"/>
  <c r="AM876" i="1"/>
  <c r="AP876" i="1"/>
  <c r="AM977" i="1"/>
  <c r="AP977" i="1"/>
  <c r="AM1000" i="1"/>
  <c r="AP1000" i="1"/>
  <c r="AM1022" i="1"/>
  <c r="AP1022" i="1"/>
  <c r="AM1060" i="1"/>
  <c r="AP1060" i="1"/>
  <c r="AM621" i="1"/>
  <c r="AP621" i="1"/>
  <c r="AM772" i="1"/>
  <c r="AP772" i="1"/>
  <c r="AM777" i="1"/>
  <c r="AP777" i="1"/>
  <c r="AM794" i="1"/>
  <c r="AP794" i="1"/>
  <c r="AM819" i="1"/>
  <c r="AP819" i="1"/>
  <c r="AM800" i="1"/>
  <c r="AP800" i="1"/>
  <c r="AM779" i="1"/>
  <c r="AP779" i="1"/>
  <c r="AM536" i="1"/>
  <c r="AP536" i="1"/>
  <c r="AM552" i="1"/>
  <c r="AP552" i="1"/>
  <c r="AM832" i="1"/>
  <c r="AP832" i="1"/>
  <c r="AM847" i="1"/>
  <c r="AP847" i="1"/>
  <c r="AM537" i="1"/>
  <c r="AP537" i="1"/>
  <c r="AM855" i="1"/>
  <c r="AP855" i="1"/>
  <c r="AM904" i="1"/>
  <c r="AP904" i="1"/>
  <c r="AM577" i="1"/>
  <c r="AP577" i="1"/>
  <c r="AM982" i="1"/>
  <c r="AP982" i="1"/>
  <c r="AM989" i="1"/>
  <c r="AP989" i="1"/>
  <c r="AM1024" i="1"/>
  <c r="AP1024" i="1"/>
  <c r="AM1050" i="1"/>
  <c r="AP1050" i="1"/>
  <c r="AM1062" i="1"/>
  <c r="AP1062" i="1"/>
  <c r="AM1086" i="1"/>
  <c r="AP1086" i="1"/>
  <c r="AM620" i="1"/>
  <c r="AP620" i="1"/>
  <c r="AM1096" i="1"/>
  <c r="AP1096" i="1"/>
  <c r="AM624" i="1"/>
  <c r="AP624" i="1"/>
  <c r="AM1132" i="1"/>
  <c r="AP1132" i="1"/>
  <c r="AM1140" i="1"/>
  <c r="AP1140" i="1"/>
  <c r="AM1153" i="1"/>
  <c r="AP1153" i="1"/>
  <c r="AM1161" i="1"/>
  <c r="AP1161" i="1"/>
  <c r="AM1194" i="1"/>
  <c r="AP1194" i="1"/>
  <c r="AM1228" i="1"/>
  <c r="AP1228" i="1"/>
  <c r="AM1247" i="1"/>
  <c r="AP1247" i="1"/>
  <c r="AM107" i="1"/>
  <c r="AP107" i="1"/>
  <c r="AM1310" i="1"/>
  <c r="AP1310" i="1"/>
  <c r="AM667" i="1"/>
  <c r="AP667" i="1"/>
  <c r="AM207" i="1"/>
  <c r="AP207" i="1"/>
  <c r="AM229" i="1"/>
  <c r="AP229" i="1"/>
  <c r="AM239" i="1"/>
  <c r="AP239" i="1"/>
  <c r="AM32" i="1"/>
  <c r="AP32" i="1"/>
  <c r="AM38" i="1"/>
  <c r="AP38" i="1"/>
  <c r="AM713" i="1"/>
  <c r="AP713" i="1"/>
  <c r="AM1568" i="1"/>
  <c r="AP1568" i="1"/>
  <c r="AM1649" i="1"/>
  <c r="AP1649" i="1"/>
  <c r="AM738" i="1"/>
  <c r="AP738" i="1"/>
  <c r="AM455" i="1"/>
  <c r="AP455" i="1"/>
  <c r="AM1819" i="1"/>
  <c r="AP1819" i="1"/>
  <c r="AM546" i="1"/>
  <c r="AP546" i="1"/>
  <c r="AM851" i="1"/>
  <c r="AP851" i="1"/>
  <c r="AM959" i="1"/>
  <c r="AP959" i="1"/>
  <c r="AM1082" i="1"/>
  <c r="AP1082" i="1"/>
  <c r="AM617" i="1"/>
  <c r="AP617" i="1"/>
  <c r="AM1094" i="1"/>
  <c r="AP1094" i="1"/>
  <c r="AM1144" i="1"/>
  <c r="AP1144" i="1"/>
  <c r="AM1204" i="1"/>
  <c r="AP1204" i="1"/>
  <c r="AM130" i="1"/>
  <c r="AP130" i="1"/>
  <c r="AM147" i="1"/>
  <c r="AP147" i="1"/>
  <c r="AM154" i="1"/>
  <c r="AP154" i="1"/>
  <c r="AM158" i="1"/>
  <c r="AP158" i="1"/>
  <c r="AM1356" i="1"/>
  <c r="AP1356" i="1"/>
  <c r="AM176" i="1"/>
  <c r="AP176" i="1"/>
  <c r="AM1394" i="1"/>
  <c r="AP1394" i="1"/>
  <c r="AM28" i="1"/>
  <c r="AP28" i="1"/>
  <c r="AM1490" i="1"/>
  <c r="AP1490" i="1"/>
  <c r="AM297" i="1"/>
  <c r="AP297" i="1"/>
  <c r="AM1555" i="1"/>
  <c r="AP1555" i="1"/>
  <c r="AM399" i="1"/>
  <c r="AP399" i="1"/>
  <c r="AM1825" i="1"/>
  <c r="AP1825" i="1"/>
  <c r="AM471" i="1"/>
  <c r="AP471" i="1"/>
  <c r="AM783" i="1"/>
  <c r="AP783" i="1"/>
  <c r="AM826" i="1"/>
  <c r="AP826" i="1"/>
  <c r="AM557" i="1"/>
  <c r="AP557" i="1"/>
  <c r="AM867" i="1"/>
  <c r="AP867" i="1"/>
  <c r="AM533" i="1"/>
  <c r="AP533" i="1"/>
  <c r="AM935" i="1"/>
  <c r="AP935" i="1"/>
  <c r="AM626" i="1"/>
  <c r="AP626" i="1"/>
  <c r="AM1120" i="1"/>
  <c r="AP1120" i="1"/>
  <c r="AM631" i="1"/>
  <c r="AP631" i="1"/>
  <c r="AM634" i="1"/>
  <c r="AP634" i="1"/>
  <c r="AM1205" i="1"/>
  <c r="AP1205" i="1"/>
  <c r="AM1391" i="1"/>
  <c r="AP1391" i="1"/>
  <c r="AM1444" i="1"/>
  <c r="AP1444" i="1"/>
  <c r="AM1455" i="1"/>
  <c r="AP1455" i="1"/>
  <c r="AM797" i="1"/>
  <c r="AP797" i="1"/>
  <c r="AM268" i="1"/>
  <c r="AP268" i="1"/>
  <c r="AM1521" i="1"/>
  <c r="AP1521" i="1"/>
  <c r="AM332" i="1"/>
  <c r="AP332" i="1"/>
  <c r="AM46" i="1"/>
  <c r="AP46" i="1"/>
  <c r="AM549" i="1"/>
  <c r="AP549" i="1"/>
  <c r="AM1822" i="1"/>
  <c r="AP1822" i="1"/>
  <c r="AM759" i="1"/>
  <c r="AP759" i="1"/>
  <c r="AM814" i="1"/>
  <c r="AP814" i="1"/>
  <c r="AM78" i="1"/>
  <c r="AP78" i="1"/>
  <c r="AM583" i="1"/>
  <c r="AP583" i="1"/>
  <c r="AM790" i="1"/>
  <c r="AP790" i="1"/>
  <c r="AM984" i="1"/>
  <c r="AP984" i="1"/>
  <c r="AM992" i="1"/>
  <c r="AP992" i="1"/>
  <c r="AM1042" i="1"/>
  <c r="AP1042" i="1"/>
  <c r="AM810" i="1"/>
  <c r="AP810" i="1"/>
  <c r="AM612" i="1"/>
  <c r="AP612" i="1"/>
  <c r="AM1092" i="1"/>
  <c r="AP1092" i="1"/>
  <c r="AM1128" i="1"/>
  <c r="AP1128" i="1"/>
  <c r="AM635" i="1"/>
  <c r="AP635" i="1"/>
  <c r="AM1156" i="1"/>
  <c r="AP1156" i="1"/>
  <c r="AM1164" i="1"/>
  <c r="AP1164" i="1"/>
  <c r="AM1171" i="1"/>
  <c r="AP1171" i="1"/>
  <c r="AM1210" i="1"/>
  <c r="AP1210" i="1"/>
  <c r="AM1222" i="1"/>
  <c r="AP1222" i="1"/>
  <c r="AM95" i="1"/>
  <c r="AP95" i="1"/>
  <c r="AM1428" i="1"/>
  <c r="AP1428" i="1"/>
  <c r="AM1445" i="1"/>
  <c r="AP1445" i="1"/>
  <c r="AM1500" i="1"/>
  <c r="AP1500" i="1"/>
  <c r="AM45" i="1"/>
  <c r="AP45" i="1"/>
  <c r="AM53" i="1"/>
  <c r="AP53" i="1"/>
  <c r="AM525" i="1"/>
  <c r="AP525" i="1"/>
  <c r="AX1545" i="1"/>
  <c r="Y4" i="1"/>
  <c r="Y212" i="1"/>
  <c r="Y357" i="1"/>
  <c r="Y44" i="1"/>
  <c r="Y1807" i="1"/>
  <c r="AX1842" i="1"/>
  <c r="Y1842" i="1"/>
  <c r="Y949" i="1"/>
  <c r="Y286" i="1"/>
  <c r="Y861" i="1"/>
  <c r="Y255" i="1"/>
  <c r="AX32" i="1"/>
  <c r="AX389" i="1"/>
  <c r="AX397" i="1"/>
  <c r="AX1679" i="1"/>
  <c r="Y1689" i="1"/>
  <c r="Y92" i="1"/>
  <c r="Y1840" i="1"/>
  <c r="AX1870" i="1"/>
  <c r="Y495" i="1"/>
  <c r="AX185" i="1"/>
  <c r="Y958" i="1"/>
  <c r="AX994" i="1"/>
  <c r="Y1074" i="1"/>
  <c r="AX1074" i="1"/>
  <c r="Y1307" i="1"/>
  <c r="AX1526" i="1"/>
  <c r="Y296" i="1"/>
  <c r="Y324" i="1"/>
  <c r="AX1593" i="1"/>
  <c r="Y1593" i="1"/>
  <c r="Y338" i="1"/>
  <c r="AX364" i="1"/>
  <c r="Y385" i="1"/>
  <c r="AP1017" i="1"/>
  <c r="AP1149" i="1"/>
  <c r="AM821" i="1"/>
  <c r="AP821" i="1"/>
  <c r="AM785" i="1"/>
  <c r="AP785" i="1"/>
  <c r="AM835" i="1"/>
  <c r="AP835" i="1"/>
  <c r="AM73" i="1"/>
  <c r="AP73" i="1"/>
  <c r="AM566" i="1"/>
  <c r="AP566" i="1"/>
  <c r="AM916" i="1"/>
  <c r="AP916" i="1"/>
  <c r="AM803" i="1"/>
  <c r="AP803" i="1"/>
  <c r="AM526" i="1"/>
  <c r="AP526" i="1"/>
  <c r="AP1093" i="1"/>
  <c r="AM543" i="1"/>
  <c r="AP543" i="1"/>
  <c r="AM260" i="1"/>
  <c r="AP260" i="1"/>
  <c r="AM795" i="1"/>
  <c r="AP795" i="1"/>
  <c r="AM68" i="1"/>
  <c r="AP68" i="1"/>
  <c r="AM856" i="1"/>
  <c r="AP856" i="1"/>
  <c r="AM889" i="1"/>
  <c r="AP889" i="1"/>
  <c r="AM938" i="1"/>
  <c r="AP938" i="1"/>
  <c r="AM965" i="1"/>
  <c r="AP965" i="1"/>
  <c r="AM561" i="1"/>
  <c r="AP561" i="1"/>
  <c r="AP1125" i="1"/>
  <c r="AP1043" i="1"/>
  <c r="AM857" i="1"/>
  <c r="AP857" i="1"/>
  <c r="AM72" i="1"/>
  <c r="AP72" i="1"/>
  <c r="AM823" i="1"/>
  <c r="AP823" i="1"/>
  <c r="AM853" i="1"/>
  <c r="AP853" i="1"/>
  <c r="AM864" i="1"/>
  <c r="AP864" i="1"/>
  <c r="AM878" i="1"/>
  <c r="AP878" i="1"/>
  <c r="AM897" i="1"/>
  <c r="AP897" i="1"/>
  <c r="AM966" i="1"/>
  <c r="AP966" i="1"/>
  <c r="AM980" i="1"/>
  <c r="AP980" i="1"/>
  <c r="AM1010" i="1"/>
  <c r="AP1010" i="1"/>
  <c r="AM793" i="1"/>
  <c r="AP793" i="1"/>
  <c r="AM82" i="1"/>
  <c r="AP82" i="1"/>
  <c r="AM560" i="1"/>
  <c r="AP560" i="1"/>
  <c r="AM886" i="1"/>
  <c r="AP886" i="1"/>
  <c r="AM517" i="1"/>
  <c r="AP517" i="1"/>
  <c r="AM584" i="1"/>
  <c r="AP584" i="1"/>
  <c r="AM954" i="1"/>
  <c r="AP954" i="1"/>
  <c r="AM625" i="1"/>
  <c r="AP625" i="1"/>
  <c r="AM1172" i="1"/>
  <c r="AP1172" i="1"/>
  <c r="AM1180" i="1"/>
  <c r="AP1180" i="1"/>
  <c r="AM1214" i="1"/>
  <c r="AP1214" i="1"/>
  <c r="AM651" i="1"/>
  <c r="AP651" i="1"/>
  <c r="AM817" i="1"/>
  <c r="AP817" i="1"/>
  <c r="AM1336" i="1"/>
  <c r="AP1336" i="1"/>
  <c r="AM196" i="1"/>
  <c r="AP196" i="1"/>
  <c r="AM24" i="1"/>
  <c r="AP24" i="1"/>
  <c r="AM255" i="1"/>
  <c r="AP255" i="1"/>
  <c r="AM1498" i="1"/>
  <c r="AP1498" i="1"/>
  <c r="AM1507" i="1"/>
  <c r="AP1507" i="1"/>
  <c r="AM1741" i="1"/>
  <c r="AP1741" i="1"/>
  <c r="AM1844" i="1"/>
  <c r="AP1844" i="1"/>
  <c r="AM488" i="1"/>
  <c r="AP488" i="1"/>
  <c r="AM510" i="1"/>
  <c r="AP510" i="1"/>
  <c r="AM787" i="1"/>
  <c r="AP787" i="1"/>
  <c r="AM943" i="1"/>
  <c r="AP943" i="1"/>
  <c r="AM979" i="1"/>
  <c r="AP979" i="1"/>
  <c r="AM619" i="1"/>
  <c r="AP619" i="1"/>
  <c r="AM1106" i="1"/>
  <c r="AP1106" i="1"/>
  <c r="AM93" i="1"/>
  <c r="AP93" i="1"/>
  <c r="AM135" i="1"/>
  <c r="AP135" i="1"/>
  <c r="AM145" i="1"/>
  <c r="AP145" i="1"/>
  <c r="AM673" i="1"/>
  <c r="AP673" i="1"/>
  <c r="AM19" i="1"/>
  <c r="AP19" i="1"/>
  <c r="AM1379" i="1"/>
  <c r="AP1379" i="1"/>
  <c r="AM692" i="1"/>
  <c r="AP692" i="1"/>
  <c r="AM699" i="1"/>
  <c r="AP699" i="1"/>
  <c r="AM285" i="1"/>
  <c r="AP285" i="1"/>
  <c r="AM1588" i="1"/>
  <c r="AP1588" i="1"/>
  <c r="AM336" i="1"/>
  <c r="AP336" i="1"/>
  <c r="AM1662" i="1"/>
  <c r="AP1662" i="1"/>
  <c r="AM1852" i="1"/>
  <c r="AP1852" i="1"/>
  <c r="AM644" i="1"/>
  <c r="AP644" i="1"/>
  <c r="AM540" i="1"/>
  <c r="AP540" i="1"/>
  <c r="AM830" i="1"/>
  <c r="AP830" i="1"/>
  <c r="AM558" i="1"/>
  <c r="AP558" i="1"/>
  <c r="AM568" i="1"/>
  <c r="AP568" i="1"/>
  <c r="AM907" i="1"/>
  <c r="AP907" i="1"/>
  <c r="AM528" i="1"/>
  <c r="AP528" i="1"/>
  <c r="AM939" i="1"/>
  <c r="AP939" i="1"/>
  <c r="AM606" i="1"/>
  <c r="AP606" i="1"/>
  <c r="AM1110" i="1"/>
  <c r="AP1110" i="1"/>
  <c r="AM1124" i="1"/>
  <c r="AP1124" i="1"/>
  <c r="AM1138" i="1"/>
  <c r="AP1138" i="1"/>
  <c r="AM1196" i="1"/>
  <c r="AP1196" i="1"/>
  <c r="AM1236" i="1"/>
  <c r="AP1236" i="1"/>
  <c r="AM1259" i="1"/>
  <c r="AP1259" i="1"/>
  <c r="AM248" i="1"/>
  <c r="AP248" i="1"/>
  <c r="AM274" i="1"/>
  <c r="AP274" i="1"/>
  <c r="AM296" i="1"/>
  <c r="AP296" i="1"/>
  <c r="AM1563" i="1"/>
  <c r="AP1563" i="1"/>
  <c r="AM775" i="1"/>
  <c r="AP775" i="1"/>
  <c r="AM1734" i="1"/>
  <c r="AP1734" i="1"/>
  <c r="AM437" i="1"/>
  <c r="AP437" i="1"/>
  <c r="AM1816" i="1"/>
  <c r="AP1816" i="1"/>
  <c r="AN3" i="1"/>
  <c r="AM3" i="1"/>
  <c r="CS4" i="1"/>
  <c r="AP3" i="1"/>
  <c r="AM518" i="1"/>
  <c r="AP518" i="1"/>
  <c r="AM941" i="1"/>
  <c r="AP941" i="1"/>
  <c r="AM948" i="1"/>
  <c r="AP948" i="1"/>
  <c r="AM594" i="1"/>
  <c r="AP594" i="1"/>
  <c r="AM963" i="1"/>
  <c r="AP963" i="1"/>
  <c r="AM1026" i="1"/>
  <c r="AP1026" i="1"/>
  <c r="AM1034" i="1"/>
  <c r="AP1034" i="1"/>
  <c r="AM618" i="1"/>
  <c r="AP618" i="1"/>
  <c r="AM1102" i="1"/>
  <c r="AP1102" i="1"/>
  <c r="AM640" i="1"/>
  <c r="AP640" i="1"/>
  <c r="AM1193" i="1"/>
  <c r="AP1193" i="1"/>
  <c r="AM645" i="1"/>
  <c r="AP645" i="1"/>
  <c r="AM1229" i="1"/>
  <c r="AP1229" i="1"/>
  <c r="AM1406" i="1"/>
  <c r="AP1406" i="1"/>
  <c r="AM1411" i="1"/>
  <c r="AP1411" i="1"/>
  <c r="AM1448" i="1"/>
  <c r="AP1448" i="1"/>
  <c r="AM288" i="1"/>
  <c r="AP288" i="1"/>
  <c r="AM1533" i="1"/>
  <c r="AP1533" i="1"/>
  <c r="AM1538" i="1"/>
  <c r="AP1538" i="1"/>
  <c r="AM308" i="1"/>
  <c r="AP308" i="1"/>
  <c r="AM778" i="1"/>
  <c r="AP778" i="1"/>
  <c r="AM1574" i="1"/>
  <c r="AP1574" i="1"/>
  <c r="AM341" i="1"/>
  <c r="AP341" i="1"/>
  <c r="AM423" i="1"/>
  <c r="AP423" i="1"/>
  <c r="AM429" i="1"/>
  <c r="AP429" i="1"/>
  <c r="AX213" i="1"/>
  <c r="Y1321" i="1"/>
  <c r="Y30" i="1"/>
  <c r="Y37" i="1"/>
  <c r="AX37" i="1"/>
  <c r="AX297" i="1"/>
  <c r="Y1550" i="1"/>
  <c r="AX337" i="1"/>
  <c r="Y878" i="1"/>
  <c r="Y939" i="1"/>
  <c r="AM507" i="1"/>
  <c r="AP507" i="1"/>
  <c r="AM956" i="1"/>
  <c r="AP956" i="1"/>
  <c r="AM816" i="1"/>
  <c r="AP816" i="1"/>
  <c r="AM839" i="1"/>
  <c r="AP839" i="1"/>
  <c r="AM860" i="1"/>
  <c r="AP860" i="1"/>
  <c r="AM569" i="1"/>
  <c r="AP569" i="1"/>
  <c r="AM527" i="1"/>
  <c r="AP527" i="1"/>
  <c r="AM792" i="1"/>
  <c r="AP792" i="1"/>
  <c r="AM801" i="1"/>
  <c r="AP801" i="1"/>
  <c r="AM789" i="1"/>
  <c r="AP789" i="1"/>
  <c r="AM843" i="1"/>
  <c r="AP843" i="1"/>
  <c r="AM852" i="1"/>
  <c r="AP852" i="1"/>
  <c r="AM872" i="1"/>
  <c r="AP872" i="1"/>
  <c r="AM892" i="1"/>
  <c r="AP892" i="1"/>
  <c r="AM957" i="1"/>
  <c r="AP957" i="1"/>
  <c r="AM879" i="1"/>
  <c r="AP879" i="1"/>
  <c r="AM69" i="1"/>
  <c r="AP69" i="1"/>
  <c r="AM547" i="1"/>
  <c r="AP547" i="1"/>
  <c r="AM76" i="1"/>
  <c r="AP76" i="1"/>
  <c r="AM798" i="1"/>
  <c r="AP798" i="1"/>
  <c r="AM773" i="1"/>
  <c r="AP773" i="1"/>
  <c r="AM844" i="1"/>
  <c r="AP844" i="1"/>
  <c r="AM70" i="1"/>
  <c r="AP70" i="1"/>
  <c r="AM869" i="1"/>
  <c r="AP869" i="1"/>
  <c r="AM958" i="1"/>
  <c r="AP958" i="1"/>
  <c r="AM970" i="1"/>
  <c r="AP970" i="1"/>
  <c r="AM994" i="1"/>
  <c r="AP994" i="1"/>
  <c r="AM1048" i="1"/>
  <c r="AP1048" i="1"/>
  <c r="AM1074" i="1"/>
  <c r="AP1074" i="1"/>
  <c r="AM511" i="1"/>
  <c r="AP511" i="1"/>
  <c r="AM523" i="1"/>
  <c r="AP523" i="1"/>
  <c r="AM807" i="1"/>
  <c r="AP807" i="1"/>
  <c r="AM808" i="1"/>
  <c r="AP808" i="1"/>
  <c r="AM806" i="1"/>
  <c r="AP806" i="1"/>
  <c r="AM786" i="1"/>
  <c r="AP786" i="1"/>
  <c r="AM771" i="1"/>
  <c r="AP771" i="1"/>
  <c r="AM530" i="1"/>
  <c r="AP530" i="1"/>
  <c r="AM828" i="1"/>
  <c r="AP828" i="1"/>
  <c r="AM836" i="1"/>
  <c r="AP836" i="1"/>
  <c r="AM83" i="1"/>
  <c r="AP83" i="1"/>
  <c r="AM559" i="1"/>
  <c r="AP559" i="1"/>
  <c r="AM874" i="1"/>
  <c r="AP874" i="1"/>
  <c r="AM570" i="1"/>
  <c r="AP570" i="1"/>
  <c r="AM573" i="1"/>
  <c r="AP573" i="1"/>
  <c r="AM906" i="1"/>
  <c r="AP906" i="1"/>
  <c r="AM949" i="1"/>
  <c r="AP949" i="1"/>
  <c r="AM593" i="1"/>
  <c r="AP593" i="1"/>
  <c r="AM964" i="1"/>
  <c r="AP964" i="1"/>
  <c r="AM972" i="1"/>
  <c r="AP972" i="1"/>
  <c r="AM985" i="1"/>
  <c r="AP985" i="1"/>
  <c r="AM601" i="1"/>
  <c r="AP601" i="1"/>
  <c r="AM1056" i="1"/>
  <c r="AP1056" i="1"/>
  <c r="AM1076" i="1"/>
  <c r="AP1076" i="1"/>
  <c r="AM615" i="1"/>
  <c r="AP615" i="1"/>
  <c r="AM1088" i="1"/>
  <c r="AP1088" i="1"/>
  <c r="AM1108" i="1"/>
  <c r="AP1108" i="1"/>
  <c r="AM632" i="1"/>
  <c r="AP632" i="1"/>
  <c r="AM1190" i="1"/>
  <c r="AP1190" i="1"/>
  <c r="AM1198" i="1"/>
  <c r="AP1198" i="1"/>
  <c r="AM11" i="1"/>
  <c r="AP11" i="1"/>
  <c r="AM110" i="1"/>
  <c r="AP110" i="1"/>
  <c r="AM1312" i="1"/>
  <c r="AP1312" i="1"/>
  <c r="AM1331" i="1"/>
  <c r="AP1331" i="1"/>
  <c r="AM1353" i="1"/>
  <c r="AP1353" i="1"/>
  <c r="AM690" i="1"/>
  <c r="AP690" i="1"/>
  <c r="AM805" i="1"/>
  <c r="AP805" i="1"/>
  <c r="AM238" i="1"/>
  <c r="AP238" i="1"/>
  <c r="AM1468" i="1"/>
  <c r="AP1468" i="1"/>
  <c r="AM344" i="1"/>
  <c r="AP344" i="1"/>
  <c r="AM1619" i="1"/>
  <c r="AP1619" i="1"/>
  <c r="AM363" i="1"/>
  <c r="AP363" i="1"/>
  <c r="AM386" i="1"/>
  <c r="AP386" i="1"/>
  <c r="AM1689" i="1"/>
  <c r="AP1689" i="1"/>
  <c r="AM1752" i="1"/>
  <c r="AP1752" i="1"/>
  <c r="AM538" i="1"/>
  <c r="AP538" i="1"/>
  <c r="AM768" i="1"/>
  <c r="AP768" i="1"/>
  <c r="AM899" i="1"/>
  <c r="AP899" i="1"/>
  <c r="AM588" i="1"/>
  <c r="AP588" i="1"/>
  <c r="AM534" i="1"/>
  <c r="AP534" i="1"/>
  <c r="AM1028" i="1"/>
  <c r="AP1028" i="1"/>
  <c r="AM608" i="1"/>
  <c r="AP608" i="1"/>
  <c r="AM1084" i="1"/>
  <c r="AP1084" i="1"/>
  <c r="AM629" i="1"/>
  <c r="AP629" i="1"/>
  <c r="AM1130" i="1"/>
  <c r="AP1130" i="1"/>
  <c r="AM1162" i="1"/>
  <c r="AP1162" i="1"/>
  <c r="AM646" i="1"/>
  <c r="AP646" i="1"/>
  <c r="AM86" i="1"/>
  <c r="AP86" i="1"/>
  <c r="AM99" i="1"/>
  <c r="AP99" i="1"/>
  <c r="AM132" i="1"/>
  <c r="AP132" i="1"/>
  <c r="AM663" i="1"/>
  <c r="AP663" i="1"/>
  <c r="AM1340" i="1"/>
  <c r="AP1340" i="1"/>
  <c r="AM1367" i="1"/>
  <c r="AP1367" i="1"/>
  <c r="AM1405" i="1"/>
  <c r="AP1405" i="1"/>
  <c r="AM1449" i="1"/>
  <c r="AP1449" i="1"/>
  <c r="AM1610" i="1"/>
  <c r="AP1610" i="1"/>
  <c r="AM780" i="1"/>
  <c r="AP780" i="1"/>
  <c r="AM548" i="1"/>
  <c r="AP548" i="1"/>
  <c r="AM1663" i="1"/>
  <c r="AP1663" i="1"/>
  <c r="AM1738" i="1"/>
  <c r="AP1738" i="1"/>
  <c r="AM1755" i="1"/>
  <c r="AP1755" i="1"/>
  <c r="AM487" i="1"/>
  <c r="AP487" i="1"/>
  <c r="AM776" i="1"/>
  <c r="AP776" i="1"/>
  <c r="AM532" i="1"/>
  <c r="AP532" i="1"/>
  <c r="AM834" i="1"/>
  <c r="AP834" i="1"/>
  <c r="AM7" i="1"/>
  <c r="AP7" i="1"/>
  <c r="AM576" i="1"/>
  <c r="AP576" i="1"/>
  <c r="AM947" i="1"/>
  <c r="AP947" i="1"/>
  <c r="AM991" i="1"/>
  <c r="AP991" i="1"/>
  <c r="AM630" i="1"/>
  <c r="AP630" i="1"/>
  <c r="AM1142" i="1"/>
  <c r="AP1142" i="1"/>
  <c r="AM1155" i="1"/>
  <c r="AP1155" i="1"/>
  <c r="AM1170" i="1"/>
  <c r="AP1170" i="1"/>
  <c r="AM1200" i="1"/>
  <c r="AP1200" i="1"/>
  <c r="AM84" i="1"/>
  <c r="AP84" i="1"/>
  <c r="AM1253" i="1"/>
  <c r="AP1253" i="1"/>
  <c r="AM661" i="1"/>
  <c r="AP661" i="1"/>
  <c r="AM815" i="1"/>
  <c r="AP815" i="1"/>
  <c r="AM684" i="1"/>
  <c r="AP684" i="1"/>
  <c r="AM1412" i="1"/>
  <c r="AP1412" i="1"/>
  <c r="AM223" i="1"/>
  <c r="AP223" i="1"/>
  <c r="AM1450" i="1"/>
  <c r="AP1450" i="1"/>
  <c r="AM33" i="1"/>
  <c r="AP33" i="1"/>
  <c r="AM40" i="1"/>
  <c r="AP40" i="1"/>
  <c r="AM349" i="1"/>
  <c r="AP349" i="1"/>
  <c r="AM1762" i="1"/>
  <c r="AP1762" i="1"/>
  <c r="AM459" i="1"/>
  <c r="AP459" i="1"/>
  <c r="AM1858" i="1"/>
  <c r="AP1858" i="1"/>
  <c r="AM551" i="1"/>
  <c r="AP551" i="1"/>
  <c r="AM4" i="1"/>
  <c r="AP4" i="1"/>
  <c r="AM988" i="1"/>
  <c r="AP988" i="1"/>
  <c r="AM602" i="1"/>
  <c r="AP602" i="1"/>
  <c r="AM627" i="1"/>
  <c r="AP627" i="1"/>
  <c r="AM854" i="1"/>
  <c r="AP854" i="1"/>
  <c r="AM1152" i="1"/>
  <c r="AP1152" i="1"/>
  <c r="AM1160" i="1"/>
  <c r="AP1160" i="1"/>
  <c r="AM1239" i="1"/>
  <c r="AP1239" i="1"/>
  <c r="AM1326" i="1"/>
  <c r="AP1326" i="1"/>
  <c r="AM1330" i="1"/>
  <c r="AP1330" i="1"/>
  <c r="AM160" i="1"/>
  <c r="AP160" i="1"/>
  <c r="AM164" i="1"/>
  <c r="AP164" i="1"/>
  <c r="AM171" i="1"/>
  <c r="AP171" i="1"/>
  <c r="AM44" i="1"/>
  <c r="AP44" i="1"/>
  <c r="AM496" i="1"/>
  <c r="AP496" i="1"/>
  <c r="Y1194" i="1"/>
  <c r="AX153" i="1"/>
  <c r="Y427" i="1"/>
  <c r="Y1767" i="1"/>
  <c r="Y462" i="1"/>
  <c r="AX470" i="1"/>
  <c r="Y470" i="1"/>
  <c r="Y505" i="1"/>
  <c r="Y96" i="1"/>
  <c r="AX158" i="1"/>
  <c r="Y19" i="1"/>
  <c r="Y317" i="1"/>
  <c r="Y383" i="1"/>
  <c r="Y1733" i="1"/>
  <c r="Y1738" i="1"/>
  <c r="Y1748" i="1"/>
  <c r="Y1755" i="1"/>
  <c r="Y471" i="1"/>
  <c r="AX939" i="1"/>
  <c r="Y947" i="1"/>
  <c r="Y122" i="1"/>
  <c r="Y149" i="1"/>
  <c r="Y1503" i="1"/>
  <c r="Y282" i="1"/>
  <c r="AX324" i="1"/>
  <c r="Y60" i="1"/>
  <c r="AX1551" i="1"/>
  <c r="AX1180" i="1"/>
  <c r="AX904" i="1"/>
  <c r="AX8" i="1"/>
  <c r="Y551" i="1"/>
  <c r="Y827" i="1"/>
  <c r="Y908" i="1"/>
  <c r="Y578" i="1"/>
  <c r="Y1011" i="1"/>
  <c r="AX1011" i="1"/>
  <c r="Y1037" i="1"/>
  <c r="Y611" i="1"/>
  <c r="Y1121" i="1"/>
  <c r="AX640" i="1"/>
  <c r="Y171" i="1"/>
  <c r="Y173" i="1"/>
  <c r="Y178" i="1"/>
  <c r="AX214" i="1"/>
  <c r="Y1509" i="1"/>
  <c r="Y1584" i="1"/>
  <c r="AX1584" i="1"/>
  <c r="AX356" i="1"/>
  <c r="Y56" i="1"/>
  <c r="Y1750" i="1"/>
  <c r="Y436" i="1"/>
  <c r="Y59" i="1"/>
  <c r="AX281" i="1"/>
  <c r="Y584" i="1"/>
  <c r="Y1203" i="1"/>
  <c r="AX90" i="1"/>
  <c r="Y100" i="1"/>
  <c r="AX100" i="1"/>
  <c r="Y1251" i="1"/>
  <c r="AX110" i="1"/>
  <c r="AX1323" i="1"/>
  <c r="Y196" i="1"/>
  <c r="AX200" i="1"/>
  <c r="Y396" i="1"/>
  <c r="Y54" i="1"/>
  <c r="AX424" i="1"/>
  <c r="AX427" i="1"/>
  <c r="Y442" i="1"/>
  <c r="Y457" i="1"/>
  <c r="AX1855" i="1"/>
  <c r="Y990" i="1"/>
  <c r="AX91" i="1"/>
  <c r="Y1418" i="1"/>
  <c r="Y302" i="1"/>
  <c r="Y1555" i="1"/>
  <c r="Y1699" i="1"/>
  <c r="Y440" i="1"/>
  <c r="Y571" i="1"/>
  <c r="AX571" i="1"/>
  <c r="Y900" i="1"/>
  <c r="Y911" i="1"/>
  <c r="AX94" i="1"/>
  <c r="Y97" i="1"/>
  <c r="AX118" i="1"/>
  <c r="AX149" i="1"/>
  <c r="Y185" i="1"/>
  <c r="Y188" i="1"/>
  <c r="Y210" i="1"/>
  <c r="AX1444" i="1"/>
  <c r="Y1454" i="1"/>
  <c r="AX1858" i="1"/>
  <c r="Y494" i="1"/>
  <c r="AX1185" i="1"/>
  <c r="Y80" i="1"/>
  <c r="Y109" i="1"/>
  <c r="AX133" i="1"/>
  <c r="AX1308" i="1"/>
  <c r="AX152" i="1"/>
  <c r="Y1403" i="1"/>
  <c r="AX1403" i="1"/>
  <c r="AX1517" i="1"/>
  <c r="Y288" i="1"/>
  <c r="Y291" i="1"/>
  <c r="AX291" i="1"/>
  <c r="Y1530" i="1"/>
  <c r="AX1673" i="1"/>
  <c r="AX423" i="1"/>
  <c r="Y492" i="1"/>
  <c r="AX989" i="1"/>
  <c r="Y1214" i="1"/>
  <c r="Y1101" i="1"/>
  <c r="AX962" i="1"/>
  <c r="AX966" i="1"/>
  <c r="Y641" i="1"/>
  <c r="Y77" i="1"/>
  <c r="Y78" i="1"/>
  <c r="CD17" i="1"/>
  <c r="Y914" i="1"/>
  <c r="AX66" i="1"/>
  <c r="AX347" i="1"/>
  <c r="AX286" i="1"/>
  <c r="AX984" i="1"/>
  <c r="AX693" i="1"/>
  <c r="AX98" i="1"/>
  <c r="AX109" i="1"/>
  <c r="AX1260" i="1"/>
  <c r="AX117" i="1"/>
  <c r="Y201" i="1"/>
  <c r="AX201" i="1"/>
  <c r="Y236" i="1"/>
  <c r="Y1715" i="1"/>
  <c r="Y476" i="1"/>
  <c r="Y479" i="1"/>
  <c r="AX479" i="1"/>
  <c r="Y485" i="1"/>
  <c r="AX1867" i="1"/>
  <c r="AX496" i="1"/>
  <c r="Y1572" i="1"/>
  <c r="AX83" i="1"/>
  <c r="AX508" i="1"/>
  <c r="AX915" i="1"/>
  <c r="Y989" i="1"/>
  <c r="AX155" i="1"/>
  <c r="AX163" i="1"/>
  <c r="AX1631" i="1"/>
  <c r="Y430" i="1"/>
  <c r="Y1833" i="1"/>
  <c r="Y488" i="1"/>
  <c r="Y260" i="1"/>
  <c r="AX516" i="1"/>
  <c r="Y955" i="1"/>
  <c r="Y1006" i="1"/>
  <c r="Y91" i="1"/>
  <c r="Y127" i="1"/>
  <c r="Y311" i="1"/>
  <c r="AX317" i="1"/>
  <c r="Y320" i="1"/>
  <c r="Y339" i="1"/>
  <c r="AX339" i="1"/>
  <c r="Y1721" i="1"/>
  <c r="Y749" i="1"/>
  <c r="Y503" i="1"/>
  <c r="AX46" i="1"/>
  <c r="AX827" i="1"/>
  <c r="AX77" i="1"/>
  <c r="AX78" i="1"/>
  <c r="AX80" i="1"/>
  <c r="Y81" i="1"/>
  <c r="AX863" i="1"/>
  <c r="AX914" i="1"/>
  <c r="Y592" i="1"/>
  <c r="Y975" i="1"/>
  <c r="AX975" i="1"/>
  <c r="AX997" i="1"/>
  <c r="AX1004" i="1"/>
  <c r="Y1113" i="1"/>
  <c r="AX1121" i="1"/>
  <c r="AX1134" i="1"/>
  <c r="AX1179" i="1"/>
  <c r="AX160" i="1"/>
  <c r="AX952" i="1"/>
  <c r="AX81" i="1"/>
  <c r="AX4" i="1"/>
  <c r="Y945" i="1"/>
  <c r="Y953" i="1"/>
  <c r="AX1292" i="1"/>
  <c r="AX144" i="1"/>
  <c r="AX936" i="1"/>
  <c r="AX907" i="1"/>
  <c r="CD19" i="1"/>
  <c r="AX251" i="1"/>
  <c r="AX139" i="1"/>
  <c r="CE18" i="1"/>
  <c r="AX578" i="1"/>
  <c r="AX953" i="1"/>
  <c r="AX592" i="1"/>
  <c r="Y971" i="1"/>
  <c r="AX971" i="1"/>
  <c r="Y984" i="1"/>
  <c r="AX602" i="1"/>
  <c r="AX1001" i="1"/>
  <c r="AX611" i="1"/>
  <c r="AX1113" i="1"/>
  <c r="Y1179" i="1"/>
  <c r="AX1202" i="1"/>
  <c r="AX95" i="1"/>
  <c r="AX199" i="1"/>
  <c r="AX551" i="1"/>
  <c r="CD18" i="1"/>
  <c r="AX945" i="1"/>
  <c r="Y997" i="1"/>
  <c r="Y1001" i="1"/>
  <c r="AX1037" i="1"/>
  <c r="Y1134" i="1"/>
  <c r="AX1160" i="1"/>
  <c r="Y640" i="1"/>
  <c r="Y1185" i="1"/>
  <c r="Y106" i="1"/>
  <c r="AX111" i="1"/>
  <c r="AX17" i="1"/>
  <c r="AX124" i="1"/>
  <c r="AX162" i="1"/>
  <c r="AX173" i="1"/>
  <c r="AX182" i="1"/>
  <c r="Y1385" i="1"/>
  <c r="Y1439" i="1"/>
  <c r="Y232" i="1"/>
  <c r="Y249" i="1"/>
  <c r="AX1533" i="1"/>
  <c r="AX1535" i="1"/>
  <c r="Y304" i="1"/>
  <c r="Y1613" i="1"/>
  <c r="Y352" i="1"/>
  <c r="AX357" i="1"/>
  <c r="AX43" i="1"/>
  <c r="Y45" i="1"/>
  <c r="AX373" i="1"/>
  <c r="AX388" i="1"/>
  <c r="AX400" i="1"/>
  <c r="Y400" i="1"/>
  <c r="Y1709" i="1"/>
  <c r="AX1740" i="1"/>
  <c r="AX1750" i="1"/>
  <c r="Y435" i="1"/>
  <c r="AX435" i="1"/>
  <c r="AX59" i="1"/>
  <c r="Y1830" i="1"/>
  <c r="Y469" i="1"/>
  <c r="AX756" i="1"/>
  <c r="AX492" i="1"/>
  <c r="AX93" i="1"/>
  <c r="AX222" i="1"/>
  <c r="AX917" i="1"/>
  <c r="Y727" i="1"/>
  <c r="AX594" i="1"/>
  <c r="Y590" i="1"/>
  <c r="Y552" i="1"/>
  <c r="Y508" i="1"/>
  <c r="Y915" i="1"/>
  <c r="AX1186" i="1"/>
  <c r="AX1194" i="1"/>
  <c r="Y85" i="1"/>
  <c r="Y139" i="1"/>
  <c r="Y1320" i="1"/>
  <c r="AX202" i="1"/>
  <c r="Y690" i="1"/>
  <c r="Y207" i="1"/>
  <c r="AX207" i="1"/>
  <c r="Y213" i="1"/>
  <c r="Y717" i="1"/>
  <c r="Y1618" i="1"/>
  <c r="AX1618" i="1"/>
  <c r="Y1631" i="1"/>
  <c r="AX442" i="1"/>
  <c r="Y445" i="1"/>
  <c r="AX446" i="1"/>
  <c r="Y455" i="1"/>
  <c r="AX455" i="1"/>
  <c r="Y1819" i="1"/>
  <c r="AX973" i="1"/>
  <c r="AX1162" i="1"/>
  <c r="Y1260" i="1"/>
  <c r="Y117" i="1"/>
  <c r="Y121" i="1"/>
  <c r="AX121" i="1"/>
  <c r="Y1292" i="1"/>
  <c r="Y1308" i="1"/>
  <c r="Y152" i="1"/>
  <c r="AX1328" i="1"/>
  <c r="AX171" i="1"/>
  <c r="AX178" i="1"/>
  <c r="CF18" i="1"/>
  <c r="Y214" i="1"/>
  <c r="AX1439" i="1"/>
  <c r="Y251" i="1"/>
  <c r="Y1485" i="1"/>
  <c r="AX1509" i="1"/>
  <c r="AX288" i="1"/>
  <c r="AX1530" i="1"/>
  <c r="Y1533" i="1"/>
  <c r="AX304" i="1"/>
  <c r="AX308" i="1"/>
  <c r="AX1613" i="1"/>
  <c r="AX359" i="1"/>
  <c r="AX45" i="1"/>
  <c r="Y388" i="1"/>
  <c r="AX395" i="1"/>
  <c r="Y395" i="1"/>
  <c r="Y1684" i="1"/>
  <c r="AX1684" i="1"/>
  <c r="AX1709" i="1"/>
  <c r="Y423" i="1"/>
  <c r="AX1760" i="1"/>
  <c r="Y456" i="1"/>
  <c r="AX456" i="1"/>
  <c r="AX1830" i="1"/>
  <c r="AX469" i="1"/>
  <c r="AX1625" i="1"/>
  <c r="Y1470" i="1"/>
  <c r="AX190" i="1"/>
  <c r="AX180" i="1"/>
  <c r="AX138" i="1"/>
  <c r="Y1279" i="1"/>
  <c r="AX120" i="1"/>
  <c r="AX1188" i="1"/>
  <c r="AX996" i="1"/>
  <c r="AX901" i="1"/>
  <c r="Y872" i="1"/>
  <c r="Y735" i="1"/>
  <c r="Y693" i="1"/>
  <c r="Y594" i="1"/>
  <c r="AX27" i="1"/>
  <c r="AX1466" i="1"/>
  <c r="AX1482" i="1"/>
  <c r="Y264" i="1"/>
  <c r="AX264" i="1"/>
  <c r="Y32" i="1"/>
  <c r="AX287" i="1"/>
  <c r="Y301" i="1"/>
  <c r="AX310" i="1"/>
  <c r="Y329" i="1"/>
  <c r="Y363" i="1"/>
  <c r="AX386" i="1"/>
  <c r="AX51" i="1"/>
  <c r="Y424" i="1"/>
  <c r="AX430" i="1"/>
  <c r="AX1752" i="1"/>
  <c r="AX490" i="1"/>
  <c r="AX1101" i="1"/>
  <c r="AX247" i="1"/>
  <c r="AX253" i="1"/>
  <c r="Y36" i="1"/>
  <c r="Y285" i="1"/>
  <c r="AX1525" i="1"/>
  <c r="Y289" i="1"/>
  <c r="CF17" i="1"/>
  <c r="CE22" i="1" s="1"/>
  <c r="AX355" i="1"/>
  <c r="AX44" i="1"/>
  <c r="AX727" i="1"/>
  <c r="AX53" i="1"/>
  <c r="AX1801" i="1"/>
  <c r="AX453" i="1"/>
  <c r="AX482" i="1"/>
  <c r="AX156" i="1"/>
  <c r="AX135" i="1"/>
  <c r="AX1173" i="1"/>
  <c r="AX690" i="1"/>
  <c r="AX428" i="1"/>
  <c r="AX1432" i="1"/>
  <c r="AX176" i="1"/>
  <c r="Y160" i="1"/>
  <c r="Y144" i="1"/>
  <c r="AX113" i="1"/>
  <c r="AX1238" i="1"/>
  <c r="Y1227" i="1"/>
  <c r="AX1208" i="1"/>
  <c r="AX1176" i="1"/>
  <c r="AX1116" i="1"/>
  <c r="AX1016" i="1"/>
  <c r="AX964" i="1"/>
  <c r="Y948" i="1"/>
  <c r="AX868" i="1"/>
  <c r="Y846" i="1"/>
  <c r="Y705" i="1"/>
  <c r="AX596" i="1"/>
  <c r="Y11" i="1"/>
  <c r="AX131" i="1"/>
  <c r="AX179" i="1"/>
  <c r="AX24" i="1"/>
  <c r="AX221" i="1"/>
  <c r="AX335" i="1"/>
  <c r="AX114" i="1"/>
  <c r="AX96" i="1"/>
  <c r="AX19" i="1"/>
  <c r="AX1825" i="1"/>
  <c r="AX343" i="1"/>
  <c r="AX333" i="1"/>
  <c r="Y1432" i="1"/>
  <c r="Y64" i="1"/>
  <c r="Y50" i="1"/>
  <c r="Y1202" i="1"/>
  <c r="AX106" i="1"/>
  <c r="Y111" i="1"/>
  <c r="Y17" i="1"/>
  <c r="AX126" i="1"/>
  <c r="Y133" i="1"/>
  <c r="Y1305" i="1"/>
  <c r="AX1305" i="1"/>
  <c r="AX1387" i="1"/>
  <c r="Y1387" i="1"/>
  <c r="AX205" i="1"/>
  <c r="AX212" i="1"/>
  <c r="Y1421" i="1"/>
  <c r="AX1421" i="1"/>
  <c r="AX232" i="1"/>
  <c r="AX249" i="1"/>
  <c r="AX1479" i="1"/>
  <c r="AX1485" i="1"/>
  <c r="CE17" i="1"/>
  <c r="Y1517" i="1"/>
  <c r="AX303" i="1"/>
  <c r="AX1580" i="1"/>
  <c r="AX352" i="1"/>
  <c r="Y355" i="1"/>
  <c r="Y356" i="1"/>
  <c r="Y359" i="1"/>
  <c r="Y373" i="1"/>
  <c r="Y1673" i="1"/>
  <c r="AX1715" i="1"/>
  <c r="Y417" i="1"/>
  <c r="AX417" i="1"/>
  <c r="AX56" i="1"/>
  <c r="Y1740" i="1"/>
  <c r="AX436" i="1"/>
  <c r="Y1760" i="1"/>
  <c r="Y453" i="1"/>
  <c r="AX1807" i="1"/>
  <c r="AX476" i="1"/>
  <c r="Y756" i="1"/>
  <c r="Y482" i="1"/>
  <c r="AX485" i="1"/>
  <c r="Y1867" i="1"/>
  <c r="Y496" i="1"/>
  <c r="Y65" i="1"/>
  <c r="AX65" i="1"/>
  <c r="Y66" i="1"/>
  <c r="AX262" i="1"/>
  <c r="Y176" i="1"/>
  <c r="AX165" i="1"/>
  <c r="AX130" i="1"/>
  <c r="Y108" i="1"/>
  <c r="AX92" i="1"/>
  <c r="Y1016" i="1"/>
  <c r="AX862" i="1"/>
  <c r="Y832" i="1"/>
  <c r="Y741" i="1"/>
  <c r="Y39" i="1"/>
  <c r="AX590" i="1"/>
  <c r="Y8" i="1"/>
  <c r="AX552" i="1"/>
  <c r="Y847" i="1"/>
  <c r="AX82" i="1"/>
  <c r="Y83" i="1"/>
  <c r="AX584" i="1"/>
  <c r="Y1062" i="1"/>
  <c r="AX1062" i="1"/>
  <c r="Y1065" i="1"/>
  <c r="AX1214" i="1"/>
  <c r="AX1227" i="1"/>
  <c r="CF19" i="1"/>
  <c r="AX11" i="1"/>
  <c r="Y156" i="1"/>
  <c r="AX157" i="1"/>
  <c r="AX23" i="1"/>
  <c r="Y221" i="1"/>
  <c r="AX1601" i="1"/>
  <c r="Y1619" i="1"/>
  <c r="Y1624" i="1"/>
  <c r="AX363" i="1"/>
  <c r="AX368" i="1"/>
  <c r="AX445" i="1"/>
  <c r="AX460" i="1"/>
  <c r="AX463" i="1"/>
  <c r="Y465" i="1"/>
  <c r="AX99" i="1"/>
  <c r="AX486" i="1"/>
  <c r="AX488" i="1"/>
  <c r="AX505" i="1"/>
  <c r="AX588" i="1"/>
  <c r="AX1816" i="1"/>
  <c r="AX330" i="1"/>
  <c r="Y265" i="1"/>
  <c r="AX1337" i="1"/>
  <c r="AX6" i="1"/>
  <c r="AX519" i="1"/>
  <c r="Y938" i="1"/>
  <c r="AX955" i="1"/>
  <c r="AX959" i="1"/>
  <c r="Y1119" i="1"/>
  <c r="Y93" i="1"/>
  <c r="Y119" i="1"/>
  <c r="Y1275" i="1"/>
  <c r="AX125" i="1"/>
  <c r="AX1300" i="1"/>
  <c r="AX1327" i="1"/>
  <c r="AX285" i="1"/>
  <c r="Y1536" i="1"/>
  <c r="AX306" i="1"/>
  <c r="Y1671" i="1"/>
  <c r="AX408" i="1"/>
  <c r="AX735" i="1"/>
  <c r="AX374" i="1"/>
  <c r="Y1655" i="1"/>
  <c r="AX378" i="1"/>
  <c r="Y450" i="1"/>
  <c r="AX847" i="1"/>
  <c r="Y82" i="1"/>
  <c r="Y871" i="1"/>
  <c r="Y951" i="1"/>
  <c r="AX951" i="1"/>
  <c r="Y593" i="1"/>
  <c r="Y972" i="1"/>
  <c r="Y1031" i="1"/>
  <c r="AX85" i="1"/>
  <c r="Y107" i="1"/>
  <c r="AX107" i="1"/>
  <c r="Y112" i="1"/>
  <c r="AX112" i="1"/>
  <c r="AX1312" i="1"/>
  <c r="AX1320" i="1"/>
  <c r="Y1323" i="1"/>
  <c r="Y155" i="1"/>
  <c r="AX175" i="1"/>
  <c r="AX196" i="1"/>
  <c r="Y229" i="1"/>
  <c r="AX229" i="1"/>
  <c r="AX1440" i="1"/>
  <c r="AX239" i="1"/>
  <c r="Y1466" i="1"/>
  <c r="Y252" i="1"/>
  <c r="AX1472" i="1"/>
  <c r="Y257" i="1"/>
  <c r="AX257" i="1"/>
  <c r="Y1482" i="1"/>
  <c r="Y287" i="1"/>
  <c r="Y1527" i="1"/>
  <c r="AX299" i="1"/>
  <c r="Y38" i="1"/>
  <c r="Y313" i="1"/>
  <c r="Y335" i="1"/>
  <c r="Y1601" i="1"/>
  <c r="Y368" i="1"/>
  <c r="Y389" i="1"/>
  <c r="Y397" i="1"/>
  <c r="Y1676" i="1"/>
  <c r="Y1679" i="1"/>
  <c r="Y412" i="1"/>
  <c r="Y1752" i="1"/>
  <c r="Y438" i="1"/>
  <c r="AX438" i="1"/>
  <c r="Y446" i="1"/>
  <c r="AX1819" i="1"/>
  <c r="Y463" i="1"/>
  <c r="Y752" i="1"/>
  <c r="Y1855" i="1"/>
  <c r="AX480" i="1"/>
  <c r="Y1859" i="1"/>
  <c r="AX1859" i="1"/>
  <c r="AX1877" i="1"/>
  <c r="AX119" i="1"/>
  <c r="AX336" i="1"/>
  <c r="Y1582" i="1"/>
  <c r="Y1551" i="1"/>
  <c r="AX1470" i="1"/>
  <c r="Y907" i="1"/>
  <c r="AX872" i="1"/>
  <c r="AX846" i="1"/>
  <c r="AX741" i="1"/>
  <c r="AX583" i="1"/>
  <c r="Y516" i="1"/>
  <c r="Y957" i="1"/>
  <c r="Y973" i="1"/>
  <c r="AX993" i="1"/>
  <c r="Y993" i="1"/>
  <c r="AX1078" i="1"/>
  <c r="AX1119" i="1"/>
  <c r="AX1177" i="1"/>
  <c r="AX1181" i="1"/>
  <c r="AX1183" i="1"/>
  <c r="AX1220" i="1"/>
  <c r="Y101" i="1"/>
  <c r="AX206" i="1"/>
  <c r="AX871" i="1"/>
  <c r="AX946" i="1"/>
  <c r="AX949" i="1"/>
  <c r="AX595" i="1"/>
  <c r="AX1031" i="1"/>
  <c r="Y1118" i="1"/>
  <c r="Y1186" i="1"/>
  <c r="AX1203" i="1"/>
  <c r="Y110" i="1"/>
  <c r="Y660" i="1"/>
  <c r="AX660" i="1"/>
  <c r="Y131" i="1"/>
  <c r="Y153" i="1"/>
  <c r="Y163" i="1"/>
  <c r="AX1362" i="1"/>
  <c r="Y1369" i="1"/>
  <c r="AX1369" i="1"/>
  <c r="AX192" i="1"/>
  <c r="Y202" i="1"/>
  <c r="AX224" i="1"/>
  <c r="Y1440" i="1"/>
  <c r="AX238" i="1"/>
  <c r="AX252" i="1"/>
  <c r="AX255" i="1"/>
  <c r="AX292" i="1"/>
  <c r="AX38" i="1"/>
  <c r="AX313" i="1"/>
  <c r="Y1598" i="1"/>
  <c r="AX717" i="1"/>
  <c r="AX1609" i="1"/>
  <c r="AX353" i="1"/>
  <c r="AX382" i="1"/>
  <c r="Y382" i="1"/>
  <c r="AX396" i="1"/>
  <c r="AX1676" i="1"/>
  <c r="AX1689" i="1"/>
  <c r="AX54" i="1"/>
  <c r="AX1741" i="1"/>
  <c r="AX1767" i="1"/>
  <c r="AX457" i="1"/>
  <c r="AX462" i="1"/>
  <c r="AX1833" i="1"/>
  <c r="Y486" i="1"/>
  <c r="AX42" i="1"/>
  <c r="AX1603" i="1"/>
  <c r="AX322" i="1"/>
  <c r="Y1483" i="1"/>
  <c r="AX1279" i="1"/>
  <c r="Y862" i="1"/>
  <c r="AX260" i="1"/>
  <c r="Y519" i="1"/>
  <c r="AX938" i="1"/>
  <c r="AX1021" i="1"/>
  <c r="Y1173" i="1"/>
  <c r="Y1195" i="1"/>
  <c r="AX1195" i="1"/>
  <c r="Y1208" i="1"/>
  <c r="AX108" i="1"/>
  <c r="AX1275" i="1"/>
  <c r="Y125" i="1"/>
  <c r="Y135" i="1"/>
  <c r="AX145" i="1"/>
  <c r="Y145" i="1"/>
  <c r="AX147" i="1"/>
  <c r="AX154" i="1"/>
  <c r="Y1329" i="1"/>
  <c r="Y170" i="1"/>
  <c r="AX189" i="1"/>
  <c r="AX197" i="1"/>
  <c r="Y1408" i="1"/>
  <c r="AX1408" i="1"/>
  <c r="Y345" i="1"/>
  <c r="AX1738" i="1"/>
  <c r="Y443" i="1"/>
  <c r="AX1804" i="1"/>
  <c r="AX1840" i="1"/>
  <c r="AX478" i="1"/>
  <c r="Y1870" i="1"/>
  <c r="Y67" i="1"/>
  <c r="AX409" i="1"/>
  <c r="AX181" i="1"/>
  <c r="AX977" i="1"/>
  <c r="Y1238" i="1"/>
  <c r="Y79" i="1"/>
  <c r="AX557" i="1"/>
  <c r="AX893" i="1"/>
  <c r="Y591" i="1"/>
  <c r="AX1145" i="1"/>
  <c r="AX1184" i="1"/>
  <c r="AX1205" i="1"/>
  <c r="Y84" i="1"/>
  <c r="AX88" i="1"/>
  <c r="Y13" i="1"/>
  <c r="AX123" i="1"/>
  <c r="Y148" i="1"/>
  <c r="Y181" i="1"/>
  <c r="Y209" i="1"/>
  <c r="AX231" i="1"/>
  <c r="Y231" i="1"/>
  <c r="AX235" i="1"/>
  <c r="AX248" i="1"/>
  <c r="AX274" i="1"/>
  <c r="Y1526" i="1"/>
  <c r="Y298" i="1"/>
  <c r="Y346" i="1"/>
  <c r="Y349" i="1"/>
  <c r="AX361" i="1"/>
  <c r="AX366" i="1"/>
  <c r="AX380" i="1"/>
  <c r="AX390" i="1"/>
  <c r="Y398" i="1"/>
  <c r="AX1843" i="1"/>
  <c r="Y1858" i="1"/>
  <c r="Y1863" i="1"/>
  <c r="AX503" i="1"/>
  <c r="Y1300" i="1"/>
  <c r="Y663" i="1"/>
  <c r="AX663" i="1"/>
  <c r="AX170" i="1"/>
  <c r="Y189" i="1"/>
  <c r="Y197" i="1"/>
  <c r="Y198" i="1"/>
  <c r="AX1418" i="1"/>
  <c r="AX1431" i="1"/>
  <c r="AX28" i="1"/>
  <c r="Y247" i="1"/>
  <c r="AX250" i="1"/>
  <c r="Y253" i="1"/>
  <c r="AX30" i="1"/>
  <c r="Y1502" i="1"/>
  <c r="AX1502" i="1"/>
  <c r="AX1550" i="1"/>
  <c r="AX320" i="1"/>
  <c r="Y336" i="1"/>
  <c r="Y42" i="1"/>
  <c r="AX362" i="1"/>
  <c r="AX1699" i="1"/>
  <c r="AX1721" i="1"/>
  <c r="AX1733" i="1"/>
  <c r="Y432" i="1"/>
  <c r="AX432" i="1"/>
  <c r="AX1755" i="1"/>
  <c r="AX1773" i="1"/>
  <c r="Y1773" i="1"/>
  <c r="AX450" i="1"/>
  <c r="AX464" i="1"/>
  <c r="AX495" i="1"/>
  <c r="AX203" i="1"/>
  <c r="Y165" i="1"/>
  <c r="Y996" i="1"/>
  <c r="AX911" i="1"/>
  <c r="Y977" i="1"/>
  <c r="Y1003" i="1"/>
  <c r="Y605" i="1"/>
  <c r="AX605" i="1"/>
  <c r="AX1041" i="1"/>
  <c r="Y609" i="1"/>
  <c r="Y1079" i="1"/>
  <c r="AX13" i="1"/>
  <c r="Y118" i="1"/>
  <c r="AX136" i="1"/>
  <c r="AX1307" i="1"/>
  <c r="AX148" i="1"/>
  <c r="AX209" i="1"/>
  <c r="AX210" i="1"/>
  <c r="Y219" i="1"/>
  <c r="Y223" i="1"/>
  <c r="AX1454" i="1"/>
  <c r="AX1491" i="1"/>
  <c r="Y1491" i="1"/>
  <c r="Y293" i="1"/>
  <c r="AX348" i="1"/>
  <c r="Y351" i="1"/>
  <c r="Y364" i="1"/>
  <c r="Y47" i="1"/>
  <c r="Y380" i="1"/>
  <c r="Y390" i="1"/>
  <c r="AX1672" i="1"/>
  <c r="Y1711" i="1"/>
  <c r="Y1718" i="1"/>
  <c r="AX437" i="1"/>
  <c r="AX1769" i="1"/>
  <c r="AX449" i="1"/>
  <c r="AX452" i="1"/>
  <c r="Y1843" i="1"/>
  <c r="AX60" i="1"/>
  <c r="Y484" i="1"/>
  <c r="AX101" i="1"/>
  <c r="Y113" i="1"/>
  <c r="Y132" i="1"/>
  <c r="Y154" i="1"/>
  <c r="Y1327" i="1"/>
  <c r="Y158" i="1"/>
  <c r="AX187" i="1"/>
  <c r="AX198" i="1"/>
  <c r="Y22" i="1"/>
  <c r="AX22" i="1"/>
  <c r="AX226" i="1"/>
  <c r="Y1431" i="1"/>
  <c r="AX234" i="1"/>
  <c r="Y28" i="1"/>
  <c r="Y250" i="1"/>
  <c r="AX265" i="1"/>
  <c r="Y1525" i="1"/>
  <c r="Y297" i="1"/>
  <c r="Y306" i="1"/>
  <c r="AX311" i="1"/>
  <c r="Y326" i="1"/>
  <c r="AX1602" i="1"/>
  <c r="Y365" i="1"/>
  <c r="AX369" i="1"/>
  <c r="Y378" i="1"/>
  <c r="Y1663" i="1"/>
  <c r="AX413" i="1"/>
  <c r="AX416" i="1"/>
  <c r="AX422" i="1"/>
  <c r="Y422" i="1"/>
  <c r="AX1748" i="1"/>
  <c r="AX440" i="1"/>
  <c r="Y1804" i="1"/>
  <c r="AX1817" i="1"/>
  <c r="AX461" i="1"/>
  <c r="Y464" i="1"/>
  <c r="AX477" i="1"/>
  <c r="AX487" i="1"/>
  <c r="AX64" i="1"/>
  <c r="AX67" i="1"/>
  <c r="AX1348" i="1"/>
  <c r="AX14" i="1"/>
  <c r="Y881" i="1"/>
  <c r="AX900" i="1"/>
  <c r="Y580" i="1"/>
  <c r="Y935" i="1"/>
  <c r="AX935" i="1"/>
  <c r="AX947" i="1"/>
  <c r="AX1079" i="1"/>
  <c r="AX641" i="1"/>
  <c r="AX1360" i="1"/>
  <c r="Y203" i="1"/>
  <c r="AX223" i="1"/>
  <c r="Y237" i="1"/>
  <c r="AX268" i="1"/>
  <c r="AX290" i="1"/>
  <c r="AX307" i="1"/>
  <c r="AX331" i="1"/>
  <c r="Y331" i="1"/>
  <c r="AX1630" i="1"/>
  <c r="Y361" i="1"/>
  <c r="AX385" i="1"/>
  <c r="AX1711" i="1"/>
  <c r="Y437" i="1"/>
  <c r="Y1771" i="1"/>
  <c r="AX1771" i="1"/>
  <c r="AX447" i="1"/>
  <c r="AX1822" i="1"/>
  <c r="AX749" i="1"/>
  <c r="Y466" i="1"/>
  <c r="AX472" i="1"/>
  <c r="AX484" i="1"/>
  <c r="AX39" i="1"/>
  <c r="AX326" i="1"/>
  <c r="Y1602" i="1"/>
  <c r="AX345" i="1"/>
  <c r="Y1625" i="1"/>
  <c r="AX365" i="1"/>
  <c r="AX1655" i="1"/>
  <c r="AX1663" i="1"/>
  <c r="AX1671" i="1"/>
  <c r="AX399" i="1"/>
  <c r="AX410" i="1"/>
  <c r="Y413" i="1"/>
  <c r="Y428" i="1"/>
  <c r="AX443" i="1"/>
  <c r="Y461" i="1"/>
  <c r="AX471" i="1"/>
  <c r="Y487" i="1"/>
  <c r="Y493" i="1"/>
  <c r="AX84" i="1"/>
  <c r="AX680" i="1"/>
  <c r="Y322" i="1"/>
  <c r="AX50" i="1"/>
  <c r="Y557" i="1"/>
  <c r="Y7" i="1"/>
  <c r="AX878" i="1"/>
  <c r="Y893" i="1"/>
  <c r="AX580" i="1"/>
  <c r="AX591" i="1"/>
  <c r="AX958" i="1"/>
  <c r="Y962" i="1"/>
  <c r="Y994" i="1"/>
  <c r="AX1003" i="1"/>
  <c r="AX609" i="1"/>
  <c r="Y1178" i="1"/>
  <c r="AX97" i="1"/>
  <c r="AX1253" i="1"/>
  <c r="Y136" i="1"/>
  <c r="AX151" i="1"/>
  <c r="AX177" i="1"/>
  <c r="Y680" i="1"/>
  <c r="AX219" i="1"/>
  <c r="AX694" i="1"/>
  <c r="Y228" i="1"/>
  <c r="AX228" i="1"/>
  <c r="AX237" i="1"/>
  <c r="AX246" i="1"/>
  <c r="AX282" i="1"/>
  <c r="AX298" i="1"/>
  <c r="AX328" i="1"/>
  <c r="AX332" i="1"/>
  <c r="AX338" i="1"/>
  <c r="Y40" i="1"/>
  <c r="AX40" i="1"/>
  <c r="AX346" i="1"/>
  <c r="Y348" i="1"/>
  <c r="AX349" i="1"/>
  <c r="AX1665" i="1"/>
  <c r="AX394" i="1"/>
  <c r="AX402" i="1"/>
  <c r="Y1790" i="1"/>
  <c r="AX451" i="1"/>
  <c r="AX466" i="1"/>
  <c r="AX1841" i="1"/>
  <c r="Y472" i="1"/>
  <c r="AX494" i="1"/>
  <c r="CE4" i="1"/>
  <c r="CE19" i="1"/>
  <c r="CD4" i="1"/>
  <c r="CF4" i="1"/>
  <c r="AN512" i="1"/>
  <c r="AN538" i="1"/>
  <c r="AN783" i="1"/>
  <c r="AN830" i="1"/>
  <c r="AN812" i="1"/>
  <c r="AN834" i="1"/>
  <c r="AN844" i="1"/>
  <c r="AN793" i="1"/>
  <c r="AN781" i="1"/>
  <c r="AN773" i="1"/>
  <c r="AN74" i="1"/>
  <c r="AN543" i="1"/>
  <c r="AN70" i="1"/>
  <c r="AN859" i="1"/>
  <c r="AN886" i="1"/>
  <c r="AN895" i="1"/>
  <c r="AN509" i="1"/>
  <c r="AN906" i="1"/>
  <c r="AN576" i="1"/>
  <c r="AN533" i="1"/>
  <c r="AN593" i="1"/>
  <c r="AN982" i="1"/>
  <c r="AN989" i="1"/>
  <c r="AN995" i="1"/>
  <c r="AN607" i="1"/>
  <c r="AN791" i="1"/>
  <c r="AN1043" i="1"/>
  <c r="AN1050" i="1"/>
  <c r="AN1056" i="1"/>
  <c r="AN1071" i="1"/>
  <c r="AN615" i="1"/>
  <c r="AN1088" i="1"/>
  <c r="AN1093" i="1"/>
  <c r="AN625" i="1"/>
  <c r="AN1125" i="1"/>
  <c r="AN854" i="1"/>
  <c r="AN1138" i="1"/>
  <c r="AN1170" i="1"/>
  <c r="AN1190" i="1"/>
  <c r="AN1210" i="1"/>
  <c r="AN11" i="1"/>
  <c r="AN770" i="1"/>
  <c r="AN792" i="1"/>
  <c r="AN802" i="1"/>
  <c r="AN835" i="1"/>
  <c r="AN839" i="1"/>
  <c r="AN811" i="1"/>
  <c r="AN78" i="1"/>
  <c r="AN79" i="1"/>
  <c r="AN788" i="1"/>
  <c r="AN774" i="1"/>
  <c r="AN539" i="1"/>
  <c r="AN530" i="1"/>
  <c r="AN557" i="1"/>
  <c r="AN537" i="1"/>
  <c r="AN69" i="1"/>
  <c r="AN860" i="1"/>
  <c r="AN864" i="1"/>
  <c r="AN869" i="1"/>
  <c r="AN876" i="1"/>
  <c r="AN569" i="1"/>
  <c r="AN914" i="1"/>
  <c r="AN935" i="1"/>
  <c r="AN8" i="1"/>
  <c r="AN947" i="1"/>
  <c r="AN957" i="1"/>
  <c r="AN597" i="1"/>
  <c r="AN969" i="1"/>
  <c r="AN598" i="1"/>
  <c r="AN603" i="1"/>
  <c r="AN534" i="1"/>
  <c r="AN1009" i="1"/>
  <c r="AN1024" i="1"/>
  <c r="AN1051" i="1"/>
  <c r="AN1057" i="1"/>
  <c r="AN810" i="1"/>
  <c r="AN612" i="1"/>
  <c r="AN1084" i="1"/>
  <c r="AN619" i="1"/>
  <c r="AN1094" i="1"/>
  <c r="AN1106" i="1"/>
  <c r="AN1132" i="1"/>
  <c r="AN1139" i="1"/>
  <c r="AN633" i="1"/>
  <c r="AN1159" i="1"/>
  <c r="AN1166" i="1"/>
  <c r="AN1171" i="1"/>
  <c r="AN644" i="1"/>
  <c r="AN1198" i="1"/>
  <c r="AN93" i="1"/>
  <c r="AN820" i="1"/>
  <c r="AN107" i="1"/>
  <c r="AN110" i="1"/>
  <c r="AN511" i="1"/>
  <c r="AN531" i="1"/>
  <c r="AN826" i="1"/>
  <c r="AN799" i="1"/>
  <c r="AN832" i="1"/>
  <c r="AN808" i="1"/>
  <c r="AN814" i="1"/>
  <c r="AN800" i="1"/>
  <c r="AN796" i="1"/>
  <c r="AN847" i="1"/>
  <c r="AN771" i="1"/>
  <c r="AN540" i="1"/>
  <c r="AN527" i="1"/>
  <c r="AN5" i="1"/>
  <c r="AN852" i="1"/>
  <c r="AN855" i="1"/>
  <c r="AN870" i="1"/>
  <c r="AN566" i="1"/>
  <c r="AN882" i="1"/>
  <c r="AN890" i="1"/>
  <c r="AN897" i="1"/>
  <c r="AN907" i="1"/>
  <c r="AN577" i="1"/>
  <c r="AN915" i="1"/>
  <c r="AN941" i="1"/>
  <c r="AN948" i="1"/>
  <c r="AN958" i="1"/>
  <c r="AN970" i="1"/>
  <c r="AN977" i="1"/>
  <c r="AN991" i="1"/>
  <c r="AN996" i="1"/>
  <c r="AN1010" i="1"/>
  <c r="AN1017" i="1"/>
  <c r="AN1025" i="1"/>
  <c r="AN1052" i="1"/>
  <c r="AN1072" i="1"/>
  <c r="AN1079" i="1"/>
  <c r="AN1089" i="1"/>
  <c r="AN1095" i="1"/>
  <c r="AN626" i="1"/>
  <c r="AN1119" i="1"/>
  <c r="AN1127" i="1"/>
  <c r="AN1133" i="1"/>
  <c r="AN1140" i="1"/>
  <c r="AN1152" i="1"/>
  <c r="AN1160" i="1"/>
  <c r="AN1172" i="1"/>
  <c r="AN1191" i="1"/>
  <c r="AN1204" i="1"/>
  <c r="AN1214" i="1"/>
  <c r="AN1236" i="1"/>
  <c r="AN1242" i="1"/>
  <c r="AN1247" i="1"/>
  <c r="AN1253" i="1"/>
  <c r="AN510" i="1"/>
  <c r="AN529" i="1"/>
  <c r="AN777" i="1"/>
  <c r="AN816" i="1"/>
  <c r="AN794" i="1"/>
  <c r="AN795" i="1"/>
  <c r="AN819" i="1"/>
  <c r="AN843" i="1"/>
  <c r="AN801" i="1"/>
  <c r="AN784" i="1"/>
  <c r="AN82" i="1"/>
  <c r="AN541" i="1"/>
  <c r="AN524" i="1"/>
  <c r="AN850" i="1"/>
  <c r="AN853" i="1"/>
  <c r="AN856" i="1"/>
  <c r="AN561" i="1"/>
  <c r="AN877" i="1"/>
  <c r="AN888" i="1"/>
  <c r="AN518" i="1"/>
  <c r="AN908" i="1"/>
  <c r="AN535" i="1"/>
  <c r="AN526" i="1"/>
  <c r="AN949" i="1"/>
  <c r="AN954" i="1"/>
  <c r="AN594" i="1"/>
  <c r="AN963" i="1"/>
  <c r="AN984" i="1"/>
  <c r="AN992" i="1"/>
  <c r="AN997" i="1"/>
  <c r="AN606" i="1"/>
  <c r="AN1045" i="1"/>
  <c r="AN1066" i="1"/>
  <c r="AN1080" i="1"/>
  <c r="AN1090" i="1"/>
  <c r="AN1102" i="1"/>
  <c r="AN1107" i="1"/>
  <c r="AN1120" i="1"/>
  <c r="AN630" i="1"/>
  <c r="AN631" i="1"/>
  <c r="AN1141" i="1"/>
  <c r="AN1153" i="1"/>
  <c r="AN1161" i="1"/>
  <c r="AN1180" i="1"/>
  <c r="AN1200" i="1"/>
  <c r="AN1205" i="1"/>
  <c r="AN84" i="1"/>
  <c r="AN1215" i="1"/>
  <c r="AN823" i="1"/>
  <c r="AN523" i="1"/>
  <c r="AN807" i="1"/>
  <c r="AN836" i="1"/>
  <c r="AN841" i="1"/>
  <c r="AN806" i="1"/>
  <c r="AN798" i="1"/>
  <c r="AN785" i="1"/>
  <c r="AN849" i="1"/>
  <c r="AN768" i="1"/>
  <c r="AN536" i="1"/>
  <c r="AN83" i="1"/>
  <c r="AN75" i="1"/>
  <c r="AN7" i="1"/>
  <c r="AN866" i="1"/>
  <c r="AN872" i="1"/>
  <c r="AN515" i="1"/>
  <c r="AN570" i="1"/>
  <c r="AN573" i="1"/>
  <c r="AN517" i="1"/>
  <c r="AN904" i="1"/>
  <c r="AN911" i="1"/>
  <c r="AN528" i="1"/>
  <c r="AN938" i="1"/>
  <c r="AN943" i="1"/>
  <c r="AN588" i="1"/>
  <c r="AN955" i="1"/>
  <c r="AN595" i="1"/>
  <c r="AN964" i="1"/>
  <c r="AN972" i="1"/>
  <c r="AN985" i="1"/>
  <c r="AN601" i="1"/>
  <c r="AN1026" i="1"/>
  <c r="AN1060" i="1"/>
  <c r="AN1067" i="1"/>
  <c r="AN1086" i="1"/>
  <c r="AN620" i="1"/>
  <c r="AN1096" i="1"/>
  <c r="AN624" i="1"/>
  <c r="AN1108" i="1"/>
  <c r="AN1128" i="1"/>
  <c r="AN1142" i="1"/>
  <c r="AN1162" i="1"/>
  <c r="AN1193" i="1"/>
  <c r="AN645" i="1"/>
  <c r="AN1228" i="1"/>
  <c r="AN776" i="1"/>
  <c r="AN827" i="1"/>
  <c r="AN546" i="1"/>
  <c r="AN837" i="1"/>
  <c r="AN555" i="1"/>
  <c r="AN809" i="1"/>
  <c r="AN71" i="1"/>
  <c r="AN786" i="1"/>
  <c r="AN779" i="1"/>
  <c r="AN769" i="1"/>
  <c r="AN542" i="1"/>
  <c r="AN551" i="1"/>
  <c r="AN851" i="1"/>
  <c r="AN73" i="1"/>
  <c r="AN4" i="1"/>
  <c r="AN862" i="1"/>
  <c r="AN867" i="1"/>
  <c r="AN873" i="1"/>
  <c r="AN878" i="1"/>
  <c r="AN885" i="1"/>
  <c r="AN889" i="1"/>
  <c r="AN892" i="1"/>
  <c r="AN899" i="1"/>
  <c r="AN574" i="1"/>
  <c r="AN766" i="1"/>
  <c r="AN916" i="1"/>
  <c r="AN939" i="1"/>
  <c r="AN591" i="1"/>
  <c r="AN959" i="1"/>
  <c r="AN965" i="1"/>
  <c r="AN979" i="1"/>
  <c r="AN1006" i="1"/>
  <c r="AN1013" i="1"/>
  <c r="AN1027" i="1"/>
  <c r="AN1034" i="1"/>
  <c r="AN1074" i="1"/>
  <c r="AN1082" i="1"/>
  <c r="AN617" i="1"/>
  <c r="AN1091" i="1"/>
  <c r="AN629" i="1"/>
  <c r="AN1122" i="1"/>
  <c r="AN1129" i="1"/>
  <c r="AN1143" i="1"/>
  <c r="AN634" i="1"/>
  <c r="AN1155" i="1"/>
  <c r="AN640" i="1"/>
  <c r="AN1194" i="1"/>
  <c r="AN99" i="1"/>
  <c r="AN828" i="1"/>
  <c r="AN857" i="1"/>
  <c r="AN76" i="1"/>
  <c r="AN77" i="1"/>
  <c r="AN72" i="1"/>
  <c r="AN845" i="1"/>
  <c r="AN68" i="1"/>
  <c r="AN547" i="1"/>
  <c r="AN532" i="1"/>
  <c r="AN552" i="1"/>
  <c r="AN558" i="1"/>
  <c r="AN559" i="1"/>
  <c r="AN560" i="1"/>
  <c r="AN879" i="1"/>
  <c r="AN568" i="1"/>
  <c r="AN571" i="1"/>
  <c r="AN905" i="1"/>
  <c r="AN583" i="1"/>
  <c r="AN790" i="1"/>
  <c r="AN956" i="1"/>
  <c r="AN966" i="1"/>
  <c r="AN974" i="1"/>
  <c r="AN980" i="1"/>
  <c r="AN994" i="1"/>
  <c r="AN1000" i="1"/>
  <c r="AN1007" i="1"/>
  <c r="AN1028" i="1"/>
  <c r="AN1041" i="1"/>
  <c r="AN1048" i="1"/>
  <c r="AN1055" i="1"/>
  <c r="AN1062" i="1"/>
  <c r="AN1069" i="1"/>
  <c r="AN1075" i="1"/>
  <c r="AN1083" i="1"/>
  <c r="AN1087" i="1"/>
  <c r="AN621" i="1"/>
  <c r="AN1110" i="1"/>
  <c r="AN1130" i="1"/>
  <c r="AN632" i="1"/>
  <c r="AN635" i="1"/>
  <c r="AN1156" i="1"/>
  <c r="AN1164" i="1"/>
  <c r="AN772" i="1"/>
  <c r="AN782" i="1"/>
  <c r="AN829" i="1"/>
  <c r="AN818" i="1"/>
  <c r="AN767" i="1"/>
  <c r="AN821" i="1"/>
  <c r="AN813" i="1"/>
  <c r="AN803" i="1"/>
  <c r="AN846" i="1"/>
  <c r="AN787" i="1"/>
  <c r="AN81" i="1"/>
  <c r="AN545" i="1"/>
  <c r="AN789" i="1"/>
  <c r="AN6" i="1"/>
  <c r="AN562" i="1"/>
  <c r="AN874" i="1"/>
  <c r="AN507" i="1"/>
  <c r="AN584" i="1"/>
  <c r="AN592" i="1"/>
  <c r="AN961" i="1"/>
  <c r="AN988" i="1"/>
  <c r="AN602" i="1"/>
  <c r="AN1001" i="1"/>
  <c r="AN1022" i="1"/>
  <c r="AN1029" i="1"/>
  <c r="AN608" i="1"/>
  <c r="AN1042" i="1"/>
  <c r="AN1049" i="1"/>
  <c r="AN1063" i="1"/>
  <c r="AN1076" i="1"/>
  <c r="AN618" i="1"/>
  <c r="AN1092" i="1"/>
  <c r="AN1105" i="1"/>
  <c r="AN627" i="1"/>
  <c r="AN1116" i="1"/>
  <c r="AN1124" i="1"/>
  <c r="AN1131" i="1"/>
  <c r="AN1137" i="1"/>
  <c r="AN1144" i="1"/>
  <c r="AN1149" i="1"/>
  <c r="AN643" i="1"/>
  <c r="AN1264" i="1"/>
  <c r="AN1269" i="1"/>
  <c r="AN121" i="1"/>
  <c r="AN661" i="1"/>
  <c r="AN673" i="1"/>
  <c r="AN161" i="1"/>
  <c r="AN176" i="1"/>
  <c r="AN228" i="1"/>
  <c r="AN1445" i="1"/>
  <c r="AN1455" i="1"/>
  <c r="AN32" i="1"/>
  <c r="AN33" i="1"/>
  <c r="AN274" i="1"/>
  <c r="AN288" i="1"/>
  <c r="AN1552" i="1"/>
  <c r="AN1555" i="1"/>
  <c r="AN118" i="1"/>
  <c r="AN1391" i="1"/>
  <c r="AN1406" i="1"/>
  <c r="AN1442" i="1"/>
  <c r="AN238" i="1"/>
  <c r="AN797" i="1"/>
  <c r="AN1476" i="1"/>
  <c r="AN1490" i="1"/>
  <c r="AN1505" i="1"/>
  <c r="AN1527" i="1"/>
  <c r="AN1533" i="1"/>
  <c r="AN1538" i="1"/>
  <c r="AN38" i="1"/>
  <c r="AN333" i="1"/>
  <c r="AN1619" i="1"/>
  <c r="AN130" i="1"/>
  <c r="AN135" i="1"/>
  <c r="AN1312" i="1"/>
  <c r="AN163" i="1"/>
  <c r="AN1379" i="1"/>
  <c r="AN1392" i="1"/>
  <c r="AN207" i="1"/>
  <c r="AN1411" i="1"/>
  <c r="AN223" i="1"/>
  <c r="AN256" i="1"/>
  <c r="AN1495" i="1"/>
  <c r="AN706" i="1"/>
  <c r="AN1523" i="1"/>
  <c r="AN299" i="1"/>
  <c r="AN1548" i="1"/>
  <c r="AN713" i="1"/>
  <c r="AN651" i="1"/>
  <c r="AN95" i="1"/>
  <c r="AN1271" i="1"/>
  <c r="AN657" i="1"/>
  <c r="AN145" i="1"/>
  <c r="AN154" i="1"/>
  <c r="AN158" i="1"/>
  <c r="AN804" i="1"/>
  <c r="AN1380" i="1"/>
  <c r="AN1402" i="1"/>
  <c r="AN692" i="1"/>
  <c r="AN1408" i="1"/>
  <c r="AN805" i="1"/>
  <c r="AN1468" i="1"/>
  <c r="AN260" i="1"/>
  <c r="AN1500" i="1"/>
  <c r="AN290" i="1"/>
  <c r="AN296" i="1"/>
  <c r="AN120" i="1"/>
  <c r="AN1284" i="1"/>
  <c r="AN815" i="1"/>
  <c r="AN147" i="1"/>
  <c r="AN1333" i="1"/>
  <c r="AN160" i="1"/>
  <c r="AN171" i="1"/>
  <c r="AN1394" i="1"/>
  <c r="AN1428" i="1"/>
  <c r="AN1448" i="1"/>
  <c r="AN1482" i="1"/>
  <c r="AN308" i="1"/>
  <c r="AN1563" i="1"/>
  <c r="AN1568" i="1"/>
  <c r="AN111" i="1"/>
  <c r="AN1310" i="1"/>
  <c r="AN1326" i="1"/>
  <c r="AN1330" i="1"/>
  <c r="AN1340" i="1"/>
  <c r="AN1353" i="1"/>
  <c r="AN190" i="1"/>
  <c r="AN1412" i="1"/>
  <c r="AN1429" i="1"/>
  <c r="AN229" i="1"/>
  <c r="AN239" i="1"/>
  <c r="AN248" i="1"/>
  <c r="AN285" i="1"/>
  <c r="AN303" i="1"/>
  <c r="AN778" i="1"/>
  <c r="AN1588" i="1"/>
  <c r="AN646" i="1"/>
  <c r="AN1222" i="1"/>
  <c r="AN1225" i="1"/>
  <c r="AN112" i="1"/>
  <c r="AN117" i="1"/>
  <c r="AN663" i="1"/>
  <c r="AN667" i="1"/>
  <c r="AN1331" i="1"/>
  <c r="AN164" i="1"/>
  <c r="AN1378" i="1"/>
  <c r="AN196" i="1"/>
  <c r="AN690" i="1"/>
  <c r="AN24" i="1"/>
  <c r="AN28" i="1"/>
  <c r="AN1449" i="1"/>
  <c r="AN268" i="1"/>
  <c r="AN1498" i="1"/>
  <c r="AN1507" i="1"/>
  <c r="AN1196" i="1"/>
  <c r="AN647" i="1"/>
  <c r="AN86" i="1"/>
  <c r="AN90" i="1"/>
  <c r="AN1229" i="1"/>
  <c r="AN1239" i="1"/>
  <c r="AN1259" i="1"/>
  <c r="AN817" i="1"/>
  <c r="AN132" i="1"/>
  <c r="AN1336" i="1"/>
  <c r="AN19" i="1"/>
  <c r="AN1356" i="1"/>
  <c r="AN1367" i="1"/>
  <c r="AN684" i="1"/>
  <c r="AN200" i="1"/>
  <c r="AN1405" i="1"/>
  <c r="AN1421" i="1"/>
  <c r="AN1434" i="1"/>
  <c r="AN1444" i="1"/>
  <c r="AN1450" i="1"/>
  <c r="AN699" i="1"/>
  <c r="AN255" i="1"/>
  <c r="AN1521" i="1"/>
  <c r="AN297" i="1"/>
  <c r="AN51" i="1"/>
  <c r="AN1726" i="1"/>
  <c r="AN425" i="1"/>
  <c r="AN1738" i="1"/>
  <c r="AN1755" i="1"/>
  <c r="AN459" i="1"/>
  <c r="AN1852" i="1"/>
  <c r="AN1649" i="1"/>
  <c r="AN382" i="1"/>
  <c r="AN53" i="1"/>
  <c r="AN738" i="1"/>
  <c r="AN544" i="1"/>
  <c r="AN461" i="1"/>
  <c r="AN1847" i="1"/>
  <c r="AN488" i="1"/>
  <c r="AN759" i="1"/>
  <c r="AN44" i="1"/>
  <c r="AN1663" i="1"/>
  <c r="AN1689" i="1"/>
  <c r="AN1822" i="1"/>
  <c r="AN749" i="1"/>
  <c r="AN1838" i="1"/>
  <c r="AN758" i="1"/>
  <c r="AN66" i="1"/>
  <c r="AN337" i="1"/>
  <c r="AN40" i="1"/>
  <c r="AN548" i="1"/>
  <c r="AN399" i="1"/>
  <c r="AN1734" i="1"/>
  <c r="AN1762" i="1"/>
  <c r="AN1810" i="1"/>
  <c r="AN1816" i="1"/>
  <c r="AN1819" i="1"/>
  <c r="AN471" i="1"/>
  <c r="AN476" i="1"/>
  <c r="AN496" i="1"/>
  <c r="AN349" i="1"/>
  <c r="AN780" i="1"/>
  <c r="AN46" i="1"/>
  <c r="AN423" i="1"/>
  <c r="AN435" i="1"/>
  <c r="AN446" i="1"/>
  <c r="AN1844" i="1"/>
  <c r="AN525" i="1"/>
  <c r="AN344" i="1"/>
  <c r="AN775" i="1"/>
  <c r="AN386" i="1"/>
  <c r="AN1683" i="1"/>
  <c r="AN408" i="1"/>
  <c r="AN549" i="1"/>
  <c r="AN1741" i="1"/>
  <c r="AN1752" i="1"/>
  <c r="AN437" i="1"/>
  <c r="AN754" i="1"/>
  <c r="AN67" i="1"/>
  <c r="AN1545" i="1"/>
  <c r="AN1574" i="1"/>
  <c r="AN332" i="1"/>
  <c r="AN336" i="1"/>
  <c r="AN1627" i="1"/>
  <c r="AN45" i="1"/>
  <c r="AN1662" i="1"/>
  <c r="AN409" i="1"/>
  <c r="AN413" i="1"/>
  <c r="AN429" i="1"/>
  <c r="AN1825" i="1"/>
  <c r="AN487" i="1"/>
  <c r="AN341" i="1"/>
  <c r="AN1610" i="1"/>
  <c r="AN363" i="1"/>
  <c r="AN380" i="1"/>
  <c r="AN383" i="1"/>
  <c r="AN453" i="1"/>
  <c r="AN455" i="1"/>
  <c r="AN1817" i="1"/>
  <c r="AN1858" i="1"/>
  <c r="AN1875" i="1"/>
  <c r="AO563" i="1"/>
  <c r="AP563" i="1" s="1"/>
  <c r="AN563" i="1"/>
  <c r="AO580" i="1"/>
  <c r="AP580" i="1" s="1"/>
  <c r="AN580" i="1"/>
  <c r="AO587" i="1"/>
  <c r="AP587" i="1" s="1"/>
  <c r="AN587" i="1"/>
  <c r="AN968" i="1"/>
  <c r="AO968" i="1"/>
  <c r="AP968" i="1" s="1"/>
  <c r="AO1023" i="1"/>
  <c r="AP1023" i="1" s="1"/>
  <c r="AN1023" i="1"/>
  <c r="AO1077" i="1"/>
  <c r="AP1077" i="1" s="1"/>
  <c r="AN1077" i="1"/>
  <c r="AN1100" i="1"/>
  <c r="AO1100" i="1"/>
  <c r="AP1100" i="1" s="1"/>
  <c r="AO1150" i="1"/>
  <c r="AP1150" i="1" s="1"/>
  <c r="AN1150" i="1"/>
  <c r="AN1177" i="1"/>
  <c r="AO1177" i="1"/>
  <c r="AP1177" i="1" s="1"/>
  <c r="AN1202" i="1"/>
  <c r="AO1202" i="1"/>
  <c r="AP1202" i="1" s="1"/>
  <c r="AN91" i="1"/>
  <c r="AO91" i="1"/>
  <c r="AP91" i="1" s="1"/>
  <c r="AN1240" i="1"/>
  <c r="AO1240" i="1"/>
  <c r="AP1240" i="1" s="1"/>
  <c r="AO519" i="1"/>
  <c r="AP519" i="1" s="1"/>
  <c r="AN519" i="1"/>
  <c r="AO581" i="1"/>
  <c r="AP581" i="1" s="1"/>
  <c r="AN581" i="1"/>
  <c r="AO1078" i="1"/>
  <c r="AP1078" i="1" s="1"/>
  <c r="AN1078" i="1"/>
  <c r="AO1101" i="1"/>
  <c r="AP1101" i="1" s="1"/>
  <c r="AN1101" i="1"/>
  <c r="AO1126" i="1"/>
  <c r="AP1126" i="1" s="1"/>
  <c r="AN1126" i="1"/>
  <c r="AO1151" i="1"/>
  <c r="AP1151" i="1" s="1"/>
  <c r="AN1151" i="1"/>
  <c r="AN1178" i="1"/>
  <c r="AO1178" i="1"/>
  <c r="AP1178" i="1" s="1"/>
  <c r="AN1203" i="1"/>
  <c r="AO1203" i="1"/>
  <c r="AP1203" i="1" s="1"/>
  <c r="AO650" i="1"/>
  <c r="AP650" i="1" s="1"/>
  <c r="AN650" i="1"/>
  <c r="AN1241" i="1"/>
  <c r="AO1241" i="1"/>
  <c r="AP1241" i="1" s="1"/>
  <c r="AN932" i="1"/>
  <c r="AO932" i="1"/>
  <c r="AP932" i="1" s="1"/>
  <c r="AN953" i="1"/>
  <c r="AO953" i="1"/>
  <c r="AP953" i="1" s="1"/>
  <c r="AO1003" i="1"/>
  <c r="AP1003" i="1" s="1"/>
  <c r="AN1003" i="1"/>
  <c r="AO1031" i="1"/>
  <c r="AP1031" i="1" s="1"/>
  <c r="AN1031" i="1"/>
  <c r="AO1058" i="1"/>
  <c r="AP1058" i="1" s="1"/>
  <c r="AN1058" i="1"/>
  <c r="AO616" i="1"/>
  <c r="AP616" i="1" s="1"/>
  <c r="AN616" i="1"/>
  <c r="AN1185" i="1"/>
  <c r="AO1185" i="1"/>
  <c r="AP1185" i="1" s="1"/>
  <c r="AN1212" i="1"/>
  <c r="AO1212" i="1"/>
  <c r="AP1212" i="1" s="1"/>
  <c r="AN94" i="1"/>
  <c r="AO94" i="1"/>
  <c r="AP94" i="1" s="1"/>
  <c r="AO115" i="1"/>
  <c r="AP115" i="1" s="1"/>
  <c r="AN115" i="1"/>
  <c r="AN883" i="1"/>
  <c r="AO883" i="1"/>
  <c r="AP883" i="1" s="1"/>
  <c r="AN920" i="1"/>
  <c r="AO920" i="1"/>
  <c r="AP920" i="1" s="1"/>
  <c r="AN942" i="1"/>
  <c r="AO942" i="1"/>
  <c r="AP942" i="1" s="1"/>
  <c r="AO1018" i="1"/>
  <c r="AP1018" i="1" s="1"/>
  <c r="AN1018" i="1"/>
  <c r="AO613" i="1"/>
  <c r="AP613" i="1" s="1"/>
  <c r="AN613" i="1"/>
  <c r="AO622" i="1"/>
  <c r="AP622" i="1" s="1"/>
  <c r="AN622" i="1"/>
  <c r="AN1147" i="1"/>
  <c r="AO1147" i="1"/>
  <c r="AP1147" i="1" s="1"/>
  <c r="AN1173" i="1"/>
  <c r="AO1173" i="1"/>
  <c r="AP1173" i="1" s="1"/>
  <c r="AO556" i="1"/>
  <c r="AP556" i="1" s="1"/>
  <c r="AN556" i="1"/>
  <c r="AN933" i="1"/>
  <c r="AO933" i="1"/>
  <c r="AP933" i="1" s="1"/>
  <c r="AO599" i="1"/>
  <c r="AP599" i="1" s="1"/>
  <c r="AN599" i="1"/>
  <c r="AO1005" i="1"/>
  <c r="AP1005" i="1" s="1"/>
  <c r="AN1005" i="1"/>
  <c r="AO1033" i="1"/>
  <c r="AP1033" i="1" s="1"/>
  <c r="AN1033" i="1"/>
  <c r="AO1134" i="1"/>
  <c r="AP1134" i="1" s="1"/>
  <c r="AN1134" i="1"/>
  <c r="AN1187" i="1"/>
  <c r="AO1187" i="1"/>
  <c r="AP1187" i="1" s="1"/>
  <c r="AO9" i="1"/>
  <c r="AP9" i="1" s="1"/>
  <c r="AN9" i="1"/>
  <c r="AN1249" i="1"/>
  <c r="AO1249" i="1"/>
  <c r="AP1249" i="1" s="1"/>
  <c r="AN912" i="1"/>
  <c r="AO912" i="1"/>
  <c r="AP912" i="1" s="1"/>
  <c r="AN934" i="1"/>
  <c r="AO934" i="1"/>
  <c r="AP934" i="1" s="1"/>
  <c r="AO1061" i="1"/>
  <c r="AP1061" i="1" s="1"/>
  <c r="AN1061" i="1"/>
  <c r="AO1109" i="1"/>
  <c r="AP1109" i="1" s="1"/>
  <c r="AN1109" i="1"/>
  <c r="AO1135" i="1"/>
  <c r="AP1135" i="1" s="1"/>
  <c r="AN1135" i="1"/>
  <c r="AN1163" i="1"/>
  <c r="AO1163" i="1"/>
  <c r="AP1163" i="1" s="1"/>
  <c r="AN1188" i="1"/>
  <c r="AO1188" i="1"/>
  <c r="AP1188" i="1" s="1"/>
  <c r="AO648" i="1"/>
  <c r="AP648" i="1" s="1"/>
  <c r="AN648" i="1"/>
  <c r="AN96" i="1"/>
  <c r="AO96" i="1"/>
  <c r="AP96" i="1" s="1"/>
  <c r="AO653" i="1"/>
  <c r="AP653" i="1" s="1"/>
  <c r="AN653" i="1"/>
  <c r="AO514" i="1"/>
  <c r="AP514" i="1" s="1"/>
  <c r="AN514" i="1"/>
  <c r="AN909" i="1"/>
  <c r="AO909" i="1"/>
  <c r="AP909" i="1" s="1"/>
  <c r="AN928" i="1"/>
  <c r="AO928" i="1"/>
  <c r="AP928" i="1" s="1"/>
  <c r="AN950" i="1"/>
  <c r="AO950" i="1"/>
  <c r="AP950" i="1" s="1"/>
  <c r="AN1104" i="1"/>
  <c r="AO1104" i="1"/>
  <c r="AP1104" i="1" s="1"/>
  <c r="AO553" i="1"/>
  <c r="AP553" i="1" s="1"/>
  <c r="AN553" i="1"/>
  <c r="AO575" i="1"/>
  <c r="AP575" i="1" s="1"/>
  <c r="AN575" i="1"/>
  <c r="AO579" i="1"/>
  <c r="AP579" i="1" s="1"/>
  <c r="AN579" i="1"/>
  <c r="AN946" i="1"/>
  <c r="AO946" i="1"/>
  <c r="AP946" i="1" s="1"/>
  <c r="AN967" i="1"/>
  <c r="AO967" i="1"/>
  <c r="AP967" i="1" s="1"/>
  <c r="AO1099" i="1"/>
  <c r="AP1099" i="1" s="1"/>
  <c r="AN1099" i="1"/>
  <c r="AN1176" i="1"/>
  <c r="AO1176" i="1"/>
  <c r="AP1176" i="1" s="1"/>
  <c r="AN106" i="1"/>
  <c r="AO106" i="1"/>
  <c r="AP106" i="1" s="1"/>
  <c r="AN1288" i="1"/>
  <c r="AO1288" i="1"/>
  <c r="AP1288" i="1" s="1"/>
  <c r="AO1305" i="1"/>
  <c r="AP1305" i="1" s="1"/>
  <c r="AN1305" i="1"/>
  <c r="AO1320" i="1"/>
  <c r="AP1320" i="1" s="1"/>
  <c r="AN1320" i="1"/>
  <c r="AO169" i="1"/>
  <c r="AP169" i="1" s="1"/>
  <c r="AN169" i="1"/>
  <c r="AO680" i="1"/>
  <c r="AP680" i="1" s="1"/>
  <c r="AN680" i="1"/>
  <c r="AN1383" i="1"/>
  <c r="AO1383" i="1"/>
  <c r="AP1383" i="1" s="1"/>
  <c r="AN203" i="1"/>
  <c r="AO203" i="1"/>
  <c r="AP203" i="1" s="1"/>
  <c r="AN215" i="1"/>
  <c r="AO215" i="1"/>
  <c r="AP215" i="1" s="1"/>
  <c r="AN227" i="1"/>
  <c r="AO227" i="1"/>
  <c r="AP227" i="1" s="1"/>
  <c r="AO245" i="1"/>
  <c r="AP245" i="1" s="1"/>
  <c r="AN245" i="1"/>
  <c r="AN259" i="1"/>
  <c r="AO259" i="1"/>
  <c r="AP259" i="1" s="1"/>
  <c r="AO1513" i="1"/>
  <c r="AP1513" i="1" s="1"/>
  <c r="AN1513" i="1"/>
  <c r="AO294" i="1"/>
  <c r="AP294" i="1" s="1"/>
  <c r="AN294" i="1"/>
  <c r="AO1547" i="1"/>
  <c r="AP1547" i="1" s="1"/>
  <c r="AN1547" i="1"/>
  <c r="AO314" i="1"/>
  <c r="AP314" i="1" s="1"/>
  <c r="AN314" i="1"/>
  <c r="AO327" i="1"/>
  <c r="AP327" i="1" s="1"/>
  <c r="AN327" i="1"/>
  <c r="AO1270" i="1"/>
  <c r="AP1270" i="1" s="1"/>
  <c r="AN1270" i="1"/>
  <c r="AN1289" i="1"/>
  <c r="AO1289" i="1"/>
  <c r="AP1289" i="1" s="1"/>
  <c r="AN138" i="1"/>
  <c r="AO138" i="1"/>
  <c r="AP138" i="1" s="1"/>
  <c r="AO1321" i="1"/>
  <c r="AP1321" i="1" s="1"/>
  <c r="AN1321" i="1"/>
  <c r="AO1337" i="1"/>
  <c r="AP1337" i="1" s="1"/>
  <c r="AN1337" i="1"/>
  <c r="AO1354" i="1"/>
  <c r="AP1354" i="1" s="1"/>
  <c r="AN1354" i="1"/>
  <c r="AO1368" i="1"/>
  <c r="AP1368" i="1" s="1"/>
  <c r="AN1368" i="1"/>
  <c r="AN194" i="1"/>
  <c r="AO194" i="1"/>
  <c r="AP194" i="1" s="1"/>
  <c r="AN204" i="1"/>
  <c r="AO204" i="1"/>
  <c r="AP204" i="1" s="1"/>
  <c r="AO216" i="1"/>
  <c r="AP216" i="1" s="1"/>
  <c r="AN216" i="1"/>
  <c r="AN1430" i="1"/>
  <c r="AO1430" i="1"/>
  <c r="AP1430" i="1" s="1"/>
  <c r="AO246" i="1"/>
  <c r="AP246" i="1" s="1"/>
  <c r="AN246" i="1"/>
  <c r="AN31" i="1"/>
  <c r="AO31" i="1"/>
  <c r="AP31" i="1" s="1"/>
  <c r="AO269" i="1"/>
  <c r="AP269" i="1" s="1"/>
  <c r="AN269" i="1"/>
  <c r="AN704" i="1"/>
  <c r="AO704" i="1"/>
  <c r="AP704" i="1" s="1"/>
  <c r="AO295" i="1"/>
  <c r="AP295" i="1" s="1"/>
  <c r="AN295" i="1"/>
  <c r="AO1565" i="1"/>
  <c r="AP1565" i="1" s="1"/>
  <c r="AN1565" i="1"/>
  <c r="AO328" i="1"/>
  <c r="AP328" i="1" s="1"/>
  <c r="AN328" i="1"/>
  <c r="AN1600" i="1"/>
  <c r="AO1600" i="1"/>
  <c r="AP1600" i="1" s="1"/>
  <c r="AN1616" i="1"/>
  <c r="AO1616" i="1"/>
  <c r="AP1616" i="1" s="1"/>
  <c r="AN361" i="1"/>
  <c r="AO361" i="1"/>
  <c r="AP361" i="1" s="1"/>
  <c r="AN1290" i="1"/>
  <c r="AO1290" i="1"/>
  <c r="AP1290" i="1" s="1"/>
  <c r="AO1306" i="1"/>
  <c r="AP1306" i="1" s="1"/>
  <c r="AN1306" i="1"/>
  <c r="AO149" i="1"/>
  <c r="AP149" i="1" s="1"/>
  <c r="AN149" i="1"/>
  <c r="AO159" i="1"/>
  <c r="AP159" i="1" s="1"/>
  <c r="AN159" i="1"/>
  <c r="AO170" i="1"/>
  <c r="AP170" i="1" s="1"/>
  <c r="AN170" i="1"/>
  <c r="AO184" i="1"/>
  <c r="AP184" i="1" s="1"/>
  <c r="AN184" i="1"/>
  <c r="AN195" i="1"/>
  <c r="AO195" i="1"/>
  <c r="AP195" i="1" s="1"/>
  <c r="AN1401" i="1"/>
  <c r="AO1401" i="1"/>
  <c r="AP1401" i="1" s="1"/>
  <c r="AO1413" i="1"/>
  <c r="AP1413" i="1" s="1"/>
  <c r="AN1413" i="1"/>
  <c r="AO1431" i="1"/>
  <c r="AP1431" i="1" s="1"/>
  <c r="AN1431" i="1"/>
  <c r="AO1446" i="1"/>
  <c r="AP1446" i="1" s="1"/>
  <c r="AN1446" i="1"/>
  <c r="AO1467" i="1"/>
  <c r="AP1467" i="1" s="1"/>
  <c r="AN1467" i="1"/>
  <c r="AO1481" i="1"/>
  <c r="AP1481" i="1" s="1"/>
  <c r="AN1481" i="1"/>
  <c r="AO270" i="1"/>
  <c r="AP270" i="1" s="1"/>
  <c r="AN270" i="1"/>
  <c r="AO1514" i="1"/>
  <c r="AP1514" i="1" s="1"/>
  <c r="AN1514" i="1"/>
  <c r="AO1529" i="1"/>
  <c r="AP1529" i="1" s="1"/>
  <c r="AN1529" i="1"/>
  <c r="AO315" i="1"/>
  <c r="AP315" i="1" s="1"/>
  <c r="AN315" i="1"/>
  <c r="AO1580" i="1"/>
  <c r="AP1580" i="1" s="1"/>
  <c r="AN1580" i="1"/>
  <c r="AN340" i="1"/>
  <c r="AO340" i="1"/>
  <c r="AP340" i="1" s="1"/>
  <c r="AN1617" i="1"/>
  <c r="AO1617" i="1"/>
  <c r="AP1617" i="1" s="1"/>
  <c r="AN1248" i="1"/>
  <c r="AO1248" i="1"/>
  <c r="AP1248" i="1" s="1"/>
  <c r="AO655" i="1"/>
  <c r="AP655" i="1" s="1"/>
  <c r="AN655" i="1"/>
  <c r="AN133" i="1"/>
  <c r="AO133" i="1"/>
  <c r="AP133" i="1" s="1"/>
  <c r="AO1329" i="1"/>
  <c r="AP1329" i="1" s="1"/>
  <c r="AN1329" i="1"/>
  <c r="AO1346" i="1"/>
  <c r="AP1346" i="1" s="1"/>
  <c r="AN1346" i="1"/>
  <c r="AO179" i="1"/>
  <c r="AP179" i="1" s="1"/>
  <c r="AN179" i="1"/>
  <c r="AO1376" i="1"/>
  <c r="AP1376" i="1" s="1"/>
  <c r="AN1376" i="1"/>
  <c r="AO1393" i="1"/>
  <c r="AP1393" i="1" s="1"/>
  <c r="AN1393" i="1"/>
  <c r="AO25" i="1"/>
  <c r="AP25" i="1" s="1"/>
  <c r="AN25" i="1"/>
  <c r="AO231" i="1"/>
  <c r="AP231" i="1" s="1"/>
  <c r="AN231" i="1"/>
  <c r="AN700" i="1"/>
  <c r="AO700" i="1"/>
  <c r="AP700" i="1" s="1"/>
  <c r="AO1472" i="1"/>
  <c r="AP1472" i="1" s="1"/>
  <c r="AN1472" i="1"/>
  <c r="AO266" i="1"/>
  <c r="AP266" i="1" s="1"/>
  <c r="AN266" i="1"/>
  <c r="AO276" i="1"/>
  <c r="AP276" i="1" s="1"/>
  <c r="AN276" i="1"/>
  <c r="AO1524" i="1"/>
  <c r="AP1524" i="1" s="1"/>
  <c r="AN1524" i="1"/>
  <c r="AO302" i="1"/>
  <c r="AP302" i="1" s="1"/>
  <c r="AN302" i="1"/>
  <c r="AO1557" i="1"/>
  <c r="AP1557" i="1" s="1"/>
  <c r="AN1557" i="1"/>
  <c r="AO119" i="1"/>
  <c r="AP119" i="1" s="1"/>
  <c r="AN119" i="1"/>
  <c r="AO1302" i="1"/>
  <c r="AP1302" i="1" s="1"/>
  <c r="AN1302" i="1"/>
  <c r="AO1352" i="1"/>
  <c r="AP1352" i="1" s="1"/>
  <c r="AN1352" i="1"/>
  <c r="AO1365" i="1"/>
  <c r="AP1365" i="1" s="1"/>
  <c r="AN1365" i="1"/>
  <c r="AN1381" i="1"/>
  <c r="AO1381" i="1"/>
  <c r="AP1381" i="1" s="1"/>
  <c r="AO202" i="1"/>
  <c r="AP202" i="1" s="1"/>
  <c r="AN202" i="1"/>
  <c r="AO22" i="1"/>
  <c r="AP22" i="1" s="1"/>
  <c r="AN22" i="1"/>
  <c r="AO26" i="1"/>
  <c r="AP26" i="1" s="1"/>
  <c r="AN26" i="1"/>
  <c r="AO1464" i="1"/>
  <c r="AP1464" i="1" s="1"/>
  <c r="AN1464" i="1"/>
  <c r="AO1479" i="1"/>
  <c r="AP1479" i="1" s="1"/>
  <c r="AN1479" i="1"/>
  <c r="AN702" i="1"/>
  <c r="AO702" i="1"/>
  <c r="AP702" i="1" s="1"/>
  <c r="AO281" i="1"/>
  <c r="AP281" i="1" s="1"/>
  <c r="AN281" i="1"/>
  <c r="AO291" i="1"/>
  <c r="AP291" i="1" s="1"/>
  <c r="AN291" i="1"/>
  <c r="AO306" i="1"/>
  <c r="AP306" i="1" s="1"/>
  <c r="AN306" i="1"/>
  <c r="AO326" i="1"/>
  <c r="AP326" i="1" s="1"/>
  <c r="AN326" i="1"/>
  <c r="AN338" i="1"/>
  <c r="AO338" i="1"/>
  <c r="AP338" i="1" s="1"/>
  <c r="AO116" i="1"/>
  <c r="AP116" i="1" s="1"/>
  <c r="AN116" i="1"/>
  <c r="AN1281" i="1"/>
  <c r="AO1281" i="1"/>
  <c r="AP1281" i="1" s="1"/>
  <c r="AN1299" i="1"/>
  <c r="AO1299" i="1"/>
  <c r="AP1299" i="1" s="1"/>
  <c r="AO1313" i="1"/>
  <c r="AP1313" i="1" s="1"/>
  <c r="AN1313" i="1"/>
  <c r="AO1348" i="1"/>
  <c r="AP1348" i="1" s="1"/>
  <c r="AN1348" i="1"/>
  <c r="AO1360" i="1"/>
  <c r="AP1360" i="1" s="1"/>
  <c r="AN1360" i="1"/>
  <c r="AN1395" i="1"/>
  <c r="AO1395" i="1"/>
  <c r="AP1395" i="1" s="1"/>
  <c r="AO211" i="1"/>
  <c r="AP211" i="1" s="1"/>
  <c r="AN211" i="1"/>
  <c r="AN1422" i="1"/>
  <c r="AO1422" i="1"/>
  <c r="AP1422" i="1" s="1"/>
  <c r="AO233" i="1"/>
  <c r="AP233" i="1" s="1"/>
  <c r="AN233" i="1"/>
  <c r="AO1458" i="1"/>
  <c r="AP1458" i="1" s="1"/>
  <c r="AN1458" i="1"/>
  <c r="AO1474" i="1"/>
  <c r="AP1474" i="1" s="1"/>
  <c r="AN1474" i="1"/>
  <c r="AO1492" i="1"/>
  <c r="AP1492" i="1" s="1"/>
  <c r="AN1492" i="1"/>
  <c r="AO1508" i="1"/>
  <c r="AP1508" i="1" s="1"/>
  <c r="AN1508" i="1"/>
  <c r="AO287" i="1"/>
  <c r="AP287" i="1" s="1"/>
  <c r="AN287" i="1"/>
  <c r="AO311" i="1"/>
  <c r="AP311" i="1" s="1"/>
  <c r="AN311" i="1"/>
  <c r="AO324" i="1"/>
  <c r="AP324" i="1" s="1"/>
  <c r="AN324" i="1"/>
  <c r="AN1592" i="1"/>
  <c r="AO1592" i="1"/>
  <c r="AP1592" i="1" s="1"/>
  <c r="AN1238" i="1"/>
  <c r="AO1238" i="1"/>
  <c r="AP1238" i="1" s="1"/>
  <c r="AN1258" i="1"/>
  <c r="AO1258" i="1"/>
  <c r="AP1258" i="1" s="1"/>
  <c r="AO16" i="1"/>
  <c r="AP16" i="1" s="1"/>
  <c r="AN16" i="1"/>
  <c r="AN1291" i="1"/>
  <c r="AO1291" i="1"/>
  <c r="AP1291" i="1" s="1"/>
  <c r="AO1324" i="1"/>
  <c r="AP1324" i="1" s="1"/>
  <c r="AN1324" i="1"/>
  <c r="AN1341" i="1"/>
  <c r="AO1341" i="1"/>
  <c r="AP1341" i="1" s="1"/>
  <c r="AO1355" i="1"/>
  <c r="AP1355" i="1" s="1"/>
  <c r="AN1355" i="1"/>
  <c r="AN1369" i="1"/>
  <c r="AO1369" i="1"/>
  <c r="AP1369" i="1" s="1"/>
  <c r="AO1433" i="1"/>
  <c r="AP1433" i="1" s="1"/>
  <c r="AN1433" i="1"/>
  <c r="AN249" i="1"/>
  <c r="AO249" i="1"/>
  <c r="AP249" i="1" s="1"/>
  <c r="AO1484" i="1"/>
  <c r="AP1484" i="1" s="1"/>
  <c r="AN1484" i="1"/>
  <c r="AO1502" i="1"/>
  <c r="AP1502" i="1" s="1"/>
  <c r="AN1502" i="1"/>
  <c r="AO1516" i="1"/>
  <c r="AP1516" i="1" s="1"/>
  <c r="AN1516" i="1"/>
  <c r="AO1273" i="1"/>
  <c r="AP1273" i="1" s="1"/>
  <c r="AN1273" i="1"/>
  <c r="AN129" i="1"/>
  <c r="AO129" i="1"/>
  <c r="AP129" i="1" s="1"/>
  <c r="AN1309" i="1"/>
  <c r="AO1309" i="1"/>
  <c r="AP1309" i="1" s="1"/>
  <c r="AO150" i="1"/>
  <c r="AP150" i="1" s="1"/>
  <c r="AN150" i="1"/>
  <c r="AO1342" i="1"/>
  <c r="AP1342" i="1" s="1"/>
  <c r="AN1342" i="1"/>
  <c r="AN1370" i="1"/>
  <c r="AO1370" i="1"/>
  <c r="AP1370" i="1" s="1"/>
  <c r="AN197" i="1"/>
  <c r="AO197" i="1"/>
  <c r="AP197" i="1" s="1"/>
  <c r="AO206" i="1"/>
  <c r="AP206" i="1" s="1"/>
  <c r="AN206" i="1"/>
  <c r="AN1415" i="1"/>
  <c r="AO1415" i="1"/>
  <c r="AP1415" i="1" s="1"/>
  <c r="AN701" i="1"/>
  <c r="AO701" i="1"/>
  <c r="AP701" i="1" s="1"/>
  <c r="AN1485" i="1"/>
  <c r="AO1485" i="1"/>
  <c r="AP1485" i="1" s="1"/>
  <c r="AO1503" i="1"/>
  <c r="AP1503" i="1" s="1"/>
  <c r="AN1503" i="1"/>
  <c r="AO1517" i="1"/>
  <c r="AP1517" i="1" s="1"/>
  <c r="AN1517" i="1"/>
  <c r="AN1590" i="1"/>
  <c r="AO1590" i="1"/>
  <c r="AP1590" i="1" s="1"/>
  <c r="AN1605" i="1"/>
  <c r="AO1605" i="1"/>
  <c r="AP1605" i="1" s="1"/>
  <c r="AN355" i="1"/>
  <c r="AO355" i="1"/>
  <c r="AP355" i="1" s="1"/>
  <c r="AN365" i="1"/>
  <c r="AO365" i="1"/>
  <c r="AP365" i="1" s="1"/>
  <c r="AO1653" i="1"/>
  <c r="AP1653" i="1" s="1"/>
  <c r="AN1653" i="1"/>
  <c r="AO388" i="1"/>
  <c r="AP388" i="1" s="1"/>
  <c r="AN388" i="1"/>
  <c r="AO1701" i="1"/>
  <c r="AP1701" i="1" s="1"/>
  <c r="AN1701" i="1"/>
  <c r="AN420" i="1"/>
  <c r="AO420" i="1"/>
  <c r="AP420" i="1" s="1"/>
  <c r="AO1760" i="1"/>
  <c r="AP1760" i="1" s="1"/>
  <c r="AN1760" i="1"/>
  <c r="AN444" i="1"/>
  <c r="AO444" i="1"/>
  <c r="AP444" i="1" s="1"/>
  <c r="AN1803" i="1"/>
  <c r="AO1803" i="1"/>
  <c r="AP1803" i="1" s="1"/>
  <c r="AN748" i="1"/>
  <c r="AO748" i="1"/>
  <c r="AP748" i="1" s="1"/>
  <c r="AN1841" i="1"/>
  <c r="AO1841" i="1"/>
  <c r="AP1841" i="1" s="1"/>
  <c r="AO480" i="1"/>
  <c r="AP480" i="1" s="1"/>
  <c r="AN480" i="1"/>
  <c r="AN1870" i="1"/>
  <c r="AO1870" i="1"/>
  <c r="AP1870" i="1" s="1"/>
  <c r="AN1880" i="1"/>
  <c r="AO1880" i="1"/>
  <c r="AP1880" i="1" s="1"/>
  <c r="AN372" i="1"/>
  <c r="AO372" i="1"/>
  <c r="AP372" i="1" s="1"/>
  <c r="AO1675" i="1"/>
  <c r="AP1675" i="1" s="1"/>
  <c r="AN1675" i="1"/>
  <c r="AO1695" i="1"/>
  <c r="AP1695" i="1" s="1"/>
  <c r="AN1695" i="1"/>
  <c r="AN55" i="1"/>
  <c r="AO55" i="1"/>
  <c r="AP55" i="1" s="1"/>
  <c r="AN424" i="1"/>
  <c r="AO424" i="1"/>
  <c r="AP424" i="1" s="1"/>
  <c r="AO441" i="1"/>
  <c r="AP441" i="1" s="1"/>
  <c r="AN441" i="1"/>
  <c r="AN1794" i="1"/>
  <c r="AO1794" i="1"/>
  <c r="AP1794" i="1" s="1"/>
  <c r="AN1814" i="1"/>
  <c r="AO1814" i="1"/>
  <c r="AP1814" i="1" s="1"/>
  <c r="AO1834" i="1"/>
  <c r="AP1834" i="1" s="1"/>
  <c r="AN1834" i="1"/>
  <c r="AN1853" i="1"/>
  <c r="AO1853" i="1"/>
  <c r="AP1853" i="1" s="1"/>
  <c r="AN501" i="1"/>
  <c r="AO501" i="1"/>
  <c r="AP501" i="1" s="1"/>
  <c r="AN43" i="1"/>
  <c r="AO43" i="1"/>
  <c r="AP43" i="1" s="1"/>
  <c r="AO373" i="1"/>
  <c r="AP373" i="1" s="1"/>
  <c r="AN373" i="1"/>
  <c r="AO1676" i="1"/>
  <c r="AP1676" i="1" s="1"/>
  <c r="AN1676" i="1"/>
  <c r="AO402" i="1"/>
  <c r="AP402" i="1" s="1"/>
  <c r="AN402" i="1"/>
  <c r="AO1712" i="1"/>
  <c r="AP1712" i="1" s="1"/>
  <c r="AN1712" i="1"/>
  <c r="AN1733" i="1"/>
  <c r="AO1733" i="1"/>
  <c r="AP1733" i="1" s="1"/>
  <c r="AN1751" i="1"/>
  <c r="AO1751" i="1"/>
  <c r="AP1751" i="1" s="1"/>
  <c r="AO1772" i="1"/>
  <c r="AP1772" i="1" s="1"/>
  <c r="AN1772" i="1"/>
  <c r="AO1795" i="1"/>
  <c r="AP1795" i="1" s="1"/>
  <c r="AN1795" i="1"/>
  <c r="AN1815" i="1"/>
  <c r="AO1815" i="1"/>
  <c r="AP1815" i="1" s="1"/>
  <c r="AO478" i="1"/>
  <c r="AP478" i="1" s="1"/>
  <c r="AN478" i="1"/>
  <c r="AO1864" i="1"/>
  <c r="AP1864" i="1" s="1"/>
  <c r="AN1864" i="1"/>
  <c r="AN64" i="1"/>
  <c r="AO64" i="1"/>
  <c r="AP64" i="1" s="1"/>
  <c r="AO316" i="1"/>
  <c r="AP316" i="1" s="1"/>
  <c r="AN316" i="1"/>
  <c r="AO329" i="1"/>
  <c r="AP329" i="1" s="1"/>
  <c r="AN329" i="1"/>
  <c r="AN1601" i="1"/>
  <c r="AO1601" i="1"/>
  <c r="AP1601" i="1" s="1"/>
  <c r="AN1618" i="1"/>
  <c r="AO1618" i="1"/>
  <c r="AP1618" i="1" s="1"/>
  <c r="AN1632" i="1"/>
  <c r="AO1632" i="1"/>
  <c r="AP1632" i="1" s="1"/>
  <c r="AN1645" i="1"/>
  <c r="AO1645" i="1"/>
  <c r="AP1645" i="1" s="1"/>
  <c r="AO1664" i="1"/>
  <c r="AP1664" i="1" s="1"/>
  <c r="AN1664" i="1"/>
  <c r="AO1696" i="1"/>
  <c r="AP1696" i="1" s="1"/>
  <c r="AN1696" i="1"/>
  <c r="AO1713" i="1"/>
  <c r="AP1713" i="1" s="1"/>
  <c r="AN1713" i="1"/>
  <c r="AO434" i="1"/>
  <c r="AP434" i="1" s="1"/>
  <c r="AN434" i="1"/>
  <c r="AO1773" i="1"/>
  <c r="AP1773" i="1" s="1"/>
  <c r="AN1773" i="1"/>
  <c r="AN1796" i="1"/>
  <c r="AO1796" i="1"/>
  <c r="AP1796" i="1" s="1"/>
  <c r="AN750" i="1"/>
  <c r="AO750" i="1"/>
  <c r="AP750" i="1" s="1"/>
  <c r="AO1848" i="1"/>
  <c r="AP1848" i="1" s="1"/>
  <c r="AN1848" i="1"/>
  <c r="AN1865" i="1"/>
  <c r="AO1865" i="1"/>
  <c r="AP1865" i="1" s="1"/>
  <c r="AN763" i="1"/>
  <c r="AO763" i="1"/>
  <c r="AP763" i="1" s="1"/>
  <c r="AN41" i="1"/>
  <c r="AO41" i="1"/>
  <c r="AP41" i="1" s="1"/>
  <c r="AN1622" i="1"/>
  <c r="AO1622" i="1"/>
  <c r="AP1622" i="1" s="1"/>
  <c r="AN1636" i="1"/>
  <c r="AO1636" i="1"/>
  <c r="AP1636" i="1" s="1"/>
  <c r="AO376" i="1"/>
  <c r="AP376" i="1" s="1"/>
  <c r="AN376" i="1"/>
  <c r="AN1669" i="1"/>
  <c r="AO1669" i="1"/>
  <c r="AP1669" i="1" s="1"/>
  <c r="AN732" i="1"/>
  <c r="AO732" i="1"/>
  <c r="AP732" i="1" s="1"/>
  <c r="AO407" i="1"/>
  <c r="AP407" i="1" s="1"/>
  <c r="AN407" i="1"/>
  <c r="AN418" i="1"/>
  <c r="AO418" i="1"/>
  <c r="AP418" i="1" s="1"/>
  <c r="AO1736" i="1"/>
  <c r="AP1736" i="1" s="1"/>
  <c r="AN1736" i="1"/>
  <c r="AN739" i="1"/>
  <c r="AO739" i="1"/>
  <c r="AP739" i="1" s="1"/>
  <c r="AO443" i="1"/>
  <c r="AP443" i="1" s="1"/>
  <c r="AN443" i="1"/>
  <c r="AO1802" i="1"/>
  <c r="AP1802" i="1" s="1"/>
  <c r="AN1802" i="1"/>
  <c r="AO1820" i="1"/>
  <c r="AP1820" i="1" s="1"/>
  <c r="AN1820" i="1"/>
  <c r="AN468" i="1"/>
  <c r="AO468" i="1"/>
  <c r="AP468" i="1" s="1"/>
  <c r="AO1856" i="1"/>
  <c r="AP1856" i="1" s="1"/>
  <c r="AN1856" i="1"/>
  <c r="AO493" i="1"/>
  <c r="AP493" i="1" s="1"/>
  <c r="AN493" i="1"/>
  <c r="AN1881" i="1"/>
  <c r="AO1881" i="1"/>
  <c r="AP1881" i="1" s="1"/>
  <c r="AN347" i="1"/>
  <c r="AO347" i="1"/>
  <c r="AP347" i="1" s="1"/>
  <c r="AO356" i="1"/>
  <c r="AP356" i="1" s="1"/>
  <c r="AN356" i="1"/>
  <c r="AN369" i="1"/>
  <c r="AO369" i="1"/>
  <c r="AP369" i="1" s="1"/>
  <c r="AN377" i="1"/>
  <c r="AO377" i="1"/>
  <c r="AP377" i="1" s="1"/>
  <c r="AN391" i="1"/>
  <c r="AO391" i="1"/>
  <c r="AP391" i="1" s="1"/>
  <c r="AO1685" i="1"/>
  <c r="AP1685" i="1" s="1"/>
  <c r="AN1685" i="1"/>
  <c r="AN1723" i="1"/>
  <c r="AO1723" i="1"/>
  <c r="AP1723" i="1" s="1"/>
  <c r="AO438" i="1"/>
  <c r="AP438" i="1" s="1"/>
  <c r="AN438" i="1"/>
  <c r="AO1786" i="1"/>
  <c r="AP1786" i="1" s="1"/>
  <c r="AN1786" i="1"/>
  <c r="AO1806" i="1"/>
  <c r="AP1806" i="1" s="1"/>
  <c r="AN1806" i="1"/>
  <c r="AO462" i="1"/>
  <c r="AP462" i="1" s="1"/>
  <c r="AN462" i="1"/>
  <c r="AO1842" i="1"/>
  <c r="AP1842" i="1" s="1"/>
  <c r="AN1842" i="1"/>
  <c r="AN483" i="1"/>
  <c r="AO483" i="1"/>
  <c r="AP483" i="1" s="1"/>
  <c r="AN494" i="1"/>
  <c r="AO494" i="1"/>
  <c r="AP494" i="1" s="1"/>
  <c r="AO1541" i="1"/>
  <c r="AP1541" i="1" s="1"/>
  <c r="AN1541" i="1"/>
  <c r="AO1559" i="1"/>
  <c r="AP1559" i="1" s="1"/>
  <c r="AN1559" i="1"/>
  <c r="AN1609" i="1"/>
  <c r="AO1609" i="1"/>
  <c r="AP1609" i="1" s="1"/>
  <c r="AN1639" i="1"/>
  <c r="AO1639" i="1"/>
  <c r="AP1639" i="1" s="1"/>
  <c r="AO1657" i="1"/>
  <c r="AP1657" i="1" s="1"/>
  <c r="AN1657" i="1"/>
  <c r="AO392" i="1"/>
  <c r="AP392" i="1" s="1"/>
  <c r="AN392" i="1"/>
  <c r="AO1686" i="1"/>
  <c r="AP1686" i="1" s="1"/>
  <c r="AN1686" i="1"/>
  <c r="AO411" i="1"/>
  <c r="AP411" i="1" s="1"/>
  <c r="AN411" i="1"/>
  <c r="AN1724" i="1"/>
  <c r="AO1724" i="1"/>
  <c r="AP1724" i="1" s="1"/>
  <c r="AO1742" i="1"/>
  <c r="AP1742" i="1" s="1"/>
  <c r="AN1742" i="1"/>
  <c r="AO1764" i="1"/>
  <c r="AP1764" i="1" s="1"/>
  <c r="AN1764" i="1"/>
  <c r="AN1787" i="1"/>
  <c r="AO1787" i="1"/>
  <c r="AP1787" i="1" s="1"/>
  <c r="AO1807" i="1"/>
  <c r="AP1807" i="1" s="1"/>
  <c r="AN1807" i="1"/>
  <c r="AO473" i="1"/>
  <c r="AP473" i="1" s="1"/>
  <c r="AN473" i="1"/>
  <c r="AO1857" i="1"/>
  <c r="AP1857" i="1" s="1"/>
  <c r="AN1857" i="1"/>
  <c r="AN1871" i="1"/>
  <c r="AO1871" i="1"/>
  <c r="AP1871" i="1" s="1"/>
  <c r="AO1551" i="1"/>
  <c r="AP1551" i="1" s="1"/>
  <c r="AN1551" i="1"/>
  <c r="AO319" i="1"/>
  <c r="AP319" i="1" s="1"/>
  <c r="AN319" i="1"/>
  <c r="AN1584" i="1"/>
  <c r="AO1584" i="1"/>
  <c r="AP1584" i="1" s="1"/>
  <c r="AN721" i="1"/>
  <c r="AO721" i="1"/>
  <c r="AP721" i="1" s="1"/>
  <c r="AO1647" i="1"/>
  <c r="AP1647" i="1" s="1"/>
  <c r="AN1647" i="1"/>
  <c r="AN1679" i="1"/>
  <c r="AO1679" i="1"/>
  <c r="AP1679" i="1" s="1"/>
  <c r="AO1699" i="1"/>
  <c r="AP1699" i="1" s="1"/>
  <c r="AN1699" i="1"/>
  <c r="AO415" i="1"/>
  <c r="AP415" i="1" s="1"/>
  <c r="AN415" i="1"/>
  <c r="AN736" i="1"/>
  <c r="AO736" i="1"/>
  <c r="AP736" i="1" s="1"/>
  <c r="AO1754" i="1"/>
  <c r="AP1754" i="1" s="1"/>
  <c r="AN1754" i="1"/>
  <c r="AO1776" i="1"/>
  <c r="AP1776" i="1" s="1"/>
  <c r="AN1776" i="1"/>
  <c r="AO1799" i="1"/>
  <c r="AP1799" i="1" s="1"/>
  <c r="AN1799" i="1"/>
  <c r="AN1836" i="1"/>
  <c r="AO1836" i="1"/>
  <c r="AP1836" i="1" s="1"/>
  <c r="AN1851" i="1"/>
  <c r="AO1851" i="1"/>
  <c r="AP1851" i="1" s="1"/>
  <c r="AN62" i="1"/>
  <c r="AO62" i="1"/>
  <c r="AP62" i="1" s="1"/>
  <c r="AO499" i="1"/>
  <c r="AP499" i="1" s="1"/>
  <c r="AN499" i="1"/>
  <c r="CT4" i="1"/>
  <c r="AO586" i="1"/>
  <c r="AP586" i="1" s="1"/>
  <c r="AN586" i="1"/>
  <c r="AO596" i="1"/>
  <c r="AP596" i="1" s="1"/>
  <c r="AN596" i="1"/>
  <c r="AN881" i="1"/>
  <c r="AO881" i="1"/>
  <c r="AP881" i="1" s="1"/>
  <c r="AN990" i="1"/>
  <c r="AO990" i="1"/>
  <c r="AP990" i="1" s="1"/>
  <c r="AN1044" i="1"/>
  <c r="AO1044" i="1"/>
  <c r="AP1044" i="1" s="1"/>
  <c r="AO1118" i="1"/>
  <c r="AP1118" i="1" s="1"/>
  <c r="AN1118" i="1"/>
  <c r="AN89" i="1"/>
  <c r="AO89" i="1"/>
  <c r="AP89" i="1" s="1"/>
  <c r="AN840" i="1"/>
  <c r="AO840" i="1"/>
  <c r="AP840" i="1" s="1"/>
  <c r="AN887" i="1"/>
  <c r="AO887" i="1"/>
  <c r="AP887" i="1" s="1"/>
  <c r="AN924" i="1"/>
  <c r="AO924" i="1"/>
  <c r="AP924" i="1" s="1"/>
  <c r="AN1179" i="1"/>
  <c r="AO1179" i="1"/>
  <c r="AP1179" i="1" s="1"/>
  <c r="AO1011" i="1"/>
  <c r="AP1011" i="1" s="1"/>
  <c r="AN1011" i="1"/>
  <c r="AO1113" i="1"/>
  <c r="AP1113" i="1" s="1"/>
  <c r="AN1113" i="1"/>
  <c r="AO638" i="1"/>
  <c r="AP638" i="1" s="1"/>
  <c r="AN638" i="1"/>
  <c r="AN1192" i="1"/>
  <c r="AO1192" i="1"/>
  <c r="AP1192" i="1" s="1"/>
  <c r="AN884" i="1"/>
  <c r="AO884" i="1"/>
  <c r="AP884" i="1" s="1"/>
  <c r="AN926" i="1"/>
  <c r="AO926" i="1"/>
  <c r="AP926" i="1" s="1"/>
  <c r="AN1154" i="1"/>
  <c r="AO1154" i="1"/>
  <c r="AP1154" i="1" s="1"/>
  <c r="AN1206" i="1"/>
  <c r="AO1206" i="1"/>
  <c r="AP1206" i="1" s="1"/>
  <c r="AN1244" i="1"/>
  <c r="AO1244" i="1"/>
  <c r="AP1244" i="1" s="1"/>
  <c r="AO589" i="1"/>
  <c r="AP589" i="1" s="1"/>
  <c r="AN589" i="1"/>
  <c r="AO999" i="1"/>
  <c r="AP999" i="1" s="1"/>
  <c r="AN999" i="1"/>
  <c r="AO610" i="1"/>
  <c r="AP610" i="1" s="1"/>
  <c r="AN610" i="1"/>
  <c r="AO1103" i="1"/>
  <c r="AP1103" i="1" s="1"/>
  <c r="AN1103" i="1"/>
  <c r="AN1207" i="1"/>
  <c r="AO1207" i="1"/>
  <c r="AP1207" i="1" s="1"/>
  <c r="AO554" i="1"/>
  <c r="AP554" i="1" s="1"/>
  <c r="AN554" i="1"/>
  <c r="AN945" i="1"/>
  <c r="AO945" i="1"/>
  <c r="AP945" i="1" s="1"/>
  <c r="AO1123" i="1"/>
  <c r="AP1123" i="1" s="1"/>
  <c r="AN1123" i="1"/>
  <c r="AN880" i="1"/>
  <c r="AO880" i="1"/>
  <c r="AP880" i="1" s="1"/>
  <c r="AO1014" i="1"/>
  <c r="AP1014" i="1" s="1"/>
  <c r="AN1014" i="1"/>
  <c r="AN1252" i="1"/>
  <c r="AO1252" i="1"/>
  <c r="AP1252" i="1" s="1"/>
  <c r="AO1301" i="1"/>
  <c r="AP1301" i="1" s="1"/>
  <c r="AN1301" i="1"/>
  <c r="AN1332" i="1"/>
  <c r="AO1332" i="1"/>
  <c r="AP1332" i="1" s="1"/>
  <c r="AO1363" i="1"/>
  <c r="AP1363" i="1" s="1"/>
  <c r="AN1363" i="1"/>
  <c r="AN1396" i="1"/>
  <c r="AO1396" i="1"/>
  <c r="AP1396" i="1" s="1"/>
  <c r="AN1424" i="1"/>
  <c r="AO1424" i="1"/>
  <c r="AP1424" i="1" s="1"/>
  <c r="AO1461" i="1"/>
  <c r="AP1461" i="1" s="1"/>
  <c r="AN1461" i="1"/>
  <c r="AO257" i="1"/>
  <c r="AP257" i="1" s="1"/>
  <c r="AN257" i="1"/>
  <c r="AO312" i="1"/>
  <c r="AP312" i="1" s="1"/>
  <c r="AN312" i="1"/>
  <c r="AN39" i="1"/>
  <c r="AO39" i="1"/>
  <c r="AP39" i="1" s="1"/>
  <c r="AO658" i="1"/>
  <c r="AP658" i="1" s="1"/>
  <c r="AN658" i="1"/>
  <c r="AN146" i="1"/>
  <c r="AO146" i="1"/>
  <c r="AP146" i="1" s="1"/>
  <c r="AO165" i="1"/>
  <c r="AP165" i="1" s="1"/>
  <c r="AN165" i="1"/>
  <c r="AO20" i="1"/>
  <c r="AP20" i="1" s="1"/>
  <c r="AN20" i="1"/>
  <c r="AN1410" i="1"/>
  <c r="AO1410" i="1"/>
  <c r="AP1410" i="1" s="1"/>
  <c r="AO1425" i="1"/>
  <c r="AP1425" i="1" s="1"/>
  <c r="AN1425" i="1"/>
  <c r="AO1561" i="1"/>
  <c r="AP1561" i="1" s="1"/>
  <c r="AN1561" i="1"/>
  <c r="AN1595" i="1"/>
  <c r="AO1595" i="1"/>
  <c r="AP1595" i="1" s="1"/>
  <c r="AN722" i="1"/>
  <c r="AO722" i="1"/>
  <c r="AP722" i="1" s="1"/>
  <c r="AN127" i="1"/>
  <c r="AO127" i="1"/>
  <c r="AP127" i="1" s="1"/>
  <c r="AO1316" i="1"/>
  <c r="AP1316" i="1" s="1"/>
  <c r="AN1316" i="1"/>
  <c r="AO1351" i="1"/>
  <c r="AP1351" i="1" s="1"/>
  <c r="AN1351" i="1"/>
  <c r="AO182" i="1"/>
  <c r="AP182" i="1" s="1"/>
  <c r="AN182" i="1"/>
  <c r="AO1398" i="1"/>
  <c r="AP1398" i="1" s="1"/>
  <c r="AN1398" i="1"/>
  <c r="AO1426" i="1"/>
  <c r="AP1426" i="1" s="1"/>
  <c r="AN1426" i="1"/>
  <c r="AO1462" i="1"/>
  <c r="AP1462" i="1" s="1"/>
  <c r="AN1462" i="1"/>
  <c r="AO289" i="1"/>
  <c r="AP289" i="1" s="1"/>
  <c r="AN289" i="1"/>
  <c r="AO304" i="1"/>
  <c r="AP304" i="1" s="1"/>
  <c r="AN304" i="1"/>
  <c r="AO1576" i="1"/>
  <c r="AP1576" i="1" s="1"/>
  <c r="AN1576" i="1"/>
  <c r="AO13" i="1"/>
  <c r="AP13" i="1" s="1"/>
  <c r="AN13" i="1"/>
  <c r="AN1294" i="1"/>
  <c r="AO1294" i="1"/>
  <c r="AP1294" i="1" s="1"/>
  <c r="AO1437" i="1"/>
  <c r="AP1437" i="1" s="1"/>
  <c r="AN1437" i="1"/>
  <c r="AN252" i="1"/>
  <c r="AO252" i="1"/>
  <c r="AP252" i="1" s="1"/>
  <c r="AO1518" i="1"/>
  <c r="AP1518" i="1" s="1"/>
  <c r="AN1518" i="1"/>
  <c r="AO1554" i="1"/>
  <c r="AP1554" i="1" s="1"/>
  <c r="AN1554" i="1"/>
  <c r="AO656" i="1"/>
  <c r="AP656" i="1" s="1"/>
  <c r="AN656" i="1"/>
  <c r="AN1298" i="1"/>
  <c r="AO1298" i="1"/>
  <c r="AP1298" i="1" s="1"/>
  <c r="AO670" i="1"/>
  <c r="AP670" i="1" s="1"/>
  <c r="AN670" i="1"/>
  <c r="AO180" i="1"/>
  <c r="AP180" i="1" s="1"/>
  <c r="AN180" i="1"/>
  <c r="AO1377" i="1"/>
  <c r="AP1377" i="1" s="1"/>
  <c r="AN1377" i="1"/>
  <c r="AO210" i="1"/>
  <c r="AP210" i="1" s="1"/>
  <c r="AN210" i="1"/>
  <c r="AO232" i="1"/>
  <c r="AP232" i="1" s="1"/>
  <c r="AN232" i="1"/>
  <c r="AN1473" i="1"/>
  <c r="AO1473" i="1"/>
  <c r="AP1473" i="1" s="1"/>
  <c r="AO277" i="1"/>
  <c r="AP277" i="1" s="1"/>
  <c r="AN277" i="1"/>
  <c r="AO1540" i="1"/>
  <c r="AP1540" i="1" s="1"/>
  <c r="AN1540" i="1"/>
  <c r="AO1573" i="1"/>
  <c r="AP1573" i="1" s="1"/>
  <c r="AN1573" i="1"/>
  <c r="AN335" i="1"/>
  <c r="AO335" i="1"/>
  <c r="AP335" i="1" s="1"/>
  <c r="AO1276" i="1"/>
  <c r="AP1276" i="1" s="1"/>
  <c r="AN1276" i="1"/>
  <c r="AO1344" i="1"/>
  <c r="AP1344" i="1" s="1"/>
  <c r="AN1344" i="1"/>
  <c r="AN187" i="1"/>
  <c r="AO187" i="1"/>
  <c r="AP187" i="1" s="1"/>
  <c r="AO693" i="1"/>
  <c r="AP693" i="1" s="1"/>
  <c r="AN693" i="1"/>
  <c r="AO1419" i="1"/>
  <c r="AP1419" i="1" s="1"/>
  <c r="AN1419" i="1"/>
  <c r="AO241" i="1"/>
  <c r="AP241" i="1" s="1"/>
  <c r="AN241" i="1"/>
  <c r="AN265" i="1"/>
  <c r="AO265" i="1"/>
  <c r="AP265" i="1" s="1"/>
  <c r="AO272" i="1"/>
  <c r="AP272" i="1" s="1"/>
  <c r="AN272" i="1"/>
  <c r="AO1535" i="1"/>
  <c r="AP1535" i="1" s="1"/>
  <c r="AN1535" i="1"/>
  <c r="AN1217" i="1"/>
  <c r="AO1217" i="1"/>
  <c r="AP1217" i="1" s="1"/>
  <c r="AN1255" i="1"/>
  <c r="AO1255" i="1"/>
  <c r="AP1255" i="1" s="1"/>
  <c r="AN1286" i="1"/>
  <c r="AO1286" i="1"/>
  <c r="AP1286" i="1" s="1"/>
  <c r="AO1318" i="1"/>
  <c r="AP1318" i="1" s="1"/>
  <c r="AN1318" i="1"/>
  <c r="AO167" i="1"/>
  <c r="AP167" i="1" s="1"/>
  <c r="AN167" i="1"/>
  <c r="AN193" i="1"/>
  <c r="AO193" i="1"/>
  <c r="AP193" i="1" s="1"/>
  <c r="AO214" i="1"/>
  <c r="AP214" i="1" s="1"/>
  <c r="AN214" i="1"/>
  <c r="AO226" i="1"/>
  <c r="AP226" i="1" s="1"/>
  <c r="AN226" i="1"/>
  <c r="AO1465" i="1"/>
  <c r="AP1465" i="1" s="1"/>
  <c r="AN1465" i="1"/>
  <c r="AN30" i="1"/>
  <c r="AO30" i="1"/>
  <c r="AP30" i="1" s="1"/>
  <c r="AN1234" i="1"/>
  <c r="AO1234" i="1"/>
  <c r="AP1234" i="1" s="1"/>
  <c r="AO1268" i="1"/>
  <c r="AP1268" i="1" s="1"/>
  <c r="AN1268" i="1"/>
  <c r="AO1304" i="1"/>
  <c r="AP1304" i="1" s="1"/>
  <c r="AN1304" i="1"/>
  <c r="AO1319" i="1"/>
  <c r="AP1319" i="1" s="1"/>
  <c r="AN1319" i="1"/>
  <c r="AO688" i="1"/>
  <c r="AP688" i="1" s="1"/>
  <c r="AN688" i="1"/>
  <c r="AO694" i="1"/>
  <c r="AP694" i="1" s="1"/>
  <c r="AN694" i="1"/>
  <c r="AO1466" i="1"/>
  <c r="AP1466" i="1" s="1"/>
  <c r="AN1466" i="1"/>
  <c r="AO1499" i="1"/>
  <c r="AP1499" i="1" s="1"/>
  <c r="AN1499" i="1"/>
  <c r="AO1512" i="1"/>
  <c r="AP1512" i="1" s="1"/>
  <c r="AN1512" i="1"/>
  <c r="AO1546" i="1"/>
  <c r="AP1546" i="1" s="1"/>
  <c r="AN1546" i="1"/>
  <c r="AN352" i="1"/>
  <c r="AO352" i="1"/>
  <c r="AP352" i="1" s="1"/>
  <c r="AO1648" i="1"/>
  <c r="AP1648" i="1" s="1"/>
  <c r="AN1648" i="1"/>
  <c r="AO1680" i="1"/>
  <c r="AP1680" i="1" s="1"/>
  <c r="AN1680" i="1"/>
  <c r="AO1777" i="1"/>
  <c r="AP1777" i="1" s="1"/>
  <c r="AN1777" i="1"/>
  <c r="AN450" i="1"/>
  <c r="AO450" i="1"/>
  <c r="AP450" i="1" s="1"/>
  <c r="AN500" i="1"/>
  <c r="AO500" i="1"/>
  <c r="AP500" i="1" s="1"/>
  <c r="AN728" i="1"/>
  <c r="AO728" i="1"/>
  <c r="AP728" i="1" s="1"/>
  <c r="AO395" i="1"/>
  <c r="AP395" i="1" s="1"/>
  <c r="AN395" i="1"/>
  <c r="AO1706" i="1"/>
  <c r="AP1706" i="1" s="1"/>
  <c r="AN1706" i="1"/>
  <c r="AN1743" i="1"/>
  <c r="AO1743" i="1"/>
  <c r="AP1743" i="1" s="1"/>
  <c r="AO1789" i="1"/>
  <c r="AP1789" i="1" s="1"/>
  <c r="AN1789" i="1"/>
  <c r="AO463" i="1"/>
  <c r="AP463" i="1" s="1"/>
  <c r="AN463" i="1"/>
  <c r="AO486" i="1"/>
  <c r="AP486" i="1" s="1"/>
  <c r="AN486" i="1"/>
  <c r="AO370" i="1"/>
  <c r="AP370" i="1" s="1"/>
  <c r="AN370" i="1"/>
  <c r="AN422" i="1"/>
  <c r="AO422" i="1"/>
  <c r="AP422" i="1" s="1"/>
  <c r="AO1790" i="1"/>
  <c r="AP1790" i="1" s="1"/>
  <c r="AN1790" i="1"/>
  <c r="AN1843" i="1"/>
  <c r="AO1843" i="1"/>
  <c r="AP1843" i="1" s="1"/>
  <c r="AO1873" i="1"/>
  <c r="AP1873" i="1" s="1"/>
  <c r="AN1873" i="1"/>
  <c r="AN723" i="1"/>
  <c r="AO723" i="1"/>
  <c r="AP723" i="1" s="1"/>
  <c r="AN1671" i="1"/>
  <c r="AO1671" i="1"/>
  <c r="AP1671" i="1" s="1"/>
  <c r="AO1708" i="1"/>
  <c r="AP1708" i="1" s="1"/>
  <c r="AN1708" i="1"/>
  <c r="AO1745" i="1"/>
  <c r="AP1745" i="1" s="1"/>
  <c r="AN1745" i="1"/>
  <c r="AO1791" i="1"/>
  <c r="AP1791" i="1" s="1"/>
  <c r="AN1791" i="1"/>
  <c r="AO1828" i="1"/>
  <c r="AP1828" i="1" s="1"/>
  <c r="AN1828" i="1"/>
  <c r="AN1602" i="1"/>
  <c r="AO1602" i="1"/>
  <c r="AP1602" i="1" s="1"/>
  <c r="AN362" i="1"/>
  <c r="AO362" i="1"/>
  <c r="AP362" i="1" s="1"/>
  <c r="AN1677" i="1"/>
  <c r="AO1677" i="1"/>
  <c r="AP1677" i="1" s="1"/>
  <c r="AN56" i="1"/>
  <c r="AO56" i="1"/>
  <c r="AP56" i="1" s="1"/>
  <c r="AO1774" i="1"/>
  <c r="AP1774" i="1" s="1"/>
  <c r="AN1774" i="1"/>
  <c r="AO465" i="1"/>
  <c r="AP465" i="1" s="1"/>
  <c r="AN465" i="1"/>
  <c r="AN353" i="1"/>
  <c r="AO353" i="1"/>
  <c r="AP353" i="1" s="1"/>
  <c r="AN1651" i="1"/>
  <c r="AO1651" i="1"/>
  <c r="AP1651" i="1" s="1"/>
  <c r="AO1737" i="1"/>
  <c r="AP1737" i="1" s="1"/>
  <c r="AN1737" i="1"/>
  <c r="AN743" i="1"/>
  <c r="AO743" i="1"/>
  <c r="AP743" i="1" s="1"/>
  <c r="AN747" i="1"/>
  <c r="AO747" i="1"/>
  <c r="AP747" i="1" s="1"/>
  <c r="AO469" i="1"/>
  <c r="AP469" i="1" s="1"/>
  <c r="AN469" i="1"/>
  <c r="AO301" i="1"/>
  <c r="AP301" i="1" s="1"/>
  <c r="AN301" i="1"/>
  <c r="AN42" i="1"/>
  <c r="AO42" i="1"/>
  <c r="AP42" i="1" s="1"/>
  <c r="AN726" i="1"/>
  <c r="AO726" i="1"/>
  <c r="AP726" i="1" s="1"/>
  <c r="AN50" i="1"/>
  <c r="AO50" i="1"/>
  <c r="AP50" i="1" s="1"/>
  <c r="AO1780" i="1"/>
  <c r="AP1780" i="1" s="1"/>
  <c r="AN1780" i="1"/>
  <c r="AO1821" i="1"/>
  <c r="AP1821" i="1" s="1"/>
  <c r="AN1821" i="1"/>
  <c r="AN755" i="1"/>
  <c r="AO755" i="1"/>
  <c r="AP755" i="1" s="1"/>
  <c r="AN764" i="1"/>
  <c r="AO764" i="1"/>
  <c r="AP764" i="1" s="1"/>
  <c r="AO1579" i="1"/>
  <c r="AP1579" i="1" s="1"/>
  <c r="AN1579" i="1"/>
  <c r="AN1614" i="1"/>
  <c r="AO1614" i="1"/>
  <c r="AP1614" i="1" s="1"/>
  <c r="AO1693" i="1"/>
  <c r="AP1693" i="1" s="1"/>
  <c r="AN1693" i="1"/>
  <c r="AN1731" i="1"/>
  <c r="AO1731" i="1"/>
  <c r="AP1731" i="1" s="1"/>
  <c r="AO440" i="1"/>
  <c r="AP440" i="1" s="1"/>
  <c r="AN440" i="1"/>
  <c r="AN746" i="1"/>
  <c r="AO746" i="1"/>
  <c r="AP746" i="1" s="1"/>
  <c r="AO1832" i="1"/>
  <c r="AP1832" i="1" s="1"/>
  <c r="AN1832" i="1"/>
  <c r="AN753" i="1"/>
  <c r="AO753" i="1"/>
  <c r="AP753" i="1" s="1"/>
  <c r="AO564" i="1"/>
  <c r="AP564" i="1" s="1"/>
  <c r="AN564" i="1"/>
  <c r="AO508" i="1"/>
  <c r="AP508" i="1" s="1"/>
  <c r="AN508" i="1"/>
  <c r="AN930" i="1"/>
  <c r="AO930" i="1"/>
  <c r="AP930" i="1" s="1"/>
  <c r="AN1227" i="1"/>
  <c r="AO1227" i="1"/>
  <c r="AP1227" i="1" s="1"/>
  <c r="AO12" i="1"/>
  <c r="AP12" i="1" s="1"/>
  <c r="AN12" i="1"/>
  <c r="AO516" i="1"/>
  <c r="AP516" i="1" s="1"/>
  <c r="AN516" i="1"/>
  <c r="AO520" i="1"/>
  <c r="AP520" i="1" s="1"/>
  <c r="AN520" i="1"/>
  <c r="AN931" i="1"/>
  <c r="AO931" i="1"/>
  <c r="AP931" i="1" s="1"/>
  <c r="AO590" i="1"/>
  <c r="AP590" i="1" s="1"/>
  <c r="AN590" i="1"/>
  <c r="AO1030" i="1"/>
  <c r="AP1030" i="1" s="1"/>
  <c r="AN1030" i="1"/>
  <c r="AN1184" i="1"/>
  <c r="AO1184" i="1"/>
  <c r="AP1184" i="1" s="1"/>
  <c r="AN1211" i="1"/>
  <c r="AO1211" i="1"/>
  <c r="AP1211" i="1" s="1"/>
  <c r="AN936" i="1"/>
  <c r="AO936" i="1"/>
  <c r="AP936" i="1" s="1"/>
  <c r="AN983" i="1"/>
  <c r="AO983" i="1"/>
  <c r="AP983" i="1" s="1"/>
  <c r="AO1037" i="1"/>
  <c r="AP1037" i="1" s="1"/>
  <c r="AN1037" i="1"/>
  <c r="AO1065" i="1"/>
  <c r="AP1065" i="1" s="1"/>
  <c r="AN1065" i="1"/>
  <c r="AO628" i="1"/>
  <c r="AP628" i="1" s="1"/>
  <c r="AN628" i="1"/>
  <c r="AO637" i="1"/>
  <c r="AP637" i="1" s="1"/>
  <c r="AN637" i="1"/>
  <c r="AN1232" i="1"/>
  <c r="AO1232" i="1"/>
  <c r="AP1232" i="1" s="1"/>
  <c r="AN1265" i="1"/>
  <c r="AO1265" i="1"/>
  <c r="AP1265" i="1" s="1"/>
  <c r="AN848" i="1"/>
  <c r="AO848" i="1"/>
  <c r="AP848" i="1" s="1"/>
  <c r="AN865" i="1"/>
  <c r="AO865" i="1"/>
  <c r="AP865" i="1" s="1"/>
  <c r="AN925" i="1"/>
  <c r="AO925" i="1"/>
  <c r="AP925" i="1" s="1"/>
  <c r="AN971" i="1"/>
  <c r="AO971" i="1"/>
  <c r="AP971" i="1" s="1"/>
  <c r="AO1053" i="1"/>
  <c r="AP1053" i="1" s="1"/>
  <c r="AN1053" i="1"/>
  <c r="AN1012" i="1"/>
  <c r="AO1012" i="1"/>
  <c r="AP1012" i="1" s="1"/>
  <c r="AO1039" i="1"/>
  <c r="AP1039" i="1" s="1"/>
  <c r="AN1039" i="1"/>
  <c r="AO1114" i="1"/>
  <c r="AP1114" i="1" s="1"/>
  <c r="AN1114" i="1"/>
  <c r="AO639" i="1"/>
  <c r="AP639" i="1" s="1"/>
  <c r="AN639" i="1"/>
  <c r="AO10" i="1"/>
  <c r="AP10" i="1" s="1"/>
  <c r="AN10" i="1"/>
  <c r="AO652" i="1"/>
  <c r="AP652" i="1" s="1"/>
  <c r="AN652" i="1"/>
  <c r="AN1254" i="1"/>
  <c r="AO1254" i="1"/>
  <c r="AP1254" i="1" s="1"/>
  <c r="AN986" i="1"/>
  <c r="AO986" i="1"/>
  <c r="AP986" i="1" s="1"/>
  <c r="AN1040" i="1"/>
  <c r="AO1040" i="1"/>
  <c r="AP1040" i="1" s="1"/>
  <c r="AN1068" i="1"/>
  <c r="AO1068" i="1"/>
  <c r="AP1068" i="1" s="1"/>
  <c r="AN1167" i="1"/>
  <c r="AO1167" i="1"/>
  <c r="AP1167" i="1" s="1"/>
  <c r="AN1216" i="1"/>
  <c r="AO1216" i="1"/>
  <c r="AP1216" i="1" s="1"/>
  <c r="AN831" i="1"/>
  <c r="AO831" i="1"/>
  <c r="AP831" i="1" s="1"/>
  <c r="AO565" i="1"/>
  <c r="AP565" i="1" s="1"/>
  <c r="AN565" i="1"/>
  <c r="AN893" i="1"/>
  <c r="AO893" i="1"/>
  <c r="AP893" i="1" s="1"/>
  <c r="AO521" i="1"/>
  <c r="AP521" i="1" s="1"/>
  <c r="AN521" i="1"/>
  <c r="AO1035" i="1"/>
  <c r="AP1035" i="1" s="1"/>
  <c r="AN1035" i="1"/>
  <c r="AN1136" i="1"/>
  <c r="AO1136" i="1"/>
  <c r="AP1136" i="1" s="1"/>
  <c r="AN868" i="1"/>
  <c r="AO868" i="1"/>
  <c r="AP868" i="1" s="1"/>
  <c r="AO572" i="1"/>
  <c r="AP572" i="1" s="1"/>
  <c r="AN572" i="1"/>
  <c r="AN910" i="1"/>
  <c r="AO910" i="1"/>
  <c r="AP910" i="1" s="1"/>
  <c r="AN929" i="1"/>
  <c r="AO929" i="1"/>
  <c r="AP929" i="1" s="1"/>
  <c r="AN951" i="1"/>
  <c r="AO951" i="1"/>
  <c r="AP951" i="1" s="1"/>
  <c r="AN975" i="1"/>
  <c r="AO975" i="1"/>
  <c r="AP975" i="1" s="1"/>
  <c r="AO611" i="1"/>
  <c r="AP611" i="1" s="1"/>
  <c r="AN611" i="1"/>
  <c r="AO614" i="1"/>
  <c r="AP614" i="1" s="1"/>
  <c r="AN614" i="1"/>
  <c r="AN1157" i="1"/>
  <c r="AO1157" i="1"/>
  <c r="AP1157" i="1" s="1"/>
  <c r="AO642" i="1"/>
  <c r="AP642" i="1" s="1"/>
  <c r="AN642" i="1"/>
  <c r="AN1260" i="1"/>
  <c r="AO1260" i="1"/>
  <c r="AP1260" i="1" s="1"/>
  <c r="AN1292" i="1"/>
  <c r="AO1292" i="1"/>
  <c r="AP1292" i="1" s="1"/>
  <c r="AO664" i="1"/>
  <c r="AP664" i="1" s="1"/>
  <c r="AN664" i="1"/>
  <c r="AO151" i="1"/>
  <c r="AP151" i="1" s="1"/>
  <c r="AN151" i="1"/>
  <c r="AO674" i="1"/>
  <c r="AP674" i="1" s="1"/>
  <c r="AN674" i="1"/>
  <c r="AO678" i="1"/>
  <c r="AP678" i="1" s="1"/>
  <c r="AN678" i="1"/>
  <c r="AN1371" i="1"/>
  <c r="AO1371" i="1"/>
  <c r="AP1371" i="1" s="1"/>
  <c r="AN1386" i="1"/>
  <c r="AO1386" i="1"/>
  <c r="AP1386" i="1" s="1"/>
  <c r="AO691" i="1"/>
  <c r="AP691" i="1" s="1"/>
  <c r="AN691" i="1"/>
  <c r="AO219" i="1"/>
  <c r="AP219" i="1" s="1"/>
  <c r="AN219" i="1"/>
  <c r="AO1451" i="1"/>
  <c r="AP1451" i="1" s="1"/>
  <c r="AN1451" i="1"/>
  <c r="AN250" i="1"/>
  <c r="AO250" i="1"/>
  <c r="AP250" i="1" s="1"/>
  <c r="AN261" i="1"/>
  <c r="AO261" i="1"/>
  <c r="AP261" i="1" s="1"/>
  <c r="AO1504" i="1"/>
  <c r="AP1504" i="1" s="1"/>
  <c r="AN1504" i="1"/>
  <c r="AN705" i="1"/>
  <c r="AO705" i="1"/>
  <c r="AP705" i="1" s="1"/>
  <c r="AO298" i="1"/>
  <c r="AP298" i="1" s="1"/>
  <c r="AN298" i="1"/>
  <c r="AO320" i="1"/>
  <c r="AP320" i="1" s="1"/>
  <c r="AN320" i="1"/>
  <c r="AN1585" i="1"/>
  <c r="AO1585" i="1"/>
  <c r="AP1585" i="1" s="1"/>
  <c r="AO1274" i="1"/>
  <c r="AP1274" i="1" s="1"/>
  <c r="AN1274" i="1"/>
  <c r="AN1293" i="1"/>
  <c r="AO1293" i="1"/>
  <c r="AP1293" i="1" s="1"/>
  <c r="AO140" i="1"/>
  <c r="AP140" i="1" s="1"/>
  <c r="AN140" i="1"/>
  <c r="AO152" i="1"/>
  <c r="AP152" i="1" s="1"/>
  <c r="AN152" i="1"/>
  <c r="AO675" i="1"/>
  <c r="AP675" i="1" s="1"/>
  <c r="AN675" i="1"/>
  <c r="AO173" i="1"/>
  <c r="AP173" i="1" s="1"/>
  <c r="AN173" i="1"/>
  <c r="AN186" i="1"/>
  <c r="AO186" i="1"/>
  <c r="AP186" i="1" s="1"/>
  <c r="AN1387" i="1"/>
  <c r="AO1387" i="1"/>
  <c r="AP1387" i="1" s="1"/>
  <c r="AO1403" i="1"/>
  <c r="AP1403" i="1" s="1"/>
  <c r="AN1403" i="1"/>
  <c r="AN1416" i="1"/>
  <c r="AO1416" i="1"/>
  <c r="AP1416" i="1" s="1"/>
  <c r="AO1435" i="1"/>
  <c r="AP1435" i="1" s="1"/>
  <c r="AN1435" i="1"/>
  <c r="AO1452" i="1"/>
  <c r="AP1452" i="1" s="1"/>
  <c r="AN1452" i="1"/>
  <c r="AN1469" i="1"/>
  <c r="AO1469" i="1"/>
  <c r="AP1469" i="1" s="1"/>
  <c r="AN262" i="1"/>
  <c r="AO262" i="1"/>
  <c r="AP262" i="1" s="1"/>
  <c r="AO284" i="1"/>
  <c r="AP284" i="1" s="1"/>
  <c r="AN284" i="1"/>
  <c r="AO1553" i="1"/>
  <c r="AP1553" i="1" s="1"/>
  <c r="AN1553" i="1"/>
  <c r="AO1566" i="1"/>
  <c r="AP1566" i="1" s="1"/>
  <c r="AN1566" i="1"/>
  <c r="AN330" i="1"/>
  <c r="AO330" i="1"/>
  <c r="AP330" i="1" s="1"/>
  <c r="AN717" i="1"/>
  <c r="AO717" i="1"/>
  <c r="AP717" i="1" s="1"/>
  <c r="AN1275" i="1"/>
  <c r="AO1275" i="1"/>
  <c r="AP1275" i="1" s="1"/>
  <c r="AO141" i="1"/>
  <c r="AP141" i="1" s="1"/>
  <c r="AN141" i="1"/>
  <c r="AO153" i="1"/>
  <c r="AP153" i="1" s="1"/>
  <c r="AN153" i="1"/>
  <c r="AO1343" i="1"/>
  <c r="AP1343" i="1" s="1"/>
  <c r="AN1343" i="1"/>
  <c r="AO1357" i="1"/>
  <c r="AP1357" i="1" s="1"/>
  <c r="AN1357" i="1"/>
  <c r="AN1372" i="1"/>
  <c r="AO1372" i="1"/>
  <c r="AP1372" i="1" s="1"/>
  <c r="AN1388" i="1"/>
  <c r="AO1388" i="1"/>
  <c r="AP1388" i="1" s="1"/>
  <c r="AO220" i="1"/>
  <c r="AP220" i="1" s="1"/>
  <c r="AN220" i="1"/>
  <c r="AN1436" i="1"/>
  <c r="AO1436" i="1"/>
  <c r="AP1436" i="1" s="1"/>
  <c r="AO1453" i="1"/>
  <c r="AP1453" i="1" s="1"/>
  <c r="AN1453" i="1"/>
  <c r="AO251" i="1"/>
  <c r="AP251" i="1" s="1"/>
  <c r="AN251" i="1"/>
  <c r="AN1486" i="1"/>
  <c r="AO1486" i="1"/>
  <c r="AP1486" i="1" s="1"/>
  <c r="AO1506" i="1"/>
  <c r="AP1506" i="1" s="1"/>
  <c r="AN1506" i="1"/>
  <c r="AN709" i="1"/>
  <c r="AO709" i="1"/>
  <c r="AP709" i="1" s="1"/>
  <c r="AN715" i="1"/>
  <c r="AO715" i="1"/>
  <c r="AP715" i="1" s="1"/>
  <c r="AN331" i="1"/>
  <c r="AO331" i="1"/>
  <c r="AP331" i="1" s="1"/>
  <c r="AN343" i="1"/>
  <c r="AO343" i="1"/>
  <c r="AP343" i="1" s="1"/>
  <c r="AN1620" i="1"/>
  <c r="AO1620" i="1"/>
  <c r="AP1620" i="1" s="1"/>
  <c r="AN98" i="1"/>
  <c r="AO98" i="1"/>
  <c r="AP98" i="1" s="1"/>
  <c r="AN103" i="1"/>
  <c r="AO103" i="1"/>
  <c r="AP103" i="1" s="1"/>
  <c r="AN1266" i="1"/>
  <c r="AO1266" i="1"/>
  <c r="AP1266" i="1" s="1"/>
  <c r="AN1283" i="1"/>
  <c r="AO1283" i="1"/>
  <c r="AP1283" i="1" s="1"/>
  <c r="AO136" i="1"/>
  <c r="AP136" i="1" s="1"/>
  <c r="AN136" i="1"/>
  <c r="AO1317" i="1"/>
  <c r="AP1317" i="1" s="1"/>
  <c r="AN1317" i="1"/>
  <c r="AO166" i="1"/>
  <c r="AP166" i="1" s="1"/>
  <c r="AN166" i="1"/>
  <c r="AO1364" i="1"/>
  <c r="AP1364" i="1" s="1"/>
  <c r="AN1364" i="1"/>
  <c r="AO1399" i="1"/>
  <c r="AP1399" i="1" s="1"/>
  <c r="AN1399" i="1"/>
  <c r="AN1427" i="1"/>
  <c r="AO1427" i="1"/>
  <c r="AP1427" i="1" s="1"/>
  <c r="AO237" i="1"/>
  <c r="AP237" i="1" s="1"/>
  <c r="AN237" i="1"/>
  <c r="AO1463" i="1"/>
  <c r="AP1463" i="1" s="1"/>
  <c r="AN1463" i="1"/>
  <c r="AN1478" i="1"/>
  <c r="AO1478" i="1"/>
  <c r="AP1478" i="1" s="1"/>
  <c r="AO1496" i="1"/>
  <c r="AP1496" i="1" s="1"/>
  <c r="AN1496" i="1"/>
  <c r="AO1510" i="1"/>
  <c r="AP1510" i="1" s="1"/>
  <c r="AN1510" i="1"/>
  <c r="AO305" i="1"/>
  <c r="AP305" i="1" s="1"/>
  <c r="AN305" i="1"/>
  <c r="AN109" i="1"/>
  <c r="AO109" i="1"/>
  <c r="AP109" i="1" s="1"/>
  <c r="AO659" i="1"/>
  <c r="AP659" i="1" s="1"/>
  <c r="AN659" i="1"/>
  <c r="AO1308" i="1"/>
  <c r="AP1308" i="1" s="1"/>
  <c r="AN1308" i="1"/>
  <c r="AO668" i="1"/>
  <c r="AP668" i="1" s="1"/>
  <c r="AN668" i="1"/>
  <c r="AO1339" i="1"/>
  <c r="AP1339" i="1" s="1"/>
  <c r="AN1339" i="1"/>
  <c r="AO185" i="1"/>
  <c r="AP185" i="1" s="1"/>
  <c r="AN185" i="1"/>
  <c r="AO685" i="1"/>
  <c r="AP685" i="1" s="1"/>
  <c r="AN685" i="1"/>
  <c r="AO689" i="1"/>
  <c r="AP689" i="1" s="1"/>
  <c r="AN689" i="1"/>
  <c r="AO217" i="1"/>
  <c r="AP217" i="1" s="1"/>
  <c r="AN217" i="1"/>
  <c r="AO696" i="1"/>
  <c r="AP696" i="1" s="1"/>
  <c r="AN696" i="1"/>
  <c r="AO247" i="1"/>
  <c r="AP247" i="1" s="1"/>
  <c r="AN247" i="1"/>
  <c r="AO1501" i="1"/>
  <c r="AP1501" i="1" s="1"/>
  <c r="AN1501" i="1"/>
  <c r="AO283" i="1"/>
  <c r="AP283" i="1" s="1"/>
  <c r="AN283" i="1"/>
  <c r="AO1530" i="1"/>
  <c r="AP1530" i="1" s="1"/>
  <c r="AN1530" i="1"/>
  <c r="AO317" i="1"/>
  <c r="AP317" i="1" s="1"/>
  <c r="AN317" i="1"/>
  <c r="AO1581" i="1"/>
  <c r="AP1581" i="1" s="1"/>
  <c r="AN1581" i="1"/>
  <c r="AN104" i="1"/>
  <c r="AO104" i="1"/>
  <c r="AP104" i="1" s="1"/>
  <c r="AO14" i="1"/>
  <c r="AP14" i="1" s="1"/>
  <c r="AN14" i="1"/>
  <c r="AN1285" i="1"/>
  <c r="AO1285" i="1"/>
  <c r="AP1285" i="1" s="1"/>
  <c r="AO1303" i="1"/>
  <c r="AP1303" i="1" s="1"/>
  <c r="AN1303" i="1"/>
  <c r="AO148" i="1"/>
  <c r="AP148" i="1" s="1"/>
  <c r="AN148" i="1"/>
  <c r="AO1334" i="1"/>
  <c r="AP1334" i="1" s="1"/>
  <c r="AN1334" i="1"/>
  <c r="AO1366" i="1"/>
  <c r="AP1366" i="1" s="1"/>
  <c r="AN1366" i="1"/>
  <c r="AN192" i="1"/>
  <c r="AO192" i="1"/>
  <c r="AP192" i="1" s="1"/>
  <c r="AN1400" i="1"/>
  <c r="AO1400" i="1"/>
  <c r="AP1400" i="1" s="1"/>
  <c r="AO27" i="1"/>
  <c r="AP27" i="1" s="1"/>
  <c r="AN27" i="1"/>
  <c r="AO244" i="1"/>
  <c r="AP244" i="1" s="1"/>
  <c r="AN244" i="1"/>
  <c r="AN1480" i="1"/>
  <c r="AO1480" i="1"/>
  <c r="AP1480" i="1" s="1"/>
  <c r="AO1497" i="1"/>
  <c r="AP1497" i="1" s="1"/>
  <c r="AN1497" i="1"/>
  <c r="AO1511" i="1"/>
  <c r="AP1511" i="1" s="1"/>
  <c r="AN1511" i="1"/>
  <c r="AO292" i="1"/>
  <c r="AP292" i="1" s="1"/>
  <c r="AN292" i="1"/>
  <c r="AO307" i="1"/>
  <c r="AP307" i="1" s="1"/>
  <c r="AN307" i="1"/>
  <c r="AO1577" i="1"/>
  <c r="AP1577" i="1" s="1"/>
  <c r="AN1577" i="1"/>
  <c r="AN1182" i="1"/>
  <c r="AO1182" i="1"/>
  <c r="AP1182" i="1" s="1"/>
  <c r="AN1208" i="1"/>
  <c r="AO1208" i="1"/>
  <c r="AP1208" i="1" s="1"/>
  <c r="AN102" i="1"/>
  <c r="AO102" i="1"/>
  <c r="AP102" i="1" s="1"/>
  <c r="AO1277" i="1"/>
  <c r="AP1277" i="1" s="1"/>
  <c r="AN1277" i="1"/>
  <c r="AN131" i="1"/>
  <c r="AO131" i="1"/>
  <c r="AP131" i="1" s="1"/>
  <c r="AO666" i="1"/>
  <c r="AP666" i="1" s="1"/>
  <c r="AN666" i="1"/>
  <c r="AN155" i="1"/>
  <c r="AO155" i="1"/>
  <c r="AP155" i="1" s="1"/>
  <c r="AO1345" i="1"/>
  <c r="AP1345" i="1" s="1"/>
  <c r="AN1345" i="1"/>
  <c r="AO1359" i="1"/>
  <c r="AP1359" i="1" s="1"/>
  <c r="AN1359" i="1"/>
  <c r="AN188" i="1"/>
  <c r="AO188" i="1"/>
  <c r="AP188" i="1" s="1"/>
  <c r="AN199" i="1"/>
  <c r="AO199" i="1"/>
  <c r="AP199" i="1" s="1"/>
  <c r="AN1404" i="1"/>
  <c r="AO1404" i="1"/>
  <c r="AP1404" i="1" s="1"/>
  <c r="AN1420" i="1"/>
  <c r="AO1420" i="1"/>
  <c r="AP1420" i="1" s="1"/>
  <c r="AO230" i="1"/>
  <c r="AP230" i="1" s="1"/>
  <c r="AN230" i="1"/>
  <c r="AO698" i="1"/>
  <c r="AP698" i="1" s="1"/>
  <c r="AN698" i="1"/>
  <c r="AO254" i="1"/>
  <c r="AP254" i="1" s="1"/>
  <c r="AN254" i="1"/>
  <c r="AN1487" i="1"/>
  <c r="AO1487" i="1"/>
  <c r="AP1487" i="1" s="1"/>
  <c r="AO1520" i="1"/>
  <c r="AP1520" i="1" s="1"/>
  <c r="AN1520" i="1"/>
  <c r="AN1209" i="1"/>
  <c r="AO1209" i="1"/>
  <c r="AP1209" i="1" s="1"/>
  <c r="AN1226" i="1"/>
  <c r="AO1226" i="1"/>
  <c r="AP1226" i="1" s="1"/>
  <c r="AN1246" i="1"/>
  <c r="AO1246" i="1"/>
  <c r="AP1246" i="1" s="1"/>
  <c r="AN113" i="1"/>
  <c r="AO113" i="1"/>
  <c r="AP113" i="1" s="1"/>
  <c r="AN123" i="1"/>
  <c r="AO123" i="1"/>
  <c r="AP123" i="1" s="1"/>
  <c r="AO143" i="1"/>
  <c r="AP143" i="1" s="1"/>
  <c r="AN143" i="1"/>
  <c r="AO1327" i="1"/>
  <c r="AP1327" i="1" s="1"/>
  <c r="AN1327" i="1"/>
  <c r="AO175" i="1"/>
  <c r="AP175" i="1" s="1"/>
  <c r="AN175" i="1"/>
  <c r="AN1374" i="1"/>
  <c r="AO1374" i="1"/>
  <c r="AP1374" i="1" s="1"/>
  <c r="AO1438" i="1"/>
  <c r="AP1438" i="1" s="1"/>
  <c r="AN1438" i="1"/>
  <c r="AN1488" i="1"/>
  <c r="AO1488" i="1"/>
  <c r="AP1488" i="1" s="1"/>
  <c r="AO273" i="1"/>
  <c r="AP273" i="1" s="1"/>
  <c r="AN273" i="1"/>
  <c r="AO1536" i="1"/>
  <c r="AP1536" i="1" s="1"/>
  <c r="AN1536" i="1"/>
  <c r="AN1594" i="1"/>
  <c r="AO1594" i="1"/>
  <c r="AP1594" i="1" s="1"/>
  <c r="AN348" i="1"/>
  <c r="AO348" i="1"/>
  <c r="AP348" i="1" s="1"/>
  <c r="AN1629" i="1"/>
  <c r="AO1629" i="1"/>
  <c r="AP1629" i="1" s="1"/>
  <c r="AN1641" i="1"/>
  <c r="AO1641" i="1"/>
  <c r="AP1641" i="1" s="1"/>
  <c r="AO378" i="1"/>
  <c r="AP378" i="1" s="1"/>
  <c r="AN378" i="1"/>
  <c r="AO394" i="1"/>
  <c r="AP394" i="1" s="1"/>
  <c r="AN394" i="1"/>
  <c r="AO1688" i="1"/>
  <c r="AP1688" i="1" s="1"/>
  <c r="AN1688" i="1"/>
  <c r="AO412" i="1"/>
  <c r="AP412" i="1" s="1"/>
  <c r="AN412" i="1"/>
  <c r="AO433" i="1"/>
  <c r="AP433" i="1" s="1"/>
  <c r="AN433" i="1"/>
  <c r="AO1766" i="1"/>
  <c r="AP1766" i="1" s="1"/>
  <c r="AN1766" i="1"/>
  <c r="AO1788" i="1"/>
  <c r="AP1788" i="1" s="1"/>
  <c r="AN1788" i="1"/>
  <c r="AN1808" i="1"/>
  <c r="AO1808" i="1"/>
  <c r="AP1808" i="1" s="1"/>
  <c r="AO1827" i="1"/>
  <c r="AP1827" i="1" s="1"/>
  <c r="AN1827" i="1"/>
  <c r="AO475" i="1"/>
  <c r="AP475" i="1" s="1"/>
  <c r="AN475" i="1"/>
  <c r="AN757" i="1"/>
  <c r="AO757" i="1"/>
  <c r="AP757" i="1" s="1"/>
  <c r="AO495" i="1"/>
  <c r="AP495" i="1" s="1"/>
  <c r="AN495" i="1"/>
  <c r="AN364" i="1"/>
  <c r="AO364" i="1"/>
  <c r="AP364" i="1" s="1"/>
  <c r="AO1667" i="1"/>
  <c r="AP1667" i="1" s="1"/>
  <c r="AN1667" i="1"/>
  <c r="AO1681" i="1"/>
  <c r="AP1681" i="1" s="1"/>
  <c r="AN1681" i="1"/>
  <c r="AO405" i="1"/>
  <c r="AP405" i="1" s="1"/>
  <c r="AN405" i="1"/>
  <c r="AN416" i="1"/>
  <c r="AO416" i="1"/>
  <c r="AP416" i="1" s="1"/>
  <c r="AO426" i="1"/>
  <c r="AP426" i="1" s="1"/>
  <c r="AN426" i="1"/>
  <c r="AO1756" i="1"/>
  <c r="AP1756" i="1" s="1"/>
  <c r="AN1756" i="1"/>
  <c r="AO1778" i="1"/>
  <c r="AP1778" i="1" s="1"/>
  <c r="AN1778" i="1"/>
  <c r="AN1800" i="1"/>
  <c r="AO1800" i="1"/>
  <c r="AP1800" i="1" s="1"/>
  <c r="AO1818" i="1"/>
  <c r="AP1818" i="1" s="1"/>
  <c r="AN1818" i="1"/>
  <c r="AO1837" i="1"/>
  <c r="AP1837" i="1" s="1"/>
  <c r="AN1837" i="1"/>
  <c r="AN481" i="1"/>
  <c r="AO481" i="1"/>
  <c r="AP481" i="1" s="1"/>
  <c r="AN765" i="1"/>
  <c r="AO765" i="1"/>
  <c r="AP765" i="1" s="1"/>
  <c r="AN1650" i="1"/>
  <c r="AO1650" i="1"/>
  <c r="AP1650" i="1" s="1"/>
  <c r="AO1668" i="1"/>
  <c r="AP1668" i="1" s="1"/>
  <c r="AN1668" i="1"/>
  <c r="AN731" i="1"/>
  <c r="AO731" i="1"/>
  <c r="AP731" i="1" s="1"/>
  <c r="AO406" i="1"/>
  <c r="AP406" i="1" s="1"/>
  <c r="AN406" i="1"/>
  <c r="AN1717" i="1"/>
  <c r="AO1717" i="1"/>
  <c r="AP1717" i="1" s="1"/>
  <c r="AO427" i="1"/>
  <c r="AP427" i="1" s="1"/>
  <c r="AN427" i="1"/>
  <c r="AO436" i="1"/>
  <c r="AP436" i="1" s="1"/>
  <c r="AN436" i="1"/>
  <c r="AO1779" i="1"/>
  <c r="AP1779" i="1" s="1"/>
  <c r="AN1779" i="1"/>
  <c r="AO451" i="1"/>
  <c r="AP451" i="1" s="1"/>
  <c r="AN451" i="1"/>
  <c r="AN59" i="1"/>
  <c r="AO59" i="1"/>
  <c r="AP59" i="1" s="1"/>
  <c r="AO1854" i="1"/>
  <c r="AP1854" i="1" s="1"/>
  <c r="AN1854" i="1"/>
  <c r="AO502" i="1"/>
  <c r="AP502" i="1" s="1"/>
  <c r="AN502" i="1"/>
  <c r="AO1567" i="1"/>
  <c r="AP1567" i="1" s="1"/>
  <c r="AN1567" i="1"/>
  <c r="AN1586" i="1"/>
  <c r="AO1586" i="1"/>
  <c r="AP1586" i="1" s="1"/>
  <c r="AN1621" i="1"/>
  <c r="AO1621" i="1"/>
  <c r="AP1621" i="1" s="1"/>
  <c r="AN1635" i="1"/>
  <c r="AO1635" i="1"/>
  <c r="AP1635" i="1" s="1"/>
  <c r="AO385" i="1"/>
  <c r="AP385" i="1" s="1"/>
  <c r="AN385" i="1"/>
  <c r="AO1682" i="1"/>
  <c r="AP1682" i="1" s="1"/>
  <c r="AN1682" i="1"/>
  <c r="AN54" i="1"/>
  <c r="AO54" i="1"/>
  <c r="AP54" i="1" s="1"/>
  <c r="AN417" i="1"/>
  <c r="AO417" i="1"/>
  <c r="AP417" i="1" s="1"/>
  <c r="AN428" i="1"/>
  <c r="AO428" i="1"/>
  <c r="AP428" i="1" s="1"/>
  <c r="AO1757" i="1"/>
  <c r="AP1757" i="1" s="1"/>
  <c r="AN1757" i="1"/>
  <c r="AO442" i="1"/>
  <c r="AP442" i="1" s="1"/>
  <c r="AN442" i="1"/>
  <c r="AN1801" i="1"/>
  <c r="AO1801" i="1"/>
  <c r="AP1801" i="1" s="1"/>
  <c r="AN1839" i="1"/>
  <c r="AO1839" i="1"/>
  <c r="AP1839" i="1" s="1"/>
  <c r="AN479" i="1"/>
  <c r="AO479" i="1"/>
  <c r="AP479" i="1" s="1"/>
  <c r="AN1868" i="1"/>
  <c r="AO1868" i="1"/>
  <c r="AP1868" i="1" s="1"/>
  <c r="AN503" i="1"/>
  <c r="AO503" i="1"/>
  <c r="AP503" i="1" s="1"/>
  <c r="AN718" i="1"/>
  <c r="AO718" i="1"/>
  <c r="AP718" i="1" s="1"/>
  <c r="AN1626" i="1"/>
  <c r="AO1626" i="1"/>
  <c r="AP1626" i="1" s="1"/>
  <c r="AN368" i="1"/>
  <c r="AO368" i="1"/>
  <c r="AP368" i="1" s="1"/>
  <c r="AO1656" i="1"/>
  <c r="AP1656" i="1" s="1"/>
  <c r="AN1656" i="1"/>
  <c r="AN49" i="1"/>
  <c r="AO49" i="1"/>
  <c r="AP49" i="1" s="1"/>
  <c r="AO400" i="1"/>
  <c r="AP400" i="1" s="1"/>
  <c r="AN400" i="1"/>
  <c r="AO1704" i="1"/>
  <c r="AP1704" i="1" s="1"/>
  <c r="AN1704" i="1"/>
  <c r="AN1722" i="1"/>
  <c r="AO1722" i="1"/>
  <c r="AP1722" i="1" s="1"/>
  <c r="AO431" i="1"/>
  <c r="AP431" i="1" s="1"/>
  <c r="AN431" i="1"/>
  <c r="AO1763" i="1"/>
  <c r="AP1763" i="1" s="1"/>
  <c r="AN1763" i="1"/>
  <c r="AO1785" i="1"/>
  <c r="AP1785" i="1" s="1"/>
  <c r="AN1785" i="1"/>
  <c r="AO1805" i="1"/>
  <c r="AP1805" i="1" s="1"/>
  <c r="AN1805" i="1"/>
  <c r="AO1824" i="1"/>
  <c r="AP1824" i="1" s="1"/>
  <c r="AN1824" i="1"/>
  <c r="AO472" i="1"/>
  <c r="AP472" i="1" s="1"/>
  <c r="AN472" i="1"/>
  <c r="AN1860" i="1"/>
  <c r="AO1860" i="1"/>
  <c r="AP1860" i="1" s="1"/>
  <c r="AO497" i="1"/>
  <c r="AP497" i="1" s="1"/>
  <c r="AN497" i="1"/>
  <c r="AO1597" i="1"/>
  <c r="AP1597" i="1" s="1"/>
  <c r="AN1597" i="1"/>
  <c r="AN1613" i="1"/>
  <c r="AO1613" i="1"/>
  <c r="AP1613" i="1" s="1"/>
  <c r="AN1630" i="1"/>
  <c r="AO1630" i="1"/>
  <c r="AP1630" i="1" s="1"/>
  <c r="AN725" i="1"/>
  <c r="AO725" i="1"/>
  <c r="AP725" i="1" s="1"/>
  <c r="AO1661" i="1"/>
  <c r="AP1661" i="1" s="1"/>
  <c r="AN1661" i="1"/>
  <c r="AN1673" i="1"/>
  <c r="AO1673" i="1"/>
  <c r="AP1673" i="1" s="1"/>
  <c r="AO1691" i="1"/>
  <c r="AP1691" i="1" s="1"/>
  <c r="AN1691" i="1"/>
  <c r="AO1710" i="1"/>
  <c r="AP1710" i="1" s="1"/>
  <c r="AN1710" i="1"/>
  <c r="AN1729" i="1"/>
  <c r="AO1729" i="1"/>
  <c r="AP1729" i="1" s="1"/>
  <c r="AO1747" i="1"/>
  <c r="AP1747" i="1" s="1"/>
  <c r="AN1747" i="1"/>
  <c r="AO439" i="1"/>
  <c r="AP439" i="1" s="1"/>
  <c r="AN439" i="1"/>
  <c r="AO1792" i="1"/>
  <c r="AP1792" i="1" s="1"/>
  <c r="AN1792" i="1"/>
  <c r="AO1811" i="1"/>
  <c r="AP1811" i="1" s="1"/>
  <c r="AN1811" i="1"/>
  <c r="AO1830" i="1"/>
  <c r="AP1830" i="1" s="1"/>
  <c r="AN1830" i="1"/>
  <c r="AN477" i="1"/>
  <c r="AO477" i="1"/>
  <c r="AP477" i="1" s="1"/>
  <c r="AN1861" i="1"/>
  <c r="AO1861" i="1"/>
  <c r="AP1861" i="1" s="1"/>
  <c r="AN63" i="1"/>
  <c r="AO63" i="1"/>
  <c r="AP63" i="1" s="1"/>
  <c r="AO1528" i="1"/>
  <c r="AP1528" i="1" s="1"/>
  <c r="AN1528" i="1"/>
  <c r="AO313" i="1"/>
  <c r="AP313" i="1" s="1"/>
  <c r="AN313" i="1"/>
  <c r="AO1578" i="1"/>
  <c r="AP1578" i="1" s="1"/>
  <c r="AN1578" i="1"/>
  <c r="AN1598" i="1"/>
  <c r="AO1598" i="1"/>
  <c r="AP1598" i="1" s="1"/>
  <c r="AN350" i="1"/>
  <c r="AO350" i="1"/>
  <c r="AP350" i="1" s="1"/>
  <c r="AN359" i="1"/>
  <c r="AO359" i="1"/>
  <c r="AP359" i="1" s="1"/>
  <c r="AO1644" i="1"/>
  <c r="AP1644" i="1" s="1"/>
  <c r="AN1644" i="1"/>
  <c r="AO397" i="1"/>
  <c r="AP397" i="1" s="1"/>
  <c r="AN397" i="1"/>
  <c r="AO1692" i="1"/>
  <c r="AP1692" i="1" s="1"/>
  <c r="AN1692" i="1"/>
  <c r="AN1730" i="1"/>
  <c r="AO1730" i="1"/>
  <c r="AP1730" i="1" s="1"/>
  <c r="AO1748" i="1"/>
  <c r="AP1748" i="1" s="1"/>
  <c r="AN1748" i="1"/>
  <c r="AN741" i="1"/>
  <c r="AO741" i="1"/>
  <c r="AP741" i="1" s="1"/>
  <c r="AO447" i="1"/>
  <c r="AP447" i="1" s="1"/>
  <c r="AN447" i="1"/>
  <c r="AO1812" i="1"/>
  <c r="AP1812" i="1" s="1"/>
  <c r="AN1812" i="1"/>
  <c r="AO1831" i="1"/>
  <c r="AP1831" i="1" s="1"/>
  <c r="AN1831" i="1"/>
  <c r="AN1845" i="1"/>
  <c r="AO1845" i="1"/>
  <c r="AP1845" i="1" s="1"/>
  <c r="AN1862" i="1"/>
  <c r="AO1862" i="1"/>
  <c r="AP1862" i="1" s="1"/>
  <c r="AN1874" i="1"/>
  <c r="AO1874" i="1"/>
  <c r="AP1874" i="1" s="1"/>
  <c r="AO310" i="1"/>
  <c r="AP310" i="1" s="1"/>
  <c r="AN310" i="1"/>
  <c r="AO322" i="1"/>
  <c r="AP322" i="1" s="1"/>
  <c r="AN322" i="1"/>
  <c r="AN1589" i="1"/>
  <c r="AO1589" i="1"/>
  <c r="AP1589" i="1" s="1"/>
  <c r="AN346" i="1"/>
  <c r="AO346" i="1"/>
  <c r="AP346" i="1" s="1"/>
  <c r="AN354" i="1"/>
  <c r="AO354" i="1"/>
  <c r="AP354" i="1" s="1"/>
  <c r="AN1637" i="1"/>
  <c r="AO1637" i="1"/>
  <c r="AP1637" i="1" s="1"/>
  <c r="AO1652" i="1"/>
  <c r="AP1652" i="1" s="1"/>
  <c r="AN1652" i="1"/>
  <c r="AN729" i="1"/>
  <c r="AO729" i="1"/>
  <c r="AP729" i="1" s="1"/>
  <c r="AO1684" i="1"/>
  <c r="AP1684" i="1" s="1"/>
  <c r="AN1684" i="1"/>
  <c r="AO1700" i="1"/>
  <c r="AP1700" i="1" s="1"/>
  <c r="AN1700" i="1"/>
  <c r="AN1719" i="1"/>
  <c r="AO1719" i="1"/>
  <c r="AP1719" i="1" s="1"/>
  <c r="AO430" i="1"/>
  <c r="AP430" i="1" s="1"/>
  <c r="AN430" i="1"/>
  <c r="AN1759" i="1"/>
  <c r="AO1759" i="1"/>
  <c r="AP1759" i="1" s="1"/>
  <c r="AO1781" i="1"/>
  <c r="AP1781" i="1" s="1"/>
  <c r="AN1781" i="1"/>
  <c r="AO460" i="1"/>
  <c r="AP460" i="1" s="1"/>
  <c r="AN460" i="1"/>
  <c r="AN1840" i="1"/>
  <c r="AO1840" i="1"/>
  <c r="AP1840" i="1" s="1"/>
  <c r="AN756" i="1"/>
  <c r="AO756" i="1"/>
  <c r="AP756" i="1" s="1"/>
  <c r="AO491" i="1"/>
  <c r="AP491" i="1" s="1"/>
  <c r="AN491" i="1"/>
  <c r="AN504" i="1"/>
  <c r="AO504" i="1"/>
  <c r="AP504" i="1" s="1"/>
  <c r="AO567" i="1"/>
  <c r="AP567" i="1" s="1"/>
  <c r="AN567" i="1"/>
  <c r="AN919" i="1"/>
  <c r="AO919" i="1"/>
  <c r="AP919" i="1" s="1"/>
  <c r="AO1015" i="1"/>
  <c r="AP1015" i="1" s="1"/>
  <c r="AN1015" i="1"/>
  <c r="AO1117" i="1"/>
  <c r="AP1117" i="1" s="1"/>
  <c r="AN1117" i="1"/>
  <c r="AO1145" i="1"/>
  <c r="AP1145" i="1" s="1"/>
  <c r="AN1145" i="1"/>
  <c r="AN1197" i="1"/>
  <c r="AO1197" i="1"/>
  <c r="AP1197" i="1" s="1"/>
  <c r="AN88" i="1"/>
  <c r="AO88" i="1"/>
  <c r="AP88" i="1" s="1"/>
  <c r="AN824" i="1"/>
  <c r="AO824" i="1"/>
  <c r="AP824" i="1" s="1"/>
  <c r="AN902" i="1"/>
  <c r="AO902" i="1"/>
  <c r="AP902" i="1" s="1"/>
  <c r="AO578" i="1"/>
  <c r="AP578" i="1" s="1"/>
  <c r="AN578" i="1"/>
  <c r="AN1016" i="1"/>
  <c r="AO1016" i="1"/>
  <c r="AP1016" i="1" s="1"/>
  <c r="AN1235" i="1"/>
  <c r="AO1235" i="1"/>
  <c r="AP1235" i="1" s="1"/>
  <c r="AO513" i="1"/>
  <c r="AP513" i="1" s="1"/>
  <c r="AN513" i="1"/>
  <c r="AO623" i="1"/>
  <c r="AP623" i="1" s="1"/>
  <c r="AN623" i="1"/>
  <c r="AN1223" i="1"/>
  <c r="AO1223" i="1"/>
  <c r="AP1223" i="1" s="1"/>
  <c r="AO1261" i="1"/>
  <c r="AP1261" i="1" s="1"/>
  <c r="AN1261" i="1"/>
  <c r="AN898" i="1"/>
  <c r="AO898" i="1"/>
  <c r="AP898" i="1" s="1"/>
  <c r="AN937" i="1"/>
  <c r="AO937" i="1"/>
  <c r="AP937" i="1" s="1"/>
  <c r="AO1038" i="1"/>
  <c r="AP1038" i="1" s="1"/>
  <c r="AN1038" i="1"/>
  <c r="AN833" i="1"/>
  <c r="AO833" i="1"/>
  <c r="AP833" i="1" s="1"/>
  <c r="AO998" i="1"/>
  <c r="AP998" i="1" s="1"/>
  <c r="AN998" i="1"/>
  <c r="AO1054" i="1"/>
  <c r="AP1054" i="1" s="1"/>
  <c r="AN1054" i="1"/>
  <c r="AO1081" i="1"/>
  <c r="AP1081" i="1" s="1"/>
  <c r="AN1081" i="1"/>
  <c r="AN1181" i="1"/>
  <c r="AO1181" i="1"/>
  <c r="AP1181" i="1" s="1"/>
  <c r="AN92" i="1"/>
  <c r="AO92" i="1"/>
  <c r="AP92" i="1" s="1"/>
  <c r="AN825" i="1"/>
  <c r="AO825" i="1"/>
  <c r="AP825" i="1" s="1"/>
  <c r="AN927" i="1"/>
  <c r="AO927" i="1"/>
  <c r="AP927" i="1" s="1"/>
  <c r="AN973" i="1"/>
  <c r="AO973" i="1"/>
  <c r="AP973" i="1" s="1"/>
  <c r="AO641" i="1"/>
  <c r="AP641" i="1" s="1"/>
  <c r="AN641" i="1"/>
  <c r="AN1224" i="1"/>
  <c r="AO1224" i="1"/>
  <c r="AP1224" i="1" s="1"/>
  <c r="AN1245" i="1"/>
  <c r="AO1245" i="1"/>
  <c r="AP1245" i="1" s="1"/>
  <c r="AN80" i="1"/>
  <c r="AO80" i="1"/>
  <c r="AP80" i="1" s="1"/>
  <c r="AN863" i="1"/>
  <c r="AO863" i="1"/>
  <c r="AP863" i="1" s="1"/>
  <c r="AN923" i="1"/>
  <c r="AO923" i="1"/>
  <c r="AP923" i="1" s="1"/>
  <c r="AO1021" i="1"/>
  <c r="AP1021" i="1" s="1"/>
  <c r="AN1021" i="1"/>
  <c r="AO1098" i="1"/>
  <c r="AP1098" i="1" s="1"/>
  <c r="AN1098" i="1"/>
  <c r="AN1175" i="1"/>
  <c r="AO1175" i="1"/>
  <c r="AP1175" i="1" s="1"/>
  <c r="AN858" i="1"/>
  <c r="AO858" i="1"/>
  <c r="AP858" i="1" s="1"/>
  <c r="AN901" i="1"/>
  <c r="AO901" i="1"/>
  <c r="AP901" i="1" s="1"/>
  <c r="AN918" i="1"/>
  <c r="AO918" i="1"/>
  <c r="AP918" i="1" s="1"/>
  <c r="AN940" i="1"/>
  <c r="AO940" i="1"/>
  <c r="AP940" i="1" s="1"/>
  <c r="AO1070" i="1"/>
  <c r="AP1070" i="1" s="1"/>
  <c r="AN1070" i="1"/>
  <c r="AN1169" i="1"/>
  <c r="AO1169" i="1"/>
  <c r="AP1169" i="1" s="1"/>
  <c r="AN126" i="1"/>
  <c r="AO126" i="1"/>
  <c r="AP126" i="1" s="1"/>
  <c r="AN1315" i="1"/>
  <c r="AO1315" i="1"/>
  <c r="AP1315" i="1" s="1"/>
  <c r="AO1350" i="1"/>
  <c r="AP1350" i="1" s="1"/>
  <c r="AN1350" i="1"/>
  <c r="AO191" i="1"/>
  <c r="AP191" i="1" s="1"/>
  <c r="AN191" i="1"/>
  <c r="AN1409" i="1"/>
  <c r="AO1409" i="1"/>
  <c r="AP1409" i="1" s="1"/>
  <c r="AO236" i="1"/>
  <c r="AP236" i="1" s="1"/>
  <c r="AN236" i="1"/>
  <c r="AN36" i="1"/>
  <c r="AO36" i="1"/>
  <c r="AP36" i="1" s="1"/>
  <c r="AO1543" i="1"/>
  <c r="AP1543" i="1" s="1"/>
  <c r="AN1543" i="1"/>
  <c r="AO134" i="1"/>
  <c r="AP134" i="1" s="1"/>
  <c r="AN134" i="1"/>
  <c r="AO672" i="1"/>
  <c r="AP672" i="1" s="1"/>
  <c r="AN672" i="1"/>
  <c r="AO181" i="1"/>
  <c r="AP181" i="1" s="1"/>
  <c r="AN181" i="1"/>
  <c r="AO1397" i="1"/>
  <c r="AP1397" i="1" s="1"/>
  <c r="AN1397" i="1"/>
  <c r="AO243" i="1"/>
  <c r="AP243" i="1" s="1"/>
  <c r="AN243" i="1"/>
  <c r="AO1494" i="1"/>
  <c r="AP1494" i="1" s="1"/>
  <c r="AN1494" i="1"/>
  <c r="AO279" i="1"/>
  <c r="AP279" i="1" s="1"/>
  <c r="AN279" i="1"/>
  <c r="AO1544" i="1"/>
  <c r="AP1544" i="1" s="1"/>
  <c r="AN1544" i="1"/>
  <c r="AO1575" i="1"/>
  <c r="AP1575" i="1" s="1"/>
  <c r="AN1575" i="1"/>
  <c r="AN1611" i="1"/>
  <c r="AO1611" i="1"/>
  <c r="AP1611" i="1" s="1"/>
  <c r="AO157" i="1"/>
  <c r="AP157" i="1" s="1"/>
  <c r="AN157" i="1"/>
  <c r="AO1443" i="1"/>
  <c r="AP1443" i="1" s="1"/>
  <c r="AN1443" i="1"/>
  <c r="AN1477" i="1"/>
  <c r="AO1477" i="1"/>
  <c r="AP1477" i="1" s="1"/>
  <c r="AO280" i="1"/>
  <c r="AP280" i="1" s="1"/>
  <c r="AN280" i="1"/>
  <c r="AN1596" i="1"/>
  <c r="AO1596" i="1"/>
  <c r="AP1596" i="1" s="1"/>
  <c r="AN1612" i="1"/>
  <c r="AO1612" i="1"/>
  <c r="AP1612" i="1" s="1"/>
  <c r="AN1243" i="1"/>
  <c r="AO1243" i="1"/>
  <c r="AP1243" i="1" s="1"/>
  <c r="AN122" i="1"/>
  <c r="AO122" i="1"/>
  <c r="AP122" i="1" s="1"/>
  <c r="AO665" i="1"/>
  <c r="AP665" i="1" s="1"/>
  <c r="AN665" i="1"/>
  <c r="AO676" i="1"/>
  <c r="AP676" i="1" s="1"/>
  <c r="AN676" i="1"/>
  <c r="AO679" i="1"/>
  <c r="AP679" i="1" s="1"/>
  <c r="AN679" i="1"/>
  <c r="AN198" i="1"/>
  <c r="AO198" i="1"/>
  <c r="AP198" i="1" s="1"/>
  <c r="AO1417" i="1"/>
  <c r="AP1417" i="1" s="1"/>
  <c r="AN1417" i="1"/>
  <c r="AO240" i="1"/>
  <c r="AP240" i="1" s="1"/>
  <c r="AN240" i="1"/>
  <c r="AN263" i="1"/>
  <c r="AO263" i="1"/>
  <c r="AP263" i="1" s="1"/>
  <c r="AO271" i="1"/>
  <c r="AP271" i="1" s="1"/>
  <c r="AN271" i="1"/>
  <c r="AO300" i="1"/>
  <c r="AP300" i="1" s="1"/>
  <c r="AN300" i="1"/>
  <c r="AN1280" i="1"/>
  <c r="AO1280" i="1"/>
  <c r="AP1280" i="1" s="1"/>
  <c r="AO1347" i="1"/>
  <c r="AP1347" i="1" s="1"/>
  <c r="AN1347" i="1"/>
  <c r="AO224" i="1"/>
  <c r="AP224" i="1" s="1"/>
  <c r="AN224" i="1"/>
  <c r="AO1457" i="1"/>
  <c r="AP1457" i="1" s="1"/>
  <c r="AN1457" i="1"/>
  <c r="AO267" i="1"/>
  <c r="AP267" i="1" s="1"/>
  <c r="AN267" i="1"/>
  <c r="AN707" i="1"/>
  <c r="AO707" i="1"/>
  <c r="AP707" i="1" s="1"/>
  <c r="AO1558" i="1"/>
  <c r="AP1558" i="1" s="1"/>
  <c r="AN1558" i="1"/>
  <c r="AN1296" i="1"/>
  <c r="AO1296" i="1"/>
  <c r="AP1296" i="1" s="1"/>
  <c r="AO174" i="1"/>
  <c r="AP174" i="1" s="1"/>
  <c r="AN174" i="1"/>
  <c r="AO21" i="1"/>
  <c r="AP21" i="1" s="1"/>
  <c r="AN21" i="1"/>
  <c r="AN1470" i="1"/>
  <c r="AO1470" i="1"/>
  <c r="AP1470" i="1" s="1"/>
  <c r="AO309" i="1"/>
  <c r="AP309" i="1" s="1"/>
  <c r="AN309" i="1"/>
  <c r="AO1569" i="1"/>
  <c r="AP1569" i="1" s="1"/>
  <c r="AN1569" i="1"/>
  <c r="AN1195" i="1"/>
  <c r="AO1195" i="1"/>
  <c r="AP1195" i="1" s="1"/>
  <c r="AN1233" i="1"/>
  <c r="AO1233" i="1"/>
  <c r="AP1233" i="1" s="1"/>
  <c r="AO1267" i="1"/>
  <c r="AP1267" i="1" s="1"/>
  <c r="AN1267" i="1"/>
  <c r="AN137" i="1"/>
  <c r="AO137" i="1"/>
  <c r="AP137" i="1" s="1"/>
  <c r="AN1335" i="1"/>
  <c r="AO1335" i="1"/>
  <c r="AP1335" i="1" s="1"/>
  <c r="AO183" i="1"/>
  <c r="AP183" i="1" s="1"/>
  <c r="AN183" i="1"/>
  <c r="AO687" i="1"/>
  <c r="AP687" i="1" s="1"/>
  <c r="AN687" i="1"/>
  <c r="AO282" i="1"/>
  <c r="AP282" i="1" s="1"/>
  <c r="AN282" i="1"/>
  <c r="AN87" i="1"/>
  <c r="AO87" i="1"/>
  <c r="AP87" i="1" s="1"/>
  <c r="AN105" i="1"/>
  <c r="AO105" i="1"/>
  <c r="AP105" i="1" s="1"/>
  <c r="AN1287" i="1"/>
  <c r="AO1287" i="1"/>
  <c r="AP1287" i="1" s="1"/>
  <c r="AO168" i="1"/>
  <c r="AP168" i="1" s="1"/>
  <c r="AN168" i="1"/>
  <c r="AN1382" i="1"/>
  <c r="AO1382" i="1"/>
  <c r="AP1382" i="1" s="1"/>
  <c r="AO23" i="1"/>
  <c r="AP23" i="1" s="1"/>
  <c r="AN23" i="1"/>
  <c r="AO258" i="1"/>
  <c r="AP258" i="1" s="1"/>
  <c r="AN258" i="1"/>
  <c r="AO293" i="1"/>
  <c r="AP293" i="1" s="1"/>
  <c r="AN293" i="1"/>
  <c r="AN342" i="1"/>
  <c r="AO342" i="1"/>
  <c r="AP342" i="1" s="1"/>
  <c r="AN1634" i="1"/>
  <c r="AO1634" i="1"/>
  <c r="AP1634" i="1" s="1"/>
  <c r="AO384" i="1"/>
  <c r="AP384" i="1" s="1"/>
  <c r="AN384" i="1"/>
  <c r="AO404" i="1"/>
  <c r="AP404" i="1" s="1"/>
  <c r="AN404" i="1"/>
  <c r="AO1716" i="1"/>
  <c r="AP1716" i="1" s="1"/>
  <c r="AN1716" i="1"/>
  <c r="AN467" i="1"/>
  <c r="AO467" i="1"/>
  <c r="AP467" i="1" s="1"/>
  <c r="AO1867" i="1"/>
  <c r="AP1867" i="1" s="1"/>
  <c r="AN1867" i="1"/>
  <c r="AO1642" i="1"/>
  <c r="AP1642" i="1" s="1"/>
  <c r="AN1642" i="1"/>
  <c r="AN1727" i="1"/>
  <c r="AO1727" i="1"/>
  <c r="AP1727" i="1" s="1"/>
  <c r="AO1767" i="1"/>
  <c r="AP1767" i="1" s="1"/>
  <c r="AN1767" i="1"/>
  <c r="AN58" i="1"/>
  <c r="AO58" i="1"/>
  <c r="AP58" i="1" s="1"/>
  <c r="AN762" i="1"/>
  <c r="AO762" i="1"/>
  <c r="AP762" i="1" s="1"/>
  <c r="AO357" i="1"/>
  <c r="AP357" i="1" s="1"/>
  <c r="AN357" i="1"/>
  <c r="AO379" i="1"/>
  <c r="AP379" i="1" s="1"/>
  <c r="AN379" i="1"/>
  <c r="AO396" i="1"/>
  <c r="AP396" i="1" s="1"/>
  <c r="AN396" i="1"/>
  <c r="AO1707" i="1"/>
  <c r="AP1707" i="1" s="1"/>
  <c r="AN1707" i="1"/>
  <c r="AO1744" i="1"/>
  <c r="AP1744" i="1" s="1"/>
  <c r="AN1744" i="1"/>
  <c r="AO1768" i="1"/>
  <c r="AP1768" i="1" s="1"/>
  <c r="AN1768" i="1"/>
  <c r="AN1809" i="1"/>
  <c r="AO1809" i="1"/>
  <c r="AP1809" i="1" s="1"/>
  <c r="AO464" i="1"/>
  <c r="AP464" i="1" s="1"/>
  <c r="AN464" i="1"/>
  <c r="AN61" i="1"/>
  <c r="AO61" i="1"/>
  <c r="AP61" i="1" s="1"/>
  <c r="AO1562" i="1"/>
  <c r="AP1562" i="1" s="1"/>
  <c r="AN1562" i="1"/>
  <c r="AN716" i="1"/>
  <c r="AO716" i="1"/>
  <c r="AP716" i="1" s="1"/>
  <c r="AN719" i="1"/>
  <c r="AO719" i="1"/>
  <c r="AP719" i="1" s="1"/>
  <c r="AO1643" i="1"/>
  <c r="AP1643" i="1" s="1"/>
  <c r="AN1643" i="1"/>
  <c r="AO1659" i="1"/>
  <c r="AP1659" i="1" s="1"/>
  <c r="AN1659" i="1"/>
  <c r="AO1690" i="1"/>
  <c r="AP1690" i="1" s="1"/>
  <c r="AN1690" i="1"/>
  <c r="AN1728" i="1"/>
  <c r="AO1728" i="1"/>
  <c r="AP1728" i="1" s="1"/>
  <c r="AO1769" i="1"/>
  <c r="AP1769" i="1" s="1"/>
  <c r="AN1769" i="1"/>
  <c r="AN484" i="1"/>
  <c r="AO484" i="1"/>
  <c r="AP484" i="1" s="1"/>
  <c r="AO1646" i="1"/>
  <c r="AP1646" i="1" s="1"/>
  <c r="AN1646" i="1"/>
  <c r="AN1665" i="1"/>
  <c r="AO1665" i="1"/>
  <c r="AP1665" i="1" s="1"/>
  <c r="AO403" i="1"/>
  <c r="AP403" i="1" s="1"/>
  <c r="AN403" i="1"/>
  <c r="AN735" i="1"/>
  <c r="AO735" i="1"/>
  <c r="AP735" i="1" s="1"/>
  <c r="AO1797" i="1"/>
  <c r="AP1797" i="1" s="1"/>
  <c r="AN1797" i="1"/>
  <c r="AO456" i="1"/>
  <c r="AP456" i="1" s="1"/>
  <c r="AN456" i="1"/>
  <c r="AN1855" i="1"/>
  <c r="AO1855" i="1"/>
  <c r="AP1855" i="1" s="1"/>
  <c r="AN489" i="1"/>
  <c r="AO489" i="1"/>
  <c r="AP489" i="1" s="1"/>
  <c r="AN65" i="1"/>
  <c r="AO65" i="1"/>
  <c r="AP65" i="1" s="1"/>
  <c r="AN419" i="1"/>
  <c r="AO419" i="1"/>
  <c r="AP419" i="1" s="1"/>
  <c r="AN744" i="1"/>
  <c r="AO744" i="1"/>
  <c r="AP744" i="1" s="1"/>
  <c r="AO1869" i="1"/>
  <c r="AP1869" i="1" s="1"/>
  <c r="AN1869" i="1"/>
  <c r="AO1879" i="1"/>
  <c r="AP1879" i="1" s="1"/>
  <c r="AN1879" i="1"/>
  <c r="AN711" i="1"/>
  <c r="AO711" i="1"/>
  <c r="AP711" i="1" s="1"/>
  <c r="AO321" i="1"/>
  <c r="AP321" i="1" s="1"/>
  <c r="AN321" i="1"/>
  <c r="AN345" i="1"/>
  <c r="AO345" i="1"/>
  <c r="AP345" i="1" s="1"/>
  <c r="AO387" i="1"/>
  <c r="AP387" i="1" s="1"/>
  <c r="AN387" i="1"/>
  <c r="AN1718" i="1"/>
  <c r="AO1718" i="1"/>
  <c r="AP1718" i="1" s="1"/>
  <c r="AO1758" i="1"/>
  <c r="AP1758" i="1" s="1"/>
  <c r="AN1758" i="1"/>
  <c r="AO452" i="1"/>
  <c r="AP452" i="1" s="1"/>
  <c r="AN452" i="1"/>
  <c r="AO470" i="1"/>
  <c r="AP470" i="1" s="1"/>
  <c r="AN470" i="1"/>
  <c r="AN490" i="1"/>
  <c r="AO490" i="1"/>
  <c r="AP490" i="1" s="1"/>
  <c r="AO1564" i="1"/>
  <c r="AP1564" i="1" s="1"/>
  <c r="AN1564" i="1"/>
  <c r="AN1599" i="1"/>
  <c r="AO1599" i="1"/>
  <c r="AP1599" i="1" s="1"/>
  <c r="AN1631" i="1"/>
  <c r="AO1631" i="1"/>
  <c r="AP1631" i="1" s="1"/>
  <c r="AO371" i="1"/>
  <c r="AP371" i="1" s="1"/>
  <c r="AN371" i="1"/>
  <c r="AO1674" i="1"/>
  <c r="AP1674" i="1" s="1"/>
  <c r="AN1674" i="1"/>
  <c r="AO1711" i="1"/>
  <c r="AP1711" i="1" s="1"/>
  <c r="AN1711" i="1"/>
  <c r="AO1749" i="1"/>
  <c r="AP1749" i="1" s="1"/>
  <c r="AN1749" i="1"/>
  <c r="AO1793" i="1"/>
  <c r="AP1793" i="1" s="1"/>
  <c r="AN1793" i="1"/>
  <c r="AN1863" i="1"/>
  <c r="AO1863" i="1"/>
  <c r="AP1863" i="1" s="1"/>
  <c r="AN838" i="1"/>
  <c r="AO838" i="1"/>
  <c r="AP838" i="1" s="1"/>
  <c r="AN952" i="1"/>
  <c r="AO952" i="1"/>
  <c r="AP952" i="1" s="1"/>
  <c r="AN976" i="1"/>
  <c r="AO976" i="1"/>
  <c r="AP976" i="1" s="1"/>
  <c r="AO1002" i="1"/>
  <c r="AP1002" i="1" s="1"/>
  <c r="AN1002" i="1"/>
  <c r="AN1158" i="1"/>
  <c r="AO1158" i="1"/>
  <c r="AP1158" i="1" s="1"/>
  <c r="AN1183" i="1"/>
  <c r="AO1183" i="1"/>
  <c r="AP1183" i="1" s="1"/>
  <c r="AN842" i="1"/>
  <c r="AO842" i="1"/>
  <c r="AP842" i="1" s="1"/>
  <c r="AN875" i="1"/>
  <c r="AO875" i="1"/>
  <c r="AP875" i="1" s="1"/>
  <c r="AO585" i="1"/>
  <c r="AP585" i="1" s="1"/>
  <c r="AN585" i="1"/>
  <c r="AN1008" i="1"/>
  <c r="AO1008" i="1"/>
  <c r="AP1008" i="1" s="1"/>
  <c r="AN1064" i="1"/>
  <c r="AO1064" i="1"/>
  <c r="AP1064" i="1" s="1"/>
  <c r="AO1111" i="1"/>
  <c r="AP1111" i="1" s="1"/>
  <c r="AN1111" i="1"/>
  <c r="AO636" i="1"/>
  <c r="AP636" i="1" s="1"/>
  <c r="AN636" i="1"/>
  <c r="AN1213" i="1"/>
  <c r="AO1213" i="1"/>
  <c r="AP1213" i="1" s="1"/>
  <c r="AN1230" i="1"/>
  <c r="AO1230" i="1"/>
  <c r="AP1230" i="1" s="1"/>
  <c r="AN822" i="1"/>
  <c r="AO822" i="1"/>
  <c r="AP822" i="1" s="1"/>
  <c r="AN896" i="1"/>
  <c r="AO896" i="1"/>
  <c r="AP896" i="1" s="1"/>
  <c r="AO600" i="1"/>
  <c r="AP600" i="1" s="1"/>
  <c r="AN600" i="1"/>
  <c r="AN1036" i="1"/>
  <c r="AO1036" i="1"/>
  <c r="AP1036" i="1" s="1"/>
  <c r="AN1112" i="1"/>
  <c r="AO1112" i="1"/>
  <c r="AP1112" i="1" s="1"/>
  <c r="AO649" i="1"/>
  <c r="AP649" i="1" s="1"/>
  <c r="AN649" i="1"/>
  <c r="AN1231" i="1"/>
  <c r="AO1231" i="1"/>
  <c r="AP1231" i="1" s="1"/>
  <c r="AO654" i="1"/>
  <c r="AP654" i="1" s="1"/>
  <c r="AN654" i="1"/>
  <c r="AN861" i="1"/>
  <c r="AO861" i="1"/>
  <c r="AP861" i="1" s="1"/>
  <c r="AN903" i="1"/>
  <c r="AO903" i="1"/>
  <c r="AP903" i="1" s="1"/>
  <c r="AO522" i="1"/>
  <c r="AP522" i="1" s="1"/>
  <c r="AN522" i="1"/>
  <c r="AN962" i="1"/>
  <c r="AO962" i="1"/>
  <c r="AP962" i="1" s="1"/>
  <c r="AO609" i="1"/>
  <c r="AP609" i="1" s="1"/>
  <c r="AN609" i="1"/>
  <c r="AO1146" i="1"/>
  <c r="AP1146" i="1" s="1"/>
  <c r="AN1146" i="1"/>
  <c r="AN1199" i="1"/>
  <c r="AO1199" i="1"/>
  <c r="AP1199" i="1" s="1"/>
  <c r="AN1218" i="1"/>
  <c r="AO1218" i="1"/>
  <c r="AP1218" i="1" s="1"/>
  <c r="AN108" i="1"/>
  <c r="AO108" i="1"/>
  <c r="AP108" i="1" s="1"/>
  <c r="AO15" i="1"/>
  <c r="AP15" i="1" s="1"/>
  <c r="AN15" i="1"/>
  <c r="AN871" i="1"/>
  <c r="AO871" i="1"/>
  <c r="AP871" i="1" s="1"/>
  <c r="AN891" i="1"/>
  <c r="AO891" i="1"/>
  <c r="AP891" i="1" s="1"/>
  <c r="AO582" i="1"/>
  <c r="AP582" i="1" s="1"/>
  <c r="AN582" i="1"/>
  <c r="AN978" i="1"/>
  <c r="AO978" i="1"/>
  <c r="AP978" i="1" s="1"/>
  <c r="AN1004" i="1"/>
  <c r="AO1004" i="1"/>
  <c r="AP1004" i="1" s="1"/>
  <c r="AN1032" i="1"/>
  <c r="AO1032" i="1"/>
  <c r="AP1032" i="1" s="1"/>
  <c r="AO1059" i="1"/>
  <c r="AP1059" i="1" s="1"/>
  <c r="AN1059" i="1"/>
  <c r="AO1085" i="1"/>
  <c r="AP1085" i="1" s="1"/>
  <c r="AN1085" i="1"/>
  <c r="AN1186" i="1"/>
  <c r="AO1186" i="1"/>
  <c r="AP1186" i="1" s="1"/>
  <c r="AN921" i="1"/>
  <c r="AO921" i="1"/>
  <c r="AP921" i="1" s="1"/>
  <c r="AO1019" i="1"/>
  <c r="AP1019" i="1" s="1"/>
  <c r="AN1019" i="1"/>
  <c r="AO1046" i="1"/>
  <c r="AP1046" i="1" s="1"/>
  <c r="AN1046" i="1"/>
  <c r="AO1073" i="1"/>
  <c r="AP1073" i="1" s="1"/>
  <c r="AN1073" i="1"/>
  <c r="AO1121" i="1"/>
  <c r="AP1121" i="1" s="1"/>
  <c r="AN1121" i="1"/>
  <c r="AN1148" i="1"/>
  <c r="AO1148" i="1"/>
  <c r="AP1148" i="1" s="1"/>
  <c r="AN1174" i="1"/>
  <c r="AO1174" i="1"/>
  <c r="AP1174" i="1" s="1"/>
  <c r="AN1220" i="1"/>
  <c r="AO1220" i="1"/>
  <c r="AP1220" i="1" s="1"/>
  <c r="AN100" i="1"/>
  <c r="AO100" i="1"/>
  <c r="AP100" i="1" s="1"/>
  <c r="AN922" i="1"/>
  <c r="AO922" i="1"/>
  <c r="AP922" i="1" s="1"/>
  <c r="AN944" i="1"/>
  <c r="AO944" i="1"/>
  <c r="AP944" i="1" s="1"/>
  <c r="AO993" i="1"/>
  <c r="AP993" i="1" s="1"/>
  <c r="AN993" i="1"/>
  <c r="AN1020" i="1"/>
  <c r="AO1020" i="1"/>
  <c r="AP1020" i="1" s="1"/>
  <c r="AO1047" i="1"/>
  <c r="AP1047" i="1" s="1"/>
  <c r="AN1047" i="1"/>
  <c r="AO1097" i="1"/>
  <c r="AP1097" i="1" s="1"/>
  <c r="AN1097" i="1"/>
  <c r="AN1201" i="1"/>
  <c r="AO1201" i="1"/>
  <c r="AP1201" i="1" s="1"/>
  <c r="AN1221" i="1"/>
  <c r="AO1221" i="1"/>
  <c r="AP1221" i="1" s="1"/>
  <c r="AN101" i="1"/>
  <c r="AO101" i="1"/>
  <c r="AP101" i="1" s="1"/>
  <c r="AO550" i="1"/>
  <c r="AP550" i="1" s="1"/>
  <c r="AN550" i="1"/>
  <c r="AN900" i="1"/>
  <c r="AO900" i="1"/>
  <c r="AP900" i="1" s="1"/>
  <c r="AN917" i="1"/>
  <c r="AO917" i="1"/>
  <c r="AP917" i="1" s="1"/>
  <c r="AN960" i="1"/>
  <c r="AO960" i="1"/>
  <c r="AP960" i="1" s="1"/>
  <c r="AN987" i="1"/>
  <c r="AO987" i="1"/>
  <c r="AP987" i="1" s="1"/>
  <c r="AO605" i="1"/>
  <c r="AP605" i="1" s="1"/>
  <c r="AN605" i="1"/>
  <c r="AO1115" i="1"/>
  <c r="AP1115" i="1" s="1"/>
  <c r="AN1115" i="1"/>
  <c r="AN1168" i="1"/>
  <c r="AO1168" i="1"/>
  <c r="AP1168" i="1" s="1"/>
  <c r="AN894" i="1"/>
  <c r="AO894" i="1"/>
  <c r="AP894" i="1" s="1"/>
  <c r="AN913" i="1"/>
  <c r="AO913" i="1"/>
  <c r="AP913" i="1" s="1"/>
  <c r="AN981" i="1"/>
  <c r="AO981" i="1"/>
  <c r="AP981" i="1" s="1"/>
  <c r="AO604" i="1"/>
  <c r="AP604" i="1" s="1"/>
  <c r="AN604" i="1"/>
  <c r="AN1165" i="1"/>
  <c r="AO1165" i="1"/>
  <c r="AP1165" i="1" s="1"/>
  <c r="AN114" i="1"/>
  <c r="AO114" i="1"/>
  <c r="AP114" i="1" s="1"/>
  <c r="AN124" i="1"/>
  <c r="AO124" i="1"/>
  <c r="AP124" i="1" s="1"/>
  <c r="AO1311" i="1"/>
  <c r="AP1311" i="1" s="1"/>
  <c r="AN1311" i="1"/>
  <c r="AO669" i="1"/>
  <c r="AP669" i="1" s="1"/>
  <c r="AN669" i="1"/>
  <c r="AO1375" i="1"/>
  <c r="AP1375" i="1" s="1"/>
  <c r="AN1375" i="1"/>
  <c r="AO1390" i="1"/>
  <c r="AP1390" i="1" s="1"/>
  <c r="AN1390" i="1"/>
  <c r="AO209" i="1"/>
  <c r="AP209" i="1" s="1"/>
  <c r="AN209" i="1"/>
  <c r="AN221" i="1"/>
  <c r="AO221" i="1"/>
  <c r="AP221" i="1" s="1"/>
  <c r="AO1439" i="1"/>
  <c r="AP1439" i="1" s="1"/>
  <c r="AN1439" i="1"/>
  <c r="AN1471" i="1"/>
  <c r="AO1471" i="1"/>
  <c r="AP1471" i="1" s="1"/>
  <c r="AO1489" i="1"/>
  <c r="AP1489" i="1" s="1"/>
  <c r="AN1489" i="1"/>
  <c r="AO286" i="1"/>
  <c r="AP286" i="1" s="1"/>
  <c r="AN286" i="1"/>
  <c r="AO1537" i="1"/>
  <c r="AP1537" i="1" s="1"/>
  <c r="AN1537" i="1"/>
  <c r="AO1570" i="1"/>
  <c r="AP1570" i="1" s="1"/>
  <c r="AN1570" i="1"/>
  <c r="AO1263" i="1"/>
  <c r="AP1263" i="1" s="1"/>
  <c r="AN1263" i="1"/>
  <c r="AO1278" i="1"/>
  <c r="AP1278" i="1" s="1"/>
  <c r="AN1278" i="1"/>
  <c r="AN1297" i="1"/>
  <c r="AO1297" i="1"/>
  <c r="AP1297" i="1" s="1"/>
  <c r="AO144" i="1"/>
  <c r="AP144" i="1" s="1"/>
  <c r="AN144" i="1"/>
  <c r="AO1328" i="1"/>
  <c r="AP1328" i="1" s="1"/>
  <c r="AN1328" i="1"/>
  <c r="AO162" i="1"/>
  <c r="AP162" i="1" s="1"/>
  <c r="AN162" i="1"/>
  <c r="AO177" i="1"/>
  <c r="AP177" i="1" s="1"/>
  <c r="AN177" i="1"/>
  <c r="AO189" i="1"/>
  <c r="AP189" i="1" s="1"/>
  <c r="AN189" i="1"/>
  <c r="AO222" i="1"/>
  <c r="AP222" i="1" s="1"/>
  <c r="AN222" i="1"/>
  <c r="AO1440" i="1"/>
  <c r="AP1440" i="1" s="1"/>
  <c r="AN1440" i="1"/>
  <c r="AO242" i="1"/>
  <c r="AP242" i="1" s="1"/>
  <c r="AN242" i="1"/>
  <c r="AO275" i="1"/>
  <c r="AP275" i="1" s="1"/>
  <c r="AN275" i="1"/>
  <c r="AO1522" i="1"/>
  <c r="AP1522" i="1" s="1"/>
  <c r="AN1522" i="1"/>
  <c r="AN712" i="1"/>
  <c r="AO712" i="1"/>
  <c r="AP712" i="1" s="1"/>
  <c r="AO323" i="1"/>
  <c r="AP323" i="1" s="1"/>
  <c r="AN323" i="1"/>
  <c r="AN1606" i="1"/>
  <c r="AO1606" i="1"/>
  <c r="AP1606" i="1" s="1"/>
  <c r="AN1623" i="1"/>
  <c r="AO1623" i="1"/>
  <c r="AP1623" i="1" s="1"/>
  <c r="AO1279" i="1"/>
  <c r="AP1279" i="1" s="1"/>
  <c r="AN1279" i="1"/>
  <c r="AO662" i="1"/>
  <c r="AP662" i="1" s="1"/>
  <c r="AN662" i="1"/>
  <c r="AO156" i="1"/>
  <c r="AP156" i="1" s="1"/>
  <c r="AN156" i="1"/>
  <c r="AO178" i="1"/>
  <c r="AP178" i="1" s="1"/>
  <c r="AN178" i="1"/>
  <c r="AO683" i="1"/>
  <c r="AP683" i="1" s="1"/>
  <c r="AN683" i="1"/>
  <c r="AN1407" i="1"/>
  <c r="AO1407" i="1"/>
  <c r="AP1407" i="1" s="1"/>
  <c r="AO1441" i="1"/>
  <c r="AP1441" i="1" s="1"/>
  <c r="AN1441" i="1"/>
  <c r="AO1456" i="1"/>
  <c r="AP1456" i="1" s="1"/>
  <c r="AN1456" i="1"/>
  <c r="AO1491" i="1"/>
  <c r="AP1491" i="1" s="1"/>
  <c r="AN1491" i="1"/>
  <c r="AN35" i="1"/>
  <c r="AO35" i="1"/>
  <c r="AP35" i="1" s="1"/>
  <c r="AO1539" i="1"/>
  <c r="AP1539" i="1" s="1"/>
  <c r="AN1539" i="1"/>
  <c r="AO1556" i="1"/>
  <c r="AP1556" i="1" s="1"/>
  <c r="AN1556" i="1"/>
  <c r="AO1571" i="1"/>
  <c r="AP1571" i="1" s="1"/>
  <c r="AN1571" i="1"/>
  <c r="AN1591" i="1"/>
  <c r="AO1591" i="1"/>
  <c r="AP1591" i="1" s="1"/>
  <c r="AN1607" i="1"/>
  <c r="AO1607" i="1"/>
  <c r="AP1607" i="1" s="1"/>
  <c r="AN1219" i="1"/>
  <c r="AO1219" i="1"/>
  <c r="AP1219" i="1" s="1"/>
  <c r="AN1237" i="1"/>
  <c r="AO1237" i="1"/>
  <c r="AP1237" i="1" s="1"/>
  <c r="AN1256" i="1"/>
  <c r="AO1256" i="1"/>
  <c r="AP1256" i="1" s="1"/>
  <c r="AN128" i="1"/>
  <c r="AO128" i="1"/>
  <c r="AP128" i="1" s="1"/>
  <c r="AO1307" i="1"/>
  <c r="AP1307" i="1" s="1"/>
  <c r="AN1307" i="1"/>
  <c r="AN1322" i="1"/>
  <c r="AO1322" i="1"/>
  <c r="AP1322" i="1" s="1"/>
  <c r="AO1338" i="1"/>
  <c r="AP1338" i="1" s="1"/>
  <c r="AN1338" i="1"/>
  <c r="AO677" i="1"/>
  <c r="AP677" i="1" s="1"/>
  <c r="AN677" i="1"/>
  <c r="AO681" i="1"/>
  <c r="AP681" i="1" s="1"/>
  <c r="AN681" i="1"/>
  <c r="AN1384" i="1"/>
  <c r="AO1384" i="1"/>
  <c r="AP1384" i="1" s="1"/>
  <c r="AN1414" i="1"/>
  <c r="AO1414" i="1"/>
  <c r="AP1414" i="1" s="1"/>
  <c r="AO695" i="1"/>
  <c r="AP695" i="1" s="1"/>
  <c r="AN695" i="1"/>
  <c r="AO1447" i="1"/>
  <c r="AP1447" i="1" s="1"/>
  <c r="AN1447" i="1"/>
  <c r="AO1515" i="1"/>
  <c r="AP1515" i="1" s="1"/>
  <c r="AN1515" i="1"/>
  <c r="AN708" i="1"/>
  <c r="AO708" i="1"/>
  <c r="AP708" i="1" s="1"/>
  <c r="AN1262" i="1"/>
  <c r="AO1262" i="1"/>
  <c r="AP1262" i="1" s="1"/>
  <c r="AO17" i="1"/>
  <c r="AP17" i="1" s="1"/>
  <c r="AN17" i="1"/>
  <c r="AN1295" i="1"/>
  <c r="AO1295" i="1"/>
  <c r="AP1295" i="1" s="1"/>
  <c r="AN142" i="1"/>
  <c r="AO142" i="1"/>
  <c r="AP142" i="1" s="1"/>
  <c r="AN1325" i="1"/>
  <c r="AO1325" i="1"/>
  <c r="AP1325" i="1" s="1"/>
  <c r="AO1358" i="1"/>
  <c r="AP1358" i="1" s="1"/>
  <c r="AN1358" i="1"/>
  <c r="AN1373" i="1"/>
  <c r="AO1373" i="1"/>
  <c r="AP1373" i="1" s="1"/>
  <c r="AN1389" i="1"/>
  <c r="AO1389" i="1"/>
  <c r="AP1389" i="1" s="1"/>
  <c r="AN208" i="1"/>
  <c r="AO208" i="1"/>
  <c r="AP208" i="1" s="1"/>
  <c r="AN1418" i="1"/>
  <c r="AO1418" i="1"/>
  <c r="AP1418" i="1" s="1"/>
  <c r="AO697" i="1"/>
  <c r="AP697" i="1" s="1"/>
  <c r="AN697" i="1"/>
  <c r="AO1454" i="1"/>
  <c r="AP1454" i="1" s="1"/>
  <c r="AN1454" i="1"/>
  <c r="AO253" i="1"/>
  <c r="AP253" i="1" s="1"/>
  <c r="AN253" i="1"/>
  <c r="AN264" i="1"/>
  <c r="AO264" i="1"/>
  <c r="AP264" i="1" s="1"/>
  <c r="AN34" i="1"/>
  <c r="AO34" i="1"/>
  <c r="AP34" i="1" s="1"/>
  <c r="AO1519" i="1"/>
  <c r="AP1519" i="1" s="1"/>
  <c r="AN1519" i="1"/>
  <c r="AO1534" i="1"/>
  <c r="AP1534" i="1" s="1"/>
  <c r="AN1534" i="1"/>
  <c r="AN710" i="1"/>
  <c r="AO710" i="1"/>
  <c r="AP710" i="1" s="1"/>
  <c r="AN1587" i="1"/>
  <c r="AO1587" i="1"/>
  <c r="AP1587" i="1" s="1"/>
  <c r="AN1257" i="1"/>
  <c r="AO1257" i="1"/>
  <c r="AP1257" i="1" s="1"/>
  <c r="AN1272" i="1"/>
  <c r="AO1272" i="1"/>
  <c r="AP1272" i="1" s="1"/>
  <c r="AO660" i="1"/>
  <c r="AP660" i="1" s="1"/>
  <c r="AN660" i="1"/>
  <c r="AO139" i="1"/>
  <c r="AP139" i="1" s="1"/>
  <c r="AN139" i="1"/>
  <c r="AN1323" i="1"/>
  <c r="AO1323" i="1"/>
  <c r="AP1323" i="1" s="1"/>
  <c r="AO172" i="1"/>
  <c r="AP172" i="1" s="1"/>
  <c r="AN172" i="1"/>
  <c r="AO682" i="1"/>
  <c r="AP682" i="1" s="1"/>
  <c r="AN682" i="1"/>
  <c r="AN1385" i="1"/>
  <c r="AO1385" i="1"/>
  <c r="AP1385" i="1" s="1"/>
  <c r="AO205" i="1"/>
  <c r="AP205" i="1" s="1"/>
  <c r="AN205" i="1"/>
  <c r="AN218" i="1"/>
  <c r="AO218" i="1"/>
  <c r="AP218" i="1" s="1"/>
  <c r="AN1432" i="1"/>
  <c r="AO1432" i="1"/>
  <c r="AP1432" i="1" s="1"/>
  <c r="AN1483" i="1"/>
  <c r="AO1483" i="1"/>
  <c r="AP1483" i="1" s="1"/>
  <c r="AN703" i="1"/>
  <c r="AO703" i="1"/>
  <c r="AP703" i="1" s="1"/>
  <c r="AN37" i="1"/>
  <c r="AO37" i="1"/>
  <c r="AP37" i="1" s="1"/>
  <c r="AO1531" i="1"/>
  <c r="AP1531" i="1" s="1"/>
  <c r="AN1531" i="1"/>
  <c r="AO1549" i="1"/>
  <c r="AP1549" i="1" s="1"/>
  <c r="AN1549" i="1"/>
  <c r="AO318" i="1"/>
  <c r="AP318" i="1" s="1"/>
  <c r="AN318" i="1"/>
  <c r="AO1582" i="1"/>
  <c r="AP1582" i="1" s="1"/>
  <c r="AN1582" i="1"/>
  <c r="AN1189" i="1"/>
  <c r="AO1189" i="1"/>
  <c r="AP1189" i="1" s="1"/>
  <c r="AN85" i="1"/>
  <c r="AO85" i="1"/>
  <c r="AP85" i="1" s="1"/>
  <c r="AN97" i="1"/>
  <c r="AO97" i="1"/>
  <c r="AP97" i="1" s="1"/>
  <c r="AN1250" i="1"/>
  <c r="AO1250" i="1"/>
  <c r="AP1250" i="1" s="1"/>
  <c r="AN125" i="1"/>
  <c r="AO125" i="1"/>
  <c r="AP125" i="1" s="1"/>
  <c r="AO1300" i="1"/>
  <c r="AP1300" i="1" s="1"/>
  <c r="AN1300" i="1"/>
  <c r="AO1361" i="1"/>
  <c r="AP1361" i="1" s="1"/>
  <c r="AN1361" i="1"/>
  <c r="AO686" i="1"/>
  <c r="AP686" i="1" s="1"/>
  <c r="AN686" i="1"/>
  <c r="AN212" i="1"/>
  <c r="AO212" i="1"/>
  <c r="AP212" i="1" s="1"/>
  <c r="AN225" i="1"/>
  <c r="AO225" i="1"/>
  <c r="AP225" i="1" s="1"/>
  <c r="AO234" i="1"/>
  <c r="AP234" i="1" s="1"/>
  <c r="AN234" i="1"/>
  <c r="AO1459" i="1"/>
  <c r="AP1459" i="1" s="1"/>
  <c r="AN1459" i="1"/>
  <c r="AN1475" i="1"/>
  <c r="AO1475" i="1"/>
  <c r="AP1475" i="1" s="1"/>
  <c r="AO1509" i="1"/>
  <c r="AP1509" i="1" s="1"/>
  <c r="AN1509" i="1"/>
  <c r="AO1525" i="1"/>
  <c r="AP1525" i="1" s="1"/>
  <c r="AN1525" i="1"/>
  <c r="AN1251" i="1"/>
  <c r="AO1251" i="1"/>
  <c r="AP1251" i="1" s="1"/>
  <c r="AN1282" i="1"/>
  <c r="AO1282" i="1"/>
  <c r="AP1282" i="1" s="1"/>
  <c r="AO18" i="1"/>
  <c r="AP18" i="1" s="1"/>
  <c r="AN18" i="1"/>
  <c r="AO1314" i="1"/>
  <c r="AP1314" i="1" s="1"/>
  <c r="AN1314" i="1"/>
  <c r="AO671" i="1"/>
  <c r="AP671" i="1" s="1"/>
  <c r="AN671" i="1"/>
  <c r="AO1349" i="1"/>
  <c r="AP1349" i="1" s="1"/>
  <c r="AN1349" i="1"/>
  <c r="AO1362" i="1"/>
  <c r="AP1362" i="1" s="1"/>
  <c r="AN1362" i="1"/>
  <c r="AN201" i="1"/>
  <c r="AO201" i="1"/>
  <c r="AP201" i="1" s="1"/>
  <c r="AO213" i="1"/>
  <c r="AP213" i="1" s="1"/>
  <c r="AN213" i="1"/>
  <c r="AO1423" i="1"/>
  <c r="AP1423" i="1" s="1"/>
  <c r="AN1423" i="1"/>
  <c r="AO235" i="1"/>
  <c r="AP235" i="1" s="1"/>
  <c r="AN235" i="1"/>
  <c r="AO1460" i="1"/>
  <c r="AP1460" i="1" s="1"/>
  <c r="AN1460" i="1"/>
  <c r="AN29" i="1"/>
  <c r="AO29" i="1"/>
  <c r="AP29" i="1" s="1"/>
  <c r="AO1493" i="1"/>
  <c r="AP1493" i="1" s="1"/>
  <c r="AN1493" i="1"/>
  <c r="AO278" i="1"/>
  <c r="AP278" i="1" s="1"/>
  <c r="AN278" i="1"/>
  <c r="AO1526" i="1"/>
  <c r="AP1526" i="1" s="1"/>
  <c r="AN1526" i="1"/>
  <c r="AO1542" i="1"/>
  <c r="AP1542" i="1" s="1"/>
  <c r="AN1542" i="1"/>
  <c r="AN339" i="1"/>
  <c r="AO339" i="1"/>
  <c r="AP339" i="1" s="1"/>
  <c r="AN1615" i="1"/>
  <c r="AO1615" i="1"/>
  <c r="AP1615" i="1" s="1"/>
  <c r="AN360" i="1"/>
  <c r="AO360" i="1"/>
  <c r="AP360" i="1" s="1"/>
  <c r="AN47" i="1"/>
  <c r="AO47" i="1"/>
  <c r="AP47" i="1" s="1"/>
  <c r="AN381" i="1"/>
  <c r="AO381" i="1"/>
  <c r="AP381" i="1" s="1"/>
  <c r="AO398" i="1"/>
  <c r="AP398" i="1" s="1"/>
  <c r="AN398" i="1"/>
  <c r="AO1694" i="1"/>
  <c r="AP1694" i="1" s="1"/>
  <c r="AN1694" i="1"/>
  <c r="AO414" i="1"/>
  <c r="AP414" i="1" s="1"/>
  <c r="AN414" i="1"/>
  <c r="AN1732" i="1"/>
  <c r="AO1732" i="1"/>
  <c r="AP1732" i="1" s="1"/>
  <c r="AO1750" i="1"/>
  <c r="AP1750" i="1" s="1"/>
  <c r="AN1750" i="1"/>
  <c r="AO1771" i="1"/>
  <c r="AP1771" i="1" s="1"/>
  <c r="AN1771" i="1"/>
  <c r="AN448" i="1"/>
  <c r="AO448" i="1"/>
  <c r="AP448" i="1" s="1"/>
  <c r="AO1813" i="1"/>
  <c r="AP1813" i="1" s="1"/>
  <c r="AN1813" i="1"/>
  <c r="AO1833" i="1"/>
  <c r="AP1833" i="1" s="1"/>
  <c r="AN1833" i="1"/>
  <c r="AN1846" i="1"/>
  <c r="AO1846" i="1"/>
  <c r="AP1846" i="1" s="1"/>
  <c r="AO485" i="1"/>
  <c r="AP485" i="1" s="1"/>
  <c r="AN485" i="1"/>
  <c r="AN498" i="1"/>
  <c r="AO498" i="1"/>
  <c r="AP498" i="1" s="1"/>
  <c r="AN1638" i="1"/>
  <c r="AO1638" i="1"/>
  <c r="AP1638" i="1" s="1"/>
  <c r="AN727" i="1"/>
  <c r="AO727" i="1"/>
  <c r="AP727" i="1" s="1"/>
  <c r="AO389" i="1"/>
  <c r="AP389" i="1" s="1"/>
  <c r="AN389" i="1"/>
  <c r="AN733" i="1"/>
  <c r="AO733" i="1"/>
  <c r="AP733" i="1" s="1"/>
  <c r="AO1702" i="1"/>
  <c r="AP1702" i="1" s="1"/>
  <c r="AN1702" i="1"/>
  <c r="AN421" i="1"/>
  <c r="AO421" i="1"/>
  <c r="AP421" i="1" s="1"/>
  <c r="AO1739" i="1"/>
  <c r="AP1739" i="1" s="1"/>
  <c r="AN1739" i="1"/>
  <c r="AO1761" i="1"/>
  <c r="AP1761" i="1" s="1"/>
  <c r="AN1761" i="1"/>
  <c r="AN1782" i="1"/>
  <c r="AO1782" i="1"/>
  <c r="AP1782" i="1" s="1"/>
  <c r="AN751" i="1"/>
  <c r="AO751" i="1"/>
  <c r="AP751" i="1" s="1"/>
  <c r="AO1859" i="1"/>
  <c r="AP1859" i="1" s="1"/>
  <c r="AN1859" i="1"/>
  <c r="AN1872" i="1"/>
  <c r="AO1872" i="1"/>
  <c r="AP1872" i="1" s="1"/>
  <c r="AN1624" i="1"/>
  <c r="AO1624" i="1"/>
  <c r="AP1624" i="1" s="1"/>
  <c r="AN366" i="1"/>
  <c r="AO366" i="1"/>
  <c r="AP366" i="1" s="1"/>
  <c r="AO1654" i="1"/>
  <c r="AP1654" i="1" s="1"/>
  <c r="AN1654" i="1"/>
  <c r="AN1670" i="1"/>
  <c r="AO1670" i="1"/>
  <c r="AP1670" i="1" s="1"/>
  <c r="AN52" i="1"/>
  <c r="AO52" i="1"/>
  <c r="AP52" i="1" s="1"/>
  <c r="AO410" i="1"/>
  <c r="AP410" i="1" s="1"/>
  <c r="AN410" i="1"/>
  <c r="AN1720" i="1"/>
  <c r="AO1720" i="1"/>
  <c r="AP1720" i="1" s="1"/>
  <c r="AO1740" i="1"/>
  <c r="AP1740" i="1" s="1"/>
  <c r="AN1740" i="1"/>
  <c r="AN740" i="1"/>
  <c r="AO740" i="1"/>
  <c r="AP740" i="1" s="1"/>
  <c r="AO1783" i="1"/>
  <c r="AP1783" i="1" s="1"/>
  <c r="AN1783" i="1"/>
  <c r="AN454" i="1"/>
  <c r="AO454" i="1"/>
  <c r="AP454" i="1" s="1"/>
  <c r="AN752" i="1"/>
  <c r="AO752" i="1"/>
  <c r="AP752" i="1" s="1"/>
  <c r="AN60" i="1"/>
  <c r="AO60" i="1"/>
  <c r="AP60" i="1" s="1"/>
  <c r="AN492" i="1"/>
  <c r="AO492" i="1"/>
  <c r="AP492" i="1" s="1"/>
  <c r="AO1572" i="1"/>
  <c r="AP1572" i="1" s="1"/>
  <c r="AN1572" i="1"/>
  <c r="AN334" i="1"/>
  <c r="AO334" i="1"/>
  <c r="AP334" i="1" s="1"/>
  <c r="AN1608" i="1"/>
  <c r="AO1608" i="1"/>
  <c r="AP1608" i="1" s="1"/>
  <c r="AN1625" i="1"/>
  <c r="AO1625" i="1"/>
  <c r="AP1625" i="1" s="1"/>
  <c r="AN367" i="1"/>
  <c r="AO367" i="1"/>
  <c r="AP367" i="1" s="1"/>
  <c r="AO1655" i="1"/>
  <c r="AP1655" i="1" s="1"/>
  <c r="AN1655" i="1"/>
  <c r="AO390" i="1"/>
  <c r="AP390" i="1" s="1"/>
  <c r="AN390" i="1"/>
  <c r="AN734" i="1"/>
  <c r="AO734" i="1"/>
  <c r="AP734" i="1" s="1"/>
  <c r="AO1703" i="1"/>
  <c r="AP1703" i="1" s="1"/>
  <c r="AN1703" i="1"/>
  <c r="AN1721" i="1"/>
  <c r="AO1721" i="1"/>
  <c r="AP1721" i="1" s="1"/>
  <c r="AN737" i="1"/>
  <c r="AO737" i="1"/>
  <c r="AP737" i="1" s="1"/>
  <c r="AO1784" i="1"/>
  <c r="AP1784" i="1" s="1"/>
  <c r="AN1784" i="1"/>
  <c r="AO1804" i="1"/>
  <c r="AP1804" i="1" s="1"/>
  <c r="AN1804" i="1"/>
  <c r="AO1823" i="1"/>
  <c r="AP1823" i="1" s="1"/>
  <c r="AN1823" i="1"/>
  <c r="AO482" i="1"/>
  <c r="AP482" i="1" s="1"/>
  <c r="AN482" i="1"/>
  <c r="AN760" i="1"/>
  <c r="AO760" i="1"/>
  <c r="AP760" i="1" s="1"/>
  <c r="AO505" i="1"/>
  <c r="AP505" i="1" s="1"/>
  <c r="AN505" i="1"/>
  <c r="AN358" i="1"/>
  <c r="AO358" i="1"/>
  <c r="AP358" i="1" s="1"/>
  <c r="AO1660" i="1"/>
  <c r="AP1660" i="1" s="1"/>
  <c r="AN1660" i="1"/>
  <c r="AO1672" i="1"/>
  <c r="AP1672" i="1" s="1"/>
  <c r="AN1672" i="1"/>
  <c r="AO401" i="1"/>
  <c r="AP401" i="1" s="1"/>
  <c r="AN401" i="1"/>
  <c r="AO1709" i="1"/>
  <c r="AP1709" i="1" s="1"/>
  <c r="AN1709" i="1"/>
  <c r="AO1746" i="1"/>
  <c r="AP1746" i="1" s="1"/>
  <c r="AN1746" i="1"/>
  <c r="AO1770" i="1"/>
  <c r="AP1770" i="1" s="1"/>
  <c r="AN1770" i="1"/>
  <c r="AN745" i="1"/>
  <c r="AO745" i="1"/>
  <c r="AP745" i="1" s="1"/>
  <c r="AO1829" i="1"/>
  <c r="AP1829" i="1" s="1"/>
  <c r="AN1829" i="1"/>
  <c r="AO1876" i="1"/>
  <c r="AP1876" i="1" s="1"/>
  <c r="AN1876" i="1"/>
  <c r="AO1603" i="1"/>
  <c r="AP1603" i="1" s="1"/>
  <c r="AN1603" i="1"/>
  <c r="AN720" i="1"/>
  <c r="AO720" i="1"/>
  <c r="AP720" i="1" s="1"/>
  <c r="AN1633" i="1"/>
  <c r="AO1633" i="1"/>
  <c r="AP1633" i="1" s="1"/>
  <c r="AO374" i="1"/>
  <c r="AP374" i="1" s="1"/>
  <c r="AN374" i="1"/>
  <c r="AN48" i="1"/>
  <c r="AO48" i="1"/>
  <c r="AP48" i="1" s="1"/>
  <c r="AN730" i="1"/>
  <c r="AO730" i="1"/>
  <c r="AP730" i="1" s="1"/>
  <c r="AO1697" i="1"/>
  <c r="AP1697" i="1" s="1"/>
  <c r="AN1697" i="1"/>
  <c r="AO1714" i="1"/>
  <c r="AP1714" i="1" s="1"/>
  <c r="AN1714" i="1"/>
  <c r="AN57" i="1"/>
  <c r="AO57" i="1"/>
  <c r="AP57" i="1" s="1"/>
  <c r="AO1775" i="1"/>
  <c r="AP1775" i="1" s="1"/>
  <c r="AN1775" i="1"/>
  <c r="AO449" i="1"/>
  <c r="AP449" i="1" s="1"/>
  <c r="AN449" i="1"/>
  <c r="AO457" i="1"/>
  <c r="AP457" i="1" s="1"/>
  <c r="AN457" i="1"/>
  <c r="AO1835" i="1"/>
  <c r="AP1835" i="1" s="1"/>
  <c r="AN1835" i="1"/>
  <c r="AO1849" i="1"/>
  <c r="AP1849" i="1" s="1"/>
  <c r="AN1849" i="1"/>
  <c r="AN1866" i="1"/>
  <c r="AO1866" i="1"/>
  <c r="AP1866" i="1" s="1"/>
  <c r="AO1877" i="1"/>
  <c r="AP1877" i="1" s="1"/>
  <c r="AN1877" i="1"/>
  <c r="AO1532" i="1"/>
  <c r="AP1532" i="1" s="1"/>
  <c r="AN1532" i="1"/>
  <c r="AO1550" i="1"/>
  <c r="AP1550" i="1" s="1"/>
  <c r="AN1550" i="1"/>
  <c r="AN714" i="1"/>
  <c r="AO714" i="1"/>
  <c r="AP714" i="1" s="1"/>
  <c r="AO1583" i="1"/>
  <c r="AP1583" i="1" s="1"/>
  <c r="AN1583" i="1"/>
  <c r="AN1604" i="1"/>
  <c r="AO1604" i="1"/>
  <c r="AP1604" i="1" s="1"/>
  <c r="AN351" i="1"/>
  <c r="AO351" i="1"/>
  <c r="AP351" i="1" s="1"/>
  <c r="AN724" i="1"/>
  <c r="AO724" i="1"/>
  <c r="AP724" i="1" s="1"/>
  <c r="AO375" i="1"/>
  <c r="AP375" i="1" s="1"/>
  <c r="AN375" i="1"/>
  <c r="AO1666" i="1"/>
  <c r="AP1666" i="1" s="1"/>
  <c r="AN1666" i="1"/>
  <c r="AO1678" i="1"/>
  <c r="AP1678" i="1" s="1"/>
  <c r="AN1678" i="1"/>
  <c r="AO1698" i="1"/>
  <c r="AP1698" i="1" s="1"/>
  <c r="AN1698" i="1"/>
  <c r="AO1715" i="1"/>
  <c r="AP1715" i="1" s="1"/>
  <c r="AN1715" i="1"/>
  <c r="AN1735" i="1"/>
  <c r="AO1735" i="1"/>
  <c r="AP1735" i="1" s="1"/>
  <c r="AO1753" i="1"/>
  <c r="AP1753" i="1" s="1"/>
  <c r="AN1753" i="1"/>
  <c r="AN742" i="1"/>
  <c r="AO742" i="1"/>
  <c r="AP742" i="1" s="1"/>
  <c r="AO1798" i="1"/>
  <c r="AP1798" i="1" s="1"/>
  <c r="AN1798" i="1"/>
  <c r="AN458" i="1"/>
  <c r="AO458" i="1"/>
  <c r="AP458" i="1" s="1"/>
  <c r="AO466" i="1"/>
  <c r="AP466" i="1" s="1"/>
  <c r="AN466" i="1"/>
  <c r="AO1850" i="1"/>
  <c r="AP1850" i="1" s="1"/>
  <c r="AN1850" i="1"/>
  <c r="AN1878" i="1"/>
  <c r="AO1878" i="1"/>
  <c r="AP1878" i="1" s="1"/>
  <c r="AO1560" i="1"/>
  <c r="AP1560" i="1" s="1"/>
  <c r="AN1560" i="1"/>
  <c r="AO325" i="1"/>
  <c r="AP325" i="1" s="1"/>
  <c r="AN325" i="1"/>
  <c r="AN1593" i="1"/>
  <c r="AO1593" i="1"/>
  <c r="AP1593" i="1" s="1"/>
  <c r="AO1628" i="1"/>
  <c r="AP1628" i="1" s="1"/>
  <c r="AN1628" i="1"/>
  <c r="AO1640" i="1"/>
  <c r="AP1640" i="1" s="1"/>
  <c r="AN1640" i="1"/>
  <c r="AN1658" i="1"/>
  <c r="AO1658" i="1"/>
  <c r="AP1658" i="1" s="1"/>
  <c r="AO393" i="1"/>
  <c r="AP393" i="1" s="1"/>
  <c r="AN393" i="1"/>
  <c r="AO1687" i="1"/>
  <c r="AP1687" i="1" s="1"/>
  <c r="AN1687" i="1"/>
  <c r="AO1705" i="1"/>
  <c r="AP1705" i="1" s="1"/>
  <c r="AN1705" i="1"/>
  <c r="AO1725" i="1"/>
  <c r="AP1725" i="1" s="1"/>
  <c r="AN1725" i="1"/>
  <c r="AO432" i="1"/>
  <c r="AP432" i="1" s="1"/>
  <c r="AN432" i="1"/>
  <c r="AO1765" i="1"/>
  <c r="AP1765" i="1" s="1"/>
  <c r="AN1765" i="1"/>
  <c r="AO445" i="1"/>
  <c r="AP445" i="1" s="1"/>
  <c r="AN445" i="1"/>
  <c r="AO1826" i="1"/>
  <c r="AP1826" i="1" s="1"/>
  <c r="AN1826" i="1"/>
  <c r="AO474" i="1"/>
  <c r="AP474" i="1" s="1"/>
  <c r="AN474" i="1"/>
  <c r="AN761" i="1"/>
  <c r="AO761" i="1"/>
  <c r="AP761" i="1" s="1"/>
  <c r="AO506" i="1"/>
  <c r="AP506" i="1" s="1"/>
  <c r="AN506" i="1"/>
  <c r="CR4" i="1"/>
  <c r="CR18" i="1"/>
  <c r="CD24" i="1"/>
  <c r="CB17" i="1"/>
  <c r="CR19" i="1"/>
  <c r="CB18" i="1"/>
  <c r="CR17" i="1"/>
  <c r="CX21" i="1"/>
  <c r="CF21" i="1"/>
  <c r="CB19" i="1"/>
  <c r="CY21" i="1"/>
  <c r="DD21" i="1"/>
  <c r="CS18" i="1"/>
  <c r="DB21" i="1"/>
  <c r="CD22" i="1"/>
  <c r="CD21" i="1"/>
  <c r="CE21" i="1"/>
  <c r="DC21" i="1"/>
  <c r="CF23" i="1"/>
  <c r="CS19" i="1"/>
  <c r="CS17" i="1"/>
  <c r="CE24" i="1"/>
  <c r="CF24" i="1"/>
  <c r="DA21" i="1"/>
  <c r="CZ21" i="1"/>
  <c r="CB4" i="1"/>
  <c r="CB15" i="1" s="1"/>
  <c r="CE23" i="1" l="1"/>
  <c r="CW4" i="1"/>
  <c r="CD23" i="1"/>
  <c r="CF22" i="1"/>
  <c r="CG4" i="1"/>
  <c r="CX18" i="1"/>
  <c r="DC18" i="1"/>
  <c r="DA18" i="1"/>
  <c r="CZ18" i="1"/>
  <c r="DB18" i="1"/>
  <c r="DD18" i="1"/>
  <c r="CY18" i="1"/>
  <c r="DC17" i="1"/>
  <c r="DA17" i="1"/>
  <c r="CX17" i="1"/>
  <c r="CY17" i="1"/>
  <c r="CZ17" i="1"/>
  <c r="DB17" i="1"/>
  <c r="DD17" i="1"/>
  <c r="DA4" i="1"/>
  <c r="DA19" i="1"/>
  <c r="DD4" i="1"/>
  <c r="DD19" i="1"/>
  <c r="CY4" i="1"/>
  <c r="CY19" i="1"/>
  <c r="CX4" i="1"/>
  <c r="CX19" i="1"/>
  <c r="DC4" i="1"/>
  <c r="DC19" i="1"/>
  <c r="DB4" i="1"/>
  <c r="DB19" i="1"/>
  <c r="CZ4" i="1"/>
  <c r="CZ19" i="1"/>
  <c r="CU4" i="1"/>
  <c r="CU5" i="1" s="1"/>
  <c r="CV4" i="1"/>
  <c r="BJ5" i="1"/>
  <c r="BI5" i="1"/>
  <c r="BL5" i="1"/>
  <c r="BK5" i="1"/>
  <c r="CT18" i="1"/>
  <c r="CS23" i="1" s="1"/>
  <c r="CT17" i="1"/>
  <c r="CS22" i="1" s="1"/>
  <c r="CT19" i="1"/>
  <c r="CS24" i="1" s="1"/>
  <c r="BO23" i="1"/>
  <c r="BU23" i="1"/>
  <c r="BT23" i="1"/>
  <c r="BQ23" i="1"/>
  <c r="BM23" i="1"/>
  <c r="BY23" i="1"/>
  <c r="BV22" i="1"/>
  <c r="BO22" i="1"/>
  <c r="CA22" i="1"/>
  <c r="BV23" i="1"/>
  <c r="BZ23" i="1"/>
  <c r="BS22" i="1"/>
  <c r="BQ22" i="1"/>
  <c r="BS23" i="1"/>
  <c r="BX23" i="1"/>
  <c r="BP23" i="1"/>
  <c r="BT21" i="1"/>
  <c r="BX21" i="1"/>
  <c r="BN21" i="1"/>
  <c r="BW23" i="1"/>
  <c r="BU21" i="1"/>
  <c r="BN23" i="1"/>
  <c r="BW22" i="1"/>
  <c r="CA23" i="1"/>
  <c r="BP21" i="1"/>
  <c r="BZ21" i="1"/>
  <c r="BO21" i="1"/>
  <c r="BM21" i="1"/>
  <c r="CS21" i="1"/>
  <c r="BW21" i="1"/>
  <c r="BY21" i="1"/>
  <c r="CA21" i="1"/>
  <c r="BS21" i="1"/>
  <c r="BV21" i="1"/>
  <c r="BQ21" i="1"/>
  <c r="BQ24" i="1"/>
  <c r="BO24" i="1"/>
  <c r="BS24" i="1"/>
  <c r="BP24" i="1"/>
  <c r="BT24" i="1"/>
  <c r="BN22" i="1"/>
  <c r="BX22" i="1"/>
  <c r="BN24" i="1"/>
  <c r="BM24" i="1"/>
  <c r="CQ21" i="1"/>
  <c r="BP22" i="1"/>
  <c r="CA24" i="1"/>
  <c r="BU24" i="1"/>
  <c r="BY22" i="1"/>
  <c r="BZ24" i="1"/>
  <c r="BW24" i="1"/>
  <c r="BV24" i="1"/>
  <c r="BU22" i="1"/>
  <c r="BM22" i="1"/>
  <c r="BT22" i="1"/>
  <c r="BY24" i="1"/>
  <c r="BZ22" i="1"/>
  <c r="BX24" i="1"/>
  <c r="CT21" i="1"/>
  <c r="CM21" i="1"/>
  <c r="CJ21" i="1"/>
  <c r="CL21" i="1"/>
  <c r="CK21" i="1"/>
  <c r="CN21" i="1"/>
  <c r="CP21" i="1"/>
  <c r="CI21" i="1"/>
  <c r="CO21" i="1"/>
  <c r="CR21" i="1"/>
  <c r="CV5" i="1" l="1"/>
  <c r="CW5" i="1"/>
  <c r="CT5" i="1"/>
  <c r="DB23" i="1"/>
  <c r="DB22" i="1"/>
  <c r="DD24" i="1"/>
  <c r="DD22" i="1"/>
  <c r="CY22" i="1"/>
  <c r="CX22" i="1"/>
  <c r="DD23" i="1"/>
  <c r="DE4" i="1"/>
  <c r="DA22" i="1"/>
  <c r="DC23" i="1"/>
  <c r="CY23" i="1"/>
  <c r="CZ23" i="1"/>
  <c r="CX23" i="1"/>
  <c r="CZ22" i="1"/>
  <c r="DC22" i="1"/>
  <c r="DA23" i="1"/>
  <c r="DB24" i="1"/>
  <c r="CX24" i="1"/>
  <c r="CZ24" i="1"/>
  <c r="DC24" i="1"/>
  <c r="CY24" i="1"/>
  <c r="DA24" i="1"/>
  <c r="CK22" i="1"/>
  <c r="CQ22" i="1"/>
  <c r="CO22" i="1"/>
  <c r="CN22" i="1"/>
  <c r="CM22" i="1"/>
  <c r="CL22" i="1"/>
  <c r="CR22" i="1"/>
  <c r="CJ22" i="1"/>
  <c r="CQ23" i="1"/>
  <c r="CR23" i="1"/>
  <c r="CP24" i="1"/>
  <c r="CJ24" i="1"/>
  <c r="CP22" i="1"/>
  <c r="CT22" i="1"/>
  <c r="CI23" i="1"/>
  <c r="CI22" i="1"/>
  <c r="CT23" i="1"/>
  <c r="CP23" i="1"/>
  <c r="CM23" i="1"/>
  <c r="CL23" i="1"/>
  <c r="CI24" i="1"/>
  <c r="CN24" i="1"/>
  <c r="CO24" i="1"/>
  <c r="CK24" i="1"/>
  <c r="CO23" i="1"/>
  <c r="CK23" i="1"/>
  <c r="CR24" i="1"/>
  <c r="CJ23" i="1"/>
  <c r="CM24" i="1"/>
  <c r="CN23" i="1"/>
  <c r="CT24" i="1"/>
  <c r="CQ24" i="1"/>
  <c r="CL24" i="1"/>
</calcChain>
</file>

<file path=xl/sharedStrings.xml><?xml version="1.0" encoding="utf-8"?>
<sst xmlns="http://schemas.openxmlformats.org/spreadsheetml/2006/main" count="7672" uniqueCount="6172">
  <si>
    <t>DOI</t>
  </si>
  <si>
    <t>Article Title</t>
  </si>
  <si>
    <t>Article Abstract</t>
  </si>
  <si>
    <t>Journal</t>
  </si>
  <si>
    <t>Pub year</t>
  </si>
  <si>
    <t>Cytotoxic</t>
  </si>
  <si>
    <t>Genotoxic</t>
  </si>
  <si>
    <t>Inflammation</t>
  </si>
  <si>
    <t>Immune</t>
  </si>
  <si>
    <t>Oxidative stress</t>
  </si>
  <si>
    <t>Autophagy</t>
  </si>
  <si>
    <t>Inhaled/Intratracheal/intranasal</t>
  </si>
  <si>
    <t>Dermal</t>
  </si>
  <si>
    <t>Cell</t>
  </si>
  <si>
    <t>Human</t>
  </si>
  <si>
    <t>10.1186/s12951-023-01821-6</t>
  </si>
  <si>
    <t>Impaired autophagy-accelerated senescence of alveolar type II epithelial cells drives pulmonary fibrosis induced by single-walled carbon nanotubes</t>
  </si>
  <si>
    <t>Background: The rapid increase in production and application of carbon nanotubes (CNTs) has led to wide public concerns in their potential risks to human health. Single-walled CNTs (SWCNTs), as an extensively applied type of CNTs, have shown strong capacity to induce pulmonary fibrosis in animal models, however, the intrinsic mechanisms remain uncertain. Results: In vivo experiments, we showed that accelerated senescence of alveolar type II epithelial cells (AECIIs) was associated with pulmonary fibrosis in SWCNTs-exposed mice, as well as SWCNTs-induced fibrotic lungs exhibited impaired autophagic flux in AECIIs in a time dependent manner. In vitro, SWCNTs exposure resulted in profound dysfunctions of MLE-12 cells, characterized by impaired autophagic flux and accelerated cellular senescence. Furthermore, the conditioned medium from SWCNTs-exposed MLE-12 cells promoted fibroblast-myofibroblast transdifferentiation (FMT). Additionally, restoration of autophagy flux with rapamycin significantly alleviated SWCNTs-triggered senescence and subsequent FMT whereas inhibiting autophagy using 3-MA aggravated SWCNTs-triggered senescence in MLE-12 cells and FMT. Conclusion: SWCNTs trigger senescence of AECIIs by impairing autophagic flux mediated pulmonary fibrosis. The findings raise the possibility of senescence-related cytokines as potential biomarkers for the hazard of CNTs exposure and regulating autophagy as an appealing target to halt CNTs-induced development of pulmonary fibrosis. Graphical Abstract: [Figure not available: see fulltext.].</t>
  </si>
  <si>
    <t>Journal of Nanobiotechnology</t>
  </si>
  <si>
    <t>10.1016/j.chemosphere.2023.138383</t>
  </si>
  <si>
    <t>Multi-walled carbon nanotube induced liver injuries possibly by promoting endoplasmic reticulum stress in Cyprinus carpio</t>
  </si>
  <si>
    <t>The mass production and discharge of carbon nanotubes (CNTs) to the water environment are of great concern since they threaten the health of organisms in the aquatic ecosystem. CNTs induce multi-organ injuries in fish, but limited literature is available regarding the mechanisms involved. In the present study, juvenile common carp (Cyprinus carpio) were exposed to multi-walled carbon nanotubes (MWCNTs) (0.25 mg Lâˆ’1 and 2.5 mg Lâˆ’1) for four weeks. MWCNTs caused dose-dependent alterations in the pathological morphology of liver tissues. Ultrastructural changes manifested as nuclear deformation, chromatin condensation, endoplasmic reticulum (ER) disorderly arrangement, mitochondria vacuolation, and mitochondrial membrane destruction. TUNEL analysis indicated that the apoptosis rate in hepatocytes markedly increased upon exposure to MWCNTs. Moreover, the apoptosis was confirmed by significant upregulation of mRNA levels of apoptosis-related genes (Bcl-2, XBP1, Bax, and caspase3) in MWCNTs-exposure groups, except for Bcl-2 expression which was not significantly changed in HSC groups (2.5 mg Lâˆ’1 MWCNTs). Furthermore, real-time PCR assay indicated the increased expression of ER stress (ERS) marker genes (GRP78, PERK, and eIF2Î±) in the exposure groups compared to the control groups, suggesting that the PERK/eIF2Î± signaling pathway involved in the injuries of the liver tissue. Overall, the results above indicate that MWCNTs induce ERS by activating the PERK/eIF2Î± pathway in the liver of common carp, and resulted in the initiation of apoptosis procedure.</t>
  </si>
  <si>
    <t>Chemosphere</t>
  </si>
  <si>
    <t>10.1016/j.ceramint.2023.01.102</t>
  </si>
  <si>
    <t>Ecotoxicological properties of functionalized magnetic graphene oxide and multiwall carbon nanotubes in Daphnia magna</t>
  </si>
  <si>
    <t>In this investigation, we analyzed the nanotoxicity of two magnetic nanohybrids made of nanomaghemite dispersed in activated multiwall carbon nanotubes (JA1) and in graphene oxide (JA2), and we studied their influences on the water flea Daphnia magna that is part of the zooplankton, base of the food chain and of an utmost importance for the ecological balance. Before the toxicological studies, both nanohybrids were structurally, vibrationally, hyperfine, and magnetically characterized respectively with X-ray diffraction, scanning and transmission electron microscopy, Raman spectroscopy, 57Fe MÃ¶ssbauer spectrometry, and vibrating sample magnetometry. Transmission electron microscopy gave the particle size distribution histogram with mean particle sizes of 13.8 (6) and 10.4 (2) nm for the nanomaghemite phase in the JA1 and JA2 nanohybrids, respectively. Raman analysis showed the presence of the nanomaghemite phase that has a threshold laser power of 0.71 mW for the Î³â†’Î± structural phase transition. It was demonstrated that an increase of laser power produced defects and misalignments of the multi-walled carbon nanotubes causing nanomaghemite thermal activation in the JA1 nanohybrid, while the graphene oxide phase was detected by Raman spectroscopy and scanning electron microscopy, this last showed that graphene oxide sheets acting as a template for nanomaghemite growth in the JA2 nanohybrid. 57Fe MÃ¶ssbauer spectrometry and magnetization data confirmed the presence of nanomaghemite nanoparticles with high magnetocrystalline anisotropy. Daphnids were cultured and exposed to different concentrations of both nanohybrids to obtain the median lethal concentration and morphological data. The lethal concentration values were 381.8 mg Lâˆ’1 for the magnetic JA1 and 0.94 mg Lâˆ’1 for JA2 nanohybrid. The results of the morphological measurements showed a negative influence for high concentrations of the nanohybrids, while low concentrations have shown biocompatibility with aquatic life.</t>
  </si>
  <si>
    <t>Ceramics International</t>
  </si>
  <si>
    <t>10.1016/j.aquatox.2023.106434</t>
  </si>
  <si>
    <t>TiO&lt;inf&gt;2âˆ’&lt;/inf&gt;MWCNT nanohybrid: Cytotoxicity, protein corona formation and cellular internalisation in RTG-2 fish cell line</t>
  </si>
  <si>
    <t>Titanium dioxide nanoparticles-multiwalled carbon nanotubes (TiO2âˆ’MWCNT) nanohydrid has an enhanced photocatalytic activity across the visible light with promising applications in environmental remediation, solar energy devices and antimicrobial technologies. However, it is necessary to evaluate the toxicological effects of TiO2âˆ’MWCNT towards safe and sustainable development of nanohybrids. In this work, we studied the cytotoxicity, protein corona formation and cellular internalisation of TiO2âˆ’MWCNT on fibroblasts derived from gonadal rainbow trout tissue (RTG-2) for the first time. This nanohydrid did not show any toxicity effect on RTG-2 cells up to 100 mg Lâˆ’1 after 24 h of exposure as monitored by alamar blue, neutral red and trypan blue assays (in presence or absence of foetal bovine serum, FBS). Futhermore, cryo-transmission electron microscopy analysis demonstrated that TiO2 particles is attached on nanotube surface after FBS-protein corona formation in cell culture medium. Raman spectroscopy imaging showed that TiO2âˆ’MWCNT can be internalised by RTG-2 cells. This work is a novel contribution towards better understanding the nanobiointeractions of nanohydrids linked to their in vitro effects on fish cells in aquatic nanoecotoxicology.</t>
  </si>
  <si>
    <t>Aquatic Toxicology</t>
  </si>
  <si>
    <t>10.1007/s10811-023-02908-1</t>
  </si>
  <si>
    <t>Effect of co-exposure of multi-wall carbon nanotubes and cadmium on microalga Dunaliella salina</t>
  </si>
  <si>
    <t>Great efforts have been made so far to evaluate the influence of nanomaterials (NMs) on aquatic organisms, however, co-exposure of NMs and other pollutants on microalgae has remained largely unstudied. In this regard, the present study first investigated the biological responses of Dunaliella salina to different concentrations of multi-wall carbon nanotubes (MWNTs) and cadmium, separately. Furthermore, the influence of Gum Arabic (GA)-modified MWNTs was also explored on the microalgae. Following this, D. salina was co-exposed to low concentrations (5 mg Lâˆ’1) of uncoated and GA-coated MWNTs with 300 ÂµM Cd to evaluate the effects and underlying mechanism of MWNTs on metal toxicity. Results showed a growth inhibition in culture media containing uncoated MWNTs. The observed toxicity disappears when MWNTs coated with GA. The toxicity of uncoated MWNTs to D. salina can be ascribed to higher algal cells-nanoparticles (NPs) hetero-aggregation, higher lipid peroxidation, and lower content of the non-enzymatic antioxidants. In addition, shading effect was one of the main reasons for the rise in the chlorophyll content of microalgae exposed to uncoated MWNTs. It was found that both uncoated MWNTs and Cd2+ could inhibit growth of D. salina. However, the introduction of GA-coated MWNTs mitigated the adverse effects of Cd on microalgae, as indicated by algal growth, lipid peroxidation, and non-enzymatic antioxidant component. Adsorption of Cd on GA-coated MWNTs was responsible to attenuate the cadmium toxicity by adding MWNTs. Altogether, these findings bring out the possibility of GA reducing the toxicity of MWNTs and cadmium, making it an ideal capping agent.</t>
  </si>
  <si>
    <t>Journal of Applied Phycology</t>
  </si>
  <si>
    <t>10.1016/j.scitotenv.2022.161059</t>
  </si>
  <si>
    <t>Sequential exposures of single walled carbon nanotubes and heavy metal ions to macrophages induce different cytotoxicity</t>
  </si>
  <si>
    <t>The probability of occupational exposure rises with the increasing production and biomedical application of carbon nanotubes (CNTs). Thus, the risk of co-exposure of nanomaterials with environmental pollutants is also increasing. Although many studies have focused on the combined toxicity of nanomaterials and pollutants, more attention has been paid to the toxicity of nanomaterials after adsorbing pollutants or the toxicity of nanomaterials and pollutants exposed simultaneously. Few studies have been conducted on the toxicity and toxicity mechanisms of nanomaterials and environmental pollutants following sequential exposure. In this study, we employed THP-1 cells to investigate how pristine single walled CNTs (p-SWCNTs) and oxidized single walled CNTs (SWCNT-COOHs) pretreatments at a non-lethal dose of 10 Î¼g/mL affect cell responses to metal ions (i. e., Pb2+, Cu2+, and Cr(VI)). We found that p-SWCNTs caused more significant damage to cell membrane integrity than SWCNT-COOHs, which led to higher metallothionein (MT) levels and increased transport of metal ions into cells. Pretreatment of p-SWCNTs in cells significantly increased the cytotoxicity of Pb2+, Cu2+, and Cr(VI) by 2â€“4-fold, whereas SWCNT-COOHs pretreated cells showed no noteworthy changes in response to heavy metals, which were further confirmed by the cellular reactive oxygen species (ROS) assays. These findings indicate that understanding the effects of the exposure sequence of engineered nanomaterials and environmental pollutants on their toxicity provides an excellent complement to combined toxicity evaluation.</t>
  </si>
  <si>
    <t>Science of the Total Environment</t>
  </si>
  <si>
    <t>10.3390/nano13061059</t>
  </si>
  <si>
    <t>Single-Walled vs. Multi-Walled Carbon Nanotubes: Influence of Physico-Chemical Properties on Toxicogenomics Responses in Mouse Lungs</t>
  </si>
  <si>
    <t>Single-walled carbon nanotubes (SWCNTs) and multi-walled carbon nanotubes (MWCNTs) are nanomaterials with one or multiple layers of carbon sheets. While it is suggested that various properties influence their toxicity, the specific mechanisms are not completely known. This study was aimed to determine if single or multi-walled structures and surface functionalization influence pulmonary toxicity and to identify the underlying mechanisms of toxicity. Female C57BL/6J BomTac mice were exposed to a single dose of 6, 18, or 54 Î¼g/mouse of twelve SWCNTs or MWCNTs of different properties. Neutrophil influx and DNA damage were assessed on days 1 and 28 post-exposure. Genome microarrays and various bioinformatics and statistical methods were used to identify the biological processes, pathways and functions altered post-exposure to CNTs. All CNTs were ranked for their potency to induce transcriptional perturbation using benchmark dose modelling. All CNTs induced tissue inflammation. MWCNTs were more genotoxic than SWCNTs. Transcriptomics analysis showed similar responses across CNTs at the pathway level at the high dose, which included the perturbation of inflammatory, cellular stress, metabolism, and DNA damage responses. Of all CNTs, one pristine SWCNT was found to be the most potent and potentially fibrogenic, so it should be prioritized for further toxicity testing.</t>
  </si>
  <si>
    <t>Nanomaterials</t>
  </si>
  <si>
    <t>10.1016/j.etap.2023.104079</t>
  </si>
  <si>
    <t>10.1016/j.jddst.2023.104276</t>
  </si>
  <si>
    <t>Processing of carbon-reinforced construction materials releases PM&lt;inf&gt;2.5&lt;/inf&gt; inducing inflammation and (secondary) genotoxicity in human lung epithelial cells and fibroblasts</t>
  </si>
  <si>
    <t>Anti-proliferative effects of cabergoline nano conjugated form on lung cancer cells</t>
  </si>
  <si>
    <t>Building demolition following domestic fires or abrasive processing after thermal recycling can release particles harmful for the environment and human health. To mimic such situations, particles release during dry-cutting of construction materials was investigated. A reinforcement material consisting of carbon rods (CR), carbon concrete composite (CÂ³) and thermally treated CÂ³ (ttCÂ³) were physicochemically and toxicologically analyzed in monocultured lung epithelial cells, and co-cultured lung epithelial cells and fibroblasts at the air-liquid interface. CÂ³ particles reduced their diameter to WHO fibre dimensions during thermal treatment. Caused by physical properties or by polycyclic aromatic hydrocarbons and bisphenol A found in the materials, especially the released particles of CR and ttCÂ³ induced an acute inflammatory response and (secondary) DNA damage. Transcriptome analysis indicated that CR and ttCÂ³ particles carried out their toxicity via different mechanisms. While ttCÂ³ affected pro-fibrotic pathways, CR was mostly involved in DNA damage response and in pro-oncogenic signaling.</t>
  </si>
  <si>
    <t>Lung cancer is one of the deadliest and most drug-resistant cancers in the world. In this type of cancer, the effect of neurological factors and disruption of neurotransmitter pathways is significant. Cabergoline (CAB) is a specific dopamine receptor (DR) agonist that suppresses tumor cell proliferation and induces cell death. Since the high doses of this drug cause metabolic effects in patients, drug delivery methods have helped bring about better effects of the drug at lower doses. This study aimed to compare the effect of CAB and its nanofluid sample on the expression of DR genes on a lung cancer cell line (A549). Multi-wall carbon nanotubes conjugated with CAB were prepared using a reflux system and evaluated qualitatively. Nanofluid-containing nanodrug was delivered to lung cancer cells (A549) and normal cells (MRC-5) and evaluated by an MTT assay and flow cytometry. Then, the expression of DR genes was studied by real-time polymerase chain reaction before and after the treatment by drug and nanodrug. The findings revealed that nanodrug has a significant lethal influence on cancer cells. In addition, the findings showed the death of cancer cells located in the lung at a lower dose than the pure drug; however, it was not toxic to MRC-5 cells. The design of this nano-targeted drug delivery system showed that it could be a new strategy for the treatment of non-small-cell lung cancer, increase drug delivery efficiency, and consequently induce apoptosis in cancer cells while reducing drug-induced side effects in normal cells.</t>
  </si>
  <si>
    <t>Environmental Toxicology and Pharmacology</t>
  </si>
  <si>
    <t>Journal of Drug Delivery Science and Technology</t>
  </si>
  <si>
    <t>10.1016/j.ecoenv.2023.114623</t>
  </si>
  <si>
    <t>Celastrol alleviates oxidative stress induced by multi-walled carbon nanotubes through the Keap1/Nrf2/HO-1 signaling pathway</t>
  </si>
  <si>
    <t>Multi-walled carbon nanotubes (MWCNTs) mainly induce oxidative stress through the overproduction of reactive oxygen species (ROS), which can lead to cytotoxicity. Celastrol, a plant-derived compound, can exert antioxidant effects by reducing ROS production. Our results indicated that exposure to MWCNTs decreased cell viability and increased ROS production. Nrf2 knockdown (kd) led to increased ROS production and enhanced MWCNT-induced cytotoxicity. Keap1-kd led to decreased ROS production and attenuated cytotoxicity. Treatment with celastrol significantly decreased ROS production and promoted Keap1 protein degradation through the lysosomal pathway, thereby enhancing the translocation of Nrf2 from the cytoplasm to the nucleus and increasing HO-1 expression. The in vivo results showed that celastrol could alleviate the inflammatory damage of lung tissues, increase the levels of the antioxidants, GSH and SOD, as well as promote the expression of the antioxidant protein, HO-1 in MWCNT-treated mice. Celastrol can alleviate MWCNT-induced oxidative stress through the Keap1/Nrf2/HO-1 signaling pathway.</t>
  </si>
  <si>
    <t>Ecotoxicology and Environmental Safety</t>
  </si>
  <si>
    <t>10.1016/j.chemosphere.2023.137986</t>
  </si>
  <si>
    <t>Exposure to multi-walled carbon nanotubes causes suppression in octopamine signal associated with transgenerational toxicity induction in C. elegans</t>
  </si>
  <si>
    <t>Multi-walled carbon nanotube (MWCNT), a kind of carbon-based nanomaterials, has been extensively utilized in a variety of fields. In Caenorhabditis elegans, MWCNT exposure can result in toxicity not only at parental generation (P0-G) but also in the offspring. However, the underlying mechanisms remain still largely unknown. DAF-12, a transcriptional factor (TF), was previously found to be activated and involved in transgenerational toxicity control after MWCNT exposure. In this study, we observed that exposure to 0.1â€“10 Î¼g/L MWCNTs caused the significant decrease in expression of tbh-1 encoding a tyramine beta-hydroxylase with the function to govern the octopamine synthesis, suggesting the inhibition in octopamine signal. After exposure to 0.1 Î¼g/L MWCNT, the decrease in tbh-1 expression could be also detected in F1-G and F2-G. Moreover, in germline cells, the TF DAF-12 regulated transgenerational MWCNT toxicity by suppressing expression and function of TBH-1. Meanwhile, exposure to 0.1â€“10 Î¼g/L MWCNTs induced the increase in octr-1 expression and the decrease in ser-6 expression. After exposure to 0.1 Î¼g/L MWCNT, the increased octr-1 expression and the decreased ser-6 expression were further observed in F1-G and F2-G. Germline TBH-1 controlled transgenerational MWCNT toxicity by regulating the activity of octopamine receptors (SER-6 and OCTR-1) in offspring. Furthermore, in the offspring, SER-6 and OCTR-1 affected the induction of MWCNT toxicity by upregulating or downregulating the level of ELT-2, a GATA TF. Taken together, these findings suggested possible link between alteration in octopamine related signals and MWCNT toxicity induction in offspring in organisms.</t>
  </si>
  <si>
    <t>10.1002/aoc.7013</t>
  </si>
  <si>
    <t>May PdCu@f-MWCNT NPs be an ecotoxicologic risk?</t>
  </si>
  <si>
    <t>The mechanisms of various metal nanoparticles (NPs) are still a matter of debate in aquatic toxicology. In order to close this gap, the number of studies on this subject is increasing. The aims of this study are to explore the interactions of PdCu@f-MWCNT NPs with zebrafish and get to know if it has an ecotoxicological risk. In this study, we synthesized, characterized PdCu@f-MWCNT NPs, and investigated its ecotoxicological effects. The chemical and morphological structures of PdCu@f-MWCNT nanomaterials were elucidated with advanced analysis techniques such as scanning electron microscope (SEM), X-ray spectrophotometer (EDX), transmission electron microscope (TEM), and X-ray diffraction (XRD) analyses. The ecotoxicological risks were investigated by conducting biochemical analyses and malformation defects in zebrafish. The results were obtained using multiple marker applications including oxidative stress parameters, proinflammatory cytokine expressions, DNA damage, and apoptosis markers. The obtained findings showed embryonic development, survival rate, and incidence of malformation increasing in parallel with the dose increase in zebrafish exposed to PdCu@f-MWCNT NPs at 10â€“1000 Î¼g/L levels. Despite the observed decreases in antioxidant enzyme activities, GSH level, AChE activity, and NRF-2 level, inductions in malondialdehyde (MDA) level, IL-6, TNF-Î±, NF-kB, DNA damage, and apoptosis levels were observed with increasing dose. Considering these findings, it has been determined that there are toxic effects in zebrafish at all levels above the concentration that we examine as a safe dose (10 Î¼g/L). The effects of all studied concentrations of this NP above the safe dosage, especially on oxidative stress, malformation, and immune system, were found to be quite significant. The more widespread use of nanotechnology in the future will mean more contact of aquatic organisms with NPs. As a result, it is clearly seen that these organisms, which form the important link of the food chain, and the aquatic environment are living at risk conditions.</t>
  </si>
  <si>
    <t>Applied Organometallic Chemistry</t>
  </si>
  <si>
    <t>10.1007/s11356-022-24757-0</t>
  </si>
  <si>
    <t>10.1007/s11356-022-24653-7</t>
  </si>
  <si>
    <t>Multi-walled carbon nanotubes interact with light intensity to affect morpho-biochemical, nutrient uptake, DNA damage, and secondary metabolism of Stevia rebaudiana</t>
  </si>
  <si>
    <t>Characterization and in vivo toxicological evaluation of multi-walled carbon nanotubes: a low-dose repeated intratracheal administration study</t>
  </si>
  <si>
    <t>In this study, the interaction between nanoparticles (0, 50, 100, and 150 mg Lâˆ’1) and light intensity (100, 200, and 400 Î¼molÂ·mâˆ’2Â·sâˆ’1) was evaluated for effectiveness in improving stevia shoot induction by measuring morphological traits, nutrient absorption, total carbohydrates, steviol glycosides (SVglys), and DNA damage in two DNA sequence regions (promoter and sequence of the UGT76G1 gene). MWCNTs at a concentration of 50 mg Lâˆ’1 in interaction with the light intensity of 200 Î¼molÂ·mâˆ’2Â·sâˆ’1 improved the morphological traits and absorption of nutrients such as nitrogen (N), phosphorous (P), potassium (K), calcium (Ca), iron (Fe), and Manganese (Mn), compared to other treatments. Also, under this interaction, the accumulation of total carbohydrates and SVglys was elevated. Moreover, DNA damage in both regions of the DNA sequence under light intensity at low concentrations of MWCNTs (0 and 50 mg Lâˆ’1) did not show a significant change but increased with increasing MWCNT concentration at high light intensities (200 and 400 Î¼molÂ·mâˆ’2Â·sâˆ’1). These results demonstrate that the advantages and phytotoxicity of MWCNTs in the in vitro culture of stevia are dose-dependent and are affected by light intensity. Based on this, the interaction of 50 mg Lâˆ’1 of MWCNTs with the light intensity of 200 Î¼molÂ·mâˆ’2Â·sâˆ’1 is recommended to improve stevia micropropagation and subsequent growth and metabolism.</t>
  </si>
  <si>
    <t>This study characterized and investigated the toxicity of two multi-walled carbon nanotubes (MWCNT) NM-401 and NM-403 at 60 and 180 Âµg after four repeated intratracheal instillations; follow-up times were 3, 7, 30, and 90 days after the last instillation. NM-401 was needle-like, long, and thick, while NM-403 was entangled, short, and thin. Both MWCNT types induced transient pulmonary and systemic alterations in renal function and oxidative lipid damage markers in recent times. Animals showed general toxicity in the immediate times after exposures, in addition to increased pulmonary LDH release at day 3. In further times, decreased liver and kidney relative weights were noted at higher MWCNT doses. Lung histological damages included pulmonary fibrosis, for both MWCNT types, similarly to asbestos; single liver and kidney histological alterations were present. Repeated instillations led to persistent pulmonary damage at low doses, and possibly the extrapulmonary effects may be associated with the consecutive exposures.</t>
  </si>
  <si>
    <t>Environmental Science and Pollution Research</t>
  </si>
  <si>
    <t>10.1002/jbt.23283</t>
  </si>
  <si>
    <t>10.1115/1.4055157</t>
  </si>
  <si>
    <t>In vitro comparative cytotoxic assessment of pristine and carboxylic functionalized multiwalled carbon nanotubes on LN18 cells</t>
  </si>
  <si>
    <t>Evaluation of Risk and Uncertainty for Model-Predicted NOAELs of Engineered Nanomaterials Based on Dose-Response-Recovery Clusters</t>
  </si>
  <si>
    <t>Multiwalled carbon nanotubes (MWCNTs) have been used in biomedical applications due to their ability to enter the cells. Carboxylic functionalization of MWCNT (MWCNT-COOH) is used to mitigate the toxicity of MWCNTs. Our study focuses on comparing the toxicity of MWCNT and MWCNT-COOH on the neuronal cells, LN18. Concentrations of 5, 10, 20, and 40 Âµg mlâˆ’1 were used for the study, and cytotoxicity was determined at 0, 1, 3, 6, 12, 24, and 48 h of incubation. Cell viability was assessed by Trypan Blue, MTT, and Live dead cell assays, and the oxidative stress produced was determined by reactive oxygen species (ROS) and Lipid peroxidation assays. MWCNT-COOH showed higher cell viability than MWCNT for 20 and 40 Âµg mlâˆ’1 at 24 and 48 h. This was also visually observed in the live dead cell imaging. However, at 48 h, the morphology of the cells appeared more stretched for all the concentrations of MWCNT and MWCNT-COOH in comparison to the control. A significant amount of ROS production can also be observed at the same concentration and time. Viability and oxidative stress results together revealed that MWCNT-COOH is less toxic when compared to MWCNT at longer incubation periods and higher concentrations. However, otherwise, the effect of both are comparable. A concentration of 5â€“10 Âµg mlâˆ’1 is ideal while using MWCNT and MWCNT-COOH as the toxicity is negligible. These findings can further be extended to various functionalizations of MWCNT for wider applications.</t>
  </si>
  <si>
    <t>Experimental toxicology studies for the purposes of setting occupational exposure limits for aerosols have drawbacks including excessive time and cost which could be overcome or limited by the development of computational approaches. A quantitative, analytical relationship between the characteristics of emerging nanomaterials and related in vivo toxicity can be utilized to better assist in the subsequent mitigation of exposure toxicity by design. Predictive toxicity models can be used to categorize and define exposure limitations for emerging nanomaterials. Model-based no-observed-adverse-effect-level (NOAEL) predictions were derived for toxicologically distinct nanomaterial clusters, referred to as model-predicted no observed adverse effect levels (MP-NOAELs). The lowest range of MP-NOAELs for the polymorphonuclear neutrophil (PMN) response observed by carbon nanotubes (CNTs) was found to be 21-35 lg/kg (cluster "A"), indicating that the CNT belonging to cluster A showed the earliest signs of adverse effects. Only 25% of the MP-NOAEL values for the CNTs can be quantitatively defined at present. The lowest observed MP-NOAEL range for the metal oxide nanoparticles was Cobalt oxide nanoparticles (cluster III) for the macrophage (MAC) response at 54-189 lg/kg. Nearly 50% of the derived MP-NOAEL values for the metal oxide nanoparticles can be quantitatively defined based on current data. A sensitivity analysis of the MP-NOAEL derivation highlighted the dependency of the process on the shape and type of the fitted dose-response model, its parameters, dose selection and spacing, and the sample size analyzed.</t>
  </si>
  <si>
    <t>Journal of Biochemical and Molecular Toxicology</t>
  </si>
  <si>
    <t>ASCE-ASME Journal of Risk and Uncertainty in Engineering Systems, Part B: Mechanical Engineering</t>
  </si>
  <si>
    <t>10.3390/antiox12020464</t>
  </si>
  <si>
    <t>Oxidative Stress in Long-Term Exposure to Multi-Walled Carbon Nanotubes in Male Rats</t>
  </si>
  <si>
    <t>Multi-walled carbon nanotubes (MWCNTs) serve as nanoparticles due to their size, and for that reason, when in contact with the biological system, they can have toxic effects. One of the main mechanisms responsible for nanotoxicity is oxidative stress resulting from the production of intracellular reactive oxygen species (ROS). Therefore, oxidative stress biomarkers are important tools for assessing MWCNTs toxicity. The aim of this study was to evaluate the oxidative stress of multi-walled carbon nanotubes in male rats. Our animal model studies of MWCNTs (diameter ~15â€“30 nm, length ~15â€“20 Î¼m) include measurement of oxidative stress parameters in the body fluid and tissues of animals after long-term exposure. Rattus Norvegicus/Wistar male rats were administrated a single injection to the knee joint at three concentrations: 0.03 mg/mL, 0.25 mg/mL, and 0.5 mg/mL. The rats were euthanized 12 and 18 months post-exposure by drawing blood from the heart, and their liver and kidney tissues were removed. To evaluate toxicity, the enzymatic activity of total protein (TP), reduced glutathione (GSH), glutathione Sâ€“transferase (GST), thiobarbituric acid reactive substances (TBARS), Trolox equivalent antioxidant capacity (TEAC), nitric oxide (NO), and catalase (CAT) was measured and histopathological examination was conducted. Results in rat livers showed that TEAC level was decreased in rats receiving nanotubes at higher concentrations. Results in kidneys report that the level of NO showed higher concentration after long exposure, and results in animal serums showed lower levels of GSH in rats exposed to nanotubes at higher concentrations. The 18-month exposure also resulted in a statistically significant increase in GST activity in the group of rats exposed to nanotubes at higher concentrations compared to animals receiving MWCNTs at lower concentrations and compared to the control group. Therefore, an analysis of oxidative stress parameters can be a key indicator of the toxic potential of multi-walled carbon nanotubes.</t>
  </si>
  <si>
    <t>Antioxidants</t>
  </si>
  <si>
    <t>10.3390/nano13040682</t>
  </si>
  <si>
    <t>Assessment of Carbon Nanotubes on Barrier Function, Ciliary Beating Frequency and Cytokine Release in In Vitro Models of the Respiratory Tract</t>
  </si>
  <si>
    <t>The exposure to inhaled carbon nanotubes (CNT) may have adverse effects on workers upon chronic exposure. In order to assess the toxicity of inhaled nanoparticles in a physiologically relevant manner, an airâ€“liquid interface culture of mono and cocultures of respiratory cells and assessment in reconstructed bronchial and alveolar tissues was used. The effect of CNT4003 reference particles applied in simulated lung fluid was studied in bronchial (Calu-3 cells, EpiAirwayâ„¢ and MucilAirâ„¢ tissues) and alveolar (A549 +/âˆ’THP-1 and EpiAlveolarâ„¢ +/âˆ’THP-1) models. Cytotoxicity, transepithelial electrical resistance, interleukin 6 and 8 secretion, mucociliary clearance and ciliary beating frequency were used as readout parameters. With the exception of increased secretion of interleukin 6 in the EpiAlveolarâ„¢ tissues, no adverse effects of CNT4003 particles, applied at doses corresponding to the maximum estimated lifetime exposure of workers, in the bronchial and alveolar models were noted, suggesting no marked differences between the models. Since the doses for whole-life exposure were applied over a shorter time, it is not clear if the interleukin 6 increase in the EpiAlveolarâ„¢ tissues has physiological relevance.</t>
  </si>
  <si>
    <t>10.3390/nano13040690</t>
  </si>
  <si>
    <t>Effects of Carbon Nanoparticles and Chromium Combined Exposure in Native (Ruditapes decussatus) and Invasive (Ruditapes philippinarum) Clams</t>
  </si>
  <si>
    <t>Studies have described the occurrence of nanoparticles (NPs) in aquatic ecosystems, with particular attention to the widely commercialized carbon nanotubes (CNTs). Their presence in the environment raises concerns, especially regarding their toxicity when co-occurring with other pollutants such as metals. In the present study, changes to the metabolic capacity, oxidative, and neurologic status were evaluated in the presence of carboxylated multi-walled CNTs and chromium (Cr(III)) using two of the most ecologically and economically relevant filter feeder organisms: the clam species Ruditapes decussatus and R. philippinarum. Results indicated that although Cr, either alone or in combination with CNTs, was found in a similar concentration level in both species, a species-specific Cr accumulation was observed, with higher values in R. decussatus in comparison with R. philippinarum. Inhibition of antioxidant defenses and neurotoxic effects were detected only in R. philippinarum. The interaction between contaminants seems to have no effect in terms of antioxidant enzyme activities and neuro status. Nevertheless, synergistic activation of responses to both contaminants may have altered the metabolic capacity of bivalves, particularly evident in R. decussatus. While both clams are tolerant to both contaminants (alone and together), they showed a relevant accumulation capacity, which may represent a possible contaminant transfer to humans.</t>
  </si>
  <si>
    <t>10.1371/journal.pone.0281756</t>
  </si>
  <si>
    <t>10.3390/ijms24031927</t>
  </si>
  <si>
    <t>Phytotoxicity of zinc oxide nanoparticles and multi-walled carbon nanotubes, alone or in combination, on Arabidopsis thaliana and their mutual effects on oxidative homeostasis</t>
  </si>
  <si>
    <t>Comparing the Toxicological Responses of Pulmonary Airâ€“Liquid Interface Models upon Exposure to Differentially Treated Carbon Fibers</t>
  </si>
  <si>
    <t>The extensive use of engineered nanoparticles (ENPs) has raised concerns about their potentially harmful effects on the ecosystem. Despite previous reports of a variety of individual ENPs, the mutual effects of ENPs when used in combination were not well understood. In this study, we first investigated the effects of different sizes and concentrations of ZnO nanoparticles (ZnO NPs) or multi-walled carbon nanotubes (MWCNTs) on the growth performance of Arabidopsis thaliana seedlings. Then, two concentrations of ZnO NP (40 and 50 mg/L) with a diameter of 90 nm and MWCNTs (100 and 500 mg/L) with an outer diameter of 40â€“60 nm were used to evaluate their respective or simultaneous phytotoxicity to Arabidopsis. The results showed that seedlings exposed to either ZnO NPs or MWCNTs exhibited significant phytotoxic symptoms. ZnO NPs caused stronger inhibitory effects than MWCNTs on several plant growth indices, including reduced root length, chlorophyll content, and increased ROS concentration. When applied together, the concurrent effects of ZnO NPs and MWCNTs on Arabidopsis seedlings appeared to be more negative, as evidenced not only by the further deterioration of several growth indices but also by their synergistic or additive regulation of the activities of several antioxidant enzymes such as superoxide dismutase (SOD), catalase (CAT) and glutathione reductase (GR). Moreover, qRT-PCR analysis revealed that in the presence of ZnO NPs and MWCNTs, the expression of genes important for maintaining cellular ROS homeostasis was differentially regulated in shoots and roots of Arabidopsis seedlings. Overall, our data may provide new insights into how plants respond to more than one type of nanomaterial and help us better understand the associated environmental risks.</t>
  </si>
  <si>
    <t>In recent years, the use of carbon fibers (CFs) in various sectors of industry has been increasing. Despite the similarity of CF degradation products to other toxicologically relevant materials such as asbestos fibers and carbon nanotubes, a detailed toxicological evaluation of this class of material has yet to be performed. In this work, we exposed advanced airâ€“liquid interface cell culture models of the human lung to CF. To simulate different stresses applied to CF throughout their life cycle, they were either mechanically (mCF) or thermo-mechanically pre-treated (tmCF). Different aspects of inhalation toxicity as well as their possible time-dependency were monitored. mCFs were found to induce a moderate inflammatory response, whereas tmCF elicited stronger inflammatory as well as apoptotic effects. Furthermore, thermal treatment changed the surface properties of the CF resulting in a presumed adhesion of the cells to the fiber fragments and subsequent cell loss. Triple-cultures encompassing epithelial, macrophage, and fibroblast cells stood out with an exceptionally high inflammatory response. Only a weak genotoxic effect was detected in the form of DNA strand breaks in mono- and co-cultures, with triple-cultures presenting a possible secondary genotoxicity. This work establishes CF fragments as a potentially harmful material and emphasizes the necessity of further toxicological assessment of existing and upcoming advanced CF-containing materials.</t>
  </si>
  <si>
    <t>PLoS ONE</t>
  </si>
  <si>
    <t>International Journal of Molecular Sciences</t>
  </si>
  <si>
    <t>10.1016/j.ijbiomac.2022.12.209</t>
  </si>
  <si>
    <t>Carbon nanomaterial-treated cell cultures of Nostoc flagelliforme produce exopolysaccharides with ameliorative physio-chemical properties</t>
  </si>
  <si>
    <t>The feasibility and efficiency of carbon nanomaterials (CNMs) in algal biotechnology are less known. In this study, the influences of four CNMs, graphene (G), graphene oxide (GO), multiwalled carbon nanotube (MWCNT), and aminated multiwalled carbon nanotube (MWCNT-NH2), on cell growth and exopolysaccharide (EPS) production, as well as the physiochemical properties of EPS, were investigated in cell culture of Nostoc flagelliforme. A proper concentration (15 mg Lâˆ’1) of four CNMs was chosen for use after a preliminary test. Upon GO treatment, the biomass was improved by 11.1 % and the EPS production was increased by 36.1 % on day 16 compared to the nontreated control. Four CNM treatments significantly improved cellular O2Â·âˆ’ and H2O2 levels as well as superoxide dismutase and catalase activities. The monosaccharide compositions and functional groups of the EPSs were obviously altered by the CNM treatments. Particularly, the GO treatment-resulting EPS showed obviously improved flocculating ability, water absorption ability, and reactive oxygen species scavenging ability. In general, four CNMs exerted distinct influences on the production and physio-chemical property alteration of the EPS in N. flagelliforme culture. This work expands our understanding of the application of CNMs in the induced production and functional modification of polysaccharides during algal cultivation.</t>
  </si>
  <si>
    <t>International Journal of Biological Macromolecules</t>
  </si>
  <si>
    <t>10.1016/j.scitotenv.2022.159760</t>
  </si>
  <si>
    <t>10.1007/s11356-022-23508-5</t>
  </si>
  <si>
    <t>Activation of persulfate by vanadium oxide modified carbon nanotube for 17Î²-estradiol degradation in soil: Mechanism, application and ecotoxicity assessment</t>
  </si>
  <si>
    <t>Evaluation of the protective effects of berberine and berberine nanoparticle on insulin secretion and oxidative stress induced by carbon nanotubes in isolated mice islets of langerhans: an in vitro study</t>
  </si>
  <si>
    <t>Steroid hormones in the environment have attracted public attention because of their high endocrine-disrupting activity even at rather low exposure level. Excessive hormones in the soil from the pollutant discharge of intensive farming would pose a potential threat to the ecology and the human health. Vanadium oxide modified carbon nanotube (VOX-CNT) was synthesized and applied as persulfate (PDS) activator to reduce17Î²-estrogen (17Î²-E2) in soil. 86.06 % 17Î²-E2 could be degraded within 12 h. Process of materials exchange during oxidation was interfered by soil, resulting in insufficient degradation of 17Î²-E2, but the active species involved in 17Î²-E2 degradation would also be enriched by it. 17Î²-E2 was adsorbed on the VOX-CNT surface and directly degraded mainly by the active species generated on the catalyst surface, and â€¢OH dominated the degradation of 17Î²-E2 in VOX-CNT/PDS system. C[dbnd]O, defective sites and vanadium oxides on the surface of VOX-CNT contributed to the generation of activate species. Oxidizer dosage, catalyst dosage, water-soil ratio and soil properties would affect the degradation of 17Î²-E2. The ecotoxicological impact on soil caused by VOX-CNT/PDS was acceptable, and would be weakened with time. Additionally, a rapid decrease in the concentration of 17Î²-E2 and the promotion of maize growth were observed with VOX-CNT/PDS in situ pilot-scale remediation. Those results reveal that VOX-CNT/PDS is a potential technology to remove excessive steroid hormone from soil around large-scale livestock and poultry farms.</t>
  </si>
  <si>
    <t>The increasing use of single-walled carbon nanotubes (SWCNT) in various fields highlights the need to investigate the test toxicity of these nanoparticles in humans. Previous documents showed that SWCNT induced oxidative stress. Oxidative stress and reactive oxygen species (ROS) cause cell dysfunction and reduced insulin secretion. Therefore, this study aimed to investigate the effects of SWCNT on oxidative stress and insulin secretion of islets also evaluate the protective effects of berberine (BBR) and berberine nanoparticles (NP-BBR) as antioxidants on pancreatic Î²-islets. Double emulsion with solvent evaporation was the technique used to prepare nanoparticles in this study. Islets were isolated and pretreated with various concentrations of BBR and NP-BBR and then treated with single dose of SWCNT (160 Î¼g). The results of this study showed that SWCNT decreased cell viability based on MTT assay, reduced insulin secretion of islets, increased malondialdehyde (MDA) amounts, reactive oxygen species (ROS) levels, reduced glutathione (GSH) levels, catalase (CAT), superoxide dismutase (SOD), and glutathione peroxidase (GPx) activities, whereas pretreatment of islets with low doses of BBR (5 and 15 Î¼M) and NP-BBR (5 Î¼M) significantly reversed all changes induced by SWCNT. These findings suggested that SWCNT might trigger other pathways involved in insulin secretion by activating the oxidative stress pathway in the pancreatic islets, reducing insulin secretion, consequently diabetes. BBR and NP-BBR as antioxidants were able to protect pancreatic Î²-islets and prevent the progression of diabetes.</t>
  </si>
  <si>
    <t>10.3389/fimmu.2023.1111123</t>
  </si>
  <si>
    <t>10.1039/d2en00926a</t>
  </si>
  <si>
    <t>High aspect ratio nanomaterial-induced macrophage polarization is mediated by changes in miRNA levels</t>
  </si>
  <si>
    <t>Activation of Kruppel-like factor 6 by multi-walled carbon nanotubes in a diameter-dependent manner in THP-1 macrophages in vitro and bronchoalveolar lavage cells in vivo</t>
  </si>
  <si>
    <t>Introduction: Inhalation of nanomaterials may induce inflammation in the lung which if left unresolved can manifest in pulmonary fibrosis. In these processes, alveolar macrophages have an essential role and timely modulation of the macrophage phenotype is imperative in the onset and resolution of inflammatory responses. This study aimed to investigate, the immunomodulating properties of two industrially relevant high aspect ratio nanomaterials, namely nanocellulose and multiwalled carbon nanotubes (MWCNT), in an alveolar macrophage model. Methods: MH-S alveolar macrophages were exposed at air-liquid interface to cellulose nanocrystals (CNC), cellulose nanofibers (CNF) and two MWCNT (NM-400 and NM-401). Following exposure, changes in macrophage polarization markers and secretion of inflammatory cytokines were analyzed. Furthermore, the potential contribution of epigenetic regulation in nanomaterial-induced macrophage polarization was investigated by assessing changes in epigenetic regulatory enzymes, miRNAs, and rRNA modifications. Results: Our data illustrate that the investigated nanomaterials trigger phenotypic changes in alveolar macrophages, where CNF exposure leads to enhanced M1 phenotype and MWCNT promotes M2 phenotype. Furthermore, MWCNT exposure induced more prominent epigenetic regulatory events with changes in the expression of histone modification and DNA methylation enzymes as well as in miRNA transcript levels. MWCNT-enhanced changes in the macrophage phenotype were correlated with prominent downregulation of the histone methyltransferases Kmt2a and Smyd5 and histone deacetylases Hdac4, Hdac9 and Sirt1 indicating that both histone methylation and acetylation events may be critical in the Th2 responses to MWCNT. Furthermore, MWCNT as well as CNF exposure led to altered miRNA levels, where miR-155-5p, miR-16-1-3p, miR-25-3p, and miR-27a-5p were significantly regulated by both materials. PANTHER pathway analysis of the identified miRNA targets showed that both materials affected growth factor (PDGF, EGF and FGF), Ras/MAPKs, CCKR, GnRH-R, integrin, and endothelin signaling pathways. These pathways are important in inflammation or in the activation, polarization, migration, and regulation of phagocytic capacity of macrophages. In addition, pathways involved in interleukin, WNT and TGFB signaling were highly enriched following MWCNT exposure. Conclusion: Together, these data support the importance of macrophage phenotypic changes in the onset and resolution of inflammation and identify epigenetic patterns in macrophages which may be critical in nanomaterial-induced inflammation and fibrosis.</t>
  </si>
  <si>
    <t>While Kruppel-like factors (KLFs) are known to regulate many basic processes of macrophages, their modulatory roles in nanomaterial (NM)-caused bio-effects in macrophages are unclear. Recently we reported diameter-dependent induction of cytotoxicity, inflammation and lipid accumulation by multi-walled carbon nanotubes (MWCNTs) in THP-1 macrophages in vitro, and hereby we further investigated the roles of KLFs. RNA-sequencing data showed that MWCNTs diameter-dependently up-regulated a number of KLFs, including KLF6, a transcription factor (TF) mediating inflammatory macrophage polarization. Furthermore, MWCNTs influenced KLF6-related gene ontology (GO) terms and downstream genes (identified by ingenuity pathway analysis), typically those related with inflammation and TF functions. We further verified that only MWCNTs of the smallest diameter promoted soluble monocyte chemotactic protein 1 (sMCP-1) proteins, while KLF6 siRNA remarkably inhibited C-C motif chemokine ligand 2 (CCL2, MCP-1 encoding gene) mRNA. Similarly, the TF involved in endoplasmic reticulum (ER) stress, activating transcription factor 3 (ATF3), was activated by MWCNTs with the smallest diameter and inhibited by KLF6 siRNA. However, KLF6 knockdown did not obviously alter lipid levels in MWCNT-exposed macrophages. In mice receiving repeated intratracheal instillation of MWCNTs (128 Î¼g per mouse, once a week for 5 weeks), MWCNTs of the smallest diameter induced inflammatory responses in lungs and promoted the expression of KLF6, CCL2, ATF3 and nitric oxide synthase 2 (nos2) in bronchoalveolar lavage cells. Our results suggested a previously unknown role of KLF6 in regulating MWCNT-induced inflammatory responses both in vitro and in vivo.</t>
  </si>
  <si>
    <t>Frontiers in Immunology</t>
  </si>
  <si>
    <t>Environmental Science: Nano</t>
  </si>
  <si>
    <t>10.1038/s41565-023-01363-w</t>
  </si>
  <si>
    <t>Carbon nanotube recognition by human Siglec-14 provokes inflammation</t>
  </si>
  <si>
    <t>For the design and development of innovative carbon nanotube (CNT)-based tools and applications, an understanding of the molecular interactions between CNTs and biological systems is essential. In this study, a three-dimensional protein-structure-based in silico screen identified the paired immune receptors, sialic acid immunoglobulin-like binding lectin-5 (Siglec-5) and Siglec-14, as CNT-recognizing receptors. Molecular dynamics simulations showed the spatiotemporally stable association of aromatic residues on the extracellular loop of Siglec-5 with CNTs. Siglec-14 mediated spleen tyrosine kinase (Syk)-dependent phagocytosis of multiwalled CNTs and the subsequent secretion of interleukin-1Î² from human monocytes. Ectopic in vivo expression of human Siglec-14 on mouse alveolar macrophages resulted in enhanced recognition of multiwalled CNTs and exacerbated pulmonary inflammation. Furthermore, fostamatinib, a Syk inhibitor, blocked Siglec-14-mediated proinflammatory responses. These results indicate that Siglec-14 is a human activating receptor recognizing CNTs and that blockade of Siglec-14 and the Syk pathway may overcome CNT-induced inflammation.</t>
  </si>
  <si>
    <t>Nature Nanotechnology</t>
  </si>
  <si>
    <t>10.1155/2023/2855788</t>
  </si>
  <si>
    <t>Antiproliferative Activity of PEG-PEI-SWCNTs against AMJ13 Breast Cancer Cells</t>
  </si>
  <si>
    <t>Single-walled carbon nanotubes (SWCNTs) involving polyethylene glycol (PEG) and polyethyleneimine (PEI), which contain amines, were produced and analyzed using X-ray diffraction (XRD), UV-vis spectroscopy, Raman spectroscopy (RS), and transmission electron microscopy (TEM) for the spectral and structural analyses of PEG-PEI-SWCNTs. PEG-PEI-SWCNTs demonstrated peaks using UV-vis spectroscopy at 300.98 nm, have a broad peak at 2Î¸ = 23.51, linked to 002 with d-spacing (3.7816), and have crystalline sizes of 8.48 nm. In PEG-PEI-SWCNTs, TEM images demonstrated the accumulation of SWCNTs with PEG-PEI due to an increased main grain size with functionalization to 80.68 nm. The D and G bands in PEG-PEI-SWCNTs moved to 1,292 and 1,586 cm-1, respectively. SWCNTs are observed as a bundle of inhomogeneous, long-curved accumulates containing multitudes of tubes. The PEG-PEI-SWCNTs have a tubular structure that demonstrates particles scattered alongside the carbon nanotube sidewalls, which indicate that PEG and PEI are conjugated to the SWCNTs. Cytotoxicity evaluation of PEG-PEI-SWCNTs (6.25-100 Î¼g/mL) in the breast cancer AMJ13 cell line was conducted for 24 and 72 hr, and the results showed enhanced toxicity to the tumor cells and decreased cytotoxicity against rhabdomyosarcoma (RD) normal cells.</t>
  </si>
  <si>
    <t>Journal of Nanomaterials</t>
  </si>
  <si>
    <t>10.15244/pjoes/156426</t>
  </si>
  <si>
    <t>10.1007/s12668-023-01071-8</t>
  </si>
  <si>
    <t>10.7324/JAPS.2023.130219</t>
  </si>
  <si>
    <t>Joint Toxic Action and Metabolic Mechanisms of Graphene Nanomaterial Mixtures in Microcystis Aeruginosa</t>
  </si>
  <si>
    <t>Polydispersed Acid-Functionalized Single-Walled Carbon Nanotubes Induced the Integrin-Associated Protein (CD47) and Basigin (CD147) Expression and Modulated the Antioxidant Gene Expression in Erythroid Cells in Mice</t>
  </si>
  <si>
    <t>Short-term toxicity of carbon nanotubesâ€™ aqueous dispersion administered intravenously to rats</t>
  </si>
  <si>
    <t>Graphene family nanomaterials are used in a broad range of applications. These materials have been released into the aquatic system where they can have toxicological effects in non-target organisms. Although several studies have investigated their toxicity, there is little information on the toxicity and mechanisms of graphene nanomaterial mixtures in Microcystis aeruginosa. This study investigated the toxicities of individual and binary mixtures of graphene family nanomaterials (graphene oxide (GO), GO quantum dots (GOQD), and carboxylic acid-functionalized single-walled carbon nanotubes (C-SWCNT)) in M. aeruginosa. The toxicological interaction profiles of the mixture rays were also examined. The results showed that the three types of nanoparticles and their binary mixture rays had significant inhibitory and hormetic effects in M. aeruginosa. Metabolomics analysis showed that the nanomaterials had different toxicity mechanisms. Amino acid metabolism was sensitive to GO exposure, while C-SWCNT and GOQD exposure led to a sharp decline in sugars and an increase in fatty acids, respectively. The toxicological interactions in the binary GO and GOQD mixtures were different from that of the GO and C-SWCNT mixtures. These findings increase our understanding of the nanotoxicity and toxicity mechanisms of GO, C-SWCNT, and GOQD and will aid in the risk assessment of nanomaterials in aquatic environments. Amino acids, sugars, and fatty acids can be used as indicators of the corresponding biological responses to these nanomaterials.</t>
  </si>
  <si>
    <t>The present study was conducted to analyze the impact of acid functionalized single-walled carbon nanotube (AF-SWCNT)-mediated effects on erythrocytes surface markers CD47 and CD147, as well as potential causes for the erythropoiesis modulation after treatment. The repeated administration of AF-SWCNTs (10 Âµg intravenously on alternate days) induced significant expression levels of CD47 and CD147 on peripheral blood erythrocytes. Various erythroid progenitor cells in spleen and BM were examined using flow cytometer by staining with anti-glycophorin (Ter119) and anti-transferrin (CD71) receptor monoclonal antibodies. The impact of AF-SWCNTs on the induction of ROS and apoptosis in erythroid cells was measured in Ter119/CD71-positive cells. The AF-SWCNT administration leads to a significant raise in ROS level in erythroid cells. A significant increment in the apoptosis in bone marrow derived erythroid cells was seen after AF-SWCNTs treatment. The spleen shows a reverse response, and the proportion of apoptotic cells was lesser than in control. The levels of expression of antioxidant genes SOD1, SOD2, catalase, GPX1, and FOXO3 were significantly increased in erythroid cells in the spleen as well as in bone marrow.</t>
  </si>
  <si>
    <t>The biomedical application of carbon nanotubes (CNTs) is a dynamically developing area of scientific and industrial activity with high potential for the development of innovative tools for the diagnosis of diseases, targeted drug delivery, gene therapy, tissue engineering, immunomodulation, and theranostics. The inherent properties of CNTs, such as chemical inertness, high volume-to-surface ratio, mechanical rigidity, and ability to encapsulate both hydrophobic and hydrophilic substances and easily penetrate cell membranes, serve as the basis for the extensive development of supramolecular complexes for biomedical purposes, but on the other hand, they limit the use of CNTs in living organisms due to poor biocompatibility, tendency to aggregation and accumulation, which leads to toxic effects. The results of numerous studies on the toxicity of CNTs performed over the past two decades have led to the understanding that the toxicity of CNTs, in general, depends on a set of their structural and physicochemical characteristics, which can be accurately measured and analyzed using appropriate laboratory instruments, but the interaction of specific CNTs with living organisms cannot be reliably predicted on the basis of such measurements and has to be experimentally investigated. Working on the project of a supramolecular nanocomplex for targeted delivery of doxorubicin to solid tumors, we faced the problem of the toxic effect of CNTs used as a vehicle. The general toxic effects and safety assessment of repeated intravenous administration of noncovalently functionalized multiwalled CNTs were studied in rats using a short-term (14 days) toxicity protocol. Repeated intravenous administration of an aqueous dispersion of MW CNTs did not have a noticeable effect on the state, behavior, and most of the hematological and biochemical parameters of animals, but some signs of liver dysfunction and activation of the immune system were found. At the same time, microscopic examination of the autopsy material revealed noticeable ultrastructural changes in the lungs, liver, and hematopoietic organs. The results obtained were taken into account while planning further work on the project.</t>
  </si>
  <si>
    <t>Polish Journal of Environmental Studies</t>
  </si>
  <si>
    <t>BioNanoScience</t>
  </si>
  <si>
    <t>Journal of Applied Pharmaceutical Science</t>
  </si>
  <si>
    <t>10.1007/s11756-023-01325-6</t>
  </si>
  <si>
    <t>Chromosomal aberrations and changes in the methylation patterns of Lactuca sativa L. (Asteraceae) exposed to carbon nanotubes</t>
  </si>
  <si>
    <t>Carbon nanotubes (CNTs) are one of the most important nanomaterials, with applications in several areas. The exponential increase in the production and use of CNTs, however, increases the likelihood of their release into the environment and potential impacts on environmental systems. We evaluated the cytogenotoxic potential of carboxylated multi-walled carbon nanotubes (MWCNT-COOH) as well as its influence in the methylation patterns of Lactuca sativa meristematic cells. Root elongation was observed at concentrations of 1.0; 10.0; 50.0 and 100.0 Î¼g/mL, and decreased seed germination at the highest concentration evaluated (100.0 Î¼g/mL). Cytogenetic analysis revealed that MWCNT-COOH induced increases in the chromosomal aberration index and micronucleus frequency. Accumulations of cells in the sub G1 phase were also observed at low concentrations (0.1 Î¼g / mL), which may be related to increased programmed cell death. Cytosine methylation profile analysis revealed cytosine hypermethylation at MWCNT-COOH concentrations of 1.0 and 10.0 Î¼g / mL and cytosine hypomethylation at MWCNT-COOH concentrations of 50.0 and 100.0 Î¼g / mL as compared to controls. We conclude that, in addition to cytogenotoxic effects, MWCNT-COOH alters cytosine methylation profiles and promotes root elongation.</t>
  </si>
  <si>
    <t>Biologia</t>
  </si>
  <si>
    <t>10.3390/f14010163</t>
  </si>
  <si>
    <t>Effect of Multi-Walled Carbon Nanotubes on the Growth and Expression of Stress Resistance Genes in Birch</t>
  </si>
  <si>
    <t>Recent studies have shown that nanomaterials, including carbon nanotubes, are associated with a wide range of effects on living organisms, from stimulation to toxic effects. Plants are an important object of such research, which is associated with the potential use of carbon nanomaterials in agriculture and environmental protection. At the same time, the specific mechanisms of formation of plant resistance to the effects of carbon nanotubes remain not fully understood, especially in woody plants. Therefore, we studied the effect of aqueous colloids of multi-walled carbon nanotubes (MWCNTs) with an outer diameter of 10â€“30 nm and a length of about 2 Î¼m at a concentration of 1, 10, 50, and 100 mg/L on morphometric parameters and the level of expression of stress resistance genes in Betula pubescens Ehrh. and B. pendula Roth. plants in greenhouse conditions. The results showed an increase in the length and diameter of the shoot in the studied plants. The dry biomass of the leaf increased by 30%, the stem by 42%, and the root by 49% when using MWCNTs at a concentration of 10 mg/L. The expression of the stress resistance genes DREB2 and PR-10 significantly increased under the influence of 1 mg/L MWCNTs on plants of both species. At the same time, the use of 100 mg/L nanoparticles led to a decrease in the studied parameters in Betula pendula, which may be associated with the negative effect of MWCNTs in high concentrations. The revealed positive effects of low concentrations of MWCNTs on morphometric parameters and stimulation of stress resistance genes by nanotubes open up prospects for their use in woody plant biotechnology.</t>
  </si>
  <si>
    <t>Forests</t>
  </si>
  <si>
    <t>10.1007/s43630-022-00302-3</t>
  </si>
  <si>
    <t>Differential near-infrared imaging of heterocysts using single-walled carbon nanotubes</t>
  </si>
  <si>
    <t>The internalization of near-infrared (NIR) optical nanoprobes in photosynthetic microbes can be exploited for applications ranging from energy conversion to biomolecule delivery. However, the intrinsic, species-dependent properties of microbial cell walls, including their surface charge density, composition, thickness, and elasticity, can severely impact nanoprobe uptake and affect the cellular response. An examination of the interaction of the optical nanoprobe in various species and its impact on cell viability is, therefore, imperative for the development of new imaging technologies. Herein, we extend the technology recently developed for internalizing fluorescent single-walled carbon nanotubes (SWCNTs) in prokaryotes, specifically unicellular Synechocystis sp. PCC 6803, to a filamentous cyanobacterial strain, Nostoc punctiforme. Using a combination of NIR fluorescence, scanning electron microscopy (SEM), and Raman spectroscopy, we investigate uptake in vegetative cells as well as differentiated heterocysts. We demonstrate a strong dependence of long-term cell integrity, activity, and viability on SWCNT surface functionalization. We further show differential uptake of SWCNTs across a single filament, with positively charged functionalized SWCNTs preferentially localizing within the heterocysts of the filament. This cell dependency of the nanoparticle internalization motivates the use of SWCNTs as a NIR stain for monitoring cell differentiation. Graphical abstract: [Figure not available: see fulltext.]</t>
  </si>
  <si>
    <t>Photochemical and Photobiological Sciences</t>
  </si>
  <si>
    <t>10.1080/08958378.2022.2026538</t>
  </si>
  <si>
    <t>Aging influence on pulmonary and systemic inflammation and neural metabolomics arising from pulmonary multi-walled carbon nanotube exposure in apolipoprotein E-deficient and C57BL/6 female mice</t>
  </si>
  <si>
    <t>Objective: Environmental exposures exacerbate age-related pathologies, such as cardiovascular and neurodegenerative diseases. Nanoparticulates, and specifically carbon nanomaterials, are a fast-growing contributor to the category of inhalable pollutants, whose risks to health are only now being unraveled. The current study assessed the exacerbating effect of age on multiwalled-carbon nanotube (MWCNT) exposure in young and old C57BL/6 and ApoEâˆ’/âˆ’ mice. Materials and methods: Female C57BL/6 and apolipoprotein E-deficient (ApoEâˆ’/âˆ’) mice, aged 8 weeks and 15 months, were exposed to 0 or 40 Âµg MWCNT via oropharyngeal aspiration. Pulmonary inflammation, inflammatory bioactivity of serum, and neurometabolic changes were assessed at 24 h post-exposure. Results: Pulmonary neutrophil infiltration was induced by MWCNT in bronchoalveolar lavage fluid in both C57BL/6 and ApoEâˆ’/âˆ’. Macrophage counts decreased with MWCNT exposure in ApoEâˆ’/âˆ’ mice but were unaffected by exposure in C57BL/6 mice. Older mice appeared to have greater MWCNT-induced total protein in lavage fluid. BALF cytokines and chemokines were elevated with MWCNT exposure, but CCL2, CXCL1, and CXCL10 showed reduced responses to MWCNT in older mice. However, no significant serum inflammatory bioactivity was detected. Cerebellar metabolic changes in response to MWCNT were modest, but age and strain significantly influenced metabolite profiles assessed. ApoEâˆ’/âˆ’ mice and older mice exhibited less robust metabolite changes in response to exposure, suggesting a reduced health reserve. Conclusions: Age influences the pulmonary and neurological responses to short-term MWCNT exposure. However, with only the model of moderate aging (15 months) in this study, the responses appeared modest compared to inhaled toxicant impacts in more advanced aging models.</t>
  </si>
  <si>
    <t>Inhalation Toxicology</t>
  </si>
  <si>
    <t>10.1016/j.scitotenv.2022.158319</t>
  </si>
  <si>
    <t>Exposure to dibutyl phthalate adsorbed to multi-walled carbon nanotubes causes neurotoxicity in mice by inducing the release of BDNF</t>
  </si>
  <si>
    <t>Multi-walled carbon nanotubes (MWCNTs) and dibutyl phthalate (DBP) exist extensively in the environment, and they are easy to form compound pollution through Ï€-Ï€ interactions in the environment. We investigate whether DBP, an environmental hormone disruptor, mediated by CNTs can more easily cross the blood-brain barrier, and whether DBP entering the brain has neurotoxic effects on the cells in the brain. Experimental subjects were 40 male Kunming (KM) mice randomly divided into 4 groups: the control group; the MWCNTs group; the DBP group; and the MWCNTs+DBP group. The mice were exposed via tail intravenous injection once every 3 days for 21 days, following which toxicology studies were carried out. The results of behavioral experiments showed that the mice in the combined exposure group (MWCNTs+DBP) exhibited spatial learning and memory impairment, and anxiety-like behavior. Staining of hippocampal sections of mouse brain tissue showed that, in the CA1, CA2, and DG areas, the number of neurons decreased, the nucleus was pyknotic, the cell body was atrophied, and levels of the microglia marker Iba-1 increased. By proteomic KEGG analysis, we found that the DEPs were mainly those related to neurodegenerative diseases. Immunohistochemistry in the hippocampus indicated that the level of brain-derived neurotrophic factor (BDNF) in the DG region was significantly increased. RT-PCR results revealed that the expression levels of P53, caspase3, and Bax genes related to apoptosis were up-regulated. The experimental results demonstrated that the mechanism of the combined-exposure injury to neurons in the hippocampus of mice may be that MWCNTs with adsorbed DBP can induce the release of BDNF, accelerate the apoptosis of neurons, and reduce the number of nerve cells, which activates microglia, causing neuroinflammation and nervous system toxicity.</t>
  </si>
  <si>
    <t>10.3390/jfb13040218</t>
  </si>
  <si>
    <t>10.3390/nano12244363</t>
  </si>
  <si>
    <t>Carbon Nanoparticles Extracted from Date Palm Fronds for Fluorescence Bioimaging: In Vitro Study</t>
  </si>
  <si>
    <t>Trophic Transfer of Single-Walled Carbon Nanotubes at the Base of the Food Chain and Toxicological Response</t>
  </si>
  <si>
    <t>Numerous studies have been reported on single- and multicolored highly fluorescent carbon nanoparticles (FCNPs) originating from various sources and their potential applications in bioimaging. Herein, multicolored biocompatible carbon nanoparticles (CNPs) unsheathed from date palm fronds were studied. The extracted CNPs were characterized via several microscopic and spectroscopic techniques. The results revealed that the CNPs were crystalline graphitic and hydrophilic in nature with sizes ranging from 4 to 20 nm. The unsheathed CNPs showed exemplary photoluminescent (PL) properties. They also emitted bright blue colors when exposed to ultraviolet (UV) light. Furthermore, in vitro cellular uptake and cell viability in the presence of CNPs were also investigated. The cell viability of human colon cancer (HCT-116) and breast adenocarcinoma (MCF-7) cell lines with aqueous CNPs at different concentrations was assessed by a cell metabolic activity assay (MTT) for 24 and 48 h incubations. The results were combined to generate dose-response curves for the CNPs and evaluate the severity of their toxicity. The CNPs showed adequate fluorescence with high cell viability for in vitro cell imaging. Under the laser-scanning confocal microscope, the CNPs with HCT-116 and MCF-7 cell lines showed multicolor fluorescence emissions, including blue, green, and red colors when excited at 405, 458, and 561 nm, respectively. These results prove that unsheathed CNPs from date palm fronds can be used in diverse biomedical applications because of their low cytotoxicity, adequate fluorescence, eco-friendly nature, and cheap production.</t>
  </si>
  <si>
    <t>The potential for trophic transfer of single-walled carbon nanotubes (SWCNTs) was assessed using the green algae Tetraselmis suecica and the blue mussel Mytilus edulis in a series of laboratory experiments. Swanee River Natural Organic Matter (SRNOM)-dispersed SWCNTs were introduced into growing algal cultures. Light microscopical observations, confirmed by scanning electronic microscopy (SEM) and Raman spectroscopy, showed that SWCNT agglomerates adhered to the external algal cell walls and transmission electronic microscopy (TEM) results suggested internalization. A direct effect of SWCNT exposure on the algae was a significant decrease in growth, expressed as chlorophyll a concentration and cell viability. Mussels, fed with algae in the presence of SWCNTs, led to significantly increased pseudofaeces production, indicating selective feeding. Nevertheless, histological sections of the mussel digestive gland following exposure showed evidence of SWCNT-containing algae. Furthermore, DNA damage and oxidative stress biomarker responses in the mussel haemocytes and gill tissue were significantly altered from baseline values and were consistent with previously observed responses to SWCNT exposure. In conclusion, the observed SWCNT-algal interaction demonstrated the potential for SWCNT entrance at the base of the food chain, which may facilitate their trophic transfer with potential consequences for human exposure and health.</t>
  </si>
  <si>
    <t>Journal of Functional Biomaterials</t>
  </si>
  <si>
    <t>10.1007/s10751-022-01807-0</t>
  </si>
  <si>
    <t>In-Field &lt;sup&gt;57&lt;/sup&gt;Fe MÃ¶ssbauer study of maghemite nanoparticles functionalized multiwall carbon nanotubes and their ecotoxicological properties in young Daphnia magna</t>
  </si>
  <si>
    <t>Multiwall carbon nanotubes functionalized with 13.8(6) nm maghemite nanoparticles (NPs) have been synthesized by a modified co-precipitation chemical route and characterized using N2 physisorption and in-field 57Fe MÃ¶ssbauer studies. Textural and hyperfine magnetic properties indicated that this nanohybrid has a strong potential to be applied in magnetic remediation process due to their unique surface features. Moreover, acute toxicity evaluations were performed before in situ applications, where we implemented our nanohybrid in an effluent containing young Daphnia magna biomarker having a mortality percentage not higher than 15% for the selected concentrations. Despite of it, the reproduction rate was affected after two weeks of previous 72 h exposure, but without apparent morphological changes according to optical and scanning electron microscopy. These findings are of crucial interest for long term applications of concentrated NPs in polluted effluents.</t>
  </si>
  <si>
    <t>Hyperfine Interactions</t>
  </si>
  <si>
    <t>10.1186/s41021-022-00253-2</t>
  </si>
  <si>
    <t>In vivo genotoxicity assessment of a multiwalled carbon nanotube in a mouse ex vivo culture</t>
  </si>
  <si>
    <t>Background: Multiwalled carbon nanotubes (MWCNTs) are suspected lung carcinogens because their shape and size are similar to asbestos. Various MWCNT types are manufactured; however, only MWNT-7 is classified into Group 2B by The International Agency for Research on Cancer. MWNT-7â€™s carcinogenicity is strongly related to inflammatory reactions. On the other hand, inconsistent results on MWNT-7 genotoxicity have been reported. We previously observed no significant differences in both Pig-a (blood) and gpt (lung) mutant frequencies between MWNT-7-intratracheally treated and negative control rats. In this study, to investigate in vivo MWNT-7 genotoxicity on various endpoints, we attempted to develop a lung micronucleus assay through ex vivo culture targeting the cellular fraction of Clara cells and alveolar Type II (AT-II) cells, known as the initiating cells of lung cancer. Using this system, we analyzed the in vivo MWNT-7 genotoxicity induced by both whole-body inhalation exposure and intratracheal instillation. We also conducted an erythrocyte micronucleus assay using the samples obtained from animals under intratracheal instillation to investigate the tissue specificity of MWNT-7 induced genotoxicities. Results: We detected a significant increase in the incidence of micronucleated cells derived from the cellular fraction of Clara cells and AT-II cells in both MWNT-7-treated and positive control groups compared to the negative control group under both whole-body inhalation exposures and intratracheal instillation. Additionally, the erythrocyte micronucleus assay detected a significant increase in the incidence of micronucleated reticulocytes only in the positive control group. Conclusions: Our findings indicated that MWNT-7 was genotoxic in the lungs directly exposed by both the body inhalation and intratracheal instillation but not in the hematopoietic tissue.</t>
  </si>
  <si>
    <t>Genes and Environment</t>
  </si>
  <si>
    <t>10.1038/s41598-022-22193-1</t>
  </si>
  <si>
    <t>Modification of SWCNTs with hybrid materials ZnOâ€“Ag and ZnOâ€“Au for enhancing bactericidal activity of phagocytic cells against Escherichia coli through NOX2 pathway</t>
  </si>
  <si>
    <t>Zinc oxide-silver (ZnOâ€“Ag), and zinc oxide-gold (ZnOâ€“Au) nano-composites were prepared through wet chemical process and laced into single-walled carbon nanotubes (SWCNTs) to yield ZnOâ€“Ag-SWCNTs, and ZnOâ€“Au-SWCNTs hybrids. These nano-composite-laced SWCNTs hybrids were characterized using Raman spectroscopic, X-ray diffraction (XRD), scanning electron microscopy (SEM), and transmission electron microscopy (TEM) analyses. The hybrids were evaluated for their effects on phagocytic cells and bactericidal activity against the gram-negative bacteria E. coli. Their phagocytic cell activities and intracellular killing actions were found to be significantly increased, as the ZnOâ€“Ag-SWCNTs and ZnOâ€“Au-SWCNTs nano-hybrids induced widespread clearance of Escherichia coli. An increase in the production of reactive oxygen species (ROS) also led to upregulated phagocytosis, which was determined mechanistically to involve the phagocyte NADPH oxidase (NOX2) pathway. The findings emphasized the roles of ZnOâ€“Ag- and ZnOâ€“Au-decorated SWCNTs in the prevention of bacterial infection by inhibiting biofilm formation, showing the potential to be utilized as catheter coatings in the clinic.</t>
  </si>
  <si>
    <t>Scientific Reports</t>
  </si>
  <si>
    <t>10.1186/s40538-022-00337-9</t>
  </si>
  <si>
    <t>Role of multi-walled carbon nanotubes as a growth regulator for Basella alba (Malabar spinach) plant and its soil microbiota</t>
  </si>
  <si>
    <t>Abstract: The effect of pure multi-walled carbon nanotubes (MWCNTs) was studied on the development and morphology of the Basella alba plant. The plants were treated with varying sonicated concentrations of MWCNTs. The parameters taken into consideration were germination percentage of seeds, protein content in the plant, estimation of chlorophyll concentration, and the effect on the soil microbial community after treatment with MWCNTs. A boost in vigour index was recorded with the 200 Âµg mlâˆ’1 concentration of MWCNTs. Increment in other parameters like protein content, chlorophyll concentration, and microbial community in soil samples have also been observed. All parameters showed higher efficiency in a concentration-dependent manner of MWCNTs compared to control by testing the significance of results through statistical one-way ANOVA analysis. The uptake of MWCNTs by plants was confirmed by SEMâ€“EDX analysis of treated and control leaf tissue sections. This study concludes that MWCNTs exhibit significant growth effects with no toxicity to Basella alba. Graphical Abstract: [Figure not available: see fulltext.].</t>
  </si>
  <si>
    <t>Chemical and Biological Technologies in Agriculture</t>
  </si>
  <si>
    <t>10.1186/s12989-022-00487-6</t>
  </si>
  <si>
    <t>10.1007/s11356-022-21933-0</t>
  </si>
  <si>
    <t>Grouping MWCNTs based on their similar potential to cause pulmonary hazard after inhalation: a case-study</t>
  </si>
  <si>
    <t>Combined effect of single-walled carbon nanotubes and cadmium on human lung cancer cells</t>
  </si>
  <si>
    <t>Background: The EU-project GRACIOUS developed an Integrated Approach to Testing and Assessment (IATA) to support grouping high aspect ratio nanomaterials (HARNs) presenting a similar inhalation hazard. Application of grouping reduces the need to assess toxicity on a case-by-case basis and supports read-across of hazard data from substances that have the data required for risk assessment (source) to those that lack such data (target). The HARN IATA, based on the fibre paradigm for pathogenic fibres, facilitates structured data gathering to propose groups of similar HARN and to support read-across by prompting users to address relevant questions regarding HARN morphology, biopersistence and inflammatory potential. The IATA is structured in tiers, allowing grouping decisions to be made using simple in vitro or in silico methods in Tier1 progressing to in vivo approaches at the highest Tier3. Here we present a case-study testing the applicability of GRACIOUS IATA to form an evidence-based group of multiwalled carbon nanotubes (MWCNT) posing a similar predicted fibre-hazard, to support read-across and reduce the burden of toxicity testing. Results: The case-study uses data on 15 different MWCNT, obtained from the published literature. By following the IATA, a group of 2 MWCNT was identified (NRCWE006 and NM-401) based on a high degree of similarity. A pairwise similarity assessment was subsequently conducted between the grouped MWCNT to evaluate the potential to conduct read-across and fill data gaps required for regulatory hazard assessment. The similarity assessment, based on expert judgement of Tier 1 assay results, predicts both MWCNT are likely to cause a similar acute in vivo hazard. This result supports the possibility for read-across of sub-chronic and chronic hazard endpoint data for lung fibrosis and carcinogenicity between the 2 grouped MWCNT. The implications of accepting the similarity assessment based on expert judgement of the MWCNT group are considered to stimulate future discussion on the level of similarity between group members considered sufficient to allow regulatory acceptance of a read-across argument. Conclusion: This proof-of-concept case-study demonstrates how a grouping hypothesis and IATA may be used to support a nuanced and evidence-based grouping of â€˜similarâ€™ MWCNT and the subsequent interpolation of data between group members to streamline the hazard assessment process.</t>
  </si>
  <si>
    <t>Co-exposure of widely used single-walled carbon nanotubes (SWCNTs) and ubiquitous cadmium (Cd) to humans through ambient air is unavoidable. Studies on joint toxicity of SWCNTs and Cd in human cells are scarce. We aimed to investigate the joint effects of SWCNTs and Cd in human lung epithelial (A549) cells. Results showed that SWCNTs were safe while Cd induce significant toxicity to A549 cells. Remarkably, Cd-induced cell viability reduction, lactate dehydrogenase leakage, cell cycle arrest, dysregulation of apoptotic gene (p53, bax, bcl-2, casp3, and casp9), and mitochondrial membrane potential depletion were significantly mitigated following SWCNTs co-exposure. Cd-induced intracellular level of reactive oxygen species, hydrogen peroxide, and lipid peroxidation were significantly attenuated by SWCNT co-exposure. Moreover, glutathione depletion and lower activity of antioxidant enzymes after Cd exposure were also effectively abrogated by co-exposure of SWCNTs. Inductively coupled plasma-mass spectrometry study indicated that higher adsorption of Cd on SCWNTs might decreased cellular uptake and the toxic potential of Cd in A549 cells. Our work warranted further research to explore the potential mechanism of joint effects of SWCNTs and Cd at in vivo levels.</t>
  </si>
  <si>
    <t>Particle and Fibre Toxicology</t>
  </si>
  <si>
    <t>10.1038/s41598-022-14206-w</t>
  </si>
  <si>
    <t>10.1186/s12989-022-00478-7</t>
  </si>
  <si>
    <t>Robust antibacterial activity of functionalized carbon nanotube- levofloxacine conjugate based on in vitro and in vivo studies</t>
  </si>
  <si>
    <t>Two-year intermittent exposure of a multiwalled carbon nanotube by intratracheal instillation induces lung tumors and pleural mesotheliomas in F344 rats</t>
  </si>
  <si>
    <t>A new nano-antibiotic was synthesized from the conjugation of multi-walled carbon nanotubes with levofloxacin (MWCNT-LVX) through covalent grafting of drug with surface-modified carbon nanotubes in order to achieve an effective, safe, fast-acting nano-drug with the minimal side effects. This study is the first report on the evaluation of in vitro cell viability and antibacterial activity of nano-antibiotic along in addition to the in vivo antibacterial activity in a burn wound model. The drug-loading and release profile at different pH levels was determined using an ultravioletâ€“visible spectrometer. MWCNT-LVX was synthesized by a simple, reproducible and cost-effective method for the first time and characterized using various techniques, such as scanning electron microscope, transmission electron microscopy, and Brunauerâ€“Emmettâ€“Teller analysis, and so forth. The noncytotoxic nano-antibiotic showed more satisfactory in vitro antibacterial activity against Staphylococcus aureus compared to Pseudomona aeruginosa. The novel synthetic nano-drug possessed high loading capacity and pH-sensitive release profile; resultantly, it exhibited very potent bactericidal activity in a mouse S. aureus wound infection model compared to LVX. Based on the results, the antibacterial properties of the drug enhanced after conjugating with surface-modified MWCNTs. The nano-antibiotic has great industrialization potential for the simple route of synthesis, no toxicity, proper drug loading and release, low effective dose, and strong activity against wound infections. In virtue of unique properties, MWCNTs can serve as a controlled release and delivery system for drugs. The easy penetration to biological membranes and barriers can also increase the drug delivery at lower doses compared to the main drug alone, which can lead to the reduction of its side effects. Hence, MWCNTs can be considered a promising nano-carrier of LVX in the treatment of skin infections.</t>
  </si>
  <si>
    <t>Background: A mounting number of studies have been documenting the carcinogenic potential of multiwalled carbon nanotubes (MWCNTs); however, only a few studies have evaluated the pulmonary carcinogenicity of MWCNTs in vivo. A 2-year inhalation study demonstrated that MWNT-7, a widely used MWCNT, was a pulmonary carcinogen in rats. In another 2-year study, rats administered MWNT-7 by intratracheal instillation at the beginning of the experimental period developed pleural mesotheliomas but not lung tumors. To obtain data more comparable with rats exposed to MWNT-7 by inhalation, we administered MWNT-7 to F344 rats by intratracheal instillation once every 4-weeks over the course of 2 years at 0, 0.125, and 0.5 mg/kg body weight, allowing lung burdens of MWNT-7 to increase over the entire experimental period, similar to the inhalation study. Results: Absolute and relative lung weights were significantly elevated in both MWNT-7-treated groups. Dose- and time-dependent toxic effects in the lung and pleura, such as inflammatory, fibrotic, and hyperplastic lesions, were found in both treated groups. The incidences of lung carcinomas, lung adenomas, and pleural mesotheliomas were significantly increased in the high-dose group compared with the control group. The pleural mesotheliomas developed mainly at the mediastinum. No MWNT-7-related neoplastic lesions were noted in the other organs. Cytological and biochemical parameters of the bronchoalveolar lavage fluid (BALF) were elevated in both treated groups. The lung burden of MWNT-7 was dose- and time-dependent, and at the terminal necropsy, the average value was 0.9 and 3.6 mg/lung in the low-dose and high-dose groups, respectively. The number of fibers in the pleural cavity was also dose- and time-dependent. Conclusions: Repeated administration of MWNT-7 by intratracheal instillation over the 2 years indicates that MWNT-7 is carcinogenic to both the lung and pleura of rats, which differs from the results of the 2 carcinogenicity tests by inhalation or intratracheal instillation.</t>
  </si>
  <si>
    <t>10.1186/s12989-022-00469-8</t>
  </si>
  <si>
    <t>Assessment of the toxicity and carcinogenicity of double-walled carbon nanotubes in the rat lung after intratracheal instillation: a two-year study</t>
  </si>
  <si>
    <t>Background: Considering the expanding industrial applications of carbon nanotubes (CNTs), safety assessment of these materials is far less than needed. Very few long-term in vivo studies have been carried out. This is the first 2-year in vivo study to assess the effects of double walled carbon nanotubes (DWCNTs) in the lung and pleura of rats after pulmonary exposure. Methods: Rats were divided into six groups: untreated, Vehicle, 3 DWCNT groups (0.12 mg/rat, 0.25 mg/rat and 0.5 mg/rat), and MWCNT-7 (0.5 mg/rat). The test materials were administrated by intratracheal-intrapulmonary spraying (TIPS) every other day for 15 days. Rats were observed without further treatment until sacrifice. Results: DWCNT were biopersistent in the rat lung and induced marked pulmonary inflammation with a significant increase in macrophage count and levels of the chemotactic cytokines CCL2 and CCL3. In addition, the 0.5 mg DWCNT treated rats had significantly higher pulmonary collagen deposition compared to the vehicle controls. The development of carcinomas in the lungs of rats treated with 0.5 mg DWCNT (4/24) was not quite statistically higher (p = 0.0502) than the vehicle control group (0/25), however, the overall incidence of lung tumor development, bronchiolo-alveolar adenoma and bronchiolo-alveolar carcinoma combined, in the lungs of rats treated with 0.5 mg DWCNT (7/24) was statistically higher (p &lt; 0.05) than the vehicle control group (1/25). Notably, two of the rats treated with DWCNT, one in the 0.25 mg group and one in the 0.5 mg group, developed pleural mesotheliomas. However, both of these lesions developed in the visceral pleura, and unlike the rats administered MWCNT-7, rats administered DWCNT did not have elevated levels of HMGB1 in their pleural lavage fluids. This indicates that the mechanism by which the mesotheliomas that developed in the DWCNT treated rats is not relevant to humans. Conclusions: Our results demonstrate that the DWCNT fibers we tested are biopersistent in the rat lung and induce chronic inflammation. Rats treated with 0.5 mg DWCNT developed pleural fibrosis and lung tumors. These findings demonstrate that the possibility that at least some types of DWCNTs are fibrogenic and tumorigenic cannot be ignored.</t>
  </si>
  <si>
    <t>10.1186/s12863-022-01031-3</t>
  </si>
  <si>
    <t>Evaluating the cytotoxicity and pathogenicity of multi-walled carbon nanotube through weighted gene co-expression network analysis: a nanotoxicogenomics study</t>
  </si>
  <si>
    <t>Background: Multi-walled carbon nanotube (MWCNT) is one of the most momentous carbonaceous nanoparticles which is widely used for various applications such as electronics, vehicles, and therapeutics. However, their possible toxicity and adverse effects convert them into a major health threat for humans and animals. Results: In this study, we employed weighted gene co-expression network analysis (WGCNA) to identify the co-expressed gene groups and dysregulated pathways due to the MWCNT exposure. For this purpose, three weighted gene co-expression networks for the microarray gene expression profiles of the mouse after 1, 6, and 12-month post-exposure to MWCNT were constructed. The module-trait analysis specified the significant modules related to different doses (1, 10, 40, and 80 Âµg) of MWCNT. Afterward, common genes between co-regulated and differentially expressed genes were determined. The further pathway analysis highlighted the enrichment of genes including Actb, Ube2b, Psme3, Ezh2, Alas2, S100a10, Ypel5, Rhoa, Rac1, Ube2l6, Prdx2, Ctsb, Bnip3l, Gp6, Myh9, Ube2k, Mbnl1, Kbtbd8, Riok3, Itgb1, Rap1a, and Atp5h in immune-, inflammation-, and protein metabolism-related pathways. Conclusions: This study discloses the genotoxicity and cytotoxicity effects of various doses of MWCNT which also affect the metabolism system. The identified genes can serve as potential biomarkers and therapeutic candidates. However, further studies should be performed to validate them in human cells.</t>
  </si>
  <si>
    <t>BMC Genomic Data</t>
  </si>
  <si>
    <t>10.1007/s00344-021-10503-2</t>
  </si>
  <si>
    <t>Multi-Walled Carbon Nanotubes Influence on Gas Exchange, Redox Reaction and Antioxidant System in Zea mays Exposed to Excessive Copper</t>
  </si>
  <si>
    <t>The carbon nanotube is one of the most encouraging tools in nanotechnology. However, the extent and interaction with different plant systems of multi-wall carbon nanotubes (MWCNT) are not fully understood under stress conditions. The present study aimed to evaluate the potential of MWCNT to improve tolerance to copper toxicity in maize (Zea mays). For this purpose, Zea mays was grown under exposure to exogenously applied MWCNT concentrations (50-100-250 mg Lâˆ’1), individually or combined, with 50 Î¼M copper (Cu stress) for 7 days. MWCNTs eliminated the adverse effects caused by stress on water status, gas parameters and osmotic potential state. Although stress activated the antioxidant system, reactive oxygen species (ROS) accumulation (hydrogen peroxide (H2O2) content) and lipid peroxidation (TBARS) increased because stress-applied maize was unable to perform an effective scavenging action. MWCNT applications had a strong ROS scavenging effect on maize seedlings. Under Cu stress, there were different responses on antioxidant capacity depending on MWCNT concentrations called the hormesis effect. Under stress, M50-M100 (50 and 100 mg Lâˆ’1) reversed the radical accumulation by providing increased superoxide dismutase (SOD), glutathione peroxidase (GPX) and the regeneration of ascorbate (AsA) and glutathione (GSH). The MWCNT-activated enzyme system maintained the low levels of H2O2 and TBARS contents against stress. However, after the highest MWCNT concentration (250 mg Lâˆ’1) plus stress exposure, this trend could not be continued, as by represented the disrupted antioxidant capacity and the reduced AsA/DHA and GSH redox state in maize seedlings. Therefore, the levels of H2O2 and TBARS were similar to the stress ones. Our findings indicated that MWCNT provided a new potential tool against Cu stress to improve the stress tolerance mechanism in maize.</t>
  </si>
  <si>
    <t>Journal of Plant Growth Regulation</t>
  </si>
  <si>
    <t>10.1039/d2en00492e</t>
  </si>
  <si>
    <t>Proteomics analysis of MSN, MWCNT and ZnO nanoparticle-induced alteration in prepubertal rat ovary</t>
  </si>
  <si>
    <t>Nanotechnology is employed in a number of different sectors, including agriculture, food production, and medicine. However, excessive exposure has been linked to a range of severe health effects. To estimate the correct dosage and extrapolate animal toxicity data to humans, detailed information of NP toxicity is required. Unfortunately, inadequate consideration has been paid to the potential that nanoparticles (NPs) might have a detrimental effect on female reproductive health. In the current study, healthy female rats were given daily doses of multiwalled carbon nanotubes (MWCNT; 5 mg kgâˆ’1 BW), zinc oxide (ZnO; 5 mg kgâˆ’1 BW), and mesoporous silica nanoparticles (MSN; 15 mg kgâˆ’1 BW). The primary abnormalities were found to be a reduction in body weight, ovary size, follicle count, and follicular cyst development. The ICP-MS results demonstrated the presence of ZnO and MSN in the liver, kidney, spleen and ovary. When compared to the control, the biodistribution of ZnO and MSN in the ovary was 1.14 and 1.41 times that of Zn and Si, respectively. Thus, the ovarian function is affected by the translocation of ZnO and MSN from the systemic circulation to the ovary. According to the proteomics findings, the differentially expressed proteins include several critical proteins involved in oxidative stress, reproduction, metabolic activities, cytoskeletal dynamics, cell cycle, cell death, and inflammation. NPs affect angiogenesis and extracellular matrix stabilization which is required for follicle development, and they are both mediated by the proteins Pdlim1, Shroom3, Tagln, and TGF-Î². Animals treated with MWCNT and ZnO NPs revealed an altered expression of Sox4, Fbxo45, Unc13c, Brsk1, Pde3a, and EphB4 proteins which may contribute to the problems associated with follicle development. TNF-Î± and IL-1Î² levels are the most significantly altered by ZnO NP exposure and are associated with decreased fertility and ovarian damage. We conclude that ovarian tissue is an excellent model for studying environmental xenobiotics.</t>
  </si>
  <si>
    <t>10.13671/j.hjkxxb.2022.0165</t>
  </si>
  <si>
    <t>The distribution of species sensitivity for aquatic organisms exposed to carbon nanomaterials</t>
  </si>
  <si>
    <t>Carbon nanomaterials ï¼ˆCNMsï¼‰ are one of the most sought-after materials used in scientific research. Howeverï¼ŒCNMs have potentially ecological toxic effects on aquatic organisms. To evaluate the ecological risks of CNMsï¼Œthe acute toxicity of five CNMs to 22 single species in the aquatic environment were classified and analyzedï¼Œand a species sensitivity distribution ï¼ˆSSDï¼‰ model was constructed based on the mean effective concentration ï¼ˆEC50ï¼‰ï¼Œas well as the hazard concentration for 5% of the species ï¼ˆHC5ï¼‰ and potential affected fractions ï¼ˆPAFï¼‰ were calculated.Results showed that the HC5 values for fullerene ï¼ˆC60ï¼‰ï¼Œgraphene nanosheets ï¼ˆGNï¼‰ï¼Œgraphene oxide ï¼ˆGOï¼‰ï¼Œsingle-wall carbon nanotubes ï¼ˆSWCNTsï¼‰ and multi-wall carbon nanotubes ï¼ˆMWCNTsï¼‰were 1.88ï¼Œ0.37ï¼Œ0.13ï¼Œ1.31 and 0.74 mgÂ·L-1ï¼Œrespectively. This means that the two-dimensional graphene family of materials showed a higher ecological risk to aquatic organisms than the zero-dimension fullerenes and one-dimension carbon nanotubes. The ecological risk to aquatic organisms from CNMs was found to be lower than that from metal-based nanoparticles ï¼ˆMNPsï¼‰ when compared with five MNPs. The analysis of the PAF values of CNMs at different exposure concentrations indicated that the hazard level of CNMs to aquatic organisms was within acceptable limits when CNMs were exposed at concentrations below 1Ã—10-3 mgÂ·L-1ï¼›when the exposure concentration of C60ï¼ŒGNï¼ŒGOï¼ŒSWCNTs and MWCNTs reached 10.0 mgÂ·L-1ï¼Œ38.85%ï¼Œ56.24%ï¼Œ34.65%ï¼Œ26.59% and 39.18% of aquatic organisms were threatened. Comparing the differences between the predicted no-effect concentrations of CNMs for aquatic organisms and their predicted environmental concentrationsï¼Œfive CNMs were found to be within acceptable harmful levels to aquatic organisms.</t>
  </si>
  <si>
    <t>Huanjing Kexue Xuebao/Acta Scientiae Circumstantiae</t>
  </si>
  <si>
    <t>10.1016/j.ajpath.2022.07.009</t>
  </si>
  <si>
    <t>Exposure to Multiwall Carbon Nanotubes Promotes Fibrous Proliferation by Production of Matrix Metalloproteinase-12 via NF-ÎºB Activation in Chronic Peritonitis</t>
  </si>
  <si>
    <t>The toxicologic effects of nanomaterials, such as carbon nanotubes (CNTs), on the immune system are understood well. However, the precise relationship between long-term exposure to CNTs and chronic inflammation remains unclear. In this study, a mouse model of chronic peritonitis was established using i.p. injection of multiwalled CNTs treated by the Taquann method with high dispersion efficiency. Chronic peritonitis with fibrosis was observed in Taquann-treated multiwalled CNT (T-CNT)â€“injected mice, but not in Taquann-treated titanium dioxideâ€“injected mice. In vivo and in vitro experiments showed that matrix metalloproteinase-12 (MMP-12) of macrophages was up-regulated by T-CNT to enhance fibroblast activation and profibrotic molecule expression in fibroblasts. In addition, T-CNTâ€“induced peritonitis reduced MMP-12 expression in NfÎºb1âˆ’/âˆ’ mice, suggesting that MMP-12â€“producing macrophages play a key role in chronic inflammation due to T-CNT exposure through NF-ÎºB activation. The results of this study could be helpful in understanding the molecular toxicity of nanomaterial and chronic inflammation.</t>
  </si>
  <si>
    <t>American Journal of Pathology</t>
  </si>
  <si>
    <t>10.1016/j.ecoenv.2022.114158</t>
  </si>
  <si>
    <t>Effects of multi-walled carbon nanotubes in soil on earthworm growth and reproduction, enzymatic activities, and metabolomics</t>
  </si>
  <si>
    <t>Increased production and environmental release of multi-walled carbon nanotubes (MWCNTs) increase soil exposure and potential risk to earthworms. However, MWCNT toxicity to earthworms remains unclear, with some studies identifying negative effects and others negligible effects. In this study, to determine whether exposure to MWCNTs negatively affects earthworms and to elucidate possible mechanisms of toxicity, earthworms were exposed to sublethal soil concentrations of MWCNTs (10, 50, and 100 mg/kg) for 28 days. Earthworm growth and reproduction, activities of cytochrome P450 (CYP) isoforms (1A2, 2C9, and 3A4) and antioxidant enzymes (superoxide dismutase (SOD), catalase (CAT), and glutathione-s-transferase (GST)), and metabolomics were determined. Effects of MWCNTs on earthworms depended on exposure concentration. Exposure to MWCNTs did not significantly affect growth and reproduction of individual earthworms. Exposure to 50 mg/kg MWCNTs significantly increased activities of CYP2C9, CYP3A4, SOD, CAT, and GST but clearly reduced levels of L-aspartate, L-asparagine, and glutamine. With exposure to 100 mg/kg MWCNTs, toxic effects on earthworms were observed, with significant inhibition in activities of CYP isoenzymes and SOD, significant reductions in L-aspartate, L-asparagine, glutamine, and tryptophan, and simultaneous accumulations of citrate, isocitrate, fumarate, 2-oxoglutarate, pyruvate, D-galactose, carbamoyl phosphate, formyl anthranilate, hypoxanthine, and xanthine. Results suggest that toxicity of MWCNTs to earthworms is associated with reduced detoxification capacity, excessive oxidative stress, and disturbance of multiple metabolic pathways, including amino acids metabolism, the tricarboxylic acid cycle, pyruvate metabolism, D-galactose metabolism, and purine metabolism. The study provides new insights to better understand and predict the toxicity of MWCNTs in soil.</t>
  </si>
  <si>
    <t>10.1016/j.comtox.2022.100244</t>
  </si>
  <si>
    <t>Ensemble super learner based genotoxicity prediction of multi-walled carbon nanotubes</t>
  </si>
  <si>
    <t>Multiple single-walled carbon nanotubes, nestled in tandem as concentric cylinders, constitute the multi-walled carbon nanotubes. Due to their unique physical and chemical characteristics, the multi-walled carbon nanotubes find applications over diverse fields. Investigational studies in the literature reveal toxic nature of multi-walled carbon nanotubes. Hence, it is important to sense and predict their genotoxicity profile for public safety. Deep learning-based toxicity profile prediction, would hasten the research in the alleviation of toxicity in the products build using the multi-walled carbon nanotubes. The proposed hybrid-deep learning framework predicts the genotoxicity of variants of multi-walled carbon nanotubes with higher accuracy and precision. The proposed Ensemble Super Learner (ESL) is a hybrid model, built as a cascade combination of three machine learning models and deep autoencoder. The model achieves cent-percent accuracy when trained over the sparse data available on the genotoxic profile of variants of multi-walled carbon nanotubes.</t>
  </si>
  <si>
    <t>Computational Toxicology</t>
  </si>
  <si>
    <t>10.1016/j.matlet.2022.132979</t>
  </si>
  <si>
    <t>Polyethylene glycol modified-carbon nanotubes as materials for biomedical applications: In vitro and in vivo sub-acute toxicity evaluation</t>
  </si>
  <si>
    <t>Multiwalled-carbon nanotubes (MWCNTs) serve as one of the popular options for biomedical applications. Nonetheless, MWCNTs toxicity and biosafety are concerned, particularly on their aggregation after systemic distribution, necessitating modification. Although there was evidence of the toxicity of MWCNTs in the literature, the inconsistent parameters reported by each study, however, provide limited information to claim the sub-acute toxicity caused by MWCNTs. Thus, the present study aims to evaluate the subacute toxicity of modified MWCNTs, both in vitro and in vivo. In this study, polyethylene glycol-MWCNTs (PEG-MWCNTs) were characterized by standard characterization analysis. Exposure of PEG-MWCNTs on normal human fibroblast cells in vitro exhibited a high percentage of cell viability while in vivo assessment demonstrated no significant changes in ratsâ€™ behavior, body weight and serum biochemical analysis. Moreover, organ histological analysis indicated no significant changes following PEG-MWCNTs administration. No-observed-adverse-effect-level (NOAEL) value from this study was determined at 4 mg/kg. Results from this study suggested that modified MWCNTs induced minimal toxicity effect following systemic delivery in rats, thus, could be an excellent material for biomedical applications.</t>
  </si>
  <si>
    <t>Materials Letters</t>
  </si>
  <si>
    <t>Environmental Research</t>
  </si>
  <si>
    <t>10.1016/j.nantod.2022.101624</t>
  </si>
  <si>
    <t>Significance of m6A regulation in environmental health and safety (EHS) assessment: MWCNTs induced pulmonary toxicity through m6A modifications of mitophagy-related genes</t>
  </si>
  <si>
    <t>Multi-walled carbon nanotubes (MWCNTs) have been widely used in consumer and industrial products owing to their outstanding physicochemical characteristics. However, they have potential adverse effects on human organs, especially the lungs. Although many studies have focused on the molecular mechanisms responsible for MWCNTs-induced macrophage activation and immunotoxicity, the potential toxic effect of MWCNTs on lung cells was largely overlooked. In this study, it was found that compared with pristine (P-MWCNTs) and aminated MWCNTs (MWCNTs-NH2), carboxylated MWCNTs (MWCNTs-COOH) (at a dosage that failed to induce obvious cytotoxicity) can promote mitophagy occurrence and cell cycle arrest. Intriguingly, the mechanism is ascribed to an epigenetic regulation through which MWCNTs-COOH promotes the m6A modification of mitophagy-related genes by enhancing m6A methyltransferase METTL3/14 nuclear translocation, thereby leading to mitophagy-dependent cell cycle arrest in an m6A methylation-dependent manner. In addition, MWCNTs-COOH interacts with and disrupts the oligomeric structure of membrane protein caveolin-1 to activate Wnt/Î²-catenin pathway and then trigger m6A modification-dependent cytotoxicity. The results of this study unraveled an important role and the underlying mechanism of the surface chemical functionalization in regulating MWCNTs-induced pulmonary toxicity. This study highlights the significance of m6A regulation in assessing the environmental health and safety (EHS) impacts of MWCNTs, which can be generalized to a wide spectrum of nanomaterials.</t>
  </si>
  <si>
    <t>Nano Today</t>
  </si>
  <si>
    <t>10.1016/j.etap.2022.103957</t>
  </si>
  <si>
    <t>Exposure of carbon nanotubes affects testis and brain of common carp</t>
  </si>
  <si>
    <t>Carbon nanotubes production has been rapidly increasing for many potential applications, however, the environmental impact of this nanomaterial needs to be comprehended. The present work focused on unraveling the effects of single-walled carbon nanotubes (SWCNT) in the common carp, Cyprinus carpio. The physicochemical properties of SWCNT were analyzed with X-ray diffraction, Fourier transforms infra-red, UV-Vis absorption, transmission electron microscopy (TEM), and Raman spectroscopy before testing for exposure impact. The effects of SWCNT, were investigated by exposing to two doses viz., 10 and 50 Î¼g/L, for 7 days in adult common carp, in vivo. Expression of key steroidogenic and transcription factor genes related to testis and brain were downregulated after the treatment. The concomitant decreases in serum testosterone and 11-ketotestosterone levels revealed the impact of SWCNT after exposure. Further, SWCNT exposure induced antioxidant enzymes namely glutathione-S-transferases, superoxide dismutase, and catalase in both testis and brain. Concurrently, histological and TEM analysis of testis revealed structural disarray. In addition, SWCNT treatment, in testicular and brain primary cell cultures decreased cell viability with an increase of reactive oxygen species levels, leading to a significant elevation of apoptotic cells. In line with this, low mitochondrial membrane potential and DNA damage were also observed during post SWCNT treatment. Taken together, transient exposure of SWCNT causes toxic effects and alters testicular and brain function in the common carp. Thus, the discharge of carbon nanotubes poses a greater risk to the aquatic environment warranting regulatory measures.</t>
  </si>
  <si>
    <t>10.1039/d2en00581f</t>
  </si>
  <si>
    <t>10.3389/fphys.2022.880815</t>
  </si>
  <si>
    <t>IL-4-activated C/EBPÎ² is involved in alveolar macrophage polarization towards the M2 phenotype during pulmonary fibrosis induced by single-walled carbon nanotubes</t>
  </si>
  <si>
    <t>Differential modulation of lung aquaporins among other pathophysiological markers in acute (Cl&lt;inf&gt;2&lt;/inf&gt; gas) and chronic (carbon nanoparticles, cigarette smoke) respiratory toxicity mouse models</t>
  </si>
  <si>
    <t>Given the rapid development in the field of nanotechnology, the potential toxicity of carbon nanotubes (CNTs) in humans has received much attention in recent years. However, the exact mechanisms are still not clear. The current study aimed to investigate the role of alveolar macrophage (AM) polarization during pulmonary fibrosis induced by CNTs, as well as the underlying molecular mechanism of SWCNT-induced pulmonary fibrosis. In vivo, C57BL/6J mice were intratracheally instilled with single-walled CNTs (SWCNTs), short-type multi-walled CNTs (s-MWCNTs) and long-type multi-walled CNTs (l-MWCNTs). Then, AM polarization and pulmonary inflammation and fibrosis were evaluated on days 3, 7 and 28. The results showed that CNTs promoted AM polarization towards the M1 phenotype and pulmonary inflammation during the early stage, while AMs were polarized towards the M2 phenotype, which was accompanied by pulmonary fibrosis during the late stage. Notably, SWCNTs have the strongest capacity to induce M2-type AM polarization and pulmonary fibrosis among the three types of CNTs. Mechanistically, the interleukin-4 (IL-4) levels in bronchoalveolar lavage fluid were upregulated in SWCNT-exposed mice, and C/EBPÎ² was the most markedly upregulated gene among 15 polarization-related genes in AMs from SWCNT-exposed mice. Abolishing IL-4 with an IL-4 neutralizing antibody (IL-4 NA) inhibited C/EBPÎ² upregulation and AM polarization towards the M2 phenotype and ameliorated SWCNT-induced pulmonary fibrosis. In vitro, knockdown of C/EBPÎ² using C/EBPÎ² siRNA reduced SWCNT-induced M2 AM polarization and ameliorated epithelial-mesenchymal transition and myofibroblast activation that were two critical stages during the development of fibrosis. In summary, we identified that IL-4-activated C/EBPÎ² participated in SWCNT-mediated M2 AM polarization and subsequent pulmonary fibrosis. Our findings provide new evidence for understanding the mechanism of CNT-induced pulmonary fibrosis, and IL-4 may be useful as a diagnostic biomarker and therapeutic target for nanoparticle-induced fibrogenesis.</t>
  </si>
  <si>
    <t>Inhaled toxic chemicals and particulates are known to disrupt lung homeostasis causing pulmonary toxicity and tissue injury. However, biomarkers of such exposures and their underlying mechanisms are poorly understood, especially for emerging toxicants such as engineered nanoparticles and chemical threat agents such as chlorine gas (Cl2). Aquaporins (AQPs), commonly referred to as water channels, are known to play roles in lung homeostasis and pathophysiology. However, little is known on their regulation in toxicant-induced lung injuries. Here, we compared four lung toxicity models namely, acute chemical exposure (Cl2)-, chronic particulate exposure (carbon nanotubes/CNT)-, chronic chemical exposure (cigarette smoke extract/CSE)-, and a chronic co-exposure (CNT + CSE)- model, for modulation of lung aquaporins (AQPs 1, 3, 4, and 5) in relation to other pathophysiological endpoints. These included markers of compromised state of lung mucosal lining [mucin 5b (MUC5B) and surfactant protein A (SP-A)] and lung-blood barrier [protein content in bronchoalveolar lavage (BAL) fluid and, cell tight junction proteins occludin and zona-occludens]. The results showed toxicity model-specific regulation of AQPs measured in terms of mRNA abundance. A differential upregulation was observed for AQP1 in acute Cl2 exposure model (14.71-fold; p = 0.002) and AQP3 in chronic CNT exposure model (3.83-fold; p = 0.044). In contrast, AQP4 was downregulated in chronic CSE model whereas AQP5 showed no significant change in any of the models. SP-A and MUC5B expression showed a decreasing pattern across all toxicity models except the acute Cl2 toxicity model, which showed a highly significant upregulation of MUC5B (25.95-fold; p = 0.003). This was consistent with other significant pathophysiological changes observed in this acute model, particularly a compromised lung epithelial-endothelial barrier indicated by significantly increased protein infiltration and expression of tight junction proteins, and more severe histopathological (structural and immunological) changes. To our knowledge, this is the first report on lung AQPs as molecular targets of the study toxicants. The differentially regulated AQPs, AQP1 in acute Cl2 exposure versus AQP3 in chronic CNT nanoparticle exposure, in conjunction with the corresponding differentially impacted pathophysiological endpoints (particularly MUC5B) could potentially serve as predictive markers of toxicant type-specific pulmonary injury and as candidates for future investigation for clinical intervention.</t>
  </si>
  <si>
    <t>Frontiers in Physiology</t>
  </si>
  <si>
    <t>10.1021/acs.jafc.2c02608</t>
  </si>
  <si>
    <t>Multiwalled Carbon Nanotubes Alter the PSII Photochemistry, Photosystem-Related Gene Expressions, and Chloroplastic Antioxidant System in Zea mays under Copper Toxicity</t>
  </si>
  <si>
    <t>A critical approach against copper (Cu) toxicity is the use of carbon nanomaterials (CNMs). However, the effect of CNMs on Cu toxicity-exposed chloroplasts is not clear. The photosynthetic, genetic, and biochemical effects of multiwalled carbon nanotubes (50-100-250 mg L-1 CNT) were investigated under Cu stress (50-100 Î¼M CuSO4) in Zea mays chloroplasts. Fv/Fm and Fv/Fo were suppressed under stress. Stress altered the antioxidant system and the expression of psaA, psaB, psbA, and psbD. The chloroplastic activities of superoxide dismutase (SOD), ascorbate peroxidase (APX), glutathione S-transferase (GST), and glutathione peroxidase (GPX) increased under CNT + stress, and those of hydrogen peroxide (H2O2) and lipid peroxidation decreased. CNTs were promoted to the maintenance of the redox state by regulating enzyme/non-enzyme activity/contents involved in the AsA-GSH cycle. Furthermore, CNTs inverted the negative effects of Cu by upregulating the transcriptions of photosystem-related genes. However, the high CNT concentration had adverse effects on the antioxidant capacity. CNT has great potential to confer tolerance by reducing Cu-induced damage and protecting the biochemical reactions of photosynthesis.</t>
  </si>
  <si>
    <t>Journal of Agricultural and Food Chemistry</t>
  </si>
  <si>
    <t>10.1007/s00128-022-03582-8</t>
  </si>
  <si>
    <t>Multi-walled Carbon Nanotubes Remediate the Phytotoxicity of Quinclorac to Tomato</t>
  </si>
  <si>
    <t>In order to remediate the phytotoxicity of quinclorac to tomato by multi-walled carbon nanotubes (MWCNTs), the adsorption of quinclorac to MWCNTs was monitored and the effect of MWCNTs on the phytotoxicity of quinclorac to tomato in soil were studied. The results showed that the Linear equation and Freundlich equation can well fit the adsorption isotherm of quinclorac in the soil containing MWCNTs. The adsorption of quinclorac in soil was significantly enhanced by the addition of MWCNTs; the Kd of soil (1% MWCNTs) was 28.7 times of pure soil. The quinclorac had an obvious inhibitory effect on the growth of tomatoes; serious phytotoxicity was also induced even at the lowest concentration of 0.025 mg/kg. With the MWCNTs content in soil increased to 0.5% and 1%, the phytotoxicity of quinclorac to tomatoes decreased significantly, and the height and fresh weight of tomatoes were even higher than those of the control group, indicating that MWCNTs can promote the growth of tomato. These results provide a reference for resolving the problem of phytotoxicity induced by residual herbicides in farmland.</t>
  </si>
  <si>
    <t>Bulletin of Environmental Contamination and Toxicology</t>
  </si>
  <si>
    <t>10.1016/j.ecoenv.2022.113858</t>
  </si>
  <si>
    <t>18Î²-Glycyrrhetinic acid monoglucuronide (GAMG) alleviates single-walled carbon nanotubes (SWCNT)-induced lung inflammation and fibrosis in mice through PI3K/AKT/NF-ÎºB signaling pathway</t>
  </si>
  <si>
    <t>Carbon nanotubes (CNTs) have become far and wide used in a number of technical and merchant applications as a result of substantial advances in nanotechnology, therein single-walled carbon nanotubes (SWCNT) are one of the most promising nanoparticles. Inhaling CNTs has been linked to a variety of health problems, including lung fibrosis. Glycyrrhetinic acid 3-O-mono-Î²-D-glucuronide (GAMG), a natural sweetener, has anti-inflammatory and antioxidant capacities. The purpose of this study was to evaluate the potential for GAMG to alleviate SWCNT-induced lung inflammation and fibrosis. During days 3â€“28 after SWCNT intratracheal administration, we observed a remarkable increase of IL-1Î², IL-6 and TNF-Î± in bronchoalveolar lavage fluid (BALF) on day 3 and collagen deposition on day 28. GAMG treatment remarkably ameliorated SWCNT-induced pulmonary fibrosis and attenuated SWCNT-induced inflammation and collagen deposition, and suppressed the activation of PI3K/AKT/NF-ÎºB signaling pathway in the lungs. Therefore, GAMG has a therapeutic potential for the treatment of SWCNT-induced pulmonary fibrosis. Targeting PI3K/AKT/NF-ÎºB signaling pathway may be a potential therapeutic approach to treat pulmonary fibrosis in mice with SWCNT.</t>
  </si>
  <si>
    <t>10.1002/jemt.24177</t>
  </si>
  <si>
    <t>Synthesis and characterization of single-walled carbon nanotube: Cyto-genotoxicity in Allium cepa root tips and molecular docking studies</t>
  </si>
  <si>
    <t>Herein, single-walled carbon nanotubes (SWCNTs) were synthesized by the thermal chemical vapor deposition (CVD) method, and characterized by scanning electron microscopy (SEM), energy-dispersive X-ray spectroscopy (EDX), transmission electron microscopy (TEM), Raman spectroscopy, dynamic light scattering (DLS), and thermo-gravimetric analysis (TGA). The results indicated that obtained nanotubes were SWCNTs with high crystallinity and their average diameter was 10.15 Â± 3 nm. Allium cepa anaâ€“telophase and comet assays on the root meristem were employed to evaluate the cytotoxic and genotoxic effects of SWCNTs by examining mitotic phases, mitotic index (MI), chromosomal aberrations (CAs), and DNA damage. A. cepa root tip cells were exposed to SWCNTs at concentrations of 12.5, 25, 50, and 100 Î¼g/ml for 4 h. Distilled water and methyl methanesulfonate (MMS, 10 Î¼g/ml) were used as the negative and positive control groups, respectively. It was observed that MIs decreased statistically significantly for all applied doses. Besides, CAs such as chromosome laggards, disturbed anaphaseâ€“telophase, stickiness and bridges and also DNA damage increased in the presence of SWCNTs in a concentration-dependent manner. In the molecular docking study, the SWCNT were found to be a strong DNA major groove binder showing an energetically very favorable binding free energy of âˆ’21.27 kcal/mol. Furthermore, the SWCNT interacted effectively with the nucleotides on both strands of DNA primarily via hydrophobic Ï€ and electrostatic interactions. As a result, cytotoxic and genotoxic effects of SWCNTs in A. cepa root meristematic cells which is a reliable system for assessment of nanoparticle toxicology were demonstrated in this study. Research Highlights: SWCNT synthesis with high crystallinity was achieved by the CVD method. Cytotoxic and genotoxic influences of SWCNTs were investigated. Allium and Comet tests were utilized. For all of the applied concentrations of SWCNTs, the MIs significantly decreased. SWCNTs were found genotoxic.</t>
  </si>
  <si>
    <t>Microscopy Research and Technique</t>
  </si>
  <si>
    <t>10.1016/j.chemosphere.2022.134891</t>
  </si>
  <si>
    <t>Toxicological assessment of functional polymer with single-walled carbon nanotubes in zebrafish embryos and its gill cell line</t>
  </si>
  <si>
    <t>Carbon nanotubes (CNTs) have been widely used in developing polymer hybrid coatings for anticorrosive application. In the present study, poly [(3,5-dimethyl-lH-pyrazole-1-yl) methyl methacrylate-co-glycidyl methacrylate] (PyM) was prepared by solution polymerization. Single-wall carbon nanotubes (SWCNT) were incorporated in the PyM by solution blending technique at different proportions. The PyM and its SWCNT (PyM-SWCNT) nanocomposites were characterized by FT-IR spectroscopy, X-Ray Diffraction, FE-SEM and HR-TEM. Different concentrations of PyM or PyM-SWCNT prepared in the present study were assessed separately for their toxicity by in vivo and in vitro assays using zebrafish embryos and gill cell line of zebrafish (DrG), respectively. The nanocomposites at the concentration of 400 Î¼g mlâˆ’1 of PyM in 1.0% of SWCNT was found to be non-toxic and recommended for anticorrosive application whereas the nanocomposites with above 1% of SWCNT was found to be toxic. The nanocomposites with 1.5% of SWCNT delayed the hatching rate of eggs, decreased survival rate and heart beat in zebrafish embryos, and induced the morphological changes in DrG cells. Gene expression studies revealed that PyM-SWCNT with high concentration of SWCNT induced oxidative stress by activating ROS generations in zebrafish embryos and DrG cells. The immersion study of uncoated and coated with recommended concentration of PyM-SWCNT on mild steel (MS) in sea water was studied using FE-SEM and EDS, and the results showed effective corrosion protection without leaching behaviour. The nanocomposites with novel polymer in the present study may be used in the industry for anticorrosive purpose.</t>
  </si>
  <si>
    <t>10.1007/s11356-022-20432-6</t>
  </si>
  <si>
    <t>Nitrogen modulates early growth and physio-biochemical attributes in fragrant rice grown under cadmium and multiwall carbon nanotubes stresses</t>
  </si>
  <si>
    <t>Nitrogen (N) modulates plant growth, but its impact on the early growth and physio-biochemical characteristics of rice under cadmium (Cd) and multiwall carbon nanotubes (MWCNTs) toxicity has received little attention. In this study, a hydroponic experiment was conducted on two fragrant rice cultivars, e.g., Xiangyaxiangzhan (XYXZ) and Yuxiangyouzhan (YXYZ), grown under two N levels (N and 1/4 N) and various Cd and MWCNTs treatments (CK: without CdCl2 or MWCNTs; Cd: 100 Î¼mol Lâˆ’1 CdCl2; MWCNTs: 100 mg Lâˆ’1 MWCNTs; and Cd-MWCNTs: 100 Î¼mol Lâˆ’1 CdCl2 + 100 mg Lâˆ’1 MWCNTs). Results showed that when compared to CK, the total dry weight of the Cd and MWCNTs treatments did not change under 1/4 N for both varieties, whereas Cd and Cd-MWCNTs treatments resulted in a significant reduction in total dry weight by 18.78â€“37.85% for XYXZ and the Cd-MWCNTs treatment resulted in a significant reduction in the total dry weight by 20.24% for YXYZ. The changes in total dry weight were linked to changes in the dry weight of the different parts of the plant. Besides, the antioxidant parameters and the enzymes involved in the nitrogen metabolism changed in different varieties and different plant parts under two N levels and various Cd and MWCNTs treatments. In addition, differences in total dry weight changes at the N levels and various Cd and MWCNTs treatments were identified between the two varieties, and the relations between total dry weight and other investigated parameters indicated that the modulation processes varied between varieties. Overall, N modulates the early growth and physio-biochemical attributes in fragrant rice seedlings under Cd, MWCNTs, and their combined toxicity.</t>
  </si>
  <si>
    <t>10.1021/acsnano.2c02201</t>
  </si>
  <si>
    <t>Comprehensive Risk Assessment of Carbon Nanotubes Used for Agricultural Applications</t>
  </si>
  <si>
    <t>Carbon-based nanomaterials (CBNs) are often used for potential agricultural applications. Since CBNs applied to plants can easily enter plant organs and reach the human diet, the consequences of the introduction of CBNs into the food chain need to be investigated. We created a platform for a comprehensive investigation of the possible health risks of multiwalled carbon nanotubes (CNTs) accumulated in the organs of exposed tomato plants. Quantification and visualization of CNTs absorbed by plant organs were determined by microwave-induced heating (MIH) and radio frequency (RF) heating methods. Feeding mice with CNT-contaminated tomatoes showed an absence of toxicity for all assessed animal organs. The amount of CNTs accumulated inside the organs of mice fed with CNT-containing fruits was assessed by an RF heating technique and was found to be negligible. Our work provides the experimental evidence that the amount of CNTs accumulated in plant organs as a result of nanofertilization is not sufficient to induce toxicity in mice.</t>
  </si>
  <si>
    <t>ACS Nano</t>
  </si>
  <si>
    <t>10.1016/j.ceja.2022.100351</t>
  </si>
  <si>
    <t>Comparative assessment of oxygen uptake rate of activated sludge and Escherichia coli exposed to nanomaterials.</t>
  </si>
  <si>
    <t>The adverse effects of engineered nanomaterials (ENMs) on bacterial populations found in wastewater treatment plants (WWTPs) or natural systems have been studied for more than a decade, but conflicting evidence on the matter still makes it a subject of considerable concern. In this paper, the short-term exposure impact of titanium dioxide nanoparticles (nTiO2), carboxyl-functionalized multiwall carbon nanotubes (f-MWCNT), and zero-valent iron nanoparticles (nZVI) toward activated sludge and Escherichia coli (E. coli) was investigated through respiration inhibition experiments. Microorganisms were exposed to nanoparticle concentrations of 50, 100 and 200 mg/L (nTiO2, f-MWCNT) and 20, 50 and 100 mg/L (nZVI). The experiments showed that nTiO2 produced no inhibition in activated sludge or E. coli; up to 100 mg/L of nZVI did not inhibit the activated sludge respiration but 50 mg/L inhibited 24 Â± 3% the respiration of E. coli and damaged its cell membrane. Activated sludge respiration was inhibited 17 Â± 3% with 200 mg/L of f-MWCNT while for E. coli the inhibition was 36 Â± 15% and the cell membrane was damaged with a 100 mg/L dose. Transmission electron microscopy (TEM) showed nTiO2-bacteria and nZVI-bacteria surface interaction while bacteria appeared punctured by f-MWCNT. E. coli was more susceptible than activated sludge to the nanomaterials and nZVI was more toxic than f-MWCNT for E. coli. These results demonstrated the absence of acute toxicity effects of the studied nanomaterials at those concentrations expected to occur in activated sludge facilities, and it would only be a concern in case of extremely high inputs, underscoring the resilience of WWTPs biological treatment.</t>
  </si>
  <si>
    <t>Chemical Engineering Journal Advances</t>
  </si>
  <si>
    <t>10.1016/j.chemosphere.2022.134687</t>
  </si>
  <si>
    <t>Multi-walled carbon nanotubes induce transgenerational toxicity associated with activation of germline long non-coding RNA linc-7 in C. elegans</t>
  </si>
  <si>
    <t>With the increase in application, multi-walled carbon nanotubes (MWCNTs) are potentially bioavailable to environmental organisms. However, the potential transgenerational effect of MWCNTs and underlying mechanisms remains still unclear. Here, we examined transgenerational MWCNT toxicity and the underlying mechanism mediated by germline long non-coding RNAs (lncRNAs) in Caenorhabditis elegans. Exposure to 0.1â€“10 Î¼g/L MWCNT caused transgenerational toxicity reflected by endpoints of brood size and locomotion behavior. Meanwhile, among germline lncRNAs, expression of 5 lncRNAs were dysregulated by MWCNT exposure. Among these 5 dysregulated lncRNAs, only germline RNAi of linc-7 affected MWCNT toxicity. Increase in germline linc-7 expression was observed transgenerationally, and transgenerational MWCNT toxicity was prevented in linc-7(RNAi) nematodes. Moreover, germline linc-7 controlled transgenerational MWCNT toxicity by activating downstream DAF-12, a transcriptional factor. Therefore, our data indicated the association between induction of transgenerational MWCNT toxicity and increase in germline linc-7 expression in organisms.</t>
  </si>
  <si>
    <t>10.1016/j.taap.2022.116066</t>
  </si>
  <si>
    <t>Crosstalk between gut microbiota and lung inflammation in murine toxicity models of respiratory exposure or co-exposure to carbon nanotube particles and cigarette smoke extract</t>
  </si>
  <si>
    <t>Carbon nanotubes (CNTs) are emerging environmental and occupational toxicants known to induce lung immunotoxicity. While the underlying mechanisms are evolving, it is yet unknown whether inhaled CNTs would cause abnormalities in gut microbiota (dysbiosis), and if such microbiota alteration plays a role in the modulation of CNT-induced lung immunotoxicity. It is also unknown whether co-exposure to tobacco smoke will modulate CNT effects. We compared the effects of lung exposure to multi-wall CNT, cigarette smoke extract (CSE), and their combination (CNT + CSE) in a 4-week chronic toxicity mouse model. The exposures induced differential perturbations in gut microbiome as evidenced by altered microbial Î±- and Î²- diversity, indicating a lung-to-gut communication. The gut dysbiosis due to CNTs, unlike CSE, was characterized by an increase in Firmicutes/Bacteroidetes ratio typically associated with proinflammatory condition. Notably, while all three exposures reduced Proteobacteria, the CNT exposure and co-exposure induced appearance of Tenericutes and Cyanobacteria, respectively, implicating them as potential biomarkers of exposure. CNTs differentially induced certain lung proinflammatory mediators (TNF-Î±, IL-1Î², CCL2, CXCL5) whereas CNTs and CSE commonly induced other mediators (CXCL1 and TGF-Î²). The co-exposure showed either a component-dominant effect or a summative effect for both dysbiosis and lung inflammation. Depletion of gut microbiota attenuated both the differentially-induced and commonly-induced (TGF-Î²) lung inflammatory mediators as well as granulomas indicating gut-to-lung communication and a modulatory role of gut dysbiosis. Taken together, the results demonstrated gut dysbiosis as a systemic effect of inhaled CNTs and provided the first evidence of a bidirectional gut-lung crosstalk modulating CNT lung immunotoxicity.</t>
  </si>
  <si>
    <t>Toxicology and Applied Pharmacology</t>
  </si>
  <si>
    <t>Toxicity of Carbon-Based Nanomaterials in the Human Lung: A Comparative In-Vitro Study</t>
  </si>
  <si>
    <t>Background: Carbon-based nanomaterials (CBNs) are the key elements in nanotechnology. The main challenge presented by CBNs is their relationship with the toxicity exposed in the biological systems, because of the incomplete information on their toxicity. This study is aimed to compare the cytotoxicity of graphite nanoparticles (GRNPs), graphene nanoparticles (GNPs), and multi-walled carbon nanotubes (MWCNTs) in A549 cells. Materials and Methods: The physicochemical properties of nanomaterials were determined by instrumental techniques. CBNs were dispersed by the nongenotoxic standard procedure. After the cells were cultured, they were exposed to different concentrations of CBNs. Cellular viability was determined by the MTT (3-(4,5-dimethylthiazol-2-yl)-2,5-diphenyltetrazolium bromide) method. Moreover, toxicological indicators were obtained using linear probit regression. Results: The degree of cytotoxicity of CBNs in A549 cells was related to the time and, particularly, dose. At the concentrations of lower than 300 Î¼g/mL, GNPs had stronger toxicity than MWCNTs, but the cytotoxic effects were reversed with the increase of the concentrations. The no-observed-adverse-effect concentration (NOAEC) of GRNPs, GNPs, and MWCNTs was 1.76, 0.06, and 0.65 Î¼g/mL, respectively. Conclusion: The results indicated that CBNs were toxic and GNPs had stronger toxicity than the others. The experimental results can be useful in increasing the knowledge about the toxicity and health risk management of CBNs.</t>
  </si>
  <si>
    <t>Tanaffos</t>
  </si>
  <si>
    <t>10.1016/j.impact.2022.100413</t>
  </si>
  <si>
    <t>Toxicity mitigation and biodistribution of albumin corona coated graphene oxide and carbon nanotubes in Caenorhabditis elegans</t>
  </si>
  <si>
    <t>In this work, the toxicity and biodistribution of graphene oxide (GO) and oxidized multi-walled carbon nanotubes (MWCNT) were investigated in Caenorhabditis elegans. Bovine serum albumin (BSA) was selected as a model protein to evaluate the influence of protein corona formation on materials physicochemical properties, colloidal stability, and toxicity. Biological assays were performed to assess the effects of bare and albumin corona coated materials on survival, oxidative stress, intestinal barrier permeability, growth, reproduction, and fertility. Critical alterations in topography, surface roughness and chemistry of GO and MWCNT were observed due to albumin corona formation. These modifications were associated with changes in colloidal stability of materials and prevention of their aggregation and sedimentation in nematode testing medium. Both GO and MWCNT caused damage to nematode survival, growth, reproduction, and fertility, as well as enhanced oxidative stress and permeability of the intestinal barrier. But GO was more toxic than MWCNT to C. elegans, especially at long-term assays. Albumin corona mitigated 100% of acute and chronic effects of MWCNT. In contrast, the negative effects of GO were not completely mitigated; GO inhibited 16.2% of nematode growth, 86.5% of reproduction, and 32.0% of fertility at the highest concentration evaluated (10 mg Lâˆ’1), while corona coated GO mitigated 50% and 100% of fertility and growth, respectively. Confocal Raman spectroscopy imaging was crucial to point out that bare and albumin corona coated GO and MWCNT crossed the C. elegans intestinal barrier reaching its reproductive organs. However, BSA corona protected the nematodes targeted organs from negative effects from MWCNT and blocked its translocation to other tissues, while coated GO was translocated inside the nematode affecting the functionality of crucial organs. In addition, coated MWCNT was excreted after 2 h of food resumption, whereas coated GO still accumulated in the nematode intestine. Our results demonstrate that the materials different translocation and excretion patterns in C. elegans had a relation to the impaired physiological functions of primary and secondary organs. This work is a contribution towards a better understanding of the impacts of protein corona on the toxicity of graphene oxide and carbon nanotubes; essential information for biological applications and nanosafety.</t>
  </si>
  <si>
    <t>NanoImpact</t>
  </si>
  <si>
    <t>10.1007/s11051-022-05489-1</t>
  </si>
  <si>
    <t>Physicochemical and biological characterization of oxidized multi-walled carbon nanotubes on HepG2 liver cells</t>
  </si>
  <si>
    <t>Functionalization of multi-walled carbon nanotubes (MWCNTs) is a growing area in the field of materials with biological applications; due that their surface characteristics could determine their biocompatibility and therapeutic uses. This research is focused on the evaluation of the effect of oxidized MWCNTs on the cell cultures of a hepatic carcinoma cell line (HepG2). Pristine MWCNTs (p-MWCNT) with an external diameter of 8â€“15 nm and a length in the range of 10â€“50 Î¼m were oxidized with (a) nitric acid/hydrogen peroxide, (b) nitric acid, and (c) nitric acid/sulfuric acid solutions, and their physicochemical properties and biological effects were examined. The findings demonstrated that MWCNT oxidation produced different surface moieties and structural changes depending on the oxidation process, in particular, the oxidation with nitric acid/sulfuric acid generates a high grade of cell toxicity compared to the other types of oxidized MWCNTs. Interestingly, the p-MWCNTs exhibited slight cytotoxic and genotoxic effects but without affecting cell viability, which requires further analysis. The results open the possibility of using oxidized MWCNT with nitric acid/sulfuric acid to promote cytotoxic effects on cancer cells, as well as to explore different oxidative methods in medical applications.</t>
  </si>
  <si>
    <t>Journal of Nanoparticle Research</t>
  </si>
  <si>
    <t>10.1016/j.biopha.2022.113160</t>
  </si>
  <si>
    <t>Quercetin alleviated multi-walled carbon nanotubes-induced neurotoxicity in mice through inhibition of oxidation, inflammation, and pyroptosis</t>
  </si>
  <si>
    <t>Recently, we reported that quercetin (Que) could alleviate immunotoxicity induced by pristine multi-walled carbon nanotubes (MWCNTs) in mice. In the present study, we explored whether Que could also relieve MWCNTs-induced neurotoxicity. MWCNTs injection induced a dose-dependent neurotoxic effect in mice as evidenced by increased oxidative stress, inflammation, and pyroptosis in the brain. However, treatment with Que ameliorated MWCNTs-induced neurotoxicity as revealed by 1) elevated acetylcholinesterase (AChE) activity, 2) reduced lipid peroxidation biomarker malondialdehyde (MDA), 3) improved antioxidant status as indicated by increased levels of reduced glutathione (GSH) and activities of superoxide dismutase (SOD), catalase (CAT), as well as upregulated expression of nuclear factor erythroid 2-related factor 2 (Nrf2) and heme oxygenase-1 (HO-1) genes, 4) decreased levels and expression of inflammatory biomarkers [nitric oxide (NO), interleukin 1 beta (IL1ÃŸ), tumor necrosis factor-alpha (TNFÎ±), and nuclear factor kappa B (NF-ÎºB)], 5) downregulated expression of pyroptosis-related genes [nod-like receptor protein inflammasome 3 (Nlrp3) and caspase 1 (Casp1)] but with no effect on the apoptotic Casp3 gene, 6) minimized axonal degeneration and number of microglia in the cerebral medulla, and 7) diminished the number of degenerated neurons in hippocampus and cerebellum. Taken together, Que could ameliorate MWCNT-induced neurotoxicity through antioxidant, anti-inflammatory, and anti-pyroptotic mechanisms.</t>
  </si>
  <si>
    <t>Biomedicine and Pharmacotherapy</t>
  </si>
  <si>
    <t>10.1016/j.jhazmat.2022.128613</t>
  </si>
  <si>
    <t>Interactive effects of metals and carbon nanotubes in a microcosm agrosystem</t>
  </si>
  <si>
    <t>Agricultural soils are exposed to multiple contaminants through the use of agrochemicals or sewage sludge, introducing metals, nanomaterials and others. Among nanomaterials, carbon nanotubes (CNTs) are known for their large surface area and adsorption capabilities, possibly modifying other element behavior. However, to date, very little is known about the impacts of such interactions in agrosystems. In this study, we aimed at understanding the transfer and toxicity of contaminants (Cd, Pb, Zn and CNTs) in microcosms including native soil bacteria, earthworms and lettuce. After a 6 week exposure, no effect of the addition of CNTs to metal contaminated soils was detected on bacterial concentration or earthworm growth. However, in lettuce, an interactive effect between CNTs and metals was highlighted: in the soil containing the highest metal concentrations the addition of 0.1 mg kgâˆ’1 CNTs led to a biomass loss (âˆ’22%) and a flavonoid concentration increase (+27%). In parallel, the addition of CNTs led to differential impacts on elemental uptake in lettuce leaves possibly related to the soil organic matter content. For earthworms, the addition of 10 mg kgâˆ’1 CNTs resulted in an increased body elemental transfer in the soil with the higher organic matter content (Pb: + 34% and Zn: + 25%).</t>
  </si>
  <si>
    <t>Journal of Hazardous Materials</t>
  </si>
  <si>
    <t>10.1134/S0026261722300075</t>
  </si>
  <si>
    <t>Effect of Carbon Nanoparticles with Different Structural Organization on the Biological Systems of Escherichia coli K12 TGI</t>
  </si>
  <si>
    <t>Abstractâ€”: The onset of large-scale industrial and household application of nanoobjects has boosted interest in research of interactions between nanoparticles of various nature and biological objects. However, the impact of nanomaterials on biological systems, including humans, is not fully understood. The results obtained recently in various laboratories do not give an accurate answer about their safety. Previously, we found that exposure of bacterial cells to single- and multi-walled carbon nanotubes resulted in their decay. To explain this effect, in this work we analyzed the effect of two other types of carbon nanoparticles, diamond and graphite, on bacterial cells. Engineered cells of Escherichia coli strain K12 TGI with a luminous phenotype were used as a test system to study the effects of diamond nanoparticles obtained by the detonation method and of graphite nanoparticles obtained by sonication. Based on bioluminescence and scanning electron microscopy data, it was shown that these types of nanoparticles were not toxic to bacterial cells. Our results demonstrate that the safety of nanomaterials depends not only on their composition, but also on their internal structure. This will help to further develop safety criteria for nanomaterials and to establish the conditions and standards for their use.</t>
  </si>
  <si>
    <t>Microbiology (Russian Federation)</t>
  </si>
  <si>
    <t>10.3390/ijerph19127140</t>
  </si>
  <si>
    <t>Dispersion Stability of 14 Manufactured Nanomaterials for Ecotoxicity Tests Using Raphidocelis subcapitata</t>
  </si>
  <si>
    <t>The development of nanotechnology has increased concerns about the exposure of ecosystems to manufactured nanomaterials, the toxicities of which are now being researched. However, when manufactured nanomaterials are mixed with algae in a culture medium for ecotoxicity tests, the results are vulnerable to distortion by an agglomeration phenomenon. Here, we describe a dispersion method commonly applicable to ecotoxicity tests for the 14 types of manufactured nanomaterials specified by the Organisation of Economic Co-operation and Developmentâ€™s Sponsorship Programme, namely aluminum oxide (Al2O3 ), carbon black, single-walled carbon nanotubes (SWCNTs), multi-walled carbon nanotubes (MWCNTs), cerium oxide (CeO2 ), dendrimers, fullerene, gold (Au), iron (Fe), nanoclays, silver (Ag), silicon dioxide (SiO2 ), titanium dioxide (TiO2 ), and zinc oxide (ZnO). The type of dispersant, sonication time, and stirring speed were carefully considered. Consequently, 1500 mg/L of gum arabic was selected as a dispersant; for sonication time, 1 h was selected for dendrimers, 2 h for SiO2, 24 h for SWCNTs and Au, and 4 h for the other nanomaterials. Dispersion stability was achieved for all materials at a stirring speed of 200 rpm. To verify the effect of this dispersion method on ecotoxicity tests, toxicity was measured through cell counts for SWCNTs and TiO2 using Raphidocelis subcapitata. The half-maximal effective concentrations (EC50 ) were 18.0 Â± 4.6 mg/L for SWCNTs and 316.6 Â± 64.7 mg/L for TiO2 .</t>
  </si>
  <si>
    <t>International Journal of Environmental Research and Public Health</t>
  </si>
  <si>
    <t>10.3390/ijms23116005</t>
  </si>
  <si>
    <t>Multiwalled Carbon Nanotubes Induce Fibrosis and Telomere Length Alterations</t>
  </si>
  <si>
    <t>Telomere shortening can result in cellular senescence and in increased level of genome in-stability, which are key events in numerous of cancer types. Despite this, few studies have focused on the effect of nanomaterial exposure on telomere length as a possible mechanism involved in nano-material-induced carcinogenesis. In this study, effects of exposure to multiwalled carbon nanotubes (MWCNT) on telomere length were investigated in mice exposed by intrapleural injection, as well as in human lung epithelial and mesothelial cell lines. In addition, cell cycle, apoptosis, and regulation of genes involved in DNA damage repair were assessed. Exposure to MWCNT led to severe fibrosis, infiltration of inflammatory cells in pleura, and mesothelial cell hyperplasia. These histological alterations were accompanied by deregulation of genes involved in fibrosis and immune cell recruitment, as well as a significant shortening of telomeres in the pleura and the lung. Assessment of key carcinogenic mechanisms in vitro confirmed that long-term exposure to the long MWCNT led to a prominent telomere shortening in epithelial cells, which coincided with G1-phase arrest and enhanced apoptosis. Altogether, our data show that telomere shortening resulting in cell cycle arrest and apoptosis may be an important mechanism in long MWCNT-induced inflammation and fibrosis.</t>
  </si>
  <si>
    <t>10.1016/j.reprotox.2022.04.008</t>
  </si>
  <si>
    <t>Reproductive toxicity of dibutyl phthalate adsorbed on carbon nanotubes in male Balb/C mice</t>
  </si>
  <si>
    <t>Dibutyl phthalate (DBP) is an environmental hormone disrupter. This study was designed to investigate whether DBP adsorbed in multi-walled carbon nanotubes (MWCNTs) can easily cross the blood-testis barrier and slow down the degradation of DBP in male mice, thereby prolonging the interference effect of DBP. The results showed that: in male Balb/C mice, the sperm density of the MWCNTs group and the DBP plus MWCNTs group decreased significantly (p &lt; 0.05); and the sperm deformity rate increased significantly (p &lt; 0.05). Testicular tissue sections from the combined exposure group showed that most of the seminiferous tubules were atrophied, there were more large gaps between the cells in the tubules, and the number of mature-sperm decreased. The reactive oxygen species (ROS) levels increased significantly in the combined exposure group (p &lt; 0.01). Proteomics results showed that there were 231 differentially expressed proteins in the combined exposure group compared with the MWCNTs only group, and 69 differentially expressed proteins compared with the DBP group. GO enrichment analysis showed that the differentially expressed proteins mainly include: 60 s acid ribosomal protein P1; nuclear autoantigen sperm protein; centromere protein V; and other proteins related to cell division. These results indicate that MWCNTs with adsorbed DBP can increase oxidative damage in the testis of male mice, interfere with DNA replication and cell division in testicular tissue cells, induce cell apoptosis, and destroy the normal spermatogenic function of the testis.</t>
  </si>
  <si>
    <t>Reproductive Toxicology</t>
  </si>
  <si>
    <t>10.1016/j.aquatox.2022.106176</t>
  </si>
  <si>
    <t>10.1007/s11738-022-03391-w</t>
  </si>
  <si>
    <t>Toxicity assessment of TiO&lt;inf&gt;2&lt;/inf&gt;-conjugated Carbon-based nanohybrid material on a freshwater bioindicator cladoceran, Daphnia magna</t>
  </si>
  <si>
    <t>Toxicities of nanomaterials and metals to rice under low atmospheric pressure</t>
  </si>
  <si>
    <t>The application of nanocomposite materials fabricated from titanium dioxide nanoparticles (TiO2 NPs) and different carbon (C) allotropes have gained popularity in water treatment applications due to their synergistic properties. Studies to date have focused on simple forms of nanomaterials (NMs), however, with the technology development, there is a dramatic increase in production and application of these complex NMs which could result in toxicological impacts on organisms when released into aquatic environments. This raises serious concerns about their safety and the need to ascertain their potential adverse effects on aquatic organisms. While conjugated TiO2 NPs/carbon-based nanohybrids (TiO2/C-NHs) may exhibit enhanced photocatalytic activity, there is no research in the scientific community regarding their toxicological effects on D. magna, which are indicators of freshwater pollution. In this study, two under-represented TiO2/C-NHs (i.e., TiO2- conjugated carbon nanofiber (CNF), and TiO2-conjugated multi-walled carbon nanotube (CNT)) were investigated for their toxic effects on D. magna, through a series of acute toxicity tests with a set of sublethal biochemical biomarkers of oxidative stress. The lethal toxicity and oxidative stress formation of TiO2/C-NHs over 48 h revealed a concentration-dependant increase in D. magna mortality. The primary mechanism identified was the generation of ROS, which was in line with toxicity results. Light microscopy and CytoVivaÂ® images visualized D. magna interaction with the NPs, which accumulated and appeared as dark materials in the lines of the gut tract. The collective results indicate that TiO2/C-NHs have the potential to cause an effect on freshwater organisms when released into the environment. However, the relevance of TiO2/C-NHs effects needs further chronic toxicity studies since they show promise to be used in nano-bioremediation materials to treat wastewaters.</t>
  </si>
  <si>
    <t>With the development of agricultural science and technology, the influence of nanomaterials on plants under low pressure is still not reported. Planting at the low-pressure place (in space or high-altitude areas of the Earth) is looking increasingly possible in the future. In this study, rice seedlings were cultured under low and atmospheric pressure, with the application of nanomaterials and Cd into the nutrient solution. We have investigated the influence of Cd, multi-walled carbon nanotubes, cerium oxide nanomaterials and their co-exposure effects on rice seedlings. Physiological parameters such as plant height and root length of rice remained non-significant under nanomaterials treatment. However, nanomaterials with Cd showed the inhibitory effect on plant height and root length as compared to control. Conversely, nanomaterials with Cd had no effects on rice biomass at atmospheric pressure but an average of 34.7% inhibit the biomass at low pressure. The low-pressure group showed that a low concentration of nanomaterials will promote the absorption of Cd in rice, and atmospheric pressure group showed that a high concentration of nanomaterials will promote the absorption of Cd. Transmission electron microscope images revealed that rice seedlings uptake the nanomaterials at both pressures. The results showed that low pressure would affect the growth and development of rice to a great extent, also affect the absorption of nanomaterials and Cd by rice.</t>
  </si>
  <si>
    <t>Acta Physiologiae Plantarum</t>
  </si>
  <si>
    <t>10.1016/j.jhazmat.2022.128458</t>
  </si>
  <si>
    <t>Multi-walled carbon nanotubes inhibit potential detoxification of dioxin-mediated toxicity by blocking the nuclear translocation of aryl hydrocarbon receptor</t>
  </si>
  <si>
    <t>Despite numerous studies on effects of environmental accumulation of nano-pollutants, the influence of nanoparticles on the biological perturbations of coexisting pollutants in the environment remained unknown. The present study aimed at elucidating the perturbations of six environmental nanoparticles on detoxification of dioxin-induced toxicity at cellular level. We discovered that there was no remarkable difference in the cell uptake and intracellular distributions of these six nanoparticles. However, they have different effects on the detoxification of 2, 3, 7, 8-tetrachlorodibenzo-p-dioxin (TCDD). Multi-walled carbon nanotubes (MWCNTs) inhibited the translocation of aryl hydrocarbon receptor (AhR) from cytosol to the nucleus, leading to the downregulation of cytochrome P450 family 1 subfamily A member 1 (CYP1A1) and inhibition of detoxification function. These findings demonstrate that MWCNTs can impact the potential detoxification of dioxin-induced toxicity through modulating AhR signaling pathway. Co-exposures to MWCNTs and dioxin may cause even more toxicity than single exposure to dioxin or MWCNTs alone.</t>
  </si>
  <si>
    <t>10.1016/j.jhazmat.2022.128385</t>
  </si>
  <si>
    <t>Impacts of typical engineering nanomaterials on the response of rhizobacteria communities and rice (Oryza sativa L.) growths in waterlogged antimony-contaminated soils</t>
  </si>
  <si>
    <t>The combined eco-risks of Sb (widely presented in soils, especially nearing mining areas) and the engineering nanomaterials (ENMs) (applied in agriculture and soil remediation) still remain uncovered. The current study investigated the impacts of single and combined exposure of CuO, CeO2 nanoparticles (NPs) and multi-walled carbon nanotube (MWCNTs) with Sb on rice growths and rhizosphere bacterial communities. The results showed that co-exposure of CuO NPs (0.075 wt%) with Sb (III) posed the most adverse impacts on root biomass and branches (up to 66.59% and 70.00% compared to other treatments, respectively). Treatments containing MWCNTs showed insignificant dose-dependent effects, while CeO2 NPs combined with Sb (III) showed significant synergistic stimulating effects on the fresh weights of root and shoot, by 68.30% and 73.48% (p &lt; 0.05) compared to single Sb exposure, respectively. The rice planting increased the percentage of non-specifically sorbed Sb in soils by 1.50â€“14.49 than the no-planting stage. Analysis on microbial communities revealed that co-exposure of CuO NPs with Sb (III) induced the greatest adverse impacts on rhizobacteria abundances and community structures at both phylum and genus levels. Therein, significant decrease of Bacteroidetes, Acidobacteria and increase of Firmicutes abundance at the phylum level were observed. This study provided information about the risks of different ENMs released to Sb-contaminated soils under flooded condition on both crops and bacterial communities.</t>
  </si>
  <si>
    <t>10.1021/acsami.2c02238</t>
  </si>
  <si>
    <t>Aggregation Reduces Subcellular Localization and Cytotoxicity of Single-Walled Carbon Nanotubes</t>
  </si>
  <si>
    <t>The non-covalent biomolecular functionalization of fluorescent single-walled carbon nanotubes (SWCNTs) has resulted in numerous in vitro and in vivo sensing and imaging applications due to many desirable optical properties. In these applications, it is generally presumed that pristine, singly dispersed SWCNTs interact with and enter live cells at the so-called nano-biointerface, for example, the cell membrane. Despite numerous fundamental studies published on this presumption, it is known that nanomaterials have the propensity to aggregate in protein-containing environments before ever contacting the nano-biointerface. Here, using DNA-functionalized SWCNTs with defined degrees of aggregation as well as near-infrared hyperspectral microscopy and toxicological assays, we show that despite equal rates of internalization, initially aggregated SWCNTs do not further accumulate within individual subcellular locations. In addition to subcellular accumulations, SWCNTs initially with a low degree of aggregation can induce significant deleterious effects in various long-term cytotoxicity and real-time proliferation assays, which are markedly different when compared to those of SWCNTs that are initially aggregated. These findings suggest the importance of the aggregation state as a critical component related to intracellular processing and toxicological response of engineered nanomaterials.</t>
  </si>
  <si>
    <t>ACS Applied Materials and Interfaces</t>
  </si>
  <si>
    <t>10.3390/ijerph19105853</t>
  </si>
  <si>
    <t>Comparative Study of Algae-Based Measurements of the Toxicity of 14 Manufactured Nanomaterials</t>
  </si>
  <si>
    <t>With the increasing use of nanomaterials in recent years, determining their comparative toxicities has become a subject of intense research interest. However, the variety of test methods available for each material makes it difficult to compare toxicities. Here, an accurate and reliable method is developed to evaluate the toxicity of manufactured nanomaterials, such as Al2O3, carbon black, single-walled carbon nanotubes (SWCNTs), multi-walled carbon nanotubes (MWCNTs), CeO2, dendrimers, fullerene, gold, iron, nanoclays, silver, SiO2, TiO2, and ZnO. A series of 72 h chronic and 8 h acute toxicity tests was performed using cell counting, chlorophyll, and delayed fluorescence methods. Comparable toxicities using the chlorophyll and delayed fluorescence methods were impossible to determine because the EC50 of some of the nanomaterials could not be measured. All three test methods were successfully applied to the chronic toxicity tests of manufactured nanomaterials, and cell counting was the only method applicable to acute toxicity tests. The toxicity data and the proposal of measurement method for manufactured nanomaterials obtained in this study can be helpful for preparing exposure standards and investigating the toxicities of other nanomaterials in the future.</t>
  </si>
  <si>
    <t>10.3390/nano12091432</t>
  </si>
  <si>
    <t>Analysis of the In Vitro Toxicity of Nanocelluloses in Human Lung Cells as Compared to Multi-Walled Carbon Nanotubes</t>
  </si>
  <si>
    <t>Cellulose micro/nanomaterials (CMNM), comprising cellulose microfibrils (CMF), nanofibrils (CNF), and nanocrystals (CNC), are being recognized as promising bio-nanomaterials due to their natural and renewable source, attractive properties, and potential for applications with industrial and economical value. Thus, it is crucial to investigate their potential toxicity before starting their production at a larger scale. The present study aimed at evaluating the cell internalization and in vitro cytotoxicity and genotoxicity of CMNM as compared to two multi-walled carbon nanotubes (MWCNT), NM-401 and NM-402, in A549 cells. The exposure to all studied NM, with the exception of CNC, resulted in evident cellular uptake, as analyzed by transmission electron microscopy. However, none of the CMNM induced cytotoxic effects, in contrast to the cytotoxicity observed for the MWCNT. Furthermore, no genotoxicity was observed for CNF, CNC, and NM-402 (cytokinesis-block micronucleus assay), while CMF and NM-401 were able to significantly raise micronucleus frequency. Only NM-402 was able to induce ROS formation, although it did not induce micronuclei. Thus, it is unlikely that the observed CMF and NM-401 genotoxicity is mediated by oxidative DNA damage. More studies targeting other genotoxicity endpoints and cellular and molecular events are underway to allow for a more comprehensive safety assessment of these nanocelluloses.</t>
  </si>
  <si>
    <t>10.1016/j.chemosphere.2022.133690</t>
  </si>
  <si>
    <t>Multi-walled carbon nanotubes impact on the enantioselective bioaccumulation and toxicity of the chiral insecticide bifenthrin to zebrafish (Danio rerio)</t>
  </si>
  <si>
    <t>The effects of different multi-walled carbon nanotubes on the enantioselective bioaccumulation and toxicity of the chiral pesticide bifenthrin to zebrafish were investigated in this work. The results showed that MWCNTs and MWCNTs-COOH did not affect the preferential bioaccumulation of 1R-cis-BF in zebrafish following exposure to cis-BF enantiomers for 28 days, but which increased cis-BF accumulation amount by 1.03â€“1.48 times. Further research demonstrated that the genes related to immunity, endocrine activity and neurotoxicity showed enantioselective expression in different zebrafish tissues, and sex-specific differences were observed. The levels of c-fos, th, syn2a, 17Î²-hsd and cc-chem were expressed as 1.09â€“2.84 times higher in females and males treated with 1R-cis-BF than in the 1S-cis-BF-treated groups. However, in the presence of MWCNTs or MWCNTs-COOH, c-fos, th, syn2a, 17Î²-hsd and cc-chem levels were expressed as 1.53â€“14.92 times higher in females and males treated with 1S-cis-BF than in 1R-cis-BF-treated groups, which indicated that enantioselective expression was altered. The effects of different types of MWCNTs on the enantioselective bioaccumulation and toxicity of BF in zebrafish have little difference. In summary, the presence of MWCNTs or MWCNTs-COOH increased the impact of BF on zebrafish. Therefore, the risks posed by coexisting nanomaterials and chiral pesticides in aquatic environments should be considered.</t>
  </si>
  <si>
    <t>10.1007/s12011-021-02821-z</t>
  </si>
  <si>
    <t>10.1007/s10876-021-02026-3</t>
  </si>
  <si>
    <t>Ecotoxicological Effects of Bimetallic PdNi/MWCNT and PdCu/MWCNT Nanoparticles onto DNA Damage and Oxidative Stress in Earthworms</t>
  </si>
  <si>
    <t>Synthesis, Characterization and Toxicity Assessment of the Novel Non covalent Functionalized Multi-walled Carbon Nanotubes with Glycyrrhizin, Curcumin and Rutin</t>
  </si>
  <si>
    <t>Bimetallic nanoparticles are synthesized using two different metal elements and used recently in many fields. However, limited studies related to the ecotoxic effects of nanoparticles available in the literature. The purpose of this study is to synthesize and characterize bimetallic PdCu/MWCNT and PdNi/MWCNT NPs and investigate their ecotoxic effects on earthworms. For this purpose, we injected approximately 20 ÂµL of various concentrations of bimetallic PdCu/MWCNT and PdNi/MWCNT NPs (1, 10, 100, 1000, and 2000 mg/L) into the coelomic space of earthworms. We evaluated survival rate, malformations, reactive oxygen species (ROS) level, 8-OHdG content, and histopathological changes in earthworms at the 48th hour after exposure. PdCu/MWCNT and PdNi/MWCNT NPs were characterized by scanning electron microscope (SEM), transmission electron microscope (TEM), X-ray diffraction (XRD) pattern, and Raman-scattering spectroscopy. Toxicological examinations showed that PdCu/MWCNT NPs reduced the survival rate of earthworms (2000 mg/L, 84%) and caused various malformations (various lesions, thinning, swelling, and rupture), but nonsignificant effects of survival rate and malformations were observed in earthworms using PdNi/MWCNT NPs. The histopathological examinations of earthworm tissues exposed with PdNi/MWCNT determined that tissues in all treatment groups had a normal histological appearance. However, at a concentration of 2000 mg/L of PdCu/MWCNT NPs, atrophy in the longitudinal muscle layer and less degenerative cells in the epidermis layer were observed in earthworm tissues. It was determined that PdNi/MWCNT and PdCu/MWCNT NPs caused significant increases in ROS levels and 8-OHdG activity in earthworm tissues after 48 h. Finally, our results demonstrated that the toxicity of PdNi/MWCNT NPs was detected to be lower than PdCu/MWCNT NPs. However, both nanoparticles may pose a toxicological risk at high concentrations (1000 and 2000 mg/L). These findings will provide valuable information to studies on the use of PdNi/MWCNT NPs in wastewater treatment systems, industrial and medical fields, which have been determined to have less ecotoxicological risk.</t>
  </si>
  <si>
    <t>Carbon nanotubes (CNTs) have emerged as a new group of novel multifunctional nanoparticles in biomedicine and can be classified into single-walled carbon nanotubes (SWCNTs) and multi-walled carbon nanotubes (MWCNTs). In the present work, a simple and efficient method was introduced for non-covalent functionalization of CNTs through the incorporation of phytochemicals of Curcumin (CUR), Glycyrrhizin (GLY) and Rutin (RUT). Different functionalization of CNTs were employed and the obtained nanoparticles were characterized by TEM, EDX, size and, zeta analyzer. Furthermore cell toxicity studies were done on A549 cell line with MTT assay. The obtained results showed that non-covalent functionalization with CUR, GLY or RUT led to the stable suspension of CNTs in aqueous media comparable to the surfactant Tween 80 as the effective surfactant that revealed visually and by TEM images. Upon surface functionalization, an increase in the size and net zeta potentials, indicates surface functionalization of CNTs. Cytotoxicity data showed that functionalization with these phytochemicals can increase the IC 50 value of CNTs from 301 Âµg/mL to a maximum of 4088 Âµg/mL in RUT functionalized CNTs. Overall the data showed that CNTs can be functionalized through this feasible method and could be introduced as interesting less toxic drug delivery system.</t>
  </si>
  <si>
    <t>Biological Trace Element Research</t>
  </si>
  <si>
    <t>Journal of Cluster Science</t>
  </si>
  <si>
    <t>10.1134/S2635167622020033</t>
  </si>
  <si>
    <t>Antibacterial and Cytotoxic Effects of Multi-Walled Carbon Nanotubes Functionalized with Iodine</t>
  </si>
  <si>
    <t>The effect of multi-walled carbon nanotubes (MWCNTs) functionalized with iodine (15, 10, and 5 wt %) is studied for bacteria Escherichia coli and MCF-7 breast adenocarcinoma tumor cells. A significant increase in the antimicrobial activity of MWCNTs is obtained when they are modified with 15 and 10 wt % iodine: at concentrations of 0.1 and 0.01 g/L, the survival of bacteria was less than 2%, while for MWCNTs without iodine, the indicator was 7 and 30%, respectively. The modification of MWCNTs with 5-wt % iodine also enhances the antibacterial properties of nanotubes, but less significantly. MCF-7 cells also have the greatest cytotoxic effect on MWCNTs functionalized with 15- and 10-wt % iodine; however, unlike bacteria, the difference in the survival rates between composites and compared with pure MWCNTs was no more than 3%. Comparison of the effects of iodine in MWCNTs and pure iodine showed that functionalized MWCNTs at concentrations above 0.001 g/L are more toxic to bacteria, while pure iodine solutions are more cytotoxic to cells.</t>
  </si>
  <si>
    <t>Nanobiotechnology Reports</t>
  </si>
  <si>
    <t>10.2478/enr-2022-0013</t>
  </si>
  <si>
    <t>The impact of single walled carbon nanotubes on the expression of microRNA in zebrafish (Danio rerio) embryos</t>
  </si>
  <si>
    <t>Objective. Single-walled carbon nanotubes (SWCNTs) are able to cross the blood-brain barrier, penetrate through the cell membrane, and accumulate in the cell nucleus, which purposefully allows their use in the health sciences as imaging probes and drug carriers in the cancer therapy. The aim of this study was to investigate the effect of low doses of SWCNTs on the expression of microRNAs associated with the cell proliferation and the brain development in zebrafish (Danio rerio) embryos. Methods. The zebrafish embryos (72 h post fertilization) were exposed to low doses of SWCNTs (2 and 8 ng/ml of medium) for 24 or 72 h. The microRNAs (miR-19, miR-21, miR-96, miR-143, miR-145, miR-182, and miR-206) expression levels were measured by quantitative polymerase chain reaction analysis. Results. It was found that low doses of SWCNTs elicited dysregulation in the expression of numerous cell proliferation and brain development-related microRNAs (miR-19, miR-21, miR-96, miR-143, miR-145, miR-182, and miR-206) in dose- (2 and 8 ng/ml of medium) as well as malformations in the zebrafish embryos brain development in a time-dependent (24 and 72 h) manner. Conclusion. Taken together, the present data indicate that the low doses of SWCNTs disturbed the genome functions and reduced the miR-19, miR-21, miR-96, miR-143, miR-145, miR-182, and miR-206 expression levels in dose- and time-dependent manners and interrupted the brain development in the zebrafish embryos indicating for both the genotoxic and the neurotoxic interventions.</t>
  </si>
  <si>
    <t>Endocrine Regulations</t>
  </si>
  <si>
    <t>10.3390/molecules27072117</t>
  </si>
  <si>
    <t>Quercetin-Ameliorated, Multi-Walled Carbon Nanotubes-Induced Immunotoxic, Inflammatory, and Oxidative Effects in Mice</t>
  </si>
  <si>
    <t>The expanding uses of carbon nanotubes (CNTs) in industry and medicine have raised concerns about their toxicity on human and animal health. CNTs, including multi-walled nanotubes (MWCNTs), have been reported to induce immunotoxic, inflammatory, and oxidative effects. Quercetin is a natural flavonoid present in many vegetables and fruits and has immunomodulatory, anti-inflammatory, and antioxidant properties. Herein, we investigated the protective effects of quercetin on pristine MWCNTs-induced immunotoxicity in mice. In comparison with two doses of MWCNTs, high doses [0.5 mg/kg body weight (BW), once intraperitoneally (IP)] caused higher immunotoxic, inflammatory, and oxidative effects than low doses (0.25 mg/kg BW, once IP). Administration of quercetin (30 mg/kg BW, IP for 2 weeks) relieved these deleterious effects as evidenced by (1) reduced spleen weight, (2) increased number of total leukocytes, lymphocytes, and neutrophils, (3) elevated serum levels of IgM, IgG, and IgA, (4) decreased lipid peroxide malondialdehyde levels and increased levels of antioxidant markers reduced glutathione, superoxide dismutase, and cata-lase in the spleen, (5) decreased concentrations and mRNA levels of inflammatory markers tumor necrosis factor-alpha (TNFÎ±), interleukin 1 beta (IL1ÃŸ), and IL6 in the spleen, (6) downregulated expression of immunomodulatory genes transforming growth factor-beta (TGFÃŸ), cyclooxygenase2 (COX2), and IL10, and (7) regenerative histological changes as indicated by decreased mononuclear cell infiltration, minimized degenerative changes and restored lymphocytes depletion in the spleen. These results infer that quercetin can ameliorate MWCNTs-induced immunotoxic, inflammatory, and oxidative effects.</t>
  </si>
  <si>
    <t>Molecules</t>
  </si>
  <si>
    <t>10.1016/j.mrgentox.2022.503463</t>
  </si>
  <si>
    <t>Pyrene-polyethylene glycol-modified multi-walled carbon nanotubes: Genotoxicity in V79-4 fibroblast cells</t>
  </si>
  <si>
    <t>The genotoxicity of pyrene-polyethylene glycol-modified multi-walled carbon nanotubes (MWCNT-PyPEG), engineered as a nanoplatform for bioapplication, was evaluated. Toxicity was assessed in hamster lung fibroblast cells (V79â€“4). MTT and Cell Titer Blue methods were used to evaluate cell viability. Genotoxicity was measured by the comet assay and the cytokinesis-block micronucleus cytome (CBMN-Cyt) assay, and fluorescence in situ hybridization (FISH) was used to test induction of structural chromosome aberrations (clastogenic activity) and/or numerical chromosome changes (aneuploidogenic activity). Exogenous metabolic activation enzymes were used in the CBMN-Cyt and FISH tests. Only with metabolic activation, the hybrids caused chromosomal damage, by both clastogenic and aneugenic processes.</t>
  </si>
  <si>
    <t>Mutation Research - Genetic Toxicology and Environmental Mutagenesis</t>
  </si>
  <si>
    <t>10.1016/j.jksus.2022.101851</t>
  </si>
  <si>
    <t>Carbon nanotube-coated recombinant human surfactant protein D reduces cell viability in an ovarian cancer cell line, SKOV3, and modulates mTOR pathway and pro-inflammatory cytokine response</t>
  </si>
  <si>
    <t>Nanoparticles such as carbon nanotubes (CNTs) have various clinical and diagnostic applications as utilised for imaging and drug delivery. Therapeutic proteins/peptides can be loaded on CNT coronas to specifically hit immune cells in overdrive or uncontrolled malignant cells. Previously, it was reported that a recombinant version of human surfactant protein D (rfhSP-D) containing trimeric C-type lectin domains induced apoptosis in several tumour cells/cell lines, including SKOV3, which is an ovarian tumour cell line. Solid-phase rfhSP-D coated on a microtiter plate is considerably more potent in inducing apoptosis in breast tumour cells. We have immobilised highly purified, endotoxin-free rfhSP-D on CNTs and assessed its antiproliferative effect on SKOV3 cells. Biotinylated rfhSP-D-CNTs were phagocytosed by SKOV3 cells, followed by apoptosis in a time-dependent manner. Gene expression analysis revealed compromised mTOR complex as a mechanism of apoptosis. When rfhSP-D-CNTs were added to a culture system of SKOV3 cells, it produced a highly proinflammatory immune response that is likely anti-tumorigenic. Thus, rfhSP-D-CNT seems a worthwhile nanocarrier for testing in vivo using an animal model of orthotopic ovarian cancer.</t>
  </si>
  <si>
    <t>Journal of King Saud University - Science</t>
  </si>
  <si>
    <t>10.1007/s11356-021-17691-0</t>
  </si>
  <si>
    <t>A workflow to investigate the impacts of weathered multi-walled carbon nanotubes to the mud snail Lymnaea stagnalis</t>
  </si>
  <si>
    <t>Although the development and application of nanomaterials is a growing industry, little data is available on the ecotoxicological effects on aquatic organisms. Therefore, we set up a workflow to address the potential uptake of weathered multi-walled carbon nanotubes (wMWCNTs) by a model organism, the pulmonary mud snail Lymnaea stagnalis (L. stagnalis), which plays an important role in the food web. It represents a suitable organism for this approach because as a grazer it potentially ingests large amounts of sedimented wMWCNTs. As food source for L. stagnalis, benthic biofilm was investigated by the use of a transmission electron microscope (TEM) and a scanning electron microscope (SEM) after exposure with wMWCNTs. In addition, isotopic labeling was applied with 14C-wMWCNTs (0.1 mg/L) to quantify fate, behavior, and enrichment of 14C-wMWCNTs in benthic biofilm and in L. stagnalis. Enrichment in benthic biofilm amounted to 529.0 Âµg wMWCNTs/g dry weight and in L. stagnalis to 79.6 Âµg wMWCNTs/g dry weight. A bioconcentration factor (BCF) for L. stagnalis was calculated (3500 L/kg). We demonstrate the accumulation of wMWCNTs (10 mg/L) in the digestive tract of L. stagnalis in an effect study. Moreover, the physiological markers glycogen and triglycerides as indicators for the physiological state, as well as the RNA/DNA ratio as growth indicator, were examined. No significant differences between exposed and control animals were analyzed for glycogen and triglycerides after 24 days of exposure, but a decreasing trend is recognizable for triglycerides. In contrast, the significant reduction in the RNA/DNA ratio of L. stagnalis indicated an inhibition of growth with a following recovery after depuration. The described workflow enables a comprehensive determination of the fate and the behavior of wMWCNTs specifically and in general all kinds of CNTs in the aquatic environment and therefore contributes to a holistic risk assessment of wMWCNTs.</t>
  </si>
  <si>
    <t>10.1016/j.ceja.2021.100230</t>
  </si>
  <si>
    <t>Assessment of the genotoxic potential of three novel composite nanomaterials using human lymphocytes and the fruit fly Drosophila melanogaster as model systems</t>
  </si>
  <si>
    <t>10.1016/j.chemosphere.2021.132891</t>
  </si>
  <si>
    <t>Toxicity evaluation of TiO&lt;inf&gt;2&lt;/inf&gt;/MWCNT-CNF hybrid nanocomposites with enhanced photocatalytic activity toward freshwater microalgae: Pseudokirchneriella subcapitata</t>
  </si>
  <si>
    <t>A wide range of semiconductor-assisted photocatalytic nanomaterials (NMs) are currently being considered and investigated as potential photocatalysts in water treatment. The applications of nanocomposites composed of nano-structured titania (nano-TiO2) and multi-walled carbon nanotubes (MWCNTs) nanocomposites is growing markedly on account of enhanced photocatalytic efficiency. However, concurrent with the increasing production and application comes a serious concern of these emerging nanosystems about their potential risks in aquatic systems, and thereby potentially threatening aquatic organisms via toxic mechanisms that are, at present, poorly understood. In the present study, the lethal toxic effect and oxidative stress induced by TiO2/MWCNT-CNF nanocomposite in freshwater Pseudokirchneriella subcapitata were assessed. The growth inhibition and sublethal oxidative stress produced by the nanocomposites were evaluated on green microalgae P. subcapitata after 3 days of exposure at 24 h intervals. Moreover, the nanocomposites were physicochemically characterized using a combination of analytical techniques (XRD, SEM/EDS, HRTEM, TGA, UVâ€“Visible spectroscopy). Evaluation of the hybrid for the photocatalytic degradation of Acid Violet 7 dye indicated an enhanced dye removal performance for TiO2/MWCNT-CNF (96.2%) compared to TiO2 (75.2%) after 2 h of visible light irradiation. While the nanocomposite showed good potential for the degradation of the azo dye, overall, the findings herein indicated that acute exposure of P. subcapitata to various concentrations of TiO2/MWCNT-CNF nanocomposite may cause algal growth inhibition including undesirable sublethal oxidative stress effects. The findings of this study contribute to a better understanding of the potential hazards of the developing nanocomposites materials towards the nano-bioremediation materials to treat wastewaters.</t>
  </si>
  <si>
    <t>10.1002/jat.4232</t>
  </si>
  <si>
    <t>Mechanisms and biological impacts of graphene and multi-walled carbon nanotubes on Drosophila melanogaster: Oxidative stress, genotoxic damage, phenotypic variations, locomotor behavior, parasitoid resistance, and cellular immune response</t>
  </si>
  <si>
    <t>The use of graphene and multi-walled carbon nanotubes (MWCNTs) has now become rather common in medical applications as well as several other areas thanks to their useful physicochemical properties. While in vitro testing offers some potential, in vivo research into toxic effects of graphene and MWCNTs could yield much more reliable data. Drosophila melanogaster has recently gained significant popularity as a dynamic eukaryotic model in examining toxicity, genotoxicity, and biological effects of exposure to nanomaterials, including oxidative stress, cellular immune response against two strains (NSRef and G486) of parasitoid wasp (Leptopilina boulardi), phenotypic variations, and locomotor behavior risks. D. melanogaster was used as a model organism in our study to identify the potential risks of exposure to graphene (thickness: 2â€“18 nm) and MWCNTs in different properties (as pure [OD: 10â€“20 nm short], modified by amide [NH2] [OD: 7â€“13 nm length: 55 Î¼m], and modified by carboxyl [COOH] [OD: 30â€“50 nm and length: 0.5â€“2 Î¼m]) at concentrations ranging from 0.1 to 250 Î¼g/ml. Significant effects were observed at two high doses (100 and 250 Î¼g/ml) of graphene or MWCNTs. This is the first study to report findings of cellular immune response against hematopoiesis and parasitoids, nanogenotoxicity, phenotypic variations, and locomotor behavior in D. melanogaster.</t>
  </si>
  <si>
    <t>Journal of Applied Toxicology</t>
  </si>
  <si>
    <t>10.1088/1361-6528/ac335b</t>
  </si>
  <si>
    <t>Cytocompatibility of carboxylated multi-wall carbon nanotubes in stem cells from human exfoliated deciduous teeth</t>
  </si>
  <si>
    <t>Carboxylated multi-wall carbon nanotube (MWCNT-COOH) presents unique properties due to nanoscale dimensions and permits a broad range of applications in different fields, such as bone tissue engineering and regenerative medicine. However, the cytocompatibility of MWCNT-COOH with human stem cells is poorly understood. Thus, studies elucidating how MWCNT-COOH affects human stem cell viability are essential to a safer application of nanotechnologies. Using stem cells from the human exfoliated deciduous teeth model, we have evaluated the effects of MWCNT-COOH on cell viability, oxidative cell stress, and DNA integrity. Results demonstrated that despite the decreased metabolism of mitochondria, MWCNT-COOH had no toxicity against stem cells. Cells maintained viability after MWCNT-COOH exposure. MWCNT-COOH did not alter the superoxide dismutase activity and did not cause genotoxic effects. The present findings are relevant to the potential application of MWCNT-COOH in the tissue engineering and regenerative medicine fields.</t>
  </si>
  <si>
    <t>Nanotechnology</t>
  </si>
  <si>
    <t>10.3390/pharmaceutics14020469</t>
  </si>
  <si>
    <t>10.3390/nano12040715</t>
  </si>
  <si>
    <t>Carboxyl-Functionalized Carbon Nanotubes Loaded with Cisplatin Promote the Inhibition of PI3K/Akt Pathway and Suppress the Migration of Breast Cancer Cells</t>
  </si>
  <si>
    <t>Elevated Urinary Biomarkers of Oxidative Damage in Photocopier Operators following Acute and Chronic Exposures</t>
  </si>
  <si>
    <t>PI3K/Akt signaling is one of the most frequently dysregulated pathways in cancer, including triple-negative breast cancer. With considerable roles in tumor growth and proliferation, this pathway is studied as one of the main targets in controlling the therapiesâ€™ efficiency. Nowadays, the development of nanoparticleâ€“drug conjugates attracts a great deal of attention due to the ad-vantages they provide in cancer treatment. Hence, the main purpose of this study was to design a nanoconjugate based on single-walled carbon nanotubes functionalized with carboxyl groups (SWCNT-COOH) and cisplatin (CDDP) and to explore the potential of inhibiting the PI3K/Akt signaling pathway. MDA-MB-231 cells were exposed to various doses (0.01â€“2 Âµg/mL SWCNT-COOH and 0.00632â€“1.26 Âµg/mL CDDP) of SWCNT-COOH-CDDP and free components for 24 and 48 h. In vitro biological tests revealed that SWCNT-COOH-CDDP had a high cytotoxic effect, as shown by a time-dependent decrease in cell viability and the presence of a significant number of dead cells in MDA-MB-231 cultures at higher doses. Moreover, the nanoconjugates induced the downregulation of PI3K/Akt signaling, as revealed by the decreased expression of PI3K and p-Akt in parallel with PTEN activation, the promotion of Akt protein degradation, and inhibition of tumor cell migration.</t>
  </si>
  <si>
    <t>Inhalation exposures to nanoparticles (NPs) from printers and photocopiers have been associated with upper airway and systemic inflammation, increased blood pressure, and cases of autoimmune and respiratory disorders. In this study we investigate oxidative stress induced by exposures to copier-emitted nanoparticles using a panel of urinary oxidative stress (OS) biomarkers representing DNA damage (8-hydroxydeoxyguanosine, 8-OHdG; 8-hydroxyguanosine, 8-OHG; 5-hydroxymethyl uracil 5-OHMeU), lipid peroxidation (8-isoprostane; 4-hydroxynonenal, HNE), and protein oxidation biomarkers (o-tyrosine, 3-chlorotyrosine, and 3-nitrotyrosine) under conditions of acute (single 6 h exposure, 9 volunteers, 110 urine samples) and chronic exposures (6 workers, 11 con-trols, 81 urine samples). Urinary biomarkers were quantified with liquid chromatographyâ€“tandem mass spectrometry after solid phase extraction sample cleanup. 8-OHdG, 8-OHG, 8-isoprostane, and HNE were significantly elevated in both the acute and chronic exposure study participants relative to the controls. In the acute exposure study, the geometric mean ratios post-/pre-exposure were 1.42, 1.10, 2.0, and 2.25, respectively. Urinary 8-OHG and HNE increased with time to at least 36 h post-exposure (post-/pre-exposure GM ratios increased to 3.94 and 2.33, respectively), suggesting slower generation and/or urinary excretion kinetics for these biomarkers. In chronically exposed operators, the GM ratios of urinary biomarkers relative to controls ranged from 1.52 to 2.94, depending on the biomarker. O-Tyrosine and 5-OHMeU biomarkers were not significantly different from the controls. 3-chlorotyrosine and 3-nitrotyrosine were not detected in the urine samples. We conclude that NPs from photocopiers induce systemic oxidative stress by damaging DNA, RNA, and lipids. Urinary levels of 8-OHdG, 8-OHG, HNE, and 8-isoprostane were orders of magnitude higher than in nanocomposite processing workers, comparable to nano titanium dioxide and fiberglass manufacturing workers, but much lower than in shipyard welding and carbon nanotube synthesis workers. Biomarkers 8-OHdG, 8-OHG, 8-isoprostane, and HNE appear to be more sensitive and robust urinary biomarkers for monitoring oxidative stress to NPs from photocopiers.</t>
  </si>
  <si>
    <t>Pharmaceutics</t>
  </si>
  <si>
    <t>10.1016/j.ecoenv.2022.113227</t>
  </si>
  <si>
    <t>10.3390/ijerph19031218</t>
  </si>
  <si>
    <t>Cytotoxicity of three graphene-related materials in rainbow trout primary hepatocytes is not associated to cellular internalization</t>
  </si>
  <si>
    <t>The Impact of Background-Level Carboxylated Single-Walled Carbon Nanotubes (SWCNTsâˆ’COOH) on Induced Toxicity in Caenorhabditis elegans and Human Cells</t>
  </si>
  <si>
    <t>As a consequence of increasing production and use of graphene-related materials (GRM), their release into the aquatic environment is likely to be expected. Development of appropriate model systems to assess their potential toxicity toward aquatic organisms is undoubtedly needed. Of particular relevance are primary cultures of fish hepatocytes, since they maintain similar functionalities as those of the original tissue. Isolated hepatocytes from rainbow trout (Oncorhynchus mykiss) were exposed to ranges of concentrations of different forms of GRM, two graphene oxides (GO) of sheet-like structure and one tubular-shaped carbon nanofiber (CNF) in the presence or absence of fetal bovine serum (FBS) for 24 and 72 h. Metabolic activity, cell membrane integrity, lysosomal function, reactive oxygen species (ROS) formation and interaction with cytochrome P450 1 A enzyme were assessed by using AlamarBlue, 5-carboxyfluorescein diacetate-acetoxymethyl ester, neutral red uptake, dichlorofluorescein and 7-ethoxyresorufin-O-deethylase (EROD) assays, respectively. In the presence of FBS, GO affected metabolic activity and cell membrane integrity more than CNF, whilst absence of serum further reduced cell viability in GRM-exposed cells. GRM did not alter lysosomal function nor did it induce ROS formation or EROD activity. Intracellular uptake was observed only in the case of CNF when incubated without FBS. Primary hepatocytes from rainbow trout appear to be a suitable model to screen for cytotoxicity and to reveal any interaction with GRM. Results emphasize the role of serum proteins in the toxicological responses following exposure to GRM with important implications for the environmental risk assessment of these nanomaterials.</t>
  </si>
  <si>
    <t>Single-walled carbon nanotubes (SWCNTs) are widely utilized for industrial, biomedical, and environmental purposes. The toxicity of Carboxylated SWCNTs (SWCNTsâˆ’COOH) in in vivo models, particularly Caenorhabditis elegans (C. elegans), and in vitro human cells is still unclear. In this study, C. elegans was used to study the effects of SWCNTsâˆ’COOH on lethality, lifespan, growth, reproduction, locomotion, reactive oxygen species (ROS) generation, and the antioxidant system. Our data show that exposure to â‰¥1 Î¼gÂ·Lâˆ’1 SWCNTsâˆ’COOH could induce toxicity in nematodes that affects lifespan, growth, reproduction, and locomotion behavior. Moreover, the exposure of nematodes to SWCNTsâˆ’COOH induced ROS generation and the alteration of antioxidant gene expression. SWCNTsâˆ’COOH induced nanotoxic effects at low dose of 0.100 or 1.00 Î¼gÂ·Lâˆ’1, particularly for the expression of antioxidants (SOD-3, CTL-2 and CYP-35A2). Similar nanotoxic effects were found in human cells. A low dose of SWCNTsâˆ’COOH induced ROS generation and increased the expression of catalase, MnSOD, CuZnSOD, and SOD-2 mRNA but decreased the expression of GPX-2 and GPX-3 mRNA in human monocytes. These findings reveal that background-level SWCNTsâˆ’COOH exerts obvious adverse effects, and C. elegans is a sensitive in vivo model that can be used for the biological evaluation of the toxicity of nanomaterials.</t>
  </si>
  <si>
    <t>10.1016/j.chemosphere.2021.132359</t>
  </si>
  <si>
    <t>Co-exposure of carbon nanotubes with carbofuran pesticide affects metabolic rate in Palaemon pandaliformis (shrimp)</t>
  </si>
  <si>
    <t>Palaemon pandalirformis (shrimp) is a species widely distributed in the Brazilian coastal region and with an important economic role. In addition, this organism is considered an indicator of environmental pollution in estuaries; however, its physiological responses to toxic environmental pollutants, including pesticides and nanomaterials, are not well known, mainly, the effects of co-exposure. Thus, the purpose of this study was to evaluate the ecotoxicological effects of co-exposure between oxidized multiwalled carbon nanotubes (HNO3-MWCNT) and carbofuran pesticide on the routine metabolism of P. pandalirformis. The shrimps were exposed to different concentrations of HNO3-MWCNT (0; 10; 100; 500; 1000 Î¼g Lâˆ’1), carbofuran (0; 0.1; 1.0; 5.0; 10 Î¼g Lâˆ’1) and to co-exposure with 100 Î¼g Lâˆ’1 of HNO3-MWCNT + carbofuran (0; 0.1; 1.0; 5.0; 10 Î¼g Lâˆ’1), to evaluate the effects on metabolic rate (O2 consumption) and excretion of ammonia (NH4+NH3). Our results showed that the shrimps exposed to HNO3-MWCNT (10 Î¼g Lâˆ’1) increased the metabolic rate by 292% and the excretion of ammonia by 275%; those exposed to carbofuran (10 Î¼g Lâˆ’1) increased their metabolic rate by 162% and the excretion of ammonia by 425%; and with the co-exposure of HNO3-MWCNT + carbofuran there was also an increase in the metabolic rate by 317% and an excretion of ammonia by 433% when compared to control. These findings provides useful information toward better understanding the physiological responses of shrimps after combined exposure to nanomaterials and pesticides in aquatic environments.</t>
  </si>
  <si>
    <t>10.1016/j.tox.2021.153057</t>
  </si>
  <si>
    <t>Exposure to a combination of MWCNTs and DBP causes splenic toxicity in mice</t>
  </si>
  <si>
    <t>The large conjugated Ï€ bond in the molecular structure of carbon nanotubes (CNTs) interacts with the benzene ring structure in di (n-butyl) phthalates (DBP) through a Ï€ - Ï€ bond. Compounds of CNTs and DBP form easily, becoming another environmental pollutant of concern. We explore whether CNTs entering animals slow down the degradation of the DBP adsorbed in the CNT cavity, thereby prolonging the â€œhormonal activityâ€ of DBP. In our study, male BALb/c mice were used as experimental subjects divided into four groups: the control group; the multi-walled carbon nanotubes (MWCNTs) exposure group (10mg/kg/d); the DBP exposure group (2.15 mg/kg/d); and the compound exposure group (MWCNTs + DBP). After 30 days of exposure, the mice were sacrificed and their spleens used for immunotoxicology study. The results showed that the exposure groups exhibited splenomegaly and suffered severe oxidative damage to the spleen. In the compound exposure group: levels of IgA and IgG in the serum of the mice changed, and were significantly different from levels in both the MWCNTs and DBP exposure groups (p &lt;0.05); the pathological sections of the spleen showed that the boundary between the white pulp area (WP) and the red pulp area (RP) was blurred, that the cell arrangement was loose, and that more red blood cells were retained in the spleen. Proteomics mass spectrometry analysis showed that compared with the control group, 70 proteins were up-regulated and 27 proteins were down-regulated in the MWCNTs group, 36 proteins were up-regulated and 23 proteins were down-regulated in the DBP group, 87 proteins were up-regulated and 21 proteins were down-regulated in the compound exposure group. The results of GO enrichment analysis and KEGG enrichment analysis of the differentially expressed proteins showed that the compound exposure harmed the spleen antigen recognition, processing, and presentation, inhibited the activation and proliferation of B cells and T cells, and hindered the adaptive immune responses. Our results showed that MWCNTs and DBP compounds can damage the spleen, and impair the innate and adaptive immune functions of the body.</t>
  </si>
  <si>
    <t>Toxicology</t>
  </si>
  <si>
    <t>10.47470/0016-9900-2022-101-12-1509-1520</t>
  </si>
  <si>
    <t>10.1080/17435390.2023.2170836</t>
  </si>
  <si>
    <t>Evaluation of the impact of industrial single-walled and multi-walled carbon nanotubes on human respiratory tract epithelial cells</t>
  </si>
  <si>
    <t>Evaluation of cytotoxicity and biodistribution of mesoporous carbon nanotubes (pristine/-OH/-COOH) to HepG2 cells inÂ vitro and healthy mice inÂ vivo</t>
  </si>
  <si>
    <t>Introduction. In the present study, a comparative assessment of the toxic effects of industrial single-walled and multi-walled carbon nanotubes (SWCNT and MWCNT) at doses corresponding to industrial exposures on BEAS-2B and A549 cells was carried out. Materials and methods. The size distribution of SWCNT and MWCNT agglomerates in dispersions was estimated by dynamic light scattering and transmission electron microscopy. Cytotoxicity was assessed using a MTS test and LDH assay. The interaction of CNTs with cells was visualized using dark-field and transmission electron microscopy. Results. Cytotoxic effects of pristine SWCNT and MWCNT in concentrations of 50â€“200 Âµg/ml and purified SWCNT in the range of 25â€“200 Âµg/ml were found in BEAS-2B cells. SWCNT and MWCNT were found to penetrate into the cytoplasm of both BEAS-2B and A549 cells, while MWCNT are more often revealed in the intracellular content as vacuolized clusters, and single SWCNT and agglomerates are visualized in the cytoplasm without a tendency to vacuolization. Limitations. CNT were introduced into cells in the form of dispersions, where both single nanotubes and their agglomerates were found. The calculation of CNT concentrations for introduction into cells was based on computer simulation. Conclusion. Further study of the mechanisms of cytotoxic and genotoxic effects of different types of carbon nanotubes (CNT) may contribute to the identification of MWCNT and SWCNT specific effects on the cells of the respiratory system to develop methodological approaches to the safe use of CNT.</t>
  </si>
  <si>
    <t>Mesoporous carbon nanotubes (mCNTs) hold great promise interests, owing to their superior nano-platform properties for biomedicine. To fully utilize this potential, the toxicity and biodistribution of pristine and surface-modified mCNTs (-OH/-COOH) should preferentially be addressed. The results of cell viability suggested that pristine mCNTs induced cell death in a concentration-dependent manner. As evidence of reactive oxygen species (ROS), malondialdehyde (MDA) and superoxide dismutase (SOD), pristine mCNTs induced noticeable redox imbalance. 99mTc tracing data suggested that the cellular uptake of pristine mCNTs posed a concentrate-dependent and energy-dependent manner via macropinocytotic and clathrin-dependent pathways, and the main accumulated organs were lung, liver and spleen. With OH modification, the ROS generation, MDA deposition and SOD consumption were evidently reduced compared with the pristine mCNTs at 24/48 h high-dose exposure. With COOH modification, the modified mCNTs only showed a significant difference in SOD consumption at 24/48 h exposure, but there was no significant difference in the measurement of ROS and MDA. The internalization mechanism and organ distribution of modified mCNTs were basically invariant. Together, our study provides evidence that mCNTs and the modified mCNTs all could induce oxidative damage and thereby impair cells. 99mTc-mCNTs can effectively trace the distribution of nanotubes in vivo.</t>
  </si>
  <si>
    <t>Gigiena i Sanitariya</t>
  </si>
  <si>
    <t>Nanotoxicology</t>
  </si>
  <si>
    <t>10.1007/s13204-022-02723-z</t>
  </si>
  <si>
    <t>Effect of carbon nanotubes on metabolism and oxidative stress response in spontaneously hypertensive rat model</t>
  </si>
  <si>
    <t>Cardiovascular disease has become one of the highest mortality diseases in the world. Single walled carbon nanotubes have acute effects on the muscles and lungs of spontaneously hypertensive rats. Inhalation of multi walled carbon nanotubes can cause subchronic injury to the muscles of the rats. Spontaneously hypertensive rats (SHR) are a good animal model of cardiovascular diseases, which exhibit similar properties to human hypertension. Therefore, in this study, the effects of carbon nanotubes on metabolism and oxidative stress in spontaneously hypertensive rats were studied. The results show that the early structural changes of cardiovascular tissue are independent of the formation of blood pressure, and there can be non-stress factors, leading to excessive structural remodeling. In group H and group L, the model of SHR rats was not passed after 7 days of administration, indicating that the two kinds of carbon nanotubes have little stimulation on SHR rats. After 30 days of administration, all the models failed, indicating that carbon nanotubes had no obvious chronic toxicity to cardiac metabolism in SHR rats. The increase of no content in SHR may be the mechanism of increased systolic blood pressure. The increase of iNOS and no in plasma may be related to the enhancement of oxidative stress after exposure to carbon nanotubes.</t>
  </si>
  <si>
    <t>Applied Nanoscience (Switzerland)</t>
  </si>
  <si>
    <t>10.1080/15376516.2022.2156008</t>
  </si>
  <si>
    <t>An alternative inÂ vitro model considering cell-cell interactions in fiber-induced pulmonary fibrosis</t>
  </si>
  <si>
    <t>Particularly since the wide-ranging health effects of asbestos exposure became known, great emphasis has been placed on detailed toxicity testing of known but also newly developed fiber materials. Exposure to respirable pollutants like fibers can lead to tissue injury causing lung diseases such as pulmonary fibrosis or cancer. In order to detect the toxic potential of such aerosols at an early stage, the development of suitable test systems is essential. In this study, we illustrate the development of an advanced in vitro cell model closely resembling the physiological structure of the alveoli, and we highlight its advantages over simpler models to predict pro-fibrotic changes. For this reason, we analyzed the cytotoxic effects of fiber-like multi-walled carbon nanotubes after 24 and 48 h exposure, and we investigated inflammatory, genotoxic and pro-fibrotic changes occurring in the developed triple culture consisting of lung epithelial cells, macrophages and fibroblasts compared to a co-culture of epithelial cells and fibroblasts or a mono culture of epithelial cells. In summary, the triple culture system is more precisely able to detect a pro-fibrotic phenotype including epithelial-mesenchymal transition as well as secondary genotoxicity, even if exhibiting lower cytotoxicity in contrast to the less advanced systems. These effects might be traced back to the complex interplay between the different cell types, all of which play an important role in the inflammatory response, which precedes wound healing, or even fibrosis or cancer development.</t>
  </si>
  <si>
    <t>Toxicology Mechanisms and Methods</t>
  </si>
  <si>
    <t>10.1007/s13762-022-04692-w</t>
  </si>
  <si>
    <t>Ecotoxicity of selected carbon-based nanomaterials</t>
  </si>
  <si>
    <t>The widespread use of the nanomaterials increases the emission of nano-pollutants into the water. Carbon nanomaterials are particularly interesting. They are characterized by relatively stable structure, which makes them able to migrate and accumulate in the environment. Therefore, the aim of this study was to determine the potential toxicity at the different trophic levels of four selected carbon nanostructures: graphene oxide (GO), reduced graphene oxide (rGO), multi-walled carbon nanotubes (MWCNTs) and oxidized multi-walled carbon nanotubes (f-MWCNTs) on indicators at three trophic levels. Producers was represented by Lemna minor in growth inhibition test. The ecotoxicological effect for consumers was estimated by acute tests on Artemia franciscana, Brachionus calyciflorus and Thamnocephalus platyurus, while the acute toxicity on decomposers was studied on bacteria Escherichia coli. Results show that the short-term exposure on MWCNTs, f-MWCNTs, GO and rGO can be toxic at three trophic levels. The influence of the tested materials was much higher for the consumers, than for the producers. The lowest toxicity from all researched carbon-based nanomaterials was presented by GO. Moreover, generation of high reactive form of oxygen, mechanical damage of cell wall and membrane is one of the main toxicity mechanism; thus, the toxicity depends heavily of the dose and the shape of the nanomaterials.</t>
  </si>
  <si>
    <t>International Journal of Environmental Science and Technology</t>
  </si>
  <si>
    <t>10.1080/17435390.2022.2140615</t>
  </si>
  <si>
    <t>Quantitative adverse outcome pathway (qAOP) using bayesian network model on comparative toxicity of multi-walled carbon nanotubes (MWCNTs): safe-by-design approach</t>
  </si>
  <si>
    <t>While the various physicochemical properties of engineered nanomaterials influence their toxicities, their understanding is still incomplete. A predictive framework is required to develop safe nanomaterials, and a Bayesian network (BN) model based on adverse outcome pathway (AOP) can be utilized for this purpose. In this study, to explore the applicability of the AOP-based BN model in the development of safe nanomaterials, a comparative study was conducted on the change in the probability of toxicity pathways in response to changes in the dimensions and surface functionalization of multi-walled carbon nanotubes (MWCNTs). Based on the results of our previous study, we developed an AOP leading to cell death, and the experimental results were collected in human liver cells (HepG2) and bronchial epithelium cells (Beas-2B). The BN model was trained on these data to identify probabilistic causal relationships between key events. The results indicated that dimensions were the main influencing factor for lung cells, whereas -OH or -COOH surface functionalization and aspect ratio were the main influencing factors for liver cells. Endoplasmic reticulum stress was found to be a more sensitive pathway for dimensional changes, and oxidative stress was a more sensitive pathway for surface functionalization. Overall, our results suggest that the AOP-based BN model can be used to provide a scientific basis for the development of safe nanomaterials.</t>
  </si>
  <si>
    <t>10.1080/17435390.2022.2125849</t>
  </si>
  <si>
    <t>10.33594/000000573</t>
  </si>
  <si>
    <t>Vascular toxicity of multi-walled carbon nanotubes targeting vascular endothelial growth factor</t>
  </si>
  <si>
    <t>Cytotoxic Effects Caused by Functionalized Carbon Nanotube in Murine Macrophages</t>
  </si>
  <si>
    <t>Multiwalled carbon nanotubes (MWCNTs) are currently widely used and are expected to be used as drug carriers and contrast agents in clinical practice. Previous studies mainly focused on their lung toxicity; therefore, their effects on the vascular endothelium are unclear. In this study, a human angiogenesis array was used to determine the effect of MWCNTs on the expression profile of angiogenic factors in endothelial cells and to clarify the role of vascular endothelial growth factor (VEGF) in MWCNT-induced endothelial cell injury at the cellular and animal levels. The results indicated that MWCNTs (20â€“30 nm and 30â€“50 nm) could enter endothelial cells and disrupt human umbilical vein endothelial cell (HUVECs) activity in a concentration-dependent manner. MWCNTs disrupted the tube formation ability and cell migration function of HUVECs. The results from a Matrigel Plug experiment in mice showed that angiogenesis in the MWCNT experimental group was significantly reduced. The results of a protein chip analysis indicated that VEGF expression in the MWCNT treatment group was decreased, a finding that was validated by ELISA results. The protein expression levels of AKT and eNOS in the MWCNT treatment group were significantly decreased; the administration of recombinant VEGF significantly alleviated the migration ability and tube formation ability of endothelial cells injured by MWCNTs, upregulated the protein expression of AKT and eNOS, and increased the number of neovascularization in mice in the MWCNT treatment group. This study demonstrated that MWCNTs affect angiogenesis via the VEGF-Akt-eNOS axis which can be rescued by VEGF endothelial treatment.</t>
  </si>
  <si>
    <t>Background/Aims: The development of new nanomaterials has been growing in recent decades to bring benefits in several areas, especially carbon-based nanoparticles, which have unique physical-chemical properties and allow to take on several applications. Consequently, the use of new nanomaterials without previous toxicological studies raises concern about possible harmful health effects. The aim of this study was to investigate the cytotoxic profile of a new multi-walled carbon nanotube (MWCNT) functionalized with tetraethylenepentamine called OCNT-TEPA using in vitro assays in murine macrophage cells linage J774 A.1. Methods: OCNT-TEPA was characterized by transmission electron microscopy (TEM) and high resolution TEM (HR-TEM), scanning electron microscopy (SEM), zeta potential and dynamic light scattering (DLS), and its cytotoxic effects were evaluated at 24 and 48 hours by cell viability assays (MTT and NR), morphology and cell recovery (optic microscopy and clonogenic assay), formation of reactive oxygen (ROS) and nitric oxide (NO) species, inflammatory profile (IL-6 and TNF cytokines), mitochondrial membrane potential analysis (MMP), activation of the caspase 3 pathway and cell death (flow cytometry). Results: The data showed a significant decrease in cell viability, increased production of ROS and NO, alteration of mitochondrial membrane potential, increased levels of inflammatory cytokines, alteration of cell morphology, activation of the Caspase 3 pathway and consequently cell death, in the highest concentrations of OCNT-TEPA tested in the periods of 24 and 48 hours. Conclusion: The analyses showed that OCNT-TEPA has a dose-dependent cytotoxic profile, which may be harmful to murine macrophages (J774 A.1) and may represent a health risk.</t>
  </si>
  <si>
    <t>Cellular Physiology and Biochemistry</t>
  </si>
  <si>
    <t>10.1016/j.rechem.2022.100484</t>
  </si>
  <si>
    <t>S+F926ingle walled carbon nanotubes in high concentrations is cytotoxic to the human neuronal cell LN18</t>
  </si>
  <si>
    <t>Single walled carbon nanotubes have been used in biological applications for targeted drug delivery, and as scaffolds for regeneration and diagnosis of diseases due to their excellent properties. However, their extensive application in biology is stifled by toxicity issues. The present study focuses on the effect of pristine single walled carbon nanotubes (P-SWCNT) and carboxylic functionalized single walled carbon nanotubes (C-SWCNT) on the human neuronal cell line LN18 at concentrations of 5, 10, 20, 40 ÂµgmLâˆ’1 and time durations of 0â€“48 h. Cytotoxicity was evaluated by measuring the viability using Trypan Blue, MTT, and Live Dead Cell Assays, and oxidative stress was evaluated by the ROS and Lipid Peroxidation Assays. The IC70 values as measured by the cell viability assay at 12 h were found to be 20 and 10 ÂµgmLâˆ’1 for P-SWCNT and C-SWCNT respectively. A significant amount of ROS was produced with P-SWCNT and C-SWCNT at 40 ÂµgmLâˆ’1 and 6 h incubation onwards. At 24 and 48 h, a threefold increase in MDA concentration was observed at 40 ÂµgmLâˆ’1 of P-SWCNT and C-SWCNT and was measured to be 0.814 Â± 0.0042 nM. Analysis of the cellular outcomes revealed that the toxicity of P-SWCNT and C-SWCNT was dose-time dependent with higher toxicity observed for the latter as compared to the former. Hence, it can be concluded that P-SWCNT and C-SWCNT are toxic to LN18 cells at higher concentrations.</t>
  </si>
  <si>
    <t>Results in Chemistry</t>
  </si>
  <si>
    <t>10.1016/j.matpr.2022.06.400</t>
  </si>
  <si>
    <t>Acute toxicity and 28-day repeated dose studies of multi-walled carbon nanotubes</t>
  </si>
  <si>
    <t>In the light of the increased production and use of multi-walled carbon nanotube (MWCNT) in consumer products, there is a need for screening the potential toxicity of this nanomaterial. In the present study, the researchers have investigated the acute dermal and acute eye irritation in rabbits and acute oral irritation and 28-day repeated administration of MWCNT in rats. A single dose of 5000 mg/kg was used to test Albino Rabbits for acute dermal and eye irritation test. Similar dose was given to Sprague Dawley Rats for the acute oral and 28-day repeated dose test. Clinical signs/manifestations were closely observed for the first four (4) hours post sample administration and was continued for 1,2,3,7 and 14-day observation period. In acute toxicity study, no treatment-related death or toxic signs were observed with MWCNT. In the 28-day repeated dose study, no significant differences in hematology and clinical biochemistry were detected between control and MWCNT. However, histopathology results revealed mild periarteriolar lymphoid cell depletion in the spleen and mild tubular cell degeneration on the cortex and medulla of both kidneys of the rats while no remarkable lesions were seen on the other organs of both female and male rats.</t>
  </si>
  <si>
    <t>Materials Today: Proceedings</t>
  </si>
  <si>
    <t>10.22034/nmrj.2022.01.004</t>
  </si>
  <si>
    <t>10.1080/08958378.2022.2081386</t>
  </si>
  <si>
    <t>Immune Response of Infected Lung Cells to Nanofluid Containing Carbon Nanotubes and Antibiotic</t>
  </si>
  <si>
    <t>Pulmonary toxicity and gene expression changes in response to whole-body inhalation exposure to multi-walled carbon nanotubes in rats</t>
  </si>
  <si>
    <t>Background: Klebsiella pneumoniae (K.p) is one of the pathogens causing hospital-acquired infections, which has been prioritized by the WHO due to its increased resistance to a variety of antibiotics. Cytokines are pro-inflammatory markers and their secretion in macrophages changes in pulmonary pneumoniae. Carbon nanotubes (CNTs), as novel approaches in drug delivery, despite their pros, may induce acute inflammation in animal lungs. Objective(s): The present study aimed to evaluate the effects of functionalized multi walled carbon nanotubes and ciprofloxacin (f-MWCNTs+cip) combination on the immune responses, by cytokine assessment in the treated THP1-derived macrophages and the A549 cell line infected with resistant and ATCC 700,603 K.p strains. Methods: Nanofluid containing f-MWCNTs were prepared using ultrasonic method. THP1 cells were differentiated to macrophages and were infected with resistant and ATCC 700,603 K.p. The infected THP1-derived macrophages and A549 cells were treated with f-MWCNT+cip. ELISA and real-time PCR assays were performed to assess the TNF-Î± and IL-1Î² cytokines in the THP1-derived macrophages and A549 cell line before and after the treatments. Results: The level of TNF-Î± and IL-1Î² cytokines after exposure to the f-MWCNT+ cip were upregulated significantly, in the resistant and ATCC K.p strains, from infected THP1-derived macrophages and the A549 cell line in comparison with control. Conclusions: Our findings showed that f-MWCNTs noticeably upregulated the expression of IL-1Î² and TNF-Î± genes in comparison with controls. Combination of f-MWCNTs+ciprofloxacin induced inflammatory response in both infected THP1-derived macrophages and A549 cell lines compared to the ciprofloxacin treatment.</t>
  </si>
  <si>
    <t>Purpose: To investigate the molecular mechanisms underlying the pulmonary toxicity induced by exposure to one form of multi-walled carbon nanotubes (MWCNT-7). Materials and methods: Rats were exposed, by whole-body inhalation, to air or an aerosol containing MWCNT-7 particles at target cumulative doses (concentration x time) ranging from 22.5 to 180 (mg/m3)h over a three-day (6 hours/day) period and toxicity and global gene expression profiles were determined in the lungs. Results: MWCNT-7 particles, associated with alveolar macrophages (AMs), were detected in rat lungs following the exposure. Mild to moderate lung pathological changes consisting of increased cellularity, thickening of the alveolar wall, alveolitis, fibrosis, and granuloma formation were detected. Bronchoalveolar lavage (BAL) toxicity parameters such as lactate dehydrogenase activity, number of AMs and polymorphonuclear leukocytes (PMNs), intracellular oxidant generation by phagocytes, and levels of cytokines were significantly (p &lt; 0.05) increased in response to exposure to MWCNT-7. Global gene expression profiling identified several significantly differentially expressed genes (fold change &gt;1.5 and FDR p value &lt;0.05) in all the MWCNT-7 exposed rats. Bioinformatic analysis of the gene expression data identified significant enrichment of several diseases/biological function categories (for example, cancer, leukocyte migration, inflammatory response, mitosis, and movement of phagocytes) and canonical pathways (for example, kinetochore metaphase signaling pathway, granulocyte and agranulocyte adhesion and diapedesis, acute phase response, and LXR/RXR activation). The alterations in the lung toxicity parameters and gene expression changes exhibited a dose-response to the MWCNT exposure. Conclusions: Taken together, the data provided insights into the molecular mechanisms underlying the pulmonary toxicity induced by inhalation exposure of rats to MWCNT-7.</t>
  </si>
  <si>
    <t>Nanomedicine Research Journal</t>
  </si>
  <si>
    <t>10.1080/17435390.2022.2064250</t>
  </si>
  <si>
    <t>AOP173 key event associated pathway predictorâ€“online application for the prediction of benchmark dose lower bound (BMDLs) of a transcriptomic pathway involved in MWCNTs-induced lung fibrosis</t>
  </si>
  <si>
    <t>Nano-QSAR model allows for prediction of the toxicity of materials that have not been experimentally tested before by linking the nano-related structural properties with the biological responses induced by nanomaterials. Prediction of adverse effects caused by substances without having to perform time- and cost-consuming experiments makes QSAR models promising tools for supporting risk assessment. However, very often, newly developed nano-QSAR models are not used in practice due to the complexity of their algorithms, the necessity to have experience in chemoinformatics, and their poor accessibility. In this perspective, the aim of this paper is to encourage developers of the QSAR models to take the effort to prepare user-friendly applications based on predictive models. This would make the developed models accessible to a wider community, and, in effect, promote their further application by regulators and decision-makers. Here, we describe a web-based application that enables to predict the transcriptomic pathway-level response perturbated in the lungs of mice exposed to multiwalled carbon nanotubes. The developed application is freely available at http://aop173-event1.nanoqsar-aop.com/apps/aop_app. It requires only two types of input information related to analyzed nanotubes (their length and diameter) to assess the doses that initiate the inflammation process that may lead to lung fibrosis.</t>
  </si>
  <si>
    <t>10.37394/232017.2022.13.2</t>
  </si>
  <si>
    <t>The Effects of Different Solid Content Carbon Nanotubes and Silver Quantum Dots on Potential Toxicity to Plants through Direct Effects on Carbon and Light Reactions of Photosynthesis</t>
  </si>
  <si>
    <t>We examined the effects of two types of carbon nanotubes (CNTs) and one type of silver quantum dot (Ag-QD) on potential plant toxicity through effects on plant gas exchange across four different experiments. First, Arabidopsis thaliana seeds were directly grown in growth medium containing 75% solid content CNTs at concentrations of 24.93Î¼g/ml and 53.55 Î¼g/ml in petri dishes. Second, A. thaliana seeds were directly grown in growth medium containing 95% solid content CNTs at concentrations of 4Î¼g/ml; or third, 18 nm Ag-QDs at a concentration of 4Î¼g/ ml. Fourth, we grew A. thaliana in soil for 6 weeks and added the 95% solid content CNT suspension at increasing concentrations of 10, 30, 90, 150, 190, 250 Î¼g/ ml each week. The 75% solid content CNT, and the CNTRENEÂ® C100LM material production waste produced for disposal, had no negative effects on growth or gas exchange. We found that gas exchange in petri dish grown A. thaliana was greatly negatively affected by the Ag-QD, and relatively marginally negatively affected by the 95% solid content CNT. There were significant reductions in photosynthesis rates and related light and carbon fixation reactions in both the Ag-QD and 95% solid content CNT A. thaliana grown in petri dishes. We found that gas exchange in soil grown A. thaliana was unaffected by 95% solid content CNTs, even at very high concentrations. These findings have implications for understanding toxicity of engineered nanoparticles on plant and animal health, public awareness, and environmental remediation.</t>
  </si>
  <si>
    <t>WSEAS Transactions on Electronics</t>
  </si>
  <si>
    <t>10.4049/jimmunol.2100769</t>
  </si>
  <si>
    <t>Nanoparticle-Induced Airway Eosinophilia Is Independent of ILC2 Signaling but Associated With Sex Differences in Macrophage Phenotype Development</t>
  </si>
  <si>
    <t>The majority of lung diseases occur with a sex bias in terms of prevalence and/or severity. Previous studies demonstrated that, compared with males, female mice develop greater eosinophilic inflammation in the airways after multiwalled carbon nanotube (MWCNT) exposure. However, the mechanism by which this sex bias occurs is unknown. Two immune cells that could account for the sex bias are type II innate lymphoid cells (ILC2s) and alveolar macrophages (AMs). In order to determine which immune cell type was responsible for MWCNT-induced airway eosinophil recruitment and subsequent sex differences in inflammation and disease, male and female C57BL/6 mice were exposed to MWCNTs (2 mg/kg) via oropharyngeal aspiration, and the respiratory immune response was assessed 7 d later. Greater eosinophilia and eotaxin 2 levels were observed in MWCNT-treated females and corresponded with greater changes in airway hyperresponsiveness than those in MWCNT-treated males. In MWCNT-treated females, there was a significant increase in the frequency of ILC2s within the lungs compared with control animals. However, depletion of ILC2s via a-CD90.2 administration did not decrease eosinophil recruitment 24 h and 7 d after MWCNT exposure. AMs isolated from control and MWCNT-treated animals demonstrated that M2a macrophage phenotype gene expression, ex vivo cytokine production, and activation of (p)STAT6 were upregulated to a significantly greater degree in MWCNT-treated females than in males. Our findings suggest that sex differences in AM phenotype development, not ILC2 signaling, are responsible for the observed female bias in eosinophilic inflammation after MWCNT inhalation.</t>
  </si>
  <si>
    <t>Journal of Immunology</t>
  </si>
  <si>
    <t>10.3390/nano12020220</t>
  </si>
  <si>
    <t>10.3390/ijms23010047</t>
  </si>
  <si>
    <t>Assessing Genotoxicity of Ten Different Engineered Nanomaterials by the Novel Semi-Automated FADU Assay and the Alkaline Comet Assay</t>
  </si>
  <si>
    <t>Myeloid abcg1 deficiency enhances apoptosis and initiates efferocytosis in bronchoalveolar lavage cells of murine multi-walled carbon nanotube-induced granuloma model</t>
  </si>
  <si>
    <t>Increased engineered nanomaterial (ENM) production and incorporation in consumer and biomedical products has raised concerns about the potential adverse effects. The DNA damaging capacity is of particular importance since damaged genetic material can lead to carcinogenesis. Consequently, reliable and robust in vitro studies assessing ENM genotoxicity are of great value. We utilized two complementary assays based on different measurement principles: (1) comet assay and (2) FADU (fluorimetric detection of alkaline DNA unwinding) assay. Assessing cell viability ruled out false-positive results due to DNA fragmentation during cell death. Potential structureâ€“ activity relationships of 10 ENMs were investigated: three silica nanoparticles (SiO2-NP) with varying degrees of porosity, titanium dioxide (TiO2-NP), polystyrene (PS-NP), zinc oxide (ZnO-NP), gold (Au-NP), graphene oxide (GO) and two multi-walled carbon nanotubes (MWNT). SiO2-NPs, TiO2-NP and GO were neither cytotoxic nor genotoxic to Jurkat E6-I cells. Quantitative interference corrections derived from GO results can make the FADU assay a promising screening tool for a variety of ENMs. MWNT merely induced cytotoxicity, while dose-and time-dependent cytotoxicity of PS-NP was accompanied by DNA fragmentation. Hence, PS-NP served to benchmark threshold levels of cytotoxicity at which DNA fragmentation was expected. Considering all controls revealed the true genotoxicity for Au-NP and ZnO-NP at early time points.</t>
  </si>
  <si>
    <t>The use of carbon nanotubes has increased in the past few decades. Carbon nanotubes are implicated in the pathogenesis of pulmonary sarcoidosis, a chronic granulomatous inflammatory condition. We developed a murine model of chronic granulomatous inflammation using multiwall carbon nanotubes (MWCNT) to investigate mechanisms of granuloma formation. Using this model, we demonstrated that myeloid deficiency of ATP-binding cassette (ABC) cholesterol transporter (ABCG1) promotes granuloma formation and fibrosis with MWCNT instillation; however, the mechanism remains unclear. Our previous studies showed that MWCNT induced apoptosis in bronchoalveolar lavage (BAL) cells of wild-type (C57BL/6) mice. Given that continual apoptosis causes persistent severe lung inflammation, we hypothesized that ABCG1 deficiency would increase MWCNT-induced apoptosis thereby promoting granulomatous inflammation and fibrosis. To test our hypothesis, we utilized myeloid-specific ABCG1 knockout (ABCG1 KO) mice. Our results demonstrate that MWCNT instillation enhances pulmonary fibrosis in ABCG1 KO mice compared to wild-type controls. Enhanced fibrosis is indicated by increased trichrome staining and transforming growth factor-beta (TGF-Î²) expression in lungs, together with an increased expression of TGF-Î² related signaling molecules, interleukin-13 (IL-13) and Smad-3. MWCNT induced more apoptosis in BAL cells of ABCG1 KO mice. Initiation of apoptosis is most likely mediated by the extrinsic pathway since caspase 8 activity and Fas expression are significantly higher in MWCNT instilled ABCG1 KO mice compared to the wild type. In addition, TUNEL staining shows that ABCG1 KO mice instilled with MWCNT have a higher percentage of TUNEL positive BAL cells and more efferocytosis than the WT control. Furthermore, BAL cells of ABCG1 KO mice instilled with MWCNT exhibit an increase in efferocytosis markers, milk fat globule-EGF factor 8 (MFG-E8) and integrin Î²3. Therefore, our observations suggest that ABCG1 deficiency promotes pulmonary fibrosis by MWCNT, and this effect may be due to an increase in apoptosis and efferocytosis in BAL cells.</t>
  </si>
  <si>
    <t>10.1177/10915818211056633</t>
  </si>
  <si>
    <t>Influences of Unmodified and Carboxylated Carbon Nanotubes on Lipid Profiles in THP-1 Macrophages: A Lipidomics Study</t>
  </si>
  <si>
    <t>Since the possible roles of surface modifications in determining multi-walled carbon nanotube (MWCNT)â€“promoted endoplasmic reticulum (ER) stress-mediated lipid-laden macrophage foam cell formation are still in debate, we compared unmodified and carboxylated MWCNT-induced cytotoxicity, lipid profile changes, and expression of ER stress genes in THP-1 macrophages. Particularly, we focused on lipid profile changes by using lipidomics approaches. We found that unmodified and carboxylated MWCNTs significantly decreased cellular viability and appeared to damage the cellular membrane to a similar extent. Likewise, the results from Oil Red O staining showed that both types of MWCNTs slightly but significantly induced lipid accumulation. In keeping with Oil Red O staining results, lipidomics data showed that both types of MWCNTs up-regulated most of the lipid classes. Interestingly, almost all lipid classes were relatively higher in carboxylated MWCNT-exposed THP-1 macrophages compared with unmodified MWCNT-exposed cells, indicating that carboxylated MWCNTs more effectively changed lipid profiles. But in contrast to our expectation, none of the MWCNTs significantly induced the expression of ER stress genes. Even, compared with carboxylated MWCNTs, unmodified MWCNTs induced higher expression of lipid genes, including macrophage scavenger receptor 1 and fatty acid synthase. Combined, our results suggested that even though carboxylation did not significantly affect MWCNT-induced lipid accumulation, carboxylated MWCNTs were more potent to alter lipid profiles in THP-1 macrophages, indicating the need to use omics techniques to understand the exact nanotoxicological effects of MWCNTs. However, the differential effects of unmodified and carboxylated MWCNTs on lipid profiles might not be related with the induction of ER stress.</t>
  </si>
  <si>
    <t>International Journal of Toxicology</t>
  </si>
  <si>
    <t>10.1080/1536383X.2021.1994554</t>
  </si>
  <si>
    <t>Toxicity of short multi-walled carbon nanotubes in Caenorhabditis elegans</t>
  </si>
  <si>
    <t>Carbon nanotubes have become widely used due to their superior physiochemical properties, and so knowledge of their toxicity has become important. In this study, the toxic effects of nanotubes on Caenorhabditis elegans have been investigated. Multi-walled carbon nanotubes were characterized by transmission electron microscopy and particle size analysis. Upon exposure to the nanotubes at concentrations of 100 to 500 mg/L for 3 to 15 days, numbers and body lengths of the nematodes were not altered, but body thickness was raised and body movements were slightly decreased. A new type of toxicity-reproduction assay was performed to see the effect of multi-walled carbon nanotubes. The circular-form aggregation of starved larvae was counted. The number of aggregations was reduced with the increasing nanotube concentration by âˆ¼27%. The concentration-dependent reduction was confirmed by counting the eggs in a single worm which demonstrated the negative effect of multi-walled carbon nanotubes on reproduction when the nematodes were subjected to prolonged exposure.</t>
  </si>
  <si>
    <t>Fullerenes Nanotubes and Carbon Nanostructures</t>
  </si>
  <si>
    <t>10.1007/s12010-021-03667-w</t>
  </si>
  <si>
    <t>Inhibition of Methamphetamine-Induced Cytotoxicity in the U87-Cell Line by Atorvastatin-Conjugated Carbon Nanotubes</t>
  </si>
  <si>
    <t>In biological systems, carbon nanotubes can enhance the biological effects of drugs and reduce their side effects. Methamphetamine (METH) is a stimulant drug that induces cell death in various cell types, primarily neural cells. On the other hand, specific doses of atorvastatin (ATO) can stimulate cell growth and inhibit cell death in different cell lines. This study aimed to investigate the improvement effect of ATO@single-walled carbon nanotube (SWCNT) on METH-induced cell cytotoxicity in the U87 glioblastoma cell line. In this study, cells were cultured in 10 mM of METH during the cell treatment with 0â€“10 nM of ATO and ATO@SWCNT. The conjugated drugs to SWCNT as Van der Waals were detected using field emission scanning electron microscopy, Fourier transform-infrared spectroscopy, and other analyses. Then, the in vitro proliferating of ATO@SWCNT was explored against glioblastoma cells compared to pure ATO. This examine was performed using methyl thiazole tetrazolium approach, terminal deoxynucleotidyl transferase deoxy uridine-triphosphate nick end labeling assay, caspase-3 method, lactate dehydrogenase assay, and RH-123 assay with 10 mM METH. The results obtained from transmission electron microscopy analysis showed the average size of 50 nm for ATO@SWCNT. This study indicated that U87 cells, which were exposed to METH and suffered cell death, were severely reduced in the presence of ATO, especially ATO@SWCNT (for its anti-apoptotic effect), but they survived. This study suggests that ATO, which was primarily used to reduce blood lipids, can significantly reduce brain cell death. The findings of this study indicate that by using SWCNT, more drugs can reach the target cells. This method reduces the total amount of required medication and shows a more beneficial therapeutic effect. Graphical abstract: [Figure not available: see fulltext.]</t>
  </si>
  <si>
    <t>Applied Biochemistry and Biotechnology</t>
  </si>
  <si>
    <t>10.1007/s11356-021-15857-4</t>
  </si>
  <si>
    <t>The combined toxicity and mechanism of multi-walled carbon nanotubes and nano zinc oxide toward the cabbage</t>
  </si>
  <si>
    <t>The natural environment is a complex system, and there is never only one kind of nanomaterial entering the environment. However, many studies only considered the plant toxicity of one kind of nanomaterial and do not consider the influence of two or more kinds of nanomaterials on plant toxicity. Multi-walled carbon nanotubes (MWCNTs) and zinc oxide nanoparticles (ZnO NPs) are two common and widely used nanomaterials in water environment, so these two kinds of nanomaterials were chosen to explore the effects of their combined toxicity on cabbage. This study investigated the toxicity of MWCNTs combined with ZnO NPs on cabbage by measuring the length of roots and stems, chlorophyll content, oxidative stress, antioxidant enzyme activity, metal element content, and root scanning electron microscopy. The toxicity of single MWCNTs toward cabbage was attributed to direct oxidative damage, while the toxicity of single ZnO NPs toward cabbage was due to the high level of zinc concentration. Moreover, ZnO NPs (10 mg/L) ameliorated MWCNTs toxicity toward cabbage by improving the activity of antioxidant enzymes. ZnO NPs (50 and 100 mg/L) because of the high content of zinc disrupted the balance of other metals in the plant and increased the toxicity of MWCNTs. In conclusion, the combined toxicity of different concentrations and types of nanomaterials should be considered for a more accurate assessment of environmental risks.</t>
  </si>
  <si>
    <t>10.1016/j.ecoenv.2021.112948</t>
  </si>
  <si>
    <t>Multi-walled carbon nanotubes prevent high temperature-induced damage by activating the ascorbate-glutathione cycle in Paeonia ostii T. Hong et J. X. Zhang</t>
  </si>
  <si>
    <t>Multi-walled carbon nanotubes (MWCNTs) are considered important nanomaterials with rapidly growing applications. They are inevitably released into the environment, which has attracted considerable attention for their potential threats to ecosystems. In this study, Paeonia ostii T. Hong et J. X. Zhang was exposed to MWCNTs at different concentrations under high temperature. The results showed that high temperature-induced P. ostii damage was prevented by MWCNTs, and 200 mg/L was the most effective concentration. First, MWCNTs prevented increases in reactive oxygen species, relative electrical conductivity and free proline content, and reduced decreases in SPAD, chlorophyll and carotenoid contents. Moreover, the ascorbate-glutathione (ASA-GSH) cycle was activated in response to the MWCNTs treatments, whereas the superoxide dismutase and catalase activities were inhibited. And the MWCNTs treatments also resulted in higher photosynthesis and more intact anatomical structures. Furthermore, the metabolome also confirmed that the ASA-GSH cycle played a critical role in P. ostii high-temperature tolerance, and other biological processes also responded to the MWCNTs treatments. Additionally, the genes involved in the P. ostii ASA-GSH cycle were highly expressed in response to the MWCNTs treatments. These results elucidated the beneficial role of MWCNTs in P. ostii growth under high temperature.</t>
  </si>
  <si>
    <t>10.1088/1361-6528/ac28da</t>
  </si>
  <si>
    <t>Rapid and delayed effects of single-walled carbon nanotubes in glioma cells</t>
  </si>
  <si>
    <t>Single-walled carbon nanotubes (SWCNTs) demonstrate a strong potential as an optically activated theranostic nano-agent. However, using SWCNTs in theranostics still requires revealing mechanisms of the SWCNT-mediated effects on cellular functions. Even though rapid and delayed cellular responses can differ significantly and may lead to undesirable consequences, understanding of these mechanisms is still incomplete. We demonstrate that introducing short (150-250 nm) SWCNTs into C6 rat glioma cells leads to SWCNT-driven effects that show pronounced time dependence. Accumulation of SWCNTs is carried out due to endocytosis with modification of the actin cytoskeleton but not accompanied with autophagy. Its initial stage launches a rapid cellular response via significantly heightened mitochondrial membrane potential and superoxide anion radical production, satisfying the cell demand of energy for SWCNT transfer inside the cytoplasm. In the long term, SWCNTs agglomerate to micron-sized structures surrounded by highly active mitochondria having parameters return to control values. SWCNTs postponed effects are also manifested themselves in the suppression of the cell proliferative activity with further restoration after five passages. These results demonstrate relative cellular inertness and safety of SWCNTs eliminating possible side effects caused by optically activated theranostic applications.</t>
  </si>
  <si>
    <t>10.1088/2043-6262/ac4aeb</t>
  </si>
  <si>
    <t>10.1186/s12951-021-01178-8</t>
  </si>
  <si>
    <t>Preparation, characterization, and genotoxicity of Polyvinyl alcohol-single-wall carbon nanotubes (PVA/SWCNTs) nanocomposites for tissue engineering applications</t>
  </si>
  <si>
    <t>Carbon nanotube biocompatibility in plants is determined by their surface chemistry</t>
  </si>
  <si>
    <t>In the last decade, the synthesis and use of carbon nanotubes and their polymeric composites are increasing. However, there is no sufficient information about the safety of using single-wall carbon nanotubes (SWCNTs) in the biomedical field. In this study, novel polymeric nanocomposites based on polyvinyl alcohol (PVA) and different concentrations of single-wall carbon nanotubes PVA/SWCNTs (0, 0.5, 1, 2, and 3 wt%) have been prepared. The pro-inflammatory response and genotoxicity of these nanocomposites were tested for tissue engineering applications. Characterisation of the nanocomposites was carried out through Raman spectroscopy, UV spectroscopy, scanning electron microscope (SEM), dielectric and conductivity measurements in addition to tensile strength Ïƒ B and elongation at break Ïµ B measurements. The research was expanded to look into the ability of different nanocomposite concentrations to cause oxidative stress and DNA damage in male rats' lung tissues. The comet assay and gene expression analyses are used to assess the formation of reactive oxygen species (ROS) and oxidative DNA damage. According to the findings, SWCNTs were distributed uniformly throughout the PVA matrix up to 1 wt% with physical interaction between them. When the SWCNT content increased, the electrical conductivity increased and the mechanical characteristics of the films were modified. In groups of rats exposed to PVA/SWCNTs 3 wt% nanocomposites, ROS production, DNA damage, and the expression levels of TNF-, p53, and CYP1A2 genes all rose significantly. The findings suggested that SWCNTs with a concentration of up to 1wt% could be a good candidate for improving physical properties of PVA and the nanocomposites could be used in neural, bone or cartilage tissue regeneration.</t>
  </si>
  <si>
    <t>Background: Agriculture faces significant global challenges including climate change and an increasing food demand due to a growing population. Addressing these challenges will require the adoption of transformative innovations into biotechnology practice, such as nanotechnology. Recently, nanomaterials have emerged as unmatched tools for their use as biosensors, or as biomolecule delivery vehicles. Despite their increasingly prolific use, plant-nanomaterial interactions remain poorly characterized, drawing into question the breadth of their utility and their broader environmental compatibility. Results: Herein, we characterize the response of Arabidopsis thaliana to single walled carbon nanotube (SWNT) exposure with two different surface chemistries commonly used for biosensing and nucleic acid delivery: oligonucleotide adsorbed-pristine SWNTs, and polyethyleneimine-SWNTs loaded with plasmid DNA (PEI-SWNTs), both introduced by leaf infiltration. We observed that pristine SWNTs elicit a mild stress response almost undistinguishable from the infiltration process, indicating that these nanomaterials are well-tolerated by the plant. However, PEI-SWNTs induce a much larger transcriptional reprogramming that involves stress, immunity, and senescence responses. PEI-SWNT-induced transcriptional profile is very similar to that of mutant plants displaying a constitutive immune response or treated with stress-priming agrochemicals. We selected molecular markers from our transcriptomic analysis and identified PEI as the main cause of this adverse reaction. We show that PEI-SWNT response is concentration-dependent and, when persistent over time, leads to cell death. We probed a panel of PEI variant-functionalized SWNTs across two plant species and identified biocompatible SWNT surface functionalizations. Conclusions: While SWNTs themselves are well tolerated by plants, SWNTs surface-functionalized with positively charged polymers become toxic and produce cell death. We use molecular markers to identify more biocompatible SWNT formulations. Our results highlight the importance of nanoparticle surface chemistry on their biocompatibility and will facilitate the use of functionalized nanomaterials for agricultural improvement. Graphical Abstract: [Figure not available: see fulltext.]</t>
  </si>
  <si>
    <t>Advances in Natural Sciences: Nanoscience and Nanotechnology</t>
  </si>
  <si>
    <t>10.1186/s12989-021-00440-z</t>
  </si>
  <si>
    <t>Histopathology of the broad class of carbon nanotubes and nanofibers used or produced in U.S. facilities in a murine model</t>
  </si>
  <si>
    <t>Background: Multi-walled carbon nanotubes and nanofibers (CNT/F) have been previously investigated for their potential toxicities; however, comparative studies of the broad material class are lacking, especially those with a larger diameter. Additionally, computational modeling correlating physicochemical characteristics and toxicity outcomes have been infrequently employed, and it is unclear if all CNT/F confer similar toxicity, including histopathology changes such as pulmonary fibrosis. Male C57BL/6 mice were exposed to 40 Âµg of one of nine CNT/F (MW #1â€“7 and CNF #1â€“2) commonly found in exposure assessment studies of U.S. facilities with diameters ranging from 6 to 150 nm. Human fibroblasts (0â€“20 Âµg/ml) were used to assess the predictive value of in vitro to in vivo modeling systems. Results: All materials induced histopathology changes, although the types and magnitude of the changes varied. In general, the larger diameter MWs (MW #5â€“7, including Mitsui-7) and CNF #1 induced greater histopathology changes compared to MW #1 and #3 while MW #4 and CNF #2 were intermediate in effect. Differences in individual alveolar or bronchiolar outcomes and severity correlated with physical dimensions and how the materials agglomerated. Human fibroblast monocultures were found to be insufficient to fully replicate in vivo fibrosis outcomes suggesting in vitro predictive potential depends upon more advanced cell culture in vitro models. Pleural penetrations were observed more consistently in CNT/F with larger lengths and diameters. Conclusion: Physicochemical characteristics, notably nominal CNT/F dimension and agglomerate size, predicted histopathologic changes and enabled grouping of materials by their toxicity profiles. Particles of greater nominal tube length were generally associated with increased severity of histopathology outcomes. Larger particle lengths and agglomerates were associated with more severe bronchi/bronchiolar outcomes. Spherical agglomerated particles of smaller nominal tube dimension were linked to granulomatous inflammation while a mixture of smaller and larger dimensional CNT/F resulted in more severe alveolar injury.</t>
  </si>
  <si>
    <t>10.3390/nano11123410</t>
  </si>
  <si>
    <t>Single-walled carbon nanotubes inhibit trpc4-mediated muscarinic cation current in mouse ileal myocytes</t>
  </si>
  <si>
    <t>Single-walled carbon nanotubes (SWCNTs) are characterized by a combination of rather unique physical and chemical properties, which makes them interesting biocompatible nanostruc-tured materials for various applications, including in the biomedical field. SWCNTs are not inert carriers of drug molecules, as they may interact with various biological macromolecules, including ion channels. To investigate the mechanisms of the inhibitory effects of SWCNTs on the muscarinic receptor cation current (mICAT), induced by intracellular GTPÎ³s (200 ÂµM), in isolated mouse ileal myocytes, we have used the patch-clamp method in the whole-cell configuration. Here, we use molecular docking/molecular dynamics simulations and direct patch-clamp recordings of whole-cell currents to show that SWCNTs, purified and functionalized by carboxylation in water suspension containing single SWCNTs with a diameter of 0.5â€“1.5 nm, can inhibit mICAT, which is mainly carried by TRPC4 cation channels in ileal smooth muscle cells, and is the main regulator of cholinergic excitationâ€“contraction coupling in the small intestinal tract. This inhibition was voltage-independent and associated with a shortening of the mean open time of the channel. These results suggest that SWCNTs cause a direct blockage of the TRPC4 channel and may represent a novel class of TRPC4 modulators.</t>
  </si>
  <si>
    <t>10.1016/j.mtcomm.2021.102979</t>
  </si>
  <si>
    <t>Evaluating the cytotoxicity of single-walled and multi-walled carbon nanotubes as a scaffold for human chondrocyte stem cell precursors and optimizing the operational conditions</t>
  </si>
  <si>
    <t>Tissue engineering has attained great versatility and robustness, thanks to introduction of different biomaterials as scaffolds. In this study, an undifferentiated mesenchymal stem cell line was isolated from the amniotic membrane source and differentiated to human chondrocyte stem cell precursors. The differentiation was confirmed by morphological and molecular methods such as invert microscope, flow cytometry, alizarin and oil red staining. The cytotoxicity of six types of carbon nanotubes (CNTs), including pristine, carboxylic and hydroxylic single-walled and multi-walled CNTs were evaluated using MTT assay. The purity of six exploited CNTs was evaluated using inductively coupled plasma (ICP). Response surface methodology (RSM) was performed for optimizing the operational conditions to obtain the minimal toxic effects of the CNT scaffold for the isolated human chondrocyte stem cells precursors. The results of screening studies indicated that the carboxylic SWCNT and MWCNT showed the least toxicity (90%, 82% cell viability respectively, at the concentrations of 100 Î¼g mLâˆ’1). After optimizing the operational conditions, it was suggested that a combination of 50.73 Î¼g mLâˆ’1 SWCNT, 50.05 Î¼g mLâˆ’1 MWCNT, and 248400 cells mLâˆ’1 will bring the minimal amount of stem cell cytotoxicity (85% viability). The model prediction of 85% stem cell viability was verified experimentally as 81%. This agreement (95%) between the predicted and observed cell viability levels confirmed the precision of the applied CCD method. Our developed protocol might be employed to stablish an acceptable strategy to exploit pristine and functionalized CNTs as the scaffold materials for potential tissue engineering of soft tissues in orthopedics.</t>
  </si>
  <si>
    <t>Materials Today Communications</t>
  </si>
  <si>
    <t>10.1186/s12989-021-00432-z</t>
  </si>
  <si>
    <t>10.1186/s12989-021-00431-0</t>
  </si>
  <si>
    <t>Nanomaterial- and shape-dependency of TLR2 and TLR4 mediated signaling following pulmonary exposure to carbonaceous nanomaterials in mice</t>
  </si>
  <si>
    <t>Serum peptidome: diagnostic window into pathogenic processes following occupational exposure to carbon nanomaterials</t>
  </si>
  <si>
    <t>Background: Pulmonary exposure to high doses of engineered carbonaceous nanomaterials (NMs) is known to trigger inflammation in the lungs paralleled by an acute phase response. Toll-like receptors (TLRs), particularly TLR2 and TLR4, have recently been discussed as potential NM-sensors, initiating inflammation. Using Tlr2 and Tlr4 knock out (KO) mice, we addressed this hypothesis and compared the pattern of inflammation in lung and acute phase response in lung and liver 24 h after intratracheal instillation of three differently shaped carbonaceous NMs, spherical carbon black (CB), multi-walled carbon nanotubes (CNT), graphene oxide (GO) plates and bacterial lipopolysaccharide (LPS) as positive control. Results: The LPS control confirmed a distinct TLR4-dependency as well as a pronounced contribution of TLR2 by reducing the levels of pulmonary inflammation to 30 and 60% of levels in wild type (WT) mice. At the doses chosen, all NM caused comparable neutrophil influxes into the lungs of WT mice, and reduced levels were only detected for GO-exposed Tlr2 KO mice (35%) and for CNT-exposed Tlr4 KO mice (65%). LPS-induced gene expression was strongly TLR4-dependent. CB-induced gene expression was unaffected by TLR status. Both GO and MWCNT-induced Saa1 expression was TLR4-dependent. GO-induced expression of Cxcl2, Cxcl5, Saa1 and Saa3 were TLR2-dependent. NM-mediated hepatic acute phase response in terms of liver gene expression of Saa1 and Lcn2 was shown to depend on TLR2 for all three NMs. TLR4, in contrast, was only relevant for the acute phase response caused by CNTs, and as expected by LPS. Conclusion: TLR2 and TLR4 signaling was not involved in the acute inflammatory response caused by CB exposure, but contributed considerably to that of GO and CNTs, respectively. The strong involvement of TLR2 in the hepatic acute phase response caused by pulmonary exposure to all three NMs deserves further investigations.</t>
  </si>
  <si>
    <t>Background: Growing industrial use of carbon nanotubes and nanofibers (CNT/F) warrants consideration of human health outcomes. CNT/F produces pulmonary, cardiovascular, and other toxic effects in animals along with a significant release of bioactive peptides into the circulation, the augmented serum peptidome. While epidemiology among CNT/F workers reports on few acute symptoms, there remains concern over sub-clinical CNT/F effects that may prime for chronic disease, necessitating sensitive health outcome diagnostic markers for longitudinal follow-up. Methods: Here, the serum peptidome was assessed for its biomarker potential in detecting sub-symptomatic pathobiology among CNT/F workers using label-free data-independent mass spectrometry. Studies employed a stratified design between High (&gt; 0.5 Âµg/m3) and Low (&lt; 0.1 Âµg/m3) inhalable CNT/F exposures in the industrial setting. Peptide biomarker model building and refinement employed linear regression and partial least squared discriminant analyses. Top-ranked peptides were then sequence identified and evaluated for pathological-relevance. Results: In total, 41 peptides were found to be highly discriminatory after model building with a strong linear correlation to personal CNT/F exposure. The top-five peptide model offered ideal prediction with high accuracy (Q2 = 0.99916). Unsupervised validation affirmed 43.5% of the serum peptidomic variance was attributable to CNT/F exposure. Peptide sequence identification reveals a predominant association with vascular pathology. ARHGAP21, ADAM15 and PLPP3 peptides suggest heightened cardiovasculature permeability and F13A1, FBN1 and VWDE peptides infer a pro-thrombotic state among High CNT/F workers. Conclusions: The serum peptidome affords a diagnostic window into sub-symptomatic pathology among CNT/F exposed workers for longitudinal monitoring of systemic health risks. Graphical abstract: [Figure not available: see fulltext.].</t>
  </si>
  <si>
    <t>Assessment of the skin and heart tissue damage following inhalation of carbon nanotubes in wistar rats using isolated Mitochondria</t>
  </si>
  <si>
    <t>The unique properties of carbon nanotubes (CNTs) have led to their use in various fields. But, the toxicity of CNTs has been reported in biological and environmental systems. The aim of this research is to study the effect of multi-wall carbon nanotubes (MWCNTs) through inhalation chamber on the mitochondrial damage and oxidative stress using the mitochondria obtained from the skin and heart. Rats were exposed to 5 mg/m3 of MWCNTs (10 nm) aerosol for 5 hours /day, 5 days/week for 2 weeks in a whole-body exposure chamber. After 2-weeks exposure, Heart and skin mitochondria were evaluated for evaluation of toxicity parameters. The results showed that nanoparticles significantly decreased mitochondrial succinate dehydrogenase (SDH) activity and increased the level of reactive oxygen species (ROS), collapse in mitochondria membrane potential (MMP), swelling in mitochondria, and cytochrome release. In conclusion, we suggested that 5 mg/m3 of MWCNTs (10 nm) induce ROS mediated cytotoxicity by directly targeting mitochondria in both skin and heart tissue.</t>
  </si>
  <si>
    <t>Iranian Journal of Pharmaceutical Sciences</t>
  </si>
  <si>
    <t>10.1186/s12989-021-00419-w</t>
  </si>
  <si>
    <t>10.1186/s12989-021-00413-2</t>
  </si>
  <si>
    <t>Retained particle surface area dose drives inflammation in rat lungs following acute, subacute, and subchronic inhalation of nanomaterials</t>
  </si>
  <si>
    <t>In vitro-in vivo correlations of pulmonary inflammogenicity and genotoxicity of MWCNT</t>
  </si>
  <si>
    <t>Background: An important aspect of nanomaterial (NM) risk assessment is establishing relationships between physicochemical properties and key events governing the toxicological pathway leading to adverse outcomes. The difficulty of NM grouping can be simplified if the most toxicologically relevant dose metric is used to assess the toxicological dose-response. Here, we thoroughly investigated the relationship between acute and chronic inflammation (based on polymorphonuclear neutrophil influx (% PMN) in lung bronchoalveolar lavage) and the retained surface area in the lung. Inhalation studies were performed in rats with three classes of NMs: titanium dioxides (TiO2) and carbon blacks (CB) as poorly soluble particles of low toxicity (PSLT), and multiwall carbon nanotubes (MWCNTs). We compared our results to published data from nearly 30 rigorously selected articles. Results: This analysis combined data specially generated for this work on three benchmark materials - TiO2 P25, the CB Printex-90 and the MWCNT MWNT-7 - following subacute (4-week) inhalation with published data relating to acute (1-week) to subchronic (13-week) inhalation exposure to the classes of NMs considered. Short and long post-exposure recovery times (immediately after exposure up to more than 6 months) allowed us to examine both acute and chronic inflammation. A dose-response relationship across short-term and long-term studies was revealed linking pulmonary retained surface area dose (measured or estimated) and % PMN. This relationship takes the form of sigmoid curves, and is independent of the post-exposure time. Curve fitting equations depended on the class of NM considered, and sometimes on the duration of exposure. Based on retained surface area, long and thick MWCNTs (few hundred nm long with an aspect ratio greater than 25) had a higher inflammatory potency with 5 cm2/g lung sufficient to trigger an inflammatory response (at 6% PMN), whereas retained surfaces greater than 150 cm2/g lung were required for PSLT. Conclusions: Retained surface area is a useful metric for hazard grouping purposes. This metric would apply to both micrometric and nanometric materials, and could obviate the need for direct measurement in the lung. Indeed, it could alternatively be estimated from dosimetry models using the aerosol parameters (rigorously determined following a well-defined aerosol characterization strategy).</t>
  </si>
  <si>
    <t>Background: Multi-walled carbon nanotubes (MWCNT) have received attention due to extraordinary properties, resulting in concerns for occupational health and safety. Costs and ethical concerns of animal testing drive a need for in vitro models with predictive power in respiratory toxicity. The aim of this study was to assess pro-inflammatory response (Interleukin-8 expression, IL-8) and genotoxicity (DNA strand breaks) caused by MWCNT with different physicochemical properties in different pulmonary cell models and correlate these to previously published in vivo data. Seven MWCNT were selected; two long/thick (NRCWE-006/Mitsui-7 and NM-401), two short/thin (NM-400 and NM-403), a pristine (NRCWE-040) and two surface modified; hydroxylated (NRCWE-041) and carboxylated (NRCWE-042). Carbon black Printex90 (CB) was included as benchmark material. Human alveolar epithelial cells (A549) and monocyte-derived macrophages (THP-1a) were exposed to nanomaterials (NM) in submerged conditions, and two materials (NM-400 and NM-401) in co-cultures of A549/THP-1a and lung fibroblasts (WI-38) in an air-liquid interface (ALI) system. Effective doses were quantified by thermo-gravimetric-mass spectrometry analysis (TGA-MS). To compare genotoxicity in vitro and in vivo, we developed a scoring system based on a categorization of effects into standard deviation (SD) units (&lt; 1, 1, 2, 3 or 4 standard deviation increases) for the increasing genotoxicity. Results: Effective doses were shown to be 25 to 53%, and 21 to 57% of the doses administered to A549 and THP-1a, respectively. In submerged conditions (A549 and THP-1a cells), all NM induced dose-dependent IL-8 expression. NM-401 and NRCWE-006 caused the strongest pro-inflammatory response. In the ALI-exposed co-culture, only NM-401 caused increased IL-8 expression, and no DNA strand breaks were observed. Strong correlations were found between in vitro and in vivo inflammation when doses were normalized by surface area (also proxy for diameter and length). Significantly increased DNA damage was found for all MWCNT in THP-1a cells, and for short MWCNT in A549 cells. A concordance in genotoxicity of 83% was obtained between THP-1a cells and broncho-alveolar lavaged (BAL) cells. Conclusion: This study shows correlations of pro-inflammatory potential in A549 and THP-1a cells with neutrophil influx in mice, and concordance in genotoxic response between THP-1a cells and BAL cells, for seven MWCNT.</t>
  </si>
  <si>
    <t>10.1007/s11356-021-15308-0</t>
  </si>
  <si>
    <t>The adverse effects of injected functionalized multi-walled carbon nanotube (f-MWCNT) on in vivo neurosecretory brain cells of Jamaican field cricket, Gryllus assimilis</t>
  </si>
  <si>
    <t>Carbon nanotubes (CNTs) have been increasingly more prevalent due to their use in product technology owing to their exceptional electrical and thermal conductivity and tensile strength because of their nanostructure and strength of the bonds among carbon atoms. The potential increase of CNTs in the environment is a concern, and studies to assess the toxic effects of these nanomaterials (NMs) are needed. However, so far, most of the studies are focused on aquatic species and much less is understood about the effects of NM in terrestrial organisms. This investigation used a functionalized multi-walled carbon nanotube (f-MWCNT) and the Jamaican cricket Gryllus assimilis to assess the effects of this NM. Cricket nymphs were injected with f-MWCNT suspensionâ€”at three different concentrations. The insecticide Fipronil was used as a positive control. Survival was monitored, and histological analysis was made in the brains. Pyknotic cells were quantified in two brain regions, a neurosecretory called Pars intercerebralis (PI), and an associative region called mushroom body (MB). No mortality was observed in any f-MWCNT concentration tested. A significant increase in pyknotic cells was observed as sub-lethal effect for the intermediate concentration of f-MWCNT, at PI, while any significant change was observed at the Kenyon cells of the MB. These results are discussed in the context of agglomeration and dispersion of the f-MWCNT at different concentrations, and availability of the f-MWCNT on the circulatory system, as well as the natural decay of pyknotic cells with time and different patterns of adult cricket neurogenesis. Our results showed that f-MWCNT had negative effects in the neurosecretory region of the brain.</t>
  </si>
  <si>
    <t>10.1186/s12989-021-00408-z</t>
  </si>
  <si>
    <t>Respiratory and systemic impacts following MWCNT inhalation in B6C3F1/N mice</t>
  </si>
  <si>
    <t>Background: A very pure multi-walled carbon nanotube (MWCNT) that was shown to have very low toxicity in vitro, was evaluated for lung and systemic effects and distribution following inhalation exposure. Methods: B6C3F1/N mice were exposed to varying doses (0, 0.06, 0.2, and 0.6 mg/m3) of the (99.1% carbon) MWCNT by inhalation for 30 days (excluding weekends). Ten days following the last exposure, the lungs and spleen were harvested and processed for histology and immune cell population assessment. In addition, lung lavage cells and fluid were analyzed. Stimulated Raman scattering (SRS) was used to identify particles in the lungs, spleen, kidneys, liver, mediastinal and brachial lymph nodes, and olfactory bulb. Splenic tissue sections were stained with hematoxylin and eosin (H&amp;E) for light microscopic histopathology assessment. Blood plasma was analyzed for cytokines and cathepsins. A section of the spleen was processed for RNA isolation and relative gene expression for 84 inflammation-related cytokines/chemokines. Results: Following MWCNT exposure, particles were clearly evident in the lungs, spleens, lymph nodes and olfactory bulbs, (but not livers or kidneys) of exposed mice in a dose-dependent manner. Examination of the lavaged lung cells was unremarkable with no significant inflammation indicated at all particle doses. In contrast, histological examination of the spleen indicated the presence of apoptotic bodies within T cells regions of the white pulp area. Isolated splenic leukocytes had significant changes in various cells including an increased number of proinflammatory CD11b+Ly6C+ splenic cells. The gene expression studies confirmed this observation as several inflammation-related genes were upregulated particularly in the high dose exposure (0.6 mg/m3). Blood plasma evaluations showed a systemic down-regulation of inflammatory cytokines and a dose-dependent up-regulation of lysosomal cathepsins. Conclusions: The findings in the lungs were consistent with our hypothesis that this MWCNT exposure would result in minimal lung inflammation and injury. However, the low toxicity of the MWCNT to lung macrophages may have contributed to enhanced migration of the MWCNT to the spleen through the lymph nodes, resulting in splenic toxicity and systemic changes in inflammatory mediators.</t>
  </si>
  <si>
    <t>10.1186/s12951-021-00779-7</t>
  </si>
  <si>
    <t>MSN, MWCNT and ZnO nanoparticle-induced CHO-K1 cell polarisation is linked to cytoskeleton ablation</t>
  </si>
  <si>
    <t>Background: The cellular response to nanoparticles (NPs) for the mechanical clue and biochemical changes are unexplored. Here, we provide the comprehensive analysis of the Chinese Hamster Ovary (CHO-K1) cell line to study cell behaviour following the exposure of mesoporous silica nanoparticle (MSN), multiwall carbon nanotubes (MWCNTs), and zinc oxide (ZnO) NPs. Results: Through the high-throughput proteomic study, we observed that the effect of NPs is alone not restricted to cell viability but also on cell polarisation. In the case of MSN, no drastic changes were observed in cellular morphology, but it upregulated chaperons that might prevent protein aggregation. However, MWCNT showed elongated cell appearance with numerous cytoplasmic vacuoles, and induce lamellipodia formation through actin polymerisation. The cytoskeleton remodelling was accompanied by the increased expression of Dlc-1, cofilin and Rac1 proteins. While ZnO NPs resulted in the rounded cell morphology along with nuclear abnormalities. The proteome analysis revealed that UBXN11 control cell roundness and DOCK3 leads to actin stress fibre formation and finally, loss of cell adhesion. It enhances the expression of catastrophic DNA damage and apoptotic proteins, which was unrecoverable even after 72 h, as confirmed by the colony formation assay. All three NPs trigger over-expression of the endocytic pathway, ubiquitination, and proteasomal complex proteins. The data indicate that ZnO and MSN entered into the cells through clathrin-mediated pathways; whereas, MWCNT invades through ER-mediated phagocytosis. Conclusions: Based on the incubation and concentration of NPs, our work provides evidence for the activation of Rac-Rho signalling pathway to alter cytoskeleton dynamics. Our results assist as a sensitive early molecular readout for nanosafety assessment. [Figure not available: see fulltext.]</t>
  </si>
  <si>
    <t>10.1016/j.chemosphere.2021.131133</t>
  </si>
  <si>
    <t>Toxicity of amine-functionalized single-carbon nanotube (NH&lt;inf&gt;2&lt;/inf&gt; f-SWCNT) to Channel Catfish (Ietalurus Punetaus): Organ pathologies, oxidative stress, inflammation, and apoptosis</t>
  </si>
  <si>
    <t>The rapid development of carbon nanotubes (CNTs) in the field of fish disease control and prevention raises concerns about the toxicity and safe use in fish. This study was performed to assess the effect on histological changes, oxidative stress related markers in response to various concentrations of amine-functionalized single carbon nanotubes (NH2 f-SWCNT) (1, 10 and 100 mg kgâˆ’1 fish) in Channel Catfish (Ietalurus Punetaus) for up to 10 days. Moreover, pro-inflammatory cytokine genes and apoptotic genes were analyzed to obtain a better understanding of molecular mechanism of NH2 f-SWCNT induced toxicity. As a result, intraperitoneal (i.p.) administration of NH2 f-SWCNT caused dose-dependent and time-dependent injuries in the sampled tissues. In comparison with the control groups, decrease of catalase (CAT) activity and superoxide dismutase (SOD), and increase of malondialdehyde (MDA) and lactin dehydrogenase (LDH) were observed in all treatments. Real-time PCR assay showed inflammatory response with dose-dependent increase of tumor necrosis factor alpha (TNFÎ±) and transient increase of interleukin 1Î² (IL-1Î²) in the liver. NH2 f-SWCNT administration induced increase of p38 as well as caspase-3 in all treatments compared to the control groups, indicating the involvement of p38-MAPK cascade and caspase-3 cascade in liver cell apoptosis. Overall, we conclude that NH2 f-SWCNT exert effects by direct injury and indirectly oxidative stress, resulting in inflammation and apoptosis, which provides data for understanding of the biological mechanisms underlying the toxicity of CNTs in fish.</t>
  </si>
  <si>
    <t>10.1007/s00542-020-04906-6</t>
  </si>
  <si>
    <t>Favorable influence of ssDNA-functionalized SWCNT on the navigation pattern of C. elegans</t>
  </si>
  <si>
    <t>Single-Walled Carbon Nanotubes (SWCNTs) are widely used as potential carriers in drug delivery systems. The objective of this work was to observe the effects of pristine, and single-stranded DNA oligonucleotide functionalized SWCNT over the locomotion pattern in the nematode model, Caenorhabditis elegans. The implication of ssDNA in the as-modified SWCNT has been understood in terms of lowering the toxic effects of the pristine SWCNT and thereby normalizing the altered navigation pattern of the worms. Chemotaxis assay displayed an increased migration of the worms towards pristine and ssDNA functionalized SWCNT in comparison to ultrapure water as control. Additionally, paralytic movement was observed with SWCNT exposure in contrast to ssDNA-functionalized SWCNT-exposed animals. High doses of pristine SWCNT further displayed an increased expression of specific proteins obtained from the total protein extracts of the animals. Thus, the alteration in the navigation pattern of the worms, treated with pristine SWCNT, might be ascribed as a result of differentially expressed muscle proteins. Moreover, it is interesting to note that the modified SWCNT was effective in alleviating the atypical form of the inherent movements of the worm. Future investigation will further reveal the protein targets responsible for the altered navigation pattern of the worms.</t>
  </si>
  <si>
    <t>Microsystem Technologies</t>
  </si>
  <si>
    <t>10.1016/j.jhazmat.2021.126593</t>
  </si>
  <si>
    <t>Evaluating the metabolic functional profiles of the microbial community and alfalfa (Medicago sativa) traits affected by the presence of carbon nanotubes and antimony in drained and waterlogged sediments</t>
  </si>
  <si>
    <t>Antimony (Sb) is the ubiquitous re-emerging contaminant greatly accumulated in sediments which has been revealed risky to ecological environment. However, the impacts of Sb (III/V) on microbes and plants in sediments, under different water management with presence of engineering materials are poorly understood. This study conducted sequential incubation of sediments (flooding, draining and planting) with presence of multiwall carbon nanotubes (MWCNTs) and Sb to explore the influence on microbial functional diversity, Sb accumulation and alfalfa traits. Results showed that water management and planting led to greater impacts of sediment enzyme activities and microbial community metabolic function and bioavailable Sb fractions (defined as sum of acid-soluble fraction and reducible fraction, F1 + F2). Available fractions of Sb (V) showed higher correlation to microbial metabolism (r = 0.933) than that of Sb (III) (r = âˆ’0.480) in planting stage. MWCNTs with increasing concentrations (0.01[sbnd]1%, w/w) positively correlated to microbial community metabolic function in planting stage whereas resulted in decreasing of Sb (III/V) concentrations in alfalfa, although 0.01% MWCNT led to increase of Sb (V) and decrease of Sb (V) by 50.97% and 32.68% respectively. This study provided information for investigating combined ecological impacts of heavy metal and engineering materials under different water managing sediments.</t>
  </si>
  <si>
    <t>10.3390/ijms222011019</t>
  </si>
  <si>
    <t>The m2a macrophage phenotype accompanies pulmonary granuloma resolution in mmp12 knock-out mice instilled with multiwall carbon nanotubes</t>
  </si>
  <si>
    <t>Sarcoidosis is a chronic disease with unknown etiology and pathophysiology, characterized by granuloma formation. Matrix Metalloproteinase-12 (MMP12) is an elastase implicated in active granulomatous sarcoidosis. Previously, we reported that oropharyngeal instillation of multiwall carbon nanotubes (MWCNT) into C57Bl/6 mice induced sarcoid-like granulomas and upregulation of MMP12. When Mmp12 knock-out (KO) mice were instilled with MWCNT, granuloma formation occurred 10 days post-instillation but subsequently resolved at 60 days. Thus, we concluded that MMP12 was essential to granuloma persistence. The aim of the current study was to identify potential mechanisms of granuloma resolution in Mmp12KO mice. Strikingly, an M2 macrophage phenotype was present in Mmp12KO but not in C57Bl/6 mice. Between 10 and 60 days, macrophage populations in MWCNT-instilled Mmp12KO mice demonstrated an M2c to M2a phenotypic shift, with elevations in levels of IL-13, an M2 subtype-regulating factor. Furthermore, the M2 inducer, Apolipoprotein E (ApoE), and Matrix Metalloproteinase-14 (MMP14), a promoter of collagen degradation, were upregulated in 60-day MWCNT-instilled Mmp12KO mice. In conclusion, alveolar macrophages express two M2 phenotypes in Mmp12KO mice: M2c at 10 days when granulomas form, and M2a at 60 days when granulomas are resolving. Findings suggest that granuloma resolution in 60-day Mmp12KO mice requires an M2a macrophage phenotype.</t>
  </si>
  <si>
    <t>10.1016/j.impact.2021.100357</t>
  </si>
  <si>
    <t>Release of carbon nanotubes during combustion of polymer nanocomposites in a pilot-scale facility for waste incineration</t>
  </si>
  <si>
    <t>Nanocomposites, formed by incorporating nanoparticles into a matrix of standard materials, are increasing on the market. Little focus has been directed towards safe disposal and recycling of these new materials even though the disposal has been identified as a phase of the products' life cycle with a high risk of uncontrolled emissions of nanomaterials. In this study, we investigate if the carbon nanotubes (CNTs), when used as a filler in two types of polymers, are fully destructed in a pilot-scale combustion unit designed to mimic the combustion under waste incineration. The two polymer nanocomposites studied, polycarbonate (PC) with CNT and high-density polyethylene (HDPE) with CNT, were incinerated at two temperatures where the lower temperature just about fulfilled the European waste incineration directive while the upper was chosen to be on the safe side of fulfilling the directive. Particles in the flue gas were sampled and analysed with online and offline instrumentation along with samples of the bottom ash. CNTs could be identified in the flue gas in all experiments, although present to a greater extent when the CNTs were introduced in PC as compared to in HDPE. In the case of using PC as polymer matrix, CNTs were identified in 3â€“10% of the analysed SEM images while for HDPE in only ~0.5% of the images. In the case of PC, the presence of CNTs decreased with increasing bed temperature (from 10% to 3% of the images). The CNTs identified were always in bundles, often coated with remnants of the polymer, forming particles of ~1â€“4 Î¼m in diameter. No CNTs were identified in the bottom ash, likely explained by the difference in time when the bottom ash and fly ash are exposed to high temperatures (~hours compared to seconds) in the pilot facility. The results suggest that the residence time of the fly ash in the combustion zone is not long enough to allow full oxidation of the CNTs. Thus, the current regulation on waste incineration (requiring a residence time of the flue gas &gt;850 Â°C during at least 2 s) may not be enough to obtain complete destruction of CNTs in polymer composites. Since several types of CNTs are known to be toxic, we stress the need for further investigation of the fate and toxicity of CNTs in waste treatment processes.</t>
  </si>
  <si>
    <t>10.1039/d1en00455g</t>
  </si>
  <si>
    <t>Fourier transform infrared spectroscopy contribution to disentangle nanomaterial (DWCNT, TiO&lt;inf&gt;2&lt;/inf&gt;) impacts on tomato plants</t>
  </si>
  <si>
    <t>Carbon nanotubes (CNTs) and titanium dioxide nanoparticles (TiO2-NPs) are among the most used nanomaterials (NMs). However, their impacts especially on the terrestrial ecosystems and on plants are still controversial. Apart from obvious physico-chemical differences, a possible explanation of these contrasting results could be the wide range of methods used to evaluate the toxicity at different levels of plant physiology. Fourier transformed infrared (FTIR) spectroscopy is a sensitive and widely informative technique that probes the chemical composition of plants. In this study, we investigated the impacts of CNTs and TiO2-NPs (100 and 500 mg kg-1) on tomato plants after 5, 10, 15 and 20 days of exposure in soil. Using morphological parameters, no toxicity was found except after 15 days of exposure (-57% in height and -62% in foliar area for plants exposed to 100 mg kg-1 TiO2-NPs, but no impact after CNT exposure) while FTIR revealed effects of the two NMs starting after 5 days of exposure and being maximum after 15 days. After spectral data treatment optimization, FTIR results suggested modifications in leaf cell wall components of plants subjected to both NMs. Microarray polymer profiling confirmed changes in xyloglucan and homogalacturonan levels for plants exposed to TiO2-NPs. In summary, FTIR was an effective screening method to evaluate the impacts of NMs on tomato plants and to identify their implications on the plant cell walls.</t>
  </si>
  <si>
    <t>10.3390/ijms221910445</t>
  </si>
  <si>
    <t>10.3390/nano11102510</t>
  </si>
  <si>
    <t>Pro-apoptotic and immunotherapeutic effects of carbon nanotubes functionalized with recombinant human surfactant protein d on leukemic cells</t>
  </si>
  <si>
    <t>Carbon-based nanomaterials increase reactivity of primary monocytes towards various bacteria and modulate their differentiation into macrophages</t>
  </si>
  <si>
    <t>Nanoparticles are efficient drug delivery vehicles for targeting specific organs as well as systemic therapy for a range of diseases, including cancer. However, their interaction with the immune system offers an intriguing challenge. Due to the unique physico-chemical properties, carbon nanotubes (CNTs) are considered as nanocarriers of considerable interest in cancer diagnosis and therapy. CNTs, as a promising nanomaterial, are capable of both detecting as well as delivering drugs or small therapeutic molecules to tumour cells. In this study, we coupled a recombinant fragment of human surfactant protein D (rfhSP-D) with carboxymethyl-cellulose (CMC) CNTs (CMC-CNT, 10â€“20 nm diameter) for augmenting their apoptotic and immunotherapeutic properties using two leukemic cell lines. The cell viability of AML14.3D10 or K562 cancer cell lines was reduced when cultured with CMC-mwCNT-coupled-rfhSP-D (CNT + rfhSP-D) at 24 h. Increased levels of caspase 3, 7 and cleaved caspase 9 in CNT + rfhSP-D treated AML14.3D10 and K562 cells suggested an involvement of an intrinsic pathway of apoptosis. CNT + rfhSP-D treated leukemic cells also showed higher mRNA expression of p53 and cell cycle inhibitors (p21 and p27). This suggested a likely reduction in cdc2-cyclin B1, causing G2/M cell cycle arrest and p53-dependent apoptosis in AML14.3D10 cells, while p53-independent mechanisms appeared to be in operation in K562 cells. We suggest that CNT + rfhSP-D has therapeutic potential in targeting leukemic cells, irrespective of their p53 status, and thus, it is worth setting up pre-clinical trials in animal models.</t>
  </si>
  <si>
    <t>The evaluation of carbon-based nanomaterialsâ€™ (C-BNMsâ€™) interactions with the immune system, notably their ability to cause inflammation, is a critical step in C-BNM health risk assessment. Particular attention should be given to those C-BNMs that do not cause direct cytotoxicity or inflammation on their own. However, the intracellular presence of these non-biodegradable nanomaterials could dysregulate additional cell functions. This is even more crucial in the case of phagocytes, which are the main mediators of defensive inflammation towards pathogens. Hence, our study was focused on multi-walled carbon nanotubes (MWCNTs) and two different types of graphene platelets (GPs) and whether their intracellular presence modulates a proinflammatory response from human primary monocytes towards common pathogens. Firstly, we confirmed that all tested C-BNMs caused neither direct cytotoxicity nor the release of tumour necrosis factor Î± (TNF-Î±), interleukin (IL)-6 or IL-10. However, such pre-exposed monocytes showed increased responsiveness to additional bacterial stimuli. In response to several types of bacteria, monocytes pre-treated with GP1 produced a significantly higher quantity of TNF-Î±, IL-6 and IL-10. Monocytes pre-treated with MWCNTs produced increased levels of IL-10. All the tested C-BNMs enhanced monocyte phagocytosis and accelerated their differentiation towards macrophages. This study confirms the immunomodulatory potential of C-BNMs.</t>
  </si>
  <si>
    <t>10.1016/j.etap.2021.103702</t>
  </si>
  <si>
    <t>Safe-by-design strategies for lowering the genotoxicity and pulmonary inflammation of multiwalled carbon nanotubes: Reduction of length and the introduction of COOH groups</t>
  </si>
  <si>
    <t>Potentially, the toxicity of multiwalled carbon nanotubes (MWCNTs) can be reduced in a safe-by-design strategy. We investigated if genotoxicity and pulmonary inflammation of MWCNTs from the same batch were lowered by a) reducing length and b) introducing COOH-groups into the structure. Mice were administered: 1) long and pristine MWCNT (CNT-long) (3.9 Î¼m); 2) short and pristine CNT (CNT-short) (1 Î¼m); 3) CNT modified with high ratio COOH-groups (CNT-COOH-high); 4) CNT modified with low ratio COOH-groups (CNT-COOH-low). MWCNTs were dosed by intratracheal instillation at 18 or 54 Î¼g/mouse (âˆ¼0.9 and 2.7 mg/kg bw). Neutrophils numbers were highest after CNT-long exposure, and both shortening the MWCNT and addition of COOH-groups lowered pulmonary inflammation (day 1 and 28). Likewise, CNT-long induced genotoxicity, which was absent with CNT-short and after introduction of COOH groups. In conclusion, genotoxicity and pulmonary inflammation of MWCNTs were lowered, but not eliminated, by shortening the fibres or introducing COOH-groups.</t>
  </si>
  <si>
    <t>10.1016/j.jhazmat.2021.126282</t>
  </si>
  <si>
    <t>10.1016/j.ecoenv.2021.112441</t>
  </si>
  <si>
    <t>Comparative and mechanistic toxicity assessment of structure-dependent toxicity of carbon-based nanomaterials</t>
  </si>
  <si>
    <t>Evaluation of the combined toxicity of multi-walled carbon nanotubes and cadmium on earthworms in soil using multi-level biomarkers</t>
  </si>
  <si>
    <t>The wide application of carbon-based nanomaterials (CNMs) has resulted in the ubiquity of CNMs in the natural environment and they potentially impose adverse consequences on ecosystems and human health. In this study, we comprehensively evaluated and compared potential toxicological effects and mechanisms of seven CNMs in three representative types (carbon blacks, graphene nanoplatelets, and fullerenes), to elucidate the correlation between their physicochemical/structural properties and toxicity. We employed a recently-developed quantitative toxicogenomics-based toxicity testing system with GFP-fused yeast reporter library targeting main cellular stress response pathways, as well as conventional phenotype-based bioassays. The results revealed that DNA damage, oxidative stress, and protein stress were the major mechanisms of action for all the CNMs at sub-cytotoxic concentration levels. The molecular toxicity nature were concentration-dependent, and they exhibited both similarity within the same structural group and distinctiveness among different CNMs, evidencing the structure-driven toxicity of CNMs. The toxic potential based on toxicogenomics molecular endpoints revealed the remarkable impact of size and structure on the toxicity. Furthermore, the phenotypic endpoints derived from conventional phenotype-based bioassays correlated with quantitative molecular endpoints derived from the toxicogenomics assay, suggesting that the selected protein biomarkers captured the main cellular effects that are associated with phenotypic adverse outcomes.</t>
  </si>
  <si>
    <t>The coexistence of multi-walled carbon nanotubes (MWCNTs) with cadmium (Cd) in soil may cause the combined biological effects, but few study reported about their joint toxic effects on earthworms. Therefore, this study investigated the effects of sub-lethal levels of MWCNTs (10, 50, 100 mg/kg) and Cd (2.0, 10 mg/kg) on earthworms Eisenia fetida for 14 days. The changes in multi-level biomarkers of growth inhibition rate, cytochrome P450 isoenzymes (CYP1A2, 2C9 and 3A4), and small molecular metabolites (metabolomics) were determined. The toxic interaction between MWCNTs and Cd was characterized by the combination of the biomarker integration index (BRI), joint effect index concentration addition index (CAI), and the effect concentration addition index (EAI). The results showed that the single MWCNTs exposure caused insignificant change in most biomarkers, while the combined exposure of MWCNTs (50â€“100 mg/kg) and 10 mg/kg Cd led to significant changes in ten most important metabolites identified by metabolomics and activities of CYP1A2, 2C9, and 3A4. Compared with the toxicity of Cd alone, the combined toxicity of the mixture was significantly reduced. According to the integration of BRI and CAI/EAI, a clearly antagonistic interaction at relatively low effects was observed between MWCNTs and Cd. The responses of multiple biomarkers suggest the toxic action mode of the mixture on earthworms was related to the oxidative injury, and the disruption of amino acid, purine, and pyrimidine metabolism, and the urea cycle.</t>
  </si>
  <si>
    <t>10.1016/j.scitotenv.2021.147510</t>
  </si>
  <si>
    <t>Insights into the mechanism of multi-walled carbon nanotubes phytotoxicity in Arabidopsis through transcriptome and m6A methylome analysis</t>
  </si>
  <si>
    <t>With the increasing production and wide application of carbon nanotubes (CNTs), they are inevitably released into the natural environment and ecosystems, where plants are the main primary producers. Hence, it is imperative to understand the toxic effects of CNTs on plants. The molecular mechanisms underlying the toxic effects of CNTs on plants are still unclear. Therefore, in the present study, we investigated the effects of high concentrations of multi-walled CNTs (MWCNTs) on Arabidopsis. Root elongation and leaf development were severely inhibited after MWCNT exposure. Excess production of H2O2, O2âˆ’, and malondialdehyde was observed, indicating that MWCNTs induced oxidative stress. The antioxidant system was activated to counter MWCNTs-induced oxidative stress. Combinatorial transcriptome and m6A methylome analysis revealed that MWCNTs suppressed auxin signaling and photosynthesis. Reactive oxygen species metabolism, toxin metabolism, and plant responses to pathogens were enhanced to cope with the phytotoxicity of MWCNTs. Our results provide new insights into the molecular mechanisms of CNT phytotoxicity and plant defense responses to CNTs.</t>
  </si>
  <si>
    <t>10.1016/j.jhazmat.2021.125984</t>
  </si>
  <si>
    <t>Pulmonary inflammatory and fibrogenic response induced by graphitized multi-walled carbon nanotube involved in cGAS-STING signaling pathway</t>
  </si>
  <si>
    <t>Graphitized multi-walled carbon nanotubes (GMWCNTs) are a new type of nanomaterial. Recently, their production and application in biological medicine have grown rapidly. However, GMWCNTs may cause adverse health effects, including the common occupational disease of pulmonary fibrosis. Pulmonary fibrosis is a serious progressive disease that often leads to lung failure, high mortality, and disability, and there is no effective therapy currently available. Therefore, identifying new biomarkers of the disease is important to better understand the disease mechanisms and explore new therapeutic strategies. In this study, 40 Î¼g of GMWCNTs was used to treat mice in vivo by pharyngeal aspiration, and different genes were screened by transcriptome sequencing. Activation of the cyclic GMP-AMP synthase (cGAS)-stimulator of interferon gene (STING) signal pathway had an important effect on the development of pulmonary inflammation and fibrosis. GMWCNTs were then administered to the mice with a STING inhibitor (C-176). Inhibition of STING effectively decreased pulmonary inflammation and fibrosis in mice induced by GMWCNTs. Collectively, activation of the cGAS-STING signaling pathway is involved in GMWCNT-induced pulmonary inflammation and fibrosis in mice.</t>
  </si>
  <si>
    <t>10.1016/j.mtbio.2021.100175</t>
  </si>
  <si>
    <t>In vivo imaging of fluorescent single-walled carbon nanotubes within C. elegans nematodes in the near-infrared window</t>
  </si>
  <si>
    <t>Caenorhabditis elegans (C. elegans) nematodes serve as a model organism for eukaryotes, especially due to their genetic similarity. Although they have many advantages like their small size and transparency, their autofluorescence in the entire visible wavelength range poses a challenge for imaging and tracking fluorescent proteins or dyes using standard fluorescence microscopy. Herein, near-infrared (NIR) fluorescent single-walled carbon nanotubes (SWCNTs) are utilized for in vivo imaging within the gastrointestinal track of C. elegans. The SWCNTs are biocompatible, and do not affect the wormsâ€™ viability nor their reproduction ability. The worms do not show any autofluorescence in the NIR range, thus enabling the spectral separation between the SWCNT NIR fluorescence and the strong autofluorescence of the worm gut granules. The worms are fed with ssDNA-SWCNT which are visualized mainly in the intestine lumen. The NIR fluorescence is used in vivo to track the contraction and relaxation in the area of the pharyngeal valve at the anterior of the terminal bulb. These biocompatible, non-photobleaching, NIR fluorescent nanoparticles can advance in vivo imaging and tracking within C. elegans and other small model organisms by overcoming the signal-to-noise challenge stemming from the wide-range visible autofluorescence.</t>
  </si>
  <si>
    <t>Materials Today Bio</t>
  </si>
  <si>
    <t>10.3390/nano11092272</t>
  </si>
  <si>
    <t>Low toxicological impact of commercial pristine multi-walled carbon nanotubes on the yeast saccharomyces cerevisiae</t>
  </si>
  <si>
    <t>Carbon nanotubes (CNTs) have attracted the attention of academy and industry due to their potential applications, being currently produced and commercialized at a mass scale, but their possible impact on different biological systems remains unclear. In the present work, an assessment to understand the toxicity of commercial pristine multi-walled carbon nanotubes (MWCNTs) on the unicellular fungal model Saccharomyces cerevisiae is presented. Firstly, the nanomaterial was physico-chemically characterized, to obtain insights concerning its morphological features and elemental composition. Afterwards, a toxicology assessment was carried out, where it could be observed that cell proliferation was negatively affected only in the presence of 800 mg Lâˆ’1 for 24 h, while oxidative stress was induced at a lower concentration (160 mg Lâˆ’1 ) after a short exposure period (2 h). Finally, to identify possible toxicity pathways induced by the selected MWCNTs, the transcriptome of S. cerevisiae exposed to 160 and 800 mg Lâˆ’1, for two hours, was studied. In contrast to a previous study, reporting massive transcriptional changes when yeast cells were exposed to graphene nanoplatelets in the same exposure conditions, only a small number of genes (130) showed significant transcriptional changes in the presence of MWCNTs, in the higher concentration tested (800 mg Lâˆ’1 ), and most of them were found to be downregulated, indicating a limited biological response of the yeast cells exposed to the selected pristine commercial CNTs.</t>
  </si>
  <si>
    <t>10.1093/toxsci/kfab070</t>
  </si>
  <si>
    <t>Inflammatory Response, Reactive Oxygen Species Production and DNA Damage in Mice after Intrapleural Exposure to Carbon Nanotubes</t>
  </si>
  <si>
    <t>Carbon nanotubes (CNTs) are speculated to cause mesothelioma by persistent inflammation, oxidative stress, tissue injury, and genotoxicity. To investigate the pleural response to CNTs, we exposed C57BL/6 mice by intrapleural injection of 0.2 or 5 Î¼g multiwalled CNTs (MWCNT-7, NM-401, and NM-403) or single-walled CNTs (NM-411). Inflammatory response, cellular reactive oxygen species (ROS) production of pleural lavage cells, and genotoxicity in cells from the mesothelial surface were assessed at days 1 and 90 after the exposure. Long and rigid types of MWCNTs (MWCNT-7 and NM-401) caused acute inflammation, characterized by influx of macrophages, neutrophils, and eosinophils into the pleural cavity. The inflammation was still evident at 90 days after the exposure, although it had reduced dramatically. The cellular ROS production was increased at day 90 after the exposure to MWCNT-7 and NM-401. The short and tangled type of MWCNT (ie NM-403) did not cause pleural inflammation or ROS production in pleural fluid cells. The exposure to NM-411 did not cause consistent inflammation responses or cellular ROS production. Levels of DNA strand breaks and DNA oxidation damage were unaltered, except for NM-411-exposed mice that had increased levels of DNA strand breaks at 90 days after the exposure. In conclusion, the long and rigid CNTs caused prolonged inflammatory response and increased ROS production in pleural lavage cells, yet it was not reflected in higher levels of DNA damage in pleural tissue.</t>
  </si>
  <si>
    <t>Toxicological Sciences</t>
  </si>
  <si>
    <t>10.1002/adfm.202101005</t>
  </si>
  <si>
    <t>Ultraselective Carbon Nanotubes for Photoacoustic Imaging of Inflamed Atherosclerotic Plaques</t>
  </si>
  <si>
    <t>Disruption of vulnerable atherosclerotic plaques often leads to myocardial infarction and stroke, the leading causes of morbidity and mortality in the United States. A diagnostic method that detects early-stage high-risk atherosclerotic plaques could prevent these sequelae. The abundant immune cells in the arterial wall, especially inflammatory Ly-6Chi monocytes and foamy macrophages, are indicative of plaque inflammation, and may be associated with plaque vulnerability. Hence, a new method is sought to develop that specifically targets these immune cells to offer clinically relevant diagnostic information about cardiovascular disease. Ultraselective nanoparticle targeting of Ly-6Chi monocytes and foamy macrophages and clinically-viable photoacoustic imaging (PAI) are combined in order to precisely and specifically image inflamed plaques ex vivo in a mouse model that mimics human vulnerable plaques histopathologically. Within the plaques, high-dimensional single-cell flow cytometry (13-parameter) shows that the nanoparticles are almost-exclusively taken up by the Ly-6Chi monocytes and foamy macrophages that heavily infiltrate plaques. PAI identifies inflamed atherosclerotic plaques that display â‰ˆ6-fold greater signal compared to controls (P &lt; 0.001) 6 h after intravenous injection of ultraselective carbon nanotubes, with in vivo corroboration via optical imaging. This highly-selective strategy may provide a targeted, noninvasive imaging strategy to accurately identify and diagnose inflamed atherosclerotic lesions.</t>
  </si>
  <si>
    <t>Advanced Functional Materials</t>
  </si>
  <si>
    <t>10.1007/s42729-021-00480-6</t>
  </si>
  <si>
    <t>Seed Priming with Multiwall Carbon Nanotubes (MWCNTs) Modulates Seed Germination and Early Growth of Maize Under Cadmium (Cd) Toxicity</t>
  </si>
  <si>
    <t>Application of multiwall carbon nanotubes (MWCNTs) could have promotive effects on crop plants; however, their effects on seed germination and early growth of maize under cadmium (Cd) stress have rarely been investigated. A pot experiment was conducted with two maize varieties, Yuebaitiannuo7 and Yuecainuo2, grown under three Cd levels, i.e., 0, 100, and 200 mg Lâˆ’1 (denoted as Cd0, Cd100, and Cd200, respectively) and three MWCNT levels, i.e., 0, 100, and 200 mg Lâˆ’1 (denoted as M0, M100, and M200, respectively) as seed priming treatments to assess the MWCNT-induced modulations in seed germination rate, seedling growth, and related physio-biochemical attributes under Cd stress. Yuebaitiannuo7 showed higher seed germination rate and less root and shoot growth than Yuecainuo2. The MWCNT application promoted the seed germination rate of Yuecainuo2 by 11.42% at M100 and 24.76% at M200 under Cd100 at 4 days after sowing; however, these effects remained non-significant for Yuebaitiannuo7. Moreover, the MWCNTs enhanced root and shoot fresh weight and antioxidant enzyme activities, including peroxidase (POD), superoxide dismutase (SOD), and catalase (CAT) activities, and reduced the malonaldehyde (MDA) content under Cd across MWCNT treatments. Nevertheless, the toxic effects were also observed, indicating a potential risk posed by MWCNTs at high concentrations. Application of MWCNTs alleviated the Cd toxicity in growing maize plants; however, their effects were concentration dependent. Yuecainuo2 performed better than Yuebaitiannuo7 with the application of MWCNT under Cd stress.</t>
  </si>
  <si>
    <t>Journal of Soil Science and Plant Nutrition</t>
  </si>
  <si>
    <t>10.1016/j.biortech.2021.125318</t>
  </si>
  <si>
    <t>Joint effects of carbon nanotubes and copper oxide nanoparticles on fermentation metabolism towards Saccharofermentans acetigenes: Enhancing environmental adaptability and transcriptional expression</t>
  </si>
  <si>
    <t>In this study, the joint effects of widely used copper oxide nanoparticles (CuO NPs) and multi-walled carbon nanotubes (MWCNTs) on the fermentation metabolism of a model acetogenic bacterium Saccharofermentans acetigenes were investigated and the underlying mechanisms were further explored. The presence of sole CuO NPs or MWCNTs severely inhibited the acetate generation, while their co-existences did not further decrease the acetate yield as expected. Further analysis indicated the joint effects facilitated the enhancement of bacterial stimulus response to the environment and interspecies communication, which improved adaptive capacity to the adverse environment involved in nanomaterials. Meanwhile, the co-existence reduced inhibitory effects of sole nanomaterial on the gene expressions and catalytic activities of key enzymes involved in glycolysis and pyruvate metabolism. Therefore, the joint effects could enhance environmental adaptation of S. acetigenes and transcriptional expressions of key enzymes for acetic acid production-related processes, alleviating the inhibition of CuO NPs to acetate production.</t>
  </si>
  <si>
    <t>Bioresource Technology</t>
  </si>
  <si>
    <t>10.1007/s12668-021-00874-x</t>
  </si>
  <si>
    <t>Nanoparticle Properties Modulate Their Effect on the Human Blood Functions</t>
  </si>
  <si>
    <t>Theranostic nanoparticles (NPs) can reach their target tissue only by passing through blood. However, the influence of NPs on blood is still not well understood. Understanding the effects of NPs on the functioning of blood is critical for successful translation of this novel drug delivery paradigm. In this article, we examined the potential effect of NPs on blood components using four physically and chemically diverse NPs such as carbon nanotube (CNT), magnesium (Mg), silver (Ag), and copper oxide (CuO) NPs. The interaction of different NPs on blood was studied under similar conditions and the effect was assessed by determining the total protein, alanine transaminase (ALT), aspartate aminotransferase (AST), alkaline phosphatase (ALP), cholesterol, and electrolytes such as Na+, K+, and Cl- concentrations in blood. The concentration of total protein, AST, Na+, and Cl- did not show any significant change in blood when exposed to the NPs. On the other hand, the concentration of ALT and ALP declined for Ag and CuO NPs. Cholesterol levels declined significantly when exposed to CNT, Mg, and CuO NPs. K+ in blood increased over 24 h for Mg NPs but remained consistent for other NPs. Such an increase in K+ induced by Mg NPs can be attributed to the direct interaction of the NPs with the RBCs and other components in blood, resulting in hemolysis. Overall, the results suggest that physical and chemical natures of NPs are critical factors influencing the interaction between NPs and blood components.</t>
  </si>
  <si>
    <t>10.1002/jat.4132</t>
  </si>
  <si>
    <t>10.1007/s10646-020-02328-8</t>
  </si>
  <si>
    <t>Length difference of multi-walled carbon nanotubes generates differential cytotoxic responses</t>
  </si>
  <si>
    <t>Effects of carboxylated multi-walled carbon nanotubes on bioconcentration of pentachlorophenol and hepatic damages in goldfish</t>
  </si>
  <si>
    <t>Carbon nanotubes have recently been rated as an effective biomaterial owing to their functionalization ability. However, the safety of multi-walled carbon nanotubes (MWCNTs) has yet to be clearly understood. To investigate how cells differentially react to minor geometric differences, we prepared well-dispersed and stable long and short MWCNTs showing an approximately 100-nm length difference in an in vitro system. Through an optimal combination of bovine serum albumin (BSA) and fetal bovine serum (FBS) biosurfactants and ultrasonication, we first confirmed that the MWCNTs were maintained without aggregation throughout the experiments. Internalized MWCNTs in human coronary artery smooth muscle cells were then quantified in a label-free manner using coherent anti-Stokes Raman scattering, followed by an analysis of their localization via two-photon excitation fluorescence. Intracellular MWCNTs were found to primarily localize in mitochondria with abnormal morphologies. Mitochondrial dysfunction, which was found to result from early stages of oxidative stress that consequently lead to cell death, was then proved via decreasing mitochondrial membrane potentials, with short MWCNTs showing significantly greater cytotoxicity than long MWCNTs. Our results suggest that even small length differences of MWCNTs may lead to differential responses in cells.</t>
  </si>
  <si>
    <t>Carboxylated multi-walled carbon nanotubes (MWCNT-COOH) exerts strong adsorption capacity for pentachlorophenol (PCP) and they inevitably co-occur in the environment, but few studies have characterized the effects of MWCNT-COOH on the bioavailability of PCP and its oxidative and tissue damages to fish. In this work, we assessed the PCP accumulation in different organs and the induced oxidative and tissue damages of goldfish following 50-d in vivo exposure to PCP alone or co-exposure with MWCNT-COOH. Our results indicated that PCP bioaccumulation in goldfish liver, gill, muscle, intestine and gut contents was inhibited after co-exposure with MWCNT-COOH in uptake phase. PCP exposure alone and co-exposure with MWCNT-COOH evoked severe oxidative and tissue damages in goldfish bodies, as indicated by significant inhibition of activities of antioxidant enzymes, remarkable decrease in glutathione level, simultaneous elevation of malondialdehyde content, and obvious histological damages to liver and gill. The decreased accumulation of PCP in the presence of MWCNT-COOH led to the reduction of PCP-induced toxicity to liver tissues, as confirmed by the alleviation of hepatic oxidative damages. However, co-exposure groups had higher concentrations of PCP in the tissues than PCP treatment alone (p &lt; 0.05 each) in the depuration phase, revealing that MWCNT-COOH-bound pollutants might pose higher risk once desorbed from the nanoparticles. These results provided substantial information regarding the combined effects of PCP and MWCNT-COOH on aquatic species, which helps to deeply understand the potential ecological risks of the emerging pollutants.</t>
  </si>
  <si>
    <t>Ecotoxicology</t>
  </si>
  <si>
    <t>10.1016/j.scitotenv.2021.146914</t>
  </si>
  <si>
    <t>Bioaccumulation and ecotoxicological responses of clams exposed to terbium and carbon nanotubes: Comparison between native (Ruditapes decussatus) and invasive (Ruditapes philippinarum) species</t>
  </si>
  <si>
    <t>In the last decades the use of rare earth elements (REEs) increased exponentially, including Terbium (Tb) which has been widely used in newly developed electronic devices. Also, the production and application of nanoparticles has been growing, being Carbon Nanotubes (CNTs) among the most commonly used. Accompanying such development patterns, emissions towards the aquatic environments are highly probable, with scarce information regarding the potential toxicity of these pollutants to inhabiting species, especially considering their mixture. In the present study the effects of Tb and CNTs exposure (acting alone or as a mixture) on native and invasive clams' species (Ruditapes decussatus and Ruditapes philippinarum, respectively) were evaluated, assessing clams' accumulation and metabolic capacities, oxidative status as well neurotoxic impacts. Results obtained after a 28-days exposure period showed that the accumulation of Tb in both species was not affected by the presence of the CNTs and similar Tb concentrations were found in both species. The effects caused by Tb and CNTs, acting alone or as a mixture induced greater alterations in R. philippinarum antioxidant capacity in comparison to native R. decussatus, but no cellular damages were observed in both species. Nevertheless, although metabolic impairment was only observed in clams exposed to Tb, loss of redox balance and neurotoxicity were evidenced by both species regardless the exposure treatment. These findings highlight the potential impacts caused by CNTs and Tb, which may affect clams' normal physiological functioning, impairing their reproduction and growth capacities. The obtained results point out the need for further investigation considering the mixture of pollutants.</t>
  </si>
  <si>
    <t>10.1016/j.jhazmat.2021.125579</t>
  </si>
  <si>
    <t>Accumulation, transformation and subcellular distribution of arsenite associated with five carbon nanomaterials in freshwater zebrafish specific-tissues</t>
  </si>
  <si>
    <t>Although carbon nanomaterials (CNMs) commonly exist throughout the aquatic environment, their effect on arsenic (As) distribution and toxicity is unclear. In this study, arsenite accumulation, transformation, subcellular distribution, and enzyme activity were assessed in adult zebrafish (Danio rerio) intestines, heads and muscles, following co-exposure to arsenite and CNMs with different structures (single-walled carbon nanotubes (SWCNTs), multi-walled carbon nanotubes (MWCNTs), fullerene (C60), graphene oxide (GO), and graphene (GN)). Results show that GN and GO promoted As toxicity in D. rerio, as carriers increasing total As accumulation in the intestine, resulting in arsenite adsorbed by GO and GN being released and transformed mainly into moderately-toxic monomethylarsonic acid (MMA), which was mostly distributed in organelles and metallothionein-like proteins (MTLPs). Moreover, GO and GN influenced As species distribution in D. rerio due to the excellent electron transfer ability. However, the effect was marginal for SWCNT, MWCNT and C60, because of the different structure and suspension stability in fish-culture water. In addition, in the muscle and head tissues, As was mainly distributed in cellular debris in the forms of dimethylarsinic acid (DMA) and arsenobetaine (AsB). These findings help better understand the influence of CNMs on the mechanism of As toxicity in natural aquatic environments.</t>
  </si>
  <si>
    <t>10.3390/toxics9080173</t>
  </si>
  <si>
    <t>Rutin-functionalized multi-walled carbon nanotubes: Molecular docking, physicochemistry and cytotoxicity in fibroblasts</t>
  </si>
  <si>
    <t>Multi-Walled Carbon Nanotubes (MWCNT) have been functionalized with rutin through three steps (i. reaction step; ii. purification step; iii. drying step) and their physicochemical properties investigated with respect to morphological structure, thermal analysis, Fourier Transform Infrared Spectroscopy (FTIR), and cytotoxicity. The molecular docking suggested the rutin-functionalized MWCNT occurred by hydrogen bonds, which was confirmed by FTIR assays, corroborating the results obtained by thermal analyses. A tubular shape, arranged in a three-dimensional structure, could be observed. Mild cytotoxicity observed in 3T3 fibroblasts suggested a doseâ€“effect relationship after exposure. These findings suggest the formation of aggregates of filamentous structures on the cells favoring the cell penetration.</t>
  </si>
  <si>
    <t>Toxics</t>
  </si>
  <si>
    <t>10.1007/s10661-021-09268-8</t>
  </si>
  <si>
    <t>An eclectic approach to monitor and manage the disposal of carbon nanotubes</t>
  </si>
  <si>
    <t>Nanotechnology, in general, and nanomaterials in particular, have conferred and are continuing to confer many benefits to mankind, just as the advent of â€œplasticsâ€ did in previous generations. In the case of carbon nanotubes, which can be produced in vast quantities, documented methods to manage this carbon nanotube waste by recycling and or safe disposal are so minimal that it is a matter of great concern that the paucity of studies on managing carbon nanotube waste may lead to complacency. The latter could be a trigger for human illnesses, through poor handling of carbon nanotube waste. The present study investigated ways to manage recycling and disposal of waste carbon nanotubes and a limited study of some aspects of the toxicity of waste carbon nanotubes in the environment. An eclectic approach was adopted for this study, involving an application and analysis of questionnaires, to ascertain the current practices used by practitioners in carbon nanotube research, as well as experimental work to determine the potential toxicity of carbon nanotubes. This investigation was undertaken to determine if a change from current practice is warranted in the light of the potential toxicity of carbon nanotubes (CNTs). Analysis of the questionnaires revealed the use of differing practices for the recycling and disposal of engineered nanomaterials (ENMs), implying that there is a dire need for a uniform code of practice. The toxicity study showed that carbon nanotubes did not kill earthworms in soil. However, worms were observed to be highly sensitive to increased concentrations of carbon nanotubes. The leaching in a soil column test showed that the movement of carbon nanotubes was inhibited, being confined mainly to the topmost layers of the soil. This is taken to imply that the water table is safe from possible contamination by CNTs.</t>
  </si>
  <si>
    <t>Environmental Monitoring and Assessment</t>
  </si>
  <si>
    <t>10.1007/s11664-021-09006-3</t>
  </si>
  <si>
    <t>In Vivo Biointeraction and Alleviation of Toxicity of MWCNTs upon Functionalization with ssDNA in a Caenorhabditis elegans Model</t>
  </si>
  <si>
    <t>Functionalized carbon nanotubes are recommended as potential drug-delivery tools due to their reduced toxicity and increased solubility or wettability. However, their applications are still restricted because of their dose- and time-dependent toxicity. The conflicting reports regarding toxicity assays of pristine and functionalized multiwalled carbon nanotubes (MWCNTs) in different in vivo and in vitro models inspired us to design a safe drug-releasing device and investigate its applicability in a widely used human-analogous in vivo model. We thereby propose a biocompatible drug-delivery vector that is nontoxic even at higher doses in the Caenorhabditis elegans nematode model. We further carried out a comparative analysis of the various biocompatibility assays of MWCNTs functionalized with inorganic and organic molecules. Synthetic single-stranded DNA (ssDNA) oligonucleotide (5â€²-GGG-GGG-GGG-G-3â€²)-functionalized MWCNTs were found to be the most biocompatible and nontoxic even at higher doses (320 Âµg/mL) of MWCNTs. In contrast, pristine and NH2-functionalized MWCNT were proven to be toxic at lower doses (20â€“160 Âµg/mL) of MWCNTs based on survival, locomotion, reproductive potential, and oxidative-stress-related endpoints. Thus, the order of cytotoxicity in animals was observed to be as follows: pristine MWCNTs &gt; NH2-functionalized MWCNTs &gt; ssDNA-functionalized MWCNT. Graphic Abstract: [Figure not available: see fulltext.]</t>
  </si>
  <si>
    <t>Journal of Electronic Materials</t>
  </si>
  <si>
    <t>10.1016/j.jece.2021.105291</t>
  </si>
  <si>
    <t>Toxicity and environmental impact of multi-walled carbon nanotubes to nitrogen-fixing bacterium Azotobacter chroococcum</t>
  </si>
  <si>
    <t>With the large-scale production and wide applications of carbon nanotubes (CNTs), they are inevitably entering the environment and bringing unknown threats to environmental organisms. Nitrogen-fixing bacteria dominate 80% of the nitrogen fixation in nitrogen cycle. Herein, we investigated the toxicity and environmental impact of multi-walled CNTs (MWCNTs) to nitrogen-fixing bacterium Azotobacter chroococcum. MWCNTs slightly inhibited the growth of A. chroococcum and induced small increase of death rate at high concentrations. MWCNTs did not penetrate the cell walls of A. chroococcum and no cytoplasm loss was observed. MWCNTs were only observed surrounding the A. chroococcum cells. According to oxidative stress assays, MWCNTs induced meaningful oxidative damage at 0.5 mg/mL after 6 d exposure, but the oxidative damage diminished at 14 d. MWCNTs did not affect the nitrogen fixation activity of A. chroococcum and the soil nitrogen contents. Our findings provided the fundamental data for the environmental safety of CNTs to nitrogen-fixing bacteria.</t>
  </si>
  <si>
    <t>Journal of Environmental Chemical Engineering</t>
  </si>
  <si>
    <t>10.1016/j.jhazmat.2021.125471</t>
  </si>
  <si>
    <t>Ex vivo exposure to different types of graphene-based nanomaterials consistently alters human blood secretome</t>
  </si>
  <si>
    <t>The biomedical applications of graphene-based nanomaterials (GBN) have significantly grown in the last years. Many of these applications suppose their intravenous exposure and, in this way, GBN could encounter blood cells triggering an immunological response of unknown effects. Consequently, understanding the relationships between GBN and the immune system response should be a prerequisite for its adequate use in biomedicine. In the present study, we have conducted a little explored ex vivo exposure method in order to study the complexity of the secretome given by the interactions between GBN and blood cells. Blood samples from different healthy donors were exposed to three different types of GBN widely used in the biomedical field. In this sense, graphene oxide (GO), graphene nanoplatelets (GNPs), graphene nanoribbons (GNRs) and a panel of 105 proteins representatives of the blood secretome were evaluated. The results show broad changes in both the cytokines number and the expression levels, with important changes in inflammatory response markers. Furthermore, the indirect soft-agar assay was used as a tool to unravel the global functional impact of the found secretome changes. Our results indicate that the GBN-induced altered secretome can modify the natural anchorage-independent growth capacity of HeLa cells, used as a model. As a conclusion, this study describes an innovative approach to study the potential harmful effects of GBN, providing relevant data to be considered in the biomedical context when GBN are planned to be used in patients.</t>
  </si>
  <si>
    <t>10.1016/j.scitotenv.2021.146224</t>
  </si>
  <si>
    <t>Toxicity of three carbon-based nanomaterials to earthworms: Effect of morphology on biomarkers, cytotoxicity, and metabolomics</t>
  </si>
  <si>
    <t>Widespread use of carbon-based nanomaterials (CNs) leads to their accumulation in the terrestrial ecosystem, persistently threatening faunal biodiversity and the entire environment. However, less is known about the influence of high concentration CNs on soil biota than on atmospheric or aquatic organisms. In this study, the impacts of three CNs, carbon black (CB), reduced graphene oxide (RGO), and single-wall carbon nanotube (SWCNT) are compared on Eisenia fetida, an early warning soil invertebrate for pollution events. Observations revealed a morphology-dependent toxicity of CNs to earthworms. The aspect ratio and hydrodynamic size of CNs most likely dictated their adverse effects on the body weights, antioxidant systems, coelomocytes, and non-targeted metabolomic profiles of the worms. Multivariate regression analyses showed that the CNs with a higher aspect ratio (SWCNT followed by RGO) exerted more stress on the metabolic processes of earthworms. Cell viability and the phenylalanine to leucine ratio were distinct biomarkers that indicated the detrimental extent of the various forms of CNs. Membrane-associated metabolite choline changes indicated that the potential harm of the sharp CNs may have been due to membrane disruption. These results highly suggested that the soil environmental risk of CNs was related to their particle morphology, contributing to a comprehensive understanding of the nano-agriculture.</t>
  </si>
  <si>
    <t>10.1093/toxsci/kfab042</t>
  </si>
  <si>
    <t>Carbon Nanotube Exposure Triggers a Cerebral Peptidomic Response: Barrier Compromise, Neuroinflammation, and a Hyperexcited State</t>
  </si>
  <si>
    <t>The unique physicochemical properties of carbon nanomaterials and their ever-growing utilization generate a serious concern for occupational risk. Pulmonary exposure to these nanoparticles induces local and systemic inflammation, cardiovascular dysfunction, and even cognitive deficits. Although multiple routes of extrapulmonary toxicity have been proposed, the mechanism for and manner of neurologic effects remain minimally understood. Here, we examine the cerebral spinal fluid (CSF)-derived peptidomic fraction as a reflection of neuropathological alterations induced by pulmonary carbon nanomaterial exposure. Male C57BL/6 mice were exposed to 10 or 40 Î¼g of multiwalled carbon nanotubes (MWCNT) by oropharyngeal aspiration. Serum and CSFs were collected 4 h post exposure. An enriched peptide fraction of both biofluids was analyzed using ion mobility-enabled data-independent mass spectrometry for label-free quantification. MWCNT exposure induced a prominent peptidomic response in the blood and CSF; however, correlation between fluids was limited. Instead, we determined that a MWCNT-induced peptidomic shift occurred specific to the CSF with 292 significant responses found that were not in serum. Identified MWCNT-responsive peptides depicted a mechanism involving aberrant fibrinolysis (fibrinopeptide A), blood-brain barrier permeation (homeobox protein A4), neuroinflammation (transmembrane protein 131L) with reactivity by astrocytes and microglia, and a pro-degradative (signal transducing adapter molecule, phosphoglycerate kinase), antiplastic (AF4/FMR2 family member 1, vacuolar protein sorting-associated protein 18) state with the excitation-inhibition balance shifted to a hyperexcited (microtubule-associated protein 1B) phenotype. Overall, the significant pathologic changes observed were consistent with early neurodegenerative disease and were diagnostically reflected in the CSF peptidome.</t>
  </si>
  <si>
    <t>10.3390/ma14133622</t>
  </si>
  <si>
    <t>Hyaluronate functionalized multi-wall carbon nanotubes loaded with carboplatin enhance cytotoxicity on human cancer cell lines</t>
  </si>
  <si>
    <t>Cancer is a major global public health problem and conventional chemotherapy has several adverse effects and deficiencies. As a valuable option for chemotherapy, nanomedicine requires novel agents to increase the effects of antineoplastic drugs in multiple cancer models. Since its discovery, carbon nanotubes (CNTs) are intensively investigated for their use as carriers in drug delivery applications. This study shows the development of a nanovector generated with commercial carbon nanotubes (cCNTs) that were oxidized (oxCNTs) and chemically functionalized with hyaluronic acid (HA) and loaded with carboplatin (CPT). The nanovector, oxCNTsâ€“HAâ€“CPT, was used as a treatment against HeLa and MDAâ€“MB-231 human tumor cell lines. The potential antineoplastic impact of the fabricated nanovector was evaluated in human cervical adenocarcinoma (HeLa) and mammary adenocarcinoma (MDA-MB-231). The oxCNTsâ€“HAâ€“CPT nanovector demonstrate to have a specific antitumor effect in vitro. The functionalization with HA allows that nanovector bioâ€“directed towards tumor cells, while the toxicity effect is attributed mainly to CPT in a dose-dependent manner.</t>
  </si>
  <si>
    <t>Materials</t>
  </si>
  <si>
    <t>10.3390/nano11071742</t>
  </si>
  <si>
    <t>10.3390/nano11071685</t>
  </si>
  <si>
    <t>Continuous long-term exposure to low concentrations of mwcnts induces an epithelial-mesenchymal transition in beas-2b cells</t>
  </si>
  <si>
    <t>Impact of nanocomposite combustion aerosols on a549 cells and a 3d airway model</t>
  </si>
  <si>
    <t>In the field of nanotechnology, the use of multi-walled carbon nanotubes (MWCNTs) is growing. Pulmonary exposure during their production, use, and handling is raising concerns about their potential adverse health effects. The purpose of this study is to assess how the physical characteristics of MWCNTs, such as diameter and/or length, can play a role in cellular toxicity. Our experimental design is based on the treatment of human bronchial epithelial cells (BEAS-2B) for six weeks with low concentrations (0.125â€“1 Âµg/cm2) of MWCNTs having opposite characteristics: NM403 and Mitsui-7. Following treatment with both MWCNTs, we observed an increase in mitotic abnormalities and micronucleus-positive cells. The cytotoxic effect was delayed in cells treated with NM-403 compared to Mitsui-7. After 4â€“6 weeks of treatment, a clear cellular morphological change from epithelial to fibroblast-like phenotype was noted, together with a change in the cell population composition. BEAS-2B cells underwent a conversion from the epithelial to mesenchymal state as we observed a decrease in the epithelial marker E-cadherin and an increased expression of mesenchymal markers N-cadherin, Vimentin, and Fibronectin. After four weeks of recovery, we showed that the induced epithelial-mesenchymal transition is reversible, and that the degree of reversibility depends on the MWCNT.</t>
  </si>
  <si>
    <t>The use of nanomaterials incorporated into plastic products is increasing steadily. By using nano-scaled filling materials, thermoplastics, such as polyethylene (PE), take advantage of the unique properties of nanomaterials (NM). The life cycle of these so-called nanocomposites (NC) usually ends with energetic recovery. However, the toxicity of these aerosols, which may consist of released NM as well as combustion-generated volatile compounds, is not fully understood. Within this study, model nanocomposites consisting of a PE matrix and nano-scaled filling material (TiO2, CuO, carbon nano tubes (CNT)) were produced and subsequently incinerated using a lab-scale model burner. The combustion-generated aerosols were characterized with regard to particle release as well as compound composition. Subsequently, A549 cells and a reconstituted 3D lung cell culture model (MucilAirâ„¢, Epithelix) were exposed for 4 h to the respective aerosols. This approach enabled the parallel application of a complete aerosol, an aerosol under conditions of enhanced particle deposition using high voltage, and a filtered aerosol resulting in the sole gaseous phase. After 20 h post-incubation, cytotoxicity, inflammatory response (IL-8), transcriptional toxicity pro-filing, and genotoxicity were determined. Only the exposure toward combustion aerosols origi-nated from PE-based materials induced cytotoxicity, genotoxicity, and transcriptional alterations in both cell models. In contrast, an inflammatory response in A549 cells was more evident after exposure toward aerosols of nano-scaled filler combustion, whereas the thermal decomposition of PE-based materials revealed an impaired IL-8 secretion. MucilAirâ„¢ tissue showed a pronounced inflammatory response after exposure to either combustion aerosols, except for nanocomposite com-bustion. In conclusion, this study supports the present knowledge on the release of nanomaterials after incineration of nano-enabled thermoplastics. Since in the case of PE-based combustion aerosols no major differences were evident between exposure to the complete aerosol and to the gaseous phase, adverse cellular effects could be deduced to the volatile organic compounds that are generated during incomplete combustion of NC.</t>
  </si>
  <si>
    <t>10.1016/j.impact.2021.100333</t>
  </si>
  <si>
    <t>Comparison of multi-walled carbon nanotubes and halloysite nanotubes on lipid profiles in human umbilical vein endothelial cells</t>
  </si>
  <si>
    <t>Tubular nanomaterials (NMs), such as multi-walled carbon nanotubes (MWCNTs) and halloysite nanotubes (HNTs), may be used in biomedicine, but previous studies showed that MWCNTs induced toxicity to endothelial cells (ECs). However, the influence of tubular NMs on EC lipid profiles has gained little attention, probably because ECs are not traditionally considered to be involved in regulating lipid homeostasis. This study compared the different effects of MWCNTs and HNTs on lipid profile changes in human umbilical vein ECs (HUVECs). The results showed that MWCNTs but not HNTs of the same mass concentrations induced cytotoxicity, ultrastuctural changes and intracellular thiol depletion. Meanwhile, only MWCNTs promoted lipid accumulation due to the induction of ER stress leading to up-regulation of fatty acid synthase (FASN). Interestingly, lipidomics results showed that the main lipid classes induced by MWCNTs but not HNTs were ceramide (Cer) and phosphatidylinositol (PI), with most of the lipid classes unaltered or even decreased after NM exposure. Then, extra Cer and PI were added to explore the implications of increase of these lipids. Adding Cer promoted the cytotoxicity of MWCNTs to HUVECs, indicating the lipotoxic role of Cer. Whereas adding PI partially increased intracellular NO and decreased interleukin-6 (IL-6) release due to MWCNT exposure, indicating the signaling role of PI. These results indicated novel roles of lipid dysfunction in NM-induced toxicity to ECs, even though ECs are not the professional cells for controlling lipid homeostasis.</t>
  </si>
  <si>
    <t>10.1007/s10570-021-03943-2</t>
  </si>
  <si>
    <t>Pulmonary inflammation following intratracheal instillation of cellulose nanofibrils in rats: comparison with multi-walled carbon nanotubes</t>
  </si>
  <si>
    <t>Abstract: Safety assessment of cellulose nanofibrils (CNFs) is required to accelerate the utilization of these materials in industrial applications. The present study aimed to characterize the effects on rat pulmonary inflammation over a period of 90 days following intratracheal instillation of three types of CNFs or multi-walled carbon nanotubes (MWCNTs) at doses of 0.5, 1.0, or 2.0 mg/kg. The pulmonary inflammatory responses induced by phosphorylated CNFs (CNF1), 2,2,6,6-tetramethylpiperidine-1-oxyl radical (TEMPO)-oxidized CNFs (CNF2), CNFs produced via mechanical defibrillation (CNF3), and MWCNTs were investigated using bronchoalveolar lavage fluid analysis, histopathological findings, and comprehensive gene expression profiling of rat lungs. CNF1 and CNF2 with approximately equal diameter (7.0â€“8.0 nm) and length (0.8â€“1.0 Âµm) distributions induced inflammation after dosing, which was attenuated 90 days post-instillation. CNF3 of relatively greater thickness (21.2 nm) and longer length (1.7 Î¼m) deposited around the terminal bronchioles were observed after instillation. Acute inflammatory responses in the alveoli induced by CNF3 were mild compared with those induced by other materials and attenuated 90 days post-instillation. MWCNTs induced severe pulmonary inflammatory responses that continued during the test period. The inflammation failed to resolve within 90 days post-instillation. A hierarchical cluster analysis revealed comparable gene expression profiles for CNF1, CNF2, and CNF3, whereas profiles of MWCNTs were different from those of other test substances. This study suggests that pulmonary inflammation is associated with the diameter and length distributions of CNFs and that the pulmonary inflammation caused by CNFs is mild compared with that caused by MWCNTs. Graphic abstract: [Figure not available: see fulltext.].</t>
  </si>
  <si>
    <t>Cellulose</t>
  </si>
  <si>
    <t>10.1016/j.jksus.2021.101444</t>
  </si>
  <si>
    <t>Cytotoxic assessment of liver cancer cells (HepG2) with raw, functionalized multiwalled carbon nanotubes and their comparison with nanohydroxyapatite</t>
  </si>
  <si>
    <t>The carbon based nanostructured material exhibit unique and versatile properties and due this reason its largely applied in different fields. The present work was designed for to know the cytotoxic and genetic responses against liver cancer cells and was compared with the artificial bone implanted material hydroxyapatite (HA). The raw multiwalled carbon nanotubes (RMWCNTs) surfaces were turns to functionalized carbon nanotubes (FMWCNTs) via acid digestion process. The surface functional groups were identified through fourier transform infra red spectroscopy (FTIR) instruments, while structural detail of RMWCNTs, FMWCNTs and HA powder were observed via scanning electron microscopy (SEM) and transmission electron microscopy (TEM) consequently. The RMWCNTs, FMWCNTs and HAs powder were utilized against liver cancer (HepG2) cells to evaluate the rate of effectiveness against cells. The viability of grown cells were examined through MTT assay with the impact of doses of CNTs and HA powder (1 Î¼g/mL, 2 Î¼g/mL, 5 Î¼g/mL,10 Î¼g/mL, 25 Î¼g/mL, 50 Î¼g/mL, 100 Î¼g/mL). The cells morphology was verified via inverted microscopy at different doses of CNTs and HA with control. Beside this, gene expression study was also performed for to know the apoptosis caused with CNTs and HA. The study was scrutinized with apoptotic and anti-apoptotic marker genes (p53, Bax, Caspase 3 and Bcl2) through quantitative polymerase chain reaction (qPCR). The qPCR data reveals that the up-regulation in gene expression and it shows that the CNTs, HAs are responsible for cells death with treatment at 50 Î¼g/mL in 24 h incubation. The possible discussion related to cells death caused with CNTs and HAs were also described.</t>
  </si>
  <si>
    <t>10.1016/j.ijbiomac.2021.03.180</t>
  </si>
  <si>
    <t>Multi-walled carbon nanotube polysaccharide modified Hericium erinaceus polysaccharide as an adjuvant to extend immune responses</t>
  </si>
  <si>
    <t>In recent years, the utilization of CS-MWCNT as targeted drug carriers has attracted considerable attention. Hericium erinaceus polysaccharide (HEP) has been reported as an immunostimulant to improve immune responses. This study was focussed on developing CS-MWCNT encapsulating HEP (CS-MWCNT-HEP). Using in mice peritoneal macrophages, we found the immune response could be effectively regulated by CS-MWCNT-HEP, promoted the expression of the MHCII, CD86, F4/80 and gp38. Moreover, the mice immunized with CS-MWCNT-HEP nanoparticles significantly extended PCV2-specific IgG immune response and the levels of cytokines. The results demonstrated that CS-MWCNT-HEP may be a promising drug delivery system for immuno-enhancement.</t>
  </si>
  <si>
    <t>10.1016/j.chemosphere.2021.129854</t>
  </si>
  <si>
    <t>Comparative study of response of four crop species exposed to carbon nanotube contamination in soil</t>
  </si>
  <si>
    <t>Crop plants are exposed to a variety of contaminants through sewage sludge spreading but very little is known about the impact of emerging contaminants such as nanomaterials. To date their impact on plants is still very controversial with many works claiming negative impacts while some authors suggest their use as plant growth regulator in agriculture. In this study, aiming to better understand where these discrepancies may come from, we investigated the influence of plant species (tomato, rapeseed, cucumber and maize) on plant response to a carbon nanotube contamination in soil condition. Our results demonstrate that the same CNT contamination can lead to different effects depending on plant species with positive impacts on cucumber and rapeseed (more than 50% increase in leaf biomass and surface area and 29% increase in chlorophyll for cucumber) but negative impact on maize (âˆ’14% for plant height), while tomato was insensitive. FTIR analysis of biomacromolecule composition suggested that these differences could be related with plant cell wall composition (in particular: pectins, xyloglucans and lignins). As a summary, no overall conclusion can be drawn about the toxicity of a specific nanomaterial for all plant species.</t>
  </si>
  <si>
    <t>10.1016/j.carbon.2021.03.045</t>
  </si>
  <si>
    <t>Multi-walled carbon nanotubes elicit concordant changes in DNA methylation and gene expression following long-term pulmonary exposure in mice</t>
  </si>
  <si>
    <t>Pulmonary exposure to multi-walled carbon nanotubes (MWCNTs) causes inflammation and fibrosis. Our previous work has shown that industrially produced MWCNTs trigger specific changes in gene expression in the lungs of exposed animals. To elucidate whether epigenetic effects play a role for these gene expression changes, we performed whole genome bisulphite sequencing to assess DNA methylation patterns in the lungs 56 days after exposure to MWCNTs. Lung tissues were also evaluated with respect to histopathological changes and cytokine profiling of bronchoalveolar lavage (BAL) fluid was conducted using a multi-plex array. Integrated analysis of transcriptomics data and DNA methylation data revealed concordant changes in gene expression. Functional analysis showed that the muscle contraction, immune system/inflammation, and extracellular matrix pathways were the most affected pathways. Taken together, the present study revealed that MWCNTs exert epigenetic effects in the lungs of exposed animals, potentially driving the subsequent gene expression changes.</t>
  </si>
  <si>
    <t>Carbon</t>
  </si>
  <si>
    <t>Effects of length and chemical modification on the activation of vascular endothelial cells induced by multi walled carbon nanotubes</t>
  </si>
  <si>
    <t>OBJECTIVE: To investigate the effects of multi-walled carbon nanotubes (MWCNTs) with different length or chemical modification on endothelial cell activation and to explore the role of nucleotide-binding oligomerization domain-like receptor family pyrin domain containing 3 (NLRP3) inflammasome. METHODS: MWCNTs were characterized by dynamic light scattering (DLS) after being suspended in culture medium. The immortalized mouse cerebral microvascular endothelial cell line b.End3 was treated with short MWCNTs (S-MWCNT, 0.5 to 2 Î¼m), long MWCNTs (L-MWCNT, 10 to 30 Î¼m) and the above long MWCNTs functionalized by carboxyl-(L-MWCNT-COOH), amino-(L-MWCNT-NH2) or hydroxyl-(L-MWCNT-OH) modification. Cytotoxicity of MWCNTs in b.End3 cells was determined by cell counting kit-8 (CCK-8) assay and lactate dehydrogenase (LDH) release assay, and non-toxic low dose was selected for subsequent experiments. Effects of all types of MWCNTs on the endothelial activation of b.End3 were determined by the measurement of vascular cell adhesion molecule-1 (VCAM-1) concentration in cell supernatant and adhesion assay of human monocytic cell line THP-1 to b.End3.To further elucidate the mechanism involved, the protein expressions of nucleotide-binding oligomerization domain-like receptor family pyrin domain containing 3(NLRP3) in cells treated with S-MWCNT, L-MWCNT and L-MWCNT-COOH were measured by Western blot. RESULTS: At a higher concentration (125 Î¼g/cm2) and treated for 24 h, all types of MWCNTs significantly inhibited viability of b.End3 cells. At a sub-toxic concentration (6.25 Î¼g/cm2), all types of MWCNTs treated for 12 h significantly induced the activation of b.End3 cells, as evidenced by the elevated VCAM-1 release and THP-1 adhesion. Compared with S-MWCNT, L-MWCNT significantly promoted endothelial cell activation. L-MWCNT and L-MWCNT-COOH activated b.End3 cells to a similar extent. Furthermore, treatment with S-MWCNT, L-MWCNT and L-MWCNT-COOH increased NLRP3 expression in a time-dependent manner at 6.25 Î¼g/cm2. Compared with S-MWCNT, cells treated with L-MWCNT for 4 h and 12 h exhibited significantly increased protein expressions of NLRP3. However, no significant differences were detected in the level of NLRP3 protein in cells treated with L-MWCNT and L-MWCNT-COOH. CONCLUSION: Compared with the surface chemical modification, length changes of MWCNTs exerted more influence on endothelial cell activation, which may be related to the activation of NLRP3 inflammasome. Our study contributes further understanding of the impact of MWCNTs on endothelial cells, which may have implications for the improvement of safety evaluation of MWCNTs.</t>
  </si>
  <si>
    <t>Beijing da xue xue bao. Yi xue ban = Journal of Peking University. Health sciences</t>
  </si>
  <si>
    <t>10.3389/fimmu.2021.666107</t>
  </si>
  <si>
    <t>Monocytic Ontogeny of Regenerated Macrophages Characterizes the Mesotheliomagenic Responses to Carbon Nanotubes</t>
  </si>
  <si>
    <t>Macrophages are not only derived from circulating blood monocytes or embryonic precursors but also expand by proliferation. The origin determines macrophage fate and functions in steady state and pathological conditions. Macrophages predominantly infiltrate fibre-induced mesothelioma tumors and contribute to cancer development. Here, we revealed their ontogeny by comparing the response to needle-like mesotheliomagenic carbon nanotubes (CNT-7) with tangled-like non-mesotheliomagenic CNT-T. In a rat peritoneal cavity model of mesothelioma, both CNT induced a rapid macrophage disappearance reaction (MDR) of MHCIIlow resident macrophages generating an empty niche available for macrophage repopulation. Macrophage depletion after mesotheliomagenic CNT-7 was followed by a substantial inflammatory reaction, and macrophage replenishment completed after 7 days. Thirty days after non-mesotheliomagenic CNT-T, macrophage repopulation was still incomplete and accompanied by a limited inflammatory reaction. Cell depletion experiments, flow cytometry and RNA-seq analysis demonstrated that, after mesotheliomagenic CNT-7 exposure, resident macrophages were mainly replaced by an influx of monocytes, which differentiated locally into MHCIIhigh inflammatory macrophages. In contrast, the low inflammatory response induced by CNT-T was associated by the accumulation of self-renewing MHCIIlow macrophages that initially derive from monocytes. In conclusion, the mesotheliomagenic response to CNT specifically relies on macrophage niche recolonization by monocyte-derived inflammatory macrophages. In contrast, the apparent homeostasis after non-mesotheliomagenic CNT treatment involves a macrophage regeneration by proliferation. Macrophage depletion and repopulation are thus decisive events characterizing the carcinogenic activity of particles and fibres.</t>
  </si>
  <si>
    <t>10.1039/d0na00600a</t>
  </si>
  <si>
    <t>Machine learning methods for multi-walled carbon nanotubes (MWCNT) genotoxicity prediction</t>
  </si>
  <si>
    <t>Multi-walled carbon nanotubes (MWCNTs) are made of multiple single-walled carbon nanotubes (SWCNTs) which are nested inside one another forming concentric cylinders. These nanomaterials are widely used in industrial and biomedical applications, due to their unique physicochemical characteristics. However, previous studies have shown that exposure to MWCNTs may lead to toxicity and some of the physicochemical properties of MWCNTs can influence their toxicological profiles.In silicomodelling can be applied as a faster and less costly alternative to experimental (in vivoandin vitro) testing for the hazard characterization of MWCNTs. This study aims at developing a fully validated predictive nanoinformatics model based on statistical and machine learning approaches for the accurate prediction of genotoxicity of different types of MWCNTs. Towards this goal, a number of different computational workflows were designed, combining unsupervised (Principal Component Analysis, PCA) and supervised classification techniques (Support Vectors Machine, â€œSVMâ€, Random Forest, â€œRFâ€, Logistic Regression, â€œLRâ€ and NaÃ¯ve Bayes, â€œNBâ€) and Bayesian optimization. The Recursive Feature Elimination (RFE) method was applied for selecting the most important variables. An RF model using only three features was selected as the most efficient for predicting the genotoxicity of MWCNTs, exhibiting 80% accuracy on external validation and high classification probabilities. The most informative features selected by the model were â€œLengthâ€, â€œZeta averageâ€ and â€œPurityâ€.</t>
  </si>
  <si>
    <t>Nanoscale Advances</t>
  </si>
  <si>
    <t>10.7235/HORT.20210032</t>
  </si>
  <si>
    <t>10.3390/toxics9060144</t>
  </si>
  <si>
    <t>The effect of carbon nanomaterials on senescence of cut flowers in carnation (Dianthus caryophyllus L.)</t>
  </si>
  <si>
    <t>Multi-walled carbon nanotubes (Mwcnts) cause cellular senescence in tgf-b stimulated lung epithelial cells</t>
  </si>
  <si>
    <t>Carbon nanomaterials (CNMs) have remarkable chemical, physical, electrical, and structural properties and favorable biocompatibility. This study used carnation (Dianthus caryophyllus L.) cut flowers as a model to evaluate the protective effects of 3 kinds of CNMs (single-walled carbon nanotubes [SWCNT], graphene quantum dots [GQD], and fullerenes [C60]) on the antioxidant activity and senescence of plant cells. We found that 1 mgÂ·L-1 C60 and 25 mgÂ·L-1 GQD extended the vase life (VL) of carnation by approximately 10%. SWCNT cannot be absorbed and transported by plant vascular tissue, and higher concentrations of SWCNT can block vascular tissue, leading to decreased VL. Physiological tests have shown that theThe malondialdehyde (MDA) and hydroxyl radical (OHÂ·) levels significantly decreased after the GQD and C60 treatments, and the main factors that cause cell damage changed from H2O2 to OHÂ·. The in vitro Fenton reaction and 2,2-diphenyl-1-picrylhydrazyl (DPPH) free radical scavenging assay indicated that both C60 and GQD may inhibit OHÂ· generation by approximately 10% to 15%, and GQD had higher DPPH free radical scavenging activity. Accordingly, a suitable concentration of C60 and GQD can influence reactive oxygen species metabolism and downstream biological events, including the cell redox state, the antioxidant system, and membrane lipid peroxidation, effectively delaying senescence and abscission of plant tissue.</t>
  </si>
  <si>
    <t>Multi-walled carbon nanotubes are engineered nanomaterials (ENMs) that have a fiberlike structure which may be a concern for the development of cellular senescence. Premature senescence, a state of irreversible cell cycle arrest, is implicated in the pathogenesis of chronic lung diseases such as pulmonary fibrosis (PF). However, the crosstalk between downstream pathways mediating fibrotic and senescent responses of MWCNTs is not well-defined. Here, we exposed human bronchial epithelial cells (BEAS-2B) to MWCNTs for up to 72 h and demonstrate that MWCNTs increase reactive oxygen species (ROS) production accompanied by inhibition of cell proliferation. In addition, MWCNT exposure resulted in the increase of p21 protein abundance and senescence associated B-galactosidase (SA B-gal) activity. We also determined that co-exposure with the cytokine, transforming growth factor-B (TGF-B) exacerbated cellular senescence indicated by increased protein levels of p21, p16, and H2A.X. Furthermore, the production of fibronectin and plasminogen activator inhibitor (PAI-1) was significantly elevated with the co-exposure compared to MWCNT or TGF-B alone. Together, our study suggests that the cellular senescence potential of MWCNTs may be enhanced by pro-fibrotic mediators, such as TGF-B in the surrounding microenvironment.</t>
  </si>
  <si>
    <t>Horticultural Science and Technology</t>
  </si>
  <si>
    <t>10.1016/j.bcp.2021.114580</t>
  </si>
  <si>
    <t>Statins repress needle-like carbon nanotube- or cholesterol crystal-stimulated IL-1Î² production by inhibiting the uptake of crystals by macrophages</t>
  </si>
  <si>
    <t>Statins are 3-hydroxy-3-methylglutaryl-CoA reductase inhibitors that lower atherogenic LDL-cholesterol levels. Statins exert clinically relevant anti-inflammatory effects; however, the underlying molecular mechanism remains unclear. Studies have shown that endogenous and exogenous pathogenic crystals, such as cholesterol and monosodium urate (MSU), and needle-like nanomaterials, such as multi-wall carbon nanotubes (MWCNT), induce the production of IL-1Î² and play a critical role in the development of crystal-associated sterile inflammatory pathologies. In this study, we evaluated the effect of statins on crystal-induced IL-1Î² production in macrophages. We found that various statins, including pitavastatin, atorvastatin, fluvastatin, and lovastatin, but not squalene synthase inhibitor, repressed IL-1Î² release upon MWCNT stimulation. In addition, IL-1Î² production induced by cholesterol crystals and MSU crystals, but not by ATP or nigericin, was diminished. MWCNT-stimulated IL-1Î² release was dependent on the expression of NLRP3, but not AIM2, NLRC4, or MEFV. Statin-induced repression was accompanied by reduced levels of mature caspase-1 and decreased uptake of MWCNT into cells. Supplementation of mevalonate, geranylgeranyl pyrophosphate, or farnesyl pyrophosphate prevented the reduction in IL-1Î² release, suggesting a crucial role of protein prenylation, but not cholesterol synthesis. The statin-induced repression of MWCNT-elicited IL-1Î² release was observed in THP-1-derived and mouse peritoneal macrophages, but not in bone marrow-derived macrophages where statins act in synergy with lipopolysaccharide to enhance the expression of IL-1Î² precursor protein. In summary, we describe a novel anti-inflammatory mechanism through which statins repress mature IL-1Î² release induced by pathogenic crystals and nanoneedles by inhibiting the internalization of crystals by macrophages.</t>
  </si>
  <si>
    <t>Biochemical Pharmacology</t>
  </si>
  <si>
    <t>10.1111/cas.14873</t>
  </si>
  <si>
    <t>Histological sequence of the development of rat mesothelioma by MWCNT, with the involvement of apolipoproteins</t>
  </si>
  <si>
    <t>A rat model of mesothelioma development by peritoneal injection of multiwalled carbon nanotube (MWCNT) has been established and found to be useful to understand the mechanisms underlying fibrous particles-associated carcinogenesis. Its detailed histological sequence, however, remains largely obscure. We therefore aimed to assess the time-course of mesothelioma development by MWCNT and evaluate a set of lipoprotein-related molecules as potential mechanism-based biomarkers for the phenomenon. Male Fischer 344 rats were injected intraperitoneally (ip) with MWCNT (MWNT-7) at 1 mg/kg body weight, and necropsied at 8, 16, 24, 32, or 42 wk after injection. For biochemical analyses of the lipoprotein-related molecules, more samples, including severe mesothelioma cases, were obtained from 2 other carcinogenicity tests. Histologically, in association with chronic inflammation, mesothelial proliferative lesions appeared at c. Wk-24. Before and at the beginning of the tumor development, a prominent infiltration of CD163-positive cells was seen near mesothelial cells. The histological pattern of early mesothelioma was not a papillary structure, but was a characteristic structure with a spherical appearance, composed of the mesothelioma cells in the surface area that were underlain by connective tissue-like cells. Along with the progression, mesotheliomas started to show versatile histological subtypes. Serum levels of apolipoprotein A-I and A-IV, and a ratio of HDL cholesterol to total cholesterol were inversely correlated with mesothelioma severity. Overall, the detailed histological sequence of mesotheliomagenesis by MWCNT is demonstrated, and indicated that the altered profile of apolipoproteins may be involved in its underlying mechanisms.</t>
  </si>
  <si>
    <t>Cancer Science</t>
  </si>
  <si>
    <t>10.1016/j.micron.2021.103062</t>
  </si>
  <si>
    <t>10.1002/jbt.22762</t>
  </si>
  <si>
    <t>Dysfunction of endothelial cells exposed to nanomaterials assessed by atomic force spectroscopy</t>
  </si>
  <si>
    <t>Apigenin ameliorates oxidative stress and mitochondrial damage induced by multiwall carbon nanotubes in rat kidney mitochondria</t>
  </si>
  <si>
    <t>The study of the impact of nanomaterials on endothelial cell elasticity with the atomic force spectroscopy (AFS) can be a significant model for assessing nanomaterials toxic effects in vitro. The mechanical properties of cells exposed to nanostructures can provide information not only about cellular nano and micro-structure, but also about cell physiology. The toxicity of nanostructures is an important issue which must be carefully considered when the optimal nanomaterial is defined. There are no universal properties characterizing such a nanomaterial, i.e. depending on the intended use, the requirements can be diverse. For example, for biomedical use a nanomaterial should not negatively affect the cells or should cause the expected therapeutic or diagnostic effects in justified cases. The present study was devoted to the effects of silver nanoparticles (SNPs), multi-walled carbon nanotubes (MWCNTs) and poly(amidoamine) (PAMAM) dendrimers of 4th generation on functioning of endothelial cells. Immortalized endothelial cells were exposed for 24 h to the tested nanomaterials used in concentrations reducing cellular viability to the levels of 90 % and 75 %. The innovative nature of our work is the comparison of cell elasticity performed with various AFS probes, which enabled detection of local and global elasticity alteration caused by the nanostructures. The obtained results demonstrated changes in elasticity of endothelial cell induced by the nanostructures, which were closely correlated with the level of cellular viability, forming of actin stress fibres and elevated levels of reactive oxygen species. Trend of changes in local and global elasticity of cells exposed to nanostructures was similar, but the magnitude of the response was dependent on the selected probe. SNPs and MWCNTs evoked cells stiffening, which was correlated with changes in production levels of reactive oxygen species (ROS) and the cytoskeletal alteration. Softening of cells exposed to PAMAM dendrimers correlated with increased number of apoptotic cells and ROS production levels. Based on the obtained results we conclude, that the structure and the type of nanostructure (nanoparticle) is essential for their localization inside the cells and for the toxic effect on the endothelial cells.</t>
  </si>
  <si>
    <t>The toxicity of carbon nanotubes (CNTs) toward the mitochondria of the kidney is not fully recognized and still needs further research. Apigenin (APG) is known as a flavonoid compound and natural antioxidant. The purpose of this study was to assess the ameliorative role of APG against multiwall CNT (MWCNT)-induced kidney toxicity in rats. The animals were administrated with APG (10 mg/kg) for 2 weeks and then were exposed to MWCNTs (5 mg/m3) in pure and impure forms (10 and 100 nm) for 5 h/day and 5 days/week. Then, mitochondria were isolated from the kidney tissue and mitochondrial toxicity parameters were measured. Decreases in succinate dehydrogenase activity have been reported in all groups exposed to MWCNTs. Results indicated that MWCNTs in both forms and sizes were able to increase the generation of reactive oxygen species, decline mitochondrial membrane potential, induce mitochondrial swelling, and release cytochrome c in isolated kidney mitochondria. The pretreatment of APG decreased all the abovementioned mitochondrial damage and oxidative stress parameters induced by both pure and impure MWCNTs. Our results showed that MWCNTs have the ability to enter the body, subsequently, cross cellular barriers, and reach the kidney as a sensitive organ, which can result in mitochondrial damage in kidney cells including renal tubular cells. In addition, APG can be an effective nutritional antioxidant regimen against MWCNT-induced kidney damage.</t>
  </si>
  <si>
    <t>Micron</t>
  </si>
  <si>
    <t>10.1021/acsabm.1c00108</t>
  </si>
  <si>
    <t>Whole-Transcriptome Responses to Environmental Stresses in Agricultural Crops Treated with Carbon-Based Nanomaterials</t>
  </si>
  <si>
    <t>Carbon-based nanomaterials (CBNs) such as carbon nanotubes (CNTs) and graphene can be beneficial to crops exposed to abiotic stresses such as drought and high salinity. Our findings suggest that the improvement observed in stressed crops treated with CBNs can be associated with CBN-induced restoration of gene expression. When subjected to salt stress, sorghum seedlings showed modified expression in 51 stress-related genes. The introduction of CNTs or graphene into the salty growth medium resulted in the restoration of the expression of 29 affected genes, resembling that of untreated sorghum seedlings. RNA-Seq approach allowed us to analyze the total gene expression of CBN-treated rice exposed to water-deficit stress and gene expression of CBN-treated tomato plants exposed to salt stress. The application of CNTs or graphene resulted in full or partial restoration of expression of 458 and 1620 genes, respectively, affected by water-deficit stress in rice. Similarly, CBN treatment of NaCl-exposed tomato seedlings led to full or partial restoration of 1639 and 1391 salt-affected transcripts, respectively. Of the genes with restored expression, many of them were identified as major stress-response genes and major transcriptional factors (aquaporins, dehydrins, and heat shock proteins/co-chaperons, NAC, WRKY) and were associated with key stress-signaling pathways (ABA-signaling, InsP3 signaling, and MAPK signaling) in all three tested plant species. These findings provide evidence that CBNs can provide halotolerance and drought tolerance by normalizing the expression of affected stress genes.</t>
  </si>
  <si>
    <t>ACS Applied Bio Materials</t>
  </si>
  <si>
    <t>10.1016/j.scitotenv.2021.145156</t>
  </si>
  <si>
    <t>Synergistic effects of glyphosate and multiwall carbon nanotubes on Arabidopsis thaliana physiology and metabolism</t>
  </si>
  <si>
    <t>Agricultural chemicals have the potential to become pollutants that adversely affect plant growth. Interactions between these compounds are likely, but potential synergies are under-researched. Multiwall carbon nanotubes are increasingly finding novel uses in agriculture, as delivery mechanisms and as slow-release fertilizers. There is potential for nanotubes to interact with other agricultural chemicals in unpredictable ways. To investigate this possibility, we examined interactions with glyphosate, a widely used herbicide that is also attracting increasing concern over its potential for non-target effects. Here we examined potential synergistic effects on hydroponically grown Arabidopsis thaliana. Single treatments did not affect plant growth significantly, or did only mildly. However, combined treatment significantly affected both plant root and shoot growth. High-level content of malondialdehyde and up-regulated of metabolic antioxidant molecules in plant indicated that combined group caused the strong oxidative damage, while the decreased of antioxidant enzyme activities indicated an imbalance between reactive oxygen species (ROS)and the antioxidant defense system due to the continuously generated ROS. Besides, several intermediate metabolites of unsaturated fatty acids synthesis pathways were up-regulated in combined treatment, which clarified that combined group changed membrane components. The increase of intermediate metabolites in combined group also reflected more energy consumption in the repairment of the disrupt of combined treatment. The synergistic effect observed was attributed to the accumulation of glyphosate resulting from permeability and transportability of the carbon nanotubes. Overall, the risk of nanotube-herbicide interaction suggests a caution use of nanotubes in agricultural applications.</t>
  </si>
  <si>
    <t>10.1007/s11051-021-05214-4</t>
  </si>
  <si>
    <t>PEG-conjugated single-walled carbon nanotubes enhance the cellular uptake of Coenzyme Q10: in vitro evaluation and mechanism study</t>
  </si>
  <si>
    <t>Coenzyme Q10 (CoQ10) has a wide range of physiological functions and therapeutic value. However, its biomedical application as a health product or drug is limited by its insolubility and low bioavailability. Single-walled carbon nanotubes (SWCNTs) have attracted great interest for drug or therapeutic agent delivery due to their unique properties. In this study, the pristine SWCNTs are purified with different oxidizing acid, and the resulting shortened CNTs (CNTs-COOH) are conjugated with poly-(ethylene glycol) (PEG) groups. Afterwards, CoQ10 is loaded by CNTs carriers. CNTs carriers are systematically characterized and evaluated in terms of drug loading, in vitro release, cytotoxicity, and cellular uptake. The results reveal that the sizes (length) of CNTs-COOH and CNTs-PEG are 253.2 and 328.7 nm, respectively, and they have high loading capacity for CoQ10 and low cytotoxicity toward Caco-2 cells. In comparison with CNTs-COOH, CNTs-PEG exhibited better sustained-release property for CoQ10. Also, CNTs-PEG carriers loaded with CoQ10 can be effectively delivered into cells and have enhanced cellular uptake efficiency over time. Further study results of the uptake mechanism illustrate that CNTs-PEG can be internalized into cells through the broader and more efficient entry routes, including direct penetration, clathrin-mediated endocytosis and macropinocytosis pathway. In summary, the PEG-conjugated CNTs may be used as novel nanocarriers, and the findings will contribute to the rational design of multifunctional delivery vehicles for CoQ10. Graphical abstract: [Figure not available: see fulltext.].</t>
  </si>
  <si>
    <t>10.1016/j.clay.2021.106041</t>
  </si>
  <si>
    <t>Comparative cytotoxicity of kaolinite, halloysite, multiwalled carbon nanotubes and graphene oxide</t>
  </si>
  <si>
    <t>This study aimed at comparative examining of the interactions between conventionally used clay and carbon nanomaterials and human lung adenocarcinoma cells (A549 cells). The following platy and tubular nanomaterials were tested: carbon nanoparticles, i.e. multi-walled carbon nanotubes (MWCNTs) and graphene oxide nanosheets (GO) as well as nanoclays, i.e. halloysite nanotubes (HNTs) and kaolinite nanosheets (Kaol). Nanoparticle physicochemical properties and their internalization into cells were examined using dynamic light scattering as well as atomic force, 3D laser scanning confocal and darkfield hyperspectral microscopies. Biological aspects of the nanomaterial-cell interaction included assessment of cellular toxicity, DNA damage, metabolic activity, and physical parameters of the cells. Regardless of a shape, carbon nanomaterials demonstrated cell surface adsorption, but negligible penetration into cells compared to nanoclays. However, carbon nanomaterials were found to be the most toxic for cells as probed by the MTS assay. They also turned out to be the most genotoxic for cells compared to nanoclays as revealed by the DNA-Comet assay. GO significantly increased the fraction of apoptotic cells and was the most cytotoxic and genotoxic nanomaterial. Comparison of flow cytometry and MTS data indicated that a cytotoxic effect of MWCNTs was not associated with increased cell death, but was rather due to a decrease in cell metabolic activity and/or proliferation. Finally, no significant effect of the shape of the tested nanomaterials on their internalization and cytotoxicity was revealed.</t>
  </si>
  <si>
    <t>Applied Clay Science</t>
  </si>
  <si>
    <t>10.1002/advs.202004588</t>
  </si>
  <si>
    <t>Toxicogenomic Profiling of 28 Nanomaterials in Mouse Airways</t>
  </si>
  <si>
    <t>Toxicogenomics opens novel opportunities for hazard assessment by utilizing computational methods to map molecular events and biological processes. In this study, the transcriptomic and immunopathological changes associated with airway exposure to a total of 28 engineered nanomaterials (ENM) are investigated. The ENM are selected to have different core (Ag, Au, TiO2, CuO, nanodiamond, and multiwalled carbon nanotubes) and surface chemistries (COOH, NH2, or polyethylene glycosylation (PEG)). Additionally, ENM with variations in either size (Au) or shape (TiO2) are included. Mice are exposed to 10 Âµg of ENM by oropharyngeal aspiration for 4 consecutive days, followed by extensive histological/cytological analyses and transcriptomic characterization of lung tissue. The results demonstrate that transcriptomic alterations are correlated with the inflammatory cell infiltrate in the lungs. Surface modification has varying effects on the airways with amination rendering the strongest inflammatory response, while PEGylation suppresses toxicity. However, toxicological responses are also dependent on ENM core chemistry. In addition to ENM-specific transcriptional changes, a subset of 50 shared differentially expressed genes is also highlighted that cluster these ENM according to their toxicity. This study provides the largest in vivo data set currently available and as such provides valuable information to be utilized in developing predictive models for ENM toxicity.</t>
  </si>
  <si>
    <t>Advanced Science</t>
  </si>
  <si>
    <t>10.1016/j.chemosphere.2021.129775</t>
  </si>
  <si>
    <t>10.1007/s11356-021-12507-7</t>
  </si>
  <si>
    <t>Effects of temperature on caffeine and carbon nanotubes co-exposure in Ruditapes philippinarum</t>
  </si>
  <si>
    <t>Different physiological responses of C3 and C4 plants to nanomaterials</t>
  </si>
  <si>
    <t>In the marine environment, organisms are exposed to a high and increasing number of different contaminants that can interact among them. In addition, abiotic factors can change the dynamics between contaminants and organisms, thus increasing or even decreasing the toxic effect of a particular compound. In this study, the effects of caffeine (CAF) and functionalized multi-walled carbon nanotubes (f-MWCNTs) induced in the clam Ruditapes philippinarum were evaluated, acting alone and in combination (MIX), under two temperature levels (18 and 21 Â°C). To assess the impact of such compounds, their interaction and the possible influence of temperature, biochemical and histopathological markers were investigated. The effects of f-MWCNTs and caffeine appear to be clearly negative at the control temperature, with lower protein content in contaminated clams and a significant decrease in their metabolism when both pollutants were acting in combination. Also, at control temperature, clams exposed to pollutants showed increased antioxidant capacity, especially when caffeine was acting alone, although cellular damages were still observed at CAF and f-MWCNTs treatments. Increased biotransformation capacity at 18 Â°C and MIX treatment may explain lower caffeine concentration observed. At increased temperature differences among treatments were not so evident as at 18 Â°C, with a similar biological pattern among contaminated and control clams. Higher caffeine accumulation at MIX treatment under warming conditions may result from clamsâ€™ inefficient biotransformation capacity when exposed to increased temperatures.</t>
  </si>
  <si>
    <t>Several studies have previously reported that nanomaterial uptake and toxicity in plants are species dependent. However, the differences between photosynthetic pathways, C3 and C4, following nanomaterial exposure are poorly understood. In the current work, wheat and rice, two C3 pathway species are compared to amaranth and maize, which utilize the C4 photosynthetic mechanism. These plants were cultured in soils which were spiked with CuO, Ag, TiO2, MWCNT, and FLG nanomaterials. Overall, the C4 plant exhibited higher resilience to NM stress than C3 plants. In particular, significant differences were observed in chlorophyll contents with rice returning a 40.9â€“54.2% decrease compared to 3.5â€“15.1% for maize. Fv/Fm levels were significantly reduced by up to 51% in rice whereas no significant reductions were observed in amaranth and maize. Furthermore, NM uptake in the C3 species was greater than that in C4 plants, a trend that was also seen in metal concentration. TEM results showed that CuO NPs altered the chloroplast thylakoid structure in rice leaves and a large number of CuO NPs were observed in the vascular sheath cells. In contrast, there were no significant changes in the chloroplasts in the vascular sheath and no significant CuO NPs were found in maize leaves. This study was the first to systematically characterize the effect of metal and carbon-based nanomaterials in soil on C3 and C4 plants, providing a new perspective for understanding the impact of nanomaterials on plants. Graphical abstract: [Figure not available: see fulltext.]</t>
  </si>
  <si>
    <t>10.1016/j.scitotenv.2020.142652</t>
  </si>
  <si>
    <t>Potential reproductive toxicity of multi-walled carbon nanotubes and their chronic exposure effects on the growth and development of Xenopus tropicalis</t>
  </si>
  <si>
    <t>The increasing production and use of multi-walled carbon nanotubes (MWCNTs) will inevitably lead to discharge into the environment and exert negative effects on organisms. Many studies have focused on the toxicity of MWCNTs to aquatic animals, but little is known about their possible potential reproductive toxicity. In this study, 6 sexually mature Xenopus tropicalis were exposed to 0.5 and 2.5 mg/L MWCNTs suspensions for 56 days, and the toxicity of MWCNTs to the growth and reproduction of X. tropicalis were studied. The results showed that MWCNTs could inhibit the growth of body, including the testis, ovaries and fat of X. tropicalis. Histopathological section analysis showed that MWCNTs affected the formation of spermatogonia and oocytes, while had no notable effect on the heart or liver. MWCNTs would be accumulated in lungs of X. tropicalis inducing lung cannons. In addition, MWCNTs changed the microbial community structure and diversity of gut microbiota but did not change its abundance significantly. Moreover, MWCNTs could even decrease the fertilized and survival rate of X. tropicalis embryos. These results indicated that chronic exposure to MWCNTs would not only affect the growth and development of X. tropicalis, but also pose a potential risk on their reproduction.</t>
  </si>
  <si>
    <t>10.1016/j.ecoenv.2021.112051</t>
  </si>
  <si>
    <t>Efficacy of multi-walled carbon nanotubes in regulating growth performance, total glutathione and redox state of Calendula officinalis L. cultivated on Pb and Cd polluted soil</t>
  </si>
  <si>
    <t>Multi-walled carbon nanotubes (MWCNTs) have recently attracted huge attention to their impacts on the environment and plants. Therefore, this experiment was conducted to investigate the responses of lead (Pb) and cadmium (Cd) exposed pot marigold plants to various levels of MWCNT. Calendula officinalis (L.) seedlings were cultivated in Pb and Cd-polluted soils with exposure to 0, 50, 100, 250, 500 and 1000 mg Lâˆ’1 of MWCNT. The results demonstrated that foliar-applied MWCNT up to 250 mg Lâˆ’1 not only alleviated Pb and Cd-induced toxicity by reducing oxidative damage and boosting both enzymatic and non-enzymatic antioxidant defense system but also promoted the phytoremediation property of pot marigold plants by enhancing the accumulation of both Pb and Cd from the soil. Interestingly, oxidative damage exacerbation and both Pb and Cd accumulation reduction were noticed in pot marigold seedlings exposed to 500 and 1000 mg Lâˆ’1 MWCNTs. The findings of this study clearly showed that the use of appropriate concentrations of MWCNTs in increasing the phytoremediation properties of pot marigold was justified, while the use of high concentrations is toxic to the plant and intensifies the toxic effects of heavy metals (HMs) on plant physiology. This study provides a novel method to facilitate the phytoremediation of HMs polluted soils using MWCNT as well as explores the potential risks of these nanoparticles to the plants.</t>
  </si>
  <si>
    <t>10.1016/j.impact.2021.100303</t>
  </si>
  <si>
    <t>A trophic transfer study: accumulation of multi-walled carbon nanotubes associated to green algae in water flea Daphnia magna</t>
  </si>
  <si>
    <t>Carbon nanotubes (CNT) are promising nanomaterials in modern nanotechnology and their use in many different applications leads to an inevitable release into the aquatic environment. In this study, we quantified trophic transfer of weathered multi-walled carbon nanotubes (wMWCNT) from green algae to primary consumer Daphnia magna in a concentration of 100 Î¼g Lâˆ’1 using radioactive labeling of the carbon backbone (14C-wMWCNT). Trophic transfer of wMWCNT was compared to the uptake by daphnids exposed to nanomaterials in the water phase without algae. Due to the rather long observed CNT sedimentation times (DT) from the water phase (DT50: 3.9 days (d), DT90: 12.8 d) wMWCNT interact with aquatic organisms and associated to the green algae Chlamydomonas reinhardtii and Raphidocelis subcapitata. After the exposition of algae, the nanotubes accumulated to a maximum of 1.6 Â± 0.4 Î¼g 14C-wMWCNT mgâˆ’1 dry weightâˆ’1 (dwâˆ’1) and 0.7 Â± 0.3 Î¼g 14C-wMWCNT mgâˆ’1 dwâˆ’1 after 24 h and 48 h, respectively. To study trophic transfer, R. subcapitata was loaded with 14C-wMWCNT and subsequently fed to D. magna. A maximum body burden of 0.07 Â± 0.01 Î¼g 14C-wMWCNT mgâˆ’1 dwâˆ’1 and 7.1 Â± 1.5 Î¼g 14C-wMWCNT mgâˆ’1 dwâˆ’1 for D. magna after trophic transfer and waterborne exposure was measured, respectively, indicating no CNT accumulation after short-term exposure via trophic transfer. Additionally, the animals eliminated nanomaterials from their guts, while feeding algae facilitated their excretion. Further, accumulation of 14C-wMWCNT in a growing population of D. magna revealed a maximum uptake of 0.7 Â± 0.2 Î¼g mgâˆ’1 dwâˆ’1. Therefore, the calculated bioaccumulation factor (BAF) after 28 d of 6700 Â± 2900 L kgâˆ’1 is above the limit that indicates a chemical is bioaccumulative in the European Union Regulation REACH. Although wMWCNT did not bioaccumulate in neonate D. magna after trophic transfer, wMWCNT enriched in a 28 d growing D. magna population regardless of daily feeding, which increases the risk of CNT accumulation along the aquatic food chain.</t>
  </si>
  <si>
    <t>Impact of Nanomaterials on Fish Resources With Special Reference to Carbon Nanotubes</t>
  </si>
  <si>
    <t>A large amount of nanoparticles is manufactured globally and their uses are increasing geometrically. They have a wide range of applications in industries, science and technology. The other side of the coin is that they exert harmful effects on animal world. It led to the development of a new branch of biology i.e. nanotoxicology. Nanoparticles enter into the organisms and affect growth, survival, reproduction and feeding habits. Cellular metabolism is disrupted by their presence in biosystem. The main routes of nanoparticle entry are skin, gut and respiratory tract. Carbon nanotubes (CNTs) are one of the commonly used nanoparticles which are released into the aquatic environment through wastewater containing nanowaste and runoff from landfills. Toxicity bioassay tests of single and multiwalled carbon nanotubes have been conducted employing various fish species. Treatment of carbon nanotubes indicates high mucous secretion from gills and hyperactivity which gradually decline with increasing duration of exposure. Skin showed dark coloration in response to exposure of carbon nanotube. There occurs a gradual decrease in LC50values as a function of exposure period indicating an enhancement in carbon nanotube toxicity. The pH, temperature and salinity affect the toxicity. Carbon nanotubes penetrate the cell membrane and ultimately cause cytoxicity, apoptosis, necrosis and nervous blockage leading to retardation in growth rate. They exert negative effects on growth and development of fish. CNTs inside the cell interact and damage nucleic acids and inhibit the protein synthesis leading to cell death by apoptosis and necrosis. Nanotubes decline various biochemical constituents in different organs of fish. The toxicity of nanoparticles also affects several metabolic enzymes. Decline in activity of cellular enzymes might disrupt intracellular metabolism and stimulates formation of reactive oxygen species (ROS) leading to oxidative stress. Ascorbic acid (vitamin C) is an antioxidant and provides protection to organisms against harmful effects of xenobiotics. Mitigation effect of ascorbic acid on CNT-induced changes in various biochemical constituents have been described. Ascorbic acid supplementation to carbon nanotube-intoxicated fish has been found to reduce the carbon nanotube toxicity. In view of available literatures it is suggested to minimize the use of carbon nanotubes in order to protect the health of fish resources.</t>
  </si>
  <si>
    <t>Biochemical and Cellular Archives</t>
  </si>
  <si>
    <t>10.1016/j.impact.2021.100309</t>
  </si>
  <si>
    <t>STAT6-dependent exacerbation of house dust mite-induced allergic airway disease in mice by multi-walled carbon nanotubes</t>
  </si>
  <si>
    <t>There is increasing evidence that inhaled multi-walled carbon nanotubes (MWCNTs) can have harmful effects on the respiratory system. Rodent studies suggest that individuals with asthma may be susceptible to the adverse pulmonary effects of MWCNTs. Asthma is an allergic lung disease characterized by a TH2 immune response that results in chronic airway disease characterized by eosinophilic lung inflammation, airway mucous cell metaplasia, and airway fibrosis. Signal transducer and activator of transcription 6 (STAT6) is a transcription factor with multiple roles in TH2 type inflammation. Herein we sought to examine the role of STAT6 in the exacerbation of house dust mite (HDM) allergen-induced allergic airway disease by MWCNTs. Male wild type (WT) and STAT6 knockout (Stat6 KO) mice were dosed via intranasal aspiration on days 0, 2, 4, 14, 16 and 18 with either vehicle, HDM extract, MWCNTs, or a combination of HDM and MWCNTs. Necropsy was performed on day 21 to collect bronchoalveolar lavage fluid (BALF), serum and lung tissue. MWCNTs exacerbated HDM-induced allergic endpoints, including eosinophilic lung inflammation, mucous cell metaplasia, and serum IgE levels. HDM-induced eosinophilic lung inflammation, mucous cell metaplasia, and serum IgE and exacerbation of these endpoints by MWCNTs were ablated in Stat6 KO mice. In addition, airway fibrosis was significantly increased by the combination of HDM and MWCNTs in WT mice but not in Stat6 KO mice. These findings provide new mechanistic insight by demonstrating a requirement for STAT6 in MWCNT-induced exacerbation of allergic respiratory disease.</t>
  </si>
  <si>
    <t>10.1016/j.aquatox.2021.105795</t>
  </si>
  <si>
    <t>Can carbon nanofibers affect anurofauna? Study involving neotropical Physalaemus cuvieri (Fitzinger, 1826) tadpoles</t>
  </si>
  <si>
    <t>Although carbon nanotubesâ€™ (CNTs) toxicity in different experimental systems (in vivo and in vitro) is known, little is known about the toxic effects of carbon nanofibers (CNFs) on aquatic vertebrates. We herein investigated the potential impact of CNFs (1 and 10 mg/L) by using Physalaemus cuvieri tadpoles as experimental model. CNFs were able to induce nutritional deficit in animals after 48-h exposure to them, and this finding was inferred by reductions observed in body concentrations of total soluble carbohydrates, total proteins, and triglycerides. The increased production of hydrogen peroxide, reactive oxygen species and thiobarbituric acid reactive substances in tadpoles exposed to CNFs has suggested REDOX homeostasis change into oxidative stress. This process was correlated to the largest number of apoptotic and necrotic cells in the blood of these animals. On the other hand, the increased superoxide dismutase and catalase activity has suggested that the antioxidant system of animals exposed to CNFs was not enough to maintain REDOX balance. In addition, CNFs induced increase in acetylcholinesterase and butyrylcholinesterase activity, as well as changes in the number of neuromasts evaluated on body surface (which is indicative of the neurotoxic effect of nanomaterials on the assessed model system). To the best of our knowledge, this is the first report on the impact of CNFs on amphibians; therefore, it broadened our understanding about ecotoxicological risks associated with their dispersion in freshwater ecosystems and possible contribution to the decline in the populations of anurofauna species.</t>
  </si>
  <si>
    <t>10.1016/j.envres.2021.110755</t>
  </si>
  <si>
    <t>How temperature can alter the combined effects of carbon nanotubes and caffeine in the clam Ruditapes decussatus?</t>
  </si>
  <si>
    <t>Nowadays, multi-walled carbon nanotubes are considered to be emerging contaminants and their impact in ecosystem has drawn special research attention, while other contaminants, such as caffeine, have more coverage in literature. Despite this, the effects of a combination of the two has yet to be evaluated, especially considering predicted temperature rise. In the present study a typical bioindicator species for marine environment, the clam Ruditapes decussatus, and classical tools, such as biomarkers and histopathological indices, were used to shed light on the species' response to these contaminants, under actual and predicted warming scenarios. The results obtained showed that both contaminants have a harmful effect at tissue level, as shown by higher histopathological index, especially in digestive tubules. Temperatures seemed to induce greater biochemical impacts than caffeine (CAF) and â€“COOH functionalized multi-walled carbon nanotubes (f-MWCNTs) when acting alone, namely in terms of antioxidant defences and energy reserves content, which were exacerbated when both contaminants were acting in combination (MIX treatment). Overall, the present findings highlight the complex response of clams to both pollutants, evidencing the role of temperature on clamsâ€™ sensitivity, especially to mixture of pollutants.</t>
  </si>
  <si>
    <t>10.3760/cma.j.cn121094-20190919-00382</t>
  </si>
  <si>
    <t>Chronic toxicity of Multi-walled carbon nanotubes in human pleural mesothelial cells</t>
  </si>
  <si>
    <t>Zhonghua lao dong wei sheng zhi ye bing za zhi = Zhonghua laodong weisheng zhiyebing zazhi = Chinese journal of industrial hygiene and occupational diseases</t>
  </si>
  <si>
    <t>10.30498/IJB.2021.2717</t>
  </si>
  <si>
    <t>Evaluation of tnf family gene expression under the influence of singlewalled and multi-walled carboxylated carbon nanotubes in jurkat cell line and rat</t>
  </si>
  <si>
    <t>Background: Nanomaterials, e.g.carbon nanotubes (CNTs), have broad usage in medicine for diagnosis, treatment, and drug delivery. Prior to the widespread use of CNTs, any potential toxicity issues must be considered. Apoptosis is an important issue in toxicological studies, and tumor necrosis factor (TNF) family members execute crucial roles in apoptosis and inflammation. We examined the survival of Jurkat cells under the influence of single-walled CNTs (SWCNTs) and multiwalled CNTs (MWCNTs) as well as their impacts on the mRNA levels of TNF family transcripts in Jurkat cells and rats. Objective: To evaluate the toxicity or safety of a specific concentration and form of CNT on the expression of one of the gene families of the apoptotic pathway. Materials and Methods: Jurkat cells were exposed to SWCNTs and MWCNTs in carboxylated form (SWCNTS-COOH and MWCNTs-COOH). MTT assay assessed the cell survival, and using qRT-PCR, the expression levels of TNF, CD40LG, TNFSF10, TNFSF8, CD40, TNFRSF10A, TNFRSF10B, TNFRSF11B, TNFRSF1A, TNFRSF21, TNFRSF25, and TNFRSF9 were examined. The housekeeping genes Î²-actin and glyceraldehyde 3-phosphate dehydrogenase was utilized for normalization. We also evaluated the expression levels of TNF and TNFRSF10A in rats in vivo 30 and 60 days after being injected with CNTs. Results: After 72 h of carboxylated CNTs at 100 Âµg. mL-1, no significant change was observed in the survival rate of treated Jurkat cells. The expression of two genes (TNF and TNFRSF10A) changed significantly. Examining the expression profiles of these two genes in rats demonstrated an insignificant change in the expression of any of these genes after 30 and 60 days. The qRT-PCR analysis exhibited the elevated levels of TNF and TNFRSF10A mRNA in the CNT-treated cells, while expression of other TNF family members did not significantly differ from control (untreated) Jurkat cells. There was also no significant change in the gene expression levels of TNF and TNFRSF10A in CNT-treated rats after 30 and 60 days. Conclusions: Administration of SWCNTs-COOH and MWCNTs-COOH could result in the up-regulation of TNF and TNFRSF10A but did not initiate apoptosis in Jurkat cells. Carboxylated SWCNTs showed more potent activity than MWCNTs in activating TNF gene expression and probably trigger cell death through external apoptotic pathways.</t>
  </si>
  <si>
    <t>Iranian Journal of Biotechnology</t>
  </si>
  <si>
    <t>10.1007/s10812-021-01143-1</t>
  </si>
  <si>
    <t>Application of Raman Spectroscopy for Studying the Mechanisms of Neutrophil Activation by Carbon Nanotubes</t>
  </si>
  <si>
    <t>Raman spectroscopy was used to determine mechanisms for neutrophil activation upon interaction with multi-walled carbon nanotubes (MWCNTs) possessing CO2H groups (MWCNTCO2H) and in complexes with DNA (MWCNTâ€“CO2H/DNA). Short MWCNTâ€“CO2H and MWCNTâ€“CO2H/DNA (100â€“300 nm) were found to interact with neutrophils, causing cytoskeleton reorganization, namely, activation of G-actin to give F-actin in cells. Raman spectroscopy showed that these CNTs are not phagocytized by neutrophils. MWCNTâ€“CO2H enhances the generation of reactive oxygen and chlorine species by neutrophils as indicated by an increase in the NADPHâ€“oxidase activity in a cell suspension. The interaction of MWCNTâ€“CO2H/DNA leads to inhibition of the oxygen-activating ability of phagocytes and formation of neutrophilic extracellular traps (NET) with the inclusion of carbon nanostructures. The free radical products generated by neutrophils disrupt the crystal structure of MWCNTs.</t>
  </si>
  <si>
    <t>Journal of Applied Spectroscopy</t>
  </si>
  <si>
    <t>10.1016/j.chemosphere.2020.128872</t>
  </si>
  <si>
    <t>Influence of multi-walled carbon nanotubes on enantioselective bioaccumulation and oxidative stress toxicity of indoxacarb in zebrafish(Danio rerio)</t>
  </si>
  <si>
    <t>Carbon nanotubes (CNTs) have been widely used in various fields with the rapid development of nanotechnology. Pesticides have an irreplaceable role in agricultural production, which leads to their massive utilization and their inevitably penetrate into the aquatic environment. However, limited information is available regarding the impact of CNTs on the toxicity and enrichment of chiral compounds to organisms. Using zebrafish as a model to study whether the enantioselective bioaccumulation and oxidative stress of chiral pollutants may be altered in the presence of MWCNTs. Significant enantioselective bioaccumulation was observed in zebrafish with the preferential accumulation of R-(âˆ’)-indoxacarb during the 28-day bioaccumulation. The combined exposure of MWCNTs does not affect the enantioselectivity of zebrafish bioaccumulation, but increase the bioaccumulation amount of R-(âˆ’)-indoxacarb by 65%. Moreover, the average degradation half-life of indoxacarb enantiomers was 1.30 days. The indoxacarb causes oxidative stress toxicity in zebrafish liver and exhibited enantioselectivity, while the addition of MWCNTs did not significantly change the enantioselectivity of oxidative stress toxicity of indoxacarb, but enhanced the toxicity 20% with increased MWCNTs concentrations. This study suggests that the risk of the co-presence of nanomaterials and chiral pesticides in aquatic environments should be taken into consideration.</t>
  </si>
  <si>
    <t>10.1016/j.jes.2021.05.020</t>
  </si>
  <si>
    <t>The combined toxicity and mechanism of multi-walled carbon nanotubes and nano copper oxide toward freshwater algae: Tetradesmus obliquus</t>
  </si>
  <si>
    <t>Nanoparticles (NPs) are widely used for their special physical properties and released into the natural environment. When two types of NPs exist in the same environment, the presence of one type of NP may affect the properties of the other type of NP. This study investigated the toxic effects of multi-walled carbon nanotubes (MWCNTs) and copper oxide nanoparticles (CuO NPs) on Tetradesmus obliquus. Both NPs had toxic effects on algae, and the toxic effects of MWCNTs were significantly stronger than CuO NPs which the 96-hr median effective concentration to algae were 33.8 and 169.2 mg/L, respectively. Oxidative stress and cell membrane damage were the main reasons for the toxicity of NPs to algae, and they were concentration-dependent, and the existence of CuO NPs in some groups reduced cell membrane damage caused by MWCNTs which may because that CuO NPs formed heteroaggregation with MWCNTs, reducing the contact of nanoparticles with cell membranes, then reducing physical damage. Scanning electron microscopy (SEM) and transmission electron microscope (TEM) results indicated cell damage, the heteroaggregation of MWCNTs-CuO NPs and obvious nanoparticles internalization. In some groups, the presence of CuO NPs significantly reduced reactive oxygen species (ROS) level induced by MWCNTs. However, for the highest concentration group, the ROS level was much higher than that of the two NPs alone treatment groups, which might be related to the high concentration of MWCNTs promoting the internalization of CuO NPs. MWCNTs and CuO NPs affected and interacted with each other, causing more complex toxic effects on aquatic organisms.</t>
  </si>
  <si>
    <t>Journal of Environmental Sciences (China)</t>
  </si>
  <si>
    <t>10.3390/nano11020539</t>
  </si>
  <si>
    <t>10.2217/nnm-2020-0339</t>
  </si>
  <si>
    <t>Scavenger receptor a1 mediates the uptake of carboxylated and pristine multi-walled carbon nanotubes coated with bovine serum albumin</t>
  </si>
  <si>
    <t>PEGylated single-walled carbon nanotubes as co-adjuvants enhance expression of maturation markers in monocyte-derived dendritic cells</t>
  </si>
  <si>
    <t>Previously, we noted that carboxylated multi-walled carbon nanotubes (cMWNTs) coated with PluronicÂ® F-108 (PF108) bound to and were accumulated by macrophages, but that pristine multi-walled carbon nanotubes (pMWNTs) coated with PF108 were not (Wang et al., Nanotoxicology 2018, 12, 677). Subsequent studies with Chinese hamster ovary (CHO) cells that overexpressed scavenger receptor A1 (SR-A1) and with macrophages derived from mice knocked out for SR-A1 provided evidence that SR-A1 was a receptor of PF108-cMWNTs (Wang et al., Nanomaterials (Basel) 2020, 10, 2417). Herein, we replaced the PF108 coat with bovine serum albumin (BSA) to investigate how a BSA corona affected the interaction of multi-walled carbon nanotubes (MWNTs) with cells. Both BSA-coated cMWNTs and pMWNTs bound to and were accumulated by RAW 264.7 macrophages, although the cells bound two times more BSA-coated cMWNT than pMWNTs. RAW 264.7 cells that were deleted for SR-A1 using CRISPR-Cas9 technology had markedly reduced binding and accumulation of both BSA-coated cMWNTs and pMWNTs, suggesting that SR-A1 was responsible for the uptake of both MWNT types. Moreover, CHO cells that ectopically expressed SR-A1 accumulated both MWNT types, whereas wild-type CHO cells did not. One model to explain these results is that SR-A1 can interact with two structural features of BSA-coated cMWNTs, one inherent to the oxidized nanotubes (such as COOH and other oxidized groups) and the other provided by the BSA corona; whereas SR-A1 only interacts with the BSA corona of BSA-pMWNTs.</t>
  </si>
  <si>
    <t>Aim: This study investigated the application of phospholipid-PEGylated single-walled carbon nanotubes (PL-PEG-SWCNTs) as a safe co-adjuvant for the commercial recombinant hepatitis B virus vaccine to enhance induction of monocyte-derived dendritic cells (MDDCs) differentiation and activation in vitro as an immune response initiator cell to prompt a long-term immune response after a single dose injection. Methods: Immature MDDCs were exposed to PL-PEG-SWCNTs alone and in combination with hepatitis B vaccine. Results &amp; conclusion: Study results confirm the enhanced expression of maturation markers in human immature MDDCs after PL-PEG-SWCNT exposure. The results suggest that PL-PEG-SWCNT is an efficient co-adjuvant for the commercial recombinant hepatitis B virus vaccine to enhance dendritic cell response stimulation in vitro.</t>
  </si>
  <si>
    <t>Nanomedicine</t>
  </si>
  <si>
    <t>10.1016/j.taap.2020.115391</t>
  </si>
  <si>
    <t>Identification of four methylation-driven genes as candidate biomarkers for monitoring single-walled carbon nanotube-induced malignant transformation of the lung</t>
  </si>
  <si>
    <t>Long-term exposure to carbon nanotubes (CNTs) has been reported to induce malignant transformation. This study aimed to screen candidate biomarkers for monitoring occupational workers to prevent the development of lung cancer. mRNA (GSE56104) and methylation (GSE153246) profiles of lung epithelial BEAS-2B cells exposed to malignant transformation dose of single-walled CNTs or control medium were downloaded from Gene Expression Omnibus database. A total of 1513 differentially expressed genes (DEGs) and 912 differentially methylated genes (DMGs) were identified using LIMMA method. The weighted correlation network analysis identified blue and turquoise modules were associated with malignant transformation of BEAS-2B cells, 124 DMGs of which were overlapped with DEGs. The mRNA and methylation levels of four methylation-driven DEGs were validated in both lung adenocarcinoma (LUAD) and squamous cell carcinomas (LUSC) of The Cancer Genome Atlas dataset and they were associated with overall survival of LUAD patients. Downregulation of PXMP4 and MCOLN2, while upregulation of MET was confirmed in both LUSC and LUAD via Human Protein Atlas analysis. PXMP4 and MET protein levels were also supported in the proteomic analysis of LUAD. Receiver operating characteristic (ROC) curve analysis showed the combination of four genes may be the optimal biomarker for predicting lung cancer, with the area under ROC curve &gt;0.9. Function analysis revealed BARX2 may interact with CCND1 to regulate cell cycle; MET and PXMP4/MCOLN2 may positively correlate with CCR5/IL-6 or GATA3/HLA-DPB1/HLA-DPA1 to involve immune regulation. In conclusion, these four methylation-driven genes may be candidate prognostic and diagnostic biomarkers for single-walled CNT-related lung cancer.</t>
  </si>
  <si>
    <t>10.1016/j.chemosphere.2020.129137</t>
  </si>
  <si>
    <t>Similar toxicity mechanisms between graphene oxide and oxidized multi-walled carbon nanotubes in Microcystis aeruginosa</t>
  </si>
  <si>
    <t>In photosynthetic microorganisms, the toxicity of carbon nanomaterials (CNMs) is typically characterized by a decrease in growth, viability, photosynthesis, as well as the induction of oxidative stress. However, it is currently unclear how the shape of the carbon structure in CNMs, such as in the 1-dimensional carbon nanotubes (CNTs) compared to the two-dimensional graphene oxide (GO), affects the way they interact with cells. In this study, the effects of GO and oxidized multi-walled CNTs were compared in the cyanobacterium Microcystis aeruginosa to determine the similarities or differences in how the two CNMs interact with and induce toxicity to cyanobacteria. Using change in Chlorophyll a concentrations, the effective concentrations inducing 50% inhibition (EC50) at 96 h are found to be 11.1 Î¼g/mL and 7.38 Î¼g/mL for GO and CNTs, respectively. The EC50 of the two CNMs were not found to be statistically different. Changes in fluorescein diacetate and 2â€²,7â€²-dichlorodihydrofluorescein diacetate fluorescence, measured at the EC50 concentrations, suggest a decrease in esterase enzyme activity but no oxidative stress. Scanning and transmission electron microscopy imaging did not show extensive membrane damage in cells exposed to GO or CNTs. Altogether, the decrease in metabolic activity and photosynthetic activity without oxidative stress or membrane damage support the hypothesis that both GO and CNTs induced indirect toxicity through physical mechanisms associated with light shading and cell aggregation. This indirect toxicity explains why the intrinsic differences in shape, size, and surface properties between CNTs and GO did not result in differences in how they induce toxicity to cyanobacteria.</t>
  </si>
  <si>
    <t>10.1002/tox.23029</t>
  </si>
  <si>
    <t>More serious autophagy can be induced by ZnO nanoparticles than single-walled carbon nanotubes in rat tracheal epithelial cells</t>
  </si>
  <si>
    <t>Metal oxide nanoparticles and carbon nanoparticles, as common nanoparticles (NPs), can cause autophagy in certain cells, which will lead to biohealth risk issues. This study determined the difference in autophagy induced by zinc oxide nanoparticles (ZnO NPs) and single-walled carbon nanotubes (SWCNTs) in respiratory epithelial cells. ICP-OES results showed that NPs uptake as well as the intercellular contents of particles affected cytotoxicity in a dose-dependent manner. ZnO NPs-30 nm had a distinct green dot structure representing autophagy, the SWCNTs exposure group had a few green light spots at a concentration of 10 Î¼g/L. The ROS content of the ZnO NP-30 nm exposure group had the greatest increase at a concentration of 1000 Î¼g/L, which was 2.5 times higher than that of the control, the SWCNTs exposure group showed a 2.2-fold increase. A slight downregulation of p-mTOR was detected, and the ZnO NPs-30 nm treatment group had the significant downregulation rate. The gene and protein expression levels of Beclin-1 and LC3B were upregulated as the exposure concentration increased. The protein expression of Beclin-1 and LC3B in the 1000 Î¼g/L ZnO NPs-30 nm exposure group were 5.21 times and 4.12 times that of the control, respectively. The mRNA expression of Beclin-1 and LC3B in the 1000 Î¼g/L ZnO NPs-30 nm exposure group were 5.04 times and 3.61 times that of the control, respectively. At any concentration, the effect of ZnO NPs-30 nm was greater than that of the SWCNTs. Interaction and crosstalk analysis showed that exposure to ZnO NPs-30 nm caused autophagy through the aggregation of undegraded autophagosomes, whereas SWCNTs exposure induced diminished intercellular oxidative stress to inhibit autophagy. Therefore, this study demonstrated that the effects of autophagy induced by ZnO NPs-30 nm and SWCNTs were different. The health risks of ZnO-30 nm NPs are higher than those of SWCNTs.</t>
  </si>
  <si>
    <t>Environmental Toxicology</t>
  </si>
  <si>
    <t>10.1039/d0na00869a</t>
  </si>
  <si>
    <t>Distribution in the brain and possible neuroprotective effects of intranasally delivered multi-walled carbon nanotubes</t>
  </si>
  <si>
    <t>Carbon nanotubes (CNTs) are currently under active investigation for their use in several biomedical applications, especially in neurological diseases and nervous system injury due to their electrochemical properties. Nowadays, no CNT-based therapeutic products for internal use appear to be close to the market, due to the still limited knowledge on their fate after delivery to living organisms and, in particular, on their toxicological profile. The purpose of the present work was to address the distribution in the brain parenchyma of two intranasally delivered MWCNTs (MWCNTs 1 and a-MWCNTs 2), different from each other, the first being non electroconductive while the second results in being electroconductive. After intranasal delivery, the presence of CNTs was investigated in several brain areas, discriminating the specific cell types involved in the CNT uptake. We also aimed to verify the neuroprotective potential of the two types of CNTs, delivering them in rats affected by early diabetic encephalopathy and analysing the modulation of nerve growth factor metabolism and the effects of CNTs on the neuronal and glial phenotypes. Our findings showed that both CNT types, when intranasally delivered, reached numerous brain areas and, in particular, the limbic area that plays a crucial role in the development and progression of major neurodegenerative diseases. Furthermore, we demonstrated that electroconductive MWCNTs were able to exert neuroprotective effects through the modulation of a key neurotrophic factor and probably the improvement of neurodegeneration-related gliosis.</t>
  </si>
  <si>
    <t>10.25431/1824-307X/isj.v18i1.119-129</t>
  </si>
  <si>
    <t>Potential toxic effects of titanium dioxide nanoparticles and carbon nanotubes on land snail Helix aspersa: use of oxidative stress as a reliable biomarker for ecotoxicology assessment</t>
  </si>
  <si>
    <t>Oxidative stress represents a main regularly informed mechanism of nanoparticles (NPs) toxicity. The present work was designed to evaluate the oxidative stress in haemolymph and digestive gland of snail Helix aspersa after exposure to different dermal doses: 10.8 and 2.17 Âµg snail-1 for titanium dioxide nanoparticles (TiO2NPs), and 8.0 and 1.6 Âµg snail-1 for Single-Walled Carbon Nanotubes (SWCNTs) during 48 h. The results indicated that, both nanomaterials (NMs) induced significant increases in malondialdehyde (MDA) as biomarker for lipid peroxidation (LPO). However, SWCNTs induced significant decline in reduced glutathione (GSH) content compared with the control. Catalase (CAT) activity significantly increased for the all treatments greater than the control. On the other hand, activities of glutathione-S-transferase (GST) and glutathione peroxidase (GPx) slightly decreased for both NMs. Nanoparticles (NPs) of TiO2 increased activity of glutathione reductase (GR) in both haemolymph and digestive gland homogenates, while SWCNTs treatments exhibited activities did not exceed the value of the control (0.08 U mg-1 protein). The present findings indicate that, alterations of antioxidant enzymes activity and levels of MDA and GSH are recognized to oxidative stress. Consequently, the use of snail, H. aspersa can offer a respectable sentinel model to assess ecotoxicological effects of NMs on the gastropods.</t>
  </si>
  <si>
    <t>Invertebrate Survival Journal</t>
  </si>
  <si>
    <t>10.1080/03639045.2021.1994988</t>
  </si>
  <si>
    <t>Colon targeted dosage form of Capecitabine using folic acid anchored modified carbon nanotube: inÂ vitro cytotoxicity, apoptosis and inÂ vivo roentgenographic study</t>
  </si>
  <si>
    <t>Objective: Development of dosage form comprising of Capecitabine loaded carbon nanotubes for its targeted delivery to the colon. Method: Single walled carbon nanotubes (SWCNT) were functionalized by -COOH and Chitosan along with Folic acid. Capecitabine was loaded in these SWCNTâ€™s, and the system was analyzed by FTIR, SEM and Raman spectroscopy. Percent drug loading was assessed and the cytotoxicity (COLO320DM and HT29) was verified by using MTT and SRB assay. The apoptosis study was carried out by flowcytometry. The system was enclosed in an enteric coated capsule with pH sensitive polymers and characterized for invitro disintegration, dissolution and invivo roentgenographic studies. Results: FTIR, Raman and XRD studies indicated the confirmation of attachments, whereas SEM exhibited size range of 200-500 nm. Drug loading capacity was observed to be 94.63 Â± 1.07%. Cytotoxicity studies of Capecitabine and FAâ€“CHI-F-SWCNT-Capecitabine against COLO320DM by using MTT assay showed that FAâ€“CHI-F-SWCNT- Capecitabine exhibited 86.45 Â± 0.5788% inhibition whereas pure Capecitabine showed 50.52 Â± 0.3106% inhibition. Against HT29, the % inhibition was observed to be 82.76 Â± 0.4668% and 56.41 Â± 0.2316% respectively for FAâ€“CHI-F-SWCNT-Capecitabine and pure Capecitabine. In case of SRB assay of COLO320DM, the FAâ€“CHI-F-SWCNT-Capecitabine exhibited 89.62 Â± 0.4095% inhibition and Capecitabine showed 84.36 Â± 0.2559% inhibition, whereas against HT29, FAâ€“CHI-F-SWCNT-Capecitabine showed 81.36 Â± 0.2958% inhibition and Capecitabine exhibited 90.62 Â± 0.4196% inhibition. Conclusion: FAâ€“CHI-F-SWCNT loaded system revealed better cytotoxicity as compared with pure Capecitabine against two different cell lines. Invivo studies revealed that the prepared capsule formulation remained intact in the stomach thereby preventing drug release in the gastric milieu.</t>
  </si>
  <si>
    <t>Drug Development and Industrial Pharmacy</t>
  </si>
  <si>
    <t>10.1080/17435390.2021.1988171</t>
  </si>
  <si>
    <t>Multi-walled carbon nanotubes trigger lysosome-dependent cell death (pyroptosis) in macrophages but not in neutrophils</t>
  </si>
  <si>
    <t>Carbon nanotubes (CNTs) have been extensively investigated, and several studies have shown that multi-walled CNTs can trigger inflammation and fibrosis in animal models. However, while neutrophils are involved in inflammation, most in vitro studies have addressed macrophages. Here we explored the impact of three MWCNTs with varying morphology (i.e. long and rigid versus short and/or tangled) on primary human macrophages and macrophage-differentiated THP-1 cells versus primary human neutrophils and neutrophil-differentiated HL-60 cells. We found that long and rigid MWCNTs triggered caspase-dependent cell death in macrophages, accompanied by NLRP3 inflammasome activation and gasdermin D (GSDMD)-mediated release of pro-inflammatory IL-1Î². The release of IL-1Î² was suppressed by disulfiram, an FDA-approved drug known to act as an inhibitor of membrane pore formation by GSDMD. Evidence of autophagic cell death was noted in macrophages exposed to higher concentrations of the long and rigid MWCNTs. Furthermore, lysosomal damage with cytosolic release of cathepsin B was observed in macrophages exposed to the latter MWCNTs. On the other hand, there was little evidence of uptake of MWCNTs in neutrophils and the cells failed to undergo MWCNT-triggered cell death. Our studies have demonstrated that long and rigid MWCNTs trigger pyroptosis in human macrophages.</t>
  </si>
  <si>
    <t>10.5812/JJNPP.108796</t>
  </si>
  <si>
    <t>10.2147/IJGM.S324365</t>
  </si>
  <si>
    <t>Investigation the effect of encapsulated bromelain enzyme in magnetic carbon nanotubes on colorectal cancer cells</t>
  </si>
  <si>
    <t>Four immune-related genes (Fn1, ugcg, chpf2 and thbs2) as potential diagnostic and prognostic biomarkers for carbon nanotube-induced mesothelioma</t>
  </si>
  <si>
    <t>Background: Bromelain (BL) is an enzyme extracted from Ananas comosus, which has been known for its therapeutic properties. Objectives: The anticarcinogenic activity of BL was examined with and without the presence of magnetic carbon nanotubes (MCNTs) against HT-29 colorectal cancer cells. Methods: The operational factors affecting BL adsorption, such as contact time (30, 60, 90, 120, and 180 min), adsorbent dosage (1 g/L and 5 g/L), initial bromelain concentration (50, 150, and 300 mg/L), and temperature (35 and 50Â°C) were studied in details. Then, cancer cells were exposed to various BL concentrations (0.1, 1, 10, and 100 Âµg/mL), and the cell viability was determined by methylthiazol tetrazolium (MTT) assay after 24, 48, and 72 h. Results: The highest adsorption of BL on nanotubes was at 41.62 mg/L and achieved at 35Â°C and 90 min at the initial concentration of 50 mg/L and 1 g/L of MCNTs. The adsorption followed the Freundlich model and second-order kinetics. The results indicated that MCNTs could be a potential effective adsorbent for the removal of BL. Conclusions: MTT assay indicated that BL at a concentration of 100 Âµg/mL alone and in combination with MCNTs efficiently inhibited the HT-29 cancerous cells. However, encapsulated BL had a considerable advantage of slow delivery, which is favorable for cancer treatment.</t>
  </si>
  <si>
    <t>Background: Malignant pleural mesothelioma (MPM), a highly aggressive cancer, was mainly attributed to asbestos exposure. Carbon nanotubes (CNTs) share similar negative features to asbestos, provoking concerns about their contribution to MPM. This study was used to identify genes associated with CNT-induced MPM. Methods: Microarray datasets were available in the Gene Expression Omnibus database. The limma method was used to identify differentially expressed genes (DEGs) in CNT-exposed MeT5A cells (GSE48855) or mice (GSE51636). Weighted correlation network analysis (WGCNA) and proteinâ€“protein interaction (PPI) network construction were conducted to screen hub DEGs. The mRNA expression levels of hub DEGs were validated on MPM samples of GSE51024, GSE2549 and GSE42977 datasets, and their diagnostic effi-cacy was determined by receiver operating characteristic curve analysis. The prognostic values of hub DEGs were assessed using online tools based on The Cancer Genome Atlas data. Their functions were annotated by Database for Annotation, Visualization and Integrated Discovery (DAVID) enrichment and correlation with immune cells and markers. Results: WGCNA identified that two modules were associated with disease status. Thirty-one common DEGs in the GSE48855 and GSE51636 datasets were overlapped with the genes in these two modules. Twenty of them had a high degree centrality (â‰¥4) in the PPI network. Four DEGs (FN1, fibronectin 1; UGCG, UDP-glucose ceramide glucosyltransferase; CHPF2, chondroitin polymerizing factor 2; and THBS2, thrombospondin 2) could predict the overall survival, and they were confirmed to be upregulated in MPM samples compared with controls. Also, they could effectively predict the MPM risk, with an overall accuracy of &gt;0.9. DAVID analysis revealed FN1, CHPF2 and THBS2 functioned in cell-ECM interactions; UGCG influenced glycosphingolipid metabolism. All genes were positively associated with infiltrating levels of immune cells (macro-phages or dendritic cells) and the expression of the dendritic cell marker (NRP1, neuropilin 1). Conclusion: These four immune-related genes represent potential biomarkers for monitoring CNT-induced MPM and predicting the prognosis.</t>
  </si>
  <si>
    <t>Jundishapur Journal of Natural Pharmaceutical Products</t>
  </si>
  <si>
    <t>International Journal of General Medicine</t>
  </si>
  <si>
    <t>10.17816/KMJ2021-501</t>
  </si>
  <si>
    <t>Comparative characteristics of various fibrous materials in in vitro experiments</t>
  </si>
  <si>
    <t>Aim. Comparative assessment of the effect of fibrous materials on cell cultures RAW264.7 and BEAS-2B. Methods. The effects of various fibrous materials - single-walled carbon nanotubes of two types (SWCNT-1 and SWCNT-2), differing in morphological characteristics, and chrysotile asbestos as a positive control - was assessed on two cell lines macrophages RAW 264.7 and human bronchial epithelium BEAS-2B cells. The studied materials' concentration range for experiments on cells was selected taking into account the SWCNT content in the air of the working area and the subsequent modeling of SWCNT deposition in the human respiratory tract. Suspensions of the studied materials were prepared based on cell culture media by ultrasonication. Cytotoxicity assessment after 48 hours of incubation was performed by using the MTS colorimetric assay. The expression level of apoptosis markers was assessed by immunoblotting using the corresponding monoclonal antibodies. Visualization of SWCNT-1, SWCNT-2 and chrysotile asbestos in BEAS-2B cell cultures was carried out by improved dark-field microscopy. Results. According to dark-field microscopy, all the studied fibrous materials were found on the surface or cytoplasm of the cells. SWCNT and chrysotile asbestos did not have a direct cytotoxic effect in the MTS assay and did not induce apoptosis according to the results of Western blotting in cell cultures of RAW264.7 macrophages and BEAS-2B bronchial epithelium. In the cells of the bronchial epithelium (BEAS-2B) that showed greater sensitivity, a slight increase in the expression of pro-apoptotic protein PARP, which was more pronounced for shorter SWCNT-2, was revealed. Conclusion. Both types of SWCNTs, despite the differences in morphological characteristics, demonstrated similar effects in in vitro experiments; this result, with its further verification, can have an important practical application in justifying approaches to determining the safety criteria for single-walled carbon nanotubes as a class of nanomaterials of the same type.</t>
  </si>
  <si>
    <t>Kazan Medical Journal</t>
  </si>
  <si>
    <t>10.1080/15376516.2021.1930311</t>
  </si>
  <si>
    <t>New Multi-Walled carbon nanotube of industrial interest induce cell death in murine fibroblast cells</t>
  </si>
  <si>
    <t>The search for new nanomaterials has brought to the multifactorial industry several opportunities for use and applications for existing materials. Carbon nanotubes (CNT), for example, present excellent properties which allow us to assume a series of applications, however there is concern in the industrial scope about possible adverse health effects related to constant exposure for inhalation or direct skin contact. Thus, using cell models is the fastest and safest way to assess the effects of a new material. The aim of this study was to investigate the cytotoxic profile in LA9 murine fibroblast lineage, of a new multi-walled carbon nanotube (MWCNT) that was functionalized with tetraethylenepentamine (TEPA) to obtain better physical-chemical characteristics for industrial use. The modifications presented in the CNT cause concern, as they can change its initial characteristics, making this nanomaterial harmful. HR-TEM, FE-SEM and zeta potential were used for the characterization. Cytotoxicity and cell proliferation tests, oxidative and nitrosative stress analyzes and inflammatory cytokine assay (TNF-Î±) were performed. The main findings demonstrated a reduction in cell viability, increased release of intracellular ROS, accompanied by an increase in TNF-Î±, indicating an important inflammatory profile. Confirmation of the data was performed by flow cytometry and ImageXpress with apoptosis/necrosis markers. These data provide initial evidence that OCNT-TEPA has a cytotoxic profile dependent on the concentration of LA9 fibroblasts, since there was an increase in free radicals, inflammation induction and cell death, suggesting that continuous exposure to this nanoparticle can cause damage to different tissues in the organism.</t>
  </si>
  <si>
    <t>10.1080/17435390.2021.1918278</t>
  </si>
  <si>
    <t>10.3390/cells10051085</t>
  </si>
  <si>
    <t>Utilizing literature-based rodent toxicology data to derive potency estimates for quantitative risk assessment</t>
  </si>
  <si>
    <t>Profiling non-coding rna changes associated with 16 different engineered nanomaterials in a mouse airway exposure model</t>
  </si>
  <si>
    <t>Evaluating the potential occupational health risk of engineered nanomaterials is an ongoing need. The objective of this meta-analysis, which consisted of 36 studies containing 86 materials, was to assess the availability of published in vivo rodent pulmonary toxicity data for a variety of nanoscale and microscale materials and to derive potency estimates via benchmark dose modeling. Additionally, the potency estimates based on particle mass lung dose associated with acute pulmonary inflammation were used to group materials based on toxicity. The commonalities among the physicochemical properties of the materials in each group were also explored. This exploration found that a materialâ€™s potency tended to be associated primarily with the material class based on chemical composition and form (e.g. carbon nanotubes, TiO2, ZnO) rather than with particular physicochemical properties. Limitations in the data available precluded a more extensive analysis of these associations. Issues such as data reporting and appropriate experimental design for use in quantitative risk assessment are the main reasons publications were excluded from these analyses and are discussed.</t>
  </si>
  <si>
    <t>Perturbations in cellular molecular events and their associated biological processes provide opportunities for hazard assessment based on toxicogenomic profiling. Long non-coding RNAs (lncRNAs) are transcribed from DNA but are typically not translated into full-length proteins. Via epigenetic regulation, they play important roles in organismal response to environmental stress. The effects of nanoparticles on this important part of the epigenome are understudied. In this study, we investigated changes in lncRNA associated with hazardous inhalatory exposure of mice to 16 engineered nanomaterials (ENM)â€“4 ENM (copper oxide, multi-walled carbon nanotubes, spherical titanium dioxide, and rod-like titanium dioxide particles) with 4 different surface chemistries (pristine, COOH, NH2, and PEG). Mice were exposed to 10 Âµg of ENM by oropharyngeal aspiration for 4 consecutive days, followed by cytological analyses and transcriptomic characterization of whole lung tissues. The number of significantly altered non-coding RNA transcripts, suggestive of their degrees of toxicity, was different for each ENM type. Particle surface chemistry and shape also had varying effects on lncRNA expression. NH2 and PEG caused the strongest and weakest responses, respectively. Via correlational analyses to mRNA expression from the same samples, we could deduce that significantly altered lncRNAs are potential regulators of genes involved in mitotic cell division and DNA damage response. This study sheds more light on epigenetic mechanisms of ENM toxicity and also emphasizes the importance of the lncRNA superfamily as toxicogenomic markers of adverse ENM exposure.</t>
  </si>
  <si>
    <t>Cells</t>
  </si>
  <si>
    <t>10.4025/actascibiolsci.v43i1.52612</t>
  </si>
  <si>
    <t>Primary culture macrophages from fish as potential experimental model in toxicity studies with multiwalled carbon nanotubes</t>
  </si>
  <si>
    <t>Multiwalled carbon nanotube (MWCNT) has been broadly used in several sectors of society. This material when exposed to the environment might reach the aquatic animals and cause toxic effects. Here, it was evaluated the MWCNTs toxicity in melanomacrophages primary culture that was submitted to 1 Âµ gm L-1 MWCNTs for 24 hours. After exposition to MWCNT, 48 and 59% liver and spleen melanomacrophages were healthy, respectively. The control group presented 85% viability. Phagocytosis activity of melanomacrophages was observed by presence of black inclusions in cytoplasm. The findings indicate MWCNT was cytotoxic to melanomacrophages, where its release and effect into aquatic environment must be more studied. Finally, the melanomacrophages present large potential as experimental model for evaluation of carbon-based nanomaterial toxicity.</t>
  </si>
  <si>
    <t>Acta Scientiarum - Biological Sciences</t>
  </si>
  <si>
    <t>10.1080/17435390.2021.1919778</t>
  </si>
  <si>
    <t>Comparative assessments of the biodistribution and toxicity of oxidized single-walled carbon nanotubes dispersed with two different reagents after intravenous injection</t>
  </si>
  <si>
    <t>The present study compared the effects of two commonly-used dispersants, bovine serum albumin (BSA) and polyethylene glycol (PEG), on the biodistribution and toxicity of oxidized super-growth single-wall carbon nanotubes (oxSG) injected intravenously into mice over 3 months. About 1â€“2% of the injected dose (ID) of oxSG dispersed in BSA (oxSG-BSA) was present in the lungs at all time points. By contrast, about 15% of the ID of oxSG dispersed in PEG (oxSG-PEG) was present in the lungs at 1 day (D1), with accumulation decreasing to about 5% of the ID at 90 days (D90). About 70â€“80% of the IDs of both oxSG-BSA and oxSG-PEG were present in the liver at D1; by D90, about 15% of the IDs were cleared slowly (oxSG-BSA) or rapidly (oxSG-PEG). In the spleen, about 7% of the IDs of both oxSG-BSA and oxSG-PEG were present at all time points. The toxicities of oxSG-BSA and oxSG-PEG were comparable: no obvious signs of inflammation were observed on histological assessments of the lungs, liver, and spleen and on measurements of cytokine activity in blood plasma and tissue lysates. Concentrations of aspartate transaminase slightly increased at some time points in blood plasma, suggesting that oxSG-BSA and oxSG-PEG were slightly hepatoxic. Taken together, these results indicated that the dispersants had limited effect on the biodistribution and toxicity of oxSGs.</t>
  </si>
  <si>
    <t>10.1080/17435390.2021.1910359</t>
  </si>
  <si>
    <t>Reactive oxygen species production, genotoxicity and telomere length in FE1-Mutaâ„¢Mouse lung epithelial cells exposed to carbon nanotubes</t>
  </si>
  <si>
    <t>Carbon nanotubes (CNTs) are fiber-like nanomaterials, which are used in various applications with possible exposure to humans. The genotoxicity and carcinogenic potential of CNTs remain to be fully understood. This study assessed the genotoxicity of three different multi-walled carbon nanotubes (MWCNTs) (MWCNT-7, NM-401 and NM-403) and one single-walled carbon nanotube (SWCNT) (NM-411) in FE1-Mutaâ„¢Mouse lung epithelial (MML) cells using the alkaline comet assay. With the 2â€™,7â€™-dichlorodihydrofluorescein diacetate fluorescent probe, we assessed the effect of CNT-exposure on the intracellular production of reactive oxygen species (ROS). We measured the effect of a 10-week CNT exposure on telomere length using quantitative PCR. Two of the included MWCNTs (NM-401 and MWCNT-7) and the SWCNT (NM-411) caused a significant increase in the level of DNA damage at concentrations up to 40 Âµg/ml (all concentrations pooled, p &lt; 0.05), but no concentration-response relationships were found. All of the CNTs caused an increase in intracellular ROS production compared to unexposed cells (p trend &lt; 0.05). Results from the long-term exposure showed longer telomere length in cells exposed to MWCNTs compared to unexposed cells (p &lt; 0.01). In conclusion, our results indicated that the included CNTs cause ROS production and DNA strand breaks in FE1-MML cells. Moreover, the MWCNTs, but not the SWCNT, had an impact on telomere length in a long-term exposure scenario.</t>
  </si>
  <si>
    <t>10.1080/17435390.2021.1905098</t>
  </si>
  <si>
    <t>Carbon nanotubes promote alveolar macrophages toward M2 polarization mediated epithelial-mesenchymal transition and fibroblast-to-myofibroblast transdifferentiation</t>
  </si>
  <si>
    <t>With substantial progress of nanotechnology, carbon nanotubes (CNTs) are widely used in a variety of industrial and commercial applications. There is rising concern about potential adverse health effects, such as pulmonary fibrosis, related to inhalation of CNTs. The detailed cellular and molecular mechanisms of pulmonary fibrosis induced by CNTs are still not clear. Epithelial-mesenchymal transition (EMT) and fibroblast-to-myofibroblast transdifferentiation (FMT) are considered as critical events in pathogenesis of pulmonary fibrosis. Alveolar macrophages (AMs) polarization plays a key role of regulating EMT and FMT in pulmonary fibrosis. In this study, we applied CNTs to stimulate primary mouse AMs under M1 or M2 polarization conditions, then analyzed the proportion of F4/80+CD11c+ or F4/80+CD206+ AMs, mRNA expression and activities of iNOS or Arg-1, as well as mRNA expression and content of TNF-Î± and IL-6 or TGF-Î² and IL-10 to evaluate dynamic phenotypic and functional changes of AMs. Single-walled CNT (SWCNT), short-type multi-walled CNT (MWCNT), and long-type MWCNT exposure at dose of 50 Âµg/ml promote AMs polarization toward M1 phenotype at early stage, while promote AMs polarization toward M2 phenotype at late stage. The roles of AMs polarization during development of EMT and FMT were further investigated by conditioned medium (CM) experiments. CNTs-activated M2 AMs promote progression of EMT and FMT via secreting TGF-Î². Furthermore, up-regulating IRF4 may be involved in CNTs-induced M2 AMs polarization. In conclusion, this study demonstrates a new insight that CNTs exposure promotes AMs polarization toward M2 phenotype which facilitate EMT and FMT through secreting TGF-Î².</t>
  </si>
  <si>
    <t>10.30466/vrf.2019.94666.2279</t>
  </si>
  <si>
    <t>Caffeic acid protects mice pancreatic islets from oxidative stress induced by multi-walled carbon nanotubes (Mwcnts)</t>
  </si>
  <si>
    <t>Increasing applications of carbon nanotubes (CNTs) indicate the necessity to examine their toxicity. According to previous studies, CNTs caused oxidative stress that impaired Î²-cell functions and reduced insulin secretion. Our previous study indicated that single-walled carbon nanotubes (SWCNTs) could induce oxidative stress in pancreatic islets. However, there is no study on the effects of multi-walled carbon nanotubes (MWCNTs) on islets and Î²-cells. Therefore, the present study aims to evaluate effects of MWCNTs on the oxidative stress of islets and the protective effects of caffeic acid (CA) as an antioxidant. The effects of MWCNTs and CA on islets were investigated using MTT assay, reactive oxygen species (ROS), malondialdehyde (MDA), activities of superoxide dismutase (SOD), catalase (CAT), glutathione peroxidase (GSH-Px), the content of glutathione (GSH) and mitochondrial membrane potential (MMP) and insulin secretion measurements. The lower viability of islet cells was dose-dependent due to the exposure to MWCNTs according to the MTT assay. Further studies revealed that MWCNTs decreased insulin secretion and MMP, induced ROS creation, increased the MDA level, and decreased activities of SOD, GSH-Px, CAT, and content of GSH. Furthermore, the pretreatment of islets with CA returned the changes. These findings indicated that MWCNTs might induce the oxidative stress of pancreatic islets occurring diabetes and protective CA effects that were mediated by the augmentation of the antioxidant defense system of islets. Our research suggested the necessity of conducting further studies on effects of MWCNTs and CA on the diabetes.</t>
  </si>
  <si>
    <t>Veterinary Research Forum</t>
  </si>
  <si>
    <t>10.1016/j.crtox.2021.02.001</t>
  </si>
  <si>
    <t>The low doses of SWCNTs affect the expression of proliferation and apoptosis related genes in normal human astrocytes</t>
  </si>
  <si>
    <t>The unique properties of single-walled carbon nanotubes (SWCNTs) make them viable candidates for versatile implementation in the biomedical devices. They are able to cross the bloodâ€“brain barrier, enter cells and accumulate in cell nuclei. We studied the effect of these carbon nanoparticles on the expression of genes associated with endoplasmic reticulum stress and proliferation, cell viability and cancerogenesis as well as microRNAs in normal human astrocytes. We have shown that treatment of normal human astrocytes by small doses of SWCNTs (2 and 8 ng/ml of medium for 24 hrs) affect the expression of DNAJB9, IGFBP3, IGFBP6, CLU, ZNF395, KRT18, GJA1, HILPDA, and MEST mRNAs as well as several miRNAs, which have binding sites at 3â€²-UTR of these mRNAs. These changes in the expression profile of individual mRNAs introduced by SWCNTs are dissimilar in magnitude and direction and are the result of both transcriptional and posttranscriptional mechanisms of regulation. It is possible that these changes in gene expressions are mediated by the endoplasmic reticulum stress introduced by carbon nanotubes and reflect the disturbance of the genome stability. In conclusion, the low doses of SWCNTs disrupt the functional integrity of the genome and possibly exhibit a genotoxic effect.</t>
  </si>
  <si>
    <t>Current Research in Toxicology</t>
  </si>
  <si>
    <t>10.1080/17435390.2021.1894615</t>
  </si>
  <si>
    <t>Slime molds response to carbon nanotubes exposure: from internalization to behavior</t>
  </si>
  <si>
    <t>Carbon nanotubes (CNTs) offer attractive opportunities due to their physical, electrical, mechanical, optical, and thermal properties. They are used in a wide range of applications and are found in numerous consumer products. On the downside, their increasing presence in the environment poses potential threats to living organisms and ecosystems. The aim of this study was to evaluate the toxicity of double-walled carbon nanotubes (DWCNTs) on a new model system: the acellular slime mold Physarum polycephalum. Despite its ecological significance, its simplicity of organization, and its behavioral complexity, exposure of such organisms to nanoparticles has been poorly investigated. Slime molds were exposed to DWCNTs using three routes of exposure (topical, food, environment). We first demonstrated that DWCNTs were rapidly internalized by slime molds especially when DWCNTs were mixed with the food or spread out in the environment. Secondly, we showed that a 6-week exposure to DWCNTs did not lead to bioaccumulation nor did it lead to persistence in the slime molds when they entered a resting stage. Thirdly, we revealed that 2 days following exposure, DWCNTs were almost entirely excreted from the slime molds. Lastly, we uncovered that DWCNTs exposure altered the migration speed, the pseudopods formation, and the expansion rate of the slime molds. Our results extend our current knowledge of CNTs cytotoxicity and introduce P. polycephalum as an ideal organism for nanotoxicology.</t>
  </si>
  <si>
    <t>10.1293/tox.2020-0064</t>
  </si>
  <si>
    <t>10.1080/17435390.2020.1851418</t>
  </si>
  <si>
    <t>10.1134/S199542122101024X</t>
  </si>
  <si>
    <t>10.1080/17435390.2021.1879303</t>
  </si>
  <si>
    <t>Lung toxicity of a vapor-grown carbon fiber in comparison with multi-walled carbon nanotube in f344 rats</t>
  </si>
  <si>
    <t>Inhaled multi-walled carbon nanotubes differently modulate global gene and protein expression in rat lungs</t>
  </si>
  <si>
    <t>The Effect of Low Concentrations of Carbon Nanotubes on Properties of Poly(3-Hydroxybutyrate) Ultrafine Fibers</t>
  </si>
  <si>
    <t>Lipid peroxidation metabolites associated with biomarkers of inflammation and oxidation stress in workers handling carbon nanotubes and metal oxide nanoparticles</t>
  </si>
  <si>
    <t>Carbon fibers have excellent physicochemical and electrical properties. Vapor-grown carbon fibers are a type of carbon fibers that have a multi-walled carbon tube structure with a high aspect ratio. The representative vapor-grown carbon fiber, VGCFâ„¢-H, is extremely strong and stable and has superior thermal and electrical conductivity. Because some high-aspect-ratio multi-walled carbon nanotubes (MWCNTs) have been reported to have toxic and carcinogenic effects in the lungs of rodents, we performed a 13-week lung toxicity study using VGCFâ„¢-H in comparison with one of MWCNTs, MWNT-7, in rats. Male and female F344 rats were intratracheally administered VGCFâ„¢-H at doses of 0.2, 0.4, and 0.8 mg/kg bw or MWNT-7 at doses of 0.4 and 0.8 mg/kg bw once a week for 8 weeks and then up to week 13 without treatment. The lung burden was equivalent in the VGCFâ„¢-H and MWNT-7 groups; however, the lung weight had increased and the inflammatory and biochemical parameters in the broncho-alveolar lavage fluid and histopathological parameters, including inflammatory cell infiltration, alveolar type II cells proliferation, alveolar fibrosis, pleural fibrosis, lung mesothelium proliferation, and diaphragm fibrosis, were milder in the VGCFâ„¢-H group than in the MWNT-7 group. In addition, the proliferating cell nuclear antigen (PCNA)-positive index in the visceral and pleural mesothelium was significantly higher in the MWNT-7 group than in the controls, but not in the VGCFâ„¢-H group. Thus, the results of this study indicate that the lung and pleural toxicities of VGCFâ„¢-H were less than those of MWNT-7. (DOI: 10.1293/tox.2020-0064; J Toxicol Pathol 2021; 34: 57â€“71).</t>
  </si>
  <si>
    <t>Inhalation of multi-walled carbon nanotubes (MWCNTs) induces lung inflammation. Depending on industrial applications, CNTs with different physicochemical characteristics are produced and workers can potentially be exposed. This raises concerns about the long-term health effects of these nanomaterials. Because of the wide variety of MWCNTs, it is essential to study the toxicological effects of CNTs of various shapes and to better understand the impact physical and chemical properties have on their toxicity. In this study, rats were exposed by nose-only to two pristine MWCNTs with different morphologies: the long and thick NM-401 or the short and thin NM-403. After four weeks of inhalation, animals were euthanized at four different times during the recovery period: three days (short-term), 30 and 90 days (intermediate-term) and 180 days (long-term). Analyses of the transcriptome in the whole lung and the proteome in the bronchoalveolar lavage fluid of exposed animals were performed to understand the MWCNT underlying mechanisms of toxicity. Following inhalation of NM-401, we observed a dose-dependent increase in the number of differentially expressed genes and proteins, whereas there is no clear difference between the two concentrations of NM-403. After NM-403 inhalation, the number of differentially expressed genes and proteins varied less between the four post-exposure times compared to NM-401, which supports the postulation of a persistent effect of this type of CNT. Our toxicogenomics approaches give insights into the different toxicological profile following MWCNT exposure.</t>
  </si>
  <si>
    <t>Abstract: The nonwoven fibrous matrices based on poly(3-hydroxybutyrate) and carbon nanotubes have been investigated for the purposes of cultivation of living cells. The nonwoven fibrous materials are obtained by an electrospinning technique. The concentration of the carbon nanotubes is varied from 0.01 to 0.1%. It is shown that the introduction of the carbon nanotubes is resulted in orientation of the polymer macrochains in the amorphous phase. As a result, mechanical and sorption properties, as well as resistance to photooxidative, thermooxidative and hydrolytic degradations, increase. The nonwoven fibrous material with 0.1% of carbon nanotubes exhibits the highest biocompatibility.</t>
  </si>
  <si>
    <t>The purpose of this study was to assess the effects of lipid peroxidation with occupational exposure to different types of nanomaterials (NMs). In this cross-sectional study, urine and exhaled breath condensate (EBC) samples were collected from 80 NM-handling workers [30 workers handling nano-titanium oxide (nano-TiO2), 28 handling nano-silicon dioxide (nano-SiO2), 22 handling carbon nanotubes (CNTs)], and 69 controls (office workers) from 2010 to 2012. Urinary 8-isoPGF2Î±, 2,3 dinor-8-isoPGF2Î±, PGF2Î±, and EBC 8-iso PGF2Î± were measured as lipid peroxidation biomarkers in 2013. A significant positive correlation was found between 8-isoPGF2Î±, 2,3 dinor-8-isoPGF2Î±, PGF2Î±, and total isoprostane in urine. Furthermore, significant positive correlations were noted between EBC 8-iso PGF2Î± and urinary 2,3 dinor-8-isoPGF2Î± (Spearman correlation r = 0.173, p = 0.035). Exposure to nano-TiO2 resulted in significantly higher levels of urinary 8-isoPGF2Î±, 2,3 dinor-8-isoPGF2Î± and PGF2Î±, even after controlling for confounding factors. Moreover, significant associations and exposure intensityâ€“response relationships between EBC 8-iso PGF2Î± and NMs were observed in workers, whether handling nano-TiO2, nano-SiO2, or CNTs. Among them, the significant trends were identified based on the intensity of risk levels. These results provided evidence that exposure to nano-TiO2, nano-SiO2, and CNTs may lead to lipid peroxidation in EBC. For routine biomonitoring purposes, this finding, which came through noninvasive methods, may be useful for workers exposed to NMs.Highlights Data regarding the effects of nano-titanium oxide (nano-TiO2), nano-silicon dioxide (nano-SiO2), and carbon nanotubes (CNTs) on lipid peroxidation in workers are limited. 8-Iso PGF2Î± in exhaled breath condensate of workers exposed to nanoparticles was higher than that of office workers. Exposure to titanium oxide (TiO2) and silica (SiO2) may lead to lipid peroxidation, as indicated by 8-isoPGF2Î±, 2,3 dinor-8-isoPGF2Î±, and PGF2Î±. Examination of lipid peroxidation in EBC has seems to be a useful technique for noninvasive monitoring of workers exposed to nanoparticles.</t>
  </si>
  <si>
    <t>Journal of Toxicologic Pathology</t>
  </si>
  <si>
    <t>Polymer Science - Series D</t>
  </si>
  <si>
    <t>10.1016/j.mad.2020.111412</t>
  </si>
  <si>
    <t>Cellular senescence as a response to multiwalled carbon nanotube (MWCNT) exposure in human mesothelial cells</t>
  </si>
  <si>
    <t>Cellular senescence is a stable cell cycle arrest induced by diverse triggers, including replicative exhaustion, DNA damaging agents, oncogene activation, oxidative stress, and chromatin disruption. With important roles in aging and tumor suppression, cellular senescence has been implicated also in tumor promotion. Here we show that certain multiwalled carbon nanotubes (MWCNTs), as fiber-like nanomaterials, can trigger cellular senescence in primary human mesothelial cells. Using in vitro approaches, we found manifestation of several markers of cellular senescence, especially after exposure to a long and straight MWCNT. These included inhibition of cell division, senescence-associated heterochromatin foci, senescence-associated distension of satellites, LMNB1 depletion, Î³H2A.X nuclear panstaining, and enlarged cells exhibiting senescence-associated Î²-galactosidase activity. Furthermore, genome-wide transcriptome analysis revealed many differentially expressed genes, among which were genes encoding for a senescence-associated secretory phenotype. Our results clearly demonstrate the potential of long and straight MWCNTs to induce premature cellular senescence. This finding may find relevance in risk assessment of workplace safety, and in evaluating MWCNT's use in medicine such as drug carrier, due to exposure effects that might prompt onset of age-related diseases, or even carcinogenesis.</t>
  </si>
  <si>
    <t>Mechanisms of Ageing and Development</t>
  </si>
  <si>
    <t>10.1088/1361-6528/abb55b</t>
  </si>
  <si>
    <t>Investigating biological effects of multidimensional carboxylated carbon-based nanomaterials on human lung A549 cells revealed via non-targeted metabolomics approach</t>
  </si>
  <si>
    <t>The biological responses of multidimensional carboxylated carbon-based nanomaterials (c-CBNs), including carboxylated graphene, carbon nanotube, and fullerene, on human lung A549 cells were investigated by using metabolomics technology. The structure and components of c-CBNs were characterized, and their biological effects were evaluated through cell apoptosis and viability analysis. Additionally, the metabolomics analysis of the nanomaterial-cell interaction system was performed using the established platform combining liquid chromatography-mass spectrometry (LC-MS) with the bioinformatics system. Results revealed that all tested c-CBNs demonstrated some biological effects in our cell model. However, significant metabolomic alterations induced by c-CBNs were also observed mainly in amino acids, organic acids, glycerophospholipids, and glycerolipids. Further, under the tested concentrations, the multiple dimensions of c-CBNs played a major role in determining the metabolic process in various interaction modes. This study provides an advanced alternative for evaluating metabolic effects of multidimensional nanomaterials through metabolomics technology considering the association between dimension and metabolic characteristics.</t>
  </si>
  <si>
    <t>10.1016/j.msec.2020.111531</t>
  </si>
  <si>
    <t>Gene expression profile involved in signaling and apoptosis of osteoblasts in contact with cellulose/MWCNTs scaffolds</t>
  </si>
  <si>
    <t>The aim of this work was to evaluate the expression profile of genes involved in signaling, intracellular and extracellular Ca+2 concentration and apoptosis pathways of osteoblasts in contact with a scaffold made of a composite of BCN/MWCNTs. Osteoblasts were cultivated on BCN, MWCNTs and their mixtures. Osteoblast RNA was extracted for sintering cDNA to amplify genes of interest by PCR; intra- and extracellular calcium (Ca2+) was also quantified. Regarding the genes that participate in the regulation paths (MAPK and NF-KB), it was found that only the expression of NF-KB was affected in all treatments. The expression of VEGFA increased, except in the treatment of high concentration of MWCNTs, where remained unchanged. The expression of genes Apaf-1 and Bcl-2/Bax and TP53 increased as compared to the control (except for TP53 in BC and C1/MWCNTs) indicating that cells are responding to the presence of BCN-MWCNTs composites scaffolds. The results suggest that osteoblast developed a modification in the expression profile of genes that actively participate in cellular processes such as proliferation, vasculogenesis and apoptosis, which may be modulated by the increase of intra- and extracellular Ca2+ concentration.</t>
  </si>
  <si>
    <t>Materials Science and Engineering C</t>
  </si>
  <si>
    <t>10.1002/tox.23011</t>
  </si>
  <si>
    <t>Kolaviron ameliorates hepatic and renal dysfunction associated with multiwalled carbon nanotubes in rats</t>
  </si>
  <si>
    <t>The increase in the exposure to carbon nanotubes (CNTs) and their incorporation into industrial, electronic, and biomedical products have required several scientific investigations into the toxicity associated with CNTs. Studies have shown that the metabolism and clearance of multiwalled CNTs (MWCNTs) from the body involve biotransformation in the liver and its excretion via the kidney. Since oxidative stress and inflammation underlines the toxicity of MWCNT, we investigated the ameliorative effect of kolaviron (KV), a natural antioxidant and anti-inflammatory agent, on hepatorenal damage in rats. Exposure to MWCNTs for 15 days significantly increased serum activities of aspartate aminotransferase, alanine aminotransferase, alkaline phosphatase, and lactate dehydrogenase thereby suggesting hepatic dysfunction. Kidney function, which was monitored by urea and creatinine levels, was also impaired by MWCNTs. Additionally, MWCNTs markedly increased myeloperoxidase activity, nitric oxide level, reactive oxygen and nitrogen species, and tumor necrosis factor level in both tissues. However, KV in a dose-dependent manner markedly attenuated MWCNT-induced markers of hepatorenal function in the serum and MWCNT-associated inflammation in the liver and kidney. Also, MWCNTs elicited significant inhibition of superoxide dismutase, catalase, glutathione peroxidase, and glutathione-S-transferase activities. There was a significant diminution in glutathione level (GSH) and enhanced production of malondialdehyde (MDA) in MWCNTs-exposed rats. KV treatment was able to significantly increase the antioxidant enzymes and enhance the GSH level with a subsequent reduction in the MDA level. Taken together, KV elicited ameliorative effects against hepatorenal damage via its anti-inflammatory and antioxidant properties. Thus, KV could be an important intervention strategy for the hepatorenal damage associated with MWCNTs exposure.</t>
  </si>
  <si>
    <t>10.1016/j.chemosphere.2020.128053</t>
  </si>
  <si>
    <t>Effects of hydroxyl, carboxyl, and amino functionalized carbon nanotubes on the functional diversity of microbial community in riverine sediment</t>
  </si>
  <si>
    <t>Nowadays, more and more attention is focused on the environmental harm brought by the wide production and use of carbon nanotubes. In this study, the metabolic function of sediment microbial community was investigated after unfunctionalized or functionalized multi-walled carbon nanotubes (MWCNTs) were incorporated. The surface functional groups on the studied functionalized MWCNTs in this work were hydroxyl, carboxyl, and amino, respectively. The metabolic functional diversity was determined by Biolog EcoPlates after one-month exposure to MWCNTs. Incorporating 0.5 wt% amino functionalized MWCNTs significantly decreased the microbial activity and diversity, and all types of MWCNTs caused great inhibition on the microbial metabolism at the dosage of 2.0 wt%. The sediment microbes preferred polymers and amino acids. Principal component and similarity analysis indicated that the microbial carbon metabolism was more affected by the MWCNT dosage compared with the functionalization, and 2.0 wt% amino functionalized MWCNTs made the greatest difference in metabolic function of sediment microbial community. These consequences may help to assess the environmental risks of MWCNTs from the aspect of ecological relevance of sediment microbial community.</t>
  </si>
  <si>
    <t>10.1007/s11356-020-10324-y</t>
  </si>
  <si>
    <t>Kolaviron suppresses dysfunctional reproductive axis associated with multi-walled carbon nanotubes exposure in male rats</t>
  </si>
  <si>
    <t>Reproductive toxicity associated with excessive exposure to multi-walled carbon nanotubes (MWCNTs), which are commonly used in medicine as valuable drug delivery systems, is well documented. Kolaviron, a bioflavonoid isolated from Garcinia kola seeds, elicits numerous health beneficial effects related to its anti-inflammatory, anti-genotoxic activities, anti-apoptotic, and antioxidant properties. However, information on the role of kolaviron in MWCNTs-induced reproductive toxicity is not available in the literature. Herein, we assessed the protective effects of kolaviron on MWCNTs-induced dysfunctional reproductive axis in rats following exposure to MWCNTs (1 mg/kg) and concurrent treatment with kolaviron (50 or 100 mg/kg body weight) for 15 successive days. Results showed that MWCNTs-induced dysfunctional reproductive axis as evidenced by deficits in pituitary and testicular hormones, marker enzymes of testicular function, and sperm functional characteristics were abrogated in rats co-administered with kolaviron. Moreover, co-administration of kolaviron-abated MWCNTs-induced inhibition of antioxidant enzyme activities increases in oxidative stress and inflammatory indices. This is evidenced by diminished levels of tumor necrosis factor-alpha, nitric oxide, lipid peroxidation, reactive oxygen, and nitrogen species as well as reduced activity of myeloperoxidase in testes, epididymis, and hypothalamus of the rats. Biochemical data on the chemoprotection of MWCNTs-induced reproductive toxicity were corroborated by histological findings. Taken together, kolaviron suppressed dysfunctional reproductive axis associated with MWCNTs exposure via abrogation of oxidative stress and inflammation in male rats.</t>
  </si>
  <si>
    <t>10.1080/01480545.2019.1609025</t>
  </si>
  <si>
    <t>10.18632/aging.104130</t>
  </si>
  <si>
    <t>Induction of caspase-2 gene expression in carboxyl-functionalized carbon nanotube-treated human T-cell leukemia (Jurkat) cell line</t>
  </si>
  <si>
    <t>Multiwalled carbon nanotubes inhibit cell migration and invasion by destroying actin cytoskeleton via mitochondrial dysfunction in ovarian cancer cells</t>
  </si>
  <si>
    <t>Carbon nanotubes (CNTs) have great potential as novel diagnostic or therapeutic tools in biomedicine but, cellular toxicity must be well considered before widespread application of CNTs. Many chemical agents exert their toxicity through apoptotic pathways by induction of caspase biomolecules. In the current study, effects of carboxyl-functionalized single-walled (SW) and multi-walled (MW) CNTs at a single dose of 100 Âµg mlâˆ’1 on the survival of Jurkat cells were examined using MTT assay. Additionally, the impacts of carboxylated CNTs on the gene expression levels of selected caspases were investigated. Jurkat cells were exposed to CNTs (100 Âµg mlâˆ’1 for 72 h) and then expression levels of selected caspase genes (Cas) were evaluated by qRT-PCR analysis. Housekeeping genes, Î²-actin, and glyceraldehyde 3-phosphate dehydrogenase (GAPDH), were used as normalization controls. The results showed only a mild decrease in the viability of Jurkat cells treated with carboxylated MWCNT. The results of qRT-PCR analysis revealed the elevated level of Cas2 mRNA in the cells treated with carboxylated MWCNT (6.08-fold) and carboxylated SWCNT (1.20-fold). The expression levels of Cas4, Cas6, Cas8, and Cas10 genes were increased not significantly compared to the control untreated cells. Our findings suggested that exposure to carboxyl-functionalized CNTs could be resulted in up-regulation of the Cas2 gene and not initiator Cas8 and Cas10 genes. In addition, it seems that carboxylated MWCNT was more potent than SWCNT in activation of Cas2 gene expression and triggering cell death signal in a manner different from intrinsic or extrinsic apoptosis pathways.</t>
  </si>
  <si>
    <t>Objective: This study aimed to investigate the effects of multiwalled carbon nanotubes (MWCNTs) on cytotoxicity and tumor metastasis in ovarian cancer cells, and further explored its mechanism. Results: MWCNTs significantly inhibited cell viability and the clone number, increased the cell number of S phage, promoted cell apoptosis, as well as suppressed cell migration and invasion, and damaged the structure of actin cytoskeleton in a dose-dependent manner in SKOV3. Moreover, MWCNTs treatment obviously damaged the structure of actin cytoskeleton of SKOV3, and inhibited the activities of mitochondrial electron transfer chain complexes I-V. Conclusions: MWCNTs might influence the assembly of actin cytoskeleton by disrupting mitochondrial function, thereby inhibiting migration and invasion of SKOV3. Methods: The characterization of MWCNTs was analyzed by UV visible light absorption spectroscopy and transmission electron microscopy. SKOV3 cells were exposed to different doses of MWCNTs. Then, in vitro cytotoxicity of MWCNTs was evaluated by MTT assay, colony-forming assay, cell cycle, and cell apoptosis assay. Moreover, the effects of MWCNTs on cell migration and invasion as well as actin cytoskeleton were explored in SKOV3 cells. Furthermore, the mitochondrial membrane potential and the activities of mitochondrial electron transfer chain complexes I-V were measured.</t>
  </si>
  <si>
    <t>Drug and Chemical Toxicology</t>
  </si>
  <si>
    <t>Aging</t>
  </si>
  <si>
    <t>10.3389/fvets.2020.591558</t>
  </si>
  <si>
    <t>Spermatotoxic Effects of Single-Walled and Multi-Walled Carbon Nanotubes on Male Mice</t>
  </si>
  <si>
    <t>Carbon-based nanomaterials possess a remarkably high potential for biomedical applications due to their physical properties; however, their detrimental effects on reproduction are also concerned. Several reports indicate the toxicity of carbon nanotubes (CNT); nevertheless, their impact on intracellular organelles in the male reproductive organs has not been fully elucidated. Herein, we report on the reprotoxicity of single-walled (SWCNT) and multi-walled carbon nanotubes (MWCN) on several intracellular events and histological criteria in pubertal male BALB/c mice orally treated with 0, 10, and 50 mg/kg/day doses for 5 weeks. Biomarkers of oxidative stress and mitochondrial functionality, histopathological alterations, and epididymal sperm characteristics were determined. Oral administration of CNTs at 10 and 50 mg/kg evoked a significant decrement in weight coefficient, sperm viability and motility, hypo-osmotic swelling (HOS) test, sperm count, mitochondrial dehydrogenase activity, ATP content, total antioxidant capacity, and GSH/GSSH ratio in the testis and epididymal spermatozoa. On the other hand, percent abnormal sperm, testicular and sperm TBARS contents, protein carbonylation, ROS formation, oxidized glutathione level, and sperm mitochondrial depolarization were considerably increased. Significant histopathological and stereological alterations in the testis occurred in the groups challenged with CNTs. The current findings indicated that oxidative stress and mitochondrial impairment might substantially impact CNTs-induced reproductive system injury and sperm toxicity. The results can also be used to establish environmental standards for CNT consumption by mammals, produce new chemicals for controlling the rodent populations, and develop therapeutic approaches against CNTs-associated reproductive anomalies in the males exposed daily to these nanoparticles.</t>
  </si>
  <si>
    <t>Frontiers in Veterinary Science</t>
  </si>
  <si>
    <t>10.1039/d0en00932f</t>
  </si>
  <si>
    <t>Accumulation of phenanthrene and its metabolites in lettuce (: Lactuca sativa L.) as affected by magnetic carbon nanotubes and dissolved humic acids</t>
  </si>
  <si>
    <t>This study investigated the behavior of phenanthrene (Phe) in lettuce (Lactuca sativa L.) as affected by carbon nanotubes (CNTs)/magnetic carbon nanotubes (MCNTs) and dissolved humic acids (DHAs) under hydroponic conditions for 10 days. MCNTs alone or combined with DHAs reduced Phe accumulation in roots by more than 50%; in shoots, CNTs increased the Phe accumulation from 72.1 to 114.8%, regardless of the presence of DHAs. DHAs decreased the total Phe metabolites content in lettuce by 21.7-98.9%. Nine Phe-related metabolites were identified and a possible Phe metabolism pathway in lettuce was proposed. A positive correlation was found between Fe and Phe content in lettuce under treatments of MCNTs/CNTs combined with DHA1, indicating exogenous Fe in conjunction with DHA1 affected Phe accumulation in lettuce. Additionally, MCNTs/CNTs and DHAs reduced Phe-induced toxicity to lettuce by elevating the activity of shoot glutathione S-transferase (GST). The addition of MCNTs/CNTs alone and combination with DHAs enhanced photosynthesis. The upregulation of genes related to photosynthesis and carotenoid biosynthesis in the treatments with DHAs or the combinations of CNT/MCNTs and DHAs alleviated Phe-induced phytotoxicity and negative impacts on photosynthesis. Our findings provide important information on Phe accumulation and its metabolism in plant-soil systems and on the roles of DHAs and MCNTs in alleviating the contaminant-induced phytotoxicity. This journal is</t>
  </si>
  <si>
    <t>10.3390/toxics8040122</t>
  </si>
  <si>
    <t>Evaluation of the skin sensitization potential of carbon nanotubes using alternative in vitro and in vivo assays</t>
  </si>
  <si>
    <t>Carbon nanotubes (CNTs) are one of the major types of nanomaterials that have various industrial and biomedical applications. However, there is a risk of accidental exposure to CNTs in individuals involved in their large-scale production and in individuals who use products containing CNTs. This study aimed to evaluate the skin sensitization induced by CNTs using two alternative tests. We selected single-wall carbon nanotubes and multi-walled carbon nanotubes for this study. First, the physiochemical properties of the CNTs were measured, including the morphology, size, and zeta potential, under various conditions. Thereafter, we assessed the sensitization potential of the CNTs using the ARE-Nrf2 Luciferase KeratinoSensâ„¢ assay, an in vitro alternative test method. In addition, the CNTs were evaluated for their skin sensitization potential using the LLNA: BrdU-FCM in vivo alternative test method. In this study, we report for the first time the sensitization results of CNTs using the KeratinoSensâ„¢ and LLNA: BrdU-FCM test methods in this study. This study found that both CNTs do not induce skin sensitization. These results suggest that the KeratinoSensâ„¢ and LLNA: BrdU-FCM assay may be useful as alternative assays for evaluating the potential of some nanomaterials that can induce skin sensitization.</t>
  </si>
  <si>
    <t>10.1186/s12989-020-00392-w</t>
  </si>
  <si>
    <t>10.3390/nano10122417</t>
  </si>
  <si>
    <t>Physicochemical characterization and genotoxicity of the broad class of carbon nanotubes and nanofibers used or produced in U.S. facilities</t>
  </si>
  <si>
    <t>Selective uptake of carboxylated multi-walled carbon nanotubes by class a type 1 scavenger receptors and impaired phagocytosis in alveolar macrophages</t>
  </si>
  <si>
    <t>Background: Carbon nanotubes and nanofibers (CNT/F) have known toxicity but simultaneous comparative studies of the broad material class, especially those with a larger diameter, with computational analyses linking toxicity to their fundamental material characteristics was lacking. It was unclear if all CNT/F confer similar toxicity, in particular, genotoxicity. Nine CNT/F (MW #1â€“7 and CNF #1â€“2), commonly found in exposure assessment studies of U.S. facilities, were evaluated with reported diameters ranging from 6 to 150 nm. All materials were extensively characterized to include distributions of physical dimensions and prevalence of bundled agglomerates. Human bronchial epithelial cells were exposed to the nine CNT/F (0â€“24 Î¼g/ml) to determine cell viability, inflammation, cellular oxidative stress, micronuclei formation, and DNA double-strand breakage. Computational modeling was used to understand various permutations of physicochemical characteristics and toxicity outcomes. Results: Analyses of the CNT/F physicochemical characteristics illustrate that using detailed distributions of physical dimensions provided a more consistent grouping of CNT/F compared to using particle dimension means alone. In fact, analysis of binning of nominal tube physical dimensions alone produced a similar grouping as all characterization parameters together. All materials induced epithelial cell toxicity and micronuclei formation within the dose range tested. Cellular oxidative stress, DNA double strand breaks, and micronuclei formation consistently clustered together and with larger physical CNT/F dimensions and agglomerate characteristics but were distinct from inflammatory protein changes. Larger nominal tube diameters, greater lengths, and bundled agglomerate characteristics were associated with greater severity of effect. The portion of tubes with greater nominal length and larger diameters within a sample was not the majority in number, meaning a smaller percentage of tubes with these characteristics was sufficient to increase toxicity. Many of the traditional physicochemical characteristics including surface area, density, impurities, and dustiness did not cluster with the toxicity outcomes. Conclusion: Distributions of physical dimensions provided more consistent grouping of CNT/F with respect to toxicity outcomes compared to means only. All CNT/F induced some level of genotoxicity in human epithelial cells. The severity of toxicity was dependent on the sample containing a proportion of tubes with greater nominal lengths and diameters.</t>
  </si>
  <si>
    <t>The production and applications of multi-walled carbon nanotubes (MWNTs) have increased despite evidence that MWNTs can be toxic. Recently, we reported that the binding of PluronicÂ® F-108 (PF108)-coated carboxylated MWNTs (C-MWNTs) to macrophages is inhibited by class A scavenger receptors (SR-As) antagonists (R. Wang et al., 2018. Nanotoxicology 12:677â€“690). The current study investigates the uptake of PF108-coated MWNTs by macrophages lacking SR-A1 and by CHO cells that ectopically express SR-A1. Macrophages without SR-A1 failed to take up C-MWNTs and CHO cells that expressed SR-A1 did take up C-MWNTs, but not pristine MWNTs (P-MWNTs) or amino-functionalized MWNTs (N-MWNTs). The dependence of C-MWNT uptake on SR-A1 is strong evidence that SR-A1 is a receptor for C-MWNTs. The consequences of SR-A1-dependent C-MWNT accumulation on cell viability and phagocytic activity in macrophages were also studied. C-MWNTs were more toxic than P-MWNTs and N-MWNTs in cell proliferation and colony formation tests. C-MWNTs reduced surface SR-A1 levels in RAW 264.7 cells and impaired phagocytic uptake of three known SR-A1 ligands, polystyrene beads, heat-killed E. coli, and oxLDL. Altogether, results of this study confirmed that SR-A1 receptors are important for the selective uptake of PF108-coated C-MWNTs and that accumulation of the C-MWNTs impairs phagocytic activity and cell viability in macrophages.</t>
  </si>
  <si>
    <t>10.1002/smll.202004029</t>
  </si>
  <si>
    <t>10.1186/s12989-020-00390-y</t>
  </si>
  <si>
    <t>Intracerebral Injection of Graphene Oxide Nanosheets Mitigates Microglial Activation Without Inducing Acute Neurotoxicity: A Pilot Comparison to Other Nanomaterials</t>
  </si>
  <si>
    <t>The pulmonary toxicity of carboxylated or aminated multi-walled carbon nanotubes in mice is determined by the prior purification method</t>
  </si>
  <si>
    <t>Carbon-based nanomaterials (CNMs) are being explored for neurological applications. However, systematic in vivo studies investigating the effects of CNM nanocarriers in the brain and how brain cells respond to such nanomaterials are scarce. To address this, functionalized multiwalled carbon nanotubes and graphene oxide (GO) sheets are injected in mice brain and compared with charged liposomes. The induction of acute neuroinflammatory and neurotoxic effects locally and in brain structures distant from the injection site are assessed up to 1 week postadministration. While significant neuronal cell loss and sustained microglial cell activation are observed after injection of cationic liposomes, none of the tested CNMs induces either neurodegeneration or microglial activation. Among the candidate nanocarriers tested, GO sheets appear to elicit the least deleterious neuroinflammatory profile. At molecular level, GO induces moderate activation of proinflammatory markers compared to vehicle control. At histological level, brain response to GO is lower than after vehicle control injection, suggesting some capacity for GO to reduce the impact of stereotactic injection on brain. While these findings are encouraging and valuable in the selection and design of nanomaterial-based brain delivery systems, they warrant further investigations to better understand the mechanisms underlying GO immunomodulatory properties in brain.</t>
  </si>
  <si>
    <t>Background: Inhalation of multi-walled carbon nanotubes (MWCNTs) poses a potential risk to human health. In order to safeguard workers and consumers, the toxic properties of MWCNTs need to be identified. Functionalization has been shown to either decrease or increase MWCNT-related pulmonary injury, depending on the type of modification. We, therefore, investigated both acute and chronic pulmonary toxicity of a library of MWCNTs derived from a common pristine parent compound (NC7000). Methods: MWCNTs were thermally or chemically purified and subsequently surface functionalized by carboxylation or amination. To evaluate pulmonary toxicity, male C57BL6 mice were dosed via oropharyngeal aspiration with either 1.6 or 4 mg/kg of each MWCNT type. Mitsui-7 MWCNT was used as a positive control. Necropsy was performed at days 3 and 60 post-exposure to collect bronchoalveolar lavage fluid (BALF) and lungs. Results: At day 3 all MWCNTs increased the number of neutrophils in BALF. Chemical purification had a greater effect on pro-inflammatory cytokines (IL-1Î², IL-6, CXCL1) in BALF, while thermal purification had a greater effect on pro-fibrotic cytokines (CCL2, OPN, TGF-Î²1). At day 60, thermally purified, carboxylated MWCNTs had the strongest effect on lymphocyte numbers in BALF. Thermally purified MWCNTs caused the greatest increase in LDH and total protein in BALF. Furthermore, the thermally purified and carboxyl- or amine-functionalized MWCNTs caused the greatest number of granulomatous lesions in the lungs. The physicochemical characteristics mainly associated with increased toxicity of the thermally purified derivatives were decreased surface defects and decreased amorphous content as indicated by Raman spectroscopy. Conclusions: These data demonstrate that the purification method is an important determinant of lung toxicity induced by carboxyl- and amine-functionalized MWCNTs.</t>
  </si>
  <si>
    <t>Small</t>
  </si>
  <si>
    <t>10.1016/j.mgene.2020.100807</t>
  </si>
  <si>
    <t>10.1186/s12989-020-00382-y</t>
  </si>
  <si>
    <t>Effect of coated carbon nanotubes with chitosan and cover of flaxseed in the induction of MDA-MB-231 apoptosis by analyzing the expression of Bax and Bcl-2</t>
  </si>
  <si>
    <t>Comparative carcinogenicity study of a thick, straight-type and a thin, tangled-type multi-walled carbon nanotube administered by intra-tracheal instillation in the rat</t>
  </si>
  <si>
    <t>Introduction: Functionalized carbon nanotubes have been used as molecular carriers in the cancer treatment. Medicine molecules bind to the surface functional groups of coated nanotubes or polymers. The aims of this research were to examine the effect of multilayer coated and uncoated carbon nanotubes containing flaxseed extract on MDA-MB-231 cell line and to study changes in induced apoptosis by measuring genes' expression of Bax and Bcl-2. Bcl-2 is anti-apoptotic gene and Bax is apoptotic gene. Methods: In this study, MDA-MB-231 that is breast cancer cell line was cultured in DMEM medium as the culture media. The cells were divided into four equal groups, control group and three treatment groups. Cells were treated with different concentrations of flaxseed extract as medicine, chitosan-coated carbon nanotube and uncoated carbon nanotubes. The effects of the medicine were evaluated by MTT assay. Changes in the expression of Bax and Bcl-2 were analyzed by Real Time PCR. Results: The results showed that the expression level of Bax gene in chitosan-coated nanotubes carrying flaxseed and carbon nanotubes-containing flaxseed extract and crude carbon nanotubes and flaxseed extracts were respectively 9.125, 5.139, 1.576 and 3.151 that have significantly increased. Expression of Bcl-2 gene in chitosan-coated nanotubes containing flaxseed and carbon nanotube-coated nanotubes and crude carbon nanotubes and flaxseed extract were respectively âˆ’3.389, âˆ’2.915, âˆ’1.103 and âˆ’ 2.604 that have significantly decreased. The results showed that flaxseed extract with carbon nanotube-chitosan nanoparticle carrier in a dose-dependent manner increased Bax gene expression and decreased Bcl-2 gene expression. Conclusion: The results showed that MDA-MB-231 cancer cells treated with carbon nanotube-chitosan nanoparticle and carrier of flaxseed extract had apoptosis and death due to increasing Bcl-2 and decreasing Bax. The use of flaxseed as a medicine and carbon nanotube-chitosan nanoparticle can be considered as a promising strategy in the treatment of breast cancer.</t>
  </si>
  <si>
    <t>Background: Multi-walled carbon nanotubes can be divided into two general subtypes: tangled and straight. MWCNT-N (60 nm in diameter) and MWCNT-7 (80â€“90 nm in diameter) are straight-type MWCNTs, and similarly to asbestos, both are carcinogenic to the lung and pleura when administered to rats via the airway. Injection of straight-type MWCNTs into the peritoneal cavity also induces the development of mesothelioma, however, injection of tangled-type MWCNTs into the peritoneal cavity does not induce carcinogenesis. To investigate these effects in the lung we conducted a 2-year comparative study of the potential carcinogenicities of a straight-type MWCNT, MWCNT-A (approximately 150 nm in diameter), and a tangled-type MWCNT, MWCNT-B (7.4 nm in diameter) after administration into the rat lung. Crocidolite asbestos was used as the reference material, and rats administered vehicle were used as the controls. Test materials were administered by intra-Tracheal Intra-Pulmonary Spraying (TIPS) once a week over a 7 week period (8 administrations from day 1 to day 50), followed by a 2-year observation period without further treatment. Rats were administered total doses of 0.5 or 1.0 mg MWCNT-A and MWCNT-B or 1.0 mg asbestos. Results: There was no difference in survival between any of the groups. The rats administered MWCNT-A or asbestos did not have a significant increase in bronchiolo-alveolar hyperplasia or tumors in the lung. However, the rats administered MWCNT-B did have significantly elevated incidences of bronchiolo-alveolar hyperplasia and tumors in the lung: the incidence of bronchiolo-alveolar hyperplasia was 0/20, 6/20, and 9/20 in the vehicle, 0.5 mg MWCNT-B, and 1.0 mg MWCNT-B groups, respectively, and the incidence of adenoma and adenocarcinoma combined was 1/19, 5/20, and 7/20 in the vehicle, 0.5 mg MWCNT-B, and 1.0 mg MWCNT-B groups, respectively. Malignant pleural mesothelioma was not induced in any of the groups. Conclusions: The results of this initial study indicate that tangled-type MWCNT-B is carcinogenic to the rat lung when administered via the airway, and that straight-type MWCNT-A did not have higher carcinogenic potential in the rat lung than tangled-type MWCNT-B.</t>
  </si>
  <si>
    <t>Meta Gene</t>
  </si>
  <si>
    <t>10.1016/j.tox.2020.152598</t>
  </si>
  <si>
    <t>Impaired mitochondrial function of alveolar macrophages in carbon nanotube-induced chronic pulmonary granulomatous disease</t>
  </si>
  <si>
    <t>Human exposure to carbon nanotubes (CNT) has been associated with the development of pulmonary sarcoid-like granulomatous disease. Our previous studies demonstrated that multi-walled carbon nanotubes (MWCNT) induced chronic pulmonary granulomatous inflammation in mice. Granuloma formation was accompanied by decreased peroxisome proliferator-activated receptor gamma (PPARÎ³) and disrupted intracellular lipid homeostasis in alveolar macrophages. Others have shown that PPARÎ³ activation increases mitochondrial fatty acid oxidation (FAO) to reduce free fatty acid accumulation. Hence, we hypothesized that the disrupted lipid metabolism suppresses mitochondrial FAO. To test our hypothesis, C57BL/6 J mice were instilled by an oropharyngeal route with 100 Î¼g MWCNT freshly suspended in 35 % Infasurf. Control sham mice received vehicle alone. Sixty days following instillation, mitochondrial FAO was measured in permeabilized bronchoalveolar lavage (BAL) cells. MWCNT instillation reduced the mitochondrial oxygen consumption rate of BAL cells in the presence of palmitoyl-carnitine as mitochondrial fuel. MWCNT also reduced mRNA expression of mitochondrial genes regulating FAO, carnitine palmitoyl transferase-1 (CPT1), carnitine palmitoyl transferase-2 (CPT2), hydroxyacyl-CoA dehydrogenase subunit beta (HADHB), and PPARÎ³ coactivator 1 alpha (PPARGC1A). Importantly, both oxidative stress and apoptosis in alveolar macrophages and lung tissues of MWCNT-instilled mice were increased. Because macrophage PPARÎ³ expression has been reported to be controlled by miR-27b which is known to induce oxidative stress and apoptosis, we measured the expression of miR-27b. Results indicated elevated levels in alveolar macrophages from MWCNT-instilled mice compared to controls. Given that inhibition of FAO and apoptosis are linked to M1 and M2 macrophage activation, respectively, the expression of both M1 and M2 key indicator genes were measured. Interestingly, results showed that both M1 and M2 phenotypes of alveolar macrophages were activated in MWCNT-instilled mice. In conclusion, alveolar macrophages of MWCNT-instilled mice had increased miR-27b expression, which may reduce the expression of PPARÎ³ resulting in attenuation of FAO. This reduction in FAO may lead to activation of M1 macrophages. The upregulation of miR-27b may also induce apoptosis, which in turn can cause M2 activation of alveolar macrophages. These observations indicate a possible role of miR-27b in impaired mitochondrial function in the chronic activation of alveolar macrophages by MWCNT and the development of chronic pulmonary granulomatous inflammation.</t>
  </si>
  <si>
    <t>Cytotoxicity evaluation of mwcnts and silica nanoparticles on caprine spermatozoa: An in vitro comparative study</t>
  </si>
  <si>
    <t>Mesoporous silica nanoparticles (MSNPs) and multiwalled carbon nanotubes (MWCNTs) attained attention due to their unique properties and multi-disciplinary uses throughout the world. In vitro cytotoxic effect of different concentrations (1-200 Âµg/ml) of MWCNTs and MSNPs was evaluated on caprine spermatozoa by neutral red uptake (NUR) assay. MWCNTs treatment decreased the sperm viability in dose and time dependent manner (P&lt;0.05), whereas MSNPs did not have any adverse effect. MSNPs was thus relatively safe even at higher concentration after 3 h as compared to MWCNTs and thus open avenues for their potential applications in variety of fields viz., agriculture, electronics, biomedicine and public health.</t>
  </si>
  <si>
    <t>Annals of Biology</t>
  </si>
  <si>
    <t>10.1038/s41598-020-62201-w</t>
  </si>
  <si>
    <t>Fluorescent sp&lt;sup&gt;3&lt;/sup&gt; Defect-Tailored Carbon Nanotubes Enable NIR-II Single Particle Imaging in Live Brain Slices at Ultra-Low Excitation Doses</t>
  </si>
  <si>
    <t>Cellular and tissue imaging in the second near-infrared window (NIR-II, ~1000â€“1350 nm) is advantageous for in vivo studies because of low light extinction by biological constituents at these wavelengths. However, deep tissue imaging at the single molecule sensitivity has not been achieved in the NIR-II window due to lack of suitable bio-probes. Single-walled carbon nanotubes have emerged as promising near-infrared luminescent molecular bio-probes; yet, their inefficient photoluminescence (quantum yield ~1%) drives requirements for sizeable excitation doses (~1â€“10 kW/cm2) that are significantly blue-shifted from the NIR-II region (&lt;850 nm) and may thus ultimately compromise live tissue. Here, we show that single nanotube imaging can be achieved in live brain tissue using ultralow excitation doses (~0.1 kW/cm2), an order of magnitude lower than those currently used. To accomplish this, we synthesized fluorescent sp3-defect tailored (6,5) carbon nanotubes which, when excited at their first order excitonic transition (~985 nm) fluoresce brightly at ~1160 nm. The biocompatibility of these functionalized nanotubes, which are wrapped by encapsulation agent (phospholipid-polyethylene glycol), is demonstrated using standard cytotoxicity assays. Single molecule photophysical studies of these biocompatible nanotubes allowed us to identify the optimal luminescence properties in the context of biological imaging.</t>
  </si>
  <si>
    <t>10.1007/s12038-020-9989-9</t>
  </si>
  <si>
    <t>Acid-functionalized single-walled carbon nanotubes alter epithelial tight junctions and enhance paracellular permeability</t>
  </si>
  <si>
    <t>Due to their unique properties, carbon nanotubes (CNTs) are being widely explored for industrial and medical applications. This has necessitated a thorough assessment of the effect of CNTs on human and animal physiology and health. Impact of CNTs on epithelial tight junctions has not been evaluated in the context of their toxic effects in many biological systems. In the present study, we examined the effect of acid functionalized single-walled carbon nanotubes (AF-SWCNTs) on the function and expression of two tight junction proteins (ZO-1 and occludin) in the Madin-Darby canine kidney (MDCK) cell line. Treatment of MDCK cells with AF-SWCNT resulted in a downregulation of tight junction proteins, decreased trans-epithelial electrical resistance (TER), increased paracellular permeability, and disruption of tight junctions. Taken together, our data demonstrate that AF-SWCNT disrupts tight junction barrier by downregulating tight junction proteins in MDCK epithelial cells.</t>
  </si>
  <si>
    <t>Journal of Biosciences</t>
  </si>
  <si>
    <t>10.1088/1361-6528/abae2f</t>
  </si>
  <si>
    <t>Multi-walled carbon nanotubes functionalized with pyrene-PEG via Ï€-Ï€ Interactions: Toxicological assessment in zebrafish embryos</t>
  </si>
  <si>
    <t>Multi-walled carbon nanotubes (MWCNT) have many promising biological applications, even though functionalization is needed for better biocompatibility. Functionalization of MWCNT with polyethylene glycol (PEG) is a promising and widely studied approach, but the best PEGylation method is still under investigation. In this work, we have tested the biological implications of MWCNT functionalized via Ï€-stacking with pyrene-PEG (MWCNT-Pyr-PEG) in zebrafish embryos. As Pyr toxicity is well documented and represents a major concern for the safety of the proposed approach, we have also tested the effects of the exposure to the isolated conjugate (Pyr-PEG). The resulting suspensions were stable in saline medium and well dispersed. Zebrafish embryos at 24 h post-fertilization (hpf) were dechorionated and randomly assigned to seven experimental groups (n = 50 per group): control, MWCNT-Pyr-PEG at 0.2, 2.0, and 20.0 mg l-1, and Pyr-PEG at the same concentrations, and exposures were performed in 96-well plates. Specimens were observed for heart rate, malformations, body length, mortality, traveled distance, and number of new movements. Heart rate was reduced in embryos exposed to any tested concentration of MWCNT-Pyr-PEG, while this effect was observed with Pyr-PEG from 2 mg l-1. The highest concentration of MWCNT-Pyr-PEG also led to increased occurrence of malformations, shortened body length and reduced traveled distance. The functionalization approach shows promise due to the stability in saline media, even though toxic effects were observed in the highest tested concentrations, being the MWCNT the main actors underlying these outcomes.</t>
  </si>
  <si>
    <t>10.1016/j.cbpc.2020.108832</t>
  </si>
  <si>
    <t>Toxicity effects of multi-walled carbon nanotubes (MWCNTs) nanomaterial on the common carp (Cyprinus carpio L. 1758) in laboratory conditions</t>
  </si>
  <si>
    <t>Over the past decade, the usages of carbon nanotubes in various industries have been increased. Multi-walled carbon nanotubes (MWCNTs) are special form of carbon nanotubes which are used as nano-absorbents for various purposes of different industries due to their high surface to volume ratio. In aquatic environments these active nano-agents can easily absorb and accumulate in animal cells and tissues due to their tiny sizes and induce toxicity effects on bio-organisms mainly via pro-oxidants production. The present study assayed MWCNTs toxicity effects on anti-oxidative enzymes activities, serum hormonal and biochemical stress biomarkers, hematology parameters, histopathology and growth performance of the common carp Cyprinus carpio. Experiment was conducted in five treatments including 0 (control), 5, 10, 15, 20 mg/l MWCNTs in triplicate and each of the experimental tanks consisted of a 400-l recirculating system, stocked with, 20 fish (12 Â± 2 g) for 28 days. The results indicated that by increasing the concentrations of the MWCNTs weight gain, specific growth rate and survival rate parameters were decreased. The findings showed that cortisol secretion, blood glucose level and anti-oxidative enzymes activities were increased with the increase of MWCNTs concentrations in the treatments. Histopathology results depicted that 15 and 20 mg/l MWCNTs caused hyperplasia, telangiectasia, apoptosis, and necrosis damages in gills and also, apoptosis, sinusoidal spaces, fibrosis, hepatocyte degeneration and necrosis in the liver of C. carpio. Despite these findings, further researches on effects of nanomaterials on aquatic organisms and ecosystems are essential to protect these environments against the newly found nanomaterials hazards.</t>
  </si>
  <si>
    <t>Comparative Biochemistry and Physiology Part - C: Toxicology and Pharmacology</t>
  </si>
  <si>
    <t>10.1080/17435390.2020.1814439</t>
  </si>
  <si>
    <t>Quantitative measurement of carbon nanotubes in rat lung</t>
  </si>
  <si>
    <t>Despite their numerous possible applications, the potential impact of carbon engineered nanomaterials (CEN) on human health, especially after inhalation exposure, is still questioned. Quantification of CEN in the respiratory system is a recurring issue and deposition and pulmonary biopersistence data are essential for toxicological evaluation. In this context, a fully validated standard method for CEN quantification in lung tissue is therefore imperative. The present method, based on the National Institute for Occupational Safety and Health 5040 method for atmospheric elemental and organic carbon analysis as well as on previous developments on biological matrices, involves a simple thermogravimetric analysis (TGA) of lyophilized samples, possibly preceded by a step of chemical digestion of the tissues depending on the nature of CEN investigated. The analytical method was validated for 4 CEN (carbon black as well as 3 long and thick or short and thin carbon nanotubes) for selectivity, linearity, detection and quantification limits, bias, and within-batch and between-batch precision. Calibration curves show linearity in the range of 1â€“40 mg/g lyophilized lung. Limits of detection for the different CEN range from 6 to 18 Âµg in 20 mg dry test sample. On average, within-batch precision was kept below 20 and 10% for analysis with or without a prior digestion step, respectively, whereas the corresponding between-batch precision levels reached almost 20 and 15%, respectively. The method was successfully applied to toxicological investigations for the quantitative analysis of CEN contents in rat lung exposed by inhalation.</t>
  </si>
  <si>
    <t>10.1016/j.toxlet.2020.07.007</t>
  </si>
  <si>
    <t>Induction of lipid droplets in THP-1 macrophages by multi-walled carbon nanotubes in a diameter-dependent manner: A transcriptomic study</t>
  </si>
  <si>
    <t>Exposure to multi-walled carbon nanotubes (MWCNTs) might induce lipid droplet (LD) biogenesis, but the roles of physicochemical properties of MWCNTs, as well as the mechanisms, remain poorly understood. In this study, we investigated lipid laden foam formation in THP-1 macrophages exposed to MWCNTs of different diameters, and attempted transcriptomic analysis to study the possible mechanisms. We observed diameter-dependent cytotoxicity, lipid accumulation and intracellular reactive oxygen species production that were more pronounced for MWCNTs with smaller diameters compared with those with larger diameters. However, more MWCNTs with larger diameters were retained in macrophages after 24 h exposure. One possible explanation for the inverse relationship between MWCNT bio-effects and internalization is that macrophages altered the expression of exocytotic genes to export toxic MWCNTs. Transcriptomic data showed that MWCNTs with smaller diameters more effectively altered the expression of genes related with cytotoxicity and lipid metabolism, and KEGG pathway analysis suggested that MWCNTs with smaller diameters activated peroxisome proliferator-activated receptor (PPAR) signalling pathway (map03320), leading to over-expression of perilipin 2, the surface proteins of LDs. Western blot confirmed that MWCNTs effectively promoted CD36, PPARÎ³ and perilipin 2, key components in map03320. Moreover, inhibition of PPARÎ³ by chemicals or siRNA significantly inhibited lipid accumulation induced by MWCNTs with smaller diameters, and perilipin 2 proteins in MWCNT-exposed macrophages could be decreased by PPARÎ³ siRNA. In conclusion, the results of this study revealed the induction of LDs by MWCNTs in a diameter-dependent manner through the activation of PPAR signalling pathway.</t>
  </si>
  <si>
    <t>Toxicology Letters</t>
  </si>
  <si>
    <t>10.1016/j.jhazmat.2020.122724</t>
  </si>
  <si>
    <t>10.1016/j.impact.2020.100274</t>
  </si>
  <si>
    <t>10.1016/j.impact.2020.100270</t>
  </si>
  <si>
    <t>Effects of multi-walled carbon nanotubes on the enantioselective toxicity of the chiral insecticide indoxacarb toward zebrafish (Danio rerio)</t>
  </si>
  <si>
    <t>Toxicogenomics analysis of dynamic dose-response in macrophages highlights molecular alterations relevant for multi-walled carbon nanotube-induced lung fibrosis</t>
  </si>
  <si>
    <t>Transcriptomic analysis revealed that multi-walled carbon nanotubes diameter-dependently induced pyroptosis in THP-1 macrophages</t>
  </si>
  <si>
    <t>The mass production and usage of carbon nanotubes (CNTs) have led to the inevitable release into the environment, and the effects of CNTs on the toxicity of co-existing pollutants have been well documented. However, knowledge of the effects of CNTs on the enantioselective toxicity of chiral compounds is limited. Using zebrafish as an experimental model, the enantioselective expression of the apoptosis, CYP3C and EAAT-related genes were analyzed following exposure to multi-walled carbon nanotubes (MWCNTs) (0.05 and 0.5 mg/L), rac-/R-/S-indoxacarb (0.01 mg/L), or the combination of rac-/R-/S-indoxacarb mixed with MWCNTs for 28d. Sex-specific differences were observed in both the liver and brain of zebrafish. The expression of apoptosis and CYP3C-related genes was 16.55â€“44.29 times higher in the livers of males treated with R-indoxacarb than in S-indoxacarb treated groups. The EAAT-related genes were expressed at 1.38â€“2.56 times higher levels in the brain of females treated with R-indoxacarb than in S-indoxacarb-treated groups. In the presence of MWCNTs, the expression of caspase-3, cyp3c3, cyp3c4, eaat1a, eaat1b and eaat2 in the livers of males and brains of females treated with S-indoxacarb were 1.65â€“15.33 times higher than in fish treated with R-indoxacarb. Based on these results, MWCNTs affected the enantioselective toxicity of indoxacarb toward zebrafish.</t>
  </si>
  <si>
    <t>Toxicogenomics approaches are increasingly used to gain mechanistic insight into the toxicity of engineered nanomaterials (ENMs). These emerging technologies have been shown to aid the translation of in vitro experimentation into relevant information on real-life exposures. Furthermore, integrating multiple layers of molecular alteration can provide a broader understanding of the toxicological insult. While there is growing evidence of the immunotoxic effects of several ENMs, the mechanisms are less characterized, and the dynamics of the molecular adaptation of the immune cells are still largely unknown. Here, we hypothesized that a multi-omics investigation of dynamic dose-dependent (DDD) molecular alterations could be used to retrieve relevant information concerning possible long-term consequences of the exposure. To this end, we applied this approach on a model of human macrophages to investigate the effects of rigid multi-walled carbon nanotubes (rCNTs). THP-1 macrophages were exposed to increasing concentrations of rCNTs and the genome-wide transcription and gene promoter methylation were assessed at three consecutive time points. The results suggest dynamic molecular adaptation with a rapid response in the gene expression and contribution of DNA methylation in the long-term adaptation. Moreover, our analytical approach is able to highlight patterns of molecular alteration in vitro that are relevant for the pathogenesis of pulmonary fibrosis, a known long-term effect of rCNTs exposure in vivo.</t>
  </si>
  <si>
    <t>Direct contact with multi-walled carbon nanotubes (MWCNTs) could compromise the viability of macrophages, but the mechanisms remained poorly understood. Previously we investigated the cytotoxicity of MWCNTs with different diameters (XFM4 &lt; XFM22 &lt; XFM34), and showed that MWCNTs induced cytotoxicity in an order of XFM4 &gt; XFM22 &gt; XFM34. In this study, we analyzed the transcriptomic data and found that MWCNTs diameter-dependently (in an order of XFM4 &gt; XFM22 &gt; XFM34) affected gene ontology (GO) terms and Kyoto Encyclopedia of Genes and Genomes (KEGG) pathways related with immune responses. Therefore, we speculated that MWCNT-induced cytotoxicity was inflammation-driving pyroptosis. To test this hypothesis, we investigated the changes of morphologies, reactive oxygen species (ROS) and key proteins related with pyroptosis. We found that only XFM4 induced multi-pores of cellular membranes and ROS. Meanwhile, MWCNTs promoted the protein levels of caspase 1, NLRP3, interleukin-18 (IL-18) and IL-1Î², and the observed effects were typically more obvious for XFM4 compared with XFM22 or XFM34. Finally, we found that transfection with casp1 or nlrp3 siRNA down-regulated both pro-caspase 1 and NLRP3 proteins and consequently inhibited the cytotoxicity of XFM4. In conclusion, the results from this study suggested that MWCNTs induced pyroptosis in THP-1 macrophages. XFM4 more effectively promoted pyroptosis compared with XFM22 or XFM34, which could provide a basis for rational design of biocompatible MWCNTs.</t>
  </si>
  <si>
    <t>Nano-Structures and Nano-Objects</t>
  </si>
  <si>
    <t>10.1049/iet-nbt.2020.0020</t>
  </si>
  <si>
    <t>CdO nanoparticles, c-MWCNT nanoparticles and CdO nanoparticles/c-MWCNT nanocomposite fibres: In vitro assessment of anti-proliferative and apoptotic studies in HeLa cancer cell line</t>
  </si>
  <si>
    <t>A simple ultrasonic assisted chemical technique was used to synthesise cadmium oxide (CdO) nanoparticles (NPs) and CdO NPs/c-Multiwalled carbon nanotube (c-MWCNT) nanocomposite fibres.To confirm the physio-chemico properties and to analyse surface morphology of the obtained nanomaterials X-Ray Diffraction (XRD), Fourier Transform Infrared Spectroscopy (FTIR) and field emission scanning electron microscopy (FESEM) were performed. To evaluate the anti-cancer property of CdO NPs, c-MWCNT NPs and CdO NPs/c-MWCNT nanocomposite fibres, an anti-proliferative assay test (Methylthiazolyl diphenyl-tetrazolium bromide - MTT assay) were performed on HeLa cells which further estimated IC50 value (Least concentration of sample in which nearly 50% of cells remain alive) under in-vitro conditions. On comparison, CdONPs/c-MWCNT based system was found to be superior by achieving 52.3% cell viability with its minimal IC50 value of 31.2 Î¼g/ml. Lastly, the CdO NPs based system was taken up for an apoptotic study using DNA fragmentation assay for estimating its ability to cleave the DNA of the HeLa cells into internucleosomal fragments using the agarose gel electrophoresis method. In conclusion, based on our observations, CdO NPs/c-MWCNT hybrid based system can be further used for the development of efficient drug delivery and therapeutic systems.</t>
  </si>
  <si>
    <t>IET Nanobiotechnology</t>
  </si>
  <si>
    <t>10.3390/ph13100293</t>
  </si>
  <si>
    <t>Cytotoxicity effects of water-soluble multi-walled carbon nanotubes decorated with quaternized hyperbranched poly(Ethyleneimine) derivatives on autotrophic and heterotrophic gram-negative bacteria</t>
  </si>
  <si>
    <t>Oxidized multi-walled carbon nanotubes (oxCNTs) were functionalized by a simple non-covalent modification procedure using quaternized hyperbranched poly(ethyleneimine) derivatives (QPEIs), with various quaternization degrees. Structural characterization of these hybrids using a variety of techniques, revealed the successful and homogenous anchoring of QPEIs on the oxCNTsâ€™ surface. Moreover, these hybrids efficiently dispersed in aqueous media, forming dispersions with excellent aqueous stability for over 12 months. Their cytotoxicity effect was investigated on two types of gram(âˆ’) bacteria, an autotrophic (cyanobacterium Synechococcus sp. PCC 7942) and a heterotrophic (bacterium Escherichia coli). An enhanced, dose-dependent antibacterial and anti-cyanobacterial activity against both tested organisms was observed, increasing with the quaternization degree. Remarkably, in the photosynthetic bacteria it was shown that the hybrid materials affect their photosynthetic apparatus by selective inhibition of the Photosystem-I electron transport activity. Cytotoxicity studies on a human prostate carcinoma DU145 cell line and 3T3 mouse fibroblasts revealed that all hybrids exhibit high cytocompatibility in the concentration range, in which they also exhibit both high antibacterial and anti-cyanobacterial activity. Thus, QPEI-functionalized oxCNTs can be very attractive candidates as antibacterial and anti-cyanobacterial agents that can be used for potential applications in the disinfection industry, as well as for the control of harmful cyanobacterial blooms.</t>
  </si>
  <si>
    <t>Pharmaceuticals</t>
  </si>
  <si>
    <t>10.1016/j.taap.2020.115167</t>
  </si>
  <si>
    <t>Hydroxyl functionalized multi-walled carbon nanotubes modulate immune responses without increasing 2009 pandemic influenza A/H1N1 virus titers in infected mice</t>
  </si>
  <si>
    <t>Growing use of carbon nanotubes (CNTs) have garnered concerns regarding their association with adverse health effects. Few studies have probed how CNTs affect a host's susceptibility to pathogens, particularly respiratory viruses. We reported that exposure of lung cells and mice to pristine single-walled CNTs (SWCNTs) leads to significantly increased influenza virus H1N1 strain A/Mexico/4108/2009 (IAV) titers in concert with repressed antiviral immune responses. In the present study, we investigated if hydroxylated multi-walled CNTs (MWCNTs), would result in similar outcomes. C57BL/6 mice were exposed to 20 Î¼g MWCNTs on day 0 and IAV on day 3 and samples were collected on day 7. We investigated pathological changes, viral titers, immune-related gene expression in lung tissue, and quantified differential cell counts and cytokine and chemokine levels in bronchoalveolar lavage fluid. MWCNTs alone caused mild inflammation with no apparent changes in immune markers whereas IAV alone presented typical infection-associated inflammation, pathology, and titers. The co-exposure (MWCNTs + IAV) did not alter titers or immune cell profiles compared to the IAV only but increased concentrations of IL-1Î², TNFÎ±, GM-CSF, KC, MIPs, and RANTES and inhibited mRNA expression of Tlr3, Rig-i, Mda5, and Ifit2. Our findings suggest MWCNTs modulate immune responses to IAV with no effect on the viral titer and modest pulmonary injury, a result different from those reported for SWCNT exposures. This is the first study to show that MWCNTs modify cytokine and chemokine responses that control aspects of host defenses which may play a greater role in mitigating IAV infections.</t>
  </si>
  <si>
    <t>10.1016/j.nantod.2020.100913</t>
  </si>
  <si>
    <t>Computational modeling on mitochondrial channel nanotoxicity</t>
  </si>
  <si>
    <t>Herein, we evaluated the interactions between the zig-zag-single-walled carbon nanotube (z-z-SWCNT (8.0)) and the ATP-entry-point of the human mitochondrial voltage-dependent anion-selective channel (hVDAC1). For this purpose, both molecular docking and molecular dynamics simulations were performed. The flexibility properties of the referred ATP-entry-point was efficiently modeled using crystallographic validation-based on Ramachandran plot. The preferred conformations obtained for this segment were able to establish very favorable interactions with the ligands (ATP and z-z-SWCNT). Next, using both molecular docking and molecular dynamics simulations, we demonstrated that z-z-SWCNT can directly prevent the ATP-transition from its first entry-point residue (MET1). We suggested that the associated z-z-SWCNT aggregation can be responsible by avoiding the natural biochemical steps for the ATP-transport, according to a nanotoxicity mechanism based on hydrophobic interactions. The docking free energy of z-z-SWCNT/hVDAC1 and ATP/hVDAC1 complexes was remarkably close, according to local perturbation maps of the catalytic residuesâ€™ cluster (i.e. MET1, ARG2, GLY3, SER4, ALA5). On the other hand, the results of molecular dynamics simulations match the ones of the docking simulations, reinforcing the hVDAC1 channel nanotoxicity hypothesis. Overall, the obtained results could open new opportunities towards the rational design of new carbon nanomaterials and in silico mitotarget drug-discovery.</t>
  </si>
  <si>
    <t>10.1016/j.ecoenv.2020.110892</t>
  </si>
  <si>
    <t>Effects of multiwalled carbon nanotubes co-exposure with cadmium on zebrafish cell line: Metal uptake and accumulation, oxidative stress, genotoxicity and cell cycle</t>
  </si>
  <si>
    <t>Carbon nanotubes presence in the environment increases every year because of exponential industrial production around the world. In aquatic environments, carbon nanotubes can interact with other pollutants based on their adsorbent surface chemistry properties. Heavy metal ions represent one of the biggest concerns in water resources nowadays due to anthropogenic activities, in which cadmium (Cd) is one of the most harmful metal for aquatic organisms. This study investigated the influence of two co-exposure protocols differing by the order of interaction of oxidized multiwalled carbon nanotubes (ox-MWCNT) with Cd in zebrafish liver cell line (ZFL). The ox-MWCNT was characterized, Cd content in culture medium and uptake by cells were quantified using ICP-MS and, the reactive oxygen species (ROS), the biotransformation enzymes activity of phase I and II as well as the antioxidants defenses and oxidative damage were analyzed. The effects on the cell cycle were investigated by flow cytometry and DNA damage by comet assay. The exposure to ox-MWCNT alone decreased the activity of catalase, glutathione peroxidase, and glutathione S-transferase and altered the cell cycle with a reduction of cells in the G2/M phase. Cd exposure alone decreased the activity of catalase and glutathione S-transferase, increased ROS, metallothionein, and lipid peroxidation content and causes genotoxicity in the cells. Despite different incubation protocol, the co-exposure ox-MWCNT-Cd increased the Cd content in ZFL cells after 24 h exposure, increased ROS production and DNA damage without differences between them. Our results showed the modulation of ox-MWCNT on Cd effects and contributed to future co-exposure toxicity investigations and nanosafety regulations involving carbon nanomaterials and aquatic pollutants.</t>
  </si>
  <si>
    <t>10.1016/j.chemosphere.2020.127205</t>
  </si>
  <si>
    <t>Accumulation and toxicity of multi-walled carbon nanotubes in Xenopus tropicalis tadpoles</t>
  </si>
  <si>
    <t>Multi-walled carbon nanotubes (MWCNTs), a common nanomaterial widely used and discharged in environment, might exert toxic effects on aquatic animals. In this paper, filter-feeding tadpole of Xenopus tropicalis was selected as bioindicator to study the exposure effects of MWCNTs suspensions of 0.5, 1, 2, 4 and 8 mg/L for 72 h. The results showed that the tadpoles could remain high survival rate of over 96.7% after 24 h's exposure to MWCNTs, but then decrease considerably, showing a significant time-dependent relationship. The LC50 was 2.53 mg/L for tadpoles exposed to MWCNTs for 72 h, when MWCNTs accumulated in their gills and digestive tracts. Moreover, the enrichment degree of MWCNTs in tadpole was related to exposure density than time. When MWCNTs suspension concentration was not over 1 mg/L, the heart rates increased significantly and then decreased continuously. The survivors from the toxicity test were transferred to fresh filtered water for recovery, but MWCNTs accumulated in the tadpolesâ€™ body didn't decrease obviously after 4 days. Although the maximum tadpoles survival rate of 80% was recorded in the exposure group of 0.5 mg/L MWCNTs, only 43.3% of the survivors could recover. Therefore, the final survival rate was negative related to the exposure densities of MWCNTs but positive related to the accumulating degree in tadpolesâ€™ body. The results demonstrated that MWCNTs exposure posed potential health risks to filter-feeding organisms by intake and accumulation in organs, which could provide useful information for the reasonable evaluation and scientific management of nanomaterials.</t>
  </si>
  <si>
    <t>10.1016/j.chemosphere.2020.127042</t>
  </si>
  <si>
    <t>Carbon nanotubes affect early growth, flowering time and phytohormones in tomato</t>
  </si>
  <si>
    <t>Carbon nanotube (CNT) applications are increasing in consumer products, including agriculture devices, making them an important contaminant to study in the field of plant nanotoxicology. Several studies have observed the uptake and effects of CNTs in plants. However, in other studies differing results were observed on growth and physiology depending on the plant species and type of CNT. This study focused on the effects of CNTs on plant phenotype with growth, time to flowering, fruiting time as endpoints, and physiology, through amino acid and phytohormone content, in tomato after exposure to multiple types of CNTs. Plants grown in CNT-contaminated soil exhibited a delay in early growth and flowering (especially in treatments of 1 mg/kg multi-walled nanotubes (MWNTs), 10 mg/kg MWNTs, and 1 mg/kg MWNTs-COOH). However, CNTs did not affect plant growth or height later in the life cycle. No significant differences in abscisic acid (ABA) and citrulline content were observed between the treated and control plants. However, single-walled nanotube (SWNT) exposure significantly increased salicylic acid (SA) content in tomato. These results suggest that SWNTs may elicit a stress response in tomatoes. Results from this study offer more insight into how plants respond and acclimate to CNTs. These results will lead to a better understanding of CNT impact on plant phenotype and physiology.</t>
  </si>
  <si>
    <t>10.1021/acsbiomaterials.0c00887</t>
  </si>
  <si>
    <t>10.1080/17435390.2020.1780642</t>
  </si>
  <si>
    <t>10.1186/s12989-020-00377-9</t>
  </si>
  <si>
    <t>SOX2Mediates Carbon Nanotube-Induced Fibrogenesis and Fibroblast Stem Cell Acquisition</t>
  </si>
  <si>
    <t>Evaluation of toxicity of halloysite nanotubes and multi-walled carbon nanotubes to endothelial cells inÂ vitro and blood vessels inÂ vivo</t>
  </si>
  <si>
    <t>Carbon nanomaterial-derived lung burden analysis using UV-Vis spectrophotometry and proteinase K digestion</t>
  </si>
  <si>
    <t>Certain nanosized particles like carbon nanotubes (CNTs) are known to induce pulmonary fibrosis, but the underlying mechanisms are unclear, and efforts to prevent this disease are lacking. Fibroblast-associated stem cells (FSCs) have been suggested as a critical driver of fibrosis induced by CNTs by serving as a renewable source of extracellular matrix-producing cells; however, a detailed understanding of this process remains obscure. Here, we demonstrated that single-walled CNTs induced FSC acquisition and fibrogenic responses in primary human lung fibroblasts. This was indicated by increased expression of stem cell markers (e.g., CD44 and ABCG2) and fibrogenic markers (e.g., collagen and Î±-SMA) in CNT-exposed cells. These cells also showed increased sphere formation, anoikis resistance, and aldehyde dehydrogenase (ALDH) activities, which are characteristics of stem cells. Mechanistic studies revealed sex-determining region Y-box 2 (SOX2), a self-renewal associated transcription factor, as a key driver of FSC acquisition and fibrogenesis. Upregulation and colocalization of SOX2 and COL1 were found in the fibrotic lung tissues of CNT-exposed mice via oropharyngeal aspiration after 56 days. The knockdown of SOX2 by gene silencing abrogated the fibrogenic and FSC-inducing effects of CNTs. Chromatin immunoprecipitation assays identified SOX2-binding sites on COL1A1 and COL1A2, indicating SOX2 as a transcription factor in collagen synthesis. SOX2 was also found to play a critical role in TGF-Î²-induced fibrogenesis through its collagen-and FSC-inducing effects. Since many nanomaterials are known to induce TGF-Î², our findings that SOX2 regulate FSCs and fibrogenesis may have broad implications on the fibrogenic mechanisms and treatment strategies of various nanomaterial-induced fibrotic disorders.</t>
  </si>
  <si>
    <t>Nanomaterials (NMs) with tubular structures, such as halloysite nanotubes (HNTs), have potential applications in biomedicine. Although the biocompatibility of HNTs has been investigated before, the toxicity of HNTs to blood vessels is rarely systemically evaluated. Herein, we compared the toxicity of HNTs and multi-walled carbon nanotubes (MWCNTs) to human umbilical vein endothelial cells (HUVECs) in vitro and blood vessels of mice in vivo. HUVECs internalized HNTs and MWCNTs, but the uptake of HNTs was not obviously changed by clathrin inhibitor. Exposure to NMs decreased cellular viability, activated apoptotic proteins and up-regulated adhesion molecules, including soluble vascular cell adhesion molecule 1 (sVCAM-1) and VCAM-1. As the mechanisms, NMs decreased NO levels, eNOS mRNA and eNOS/p-eNOS proteins. Meanwhile, NMs promoted intracellular ROS and autophagy dysfunction, shown as decreased protein levels of LC3, beclin-1 and ATG5. The eNOS regulator Kruppel-like factor 4 (KLF4) was inhibited, but another eNOS regulator KLF4 was surprisingly up-regulated. Under in vivo conditions, ICR mice intravenously injected with NMs (50 Î¼g/mouse, once a day for 5 days) showed an increased percentage of neutrophils, monocytes and basophils. Meanwhile, autophagy dysfunction, eNOS uncoupling, activation of apoptotic proteins and alteration of KLF proteins were also observed in mouse aortas. All of the toxic effects were more pronounced for MWCNTs in comparison with HNTs based on the same mass concentrations. Our results may provide novel insights about the toxicity of NMs with tubular structures to blood vessels. Considering the toxicological data reported here, HNTs are probably safer nanocarriers compared with MWCNTs.</t>
  </si>
  <si>
    <t>Background: The quantification of nanomaterials accumulated in various organs is crucial in studying their toxicity and toxicokinetics. However, some types of nanomaterials, including carbon nanomaterials (CNMs), are difficult to quantify in a biological matrix. Therefore, developing improved methodologies for quantification of CNMs in vital organs is instrumental in their continued modification and application. Results: In this study, carbon black, nanodiamond, multi-walled carbon nanotube, carbon nanofiber, and graphene nanoplatelet were assembled and used as a panel of CNMs. All CNMs showed significant absorbance at 750 nm, while their bio-components showed minimal absorbance at this wavelength. Quantification of CNMs using their absorbance at 750 nm was shown to have more than 94% accuracy in all of the studied materials. Incubating proteinase K (PK) for 2 days with a mixture of lung tissue homogenates and CNMs showed an average recovery rate over 90%. The utility of this method was confirmed in a murine pharyngeal aspiration model using CNMs at 30 Î¼g/mouse. Conclusions: We developed an improved lung burden assay for CNMs with an accuracy &gt; 94% and a recovery rate &gt; 90% using PK digestion and UV-Vis spectrophotometry. This method can be applied to any nanomaterial with sufficient absorbance in the near-infrared band and can differentiate nanomaterials from elements in the body, as well as the soluble fraction of the nanomaterial. Furthermore, a combination of PK digestion and other instrumental analysis specific to the nanomaterial can be applied to organ burden analysis.</t>
  </si>
  <si>
    <t>ACS Biomaterials Science and Engineering</t>
  </si>
  <si>
    <t>10.1007/s10517-020-04955-x</t>
  </si>
  <si>
    <t>Cytotoxicity of Aluminum-Silica Matrices Modified with Carbon Nanotubes</t>
  </si>
  <si>
    <t>We studied the effect of aluminum-silicon matrices modified with carbon nanotubes on proliferation and production of nitric oxide by splenocytes, thymocytes, and bone marrow mononuclear cells of female db/db mice. Synthesized matrices decreased cell proliferation and suppressed NO production by the studied cells.</t>
  </si>
  <si>
    <t>Bulletin of Experimental Biology and Medicine</t>
  </si>
  <si>
    <t>10.3390/nano10091825</t>
  </si>
  <si>
    <t>Toxicity of carbon, silicon, and metal-based nanoparticles to sea urchin strongylocentrotus intermedius</t>
  </si>
  <si>
    <t>With the increasing annual production of nanoparticles (NPs), the risks of their harmful influence on the environment and human health are rising. However, our knowledge about the mechanisms of interaction between NPs and living organisms is limited. Prior studies have shown that echinoderms, and especially sea urchins, represent one of the most suitable models for risk assessment in environmental nanotoxicology. To the best of the authorsâ€™ knowledge, the sea urchin Strongylocentrotus intermedius has not been used for testing the toxicity of NPs. The present study was designed to determine the effect of 10 types of common NPs on spermatozoa activity, egg fertilization, and early stage of embryo development of the sea urchin S. intermedius. In this research, we used two types of multiwalled carbon nanotubes (CNT-1 and CNT-2), two types of carbon nanofibers (CNF-1 and CNF-2), two types of silicon nanotubes (SNT-1 and SNT-2), nanocrystals of cadmium and zinc sulfides (CdS and ZnS), gold NPs (Au), and titanium dioxide NPs (TiO2). The results of the embryotoxicity test showed the following trend in the toxicity level of used NPs: Au &gt; SNT-2 &gt; SNT-1 &gt; CdS &gt; ZnS &gt; CNF-2 &gt; CNF-1 &gt; TiO2 &gt; CNT-1 &gt; CNT-2. This research confirmed that the sea urchin S. intermedius can be considered as a sensitive and stable test model in marine nanotoxicology.</t>
  </si>
  <si>
    <t>10.1080/15376516.2020.1761920</t>
  </si>
  <si>
    <t>Cytotoxicity profiles of multi-walled carbon nanotubes with different physico-chemical properties</t>
  </si>
  <si>
    <t>Multi-walled carbon nanotubes (MWCNTs) have industrial applications in the nanotechnology field. The physico-chemical properties of MWCNTs vary greatly depending on MWCNT manufacture and application. It has been pointed out that their needle shape and high durability are important factors that determine the biopersistence of fibers and can lead to inhalation toxicity or cytotoxicity. In this study, we prepared six suspensions of MWCNTs differing in diameter and length, and performed in vitro cell-based assays for 24 h using NR8383 rat alveolar macrophages. Rigid, needle-shaped MWCNTs with a large diameter (&gt;50 Âµm) penetrated the cytoplasm and decreased cell survival without generating intracellular reactive oxygen species (ROS), significantly up-regulated many genes involved in inflammatory responses, response to oxidative stress and apoptosis, and extracellular matrix degradation. Bent MWCNTs with a small diameter (&lt;20 Âµm) were phagocytosed in vacuole-like cellular compartments and decreased cell survival along with intracellular ROS generation. Straight, thin MWCNTs with a small diameter (&lt;20 Âµm) caused a slight intracellular ROS generation but no decrease in cell viability. Some straight, long, and thin MWCNTs were found in the mitochondria and near the nuclei; however, no mutagenesis was observed. The in vitro cell-based assays showed high cytotoxicity of MWCNTs with a large diameter (&gt;50 Âµm), moderate and low cytotoxicity of MWCNTs with a small diameter (&lt;20 Âµm). These results suggested that the diameter of MWCNTs considerably contributes to their cytotoxicity.</t>
  </si>
  <si>
    <t>10.1080/1536383X.2020.1757656</t>
  </si>
  <si>
    <t>Study of cytotoxicity performance of carbon nanohorns by method of spin probes</t>
  </si>
  <si>
    <t>The effects of as-produced and treated by HNO3(3M) carbon nanohorns on the microviscosity of rat erythrocyte membranes and the viscosity of the water-containing plasma protein matrix were investigated by the method of spin probes. Addition of nanohorns at the concentration of 100 Î¼g/ml to a suspension of erythrocytes led to an increase in membrane microviscosity during 4 h (about 60% effect). In addition, it was shown that nanohorns also induced an increased polarity of the microenvironment for lipophilic probes in the outer layer of membrane phospholipids, as well as disorders in erythrocytes membranes. Addition of nanohorns to plasma led to a little decrease in the viscosity of water and protein matrix, apparently, due to its partial destruction, impacting especially albumin. Pristine and treated by HNO3(3M) acid nanohorns was found more cytotoxic than nanoparticles of oxidized graphene, and significantly less than carbon nanotubes, which are known to dramatically increase the microviscosity of the membranes of erythrocytes and disrupt their integrity.</t>
  </si>
  <si>
    <t>10.1177/0960327119899988</t>
  </si>
  <si>
    <t>The effects of functionalization of carbon nanotubes on toxicological parameters in mice</t>
  </si>
  <si>
    <t>Carbon nanotubes (CNTs) have emerged as a new class of multifunctional nanoparticles in biomedicine, but their multiple in vivo effects remain unclear. Also, the impact of various functionalization types and duration of exposures are still unidentified. Herein, we report a complete toxicological study to evaluate the effects of single- and multiwalled carbon nanotubes (SWCNTs and MWCNTs) with either amine or carboxylic acid (COOH) surface functional groups. The results showed that significant oxidative stress and the subsequent cell apoptosis could be resulted in both acute and, mainly, in chronic intravenous administrations. Also, male reproductive parameters were altered during these exposures. The amino-functionalized CNTs had more toxic properties compared with the COOH functionalized group, and also, in some groups, the multiwalled nanotubes were more active in eliciting cytotoxicity than the single-walled nanotubes. Interestingly, the SWCNTs-COOH had the least alterations in most of the parameters. Evidently, it is concluded that the toxicity of CNTs in specific organs can be minimized through particular surface functionalizations.</t>
  </si>
  <si>
    <t>Human and Experimental Toxicology</t>
  </si>
  <si>
    <t>10.1186/s12989-020-00371-1</t>
  </si>
  <si>
    <t>Carbon nanotube filler enhances incinerated thermoplastics-induced cytotoxicity and metabolic disruption in vitro</t>
  </si>
  <si>
    <t>Background: Engineered nanomaterials are increasingly being incorporated into synthetic materials as fillers and additives. The potential pathological effects of end-of-lifecycle recycling and disposal of virgin and nano-enabled composites have not been adequately addressed, particularly following incineration. The current investigation aims to characterize the cytotoxicity of incinerated virgin thermoplastics vs. incinerated nano-enabled thermoplastic composites on two in vitro pulmonary models. Ultrafine particles released from thermally decomposed virgin polycarbonate or polyurethane, and their carbon nanotube (CNT)-enabled composites were collected and used for acute in vitro exposure to primary human small airway epithelial cell (pSAEC) and human bronchial epithelial cell (Beas-2B) models. Post-exposure, both cell lines were assessed for cytotoxicity, proliferative capacity, intracellular ROS generation, genotoxicity, and mitochondrial membrane potential. Results: The treated Beas-2B cells demonstrated significant dose-dependent cellular responses, as well as parent matrix-dependent and CNT-dependent sensitivity. Cytotoxicity, enhancement in reactive oxygen species, and dissipation of Î”Ïˆm caused by incinerated polycarbonate were significantly more potent than polyurethane analogues, and CNT filler enhanced the cellular responses compared to the incinerated parent particles. Such effects observed in Beas-2B were generally higher in magnitude compared to pSAEC at treatments examined, which was likely attributable to differences in respective lung cell types. Conclusions: Whilst the effect of the treatments on the distal respiratory airway epithelia remains limited in interpretation, the current in vitro respiratory bronchial epithelia model demonstrated profound sensitivity to the test particles at depositional doses relevant for occupational cohorts.</t>
  </si>
  <si>
    <t>10.1080/17435390.2020.1777477</t>
  </si>
  <si>
    <t>10.1080/17435390.2020.1777476</t>
  </si>
  <si>
    <t>Role of inflammation in the malignant transformation of pleural mesothelial cells induced by multi-walled carbon nanotubes</t>
  </si>
  <si>
    <t>Multi-walled carbon nanotubes induce IL-1Î² secretion by activating hemichannels-mediated ATP release in THP-1 macrophages</t>
  </si>
  <si>
    <t>Multi-walled carbon nanotubes (MWCNTs) are one of the most widely used types of novel nano-fiber materials. The aim of this study was to establish an experimental system based on actual exposure dosage and environments and explore the roles and mechanisms of inflammation in the malignant transformation of pleural mesothelial cells induced by MWCNTs after low doses and long-term exposure. Here, we established an in vitro system by co-culturing macrophages and mesothelial cells and exposing these cells to high aspect ratio MWCNTs (0.1 Î¼g/mL) for three months. Results indicated that IL-1Î², secreted by macrophages stimulated by MWCNTs, may significantly enhance the release of inflammatory cytokines, such as IL-8, TNF-Î±, and IL-6, from mesothelial cells. Results obtained from proliferation, migration, invasion, colony formation, and chromosomal aberration studies indicated that MWCNTs may promote malignant transformation of mesothelial cells after long-term and low-dose exposure via inflammation. Furthermore, the obtained results demonstrated that the NF-ÎºB/IL-6/STAT3 pathway was active in the malignant transformation of Met 5A cells, induced by MWCNTs, and played an important role in the process. In conclusion, our results showed that the NF-ÎºB (p65)/IL-6/STAT3 molecular pathway, which was mediated by inflammation, played an important role in the malignant transformation of pleural mesothelial cells induced by MWCNTs. These findings also provide novel ideas and references for the treatment of mesothelioma and offers options for the occupational safety of nanomaterial practitioners.</t>
  </si>
  <si>
    <t>Multi-walled carbon nanotubes (MWCNTs) are known to induce pulmonary inflammatory effects through stimulating pro-inflammatory cytokine secretion from alveolar macrophages. Despite extensive studies on MWCNTsâ€™ pro-inflammatory reactivity, the understanding of molecular mechanisms involved is still incomplete. In this study, we investigated hemichannelâ€™s involvement in MWCNTs-induced macrophage IL-1Î² release. Our results showed that the unmodified and COOH MWCNTs could induce ATP release and ATP-P2X7R axis-dependent IL-1Î² secretion from THP-1 macrophages. By using various inhibitors, we confirmed that the MWCNTs-induced ATP release was primarily through hemichannels. EtBr dye uptake assay detected significant hemichannels opening in MWCNTs exposed THP-1 macrophages. Inhibition of hemichannels by CBX, 43Gap27, or 10Panx1 pretreatment results in decreased ATP and IL-1Î² release. The addition of ATP restored the reduced IL-1Î² secretion level from hemichannel inhibition. We also confirmed with five other types of MWCNTs that the induction of hemichannels by MWCNTs strongly correlates with their capacity to induce IL-1Î² secretion. Taken together, we conclude that hemichannels-mediated ATP release and subsequent NLRP3 inflammasome activation through P2X7R may be one mechanism by which MWCNTs induce macrophage IL-1Î² secretion. Our findings may provide a novel molecular mechanism for MWCNTs induced IL-1Î² secretion.</t>
  </si>
  <si>
    <t>10.3390/nano10081617</t>
  </si>
  <si>
    <t>Toxicity of carbon nanomaterials and their potential application as drug delivery systems: In vitro studies in caco-2 and mcf-7 cell lines</t>
  </si>
  <si>
    <t>Carbon nanomaterials have attracted increasing attention in biomedicine recently to be used as drug nanocarriers suitable for medical treatments, due to their large surface area, high cellular internalization and preferential tumor accumulation, that enable these nanomaterials to transport chemotherapeutic agents preferentially to tumor sites, thereby reducing drug toxic side effects. However, there are widespread concerns on the inherent cytotoxicity of carbon nanomaterials, which remains controversial to this day, with studies demonstrating conflicting results. We investigated here in vitro toxicity of various carbon nanomaterials in human epithelial colorectal adenocarcinoma (Caco-2) cells and human breast adenocarcinoma (MCF-7) cells. Carbon nanohorns (CNH), carbon nanotubes (CNT), carbon nanoplatelets (CNP), graphene oxide (GO), reduced graphene oxide (GO) and nanodiamonds (ND) were systematically compared, using Pluronic F-127 dispersant. Cell viability after carbon nanomaterial treatment followed the order CNP &lt; CNH &lt; RGO &lt; CNT &lt; GO &lt; ND, being the effect more pronounced on the more rapidly dividing Caco-2 cells. CNP produced remarkably high reactive oxygen species (ROS) levels. Furthermore, the potential of these materials as nanocarriers in the field of drug delivery of doxorubicin and camptothecin anticancer drugs was also compared. In all cases the carbon nanomaterial/drug complexes resulted in improved anticancer activity compared to that of the free drug, being the efficiency largely dependent of the carbon nanomaterial hydrophobicity and surface chemistry. These fundamental studies are of paramount importance as screening and risk-to-benefit assessment towards the development of smart carbon nanomaterial-based nanocarriers.</t>
  </si>
  <si>
    <t>10.3390/ijms21155335</t>
  </si>
  <si>
    <t>An in vitro lung system to assess the proinflammatory hazard of carbon nanotube aerosols</t>
  </si>
  <si>
    <t>In vitro three-dimensional (3D) lung cell models have been thoroughly investigated in recent years and provide a reliable tool to assess the hazard associated with nanomaterials (NMs) released into the air. In this study, a 3D lung co-culture model was optimized to assess the hazard potential of multiwalled carbon nanotubes (MWCNTs), which is known to provoke inflammation and fibrosis, critical adverse outcomes linked to acute and prolonged NM exposure. The lung co-cultures were exposed to MWCNTs at the air-liquid interface (ALI) using the VITROCELLÂ® Cloud system while considering realistic occupational exposure doses. The co-culture model was composed of three human cell lines: alveolar epithelial cells (A549), fibroblasts (MRC-5), and macrophages (differentiated THP-1). The model was exposed to two types of MWCNTs (Mitsui-7 and Nanocyl) at different concentrations (2â€“10 Âµg/cm2) to assess the proinflammatory as well as the profibrotic responses after acute (24 h, one exposure) and prolonged (96 h, repeated exposures) exposure cycles. The results showed that acute or prolonged exposure to different concentrations of the tested MWCNTs did not induce cytotoxicity or apparent profibrotic response; however, suggested the onset of proinflammatory response.</t>
  </si>
  <si>
    <t>10.1016/j.aquatox.2020.105546</t>
  </si>
  <si>
    <t>Antagonistic effects of multi-walled carbon nanotubes and BDE-47 in zebrafish (Danio rerio): Oxidative stress, apoptosis and DNA damage</t>
  </si>
  <si>
    <t>In natural environments, organisms are often exposed to several environmental pollutants at any one time, and the potential effects of such co-exposures on human and environmental health are of considerable concern. It is thought that multi-walled carbon nanotubes (MWCNTs) may interact with other pollutants in aquatic systems and induce considerably different effects compared with exposure to a single contaminant. The objective of this study was to evaluate the potential acute combined effects of mixtures of MWCNTs and 2,2â€²,4,4â€²-tetrabromodiphenyl ether (BDE-47) on embryonic development stages, oxidative stress, apoptosis and DNA damage in developing zebrafish (Danio rerio). The embryos were treated with BDE-47 (5, 10, and 50 Î¼g/L) and MWCNTs (50 mg/L), either combined or individually, for 96 h. Following exposure, BDE-47 induced significant acute toxicity, while the MWCNTs exhibited slight toxicity. When compared with BDE-47-only exposure, the inhibited growth induced by BDE-47 was weakened in the presence of MWCNTs. Similarly, the levels of oxidative stress biomarkers (reactive oxygen species, superoxide dismutase, catalase activities and malondialdehyde), apoptosis (apoptosis rate, caspase-3 and caspase-9 activities) and DNA damage (comet assay and comet olive tails) decreased in the presence of MWCNTs compared to those exposed to BDE-47 alone. These results demonstrate that MWCNTs can weaken the developmental inhibition, oxidative stress, apoptosis and DNA damage induced by BDE-47 in the early stages of zebrafish development.</t>
  </si>
  <si>
    <t>10.1016/j.toxlet.2020.04.002</t>
  </si>
  <si>
    <t>Functional effects of differentially expressed microRNAs in A549 cells exposed to MWCNT-7 or crocidolite</t>
  </si>
  <si>
    <t>Multi-walled carbon nanotubes (MWCNT) are engineered nanomaterials widely used in industrial and biomedical applications. Yet, MWCNT inhalation may induce pulmonary adverse effects, and the MWCNT-7 (Mitsui-7) has been classified as possibly carcinogenic to humans. However, its molecular mechanisms of action are poorly understood and there are no biomarkers of exposure for occupational monitoring. Several pulmonary diseases, including lung cancer, have been associated with alterations in microRNA expression that are used as biomarkers of disease progression, and differentially-expressed microRNAs (DE miRNAs) can also allow understanding the molecular effects induced by a toxicant. In this study, we identify DE miRNAs in A549 alveolar epithelial cells following 24 h exposure to MWCNT-7 or crocidolite, as well as their enriched cellular functional pathways. These indicate that both materials change cell survival, differentiation and proliferative properties under the influence of AMPK, FoxO, TGF-Î² and Hippo pathways, and their metabolic activity and cell-to-cell communication. In addition, MWCNT-7 affects the actin cytoskeleton, ubiquitin mediated proteolysis, and ECM-receptor interactions; crocidolite the PI3K-Akt and mTOR pathways, endocytosis, and central carbon metabolism. Since deregulation of these pathways may be related to carcinogenesis, an interaction network of DE miRNAs and corresponding target cancer-related genes was constructed, highlighting the carcinogenic potential of Mitsui-7.</t>
  </si>
  <si>
    <t>10.13671/j.hjkxxb.2020.0076</t>
  </si>
  <si>
    <t>Developmental toxic of multi-walled carbon nanotubes to Xenopus tropicalis embryos of different stages</t>
  </si>
  <si>
    <t>With the production and use of carbon nanotubes (CNTs) increasing, the ecotoxicty of the released CNTs on various aquatic organisms worth concerning, but unfortunately little information is available, especially on amphibian embryos. In this study, Xenopus tropicalis embryos at different growth stages were exposured to multi-walled carbon nanotubes (MWCNTs) with different concentrations (25 mgâ€¢L-1, 50 mgâ€¢L-1). Several parameters were recorded including mortality rate, hatching rate, malformation rate, malformation type, heartbeat rate, and body length. The results showed that the exposure of MWCNTs increased the mortality of embryos and reduced their hatching rate significantly (p&lt;0.05), but no obvious effect on heart rate and body length (p&gt;0.05). The main types of malformations included cardiac edema, spinal cord bending, cloaca deformity, eyes deformity etc. The cardiac edema among of them accounted for the largest proportion (28.7%). Moreover, the embryos of different growth stages were sensitive to MWCNTs in the turn from strong to weak as gastrula stage, blastocyst stage, neural stage and tail bud stage. Therefore, MWCNTs have toxic effect on embryo development owing to damage from the adhesion of MWCNTs to embryonic egg membrane, which has important implication to evaluation of MWCNTs on aquatic animal embryos.</t>
  </si>
  <si>
    <t>10.1016/j.scitotenv.2020.138288</t>
  </si>
  <si>
    <t>Multi-omics analyses reveal molecular mechanisms for the antagonistic toxicity of carbon nanotubes and ciprofloxacin to Escherichia coli</t>
  </si>
  <si>
    <t>With the increasing production and application, engineered nanomaterials (ENMs) are being discharged into the environment, where they can interact with co-existing contaminants, causing complicated joint toxicity to organisms that needs to be studied. The case study of ENMs-contaminant joint toxicity and the understanding of relative mechanisms are very insufficient, particularly the mechanisms of molecular interactions and governing processes. Herein, a typical ENMs, carbon nanotubes (CNTs, 0â€“60 mg/L), and a common antibiotic, ciprofloxacin (CIP, 0â€“900 mg/L), were selected as the analytes. Their joint toxicity to a model microbe Escherichia coli was specifically investigated via biochemical, transcriptomics, and metabolomics approaches. The result revealed an antagonistic effect on growth inhibition between CNTs and CIP. Mitigations in cell membrane disruption and oxidative stress were involved in the antagonistic action. CIP (48.8â€“244 mg/L) decreased the bioaccumulation of CNTs (7.2 mg/L) via reducing cell-surface hydrophobicity and hindering the bio-nano interaction, which could attenuate the toxicity of CNTs to bacteria. CNTs (7.2 and 14.4 mg/L) alleviated the disturbance of CIP (122 and 244 mg/L) to gene expressions especially related to nitrogen compound metabolism, oxidoreductase activity, and iron-sulfur protein maturation, probably through relieving the CIP-induced inhibition of DNA gyrase activity. Further, CNTs (7.2 and 14.4 mg/L) offset the impact of CIP (122 and 244 mg/L) on bacterial metabolome via the regulation of biosynthesis of unsaturated fatty acids and metabolisms of some amino acids and glutathione. The findings shed new light on the molecular mechanisms by which ENMs present joint effect on contaminant toxicity, and provide important information for risk assessments of CNTs and fluoroquinolones in the environment.</t>
  </si>
  <si>
    <t>10.1016/j.jhazmat.2020.122569</t>
  </si>
  <si>
    <t>10.3390/nano10071374</t>
  </si>
  <si>
    <t>Increased telomere length and mtDNA copy number induced by multi-walled carbon nanotube exposure in the workplace</t>
  </si>
  <si>
    <t>Cellular responses of human lymphatic endothelial cells to carbon nanomaterials</t>
  </si>
  <si>
    <t>Carbon nanotubes (CNTs) except MWCNT-7 have been classified as Group 3 [â€œNot classifiable as to its carcinogenicity to humansâ€] by the IARC. Despite considerable mechanistic evidence in vitro/in vivo, the classification highlights a general lack of data, especially among humans. In our previous study, we reported epigenetic changes in the MWCNT exposed workers. Here, we evaluated whether MWCNT can also cause alterations in aging related features including relative telomere length (TL) and/or mitochondrial copy number (mtDNAcn). Relative TL and mtDNAcn were measured on extracted DNA from peripheral blood from MWCNT exposed workers (N = 24) and non-exposed controls (N = 43) using a qPCR method. A higher mtDNAcn and longer TL were observed in MWCNT exposed workers when compared to controls. Independent of age, sex, smoking behavior, alcohol consumption and BMI, MWCNT-exposure was associated with an 18.30 % increase in blood TL (95 % CI: 7.15â€“30.62 %; p = 0.001) and 35.21 % increase in mtDNAcn (95 % CI: 19.12â€“53.46 %). Our results suggest that exposure to MWCNT can induce an increase in the mtDNAcn and TL; however, the mechanistic basis or consequence of such change requires further experimental studies.</t>
  </si>
  <si>
    <t>One of the greatest challenges to overcome in the pursuit of the medical application of carbon nanomaterials (CNMs) is safety. Particularly, when considering the use of CNMs in drug delivery systems (DDSs), evaluation of safety at the accumulation site is an essential step. In this study, we evaluated the toxicity of carbon nanohorns (CNHs), which are potential DDSs, using human lymph node endothelial cells that have been reported to accumulate CNMs, as a comparison to fibrous, multi-walled carbon nanotubes (MWCNTs) and particulate carbon black (CB). The effect of different surface characteristics was also evaluated using two types of CNHs (untreated and oxidized). In the fibrous MWCNT, cell growth suppression, as well as expression of inflammatory cytokine genes was observed, as in previous reports. In contrast, no significant toxicity was observed for particulate CB and CNHs, which was different from the report of CB cytotoxicity in vascular endothelial cells. These results show that (1) lymph endothelial cells need to be tested separately from other endothelial cells for safety evaluation of nanomaterials, and (2) the potential of CNHs as DDSs.</t>
  </si>
  <si>
    <t>10.1016/j.impact.2020.100240</t>
  </si>
  <si>
    <t>Advanced filtration and lung deposition models of airborne multi-walled carbon nanotubes for inhalation exposure assessment</t>
  </si>
  <si>
    <t>Precise prediction of airborne carbon nanotube (CNT) filtration and deposition in the lung is of significant importance to find proper control media and to perform exposure assessment to quantify the toxicity for emitted airborne CNTs. We executed a systematic study in order to evaluate the inhalation exposure of inhaled single standing airborne multi-walled carbon nanotubes (MWCNTs) and CNT agglomerates, by assessing their filtration and deposition in the deep lung using calculation models. Filtration, inhalation and deposition were influenced by the agglomeration of the fibrous particles and by the agglomerate mixing state. We revised previous models and developed the models for realistic CNT mixtures in air with a new approach using the mixing states of CNT agglomerates and single standing CNTs. We verified our newly developed filtration model empirically. The calculated lung deposition for the realistic CNT mixtures and CNT agglomerates showed much higher deposition rates than that for single standing CNTs under a variety of flow conditions and in the size range from 76 to 500 nm. The lung deposition and the toxicity are both dependent on the CNT shape and form. Our study illustrates the necessity to consider the CNT morphology and agglomeration status in the evaluation of the airborne CNT health impact. The comparison between the developed lung deposition model and previous empirical study results showed that the particle deposition in the lung is mainly determined during inhalation.</t>
  </si>
  <si>
    <t>10.1016/j.aquatox.2020.105504</t>
  </si>
  <si>
    <t>10.1016/j.tox.2020.152491</t>
  </si>
  <si>
    <t>10.1016/j.marpolbul.2020.111265</t>
  </si>
  <si>
    <t>Effects of carbon nanotubes on the toxicities of copper, cadmium and zinc toward the freshwater microalgae Scenedesmus obliquus</t>
  </si>
  <si>
    <t>Paracellular permeability changes induced by multi-walled carbon nanotubes in brain endothelial cells and associated roles of hemichannels</t>
  </si>
  <si>
    <t>Atlantic and Mediterranean populations of the widespread serpulid Ficopomatus enigmaticus: Developmental responses to carbon nanotubes</t>
  </si>
  <si>
    <t>Due to their unique structure and properties, carbon nanotubes (CNTs) released into the aquatic environment can potentially influence the behavior of other coexisting pollutants, thereby altering their toxicity to aquatic organisms. In this study, the toxicities of multi-walled CNTs and three heavy metals, copper (Cu), cadmium (Cd) and zinc (Zn) were determined individually. Following this, CNTs with low concentrations (1 and 5 mg/L) were co-exposed with Cu, Cd or Zn to the microalgae Scenedesmus obliquus, to investigate the effects and underlying mechanisms of CNTs on metal toxicity. Results showed that CNTs, especially at a concentration of 5 mg/L, promoted algae growth and enhanced photosynthetic efficiency via increasing exciton trap efficiency and quantum yield for electron transport. Introduction of CNTs appeared to alleviate the adverse effects of Cu, Cd or Zn on microalgae, indicated by algae growth, total chlorophyll content and photosynthetic indices. However, these effects differed greatly for different metals, depending on both the toxicity of each metal and the exposure period (4 day and 8 day). Enhancement of photosynthesis and interference of metal uptake by CNTs, have a crucial role in the effects of CNTs on metal toxicity.</t>
  </si>
  <si>
    <t>Multi-walled carbon nanotubes (MWCNTs) have promising applications in neurology depending on their unique physicochemical properties. However, there is limited understanding of their impacts on brain microvascular endothelial cells, the cells lining the vessels and maintaining the low and selective permeability of the blood-brain barrier. In this study, we examined the influence of pristine MWCNT (p-MWCNT) and carboxylated MWCNT (c-MWCNT) on permeability and tight junction tightness of murine brain microvascular endothelial cells, and investigated the potential mechanisms in the sight of hemichannel activity. Treatment with p-MWCNT for 24 h at subtoxic concentration (20 Î¼g/mL) decreased the protein expression of occludin, disrupted zonula occludens-1 continuity, and elevated monolayer permeability as quantified by transendothelial electrical resistance and paracellular flux of 4000 Da fluorescein isothiocyanate-dextran conjugates. Moreover, p-MWCNT exposure also increased hemichannel activity with upregulated protein expression and altered subcellular localization of connexin (Cx)43 and pannexin (Panx)1. p-MWCNT-induced elevation in endothelial permeability could be prevented by hemichannel inhibitor carbenoxolone and peptide blocker of Cx43 and Panx1, indicating the crucial role of activated Cx43 and Panx1 hemichannels. Furthermore, Cx43 and Panx1 hemichannel-mediated ATP release might be involved in p-MWCNT-induced rise in endothelial permeability. In contrast, the above effects caused by p-MWCNT were not observed in cells treated with c-MWCNT, the functionalized form with more stable dispersion and a lower tendency to aggregate. Our study contributes further understanding of the impact of MWCNTs on brain endothelial tightness and permeability, which may have important implications for the safety application of MWCNTs in nanomedicine.</t>
  </si>
  <si>
    <t>Ficopomatus enigmaticus was adopted as model species for ecotoxicological bioassay, with its larval development as endpoint. Two different populations of the same species, collected in areas far from each other (Mediterranean Sea and Atlantic Ocean), were exposed to multi-walled carbon nanotubes, a class of emerging pollutants with a constantly increasing relevance in the landscape of nanomaterials production. Moreover, a molecular analysis based on Cyt b amplification and sequencing, was carried out to confirm that both populations belong to the same species. The aim of the present work was to strengthen existing results about F. enigmaticus relevance in ecotoxicological bioassays, adding the variable of population effect. For both populations the concentration-response curve of effect at different toxicant concentrations was similar and, at certain concentrations, overlapping, confirming the ecological relevance of the assay. These results posed an interesting acceptance on the introduction of this species as model in ecotoxicological bioassay scenery, underlining the relevance of a widespread wild species to compare effects of chemicals and environmental samples over large distances using the same bioassay.</t>
  </si>
  <si>
    <t>Marine Pollution Bulletin</t>
  </si>
  <si>
    <t>10.1016/j.fct.2020.111374</t>
  </si>
  <si>
    <t>In vitro cytotoxicity assessment of pristine and carboxyl-functionalized MWCNTs</t>
  </si>
  <si>
    <t>The wide use of carbon nanotubes (CNTs) in consumer products, i.e. composites, coatings, food packaging, etc, raise concerns about the adverse effects that CNTs can induce in humans and environment. Yet, there is no global consensus regarding risks that CNTs may pose, while controversial evidence exists also on the toxic effects associated with chemical surface modification, a prerequisite for their incorporation in different matrices. Moreover, there is limited information available about the underlying mechanisms, especially when cellsâ€™ interactions with the nanomaterial is assessed by imaging techniques. The present study aims at evaluating the in vitro cytotoxicity of pristine and oxygen functionalized multi-walled CNTs (MWCNTs) by assessing cell viability and apoptosis in combination with scanning electron microscopy (SEM) observations of stabilised cells. Direct observation of adenocarcinoma human epithelial cells (A549) was performed after incubation with 12.5, 50 and 100 Î¼g/ml MWCNTs, for 0.5, 1 and 3 h, simulating a real exposure scenario during an accident, taking into account industrial safety issues during the production and use of the nanomaterial. Functionalized MWCNTs induced higher time- and dose-dependent toxic effects as compared to pristine. The SEM observations revealed the damaging effect on the cell membrane, offering insights about the toxic mechanism that takes place.</t>
  </si>
  <si>
    <t>Food and Chemical Toxicology</t>
  </si>
  <si>
    <t>10.3389/fimmu.2020.01186</t>
  </si>
  <si>
    <t>Resolution of Pulmonary Inflammation Induced by Carbon Nanotubes and Fullerenes in Mice: Role of Macrophage Polarization</t>
  </si>
  <si>
    <t>Pulmonary exposure to certain engineered nanomaterials (ENMs) causes chronic lesions like fibrosis and cancer in animal models as a result of unresolved inflammation. Resolution of inflammation involves the time-dependent biosynthesis of lipid mediators (LMs)â€”in particular, specialized pro-resolving mediators (SPMs). To understand how ENM-induced pulmonary inflammation is resolved, we analyzed the inflammatory and pro-resolving responses to fibrogenic multi-walled carbon nanotubes (MWCNTs, Mitsui-7) and low-toxicity fullerenes (fullerene C60, C60F). Pharyngeal aspiration of MWCNTs at 40 Î¼g/mouse or C60F at a dose above 640 Î¼g/mouse elicited pulmonary effects in B6C3F1 mice. Both ENMs stimulated acute inflammation, predominated by neutrophils, in the lung at day 1, which transitioned to histiocytic inflammation by day 7. By day 28, the lesion in MWCNT-exposed mice progressed to fibrotic granulomas, whereas it remained as alveolar histiocytosis in C60F-exposed mice. Flow cytometric profiling of whole lung lavage (WLL) cells revealed that neutrophil recruitment was the greatest at day 1 and declined to 36.6% of that level in MWCNT- and 16.8% in C60F-treated mice by day 7, and to basal levels by day 28, suggesting a rapid initiation phase and an extended resolution phase. Both ENMs induced high levels of proinflammatory leukotriene B4 (LTB4) and prostaglandin E2 (PGE2) with peaks at day 1, and high levels of SPMs resolvin D1 (RvD1) and E1 (RvE1) with peaks at day 7. MWCNTs and C60F induced time-dependent polarization of M1 macrophages with a peak at day 1 and subsequently of M2 macrophages with a peak at day 7 in the lung, accompanied by elevated levels of type 1 or type 2 cytokines, respectively. M1 macrophages exhibited preferential induction of arachidonate 5-lipoxygenase activating protein (ALOX5AP), whereas M2 macrophages had a high level expression of arachidonate 15-lipoxygenase (ALOX15). Polarization of macrophages in vitro differentially induced ALOX5AP in M1 macrophages or ALOX15 in M2 macrophages resulting in increased preferential biosynthesis of proinflammatory LMs or SPMs. MWCNTs increased the M1- or M2-specific production of LMs accordingly. These findings support a mechanism by which persistent ENM-induced neutrophilic inflammation is actively resolved through time-dependent polarization of macrophages and enhanced biosynthesis of specialized LMs via distinct ALOX pathways.</t>
  </si>
  <si>
    <t>10.1088/1741-2552/ab98db</t>
  </si>
  <si>
    <t>Chronic neural interfacing with cerebral cortex using single-walled carbon nanotube-polymer grids</t>
  </si>
  <si>
    <t>Objective. The development of electrode arrays able to reliably record brain electrical activity is a critical issue in brain machine interface (BMI) technology. In the present study we undertook a comprehensive physico-chemical, physiological, histological and immunohistochemical characterization of new single-walled carbon nanotubes (SWCNT)-based electrode arrays grafted onto medium-density polyethylene (MD-PE) films. Approach. The long-term electrical stability, flexibility, and biocompatibility of the SWCNT arrays were investigated in vivo in laboratory rats by two-months recording and analysis of subdural electrocorticogram (ECoG). Ex-vivo characterization of a thin flexible and single probe SWCNT/polymer electrode is also provided. Main results. The SWCNT arrays were able to capture high quality and very stable ECoG signals across 8 weeks. The histological and immunohistochemical analyses demonstrated that SWCNT arrays show promising biocompatibility properties and may be used in chronic conditions. The SWCNT-based arrays are flexible and stretchable, providing low electrode-tissue impedance, and, therefore, high compliance with the irregular topography of the cortical surface. Finally, reliable evoked synaptic local field potentials in rat brain slices were recorded using a special SWCNT-polymer-based flexible electrode. Significance. The results demonstrate that the SWCNT arrays grafted in MD-PE are suitable for manufacturing flexible devices for subdural ECoG recording and might represent promising candidates for long-term neural implants for epilepsy monitoring or neuroprosthetic BMI.</t>
  </si>
  <si>
    <t>Journal of Neural Engineering</t>
  </si>
  <si>
    <t>10.1016/j.chemosphere.2020.126171</t>
  </si>
  <si>
    <t>Modified multiwall carbon nanotubes display either phytotoxic or growth promoting and stress protecting activity in Ocimum basilicum L. in a concentration-dependent manner</t>
  </si>
  <si>
    <t>Carbon-based materials including multiwall carbon nanotubes (MWCNTs) have been recently implicated in a number of reports dealing with their potential use in agriculture, leading to contradictory findings. In this study, MWCNTs were successfully functionalized with carboxylic acid groups (MWCNTs-COOH) in order to increase water dispersion. Hydroponically cultured sweet basil (Ocimum basilicum L.) seedlings were subjected to four concentrations (0, 25, 50 and 100 mg Lâˆ’1) of MWCNTs-COOH under three salt stress levels (0, 50 and 100 mM NaCl). An array of agronomic, physiological, analytical and biochemical parameters were evaluated in an attempt to examine the potential use of MWCNTs in plants under optimal and abiotic stress conditions. Application of MWCNTs-COOH at optimum concentration (50 mg Lâˆ’1) could ameliorate the negative effects of salinity stress by increasing chlorophyll and carotenoids content and inducing non-enzymatic (i.e. phenolic content) and enzymatic antioxidant components (i.e. ascorbate peroxidase (APX), catalase (CAT) and guaiacol peroxidase (GP) activity). Furthermore, MWCNTs-COOH treatments under optimal conditions induced plant growth, while a significant increase (P â‰¤ 0.01) was recorded in essential oil content and compound profile. On the other hand, biochemical and epifluorescence microscopy evidence suggested that high dosage (100 mg Lâˆ’1) of MWCNTs-COOH leads to toxicity effects in plant tissue. Overall, the positive response of plants to low concentrations of MWCNTs-COOH under control and abiotic stress conditions renders them as potential novel plant growth promoting and stress protecting agents, opening up new perspectives for their use in agriculture.</t>
  </si>
  <si>
    <t>10.1080/17435390.2020.1755468</t>
  </si>
  <si>
    <t>Pre-conceptional exposure to multiwalled carbon nanotubes suppresses antibody production in mouse offspring</t>
  </si>
  <si>
    <t>Prenatal particle exposure has been shown to increase allergic responses in offspring. Carbon nanotubes (CNTs) possess immunomodulatory properties, but it is unknown whether maternal exposure to CNTs interferes with offspring immune development. Here, C57Bl/6J female mice were intratracheally instilled with 67 of Î¼g multiwalled CNTs on the day prior to mating. After weaning, tolerance and allergy responses were assessed in the offspring. Offspring of CNT-exposed (CNT offspring) and of sham-exposed dams (CTRL offspring) were intranasally exposed to ovalbumin (OVA) once weekly for 5 weeks to induce airway mucosal tolerance. Subsequent OVA sensitization and aerosol inhalation caused low or no OVA-specific IgE production and no inflammation. However, the CNT offspring presented with significantly lower OVA-specific IgG1 levels than CTRL offspring. In other groups of 5-week-old offspring, low-dose sensitization with OVA and subsequent OVA aerosol inhalation led to significantly lower OVA-specific IgG1 production in CNT compared to CTRL offspring. OVA-specific IgE and airway inflammation were non-significantly reduced in CNT offspring. The immunomodulatory effects of pre-gestational exposure to multiwalled CNTs were unexpected, but very consistent. The observations of suppressed antigen-specific IgG1 production may be of importance for infection or vaccination responses and warrant further investigation.</t>
  </si>
  <si>
    <t>10.1016/j.geoderma.2020.114278</t>
  </si>
  <si>
    <t>Comparative assessment of polymeric and other nanoparticles impacts on soil microbial and biochemical properties</t>
  </si>
  <si>
    <t>Interest has been generated in nanotechnology application in agricultural and food systems and understanding ecotoxicity of nanoparticles (NPs) is imperative for ecosystem health and food safety. This study compared the dose-effects of newly synthesized polysuccinimide NPs (PSI-NPs) with multi-walled carbon nanotubes (MWCNTs), nano-Ag and nano-TiO2, on soil microbiological and biochemical processes. The effects of NPs varied largely with the type and dose of NPs as well as soil properties. Of the tested NPs, PSI-NPs had no significant perturbance, while the rest of NPs decreased microbial biomass C and N (MBC and MBN), stimulated the microbial metabolic quotient (MMQ), and inhibited dehydrogenase (DA), urease (UA), and phosphatase (PA) activities. Significant dose-effects of MWCNTs, nano-Ag and nano-TiO2 occurred, and the influences were more intensive at higher application rate (500 ppm). Irrespective of NP type and dose, the effects were severer in Spodosol soil than Alfisol soil. Principle component analysis (PCA) also confirmed that most of the measured indicators were not affected by PSI-NPs, partly affected by MWCNTs, but intensively influenced by nano-Ag and nano-TiO2. These results highlight the advantages of PSI-NPs over the other NPs for agricultural applications and could facilitate the development of guidelines in regulating NPs application in agroecosystems.</t>
  </si>
  <si>
    <t>Geoderma</t>
  </si>
  <si>
    <t>10.1016/j.jhazmat.2020.122144</t>
  </si>
  <si>
    <t>Carbon nanomaterials affect carbon cycle-related functions of the soil microbial community and the coupling of nutrient cycles</t>
  </si>
  <si>
    <t>Many studies have examined changes in soil microbial community structure and composition by carbon nanomaterials (CNMs). Few, however, have investigated their impact on microbial community functions. This study explored how fullerene (C60) and multi-walled carbon nanotubes (M50) altered functionality of an agricultural soil microbial community (Archaea, Bacteria and Eukarya), using microcosm experiments combined with GeoChip microarray. M50 had a stronger effect than C60 on alpha diversity of microbial functional genes; both CNMs increased beta diversity, resulting in functional profiles distinct from the control. M50 exerted a broader, severer impact on microbially mediated nutrient cycles. Together, these two CNMs affected CO2 fixation pathways, microbial degradation of diverse carbohydrates, secondary plant metabolites, lipids and phospholipids, proteins, as well as methanogenesis and methane oxidation. They also suppressed nitrogen fixation, nitrification, dissimilatory nitrogen reduction, eukaryotic assimilatory nitrogen reduction, and anaerobic ammonium oxidation (anammox). Phosphorus and sulfur cycles were less vulnerable; only phytic acid hydrolysis and sulfite reduction were inhibited by M50 but not C60. Network analysis suggested decoupling of nutrient cycles by CNMs, manifesting closer and more hierarchical gene networks. This work reinforces profound impact of CNMs on soil microbial community functions and ecosystem services, laying a path for future investigation in this direction.</t>
  </si>
  <si>
    <t>10.1039/d0en00230e</t>
  </si>
  <si>
    <t>Toxicity of single-walled carbon nanotubes (SWCNTs): effect of lengths, functional groups and electronic structures revealed by a quantitative toxicogenomics assay</t>
  </si>
  <si>
    <t>Single-walled carbon nanotubes (SWCNTs) are a group of widely used carbon-based nanomaterials (CNMs) with various applications, which have caused increasing public concerns associated with their potential toxicological effects on and risks to humans and ecosystems. In this report, we comprehensively evaluated the nanotoxicity of SWCNTs and its relationship to varying lengths, functional groups and electronic structures, by employing both a newly established quantitative toxicogenomics test and conventional phenotypic bioassays. The objective is to reveal the potential cellular toxicity and mechanisms of SWCNTs at the molecular level, and to probe their potential relationships with the SWCNTs' morphological, surface, and electronic properties. The results indicated that DNA damage and oxidative stress were the dominant mechanisms of action for all the SWCNTs, and the toxicity level and characteristics varied with length, surface functionalization and electronic structure. Distinguishable molecular toxicity fingerprints were revealed for the two SWCNTs with varying length, with the short SWCNT exhibiting a higher toxicity level than the long one. In terms of surface properties, SWCNT functionalization, namely carboxylation and hydroxylation, led to elevated overall toxicity, especially genotoxicity, as compared to the unmodified SWCNT. The carboxylated SWCNT induced a greater toxicity than the hydroxylated SWCNT. The nucleus is likely the primary target site for long, short, and carboxylated SWCNTs and mechanical perturbation is likely responsible for the DNA damage, specifically related to degradation of the DNA double helix structure. Finally, a dramatically different electronic structure-dependent toxicity was observed with the metallic SWCNT exerting a much higher toxicity than the semiconducting one which exhibited minimal toxicity among all the SWCNTs.</t>
  </si>
  <si>
    <t>10.3390/MA13092060</t>
  </si>
  <si>
    <t>Cytotoxic or not? Disclosing the toxic nature of carbonaceous nanomaterials through nano-bio interactions</t>
  </si>
  <si>
    <t>The cytotoxic influence of two different carbonaceous nanomaterials on human mesenchymal stem cells (MSCs) cultured in vitro was compared in the short (1-3 days) and long term (up to 60 days). Amorphous carbon and single-walled carbon nanotubes were chosen and evaluated due to their contrasting physicochemical properties. Both materials, though supposed similarly low-toxic in basic short-term cytotoxicity assays, demonstrated dramatically different properties in the long-term study. The surface chemistry and biomolecule-adsorption capacity turned out to be crucial factors influencing cytotoxicity. We proved that amorphous carbon is able to weakly bind a low-affinity protein coat (so-called soft corona), while carbon nanotubes behaved oppositely. Obtained results from zeta-potential and adsorption measurements for both nanomaterials confirmed that a hard protein corona was present on the single-walled carbon-nanotube surface that aggravated their cytotoxic influence. The long-term exposure of the mesenchymal stem cells to carbon nanotubes, coated by the strongly bound proteins, showed a significant decrease in cell-growth rate, followed by cell senescence and death. These results are of great importance in the light of increasing nanomaterial applications in biomedicine and cell-based therapies. Our better understanding of the puzzling cytotoxicity of carbonaceous nanomaterials, reflecting their surface chemistry and interactions, is helpful in adjusting their properties when tailored for specific applications.</t>
  </si>
  <si>
    <t>10.3390/ani10050827</t>
  </si>
  <si>
    <t>Toxicity of carbon, silicon, and metal-based nanoparticles to the hemocytes of three marine bivalves</t>
  </si>
  <si>
    <t>Nanoparticles (NPs) have broad applications in medicine, cosmetics, optics, catalysis, environmental purification, and other areas nowadays. With increasing annual production of NPs, the risks of their harmful influence on the environment and human health are also increasing. Currently, our knowledge about the mechanisms of the interaction between NPs and living organisms is limited. The marine species and their habitat environment are under continuous stress owing to the anthropogenic activities, which result in the release of NPs in the aquatic environment. We used a bioassay model with hemocytes of three bivalve mollusc species, namely, Crenomytilus grayanus, Modiolus modiolus, and Arca boucardi, to evaluate the toxicity of 10 different types of NPs. Specifically, we compared the cytotoxic effects and cell-membrane polarization changes in the hemocytes exposed to carbon nanotubes, carbon nanofibers, silicon nanotubes, cadmium and zinc sulfides, Au-NPs, and TiO2 NPs. Viability and the changes in hemocyte membrane polarization were measured by the flow cytometry method. The highest aquatic toxicity was registered for metal-based NPs, which caused cytotoxicity to the hemocytes of all the studied bivalve species. Our results also highlighted different sensitivities of the used tested mollusc species to specific NPs.</t>
  </si>
  <si>
    <t>Animals</t>
  </si>
  <si>
    <t>10.1371/journal.pone.0226791</t>
  </si>
  <si>
    <t>Long-term in vivo biocompatibility of single-walled carbon nanotubes</t>
  </si>
  <si>
    <t>Over the past two decades, measurements of carbon nanotube toxicity and biodistribution have yielded a wide range of results. Properties such as nanotube type (single-walled vs. multi-walled), purity, length, aggregation state, and functionalization, as well as route of administration, greatly affect both the biocompatibility and biodistribution of carbon nanotubes. These differences suggest that generalizable conclusions may be elusive and that studies must be material- and application-specific. Here, we assess the short- and long-term biodistribution and biocompatibility of a single-chirality DNA-encapsulated single-walled carbon nanotube complex upon intravenous administration that was previously shown to function as an in-vivo reporter of endolysosomal lipid accumulation. Regarding biodistribution and fate, we found bulk specificity to the liver and &gt;90% signal attenuation by 14 days in mice. Using near-infrared hyperspectral microscopy to measure single nanotubes, we found low-level, long-term persistence in organs such as the heart, liver, lung, kidney, and spleen. Measurements of histology, animal weight, complete blood count; biomarkers of organ function all suggest short- and long-term biocompatibility. This work suggests that carbon nanotubes can be used as preclinical research tools in-vivo without affecting acute or long-term health.</t>
  </si>
  <si>
    <t>10.1016/j.ecoenv.2020.110447</t>
  </si>
  <si>
    <t>Effects of multiwalled carbon nanotubes on the dissolved organic matter released by Prorocentrum donghaiense: Results of spectroscopic studies</t>
  </si>
  <si>
    <t>Many reports have investigated the effects of carbon nanotubes (CNTs) on the properties of terrestrial dissolved organic matter (DOM), which could significantly altered its binding affinity for contaminants. However, the effects of CNTs on algogenic DOM are largely unknown. To address this issue, the properties of algogenic DOM released by Prorocentrum donghaiense (P. donghaiense-DOM) under the stress from 0.1 to 10.0 mg/L graphitized multiwalled CNTs were nondestructively characterized by the use of UVâ€“visible absorption and fluorescence excitation-emission matrices with parallel factor analysis. The results showed that the changes in the properties of P. donghaiense-DOM were highly dependent on the CNTs concentration. The properties of P. donghaiense-DOM under 0.1 mg/L CNTs treatment showed no obvious differences compared to the control. The addition of 0.5â€“10.0 mg/L CNTs changed the release pathways of P. donghaiense-DOM, resulting in significant alterations to the properties of P. donghaiense-DOM. The aromaticity, molecular weight, protein-like and humic-like components were enhanced under stress from 0.5 to 1.0 mg/L CNTs on day 4, which can be ascribed to the overproduction of extracellular DOM (EDOM) that occurred in response to the significant increase in intracellular ROS levels. CNTs at 5.0 and 10.0 mg/L significantly induced membrane damage to P. donghaiense on day 4, which led to the leakage of intracellular DOM (IDOM) and then increased the molecular weight and protein-like components but decreased the aromaticity and humic-like components. After the P. donghaiense recovered to its normal growth under 0.5â€“10.0 mg/L CNTs treatments, the changes in the properties of P. donghaiense-DOM were attributed to the release pathways of P. donghaiense-DOM that were governed by the production of EDOM and the leakage of IDOM in the stationary and declining phases, respectively.</t>
  </si>
  <si>
    <t>10.1016/j.plaphy.2020.02.022</t>
  </si>
  <si>
    <t>10.1007/s11356-020-08036-4</t>
  </si>
  <si>
    <t>Impacts of foliar exposure to multi-walled carbon nanotubes on physiological and molecular traits of Salvia verticillata L., as a medicinal plant</t>
  </si>
  <si>
    <t>Comparing in vitro cytotoxicity of graphite, short multi-walled carbon nanotubes, and long multi-walled carbon nanotubes</t>
  </si>
  <si>
    <t>Owing to the growing applications of the multi-walled carbon nanotubes (MWCNTs) in the communications and energy industries, they have attracted increasing attention for their effects on the environment and plants. Therefore, we investigated the impact of foliar exposure to MWCNTs on the oxidative stress responses in the Salvia verticillata as a medicinal plant. Furthermore, we evaluated the possible correlations between gene expression and activity of the key enzymes in the phenolic acids biosynthesis pathways and their accumulation in the treated leaves. The leaves of two-month-old plants were sprayed with different concentrations (0â€“1000 mg Lâˆ’1) of MWCNTs. Raman's data and Transmission Electron Microscopy images have confirmed the absorption of MWCNTs via epidermal cells layer into the parenchymal cells of the exposed leaves. The results showed that exposure to MWCNTs led to a decrease in the photosynthetic pigments and increases in the oxidative stress indices (enzymatic and non-enzymatic antioxidants) in the leaves with a dose-dependent manner. The content of rosmarinic acid as a main phenolic acid was increased in the MWCNTs-exposed leaves to 50 and 1000 mg Lâˆ’1, nearly four times relative to the control. Unlike with other examined enzymes, a positive correlation was deduced between the activity and gene expression patterns of the rosmarinic acid synthase with the rosmarinic acid accumulation in the treatments. Overall, MWCNTs at the low concentrations could promote the production of the pharmaceutical metabolites by the changes in the ROS generation. However, at the higher concentrations, MWCNTs were toxic and induced the oxidative damages in S. verticillata.</t>
  </si>
  <si>
    <t>Occupational and environmental exposures to carbon-based materials in nano- and micro-size have been reported. There is incomplete information on the impact of size on the toxicity of carbon-based materials. The objective of this study is to compare the toxicity of graphite, short multi-walled carbon nanotubes (S-MWCNTs), and long multi-walled carbon nanotubes (L-MWCNTs) in lung cells (A 549). The physicochemical properties of MWCNTs were determined using analytical instruments. The fibers of MWCNTs were dispersed in the sterile-filtered 0.05% bovine serum albumin in MilliQ water. Cytotoxicity of graphite and MWCNTs were assessed using the cell viability, reactive oxygen species (ROS), and lipid peroxidation experiments. Results showed that MWCNTs induced cytotoxicity through the generation of oxidative stress in the exposed lung cells. Mean cytotoxicity of S-MWCNTs was statistically more than that of L-MWCNTs. The graphite induced cytotoxicity only at high concentrations. The mean cytotoxicity of both S-MWCNTs and L-MWCNTs was statistically more than that of graphite. The results also indicated that oxidative stress was the probable toxicity mechanism of carbon-based materials. The decreasing size of carbon-based materials could increase their toxicity. Because of the toxicity of MWCNTs, it is imperative to consider health and safety issues in working with nanomaterials.</t>
  </si>
  <si>
    <t>Plant Physiology and Biochemistry</t>
  </si>
  <si>
    <t>10.1021/acsnano.9b06860</t>
  </si>
  <si>
    <t>Use of EpiAlveolar Lung Model to Predict Fibrotic Potential of Multiwalled Carbon Nanotubes</t>
  </si>
  <si>
    <t>Expansion in production and commercial use of nanomaterials increases the potential human exposure during the lifecycle of these materials (production, use, and disposal). Inhalation is a primary route of exposure to nanomaterials; therefore it is critical to assess their potential respiratory hazard. Herein, we developed a three-dimensional alveolar model (EpiAlveolar) consisting of human primary alveolar epithelial cells, fibroblasts, and endothelial cells, with or without macrophages for predicting long-term responses to aerosols. Following thorough characterization of the model, proinflammatory and profibrotic responses based on the adverse outcome pathway concept for lung fibrosis were assessed upon repeated subchronic exposures (up to 21 days) to two types of multiwalled carbon nanotubes (MWCNTs) and silica quartz particles. We simulate occupational exposure doses for the MWCNTs (1-30 Î¼g/cm2) using an air-liquid interface exposure device (VITROCELL Cloud) with repeated exposures over 3 weeks. Specific key events leading to lung fibrosis, such as barrier integrity and release of proinflammatory and profibrotic markers, show the responsiveness of the model. Nanocyl induced, in general, a less pronounced reaction than Mitsui-7, and the cultures with human monocyte-derived macrophages (MDMs) showed the proinflammatory response at later time points than those without MDMs. In conclusion, we present a robust alveolar model to predict inflammatory and fibrotic responses upon exposure to MWCNTs.</t>
  </si>
  <si>
    <t>ACS nano</t>
  </si>
  <si>
    <t>10.1080/17435390.2019.1695975</t>
  </si>
  <si>
    <t>Cytotoxicity and genotoxicity of MWCNT-7 and crocidolite: assessment in alveolar epithelial cells versus their coculture with monocyte-derived macrophages</t>
  </si>
  <si>
    <t>In the past years, several in vitro studies have addressed the pulmonary toxicity of multi-walled carbon nanotubes (MWCNT) and compared it with that caused by asbestos fibers, but their conclusions have been somewhat inconsistent and difficult to extrapolate to in vivo. Since cell coculture models were proposed to better represent the in vivo conditions than conventional monocultures, this work intended to compare the cytotoxicity and genotoxicity of MWCNT-7 (Mitsui-7) and crocidolite using A549 cells grown in a conventional monoculture or in coculture with THP-1 macrophages. Although a decrease in A549 viability was noted following exposure to a concentration range of MWCNT-7 and crocidolite, no viability change occurred in similarly exposed cocultures. Early events indicating epithelial to mesenchymal transition (EMT) were observed which could explain apoptosis resistance. The comet assay results were similar between the two models, being positive and negative for crocidolite and MWCNT-7, respectively. An increase in the micronucleus frequency was detected in the cocultured A549-treated cells with both materials, but not in the monoculture. On the other hand, exposure of A549 monocultures to MWCNT-7 induced a highly significant increase in nucleoplasmic bridges in which those were found embedded. Our overall results demonstrate that (i) both materials are cytotoxic and genotoxic, (ii) the presence of THP-1 macrophages upholds the viability of A549 cells and increases the aneugenic/clastogenic effects of both materials probably through EMT, and (iii) MWCNT-7 induces the formation of nucleoplasmic bridges in A549 cells.</t>
  </si>
  <si>
    <t>10.1016/j.tox.2020.152410</t>
  </si>
  <si>
    <t>10.1016/j.scitotenv.2020.136645</t>
  </si>
  <si>
    <t>Multi-walled carbon nanotubes exacerbate doxorubicin-induced cardiotoxicity by altering gut microbiota and pulmonary and colonic macrophage phenotype in mice</t>
  </si>
  <si>
    <t>Influence of multi-walled carbon nanotubes on the microbial biomass, enzyme activity, and bacterial community structure in 2,4-dichlorophenol-contaminated sediment</t>
  </si>
  <si>
    <t>Epidemiologic studies show that the levels of air pollutants and particulate matter are positively associated with the morbidity and mortality of cardiovascular diseases. Here we demonstrate that the intratracheal instillation of multi-walled carbon nanotubes (MWCNTs), a standard fine particle, exacerbate doxorubicin (DOX)-induced cardiotoxicity in mice through altering gut microbiota and pulmonary and colonic macrophage phenotype. MWCNTs (25 Î¼g/kg per day, 5 days a week for 3 weeks) promoted cardiotoxicity and apoptosis in the DOX (2 mg/kg, twice a week for 5 weeks)-treated C57BL/6 mice. MWCNTs exaggerated DOX-induced gut microbiota dysbiosis characterized by the increased abundances of Helicobacteraceae and Coriobacteriaceae. In addition, MWCNTs promoted DOX-induced M1-like polarization of colonic macrophages with an increase in TNF-Î±, IL-1Î² and CC chemokine ligand 2 in peripheral blood. Importantly, treatment with the antibiotics attenuated MWCNTs plus DOX-induced apoptosis of cardiomyocytes and M1-like polarization of colonic macrophages. The fecal microbiota transplantation demonstrated that MWCNTs exaggerated DOX-induced cardiotoxicity with M1-like polarization of colonic macrophages. The conditioned medium from MWCNTs-treated pulmonary macrophages promoted DOX-induced gut microbiota dysbiosis and colonic macrophage polarization. Furthermore, the co-culture of macrophages and fecal bacteria promoted M1-like macrophage polarization and their production of TNF-Î± and IL-1Î², and thereby exacerbated the effects of MWCNTs. Moreover, IL-1Î² and TNF-Î± blockade, either alone or in combination attenuated MWCNTs-exacerbated cardiotoxicity. In summary, MWCNTs exacerbate DOX-induced cardiotoxicity in mice through gut microbiota and pulmonary and colonic macrophage interaction. Our findings identify a novel mechanism of action of inhaled particle-driven cardiotoxicity.</t>
  </si>
  <si>
    <t>The rise in manufacture and use of carbon nanotubes has aroused the concern about their potential risks associated with coexisting pollutants in the aquatic environment. 2,4-dichlorophenol (2,4-DCP), with a high toxicity to many aquatic organisms, is a widespread pollutant resulting from the extensive use of pesticides and preservatives. In this article, the adsorption of 2,4-DCP by riverine sediment and the responses of sediment microbial community to 2,4-DCP were studied in the presence of multi-walled carbon nanotubes (MWCNTs). Adding MWCNTs significantly increased the adsorption amount of sediment for 2,4-DCP from 0.541 to 1.44 mg/g as the MWCNT concentration increased from 0 to 15 mg/g. The responses of sediment microbial community were determined after one-month exposure to MWCNTs at different concentrations (0.05, 0.5, 5, and 50 mg/g). The microbial biomass carbon in the sediment contaminated with 2,4-DCP increased in the presence of 5 mg/g of MWCNTs (from 0.06 to 0.11 mg/g), but not significantly changed at other MWCNT concentrations. For the sediments contaminated with 2,4-DCP, the presence of MWCNTs made no difference to urease activity, while the dehydrogenase activity slightly increased with the addition of 5 mg/g of MWCNTs and decreased in the presence of 50 mg/g of MWCNTs. The changes of sediment bacterial communities were further determined by 16S rRNA gene sequencing. Based on the weighted UniFrac distance between communities, the clustering analysis suggested that the contamination of 2,4-DCP affected the bacterial community structure in a greater degree than that caused by MWCNTs at relatively low concentrations (â‰¤5 mg/g). Bacteroidetes, Planctomycetes, and Nitrospirae were feature bacterial phyla to reflect the effects of MWCNTs and 2,4-DCP on sediment bacterial community. These results may contribute to the understanding of microbial community response to co-exposure of MWCNTs and 2,4-DCP and the assessment of associated ecological risks.</t>
  </si>
  <si>
    <t>10.1016/j.jhazmat.2019.121691</t>
  </si>
  <si>
    <t>Distinct autophagy-apoptosis related pathways activated by Multi-walled (NM 400) and Single-walled carbon nanotubes (NIST-SRM2483) in human bronchial epithelial (16HBE14o-) cells</t>
  </si>
  <si>
    <t>Given the recent development in the field of particle and fibre toxicology, parallels have been drawn between Carbon nanotubes (CNTs) and asbestos. It is now established that both multi-walled (MWCNTs) and single-walled (SWCNTs) carbon nanotubes might contribute to pulmonary disease. Although multiple mechanisms might be involved in CNT induced pathogenesis, systematic understanding of the relationship between different CNT exposure (MWCNT vs SWCNT) and autophagy/ apoptosis/ necrosis, in human lung epithelial cells remains limited. In this study, we demonstrate that exposure to MWCNT (NM-400), but not SWCNT (NIST-SRM2483), leads to an autophagic response after acute exposure (24 h). MWCNT exposure was characterized by an increase in anti-apoptotic BCL2, downregulation of executor Caspase-3/7 and increase in expression of genes from the autophagy machinery. For SWCNT exposure however, we observed an overexpression of executor Caspase-3/7 and upregulation of pro-apoptotic BAX; enrichment for processes like cornification, apoptotic process, cell differentiation from proteomic analysis. These results clearly indicate a major difference in the pathways initiated by the CNTs, in vitro. While the present study design provides mechanistic understanding after an acute exposure for the tested CNTs, we believe that the information obtained here would have relevance in better understanding of CNT toxicity and pathogenesis in general.</t>
  </si>
  <si>
    <t>10.1039/d0na00040j</t>
  </si>
  <si>
    <t>Clearance of single-wall carbon nanotubes from the mouse lung: A quantitative evaluation</t>
  </si>
  <si>
    <t>Based on the characteristics of carbon nanotubes (CNTs) that absorb light in the near-infrared region, we have developed a method to quantify the biodistribution of CNTs in mouse tissues such as the liver, lungs and spleen. By using this method, the kinetic biodistribution of single-walled CNTs (SWNTs) after intravenous injection into mice for 60 days has been successfully investigated. The results show that the biodistribution of CNTs was diameter-dependent by comparing two different diameters of SWNTs. The SWNTs with larger diameters (1-5 nm) accumulated more in the liver or spleen but less in the lungs than those with smaller diameters (0.7-0.9 nm). The quantities of both SWNTs in the liver and lungs decreased with time and showed no significant change in the spleen, which is also confirmed by histological analysis. In particular, the results have demonstrated that both SWNTs are cleared from the lungs almost completely within 60 days, suggesting that the pulmonary toxicity of SWNTs would be low when low amounts of CNTs (&lt;70 Î¼g g-1 of tissue) enter inside the lungs. In addition, no obvious inflammatory responses are found from the measurement of the cytokines TGF-Î²1, IL-6, INF-Î³, and TNF-Î± in the plasma and organs after the injection of both SWNTs into mice.</t>
  </si>
  <si>
    <t>10.1177/0192623319896347</t>
  </si>
  <si>
    <t>Appearance of Alveolar Macrophage Subpopulations in Correlation With Histopathological Effects in Short-Term Inhalation Studies With Biopersistent (Nano)Materials</t>
  </si>
  <si>
    <t>Following inhalation and deposition in the alveolar region at sufficient dose, biopersistent (nano)materials generally provoke pulmonary inflammation. Alveolar macrophages (AMs) are mediators of pulmonary immune responses and were broadly categorized in pro-inflammatory M1 and anti-inflammatory M2 macrophages. This study aimed at identifying AM phenotype as M1 or M2 upon short-term inhalation exposure to different (nano)materials followed by a postexposure period. Phenotyping of AM was retrospectively performed using immunohistochemistry. M1 (CD68+iNOS+) and M2 (CD68+CD206+ and CD68+ArgI+) AMs were characterized in formalin-fixed, paraffin-embedded lung tissue of rats exposed for 6 hours/day for 5 days to air, 100 mg/m3 nano-TiO2, 25 mg/m3 nano-CeO2, 32 mg/m3 multiwalled carbon nanotubes, or 100 mg/m3 micron-sized quartz. During acute inflammation, relative numbers of M1 AMs were markedly increased, whereas relative numbers of M2 were generally decreased compared to control. Following an exposure-free period, changes in iNOS or CD206 expression correlated with persistence, regression, or progression of inflammation, suggesting a role of M1/M2 AMs in the pathogenesis of pulmonary inflammation. However, no clear correlation of AM subpopulations with qualitatively distinct histopathological findings caused by different (nano)materials was found. A more detailed understanding of the processes underlaying these morphological changes is needed to identify biomarkers for different histopathological outcomes.</t>
  </si>
  <si>
    <t>Toxicologic Pathology</t>
  </si>
  <si>
    <t>10.1016/j.envres.2020.109219</t>
  </si>
  <si>
    <t>10.1016/j.envint.2020.105530</t>
  </si>
  <si>
    <t>10.1007/s11356-020-07943-w</t>
  </si>
  <si>
    <t>Additive toxicity of Co-exposure to pristine multi-walled carbon nanotubes and benzo Î± pyrene in lung cells</t>
  </si>
  <si>
    <t>Induction and recovery of CpG site specific methylation changes in human bronchial cells after long-term exposure to carbon nanotubes and asbestos</t>
  </si>
  <si>
    <t>Multi-walled carbon nanotubes induce oxidative stress, apoptosis, and dysfunction in isolated rat heart mitochondria: protective effect of naringin</t>
  </si>
  <si>
    <t>The Mixture exposure to pristine multi-walled carbon nanotubes (P-MWCNTs) and polycyclic aromatic hydrocarbons (PAHs) such as benzo Î± pyrene (BaP) in the environment is inevitable. Assessment toxicity of P-MWCNTs and BaP individually may not provide sufficient toxicological information. The objective of this work is to investigate the combined toxicity of P-MWCNTs and BaP in human epithelial lung cells (A549). The physico-chemical properties of P-MWCNTs were determined suing analytical instruments. The toxicity of P-MWCNTs and BaP on A549 lung cells individually or combined were assessed. For toxicity assessment, cell viability, ROS generation, oxidative DNA damage, and apoptosis experiments were conducted. The results of this study demonstrated that P-MWCNTs and BaP individually reduced cell viability in A549 lung cells, and oxidative stress was as the possible mechanism of cytotoxicity. The co-exposure to P-MWCNTs and BaP enhanced the cytotoxicity compared to exposure to P-MWCNTs and BaP individually, but not statistically significant. The two-factorial analysis demonstrated an additive toxicity interaction for co-exposure to P-MWCNTs and BaP. The complicated toxicity interaction among BaP with fibers and metal impurities of P-MWCNTS could be probable reasons for additive toxicity interaction. Results of this study could be helpful as the basis for future studies and risk assessment of co-exposure to MWCNTs and PAHs.</t>
  </si>
  <si>
    <t>Introduction: Inhalation of asbestos induces lung cancer via different cellular mechanisms. Together with the increased production of carbon nanotubes (CNTs) grows the concern about adverse effects on the lungs given the similarities with asbestos. While it has been established that CNT and asbestos induce epigenetic alterations, it is currently not known whether alterations at epigenetic level remain stable after withdrawal of the exposure. Identification of DNA methylation changes after a low dose of CNT and asbestos exposure and recovery can be useful to determine the fibre/particle toxicity and adverse outcome. Methods: Human bronchial epithelial cells (16HBE) were treated with a low and non-cytotoxic dose (0.25 Âµg/ml) of multi-walled carbon nanotubes (MWCNTs-NM400) or single-walled carbon nanotubes (SWCNTs-SRM2483) and 0.05 Âµg/ml amosite (brown) asbestos for the course of four weeks (sub-chronic exposure). After this treatment, the cells were further incubated (without particle/fibre) for two weeks, allowing recovery from the exposure (recovery period). Nuclear depositions of the CNTs were assessed using femtosecond pulsed laser microscopy in a label-free manner. DNA methylation alterations were analysed using microarrays that assess more than 850 thousand CpG sites in the whole genome. Results: At non-cytotoxic doses, CNTs were noted to be incorporated with in the nucleus after a four weeks period. Exposure to MWCNTs induced a single hypomethylation at a CpG site and gene promoter region. No change in DNA methylation was observed after the recovery period for MWCNTs. Exposure to SWCNTs or amosite induced hypermethylation at CpG sites after sub-chronic exposure which may involve in â€˜transcription factor activityâ€™ and â€˜sequence-specific DNA bindingâ€™ gene ontologies. After the recovery period, hypermethylation and hypomethylation were noted for both SWCNTs and amosite. Hippocalcinlike 1 (HPCAL1), protease serine 3 (PRSS3), kallikrein-related peptidase 3 (KLK3), kruppel like factor 3 (KLF3) genes were hypermethylated at different time points in either SWCNT-exposed or amosite-exposed cells. Conclusion: These results suggest that the specific SWCNT (SRM2483) and amosite fibres studied induce hypo- or hypermethylation on CpG sites in DNA after very low-dose exposure and recovery period. This effect was not seen for the studied MWCNT (NM400).</t>
  </si>
  <si>
    <t>Multi-walled carbon nanotubes (MWCNTs) are material with exclusive features that can be applied in different fields including industrial and medicine. It has been determined that the accumulation of MWCNTs in the organs is along with genotoxic and cytotoxic injuries. Previous studies have shown mitochondrial dysfunction in MWCNTs exposure with cell lines, but their exact mechanisms with isolated mitochondria have remained unclear. The present study evaluated toxicity induced by MWCNTs in isolated rat heart mitochondria and protective effect of naringin. Our results showed that MWCNTs toxicity caused the prevention of heart mitochondrial complex II activity. Treatment of isolated heart mitochondria with MWCNTs led to an increase in mitochondrial reactive oxygen species (ROS) generation, mitochondrial membrane potential (MMP) collapse, and mitochondrial malondialdehyde (MDA) and a decrease in mitochondrial glutathione (GSH) level and mitochondrial catalase (CAT) activity. Pretreatment of isolated heart mitochondria with naringin decreased mitochondrial oxidative damage through decreasing lipid peroxidation, returned mitochondrial complex II changes, decreasing MMP collapse and ROS production, and restoration of GSH level and CAT activity. Our findings indicated that MWCNTs had toxic effects on isolated heart mitochondria by inducing oxidative stress and possibly apoptosis pathway. The protection effects of naringin may be accompanied by mitochondrial conservation by its antioxidant property or due to its free radical scavenging. Our findings indicated that naringin had a possible role in preventing the mitochondria complaints in the heart.</t>
  </si>
  <si>
    <t>Environment International</t>
  </si>
  <si>
    <t>10.1007/s11356-020-07740-5</t>
  </si>
  <si>
    <t>Toxicity of multi-wall carbon nanotubes inhalation on the brain of rats</t>
  </si>
  <si>
    <t>This study was designed to investigate the brain toxicity following the respiratory contact with multi-wall carbon nanotubes (MWCNTs) in male Wistar rats. Rats were exposed to 5 mg/m3 MWCNT aerosol in different sizes and purities for 5 h/day, 5 days/week for 2 weeks in a whole-body exposure chamber. After 2-week exposure, mitochondrial isolation was performed from different parts of rat brain (hippocampus, frontal cortex, and cerebellum) and parameters of mitochondrial toxicity including mitochondrial succinate dehydrogenase (SDH) activity, generation of reactive oxygen species (ROS), mitochondrial membrane potential (MMP) collapse, mitochondrial swelling, and cytochrome c release, ATP level, mitochondrial GSH, and lipid peroxidation were evaluated. Our results demonstrated that MWCNTs with different characteristics, in size and purity, significantly (P &lt; 0.05) decreased SDH activity, GSH, and ATP level, and increased mitochondrial ROS production, lipid peroxidation, mitochondrial swelling, MMP collapse, and cytochrome c release in the brain mitochondria. In conclusion, we suggested that MWCNTs with different characteristics, in size and purity, induce damage in varying degrees on the mitochondrial respiratory chain and increase mitochondrial ROS formation in different parts of rat brain (hippocampus, frontal cortex, and cerebellum).</t>
  </si>
  <si>
    <t>10.1007/s00213-019-05432-8</t>
  </si>
  <si>
    <t>Kolaviron via anti-inflammatory and redox regulatory mechanisms abates multi-walled carbon nanotubes-induced neurobehavioral deficits in rats</t>
  </si>
  <si>
    <t>Exposure to multi-walled carbon nanotubes (MWCNTs) reportedly elicits neurotoxic effects. Kolaviron is a phytochemical with several pharmacological effects namely anti-oxidant, anti-inflammatory, and anti-genotoxic activities. The present study evaluated the neuroprotective mechanism of kolaviron in rats intraperitoneally injected with MWCNTs alone at 1 mg/kg body weight or orally co-administered with kolaviron at 50 and 100 mg/kg body weight for 15 consecutive days. Following exposure, neurobehavioral analysis using video-tracking software during trial in a novel environment indicated that co-administration of both doses of kolaviron significantly (p &lt; 0.05) enhanced the locomotor, motor, and exploratory activities namely total distance traveled, maximum speed, total time mobile, mobile episode, path efficiency, body rotation, absolute turn angle, and negative geotaxis when compared with rats exposed to MWCNTs alone. Further, kolaviron markedly abated the decrease in the acetylcholinesterase activity and antioxidant defense system as well as the increase in oxidative stress and inflammatory biomarkers induced by MWCNT exposure in the cerebrum, cerebellum, and mid-brain of rats. The amelioration of MWCNT-induced neuronal degeneration in the brain structures by kolaviron was verified by histological and morphometrical analyses. Taken together, kolaviron abated MWCNT-induced neurotoxicity via anti-inflammatory and redox regulatory mechanisms.</t>
  </si>
  <si>
    <t>Psychopharmacology</t>
  </si>
  <si>
    <t>10.1007/s42823-019-00081-5</t>
  </si>
  <si>
    <t>Characterization of short-length multi-walled carbon nanotubes and cytotoxicity on MDA-MB-231 and HUVEC cell lines</t>
  </si>
  <si>
    <t>Multi-walled carbon nanotubes (MWNTs) are suitable for delivering large biomolecules with lower cytotoxicity values and low prime cost. Surface modifications of MWNTs affect interaction with cells and proteins. Oxidation with strong acids decreases cytotoxicity of CNTs and increases protein-loading capacity. Here, after oxidation, TEM images revealed more aligned structure and carboxylated groups at the surface which decreases toxicity. Functionalized MWNTs showed more gradual degradation than the pristine MWNTs and mass loss increased by 2% in the same temperature range. Raman spectroscopy corrected graphitic structure with characteristic D and G bands at 1330 and 1579 cmâˆ’1 and increased intensity after oxidation. FTIR spectroscopy peaks at 1443 cmâˆ’1, 1560, 1640 cmâˆ’1, 2100â€“2200 cmâˆ’1 and 3426 cmâˆ’1 are ascribed to Câ€“Oâ€“C vibrational stretch, C=C bonds, vibration of Câ‰¡C bonds and stretch of hydroxyl groups, respectively. The sonication-driven dispersion of in phosphate-buffered saline, distilled water and cell culture medium were detected by UVâ€“visâ€“NIR spectroscopy, water-dispersed functionalized MWNTs revealed the highest absorbance value. Cytotoxicity of MWNTs was investigated before and after functionalization in breast cancer (MDA-MB-231) and human vein endothelial (HUVEC) cells. Relatively low-toxicity results were obtained in functionalized MWNTs and cellular uptake of MWNTs were corrected with fluorescent imaging of cells and cell lysates. Protein-loading capacity of fsMWNTs (functionalized short-length multi-walled carbon nanotubes) was evaluated by using bovine serum albumin (BSA) and with an equal amount of fsMWNTs and BSA; 36% binding yield was obtained. Protein corona after covalent functionalization potentially lowered cytotoxicity up to 6%.</t>
  </si>
  <si>
    <t>Carbon Letters</t>
  </si>
  <si>
    <t>10.3389/fbioe.2020.00211</t>
  </si>
  <si>
    <t>The Fate of SWCNTs in Mouse Peritoneal Macrophages: Exocytosis, Biodegradation, and Sustainable Retention</t>
  </si>
  <si>
    <t>The understanding of toxicological and pharmacological profiles of nanomaterials is an important step for the development and clinical application of nanomedicines. Carbon nanotubes (CNTs) have been extensively explored as a nanomedicine agent in pharmaceutical/biomedical applications, such as drug delivery, bioimaging, and tissue engineering. The biological durability of CNTs could affect the function of CNTs-based nanomedicines as well as their toxicity in cells and tissues. Therefore, it is crucial to assess the fate of nanomedicine in phagocytes. Herein, we investigated the candidate fate of acid-oxidized single-walled carbon nanotubes (SWNCTs) in non-activated primary mouse peritoneal macrophages (PMQ). The sodium dodecyl sulfate polyacrylamide gel electrophoresis (SDS-PAGE) results showed that the intracellular SWCNTs continued growing from 4 to 36 h in PMQ. After replacing the exposure medium, we found the exosome induced by SWCNTs on the surface of macrophages according to scanning electron microscope (SEM) observation. The near-infrared (NIR) absorption increase of the supernatant samples after post-exposure indicates that SWCNTs exocytosis occurred in PMQ. The decreasing intracellular SWCNTs amount suggested the incomplete biodegradation in PMQ, which was confirmed by Raman spectroscopy and transmission electron microscopy (TEM). The combined data reveal that SWCNTs could be retained for more than 60 h in macrophages. Then sustainable retention of SWCNTs in primary macrophages was coexist with exocytosis and biodegradation. The findings of this work will shed light on the bioimaging, diagnosis and other biomedical applications of CNTs-based nanomedicines.</t>
  </si>
  <si>
    <t>Frontiers in Bioengineering and Biotechnology</t>
  </si>
  <si>
    <t>10.1080/17435390.2020.1717007</t>
  </si>
  <si>
    <t>Association of occupational exposures with ex vivo functional immune response in workers handling carbon nanotubes and nanofibers</t>
  </si>
  <si>
    <t>The objective of this study was to evaluate the association between carbon nanotube and nanofiber (CNT/F) exposure and ex vivo responses of whole blood challenged with secondary stimulants, adjusting for potential confounders, in a cross-sectional study of 102 workers. Multi-day exposure was measured by CNT/F structure count (SC) and elemental carbon (EC) air concentrations. Demographic, lifestyle and other occupational covariate data were obtained via questionnaire. Whole blood collected from each participant was incubated for 18 hours with and without two microbial stimulants (lipopolysaccharide/LPS and staphylococcal enterotoxin type B/SEB) using TruCulture technology to evaluate immune cell activity. Following incubation, supernatants were preserved and analyzed for protein concentrations. The stimulant:null response ratio for each individual protein was analyzed using multiple linear regression, followed by principal component (PC) analysis to determine whether patterns of protein response were related to CNT/F exposure. Adjusting for confounders, CNT/F metrics (most strongly, the SC-based) were significantly (p &lt; 0.05) inversely associated with stimulant:null ratios of several individual biomarkers: GM-CSF, IFN-Î³, interleukin (IL)-2, IL-4, IL-5, IL-10, IL-17, and IL-23. CNT/F metrics were significantly inversely associated with PC1 (a weighted mean of most biomarkers, explaining 25% of the variance in the protein ratios) and PC2 (a biomarker contrast, explaining 14%). Among other occupational exposures, only solvent exposure was significant (inversely related to PC2). CNT/F exposure metrics were uniquely related to stimulant responses in challenged whole blood, illustrating reduced responsiveness to a secondary stimulus. This approach, if replicated in other exposed populations, may present a relatively sensitive method to evaluate human response to CNT/F or other occupational exposures.</t>
  </si>
  <si>
    <t>10.1134/S1995078020020044</t>
  </si>
  <si>
    <t>10.1134/S1995078020020093</t>
  </si>
  <si>
    <t>The Influence of Multiwalled Carbon Nanotubes on the Behavior of Mammals after Single Intrapharyngeal or Intravenous Exposure</t>
  </si>
  <si>
    <t>The Effect of Carbon Nanomaterials on the Toxicity Indices of Cyclophosphamide under Combined Administration</t>
  </si>
  <si>
    <t>Abstract: The toxic effects of multiwalled carbon nanotubes (MWCNTs) in mammals are important to assess due to MWCNTs are a widespread environmental pollutant. MWCNTs were tested for the effect on the behavioral functions of laboratory mice in the open field, rotarod, and elevated plus maze tests. Two possible routes of MWCNT entry into the body were examined: intrapharyngeal aspiration and intravenous administration, in order to model the most common ways of MWCNT entry, through the lungs and by assimilation from the blood through bloodâ€“tissue barriers. The potential toxin was administered once intrapharyngeally at 20 Î¼g per mouse or intravenously at 0.2 Î¼g per mouse. Acute and delayed effects were evaluated 24 h and 30 days after administration. Latent emotional tension and weaker exploratory reactions were observed 24 h after intrapharyngeal MWCNT aspiration. Signs of stress were still detectable 30 days after exposure. In contrast, an increase in locomotor and exploratory activities was observed 24 h after intravenous MWCNT administration. The result was explained by an inhibitory MWCNT effect on the lower respiratory tract and a potential lack of MWCNT accumulation in organs because MWCNTs were relatively large in size and could not penetrate through bloodâ€“tissue barriers.</t>
  </si>
  <si>
    <t>Abstract: Carbon nanomaterials (CNMs) and single- and multiwalled carbon nanotubes and fullerene derivatives are considered as promising agents for the delivery of pharmacological agents to target organs in anticancer therapy and theranostics. Cytostatic cyclophosphamide (CP) is one of the chemotherapeutic drugs the targeted delivery of which is possible by CNMs. However, due to the presence of its own toxic effect in various CNMs, the question about their possible effect on the general toxic and immunotoxic effect of CP when administered together arises. The combined effect of CP and CNMs, i.e., multiwalled carbon nanotubes (MWCNTs), single-walled carbon nanotubes (SWCNTs), and polyhydroxylated fullerenol (PHF60), administered orally daily at a dose of 0.1 mg/kg of body weight, was studied in Wistar rats. In two experiments lasting 16 and 35 days with different scenarios of CP-induced immunosuppression, the lethality and integral parameters were assessed; the contents of erythrocytes and leukocytes; the biochemical parameters; the levels of cytokines, chemokines, and growth factors; and the activity of glutathione peroxidase-I of erythrocytes were studied in the blood. The concentration of selenium and the excretion of creatinine and 8-oxo-2-deoxyguanosine were studied in the urine. The level of reduced glutathione was studied in the liver homogenate. In the first experiment, the consumption of both MWCNTs and SWCNTs led to an almost twofold decrease in lethality caused by the introduction of CP. In the second experiment, a twofold decrease in the lethality was noted only for SWCNTs; nevertheless, MWCNTs and PHF60 also had a positive effect on the survival of animals. Consumption of CNMs did not have a significant effect on the biochemical parameters, the state of the erythropoiesis system, the weight of the thymus and spleen, or the levels of key regulatory molecules impaired due to CP treatment. At the same time, MWCNTs, SWCNTs, and PHF60 are able to reduce a number of manifestations of the CP immunotoxic effect, including the lethality, lymphopenia, and impaired balance of cytokines and chemokines/growth factors: IL-4, IL-13, IL-17A, IFN-Î³, IL-18, GM-CSF, GRO-KC, IL-12p70, IL-1Î², IL-7, TNF-Î±, and VEGF. Thus, MWCNTs and SWCNTs, when administered together with CP, have a paradoxical effect consisting in the partial cancellation of the disturbances caused by it, which can be explained by the known ability of CNTs to enhance the mobilization, migration, and adhesion of blood cells and to trigger immune responses.</t>
  </si>
  <si>
    <t>Nanotechnologies in Russia</t>
  </si>
  <si>
    <t>10.22034/jchr.2020.1879194.1051</t>
  </si>
  <si>
    <t>Cellular toxicity of multi-walled carbon nanotubes on human lung cells</t>
  </si>
  <si>
    <t>Nowadays, multi-walled carbon nanotubes (MWCNTs) are used in various industries. Considering the exposure probability of these nanomaterials to humans, the purpose of the present study is to assess the effect of MWCNTs on cellular toxicity of human alveolar epithelial. The A549 cells were cultured and treated to various doses of MWCNTs at three different times. Finally, the Tetrazolium colorimetric (MTT) assay was implemented for evaluating the cellular viability. The results indicated that the cytotoxicity for MWCNTs on the human alveolar epithelial cells is related to dose and time of exposure. The inhibitory concentration of 50% (IC50) and non-observed adverse effect concentration (NOAEC) are calculated to be 103.6 as well as 0.65Î¼g/mL, respectively. The findings of this present study could contribute to a better understanding of MWCNTs substances and might be useful as a basis for the future risk evaluation studies of exposed population in industries.</t>
  </si>
  <si>
    <t>Journal of Chemical Health Risks</t>
  </si>
  <si>
    <t>10.3390/nano10030485</t>
  </si>
  <si>
    <t>Comparison of the level and mechanisms of toxicity of carbon nanotubes, carbon nanofibers, and silicon nanotubes in bioassay with four marine microalgae</t>
  </si>
  <si>
    <t>Nanoparticles (NPs) have various applications in medicine, cosmetics, optics, catalysis, environmental purification, and other areas nowadays. With an increasing annual production of NPs, the risks of their harmful influence to the environment and human health is rising. Currently, our knowledge about the mechanisms of interaction between NPs and living organisms is limited. Additionally, poor understanding of how physical and chemical characteristic and different conditions influence the toxicity of NPs restrict our attempts to develop the standards and regulations which might allow us to maintain safe living conditions. The marine species and their habitat environment are under continuous stress due to anthropogenic activities which result in the appearance of NPs in the aquatic environment. Our study aimed to evaluate and compare biochemical effects caused by the influence of different types of carbon nanotubes, carbon nanofibers, and silica nanotubes on four marine microalgae species. We evaluated the changes in growth-rate, esterase activity, membrane polarization, and size changes of microalgae cells using flow cytometry method. Our results demonstrated that toxic effects caused by the carbon nanotubes strongly correlated with the content of heavy metal impurities in the NPs. More hydrophobic carbon NPs with less ordered structure had a higher impact on the red microalgae P. purpureum because of higher adherence between the particles and mucous covering of the algae. Silica NPs caused significant inhibition of microalgae growth-rate predominantly produced by mechanical influence.</t>
  </si>
  <si>
    <t>10.3390/nano10030418</t>
  </si>
  <si>
    <t>Proinflammatory effect of carbonâ€based nanomaterials: In vitro study on stimulation of inflammasome NLRP3 via destabilisation of lysosomes</t>
  </si>
  <si>
    <t>Carbonâ€based nanomaterials (Câ€BNM) have recently attracted an increased attention as the materials with potential applications in industry and medicine. Bioresistance and proinflammatory potential of Câ€BNM is the main obstacle for their medicinal application which was documented in vivo and in vitro. However, there are still limited data especially on graphene derivatives such as graphene platelets (GP). In this work, we compared multiâ€walled carbon nanotubes (MWCNT) and two different types of pristine GP in their potential to activate inflammasome NLRP3 (The nodâ€like receptor family pyrin domain containing 3) in vitro. Our study is focused on exposure of THPâ€1/THP1â€null cells and peripheral blood monocytes to Câ€BNM as representative models of canonical and alternative pathways, respectively. Although all nanomaterials were extensively accumulated in the cytoplasm, increasing doses of all Câ€BNM did not lead to cell death. We observed direct activation of NLRP3 via destabilization of lysosomes and release of cathepsin B into cytoplasm only in the case of MWCNTs. Direct activation of NLRP3 by both GP was statistically insignificant but could be induced by synergic action with muramyl dipeptide (MDP), as a representative molecule of the family of pathogenâ€associated molecular patterns (PAMPs). This study demonstrates a possible proinflammatory potential of GP and MWCNT acting through NLRP3 activation.</t>
  </si>
  <si>
    <t>10.1016/j.taap.2020.114898</t>
  </si>
  <si>
    <t>Comparative analysis of lung and blood transcriptomes in mice exposed to multi-walled carbon nanotubes</t>
  </si>
  <si>
    <t>Pulmonary exposure to multi-walled carbon nanotubes (MWCNT) causes inflammation, fibroproliferation, immunotoxicity, and systemic responses in rodents. However, the search for representative biomarkers of exposure is an ongoing endeavor. Whole blood gene expression profiling is a promising new approach for the identification of novel disease biomarkers. We asked if the whole blood transcriptome reflects pathology-specific changes in lung gene expression caused by MWCNT. To answer this question, we performed mRNA sequencing analysis of the whole blood and lung in mice administered MWCNT or vehicle solution via pharyngeal aspiration and sacrificed 56 days later. The pattern of lung mRNA expression as determined using Ingenuity Pathway Analysis (IPA) was indicative of continued inflammation, immune cell trafficking, phagocytosis, and adaptive immune responses. Simultaneously, innate immunity-related transcripts (Plunc, Bpifb1, Reg3g) and cancer-related pathways were downregulated. IPA analysis of the differentially expressed genes in the whole blood suggested increased hematopoiesis, predicted activation of cancer/tumor development pathways, and atopy. There were several common upregulated genes between whole blood and lungs, important for adaptive immune responses: Cxcr1, Cd72, Sharpin, and Slc11a1. Trim24, important for TH2 cell effector function, was downregulated in both datasets. Hla-dqa1 mRNA was upregulated in the lungs and downregulated in the blood, as was Lilrb4, which controls the reactivity of immune response. â€œCancerâ€ disease category had opposing activation status in the two datasets, while the only commonality was â€œHypersensitivityâ€. Transcriptome changes occurring in the lungs did not produce a completely replicable pattern in whole blood; however, specific systemic responses may be shared between transcriptomic profiles.</t>
  </si>
  <si>
    <t>10.1186/s12951-020-0587-7</t>
  </si>
  <si>
    <t>Genes expression profiling of alveolar macrophages exposed to non-functionalized, anionic and cationic multi-walled carbon nanotubes shows three different mechanisms of toxicity</t>
  </si>
  <si>
    <t>Functionalized multi-walled carbon nanotubes (MWCNT) have become the focus of increased research interest, particularly in their application as tools in different areas, such as the biomedical field. Despite the benefits associated with functionalization of MWCNT, particularly in overcoming issues relating to solubility, several studies have demonstrated that these functionalized nanoparticles display different toxicity profiles. For this study, we aim to compare NR8383 cells responses to three well-characterized MWCNT with varying functional groups. This study employed cytotoxicity assays, transcriptomics and proteomics to assess their toxicity using NR8383 rat alveolar macrophages as an in vitro model. The study findings indicated that all MWCNT altered ribosomal protein translation, cytoskeleton arrangement and induced pro-inflammatory response. Only functionalized MWCNT alter mTOR signaling pathway in conjunction with increased Lamtor gene expression. Furthermore, the type of functionalization was also important, with cationic MWCNT activating the transcription factor EB and inducing autophagy while the anionic MWCNT altering eukaryotic translation initiation factor 4 (EIF4) and phosphoprotein 70 ribosomal protein S6 kinase (p70S6K) signaling pathway as well as upregulation Tlr2 gene expression. This study proposes that MWCNT toxicity mechanisms are functionalization dependent and provides evidence that inflammatory response is a key event of carbon nanotubes toxicity.</t>
  </si>
  <si>
    <t>10.1080/17435390.2019.1700568</t>
  </si>
  <si>
    <t>28-Day inhalation toxicity study with evaluation of lung deposition and retention of tangled multi-walled carbon nanotubes</t>
  </si>
  <si>
    <t>Lung deposition and retention measurements are now required by the newly revised OECD inhalation toxicity testing guidelines 412 and 413 when evaluating the clearance and biopersistence of poorly soluble nanomaterials, such as multi-walled carbon nanotubes (MWCNTs). However, evaluating the lung deposition concentration is challenging with certain nanomaterials, such as carbon-based and iron-based nanomaterials, as it is difficult to differentiate them from endogenous elements. Therefore, the current 28-day inhalation toxicity study investigated the lung retention kinetics of tangled MWCNTs. Male Sprague Dawley rats were exposed to MWCNTs at 0, 0.257, 1.439, and 4.253 mg/m3 for 28 days (6 h/day, 5 days/week, 4 weeks). Thereafter, the rats were sacrificed at day 1, 7, and 28 post-exposure and the pulmonary inflammatory response evaluated by analyzing the bronchoalveolar lavage fluid. Plus, the blood biochemistry, hematology, and histopathology of the lungs were also examined. The lung deposition and retention of MWCNTs were determined based on the elemental carbon content in the lungs after tissue digestion. The number of polymorphonuclear cells and LDH concentration were both found to be significantly higher with the medium and high concentrations (1.439 and 4.253 mg/m3) and dose dependent. The estimated retention half-life for the high concentration (4.253 mg/m3) was about 35 days. The results of this study indicate that tangled MWCNTs seem to have a relatively shorter retention half-life when compared to previous reports on rigid MWCNTs, and the no-observed adverse effect level (NOAEL) for the tested tangled MWCNTs was 0.257 mg/m3 in a previous rat 28-day subacute inhalation toxicity study.</t>
  </si>
  <si>
    <t>10.3390/nano10020379</t>
  </si>
  <si>
    <t>10.3390/nano10020400</t>
  </si>
  <si>
    <t>Potential role of soluble metal impurities in the acute lung inflammogenicity of multi-walled carbon nanotubes</t>
  </si>
  <si>
    <t>Safe administration of carbon nanotubes by intravenous pathway in BALB/c mice</t>
  </si>
  <si>
    <t>Multi-walled carbon nanotubes (MWCNTs) have variable metal impurities, but little is known about the impact of soluble metal impurities on the toxicity of MWCNTs. Here, we evaluated the role of soluble metal impurities to the acute inflammogenic potential of MWCNTs, using five types of high purity MWCNTs (&gt;95%). MWCNTs and their soluble fractions collected at 24 h after incubation in phosphate-buffered saline showed diverse metal impurities with variable concentrations. The fiber-free soluble fractions produced variable levels of reactive oxygen species (ROS), and the iron level was the key determinant for ROS production. The acute inflammation at 24 h after intratracheal instillation of MWCNTs to rats at 0.19, 0.63, and 1.91 mg MWCNT/kg body weight (bw) or fiber-free supernatants from MWCNT suspensions at 1.91 and 7.64 mg MWCNT/kg bw showed that the number of granulocytes, a marker for acute inflammation, was significantly increased with a good dose-dependency. The correlation study showed that neither the levels of iron nor the ROS generation potential of the soluble fractions showed any correlations with the inflammogenic potential. However, the total concentration of transition metals in the soluble fractions showed a good correlation with the acute lung inflammogenic potential. These results implied that metal impurities, especially transitional metals, can contribute to the acute inflammogenic potential of MWCNTs, although the major parameter for the toxicity of MWCNTs is size and shape.</t>
  </si>
  <si>
    <t>Carbon nanotubes (CNTs) are nanomaterials with multiple possible uses as drug carriers or in nanovaccine development. However, the toxicity of CNTs administered intravenously in in vivo models has not been fully described to date. This work aimed to evaluate the toxic effect of pristine multiâ€walled CNTs (UPâ€CNTs), purified (Pâ€CNTs), or CNTs functionalized with fluorescein isothiocyanate (FITCâ€CNTs) administered by intravenous injection in BALB/c mice. Biochemical and histopathological parameters were analyzed at 1, 14, 29, and 60 days postâ€exposure. Pristine CNTs were the most toxic nanoparticles in comparison with Pâ€CNTs or FITCâ€CNTs, increasing serum AST (â‰ˆ 180%), ALT (â‰ˆ 300%), and LDH (â‰ˆ 200%) levels at one day postâ€exposure. The urea/creatinine ratio suggested preâ€renal injury at the 14th day accompanied of extensive lesions in kidneys, lungs, and liver. Biochemical and histological findings in mice exposed to Pâ€CNTs had not significant differences compared to the controls. A lower toxic effect was detected in animals exposed to FITCâ€CNTs which was attributable to FITC toxicity. These results demonstrate that the purification process of CNTs reduces in vivo toxicity, and that toxicity in functionalized CNTs is dependent on the functionalized compound. Therefore, Pâ€CNTs are postulated as potential candidates for safe biomedical applications using an intravenous pathway.</t>
  </si>
  <si>
    <t>10.3390/nano10020319</t>
  </si>
  <si>
    <t>Quantitative flow cytometric evaluation of oxidative stress and mitochondrial impairment in raw 264.7 macrophages after exposure to pristine, acid functionalized, or annealed carbon nanotubes</t>
  </si>
  <si>
    <t>Conventional nanotoxicological assays are subjected to various interferences with nanoparticles and especially carbon nanotubes. A multiparametric flow cytometry (FCM) methodology was developed here as an alternative to quantify oxidative stress, mitochondrial impairment, and later cytotoxic and genotoxic events. The experiments were conducted on RAW264.7 macrophages, exposed for 90 min or 24 h-exposure with three types of multiwalled carbon nanotubes (MWCNTs): pristine (Nanocylâ„¢ CNT), acid functionalized (CNTf), or annealed treatment (CNTa). An original combination of reactive oxygen species (ROS) probes allowed the simultaneous quantifications of broad-spectrum ROS, superoxide anion (Oâ€¢âˆ’ 2), and hydroxyl radical (â€¢OH). All MWCNTs types induced a slight increase of broad ROS levels regardless of earlier antioxidant catalase activity. CNTf strongly stimulated the Oâ€¢âˆ’ 2 production. The â€¢OH production was downregulated for all MWCNTs due to their scavenging capacity. The latter was quantified in a cell-free system by electron paramagnetic resonance spectroscopy (EPR). Further FCM-based assessment revealed early biological damages with a mitochondrial membrane potential collapse, followed by late cytotoxicity with chromatin decondensation. The combined evaluation by FCM analysis and cell-free techniques led to a better understanding of the impacts of MWCNTs surface treatments on the oxidative stress and related biological response.</t>
  </si>
  <si>
    <t>10.1016/j.cbpc.2019.108646</t>
  </si>
  <si>
    <t>Candle soot derived carbon nanoparticles: An assessment of cellular and progressive toxicity using Drosophila melanogaster model</t>
  </si>
  <si>
    <t>The biomedical demand of the nanomaterials is continuously increasing due to their wide range of applications in the field. However, before the implementation of these nanomaterials, toxicity assessment is essential for its safe usage. In the present study, the toxicity of carbon nanoparticles (CNPs) was investigated which was derived from candle soot and compared with commercially available multi-walled carbon nanotubes (CNTs) by using Drosophila melanogaster as a model system. First instar Drosophila larvae were exposed to CNPs as well as CNTs, and the toxic effects of these nanomaterials were compared. The result shows that both nanomaterials enhance the level of reactive oxygen species and oxidative stress in the Drosophila, which leads to the upregulation of heat shock proteins that may cause cytotoxicity in exposed Drosophila larvae. In contrast, exposure to CNPs and CNTs did not affect the developmental period of the larvae. Morphology of the internal organs, brain, gut and Malpighian tubules was also not altered in the exposed larvae. Similarly, no change observed in the cytoskeleton (F-actin) of these organs. Reproductive performance was slightly reduced in the case of CNPs compare to control. However, CNTs exposure did not show any significant effect on the reproductive performance of the flies that emerged from exposed larvae in comparison to control. Hence the study concludes that exposure to CNPs and CNTs cause a moderate level of cytotoxicity in Drosophila. The study also indicates that the inexpensive CNPs may use as an alternative to expensive CNTs for biomedical and biological applications.</t>
  </si>
  <si>
    <t>10.1016/j.chemosphere.2019.124931</t>
  </si>
  <si>
    <t>Effects of carbon nanotubes on growth of wheat seedlings and Cd uptake</t>
  </si>
  <si>
    <t>Carbon nanotubes (CNTs) have been widely used in many scientific fields including plant sciences due to their unique physical and chemical properties. However, little is known about the toxic effects of CNTs combined with cadmium (Cd) on wheat. The aim of this study was to investigate the effects of single-walled carbon nanotubes (SW) and multi-walled carbon nanotubes (MW) on the phytotoxicity of Cd in wheat. A hydroponic culture was carried out to study wheat seedling growth in six treatments, namely Cd only (Cd); MW only (MW); SW only (SW); SW combined with Cd (SWCd); MW combined with Cd (MWCd); and a control (neither Cd nor carbon nanotubes). Compared with the Cd, SW/MW alone, CNTsCd treatments induced a reduction in total root length, root surface area, average root diameter, number of root hairs, and the dry weight of shoots and roots, which indicated that wheat growth and development was significantly inhibited. In addition, an obvious decrease in tubulins in the roots was observed. However, SW/MWCd induced a significant increase in glutathione S-transferase and cyochrome P450 in the shoots and roots, which indicated that the defense ability of wheat seedlings had improved, thus alleviating Cd stress. Moreover, Cd content increased significantly in shoot and root tissues with an increase in SW/MW content, compared to the Cd treatment. According to the transmission electron microscopy, CNTs alone destroyed the cell structure, and this devastating phenomenon was deepened after combining Cd and CNTs due to CNTs carrying Cd to attack cells. Compared with MW, SW had a greater effect on wheat seedlings. To conclude, CNTs increase the toxicity of Cd to wheat seedlings. These results are significant as they evaluate indirect phytotoxicity of CNTs for adsorbing heavy metals and plant growth regulators. In view of the widespread exposure of agricultural crops to Cd, the nanotoxicity of CNTs should be seriously considered in relation to food security in the future.</t>
  </si>
  <si>
    <t>10.13292/j.1000-4890.202001.006</t>
  </si>
  <si>
    <t>Responses of growth and physiology of rice (Oryza sativaL.) seedling roots to MWCNTs-COOH combined with Cd stress.</t>
  </si>
  <si>
    <t>To investigate the effects of carboxylated multi-walled carbon nanotubes (MWCNTs-COOH) combined with cadmium (Cd) stress on plant growth and physiology, we measured the changes of root growth, oxidative damage, activity of antioxidant enzymes, and contents of cadmium in roots of rice (Oryza sativaL.) seedlings treated with MWCNTs-COOH (0-12.0 mgÂ·L-1) and Cd (10 Î¼molÂ·L-1) for three weeks. The results showed that: (1) Root length and fresh weight in MWCNTs-COOH treatment were lower than those of the control, and they increased first and then decreased over time. When the concentration of MWCNTs-COOH reached 12.0 mgÂ·L-1, root length and fresh weight were lower than those of the control, with a reduction of 9.3% and 15.2%, respectively. (2) Root length, fresh weight and dry weight of rice seedlings treated with the combination of MWCNTs-COOH and Cd were lower than those of the MWCNTs-COOH treatment alone. Under MWCNTs-COOH stress, superoxide radicals (O2-Â·) accumulated significantly, and superoxide dismutase (SOD) and peroxidase (POD) activities of rice increased. SOD and POD activities were the highest under 3.0 and 6.0 mgÂ·L-1MWCNTs-COOH treatments; (3) SOD and POD activities of rice roots under MWCNTs-COOH combined Cd stress were lower, while malondialdehyde (MDA) and carbonylation protein contents were significantly higher than those under Cd stress alone. (4) When rice was treated with combination of MWCNTs-COOH and Cd, the death of root tip cells accelerated. Most of the root cap cells treated with 10 Î¼molÂ·L-1Cd+12.0 mgÂ·L-1MWCNTs-COOH were stained with Evans Blue. (5) After treated with 1.5-6.0 mgÂ·L-1MWCNTs-COOH and Cd, the cadmium contents in the roots of rice seedlings showed an increasing trend, and reached a maximum of 303.30 Î¼gÂ·g-1at the concentration of 6.0 mgÂ·L-1. Our results indicated that high concentrations of MWCNTs-COOH and its combination with Cd are toxic to rice roots.</t>
  </si>
  <si>
    <t>Chinese Journal of Ecology</t>
  </si>
  <si>
    <t>10.1080/08958378.2020.1723746</t>
  </si>
  <si>
    <t>10.1080/17435390.2019.1663954</t>
  </si>
  <si>
    <t>Mouse pulmonary dose- and time course-responses induced by exposure to nitrogen-doped multi-walled carbon nanotubes</t>
  </si>
  <si>
    <t>Multi-walled carbon nanotubes activate and shift polarization of pulmonary macrophages and dendritic cells in an in vivo model of chronic obstructive lung disease</t>
  </si>
  <si>
    <t>Objective: In this study, we compared in vitro and in vivo bioactivity of nitrogen-doped multi-walled carbon nanotubes (NDMWCNT) to MWCNT to test the hypothesis that nitrogen doping would alter bioactivity. Materials and Methods: High-resolution transmission electron microscopy (TEM) confirmed the multilayer structure of MWCNT with an average layer distance of 0.36 nm, which was not altered by nitrogen doping: the nanomaterials had similar widths and lengths. In vitro studies with THP-1 cells and alveolar macrophages from C57BL/6 mice demonstrated that NDMWCNT were less cytotoxic and stimulated less IL-1Î² release compared to MWCNT. For in vivo studies, male C57BL/6J mice received a single dose of dispersion medium (DM), 2.5, 10 or 40 Âµg/mouse of NDMWCNT, or 40 Âµg/mouse of MWCNT by oropharyngeal aspiration. Animals were euthanized between 1 and 7 days post-exposure for whole lung lavage (WLL) studies. Results and Discussion: NDMWCNT caused time- and dose-dependent pulmonary inflammation. However, it was less than that caused by MWCNT. Activation of the NLRP3 inflammasome was assessed in particle-exposed mice by determining cytokine production in WLL fluid at 1 day post-exposure. Compared to DM-exposed mice, IL-1Î² and IL-18 were significantly increased in MWCNT- and NDMWCNT-exposed mice, but the increase caused by NDMWCNT was less than MWCNT. At 56 days post-exposure, histopathology determined lung fibrosis in MWCNT-exposed mice was greater than NDMWCNT-exposed mice. Conclusions: These data indicate nitrogen doping of MWCNT decreases their bioactivity, as reflected with lower in vitro and in vivo toxicity inflammation and lung disease. The lower activation of the NLRP3 inflammasome may be responsible. Abbreviations: NDMWCNT: nitrogen-doped multi-walled carbon nanotubes; MWCNT: multi-walled carbon nanotubes; TEM: transmission electron microscopy; HRTEM: high resolution transmission electron microscopy; IL-1ÃŸ: interleukin-1ÃŸ; DM: dispersion medium; WLL: whole lung lavage; IL-18: interleukin-18; GSD: geometric standard deviation; XPS: X-ray photoelectron spectroscopy; SEM: standard error of the mean; PMA: phorbol 12-myristate 13-acetate; LPS: lipopolysacharride; LDH: lactate dehydrogenase; AM: alveolar macrophage; PMN: polymorphonuclear leukocyte.</t>
  </si>
  <si>
    <t>With substantial progress of nanotechnology, there is rising concern about possible adverse health effects related to inhalation of nanomaterials, such as multi-walled carbon nanotubes (MWCNT). In particular, individuals with chronic respiratory disorders, such as chronic obstructive pulmonary disease (COPD), may potentially be more susceptible to adverse health effects related to inhaled MWCNT. Hazard assessment of such inhaled nanomaterials therefore requires timely clarification. This was assessed in this study using a mouse model of COPD by exposing animals to 0.08 Âµg/cm2 of MWCNT administered by intratracheal instillation. Treatment with MWCNT induced an accumulation of alveolar macrophages (AMÏ†) in bronchoalveolar lavage fluid (BALF) in COPD mice that increased from 24 h to 7 d. In COPD mice, MWCNT induced a dynamic shift in macrophage polarization as measured by expression of CD38 and CD206, and increased AMÏ† and lung parenchyma macrophage (LPMÎ¦) activation with upregulation of co-stimulatory markers CD40 and CD80. Moreover, MWCNT treatment increased the frequencies of pulmonary dendritic cells (DC), leading to an expansion of the CD11b+CD103âˆ’ DC subset. Although MWCNT did not trigger lung functional or structural changes, they induced an increased expression of the muc5AC transcript in mice with COPD. Our data provide initial evidence that inhaled MWCNT affect the pulmonary mucosal immune system by altering the numbers, phenotype, and activation status of antigen-presenting cell populations. Extrapolating these in vivo mouse findings to human pulmonary MWCNT exposure, caution is warranted in limiting exposure when handling inhalable nanofibers.</t>
  </si>
  <si>
    <t>Materials Technology</t>
  </si>
  <si>
    <t>10.37624/IJERT/13.10.2020.2541-2545</t>
  </si>
  <si>
    <t>10.11344/nano.12.27</t>
  </si>
  <si>
    <t>10.1080/15287394.2020.1842826</t>
  </si>
  <si>
    <t>The effect of polyethylene glycol on the toxicity properties of functionalized carbon nanotubes with the Variations of Hydrochloric Acid (HCl)</t>
  </si>
  <si>
    <t>Cytotoxicity of MWCNTs and carbon black using three-dimensional culture with collagen</t>
  </si>
  <si>
    <t>Docosahexaenoic acid impacts macrophage phenotype subsets and phagolysosomal membrane permeability with particle exposure</t>
  </si>
  <si>
    <t>Carbon nanotubes (CNT) are one of the nanotechnologies in the drug delivery system (DDS) because it has high drug loading and targeting delivery capabilities. Pristine CNT are toxic and hydrophobic, so they don't meet the requirements of the DDS. Other researchers have performed CNT functionalization with polyethylene glycol (PEG) by observing cell viability and tumor size without performing toxicity tests. Previous investigators performed a toxic test, but the toxicity of functionalized CNT is (CNTf) still high. This study aims to obtain the effect of the (PEG) addition through secondary functionalization of the toxicity of CNTf. CNT is covalently functionalized through oxidation by HNO3/H2SO4. Variations made are the addition of HCl 8M, HCl 10M, and without HCl addition with sonication at 40oC for 4 hours, followed by PEG addition. CNTf was characterized by FTIR, TGA, UV-Vis Spectroscopy, dispersion tests, and BSLT. The results showed that samples with the PEG addition had formed C-O-C groups originating from PEG. CNTf sample with the HCl 8M/PEG addition produced the highest percentage solubility, which is 49.71%, and the highest LC50 toxicity value of 993.77 ppm. These results indicate that PEG can increase CNT solubility and reduce CNT toxicity. The highest degree of functionalization was generated by CNTf with the PEG addition for 12 hours continuously and without the HCl addition, which is 0.028%. However, CNTf with the PEG addition showed the formation of aggregates in the 29th-day dispersion test.</t>
  </si>
  <si>
    <t>To examine the biosafety of nano- and submicron-materials, the biological effects of MWCNTs, for which human carcinogenicity is of concern, similar to asbestos, and carbon black, the most commonly used nanomaterial, on mouse-derived fibroblast Bulb/c 3T3 cells were examined by the LDH and MTT methods using three-dimensional culture with collagen. The dose-dependent effects of MWCNTs on cell viability were demonstrated by LDH methods. On the other hand, the dose-dependent effects of carbon black were confirmed by the LDH method but not significantly by the MTT method. In the future, the safety of other nanomaterials should be evaluated in an in vitro system more closely reflecting the human body.</t>
  </si>
  <si>
    <t>Inhalation of particles results in pulmonary inflammation; however, treatments are currently lacking. Docosahexaenoic acid (DHA) is an omega-3 polyunsaturated fatty acid shown to exhibit anti-inflammatory capabilities. The impact of DHA on particle-induced inflammation is unclear; therefore, the aim of this study was to examine the hypothesis that DHA downregulates macrophage inflammatory responses by altering phagolysosomal membrane permeability (LMP) and shifting macrophage phenotype. Isolated Balb/c alveolar macrophages (AM) were polarized into M1, M2a, M2b, or M2c phenotypes in vitro, treated with DHA, and exposed to a multi-walled carbon nanotube (MWNCT) or crystalline silica (SiO2). Results showed minimal cytotoxicity, robust effects for silica particle uptake, and LMP differences between phenotypes. Docosahexaenoic acid prevented these effects to the greatest extent in M2c phenotype. To determine if DHA affected inflammation similarly in vivo, Balb/c mice were placed on a control or 1% DHA diet for 3 weeks, instilled with the same particles, and assessed 24 hr following instillation. Data demonstrated that in contrast to in vitro findings, DHA increased pulmonary inflammation and LMP. These results suggest that pulmonary responses in vivo may not necessarily be predicted from single-cell responses in vitro.</t>
  </si>
  <si>
    <t>International Journal of Engineering Research and Technology</t>
  </si>
  <si>
    <t>Nano Biomedicine</t>
  </si>
  <si>
    <t>Journal of Toxicology and Environmental Health - Part A: Current Issues</t>
  </si>
  <si>
    <t>10.2147/IJN.S276380</t>
  </si>
  <si>
    <t>Both intracranial and intravenous administration of functionalized carbon nanotubes protect dopaminergic neuronal death from 6-hydroxydopamine</t>
  </si>
  <si>
    <t>Purpose: Although single-walled nanotubes (SWNTs) with functional groups have been suggested as a potential nanomedicine to treat neuronal disorders, effective routes to administer SWNTs have not been compared thus far. The bloodâ€“brain barrier is a considerable challenge for the development of brain-targeting drugs, and therefore functionalized SWNT routes of administration have been needed for testing Parkinsonâ€™s disease (PD) treatment. Here, effective administration routes of functionalized SWNTs were evaluated in PD mouse model. Methods: Three different administration routes were tested in PD mouse model. Functionalized SWNTs were injected directly into the lateral ventricle three days before (Method 1) or after (Method 2) 6-hydroxydopamine (6-OHDA) injection to compare the protective effects of SWNTs against dopaminergic neuronal death or functionalized SWNTs were injected intravenously at three and four days after 6-OHDA injection (Method 3). Asymmetric behaviors and histological assessment from all animals were performed at two weeks after 6-OHDA injection. Results: Ventricular injections of SWNTs both before or after 6-OHDA exposure protected dopaminergic neurons both in the substantia nigra and striatum and alleviated rotational asymmetry behavior in PD mice. Moreover, intravenous administration of SWNTs three and four days after 6-OHDA injection also prevented neuronal death and PD mice behavioral impairment without apparent cytotoxicity after six months post-treatment. Conclusion: Our study demonstrates that functionalized SWNTs could effectively protect dopaminergic neurons through all administration routes examined herein. Therefore, SWNTs are promising nanomedicine agents by themselves or as therapeutic carriers to treat neuronal disorders such as PD.</t>
  </si>
  <si>
    <t>International Journal of Nanomedicine</t>
  </si>
  <si>
    <t>10.1016/j.jmrt.2020.04.009</t>
  </si>
  <si>
    <t>Biocompatibility evaluation on HepG2 and HUAEC of pristine and N-doped carbon nanotubes</t>
  </si>
  <si>
    <t>Nano-engineered materials such as carbon nanotubes (CNTs) have gained attention due to their many characteristics which make them the ideal material for applications in biomedical areas. The potential use of CNTs in medical applications is promising but their interaction with the human body and the effects of those interactions are still uncertain. The results of such interactions often determines the clinical success of nano-engineered materials such as CNTs in the medical field; therefore, the aim of this study was to measure the biocompatibility of two types of CNTs with human umbilical artery endothelial cells (HUAEC) and human hepatoma cells (HepG2). The genotoxic and mutagenic activity of pristine and N-doped CNTs was evaluated by trypan blue exclusion test, flow cytometry, chromosomal aberrations, cell cycle dynamics by mitotic inhibition and by flow cytometry as well as single cell gel electrophoresis (SCGE). Data was analyzed by both one-way and two-way analysis of variance (ANOVA) when appropriate, Studentâ€™s t, Kruskallâ€“Wallis and the chi-squared test (X2) based on data characteristics. Ruptures in the cellâ€™s DNA were evidenced by the SCGE on HUAEC and HepG2 cells when exposed to sub-lethal concentrations of both types of CNTs. Results obtained for the cell viability, the cell cycle dynamics and the chromosomal aberrations were not significantly different when compared to the negative control. These findings suggest an increased risk of fixed mutations since the cells continue through the cell cycle although their DNA is compromised.</t>
  </si>
  <si>
    <t>Journal of Materials Research and Technology</t>
  </si>
  <si>
    <t>10.2131/jts.45.305</t>
  </si>
  <si>
    <t>Endoplasmic reticulum stress mediated apoptosis via jnk in mwcnt-exposed in vitro systems: Size, surface functionalization and cell type specificity</t>
  </si>
  <si>
    <t>The aim of the present study was to evaluate the underlying mechanism of multi-walled carbon nanotubes (MWCNT) induced cellular response and their potential cross-talk, specifically, between endoplasmic reticulum (ER) stress, MAPK activation and apoptosis and how these nano-bio interactions depend on the physico-chemical properties of MWCNT. For this purpose, human bronchial epithelial (Beas2B) and human hepatoma (HepG2) cell lines, were exposed to five kinds of MWCNTs which dif-fer in functionalization and aspect ratios. Tissue-specific sensitivity was evident for calcium homeostasis, ER-stress response, MAPK activation and apoptosis, which further depended on surface functionalization as well as aspect ratios of MWCNT. By applying specific pharmaceutical inhibitors, relevant biomarkers gene and proteins expressions, we found that possibly MWCNT induce activation of IRE1Î±-XPB1 path-way-mediated ER-stress response, which in turn trigger apoptosis through JNK activation in both type of cells but with variable intensity. The information presented here would have relevance in better understanding of MWCNT toxicity and their safer applications.</t>
  </si>
  <si>
    <t>Journal of Toxicological Sciences</t>
  </si>
  <si>
    <t>10.1186/s11671-020-3276-4</t>
  </si>
  <si>
    <t>10.3969/j.issn.1674-7895.2020.01.05</t>
  </si>
  <si>
    <t>10.4238/gmr18509</t>
  </si>
  <si>
    <t>A Novel Mechanism Underlying Multi-walled Carbon Nanotube-Triggered Tomato Lateral Root Formation: the Involvement of Nitric Oxide</t>
  </si>
  <si>
    <t>Research on toxic effects of single carboxylated multi-walled carbon Nanotubes and its combined treatments with cadmium on leaves of Oryza sativa seedlings</t>
  </si>
  <si>
    <t>Modulation of ochratoxins a-induced genotoxicity in phaseolus vulgaris by multi-walled carbon nanotubes evaluated by phenotypic, cellular ultrastructure, and nuclear dna bioassays</t>
  </si>
  <si>
    <t>Abundant studies revealed that multi-walled carbon nanotubes (MWCNTs) are toxic to plants. However, whether or how MWCNTs influence lateral root (LR) formation, which is an important component of the adaptability of the root system to various environmental cues, remains controversial. In this report, we found that MWCNTs could enter into tomato seedling roots. The administration with MWCNTs promoted tomato LR formation in an approximately dose-dependent fashion. Endogenous nitric oxide (NO) production was triggered by MWCNTs, confirmed by Greiss reagent method, electron paramagnetic resonance (EPR), and laser scanning confocal microscopy (LSCM), together with the scavenger of NO. A cause-effect relationship exists between MWCNTs and NO in the induction of LR development, since MWCNT-triggered NO synthesis and LR formation were obviously blocked by the removal of endogenous NO with its scavenger. The activity of NO generating enzyme nitrate reductase (NR) was increased in response to MWCNTs. Tungstate inhibition of NR not only impaired NO production, but also abolished LR formation triggered by MWCNTs. The addition of NG-nitro-l-arginine methyl ester (l-NAME), an inhibitor of mammalian nitric oxide synthase (NOS)-like enzyme, failed to influence LR formation. Collectively, we proposed that NO might act as a downstream signaling molecule in MWCNT control of LR development, at least partially via NR.</t>
  </si>
  <si>
    <t>Effects of single carboxylated multi-walled carbon nanotubes (MWCNTs-COOH) at 0-12 mg â€¢ L-1 and their combined treatments with 10 Âµmol â€¢ L-1 cadmium (Cd) on physiological indexes and H202 localization of leaves of seedlings of cultivar 'Y Liangyou 900' of Oryza sativa Linn, were studied. The results show that with enhancing of mass concentration of MWCNTs-COOH, chlorophyll content in leaves of O. sativa seedlings decreases gradually, activities of superoxide dismutase (SOD) and peroxidase (POD) increase first and then decrease, while malondialdehyde (MDA) content and 02 generation rate increase gradually in single MWCNTs-COOH treatment group. Activities of SOD and POD in single treatment group of 6 and 3 mg â€¢ L-1 MWCNTs-COOH reach the maximum value, respectively, which are significantly higher than those in 0 mg â€¢ L-1 MWCNTs-COOH (CK1) group. MDA content and 02 generation rate are higher in single treatment group of 1.5, 3, 6 and 12 mg â€¢ L1 MWCNTs-COOH than in CK1 group. With enhancing of mass concentration of MWCNTs-COOH, chlorophyll content and SOD activity of leaves of 0. sativa seedlings decrease gradually, POD activity appears the trend of "decreasing-increasing significantly-decreasing", MDA content increases gradually, and 02 generation rate decreases first and then increases in combined MWCNTs-COOH-Cd treatment group. Chlorophyll content and SOD activity are lower and MDA content and 02 generation rate are higher in combined MWCNTs-COOH-Cd treatment groups than those in single MWCNTs-COOH treatment groups with the same mass concentration. The area of brown spots on leaves of 0. saliva seedlings in combined treatment group of 12 mg â€¢ L-1 MWCNTs-COOH-10 Âµmol â€¢ L-1 Cd is the largest, and its color is the deepest. It is indicated that both single MWCNTs-COOH and combined MWCNTs-COOH-Cd treatments with high mass concentration have toxic effects on leaves of O. sativa seedlings, and combined MWCNTs-COOH-Cd treatment has an obvious synergistic inhibitory effect on leaves of O. sativa seedlings, resulting in toxicity significantly enhancing.</t>
  </si>
  <si>
    <t>Recently, carbon nanotubes (CNTs) are gaining attention in the field of agriculture as advanced approaches to minimize toxicity of mycotoxins for crop plants. We examined whether MWCNTs can be used to alleviate genotoxicity and DNA damage induced by ochratoxin A (OTA) in the common bean (Phaseolus vulgaris) by comparing the action of three OTA doses, prior and post-adsorption of OTA on the surface of MWCNTs. The phenotypic parameters, ultrastructure of chloroplasts and nuclei using transmission electron microscopy, and status of nuclear DNA (nDNA) using flow cytometry, comet assay and random amplified polymorphic DNA (RAPD) were used as bioassays. Exposure time was 48 hours. The most effective MWCNT dose (optimal) was 50Âµg/mL; it enhanced the phenotypic parameters (seed germination and seedling growth, tolerance, and vigor indices), induced unexpected modification of size, shape, external and internal ultrastructure of chloroplasts and nuclei, increased the content of nDNA and genome size, reduced the extent of nDNA damage, and produced a larger number of amplified DNA products and new DNA bands more than the control. Lower and higher MWCNT doses had reductions in these parameters. On the other hand, increases in doses in OTA treatments induced major toxicity in the common bean, leading to strong reductions in all parameters of the bioassays. The MWCNTs served as an adsorbent for OTA and led to alleviation of its toxicity. We conclude that optimal and adsorbent MWCNTs dose could be used as nanocarbon-fertilizer and nanocarbon-mycotoxin to protect crop plants in order to increase crop quality and productivity.</t>
  </si>
  <si>
    <t>Nanoscale Research Letters</t>
  </si>
  <si>
    <t>Journal of Plant Resources and Environment</t>
  </si>
  <si>
    <t>Genetics and Molecular Research</t>
  </si>
  <si>
    <t>10.1039/c9en01017c</t>
  </si>
  <si>
    <t>Factors determining the toxicity of engineered nanomaterials to: Tetrahymena thermophila in freshwater: The critical role of organic matter</t>
  </si>
  <si>
    <t>The environmental behavior and toxicity of nanomaterials can be significantly affected by the ubiquitous natural organic matter (NOM) of aquatic environments. However, general mechanisms governing the effects of different organic matter samples on nanomaterials remain elusive at present. Thus, the environmental behavior and toxicity of organic matter with different components or conformation, such as humic acid (HA), bovine serum albumin (BSA) and denatured BSA (DB), on five nanomaterials (i.e., Ag nanoparticles (NPs), polystyrene nanoparticles (PS NPs), TiO2 NPs, nano-zerovalent iron (NZVI), and multiwall carbon nanotubes (MWCNTs)) to Tetrahymena thermophila (T. thermophila) were studied. BSA and DB were found to significantly increase (up to 99%) the bioaccumulation of nanomaterials (Ag NPs and PS NPs) in T. thermophila by specific recognition. This increase was lower in DB-coated nanomaterials, compared to BSA-coated nanomaterials, revealing the importance of protein conformation in the specific recognition process. The toxicity results revealed that different organic matter samples mostly affected Ag NPs and NZVI (toxicity by dissolved metal ions) by altering their biological uptake. In the case of nanomaterials whose toxicity was dominated by suspended particles, the organic matter could alter the toxicity of these materials by changing their surface properties and their state in environmental media, and by scavenging free radicals, instead of altering the bioaccumulation process. In general, the toxicity of HA-coated nanomaterials was significantly lower than those of DB- or BSA-coated nanomaterials. Our results suggest that it is essential to consider the type and characteristics of the organic matter when evaluating the toxicity of NPs, since this represents a more realistic state of exposure.</t>
  </si>
  <si>
    <t>10.1002/smll.201904047</t>
  </si>
  <si>
    <t>Carbon Nanotubes Enabling Highly Efficient Cell Apoptosis by Low-Intensity Nanosecond Electric Pulses via Perturbing Calcium Handling</t>
  </si>
  <si>
    <t>Effective induction of targeted cancer cells apoptosis with minimum side effects has always been the primary objective for anti-tumor therapy. In this study, carbon nanotubes (CNTs) are employed for their unique ability to target tumors and amplify the localized electric field due to the high aspect ratio. Highly efficient and cancer cell specific apoptosis is finally achieved by combining carbon nanotubes with low intensity nanosecond electric pulses (nsEPs). The underlying mechanism may be as follows: the electric field produced by nsEPs is amplified by CNTs, causing an enhanced plasma membrane permeabilization and Ca2+ influx, simultaneously triggering Ca2+ release from intracellular storages to cytoplasm in a direct/indirect manner. All the changes above lead to excessive mitochondrial Ca2+ uptake. Substructural damage and obvious mitochondria membrane potential depolarization are caused subsequently with the combined action of numerously reactive oxygen species production, ultimately initiating the apoptotic process through the translocation of cytochrome c to the cytoplasm and activating apoptotic markers including caspase-9 and -3. Thus, the combination of nanosecond electric field with carbon nanotubes can actually promote HCT116 cell death via mitochondrial signaling pathway-mediated cell apoptosis. These results may provide a new and highly efficient strategy for cancer therapy.</t>
  </si>
  <si>
    <t>10.1016/j.bpc.2019.106268</t>
  </si>
  <si>
    <t>10.1002/tox.22845</t>
  </si>
  <si>
    <t>Formation of a bovine serum albumin diligand complex with rutin and single-walled carbon nanotubes for the reduction of cytotoxicity</t>
  </si>
  <si>
    <t>Toxicity of ZnO/TiO&lt;inf&gt;2&lt;/inf&gt;-conjugated carbon-based nanohybrids on the coastal marine alga Thalassiosira pseudonana</t>
  </si>
  <si>
    <t>Carbon nanotubes (CNTs) are extensively used in the area of biotechnology and biomedicine, and the binding of proteins to CNTs plays an important role in the potential toxicity of nanomaterials. Rutin is a glycoside of the bioactive quercetin with various health-improving effects due to its antioxidant ability. Demonstration of the interaction between serum albumin and bioactive components is important to design effective carriers for the suppression of CNTsâ€™ toxicity. In this study, bindings of bovine serum albumin (BSA) to single-walled CNTs and/or rutin were investigated by fluorescence and molecular docking techniques. The fluorescence of BSA was significantly quenched by both CNTs and rutin in static mode, which was confirmed by the Stern-Volmer calculations. Although rutin showed higher affinity to protein than CNTs, the interactions of both components with BSA did mainly locate within subdomain IIA (site I). BSA-diligand complexes were successfully formed after the simultaneous addition of CNTs and rutin. Bioactive rutin in the BSA-diligand complex still kept strong free radical scavenging activity compared to free rutin or BSA-monoligand complex. Consistently, the cytotoxicity of CNTs and reactive oxygen species formation in endothelial cells was reduced in the BSA-diligand complexes relative to those of BSA-CNTs corona or CNTs alone, where the co-presence of rutin played an important role. These findings suggest the possibility and advantage of designing BSA-based carriers for the suppression of CNTsâ€™ toxicity in their biomedical applications.</t>
  </si>
  <si>
    <t>Increasing consumption of metal-oxide nanoparticles (NPs) and carbon-based nanomaterials has caused significant concern about their potential hazards in aquatic environments. The release of NPs into aquatic environments could result in adsorption of NPs on microorganisms. While metal-oxide NP-conjugated carbon-based nanohybrids (NHs) may exhibit enhanced toxicity toward microorganisms due to their large surface area and the generation of reactive oxygen species (ROS), there is a lack of information regarding the ecotoxicological effects of NHs on marine diatom algae, which are an indicator of marine pollution. Moreover, there is scant information on toxicity mechanisms of NHs on aquatic organisms. In this study, four NHs (ie, ZnO-conjugated graphene oxide [GO], ZnO-conjugated carbon nanotubes [CNTs], TiO2-conjugated GO, and TiO2-conjugated CNT) that were synthesized by a hydrothermal method were investigated for their toxicity effects on a Thalassiosira pseudonana marine diatom. The in vitro cellular viability and ROS formation employed at the concentration ranges of 50 and 100 mg/L of NHs over 72 hours revealed that ZnO-GO had the most negative effect on T. pseudonana. The primary mechanism identified was the generation of ROS and GO-induced dispersion that caused electrostatic repulsion, preventing aggregation, and an increase in surface areas of NHs. In contrast to GO-induced dispersion, large aggregates were observed in ZnO/TiO2-conjugated CNT-based NHs. The scanning electron microscopy images suggest that NHs covered algae cells and interacted with them (shading effects); this reduced light availability for photosynthesis. Detailed in vitro toxicity effects and mechanisms that cause high adverse acute toxicity on T. pseudonana were unveiled; this implied concerns about potential hazards of these mechanisms in aquatic ecosystems.</t>
  </si>
  <si>
    <t>Biophysical Chemistry</t>
  </si>
  <si>
    <t>10.1016/j.scitotenv.2019.134104</t>
  </si>
  <si>
    <t>Influence of multi-walled carbon nanotubes on the toxicity and removal of carbamazepine in diatom Navicula sp.</t>
  </si>
  <si>
    <t>Information on nanomaterial interactions with co-contaminants, including their influence on toxicity and environment fate in aquatic environment is rather limited. In this study, the effect of multiwall carbon nanotubes (MWCNTs) co-exposure on the toxicity, biodegradation and bioaccumulation of carbamazepine (CAB) in diatom Navicula sp. was evaluated. Results showed that the three tested MWCNTs showed high sorption capability of CAB, especially for hydroxyl-functionalized MWCNT (OH-MWCNT) with a Q0 of 24 and 0.7 times higher than that of two pristine MWCNTs (pMWCNT-1 and pMWCNT-2), respectively. The pMWCNT-1 posed no significant effects on growth of Navicula sp., whereas the algal growth was inhibited by 10 mg Lâˆ’1 pMWCNT-2 (P &lt; 0.05). The toxicity of pristine MWCNTs to algae increased with the diameters. OH-MWCNT stimulated the growth of Navicula sp. within 72 h, indicating that surface functionality of MWCNTs played a role in toxicity to Navicula sp. The presence of pMWCNT-1 and pMWCNT-2 could significantly aggravate the toxicity of CAB to Navicula sp., while OH-MWCNT exhibited insignificant effect on CAB toxicity. MWCNTs with a concentration of &lt;10 mg Lâˆ’1 played a protective role in the photosynthetic function of Navicula sp. Both pMWCNT-1 and pMWCNT-2 had no significant effect on the removal of CAB by Navicula sp., but OH-MWCNT could inhibit the degradation of CAB at the end. MWCNT co-exposure suppressed the bioavailability of CAB in Navicula sp. The results from the present study clearly demonstrated that CAB could be sorbed onto the surface of MWCNTs and sorption of CAB on MWCNTs had a key effect on the toxicity, biodegradation and bioaccumulation of CAB. The physicochemical properties and surface functionality of MWNCTs played an important role in toxicity and fate of CAB to Navicula sp.</t>
  </si>
  <si>
    <t>10.1016/j.cej.2019.122147</t>
  </si>
  <si>
    <t>Nonradical transformation of sulfamethoxazole by carbon nanotube activated peroxydisulfate: Kinetics, mechanism and product toxicity</t>
  </si>
  <si>
    <t>In this work, the transformation of sulfamethoxazole (SMX) by peroxydisulfate (PDS) activated with one multi-walled carbon nanotube (CNT) via a nonradical pathway was examined, and the underlying reaction mechanism was explicated. The nonradical PDS/CNT process exhibited considerable reactivity toward SMX, and the oxidation of SMX was enhanced by the decrease of solution pH. The addition of background inorganic ions (i.e., bicarbonate and chloride ion) showed ignorable impacts on SMX transformation, while natural organic matter resulted in the decrease of SMX oxidation rate. The stoichiometric efficiency of SMX degraded vs PDS consumed in the presence of CNT was obviously higher compared to that obtained in the case of zero-valent iron (a common heterogeneous metal activator for PDS). The oxidation of sub-structural model compounds in the PDS/CNT process unveiled that the main reactive functional group of SMX molecule for attack by nonradical reactive species was aniline moiety, while the isoxazole moiety could also be slowly oxidized. A total of six oxidation products were identified during SMX treatment by the PDS/CNT process, and their generation pathways mainly included hydroxylation, isoxazole ring opening, and sulfonamide Nâ€“S bond cleavage. Ecotoxicity analysis by ECOSAR showed that the toxicity of these products was generally lower than parent SMX. Consequently, this work demonstrate that the emerging PDS/CNT oxidation technology is likely a prospective candidate for destruction of SMX in water and wastewaters.</t>
  </si>
  <si>
    <t>Chemical Engineering Journal</t>
  </si>
  <si>
    <t>10.1039/c9nr02866h</t>
  </si>
  <si>
    <t>Quantification of blood-brain barrier transport and neuronal toxicity of unlabelled multiwalled carbon nanotubes as a function of surface charge</t>
  </si>
  <si>
    <t>Nanoparticles capable of penetrating the blood-brain barrier (BBB) will greatly advance the delivery of therapies against brain disorders. Carbon nanotubes hold great potential as delivery vehicles due to their high aspect-ratio and cell-penetrating ability. Studies have shown multiwalled carbon nanotubes (MWCNT) cross the BBB, however they have largely relied on labelling methods to track and quantify transport, or on individual electron microscopy images to qualitatively assess transcytosis. Therefore, new direct and quantitative methods, using well-defined and unlabelled MWCNT, are needed to compare BBB translocation of different MWCNT types. Using highly controlled anionic (-), cationic (+) and non-ionic (0) functionalized MWCNT (fMWCNT), we correlate UV-visible spectroscopy with quantitative transmission electron microscopy, quantified from c. 270 endothelial cells, to examine cellular uptake, BBB transport and neurotoxicity of unlabelled fMWCNT. Our results demonstrate that: (i) a large fraction of cationic and non-ionic, but not anionic fMWCNT become trapped at the luminal brain endothelial cell membrane; (ii) despite high cell association, fMWCNT uptake by brain endothelial cells is low (&lt;1.5% ID) and does not correlate with BBB translocation, (iii) anionic fMWCNT have highest transport levels across an in vitro model of the human BBB compared to non-ionic or cationic nanotubes; and (iv) fMWCNT are not toxic to hippocampal neurons at relevant abluminal concentrations; however, fMWCNT charge has an effect on carbon nanotube neurotoxicity at higher fMWCNT concentrations. This quantitative combination of microscopy and spectroscopy, with cellular assays, provides a crucial strategy to predict brain penetration efficiency and neurotoxicity of unlabelled MWCNT and other nanoparticle technologies relevant to human health.</t>
  </si>
  <si>
    <t>Nanoscale</t>
  </si>
  <si>
    <t>The effects of multi-wall carbon nanotubes on the toxicity and the expression of metabolic enzymes (GSTP1 and CYP1A1) in human liver cancer HepG2 cells</t>
  </si>
  <si>
    <t>To investigate the toxic effect of multiwall carbon nanotubes (MWCNTs) on the human hepatoma cell line HepG2 and to determine whether MWCNTs may affect the expression of metabolic enzymes GSTP1 and CYP1A1in HepG2, HepG2 cells were treated with 0.12, 0.25, 0.5, 1 and 2 mg/mL MWCNTs for 24, 48 and 72 h, and the effect of MWCNTs on the proliferation of HepG2 cells was then measured by thiazolyl blue colorimetry. Real-time cell analysis (RTCA), which accurately monitored the inhibitory effect on the proliferation of breast cancer MCF-7 cells with MWCNT treatment and also avoided interference of MWCNTs with the data, was used to monitor the proliferation of HepG2 cells treated with different doses of MWCNTs (0.25, 0.5, 1 mg/mL). After 48 h of treatment with MWCNTs, the mRNA and protein level of metabolic enzymes in liver were detected by a real-time polymerase chain reaction and western blotting. Results indicated that MWCNTs inhibited the proliferation of HepG2 cells in a dose and time dependent manner. The mRNA level and protein level of the metabolic enzyme GSTP1 in HepG2 increased while the mRNA level and protein level of CYP1A1 in HepG2 decreased in the cells treated by MWCNTs compared with the control group.</t>
  </si>
  <si>
    <t>Xinxing Tan Cailiao/New Carbon Materials</t>
  </si>
  <si>
    <t>10.1093/toxsci/kfz190</t>
  </si>
  <si>
    <t>10.1007/s11356-019-06707-5</t>
  </si>
  <si>
    <t>Carbon Nanomaterials Stimulate HMGB1 Release From Macrophages and Induce Cell Migration and Invasion</t>
  </si>
  <si>
    <t>The anti-inflammatory influence of Cinnamomum burmannii against multi-walled carbon nanotube-induced liver injury in rats</t>
  </si>
  <si>
    <t>Carbon nanomaterials (CNMs) are widely used in industrial and medical sectors. The increasing exposure of CNMs necessitates the studies of their potential environmental and health effects. High-mobility group box-1 (HMGB1) is a nuclear DNA-binding protein, but when released from cells, may cause sustained inflammatory response and promote cell migration and invasion. In this work, we found that 7-day exposure of 2.5 mg/kg/day CNMs, including C60, single-walled carbon nanotubes, and graphene oxides significantly elevated the level of HMGB1 in blood and lung lavage fluids in C57BL/6 mice. Subsequently, cellular effects and underlying mechanism were explored by using Raw264.7. The results showed that noncytotoxic CNMs enhanced HMGB1 intracellular translocation and release via activating P2X7 receptor. Released HMGB1 further activated receptor for advanced glycation endproducts (RAGE) and downstream signaling pathway by upregulating RAGE and Rac1 expression. Simultaneously, CNMs prepared the cells for migration and invasion by modulating MMP2 and TIMP2 gene expression as well as cytoskeleton reorganization. Intriguingly, released HMGB1 from macrophages promoted the migration of nearby lung cancer cell, which can be efficiently inhibited by neutralizing antibodies against HMGB1 and RAGE. Taken together, our work demonstrated that CNMs stimulated HMGB1 release and cell migration/invasion through P2X7R-HMGB1-RAGE pathway. The revealed mechanisms might facilitate a better understanding on the inflammatory property and subsequent cell functional alteration of CNMs.</t>
  </si>
  <si>
    <t>Carbon nanotubes (CNTs) are extensively used in nanotechnology due to their unique physico-chemical properties. CNTs were implicated in many disorders connected with human health. So, we aimed in this study to provide new insight into the role of aqueous C. burmannii in treating the possible hepatotoxic effects of multi-walled carbon nanotube (MWCNTs) exposure. A total of 32 male albino rats were divided into 4 groups: control group, cinnamon-treated group, MWCNT-treated, and cinnamon- and MWCNT-treated group. To achieve the aim of this study, evaluation of percentage change of body weight, oxidant, and antioxidant status including lipid peroxidation (LPO), nitrite, total thiols, glutathione contents (GSH), the activity of superoxide dismutase (SOD), catalase (CAT), glutathione peroxidase (GPx), and glutathione-S transferase (GST) was done. Histopathological examination and the rate of pro-inflammatory cytokines including interleukin-6 (IL-6), interleukin-1Î² (IL-1Î²), cyclooxygenase-1 (COX-1), and tumor necrotic factor-Î± were performed. Oral administration of aqueous C. burmannii to those MWCNT-treated rats resulted in a significant reduction in LPO and total thiol contents with a significant elevation in the activities of SOD, CAT, and GPX, while GSH content and GST activity were not significantly affected. We observed a significant downregulation in the rate of previous pro-inflammatory cytokines. All this improvement in these examined markers resulted in a significant modulation in the hepatic histopathological lesions caused by MWCNTs. Aqueous C. burmannii extract exhibited a potential defensive effect on the hepatic injury triggered by MWCNTs through upgrading the antioxidant system and downregulating the rate of pro-inflammatory cytokines.</t>
  </si>
  <si>
    <t>10.1016/j.carbon.2019.08.063</t>
  </si>
  <si>
    <t>Establishing structure-property-hazard relationships for multi-walled carbon nanotubes: The role of aggregation, surface charge, and oxidative stress on embryonic zebrafish mortality</t>
  </si>
  <si>
    <t>Increasing use of carbon nanotubes (CNTs) in consumer and industrials goods increases their potential release, and subsequent risks to environmental and human health. Therefore, it is becoming ever more important that CNTs are designed to reduce or eliminate hazards and that hazard assessment methodologies are robust. Here, oxygen-functionalized multi-walled CNTs (O-MWCNTs), modified under varying redox conditions, were assessed for toxic potential using the zebrafish (Danio rerio) embryo model. Multiple physicochemical properties (e.g., MWCNT aggregate size, morphology, and rate; surface charge and oxygen concentration; length; and reactive oxygen species (ROS) generation) were characterized and related to zebrafish embryo mortality through the use of multivariate statistical methods. Of these properties, surface charge and aggregate morphology emerged as the greatest predictors of embryo mortality. Interestingly, ROS generation was not significantly correlated to observed mortality, contrary to prior predictions by nanotoxicology researchers. This suggests that the mechanism of MWCNT-induced mortality of embryonic zebrafish is physical, driven by electrostatic and shape effects, both of which are related to nanomaterial aggregation. This raises the importance of rigorously considering aggregation during aqueous-based nanotoxicology assays as nanomaterial aggregation can affect perceived nanomaterial toxicity. As such, future nanotoxicity studies relying on aqueous media must sufficiently consider nanomaterial aggregation.</t>
  </si>
  <si>
    <t>10.1038/s41598-019-48646-8</t>
  </si>
  <si>
    <t>Prolonged exposure to multi-walled carbon nanotubes dysregulates intestinal mir-35 and its direct target MAB-3 in nematode Caenorhabditis elegans</t>
  </si>
  <si>
    <t>In nematode Caenorhabditis elegans, some microRNAs (miRNAs) could be dysregulated by multi-walled carbon nanotubes (MWCNTs), suggesting their involvement in regulating the response of nematodes to MWCNTs. Among these dysregulated miRNAs induced by MWCNT exposure, prolonged exposure to MWCNTs increased mir-35 expression. mir-35 further acted in the intestine to regulate the response to MWCNTs. In the intestine, a transcription factor MAB-3 was identified as its target in regulating the response to MWCNTs. Moreover, during the control of response to MWCNTs, MAB-3 acted upstream of DAF-16, a fork head transcriptional factor in insulin signaling pathway. Therefore, MWCNTs exposure potentially dysregulates intestinal mir-35 and its direct target MAB-3, which may activate a protective intestinal response of nematodes against the MWCNTs toxicity.</t>
  </si>
  <si>
    <t>10.1038/s41598-019-43900-5</t>
  </si>
  <si>
    <t>Comparison of cytotoxicity and membrane efflux pump inhibition in HepG2 cells induced by single-walled carbon nanotubes with different length and functional groups</t>
  </si>
  <si>
    <t>Environmental risk of single-walled carbon nanotubes (SWCNTs) is receiving increasing attentions owing to their wide study and application. However, little is known on the influence of length and functional groups on SWCNT cytotoxicity. In this study, six types of SWCNTs with different functional groups (pristine, carboxyl group and hydroxyl group) and lengths (1â€“3 Î¼m and 5â€“30 Î¼m) were chosen. Cytotoxicities in human hepatoma HepG2 cells induced by these SWCNTs were compared based on cell viability, oxidative stress, plasma membrane fluidity and ABC transporter activity assays. Results showed that all the SWCNTs decreased cell viability of HepG2, increased intracellular reactive oxygen species (ROS) level, and damaged plasma membrane in a concentration-dependent manner. Long SWCNTs had stronger cytotoxic effects than short SWCNTs, which might be due to weaker aggregation for the long SWCNTs. Functionalization changed the toxic effects of the SWCNTs, and different influence was found between long SWCNTs and short SWCNTs. Moreover, the six types of SWCNTs at low concentrations changed plasma membrane fluidity, inhibited transmembrane ABC transporter (efflux pump) activity, and acted as chemosensitizer to improve the sensitivity of cells to arsenic, indicating the chemosensitive effect should be considered as toxic endpoint of SWCNTs. Comparison of different toxic endpoints among the six types of SWCNTs showed that short hydroxyl-SWCNT might be safer than other SWCNTs. This study provides insights into toxicities of SWCNTs, which is of great value for the risk assessment and application of SWCNTs.</t>
  </si>
  <si>
    <t>10.1080/17435390.2019.1655107</t>
  </si>
  <si>
    <t>10.1080/17435390.2019.1654003</t>
  </si>
  <si>
    <t>Multi-walled carbon nanotubes upregulate mitochondrial gene expression and trigger mitochondrial dysfunction in primary human bronchial epithelial cells</t>
  </si>
  <si>
    <t>An integrated approach to determine interactive genotoxic and global gene expression effects of multiwalled carbon nanotubes (MWCNTs) and benzo[a]pyrene (BaP) on marine mussels: evidence of reverse â€˜Trojan Horseâ€™ effects</t>
  </si>
  <si>
    <t>Nanomaterials are a relatively new class of materials that acquire novel properties based on their reduced size. While these materials have widespread use in consumer products and industrial applications, the potential health risks associated with exposure to them remain to be fully characterized. Carbon nanotubes are among the most widely used nanomaterials and have high potential for human exposure by inhalation. These nanomaterials are known to penetrate the cell membrane and interact with intracellular molecules, resulting in a multitude of documented effects, including oxidative stress, genotoxicity, impaired metabolism, and apoptosis. While the capacity for carbon nanotubes to damage nuclear DNA has been established, the effect of exposure on mitochondrial DNA (mtDNA) is relatively unexplored. In this study, we investigated the potential of multi-walled carbon nanotubes (MWCNTs) to impair mitochondrial gene expression and function in human bronchial epithelial cells (BECs). Primary BECs were exposed to sub-cytotoxic doses (up to 3 Î¼g/ml) of MWCNTs for 5 d and assessed for changes in expression of all mitochondrial protein-coding genes, heteroplasmies, and insertion/deletion mutations (indels). Exposed cells were also measured for cytotoxicity, metabolic function, mitochondrial abundance, and mitophagy. We found that MWCNTs upregulated mitochondrial gene expression, while significantly decreasing oxygen consumption rate and mitochondrial abundance. Confocal microscopy revealed induction of mitophagy by 2 hours of exposure. Mitochondrial DNA heteroplasmy and insertion/deletion mutations were not significantly affected by any treatment. We conclude that carbon nanotubes cause mitochondrial dysfunction that leads to mitophagy in exposed BECs via a mechanism unrelated to its reported genotoxicity.</t>
  </si>
  <si>
    <t>The interactions between carbon-based engineered nanoparticles (ENPs) and organic pollutants might enhance the uptake of contaminants into biota. The present integrated study aimed to assess this potential â€˜Trojan Horseâ€™, probing the interactive effects of purpose-made multi-walled carbon nanotubes (MWCNTs), a representative ENP, and benzo[a]pyrene (BaP), a ubiquitous polycyclic aromatic hydrocarbon (PAH) pollutant, on the marine mussel Mytilus galloprovincialis. Mussels were exposed to MWCNTs and BaP either alone or in various combinations. The co-exposure of BaP with MWCNTs revealed that the presence of MWCNTs enhanced the aqueous concentrations of BaP, thereby reducing the uptake of this pollutant by mussels as evidenced by lowering BaP concentrations in the tissues. Determination of DNA damage (comet assay) showed a concentration-dependent response for BaP alone which was absent when MWCNTs were present. Global gene expression using microarray analyses indicated that BaP and MWCNTs, in combination, differentially activated those genes which are involved in DNA metabolism compared to the exposures of BaP or MWCNTs alone, and the gene expression response was tissue-specific. Mechanisms to explain these results are discussed and relate primarily to the adsorption of BaP on MWCNTs, mediated potentially by van der Waals interactions. The use of a novel approach based on gold-labeled MWCNTs to track their uptake in tissues improved the traceability of nanotubes in biological samples. Overall, our results did not indicate the â€˜Trojan Horseâ€™ effects following co-exposure to the contaminants and clearly showed that the adsorption of BaP to MWCNTs modified the uptake of the pollutant in marine mussels.</t>
  </si>
  <si>
    <t>10.1016/j.ecoenv.2019.109507</t>
  </si>
  <si>
    <t>Effects of carbon nanotube on denitrification performance of Alcaligenes sp. TB: Promotion of electron generation, transportation and consumption</t>
  </si>
  <si>
    <t>Multi-walled carbon nanotubes (MWCNTs) promote biodegradation in water treatment, but the effect of MWCNT on denitrification under aerobic conditions is still unclear. This investigation focused on the denitrification performance of MWCNT and its toxic effects on Alcaligenes sp. TB which showed that 30 mg/L MWCNTs increased NO3 - removal efficiency from 84% to 100% and decreased the NO2 -and N2O accumulation rates by 36% and 17.5%, respectively. Nitrite reductase and nitrous oxide reductase activities were further increased by 19.5% and 7.5%, respectively. The mechanism demonstrated that electron generation (NADH yield) and electron transportation system activity increased by 14.5% and 104%, respectively. Cell membrane analysis found that MWCNT caused an increase in polyunsaturated fatty acids, which had positive effects on electron transportation and membrane fluidity at a low concentration of 96 mg/kg but caused membrane lipid peroxidation and impaired membrane integrity at a high concentration of 115 mg/L. These findings confirmed that MWCNT affects the activity of Alcaligenes sp. TB and consequently enhances denitrification performance.</t>
  </si>
  <si>
    <t>10.3390/plants8110446</t>
  </si>
  <si>
    <t>Enhancement of drought tolerance in cucumber plants by natural carbon materials</t>
  </si>
  <si>
    <t>Stress induced by climate change is a widespread and global phenomenon. Unexpected drought stress has a substantial effect on the growth and productivity of valuable crops. The effects of carbon materials on living organisms in response to abiotic stresses remain poorly understood. In this study, we proposed a new method for enhancing drought tolerance in cucumber (Cucumis sativus L.) using carbon nanotubes and natural carbon materials called shungite, which can be easily mixed into any soil. We analyzed the phenotype and physiological changes in cucumber plants grown under conditions of drought stress. Shungite-treated cucumber plants were healthier, with dark green leaves, than control plants when watering was withheld for 21 days. Furthermore, compared with the control cucumber group, in the shungite-treated plants, the monodehydroascorbate content of the leaf, which is a representative marker of oxidative damage, was 66% lower. In addition, major scavenger units of reactive oxygen species and related drought stress marker genes were significantly upregulated. These results indicate that successive pretreatment of soil with low-cost natural carbon material improved the tolerance of cucumber plants to drought stress.</t>
  </si>
  <si>
    <t>Plants</t>
  </si>
  <si>
    <t>10.1080/17435390.2019.1645903</t>
  </si>
  <si>
    <t>10.1021/acs.chemrestox.9b00067</t>
  </si>
  <si>
    <t>Single-walled carbon nanotubes repress viral-induced defense pathways through oxidative stress</t>
  </si>
  <si>
    <t>Development of a Novel Shallow Liquid Interface Exposure System for MWCNT Toxicity Assessment</t>
  </si>
  <si>
    <t>Exposure of lung cells in vitro or mice to single-walled carbon nanotubes (SWCNTs) directly to the respiratory tract leads to a reduced host anti-viral immune response to infection with influenza A virus H1N1 (IAV), resulting in significant increases in viral titers. This suggests that unintended exposure to nanotubes via inhalation may increase susceptibility to notorious respiratory viruses that carry a high social and economic burden globally. However, the molecular mechanisms that contribute to viral susceptibility have not been elucidated. In the present study, we identified the retinoic acid-induced gene I (RIG-I) like receptors (RLRs)/mitochondrial antiviral signaling (MAVS) pathway as a target of SWCNT-induced oxidative stress in small airway epithelial cells (SAEC) that contribute to significantly enhanced influenza viral titers. Exposure of SAEC to SWCNTs increases viral titers while repressing several aspects of the RLR pathway, including mRNA expression of key genes (e.g. IFITs, RIG-I, MDA5, IFNÎ²1, CCL5). SWCNTs also reduce mitochondrial membrane potential without altering oxygen consumption rates. Our findings also indicate that SWCNTs can impair formation of MAVS prion-like aggregates, which is known to impede downstream activation of the RLR pathway and hence the transcriptional production of interferon-regulated anti-viral genes and cytokines. Furthermore, application of the antioxidant NAC alleviates inhibition of gene expression levels by SWCNTs, as well as MAVS signalosome formation, and increased viral titers. These data provide evidence of targeted impairment of anti-viral signaling networks that are vital to immune defense mechanisms in lung cells, contributing to increased susceptibility to IAV infections by SWCNTs.</t>
  </si>
  <si>
    <t>Increasing applications of multiwalled carbon nanotubes (MWCNT) lead to significant occupational exposure and potential health concerns. Toxicity of MWCNT should be carefully elucidated since the conventional (CON) method with fully immersed condition fails to mimic the air-liquid interface (ALI) in airways. Additionally, quantification of MWCNT in cells was a real challenge. Currently available ALI exposure devices are costly, posing problems to conducting in vitro evaluations for emerging nanomaterials. A novel system, consisting of a shaker fluidized-bed atomizer (SFA) and electrostatic shallow liquid interface (ESLI) exposure chamber, has been developed for investigating nanotoxicity of well-dispersed pristine-MWCNT (pMWCNT) and carboxylized-MWCNT (cMWCNT). After 24-h exposure, LDH, MCP-1, IL-1Î², IL-6, and TNF-Î± releases were determined, and cell uptakes were quantified according to the molybdenum content in cells. Biological responses triggered by SLI exposure are obviously more sensitive compared with those caused by CON exposure at equivalent doses. Exposure dose-dependent release of LDH and IL-6 was highlighted in A549 cells, indicating higher cytotoxicity and inflammatory responses of cMWCNT attributed to its shorter length, smaller size, and higher cell uptake. Cell-associated dose-dependent release of LDH and IL-6 was highlighted in RAW264.7 cells, revealing the higher adverse health risk of pMWCNT due to frustrated phagocytosis and its much higher molybdenum content. These results suggest that inherent characteristics of cells and distinct physicochemical properties of pMWCNT and cMWCNT lead to either exposure dose-dependent or cell-associated dose-dependent responses. Notably, the SLI is superior to the CON exposure method and well suited for nanotoxicity assessment of different MWCNTs.</t>
  </si>
  <si>
    <t>Chemical Research in Toxicology</t>
  </si>
  <si>
    <t>10.1186/s12989-019-0318-0</t>
  </si>
  <si>
    <t>Mitsui-7, heat-treated, and nitrogen-doped multi-walled carbon nanotubes elicit genotoxicity in human lung epithelial cells</t>
  </si>
  <si>
    <t>Background: The unique physicochemical properties of multi-walled carbon nanotubes (MWCNT) have led to many industrial applications. Due to their low density and small size, MWCNT are easily aerosolized in the workplace making respiratory exposures likely in workers. The International Agency for Research on Cancer designated the pristine Mitsui-7 MWCNT (MWCNT-7) as a Group 2B carcinogen, but there was insufficient data to classify all other MWCNT. Previously, MWCNT exposed to high temperature (MWCNT-HT) or synthesized with nitrogen (MWCNT-ND) have been found to elicit attenuated toxicity; however, their genotoxic and carcinogenic potential are not known. Our aim was to measure the genotoxicity of MWCNT-7 compared to these two physicochemically-altered MWCNTs in human lung epithelial cells (BEAS-2B &amp; SAEC). Results: Dose-dependent partitioning of individual nanotubes in the cell nuclei was observed for each MWCNT material and was greatest for MWCNT-7. Exposure to each MWCNT led to significantly increased mitotic aberrations with multi- and monopolar spindle morphologies and fragmented centrosomes. Quantitative analysis of the spindle pole demonstrated significantly increased centrosome fragmentation from 0.024-2.4 Î¼g/mL of each MWCNT. Significant aneuploidy was measured in a dose-response from each MWCNT-7, HT, and ND; the highest dose of 24 Î¼g/mL produced 67, 61, and 55%, respectively. Chromosome analysis demonstrated significantly increased centromere fragmentation and translocations from each MWCNT at each dose. Following 24 h of exposure to MWCNT-7, ND and/or HT in BEAS-2B a significant arrest in the G1/S phase in the cell cycle occurred, whereas the MWCNT-ND also induced a G2 arrest. Primary SAEC exposed for 24 h to each MWCNT elicited a significantly greater arrest in the G1 and G2 phases. However, SAEC arrested in the G1/S phase after 72 h of exposure. Lastly, a significant increase in clonal growth was observed one month after exposure to 0.024 Î¼g/mL MWCNT-HT &amp; ND. Conclusions: Although MWCNT-HT &amp; ND cause a lower incidence of genotoxicity, all three MWCNTs cause the same type of mitotic and chromosomal disruptions. Chromosomal fragmentation and translocations have not been observed with other nanomaterials. Because in vitro genotoxicity is correlated with in vivo genotoxic response, these studies in primary human lung cells may predict the genotoxic potency in exposed human populations.</t>
  </si>
  <si>
    <t>10.35124/bca.2019.19.2.3859</t>
  </si>
  <si>
    <t>10.1093/toxsci/kfz151</t>
  </si>
  <si>
    <t>CARBON NANOTUBE INDUCED CHANGES IN SOME METABOLIC ENZYMES OF THE FISH, CHANNA PUNCTATUS</t>
  </si>
  <si>
    <t>An Integrative Computational Approach for a Prioritization of Key Transcription Regulators Associated with Nanomaterial-Induced Toxicity</t>
  </si>
  <si>
    <t>The use of nanoparticles is growing exponentially, but they are hazardous to biological world. Nanoparticles released in aquatic environment may affect cellular and biochemical functions and in turn, reduce fish productivity. Carbon nanotube is a nanomaterial which is mainly used for water purification, but they may cause toxicity in aquatic species. Hence the effects of carbon nanotubes on some metabolic enzymes of the freshwater fish Channa punctatus were investigated. Treatment of carbon nanotubes declined the activity of succinate dehydrogenase (SDH), cytoplasmic malate dehydrogenase (cMDH) and lactate dehydrogenase (LDH) in liver, brain, gill and kidney of the fish. Maximum decrease in SDH activity was in gill followed by kidney, brain and liver. The decline in cMDH activity was maximum in kidney and minimum in brain. Likewise, reduction in LDH activity was maximum in brain and minimum in gill. The tissue-specific reductions in activity of enzymes may be assigned to the differences in nature of different organs. Among these enzymes maximum decline was in activity of cMDH reflecting inhibition in gluconeogenic and lipogenic capacity of fish. The effects of carbon nanotubes on activity of these metabolic enzymes were concentration-dependent. The present findings indicated that the carbon nanotubes are toxic to the cellular and subcellular enzymes and their uses should be restricted to save the health of fish.</t>
  </si>
  <si>
    <t>A rapid increase of new nanomaterial (NM) products poses new challenges for their risk assessment. Current traditional methods for estimating potential adverse health effect of NMs are complex, time consuming, and expensive. In order to develop new prediction tests for nanotoxicity evaluation, a systems biology approach, and data from high-throughput omics experiments can be used. We present a computational approach that combines reverse engineering techniques, network analysis and pathway enrichment analysis for inferring the transcriptional regulation landscape and its functional interpretation. To illustrate this approach, we used published transcriptomic data derived from mice lung tissue exposed to carbon nanotubes (NM-401 and NRCWE-26). Because fibrosis is the most common adverse effect of these NMs, we included in our analysis the data for bleomycin (BLM) treatment, which is a well-known fibrosis inducer. We inferred gene regulatory networks for each NM and BLM to capture functional hierarchical regulatory structures between genes and their regulators. Despite the different nature of the lung injury caused by nanoparticles and BLM, we identified several conserved core regulators for all agents. We reason that these regulators can be considered as early predictors of toxic responses after NMs exposure. This integrative approach, which refines traditional methods of transcriptomic analysis, can be useful for prioritization of potential core regulators and generation of new hypothesis about mechanisms of nanoparticles toxicity.</t>
  </si>
  <si>
    <t>10.3390/nano9101385</t>
  </si>
  <si>
    <t>10.1016/j.heliyon.2019.e02605</t>
  </si>
  <si>
    <t>The comet assay as a tool to detect the genotoxic potential of nanomaterials</t>
  </si>
  <si>
    <t>Characterization of functionalized multiwalled carbon nanotubes and comparison of their cellular toxicity between HEK 293 cells and zebra fish in vivo.</t>
  </si>
  <si>
    <t>The interesting physicochemical characteristics of nanomaterials (NMs) has brought about their increasing use and, consequently, their increasing presence in the environment. As emergent contaminants, there is an urgent need for new data about their potential side-effects on human health. Among their potential effects, the potential for DNA damage is of paramount relevance. Thus, in the context of the EU project NANoREG, the establishment of common robust protocols for detecting genotoxicity of NMs became an important aim. One of the developed protocols refers to the use of the comet assay, as a tool to detect the induction of DNA strand breaks. In this study, eight different NMs-TiO2NP (2), SiO2NP (2), ZnONP, CeO2NP, AgNP, and multi-walled carbon nanotubes (MWCNT)-were tested using two different human lung epithelial cell lines (A549 and BEAS-2B). The comet assay was carried out with and without the use of the formamidopyrimidine glycosylase (FPG) enzyme to detect the induction of oxidatively damaged DNA bases. As a high throughput approach, we have used GelBond films (GBF) instead of glass slides, allowing the fitting of 48 microgels on the same GBF. The results confirmed the suitability of the comet assay as a powerful tool to detect the genotoxic potential of NMs. Specifically, our results indicate that most of the selected nanomaterials showed mild to significant genotoxic effects, at least in the A549 cell line, reflecting the relevance of the cell line used to determine the genotoxic ability of a defined NM.</t>
  </si>
  <si>
    <t>Carbon nanotubes (CNTs) hold tremendous potential due to their unique and modifiable properties. Their robust biological applications necessitate minimizing their cytotoxicity and increasing the solubilization. In the present manuscript, we have functionalized multiwalled carbon nanotubes (MWCNTs) using defect functionalization methodology to covalently bind carboxy and amino groups on their walls. This functionalization was reassured through fourier-transform infrared spectroscopy (FTIR), energy dispersive x-ray analysis (EDX), elemental and field emission scanning electron microscopy (FE-SEM) analysis. The observations demonstrated that addition of carboxy as well as amino groups on MWCNTs, besides enabling MWCNTs solubilization also significantly ameliorated the cytotoxicity and the oxidative stress in comparison to pristine MWCNTs. It is envisaged that changes in agglomeration of the functionalized MWCNTs and the acquired surface charge is the reason for the reduction of cytotoxicity. Zebra fish embryo model test system employed for in vivo analysis of the MWCNTs showed no significant toxicity on account of any nanoparticle tested pointing towards intrinsic mechanisms in place for deterring the damage in complex organisms. Overall, the observations besides pointing towards functionalized MWCNTs effectiveness towards weakening the toxicity of pristine MWCNTs also caution for extrapolating in vitro data to in vivo observations. The observations further lend credibility for exploiting the zebra fish as a model system for analyzing the effects of MWCNTs functionalization. Materials science; Chemistry; Environmental science; Biological sciences; Carbon nanotubes (CNTs); Multi walled carbon nanotubes (MWCNTs); Functionalized MWCNTs; MWCNT cytotoxicity</t>
  </si>
  <si>
    <t>Heliyon</t>
  </si>
  <si>
    <t>10.1002/etc.4537</t>
  </si>
  <si>
    <t>Investigating the Impact of Manufacturing Processes on the Ecotoxicity of Carbon Nanofibers: A Multiâ€“Aquatic Species Comparison</t>
  </si>
  <si>
    <t>Manufactured nanomaterial production is outpacing the ability to investigate environmental hazard using current regulatory paradigms, causing a backlog of materials requiring testing. To ameliorate this issue, regulatory bodies have proposed integrating safety into the production of novel nanomaterials, allowing for hazards to be identified early in development rather than aftermarket release. In addition, there is a growing interest in short-term ecotoxicity testing to rapidly identify environmental hazards. In this sense, the present study investigated 3 carbon nanofibers (CNFs), created with different production methods, using short-term in vitro and in vivo exposures on fish cell lines, mussel hemocytes, crustacea, and algae. The present study investigated if differences in ecotoxicity hazard between the CNFs could be identified and, if so, which product could be considered less hazardous. A major challenge in assessing the potential hazards posed by manufactured nanomaterials is standardizing the preparation for testing. Standardized operating protocols have been proposed using protein to facilitate the preparation of stable stock suspension, which is not environmentally representative. As such, the study also assessed the potential impacts these standardized protocols (with or without the use of protein) could have on the interpretation of environmental hazard. The results demonstrated that there were clear differences between the 3 CNFs and that the dispersion protocol influenced the interpretation of hazard, demonstrating a need for caution when interpreting ecotoxicity in a regulatory context. Environ Toxicol Chem 2019;38:2314â€“2325. Â© 2019 SETAC.</t>
  </si>
  <si>
    <t>Environmental Toxicology and Chemistry</t>
  </si>
  <si>
    <t>10.1016/j.tiv.2019.03.028</t>
  </si>
  <si>
    <t>Surface defects reduce Carbon Nanotube toxicity in vitro</t>
  </si>
  <si>
    <t>The cytotoxicity of two different types of Multi-walled Carbon Nanotubes (MWCNTs)in A549 lung epithelial cells and HepG2 hepatocytes was investigated. One MWCNT still contained iron that was used as a catalyst during production, while the other one had all iron removed in a post-production heat treatment resulting in significantly fewer surface defects. The WST-8 assay was applied to test cell viability. To check the integrity of the cell membrane, we performed the lactate dehydrogenases assay (LDH)and measured the cellular production of reactive oxygen species (ROS). Finally, to examine cell proliferation, we conducted a cell cycle analysis. The results showed a dose- and time-dependent decrease in cell viability for both MWCNTs in both cell types. Moreover, a dose- and time-dependent increase in LDH leakage was detected, thereby indicating a decreased membrane integrity. The production of ROS was significantly increased in the case of the heat-treated MWCNTs. The heat-treated MWCNTs showed significantly stronger adverse effects when compared to the non-treated MWCNTs. Additionally, the heat-treated MWCNTs induced a dose-dependent cell cycle arrest in A549 cells. Both MWCNTs induced a significant cytotoxicity, whereby the heat treatment, leading to a decrease in surface defects, further increased the indicated adverse effects.</t>
  </si>
  <si>
    <t>Toxicology in Vitro</t>
  </si>
  <si>
    <t>10.1016/j.jhazmat.2019.05.071</t>
  </si>
  <si>
    <t>Immunotoxicity of four nanoparticles to a marine bivalve species, Tegillarca granosa</t>
  </si>
  <si>
    <t>The increasing application of nanomaterials drives the unintentional release of nanoparticles (NPs) into the ocean, which may pose a potential threat to marine organisms. It has been demonstrated that exposure to NPs could chanllenge the immune responses of marine species. However, the affecting mechanism behind remains poorly understood. In this study, the immunotoxic impacts and the mechanisms underpinning the effects of four major NPs, including nZnO, nFe2O3, nCuO, and carbon nanotube (MWCNT), were investigated in blood clam, Tegillarca granosa. The results showed that exposure to tested NPs resulted in reduced total counts, altered cell composition, and constrained phagocytic activities of haemocytes. The intracellular contents of reactive oxygen species (ROS) and the degree of DNA damage of haemocytes were significantly induced, whereas the haemocyte viability was suppressed. Furthermore, NP exposures led to significant increases in the in vivo contents of neurotransmitters. Down-regulations of the immune- and neurotransmitter-related genes were detected as well. Our data suggest that NP exposures hampered the immune responses of blood clams most likely through (1) inducing ROS, causing DNA damage, and reducing cell viability of haemocytes, (2) altering the in vivo contents of neurotransmitters, and (3) affecting the expression of immune- and neurotransmitter-related genes.</t>
  </si>
  <si>
    <t>10.1142/S2424913019500061</t>
  </si>
  <si>
    <t>Cytotoxicity effects and ionic diffusion of single-wall carbon nanotubes in cell membrane</t>
  </si>
  <si>
    <t>While carbon nanotubes have been put into massive practical industrial, environmental and biomedicine applications, the cytotoxicity effects or the effect to the ionic channels they bring into the living cells need to be thoroughly investigated. In this work, molecular dynamic simulations have been carried out to investigate the ionic diffusion through the single wall armchair carbon nanotube embedded right inside the cell membrane. By modeling a two-membrane system, we build a virtual cytoplasm environment including a cell chamber and an extracellular space, in which a certain amount of solute is dissolved. The system is first brought to its equilibrium by deployment of minimization and then simulated. The results suggested that carbon nanotubes (CNTs) with size less than (12, 12) shall be less cytotoxic since it does not bring any ionic diffusion through the CNT channel, so as to maintain active cytoplasm environment. Another phenomenon we observed is a notable shifting angle of the carbon nanotube which was normal to the surface of cell membrane initially. In general, the inclination angle of the carbon nanotube increases with its radius.</t>
  </si>
  <si>
    <t>Journal of Micromechanics and Molecular Physics</t>
  </si>
  <si>
    <t>10.1016/j.tiv.2019.04.012</t>
  </si>
  <si>
    <t>Aspartic acid tagged carbon nanotubols as a tool to deliver docetaxel to breast cancer cells: Reduced hemotoxicity with improved cytotoxicity</t>
  </si>
  <si>
    <t>The present study aimed to explore the potential of hydroxylated carbon nanotubes (CNTnols) conjugated with aspartic acid for the delivery of docetaxel (DTX) to breast cancer cells. The conjugate was well-characterized by FT-IR, NMR, XRD and FE-SEM. The nanoconjugate offered a hydrodynamic diameter of 86.31 Â± 1.02 nm, with a PDI of 0.113 and zeta potential of âˆ’41.6 Â± 0.17 mV. The designed nanosystem offered a controlled &amp; pH dependent release vouching release of drug in the cancerous cytosol, not in blood, assuring delivery of the pay-load to the site of action. The carriers offered substantial hemocompatibility and lower plasma protein binding, ensuring more drug available at the site of action. The in-vitro cell viability studies in MDA MB-231 cells inferred approx. 2.8 times enhancement in the cytotoxicity potential of the conjugate vis-Ã -vis plain drug. Pharmacokinetic studies also corroborated the superiority of the designed nanoconjugate in terms of enhanced bioavailable fractions, reduced clearance and longer bioresidence to that of plain docetaxel. The present studies, successfully provide a workable nanomedicine, loaded with a BCS class-IV drug, for improved efficacy and safety in breast cancer.</t>
  </si>
  <si>
    <t>10.1002/xrs.2994</t>
  </si>
  <si>
    <t>10.1016/j.ecoenv.2019.04.029</t>
  </si>
  <si>
    <t>Iron-related toxicity effects of single-walled carbon nanotubes in human placental cells (BeWo) investigated by X-ray fluorescence microscopy</t>
  </si>
  <si>
    <t>Carbon black-induced detrimental effect on osteoblasts at low concentrations: Remarkably compromised differentiation without significant cytotoxicity</t>
  </si>
  <si>
    <t>As the prospect of human beings exposed to new nanomaterials increases, there are growing concerns about the foetal exposure and effects of such nanomaterials during pregnancy. Among others, due to their ample usage, it becomes urgent to address the vulnerability of the human placental barrier to carbon nanotubes (CNTs). Recently, by applying a combination of advanced synchrotron-based X-ray microscopy and X-ray fluorescence (XRF) techniques, we demonstrated that raw single-walled CNTs (SWCNTs) may cause an asbestos-like iron-related toxicity in mesothelial (MeT5A) cells. This work shows the results obtained with the same approach and experimental conditions in human choriocarcinoma (BeWo) cells as a placental model. XRF microscopy in mild and soft X-ray regimes was used to map the distribution of P, S, Ca, and Fe in exposed and control cells, whereas absorption and phase-contrast imaging (soft X-ray microscopy) provided simultaneous morphological information. The findings show that exposure to SWCNTs affects cell viability and causes a small increase in intracellular iron content, further confirmed by the stimulation of the ferritin protein. It is interesting to note that the iron changes are negligible when highly purified SWCNTs are used. In all tested conditions, including exposure to iron sulfate, the iron accumulation or ferritin increase was much lower in BeWo cells than in MeT5A ones, suggesting a different iron metabolism and possibly a lower vulnerability of the placental barrier to iron-rich nanomaterials.</t>
  </si>
  <si>
    <t>Due to similar aerodynamic and micro-nano sized properties between airborne particles and synthetic nanoparticles, a large number of studies have been conducted using carbon-based particles, such as carbon black (CB), carbon nanotubes and graphite, in order to achieve deeper understandings of their adverse effects on human health. It has been reported that particulate matters can aggravate morbidity of patients suffering from bone and joint diseases, e.g. arthritis. However, the molecular mechanism is still elusive thus far. Under this context, we employed two cell lines of osteoblasts, MC3T3-E1 and MG-63, upon exposure to 4 different CB samples with differential physicochemical properties in research of mechanistic insights. Our results indicated that the carbon/oxygen ratio differed in these 4 CB materials showing the order: SB4A &lt; Printex U &lt; C1864 &lt; C824455. In stark contrast, their cytotoxicity and capacity to trigger reactive oxygen species (ROS) in MC3T3-E1 and MG-63 cells closely correlated to oxygen content, revealing the reverse order: SB4A &lt; Printex U &lt; C1864 &lt; C824455. It would be reasonable to speculate that ROS production was a predominant cause of CB cytotoxicity, which strongly relied on the oxygen content of CB. Our study further manifested that all CB samples even at low concentrations significantly inhibited osteoblast differentiation, as reflected by remarkably reduced activity of alkaline phosphatase (ALP) and compromised expression of the differentiation-related genes. And the inhibition on osteoblast differentiation also closely correlated to oxygen content of CB samples. Taken together, our combined data recognized oxygen-associated toxicity towards osteoblasts for CBs. More importantly, we uncovered a new adverse effect of CB exposure: suppression on osteoblast differentiation, which has been overlooked in the past.</t>
  </si>
  <si>
    <t>X-Ray Spectrometry</t>
  </si>
  <si>
    <t>10.1021/acs.chemrestox.9b00075</t>
  </si>
  <si>
    <t>Multiwalled Carbon Nanotubes of Varying Size Lead to DNA Methylation Changes That Correspond to Lung Inflammation and Injury in a Mouse Model</t>
  </si>
  <si>
    <t>Diversity in physicochemical properties of engineered multiwalled carbon nanotubes (MWCNTs) increases the complexity involved in interpreting toxicity studies of these materials. Studies indicate that epigenetic changes could be at least partially involved in MWCNTs-induced pro-inflammatory and fibrotic lung pathology. Therefore, we examined distinct methylation changes in response to MWCNTs of varied sizes to identify potential epigenetic biomarkers of MWCNTs exposure and disease progression. C57BL/6 mice were exposed via oropharyngeal instillation to a single dose (50 Î¼g) to one of three differently sized MWCNTs: "narrow short" (NS), "wide short" (WS), and "narrow long" (NL). Vehicle-treated control mice received dispersion media (DM) only. Whole lung lavage fluid (LLF) and lung tissue were collected 24 h and 7 days postexposure to evaluate pro-inflammatory cytokines, epigenetic, or histological responses at acute and subchronic intervals, respectively. Luminometric methylation assay and pyrosequencing were used to measure global DNA methylation as well as promoter methylation of inflammation and fibrosis-related genes, respectively. Pro-inflammatory cytokines, including IL-1ÃŸ, IL-6, and TNF-Î±, were measured using enzyme-linked immunosorbant assay, while airway thickening and interstitial collagen accumulation were measured in 7-day lung tissue using laser scanning cytometry. Distinct patterns of methylation (i.e., IL-1ÃŸ, IL-6, and TNF-Î±) among the different sized MWCNTs at 24 h postexposure corresponded to some pro-inflammatory cytokine measurements from whole LLF. Fibrosis-related gene, Thy-1, was significantly hypermethylated after exposures to WS and NL MWCNTs, while only NL MWCNTs induced significantly lower global DNA methylation. After 7 days, a hierarchy in airway thickness and interstitial collagen deposition was observed: NS &lt; WS &lt; NL. However, only airway thickness was significantly greater in the WS and NL MWCNTs-exposed groups than the DM-exposed group. These data suggest that methylation changes could be involved in the initial immune response of inflammation and tissue remodeling that precedes lung disease in response to different MWCNTs sizes.</t>
  </si>
  <si>
    <t>10.1021/acs.nanolett.9b01943</t>
  </si>
  <si>
    <t>Substrate Stiffness-Dependent Carbon Nanotube-Induced Lung Fibrogenesis</t>
  </si>
  <si>
    <t>Most living tissues exhibit the specific stiffness, which has been known to have profound influence on cell behaviors, yet how the stiffness affects cellular responses to engineered nanomaterials has not been elucidated. Particularly, discrepancies exist between in vitro and in vivo nanotoxicological studies. Here, we investigated the effects of substrate stiffness on the fibrogenic responses of normal human lung fibroblasts (NHLFs) to multiwalled carbon nanotubes (MWCNTs). NHLFs were grown on polyacrylamide (PAAm) hydrogels with the stiffness comparable to that of human normal and fibrotic lung tissues, and treated with MWCNTs for various time. The fibrogenic responses, including cell proliferation, reactive oxygen species production, and collagen I expression, of NHLFs to MWCNTs were observed to be regulated by substrate stiffness in a time-dependent manner. NHLFs generally were rounded on soft hydrogels and required a long treatment time to exhibit fibrogenic responses, while on stiff hydrogels the cells were well-spread with defined stress fibers and short-time MWCNTs treatment sufficiently induced the fibrogenic responses. Mechanistic studies showed that MWCNTs induced fibrogenesis of NHLFs through promoting expression and phosphorylation of focal adhesion kinase (FAK), while attenuating intracellular tension in the cells on stiff gels could increase MWCNTs uptake and thus elevate the induced fibrogenic responses. Moreover, we proposed a time-stiffness superposition principle to describe the equivalent effects of treatment time and substrate stiffness on nanomaterials-induced fibrogenesis, which suggested that increasing substrate stiffness expedited fibrogenesis and shed light on the rational design of in vitro models for nanotoxicological study.</t>
  </si>
  <si>
    <t>Nano Letters</t>
  </si>
  <si>
    <t>10.1007/s11051-019-4637-8</t>
  </si>
  <si>
    <t>10.1161/CIRCEP.119.007256</t>
  </si>
  <si>
    <t>Biocompatibility of nitrogen-doped multiwalled carbon nanotubes with murine fibroblasts and human hematopoietic stem cells</t>
  </si>
  <si>
    <t>In Vivo Restoration of Myocardial Conduction With Carbon Nanotube Fibers</t>
  </si>
  <si>
    <t>Chemical vapor deposition (CVD) methods to create carbon nanotubes (CNTs) with specific dopant atoms have been of interest in biomedical applications due to the relative ease of synthesis of doped CNTs with controlled physical properties. However, CNTs generated from CVD are often heterogeneous in chemical functionality, size, aspect ratio, number of walls, and conducting properties resulting in potential inconsistencies during measurement of the physiological activity of cell-CNT interactions. In this work, the biocompatibility of nitrogen-doped multiwalled carbon nanotubes (CNx) with both murine fibroblasts and human hematopoietic stem cells (hHSC) was evaluated. CNx were synthesized by CVD, purified, characterized, and classified into three fractions designated as small-CNx (S-CNx), medium (M-CNx), and large (L-CNx). Mammalian cells were incubated with CNx doses between 0.07 and 70 Î¼g/mL, and cell viability was evaluated. hHSC and murine fibroblast both demonstrated non-significant differences in proliferation rates when exposed to M-CN, whereas, either cells experienced inhibited growth following exposure to either S-CNx and L-CNx under the same conditions. In this work, it has been demonstrated that CNTs produced by CVD have differences on the biocompatibility with mammalian cells, but the M-CNx could be a great candidate for biomedical applications.</t>
  </si>
  <si>
    <t>Background: Impaired myocardial conduction is the underlying mechanism for re-entrant arrhythmias. Carbon nanotube fibers (CNTfs) combine the mechanical properties of suture materials with the conductive properties of metals and may form a restorative solution to impaired myocardial conduction. Methods: Acute open chest electrophysiology studies were performed in sheep (n=3). Radiofrequency ablation was used to create epicardial conduction delay after which CNTf and then silk suture controls were applied. CNTfs were surgically sewn across the right atrioventricular junction in rodents, and acute (n=3) and chronic (4-week, n=6) electrophysiology studies were performed. Rodent toxicity studies (n=10) were performed. Electrical analysis of the CNTf-myocardial interface was performed. Results: In all cases, the large animal studies demonstrated improvement in conduction velocity using CNTf. The acute rodent model demonstrated ventricular preexcitation during sinus rhythm. All chronic cases demonstrated resumption of atrioventricular conduction, but these required atrial pacing. There was no gross or histopathologic evidence of toxicity. Ex vivo studies demonstrated contact impedance significantly lower than platinum iridium. Conclusions: Here, we show that in sheep, CNTfs sewn across epicardial scar acutely improve conduction. In addition, CNTf maintain conduction for 1 month after atrioventricular nodal ablation in the absence of inflammatory or toxic responses in rats but only in the paced condition. The CNTf/myocardial interface has such low impedance that CNTf can facilitate local, downstream myocardial activation. CNTf are conductive, biocompatible materials that restore electrical conduction in diseased myocardium, offering potential long-term restorative solutions in pathologies interrupting efficient electrical transduction in electrically excitable tissues.</t>
  </si>
  <si>
    <t>Circulation: Arrhythmia and Electrophysiology</t>
  </si>
  <si>
    <t>10.1016/j.heliyon.2019.e02308</t>
  </si>
  <si>
    <t>Biological response and developmental toxicity of zebrafish embryo and larvae exposed to multi-walled carbon nanotubes with different dimension</t>
  </si>
  <si>
    <t>The development and use of nanomaterials are increasing significantly. Among nanomaterials, carbon nanotubes are of particular interest due to its distinctive physicochemical properties. This material composed of sheets of graphite has very high thermal conductivity, metallic-type electrical conductivity, stiffness, toughness and unique ability to bond to itself in an extended network with extraordinary strength. Its application in the industry is continuously growing, which could lead to the accumulation in the environment and a consequent impact on both humans and ecosystems. Considering that environmental systems are dynamic, it is difficult to predict the risks associated with the release of nanomaterials to the environment. Bioindicators are useful tools as primary signals of environmental risk, and their responses reveal the organism and ecosystem health. In the present study, we evaluated the impact of multi-walled carbon nanotubes with different dimensions and agglomeration pattern on zebrafish embryo and larvae; mainly, studies were focused on physiological and behavioral responses. In embryos, measurements were hatching rate, morphology changes, and viability. In larvae, locomotor activity, heart rate, innate inflammatory response, general and tissue-specific morphology were measured. MWCNT-S (short, wide and mostly dispersed) caused depression of the locomotor activity of larvae, indicating an alteration of the central nervous system, and depression of neutrophil migration activity. MWCNT-L (long, thin and agglomerated) caused malformations during larval development, a decrease of neutrophil migration and alteration of cardiac rhythm. Results obtained for both carbon nanotubes were different, highlighting the importance of dimensions of the same nanomaterial, and also the kind of agglomeration and shape adopted, for the toxic effects on organisms.</t>
  </si>
  <si>
    <t>10.1049/iet-nbt.2018.5394</t>
  </si>
  <si>
    <t>Cytotoxicity properties of functionalised carbon nanotubes on pathogenic bacteria</t>
  </si>
  <si>
    <t>Nanobiotechnology is a promising field concerned with the using of engineered nanomaterials, which leads to the improvement of new human remedial against pathogenic bacteria modalities. In this work, silver nanoparticles (AgNPs) were prepared by an easy, cheap and low-cost electro-chemical method. The AgNPs were then loaded successfully on to multiwalled carbon nanotubes (MWCNTs) using a modified chemical reaction process. The AgNPs on the MWCNTs were well spread and evenly distributed on the surfaces of the long nanotubes with well-graphitised walls as examined by high-resolution transmission electron microscopy. X-ray diffraction and transmission electron microscopy were used for sample characterisation. Good dispersion of AgNPs was obtained on the surface of MWCNTs, resulting in an efficient reactivity of the carbon nanotubes surfaces. Finally, the antibacterial activity of AgNPs/MWCNTs hybrid was evaluated against two pathogenic bacteria Pseudomonas aeruginosa and Staphylococcus aureus exhibited excellent activity.</t>
  </si>
  <si>
    <t>10.1016/j.jenvman.2019.05.034</t>
  </si>
  <si>
    <t>A comparative analysis of ball-milled biochar, graphene oxide, and multi-walled carbon nanotubes with respect to toxicity induction in Streptomyces</t>
  </si>
  <si>
    <t>Ball-milled biochar has recently attracted a lot of attention due to the simplicity of its preparation and low cost. However, it is unknown if the biochar is environmentally safe. Here, the toxic effect of ball-milled biochar on Streptomyces was compared to that of pristine biochar and two other carbon nanomaterials of different shapesâ€”graphene oxide and multi-walled carbon nanotubes. The effect of these different materials on antibiotic production was characterized. The results showed that even at concentrations of up to 10 mg/L, pristine biochar had a negligible effect on toxicity and antibiotic production in Streptomyces. However, after ball milling, the physical and chemical properties of biochar changed dramatically. Cells were severely damaged, and there was a significant increase in antibiotic production after the addition of ball-milled biochar. Exposure to 10 mg/L of ball-milled biochar caused massive cell disruption; the survival rate of Streptomyces coelicolor M145 cells was only 68.2% as compared to 90% after treatment with 10 mg/L graphene oxide and multi-walled carbon nanotubes. The secretion of the antibioticsâ€” the red intracellular pigment undecylprodigiosin (RED) and blue diffusible pigment actinorhodin (ACT) was enhanced with the highest level in treatment with ball milled biochar, as compared to that with the other two carbon nanomaterials. This effect can be attributed to increased expression of pathway-specific regulatory genes redD, redZ and actâ…¡-ORF4. Ball-milled biochar can be developed as an effective additive to increase antibiotic yield. However, we should restrict the large-scale use of ball-milled biochar before fully understanding its impact on the environment and human health.</t>
  </si>
  <si>
    <t>Journal of Environmental Management</t>
  </si>
  <si>
    <t>10.1016/j.tiv.2019.03.036</t>
  </si>
  <si>
    <t>Multi-walled carbon nanotubes induce stronger migration of inflammatory cells in vitro than asbestos or granular particles but a similar pattern of inflammatory mediators</t>
  </si>
  <si>
    <t>Biopersistent pro-inflammatory fibers are suspected human carcinogens. Cytotoxicity and transcription of pro- and anti-inflammatory mediators of different fibers were investigated in functional relationship to chemotaxis in vitro as a model for fiber-induced inflammation of the lung. We challenged NR8383 rat macrophages with multi-walled carbon nanotubes (MWCNT) and various asbestos fibers. The resulting cell supernatants were than studied using the Particle-induced Cell Migration Assay (PICMA) and cytotoxicity was determined using the LDH test. Expression of inflammatory mediators was analyzed with qPCR and verified by ELISA. Chrysotile A and the rigid, needle-shaped NM-401 caused the strongest cytotoxic effects and the largest number of migrated cells. In contrast, the MWCNT NM-400, NM-402, and NM403 were apparently non-cytotoxic but induced pronounced cell migration showing a very steep dose response. However, the strength of cell migration and cytotoxicity of the asbestos fibers were correlated. The expression profile of inflammatory mediators was comparable, although cytotoxicity of the MWCNT NM-401 and NM-403 differed strongly. Induction of the corresponding proteins was confirmed for CCL2, CCL3, CXCL1, CXCL3, IL1RA (IL1RN), CSF1, GDF15 and TNFa. Chrysotile A and NM-401 induced much stronger chemotaxis than the non-fibrous particles reported in our previous study. Cytotoxic and chemotactic effects correspond to the induction of inflammatory mediators.</t>
  </si>
  <si>
    <t>10.1007/s10653-017-9989-3</t>
  </si>
  <si>
    <t>Potential toxicity of trace elements and nanomaterials to Chinese cabbage in arsenic- and lead-contaminated soil amended with biochars</t>
  </si>
  <si>
    <t>To our knowledge, this is the first report on exploring the interactive effects of various biochars (BCs) and nanomaterials (NMs) on plant growth and bioavailability of trace elements in soil. This study evaluated the bioavailability and toxicity of arsenic (As), lead (Pb), and NMs to cabbage plants. The BCs were produced from rice husk (RB), sewage sludge, and bamboo wood (WB). The BCs at 2.5 and 5% (w wâˆ’1), NMs for removing As (NMs-As) and heavy metals (NMs-HM) at 3000 mg kgâˆ’1, and multi-walled carbon nanotubes (CNT) at 1000 mg kgâˆ’1 were applied in bioassay and incubation experiments (40 days), along with the unamended soil as the control. Results showed that the NMs-As and NMs-HM decreased seed germination at 3 days after sowing; however, their toxicity was eliminated by BCs. Growth parameters of cabbage revealed that the CNT was the most toxic NMs, as it was translocated in root and leaf cells, which was confirmed by transmission electron microscopic images. Bioavailable Pb was reduced by 1.2â€“3.8-folds in all amended rhizosphere and bulk soils. Amendments of 2.5% WB + NMs-As and 2.5% RB + NMs-As significantly decreased both bioavailable As and Pb.</t>
  </si>
  <si>
    <t>Environmental Geochemistry and Health</t>
  </si>
  <si>
    <t>10.1016/j.taap.2019.05.001</t>
  </si>
  <si>
    <t>Pulmonary toxicity of two different multi-walled carbon nanotubes in rat: Comparison between intratracheal instillation and inhalation exposure</t>
  </si>
  <si>
    <t>Multi-walled carbon nanotubes (MWCNTs), which vary in length, diameter, functionalization and specific surface area, are used in diverse industrial processes. Since these nanomaterials have a high aspect ratio and are biopersistant in the lung, there is a need for a rapid identification of their potential health hazard. We assessed in Sprague-Dawley rats the pulmonary toxicity of two pristine MWCNTs (the â€œlong and thickâ€ NM-401 and the â€œshort and thinâ€ NM-403)following either intratracheal instillation or 4-week inhalation in order to gain insights into the predictability and intercomparability of the two methods. The deposited doses following inhalation were lower than the instilled doses. Both types of carbon nanotube induced pulmonary neutrophil influx using both exposure methods. This influx correlated with deposited surface area across MWCNT types and means of exposure at two different time points, 1â€“3 days and 28â€“30 days post-exposure. Increased levels of DNA damage were observed across doses and time points for both exposure methods, but no dose-response relationship was observed. Intratracheal instillation of NM-401 induced fibrosis at the highest dose while lower lung deposited doses obtained by inhalation did not induce such lung pathology. No fibrosis was observed following NM-403 exposure. When the deposited dose was taken into account, sub-acute inhalation and a single instillation of NM-401 and NM-403 produced very similar inflammation and DNA damage responses. Our data suggest that the dose-dependent inflammatory responses observed after intratracheal instillation and inhalation of MWCNTs are similar and were predicted by the deposited surface area.</t>
  </si>
  <si>
    <t>10.1080/17435390.2019.1593541</t>
  </si>
  <si>
    <t>Elevated internalization and cytotoxicity of polydispersed single-walled carbon nanotubes in activated B cells can be basis for preferential depletion of activated B cells in vivo</t>
  </si>
  <si>
    <t>Uptake of polydispersed acid-functionalized single-walled carbon nanotubes (AF-SWCNTs) in resting and LPS-activated B cells was studied using fluorescence-tagged AF-SWCNTs (FAF-SWCNTs). Activated B cells internalized substantially higher amounts of FAF-SWCNTs [76.5% AF-SWCNT+ B cells, mean fluorescence intensity (MFI) 720.6] as compared to the resting B cells [39.5% AF-SWCNT+ B cells, MFI 198.5]. B cells in S and G2/M phases were found to have significantly higher uptake of FAF-SWCNTs as compared to cells in G0/G1 phase. Confocal microscopy indicated that AF-SWCNTs were essentially localized on cell membrane in resting B cells, whereas in activated B cells, AF-SWCNTs were distributed throughout the cytoplasm. Targeting of AF-SWCNTs specifically to activated B cells in vivo was examined by first administering intravenously LPS-activated B cells tagged with fluorescence tracer (CFSE) in mice, followed by FAF-SWCNTs through the same route. It was found that FAF-SWCNTs were specifically taken up by CFSE+CD19+-activated B cells (95% FAF-SWCNT+ B cells, MFI 3725) as compared to CFSEâˆ’ CD19+ resting B cells (31.1% FAF-SWCNT+ B cells, MFI 428). Administration (i.v.) of LPS resulted in a significant increase in the proportion of B cell in mouse spleen that was reduced by 68% by administering AF-SWCNTs. In control mice, the corresponding decrease in B cell proportion was 49%, which was significantly lower (p &lt; 0.005) than the decline in LPS-treated mice. These results indicate that AF-SWCNTs may have the potential as an agent for depleting activated B cells in vivo.</t>
  </si>
  <si>
    <t>10.1080/15569543.2018.1442348</t>
  </si>
  <si>
    <t>Combined toxicity of multi-walled carbon nanotubes and benzo [a] pyrene in human epithelial lung cells</t>
  </si>
  <si>
    <t>Combined exposure to multi-walled carbon nanotubes (MWCNTs) and air contaminants such as benzo [a] pyrene (BaP) in ambient air is unavoidable. In this study, the toxicity of co-exposure to pristine-MWCNTs (P-MWCNTs) and BaP and co-exposure to functionalized-MWCNTs (F-MWCNTs) and BaP were investigated in the A549 lung cells. Combined toxicity demonstrated that co-exposure to P-MWCNTs and BaP had an additive and a synergistic effect through cell viability and ROS generation, respectively. Moreover, our findings indicated that co-exposure to F-MWCNTs and BaP had a slight antagonistic effect on both cell viability and generation of ROS. The results of this study revealed that MWCNTs can alter the toxicity of contaminants such as BaP in the co-exposure situations.</t>
  </si>
  <si>
    <t>Toxin Reviews</t>
  </si>
  <si>
    <t>10.3390/nano9070982</t>
  </si>
  <si>
    <t>Comparative in vitro cytotoxicity of realistic doses of benchmark multi-walled carbon nanotubes towards macrophages and airway epithelial cells</t>
  </si>
  <si>
    <t>Multi-walled carbon nanotubes (MWCNT) have many outstanding physical and chemical properties that make them useful in many applications in nanotechnology. However, these properties are reported to be potentially harmful for the human body. The effects of low and realistic doses of three well-characterized preparations of MWCNT, obtained from the Joint Research Centre (JRC) (NM-400, NM-401, and NM-402), were assessed in two murine macrophage lines, Raw264.7, of peritoneal origin, and MH-S, derived from alveolar macrophages. Macrophage viability, evaluated with two distinct methods, was significantly lowered by NM-401 (needle-like, average length 4 Î¼m, diameter 67 nm) with IC50 values of 10 Î¼g/cm2, whereas NM-400 and NM-402 (tangled, average lengths 846â€“1372 nm, diameter 11 nm) had much smaller effects. In contrast, at 10 Î¼g/cm2, NM-400 and NM-402 induced the M1 marker Nos2 and, consistently, a sizable accumulation of nitrites in the medium, whereas NM-401 had no significant effect. None of the MWCNT preparations induced the M2 marker Arg1. Phagocytic activity, assessed in Raw264.7 macrophages, was significantly reduced in cells exposed to NM-401, but not to NM-400 or NM-402. When tested on Calu-3 bronchial epithelial cell monolayers, the three MWCNT preparations did not affect cell viability, but decreased the trans-epithelial electrical resistance at the maximal dose tested (80 Î¼g/cm2), with the most evident effect detected for NM-401, even at 10 Î¼g/cm2. In conclusion, among the possible structural determinants of the toxic effects exerted by MWCNT towards macrophages and airway epithelial cells, shape and length appear the most relevant at low, realistic doses.</t>
  </si>
  <si>
    <t>10.1177/0748233719856983</t>
  </si>
  <si>
    <t>Single-walled and multiwalled carbon nanotubes induce oxidative stress in isolated rat brain mitochondria</t>
  </si>
  <si>
    <t>Single-walled carbon nanotubes (SWCNTs) and multiwalled carbon nanotubes (MWCNTs) are broadly applicable across a variety of industrial fields. Despite their usefulness in many different applications, oxidative stress-induced toxicity of SWCNTs and MWCNTs has not been widely investigated. The present study examined the effects of SWCNTs and MWCNTs on rat brain mitochondria using the 3,4 3-(4,5-dimethylthiazol-2-yl)-2, 5-diphenyltetrazolium bromide (MTT) assay and indices of reactive oxygen species (ROS), based on measurements of malondialdehyde (MDA), glutathione (GSH), and mitochondrial membrane potential. Based on the MTT assay, exposure to SWCNTs and MWCNTs decreased mitochondrial survival and viability in a dose-dependent manner. Findings also indicated that MWCNTs and SWCNTs could damage mitochondrial membranes and induce the formation of ROS, as indicated by increased levels of MDA and decreased GSH content. The results of this study suggest that SWCNTs and MWCNTs likely damage brain tissue mitochondria by increasing oxidative stress and possibly activating the apoptosis pathway as well as other pathways of cytotoxicity.</t>
  </si>
  <si>
    <t>Toxicology and Industrial Health</t>
  </si>
  <si>
    <t>10.1038/s41565-019-0472-4</t>
  </si>
  <si>
    <t>10.1007/s11356-019-05306-8</t>
  </si>
  <si>
    <t>10.1109/TNB.2019.2914127</t>
  </si>
  <si>
    <t>10.1016/j.taap.2019.04.022</t>
  </si>
  <si>
    <t>10.1016/j.taap.2019.04.013</t>
  </si>
  <si>
    <t>Long-term pulmonary exposure to multi-walled carbon nanotubes promotes breast cancer metastatic cascades</t>
  </si>
  <si>
    <t>Impacts of ocean acidification on carboxylated carbon nanotube effects induced in the clam species Ruditapes philippinarum</t>
  </si>
  <si>
    <t>Enhanced Osteogenesis of Human Mesenchymal Stem Cells in Presence of Single-Walled Carbon Nanotubes</t>
  </si>
  <si>
    <t>Multi-walled carbon nanotubes promoted lipid accumulation in human aortic smooth muscle cells</t>
  </si>
  <si>
    <t>Sirtuin 6 inhibits MWCNTs-induced epithelial-mesenchymal transition in human bronchial epithelial cells via inactivating TGF-Î²1/Smad2 signaling pathway</t>
  </si>
  <si>
    <t>Anthropogenic carbon nanotubes, with a fibrous structure and physical properties similar to asbestos, have recently been found within human lung tissues. However, the reported carbon-nanotube-elicited pulmonary pathologies have been mostly confined to inflammatory or neoplastic lesions in the lungs or adjacent tissues. In the present study, we demonstrate that a single pulmonary exposure to multi-walled carbon nanotubes dramatically enhances angiogenesis and the invasiveness of orthotopically implanted mammary carcinoma, leading to metastasis and rapid colonization of the lungs and other organs. Exposure to multi-walled carbon nanotubes stimulates local and systemic inflammation, contributing to the formation of pre-metastatic and metastatic niches. Our study suggests that nanoscale-material-elicited pulmonary lesions may exert complex and extended influences on tumour progression. Given the increasing presence of carbon nanotubes in the environment, this report emphasizes the urgent need to escalate efforts assessing the long-term risks of airborne nanomaterial exposure in non-lung cancer progression.</t>
  </si>
  <si>
    <t>Although the increased production of nanoparticles (NPs) has raised extensive concerns about the potential toxic effects on aquatic organisms, as well as the increasing evidences which documented the impact of ocean acidification (OA) on the physiology and fitness of marine invertebrates, limited number of studies reported their combined toxic effects. For these reasons, in the present study, we investigated the physiological and biochemical responses of one of the most economically important bivalve species in the World, the Manila clam Ruditapes philippinarum, after the exposure to an environmnetally relevant concentration of carboxylated carbon nanotubes and predicted OA conditions. The results showed that the organisms were not only susceptible to NPs but also to seawater acidification. Different responses between low pH and NPs for most tested biomarkers were observed, both in terms of physiological (respiration rate) and biochemical responses (metabolic capacity, oxitative status and neurotoxicity). Acidified pH significantly decreased the respiration rate and metabolism and increased the energy reserves consumption. Moreover, increase of the oxidative damage was also detected under this condition confirming that the mechanism of enhanced toxicity in the organisms should be attributed to lower aggregation state with more suspended NPs in acidified seawater, indicating that seawater acidification significantly influenced the impact of the used NPs in the exposed organisms.</t>
  </si>
  <si>
    <t>Human mesenchymal stem cells (hMSCs) have attracted significant attention for tissue engineering because of their ability to differentiate into bone cells, chondrocytes, adipocytes, and muscle cells. Single-walled carbon nanotubes (SWCNTs) have been considered as a potential material for tissue engineering applications due to their unique properties, such as high aspect ratio, excellent electrocatalytic activity, and biocompatibility. Here we prepared exfoliated SWCNTs layers through an ultra-sonication process in the acidic medium and evaluated their cytotoxicity using hMSCs. Improved viability and osteogenesis of hMSCs were observed in the presence of exfoliated SWCNTs. Besides, the higher expression of osteogenic differentiation-related genes in the presence of exfoliated SWCNTs further confirmed their enhanced osteogenic nature. These results indicated the potential of SWCNTs as a biomaterial for tissue engineering applications.</t>
  </si>
  <si>
    <t>It has been shown before that exposure to nanomaterials (NMs) might promote the formation of foam cells, the key cells involved in all stages of atherosclerosis. However, to our best knowledge, previous studies, particularly in vitro studies, only investigated the transformation of macrophages into foam cells, whereas the importance of smooth muscle cells (SMCs) was overlooked. The present study investigated the toxicity of pristine multi-walled carbon nanotubes (MWCNTs; Code XFM19) and carboxylated MWCNTs (Code XFM21) to human aortic smooth muscle cells (HASMCs). The results showed that exposure to both types of MWCNTs significantly reduced mitochondrial activity but might not damage lysosomes. MWCNT exposure had minimal impact on cytokine release but significantly promoted lipid accumulation, which was significantly inhibited when the cells were pre-incubated with ER stress inhibitors or antioxidants. The mRNA levels of ER stress markers DDIT3 and XBP-1 s and protein levels of chop and p-chop were induced particularly by XFM21, accompanying with increased SREBF1 and SREBF2 mRNA as well as FASN protein, the key regulators involved in de novo lipogenesis. In addition, the mRNA levels of KLF4 and KLF5 and protein levels of KLF were induced after exposure to both types of MWCNTs, associated with an increase of CD68 protein levels. We concluded that MWCNTs might promote lipid accumulation in HASMCs through the induction of ER stress leading to de novo lipogenesis, as well as the activation of KLF pathway resulting in SMC transformation.</t>
  </si>
  <si>
    <t>Multi-walled carbon nanotubes (MWCNTs) have been developed with numerous beneficial applications. However, rodent models demonstrate that exposure to MWCNTs via respiratory pathways results in pulmonary fibrosis. Therefore, they could elicit a potential risk of pulmonary fibrosis in humans due to occupational or consumer exposure. Sirtuin 6 (SIRT6), a nicotinamide adenine dinucleotide (NAD)-dependent deacetylase, has been proved to prevent fibrosis in the liver, renal and myocardial tissues. In this present study, we aimed to explore the role of SIRT6 in MWCNTs-induced epithelial-mesenchymal transition (EMT), one of the major contributor of lung fibrogenesis in human bronchial epithelial BEAS-2B cells. We found that the protein level of SIRT6 was elevated after exposure to MWCNTs in BEAS-2B cells. Overexpression of SIRT6 significantly inhibited MWCNTs-induced EMT and EMT-like cell behaviors in BEAS-2B cells. Moreover, wild-type SIRT6 was found to decrease MWCNTs-induced phosphorylation of Smad2, but not mutant SIRT6 (H133Y) without histone deacetylase activity. In conclusion, our study demonstrated that SIRT6 inhibited MWCNTs-induced EMT in BEAS-2B cells through TGF-Î²1/Smad2 signaling pathway, which depended on its deacetylase activity, and provided evidences that targeting SIRT6 could be a potential novel therapeutic strategy for MWCNTs-induced pulmonary fibrosis.</t>
  </si>
  <si>
    <t>IEEE Transactions on Nanobioscience</t>
  </si>
  <si>
    <t>10.5194/acp-19-8175-2019</t>
  </si>
  <si>
    <t>Influence of functional groups on toxicity of carbon nanomaterials</t>
  </si>
  <si>
    <t>It has been recognized that carbon nanomaterials and soot particles are toxic for human health, but the influence of functionalization on their toxicity as well as the evolution of the toxicity of carbon nanomaterials due to chemical aging in the atmosphere is still controversial. In the current study, the oxidation potential measured by dithiothreitol (DTT) decay rate and the cytotoxicity to murine macrophage cells of different functionalized carbon nanomaterials were investigated to understand the role of functionalization in their toxicities. The DTT decay rates of special black 4A (SB4A), graphene, graphene oxide, single-walled carbon nanotubes (SWCNTs), SWCNT-OH and SWCNTCOOH were 45.9Â±3.0, 58.5Â±6.6, 160.7Â±21.7, 38.9Â± 8.9, 57.0Â±7.2 and 36.7Â±0.2 pmol min-1 Î¼g-1, respectively. Epoxide was found to be mainly responsible for the highest DTT decay rate of graphene oxide compared to other carbon nanomaterials based on comprehensive characterizations. Both carboxylation and hydroxylation showed little influence on the oxidation potential of carbon nanomaterials, while epoxidation contributes to the enhancement of oxidation potential. All these carbon nanomaterials were toxic to the murine J774 cell line. However, oxidized carbon nanomaterials (graphene oxide, SWCNT-OH and SWCNT-COOH) showed weaker cytotoxicity to the J774 cell line compared to the corresponding control sample as far as the metabolic activity was considered and stronger cytotoxicity to the J774 cell line regarding the membrane integrity and DNA incorporation. These results imply that epoxidation might enhance the oxidation potential of carbon nanomaterials.</t>
  </si>
  <si>
    <t>Atmospheric Chemistry and Physics</t>
  </si>
  <si>
    <t>10.1007/s00128-019-02608-y</t>
  </si>
  <si>
    <t>Effect of Multi-walled Carbon Nanotubes on the Toxicity of Triphenyltin to the Marine Copepod Tigriopus japonicus</t>
  </si>
  <si>
    <t>Marine organisms are often exposed to a mixture of various pollutants in marine environment (i.e., nanoparticles, organic pollutants). The present study investigated the potential effects of multi-walled carbon nanotubes (MWCNTs) on the toxicity of triphenyltin chloride (TPTCl). The results revealed an antagonistic interaction between MWCNTs and TPTCl on the copepod through 96 h acute exposure, which was attributed to the adsorption of TPTCl to MWCNTs and aggregation of MWCNTs in the test solutions. Results of 21 daysâ€™ chronic exposure showed that the effect concentration of MWCNTs could be 100 times lower than that of acute exposure. The exposure to binary mixture of MWCNT (1.0 mg/L) and TPTCl (0.3 Âµg/L) caused a reduction by 94% for the 3rd time spawning and 83% for the total number of hatched nauplii. The ingestion and exterior attachment of MWCNTs to the copepod might be the main reasons causing the adverse effect in reproduction.</t>
  </si>
  <si>
    <t>10.1080/08958378.2019.1669743</t>
  </si>
  <si>
    <t>Sex differences in the inflammatory immune response to multi-walled carbon nanotubes and crystalline silica</t>
  </si>
  <si>
    <t>Background: Respiratory disease is a leading cause of death and disability worldwide. These diseases frequently present with a sex bias in occurrence and severity, yet the mechanisms responsible for these sex biases is a critically understudied area of basic research. Methods: Male and female C57BL/6 mice were exposed to multi-walled carbon nanotubes (MWCNTs) or crystalline silica (cSiO2) via oropharyngeal aspiration. Acute assessments were conducted 24 h and 7 days after a single exposure. In chronic experiments, mice were exposed to respective particles once per week for 4 weeks and sacrificed 8 weeks after the last exposure. Lung lavage fluid (LLF) was assessed for markers of injury and inflammation. Immune cell populations were analyzed by flow cytometry and histopathology assessment was performed on lung tissue from chronically exposed mice. Results: Female mice exposed to a single dose of MWCNTs generated a greater eosinophilic response than males 24 h and 7 days post-exposure. Eosinophilia was accompanied by elevated type 2 cytokine production in LLF. The exaggerated acute response in females was consistent with lung pathology observed in the chronic model: females had greater alveolitis and epithelial cell hyperplasia compared to males. There were no sex differences 24 h after cSiO2 exposure, but by 7-day post-exposure female mice had greater airspace neutrophilia and inflammatory cytokine levels compared to males. However, following repeated exposure to cSiO2, male mice had worse alveolitis and greater dendritic cell presence within the lungs. Conclusions: Female mice are more susceptible to acute and chronic MWCNT-induced inflammation, but male mice are more susceptible to chronic cSiO2-induced lung pathology.</t>
  </si>
  <si>
    <t>10.1007/s13530-019-0396-2</t>
  </si>
  <si>
    <t>10.1177/0748233719854570</t>
  </si>
  <si>
    <t>Effects of Repeated Pulmonary Exposure to Carbon Nanotubes on Lung function</t>
  </si>
  <si>
    <t>Antagonistic effect of co-exposure to short-multiwalled carbon nanotubes and benzo[a]pyrene in human lung cells (A549)</t>
  </si>
  <si>
    <t>Objective: The development of nanotechnology has increased the risk of exposure to types of particles other than combustion-derived ones in the environment, namely, industrial nanomaterials. However, their health impacts have not been fully elucidated yet. This study examined the effects of pulmonary exposure to two types of carbon nanotube (single-walled carbon nanotubes: SWCNT, and multi-walled carbon nanotube: MWCNT) on lung physiology in mice. Methods: ICR mice were divided into three experimental groups to repeatedly administer vehicle, SWCNT (50 Î¼g/animal), or MWCNT through intratracheal route; thereafter lung function was examined. Results: The values of total respiratory system resistance (R: P&lt;0.05), elastance (E), Newtonian resistance (Rn), tissue damping (G: P&lt;0.05), and tissue elastance (H) were higher and the value of compliance (C) was lower in the SWCNT group than in the vehicle group. On the other hand, MWCNT tended to augment the values. Conclusions: Taken together, CNT themselves inhaled, can impair airway function.</t>
  </si>
  <si>
    <t>In theenvironment, co-exposure to short-multiwalled carbon nanotubes (S-MWCNTs) and polycyclic aromatic compounds (PAHs) has been reported. In the co-exposure condition, the adsorption of PAHs onto MWCNTs may reduce PAHs toxic effect. The objective of this study was to investigate the cytotoxicity of S-MWCNTs and benzo[a]pyrene (B[a]P) individually, and in combination in human lung cell lines (A549). The adsorption of B[a]P onto MWCNTs was measured spectrometrically. In vitro toxicity was assessed through cell viability, reactive oxygen species (ROS) generation, apoptosis, and 8-hydroxy-2â€²-deoxyguanosine (8-OHdG) generation experiments. The S-MWCNTs demonstrated cytotoxicity through the generation of ROS, apoptosis, and 8-OHdG in A549 cells. Co-exposure to S-MWCNTs and B[a]P demonstrated a significant reduction in ROS generation and apoptosis compared with the sum of their separate toxic effects at the same concentrations. Decreasing the bioavailability of B[a]P by MWCNT interaction is the probable reason for the antagonistic effects of the co-exposure condition. The findings of this study will contribute to a better understanding of the health effects of co-exposures to air pollutants and could be a starting point for modifying future health risk assessments.</t>
  </si>
  <si>
    <t>Toxicology and Environmental Health Sciences</t>
  </si>
  <si>
    <t>10.3390/ijms20112635</t>
  </si>
  <si>
    <t>Multi-walled carbon nanotube-induced gene expression biomarkers for medical and occupational surveillance</t>
  </si>
  <si>
    <t>As the demand for multi-walled carbon nanotube (MWCNT) incorporation into industrial and biomedical applications increases, so does the potential for unintentional pulmonary MWCNT exposure, particularly among workers during manufacturing. Pulmonary exposure to MWCNTs raises the potential for development of lung inflammation, fibrosis, and cancer among those exposed; however, there are currently no effective biomarkers for detecting lung fibrosis or predicting the risk of lung cancer resulting from MWCNT exposure. To uncover potential mRNAs and miRNAs that could be used as markers of exposure, this study compared in vivo mRNA and miRNA expression in lung tissue and blood of mice exposed to MWCNTs with in vitro mRNA and miRNA expression from a co-culture model of human lung epithelial and microvascular cells, a system previously shown to have a higher overall genome-scale correlation with mRNA expression in mouse lungs than either cell type grown separately. Concordant mRNAs and miRNAs identified by this study could be used to drive future studies confirming human biomarkers of MWCNT exposure. These potential biomarkers could be used to assess overall worker health and predict the occurrence of MWCNT-induced diseases.</t>
  </si>
  <si>
    <t>10.1016/j.cclet.2019.03.042</t>
  </si>
  <si>
    <t>Pre-incubated with BSA-complexed free fatty acids alters ER stress/autophagic gene expression by carboxylated multi-walled carbon nanotube exposure in THP-1 macrophages</t>
  </si>
  <si>
    <t>Recently we found that multi-walled carbon nanotube (MWCNT) exposure alters the mRNA levels of endoplasmic reticulum (ER) stress/autophagic genes, but the impact of biological molecules on this response is unclear. Herein, we compared the different actions of carboxylated MWCNTs (c-MWCNTs) pre-incubated with bovine serum albumin (BSA) or BSA-complexed free fatty acid (denoted as FFA) on macrophages derived from THP-1 monocytes (denoted as THP-1 macrophages). C-MWCNTs exhibited increased diameter and hydrodynamic size as well as decreased absolute zeta potential value after pre-incubation with BSA or FFA, which suggested a coating effect. Cytotoxicity or oxidative stress were not significantly induced after exposure to BSA- or FFA-coated c-MWCNTs. BSA-pre-incubated c-MWCNTs significantly enhanced the expression of the ER stress gene, DDIT3 and the autophagic genes, ATG5, BECN1, and PLIN2, but the mRNA levels of these genes was significantly decreased by FFA-pre-incubated c-MWCNTs. FFA-pre-incubated c-MWCNTs induced significantly higher lipid accumulation and interleukin-6 (IL-6) protein level compared with BSA-pre-incubated c-MWCNTs, which suggested that FFA-pre-incubated c-MWCNTs may more effectively induce the formation of macrophage foam cells. Collectively, our data indicated that pre-incubation with FFA may influence c-MWCNT-induced ER stress/autophagic gene expression and foam cell formation in THP-1 macrophages.</t>
  </si>
  <si>
    <t>Chinese Chemical Letters</t>
  </si>
  <si>
    <t>10.1016/j.chemosphere.2019.03.083</t>
  </si>
  <si>
    <t>A holistic study on potential toxic effects of carboxylated multi-walled carbon nanotubes (MWCNTs-COOH) on zebrafish (Danio rerio) embryos/larvae</t>
  </si>
  <si>
    <t>Multi-walled carbon nanotubes (MWCNTs) have widespread use in industrial and consumer products and great potential in biomedical applications. This leads to inevitably their release into the environment and the formation of their toxic effects on organisms. These effects can change depending on their physicochemical characteristics. Therefore, the toxicological findings of MWCNTs are inconsistent. Their toxicities related to surface modification have not been elucidated in a holistic manner. Hence, this study was conducted to clarify their potential toxic effects on zebrafish embryos/larvae in a comprehensive approach using morphologic, biochemical and molecular parameters. Zebrafish embryos were exposed to 5, 10, 20 mg/L doses of MWCNTs-COOH at 4 h after fertilization and grown until 96 hpf. Physiological findings demonstrated that they induced a concentration-dependent increase in the mortality rate, delayed hatching and decrease in the heartbeat rate. Moreover, it caused abnormalities including yolk sac edema, pericardial edema, head, tail malformations, and vertebral deformities. These effects may be due to the alterations in antioxidant and immune system related gene expressions after their entry into zebrafish embryo/larvae. The entry was confirmed from the evaluation of Raman spectra collected from the head, yolk sac, and tail of control and the nanotube treated groups. The gene expression analysis indicated the changes in the expression of oxidative stress (mtf-1, hsp70, and nfkb) and innate immune system (il-1Î², tlr-4, tlr-22, trf, and cebp) related genes, especially an increased in the expression of the hsp70 and il-1Î². These findings proved the developmental toxicities of MWCNTs-COOH on the zebrafish embryos/larvae.</t>
  </si>
  <si>
    <t>10.1186/s12989-019-0304-6</t>
  </si>
  <si>
    <t>Nanoparticle exposure driven circulating bioactive peptidome causes systemic inflammation and vascular dysfunction</t>
  </si>
  <si>
    <t>Background: The mechanisms driving systemic effects consequent pulmonary nanoparticle exposure remain unclear. Recent work has established the existence of an indirect process by which factors released from the lung into the circulation promote systemic inflammation and cellular dysfunction, particularly on the vasculature. However, the composition of circulating contributing factors and how they are produced remains unknown. Evidence suggests matrix protease involvement; thus, here we used a well-characterized multi-walled carbon nanotube (MWCNT) oropharyngeal aspiration model with known vascular effects to assess the distinct contribution of nanoparticle-induced peptide fragments in driving systemic pathobiology. Results: Data-independent mass spectrometry enabled the unbiased quantitative characterization of 841 significant MWCNT-responses within an enriched peptide fraction, with 567 of these factors demonstrating significant correlation across animal-paired bronchoalveolar lavage and serum biofluids. A database search curated for known matrix protease substrates and predicted signaling motifs enabled identification of 73 MWCNT-responsive peptides, which were significantly associated with an abnormal cardiovascular phenotype, extracellular matrix organization, immune-inflammatory processes, cell receptor signaling, and a MWCNT-altered serum exosome population. Production of a diverse peptidomic response was supported by a wide number of upregulated matrix and lysosomal proteases in the lung after MWCNT exposure. The peptide fraction was then found bioactive, producing endothelial cell inflammation and vascular dysfunction ex vivo akin to that induced with whole serum. Results implicate receptor ligand functionality in driving systemic effects, exemplified by an identified 59-mer thrombospondin fragment, replete with CD36 modulatory motifs, that when synthesized produced an anti-angiogenic response in vitro matching that of the peptide fraction. Other identified peptides point to integrin ligand functionality and more broadly to a diversity of receptor-mediated bioactivity induced by the peptidomic response to nanoparticle exposure. Conclusion: The present study demonstrates that pulmonary-sequestered nanoparticles, such as multi-walled carbon nanotubes, acutely upregulate a diverse profile of matrix proteases, and induce a complex peptidomic response across lung and blood compartments. The serum peptide fraction, having cell-surface receptor ligand properties, conveys peripheral bioactivity in promoting endothelial cell inflammation, vasodilatory dysfunction and inhibiting angiogenesis. Results here establish peptide fragments as indirect, non-cytokine mediators and putative biomarkers of systemic health outcomes from nanoparticle exposure.</t>
  </si>
  <si>
    <t>10.1080/17435390.2019.1568604</t>
  </si>
  <si>
    <t>Material-specific properties applied to an environmental risk assessment of engineered nanomaterialsâ€“implications on grouping and read-across concepts</t>
  </si>
  <si>
    <t>Engineered nanomaterials (ENMs) are intentionally designed in different nano-forms of the same parent material in order to meet application requirements. Different grouping and read-across concepts are proposed to streamline risk assessments by pooling nano-forms in one category. Environmental grouping concepts still are in their infancy and mainly focus on grouping by hazard categories. Complete risk assessments require data on environmental release and exposure not only for ENMs but also for their nano-forms. The key requirement is to identify and to distinguish the production volumes of the ENMs regarding nano-form-specific applications. The aim of our work was to evaluate whether such a grouping is possible with the available data and which influence it has on the environmental risk assessment of ENMs. A functionality-driven approach was applied to match the material-specific property (i.e. crystal form/morphology) with the functions employed in the applications. We demonstrate that for nano-TiO2, carbon nanotubes (CNTs), and nano-Al2O3 the total production volume can be allocated to specific nano-forms based on their functionalities. The differentiated assessments result in a variation of the predicted environmental concentrations for anatase vs. rutile nano-TiO2, single-wall vs. multi-wall CNTs and Î±- vs. Î³-nano-Al2O3 by a factor of 2 to 13. Additionally, the nano-form-specific predicted no-effect concentrations for these ENMs were derived. The risk quotients for all nano-forms indicated no immediate risk in freshwaters. Our results suggest that grouping and read-across concepts should include both a nano-form release potential for estimating the environmental exposure and separately consider the nano-forms in environmental risk assessments.</t>
  </si>
  <si>
    <t>10.1021/acs.chemrestox.8b00406</t>
  </si>
  <si>
    <t>10.1016/j.scitotenv.2019.02.109</t>
  </si>
  <si>
    <t>Carbon Nanotube- and Asbestos-Induced DNA and RNA Methylation Changes in Bronchial Epithelial Cells</t>
  </si>
  <si>
    <t>The influence of simulated global ocean acidification on the toxic effects of carbon nanoparticles on polychaetes</t>
  </si>
  <si>
    <t>Carbon nanotubes (CNTs) are nanoscale tube-shaped carbon materials used in many industrial areas. Their fiber shape has caused concerns about their toxicity given their structural similarity with asbestos. The aim here was to elucidate the effect of CNTs and asbestos exposure on global DNA and RNA methylation and the methylation of genes associated with cell cycle, inflammation, and DNA damage processes in human lung cells. Human bronchial epithelial cells (16HBE14o-) were exposed for 24 h to 25 and 100 Î¼g/mL CNTs (single-walled CNTs [SWCNTs] and multiwalled CNTs [MWCNTs]) and 2.5 Î¼g/mL asbestos (chrysotile, amosite, and crocidolite). Global DNA and RNA (hydroxy)methylation to cytosines was measured by a validated liquid chromatography tandem-mass spectrometry method. Global RNA methylation to adenines was measured by a colorimetric ELISA-like assay. Gene-specific DNA methylation status at certain cytosine-phosphate-guanine (CpG) sites of cyclin-dependent kinase inhibitor 1A (CDKN1A), serine/threonine kinase (ATM), and TNF receptor-associated factor 2 (TRAF2) were analyzed by using bisulfite pyrosequencing technology. Only MWCNT-exposed cells showed significant global DNA hypomethylation of cytosine and global RNA hypomethylation of adenosine. SWCNT, MWCNT, and amosite exposure decreased DNA methylation of CDKN1A. ATM methylation was affected by chrysotile, SWCNT, and MWCNT. However, SWCNT exposure led to DNA hypermethylation of TRAF2. These findings contribute to further understanding of the effect of CNTs on different carcinogenic pathways.</t>
  </si>
  <si>
    <t>Ocean acidification events are recognized as important drivers of change in biological systems. Particularly, the impacts of acidification are more severe in estuarine systems than in surface ocean due to their shallowness, low buffering capacity, low salinity and high organic matter from land drainage. Moreover, because they are transitional areas, estuaries can be seriously impacted by a vast number of anthropogenic activities and in the last decades, carbon nanomaterials (CNMs) are considered as emerging contaminants in these ecosystems. Considering all these evidences, chronic experiment was carried out, trying to understand the possible alteration on the chemical behaviour of two different CNMs (functionalized and pristine) in predicted climate change scenarios and consequently, how these alterations could modify the sensitivity of one the most common marine and estuarine organisms (the polychaeta Hediste diversicolor) assessing a set of biomarkers related to polychaetes oxidative status as well as the metabolic performance and neurotoxicity. Our results demonstrated that all enzymes worked together to counteract seawater acidification and CNMs, however oxidative stress in the exposed polychaetes to both CNMs, especially under ocean acidification conditions, was enhanced. In fact, although the antioxidant enzymes tried to cope as compensatory response of cellular defense systems against oxidative stress, the synergistic interactive effects of pH and functionalized CNMs indicated that acidified pH significantly increased the oxidative damage (in terms of lipid peroxidation) in the cotaminated organisms. Different responses were observed in organisms submitted to pristine CNMs under pH control, where the lipid peroxidation did not increase along with the increasing exposure concentrations. The present results further demonstrated neurotoxicity caused by both CNMs, especially noticeable at acidified conditions. The mechanism of enhanced toxicity could be attributed to slighter aggregation and more suspended NMs in acidified seawater (as demonstrated by the DLS analysis). Therefore, ocean acidification may cause a higher risk of CNMs to marine ecosystems.</t>
  </si>
  <si>
    <t>10.1016/j.ecoenv.2019.01.101</t>
  </si>
  <si>
    <t>Understanding the interaction of single-walled carbon nanotube (SWCNT) on estrogen receptor: A combined molecular dynamics and experimental study</t>
  </si>
  <si>
    <t>Considering the large-scale production of diversified nanomaterials, it is paramount importance to unravel the structural details of interactions between nanoparticles and biological systems, and thus to explore the potential adverse impacts of nanoparticles. Estrogen receptors (ER) is one of the most important receptor of human reproductive system and the binding of carbon nanotubes to estrogen receptors was the possible trigger leading to the reproductive toxicity of carbon nanotubes. Thus, with single-walled carbon nanotube (SWCNT) treated as model nanomaterials, a combination of in vivo experiments, spectroscopy assay and molecular dynamic modeling was applied to help us unravel some important issues on the binding characterization between SWCNT and the ligand binding domain (LBD) of ER alpha (ERÎ±). The fluorescence assay and molecular dynamics simulations together validated the binding of SWCNT to ERÎ± suggesting the possible molecular initiating event. As a consequence, SWCNT binding led to a conformational change on tertiary structure levels and hydrophobic interaction was recognized as the driving force governing the binding behavior between SWCNT and LBD of ERÎ±. A in vivo process presented that the exposure of SWCNT increased ERÎ± expression from 26.43 pg/ml to 259.01 pg/ml, suggesting a potential estrogen interference effects of SWCNT. Our study offers insight on the binding of SWCNT and ERÎ± LBD at atomic level, helpful to accurately evaluate the potential health risks of SWCNT.</t>
  </si>
  <si>
    <t>10.1080/15376516.2018.1540674</t>
  </si>
  <si>
    <t>Effect of polyethylene glycol surface charge functionalization of SWCNT on the in vitro and in vivo nanotoxicity and biodistribution monitored noninvasively using MRI</t>
  </si>
  <si>
    <t>The current study evaluated in vitro and in vivo toxicity of carboxyl or amine polyethylene glycol (PEG) surface functionalization of single-walled carbon nanotubes (SWCNTs). Assessments of cytotoxicity, genotoxicity, immunotoxicity, and oxidative stress were performed in vitro and in vivo (in a 1-month follow-up study). The SWCNT biodistribution was investigated using noninvasive magnetic resonance imaging (MRI). Results confirmed the enhanced biocompatibility of PEG-functionalized SWCNTs compared to non-functionalized materials with significant decreases (p &lt; 0.05) in the percentage of cell viability and increases in ROS generation, mitochondrial membrane potential, cell apoptosis, oxidative stress generation, and oxidative DNA damage in vitro. PEG-functionalized SWCNTs with amine terminals were found to induce prominent increases in ROS generation, mitochondrial membrane potential, and oxidative stress compared to carboxy functionalization. No significant difference in the biodistribution of either functionalized SWCNTs was observed in MRI. In vivo assessments revealed a statistically significant increase (p &lt; 0.05) in oxidative stress as early as 24 h in serum and liver; however, all values normalized at 2 weeksâ€™ investigation time point. DNA damage was minimal with either PEG-COOH or PEG-NH 2 functionalized SWCNTs after 2 weeksâ€™ exposure. The negatively charged SWCNTs caused lesser DNA damage compared to positively charged samples. Carboxy-functionalized SWCNTs did not cause substantial changes in inflammatory mediators and were found to be significantly safer than non-functionalized SWCNTs and may pave the way for novel biomedical applications in cancer diagnosis and therapy.</t>
  </si>
  <si>
    <t>10.1007/s11356-019-04795-x</t>
  </si>
  <si>
    <t>Individual and combined toxicity of carboxylic acid functionalized multi-walled carbon nanotubes and benzo a pyrene in lung adenocarcinoma cells</t>
  </si>
  <si>
    <t>Co-exposure to carboxylic acid functionalized multi-walled carbon nanotubes (F-MWCNTs) and polycyclic aromatic hydrocarbons (PAHs) such as benzo a pyrene (BaP) in ambient air have been reported. Adsorption of BaP to F-MWCNTs can influence combined toxicity. Studying individual toxicity of F-MWCNTs and BaP might give unrealistic data. Limited information is available on the combined toxicity of F-MWCNTs and BaP in human cells. The objective of the present work is to evaluate the toxicity of F-MWCNTs and BaP individually and combined in human lung adenocarcinoma (A549 cells). The in vitro toxicity is evaluated through cell viability, the production of reactive oxygen species (ROS), apoptosis, and the production of 8-OHdG assays. Adsorption of BaP to F-MWCNTs was confirmed using a spectrophotometer. The results indicated that the F-MWCNTs and BaP reduce cell viability individually and produce ROS, apoptosis, and 8-OHdG in exposed cells. Stress oxidative is found to be a mechanism of cytotoxicity for both F-MWCNTs and BaP. Combined exposure to F-MWCNTs and BaP decreases cytotoxicity compared to individual exposure, but the difference is not statistically significant in all toxicity assays; hence, the two-factorial analysis indicated an additive toxic interaction. Adsorption of BaP to F-MWCNTs could mitigate the bioavailability and toxicity of BaP in biological systems. Considering the mixture toxicity of MWCNTs and BaP is required for risk assessment of ambient air contaminants.</t>
  </si>
  <si>
    <t>10.1016/j.cbpc.2019.02.008</t>
  </si>
  <si>
    <t>The influence of Climate Change on the fate and behavior of different carbon nanotubes materials and implication to estuarine invertebrates</t>
  </si>
  <si>
    <t>The widespread use of Carbon nanotubes (CNTs) has been increasing exponentially, leading to a significant potential release into the environment. Nevertheless, the toxic effects of CNTs in natural aquatic systems are related to their ability to interact with abiotic compounds. Considering that salinity variations are one of the main challenges in the environment and thus may influence the behavior and toxicity of CNTs, a laboratory experiment was performed exposing the tube-building polychaete Diopatra neapolitana (Delle Chiaje 1841) for 28 days to pristine multi-walled carbon nanotube (MWCNTs) and carboxylated MWCNTs, maintained at control salinity 28 and low salinity 21. An innovative approach based on thermogravimetric analysis (TGA) was adopted for the first time to assess the presence of MWCNTs aggregates in the organisms. Both CNTs generated toxic impacts in terms of regenerative capacity, energy reserves and metabolic capacity as well as oxidative and neuro status, however greater toxic impacts were observed in polychaetes exposed to carboxylated MWCNTs. Moreover, both CNTs maintained under control salinity (28) generated higher toxic impacts in the polychaetes compared to individuals maintained under low salinity (21), indicating that exposed polychaetes tend to be more sensitive to the alteration induced by salinity variations on the chemical behavior of both MWCNTs in comparison to salt stress.</t>
  </si>
  <si>
    <t>10.1002/jat.3765</t>
  </si>
  <si>
    <t>Single wall and multiwall carbon nanotubes induce different toxicological responses in rat alveolar macrophages</t>
  </si>
  <si>
    <t>Human exposure to airborne carbon nanotubes (CNT) is increasing because of their applications in different sectors; therefore, they constitute a biological hazard. Consequently, developing studies on CNT toxicity become a necessity. CNTs can have different properties in term of length, size and charge. Here, we compared the cellular effect of multiwall (MWCNTs) and single wall CNTs (SWCNTs). MWCNTs consist of multiple layers of graphene, while SWCNTs are monolayers. The effects of MWCNTs and SWCNTs were evaluated by the water-soluble tetrazolium salt cell proliferation assay on NR8383 cells, rat alveolar macrophage cell line (NR8383). After 24 hours of exposure, MWCNTs showed higher toxicity (50% inhibitory concentration [IC 50 ] = 3.2 cm 2 /cm 2 ) than SWCNTs (IC 50 = 44 cm 2 /cm 2 ). Only SWCNTs have induced NR8383 cells apoptosis as assayed by flow cytometry using the annexin V/IP staining test. The expression of genes involved in oxidative burst (Ncf1), inflammation (NfÎºb, Tnf-Î±, Il-6 and Il-1Î²), mitochondrial damage (Opa) and apoptotic balance (Pdcd4, Bcl-2 and Casp-8) was determined. We found that MWCNT exposure predominantly induce inflammation, while SWCNTs induce apoptosis and impaired mitochondrial function. Our results clearly suggest that MWCNTs are ideal candidates for acute inflammation induction. In vivo studies are required to confirm this hypothesis. However, we conclude that toxicity of CNTs is dependent on their physical and chemical characteristics.</t>
  </si>
  <si>
    <t>10.1002/jbm.b.34195</t>
  </si>
  <si>
    <t>Simultaneous transcriptome and proteome analysis of EA.hy926 cells under stress conditions induced by nanomaterials</t>
  </si>
  <si>
    <t>Today, the extensive and constantly growing number of applications in the field of nanotechnology poses a lot of questions about the potential toxicity of nanomaterials (NMs) toward cells of different origins. In our work we employed the tools of molecular biology to evaluate changes that occur in human endothelial cells at the transcriptomic and proteomic level, following 24 h of exposure to three different classes of NMs. Using microarray technology, we demonstrated that 24 h of exposure to silver nanoparticles (SNPs), multiwalled carbon nanotubes (MWCNTs) and polyamidoamine dendrimers (PAMAMs) leads to changes in 299, 1271, and 431 genes, respectively, influencing specific molecular pathways. The 2D-DIGE and mass spectrometry analysis revealed that differentially expressed proteins were involved in numerous cellular processes, for example, cytoskeletal reorganization, cell growth and proliferation, or response to stress. Both, transcriptome and proteome alterations indicate reorganization of mechanism regulating cell functioning. Â© 2018 Wiley Periodicals, Inc. J Biomed Mater Res Part B: Appl Biomater 107B: 1024â€“1034, 2019.</t>
  </si>
  <si>
    <t>Journal of Biomedical Materials Research - Part B Applied Biomaterials</t>
  </si>
  <si>
    <t>10.1016/j.jbiotec.2019.02.005</t>
  </si>
  <si>
    <t>Carboxylated carbon nanomaterials in cell cycle and apoptotic cell death regulation</t>
  </si>
  <si>
    <t>Carbon nanomaterials, include carbon nanotubes and graphene nanosheets, have drawn an increasing amount of attention because of their potential applications in daily life or in providing novel therapeutic possibilities for treating diseases. However, the overall biocompatibility, the potential toxic effects of carbon nanomaterials toward human cells, and their modulations in cellular mechanism, are not fully understood. Herein, four types of carbon nanomaterials, include long and short carbon nanotubes and graphene nanosheets, at low and high concentrations, were functionalized and dispersed in the biocompatible buffer for assessment. The surface structure, the morphology, and chemical composition of carbon nanomaterials were characterized. Also, biological assays investigating cellular viability, vitality, cell cycle, and apoptotic cell death were applied on cells co-incubated with nanomaterials, to evaluate the biocompatibility of these nanomaterials in human cells. Our data suggested that even though co-incubation of nanomaterials did not seem to affect the viability of cells notably, high concentrations (50 ug/ml) of SW could lead to unhealthy cells, and we observed dramatic G2 arrest effect mediated by p21 induction in high SW incubated cells. Other nanomaterials at high concentration may also alter cell cycle profile of the cells. In summary, our data demonstrated that these nanomaterials could regulate cell cycle and lead to apoptosis at high concentrations, and the underling molecular mechanisms have been addressed. Caution should be taken on their concentration when nanomaterials are in used in future medical applications.</t>
  </si>
  <si>
    <t>Journal of Biotechnology</t>
  </si>
  <si>
    <t>10.1088/1361-6528/ab1286</t>
  </si>
  <si>
    <t>10.1080/08958378.2019.1643955</t>
  </si>
  <si>
    <t>Carbon-based nanomaterials as stimulators of production of pharmaceutically active alkaloids in cell culture of Catharanthus roseus</t>
  </si>
  <si>
    <t>Inhalation exposure to multi-walled carbon nanotubes alters the pulmonary allergic response of mice to house dust mite allergen</t>
  </si>
  <si>
    <t>Carbon-based nanomaterials (CBNs) were previously described as regulators of plant cell division. Here, we demonstrated the ability of multi-walled carbon nanotubes (MWCNT) and graphene to enhance biomass production in callus culture of the medicinal plant Catharanthus roseus cultivated in dark conditions. Furthermore, both tested CBNs were able to stimulate biosynthesis of total produced alkaloids in CBN-exposed callus culture of Catharanthus. In one case, total alkaloids in CBN-exposed Catharanthus were double that of unexposed Catharanthus. Analysis of metabolites by HPLC revealed that production of the pharmaceutically active alkaloids vinblastine and vincristine was dramatically enhanced in callus exposed to MWCNT or graphene in both dark and light conditions of callus cultivation. In vitro assays (MTT, flow cytometry) demonstrated that total alkaloid extracts derived from Catharanthus callus treated with CBNs significantly reduced cell proliferation of breast cancer (MCF-7) and lung cancer (A549) cell lines compared to the application of extracts derived from untreated Catharanthus callus.</t>
  </si>
  <si>
    <t>Background: Increasing evidence from rodent studies indicates that inhaled multi-walled carbon nanotubes (MWCNTs) have harmful effects on the lungs. In this study, we examined the effects of inhalation exposure to MWCNTs on allergen-induced airway inflammation and fibrosis. We hypothesized that inhalation pre-exposure to MWCNTs would render mice susceptible to developing allergic lung disease induced by house dust mite (HDM) allergen. Methods: Male B6C3F1/N mice were exposed by whole-body inhalation for 6 h a day, 5 d a week, for 30 d to air control or 0.06, 0.2, and 0.6 mg/m3 of MWCNTs. The exposure atmospheres were agglomerates (1.4â€“1.8 Âµm) composed of MWCNTs (average diameter 16 nm; average length 2.4 Âµm; 0.52% Ni). Mice then received 25 Âµg of HDM extract by intranasal instillation 6 times over 3 weeks. Necropsy was performed at 3 and 30 d after the final HDM dose to collect serum, bronchoalveolar lavage fluid (BALF), and lung tissue for histopathology. Results: MWCNT exposure at the highest dose inhibited HDM-induced serum IgE levels, IL-13 protein levels in BALF, and airway mucus production. However, perivascular and peribronchiolar inflammatory lesions were observed in the lungs of mice at 3 d with MWCNT and HDM, but not MWCNT or HDM alone. Moreover, combined HDM and MWCNT exposure increased airway fibrosis in the lungs of mice. Conclusions: Inhalation pre-exposure to MWCNTs inhibited HDM-induced TH2 immune responses, yet this combined exposure resulted in vascular inflammation and airway fibrosis, indicating that MWCNT pre-exposure alters the immune response to allergens.</t>
  </si>
  <si>
    <t>10.1007/s00204-019-02411-y</t>
  </si>
  <si>
    <t>10.1016/j.fct.2019.02.026</t>
  </si>
  <si>
    <t>Carbon nanotubes and crystalline silica stimulate robust ROS production, inflammasome activation, and IL-1Î² secretion in macrophages to induce myofibroblast transformation</t>
  </si>
  <si>
    <t>The toxicity of multi-walled carbon nanotubes (MWCNTs) to human endothelial cells: The influence of diameters of MWCNTs</t>
  </si>
  <si>
    <t>Pulmonary exposure to inhaled particulates elicits complex inflammatory and fibrotic responses that may progress to chronic fibrosis. The fibrogenic potentials of respirable particulates are influenced by their physicochemical properties and their interactions with major pathways to drive fibrotic development in the lung. Macrophages were exposed to six carbon nanotubes (CNTs) of varying dimensions, crystalline silica, or carbon black (CB), with lipopolysaccharide (LPS) and transforming growth factor (TGF)-Î²1 as positive controls. Macrophage-conditioned media was collected and applied to cultures of human pulmonary fibroblast line WI38-VA13 to induce myofibroblast transformation. Multi-walled and single-walled CNTs (MWCNTs and SWCNTs, respectively) and silica, but not CB, stimulated robust myofibroblast transformation through macrophage-conditioned media. On an equal weight basis, MWCNTs induced higher induction than SWCNTs. High induction was observed for MWCNTs with a long and slender or a short and rigid shape, and silica, at levels comparable to those by LPS and TGF-Î²1. Fibrogenic particulates induced high levels of IL-1Î² mRNA expression and protein secretion that are required for macrophage-guided myofibroblast transformation. Induction of IL-1Î² is dependent on the activation of the NLRP3 (NOD-like receptor family, pyrin domain containing 3) inflammasome and ROS (reactive oxygen species) production in macrophages, as inhibition of NLRP3 by MCC950 and reduction of ROS production by N-acetylcysteine blocked NLRP3 activation, IL-1Î² induction, and fibroblast activation and differentiation. Therefore, fibrogenic CNTs and silica, but not CB, elicit robust macrophage-guided myofibroblast transformation, which depends on the induction of IL-1Î² through the NLRP3 inflammasome pathway and the increased production of ROS in macrophages.</t>
  </si>
  <si>
    <t>The biological applications of multi-walled carbon nanotubes (MWCNTs) may lead to their exposure to human blood vessels, but the influence of their physicochemical properties on toxicity to endothelial cells is incompletely known. Here, human umbilical vein endothelial cells (HUVECs) were exposed to three commercially available MWCNTs, namely XFM4, XFM22, and XFM34 (diameters XFM4 &lt; XFM22 &lt; XFM34), to understand the possible role of their diameter on toxicity. Based on the same mass concentration, XFM4 induced significantly higher level of cytotoxicity than the other two MWCNTs, and HUVECs internalized more XFM4. Cytokine release, monocyte adhesion, and intracellular reactive oxygen species levels were significantly induced only after XFM4 treatment. The exposure to XFM4 significantly reduced the expression of autophagic genes autophagy-related 7 (ATG7), autophagy-related 12 (ATG12), and beclin 1 (BECN1) and increased the expression of endoplasmic reticulum (ER) stress genes DNA damage inducible transcript 3 (DDIT3) and X-box binding protein 1 spliced (XBP-1s). Moreover, the modulation of autophagy-ER stress by chemicals resulted in a significant increase in the cytotoxicity of XFM4 but had minimal impact on the cytotoxicity of XFM34. These data indicate that the diameter of MWCNTs may influence their toxicity to HUVECs, probably through autophagy dysfunction and ER stress.</t>
  </si>
  <si>
    <t>Archives of Toxicology</t>
  </si>
  <si>
    <t>10.1016/j.jddst.2019.01.036</t>
  </si>
  <si>
    <t>Carboxylated versus bisphosphonate SWCNT: Functionalization effects on the biocompatibility and in vivo behaviors in tumor-bearing mice</t>
  </si>
  <si>
    <t>Single-walled carbon nanotubes (SWCNT) are raising interest in biomedical field, as a drug delivery system, due to their large payload capacity and rich surface chemistry that allows attaching molecules. Generally, carbon nanotubes, without any surface modifications are cytotoxic to certain mammalian cells. However, after their functionalization, they become biocompatible and non-immunogenic. Thus, the aim of this work was to evaluate the effect of functionalization groups on the biocompatibility of SWCNT in vitro, as well as on its biodistribution in tumor-bearing mice. In this approach, carboxylate and bisphosphonate functionalized SWCNT were successfully synthesized and characterized by Raman, FTIR, and TGA techniques. The in vitro cytotoxicity against HEK-293 cells, and hemolysis assay were carried out and the results revealed important biocompatibility profile for both functionalized nanotubes. Furthermore, both types of SWCNT were successful radiolabeled with technetium-99 m, and biodistribution studies were conducted in Ehrlich tumor-bearing Swiss mice, showing higher tumor uptake by bisphosphonated SWCNT compared to carboxylated nanotubes. Moreover, acute toxicity study was performed in healthy Swiss mice revealing that none of the nanotubes displayed hematological, hepatic or renal toxicity. From all obtained results, the bisphosphonate functionalized SWCNT can be considered a plausible and alternative drug delivery platform for theranostic and therapeutics purposes.</t>
  </si>
  <si>
    <t>10.1016/j.carbon.2019.01.077</t>
  </si>
  <si>
    <t>Antagonistic toxicity of carbon nanotubes and pentachlorophenol to Escherichia coli: Physiological and transcriptional responses</t>
  </si>
  <si>
    <t>More and more engineered nanoparticles (NPs) are being released into the environment with the accelerated manufacture and use of nanomaterials. The discharged NPs have the possibility of interacting with co-existing contaminants, resulting in joint toxicities that are poorly understood. Here, we investigated the individual and joint toxicities of carbon nanotubes (CNTs), a commonly utilized NP, and pentachlorophenol (PCP), a toxicant, to a model bacterium, Escherichia coli. Bacterial growth inhibition, cell morphology and structure changes, surface properties of CNTs and bacteria, interactions among CNTs, PCP, and bacteria, oxidative stress, and the bioaccumulation of CNTs and PCP were assayed. Transcriptome sequencing (RNA-seq) technology was used to analyze bacterial responses to CNTs and/or PCP in the co-exposure system. As determined by the toxic unit index, co-exposure of CNTs and PCP led to antagonistic toxicity to bacterial growth. The presence of PCP decreased CNT bioaccumulation (9.2 mg/L PCP decreased the accumulated concentration of CNTs by 31.8% compared with 0 mg/L PCP). At the transcriptional level, CNTs attenuated the PCP-induced disturbances of gene expression in biosynthetic, protein metabolic, and small molecule metabolic processes, as well as for organelles. This work is of significance to understanding potential ecological risk of discharged CNTs.</t>
  </si>
  <si>
    <t>10.1016/j.aquatox.2019.01.017</t>
  </si>
  <si>
    <t>Effects at molecular level of multi-walled carbon nanotubes (MWCNT) in Chironomus riparius (DIPTERA) aquatic larvae</t>
  </si>
  <si>
    <t>Nowadays, due to the physical, chemical, electrical, thermal and mechanical properties of carbon nanotubes (CNT), its have been currently incorporated into biomedical products and they are employed in drug delivery drug administration, biosensor design, microbial treatments, consumer products, and new products containing CNT are expected in the future. CNT are hydrophobic and have a tendency to accumulate in sediments if they are released into aquatic ecosystems. Vertebrate studies have revealed concerns about the toxicity of carbon nanotubes, but there is very limited data on the toxic effects in aquatic invertebrate species. The aim of the present study is to determine the effects of MWCNT in Chironomus riparius at the molecular level, understanding its mode of action and analyzing the suitability of this species to monitor and assess risk of nanomaterials in aquatic ecosystems. To evaluate possible toxic effects caused by carbon nanotube environmental dispersion with regard to aquatic compartment, we study the mRNA levels of several related genes with DNA repairing mechanisms, cell stress response, cell apoptosis and cytoskeleton by Real-Time PCR and proposed a freshwater invertebrate C. riparius, which is a reference organism in aquatic toxicology. The obtained results show a transcriptional alteration of some genes included in this study, indicating that different cell processes are affected and providing one the first evidences in the mechanisms of action of MWCNT in invertebrates. Moreover, this data reinforces the need for further studies to assess the environmental risk of nanomaterial to prevent future damage to aquatic ecosystems.</t>
  </si>
  <si>
    <t>10.1016/j.cbpc.2018.12.008</t>
  </si>
  <si>
    <t>Neurotoxicity in zebrafish exposed to carbon nanotubes: Effects on neurotransmitters levels and antioxidant system</t>
  </si>
  <si>
    <t>Given the increasing use of carbon nanotubes (CNT) in several industries and technological applications, it is essential to perform in vivo toxicological studies with these nanomaterials to evaluate their potential ecotoxicity. Dopamine (DA) and serotonin (5HT) are key neurotransmitters for brain functions and behavioral responses. Determination of DA and 5HT were performed in brain samples from zebrafish Danio rerio exposed i.p. to single-walled CNT (SWCNT), besides analyzing acetylcholinesterase (AChE) and ectonucleotidases activity, lipid peroxidation and total antioxidant capacity. Results showed that treatment with SWCNT increased between 3 and 6-fold the concentration of DA and 5HT (p &lt; 0.05). Similarly, a significant reduction (p &lt; 0.05) in AChE activity was observed in the brains of SWCNT exposed zebrafish when compared to the control groups. Cholinergic, serotonergic, and dopaminergic systems, through AChE activity and serotonin and dopamine levels, respectively were affected by SWCNT in the zebrafish brain. Alterations in these neurotransmitters can potentially affect several physiological and behavioral that they control.</t>
  </si>
  <si>
    <t>10.1186/s12951-019-0478-y</t>
  </si>
  <si>
    <t>Role of A &lt;inf&gt;2B&lt;/inf&gt; adenosine receptor-dependent adenosine signaling in multi-walled carbon nanotube-triggered lung fibrosis in mice</t>
  </si>
  <si>
    <t>Background: Multi-walled carbon nanotube (MWCNT)-induced lung fibrosis leads to health concerns in human. However, the mechanisms underlying fibrosis pathogenesis remains unclear. The adenosine (ADO) is produced in response to injury and serves a detrimental role in lung fibrosis. In this study, we aimed to explore the ADO signaling in the progression of lung fibrosis induced by MWCNT. Results: MWCNT exposure markedly increased A 2B adenosine receptor (A 2B AR) expression in the lungs and ADO level in bronchoalveolar lavage fluid, combined with elevation of blood neutrophils, collagen fiber deposition, and activation of myeloperoxidase (MPO) activity in the lungs. Furthermore, MWCNT exposure elicited an activation of transforming growth factor (TGF)-Î²1 and follistatin-like 1 (Fstl1), leading to fibroblasts recruitment and differentiation into myofibroblasts in the lungs in an A 2B AR-dependent manner. Conversely, treatment of the selective A 2B AR antagonist CVT-6883 exhibited a significant reduction in levels of fibrosis mediators and efficiently decreased cytotoxicity and inflammatory in MWCNT treated mice. Conclusion: Our results reveal that accumulation of extracellular ADO promotes the process of the fibroblast-to-myofibroblast transition via A 2B AR/TGF-Î²1/Fstl1 signaling in MWCNT-induced lung fibrosis.</t>
  </si>
  <si>
    <t>10.1007/s10098-018-1648-6</t>
  </si>
  <si>
    <t>Comparing ecotoxicity risks for nanomaterial production and release under uncertainty</t>
  </si>
  <si>
    <t>Abstract: Innovations in clean energy technology are expected to reduce fossil fuel dependence and mitigate greenhouse gas emissions, but these benefits are contingent on concurrent innovations in energy materials that can improve performance and reduce cost. Engineered nanomaterials have been promoted as a transformative advance in renewable energy generation and storage, but their adoption has also raised concerns that potential environmental impacts of nanomaterial production and use may outweigh their potential benefits. Life cycle assessment (LCA) has the potential to quantify nanomaterial environmental impacts and compare trade-offs between potential benefits and adverse impacts. However, LCA for nanomaterials is sparse due to lack of data and models that link physicochemical parameters with the overall toxicity and chemical fate of nanomaterial emissions. This study develops preliminary life cycle impact characterization factors for representative case study nanomaterials used in clean energy applications and then compares the environmental impact of direct nanomaterial release to the indirect impacts across the nanomaterial supply chain. Scenario analysis is used to model the uncertainty and variability of nanomaterial parameters that contribute to estimated freshwater aquatic ecotoxicity for carbon nanotubes, C60 fullerenes, nano-TiO2, and nano-Ag. Results suggest that supply chain energy consumption, largely due to complex nanomaterial synthesis processes, may result in greater ecotoxicity than the direct nanomaterial release in many realistic cases. The exception to this trend was nano-Ag, which was intrinsically more toxic, primarily due to upstream processes leading to metal releases (silver mining), but also due to the potential for downstream silver releases in the worst-case scenario. This systematic approach can aid decision-makers in mitigating unintended consequences from nanomaterial use in clean energy technologies through informed life cycle and uncertainty modeling. Graphical abstract: [Figure not available: see fulltext.].</t>
  </si>
  <si>
    <t>Clean Technologies and Environmental Policy</t>
  </si>
  <si>
    <t>10.3390/ijerph16050792</t>
  </si>
  <si>
    <t>10.1016/j.marenvres.2019.01.013</t>
  </si>
  <si>
    <t>Mitochondrial impairment induced by sub-chronic exposure to multi-walled carbon nanotubes</t>
  </si>
  <si>
    <t>The impacts of warming on the toxicity of carbon nanotubes in mussels</t>
  </si>
  <si>
    <t>Human exposure to carbon nanotubes (CNTs) can cause health issues due to their chemical-physical features and biological interactions. These nanostructures cause oxidative stress, also due to endogenous reactive oxygen species (ROS) production, which increases following mitochondrial impairment. The aim of this in vitro study was to assess the health effects, due to mitochondrial dysfunction, caused by a sub-chronic exposure to a non-acutely toxic dose of multi walled CNTs (raw and functionalised). The A549 cells were exposed to multi-walled carbon nanotubes (MWCNTs) (2 Âµg mL âˆ’1 ) for 36 days. Periodically, cellular dehydrogenases, pyruvate dehydrogenase kinase 1 (PDK1), cytochrome c release, permeability transition pore (mPTP) opening, transmembrane potential (âˆ†Ïˆ m), apoptotic cells, and intracellular ROS were measured. The results, compared to untreated cells and to positive control formed by cells treated with MWCNTs (20 Âµg mL âˆ’1 ), highlighted the efficiency of homeostasis to counteract ROS overproduction, but a restitutio ad integrum of mitochondrial functionality was not observed. Despite the tendency to restore, the mitochondrial impairment persisted. Overall, the results underlined the tissue damage that can arise following sub-chronic exposure to MWCNTs.</t>
  </si>
  <si>
    <t>With the increased production and research on nanoparticles, the presence of carbon nanotubes (CNTs) in aquatic systems is very likely to increase. Although it has been shown that CNTs may cause toxicity in marine organisms, to our knowledge, the possible impacts under global temperature increase is still unknown. For this reason, biochemical and physiological impacts induced in Mytilus galloprovincialis due to the presence of functionalized multi-walled CNTs (f-MWCNTs) and increased temperature were investigated in the present study. The mussels exposed to increased temperature alone presented higher metabolic capacity and expenditure of glycogen as an energy resource to fuel up defense mechanisms and thus preventing oxidative damage. Contrarily, organisms exposed to f-MWCNTs alone seemed not stressed enough to demonstrate differences in the metabolism capacity. Furthermore, f-MWCNTs seemed not able to significantly activate their antioxidant and biotransformation enzymes, which in turn may led to oxidative damage in the cells especially when organisms were exposed to a warmer temperature. In fact, at higher temperature, the antioxidant response of organisms exposed to f-MWCNTs was not effective and oxidative damage levels were observed. Nevertheless, no additive or synergetic effects were observed when mussels were exposed to both stressors simultaneously.</t>
  </si>
  <si>
    <t>Marine Environmental Research</t>
  </si>
  <si>
    <t>10.1016/j.chemosphere.2018.11.130</t>
  </si>
  <si>
    <t>Usefulness of fish cell lines for the initial characterization of toxicity and cellular fate of graphene-related materials (carbon nanofibers and graphene oxide)</t>
  </si>
  <si>
    <t>Graphene-related materials (GRMs) are one of the most attractive materials from an application perspective, consequently their release into aquatic environments is highly likely. In the present work, the potential of fish hepatocytes (topminnow fish hepatoma cell line, PLHC-1) and macrophages (carp leukocyte cell line, CLC) to study the toxicity and intracellular fate of helical-ribbon carbon nanofibers (CNFs) and graphene oxide (GO) used in a variety of intermediate industrial products was evaluated, allowing a first ranking of GRMs according to their cytotoxicity. Cells were exposed to a concentration range of 0â€“200 Î¼g mlâˆ’1 of GRMs for 24 and 72 h and cell viability was assessed by measuring mitochondrial activity (AlamarBlue assay), plasma membrane integrity (5-carboxyfluorescein diacetate-acetoxymethyl ester assay) and lysosomal function (neutral red uptake assay). Results showed that both the cell type and the choice of endpoint determined the toxicity of GRMs. In both cell lines, CNFs appeared to have higher toxicity than GO and the highest degree of graphitization in fibers was associated with lower toxicity. Transmission electron microscopy revealed that CNFs were taken up into membrane-bound compartments of PLHC-1 cells in a size-independent manner, whereas in CLC, longer CNFs were encountered free in the cytoplasm and only the shorter CNFs were localized in membrane-surrounded vesicles. GO sheets were present within vesicles as well as free in the cytoplasm of both cell types. These findings contribute to the understanding of the toxicity and behaviour of these GRMs in living systems, therefore aiding in designing safer materials for the environment.</t>
  </si>
  <si>
    <t>10.1016/j.cclet.2018.12.011</t>
  </si>
  <si>
    <t>The toxicity of hydroxylated and carboxylated multi-walled carbon nanotubes to human endothelial cells was not exacerbated by ER stress inducer</t>
  </si>
  <si>
    <t>Hydroxylated multi-walled carbon nanotubes (h-MWCNTs) and carboxylated MWCNTs (c-MWCNTs) have potential applications in biomedicine, but their toxicity to human endothelial cells under stressed conditions associated with chronic diseases was less studied in vitro. This study stressed human umbilical vein endothelial cells (HUVECs) with ER stress inducer thapsigargin (TG), and investigated the toxicity of h-MWCNTs and c-MWCNTs to normal and stressed HUVECs. h-MWCNTs and c-MWCNTs modestly reduced cellular viability, significantly promoted soluble ICAM-1 (sICAM-1), soluble VCAM-1 (sVCAM-1) as well as intracellular ROS, and decreased the expression of transcription factor KLF2 and KLF4. Pre-treatment with TG significantly reduced cellular viability, promoted IL-6 and THP-1 monocyte adhesion, and increased the expression of a panel of ER stress genes. ANOVA indicated no interaction between MWCNTs and TG pre-treatment on most of the endpoints. It was concluded that the toxicity of h-MWCNTs and c-MWCNTs to HUVECs might not be exacerbated by ER stress inducer</t>
  </si>
  <si>
    <t>10.1089/aivt.2017.0033</t>
  </si>
  <si>
    <t>Profibrotic Activity of Multiwalled Carbon Nanotubes Upon Prolonged Exposures in Different Human Lung Cell Types</t>
  </si>
  <si>
    <t>Introduction: The expanding use of multiwalled carbon nanotubes (MWCNTs) in various consumer and industrial products has raised concerns regarding the potential health risks following the inhalation of this nanomaterial. Recent studies indicate that MWCNT exposure can cause deleterious lung effects. Pulmonary fibrosis is one of the diseases associated with the inhalation of classical fiber-shaped materials (e.g., asbestos), and recently MWCNTs. Materials and Methods: Herein, the presented work investigated early signs of fibrosis in key human lung cell types implicated directly (fibroblasts) or indirectly (alveolar epithelial cells and macrophages) in the pathogenesis of lung fibrosis, upon acute (24 hours) and prolonged (96 hours) exposure to different concentrations (5-20 Î¼g/mL) of long, rigid Mitsui-7 MWCNTs. These results were compared to those inflicted upon the same cell types following exposure to tangled nanofibers, that is, Nanocyl-7000, and a positive particle control, crystalline quartz (i.e., Min-U-Sil). Results: Mitsui-7 interacted with all cell types tested, in particular, single nanotubes were readily internalized by each cell type. Exposure to Mitsui-7 resulted in a proinflammatory response in macrophages at 24 hours (interleukin-1Î² release). However, only prolonged Mitsui-7 exposure induced a significant release of profibrotic mediators (transforming growth factor-Î², platelet derived-growth factor, and osteopontin) in all tested cell cultures and concentrations, highlighting the importance of prolonged exposure studies in nanosafety assessment. This elevated release of profibrotic markers was not accompanied by an increased collagen production or cell proliferation in fibroblasts in the tested time frame. Conclusion: Overall, prolonged exposure to human-relevant CNT concentrations appears to be a highly suitable approach to predict profibrotic response in vitro.</t>
  </si>
  <si>
    <t>Applied In Vitro Toxicology</t>
  </si>
  <si>
    <t>10.1186/s12951-019-0460-8</t>
  </si>
  <si>
    <t>Evaluation of the elastic Young's modulus and cytotoxicity variations in fibroblasts exposed to carbon-based nanomaterials</t>
  </si>
  <si>
    <t>Background: The conventional approaches to assess the potential cytotoxic effects of nanomaterials (NMs) mainly rely on in vitro biochemical assays. These assays are strongly dependent on the properties of the nanomaterials, for example; specific surface area (SSA), size, surface defects, and surface charge, and the host response. The NMs properties can also interfere with the reagents of the biochemical and optical assays leading to skewed interpretations and ambiguous results related to the NMs toxicity. Here, we proposed a structured approach for cytotoxicity assessment complemented with cells' mechanical responses represented as the variations of elastic Young's modulus in conjunction with conventional biochemical tests. Monitoring the mechanical properties responses at various times allowed understanding the effects of NMs to the filamentous actin cytoskeleton. The elastic Young's modulus was estimated from the force volume maps using an atomic force microscope (AFM). Results: Our results show a significant decrease on Young's modulus, ~ 20%, in cells exposed to low concentrations of graphene flakes (GF), ~ 10% decrease for cells exposed to low concentrations of multiwalled carbon nanotubes (MWCNTs) than the control cells. These considerable changes were directly correlated to the disruption of the cytoskeleton actin fibers. The length of the actin fibers in cells exposed to GF was 50% shorter than the fibers of the cells exposed to MWCNT. Applying both conventional biochemical approach and cells mechanics, we were able to detect differences in the actin networks induced by MWCNT inside the cells and GF outside the cell's membrane. These results contrast with the conventional live/dead assay where we obtained viabilities greater than 80% after 24 h; while the elasticity dramatically decreased suggesting a fast-metabolic stress generation. Conclusions: We confirmed the production of radical oxygen species (ROS) on cells exposed to CBNs, which is related to the disruption of the cytoskeleton. Altogether, the changes in mechanical properties and the length of F-actin fibers confirmed that disruption of the F-actin cytoskeleton is a major consequence of cellular toxicity. We evidenced the importance of not just nanomaterials properties but also the effect of the location to assess the cytotoxic effects of nanomaterials.</t>
  </si>
  <si>
    <t>10.1007/s10695-018-0573-2</t>
  </si>
  <si>
    <t>Effects of multiwalled carbon nanotubes and carbofuran on metabolism in Astyanax ribeirae, a native species</t>
  </si>
  <si>
    <t>The study of the toxic effect of carbofuran and multiwalled carbon nanotubes (MWCNTs) on Astyanax ribeirae metabolism is of paramount importance due to the increasing use of this pesticide in agriculture and in the production of nanotubes within the material industry. This study aimed to evaluate the effects of carbofuran, MWCNT, and the combination of these compounds on specific oxygen consumption and excretion of ammonia in A. ribeirae. Therefore, 65 fish were divided into three groups of treatments at varying concentrations: carbofuran (0.01, 0.05, 0.1, and 0.5 mg/L), MWCNT (0.1, 0.25, 0.5, and 1.0 mg/L), and 0.5 mg/L of MWCNT added to carbofuran concentrations (0.01, 0.05, 0.1, and 0.5 mg/L). The average specific oxygen consumption in the groups exposed to carbofuran, compared to the control, increased 73.49% at the 0.01 mg/L concentration and decreased 63.86% and 91.57% with treatments of 0.1 and 0.5 mg/L, respectively. For groups exposed to the MWCNT, there was an 83.91% drop with the 1.0 mg/L treatment, and the carbofuran + MWCNT groups recorded a decrease of 71.09%, 92.77%, and 93.98% at concentrations of 0.05, 0.1, and 0.5 mg/L, respectively. In relation to specific ammonia excretion, in groups exposed to carbofuran compared to the control, there was an increase of 134.37% and 200% with the 0.1 and 0.5 mg/L treatments, respectively. The group exposed to carbofuran + MWCNT experienced a decrease of 60% and 80% with treatments of 0.1 mg/L carbofuran + 0.5 mg/L MWCNT and 0.5 mg/L carbofuran + 0.5 mg/L MWCNT, respectively. Therefore, it was concluded that carbofuran + MWCNT interact, increasing the effects in Astyanax sp.</t>
  </si>
  <si>
    <t>Fish Physiology and Biochemistry</t>
  </si>
  <si>
    <t>10.1080/17435390.2018.1530392</t>
  </si>
  <si>
    <t>Lung deposition patterns of MWCNT vary with degree of carboxylation</t>
  </si>
  <si>
    <t>Functionalization of multi-walled carbon nanotubes (MWCNT) is known to affect the biological response (e.g. toxicity, inflammation) in vitro and in vivo. However, the reasons for these changes in vivo are not well described. This study examined the degree of MWCNT functionalization with regard to in vivo mouse lung distribution, particle retention, and resulting pathology. A commercially available MWCNT (source MWCNT) was functionalized (f-MWCNT) by systematically varying the degree of carboxylation on the particleâ€™s surface. Following a pilot study using seven variants, two f-MWCNT variants were chosen and for lung pathology and particle distribution using oropharyngeal aspiration administration of MWCNT in Balb/c mice. Particle distribution in the lung was examined at 7 and 28 days post-instillation by bright-field microscopy, CytoViva hyperspectral dark-field imaging, and Stimulated Raman Scattering (SRS) microscopy. Examination of the lung tissue by bright-field microscopy showed some acute inflammation for all MWCNT that was highest with source MWCNT. Hyperspectral imaging and SRS were employed to assess the changes in particle deposition and retention. Highly functionalized MWCNT had a higher lung burden and were more disperse. They also appeared to be associated more with epithelial cells compared to the source and less functionalized MWCNT that were mostly interacting with alveolar macrophages (AM). These results showing a slightly reduced pathology despite the extended deposition have implications for the engineering of safer MWCNT and may establish a practical use as a targeted delivery system.</t>
  </si>
  <si>
    <t>10.1016/j.impact.2019.100158</t>
  </si>
  <si>
    <t>Ranking of nanomaterial potency to induce pathway perturbations associated with lung responses</t>
  </si>
  <si>
    <t>Global transcriptomic responses in lungs of mice exposed for 24 h to individual multi-walled carbon nanotubes (MWCNTs, ten different types), nano titanium dioxide (nano TiO2, nine different types) and one type of carbon black (CB) nanomaterials (NMs) were investigated using toxicogenomics tools to determine if gene or pathway dose-response modelling can be used to rank the potential of NMs to induce in vivo acute lung inflammation. In each study, female adult C57BL/6 mouse lungs were intratracheally exposed once with 18, 54 or 162 Î¼g/mouse doses of individual NMs and control mice were exposed to vehicle only. A high dose of 486 Î¼g/mouse was used in only one study that involved nanoTiO2. The pathway perturbations associated with NM features and the underlying toxicity mechanisms were identified using bioinformatics tools. Bench Mark Dose (BMD) response analysis was conducted to derive transcriptional BMD estimates for each differentially expressed gene and the associated pathways in NM-treated lungs compared to vehicle-treated controls. The resulting BMDs were used to rank the potency of different NMs to induce perturbations in pathways that mark the occurrence of acute lung inflammation in mice. The transcriptional BMDs were compared with the BMDs of an apical endpoint derived for the lung neutrophil influx in bronchoalveolar lavage fluid from the same mice, a commonly measured pro-inflammatory endpoint in vivo. The results showed that similar gene and pathway responses were induced by the NM variants investigated. Among the MWCNT types, NM-401 and Mitsui-7, the two long and rigid fibres exhibited the most potency and, the short and tangled NRCWE-026 exhibited the least potency compared to the other nine varieties. Although mixed rutile/anatase nano TiO2 showed higher potency compared to other nano TiO2, owing to the large confidence intervals, a clear distinction in potency could not be made. CB behaved similarly to the less potent MWCNTs. The transcriptomic BMDs were largely comparable to the neutrophil influx BMDs, with mass-based BMDs showing better correlation for all approaches. The mass-based BMDs were more conservative compared to the surface area based BMDs. Although the NMs investigated did not show large differences in their responses that would allow a clear ranking, the concept described demonstrates that quantitative pathway responses can be used to rank the potency of NMs to induce in vivo lung inflammation.</t>
  </si>
  <si>
    <t>10.1016/j.impact.2019.100152</t>
  </si>
  <si>
    <t>Multi-walled carbon nanotubes inhibit estrogen receptor expression in vivo and in vitro through transforming growth factor beta1</t>
  </si>
  <si>
    <t>Exposure to multi-walled carbon nanotubes (MWCNTs) is suspected to contribute to pulmonary fibrosis through modulation of transforming growth factor beta1 (TGF-Î²1). There is growing evidence that estrogen signaling is important in pulmonary function and modulates pro-fibrogenic signaling in multiple models of pulmonary fibrosis, however an interaction between MWCNT exposure and estrogen signaling in the lung is not known. The purpose of this work was to determine whether estrogen signaling in the lung is a target for MWCNTs and to identify potential signaling mechanisms mediating MWCNT-induced responses using a whole-body inhalation mouse model and an in vitro human lung cell model. Mice exposed to MWCNTs had reduced mRNA expression of estrogen receptor alpha and beta (Esr1 and Esr2, respectively) in lung tissue at multiple time-points post exposure, whereas expression of G-protein coupled estrogen receptor 1 (Gper1) was more variable. We localized ESR1 protein expression as primarily associated with bronchioles and within inflammatory macrophages. The reduction in estrogen receptor expression was concomitant to an increase in TGF-Î²1 levels in the bronchoalveolar lavage fluid (BALF) of MWCNT-exposed animals. We confirmed a role for TGF-Î²1 in mediating MWCNT-induced repression of ESR1 mRNA expression using a TGF-Î² type-I receptor inhibitor in bronchial epithelial cells in vitro. Overall these results highlight a novel mechanism of MWCNT-induced signaling where MWCNT-induced regulation of TGF-Î²1 represses estrogen receptor expression. Dysregulated estrogen signaling through altered receptor expression may have potential consequences on lung function.</t>
  </si>
  <si>
    <t>10.1016/j.taap.2018.11.004</t>
  </si>
  <si>
    <t>Comparison of multi-wall carbon nanotube and nitrogen-doped multi-wall carbon nanotube effects on lung function and airway reactivity in rats</t>
  </si>
  <si>
    <t>Incorporation of multi-wall carbon nanotubes (MWCNT) into materials has raised concerns about their potential hazards to manufacturing workers. In animal models, airway inflammation and lung fibrosis follow aspiration, instillation, and inhalation exposures to MWCNT. However, the effects of MWCNT on pulmonary function, airway reactivity and airway epithelium function following inhalation exposure has not been studied. We investigated whether inhaled MWCNT affects lung resistance (RL) and dynamic compliance (Cdyn), reactivity to inhaled methacholine (MCh), epithelial regulation of airway reactivity to MCh in vitro, and airway epithelial ion transport. Male rats were exposed by whole body inhalation for 6 h to air or aerosolized MWCNT (0.5, 1 or 5 mg/m3) for one or nine days. Eighteen h after 1 d exposure to 5 mg/m3 MWCNT, basal RL was increased and basal Cdyn was decreased; changes did not persist for 7 d. Reactivity to MCh (RL) was increased and Cdyn responses were decreased at 18 h, but not 7 d after exposure to 1 and 5 mg/m3 MWCNT. The effects of i.t.-instilled MWCNT and nitrogen-doped MWCNT (N-MWCNT) on pulmonary function and reactivity to MCh at doses comparable to deposition after inhalation of 5 mg/m3 at 1 d and 0.5, 1, and 5 mg/m3 MWCNT 9 d-exposures were compared. Both nanoparticles increased airway reactivity (RL); N-MWCNT did not affect Cdyn responses. Lung function and airway reactivity are altered following a single MWCNT inhalation and generally subside over time. Given i.t., MWCNT's and N-MWCNT's effects were comparable, but N-MWCNT evoke smaller changes in Cdyn responses.</t>
  </si>
  <si>
    <t>10.1080/1536383X.2018.1531393</t>
  </si>
  <si>
    <t>Phytotoxicity of carbon nanotubes and nanodiamond in long-term assays with Cactaceae plant seedlings</t>
  </si>
  <si>
    <t>We present the results of long-term phytotoxicity assays of single-walled and multi-walled carbon nanotubes (SWNTs and MWNTs, respectively) and nanodiamond (ND) employing cactus species Ferocactus latispinus, Melocactus matanzanus and Parodia ayopayana. They are small and slow growing plants, which is convenient for long-term assays using the substrate volumes as small as a few milliliters, contrary to the commonly reported experiments with crop species. The soil-based experiments described allow for a better match of the real environmental situation. After a few months (up to 40 weeks) observations of seedling growth, we concluded that pristine arc-discharge SWNTs exhibit the strongest phytotoxic effect as compared to pristine MWNTs, purified SWNTs and ND, which can be attributed to a high amount of impurities (including remainders of the catalyst used for their synthesis) in as-prepared SWNTs. We found that after first three months of exposure, nanomaterials might produce seemingly favorable effect on seedling growth, which can invert after a more prolonged exposure. Therefore, careful evaluation of the possible phytotoxic effects must include observations for several months, whereas shorter assays might produce misleading results.</t>
  </si>
  <si>
    <t>10.1016/j.acthis.2018.12.005</t>
  </si>
  <si>
    <t>Effect of pristine and functionalized multiwalled carbon nanotubes on rat renal cortex</t>
  </si>
  <si>
    <t>The increasing application of carbon nanotubes (CNTs) within environmental, occupational and consumer settings has raised concerns regarding their biosafety and adverse effects on human health. The present study was designed to investigate the possible adverse effect of pristine and functionalized (amylated and polyethelene glycol coated) multi-walled (MW) CNTs on rat kidney with special concern to the histological alterations and the associated oxidative stress, apoptosis and inflammation. Healthy male albino rats (n = 40) were randomly divided into 4 groups: group I (control), group II (pristine MWCNTs), group III (amylated MWCNTs) and group IV [polyethelene glycol (PEG)-coated MWCNTs]. Animals of groups II, III and IV received a single dose of 1 mg/kg body weight of MWCNTs via intra-tracheal (IT) instillation at the beginning of the experiment and all rats were sacrificed after 30 days. Rats in groups II and III showed, nearly similar, renal tissue damage (evidenced by thin collapsed glomeruli, packed mesangial and endothelial cells as well as edematous hemorrhagic glomeruli with apoptotic changes) and functional disruptions (indicated by high serum levels of urea and creatinine) probably through induction of oxidative stress [revealed by high level of the lipid peroxidation marker malondialdehyde (MDA) and lower levels of the antioxidant enzymes superoxide dismutase (SOD) and glutathione peroxidase (GPx)], apoptosis (indicated by high caspase 3 activity), and inflammation (evidenced by high level of IL1Î²). However, PEG-coated MWCNTs-treated group (group IV) showed nearly normal renal structure and function. It could be concluded that pristine and functionalized amylated MWCNTs have nephrotoxic effect, while PEG-coated MWCNTs had lowest, or none, toxic effects making them safer for therapy and diagnosis of a variety of diseases.</t>
  </si>
  <si>
    <t>Acta Histochemica</t>
  </si>
  <si>
    <t>10.1016/j.comtox.2018.10.001</t>
  </si>
  <si>
    <t>Grouping of multi-walled carbon nanotubes to read-across genotoxicity: A case study to evaluate the applicability of regulatory guidance</t>
  </si>
  <si>
    <t>Multi-walled carbon nanotubes (MWCNTs) consist of multiple layers of graphene sheets in a tubular shape. Depending on the synthesis and purification method, MWCNTs may differ in size, shape, rigidity and other properties. Previous research has shown that physicochemical properties can influence the translocation and toxicity of MWCNTs. Extensive in vitro and in vivo testing may be required to characterise the hazard of various physical forms of MWCNTs. Grouping of MWCNTs to read-across data for toxicological endpoints could efficiently contribute to reduce and focus MWCNT testing. This paper describes a case study to explore and illustrate read-across of genotoxicity data by following the â€œRecommendations for nanomaterials applicable to the Guidance on QSARs and Groupingâ€ developed by the European Chemicals Agency (ECHA). The grouping hypothesis was supported by the use of chemoinformatics techniques such as hierarchical clustering and principal components analysis. The uncertainties of the present case study were evaluated using the Read-Across Assessment Framework (RAAF) developed by ECHA. While the aim of this study was not to conduct a hazard assessment, the study data chosen for illustrative purposes suggest that the MWCNTs analogues selected are not genotoxic. No (major) differences between the analogues were observed which could be attributed to differences in physicochemical properties such as length, diameter or rigidity/straightness. Such properties, however, may have an impact on other hazard endpoints such as carcinogenicity. This study shows the practical application of the ECHA framework for grouping of nanomaterials (NMs) as well as use of the ECHA RAAF for NMs, and how this can be supported by chemoinformatics techniques. Some adaptations to the workflow are suggested for a more practical and straightforward narrative in the reporting.</t>
  </si>
  <si>
    <t>10.1111/bcpt.13119</t>
  </si>
  <si>
    <t>Physicochemical predictors of Multi-Walled Carbon Nanotubeâ€“induced pulmonary histopathology and toxicity one year after pulmonary deposition of 11 different Multi-Walled Carbon Nanotubes in mice</t>
  </si>
  <si>
    <t>Multi-walled carbon nanotubes (MWCNT) are widely used nanomaterials that cause pulmonary toxicity upon inhalation. The physicochemical properties of MWCNT vary greatly, which makes general safety evaluation challenging to conduct. Identification of the toxicity-inducing physicochemical properties of MWCNT is therefore of great importance. We have evaluated histological changes in lung tissue 1 year after a single intratracheal instillation of 11 well-characterized MWCNT in female C57BL/6N BomTac mice. Genotoxicity in liver and spleen was evaluated by the comet assay. The dose of 54 Î¼g MWCNT corresponds to three times the estimated dose accumulated during a work life at a NIOSH recommended exposure limit (0.001 mg/m3). Short and thin MWCNT were observed as agglomerates in lung tissue 1 year after exposure, whereas thicker and longer MWCNT were detected as single fibres, suggesting biopersistence of both types of MWCNT. The thin and entangled MWCNT induced varying degree of pulmonary inflammation, in terms of lymphocytic aggregates, granulomas and macrophage infiltration, whereas two thick and straight MWCNT did not. By multiple regression analysis, larger diameter and higher content of iron predicted less histopathological changes, whereas higher cobalt content significantly predicted more histopathological changes. No MWCNT-related fibrosis or tumours in the lungs or pleura was found. One thin and entangled MWCNT induced increased levels of DNA strand breaks in liver; however, no physicochemical properties could be related to genotoxicity. This study reveals physicochemical-dependent difference in MWCNT-induced long-term, pulmonary histopathological changes. Identification of diameter size and cobalt content as important for MWCNT toxicity provides clues for designing MWCNT, which cause reduced human health effects following pulmonary exposure.</t>
  </si>
  <si>
    <t>Basic and Clinical Pharmacology and Toxicology</t>
  </si>
  <si>
    <t>10.1007/s00204-018-2336-3</t>
  </si>
  <si>
    <t>Comparative pulmonary toxicity of a DWCNT and MWCNT-7 in rats</t>
  </si>
  <si>
    <t>Very little is known about the in vivo toxicity of inhaled double-walled carbon nanotubes (DWCNTs). In the present study, we compared the pulmonary toxicity of DWCNT to MWCNT-7, a well-known multi-walled carbon nanotube. Rats were divided into six groups: untreated, vehicle, low-dose DWCNT, high-dose DWCNT, low-dose MWCNT-7, and high-dose MWCNT-7. The test materials were administered by intra-tracheal intra-pulmonary spraying (TIPS) every other day for 15 days: the low-dose and high-dose groups were administered final total doses of 0.25 and 0.50 mg/rat of the test material. The animals were sacrificed 1 and 6 weeks after the final TIPS administration. Six weeks after the final TIPS administration, rats administered MWCNT-7 had high levels of macrophage infiltration into the lung with dense alveolar wall fibrous thickening throughout the lung; significant elevation of lactate dehydrogenase activity, alkaline phosphatase activity, and total protein concentration in the bronchioalveolar lavage fluid; an increase in the pulmonary cell PCNA index; slightly elevated levels of 8-OHdG DNA adducts in lung tissue DNA; a small but significant increase in protein concentration in the pleural cavity lavage fluid and an increase in the visceral mesothelial cell PCNA index. None of these parameters was increased in rats administered DWCNT. The primary lesion in rats administered DWCNT was scattered formation of granulation tissue containing internalized DWCNT fibers. Our data indicate that DWCNT has lower pulmonary and pleural toxicity than MWCNT-7.</t>
  </si>
  <si>
    <t>10.1186/s12989-018-0285-x</t>
  </si>
  <si>
    <t>Multi-walled carbon nanotube oxidation dependent keratinocyte cytotoxicity and skin inflammation</t>
  </si>
  <si>
    <t>Background: The effects of carbon nanotubes on skin toxicity have not been extensively studied; however, our lab has previously shown that a carboxylated multi-walled carbon nanotube (MWCNT) exacerbates the 2, 4-dinitrofluorobenzene induced contact hypersensitivity response in mice. Here we examine the role of carboxylation in MWCNT skin toxicity. Results: MWCNTs were analyzed by transmission electron microscopy, zetasizer, and x-ray photoelectron spectroscopy to fully characterize the physical properties. Two MWCNTs with different levels of surface carboxylation were chosen for further testing. The MWCNTs with a high level of carboxylation displayed increased cytotoxicity in a HaCaT keratinocyte cell line, compared to the MWCNTs with intermediate levels of carboxylation. However, neither functionalized MWCNT increased the level of in vitro reactive oxygen species suggesting an alternative mechanism of cytotoxicity. Each MWCNT was tested in the contact hypersensitivity model, and only the MWCNTs with greater than 20% surface carboxylation exacerbated the ear swelling responses. Analysis of the skin after MWCNT exposure reveals that the same MWCNTs with a high level of carboxylation increase epidermal thickness, mast cell and basophil degranulation, and lead to increases in polymorphonuclear cell recruitment when co-administered with 2, 4-dinitrofluorobenzene. Conclusions: The data presented here suggest that acute, topical application of low doses of MWCNTs can induce keratinocyte cytotoxicity and exacerbation of allergic skin conditions in a carboxylation dependent manner.</t>
  </si>
  <si>
    <t>10.26565/2075-3810-2019-42-04</t>
  </si>
  <si>
    <t>DO CARBON NANOTUBES INHIBIT OR PROMOTE AMYLOID FIBRILS FORMATION?</t>
  </si>
  <si>
    <t>Background: Carbon nanotubes, due to their unique physical properties, have been widely used in materials science and electronics; however, numerous attempts to create systems for delivering drugs or complexes of therapeutic drugs with nanotubes for improving their effectiveness and specificity have not succeeded. It is primarily due to the high cytotoxicity of nanotubes for living cells as well as the lack of mechanisms for their biodegradation. On the other hand, carbon nanotubes can form stable compounds with such biologically important molecules as DNA, phospholipids, proteins. In this paper, the possibility of the formation of amyloid fibril structures in lysozyme due to the interaction with carbon nanotubes is shown. The obtained results have both a fundamental and an applied value, since this may be a method for obtaining model amyloid fibrils for further study. Objectives: The purpose of the work was to study the effect of carbon nanotubes on the formation of fibril structures in lysozyme at room temperature under different pH values. Materials and methods: For the preparation of the samples, hen egg-white lysozyme protein (HEWL, Fluka), as well as single-walled (SWCNT, Sigma-Aldrich) and multi-walled (MWCNT, OOO TM â€œSpetsmashâ€, Kyiv, Ukraine) carbon nanotubes were used. Used techniques: IR-Fourier Absorption Spectroscopy; confocal microscopy. Results: In this paper, the study of molecular mechanisms of interaction of lysozyme with carbon nanotubes by vibrational spectroscopy was carried out and a conformational analysis of the formed complexes was performed. It is shown that carbon nanotubes can affect the structure of lysozyme even at room temperature and normal pH values, as evidenced by conformational changes in lysozyme due to interaction with carbon nanotubes. Complexes which are formed as a result of such interaction, have characteristic features of amyloid fibrillar structures. It reveals one of possible mechanisms of carbon nanotubes cytotoxicity. On the other hand, such a technique can be introduced to obtain model amyloid fibrils for further study. Conclusion: The method of vibtarional spectroscopy has shown that carbon nanotubes can influence the structure of lysozyme, as it is shown by the conformational analysis of the absorption band Amide I. After the interaction of lysozyme with CNT, an increase in the contribution of antiparallel Î²-conformation in the structure of lysozyme is observed, and the contribution of the Î±-helix conformation is reduced, which are characteristic features in the formation of fibrillar structures. The possibility of amyloid fibril formation without the use of high temperatures at different pH values with the interaction of lysozyme and carbon nanotubes, which can be applied as a method for obtaining the model amyloid fibrils, is shown.</t>
  </si>
  <si>
    <t>Biophysical Bulletin</t>
  </si>
  <si>
    <t>10.21608/EJH.2019.12809.1119</t>
  </si>
  <si>
    <t>Histological study of the effect of pristine versus functionalized polyethylene glycol - Multiwalled carbon nanotubes on the lung alveoli of the adult male albino rats</t>
  </si>
  <si>
    <t>Background: Carbon nanotubes are used in a variety of applications. However, their toxicity on different body tissues has an impact on human health. Therefore, functionalization emerged as a tool to reduce CNTs toxicity and hence expand their applications. Aim: The goal of this study was to clarify the impact of pristine MW CNTs on lung alveoli of the adult male albino rat and the possibility of amelioration of this effect by functionalized PEG-MWCNTs. Materials and Methods:60 adult male rats were categorized among 3 groups. Group I: control group, group II: 20 rats received an intratracheal instillation of a single dose of 1 mg/kg of pristine MWCNTs, then subdivided into two equal subgroups (each 10 rats) and were sacrificed after 3 days and 45 days respectively, group III: 20 rats were received an intratracheal instillation of a single dose of 1 mg/kg of PEG-MWCNTs and then subdivided and sacrificed as in group II. At the end of the experiment, the lungs were harvested for histological examination. The thickness of the interalveolar septum and the collagen area were morphometrically evaluated and statistically analyzed. Results: Pristine MWCNTs caused variable degree of histological changes that were more evident after 45 days. These changes manifested by collapsed alveoli alternating with wide ones, thickening of the interalveolar septa, deposition of collagen, cellular and nuclear changes suggestive of pulmonary toxicity and accumulation of particulate laden macrophages. Morphometric and statistical studies demonstrated significant increase in the thickness of the interalveolar septa as compared to control group. Ultrastructurally, type II pneumocytes showed degenerative changes and formed the predominant cell lining. The changes were less evident by instillation of functionalized PEG-MWCNTs with more or less preservation of the normal alveolar architecture. Conclusion: Pristine MWCNTs have a toxic effect on the lung tissue which could be reduced by functionalized PEGMWCNTs. EJH</t>
  </si>
  <si>
    <t>Egyptian Journal of Histology</t>
  </si>
  <si>
    <t>10.2147/IJN.S217977</t>
  </si>
  <si>
    <t>Multi-walled carbon nanotubes (MWCNTs) activate apoptotic pathway through er stress: Does surface chemistry matter?</t>
  </si>
  <si>
    <t>Purpose: Physicochemical properties play a crucial role in determining the toxicity of multi-walled carbon nanotubes (MWCNTs). Recently we found that MWCNTs with longer length and smaller diameters could induce toxicity to human umbilical vein endothelial cells (HUVECs) through the activation of endoplasmic reticulum (ER) stress. In this study, we further investigated the possible contribution of hydroxylation and carboxylation to the cytotoxicity of MWCNTs. Methods: The HUVECs were exposed to pristine (code XFM19), hydroxylated (code XFM20; content of hydroxyl groups 1.76 wt%) and carboxylated (code XFM21; content of carboxyl groups 1.23 wt%) MWCNTs, respectively. Then, the internalization, cytotoxicity, oxidative stress and activation of apoptosis-ER stress pathway were measured. Results: In consequence, all types of MWCNTs could be internalized into the HUVECs, and the cellular viability was significantly reduced to a similar level. Moreover, the MWCNTs increased intracellular reactive oxygen species (ROS) and decreased glutathione (GSH) to similar levels, indicating their capacity of inducing oxidative stress. The Western blot results showed that all types of MWCNTs reduced BCL-2 and increased caspase-3, caspase-8, cleaved caspase-3 and cleaved caspase-8. The expression of ER stress gene DNA damageinducible transcript 3 (DDIT3) and protein level of chop were only significantly induced by XFM20 and XFM21, whereas protein level of p-chop was promoted by XFM19 and XFM21. In addition, the pro-survival gene XBP-1s was significantly down-regulated by all types of MWCNTs. Conclusion: These results suggested that MWCNTs could induce cytotoxicity to HUVECs via the induction of oxidative stress and apoptosis-ER stress, whereas a low degree of hydroxylation or carboxylation did not affect the toxicity of MWCNTs to HUVECs.</t>
  </si>
  <si>
    <t>10.1039/c9ra06672a</t>
  </si>
  <si>
    <t>Toxicity testing of MWCNTs to aquatic organisms</t>
  </si>
  <si>
    <t>The increase in global production of carbon nanotubes (CNTs), as well as their use in polymer nanocomposites has raised concerns as to their possible effects on the marine environment that could ultimately affect human populations. Specifically, CNTs have already been tested in antifouling formulations for the prevention of biofouling, mainly to protect ships' hulls, as well as in composite materials that come in contact with seawater. At this point, it seems crucial to assess the possible effects of CNTs on aquatic organisms and assess their toxicity. Thus, in this study, three different model organisms were selected for toxicity testing: Daphnia magna water flea, Artemia salina nauplii and Danio rerio zebrafish. The CNTs that were tested have been produced in house via the chemical vapour deposition method and were fully characterised in order to understand the effect of their properties on the aquatic organisms. In this study pristine multiwalled carbon nanotubes (MWCNTs) as well as functionalised with carboxyl groups were used. Dispersion issues were evident in all tests, both for the pristine and functionalised carbon nanotubes, thus their toxicity could not be determined in relation to their concentration. To overcome this issue, optical observation of the organisms took place. MWCNT black aggregates were clearly observed in the intestine of A. salina. Following an additional 24 h in seawater the intestine appeared clean and restored to its normal appearance. This observation leads to the conclusion that MWCNTs did not prove to be fatal to D. magna and A. salina despite their presence in the digestive track of both non-target organisms. These results show that MWCNTs do not affect the non-target organisms in the short term, thus their use in antifouling coatings and composite materials for maritime applications can be further investigated.</t>
  </si>
  <si>
    <t>RSC Advances</t>
  </si>
  <si>
    <t>10.3389/fphar.2019.01140</t>
  </si>
  <si>
    <t>In vivo activation and pro-fibrotic function of NF-ÎºB in fibroblastic cells during pulmonary inflammation and fibrosis induced by carbon nanotubes</t>
  </si>
  <si>
    <t>Exposure to insoluble particles in the lung elicits inflammatory responses that eliminate deposited particulates and repair damaged tissue. Overzealous or prolonged responses lead to chronic conditions, such as fibrosis and malignancy, which are frequently progressive and refractory to drug therapy leading to high rates of disability and mortality. The molecular events underlying the progression of lung inflammation to chronic pathology, in particular, the conversion to fibrosis, remain poorly understood. Fibrogenic multi-walled carbon nanotubes (MWCNTs) have been shown to stimulate prominent acute inflammation that evolves into chronic lesions characterized by chronic inflammation, interstitial fibrosis, and granulomas in mouse lungs. In this communication, we examined the in vivo activation of nuclear factor-ÎºB (NF-ÎºB) signaling in fibroblastic cells during the inflammatory and fibrotic progression induced by MWCNTs. Wild-type C57BL/6J male mice were exposed to two fibrogenic MWCNTs (Mitsui XNRI MWNT-7 and long MWCNTs) by pharyngeal aspiration. Both MWCNTs strongly stimulated the nuclear translocation of NF-ÎºB p65 in lung fibroblasts and myofibroblasts during the acute and chronic responses. Phosphorylated NF-ÎºB p65 at serine 276, a marker of NF-ÎºB activation, was markedly induced by MWCNTs in the nucleus of fibroblastic cells. Moreover, two NF-ÎºB-regulated genes encoding pro-fibrotic mediators, tissue inhibitor of metalloproteinase 1 (TIMP1), and osteopontin (OPN), respectively, were significantly induced in lung fibroblasts and myofibroblasts. These results demonstrate that NF-ÎºB is activated to mediate transactivation of pro-fibrotic genes in fibroblastic cells during pulmonary acute and chronic responses to CNTs, providing a mechanistic framework for analyzing gene regulation in pulmonary fibrotic progression through NF-ÎºB signaling.</t>
  </si>
  <si>
    <t>Frontiers in Pharmacology</t>
  </si>
  <si>
    <t>10.2147/IJN.S208129</t>
  </si>
  <si>
    <t>Organ accumulation and carcinogenicity of highly dispersed multi-walled carbon nanotubes administered intravenously in transgenic rasH2 mice</t>
  </si>
  <si>
    <t>Purpose: Multiwalled carbon nanotubes (MWCNTs) have been known to enter the circulatory system via the lungs from inhalation exposure; however, its carcinogenicity and subsequent accumulation in other organs have not been adequately reported in the literature. Moreover, the safety of MWCNTs as a biomaterial has remained a matter of debate, particularly when the material enters the circulatory system. To address these problems, we used carcinogenic rasH2 transgenic mice to intravenously administer highly dispersed MWCNTs and to evaluate their carcinogenicity and accumulation in the organs. Methods: Two types of MWCNTs (thin- and thick-MWCNTs) were intravenously administered at a high dose (approximately 0.7 mg per kg body weight) and low dose (approximately 0.07 mg per kg body weight). Results: MWCNTs showed pancreatic accumulation in 3.2% of mice administered with MWCNTs, but there was no accumulation in other organs. In addition, there was no significant difference in the incidence of tumor among the four MWCNTs-administered groups compared to the vehicle group without MWCNTs administration. Blood tests revealed elevated levels in mean red blood cell volume and mean red blood cell hemoglobin level for the MWCNTs-administered group, in addition to an increase in eotaxin. Conclusion: The present study demonstrated that the use of current technology to sufficiently disperse MWCNTs resulted in minimal organ accumulation with no evidence of carcinogenicity.</t>
  </si>
  <si>
    <t>10.1080/17435390.2019.1640911</t>
  </si>
  <si>
    <t>Grouping of carbonaceous nanomaterials based on association of patterns of inflammatory markers in BAL fluid with adverse outcomes in lungs</t>
  </si>
  <si>
    <t>Carbonaceous nanomaterials (CNMs) are universally being used to make commodities, as they present unique opportunities for development and innovation in the fields of engineering, biotechnology, etc. As technology advances to incorporate CNMs in industry, the potential exposures associated with these particles also increase. CNMs have been found to be associated with substantial pulmonary toxicity, including inflammation, fibrosis, and/or granuloma formation in animal models. This study attempts to categorize the toxicity profiles of various carbon allotropes, in particular, carbon black, different multi-walled carbon nanotubes, graphene-based materials, and their derivatives. Statistical and machine learning-based approaches were used to identify groups of CNMs with similar pulmonary toxicity responses from a panel of proteins measured in bronchoalveolar lavage (BAL) fluid samples and with similar pathological outcomes in the lungs. Thus, grouped particles, based on their pulmonary toxicity profiles, were used to select a small set of proteins that could potentially identify and discriminate between the toxicity profiles associated within each group. Specifically, MDC/CCL22 and MIP-3Î²/CCL19 were identified as common protein markers associated with both toxicologically distinct groups of CNMs. In addition, the persistent expression of other selected protein markers in BAL fluid from each group suggested their ability to predict toxicity in the lungs, i.e. fibrosis and microgranuloma formation. The advantages of such approaches can have positive implications for further research in toxicity profiling.</t>
  </si>
  <si>
    <t>10.1080/17435390.2019.1592258</t>
  </si>
  <si>
    <t>Comparison of the effects of multiwall carbon nanotubes on the epithelial cells and macrophages</t>
  </si>
  <si>
    <t>Effects of two kinds of multiwall carbon nanotubes (MWCNTs) on cells were examined. The effects of MWNT-7, which has been reported to be carcinogenic, and MWCNT-B, whose toxicity is unclear, were examined in both epithelial cells and macrophages. Human lung carcinoma A549 cells were used as representative epithelial cells and differentiated human monocyte THP-1 cells, as well as rat pulmonary macrophages NR8383, were employed to examine possible harmful effects of the MWCNTs. The MWCNTs induced the production of chemokines such as interleukin-8 (IL-8). MWCNTs were found to more strongly affect macrophages than epithelial cells. In addition, the toxicity was more pronounced in the MWNT-7 exposed cells than in those exposed to MWCNT-B. Cytochalasin D and amiloride treatment of differentiated THP-1 cells reduced cell-associated MWCNTs and IL-8 induction. To confirm these cellular influences in vivo, intratracheal administration of each type of MWCNT was performed by pharyngeal aspiration in the mouse lung. Analysis of bronchoalveolar lavage fluid (BALF) showed increase of inflammatory monocyte in MWNT-7 exposed animals at 1week after. In addition, neutrophils in the BALF were also significantly increased MWNT-7 exposed animals at 1 week and 1 month after. Aspiration of MWNT-7 caused formation of granulomas in the lung. Formation of the granulomas was not observed in the case of MWCNT-B. These results suggest that cellular uptake of the MWCNTs by phagocytosis and chemokine induction is important aspects of their toxicity.</t>
  </si>
  <si>
    <t>10.1111/cas.14121</t>
  </si>
  <si>
    <t>MWCNT-7 administered to the lung by intratracheal instillation induces development of pleural mesothelioma in F344 rats</t>
  </si>
  <si>
    <t>Multi-walled carbon nanotube-7 (MWCNT-7) fibers are biopersistent and have a structure similar to asbestos. MWCNT-7 has been shown to induce malignant mesothelioma when administered by intrascrotal or intraperitoneal injection in rats and mice, and an inhalation study demonstrated that rats exposed to respirable MWCNT-7 developed lung tumors. MWCNT-N, which is similar to MWCNT-7, was shown to induce both lung tumors and malignant mesothelioma in rats when administered by trans-tracheal intrapulmonary spraying (TIPS). The present study was performed to investigate the carcinogenicity of MWCNT-7 when administered by the TIPS method. Ten-week-old male F344/Crj rats were divided into 3 groups and administered 0.5 mL vehicle, 0.250 Î¼g/mL MWCNT-7 or 0.250 Î¼g/mL crocidolite once a week for 12 weeks (total doses of 1.5 mg/rat) and then observed for up to 104 weeks. Rats in the MWCNT-7 group began to die from pathologies associated with the development of malignant mesothelioma 35 weeks after the final TIPS administration. Overall, the incidence of malignant mesothelioma in the MWCNT-7 group was significantly higher than in the vehicle or crocidolite groups.</t>
  </si>
  <si>
    <t>10.2147/IJN.S208225</t>
  </si>
  <si>
    <t>10.1039/c9en00183b</t>
  </si>
  <si>
    <t>10.1039/c9tx00026g</t>
  </si>
  <si>
    <t>Comparative study of in vitro effects of different nanoparticles at non-cytotoxic concentration on the adherens junction of human vascular endothelial cells</t>
  </si>
  <si>
    <t>Acquisition of cancer stem cell-like properties in human small airway epithelial cells after a long-term exposure to carbon nanomaterials</t>
  </si>
  <si>
    <t>Derivation of occupational exposure limits for multi-walled carbon nanotubes and graphene using subchronic inhalation toxicity data and a multi-path particle dosimetry model</t>
  </si>
  <si>
    <t>Background: Effects of different nanoparticles (NPs) exposure at acutely non-cytotoxic concentrations are particularly worthy to figure out, compare, and elucidate. Objective: To investigate and compare the effect of a small library of NPs at non-cytotoxic concentration on the adherens junction of human umbilical vein endothelial cells (HUVECs), obtaining new insights of NPs safety evaluation. Materials and methods: The HUVECs layer was exposed to NPs including gold (Au), platinum (Pt), silica (SiO2), titanium dioxide (TiO2), ferric oxide (Fe2O3), oxidized multi-walled carbon nanotubes, with different surface chemistry and size distribution. Cellular uptake of NPs was observed by transmission electron microscopy. and the cytotoxicity was determined by Cell Counting Kit-8 assay. The NP-induced variation of intracellular reactive oxygen species (ROS) and catalase (CAT) activity was measured using the probe of 2Ê¹7â€™-dichlorodihydr fluorescein diacetate and a CAT analysis kit, respectively. The level of VE-cadherin of HUVECs was analyzed by Western blot, and the loss of adherens junction was observed with laser confocal microscopy. Results: The acutely non-cytotoxic concentrations of different NPs were determined and applied to HUVECs. The NPs increased the level of intracellular ROS and the activity of CAT to different degrees, depending on the characteristics. At the same time, the HUVECs lost their adherens junction protein VE-cadherin and gaps were formed between the cells. The NP-induced oxidative stress and gap formation could be rescued by the supplementary N-acetylcysteine in the incubation. Conclusion: The increase of intracellular ROS and CAT activity was one common effect of NPs, even at the non-cytotoxic concentration, and the degree was dependent on the composition, surface chemistry, and size distribution of the NP. The effect led to the gap formation between the cells, while could be rescued by the antioxidant. Therefore, the variation of adherens junction between endothelial cells was suggested to evaluate for NPs when used as therapeutics and diagnostics.</t>
  </si>
  <si>
    <t>Cancer stem cells (CSCs) are a key driver of tumor formation and metastasis, but how they are affected by nanomaterials is largely unknown. The present study investigated the effects of different carbon-based nanomaterials (CNMs) on neoplastic and CSC-like transformation of human small airway epithelial cells and determined the underlying mechanisms. Using a physiologically relevant exposure model (long-term/low-dose) with system validation using a human carcinogen, asbestos, we demonstrated that single-walled carbon nanotubes, multi-walled carbon nanotubes, ultrafine carbon black, and crocidolite asbestos induced particle-specific anchorage-independent colony formation, DNA-strand breaks, and p53 downregulation, indicating the genotoxicity and carcinogenic potential of CNMs. The chronic CNM-exposed cells exhibited CSC-like properties as indicated by 3D spheroid formation, anoikis resistance, and CSC marker expression. Mechanistic studies revealed specific self-renewal and epithelial-mesenchymal transition (EMT)-related transcription factors that are involved in the cellular transformation process. Pathway analysis of gene signaling networks supports the role of SOX2 and SNAI1 signaling in CNM-mediated transformation. These findings support the potential carcinogenicity of high aspect ratio CNMs and identified molecular targets and signaling pathways that may contribute to disease development.</t>
  </si>
  <si>
    <t>In this study, we aimed to provide the recommended occupational exposure limits (OELs) for multi-walled carbon nanotubes (MWCNTs) and graphene nanomaterials based on data from a subchronic inhalation toxicity study using a lung dosimetry model. We used a no observed adverse effect level (NOAEL) of 0.98 mg m-3 and 3.02 mg m-3 in rats for MWCNTs and graphene, respectively. The NOAELs were obtained from a 13-week inhalation study in rats. The deposition fractions of MWCNTs and graphene in the respiratory tract of rats and humans were calculated by using the multi-path particle dosimetry model (MPPD model, v3.04). The deposition fraction in the alveolar region was 0.0527 and 0.0984 for MWCNTs and 0.0569 and 0.1043 for graphene in rats and human lungs, respectively. Then, the human equivalent exposure concentrations (HECs) of MWCNTs and graphene were calculated according to the method by the National Institute for Occupational Safety and Health (NIOSH). The HEC was estimated to be 0.17 mg m-3 for MWCNTs and to be 0.54 mg m-3 for graphene, which was relevant to the rat NOAEL of 0.98 mg m-3 and 3.02 mg m-3 for MWCNTs and graphene, respectively. Finally, we estimated the recommended OELs by applying uncertainty factors (UFs) to the HEC as follows: an UF of 3 for species differences (rats to humans), 2 for an experimental duration (subchronic to chronic), and 5 for inter-individual variations among workers. Thus, the OEL was estimated to be 6 Î¼g m-3 for MWCNTs and 18 Î¼g m-3 for graphene. These values could be useful in preventing the adverse health effects of nanoparticles in workers.</t>
  </si>
  <si>
    <t>Toxicology Research</t>
  </si>
  <si>
    <t>10.18821/0016-9900-2019-98-3-332-338</t>
  </si>
  <si>
    <t>10.2147/IJN.S202734</t>
  </si>
  <si>
    <t>Influence of of single-walled carbon nanotubes ingestion by rats on their integral and biochemical indices</t>
  </si>
  <si>
    <t>Malachite green-conjugated multi-walled carbon nanotubes potentiate antimicrobial photodynamic inactivation of planktonic cells and biofilms of pseudomonas aeruginosa and staphylococcus aureus</t>
  </si>
  <si>
    <t>Introduction: Single-walled carbon nanotubes (SWCNTs) can affect the human body as a result of their use in packaging materials, growth stimulators of agricultural plants and promising agrochemicals. The aim of the study was to investigate the effect of SWCNT on integral and biochemical indices on the model of oral administration to rats in a subacute experiment with duration of 92 days. Material and methods. SWCNT were dispersed by ultrasound in water with 1% by weight of the non-ionic surfactant Tween 20. According to the data of dynamic light scattering, electron microscopy, and Raman light scattering the sample containing both free and partially aggregated SWCNTs. The experiment was carried out on 5 groups of growing male Wistar rats. The SWCNT dispersion was added to the drinking water at doses (control); of 0.01; 0.1; 1.0 and 10 mg/kg body weight in groups from the 1st to the 5th group. We studied the level of anxiety and cognitive function in the test of the "Conditional Reflex of Passive Avoidance" (CRPA); the mass of internal organs, the permeability of the small intestine wall for ovalbumin macromolecules, the biochemical parameters of blood serum, the activity of glutathione peroxidase, the content of non-protein thiols in the liver, urinary excretion of 8-hydroxy-2'-deoxyguanosine (8-oxo-G) and selenium. Results: As a result of SWCNTs consumption there were found significant changes in the content of total protein, uric acid, triglycerides, cholesterol in the blood serum, the increased activity of aspartate aminotransferase, the relative mass of the liver, and decreased the permeability of the intestinal wall for macromolecules of the protein. There have been shifts in individual antioxidant protection indices, including increased 8-oxo-G excretion, decreased glutathione peroxidase activity, glutathione content in the liver, and selenium availability. Most of the above effects did not show a dose dependence of the nanomaterial and were more pronounced at minimal and medium doses of SWCNTs than at maximum doses. The effect of SWCNTs on the behavioral responses of animals was not revealed. Conclusion: Therefore, SWCNT show signs of toxic effects at a dose of 0.1 mg/kg body weight in a day or less.</t>
  </si>
  <si>
    <t>Purpose: Infections associated with medical devices that are caused by biofilms remain a considerable challenge for health care systems owing to their multidrug resistance patterns. Biofilms of Pseudomonas aeruginosa and Staphylococcus aureus can result in life-threatening situations which are tough to eliminate by traditional methods. Antimicrobial photodynamic inactivation (aPDT) constitutes an alternative method of killing deadly pathogens and their biofilms using reactive oxygen species (ROS). This study investigated the efficacy of enhanced in vitro aPDT of P. aeruginosa and S. aureus using malachite green conjugated to carboxyl-functionalized multi-walled carbon nanotubes (MGCNT). Both the planktonic cells and biofilms of test bacteria were demonstrated to be susceptible to the MGCNT conjugate. These MGCNT conjugates may thus be employed as a facile strategy for designing antibacterial and anti-biofilm coatings to prevent the infections associated with medical devices. Methods: Conjugation of the cationic dye malachite green to carbon nanotube was studied by UV-visible spectroscopy, high-resolution transmission electron microscopy, and Fourier transform infrared spectrometry. P. aeruginosa and S. aureus photodestruction were studied using MGCNT conjugate irradiated for 3 mins with a red laser of wavelength 660 nm and radiant exposure of 58.49 J cmâˆ’2. Results: Upon MGCNT treatment, S. aureus and P. aeruginosa were reduced by 5.16 and 5.55 log10, respectively. Compared to free dye, treatment with MGCNT afforded improved phototoxicity against test bacteria, concomitant with greater ROS production. The results revealed improved biofilm inhibition, exopolysaccharide inhibition, and reduced cell viability in test bacteria treated with MGCNT conjugate. P. aeruginosa and S. aureus biofilms were considerably reduced to 60.20Â±2.48% and 67.59Â±3.53%, respectively. Enhanced relative MGCNT phototoxicity in test bacteria was confirmed using confocal laser scanning microscopy. Conclusion: The findings indicated that MGCNT conjugate could be useful to eliminate the biofilms formed on medical devices by S. aureus and P. aeruginosa.</t>
  </si>
  <si>
    <t>10.1016/j.toxrep.2019.05.010</t>
  </si>
  <si>
    <t>10.1080/17435390.2019.1597203</t>
  </si>
  <si>
    <t>Differential gene regulation in human small airway epithelial cells grown in monoculture versus coculture with human microvascular endothelial cells following multiwalled carbon nanotube exposure</t>
  </si>
  <si>
    <t>Vial sonication and ultrasonic immersion probe sonication to generate stable dispersions of multiwall carbon nanotubes for physico-chemical characterization and biological testing</t>
  </si>
  <si>
    <t>Concurrent with rising production of carbon-based engineered nanomaterials is a potential increase in respiratory and cardiovascular diseases due to exposure to nanomaterials in the workplace atmosphere. While single-cell models of pulmonary exposure are often used to determine the potential toxicity of nanomaterials in vitro, previous studies have shown that coculture cell models better represent the cellular response and crosstalk that occurs in vivo. This study identified differential gene regulation in human small airway epithelial cells (SAECs)grown either in monoculture or in coculture with human microvascular endothelial cells following exposure of the SAECs to multiwalled carbon nanotubes (MWCNTs). SAEC genes that either changed their regulation direction from upregulated in monoculture to downregulated in coculture (or vice versa)or had a more than a two-fold changed in the same regulation direction were identified. Genes that changed regulation direction were most often involved in the processes of cellular growth and proliferation and cellular immune response and inflammation. Genes that had a more than a two-fold change in regulation in the same direction were most often involved in the inflammatory response. The direction and fold-change of this differential gene regulation suggests that toxicity testing in monoculture may exaggerate cellular responses to MWCNTs, and coculture of cells may provide a more in-depth assessment of toxicological responses.</t>
  </si>
  <si>
    <t>Nanotechnology is considered to be a key enabling technology and in recent years there has been much growth in the use of nanostructured materials in industrial applications and in consumer products. It is, therefore, important that prior to being commercialized in consumer products, engineered nanomaterials are subjected to a thorough physico-chemical characterization as part of broader risk assessment to evaluate their possible effects on human health and the environment. The proper dispersion of nanomaterials sourced as powders becomes a first crucial step in the characterization process. This paper focuses on the dispersion of multiwall carbon nanotubes - often hydrophobic and tangled - since it may be challenging to re-disperse them effectively in aqueous media prior to characterization. A comparison has been made of non-contact vial sonication and immersion probe sonication using tannic acid as a dispersant. Transmission electron microscopy and UV-Vis spectroscopy were the techniques used to evaluate the dispersions. We used High Content Imaging and Colony Forming Efficiency to perform in vitro cytotoxicity studies on Human Alveolar Epithelial cells. It was found that both sonication treatments produce equivalent stable dispersions. No cytotoxic effects from MWCNTs were observed although some toxicity was observed and attributed to excess of the tannic acid dispersant.</t>
  </si>
  <si>
    <t>Toxicology Reports</t>
  </si>
  <si>
    <t>10.2147/IJN.S199187</t>
  </si>
  <si>
    <t>Time-dependent degradation of carbon nanotubes correlates with decreased reactive oxygen species generation in macrophages</t>
  </si>
  <si>
    <t>Introduction and objective: With the increase in carbon nanotube-based products on the commercial market, public concern regarding the possible toxicity of these nanomaterials has attracted much attention. Although previous studies found no obvious toxicity related to carbon nanotubes (CNTs), their safety has not been established because long-term evaluation is still needed. In vitro assays are used to understand the toxicity of nanomaterials. However, the data published so far were generated in short-term assays in which cells are continuously exposed to CNTs. Therefore, the objective of this study is to quantitatively assess the relative long-term cytotoxicity and degradation of CNTs after uptake by macrophages. Methods: We used macrophage cell line of RAW 264.7 and primary rat Kupffer cells to investigate macrophage uptake of CNTs as well as their quantity changes up to a relatively late time point after uptake (7 days) by measuring optical absorbance in the near infrared region and Raman spectra of CNTs in the cell lysates. The time-dependent cytotoxicity was evaluated by measuring reactive oxygen species (ROS), glutathione, cell viability, and caspase 3/7 activity in 1-7 days. Results: CNTs were degraded by approximately 25-30% within first 4 days after uptake; however, and no additional degradation occurred for the remainder of the 7-day test period. Generation of ROS by macrophages decreased as CNT degradation occurred, returning to control levels by Day 7. In the meantime, the glutathione level gradually recovered over time. There were no changes in cell viability or caspase 3/7 activation during CNT degradation. Conclusion: These results confirm that degradation of CNTs by macrophages is associated with ROS generation. The data also suggest that CNT cytotoxicity decreases as they are degraded.</t>
  </si>
  <si>
    <t>10.1080/17435390.2019.1597204</t>
  </si>
  <si>
    <t>Multi-walled carbon nanotubes (MWCNTs) promoted lipid accumulation in THP-1 macrophages through modulation of endoplasmic reticulum (ER) stress</t>
  </si>
  <si>
    <t>Recent studies from us and others have shown that nanoparticle (NP) exposure could modulate endoplasmic reticulum (ER) stress. Since ER stress is closely related to lipid droplet biogenesis, in this study, we investigated if multi-walled carbon nanotubes (MWCNTs) might influence lipid accumulation in THP-1 macrophages through the modulation of ER stress. Exposure to up to 64 Î¼g/mL pristine MWCNTs (p-MWCNTs), hydroxylated MWCNTs (h-MWCNTs), and carboxylated MWCNTs (c-MWCNTs) led to NP internalization, which was associated with a modest increase of cytotoxicity. Oxidative stress was also induced, showing as increased intracellular reactive oxygen species (ROS) and decreased glutathione. Only h-MWCNTs and c-MWCNTs significantly promoted the release of interleukin-8 (IL-8), which was significantly higher compared with that after p-MWCNT exposure. All types of MWCNTs significantly induced lipid accumulation in THP-1 macrophages and more modestly in the co-culture model consisting of 16HBE human bronchial epithelial cells and THP-1 macrophages. MWCNT-induced lipid accumulation in THP-1 macrophages was decreased modestly by antioxidant N-acetyl-l-cysteine and more effectively by ER stress inhibitor 4-phenylbutyric acid. Moreover, MWCNT exposure promoted the expression of ER stress gene DDIT3 as well as ER stress protein p-chop, whereas the transcription factor XBP-1s was decreased. In addition, the expression of scavenger receptors, namely CD36 and MSR1, was also elevated after MWCNT exposure. In conclusion, this study suggested that MWCNT exposure could promote lipid accumulation in THP-1 macrophages, which could be related to the modulation of ER stress leading to upregulation of scavenger receptors.</t>
  </si>
  <si>
    <t>10.5601/jelem.2018.23.2.1588</t>
  </si>
  <si>
    <t>Effect of multi-walled carbon nanotubes (Mwcnts) on counts of microorganisms in soil as exemplified by the cultivation of selected fodder grasses</t>
  </si>
  <si>
    <t>The aim of this study was to evaluate the effect of two types of multi-walled CNTs: raw MWCNTs and carboxylated MWCNTs, on the microbiology of soil on which three species of fodder grasses were cultivated: timothy grass, common meadow grass and meadow fescue. A two-year pot experiment evaluated the effect of MWCNTs (at a dose of 15 g pot -1 , i.e. 4.77 t ha -1 ) and carboxylated MWCNTs (at a dose of 80 g pot -1 , i.e. 25.5 t ha -1 ) on the number of microorganisms in soil and in root matter. The total number of bacteria, number of dormant bacteria, actinomycetes and fungi were investigated. Considerable diversity in the counts of microorganisms was observed, depending on a grass species, type of fraction and type of nanotubes added. When analyzing the total results from the three fractions (the rhizosphere, outside the rhizosphere and roots), the highest number of most of the microorganisms studied was determined in samples from control treatments. The lowest values were obtained in samples from treatments with the addition of carboxylated MWCNTs, and intermediate values were achieved from treatments with raw MWCNTs. The total number of bacteria was positively correlated with the number of dormant bacteria, actinomycetes and fungi. The number of dormant bacteria correlated with the growth of actinomycetes and fungi. Soil contamination even with relatively high amounts of MWCNTs or carboxylated MWCNTs does not cause massive mortality of soil microorganisms. That is why it is important to assess their potential effect on the environment.</t>
  </si>
  <si>
    <t>Journal of Elementology</t>
  </si>
  <si>
    <t>10.2147/IJN.S191689</t>
  </si>
  <si>
    <t>MWCNT interactions with protein: Surface-induced changes in protein adsorption and the impact of protein corona on cellular uptake and cytotoxicity</t>
  </si>
  <si>
    <t>Purpose: Protein adsorption onto nanoparticles in the form of protein corona, affects properties of nanomaterials and their behavior in the biological milieu. This study aims at exploring the effects of multiwalled carbon nanotubes (MWCNTs) surface chemistry on bovine serum albumin (BSA) and immunoglobulin G (IgG), including their adsorption behavior and spatial configurations, as well as the impact on cellular uptake, cytotoxicity, and cellular responses. Methods: Three types of MWCNTs (pristine MWCNTs, MWCNTs-COOH, and MWCNTs-PEG) were synthesized by classical chemical reduction. The size, morphology, hydrodynamic size, and zeta potential were characterized using transmission electron microscopy and dynamic light scattering. MWCNTs were exposed to BSA and IgG solutions, then the amount of MWCNT absorption was performed by bicinchoninic acid assay, and the effects were assessed by utilizing fluorescence spectroscopy, circular dichroism (CD) spectroscopy. Quantitative measurement of MWCNTs uptake with or without protein corona was performed as turbidity method. CCK assay and a microdilution method were performed to evaluate the effects of protein corona on cytotoxicity and pro-inflammatory cytokines release. Results: The BSA and IgG adsorption capacities of MWCNTs followed the order pristine MWCNTs&gt;MWCNTs-COOH and MWCNTs-PEG. MWCNT binding can cause fluorescence quenching and conformational changes in BSA and IgG, indicating that both the physicochemical properties of MWCNTs and protein properties play critical roles in determining their adsorption behavior. Further study showed time-dependent increases in MWCNT cellular uptake and internalization. Hydrophobicity is the major factor increasing cellular uptake of pristine MWCNTs, but a protein corona enriched with dysoposnins is the main factor reducing uptake of MWCNT-COOH by RAW264.7 cells. The cytotoxicity and pro-inflammatory response related to physicochemical properties of MWCNTs, and frustrated phagocytosis is a key initiating event in the pro-inflammatory response of MWCNT-exposed macrophages. Conclusion: These findings shed light on how functionalized MWCNTs interact with protein coronas and provide useful insight into the dramatic effect of protein coronas on different functionalized MWCNTs. These events affect cellular uptake and cytotoxicity, which could inform how to enhance MWCNT biocompatibility and develop approaches for managing MWCNT hazards.</t>
  </si>
  <si>
    <t>10.1007/s00204-019-02410-z</t>
  </si>
  <si>
    <t>Pulmonary and pleural toxicity of potassium octatitanate fibers, rutile titanium dioxide nanoparticles, and MWCNT-7 in male Fischer 344 rats</t>
  </si>
  <si>
    <t>Potassium octatitanate (K 2 OÂ·8TiO 2 , POT) fibers are used as an alternative to asbestos. Their shape and biopersistence suggest that they are possibly carcinogenic. However, inhalation studies have shown that respired POT fibers have little carcinogenic potential. We conducted a short-term study in which we administered POT fibers, and anatase and rutile titanium dioxide nanoparticles (a-nTiO 2 , r-nTiO 2 ) to rats using intra-tracheal intra-pulmonary spraying (TIPS). We found that similarly to other materials, POT fibers were more toxic than non-fibrous nanoparticles of the same chemical composition, indicating that the titanium dioxide composition of POT fibers does not appear to account for their lack of carcinogenicity. The present report describes the results of the 3-week and 52-week interim killing of our current 2-year study of POT fibers, with MWCNT-7 as a positive control and r-nTiO2 as a non-fibrous titanium dioxide control. Male F344 rats were administered 0.5 ml vehicle, 62.5 Âµg/ml and 125 Âµg/ml r-nTiO 2 and POT fibers, and 125 Âµg/ml MWCNT-7 by TIPS every other day for 2 weeks (eight doses: total doses of 0.25 and 0.50 mg/rat). At 1 year, POT and MWCNT-7 fibers induced significant increases in alveolar macrophage number, granulation tissue in the lung, bronchiolo-alveolar cell hyperplasia and thickening of the alveolar wall, and pulmonary 8-OHdG levels. The 0.5 mg POT- and the MWCNT-7-treated groups also had increased visceral and parietal pleura thickness, increased mesothelial cell PCNA labeling indices, and a few areas of visceral mesothelial cell hyperplasia. In contrast, in the r-nTiO2-treated groups, none of the measured parameters were different from the controls.</t>
  </si>
  <si>
    <t>10.1016/j.impact.2018.11.001</t>
  </si>
  <si>
    <t>Environmental fate of multiwalled carbon nanotubes and graphene oxide across different aquatic ecosystems</t>
  </si>
  <si>
    <t>The industrial use and widespread application of carbon-based nanomaterials have caused a rapid increase in their production over the last decades. However, toxicity of these materials is not fully known and is still being investigated for potential human and ecological health risks. Detecting carbon-based nanomaterials in the environment using current analytical methods is problematic, making environmental fate and transport modeling a practical way to estimate environmental concentrations and assess potential ecological risks. The Water Quality Analysis Simulation Program 8 (WASP8) is a dynamic, spatially resolved fate and transport model for simulating exposure concentrations in surface waters and sediments. Recently, WASP has been updated to incorporate processes for simulating the fate and transport of nanomaterials including heteroaggregation and phototransformation. This study examines the fate and transport of multiwalled carbon nanotubes (MWCNT), graphene oxide (GO) and reduced graphene oxide (rGO) in four aquatic ecosystems in the southeastern United States. Sites include a seepage lake, a coastal plains river, a piedmont river and an unstratified, wetland lake. A hypothetical 50-year release is simulated for each site-nanomaterial pair to analyze nanomaterial distribution between the water column and sediments. For all nanomaterials, 99% of the mass loaded moves though systems of high and low residence times without being heteroaggregated and deposited in the sediments. However, significant accumulation in the sediments does occur over longer periods of time. Results show that GO and rGO had the highest mass fraction in the water column of all four sites. MWCNT were found predominantly in the sediments of the piedmont river and seepage lake but were almost entirely contained in the water column of the coastal plains river and wetland lake. Simulated recovery periods following the release estimate 37+ years for lakes and 1â€“4 years for rivers to reduce sediment nanomaterial concentrations by 50% suggesting that carbon-based nanomaterials have the potential for long-term ecological effects.</t>
  </si>
  <si>
    <t>10.1016/j.marenvres.2018.10.015</t>
  </si>
  <si>
    <t>Toxicity evaluation of carboxylated carbon nanotubes to the reef-forming tubeworm Ficopomatus enigmaticus (Fauvel, 1923)</t>
  </si>
  <si>
    <t>In recent years, oxidative stress has been recognized as one of the most common effects of nanoparticles in different organisms. Ficopomatus enigmaticus (Fauvel, 1923), a member of a large family of serpulidae polychates, is an important encrusting organism in a diverse set of marine habitats, from harbours to coral reefs. This species has been previously studied for ecotoxicological purposes, despite the lack of reported studies on this species biochemical response after exposure to different pollutants. For these reasons, and for the first time, a set of biomarkers related to oxidative status were assessed in polychaetes after 28 days of exposure. Furthermore, polychaetes metabolic performance and potential neurotoxicity were investigated. Results clearly demonstrated induced toxicity in the filter-feeder polychaetes after exposure to nanoparticles. Indeed, CNTs altered the biochemical and physiological status of F. enigmaticus, both in terms of energy reserves (reduction of protein and glycogen contents), oxidative status (expressed as damage in cell function such as protein carbonyl content and lipid peroxidation) and activation of antioxidant enzymes defences (Glutathione reductase, Catalase, Glutathione peroxidase and Glutathione S-transferases activities). The present study showed for the first time that this species can be used as a model organism for nanoparticle toxicology.</t>
  </si>
  <si>
    <t>10.1177/0960327118774910</t>
  </si>
  <si>
    <t>Toxicity of pristine and paint-embedded TiO &lt;inf&gt;2&lt;/inf&gt; nanomaterials</t>
  </si>
  <si>
    <t>Little is known on the toxicity of nanomaterials in the user phase. Inclusion of nanomaterials in paints is a common nanotechnology application. This study focuses on the toxicity of dusts from sanding of paints containing nanomaterials. We compared the toxicity of titanium dioxide nanomaterials (TiO 2 NMs) and dusts generated by sanding boards coated with paints with different amounts of two different types of uncoated TiO 2 NMs (diameters:10.5 nm and 38 nm). Mice were intratracheally instilled with a single dose of 18, 54 and 162 Âµg of TiO 2 NMs or 54, 162 and 486 Âµg of sanding dusts. At 1, 3 and 28 days post-instillation, we evaluated pulmonary inflammation, liver histology and DNA damage in lung and liver. Pulmonary exposure to both pristine TiO 2 NMs and sanding dusts with different types of TiO 2 NMs resulted in dose-dependently increased influx of neutrophils into the lung lumen. There was no difference between the sanding dusts from the two paints. For all exposures but not in vehicle controls, mild histological lesions were observed in the liver. Pulmonary exposure to pristine TiO 2 NMs and paint dusts with TiO 2 NMs caused similar type of histological lesions in the liver.</t>
  </si>
  <si>
    <t>10.1016/j.ecoenv.2018.08.093</t>
  </si>
  <si>
    <t>Toxicity assessment of TiO&lt;inf&gt;2&lt;/inf&gt;-MWCNT nanohybrid material with enhanced photocatalytic activity on Danio rerio (Zebrafish) embryos</t>
  </si>
  <si>
    <t>The increasing production and use of nanomaterials is causing serious concerns about their safety to human and environmental health. However, the applications of titanium dioxide nanoparticles (TiO2NP) and multiwalled carbon nanotubes (MWCNT) hybrids has grown considerably, due to their enhanced photocatalytic efficiency. To our knowledge, there are no reports available to the scientific community about their toxicity. In this work, we perform a toxicity assessment of TiO2NP and TiO2-MWCNT nanohybrid materials using Zebrafish embryos standardized 96 h early life stage assay, under different exposure conditions (with and without UV light exposure). After exposure the parameters assessed were acute toxicity, hatching rate, growth, yolk sac size, and sarcomere length. In addition, Î¼-probe X-ray fluorescence spectroscopy (Âµ-XRF) was employed to observe if nanoparticles were uptaken by zebrafish embryos and consequently accumulated in their organisms. Neither TiO2NP nor TiO2-MWCNT nanohybrids presented acute toxicity to the zebrafish embryos. Moreover, TiO2NP presents sublethal effects for total length (with and without UV light exposure) on the embryos. This work contributes to the understanding of the potential adverse effects of the emerging nanohybrid materials towards safe innovation approaches in nanotechnology.</t>
  </si>
  <si>
    <t>10.1016/j.scitotenv.2018.06.301</t>
  </si>
  <si>
    <t>Nanoparticles in the lungs of old mice: Pulmonary inflammation and oxidative stress without procoagulant effects</t>
  </si>
  <si>
    <t>Pulmonary exposure to nanoparticles (NPs) has been shown to induce pulmonary as well as cardiovascular toxicity. These effects might be enhanced in elderly subjects as a result of a compromised immunity and/or declined organ functions. To study the adverse in vivo effects of NPs in a model for the elderly, we exposed 18-month-old C75Bl/6 mice to multi-walled carbon nanotubes (MWCNTs) or ZnO NPs by intratracheal instillation once a week during 5 consecutive weeks. Pulmonary and hemostatic toxicity was determined 24 h (T1) and 8 weeks (T2) after the last administration. Both NP types significantly increased the pulmonary macrophages at both time points. The MWCNTs and ZnO NPs also induced a pulmonary influx of neutrophils, which was even larger at T2 compared to T1. All NPs induced only a modest increase of pulmonary IL-1Î² IL-6 and KC levels. Both types of NPs also increased blood neutrophils. Red blood cells were not significantly affected. Both NPs significantly increased coagulation factor VIII levels at both time points. Histological analysis revealed the presence of MWCNTs in the alveolar macrophages up to 8 weeks after the last administration and the ZnO NPs induced a pronounced alveolar inflammation. In these 18-month-old mice, NPs caused pulmonary inflammation (without evidence of oxidative stress) accompanied by large increases in coagulation factor VIII up to 8 weeks after the last NP exposure. The persistence of the MWCNTs in the lungs resulted in translocation from the lungs to the left heart and the ZnO NPs induced a fibrosis-like pathology.</t>
  </si>
  <si>
    <t>10.1016/j.aquatox.2018.10.018</t>
  </si>
  <si>
    <t>Accumulation, metabolite and active defence system responses of fluoxetine in zebrafish embryos: Influence of multiwalled carbon nanotubes with different functional groups</t>
  </si>
  <si>
    <t>Studies on the bioavailability of organic contaminants adsorbed to nanomaterials are increasing. In this study, we investigated the interaction between fluoxetine (FLX) and three multiwalled carbon nanotubes (MWCNTs) with different functional groups in zebrafish (Danio rerio) embryos, focusing on the FLX accumulation, the formation of the metabolite norfluoxetine (NFLX), and the active defence system responses. The accumulation of FLX in zebrafish was intensified by MWCNTs (46â€“99%), which simultaneously facilitated the formation of the metabolite NFLX by 23â€“167%. The consistent enhancement revealed that the absorbed FLX is bioavailable in zebrafish. Moreover, the coexisting MWCNTs further promoted the influences of FLX on the active defence system in zebrafish (e.g. antioxidant and metabolic function), eliciting the defence function. The influences of MWCNTs on the bioavailability of FLX in zebrafish could be ordered as OH-MWCNTs &gt; COOH-MWCNTs &gt; pristine MWCNTs. The release of FLX from MWCNTs in biofluids may partially contribute to these significant alterations. In particular, MWCNTs themselves may also modulate the bioavailability of FLX in zebrafish by downregulating the gene expression of membrane ATP-binding cassette transporter (abcb4). These findings demonstrated that MWCNTs increased the bioavailability of FLX in zebrafish, especially the functionalized MWCNTs. The production of metabolites may be a useful bio-endpoint to evaluate the bioavailability of adsorbed contaminants on nanomaterials.</t>
  </si>
  <si>
    <t>10.1038/s41598-018-33674-7</t>
  </si>
  <si>
    <t>Effect of Carbon Nanotube-Metal Hybrid Particle Exposure to Freshwater Algae Chlamydomonas reinhardtii</t>
  </si>
  <si>
    <t>We demonstrate for the first time the toxicity of carbon nanotube (CNT) metal hybrids on freshwater algae. Carbon nanotube-silver (CNT-Ag) and platinum hybrids (CNT-Pt) were synthesized and exposed to Chlamydomonas reinhardtii (C. reinhardtii), and their toxicity was compared to the pure metal salts. Interactions between CNT-metal and algae were studied using electron microscopy and it was observed that while outer membrane of the algal cell was damaged as a result of Ag+ toxicity from pure Ag, the CNT-Ag only caused the distortion of the cell wall. It was also observed that the CNT-Ag particles could be internalized and enclosed in internal vesicles in the algal cells. Long-term exposure of the CNT-metals showed delay in algal growth. CNT-Ag at a concentration of 5.0 mg/L showed 90% growth inhibition and also showed a significant effect on photosynthetic yield with a 21% drop compared to the control. It was observed that pure silver was more toxic compared with CNT-Ag for both growth and photosynthesis in the 96-hour exposure. In general, CNT-Pt showed significantly less toxic effects on the algae than CNT-Ag. Based on this study, it is postulated that the CNT suppressed the release of Ag+ from CNT-Ag hybrids, thus reducing overall toxicity.</t>
  </si>
  <si>
    <t>10.1038/s41467-018-04700-z</t>
  </si>
  <si>
    <t>Single-walled carbon-nanohorns improve biocompatibility over nanotubes by triggering less protein-initiated pyroptosis and apoptosis in macrophages</t>
  </si>
  <si>
    <t>Single-walled carbon-nanohorns (SNH) exhibit huge application prospects. Notably, spherical SNH possess different morphology from conventional carbon nanotubes (CNT). However, there is a tremendous lack of studies on the nanotoxicity and mechanism of SNH, and their comparison with nanotubes. Here, the dissimilarity between SNH and CNT is found in many aspects including necrosis, pyroptosis, apoptosis, protein expression, hydrolases leakage, lysosome stress, membrane disturbance and the interaction with membrane proteins. The improved biocompatibility of SNH over four types of established CNT is clearly demonstrated in macrophages. Importantly, a key transmembrane protein, glycoprotein nonmetastatic melanoma protein B (GPNMB) is discovered to initiate the nanotoxicity. Compared to CNT, the weaker nano-GPNMB interaction in SNH group induces lower degree of cascade actions from nano/membrane interplay to final cell hypotoxicity. In conclusion, the geometry of single-construct unit, but not that of dispersive forms or intracellular levels of nanocarbons make the most difference.</t>
  </si>
  <si>
    <t>Nature Communications</t>
  </si>
  <si>
    <t>10.1038/s41598-018-26790-x</t>
  </si>
  <si>
    <t>The toxicity and therapeutic effects of single-and multi-wall carbon nanotubes on mice breast cancer</t>
  </si>
  <si>
    <t>Herein, we have investigated the toxicity of SWCNTs and MWCNTs in vitro and in vivo, and assessed their therapeutic effects on a typical animal model of breast cancer in order to obtain: first, the cytotoxicity effects of CNTs on MC4L2 cell and mice, second the impact of CNTs on ablation of breast tumor. CNTs especially SWCNTs were toxic to organs and induced death at high dosages. In this case, some of the liver cells showed a relative shrinkage which was also confirmed by Annexin test in MC4L2 cells. Moreover, CNTs decreased the tumor volume. BCL2 gene was down-regulated, and BAX and Caspase-3 were also up-regulated in the treated groups with CNTs. As a result, CNTs especially MWCNT in lower dosages can be used as a promising drug delivery vehicle for targeted therapy of abnormal cells in breast cancer.</t>
  </si>
  <si>
    <t>10.1177/0960327118769704</t>
  </si>
  <si>
    <t>Mice pancreatic islets protection from oxidative stress induced by single-walled carbon nanotubes through naringin</t>
  </si>
  <si>
    <t>The growing use of carbon nanotubes (CNTs) emphasizes the importance of its potential toxic effects on the human health. Previous studies proved that CNTs caused oxidative stress and decreased cell viability. On the other hand, reactive oxygen species (ROS) and oxidative stress impaired Î²-cell functions and reduced the insulin secretion. However, there is not any study on the effects of CNTs on islets and Î²-cells. Therefore, the present study aimed to evaluate the effects of single-walled CNTs (SWCNTs) on oxidative stress in islets in addition to the protective effects of naringin (NRG) as an antioxidant. We examined the effects of SWCNTs and naringin on islets by 3,4 3-(4,5-dimethylthiazol-2-yl)-2, 5-diphenyltetrazolium bromide (MTT) assay; measurement of insulin secretion, ROS, and malondialdehyde (MDA); activities of superoxide dismutase (SOD), catalase (CAT), and glutathione (GSH) peroxidase (GSH-Px); and content of GSH and mitochondrial membrane potential (MMP). The MTT assay demonstrated that decreased viability of islets cells was dose-dependent with exposure to SWCNTs. Further studies revealed that SWCNTs decreased insulin secretion and MMP, induced the formation of ROS, increased the level of MDA, and decreased the activities of SOD, GSH-Px, and CAT and content of GSH. Furthermore, the pretreatment of islets with naringin significantly reverted back these changes. These findings revealed that SWCNTs might induce the oxidative stress to pancreatic islets, causing the occurrence of diabetes, and the protective effects of naringin that was mediated by augmentation of the antioxidant defense system of islets. Our research indicated the necessity for further in vivo and in vitro researches on the effects of SWCNTs and naringin on diabetes.</t>
  </si>
  <si>
    <t>10.1038/s41598-017-19076-1</t>
  </si>
  <si>
    <t>Iron-related toxicity of single-walled carbon nanotubes and crocidolite fibres in human mesothelial cells investigated by Synchrotron XRF microscopy</t>
  </si>
  <si>
    <t>Carbon nanotubes (CNTs) are promising products in industry and medicine, but there are several human health concerns since their fibrous structure resembles asbestos. The presence of transition metals, mainly iron, in the fibres seems also implicated in the pathogenetic mechanisms. To unravel the role of iron at mesothelial level, we compared the chemical changes induced in MeT-5A cells by the exposure to asbestos (crocidolite) or CNTs at different content of iron impurities (raw-SWCNTs, purified- and highly purified-SWCNTs). We applied synchrotron-based X-Ray Fluorescence (XRF) microscopy and soft X-ray imaging (absorption and phase contrast images) to monitor chemical and morphological changes of the exposed cells. In parallel, we performed a ferritin assay. X-ray microscopy imaging and XRF well localize the crocidolite fibres interacting with cells, as well as the damage-related morphological changes. Differently, CNTs presence could be only partially evinced by low energy XRF through carbon distribution and sometimes iron co-localisation. Compared to controls, the cells treated with raw-SWCNTs and crocidolite fibres showed a severe alteration of iron distribution and content, with concomitant stimulation of ferritin production. Interestingly, highly purified nanotubes did not altered iron metabolism. The data provide new insights for possible CNTs effects at mesothelial/pleural level in humans.</t>
  </si>
  <si>
    <t>10.1021/acsnano.8b03604</t>
  </si>
  <si>
    <t>Threshold Rigidity Values for the Asbestos-like Pathogenicity of High-Aspect-Ratio Carbon Nanotubes in a Mouse Pleural Inflammation Model</t>
  </si>
  <si>
    <t>The qualitative and quantitative evaluation of the physicochemical parameters associated with the pathogenicity of high-aspect-ratio nanomaterials is important for comprehensive regulation efforts and safety-by-design approaches. Here, we report quantitative data on the correlations between the rigidity of these nanomaterials and toxicity endpoints in vitro and in vivo. As measured by new ISO standards published in 2017, rigidity shows a strong positive correlation with inflammogenic potential, as indicated by inflammatory cell counts and IL-1Î² (a biomarker for frustrated phagocytosis) levels in both the acute and chronic phases. In vitro experiments using differentiated THP-1 cells find that only highly rigid multiwalled carbon nanotubes (MWCNTs) and asbestos fibers lead to piercing and frustrated phagocytosis. Thus, this study suggests a bending ratio of 0.97 and a static bending persistence length of 1.08 as threshold rigidity values for asbestos-like pathogenicity. However, additional research using MWCNTs with rigidity values that lie between those of non-inflammogenic (Db = 0.66 and SBPL = 0.87) and inflammogenic fibers (Db = 0.97 and SBPL = 1.09) is required to identify more accurate threshold values, which would be useful for comprehensive regulation and safety-by-design approaches based on MWCNTs.</t>
  </si>
  <si>
    <t>10.1016/j.fct.2018.08.033</t>
  </si>
  <si>
    <t>Lipid accumulation in multi-walled carbon nanotube-exposed HepG2 cells: Possible role of lipophagy pathway</t>
  </si>
  <si>
    <t>Nanoparticle (NP) exposure might promote hepatic steatosis, but relatively few studies investigated the influence of multi-walled carbon nanotubes (MWCNTs) on lipid accumulation in hepatocytes in vitro. This study investigated lipid accumulation and the possible role of lipophagy (autophagic degradation of lipid droplets) in MWCNT-exposed HepG2 cells. Pristine (XFM19) and carboxylated MWCNTs (XFM21) were internalized, accompanying cytotoxicity, lysosomal destabilization, and intracellular reactive oxygen species (ROS) production. Compared with XFM21, XFM19 promoted lipid accumulation in HepG2 cells more effectively, which was further enhanced by pre-incubation with autophagy inhibitor NH4Cl. In addition, MWCNTs increased the expression of lipophagy genes PLIN2 and BECN1 but decreased that of ATG7. The expression of endoplasmic reticulum (ER) stress regulators, namely DDIT3, HSPA5, and XBP-1s, was also altered in MWCNT exposed HepG2 cells. Combined, these results suggested that MWCNT exposure might promote lipid accumulation in hepatocytes probably through the modulation of lipophagy pathway.</t>
  </si>
  <si>
    <t>10.1016/j.cbi.2018.03.015</t>
  </si>
  <si>
    <t>Adsorption of human serum albumin on functionalized single-walled carbon nanotubes reduced cytotoxicity</t>
  </si>
  <si>
    <t>With the potential uses of carbon nanotubes (CNTs) in biomedical and biotechnological applications, and the growing concerns about nanotoxicity of these engineered nanoparticles, the importance of proteinâ€“nanoparticle interaction has not been well stressed. In this study, we used both experimental and theoretical approaches to investigate the interactions of different functionalized single-walled CNTs (SWCNTs) with human serum albumin (HSA). It was found that the HSA adsorption capacities of CNTs followed the order carboxylated SWCNTs &gt; hydroxylated SWCNTs &gt; amined SWCNTs. The fluorescence intensity of HSA was quenched by all of the three SWCNTs in static mode, which was authenticated by Stern-Volmer calculations. Our molecular dynamics simulations revealed that both atom-atom contact numbers and binding energies between functionalized SWCNTs and HSA played critical roles in determining their adsorption capacity, in agreement with the experimental findings. Additional cytotoxicity assays revealed that coating of carboxylated CNTs with HSA more significantly reduced their cytotoxicity than the other two CNTs, in agreement with their protein adsorption capacities in vitro. These findings will be helpful to clarify the mechanism of interactions of functionalized SWCNTs with human serum proteins, and provide more insight into the understanding of how to design the safe nanoparticles by preconsideration of their interactions with proteins.</t>
  </si>
  <si>
    <t>Chemico-Biological Interactions</t>
  </si>
  <si>
    <t>10.1016/j.ecoenv.2018.06.085</t>
  </si>
  <si>
    <t>10.1016/j.ecoenv.2018.07.011</t>
  </si>
  <si>
    <t>The minimum inhibitory concentration (MIC) assay with Escherichia coli: An early tier in the environmental hazard assessment of nanomaterials?</t>
  </si>
  <si>
    <t>Toxicity of carbon nanotubes to white rot fungus Phanerochaete chrysosporium</t>
  </si>
  <si>
    <t>There are now over a thousand nano-containing products on the market and the antibacterial properties of some nanomaterials has created interest in their use as cleaning agents, biocides and disinfectants. Engineered nanomaterials (ENMs) are being released into the environment and this raises concerns about their effects on microbes in the receiving ecosystems. This study evaluated the bacterial toxicity of a wide range of nanomaterials with different surface coatings on Escherichia coli K-12 MG1655. The minimum inhibitory concentration (MIC) assay, which quantifies the threshold for growth inhibition in suspensions of bacteria, was used to rank the toxicity of silver (Ag), cupric oxide (CuO), cadmium telluride (CdTe) quantum dots, titanium dioxide (TiO2), nanodiamonds and multi-walled carbon nanotubes (MWCNTs). Bacteria were exposed for 12 h at 37 Â°C to a dilution series of the test suspensions in 96-well plates. The precision and accuracy of the method was good with coefficients of variation &lt; 10%. In terms of the measured MIC values, the toxicity order of the ENMs was as follows: CdTe quantum dots ammonium-coated, 6 mg Lâˆ’1 &gt; Ag nanoparticles, 12 mg Lâˆ’1 &gt; CdTe quantum dots carboxylate-coated, 25 mg Lâˆ’1 &gt; CdTe quantum dots polyethylene glycol-coated, 100 mg Lâˆ’1. The MIC values were above the highest test concentration used (100 mg Lâˆ’1) for CuO, TiO2, nanodiamonds and MWCNTs, indicating low toxicity. The MIC assay can be a useful tool for the initial steps of ENMs hazard assessment.</t>
  </si>
  <si>
    <t>Carbon nanotubes (CNTs) are widely used in diverse areas with increasing annual production, thus the environmental impact of CNTs needs thorough investigation. In this study, we evaluated the effect of pristine multi-walled CNTs (p-MWCNTs) and oxidized multi-walled CNTs (o-MWCNTs) on white rot fungus Phanerochaete chrysosporium, which is the decomposer in carbon cycle and also has many applications in environmental remediation. Both p-MWCNTs and o-MWCNTs had no influence on the dry weight increase of P. chrysosporium and the pH value of culture system. The fibrous structure of P. chrysosporium was disturbed by p-MWCNTs seriously, while o-MWCNTs had litter influence. The ultrastructural changes were more evident for P. chrysosporium exposed to p-MWCNTs and only p-MWCNTs could penetrate into the cell plasma. The chemical composition of P. chrysosporium was nearly unchanged according to the infrared spectra. The laccase activity was suppressed by p-MWCNTs, while o-MWCNTs showed stimulating effect. The decoloration of reactive brilliant red X-3B was not affected by both CNT samples. However, serious inhibition of wood degradation was observed in the p-MWCNTs exposed groups, suggesting the potential threat of CNTs to the decomposition of carbon cycle. The implication to the environmental risks and safe applications of carbon nanomaterials is discussed.</t>
  </si>
  <si>
    <t>10.1186/s12989-018-0277-x</t>
  </si>
  <si>
    <t>Usefulness of myeloperoxidase as a biomarker for the ranking of pulmonary toxicity of nanomaterials 03 Chemical Sciences 0306 Physical Chemistry (incl. Structural)</t>
  </si>
  <si>
    <t>Background: In order to examine whether myeloperoxidase (MPO) can be a useful marker for evaluating the pulmonary toxicity of nanomaterials, we analyzed MPO protein in bronchoalveolar lavage fluid (BALF) samples obtained from previous examinations of a rat model. In those examinations we performed intratracheal instillation exposures (dose: 0.2-1.0 mg) and inhalation exposures (exposure concentration: 0.32-10.4 mg/m3) using 9 and 4 nanomaterials with different toxicities, respectively. Based on those previous studies, we set Nickel oxide nanoparticles (NiO), cerium dioxide nanoparticles (CeO2), multi wall carbon nanotubes with short or long length (MWCNT (S) and MWCNT (L)), and single wall carbon nanotube (SWCNT) as chemicals with high toxicity; and titanium dioxide nanoparticles (TiO2 (P90) and TiO2 (Rutile)), zinc oxide nanoparticles (ZnO), and toner with external additives including nanoparticles as chemicals with low toxicity. We measured the concentration of MPO in BALF samples from rats from 3 days to 6 months following a single intratracheal instillation, and from 3 days to 3 months after the end of inhalation exposure. Results: Intratracheal instillation of high toxicity NiO, CeO2, MWCNT (S), MWCNT (L), and SWCNT persistently increased the concentration of MPO, and inhalation of NiO and CeO2 increased the MPO in BALF. By contrast, intratracheal instillation of low toxicity TiO2 (P90), TiO2 (Rutile), ZnO, and toner increased the concentration of MPO in BALF only transiently, and inhalation of TiO2 (Rutile) and ZnO induced almost no increase of the MPO. The concentration of MPO correlated with the number of total cells and neutrophils, the concentration of chemokines for neutrophils (cytokine-induced neutrophil chemoattractant (CINC)-1 and heme oxygenase (HO)-1), and the activity of released lactate dehydrogenase (LDH) in BALF. The results from the receiver operating characteristics (ROC) for the toxicity of chemicals by the concentration of MPO proteins in the intratracheal instillation and inhalation exposures showed that the largest areas under the curves (AUC) s in both examinations occurred at 1 month after exposure. Conclusion: These data suggest that MPO can be a useful biomarker for the ranking of the pulmonary toxicity of nanomaterials, especially at 1 month after exposure, in both intratracheal instillation and inhalation exposure.</t>
  </si>
  <si>
    <t>10.1080/17435390.2018.1502830</t>
  </si>
  <si>
    <t>Role of p53 in the chronic pulmonary immune response to tangled or rod-like multi-walled carbon nanotubes</t>
  </si>
  <si>
    <t>The fiber-like shape of multi-walled carbon nanotubes (MWCNTs) is reminiscent of asbestos, suggesting they pose similar health hazards when inhaled, including pulmonary fibrosis and mesothelioma. Mice deficient in the tumor suppressor p53 are susceptible to carcinogenesis. However, the chronic pathologic effect of MWCNTs delivered to the lungs of p53 heterozygous (p53 +/âˆ’ ) mice has not been investigated. We hypothesized that p53 +/âˆ’ mice would be susceptible to lung tumor development after exposure to either tangled (t-) or rod-like (r-) MWCNTs. Wild-type (p53 +/+ ) or p53 +/âˆ’ mice were exposed to MWCNTs (1 mg/kg) via oropharyngeal aspiration weekly over four consecutive weeks and evaluated for cellular and pathologic outcomes 11-months post-initial exposure. No lung or pleural tumors were observed in p53 +/+ or p53 +/âˆ’ mice exposed to either t- or rMWCNTs. In comparison to tMWCNTs, the rMWCNTs induced the formation of larger granulomas, a greater number of lymphoid aggregates and greater epithelial cell hyperplasia in terminal bronchioles in both p53 +/âˆ’ and p53 +/+ mice. A constitutively larger area of CD45R + /CD3 + lymphoid tissue was observed in p53 +/âˆ’ mice compared to p53 +/+ mice. Importantly, p53 +/âˆ’ mice had larger granulomas induced by rMWCNTs as compared to p53 +/+ mice. These findings indicate that a combination of p53 deficiency and physicochemical characteristics including nanotube geometry are factors in susceptibility to MWCNT-induced lymphoid infiltration and granuloma formation.</t>
  </si>
  <si>
    <t>10.1021/acs.chemrestox.8b00141</t>
  </si>
  <si>
    <t>10.1021/acs.chemrestox.8b00067</t>
  </si>
  <si>
    <t>Adsorption of Plasma Proteins on Single-Walled Carbon Nanotubes Reduced Cytotoxicity and Modulated Neutrophil Activation</t>
  </si>
  <si>
    <t>Persistent Pleural Lesions and Inflammation by Pulmonary Exposure of Multiwalled Carbon Nanotubes</t>
  </si>
  <si>
    <t>Proteins in the bloodstream bind to carbon nanotubes (CNTs) through noncovalent interactions to form a protein corona, thereby effectively influencing the biological properties and blood biocompatibility of the CNTs. Here, we investigated the binding of common plasma proteins (i.e., human immunoglobulin G (IgG), human serum albumin (HSA), and fibrinogen (FG)) to carboxylated single-walled CNTs (SWCNTs), and evaluated the effects of these different protein coronas on cytotoxicity to endothelial cells and immune response to neutrophils in the bloodstream. Measurements of adsorption parameters revealed tight binding of proteins to SWCNTs, and the SWCNTs adsorption capacities followed the order FG &gt; HSA &gt; IgG. In addition, the basic residues (Arg, Lys, His) were found to play an important role in the formation of protein-SWCNTs corona complexes and determine their adsorption capacity. Consistent with the higher protein adsorption capacity, FG more significantly reduced the cytotoxicity of CNTs to human umbilical vein endothelial cells than the other two proteins. However, only treatment of SWCNTs with IgG resulted in the enhancement of CNT-induced myeloperoxidase (MPO) release (i.e., neutrophil activation) in neutrophils, while MPO-dependent degradation of CNTs induced less cytotoxicity than initial nanomaterials. Consistent with these effects of protein coronas, the presence of serum attenuated the cytotoxicity of CNTs and CNTs could induce neutrophil activation in human blood plasma. Our study demonstrates the ability of adsorbed plasma proteins to influence cytotoxicity and neutrophil response caused by CNTs in the bloodstream.</t>
  </si>
  <si>
    <t>Translocation of multiwalled carbon nanotubes (MWCNTs) from the lung to the pleural cavity, deposition of the fibers in the pleural tissue, induction of pleural fibrosis, and mesothelial proliferation have been found in rodents administered MWCNTs by different pulmonary exposure methods. However, whether the translocation and deposition and the subsequent pleural inflammation are associated with the pleural lesions is unclear. In the present study, male F344 rats were given 250 Î¼g of two types of MWCNTs, with crocidolite as a positive control, 2 times/week for 4 weeks by intratracheal spraying. At 24 h and at 3 months after the last spraying, the rats were sacrificed for histological examination of the lung and chest wall; pleural cavity lavage was also collected at sacrifice for observation of pleural inflammatory reactions. The results indicated that intratracheally sprayed MWCNTs, like crocidolite fibers, translocated into the pleural cavity, deposited in the pleura, and induced persistent infiltration of immune cells into the pleural cavity, persistent pleural fibrosis, and mesothelial proliferation. The number of MWCNT fibers detected in the pleural cavity lavage was parallel to the number of infiltrating immune cells, which were mainly composed of macrophages. Analysis of cytokines in the fluids of the pleural cavity lavages by suspension array indicated that levels of IL-2, IL-18, and IP-10 were significantly increased both at 24 h and at 3 months after the last spraying. In vitro proliferation assays revealed that a mixture of IL-2, IL-18, and IP-10, but not any of these cytokines alone, promoted cell proliferation of human fibroblasts and mesothelial cells. These results suggest that translocated and deposited MWCNTs induce subsequent pleural inflammation and that increased IL-2, IL-18, and IP-10 synergistically promote the development of pleural fibrosis and mesothelial proliferation.</t>
  </si>
  <si>
    <t>10.1016/j.toxlet.2018.08.004</t>
  </si>
  <si>
    <t>The effects of subacute inhaled multi-walled carbon nanotube exposure on signaling pathways associated with cholesterol transport and inflammatory markers in the vasculature of wild-type mice</t>
  </si>
  <si>
    <t>Exposure to multi-walled carbon nanotubes (MWCNTs) has been associated with detrimental cardiovascular outcomes; however, underlying mechanisms have not yet been fully elucidated. Thus, we investigated alterations in proatherogenic and proinflammatory signaling pathways in C57Bl6/ mice exposed to MWCNTs (1 mg/m3) or filtered air (FA-Controls), via inhalation, for 6 h/day, 14d. Expression of mediators of cholesterol transport, namely the lectin-like oxidized low-density lipoprotein receptor (LOX)-1 and ATP-binding cassette transporter (ABCA)-1, inflammatory markers tumor necrosis factor (TNF)-Î± and interleukin (IL)-1Î²/IL-6, nuclear-factor kappa-light-chain-enhancer of activated B cells (NF-ÎºB), intracellular/vascular adhesion molecule(s) (VCAM-1, ICAM-1), and miRNAs (miR-221/-21/-1), associated with cardiovascular disease (CVD), were analyzed in cardiac tissue and coronary vasculature. Cardiac fibrotic deposition, matrix-metalloproteinases (MMP)-2/9, and reactive oxygen species (ROS) were also assessed. MWCNT-exposure resulted in increased coronary ROS production with concurrent increases in expression of LOX-1, VCAM-1, TNF-Î± and MMP-2/9 activity; while ABCA-1 expression was downregulated, compared to FA-Controls. Additionally, trends in fibrotic deposition and induction of cardiac TNF-Î± MMP-9, IÎºB Kinase (IKK)-Î±/Î² and miR-221 mRNA expression were observed. Analysis using inhibitors for nitric oxide synthase or NADPH oxidase resulted in attenuated coronary ROS production. These findings suggest that subacute inhalation MWCNT-exposure alters expression of cholesterol transporter/receptors, and induces signaling pathways associated with inflammation, oxidative stress, and CVD in wild-type mice.</t>
  </si>
  <si>
    <t>10.1016/j.ecoenv.2018.06.034</t>
  </si>
  <si>
    <t>10.1016/j.ecoenv.2018.06.025</t>
  </si>
  <si>
    <t>Carboxylated multi-walled carbon nanotubes exacerbated oxidative damage in roots of Vicia faba L. seedlings under combined stress of lead and cadmium</t>
  </si>
  <si>
    <t>Cytotoxicity, cytokine release and ER stress-autophagy gene expression in endothelial cells and alveolar-endothelial co-culture exposed to pristine and carboxylated multi-walled carbon nanotubes</t>
  </si>
  <si>
    <t>Multi-walled carbon nanotubes (MWCNTs) and heavy metals could be absorbed and bioaccumulated by agricultural crops, implicating ecological risks. Herein, the present study investigated the ecotoxicological effects and mechanisms of individual carboxylated MWCNTs (MWCNTs-COOH) (2.5, 5.0 and 10 mg/L) and their combination with 20 ÂµM Pb and 5 ÂµM Cd (shortened as Pb + Cd) on roots of Vicia faba L. seedlings after 20 days of exposure. The results showed that the tested MWCNTs-COOH induced imbalance of nutrient elements, enhanced isozymes and activities of superoxide dismutase (SOD), guaiacol peroxidase (POD), catalase (CAT), and ascorbate peroxidase (APX), resulting in accumulation of carbonylated proteins, elevation of endoproteases (EPs) isozymes, and reduction of HSP70 synthesis in the roots. However, the tested MWCNTs-COOH facilitated the enrichment of Cd, Pb and Na elements, contributing to the decrease of SOD, CAT and APX activities, and the reduction of HSP70 synthesis, whereas the elevation of carbonylated proteins, EP activities and cell necrosis in the roots when Pb + Cd was combined in comparison to the treatments of MWCNTs-COOH, or Pb + Cd alone. Thus, the tested MWCNTs-COOH not only caused oxidative stress, but also aggravated the oxidative damage in the roots exposed to Pb + Cd in the culture solution.</t>
  </si>
  <si>
    <t>Recently we found that direct exposure of human umbilical vein endothelial cells (HUVECs) to multi-walled carbon nanotubes (MWCNTs) might induce toxicological responses through the modulation of ER stress gene expression, but whether this signal could be transferred from other cells to endothelial cells (ECs) is unknown. This study investigated the toxicity of pristine and carboxylated MWCNTs to HUVECs and alveolar-endothelial co-culture, the later of which could mimic the possible signaling communications between ECs and MWCNT exposed alveolar cells. The results showed that direct contact with high levels of MWCNTs induced cytotoxicity and modulated expression of genes associated with ER stress (HSPA5, DDIT3 and XBP-1s) and autophagy (BECN1 and ATG12) both in A549-THP-1 macrophages cultured in the upper chambers as well as HUVECs. However, most of these responses were minimal or negligible in HUVECs cultured in the lower chambers. Moreover, significantly increased cytokine release (interleukin-6 and soluble vascular cell adhesion molecule-1) was only observed in MWCNT exposed HUVECs (p &lt; 0.01) but not HUVECs cultured in the lower chambers (p &gt; 0.05). The minimal or even absent response was likely due to relatively low translocation of MWCNTs from upper chambers to lower chambers, whereas A549-macrophages cultured in the upper chambers internalized large amount MWCNTs. The results indicated that ER stress-autophagy signaling might not be able to transfer from alveolar cells to endothelial cells unless sufficient MWCNTs are translocated.</t>
  </si>
  <si>
    <t>10.1021/acs.langmuir.8b00971</t>
  </si>
  <si>
    <t>Noncovalent Pyrene-Polyethylene Glycol Coatings of Carbon Nanotubes Achieve in Vitro Biocompatibility</t>
  </si>
  <si>
    <t>Single-walled carbon nanotubes (SWNTs) have become increasingly exploited in biological applications, such as imaging and drug delivery. The application of SWNTs in biological settings requires the surface chemistry to remain through the low solubility in aqueous media. In this research, a facile approach for the preparation of a polyethylene glycol (PEG)-coated SWNT-based nanocarrier was reported. We focused on the effect of PEG chain length and SWNT size on the cytotoxicity of PEG-coated SWNTs as a superior drug delivery nanovector. First, all-atom molecular dynamics (MD) simulations were employed to explore the stability and behavior of SWNT/pyrene-PEG (SWNT/Pyr-PEG) structures at a molecular level that is not attainable with experiments. The MD studies revealed that (i) Ï€-Ï€ stacking interactions between the pyrene bearing PEG molecules and SWNTs are maintained in bulky situations, regardless of PEG molecular weight or SWNT size; (ii) pyrene molecules diffuse over the SWNT surface without detaching; and (iii) both short and long dynamic Pyr-PEG chains have the capability of effectively coating the SWNT surface. In light of the simulations, noncovalent (Ï€-Ï€ stacking) assemblies of SWNT/Pyr-PEG with different molecular weights of PEG (Mw = 2000, 5000, and 12000) were successfully fabricated and characterized. For longer PEG chains, more effective coating of SWNTs was obtained, resulting in more biocompatible SWNT/Pyr-PEG nanomaterials. The number of SWNTs coated by Pyr-PEG was highly dependent on the length of pyrene bearing PEG polymers. Moreover, the short SWNTs showed a higher amount of PEG coating with respect to the long SWNTs. Cell viability results demonstrated a dose-dependent cytotoxicity of coated SWNTs. Short SWNTs coated with longer PEG chains have low cytotoxicity to be used in in vivo studies.</t>
  </si>
  <si>
    <t>Langmuir</t>
  </si>
  <si>
    <t>10.1371/journal.pone.0205702</t>
  </si>
  <si>
    <t>Long-Term polarization of alveolar macrophages to a profibrotic phenotype after inhalation exposure to multi-wall carbon nanotubes</t>
  </si>
  <si>
    <t>Background Nanomaterials are widely used in various fields. Although the toxicity of carbon nanotubes (CNTs) in pulmonary tissues has been demonstrated, the toxicological effect of CNTs on the immune system in the lung remains unclear. Methods and finding In this study, exposure to Taquann-Treated multi-walled CNTs (T-CNTs) was performed using aerosols generated in an inhalation chamber. At 12 months after T-CNT exposure, alveolar inflammation with macrophage accumulation and hypertrophy of the alveolar walls were observed. In addition, fibrotic lesions were enhanced by T-CNT exposure. The macrophages in the bronchoalveolar lavage fluid of T-CNT-exposed mice were not largely shifted to any particular population, and were a mixed phenotype with M1 and M2 polarization. Moreover, the alveolar macrophages of T-CNT-exposed mice produced matrix metalloprotinase-12. Conclusions These results suggest that T-CNT exposure promoted chronic inflammation and fibrotic lesion formation in profibrotic macrophages for prolonged periods.</t>
  </si>
  <si>
    <t>10.1007/s00128-018-2437-y</t>
  </si>
  <si>
    <t>Ecological Effects of Single-Walled Carbon Nanotubes on Soil Microbial Communities and Soil Fertility</t>
  </si>
  <si>
    <t>The manufacturers of single-walled carbon nanotubes (SWCNTs) are continuously expanding their manufacturing and commercial markets, indicating that the environmental release and accumulation of SWCNTs in soil is inevitable. However, little is known about the effects of SWCNTs on soil physicochemical properties and soil microbial communities. Our results showed that treatment with SWCNTs resulted in an enhancement of microorganism metabolism related to soil organic compound degradation and a change in the structure of soil microbial communities, but the diversity of soil microorganisms was not significantly affected. The decrease in soil urease activity and the increase in the relative abundance of Nitrospirae after SWCNTs exposure might be relevant to the induction of soil nitrification. The relative abundances of phosphate-solubilizing microorganisms increased after exposure to SWCNTs, which was beneficial for phosphorus bioavailability in the soil. Our current study highlights that exposure to SWCNTs at concentrations of 3 and 10 Âµg/g can change the composition of soil microorganism communities, promote soil organic degradation and improve soil fertility by enhancing N and P availability in a short time.</t>
  </si>
  <si>
    <t>10.1016/j.marenvres.2018.08.014</t>
  </si>
  <si>
    <t>Does the exposure to salinity variations and water dispersible carbon nanotubes induce oxidative stress in Hediste diversicolor?</t>
  </si>
  <si>
    <t>Salinity plays a fundamental role in naturally fluctuating environments such as estuaries influencing physiological and biochemical performance of inhabiting biota. Moreover salinity is considered one of the main factors influencing nanoparticlesâ€™ stability. Thus, the aim of the present paper was to show the impacts induced by different salinities (control-28 and 21) on the chemical behavior of water dispersible multi-walled carbon nanotube (MWCNTs-COOH) and the consequent toxicity in the common ragworm Hediste diversicolor, after long term exposure. Results showed a concentration-dependent toxicity in terms of energy reserves and metabolism, oxidative status and neurotoxicity. In addition, under low salinity (21), the toxicity of the carbon NMs was similar to the impacts measured under control (28), although under salinity 28 the concentrations of MWCNTs-COOH used generated greater alterations in LPO levels and antioxidant enzymes (SOD and GPx). These results demonstrate that higher salinity caused the formation of large-size aggregates, which increased the chance of physical retention, such as gravitational sedimentation, interception and straining of f-MWCNTs generating higher cell injuries than the impacts induced in polychaetes sensitivity to these contaminates due to low salinity.</t>
  </si>
  <si>
    <t>10.1016/j.toxlet.2018.06.1222</t>
  </si>
  <si>
    <t>10.1016/j.envres.2018.06.005</t>
  </si>
  <si>
    <t>10.1016/j.tiv.2018.06.011</t>
  </si>
  <si>
    <t>10.1016/j.msec.2018.06.025</t>
  </si>
  <si>
    <t>Re-defining kinetic lung overload: Time for new paradigms</t>
  </si>
  <si>
    <t>Effects of carbon and silicon nanotubes and carbon nanofibers on marine microalgae Heterosigma akashiwo</t>
  </si>
  <si>
    <t>Single-walled carbon nanotubes affect the expression of genes associated with immune response in normal human astrocytes</t>
  </si>
  <si>
    <t>The cellular response of nerve cells on poly-L-lysine coated PLGA-MWCNTs aligned nanofibers under electrical stimulation</t>
  </si>
  <si>
    <t>This paper compares two previously published 13-week inhalation studies with poorly soluble, low-toxicity particles (PSLTs) in rats to identify the unifying key metric of kinetic lung overload. The PSLTs compared are Multi-Walled Carbon Nanotubes (MWCNT) and black iron oxide (Fe3O4, magnetite). Their material densities and related displacement volumes differ approximately 30-fold. This offers an opportunity for analyzing the impact of the PSLT-density of agglomerates on endpoints currently conceived to be involved in kinetic lung overload. Corpuscular volumes and counts of cells retrieved by bronchoalveolar lavage (BAL) are analyzed to interrelate modeled cumulative lung burdens of solid aerosol to predict the no observed adverse effect concentration (NOAEC) and range of conditions causing various degrees of kinetic lung overload up to and beyond the maximum tolerated cumulative dose (MTD). Both descriptors are a reflection of accumulated lung burdens and, by design, bracket repeated exposure inhalation studies with PSLTs. This comparative analysis of high- and low-density PSLTs reveals that the leading adverse outcome pathway (AOP) is caused by a markedly increased pool-size of BAL-cells rather than any increased corpuscular volume of cells. The overload-related increased pool-size of BAL-cells is shown to be the dependent variable for the prorated increased elimination half-time of PSLTs. This interrelationship was used to predict the exposure concentrations for attaining a NOAEC and MTD of guideline-based repeated exposure inhalation studies with PSLTs. Earlier approaches suggesting a loss of the migratory capabilities of particle-laden, enlarged alveolar macrophages to be the cause for any increased elimination half-time of PSLTs could not be confirmed. In summary, kinetic modeling provides a versatile means to predict the cornerstones of repeated inhalation studies with PSLTs on rats. Such possibilities leverage adjustment of studies from different sources to identical degrees of kinetic overload. They also facilitate and foster AOP-facilitated read-across approaches. The course taken enables risk assessors to better differentiate lung pathologies caused by generic lung overload and substance-specific pathologies.</t>
  </si>
  <si>
    <t>The effect of carbon and silicon nanotubes (CNTs and SiNTs) and carbon nanofibers (CNFs) to microscopic marine algae Heterosigma akashiwo was studied, using algal growth inhibition for 3 days (acute effect) and 7 days (chronic effect) as toxicity endpoints. The criterion of the toxic effect was the statistically significant reduction of the number of algal cells in the exposed samples compared to the control. Samples did not demonstrate toxic effects at doses 1 mg/l and 10 mg/l. CNTs and SiNTs samples at 100 mg/l exhibited both acute and chronic toxic effects. We assume that the main cause of cell death in these samples was related to the mechanical damage of cell integrity. CNFs at concentrations of 100 mg/l did not inhibit algal growth, but cells with irregular shapes were observed, which were not observed after exposure to CNTs and SiNTs. Nickel impurities present in CNFs samples are presumably the main cause of observed cell deformations.</t>
  </si>
  <si>
    <t>The effect of single-walled carbon nanotubes (SWCNTs) on the expression of a subset of immune response, apoptosis and cell proliferation â€“associated genes was studied in normal human astrocytes (line NHA/TS). In the cells treated with SWCNTs (2, 10 and 50 ng/ml of medium for 24 h) we observed a strong dose-dependent down-regulation of the expression of a cell surface glycoproteins HLA-DRA (major histocompatibility complex, class II, DR alpha) and HLA-DRB1. At the same time, the expression of HLA-F (major histocompatibility complex, class I, F), LMNB1 (lamin B1), and HTRA1 (high temperature requirement A1) genes as well as the level of miR-190b and miR-7 was up-regulated in NHA/TS subjected to different concentrations of SWCNTs. After 24 h of treatment with SWCNTs we detected a dose-dependent suppression of PHLDA2 (pleckstrin homology-like domain, family A, member 2) gene expression in these cells. Obtained data show that SWCNTs may affect an immune response, in particular through suppression of HLA-DRA and HLA-DRB1 gene expressions and that miR-190b and miR-7 possibly participated in this suppression. Deregulation of lamin B1 expression indicates the possibility of alterations in genome stability following treatment of astrocytes with SWCNTs. Thus, more caution is needed in biomedical application of SWCNTs.</t>
  </si>
  <si>
    <t>Tissue engineering scaffold provide an effective alternative for peripheral nerve repair. Nanofibrous nerve conduits fabricated with various synthetic and natural materials have great potential to support nerve regeneration as a bridge between adjacent ends. The physical, chemical and electrical properties of the scaffolds affect the outcome of nerve regeneration and recovery of function. In this paper, a surface modified, electrically conductive, aligned nanofibrous scaffold composed of poly(lactic-co-glycolic acid) (PLGA) and multi-walled carbon nanotubes (MWCNTs), referred to as L-PC_A was fabricated for nerve regeneration. The morphology, surface chemistry and hydrophilicity of nanofibers were characterized by Scanning Electron Microscopy (SEM), Energy-dispersive X-ray (EDX) and water contact angle, respectively. The mechanical property of the nanofibrous scaffold was also evaluated using a universal materials tester. The effects of these scaffolds on PC12 cell adhesion, proliferation and neuronal differentiation were all evaluated. A hydrophilic surface was created by poly-L-lysine coating, which was able to provide a better environment for cell attachment. Furthermore aligned fibers were proved to be able to guide PC12 cells and DRG neurons growing along the fiber direction and be beneficial for neurite outgrowth. The cellular responses of PC12 cells and DRG neurons on L-PC_A scaffold under electrical stimulation were evaluated by neurofilament proteins expression. As a result, the PC12 cells and DRG neurons stimulated with electrical shock showed longer neurite length, indicating that electrical stimulation with a voltage of 40 mV based on the scaffold with MWCNTs could enhance the neurite extension. Moreover, the cellular response of Schwann cells including cell attachment, proliferation and MBP expression were also enhanced with the synergistic effect of aligned nanofibers and electrical stimulation. In summary, the L-PC_A nanofibrous scaffold supported the cellular response of nerve cells in terms of cell proliferation, differentiation, neurite outgrowth, and myelination in the presence of electrical stimulation, which could be a potential candidate for nerve regeneration application.</t>
  </si>
  <si>
    <t>10.1016/j.bbrc.2018.08.112</t>
  </si>
  <si>
    <t>Low doses of multi-walled carbon nanotubes elicit hepatotoxicity in rats with markers of oxidative stress and induction of pro-inflammatory cytokines</t>
  </si>
  <si>
    <t>The investigation into the potential health risks associated with the use of engineered nanoparticles is a major scientific interest in recent years. The present study elucidated the involvement of pro-inflammatory cytokines, cyclooxygenase-2 (COX-2) and inducible nitric oxide synthase (iNOS) in carboxylated multi-walled carbon nanotubes (MWCNTs)-induced hepatotoxicity. Pubertal rats were exposed to purified MWCNTs at 0, 0.25, 0.50, 0.75 and 1.0 mg/kg for 5 consecutive days. Results indicated that exposure to MWCNTs caused liver damage evidenced by significant elevation in serum activities of aspartate aminotransferase (AST), alanine aminotransferase (ALT), alkaline phosphatase (ALP) and gamma glutamyl transferase (GGT) when compared with control. Moreover, MWCNTs significantly decreased superoxide dismutase (SOD) and glutathione S-transferase (GST) activities as well as glutathione level whereas it significantly increased catalase (CAT) and glutathione peroxidase (GPx) activities in liver of the treated rats. Moreover, the dose-dependent increase in hepatic hydrogen peroxide (H2O2) and lipid peroxidation levels were accompanied by marked increase in micronucleated polychromatic erythrocytes (MNPCE) in the MWCNTs-treated rats. Administration of MWCNTs significantly increased serum concentrations of pro-inflammatory cytokines namely interleukin-1Î² (IL-1Î²), interleukin-6 (IL-6) and tumor necrosis factor alpha (TNF-Î±) in the treated rats. Immunohistochemical analysis showed significantly increased COX-2 and iNOS protein expressions in the liver of MWCNTs-treated rats. In conclusion, carboxylated MWCNTs induces hepatic damage via disruption of antioxidant defense systems, promotion of pro-inflammatory cytokines generation and expression of COX-2 and i-NOS in rats.</t>
  </si>
  <si>
    <t>Biochemical and Biophysical Research Communications</t>
  </si>
  <si>
    <t>10.1016/j.jhazmat.2018.05.056</t>
  </si>
  <si>
    <t>10.1016/j.scitotenv.2018.04.241</t>
  </si>
  <si>
    <t>The influence of Arsenic on the toxicity of carbon nanoparticles in bivalves</t>
  </si>
  <si>
    <t>Enhanced photoreactivity of amine-functionalized carbon nanotubes under sunlight in the aquatic environment</t>
  </si>
  <si>
    <t>Although an increasing number of studies have been published on the effects of emergent pollutants such as carbon nanoparticles, there is still scarce information on the impact of these contaminants on marine organisms when acting in combination with classical pollutants such as meta(loid)s. The present study evaluated the impacts of Arsenic and Multi-Walled Carbon Nanotubes (MWCNTs) in the clam Ruditapes philippinarum, assessing the effects induced when both contaminants were acting individually (As, NP) and as a mixture (As + NP). Metabolic capacity (electron transport system activity), oxidative stress (antioxidant and biotransformation enzymes activity and cellular damage) and neurotoxicity (Acetylcholinesterase activity) biomarkers were evaluated in clams after a 28 days exposure period. The results obtained showed that the accumulation of As was not affected by the presence of the NPs. Our results demonstrated that higher injuries were noticed in clams exposed to NPs, with higher metabolic depression and oxidative stress, regardless of the presence of As. Furthermore, higher neurotoxicity was observed in clams exposed to the combination of both contaminants in comparison to the effects of As and NPs individually.</t>
  </si>
  <si>
    <t>To overcome the hydrophobic nature of pristine carbonaceous materials such as carbon nanotubes (CNTs) and to make them available for intended applications, chemically covalent functionalization tailoring these materials is widely applied. However, the addition of surface functional moieties often changes the fundamental properties of the parent materials and introduces great variations that hinder a full understanding of and unified conclusions about their environmental implications. In this work, we studied the photoactivity of covalently functionalized CNTs in the aquatic environment under sunlight irradiation. The results indicate an enhanced photoreactivity of CNTs with amine functional groups resulting from a greater excited triplet state formation and a restored electronic structure after the secondary functionalization. Photogenerated singlet oxygen was produced directly through a photosensitization process in which the photoexcited CNTs transferred energy to oxygen, as well as produced indirectly from the aqueous reactions of superoxide radical. The superior photoreactive behaviors of engineered nanomaterials with amine functionalization in terms of reactive oxygen species generation in aquatic environments not only raise ecological concerns, but also render these functionalized engineered nanomaterials useful as water treatment agents against pollutants or microorganisms that can be destroyed by singlet oxygen or hydroxyl radicals.</t>
  </si>
  <si>
    <t>10.1016/j.bbrc.2018.06.061</t>
  </si>
  <si>
    <t>PPAR-gamma pathways attenuate pulmonary granuloma formation in a carbon nanotube induced murine model of sarcoidosis</t>
  </si>
  <si>
    <t>Peroxisome proliferator activated receptor gamma (PPARÎ³), a ligand activated nuclear transcription factor, is constitutively expressed in alveolar macrophages of healthy individuals. PPARÎ³ deficiencies have been noted in several lung diseases including the alveolar macrophages of pulmonary sarcoidosis patients. We have previously described a murine model of multiwall carbon nanotubes (MWCNT) induced pulmonary granulomatous inflammation which bears striking similarities to pulmonary sarcoidosis, including the deficiency of alveolar macrophage PPARÎ³. Further studies demonstrate alveolar macrophage PPARÎ³ deficiency exacerbates MWCNT-induced pulmonary granulomas. Based on these observations we hypothesized that activation of PPARÎ³ via administration of the PPARÎ³-specific ligand rosiglitazone would limit MWCNT-induced granuloma formation and promote PPARÎ³-dependent pathways. Results presented here show that rosiglitazone significantly limits the frequency and severity of MWCNT-induced pulmonary granulomas. Furthermore, rosiglitazone attenuates alveolar macrophage NF-ÎºB activity and downregulates the expression of the pro-inflammatory mediators, CCL2 and osteopontin. PPARÎ³ activation via rosiglitazone also prevents the MWCNT-induced deficiency of PPARÎ³-regulated ATP-binding cassette lipid transporter-G1 (ABCG1) expression. ABCG1 is crucial to pulmonary lipid homeostasis. ABCG1 deficiency results in lipid accumulation which promotes pro-inflammatory macrophage activation. Our results indicate that restoration of homeostatic ABCG1 levels by rosiglitazone correlates with both reduced pulmonary lipid accumulation, and decreased alveolar macrophage activation. These data confirm and further support our previous observations that PPARÎ³ pathways are critical in regulating MWCNT-induced pulmonary granulomatous inflammation.</t>
  </si>
  <si>
    <t>10.1016/j.neuro.2018.07.010</t>
  </si>
  <si>
    <t>10.1016/j.aquatox.2018.07.006</t>
  </si>
  <si>
    <t>10.1016/j.etap.2018.07.008</t>
  </si>
  <si>
    <t>10.1177/0748233718783389</t>
  </si>
  <si>
    <t>Biosafety assessment of conducting nanostructured materials by using co-cultures of neurons and astrocytes</t>
  </si>
  <si>
    <t>Are the impacts of carbon nanotubes enhanced in Mytilus galloprovincialis submitted to air exposure?</t>
  </si>
  <si>
    <t>Immunotoxicity and genotoxicity of single-walled carbon nanotubes co-exposed with cadmium in the freshwater mussel, Elliptio complanata</t>
  </si>
  <si>
    <t>Comparative evaluation of half-maximum inhibitory concentration and cytotoxicity of silver nanoparticles and multiwalled carbon nanotubes using buffalo bull spermatozoa as a cell model</t>
  </si>
  <si>
    <t>Neural electrode implants are made mostly of noble materials. We have synthesized a nanostructured material combining the good electrochemical properties of iridium oxide (IrOx) and carbon-nanotubes (CNT) and the properties of poly(3,4-ethylenedioxythiophene) (PEDOT). IrOx-CNT-PEDOT charge storage capacity was lower than that of IrOx and IrOx-CNT, but higher than that of other PEDOT-containing hybrids and Pt. Cyclic voltammetry, SEM, XPS and micro-Raman spectroscopy suggest that PEDOT encapsulates IrOx and CNT. In our search for a cell culture platform that could optimize modelling the in vivo environment, we determined cell viability, neuron and astrocyte functionality and the response of astrocytes to an inflammatory insult by using primary cultures of neurons, of astrocytes and co-cultures of both. The materials tested (based on IrOx, CNT and PEDOT, as well as Pt as a reference) allowed adhesion and proliferation of astrocytes and full compatibility for neurons grown in co-cultures. Functionality assays show that uptake of glutamate in neuron-astrocyte co-culture was significantly higher than the sum of the uptake in astrocytes and neurons. In co-cultures on IrOx, IrOx-CNT and IrOx-CNT-PEDOT, glutamate was released by a depolarizing stimulus and induced a significant increase in intracellular calcium, supporting the expression of functional NMDA/glutamate receptors. LPS-induced inflammatory response in astrocytes showed a decreased response in NOS2 and COX2 mRNA expression for IrOx-CNT-PEDOT. Results indicate that neuron-astrocyte co-cultures are a reliable model for assessing the biocompatibility and safety of nanostructured materials, evidencing also that hybrid IrOx-CNT-PEDOT nanocomposite materials may offer larger resistance to inflammatory insults.</t>
  </si>
  <si>
    <t>Intertidal species are frequently exposed to environmental changes associated with multiple stressors, which they must either avoid or tolerate by developing physiological and biochemical strategies. Some of the natural environmental changes are related with the tidal cycle which forces organisms to tolerate the differences between an aquatic and an aerial environment. Furthermore, in these environments, organisms are also subjected to pollutants from anthropogenic sources. The present study evaluated the impacts in Mytilus galloprovincialis exposed to multi-walled carbon nanotubes (0.01 mg/L MWCNTs) when continuously submersed or exposed to tides (5 h of low tide, 7 h of high tide) for 14 days. Our results demonstrated that mussels were physiologically and biochemically affected by MWCNTs, especially when exposed to tides. In fact, when only exposed to the carbon nanoparticles or only exposed to tides, the stress induced was not enough to activate musselsâ€™ antioxidant defenses which resulted in oxidative damage. However, when mussels were exposed to the combination of tides and MWCNTs increased metabolism was observed, associated with a possible higher production of reactive oxygen species (ROS), leading to a significant increase in the activities of antioxidant enzymes (superoxide dismutase, SOD and glutathione peroxide, GPx) and oxidized glutathione content (GSSG), preventing the occurrence of cellular damage, expressed as no lipid peroxidation (LPO) or protein carbonylation (PC). Therefore, organisms seemed to be able to tolerate MWCNTs and air exposure during tidal regime; however, the combination of both stressors induced higher oxidative stress. These findings indicate that the increasing presence of carbon nanoparticles in marine ecosystems can induce higher toxic impacts in intertidal organisms compared to organisms continuously submerged. Also, our results may indicate that air exposure can act as a cofounding factor on the assessment of different stressors in organisms living in coastal systems.</t>
  </si>
  <si>
    <t>Potential immunotoxicity and genotoxicity of as-produced and purified single walled carbon nanotubes (SWCNT, 500 Î¼g LË‰Â¹) with or without cadmium (20 Î¼g LË‰Â¹) was investigated in hemocytes of the freshwater mussel, Elliptio complanata. Our results showed a decrease in hemocyte viability after 3, and 8 days of exposure and an increase of hemocyte phagocytic efficiency for organisms exposed to Cd. No modification of the cyclo-oxygenase (COX) activity was measured. An increase in DNA damage was measured after 1 day of exposure to Cd and a potentiating effect of combined exposures was observed.</t>
  </si>
  <si>
    <t>There is a dearth of information regarding the safety of silver nanoparticles (Ag NPs) and multiwalled carbon nanotubes (MWCNTs) with respect to their impact on human/animal health and the environment. This study aimed to determine the half-maximum inhibitory concentration (IC50) of Ag NPs and MWCNTs by employing different doses and time interval combinations in buffalo bull spermatozoa. Semen samples containing 100 million spermatozoa each were incubated with 1, 10, 25, 50, 75 and 100 Âµg/mL of Ag NPs and MWCNTs at 37Â°C for 30, 60 and 120 min. Sperm viability was monitored by the MTT assay and eosinâ€“nigrosin staining followed by estimation of IC50 values using correlationâ€“regression analysis. Spermatozoa treated with IC50 doses of Ag NPs and MWCNTs were also assessed for different sperm functionality parameters including oxidative stress and membrane integrity. These parameters were observed to be significantly affected in treated spermatozoa compared with the controls. We concluded that both nanomaterials showed cytotoxicity, mediated principally via oxidative stress. This work has provided valuable toxicological information that will serve as a benchmark for future studies aimed at safe use of nanomaterials.</t>
  </si>
  <si>
    <t>NeuroToxicology</t>
  </si>
  <si>
    <t>10.11934/j.issn.1673-4831.2018.08.011</t>
  </si>
  <si>
    <t>Oxidative damages of carboxylated multi-walled carbon nanotubes, lead and cadmium in the leaves of vicia faba seedlings</t>
  </si>
  <si>
    <t>Vicia faba seedlings were hydroponically cultivated in different concentrations of carboxylated multi-walled carbon nanotubes (MWCNTs-COOH) (0, 2.5, 5.0, and 10 mgÂ·L-1), 20.0 Î¼molÂ·L-1 Pb+5.0 Î¼molÂ·L-1 Cd (shortened as Pb+Cd), and Pb+Cd+MWCNTs-COOH for 15 days respectively, and several related physiological and biochemical parameters were assayed to evaluate the ecotoxicological risks of MWCNTs-COOH and its joint exposure with Pb+Cd in the leaves. The results show that the reactive oxygen species (ROS) such as superoxide radical (O2Â·-) and hydrogen peroxide (H2O2) were overproduced in response to MWCNTs-COOH exposure or combination with Pb+Cd compared with the control, accompanied by enhanced patterns of isozymes and total activities of superoxide dismutase (SOD), catalase (CAT), ascorbate peroxidase (APX) and guaiacol peroxidase (POD). The activities of CAT were activated significantly under 2.5 mgÂ·L-1 of MWCNTs-COOH or combined with Pb+Cd, however, it decreased significantly under 10.0 mgÂ·L-1 Pb+Cd+MWCNTs-COOH. Thus, CAT activities can be used as a sensitive biomarker for early warning of MWCNTs-COOH exposure or combination with heavy metals in the contaminated environment. MWCNTs-COOH exposure resulted in the accumulation of carbonylated proteins, heat shock protein 70 (HSP70), and non-protein thiol (NPT), as well as activated the activities of endopeptidase (EP) isozymes enhancing. After combination with Pb+Cd, the production of carbonylated proteins and NPT, and the activities of EP isozymes were significantly enhanced, whereas HSP70 presented in a declined state, The increased activities of antioxidant enzymes and EPs, and the overproduction of HSP70 and NPT should be the crucial defense mechanisms in the Vicia faba seedlings to alleviate the oxidative stress and damage under MWCNTs-COOH exposure or combined with Pb+Cd. It can be concluded that MWCNTs-COOH caused oxidative stress and defense responses in the leaves of Vicia faba seedlings, and the joint exposure with Pb+Cd aggravated the oxidative damages and protein degradation.</t>
  </si>
  <si>
    <t>Journal of Ecology and Rural Environment</t>
  </si>
  <si>
    <t>10.1080/17435390.2018.1472312</t>
  </si>
  <si>
    <t>10.1080/17435390.2018.1472309</t>
  </si>
  <si>
    <t>10.1080/17435390.2018.1472310</t>
  </si>
  <si>
    <t>Nanofibrillated cellulose causes acute pulmonary inflammation that subsides within a month</t>
  </si>
  <si>
    <t>Quantitation of cell-associated carbon nanotubes: selective binding and accumulation of carboxylated carbon nanotubes by macrophages</t>
  </si>
  <si>
    <t>Acute effects of multi-walled carbon nanotubes on primary bronchial epithelial cells from COPD patients</t>
  </si>
  <si>
    <t>Nanofibrillated cellulose (NFC) is a renewable nanomaterial that has beneficial uses in various applications such as packaging materials and paper. Like carbon nanotubes (CNT), NFCs have high aspect ratio and favorable mechanical properties. The aspect ratio also rises a concern whether NFC could pose a health risk and induce pathologies, similar to those triggered by multi-walled CNT. In this study, we explored the immunomodulatory properties of four NFCs in vitro and in vivo, and compared the results with data on bulk-sized cellulose fibrils and rigid multi-walled CNT (rCNT). Two of the NFCs were non-functionalized and two were carboxymethylated or carboxylated. We investigated the production of pro-inflammatory cytokines in differentiated THP-1 cells, and studied the pulmonary effects and biopersistence of the materials in mice. Our results demonstrate that one of the non-functionalized NFCs tested reduced cell viability and triggered pro-inflammatory reactions in vitro. In contrast, all cellulose materials induced innate immunity response in vivo 24 h after oropharyngeal aspiration, and the non-functionalized NFCs additionally caused features of Th2-type inflammation. Modest immune reactions were also seen after 28 days, however, the effects were markedly attenuated as compared with the ones after 24 h. Cellulose materials were not cleared within 1 month, as demonstrated by their presence in the exposed lungs. All effects of NFC were modest as compared with those induced by rCNT. NFC-induced responses were similar or exceeded those triggered by bulk-sized cellulose. These data provide new information about the biodurability and pulmonary effects of different NFCs; this knowledge can be useful in the risk assessment of cellulose materials.</t>
  </si>
  <si>
    <t>To understand the influence of carboxylation on the interaction of carbon nanotubes with cells, the amount of pristine multi-walled carbon nanotubes (P-MWNTs) or carboxylated multi-walled carbon nanotubes (C-MWNTs) coated with PluronicÂ® F-108 that were accumulated by macrophages was measured by quantifying CNTs extracted from cells. Mouse RAW 264.7 macrophages and differentiated human THP-1 (dTHP-1) macrophages accumulated 80â€“100 times more C-MWNTs than P-MWNTs during a 24-h exposure at 37 Â°C. The accumulation of C-MWNTs by RAW 264.7 cells was not lethal; however, phagocytosis was impaired as subsequent uptake of polystyrene beads was reduced after a 20-h exposure to C-MWNTs. The selective accumulation of C-MWNTs suggested that there might be receptors on macrophages that bind C-MWNTs. The binding of C-MWNTs to macrophages was measured as a function of concentration at 4 Â°C in the absence of serum to minimize the potential interference by serum proteins or temperature-dependent uptake processes. The result was that the cells bound 8.7 times more C-MWNTs than P-MWNTs, consistent with the selective accumulation of C-MWNTs at 37 Â°C. In addition, serum strongly antagonized the binding of C-MWTS to macrophages, suggesting that serum contained inhibitors of binding. Moreover, inhibitors of class A scavenger receptor (SR-As) reduced the binding of C-MWNTs by about 50%, suggesting that SR-As contribute to the binding and endocytosis of C-MWNTs in macrophages but that other receptors may also be involved. Altogether, the evidence supports the hypothesis that macrophages contain binding sites selective for C-MWNTs that facilitate the high accumulation of C-MWNTs compared to P-MWNTs.</t>
  </si>
  <si>
    <t>The risks of occupational exposure during handling of multi-walled carbon nanotubes (MWCNTs) have received limited attention to date, in particular for potentially susceptible individuals with highly prevalent chronic obstructive pulmonary disease (COPD). In this in vitro study, we simulated acute inhalation of MWCNTs employing an airâ€“liquid interface cell exposure (ALICE) system: primary human bronchial epithelial cells from COPD patients and healthy donors (controls), cultured at the airâ€“liquid interface (ALI) were exposed to MWCNTs. To study acute health effects on the respiratory epithelium, two different concentrations (0.16; 0.34 Âµg/cm2) of MWCNTs were aerosolized onto cell cultures followed by analysis after 24 h. Following MWCNT exposure, epithelial integrity and differentiation remained intact. Electron microscopy analyses identified MWCNTs both extra- and intracellular within vesicles of mucus producing cells. In both COPD and healthy control cultures, MWCNTs neither caused increased release of lactate dehydrogenase (LDH), nor alterations in inflammatory responses, as measured by RNA expression and protein secretion of the cytokines IL-6, IL-8, CXCL10, IL-1Î² and TGF-Î² and oxidative stress markers HMOX-1 and SOD-2. No short-term alteration of epithelial cell function, as determined by ciliary beating frequency (CBF), occurred in any of the conditions tested. In conclusion, the present study provided a reliable and realistic in vitro acute-exposure model of the respiratory tract, responsive to positive controls such as DÃ¶rentruper Quartz (DQ12) and asbestos. Acute exposure to MWCNTs did not affect epithelial integrity, nor induce increased cell death, apoptosis or inflammatory changes.</t>
  </si>
  <si>
    <t>10.1080/15548627.2018.1474993</t>
  </si>
  <si>
    <t>10.1007/s13204-018-0801-1</t>
  </si>
  <si>
    <t>Carbon nanotubes, but not spherical nanoparticles, block autophagy by a shape-related targeting of lysosomes in murine macrophages</t>
  </si>
  <si>
    <t>Tracking multi-walled carbon nanotubes inside oat (Avena sativa L.) plants and assessing their effect on growth, yield, and mammalian (human) cell viability</t>
  </si>
  <si>
    <t>Nanoparticles (NPs) can be toxic, depending on their physico-chemical characteristics. Macroautophagy/autophagy could represent a potential underlying mechanism of this toxicity. We therefore set up a study aimed to characterize in depth the effects, on autophagy, of macrophage exposure to NPs, with a particular attention paid to the role of NP physico-chemical characteristics (specifically chemical composition, shape, size, length, crystal phase, and/or surface properties). We demonstrate that exposure to carbon nanotubes (CNT) but not to spherical NPs leads to the blockage of the autophagic flux. We further identified lysosomal dysfunction, in association with the downregulation of SNAPIN expression, as the underlying mechanism responsible for the CNT-induced autophagy blockade. These results identify for the first time the shape as a major determinant of the interaction of NPs with the autophagy pathway. Moreover, identifying the lysosomes and SNAPIN as primary targets of MWCNT toxicity opens new directions in the interpretation and understanding of nanomaterial toxicity.</t>
  </si>
  <si>
    <t>Our findings show that oxidized multi-walled carbon nanotubes (MWCNT) having serpent-like morphology and smaller sizes (diameter of 35 nm and lengths of 200â€“300 nm) are compatible with oat plant tissues. Applied by seed-priming method as 90 Âµg/ml concentration, these serpentine MWCNT (having open-end caps) enter the oat plant and traverse the cells. Tracking of MWCNT inside sections and tissues during growth of oat plant has been done using special sample preparation. We present clear images of MWCNT inside the primed seeds and vascular bundles, the conducting tissues of root and shoot of oat. A dye fluorescein isothiocyanate non-covalently bonded to MWCNT also helped in detecting the path through circumferential perimeters of the oat channels, using fluorescence and confocal microscopy. The presence of MWCNT inside oat enhanced the growth of xylem cells by about 1.85-fold in vasculature of shoots. Compared to controls, the chlorophyll content increased by 57%, while photosynthetic activity enhanced by 15% for the same sample in MWCNT-primed plants. Overall, the growth factors were also augmented leading to significant increase in yield components. No toxic effects of MWCNT were observed in the DNA of the primed plants, and in the human cell lines treated with grains harvested from the MWCNT-primed plants. Our study provides some new insights about the role of MWCNT in plants and their potential benefits in agriculture.</t>
  </si>
  <si>
    <t>10.1007/s10856-018-6123-8</t>
  </si>
  <si>
    <t>Fibrinogen binding-dependent cytotoxicity and degradation of single-walled carbon nanotubes</t>
  </si>
  <si>
    <t>Carbon nanotubes are widely used in the area of biomedicine, and the binding of protein to carbon nanotubes are believed to play an important role in the potential cytotoxicity of nanomaterials. In this work, we investigated the effects of human fibrinogen-surface coatings on the biodegradation and cytotoxicity of carboxylated single-walled carbon nanotubes (SWCNTs). It was found that the electrostatic and Ï€-Ï€ stacking interactions might be the crucial factors in stabilizing the binding of fibrinogen with SWCNTs by both theoretical and experimental approaches. Although naked SWCNTs could induce significant toxicity to macrophages, coating these nanomaterials with fibrinogen could greatly attenuate their toxicity. On the other hand, although SWCNTs and fibrinogen-preincubated SWCNTs were resistant to biodegradation in resting macrophages, both naked and fibrinogen-coated SWCNTs could be effectively and similarly degraded through myeloperoxidase (MPO) and peroxynitrite (ONOOâˆ’)-dependent pathways in activated macrophages, where NADPH oxidase played a determinant role in the biodegradation process. Importantly, degraded SWCNTs by ONOOâˆ’ pathway in vitro induced less cytotoxicity than non-degraded nanotubes. These findings demonstrated that the binding of fibrinogen to SWCNTs could reduce cytotoxicity without affecting the biodegradation of nanotubes in activated inflammatory cells, providing a new route to design the safer nanotubes for future biomedical applications.</t>
  </si>
  <si>
    <t>Journal of Materials Science: Materials in Medicine</t>
  </si>
  <si>
    <t>10.1016/j.nano.2018.05.003</t>
  </si>
  <si>
    <t>Multi-walled carbon nanotube-induced inhalation toxicity: Recognizing nano bis-demethoxy curcumin analog as an ameliorating candidate</t>
  </si>
  <si>
    <t>Human beings and ecosystems are being possibly exposed to CNTs, as there is a rise in global production rate of carbon nanotubes (CNTs). This may affect the health of humans and increases the environmental risk. We have already reported the pulmonary toxicity due to the inhalation of MWCNTs. We claim that a compound with anti-inflammatory and antioxidant activity may ameliorate the CNT-induced toxic effect. With this view, we have investigated the ameliorative effect of intravenously-administered nano bis-demethoxy curcumin analog (NBDMCA) against MWCNTs-induced inhalation toxicity by examining the lung histopathology for inflammatory cell dynamics, pulmonary remodeling and estimating the inflammatory biomarkers in the broncho-alveolar lavage fluid. We observed that NBDMCA could ameliorate the injury as evidenced by the decline in the levels of markers of inflammation, cell damage, and the histopathological changes induced by MWCNTs. We conclude that NBDMCA may be used to reduce the risk of MWCNTs-induced inhalation toxicity.</t>
  </si>
  <si>
    <t>Nanomedicine: Nanotechnology, Biology, and Medicine</t>
  </si>
  <si>
    <t>10.1007/s11033-018-4189-5</t>
  </si>
  <si>
    <t>Cytotoxicity of doxrubicin loaded single-walled carbon nanotubes</t>
  </si>
  <si>
    <t>Carbon nanotube (CNTs) is a new alternative for efficient drug delivery and it has a great potential to change drug delivery system profile in pharmaceutical industry. One of the important advantage of CNTs is their needle-like, cylindrical shape. This shape provides a high surface area for multiple connections and adsorption onto for millions of therapeutic molecules. CNTs can be internalized by cells via endocytosis, passive diffusion and phagocytosis and release the drug with different effects like pH and temperature. The acidic nature of cancer cells and the susceptibility of CNTs to release the drug in the acidic environment have made it a promising area of research in cancer drug delivery. In this research, we investigated cell viability, cytotoxicity and drug delivery in breast cancer cell line by designing non-covalent single walled carbon nanotubes (SWNT)â€“doxorubicin (DOX) supramolecular complex that can be developed for cancer therapy. Applied high concentrations of DOX loaded SWNTs changed the actin structure of the cells and prevented the proliferation of the cells. It was showed that doxorubicin loaded SWNTs were more effective than free doxorubicin at relatively small concentrations. Once we applied same procedure for short and long (short: 1â€“1.3 Âµm; long: 2.5â€“4 Âµm) SWNTs and compared the results, more disrupted cell structure and reduction in cell proliferation were observed for long CNTs. DOX is bounded more to nanotubes in basic medium, less bound in acidic environment. Cancer cells were also examined for concentration at which they were effective by applying DOX and it was seen that 3.68 ÂµM doxorubicin kills more than 55% of the cells.</t>
  </si>
  <si>
    <t>Molecular Biology Reports</t>
  </si>
  <si>
    <t>10.1021/acsnano.8b01665</t>
  </si>
  <si>
    <t>10.1080/15376516.2018.1449277</t>
  </si>
  <si>
    <t>High Aspect Ratio Nanostructures Kill Bacteria via Storage and Release of Mechanical Energy</t>
  </si>
  <si>
    <t>Toxicity of silver nanoparticles, multiwalled carbon nanotubes, and dendrimers assessed with multicellular organism Caenorhabditis elegans</t>
  </si>
  <si>
    <t>The threat of a global rise in the number of untreatable infections caused by antibiotic-resistant bacteria calls for the design and fabrication of a new generation of bactericidal materials. Here, we report a concept for the design of antibacterial surfaces, whereby cell death results from the ability of the nanofeatures to deflect when in contact with attaching cells. We show, using three-dimensional transmission electron microscopy, that the exceptionally high aspect ratio (100-3000) of vertically aligned carbon nanotubes (VACNTs) imparts extreme flexibility, which enhances the elastic energy storage in CNTs as they bend in contact with bacteria. Our experimental and theoretical analyses demonstrate that, for high aspect ratio structures, the bending energy stored in the CNTs is a substantial factor for the physical rupturing of both Gram-positive and Gram-negative bacteria. The highest bactericidal rates (99.3% for Pseudomonas aeruginosa and 84.9% for Staphylococcus aureus) were obtained by modifying the length of the VACNTs, allowing us to identify the optimal substratum properties to kill different types of bacteria efficiently. This work highlights that the bactericidal activity of high aspect ratio nanofeatures can outperform both natural bactericidal surfaces and other synthetic nanostructured multifunctional surfaces reported in previous studies. The present systems exhibit the highest bactericidal activity of a CNT-based substratum against a Gram-negative bacterium reported to date, suggesting the possibility of achieving close to 100% bacterial inactivation on VACNT-based substrata.</t>
  </si>
  <si>
    <t>Nematode Caenorhabditis elegans (C. elegans) was used to investigate the impact of silver nanoparticles (SNP), multiwalled carbon nanotubes (MWCNT), and polyamidoamine dendrimers (PAMAM) used in concentration of 1010 particle/mL. Population-based observations and gene expression analysis were employed in this study. SNP and PAMAM caused decrease in the number of live nematodes and their body length, but MWCNT did not affect the population of nematodes. Gene expression analysis revealed significant changes caused by the presence of all studied nanomaterials, and the results strongly suggest a specific metabolic response of the nematode organism to exposure to various nanomaterials. It was shown that C. elegans is a very sensitive organism capable to respond specifically to the exposure to some nanomaterials and therefore could be considered as a possible biosensor for early warning of presence of some nanoparticles.</t>
  </si>
  <si>
    <t>10.1080/15287394.2018.1477314</t>
  </si>
  <si>
    <t>Toxic and genotoxic effects of graphene and multi-walled carbon nanotubes</t>
  </si>
  <si>
    <t>Graphene and multi-walled carbon nanotubes (MWCNT) are widely used in nanomedicine, and other fields, due to their unique physicochemical properties including high tensile strength, ultra-light weight, thermal and chemical stability, and reliable semi-conductive electronic properties. Although extensive amount of data exist describing their adverse effects including potential genotoxicity, few studies using gene mutation detection approaches in mammalian cells are available, which represents an important gap for risk estimations. The aim of the present study was to determine the effects of graphene or MWCNT [as pure, carboxyl (COOH) functionalized, and amide (NH2) functionalized] on cytotoxicity, intracellular levels of reactive oxygen species, apoptosis, gene expression changes, and gene mutation induction in L5178Y/Tk+/â€“3.7.2C mouse lymphoma cell line. Although some adverse effects were observed at concentrations of 350 and 450 Âµg/ml, which are excessive and not environmentally relevant levels, no marked effects were detected at concentrations of 250 Âµg/ml and lower. This is the first study reporting cytotoxicity, mutagenicity, and gene expression findings in the mouse lymphoma cell line for graphene and different MWCNT forms at high concentrations; however, the biological relevance of these observations needs to be assessed following chronic in vivo exposure.</t>
  </si>
  <si>
    <t>10.1002/adhm.201701313</t>
  </si>
  <si>
    <t>Acute Oral Administration of Single-Walled Carbon Nanotubes Increases Intestinal Permeability and Inflammatory Responses: Association with the Changes in Gut Microbiota in Mice</t>
  </si>
  <si>
    <t>With the increasing production and widespread potential applications of single-walled carbon nanotubes (SWCNTs), the possible impacts of oral administration of SWCNTs on gastrointestinal tract at currently occupational exposure limits and potential biomedical applications should be concerned. To address the concerns, mice are orally administrated of SWCNTs at doses of 0.05, 0.5, and 2.5 mg kgâˆ’1 body weight per day for 7 d. The investigation shows that SWCNT treatment had promoted intestinal injuries at the acute dose of 2.5 mg kgâˆ’1 per day, including increase of histological lesion scores, intestinal permeability, and proinflammatory cytokine (IL-1Î², IL-6, and TNF-Î±) secretion. Analysis of gut microbiota composition using 16S rRNA gene sequencing approach reveals that acute oral administration of SWCNTs induces significant shifts of the predominant microbe phyla from Firmicutes to Bacteroidetes and increases abundance of proinflammatory bacteria Alitipes_uncultured_bacterium and Lachnospiraceae bacterium A4. These notable findings suggest that SWCNT-induced intestinal injury is linked to SWCNT interaction with intestinal tract and gut bacteria and the consequent triggering of â€œmetabolic inflammationâ€ responses. Furthermore, the study has shown that oral administration of carbon nanomaterials, including SWCNTs, multiwalled CNTs, and graphene oxide, can lead to different inflammatory responses and specific alteration in gut microbiota in mice.</t>
  </si>
  <si>
    <t>Advanced Healthcare Materials</t>
  </si>
  <si>
    <t>10.1021/acs.jafc.7b01863</t>
  </si>
  <si>
    <t>10.1080/17435390.2018.1465139</t>
  </si>
  <si>
    <t>10.1080/17435390.2018.1465141</t>
  </si>
  <si>
    <t>Assessment of Effects of the Long-Term Exposure of Agricultural Crops to Carbon Nanotubes</t>
  </si>
  <si>
    <t>Inflammation in the pleural cavity following injection of multi-walled carbon nanotubes is dependent on their characteristics and the presence of IL-1 genes</t>
  </si>
  <si>
    <t>Elucidating differential nano-bio interactions of multi-walled andsingle-walled carbon nanotubes using subcellular proteomics</t>
  </si>
  <si>
    <t>Carbon-based nanoparticles (CBNs) are nanomaterials that have been shown to be plant growth regulators. Here, we investigated the effects of long-term exposure to multi-walled carbon nanotubes (MWCNTs) on the growth of three important crops (barley, soybean, and corn). The tested species were cultivated in hydroponics supplemented with 50 Î¼g/mL MWCNTs. After 20 weeks of continuous exposure to the nanomaterials, no significant toxic effects on plant development were observed. Several positive phenotypical changes were recorded, in addition to the enhancement of photosynthesis in MWCNT-exposed crops. Raman spectroscopy with point-by-point mapping proved that the MWCNTs in the hydroponic solution moved into all tested species and were distributed in analyzed organs (leaves, stems, roots, and seeds). Our results confirmed the significant potential of CBN in plant agriculture. However, the documented presence of MWCNTs in different organs of all exposed crops highlighted the importance of detailed risk assessment of nanocontaminated plants moving into the food chain.</t>
  </si>
  <si>
    <t>Upon inhalation, multi-walled carbon nanotubes (MWCNTs) may reach the subpleura and pleural spaces, and induce pleural inflammation and/or mesothelioma in humans. However, the mechanisms of MWCNT-induced pathology after direct intrapleural injections are still only partly elucidated. In particular, a role of the proinflammatory interleukin-1 (IL-1) cytokines in pleural inflammation has so far not been published. We examined the MWCNT-induced pleural inflammation, gene expression abnormalities, and the modifying role of IL-1Î± and Î² cytokines following intrapleural injection of two types of MWCNTs (CNT-1 and CNT-2) compared with crocidolite asbestos in IL-1 wild-type (WT) and IL-1Î±/Î² KO (IL1-KO) mice. Histopathological examination of the pleura 28 days post-exposure revealed mesothelial cell hyperplasia, leukocyte infiltration, and fibrosis occurring in the CNT-1 (Mitsui-7)-exposed group. The pleura of these mice also showed the greatest changes in mRNA and miRNA expression levels, closely followed by CNT-2. In addition, the CNT-1-exposed group also presented the greatest infiltrations of leukocytes and proliferation of fibrous tissue. WT mice were more prone to development of sustained inflammation and fibrosis than IL1-KO mice. Prominent differences in genetic and epigenetic changes were also observed between the two genotypes. In conclusion, the fibrotic response to MWCNTs in the pleura depends on the particlesâ€™ physico-chemical properties and on the presence or absence of the IL-1 genes. Furthermore, we found that CNT-1 was the most potent inducer of inflammatory responses, followed by CNT-2 and crocidolite asbestos.</t>
  </si>
  <si>
    <t>Understanding the relationship between adverse exposure events and specific material properties will facilitate predictive classification of carbon nanotubes (CNTs) according to their mechanisms of action, and a safe-by-design approach for the next generation of CNTs. Mass-spectrometry-based proteomics is a reliable tool to uncover the molecular dynamics of hazardous exposures, yet challenges persist with regards to its limited dynamic range when sampling whole organisms, tissues or cell lysates. Here, the simplicity of the sub-cellular proteome was harnessed to unravel distinctive adverse exposure outcomes at the molecular level, between two CNT subtypes. A549, MRC9 and human macrophage cells, were exposed for 24h to non-cytotoxic doses of single-walled or multi-walled CNTs (swCNTs or mwCNTs). Label-free proteomics on enriched cytoplasmic fractions was complemented with analyses of reactive oxygen species (ROS) production and mitochondrial integrity. The extent/number of modulated proteoforms indicated the single-walled variant was more bioactive. Greater enrichment of pathways corresponding to oxido-reductive activity was consistent with greater intracellular ROS induction and mitochondrial dysfunction capacities of swCNTs. Other compromised cellular functions, as revealed by pathway analysis were; ribosome, spliceosome and DNA repair. Highly upregulated proteins (fold change in abundance &gt;6) such as, APOC3, RBP4 and INS are also highlighted as potential markers of hazardous CNT exposure. We conclude that, changes in cytosolic proteome abundance resulting from nano-bio interactions, elucidate adverse response pathways and their distinctive molecular components. Our results indicate that CNT-protein interactions might have a thus far unappreciated significance for protein trafficking, and this warrants further investigation.</t>
  </si>
  <si>
    <t>10.1371/journal.pone.0200238</t>
  </si>
  <si>
    <t>10.1007/s11771-018-3855-z</t>
  </si>
  <si>
    <t>Toxicological assessment of multi-walled carbon nanotubes combined with nonylphenol in male mice</t>
  </si>
  <si>
    <t>Effects of single-walled carbon nanotubes on growth and physiological characteristics of Microcystis aeruginosa</t>
  </si>
  <si>
    <t>Carbon nanotubes have attracted increasing attention attributable to their widespread application. To evaluate the joint toxicity of multi-walled carbon nanotubes (MWCNTs) and nonylphenol (NP), we investigated the toxicological effects of NP, pristine MWCNTs, and MWCNTs combined with NP in male mice. After exposing male mice by gavage for 5 days, intracellular superoxide dismutase (SOD) and glutathione peroxidase (GSH-Px) activity, as well as malondialdehyde (MDA) and glutathione (GSH) levels in tissues were determined to evaluate in vivo oxidative stress. In addition, genotoxicity was assessed by examining DNA damage in mouse liver and sperm via the comet assay, and transmission electron microscopy (TEM) was used for direct visual observations of mitochondrial damage in the liver. Results from the oxidative damage and DNA damage experiments indicate that after adsorbing NP, MWCNTs at a high dose induce oxidative lesions in the liver and cause DNA damage in mouse sperm; these data offer new insights regarding the toxicological assessment of MWCNTs.</t>
  </si>
  <si>
    <t>In order to explore a novel and potential method using carbon nanotubes (CNTs) for controlling blue-green algal blooms efficiently in future, effects of single-walled carbon nanotubes (SWCNTs) on Microcystis aeruginosa growth control were investigated under lab cultured conditions. Related physiological changes were tested involving several important enzyme of antioxidant defense system (superoxide dismutase (SOD), peroxidase (POD), catalase (CAT), malondiadehyde (MDA), photosynthetic pigments, protein, soluble sugar and extracellular microcystin toxins (MC-LR)). Algal cell density was significantly inhibited by SWCNTs at high concentration (&gt;5.00 mg/L), and the inhibition rate was dose-dependent. For treatment with 100 mg/L SWCNTs, the inhibitory rates even reached above 90%. 96 h IC50 was determined as 22 mg/L. Antioxidant enzyme activities were dramatically dropped with increasing lipid peroxidation at higher SWCNTs concentration, indicating intracellular generation of reactive oxygen species (ROS) and oxidative stress damage in algae. Reduction of photosynthetic pigments, soluble sugar and protein contents suggested that SWCNTs may severely ruin algal photosynthesis system, destroy the metabolism-related structure of cell, and thus lead to negative physiological status in M. aeruginosa. Besides, SWCNTs can effectively decrease the amount of extracellular microcystins in culture medium.</t>
  </si>
  <si>
    <t>Journal of Central South University</t>
  </si>
  <si>
    <t>10.1177/1091581818779038</t>
  </si>
  <si>
    <t>Similar and Differential Canonical Pathways and Biological Processes Associated With Multiwalled Carbon Nanotube and Asbestos-Induced Pulmonary Fibrosis: A 1-Year Postexposure Study</t>
  </si>
  <si>
    <t>Respiratory exposure to multiwalled carbon nanotubes (MWCNT) or asbestos results in fibrosis; however, the mechanisms to reach this end point may be different. A previous study by our group identified pulmonary effects and significantly altered messenger RNA (mRNA) signaling pathways following exposure to 1, 10, 40, and 80 Âµg MWCNT and 120 Âµg crocidolite asbestos on mouse lungs over time at 1-month, 6-month, and 1-year postexposure following pulmonary aspiration. As a continuation to the above study, this current study took an in-depth look at the signaling pathways involved in fibrosis development at a single time point, 1 year, and exposure, 40 Âµg MWCNT, the lowest exposure at which fibrosis was pathologically evident. The 120 Âµg asbestos exposure was included to compare MWCNT-induced fibrosis with asbestos-induced fibrosis. A previously validated computational model was used to identify mRNAs with expression profiles matching the fibrosis pathology patterns from exposed mouse lungs. mRNAs that matched the pathology patterns were then input into ingenuity pathway analysis to determine potential signaling pathways and physiological disease functions inherent to MWCNT and asbestos exposure. Both MWCNT and asbestos exposure induced changes in mouse lungs regarding gene expression, cell proliferation, and survival, while MWCNT uniquely induced alterations in pathways involved in oxidative phosphorylation, mitochondrial dysfunction, and transcription. Asbestos exposure produced unique alterations in pathways involved in sustained inflammation. Although typically considered similar due to scale and fiber-like appearance, the different compositional properties inherent to either MWCNT or asbestos may play a role in their ability to induce fibrosis after pulmonary exposure.</t>
  </si>
  <si>
    <t>10.1016/j.aquatox.2018.05.002</t>
  </si>
  <si>
    <t>10.1016/j.envint.2018.04.004</t>
  </si>
  <si>
    <t>Interactions of oxidized multiwalled carbon nanotube with cadmium on zebrafish cell line: The influence of two co-exposure protocols on in vitro toxicity tests</t>
  </si>
  <si>
    <t>Carbon nanotube and nanofiber exposure and sputum and blood biomarkers of early effect among U.S. workers</t>
  </si>
  <si>
    <t>The widespread production and application of carbon nanotubes (CNT) have raising concerns about their release into the environment and, the joint toxicity of CNT with pre-existing contaminants needs to be assessed. This is the first study that investigated the co-exposure of oxidized multiwalled carbon nanotubes (ox-MWCNT) and cadmium (Cd) using a zebrafish liver cell line (ZFL). Two in vitro co-exposure protocols differing by the order of ox-MWCNT interaction with Cd and fetal bovine serum (FBS) proteins were evaluated. Ox-MWCNT was physical and chemical characterized and its adsorption capacity and colloidal stability in cell culture medium was determined in both protocols. Cytotoxicity was investigated by MTT, neutral red, trypan blue, lactate dehydrogenase assays and the necrosis and apoptosis events were determined using flow cytometer. The Cd presence in medium did not interfere in the protein corona composition of MWCNT but the order of interaction of FBS and Cd interfered in its colloidal stability and metal adsorption rate. The ox-MWCNT increased Cd toxicity at low concentration probably by a â€œTrojan horseâ€ and/or synergistic effect, and induced apoptosis and necrosis in ZFL cells. Although it was not observed differences of toxicity between protocols, the interaction of ox-MWCNT first with Cd led to its precipitation in cell culture medium and, as a consequence, to a possible false viability result by neutral red assay. Taken together, it was evident that the order of compounds interactions disturbs the colloidal stability and affects the in vitro toxicological assays. Considering that Protocol A showed more ox-MWCNT stability after interaction with Cd, this protocol is recommended to be adopted in future studies.</t>
  </si>
  <si>
    <t>Background: Carbon nanotubes and nanofibers (CNT/F) are increasingly used for diverse applications. Although animal studies suggest CNT/F exposure may cause deleterious health effects, human epidemiological studies have typically been small, confined to single workplaces, and limited in exposure assessment. Objectives: We conducted an industrywide cross-sectional epidemiological study of 108 workers from 12 U.S. sites to evaluate associations between occupational CNT/F exposure and sputum and blood biomarkers of early effect. Methods: We assessed CNT/F exposure via personal breathing zone, filter-based air sampling to measure background-corrected elemental carbon (EC) (a CNT/F marker) mass and microscopy-based CNT/F structure count concentrations. We measured 36 sputum and 37 blood biomarkers. We used factor analyses with varimax rotation to derive factors among sputum and blood biomarkers separately. We used linear, Tobit, and unconditional logistic regression models to adjust for potential confounders and evaluate associations between CNT/F exposure and individual biomarkers and derived factors. Results: We derived three sputum and nine blood biomarker factors that explained 78% and 67%, respectively, of the variation. After adjusting for potential confounders, inhalable EC and total inhalable CNT/F structures were associated with the most sputum and blood biomarkers, respectively. Biomarkers associated with at least three CNT/F metrics were 72 kDa type IV collagenase/matrix metalloproteinase-2 (MMP-2), interleukin-18, glutathione peroxidase (GPx), myeloperoxidase, and superoxide dismutase (SOD) in sputum and MMP-2, matrix metalloproteinase-9, metalloproteinase inhibitor 1/tissue inhibitor of metalloproteinases 1, 8-hydroxy-2â€²-deoxyguanosine, GPx, SOD, endothelin-1, fibrinogen, intercellular adhesion molecule 1, vascular cell adhesion protein 1, and von Willebrand factor in blood, although directions of associations were not always as expected. Conclusions: Inhalable rather than respirable CNT/F was more consistently associated with fibrosis, inflammation, oxidative stress, and cardiovascular biomarkers.</t>
  </si>
  <si>
    <t>10.1002/smll.201703915</t>
  </si>
  <si>
    <t>Toxicological Profiling of Highly Purified Single-Walled Carbon Nanotubes with Different Lengths in the Rodent Lung and Escherichia Coli</t>
  </si>
  <si>
    <t>Carbon nanotubes (CNTs) exhibit a number of physicochemical properties that contribute to adverse biological outcomes. However, it is difficult to define the independent contribution of individual properties without purified materials. A library of highly purified single-walled carbon nanotubes (SWCNTs) of different lengths is prepared from the same base material by density gradient ultracentrifugation, designated as short (318 nm), medium (789 nm), and long (1215 nm) SWCNTs. In vitro screening shows length-dependent interleukin-1Î² (IL-1Î²) production, in order of long &gt; medium &gt; short. However, there are no differences in transforming growth factor-Î²1 production in BEAS-2B cells. Oropharyngeal aspiration shows that all the SWCNTs induce profibrogenic effects in mouse lung at 21 d postexposure, but there are no differences between tube lengths. In contrast, these SWCNTs demonstrate length-dependent antibacterial effects on Escherichia coli, with the long SWCNT exerting stronger effects than the medium or short tubes. These effects are reduced by Pluronic F108 coating or supplementing with glucose. The data show length-dependent effects on proinflammatory response in macrophage cell line and antibacterial effects, but not on collagen deposition in the lung. These data demonstrate that over the length scale tested, the biological response to highly purified SWCNTs is dependent on the complexity of the nano/bio interface.</t>
  </si>
  <si>
    <t>10.3389/fphar.2018.00585</t>
  </si>
  <si>
    <t>Multi-walled carbon nanotubes augment allergic airway eosinophilic inflammation by promoting cysteinyl leukotriene production</t>
  </si>
  <si>
    <t>Multi-walled carbon nanotubes (MWCNT) have been reported to promote lung inflammation and fibrosis. The commercial demand for nanoparticle-based materials has expanded rapidly and as demand for nanomaterials grows, so does the urgency of establishing an appreciation of the degree of health risk associated with their increased production and exposure. In this study, we examined whether MWCNT inhalation elicited pulmonary eosinophilic inflammation and influenced the development of allergic airway inflammatory responses. Our data revealed that instillation of FA21 MWCNT into the airways of mice resulted in a rapid increase, within 24 h, in the number of eosinophils present in the lungs. The inflammatory response elicited was also associated with an increase in the level of cysteinyl leukotrienes (cysLTs) present in the bronchoalveolar lavage fluid. CysLTs were implicated in the airway inflammatory response since pharmacological inhibition of their biosynthesis using the 5-lipoxygenase inhibitor Zileuton resulted in a marked reduction in the severity of inflammation observed. Moreover, FA21 MWCNT entering the airways of mice suffering from house dust mite (HDM)-elicited allergic lung inflammation markedly exacerbated the intensity of the airway inflammation. This response was characterized by a pulmonary eosinophilia, lymphocyte infiltration, and raised cysLT levels. The severity of pulmonary inflammation caused by either inhalation of MWCNT alone or in conjunction with HDM allergen correlated with the level of nickel present in the material, since preparations that contained higher levels of nickel (FA21, 5.54% Ni by weight) were extremely effective at eliciting or exacerbating inflammatory or allergic responses while preparations containing lower amounts of nickel (FA04, 2.54% Ni by weight) failed to initiate or exacerbate pulmonary inflammation. In summary, instillation of high nickel MWCNT into the lungs promoted eosinophilic inflammation and caused an intense exacerbation of pre-existing allergic airway inflammation by facilitating cysLT biosynthesis. These findings suggest that exposure to airborne MWCNT is likely to have adverse inflammatory effects in individuals suffering from atopic asthma and, in this context, further investigation of the therapeutic effects of pharmacological agents that block leukotriene synthesis is warranted.</t>
  </si>
  <si>
    <t>10.1016/j.aquatox.2018.04.001</t>
  </si>
  <si>
    <t>Effects of multi-walled carbon nanotube materials on Ruditapes philippinarum under climate change: The case of salinity shifts</t>
  </si>
  <si>
    <t>The toxicity of carbon nanotubes (CNTs) is closely related to their physico-chemical characteristics as well as the physico-chemical parameters of the media where CNTs are dispersed. In a climate change scenario, changes in seawater salinity are becoming a topic of concern particularly in estuarine and coastal areas. Nevertheless, to our knowledge no information is available on how salinity shifts may alter the sensitivity (in terms of biochemical responses) of bivalves when exposed to different CNTs. For this reason, a laboratory experiment was performed exposing the Manila clam Ruditapes philippinarum, one of the most dominant bivalves of the estuarine and coastal lagoon environments, for 28 days to unfunctionalized multi-walled carbon nanotube MWCNTs (Nf-MWCNTs) and carboxylated MWCNTs (f-MWCNTs), maintained at control salinity (28) and low salinity 21. Concentration-dependent toxicity was demonstrated in individuals exposed to both MWCNT materials and under both salinities, generating alterations of energy reserves and metabolism, oxidative status and neurotoxicity compared to non-contaminated clams. Moreover, our results showed greater toxic impacts induced in clams exposed to f-MWCNTs compared to Nf-MWCNTs. In the present study it was also demonstrated how salinity shifts altered the toxicity of both MWCNT materials as well as the sensitivity of R. philippinarum exposed to these contaminates in terms of clam metabolism, oxidative status and neurotoxicity.</t>
  </si>
  <si>
    <t>10.1016/j.chemosphere.2018.03.019</t>
  </si>
  <si>
    <t>Dispersibility and dispersion stability of carbon nanotubes in synthetic aquatic growth media and natural freshwater</t>
  </si>
  <si>
    <t>The dispersion behavior of carbon nanotubes (CNTs) is influenced by both their physicochemical properties and by the aqueous media properties (e.g. ionic strength, presence of divalent cations and natural organic matter) in which they are dispersed. In the current study, the dispersibility and dispersion stability of four multi-walled CNTs (MWCNT) and a single walled CNT (SWCNT) with different physicochemical properties were investigated in three freshwater growth media (with and without natural organic matter; NOM) used in algae and daphnia ecotoxicity studies. CNT dispersion behavior was also investigated in a natural freshwater for comparison. SWCNTs and non-functionalized MWCNTs showed similar dispersibility irrespective of the media type (SWCNTs = 0.5â€“0.9 mg/L; MWCNTs = 1.5â€“2.8 mg/L). Functionalized MWCNTs exhibited higher dispersion concentrations, but were more dependent upon the ionic strength and divalent cation concentration of each media (MWCNT-COOH = 3.0â€“6.6 mg/L). In contrast, CNT surface oxygen content had no influence on CNT dispersibility in the natural water (all MWCNTs = 0.9â€“1.4 mg/L). Functionalized MWCNTs were affected more by the differences in media properties than non-functionalized MWCNTs. The dispersed CNT concentration decreased over time for all CNT types and in all media due to sedimentation, but was influenced by both CNT and media properties. The study shows how a complex interplay between CNT and media properties can influence the environmental fate of CNTs. Furthermore, the study demonstrates how different CNT types and/or ecotoxicological media in aquatic tests influences the dispersion behavior of the CNTs, and thus their exposure and toxicity to aquatic organisms.</t>
  </si>
  <si>
    <t>10.1016/j.vacuum.2018.02.025</t>
  </si>
  <si>
    <t>Cytotoxic, genetic and statistical analytical evaluation of functionalized CNTs with C2C12 cells</t>
  </si>
  <si>
    <t>The present work was designed to apprehend the cytotoxic and genetic evaluation study of multiwalled carbon nanotubes (MWCNTs). The CNTs were surface functionalized via HNO3 and H2SO4 digestion process, confirmed via FTIR spectroscopy whereas the structure of CNTs was visualized with TEM. The obtained CNTs structures were utilized to control the proliferation rate of C2C12 cells. The cells were cultivated and % viabile and non viable cells % were checked by MTT assay with the influence of dose-dependent (500 ng/mL, 1000 ng/mL, 100 Î¼g/mL) CNTs. Further the density of live and dead cells in liquid was also clearifies via confocal laser scanning microscopy (CLSM). Containing these, the genetic study to know the apoptosis caused due to CNTs were checked in presence of caspases 3 and 7 genes. The up-regulation data clearly favours the CNTs are responsible in cells death in C2C12 with the treatment at low (500, ng/mL) and (1000 ng/mL) high dosese. The statistical studies were also performed to authenticate the data for CNTs with different optimized parameters such as detection limit at low concentrations level, recoveries and relative standard deviation at measures 95% confidence level. The analyses palyses a significant role on C2C12 cells with the large effect of CNTs.</t>
  </si>
  <si>
    <t>Vacuum</t>
  </si>
  <si>
    <t>10.1186/s12989-018-0258-0</t>
  </si>
  <si>
    <t>Association of pulmonary, cardiovascular, and hematologic metrics with carbon nanotube and nanofiber exposure among U.S. workers: A cross-sectional study</t>
  </si>
  <si>
    <t>Background: Commercial use of carbon nanotubes and nanofibers (CNT/F) in composites and electronics is increasing; however, little is known about health effects among workers. We conducted a cross-sectional study among 108 workers at 12 U.S. CNT/F facilities. We evaluated chest symptoms or respiratory allergies since starting work with CNT/F, lung function, resting blood pressure (BP), resting heart rate (RHR), and complete blood count (CBC) components. Methods: We conducted multi-day, full-shift sampling to measure background-corrected elemental carbon (EC) and CNT/F structure count concentrations, and collected induced sputum to measure CNT/F in the respiratory tract. We measured (nonspecific) fine and ultrafine particulate matter mass and count concentrations. Concurrently, we conducted physical examinations, BP measurement, and spirometry, and collected whole blood. We evaluated associations between exposures and health measures, adjusting for confounders related to lifestyle and other occupational exposures. Results: CNT/F air concentrations were generally low, while 18% of participants had evidence of CNT/F in sputum. Respiratory allergy development was positively associated with inhalable EC (p=0.040) and number of years worked with CNT/F (p=0.008). No exposures were associated with spirometry-based metrics or pulmonary symptoms, nor were CNT/F-specific metrics related to BP or most CBC components. Systolic BP was positively associated with fine particulate matter (p-values: 0.015-0.054). RHR was positively associated with EC, at both the respirable (p=0.0074) and inhalable (p=0.0026) size fractions. Hematocrit was positively associated with the log of CNT/F structure counts (p=0.043). Conclusions: Most health measures were not associated with CNT/F. The positive associations between CNT/F exposure and respiratory allergies, RHR, and hematocrit counts may not be causal and require examination in other studies.</t>
  </si>
  <si>
    <t>10.1016/j.taap.2018.03.031</t>
  </si>
  <si>
    <t>Toxicological assessment of PEGylated single-walled carbon nanotubes in early developing zebrafish</t>
  </si>
  <si>
    <t>Functionalization of single-walled carbon nanotubes (SWCNT) with polyethylene glycol (PEG) is among the most promising strategies to avoid SWCNT aggregation in aqueous media, improving its interactions with biological systems. However, the best molecular PEG weight and functionalization strategy remain under investigation. In this work we assessed the toxicological effects of SWCNT functionalized with PEG at 600 Da in zebrafish embryos. Embryos were exposed to SWCNT at 0.01, 0.1 and 1 mg/L from 3 to 96 h post-fertilization (hpf). At the highest concentration, SWCNT led to toxic effects at several endpoints, including mortality, delayed hatching, malformations, reduced body length, increased ROS production and DNA damage. Even with these effects, SWCNT could not be detected within the bodily tissues of the larvae. Our results give evidence that the tested PEGylation approach was unsuitable to avoid SWCNT aggregation in aqueous media, and that SWCNT can induce toxicity even without being absorbed by the organism by obstructing the chorion pores.</t>
  </si>
  <si>
    <t>10.1007/s11356-018-1580-7</t>
  </si>
  <si>
    <t>Combined toxicities of copper nanoparticles with carbon nanotubes on marine microalgae Skeletonema costatum</t>
  </si>
  <si>
    <t>To investigate the combined toxicities of copper nanoparticles (nano-Cu) with carbon nanotubes (CNTs) on marine microalgae Skeletonema costatum, algal growth inhibition tests were carried out. Toxicities of nano-Cu with CNTs and without CNTs on microalgae were determined, respectively. Chlorophyll content and photosynthetic efficiency (Î¦PSII) were determined to compare negative effects of nano-Cu with CNTs and without CNTs on photosynthesis. The concentration of Cu2+ released by nano-Cu into the medium was determined, and interactions between nano-Cu and CNTs were analyzed to study toxic mechanisms of combined toxicities of nano-Cu with CNTs. It was found that both nano-Cu and CNTs could inhibit the growth of the microalgae; however, the toxicity of CNTs on the microalgae was far lower than that of nano-Cu. The maximum growth inhibition ratio (IR) of nano-Cu on the microalgae was 86% appearing at 96 h under 1.0 mg/L nano-Cu treatment, while the maximum IR of CNTs on the microalgae was 58% at 96 h under 200 mg/L CNT treatment. CNTs could reduce the toxicity of nano-Cu on the microalgae in processes of growth and photosynthesis. Adsorption of Cu2+ on CNTs and aggregate between Cu and CNTs in the medium were main reasons for attenuation of toxicity of nano-Cu with adding CNTs.</t>
  </si>
  <si>
    <t>10.1016/j.scitotenv.2017.10.031</t>
  </si>
  <si>
    <t>Toxic effects of multi-walled carbon nanotubes on bivalves: Comparison between functionalized and nonfunctionalized nanoparticles</t>
  </si>
  <si>
    <t>Despite of the large array of available carbon nanotube (CNT) configurations that allow different industrial and scientific applications of these nanoparticles, their impacts on aquatic organisms, especially on invertebrate species, are still limited. To our knowledge, no information is available on how surface chemistry alteration (functionalization) of CNTs may impact the toxicity of these NPs to bivalve species after a chronic exposure. For this reason, the impacts induced by chronic exposure (28 days) to unfunctionalized MWCNTs (Nf-MWCNTs) in comparison with functionalized MWCNTs (f-MWCNTs), were evaluated in R. philippinarum, by measuring alterations induced in clams' oxidative status, neurotoxicity and metabolic capacity. The results obtained revealed that exposure to both MWCNT materials altered energy-related responses, with higher metabolic capacity and lower glycogen, protein and lipid concentrations in clams exposed to these CNTs. Moreover, R. philippinarum exposed to Nf-MWCNTs and f-MWCNTs showed oxidative stress expressed in higher lipid peroxidation and lower ratio between reduced and oxidized glutathione, despite the activation of defense mechanisms (superoxide-dismutase, glutathione peroxidase and glutathione S-transferases) in exposed clams. Additionally, neurotoxicity was observed by inhibition of Cholinesterases activity in organisms exposed to both MWCNTs.</t>
  </si>
  <si>
    <t>10.1016/j.jes.2017.08.020</t>
  </si>
  <si>
    <t>Ecotoxicity evaluation of Cu- and Fe-CNT complexes based on the activity of bacterial bioluminescence and seed germination</t>
  </si>
  <si>
    <t>The toxic effects of the composites of Fe0 and Cu0 with different percentages of CNTs were examined based on the activity of bacterial bioluminescence and seed germination. In terms of the EC50 values, the toxic effects of Cu0 on bacterial bioluminescence and seed germination were approximately 2 and 180 times greater than that of Fe0, respectively. The toxicity increased with increasing CNT content in the Cu-CNT mixtures for both organisms, whereas opposite results were observed with Fe-CNT mixtures. The mean toxic effects of Cu-CNT (6%) were approximately 1.3â€“1.4 times greater than that of Cu-CNT (0%), whereas the toxic effects of Fe-CNT (6%) were approximately 2.1â€“2.5 times lower than that of Fe-CNT (0%) for both the bioluminescence activity and seed germination. The causes of this phenomenon are unclear at this point. More research will be needed to elucidate the mechanism of the toxicity of nano-mixture materials and the causes of the different patterns of toxicity with Cu- and Fe-CNT mixtures.</t>
  </si>
  <si>
    <t>10.1186/s12951-018-0370-1</t>
  </si>
  <si>
    <t>Biocompatibility assessment of single-walled carbon nanotubes using Saccharomyces cerevisiae as a model organism</t>
  </si>
  <si>
    <t>BACKGROUND: Single-walled carbon nanotubes (SWCNTs) have many potential applications in various fields. Especially, the unique physicochemical properties make them as the prime candidates for applications in biomedical fields. However, biocompatibility of SWCNTs has been a major concern for their applications. In the study, biocompatibility of oxidized SWCNTs (O-SWCNTs) was assessed using Saccharomyces cerevisiae (S. cerevisiae) as a model organism. RESULTS: Cell proliferation and viability were significantly changed after exposure to O-SWCNTs (188.2 and 376.4 mg/L) for 24 h. O-SWCNTs were internalized in cells and distributed in cytoplasm, vesicles, lysosomes and cell nucleus. The average O-SWCNTs contents in S. cerevisiae were ranged from 0.18 to 4.82 mg/g during the exposure from 0 to 24 h, and the maximum content was reached at 18 h after exposure. Both penetration and endocytosis were involved in the internalization of O-SWCNTs in S. cerevisiae, and endocytosis was the main pathway. Cellular structures and morphology were changed after exposure to O-SWCNTs, such as undulating appearance at the membrane, shrinking of the cytosol, increased numbers of lipid droplets and disruption of vacuoles. ROS and antioxidant enzymes activities were observably changed following exposure. For the treatment at 376.4 mg/L, 20.8% of the total cells was undergone apoptosis. Decrease of mitochondrial transmembrane potential and leakage of cytochrome c from mitochondria were observed after exposure. Moreover, expression levels of apoptosis-related genes were significantly increased. CONCLUSIONS: O-SWCNTs can internalize in S. cerevisiae cells via direct penetration and endocytosis, and distribute in cytoplasm, vesicles, lysosomes and cell nucleus. Besides, O-SWCNTs (188.2 and 376.4 mg/L) can induce apoptosis in S. cerevisiae cells, and oxidative stress is involved in activation of the mitochondria-dependent apoptotic pathway.</t>
  </si>
  <si>
    <t>Journal of nanobiotechnology</t>
  </si>
  <si>
    <t>10.18632/oncotarget.24866</t>
  </si>
  <si>
    <t>Single-walled and multi-walled carbon nanotubes induce sequence-specific epigenetic alterations in 16 HBE cells</t>
  </si>
  <si>
    <t>Recent studies have identified carbon nanotube (CNT)-induced epigenetic changes as one of the key players in patho-physiological response. In the present study, we investigated whether CNT exposure is associated with epigenetic changes in human bronchial epithelial cells (16 HBE), in vitro. We focused on global DNA methylation, methylation of LINE-1 elements and promoter sequence of twelve functionally important genes (SKI, DNMT1, HDAC4, NPAT, ATM, BCL2L11, MAP3K10, PIK3R2, MYO1C, TCF3, FGFR 1 and AGRN). Additionally, we studied the influence of CNT exposure on miRNA expression. Using a LC-MS/MS method and pyrosequencing for LINE-1, we observed no significant changes in global DNA methylation (%) between the concentrations of multi-walled and single-walled CNT (MWCNT and SWCNT, respectively). Significant changes in sequence-specific methylation was observed in at least one CpG site for DNMT1 (SWCNT), HDAC4 (MWCNT), NPAT/ ATM (MWCNT and SWCNT), MAP3K10 (MWCNT), PIK3R2 (MWCNT and SWCNT) and MYO1C (SWCNT). While changes in DNA methylation of the genes were relatively small, these changes were associated with changes in RNA expression, especially for MWCNT. However, the study did not reveal any significant alteration in the miRNA expression, associated with MWCNT and SWCNT exposure. Based on our results, mainly MWCNT influence DNA methylation and expression of the studied genes and could have significant impact on several critical cellular processes.</t>
  </si>
  <si>
    <t>Oncotarget</t>
  </si>
  <si>
    <t>10.1016/j.ecoenv.2017.12.034</t>
  </si>
  <si>
    <t>Evaluation of multiwalled carbon nanotubes toxicity in two fish species</t>
  </si>
  <si>
    <t>Carbon Nanotubes are among the most promising materials for the technology industry. Their unique physical and chemical proprieties may reduce the production costs and improve the efficiency of a large range of products. However, the same characteristics that have made nanomaterials interesting for industry may be responsible for inducing toxic effects on the aquatic organisms. Since the carbon nanotubes toxicity is still a controversial issue, we performed tests of acute and subchronic exposure to a commercial sample of multiwalled carbon nanotubes in two fish species, an exotic model (Danio rerio) and a native one (Astyanax altiparanae). Using the alkaline version of the comet assay on erythrocytes and the piscine micronucleous, also performed on erythrocytes, it was verified that the tested carbon nanotubes sample did not generate apparent genotoxicity by means of single/double DNA strand break or clastogenic/aneugenic effects over any of the species, independently of the exposure period. Although, our findings indicate the possibility of the occurrence of CNTs-DNA crosslinks. Apparently, the sample tested induces oxidative stress after subchronic exposure as shown by activity of superoxide dismutase and catalase. The data obtained by the activity levels of acetylcholinesterase suggests acute neurotoxicity in Astyanax altiparanae and subchronic neurotoxicity in Danio rerio.</t>
  </si>
  <si>
    <t>10.1021/acs.est.7b06142</t>
  </si>
  <si>
    <t>Comparative Persistence of Engineered Nanoparticles in a Complex Aquatic Ecosystem</t>
  </si>
  <si>
    <t>During nanoparticle environmental exposure, presence in the water column is expected to dominate long distance transport as well as initial aquatic organism exposure. Much work has been done to understand potential ecological and toxicological effects of these particles. However, little has been done to date to understand the comparative persistence of engineered particles in realistic environmental systems. Presented here is a study of the water column lifetimes of 3 different classes of nanoparticles prepared with a combination of surface chemistries in wetland mesocosms. We find that, when introduced as a single pulse, all tested nanoparticles persist in the water column for periods ranging from 36 h to 10 days. Specifically, we found a range of nanoparticle residence times in the order Ag &gt; TiO2 &gt; SWCNT &gt; CeO2. We further explored the hypothesis that heteroaggregation was the primary driving factor for nanoparticle removal from the water column in all but one case, and that values of surface affinity (Î±) measured in the laboratory appear to predict relative removal rates when heteroaggregation dominates. Though persistence in the water column was relatively short in all cases, differences in persistence may play a role in determining nanoparticle fate and impacts and were poorly predicted by currently prevailing benchmarks such as particle surface preparation.</t>
  </si>
  <si>
    <t>Environmental Science and Technology</t>
  </si>
  <si>
    <t>10.1080/15569527.2017.1363227</t>
  </si>
  <si>
    <t>10.15446/dyna.v85n205.68767</t>
  </si>
  <si>
    <t>Single-walled carbon nanotube, multi-walled carbon nanotube and Fe&lt;inf&gt;2&lt;/inf&gt;O&lt;inf&gt;3&lt;/inf&gt; nanoparticles induced mitochondria mediated apoptosis in melanoma cells</t>
  </si>
  <si>
    <t>Evaluation of the genotoxic and mutagenic effect in human lymphocytes exposed to modified carbon nanotubes</t>
  </si>
  <si>
    <t>Purpose: Nanomaterials (NM) exhibit novel anticancer properties. Materials and methods: The toxicity of three nanoparticles that are currently being produced in high tonnage including single-walled carbon nanotube (SWCNT), multi-walled carbon nanotube (MWCNT) and Fe2O3 nanoparticles, were compared with normal and melanoma cells. Results: All tested nanoparticles induced selective toxicity and caspase 3 activation through mitochondria pathway in melanoma cells and mitochondria cause the generating of reactive oxygen species (ROS), mitochondrial membrane potential decline (MMP collapse), mitochondria swelling, and cytochrome c release. The pretreatment of butylated hydroxytoluene (BHT), a cell-permeable antioxidant and cyclosporine A (Cs. A), a mitochondrial permeability transition (MPT), pore sealing agent decreased cytotoxicity, caspase 3 activation, ROS generation, and mitochondrial damages induced by SWCNT, MWCNT, and IONPs. Conclusions: Our promising results provide a potential approach for the future therapeutic use of SWCNT, MWCNT, and IONPs in melanoma through mitochondrial targeting.</t>
  </si>
  <si>
    <t>Objective: evaluate the genotoxic and mutagenic effect in human lymphocytes exposed to pristine and N-doped carbon nanotubes. Methods: Methods: human lymphocytes were exposed to pristine and N-doped carbon nanotubes (NTC) (0.08, 0.09, 0.1mg/mL). Sister chromatid exchange (SCE) and chromosomal alterations (CA) tests were evaluated. Results: chromatid breaks and chromosomal breaks (double strand breaks) were identified in lymphocytes exposed to 0.1 and 0.08 mg/mL of the pristine CNT. N-doped CNT, induced dicentric chromosomes and chromosomal rings. There was significant difference in the percentage of SCE of cells treated with doped NTC versus negative control and pristine NTC (p&lt;0.0001). Conclusion: the highest concentration of pristine CNTs induced the most chromatid and chromosomal damage. Although the percentage was less than 10%, such degree of damage is considered harmful to cells. Lymphocytes treated with N-doped CNT presented lower percentages of CA and high percentage of SCE, which shows a greater repair of genetic material with these compounds.</t>
  </si>
  <si>
    <t>Cutaneous and Ocular Toxicology</t>
  </si>
  <si>
    <t>DYNA (Colombia)</t>
  </si>
  <si>
    <t>10.1016/j.impact.2018.05.001</t>
  </si>
  <si>
    <t>Effect of multiwalled carbon nanotubes on uptake of pyrene by cucumber (Cucumis sativus L.): Mechanistic perspectives</t>
  </si>
  <si>
    <t>Three multiwalled carbon nanotubes (MWCNTs) with different outer diameters (&lt;8 nm (M8), 20â€“30 nm (M30), &gt;50 nm (M50)) were used to probe nanomaterial impacts on the bioaccumulation and translocation of pyrene in cucumber seedlings under hydroponic conditions during a 7 day exposure period. At nanotube exposures of 1, 10, 100, to 1000 mg/L, the root uptake of pyrene was significantly reduced by 54.32, 84.27, 95.45, and 99.21% for M8, respectively; by 40.15, 70.40, 94.11, and 99.23% for M30, respectively; and by 26.35, 55.71, 93.91, and 98.95% for M50, respectively. The extent of suppression decreased with increasing outer diameters. No overt phytotoxicity was observed upon MWCNTs and pyrene co-exposure. The observed effect of MWCNTs on pyrene bioaccumulation in cucumber seedlings likely resulted from analyte sorption to the nanotubes. The translocation factor of pyrene from plant root to shoot (a ratio of pyrene content in stem to that in root) was significantly increased from 0.009 Â± 0.001 to 0.123 Â± 0.036, 0.056 Â± 0.055 and 0.051 Â± 0.034 for M8, M30, and M50 as the exposure concentration of MWCNTs was increased from 0 to 1000 mg/L, respectively. This enhanced transport was due to analyte movement with internalized MWCNTs driven by transpiration within plant. The uptake of MWCNTs by the cucumber seedling roots was confirmed using the 13C-labeled M50. The findings from this study provide significant information on potential risks of MWCNTs upon application for pollution mitigation in agricultural soils.</t>
  </si>
  <si>
    <t>10.1111/cas.13534</t>
  </si>
  <si>
    <t>Establishment of an in vivo simulating co-culture assay platform for genotoxicity of multi-walled carbon nanotubes</t>
  </si>
  <si>
    <t>Engineered nanomaterials (ENM) are now used in a wide variety of fields, and, thus, their safety should urgently be assessed and secured. It has been suggested that inflammatory responses via the phagocytosis of ENM by macrophages is a key mechanism for their genotoxicity. The present study was conducted to establish a mechanism-based assay to evaluate the genotoxicity of ENM under conditions simulating an in vivo situation, featuring a co-culture system of murine lung resident cells (GDL1) and immune cells (RAW264.7). GDL1 were cultured with or without RAW264.7, exposed to a multi-walled carbon nanotube (MWCNT), and then analyzed for mutagenicity and underlying mechanisms. Mutation frequencies induced in GDL1 by the MWCNT were significantly greater with the co-existence of RAW264.7 than in its absence. Mutation spectra observed in GDL1 co-cultured with RAW264.7 were different from those seen in GDL1 cultured alone, but similar to those observed in the lungs of mice exposed to the MWCNT in vivo. Inflammatory cytokines, such as IL-1Î² and TNF-Î±, were produced from RAW264.7 cells treated with the MWCNT. The generation of reactive oxygen species and the formation of 8-oxodeoxyguanosine in GDL1 exposed to the MWCNT were greater in the co-culture conditions than in the single culture conditions. Based on these findings, it is indicated that inflammatory responses are involved in the genotoxicity of MWCNT, and that the presently established, novel in vitro assay featuring a co-culture system of tissue resident cells with immune cells is suitable to evaluate the genotoxicity of ENM.</t>
  </si>
  <si>
    <t>10.1021/acs.chemrestox.7b00303</t>
  </si>
  <si>
    <t>Quasi-SMILES-Based Nano-Quantitative Structure-Activity Relationship Model to Predict the Cytotoxicity of Multiwalled Carbon Nanotubes to Human Lung Cells</t>
  </si>
  <si>
    <t>Quantitative structure-activity relationship (QSAR) models for nanomaterials (nano-QSAR) were developed to predict the cytotoxicity of 20 different types of multiwalled carbon nanotubes (MWCNTs) to human lung cells by using quasi-SMILES. The optimal descriptors, recorded as quasi-SMILES, were encoded to represent the physicochemical properties and experimental conditions for the MWCNTs from 276 data records collected from previously published studies. The quasi-SMILES used to build the optimal descriptors were (i) diameter, (ii) length, (iii) surface area, (iv) in vitro toxicity assay, (v) cell line, (vi) exposure time, and (vii) dose. The model calculations were performed by using the Monte Carlo method and computed with CORAL software (www.insilico.eu/coral). The quasi-SMILES-based nano-QSAR model provided satisfactory statistical results (R2 for internal validation data sets: 0.60-0.80; R2 pred for external validation data sets: 0.81-0.88). The model showed potential for use in the estimation of human lung cell viability after exposure to MWCNTs with the following properties: diameter, 12-74 nm; length, 0.19-20.25 Î¼m; surface area, 11.3-380.0 m2/g; and dose, 0-200 ppm.</t>
  </si>
  <si>
    <t>10.1080/17435390.2018.1430258</t>
  </si>
  <si>
    <t>Comparative toxicity of three differently shaped carbon nanomaterials on Daphnia magna: does a shape effect exist?</t>
  </si>
  <si>
    <t>The acute toxicity of three differently shaped carbon nanomaterials (CNMs) was studied on Daphnia magna, comparing the induced effects and looking for the toxic mechanisms. We used carbon nano-powder (CNP), with almost spherical primary particle morphology, multi-walled carbon nanotubes (CNTs), tubes of multi-graphitic sheets, and cubic-shaped carbon nanoparticles (CNCs), for which no ecotoxicological data are available so far. Daphnids were exposed to six suspensions (1, 2, 5, 10, 20 and 50 mg Lâˆ’1) of each CNM, and then microscopically analyzed. Ultrastructural analyses evidenced cellular uptake of nanoparticle in CNP and CNT exposed groups, but not in samples exposed to CNCs. Despite this difference, very similar effects were observed in tissues exposed to the three used CNMs: empty spaces between cells, cell detachment from the basal lamina, many lamellar bodies and autophagy vacuoles. These pathological figures were qualitatively similar among the three groups, but they differed in frequency and severity. CNCs caused the most severe effects, such as partial or complete dissolution of the brush border and thinning of the digestive epithelium. Being the cubic shape not allowed to be internalized into cells, but more effective than others in determining physical damages, we can conclude that shape is an important factor for driving nanoparticle uptake by cells and for determining the acute toxicological endpoints. Shape also plays a key role in determining the kind and the severity of pathologies, which are linked to the physical interactions of CNMs with the exposed tissues.</t>
  </si>
  <si>
    <t>10.1134/S1995078018020167</t>
  </si>
  <si>
    <t>Effect of Nanoparticles on the Growth of Micromycetes: The Case of Trichoderma Asperellum</t>
  </si>
  <si>
    <t>The effect of concentrations in the media of nanoparticles of silica, magnetite, and carbon nanotubes, as well as magnetic metallopolymer nanocomposites based on unsaturated dicarboxylates of cobalt (II), nickel (II), and iron (iron itaconate and citraconate and maleates of nickel, cobalt, and iron), on the growth of the soil-forming micromycete Trichoderma asperellum is studied in this work. As a result, the toxicity of a nanocomposite prepared by the thermal decomposition of cobalt maleate is revealed at a concentration of 10â€“4 parts by weight in the culture media. For the rest of the nanoparticles studied, neither acute toxicity nor the significant inhibition of the micromycete growth are found. For all types of particles studied, it is revealed that the particle concentrations in the media of (1â€“5) Ã— 10â€“6 parts by weight nonspecifically stimulate the regrowth of fungi.</t>
  </si>
  <si>
    <t>10.1016/j.envpol.2017.11.086</t>
  </si>
  <si>
    <t>Attenuation of bacterial cytotoxicity of carbon nanotubes by riverine suspended solids in water</t>
  </si>
  <si>
    <t>The impact of solid particles on ecotoxicity of nanomaterials in water environments is poorly understood. This study investigated the effect of natural riverine suspended solids (SPS) on the cytotoxicity of single-walled carbon nanotubes (SWCNTs) towards a bacterium, Ochrobactrum sp. in water. Compared with SWCNT suspension without SPS, the presence of SPS at different concentrations ranging from 20 to 400 mg Lâˆ’1 markedly increased the survival rates of bacteria exposed to 50 mg Lâˆ’1 SWCNTs and bacterial survival rates increased with SPS concentrations by a power law. Sedimentation experiments and field emission scanning electron microscopy revealed the occurrence of heteroaggregation between SWCNTs and SPS, probably responsible for the reduced SWCNT toxicity. Furthermore, the extended Derjaguin-Landau-Verwey-Overbeek (ExDLVO) calculation showed the mitigated toxicity might also result from the decreased SWCNT-bacterium interaction energy with the increased SPS concentrations and the stronger SPS-SWCNT interaction than the SWCNT-bacterium interaction. This work provides new insights into our understanding of environmental hazards of engineered nanomaterials in aquatic systems. The presence of suspended solids influences the toxic effect of carbon nanotubes to bacterial cells in aqueous phase.</t>
  </si>
  <si>
    <t>Environmental Pollution</t>
  </si>
  <si>
    <t>10.1186/s12989-018-0244-6</t>
  </si>
  <si>
    <t>Differences in MWCNT- and SWCNT-induced DNA methylation alterations in association with the nuclear deposition</t>
  </si>
  <si>
    <t>Background: Subtle DNA methylation alterations mediated by carbon nanotubes (CNTs) exposure might contribute to pathogenesis and disease susceptibility. It is known that both multi-walled carbon nanotubes (MWCNTs) and single-walled carbon nanotubes (SWCNTs) interact with nucleus. Such, nuclear-CNT interaction may affect the DNA methylation effects. In order to understand the epigenetic toxicity, in particular DNA methylation alterations, of SWCNTs and short MWCNTs, we performed global/genome-wide, gene-specific DNA methylation and RNA-expression analyses after exposing human bronchial epithelial cells (16HBE14o- cell line). In addition, the presence of CNTs on/in the cell nucleus was evaluated in a label-free way using femtosecond pulsed laser microscopy. Results: Generally, a higher number of SWCNTs, compared to MWCNTs, was deposited at both the cellular and nuclear level after exposure. Nonetheless, both CNT types were in physical contact with the nuclei. While particle type dependency was noticed for the identified genome-wide and gene-specific alterations, no global DNA methylation alteration on 5-methylcytosine (5-mC) sites was observed for both CNTs. After exposure to MWCNTs, 2398 genes were hypomethylated (at gene promoters), and after exposure to SWCNTs, 589 CpG sites (located on 501 genes) were either hypo- (N=493 CpG sites) or hypermethylated (N=96 CpG sites). Cells exposed to MWCNTs exhibited a better correlation between gene promoter methylation and gene expression alterations. Differentially methylated and expressed genes induced changes (MWCNTs &gt; SWCNTs) at different cellular pathways, such as p53 signalling, DNA damage repair and cell cycle. On the other hand, SWCNT exposure showed hypermethylation on functionally important genes, such as SKI proto-oncogene (SKI), glutathione S-transferase pi 1 (GTSP1) and shroom family member 2 (SHROOM2) and neurofibromatosis type I (NF1), which the latter is both hypermethylated and downregulated. Conclusion: After exposure to both types of CNTs, epigenetic alterations may contribute to toxic or repair response. Moreover, our results suggest that the observed differences in the epigenetic response depend on particle type and differential CNT-nucleus interactions.</t>
  </si>
  <si>
    <t>10.1080/17435390.2018.1425501</t>
  </si>
  <si>
    <t>10.1080/17435390.2018.1425500</t>
  </si>
  <si>
    <t>10.1021/acs.est.7b04122</t>
  </si>
  <si>
    <t>10.1016/S1872-5805(18)60325-7</t>
  </si>
  <si>
    <t>Macrophage polarization and activation at the interface of multi-walled carbon nanotube-induced pulmonary inflammation and fibrosis</t>
  </si>
  <si>
    <t>Characterization of the proteome and lipidome profiles of human lung cells after low dose and chronic exposure to multiwalled carbon nanotubes</t>
  </si>
  <si>
    <t>Environmental Impacts by Fragments Released from Nanoenabled Products: A Multiassay, Multimaterial Exploration by the SUN Approach</t>
  </si>
  <si>
    <t>The cytotoxicity of water-soluble carbon nanotubes on human embryonic kidney and liver cancer cells</t>
  </si>
  <si>
    <t>Pulmonary exposure to carbon nanotubes (CNTs) induces fibrosing lesions in the lungs that manifest rapid-onset inflammatory and fibrotic responses, leading to chronic fibrosis in animals and health concerns in exposed humans. The mechanisms underlying CNT-induced fibrogenic effects remain undefined. Macrophages are known to play important roles in immune regulation and fibrosis development through their distinct subsets. Here we investigated macrophage polarization and activation in mouse lungs exposed to multi-walled CNTs (MWCNTs). Male C57BL/6J mice were treated with MWCNTs (XNRI MWNT-7) at 40 Î¼g per mouse (âˆ¼1.86 mg/kg body weight) by oropharyngeal aspiration. The treatment stimulated prominent acute inflammatory and fibrotic responses. Moreover, it induced pronounced enrichment and polarization of macrophages with significantly increased M1 and M2 populations in a time-dependent manner. Induction of M1 polarization was apparent on day 1 with a peak on day 3, but declined rapidly thereafter. On the other hand, the M2 polarization was induced on day 1 modestly, but was remarkably elevated on day 3 and maintained at a high level through day 7. M1 and M2 macrophages were functionally activated by MWCNTs as indicated by the expression of their distinctive functional markers, such as iNOS and ARG1, with time courses parallel to M1 and M2 polarization, respectively. Molecular analysis revealed MWCNTs boosted specific STAT and IRF signaling pathways to regulate M1 and M2 polarization in the lungs. These findings suggest a new mechanistic connection between inflammation and fibrosis induced by MWCNTs through the polarization and activation of macrophages during MWCNT-induced lung pathologic response.</t>
  </si>
  <si>
    <t>The effects of long-term chronic exposure of human lung cells to multi-walled carbon nanotubes (MWCNT) and their impact upon cellular proteins and lipids were investigated. Since the lung is the major target organ, an in vitro normal bronchial epithelial cell line model was used. Additionally, to better mimic exposure to manufactured nanomaterials at occupational settings, cells were continuously exposed to two non-toxic and low doses of a MWCNT for 13-weeks. MWCNT-treatment increased ROS levels in cells without increasing oxidative DNA damage and resulted in differential expression of multiple anti- and pro-apoptotic proteins. The proteomic analysis of the MWCNT-exposed cells showed that among more than 5000 identified proteins; more than 200 were differentially expressed in the treated cells. Functional analyses revealed association of these differentially regulated proteins to cellular processes such as cell death and survival, cellular assembly, and organization. Similarly, shotgun lipidomic profiling revealed accumulation of multiple lipid classes. Our results indicate that long-term MWCNT-exposure of human normal lung cells at occupationally relevant low-doses may alter both the proteome and the lipidome profiles of the target epithelial cells in the lung.</t>
  </si>
  <si>
    <t>Nanoenabled products (NEPs) have numerous outdoor uses in construction, transportation or consumer scenarios, and there is evidence that their fragments are released in the environment at low rates. We hypothesized that the lower surface availability of NEPs fragment reduced their environmental effects with respect to pristine nanomaterials. This hypothesis was explored by testing fragments generated by intentional micronisation ("the SUN approach" Nowack et al. Meeting the Needs for Released Nanomaterials Required for Further Testing: The SUN Approach. Environmental Science &amp; Technology, 2016 (50), 2747). The NEPs were composed of four matrices (epoxy, polyolefin, polyoxymethylene, and cement) with up to 5% content of three nanomaterials (carbon nanotubes, iron oxide, and organic pigment). Regardless of the type of nanomaterial or matrix used, it was observed that nanomaterials were only partially exposed at the NEP fragment surface, indicating that mostly the intrinsic and extrinsic properties of the matrix drove the NEP fragment toxicity. Ecotoxicity in multiple assays was done covering relevant media from terrestrial to aquatic, including sewage treatment plant (biological activity), soil worms (Enchytraeus crypticus), and fish (zebrafish embryo and larvae and trout cell lines). We designed the studies to explore the possible modulation of ecotoxicity by nanomaterial additives in plastics/polymer/cement, finding none. The results support NEPs grouping by the matrix material regarding ecotoxicological effect during the use phase. Furthermore, control results on nanomaterial-free polymer fragments representing microplastic had no significant adverse effects up to the highest concentration tested.</t>
  </si>
  <si>
    <t>The cytotoxicity of polyethylene glycol-modified carbon nanotubes (PEG-CNTs) on human embryonic kidney cells (293T) and hepatoma cells (HepG2) was studied in vitro. The effect of the concentration of PEG-CNTs on the cell activity and survival rate was detected by a colorimetric assay method after exposure for 24, 48 and 72 h. The dead HepG2 cells obtained by incubation in solutions with different concentrations of PEG-CNTs for 24 h can be stained by a dye, propidium iodide, and the cell mortality was determined by flow cytometry. Results show that the toxicity of PEG-CNTs with a good water solubility towards 293T and HepG2 cells increases with increasing PEG-CNT concentration. When the concentration of the PEG-CNTs is less than 100 Î¼g/mL, the toxicity of the PEG-CNTs is Grade â… (non-toxic) and when it is greater than 100 Î¼g/mL but less than 200 Î¼g/mL it is Grade â…¡(mildly toxic), according to the ISO2109932-5 cytotoxicity standard. The toxicity grade does not change with increased time.</t>
  </si>
  <si>
    <t>10.12693/APhysPolA.133.306</t>
  </si>
  <si>
    <t>Genotoxicity study of carbon nanoforms using a comet assay</t>
  </si>
  <si>
    <t>Carbon nanoforms due to their unique properties can be applied in many areas also in medicine. This article presents preliminary genotoxicity studies of electrospun carbon nanofibers (ECNF). This material, apart from its numerous applications, may also be a candidate for use in medical therapy and diagnostics. Polyacrylonitrile (PAN) nanofibers received in the electrospinning process were carbonized and thereafter subjected to oxidation treatment (ECNF-F). Both types of fibres were analyzed with regard to genotoxic influence on the fibroblast line cells using comet assay. Additionally, comet assay experiments were conducted on biocompatible carbon nanotubes with a hydrophilic surface. The results indicate the key role of the oxidation process in the functionalization of carbon nanoparticles intended for medical purposes.</t>
  </si>
  <si>
    <t>Acta Physica Polonica A</t>
  </si>
  <si>
    <t>10.3390/ijms19020354</t>
  </si>
  <si>
    <t>The effects of varying degree of MWCNT carboxylation on bioactivity in various in vivo and in vitro exposure models</t>
  </si>
  <si>
    <t>Functionalization has been shown to alter toxicity of multi-walled carbon nanotube (MWCNT) in several studies. This study varied the degree of functionalization (viz., amount of MWCNT surface carboxylation) to define the relationship between the extent of carboxylation and effects in a variety of in vitro cell models and short-term ex vivo/in vivo particle exposures. Studies with vitamin D3 plus phorbol ester transformed THP-1 macrophages demonstrated that functionalization, regardless of amount, corresponded with profoundly decreased NLRP3 inflammasome activation. However, all MWCNT variants were slightly toxic in this model. Alternatively, studies with A549 epithelial cells showed some varied effects. For example, IL-33 and TNF-Î± release were related to varying amounts of functionalization. For in vivo particle exposures, autophagy of alveolar macrophages, measured using green fluorescent protein (GFP)-fused-LC3 transgenic mice, increased for all MWCNT tested three days after exposure, but, by Day 7, autophagy was clearly dependent on the amount of carboxylation. The instilled source MWCNT continued to produce cellular injury in alveolar macrophages over seven days. In contrast, the more functionalized MWCNT initially showed similar effects, but reduced over time. Dark-field imaging showed the more functionalized MWCNTs were distributed more uniformly throughout the lung and not isolated to macrophages. Taken together, the results indicated that in vitro and in vivo bioactivity of MWCNT decreased with increased carboxylation. Functionalization by carboxylation eliminated the bioactive potential of the MWCNT in the exposure models tested. The observation that maximally functionalized MWCNT distribute more freely throughout the lung with the absence of cellular damage, and extended deposition, may establish a practical use for these particles as a safer alternative for unmodified MWCNT.</t>
  </si>
  <si>
    <t>10.1016/j.irbm.2017.12.003</t>
  </si>
  <si>
    <t>Immobilization and In vitro Evaluation of Soyasapogenol B onto Functionalized Multi-Walled Carbon Nanotubes</t>
  </si>
  <si>
    <t>Context: Soyasapogenol B (SSB) has been shown to possess hepatoprotective, antiviral, anti-inflammatory, antimutagenic and anticancer activities. The goal of this work is to study the influence of functionalized multi-walled carbon nanotubes (MWCNTs) on the biological activity of the loaded soyasapogenol B. Methods: SSB was prepared by enzymatic hydrolysis of soybean saponin using Aspergillus flavus whole cells. While, the functionalization of MWCNTs was conducted using the adsorption technique in the presence of the modified montmorillonite (mMMT) with cetyltrimethyl ammonium bromide (CTAB). In vitro drug release profile, kinetics of release, cellular uptake and cytotoxicity were also investigated. The prepared materials were characterized using: FTIR, particle size distribution analysis and TEM. Results: The in vitro release and cytotoxicity of the SSB loaded and unloaded samples were carried out using the dialysis bag diffusion technique and sulphorhodamine B (SRB) assay, respectively. The results showed that SSB loaded MWCNTs, mMMT and MWCNTs/mMMT had particle size of 414, 1121 and 412 nm, respectively, and 338, 1071 and 268 nm, for the unloaded ones, respectively. FTIR proved that SSB was successful immobilized onto functionalized MWCNTs. Conclusions: Successful loading of SSB, as a bioactive material, onto functionalized MWCNTs with modified clay (montmorillonite) using CTAB exhibited very low cytotoxic behavior with human normal melanocyte (HFB-4), breast (MCF-7) and liver (Hep-G2) carcinoma cell lines relative to SSB and doxorubicin standard.</t>
  </si>
  <si>
    <t>IRBM</t>
  </si>
  <si>
    <t>10.1007/s11356-017-0782-8</t>
  </si>
  <si>
    <t>Probing the toxicity mechanism of multiwalled carbon nanotubes on bacteria</t>
  </si>
  <si>
    <t>Carbon nanotubes (CNTs) have emerged recently as superior adsorbent materials for the removal of recalcitrant pollutants. The potential of combining the sorption capability of CNTs with bacterial degradation for pollutant removal, however, necessitates further investigation of the mechanisms of CNTsâ€™ toxicity towards bacterial cells. In this study, we used a panel of stress-responsive recombinant Escherichia coli bioluminescence bacterial strains to explore the possible mechanisms of toxicity of multiwalled carbon nanotubes (MWCNTs). The effects of MWCNTs on markers of oxidative stress, protein, DNA, and membrane damage enabled the exposition of some of the mechanisms of their antimicrobial properties. Using both a bioluminescence bioreporter panel and live/dead staining, we observed that membrane damage played a role in the toxicity of MWCNTs. A subsequent viability study using three strains of bacteriaâ€”two gram-negative (Escherichia coli, Pseudomonas aeruginosa) and one gram-positive (Bacillus subtilis)â€”showed significant MWCNT toxicity in hypotonic water and phosphate-buffered saline solution, compared with the MWCNT toxicity towards the same bacteria incubated in isotonic-rich media. Using a field-emission scanning electron microscope, we demonstrated that membrane damage is caused largely by MWCNTs trapping bacteria and piercing the cell walls. As a result of our observations, we propose integrating MWCNTs and bacteria degradation for pollutant removal in nutrient-rich media to minimize the toxicity effect of CNTs.</t>
  </si>
  <si>
    <t>10.1016/j.envpol.2017.10.116</t>
  </si>
  <si>
    <t>10.1016/j.carbon.2017.10.085</t>
  </si>
  <si>
    <t>Multiwall carbon nanotubes modulate paraquat toxicity in Arabidopsis thaliana</t>
  </si>
  <si>
    <t>Size-dependent cell uptake of carbon nanotubes by macrophages: A comparative and quantitative study</t>
  </si>
  <si>
    <t>Carbon nanotubes can be either toxic or beneficial to plant growth and can also modulate toxicity of organic contaminants through surface sorption. The complex interacting toxic effects of carbon nanotubes and organic contaminants in plants have received little attention in the literature to date. In this study, the toxicity of multiwall carbon nanotubes (MWCNT, 50 mg/L) and paraquat (MV, 0.82 mg/L), separately or in combination, were evaluated at the physiological and the proteomic level in Arabidopsis thaliana for 7â€“14 days. The results revealed that the exposure to MWCNT had no inhibitory effect on the growth of shoots and leaves. Rather, MWCNT stimulated the relative electron transport rate and the effective photochemical quantum yield of PSII value as compared to the control by around 12% and lateral root production up to nearly 4-fold as compared to the control. The protective effect of MWCNT on MV toxicity on the root surface area could be quantitatively explained by the extent of MV adsorption on MWCNT and was related to stimulation of photosynthesis, antioxidant protection and number and area of lateral roots which in turn helped nutrient assimilation. The influence of MWCNT and MV on photosynthesis and oxidative stress at the physiological level was consistent with the proteomics analysis, with various over-expressed photosynthesis-related proteins (by more than 2 folds) and various under-expressed oxidative stress related proteins (by about 2â€“3 folds). This study brings new insights into the interactive effects of two xenobiotics (MWCNT and MV) on the physiology of a model plant. MWCNT can promote the growth of lateral root and reduce the toxic effects of MV on Arabidopsis.</t>
  </si>
  <si>
    <t>Quantification of the cellular uptake of nanomaterials is crucial for studies of their toxicity and medical applications. However, our knowledge of the behaviors of carbon nanotubes (CNTs) in cells or tissues remains incomplete due to the lack of appropriate methods for quantitative analysis. Here, we present a unique methodology for quantitatively assessing the cellular uptake of CNTs, taking advantage of their absorption of light in the near-infrared region. Measurement of CNT concentration in cell lysates by monitoring absorbance at 750 nm enabled highly accurate quantification of CNTs accumulated within cells. In a comparative study of eight commercially available CNTs with dynamic size ranging from 30 to 400 nm, we obtained the first quantitative evidence that cellular uptake of CNTs by RAW264.7 macrophages depends on their sizes, specifically on the widths of their bundles in dispersion, regardless of type or manufacturer. Specifically, uptake of CNTs increased linearly with dynamic size, and cytotoxicity increased along with uptake.</t>
  </si>
  <si>
    <t>10.1080/01902148.2017.1412541</t>
  </si>
  <si>
    <t>Granulomatous lung inflammation is nanoparticle type-dependent</t>
  </si>
  <si>
    <t>Background: Nanoparticles are increasingly suspected as a strong etiologic factor of granuloma formation. Aim of the Study: The aim of our study was to compare lung inflammatory response and histology changes following exposure of mice to two widely used nanoparticles: carbon nanotubes (MWCNT) and cadmium-based nanoparticles (QDOT705) in an attempt to better our understanding of granulomatous inflammation. Materials and Methods: Various groups of mice were included: control mice and mice that were intranasally instilled with QDOT or MWCNT. At defined time points post-challenge, bronchoalveolar lavages (BALs) and lung tissues were collected to study inflammatory and histologic changes. Results: Analyses of lung BAL fluids and tissues of nanoparticles-challenged mice in comparison to controls found: (1) increased cellularity in BALs, (2) increase of total protein concentration, LDH activity and proteolytic activity in BALs; (3) patchy granulomas, (4) macrophages, CD3 Â± T, Treg and B cell infiltration in granulomatous areas; and (5) altered regulation of key inflammatory mediators and receptors. Importantly, these changes were nanoparticle type-dependent. Conclusion: Our work enhances understanding of nanoparticles-induced lung inflammatory and histological changes that result in granuloma formation. We provide compelling evidence that not only exposure to nanoparticles leads to granulomatous lung inflammation, but the severity of this latter is nanostructure type-dependent. Of importance, while nanotechnology has the potential to revolutionize various fields including medicine, nanoparticles form the potential for an entirely new lung health risk that it is necessary to take seriously into consideration by setting up and/or reinforcing adequate safety measures.</t>
  </si>
  <si>
    <t>Experimental Lung Research</t>
  </si>
  <si>
    <t>10.1080/15459624.2017.1376252</t>
  </si>
  <si>
    <t>Characterizing workforces exposed to current and emerging non-carbonaceous nanomaterials in the U.S.</t>
  </si>
  <si>
    <t>Objective: Toxicology studies suggest that exposure to certain types of engineered nanomaterials (ENMs) may cause adverse health effects, but little is known about the workforce in the United States that produces or uses these materials. In addition, occupational exposure control strategies in this industry are not well characterized. This study identified U.S. ENM manufacturers and users (other than carbon nanotubes and nanofibers, which have been characterized elsewhere), determined workforce size, characterized types and quantities of materials used, occupational exposure control strategies, and the feasibility of occupational ENM exposure studies. Methods: Eligible companies were identified and information was collected through phone surveys on nanomaterials produced or used, workforce size, location, work practices, and exposure control strategies. The companies were classified into groups for additional examinations. Results: Forty-nine companies producing or using ENMs in the U.S. were identified. These companies employed at least 1,500 workers. Most companies produced or used some form of nanoscale metal. More than half of the eligible companies were suppliers for the coatings, composite materials, or general industries. Each company provided information about worker exposure reduction strategies through engineering controls, administrative controls, or personal protective equipment. Production-scale companies reported greater use of specific exposure control strategies for ENMs than laboratory-scale companies. Conclusions: Workplaces producing or using ENMs report using engineering and administrative controls as well as personal protective equipment to control worker exposure. Industrywide exposure assessment studies appear feasible due to workforce size. However, more effort must be taken to target industries using specific ENMs based on known toxicological effects and health risks.</t>
  </si>
  <si>
    <t>Journal of Occupational and Environmental Hygiene</t>
  </si>
  <si>
    <t>10.21668/HEALTH.RISK/2018.4.16</t>
  </si>
  <si>
    <t>Nanomaterials in food products and their package: Comparative analysis of risks and advantages</t>
  </si>
  <si>
    <t>Nanomaterials (NMs) are applied in many spheres related to food products manufacturing including nanodispersed forms of food substances, nano-encapsulates, and nano-micelles, food additives with improved functional characteristics, new packaging materials with enhanced gas-, photobarrier, and antimicrobic properties. High chemical and catalytic activity of nanoparticles (NPs) and their ability to penetrate through biological barriers and accumulate in a body makes a lot of NMs toxic, and their toxic properties are to be taken into account when assessing safety of the abovementioned products. There are some priority NMs from the point of view of risk assessment and prospective hygienic standardization; they are silver NPs, NPs of amorphous silicon dioxide (aerosil), titanium dioxide NPs, and carbon nanotubes. Results of toxicological-hygienic research performed on laboratory animals revealed that a probable allowable daily dose of silicon dioxide (SiO 2 ) NPs consumed with food should not exceed 1 mg/kg of body weight. And as nano-sized SiO 2 is used as a food additive, an issue of its hygienic standardization and regulation is truly vital. Silver NPs exert various toxic effects that have been examined in vivo; these effects are based on their ability to promote a dozed release of cytotoxic ions of silver (Ag + ) in target organs (first of all, in the liver) under exposure to endogenous oxidants. Signs of silver NPs toxicity become obvious starting from a dose equal to 1 mg/kg of body weight and a maximum no-observedadverse- effect-level (NOAEL) can be estimated as 0.1 mg/kg. If values are recalculated for a human body taking into account adjusting coefficients, a non-hazardous dose of silver NPs under oral exposure amounts to 70 Î¼g a day. This estimation coincides with the upper permissible level that is fixed in Russia for consumption of silver as a chemical element. Titanium dioxide NPs and carbon nanotubes considered as possible food contaminants in the long term cause population health risks that require profound toxicological-hygienic assessment. ÐžÐ±Ð»Ð°ÑÑ‚Ð¸ Ð¿Ñ€Ð¸Ð¼ÐµÐ½ÐµÐ½Ð¸Ñ Ð½Ð°Ð½Ð¾Ð¼Ð°Ñ‚ÐµÑ€Ð¸Ð°Ð»Ð¾Ð² (ÐÐœ) Ð¿Ñ€Ð¸ Ð¿Ñ€Ð¾Ð¸Ð·Ð²Ð¾Ð´ÑÑ‚Ð²Ðµ Ð¿Ð¸Ñ‰ÐµÐ²Ð¾Ð¹ Ð¿Ñ€Ð¾Ð´ÑƒÐºÑ†Ð¸Ð¸ Ð²ÐºÐ»ÑŽÑ‡Ð°ÑŽÑ‚ Ð½Ð°Ð½Ð¾Ð´Ð¸ÑÐ¿ÐµÑ€ÑÐ½Ñ‹Ðµ Ñ„Ð¾Ñ€Ð¼Ñ‹ Ð¿Ð¸Ñ‰ÐµÐ²Ñ‹Ñ… Ð²ÐµÑ‰ÐµÑÑ‚Ð², Ð½Ð°Ð½Ð¾Ð¸Ð½ÐºÐ°Ð¿ÑÑƒÐ»ÑÑ‚Ñ‹ Ð¸ Ð½Ð°Ð½Ð¾Ð¼Ð¸Ñ†ÐµÐ»Ð»ÑÑ‚Ñ‹, Ð¿Ð¸Ñ‰ÐµÐ²Ñ‹Ðµ Ð´Ð¾Ð±Ð°Ð²ÐºÐ¸ Ñ ÑƒÐ»ÑƒÑ‡ÑˆÐµÐ½Ð½Ñ‹Ð¼Ð¸ Ñ„ÑƒÐ½ÐºÑ†Ð¸Ð¾Ð½Ð°Ð»ÑŒÐ½Ñ‹Ð¼Ð¸ Ñ…Ð°Ñ€Ð°ÐºÑ‚ÐµÑ€Ð¸ÑÑ‚Ð¸ÐºÐ°Ð¼Ð¸, Ð½Ð¾Ð²Ñ‹Ðµ Ð²Ð¸Ð´Ñ‹ ÑƒÐ¿Ð°ÐºÐ¾Ð²Ð¾Ñ‡Ð½Ñ‹Ñ… Ð¼Ð°Ñ‚ÐµÑ€Ð¸Ð°Ð»Ð¾Ð² Ñ Ð¿Ð¾Ð²Ñ‹ÑˆÐµÐ½Ð½Ñ‹Ð¼Ð¸ Ð³Ð°Ð·Ð¾-, Ñ„Ð¾Ñ‚Ð¾Ð±Ð°Ñ€ÑŒÐµÑ€Ð½Ñ‹Ð¼Ð¸ Ð¸ Ð°Ð½Ñ‚Ð¸Ð¼Ð¸ÐºÑ€Ð¾Ð±- Ð½Ñ‹Ð¼Ð¸ ÑÐ²Ð¾Ð¹ÑÑ‚Ð²Ð°Ð¼Ð¸. Ð’Ñ‹ÑÐ¾ÐºÐ°Ñ Ñ…Ð¸Ð¼Ð¸Ñ‡ÐµÑÐºÐ°Ñ Ð¸ ÐºÐ°Ñ‚Ð°Ð»Ð¸Ñ‚Ð¸Ñ‡ÐµÑÐºÐ°Ñ Ð°ÐºÑ‚Ð¸Ð²Ð½Ð¾ÑÑ‚ÑŒ Ð½Ð°Ð½Ð¾Ñ‡Ð°ÑÑ‚Ð¸Ñ† (ÐÐ§), Ð¸Ñ… ÑÐ¿Ð¾ÑÐ¾Ð±Ð½Ð¾ÑÑ‚ÑŒ Ð¿Ñ€Ð¾Ð½Ð¸ÐºÐ°Ñ‚ÑŒ Ñ‡ÐµÑ€ÐµÐ· Ð±Ð¸Ð¾Ð»Ð¾Ð³Ð¸Ñ‡ÐµÑÐºÐ¸Ðµ Ð±Ð°Ñ€ÑŒÐµÑ€Ñ‹ Ð¸ Ð½Ð°ÐºÐ°Ð¿Ð»Ð¸Ð²Ð°Ñ‚ÑŒÑÑ Ð² Ð¾Ñ€Ð³Ð°Ð½Ð¸Ð·Ð¼Ðµ Ð¾Ð¿Ñ€ÐµÐ´ÐµÐ»ÑÑŽÑ‚ Ð½Ð°Ð»Ð¸Ñ‡Ð¸Ðµ Ñƒ Ð¼Ð½Ð¾Ð³Ð¸Ñ… ÐÐœ Ñ‚Ð¾ÐºÑÐ¸Ñ‡ÐµÑÐºÐ¸Ñ… ÑÐ²Ð¾Ð¹ÑÑ‚Ð², ÐºÐ¾Ñ‚Ð¾Ñ€Ñ‹Ðµ Ð½ÐµÐ¾Ð±Ñ…Ð¾Ð´Ð¸Ð¼Ð¾ ÑƒÑ‡Ð¸Ñ‚Ñ‹Ð²Ð°Ñ‚ÑŒ Ð¿Ñ€Ð¸ Ð¾Ñ†ÐµÐ½ÐºÐµ Ð±ÐµÐ·Ð¾Ð¿Ð°ÑÐ½Ð¾ÑÑ‚Ð¸ ÑƒÐºÐ°Ð·Ð°Ð½Ð½Ñ‹Ñ… Ð²Ð¸Ð´Ð¾Ð² Ð¿Ñ€Ð¾Ð´ÑƒÐºÑ†Ð¸Ð¸. ÐŸÑ€Ð¸Ð¾Ñ€Ð¸Ñ‚ÐµÑ‚Ð½Ñ‹Ð¼Ð¸ Ð²Ð¸Ð´Ð°Ð¼Ð¸ ÐÐœ, Ñ Ñ‚Ð¾Ñ‡ÐºÐ¸ Ð·Ñ€ÐµÐ½Ð¸Ñ Ð¾Ñ†ÐµÐ½ÐºÐ¸ Ñ€Ð¸ÑÐºÐ¾Ð² Ð¸ Ð¿ÐµÑ€ÑÐ¿ÐµÐºÑ‚Ð¸Ð²Ð½Ð¾Ð³Ð¾ Ð³Ð¸Ð³Ð¸ÐµÐ½Ð¸Ñ‡ÐµÑÐºÐ¾Ð³Ð¾ Ð½Ð¾Ñ€Ð¼Ð¸Ñ€Ð¾Ð²Ð°Ð½Ð¸Ñ, ÑÐ²Ð»ÑÑŽÑ‚ÑÑ ÐÐ§ ÑÐµÑ€ÐµÐ±Ñ€Ð°, ÐÐ§ Ð°Ð¼Ð¾Ñ€Ñ„Ð½Ð¾Ð³Ð¾ Ð´Ð¸Ð¾ÐºÑÐ¸Ð´Ð° ÐºÑ€ÐµÐ¼Ð½Ð¸Ñ (Ð°ÑÑ€Ð¾ÑÐ¸Ð»Ð°), ÐÐ§ Ð´Ð¸Ð¾ÐºÑÐ¸Ð´Ð° Ñ‚Ð¸Ñ‚Ð°Ð½Ð°, ÑƒÐ³Ð»ÐµÑ€Ð¾Ð´Ð½Ñ‹Ðµ Ð½Ð°Ð½Ð¾Ñ‚Ñ€ÑƒÐ±ÐºÐ¸. Ð ÐµÐ·ÑƒÐ»ÑŒÑ‚Ð°Ñ‚Ñ‹ Ñ‚Ð¾ÐºÑÐ¸ÐºÐ¾Ð»Ð¾Ð³Ð¾- Ð³Ð¸Ð³Ð¸ÐµÐ½Ð¸Ñ‡ÐµÑÐºÐ¸Ñ… Ð¸ÑÑÐ»ÐµÐ´Ð¾Ð²Ð°Ð½Ð¸Ð¹ Ð½Ð° Ð»Ð°Ð±Ð¾Ñ€Ð°Ñ‚Ð¾Ñ€Ð½Ñ‹Ñ… Ð¶Ð¸Ð²Ð¾Ñ‚Ð½Ñ‹Ñ… Ð¿Ð¾ÐºÐ°Ð·Ð°Ð»Ð¸, Ñ‡Ñ‚Ð¾ Ð²Ð¾Ð·Ð¼Ð¾Ð¶Ð½Ð°Ñ Ð´Ð¾Ð¿ÑƒÑÑ‚Ð¸Ð¼Ð°Ñ ÑÑƒÑ‚Ð¾Ñ‡Ð½Ð°Ñ Ð´Ð¾Ð·Ñ‹ ÐÐ§ Ð´Ð¸Ð¾ÐºÑÐ¸Ð´Ð° ÐºÑ€ÐµÐ¼Ð½Ð¸Ñ (SiO 2 ), Ð¿Ð¾ÑÑ‚ÑƒÐ¿Ð°ÑŽÑ‰Ð¸Ñ… Ñ Ð¿Ð¸Ñ‰ÐµÐ¹, ÑÐ¾ÑÑ‚Ð°Ð²Ð»ÑÐµÑ‚ Ð½Ðµ Ð±Ð¾Ð»ÐµÐµ 1 Ð¼Ð³/ÐºÐ³ Ð¼Ð°ÑÑÑ‹ Ñ‚ÐµÐ»Ð°. Ð­Ñ‚Ð¾ Ð´ÐµÐ»Ð°ÐµÑ‚ Ð°ÐºÑ‚ÑƒÐ°Ð»ÑŒÐ½Ð¾Ð¹ Ð¿Ñ€Ð¾Ð±Ð»ÐµÐ¼Ñƒ Ð³Ð¸Ð³Ð¸ÐµÐ½Ð¸Ñ‡ÐµÑÐºÐ¾Ð³Ð¾ Ð½Ð¾Ñ€Ð¼Ð¸Ñ€Ð¾Ð²Ð°Ð½Ð¸Ñ Ð¸ Ñ€ÐµÐ³ÑƒÐ»ÑÑ†Ð¸Ð¸ Ð½Ð°Ð½Ð¾Ñ€Ð°Ð·Ð¼ÐµÑ€Ð½Ð¾Ð³Ð¾ SiO 2 , Ð¸ÑÐ¿Ð¾Ð»ÑŒÐ·ÑƒÐµÐ¼Ð¾Ð³Ð¾ Ð² ÐºÐ°Ñ‡ÐµÑÑ‚Ð²Ðµ Ð¿Ð¸Ñ‰ÐµÐ²Ð¾Ð¹ Ð´Ð¾Ð±Ð°Ð²- ÐºÐ¸. Ð’ Ð¾ÑÐ½Ð¾Ð²Ðµ Ñ€Ð°Ð·Ð½Ð¾Ð¾Ð±Ñ€Ð°Ð·Ð½Ñ‹Ñ… ÑÑ„Ñ„ÐµÐºÑ‚Ð¾Ð² Ñ‚Ð¾ÐºÑÐ¸Ñ‡ÐµÑÐºÐ¾Ð³Ð¾ Ð´ÐµÐ¹ÑÑ‚Ð²Ð¸Ñ ÐÐ§ ÑÐµÑ€ÐµÐ±Ñ€Ð° in vivo ÑÐ²Ð»ÑÐµÑ‚ÑÑ Ð´Ð¾Ð·Ð¸Ñ€Ð¾Ð²Ð°Ð½Ð½Ð¾Ðµ Ð²Ñ‹ÑÐ²Ð¾Ð±Ð¾Ð¶- Ð´ÐµÐ½Ð¸Ðµ Ð¸Ð¼Ð¸ Ñ†Ð¸Ñ‚Ð¾Ñ‚Ð¾ÐºÑÐ¸Ñ‡Ð½Ñ‹Ñ… Ð¸Ð¾Ð½Ð¾Ð² ÑÐµÑ€ÐµÐ±Ñ€Ð° (Ag + ) Ð¿Ð¾Ð´ Ð²Ð¾Ð·Ð´ÐµÐ¹ÑÑ‚Ð²Ð¸ÐµÐ¼ ÑÐ½Ð´Ð¾Ð³ÐµÐ½Ð½Ñ‹Ñ… Ð¾ÐºÐ¸ÑÐ»Ð¸Ñ‚ÐµÐ»ÐµÐ¹ Ð² Ð¾Ñ€Ð³Ð°Ð½Ð°Ñ…-Ð¼Ð¸ÑˆÐµÐ½ÑÑ… (Ð² Ð¿ÐµÑ€Ð²ÑƒÑŽ Ð¾Ñ‡ÐµÑ€ÐµÐ´ÑŒ Ð² Ð¿ÐµÑ‡ÐµÐ½Ð¸). ÐŸÑ€Ð¸Ð·Ð½Ð°ÐºÐ¸ Ñ‚Ð¾ÐºÑÐ¸Ñ‡Ð½Ð¾ÑÑ‚Ð¸ ÐÐ§ ÑÐµÑ€ÐµÐ±Ñ€Ð° Ð¾Ñ‚Ð¼ÐµÑ‡Ð°ÑŽÑ‚ÑÑ, Ð½Ð°Ñ‡Ð¸Ð½Ð°Ñ Ñ Ð´Ð¾Ð·Ñ‹ 1 Ð¼Ð³/ÐºÐ³ Ð¼Ð°ÑÑÑ‹ Ñ‚ÐµÐ»Ð°, Ð¸ Ð¼Ð°ÐºÑÐ¸Ð¼Ð°Ð»ÑŒÐ½Ð°Ñ Ð½ÐµÐ´ÐµÐ¹ÑÑ‚Ð²ÑƒÑŽÑ‰Ð°Ñ Ð´Ð¾Ð·Ð° (NOAEL) Ð¼Ð¾Ð¶ÐµÑ‚ Ð±Ñ‹Ñ‚ÑŒ Ð¾Ñ†ÐµÐ½ÐµÐ½Ð° ÐºÐ°Ðº Ñ€Ð°Ð²Ð½Ð°Ñ 0,1 Ð¼Ð³/ÐºÐ³ Ð¼Ð°ÑÑÑ‹ Ñ‚ÐµÐ»Ð°. ÐŸÐ¾ Ð¾Ñ‚Ð½Ð¾ÑˆÐµ- Ð½Ð¸ÑŽ Ðº Ñ‡ÐµÐ»Ð¾Ð²ÐµÐºÑƒ Ñ ÑƒÑ‡ÐµÑ‚Ð¾Ð¼ Ð²Ð²ÐµÐ´ÐµÐ½Ð¸Ñ Ð¿Ð¾Ð¿Ñ€Ð°Ð²Ð¾Ñ‡Ð½Ñ‹Ñ… ÐºÐ¾ÑÑ„Ñ„Ð¸Ñ†Ð¸ÐµÐ½Ñ‚Ð¾Ð² Ð±ÐµÐ·Ð¾Ð¿Ð°ÑÐ½Ð°Ñ Ð´Ð¾Ð·Ð° ÐÐ§ ÑÐµÑ€ÐµÐ±Ñ€Ð° Ð¿Ñ€Ð¸ Ð¿ÐµÑ€Ð¾Ñ€Ð°Ð»ÑŒÐ½Ð¾Ð¼ Ð¿Ð¾- ÑÑ‚ÑƒÐ¿Ð»ÐµÐ½Ð¸Ð¸ Ð¸ Ð´Ð¾Ð»Ð¶Ð½Ð° ÑÐ¾ÑÑ‚Ð°Ð²Ð¸Ñ‚ÑŒ 70 Ð¼ÐºÐ³ Ð² ÑÑƒÑ‚ÐºÐ¸. Ð”Ð°Ð½Ð½Ð°Ñ Ð¾Ñ†ÐµÐ½ÐºÐ° ÑÐ¾Ð²Ð¿Ð°Ð´Ð°ÐµÑ‚ Ñ Ð¿Ñ€Ð¸Ð½ÑÑ‚Ñ‹Ð¼ Ð² Ð½Ð°ÑÑ‚Ð¾ÑÑ‰ÐµÐµ Ð²Ñ€ÐµÐ¼Ñ Ð² Ð Ð¾ÑÑÐ¸Ð¸ Ð²ÐµÑ€Ñ…Ð½Ð¸Ð¼ Ð´Ð¾Ð¿ÑƒÑÑ‚Ð¸Ð¼Ñ‹Ð¼ ÑƒÑ€Ð¾Ð²Ð½ÐµÐ¼ Ð¿Ð¾Ñ‚Ñ€ÐµÐ±Ð»ÐµÐ½Ð¸Ñ ÑÐµÑ€ÐµÐ±Ñ€Ð° ÐºÐ°Ðº Ñ…Ð¸Ð¼Ð¸Ñ‡ÐµÑÐºÐ¾Ð³Ð¾ ÑÐ»ÐµÐ¼ÐµÐ½Ñ‚Ð°. ÐÐ§ Ð´Ð¸Ð¾ÐºÑÐ¸Ð´Ð° Ñ‚Ð¸Ñ‚Ð°Ð½Ð° Ð¸ ÑƒÐ³Ð»ÐµÑ€Ð¾Ð´Ð½Ñ‹Ðµ Ð½Ð°Ð½Ð¾Ñ‚Ñ€ÑƒÐ±ÐºÐ¸, Ñ€Ð°ÑÑÐ¼Ð°Ñ‚Ñ€Ð¸Ð²Ð°ÐµÐ¼Ñ‹Ðµ Ð² Ð¿ÐµÑ€ÑÐ¿ÐµÐºÑ‚Ð¸Ð²Ðµ ÐºÐ°Ðº ÐºÐ¾Ð½Ñ‚Ð°Ð¼Ð¸Ð½Ð°Ð½Ñ‚Ñ‹ Ð¿Ð¸Ñ‰ÐµÐ²Ð¾Ð¹ Ð¿Ñ€Ð¾Ð´ÑƒÐºÑ†Ð¸Ð¸, ÑÐ¾Ð·Ð´Ð°ÑŽÑ‚ Ñ€Ð¸ÑÐºÐ¸ Ð´Ð»Ñ Ð·Ð´Ð¾Ñ€Ð¾Ð²ÑŒÑ Ñ‡ÐµÐ»Ð¾Ð²ÐµÐºÐ°, Ñ‚Ñ€ÐµÐ±ÑƒÑŽÑ‰Ð¸Ðµ ÑƒÐ³Ð»ÑƒÐ±Ð»ÐµÐ½Ð½Ð¾Ð¹ Ñ‚Ð¾ÐºÑÐ¸ÐºÐ¾Ð»Ð¾Ð³Ð¾-Ð³Ð¸Ð³Ð¸ÐµÐ½Ð¸Ñ‡ÐµÑÐºÐ¾Ð¹ Ð¾Ñ†ÐµÐ½ÐºÐ¸.</t>
  </si>
  <si>
    <t>Health Risk Analysis</t>
  </si>
  <si>
    <t>10.18821/0016-9900-2018-97-11-1114-21</t>
  </si>
  <si>
    <t>Ingested single-walled carbon nanotubes affect on immunological, hematological and microoecological indices of wistar rats</t>
  </si>
  <si>
    <t>Introduction. Single-walled carbon nanotubes (SWCNTs) can create risks to human health when they enter the body by oral route when used in packaging materials, as promising agrochemicals and pesticides. The aim of the study. Evaluation of the subacute oral toxicity of SWCNT in rats. Material and methods. In the 92-days of the experiment, the SWCNTs were administered to rats along with drinking water at doses of 0 (control); 0.01; 0.1; 1.0 and 10 mg/kg body weight (BW) in the groups 1-5, respectively. Hematological indices of blood, apoptosis of hepatocytes, levels of pro- and anti-inflammatory cytokines in blood plasma and their production by cells of the spleen ex vivo, the content of the main and transient components of the intestinal microbiocenosis in the cecum were studied. There were determined hematological blood counts, hepatocyte apoptosis, levels of pro- and anti-inflammatory cytokines in blood plasma and their production by spleen cells ex vivo, content in the cecum of the main and transient components of the intestinal microbiocenosis. Results. At the SWCNT dose of 0.01 mg/kg BW there was a decrease in the number of neutrophils and basophils, an increase in the number of lymphocytes, and a decrease in the number and volume of platelets. At a dose of 0.1 mg/ kg bw there was noted a decrease in the number of cells in the early stage of apoptosis and the total number of cells in apoptosis, as well as a significant decrease in the levels of cytokines IL-10, IL-2, IL-4, IL-13, chemokine MIP-3a, TGF-Î² isoform 1; at a dose of 1.0 mg/kg IL-12p70, and TGF-Î² isoforms 1 and 3. TGF- Î² 2 level was significantly elevated in group 5. The suppressive effect was noted for SWCNTs on the mold flora in intestinal contents at all doses of nanomaterial used, whereas the number of yeasts increased at 1 mg/kg BW. The immunization of rats with ovalbumin had a clear modulating effect on the immunotropic effects of SWCNTs administered at a dose of 0.1 mg/kg BW in a 28-days experiment. Discussion. The mechanisms of the observed changes development are likely to be associated with both systemic anti-inflammatory effects and with a decrease in the effect of SWCNT on the permeability of the intestinal barrier to protein antigens and microbial toxins. Conclusion. SWCNTs exhibit a number of effects in relation to the studied indices that do not demonstrate a monotonic dependence on the dose of nanomaterial, which, apparently, is related to the processes of aggregation of the SWCNT.</t>
  </si>
  <si>
    <t>10.1155/2018/5206093</t>
  </si>
  <si>
    <t>Effect of functionalized carbon nanotubes and their citric acid polymerization on mesenchymal stem cells in vitro</t>
  </si>
  <si>
    <t>The effects of acid-functionalized and polycitric acid- (PCA-) polymerized carbon nanotubes (CNTs) in contact with the extracellular membrane of mesenchymal stem cells (MSC), a genetically unmodified cell line with differentiation capability, was evaluated with different cellular parameters. The modified CNTs show differences in the analyzed biological behaviors, that is, intracellular incorporation, cell proliferation, apoptosis, and cytotoxicity as compared with those unpolymerized nanotubes. Due to the reduced cellular uptake of polymerized CNTs, PCA-polymerized CNTs are less cytotoxic and are associated with less apoptotic cell death than the acid-functionalized ones. The effects of nitrogen-doped CNTs (CNx) is also reported, showing that functionalized undoped CNTs present strong stimulation of cell proliferation, whereas functionalized and polymerized CNxs stimulate an apoptotic behavior. The study of MSCs in contact with CNTs and PCA is challenging due to the complexity of its various signaling components. Our results provide basis for further studies aimed to understand the relevant role that the interaction of these nanotubes with extracellular membrane could have a crucial structure for tissue grafting.</t>
  </si>
  <si>
    <t>10.2147/DDDT.S169767</t>
  </si>
  <si>
    <t>Preliminary study on conjugation of formononetin with multiwalled carbon nanotubes for inducing apoptosis via ROS production in hela cells</t>
  </si>
  <si>
    <t>Background: The present work was conducted to prepare and evaluate multiwalled carbon nanotubeâ€“formononetin (MWCNT-FMN) composite for sustained delivery and inducing apoptosis via reactive oxygen species (ROS) production in HeLa cells. Methods: The composite was prepared by solution mixing with short carboxylic group-functionalized multiwalled carbon nanotubes (MWCNT-COOH). Then the composite was characterized by laser particle size analysis, Fourier transform infrared spectrometry, X-ray diffractometry, differential scanning calorimetry, and scanning electron microscopy. Drug release rates in vitro were determined by dialysis method. The in vitro cytotoxicity study was performed using water soluble tetrazolium assay. The cellular apoptosis assay, ROS, and mitochondrial membrane potential (MMP) of HeLa cells were investigated by acridine orange and ethidium bromide double dye, 2â€²,7â€²-dichlorodihydrofluorescein diacetate, and 5,5â€²,6,6â€²-tetrachloro-1,1â€²,3,3â€²-tetraethyl-imidacarbocyanine iodide probe, respectively. Results: The entrapment efficiency was 28.77%Â±0.15%, and the loading capacity was 12.05%Â±0.20%. The release of MWCNT-FMN was sustained, and the cumulative release rate of formononetin (FMN) from MWCNT-COOH was higher at pH 7.4 than at pH 5.3. The in vitro cytotoxicity assay demonstrated that FMN, MWCNT-COOH, and MWCNT-FMN had no significant effects on the proliferation and viability of mouse fibroblast 3T3 cells over 48 hours, while the cell growth inhibition of the three samples showed concentration-dependent for HeLa cells. Biological assay suggested FMN and MWCNT-FMN could induce apoptosis in HeLa cells, meanwhile the cells exhibited stronger ROS signal and more depolarized MMP than that of the control group. Conclusion: These results preliminarily demonstrated that MWCNT-FMN exerted anticancer efficacy through cellular apoptosis induced by ROS-mediated mitochondrial dysfunctions in HeLa cells.</t>
  </si>
  <si>
    <t>Drug Design, Development and Therapy</t>
  </si>
  <si>
    <t>10.11654/jaes.2018-0059</t>
  </si>
  <si>
    <t>Exposure to carbon nanotube and phenanthreneï¼šImpact on germination and seedling growth of rice</t>
  </si>
  <si>
    <t>To investigate the ecological risk of carbon nanomaterials and persistent organic pollutants, hydroponic experiments were carried out to test the germination, growth, and physiological and biochemical response of rice that was exposed to multi-walled carbon nanotube ï¼ˆMWCNTï¼‰and/or phenanthrene. Compared to the control, 60 mgÂ·L-1 MWCNT had no obvious effects on the seed germination rate and root biomass of rice seedlings but increased the shoot biomass by approximately 29% and at the same time activated the antioxidant enzyme. 1.2 mgÂ·L-1 phenanthrene decreased the seed germination rate by 22% and the root and shoot biomass by 33% and 44%, respectively. In addition, phenanthrene inhibited antioxidant enzyme activities and led to oxidative damage to the plant. When MWCNT and phenanthrene coexisted, the adsorption of phenanthrene to MWCNTï¼ˆadsorbed amount was around 50% in 2 hï¼‰reduced the bioavailability of phenanthrene. Thus, compared with exposure to phenanthrene alone, the germination rate showed no significant difference from that of the control group; however, the shoot biomass was about 19% higher than that of the control. Although the antioxidant enzyme activities were inhibited and peroxidation took place, the accumulated amount of peroxidation product was much lower than that of the group exposed to phenanthrene alone. The coexistence of carbon nanomaterials and organic pollutants will thus alleviate the phytotoxicity caused by organic pollutants, and the introduction of carbon nanomaterials to the environment may change the ecological risk of environmental pollutants.</t>
  </si>
  <si>
    <t>Journal of Agro-Environment Science</t>
  </si>
  <si>
    <t>10.2147/IJN.S168554</t>
  </si>
  <si>
    <t>The effects of amine-modified single-walled carbon nanotubes on the mouse microbiota</t>
  </si>
  <si>
    <t>Background: Amine-modified carbon nanotubes are drug delivery platforms with great potential that have not yet been applied in human clinical trials. Although modified nanotube vectors have the ability to carry multiple effectors, targeting agents, and even wrapped RNA, reports on unmodified, insoluble carbon nanotubes have highlighted inflammation in organs, including the intestine, with disruption of its resident microbiota. Disruption of the microbiota may allow for colonization by pathogenic bacteria, such as Clostridoidies difficile, stimulate immunoinfiltrates into the lamina propria or alter the absorption of therapeutics. Most proposed nanotube drugs are soluble, modified structures that are administered parenterally, and the majority of these soluble macromolecules are renally excreted; however, some are released into the bile, gaining access to the gastrointestinal tract. Methods: Using environmentally isolated BALB/C mice in oral and intraperitoneal dosing models, high dose (3.80 or 4.25 mg/week), we administered amine-modified, soluble carbon nanotubes for 7 or 8 weeks. The general health and weight of the mice were monitored weekly, and upon killing, the diversity and content of their colonic, cecal, and ileal microbiota were assessed using shotgun 16S DNA sequencing. Results and conclusion: We show that while oral administration at suprapharmacological doses modestly altered the Î±-and Î²-diversity of the mouse microbiome, these changes did not result in observed changes in clinical end points. Intraperitoneally-dosed mice exhibited none of the toxicities assessed.</t>
  </si>
  <si>
    <t>10.9775/kvfd.2018.19904</t>
  </si>
  <si>
    <t>Evaluation of genotoxic effects of C&lt;inf&gt;60&lt;/inf&gt; fullerene-Î³-Fe&lt;inf&gt;2&lt;/inf&gt;O&lt;inf&gt;3&lt;/inf&gt; and multi-wall carbon nanotubes-Î³-Fe&lt;inf&gt;2&lt;/inf&gt;O&lt;inf&gt;3&lt;/inf&gt; nanoparticles</t>
  </si>
  <si>
    <t>The use of magnetic nanoparticles in nanomedicine applications has increased significantly in recent years. Genotoxic evaluation of the nanomaterials used for this purpose is therefore very important. In our study, the genotoxic effect of C60 fullerene-Î³-Fe2O3 and multi-wall carbon nanotubes-Î³-Fe2O3 magnetic nanoparticles over a wide concentration range (0.1, 1.0, 5.0, 10.0, 25.0, 50.0, and 100.0 Âµg/plate) was investigated using the Bacterial Reverse Mutation Test. These magnetic nanoparticles did not cause genetic damage to Salmonella typhimurium TA100 and TA98 in the presence and absence of metabolic activation. Due to the rapid increase in the presence of nanoparticles in our daily lives, mutagenicity and toxicity data related to nanoparticles are quite valuable. For this reason, in vivo and in vitro studies that allow for effective evaluation of these compounds is of the utmost importance.</t>
  </si>
  <si>
    <t>Kafkas Universitesi Veteriner Fakultesi Dergisi</t>
  </si>
  <si>
    <t>10.1039/c8en00703a</t>
  </si>
  <si>
    <t>10.2147/IJN.S172493</t>
  </si>
  <si>
    <t>10.2131/jts.43.587</t>
  </si>
  <si>
    <t>Cellular response of: Chlorella pyrenoidosa to oxidized multi-walled carbon nanotubes</t>
  </si>
  <si>
    <t>Different aggregation and shape characteristics of carbon materials affect biological responses in RAW264 cells</t>
  </si>
  <si>
    <t>Comparative study for carcinogenicity of 7 different multi-wall carbon nanotubes with different physicochemical characteristics by a single intraperitoneal injection in male Fischer 344 rats</t>
  </si>
  <si>
    <t>Although many reports have demonstrated significant toxicity upon exposure to carbon nanotubes (CNTs), the interaction of these materials with microalgae and the resulting physiological responses are largely unknown. This study investigated the interaction between oxidized multi-walled CNTs (o-MWCNTs) and algal cells (Chlorella pyrenoidosa), with a focus on assessing CNT cellular internalization as well as physiological and molecular responses to exposure. The results show that o-MWCNTs exhibited greater algal toxicity than pristine MWCNTs and that the acute toxicity was positively correlated with the oxidation level of the o-MWCNTs. This enhanced acute toxicity was closely related to the greater agglomeration of o-MWCNTs with algal cells. CNT attachment to the cell surface facilitated internalization by direct penetration and by endocytosis. Algal cells experienced increased antioxidant defense upon CNT exposure/stress. Additional cellular responses included regulation of cell membrane fluidity and osmotic pressure, formation of polyphosphate bodies, accumulation of neutral lipids, and stimulation of cell division and the pentose phosphate pathway. When the protective responses were exhausted, toxicity in the form of membrane and organelle damage, denaturation of macromolecules, and metabolic disturbance occurred, resulting in compromised cell integrity and eventual death. The findings of this work provide new insights useful for understanding the fate and toxicity of CNTs in aquatic environments.</t>
  </si>
  <si>
    <t>Introduction: Carbon nanotubes (CNTs) have various shapes, including needle-like shapes and curled shapes, and the cytotoxicity and carcinogenicity of CNTs differ depending on their shapes and surface modifications. However, the biological responses induced by CNTs and related mechanisms according to the dispersion state of CNTs have not been extensively studied. Materials and methods: We prepared multiwalled CNTs (MWCNTs) showing different dispersions and evaluated these MWCNTs in RAW264 cells to determine cytotoxicity, cellular uptake, and immune responses. Furthermore, RAW264 cells were also used to compare the cellular uptake and cytotoxicity of fibrous MWCNTs and spherical carbon nanohorns (CNHs) exhibiting the same degree of dispersion. Results: Our analysis showed that the cellular uptake, localization, and inflammatory responses of MWCNTs differed depending on the dispersion state. Moreover, there were differences in uptake between MWCNTs and CNHs, even showing the same degree of dispersion. These findings suggested that receptors related to cytotoxicity and immune responses differed depending on the aggregated state of MWCNTs and surface modification with a dispersant. Furthermore, our results suggested that the receptors recognized by the cells differed depending on the particle shape. Conclusion: Therefore, to apply MWCNTs as a biomaterial, it is important to determine the carcinogenicity and toxicity of the CNTs and to examine different biological responses induced by varying shapes, dispersion states, and surface modifications of particles.</t>
  </si>
  <si>
    <t>The present study comparatively examined carcinogenicity of 7 different multi-wall carbon nanotubes (MWCNTs) with different physicochemical characteristics. Physicochemical characteristics of MWCNTs (referred to as M-, N-, WL-, SD1-, WS-, SD2-and T-CNTs in the present study) were determined using scanning electron and light microscopes and a collision type inductively coupled plasma mass spectrometer. Male Fischer 344 rats (10 weeks old, 15 animals per group) were administered MWCNTs at a single intraperitoneal dose of 1 mg/kg body weight, and sacrificed up to 52 weeks after the commencement. Fibers of M-, N-, WL-and SD1-CNTs were straight and acicular in shape, and contained few agglomerates. They were relatively long (38-59% of fibers were longer than 5 Î¼m) and thick (33% to more than 70% of fibers were thicker than 60 nm). All of these 4 MWCNTs induced mesotheliomas at absolute incidences of 100%. Fibers of WS-, SD2-and T-CNTs were curled and tightly tangled to form frequent agglomerates. They were relatively short and thin (more than 90% of measured fibers were thinner than 50 nm). WS-CNT did not induce mesothelioma, and only one of 15 rat given SD2-or T-CNT developed tumor. Any correlations existed between the metal content and neither the size or form of fibers, nor the carcinogenicity. It is thus indicated that the physicochemical characteristics of MWCNTs are critical for their carcinogenicity. The straight and acicular shape without frequent agglomerates, and the relatively long and thick size, but not the iron content, may be critical factors. The present data can contribute to the risk management, practical use and social acceptance of MWCNTs.</t>
  </si>
  <si>
    <t>10.1186/s11671-018-2689-9</t>
  </si>
  <si>
    <t>10.2147/IJN.S164866</t>
  </si>
  <si>
    <t>10.1039/c8tx00084k</t>
  </si>
  <si>
    <t>Influence of Carbon Nanotubes and Its Derivatives on Tumor Cells In Vitro and Biochemical Parameters, Cellular Blood Composition In Vivo</t>
  </si>
  <si>
    <t>Rho GTPases in A549 and Caco-2 cells dominating the endocytic pathways of nanocarbons with different morphologies</t>
  </si>
  <si>
    <t>The developmental toxicity, bioaccumulation and distribution of oxidized single walled carbon nanotubes in: Artemia salina</t>
  </si>
  <si>
    <t>The aim of the proposed work was to analyze the toxicity of oxidized carbon nanotubes (CNTox), functionalized by doxorubicin (CNT-Dox) and fluorescein (CNT-FITC) on cell and organism level. The cytotoxic effect of CNTox, CNT-Dox, and CNT-FITC was analyzed on tumor cells in vitro (2-D, 3-D cultures) and on Balb2/c mice model in vivo. As a result, it was demonstrated the possibility of doxorubicin immobilization on the surface of CNT and controlled release of doxorubicin (Dox) from the surface of CNT. Dox immobilization coincident with decreasing cytotoxic effect CNT-Dox compared with free Dox. Breakdown of peptide bonds with CNT surface led to the release of doxorubicin and dose-dependent enhancement of the cytotoxic effect of CNTs and Dox. The combined cytotoxic effect from CNTs, Dox, and trypsin on the survival of tumor cells was shown. At the organism level, it was investigated the effect of the obtained nanostructures on the state of hepatic enzymatic system, the protein metabolism, and cell blood composition of the experimental animals. CNTox influence in vivo model was statistically the same as control. CNT-Dox demonstrated lower total organism toxic effect compared to the pure doxorubicin. Deviations in the cell blood composition indicated a general toxic effect of CNT-Dox, but it was more moderate compared with of pure doxorubicin. From the data obtained, we concluded that binding CNTs with doxorubicin allows reducing toxicity of the doxorubicin on the general biochemical indicators of blood and violations in the blood cells composition in vivo. At the same time, the combined effect of CNTs and doxorubicin after drug release allowed us to achieve greater efficacy in suppressing tumor growth in vitro.</t>
  </si>
  <si>
    <t>Introduction: Endocytosis of nanomaterials is the first step of nano-bio interaction and current regulation is mostly by nanomaterials but seldom by intracellular signaling proteins. Materials and methods: Herein, we synthesized tubular nanocarbon (oxMWCNT) and lamellar-like nanocarbon (oxGRAPHENE) and formulated their aqueous dispersion. A549 and Caco-2 cells were selected as the models of tumor and intestinal epithelial cells, respectively. After knocking down three members of Rho GTPases (Cdc42, Rac1, RhoA) in these two cell lines, their silencing effects on the uptake pathways of nanomaterials with different morpholo-gies were investigated. Results: An unexpected finding was that the knock-down led to opposite uptake trends in different types of cells. The endocytosis of carbon nanomaterials increased in Caco-2 cells when Rho GTPases were inactivated, while that in A549 cells decreased. For nanomaterials with different shapes, the involved GTPase member of Rho family, or regulating protein molecule, was different. Concretely, Cdc42 and Rac1 were involved in oxMWCNT endocytosis, while all three GTPases participated in oxGRAPHENE internalization. More interestingly, such difference induced different uptake pathways, namely, the cellular uptake of oxMWCNT was clathrin-mediated and oxGRAPHENE was caveolin-modulated, both with the involvement of dynamin. Conclusion: In conclusion, this study provides new insights for the potential intervention in nano-bio interplay.</t>
  </si>
  <si>
    <t>With the increasing production and applications of single walled carbon nanotubes (SWCNTs), concerns about the likelihood of SWCNTs being present in the aquatic environment and the subsequent effects on aquatic organisms are emerging. This work aimed to investigate the developmental toxicity, bioaccumulation and distribution of oxidized SWCNTs (O-SWCNTs) in a marine model organism, Artemia salina (A. salina). The results indicated that the hatching rates of capsulated and decapsulated cysts were decreased as the O-SWCNT concentration increased from 0 to 600 mg L-1 at 12, 18, 24 and 36 h. For instar I, II and III larvae exposure to 600 mg L-1, the mean mortality rates were 36.1%, 57.9% and 45.2%, respectively. Both the body length and swimming speed showed a concentration-dependent decrease after exposure to O-SWCNTs for 24 h. The inhibition of swimming may be caused by (1) the malformation of gills; (2) the attachment of O-SWCNTs on the gills. Reactive oxygen species (ROS) and antioxidant enzyme (catalase, superoxide dismutase and glutathione peroxidase) activities substantially increased following exposure, indicating that the toxic effects were related to oxidative stress. O-SWCNTs can be ingested, accumulated and excreted by A. salina, and distributed in the intestine, lipid vesicles and phagocytes. However, the accumulated O-SWCNTs were not completely excreted by A. salina. Uptake kinetics data showed that the O-SWCNT content increased from 1 to 48 h followed by a decrease from 48 to 72 h in the range from 0.08 to 5.7 mg g-1. The combined results so far indicate that O-SWCNTs have the potential to affect aquatic organisms when released into the marine ecosystems.</t>
  </si>
  <si>
    <t>10.1039/c8tx00032h</t>
  </si>
  <si>
    <t>10.24425 / aep.2018.122283</t>
  </si>
  <si>
    <t>Effects of exposure of adult mice to multi-walled carbon nanotubes on the liver lipid metabolism of their offspring</t>
  </si>
  <si>
    <t>Influence of environmental media on carbon nanotubes and graphene nanoplatelets towards bacterial toxicity</t>
  </si>
  <si>
    <t>Objective: To explore the toxicity of multi-walled carbon nanotubes (MWCNTs) on the liver lipid metabolism of offspring mice and the possible mechanisms involved. Method: Virgin female (16-18 g) and male (18-20 g) C57BL/6 mice were randomly divided into two groups: Control group and Test group. After anesthesia with chloral hydrate, the mice were administered 50 Î¼L saline or dust solution by intratracheal instillation (Control group: 50 Î¼L saline; Test group: 15 mg kg-1 MWCNTs). Mice were injected with these doses once a week for 13 weeks. Then, male and female mice in the same group were allowed to mate to produce offspring. The pups were fed with normal diet until the end of the experiment (12 weeks old). The offspring mice were sacrificed by decapitation to detect the blood biochemistry and the expression of genes and proteins. Results: Compared with the Control group, MWCNTs significantly reduced the weight of offspring mice (male and female) and led to histopathological changes in the liver tissues. The expression of liver fat synthesis gene significantly increased (P &lt; 0.05 or P &lt; 0.01). The expression of genes and proteins involved in the inflammatory reactions appeared to be abnormal (P &lt; 0.05 or P &lt; 0.01). Conclusion: Exposure of adult mice to MWCNTs can affect the expression of fatty acid synthesis genes in the liver tissues of offspring mice, leading to disruption of liver function and accumulation of lipid droplets in the hepatocytes. The imbalance between M1 and M2 liver macrophage phenotypes may be one of the underlying mechanisms of action of MWCNTs leading to disordered fatty acid synthesis in offspring mice.</t>
  </si>
  <si>
    <t>Functional carbon-based nanomaterials have become important due to their unique combinations of chemical and physical properties, and also because of the increasing research efforts in various fields. A significant gap in nanotechnology is the disregarding of physicochemical transformation under real conditions for the examination and comparison on the effect of carbon based nanomaterials. In this study, the behavior of some carbon based nanomaterials (multi-walled carbon nanotubes and graphene nanoplatelets) in environmental media (sea water, soil, and airborne fine particulate) were evaluated by using the influence on nanomaterial physicochemical properties (size, zeta potential, surface chemistry, morphology and sedimentation) and on the toxicity of bacterium (gram positive and gram negative bacteria) to contribute to their environmental hazard and risk assessment on the environment. The bacteria were exposed to the carbon based nanomaterials, and cultivated on nutrient agar plates including each environmental media, and then counted for the colony forming units. The physicochemical properties of the carbon based nanomaterials dispersed in these environmental media were also investigated. Our results indicated that the toxicity depended on the type of environmental media and their concentration, and the physicochemical properties of the carbon based nanomaterials changed when compared to the results obtained in controlled conditions.</t>
  </si>
  <si>
    <t>Archives of Environmental Protection</t>
  </si>
  <si>
    <t>10.3969/j.issn.2095-4344.0065</t>
  </si>
  <si>
    <t>Effect of mixed acid reflux time on purification and biocompatibility of large-inner-diameter multi-walled carbon nanotubes</t>
  </si>
  <si>
    <t>BACKGROUND: A mass of debris particles that can lead to cytotoxicity exist in commercial large-inner-diameter multi-walled carbon nanotubes (LID-MWCNTs). Because of the high hydrophobicity on the surface of the tube wall, the carbon tubes can be twisted and agglomerated, resulting in the low dispersion and poor biocompatibility. Therefore, to explore the effective methods of purifying and modifying LID-MWCNTs is the primary problem to develop its potency in the biomedical application. OBJECTIVE: To explore the effects of different mixed acid reflux time on LID-MWCNTs purification and biocompatibility. METHODS: After pretreatment with high temperature calcinations and hydrochloric acid pickling, LID-MWCNTs were purified under different time of mixed acid reflux time (1, 2, 4 hours). The mixed acid reflux time for best purification was chosen based on surface morphology and dispersibility, so as to optimize preparation technology and observe the characterization. The L929 cells and CAL-27 cells were treated with different concentrations of raw LID-MWCNTs (5, 10, 20, 40, 80 mg/L) and purified LID-MWCNTs by mixed acid reflux (5, 10, 20, 40, 80 mg/L). After 72 hours, cell counting kit-8 assay was employed to test the proliferation of L929 cells and CAL-27 cells. RESULTS AND CONCLUSION: (1) With the time of mixed acid reflux, the length of LID-MWCNTs was decreased, and the dispersion was improved. However, the external surface of the tubes after mixed acid reflux 2 and 4 hours were destroyed obviously. Especially after mixed acid reflux 4 hours, the tubes were destroyed seriously and the diameter of tubes was not uniform. However, after mixed acid reflux 1 hour, the fundamental structure and morphology of the tubes were not changed, the debris particles were undetected on the tube wall surface, and the tubes had the good dispersion. (2) Under the same concentration, the survival rate of L929 cells in the raw LID-MWCNTs group was lower than that in the purified LID-MWCNTs group. At the concentration of 10-80 mg/L, the survival rate of L929 cells in the group of mixed acids reflux 1 hour was up to 90%, higher than that in the other groups (P &lt; 0.05). (3) Under the same concentration, the survival rate of CAL-27 cells in the raw LID-MWCNTs group was lower than that in the purified LID-MWCNTs. At the concentration of 20-80 mg/L, the survival rate of CAL-27 cells in the group of mixed acids reflux 1 hour was up to 90%, higher than that in the other groups (P &lt; 0.05). These results revealed that the raw LID-MWCNTs were purified effectively after mixed acid reflux 1 hour, and the cytotoxicity was decreased.</t>
  </si>
  <si>
    <t>Chinese Journal of Tissue Engineering Research</t>
  </si>
  <si>
    <t>10.15171/bi.2018.13</t>
  </si>
  <si>
    <t>The assessment of metabolite alteration induced by -OH functionalized multi-walled carbon nanotubes in mice using NMRbased metabonomics</t>
  </si>
  <si>
    <t>Introduction: There is a fundamental need to characterize multiwalled carbon nanotubes (MWCNTs) toxicity to guarantee their safe application. Functionalized MWCNTs have recently attracted special interest in order to enhance biocompatibility. The aim of the current work was to study the underlying toxicity mechanism of the -OH-functionalized MWCNTs (MWCNTs-OH), using the powerful NMR-based metabonomics technique. Methods: Following intraperitoneal single-injection of mice with 3 doses of MWCNTs-OH and one control, samples were collected at four time points during 22-days for NMR, biochemistry, and histopathology analysis. Metabolome profiling and pathway analysis were implemented by chemometrics tools and metabolome databases. Results: Based on the 1H-NMR data, metabolic perturbation induced by MWCNTs-OH were characterized by altered levels of steroid hormones, including elevated androgens, estrogens, corticosterone, and aldosterone. Moreover, increased L-lysine, aminoadipate, taurine and taurocholic acid and decreased biotin were observed in the high-dose group (1 mg.kg-1 B.W.) compared to the control. The findings also indicated that steroid hormone biosynthesis, lysine biosynthesis, and biotin metabolism are the most affected pathways by MWCNTs-OH. Conclusion: These pathways can reflect perturbation of energy, amino acids, and fat metabolism, as well as oxidative stress. The data obtained by biochemistry, metabonomics, and histopathology were in good agreement, proving that MWCNTs-OH was excreted within 24 h, through the biliary pathway.</t>
  </si>
  <si>
    <t>BioImpacts</t>
  </si>
  <si>
    <t>10.1080/1547691X.2017.1414339</t>
  </si>
  <si>
    <t>Fibrous nanocellulose, crystalline nanocellulose, carbon nanotubes, and crocidolite asbestos elicit disparate immune responses upon pharyngeal aspiration in mice</t>
  </si>
  <si>
    <t>With the rapid development of synthetic alternatives to mineral fibers, their possible effects on the environment and human health have become recognized as important issues worldwide. This study investigated effects of four fibrous materials, i.e. nanofibrillar/nanocrystalline celluloses (NCF and CNC), single-walled carbon nanotubes (CNTs), and crocidolite asbestos (ASB), on pulmonary inflammation and immune responses found in the lungs, as well as the effects on spleen and peripheral blood immune cell subsets. BALB/c mice were given NCF, CNC, CNT, and ASB on Day 1 by oropharyngeal aspiration. At 14 days post-exposure, the animals were evaluated. Total cell number, mononuclear phagocytes, polymorphonuclear leukocytes, lymphocytes, and LDH levels were significantly increased in ASB and CNT-exposed mice. Expression of cytokines and chemokines in bronchoalveolar lavage (BAL) was quite different in mice exposed to four particle types, as well as expression of antigen presentation-related surface proteins on BAL cells. The results revealed that pulmonary exposure to fibrous materials led to discrete local immune cell polarization patterns with a TH2-like response caused by ASB and TH1-like immune reaction to NCF, while CNT and CNC caused non-classical or non-uniform responses. These alterations in immune response following pulmonary exposure should be taken into account when testing the applicability of new nanosized materials with fibrous morphology.</t>
  </si>
  <si>
    <t>Journal of Immunotoxicology</t>
  </si>
  <si>
    <t>10.1039/c8ra00445e</t>
  </si>
  <si>
    <t>Internalization, cytotoxicity, oxidative stress and inflammation of multi-walled carbon nanotubes in human endothelial cells: Influence of pre-incubation with bovine serum albumin</t>
  </si>
  <si>
    <t>When entering circulation, multi-walled carbon nanotubes (MWCNTs) will inevitably adsorb proteins, which can consequently influence their toxicity to cells lining human blood vessels. In this study, we investigated the influence of pre-incubation with bovine serum albumin (BSA) on internalization, cytotoxicity, oxidative stress and inflammation induced by pristine/carboxylated MWCNTs to human umbilical vein endothelial cells (HUVECs). Atomic force microscopy (AFM) indicated the adsorption of proteins onto the surface of MWCNTs, which consequently increased the diameter. Pre-incubation with BSA did not obviously influence the hydrodynamic sizes, but decreased the zeta potential of MWCNTs. Transmission electron microscopy (TEM) indicated the internalization of both types of MWCNTs into HUVECs, whereas pre-incubation with BSA appeared to enhance the internalization. MWCNT exposure induced cytotoxicity and oxidative stress, as well as a modest inflammatory response shown as an increased THP-1 adhesion to HUVECs, but not release of interleukin 6 (IL-6) or tumor necrosis factor (TNFÎ±). Exposure to MWCNTs pre-incubated with BSA induced less cytotoxicity to HUVECs, associated with increased intracellular glutathione (GSH). However, MWCNTs induced IL-6 and TNFÎ± release, as well as THP-1 adhesion to HUVECs, were enhanced after pre-incubation with BSA. In summary, these data indicated that pre-incubation with BSA could enhance the internalization of MWCNTs to HUVECs, which consequently reduces the cytotoxicity and oxidative stress, but enhances the inflammatory response of MWCNTs. The reduced cytotoxicity and oxidative stress, and enhanced inflammatory responses are likely due to a combined effect of BSA and MWCNTs, which suggests that when assessing the biological effects of MWCNTs in circulation, it is necessary to consider the interactions between MWCNTs and serum proteins.</t>
  </si>
  <si>
    <t>10.1177/0192623317730575</t>
  </si>
  <si>
    <t>10.1177/0192623317732303</t>
  </si>
  <si>
    <t>10.2486/indhealth.2017-0082</t>
  </si>
  <si>
    <t>Sparse Supervised Classification Methods Predict and Characterize Nanomaterial Exposures: Independent Markers of MWCNT Exposures</t>
  </si>
  <si>
    <t>Length, but Not Reactive Edges, of Cup-stack MWCNT Is Responsible for Toxicity and Acute Lung Inflammation</t>
  </si>
  <si>
    <t>Basic study of intratracheal instillation study of nanomaterials for the estimation of the hazards of nanomaterials</t>
  </si>
  <si>
    <t>Recent experimental evidence indicates significant pulmonary toxicity of multiwalled carbon nanotubes (MWCNTs), such as inflammation, interstitial fibrosis, granuloma formation, and carcinogenicity. Although numerous studies explored the adverse potential of various CNTs, their comparability is often limited. This is due to differences in administered dose, physicochemical characteristics, exposure methods, and end points monitored. Here, we addressed the problem through sparse classification method, a supervised machine learning approach that can reduce the noise contained in redundant variables for discriminating among MWCNT-exposed and MWCNT-unexposed groups. A panel of proteins measured from bronchoalveolar lavage fluid (BAL) samples was used to predict exposure to various MWCNT and determine markers that are attributable to MWCNT exposure and toxicity in mice. Using sparse support vector machineâ€“based classification technique, we identified a small subset of proteins clearly distinguishing each exposure. Macrophage-derived chemokine (MDC/CCL22), in particular, was associated with various MWCNT exposures and was independent of exposure method employed, that is, oropharyngeal aspiration versus inhalation exposure. Sustained expression of some of the selected protein markers identified also suggests their potential role in MWCNT-induced toxicity and proposes hypotheses for future mechanistic studies. Such approaches can be used more broadly for nanomaterial risk profiling studies to evaluate decisions related to dose/timeâ€“response relationships that could delineate experimental variables from exposure markers.</t>
  </si>
  <si>
    <t>Multiwalled carbon nanotube (MWCNT) toxicity after inhalation has been associated with size, aspect ratio, rigidity, surface modification, and reactive oxygen species production. In this study, we investigated a series of cup-stacked MWCNT prepared as variants of the Creos 24PS. Mechanical chopping produced a short version (AR10) and graphitization to remove active reaction sites by extreme heat (2,800Â°C; Creos 24HT) to test the contribution of length and alteration of potential reaction sites to toxicity. The 3 MWCNT variants were tested in vitro in a human macrophageâ€“like cell model and with C57BL/6 alveolar macrophages for dose-dependent toxicity and NLRP3 inflammasome activation. The 24PS and 24HT variants showed significant dose-dependent toxicity and inflammasome activation. In contrast, the AR10 variant showed no toxicity or bioactivity at any concentration tested. The in vivo results reflected those observed in vitro, with the 24PS and 24HT variants resulting in acute inflammation, including elevated polymorphonuclear counts, Interleukin (IL)-18, cathepsin B, and lactate dehydrogenase in isolated lung lavage fluid from mice exposed to 40 Âµg MWCNT. Taken together, these data indicate that length, but not the absence of proposed reaction sites, on the MWCNT influences particle bioactivity.</t>
  </si>
  <si>
    <t>In order to examine the usefulness of intratracheal instillation of nanoparticles for the screening of the harmful effects of nanoparticles, we performed intratracheal instillation studies of nanomaterials on rats using different delivery devices and postures as a basic study. Multiwall carbon nanotubes (MWCNTs) with a geometric mean length and secondary diameter of 2.16 Î¼m and 752 nm, respectively, were used as the nanomaterials. Male F344 rats were intratracheally exposed to 0.04 or 0.2 mg/rat of MWCNT, were dissected at 1 d and 3 d, and cell analyses of the bronchoalveolar lavage fluid (BALF) were analyzed. Two delivery devices were used for the intratracheal instillation of the MWCNTs: a gavage needle and a microsprayer aerolizer. Both induced neutrophil influx in the lung at 1 and 3 d, and there were no significant differences in neutrophil inflammation between the two delivery devices. The main distribution of pulmonary inflammation by both delivery devices was in the centrilobular spaces in the lung. Two postures were used: an angle of approximately 45 degrees and a standing posture on a board, both of which also induced pulmonary influx in BALF and pulmonary inflammation mainly in the centrilobular spaces, with no large difference in pulmonary inflammation between the two postures. Taken together, the differences in the delivery devices and postures of the rats in the intratracheal instillation did not affect the acute pulmonary toxicity of the nanomaterials.</t>
  </si>
  <si>
    <t>Industrial Health</t>
  </si>
  <si>
    <t>10.1016/j.impact.2017.10.006</t>
  </si>
  <si>
    <t>10.1016/j.impact.2017.10.001</t>
  </si>
  <si>
    <t>10.1016/j.ejpb.2017.10.009</t>
  </si>
  <si>
    <t>Carbon nanotubes physicochemical properties influence the overall cellular behavior and fate</t>
  </si>
  <si>
    <t>Carbon nanotubes diminish IgE-mediated degranulation in the rat basophilic leukemia (RBL)-2H3 cell line</t>
  </si>
  <si>
    <t>Catechin loaded PLGA submicron-sized fibers reduce levels of reactive oxygen species induced by MWCNT in vitro</t>
  </si>
  <si>
    <t>The unique properties of single walled carbon nanotubes (SWCNTs) make them viable candidates for versatile implementation in the next generation of biomedical devices for targeted delivery of chemotherapeutic agents or cellular-sensing probes. Such implementation requires user-tailored changes in SWCNT's physicochemical characteristics to allow for efficient cellular integration while maintaining nanotubesâ€™ functionality. However, isolated reports showed that user-tailoring could induce deleterious effects in exposed cells, from decrease in cellular proliferation, to changes in cellular adhesion, generation of reactive oxygen species or phenotypical variations, just to name a few. Before full implementation of SWCNTs is achieved, their toxicological profiles need to be mechanistically correlated with their physicochemical properties to determine how the induced cellular fate is related to the exposure conditions or samplesâ€™ characteristics. Our study provides a comprehensive analysis of the synergistic cyto- and genotoxic effects resulted from short-term exposure of human lung epithelial cells to pristine (as manufactured) and user-tailored SWCNTs, as a function of their physicochemical properties. Specifically, through a systematic approach we are correlating the nanotube uptake and nanotube-induced cellular changes to the sample's physicochemical characteristics (e.g., metal impurities, length, agglomerate size, surface area, dispersion, and surface functionalization). By identifying changes in active hallmarks involved in cell-cell connections and maintaining epithelial layer integrity, we also determine the role that short-term exposure to SWCNTs plays in the overall cellular fate and cellular transformation. Lastly, we assess cellular structure-function relationships to identify non-apoptotic pathways induced by SWCNTs exposure that could however lead to changes in cellular behavior and cellular transformation. Our results show that the degree of cell transformation is a function of the physicochemical properties of the SWCNT, with the nanotube with higher length, higher metal content and larger agglomerate size reducing cell viability to a larger extent. Such changes in cell viability are also complemented by changes in cell structure, cycle and cell-cell interactions, all responsible for maintaining cell fate.</t>
  </si>
  <si>
    <t>The impact of several differentially functionalized SWCNTs, including pristine, unfunctionalized CNTs (U-CNTs) and differentially carboxy-functionalized CNTs (CNT-30, CNT-40 and CNT-50) on degranulation and histamine release of a model mast cell line (RBL-2H3 cells) was investigated. Greater declines in cell viability at 24h were noted when cells were exposed to U-CNTs (78.5 Â± 3%) compared to CNT-30 (55.4 Â± 4%), CNT-40 (58.4 Â± 3%) and CNT-50 (55.8 Â± 4%). U-CNT exposure caused a significantly greater decline in IgE-FcÎµRI-mediated degranulation compared to acid functionalized CNT-30 at all concentrations tested. Importantly, removal of U-CNTs resulted in recovery degranulatory function while no recovery was found in cells exposed to CNT-30. U-CNT exposure resulted in a concomitant reduction in MAPK/ERK activation at 2 h declining to 53.0 Â± 11% of control in the 250 mg Lâˆ’ 1 exposure group. However, similar to the degranulatory responses, MAPK/ERK activity could be rescued in RBL-2H3 cells exposed to U-CNTs but not in the AF-CNT exposures. Our results suggest that U-CNT result in reduced downstream activation of signaling kinases and suggests that the diminished degranulatory response observed after U-CNT exposure may result from a reduction in IgE-FcÎµRI aggregation.</t>
  </si>
  <si>
    <t>Reactive oxygen species (ROS) are common products of normal aerobic cellular metabolism, but high levels of ROS lead to oxidative stress and cellular damage. Therefore, effective antioxidant therapies are needed to prevent ROS overproduction. This study reports the development of poly(l-lactide-co-glycolide) (PLGA) bicomponent fibers loaded with selected amounts of the natural polyphenolic antioxidant catechin. Thereby a novel route based on emulsion electrospinning is investigated to obtain tailored and sustained release rates for chatechin. The activity of the released catechin was assessed for its influence on multi-walled carbon nanotube (MWCNT) induced formation of reactive oxygen species (ROS) in the human alveolar epithelial the cell line A549. Homogenous fiber morphologies were obtained at specified ranges of PLGA concentrations within the emulsions including the formation of a core â€“ sheath structure localizing the drug within the fiber core. In vitro measurements of the delivery showed moderate burst release kinetics in a first phase followed by a linear and smooth release at long term. In combination with polymer degradation studies a mostly diffusion controlled release mechanism was revealed exhibiting only marginal degradation of the polymer during the time span of the drug delivery. As a proof of concept, the activity of released catechin in A549 cells stimulated with MWCNTs was determined and revealed a high reduction of ROS production in a dose dependent manner. This effect diminishes over time indicating a depletion of catechin.</t>
  </si>
  <si>
    <t>European Journal of Pharmaceutics and Biopharmaceutics</t>
  </si>
  <si>
    <t>10.1016/j.envpol.2017.09.024</t>
  </si>
  <si>
    <t>10.1016/j.envpol.2017.09.033</t>
  </si>
  <si>
    <t>Carbon nanomaterials alter plant physiology and soil bacterial community composition in a rice-soil-bacterial ecosystem</t>
  </si>
  <si>
    <t>Intravenous injection of unfunctionalized carbon-based nanomaterials confirms the minimal toxicity observed in aqueous and dietary exposures in juvenile rainbow trout (Oncorhynchus mykiss)</t>
  </si>
  <si>
    <t>The aim of this study was to compare the toxicity effects of carbon nanomaterials (CNMs), namely fullerene (C60), reduced graphene oxide (rGO) and multi-walled carbon nanotubes (MWCNTs), on a mini-ecosystem of rice grown in a loamy potted soil. We measured plant physiological and biochemical parameters and examined bacterial community composition in the CNMs-treated plantâ€“soil system. After 30 days of exposure, all the three CNMs negatively affected the shoot height and root length of rice, significantly decreased root cortical cells diameter and resulted in shrinkage and deformation of cells, regardless of exposure doses (50 or 500 mg/kg). Additionally, at the high exposure dose of CNM, the concentrations of four phytohormones, including auxin, indoleacetic acid, brassinosteroid and gibberellin acid 4 in rice roots significantly increased as compared to the control. At the high exposure dose of MWCNTs and C60, activities of the antioxidant enzymes superoxide dismutase (SOD) and peroxidase (POD) in roots increased significantly. High-throughput sequencing showed that three typical CNMs had little effect on shifting the predominant soil bacterial species, but the presence of CNMs significantly altered the composition of the bacterial community. Our results indicate that different CNMs indeed resulted in environmental toxicity to rice and soil bacterial community in the rhizosphere and suggest that CNMs themselves and their incorporated products should be reasonably used to control their release/discharge into the environment to prevent their toxic effects on living organisms and the potential risks to food safety. Introducing CNMs into the soil system could adversely affect rice growth and alter the composition soil bacterial community.</t>
  </si>
  <si>
    <t>Numerous ecotoxicology studies of carbon-based nanomaterials (CNMs) have been conducted in fishes; however, different approaches have been used to make CNM dispersions and dose tanks for aqueous exposures, and to prepare food containing CNMs for dietary studies. This diversity of experimental methods has led to conflicting results and difficulties in comparing studies. The objective of the present study was to evaluate intravenous injection of unfunctionalized CNMs in rainbow trout (Oncorhynchus mykiss), as a means of delivering a known internal dose, on tissue biochemistry and histopathological lesions; then, subsequently, to compare the results with our previous work on aqueous and dietary exposures of rainbow trout to CNMs. Rainbow trout were injected in the caudal vein with corn oil dispersions of 200 Î¼g (approximately 1 Î¼g gâˆ’1) of either the fullerene C60, single-walled carbon nanotubes (SWCNTs), or amorphous carbon black. After 96 h, injected fish were euthanized and tissue samples collected for biochemistry and histology. Histological examination of the kidney of fish injected intravenously indicated the presence of black material consistent with the injected carbon treatments. However, there were no additional lesions associated with CNM exposure compared to controls. There were also no significant changes in haematology, or ionoregulatory disturbance in blood plasma among the intravenously injected fish. Significant elevation in lipid peroxidation (thiobarbituric acid reactive substances TBARS) was detected only in kidney and spleen of fish injected with SWCNTs, but not the other carbon treatments. The elevated TBARS following injection contrasted with CNMs delivered via aqueous or dietary routes in our previous studies, suggesting that the latter exposure routes may not lead to absorption and toxicity in the internal tissues. Comparison of the effects of injected CNMs with aqueous and dietary CNMs exposures indicates that these materials are of minimal environmentally-relevant toxicity in rainbow trout. Intravenous injection of unfunctionalized carbon-based nanomaterials (CNMs) confirms the minimal toxicity observed in aqueous and dietary exposures of CNMs in rainbow trout.</t>
  </si>
  <si>
    <t>10.1111/bcpt.12845</t>
  </si>
  <si>
    <t>A Flow Cytometry-based Method for the Screening of Nanomaterial-induced Reactive Oxygen Species Production in Leukocytes Subpopulations in Whole Blood</t>
  </si>
  <si>
    <t>To date, the use and translation of nanomedicine from the laboratory to the clinic has been relatively slow. Among other issues, one of the reasons for this tardiness is the lack of the availability of quick and reliable toxicity tools for the screening of nanomaterials (NMs). In this investigation, we apply a flow cytometry-based method for the detection of nanomaterial-induced oxidative stress by measurement of reactive oxygen species production in specific leukocyte subpopulations in human whole blood. The screening of a panel of relevant nanomedical-associated materials (liposomes, silica, iron oxide and functionalized single-walled carbon nanotubes) demonstrated that only the carbon nanotubes induced oxidative stress in human circulating leukocytes. In summary, we apply and corroborate a flow cytometry-based method for the simple and effective measurement of NM-induced oxidative stress in human blood subpopulations after realistic and relevant exposure scenarios which is extremely useful in future toxicological applications.</t>
  </si>
  <si>
    <t>10.1093/mutage/gex042</t>
  </si>
  <si>
    <t>Influence of dispersion medium on nanomaterial-induced pulmonary inflammation and DNA strand breaks: Investigation of carbon black, carbon nanotubes and three titanium dioxide nanoparticles</t>
  </si>
  <si>
    <t>Intratracheal instillation serves as a model for inhalation exposure. However, for this, materials are dispersed in appropriate media that may influence toxicity. We tested whether different intratracheal instillation dispersion media influence the pulmonary toxicity of different nanomaterials. Rodents were intratracheally instilled with 162 Î¼g/mouse/1620 Î¼g/rat carbon black (CB), 67 Î¼g/mouse titanium dioxide nanoparticles (TiO2) or 54 Î¼g/mouse carbon nanotubes (CNT). The dispersion media were as follows: water (CB, TiO2); 2% serum in water (CB, CNT, TiO2); 0.05% serum albumin in water (CB, CNT, TiO2); 10% bronchoalveolar lavage fluid in 0.9% NaCl (CB), 10% bronchoalveolar lavage (BAL) fluid in water (CB) or 0.1% Tween-80 in water (CB). Inflammation was measured as pulmonary influx of neutrophils into bronchoalveolar fluid, and DNA damage as DNA strand breaks in BAL cells by comet assay. Inflammation was observed for all nanomaterials (except 38-nm TiO2) in all dispersion media. For CB, inflammation was dispersion medium dependent. Increased levels of DNA strand breaks for CB were observed only in water, 2% serum and 10% BAL fluid in 0.9% NaCl. No dispersion medium-dependent effects on genotoxicity were observed for TiO2, whereas CNT in 2% serum induced higher DNA strand break levels than in 0.05% serum albumin. In conclusion, the dispersion medium was a determinant of CB-induced inflammation and genotoxicity. Water seemed to be the best dispersion medium to mimic CB inhalation, exhibiting DNA strand breaks with only limited inflammation. The influence of dispersion media on nanomaterial toxicity should be considered in the planning of intratracheal investigations.</t>
  </si>
  <si>
    <t>Mutagenesis</t>
  </si>
  <si>
    <t>10.1016/j.scitotenv.2017.06.140</t>
  </si>
  <si>
    <t>10.1186/s12985-017-0909-z</t>
  </si>
  <si>
    <t>Effect of single-wall carbon nanotubes on bioconcentration and toxicity of perfluorooctane sulfonate in zebrafish (Danio rerio)</t>
  </si>
  <si>
    <t>Single-walled carbon nanotubes modulate pulmonary immune responses and increase pandemic influenza a virus titers in mice</t>
  </si>
  <si>
    <t>The wide application of nanoparticles will lead its release into the aquatic environment, which may alter the bioavailability and toxicity of other contaminants to aquatic organisms. This work aimed to study the effects of perfluorooctane sulfonate (PFOS), single-wall carbon nanotubes (SWCNT), and their mixture on PFOS accumulation, antioxidant defenses and acetylcholinesterase (AChE) activity in zebrafish. The fish was dissected after being exposed (24, 48, 72 and 96 h) separately to PFOS, SWCNT and PFOS + SWCNT co-exposure. The bioaccumulation of PFOS in fish tissues (liver, intestines, gills and brain) decreased with increasing dosage of SWCNT, however, the opposite trend was observed in fish skin, which indicated that the bioavailability of PFOS changed by adsorption on SWCNT. Meanwhile, co-exposure induced more reactive oxygen species (ROS) than PFOS alone and enhanced the effect of PFOS on the superoxide dismutase (SOD), and catalase (CAT) and AChE activities. Furthermore, the integrated biomarker response (IBR) showed that co-exposure was the most stressful circumstance.</t>
  </si>
  <si>
    <t>Background: Numerous toxicological studies have focused on injury caused by exposure to single types of nanoparticles, but few have investigated how such exposures impact a host's immune response to pathogen challenge. Few studies have shown that nanoparticles can alter a host's response to pathogens (chiefly bacteria) but there is even less knowledge of the impact of such particles on viral infections. In this study, we performed experiments to investigate if exposure of mice to single-walled carbon nanotubes (SWCNT) alters immune mechanisms and viral titers following subsequent influenza A virus (IAV) infection. Methods: Male C57BL/6 mice were exposed to 20 Î¼g of SWCNT or control vehicle by intratracheal instillation followed by intranasal exposure to 3.2 Ã— 104 TCID50 IAV or PBS after 3 days. On day 7 mice were euthanized and near-infrared fluorescence (NIRF) imaging was used to track SWCNT in lung tissues. Viral titers, histopathology, and mRNA expression of antiviral and inflammatory genes were measured in lung tissue. Differential cell counts and cytokine levels were quantified in bronchoalveolar lavage fluid (BALF). Results: Viral titers showed a 63-fold increase in IAV in SWCNT + IAV exposed lungs compared to the IAV only exposure. Quantitation of immune cells in BALF indicated an increase of neutrophils in the IAV group and a mixed profile of lymphocytes and neutrophils in SWCNT + IAV treated mice. NIRF indicated SWCNT remained in the lung throughout the experiment and localized in the junctions of terminal bronchioles, alveolar ducts, and surrounding alveoli. The dual exposure exacerbated pulmonary inflammation and tissue lesions compared to SWCNT or IAV single exposures. IAV exposure increased several cytokine and chemokine levels in BALF, but greater levels of IL-4, IL-12 (P70), IP-10, MIP-1, MIP-1Î±, MIP-1Î², and RANTES were evident in the SWCNT + IAV group. The expression of tlr3, ifnÎ²1, rantes, ifit2, ifit3, and il8 was induced by IAV alone but several anti-viral targets showed a repressed trend (ifits) with pre-exposure to SWCNT. Conclusions: These findings reveal a pronounced effect of SWCNT on IAV infection in vivo as evidenced by exacerbated lung injury, increased viral titers and several cytokines/chemokines levels, and reduction of anti-viral gene expression. These results imply that SWCNT can increase susceptibility to respiratory viral infections as a novel mechanism of toxicity.</t>
  </si>
  <si>
    <t>Virology Journal</t>
  </si>
  <si>
    <t>10.1088/2053-1591/aa9d21</t>
  </si>
  <si>
    <t>Chemically modified multiwalled carbon nanotubes improve the cytocompatibility</t>
  </si>
  <si>
    <t>Multiwalled carbon nanotubes (MWCNTs) have been widely used in materials science. This study was designed to evaluate the dispersions and cytocompatibilities of chemically modified MWCNTs, carboxyl MWCNTs (MWCNTs-COOH) were separately reacted with ethylenediamine (EDA) and polyethyleneimine (PEI) via thionyl chloride, as well as polyamideamine (PAMAM) via EDC-NHS click chemistry. Chemically modified MWCNTs were successfully obtained and characterized by TEM, FTIR, and TGA. The dispersities of MWCNTs were measured as: MWCNTs-COOH &lt; MWCNTs-PAMAM &lt; MWCNTs-EDA &lt; MWCNTs-PEI. MTT assay demonstrated chemically modified MWCNTs improved the cytocompatibilities compared to the unmodified MWCNTs, and the cytotoxicity of MWCNTs-PEI was least (P &lt; 0.05). Therefore, chemically modified MWCNTs can increase the dispersion of MWCNTs and improve their cytocompatibilities.</t>
  </si>
  <si>
    <t>Materials Research Express</t>
  </si>
  <si>
    <t>10.3892/mmr.2017.7729</t>
  </si>
  <si>
    <t>Impact of biopersistent fibrous dusts on glycolysis, glutaminolysis and serine metabolism in A549 cells</t>
  </si>
  <si>
    <t>The conversion rates of different metabolic pathways summarized as a metabolic signature mirror the physiological functions and the general physiological status of a cell. The present study compared the impact of crocidolite and chrysotile asbestos, glass fibers and multi-walled carbon nanotubes (MWCN) of two different lengths (1-2 Î¼m and 5-15 Î¼m) on the conversion rates in glycolysis, glutaminolysis and serine metabolism of A549 cells. The concentration tested was 1 Î¼g/cm2 for all fibers. A concentration of 5 Î¼g/cm2 was additionally used for chrysotile and crocidolite, and 25 Î¼g/cm2 for glass fibers and MWCN. With respect to the inhibitory effect on cell proliferation and the extent of metabolic alterations, the present study revealed the following ranking among the fibers tested: Chrysotile&gt;crocidolite&gt;glass fibers&gt;MWCN 5-15 Î¼m&gt;MWCN 1-2 Î¼m. For the asbestos and glass fibers this ranking correlated best with the number of fibers. It appeared that the results observed for MWCN did not match this correlation. However, electron microscopy revealed an agglomeration of MWCN. The agglomeration decreased the toxicologically relevant number of fibers by forming larger particle-like shapes and explained the smaller effects of MWCN 5-15 Î¼m and 1-2 Î¼m on cell proliferation and metabolism.</t>
  </si>
  <si>
    <t>Molecular Medicine Reports</t>
  </si>
  <si>
    <t>10.1016/j.jes.2017.08.018</t>
  </si>
  <si>
    <t>Mesoporous carbon nanomaterials induced pulmonary surfactant inhibition, cytotoxicity, inflammation and lung fibrosis</t>
  </si>
  <si>
    <t>Environmental exposure and health risk upon engineered nanomaterials are increasingly concerned. The family of mesoporous carbon nanomaterials (MCNs) is a rising star in nanotechnology for multidisciplinary research with versatile applications in electronics, energy and gas storage, and biomedicine. Meanwhile, there is mounting concern on their environmental health risks due to the growing production and usage of MCNs. The lung is the primary site for particle invasion under environmental exposure to nanomaterials. Here, we studied the comprehensive toxicological profile of MCNs in the lung under the scenario of moderate environmental exposure. It was found that at a low concentration of 10 Î¼g/mL MCNs induced biophysical inhibition of natural pulmonary surfactant. Moreover, MCNs at similar concentrations reduced viability of J774A.1 macrophages and lung epithelial A549 cells. Incubating with nature pulmonary surfactant effectively reduced the cytotoxicity of MCNs. Regarding the pro-inflammatory responses, MCNs activated macrophages in vitro, and stimulated lung inflammation in mice after inhalation exposure, associated with lung fibrosis. Moreover, we found that the size of MCNs played a significant role in regulating cytotoxicity and pro-inflammatory potential of this nanomaterial. In general, larger MCNs induced more pronounced cytotoxic and pro-inflammatory effects than their smaller counterparts. Our results provided valuable information on the toxicological profile and environmental health risks of MCNs, and suggested that fine-tuning the size of MCNs could be a practical precautionary design strategy to increase safety and biocompatibility of this nanomaterial.</t>
  </si>
  <si>
    <t>10.1016/j.tiv.2017.08.022</t>
  </si>
  <si>
    <t>10.1016/j.etap.2017.09.005</t>
  </si>
  <si>
    <t>10.1038/s41598-017-09011-9</t>
  </si>
  <si>
    <t>Bioluminescent enzyme inhibition-based assay to predict the potential toxicity of carbon nanomaterials</t>
  </si>
  <si>
    <t>In vitro assessment of neurotoxicity and neuroinflammation of homemade MWCNTs</t>
  </si>
  <si>
    <t>Cellular responses induced by multi-walled carbon nanotubes: In vivo and in vitro studies on the medicinal leech macrophages</t>
  </si>
  <si>
    <t>A bioluminescent enzyme inhibition-based assay was applied to predict the potential toxicity of carbon nanomaterials (CNM) presented by single- and multi-walled nanotubes (SWCNT and MWCNT) and aqueous solutions of hydrated fullerene Ð¡60 (C60HyFn). This assay specifically detects the influence of substances on parameters of the soluble or immobilised coupled enzyme system of luminescent bacteria: NAD(P)Ð:FMN-oxidoreductase + luciferase (Red + Luc). A protocol based on the optical properties of CNM for correcting the results of the bioluminescent assay was also developed. It was shown that the inhibitory activity of CNM on Red + Luc decreased in the following order: MWCNT &gt; SWCNT &gt; C60HyFn. The soluble enzyme system Red + Luc had high sensitivity to MWCNT and SWCNT, with values of the inhibition parameter IC50 equal to 0.012 and 0.16 mg/L, respectively. The immobilised enzyme system was more vulnerable to C60HyFn than its soluble form, with an IC50 equal to 1.4 mg/L. Due to its technical simplicity, rapid response time and high sensitivity, this bioluminescent method has the potential to be developed as a general enzyme inhibition-based assay for a wide variety of nanomaterials.</t>
  </si>
  <si>
    <t>Multi walled carbon nanotubes (MWCNTs) activate pathways involved in cytotoxicity, genotoxicity and inflammation. Inhaled MWCNTs are translocated to extra pulmonary organs and their hydrophobicity allows them to cross the bloodâ€“brain barrier (BBB). Further exposure of central nervous system (CNS) occurs via olfactory neurons. Using differentiated SH-SY5Y, we studied the neurotoxicity and neuroinflammation of pristine and functionalised MWCNTs. ROS overproduction was dose- and time-dependent (P &lt; 0.01) and was related to mitochondrial impairment, DNA damage and decreased viability (P &lt; 0.05). Transcript levels of TNFÎ±, IL-1Î² and IL-6 increased, as confirmed by an ELISA test. Raman spectra were acquired to assess MWCNT-cells interactions. The almost superimposable pro-oxidant activity of both CNTs could be imputable to excessive lengths with regard to the pristine MWCNTs and to the eroded surface, causing increased reactivity, with regard to functionalised MWCNTs. Considering the ease with which lightweight MWCNTs aerosolize and the increased production, the results underlined the potential onset of neurodegenerative diseases, due to unintentional MWCNT exposure.</t>
  </si>
  <si>
    <t>The core characteristics of multi-wall carbon nanotubes (MWCNTs) are impressive and attractive for technology however, since their production and use is steadily increasing, their environmental dispersion could be potentially hazardous to animal and human health. For this reason, the identification of new methods and of reliable models to better understand MWCNT effects is essential. Here we propose the medicinal leech as an alternative model to assess the effects of MWCNTs on immune system. Our previous studies have already demonstrated that in vivo MWCNT treatment induces the activation of leech's macrophages. Here we will focus on the direct effects of MWCNTs on these cells by isolating and culturing leech's macrophages by means of the consolidated Matrigel technique, followed by MWCNT in vitro treatment. Our results indicate that MWCNT administration causes both the decrease of cell proliferation rate and the increase of the apoptotic rate. Furthermore, since oxidative stress is linked with inflammation, reactive oxygen species has been evaluated confirming that their production rate increases after MWCNT treatment. Our experimental approaches demonstrate the ability of MWCNTs inducing a powerful inflammatory response and confirm that the medicinal leech is a good alternative model to study the possible harmful effects of any nanomaterial.</t>
  </si>
  <si>
    <t>10.1038/s41598-017-02770-5</t>
  </si>
  <si>
    <t>Curing the toxicity of multi-walled carbon nanotubes through native small-molecule drugs</t>
  </si>
  <si>
    <t>With the development and application of nanotechnology, large amounts of nanoparticles will be potentially released to the environment and possibly cause many severe health problems. Although the toxicity of nanoparticles has been investigated, prevention and treatment of damages caused by nanoparticles have been rarely studied. Therefore, isotope tracing and improved CT imaging techniques were used to investigate the biodistribution influence between oMWCNTs(oxidized multi-walled carbon nanotubes) and 1,2-dioleoyl-sn-glycero-3-phosphocholine (DOPC)/or simvastatin (TD) in vivo. What's more, biochemical indices in plasma and tissue histology were measured to further study therapeutic effects on the damages of oMWCNTs in mice. Isotope tracing and improved CT imaging results showed that low dosages of DOPC and TD didn't affect the distribution of oMWCNTs in mice; conversely, the distribution and metabolism of DOPC and TD were influenced by oMWCNTs. Moreover, DOPC and/or TD improved the biocompatibility of oMWCNTs in erythrocyte suspension in vitro. Biochemical index and histopathological results indicated that DOPC and TD didn't prevent injuries caused by oMWCNTs effectively. But TD showed a good therapeutic effect for damages. This study is the first to investigate prevention and treatment effects of drugs on damages caused by oMWCNTs and provides new insights and breakthroughs for management of nanoparticles on health hazards.</t>
  </si>
  <si>
    <t>10.1016/j.vacuum.2017.05.022</t>
  </si>
  <si>
    <t>10.1038/s41598-017-01746-9</t>
  </si>
  <si>
    <t>Evaluation of cytotoxic responses of raw and functionalized multi-walled carbon nanotubes in human breast cancer (MCF-7) cells</t>
  </si>
  <si>
    <t>Length effects on the dynamic process of cellular uptake and exocytosis of single-walled carbon nanotubes in murine macrophage cells /631/80 /704/172 /82/29 /14/19 /14/34 /123 article</t>
  </si>
  <si>
    <t>The present investigation was aimed to discover the activity of raw (RCNTs) and functionalized multi-walled carbon nanotubes (FCNTs) for their cytotoxic potential in human breast cancer (MCF-7) cells. The RCNTs were functionalized with the acid treatment method and were characterized by SEM and TEM. The morphology of RCNTs and FCNTs were found to be variable with a size range of âˆ¼10â€“15 nm diameter were as the length goes up to 2â€“4 Î¼m. For, cytotoxicity assessments, MCF-7 cells were exposed to RCNTs and FCNTs at 5â€“400 Î¼g/ml concentrations for 24 h. The cytotoxicity was measured by MTT and NRU assays, and cellular morphology using phase contrast microscope. Further, intracellular reactive oxygen species (ROS) generation and mitochondrial membrane potential (MMP) were also studied. The results of MTT and NRU assays exhibited a concentration-dependent decrease in cell viability of MCF-7 cells. The RCNTs and FCNTs exposed cells were also found to alter the normal morphology of MCF-7 cells. Furthermore, the cells showed significant induction in ROS generation and reduction in MMP level. The results of this study, demonstrated that RCNTs and FCNTs has the potential to induce cytotoxicity in MCF-7 cells which could be mediated through the reactive oxygen species (ROS) generation.</t>
  </si>
  <si>
    <t>Cellular uptake and exocytosis of SWCNTs are fundamental processes determining their intracellular concentration and effects. Despite the great potential of acid-oxidized SWCNTs in biomedical field, understanding of the influencing factors on these processes needs to be deepened. Here, we quantitatively investigated uptake and exocytosis of SWCNTs in three lengths-630 (Â±171) nm (L-SWCNTs), 390 (Â±50) nm (M-SWCNTs), and 195 (Â±63) nm (S-MWCNTs) in macrophages. The results showed that the cellular accumulation of SWCNTs was a length-independent process and non-monotonic in time, with the most SWCNTs (3950 fg/cell) accumulated at 8 h and then intracellular SWCNTs dropped obviously with time. The uptake rate of SWCNTs decreased with increasing concentration, suggesting that intracellular SWCNTs accumulation is a saturable process. After refreshing culture medium, we found increasing SWCNTs in supernatant and decreasing intracellular SWCNTs over time, confirming the exocytosis occurred. Selective inhibition of endocytosis pathways showed that the internalization of SWCNTs involves several pathways, in the order of macropinocytosis&gt; caveolae-mediated endocytosis&gt; clathrin-dependent endocytosis. Intriguingly, clathrin-mediated endocytosis is relatively important for internalizing shorter SWCNTs. The dynamic processes of SWCNTs uptake and exocytosis and the mechanisms revealed by this study may render a better understanding on SWCNT toxicity and facilitate the design of CNT products with mitigated toxicity and desired functions.</t>
  </si>
  <si>
    <t>10.1080/17435390.2017.1406169</t>
  </si>
  <si>
    <t>Changes in DNA methylation induced by multi-walled carbon nanotube exposure in the workplace</t>
  </si>
  <si>
    <t>This study was designed to assess the epigenetic alterations in blood cells, induced by occupational exposure to multi-wall carbon nanotubes (MWCNT). The study population comprised of MWCNT-exposed workers (n=24) and unexposed controls (n=43) from the same workplace. We measured global DNA methylation/hydroxymethylation levels on the 5th cytosine residues using a validated liquid chromatography tandem-mass spectrometry (LC-MS/MS) method. Sequence-specific methylation of LINE1 retrotransposable element 1 (L1RE1) elements, and promoter regions of functionally important genes associated with epigenetic regulation [DNA methyltransferase-1 (DNMT1) and histone deacetylase 4 (HDAC4)], DNA damage/repair and cell cycle pathways [nuclear protein, coactivator of histone transcription/ATM serine/threonine kinase (NPAT/ATM)], and a potential transforming growth factor beta (TGF-Î²) repressor [SKI proto-oncogene (SKI)] were studied using bisulfite pyrosequencing. Analysis of global DNA methylation levels and hydroxymethylation did not reveal significant difference between the MWCNT-exposed and control groups. No significant changes in Cytosine-phosphate-Guanine (CpG) site methylation were observed for the LINE1 (L1RE1) elements. Further analysis of gene-specific DNA methylation showed a significant change in methylation for DNMT1, ATM, SKI, and HDAC4 promoter CpGs in MWCNT-exposed workers. Since DNA methylation plays an important role in silencing/regulation of the genes, and many of these genes have been associated with occupational and smoking-induced diseases and cancer (risk), aberrant methylation of these genes might have a potential effect in MWCNT-exposed workers.</t>
  </si>
  <si>
    <t>10.1186/s12989-017-0225-1</t>
  </si>
  <si>
    <t>Impaired Ciliogenesis in differentiating human bronchial epithelia exposed to non-Cytotoxic doses of multi-walled carbon Nanotubes</t>
  </si>
  <si>
    <t>Background: Multi-walled carbon nanotubes (MWCNTs) are engineered nanomaterials used for a variety of industrial and consumer products. Their high tensile strength, hydrophobicity, and semi-conductive properties have enabled many novel applications, increasing the possibility of accidental nanotube inhalation by either consumers or factory workers. While MWCNT inhalation has been previously shown to cause inflammation and pulmonary fibrosis at high doses, the susceptibility of differentiating bronchial epithelia to MWCNT exposure remains unexplored. In this study, we investigate the effect of MWCNT exposure on cilia development in a differentiating air-liquid interface (ALI) model. Primary bronchial epithelial cells (BECs) were isolated from human donors via bronchoscopy and treated with non-cytotoxic doses of MWCNTs in submerged culture for 24 h. Cultures were then allowed to differentiate in ALI for 28 days in the absence of further MWCNT exposure. At 28 days, mucociliary differentiation endpoints were assessed, including whole-mount immunofluorescent staining, histological, immunohistochemical and ultrastructural analysis, gene expression, and cilia beating analysis. Results: We found a reduction in the prevalence and beating of ciliated cells in MWCNT-treated cultures, which appeared to be caused by a disruption of cellular microtubules and cytoskeleton during ciliogenesis and basal body docking. Expression of gene markers of mucociliary differentiation, such as FOXJ1 and MUC5AC/B, were not affected by treatment. Colocalization of basal body marker CEP164 with Î³-tubulin during days 1-3 of ciliogenesis, as well as abundance of basal bodies up to day 14, were attenuated by treatment with MWCNTs. Conclusions: Our results suggest that a single exposure of bronchial cells to MWCNT during a vulnerable period before differentiation may impair their ability to develop into fully functional ciliated cells.</t>
  </si>
  <si>
    <t>10.3390/nano7110386</t>
  </si>
  <si>
    <t>10.1186/s12951-017-0318-x</t>
  </si>
  <si>
    <t>Carbon nanotubesâ€™ effect on mitochondrial oxygen flux dynamics: Polarography experimental study and machine learning models using star graph trace invariants of raman spectra</t>
  </si>
  <si>
    <t>The adverse vascular effects of multi-walled carbon nanotubes (MWCNTs) to human vein endothelial cells (HUVECs) in vitro: Role of length of MWCNTs</t>
  </si>
  <si>
    <t>Background: Increasing evidences indicate that exposure to multi-walled carbon nanotubes (MWCNTs) could induce adverse vascular effects, but the role of length of MWCNTs in determining the toxic effects is less studied. This study investigated the adverse effects of two well-characterized MWCNTs to human umbilical vein endothelial cells (HUVECs). Methods: The internalization and localization of MWCNTs in HUVECs were examined by using transmission electron microscopy (TEM). The cytotoxicity of MWCNTs to HUVECs was assessed by water soluble tetrazolium-8 (WST-8), lactate dehydrogenase (LDH) and neutral red uptake assays. Oxidative stress was indicated by the measurement of intracellular glutathione (GSH) and reactive oxygen species (ROS). ELISA was used to determine the release of inflammatory cytokines. THP-1 monocyte adhesion to HUVECs was also measured. To indicate the activation of endoplasmic reticulum (ER) stress, the expression of ddit3 and xbp-1s was measured by RT-PCR, and BiP protein level was measured by Western blot. Results: Transmission electron microscopy observation indicates the internalization of MWCNTs into HUVECs, with a localization in nuclei and mitochondria. The longer MWCNTs induced a higher level of cytotoxicity to HUVECs compared with the shorter ones. Neither of MWCNTs significantly promoted intracellular ROS, but the longer MWCNTs caused a higher depletion of GSH. Exposure to both types of MWCNTs significantly promoted THP-1 adhesion to HUVECs, accompanying with a significant increase of release of interleukin-6 (IL-6) but not tumor necrosis factor Î± (TNFÎ±), soluble ICAM-1 (sICAM-1) or soluble VCAM-1 (sVCAM-1). Moreover, THP-1 adhesion and release of IL-6 and sVCAM-1 induced by the longer MWCNTs were significantly higher compared with the responses induced by the shorter ones. The biomarker of ER stress, ddit3 expression, but not xbp-1s expression or BiP protein level, was significantly induced by the exposure of longer MWCNTs. Conclusions: Combined, these results indicated length dependent toxic effects of MWCNTs to HUVECs in vitro, which might be associated with oxidative stress and activation of ER stress.</t>
  </si>
  <si>
    <t>10.1016/j.cub.2017.09.007</t>
  </si>
  <si>
    <t>Long-Fiber Carbon Nanotubes Replicate Asbestos-Induced Mesothelioma with Disruption of the Tumor Suppressor Gene Cdkn2a (Ink4a/Arf)</t>
  </si>
  <si>
    <t>Mesothelioma is a fatal tumor of the pleura and is strongly associated with asbestos exposure. The molecular mechanisms underlying the long latency period of mesothelioma and driving carcinogenesis are unknown. Moreover, late diagnosis means that mesothelioma research is commonly focused on end-stage disease. Although disruption of the CDKN2A (INK4A/ARF) locus has been reported in end-stage disease, information is lacking on the status of this key tumor suppressor gene in pleural lesions preceding mesothelioma. Manufactured carbon nanotubes (CNTs) are similar to asbestos in terms of their fibrous shape and biopersistent properties and thus may pose an asbestos-like inhalation hazard. Here we show that instillation of either long CNTs or long asbestos fibers into the pleural cavity of mice induces mesothelioma that exhibits common key pro-oncogenic molecular events throughout the latency period of disease progression. Sustained activation of pro-oncogenic signaling pathways, increased proliferation, and oxidative DNA damage form a common molecular signature of long-CNT- and long-asbestos-fiber-induced pathology. We show that hypermethylation of p16/Ink4a and p19/Arf in CNT- and asbestos-induced inflammatory lesions precedes mesothelioma; this results in silencing of Cdkn2a (Ink4a/Arf) and loss of p16 and p19 protein, consistent with epigenetic alterations playing a gatekeeper role in cancer. In end-stage mesothelioma, silencing of p16/Ink4a is sustained and deletion of p19/Arf is detected, recapitulating human disease. This study addresses the long-standing question of which early molecular changes drive carcinogenesis during the long latency period of mesothelioma development and shows that CNT and asbestos pose a similar health hazard. Manufactured carbon nanotubes (CNTs) show structural similarities to asbestos, strongly associated with the fatal tumor mesothelioma. Chernova et al. show that CNTs and asbestos indeed pose similar health hazards and address the long-standing question of which early molecular changes drive carcinogenesis during mesothelioma's long latency period.</t>
  </si>
  <si>
    <t>Current Biology</t>
  </si>
  <si>
    <t>10.1016/j.yrtph.2017.09.029</t>
  </si>
  <si>
    <t>Fish cell lines as a tool for the ecotoxicity assessment and ranking of engineered nanomaterials</t>
  </si>
  <si>
    <t>Risk assessment of engineered nanomaterials (ENMs) is being hindered by the sheer production volume of these materials. In this regard, the grouping and ranking of ENMs appears as a promising strategy. Here we sought to evaluate the usefulness of in vitro systems based on fish cell lines for ranking a set of ENMs on the basis of their cytotoxicity. We used the topminnow (Poeciliopsis lucida) liver cell line (PLHC-1) and the rainbow trout (Oncorhynchus mykiss) fibroblast-like gonadal cell line (RTG-2). ENMs were obtained from the EU Joint Research Centre repository. The size frequency distribution of ENM suspensions in cell culture media was characterized. Cytotoxicity was evaluated after 24 h of exposure. PLHC-1 cells exhibited higher sensitivity to the ENMs than RTG-2 cells. ZnO-NM was found to exert toxicity mainly by altering lysosome function and metabolic activity, while multi-walled carbon nanotubes (MWCNTs) caused plasma membrane disruption at high concentrations. The hazard ranking for toxicity (ZnO-NM &gt; MWCNT â‰¥ CeO2-NM = SiO2-NM) was inversely related to the ranking in size detected in culture medium. Our findings reveal the suitability of fish cell lines for establishing hazard rankings of ENMs in the framework of integrated approaches to testing and assessment.</t>
  </si>
  <si>
    <t>Regulatory Toxicology and Pharmacology</t>
  </si>
  <si>
    <t>10.1016/j.mrgentox.2017.08.005</t>
  </si>
  <si>
    <t>Multi-walled carbon nanotube-induced genotoxic, inflammatory and pro-fibrotic responses in mice: Investigating the mechanisms of pulmonary carcinogenesis</t>
  </si>
  <si>
    <t>The International Agency for Research on Cancer has classified one type of multi-walled carbon nanotubes (MWCNTs) as possibly carcinogenic to humans. However, the underlying mechanisms of MWCNT- induced carcinogenicity are not known. In this study, the genotoxic, mutagenic, inflammatory, and fibrotic potential of MWCNTs were investigated. Mutaâ„¢Mouse adult females were exposed to 36 Â± 6 or 109 Â± 18 Î¼g/mouse of Mitsui-7, or 26 Â± 2 or 78 Â± 5 Î¼g/mouse of NM-401, once a week for four consecutive weeks via intratracheal instillations, alongside vehicle-treated controls. Samples were collected 90 days following the first exposure for measurement of DNA strand breaks, lacZ mutant frequency, p53 expression, cell proliferation, lung inflammation, histopathology, and changes in global gene expression. Both MWCNT types persisted in lung tissues 90 days post-exposure, and induced lung inflammation and fibrosis to similar extents. However, there was no evidence of DNA damage as measured by the comet assay following Mitsui-7 exposure, or increases in lacZ mutant frequency, for either MWCNTs. Increased p53 expression was observed in the fibrotic foci induced by both MWCNTs. Gene expression analysis revealed perturbations of a number of biological processes associated with cancer including cell death, cell proliferation, free radical scavenging, and others in both groups, with the largest response in NM-401-treated mice. The results suggest that if the two MWCNT types were capable of inducing DNA damage, strong adaptive responses mounted against the damage, resulting in efficient and timely elimination of damaged cells through cell death, may have prevented accumulation of DNA damage and mutations at the post-exposure time point investigated in the study. Thus, MWCNT-induced carcinogenesis may involve ongoing low levels of DNA damage in an environment of persisting fibres, chronic inflammation and tissue irritation, and parallel increases or decreases in the expression of genes involved in several pro-carcinogenic pathways.</t>
  </si>
  <si>
    <t>10.1007/s00244-017-0429-2</t>
  </si>
  <si>
    <t>Effect of Multi-walled Carbon Nanotubes on Metabolism and Morphology of Filamentous Green Microalgae</t>
  </si>
  <si>
    <t>Multi-walled carbon nanotubes (MWCNTs) have potential applications in the industrial, agricultural, pharmaceutical, medical, and environmental remediation fields. However, many uncertainties exist regarding the environmental implications of engineered nanomaterials. This study examined the effect of the MWCNTs on metabolic status and morphology of filamentous green microalgae Klebsormidium flaccidum. Appropriate concentrations of MWCNT (1, 50, and 100 Î¼g mLâˆ’1) were added to a microalgal culture in the exponential growth phase and incubated for 24, 48, 72, and 96 h. Exposure to MWCNT led to reductions in algal growth after 48 h and decreased on cell viability for all experimental endpoints except for 1 Âµg mLâˆ’1 at 24 h and 100 Âµg mLâˆ’1 after 72 h. At 100 Âµg mLâˆ’1, MWCNTs induced reactive oxygen species (ROS) production and had an effect on intracellular adenosine triphosphate (ATP) content depending on concentration and time. No photosynthetic activity variation was observed. Observations by scanning transmission electron microscopy showed cell damage. In conclusion, we have demonstrated that exposure to MWCNTs affects cell metabolism and microalgal cell morphology. To our best knowledge, this is the first case in which MWCNTs exhibit adverse effects on filamentous green microalgae K. flaccidum. These results contribute to elucidate the mechanism of MWCNT nanotoxicity in the bioindicator organism of terrestrial and freshwater habitats.</t>
  </si>
  <si>
    <t>Archives of Environmental Contamination and Toxicology</t>
  </si>
  <si>
    <t>10.1002/jat.3477</t>
  </si>
  <si>
    <t>Graphene and carbon nanotubes activate different cell surface receptors on macrophages before and after deactivation of endotoxins</t>
  </si>
  <si>
    <t>Nanomaterial synthesis and handling in a non-sterile environment can result in the final product becoming contaminated with bacterial endotoxin or lipopolysaccharides (LPB). During toxicological testing, the effects caused by endotoxin-contaminated nanomaterials can be misinterpreted in the end-point analysis (such as cytotoxicity and immune responses) and could result in erroneous conclusions. The objective of this study was twofold: (i) to test different carbon-based nanomaterials (CBNs) [pristine graphene and multi-wall carbon nanotubes (MWCNTs)] for the presence of endotoxin and develop strategies for depyrogenation, and (ii) to compare the immune response exhibited by macrophages after exposure to native CBNs versus depyrogenated CBNs. The gel-clot limulus amebocyte lysate (LAL) and chromogenic-based LAL assays were used to detect endotoxins. Results revealed that the CBNs contained greater amounts of endotoxin than are approved by major regulatory agencies (0.5 EU mlâˆ’1). Three repeated cycles of autoclaving reduced the endotoxin in the test materials. Macrophages were incubated with pyrogenated and depyrogenated pristine graphene and MWCNTs to test differences in phagocytosis, cytotoxicity, and expression of genes involved in macrophage activation. The uptake of depyrogenated CBNs was significantly reduced as compared with pyrogenated CBNs. Exposure of macrophages to depyrogenated CBNs resulted in a distinct pattern of gene expression for TLR signaling, NOD-like receptor signaling, and downstream signal transduction molecules. Furthermore, macrophages exposed to both types of CBNs showed the downregulation of TLR5 and NLRC4 inflammasomes. The results of this study reaffirm that assessment of endotoxin and other bacterial contamination is critical when evaluating the cellular toxicity of nanomaterials. Published 2017. This article has been contributed to by US Government employees and their work is in the public domain in the USA. Published 2017. This article has been contributed to by US Government employees and their work is in the public domain in the USA.</t>
  </si>
  <si>
    <t>10.1111/and.12741</t>
  </si>
  <si>
    <t>In vitro reprotoxicity of carboxyl-functionalised single- and multi-walled carbon nanotubes on human spermatozoa</t>
  </si>
  <si>
    <t>Reproductive toxicity of carboxyl-functionalised carbon nanotubes (CNT-COOH), as the most commonly used form of water-soluble CNTs, is not clearly studied. The aim of this study was to investigate in vitro toxicity of carboxylated single-walled and multi-walled CNTs (SWCNT-COOH and MWCNT-COOH) against human spermatozoa. Sperm cells from healthy donors were incubated with 0.1â€“100 Î¼g/ml of SWCNT-COOH or MWCNT-COOH at 37Â°C for up to 5 hr. Viability of sperm cells was assessed using MTT test, and sperm motility was evaluated following World Health Organization guideline. Production of reactive oxygen species (ROS) and nitric oxide (NO) in sperm was also assessed. We showed that both MWCNT-COOH and SWCNT-COOH following incubation in vitro with human spermatozoa did not exert negative effect on viability while motility was significantly (p &lt;.05) dropped in a dose-dependent manner. Moreover, there was no significant effect of the type, dose and exposure time of the CNT-COOH on NO production. Exposure of sperm cells to both examined types of CNTs at concentrations as low as 0.1 Î¼g/ml caused a significant increase in ROS levels. In conclusion, carboxylated forms of CNTs seem to be harmful for human spermatozoa. Further studies, especially using in vivo models, are needed to decide about reprotoxicity of carboxylated forms of CNTs.</t>
  </si>
  <si>
    <t>Andrologia</t>
  </si>
  <si>
    <t>10.2147/IJN.S144777</t>
  </si>
  <si>
    <t>Evaluating the biological risk of functionalized multiwalled carbon nanotubes and functionalized oxygen-doped multiwalled carbon nanotubes as possible toxic, carcinogenic, and embryotoxic agents</t>
  </si>
  <si>
    <t>Carbon nanotubes (CNTs) have been a focus of attention due to their possible applications in medicine, by serving as scaffolds for cell growth and proliferation and improving mesenchymal cell transplantation and engraftment. The emphasis on the benefits of CNTs has been offset by the ample debate on the safety of nanotechnologies. In this study, we determine whether functionalized multiwalled CNTs (fMWCNTs) and functionalized oxygen-doped multiwalled CNTs (fCOxs) have toxic effects on rat mesenchymal stem cells (MSCs) in vitro by analyzing morphology and cell proliferation and, using in vivo models, whether they are able to transform MSCs in cancer cells or induce embryotoxicity. Our results demonstrate that there are statistically significant differences in cell proliferation and the cell cycle of MSCs in culture. We identified dramatic changes in cells that were treated with fMWCNTs. Our evaluation of the transformation to cancer cells and cytotoxicity process showed little effect. However, we found a severe embryotoxicity in chicken embryos that were treated with fMWCNTs, while fCOxs seem to exert cardioembryotoxicity and a discrete teratogenicity. Furthermore, it seems that the time of contact plays an important role during cell transformation and embryotoxicity. A single contact with fMWCNTs is not sufficient to transform cells in a short time; an exposure of fMWCNTs for 2 weeks led to cell transformation risk and cardioembryotoxicity effects.</t>
  </si>
  <si>
    <t>10.1016/j.nanoso.2017.09.008</t>
  </si>
  <si>
    <t>Preparation, characterization and toxicity evaluation of Co&lt;inf&gt;3&lt;/inf&gt;O&lt;inf&gt;4&lt;/inf&gt; and NiO-filled multi-walled carbon nanotubes loaded to chitosan</t>
  </si>
  <si>
    <t>Multi-walled Carbon nanotubes (MWCNTs) have been extensively explored for a variety of biomedical and tissue engineering applications. Their high surface area provides tunable multiple attachment sites for acquiring appropriate biological and biomechanical properties. Despite, the cytotoxicity of MWCNTs is dubious with or without surface functionalization. In the present study, two different kinds of multi-walled carbon nanotubes (MWCNTs) in the presence of cobalt oxide (Co3O4) and nickel oxide (NiO) nanoparticles have been prepared through a simplistic and effective method, and thus, the Co3O4/MWNT and NiO/MWNT structures are loaded to chitosan in methanol solution at 65Â°C. Results upon the synthesis and structural characterization were obtained by Fourier transform infrared (FT-IR) spectroscopy, X-ray diffraction (XRD), and transmission electron microscopy (TEM), respectively. It has been shown that the tuned functionalized MWCNTs are able to reduce cytotoxic effects and improve biocompatibility and be more appropriate for potential future clinical applications.</t>
  </si>
  <si>
    <t>10.1016/j.tiv.2017.07.016</t>
  </si>
  <si>
    <t>Effects on human bronchial epithelial cells following low-dose chronic exposure to nanomaterials: A 6-month transformation study</t>
  </si>
  <si>
    <t>The most plausible exposure route to manufactured nanomaterials (MNM) remains pulmonary inhalation. Yet, few studies have attempted to assess carcinogenic properties in vitro following long-term exposure of human pulmonary cells to low and occupationally relevant doses. The most advanced in vitro tests for carcinogenicity, the cell transformation assay (CTA), rely mostly on rodent cells and short-term exposure. We hypothesized that long-term exposure of human bronchial epithelial cells with a normal phenotype could be a valuable assay for testing carcinogenicity of nanomaterials. Therefore, this study (performed within the framework of the FP7-NANoREG project) assessed carcinogenic potential of chronic exposure (up to 6 months) to low doses of multi-walled carbon nanotubes (MWCNT, NM-400 and NM-401) and TiO2 materials (NM62002 and KC7000). In order to harmonize and standardize the experiments, standard operating protocols of MNM dispersion (NANOGENOTOX) were used by three different NANoREG project partners. All nanomaterials showed low cytotoxicity in short-term tests for the tested doses (0.96 and 1.92 Î¼g/cm2). During long-term exposure, however, NM-401 clearly affected cell proliferation. In contrast, no cell transformation was observed for NM-401 by any of the partners. NM-400 and NM62002 formed some colonies after 3 months. We conclude that agglomerated NM-401 in low doses affect cell proliferation but do not cause cell transformation in the CTA assay used.</t>
  </si>
  <si>
    <t>10.1109/TNB.2017.2715359</t>
  </si>
  <si>
    <t>Physiological Effects of Single- and Multi-Walled Carbon Nanotubes on Rice Seedlings</t>
  </si>
  <si>
    <t>In this paper, single-walled carbon nano- tubes (SWCNTs) and multi-walled carbon nano- tubes (MWCNTs) were found to accelerate leaf growth and development of rice seedlings at a low concentration (20 mg/L), accompanied with the increased chlorophyll content and net photosynthetic rate (PN). Quantitative real-time polymerase chain reaction results indicated that both SWCNTs and MWCNTs significantly increased expression of genes associated with chloroplast development and cell sizes. Further analysis revealed that the abscisic acid content decreased and the gibberellin content increased while the content of $\text{O}-{2}^{-}$ and H2O2 was slightly elevated and the activities of antioxidative enzymes (SOD, EC 1.15.1.1, and POD, EC 1.11.1.7) were differently modulated after treatment with the carbon nanotube (CNT). These results suggest a possible link between reactive oxygen species and plant hormones under CNTs treatment to promote rice seedlings growth.</t>
  </si>
  <si>
    <t>10.1021/acsami.7b10511</t>
  </si>
  <si>
    <t>10.1021/acsnano.7b03038</t>
  </si>
  <si>
    <t>10.1016/j.cbi.2017.08.004</t>
  </si>
  <si>
    <t>Multiwalled Carbon Nanotubes Dramatically Affect the Fruit Metabolome of Exposed Tomato Plants</t>
  </si>
  <si>
    <t>In Vivo Toxicity Assessment of Occupational Components of the Carbon Nanotube Life Cycle to Provide Context to Potential Health Effects</t>
  </si>
  <si>
    <t>Acute toxicity of functionalized single wall carbon nanotubes: A biochemical, histopathologic and proteomics approach</t>
  </si>
  <si>
    <t>Here, we reported that multiwalled carbon nanotubes (MWCNT) added to hydroponics system can enhance fruit production of exposed tomato plants. We quantified the exact amount of MWCNT accumulated inside of fruits collected by MWCNT-exposed plants using an advanced microwave induced heating technique (MIH). We found that absorption of MWCNT by tomato fruits significantly affected total fruit metabolome as was confirmed by LC-MS. Our data highlight the importance of comprehensive toxicological risk assessment of plants contaminated with carbon nanomaterials.</t>
  </si>
  <si>
    <t>Pulmonary toxicity studies on carbon nanotubes focus primarily on as-produced materials and rarely are guided by a life cycle perspective or integration with exposure assessment. Understanding toxicity beyond the as-produced, or pure native material, is critical, due to modifications needed to overcome barriers to commercialization of applications. In the first series of studies, the toxicity of as-produced carbon nanotubes and their polymer-coated counterparts was evaluated in reference to exposure assessment, material characterization, and stability of the polymer coating in biological fluids. The second series of studies examined the toxicity of aerosols generated from sanding polymer-coated carbon-nanotube-embedded or neat composites. Postproduction modification by polymer coating did not enhance pulmonary injury, inflammation, and pathology or in vitro genotoxicity of as-produced carbon nanotubes, and for a particular coating, toxicity was significantly attenuated. The aerosols generated from sanding composites embedded with polymer-coated carbon nanotubes contained no evidence of free nanotubes. The percent weight incorporation of polymer-coated carbon nanotubes, 0.15% or 3% by mass, and composite matrix utilized altered the particle size distribution and, in certain circumstances, influenced acute in vivo toxicity. Our study provides perspective that, while the number of workers and consumers increases along the life cycle, toxicity and/or potential for exposure to the as-produced material may greatly diminish.</t>
  </si>
  <si>
    <t>Recently carbon nanotubes (CNTs) showed promising potentials in different biomedical applications but their safe use in humans and probable toxicities are still challenging. The aim of this study was to determine the acute toxicity of functionalized single walled carbon nanotubes (SWCNTs). In this project, PEGylated and Tween functionalized SWCNTs were prepared. BALB/c mice were randomly divided into nine groups, including PEGylated SWCNTs (75,150Î¼g/mouse) and PEG, Tween80 suspended SWCNTs, Tween 80 and a control group (intact mice). One or 7 days after intravenous injection, the mice were killed and serum and livers were collected. The oxidative stress markers, biochemical and histopathological changes were studied. Subsequently, proteomics approach was used to investigate the alterations of protein expression profiles in the liver. Results showed that there were not any significant differences in malondealdehyde (MDA), glutathione (GSH) levels and biochemical enzymes (ALT and AST) between groups, while the histopathological observations of livers showed some injuries. The results of proteomics analysis revealed indolethylamine N-Methyltransferase (INMT), glycine N-Methyltransferase (GNMT), selenium binding protein (Selenbp), thioredoxin peroxidase (TPx), TNF receptor associated protein 1(Trap1), peroxiredoxin-6 (Prdx6), electron transport flavoprotein (Etf-Î±), regucalcin (Rgn) and ATP5b proteins were differentially expressed in functionalized SWCNTs groups. Western blot analyses confirmed that the changes in Prdx6 were consistent with 2-DE gel analysis. In summary, acute toxicological study on two functionalized SWCNTs did not show any significant toxicity at selected doses. Proteomics analysis also showed that following exposure to functionalized SWCNTs, the expression of some proteins with antioxidant activity and detoxifying properties were increased in liver tissue.</t>
  </si>
  <si>
    <t>10.1080/08958378.2017.1394930</t>
  </si>
  <si>
    <t>A 104-week pulmonary toxicity assessment of long and short single-wall carbon nanotubes after a single intratracheal instillation in rats</t>
  </si>
  <si>
    <t>We compared long-term pulmonary toxicities after a single intratracheal instillation of two types of dispersed single-wall carbon nanotubes (SWCNTs), namely, those with relatively long or short linear shapes with average lengths of 8.6 and 0.55 Âµm, respectively. Both types of SWCNTs were instilled intratracheally in male F344 rats at 0.2 or 1.0 mg/kg (long SWCNTs) or 1.0 mg/kg (short SWCNTs). Pulmonary responses were characterized at 26, 52 and 104 weeks after a single instillation. Inflammatory changes, test substance deposition, test substance engulfment by macrophages, and alveolar wall fibrosis were observed in the lungs of almost all test rats at 52 and 104 weeks after short nanotube instillation. The incidences of these changes were much lower in the long nanotube-treated groups. In almost all rats of the long nanotube-treated groups, fibrosis and epithelium loss in the terminal bronchiole with test substance deposition were observed. These bronchiolar changes were not observed after administering short nanotubes. Both bronchiolo-alveolar adenoma and carcinoma were found in the negative-control group, the high-dose long-nanotube group, and the short-nanotube group at 104 weeks post-instillation, although the incidences were not statistically different. The genotoxicity of the SWCNTs was also evaluated by performing in vivo comet assays with lung cells obtained 26 weeks post-instillation. No significant changes in the percent tail deoxyribonucleic acid were found in any group. These findings suggested that most long SWCNTs were deposited at the terminal bronchioles and that a considerable amount of short SWCNTs reached the alveolus, resulting in chronic inflammatory responses, but no genotoxicity in the lungs.</t>
  </si>
  <si>
    <t>10.1080/01902148.2017.1377783</t>
  </si>
  <si>
    <t>Mediation of the single-walled carbon nanotubes induced pulmonary fibrogenic response by osteopontin and TGF-Î²1</t>
  </si>
  <si>
    <t>Purpose of the study: A number of in vivo studies have shown that pulmonary exposure to carbon nanotubes (CNTs) may lead to an acute local inflammatory response, pulmonary fibrosis, and granulomatous lesions. Among the factors that play direct roles in initiation and progression of fibrotic processes are epithelial-mesenchymal transition and myofibroblasts recruitment/differentiation, both mediated by transforming growth factor-Î²1 (TGF-Î²1). Yet, other contributors to TGF-Î²1 associated signaling, such as osteopontin (OPN) has not been fully investigated. Materials and Methods: OPN-knockout female mice (OPN-KO) along with their wild-type (WT) counterparts were exposed to single-walled carbon nanotubes (SWCNT) (40 Âµg/mouse) via pharyngeal aspiration and fibrotic response was assessed 1, 7, and 28 days post-exposure. Simultaneously, RAW 264.7 and MLE-15 cells were treated with SWCNT (24 hours, 6 Âµg/cm2 to 48 Âµg/cm2) or bleomycin (0.1 Âµg/ml) in the presence of OPN-blocking antibody or isotype control, and TGF-Î²1 was measured in supernatants. Results and Conclusions: Diminished lactate dehydrogenase activity at all time points, along with less pronounced neutrophil influx 24 h post-exposure, were measured in broncho-alveolar lavage (BAL) of OPN-KO mice compared to WT. Pro-inflammatory cytokine release (IL-6, TNF-Î±, MCP-1) was reduced. A significant two-fold increase of TGF-Î²1 was found in BAL of WT mice at 7 days, while TGF-Î²1 levels in OPN-KO animals remained unaltered. Histological examination revealed marked decrease in granuloma formation and less collagen deposition in the lungs of OPN-KO mice compared to WT. RAW 264.7 but not MLE-15 cells exposed to SWCNT and bleomycin had significantly less TGF-Î²1 released in the presence of OPN-blocking antibody. We believe that OPN is important in initiating the cellular mechanisms that produce an overall pathological response to SWCNT and it may act upstream of TGF-Î²1. Further investigation to understand the mechanistic details of such interactions is critical to predict outcomes of pulmonary exposure to CNT.</t>
  </si>
  <si>
    <t>10.1186/s12989-017-0218-0</t>
  </si>
  <si>
    <t>Stat-6 signaling pathway and not Interleukin-1 mediates multi-walled carbon nanotube-induced lung fibrosis in mice: Insights from an adverse outcome pathway framework</t>
  </si>
  <si>
    <t>Background: The accumulation of MWCNTs in the lung environment leads to inflammation and the development of disease similar to pulmonary fibrosis in rodents. Adverse Outcome Pathways (AOPs) are a framework for defining and organizing the key events that comprise the biological changes leading to undesirable events. A putative AOP has been developed describing MWCNT-induced pulmonary fibrosis; inflammation and the subsequent healing response induced by inflammatory mechanisms have been implicated in disease progression. The objective of the present study was to address a key data gap in this AOP: empirical data supporting the essentiality of pulmonary inflammation as a key event prior to fibrosis. Specifically, Interleukin-1 Receptor1 (IL-1R1) and Signal Transducer and Activator of Transcription 6 (STAT6) knock-out (KO) mice were employed to target inflammation and the subsequent healing response using MWCNTs as a model pro-fibrotic stressor to determine whether this altered the development of fibrosis. Results: Wild type (WT) C57BL/6, IL-1R1 (KO) or STAT6 KO mice were exposed to a high dose of Mitsui-7 MWCNT by intratracheal administration. Inflammation was assessed 24 h and 28 days post MWCNT administration, and fibrotic lesion development was assessed 28 days post MWCNT administration. MWCNT-induced acute inflammation was suppressed in IL-1R1 KO mice at the 24 h time point relative to WT mice, but this suppression was not observed 28 days post exposure, and IL-1R1 KO did not alter fibrotic disease development. In contrast, STAT6 KO mice exhibited suppressed acute inflammation and attenuated fibrotic disease in response to MWCNT administration compared to STAT6 WT mice. Whole genome analysis of all post-exposure time points identified a subset of differentially expressed genes associated with fibrosis in both KO mice compared to WT mice. Conclusion: The findings support the essentiality of STAT6-mediated signaling in the development of MWCNT-induced fibrotic disease. The IL-1R1 KO results also highlight the nature of the inflammatory response associated with MWCNT exposure, and indicate a system with multiple redundancies. These data add to the evidence supporting an existing AOP, and will be useful in designing screening strategies that could be used by regulatory agencies to distinguish between MWCNTs of varying toxicity.</t>
  </si>
  <si>
    <t>10.1186/s12890-017-0463-x</t>
  </si>
  <si>
    <t>10.1002/smll.201700776</t>
  </si>
  <si>
    <t>Pulmonary challenge with carbon nanoparticles induces a dose-dependent increase in circulating leukocytes in healthy males</t>
  </si>
  <si>
    <t>The Genetic Heterogeneity among Different Mouse Strains Impacts the Lung Injury Potential of Multiwalled Carbon Nanotubes</t>
  </si>
  <si>
    <t>Background: Inhalation of particulate matter, as part of air pollution, is associated with increased morbidity and mortality. Nanoparticles (&lt; 100nm) are likely candidates for triggering inflammatory responses and activation of coagulation pathways because of their ability to enter lung cells and pass bronchial mucosa. We tested the hypothesis that bronchial segmental instillation of carbon nanoparticles causes inflammation and activation of coagulation pathways in healthy humans in vivo. Methods: This was an investigator-initiated, randomized controlled, dose-escalation study in 26 healthy males. Participants received saline (control) in one lung segment and saline (placebo) or carbon nanoparticles 10Î¼g, 50Î¼g, or 100Î¼g in the contra-lateral lung. Six hours later, blood and bronchoalveolar lavage fluid (BALF) was collected for inflammation and coagulation parameters. Results: There was a significant dose-dependent increase in blood neutrophils (p=0.046) after challenge with carbon nanoparticles. The individual top-dose of 100Î¼g showed a significant (p=0.05) increase in terms of percentage neutrophils in blood as compared to placebo. Conclusions: This study shows a dose-dependent effect of bronchial segmental challenge with carbon nanoparticles on circulating neutrophils of healthy volunteers. This suggests that nanoparticles in the respiratory tract induce systemic inflammation. Trial registration: Dutch Trial Register no. 2976. 11 July 2011. http://www.trialregister.nl/trialreg/admin/rctview.asp?TC=2976</t>
  </si>
  <si>
    <t>Genetic variation constitutes an important variable impacting the susceptibility to inhalable toxic substances and air pollutants, as reflected by epidemiological studies in humans and differences among animal strains. While multiwalled carbon nanotubes (MWCNTs) are capable of causing lung fibrosis in rodents, it is unclear to what extent the genetic variation in different mouse strains influence the outcome. Four inbred mouse strains, including C57Bl/6, Balb/c, NOD/ShiLtJ, and A/J, to test the pro-fibrogenic effects of a library of MWCNTs in vitro and in vivo are chosen. Ex vivo analysis of IL-1Î² production in bone marrow-derived macrophages (BMDMs) as molecular initiating event (MIE) is performed. The order of cytokine production (Balb/c &gt; A/J &gt; C57Bl/6 &gt; NOD/ShiLtJ) in BMDMs is also duplicated during assessment of IL-1Î² production in the bronchoalveolar lavage fluid of the same mouse strains 40 h after oropharyngeal instillation of a representative MWCNT. Animal test after 21 d also confirms a similar hierarchy in TGF-Î²1 production and collagen deposition in the lung. Statistical analysis confirms a correlation between IL-1Î² production in BMDM and the lung fibrosis. All considered, these data demonstrate that genetic background indeed plays a major role in determining the pro-fibrogenic response to MWCNTs in the lung.</t>
  </si>
  <si>
    <t>BMC Pulmonary Medicine</t>
  </si>
  <si>
    <t>10.1134/S199507801705010X</t>
  </si>
  <si>
    <t>10.1039/c7nh00055c</t>
  </si>
  <si>
    <t>In Vivo Subacute Oral Toxicity Assessment of Multiwalled Carbon Nanotubes: Characteristic of Nanomaterial and Integral Indicators</t>
  </si>
  <si>
    <t>Primary microglia maintain their capacity to function despite internalisation and intracellular loading with carbon nanotubes</t>
  </si>
  <si>
    <t>Carbon nanotubes are produced on a large scale by the nanotechnology industry. Oral exposure scenario of human is possible with a CNTs migration into food of the most promising composite packaging materials, systems for water treatment, agricultureâ€”when used as a plant growth stimulant, carriers for agricultural chemicals and others. Objective: development of a method of oral administration CNTs to laboratory rats, allowing the use in subacute or chronic toxicological experiment of at least 3 months and assessment of the effect of CNTs on the integral and physiological parameters of the animal organism. The object of research is the multiwalled CNTs â€œTaunit-MÂ®â€ with the outer diameter of the particlesâ€”15â€“40 nm, the diameter of the inner cavityâ€”3â€“8 nm, the average lengthâ€”2 Î¼m. MWCNTs were given to male Wistar rats daily in doses from 0.01 to 10 mg/kg body weight during 100 days. MWCNTs were prepared with drinking liquid in the form of aqueous dispersions, stabilized with the surface-active substance (SAS) Tween-20. During the experiment, as well as after its finishing in the animals were determined integral indicators, the level of anxiety and cognitive function using the test â€œpassive avoidance response,â€ and amount of macromolecules absorbing in the gut. Results. There was a significant decrease in the mass of thymus at 26â€“35% over the entire range of doses of MWCNTs, an increase of brain and adrenal mass. Absorbability of the protein antigen in the gut of animals receiving the only surfactant was greater than that of animals receiving MWCNTâ€™s. Some of these changes were observed at a dose of 0.01 MWCNTâ€™s mg/kg body weight.</t>
  </si>
  <si>
    <t>Biomedical applications of functionalised carbon nanotubes (f-CNTs) for imaging as well as drug or gene delivery in the brain have recently gained interest. Several studies have demonstrated the potential of f-CNTs to offer treatment options for neurological conditions with success. However, there is also evidence that f-CNTs accumulate preferentially within microglial cells when introduced in the brain. Considering the key immunological role of these cells in the brain and the limited knowledge regarding the interaction of CNTs with microglial cells, it is imperative to understand whether accumulation of CNTs in microglial cells can alter their physiological functions or trigger pro-inflammatory signalling. The aim of the present study was to investigate the basic physiological functions of isolated primary microglial cells over time, following their exposure to multi-walled carbon nanotubes functionalized via different surface chemistries. We rationalized that some chemical strategies may be more deleterious for microglial cell functions than others. We used rat primary microglial cells that can be maintained in cell culture for a long period of time without undergoing cell division. Cell viability, phagocytosis, migration, and pro-inflammatory factor release were studied over one month, following a single exposure to a non-cytotoxic concentration of three different f-CNTs (carboxylated, aminated and both carboxylated and aminated). We show that f-CNTs do not induce inflammation and do not affect the basic functions of microglial cells under these conditions. Importantly, this was the case from day 1 to day 28 post-exposure, even though microglial cells had internalized f-CNTs in subcellular compartments and retained the nanotube load in their cytoplasm over time.</t>
  </si>
  <si>
    <t>Nanoscale Horizons</t>
  </si>
  <si>
    <t>10.1016/j.jtemb.2017.01.005</t>
  </si>
  <si>
    <t>The role of the iron catalyst in the toxicity of multi-walled carbon nanotubes (MWCNTs)</t>
  </si>
  <si>
    <t>This study aimed to investigate the role of iron, used as a catalyst, in the biological response to pristine and functionalized multi-walled carbon nanotubes (p/fMWCNTs) with an iron content of 2.5â€“2.8%. Preliminarily, we assessed the pro-oxidant activity of MWCNTs-associated iron by an abiotic test. To evaluate iron bioavailability, we measured intracellular redox-active iron in A549 cells exposed to both MWCNT suspensions and to the cell medium preconditioned by MWCNTs, in order to assess the iron dissolution rate under physiological conditions. Moreover, in exposed cells, we detected ROS levels, 8-oxo-dG and mitochondrial function. The results clearly highlighted that MWCNTs- associated iron was not redox-active and that iron leakage did not occur under physiological conditions, including the oxidative burst of specialized cells. Despite this, in MWCNTs exposed cells, higher level of intracellular redox-active iron was measured in comparison to control and a significant time-dependent ROS increase was observed (P &lt; 0.01). Higher levels of 8-oxo-dG, a marker of oxidative DNA damage, and decreased mitochondrial function, confirmed the oxidative stress induced by MWCNTs. Based on the results we believe that oxidative damage could be attributable to the release of endogenous redox-active iron. This was due to the damage of acidic vacuolar compartment caused by endocytosisâ€“mediated MWCNT internalization.</t>
  </si>
  <si>
    <t>Journal of Trace Elements in Medicine and Biology</t>
  </si>
  <si>
    <t>10.1021/acsnano.7b01992</t>
  </si>
  <si>
    <t>Human Asthmatic Bronchial Cells Are More Susceptible to Subchronic Repeated Exposures of Aerosolized Carbon Nanotubes at Occupationally Relevant Doses Than Healthy Cells</t>
  </si>
  <si>
    <t>Although acute pulmonary toxicity of carbon nanotubes (CNTs) has been extensively investigated, the knowledge of potential health effects following chronic occupational exposure is currently limited and based only upon in vivo approaches. Our aim was to realistically mimic subchronic inhalation of multiwalled CNTs (MWCNTs) in vitro, using the air-liquid interface cell exposure (ALICE) system for aerosol exposures on reconstituted human bronchial tissue from healthy and asthmatic donors. The reliability and sensitivity of the system were validated using crystalline quartz (DQ12), which elicited an increased (pro-)inflammatory response, as reported in vivo. At the administrated MWCNT doses relevant to human occupational lifetime exposure (10 Î¼g/cm2 for 5 weeks of repeated exposures/5 days per week) elevated cilia beating frequency (in both epithelial cultures), and mucociliary clearance (in asthmatic cells only) occurred, whereas no cytotoxic reactions or morphological changes were observed. However, chronic MWCNT exposure did induce an evident (pro-)inflammatory and oxidative stress response in both healthy and asthmatic cells. The latter revealed stronger and more durable long-term effects compared to healthy cells, indicating that individuals with asthma may be more susceptible to adverse effects from chronic MWCNT exposure. Our results highlight the power of occupationally relevant subchronic exposures on human in vitro models in nanosafety hazard assessment.</t>
  </si>
  <si>
    <t>10.2147/IJN.S139004</t>
  </si>
  <si>
    <t>10.3969/j.issn.0258-8021.2017.04.011</t>
  </si>
  <si>
    <t>Cytotoxicity induced by carbon nanotubes in experimental malignant glioma</t>
  </si>
  <si>
    <t>Carbon nanotubes influence dendritic cells maturation and T cell polarization</t>
  </si>
  <si>
    <t>Despite multiple advances in the diagnosis of brain tumors, there is no effective treatment for glioblastoma. Multiwalled carbon nanotubes (MWCNTs), which were previously used as a diagnostic and drug delivery tool, have now been explored as a possible therapy against neoplasms. However, although the toxicity profile of nanotubes is dependent on the physicochemical characteristics of specific particles, there are no studies exploring how the effectivity of the carbon nanotubes (CNTs) is affected by different methods of production. In this study, we characterize the structure and biocompatibility of four different types of MWCNTs in rat astrocytes and in RG2 glioma cells as well as the induction of cell lysis and possible additive effect of the combination of MWCNTs with temozolomide. We used undoped MWCNTs (labeled simply as MWCNTs) and nitrogen-doped MWCNTs (labeled as N-MWCNTs). The average diameter of both pristine MWCNTs and pristine N-MWCNTs was ~22 and ~35 nm, respectively. In vitro and in vivo results suggested that these CNTs can be used as adjuvant therapy along with the standard treatment to increase the survival of rats implanted with malignant glioma.</t>
  </si>
  <si>
    <t>The differentiation play a key role in modulating immune response, which is mainly controlled by dendritic cells (DCs). Carbon nanotubes are unique nanomaterials composed of carbon element with hollow tube structures, which could be used as antigen carrier. The interaction of carbon nanotubes with DCs is key factor modulating following immune responses. This work studied the interaction between oxidized multiwalled carbon nanotubes (CNT) and DCs, and the mixture of CNT and allergic antigen peptide OVA323-339, (0-3) on DCs and DCs-mediated Thl/Th2 responses. Our results showed that CNT was engulfed by DCs, and the expression of MHCII, CD86 and TNF-Î± of DCs was unchanged by CNT. The mixture of CNT/O-3 treated DCs induced increased CD8 + T cell proliferation. The proliferation ratio of CD8 + T cells increased from 28. 7% of control to 40. 6%, 41.3% and 29.6%. Th2 cytokines expression of IL-4, IL-10 and IL-13 was significantly inhibited. The proliferation ratio of CD4+ T cells were decreased from 54. 5% of control to 38. 9%, 46. 6%, and 39. 8%. All the results indicated that CNT did not influence the maturation of DCs but promote Thl polarization of T cells by inhibiting the Th2 cytokines expression of allergic peptide antigen.</t>
  </si>
  <si>
    <t>Chinese Journal of Biomedical Engineering</t>
  </si>
  <si>
    <t>10.1016/j.taap.2017.06.024</t>
  </si>
  <si>
    <t>Single-walled carbon nanotubes (SWCNTs) inhibit heat shock protein 90 (HSP90) signaling in human lung fibroblasts and keratinocytes</t>
  </si>
  <si>
    <t>Single-walled carbon nanotubes (SWCNTs) are carbon-based nanomaterials that possess immense industrial potential. Despite accumulating evidence that exposure to SWCNTs might be toxic to humans, our understanding of the mechanisms for cellular toxicity of SWCNTs remain limited. Here, we demonstrated that acute exposure of short (1â€“3 Î¼m) and regular-length (5â€“30 Î¼m) pristine, carboxylated or hydroxylated SWCNTs inhibited cell proliferation in human somatic and human stem cells in a cell type-dependent manner. The toxicity of regular-length pristine SWCNT was most evidenced in NP69 &gt; CYT00086 &gt; MCF-10A &gt; MRC-5 &gt; HaCaT &gt; HEK-293 T &gt; HepG2. In contrast, the short pristine SWCNTs were relatively less toxic in most of the cells being tested, except for NP69 which is more sensitive to short pristine SWCNTs as compared to regular-length pristine SWCNTs. Interestingly, carboxylation and hydroxylation of regular-length SWCNTs, but not the short SWCNTs, significantly reduced the cytotoxicity. Exposure of SWCNTs also induced caspase 3 and 9 activities, mitochondrial membrane depolarization, and significant apoptosis and necrosis in MRC-5 embryonic lung fibroblasts. In contrast, SWCNTs inhibited the proliferation of HaCaT human keratinocytes without inducing cell death. Further analyses by gene expression profiling and Connectivity Map analysis showed that SWCNTs induced a gene expression signature characteristic of heat shock protein 90 (HSP90) inhibition in MRC-5 cells, suggesting that SWCNTs may inhibit the HSP90 signaling pathway. Indeed, exposure of MRC-5 cells to SWCNTs results in a dose-dependent decrease in HSP90 client proteins (AKT, CDK4 and BCL2) and a concomitant increase in HSP70 expression. In addition, SWCNTs also significantly inhibited HSP90-dependent protein refolding. Finally, we showed that ectopic expression of HSP90, but not HSP40 or HSP70, completely abrogated the cytotoxic effects of SWCNTs, suggesting that SWCNT-induced cellular toxicity is HSP90 dependent. In summary, our findings suggest that the toxic effects of SWCNTs are mediated through inhibition of HSP90 in human lung fibroblasts and keratinocytes.</t>
  </si>
  <si>
    <t>10.1021/acs.langmuir.7b00557</t>
  </si>
  <si>
    <t>Carbon Dots as Nanodispersants for Multiwalled Carbon Nanotubes: Reduced Cytotoxicity and Metal Nanoparticle Functionalization</t>
  </si>
  <si>
    <t>The colloidal stabilization of multiwalled carbon nanotubes (MWCNTs) in an aqueous medium through noncovalent interactions has potential benefits toward the practical use of this one-dimensional carbonaceous material for biomedical applications. Here, we report that fluorescent carbon nanodots can efficiently function as dispersing agents in the preparation of stable aqueous suspensions of CNTs at significant concentrations (0.5 mg/mL). The amphiphilic nature of carbon dots with a hydrophobic graphitic core could effectively interact with the CNT surface, whereas hydrophilic oxygenated functionalization on the C-dot surface provided excellent water dispersibility. The resultant CNT-C-dot composite showed significantly reduced cytotoxicity compared to that of unmodified or protein-coated CNTs, as demonstrated by cell viability and proliferation assays. Furthermore, the reducing capability of C-dots could be envisaged toward the formation of a catalytically active metal nanoparticle-CNT-C-dot composite without the addition of any external reducing or stabilizing agents that showed excellent catalytic activity toward the reduction of p-nitrophenol in the presence of NaBH4. Overall, the present work establishes C-dots as an efficient stabilizer for aqueous dispersions of CNTs, leading to an all-carbon nanocomposite that can be useful for different practical applications.</t>
  </si>
  <si>
    <t>10.1371/journal.pone.0183902</t>
  </si>
  <si>
    <t>Carbon nanotubes exhibit fibrillar pharmacology in primates</t>
  </si>
  <si>
    <t>Nanomedicine rests at the nexus of medicine, bioengineering, and biology with great potential for improving health through innovation and development of new drugs and devices. Carbon nanotubes are an example of a fibrillar nanomaterial poised to translate into medical practice. The leading candidate material in this class is ammonium-functionalized carbon nanotubes (fCNT) that exhibits unexpected pharmacological behavior in vivo with important biotechnology applications. Here, we provide a multi-organ evaluation of the distribution, uptake and processing of fCNT in nonhuman primates using quantitative whole body positron emission tomography (PET), compartmental modeling of pharmacokinetic data, serum biomarkers and ex vivo pathology investigation. Kidney and liver are the two major organ systems that accumulate and excrete [86Y]fCNT in nonhuman primates and accumulation is cell specific as described by compartmental modeling analyses of the quantitative PET data. A serial two-compartment model explains renal processing of tracer-labeled fCNT; hepatic data fits a parallel two-compartment model. These modeling data also reveal significant elimination of the injected activity (&gt;99.8%) from the primate within 3 days (t1/2 = 11.9 hours). These favorable results in nonhuman primates provide important insight to the fate of fCNT in vivo and pave the way to further engineering design considerations for sophisticated nanomedicines to aid late stage development and clinical use in man.</t>
  </si>
  <si>
    <t>10.1016/j.colsurfb.2017.05.008</t>
  </si>
  <si>
    <t>Exceptional release kinetics and cytotoxic selectivity of oxidised MWCNTs double-functionalised with doxorubicin and prostate-homing peptide</t>
  </si>
  <si>
    <t>Multiwall carbon nanotubes (MWCNTs) are among the frequently studied carbon materials, particularly because of their physical and chemical properties and high potential for application in materials chemistry, industry, and medicine. MWCNTs are very promising as transporters of bioactive molecules because of their Ï€ electrons and large surface area, which can be easily modified, mostly by the application of inorganic acids for the introduction of carboxylic moieties on the surface. In the present study, we designed an oxidised MWCNTs (oMWCNTs) transporter for the targeted delivery of doxorubicin (Dox). The modification of oMWCNTs with prostate-homing peptide (SMSIARL) promotes increased cytotoxicity for prostate cancer cells. Using advanced analytical techniques, we studied the loading efficiency, stability, and release kinetics of Dox from a oMWCNTs-Dox-Pep nanoconstruct. We show that pH strictly drives Dox release, and imitating the pH of intracellular acidic compartments, 60% of Dox is released from oMWCNTs-Dox-Pep, while in plasma conditions, only a 14% release of Dox was found during 24 h. The nanoconstruct displayed no cytotoxicity in non-malignant prostate cells (PNT1A), while in metastatic prostate cancer cells (LNCaP), the cytotoxic effects were close to the cytotoxicity of free Dox. This indicates that peptide modification promotes interactions with malignant cells, resulting in efficient internalisation into the intracellular region. Overall, we show that oMWCNTs are exceptional platforms for simple and stable non-covalent modification with bioactive molecules.</t>
  </si>
  <si>
    <t>Colloids and Surfaces B: Biointerfaces</t>
  </si>
  <si>
    <t>10.1016/j.jmgm.2017.03.017</t>
  </si>
  <si>
    <t>Predicted phototoxicities of carbon nano-material by quantum mechanical calculations</t>
  </si>
  <si>
    <t>The purpose of this research was to develop a predictive model for the phototoxicity potential of carbon nanomaterials (fullerenols and single-walled carbon nanotubes). This model is based on the quantum mechanical (ab initio) calculations on these carbon-based materials and comparison of the triplet excited states of these materials to published work relating phototoxicity of polynuclear aromatic hydrocarbons (PAH) to their predictive triplet excited state energy. A successful outcome will add another tool to the arsenal of predictive methods for the U.S. EPA program offices as they assess the toxicity of compounds in use or coming into commerce. The basis of this research was obtaining the best quantum mechanical structure of the carbon nanomaterial and was fundamental in determining the triplet excited state energy. The triplet excited state, in turn, is associated with the phototoxicity of the material. This project relies heavily on the interaction of the predictive results (physical chemistry) and the experimental results obtained by biologists and toxicologists. The results of the experiments (toxicity testing) will help refine the predictive model, while the predictions will alert the scientists to red flag compounds. It is hoped that a guidance document for the U.S. EPA will be forthcoming to help determine the toxicity of compounds. This can be a screening tool that would rely on further testing for those compounds found by these predictions to be a phototoxic danger to health and the environment.</t>
  </si>
  <si>
    <t>Journal of Molecular Graphics and Modelling</t>
  </si>
  <si>
    <t>10.1016/j.tiv.2017.04.027</t>
  </si>
  <si>
    <t>10.1016/j.ecoenv.2017.04.018</t>
  </si>
  <si>
    <t>10.1016/j.carbon.2017.04.016</t>
  </si>
  <si>
    <t>Multi-walled carbon nanotubes: A cytotoxicity study in relation to functionalization, dose and dispersion</t>
  </si>
  <si>
    <t>Toxicity assessment of multi-walled carbon nanotubes on Cucurbita pepo L. under well-watered and water-stressed conditions</t>
  </si>
  <si>
    <t>Surface area of carbon-based nanoparticles prevails on dispersion for growth inhibition in amphibians</t>
  </si>
  <si>
    <t>Chemical functionalization broadens carbon nanotube (CNT) applications, conferring new functions, but at the same time potentially altering toxicity. Although considerable experimental data related to CNT toxicity, at the molecular and cellular levels, have been reported, there is very limited information available for the corresponding mechanism involved (e.g. cell apoptosis and genotoxicity). The threshold dose for safe medical application in relation to both pristine and functionalized carbon nanotubes remains ambiguous. In this study, we evaluated the in vitro cytotoxicity of pristine and functionalized ([sbnd]OH, [sbnd]COOH) multi-walled carbon nanotubes (MWCNTs) for cell viability, oxidant detection, apoptosis and DNA mutations, to determine the non-toxic dose and influence of functional group in a human lung-cancer cell line exposed to 1â€“1000 Î¼g/ml MWCNTs for 24, 48 and 72 h. The findings suggest that pristine MWCNTs induced more cell death than functionalized MWCNTs while functionalized MWCNTs are more genotoxic compared to their pristine form. The level of both dose and dispersion in the matrix used should be taken into consideration before applying further clinical applications of MWCNTs.</t>
  </si>
  <si>
    <t>The rapid increase in the production and application of various types of nanomaterials increases the possibility of their presence in total environment, which subsequently raises concerns about their potential threats to the first trophic level of organisms, specifically under varying environmental constraints. In this work, seeds of Cucurbita pepo L. were cultured in MS basal medium exposed to multi-walled carbon nanotubes (MWCNTs) at different concentrations (0, 125, 250, 500 and 1000 Î¼g mLâˆ’1) under two levels of water potential, well-watered (0 MPa) and water stress (âˆ’1.5 MPa) induced by polyethylene glycol (PEG 6000) for 14 days. Seeds exposed to MWCNTs showed reduction in germination percentage, root and shoot length, biomass accumulation and vigor index in a dose-dependent manner. However, seedlings germinated in MWCNTs-fortified media had significantly lower germination and growth attributes than those of control under water stress conditions. This happened due to increased oxidative injury indices including hydrogen peroxide (H2O2), and malondialdehyde (MDA) contents, as well as electrolyte leakage index (ELI) of tissues. The impaired morpho-physiological and biochemical processes of seedlings exposed to different concentrations of MWCNTs under both PEG-induced stress and non-stress growing conditions were consequence of changes in the activation of various cellular antioxidant enzymes such as superoxide dismutase (SOD), catalase (CAT) and glutathione peroxidase (POD). Taken together, our findings reveal that MWCNTs played negative role on seed germination and subsequent growth of C. pepo L. seedlings under both levels of water potential.</t>
  </si>
  <si>
    <t>The attractive properties of carbon-based nanoparticles such as graphene and its derivatives or carbon nanotubes lead to their use in many application fields, whether they are raw or functionalized, such as oxidized. These particles may finally contaminate the aquatic compartment, which is a major receptacle of pollutants. The study of their impact on aquatic organisms is thus essential. At the nano scale, recent studies have highlighted that specific surface area should be used as the most relevant descriptor of toxicity instead of the conventional mass concentration. By using a dose-response model, this work compares the chronic toxicity observed on Xenopus laevis larvae after 12-day in vivo exposure to raw, oxidized carbon allotropes, or in the presence of chemical dispersant. We show that chemical dispersion does not influence the observed chronic toxicity, whether it is through surface chemistry (oxidation state) or through the addition of a dispersant. The biological hypothesis leading to growth inhibition are discussed. Finally, these results confirm that surface area is the more suited metric unit describing growth inhibition.</t>
  </si>
  <si>
    <t>10.1016/j.ecoenv.2017.04.017</t>
  </si>
  <si>
    <t>Effects of carbon nanotubes on phosphorus adsorption behaviors on aquatic sediments</t>
  </si>
  <si>
    <t>Aquatic sediments are believed to be an important sink for carbon nanotubes (CNTs). With novel properties, CNTs can potentially disturb the fate and mobility of the co-existing contaminants in the sediments. Only toxic pollutants have been investigated previously, and to the best of our knowledge, no data has been published on how CNTs influence phosphorus (P) adsorption on aquatic sediments. In this study, multi-walled carbon nanotubes (MWCNTs) were selected as model CNTs. Experimental results indicated that compared to pseudo-first order and intraparticle diffusion models, the pseudo-second-order model is better for describing the adsorption kinetics of sediments and MWCNT-contaminated sediments. Adsorption isotherm studies suggested that the Langmuir model fits the isotherm data well. With the increase in the MWCNT-to-sediment ratio from 0.0% to 5.0%, the theoretical maximum monolayer adsorption capacity (Qmax) for P increased from 0.664 to 0.996 mg/g. However, the Langmuir isotherm coefficient (KL) significantly decreased from 4.231 L/mg to 2.874 L/mg, indicating the decrease in the adsorption free energy of P adsorbed on the sediments after MWCNT contamination. It was suggested that P was released more easily to the overlying water after the re-suspension of sediments. Moreover, the adsorption of sediments and sediment-MWCNT mixture was endothermic and physical in nature. Results obtained herein suggested that the change in the specific surface area and zeta potential of sediments is related to MWCNT contamination, and the large adsorption capacity of MWCNTs is probably the main factor responsible for the variation in the adsorption of P on aquatic sediments.</t>
  </si>
  <si>
    <t>10.1002/etc.3754</t>
  </si>
  <si>
    <t>Bioaccumulation, stress, and swimming impairment in Daphnia magna exposed to multiwalled carbon nanotubes, graphene, and graphene oxide</t>
  </si>
  <si>
    <t>The use of carbon-based nanomaterials (CNMs) such as multiwalled carbon nanotubes (MWCNTs), graphene, and graphene oxide (GO) is increasing across many applications because of their unique and versatile properties. These CNMs may enter the aquatic environment through many pathways, creating the potential for organism exposure. The present study addresses the bioaccumulation and toxicity seen in Daphnia magna exposed to CNMs dispersed in sodium dodecyl benzene sulfonate (SDBS). In study I, D. magna were exposed to varying outer diameters of MWCNTs for 24 h in moderately hard or hard freshwater. Bioaccumulation of MWCNT was found in all treatments, with the highest concentrations (0.53 Â± 0.27 Î¼g/g) in D. magna exposed in hard freshwater (p &lt; 0.005). The median lethal concentration (LC50) was determined for D. magna exposed to CNMs in moderately hard and hard freshwater. In study II, D. magna were exposed to CNMs for 72 h in moderately hard freshwater to assess swimming velocity and generation of reactive oxygen species (ROS) detected by dichlorofluorescein fluorescence. An overall decrease was seen in D. magna swimming velocity after exposure to CNMs. The generation of ROS was significantly higher (1.54 Â± 0.38 dichlorofluorescein mM/mg dry wt) in D. magna exposed to MWCNTs of smaller outer diameters than in controls after 72 h (p &lt; 0.05). These results suggest that further investigation of CNM toxicity and behavior in the aquatic environment is needed. Environ Toxicol Chem 2017;36:2199â€“2204. Â© 2017 SETAC.</t>
  </si>
  <si>
    <t>10.1186/s12989-017-0207-3</t>
  </si>
  <si>
    <t>10.1016/j.taap.2017.04.019</t>
  </si>
  <si>
    <t>STAT1-dependent and -independent pulmonary allergic and fibrogenic responses in mice after exposure to tangled versus rod-like multi-walled carbon nanotubes</t>
  </si>
  <si>
    <t>Genetic susceptibility to toxicologic lung responses among inbred mouse strains following exposure to carbon nanotubes and profiling of underlying gene networks</t>
  </si>
  <si>
    <t>Background: Pulmonary toxicity of multi-walled carbon nanotubes (MWCNTs) is influenced by physicochemical characteristics and genetic susceptibility. We hypothesized that contrasting rigidities of tangled (t) versus rod-like (r) MWCNTs would result in differing immunologic or fibrogenic responses in mice and that these responses would be exaggerated in transgenic mice lacking the signal transducer and activator of transcription-1 (STAT1), a susceptible mouse model of pulmonary fibrosis. Methods: Male wild type (Stat1 +/+ ) and STAT1-deficient (Stat1 -/- ) mice were exposed to 4 mg/kg tMWCNTs, rMWCNTs, or vehicle alone via oropharyngeal aspiration and evaluated for inflammation at one and 21 days post-exposure via histopathology, differential cell counts, and cytokine levels in bronchoalveolar lavage fluid (BALF). Granuloma formation, mucous cell metaplasia, and airway fibrosis were evaluated by quantitative morphometry. Airway epithelial cell proliferation was assessed by bromodeoxyuridine (BrdU) incorporation. Cytokine protein levels in BALF and serum IgE levels were measured by ELISA. Lung protein Smad2/3 levels and activation were measured by Western blot. Lung mRNAs were measured by PCR. Results: There was a 7-fold difference in rigidity between tMWCNTs and rMWCNTs as determined by static bending ratio. Both MWCNT types resulted in acute inflammation (neutrophils in BALF) after one-day post-exposure, yet only rMWCNTs resulted in chronic inflammation at 21 days as indicated by neutrophil influx and larger granulomas. Both MWCNTs induced BrdU uptake in airway epithelial cells, with the greatest proliferative response observed in rMWCNT-exposed mice after one-day. Only rMWCNTs induced mucous cell metaplasia, but this index was not different between genotypes. Stat1 -/- mice had higher levels of baseline serum IgE than Stat1 +/+ mice. Greater airway fibrosis was observed with rMWCNTs compared to tMWCNTs, and exaggerated airway fibrosis was seen in the Stat1 -/- mouse lungs with rMWCNTs but not tMWCNTs. Increased fibrosis correlated with elevated levels of TGF-Î²1 protein levels in the BALF of Stat1 -/- mice exposed to rMWCNTs and increased lung Smad2/3 phosphorylation. Conclusions: Rigidity plays a key role in the toxicity of MWCNTs and results in increased inflammatory, immunologic, and fibrogenic effects in the lung. STAT1 is an important protective factor in the fibroproliferative response to rMWCNTs, regulating both induced TGF-Î²1 production and Smad2/3 phosphorylation status. Therefore, both rigidity and genetic susceptibility should be major considerations for risk assessment of MWCNTs.</t>
  </si>
  <si>
    <t>The risk of human exposure to fiber nanoparticles has risen in recent years due to increases in the manufacture and utilization of carbon nanotubes (CNTs). CNTs are present as airborne particulates in occupational settings and their hazard potential has been demonstrated in experimental lung exposure studies using inbred mouse strains. However, it is not known whether different inbred strains differ in lung responses to CNTs by virtue of their genetics. In this work, common inbred strains (BALB/c, C57Bl/6, DBA/2, and C3H/He) were exposed to CNTs via oropharyngeal aspiration and lung histology and bronchoalveolar lavage (BAL) samples were evaluated over 28 days with the objective of evaluating sensitivity/resistance among strains. C57Bl/6 mice developed significantly more extensive type II pneumocyte (T2P) hyperplasia and alveolar infiltrate compared to DBA/2 mice, which were resistant. Surprisingly, DBA/2 but not C57Bl/6 mice were extremely sensitive to increases in leukocytes recovered in BAL fluid. Underlying global gene expression patterns in the two strains were compared using mRNA sequencing to investigate regulatory networks associated with the different effects. The impact of exposure on gene networks regulating various aspects of immune response and cell survival was limited in DBA/2 mice compared to C57Bl/6. Investigation of B6D2F1 (C57Bl/6 Ã— DBA/2 hybrid) mice demonstrated inheritance of sensitivity to CNT exposures in regard to toxicologic lung pathology and BAL leukocyte accumulations. These findings demonstrate a genetic basis of susceptibility to CNT particle exposures and both inform the use of inbred mouse models and suggest the likelihood of differences in genetic susceptibility among humans.</t>
  </si>
  <si>
    <t>10.1080/17435390.2017.1363309</t>
  </si>
  <si>
    <t>Cytotoxicity screening and cytokine profiling of nineteen nanomaterials enables hazard ranking and grouping based on inflammogenic potential</t>
  </si>
  <si>
    <t>Engineered nanomaterials (ENMs) are being produced for an increasing number of applications. Therefore, it is important to assess and categorize ENMs on the basis of their hazard potential. The immune system is the foremost defence against foreign bodies. Here we performed cytokine profiling of a panel of nineteen representative ENMs procured from the Joint Research Centre (JRC) and commercial sources. Physicochemical characterization was performed using dynamic light scattering. The ENMs were all shown to be endotoxin content free. The human macrophage-differentiated THP.1 cell line was employed for cytotoxicity screening and based on the calculated IC50 values, the multi-walled carbon nanotubes (MWCNTs), ZnO, Ag and SiO2 NMs were found to be the most cytotoxic while single-walled carbon nanotubes (SWCNTs), TiO2, BaSO4 and CeO2 NMs, as well as the nanocellulose materials, were non-cytotoxic (at doses up to 100 Âµg/mL). Multiplex profiling of cytokine and chemokine secretion indicated that the TiO2, SiO2, BaSO4, CeO2 and nanocellulose materials induced potent inflammatory responses at sub-cytotoxic doses. Hierarchical clustering of cytokine responses coupled with pathway analysis demonstrated that the panel of ENMs could be segregated into two distinct groups characterized by activation and deactivation, respectively, of PPAR (peroxisome proliferator-activated receptor)/LXR (liver X receptor/retinoid X receptor) nuclear receptor pathways (NRPs). Furthermore, using rosiglitazone, a selective PPAR-Î³ agonist, we could show that PPAR-Î³ played an important role in the activation of inflammatory responses in cells exposed to TiO2 and SiO2 NMs. These studies show that ENMs of diverse chemical compositions can be grouped according to their inflammatory potential.</t>
  </si>
  <si>
    <t>10.1002/etc.3544</t>
  </si>
  <si>
    <t>Interaction of single-walled carbon nanotubes and saxitoxin: Ab initio simulations and biological responses in hippocampal cell line HT-22</t>
  </si>
  <si>
    <t>Saxitoxins (STXs) are potent neurotoxins that also induce cytotoxicity through the generation of reactive oxygen species. Carbon nanotubes (CNTs) are nanomaterials that can promote a Trojan horse effect, facilitating the entry of toxic molecules to cells when adsorbed to nanomaterials. The interaction of pristine single-walled (SW)CNTs and carboxylated (SWCNT-COOH) nanotubes with STX was evaluated by ab initio simulation and bioassays using the cell line HT-22. Cells (5 Ã— 104 cells/mL) were exposed to SWCNT and SWCNT-COOH (5 Î¼g mLâˆ’1), STX (200 Î¼g Lâˆ’1), SWCNT+STX, and SWCNT-COOH+STX for 30 min or 24 h. Results of ab initio simulation showed that the interaction between SWCNT and SWCNT-COOH with STX occurs in a physisorption. The interaction of SWCNT+STX induced a decrease in cell viability. Cell proliferation was not affected in any treatment after 30 min or 24 h of exposure (p &gt; 0.05). Treatment with SWCNT-COOH induced high reactive oxygen species levels, an effect attenuated in SWCNT-COOH+STX treatment. In terms of cellular oxygen consumption, both CNTs when coexposed with STX antagonize the toxin effect. Based on these results, it can be concluded that the results obtained in vitro corroborate the semiempirical evidence found using density functional theory ab initio simulation. Environ Toxicol Chem 2017;36:1728â€“1737. Â© 2016 SETAC.</t>
  </si>
  <si>
    <t>10.1002/jbm.a.36063</t>
  </si>
  <si>
    <t>Mitochondrial oxidative stress and dysfunction induced by single- and multiwall carbon nanotubes: A comparative study</t>
  </si>
  <si>
    <t>With the ever-increasing use of carbon nanotubes (CNTs) in health-related and engineering applications, the hazardous risks of this material have become a major concern. It is well known that CNTs accumulate with cytotoxic and genotoxic levels within vital organs. It has also been shown that treating cell cultures with CNTs resulted in cell-cycle arrest and increased apoptosis/necrosis. The goal of this pilot study is to perform a comprehensive comparative study on the toxicity of single-wall (SW) and multiwall (MW) CNTs in rat skin cells. Our results confirm a dose-dependent toxicity of SWCNTs and MWCNTs due to the loss of mitochondrial activity, increase in mitochondrial reactive oxygen species (ROS) formation, and mitochondrial membrane potential collapse before mitochondrial swelling. Moreover, disturbance in the oxidative phosphorylation is observed by a decrease in ATP level. These events induced the release of cytochrome c via outer membrane rupture or MPT pore opening and subsequently programmed cell death of all doses compared to control group. Our results demonstrate that although MWCNTs can be very toxic, SWCNTs cause more mitochondrial damage to the cells. Â© 2016 Wiley Periodicals, Inc. J Biomed Mater Res Part A: 105A: 2047â€“2055, 2017.</t>
  </si>
  <si>
    <t>Journal of Biomedical Materials Research - Part A</t>
  </si>
  <si>
    <t>10.3762/bjnano.8.132</t>
  </si>
  <si>
    <t>10.11669/cpj.2017.12.011</t>
  </si>
  <si>
    <t>Carbon nanomaterials sensitize prostate cancer cells to docetaxel and mitomycin C via induction of apoptosis and inhibition of proliferation</t>
  </si>
  <si>
    <t>Preparation of Carboxylated Multi-Walled Carbon Nanotubes Loaded with Podophyllotoxin and Their Transdermal Penetration</t>
  </si>
  <si>
    <t>We have previously shown that carbon nanofibers (CNFs) and carbon nanotubes (CNTs) can sensitize prostate cancer (PCa) cells to platinum-based chemotherapeutics. In order to further verify this concept and to avoid a bias, the present study investigates the chemosensitizing potential of CNFs and CNTs to the conventional chemotherapeutics docetaxel (DTX) and mitomycin C (MMC), which have different molecular structures and mechanisms of action than platinum-based chemotherapeutics. DU-145 PCa cells were treated with DTX and MMC alone or in combination with the carbon nanomaterials. The impact of the monotreatments and the combinatory treatments on cellular function was then systematically analyzed by using different experimental approaches (viability, short-term and long-term proliferation, cell death rate). DTX and MMC alone reduced the viability of PCa cells to 94% and 68%, respectively, whereas a combined treatment with CNFs led to less than 30% remaining viable cells. Up to 17- and 7-fold higher DTX and MMC concentrations were needed in order to evoke a similar inhibition of viability as mediated by the combinatory treatments. In contrast, the dose of platinum-based chemotherapeutics could only be reduced by up to 3-fold by combination with carbon nanomaterials. Furthermore, combinatory treatments with CNFs led mostly to an additive inhibition of short- and longterm proliferation compared to the individual treatments. Also, higher cell death rates were observed in combinatory treatments than in monotreatments, e.g., a combination of MMC and CNFs more than doubled the cell death rate mediated by apoptosis. Combinations with CNTs showed a similar, but less pronounced impact on cellular functions. In summary, carbon nanomaterials in combination with DTX and MMC evoked additive to partly synergistic anti-tumor effects. CNFs and CNTs possess the ability to sensitize cancer cells to a wide range of structurally diverse chemotherapeutics and thus represent an interesting option for the development of multimodal cancer therapies. Co-administration of chemotherapeutics with carbon nanomaterials could result in a reduction of the chemotherapeutic dosage and thus limit systemic side effects.</t>
  </si>
  <si>
    <t>OBJECTIVE: To study the preparation of carboxylated multi-walled carbon nanotubes loaded with podophyllotoxin (PPT-CNTs-COOH) as well as the characteristics of the in vitro transdermal penetration. METHODS: PPT-CNTs-COOH was prepared by freezing milling method; IR, UV, XRD, and TGA were used to characterize the PPT-CNTs-COOH; HPLC method was used for determination of the content of podophyllotoxin loaded in the carboxylated multi-walled carbon nanotubes; franze diffusion cells method was used to determine the drug transdermal penetration rate. RESULTS: The IR spectrum of PPT-CNTs-COOH showed the main absorption peaks of PPT and CNTs-COOH and the peaks changed obviously. Compared with free PPT, the UV absorption peaks of PPT-CNTs-COOH changed obviously. The PPT content in the CNTs-COOH gel was 58.0 Î¼gÂ·mg-1; the transdermal penetration rate of PPT gel was 7.08 Î¼gÂ·cm-2Â·h-1 and that of the PPT-CNTs-COOH gel was 3.03 Î¼gÂ·cm-2Â·h-1; the skin retention of PPT-CNTs-COOH gel was 3.04 Î¼gÂ·cm-2, far less than the 1.52 Î¼gÂ·cm-2 of PPT gel. Mild irritation developed within 24 h following removal of the PPT-CNTs-COOH gel, and disappears after 72 h. CONCLUSION: Podophyllotoxin can successfully be loaded into the carboxylated multi-wall carbon nanotubes by using the frozen ball milling method. The product has remarkable sustained release effect in vitro and high retention in skin, which is beneficial to transdermal delivery.</t>
  </si>
  <si>
    <t>Beilstein Journal of Nanotechnology</t>
  </si>
  <si>
    <t>Chinese Pharmaceutical Journal</t>
  </si>
  <si>
    <t>10.1021/acs.bioconjchem.6b00653</t>
  </si>
  <si>
    <t>Protein-Free Hapten-Carbon Nanotube Constructs Induce the Secondary Immune Response</t>
  </si>
  <si>
    <t>Carbon nanotubes are novel technological tools with multiple applications. The interaction between such nanoparticles and living organisms is nowadays a matter of keen research by academic and private institutions. In this study, carbon nanotube constructs were investigated as delivery vehicles for immunostimulation and induction of the secondary immune response to a small organic molecule, namely, a hapten. Two types of nanoconstructs were prepared: on one hand, carbon nanotubes carrying a protein bioconjugate of a hapten covalently linked to the carbon surface, and on the other hand, covalent carbon nanotube constructs of the same model chemical compound without the carrier protein. Nanotube vehicles carrying a hapten-protein bioconjugate were demonstrated to stimulate the immune system and to induce a strong primary immune response against the hapten with as low as 0.1 Î¼g of the model chemical. The influence of the different elements of those nanoconstructs over the immune response was investigated to better understand the molecular mechanisms that are involved. As expected, the presence of the carrier protein was shown to be necessary in order to trigger the immune response. Interestingly, we found that a remarkable secondary immune response to the model organic compound occurred in the absence of a carrier protein. Additionally, a satisfactory adjuvant effect of carbon nanotubes was observed and a potent immune response was elicited without employing an oil-based adjuvant.</t>
  </si>
  <si>
    <t>Bioconjugate Chemistry</t>
  </si>
  <si>
    <t>10.1021/acsami.7b04819</t>
  </si>
  <si>
    <t>Fibroblast-Cytophilic and HeLa-Cytotoxic Dual Function Carbon Nanoribbon Network Platform</t>
  </si>
  <si>
    <t>Carbon nanomaterials have emerged as a promising material in cancer diagnosis and therapy. Carbon nanomaterials/nanostructures (C-C molecular structure) act as a carrier/skeleton and require further surface modification through functionalization with chemicals or biomolecules to attain cell response. We report the synthesis of a novel carbon nanoribbon network (CNRN) platform that possesses a combination of C-C and C-O bond architecture. The bioactive CNRN showed enhanced ability for cell adhesion. Most importantly, it induced opposite cell responses from healthy cells and cancerous cells, cytophilic to fibroblasts but cytotoxic to HeLa cells. Ultrafast laser ionization under ambient conditions transforms nonbioresponsive C-C bond of graphite to C-C and C-O bonds, forming a self-assembled CNRN platform. The morphology, nanochemistry, and functionality on modulating fibroblast and HeLa adhesion and proliferation of the fabricated CNRN platforms were investigated. The results of in vitro studies suggested that the CNRN platforms not only attracted but also actively accelerated the adhesion and proliferation of both fibroblasts and HeLa cells. The proliferation rate of fibroblasts and HeLa cells is 91 and 98 times greater compared with that of a native graphite substrate, respectively. The morphology of the cells over a period of 24 to 48 h revealed that the CNRN platform induced an apoptosis-like cytotoxic function on HeLa cells, whereas fibroblasts experienced a cytophilic effect and formed a tissuelike structure. The degree of cytotoxic or cytophilic effect can be further enhanced by adjusting parameters such as the ratio of C-C bonds to C-O bonds, the nanoribbon width, and the nanovoid porosity of the CNRN platforms, which could be tuned by careful control of laser ionization. In a nutshell, for the first time, pristine carbon nanostructures free from biochemical functionalization demonstrate dual function, cytophilic to fibroblast cells and cytotoxic to HeLa cells.</t>
  </si>
  <si>
    <t>10.1186/s12989-017-0198-0</t>
  </si>
  <si>
    <t>Osteopontin enhances multi-walled carbon nanotube-triggered lung fibrosis by promoting TGF-Î²1 activation and myofibroblast differentiation</t>
  </si>
  <si>
    <t>Background: Carbon nanotubes (CNTs) have been used in a variety of applications because of their unique properties and functions. However, many CNTs have been shown to induce lung fibrosis in experimental animals with some at a potency greater than that of silica, raising concern over possible toxic effects of CNT exposure in humans. Research into the mechanisms by which CNTs induce pulmonary fibrosis is warranted in order to facilitate the understanding, monitoring, and treatment of CNT-induced lung lesions that might occur in exposed populations. The current study focuses on investigating the role of osteopontin (OPN) in the development of lung fibrosis upon exposure to multi-walled carbon nanotubes (MWCNTs). Methods: C57BL/6J (WT) and Opn knockout (KO) mice were exposed to MWCNTs by pharyngeal aspiration to examine the acute and chronic effects of MWCNT exposure. The role of OPN and its mode of action in lung fibrosis development were analyzed at the cellular and molecular levels in vivo and in vitro. Results: OPN was highly and persistently induced in both the acute and chronic phases of the response to MWCNT exposure in mouse lungs. Comparison between WT and Opn KO mice revealed that OPN critically regulated MWCNT-induced lung fibrosis as indicated by reduced fibrotic focus formation and myofibroblast accumulation in Opn KO lungs. At the molecular level, OPN promotes the expression and activation of TGF-Î²1, stimulates the differentiation of myofibroblasts from fibroblasts, and increases the production of fibrous matrix proteins in lungs and cultured lung cells exposed to MWCNTs. Conclusion: OPN is highly induced in CNT-exposed lungs and plays critical roles in TGF-Î²1 signaling activation and myofibroblast differentiation to promote fibrosis development from MWCNT exposure. This study reveals an OPN-dependent mechanism to promote MWCNT-induced lung fibrosis. The findings raise the possibility of using OPN as a biomarker to monitor CNT exposure and as a drug target to halt fibrosis development.</t>
  </si>
  <si>
    <t>10.1177/0748233716685661</t>
  </si>
  <si>
    <t>Effects of hydroxyl-functionalized multiwalled carbon nanotubes on sperm health and testes of Wistar rats</t>
  </si>
  <si>
    <t>Carbon nanotubes (CNTs) are promising candidates for various applications including biomedical purposes. Owing to their remarkable physical, mechanical, electrical and chemical properties, CNTs have become an area of intense research and industrial activity in recent years. Therefore, toxicity and risk assessment studies are becoming increasingly important. The present study was designed to assess the effects of hydroxyl-functionalized multiwalled CNTs (OH-f MWCNTs) on sperm health and testes of adult Wistar rats. Animals were treated with different doses of OH-f MWCNTs (0.4, 2.0 and 10.0 mg/kg) along with a control group receiving only vehicle. Assessments after 15 alternate intraperitoneal doses revealed dose-related adverse effects on many endpoints tested. Results of the study showed significant impairment of sperm health at 2.0 and 10.0 mg/kg. Histology of testes demonstrated degeneration of germinal epithelium and loss of germ cells in the treatment groups. The exposure resulted in increased oxidative stress in testes in a dose-dependent manner. The findings of the study demonstrate that CNTs are potentially harmful for male reproductive health.</t>
  </si>
  <si>
    <t>10.1016/j.tiv.2017.03.002</t>
  </si>
  <si>
    <t>Evaluation of multiwalled carbon nanotube cytotoxicity in cultures of human brain microvascular endothelial cells grown on plastic or basement membrane</t>
  </si>
  <si>
    <t>There is a growing interest in the use of multiwalled carbon nanotubes (MWCNTs) to treat diseases of the brain. Little is known about the effects of MWCNTs on human brain microvascular endothelial cells (HBMECs), which make up the blood vessels in the brain. In our studies, we evaluate the cytotoxicity of MWCNTs and acid oxidized MWNCTs, with or without a phospholipid-polyethylene glycol coating. We determined the cytotoxic effects of MWCNTs on both tissue-mimicking cultures of HBMECs grown on basement membrane and on monolayer cultures of HBMECs grown on plastic. We also evaluated the effects of MWCNT exposure on the capacity of HBMECs to form rings after plating on basement membrane, a commonly used assay to evaluate angiogenesis. We show that tissue-mimicking cultures of HBMECs are less sensitive to all types of MWCNTs than monolayer cultures of HBMECs. Furthermore, we found that MWCNTs have little impact on the capacity of HBMECs to form rings. Our results indicate that relative cytotoxicity of MWCNTs is significantly affected by the type of cell culture model used for testing, and supports further research into the use of tissue-mimicking endothelial cell culture models to help bridge the gap between in vitro and in vivo toxicology.</t>
  </si>
  <si>
    <t>10.1016/j.ecoenv.2017.02.034</t>
  </si>
  <si>
    <t>Interference of single walled carbon nanotubes (SWCNT) in the measurement of lipid peroxidation in aquatic organisms through TBARS assay</t>
  </si>
  <si>
    <t>Nanomaterials (NM) exhibit unique properties due their size and relative area, but the mechanisms and effects in the living organisms are yet to be unfold in their totality. Potential toxicity mechanisms concerning NM as carbon nanotubes include oxidative stress generation. Several fluorimetric and colorimetric methods have been systematically used to measure NM toxicity, and controversial results have been reported. One of the problems can be related to the interference effects induced by NM, leading to artifacts that can lead to misleading conclusions. In present study, it was performed in vitro assays with two aquatic species: the zebrafish Danio rerio and the polychaete Laeonereis acuta to evaluate the potential interference capacity of single-wall carbon nanotubes (SWCNT) in a fluorometric method (TBARS assay) to measure lipid peroxidation. Obtained results indicated that gills and brain of zebrafish presented a lowered fluorescence only at extremely high concentrations (50 and 500 mg/L). Determinations in anterior, middle, and posterior body regions of L. acuta showed a quite different pattern: high fluorescence at low SWCNT concentrations (0.5 mg/L) and lowering at the highest (500 mg/L). To eliminate matrix effect of biological samples, tests employing the standard for TBARS assay, 1,3,3-tetramethoxipropane, were run and the results showed again higher fluorescence values at low concentrations (0.5â€“5 mg SWCNT/L), a technique artifact that could lead to misleading conclusions since higher fluorescence values implicate higher TBARS concentration, implying oxidative stress. Using the colorimetric FOX assay with cumene hydroperoxide as standard presented remarkable better results since no artifacts were observed in the same SWCNT concentration range that employed with the TBARS technique.</t>
  </si>
  <si>
    <t>10.1186/s12989-017-0197-1</t>
  </si>
  <si>
    <t>Airway exposure to multi-walled carbon nanotubes disrupts the female reproductive cycle without affecting pregnancy outcomes in mice</t>
  </si>
  <si>
    <t>Background: The use of multiwalled carbon nanotubes (MWCNT) is increasing due to a growing use in a variety of products across several industries. Thus, occupational exposure is also of increasing concern, particularly since airway exposure to MWCNTs can induce sustained pulmonary acute phase response and inflammation in experimental animals, which may affect female reproduction. This proof-of-principle study therefore aimed to investigate if lung exposure by intratracheal instillation of the MWCNT NM-400 would affect the estrous cycle and reproductive function in female mice. Results: Estrous cycle regularity was investigated by comparing vaginal smears before and after exposure to 67 Î¼g of NM-400, whereas reproductive function was analyzed by measuring time to delivery of litters after instillation of 2, 18 or 67 Î¼g of NM-400. Compared to normal estrous cycling determined prior to exposure, exposure to MWCNT significantly prolonged the estrous cycle during which exposure took place, but significantly shortened the estrous cycle immediately after the exposed cycle. No consistent effects were seen on time to delivery of litter or other gestational or litter parameters, such as litter size, sex ratio, implantations and implantation loss. Conclusion: Lung exposure to MWCNT interfered with estrous cycling. Effects caused by MWCNTs depended on the time of exposure: the estrous stage was particularly sensitive to exposure, as animals exposed during this stage showed a higher incidence of irregular cycling after exposure. Our data indicates that MWCNT exposure may interfere with events leading to ovulation.</t>
  </si>
  <si>
    <t>10.1080/17435390.2017.1332253</t>
  </si>
  <si>
    <t>Effect of surface functionalizations of multi-walled carbon nanotubes on neoplastic transformation potential in primary human lung epithelial cells</t>
  </si>
  <si>
    <t>Functionalized multi-walled carbon nanotube (fMWCNT) development has been intensified to improve their surface activity for numerous applications, and potentially reduce toxic effects. Although MWCNT exposures are associated with lung tumorigenesis in vivo, adverse responses associated with exposure to different fMWCNTs in human lung epithelium are presently unknown. This study hypothesized that different plasma-coating functional groups determine MWCNT neoplastic transformation potential. Using our established model, human primary small airway epithelial cells (pSAECs) were continuously exposed for 8 and 12weeks at 0.06Î¼g/cm2 to three-month aged as-prepared-(pMWCNT), carboxylated-(MW-COOH), and aminated-MWCNTs (MW-NHx). Ultrafine carbon black (UFCB) and crocidolite asbestos (ASB) served as particle controls. fMWCNTs were characterized during storage, and exposed cells were assessed for several established cancer cell hallmarks. Characterization analyses conducted at 0 and 2 months of aging detected a loss of surface functional groups over time due to atmospheric oxidation, with MW-NHx possessing less oxygen and greater lung surfactant binding affinity. Following 8weeks of exposure, all fMWCNT-exposed cells exhibited significant increased proliferation compared to controls at 7 d post-treatment, while UFCB- and ASB-exposed cells did not differ significantly from controls. UFCB, pMWCNT, and MW-COOH exposure stimulated significant transient invasion behavior. Conversely, aged MW-NHx-exposed cells displayed moderate increases in soft agar colony formation and morphological transformation potential, while UFCB cells showed a minimal effect compared to all other treatments. In summary, surface properties of aged fMWCNTs can impact cell transformation events in vitro following continuous, occupationally relevant exposures.</t>
  </si>
  <si>
    <t>10.1093/MUTAGE/GEW056</t>
  </si>
  <si>
    <t>Oxidant generation, DNA damage and cytotoxicity by a panel of engineered nanomaterials in three different human epithelial cell lines</t>
  </si>
  <si>
    <t>Due to the steeply increased use of nanomaterials (NMs) for commercial and industrial applications, toxicological assessment of their potential harmful effects is urgently needed. In this study, we compared the DNA-damaging properties and concurrent cytotoxicity of a panel of 10 engineered NMs in three different cell lines in relation to their intrinsic oxidant generating properties.The human epithelial cell lines A549, HK-2 and HepG2 were chosen to represent relevant target organs for NMs in the lung, kidney and liver. Cytotoxicity, evaluated by WST-1 assay in the treatment concentration range of 0.3â€“80 Âµg/cm2, was shown for Ag and ZnO NM in all three cell lines. Cytotoxicity was absent for all other NMs, i.e. five types of TiO2 and two types of multiwalled carbon nanotubes. DNA damage, evaluated by the alkaline comet assay, was observed with Ag and ZnO, albeit only at cytotoxic concentrations. DNA damage varied considerably with the cell line. The oxidant generating properties of the NMs, evaluated by electron spin resonance spectroscopy in cell free conditions, did not correlate with their cytotoxic or DNA-damaging properties. DNA damage by the nanosilver could be partly attributed to its surfactant-containing dispersant. The coating of a TiO2 sample with the commercial surfactant Curosurf augmented its DNA-damaging properties in A549 cells, while surface modification with serum tended to reduce damage. Our findings indicate that measurement of the intrinsic oxidant-generating capacity of NMs is a poor predictor of DNA damage and that the cytotoxic and DNA-damaging properties of NMs can vary substantially with experimental conditions. Our study also underlines the critical importance of selecting appropriate cell systems and aligned testing protocols. Selection of a cell line on the mere basis of its origin may provide only poor insight on organ-specific hazards of NMs.</t>
  </si>
  <si>
    <t>10.1002/tox.22387</t>
  </si>
  <si>
    <t>Thrombospondin-1 and microRNA-1 expression in response to multiwalled carbon nanotubes in alveolar epithelial cells</t>
  </si>
  <si>
    <t>Thrombospondin-1 (TSP-1) is a glycoprotein that plays a role in extracellular matrix (ECM) remodeling. Previously, we have shown that multiwalled carbon nanotubes (MWCNT) regulate ECM components TGFÎ² and its target Col3A1 in alveolar epithelial cells. In this study, we investigated the effect of MWCNT on TSP-1 and microRNA-1 (miR-1) in the regulation of TGFÎ² in ECM remodeling using alveolar epithelial A549 cells. A549 cells were treated with MWCNT (20 or 50 Âµg/mL) for 6 or 24 h and the expression of TSP-1 and miR-1, and the exogenous miR-1 effect on cell morphology were analyzed. MWCNT induced in a time- and dose-dependent manner the expression of TSP-1. miR-1 was suppressed by MWCNT after 6 or 24 h of treatment regardless of the dose. TSP-1 and miR-1 negatively correlated with each other, r = âˆ’0.58. Exogenous administration of miR-1 induced alveolar epithelial cell morphology changes including cell clustering, whereas inhibition of miR-1 induced less cell to cell contact, cell rounding, and cellular projections. IntAct molecular network interactions analysis revealed that TSP-1 interacts with 21 molecular factors including ECM genes, and molecules. These results indicate a relationship between that TSP-1, MWCNT, and TGFÎ², and suggest TSP-1 may play a role in MWCNT-induced TGFÎ² and ECM remodeling. Moreover, these data also suggest an inverse relationship between TSP-1 and miR-1 and a potential role of miR-1 in MWCNT-induced fibrotic signaling. Â© 2016 Wiley Periodicals, Inc. Environ Toxicol 32: 1596â€“1606, 2017.</t>
  </si>
  <si>
    <t>10.1186/s12989-017-0194-4</t>
  </si>
  <si>
    <t>Impaired lysosomal activity mediated autophagic flux disruption by graphite carbon nanofibers induce apoptosis in human lung epithelial cells through oxidative stress and energetic impairment</t>
  </si>
  <si>
    <t>Background: Graphite carbon nanofibers (GCNF) have emerged as a potential alternative of carbon nanotubes (CNT) for various biomedical applications due to their superior physico-chemical properties. Therefore in-depth understanding of the GCNF induced toxic effects and underlying mechanisms in biological systems is of great interest. Currently, autophagy activation by nanomaterials is recognized as an emerging toxicity mechanism. However, the association of GCNF induced toxicity with this form of cell death is largely unknown. In this study, we have assessed the possible mechanism; especially the role of autophagy, underlying the GCNF induced toxicity. Methods: Human lung adenocarcinoma (A549) cells were exposed to a range of GCNF concentrations and various cellular parameters were analyzed (up to 48 h). Transmission electron microscopy, immunofluorescent staining, western blot and quantitative real time PCR were performed to detect apoptosis, autophagy induction, lysosomal destabilization and cytoskeleton disruption in GCNF exposed cells. DCFDA assay was used to evaluate the reactive oxygen species (ROS) production. Experiments with N-acetyl-L-cysteine (NAC), 3-methyladenine (3-MA) and LC3 siRNA was carried out to confirm the involvement of oxidative stress and autophagy in GCNF induced cell death. Comet assay and micronucleus (MN) assay was performed to assess the genotoxicity potential. Results: In the present study, GCNF was found to induce nanotoxicity in human lung cells through autophagosomes accumulation followed by apoptosis via intracellular ROS generation. Mechanistically, impaired lysosomal function and cytoskeleton disruption mediated autophagic flux blockade was found to be the major cause of accumulation rather than autophagy induction which further activates apoptosis. The whole process was in line with the increased ROS level and their pharmacological inhibition leads to mitigation of GCNF induced cell death. Moreover the inhibition of autophagy attenuates apoptosis indicating the role of autophagy as cell death process. GCNF was also found to induce genomic instability. Conclusion: Our present study demonstrates that GCNF perturbs various interrelated signaling pathway and unveils the potential nanotoxicity mechanism of GCNF through targeting ROS-autophagy-apoptosis axis. The current study is significant to evaluate the safety and risk assessment of fibrous carbon nanomaterials prior to their potential use and suggests caution on their utilization for biomedical research.</t>
  </si>
  <si>
    <t>10.1021/acsnano.6b08650</t>
  </si>
  <si>
    <t>10.1021/acsnano.6b07533</t>
  </si>
  <si>
    <t>Network Analysis Reveals Similar Transcriptomic Responses to Intrinsic Properties of Carbon Nanomaterials in Vitro and in Vivo</t>
  </si>
  <si>
    <t>Identification of Gene Transcription Start Sites and Enhancers Responding to Pulmonary Carbon Nanotube Exposure in Vivo</t>
  </si>
  <si>
    <t>Understanding the complex molecular alterations related to engineered nanomaterial (ENM) exposure is essential for carrying out toxicity assessment. Current experimental paradigms rely on both in vitro and in vivo exposure setups that often are difficult to compare, resulting in questioning the real efficacy of cell models to mimic more complex exposure scenarios at the organism level. Here, we have systematically investigated transcriptomic responses of the THP-1 macrophage cell line and lung tissues of mice, after exposure to several carbon nanomaterials (CNMs). Under the assumption that the CNM exposure related molecular alterations are mixtures of signals related to their intrinsic properties, we inferred networks of responding genes, whose expression levels are coordinately altered in response to specific CNM intrinsic properties. We observed only a minute overlap between the sets of intrinsic property-correlated genes at different exposure scenarios, suggesting specific transcriptional programs working in different exposure scenarios. However, when the effects of the CNM were investigated at the level of significantly altered molecular functions, a broader picture of substantial commonality emerged. Our results imply that in vitro exposures can efficiently recapitulate the complex molecular functions altered in vivo. In this study, altered molecular pathways in response to specific CNM intrinsic properties have been systematically characterized from transcriptomic data generated from multiple exposure setups. Our computational approach to the analysis of network response modules further revealed similarities between in vitro and in vivo exposures that could not be detected by traditional analysis of transcriptomics data. Our analytical strategy also opens a possibility to look for pathways of toxicity and understanding the molecular and cellular responses identified across predefined biological themes.</t>
  </si>
  <si>
    <t>Increased use of nanomaterials in industry, medicine, and consumer products has raised concerns over their toxicity. To ensure safe use of nanomaterials, understanding their biological effects at the molecular level is crucial. In particular, the regulatory mechanisms responsible for the cascade of genes activated by nanomaterial exposure are not well-characterized. To this end, we profiled the genome-wide usage of gene transcription start sites and linked active enhancer regions in lungs of C57BL/6 mice 24 h after intratracheal instillation of a single dose of the multiwalled carbon nanotube (MWCNT) Mitsui-7. Our results revealed a massive gene regulatory response, where expression of key inflammatory genes (e.g., Csf3, Il24, and Fgf23) was increased &gt;100-fold 24 h after Mitsui-7 exposure. Many of the Mitsui-7-responsive transcription start sites were alternative transcription start sites for known genes, and the number of alternative transcription start sites used in a given gene was correlated with overall Mitsui-7 response. Strikingly, genes that were up-regulated after Mitsui-7 exposure only through their main annotated transcription start site were linked to inflammatory and defense responses, while genes up-regulated only through alternative transcription start sites were functionally heterogeneous and not inflammation-associated. Furthermore, we identified almost 12 000 active enhancers, many of which were Mitsui-7-responsive, and we identified similarly responding putative target genes. Overall, our study provides the location and activity of Mitsui-7-induced enhancers and transcription start sites, providing a useful resource for targeted experiments elucidating the biological effects of nanomaterials and the identification of biomarkers for early detection of MWCNT-induced inflammation.</t>
  </si>
  <si>
    <t>10.1002/smll.201603830</t>
  </si>
  <si>
    <t>Carbon Nanotubes Disrupt Iron Homeostasis and Induce Anemia of Inflammation through Inflammatory Pathway as a Secondary Effect Distant to Their Portal-of-Entry</t>
  </si>
  <si>
    <t>Although numerous toxicological studies have been performed on carbon nanotubes (CNTs), a few studies have investigated their secondary and indirect effects beyond the primary target tissues/organs. Here, a cascade of events are investigated: the initiating event and the subsequent key events necessary for the development of phenotypes, namely CNT-induced pro-inflammatory effects on iron homeostasis and red blood cell formation, which are linked to anemia of inflammation (AI). A panel of CNTs are prepared including pristine multiwall CNTs (P-MWCNTs), aminated MWCNTs (MWCNTs-NH2), polyethylene glycol MWCNTs (MWCNTs-PEG), polyethyleneimine MWCNTs (MWCNTs-PEI), and carboxylated MWCNTs (MWCNTs-COOH). It has been demonstrated that all CNT materials provoke inflammatory cytokine interleukin-6 (IL-6) production and stimulate hepcidin induction, associated with disordered iron homeostasis, irrespective of exposure routes including intratracheal, intravenous, and intraperitoneal administration. Meanwhile, PEG and COOH modifications can ameliorate the activation of IL-6-hepcidin signaling. Long-term exposure of MWCNTs results in AI and extramedullary erythropoiesis. Thus, an adverse outcome pathway is identified: MWCNT exposure leads to inflammation, hepatic hepcidin induction, and disordered iron metabolism. Together, the combined data depict the hazardous secondary toxicity of CNTs in incurring anemia through inflammatory pathway. This study will also open a new avenue for future investigations on CNT-induced indirect and secondary adverse effects.</t>
  </si>
  <si>
    <t>Effect of single wall carbon nanotubes on biological behavior of colon cancer cell line SW480</t>
  </si>
  <si>
    <t>OBJECTIVE: Single walled carbon nanotube (SWCNT) has the advantages of good stability and light absorption ability and easy modification. SWCNT has been widely used in the field of cancer therapy, drug delivery and so on. The aim of this study was to observe the effects of SWCNT on proliferation, apoptosis and invasion of human colon cancer cell line SW480, and provide a new strategy for the clinical treatment of colon cancer. METHODS: Low concentration of SWCNT, middle concentration of SWCNT and high concentration of SWCNT with colon cancer cell line SW480 were co-incubated respectively. SW480 cell proliferation was detected by CCK-8, cell apoptosis and cell cycles were examined by flow cytometry. Cell invasion ability was examined by transwell assay. SWCNT localization in SW480 cells was detected by confocal laser scanning microscope (CLSM). The related mechanism was analyzed. RESULTS: With the increasing of SWCNT concentration, SW480 cell viability and cell invasion were significantly increased. Cell viability [(21.43Â±2.44)%] and the number of invasive cells (58.34Â±4.11) of high-SWCNT group was the lowest (F was respectively 157.094 and 203.749, the comparison of multigroup differential analysis and bewteen two groups were all P&lt;0.05). With the increase of SWCNT concentration, the apoptosis rate of SW480 cells was significantly increased, the apoptosis rate of high-SWCNT group was (74.26Â±6.89)% which was significantly higher than that of other groups (F was 115.752, the comparison of multigroup differential analysis and bewteen two groups were all P&lt;0.05). With the increase of SWCNT concentration, the proportion of blocked SW480 cells in G1 phase was significantly increased (F was 21.293, the comparison of multigroup differential analysis and bewteen two groups were all P&lt;0.05). CLSM showed that SWCNT targeted to SW480 cell mitochondria, and mitochondria appeared at the same time. CONCLUSION: SWCNT can inhibit the division, proliferation and migration of SW480 cells, promote cell apoptosis and cause mitochondrial disruption.</t>
  </si>
  <si>
    <t>Chinese Journal of Cancer Prevention and Treatment</t>
  </si>
  <si>
    <t>10.1021/acs.jpcb.7b00297</t>
  </si>
  <si>
    <t>Ultrashort Single-Walled Carbon Nanotubes Insert into a Pulmonary Surfactant Monolayer via Self-Rotation: Poration and Mechanical Inhibition</t>
  </si>
  <si>
    <t>It has been widely accepted that longer single-walled carbon nanotubes (SWCNTs) exhibit higher toxicity by causing severe pneumonia once inhaled, yet relatively little is known regarding the potential toxicity of ultrashort SWCNTs, which are of central importance to the development of suitable vehicles for biomedical applications. Here, by combining coarse-grained molecular dynamics (CGMD), pulling simulations, and scaling analysis, we demonstrate that the inhalation toxicity of ultrashort SWCNTs (1.5 nm &lt; l &lt; 5.5 nm) can be derived from the unique behaviors on interaction with the pulmonary surfactant monolayer (PSM), which is located at the air-water interface of alveoli and forms the frontline of the lung host defense. Molecular dynamics (MD) simulations suggest that ultrashort SWCNTs spontaneously insert into the PSM via fast self-rotation. Further translocation toward the water or air phase involves overcoming a high free-energy barrier, indicating that removal of inhaled ultrashort SWCNTs from the PSM is difficult, possibly leading to the accumulation of SWCNTs in the PSM, with prolonged retention and increased inflammation potentials. Under certain conditions, the inserted SWCNTs are found to open hydrophilic pores in the PSM via a mechanism that mimics that of the antimicrobial peptide. Besides, the mechanical property of the PSM is inhibited by the deposited ultrashort SWCNTs through segregation of the inner lipid molecules from the outer phase. Our results bring to the forefront the concern of the inhalation toxicity of ultrashort SWCNTs and provide guidelines for future design of inhaled nanodrug carriers with minimized side effects.</t>
  </si>
  <si>
    <t>Journal of Physical Chemistry B</t>
  </si>
  <si>
    <t>10.1186/s12951-017-0259-4</t>
  </si>
  <si>
    <t>10.1080/01480545.2016.1199563</t>
  </si>
  <si>
    <t>Multi-walled carbon nanotubes functionalized with recombinant Dengue virus 3 envelope proteins induce significant and specific immune responses in mice</t>
  </si>
  <si>
    <t>A comparative study on the in vitro cytotoxic responses of two mammalian cell types to fullerenes, carbon nanotubes and iron oxide nanoparticles</t>
  </si>
  <si>
    <t>Background: Dengue is the most prevalent arthropod-borne viral disease in the world. In this article we present results on the development, characterization and immunogenic evaluation of an alternative vaccine candidate against Dengue. Methods: The MWNT-DENV3E nanoconjugate was developed by covalent functionalization of carboxylated multi-walled carbon nanotubes (MWNT) with recombinant dengue envelope (DENV3E) proteins. The recombinant antigens were bound to the MWNT using a diimide-activated amidation process and the immunogen was characterized by TEM, AFM and Raman Spectroscopy. Furthermore, the immunogenicity of this vaccine candidate was evaluated in a murine model. Results: Immunization with MWNT-DENV3E induced comparable IgG responses in relation to the immunization with non-conjugated proteins; however, the inoculation of the nanoconjugate into mice generated higher titers of neutralizing antibodies. Cell-mediated responses were also evaluated, and higher dengue-specific splenocyte proliferation was observed in cell cultures derived from mice immunized with MWNT-DENV3E when compared to animals immunized with the non-conjugated DENV3E. Conclusions: Despite the recent licensure of the CYD-TDV dengue vaccine in some countries, results from the vaccine's phase III trial have cast doubts about its overall efficacy and global applicability. While questions about the effectiveness of the CYD-TDV vaccine still lingers, it is wise to keep at hand an array of vaccine candidates, including alternative non-classical approaches like the one presented here.</t>
  </si>
  <si>
    <t>The present study was designed to evaluate and compare the time- and dose-dependent cellular response of human periodontal ligament fibroblasts (hPDLFs), and mouse dermal fibroblasts (mDFs) to three different types of nanoparticles (NPs); fullerenes (C60), single walled carbon nanotubes (SWCNTs) and iron (II,III) oxide (Fe3O4) nanoparticles via in vitro toxicity methods, and impedance based biosensor system. NPs were characterized according to their morphology, structure, surface area, particle size distribution and zeta potential by using transmission electron microscopy, X-ray diffraction, Brunauerâ€“Emmettâ€“Teller, dynamic light scattering and zeta sizer analyses. The MÃ¶ssbauer spectroscopy was used in order to magnetically characterize the Fe3O4 NPs. The hPDLFs and mDFs were exposed to different concentrations of the NPs (0.1, 1, 10, 50 and 100 Î¼g/mL) for predetermined time intervals (6, 24 and 48 h) under controlled conditions. Subsequently, NP exposed cells were tested for viability, membrane leakage and generation of intracellular reactive oxygen species. Additional to in vitro cytotoxicity assays, the cellular responses to selected NPs were determined in real time using an impedance based biosensor system. Taken together, information obtained from all experiments suggests that toxicity of the selected NPs is cell type, concentration and time dependent.</t>
  </si>
  <si>
    <t>10.1177/0748233716644381</t>
  </si>
  <si>
    <t>Neurobehavioral toxicity of carbon nanotubes in mice: Focus on brain-derived neurotrophic factor mRNA and protein</t>
  </si>
  <si>
    <t>Objectives: The aim of this study was to evaluate neurobehavioral toxicity of single-walled (SWNTs) and multiwalled carbon nanotubes (MWNTs) in mice. Methods: Male NMRI mice were randomized into 5 groups (n = 10 each): Normal control (NC) group was injected intraperitoneally (i.p.) with phosphate-buffered saline (PBS) solution (pH 7.8; ca. 1 mL), MW80 and MW800 groups were injected with either i.p. 80 or 800 mg kg-'1 MWNTs suspended in 1 mL of PBS and SW80 and SW800 groups were injected with either i.p. 80 or 800 mg kg-'1 SWNTs suspended in 1 mL of PBS. After 2 weeks, five mice from each group were evaluated for brain-derived neurotrophic factor (BDNF) messenger RNA expression and protein content of brain tissues. Locomotion, anxiety, learning and memory, and depression were measured by open field test (OFT), elevated plus-maze (EPM), object recognition test (ORT), and forced swimming test (FST), respectively. Results: Ambulation time and center arena time in the OFT did not change among groups. In the EPM paradigm, SWNTs (800 mg kg-'1) and MWNTs (80 and 800 mg kg-'1) showed an anxiogenic effect. In ORT, MWNTs (80 mg kg-'1) increased the discrimination ratio while in FST, MWNTs showed a depressant effect as compared to vehicle. The BDNF gene expression in mice treated with 80 and 800 mg kg-'1 SWNTs or 80 mg kg-'1 MWNTs decreased as compared to NC mice although BDNF gene expression increased in mice that were treated with 800 mg kg-'1 MWNTs. The whole brain BDNF protein content did not change among groups. Conclusion: Our study showed that i.p. exposure to carbon nanotubes (CNTs) may result in behavioral toxicity linked with expression of depression or anxiety that depends on the type of CNTs. In addition, exposure to CNTs changed BDNF gene expression.</t>
  </si>
  <si>
    <t>10.1016/j.carbon.2016.12.036</t>
  </si>
  <si>
    <t>Quantitative evaluation of multi-wall carbon nanotube uptake by terrestrial plants</t>
  </si>
  <si>
    <t>The extent and mechanisms by which multi-wall carbon nanotubes (MWCNTs) are accumulated by terrestrial plant species is currently unknown. In this study, we successfully measured the MWCNTs content in different plant (Arabidopsis thaliana, rice, maize and soybean) using 14C labeled MWCNTs. Quantitative relationships among the uptake amount of MWCNTs in different Arabidopsis tissues, the physiological (water loss, pigment content, and total protein content) and biochemical parameters (antioxidant enzyme activities) were further evaluated. Our results indicated that changes in biochemical parameters were much more sensitive than physiological parameters. The lowest CAT activities in the treatment with (1,3-dinitrobenzene + MWCNTs) were only 0.13- fold of that in the 1,3-dinitrobenzene alone treatment, suggesting MWCNTs could alleviate the toxicity to Arabidopsis. Due to the toxicity caused by small polar aromatic organic molecules (SPAOMs), the MWCNTs uptake in leaf in the treatment with (2,4-dichlorophenol + MWCNTs) was only 0.07-fold relative to the MWCNTs alone treatment. Hydrodynamic diameter of MWCNTs in solution did not significantly affect MWCNTs uptake. Uptake models for MWCNTs into root and leaf tissue were constructed via stepwise multiple linear regression analysis. This study will provide important information for the accurate determination of risk associated with MWCNT exposure.</t>
  </si>
  <si>
    <t>10.1002/jat.3373</t>
  </si>
  <si>
    <t>Salinity-dependent toxicity of water-dispersible, single-walled carbon nanotubes to Japanese medaka embryos</t>
  </si>
  <si>
    <t>To investigate the effects of salinity on the behavior and toxicity of functionalized single-walled carbon nanotubes (SWCNTs), which are chemical modified nanotube to increase dispersibility, medaka embryos were exposed to non-functionalized single-walled carbon nanotubes (N-SWCNTs), water-dispersible, cationic, plastic-polymer-coated, single-walled carbon nanotubes (W-SWCNTs), or hydrophobic polyethylene glycol-functionalized, single-walled carbon nanotubes (PEG-SWCNTs) at different salinities, from freshwater to seawater. As reference nanomaterials, we tested dispersible chitin nanofiber (CNF), chitosan-chitin nanofiber (CCNF) and chitin nanocrystal (CNC, i.e. shortened CNF). Under freshwater conditions, with exposure to 10 mg lâˆ’1 W-SWCNTs, the yolk sacks of 57.8% of embryos shrank, and the remaining embryos had a reduced heart rate, eye diameter and hatching rate. Larvae had severe defects of the spinal cord, membranous fin and tail formation. These toxic effects increased with increasing salinity. Survival rates declined with increasing salinity and reached 0.0% in seawater. In scanning electron microscope images, W-SWCNTs, CNF, CCNF and CNC were adsorbed densely over the egg chorion surface; however, because of chitin's biologically harmless properties, only W-SWCNTs had toxic effects on the medaka eggs. No toxicity was observed from N-SWCNT and PEG-SWCNT exposure. We demonstrated that water dispersibility, surface chemistry, biomedical properties and salinity were important factors in assessing the aquatic toxicity of nanomaterials. Copyright Â© 2016 John Wiley &amp; Sons, Ltd.</t>
  </si>
  <si>
    <t>10.1080/17435390.2017.1308031</t>
  </si>
  <si>
    <t>10.1080/17435390.2017.1299888</t>
  </si>
  <si>
    <t>A cross-sectional study of changes in markers of immunological effects and lung health due to exposure to multi-walled carbon nanotubes</t>
  </si>
  <si>
    <t>Mapping differential cellular protein response of mouse alveolar epithelial cells to multi-walled carbon nanotubes as a function of atomic layer deposition coating</t>
  </si>
  <si>
    <t>Background: Multi-wall carbon nanotubes (MWCNTs) are manufactured nanomaterials to which workers and the general population will be increasingly exposed in coming years. Little is known about potential human health effects of exposure to MWCNTs, but effects on the lung and the immune system have been reported in animal and mechanistic studies. Objectives: We conducted a cross-sectional study to assess the association between occupational exposure to MWCNTs and effects on lung health and the immune system. Methods: We assessed 51 immune markers and three pneumoproteins in serum, complete blood cell counts (CBC), fractional exhaled nitric oxide (FENO), and lung function among 22 workers of a MWCNT producing facility and 39 age- and gender-matched, unexposed controls. Measurements were repeated four months later among 16 workers also included in the first phase of the study. Regression analyses were adjusted for potentially confounding parameters age, body mass index, smoking, and sex, and we explored potential confounding by other factors in sensitivity analyses. Results: We observed significant upward trends for immune markers C-C motif ligand 20 (p =.005), basic fibroblast growth factor (p =.05), and soluble IL-1 receptor II (p =.0004) with increasing exposure to MWCNT. These effects were replicated in the second phase of the study and were robust to sensitivity analyses. We also observed differences in FENO and several CBC parameters between exposed and non-exposed, but no difference in lung function or the pneumoproteins. Conclusions: We observed indications of early effects of occupational exposure to MWCNTs on lung health and the immune system.</t>
  </si>
  <si>
    <t>Carbon nanotubes (CNTs), a prototypical engineered nanomaterial, have been increasingly manufactured for a variety of novel applications over the past two decades. However, since CNTs possess fiber-like shape and cause pulmonary fibrosis in rodents, there is concern that mass production of CNTs will lead to occupational exposure and associated pulmonary diseases. The aim of this study was to use contemporary proteomics to investigate the mechanisms of cellular response in E10 mouse alveolar epithelial cells in vitro after exposure to multi-walled CNTs (MWCNTs) that were functionalized by atomic layer deposition (ALD). ALD is a method used to generate highly uniform and conformal nanoscale thin-film coatings of metals to enhance novel conductive properties of CNTs. We hypothesized that specific types of metal oxide coatings applied to the surface of MWCNTs by ALD would determine distinct proteomic profiles in mouse alveolar epithelial cells in vitro that could be used to predict oxidative stress and pulmonary inflammation. Uncoated (U)-MWCNTs were functionalized by ALD with zinc oxide (ZnO) to yield Z-MWCNTs or aluminum oxide (Al2O3) to yield A-MWCNTs. Significant differential protein expression was found in the following critical pathways: mTOR/eIF4/p70S6K signaling and Nrf-2 mediated oxidative stress response increased following exposure to Z-MWCNTs, interleukin-1 signaling increased following U-MWCNT exposure, and inhibition of angiogenesis by thrombospondin-1, oxidative phosphorylation, and mitochondrial dysfunction increased following A-MWCNT exposure. This study demonstrates that specific types of metal oxide thin film coatings applied by ALD produce distinct cellular and biochemical responses related to lung inflammation and fibrosis compared to uncoated MWCNT exposure in vitro.</t>
  </si>
  <si>
    <t>10.1073/pnas.1616070114</t>
  </si>
  <si>
    <t>10.1038/nnano.2016.248</t>
  </si>
  <si>
    <t>Serum-borne bioactivity caused by pulmonary multiwalled carbon nanotubes induces neuroinflammation via blood-brain barrier impairment</t>
  </si>
  <si>
    <t>Single-nanotube tracking reveals the nanoscale organization of the extracellular space in the live brain</t>
  </si>
  <si>
    <t>Pulmonary exposure to multiwalled carbon nanotubes (MWCNTs) causes indirect systemic inflammation through unknown pathways. MWCNTs translocate only minimally from the lungs into the systemic circulation, suggesting that extrapulmonary toxicity may be caused indirectly by lung-derived factors entering the circulation. To assess a role for MWCNT-induced circulating factors in driving neuroinflammatory outcomes, mice were acutely exposed to MWCNTs (10 or 40 Î¼g/mouse) via oropharyngeal aspiration. At 4 h after MWCNT exposure, broad disruption of the blood-brain barrier (BBB) was observed across the capillary bed with the small molecule fluorescein, concomitant with reactive astrocytosis. However, pronounced BBB permeation was noted, with frank albumin leakage around larger vessels (&gt;10 Î¼m), overlain by a dose-dependent astroglial scar-like formation and recruitment of phagocytic microglia. As affirmed by elevated inflammatory marker transcription, MWCNT-induced BBB disruption and neuroinflammation were abrogated by pretreatment with the rho kinase inhibitor fasudil. Serum from MWCNT-exposed mice induced expression of adhesion molecules in primary murine cerebrovascular endothelial cells and, in a wound-healing in vitro assay, impaired cell motility and cytokinesis. Serum thrombospondin-1 level was significantly increased after MWCNT exposure, and mice lacking the endogenous receptor CD36 were protected from the neuroinflammatory and BBB permeability effects of MWCNTs. In conclusion, acute pulmonary exposure to MWCNTs causes neuroinflammatory responses that are dependent on the disruption of BBB integrity.</t>
  </si>
  <si>
    <t>The brain is a dynamic structure with the extracellular space (ECS) taking up almost a quarter of its volume. Signalling molecules, neurotransmitters and nutrients transit via the ECS, which constitutes a key microenvironment for cellular communication and the clearance of toxic metabolites. The spatial organization of the ECS varies during sleep, development and aging and is probably altered in neuropsychiatric and degenerative diseases, as inferred from electron microscopy and macroscopic biophysical investigations. Here we show an approach to directly observe the local ECS structures and rheology in brain tissue using super-resolution imaging. We inject single-walled carbon nanotubes into rat cerebroventricles and follow the near-infrared emission of individual nanotubes as they diffuse inside the ECS for tens of minutes in acute slices. Because of the interplay between the nanotube geometry and the ECS local environment, we can extract information about the dimensions and local viscosity of the ECS. We find a striking diversity of ECS dimensions down to 40- â‚¬...nm, and as well as of local viscosity values. Moreover, by chemically altering the extracellular matrix of the brains of live animals before nanotube injection, we reveal that the rheological properties of the ECS are affected, but these alterations are local and inhomogeneous at the nanoscale.</t>
  </si>
  <si>
    <t>Proceedings of the National Academy of Sciences of the United States of America</t>
  </si>
  <si>
    <t>10.1007/s00706-016-1911-7</t>
  </si>
  <si>
    <t>The influence of selected nanomaterials on microorganisms</t>
  </si>
  <si>
    <t>Abstract: Nanotechnologies belong to the latest technologies, which have a wide range of applications in medicine, electrotechnology or in screening methods. However, there is still a lack of information about their effects on the environment, microorganisms or their possible applications in wastewater treatments for micropollutants removal. This study focuses on the interaction of selected types of nanomaterials with different gram-positive and gram-negative bacteria, filamentous fungi, and yeasts. Tested nanomaterials were on carbon baseâ€“nanodiamonds, carbon nanotubes, and graphene oxide. The results show antimicrobial effect of carbon nanotubes or graphene oxide on gram-positive bacteria. The inhibitory effect depended on the mode of interaction between cells and tested nanomaterial. A mutagenic activity of tested nanomaterials was found for the boron doped diamond powder with nominal size of the particles 500 nm in two highest concentrations. Graphical abstract: [Figure not available: see fulltext.]</t>
  </si>
  <si>
    <t>Monatshefte fur Chemie</t>
  </si>
  <si>
    <t>10.1016/j.bpc.2016.12.002</t>
  </si>
  <si>
    <t>Effects of serum albumin on the degradation and cytotoxicity of single-walled carbon nanotubes</t>
  </si>
  <si>
    <t>Neutrophil myeloperoxidase (MPO) and peroxynitrite (ONOOâˆ’) can oxidatively biodegrade carboxylated single-walled carbon nanotubes (SWCNTs). The proteinâ€“SWCNTs interactions will play an important role in the degradation and cytotoxicity of nanotubes. Here, we investigated the binding of bovine serum albumin (BSA, a common and well-characterized model blood serum protein) to SWCNTs, and found that the hydrophobic and electrostatic interactions might be crucial factors in stabilizing the binding of SWCNTs with BSA. The binding of BSA could impair SWCNTs biodegradation in vitro through the competitive adsorption to nanotube. Both SWCNTs and BSA-SWCNTs were significantly degraded in zymosan-stimulated macrophages, and the degradation degree was more for BSA-SWCNTs. The mechanism for SWCNTs degradation in activated macrophages was further investigated to demonstrate the dominant participation of MPO and ONOOâˆ’-driven pathways. Moreover, binding of BSA to SWCNTs reduced cytotoxicity and degraded nanotubes induced less cytotoxicity than non-degraded nanotubes. The binding of BSA may be an important determinant for the biodegradation and cytotoxicity of SWCNTs in inflammatory cells, and therefore, provide a new route to mitigate the potential toxicity of nanotubes in future biomedical applications.</t>
  </si>
  <si>
    <t>10.2147/IJN.S123345</t>
  </si>
  <si>
    <t>Systemic and immunotoxicity of pristine and PEGylated multi-walled carbon nanotubes in an intravenous 28 days repeated dose toxicity study</t>
  </si>
  <si>
    <t>The numerous increasing use of carbon nanotubes (CNTs) derived from nanotechnology has raised concerns about their biosafety and potential toxicity. CNTs cause immunologic dysfunction and limit the application of CNTs in biomedicine. The immunological responses induced by pristine multi-walled carbon nanotubes (p-MWCNTs) and PEGylated multi-walled carbon nanotubes (MWCNTs-PEG) on BALB/c mice via an intravenous administration were investigated. The results reflect that the p-MWCNTs induced significant increases in spleen, thymus, and lung weight. Mice treated with p-MWCNTs showed altered lymphocyte populations (CD3+, CD4+, CD8+, and CD19+) in peripheral blood and increased serum IgM and IgG levels, and splenic macrophage ultrastructure indicated mitochondria swelling. p-MWCNTs inhibited humoral and cellular immunity function and were associated with decreased immune responses against sheep erythrocytes and serum hemolysis level. Natural killer (NK) activity was not modified by two types of MWCNTs. In comparison with two types of MWCNTs, for a same dose, p-MWCNTs caused higher levels of inflammation and immunosuppression than MWCNTs-PEG. The results of immunological function suggested that after intravenous administration with p-MWCNTs caused more damage to systemic immunity than MWCNTs- PEG. Here, we demonstrated that a surface functional modification on MWCNTs reduces their immune perturbations in vivo. The chemistry-modified MWCNTs change their preferred immune response in vivo and reduce the immunotoxicity of p-MWCNTs.</t>
  </si>
  <si>
    <t>10.1016/j.jhazmat.2016.10.064</t>
  </si>
  <si>
    <t>Mechanisms underlying toxicity and stimulatory role of single-walled carbon nanotubes in Hyoscyamus niger during drought stress simulated by polyethylene glycol</t>
  </si>
  <si>
    <t>In this study, seeds of Hyoscyamus niger were exposed to different concentrations (50â€“800 Î¼g mLâˆ’1) of single-walled carbon nanotubes (SWCNTs) under different levels of drought stress (0.5â€“1.5 MPa) for 14 days. Germinated seeds were subsequently allowed to grow in the same culture media for 7 more days to test the further response of the seedlings in terms of biochemical changes to the employed treatments. Seeds subjected to drought showed reduction in germination percentage, vigor and lengths of roots and shoots. However, inclusion of SWCNTs at the two lowest concentrations significantly alleviated the drought stress (up to moderate levels only)-induced reduction in germination and growth attributes. This happened due to increased water uptake, up-regulation of mechanisms involved in starch hydrolysis, and reduction in oxidative injury indices including H2O2, malondialdehyde contents and electrolyte leakage. The improved plant performance under PEG-induced drought stress was a consequence of changes in the expression of various antioxidant enzymes including SOD, POD, CAT, and APX, and also biosynthesis of proteins, phenolics, and specific metabolites such as proline. Results demonstrate that treatment by low concentrations of SWCNTs can induce tolerance in seedlings against low to moderate levels of drought through enhancing water uptake and activating plant defense system.</t>
  </si>
  <si>
    <t>10.2147/IJN.S123484</t>
  </si>
  <si>
    <t>Stromelysin-2 (MMP-10) facilitates clearance and moderates inflammation and cell death following lung exposure to long multiwalled carbon nanotubes</t>
  </si>
  <si>
    <t>Multiwalled carbon nanotubes (MWCNTs) are nanomaterials composed of multiple layers of graphene cylinders with unique properties that make them valuable for a number of industries. However, rising global production has led to concerns regarding potential occupational exposures to them as raw materials during handling. This is especially true for long MWCNT fibers, whose aspect ratio has been posited to initiate pathology similar to that of asbestos. Matrix metalloproteinases (MMPs) are a class of extracellular endopeptidases that control various processes related to tissue repair, inflammation, and more. Stromelysin-2 (MMP-10) has roles in modulating macrophage activation and function, and hence, we used an MMP-10 null (Mmp10âˆ’/âˆ’) mouse model to assess its role in controlling lung responses to inhaled long MWCNTs. Oropharyngeal aspiration of long MWCNTs (80 Î¼g/mouse) by wild-type mice induced expression of Mmp10 mRNA, which was accompanied by a robust inflammatory response characterized by elevated expression of Tnfa, Il6, and Il1b. In Mmp10âˆ’/âˆ’ mice, we found that absence of MMP-10 led to impaired pulmonary clearance of MWCNTs and reduced macrophage cell survival. Exposure of wild-type bone marrow-derived macrophages (BMDMs) and alveolar macrophages to MWCNTs caused a rapid, dose-dependent upregulation of Mmp10 mRNA expression, which was accompanied by expression of pro-inflammatory products (Il6 and Il1b). These products were further enhanced in Mmp10âˆ’/âˆ’ macrophages, resulting in increased caspase-3-dependent cell death compared with wild-type cells. These findings indicate that MMP-10 facilitates the clearance of MWCNTs and moderates the pro-inflammatory response of exposed alveolar and infiltrated macrophages.</t>
  </si>
  <si>
    <t>10.1007/s11051-016-3722-5</t>
  </si>
  <si>
    <t>10.1177/0748233715622307</t>
  </si>
  <si>
    <t>Phytotoxicity of carbon nanotubes in soybean as determined by interactions with micronutrients</t>
  </si>
  <si>
    <t>Comparative in vivo toxicity assessment places multiwalled carbon nanotubes at a higher level than mesoporous silica nanoparticles</t>
  </si>
  <si>
    <t>Carbon nanomaterials released into the environment exert extremely variable effects on living organisms. In this study, we used soybean (Glycine max) to investigate early responses to seed exposure to multi-walled carbon nanotubes (MWCNTs, outer diameter 20â€“70 nm, inner diameter 5â€“10 nm, length of &gt;2 Î¼m). Soybean seeds were imbibed with deionised water (control) or MWCNT suspension (1000 mg Lâˆ’1) and were analysed for MWCNT contamination using light microscopy. The seedlings vitality status was evaluated by staining with triphenyltetrazolium chloride and measurement of oxidative stress indicators in the root tissue. Micronutrient (Zn, Mn, Cu) availability in different seedling organs was assessed and the effects of antioxidants, and micronutrient supplementation was investigated. Oxidative stress induction by MWCNTs was detectable in radicle tips, coincided with MWCNTs accumulation and was reverted by external application of proline as antioxidant and micronutrients (Zn, Cu, Mn) as cofactors for various enzymes involved in oxidative stress defence. Accordingly, SOD activity increased after Zn supplementation. During germination, the MWCNT treatments reduced Zn translocation from the cotyledons to the seedling and MWCNTs exhibited adsorption potential for Zn and Cu, which may be involved in internal micronutrients immobilisation. This study demonstrates for the first time that MWCNT phytotoxicity is linked with oxidative stress-related disturbances of micronutrient homeostasis.</t>
  </si>
  <si>
    <t>In the present work, we took two nanomaterials (NMs), mesoporous silica nanoparticles (MSNs) and multiwalled carbon nanotubes (MWCNTs), and compared their in vivo toxicity taking albino mice as a test animal model. Presently, conflicting data persist regarding behavior of these NMs with macromolecules like protein and lipid at the cellular level in cell lines as well as in animal models and this generated the interest to study them. The mice were treated orally with a single dose of 50 ppm MWCNTs and intraperitoneally with 10, 25, and 50 mg kg-'1 body weight (BW) of MSNs and 1.5, 2.0, and 2.5 mg kg-'1 BW of MWCNTs. Liver enzyme markers serum aspartate aminotransferase (AST), alanine aminotransferase, and alkaline phosphatase along with total protein (TP) levels were evaluated 7 days postexposure. No significant differences in organ weight indices or enzyme levels were observed between different treatment doses but there were significant differences between the treatment groups and the controls. Of the three enzymes assayed, AST displayed a peculiar pattern, especially in the MWCNTs intraperitoneally treated group. TP level was significantly increased in the orally treated MWCNTs group. The results showed that MWCNTs even at much smaller doses than MSNs displayed similar toxicity levels, suggesting that toxicity of MWCNTs is greater than MSNs.</t>
  </si>
  <si>
    <t>10.1002/etc.3561</t>
  </si>
  <si>
    <t>Effects of multiwalled carbon nanotubes on the bioavailability and toxicity of diphenhydramine to Pimephales promelas in sediment exposures</t>
  </si>
  <si>
    <t>Multiwalled carbon nanotubes (MWCNTs) and pharmaceutical compounds are classified by the US Environmental Protection Agency as contaminants of emerging concern, with significant research devoted to determining their potential environmental and toxicological effects. Multiwalled carbon nanotubes are known to have a high adsorptive capacity for organic contaminants, leading to potential uses in water remediation; however, there is concern that co-exposure with MWCNTs may alter the bioavailability of organic compounds. Existing studies investigating MWCNT/organic contaminant co-exposures have shown conflicting results, and no study to date has examined the combined effects of MWCNTs and a common pharmaceutical. In the present study, juvenile fathead minnows (Pimephales promelas) were exposed to sublethal concentrations of the over-the-counter antihistamine diphenhydramine (DPH) in the presence of natural sediment for 10 d, with some treatment groups receiving MWCNTs. Addition of MWCNTs did not have a protective effect on DPH-related growth inhibition, and did not reduce the whole-body burden of DPH in exposed fish. Mass-balance calculations indicated that significant amounts of DPH were adsorbed to MWCNTs, and DPH concentrations in water and sediment were commensurately reduced. Bioconcentration factor and biota-sediment accumulation factor increased in the presence of MWCNTs, indicating that P. promelas accumulates DPH adsorbed to MWCNTs in sediment, likely by co-ingestion of MWCNTs during feeding from the sediment surface. Environ Toxicol Chem 2017;36:320â€“328. Â© 2016 SETAC.</t>
  </si>
  <si>
    <t>10.1002/jbm.a.35918</t>
  </si>
  <si>
    <t>Triggering of apoptosis in osteosarcoma cells by graphene/single-walled carbon nanotube hybrids via the ROS-mediated mitochondrial pathway</t>
  </si>
  <si>
    <t>Carbon nanomaterials are increasingly significant in the biological and medical fields, especially becoming promising candidates in treating difficult and complicated disease. Graphene/single-walled carbon nanotubes (G/SWCNT) hybrids is 3D structure which has been constructed by combining 1D single-walled carbon nanotubes (SWCNTs) and 2D graphene. However, the effects of the nanomaterial on biological systems are limited. In this study, we report a systematic investigation of the cytotoxicity and in vivo biodistribution of G/SWCNT hybrids on osteosarcoma cells (HOS and U2OS). The CCK-8, neutral red, and lactic dehydrogenase assays demonstrated that the cytotoxicity of G/SWCNT hybrids exhibits a dose-dependent behavior on osteosarcoma cells. In our conditions, the hybrids were less cytotoxic than graphene and single-walled carbon nanotubes. The results also showed the apoptosis of osteosarcoma cells induced by G/SWCNT hybrids was through the increase of intracellular reactive oxygen species, the decrease of mitochondrial membrane potential, the alternation of apoptosis-related proteins, and then triggered the ROS-mediated mitochondrial pathway. Moreover, the in vivo biodistribution of G/SWCNT hybrids was observed by histological analysis of major organs in mice, and showed that organs were neither damaged nor inflammatory. This study demonstrated that G/SWCNT hybrids could serve as a potential platform in anticancer therapy. Â© 2016 Wiley Periodicals, Inc. J Biomed Mater Res Part A: 105A: 443â€“453, 2017.</t>
  </si>
  <si>
    <t>10.1002/jat.3346</t>
  </si>
  <si>
    <t>10.1002/tox.22248</t>
  </si>
  <si>
    <t>10.1021/acsnano.6b05652</t>
  </si>
  <si>
    <t>10.1039/c6nr08807d</t>
  </si>
  <si>
    <t>10.1021/acs.est.6b04728</t>
  </si>
  <si>
    <t>Toxicity of single-wall carbon nanotubes functionalized with polyethylene glycol in zebrafish (Danio rerio) embryos</t>
  </si>
  <si>
    <t>Effects of lipopolysaccharide, multiwalled carbon nantoubes, and the combination on lung alveolar epithelial cells</t>
  </si>
  <si>
    <t>Inhalation and Oropharyngeal Aspiration Exposure to Rod-Like Carbon Nanotubes Induce Similar Airway Inflammation and Biological Responses in Mouse Lungs</t>
  </si>
  <si>
    <t>Pulmonary surfactant protein SP-D opsonises carbon nanotubes and augments their phagocytosis and subsequent pro-inflammatory immune response</t>
  </si>
  <si>
    <t>Influence of the gastrointestinal environment on the bioavailability of ethinyl estradiol sorbed to single-walled carbon nanotubes</t>
  </si>
  <si>
    <t>Single-wall carbon nanotubes functionalized with polyethylene glycol (SWCNT-PEG) are promising materials for biomedical applications such as diagnostic devices and controlled drug-release systems. However, several questions about their toxicological profile remain unanswered. Thus, the aim of this study was to investigate the action of SWCNT-PEG in Danio rerio zebrafish embryos at the molecular, physiological and morphological levels. The SWCNT used in this study were synthesized by the high-pressure carbon monoxide process, purified and then functionalized with distearoyl phosphatidylethanolamine block copolymer-PEG (molecular weight 2 kDa). The characterization process was carried out with low-resolution transmission electron microscopy, thermogravimetric analysis and Raman spectroscopy. Individual zebrafish embryos were exposed to the SWCNT-PEG. Toxic effects occurred only at the highest concentration tested (1 ppm) and included high mortality rates, delayed hatching and decreased total larval length. For all the concentrations tested, the alkaline comet assay revealed no genotoxicity, and Raman spectroscopy measurements on the histological slices revealed no intracellular nanotubes. The results shown here demonstrate that SWCNT-PEG has low toxicity in zebrafish embryos, but more studies are needed to understand what mechanisms are involved. However, the presence of residual metals is possibly among the primary mechanisms responsible for the toxic effects observed, because the purification process was not able to remove all metal contamination, as demonstrated by the thermogravimetric analysis. More attention must be given to the toxicity of these nanomaterials before they are used in biomedical applications. Copyright Â© 2016 John Wiley &amp; Sons, Ltd.</t>
  </si>
  <si>
    <t>Multiwalled carbon nanotubes (MWCNT) have been shown to induce lung fibrosis in animal models, however the underlying molecular factors/mechanisms are still unclear. In this study, we investigated the effects of lipopolysaccharide (LPS), MWCNT, and the combination of LPS and MWCNT on the expression of matrix metalloproteinase-9 and metalloproteinase-12 (MMP-9, MMP-12), collagen 3A1 (Col3A1), and transforming growth factor beta (TGFÎ²) in alveolar epithelial A549 cells. MMPs are proteinases that degrade extracellular matrix and play a role in lung fibrosis. A549 cells were exposed to LPS (1 ng/mL), MWCNT (20 Î¼g/mL), and the combination and analyzed for paracellular permeability, TGFÎ², Col3A1, MMP-9, MMP-12, NF-ÎºB activation, and cell migration by real-time PCR and immunofluorescence. LPS, the combination of LPS and MWCNT, and MWCNT only at the highest tested dose induced blue dextran extravasation. LPS and MWCNT increased the expression of TGFÎ² and its downstream target gene Col3A, and MMP-9 and MMP-12 mRNA. MWCNT potently induced cell migration toward wound healing, whereas LPS slightly induced cell migration. Both, LPS and MWCNT, induced NF-ÎºB nuclear translocation. Our results indicate that MWCNT activated alveolar epithelial cells to promote fibrogenesis, and that LPS differentially primes molecular factors involved in lung remodeling. These findings suggest a role of alveolar epithelial cells in fibrogenesis and also may aid in the design and development of tests for screening of fibrogenic agents. Â© 2016 Wiley Periodicals, Inc. Environ Toxicol 32: 445â€“455, 2017.</t>
  </si>
  <si>
    <t>Carbon nanotubes (CNTs) have the potential to impact technological and industrial progress, but their production and use may, in some cases, cause serious health problems. Certain rod-shaped multiwalled CNTs (rCNTs) can, in fact, induce severe asbestos-like pathogenicity in mice, including granuloma formation, fibrosis, and even cancer. Evaluating the comparability between alternative hazard assessment methods is needed to ensure fast and reliable evaluation of the potentially adverse effects of these materials. To compare two alternative airway exposure methods, C57BL/6 mice were exposed to rCNTs by a state-of-the-art but laborious and expensive inhalation method (6.2-8.2 mg/m3, 4 h/day for 4 days) or by oropharyngeal aspiration (10 or 40 Î¼g/day for 4 days), which is cheaper and easier to perform. In addition to histological and cytological studies, transcriptome analysis was also carried out on the lung tissue samples. Both inhalation and low-dose (10 Î¼g/day) aspiration exposure to rCNTs promoted strong accumulation of eosinophils in the lungs and recruited also a few neutrophils and lymphocytes. In contrast, the aspiration of a high-dose (40 Î¼g/day) rCNT caused only a mild pulmonary eosinophilia but enhanced accumulation of neutrophils in the airways. Inhalation and low-dose aspiration exposure promoted comparable giant cell formation, mucus production, and IL-13 expression in the lungs. Both exposure methods also exacerbated similar expression alterations with 154 (56.4%) differentially expressed, overlapping genes in microarray analyses. Of all differentially expressed genes, up to 80% of the activated biological functions were shared according to pathway enrichment analyses. Inhalation and low-dose aspiration elicited very similar pulmonary inflammation providing evidence that oropharyngeal aspiration is a valid approach and a convenient alternative to the inhalation exposure for the hazard assessment of nanomaterials.</t>
  </si>
  <si>
    <t>Carbon nanotubes (CNTs) are increasingly being developed for use in biomedical applications, including drug delivery. One of the most promising applications under evaluation is in treating pulmonary diseases such as tuberculosis. Once inhaled or administered, the nanoparticles are likely to be recognised by innate immune molecules in the lungs such as hydrophilic pulmonary surfactant proteins. Here, we set out to examine the interaction between surfactant protein D (SP-D), a key lung pattern recognition molecule and CNTs, and possible downstream effects on the immune response via macrophages. We show here that a recombinant form of human SP-D (rhSP-D) bound to oxidised and carboxymethyl cellulose (CMC) coated CNTs via its C-type lectin domain and enhanced phagocytosis by U937 and THP-1 macrophages/monocytic cell lines, together with an increased pro-inflammatory response, suggesting that sequestration of SP-D by CNTs in the lungs can trigger an unwanted and damaging immune response. We also observed that functionalised CNTs, opsonised with rhSP-D, continued to activate complement via the classical pathway, suggesting that C1q, which is the recognition sub-component of the classical pathway, and SP-D have distinct pattern recognition sites on the CNTs. Consistent with our earlier reports, complement deposition on the rhSP-D opsonised CNTs led to dampening of the pro-inflammatory immune response by THP-1 macrophages, as evident from qPCR, cytokine array and NF-ÎºB nuclear translocation analyses. This study highlights the importance of understanding the interplay between innate immune humoral factors including complement in devising nanoparticle based drug delivery strategies.</t>
  </si>
  <si>
    <t>Recent evidence suggests that, because of their sorptive nature, if single-walled carbon nanotubes (SWCNTs) make their way into aquatic environments, they may reduce the toxicity of other waterborne contaminants. However, few studies have examined whether contaminants remain adsorbed following ingestion by aquatic organisms. The objective of this study was to examine the bioavailability and bioactivity of ethinyl estradiol (EE2) sorbed onto SWCNTs in a fish gastrointestinal (GI) tract. Sorption experiments indicated that SWCNTs effectively adsorbed EE2, but the chemical was still able to bind and activate soluble estrogen receptors (ERs) in vitro. However, centrifugation to remove SWCNTs and adsorbed EE2 significantly reduced ER activity compared to that of EE2 alone. Additionally, the presence of SWCNTs did not reduce the extent of EE2-driven induction of vitellogenin 1 in vivo compared to the levels in organisms exposed to EE2 alone. These results suggest that while SWCNTs adsorb EE2 from aqueous solutions, under biological conditions EE2 can desorb and retain bioactivity. Additional results indicate that interactions with gastrointestinal proteins may decrease the level of adsorption of estrogen to SWCNTs by 5%. This study presents valuable data for elucidating how SWCNTs interact with chemicals that are already present in our aquatic environments, which is essential for determining their potential health risk.</t>
  </si>
  <si>
    <t>10.1186/s12989-016-0181-1</t>
  </si>
  <si>
    <t>Nanoparticle exposure reactivates latent herpesvirus and restores a signature of acute infection</t>
  </si>
  <si>
    <t>Background: Inhalation of environmental (nano) particles (NP) as well as persistent herpesvirus-infection are potentially associated with chronic lung disease and as both are omnipresent in human society a coincidence of these two factors is highly likely. We hypothesized that NP-exposure of persistently herpesvirus-infected cells as a second hit might disrupt immune control of viral latency, provoke reactivation of latent virus and eventually lead to an inflammatory response and tissue damage. Results: To test this hypothesis, we applied different NP to cells or mice latently infected with murine gammaherpesvirus 68 (MHV-68) which provides a small animal model for the study of gammaherpesvirus-pathogenesis in vitro and in vivo. In vitro, NP-exposure induced expression of the typically lytic viral gene ORF50 and production of lytic virus. In vivo, lytic viral proteins in the lung increased after intratracheal instillation with NP and elevated expression of the viral gene ORF50 could be detected in cells from bronchoalveolar lavage. Gene expression and metabolome analysis of whole lung tissue revealed patterns with striking similarities to acute infection. Likewise, NP-exposure of human cells latently infected with Epstein-Barr-Virus also induced virus production. Conclusions: Our results indicate that NP-exposure of persistently herpesvirus-infected cells - murine or human - restores molecular signatures found in acute virus infection, boosts production of lytic viral proteins, and induces an inflammatory response in the lung - a combination which might finally result in tissue damage and pathological alterations.</t>
  </si>
  <si>
    <t>10.1080/17435390.2016.1277275</t>
  </si>
  <si>
    <t>10.1080/17435390.2016.1262919</t>
  </si>
  <si>
    <t>Thrombospondin-1 mediates multi-walled carbon nanotube induced impairment of arteriolar dilation</t>
  </si>
  <si>
    <t>TIMP1 promotes multi-walled carbon nanotube-induced lung fibrosis by stimulating fibroblast activation and proliferation</t>
  </si>
  <si>
    <t>Pulmonary exposure to multi-walled carbon nanotubes (MWCNT) has been shown to disrupt endothelium-dependent arteriolar dilation in the peripheral microcirculation. The molecular mechanisms behind these arteriolar disruptions have yet to be fully elucidated. The secreted matricellular matrix protein thrombospondin-1 (TSP-1) is capable of moderating arteriolar vasodilation by inhibiting soluble guanylate cyclase activity. We hypothesized that TSP-1 may be a link between nanomaterial exposure and observed peripheral microvascular dysfunction. To test this hypothesis, wild-type C57B6J (WT) and TSP-1 knockout (KO) mice were exposed via lung aspiration to 50 Î¼g MWCNT or a Sham dispersion medium control. Following exposure (24 h), arteriolar characteristics and reactivity were measured in the gluteus maximus muscle using intravital microscopy (IVM) coupled with microiontophoretic delivery of acetylcholine (ACh) or sodium nitroprusside (SNP). In WT mice exposed to MWCNT, skeletal muscle TSP-1 protein increased &gt; fivefold compared to Sham exposed, and exhibited a 39% and 47% decrease in endothelium-dependent and -independent vasodilation, respectively. In contrast, TSP-1 protein was not increased following MWCNT exposure in KO mice and exhibited no loss in dilatory capacity. Microvascular leukocyteâ€“endothelium interactions were measured by assessing leukocyte adhesion and rolling activity in third order venules. The WT + MWCNT group demonstrated 223% higher leukocyte rolling compared to the WT + Sham controls. TSP-1 KO animals exposed to MWCNT showed no differences from the WT + Sham control. These data provide evidence that TSP-1 is likely a central mediator of the systemic microvascular dysfunction that follows pulmonary MWCNT exposure.</t>
  </si>
  <si>
    <t>Pulmonary exposure to multi-walled carbon nanotubes (MWCNTs) may cause fibrosing lesions in animal lungs, raising health concerns about such exposure in humans. The mechanisms underlying fibrosis development remain unclear, but they are believed to involve the dysfunction of fibroblasts and myofibroblasts. Using a mouse model of MWCNT exposure, we found that the tissue inhibitor of metalloproteinase 1 (Timp1) gene was rapidly and highly induced in the lungs by MWCNTs in a time- and dose-dependent manner. Concomitantly, a pronounced elevation of secreted TIMP1 was observed in the bronchoalveolar lavage (BAL) fluid and serum. Knockout (KO) of Timp1 in mice caused a significant reduction in fibrotic focus formation, collagen fiber deposition, recruitment of fibroblasts and differentiation of fibroblasts into myofibroblasts in the lungs, indicating that TIMP1 plays a critical role in the pulmonary fibrotic response to MWCNTs. At the molecular level, MWCNT exposure significantly increased the expression of the cell proliferation markers Ki-67 and PCNA and a panel of cell cycle-controlling genes in the lungs in a TIMP1-dependent manner. MWCNT-stimulated cell proliferation was most prominent in fibroblasts but not myofibroblasts. Furthermore, MWCNTs elicited a significant induction of CD63 and integrin Î²1 in lung fibroblasts, leading to the formation of a TIMP1/CD63/integrin Î²1 complex on the surface of fibroblasts in vivo and in vitro, which triggered the phosphorylation and activation of Erk1/2. Our study uncovers a new pathway through which induced TIMP1 critically modulates the pulmonary fibrotic response to MWCNTs by promoting fibroblast activation and proliferation via the TIMP1/CD63/integrin Î²1 axis and ERK signaling.</t>
  </si>
  <si>
    <t>10.1080/02772248.2016.1147042</t>
  </si>
  <si>
    <t>Pharyngeal aspiration of single-wall carbon nanotubes aggravates allergic reaction to inhaled ovalbumin in mice</t>
  </si>
  <si>
    <t>Single-wall carbon nanotubes are a major type of nano-objects that have industrial applications such as fuel cells. In this study, four types of single-wall carbon nanotubes and their abilities to aggravate allergic reactions were examined: those containing Fe, those containing Ni, and the corresponding purified metal-free ones. These were administered to mice via pharyngeal aspiration. Subsequently, the mice inhaled ovalbumin a total of eight times over three weeks. After inhalation of ovalbumin, the concentrations of total immunoglobulin E and ovalbumin-specific immunoglobulin E in serum increased in mice treated with purified metal-free and Fe containing single-wall carbon nanotubes while those containing Ni did not affect total and ovalbumin-specific immunoglobulin E levels. Additionally, the purified metal-free and Fe containing nanotubes caused the gene expression of heme oxygenase-1, chemokine (C-X-C motif) ligand 2, and tumor necrosis factor-Î±, suggesting that some kinds of single-wall carbon nanotubes have the potential to aggravate allergic reactions via oxidative stress and inflammation. Incorporated metals do not seem to be involved in the aggravation of allergic reactions. Other physical properties, such as fiber length and aggregation state, may be involved in enhancing allergic reactions.</t>
  </si>
  <si>
    <t>Toxicological and Environmental Chemistry</t>
  </si>
  <si>
    <t>Subacute oral toxicity in vivo of multi-walled carbon nanotubes</t>
  </si>
  <si>
    <t>Multiwall carbon nanotubes (MWCNTs) are regarded as environmental pollutants with increased risk. Recently MWCNTs have attracted attention as a promising component of packaging materials for food products, as carriers for agricultural plant growth stimulants, agrochemicals components and advanced pesticides, which creates the possibility of their exposure through the gastrointestinal tract. Objective of the research is assessment of sub-acute oral toxicity to rats of MWCNTs in an experiment lasting 100 days. MWCNTs preparation Taunit-M' was preliminary characterized by electron microscopy and Raman light scattering. Nanomaterial was administered to animals as sonicated dispersion in water with 1% by weight ofnonionic surfactant Tween 20. The experiment was performed on 80 growing male Wistar rats with initial body weight (b.w.) 86Â±2 g. Rats of experimental groups (from 2'"' to 5) received MWCNTs dispersion instead of drinking water, the animals of the 1 control group-a carrier solution (Tween 20). Doses of MWCNTs consumed were, respectively, in groups 1-5: 0; 0.01; 0.1; 1.0 and 10 mg/kg b.w. Hematological and biochemical indices of blood were determined together with the activity of glutathione peroxidase of erythrocytes, the content of non-protein thiols in the liver, excretion of 8-hydroxy-2'-deoxyguanosine (8-oxo-G) and content of the main and transient components of gastrointestinal microbiocenosis in the cecum contents. Apoptosis of hepatocytes was studied by flow cytometry. As a result MWCNTs led to increase of blood glucose and creatinine in rats in group 2, a significant decrease in the number of neutrophils and monocytes by increasing the number of lymphocytes, decreased platelet volume, the most pronounced also in group 2, receiving the lowest dose of MWCNTs. There were no signs of oxidative DNA damage identified. At the lowest dose MWCNTs caused a significant decrease in the number of bifidobacteria, increase-citrate-assimilating Enterobacteriaceae, hemolytic aerobic microorganisms and yeast. These changes in the microbiota should be considered as adverse, apparently leading to disturbances in the immune function.</t>
  </si>
  <si>
    <t>Voprosy Pitaniia</t>
  </si>
  <si>
    <t>10.1039/c7en00335h</t>
  </si>
  <si>
    <t>The impacts of seawater acidification on: Ruditapes philippinarum sensitivity to carbon nanoparticles</t>
  </si>
  <si>
    <t>In the present study, the impacts of multi-walled carbon nanotubes (MWCNTs), one of the most important NMs used in broad industrial and biomedical applications, on the clam Ruditapes philippinarum were evaluated under actual and predicted ocean acidification conditions. For this, oxidative stress, metabolic capacity and neurotoxicity related biomarkers were measured after a long-term exposure of the clams to different conditions. The results obtained revealed that under low pH conditions the toxicity of MWCNTs was similar to the impacts measured under control pH. In both cases the energy-related responses in contaminated clams were altered with an increase of their metabolism which resulted in the expenditure of their energy reserves (lower glycogen content). Moreover, R. philippinarum showed oxidative stress when exposed to MWCNTs expressed by higher lipid peroxidation activity, a lower ratio between reduced and oxidized glutathione and activation of antioxidant defences and biotransformation mechanisms. Additionally, neurotoxicity was observed by inhibition of cholinesterase activity in organisms exposed to MWCNTs at both pH conditions.</t>
  </si>
  <si>
    <t>10.1166/jnn.2017.13939</t>
  </si>
  <si>
    <t>10.1186/s41021-016-0065-5</t>
  </si>
  <si>
    <t>Metabolic characteristics in serum of rats intratracheally instilled with Multi-Walled Carbon Nanotubes (MWCNT)</t>
  </si>
  <si>
    <t>Absence of in vivo mutagenicity of multiwalled carbon nanotubes in single intratracheal instillation study using F344 gpt delta rats</t>
  </si>
  <si>
    <t>Multi-walled carbon nanotubes (MWCNT) were widely used in the field of electronics, aviation, biology, and medicine. Its underlying effects on human health cannot be ignored. Compared to standard inspection methods, metabonomics is a way that allows metabolic changes associated with the presence of a potential pathological process to be investigated. The aim of this study was to examine the metabolic characteristics of serum constituents of rats exposed to a single MWCNT intratracheal instillation at low (0.5 mg/kg), intermediate (5 mg/kg), or high dose (50 mg/kg) using 1H-NMR on the first and seventh day after exposure, respectively. Principal component analysis (PCA) was used to determine the biomarkers of the effect of MWCNT. Histopathological and transmission electron microscopy (TEM) examination of various tissues were also performed. We found that MWCNT exposure caused a significant elevation in the levels of glucose, creatine, HB, TMAO and LDL, but decrease in the levels of lactate and alanine in serum. The results showed that MWCNT caused widespread metabolic changes involved in energy metabolism. TEM analysis demonstrated pathological damage in the lung, spleen, and kidneys. The results indicated that disturbances in energy metabolism might be associated with damage in target organs and that metabonomics may be utilized as potential biomarkers of adverse MWCNT effects.</t>
  </si>
  <si>
    <t>Introduction: It is known that fibrous particles of micrometer length, such as carbon nanotubes, which have same dimensions as asbestos, are carcinogenic. Carcinogenicity of nanomaterials is strongly related to inflammatory reactions; however, the genotoxicity mechanism(s) is unclear. Indeed, inconsistent results on genotoxicity of multiwalled carbon nanotubes (MWCNTs) have been shown in several reports. Therefore, we analyzed the in vivo genotoxicity induced by an intratracheal instillation of straight MWCNTs in rats using a different test systemâ€”the Pig-a gene mutation assayâ€”that can reflect the genotoxicity occurring in the bone marrow. Since lungs were directly exposed to MWCNTs upon intratracheal instillation, we also performed the gpt assay using the lungs. Findings: We detected no significant differences in Pig-a mutant frequencies (MFs) between the MWCNT-treated and control rats. Additionally, we detected no significant differences in gpt MFs in the lung between the MWCNT-treated and control rats. Conclusions: Our findings indicated that a single intratracheal instillation of MWCNTs was non-mutagenic to both the bone marrow and lung of rats.</t>
  </si>
  <si>
    <t>Journal of Nanoscience and Nanotechnology</t>
  </si>
  <si>
    <t>10.1155/2017/2747215</t>
  </si>
  <si>
    <t>Different Cellular Response of Human Mesothelial Cell MeT-5A to Short-Term and Long-Term Multiwalled Carbon Nanotubes Exposure</t>
  </si>
  <si>
    <t>Despite being a commercially important product, multiwalled carbon nanotubes (MWCNTs) continue to raise concerns over human health due to their structural similarity to asbestos. Indeed, exposure to MWCNT has been shown to induce lung cancer and even mesothelioma, but contradictory results also exist. To clarify the potentially carcinogenic effects of rigid and rod-like MWCNT and to elucidate the underlying mechanisms, the effects of MWCNT on human mesothelial cell MeT-5A were examined throughout 3 months of continuous exposure, including cytotoxicity, genotoxicity, and cell motility. It was found that MWCNT did not affect MeT-5A cell proliferation at 10 Î¼g/cm2 within 72 h treatment, but under the same condition, MWCNT induced genotoxicity and perturbed cell motility. In addition, MeT-5A cells demonstrated different cellular responses to MWCNT after short-term and long-term exposure. Taken together, our results indicated a possible carcinogenic potential for MWCNT after long-term treatment, in which Annexin family proteins might be involved.</t>
  </si>
  <si>
    <t>BioMed Research International</t>
  </si>
  <si>
    <t>10.7717/peerj.3721</t>
  </si>
  <si>
    <t>Influence of CNTRENE Â® C100LM carbon nanotube material on the growth and regulation of Escherichia coli</t>
  </si>
  <si>
    <t>The growing use of carbon nanotubes (CNTs) in industrial and consumer products raises important questions about their environmental fate and impact on prokaryotes. In the environment, CNTs are exposed to a variety of conditions (e.g., UV light) that could lead to decomposition and changes in their chemical properties. Therefore, the potential cytotoxic effect of both pristine and artificially aged carboxyl functionalized CNTRENE R C100LMCNTmaterial at neutral and acidic conditions on Escherichia coli K12 was analyzed using a minimal inhibitory concentration (MIC) assay, which also allowed monitoring of non-lethal growth effects. However, there were no observable MIC or significant changes in growth behavior in E. coli K12 when exposed to pristine or aged CNTs. Exposure to pristine CNTRENE R C100LMCNTmaterial did not appear to influence cell morphology or damage the cells when examined by electron microscopy. In addition, RNA sequencing revealed no observable regulatory changes in typical stress response pathways. This is surprising considering that previous studies have claimed high cytotoxicity of CNTs, including carboxyl functionalized single-walled CNTs, and suggest that other factors such as trace heavy metals or other impurities are likely responsible for many of the previously reported cytotoxicity in E. coli and possibly other microorganisms.</t>
  </si>
  <si>
    <t>PeerJ</t>
  </si>
  <si>
    <t>10.1016/j.envpol.2017.07.020</t>
  </si>
  <si>
    <t>Developmental toxicity of oxidized multi-walled carbon nanotubes on Artemia salina cysts and larvae: Uptake, accumulation, excretion and toxic responses</t>
  </si>
  <si>
    <t>Using Artemia salina (A. salina) cysts (capsulated and decapsulated) and larvae [instar I (0â€“24 h), II (24â€“48 h) and III (48â€“72 h)] as experimental models, developmental toxicity of oxidized multi-walled carbon nanotubes (O-MWCNTs) was evaluated. Results revealed that hatchability of capsulated and decapsulated cysts was significantly decreased (p &lt; 0.01) following exposure to 600 mg/L for 36 h. Mortality rates were 33.8, 55.7 and 40.7% for instar I, II and III larvae in 600 mg/L. The EC50 values for swimming inhibition of instar I, II and III were 535, 385 and 472 mg/L, respectively. Instar II showed the greatest sensitivity to O-MWCNTs, and followed by instar III, instar I, decapsulated cysts and capsulated cysts. Effects on hatchability, mortality and swimming were accounted for O-MWCNTs rather than metal catalyst impurities. Body length was decreased with the concentrations increased from 0 to 600 mg/L. O-MWCNTs attached onto the cysts, gill and body surface, resulting in irreversible damages. Reactive oxygen species, malondialdehyde content, total antioxidant capacity and antioxidant enzymes (superoxide dismutase, catalase and glutathione peroxidase) activities were increased following exposure, indicating that the effects were related to oxidative stress. O-MWCNTs were ingested and distributed in phagocyte, lipid vesicle and intestine. Most of the accumulated O-MWCNTs were excreted by A. salina at 72 h, but some still remained in the organism. Data of uptake kinetics showed that O-MWCNTs contents in A. salina were gradually increased from 1 to 48 h and followed by rapidly decreased from 48 to 72 h with a range from 5.5 to 28.1 mg/g. These results so far indicate that O-MWCNTs have the potential to affect aquatic organisms when released into the marine ecosystems.</t>
  </si>
  <si>
    <t>10.1016/j.chemosphere.2017.07.010</t>
  </si>
  <si>
    <t>Effects of multi-walled carbon nanotubes with various diameters on bacterial cellular membranes: Cytotoxicity and adaptive mechanisms</t>
  </si>
  <si>
    <t>The effect of multi-walled carbon nanotubes (MWNTs) with different diameters on the destruction degree toward cellular membranes of bacterial has been explored by investigating the viability of bacteria and the change of composition and surface properties in cellular membranes with the exposure of MWNTs. The atrazine degrading bacteria Acinetobacter lwoffii DNS32 (DNS32) is chosen as the model species and Escherichia coli (E. coli) and Bacillus subtilis (B. subtilis) are selected as the comparison specie. Bacterial viability testing shows that MWNTs with smaller diameters generally display stronger toxicity to bacteria and also influenced by many factors including the electrostatic repulsion between MWNTs and bacteria and bacteria types. Interestingly, bacteria can self-regulate as an adaptive response to the toxicity of MWNTs, notably, DNS32 strain presents the adaptive responses when cultivated with MWNT60-100 through modification of fatty acids in cell membranes, but does not exhibit similar responses when exposed to MWNT10-20. This result may be related to the interference from MWNT10-20, which exceeds the cellular ability to self-repair. Transmission electron microscopy (TEM) images and flow cytometric analysis of bacteria exposed to MWNTs reveal that the destruction of cell membrane in the DNS32 strain is more serious than that in the B. subtilis, indicating that electrostatic repulsion between the material and bacteria leading to the decrease of direct contact may be the primary factor that reduces the impacts from MWNTs.</t>
  </si>
  <si>
    <t>10.2131/jts.42.367</t>
  </si>
  <si>
    <t>Length effects of single-walled carbon nanotubes on pulmonary toxicity after intratracheal instillation in rats</t>
  </si>
  <si>
    <t>We aimed to evaluate the effects of the length of single-walled carbon nanotubes (SWCNTs) on pulmonary toxicity in rats. Each rat received a single intratracheal instillation of short (S-) (average length of 0.40 Î¼m) or long (L-) (average length of 2.77 Î¼m) SWCNTs at a dose of 1 mg/kg and was observed for the next 6 months. Neither S- nor L-SWCNTs affected clinical signs, body weight, or autopsy findings. An increase in lung weight was observed after instillation of S- or L-SWCNTs; however, lung weights were slightly higher in the rats that were administered the S-SWCNTs. Distinct differences in bronchoalveolar lavage fluid (BALF) composition were observed between the S- and L-SWCNT-treated rats as early as 7 days after the intratracheal instillations of the SWCNTs. The S-SWCNTs caused persistent lung injury and inflammation during the 6-month observational period. However, the L-SWC-NTs induced minimal lung injury and inflammation. Although the S- and L-SWCNTs changed BALF parameters and histopathological features of the lung, the magnitudes of the changes observed after the S-SWCNT treatment were greater than the respective changes observed after the L-SWCNT treatment. These findings indicate that the severity of the pulmonary toxicity caused after intratracheal instillation of SWCNT depends on the length of the SWCNTs. It appears that shorter SWCNTs induce greater pulmonary toxicity than longer SWCNTs do.</t>
  </si>
  <si>
    <t>10.22159/ajpcr.2017.v10i5.17152</t>
  </si>
  <si>
    <t>Assessment of extrapulmonary toxicity induced by carbon nanomaterials following intratracheal instillation in rats</t>
  </si>
  <si>
    <t>Objective: Carbon nanomaterials (CNMs) such as carbon nanofibres (CNFs), multi-wall carbon nanotubes (MWCNTs), and carbon nanorods (CNRs) were found various industrial and commercial applications. The occupational exposure for these CNMs was also increased enormously. This study evaluated the extrapulmonary toxicity induced by these CNMs. Methods: The extrapulmonary toxicity was assessed following intratracheal instillation of test CNMs in rats after 1 day, 1 week, 1 month, and 3 months postexposure periods using serum biochemical parameters such as alanine transaminase (ALT) and creatinine using diagnostic assay kits. Further, the histopathological analysis was performed for liver and kidneys of particle exposed rats. Results: The results have displayed that increased levels of serum ALT and creatinine were found after 1 day, 1 week, and 1 month postexposure periods indicating liver and kidney toxicity, respectively. This toxicity was further confirmed by the changes observed in the histopathological analysis of rat liver and kidneys. Conclusion: The CNFs, MWCNTs, and CNRs able to translocate from the lungs into other extrapulmonary organs such as liver and kidney, and also cause dose-dependent toxicity to them.</t>
  </si>
  <si>
    <t>Asian Journal of Pharmaceutical and Clinical Research</t>
  </si>
  <si>
    <t>10.1166/jnn.2017.13747</t>
  </si>
  <si>
    <t>Multi-walled carbon nanotubes induced the developmental abnormality of Caenorhabditis elegans</t>
  </si>
  <si>
    <t>Multi-walled carbon nanotubes (MWCNTs) are one of the most popular nanoscale carbon products nowadays. However, the toxicity of MWCNTs remains largely unclear. In the present study, we used a well-established in vivo model organism, Caenorhabditis elegans (C. elegans), to examine the effects of MWCNTs on its development time, brood size and life span. We found that exposure of C. elegans to MWCNTs or hydroxyl multi-wall carbon nanotubes (MWCNTs-OH) caused a dose-dependent decrease both in brood size and life span. Compared with MWCNTs group, the MWCNTs-OH exposed group showed less toxic, especially for the development time. Our finding coincided with the ROS generation in worms, and suggested that differences of MWCNTs and MWCNTs-OH in toxicity to C. elegans might be caused by induced ROS.</t>
  </si>
  <si>
    <t>10.1016/j.aquatox.2017.03.010</t>
  </si>
  <si>
    <t>The impacts of emergent pollutants on Ruditapes philippinarum: biochemical responses to carbon nanoparticles exposure</t>
  </si>
  <si>
    <t>Multi-walled carbon nanotubes (MWCNTs) are one of the most important carbon Nanoparticles (NPs). The production and use of these NPs are increasing rapidly and, therefore, the need to assess their presence in the environment and associated risks has become of prime importance. Recent studies demonstrated the impacts of different NPs on bivalves, a taxonomic group where species tolerance to anthropogenic stressors, such as pollutants, is widely variable. The Manila clam Ruditapes philippinarum is one of the most commonly used bivalve species in environmental monitoring studies and ecotoxicology tests, however, to our knowledge, no information is available on biochemical alterations on this species due to MWCNTs exposure. Thus, the present study aimed to assess the toxic effects of different MWCNT concentrations (0.01; 0.10 and 1.00 mg/L) in R. philippinarum biochemical (energy reserves, metabolic capacity, oxidative status and neurotoxicity) performance, after 28 days of exposure. The results obtained revealed that exposure to MWCNTs altered energy-related responses, with higher metabolic capacity and lower glycogen and protein concentrations in clams exposed to these carbon NPs. Moreover, R. philippinarum exposed to MWCNTs showed oxidative stress expressed in higher lipid peroxidation and lower ratio between reduced and oxidized glutathione, despite the activation of defence mechanisms in exposed clams. Additionally, neurotoxicity was observed by inhibition of cholinesterases activity in organisms exposed to MWCNTs. The present study provides valuable information regarding how these emerging pollutans could become a potential risk for the environment and living organisms.</t>
  </si>
  <si>
    <t>10.1039/c6md00716c</t>
  </si>
  <si>
    <t>10.1039/C6EN00402D</t>
  </si>
  <si>
    <t>Neuroprotective effect of single-wall carbon nanotubes with built-in peroxidase-like activity against Î²-amyloid-induced neurotoxicity</t>
  </si>
  <si>
    <t>Carbon nanotubes induced fibrogenesis on nanostructured substrates</t>
  </si>
  <si>
    <t>Carbon nanotubes (CNTs) have emerged as a leading nanomaterial for biomedical applications because of their extraordinary properties, which make them useful as delivery vehicles for drugs, proteins, and DNA into cells. However, the numerous applications of carbon nanotubes inevitably increase the potential risk of this nanomaterial. To address this issue, it is necessary to develop protocols for the effective and safe degradation of CNTs. In this study, we demonstrate a self-degradation route for single-wall carbon nanotubes mediated by the built-in peroxidase-like activity of bacterial magnetic nanoparticles (BMPs). Biocompatible BMPs which originated from Magnetospirillum sp. AMB-1 were directly conjugated through covalent bonding to functionalized SWNTs (f-SWNTs) without any additional functionalization processes. This SWNT-BMP hybrid was proven to exhibit highly synergetic peroxidase-like activity, and BMPs act as a highly effective intrinsic peroxidase for the self-degradation of BMP-decorated SWNTs. Moreover, it was shown to be an inhibitor that reduces the formation of Î²-amyloid (AÎ²) fibrils, which are considered a key element in Alzheimer's disease. Thereby the SWNT-BMP hybrid exerts neuroprotective effects against Î²-amyloid (AÎ²) fibrillation-induced neurotoxicity in SH-SY5Y human neuroblastoma cells. These results suggest that the SWNT-BMP hybrid could offer a new approach for treating or preventing neurodegenerative diseases.</t>
  </si>
  <si>
    <t>While the rapidly evolving nanotechnology has shown promise in electronics, energy, healthcare and many other fields, there is increasing concern about the adverse health consequences of engineered nanomaterials. To accurately evaluate the toxicity of nanomaterials, in vitro models incorporated with in vivo microenvironment characteristics are desirable. This study aims to delineate the influence of nanotopography on the fibrogenic response of normal human lung fibroblasts to multi-walled carbon nanotubes (MWCNTs). Nanoscale gratings and pillars of various heights were fabricated on polydimethylsiloxane substrates. Cell spreading and biomechanics were measured, and fibrogenic responses including proliferation, collagen production and reactive oxygen species generation of the fibroblasts grown on the nanostructured substrates in response to MWCNTs were assessed. It was observed that the cells could be largely stretched on shallow nanogratings, leading to a stiffer cytoskeleton and nucleus, enhanced cell proliferation and collagen production, and consequently, the toxic response sensitivity of the fibroblasts was undermined. In contrast, the cell spreading and stiffness could be reduced using tall, isotropic nanopillars, which significantly improved the cell toxic sensitivity to the MWCNTs. In addition to highlighting the significant influence of cell-nanotopography interactions on cell sensing CNTs, this study contributed to the development of physiologically relevant in vitro models for nanotoxicology studies.</t>
  </si>
  <si>
    <t>MedChemComm</t>
  </si>
  <si>
    <t>10.3233/CH-15081</t>
  </si>
  <si>
    <t>Rheological alteration of erythrocytes exposed to carbon nanotubes</t>
  </si>
  <si>
    <t>Single-walled carbon nanotubes (SWNTs) have been increasingly used in a variety of biomedical applications, such as in vivo delivery of drugs and tumor imaging. Potential exposure of SWNTs to human red blood cells (RBCs) may cause serious toxicity including alteration of mechanical properties of cells. The present study investigated the cellular response to exposure of SWNTs with measuring rheological characteristics of RBCs, including hemolysis, deformability, aggregation, and morphological changes. RBCs were exposed to two different dispersion-state samples (i.e. individual SWNTs and bundled SWNTs) in chitosan hydroxyphenyl acetamide (CHPA) solutions. The concentrations of SWNTs were carefully chosen to avoid any hemorheological alterations due to hemolysis. Rheological characteristics were measured using microfluidic-laser diffractometry and aggregometry. Our results show that the bundled SWNTs had higher hemolytic activity than did the individual SWNTs. RBC aggregation apparently decreased as the concentration of SWNTs or incubation time increased. Additionally, bundled SWNTs caused significant alterations in the shape and fusion of RBCs. In conclusion, bundled SWNTs were found to be more toxic than individual SWNTs. These results provide important insights into the interactions between RBCs and SWNTs and will facilitate assessment of the risk of nanomaterial toxicity of blood.</t>
  </si>
  <si>
    <t>Clinical Hemorheology and Microcirculation</t>
  </si>
  <si>
    <t>10.1093/MUTAGE/GEW053</t>
  </si>
  <si>
    <t>Epigenetic effects of carbon nanotubes in human monocytic cells</t>
  </si>
  <si>
    <t>Carbon nanotubes (CNTs) are fibrous carbon-based nanomaterials with a potential to cause carcinogenesis in humans. Alterations in DNA methylation on cytosineâ€“phosphateâ€“guanidine (CpG) sites are potential markers of exposure-induced carcinogenesis. This study examined cytotoxicity, genotoxicity and DNA methylation alterations on human monocytic cells (THP-1) after incubation with single-walled CNTs (SWCNTs) and multi-walled CNTs (MWCNTs). Higher cytotoxicity and genotoxicity were observed after incubation with SWCNTs than incubation with MWCNTs. At the selected concentrations (25 and 100 Âµg/ml), DNA methylation alterations were studied. Liquid chromatographyâ€“mass spectrometry (LC-MS/MS) was used to assess global DNA methylation, and Illumina 450K microarrays were used to assess methylation of single CpG sites. Next, we assessed gene promoter-specific methylation levels. We observed no global methylation or hydroxymethylation alterations, but on gene-specific level, distinct clustering of CNT-treated samples were noted. Collectively, CNTs induced gene promoter-specific altered methylation and those 1127 different genes were identified to be hypomethylated. Differentially methylated genes were involved in several signalling cascade pathways, vascular endothelial growth factor and platelet activation pathways. Moreover, possible contribution of the epigenetic alterations to monocyte differentiation and mixed M1/M2 macrophage polarisation were discussed.</t>
  </si>
  <si>
    <t>10.1371/journal.pone.0170092</t>
  </si>
  <si>
    <t>Evaluation of complex toxicity of canbon nanotubes and sodium pentachlorophenol based on earthworm coelomocytes test</t>
  </si>
  <si>
    <t>As a standard testing organism in soil ecosystems, the earthworm Eisenia fetida has been used widely in toxicity studies. However, tests at the individual level are time- and animalconsuming, with limited sensitivity. Earthworm coelomocytes are important for the assimilation and elimination of exogenous compounds and play a key role in the processes of phagocytosis and inflammation. In this study, we explored an optimal condition to culture coelomocytes of E. fetida in vitro and investigated the cytotoxicity of multiwalled carbon nanotubes (MWCNTs) and sodium pentachlorophenol (PCP-Na) using coelomocytes via evaluating lethal toxicity, oxidative stress, membrane damage, and DNA damage. The results showed that coelomocytes can be successfully cultured in vitro in primary under the RPMI-1640 medium with 2-4Ã—104 cells/well (1-2Ã—105 cells/mL) in 96-well plates at 25Â°C without CO2. Both MWCNTs and PCP-Na could cause oxidative damage and produce ROS, an evidence for lipid peroxidation with MDA generation and SOD and CAT activity inhibition at high stress. The two chemicals could separately damage the cell membrane structure, increasing permeability and inhibiting mitochondrial membrane potential (MMP). In addition, our results indicate that PCP-Na may be adsorbed onto MWCNTs and its toxicity on earthworm was accordingly alleviated, while a synergetic effect was revealed when PCP-Na and MWCNTs were added separately. In summary, coelomocyte toxicity in in vitro analysis is a sensitive method for detecting the adverse effects of carbon nanotubes combined with various pollutants.</t>
  </si>
  <si>
    <t>10.1039/c6en00408c</t>
  </si>
  <si>
    <t>10.1039/C6EN00419A</t>
  </si>
  <si>
    <t>10.1166/jnn.2017.12647</t>
  </si>
  <si>
    <t>10.2147/IJN.S123839</t>
  </si>
  <si>
    <t>Humic acid ameliorates nanoparticle-induced developmental toxicity in zebrafish</t>
  </si>
  <si>
    <t>Impact of multiwall carbon nanotubes on the accumulation and distribution of carbamazepine in collard greens (Brassica oleracea)</t>
  </si>
  <si>
    <t>Multiwalled carbon nanotubes inhibit steroidogenesis by disrupting steroidogenic acute regulatory protein expression and redox status</t>
  </si>
  <si>
    <t>Long-term intravenous administration of carboxylated single-walled carbon nanotubes induces persistent accumulation in the lungs and pulmonary fibrosis via the nuclear factor-kappa b pathway</t>
  </si>
  <si>
    <t>Many aquatic toxicity experiments are not performed under realistic environmental conditions. We examined several inorganic and organic nanoparticle (NP) formulations (citrate-capped silver NPs, carboxylic acid functionalized single-walled carbon nanotubes, mercaptoundecanoic acid functionalized cadmium selenide NPs, poly(acrylic acid) (PAA)-coated zinc oxide [ZnO] NPs, Nile red-loaded PAA nanocapsules, and uncoated sphere- and leaf-shaped ZnO NPs) to determine whether the presence of humic acid (HA) affects the physicochemical properties (e.g. size, zeta potential, and particle dissolution) of NPs in suspension and ameliorates noted effects on zebrafish (Danio rerio) development. We investigated the toxicological effects of these NPs with and without HA addition during early stages of zebrafish development by measuring survival, hatching success, length, head-tail angle, movement, and protease activity in the chorionic fluid, as well as NP interaction with the chorion. Though NP-induced effects on survival were not mitigated by the presence of HA, hatching inhibition and reduced head-tail angle in developing zebrafish caused by certain NPs were restored to near control values by HA addition. Interestingly, despite the ameliorating effects noted with the addition of HA, combined NP and HA treatments still resulted in reduced enzyme activity and NP interaction with the zebrafish embryo. We suggest that observed effects were NP-specific and not attributed to ionic metal species. In the interest of performing more environmentally representative toxicity studies, HA should be included in standardized laboratory nanotoxicity tests since it alters certain biological effects.</t>
  </si>
  <si>
    <t>Pre-existing pharmaceutical residues in agricultural soils may encounter engineered nanomaterials, resulting in poorly understood co-contamination interactions. In this study, the bioaccumulation and translocation of the pharmaceutical residue carbamazepine (100 Î¼g L-1) in collard greens (Brassica oleracea) was evaluated upon concurrent exposure to pristine or carboxyl-functionalized multiwall carbon nanotubes (pCNTs or cCNTs) at 50 mg L-1 under hydroponic exposure and at 500 mg kg-1 in soil-grown conditions. B. oleracea toxicity was more evident under hydroponic exposure, with growth inhibtion dependent on carbamazepine concentrations; however, biomass enhancement was noted in cCNTs-treated plants. Without CNTs, B. oleracea accumulated and translocated significant amounts of carbamazepine; up to 2500 Î¼g kg-1 in the leaves and 300 Î¼g kg-1 in the roots, depending on growth condition. The co-exposure of carbon materials notably suppressed carbamazepine accumulation in both hydroponic and soil systems. Specifically, root carbamazepine content in soil-grown plants was suppressed 29%, 53% and 89% by pCNTs, cCNTs and AC, respectively. Generally, the adsorption capacity of the carbon materials correlated well with the suppression of carbamazepine accumulation. The results also suggest that functionalization of CNTs enhanced carbamazepine translocation potential and significantly affected nanomaterial/co-contaminant interactions as compared to its pristine analog. These findings show that the CNTs in the environment may significantly affect the bioavailability and translocation pattern of coexisting organic contaminants.</t>
  </si>
  <si>
    <t>Ovarian granulosa cells play crucial roles in the processes of follicle development, ovulation, luteinization and steroid hormone secretion or steroidogenesis. In this study, we used preovulatory rat granulosa cells to investigate the effects of multiwall carbon nanotubes on ovarian endocrine function, especially in regulating progesterone secretion, steroidogenic acute regulatory protein, as well as the potential mechanisms. By using cytotoxicity assays, radioimmunoassay, western blotting and fluorescence quantitative analysis and imaging methods, multiwall carbon nanotubes were found to inhibit the progesterone secretion of preovulatory ovarian granulosa cells by inhibiting the steroidogenic acute regulatory protein expression, and the influence could be restored after the removal of multiwall carbon nanotubes. The underlying mechanisms were related to the cytotoxicity, oxidative stress and mitochondria damages due to the MWCNTs. There were no obvious differences shown due to the distinct tube lengths. Both long and short MWCNTs share the same trends in all the above assays. Our findings provide important insights to the regulatory effects of multiwalled carbon nanotubes on granulosa cell steroidogenesis and subsequent safety evaluation of nanomaterials on reproductive toxicity.</t>
  </si>
  <si>
    <t>Numerous studies have demonstrated promising application of single-walled carbon nanotubes (SWNTs) in drug delivery, diagnosis, and targeted therapy. However, the adverse health effects resulting from intravenous injection of SWNTs are not completely understood. Studies have shown that levels of â€œpristineâ€ or carboxylated carbon nanotubes are very high in mouse lungs after intravenous injection. We hypothesized that long-term and repeated intravenous administration of carboxylated SWNTs (c-SWNTs) can result in persistent accumulation and induce histopathologic changes in rat lungs. Here, c-SWNTs were administered repeatedly to rats via tail-vein injection for 90 days. Long-term intravenous injection of c-SWNTs caused sustained embolization in lung capillaries and granuloma formation. It also induced a persistent inflammatory response that was regulated by the nuclear factor-kappa B signaling pathway, and which resulted in pulmonary fibrogenesis. c-SWNTs trapped within lung capillaries traversed capillary walls and injured alveolar epithelial cells, thereby stimulating production of pro-inflammatory cytokines (tumor necrosis factor-alpha and interleukin-1 beta) and pro-fibrotic growth factors (transforming growth factor-beta 1). Protein levels of type-I and type-III collagens, matrix metalloproteinase-2, and the tissue inhibitor of metalloproteinase-2 were upregulated after intravenous exposure to c-SWNTs as determined by immunohistochemical assays and Western blotting, which suggested collagen deposition and remodeling of the extracellular matrix. These data suggest that chronic and cumulative toxicity of nanomaterials to organs with abundant capillaries should be assessed if such nanomaterials are applied via intravenous administration.</t>
  </si>
  <si>
    <t>10.1371/journal.pone.0169886</t>
  </si>
  <si>
    <t>10.1016/j.chemosphere.2017.01.032</t>
  </si>
  <si>
    <t>10.1016/j.impact.2016.12.003</t>
  </si>
  <si>
    <t>Changes in DNA methylation in mouse lungs after a single intra-Tracheal administration of nanomaterials</t>
  </si>
  <si>
    <t>Effect of multi-walled carbon nanotubes on phytotoxicity of sediments contaminated by phenanthrene and cadmium</t>
  </si>
  <si>
    <t>Toxicological implications of released particulate matter during thermal decomposition of nano-enabled thermoplastics</t>
  </si>
  <si>
    <t>Aims This study aimed to investigate the effects of nanomaterial (NM) exposure on DNA methylation. Methods and Results Intra-tracheal administration of NM: gold nanoparticles (AuNPs) of 5-, 60- and 250-nm diameter; single-walled carbon nanotubes (SWCNTs) and multi-walled carbon nanotubes (MWCNTs) at high dose of 2.5 mg/kg and low dose of 0.25 mg/kg for 48 h to BALB/c mice. Study showed deregulations in immune pathways in NM-induced toxicity in vivo. NM administration had the following DNA methylation effects: AuNP 60 nm induced CpG hypermethylation in Atm, Cdk and Gsr genes and hypomethylation in Gpx; Gsr and Trp53 showed changes in methylation between low- and high-dose AuNP, 60 and 250 nm respectively, and AuNP had size effects on methylation for Trp53. Conclusion Epigenetics may be implicated in NM-induced disease pathways.</t>
  </si>
  <si>
    <t>To implement effective control and abatement programs for contaminants accumulating in sediments, strategies are needed for evaluating the quality of amended sediments. In this study, phytotoxicity of the sediments contaminated by cadmium and phenanthrene was evaluated after in situ remediation with multi-walled carbon nanotubes (MWCNTs) as adsorbents. Adsorption experiments and measurement of aqueous concentrations of the contaminants in overlying water were used to investigate the remediation effectiveness from physical and chemical aspects. The results indicated that MWCNTs showed a much better adsorption performance towards phenanthrene and Cd(II) compared with the sediments. The in situ remediation with MWCNTs could distinctly decrease the aqueous concentrations of phenanthrene and Cd(II) released from the sediments, reducing environmental risk towards overlying water. Influences of MWCNTs dose, MWCNTs diameter, and contact time on phtotoxicity of the contaminated sediments were studied. No significant inhibition of the amended sediments on germination of the test species was observed in the experiments, while the root growth was more sensitive than biomass production to the changes of contaminant concentrations. The analysis of Pearson correlation coefficients between evaluation indicators and associated remediation parameters suggested that phytotoxicity of sediments might inaccurately indicate the changes of pollutant content, but it was significant in reflecting the ecotoxicity of sediments after remediation.</t>
  </si>
  <si>
    <t>Nano-enabled thermoplastics are part of the growing market of nano-enabled products (NEPs) that have vast utility in several industries and consumer goods. The use and disposal of NEPs at their end of life has raised concerns about the potential release of constituent engineered nanomaterials (ENMs) during thermal decomposition and their impact on environmental health and safety. To investigate this issue, industrially relevant nano-enabled thermoplastics including polyurethane, polycarbonate, polypropylene containing carbon nanotubes (0.1 and 3% w/v, respectively), polyethylene containing nanoscale iron oxide (5% w/v), and ethylene vinyl acetate containing nanoscale titania (2 and 5% w/v) along with their pure thermoplastic matrices were thermally decomposed using the recently developed lab based Integrated Exposure Generation System (INEXS). The life cycle released particulate matter (called LCPM) was monitored using real time instrumentation, size fractionated, sampled, extracted and prepared for toxicological analysis using primary small airway epithelial cells to assess potential toxicological effects. Various cellular assays were used to assess reactive oxygen species and total glutathione as measurements of oxidative stress along with mitochondrial function, cellular viability, and DNA damage. By comparing toxicological profiles of LCPM released from polymer only (control) with nano-enabled LCPM, potential nanofiller effects due to the use of ENMs were determined. We observed associations between NEP properties such as the percent nanofiller loading, host matrix, and nanofiller chemical composition and the physico-chemical properties of released LCPM, which were linked to biological outcomes. More specifically, an increase in percent nanofiller loading promoted a toxicological response independent of increasing LCPM dose. Importantly, differences in host matrix and nanofiller composition were shown to enhance biological activity and toxicity of LCPM. This work highlights the importance of assessing the toxicological properties of LCPM and raises environmental health and safety concerns of nano-enabled products at their end of life during thermal decomposition/incineration.</t>
  </si>
  <si>
    <t>10.1016/j.envpol.2016.12.057</t>
  </si>
  <si>
    <t>10.1016/j.watres.2016.12.037</t>
  </si>
  <si>
    <t>Effects of the amendment of biochars and carbon nanotubes on the bioavailability of hexabromocyclododecanes (HBCDs) in soil to ecologically different species of earthworms</t>
  </si>
  <si>
    <t>Mechanistic understanding toward the toxicity of graphene-family materials to freshwater algae</t>
  </si>
  <si>
    <t>Biochar is a promising material used in soil amendment and carbon nanotubes may enter soil due to its increasing application. These carbonaceous materials may change the bioavailability of pollutants in soil. In this concern, 0.5% w/w multi-walled carbon nanotubes (MWCNTs) and 3 corn-straw biochars acquired at different pyrolyzing temperatures were used in soil amendment and their influences on the bioavailability of hexabromocyclododecanes (HBCDs), a brominated flame retardant, to 2 ecologically different earthworm species were studied. The amendment of 4 carbonaceous materials all reduced the bioaccumulation of HBCDs in earthworms by 18.2%â€“67.3%, which varied depending on the type of carbonaceous materials and the pyrolyzing temperature of biochars. The reduction in HBCDs uptake by Eisenia fetida (an epigeic species) was greater than by Metaphire guillelmi (an anecic species). The 2 earthworm species both showed bioaccumulative selectivity on certain HBCD diastereoisomer and enantiomer in the amended soils, which was similar to that in the control soil. Moreover, Tenax-assisted HBCDs desorption test was carried out for the simulation of their bioavailability. The rapid desorption fraction (Frap), total desorption (15 d), and 24 h desorption all correlated well with the uptake of HBCDs in the earthworms, suggesting that the 24 h-desorption, due to its easy availability, can be a good proxy to predict the bioavailability of HBCDs to earthworms in soil.</t>
  </si>
  <si>
    <t>We systematically investigated the toxicity mechanism of three graphene-family materials (GFMs), graphene oxide (GO), reduced graphene oxide (rGO) and multi-layer graphene (MG), to algae (Chlorella pyrenoidosa). GFMs exhibited much higher toxicity than other carbon materials (carbon nanotube and graphite), with the 96 h median effective concentration (EC50) values of 37.3 (GO), 34.0 (rGO), and 62.2 (MG) mg/L. Shading effect contributed approximately 16.4% of growth inhibition by GO due to its higher dispersibility and transformation while the other GFMs did not show any shading effect. Hydrophobic rGO and MG more readily heteroagglomerated with algae than GO, thus likely leading to more direct contacts with algae. Flow cytometry results showed significant decrease of membrane integrity after GFM exposure, and rGO caused the highest membrane damage, which was confirmed by the increased DNA and K+efflux. The observed membrane damage was caused by a combination of oxidative stress and physical penetration/extraction. Moreover, all the three GFMs could adsorb macronutrients (N, P, Mg, and Ca) from the algal medium, thus leading to nutrient depletion-induced indirect toxicity. GO showed the highest nutrient depletion (53% of total toxicity) due to its abundant functional groups. The information provided in this work will be useful for understanding toxicity mechanism and environmental risk of different GFMs in aquatic environments.</t>
  </si>
  <si>
    <t>Water Research</t>
  </si>
  <si>
    <t>10.1016/j.envres.2016.12.018</t>
  </si>
  <si>
    <t>Physiological and biochemical responses of two keystone polychaete species: Diopatra neapolitana and Hediste diversicolor to Multi-walled carbon nanotubes</t>
  </si>
  <si>
    <t>Multi-walled carbon nanotubes (MWCNTs) are one of the most important carbon Nanomaterials (NMs). The production and use of these carbon NMs is increasing rapidly and, therefore, the need to assess their presence in the environment and associated risks has become increasingly important. However, limited literature is available regarding the impacts induced in aquatic organisms by this pollutant, namely in invertebrate species. Diopatra neapolitana and Hediste diversicolor are keystone polychaete species inhabiting estuaries and shallow water bodies intertidal mudflats, frequently used to evaluate the impact of environmental disturbances in these systems. To our knowledge, no information is available on physiological and biochemical alterations on these two species due to MWCNTs exposure. Thus, the present study aimed to assess the toxic effects of different MWCNTs concentrations (0.01; 0.10 and 1.00 mg/L) in both species physiological (regenerative capacity and respiration rate) and biochemical (energy reserves, metabolic activities, oxidative stress related biomarkers and neurotoxicity markers) performance, after 28 days of exposure. The results obtained revealed that exposure to MWCNTs induced negative effects on the regenerative capacity of D. neapolitana. Additionally, higher MWCNTs concentrations induced increased respiration rates in D. neapolitana. MWCNTs altered energy-related responses, with higher values of electron transport system activity, glycogen and protein concentrations in both polychaetes exposed to this contaminant. Furthermore, when exposed to MWCNTs both species showed oxidative stress with higher lipid peroxidation, lower ratio between reduced and oxidized glutathione, and higher activity of antioxidant (catalase and superoxide dismutase) and biotransformation (glutathione-S-transferases) enzymes in exposed organisms.</t>
  </si>
  <si>
    <t>10.1016/j.biomaterials.2016.11.005</t>
  </si>
  <si>
    <t>Differential crosstalk between global DNA methylation and metabolomics associated with cell type specific stress response by pristine and functionalized MWCNT</t>
  </si>
  <si>
    <t>The present study endeavored to evaluate the comprehensive mechanisms of MWCNT-induced toxicity with particular emphasis on understanding cell specificity in relation to surface functionalization of MWCNT. Following treatment with differentially functionalized (hydroxylation/carboxylation) MWCNT on human bronchial epithelial (BEAS-2B) and human hepatoma (HepG2) cell lines, intracellular uptake, various toxicological end points, global metabolomics profiling and DNA methylation were evaluated. Herein, the comparative in vitro studies ascertained that surface functionalization diminished the toxic potentiality of MWCNT in respect of their pristine counterpart. The surface enhanced Raman scattering with dark-field microscopy attested the intracellular uptake of functionalized-MWCNT, but not the pristine one. The MWCNT's exposure caused alterations in stress responses (oxidative stress, inflammation, profibrosis, DNA damage-repair), differential mode of gene expressions, global metabolomics and DNA methylation status (DNMT3B dependent hypo-methylation in BEAS-2B cells and hyper-methylation in HepG2 cells) in a cell type specific and surface functionalization dependent manner. The alterations in particular metabolites (choline, betaine, succinate etc.) and distinct DNA methylation crosstalk patterns are the possible underlying mechanisms of differential mode of gene expressions and cell type specificity of MWCNT. This study provides preliminary evidence of epigenetic modifications and global metabolomics profiling which might be translated for risk assessment of MWCNT.</t>
  </si>
  <si>
    <t>Biomaterials</t>
  </si>
  <si>
    <t>10.1007/s10856-016-5817-z</t>
  </si>
  <si>
    <t>10.1016/j.envpol.2016.09.058</t>
  </si>
  <si>
    <t>NADPH oxidase-dependent degradation of single-walled carbon nanotubes in macrophages</t>
  </si>
  <si>
    <t>The potential ecological risk of multiwall carbon nanotubes was modified by the radicals resulted from peroxidase-mediated tetrabromobisphenol A reactions</t>
  </si>
  <si>
    <t>Previous studies have shown that carboxylated single-walled carbon nanotubes (SWCNTs) could be oxidatively biodegraded by neutrophil myeloperoxidase (MPO) and peroxynitrite (ONOOâˆ’). However, the biodegradation mechanism of nanotubes in macrophages has not been explored enough. Here, we showed that both MPO and ONOOâˆ’ could effectively oxidize SWCNTs to generate shorter and oxidative nanotubes in vitro. SWCNTs were significantly degraded in zymosan-stimulated macrophages, and the degradation mechanism was dependent on MPO and ONOOâˆ’-driven oxidative pathways of activated macrophages, where NADPH oxidase was found to be a major determinant of the biodegradation process. Moreover, the functionalization of IgG to SWCNTs could stimulate MPO release and ONOOâˆ’ formation in macrophages, thereby creating the conditions favorable for degradation of nanotubes and subsequently contributing to the higher degradation degree of IgG-coated SWCNTs. Therefore, our discovery of NADPH oxidase-dependent SWCNTs degradation in activated macrophages will open new opportunities for the regulation of SWCNTs fate in vivo.</t>
  </si>
  <si>
    <t>Extensive studies have been conducted on the environmental degradation of multiwall carbon nanotubes (MWCNTs), but primarily focused on the extent and rate of MWCNTs mineralization. Few studies have explored possible structural changes that may occur to MWCNTs during natural or engineered processes. We systematically examined MWCNTs in oxidative coupling reactions in the presence of a common contaminant tetrabromobisphenol A (TBBPA). MWCNTs was modified by the radicals of TBBPA resulting from peroxidase-mediated coupling reaction. Interactions between TBBPA radicals and MWCNTs were definitely confirmed by analyzing the characteristic mass spectrometry response of bromine in TBBPA and the structures of MWCNTs. After reaction with TBBPA radicals for 60 min, the content of bromine contained in MWCNTs was 6.84(Â±0.12)%, a quantity equivalent to a 501.65(Â±2.19) mg loading of TBBPA per gram MWCNTs. Modified MWCNTs had better stability and smaller sizes than that of MWCNTs and TBBPA-adsorbed MWCNTs. Assessment using zebrafish embryos revealed that the modified MWCNTs passed through the chorion and entered the embryo inducing acute toxicity, while the MWCNTs/TBBPA-adsorbed MWCNTs was trapped by chorion. These findings indicated that MWCNTs was modified in peroxidase-mediated coupling reactions, and suggested that such modifications may have an influence on the ecological risks of MWCNTs.</t>
  </si>
  <si>
    <t>10.1016/j.scitotenv.2016.09.150</t>
  </si>
  <si>
    <t>Effects of charge and surface defects of multi-walled carbon nanotubes on the disruption of model cell membranes</t>
  </si>
  <si>
    <t>The direct contact between multi-walled carbon nanotubes (MWCNTs) and cell membranes causes membrane disruption, potentially leading to cytotoxicity. However, the role of electrostatic forces and MWCNT properties is still open to debate. In this study, the influences of charge and MWCNT surface defects on membrane disruption were investigated by microscopy and a quartz crystal microbalance with dissipation monitoring (QCM-D). Positively/negatively charged giant unilamellar vesicles (GUVs) and supported lipid bilayers (SLBs) were made as model cell membranes. Negatively charged MWCNTs disrupted the GUVs containing positively charged lipids, which confirmed the electrostatically mediated interaction. However, the mass loss was detected from the negatively charged SLBs after MWCNT exposure, which suggests the extraction of phospholipids. The defect degree of MWCNTs correlated with their adhesion amount on the membranes. Both the oxygenated functional groups and unoxidized dangling carbon bonds were active sites for MWCNT-membrane interactions. The MWCNTs were observed to be engulfed inside the GUVs. The results clearly demonstrate that phospholipid extraction by MWCNTs could occur in electrostatically repulsive conditions, and MWCNT defects were active binding sites whether or not they were oxygenated. Our findings should be helpful in the design and safe applications of carbon nanomaterials.</t>
  </si>
  <si>
    <t>10.1038/srep39558</t>
  </si>
  <si>
    <t>Induction of cancer-associated fibroblast-like cells by carbon nanotubes dictates its tumorigenicity</t>
  </si>
  <si>
    <t>Tumor microenvironment has been recognized as a key determinant of tumor formation and metastasis, but how tumor microenvironment is affected by nanomaterials is essentially unknown. Here, we investigated whether carbon nanotubes (CNTs), a widely used nanomaterial with known carcinogenic potential, can affect cancer-associated fibroblasts (CAFs), which are a key component of tumor microenvironment that provides necessary support for tumor growth. We show for the first time that single-walled CNT and to a lesser extent multi-walled and its COOH-functionalized form induced CAF-like cells, which are non-tumorigenic in animals, but promote tumor growth of human lung carcinoma and CNT-transformed lung epithelial cells. The mechanism by which CNT-induced CAF-like cells promote tumor growth involved the acquisition of cancer stem cells (CSCs) in cancer population. Gene knockdown experiments showed that an expression of podoplanin on CAF-like cells is essential for their effects, indicating the functional role of CAF-like cells and podoplanin in CNT tumorigenic process. Our findings unveil a novel mechanism of CNT-induced carcinogenesis through the induction of CAF-like cells that support CSCs and drive tumor formation. Our results also suggest the potential utility of podoplanin as a mechanism-based biomarker for rapid screening of carcinogenicity of CNTs and related nanomaterials for their safer design.</t>
  </si>
  <si>
    <t>10.1017/S1431927616012009</t>
  </si>
  <si>
    <t>Histopathological effects on gills of Nile Tilapia (Oreochromis niloticus, Linnaeus, 1758) Exposed to Pb and Carbon Nanotubes</t>
  </si>
  <si>
    <t>The effect of heavy metal in fish has been the focus of extensive research for many years. However, the combined effect of heavy metals and nanomaterials is still a new subject that needs to be studied. The aim of this study was to examine histopathologic alterations in the gills of Nile tilapia (Oreochromis niloticus) to determine possible effects of lead (Pb), carbon nanotubes, and Pb+carbon nanotubes on their histological integrity, and if this biological system can be used as a tool for evaluating water quality in monitoring programs. For this, tilapia were exposed to Pb, carbon nanotubes and Pb+carbon nanotubes for 4 days. The main alterations observed were epithelial structure, hyperplasia and displacement of epithelial cells, and alterations of the structure and occurrence of aneurysms in the secondary lamella. The most severe alterations were related to the Pb+carbon nanotubes. We conclude that the oxidized multi-walled carbon nanotubes enhanced the acute lead toxicity in Nile tilapias. This work draws attention to the implications of carbon nanomaterials released in the aquatic environment and their interaction with classical pollutants.</t>
  </si>
  <si>
    <t>Microscopy and Microanalysis</t>
  </si>
  <si>
    <t>10.1080/15287394.2016.1219594</t>
  </si>
  <si>
    <t>10.1049/iet-nbt.2015.0088</t>
  </si>
  <si>
    <t>10.3390/ijms17121995</t>
  </si>
  <si>
    <t>Cytotoxicity of carbon nanohorns in different human cells of the respiratory system</t>
  </si>
  <si>
    <t>In-vitro toxicity of carbon nanotube/polylysine colloids to colon cancer cells</t>
  </si>
  <si>
    <t>Graphene oxide nanoribbons induce autophagic vacuoles in neuroblastoma cell lines</t>
  </si>
  <si>
    <t>One of the new synthetic carbon-based nanomaterials is carbon nanohorns (CNH). A potential risk for employees of production processes is an unintentional intake of these nanomaterials via inhalation. Once taken up, nanoparticles might interact with cells of different tissues as well as with intercellular substances. These interactions may have far-reaching consequences for human health. Currently, many gaps in available information on the CNH toxicological profile remain. The aim of this study was to determine the cytotoxicity of CNH particles on human epithelial cells of the respiratory system with special consideration given to different particle sizes. In all cell lines, cell viability was reduced after 24 h of exposure up to 60% and metabolic activity as evidenced by mitochondrial activity was lowered to 9% at a concentration of 1 g/L. The three respiratory cell lines differed in their sensitivity. The most robust cells were the bronchial epithelial cells. Further, particle size fractions induced different adverse effect strength, whereby no correlation between particle size fraction and toxicity was found. These findings demonstrate the need for further information regarding the behavior and effect strength of nanomaterial. To avoid the production of new harmful materials, a more comprehensive integration of results from toxicity studies in the development processes of engineered nanomaterials is recommended not only from an occupational viewpoint but also from an environmental perspective.</t>
  </si>
  <si>
    <t>Single-walled carbon nanotubes (SWCNTs) are thoroughly purified and dispersed in an aqueous solution of high molecular weight poly-L-lysine (pLlys). Human intestinal epithelial Caco-2/TC7 cells are incubated with the SWCNT dispersions in pLlys, and their effects on cell viability are studied by image flow cytometry. No significant changes are observed in the cell culture wells up to pLlys concentrations of 10 Î¼g ml-1. However, high mortality is detected at pLlys concentrations of 100 Î¼g ml-1. The presence of oxygen-free SWCNTs does not modify the effects of pLlys on cell cultures at any of the tested concentrations (â‰¤1 Î¼g ml-1). In addition, SWCNTs having an 8 wt.% of surface oxygen are tested with identical results. Thus, purified SWCNTs, even bearing oxygen functional groups, act as inert particles in the cell culture medium. This result supports the applicability of SWCNTs as carriers in pharmacological formulations against digestive tract diseases.</t>
  </si>
  <si>
    <t>Since graphene nanoparticles are attracting increasing interest in relation to medical applications, it is important to understand their potential effects on humans. In the present study, we prepared graphene oxide (GO) nanoribbons by oxidative unzipping of single-wall carbon nanotubes (SWCNTs) and analyzed their toxicity in two human neuroblastoma cell lines. Neuroblastoma is the most common solid neoplasia in children. The hallmark of these tumors is the high number of different clinical variables, ranging from highly metastatic, rapid progression and resistance to therapy to spontaneous regression or change into benign ganglioneuromas. Patients with neuroblastoma are grouped into different risk groups that are characterized by different prognosis and different clinical behavior. Relapse and mortality in high risk patients is very high in spite of new advances in chemotherapy. Cell lines, obtained from neuroblastomas have different genotypic and phenotypic features. The cell lines SK-N-BE(2) and SH-SY5Y have different genetic mutations and tumorigenicity. Cells were exposed to low doses of GO for different times in order to investigate whether GO was a good vehicle for biological molecules delivering individualized therapy. Cytotoxicity in both cell lines was studied by measuring cellular oxidative stress (ROS), mitochondria membrane potential, expression of lysosomial proteins and cell growth. GO uptake and cytoplasmic distribution of particles were studied by Transmission Electron Microscopy (TEM) for up to 72 h. The results show that GO at low concentrations increased ROS production and induced autophagy in both neuroblastoma cell lines within a few hours of exposure, events that, however, are not followed by growth arrest or death. For this reason, we suggest that the GO nanoparticle can be used for therapeutic delivery to the brain tissue with minimal effects on healthy cells.</t>
  </si>
  <si>
    <t>10.2174/1573409912666160824145722</t>
  </si>
  <si>
    <t>Mathematical nanotoxicoproteomics: Quantitative characterization of effects of multi-walled carbon nanotubes (MWCNT) and TiO&lt;inf&gt;2&lt;/inf&gt; nanobelts (TiO&lt;inf&gt;2&lt;/inf&gt;-nb) on protein expression patterns in human intestinal cells</t>
  </si>
  <si>
    <t>Background: Various applications of nanosubstances in industrial and consumer goods sectors are growing rapidly because of their useful chemical and physical properties. Objectives: Assessment of hazard posed by exposure to nanosubstances is essential for the protection of human and ecological health. Methods: We analyzed the proteomics patterns of Caco-2/HT29-MTX cells in co-culture exposed for three and twenty four hours to two kinds of nanoparticles: multi-walled carbon nanotubes (MWCNT) and TiO2 nanobelts (TiO2-NB). For each nanosubstance cells were exposed to two concentrations of the material before carrying out proteomics analyses: 10 Î¼g and 100 Î¼g. In each case over 3000 proteins were identified. A mathematically based similarity index, which measures the changes in abundances of cellular proteins that are highly affected by exposure to the nanosubstances, was used to characterize toxic effects of the nanomaterials. Results: We identified 8 and 25 proteins, which are most highly affected by MWCNT and TiO2-NB, respectively. These proteins may be responsible for specific response of cells to the nanoparticles. Further 14 reported proteins are affected by either of the two nanoparticles and they are probably related to nonspecific toxic response of the cells. Conclusion: The similarity methods proposed in this paper may be useful in the management and visualization of the large amount of data generated by proteomics technologies.</t>
  </si>
  <si>
    <t>Current Computer-Aided Drug Design</t>
  </si>
  <si>
    <t>10.1016/j.tiv.2016.09.011</t>
  </si>
  <si>
    <t>Fabrication and toxicity characterization of a hybrid material based on oxidized and aminated MWCNT loaded with carboplatin</t>
  </si>
  <si>
    <t>This study focused on the fabrication and toxicity characterization of a hybrid material-based on the multiple functionalizations of multiwalled carbon nanotubes (MWCNTs) with carboxyl or amino groups and the anti-tumor drug carboplatin (CP). The functionalization was evidenced by Fourier transformed infrared spectroscopy (FTIR) and high performance liquid chromatography (HPLC). The amount of platinum ions released in the simulated body fluid (SBF) was assessed by inductively coupled plasma mass spectrometry (ICP-MS). Cell viability, nanotubes cellular uptake, cell proliferation, superoxide anion production, SOD activity, intracellular glutathione and protein expression of several molecules involved in breast tumor cell survival and death were investigated after 24 h exposure. Exposure to the aminated carbon nanotubes loaded with carboplatin resulted in a greater decrease of viability compared to oxidized carbon nanotubes loaded with the same drug, which was in an inversely proportional relationship with the production of superoxide anions in breast cancer cells. The inhibition of Hsp60, Hsp90, p53 and Mdm2 protein expression was induced as a consequence of the cytoprotection mechanism failure. Overexpression of Beclin1 and the reduction of Bcl2 expression were also observed, suggesting that functionalized MWCNT loaded with CP trigger cell death via autophagy in breast cancer cells.</t>
  </si>
  <si>
    <t>10.1016/j.tiv.2016.09.012</t>
  </si>
  <si>
    <t>The applicability of conventional cytotoxicity assays to predict safety/toxicity of mesoporous silica nanoparticles, silver and gold nanoparticles and multi-walled carbon nanotubes</t>
  </si>
  <si>
    <t>Developing new, validated methods for screening of the effects of nanomaterials is a huge and expensive task. It is therefore necessary to try to employ already existing and validated methods, developed for chemicals. In the present study cytotoxicity of gold (Au) and silver (Ag) nanoparticles (NP), two different mesoporous silica nanoparticles (MSNP), and multi-walled carbon nanotubes (MWCNT) were investigated in BALB/c 3T3 fibroblasts, NR8383 macrophages, and U937 monocytes using standard assays, namely WST-1 and NRU. In addition, preliminary attempts were made to investigate ENM-mediated effects on cell motility as a potential end point for NP toxicity. AgNPs were most toxic to BALB/c 3T3 fibroblasts while other ENMs were insignificantly toxic. NR8383 macrophages were most sensitive cells, as in addition to AgNPs, also MWCNTs were toxic to NR8383 cells. AgNP was toxic also to U937 cells, other ENMs had minor effect. Different media resulted in different-sized aggregates of the same ENMs. AgNP inhibited BALB/c motility most, whereas NR8383 motility was inhibited most by MWCNTs. In conclusion, conventional cytotoxicity assays are better suited to rank the order of toxicity of different nanoparticles instead of producing accurate IC50 data. Moreover, using immune cells, especially macrophages together with fibroblasts, would bring more relevant predictions of ENM cytotoxicity as immune cells may discover cytotoxicity that is not captured by BALB/c 3T3 cells alone.</t>
  </si>
  <si>
    <t>10.1002/etc.3478</t>
  </si>
  <si>
    <t>Phytotoxicity of soluble graphitic nanofibers to model plant species</t>
  </si>
  <si>
    <t>Carbon nanomaterials are considered promising for applications in energy storage, catalysis, and electronics. This has motivated study of their potential environmental toxicity. Recently, a novel nanomaterial consisting of graphene oxide wrapped around a carbon nanotube (CNT) core was synthesized. The resulting soluble graphitic nanofibers were found to have superior catalytic properties, which could result in their use in fuel cells. Before this material undergoes widespread use, its environmental toxicity must be determined because of its aqueous solubility. The authors used the plant species Lolium multiflorum, Solanum lycopersicum, and Lactuca sativa to study the toxicity of the soluble graphitic nanofibers, as well as multiwalled carbon nanotubes (MWCNTs) and graphene oxide, all synthesized in-house. Soluble graphitic nanofiberâ€“exposed plant roots and shoots showed decreased growth, with roots showing more toxicity than shoots. Decreased pH of nanomaterial solutions corresponded to insignificantly decreased root growth, suggesting that another mechanism of toxicity must exist. Agglomeration and adsorption of soluble graphitic nanofibers onto the roots likely caused the remaining toxicity because a gray layer could be seen around the surface of the root. Multiwalled carbon nanotubes showed little toxicity over the concentration range tested, whereas graphene oxide showed a unique pattern of high toxicity at both the lowest and highest concentrations tested. Overall, soluble graphitic nanofibers showed moderate toxicity between that of the more toxic graphene oxide and the relatively nontoxic MWCNTs. Environ Toxicol Chem 2016;35:2941â€“2947. Â© 2016 SETAC.</t>
  </si>
  <si>
    <t>10.1016/j.toxlet.2016.09.016</t>
  </si>
  <si>
    <t>Evaluation of the cytotoxic and genotoxic effects of benchmark multi-walled carbon nanotubes in relation to their physicochemical properties</t>
  </si>
  <si>
    <t>To contribute with scientific evidence to the grouping strategy for the safety assessment of multi-walled carbon nanotubes (MWCNTs), this work describes the investigation of the cytotoxic and genotoxic effects of four benchmark MWCNTs in relation to their physicochemical characteristics, using two types of human respiratory cells. The cytotoxic effects were analysed using the clonogenic assay and replication index determination. A 48h-exposure of cells revealed that NM-401 was the only cytotoxic MWCNT in both cell lines, but after 8-days exposure, the clonogenic assay in A549 cells showed cytotoxic effects for all the tested MWCNTs. Correlation analysis suggested an association between the MWCNTs size in cell culture medium and cytotoxicity. No induction of DNA damage was observed after any MWCNTs in any cell line by the comet assay, while the micronucleus assay revealed that both NM-401 and NM-402 were genotoxic in A549 cells. NM-401 and NM-402 are the two longest MWCNTs analyzed in this work, suggesting that length may be determinant for genotoxicity. No induction of micronuclei was observed in BBEAS-2Beas-2B cell line and the different effect in both cell lines is explained in view of the size-distribution of MWCNTs in the cell culture medium, rather than cell's specificities.</t>
  </si>
  <si>
    <t>10.1002/smll.201602410</t>
  </si>
  <si>
    <t>10.1021/acs.est.6b03842</t>
  </si>
  <si>
    <t>10.1021/acs.est.6b03228</t>
  </si>
  <si>
    <t>Crucial Role of P2X&lt;inf&gt;7&lt;/inf&gt; Receptor in Regulating Exocytosis of Single-Walled Carbon Nanotubes in Macrophages</t>
  </si>
  <si>
    <t>Insight into the mechanisms of combined toxicity of single-walled carbon nanotubes and nickel ions in macrophages: Role of P2X7 receptor</t>
  </si>
  <si>
    <t>Phenanthrene bioavailability and toxicity to Daphnia magna in the presence of carbon nanotubes with different physicochemical properties</t>
  </si>
  <si>
    <t>Exocytosis of single-walled carbon nanotubes (SWCNTs) determines therapeutic efficiency and toxicity of nanoproducts but its underlying mechanism remains elusive. In this study, it is found that the exocytosis mechanism of SWCNTs is mediated mainly through the activation of P2X7 receptor (P2X7R), an ATP-gated membrane receptor highly expressed in macrophages. Inhibition of P2X7R signaling by either a specific inhibitor (oxidized ATP) or small interfering RNA targeting P2X7R largely prevents the exocytosis of SWCNTs from Raw264.7 cells, resulting in significant accumulation of SWCNTs within cells. In contrast, activation of P2X7R with ATP promotes exocytosis of SWCNTs. Specifically, it is elucidated that internalized SWCNTs are accumulated in lysosomes and induce transitional release of ATP into extracellular space, which further activates P2X7R, leading to the influx of calcium ions, phosphorylation of protein kinase C, ERK1/2, p38, and JNK, as well as alkalization of lysosomes. SWCNTs exposure also induces microtubules reorganization that facilitates the secretion of SWCNTs-containing lysosomes. It is also found that P2X7R simultaneously mediates secretion of IL-1Î² from Raw264.7 cells during the process of SWCNTs exocytosis. The combined data reveals that P2X7R-mediated pathway is the predominant molecular mechanism for exocytosis of SWCNTs in Raw264.7 cells. Moreover, SWCNT-induced inflammation is closely coupled with the exocytosis of SWCNTs through P2X7R.</t>
  </si>
  <si>
    <t>Coexistence of nanomaterials and environmental pollutants requires in-depth understanding of combined toxicity and underlying mechanism. In this work, we found that coexposure to the mixture of noncytotoxic level of single-walled carbon nanotubes (SWCNTs) (10 Î¼g/mL) and Ni2+ (20 Î¼M) induced significant cytotoxicity in macrophages. However, almost equal amount of intracellular Ni2+ was detected after Ni2+/SWCNT coexposure or Ni2+ single exposure, indicating no enhanced cellular uptake of Ni2+ occurred. SDS-PAGE analysis revealed 50% more SWCNTs retained in Ni2+/ SWCNT exposed cells than that with SWCNT exposure alone, regardless of the exposure sequence (coexposure, Ni2+ pre- or post-treatment), suggesting inhibited SWCNT exocytosis by Ni2+. The increased cellular dose of SWCNTs could quantitatively account for the elevated toxicity of Ni2+/SWCNT mixture to cells. It was then found that agonist (ATP) and antagonist (o-ATP) of P2X7R could regulate intracellular SWCNT amount and the cytotoxicity accordingly. In addition, inhibition of P2X7R by P2X7-targeting siRNA diminished the inhibitory effect of Ni2+. It was therefore concluded that Ni2+ impeded SWCNT exocytosis by inhibiting P2X7R, leading to higher intracellular retention of SWCNTs and elevated cytotoxicity. Our work identified exocytosis inhibition as an important mechanism for SWCNT/Ni2+ toxicity, and revealed the crucial role of P2X7R in mediating such inhibitory effect.</t>
  </si>
  <si>
    <t>Studies investigating the effect of carbon nanotubes (CNTs) on the bioavailability and toxicity of hydrophobic organic compounds in aquatic environments have generated contradictory results, and the influence of different CNT properties remains unknown. Here, the adsorption of the polycyclic aromatic hydrocarbon phenanthrene (70-735 Î¼g/L) to five types of CNTs exhibiting different physical and chemical properties was studied. The CNTs were dispersed in the presence of natural organic matter (nominally 20 mg/L) in order to increase the environmental relevance of the study. Furthermore, the bioavailability and toxicity of phenanthrene to Daphnia magna in the absence and presence of dispersed CNTs was investigated. Both CNT dispersion and adsorption of phenanthrene appeared to be influenced by CNT physical properties (diameter and specific surface area). However, dispersion and phenanthrene adsorption was not influenced by CNT surface chemical properties (surface oxygen content), under the conditions tested. Based on nominal phenanthrene concentrations, a reduction in toxicity to D. magna was observed during coexposure to phenanthrene and two types of CNTs, while for the others, no influence on phenanthrene toxicity was observed. Based on freely dissolved concentrations, however, an increased toxicity was observed in the presence of all CNTs, indicating bioavailability of CNT-adsorbed phenanthrene to D. magna.</t>
  </si>
  <si>
    <t>10.1016/j.jhazmat.2016.07.013</t>
  </si>
  <si>
    <t>10.1016/j.jhazmat.2016.07.049</t>
  </si>
  <si>
    <t>Inactivation of Escherichia coli planktonic cells by multi-walled carbon nanotubes in suspensions: Effect of surface functionalization coupled with medium nutrition level</t>
  </si>
  <si>
    <t>Toxicological effects of multi-walled carbon nanotubes on Saccharomyces cerevisiae: The uptake kinetics and mechanisms and the toxic responses</t>
  </si>
  <si>
    <t>While earlier studies have identified the antibacterial activity of carbon nanotubes (CNTs) and proposed that cell membrane damage by direct contact with CNTs is likely the main toxicity mechanism, the relative importance of chemical versus physical properties of CNTs in controlling their bacterial cytotoxicity is understudied. Given that CNT is commonly modified via acid treatment to enhance its dispersivity and surface chemistry, in this study commercially available multi-walled carbon nanotubes (MWCNTs) with high purity were processed carefully by acid reflux, resulting in differences in surface charge of MWCNTs without altering their physical properties. The surface condition of MWCNTs was also modified by adsorption of organic matter to compare bacterial toxicity of functionalized and non-functionalized MWCNTs in suspensions. Results show that although overall electrostatic repulsion and steric obstruction resulted from surface modifications led to elevated dispersivity of MWCNTs and mitigated toxicity on planktonic Escherichia coli cultures, no correlation between the dispersivity and bacterial toxicity of MWCNTs was observed, suggesting that dispersity alone may not be a proper index to estimate the CNT antibacterial effect on planktonic cells in the aqueous phase. In addition, viability recovery of MWCNT-treated cells was observed to be nutrition level-dependent, implying that availability of proper nutrients may be another important factor to be considered when assessing the ecotoxicity of CNTs in the aquatic system.</t>
  </si>
  <si>
    <t>Using Saccharomyces cerevisiae as an experimental model, the potential toxicological effects of oxidized multi-walled carbon nanotubes (MWCNTs) were investigated following exposure to 0â€“600 mg/L for 24 h. Results indicated that MWCNTs (&gt;100 mg/L) had adverse effects on the cell proliferation. MWCNTs were clearly visible in lysosome, vacuole, endosome, mitochondria, multivesicular body and localization in the perinuclear region. The uptake kinetics data demonstrated that the maximum MWCNTs content (209.61 mg/g) was reached at 3 h, and a steady state was reached after 18 h. Based on the combined results of transmission electron microscope, endocytosis inhibition experiments and endocytosis-related genes (END3, END6, Sla2 and Rsp5) expression analysis, we elucidated MWCNTs uptake mechanism: (i) via a direct penetration of single MWCNTs; (ii) via endocytosis of single MWCNTs; and (iii) via endocytosis of MWCNTs aggregates. The percentage of apoptosis was significant increased at 600 mg/L. The decrease of mitochondrial transmembrane potential and the leakage of cytochrome c shown dose-dependent manners. Interestingly, there was no significant increase of reactive oxygen species (ROS). The apoptosis-related genes (SOD1, SOD2, Yca1, Nma111 and Nuc1) were significant changed. These results obtained in our study demonstrated that oxidized MWCNTs induce Saccharomyces cerevisiae apoptosis via mitochondrial impairment pathway.</t>
  </si>
  <si>
    <t>10.1039/c6nr06041b</t>
  </si>
  <si>
    <t>Carbon nanotubes stimulate synovial inflammation by inducing systemic pro-inflammatory cytokines</t>
  </si>
  <si>
    <t>Carbon nanotubes (CNTs) have promising applications in a wide range of biomedical fields, including imaging, drug/gene delivery and other therapeutics; however, the biosafety concerns of CNTs should be addressed. To date, many reports have documented the toxicological effects on the cells, tissue or organs that are in direct contact with the tubes; however, there is limited evidence to unravel the secondary toxicity upon CNT treatment. Moreover, more effort is needed to gain a definitive understanding of the adverse outcome pathway (AOP) for CNTs, and a pragmatic framework for risk assessment has not been established yet. In the current study, we aimed to decipher the secondary toxicity to joints under CNT exposure. We demonstrated that carboxylated multi-wall CNTs (MWCNTs-COOH) significantly provoked systemic pro-inflammatory responses, leading to synovial inflammation within knee joints, as evidenced by the infiltration of pro-inflammatory cells in the synovium and meniscus. Mechanistic studies showed that MWCNTs-COOH stimulated pro-inflammatory effects by activating macrophages, and the secreted pro-inflammatory cytokines primed the synoviocytes and chondrocytes, resulting in enhanced production of a large array of enzymes involved in articular cartilage degeneration, including matrix metalloproteinase (MMP) members and cyclooxygenase (COX) members, and increased enzymatic activity of MMPs was demonstrated. Blockade of the cytokines by antibodies significantly attenuated the production of these enzymes. Our current study thus suggests that there is a novel secondary toxicity of CNTs, namely a new AOP to understand the indirect effects of carbon nanotubes: synovial inflammation due to the alteration of the priming state of synoviocytes and chondrocytes under CNT-induced systemic inflammatory conditions.</t>
  </si>
  <si>
    <t>10.1177/1091581816653363</t>
  </si>
  <si>
    <t>10.3390/nano6110219</t>
  </si>
  <si>
    <t>Intravenous Administration of Multiwalled Carbon Nanotubes Aggravates High-Fat Diet-Induced Nonalcoholic Steatohepatitis in Sprague Dawley Rats</t>
  </si>
  <si>
    <t>The dispersion state of tangled multi-walled carbon nanotubes affects their cytotoxicity</t>
  </si>
  <si>
    <t>Multiwalled carbon nanotubes (MWCNTs) have been explored in pharmaceutical applications such as tumor targeting and delivery of drugs, in which MWCNTs are given through intravenous injection. However, the biosafety of MWCNTs is of concern for such application. Therefore, in the current study, we used a fatty liver model to investigate the possible toxicity of MWCNTs to the liver, as MWCNTs were retained mainly in the liver of mice after intravenous injection. Male Sprague Dawley rats were used to generate the fatty liver model, and the effects of intravenous administration of MWCNTs on fatty liver were studied. Hematoxylin and eosin staining for hepatocellular anatomy and Masson trichrome staining for hepatic fibrosis were conducted. Histologically, MWCNTs aggravated steatohepatitis with higher nonalcoholic fatty liver disease scores. Analysis of liver injury markers indicated that MWCNTs administration resulted in chronic hepatitis, along with increased liver fat and altered liver oxidation, including the increase of P6 protein and the depletion of glutathione. In conclusion, our results suggest that MWCNTs can aggravate nonalcoholic steatohepatitis in Sprague Dawley rats, and oxidative injury may be involved in this process.</t>
  </si>
  <si>
    <t>The medical applications of carbon nanotubes (CNTs) have garnered much attention. However, evaluating the safety of CNTs remains difficult, and no consensus has been reached. Moreover, assessing the biosafety of multi-walled CNTs (MWCNTs), which can become tangled during manufacturing, is challenging because they do not readily disperse. We studied how the dispersion state of tangled MWCNTs affects their cytotoxicity, using three sonicators. Flotube 9110 (FT9110), tangled MWCNTs, were dispersed in two dispersants (fetal bovine serum and polysorbate 80) using a new type of sonicator (PR-1) and two conventional sonicators. The size and cytotoxicity of the dispersed FT9110 were measured using the BEAS-2B human bronchial epithelial cell line. The PR-1 dispersed the FT9110 to agglomerates &lt;200 nm in diameter, FT9110 dispersed with the PR-1 did not show cytotoxicity regardless of dispersant. The other sonicators dispersed the FT9110 to particles &gt;1000 nm in diameter, and cytotoxicity depended on the dispersant. We found that excluding cells adhered to agglomerated FT9110 before evaluating cytotoxicity can lead to false-positive results. The PR-1 sonicator dispersed tangled FT9110 to many single fibers, which showed lower cytotoxicity than conventionally-sonicated MWCNTs. We suggest that dispersion state should be accounted for when evaluating the cytotoxicity of MWCNTs.</t>
  </si>
  <si>
    <t>10.1002/clen.201500628</t>
  </si>
  <si>
    <t>Effect of Different Nanomaterials on the Metabolic Activity and Bacterial Flora of Activated Sludge Medium</t>
  </si>
  <si>
    <t>In this study, the dominant and representative bacteria of activated sludge before and after the addition of different nanomaterials (NMs) (multiwalled carbon nanotube, MWCNT, silicon dioxide nanoparticle, nSiO2, titanium oxide nanoparticle, nTiO2, aluminum oxide-nanoparticle, nAl2O3, and silver nanoparticle, nAg) were separately isolated, enumerated, and identified. In total, 17 different representative isolates were identified by using 16S rDNA gene sequence analysis. The effects of NMs on the growth (viable counts), biological oxygen demand (BOD) removal performances, respiration mechanism, and extracellular polymeric substances (EPS) production of bacteria were also investigated. Both BOD removal capacity and respiration rate of bacterial medium decreased after NMs exposure. Most toxic NMs were MWCNT (46.15%) and nAg (42.30%) related with BOD removal capacity and nAg (62%) and nTiO2 (56%) for respiration mechanism. Therefore, the protein content of soluble EPS (sEPSp) increased with addition of nAg, nTiO2, and nAl2O3. NMs also have negative effect on the structure of community of activated sludge in both diversity and density.</t>
  </si>
  <si>
    <t>Clean - Soil, Air, Water</t>
  </si>
  <si>
    <t>10.21873/invivo.11006</t>
  </si>
  <si>
    <t>In vivo induction of primary DNA lesions upon subchronic oral exposure to multi-walled carbon nanotubes</t>
  </si>
  <si>
    <t>Comet assay was used for testing the potential genotoxicity of multi-walled carbon nanotubes after ingestion. Three rat strains were treated through oral gavage with 50 mg/kg/weekly nanoparticles for 90 days. Induced DNA lesions were studied in lymphocytes at 24 and 48 h following the first treatment. This was repeated at the end of the subchronic treatment in lymphocytes as well as peritoneal macrophages. A significant increase in the level of DNA lesions was measured in lymphocytes of Fischer-344 and Long-Evans rats in the first 24 h. Similar results were observed in their macrophages after 90 days. More significant differences were detected in the sensitivities of the strains. Fisher-344 rats proved the most sensitive and Wistar rats the most tolerant to the genotoxic effects of nanotubes. This may also have human relevance as populations with diverse genetic characteristics might present higher or lower susceptibility to the effects of exposure to ingested nanoparticles.</t>
  </si>
  <si>
    <t>In Vivo</t>
  </si>
  <si>
    <t>10.1016/j.carbon.2016.07.031</t>
  </si>
  <si>
    <t>Diameter size and aspect ratio as critical determinants of uptake, stress response, global metabolomics and epigenetic alterations in multi-wall carbon nanotubes</t>
  </si>
  <si>
    <t>The present study aimed to refurbish the fact of size and aspect ratio specific biological response of MWCNT in different cell systems. The bioactivities of three MWCNTs, differing in length/diameter [10â€“30 Î¼m/20â€“30 nm (LW); 10â€“30 Î¼m/8â€“15 nm (LN); 0.5â€“2.0 Î¼m/8â€“15 nm (SN)], were then evaluated in terms of uptake and various toxicological end points (anti-proliferative, oxidative stress, inflammatory, DNA damage-repair and differential mode of marker gene expressions) in two different cell types - human bronchial epithelial (BEAS-2B) and human hepatoma (HepG2) cell lines. The surface enhanced Raman scattering (SERS) with dark-field microscopy attested the intracellular uptake of SN, but not the LW/LN, supports length dependency. The MWCNTs showed size specific stress responses (greatest in short sized one, SN) in both type of cells and aspect ratio dependent pro-fibrogenic potentiality, the LN with highest aspect ratio exhibited highest fibrogenicity in lung cells. Furthermore, alterations in global metabolomics and global DNA methylation status (DNMT3B dependent hypo-methylation in BEAS-2B cells and hyper-methylation in HepG2 cells) were also evident. Taken together, our findings provide evidence of variations in stress response, epigenetic modifications and global metabolomics alterations in association with differential size and aspect ratio of MWCNT which might be translated to the safe-by-design concept as well as risk assessment.</t>
  </si>
  <si>
    <t>10.1016/j.ecoenv.2016.07.041</t>
  </si>
  <si>
    <t>Histopathological alterations in the gills of Nile tilapia exposed to carbofuran and multiwalled carbon nanotubes</t>
  </si>
  <si>
    <t>Carbofuran is a nematicide insecticide with a broad spectrum of action. Carbofuran has noxious effects in several species and has been banned in the USA and Europe; however, it is still used in Brazil. Aquatic organisms are not only exposed to pesticides but also to manufactured nanoparticles, and the potential interaction of these compounds therefore requires investigation. The aim of this study was to examine the histopathological alterations in the gills of Nile tilapia (Oreochromis niloticus) to determine possible effects of exposure to carbofuran, nitric acid-treated multiwalled carbon nanotubes (HNO3-MWCNTs) and the combination of carbofuran with nanotubes. Juvenile fish were exposed to different concentrations of carbofuran (0.1, 0.5, 2.0, 4.0 and 8.0 mg/L), different concentrations of HNO3-MWCNTs (0.5, 1.0 and 2.0 mg/L) or different concentrations of carbofuran (0.1, 0.5, 2.0, 4.0 and 8.0 mg/L) with 1.0 mg/L of HNO3-MWCNTs. After 24 h of exposure, the animals were removed from the aquarium, the spinal cord was transversely sectioned, and the second gill arch was removed for histological evaluation. Common histological changes included dislocation of the epithelial cells, hyperplasia of the epithelial cells along the secondary lamellae, aneurism, and dilation and disarrangement of the capillaries. All the groups exposed to carbofuran demonstrated a dose-dependent correlation in the Histological Alteration Index; the values found for carbofuran and carbon nanotubes were up to 25% greater than for carbofuran alone. This result indicates an interaction between these toxicants, with enhanced ecotoxic effects. This work contributes to the understanding of the environmental impacts of nanomaterials on aquatic organisms, which is necessary for the sustainable development of nanotechnologies.</t>
  </si>
  <si>
    <t>10.1080/17435390.2016.1202351</t>
  </si>
  <si>
    <t>10.3109/17435390.2016.1144827</t>
  </si>
  <si>
    <t>Multi-walled carbon nanotube physicochemical properties predict pulmonary inflammation and genotoxicity</t>
  </si>
  <si>
    <t>Demonstration of a modelling-based multi-criteria decision analysis procedure for prioritisation of occupational risks from manufactured nanomaterials</t>
  </si>
  <si>
    <t>Lung deposition of multi-walled carbon nanotubes (MWCNT) induces pulmonary toxicity. Commercial MWCNT vary greatly in physicochemical properties and consequently in biological effects. To identify determinants of MWCNT-induced toxicity, we analyzed the effects of pulmonary exposure to 10 commercial MWCNT (supplied in three groups of different dimensions, with one pristine and two/three surface modified in each group). We characterized morphology, chemical composition, surface area and functionalization levels. MWCNT were deposited in lungs of female C57BL/6J mice by intratracheal instillation of 0, 6, 18 or 54 Î¼g/mouse. Pulmonary inflammation (neutrophil influx in bronchoalveolar lavage (BAL)) and genotoxicity were determined on day 1, 28 or 92. Histopathology of the lungs was performed on day 28 and 92. All MWCNT induced similar histological changes. Lymphocytic aggregates were detected for all MWCNT on day 28 and 92. Using adjusted, multiple regression analyses, inflammation and genotoxicity were related to dose, time and physicochemical properties. The specific surface area (BET) was identified as a positive predictor of pulmonary inflammation on all post-exposure days. In addition, length significantly predicted pulmonary inflammation, whereas surface oxidation (â€“OH and â€“COOH) was predictor of lowered inflammation on day 28. BET surface area, and therefore diameter, significantly predicted genotoxicity in BAL fluid cells and lung tissue such that lower BET surface area or correspondingly larger diameter was associated with increased genotoxicity. This study provides information on possible toxicity-driving physicochemical properties of MWCNT. The results may contribute to safe-by-design manufacturing of MWCNT, thereby minimizing adverse effects.</t>
  </si>
  <si>
    <t>Several tools to facilitate the risk assessment and management of manufactured nanomaterials (MN) have been developed. Most of them require input data on physicochemical properties, toxicity and scenario-specific exposure information. However, such data are yet not readily available, and tools that can handle data gaps in a structured way to ensure transparent risk analysis for industrial and regulatory decision making are needed. This paper proposes such a quantitative risk prioritisation tool, based on a multi-criteria decision analysis algorithm, which combines advanced exposure and dose-response modelling to calculate margins of exposure (MoE) for a number of MN in order to rank their occupational risks. We demonstrated the tool in a number of workplace exposure scenarios (ES) involving the production and handling of nanoscale titanium dioxide, zinc oxide (ZnO), silver and multi-walled carbon nanotubes. The results of this application demonstrated that bag/bin filling, manual un/loading and dumping of large amounts of dry powders led to high emissions, which resulted in high risk associated with these ES. The ZnO MN revealed considerable hazard potential in vivo, which significantly influenced the risk prioritisation results. In order to study how variations in the input data affect our results, we performed probabilistic Monte Carlo sensitivity/uncertainty analysis, which demonstrated that the performance of the proposed model is stable against changes in the exposure and hazard input variables.</t>
  </si>
  <si>
    <t>10.1186/s12989-016-0166-0</t>
  </si>
  <si>
    <t>10.1186/s12989-016-0164-2</t>
  </si>
  <si>
    <t>Single- and double-walled carbon nanotubes enhance atherosclerogenesis by promoting monocyte adhesion to endothelial cells and endothelial progenitor cell dysfunction</t>
  </si>
  <si>
    <t>Lung carcinogenicity of inhaled multi-walled carbon nanotube in rats</t>
  </si>
  <si>
    <t>Background: The use of carbon nanotubes has increased lately. However, the cardiovascular effect of exposure to carbon nanotubes remains elusive. The present study investigated the effects of pulmonary exposure to single-walled carbon nanotubes (SWCNTs) and double-walled carbon nanotubes (DWCNTs) on atherosclerogenesis using normal human aortic endothelial cells (HAECs) and apolipoprotein E-deficient (ApoE-/-) mice, a model of human atherosclerosis. Methods: HAECs were cultured and exposed to SWCNTs or DWCNTs for 16 h. ApoE-/- mice were exposed to SWCNTs or DWCNTs (10 or 40 Î¼g/mouse) once every other week for 10 weeks by pharyngeal aspiration. Results: Exposure to CNTs increased the expression level of adhesion molecule (ICAM-1) and enhanced THP-1 monocyte adhesion to HAECs. ApoE-/- mice exposed to CNTs showed increased plaque area in the aorta by oil red O staining and up-regulation of ICAM-1 expression in the aorta, compared with vehicle-treated ApoE-/- mice. Endothelial progenitor cells (EPCs) are mobilized from the bone marrow into the circulation and subsequently migrate to the site of endothelial damage and repair. Exposure of ApoE-/- mice to high-dose SWCNTs or DWCNTs reduced the colony-forming units of EPCs in the bone marrow and diminished their migration function. Conclusion: The results suggested that SWCNTs and DWCNTs enhanced atherosclerogenesis by promoting monocyte adhesion to endothelial cells and inducing EPC dysfunction.</t>
  </si>
  <si>
    <t>Background: Multi-walled carbon nanotubes (MWCNTs) constitute one of the most promising types of nanomaterials in industry today. With their increasing use, the potential toxicity and carcinogenicity of MWCNT needs to be evaluated in bioassay studies using rodents. Since humans are mainly exposed to MWCNT by inhalation, we performed a 104-week carcinogenicity study using whole-body inhalation exposure chambers with a fibrous straight type of MWCNT at concentrations of 0, 0.02, 0.2, and 2 mg/m3 using male and female F344 rats. Results: Lung carcinomas, mainly bronchiolo-alveolar carcinoma, and combined carcinomas and adenomas were significantly increased in males exposed to 0.2 and 2 mg/m3 MWNT-7 and in females exposed to 2 mg/m3 MWNT-7 compared to the clean air control group. However, no development of pleural mesothelioma was observed. Concentration-dependent toxic effects in the lung such as epithelial hyperplasia, granulomatous change, localized fibrosis, and alteration in BALF parameters were found in MWNT-7 treatment groups of both sexes. There were no MWNT-7-specific macroscopic findings in the other organs, including the pleura and peritoneum. Absolute and relative lung weights were significantly elevated in male rats exposed to 0.2 and 2 mg/m3 MWNT-7 and in all exposed female groups. The lung burdens of MWNT-7 were clearly increased in a concentration-dependent as well as a duration-dependent manner. Conclusion: There is clear evidence that MWNT-7 is carcinogenic to the lungs of male and female F344 rats, however no plural mesothelioma was observed.</t>
  </si>
  <si>
    <t>10.1016/j.etap.2016.09.013</t>
  </si>
  <si>
    <t>10.1016/j.aquatox.2016.08.016</t>
  </si>
  <si>
    <t>Hydroxylation of multi-walled carbon nanotubes: Enhanced biocompatibility through reduction of oxidative stress initiated cell membrane damage, cell cycle arrestment and extrinsic apoptotic pathway</t>
  </si>
  <si>
    <t>Adverse effects of MWCNTs on life parameters, antioxidant systems, and activation of MAPK signaling pathways in the copepod Paracyclopina nana</t>
  </si>
  <si>
    <t>Modification of CNTs with hydroxyl group promotes their applications in biomedical area. However, the impact of hydroxylation on their biocompatibility is far from being completely understood. In this study, we carried out a comprehensive evaluation of hydroxylated multi-walled carbon nanotubes (MWCNTs-OH) on the human normal liver L02 cell line, and compared it with that of pristine multi-walled carbon nanotubes (p-MWCNTs). Results demonstrated that compared with p-MWCNTs, MWCNTs-OH induced significantly lower oxidative stress as indicated by the level of intracellular antioxidant glutathione (GSH), subsequently lead to less cell membrane damage as demonstrated by lactate dehydrogenase (LDH) leakage assay, and showed slightly decreased arrestment of cell cycle distribution at G0/G1. More interestingly, MWCNTs-OH exhibited significantly lower tendency to activate caspase-8, a key molecule involved in the extrinsic apoptotic pathway. All these in vitro results demonstrated that hydroxylation of MWCNTs enhanced their biocompatibility compare with p-MWCNTs.</t>
  </si>
  <si>
    <t>Engineered multi-walled carbon nanotubes (MWCNTs) have received widespread applications in a broad variety of commercial products due to low production cost. Despite their significant commercial applications, CNTs are being discharged to aquatic ecosystem, leading a threat to aquatic life. Thus, we investigated the adverse effect of CNTs on the marine copepod Paracyclopina nana. Additional to the study on the uptake of CNTs and acute toxicity, adverse effects on life parameters (e.g. growth, fecundity, and size) were analyzed in response to various concentrations of CNTs. Also, as a measurement of cellular damage, oxidative stress-related markers were examined in a time-dependent manner. Moreover, activation of redox-sensitive mitogen-activated protein kinase (MAPK) signaling pathways along with the phosphorylation pattern of extracellular signal-regulated kinase (ERK), p38, and c-Jun-N-terminal kinases (JNK) were analyzed to obtain a better understanding of molecular mechanism of oxidative stress-induced toxicity in the copepod P. nana. As a result, significant inhibition on life parameters and evoked antioxidant systems were observed without ROS induction. In addition, CNTs activated MAPK signaling pathway via ERK, suggesting that phosphorylated ERK (p-ERK)-mediated adverse effects are the primary cause of in vitro and in vivo endpoints in response to CNTs exposure. Moreover, ROS-independent activation of MAPK signaling pathway was observed. These findings will provide a better understanding of the mode of action of CNTs on the copepod P. nana at cellular and molecular level and insight on possible ecotoxicological implications in the marine environment.</t>
  </si>
  <si>
    <t>10.1016/j.redox.2016.08.009</t>
  </si>
  <si>
    <t>The pulmonary inflammatory response to multiwalled carbon nanotubes is influenced by gender and glutathione synthesis</t>
  </si>
  <si>
    <t>Inhalation of multiwalled carbon nanotubes (MWCNTs) during their manufacture or incorporation into various commercial products may cause lung inflammation, fibrosis, and oxidative stress in exposed workers. Some workers may be more susceptible to these effects because of differences in their ability to synthesize the major antioxidant and immune system modulator glutathione (GSH). Accordingly, in this study we examined the influence of GSH synthesis and gender on MWCNT-induced lung inflammation in C57BL/6 mice. GSH synthesis was impaired through genetic manipulation of Gclm, the modifier subunit of glutamate cysteine ligase, the rate-limiting enzyme in GSH synthesis. Twenty-four hours after aspirating 25 Âµg of MWCNTs, all male mice developed neutrophilia in their lungs, regardless of Gclm genotype. However, female mice with moderate (Gclm heterozygous) and severe (Gclm null) GSH deficiencies developed significantly less neutrophilia. We found no indications of MWCNT-induced oxidative stress as reflected in the GSH content of lung tissue and epithelial lining fluid, 3-nitrotyrosine formation, or altered mRNA or protein expression of several redox-responsive enzymes. Our results indicate that GSH-deficient female mice are rendered uniquely susceptible to an attenuated neutrophil response. If the same effects occur in humans, GSH-deficient women manufacturing MWCNTs may be at greater risk for impaired neutrophil-dependent clearance of MWCNTs from the lung. In contrast, men may have effective neutrophil-dependent clearance, but may be at risk for lung neutrophilia regardless of their GSH levels.</t>
  </si>
  <si>
    <t>Redox Biology</t>
  </si>
  <si>
    <t>10.1007/s11356-016-7127-x</t>
  </si>
  <si>
    <t>Photochemical behavior of carbon nanotubes in natural waters: reactive oxygen species production and effects on â€¢OH generation by Suwannee River fulvic acid, nitrate, and Fe (III)</t>
  </si>
  <si>
    <t>The photochemical activities of three kinds of carbon nanotubes (CNTs) were investigated in the present study. Efficient procedures of dispersing the three kinds of carbon nanotubes in water were established, and the quantitative analysis methods were also developed by TOC-absorbance method. High pH value or low ionic strength of the colloidal solutions facilitated the dispersion of CNTs. The suspensions of three kinds of CNTs could generate singlet oxygen (1O2) and hydroxyl radical (â€¢OH) under irradiation of simulated sunlight, while superoxide radical (O2 â€¢âˆ’) was not detected. The steady-state concentrations of 1O2 and â€¢OH generated by these CNTs were also determined. The presence of CNTs in natural waters can affect the photochemical behavior of water constituents, such as nitrate, dissolved organic matter, and Fe3+. Specifically, in nitrate solution, the presence of CNTs could inhibit the generation of â€¢OH by nitrate through light screening effect, while the quenching effect of hydroxyl radicals by CNTs was not observed. Besides light screening effect, the three kinds of CNTs used in the experiments also have a strong inhibiting effect on the ability of DOM to produce â€¢OH by binding to the active sites. Moreover, the adsorption of Fe3+ on MWCNT-OH and MWCNT-COOH could lead to its inactivation of formation of â€¢OH in acidic conditions. However, the presence of the three kinds of CNTs did not affect the ligand-to-metal charge transfer (LMCT) reaction of DOM-Fe (III) complex.</t>
  </si>
  <si>
    <t>10.1016/j.tox.2016.10.003</t>
  </si>
  <si>
    <t>Cardiovascular health effects of oral and pulmonary exposure to multi-walled carbon nanotubes in ApoE-deficient mice</t>
  </si>
  <si>
    <t>Exposure to high aspect ratio nanomaterials, such as multi-walled carbon nanotubes (MWCNTs) may be associated with increased risk of atherosclerosis, pulmonary disease, and cancer. In the present study, we investigated the cardiovascular and pulmonary health effects of 10 weeks of repeated oral or pulmonary exposures to MWCNTs (4 or 40 Î¼g each week) in Apolipoprotein E-deficient (ApoE âˆ’/âˆ’ ) mice fed a Western-type diet. Intratracheal instillation of MWCNTs was associated with oxidative damage to DNA in lung tissue and elevated levels of lipid peroxidation products in plasma, whereas the exposure only caused a modest pulmonary inflammation in terms of increased numbers of lymphocytes in bronchoalveolar lavage fluid. Ultrasound imaging in live animals revealed an increase in the inner and outer wall thickness of the aortic arch at 10 weeks after pulmonary exposure to MWCNTs, which may suggest artery remodelling. However, we did not find accelerated plaque progression in the aorta or the brachiocephalic artery by histopathology. Furthermore, repeated oral exposure to MWCNTs did not cause changes in the composition of gut microbiota of exposed mice. Collectively, this study indicates that repeated pulmonary exposure to MWCNTs was associated with oxidative stress, whereas cardiovascular effects encompassed remodelling of the aorta wall.</t>
  </si>
  <si>
    <t>10.1080/17435390.2016.1202348</t>
  </si>
  <si>
    <t>10.1080/02772248.2015.1133818</t>
  </si>
  <si>
    <t>Subchronic immunotoxicity and screening of reproductive toxicity and developmental immunotoxicity following single instillation of HIPCO-single-walled carbon nanotubes: purity-based comparison</t>
  </si>
  <si>
    <t>International standardized procedures for in vivo evaluation of multi-walled carbon nanotube toxicity in water</t>
  </si>
  <si>
    <t>Impurity has been suggested as an important factor determining toxicity following exposure to single-walled carbon nanotubes (SWCNTs). In this study, we first compared immunotoxicity based on iron content on day 90 after a single intratracheal instillation of SWCNTs in male and female mice. The inflammatory responses were generally stronger in mice exposed to acid-purified (P)-SWCNTs compared to raw (R)-SWCNTs. In addition, both R- and P-SWCNTs induced Th1-polarized immune responses with apoptotic death of BAL cells and systemically impaired the function of antigen-presenting cells (APC). We also screened reproductive and developmental toxicity by cohabitating male and female mice on day 14 after instillation. Interestingly, the pregnancy rate rapidly decreased following exposure to both types of SWCNTs, especially R-SWCNTs. In addition, we investigated developmental immunotoxicity of the offspring on day 28 after exposure to both types of SWCNTs. Their hematological changes were clearer relative to those of the parents and a significant decrease in the alkaline phosphatase and potassium levels was observed in mice of both sexes exposed to the higher dose of R- and P-SWCNTs. In conclusion, we suggest that SWCNTs may induce Th1-polarized immune responses accompanied by suppression of APC function on day 90 after a single instillation without significant iron content dependance. In addition, the consecutive exposure of SWCNTs to the subsequent generation may exacerbate metabolic and hematological disturbance. Furthermore, our results underscore the need to clarify the reproductive and developmental health effects of SWCNTs.</t>
  </si>
  <si>
    <t>The classical approach in ecotoxicological evaluation of chemical substances consists of conducting standardized bioassays on organism models. In this work, the potential impact of industrial multi-walled carbon nanotubes was investigated by ecotoxicological standardized procedures using aquatic organisms of different trophic levels, namely bacteria, green algae, invertebrates, fish, and amphibians. The results indicated (1) inhibition of growth in amphibians at 50 mg Lâˆ’1 and higher, and (2) no effects on daphnia and fish up to 100 mg Lâˆ’1. With the exception of algae (for which Fe deficiency is measured), it seems that the observed toxicity may be due to physiological effects in relation to the ingestion of carbon nanotubes not necessarily related to their intrinsic effects.</t>
  </si>
  <si>
    <t>10.2147/IJN.S114357</t>
  </si>
  <si>
    <t>10.2147/IJN.S111029</t>
  </si>
  <si>
    <t>10.1080/1547691X.2016.1191562</t>
  </si>
  <si>
    <t>Carbon nanotube-based substrates promote cardiogenesis in brown adipose-derived stem cells via Î²1-integrin-dependent TGF-Î²1 signaling pathway</t>
  </si>
  <si>
    <t>Defect density in multiwalled carbon nanotubes influences ovalbumin adsorption and promotes macrophage activation and CD4&lt;sup&gt;+&lt;/sup&gt; T-cell proliferation</t>
  </si>
  <si>
    <t>Uptake of poly-dispersed single-walled carbon nanotubes and decline of functions in mouse NK cells undergoing activation</t>
  </si>
  <si>
    <t>Preparation of diaminedicarboxyplatinum (II) functionalized single-wall carbon nanotube via Bingel reaction as a novel cytotoxic agent</t>
  </si>
  <si>
    <t>Stem cell-based therapy remains one of the promising approaches for cardiac repair and regeneration. However, its applications are restricted by the limited efficacy of cardiac differentiation. To address this issue, we examined whether carbon nanotubes (CNTs) would provide an instructive extracellular microenvironment to facilitate cardiogenesis in brown adipose-derived stem cells (BASCs) and to elucidate the underlying signaling pathways. In this study, we systematically investigated a series of cellular responses of BASCs due to the incorporation of CNTs into collagen (CNT-Col) substrates that promoted cell adhesion, spreading, and growth. Moreover, we found that CNT-Col substrates remarkably improved the efficiency of BASCs cardiogenesis by using fluorescence staining and quantitative real-time reverse transcription-polymerase chain reaction. Critically, CNTs in the substrates accelerated the maturation of BASCs-derived cardiomyocytes. Furthermore, the underlying mechanism for promotion of BASCs cardiac differentiation by CNTs was determined by immunostaining, quantitative real-time reverse transcription-polymerase chain reaction, and Western blotting assay. It is notable that Î²1-integrin-dependent TGF-Î²1 signaling pathway modulates the facilitative effect of CNTs in cardiac differentiation of BASCs. Therefore, it is an efficient approach to regulate cardiac differentiation of BASCs by the incorporation of CNTs into the native matrix. Importantly, our findings can not only facilitate the mechanistic understanding of molecular events initiating cardiac differentiation in stem cells, but also offer a potentially safer source for cardiac regenerative medicine.</t>
  </si>
  <si>
    <t>Carbon nanotubes (CNTs) are of great interest for the development of drugs and vaccines due to their unique physicochemical properties. The high surface area to volume ratio and delocalized pi-electron cloud of CNTs promote binding of proteins to the surface forming a protein corona. This unique feature of CNTs has been recognized for potential delivery of antigens for strong and long-lasting antigen-specific immune responses. Based on an earlier study that demonstrated increased protein binding, we propose that carboxylated multiwalled CNTs (MWCNTs) can function as an improved carrier to deliver antigens such as ovalbumin (OVA). To test this hypothesis, we coated carboxylated MWCNTs with OVA and measured uptake and activation of antigen-presenting cells (macrophages) and their ability to stimulate CD4+ T-cell proliferation. We employed two types of carboxylated MWCNTs with different surface areas and defects (MWCNT-2 and MWCNT-30). MWCNT-2 and MWCNT-30 have surface areas of ~215 m2/g and 94 m2/g, respectively. The ratios of D- to G-band areas (ID/IG) were 0.97 and 1.37 for MWCNT-2 and MWCNT-30, respectively, samples showing that MWCNT-30 contained more defects. The increase in defects in MWCNT-30 led to increased binding of OVA as compared to MWCNT-2 (1,066Â±182 Î¼g/mL vs 582Â±41 Î¼g/mL, respectively). Both types of MWCNTs, along with MWCNT-OVA complexes, showed no observable toxicity to bone-marrow-derived macrophages up to 5 days. Surprisingly, we found that MWCNT-OVA complex significantly increased the expression of major histocompatibility complex class II on macrophages and production of pro-inflammatory cytokines (tumor necrosis factor-Î± and interleukin 6), while MWCNTs without OVA protein corona did not. The coculture of MWCNT- OVA-complex-treated macrophages and OVA-specific CD4+ T-cells isolated from OT-II mice demonstrated robust proliferation of CD4+ T-cells. This study provides strong evidence for a role for defects in carboxylated MWCNTs and their use in the efficient delivery of antigens for the development of next-generation vaccines.</t>
  </si>
  <si>
    <t>The interaction of poly-dispersed acid-functionalized single-walled carbon nanotubes (AF-SWCNT) with NK cells undergoing activation was examined. Exposure to AF-SWCNT during NK activation in vitro by interleukin (IL)-2, and in vivo by Poly(I:C) significantly lowered cytotoxic activity generated against YAC-1 tumor cells. Recoveries of spleen NK1.1+ cells as well as the activated subset of NK cells (NK1.1+CD69+ cells) were significantly reduced by the AF-SWCNT exposure. The proportion of apoptotic NK cells (NK1.1+ phosphatidylserine+) in the spleen cell preparations activated in vitro was also significantly elevated. Expression levels of CD107a [for assessing NK cell degranulation] as well as of FasL marker [mediating non-secretory pathway of NK cell killing] were significantly lower in cells exposed to AF-SWCNT during the activation phase. Intracellular levels of interferon (IFN)-Î³ and tumor necrosis factor (TNF)-Î± in the cells were also significantly reduced. Fluorescent AF-SWCNT (FAF-SWCNT) were internalized by the NK cells and uptake was significantly greater in activated cells. Confocal microscopy indicated the internalized FAF-SWCNT were localized to the cytoplasm of the NK cells. These results indicated that AF-SWCNT were internalized by NK cells and caused a general down-regulation of a variety of parameters associated with NK cell cytotoxicity and other cellular functions.</t>
  </si>
  <si>
    <t>Carbon nanotubes have unique properties like high stability, high surface to mass ratio and so on which make them suitable for medicinal purpose applications. Treatment of cancer by organoplatinum agents like Cisplatin has become unresponsive in most cases due to low distribution of drug in biological fluids, inability of drug to cross cellular membranes and low stability in biological environments. Recently, carbon nanotubes (CNT) have stimulated much interest to overcome these limitations. Herein, we report the preparation of single-wall carbon nanotube functionalized by diaminedicarboxyplatinum (II) as an analogy of SWCNT-based Carboplatin. Functionalization was started by cyclopropanation through Bingel reaction and by use of diethylmalonate to yield cyclopropane-1,1-dicarboxy ethyl ester. Final product was obtained by hydrolysis of ester group and then chelation of platinum (IV) by dicarboxylate groups on the surface of SWCNT. Raman and Fourier transform -Infrared spectroscopy (IR), Thermogravimetric analysis (TGA) and energy dispers ive X-ray spectroscopy (EDAX) truly showed and confirmed the presence of the platinum (II) complex on the side wall of SWCNT. Cytotoxicity evaluation of the functionalized-SWCNTs on HeLa cells showed its higher anticancer ability than Cisplatin as indicated by IC50 value of 13 Î¼g/mL.</t>
  </si>
  <si>
    <t>Iranian Journal of Pharmaceutical Research</t>
  </si>
  <si>
    <t>10.2147/IJN.S109950</t>
  </si>
  <si>
    <t>Systemic distribution of single-walled carbon nanotubes in a novel model: Alteration of biochemical parameters, metabolic functions, liver accumulation, and inflammation in vivo</t>
  </si>
  <si>
    <t>The increasing use of carbon nanotubes (CNTs) in several industrial applications raises concerns on their potential toxicity due to factors such as tissue penetrance, small dimensions, and biopersistence. Using an in vivo model for CNT environmental exposure, mimicking CNT exposition at the workplace, we previously found that CNTs rapidly enter and disseminate in the organism, initially accumulating in the lungs and brain and later reaching the liver and kidneys via the bloodstream in CD1 mice. Here, we monitored and traced the accumulation of single-walled CNTs (SWCNTs), administered systemically in mice, in different organs and the subsequent biological responses. Using the novel in vivo model, MITO-Luc bioluminescence reporter mice, we found that SWCNTs induce systemic cell proliferation, indicating a dynamic response of cells of both bone marrow and the immune system. We then examined metabolic (water/food consumption and dejections), functional (serum enzymes), and morphological (organs and tissues) alterations in CD1 mice treated with SWCNTs, using metabolic cages, performing serum analyses, and applying histological, immunohistochemical, and ultrastructural (transmission electron microscopy) methods. We observed a transient accumulation of SWCNTs in the lungs, spleen, and kidneys of CD1 mice exposed to SWCNTs. A dose- and time-dependent accumulation was found in the liver, associated with increases in levels of aspartate aminotransferase, alanine aminotransferase and bilirubinemia, which are metabolic markers associated with liver damage. Our data suggest that hepatic accumulation of SWCNTs associated with liver damage results in an M1 macrophage-driven inflammation.</t>
  </si>
  <si>
    <t>10.1016/j.biosystems.2016.07.002</t>
  </si>
  <si>
    <t>On hybridising lettuce seedlings with nanoparticles and the resultant effects on the organismsâ€™ electrical characteristics</t>
  </si>
  <si>
    <t>Lettuce seedlings are attracting interest in the computing world due to their capacity to become hybrid circuit components, more specifically, in the creation of living â€˜wiresâ€™. Previous studies have shown that seedlings can be hybridised with gold nanoparticles and withstand mild electrical currents. In this study, lettuce seedlings were hybridised with a variety of metallic and non-metallic nanomaterials: carbon nanotubes, graphene oxide, aluminium oxide and calcium phosphate. Toxic effects and the following electrical properties were monitored: mean potential, resistance and capacitance. Macroscopic observations revealed only slight deleterious health effects after administration with one variety of particle, aluminium oxide. Mean potential in calcium phosphate-hybridised seedlings showed a considerable increase when compared with the control, whereas those administered with graphene oxide showed a small decrease; there were no notable variations across the remaining treatments. Electrical resistance decreased substantially in graphene oxide-treated seedlings whereas slight increases were shown following calcium phosphate and carbon nanotubes applications. Capacitance showed no considerable variation across treated seedlings. These results demonstrate that use of some nanomaterials, specifically graphene oxide and calcium phosphate, may be towards biohybridisation purposes including the generation of living â€˜wiresâ€™.</t>
  </si>
  <si>
    <t>BioSystems</t>
  </si>
  <si>
    <t>10.1007/s00204-016-1711-1</t>
  </si>
  <si>
    <t>10.1007/s00784-015-1639-5</t>
  </si>
  <si>
    <t>In vivo activation of a T helper 2-driven innate immune response in lung fibrosis induced by multi-walled carbon nanotubes</t>
  </si>
  <si>
    <t>Evaluation of carbon nanotubes functionalized with sodium hyaluronate in the inflammatory processes for oral regenerative medicine applications</t>
  </si>
  <si>
    <t>Pulmonary exposure to certain forms of carbon nanotubes (CNT) induces fibrosing lesions in the lungs that manifest an acute inflammation followed by chronic interstitial fibrosis. The mechanism of CNT-induced fibrogenesis is largely unknown. The biphasic development with drastically distinct pathologic manifestations suggests a junction of acute-to-chronic transition. Here we analyzed the molecular pathways and regulators underlying the pathologic development of CNT-induced lung fibrosis. Mice were exposed to multi-walled CNT (MWCNT; XNRI MWNT-7, Mitsui; 40 Î¼g) by pharyngeal aspiration for 7 days along with vehicle and carbonaceous controls. Genome-wide microarray analyses of the lungs identified a range of differentially expressed genes that potentially function in the acute-to-chronic transition through pathways involving immune and inflammatory regulation, responses to stress and extracellular stimuli, and cell migration and adhesion. In particular, a T helper 2 (Th2)-driven innate immune response was significantly enriched. We then demonstrated that MWCNT induced the expression of Th2 cytokines interleukin (IL)-4 and IL-13, and a panel of signature downstream genes, such as Il4i1, Chia, and Ccl11/Eotaxin, time dependently. Induction of Th2 cytokines took place in CD4+ T lymphocytes indicating activation of Th2 cells. Furthermore, induction involved activation of a Th2 cell-specific signaling pathway through phosphorylation of STAT6 and up-regulation of GATA-3 to mediate the transcription of Th2 target genes. Our study uncovers activation of a Th2-driven immune/inflammatory response during pulmonary fibrosis development induced by MWCNT. The findings provide novel insights into the molecular events that control the transition from an acute inflammatory response to chronic fibrosis through Th2 functions in CNT-exposed lungs.</t>
  </si>
  <si>
    <t>Objectives: The objectives of this study were to assess the effects of hyaluronic acid (HY), multi-walled carbon nanotubes (MWCNT), and MWCNT functionalized with HY (HY-MWCNT) on the resolution of neutrophilic inflammation in the pleural cavity of LPS-challenged mice and to assess the influence of these materials in the inflammatory process of bone repair of tooth sockets of rats. Materials and methods: C57Bl/6 mice were intra-pleurally injected with HY, MWCNT, HY-MWCNT, phosphate-buffered saline (PBS), or LPS. The animals were euthanized after 8 and 24 h, and cells were harvested for total and differential cell counting. The tooth sockets of Wistar rats were filled with HY, MWCNT, HY-MWCNT, or blood clot (control). After 1, 3, and 7 days, histological and morphometric analyses evaluated the number of cell nuclei and blood vessels, and bone trabeculae formation in the sockets. Myeloperoxidase (MPO) activity quantified neutrophil accumulation in the sockets. Results: HY, MWCNT, and HY-MWCNT increased neutrophilic recruitment at 8 h and reduced the inflammatory process at 24 h in the pleural cavity. Histological and morphometric analyses and MPO activity showed no significant differences in the recruitment of inflammatory cells in the tooth sockets. HY increased the number of blood vessels, and HY and HY-MWCNT increased bone trabeculae formation at 7 days of tooth extraction. Conclusions: HY, MWCNT, and HY-MWCNT resolved the neutrophilic inflammation in the pleural cavity of the mice. However, these materials did not modulate the inflammatory process in the early stages of bone repair of the tooth sockets, thereby excluding this action as a possible mechanism by which these biomaterials accelerate bone repair. Clinical relevance: HY-MWCNT is capable of accelerating bone repair/regeneration without affecting the inflammatory phase during the bone healing process.</t>
  </si>
  <si>
    <t>Clinical Oral Investigations</t>
  </si>
  <si>
    <t>10.1186/s12989-016-0158-0</t>
  </si>
  <si>
    <t>10.1021/acsnano.6b03013</t>
  </si>
  <si>
    <t>Mesothelioma response to carbon nanotubes is associated with an early and selective accumulation of immunosuppressive monocytic cells</t>
  </si>
  <si>
    <t>Multiwalled Carbon Nanotube Functionalization with High Molecular Weight Hyaluronan Significantly Reduces Pulmonary Injury</t>
  </si>
  <si>
    <t>Background: The asbestos-like toxicity of some engineered carbon nanotubes (CNT), notably their capacity to induce mesothelioma, is a serious cause of concern for public health. Here we show that carcinogenic CNT induce an early and sustained immunosuppressive response characterized by the accumulation of monocytic Myeloid Derived Suppressor Cells (M-MDSC) that counteract effective immune surveillance of tumor cells. Methods: Wistar rats and C57BL/6 mice were intraperitoneally injected with carcinogenic multi-walled Mitsui-7 CNT (CNT-7) or crocidolite asbestos. Peritoneal mesothelioma development and immune cell accumulation were assessed until 12 months. Leukocyte sub-populations were identified by recording expression of CD11b/c and His48 by flow cytometry. The immunosuppressive activity on T lymphocytes of purified peritoneal leukocytes was assessed in a co-culture assay with activated spleen cells. Results: We demonstrate that long and short mesotheliomagenic CNT-7 injected in the peritoneal cavity of rats induced, like asbestos, an early and selective accumulation of monocytic cells (CD11b/cint and His48hi) which possess the ability to suppress polyclonal activation of T lymphocytes and correspond to M-MDSC. Peritoneal M-MDSC persisted during the development of peritoneal mesothelioma in CNT-7-treated rats but were only transiently recruited after non-carcinogenic CNT (CNT-M, CNT-T) injection. Peritoneal M-MDSC did not accumulate in mice which are resistant to mesothelioma development. Conclusions: Our data provide new insights into the initial pathogenic events induced by CNT, adding a new component to the adverse outcome pathway leading to mesothelioma development. The specificity of the M-MDSC response after carcinogenic CNT exposure highlights the interest of this response for detecting the ability of new nanomaterials to cause cancer.</t>
  </si>
  <si>
    <t>Commercialization of multiwalled carbon nanotubes (MWCNT)-based applications has been hampered by concerns regarding their lung toxicity potential. Hyaluronic acid (HA) is a ubiquitously found polysaccharide, which is anti-inflammatory in its native high molecular weight form. HA-functionalized smart MWCNTs have shown promise as tumor-targeting drug delivery agents and can enhance bone repair and regeneration. However, it is unclear whether HA functionalization could reduce the pulmonary toxicity potential of MWCNTs. Using in vivo and in vitro approaches, we investigated the effectiveness of MWCNT functionalization with HA in increasing nanotube biocompatibility and reducing lung inflammatory and fibrotic effects. We utilized three-dimensional cultures of differentiated primary human bronchial epithelia to translate findings from rodent assays to humans. We found that HA functionalization increased stability and dispersion of MWCNTs and reduced postexposure lung inflammation, fibrosis, and mucus cell metaplasia compared with nonfunctionalized MWCNTs. Cocultures of fully differentiated bronchial epithelial cells (cultivated at air-liquid interface) and human lung fibroblasts (submerged) displayed significant reduction in injury, oxidative stress, as well as pro-inflammatory gene and protein expression after exposure to HA-functionalized MWCNTs compared with MWCNTs alone. In contrast, neither type of nanotubes stimulated cytokine production in primary human alveolar macrophages. In aggregate, our results demonstrate the effectiveness of HA functionalization as a safer design approach to eliminate MWCNT-induced lung injury and suggest that HA functionalization works by reducing MWCNT-induced epithelial injury.</t>
  </si>
  <si>
    <t>10.1016/j.toxlet.2016.05.025</t>
  </si>
  <si>
    <t>10.1038/srep30270</t>
  </si>
  <si>
    <t>Pulmonary and pleural inflammation after intratracheal instillation of short single-walled and multi-walled carbon nanotubes</t>
  </si>
  <si>
    <t>Toxicology Study of Single-walled Carbon Nanotubes and Reduced Graphene Oxide in Human Sperm</t>
  </si>
  <si>
    <t>Relationships between the physical properties of carbon nanotubes (CNTs) and their toxicities have been studied. However, little research has been conducted to investigate the pulmonary and pleural inflammation caused by short-fiber single-walled CNTs (SWCNTs) and multi-walled CNTs (MWCNTs). This study was performed to characterize differences in rat pulmonary and pleural inflammation caused by intratracheal instillation with doses of 0.15 or 1.5 mg/kg of either short-sized SWCNTs or MWCNTs. Data from bronchoalveolar lavage fluid analysis, histopathological findings, and transcriptional profiling of rat lungs obtained over a 90-day period indicated that short SWCNTs caused persistent pulmonary inflammation. In addition, the short MWCNTs markedly impacted alveoli immediately after instillation, with the levels of pulmonary inflammation following MWCNT instillation being reduced in a time-dependent manner. MWCNT instillation induced greater levels of pleural inflammation than did short SWCNTs. SWCNTs and MWCNTs translocated in mediastinal lymph nodes were observed, suggesting that SWCNTs and MWCNTs underwent lymphatic drainage to the mediastinal lymph nodes after pleural penetration. Our results suggest that short SWCNTs and MWCNTs induced pulmonary and pleural inflammation and that they might be transported throughout the body after intratracheal instillation. The extent of changes in inflammation differed following SWCNT and MWCNT instillation in a time-dependent manner.</t>
  </si>
  <si>
    <t>Carbon-based nanomaterials such as single-walled carbon nanotubes and reduced graphene oxide are currently being evaluated for biomedical applications including in vivo drug delivery and tumor imaging. Several reports have studied the toxicity of carbon nanomaterials, but their effects on human male reproduction have not been fully examined. Additionally, it is not clear whether the nanomaterial exposure has any effect on sperm sorting procedures used in clinical settings. Here, we show that the presence of functionalized single walled carbon nanotubes (SWCNT-COOH) and reduced graphene oxide at concentrations of 1-25 Î¼g/mL do not affect sperm viability. However, SWCNT-COOH generate significant reactive superoxide species at a higher concentration (25 Î¼g/mL), while reduced graphene oxide does not initiate reactive species in human sperm. Further, we demonstrate that exposure to these nanomaterials does not hinder the sperm sorting process, and microfluidic sorting systems can select the sperm that show low oxidative stress post-exposure.</t>
  </si>
  <si>
    <t>10.1021/acs.est.6b01916</t>
  </si>
  <si>
    <t>Bioaccumulation of Multiwall Carbon Nanotubes in Tetrahymena thermophila by Direct Feeding or Trophic Transfer</t>
  </si>
  <si>
    <t>Consumer goods contain multiwall carbon nanotubes (MWCNTs) that could be released during product life cycles into the environment, where their effects are uncertain. Here, we assessed MWCNT bioaccumulation in the protozoan Tetrahymena thermophila via trophic transfer from bacterial prey (Pseudomonas aeruginosa) versus direct uptake from growth media. The experiments were conducted using 14C-labeled MWCNT (14C-MWCNT) doses at or below 1 mg/L, which proved subtoxic since there were no adverse effects on the growth of the test organisms. A novel contribution of this study was the demonstration of the ability to quantify MWCNT bioaccumulation at low (sub Î¼g/kg) concentrations accomplished by employing accelerator mass spectrometry (AMS). After the treatments with MWCNTs at nominal concentrations of 0.01 mg/L and 1 mg/L, P. aeruginosa adsorbed considerable amounts of MWCNTs: (0.18 Â± 0.04) Î¼g/mg and (21.9 Â± 4.2) Î¼g/mg bacterial dry mass, respectively. At the administered MWCNT dose of 0.3 mg/L, T. thermophila accumulated up to (0.86 Â± 0.3) Î¼g/mg and (3.4 Â± 1.1) Î¼g/mg dry mass by trophic transfer and direct uptake, respectively. Although MWCNTs did not biomagnify in the microbial food chain, MWCNTs bioaccumulated in the protozoan populations regardless of the feeding regime, which could make MWCNTs bioavailable for organisms at higher trophic levels.</t>
  </si>
  <si>
    <t>10.1038/srep31304</t>
  </si>
  <si>
    <t>Lung Microtissue Array to Screen the Fibrogenic Potential of Carbon Nanotubes</t>
  </si>
  <si>
    <t>Due to their excellent physical and chemical characteristics, multi-wall carbon nanotubes (MWCNT) have the potential to be used in structural composites, conductive materials, sensors, drug delivery and medical imaging. However, because of their small-size and light-weight, the applications of MWCNT also raise health concerns. In vivo animal studies have shown that MWCNT cause biomechanical and genetic alterations in the lung tissue which lead to lung fibrosis. To screen the fibrogenic risk factor of specific types of MWCNT, we developed a human lung microtissue array device that allows real-time and in-situ readout of the biomechanical properties of the engineered lung microtissue upon MWCNT insult. We showed that the higher the MWCNT concentration, the more severe cytotoxicity was observed. More importantly, short type MWCNT at low concentration of 50 ng/ml stimulated microtissue formation and contraction force generation, and caused substantial increase in the fibrogenic marker miR-21 expression, indicating the high fibrogenic potential of this specific carbon nanotube type and concentration. The presented microtissue array system provides a powerful tool for high-throughput examination of the therapeutic and toxicological effects of target compounds in realistic tissue environment.</t>
  </si>
  <si>
    <t>10.1166/jnn.2016.12409</t>
  </si>
  <si>
    <t>10.1166/jnn.2016.12745</t>
  </si>
  <si>
    <t>Alterations in DNA methylation correlate with a Th17 driven immune response in the lung due to multi-walled carbon nanotube exposure</t>
  </si>
  <si>
    <t>Effects of multi-walled carbon nanotubes in the lungs and aortas of apoe-deficient mice fed a normal diet</t>
  </si>
  <si>
    <t>Multi-walled carbon nanotubes (MWCNT) are one of the most widely produced and used engineered nanomaterials. Exposure to MWCNT has been associated with pathological changes in the lungs of mice, raising concerns about potential human health effects. Although there is intense interest in describing the effects of MWCNT on airway inflammation, the underlying molecular mechanisms remain unclear. Accumulating evidence from studies on DNA methylation supports the idea that epigenetic mechanisms following environmental exposures leads to inflammation and disease. To elucidate the underlying epigenetic mechanisms leading to MWCNT induced inflammation, we performed pyrosequencing assay to assess the level of promoter methylation in acute inflammatory related genes (Il-6, Il-1b, Cxcl1, Il-5 and Il-4). There were pathological responses to MWCNT at both 24 h and 7 days following MWCNT exposure, indicating a Th17 type inflammatory response. This included substantial increases in IL-6 and CXCL1 release at 24 h and increased tissue pathology at 7 days, including airway remodeling. There was a significant decrease in the levels of DNA methylation at the Il-6 and Cxcl1 promoter in 24 h MWCNT exposed mice compared with controls (p &lt; 0.05). The obtained results show that alterations in gene specific methylation of inflammatory related genes correlate with initial immune response and the development of Th17 driven inflammation and tissue pathology. Given the data, we suggest that DNA methylation is a potential mechanism in the progression of murine lung inflammation and injury caused by MWCNT.</t>
  </si>
  <si>
    <t>Multi-walled carbon nanotubes (MWCNT) possess unique physic-chemical properties for a diverse utilization. However, potential toxic effects also have been raised. To test whether pulmonary exposure of MWCNT induces toxicity in pulmonary and cardiovascular system, apolipoprotein E-deficient (apoE-/-) mice fed a regular diet were exposed to MWCNT (40 Î¼g, once each week for 16 consecutive weeks) by pharyngeal aspiration. Mice were sacrificed on 1 and 7 d following the last exposure. Bronchoalveolar lavage (BAL) fluid, BAL cells, urine, aortas and plasma were obtained to evaluate pulmonary toxicity, oxidative stress and atherosclerotic lesion formation. Cell-free BAL fluid measurements showed significantly elevated levels of total protein, lactate dehydrogenase, surfactant protein-D, and mucin in MWCNT-exposed mice at 1 and 7 d post-exposure, compared to control. Total BAL cells and polymorphonuclear leukocytes counts were markedly increased in MWCNTexposed mice at both time points. However, aortic atherosclerotic lesions, total plasma cholesterol levels and urinary 8-hydroxy-2?-deoxyguanosine were not significantly altered by MWCNT exposure. Results indicate that sub-chronic lung exposure of MWCNT exerts toxicity in mouse lungs without apparent atherogenic effects.</t>
  </si>
  <si>
    <t>10.1016/j.carbon.2016.03.041</t>
  </si>
  <si>
    <t>Physicochemical properties of functionalized carbon-based nanomaterials and their toxicity to fishes</t>
  </si>
  <si>
    <t>Chemical functionalization to tailor surface properties of nanomaterials (NMs) is expected to broaden their scope of potential applications but may also be used to modify NM toxicity. We have examined the physicochemical properties of single-walled carbon nanotubes (SWCNTs) with varying degrees of carboxylic acid group functionalization, two types of lignin-wrapped SWCNTs, as well as nonfunctionalized SWCNTs. Zebrafish (Danio rerio) embryos were exposed to 1, 10, 50, 100 or 200 mg/L functionalized and nonfunctionalized SWCNTs for up to 72 h; measured endpoints included survival, hatching success, and alteration in gene expression. We have also characterized carboxylated cellulose nanocrystals (CNCs) and examined their effects both in vivo using zebrafish and in vitro using three channel catfish (Ictalurus punctatus) cell lines. While nonfunctionalized SWCNTs did not affect survival or hatch of embryos, carboxylic acid functionalized SWCNTs accelerated hatching and lignin-wrapped SWCNTs both decreased survival and delayed hatch at all time points tested. Carboxylated CNC exposure decreased the viability of 1G8 and 28S.3 catfish cells. We suggest that surface functionality affects SWCNT characteristics and plays a key role in determining their toxicity.</t>
  </si>
  <si>
    <t>10.1186/s12951-016-0196-7</t>
  </si>
  <si>
    <t>Multi-walled carbon nanotubes increase antibody-producing B cells in mice immunized with a tetravalent vaccine candidate for dengue virus</t>
  </si>
  <si>
    <t>Background: In recent times, studies have demonstrated that carbon nanotubes are good candidates for use as vehicles for transfection of exogenous material into the cells. However, there are few studies evaluating the behavior of carbon nanotubes as DNA vectors and few of these studies have used multi-walled carbon nanotubes (MWCNTs) or carboxylated MWCNTs. Thus, this study aims to assess the MWCNTs' (carboxylated or not) efficiency in the increase in expression of the tetravalent vaccine candidate (TVC) plasmid vector for dengue virus in vitro using Vero cells, and in vivo, through the intramuscular route, to evaluate the immunological response profile. Results: Multi-walled carbon nanotubes internalized by Vero cells, have been found in the cytoplasm and nucleus associated with the plasmid. However, it was not efficient to increase the messenger ribonucleic acid (mRNA) compared to the pure vaccine candidate associated with LipofectamineÂ® 2000. The in vivo experiments showed that the use of intramuscular injection of the TVC in combination with MWCNTs reduced the immune response compared to pure TVC, in a general way, although an increase was observed in the population of the antibody-producing B cells, as compared to pure TVC. Conclusions: The results confirm the data found by other authors, which demonstrate the ability of nanotubes to penetrate target cells and reach both the cytoplasm and the cell nucleus. The cytotoxicity values are also in accordance with the literature, which range from 5 to 20 Î¼g/mL. This has been found to be 10 Î¼g/mL in this study. Although the expression levels are higher in cells that receive the pure TVC transfected using LipofectamineÂ® 2000, the nanotubes show an increase in B-cells producing antibodies.</t>
  </si>
  <si>
    <t>10.3760/cma.j.issn.1001-9391.2016.07.014</t>
  </si>
  <si>
    <t>Changes of microRNAs profiling in mesothelial cells exposed to multi-walled carbon nanotubes</t>
  </si>
  <si>
    <t>Objective: To explore the cytotoxicities of MWCNT to the mesothelial cells and screen the changes of microRNA profile after exposure to MWCNT. Methods: A LDH method was used to test the cytotoxicities of MWCNT to MeT-5A cell lines. And then the differentially expressed miRNAs between mesothelioma cells and normal mesothelial cells were selected from previous work of research group. Among the significant expression changed miRNAs, 5 were verified by RT-qPCR in mesothelioma cells. The same five ones were further tested in MeT-5A cells exposed to 10 Î¼g/cm2 MWCNT for 8, 24, 48, 72 h by RT-qPCR. Target genes of 5 miRNAs were predicted using Targetscan and miRanda softwares. David6.7 was used to perform GO enrichment and KEGG pathway analysis of target genes. All the data were analyzed by one-way ANOVA and Dunnett-T test in SPSS17.0. Results: After 24 h exposure to MWCNT, cell proliferation was significantly suppressed at more than 20 Î¼g/cm2 concentration. Among the differentially expressed miRNAs, 5 were chosen to further vestified, namely hsa-miR-155 (up-regulated) , hsa-miR-30 d-5p, hsa-miR-34c-5p, hsa-miR-28-5p and hsa-miR-324-5p (down-regulated) , which were consistent with the miRNA array results. The 5 miRNAs also had the same expression changes in MeT-5A cells after exposure to 10 Î¼g/cm2 MWCNT for different time periods. The potential target genes of the 5 miRNAs may be AKAP13, CCND3, Twist and E-Cadherin, which mainly involved in TGF-Î² signal pathway, small cell lung cancer, etc. Conclusion: MWCNT could induce to MeT-5A cells, and also cause miRNA expression changes. The differential changed miRNAs may involve in cancer related signal pathways.</t>
  </si>
  <si>
    <t>10.1016/j.tox.2016.07.019</t>
  </si>
  <si>
    <t>Biological effects of double-walled carbon nanotubes on the innate immune system: An in vitro study on THP-1 human monocytes</t>
  </si>
  <si>
    <t>DWCNTs have numerous industrial and biomedical applications and several studies reported that they could act as immunomodulator systems. The immune system is the first line of defence of the human body when exposed to particulate matter. In order to investigate DWCNTsâ€™ role on innate immunity, we used THP-1 monocytic cells for the purpose of this study. We showed that DWCNTs were not cytotoxic until 6 h, 24 h, 48 h and 72 h of incubation with THP-1 monocytic cells (concentrations tested from 10 to 50 Î¼g/mL). From 6 h to 72 h of incubation of THP-1 cells with DWCNTs, we measured a significant increase of the baseline cell index using xCELLigenceÂ® technology showing cell adhesion. After 24 h of exposure, DWCNTs agglomerates were localized in THP-1 monocyte cytoplasm and cell adhesion was observed simultaneously with a significant increase in the expression of CD11b and CD14 cell surface proteins. Pro-inflammatory cytokine secretion (IL-1Î², IL-6, IL-8, TNF-Î± and IL-10) was also measured in supernatants after 6 h or 24 h of exposure to DWCNTs. This pro-inflammatory response was increased in THP-1 monocytic cells pre-treated with LPS. Altogether, our data indicate that DWCNTs induce an increased pro-inflammatory response of THP-1 monocytes and seem to modulate cell surface protein expression confirming that DWCNTs could act as stimulators of innate immunity.</t>
  </si>
  <si>
    <t>10.3109/17435390.2015.1110758</t>
  </si>
  <si>
    <t>10.3109/17435390.2015.1107147</t>
  </si>
  <si>
    <t>Suppression of basal and carbon nanotube-induced oxidative stress, inflammation and fibrosis in mouse lungs by Nrf2</t>
  </si>
  <si>
    <t>Toxicity assessment and bioaccumulation in zebrafish embryos exposed to carbon nanotubes suspended in PluronicÂ® F-108</t>
  </si>
  <si>
    <t>The lungs are susceptible to oxidative damage by inhaled pathogenic agents, including multi-walled carbon nanotubes (MWCNT). The nuclear factor erythroid 2-related factor 2 (Nrf2) has been implicated in regulating the bodyâ€™s defense against oxidative stress. Here, we analyzed the function of Nrf2 in the lungs. Under a basal condition, Nrf2 knockout (KO) mice showed apparent pulmonary infiltration of granulocytes, macrophages and B and T lymphocytes, and elevated deposition of collagen fibers. Exposure to MWCNT (XNRI MWNT-7, Mitsui, Tokyo, Japan) by pharyngeal aspiration elicited rapid inflammatory and fibrotic responses in a dose (0, 5, 20 and 40 Î¼g) and time (1, 3, 7 and 14 d)-dependent manner. The responses reached peak levels on day 7 post-exposure to 40 Î¼g MWCNT, evidenced by massive inflammatory infiltration and formation of inflammatory and fibrotic foci, which were more evident in Nrf2 KO than wild-type (WT) lungs. At the molecular level, Nrf2 protein was detected at a low level under a basal condition, and was dramatically increased by MWCNT in WT, but not Nrf2 KO, lungs. Activation of Nrf2 was inversely correlated with induced expression of fibrosis marker genes and profibrotic cytokines. Furthermore, the levels of ROS and oxidative stress were remarkably higher in Nrf2 KO than WT lungs under a physiological condition, and were dramatically increased by MWCNT, with the increase significantly more striking in KO lungs. The findings reveal that Nrf2 plays an important role in suppressing the basal and MWCNT-induced oxidant production, inflammation and fibrosis in the lungs, thereby protecting against MWCNT lung toxicity.</t>
  </si>
  <si>
    <t>Carbon nanotubes (CNTs) are often suspended in PluronicÂ® surfactants by sonication, which may confound toxicity studies because sonication of surfactants can create degradation products that are toxic to mammalian cells. Here, we present a toxicity assessment of PluronicÂ® F-108 with and without suspended CNTs using embryonic zebrafish as an in vivo model. PluronicÂ® sonolytic degradation products were toxic to zebrafish embryos just as they were to mammalian cells. When the toxic PluronicÂ® fragments were removed, there was little effect of pristine multi-walled CNTs (pMWNTs), carboxylated MWNTs (cMWNTs) or pristine single-walled carbon nanotubes (pSWNTs) on embryo viability and development, even at high concentrations. A gel electrophoretic method coupled with Raman imaging was developed to measure the bioaccumulation of CNTs by zebrafish embryos, and dose-dependent uptake of CNTs was observed. These data indicate that embryos accumulate pMWNTs, cMWNTs and pSWNTs yet there is very little embryo toxicity.</t>
  </si>
  <si>
    <t>10.1166/jnn.2016.11625</t>
  </si>
  <si>
    <t>Cytotoxicity of single-walled carbon nanotubes in human neural precursor cells on monolayer culture and rat brain slices</t>
  </si>
  <si>
    <t>Single-walled carbon nanotubes (SWCNTs) are one of the most concerned nanomaterials which have highly desirable mechanical and physicochemical properties. Therefore, various biomedical uses of SWCNTs, such as in drug delivery, biosensor technology, and gene therapy, have been investigated. This study explored the cytotoxicity and apoptotic damage of SWCNTs on 2-dimentional (2D) cultivated human neural precursor cells (hNPCs) and rat brain slices. Three types of SWCNTs with different length size that are SWCNT 1, SWCNT 2 and SWCNT 3 were tested. In this study, cytotoxicity of SWCNTs showed in the presence of 10 Î¼gâˆ¼1 mg/ml SWCNT 1, 100 Î¼gâˆ¼1 mg/ml SWCNT 2, and 100 ngâˆ¼1 mg/ml SWCNT 3 in 2D cell. Caspase activity as apoptotic marker in the brain slices treated with SWCNTs was slightly increased relative to those of the control. In addition, cytotoxic effect on calcein activity was nearly consistent with the observed apoptotic effect of brain slices. Taken together, SWCNTs have cytotoxicity in the in vitro while it was a less toxicity on the mimic in vivo excluding its high concentration.</t>
  </si>
  <si>
    <t>10.1002/etc.3340</t>
  </si>
  <si>
    <t>Impact of carbon nanotubes on the toxicity of inorganic arsenic [AS(III) and AS(V)] to Daphnia magna: The role of certain arsenic species</t>
  </si>
  <si>
    <t>As a type of emerging nanomaterial, hydroxylated multiwalled carbon nanotubes (OH-MWCNTs) may interact with other pollutants in the aquatic environments and further influence their toxicity, transport, and fate. Thus, evaluation of toxicity to arsenic in the presence of CNTs needs to receive much more attention. The present study was conducted to explore the underlying mechanisms of OH-MWCNT-induced arsenic (As[III] and As[V]) toxicity changes in the aquatic organism Daphnia magna at different pH levels. The most toxic species for As(III) and As(V) to D. magna were found to be H2AsO3 âˆ’ and H2AsO4 âˆ’. It appeared that the pH values were of greatest importance when the biological toxicity of As(III) and As(V) was compared. Furthermore, the effects of OH-MWCNTs on arsenic toxicity to D. magna indicated that the presence of OH-MWCNTs could enhance the toxicity of arsenic. The interactions of arsenic with OH-MWCNTs were further investigated by conducting adsorption experiments. The adsorption capacity of As(V) by OH-MWCNTs was found to be higher than that of As(III). To conclude, adsorption of certain arsenic species onto OH-MWCNTs is crucial for a reliable interpretation of enhanced toxicity. Environ Toxicol Chem 2016;35:1852â€“1859. Â© 2016 SETAC.</t>
  </si>
  <si>
    <t>10.1007/s11426-016-5595-y</t>
  </si>
  <si>
    <t>The cytotoxicity of oxidized multi-walled carbon nanotubes on macrophages</t>
  </si>
  <si>
    <t>Carbon nanotubes (CNTs) have been developed for medical and biotechnological applications in the past decades. Their widespread applications make it important to understand their potential hazards to human and the environment. In this study, the possible toxicological effects of the oxidized multi-walled carbon nanotubes (O-MWCNTs) were assessed on RAW 264.7 macrophages in vitro. Several toxicological endpoints, such as cell viability, the release of LDH and IL-8, GSH/GSSG ratio, intracellular calcium concentration and ultrastructural changes in cell morphology, were carried out. The results showed that O-MWCNTs had very limited effects on oxidative stress, cellular toxicity and apoptosis. Transmission electron microscope clearly demonstrates RAW 264.7 macrophages engulfed plenty of O-MWCNTs, and some of them resided in the cytoplasm, while the morphology was not altered by O-MWCNTs. As the control, the pristine MWCNTs (p-MWCNTs) show higher cytotoxicity than O-MWCNTs, damaging cell viability and inducing cell apoptosis. All these toxicological data are of benefit to more wide applications of O-MWCNTs in the future.</t>
  </si>
  <si>
    <t>Science China Chemistry</t>
  </si>
  <si>
    <t>10.1016/j.envres.2016.03.027</t>
  </si>
  <si>
    <t>Single-walled carbon nanotubes disturbed the immune and metabolic regulation function 13-weeks after a single intratracheal instillation</t>
  </si>
  <si>
    <t>Due to their unique physicochemical properties, the potential health effects of single-walled carbon nanotubes (SWCNTs) have attracted continuous attention together with their extensive application. In this study, we aimed to identify local and systemic health effects following pulmonary persistence of SWCNTs. As expected, SWCNTs remained in the lung for 13 weeks after a single intratracheal instillation (50, 100, and 200 Î¼g/kg). In the lung, the total number of cells and the percentages of lymphocytes and neutrophils significantly increased at 200 Î¼g/kg compared to the control, and the Th1-polarized immune response was induced accompanying enhanced expression of tissue damage-related genes and increased release of chemokines. Additionally, SWCNTs enhanced the expression of antigen presentation-related proteins on the surface of antigen-presenting cells, however, maturation of dendritic cells was inhibited by their persistence. As compared to the control, a significant increase in the percentage of neutrophils and a remarkable decrease of BUN and potassium level were observed in the blood of mice treated with the highest dose. This was accompanied by the down-regulation of the expression of antigen presentation-related proteins on splenocytes. Moreover, protein and glucose metabolism were disturbed with an up-regulation of fatty acid Î²-oxidation. Taken together, we conclude that SWCNTs may induce adverse health effects by disturbing immune and metabolic regulation functions in the body. Therefore, careful application of SWCNTs is necessary for the enforcement of safety in nano-industries.</t>
  </si>
  <si>
    <t>10.1021/acsnano.6b01560</t>
  </si>
  <si>
    <t>10.1186/s12989-016-0145-5</t>
  </si>
  <si>
    <t>Toxicological Profiling of Highly Purified Metallic and Semiconducting Single-Walled Carbon Nanotubes in the Rodent Lung and E. coli</t>
  </si>
  <si>
    <t>Evaluation of pulmonary and systemic toxicity following lung exposure to graphite nanoplates: A member of the graphene-based nanomaterial family</t>
  </si>
  <si>
    <t>The electronic properties of single-walled carbon nanotubes (SWCNTs) are potentially useful for electronics, optics, and sensing applications. Depending on the chirality and diameter, individual SWCNTs can be classified as semiconducting (S-SWCNT) or metallic (M-SWCNT). From a biological perspective, the hazard profiling of purified metallic versus semiconducting SWCNTs has been pursued only in bacteria, with the conclusion that aggregated M-SWCNTs are more damaging to bacterial membranes than S-SWCNTs. However, no comparative studies have been performed in a mammalian system, where most toxicity studies have been undertaken using relatively crude SWCNTs that include a M:S mix at 1:2 ratio. In order to compare the toxicological impact of SWCNTs sorted to enrich them for each of the chirality on pulmonary cells and the intact lung, we used density gradient ultracentrifugation and extensive rinsing to prepare S- and M-SWCNTs that are &gt;98% purified. In vitro screening showed that both tube variants trigger similar amounts of interleukin 1Î² (IL-1Î²) and transforming growth factor (TGF-Î²1) production in THP-1 and BEAS-2B cells, without cytotoxicity. Oropharyngeal aspiration confirmed that both SWCNT variants induce comparable fibrotic effects in the lung and abundance of IL-1Î² and TGF-Î²1 release in the bronchoalveolar lavage fluid. There was also no change in the morphology, membrane integrity, and viability of E. coli, in contradistinction to the previously published effects of aggregated tubes on the bacterial membrane. Collectively, these data indicate that the electronic properties and chirality do not independently impact SWCNT toxicological impact in the lung, which is of significance to the safety assessment and incremental use of purified tubes by industry.</t>
  </si>
  <si>
    <t>Background: Graphene, a monolayer of carbon, is an engineered nanomaterial (ENM) with physical and chemical properties that may offer application advantages over other carbonaceous ENMs, such as carbon nanotubes (CNT). The goal of this study was to comparatively assess pulmonary and systemic toxicity of graphite nanoplates, a member of the graphene-based nanomaterial family, with respect to nanoplate size. Methods: Three sizes of graphite nanoplates [20 Î¼m lateral (Gr20), 5 Î¼m lateral (Gr5), and &lt;2 Î¼m lateral (Gr1)] ranging from 8-25 nm in thickness were characterized for difference in surface area, structure, zeta potential, and agglomeration in dispersion medium, the vehicle for in vivo studies. Mice were exposed by pharyngeal aspiration to these 3 sizes of graphite nanoplates at doses of 4 or 40 Î¼g/mouse, or to carbon black (CB) as a carbonaceous control material. At 4 h, 1 day, 7 days, 1 month, and 2 months post-exposure, bronchoalveolar lavage was performed to collect fluid and cells for analysis of lung injury and inflammation. Particle clearance, histopathology and gene expression in lung tissue were evaluated. In addition, protein levels and gene expression were measured in blood, heart, aorta and liver to assess systemic responses. Results: All Gr samples were found to be similarly composed of two graphite structures and agglomerated to varying degrees in DM in proportion to the lateral dimension. Surface area for Gr1 was approximately 7-fold greater than Gr5 and Gr20, but was less reactive reactive per m2. At the low dose, none of the Gr materials induced toxicity. At the high dose, Gr20 and Gr5 exposure increased indices of lung inflammation and injury in lavage fluid and tissue gene expression to a greater degree and duration than Gr1 and CB. Gr5 and Gr20 showed no or minimal lung epithelial hypertrophy and hyperplasia, and no development of fibrosis by 2 months post-exposure. In addition, the aorta and liver inflammatory and acute phase genes were transiently elevated in Gr5 and Gr20, relative to Gr1. Conclusions: Pulmonary and systemic toxicity of graphite nanoplates may be dependent on lateral size and/or surface reactivity, with the graphite nanoplates &gt; 5 Î¼m laterally inducing greater toxicity which peaked at the early time points post-exposure relative to the 1-2 Î¼m graphite nanoplate.</t>
  </si>
  <si>
    <t>10.1186/s12989-016-0141-9</t>
  </si>
  <si>
    <t>10.1021/acs.nanolett.6b00348</t>
  </si>
  <si>
    <t>10.1115/1.4031216</t>
  </si>
  <si>
    <t>Atomic layer deposition coating of carbon nanotubes with zinc oxide causes acute phase immune responses in human monocytes in vitro and in mice after pulmonary exposure</t>
  </si>
  <si>
    <t>Surface Area of Carbon Nanoparticles: A Dose Metric for a More Realistic Ecotoxicological Assessment</t>
  </si>
  <si>
    <t>Nanoparticle characteristic interaction effects on pulmonary toxicity: A random forest modeling framework to compare risks of nanomaterial variants</t>
  </si>
  <si>
    <t>Background: Atomic layer deposition (ALD) is a method for applying conformal nanoscale coatings on three-dimensional structures. We hypothesized that surface functionalization of multi-walled carbon nanotubes (MWCNTs) with polycrystalline ZnO by ALD would alter pro-inflammatory cytokine expression by human monocytes in vitro and modulate the lung and systemic immune response following oropharyngeal aspiration in mice. Methods: Pristine (U-MWCNTs) were coated with alternating doses of diethyl zinc and water over increasing ALD cycles (10 to 100 ALD cycles) to yield conformal ZnO-coated MWCNTs (Z-MWCNTs). Human THP-1 monocytic cells were exposed to U-MWCNTs or Z-MWCNTs in vitro and cytokine mRNAs measured by Taqman real-time RT-PCR. Male C57BL6 mice were exposed to U- or Z-MWCNTs by oropharyngeal aspiration (OPA) and lung inflammation evaluated at one day post-exposure by histopathology, cytokine expression and differential counting of cells in bronchoalveolar lavage fluid (BALF) cells. Lung fibrosis was evaluated at 28 days. Cytokine mRNAs (IL-6, IL-1Î², CXCL10, TNF-Î±) in lung, heart, spleen, and liver were quantified at one and 28 days. DNA synthesis in lung tissue was measured by bromodeoxyuridine (BrdU) uptake. Results: ALD resulted in a conformal coating of MWCNTs with ZnO that increased proportionally to the number of coating cycles. Z-MWCNTs released Zn+2 ions in media and increased IL-6, IL-1Î², CXCL10, and TNF-Î± mRNAs in THP-1 cells in vitro. Mice exposed to Z-MWCNTs by OPA had exaggerated lung inflammation and a 3-fold increase in monocytes and neutrophils in BALF compared to U-MWCNTs. Z-MWCNTs, but not U-MWCNTs, induced IL-6 and CXCL10 mRNA and protein in the lungs of mice and increased IL-6 mRNA in heart and liver. U-MWCNTs but not Z-MWCNTs stimulated airway epithelial DNA synthesis in vivo. Lung fibrosis at 28 days was not significantly different between mice treated with U-MWCNT or Z-MWCNT. Conclusions: Pulmonary exposure to ZnO-coated MWCNTs produces a systemic acute phase response that involves the release of Zn+2, lung epithelial growth arrest, and increased IL-6. ALD functionalization with ZnO generates MWCNTs that possess increased risk for human exposure.</t>
  </si>
  <si>
    <t>Engineered nanoparticles such as graphenes, nanodiamonds, and carbon nanotubes correspond to different allotropes of carbon and are among the best candidates for applications in fast-growing nanotechnology. It is thus likely that they may get into the environment at each step of their life cycle: production, use, and disposal. The aquatic compartment concentrates pollutants and is expected to be especially impacted. The toxicity of a compound is conventionally evaluated using mass concentration as a quantitative measure of exposure. However, several studies have highlighted that such a metric is not the best descriptor at the nanoscale. Here we compare the inhibition of Xenopus laevis larvae growth after in vivo exposure to different carbon nanoparticles for 12 days using different dose metrics and clearly show that surface area is the most relevant descriptor of toxicity for different types of carbon allotropes.</t>
  </si>
  <si>
    <t>Due to their unique physicochemical properties, nanomaterials have the potential to interact with living organisms in novel ways. Nanomaterial variants are too numerous to be screened for toxicity individually by traditional animal testing. Existing data on the toxicity of inhaled nanomaterials in animal models are sparse in comparison to the number of potential factors that may affect toxicity. This paper presents meta-analysis-based risk models developed with the machine-learning technique, random forests (RFs), to determine the relative contribution of different physical and chemical attributes on observed toxicity. The findings from this analysis indicate that carbon nanotube (CNT) impurities explain at most 30% of the variance in pulmonary toxicity as measured by polymorphonuclear neutrophils (PMNs) count. Titanium dioxide nanoparticle size and aggregation affected the observed toxic response by less than 10%. Differences in observed effects for a group of metal oxide nanoparticles associated with differences in Gibbs free energy on lactate dehydrogenase (LDH) concentrations amount to only 4% to the total variance.</t>
  </si>
  <si>
    <t>10.1371/journal.pone.0157264</t>
  </si>
  <si>
    <t>Carbon nanotubes filled with different ferromagnetic alloys affect the growth and development of rice seedlings by changing the C:N ratio and plant hormones concentrations</t>
  </si>
  <si>
    <t>The aim of this study was to investigate the phytotoxicity of thin-walled carbon nanotubes (CNTs) to rice (Oryza sativa L.) seedlings. Three different CNTs, including hollow multi-walled carbon nanotubes (MWCNTs), Fe-filled carbon nanotubes (Fe-CNTs), and Fe-Co-filled carbon nanotubes (FeCo-CNTs), were evaluated. The CNTs significantly inhibited rice growth by decreasing the concentrations of endogenous plant hormones. The carbon to nitrogen ratio (C:N ratio) significantly increased in rice roots after treatments with CNTs, and all three types of CNTs had the same effects on the C:N ratio. Interestingly, the increase in the C:N ratio in roots was largely because of decreased N content, indicating that the CNTs significantly decreased N assimilation. Analyses of the Fe and Co contents in plant tissues, transmission electron microscope (TEM) observations and energy dispersive X-ray spectroscopy (EDS) analysis proved that the CNTs could penetrate the cell wall and the cell membrane, and then enter the root cells. According to the author's knowledge, this is the first time to study the relationship between carbon nanotubes and carbon nitrogen ratio and plant hormones.</t>
  </si>
  <si>
    <t>10.1186/s12989-016-0138-4</t>
  </si>
  <si>
    <t>Multi-walled carbon nanotubes directly induce epithelial-mesenchymal transition in human bronchial epithelial cells via the TGF-Î²-mediated Akt/GSK-3Î²/SNAIL-1 signalling pathway</t>
  </si>
  <si>
    <t>Background: Multi-walled carbon nanotubes (MWCNT) are currently under intense toxicological investigation due to concern on their potential health effects. Current in vitro and in vivo data indicate that MWCNT exposure is strongly associated with lung toxicity (inflammation, fibrosis, granuloma, cancer and airway injury) and their effects might be comparable to asbestos-induced carcinogenesis. Although fibrosis is a multi-origin disease, epithelial-mesenchymal transition (EMT) is recently recognized as an important pathway in cell transformation. It is known that MWCNT exposure induces EMT through the activation of the TGF-Î²/Smad signalling pathway thus promoting pulmonary fibrosis, but the molecular mechanisms involved are not fully understood. In the present work we propose a new mechanism involving a TGF-Î²-mediated signalling pathway. Methods: Human bronchial epithelial cells were incubated with two different MWCNT samples at various concentrations for up to 96 h and several markers of EMT were investigated. Quantitative real time PCR, western blot, immunofluorescent staining and gelatin zymographies were performed to detect the marker protein alterations. ELISA was performed to evaluate TGF-Î² production. Experiments with neutralizing anti-TGF-Î² antibody, specific inhibitors of GSK-3Î² and Akt and siRNA were carried out in order to confirm their involvement in MWCNT-induced EMT. In vivo experiments of pharyngeal aspiration in C57BL/6 mice were also performed. Data were analyzed by a one-way ANOVA with Tukey's post-hoc test. Results: Fully characterized MWCNT (mean length &lt; 5 Î¼m) are able to induce EMT in an in vitro human model (BEAS-2B cells) after long-term incubation at sub-cytotoxic concentrations. MWCNT stimulate TGF-Î² secretion, Akt activation and GSK-3Î² inhibition, which induces nuclear accumulation of SNAIL-1 and its transcriptional activity, thus contributing to switch on the EMT program. Moreover, a significant increment of nuclear Î²-catenin - due to E-cadherin repression and following translocation to nucleus - likely reinforces signalling for EMT promotion. In vivo results supported the occurrence of pulmonary fibrosis following MWCNT exposure. Conclusions: We demonstrate a new molecular mechanism of MWCNT-mediated EMT, which is Smad-independent and involves TGF-Î² and its intracellular effectors Akt/GSK-3Î² that activate the SNAIL-1 signalling pathway. This finding suggests potential novel targets in the development of therapeutic and preventive approaches.</t>
  </si>
  <si>
    <t>10.1007/s12079-016-0323-0</t>
  </si>
  <si>
    <t>Effects of carbon nanotubes on intercellular communication and involvement of IL-1 genes</t>
  </si>
  <si>
    <t>An increasing amount of products containing engineered nanoparticles is emerging. Among these particles are carbon nanotubes (CNTs) which are of interest for a wide range of industrial and biomedical applications. There have been raised concerns over the effects of CNTs on human health. Some types of CNTs are classified as group 2B carcinogens by the International Agency for Research on Cancer. CNTs may also induce pulmonary inflammatory and fibrotic effects. By utilizing CNTs of different lengths, we investigated the role of the proinflammatory cytokine, interleukin-1 (IL-1) on gap junctional intercellular communication (GJIC) by using IL-1 wild-type (IL1-WT) and IL-1 knock-out (IL1-KO) cells. GJIC decreased equally in both cell types after CNT exposure. Immunofluorescence staining showed Gja1 and Gjb2 in gap junctions and hemichannels for both cell types. Gjb1 and Gjb2 expression was low in IL1-KO cells, which was confirmed by protein analysis. Gja1 was upregulated with both CNTs, whereas Gjb1 was down-regulated by CNT-2 in IL1-WT cells. Connexin mRNA expression was regulated differently by the CNTs. CNT-1 affected Gja1 and Gjb2, whereas CNT-2 had an effect on Gjb1. CNTs negatively affect GJIC through gap junctions independently of the length of CNT and IL-1 status. Furthermore, connexin gene expression was affected by IL-1 at transcriptional and translational levels. As both CNTs used in this study are cytotoxic to the cells and reduce cell survival, we suggest that CNT-induced reduction in GJIC may be important for inhibiting transfer of cell survival signals between cells.</t>
  </si>
  <si>
    <t>Journal of Cell Communication and Signaling</t>
  </si>
  <si>
    <t>10.1016/j.chemosphere.2016.02.093</t>
  </si>
  <si>
    <t>10.1016/j.colsurfb.2016.02.032</t>
  </si>
  <si>
    <t>Determination of uptake, accumulation, and stress effects in corn (Zea mays L.) grown in single-wall carbon nanotube contaminated soil</t>
  </si>
  <si>
    <t>Biological effects of agglomerated multi-walled carbon nanotubes</t>
  </si>
  <si>
    <t>Single-wall carbon nanotubes (SWNTs) are projected to increase in usage across many industries. Two studies were conducted using Zea L. (corn) seeds exposed to SWNT spiked soil for 40 d. In Study 1, corn was exposed to various SWNT concentrations (0, 10, and 100 mg/kg) with different functionalities (non-functionalized, OH-functionalized, or surfactant stabilized). A microwave induced heating method was used to determine SWNTs accumulated mostly in roots (0-24 Î¼g/g), with minimal accumulation in stems and leaves (2-10 Î¼g/g) with a limit of detection at 0.1 Î¼g/g. Uptake was not functional group dependent. In Study 2, corn was exposed to 10 mg/kg SWNTs (non-functionalized or COOH-functionalized) under optimally grown or water deficit conditions. Plant physiological stress was determined by the measurement of photosynthetic rate throughout Study 2. No significant differences were seen between control and SWNT treatments. Considering the amount of SWNTs accumulated in corn roots, further studies are needed to address the potential for SWNTs to enter root crop species (i.e., carrots), which could present a significant pathway for human dietary exposure.</t>
  </si>
  <si>
    <t>The physicochemical properties of nanomaterials play crucial roles in determining their biological effects. Agglomeration of nanomaterials in various systems is a common phenomenon, however, how agglomeration affects the biological consequence of nanomaterials has not been well investigated because of its complexity. Herein, we prepared variable sized agglomerates of oxidized multi-walled carbon nanotubes (O-MWCNTs) by using Ca2+ and studied their cellular uptake and cytotoxicity in HeLa cells. We found the altered property of O-MWCNTs agglomerates could be controlled and adjusted by the amount of Ca2+. Agglomeration remarkably facilitated the cellular uptake of O-MWCNTs at the initial contact stage, due to the easy contact of agglomerates with cells. But agglomeration did not induce evident cytotoxicity when the concentration of O-MWCNTs was less than 150 Î¼g/mL. That was assayed by cell proliferation, membrane integrity, apoptosis and ROS generation. This study suggests us that the biological behaviors of nanomaterials could be altered by their states of agglomeration.</t>
  </si>
  <si>
    <t>10.1021/acsnano.5b08218</t>
  </si>
  <si>
    <t>Translocation of Functionalized Multi-Walled Carbon Nanotubes across Human Pulmonary Alveolar Epithelium: Dominant Role of Epithelial Type 1 Cells</t>
  </si>
  <si>
    <t>Uptake and translocation of short functionalized multi-walled carbon nanotubes (short-fMWCNTs) through the pulmonary respiratory epithelial barrier depend on physicochemical property and cell type. Two monoculture models, immortalized human alveolar epithelial type 1 (TT1) cells and primary human alveolar epithelial type 2 cells (AT2), which constitute the alveolar epithelial barrier, were employed to investigate the uptake and transport of 300 and 700 nm in length, poly(4-vinylpyridine)-functionalized, multi-walled carbon nanotubes (p(4VP)-MWCNTs) using quantitative imaging and spectroscopy techniques. The p(4VP)-MWCNT exhibited no toxicity on TT1 and AT2 cells, but significantly decreased barrier integrity (p &lt; 0.01). Uptake of p(4VP)-MWCNTs was observed in 70% of TT1 cells, correlating with compromised barrier integrity and basolateral p(4VP)-MWCNT translocation. There was a small but significantly greater uptake of 300 nm p(4VP)-MWCNTs than 700 nm p(4VP)-MWCNTs by TT1 cells. Up to 3% of both the 300 and 700 nm p(4VP)-MWCNTs reach the basal chamber; this relatively low amount arose because the supporting transwell membrane minimized the amount of p(4VP)-MWCNT translocating to the basal chamber, seen trapped between the basolateral cell membrane and the membrane. Only 8% of AT2 cells internalized p(4VP)-MWCNT, accounting for 17% of applied p(4VP)-MWCNT), with transient effects on barrier function, which initially fell then returned to normal; there was no MWCNT basolateral translocation. The transport rate was MWCNT length modulated. The comparatively lower p(4VP)-MWCNT uptake by AT2 cells is proposed to reflect a primary barrier effect of type 2 cell secretions and the functional differences between the type 1 and type 2 alveolar epithelial cells.</t>
  </si>
  <si>
    <t>10.1016/j.taap.2016.02.016</t>
  </si>
  <si>
    <t>Fibrosis biomarkers in workers exposed to MWCNTs</t>
  </si>
  <si>
    <t>Multi-walled carbon nanotubes (MWCNT) with their unique physico-chemical properties offer numerous technological advantages and are projected to drive the next generation of manufacturing growth. As MWCNT have already found utility in different industries including construction, engineering, energy production, space exploration and biomedicine, large quantities of MWCNT may reach the environment and inadvertently lead to human exposure. This necessitates the urgent assessment of their potential health effects in humans. The current study was carried out at NanotechCenter Ltd. Enterprise (Tambov, Russia) where large-scale manufacturing of MWCNT along with relatively high occupational exposure levels was reported. The goal of this small cross-sectional study was to evaluate potential biomarkers during occupational exposure to MWCNT. All air samples were collected at the workplaces from both specific areas and personal breathing zones using filter-based devices to quantitate elemental carbon and perform particle analysis by TEM. Biological fluids of nasal lavage, induced sputum and blood serum were obtained from MWCNT-exposed and non-exposed workers for assessment of inflammatory and fibrotic markers. It was found that exposure to MWCNTs caused significant increase in IL-1Î², IL6, TNF-Î±, inflammatory cytokines and KL-6, a serological biomarker for interstitial lung disease in collected sputum samples. Moreover, the level of TGF-Î²1 was increased in serum obtained from young exposed workers. Overall, the results from this study revealed accumulation of inflammatory and fibrotic biomarkers in biofluids of workers manufacturing MWCNTs. Therefore, the biomarkers analyzed should be considered for the assessment of health effects of occupational exposure to MWCNT in cross-sectional epidemiological studies.</t>
  </si>
  <si>
    <t>10.1016/j.taap.2015.12.015</t>
  </si>
  <si>
    <t>Developmental toxicity of engineered nanomaterials in rodents</t>
  </si>
  <si>
    <t>We summarized significant effects reported in the literature on the developmental toxicity of engineered nanomaterials (ENMs) in rodents. The developmental toxicity of ENMs included not only structural abnormalities, but also death, growth retardation, and behavioral and functional abnormalities. Most studies were performed on mice using an injection route of exposure. Teratogenic effects were indicated when multi-walled carbon nanotubes (MWCNTs), single-walled carbon nanotubes (SWCNTs), and TiO2-nanoparticles were administered to mice during early gestation. Reactive oxygen species levels were increased in placentas and malformed fetuses and their placentas after prenatal exposure to MWCNTs and SWCNTs, respectively. The pre- and postnatal mortalities and growth retardation in offspring increased after prenatal exposure to ENMs. Histopathological and functional abnormalities were also induced in placentas after prenatal exposure to ENMs. Maternal exposure to ENMs induced behavioral alterations, histopathological and biochemical changes in the central nervous system, increased susceptibility to allergy, transplacental genotoxicity, and vascular, immunological, and reproductive effects in offspring. The size- and developmental stage-dependent placental transfer of ENMs was noted after maternal exposure. Silver accumulated in the visceral yolk sac after being injected with Ag-NPs during early gestation. Although currently available data has provided initial information on the potential developmental toxicity of ENMs, that on the developmental toxicity of ENMs is still very limited. Further studies using well-characterized ENMs, state-of the-art study protocols, and appropriate routes of exposure are required in order to clarify these developmental effects and provide information suitable for risk assessments of ENMs.</t>
  </si>
  <si>
    <t>10.1186/s12989-016-0137-5</t>
  </si>
  <si>
    <t>Meta-analysis of transcriptomic responses as a means to identify pulmonary disease outcomes for engineered nanomaterials</t>
  </si>
  <si>
    <t>Background: The increasing use of engineered nanomaterials (ENMs) of varying physical and chemical characteristics poses a great challenge for screening and assessing the potential pathology induced by these materials, necessitating novel toxicological approaches. Toxicogenomics measures changes in mRNA levels in cells and tissues following exposure to toxic substances. The resulting information on altered gene expression profiles, associated pathways, and the doses at which these changes occur, are used to identify the underlying mechanisms of toxicity and to predict disease outcomes. We evaluated the applicability of toxicogenomics data in identifying potential lung-specific (genomic datasets are currently available from experiments where mice have been exposed to various ENMs through this common route of exposure) disease outcomes following exposure to ENMs. Methods: Seven toxicogenomics studies describing mouse pulmonary responses over time following intra-tracheal exposure to increasing doses of carbon nanotubes (CNTs), carbon black, and titanium dioxide (TiO2) nanoparticles of varying properties were examined to understand underlying mechanisms of toxicity. mRNA profiles from these studies were compared to the publicly available datasets of 15 other mouse models of lung injury/diseases induced by various agents including bleomycin, ovalbumin, TNFÎ±, lipopolysaccharide, bacterial infection, and welding fumes to delineate the implications of ENM-perturbed biological processes to disease pathogenesis in lungs. Results: The meta-analysis revealed two distinct clusters-one driven by TiO2 and the other by CNTs. Unsupervised clustering of the genes showing significant expression changes revealed that CNT response clustered with bleomycin injury and bacterial infection models, both of which are known to induce lung fibrosis, in a post-exposure-time dependent manner, irrespective of the CNT's physical-chemical properties. TiO2 samples clustered separately from CNTs and disease models. Conclusions: These results indicate that in the absence of apical toxicity data, a tiered strategy beginning with short term, in vivo tissue transcriptomics profiling can effectively and efficiently screen new ENMs that have a higher probability of inducing pulmonary pathogenesis.</t>
  </si>
  <si>
    <t>10.1007/s10517-016-3361-y</t>
  </si>
  <si>
    <t>Multiwalled Carbon Nanotubules Induce Pathological Changes in the Digestive Organs of Mice</t>
  </si>
  <si>
    <t>We studied the effects of regular long-term exposure to industrial nanomaterial based on multiwalled carbon nanotubules on the digestive system of mice. Nanomaterial in a concentration of 30 mg/kg was administered with drinking water over 30 days. Tissue specimens from the small intestine and liver were studied by light and electron microscopy. Multiwalled carbon nanotubules caused multiple necrotic foci in the small intestine and mixed parenchymatous degeneration in the liver. These findings suggested that multiwalled carbon nanotubules entering the digestive tract damaged intestinal villi, presumably via mechanical damage to enterocytes. It seems that multiwalled carbon nanotubules could cause degeneration indirectly, by triggering inflammatory reactions and ROS generation.</t>
  </si>
  <si>
    <t>10.1166/jnn.2016.12165</t>
  </si>
  <si>
    <t>Carbon nanomaterials alter global gene expression profiles</t>
  </si>
  <si>
    <t>Carbon nanomaterials (CNMs), which include carbon nanotubes (CNTs) and their derivatives, have diverse technological and biomedical applications. The potential toxicity of CNMs to cells and tissues has become an important emerging question in nanotechnology. To assess the toxicity of CNTs and fullerenol C60(OH)24, we in the present work used the budding yeast Saccharomyces cerevisiae, one of the simplest eukaryotic organisms that share fundamental aspects of eukaryotic cell biology. We found that treatment with CNMs, regardless of their physical shape, negatively affected the growth rates, end-point cell densities and doubling times of CNM-exposed yeast cells when compared to unexposed cells. To investigate potential mechanisms behind the CNMs-induced growth defects, we performed RNA-Seq dependent transcriptional analysis and constructed global gene expression profiles of fullerenol C60(OH)24- and CNT-treated cells. When compared to nontreated control cells, CNM-treated cells displayed differential expression of genes whose functions are implicated in membrane transporters and stress response, although differentially expressed genes were not consistent between CNT- and fullerenol C60(OH)24-treated groups, leading to our conclusion that CNMs could serve as environmental toxic factors to eukaryotic cells.</t>
  </si>
  <si>
    <t>10.1002/tox.22067</t>
  </si>
  <si>
    <t>Responses of testis, epididymis, and sperm of pubertal rats exposed to functionalized multiwalled carbon nanotubes</t>
  </si>
  <si>
    <t>The present study investigated the response of testes, epididymides and sperm in pubertal Wistar rats following exposure to 0, 0.25, 0.5, 0.75, and 1.0 mg kg-1 functionalized multi-walled carbon nanotubes (f-MWCNTs) for 5 days. The results showed that administration of (f-MWCNTs) significantly increased the activities of superoxide dismutase, catalase, and glutathione peroxidase in a dose-dependent manner in both testes and sperm compared with control group. Moreover, the significant decrease in the activity of glutathione-S-transferase and glutathione level was accompanied with significant elevation in the levels of hydrogen peroxide and malondialdehyde in both testes and sperm of (f-MWCNTs)-treated rats. The spermiogram of (f-MWCNTs)-treated rats indicated significant decrease in epididymal sperm number, sperm progressive motility, testicular sperm number and daily sperm production with elevated sperm abnormalities when compared with the control. Exposure to (f-MWCNTs) decreased plasma testosterone level and produced marked morphological changes including decreased geminal epithelium, edema, congestion, reduced spermatogenic cells and focal areas of tubular degeneration in the testes. The lumen of the epididymides contained reduced sperm cells and there was mild to severe hyperplasia epithelial cells lining the duct of the epididymis. Collectively, pubertal exposure of male rats to (f-MWCNTs) elicited oxidative stress response resulting in marked testicular and epididymides dysfunction.</t>
  </si>
  <si>
    <t>10.1007/s10646-016-1626-x</t>
  </si>
  <si>
    <t>Multibiomarker response in the earthworm Eisenia fetida as tool for assessing multi-walled carbon nanotube ecotoxicity</t>
  </si>
  <si>
    <t>Carbon nanotubes have received a great attention in the last years thanks to their remarkable structural, electrical, and chemical properties. Nowadays carbon nanotubes are increasingly found in terrestrial and aquatic environment and potential harmful impacts of these nanoparticles on humans and wildlife are attracting increasing research and public attention. The effects of carbon nanotubes on aquatic organisms have been explored by several authors, but comparatively the information available on the impact of these particles on soil organisms is much less. Earthworms have traditionally been considered to be convenient indicators of land use impact and soil fertility. The aim of this work was to study the integrated response of a suite of biomarkers covering molecular to whole organism endpoints for the assessment of multi-walled carbon nanotube (MWCNTs) effects on earthworms (Eisenia fetida) exposed to spiked soil. Results showed that cellular and biochemical responses, such as immune cells morphometric alterations and lysosomal membrane destabilization, acetylcholinesterase inhibition and metallothionein tissue concentration changes, showed high sensitivity to MWCNTs exposure. They can improve our understanding and ability to predict chronic toxicity outcomes of MWCNTs exposure such as reproductive alterations. In this context although more investigation is needed to understand the mechanistic pathway relating the biochemical and cellular biomarker analyzed to reproductive alterations, the obtained results give an early contribution to the future development of an adverse outcomes pathways for MWCNTs exposure.</t>
  </si>
  <si>
    <t>10.1007/s11356-016-6244-x</t>
  </si>
  <si>
    <t>Effects of fullerene (C60), multi-wall carbon nanotubes (MWCNT), single wall carbon nanotubes (SWCNT) and hydroxyl and carboxyl modified single wall carbon nanotubes on riverine microbial communities</t>
  </si>
  <si>
    <t>Commercial production of nanoparticles (NP) has created a need for research to support regulation of nanotechnology. In the current study, microbial biofilm communities were developed in rotating annular reactors during continuous exposure to 500 Î¼g Lâˆ’1 of each nanomaterial and subjected to multimetric analyses. Scanning transmission X-ray spectromicroscopy (STXM) was used to detect and estimate the presence of the carbon nanomaterials in the biofilm communities. Microscopy observations indicated that the communities were visibly different in appearance with changes in abundance of filamentous cyanobacteria in particular. Microscale analyses indicated that fullerene (C60) did not significantly (p &lt; 0.05) impact algal, cyanobacterial or bacterial biomass. In contrast, MWCNT exposure resulted in a significant decline in algal and bacteria biomass. Interestingly, the presence of SWCNT products increased algal biomass, significantly in the case of SWCNT-COOH (p &lt; 0.05) but had no significant impact on cyanobacterial or bacterial biomass. Thymidine incorporation indicated that bacterial production was significantly reduced (p &lt; 0.05) by all nanomaterials with the exception of fullerene. Biolog assessment of carbon utilization revealed few significant effects with the exception of the utilization of carboxylic acids. PCA and ANOSIM analyses of denaturing gradient gel electrophoresis (DGGE) results indicated that the bacterial communities exposed to fullerene were not different from the control, the MWCNT and SWNT-OH differed from the control but not each other, whereas the SWCNT and SWCNT-COOH both differed from all other treatments and were significantly different from the control (p &lt; 0.05). Fluorescent lectin binding analyses also indicated significant (p &lt; 0.05) changes in the nature and quantities of exopolymer consistent with changes in microbial community structure during exposure to all nanomaterials. Enumeration of protozoan grazers showed declines in communities exposed to fullerene or MWCNT but a trend for increases in all SWCNT exposures. Observations indicated that at 500 Î¼g Lâˆ’1, carbon nanomaterials significantly alter aspects of microbial community structure and function supporting the need for further evaluation of their effects in aquatic habitats.</t>
  </si>
  <si>
    <t>10.1016/j.cbi.2016.03.013</t>
  </si>
  <si>
    <t>Toxicity analysis of various Pluronic F-68-coated carbon nanotubes on mesenchymal stem cells</t>
  </si>
  <si>
    <t>Carbon nanotubes (CNTs) have poor colloid stability in biological media and exert cytotoxic effects on mesenchymal stem cells (MSCs). Modification with polymeric surfactant is a widely used strategy to enhance water dispersibility of CNTs. This study investigated the toxic effects of various Pluronic F-68 (PF68)-coated multi-walled CNTs (MWCNTs) on rat bone marrow-derived MSCs.PF68-coated MWCNTs showed favorable biocompatibility to MSCs that the cell viability, apoptosis, and reactive oxygen species (ROS) were not altered after 24 h of co-incubation. Nevertheless, significant apoptosis induction and massive ROS release were found following extended exposure (48 and 72 h), and the toxic impact was dependent on the initial surface properties of the encapsulated MWCNTs. All the types of PF68-coated MWCNTs did not affect the cell-surface markers and in vivo biodistribution of MSCs. Our results suggest that proper polymer coating can reduce the acute toxicity of MWCNTs to MSCs but without altering their biological fate.</t>
  </si>
  <si>
    <t>10.3109/17435390.2015.1088588</t>
  </si>
  <si>
    <t>10.3109/17435390.2015.1078852</t>
  </si>
  <si>
    <t>10.3109/17435390.2015.1073812</t>
  </si>
  <si>
    <t>Towards predicting the lung fibrogenic activity of MWCNT: Key role of endocytosis, kinase receptors and ERK 1/2 signaling</t>
  </si>
  <si>
    <t>Alterations in DNA methylation corresponding with lung inflammation and as a biomarker for disease development after MWCNT exposure</t>
  </si>
  <si>
    <t>Probabilistic environmental risk assessment of five nanomaterials (nano-TiO&lt;inf&gt;2&lt;/inf&gt;, nano-Ag, nano-ZnO, CNT, and fullerenes)</t>
  </si>
  <si>
    <t>Carbon nanotubes (CNT) have been reported to induce lung inflammation and fibrosis in rodents. We investigated the direct and indirect cellular mechanisms mediating the fibrogenic activity of multi-wall (MW) CNT on fibroblasts. We showed that MWCNT indirectly stimulate lung fibroblast (MLg) differentiation, via epithelial cells and macrophages, whereas no direct effect of MWCNT on fibroblast differentiation or collagen production was detected. MWCNT directly stimulated the proliferation of fibroblasts primed with low concentrations of growth factors, such as PDGF, TGF-Î² or EGF. MWCNT prolonged ERK 1/2 phosphorylation induced by low concentrations of PDGF or TGF-Î² in fibroblasts. This phenomenon and the proliferative activity of MWCNT on fibroblasts was abrogated by the inhibitors of ERK 1/2, PDGF-, TGF-Î²- and EGF-receptors. This activity was also reduced by amiloride, an endocytosis inhibitor. Finally, the lung fibrotic response to several MWCNT samples (different in length and diameter) correlated with their in vitro capacity to stimulate the proliferation of fibroblasts and to prolong ERK 1/2 signaling in these cells. Our findings point to a crosstalk between MWCNT, kinase receptors, ERK 1/2 signaling and endocytosis which stimulates the proliferation of fibroblasts. The mechanisms of action identified in this study contribute to predict the fibrogenic potential of MWCNT.</t>
  </si>
  <si>
    <t>Use of multi-walled carbon nanotubes (MWCNT) is growing which increases occupational exposures to these materials. Their toxic potential makes it important to have an in-depth understanding of the inflammation and disease that develops due to exposure. Epigenetics is one area of interest that has been quickly developing to assess disease processes due to its ability to change gene expression and thus the lung environment after exposure. In this study, promoter methylation of inflammatory genes (IFN-Î³ and TNF-Î±) was measured after MWCNT exposure using the pyrosequencing assay and found to correlate with initial cytokine production. In addition, methylation of a gene involved in tissue fibrosis (Thy-1) was also altered in a way that matched collagen deposition. In addition to using epigenetics to better understand disease processes, it has also been used as a biomarker of exposure and disease. In this study, global methylation was determined in the lung to ascertain whether MWCNT alter global methylation at the site of exposure and if those alterations coincide with disease development. Then, global methylation levels were determined in the blood to ascertain whether global methylation could be used as a biomarker of exposure in a more easily accessible tissue. Using the LuUminometric Methylation Assay (LUMA) and 5-Methylcytosine (5-mC) Quantification assay, we found that MWCNT lead to DNA hypomethylation in the lung and blood, which coincided with disease development. This study provides initial data showing that alterations in gene-specific methylation correspond with an inflammatory response to MWCNT exposure. In addition, global DNA methylation in the lung and blood coincides with MWCNT-induced disease development, suggesting its potential as a biomarker of both exposure and disease development.</t>
  </si>
  <si>
    <t>The environmental risks of five engineered nanomaterials (nano-TiO2, nano-Ag, nano-ZnO, CNT, and fullerenes) were quantified in water, soils, and sediments using probabilistic Species Sensitivity Distributions (pSSDs) and probabilistic predicted environmental concentrations (PECs). For water and soil, enough ecotoxicological endpoints were found for a full risk characterization (between 17 and 73 data points per nanomaterial for water and between 4 and 20 for soil) whereas for sediments, the data availability was not sufficient. Predicted No Effect Concentrations (PNECs) were obtained from the pSSD and used to calculate risk characterization ratios (PEC/PNEC). For most materials and environmental compartments, exposure and effect concentrations were separated by several orders of magnitude. Nano-ZnO in freshwaters and nano-TiO2 in soils were the combinations where the risk characterization ratio was closest to one, meaning that these are compartment/ENM combinations to be studied in more depth with the highest priority. The probabilistic risk quantification allows us to consider the large variability of observed effects in different ecotoxicological studies and the uncertainty in modeled exposure concentrations. The risk characterization results presented in this work allows for a more focused investigation of environmental risks of nanomaterials by consideration of material/compartment combinations where the highest probability for effects with predicted environmental concentrations is likely.</t>
  </si>
  <si>
    <t>10.1080/15287394.2016.1159635</t>
  </si>
  <si>
    <t>Multiwalled carbon nanotube-induced pulmonary inflammatory and fibrotic responses and genomic changes following aspiration exposure in mice: A 1-year postexposure study</t>
  </si>
  <si>
    <t>Pulmonary exposure to multiwalled carbon nanotubes (MWCNT) induces an inflammatory and rapid fibrotic response, although the long-term signaling mechanisms are unknown. The aim of this study was to examine the effects of 1, 10, 40, or 80 Î¼g MWCNT administered by pharyngeal aspiration on bronchoalveolar lavage (BAL) fluid for polymorphonuclear cell (PMN) infiltration, lactate dehydrogenase (LDH) activity, and lung histopathology for inflammatory and fibrotic responses in mouse lungs 1 mo, 6 mo, and 1 yr postexposure. Further, a 120-Î¼g crocidolite asbestos group was incorporated as a positive control for comparative purposes. Results showed that MWCNT increased BAL fluid LDH activity and PMN infiltration in a dose-dependent manner at all three postexposure times. Asbestos exposure elevated LDH activity at all 3 postexposure times and PMN infiltration at 1 mo and 6 mo postexposure. Pathological changes in the lung, the presence of MWCNT or asbestos, and fibrosis were noted at 40 and 80 Î¼g MWCNT and in asbestos-exposed mice at 1 yr postexposure. To determine potential signaling pathways involved with MWCNT-associated pathological changes in comparison to asbestos, up- and down-regulated gene expression was determined in lung tissue at 1 yr postexposure. Exposure to MWCNT tended to favor those pathways involved in immune responses, specifically T-cell responses, whereas exposure to asbestos tended to favor pathways involved in oxygen species production, electron transport, and cancer. Data indicate that MWCNT are biopersistent in the lung and induce inflammatory and fibrotic pathological alterations similar to those of crocidolite asbestos, but may reach these endpoints by different mechanisms.</t>
  </si>
  <si>
    <t>10.1021/acs.est.5b05772</t>
  </si>
  <si>
    <t>10.1016/j.jhazmat.2015.12.021</t>
  </si>
  <si>
    <t>Comparison of Cytotoxicity and Inhibition of Membrane ABC Transporters Induced by MWCNTs with Different Length and Functional Groups</t>
  </si>
  <si>
    <t>Genotoxic and cell-transformation effects of multi-walled carbon nanotubes (MWCNT) following in vitro sub-chronic exposures</t>
  </si>
  <si>
    <t>Experimental studies indicate that multiwalled carbon nanotubes (MWCNTs) have the potential to induce cytotoxicity. However, the reports are often inconsistent and even contradictory. Additionally, adverse effects of MWCNTs at low concentration are not well understood. In this study, we systemically compared adverse effects of six MWCNTs including pristine MWCNTs, hydroxyl-MWCNTs and carboxyl-MWCNTs of two different lengths (0.5-2 Î¼m and 10-30 Î¼m) on human hepatoma cell line HepG2. Results showed that MWCNTs induced cytotoxicity by increasing reactive oxygen species (ROS) generation and damaging cell function. Pristine short MWCNTs induced higher cytotoxicity than pristine long MWCNTs. Functionalization increased cytotoxicity of long MWCNTs, but reduced cytotoxicity of short MWCNTs. Further, our results indicated that the six MWCNTs, at nontoxic concentration, might not be environmentally safe as they inhibited ABC transporters' efflux capabilities. This inhibition was observed even at very low concentrations, which were 40-1000 times lower than their effective concentrations on cytotoxicity. The inhibition of ABC transporters significantly increased cytotoxicity of arsenic, a known substrate of ABC transporters, indicating a chemosensitizing effect of MWCNTs. Plasma membrane damage was likely the mechanism by which the six MWCNTs inhibited ABC transporter activity. This study provides insight into risk assessments of low levels of MWCNTs in the environment. (Figure Presented).</t>
  </si>
  <si>
    <t>BEAS-2B cells were sub-chronically exposed (up to 4 weeks) to low doses of multi-walled carbon nanotubes (MWCNT, NM403). Genotoxic effects were evaluated using the comet and the micronucleus (MN) assays at three different time-points. The expression of different interleukins (IL) such as IL-1B, IL-6 and IL-8, as well as HO-1 as stress marker, was assessed after 3 weeks treatments. As a hallmark biomarker of cell-transforming ability we used the soft-agar assay, which detects anchorage-independent cell growth. Our results show high levels of intracellular reactive oxygen species (ROS) associated to MWCNT exposure. Nevertheless, an important proportion of these ROS levels seems to be associated to solubilized metals contaminants present in NM403, more than to the internalized MWCNT. No primary DNA damage was obtained in the Comet assay although significant levels of chromosome damage were detected using the micronucleus assay. A significant decrease in the expression of the studied cytokines was observed and significant increases in the number of induced colonies were obtained when the ability of induce anchorage-independent growth was determined. These results show that chromosome damage and reducing inflammatory signalling correlated with an increase in attachment-independent growth associated with sub-chronic MWCNT exposure.</t>
  </si>
  <si>
    <t>10.1093/toxsci/kfw015</t>
  </si>
  <si>
    <t>10.1049/mnl.2015.0523</t>
  </si>
  <si>
    <t>MMP-9-dependent serum-borne bioactivity caused by multiwalled carbon nanotube exposure induces vascular dysfunction via the CD36 scavenger receptor</t>
  </si>
  <si>
    <t>Respiratory tract toxicity of Titanium dioxide nanoparticles and multi-walled carbon nanotubes on mice after intranasal exposure</t>
  </si>
  <si>
    <t>Inhalation of multiwalled carbon nanotubes (MWCNT) causes systemic effects including vascular inflammation, endothelial dysfunction, and acute phase protein expression. MWCNTs translocate only minimally beyond the lungs, thus cardiovascular effects thereof may be caused by generation of secondary biomolecular factors from MWCNT-pulmonary interactions that spill over into the systemic circulation. Therefore, we hypothesized that induced matrix metalloproteinase-9 (MMP-9) is a generator of factors that, in turn, drive vascular effects through ligand-receptor interactions with the multiligand pattern recognition receptor, CD36. To test this, wildtype (WT; C57BL/6) and MMP-9-/- mice were exposed to varying doses (10 or 40 Î¼g) of MWCNTs via oropharyngeal aspiration and serum was collected at 4 and 24h postexposure. Endothelial cells treated with serum from MWCNT-exposed WT mice exhibited significantly reduced nitric oxide (NO) generation, as measured by electron paramagnetic resonance, an effect that was independent of NO scavenging. Serum from MWCNT-exposed WT mice inhibited acetylcholine (ACh)-mediated relaxation of aortic rings at both time points. Absence of CD36 on the aortic rings (obtained from CD36-deficient mice) abolished the serum-induced impairment of vasorelaxation. MWCNT exposure induced MMP-9 protein levels in both bronchoalveolar lavage and whole lung lysates. Serum from MMP-9-/- mice exposed to MWCNT did not diminish the magnitude of vasorelaxation in naÃ¯ve WT aortic rings, although a modest right shift of the ACh dose-response curve was observed in both MWCNT dose groups relative to controls. In conclusion, pulmonary exposure to MWCNT leads to elevated MMP-9 levels and MMP-9-dependent generation of circulating bioactive factors that promote endothelial dysfunction and decreased NO bioavailability via interaction with vascular CD36.</t>
  </si>
  <si>
    <t>Titanium dioxide nanoparticles (TiO2-NPs) and multi-walled carbon nanotubes (MWCNTs) have been used in various industrial and household products. Due to their small size they may be able to penetrate into the body and interfere with cell function and biological structure, which raises serious concerns regarding the possible adverse health effects on human beings from inhalation exposure to TiO2-NPs and MWCNTs. To evaluate the toxicological effects of TiO2-NPs and MWCNTs on the respiratory system, intranasal exposure of TiO2-NPs and MWCNTs in mice was performed. The release of lactate dehydrogenase (LDH), total protein content, and pro-inflammatory cytokines (tumour necrosis factor-alpha and interleukin-6) into the bronchoalveolar lavage fluid of mice was measured at 24 h postintranasal instillation. The ICR (Institute for Cancer Research) mouse strain was used as a model. A significant induction of LDH was found in ICR mice treated with TiO2-NPs and MWCNTs at a concentration of 500 Î¼g (kg bw)-1. However, a higher degree of induction was detected in mice treated with TiO2-NPs than the ones that were treated with MWCNTs. In contrast, MWCNTs at the same concentration had more effect on the release of protein content and pro-inflammatory cytokines. The results in this work also suggest that the toxic effects of both TiO2-NPs and MWCNTs on the respiratory tract depend on their concentration. A higher concentration of both particles mostly induced the production of inflammatory signals.</t>
  </si>
  <si>
    <t>Micro and Nano Letters</t>
  </si>
  <si>
    <t>10.1016/j.envpol.2015.12.041</t>
  </si>
  <si>
    <t>Physicochemical transformation and algal toxicity of engineered nanoparticles in surface water samples</t>
  </si>
  <si>
    <t>Most studies on the behavior and toxicity of engineered nanoparticles (NPs) have been conducted in artificial water with well-controlled conditions, which are dramatically different from natural waters with complex compositions. To better understand the fate and toxicity of NPs in the natural water environment, physicochemical transformations of four NPs (TiO2, ZnO, Ag, and carbon nanotubes (CNTs)) and their toxicities towards a unicellular green alga (Chlorella pyrenoidosa) in four fresh water and one seawater sample were investigated. Results indicated that water chemistry had profound effects on aggregation, dissolution, and algal toxicity of the NPs. The strongest homoaggregation of the NPs was associated with the highest ionic strength, but no obvious correlation was observed between the homoaggregation of NPs and pH or dissolved organic matter content of the water samples. The greatest dissolution of ZnO NPs also occurred in seawater with the highest ionic strength, while the dissolution of Ag NPs varied differently from ZnO NPs. The released Zn2+ and especially Ag+ mainly accounted for the algal toxicity of ZnO and Ag NPs, respectively. The NP-cell heteroagglomeration occurred generally for CNTs and Ag NPs, which contributed to the observed nanotoxicity. However, there was no significant correlation between the observed nanotoxicity and the type of NP or the water chemistry. It was thus concluded that the physicochemical transformations and algal toxicities of NPs in the natural water samples were caused by the combined effects of complex water quality parameters rather than any single influencing factor alone. These results will increase our knowledge on the fate and effects of NPs in the aquatic environment.</t>
  </si>
  <si>
    <t>10.1002/jat.3255</t>
  </si>
  <si>
    <t>10.1002/jat.3203</t>
  </si>
  <si>
    <t>10.1002/jat.3271</t>
  </si>
  <si>
    <t>Distribution of single wall carbon nanotubes in the Xenopus laevis embryo after microinjection</t>
  </si>
  <si>
    <t>Developing Xenopus embryos recover by compacting and expelling single wall carbon nanotubes</t>
  </si>
  <si>
    <t>Long-term retention of pristine multi-walled carbon nanotubes in rat lungs after intratracheal instillation</t>
  </si>
  <si>
    <t>Single wall carbon nanotubes (SWCNTs) are advanced materials with the potential for a myriad of diverse applications, including biological technologies and large-scale usage with the potential for environmental impacts. SWCNTs have been exposed to developing organisms to determine their effects on embryogenesis, and results have been inconsistent arising, in part, from differing material quality, dispersion status, material size, impurity from catalysts and stability. For this study, we utilized highly purified SWCNT samples with short, uniform lengths (145Â±17nm) well dispersed in solution. To test high exposure doses, we microinjected&gt;500Î¼gml-1 SWCNT concentrations into the well-established embryogenesis model, Xenopus laevis, and determined embryo compatibility and subcellular localization during development. SWCNTs localized within cellular progeny of the microinjected cells, but were heterogeneously distributed throughout the target-injected tissue. Co-registering unique Raman spectral intensity of SWCNTs with images of fluorescently labeled subcellular compartments demonstrated that even at regions of highest SWCNT concentration, there were no gross alterations to subcellular microstructures, including filamentous actin, endoplasmic reticulum and vesicles. Furthermore, SWCNTs did not aggregate and localized to the perinuclear subcellular region. Combined, these results suggest that purified and dispersed SWCNTs are not toxic to X. laevis animal cap ectoderm and may be suitable candidate materials for biological applications.</t>
  </si>
  <si>
    <t>Single wall carbon nanotubes are high aspect ratio nanomaterials being developed for use in materials, technological and biological applications due to their high mechanical stiffness, optical properties and chemical inertness. Because of their prevalence, it is inevitable that biological systems will be exposed to nanotubes, yet studies of the effects of nanotubes on developing embryos have been inconclusive and are lacking for single wall carbon nanotubes exposed to the widely studied model organism Xenopus laevis (African clawed frog). Microinjection of experimental substances into the Xenopus embryo is a standard technique for toxicology studies and cellular lineage tracing. Here we report the surprising finding that superficial (12.5 Â± 7.5 Î¼m below the membrane) microinjection of nanotubes dispersed with Pluronic F127 into one- to two-cell Xenopus embryos resulted in the formation and expulsion of compacted, nanotube-filled, punctate masses, at the blastula to mid-gastrula developmental stages, which we call "boluses." Such expulsion of microinjected materials by Xenopus embryos has not been reported before and is dramatically different from the typical distribution of the materials throughout the progeny of the microinjected cells. Previous studies of microinjections of nanomaterials such as nanodiamonds, quantum dots or spherical nanoparticles report that nanomaterials often induce toxicity and remain localized within the embryos. In contrast, our results demonstrate an active recovery pathway for embryos after exposure to Pluronic F127-coated nanotubes, which we speculate is due to a combined effect of the membrane activity of the dispersing agent, Pluronic F127, and the large aspect ratio of nanotubes.</t>
  </si>
  <si>
    <t>As a result of the growing potential industrial and medical applications of multi-walled carbon nanotubes (MWCNTs), people working in or residing near facilities that manufacture them may be exposed to airborne MWCNTs in the future. Because of concerns regarding their toxicity, quantitative data on the long-term clearance of pristine MWCNTs from the lungs are required. We administered pristine MWCNTs well dispersed in 0.5 mg ml-1 Triton-X solution to rats at doses of 0.20 or 0.55 mg via intratracheal instillation and investigated clearance over a 12-month observation period. The pristine MWCNTs pulmonary burden was determined 1, 3, 7, 28, 91, 175 and 364 days after instillation using a method involving combustive oxidation and infrared analysis, combined with acid digestion and heat pretreatment. As 0.15- and 0.38-mg MWCNTs were detected 1 day after administration of 0.20 and 0.55 mg MWCNTs, respectively, approximately 30% of administrated MWCNTs may have been cleared by bronchial ciliary motion within 24 h of administration. After that, the pulmonary MWCNT burden did not decrease significantly over time for up to 364 days after instillation, suggesting that MWCNTs were not readily cleared from the lung. Transmission electron microscopy (TEM) showed that alveolar macrophages internalized the MWCNTs and retained in the lung for at least 364 days after instillation. MWCNTs were not detected in the liver or brain within the 364-day study period (&lt;0.04 mg per liver, &lt; 0.006 mg per brain).</t>
  </si>
  <si>
    <t>10.1016/j.envres.2016.01.004</t>
  </si>
  <si>
    <t>Multi-walled carbon nanotubes (NM401) induce ROS-mediated HPRT mutations in Chinese hamster lung fibroblasts</t>
  </si>
  <si>
    <t>Although there is an important set of data showing potential genotoxic effects of nanomaterials (NMs) at the DNA (comet assay) and chromosome (micronucleus test) levels, few studies have been conducted to analyze their potential mutagenic effects at gene level. We have determined the ability of multi-walled carbon nanotubes (MWCNT, NM401), to induce mutations in the HPRT gene in Chinese hamster lung (V79) fibroblasts. NM401, characterized in the EU NanoGenotox project, were further studied within the EU Framework Programme Seven (FP7) project NANoREG. From the proliferation assay data we selected a dose-range of 0.12 to 12Î¼g/cm2 At these range we have been able to observe significant cellular uptake of MWCNT by using transmission electron microscopy (TEM), as well as a concentration-dependent induction of intracellular reactive oxygen species. In addition, a clear concentration-dependent increase in the induction of HPRT mutations was also observed. Data support a potential genotoxic/ carcinogenic risk associated with MWCNT exposure.</t>
  </si>
  <si>
    <t>10.1038/srep23234</t>
  </si>
  <si>
    <t>A MicroRNA-Mediated Insulin Signaling Pathway Regulates the Toxicity of Multi-Walled Carbon Nanotubes in Nematode Caenorhabditis elegans</t>
  </si>
  <si>
    <t>The underlying mechanisms for functions of microRNAs (miRNAs) in regulating toxicity of nanomaterials are largely unclear. Using Illumina HiSeqTM 2000 sequencing technique, we obtained the dysregulated mRNA profiling in multi-walled carbon nanotubes (MWCNTs) exposed nematodes. Some dysregulated genes encode insulin signaling pathway. Genetic experiments confirmed the functions of these dysregulated genes in regulating MWCNTs toxicity. In the insulin signaling pathway, DAF-2/insulin receptor regulated MWCNTs toxicity by suppressing function of DAF-16/FOXO transcription factor. Moreover, we raised a miRNAs-mRNAs network involved in the control of MWCNTs toxicity. In this network, mir-355 might regulate MWCNTs toxicity by inhibiting functions of its targeted gene of daf-2, suggesting that mir-355 may regulate functions of the entire insulin signaling pathway by acting as an upregulator of DAF-2, the initiator of insulin signaling pathway, in MWCNTs exposed nematodes. Our results provides highlight on understanding the crucial role of miRNAs in regulating toxicity of nanomaterials in organisms.</t>
  </si>
  <si>
    <t>10.1002/mawe.201600462</t>
  </si>
  <si>
    <t>10.1002/mawe.201600486</t>
  </si>
  <si>
    <t>Single-walled carbon nanotubes affect the expression of the CCND2 gene in human U87 glioma cells</t>
  </si>
  <si>
    <t>Study of biocompatibility effect of nanocarbon particles on various cell types in vitro</t>
  </si>
  <si>
    <t>The effect of single-walled carbon nanotubes (SWCNTs) on the expression level of several genes, related to cell cycle control, cell proliferation and migration in human glioma cell line U87 was investigated. The exposure of human U87 glioma cells to single-walled carbon nanotubes in different concentrations during 24 of 48 h affects the expression of CCND2 (Cyclin D2), DTNA (Dystrobrevin alpha), PARVB (parvin beta), DUSP1 (dual specificity phosphatase 1), PFKFB3 (6-phosphofructo-2-kinase/fructose-2,6-bisphosphatase-3) and PFKFB4 genes at mRNA level, as well as the expression of alternative splice variants of DTNA, PFKFB3 and PFKFB4 transcripts. In case of CCND2 gene a strong, time and dose-dependent suppressive effect was observed. The effect of single-walled carbon nanotubes on the expression level of PFKFB3, PFKFB4, and PARVB was also suppressive but less prominent. At the same time, the expression of DUSP1 and DTNA genes is up-regulated in cells treated by single-walled carbon nanotubes. Thus, single-walled carbon nanotubes exert anti-proliferative properties in U87 glioma cells, as they down-regulate the expression of proliferation-related genes (CCND2, PARVB, PFKFB3, and PFKFB4) and up-regulate DUSP1 and DTNA genes, which control apoptosis.</t>
  </si>
  <si>
    <t>The viability of primary cells (human mesenchymal stem cells, hMSC, as a model for healthy cells) and a cancer cell line (human transformed cervix epithelial cells, HeLa, as a model for cancer cells) was studied with the MTT assay after the incubation with water-soluble C60 fullerenes and multi-walled carbon nanotubes filled by iron, respectively. The size of the particles was determined by dynamic light scattering. The morphology of the cells incubated with nanocarbon particles was studied by scanning electron microscopy. The effect of C60 fullerenes and Fe-multi-walled carbon nanotubes on the cells is depending on the concentration of applied nanoparticles.</t>
  </si>
  <si>
    <t>Materialwissenschaft und Werkstofftechnik</t>
  </si>
  <si>
    <t>10.1371/journal.pone.0150628</t>
  </si>
  <si>
    <t>Integrated analysis of dysregulated ncRNA and mRNA expression profiles in humans exposed to carbon nanotubes</t>
  </si>
  <si>
    <t>Background As the application of carbon nanotubes (CNT) in consumer products continues to rise, studies have expanded to determine the associated risks of exposure on human and environmental health. In particular, several lines of evidence indicate that exposure to multi-walled carbon nanotubes (MWCNT) could pose a carcinogenic risk similar to asbestos fibers. However, to date the potential markers of MWCNT exposure are not yet explored in humans. Methods In the present study, global mRNA and ncRNA expression profiles in the blood of exposed workers, having direct contact with MWCNT aerosol for at least 6 months (n = 8), were compared with expression profiles of non-exposed (n = 7) workers (e.g., professional and/or technical staff) from the same manufacturing facility. Results Significant changes in the ncRNA and mRNA expression profiles were observed between exposed and non-exposed worker groups. An integrative analysis of ncRNA-mRNA correlations was performed to identify target genes, functional relationships, and regulatory networks in MWCNT-exposed workers. The coordinated changes in ncRNA and mRNA expression profiles revealed a set of miRNAs and their target genes with roles in cell cycle regulation/progression/control, apoptosis and proliferation. Further, the identified pathways and signaling networks also revealed MWCNT potential to trigger pulmonary and cardiovascular effects as well as carcinogenic outcomes in humans, similar to those previously described in rodents exposed to MWCNTs. Conclusion This study is the first to investigate aberrant changes in mRNA and ncRNA expression profiles in the blood of humans exposed to MWCNT. The significant changes in several miR-NAs and mRNAs expression as well as their regulatory networks are important for getting molecular insights into the MWCNT-induced toxicity and pathogenesis in humans. Further large-scale prospective studies are necessary to validate the potential applicability of such changes in mRNAs and miRNAs as prognostic markers of MWCNT exposures in humans.</t>
  </si>
  <si>
    <t>10.1166/jnn.2016.10957</t>
  </si>
  <si>
    <t>10.1021/acs.est.5b05177</t>
  </si>
  <si>
    <t>10.1111/cas.12865</t>
  </si>
  <si>
    <t>Nano LC-MS based proteomic analysis as a predicting approach to study cellular responses of carbon nanotubes</t>
  </si>
  <si>
    <t>Carbon Nanotube Properties Influence Adsorption of Phenanthrene and Subsequent Bioavailability and Toxicity to Pseudokirchneriella subcapitata</t>
  </si>
  <si>
    <t>Toxicity assessment of carbon nanotubes on erythrocyte morphology and lymphocytes in vitro</t>
  </si>
  <si>
    <t>Role of hemoglobin and transferrin in multi-wall carbon nanotube-induced mesothelial injury and carcinogenesis</t>
  </si>
  <si>
    <t>Nano-bio interface has been paid much attention recently, though with the lack of methodology to predict the potential responses in biological systems such as cells induced by nanomaterials. In this study, we described a proteomic approach to investigate the proteome change in K562 cells exposed to oxidized single-walled carbon nanotubes (o-SWCNTs). 605 proteins were identified by semi-quantitative proteomic analysis (SQPA), including 29 significantly changed proteins with spectra count (SpC) ratios lager than 2 or less than 0.5. Three of them including HBA, CFL1 and LMAN2 were further validated by western blotting. The differential proteins were further classified by Ingenuity Pathways Analysis (IPA) to integrate them into a signaling network. Based on the information by this network, we predict that o-SWCNT treatment activated cell aggregation, decreased cell migration, but had no effect on cell death. And these cellular responses were further experimentally demonstrated. The protein signaling network established in this study would greatly benefit the studies on the bio-applications of o-SWCNTs and their toxicity studies. Our study demonstrated that proteomics could be used as a predicting tool to study nano-bio interface at cellular level.</t>
  </si>
  <si>
    <t>The bioavailability of organic contaminants adsorbed to carbon nanotubes (CNTs) remains unclear, especially in complex natural freshwaters containing natural organic matter (NOM). Here, we report on the adsorption capacity (Q0) of five CNTs exhibiting different physicochemical properties, including a single-walled CNT (SWCNTs), multiwalled CNTs (MWCNT-15 and MWCNT-30), and functionalized MWCNTs (hydroxyl, -OH, and carboxyl, -COOH), for the model polycyclic aromatic hydrocarbon phenanthrene (3.1-800 Î¼g/L). The influence of phenanthrene adsorption by the CNTs on bioavailability and toxicity was investigated using the freshwater algae Pseudokirchneriella subcapitata. CNTs were dispersed in algal growth media containing NOM (DOC, 8.77 mg/L; dispersed concentrations: 0.5, 1.3, 1.3, 3.3, and 6.1 mg/L for SWCNT, MWCNT-15, MWCNT-30, MWCNT-OH, and MWCNT-COOH, respectively). Adsorption isotherms of phenanthrene to the dispersed CNTs were fitted with the Dubinin-Ashtakhov model. Q0 differed among the CNTs, increasing with increasing surface area and decreasing with surface functionalization. SWCNT and MWCNT-COOH exhibited the highest and lowest log Q0 (8.891 and 7.636 Î¼g/kg, respectively). The presence of SWCNTs reduced phenanthrene toxicity to algae (EC50; 528.4) compared to phenanthrene-only (EC50; 438.3), and the presence of MWCNTs had no significant effect on phenanthrene toxicity. However, phenanthrene adsorbed to NOM-dispersed CNTs proved to be bioavailable and contribute to exert toxicity to P. subcapitata.</t>
  </si>
  <si>
    <t>Objectives: Carbon nanomaterials have been used in many biomedical applications due to its unique physical properties. Functionalization of carbon nanotubes (CNT) could improve the physical properties, but pharmacokinetics and toxic effects of pristine and functionalized CNTs, are not well defined. In this study, the toxicity of the pristine and hydroxyl group functionalized Multiâ€‘Walled CNT (MWCNT) compared. Methods: MWCNTs was interacted with human blood. The induced morphological changes in the erythrocytes and cytotoxicity were observed at different concentrations. A thin blood smear was prepared, and the erythrocyte images were obtained using a digital microscope. MTT assay used to assess the cytotoxicity. Results: The result indicate that the pristine MWCNT caused more toxic effects than â€“OH functionalized MWCNT, which was assessed in terms of changes in the morphology of the erythrocytes and cytotoxicity caused to the lymphocyte cells. Conclusion: The functionalization of MWCNT could reduce the hemotoxicity and improves the biocompatibility.</t>
  </si>
  <si>
    <t>Multi-wall carbon nanotubes (MWCNT) are a form of flexible fibrous nanomaterial with high electrical and thermal conductivity. However, 50-nm MWCNT in diameter causes malignant mesothelioma (MM) in rodents and, thus, the International Agency of Research on Cancer has designated them as a possible human carcinogen. Little is known about the molecular mechanism through which MWCNT causes MM. To elucidate the carcinogenic mechanisms of MWCNT in mesothelial cells, we used a variety of lysates to comprehensively identify proteins specifically adsorbed on pristine MWCNT of different diameters (50 nm, NT50; 100 nm, NT100; 150 nm, NT150; and 15 nm/tangled, NTtngl) using mass spectrometry. We identified &gt;400 proteins, which included hemoglobin, histone, transferrin and various proteins associated with oxidative stress, among which we selected hemoglobin and transferrin for coating MWCNT to further evaluate cytotoxicity, wound healing, intracellular catalytic ferrous iron and oxidative stress in rat peritoneal mesothelial cells (RPMC). Cytotoxicity to RPMC was observed with pristine NT50 but not with NTtngl. Coating NT50 with hemoglobin or transferrin significantly aggravated cytotoxicity to RPMC, with an increase in cellular catalytic ferrous iron and DNA damage also observed. Knockdown of transferrin receptor with ferristatin II decreased not only NT50 uptake but also cellular catalytic ferrous iron. Our results suggest that adsorption of hemoglobin and transferrin on the surface of NT50 play a role in causing mesothelial iron overload, contributing to oxidative damage and possibly subsequent carcinogenesis in mesothelial cells. Uptake of NT50 at least partially depends on transferrin receptor 1. Modifications of NT50 surface may decrease this human risk.</t>
  </si>
  <si>
    <t>10.1002/jat.3228</t>
  </si>
  <si>
    <t>Evaluation of uptake, cytotoxicity and inflammatory effects in respiratory cells exposed to pristine and -OH and -COOH functionalized multi-wall carbon nanotubes</t>
  </si>
  <si>
    <t>Toxic effects were reported for pristine-multi-wall carbon nanotubes (p-MWCNTs) while the role of the functionalization on MWCNT-induced toxicity is not yet well defined. We evaluated on human alveolar (A549) epithelial cells and normal bronchial (BEAS-2B) cells exposed to p-MWCNTs, MWCNTs-OH and MWCNTs-COOH: uptake by TEM, cell viability by different assays, membrane damage by the LDH assay and cytokine release by ELISA. The aims of the present study were to: (i) confirm MWCNT cytotoxicity mechanisms hypothesized in our previous studies; (ii) identify the most reliable viability assay to screen MWCNT toxicity; and (iii) to test our model to clarify the role of functionalization on MWCNT-induced toxicity. In A549 cells, p-MWCNTs and MWCNTs-OH were localized free in the cytoplasm and inside vacuoles whereas MWCNTs-COOH were confined inside filled cytoplasmic vesicles. WST-1 and Trypan blue assays showed in A549 cells a similar slight viability reduction for all MWCNTs whereas in BEAS-2B cells WST1 showed a high viability reduction at the highest concentrations, particularly for MWCNTs-COOH. The MTT assay showed a false cytotoxicity as a result of MWCNTs-interference. Pristine and MWCNTs-COOH induced membrane damage, particularly in BEAS-2B cells. MWCNTs-COOH induced interleukin-6 (IL-6) and IL-8 release in A549 cells whereas p-MWCNTs induced IL-8 release in BEAS-2B cells. MWCNTs intracellular localization in A549 cells confirms the toxicity mechanisms previously hypothesized, with p-MWCNTs disrupting the membrane and vesicle-confined MWCNTs-COOH inducing inflammation. WST-1 was more reliable than MTT to test MWCNT-toxicity. BEAS-2B cells were more susceptible then A549 cells, particularly to MWCNT-COOH cytotoxicity. Our results confirm the toxicity of p-MWCNTs and demonstrate, also for the two kinds of tested functionalized MWCNTs toxic effects with a different mechanism of action.</t>
  </si>
  <si>
    <t>10.1016/j.aquatox.2015.12.022</t>
  </si>
  <si>
    <t>Multi-walled carbon nanotubes (MWCNTs) lead to growth retardation, antioxidant depletion, and activation of the ERK signaling pathway but decrease copper bioavailability in the monogonont rotifer (Brachionus koreanus)</t>
  </si>
  <si>
    <t>To examine the toxic effects of multi-walled carbon nanotubes (MWCNTs) in the marine environment, we first exposed the monogonont rotifer (Brachionus koreanus) to MWCNTs in the presence of copper. The acute toxicity of copper decreased significantly with a decrease in copper bioavailability resulting from MWCNT exposure. Furthermore, we examined the effects of MWCNT exposure on reproductive capacity, population growth rate, growth patterns, antioxidant systems, and mitogen-activated protein kinase (MAPK) activation. Reproductive capacity, population growth rate, and body growth rate were significantly suppressed in B. koreanus in response to 1.3-4. mg/L MWCNT exposure. Furthermore, MWCNTs induced the generation of reactive oxygen species (ROS) and decreased the antioxidant enzymatic activities of catalase (CAT) and glutathione reductase (GR). However, the enzymatic activity of glutathione S-transferase (GST) was up-regulated after a 24 h-exposure to 100 mg/L MWCNTs. Exposure to 100 mg/L MCWNTs induced extracellular signal-regulated kinase (ERK) activation in B. koreanus, suggesting that p-ERK may mediate the adverse effects of MWCNTs in B. koreanus via the MAPK signaling pathway. Our results provide insight into the mechanistic basis of the ecotoxicological effects of MWCNTs in the marine environment.</t>
  </si>
  <si>
    <t>10.1088/0957-4484/27/15/155704</t>
  </si>
  <si>
    <t>10.1088/1748-6041/11/1/015021</t>
  </si>
  <si>
    <t>Interactions and effects of BSA-functionalized single-walled carbon nanotubes on different cell lines</t>
  </si>
  <si>
    <t>Cytotoxic and adhesion-associated response of NIH-3T3 fibroblasts to COOH-functionalized multi-walled carbon nanotubes</t>
  </si>
  <si>
    <t>Functionalized carbon nanotubes (CNTs) have shown great promise in several biomedical contexts, spanning from drug delivery to tissue regeneration. Thanks to their unique size-related properties, single-walled CNTs (SWCNTs) are particularly interesting in these fields. However, their use in nanomedicine requires a clear demonstration of their safety in terms of tissue damage, toxicity and pro-inflammatory response. Thus, a better understanding of the cytotoxicity mechanisms, the cellular interactions and the effects that these materials have on cell survival and on biological membranes is an important first step for an appropriate assessment of their biocompatibility. In this study we show how bovine serum albumin (BSA) is able to generate homogeneous and stable dispersions of SWCNTs (BSA-CNTs), suggesting their possible use in the biomedical field. On the other hand, this study wishes to shed more light on the impact and the interactions of protein-stabilized SWCNTs with two different cell types exploiting multidisciplinary techniques. We show that BSA-CNTs are efficiently taken up by cells. We also attempt to describe the effect that the interaction with cells has on the dielectric characteristics of the plasma membrane and ion flux using electrorotation. We then focus on the BSA-CNTs' acute toxicity using different cellular models. The novel aspect of this work is the evaluation of the membrane alterations that have been poorly investigated to date.</t>
  </si>
  <si>
    <t>As novel, promising, man-made nanomaterials with extraordinary properties, carbon nanotubes have been attracting massive attention in regenerative medicine. However, published reports on their potential cytotoxic effects are not concordant and are even conflicting. In the current study, the cytotoxic effects of carboxyl-modified multi-walled carbon nanotubes (COOH-MWCNTs), as well as their influences on the cell adhesion of NIH-3T3 fibroblasts, were thoroughly investigated. Live/dead cell viability assay and cell counting kit-8 assay both indicated that the viability of the NIH-3T3 cells exposed to COOH-MWCNTs in the culture medium was dependent on the latter's concentration. Cell viability increased at COOH-MWCNT concentrations below 50 Î¼g ml-1 and then decreased with increasing concentration. Scanning electron microscopy and immunofluorescent staining of the NIH-3T3 cells revealed that the cells were well adherent to the substrate after exposure to the COOH-MWCNTs for 48 h. Western blot demonstrated that COOH-MWCNT exposure enhanced the expression of adhesion-associated proteins compared with normal cells, peaking at an intermediate concentration. Our study showed that the cytotoxicity of COOH-MWCNTs, as well as their effects on NIH-3T3 fibroblast adhesion, was dose dependent. Therefore, COOH-MWCNT concentrations in the cell culture medium should be considered in the biomedical application of COOH-MWCNTs.</t>
  </si>
  <si>
    <t>Biomedical Materials (Bristol)</t>
  </si>
  <si>
    <t>10.1038/srep21316</t>
  </si>
  <si>
    <t>Single-Walled Carbon Nanotubes Inhibit the Cytochrome P450 Enzyme, CYP3A4</t>
  </si>
  <si>
    <t>We report a detailed computational and experimental study of the interaction of single-walled carbon nanotubes (SWCNTs) with the drug-metabolizing cytochrome P450 enzyme, CYP3A4. Dose-dependent inhibition of CYP3A4-mediated conversion of the model compound, testosterone, to its major metabolite, 6Î²-hydroxy testosterone was noted. Evidence for a direct interaction between SWCNTs and CYP3A4 was also provided. The inhibition of enzyme activity was alleviated when SWCNTs were pre-coated with bovine serum albumin. Furthermore, covalent functionalization of SWCNTs with polyethylene glycol (PEG) chains mitigated the inhibition of CYP3A4 enzymatic activity. Molecular dynamics simulations suggested that inhibition of the catalytic activity of CYP3A4 is mainly due to blocking of the exit channel for substrates/products through a complex binding mechanism. This work suggests that SWCNTs could interfere with metabolism of drugs and other xenobiotics and provides a molecular mechanism for this toxicity. Our study also suggests means to reduce this toxicity, eg., by surface modification.</t>
  </si>
  <si>
    <t>10.3109/17435390.2015.1039093</t>
  </si>
  <si>
    <t>10.3109/17435390.2015.1048325</t>
  </si>
  <si>
    <t>Analysis of pulmonary surfactant in rat lungs after inhalation of nanomaterials: Fullerenes, nickel oxide and multi-walled carbon nanotubes</t>
  </si>
  <si>
    <t>Monocyte adhesion induced by multi-walled carbon nanotubes and palmitic acid in endothelial cells and alveolar-endothelial co-cultures</t>
  </si>
  <si>
    <t>The health risks of inhalation exposure to engineered nanomaterials in the workplace are a major concern in recent years, and hazard assessments of these materials are being conducted. The pulmonary surfactant of lung alveoli is the first biological entity to have contact with airborne nanomaterials in inhaled air. In this study, we retrospectively evaluated the pulmonary surfactant components of rat lungs after a 4-week inhalation exposure to three different nanomaterials: fullerenes, nickel oxide (NiO) nanoparticles and multi-walled carbon nanotubes (MWCNT), with similar levels of average aerosol concentration (0.13-0.37 mg/m3). Bronchoalveolar lavage fluid (BALF) of the rat lungs stored after previous inhalation studies was analyzed, focusing on total protein and the surfactant components, such as phospholipids and surfactant-specific SP-D (surfactant protein D) and the BALF surface tension, which is affected by SP-B and SP-C. Compared with a control group, significant changes in the BALF surface tension and the concentrations of phospholipids, total protein and SP-D were observed in rats exposed to NiO nanoparticles, but not in those exposed to fullerenes. Surface tension and the levels of surfactant phospholipids and proteins were also significantly different in rats exposed to MWCNTs. The concentrations of phospholipids, total protein and SP-D and BALF surface tension were correlated significantly with the polymorphonuclear neutrophil counts in the BALF. These results suggest that pulmonary surfactant components can be used as measures of lung inflammation.</t>
  </si>
  <si>
    <t>Free palmitic acid (PA) is a potential pro-atherogenic stimulus that may aggravate particle-mediated cardiovascular health effects. We hypothesized that the presence of PA can aggravate oxidative stress and endothelial activation induced by multi-walled carbon nanotube (MWCNT) exposure in vitro. We investigated the interaction between direct exposure to MWCNTs and PA on THP-1 monocyte adhesion to human umbilical vein endothelial cells (HUVECs), as well as on indirect exposure in an alveolar-endothelial co-culture model with A549 cells and THP-1-derived macrophages exposed in inserts and the effect measured in the lower chamber on HUVECs and THP-1 cells. The exposure to MWCNTs, including a short (NM400) and long (NM402) type of entangled fibers, was associated with elevated levels of reactive oxygen species as well as a decrease in the intracellular glutathione concentration in HUVEC and A549 monocultures. Both effects were found to be independent of the presence of PA. MWCNT exposure significantly increased THP-1 monocyte adhesion to HUVECs, and co-exposure to PA aggravated the NM400-mediated adhesion but decreased the NM402-mediated adhesion. For the co-cultures, the exposure of A549 cells did not promote THP-1 adhesion to HUVECs in the lower chamber. When THP-1 macrophages were present on the cell culture inserts, there was a modest increase in the adhesion and an increase in interleukin-6 and interleukin-8 levels in the lower chamber whereas no tumor necrosis factor was detected. Overall, this study showed that direct exposure of HUVECs to MWCNTs was associated with oxidative stress and monocyte adhesion and the presence of PA increased the adhesion when exposed to NM400.</t>
  </si>
  <si>
    <t>10.1038/srep20207</t>
  </si>
  <si>
    <t>Low-dose carbon-based nanoparticle-induced effects in A549 lung cells determined by biospectroscopy are associated with increases in genomic methylation</t>
  </si>
  <si>
    <t>Nanotechnology has introduced many manufactured carbon-based nanoparticles (CNPs) into our environment, generating a debate into their risks and benefits. Numerous nanotoxicology investigations have been carried, and nanoparticle-induced toxic effects have been reported. However, there remain gaps in our knowledge, primarily regarding mechanism. Herein, we assessed the global alterations induced by CNPs in A549 lung cells using biospectroscopy techniques, including attenuated total reflection Fourier-transform infrared (ATR-FTIR) spectroscopy and surface-enhanced Raman spectroscopy (SERS). A549 cells were treated with fullerene (C60), long or short multi-walled carbon nanotubes, or single-walled carbon nanotubes at concentrations of 0.1 mg/L, 0.01 mg/L and 0.001 mg/L. Exposed cells were then analysed by ATR-FTIR spectroscopy and SERS. Spectra were pre-processed via computational analysis, and information on biochemical alterations in exposed cells were identified. Additionally, global DNA methylation levels in cells exposed to CNPs at 0.1 mg/L were determined using HPLC-MS and genetic regulators (for DNA methylation) were checked by quantitative real-time RT-PCR. It was found that CNPs exert marked effects in A549 cells and also contribute to increases in global DNA methylation. For the first time, this study highlights that real-world levels of nanoparticles can alter the methylome of exposed cells; this could have enormous implications for their regulatory assessment.</t>
  </si>
  <si>
    <t>10.1177/0192623315620587</t>
  </si>
  <si>
    <t>Carbon Nanotube and Asbestos Exposures Induce Overlapping but Distinct Profiles of Lung Pathology in Non-Swiss Albino CF-1 Mice</t>
  </si>
  <si>
    <t>Carbon nanotubes (CNTs) are emerging as important occupational and environmental toxicants owing to their increasing prevalence and potential to be inhaled as airborne particles. CNTs are a concern because of their similarities to asbestos, which include fibrous morphology, high aspect ratio, and biopersistence. Limitations in research models have made it difficult to experimentally ascertain the risk of CNT exposures to humans and whether these may lead to lung diseases classically associated with asbestos, such as mesothelioma and fibrosis. In this study, we sought to comprehensively compare profiles of lung pathology in mice following repeated exposures to multiwall CNTs or crocidolite asbestos (CA). We show that both exposures resulted in granulomatous inflammation and increased interstitial collagen; CA exposures caused predominantly bronchoalveolar hyperplasia, whereas CNT exposures caused alveolar hyperplasia of type II pneumocytes (T2Ps). T2Ps isolated from CNT-exposed lungs were found to have upregulated proinflammatory genes, including interleukin 1Î² (IL-1Î²), in contrast to those from CA exposed. Immunostaining in tissue showed that while both toxicants increased IL-1Î² protein expression in lung cells, T2P-specific IL-1Î² increases were greater following CNT exposure. These results suggest related but distinct mechanisms of action by CNTs versus asbestos which may lead to different outcomes in the 2 exposure types.</t>
  </si>
  <si>
    <t>10.1166/jbn.2016.2175</t>
  </si>
  <si>
    <t>Multi-walled carbon nanotubes inhibit breast cancer cell migration</t>
  </si>
  <si>
    <t>According to the American Cancer Society, breast cancer is the second leading cause of cancer death in the US. Cancerous cells may have inadequate adhesions to the extracellular matrix and adjacent cells. Previous work has suggested that restoring these contacts may negate the cancer phenotype. This work aims to restore those contacts using multi-walled carbon nanotubes (MWNTs). Varying concentrations of carboxylated MWNTs in water, with or without type I collagen, were dried to create a thin film upon which one of three breast cell lines were seeded: cancerous and metastatic MDAMB- 231 cells, cancerous but non-metastatic MCF7 cells, or non-cancerous MCF10A cells. Proliferation, adhesion, scratch and autophagy assays, western blots, and immunochemical staining were used to assess adhesion and E-cadherin expression. Breast cancer cells grown on a MWNT-collagen coated surface displayed increased adhesion and decreased migration which correlated with an increase in E-cadherin. This work suggests an alternative approach to cancer treatment by physically mediating the cells' microenvironment.</t>
  </si>
  <si>
    <t>Journal of Biomedical Nanotechnology</t>
  </si>
  <si>
    <t>10.1016/j.jlumin.2015.10.045</t>
  </si>
  <si>
    <t>10.1039/c5en00138b</t>
  </si>
  <si>
    <t>Multiple spectroscopic studies on the interaction of BSA with pristine CNTs and their toxicity against Donax faba</t>
  </si>
  <si>
    <t>Induction of micronuclei by multi-walled carbon nanotubes interacting with humic acids in cultured human lymphocytes</t>
  </si>
  <si>
    <t>Enhanced biomedical applications of carbon nanotubes (CNTs) have necessitated the need for the fundamental understanding behind their interaction with biomolecules. Carbon nanotube bundles were dispersed with tween 20 to attain individual nanotubes that are active in UV-vis region. Plasmon resonance of dispersions was obtained at 252 nm of 4.88 eV. FT-Raman bands of dispersions of SWCNTs and MWCNTs at 1346 and 1573 cm-1 corresponds to the existence of Disordered and Graphitic band of CNTs after dispersion. XRD revealed crystalline feature of graphitic structures of CNTs. SEM-EDAX showed tubular structures of CNTs along with the existence of lower percentage contents of metal impurities. Hyperchromic effect of BSA-CNT complex suggested the existence of ground state complex between them. Quenching nature of CNTs against the intrinsic fluorescence potential of BSA followed static mechanism. 3D fluorescence spectra of BSA confirmed the possibilities of their binding with CNTs via tryptophan and tyrosine residues, followed by the disturbances to their aromatic environment. Alterations were observed in the amide band position of FTIR spectra of BSA-CNT conjugates. Loss of alpha-helical structures and alteration in the tryptophan position were evidenced with respect to CD spectra. The toxicity profile of pristine and BSA-CNT conjugates were evaluated against Donax faba. On comparison with pristine CNTs, BSA-CNTs conjugates showed higher LC50 dose values. In addition, the histopathology of the tissues, treated with CNT-BSA conjugates has shown decreased effect on the cellular integrity rather than the pristine ones. Hence, the adsorption of biomolecules such as the proteins over CNTs surface could have possible effect on reducing their toxicity profile in nature.</t>
  </si>
  <si>
    <t>Mixtures of multi-walled carbon nanotubes (MWCNTs) with natural humic acids (Leonardite humic acid, LHA) or humic acid-like polycondensates (HALP) were evaluated, for the first time, about their potential genotoxic and cytotoxic effects in cultured human lymphocytes. The genotoxic evaluation of the tested materials, either separately or in combination, for the detection of micronuclei (MN) in the cytoplasm of interphase cells, was performed using the cytokinesis block micronucleus (CBMN) assay. A comparative analysis of the genotoxicity and cytotoxicity reveals that in the tested concentrations, the [MWCNTs + LHA] mixture is more genotoxic and slightly more cytotoxic than the [MWCNTs + HALP] mixture. MN induction observed in human lymphocytes demonstrates that humic substances enhance the genotoxic effects of MWCNTs. In addition, the present data highlight a - so far unforeseen - potential genotoxic effect as the result of both clastogenic and aneugenic actions of the particular mixtures on human lymphocytes.</t>
  </si>
  <si>
    <t>Journal of Luminescence</t>
  </si>
  <si>
    <t>10.1007/s11356-015-5532-1</t>
  </si>
  <si>
    <t>Concentration-dependent effects of carbon nanotubes on growth and biphenyl degradation of Dyella ginsengisoli LA-4</t>
  </si>
  <si>
    <t>To enrich the understanding on interactions between carbon nanotubes (CNTs) and microbes, the responses of a biphenyl-degrading bacterium to single-walled carbon nanotubes (SWCNTs), multi-walled carbon nanotubes (MWCNTs) and carboxyl single-walled carbon nanotubes (SWCNT-COOHs) were investigated. Electron microscopy, viability test, cellular membrane integrity, and oxidative stress analyses indicated that CNT toxicity was mainly caused by physical piercing. Apart from antibacterial activities, the experimental results showed that CNTs enhanced cell growth and biphenyl degradation at certain concentrations (1.0â€“1.5 mg/L). The CNTs aggregated and adsorbed cells and biphenyl to form a CNTs-cells-biphenyl coexisting system, thus it created a suitable microenvironment for cell attachment and proliferation where the cells could utilize biphenyl easier for their growth. To the best of our knowledge, this is the first report about CNTsâ€™ impact on biodegradation efficacy and growth of aromatic-degrading bacterium.</t>
  </si>
  <si>
    <t>10.1016/j.chemosphere.2015.08.018</t>
  </si>
  <si>
    <t>Carbon nanoparticle induced cytotoxicity in human mesenchymal stem cells through upregulation of TNF3, NFKBIA and BCL2L1 genes</t>
  </si>
  <si>
    <t>Carbon based nanomaterials, including carbon nanotubes, graphene, nanodiamond and carbon nanoparticles, have emerged as potential candidates for a wide variety of applications because of their unusual electrical, mechanical, thermal and optical properties. However, our understanding of how increased usage of carbon based nanomaterials could lead to harmful effects in humans and other biological systems is inadequate. Our present investigation is focused on the cellular toxicity of carbon nanoparticles (CNPs) on human mesenchymal stem cells (hMSCs). Following exposure to CNPs, cell viability, nuclear morphological changes, apoptosis and cell cycle progression were monitored. Furthermore, the expression of genes involved in both cell death (e.g., P53, TNF3, CDKN1A, TNFRSF1A, TNFSF10, NFKBIA, BCL2L1) and cell cycle regulation (e.g., PCNA, EGR1, E2F1, CCNG1, CCND1, CCNC, CYCD3) were assessed using qPCR. Our results indicated that CNPs reduce cell viability and cause chromatin condensation and DNA fragmentation. Cell cycle analysis indicated that CNPs affect the cell cycle progression. However, the gene expression measurements confirmed that CNPs significantly upregulated the P53, TNF3, CDKNIA, and NFKBIA genes and downregulated the EGR1 gene in hMSCs. Our findings suggest that CNPs reduce cell viability by disrupting the expression of cell death genes in human mesenchymal stem cell (hMSC). The results of this investigation revealed that CNPs exhibited moderate toxicity on hMSCs.</t>
  </si>
  <si>
    <t>10.1016/j.aquatox.2015.12.005</t>
  </si>
  <si>
    <t>Effects of multi-walled carbon nanotube (MWCNT) on antioxidant depletion, the ERK signaling pathway, and copper bioavailability in the copepod (Tigriopus japonicus)</t>
  </si>
  <si>
    <t>Multi-walled carbon nanotubes (MWCNTs) are nanoparticles widely applicable in various industrial fields. However, despite the usefulness of MWCNTs in industry, their oxidative stress-induced toxicity, combined toxicity with metal, and mitogen-activated protein kinase (MAPK) activation have not been widely investigated in marine organisms. We used the intertidal copepod Tigriopus japonicus as a test organism to demonstrate the adverse effects induced by MWCNTs in aquatic test organisms. The dispersion of the MWCNTs in seawater was maintained over 48. h without aggregation. MWCNTs caused a decrease in acute copper toxicity compared to the copper-only group in response to 20 and 100. mg/L MWCNTs, but not in response to 4. mg/L MWCNT, indicating that MWCNT may suppress acute copper toxicity. Reactive oxygen species (ROS) and enzymatic activities of glutathione S-transferase (GST) and catalase were significantly down-regulated in response to 100. mg/L MWCNT exposure. Glutathione (GSH) and glutathione reductase (GR) activity did not change significantly, indicating that MWCNTs may cause failure of the antioxidant system in T. japonicus. However, MWCNT induced extracellular signal-regulated kinase (ERK) activation without p38 and c-jun NH2-terminal kinase (JNK) activation, suggesting that ERK activation plays a key role in cell signaling pathways downstream of CNT exposure. This suggests that this pathway can be used as a biomarker for CNT exposure in T. japonicus. This study provides a better understanding of the cellular-damage response to MWCNTs.</t>
  </si>
  <si>
    <t>10.3109/08958378.2015.1136009</t>
  </si>
  <si>
    <t>A stochastic model of carbon nanotube deposition in the airways and alveoli of the human respiratory tract</t>
  </si>
  <si>
    <t>Context: In the past two decades, possible exposure of workers to nanoparticles has excited the attention of occupational medicine, resulting in the conception of related risk assessments. Although most nanoparticles have been categorized as hazardous substances in the meantime, their behavior in the human respiratory tract still bears some enigmas, which require clarification. Objectives: The study pursues the goal to provide detailed theoretical lung deposition data of carbon nanotubes (CNT) with various diameters and lengths. Besides a quantification of total and regional deposition, also airway generation-specific deposition has been subjected to the modeling process. Methods: Theoretical approach of CNT deposition in the human lungs has been conducted by assuming a stochastic structure of the bronchial network, within which particle transport takes place along randomly selected paths. Fluid-dynamic particle characteristics have been simulated by application of a rigid fiber model, which considers diverse forces and torques acting on the particles during their translocation within the inhaled air. Particle deposition in the entire lungs has been approximated by using the aerodynamic/thermodynamic diameter concept and related empirical deposition formulae. Results: Theoretical deposition data reflect a significant dependence of CNT deposition on (a) the effective size of the particles and (b) the conditions, under which they are taken up into the respiratory tract. Extremely small CNT (âˆ¼1 nm) are primarily filtered in the extrathoracic airways, intermediately sized CNT (âˆ¼10 nm) exhibit a preference to deposit in the alveoli, and large CNT (âˆ¼100 nm) are marked by minimum deposition. Conclusion: Pulmonary deposition of CNT is subject to a partly remarkable variation. According to the model of this study, particles of intermediate size seem to bear highest potential to act as hazardous substances.</t>
  </si>
  <si>
    <t>10.1021/acs.est.5b03966</t>
  </si>
  <si>
    <t>New Insights on the Influence of Organic Co-Contaminants on the Aquatic Toxicology of Carbon Nanomaterials</t>
  </si>
  <si>
    <t>At present, there is a lack of understanding of the combined ecotoxicity of carbon-based nanomaterials and co-contaminants. In this paper, we report on the toxicity of three carbon nanomaterials (fullerene-soot, multiwall carbon nanotubes, and graphene). Two standardized toxicity bioassays, the immobilization of the invertebrate Daphnia magna and the bioluminescence inhibition of the marine bacteria Vibrio fischeri, have been used. Synergistic and antagonistic effects of binary mixtures composed of fullerene soot and organic co-contaminants as malathion, glyphosate, diuron, triclosan, and nonylphenol were assessed. The isobologram method was used to evaluate the concentrations producing an effect, in comparison to those effects expected by a simple additive approach. In this study, antagonism was the predominant effect. However, synergism was also observed as in the case of D. magna exposed to mixtures of malathion and fullerene soot. D. magna was shown to be the most sensitive assay when carbon nanomaterials were present. Toxicity to D. magna was as follows: fullerene soot &gt; multiwall carbon nanotubes &gt; graphene. These results were proportional to the size of aggregates, smaller aggregates being the most toxic. The vector function of nanomaterials aggregates and the unexpected release inside living organisms was proven for malathion. These results highlight new insights on the risks associated with the release of carbon nanomaterials into the environment.</t>
  </si>
  <si>
    <t>10.3109/17435390.2014.996193</t>
  </si>
  <si>
    <t>Toward safer multi-walled carbon nanotube design: Establishing a statistical model that relates surface charge and embryonic zebrafish mortality</t>
  </si>
  <si>
    <t>Given the increased utility and lack of consensus regarding carbon nanotube (CNT) environmental and human health hazards, there is a growing demand for guidelines that inform safer CNT design. In this study, the zebrafish (Danio rerio) model is utilized as a stable, sensitive biological system to evaluate the bioactivity of systematically modified and comprehensively characterized multi-walled carbon nanotubes (MWNTs). MWNTs were treated with strong acid to introduce oxygen functional groups, which were then systematically thermally reduced and removed using an inert temperature treatment. While 25 phenotypic endpoints were evaluated at 24 and 120 hours post-fertilization (hpf), high mortality at 24 hpf prevented further resolution of the mode of toxicity leading to mortality. Advanced multivariate statistical methods are employed to establish a model that identifies those MWNT physicochemical properties that best estimate the probability of observing an adverse outcome. The physicochemical properties considered in this study include surface charge, percent surface oxygen, dispersed aggregate size and morphology and electrochemical activity. Of the five physicochemical properties, surface charge, quantified as the point of zero charge (PZC), was determined as the best predictor of mortality at 24 hpf. From a design perspective, the identification of this property-hazard relationship establishes a foundation for the development of design guidelines for MWNTs with reduced hazard.</t>
  </si>
  <si>
    <t>10.7508/NMRJ.2016.01.007</t>
  </si>
  <si>
    <t>Evaluation of Cardiopulmonary Toxicity following Oral Administration of Multi-walled Carbon Nanotubes in Wistar Rats</t>
  </si>
  <si>
    <t>Objective(s): Carbon nanotubes have unique mechanical, electrical, and thermal properties, with potential different applications in nanomedicine, electronics, and other industries. These new applications of carbon nanotubes in different industries lead to the increased exposure risk of nanomaterials to human. Up to now, all aspects of carbon nanotubes toxicity are not completely clear following human and animal exposures with these novel compounds. The aim of this study was to assess cardiopulmonary toxicity of multi-walled carbon nanotubes following oral administration in rats with respect to the histopathological and biochemical evaluation. Methods: In the present investigation, we studied cardiorespiratory toxicity of multi-wall carbon nanotubes (MWCNT) with regard to histopathological changes and some biomarkers including TnT, CK-MB and LDH in experimental rats following oral administration. One dose per 24 h of MWCNT suspension was administered orally (gavage technique) to animals at the doses of 500, 1000 and 2000 mg/kg/day BW for 5 days. Results: The results of these study showed oral administration of MWCNT induces histopathological complications such as severe alveolar edema and hemorrhage in lungs and myocytolysis in heart of all experimental groups of animals. In all of the groups, troponin T level showed no changes when compared to baseline. Lactate dehydrogenase and CK-MB activity showed significant increment in all of animal groups following oral administration of carbon nanotubes. Conclusions: It can be concluded that oral exposure of MWCNT may be toxic for cardiovascular and respiratory systems, because MWCNT induced biochemical alterations and histopathological abnormalities in these vital systems.</t>
  </si>
  <si>
    <t>10.1539/joh.16-0099-OA</t>
  </si>
  <si>
    <t>in vitro chromosomal aberrations induced by various shapes of multi-walled carbon nanotubes (MWCNTs)</t>
  </si>
  <si>
    <t>Objectives: IARC has classified one type of multi-walled carbon nanotubes (MWCNTs), MWNT-7, as possibly carcinogenic to humans (Group 2B); however, other types of MWCNT were categorized as not classifiable as to their carcinogenicity to humans (Group 3). In vitro chromosomal aberration assays of MWNT-7 showed polyploid formation but not structural abnormalities. This study investigated the influence of the shape and size of MWCNT on in vitro induction of chromosomal aberrations. Methods: Microscopic analysis and viable cell counting were used to assay for chromosomal aberrations and cytotoxicity induced in a Chinese hamster lung cell line (CHL/IU) exposed to different MWCNTs. Results: Using scanning electron microscopy, seven MWCNTs were classified into three types: straight fibrous, curved fibrous, and tangled. The straight fibrous MWCNTs were the strongest inducers of polyploidy and the most cytotoxic among the three types of MWCNTs. The curved fibrous MWCNTs induced more polyploidy than the tangled MWCNTs, and the cytotoxicity of both types seemed to be a reflection of their induction of polyploidy. None of the seven MWCNTs induced structural chromosomal aberrations. Conclusion: The nonclastogenicity of the MWCNTs indicates that the MWCNTs may not interact directly with DNA. Since the straight fibrous MWCNTs, which exhibit a structure similar to asbestos, were the strongest inducers of polyploidy, MWCNT shape may be an important factor in induction of polyploidy. We hypothesize that CHL/IU cells endocytosed MWCNTs and formed endosomes with shapes corresponding to those of the endocytosed MWCNTs, and that the long axis diameter of the endosome is important in the capability of MWCNTs to induce polyploidy.</t>
  </si>
  <si>
    <t>Journal of Occupational Health</t>
  </si>
  <si>
    <t>10.1155/2016/4041767</t>
  </si>
  <si>
    <t>10.1186/S12989-016-0127-7</t>
  </si>
  <si>
    <t>Biocompatibility and Biomechanical Effect of Single Wall Carbon Nanotubes Implanted in the Corneal Stroma: A Proof of Concept Investigation</t>
  </si>
  <si>
    <t>Multi-walled carbon nanotube induces nitrative DNA damage in human lung epithelial cells via HMGB1-RAGE interaction and Toll-like receptor 9 activation</t>
  </si>
  <si>
    <t>Corneal ectatic disorders are characterized by a progressive weakening of the tissue due to biomechanical alterations of the corneal collagen fibers. Carbon nanostructures, mainly carbon nanotubes (CNTs) and graphene, are nanomaterials that offer extraordinary mechanical properties and are used to increase the rigidity of different materials and biomolecules such as collagen fibers. We conducted an experimental investigation where New Zealand rabbits were treated with a composition of CNTs suspended in balanced saline solution which was applied in the corneal tissue. Biocompatibility of the composition was assessed by means of histopathology analysis and mechanical properties by stress-strain measurements. Histopathology samples stained with blue Alcian showed that there were no fibrous scaring and no alterations in the mucopolysaccharides of the stroma. It also showed that there were no signs of active inflammation. These were confirmed when Masson trichrome staining was performed. Biomechanical evaluation assessed by means of tensile test showed that there is a trend to obtain higher levels of rigidity in those corneas implanted with CNTs, although these changes are not statistically significant (p&gt;0.05). Implanting CNTs is biocompatible and safe procedure for the corneal stroma which can lead to an increase in the rigidity of the collagen fibers.</t>
  </si>
  <si>
    <t>Background: Carbon nanotube (CNT) is used for various industrial purposes, but exhibits carcinogenic effects in experimental animals. Chronic inflammation in the respiratory system may participate in CNT-induced carcinogenesis. 8-Nitroguanine (8-nitroG) is a mutagenic DNA lesion formed during inflammation. We have previously reported that multi-walled CNT (MWCNT) induced 8-nitroG formation in lung epithelial cells and this process involved endocytosis. To clarify the mechanism of CNT-induced carcinogenesis, we examined the role of Toll-like receptor (TLR) 9, which resides in endosomes and lysosomes, in 8-nitroG formation in human lung epithelial cell lines. Methods: We performed immunocytochemistry to examine 8-nitroG formation in A549 and HBEpC cells treated with MWCNT with a length of 1-2 Î¼m (CNT-S) or 5-15 Î¼m (CNT-L) and a diameter of 20-40 nm. We examined inhibitory effects of endocytosis inhibitors, small interfering RNA (siRNA) for TLR9, and antibodies against high-mobility group box-1 (HMGB1) and receptor for advanced glycation end-products (RAGE) on 8-nitroG formation. The release of HMGB1 and double-stranded DNA (dsDNA) into the culture supernatant from MWCNT-treated cells was examined by ELISA and fluorometric analysis, respectively. The association of these molecules was examined by double immunofluorescent staining and co-immunoprecipitation. Results: CNT-L significantly increased 8-nitroG formation at 0.05 Î¼g/ml in A549 cells and its intensity reached a maximum at 1 Î¼g/ml. CNT-L tended to induce stronger cytotoxicity and 8-nitroG formation than CNT-S. Endocytosis inhibitors, TLR9 siRNA and antibodies against HMGB1 and RAGE largely reduced MWCNT-induced 8-nitroG formation. MWCNT increased the release of HMGB1 and dsDNA from A549 cells into culture supernatant. The culture supernatant of MWCNT-exposed cells induced 8-nitroG formation in fresh A549 cells. Double immunofluorescent staining and co-immunoprecipitation showed that TLR9 was associated with HMGB1 and RAGE in lysosomes of MWCNT-treated cells. Conclusions: MWCNT induces injury or necrosis of lung epithelial cells, which release HMGB1 and DNA into the extracellular space. The HMGB1-DNA complex binds to RAGE on neighboring cells and then CpG DNA is recognized by TLR9 in lysosomes, leading to generation of nitric oxide and 8-nitroG formation. This is the first study demonstrating that TLR9 and related molecules participate in MWCNT-induced genotoxicity and may contribute to carcinogenesis.</t>
  </si>
  <si>
    <t>Journal of Ophthalmology</t>
  </si>
  <si>
    <t>10.1039/c6en00055j</t>
  </si>
  <si>
    <t>10.5714/CL.2016.17.1.045</t>
  </si>
  <si>
    <t>10.1039/c6en00361c</t>
  </si>
  <si>
    <t>Carboxylation of multiwalled carbon nanotubes reduces their toxicity in primary human alveolar macrophages</t>
  </si>
  <si>
    <t>Synthesis, characterization, and toxicity of multi-walled carbon nanotubes functionalized with 4-hydroxyquinazoline</t>
  </si>
  <si>
    <t>The mechanism of chronic toxicity to: Daphnia magna induced by graphene suspended in a water column</t>
  </si>
  <si>
    <t>Surface functionalisation of multiwalled carbon nanotubes (MWCNT) is commonly used to facilitate their various and diverse applications. Inhaled nanomaterials, such as MWCNTs, have a high deposition rate in the alveolar units of the deep lung, where alveolar macrophages (AM) provide the front line of cellular immune defence by removing foreign matter (microbes, particles etc.). The toxicity of MWCNTs (with or without functionalisation) towards primary human AMs is not known. We investigated the physicochemical characteristics and toxicity of two MWCNT materials: acid purified 'Purified-MWCNT' and concentrated acid functionalised 'COOH-MWCNT'. We hypothesised that the bioreactivity with primary human AM would differ between the materials. Full characterisation of the MWCNTs revealed that -COOH functionalisation yielded shorter MWCNTs, accompanied by a greater occurrence of framework defects, in comparison to Purified-MWCNT. In agreement with our hypothesis that the bioreactivity would differ, Purified-MWCNT were significantly more toxic as measured by reduced cell viability and increased inflammatory mediator release. For example, IL-1Î² and IL-8 release by AMs significantly increased 3.5- and 2.4-fold, respectively (P &lt; 0.05), 24 hours after treatment with Purified-MWCNT. In contrast, IL-1Î² and IL-8 release by AMs did not significantly change 24 hours after treatment with COOH-MWCNT. We determined that the mechanism of this toxicity is likely due to activation of the inflammasome, as lipopolysaccharide priming of primary human AMs was necessary to see the inflammatory response and this was accompanied by lysosomal disruption and increased generation of reactive oxygen species. This study contributes further to our understanding of the effects of MWCNTs and surface modification on highly relevant human lung AMs; the findings have important implications for the manufacture, application and use of MWCNTs. In particular, this is relevant where applications prefer biocompatible MWCNTs.</t>
  </si>
  <si>
    <t>The attachment of 2-aminobenzamide to carboxylated multi-wall carbon nanotubes (MWCNTs)- COOH was achieved through the formation of amide bonds. Then, the functionalized MWCNTs, MWCNT-amide, were treated by phosphoryl chloride to produce MWCNT-quin. The products were characterized by Fourier transform infrared spectroscopy, Raman spectroscopy, scanning electron microscopy, thermogravimetric analysis, derivative thermogravimetric, steady-state fluorescence spectroscopy, and solubility testing. MWCNT-quin showed photo-electronic properties, which is due to the attachment of the 4-hydroxyquinazoline groups to them as proved by steady-state fluorescence spectroscopy. This suggests intramolecular interactions between the tubes and the attached 4-hydroxyquinazoline. The toxicity of the samples was evaluated in human embryonic kidney HEK293 and human breast cancer SKBR3 cell lines, and the viable cell numbers were measured by 3-(4,5-dimethyl- 2-thiazolyl)-2,5-diphenyltetrazolium bromide (MTT) after the cells were cultured for 24 h. Cellular investigations showed that the modified MWCNTs, particularly MWCNT-quin, have considerably significant toxic impact on SKBR3 as compared to HEK293 at the concentration of 5 Î¼g/mL.</t>
  </si>
  <si>
    <t>Graphene (GN) is widely used in various applications. Thus, it is at risk of being released into aquatic environments. However, its toxicity to aquatic organisms, especially chronic toxicity, has not become a serious concern. This study assessed the acute and chronic toxicity of GN to Daphnia magna by comparing the toxic effects of GN with those of three other typical carbon nanomaterials (CNMs), fullerene (C60), single-walled carbon nanotube (SWCNT), and multi-walled carbon nanotube (MWCNT). Results indicated that GN promoted the growth and reproduction of daphnids at low concentrations, similar to the other three CNMs. This may be due to the adsorption of nutrient elements in the exposure medium by the CNMs with high surface areas, which increased the ingestion of nutrient elements by daphnids. At high concentrations, the four CNMs inhibited the growth and reproduction of the daphnids to different extents. The toxicity of GN was significantly higher than that of the other three CNMs, although GN bioaccumulation in D. magna was relatively lower. The special structure and substantial adsorption on the daphnids' surface may mainly explain the higher toxicity of GN to daphnids.</t>
  </si>
  <si>
    <t>10.1155/2016/8380491</t>
  </si>
  <si>
    <t>Effect on Growth, Photosynthesis, and Oxidative Stress of Single Walled Carbon Nanotubes Exposure to Marine Alga Dunaliella tertiolecta</t>
  </si>
  <si>
    <t>Single walled carbon nanotubes were carboxylated by microwave assisted acid oxidation (f-SWCNTs) and examined for their ecotoxicity on marine alga chlorophyte Dunaliella tertiolecta. Toxicity was evaluated based on growth, photosynthetic activities, oxidative stress, and intracellular glutathione in the concentration range of 0.1-20 mg/L f-SWCNT. Physical interactions between the f-SWCNT and alga were examined using light microscopy and scanning electron microscope. Increasing the nanotube concentration increased the toxic effects where growth inhibition was as high as 30%, photosynthetic yield decreased by as much as 18%, and intracellular glutathione reduction reached 95%. The results from f-SWCNTs were somewhat different when compared to our previous study using the same algae and functionalized multiwalled carbon nanotubes, where exposure led to longer lag phase and higher growth rate inhibition.</t>
  </si>
  <si>
    <t>10.1152/ajplung.00139.2016</t>
  </si>
  <si>
    <t>10.1155/2016/3439419</t>
  </si>
  <si>
    <t>Role of mesothelin in carbon nanotube-induced carcinogenic transformation of human bronchial epithelial cells</t>
  </si>
  <si>
    <t>Preparation, Characterization, and in Vitro and Vivo Antitumor Activity of Oridonin-Conjugated Multiwalled Carbon Nanotubes Functionalized with Carboxylic Group</t>
  </si>
  <si>
    <t>Carbon nanotubes (CNTs) have been likened to asbestos in terms of morphology and toxicity. CNT exposure can lead to pulmonary fibrosis and promotion of tumorigenesis. However, the mechanisms underlying CNT-induced carcinogenesis are not well defined. Mesothelin (MSLN) is overexpressed in many human tumors, including mesotheliomas and pancreatic and ovarian carcinomas. In this study, the role of MSLN in the carcinogenic transformation of human bronchial epithelial cells chronically exposed to single-walled CNT (BSW) was investigated. MSLN overexpression was found in human lung tumors, lung cancer cell lines, and BSW cells. The functional role of MSLN in the BSW cells was then investigated by using stably transfected MSLN knockdown (BSW shMSLN) cells. MSLN knockdown resulted in significantly decreased invasion, migration, colonies on soft agar, and tumor sphere formation. In vivo, BSW shMSLN cells formed smaller primary tumors and less metastases. The mechanism by which MSLN contributes to these more aggressive behaviors was investigated by using ingenuity pathway analysis, which predicted that increased MSLN could induce cyclin E expression. We found that BSW shMSLN cells had decreased cyclin E, and their proliferation rate was reverted to nearly that of untransformed cells. Cell cycle analysis showed that the BSW shMSLN cells had an increased G2 population and a decreased S phase population, which is consistent with the decreased rate of proliferation. Together, our results indicate a novel role of MSLN in the malignant transformation of bronchial epithelial cells following CNT exposure, suggesting its utility as a potential biomarker and drug target for CNT-induced malignancies.</t>
  </si>
  <si>
    <t>Carbon nanotubes have shown great potential in tumor therapy. Oridonin (ORI) is a poorly water-soluble diterpenoid compound (C20H28O6) used in the treatment of esophageal and hepatic carcinoma for decades. For the purpose of enhancing the antitumor potency and reducing cytotoxicity of ORI, multiwalled carbon nanotubes functionalized with carboxylic group (MWCNTs-COOH) were used as ORI carrier. ORI was noncovalently encapsulated into (or onto) the functionalized carbon nanotubes (MWCNTs-ORI). The obtained MWCNTs-ORI has been characterized. The ORI loading efficiency in MWCNTs-COOH carrier was studied to be about 82.6% (w/w). In vitro cytotoxicity assay on MWCNTs-ORI gave IC50 of 7.29 Â± 0.5 Î¼g/mL and ORI-F gave IC50 of 14.5 Â± 1.4 Î¼g/mL. The antitumor effect studies in vivo showed that MWCNTs-ORI improved antitumor activity of ORI in comparison with ORI-F. The tumor inhibition ratio for MWCNTs-ORI (1. 68 Ã— 1 0-2 gÂ·Kg-1Â·d-1) was 86.4%, higher than that of ORI-F (1. 68 Ã— 1 0-2 gÂ·Kg-1Â·d-1) which was 39.2%. This can greatly improve the pharmaceutical efficiency and reduce potential side effects.</t>
  </si>
  <si>
    <t>American Journal of Physiology - Lung Cellular and Molecular Physiology</t>
  </si>
  <si>
    <t>10.15171/bi.2016.11</t>
  </si>
  <si>
    <t>10.1039/c6tx00094k</t>
  </si>
  <si>
    <t>10.16781/j.0258-879x.2016.07.0815</t>
  </si>
  <si>
    <t>10.18632/oncotarget.9689</t>
  </si>
  <si>
    <t>The cardiac effects of carbon nanotubes in rat</t>
  </si>
  <si>
    <t>Mussel-inspired PEGylated carbon nanotubes: Biocompatibility evaluation and drug delivery applications</t>
  </si>
  <si>
    <t>Pulmonary toxicity of single-wall carbon nanotubes and its oxidative stress mechanism</t>
  </si>
  <si>
    <t>Toxicological assessment of multi-walled carbon nanotubes in vitro: Potential mitochondria effects on male reproductive cells</t>
  </si>
  <si>
    <t>Introduction: Carbon nanotubes (CNTs) are novel candidates in nanotechnology with a variety of increasing applications in medicine and biology. Therefore the investigation of nanomaterials' biocompatibility can be an important topic. The aim of present study was to investigate the CNTs impact on cardiac heart rate among rats. Methods: Electrocardiogram (ECG) signals were recorded before and after injection of CNTs on a group with six rats. The heart rate variability (HRV) analysis was used for signals analysis. The rhythm-to-rhythm (RR) intervals in HRV method were computed and features of signals in time and frequency domains were extracted before and after injection. Results: Results of the HRV analysis showed that CNTs increased the heart rate but generally these nanomaterials did not cause serious problem in autonomic nervous system (ANS) normal activities. Conclusion: Injection of CNTs in rats resulted in increase of heart rate. The reason of phenomenon is that multiwall CNTs may block potassium channels. The suppressed and inhibited IK and potassium channels lead to increase of heart rate.</t>
  </si>
  <si>
    <t>Carbon nanotubes (CNTs) have been widely examined for biomedical applications. However, surface functionalization of CNTs with polymers is often required to improve their application performance. To obtain these CNT-based polymer nanocomposites, surface-initiated polymerization strategies are generally adopted. However, all of these methods rely on the surface oxidation of CNTs, which is a rather complex and time-consuming procedure, and involves hazardous reagents. In this work, a facile and efficient bio-inspired strategy was developed for surface PEGylation of CNTs via a combination of mussel-inspired chemistry and the Michael addition reaction. The potential biomedical applications of these PEGylated CNTs were evaluated for intracellular delivery of a normally used anticancer drug (Doxorubicin hydrochloride). Two steps were involved in this strategy, which included the surface coating of CNTs with polydopamine (PDA) through self-polymerization of dopamine, and a Michael addition reaction between the PDA-coated CNTs (CNT-PDA) and amino-functionalized polymers, which were obtained by free radical polymerization using poly(ethylene glycol) methyl methacrylate and N-(3-aminopropyl) methacrylamide as monomers. Results suggested that these PEGylated CNTs are well dispersed in aqueous solution and showed improved biocompatibility toward cancer cells. On the other hand, we also demonstrated that DOX can be effectively loaded on these PEGylated CNTs and delivered into cells for cancer treatment. More importantly, this strategy can also be utilized for surface modification of many other materials with different polymers due to the strong and universal adhesion of PDA and designability of polymerization. Therefore, this method should be of great interest for the fabrication of multifunctional nanocomposites for biomedical applications.</t>
  </si>
  <si>
    <t>Objective To systematically study the pulmonary toxicity of single-wall carbon nanotubes (SWCNTs) and to explore the related cytotoxicity mechanism, so as to provide a theoretical basis for the safe productionandapplication of SWCNTs. Methods A549 cells were cultured in the media containing 0, 25, 50, 100, 150, and 200 Î¼g/mL SWCNTs for 24 h, and then the cell viability and degree of cell membrane damage were assessed by CCK-8 and lactate dehydrogenase (LDH) release assay kit, respectively; the ultrastructural alteration of A549 cells was detected by transmission electron microscope (TEM). The oxidative stress response was evaluated by assessing reactive oxygen species (ROS), glutathione (GSH) and superoxide dismutase (SOD). The rats were exposed to SWCNTs by intratracheal inhalation, and then the animals were sacrificed 3 days later and the pathological sections of lung tissue were examined. Results SWCNTs showed considerable toxicity to A549 cells, decreasing cell viability, causing severe damage of cell membrane and ultrastructure, increasing the intracellular ROS level, and decreasing GSH content and SOD activity. It was found that oxidative stress is the main mechanism of SWCNTs toxicity on A549 cells. In vivo toxicity results showed that SWCNTs accumulated in the lung tissue # causing alveolar wall edema. Conclusion In vitro and in vivo toxicity results have found that SWCNTs possess a significant pulmonary toxicity # with its main toxicity mechanismbeing oxidative stress.</t>
  </si>
  <si>
    <t>Multi-walled carbon nanotubes (MWCNTs) have been widely used in many fields and were reported to cause reversible testis damage in mice at high-dose. However the reproductive effects of low dose MWCNTs remained elusive. Herein, we used the mice spermatocyte cell line (GC-2spd) to assess the reproductive effects of MWCNTs. Size distribution, zeta potential, and intensity of MWCNTs were characterized. A maximal concentration of 0.5 Î¼g/mL MWCNTs was found to be nonlethal to GC-2spd. At this dose, cell cycles and the ROS levels were in normal status. We also found MWCNTs accumulated in mitochondria, which caused potential mitochondrial DNA damage in spermatocyte. Furthermore, the expression level of mitochondria-related genes, the oxygen consumption rate, and cellular ATP content were declined compared to controls, even at the nonlethal dose. Our results suggested for the first time that, in germ cells, mitochondrion was a cellular organelle that accumulated MWCNTs.</t>
  </si>
  <si>
    <t>Academic Journal of Second Military Medical University</t>
  </si>
  <si>
    <t>10.1039/c6ra02476a</t>
  </si>
  <si>
    <t>A comparison of catabolic pathways induced in primary macrophages by pristine single walled carbon nanotubes and pristine graphene</t>
  </si>
  <si>
    <t>Understanding the correlation between the physico-chemical properties of carbonaceous nanomaterials and how these properties impact on cells and subcellular mechanisms is critical to their risk assessment and safe translation into newly engineered devices. Here the toxicity, uptake and catabolic response of primary human macrophages to pristine graphene (PG) and pristine single walled carbon nanotubes (pSWCNT) are explored, compared and contrasted. The nanomaterial toxicity was assessed using three complementary techniques (live-dead assay, real time impedance technique and confocal microscopic analysis), all of which indicated no signs of acute cytotoxicity in response to PG or pSWCNT. Transmission electron microscopy (TEM) demonstrated that PG was phagocytosed by the cells into single membrane lysosomal vesicles, whereas the primary macrophages exposed to pSWCNT contained many double membrane vesicles indicative of an autophagic response. These distinct catabolic pathways were further verified by biochemical and microscopic techniques. Raman spectroscopic mapping was used to explore the nanomaterial uptake and distribution. Based on the G-band, significant uptake and accumulation of the PG in discrete vesicles was recorded, whereas the pSWCNT were not taken up to the same extent. Thermogravimetric analysis (TGA) of the cells treated with PG revealed that âˆ¼20-30% of the remaining dry mass was made up of PG. No detectable amount of pSWCNT was recorded using TGA. TEM analysis confirmed that PG was still graphitic even after 24 hours of accumulation in the lysosomal compartments. In conclusion, these two nanomaterials, with similar surface chemistries but unique geometries, differ significantly in their uptake mechanisms and subsequently induced lysosomal and autophagic catabolic pathways in human primary macrophages.</t>
  </si>
  <si>
    <t>10.2131/jts.41.501</t>
  </si>
  <si>
    <t>Phagocytosis-dependent and independent mechanisms underlie the microglial cell damage caused by carbon nanotube agglomerates</t>
  </si>
  <si>
    <t>Although carbon nanotubes (CNTs) are used in many fields, including energy, health-care, environmental technology, materials, and electronics, the adverse effects of CNTs in the brain are poorly understood. In this study, we investigated the effects of CNTs on cultured microglia, as microglia are the first responders to foreign materials. We compared the effects of sonicated suspensions of 5 kinds of CNTs and their flow-through filtered with a 0.22 Î¼m membrane filter on microglial viability. We found that sonicated suspensions caused microglial cell damage, but their flow-through did not. The number of microglial aggregates was well correlated with the extent of the damage. We also determined that the CNT agglomerates consisted of two groups: one was phagocytosed by microglia and caused microglial cell damage, and the other caused cell damage without phagocytosis. These results suggest that phagocytosis-dependent and independent mechanisms underlie the microglial cell damage caused by CNT agglomerates and it is important to conduct studies about the relationships between physical properties of nanomaterial-agglomerates and cell damage.</t>
  </si>
  <si>
    <t>10.1179/1753555715Y.0000000062</t>
  </si>
  <si>
    <t>Functionalisation of multiwalled carbon nanotubes with thiazole derivative and their influence on SKBR3 and HEK293 cell lines</t>
  </si>
  <si>
    <t>Carboxylated multiwall carbon nanotubes (MWCNT-COOH) were first modified by thiourea to form an MWCNT-Amide and then by 2-bromoacetophenone to produce MWCNT-Thiazole. All samples were characterised by Fourier transform infrared spectroscopy, Raman spectroscopy, scanning electron microscope, energy dispersive X-ray spectroscopy and thermogravimetric analysis. These functionalisations have been chosen due to the active sites of C = S and amine groups in MWCNT-Amide, which might be used as functional materials in the future. Toxicity of these samples was evaluated with human embryonic kidney (HEK293) and human breast cancer (SKBR3) cell lines, and the viable cell numbers were measured by 3-(4,5-dimethyl-2-Thiazolyl)-2,5-diphenyl tetrazolium bromide (MTT) after culturing cells for 24 h. Cellular investigations showed that the modified MWCNTs have considerably significant toxic impact on SKBR3 as compared to HEK293 at concentrations 4 to 5 Î¼g mL-1.</t>
  </si>
  <si>
    <t>10.1109/TNB.2016.2519505</t>
  </si>
  <si>
    <t>Scale of Carbon Nanomaterials Affects Neural Outgrowth and Adhesion</t>
  </si>
  <si>
    <t>Elucidation of in-vitro toxicity screening of carboxylated multi-walled carbon nanotubes using Red Blood Cells</t>
  </si>
  <si>
    <t>Carbon nanomaterials have become increasingly popular microelectrode materials for neuroscience applications. Here we study how the scale of carbon nanotubes and carbon nanofibers affect neural viability, outgrowth, and adhesion. Carbon nanotubes were deposited on glass coverslips via a layer-by-layer method with polyethylenimine (PEI). Carbonized nanofibers were fabricated by electrospinning SU-8 and pyrolyzing the nanofiber depositions. Additional substrates tested were carbonized and SU-8 thin films and SU-8 nanofibers. Surfaces were O2-plasma treated, coated with varying concentrations of PEI, seeded with E18 rat cortical cells, and examined at 3, 4, and 7 days in vitro (DIV). Neural adhesion was examined at 4 DIV utilizing a parallel plate flow chamber. At 3 DIV, neural viability was lower on the nanofiber and thin film depositions treated with higher PEI concentrations which corresponded with significantly higher zeta potentials (surface charge); this significance was drastically higher on the nanofibers suggesting that the nanostructure may collect more PEI molecules, causing increased toxicity. At 7 DIV, significantly higher neurite outgrowth was observed on SU-8 nanofiber substrates with nanofibers a significant fraction of a neuron's size. No differences were detected for carbonized nanofibers or carbon nanotubes. Both carbonized and SU-8 nanofibers had significantly higher cellular adhesion post-flow in comparison to controls whereas the carbon nanotubes were statistically similar to control substrates. These data suggest a neural cell preference for larger-scale nanomaterials with specific surface treatments. These characteristics could be taken advantage of in the future design and fabrication of neural microelectrodes.</t>
  </si>
  <si>
    <t>Carbon nanotubes (CNTs) possess variable hemolysis activity against Red Blood Cells (RBCs). Hemolysis Activity of CNT varies according to functional group present on CNT surface, concentration of CNT and length of exposure period. There is a need to have more studies reporting hemolysis by carbon nanotubes. This study attempts to provide further incite to understand Hemolysis of RBC by Carbon nanotubes. In this study, we have studied hemolysis activity on RBCs by carboxylated Multi-Walled Carbon Nanotubes (MWCNT-COOH) within 1 hour using an universal method of determining nanoparticle hemolytic properties in vitro. This study provides an useful incite to understand ability of carbon nanotubes to cause hemolysis of RBCs. This study clearly indicating that hemotoxicological profile is a mandatory step toward the development of clinically relevant medications or contrast agents based on carbon nanotubes.</t>
  </si>
  <si>
    <t>Der Pharmacia Lettre</t>
  </si>
  <si>
    <t>10.1177/1091581815591223</t>
  </si>
  <si>
    <t>10.1177/1091581815598749</t>
  </si>
  <si>
    <t>10.1166/jbn.2016.2124</t>
  </si>
  <si>
    <t>10.1039/c5tb01693b</t>
  </si>
  <si>
    <t>Nano-QSAR: Genotoxicity of multi-walled carbon nanotubes</t>
  </si>
  <si>
    <t>MWCNTs Induce ROS Generation, ERK Phosphorylation, and SOD-2 Expression in Human Mesothelial Cells</t>
  </si>
  <si>
    <t>Multiwall Carbon Nanotube-Induced DNA Damage and Cytotoxicity in Male Human Peripheral Blood Lymphocytes</t>
  </si>
  <si>
    <t>Complement deposition on nanoparticles can modulate immune responses by macrophage, B and T cells</t>
  </si>
  <si>
    <t>Triamcinolone-carbon nanotube conjugation inhibits inflammation of human arthritis synovial fibroblasts</t>
  </si>
  <si>
    <t>The study was carried out to develop an efficient approach for prediction the genotoxicity of carbon nanotubes. The experimental data on the bacterial reverse mutation test (TA100) on multi-walled carbon nanotubes (MWCNTs) was collected from the literature and examined as an endpoint. By means of the optimal descriptors calculated with the Monte Carlo method a mathematical model of the endpoint was built up. The model is represented by a function of: (i) dose (Î¼g/plate); (ii) metabolic activation (i.e. with S9 mix or without S9 mix); and (iii) two types of MWCNTs. The above listed conditions were represented by so-called quasi-SMILES. Simplified molecular input-line entry system (SMILES) is a tool for representation of molecular structure. The quasi-SMILES is a tool to represent physicochemical and/or biochemical conditions for building up a predictive model. Thus, instead of well-known paradigm of predictive modeling â€œendpoint is a mathematical function of molecular structureâ€ a fresh paradigm â€œendpoint is a mathematical function of available eclectic data (conditions) is suggested.</t>
  </si>
  <si>
    <t>Biological oxidative responses are involved in the toxicity of multiwall carbon nanotubes (MWCNTs), which may cause asbestos-like pathogenicity. Superoxide dismutase 2 (SOD-2) has been proposed as a biomarker of early responses to mesothelioma-inducing fibers. This study was conducted to investigate the alteration of SOD-2 expression in the human mesothelial cell lines Met-5A after exposure to nontoxic doses of MWCNTs and the potential signaling pathway. The parameters measured included the viability, morphological change, superoxide formation, extracellular signal-regulated kinase 1/2 (ERK1/2) phosphorylation, and messenger RNA (mRNA)/protein levels of SOD-2. Our results showed that MWCNTs upregulated SOD-2 expression at both mRNA and protein level. Coincidently, both superoxide formation and ERK1/2 phosphorylation were observed in Met-5A cells exposed to MWCNTs and were diminished by pretreatment with the reactive oxidative species (ROS) scavenger, N-acetyl-l-(+)-cysteine (NAC). To further investigate the role of ROS/ERK1/2 in MWCNTs-induced SOD-2 overexpression, prior to MWCNTs exposure, cells were pretreated with the Mitogen-activated protein kinase kinase 1/2 (MEK 1/2) inhibitor (U0126) or with NAC. Both pretreatments decreased the MWCNTs-induced overexpression of SOD-2. These results suggest that upregulation of SOD-2 in Met-5A cells exposed to MWCNTs is mediated by ROS formation and ERK1/2 activation.</t>
  </si>
  <si>
    <t>Carbon nanotubes (CNTs) have been introduced recently as a novel carrier system for both small and large therapeutic molecules. Biotin-functionalized single-wall CNTs have been conjugated with the anticancer agent taxoid using a cleavable linker, and multiwall carbon nanotubes (MWCNTs) conjugated with iron nanoparticles have been efficiently loaded with doxorubicin.1,2 The MWCNTs are effective transporters for biological macromolecules and drugs to target cells and tissues, thereby attracting the attention of the biomedical industry.3-7 Administrating MWCNTs for medical application invariably involves intravenous administration and ultimate contact with human peripheral blood lymphocytes (HPBLs), yet toxicological studies on the effect of MWCNTs on HPBLs are lacking. Accordingly, this study evaluated the cytotoxic and genotoxic effects of MWCNTs on healthy male HPBLs. Healthy male HPBLs were treated with MWCNTs at 3 different concentrations (12.5, 25, and 50 Î¼g/mL) for 48 hours. Under these conditions, the MWCNTs induced significant cell growth retardation, DNA damage, and cytotoxicity. The MWCNT-treated HPBLs also exhibited an increased intracellular reactive oxygen species level during the experimental period, which leads to cell damage and death, proliferation inhibition, DNA damage, and an inflammatory response.</t>
  </si>
  <si>
    <t>Nanoparticles are attractive drug delivery vehicles for targeted organ-specific as well as systemic therapy. However, their interaction with the immune system offers an intriguing challenge to the success of nanotherapeutics in vivo. Recently, we showed that pristine and derivatised carbon nanotubes (CNT) can activate complement mainly via the classical pathway leading to enhanced uptake by phagocytic cells, and transcriptional down-regulation of pro-inflammatory cytokines. Here, we report the interaction of complement-activating CMC-CNT and RNA-CNT, and non-complement-activating gold-nickel (Au-Ni) nanowires with cell lines representing macrophage, B and T cells. Complement deposition considerably enhanced uptake of CNTs by immune cells known to overexpress complement receptors. Real-Time qPCR and multiplex array analyses showed complement-dependent down-regulation of TNF-Î± and IL-1Î² and up-regulation of IL-12 by CMC- and RNA-CNTs, in addition to revealing IL-10 as a crucial regulator during nanoparticle-immune cell interaction. It appears that complement system can recognize molecular patterns differentially displayed by nanoparticles and thus, modulate subsequent processing of nanoparticles by antigen capturing and antigen presenting cells, which can shape innate and adaptive immune axes.</t>
  </si>
  <si>
    <t>Repetitive intra-articular corticosteroid injections are inevitable for treating synovial inflammation in advanced arthritis. However, short- and long-term use of corticosteroids usually triggers serious side effects (i.e., adrenal insufficiency, hyperglycemia, Cushing syndrome, osteoporosis, Charcot arthropathy, etc.). This study demonstrated that conjugation of a corticosteroid (triamcinolone) on polyethylene-glycol (PEG)-fabricated multi-walled carbon nanotubes enhances intracellular drug delivery via increased lysosome transport and ultimately suppresses the expression of major pro-inflammatory cytokines (i.e., TNF-Î±, IL-1Î², and IL-6) and matrix metalloproteinase-1 and -3 from fibroblast-like synoviocytes at a very low drug dose. Specifically, conjugation of triamcinolone and multi-walled carbon nanotubes inactivated nuclear factor-ÎºB via inhibition of the phosphorylation of mitogen-activated protein kinases and the serine/threonine kinase Akt. In summary, low-dose triamcinolone conjugation with carbon nanotubes significantly inhibited the inflammatory response of fibroblast-like synoviocytes by achieving highly efficient intracellular trafficking and suggested a potential drug candidate for resolving side effects associated with conventional arthritis treatment.</t>
  </si>
  <si>
    <t>International Journal of Environmental Research</t>
  </si>
  <si>
    <t>Journal of Materials Chemistry B</t>
  </si>
  <si>
    <t>10.1039/c5tx00373c</t>
  </si>
  <si>
    <t>Multi-walled carbon nanotubes enhanced fungal colonization and suppressed innate immune response to fungal infection in nematodes</t>
  </si>
  <si>
    <t>The underlying molecular mechanisms for multi-walled carbon nanotube (MWCNT)-induced in vivo toxicity on innate immunity are still largely unclear. Considering the potential of Caenorhabditis elegans for the study of innate immune response of animals, we employed this in vivo assay system to investigate the effects of MWCNTs on innate immune response of animals and the underlying mechanisms. Pre-exposure to MWCNTs at concentrations more than 100 Î¼g L-1 enhanced the adverse effect of fungal infection in reducing lifespan. With regard to the underlying cellular mechanisms, we found that MWCNT pre-exposure enhanced colony formation of Candida albicans in the body of nematodes, and suppressed innate immune response of nematodes by decreasing expression levels of some antimicrobial genes. With regard to the underlying molecular mechanisms, we found that MWCNTs decreased expression levels of pmk-1, sek-1, and nsy-1 genes encoding the p38 mitogen activated protein kinase (MAPK) signaling pathway, and inhibited translational expression of PMK-1::GFP in the intestine and phosphorylation of PMK-1. Epistasis assays showed that MWCNTs required the involvement of the p38 MAPK signaling pathway mediated by a NSY-1-SEK-1-PMK-1 cascade to enhance the toxicity of fungal infection, increase fungal colony formation, and suppress innate immune response. Thus, our results suggest that MWCNTs may possess immunoinhibitory effects by affecting the functions of the p38 MAPK signaling pathway. Our study also provides meaningful insights into the role of innate immune system of hosts against the toxicity of environmental toxicants.</t>
  </si>
  <si>
    <t>10.1016/j.toxrep.2016.01.011</t>
  </si>
  <si>
    <t>Toxicity determinants of multi-walled carbon nanotubes: The relationship between functionalization and agglomeration</t>
  </si>
  <si>
    <t>The elucidation of toxicity determinants of multi-walled carbon nanotubes (MWCNT) is still incomplete. Functionalization with carboxyl groups is, however, commonly used to mitigate MWCNT toxicity, although the rationale for the mitigating effect has not been fully clarified yet. In this work, two optimized chemical vapor deposition methods were employed to obtain MWCNT of comparable length but different diameter, which were subsequently functionalized. For MWCNT of diameter larger than 40. nm, no detrimental effects on cell viability of macrophages were observed, while mild cytotoxicity was recorded for diameters between 15 and 40. nm, with a mitigating effect of functionalization. To investigate the factors responsible for the mitigation, we used the thinnest MWCNT preparation on different cell models, evaluating several endpoints, such as viability, production of nitric oxide (NO), expression of pro-inflammatory markers, the Trans-Epithelial Electrical Resistance (TEER), and clonogenic activity. Substantial mitigation of the changes caused by pristine MWCNT was observed not only with carboxyl- but also with amino-functionalized MWCNT, suggesting that negative or positive surface charge was not the main factor responsible for the effect. Instead, either functionalized preparation exhibited a stronger tendency to agglomerate that was strictly dependent on the presence of proteins. Moreover, we found that either carboxyl- or amino-functionalized MWCNT adsorbed a larger amount of serum proteins than pristine counterparts, with a distinctive pattern for each type of MWCNT. We propose, therefore, that the formation of larger agglomerates, dependent upon different protein coronae, contributes to mitigate the biological effects of functionalized MWCNT in protein-rich biological media.</t>
  </si>
  <si>
    <t>10.1002/etc.3184</t>
  </si>
  <si>
    <t>Sublethal effects of multiwalled carbon nanotube exposure in the invertebrate Daphnia magna</t>
  </si>
  <si>
    <t>Carbon nanotubes were previously demonstrated to accumulate on the carapace and in the gut of daphnids in aquatic exposures. The purpose of the present study was to assess the effects of multiwalled carbon nanotube (MWCNT) exposure on the sublethal Daphnia magna endpoints swimming behavior, algal feeding, growth, and reproduction and to determine the relative magnitude of difference between lethal and sublethal toxicity thresholds in 48-h and 14-d exposures. A stable dispersion of MWCNTs was prepared using 100mg/L natural organic matter (NOM), and all treatments were compared statistically to a NOM control. The swimming behavior endpoints of mean velocity and total distance moved were determined using digital tracking software. For the acute (48-h) exposure, a 50% lethal concentration (LC50) of 29.3 (23.6-36.3) mg/L and a 50% effective concentration (EC50) of 6.7mg/L in the swimming velocity endpoint were determined. When swimming response was nonmonotonic below 2mg/L, consistent reductions in velocity were observed at 6.9mg/L and above. Median effect concentrations were lower in the chronic (14-d) bioassay. The 14-d LC50 was 4.3mg/L (3.3-5.6mg/L), and the reproduction EC50 was 5.0mg/L. Lowest-observed-effect concentrations for survival and reproduction were 5.4mg/L and 1.7mg/L, respectively. Significantly fewer (23.1%) algal cells were consumed in the 3.9-mg/L treatment relative to the control. No significant effects on swimming behavior were observed for the 14-d bioassay. Less traditional sublethal endpoints such as swimming behavior and feeding rate may be especially important to assess for MWCNTs and other materials expected to be more physically than chemically toxic through mechanisms such as gut clogging.</t>
  </si>
  <si>
    <t>10.1002/jat.3157</t>
  </si>
  <si>
    <t>mRNAs and miRNAs in whole blood associated with lung hyperplasia, fibrosis, and bronchiolo-alveolar adenoma and adenocarcinoma after multi-walled carbon nanotube inhalation exposure in mice</t>
  </si>
  <si>
    <t>Inhalation exposure to multi-walled carbon nanotubes (MWCNT) in mice results in inflammation, fibrosis and the promotion of lung adenocarcinoma; however, the molecular basis behind these pathologies is unknown. This study determined global mRNA and miRNA profiles in whole blood from mice exposed by inhalation to MWCNT that correlated with the presence of lung hyperplasia, fibrosis, and bronchiolo-alveolar adenoma and adenocarcinoma. Six-week-old, male, B6C3F1 mice received a single intraperitoneal injection of either the DNA-damaging agent methylcholanthrene (MCA, 10Î¼gg-1 body weight) or vehicle (corn oil). One week after injections, mice were exposed by inhalation to MWCNT (5mgm-3, 5hours per day, 5days per week) or filtered air (control) for a total of 15days. At 17months post-exposure, mice were euthanized and examined for the development of pathological changes in the lung, and whole blood was collected and analyzed using microarray analysis for global mRNA and miRNA expression. Numerous mRNAs and miRNAs in the blood were significantly up- or down-regulated in animals developing pathological changes in the lung after MCA/corn oil administration followed by MWCNT/air inhalation, including fcrl5 and miR-122-5p in the presence of hyperplasia, mthfd2 and miR-206-3p in the presence of fibrosis, fam178a and miR-130a-3p in the presence of bronchiolo-alveolar adenoma, and il7r and miR-210-3p in the presence of bronchiolo-alveolar adenocarcinoma, among others. The changes in miRNA and mRNA expression, and their respective regulatory networks, identified in this study may potentially serve as blood biomarkers for MWCNT-induced lung pathological changes.</t>
  </si>
  <si>
    <t>10.1016/j.fct.2015.11.023</t>
  </si>
  <si>
    <t>The impact of multi-walled carbon nanotubes with different amount of metallic impurities on immunometabolic parameters in healthy volunteers</t>
  </si>
  <si>
    <t>The impact of two types of multi-walled carbon nanotubes (MWCNTs) (12-14 nm) with different content of metallic impurities (purified and unpurified nanotubes) on peroxidation processes, the status of immune cells in healthy volunteers and gene expression combined to pathway analysis was studied in vitro. From the study it was shown that the main mechanism of action for both types of MWCNTs is induction of oxidative stress, the intensity of which is directly related to the amount of metallic impurities. Unpurified MWCNTs produced twice as high levels of oxidation than the purified CNTs inducing thus more intense mitochondrial dysfunction. All the above were also verified by gene expression analysis of 2 different human cellular cultures (lung epithelium and keratinoma cells) and the respective pathway analysis; modulation of genes activating the NFkB pathway is associated to inflammatory responses. This may cause a perturbation in the IL-6 signaling pathway in order to regulate inflammatory processes and compensate for apoptotic changes. A plausible hypothesis for the immunological effects observed in vivo, are considered as the result of the synergistic effect of systemic (mediated by cells of the routes of exposure) and local inflammation (blood cells).</t>
  </si>
  <si>
    <t>10.1016/j.tiv.2015.09.014</t>
  </si>
  <si>
    <t>In vitro toxicity of carbon nanotubes, nano-graphite and carbon black, similar impacts of acid functionalization</t>
  </si>
  <si>
    <t>Carbon nanotubes (CNT) and nano-graphite (NG) are graphene-based nanomaterials which share exceptional physicochemical properties, but whose health impacts are unfortunately still not well understood. On the other hand, carbon black (CB) is a conventional and widely studied material. The comparison of these three carbon-based nanomaterials is thus of great interest to improve our understanding of their toxicity. An acid functionalization was carried out on CNT, NG and CB so that, after a thorough characterization, their impacts on RAW 264.7 macrophages could be compared for a similar surface chemistry (15 to 120 Î¼gÂ·mL-1 nanomaterials, 90-min to 24-h contact). Functionalized nanomaterials triggered a weak cytotoxicity similar to the pristine nanomaterials. Acid functionalization increased the pro-inflammatory response except for CB which did not trigger any TNF-Î± production before or after functionalization, and seemed to strongly decrease the oxidative stress. The toxicological impact of acid functionalization appeared thus to follow a similar trend whatever the carbon-based nanomaterial. At equivalent dose expressed in surface and equivalent surface chemistry, the toxicological responses from murine macrophages to NG were higher than for CNT and CB. It seemed to correspond to the hypothesis of a platelet and fiber paradigm.</t>
  </si>
  <si>
    <t>10.13671/j.hjkxxb.2015.0438</t>
  </si>
  <si>
    <t>Phytotoxicity of single-walled carbon nanotubes to rice seedling (oryza sativa L)</t>
  </si>
  <si>
    <t>Along with the extensive usage of carbon nanotubes (CNTs) in industrial and commercial products, they are inevitably released into the atmosphere, water and soil environment, causing adverse effects on the structure and function of ecosystems. To evaluate the potential influence of CNTs to the water environment on agricultural production, a series of parameters, including germination rate, rice root length tolerance index, fresh weight, chlorophyll, soluble protein contents and accumulation of SWCNTs in rice seedlings grown in hydroponic solutions amended with SWCNTs suspensions at 10, 20 and 40 mgÂ·L-1, were measured. Results showed that, in the germination period, the germination rate did not change but seed germination was delayed in comparison with the control group. The root length tolerance index decreased at all SWCNTs concentrations. In the seedling growth period, the fresh weight decreased by 14.2%, 21.0% and 38.8% at SWCNTs concentrations of 10, 20 and 40 mgÂ·L-1 respectively. In addition, the chlorophyll and soluble protein of rice decreased with the increase of SWCNTs concentration. Transmission electron microscopy (TEM) images illustrated that SWCNTs were observed in the cell wall of rice roots epidermal cells. SWCNTs inhibited rice seedlings growth, and the inhibition increased with the increase of the concentration of SWCNTs.</t>
  </si>
  <si>
    <t>10.1016/j.scitotenv.2016.05.025</t>
  </si>
  <si>
    <t>Biomarker analysis of liver cells exposed to surfactant-wrapped and oxidized multi-walled carbon nanotubes (MWCNTs)</t>
  </si>
  <si>
    <t>Carbon nanotubes (CNTs) have great potential in industrial, consumer, and mechanical applications, based partly on their unique structural, optical and electronic properties. CNTs are commonly oxidized or treated with surfactants to facilitate aqueous solution processing, and these CNT surface modifications also increase possible human and ecological exposures to nanoparticle-contaminated waters. To determine the exposure outcomes of oxidized and surfactant-wrapped multiwalled carbon nanotubes (MWCNTs) on biochemical processes, metabolomics-based profiling of human liver cells (C3A) was utilized. Cells were exposed to 0, 10, or 100 ng/mL of MWCNTs for 24 and 48 h; MWCNT particle size distribution, charge, and aggregation were monitored concurrently during exposures. Following MWCNT exposure, cellular metabolites were extracted, lyophilized, and buffered for 1H NMR analysis. Acquired spectra were subjected to both multivariate and univariate analysis to determine the consequences of nanotube exposure on the metabolite profile of C3A cells. Resulting scores plots illustrated temporal and dose-dependent metabolite responses to all MWCNTs tested. Loadings plots coupled with t-test filtered spectra identified metabolites of interest. XPS analysis revealed the presence of hydroxyl and carboxyl functionalities on both MWCNTs surfaces. Metal content analysis by ICP-AES indicated that the total mass concentration of the potentially toxic impurities in the exposure experiments were extremely low (i.e. [Ni] â‰¤ 2 Ã— 10âˆ’ 10 g/mL). Preliminary data suggested that MWCNT exposure causes perturbations in biochemical processes involved in cellular oxidation as well as fluxes in amino acid metabolism and fatty acid synthesis. Dose-response trajectories were apparent and spectral peaks related to both dose and MWCNT dispersion methodologies were determined. Correlations of the significant changes in metabolites will help to identify potential biomarkers associated with carbonaceous nanoparticle exposure.</t>
  </si>
  <si>
    <t>10.1371/journal.pone.0144361</t>
  </si>
  <si>
    <t>Effects of carbon nanotube environmental dispersion on an aquatic invertebrate, Hirudo medicinalis</t>
  </si>
  <si>
    <t>The recent widespread applications of nanomaterials, because of their properties, opens new scenarios that affect their dispersal in the environment. In particular multiwall carbon nanotubes (MWCNTs), despite their qualities, seem to be harmful for animals and humans. To evaluate possible toxic effects caused by carbon nanotube environmental dispersion, with regard to aquatic compartment, we proposed as experimental model a freshwater invertebrate: Hirudo medicinalis. In the present study we analyse acute and chronic immune responses over a short (1, 3, 6 and 12 hours) and long time (from 1 to 5 weeks) exposure to MWCNTs by optical, electron and immunohistochemical approaches. In the exposed leeches angiogenesis and fibroplasia accompanied by massive cellular migration occur. Immunocytochemical characterization using specific markers shows that in these inflammatory processes the monocyte-macrophages (CD45+, CD68+) are the most involved cells. These immunocompetent cells are characterized by sequence of events starting from the expression of pro-inflammatory cytokines (in particular IL-18), and amyloidogenensis. Our combined experimental approaches, basing on high sensitive inflammatory response can highlight adverse effects of nanomaterials on aquatic organisms and could be useful to assess the MWCNTs impact on aquatic, terrestrial animal and human health.</t>
  </si>
  <si>
    <t>10.1016/j.mrgentox.2016.05.007</t>
  </si>
  <si>
    <t>10.1039/c5ra14435c</t>
  </si>
  <si>
    <t>Impeded repair of abasic site damaged lesions in DNA adsorbed over functionalized multiwalled carbon nanotube and graphene oxide</t>
  </si>
  <si>
    <t>Mitoprotective activity of oxidized carbon nanotubes against mitochondrial swelling induced in multiple experimental conditions and predictions with new expected-value perturbation theory</t>
  </si>
  <si>
    <t>The processing of abasic site DNA damage lesions in extracellular DNA in the presence of engineered carbon nanomaterials (CNMs) is demonstrated. The efficacy of the apurinic-apyrimidinic endonuclease 1 (APE1) in the cleavage of abasic site lesions in the presence of carboxylated multi-walled carbon nanotubes (MWCNT-COOH) and graphene oxide (GO) are compared. The CNMs were found to perturb the incision activity of APE1. The reason for such perturbation process was anticipated to take place either by the non-specific adsorption of APE1 over the free surface of the CNMs or steric hindrance offered by the CNM-DNA complex. Accordingly, bovine serum albumin (BSA) was selectively utilized to block the free surface of the CNM-DNA hybrid material. Further treatment of the CNM-DNA-BSA complex with APE1 resulted in a marginal increase in APE1 efficiency. This indicates that APE1 in solution is unable to process the abasic sites on DNA adsorbed over the CNMs. However, the cleavage activity of APE1 was restored in the presence of non-ionic surfactant (Tween 20) that inhibits adsorption of the DNA on the surface of the CNMs. The conformational deformation of the DNA, along with steric hindrance induced by the CNMs resulted in the inhibition of abasic site DNA repair by APE1. Moreover, appreciable changes in the secondary structure of APE1 adsorbed over the CNMs were observed that contribute further to the repair refractivity of the abasic sites. From a toxicological viewpoint, these findings can be extended to the study of the effect of engineered nanoparticles in the intracellular DNA repair process.</t>
  </si>
  <si>
    <t>Mitochondrial Permeability Transition Pore (MPTP) is involved in neurodegeneration, hepatotoxicity, cardiac necrosis, nervous and muscular dystrophies. We used different experimental protocols to determine the mitoprotective activity (%P) of different carbon nanotubes (CNT) against mitochondrial swelling in multiple boundary conditions (bj). The experimental boundary conditions explored included different sub-sets of combinations of the following factors b0 = three different mitochondrial swelling assays using the MPT-inductor (Ca2+, Fe3+, H2O2) combined or not with a second MPT-inductor and swelling control assays using MPT-inhibitor (CsA, RR, EGTA), b1 = exposure time (0-600 s), and b2 = CNT concentrations (0-5 Î¼g ml-1). Other boundary conditions (bk) changed were the CNT structural parameters b3 = CNT type (SW, SW + DW, MW), b4 = CNT functionalization type (H, OH, COOH). We also changed different of CNT like b5 = molecular weight/functionalization ratio (minW/maxW) or b6 = maximal and minimal diameter (Dmin/Dmax) as physic-chemical properties (Vk). Next, we employed chemoinformatics ideas to develop a new Perturbation Theory (PT) model able to predict the %P of CNT in multiple experimental conditions. We investigated different output functions of the absorbance â€²f(Îµij) used in PL4/PL5 methods like (Îµij, 1/Îµij, 1/Îµij2, or -log Îµij) as alternative outputs of the model. The inputs are in the form an additive functions with linear/non-linear terms. The first term is a function 0f(ã€ˆÎµijã€‰) of the average absorbance ã€ˆÎµijã€‰ (expected value) in different assays (bj). The concentration dependent terms are linear functions of concentration, or hill-shaped curves similar to PL4/PL5 functions (used in dose-response analysis). The CNT structure perturbation terms are linear/non-linear functions of Box-Jenkins operators (Î”Vkj). The Î”Vkj are moving averages (deviations) of the Vk of the CNT with respect to their expected values ã€ˆVkjã€‰. The best model found predicted the values of absorbance (measure of mitoprotective activity vs. mitochondrial swelling) with regression coefficient R2 = 0.997 for &gt;6000 experimental data points (q2 = 0.994). Last, we used the model to carry out a simulation of the changes on mitoprotective activity for CNT family after one increase of 1-10% of the minWi and maxDi of CNT.</t>
  </si>
  <si>
    <t>10.3109/17435390.2014.993344</t>
  </si>
  <si>
    <t>Repeated exposure to carbon nanotube-based aerosols does not affect the functional properties of a 3D human epithelial airway model</t>
  </si>
  <si>
    <t>Carbon nanotubes (CNTs) represent one of the most promising engineered nanomaterials, with possible applications in advanced engineering and biomedical technologies. During their production, human exposure to CNTs may occur via inhalation. Therefore, the aim of this study was to mimic inhalation of multi-walled CNTs (MWCNTs) in vitro as realistically as possible, by producing MWCNTs aerosols via an Air-Liquid Interface Cell Exposure System (ALICE), combined with a 3D epithelial airway barrier model cultivated at the air-liquid interface (ALI). To address the consequences of an extended exposure period, repeated exposures of MWCNTs (total deposition 1.15 g/cm2) were applied to the co-culture system, either over one day (one day repeated exposure) or three days (three day repeated exposure scenario). Although in both repeated exposure scenarios MWCNTs were found to interact with the different cell types, they did not induce any cytotoxicity or alterations in cell morphology, nor did they elucidate any significant increase in pro-inflammatory markers compared to control cultures. Similar results were also observed following single MWCNTs exposures at deposited concentrations of 0.14, 0.20 and 0.39 Î¼g/cm2. Cells exposed repeatedly to MWCNTs for three days, however did show a decrease in reduced glutathione levels, although not significant (p &gt; 0.05). In conclusion, we have presented a realistic in vitro alternative to mimic occupational exposure of MWCNTs and by applying this approach it was shown that repeated MWCNT exposures to lung cell cultures at the ALI elicit a limited biological impact over a three day period.</t>
  </si>
  <si>
    <t>10.1039/c5tx00211g</t>
  </si>
  <si>
    <t>Toxicity mechanism in fetal lung fibroblast cells for multi-walled carbon nanotubes defined by chemical impurities and dispersibility</t>
  </si>
  <si>
    <t>Multi-walled carbon nanotubes (MWCNTs) are beneficial in a wide range of applications in fields such as electronics, optics and nano-medicine, so knowledge concerning their effect on human health is important. Physiochemical properties of MWCNTs can greatly affect their toxicity, however, there are no reports discussing the effect of size and chemical composition of MWCNTs on the toxic response of human lung cells. In this study, MWCNTs of two different purity grades were characterized and their toxic effects were compared on normal fetal lung fibroblast MRC-5 cells. The toxic effect on MRC-5 cells following 1-3 days exposure to low concentrations of research grade (RG) and industrial grade (IG) MWCNTs were studied using multiple biological assays. MWCNTs uptake in MRC-5 cells was analyzed using TEM. After physical and chemical analysis, RG-MWCNTs revealed contamination with MoS2 and were readily suspended in distilled water while IG-MWCNTs had no MoS2 contamination and much lower dispersibility. For a wide range of concentrations and exposure times, cells treated with RG-MWCNTs had distinctly reduced cell viability as compared to cells treated with IG-MWCNTs. Treatment with RG-MWCNTs resulted in high reactive oxygen/nitrogen species (ROS/RNS) levels indicating an oxidative stress mechanism while IG-MWCNT treated cells had low ROS/RNS amounts and a distorted cell membrane pointing towards a non-oxidative stress mechanism. Both agglomerates and individual MWCNTs were internalized efficiently by MRC-5 cells, which resulted in cell damage and ultimately cell death. Altogether, this study shows that the MoS2 contamination and size of MWCNTs' agglomerates affect the mechanism of toxicity in human fetal lung fibroblasts.</t>
  </si>
  <si>
    <t>10.1016/j.tox.2015.08.011</t>
  </si>
  <si>
    <t>Cognitive deficits induced by multi-walled carbon nanotubes via the autophagic pathway</t>
  </si>
  <si>
    <t>Multi-walled carbon nanotubes (MWCNTs) have shown potential applications in many fields, especially in the field of biomedicine. Several studies have reported that MWCNTs induce apoptosis and oxidative damage in nerve cells during in vitro experiments. However, there are few studies focused on the neurotoxicity of MWCNTs used in vivo. Many studies have reported that autophagy, a cellular stress response to degrade damaged cell components, can be activated by diverse nanoparticles. In this study, we investigated the neurotoxic effects of MWCNTs on hippocampal synaptic plasticity and spatial cognition in rats. Then, we used an inhibitor of autophagy called chloroquine (CQ) to examine whether autophagy plays an important role in hippocampal synaptic plasticity, since this was damaged by MWCNTs. In this study, adult male Wister rats were randomly divided into three groups: a control group, a group treated with MWCNTs (2.5. mg/kg/day) and a group treated with MWCNTs. +. CQ (20. mg/kg/day). After two-weeks of intraperitoneal (i.p.) injections, rats were subjected to the Morris water maze (MWM) test, and the long-term potentiation (LTP) and other biochemical parameters were determined. Results showed that MWCNTs could induce cognitive deficits, histopathological alteration and changes of autophagy level (increased the ratio of LC3 II /LC3 I and the expression of Beclin-1). Furthermore, we found that CQ could suppress MWCNTs-induced autophagic flux and partly rescue the synapse deficits, which occurred with the down-regulation of NR2B (a subunit of NMDA receptor) and synaptophysin (SYP) in the hippocampus. Our results suggest that MWCNTs could induce cognitive deficits in vivo via the increased autophagic levels, and provide a potential strategy to avoid the adverse effects of MWCNTs.</t>
  </si>
  <si>
    <t>10.1016/j.ebiom.2015.10.012</t>
  </si>
  <si>
    <t>Anthropogenic Carbon Nanotubes Found in the Airways of Parisian Children</t>
  </si>
  <si>
    <t>Compelling evidence shows that fine particulate matters (PMs) from air pollution penetrate lower airways and are associated with adverse health effects even within concentrations below those recommended by the WHO. A paper reported a dose-dependent link between carbon content in alveolar macrophages (assessed only by optical microscopy) and the decline in lung function. However, to the best of our knowledge, PM had never been accurately characterized inside human lung cells and the most responsible components of the particulate mix are still unknown. On another hand carbon nanotubes (CNTs) from natural and anthropogenic sources might be an important component of PM in both indoor and outdoor air.We used high-resolution transmission electron microscopy and energy dispersive X-ray spectroscopy to characterize PM present in broncho-alveolar lavage-fluids (n = 64) and inside lung cells (n = 5 patients) of asthmatic children. We show that inhaled PM mostly consist of CNTs. These CNTs are present in all examined samples and they are similar to those we found in dusts and vehicle exhausts collected in Paris, as well as to those previously characterized in ambient air in the USA, in spider webs in India, and in ice core. These results strongly suggest that humans are routinely exposed to CNTs.</t>
  </si>
  <si>
    <t>EBioMedicine</t>
  </si>
  <si>
    <t>10.1016/j.nano.2015.06.009</t>
  </si>
  <si>
    <t>Innate immune humoral factors, C1q and factor H, with differential pattern recognition properties, alter macrophage response to carbon nanotubes</t>
  </si>
  <si>
    <t>Interaction between the complement system and carbon nanotubes (CNTs) can modify their intended biomedical applications. Pristine and derivatised CNTs can activate complement primarily via the classical pathway which enhances uptake of CNTs and suppresses pro-inflammatory response by immune cells. Here, we report that the interaction of C1q, the classical pathway recognition molecule, with CNTs involves charge pattern and classical pathway activation that is partly inhibited by factor H, a complement regulator. C1q and its globular modules, but not factor H, enhanced uptake of CNTs by macrophages and modulated the pro-inflammatory immune response. Thus, soluble complement factors can interact differentially with CNTs and alter the immune response even without complement activation. Coating CNTs with recombinant C1q globular heads offers a novel way of controlling classical pathway activation in nanotherapeutics. Surprisingly, the globular heads also enhance clearance by phagocytes and down-regulate inflammation, suggesting unexpected complexity in receptor interaction. From the Clinical Editor: Carbon nanotubes (CNTs) maybe useful in the clinical setting as targeting drug carriers. However, it is also well known that they can interact and activate the complement system, which may have a negative impact on the applicability of CNTs. In this study, the authors functionalized multi-walled CNT (MWNT), and investigated the interaction with the complement pathway. These studies are important so as to gain further understanding of the underlying mechanism in preparation for future use of CNTs in the clinical setting.</t>
  </si>
  <si>
    <t>10.1016/j.taap.2015.08.004</t>
  </si>
  <si>
    <t>MyD88 mediates in vivo effector functions of alveolar macrophages in acute lung inflammatory responses to carbon nanotube exposure</t>
  </si>
  <si>
    <t>Carbon nanotubes (CNTs) are rapidly emerging as high-priority occupational toxicants. CNT powders contain fibrous particles that aerosolize readily in places of manufacture and handling, posing an inhalation risk for workers. Studies using animal models indicate that lung exposure to CNTs causes prolonged inflammatory responses and diffuse alveolar injury. The mechanisms governing CNT-induced lung inflammation are not fully understood but have been suggested to involve alveolar macrophages (AMs). In the current study, we sought to systematically assess the effector role of AMs in vivo in the induction of lung inflammatory responses to CNT exposures and investigate their cell type-specific mechanisms. Multi-wall CNTs characterized for various physicochemical attributes were used as the CNT type. Using an AM-specific depletion and repopulation approach in a mouse model, we unambiguously demonstrated that AMs are major effector cells necessary for the in vivo elaboration of CNT-induced lung inflammation. We further investigated in vitro AM responses and identified molecular targets which proved critical to pro-inflammatory responses in this model, namely MyD88 as well as MAPKs and Ca2+/CamKII. We further demonstrated that MyD88 inhibition in donor AMs abrogated their capacity to reconstitute CNT-induced inflammation when adoptively transferred into AM-depleted mice. Taken together, this is the first in vivo demonstration that AMs act as critical effector cell types in CNT-induced lung inflammation and that MyD88 is required for this in vivo effector function. AMs and their cell type-specific mechanisms may therefore represent potential targets for future therapeutic intervention of CNT-related lung injury.</t>
  </si>
  <si>
    <t>10.1007/s00204-014-1324-5</t>
  </si>
  <si>
    <t>The role of p53 in lung macrophages following exposure to a panel of manufactured nanomaterials</t>
  </si>
  <si>
    <t>Manufactured nanomaterials (MNMs) have the potential to improve everyday life as they can be utilised in numerous medical applications and day-to-day consumer products. However, this increased use has led to concerns about the potential environmental and human health impacts. The protein p53 is a key transcription factor implicated in cellular defence and reparative responses to various stress factors. Additionally, p53 has been implicated in cellular responses following exposure to some MNMs. Here, the role of the MNM mediated p53 induction and activation and its downstream effects following exposure to five well-characterised materials [namely two types of TiO2, two carbon black (CB), and one single-walled carbon nanotube (SWCNT)] were investigated. MNM internalisation, cellular viability, p53 protein induction and activation, oxidative stress, inflammation and apoptosis were measured in murine cell line and primary pulmonary macrophage models. It was observed that p53 was implicated in the biological responses to MNMs, with oxidative stress associated with p53 activation (only following exposure to the SWCNT). We demonstrate that p53 acted as an antioxidant and anti-inflammatory in macrophage responses to SWCNT and CB NMs. However, p53 was neither involved in MNM-induced cellular toxicity, nor in the apoptosis induced by these MNMs. Moreover, the physicochemical characteristics of MNMs seemed to influence their biological effects-SWCNT the materials with the largest surface area and a fibrous shape were the most cytotoxic in this study and were capable of the induction and activation of p53.</t>
  </si>
  <si>
    <t>10.1016/j.aquatox.2015.07.011</t>
  </si>
  <si>
    <t>Toxicity mechanisms of ionic silver and polymer-coated silver nanoparticles with interactions of functionalized carbon nanotubes on early development stages of sea urchin</t>
  </si>
  <si>
    <t>Exposures of aquatic organisms to multiple contaminants are likely to take place in estuarine and coastal areas and combined effects on early life stages have to be examined. Among emerging contaminants, ionic silver (Ag&lt;sup&gt;+&lt;/sup&gt;) and silver nanoparticles (AgNps) have demonstrated contrasting effects on marine invertebrates, but their interactions with functionalized carbon nanotubes (f-SWCNTs) have not yet been investigated in details. In order to observe the impacts and understand the toxicity mechanism of Ag&lt;sup&gt;+&lt;/sup&gt; and polymer-coated AgNps, and their combined effects with f-SWCNTs, successive development stages of embryos of sea urchin, Strongylocentrotus droebachiensis, were exposed to Ag&lt;sup&gt;+&lt;/sup&gt;, AgNps and f-SWCNTs, separately and in mixtures using moderate environmental concentrations. We also assessed long-term effects of treatments under recovery conditions. Morphological endpoints such as archenteron elongation, primary and secondary mesenchyme cells fate, pigment cells migration, spiculogenic cells and gut development indicated different effects of silver and nanosilver forms during successive development stages. Whereas Ag&lt;sup&gt;+&lt;/sup&gt; induced vegetalization and extrusion of mesenchyme cells on early embryos; f-SWCNTs+Ag&lt;sup&gt;+&lt;/sup&gt; strongly interfered with gut regionalization in late larvae. Sensitive blastocoelar cells got vacuolized and shapeless with AgNps, but not with mixtures with f-SWCNTs. Increased concentrations of Ag&lt;sup&gt;+&lt;/sup&gt; and f-SWCNTs+Ag&lt;sup&gt;+&lt;/sup&gt; led to the most disruptive effects during development, but f-SWCNTs+Ag&lt;sup&gt;+&lt;/sup&gt; caused the highest mortality rate during the recovery period, which indicated far-reaching effects driven by f-SWCNTs and their ability to keep silver more available during exposure period.</t>
  </si>
  <si>
    <t>10.1016/j.taap.2015.07.008</t>
  </si>
  <si>
    <t>10.1016/j.ecoenv.2015.05.034</t>
  </si>
  <si>
    <t>10.1016/j.tiv.2015.06.012</t>
  </si>
  <si>
    <t>10.1016/j.tiv.2015.05.006</t>
  </si>
  <si>
    <t>Exploring possible mechanisms of action for the nanotoxicity and protein binding of decorated nanotubes: Interpretation of physicochemical properties from optimal QSAR models</t>
  </si>
  <si>
    <t>Physiological changes of the lichen Parmotrema tinctorum as result of carbon nanotubes exposition</t>
  </si>
  <si>
    <t>Multi-walled carbon nanotube induced frustrated phagocytosis, cytotoxicity and pro-inflammatory conditions in macrophages are length dependent and greater than that of asbestos</t>
  </si>
  <si>
    <t>Multiwalled carbon nanotube buckypaper induces cell cycle arrest and apoptosis in human leukemia cell lines through modulation of AKT and MAPK signaling pathways</t>
  </si>
  <si>
    <t>Carbon nanotubes have become widely used in a variety of applications including biosensors and drug carriers. Therefore, the issue of carbon nanotube toxicity is increasingly an area of focus and concern. While previous studies have focused on the gross mechanisms of action relating to nanomaterials interacting with biological entities, this study proposes detailed mechanisms of action, relating to nanotoxicity, for a series of decorated (functionalized) carbon nanotube complexes based on previously reported QSAR models. Possible mechanisms of nanotoxicity for six endpoints (bovine serum albumin, carbonic anhydrase, chymotrypsin, hemoglobin along with cell viability and nitrogen oxide production) have been extracted from the corresponding optimized QSAR models. The molecular features relevant to each of the endpoint respective mechanism of action for the decorated nanotubes are also discussed. Based on the molecular information contained within the optimal QSAR models for each nanotoxicity endpoint, either the decorator attached to the nanotube is directly responsible for the expression of a particular activity, irrespective of the decorator's 3D-geometry and independent of the nanotube, or those decorators having structures that place the functional groups of the decorators as far as possible from the nanotube surface most strongly influence the biological activity. These molecular descriptors are further used to hypothesize specific interactions involved in the expression of each of the six biological endpoints.</t>
  </si>
  <si>
    <t>Carbon nanotubes (CNT) is one of the more abundant nanomaterial produced in the world. Therefore, it is desirable to access its effects in all environment compartments, in order to mitigate environmental distress. This study aims to verify the potential use of lichens - classical atmospheric pollution indicators - as biomonitors of carbon nanotubes aerosols. To examine cause-effect relationships, preserving environmental microclimatic parameters, the lichen Parmotrema tinctorum (Nyl.) Hale was transplanted to open top chambers where aerosols of CNT were daily added. Physiological parameters such as cell viability, photosynthetic efficiency, cell permeability as well as nanoparticle internalization were assessed. Carbon nanotubes exposure led to reduction on the cell viability of P. tinctorum. The treatment with 100. Î¼g/mL of MWCNT-COOH resulted in intracellular ion leakage, probably due to changes in membrane permeability. No alterations on photosynthetic efficiency were detected. Carbon nanotubes entrapment and internalization into the lichen thallus were observed. Short term exposition of CNT produced measurable physiological changes in P. tinctorum lichen. This suggests the possibility of use of lichens as models to assess the environmental impact (air related) of engineered nanomaterials.</t>
  </si>
  <si>
    <t>The potential toxicity of carbon nanotubes (CNTs) has been compared to pathogenic fibres such as asbestos. It is important to test this hypothesis to ascertain safe methods for CNT production, handling and disposal. In this study aspects reported to contribute to CNT toxicity were assessed: length, aspect ratio, iron content and crystallinity; with responses compared to industrially produced MWCNTs and toxicologically relevant materials such as asbestos. The impacts of these particles on a range of macrophage models in vitro were assessed due to the key role of macrophages in particle clearance and particle/fibre-induced disease.Industrially produced and long MWCNTs were cytotoxic to cells, and were potent in inducing pro-inflammatory and pro-fibrotic immune responses. Short CNTs did not induce any cytotoxicity. Frustrated phagocytosis was most evident in response to long CNTs, as was respiratory burst and reduction in phagocytic ability. Short CNTs, metal content and crystallinity had less or no influence on these endpoints, suggesting that many responses were fibre-length dependent.This study demonstrates that CNTs are potentially pathogenic, as they were routinely found to induce detrimental responses in macrophages greater than those induced by asbestos at the same mass-based dose.</t>
  </si>
  <si>
    <t>MWCNT buckypaper (BP) shows physico-chemical and mechanical properties that make it potentially useful as a substrate in nano-bio interface research including in tissue engineering. When used as a scaffold material, BP comes into contact with host cells and surrounding tissues; therefore it is critical to determine its biocompatibility and interaction with living systems. The aim of this study was to investigate BP effects on cell growth, apoptosis and reactive oxygen species (ROS) production in three human leukemia cell lines HL-60, U-937 and K-562. BP was able to induce both the reduction of cell proliferation, associated with an arrest in G0/G1 phase of cell cycle and the increase of apoptosis in leukemic cell lines, thus exerting both cytostatic and cytotoxic effects. The growth inhibitory effect was likely mediated by the decrease of cyclins D, E, A, B1 levels and CDK4 expression; meanwhile, the apoptotic effect, not mediated by ROS production, was presumably due to the combined action of the survival and pro-apoptotic AKT and MAPK signal transduction pathways. These results raised the issue of biocompatibility of MWCNT BP for the creation of carbon nanotubes based scaffolds to utilize as prostheses in tissue engineering.</t>
  </si>
  <si>
    <t>10.2147/IJN.S85275</t>
  </si>
  <si>
    <t>10.1007/s11051-015-3181-4</t>
  </si>
  <si>
    <t>Environmental impact of multi-wall carbon nanotubes in a novel model of exposure: Systemic distribution, macrophage accumulation, and amyloid deposition</t>
  </si>
  <si>
    <t>Comparison of cellular toxicity between multi-walled carbon nanotubes and onion-like shell-shaped carbon nanoparticles</t>
  </si>
  <si>
    <t>Abstract: Carbon nanotubes (CNTs) have been extensively investigated and employed for industrial use because of their peculiar physical properties, which make them ideal for many industrial applications. However, rapid growth of CNT employment raises concerns about the potential risks and toxicities for public health, environment, and workers associated with the manufacture and use of these new materials. Here we investigate the main routes of entry following environmental exposure to multi-wall CNTs (MWCNTs; currently the most widely used in industry). We developed a novel murine model that could represent a surrogate of a workplace exposure to MWCNTs. We traced the localization of MWCNTs and their possible role in inducing an innate immune response, inflammation, macrophage recruitment, and inflammatory conditions. Following environmental exposure of CD1 mice, we observed that MWCNTs rapidly enter and disseminate in the organism, initially accumulating in lungs and brain and later reaching the liver and kidney via the bloodstream. Since recent experimental studies show that CNTs are associated with the aggregation process of proteins associated with neurodegenerative diseases, we investigated whether MWCNTs are able to induce amyloid fibril production and accumulation. Amyloid deposits in spatial association with macrophages and MWCNT aggregates were found in the brain, liver, lungs, and kidneys of exposed animals. Our data suggest that accumulation of MWCNTs in different organs is associated with inflammation and amyloid accumulation. In the brain, where we observed rapid accumulation and amyloid fibril deposition, exposure to MWCNTs might enhance progression of neurodegenerative and other amyloid-related diseases. Our data highlight the conclusion that, in a novel rodent model of exposure, MWCNTs may induce macrophage recruitment, activation, and amyloid deposition, causing potential damage to several organs.</t>
  </si>
  <si>
    <t>The cellular toxicity of multi-walled carbon nanotubes (MWCNTs) and onion-like shell-shaped carbon nanoparticles (SCNPs) was investigated by analyzing the comparative cell viability. For the reasonable comparison, physicochemical characteristics were controlled thoroughly such as crystallinity, carbon bonding characteristic, hydrodynamic diameter, and metal contents of the particles. To understand relation between cellular toxicity of the particles and generation of reactive oxygen species (ROS), we measured unpaired singlet electrons of the particles and intracellular ROS, and analyzed cellular toxicity with/without the antioxidant N-acetylcysteine (NAC). Regardless of the presence of NAC, the cellular toxicity of SCNPs was found to be lower than that of MWCNTs. Since both particles show similar crystallinity, hydrodynamic size, and Raman signal with negligible contribution of remnant metal particles, the difference in cell viability would be ascribed to the difference in morphology, i.e., spherical shape (aspect ratio of one) for SCNP and elongated shape (high aspect ratio) for MWCNT.</t>
  </si>
  <si>
    <t>10.1038/srep14314</t>
  </si>
  <si>
    <t>Specific biological responses of the synovial membrane to carbon nanotubes</t>
  </si>
  <si>
    <t>Biological evaluation of carbon nanotubes (CNTs) is typically performed in the lung or abdominal cavity; however, biological reactions to CNTs are predicted to be markedly different in other tissues. In applications of CNTs as reinforcement for artificial joints and drug delivery systems, including their use in bone regeneration, the intra-articular synovial membrane makes contact with the CNTs. Herein, we analyzed the reaction of the synovial membrane with multiwalled CNTs (MWCNTs). Injection of MWCNTs into rat knee joints revealed their dose-dependent incorporation into deep synovial membranes and the formation of granulation tissue, without long-term inflammation. MWCNTs were incorporated into human fibroblast-like synoviocytes (HFLSs), with less cytotoxicity than that observed in macrophages (RAW&lt;inf&gt;264&lt;/inf&gt; cells). Moreover, MWCNTs inhibited the release of cytokines and chemokines from HFLSs. The reaction of the synovial membrane with MWCNTs differed from that observed in other tissues; thus, detailed biological evaluation at each target site is necessary for clinical applications.</t>
  </si>
  <si>
    <t>10.1021/acs.est.5b02102</t>
  </si>
  <si>
    <t>Effects of Graphene Oxide and Oxidized Carbon Nanotubes on the Cellular Division, Microstructure, Uptake, Oxidative Stress, and Metabolic Profiles</t>
  </si>
  <si>
    <t>Nanomaterial oxides are common formations of nanomaterials in the natural environment. Herein, the nanotoxicology of typical graphene oxide (GO) and carboxyl single-walled carbon nanotubes (C-SWCNT) was compared. The results showed that cell division of Chlorella vulgaris was promoted at 24 h and then inhibited at 96 h after nanomaterial exposure. At 96 h, GO and C-SWCNT inhibited the rates of cell division by 0.08-15% and 0.8-28.3%, respectively. Both GO and C-SWCNT covered the cell surface, but the uptake percentage of C-SWCNT was 2-fold higher than that of GO. C-SWCNT induced stronger plasmolysis and mitochondrial membrane potential loss and decreased the cell viability to a greater extent than GO. Moreover, C-SWCNT-exposed cells exhibited more starch grains and lysosome formation and higher reactive oxygen species (ROS) levels than GO-exposed cells. Metabolomics analysis revealed significant differences in the metabolic profiles among the control, C-SWCNT and GO groups. The metabolisms of alkanes, lysine, octadecadienoic acid and valine was associated with ROS and could be considered as new biomarkers of ROS. The nanotoxicological mechanisms involved the inhibition of fatty acid, amino acid and small molecule acid metabolisms. These findings provide new insights into the effects of GO and C-SWCNT on cellular responses.</t>
  </si>
  <si>
    <t>10.1016/j.bios.2015.04.044</t>
  </si>
  <si>
    <t>10.3390/lubricants3030597</t>
  </si>
  <si>
    <t>Electronic platform for real-time multi-parametric analysis of cellular behavior post-exposure to single-walled carbon nanotubes</t>
  </si>
  <si>
    <t>Ultra-high molecular weight polyethylene reinforced with multiwall carbon nanotubes: In vitro biocompatibility study using macrophage-like cells</t>
  </si>
  <si>
    <t>Single-walled carbon nanotubes (SWCNTs) implementation in a variety of biomedical applications from bioimaging, to controlled drug delivery and cellular-directed alignment for muscle myofiber fabrication, has raised awareness of their potential toxicity. Nanotubes structural aspects which resemble asbestos, as well as their ability to induce cyto and genotoxicity upon interaction with biological systems by generating reactive oxygen species or inducing membrane damage, just to name a few, have led to focused efforts aimed to assess associated risks prior their user implementation. In this study, we employed a non-invasive and real-time electric cell impedance sensing (ECIS) platform to monitor behavior of lung epithelial cells upon exposure to a library of SWCNTs with user-defined physico-chemical properties. Using the natural sensitivity of the cells, we evaluated SWCNT-induced cellular changes in relation to cell attachment, cell-cell interactions and cell viability respectively. Our methods have the potential to lead to the development of standardized assays for risk assessment of other nanomaterials as well as risk differentiation based on the nanomaterials surface chemistry, purity and agglomeration state.</t>
  </si>
  <si>
    <t>Carbon nanotubes are highly versatile materials; new applications using them are continuously being developed. Special attention is being dedicated to the possible use of multiwall carbon nanotubes in biomaterials contacting with bone. This study describes the response of murine macrophage-like Raw 264.7 cells after two and six days of culture in contact with artificially generated particles from both, ultra-high molecular weight polyethylene polymer and the composite (multiwall carbon nanotubes and ultra-high molecular weight polyethylene). This novel composite has superior wear behavior, having thus the potential to reduce the number of revision knee arthroplasty surgeries required by wear failure of tibial articulating component and diminish particle-induced osteolysis. The results of an in vitro study of viability, and interleukin-6 and tumor necrosis factor-alpha production suggest good cytocompatibility, similar to that of conventional ultra-high molecular weight polyethylene.</t>
  </si>
  <si>
    <t>Biosensors and Bioelectronics</t>
  </si>
  <si>
    <t>Lubricants</t>
  </si>
  <si>
    <t>10.1016/j.biomaterials.2015.05.044</t>
  </si>
  <si>
    <t>Vascular toxicity of ultra-small TiO&lt;inf&gt;2&lt;/inf&gt; nanoparticles and single walled carbon nanotubes in vitro and in vivo</t>
  </si>
  <si>
    <t>Ultra-small nanoparticles (USNPs) at 1-3 nm are a subset of nanoparticles (NPs) that exhibit intermediate physicochemical properties between molecular dispersions and larger NPs. Despite interest in their utilization in applications such as theranostics, limited data about their toxicity exist. Here the effect of TiO2-USNPs on endothelial cells in vitro, and zebrafish embryos in vivo, was studied and compared to larger TiO2-NPs (30 nm) and to single walled carbon nanotubes (SWCNTs). In vitro exposure showed that TiO2-USNPs were neither cytotoxic, nor had oxidative ability, nevertheless were genotoxic. In vivo experiment in early developing zebrafish embryos in water at high concentrations of TiO2-USNPs caused mortality possibly by acidifying the water and caused malformations in the form of pericardial edema when injected. Myo1C involved in glomerular development of zebrafish embryos was upregulated in embryos exposed to TiO2-USNPs. They also exhibited anti-angiogenic effects both in vitro and in vivo plus decreased nitric oxide concentration. The larger TiO2-NPs were genotoxic but not cytotoxic. SWCNTs were cytotoxic in vitro and had the highest oxidative ability. Neither of these NPs had significant effects in vivo. To our knowledge this is the first study evaluating the effects of TiO2-USNPs on vascular toxicity in vitro and in vivo and this strategy could unravel USNPs potential applications.</t>
  </si>
  <si>
    <t>10.1002/bab.1311</t>
  </si>
  <si>
    <t>Enhanced reduction of single-wall carbon nanotube cytotoxicity in vitro: Applying a novel method of arginine functionalization</t>
  </si>
  <si>
    <t>Biomedical applications of carbon nanotubes (CNTs) have attracted a lot of attention in recent years. However, the applications of CNTs in these fields of research are challenged by some properties such as their insolubility and cytotoxicity. To improve their solubility in physiological solutions or to reduce cytotoxicity, a variety of engineered biologically active molecules through functionalization processes are being designed. Application of appropriate biomolecules has become an interesting research area these days from both fundamental and application standpoints. In the present report, arginine amino acids were used for single-wall carbon nanotubes (SWCNTs) functionalization because of their bulky and polar side chain. The efficiency of SWCNTs conjugation with arginine was demonstrated by Fourier transform infrared and Raman spectroscopies and Sakaguchi assay. Cytotoxicity of functionalized CNTs was investigated by 3-(4,5-dimethylthiazol-2-yl)-2,5-diphenyltetrazolium bromide assay on three different cell lines. Results indicated that functionalization of SWCNTs with arginine reduced their cytotoxicity extremely and hence make them more appropriate for biomedical applications. Moreover, it was concluded that sensitivity to CNT cytotoxicity depends on the type of tissue and cell line. Here, an impressive and novel method for biological functionalization of CNTs has been introduced.</t>
  </si>
  <si>
    <t>Biotechnology and Applied Biochemistry</t>
  </si>
  <si>
    <t>10.1002/smll.201500136</t>
  </si>
  <si>
    <t>Coculture with Low-Dose SWCNT Attenuates Bacterial Invasion and Inflammation in Human Enterocyte-like Caco-2 Cells</t>
  </si>
  <si>
    <t>Single walled carbon nanotubes (SWCNTs) have been shown to be highly effective against a wide range of bacteria. Escherichia coli (E. coli) and Staphylococcus aureus (S. aureus) infection is a well-known mediator to prolong hospitalization and initiate chronic inflammation, yet the biological effects of SWCNTs on the pathogen-infected enterocytes remain unclear. Herein, it is shown that the low-dose SWCNT treatment attenuates the human enterocyte-like Caco-2 cells from the damage of E. coli and S. aureus infection by suppressing NLRP3 inflammasome activation. The relatively low-dose (1 and 10 Î¼g mL&lt;sup&gt;-1&lt;/sup&gt;) SWCNT treatments reduce the adhesion and invasion of E. coli and S. aureus to Caco-2 cells, increase the cell viability and proliferation, reduce the tight junction permeability, and restitute the integrity of cell surface microvilli structure, meanwhile has low cytotoxicity to the host cells. The low-dose SWCNT treatment further reduces the NLRP3-mediated IL-1Î² secretion in the infected cells. The results identify that a low-dose SWCNT treatment serves a protective function for the E. coli- and S. aureus-infected Caco-2 cells by negatively regulating mitochondrial reactive oxygen species-mediated NLRP3 inflammasome activation.</t>
  </si>
  <si>
    <t>10.1093/toxsci/kfv112</t>
  </si>
  <si>
    <t>A single aspiration of rod-like carbon nanotubes induces asbestos-like pulmonary inflammation mediated in part by the IL-1 receptor</t>
  </si>
  <si>
    <t>Carbon nanotubes (CNT) have been eagerly studied because of their multiple applications in product development and potential risks on health. We investigated the difference of two different CNT and asbestos in inducing proinflammatory reactions in C57BL/6 mice after single pharyngeal aspiration exposure.We used long tangled and long rod-like CNT, as well as crocidolite asbestos at a dose of 10 or 40 Î¼g/mouse. The mice were sacrificed 4 and 16h or 7, 14, and 28 days after the exposure. To find out the importance of a major inflammatory marker IL-1Î² in CNT-induced pulmonary inflammation, we used etanercept and anakinra as antagonists as well as Interleukin 1 (IL-1) receptor (IL-1R-/-) mice. The results showed that rod-like CNT, and asbestos in lesser extent, induced strong pulmonary neutrophilia accompanied by the proinflammatory cytokines and chemokines 16h after the exposure. Seven days after the exposure, neutrophilia had essentially disappeared but strong pulmonary eosinophilia peaked in rod-like CNT and asbestos-exposed groups. After 28 days, pulmonary granulomas, goblet cell hyperplasia, and Charcot-Leyden-like crystals containing acidophilic macrophages were observed especially in rod-like CNT-exposed mice. IL-1R-/- mice and antagonists-treated mice exhibited a significant decrease in neutrophilia and messenger ribonucleic acid (mRNA) levels of proinflammatory cytokines at 16 h. However, rodlike CNT-induced Th2-type inflammation evidenced by the expression of IL-13 and mucus production was unaffected in IL- 1R-/- mice at 28 days. This study provides knowledge about the pulmonary effects induced by a single exposure to the CNT and contributes to hazard assessment of carbon nanomaterials on airway exposure.</t>
  </si>
  <si>
    <t>10.1111/jmi.12251</t>
  </si>
  <si>
    <t>Human epithelial cells exposed to functionalized multiwalled carbon nanotubes: Interactions and cell surface modifications</t>
  </si>
  <si>
    <t>With the expansion of the production and applications of multiwalled carbon nanotubes (MWCNTs) in several industrial and science branches, the potential adverse effects on human health have attracted attention. Numerous studies have been conducted to evaluate how chemical functionalization may affect MWCNT effects; however, controversial data have been reported, showing either increased or reduced toxicity. In particular, the impact of carboxylation on MWCNT cytotoxicity is far from being completely understood. The aim of this work was the evaluation of the modifications induced by carboxylated-MWCNTs (MWCNTs-COOH) on cell surface and the study of cell-MWCNT-COOH interactions by means of field emission scanning electron microscope (FESEM). Human pulmonary epithelial cells (A549) were incubated with MWCNTs-COOH for different exposure times and concentrations (10 Î¼g/mL for 1, 2, 4 h; 5, 10, 20 Î¼g/mL for 24 h). At short incubation time, MWCNTs-COOH were easily observed associated with plasma membrane and in contact with microvilli. After 24 h exposure, FESEM analysis revealed that MWCNTs-COOH induced evident changes in the cellular surface in comparison to control cells: treated cells showed blebs, holes and a depletion of the microvilli density in association with structure modifications, such as widening and/or lengthening. In particular, an increase of cells showing holes and microvilli structure alterations was observed at 20 Î¼g/mL concentration. FESEM analysis showed nanotube agglomerates, of different sizes, entering into the cell with two different mechanisms: inward bending of the membrane followed by nanotube sinking, and nanotube internalization directly through holes. The observed morphological microvilli modifications, induced by MWCNTs-COOH, could affect epithelial functions, such as the control of surfactant production and secretion, leading to pathological conditions, such as alveolar proteinosis. More detailed studies will be, however, necessary to examine in depth the effects induced by MWCNTs-COOH and, in particular, the timing of the MWCNT-COOH-cell interaction. Lay description: Due to their unique properties, carbon nanotubes (CNTs) are exploited in different industrial and biomedical sectors. However, the fibrous morphology, the high surface energy and the structural similarities with asbestos fibers of CNTs raises several health concerns. Moreover, CNT modification, made to enhance their hydrophilicity and dispersion in water and in biological media, may affect CNT effects. Numerous studies have been conducted to evaluate how chemical functionalization may affect multiwalled CNT (MWCNT) effects; however, controversial data have been reported. The aim of this work was the evaluation of modification induced by carboxylated-MWCNTs (MWCNTs-COOH) on epithelial cell surface and the study of cell-MWCNT-COOH interactions by means of field emission scanning electron microscope (FESEM). Human pulmonary epithelial cells were incubated with MWCNTs-COOH for several exposure times and concentrations (10 Î¼g/ml for 1,2,4h; 5, 10, 20 Î¼g/ml for 24h). MWCNTs-COOH were observed associated with plasma membrane and in contact with microvilli just after short incubation time. After 24 h exposure, MWCNTs-COOH induced evident changes in the cellular surface in comparison to control cells. Analysis revealed that nanotube agglomerates entered into the cell with two different mechanisms: inward bending of the membrane followed by nanotube sinking, and nanotube internalization directly through holes. The observed morphological microvilli modifications, induced by MWCNTs-COOH, could affect epithelial functions, such as the control of surfactant production and secretion, leading to pathological conditions. Journal compilation</t>
  </si>
  <si>
    <t>Journal of Microscopy</t>
  </si>
  <si>
    <t>10.1007/s10646-015-1479-8</t>
  </si>
  <si>
    <t>Population level effects of multiwalled carbon nanotubes in Daphnia magna exposed to pulses of triclocarban</t>
  </si>
  <si>
    <t>Due to the rapid increase of carbon nanotubes (CNT) applications and their inevitable release into the aquatic environment, CNT may interact with and further influence the fate and transport of other pollutants such as triclocarban (TCC). TCC is a high-production-volume chemical that is widely used as an antimicrobial agent, is continually released into the aquatic environment, and is biologically active and persistent. In the present study, the population test with Daphnia magna was performed over 93 days. Different treatments were examined: (a) control, (b) solvent control, (c) 1 mg CNT/L from the beginning, (d) 1 mg CNT/L as of day 14, (e) control with a 2-day pulse of 25 Âµg TCC/L on day 14, 41 Âµg TCC/L (day 54), and 61 Âµg TCC/L (day 68) and (f) same pulses of TCC with co-exposure to 1 mg CNT/L. Significant changes in all three size classes were observed as a result of the long-term exposure to 1 mg CNT/L. Increasing in number of neonates, and decreasing in number of juveniles and adults were observed. Moreover, daphnids were significantly smaller when they were exposed to MWCNT. The exposure with TCC led to size-dependent mortality in Daphnia magna populations and a subsequent recovery. Lower toxicity of TCC was observed, with the presence of MWCNT in the medium. The reported effects of TCC on population level were compared to the output of an individual-based Daphnia magna population model, in order to verify the model predictions with laboratory data.</t>
  </si>
  <si>
    <t>10.1021/acsnano.5b02358</t>
  </si>
  <si>
    <t>Microglia Determine Brain Region-Specific Neurotoxic Responses to Chemically Functionalized Carbon Nanotubes</t>
  </si>
  <si>
    <t>(Figure Presented). Surface tunability and their ability to translocate plasma membranes make chemically functionalized carbon nanotubes (f-CNTs) promising intracellular delivery systems for therapeutic or diagnostic purposes in the central nervous system (CNS). The present study aimed to determine the biological impact of different types of multiwalled CNTs (MWNTs) on primary neuronal and glial cell populations isolated from fetal rat frontal cortex (FCO) and striatum (ST). Neurons from both brain regions were generally not affected by exposure to MWNTs as determined by a modified LDH assay. In contrast, the viability of mixed glia was reduced in ST-derived mixed glial cultures, but not in FCO-derived ones. Cytotoxicity was independent of MWNT type or dose, suggesting an inherent sensitivity to CNTs. Characterization of the cell populations in mixed glial cultures prior to nanotube exposure showed higher number of CD11b/c positive cells in the ST-derived mixed glial cultures. After exposure to MWNTs, CNT were uptaken more effectively by CD11b/c positive cells (microglia), compared to GFAP positive cells (astrocytes). When exposed to conditioned media from microglia enriched cultures exposed to MWNTs, ST-derived glial cultures secreted more NO than FCO-derived cells. These results suggested that the more significant cytotoxic response obtained from ST-derived mixed glia cultures was related to the higher number of microglial cells in this brain region. Our findings emphasize the role that resident macrophages of the CNS play in response to nanomaterials and the need to thoroughly investigate the brain region-specific effects toward designing implantable devices or delivery systems to the CNS.</t>
  </si>
  <si>
    <t>10.3791/52989</t>
  </si>
  <si>
    <t>10.3109/17435390.2014.969346</t>
  </si>
  <si>
    <t>10.3109/17435390.2014.978404</t>
  </si>
  <si>
    <t>Kupffer cell isolation for nanoparticle toxicity testing</t>
  </si>
  <si>
    <t>A secretomics analysis reveals major differences in the macrophage responses towards different types of carbon nanotubes</t>
  </si>
  <si>
    <t>Health surveillance study of workers who manufacture multi-walled carbon nanotubes</t>
  </si>
  <si>
    <t>The large majority of in vitro nanotoxicological studies have used immortalized cell lines for their practicality. However, results from nanoparticle toxicity testing in immortalized cell lines or primary cells have shown discrepancies, highlighting the need to extend the use of primary cells for in vitro assays. This protocol describes the isolation of mouse liver macrophages, named Kupffer cells, and their use to study nanoparticle toxicity. Kupffer cells are the most abundant macrophage population in the body and constitute part of the reticulo-endothelial system (RES), responsible for the capture of circulating nanoparticles. The Kupffer cell isolation method reported here is based on a 2-step perfusion method followed by purification on density gradient. The method, based on collagenase digestion and density centrifugation, is adapted from the original protocol developed by SmedsrÃ¸d et al. designed for rat liver cell isolation and provides high yield (up to 14 x 10&lt;sup&gt;6&lt;/sup&gt; cells per mouse) and high purity (&gt;95%) of Kupffer cells. This isolation method does not require sophisticated or expensive equipment and therefore represents an ideal compromise between complexity and cell yield. The use of heavier mice (35-45 g) improves the yield of the isolation method but also facilitates remarkably the procedure of portal vein cannulation. The toxicity of functionalized carbon nanotubes f-CNTs was measured in this model by the modified LDH assay. This method assesses cell viability by measuring the lack of structural integrity of Kupffer cell membrane after incubation with f-CNTs. Toxicity induced by f-CNTs can be measured consistently using this assay, highlighting that isolated Kupffer cells are useful for nanoparticle toxicity testing. The overall understanding of nanotoxicology could benefit from such models, making the nanoparticle selection for clinical translation more efficient.</t>
  </si>
  <si>
    <t>Certain types of carbon nanotubes (CNT) can evoke inflammation, fibrosis and mesothelioma in vivo, raising concerns about their potential health effects. It has been recently postulated that NLRP3 inflammasome activation is important in the CNT-induced toxicity. However, more comprehensive studies of the protein secretion induced by CNT can provide new information about their possible pathogenic mechanisms. Here, we studied protein secretion from human macrophages with a proteomic approach in an unbiased way. Human monocyte-derived macrophages (MDM) were exposed to tangled or rigid, long multi-walled CNT (MWCNT) or crocidolite asbestos for 6 h. The growth media was concentrated and secreted proteins were analyzed using 2D-DIGE and DeCyder software. Subsequently, significantly up- or down-regulated protein spots were in-gel digested and identified with an LC-MS/MS approach. Bioinformatics analysis was performed to reveal the different patterns of protein secretion induced by these materials. The results show that both long rigid MWCNT and asbestos elicited ample and highly similar protein secretion. In contrast, exposure to long tangled MWCNT induced weaker protein secretion with a more distinct profile. Secretion of lysosomal proteins followed the exposure to all materials, suggesting lysosomal damage. However, only long rigid MWCNT was associated with apoptosis. This analysis suggests that the CNT toxicity in human MDM is mediated via vigorous secretion of inflammation-related proteins and apoptosis. This study provides new insights into the mechanisms of toxicity of high aspect ratio nanomaterials and indicates that not all types of CNT are as hazardous as asbestos fibers.</t>
  </si>
  <si>
    <t>While many in vivo and in vitro toxicology studies of multi-walled carbon nanotubes (MWCNTs) have already indicated that exposure to MWCNTs can potentially induce health effects in humans, the actual health effects of MWCNTs among exposed workers are not yet known. Moreover, the levels of exposure and internal doses of MWCNTs are becoming more and more important for estimating the health effects resulting from exposure to MWCNTs. However, information on biomonitoring and exposure to MWCNTs remains limited. Therefore, the authors conducted a health surveillance study in a workplace that manufactures MWCNTs, including assessment of the personal and area exposure levels to MWCNTs, a walk-through evaluation of the manufacturing process, and collection of blood and exhaled breath condensates (EBCs) from the MWCNT manufacturing and office workers. In addition, a pulmonary function test was also conducted on the MWCNT manufacturing workers (9) and office workers (4). The worker exposure to elemental carbon was found to be 6.2-9.3 g/m3 in the personal samplings and 5.5-7.3 g/m3 in the area samplings. Notwithstanding, the workers exhibited a normal range of hematology and blood biochemistry values and normal lung function parameters. When analyzing the EBCs, the malondialdehyde (MDA), 4-hydroxy-2-hexenal (4-HHE) and n-hexanal levels in the MWCNT manufacturing workers were significantly higher than those in the office workers. The MDA and n-hexanal levels were also significantly correlated with the blood molybdenum concentration, suggesting MDA, n-hexanal and molybdenum as useful biomarkers of MWCNT exposure.</t>
  </si>
  <si>
    <t>Journal of Visualized Experiments</t>
  </si>
  <si>
    <t>10.1039/c5ra11489f</t>
  </si>
  <si>
    <t>Comparative assessment of the in vitro toxicity of some functionalized carbon nanotubes and fullerenes</t>
  </si>
  <si>
    <t>Functionalized fullerenes and carbon nanotubes were investigated as regards in vitro cytotoxicity and hemolytic properties. Pristine carbon nanotubes (CNTs) were first shortened to make them compatible with cellular dimensions before functional groups were appended to their surface either covalently (e.g. amine, alcohol, carboxylate) or non-covalently (adsorption and polymerization of different polyethylene glycol-based amphiphiles). C60 fullerenes were covalently functionalized with polyethylene glycols of various sizes. Cell viability was measured 24 h after exposure to the nanomaterials using MTT and LDH assays which were adapted to avoid nanomaterial interference. In vitro analysis of hemolytic properties was also performed to assess acute damage to red blood cells. While all the tested nanomaterials were found to reduce, to some extent, the cellular metabolic activity, two only affected the plasma membrane integrity, and none induced hemolysis.</t>
  </si>
  <si>
    <t>10.1002/adhm.201500252</t>
  </si>
  <si>
    <t>Inhibition of Cancer Cell Migration by Multiwalled Carbon Nanotubes</t>
  </si>
  <si>
    <t>Inhibiting cancer cell migration and infiltration to other tissues makes the difference between life and death. Multiwalled carbon nanotubes (MWCNTs) display intrinsic biomimetic properties with microtubules, severely interfering with the function of these protein filaments during cell proliferation, triggering cell death. Here it is shown MWCNTs disrupt the centrosomal microtubule cytoskeletal organization triggering potent antimigratory effects in different cancer cells.</t>
  </si>
  <si>
    <t>10.3109/17435390.2014.957253</t>
  </si>
  <si>
    <t>10.3109/17435390.2014.963186</t>
  </si>
  <si>
    <t>10.3109/17435390.2015.1017022</t>
  </si>
  <si>
    <t>10.1002/etc.2999</t>
  </si>
  <si>
    <t>Development toxicity of functionalized single-walled carbon nanotubes on rare minnow embryos and larvae</t>
  </si>
  <si>
    <t>Intratracheal exposure to multi-walled carbon nanotubes induces a nonalcoholic steatohepatitis-like phenotype in C57BL/6J mice</t>
  </si>
  <si>
    <t>Extensive temporal transcriptome and microRNA analyses identify molecular mechanisms underlying mitochondrial dysfunction induced by multi-walled carbon nanotubes in human lung cells</t>
  </si>
  <si>
    <t>Ecotoxicity of multiwalled carbon nanotubes: Standardization of the dispersion methods and concentration measurements</t>
  </si>
  <si>
    <t>Carbon nanotubes (CNTs) are widely used in industrial and commercial applications, but few studies systematically evaluate their developmental toxicity on aquatic organism. Using rare minnow (Gobiocypris rarus) at early life stages as experimental models, developmental toxicity of functionalized single-walled CNTs (SWCNTs) was investigated following exposure to 0-320mg/L for 144h. Results revealed that significantly increased in mortality and malformation was only observed after hatching. Decreased body length, heart rate and swimming speed provide a concentration-dependent manner on larvae; values of 144h LC50 and EC50 were 140.8 and 109.8mg/L, respectively. Antioxidant enzyme activities (superoxide dismutase, catalase and glutathione S-transferase) and antioxidant enzyme related mRNA expressions were significant changed; cell apoptosis activities (caspase-3, -8, -9) and cell apoptosis related mRNA expressions were significant up-regulated; reactive oxygen species and DNA damage were significantly induced when the concentration of SWCNTs above 100mg/L. Fluorescence and electron microscopy sliced observation show that SWCNTs were well dispersed in larvae within 0.5h, eventually cleared from the larvae at 144h. This is the first study to define uptake kinetics and to focus on behavioral consequences, physiological changes and mRNA expression following SWCNTs exposure in the early life stages of fish. The results obtained in the present study demonstrated that functionalized SWCNTs have the potential to affect aquatic life when released into the aquatic environment and reached high concentration. In the increasing economical context of SWCNTs, complementary studies must be undertaken, especially including mechanistic and environmental investigations.</t>
  </si>
  <si>
    <t>The effects of multi-walled carbon nanotubes (MWCNTs) exposure have garnered great interest in the field of public health, due to the high aspect ratio of MWCNTs. Because of worldwide increases in obesity prevalence, nonalcoholic fatty liver disease (NAFLD) is now the most common prevalent liver disease and is considered to be a component of metabolic syndrome, which is a cluster of disorders that also includes dyslipidemia, diabetes mellitus, arteriosclerosis, and hypertension. Exposure to MWCNTs is known to be a risk factor for lung and cardiovascular diseases, but its effect on NAFLD is unknown. In this study, we investigated the effects of intratracheal exposure of two different types of MWCNTs, namely, pristine multi-walled carbon nanotubes (PMWCNTs) and acid-treated multi-walled carbon nanotubes (TMWCNTs), on liver pathogenesis. Direct instillation of a test material into the lungs has been employed as a quantitatively reliable alternative method of inhalation exposure. The 10% weight loss dose was assessed in three months of subchronic study and is defined here as the maximum tolerated dose (MTD) of PMWCNTs and TMWCNTs; by this metric, MTD for a 1-year exposure of MWCNTs was determined to be 0.1mg/mouse. Mice exposed to PMWCNTs and TMWCNTs for one year developed a nonalcoholic steatohepatitis (NASH)-like phenotype, characterized by inflammation, hepatic steatosis, and fibrosis. Furthermore, PMWCNTs induced a more severe NASH-like phenotype than TMWCNTs, which was related to consistent up-regulation of interleukin (IL)-6 and plasminogen activator inhibitor (PAI)-1. Impaired cholesterol homeostasis, overexpression of NF-ÎºBp65, and suppression of peroxisome proliferator-activated receptor gamma (PPARÎ³) in the liver were also observed.</t>
  </si>
  <si>
    <t>Understanding toxicity pathways of engineered nanomaterials (ENM) has recently been brought forward as a key step in twenty-first century ENM risk assessment. Molecular mechanisms linked to phenotypic end points is a step towards the development of toxicity tests based on key events, which may allow for grouping of ENM according to their modes of action. This study identified molecular mechanisms underlying mitochondrial dysfunction in human bronchial epithelial BEAS 2B cells following exposure to one of the most studied multi-walled carbon nanotubes (Mitsui MWCNT-7). Asbestos was used as a positive control and a non-carcinogenic glass wool material was included as a negative fibre control. Decreased mitochondrial membrane potential (MMPâ†“) was observed for MWCNTs at a biologically relevant dose (0.25Î¼g/cm2) and for asbestos at 2Î¼g/cm2, but not for glass wool. Extensive temporal transcriptomic and microRNA expression analyses identified a 330-gene signature (including 26 genes with known mitochondrial function) related to MWCNT- and asbestos-induced MMPâ†“. Forty-nine of the MMPâ†“-associated genes showed highly similar expression patterns over time (six time points) and the majority was found to be regulated by two transcription factors strongly involved in mitochondrial homeostasis, APP and NRF1. In addition, four miRNAs were correlated with MMPâ†“ and one of them, miR-1275, was found to negatively correlate with a large part of the MMPâ†“-associated genes. Cellular processes such as gluconeogenesis, mitochondrial LC-fatty acid Î²-oxidation and spindle microtubule function were enriched among the MMPâ†“-associated genes and miRNAs. These results are expected to be useful in the identification of key events in ENM-related toxicity pathways for the development of molecular screening techniques.</t>
  </si>
  <si>
    <t>There are currently a variety of applications for multiwalled carbon nanotubes (MWCNTs), but considerable concerns exist regarding their release into the environment. Their potential accumulation by aquatic organisms could lead to transfer throughout food chains. Considering the divergences in experimental data published on the ecotoxicity of carbon nanotubes, further research is required. The dispersion of MWCNTs in aqueous culturing media of organisms as well as the determination of concentrations are relevant aspects to obtain accurate ecotoxicity results. Ultraviolet-visible spectroscopy is one of the most reported techniques to analyze concentration quickly and economically, but the methodologies to prepare dispersions and selecting the wavelengths for ultraviolet-visible measurements have not yet been clearly defined. The present study demonstrates that dispersion procedures influence absorbance, and an approach to determine the most appropriate measurement wavelength is proposed. Ecotoxicity tests with MWCNTs were performed on Vibrio fischeri bacteria, and divergences in the results were observed with respect to those previously reported. The present study contributes to the attempt to overcome the lack of standardization in the environmental assessment of MWCNTs.</t>
  </si>
  <si>
    <t>10.1002/jbm.a.35416</t>
  </si>
  <si>
    <t>10.1016/j.tiv.2015.02.009</t>
  </si>
  <si>
    <t>Carboxylation of multiwalled carbon nanotube attenuated the cytotoxicity by limiting the oxidative stress initiated cell membrane integrity damage, cell cycle arrestment, and death receptor mediated apoptotic pathway</t>
  </si>
  <si>
    <t>Commercial single-walled carbon nanotubes effects in fibrinolysis of human umbilical vein endothelial cells</t>
  </si>
  <si>
    <t>In this study, the effects of carboxylated multiwalled carbon nanotubes (MWCNTs-COOH) on human normal liver cell line L02 was compared with that of pristine multiwalled carbon nanotubes (p-MWCNTs). It was shown that compared with MWCNTs-COOH, p-MWCNTs induced apoptosis, reduced the level of intracellular antioxidant glutathione more significantly, and caused severer cell membrane damage as demonstrated by lactate dehydrogenase leakage. Cell cycles were arrested by both MWCNTs, while p-MWCNTs induced higher ratio of G0/G1 phase arrestment as compared with MWCNTs-COOH. Caspase-8 was also activated after both MWCNTs exposure, indicating extrinsic apoptotic pathway was involved in the apoptosis induced by MWCNTs exposure, more importantly, MWCNTs-COOH significantly reduced the activation of caspase-8 as compared with p-MWCNTs. All these results suggested that MWCNTs-COOH might be safer for in vivo application as compared with p-MWCNTs.</t>
  </si>
  <si>
    <t>Recent studies have demonstrated that carbon nanotubes (CNTs) induce platelet aggregation, endothelial dysfunction and vascular thrombosis. However, there is little information on the effects of CNTs on fibrinolysis. We investigated the role of pristine-commercial single-walled carbon nanotubes (SWCNTs) with &lt;3% Co content in fibrinolysis and their contribution to the induction of pro-thrombotic processes in human vein endothelial cells (HUVEC). SWCNTs alone produced concentration-dependent oxidation, as measured by a dithiothreitol oxidation assay. Internalized SWCNTs were located in HUVEC treated with 25. Î¼g/ml using transmission electron microscopy, whereas treatment with 50. Î¼g/ml compromised cell viability, and oxidative stress increased significantly at 5. Î¼g/ml. The study showed that in HUVEC treated with 25. Î¼g SWCNT/ml, fibrinolysis-related gene expression and protein levels had increased by 3-12. h after treatment (. serpine-1: 13-fold; PLAT: 11-fold and PLAU: 2-fold), but only the PAI-1 protein was increased (1.5-fold), whereas tissue and urokinase plasminogen activator proteins (tPA and uPA, respectively) tended to decrease. In summary, pristine SWCNTs treatment resulted in evident HUVEC damage caused by cell fiber contact, internalization, and oxidative stress due to contaminant metals. The generation of endothelial dysfunction, as shown by the altered expression of genes and proteins involved in fibrinolysis, suggest that SWCNTs display pro-thrombotic effects.</t>
  </si>
  <si>
    <t>10.1016/j.tiv.2015.04.017</t>
  </si>
  <si>
    <t>10.1016/j.carbon.2015.03.052</t>
  </si>
  <si>
    <t>In vitro platelet activation, aggregation and platelet-granulocyte complex formation induced by surface modified single-walled carbon nanotubes</t>
  </si>
  <si>
    <t>Reactive oxygen species generation and dispersant-dependent electron transfer through single-walled carbon nanotubes in water</t>
  </si>
  <si>
    <t>Surface modification of single-walled carbon nanotubes (SWCNTs) such as carboxylation, amidation, hydroxylation and pegylation is used to reduce the nanotube toxicity and render them more suitable for biomedical applications than their pristine counterparts. Toxicity can be manifested in platelet activation as it has been shown for SWCNTs. However, the effect of various surface modifications on the platelet activating potential of SWCNTs has not been tested yet. In vitro platelet activation (CD62P) as well as the platelet-granulocyte complex formation (CD15/CD41 double positivity) in human whole blood were measured by flow cytometry in the presence of 0.1. mg/ml of pristine or various surface modified SWCNTs. The effect of various SWCNTs was tested by whole blood impedance aggregometry, too. All tested SWCNTs but the hydroxylated ones activate platelets and promote platelet-granulocyte complex formation in vitro. Carboxylated, pegylated and pristine SWCNTs induce whole blood aggregation as well. Although pegylation is preferred from biomedical point of view, among the samples tested by us pegylated SWCNTs induced far the most prominent activation and a well detectable aggregation of platelets in whole blood.</t>
  </si>
  <si>
    <t>Although induction of oxidative stress is widely accepted as one of the major cytotoxic effects of carbon nanotubes (CNTs), there is no solid understanding of how biological redox reactions are affected and how reactive oxygen species (ROS) are generated by CNTs, especially when they are coated with various dispersing agents. In this study, we investigated electron transfer from biological reducing agents through nonfunctionalized single-walled carbon nanotubes (SWCNTs) to molecular oxygen, generating ROS in the process. Electron transfer rates in the colloidal SWCNT suspensions depended on the dispersant used to stabilize them, with six dispersants examined. Oxidation of both nicotinamide adenine dinucleotide (NADH) and dithiothreitol was catalyzed by SWCNTs coated with either cetyltrimethylammonium bromide (CTAB) or Suwannee River natural organic matter (SRNOM). SWCNTs coated with other types of surfactants showed only slight effect. In the presence of NADH or dithiothreitol, generation of ROS also was dispersant-dependent, with CTAB- and SRNOM-coated SWCNTs generating significant amounts of superoxide anion and hydrogen peroxide. In systems containing xanthine and xanthine oxidase, accumulated charge on the SWCNTs appeared to be transferred to superoxide anion, resulting in indirect disproportionation of superoxide anion, forming more hydrogen peroxide.</t>
  </si>
  <si>
    <t>10.1016/j.cbi.2015.06.031</t>
  </si>
  <si>
    <t>A systems toxicology approach on the mechanism of uptake and toxicity of MWCNT in Caenorhabditis elegans</t>
  </si>
  <si>
    <t>Abstract The increased volumes of carbon nanotubes (CNTs) being utilized in industrial and biomedical processes carries with it an increased risk of unintentional release into the environment, requiring a thorough hazard and risk assessment. In this study, the toxicity of pristine and hydroxylated (OH-) multiwall CNTs (MWCNTs) was investigated in the nematode Caenorhabditis elegans using an integrated systems toxicology approach. To gain an insight into the toxic mechanism of MWCNTs, microarray and proteomics were conducted for C. elegans followed by pathway analyses. The results of pathway analyses suggested endocytosis, phagocytosis, oxidative stress and endoplasmic reticulum (ER) stress, as potential mechanisms of uptake and toxicity, which were subsequently investigated using loss-of-function mutants of genes of those pathways. The expression of phagocytosis related genes (i.e. ced-10 and rab-7) were significantly increased upon exposure to OH-MWCNT, concomitantly with the rescued toxicity by loss-of-function mutants of those genes, such as ced-10(n3246) and rab-7(ok511). An increased sensitivity of the hsp-4(gk514) mutant by OH-MWCNT, along with a decreased expression of hsp-4 at both gene and protein level suggests that MWCNTs may affect ER stress response in C. elegans. Collectively, the results implied phagocytosis to be a potential mechanism of uptake of MWCNTs, and ER and oxidative stress as potential mechanisms of toxicity. The integrated systems toxicology approach applied in this study provided a comprehensive insight into the toxic mechanism of MWCNTs in C. elegans, which may eventually be used to develop an "Adverse Outcome Pathway (AOP)", a recently introduced concept as a conceptual framework to link molecular level responses to higher level effects.</t>
  </si>
  <si>
    <t>10.1186/s12989-015-0096-2</t>
  </si>
  <si>
    <t>10.1007/s00726-015-1970-9</t>
  </si>
  <si>
    <t>10.11669/cpj.2015.13.011</t>
  </si>
  <si>
    <t>Lung inflammation and lack of genotoxicity in the comet and micronucleus assays of industrial multiwalled carbon nanotubes Graphistrength&lt;sup&gt;Â©&lt;/sup&gt; C100 after a 90-day nose-only inhalation exposure of rats</t>
  </si>
  <si>
    <t>Chemically functionalized single-walled carbon nanotubes enhance the glutamate uptake characteristics of mouse cortical astrocytes</t>
  </si>
  <si>
    <t>Preparation of ethylenediamine functionally-modified multi-walled carbon nanotubes and biocompatibility on PC12 cells</t>
  </si>
  <si>
    <t>Background: GraphistrengthÂ© C100 multiwalled carbon nanotubes (MWCNT) provide superior electrical and mechanical properties for various applications. The evaluation of the intrinsic hazard properties of GraphistrengthÂ© C100 is an essential step for safe use. A general feature of multiwalled carbon nanotubes after inhalation or intratracheal exposures is the induction of an inflammatory reaction in the lungs sometimes associated with local genotoxic effects. Methods: After investigating different parameters for the aerosol generation and performing a 5-day inhalation range finding study, male and female Wistar rats were exposed nose-only for 90 days to target concentrations of 0.05, 0.25 and 5.0 mg/m3 air of GraphistrengthÂ© C100 and sacrificed 24 h and 90 days after the last exposure. Broncho-alveolar lavage fluid (BALF) was also collected and analyzed for inflammatory parameters. Twenty-four hours post-exposure, chromosomal aberrations in the bone marrow cells were evaluated by the micronucleus test and DNA damages in the lung, kidney and liver cells by both the standard and the human 8-oxoguanine DNA N-glycosylase 1 (hOGG1)-modified comet assay. All studies were performed according to the OECD test guidelines. Results: An inflammatory lung reaction and the release of inflammatory factors in the BALF were observed in all rats exposed to 5.0 mg/m3, associated with changes in the differential white blood cells counts. The slight changes in BALF parameters at 0.25 mg/m3 recovered and signs of lung clearance of the MWCNT were observed. No pathological changes were observed on the pleura. Neither increase in the number of micronucleated polychromatic erythrocytes nor increase in percent DNA damage were observed at any concentration. Conclusions: Lung inflammation characteristic of an overload with insoluble particles was observed after a 90-day exposure to 5.0 mg/m3 of GraphistrengthÂ© C100. Clear signs of clearance and recovery were observed at 0.25 mg/m3. No genotoxicity was detected locally in lung and distally in bone marrow, liver and kidney. Therefore, GraphistrengthÂ© C100 appears of low concern in term of local and systemic genotoxicity and a No-Observed Adverse Effect Concentration (NOAEC) of 0.25 mg/m3 (0.28 mg/m3 as actual concentration) was established for the repeated-dose toxicity.</t>
  </si>
  <si>
    <t>Abstract Using a radioactive glutamate uptake assay and immunolabeling, we report that single-walled carbon nanotubes, chemically functionalized with polyethylene glycol (SWCNT-PEG), delivered as a colloidal solute, cause an increase in the uptake of extracellular glutamate by astrocytes and an increase in the immunoreactivity of the glutamate transporter GLAST on their cell surface, which is likely a consequence of an increase in the immunoreactivity of glial fibrillary acidic protein. Additional corollary is that astrocytes exposed to SWCNT-PEG became larger and stellate, morphological characteristics of maturation and heightened activity of these glial cells. These results imply that SWCNT-PEG could potentially be used as a viable candidate for neural prosthesis applications, perhaps to alleviate the death toll of neurons due to glutamate excitotoxicity, a pathological process observed in brain and spinal cord injuries.</t>
  </si>
  <si>
    <t>OBJECTIVE: To prepare multi-walled carbon nanotubes-ethylenediamine (MWCNTs-EDA) compound with low toxicity and belter dispersion using EDA functionally modified-multi-walled carbon nanotubes to lay a foundation for the further research of loading drugs with carbon nanotubes. METHODS: MWCNTs-EDA compound was synthesized by covalent crosslinking with carboxylated carbon nanotubes (MWCNTS-COOH) and ethylenediamine, and then scanning electron microscopy (SEM), transmission electron microscopy (TEM), infrared spectroscopy (KTIR), thermal gravimetric analysis (TG), Raman spectrum, and Zeta potential determination were used to characterize the compound, and the dispersion uniformity of MWCNTs before and after functionalization were examined. MIT assay and flow cytometry test were used to measure the toxicity of the compound against phcochromocytoma cells. RESULTS: The results of SEM, TEM, FTIR, TG, Raman, and Zeta potential analysis confirmed that MWCNTs had successfully received the EDA. The dispersibility test showed that MWCNTs-EDA had better dispersion stability in water. MTT assay and flow cytometry test showed that EDA functionally-modified MWCNTs greatly reduced the cytotoxicity of the MWCNTs. CONCLUSION: The EDA functionally-modified MWCNTs has significantly improved dispersibility, significantly reduced in vitro cytotoxicity, and better biocompatibility.</t>
  </si>
  <si>
    <t>Amino Acids</t>
  </si>
  <si>
    <t>10.3109/1061186X.2015.1016437</t>
  </si>
  <si>
    <t>Enhancement of cytotoxicity of artemisinin toward cancer cells by transferrin-mediated carbon nanotubes nanoparticles</t>
  </si>
  <si>
    <t>Artemisinin (ART) is a kind of drug with an endoperoxide bridge which tends to react with Fe2+ to generate radicals for killing cancer cells. However, simultaneous delivery of hydrophobic ART and Fe2+ ions into cancer cells remains a major challenge. In this study, a multi-functional tumor-targeting drug delivery system employing hyaluronic acid-derivatized multi-walled carbon nanotubes (HA-MWCNTs) as drug carriers, transferrin (Tf) as targeting ligand and ART as a model drug for cancer treatment was constructed. This delivery system (HA-MWCNTs/Tf@ART) not only retained optical property of MWCNTs and cytotoxicity of ART but also demonstrated synergistic anti-tumor effect using ART and Tf. Compared with free ART, remarkably enhanced anti-tumor efficacy of this drug vehicle was realized both in cultured MCF-7 cells in vitro and in a tumor-bearing murine model in vivo, due to increased intracellular accumulation of ART and co-delivery of Tf and ART analogs. HA-MWCNTs/Tf@ART with laser irradiation demonstrated the highest inhibition effect compared to the other groups. This result may provide a new way of using promising natural drugs for cancer therapy.</t>
  </si>
  <si>
    <t>Journal of Drug Targeting</t>
  </si>
  <si>
    <t>10.1007/s12010-015-1607-1</t>
  </si>
  <si>
    <t>Conscious Changes of Carbon Nanotubes Cytotoxicity by Manipulation with Selected Nanofactors</t>
  </si>
  <si>
    <t>We discuss eight major challenges in the field of carbon nanomaterial toxicity. Generally, we pick up some of them, and the most important challenge is searching of the qualitative relationships between nanofactors and cytotoxicity. This is important since it can provide the possibility of conscious changes of carbon nanotubes cytotoxicity by manipulation with selected nanofactors. Therefore, the toxicity of a series of gradually oxidized carbon nanotubes is studied. We show, for the first time, that toxicity of those materials depends strongly on the ratio of acidic to basic group concentrationâ€”the higher is this ratio value, the more toxic are nanotubes. In this way, by changing this ratio, one can change toxicity. This correlation is more evident after ultrasonication, and it is connected with the accessibility of charged groups for interactions with proteins. Toxicity also depends on the ability of nanotubes for protein adsorption. We suggest that the changes in the protein composition of medium, especially lack of important growth factors, inhibit cell proliferation.</t>
  </si>
  <si>
    <t>10.1371/journal.pone.0128888</t>
  </si>
  <si>
    <t>10.3969/j.issn.2095-4344.2015.25.011</t>
  </si>
  <si>
    <t>An allergic lung microenvironment suppresses carbon nanotube-induced inflammasome activation via STAT6-dependent inhibition of caspase-1</t>
  </si>
  <si>
    <t>Accumulation of intravenously injected carboxylated single-walled carbon nanotubes in rat axillary lymph nodes</t>
  </si>
  <si>
    <t>Background: Multi-walled carbon nanotubes (MWCNTs) represent a human health risk as mice exposed by inhalation display pulmonary fibrosis. Production of IL-1Î² via inflammasome activation is a mechanism of MWCNT-induced acute inflammation and has been implicated in chronic fibrogenesis. Mice sensitized to allergens have elevated T-helper 2 (Th2) cytokines, IL-4 and IL-13, and are susceptible to MWCNT-induced airway fibrosis. We postulated that Th2 cytokines would modulate MWCNT-induced inflammasome activation and IL-1Î² release in vitro and in vivo during allergic inflammation. Methods: THP-1 macrophages were primed with LPS, exposed to MWCNTs and/or IL-4 or IL-13 for 24 hours, and analyzed for indicators of inflammasome activation. C57BL6 mice were sensitized to house dust mite (HDM) allergen and MWCNTs were delivered to the lungs by oropharyngeal aspiration. Mice were euthanized 1 or 21 days post-MWCNT exposure and evaluated for lung inflammasome components and allergic inflammatory responses. Results: Priming of THP-1 macrophages with LPS increased pro-IL-1Î² and subsequent exposure to MWCNTs induced IL-1Î² secretion. IL-4 or IL-13 decreased MWCNT-induced IL-1Î² secretion by THP-1 cells and reduced pro-caspase-1 but not pro-IL-1Î². Treatment of THP-1 cells with STAT6 inhibitors, either Leflunomide or JAK I inhibitor, blocked suppression of caspase activity by IL-4 and IL-13. In vivo, MWCNTs alone caused neutrophilic infiltration into the lungs of mice 1 day post-exposure and increased IL-1Î² in bronchoalveolar lavage fluid (BALF) and pro-caspase-1 immuno-staining in macrophages and airway epithelium. HDM sensitization alone caused eosinophilic inflammation with increased IL-13. MWCNT exposure after HDM sensitization increased total cell numbers in BALF, but decreased numbers of neutrophils and IL-1Î² in BALF as well as reduced pro-caspase-1 in lung tissue. Despite reduced IL-1Î² mice exposed to MWCNTs after HDM developed more severe airway fibrosis by 21 days and had increased pro-fibrogenic cytokine mRNAs. Conclusions: These data indicate that Th2 cytokines suppressMWCNT-induced inflammasome activation via STAT6-dependent down-regulation of pro-caspase-1 and suggest that suppression of inflammasome activation and IL-1Î² by an allergic lung microenvironment is a mechanism through which MWCNTs exacerbate allergen-induced airway fibrosis.</t>
  </si>
  <si>
    <t>BACKGROUND: Lymph-targeted tracing and therapy based on carbon nanotubes have been one of the hottest researches on targeting tumor diagnosis and treatment. To evaluate the accumulation of carbon nanotubes in axillary lymph node can provide experimental evidences for developing nano-tracers and drug carriers which are more lymph-specific and more biocompatible. OBJECTIVE: To study the accumulation of the intravenously injected carboxylated single-walled carbon nanotubes in axillary lymph nodes of Sprague-Dawley rats, and to evaluate their effect on blood cells. METHODS: Sixty-four Sprague-Dawley rats were randomly divided into two groups. Rats in testing group were injected with carboxylated single-walled carbon nanotubes suspension (2 mg/kg), while those in control group were injected with 5% glucose solution (1 mL/kg), both through the tail vein, three times per week. Four periods of 7, 60, 90 and 120 days were set (the 120-day period referred to 90 days of administration followed by 30 days of drug withdrawal). At the end of each period, eight rats from each group were randomly picked out, to collect blood samples via the abdominal aorta for blood routine test. Finally the axillary lymph nodes were observed, and the lymph node samples of rats in the testing group were collected and analyzed at 120 days by transmission electron microscope. RESULTS AND CONCLUSION: Compared with the control group, black staining of axillary lymph nodes of rats in testing group was not obvious at the end of the 7-day period. However, with the increase of the dosing periods, the lymph nodes of the rats in the testing group became enlarged, firm and black stained, coupled with a significant rising in the percentage of blood neutrophils. After 30 days of drug withdrawal, the size of the rat axillary lymph nodes was reduced and black staining partly faded, with the decreasing of blood neutrophil percentage. Under the transmission electron microscope, abundant carboxylated single-walled carbon nanotubes were aptaken by lymphocytes to form a large number of phagocytic vacuoles after drug withdrawal for 30 days. It indicates that the short-term tracing of rat axillary lymph nodes by carboxylated single-walled carbon nanotubes injected through the ttil vein is relatively weak, while the long-term intravenous injection can cause their accumulation in rat axillary lymph nodes, coupld with the incrrase of neutrophils; after drug withdrrwal, the carboxylated single-walled carbon nanotubes can be slowly cleared by the lymph nodes.</t>
  </si>
  <si>
    <t>10.1080/17458080.2014.888788</t>
  </si>
  <si>
    <t>10.3390/nano5021066</t>
  </si>
  <si>
    <t>Lipopolysaccharide influences on the toxicity of oxidised multiwalled carbon nanotubes to murine splenocytes in vitro</t>
  </si>
  <si>
    <t>Examination of single-walled carbon nanotubes uptake and toxicity from dietary exposure: Tracking movement and impacts in the gastrointestinal system</t>
  </si>
  <si>
    <t>This experimental study evaluated the influence of the presence of lipopolysaccharide (LPS), a common bacterial endotoxin, on the nitric acid oxidised multiwalled carbon nanotubes (Ox-MWCNT) during the assessment of in vitro toxicity to splenocytes, an immune system cell isolated from BALB/c mice. The concentration of LPS was determined by Limulus Amebocyte assay and this endotoxin was removed from Ox-MWCNT by using three cycles of autoclave. Splenocytes were cultured in RPMI 1640 media with 1.0, 5.0 or 10 ng/mL of Ox-MWCNT. The results showed that the presence of LPS on Ox-MWCNT did not affect the growth of splenocytes in vitro. However, the absence of LPS decreased the splenocytes viability significantly.</t>
  </si>
  <si>
    <t>Previous studies indicate that exposure of fish to pristine single-walled carbon nanotubes (SWCNTs) by oral gavage, causes no overt toxicity, and no appreciable absorption has been observed. However, in the environment, SWCNTs are likely to be present in dietary sources, which may result in differential impacts on uptake and biological effects. Additionally, the potential of these materials to sorb nutrients (proteins, carbohydrates, and lipids) while present in the gastrointestinal (GI) tract may lead to nutrient depletion conditions that impact processes such as growth and reproduction. To test this phenomenon, fathead minnows were fed a commercial diet either with or without SWCNTs for 96 h. Tracking and quantification of SWCNTs using near-infrared fluorescence (NIRF) imaging during feeding studies showed the presence of food does not facilitate transport of SWCNTs across the intestinal epithelia. Targeting genes shown to be responsive to nutrient depletion (peptide transporters, peptide hormones, and lipases) indicated that pept2, a peptide transporter, and cck, a peptide hormone, showed differential mRNA expression by 96 h, a response that may be indicative of nutrient limitation. The results of the current study increase our understanding of the movement of SWCNTs through the GI tract, while the changes in nutrient processing genes highlight a novel mechanism of sublethal toxicity in aquatic organisms.</t>
  </si>
  <si>
    <t>Journal of Experimental Nanoscience</t>
  </si>
  <si>
    <t>10.1177/1091581815584799</t>
  </si>
  <si>
    <t>Mechanisms of multi-walled carbon nanotubes-induced oxidative stress and genotoxicity in mouse fibroblast cells</t>
  </si>
  <si>
    <t>The extensive production and wide application of carbon nanotubes have made investigations of its toxic potentials necessary. In the present study, we explored the underlying mechanism through which multi-walled carbon nanotubes (MWCNTs) induce toxicity in mouse fibroblast cells (L929). 3-(4,5-Dimethylthiazol-2-yl)-2,5-diphenyltetrazolium bromide and neutral red uptake viability assays were used to examine mechanisms of cytotoxicity. Dose and time-dependent cytotoxicity was observed in L929 cells. The MWCNTs significantly increased the generation of reactive oxygen species, lipid peroxidation, superoxide dismutase, and decreased glutathione. It was observed that the MWCNTs induced caspase 3 activity. The highest DNA strand breakage was detected by comet assay at 300 Î¼g/mL of MWCNTs. Thus, the data indicate that MWCNTs induced cytotoxicity and apoptosis in L929 cells via oxidative stress.</t>
  </si>
  <si>
    <t>10.1007/s11062-015-9521-2</t>
  </si>
  <si>
    <t>Effects of Injection of Carbon Nanotubes on EEG and Results of a Behavioral Test in Rats</t>
  </si>
  <si>
    <t>We examined the biocompatibility of carbon nanotubes (CNTs) injected i.p. into rats (1 mg/kg body mass) by recording EEG from the frontal and occipital cortex and performing the water maze router test before and after such injection. For EEG, the energy and average power spectral density of wavelet coefficients in the Î², Î±, and Î¸ bands were considered the features. In the water maze router experiment, the distance, time, and speed of rats were investigated as behavioral factors. Comparison of EEG signals before and after injection showed that introduction of CNTs exerted no significant effect on electrophysiological brain indices. A comparison of behavioral factors before and after injection, however, showed that injections of CNTs increased the pacing distance and time to find the desired platform and decreased somewhat the speed in the water maze router experiment. A possible reason of this phenomenon is the possible influence of CNTs on ion fluxes in brain neurons.</t>
  </si>
  <si>
    <t>Neurophysiology</t>
  </si>
  <si>
    <t>10.1016/j.biomaterials.2015.02.083</t>
  </si>
  <si>
    <t>Carbon nanotubes (CNTs) are a novel nanocarriers with interesting physical and chemical properties. Here we investigate the ability of amino-functionalized multi-walled carbon nanotubes (MWNTs-NH3+) to cross the Blood-Brain Barrier (BBB) invitro using a co-culture BBB model comprising primary porcine brain endothelial cells (PBEC) and primary rat astrocytes, and invivo following a systemic administration of radiolabelled f-MWNTs. Transmission Electron microscopy (TEM) confirmed that MWNTs-NH3+ crossed the PBEC monolayer via energy-dependent transcytosis. MWNTs-NH3+ were observed within endocytic vesicles and multi-vesicular bodies after 4 and 24h. A complete crossing of the invitro BBB model was observed after 48h, which was further confirmed by the presence of MWNTs-NH3+ within the astrocytes. MWNT-NH3+ that crossed the PBEC layer was quantitatively assessed using radioactive tracers. A maximum transport of 13.0Â±1.1% after 72h was achieved using the co-culture model. f-MWNT exhibited significant brain uptake (1.1Â±0.3% injected dose/g) at 5min after intravenous injection in mice, after whole body perfusion with heparinized saline. Capillary depletion confirmed presence of f-MWNT in both brain capillaries and parenchyma fractions. These results could pave the way for use of CNTs as nanocarriers for delivery of drugs and biologics to the brain, after systemic administration.</t>
  </si>
  <si>
    <t>10.1016/j.aquatox.2015.03.014</t>
  </si>
  <si>
    <t>High surface adsorption properties of carbon-based nanomaterials are responsible for mortality, swimming inhibition, and biochemical responses in Artemia salina larvae</t>
  </si>
  <si>
    <t>We investigated the effects of three different carbon-based nanomaterials on brine shrimp (. Artemia salina) larvae. The larvae were exposed to different concentrations of carbon black, graphene oxide, and multiwall carbon nanotubes for 48. h, and observed using phase contrast and scanning electron microscopy. Acute (mortality) and behavioural (swimming speed alteration) responses and cholinesterase, glutathione-S-transferase and catalase enzyme activities were evaluated. These nanomaterials were ingested and concentrated in the gut, and attached onto the body surface of the A. salina larvae. This attachment was responsible for concentration-dependent inhibition of larval swimming, and partly for alterations in the enzyme activities, that differed according to the type of tested nanomaterials. No lethal effects were observed up to 0.5. mg/mL carbon black and 0.1. mg/mL multiwall carbon nanotubes, while graphene oxide showed a threshold whereby it had no effects at 0.6. mg/mL, and more than 90% mortality at 0.7. mg/mL. Risk quotients calculated on the basis of predicted environmental concentrations indicate that carbon black and multiwall carbon nanotubes currently do not pose a serious risk to the marine environment, however if uncontrolled release of nanomaterials continues, this scenario can rapidly change.</t>
  </si>
  <si>
    <t>10.1039/c5tx00039d</t>
  </si>
  <si>
    <t>Respiratory exposure to single-walled carbon nanotubes induced changes in vascular homeostasis and the expression of peripheral blood related genes in a rat model</t>
  </si>
  <si>
    <t>Epidemiological studies have demonstrated that nanometre particles in polluted air can increase the risk of CVD, which is dangerous to mankind. However, little is known regarding the indirect toxic effects on the cardiovascular system of respiratory tract exposure to nanometre particles. As a typical nanomaterial, SWCNTs have gained enormous popularity because of their unique properties. However, increasing attention has been paid to the potential pulmonary toxic effects of respiratory tract exposure to SWCNT than to the potential link of this exposure to cardiovascular disease risk. In this study, a rat intratracheal instillation model was used to evaluate the systemic and secondary effects of respiratory tract exposure to SWCNT, specifically changes in lung tissues, the circulatory system and vascular function. We found increased levels of inflammatory factors and interstitial inflammation in the lungs in this rat model. In addition, up-regulated levels of cytokines and an increase in white blood cells, platelets and fibrinogen were detected in the plasma. These changes were followed by increased blood viscosity in the high dose SWCNT exposure group. In addition, damage to the ultrastructure of the vascular intima in the rats was observed. Changes in coagulation and fibrinolysis activating factors were detected in the plasma. Lower expression of t-PA and higher expression of vWF were observed in the vascular intima of rats exposed to SWCNT at 10.5 and 17.5 mg per kg b.w. for 30 days and 60 days. After exposure to SWCNT for 60 days at 17.5 mg per kg b.w., decreased expression of t-PA gene and increased expression of TM, p38MAPK and PAI-1 genes were observed in the peripheral blood of the rats. Based on these results, we conclude that cardiovascular toxicity caused by respiratory tract exposure to SWCNTs may be induced by indirect effects on vascular homeostasis, which is different from previously reported direct cardiac effects of SWCNT. The present work established a correlation between pulmonary changes and CVD following pulmonary exposure to SWCNT. This study indicates a possible pathophysiological mechanism for CVD caused by pulmonary exposure to SWCNT. More importantly, these results supplement toxicological evaluation data for the risk of CVD caused by respiratory tract exposure to SWCNT.</t>
  </si>
  <si>
    <t>10.1016/j.snb.2015.05.008</t>
  </si>
  <si>
    <t>S. cerevisiae whole-cell based capacitive biochip for the detection of toxicity of different forms of carbon nanotubes</t>
  </si>
  <si>
    <t>A whole-cell based capacitive biochip (WCB) was employed for detecting nanotoxicity of different types of carbon nanotubes (CNTs). The WCB was made of arrays of capacitors that were functionalized with living S. cerevisiae (yeast) cells through coupling on their cell-surface protein disulfide bridges. Cells-on-chip were exposed to varying concentrations of single-walled (SW), multi-walled (MW) and double-walled (DW) CNTs. Dynamic cell-surface charge distributions as a result of cell-CNT interactions on chip were measured as change in relative capacitance under the applied AC-frequency. The WCB response provided a direct relationship between the integrity of cells-on-chip and their strong interaction with CNTs by adsorption/adhesion. Cellular damages imposed by CNTs was determined based on the magnitude of changes in relative capacitance against different types and concentrations of CNTs. Increasing toxicity experienced by cells-on-chip followed the order DWCNTs &lt; MWCNTs &lt; SWCNTs suggesting that cells were severely affected by SWCNTs followed by MWCNTs and DWCNTs. The above results were further validated through cell viability tests and fluorescence assays using quantum dot conjugated cells that enabled determination of the responses at the interface of cell-membranes against different types of CNTs. The developed WCB can be extended to high-throughput screening of toxic nanomaterials (NMs) in food and environmental samples.</t>
  </si>
  <si>
    <t>Sensors and Actuators, B: Chemical</t>
  </si>
  <si>
    <t>10.1134/S1995078015030179</t>
  </si>
  <si>
    <t>Assessment of reproductive toxicity of multiwalled carbon nanotubes and their putative effects on population ecology of mouselike rodents</t>
  </si>
  <si>
    <t>An assessment of the reproductive toxicity of multiwalled carbon nanotubes (MWCNTs) for male laboratory mice according to a set of morphophysiological, biochemical, and histological criteria is reported. Oral administration of MWCNTs at doses of 0.3, 3, and 30 mg/kg evoked a dose-dependent decrease in the level of free testosterone in blood plasma, as well as a 15â€“40% decrease in male fertilization capacity. Mathematical modeling allowed for the assumption that a decrease in the parameter named above can induce changes in the population dynamics of mouselike rodents, namely, a reduction in the peak numbers of animals and an increase of the oscillation period by âˆ¼30%. The results can be used for developing environmental standards of MWCNT intake by mammals, as well for the development of new products for controlling rodent populations.</t>
  </si>
  <si>
    <t>10.1002/smll.201402859</t>
  </si>
  <si>
    <t>NADPH Oxidase-Dependent NLRP3 Inflammasome Activation and its Important Role in Lung Fibrosis by Multiwalled Carbon Nanotubes</t>
  </si>
  <si>
    <t>The purpose of this paper is to elucidate the key role of NADPH oxidase in NLRP3 inflammasome activation and generation of pulmonary fibrosis by multi-walled carbon nanotubes (MWCNTs). Although it is known that oxidative stress plays a role in pulmonary fibrosis by single-walled CNTs, the role of specific sources of reactive oxygen species, including NADPH oxidase, in inflammasome activation remains to be clarified. In this study, three long aspect ratio (LAR) materials (MWCNTs, single-walled carbon nanotubes, and silver nanowires) are used to compare with spherical carbon black and silver nanoparticles for their ability to trigger oxygen burst activity and NLRP3 assembly. All LAR materials but not spherical nanoparticles induce robust NADPH oxidase activation and respiratory burst activity in THP-1 cells, which are blunted in p22phox-deficient cells. The NADPH oxidase is directly involved in lysosomal damage by LAR materials, as demonstrated by decreased cathepsin B release and IL-1Î² production in p22phox-deficient cells. Reduced respiratory burst activity and inflammasome activation are also observed in bone marrow-derived macrophages from p47phox-deficient mice. Moreover, p47phox-deficient mice have reduced IL-1Î² production and lung collagen deposition in response to MWCNTs. Lung fibrosis is also suppressed by N-acetyl-cysteine in wild-type animals exposed to MWCNTs. NADPH oxidase-induced oxidative stress is directly involved in NLRP3 inflammasome activation and generation of lung fibrosis by multi-walled carbon nanotubes. Long aspect ratio engineered nanomaterials exert their effects through NADPH oxidase activation and oxidative burst, which lead to lysosomal damage, mitochondrial reactive oxygen species generation, oxidative stress, and subsequent NLRP3 inflammasome activation.</t>
  </si>
  <si>
    <t>10.3109/17435390.2014.933903</t>
  </si>
  <si>
    <t>10.3109/17435390.2014.921737</t>
  </si>
  <si>
    <t>10.3109/17435390.2014.933904</t>
  </si>
  <si>
    <t>10.1002/tox.21945</t>
  </si>
  <si>
    <t>Thirteen-week study of toxicity of fiber-like multi-walled carbon nanotubes with whole-body inhalation exposure in rats</t>
  </si>
  <si>
    <t>Intratracheal instillation of single-wall carbon nanotubes in the rat lung induces time-dependent changes in gene expression</t>
  </si>
  <si>
    <t>Extracellular HMGB1 regulates multi-walled carbon nanotube-induced inflammation in vivo</t>
  </si>
  <si>
    <t>Ecotoxicity of single-wall carbon nanotubes to freshwater snail Lymnaea luteola L.: Impacts on oxidative stress and genotoxicity</t>
  </si>
  <si>
    <t>Cancer development due to fiber-like straight type of multi-walled carbon nanotubes (MWCNTs) has raised concerns for human safety because of its shape similar to asbestos. To set concentrations of MWCNT for a rat carcinogenicity study, we conducted a 13-week whole body inhalation study. F344 male and female rats, 6-week-old at the commencement of the study, were exposed by whole-body inhalation to MWCNT at concentrations of 0, 0.2, 1 and 5mg/m with a generation and exposure system utilizing the cyclone sieve method. Measured concentrations in the exposure chambers were 0.20Â±0.02, 1.01Â±0.11 and 5.02Â±0.25mg/m for 13 weeks. The MMAD (GSD) of MWCNT were 1.4-1.6Î¼m (2.3-3.0), and mean width and length were 94.1-98.0nm and 5.53-6.19Î¼m, respectively, for each target concentration. Lung weights were increased 1.2-fold with 1mg/m and 1.3-fold with 5mg/m in both sexes compared to the controls. In the bronchoalveolar lavage fluid (BALF) analyses, inflammatory parameters were increased concentration-dependently in both sexes from 0.2mg/m. Granulomatous changes in the lung were induced at 1 and 5mg/m in females and even at 0.2mg/m in males. Focal fibrosis of the alveolar wall was observed in both sexes at 1mg/m or higher. Inflammatory infiltration in the visceral pleural and subpleural areas was induced only at 5mg/m. In conclusion, we determined 0.2mg/m as the low-observed-Adverse-effect level (LOAEL) for respiratory tract toxicity in the present inhalation exposure study of rats.</t>
  </si>
  <si>
    <t>The use of carbon nanotubes in the industry has grown; however, little is known about their toxicological mechanism of action. Single-wall carbon nanotube (SWCNT) suspensions were administered by single intratracheal instillation in rats. Persistence of alveolar macrophage-containing granuloma was observed around the sites of SWCNT aggregation at 90 days post-instillation in 0.2-mg- or 0.4-mg-injected doses per rat. Meanwhile, gene expression profiling revealed that a large number of genes involved in the inflammatory response were markedly upregulated until 90 days or 180 days post-instillation. Subsequently, gene expression patterns were dramatically altered at 365 days post-instillation, and the number of upregulated genes involved in the inflammatory response was reduced. These results suggested that alveolar macrophage-containing granuloma reflected a characteristic of the histopathological transition period from the acute-phase to the subchronic-phase of inflammation, as well as pulmonary acute phase response persistence up to 90 or 180 days after intratracheal instillation in this experimental setting. The expression levels of the genes Ctsk, Gcgr, Gpnmb, Lilrb4, Marco, Mreg, Mt3, Padi1, Slc26a4, Spp1, Tnfsf4 and Trem2 were persistently upregulated in a dose-dependent manner until 365 days post-instillation. In addition, the expression levels of Atp6v0d2, Lpo, Mmp7, Mmp12 and Rnase9 were significantly upregulated until 754 days post-instillation. We propose that these persistently upregulated genes in the chronic-phase response following the acute-phase response act as potential biomarkers in lung tissue after SWCNT instillation. This study provides further insight into the time-dependent changes in genomic expression associated with the pulmonary toxicity of SWCNTs.</t>
  </si>
  <si>
    <t>Endotoxin is often used to activate NF-ÎºB in vitro when assessing NLRP3 inflammasome activation by various exogenous particles including nanoparticles. However, the endogenous source of this signal 1 is unknown. High-mobility group box 1 (HMGB1) is known to play a critical role in acute lung injury, however the potential contribution of the alarmin HMGB1 to NLRP3 Inflammasome activation has not been determined in response to nanoparticles in vivo. In this study, the ability of multi-walled carbon nanotubes (MWCNT) to cause release of HMGB1 in vitro and in vivo, as well as the potential of HMGB1 to function as signal 1 in vitro and in vivo, was determined. HMGB1 activity in vivo was assessed by administration of HMGB1 neutralization antibodies following MWCNT exposure. Caspase-1-/- mice were utilized to elucidate the dependence of HMGB1 secretion on NLRP3 inflammasome activity. MWCNT exposure increased extracellular HMGB1 levels in primary alveolar macrophages from C57Bl/6 mice and C10 mouse epithelial cell culture supernatants, and in C57Bl/6 mouse lung lavage fluid. MWCNT-induced HMGB1 secretion was dependent upon caspase-1. HMGB1 increased MWCNT-induced IL-1 release from macrophages in vitro, and neutralization of extracellular HMGB1 reduced MWCNT-induced IL-1 secretion in vivo. HMGB1 neutralization was accompanied with overall decreased inflammation. In summary, this study suggests extracellular HMGB1 participates in NLRP3 inflammasome activity and regulates IL-1 associated sterile inflammation induced by MWCNT.</t>
  </si>
  <si>
    <t>Mammalian studies have raised concerns about the toxicity of carbon nanotubes, but there is very limited data on ecogenotoxicity to aquatic organisms. The aim of this study was to determine eco-geno toxic effects of single walled carbon nanotubes (SWCNTs) in fresh water snail, Lymnea luteola (L. luteola). A static test system was used to expose L. luteola to a freshwater control, 0.05, 0.15, 0.30, 0.46 mg/L SWCNTs for up to 4 days. SWCNTs changed a significant reduction in glutathione, glutathione-S-transferase, and glutathione peroxidase with in hepatopancreas of L. luteola. Lipid peroxidation (LPO) and catalase showed dose- and time-dependent and statistically significant increase in hepatopancreas during SWCNTs exposure compared with control. However, a significant (p&lt;0.01) induction in DNA damage was observed by the comet assay in hepatopancreas cells treated with SWCNTs. These results demonstrate that SWCNTs are ecogenotoxic to freshwater snail L. luteola. The oxidative stress and comet assay can successfully be used as sensitive tools of aquatic pollution biomonitoring.</t>
  </si>
  <si>
    <t>10.1016/j.cyto.2015.01.032</t>
  </si>
  <si>
    <t>Involvement of IL-1 genes in the cellular responses to carbon nanotube exposure</t>
  </si>
  <si>
    <t>The interleukin-1 (IL-1) family has been implicated in cellular responses to nanoparticles including carbon nanotubes (CNTs). IL-1Î± and Î² are key proinflammatory cytokines important in inflammatory and oxidative stress responses. The aim of this study was to characterize the role of IL-1 in cellular responses of CNTs in cells from IL-1Î±/Î² wild type (IL1-WT) mice and cells with reduced inflammatory potential from IL-1Î±/Î² deficient (IL1-KO) mice. Two multi-walled CNTs, CNT-1 containing long and thick fibers and CNT-2 containing short and thin fibers, were compared to UICC crocidolite asbestos fibers. Upon CNT exposure toxicity and apoptosis were affected differently in IL1-WT and IL1-KO cells. Upregulation of TNFÎ± and IL-1Î± mRNA expression in IL1-WT cells was dependent on the type of CNT. On the contrary precursor IL-1Î± protein was downregulated after 24. h. The mitogen-activated protein kinase (MAPK) c-Jun N-terminal kinase (JNK) was activated in IL1-KO cells and regulated by CNTs, whereas no significant changes of extracellular regulated kinase (ERK) were observed when comparing IL1-WT and IL1-KO cells. In summary, the results presented here indicate that IL-1 contributes to the cellular and molecular effects of CNT exposure and that the type of CNT has an important effect on the cellular response.</t>
  </si>
  <si>
    <t>Cytokine</t>
  </si>
  <si>
    <t>10.1039/c4an02227k</t>
  </si>
  <si>
    <t>Real-world carbon nanoparticle exposures induce brain and gonadal alterations in zebrafish (Danio rerio) as determined by biospectroscopy techniques</t>
  </si>
  <si>
    <t>Carbon-based nanoparticles (CNPs) have emerged as novel man-made materials with diverse applications, which may present significant risks to organisms. To bridge the gap in our knowledge of nanotoxicology, a number of in vitro or in vivo studies have been carried out. However, toxicity data remains limited. Herein, we employed a biospectroscopy approach to assess CNP-induced effects in zebrafish (Danio rerio). Zebrafish were exposed to Fullerene (C60), long or short multi-walled carbon nanotubes (MWCNTs), or single-walled carbon nanotubes (SWCNTs) for 21 days at two concentrations: 0.1 mg L-1 or 0.001 mg L-1. Following exposure, the brain, gills, gonads and liver from zebrafish were interrogated by attenuated total reflection Fourier-transform infrared (ATR-FTIR) or Raman spectroscopy. Computational analysis was then applied to the acquired infrared (IR) spectra, and distinct biochemical segregations between the exposed tissues vs. control were observed with spectral biomarkers of alterations identified. In addition, lipid-to-protein ratios in all four tissues were calculated by the IR spectra; unsaturated lipid levels in brain and gonad were assessed by Raman spectroscopy. Marked lipid alterations were observed. These findings show that biospectroscopy approaches have the potential to detect CNP-induced biochemical alterations in zebrafish.</t>
  </si>
  <si>
    <t>Analyst</t>
  </si>
  <si>
    <t>10.1158/0008-5472.CAN-14-2376</t>
  </si>
  <si>
    <t>MDSC and TGFÎ² are required for facilitation of tumor growth in the lungs of mice exposed to carbon nanotubes</t>
  </si>
  <si>
    <t>During the last decades, changes have been observed in the frequency of different histologic subtypes of lung cancer, one of the most common causes of morbidity and mortality, with a declining proportion of squamous cell carcinomas and an increasing proportion of adenocarcinomas, particularly in developed countries. This suggests the emergence of new etiologic factors and mechanisms, including those defining the lung microenvironment, promoting tumor growth. Assuming that the lung is the main portal of entry for broadly used nanomaterials and their established proinflammatory propensities, we hypothesized that nanomaterials may contribute to changes facilitating tumor growth. Here, we report that an acute exposure to single-walled carbon nanotubes (SWCNT) induces recruitment and accumulation of lung-associated myeloid-derived suppressor cells (MDSC) and MDSC-derived production of TGFÎ², resulting in upregulated tumor burden in the lung. The production of TGFÎ² by MDSC requires their interaction with both SWCNT and tumor cells. We conclude that pulmonary exposure to SWCNT favors the formation of a niche that supports ingrowth of lung carcinoma in vivo via activation of TGFÎ² production by SWCNT-attracted and -presensitized MDSC.</t>
  </si>
  <si>
    <t>Cancer Research</t>
  </si>
  <si>
    <t>10.1007/s10517-015-2868-y</t>
  </si>
  <si>
    <t>Genotoxicity of single-walled carbon nanotubes: In Vitro study on human embryonic fibroblast cells</t>
  </si>
  <si>
    <t>The effects of single-walled carbon nanotubes on the levels of DNA aberrations, chromosome and genome disorders were studied on human embryonic fi broblasts, their karyotype was analyzed by the spectral karyotyping method. The level of DNA aberrations increased after 3-h exposure to the nanotubes. No appreciable increase in the incidence of aberrant metaphases, micronuclei, and chromosome 1, 6, 8, 11, X, and Y aneuploidy after 24-and 48-h incubation with the nanotubes were detected.</t>
  </si>
  <si>
    <t>10.1007/s11051-015-2999-0</t>
  </si>
  <si>
    <t>Thermal annealing of carbon nanotubes reveals a toxicological impact of the structural defects</t>
  </si>
  <si>
    <t>Abstract: The biological response to pristine and annealed multi-walled carbon nanotubes (MWCNT) was assessed on murine macrophages (RAW 264.7). First, the physicochemical features of the as-produced MWCNT and annealed at 2125 Â°C for 1 h were fully characterized. A decrease in structural defects, hydrophobicity and catalytic impurities was detected after annealing. Thereafter, their impact on cytotoxicity, oxidative stress, and pro-inflammatory response was investigated at concentrations ranging from 15 to 120 Âµg mL&lt;sup&gt;âˆ’1&lt;/sup&gt;. No effect of the 2125 Â°C treatment was detected on the cytotoxicity. In contrast, the annealed carbon nanotubes showed a significant increase of the pro-inflammatory response. We assumed that this behavior was due to the reduction in structural defects that may modify the layer of adsorbed biomolecules. Surprisingly, the purification of metallic catalysts did not have any significant impact on the oxidative stress. We suggested that the structural improvements from the 2125 Â°C treatment can decrease the carbon nanotube scavenging capacity and thus allow a higher free radical release which may counterbalance the decrease of oxidative stress due to a lower content of metallic impurities. Graphical Abstract: [Figure not available: see fulltext.]</t>
  </si>
  <si>
    <t>10.1016/j.mrfmmm.2015.03.004</t>
  </si>
  <si>
    <t>MWCNT uptake in Allium cepa root cells induces cytotoxic and genotoxic responses and results in DNA hyper-methylation</t>
  </si>
  <si>
    <t>Advances in nanotechnology have led to the large-scale production of nanoparticles, which, in turn, increases the chances of environmental exposure. While humans (consumers/workers) are primarily at risk of being exposed to the adverse effect of nanoparticles, the effect on plants and other components of the environment cannot be ignored. The present work investigates the cytotoxic, genotoxic, and epigenetic (DNA methylation) effect of MWCNT on the plant system- Allium cepa. MWCNT uptake in root cells significantly altered cellular morphology. Membrane integrity and mitochondrial function were also compromised. The nanotubes induced significant DNA damage, micronucleus formation and chromosome aberration. DNA laddering assay revealed the formation of internucleosomal fragments, which is indicative of apoptotic cell death. This finding was confirmed by an accumulation of cells in the sub-G0 phase of the cell cycle. An increase in CpG methylation was observed using the isoschizomers MspI/. HpaII. HPLC analysis of DNA samples revealed a significant increase in the levels of 5-methyl-deoxy-cytidine (5mdC). These results confirm the cyto-genotoxic effect of MWCNT in the plant system and simultaneously highlight the importance of this epigenetic study in nanoparticle toxicity.</t>
  </si>
  <si>
    <t>Mutation Research - Fundamental and Molecular Mechanisms of Mutagenesis</t>
  </si>
  <si>
    <t>10.1016/j.taap.2014.12.011</t>
  </si>
  <si>
    <t>MWCNTs of different physicochemical properties cause similar inflammatory responses, but differences in transcriptional and histological markers of fibrosis in mouse lungs</t>
  </si>
  <si>
    <t>Multi-walled carbon nanotubes (MWCNTs) are an inhomogeneous group of nanomaterials that vary in lengths, shapes and types of metal contamination, which makes hazard evaluation difficult. Here we present a toxicogenomic analysis of female C57BL/6 mouse lungs following a single intratracheal instillation of 0, 18, 54 or 162Î¼g/mouse of a small, curled (CNTSmall, 0.8Â±0.1Î¼m in length) or large, thick MWCNT (CNTLarge, 4Â±0.4Î¼m in length). The two MWCNTs were extensively characterized by SEM and TEM imaging, thermogravimetric analysis, and Brunauer-Emmett-Teller surface area analysis. Lung tissues were harvested 24h, 3days and 28days post-exposure. DNA microarrays were used to analyze gene expression, in parallel with analysis of bronchoalveolar lavage fluid, lung histology, DNA damage (comet assay) and the presence of reactive oxygen species (dichlorodihydrofluorescein assay), to profile and characterize related pulmonary endpoints. Overall changes in global transcription following exposure to CNTSmall or CNTLarge were similar. Both MWCNTs elicited strong acute phase and inflammatory responses that peaked at day 3, persisted up to 28days, and were characterized by increased cellular influx in bronchoalveolar lavage fluid, interstitial pneumonia and gene expression changes. However, CNTLarge elicited an earlier onset of inflammation and DNA damage, and induced more fibrosis and a unique fibrotic gene expression signature at day 28, compared to CNTSmall. The results indicate that the extent of change at the molecular level during early response phases following an acute exposure is greater in mice exposed to CNTLarge, which may eventually lead to the different responses observed at day 28.</t>
  </si>
  <si>
    <t>10.2147/IJN.S80836</t>
  </si>
  <si>
    <t>High dispersity of carbon nanotubes diminishes immunotoxicity in spleen</t>
  </si>
  <si>
    <t>Background: From the various physiochemical material properties, the chemical functionalization order of single-walled carbon nanotubes (swCNTs) has not been considered as a critical factor for modulating immunological responses and toxicological aspects in drug delivery applications. Although most nanomaterials, including carbon nanotubes, are specifically accumulated in spleen, few studies have focused on spleen immunotoxicity. For this reason, this study demonstrated that the dispersity of swCNTs significantly influenced immunotoxicity in vitro and in vivo. Materials and methods: For cytotoxicity of swCNTs, MTT assay, reactive oxygen species production, superoxide dismutase activity, cellular uptake, and confocal microscopy were used in macrophages. In the in vivo study, female BALB/c mice were intravenously administered with 1 mg/kg/day of swCNTs for 2 weeks. The body weight, organ weight, hematological change, reverse-transcription polymerase chain reaction, and lymphocyte population were evaluated. Results: Different orders of chemical functionalization of swCNTs controlled immunotoxicity. In short, less-dispersed swCNTs caused cytotoxicity in macrophages and abnormalities in immune organs such as spleen, whereas highly dispersed swCNTs did not result in immunotoxicity. Conclusion: This study clarified that increasing carboxyl groups on swCNTs significantly mitigated immunotoxicity in vitro and in vivo. Our findings clarified the effective immunotoxicological factors of swCNTs by increasing dispersity of swCNTs and provided useful guidelines for the effective use of nanomaterials.</t>
  </si>
  <si>
    <t>10.1016/j.tox.2015.03.008</t>
  </si>
  <si>
    <t>Effects of nitrogen-doped multi-walled carbon nanotubes compared to pristine multi-walled carbon nanotubes on human small airway epithelial cells</t>
  </si>
  <si>
    <t>Nitrogen-doped multi-walled carbon nanotubes (ND-MWCNTs) are modified multi-walled carbon nanotubes (MWCNTs) with enhanced electrical properties that are used in a variety of applications, including fuel cells and sensors; however, the mode of toxic action of ND-MWCNT has yet to be fully elucidated. In the present study, we compared the interaction of ND-MWCNT or pristine MWCNT-7 with human small airway epithelial cells (SAEC) and evaluated their subsequent bioactive effects. Transmission electron microscopy, X-ray photoelectron spectroscopy, Raman spectroscopy, and X-ray diffraction suggested the presence of N-containing defects in the lattice of the nanotube. The ND-MWCNTs were determined to be 93.3% carbon, 3.8% oxygen, and 2.9% nitrogen. A dose-response cell proliferation assay showed that low doses of ND-MWCNT (1.2 Î¼g/ml) or MWCNT-7 (0.12 Î¼g/ml) increased cellular proliferation, while the highest dose of 120. Î¼g/ml of either material decreased proliferation. ND-MWCNT and MWCNT-7 appeared to interact with SAEC at 6. h and were internalized by 24 h ROS were elevated at 6 and 24 h in ND-MWCNT exposed cells, but only at 6 h in MWCNT-7 exposed cells. Significant alterations to the cell cycle were observed in SAEC exposed to either 1.2 Î¼g/ml of ND-MWCNT or MWCNT-7 in a time and material-dependent manner, possibly suggesting potential damage or alterations to cell cycle machinery. Our results indicate that ND-MWCNT induce effects in SAEC over a time and dose-related manner which differ from MWCNT-7 Therefore, the physicochemical characteristics of the materials appear to alter their biological effects.</t>
  </si>
  <si>
    <t>10.1021/es505925m</t>
  </si>
  <si>
    <t>10.1021/ac503366w</t>
  </si>
  <si>
    <t>Unique toxicological behavior from single-wall carbon nanotubes separated via selective adsorption on hydrogels</t>
  </si>
  <si>
    <t>Effect of Nonendocytic Uptake of Nanoparticles on Human Bronchial Epithelial Cells</t>
  </si>
  <si>
    <t>Over the past decade, extensive research has been completed on the potential threats of single-wall carbon nanotubes (SWCNTs) to living organisms upon release to aquatic systems. However, these studies have focused primarily on the link between adverse biological effects in exposed test organisms on the length, diameter, and metallic impurity content of SWCNTs. In contrast, few studies have focused on the bioeffects of the different SWCNTs in the as-produced mixture, which contain both metallic (m-SWCNT) and semiconducting (s-SWCNT) species. Using selective adsorption onto hydrogels, high purity m-SWCNT and s-SWCNT fractions were produced and their biological impacts determined in dose-response studies with Pseudokirchneriella subcapitata as test organism. The results show significant differences in the biological responses of P. subcapitata exposed to high purity m- and s-SWCNT fractions. Contrary to the biological response observed using SWCNTs separated by density gradient ultracentrifugation, it is found that the high-pressure CO conversion (HiPco) s-SWCNT fraction separated by selective adsorption causes increased biological impact. These findings suggest that s-SWCNTs are the primary factor driving the adverse biological responses observed from P. subcapitata cells exposed to our as-produced suspensions. Finally, the toxicity of the s-SWCNT fraction is mitigated by increasing the concentration of biocompatible surfactant in the suspensions, likely altering the nature of surfactant coverage along SWCNT sidewalls, thereby reducing potential physical interaction with algal cells. These findings highlight the need to couple sample processing and toxicity response studies.</t>
  </si>
  <si>
    <t>The toxicity of artificial nanoparticles is a major concern in industrial applications. Cellular uptake of hard nanoparticles could follow either endocytic or nonendocytic pathways, leading to different stimuli to the cells. Yet the cellular responses to nanoparticles following different pathways have not been compared due to the lack of an independent nonendocytic delivery method. We applied a unique delivery method, nanochannel electroporation (NEP), to produce predominantly nonendocytic uptakes of quantum dots (Q-dots) and multiwalled carbon nanotubes (MWCNTs) with different chemical modifications. NEP delivery bypassed endocytosis by electrophoretic injection of nanoparticles into human bronchial epithelial (BEAS-2B) cells at different dosages. Conventional exposure by direct nanoparticle suspending in cell culture medium was also performed as control. The dosage-dependent responses to nanoparticles under different uptake pathways were compared. Fluorescence colocalization demonstrated that nanoparticles followed both endocytic and nonendocytic pathways for cell entry in contact exposure, whereas NEP delivery of nanoparticles bypassed endocytosis. Nonendocytic entry resulted in much higher oxidation stress and, for MWCNTs, more cell death in BEAS-2B cells. Despite the observation that most nanoparticles were taken up by cells through endocytosis, the minor nonendocytic entry of nanoparticles seemed to dominate the overall cellular response in conventional contact exposure. Our finding suggests that prevention against nonendocytic uptake could help reduce the toxicity of hard nanoparticles. (Figure Presented).</t>
  </si>
  <si>
    <t>Analytical Chemistry</t>
  </si>
  <si>
    <t>10.1021/tx5004003</t>
  </si>
  <si>
    <t>Subchronic toxicity and cardiovascular responses in spontaneously hypertensive rats after exposure to multiwalled carbon nanotubes by intratracheal instillation</t>
  </si>
  <si>
    <t>The tremendous demand of the market for carbon nanotubes has led to their massive production that presents an increasing risk through occupational exposure. Lung deposition of carbon nanotubes is known to cause acute localized pulmonary adverse effects. However, systemic cardiovascular damages associated with acute pulmonary lesion have not been thoroughly addressed. Four kinds of multiwalled carbon nanotubes (MWCNTs) with different lengths and/or iron contents were used to explore the potential subchronic toxicological effects in spontaneously hypertensive (SH) rats and normotensive control Wistar-Kyoto (WKY) rats after intratracheal instillation. MWCNTs penetrated the lung blood-gas barrier and accumulated in the liver, kidneys, and spleen but not in the heart and aorta of SH rats. The pulmonary toxicity and cardiovascular effects were assessed at 7 and 30 days postexposure. Compared to the WKY rats, transient influences on blood pressure and up to 30 days persistent decrease in the heart rate of SH rats were found by electrocardiogram monitoring. The subchronic toxicity, especially the sustained inflammation of the pulmonary and cardiovascular system, was revealed at days 7 and 30 in both SH and WKY rat models. Histopathological results showed obvious morphological lesions in abdominal arteries of SH rats 30 days after exposure. Our results suggest that more attention should be paid to the long-term toxic effects of MWCNTs, and particularly, occupationally exposed workers with preexisting cardiovascular diseases should be monitored more thoroughly.</t>
  </si>
  <si>
    <t>10.1007/s00204-014-1428-y</t>
  </si>
  <si>
    <t>Pathologic and molecular profiling of rapid-onset fibrosis and inflammation induced by multi-walled carbon nanotubes</t>
  </si>
  <si>
    <t>Multi-walled carbon nanotubes (MWCNT) are new materials with a wide range of industrial and commercial applications. However, their nano-scaled size and fiber-like shape render them respirable and potentially fibrogenic if inhaled into the lungs. To understand MWCNT fibrogenesis, we analyzed the pathologic and molecular aspects of the early phase response to MWCNT in mouse lungs. MWCNT induced rapid and pronounced lesions in the lungs characterized by increased cellularity and formation of fibrotic foci, most notably near where MWCNT deposited, within 14 days post-exposure. Deposition of collagen fibers was markedly increased in the alveolar septa and fibrotic foci, accompanied by elevated expression of fibrotic genes Col1a1, Col1a2, and Fn1 at both mRNA and protein levels. Fibrosis was induced rapidly at 40 Î¼g, wherein fibrotic changes were detected on day 1 and reached a maximal intensity on day 7 through day 14. Induction of fibrosis was dose-dependent at the dose range of 5â€“40 Î¼g, 7 days post-exposure. MWCNT elicited rapid and prominent infiltrations of neutrophils and macrophages alongside fibrosis implicating acute inflammation in the fibrotic response. At the molecular level, MWCNT induced elevated expression of proinflammatory cytokines TNFÎ±, IL1Î±, IL1Î², IL6, and CCL2 in lung tissues as well as the bronchoalveolar lavage fluid, in a dose- and time-dependent manner. MWCNT also increased the expression of fibrogenic growth factors TGF-Î²1 and PDGF-A in the lungs significantly. These findings underscore the interplay between acute inflammation and the early fibrotic response in the initiation and propagation of pulmonary fibrosis induced by MWCNT.</t>
  </si>
  <si>
    <t>10.1016/j.taap.2015.01.011</t>
  </si>
  <si>
    <t>Changes in cholesterol homeostasis and acute phase response link pulmonary exposure to multi-walled carbon nanotubes to risk of cardiovascular disease</t>
  </si>
  <si>
    <t>Adverse lung effects following pulmonary exposure to multi-walled carbon nanotubes (MWCNTs) are well documented in rodents. However, systemic effects are less understood. Epidemiological studies have shown increased cardiovascular disease risk after pulmonary exposure to airborne particles, which has led to concerns that inhalation exposure to MWCNTs might pose similar risks. We analyzed parameters related to cardiovascular disease, including plasma acute phase response (APR) proteins and plasma lipids, in female C57BL/6 mice exposed to a single intratracheal instillation of 0, 18, 54 or 162Î¼g/mouse of small, entangled (CNT&lt;inf&gt;Small&lt;/inf&gt;, 0.8Â±0.1Î¼m long) or large, thick MWCNTs (CNT&lt;inf&gt;Large&lt;/inf&gt;, 4Â±0.4Î¼m long). Liver tissues and plasma were harvested 1, 3 and 28days post-exposure. In addition, global hepatic gene expression, hepatic cholesterol content and liver histology were used to assess hepatic effects. The two MWCNTs induced similar systemic responses despite their different physicochemical properties. APR proteins SAA3 and haptoglobin, plasma total cholesterol and low-density/very low-density lipoprotein were significantly increased following exposure to either MWCNTs. Plasma SAA3 levels correlated strongly with pulmonary Saa3 levels. Analysis of global gene expression revealed perturbation of the same biological processes and pathways in liver, including the HMG-CoA reductase pathway. Both MWCNTs induced similar histological hepatic changes, with a tendency towards greater response following CNT&lt;inf&gt;Large&lt;/inf&gt; exposure.Overall, we show that pulmonary exposure to two different MWCNTs induces similar systemic and hepatic responses, including changes in plasma APR, lipid composition, hepatic gene expression and liver morphology. The results link pulmonary exposure to MWCNTs with risk of cardiovascular disease.</t>
  </si>
  <si>
    <t>10.1021/es505298d</t>
  </si>
  <si>
    <t>Chemical and toxicological evolution of carbon nanotubes during atmospherically relevant aging processes</t>
  </si>
  <si>
    <t>The toxicity of carbon nanotubes (CNTs) has received significant attention due to their usage in a wide range of commercial applications. While numerous studies exist on their impacts in water and soil ecosystems, there is a lack of information on the exposure to CNTs from the atmosphere. The transformation of CNTs in the atmosphere, resulting in their functionalization, may significantly alter their toxicity. In the current study, the chemical modification of single wall carbon nanotubes (SWCNTs) via ozone and OH radical oxidation is investigated through studies that simulate a range of expected tropospheric particulate matter (PM) lifetimes, in order to link their chemical evolution to toxicological changes. The results indicate that the oxidation favors carboxylic acid functionalization, but significantly less than other studies performed under nonatmospheric conditions. Despite evidence of functionalization, neither O3 nor OH radical oxidation resulted in a change in redox activity (potentially giving rise to oxidative stress) or in cytotoxic end points. Conversely, both the redox activity and cytotoxicity of SWCNTs significantly decreased when exposed to ambient urban air, likely due to the adsorption of organic carbon vapors. These results suggest that the effect of gas-particle partitioning of organics in the atmosphere on the toxicity of SWCNTs should be investigated further.</t>
  </si>
  <si>
    <t>10.1016/j.tox.2015.01.011</t>
  </si>
  <si>
    <t>10.1016/j.jhazmat.2014.11.013</t>
  </si>
  <si>
    <t>10.3109/17435390.2014.902519</t>
  </si>
  <si>
    <t>10.3109/17435390.2014.907456</t>
  </si>
  <si>
    <t>10.3109/17435390.2014.918204</t>
  </si>
  <si>
    <t>Toxicoproteomic analysis of pulmonary carbon nanotube exposure using LC-MS/MS</t>
  </si>
  <si>
    <t>Surface modification of multiwall carbon nanotubes determines the pro-inflammatory outcome in macrophage</t>
  </si>
  <si>
    <t>Cytotoxicity of carbon nanotube variants: A comparative in vitro exposure study with A549 epithelial and J774 macrophage cells</t>
  </si>
  <si>
    <t>Impact of non-functionalized and amino-functionalized multiwall carbon nanotubes on pesticide uptake by lettuce (Lactuca sativa L.)</t>
  </si>
  <si>
    <t>Lung burdens and kinetics of multi-walled carbon nanotubes (Baytubes) are highly dependent on the disaggregation of aerosolized MWCNT</t>
  </si>
  <si>
    <t>Toxicoproteomics is a developing field that utilizes global proteomic methodologies to investigate the physiological response as a result of adverse toxicant exposure. The aim of this study was to compare the protein secretion profile in lung bronchoalveolar lavage fluid (BALF) from mice exposed to non-functionalized multi-walled carbon nanotubes (U-MWCNTs) or MWCNTs functionalized by nanoscale Al2O3 coatings (A-MWCNT) formed using atomic layer deposition (ALD). Proteins were identified using liquid chromatography tandem mass spectrometry (LC-MS/MS), and quantified using a combination of two label-free proteomic methods: spectral counting and MS1 peak area analysis. On average 465 protein groups were identified per sample and proteins were first screened using spectral counting and the Fisher's exact test to determine differentially regulated species. Significant proteins by Fisher's exact test (p&lt;0.05) were then verified by integrating the intensity under the extracted ion chromatogram from a single unique peptide for each protein across all runs. A two sample t-test based on integrated peak intensities discovered differences in 27 proteins for control versus U-MWCNT, 13 proteins for control versus A-MWCNT, and 2 proteins for U-MWCNT versus A-MWCNT. Finally, an in-vitro binding experiment was performed yielding 4 common proteins statistically different (p&lt;0.05) for both the in-vitro and in-vivo study. Several of the proteins found to be significantly different between exposed and control groups are known to play a key role in inflammatory and immune response. A comparison between the in-vitro and in-vivo CNT exposure emphasized a true biological response to CNT exposure.</t>
  </si>
  <si>
    <t>Carbon nanotubes (CNTs) are widely used in industry and biomedicine. While several studies have focused on biological matters, attempts to systematically elucidate the toxicity mechanisms of CNTs are limited. The aim of the present study was to evaluate and compare the cytotoxicity of raw multi-walled carbon nanotubes (MWCNTs) and MWCNTs functionalized with carboxylation (MWCNTs-COOH) or polyethylene glycol (MWCNTs-PEG) in murine macrophages. Our results show that only MWCNTs-COOH and raw MWCNTs alter the oxidative potential of macrophages by increasing reactive oxygen species and the expression of pro-inflammatory factors in both a concentration- and surface coating-dependent manner. The data suggest that compare with raw MWCNTs and MWCNTs-PEG, the MWCNTs-COOH produces a significant increase in ROS generation, interruption of ATP synthesis, and activation of the MAPK and NF-ÎºB signaling pathways, which in turn upregulates IL-1Î², IL-6, TNF-Î±, and iNOS to trigger cell death. These findings suggest that contributory cellar uptake caused by physicochemical factors rather than residual metal catalysts plays a role in ROS-mediated pro-inflammatory responses in vitro.</t>
  </si>
  <si>
    <t>While production of engineered carbon nanotubes (CNTs) has escalated in recent years, knowledge of risk associated with exposure to these materials remains unclear. We report on the cytotoxicity of four CNT variants in human lung epithelial cells (A549) and murine macrophages (J774). Morphology, metal content, aggregation/agglomeration state, pore volume, surface area and modifications were determined for the pristine and oxidized single-walled (SW) and multi-walled (MW) CNTs. Cytotoxicity was evaluated by cellular ATP content, BrdU incorporation, lactate dehydrogenase (LDH) release, and CellTiter-Blue (CTB) reduction assays. All CNTs were more cytotoxic than respirable TiO2 and SiO2 reference particles. Oxidation of CNTs removed most metallic impurities but introduced surface polar functionalities. Although slopes of fold changes for cytotoxicity endpoints were steeper with J774 compared to A549 cells, CNT cytotoxicity ranking in both cell types was assay-dependent. Based on CTB reduction and BrdU incorporation, the cytotoxicity of the polar oxidized CNTs was higher compared to the pristine CNTs. In contrast, pristine CNTs were more cytotoxic than oxidized CNTs when assessed for cellular ATP and LDH. Correlation analyses between CNTs' physico-chemical properties and average relative potency revealed the impact of metal content and surface area on the potency values estimated using ATP and LDH assays, while surface polarity affected the potency values estimated from CTB and BrdU assays. We show that in order to reliably estimate the risk posed by these materials, in vitro toxicity assessment of CNTs should be conducted with well characterized materials, in multiple cellular models using several cytotoxicity assays that report on distinct cellular processes.</t>
  </si>
  <si>
    <t>The effect of non-functionalized and amino-functionalized multiwall carbon nanotube (CNT) exposure, as well as the impact of CNT presence on coexistent pesticide accumulation, was investigated in lettuce (Lactuca sativa L.). Lettuce seeds were sown directly into CNT-amended vermiculite (1000mgL-1) to monitor phytotoxicity during germination and growth. During growth, lettuce seedlings were subsequently exposed to chlordane (cis-chlordane [CS], trans-chlordane [TC] and trans-nonachlor [TN]) and p,pâ€²-DDE (all at 100ng/L) in the irrigation solution for a 19-d growth period. CNT exposure did not significantly influence seed germination (82-96%) or plant growth. Similarly, pesticide exposure had no impact on plant growth, total pigment production or tissue lipid peroxidation. After 19d, the root content of total chlordane and p,pâ€²-DDE was 390 and 73.8Î¼gg-1, respectively; in plants not exposed to CNTs, the shoot levels were 1.58 and 0.40Î¼gg-1, respectively. The presence and type of CNT significantly influenced pesticide availability to lettuce seedlings. Non-functionalized CNT decreased the root and shoot pesticide content by 88% and 78%, respectively, but amino-functionalized CNT effects were significantly more modest, with decreases of 57% in the roots and 23% in the shoots, respectively. The presence of humic acid completely reversed the reduced accumulation of pesticides induced by amino-functionalized CNT, likely due to strong competition over adsorption sites on the nanomaterial (NM). These findings have implications for food safety and for the use of engineered NMs in agriculture, especially with leafy vegetables.</t>
  </si>
  <si>
    <t>Previous repeated inhalation exposure studies on rats with multi-walled carbon nanotubes (MWCNT, BaytubesÂ®) suggested that their pulmonary toxicity was predominated by the morphology and density of the aggregated structure. Evidence of any disintegration of these structures in the lung did not exist. The objective of this study was to study as to which extent the formulation of pristine MWCNT as wet-dispersion changes the morphology of assemblage structures in the presence of disintegrated sub-structures. The focus was on the comparative inhalation dosimetry and kinetics of dry- and wet-dispersed Baytubes to better understand the cause of putative differences in pulmonary toxicity originating from pristine and rigorously formulated MWCNT. Rats were nose-only exposed to dry-dispersed and wet-dispersed Baytubes for 6-h at 25-30mg/m3. Aerodynamic particle size measurements demonstrate substantial differences in the particle size of dry- (MMAD 2.6Î¼m) and wet-dispersed (MMAD 0.8Î¼m) MWCNT. Time-course changes of MWCNT retained in the lung were examined during a post-exposure period of 3 months. Lung burdens were analytically determined in digested lungs using the EC/OC total carbon method. Dosimetry was complemented by light and transmission electron microscopy (TEM) of MWCNT retained in alveolar macrophages (AM). As a result, the initially deposited pulmonary dose of MWCNT was three times higher following wet-dispersed MWCNT at essentially similar inhalation chamber concentrations. The elimination half-time of dry- and wet-dispersed MWCNT was 87 and 46d, respectively. TEM provided evidence that wet-dispersed MWCNT were inhaled as disintegrated structures with distribution-patterns within the cytoplasm of AMs that differed appreciably from those of dry-dust exposed animals. In summary, this study shows that specialized technical processes to formulate MWCNT may have dramatic consequences on their pulmonary fate and associated toxicity. Such properties can only be revealed by the comparison of pulmonary toxicity with pulmonary (micro-)dosimetry and kinetics.</t>
  </si>
  <si>
    <t>10.1007/s10517-015-2835-7</t>
  </si>
  <si>
    <t>10.3109/08958378.2015.1026620</t>
  </si>
  <si>
    <t>10.1134/S1995078015020184</t>
  </si>
  <si>
    <t>10.1134/S1995078015020020</t>
  </si>
  <si>
    <t>10.1016/j.aquatox.2015.01.015</t>
  </si>
  <si>
    <t>Evaluation of Fibrogenic Potential of Industrial Multi-Walled Carbon Nanotubes in Acute Aspiration Experiment</t>
  </si>
  <si>
    <t>Size effects of single-walled carbon nanotubes on in vivo and in vitro pulmonary toxicity</t>
  </si>
  <si>
    <t>Study of mutagenic and cytotoxic effects of multiwalled carbon nanotubes and activated carbon in six organs of mice in vivo</t>
  </si>
  <si>
    <t>Study of the influence of multiwalled carbon nanotubes (12â€“14 nm) on the main target tissues of the bivalve Modiolus modiolus</t>
  </si>
  <si>
    <t>Hepatic oxidative stress and catalyst metals accumulation in goldfish exposed to carbon nanotubes under different pH levels</t>
  </si>
  <si>
    <t>Local inflammatory response in the lungs and fi brogenic potential of multi-walled carbon nanotubes were studied in an acute aspiration experiment in mice. The doses were chosen based on the concentration of nanotubes in the air at a workplace of the company-producer. ELISA, fl ow cytometry, enhanced darkfield microscopy, and histological examination showed that multi-walled carbon nanotubes induced local inflammation, oxidative stress, and connective tissue growth (fibrosis). Serum levels of TGF-Î²1 and osteopontin proteins can serve as potential exposure biomarkers.</t>
  </si>
  <si>
    <t>To elucidate the effect of size on the pulmonary toxicity of single-wall carbon nanotubes (SWCNTs), we prepared two types of dispersed SWCNTs, namely relatively thin bundles with short linear shapes (CNT-1) and thick bundles with long linear shapes (CNT-2), and conducted rat intratracheal instillation tests and in vitro cell-based assays using NR8383 rat alveolar macrophages. Total protein levels, MIP-1Î± expression, cell counts in BALF, and histopathological examinations revealed that CNT-1 caused pulmonary inflammation and slower recovery and that CNT-2 elicited acute lung inflammation shortly after their instillation. Comprehensive gene expression analysis confirmed that CNT-1-induced genes were strongly associated with inflammatory responses, cell proliferation, and immune system processes at 7 or 30 d post-instillation. Numerous genes were significantly upregulated or downregulated by CNT-2 at 1 d post-instillation. In vitro assays demonstrated that CNT-1 and CNT-2 SWCNTs were phagocytized by NR8383 cells. CNT-2 treatment induced cell growth inhibition, reactive oxygen species production, MIP-1Î± expression, and several genes involved in response to stimulus, whereas CNT-1 treatment did not exert a significant impact in these regards. These results suggest that SWCNTs formed as relatively thin bundles with short linear shapes elicited delayed pulmonary inflammation with slower recovery. In contrast, SWCNTs with a relatively thick bundle and long linear shapes sensitively induced cellular responses in alveolar macrophages and elicited acute lung inflammation shortly after inhalation. We conclude that the pulmonary toxicity of SWCNTs is closely associated with the size of the bundles. These physical parameters are useful for risk assessment and management of SWCNTs.</t>
  </si>
  <si>
    <t>Mutagenic and cytotoxic effects of multiwalled carbon nanotubes (MWCNTs) and activated carbon in low doses (0.028 and 0.074 mg/kg) were studied for the first time in an experiment on mice in vivo when administered with drinking water for 2 weeks. We studied Taunit MWCNTs with an outer diameter of 15â€“40 nm, inner diameter of 3â€“8 nm, length of 2 Î¼m or more, and specific geometrical surface of 0.4â€“0.5 m&lt;sup&gt;2&lt;/sup&gt;/g and Flotosorb A activated carbon, powdered carbon with a particle size of less than 0.1 mm. Suspensions of nanomaterials were investigated after ultrasonic homogenization using a multiorgan karyological test with an analysis of cytogenetic damages, proliferation, and apoptosis in isolated cells of several organs. The mutagenic effects of MWCNTs and active carbon were detected in cells of the forestomach and lungs, respectively. The cytotoxic effect of both substances was found in the epithelium of the forestomach, small intestine, bladder, and bone-marrow and lung cells according to changes in biomarkers of proliferation and/or destruction of the cell nucleus.</t>
  </si>
  <si>
    <t>The reaction of bivalves Modiolus modiolus to pulse (for 24 and 48 h) exposure with multiwalled carbon nanotubes (MWCNTs) (12â€“14 nm, MWNT concentration in sea water of 100 mg/L) is manifested in the ingestion of MWCNT aggregates formed in seawater despite their rapid sedimentation from the water column to the bottom of the aquariums. After 24 h, the MWCNT aggregates are observed in the intestinal lumen (size of 10 to 150 Î¼m) and in the tubules of the digestive gland (10 to 50 Î¼m). After 48 h, only large aggregates in contact with mucus and desquamated epithelium fragments are detected in the lumen of the intestine. The smallest aggregates seem to be inside epithelial cells. In the intestine, digestive gland, and gills, MWCNT aggregates induce histopathological changes in the epithelium (erosion, necrosis, trend towards increased vacuolization of the cells) and swelling of the connective tissue. In the gill epithelium after 48 h, patterns morphologically corresponding to apoptosis are observed. Despite significant organ damage, no change in the cellular composition of the hemolymph in mussels exposed to the MWCNTs is found.</t>
  </si>
  <si>
    <t>Experiments were conducted to investigate the effect of three different carbon nanotubes [single-walled carbon nanotubes (SWCNTs), hydroxylated multi-walled carbon nanotubes (OH-MWCNTs), and carboxylated multi-walled carbon nanotubes (COOH-MWCNTs)] on antioxidant parameters and metals accumulation in the liver of Carassius auratus. A semi-static test system was used to expose C. auratus to either a freshwater control, 0.1, or 0.5. mg/L CNTs at three pH levels (5.0, 7.25, and 9.0) for 3 and 12 days. The activities of three antioxidant enzymes, superoxide dismutase (SOD), catalase (CAT), and glutathione peroxidase (GPx), together with the level of glutathione (GSH) and malondialdehyde (MDA) were determined in liver on the 3rd and 12th day. The results showed that there was a significant increase in MDA concentration and SOD activity in fish exposed to CNTs, indicating that CNTs exposure induces an oxidative stress response in fish. According to integrated biomarker response (IBR) index, the effect of these three CNTs on liver can be ordered as SWCNTs. OH-MWCNTs. COOH-MWCNTs and they are more toxic to fish in an alkaline environment. Moreover, the concentrations of catalyst metals (Co, Ni, and Mo) and bioelements (Cu, Fe, Zn, and Se) in liver were changed, depending on the CNTs concentration, the pH level, and the exposure duration. Generally, all CNTs groups showed that catalyst metals could be concentrated significantly into the liver of fish, and changes in hepatic Cu, Zn, Fe, and Se contents are consistent with the activity of antioxidant enzymes.</t>
  </si>
  <si>
    <t>10.1002/em.21922</t>
  </si>
  <si>
    <t>10.3164/jcbn.14-92</t>
  </si>
  <si>
    <t>10.1093/toxsci/kfu260</t>
  </si>
  <si>
    <t>10.1093/toxsci/kfu262</t>
  </si>
  <si>
    <t>Characterization of genotoxic response to 15 multiwalled carbon nanotubes with variable physicochemical properties including surface functionalizations in the FE1-Muta(TM) mouse lung epithelial cell line</t>
  </si>
  <si>
    <t>Asbestos and multi-walled carbon nanotubes generate distinct oxidative responses in inflammatory cells</t>
  </si>
  <si>
    <t>Carboxylated short single-walled carbon nanotubes but not plain and multi-walled short carbon nanotubes show in vitro genotoxicity</t>
  </si>
  <si>
    <t>mRNA and miRNA regulatory networks reflective of multi-walled carbon nanotube-induced lung inflammatory and fibrotic pathologies in mice</t>
  </si>
  <si>
    <t>Carbon nanotubes vary greatly in physicochemical properties. We compared cytotoxic and genotoxic response to 15 multiwalled carbon nanotubes (MWCNT) with varying physicochemical properties to identify drivers of toxic responses. The studied MWCNT included OECD Working Party on Manufactured Nanomaterials (WPMN) (NM-401, NM-402, and NM-403), materials (NRCWE-026 and MWCNT-XNRI-7), and three sets of surface-modified MWCNT grouped by physical characteristics (thin, thick, and short I-III, respectively). Each Groups I-III included pristine, hydroxylated and carboxylated MWCNT. Group III also included an amino-functionalized MWCNT. The level of surface functionalization of the MWCNT was low. The level and type of elemental impurities of the MWCNT varied by &lt;2% of the weight, with exceptions. Based on dynamic light scattering data, the MWCNT were well-dispersed in stock dispersion of nanopure water with 2% serum, but agglomerated and sedimented during exposure. FE1-Muta(TM) Mouse lung epithelial cells were exposed for 24 hr. The levels of DNA strand breaks (SB) were evaluated using the comet assay, a screening assay suitable for genotoxicity testing of nanomaterials. Exposure to MWCNT (12.5-200 Î¼g/ml) did not induce significant cytotoxicity (viability above 92%). Cell proliferation was reduced in highest doses of some MWCNT after 24 hr, and was associated with generation of reactive oxygen species and high surface area. Increased levels of DNA SB were only observed for Group II consisting of MWCNT with large diameters and high Fe2O3 and Ni content. Significantly, increased levels of SB were only observed at 200 Î¼g/ml of MWCNT-042. Overall, the MWCNT were not cytotoxic and weakly genotoxic after 24 hr exposure to doses up to 200 Î¼g/ml.</t>
  </si>
  <si>
    <t>Asbestos exposure is considered a social burden bycausing meso-thelioma. Despite the use of synthetic materials, multi-walled carbon nanotubes (MWCNTs) are similar in dimension to asbestos and produce mesothelioma in animals. The role of inflammatory cells in mesothelial carcinogenesis remains unclear. Here, we evaluated the differences in inflammatory cell responses following exposure to these fibrous materials using a luminometer and L-012 (8-amino-5-chloro-7-phenylpyrido[3,4-dlpyridazine-1,4-(2H,3H) dione) to detect reactive oxygen species (ROS). Rat peripheral blood or RAW264.7 cells were used to assess the effects on neutro-phils and macrophages, respectively. Crocidolite and amosite induced significant ROS generation by neutrophils with a peak at 10 min, whereas that of chrysotile was âˆ¼25% of the crocidolite/ amosite response. MWCNTs with different diameters (âˆ¼15, 50, 115 and 145 nm) and different carcinogenicity did not induce significant ROS in peripheral blood. However, the MWCNTs induced a comparable amount of ROS in RAW264.7 cells to that following asbestos treatment. The peaks for MWCNTs (0.5-1.5 h) were observed earlier than those for asbestos (1-5 h). Apocynin and superoxide dismutase significantly inhibited ROS generation for each fiber, suggesting an involvement of NADPH oxidase and superoxide. Thus, asbestos and MWCNTs induce different oxida-tive responses in inflammatory cells, indicating the importance of mesothelial cell evaluation for carcinogenesis.</t>
  </si>
  <si>
    <t>Long carbon nanotubes (CNTs) resemble asbestos fibers due to their high length to diameter ratio and they thus have genotoxic effects. Another parameter that might explain their genotoxic effects is contamination with heavy metal ions. On the other hand, short (1-2 Î¼m) CNTs do not resemble asbestos fibers, and, once purified from contaminations, they might be suitable for medical applications. To identify the role of fiber thickness and surface properties on genotoxicity, well-characterized short pristine and carboxylated single-walled (SCNTs) and multi-walled (MCNTs) CNTs of different diameters were studied for cytotoxicity, the cell's response to oxidative stress (immunoreactivity against hemoxygenase 1 and glutathione levels), and in a hypoxanthine guanine phosphoribosyltransferase (HPRT) assay using V79 chinese hamster fibroblasts and human lung adenocarcinoma A549 cells. DNA repair was demonstrated by measuring immunoreactivity against activated histone H2AX protein. The number of micronuclei as well as the number of multinucleated cells was determined. CNTs acted more cytotoxic in V79 than in A549 cells. Plain and carboxylated thin (&lt;8nm) SCNTs and MCNTs showed greater cytotoxic potential and carboxylated CNTs showed indication for generating oxidative stress. Multi-walled CNTs did not cause HPRT mutation, micronucleus formation, DNA damage, interference with cell division, and oxidative stress. Carboxylated, but not plain, SCNTs showed indication for in vitro DNA damage according to increase of H2AXimmunoreactive cells and HPRT mutation. Although short CNTs presented a low in vitro genotoxicity, functionalization of short SCNTs can render these particles genotoxic.</t>
  </si>
  <si>
    <t>Multi-walled carbon nanotubes (MWCNTs) are known for their transient inflammatory and progressive fibrotic pulmonary effects; however, the mechanisms underlying these pathologies are unknown. In this study, we used time-series microarray data of global lung mRNA and miRNA expression isolated from C57BL/6J mice exposed by pharyngeal aspiration to vehicle or 10, 20, 40, or 80 mg MWCNT at 1, 7, 28, or 56 days post-exposure to determine miRNA and mRNA regulatory networks that are potentially involved in MWCNT-induced inflammatory and fibrotic lung etiology. Using a non-negative matrix factorization method, we determined mRNAs and miRNAs with expression profiles associated with pathology patterns of MWCNT-induced inflammation (based on bronchoalveolar lavage score) and fibrosis (based on Sirius Red staining measured with quantitative morphometric analysis). Potential binding targets between pathology-related mRNAs and miRNAs were identified using Ingenuity Pathway Analysis and the miRTarBase, miRecords, and TargetScan databases. Using these experimentally validated and predicted binding targets, we were able to build molecular signaling networks that are potentially reflective of and play a role in MWCNT-induced lung inflammatory and fibrotic pathology. As understanding the regulatory networks between mRNAs and miRNAs in different disease states would be beneficial for understanding the complex mechanisms of pathogenesis, these identified genes and pathways may be useful for determining biomarkers of MWCNT-induced lung inflammation and fibrosis for early detection of disease.</t>
  </si>
  <si>
    <t>Environmental and Molecular Mutagenesis</t>
  </si>
  <si>
    <t>Journal of Clinical Biochemistry and Nutrition</t>
  </si>
  <si>
    <t>10.1166/jnn.2015.9524</t>
  </si>
  <si>
    <t>10.1016/j.tiv.2014.12.004</t>
  </si>
  <si>
    <t>Toxicity of raw and purified single-walled carbon nanotubes in rat's lung epithelial and cervical cancer cells</t>
  </si>
  <si>
    <t>Toxicological assessment of multi-walled carbon nanotubes on A549 human lung epithelial cells</t>
  </si>
  <si>
    <t>The increased applications of carbon nanotubes in the field of drug delivery, bioimaging and biosensors demand nanotubes to be of highest purity, free from metallic impurities and amorphous carbon. All of these sectors require a profound investigation about the toxic effects on human and the environment. Many attempts have been made to purify and surface modify the carbon nanotubes, however a detailed study on the raw and purified material has yet to be conducted. Here we present the toxicity studies of raw and the purified single-walled carbon nanotubes in rat's lung epithelial cell and cervical cancer cells (HeLa). These cells were treated with increasing concentration of 0.5 Î¼g/mL to 50 Î¼g/mL and the various biocompatibility assays were performed. The results showed an increased cell death with purified single-walled carbon nanotubes followed by the depletion of antioxidant levels and activation of the caspase cascade at a rapid rate compared to raw single-walled carbon nanotubes. This suggests that purified single walled carbon nanotubes are more toxic to the cells and exhibit ultra-fine particulate matter like toxicity.</t>
  </si>
  <si>
    <t>An in vitro model resembling the respiratory epithelium was used to investigate the biological response to laboratory-made pristine and functionalised multi-walled carbon nanotubes (pMWCNT and MWCNT-COOH). Cell uptake was analysed by MWCNT-COOH, FITC labelled and the effect of internalisation was evaluated on the endocytic apparatus, mitochondrial compartment and DNA integrity. In the dose range 12.5-100Î¼gml&lt;sup&gt;-1&lt;/sup&gt;, cytotoxicity and ROS generation were assayed, evaluating the role of iron (the catalyst used in MWCNTs synthesis).We observed a correlation between MWCNTs uptake and lysosomal dysfunction and an inverse relationship between these two parameters and cell viability (. P&lt;. 0.01). In particular, pristine-MWCNT caused a time- and dose-dependent ROS increase and higher levels of lipid hydroperoxides compared to the controls. Mitochondrial impairment was observed. Conversely to the functionalised MWCNT, higher micronuclei (MNi) frequency was detected in mono- and binucleate pMWCNT-treated cells, underlining an aneugenic effect due to mechanical damage.Based on the physical and chemical features of MWCNTs, several toxicological pathways could be activated in respiratory epithelium upon their inhalation. The biological impacts of nano-needles were imputable to their efficient and very fast uptake and to the resulting mechanical damages in cell compartments. Lysosomal dysfunction was able to trigger further toxic effects.</t>
  </si>
  <si>
    <t>10.1016/j.carbon.2014.11.050</t>
  </si>
  <si>
    <t>10.1016/j.watres.2014.11.042</t>
  </si>
  <si>
    <t>Effect of natural and synthetic surface coatings on the toxicity of multiwalled carbon nanotubes toward green algae</t>
  </si>
  <si>
    <t>Response of anaerobic granular sludge to single-wall carbon nanotube exposure</t>
  </si>
  <si>
    <t>Ubiquitous dissolved organic matter (DOM) from various sources can interact with discharged multiwalled carbon nanotubes (MWCNTs) and pose distinct effects on the toxicity of MWCNTs to aquatic organisms. This study for the first time compared effects of a natural originated humic acid (HA) and two synthetic surfactants (sodium dodecylbenzenesulfonate - SDBS, octyl phenoxy polyethoxyethanol - TX100) on the toxicity of MWCNTs to a unicellular green alga (Chlorella pyrenoidosa). Algal growth inhibition, cell surface hydrophobicity, oxidative stress, MWCNT-cell agglomeration, and cell morphology change and internalization of MWCNTs were assayed to investigate individual and combined toxicities of MWCNTs and DOMs, and mechanisms underlying different effects of DOMs on the toxicity of MWCNTs were specifically addressed. It is shown that SDBS and TX100 were capable of promoting cell internalization of MWCNTs and triggering higher oxidative stress, and thereby increasing the toxicity of MWCNTs; while HA could alleviate the toxicity of MWCNTs through limiting cell internalization of MWCNTs and reducing oxidative stress. The outcomes of this work shed new light on the assessment of ecological toxicity of discharged nanomaterials.</t>
  </si>
  <si>
    <t>Rapid development and application of nanotechnology have introduced various nanopaticles, such as single-walled carbon nanotubes (SWCNTs), whose negative effects on aquatic organisms and cultured cells have been reported, into anaerobic wastewater treatment systems. In this study, the response of methanogenic sludge exposed to SWCNTs in anaerobic digestion process was investigated. Results show that SWCNTs, at a concentration up to 1000mg/L, had no significant impact on the maximum methane yield. In contrast, they induced much faster substrate utilization and methane production rates. Scanning electron microscopy examination shows that more extracellular polymeric substances (EPS) were excreted from the anaerobic sludge and closely interacted with SWCNTs. Such an interaction prevented nanoparticles from piercing into cells, and thus reduced their cytotoxicity. In the compact anaerobic granule structure, SWCNTs exposure enhanced the electrical conductance of the sludge, which might promote direct interspecies electron transfer among anaerobic fermentative bacteria and methanogens in the anaerobic digestion process. Our results provide useful information to understand the response of anaerobic microorganisms to CNTs in complex environmental matrix.</t>
  </si>
  <si>
    <t>10.1016/j.jscs.2012.01.005</t>
  </si>
  <si>
    <t>The cellular response of Saccharomyces cerevisiae to multi-walled carbon nanotubes (MWCNTs)</t>
  </si>
  <si>
    <t>Nanoparticles (NPs) especially those of carbon nanotubes (CNTs) have remarkable properties that are very desirable in various biological and biomedical applications. This has necessitated the rapid study of CNT toxicities, to augment their safe use, particularly, in yeast cells. The yeast cell; Saccharomyces cerevisiae is a widely used industrial and biological organism with very limited data regarding their cellular behaviour in NPs. The current study examines the cellular response of S. cerevisiae to MWCNTs. The CNTs were produced by the swirled floating catalytic chemical vapour deposition (SFCCVD) method and covalently functionalised using 1,3-dipolar cycloaddition. The CNT properties such as size, surface area, quality and surface vibrations were characterized using TEM, SEM, BET, TGA and Raman spectroscopy, respectively. The cellular uptake was confirmed with a FITC functionalised MWCNTs using 1H NMR, SEM and TEM. The CNT concentrations of 2-40 Î¼g/ml were used to determine the cellular response through cell growth phases and cell viability characteristics. The TEM and SEM analyses showed the production of MWCNTs with an average diameter of 53 Â± 12 nm and a length of 2.5 Â± 0.5 Î¼m. The cellular uptake of FITC-MWCNTs showed 100% internalisation in the yeast cells. The growth curve responses to the MWCNT doses showed no significant differences at P &gt; 0.05 on the growth rate and viability of the S. cerevisiae cells.</t>
  </si>
  <si>
    <t>Journal of Saudi Chemical Society</t>
  </si>
  <si>
    <t>10.1021/es5056462</t>
  </si>
  <si>
    <t>10.1080/15287394.2014.958421</t>
  </si>
  <si>
    <t>Multi-endpoint, high-throughput study of nanomaterial toxicity in Caenorhabditis elegans</t>
  </si>
  <si>
    <t>Pulmonary and atherogenic effects of Multi-Walled Carbon Nanotubes (MWCNT) in Apolipoprotein-E-deficient mice</t>
  </si>
  <si>
    <t>The booming nanotechnology industry has raised public concerns about the environmental health and safety impact of engineered nanomaterials (ENMs). High-throughput assays are needed to obtain toxicity data for the rapidly increasing number of ENMs. Here we present a suite of high-throughput methods to study nanotoxicity in intact animals using Caenorhabditis elegans as a model. At the population level, our system measures food consumption of thousands of animals to evaluate population fitness. At the organism level, our automated system analyzes hundreds of individual animals for body length, locomotion speed, and lifespan. To demonstrate the utility of our system, we applied this technology to test the toxicity of 20 nanomaterials at four concentrations. Only fullerene nanoparticles (nC60), fullerol, TiO2, and CeO2 showed little or no toxicity. Various degrees of toxicity were detected from different forms of carbon nanotubes, graphene, carbon black, Ag, and fumed SiO2 nanoparticles. Aminofullerene and ultraviolet-irradiated nC60 also showed small but significant toxicity. We further investigated the effects of nanomaterial size, shape, surface chemistry, and exposure conditions on toxicity. Our data are publicly available at the open-access nanotoxicity database www.QuantWorm.org/nano.</t>
  </si>
  <si>
    <t>Rapid growth in nanotechnology has raised concerns regarding adverse health effects due to human exposure to manufactured nanoparticles. Carbon nanotubes (CNT) are among the most extensively used nanoparticles. This study examined pulmonary and atherosclerotic effects of multiwalled CNT (MWCNT) in a mouse model of atherosclerosis. Female apolipoprotein E-deficient (apoE-/-) mice were exposed to 40 g MWCNT, once each week for 16 consecutive weeks by pharyngeal aspiration. On d 1 after the last administration, tissues were extracted from half the group, while the remaining animals were sacrificed at d 7. Bronchoalveolar lavage (BAL) was performed to obtain BAL fluid. In addition, plasma, lung, and aortas were extracted to assess pulmonary inflammation and atherosclerotic lesion formation. Polymorphonuclear leukocytes and total BAL cell number increased significantly in MWCNT-exposed mice on d 1 and 7 postexposure. Cell-free BAL fluid obtained from MWCNT-exposed mice at d 1 and 7 postexposure contained significantly elevated levels of total protein, lactate dehydrogenase (LDH), surfactant protein-D, and mucin. Although MWCNT exposure increased pulmonary injury and inflammation, the aortic intimal surface covered by atherosclerotic lesions was not significantly different between control apoE-/- mice and apoE-/- MNCNT-treated animals. Total plasma cholesterol concentrations also were not markedly affected by MWCNT exposure. These results demonstrate that pulmonary exposure to MWCNT affects local airway inflammation but did not appear to augment progression of atherosclerosis in female apoE-/- mice.</t>
  </si>
  <si>
    <t>10.1021/am507649n</t>
  </si>
  <si>
    <t>Carbon nanotubes activate macrophages into A m1/m2 mixed status: Recruiting naive macrophages and supporting angiogenesis</t>
  </si>
  <si>
    <t>The potential of carbon nanotubes (CNTs) in medical applications has been attracting constant research interest as well as raising concerns related to toxicity. The immune system serves as the first line of defense against invasion. In this work, interactions of oxidized multiwalled carbon nanotubes (MWCNT) with macrophages were investigated to unravel the activation profile of macrophages, using cytokine array, ELISA assay, transwell assay, confocal microscopy, and reactive oxygen species examination. Results show that MWCNT initiate phagocytosis of macrophages and upregulate CD14, CD11b, TLR-4/MD2, and CD206, which does not alter the MHCII expression of the macrophages. The macrophages engulfing MWCNT (MWCNT-RAW) secrete a large amount of MIP-1Î± and MIP-2 to recruit naÃ¯ve macrophages and produce angiogenesis-related cytokines MMP-9 and VEGF, while inducing much lower levels of proinflammatory cytokines than those activated by LPS. In conclusion, MWCNT activate macrophages into a M1/M2 mixed status, which allows the cells to recruit naÃ¯ve macrophages and support angiogenesis.</t>
  </si>
  <si>
    <t>10.1016/j.toxrep.2015.02.003</t>
  </si>
  <si>
    <t>One time nose-only inhalation of MWCNTs: Exploring the mechanism of toxicity by intermittent sacrifice in Wistar rats</t>
  </si>
  <si>
    <t>We have investigated the time-dependent effect of multi-walled carbon nanotubes (MWCNTs) in rats upon single inhalation exposure followed by intermittent sacrifice. The effects were monitored by analyzing the bronchoalveolar lavage fluid (BALF) and histopathological analysis. Cell count, neutrophils, lymphocytes, lactate dehydrogenase, alkaline phosphatase, protein and cytokines (tumor necrosis factor-alpha (TNF-Î±) and interleukin 4 (IL-4)) were significantly increased, while cell viability and alveolar macrophage count significantly decreased in the BALF of MWCNT-treated rats on day 1, day 7 and day 14 post-exposure, when compared to control rats. Histopathological analysis revealed inflammation, fibrosis and granuloma in the lungs of MWCNTs-treated rats on day 7 and day 14 post-exposure. We interpret that MWCNT induces inflammation, fibrosis and granuloma characterized by progressive elevation of TNF-Î± and IL-4. Histopathological studies further support our view and reveal the distribution of MWCNT in lungs and tracheobronchial lymph nodes (TBLN). We conclude that MWCNT-induced pulmonary toxicity is considerable even on single exposure.</t>
  </si>
  <si>
    <t>10.1016/j.tox.2014.12.012</t>
  </si>
  <si>
    <t>Multi-walled carbon nanotube-induced gene expression in vitro: Concordance with in vivo studies</t>
  </si>
  <si>
    <t>There is a current interest in reducing the in vivo toxicity testing of nanomaterials in animals by increasing toxicity testing using in vitro cellular assays; however, toxicological results are seldom concordant between in vivo and in vitro models. This study compared global multi-walled carbon nanotube (MWCNT)-induced gene expression from human lung epithelial and microvascular endothelial cells in monoculture and coculture with gene expression from mouse lungs exposed to MWCNT. Using a cutoff of 10% false discovery rate and 1.5 fold change, we determined that there were more concordant genes (gene expression both up- or downregulated in vivo and in vitro) expressed in both cell types in coculture than in monoculture. When reduced to only those genes involved in inflammation and fibrosis, known outcomes of in vivo MWCNT exposure, there were more disease-related concordant genes expressed in coculture than monoculture. Additionally, different cellular signaling pathways are activated in response to MWCNT dependent upon culturing conditions. As coculture gene expression better correlated with in vivo gene expression, we suggest that cellular cocultures may offer enhanced in vitro models for nanoparticle risk assessment and the reduction of in vivo toxicological testing.</t>
  </si>
  <si>
    <t>10.1007/s11515-015-1345-3</t>
  </si>
  <si>
    <t>Oxidative damage in the kidney and brain of mice induced by different nano-materials</t>
  </si>
  <si>
    <t>With the rapid development of nanotechnology, nanomaterials have been used in numerous fields. However, these nanomaterials could also result in risk for human and environmental health. To make a comparison of the health effects of three different kinds of nanomaterials, 28 male BALB/c mice were randomly divided into four groups. Three experimental groups were exposed to different kinds of nanomaterials including graphene, graphene oxide and single wall carbon nanotubes (SWCNTs) by intraperitoneal injection while the control group received a saline injection. The exposure dose of experimental groups was 4mg/kg. After seven days, sections of mice kidney were taken, the organ coefficient of both kidney and brain was counted, and the reactive oxygen species (ROS) level, glutathione (GSH) and malondialdehyde (MDA) content was measured. Our results showed that in the experimental groups, the organ coefficient and GSH content in mice kidneys and brains decreased, whereas the ROS level and MDA content increased, when compared with the control. The graphene oxide group was statistically significant (p &lt; 0.05), while the SWCNTs group had extremely significant difference (p &lt; 0.01). Morphological changes in the kidney were also seen in the experimental groups. These results demonstrate that oxidative damage to mice kidneys and brains induced by SWCNTs and graphene oxide is more severe than graphene. The degree of damage caused by these three typical nanomaterials is different, probably due to several parameters including particle size, surface character, and shape.</t>
  </si>
  <si>
    <t>Frontiers in Biology</t>
  </si>
  <si>
    <t>10.2217/nnm.14.34</t>
  </si>
  <si>
    <t>Growth inhibition, cell-cycle alteration and apoptosis in stimulated human peripheral blood lymphocytes by multiwalled carbon nanotube buckypaper</t>
  </si>
  <si>
    <t>Aim: This study was designed to investigate the cytotoxicity of multiwalled carbon nanotube buckypaper (BP) in stimulated human peripheral blood lymphocytes. Materials &amp; methods &amp; results: BP treatment led to a delay in the cell growth, as proven by a minor increase in the cell number over time relative to that seen in untreated cells, assessed by trypan blue, resazurin and neutral red assays. The analysis of cell-cycle profile, by propidium iodide staining, indicated that BP treatment blocked cell-cycle progression by arresting cells at the G0/G1 phase. Moreover, increased apoptosis was also recorded by Annexin V-fluorescein isothiocyanate/propidium iodide staining. Conclusion: The results presented here demonstrate an inhibitor effect of BP on cell growth that was likely through cytostatic and cytotoxic events.</t>
  </si>
  <si>
    <t>10.1007/s11051-015-2884-x</t>
  </si>
  <si>
    <t>Nanomaterial release characteristics in a single-walled carbon nanotube manufacturing workplace</t>
  </si>
  <si>
    <t>As carbon nanotubes (CNTs) are widely used in various applications, exposure assessment also increases in importance with other various toxicity tests for CNTs. We conducted 24-h continuous nanoaerosol measurements to identify possible nanomaterial release in a single-walled carbon nanotube (SWCNT) manufacturing workplace. Four real-time aerosol instruments were used to determine the nanosized and microsized particle numbers, particle surface area, and carbonaceous species. Task-based exposure assessment was carried out for SWCNT synthesis using the arc plasma and thermal decomposition processes to remove amorphous carbon components as impurities. During the SWCNT synthesis, the black carbon (BC) concentration was 2â€“12 Î¼g/m3. The maximum BC mass concentrations occurred when the synthesis chamber was opened for harvesting the SWCNTs. The number concentrations of particles with sizes 10â€“420 nm were 10,000â€“40,000 particles/cm3 during the tasks. The maximum number concentration existed when a vacuum pump was operated to remove exhaust air from the SWCNT synthesis chamber due to the penetration of highly concentrated oil mists through the window opened. We analyzed the particle mass size distribution and particle number size distribution for each peak episode. Using real-time aerosol detectors, we distinguished the SWCNT releases from background nanoaerosols such as oil mist and atmospheric photochemical smog particles. SWCNT aggregates with sizes of 1â€“10 Î¼m were mainly released from the arc plasma synthesis. The harvesting process was the main release route of SWCNTs in the workplace.</t>
  </si>
  <si>
    <t>10.1166/jnn.2015.9744</t>
  </si>
  <si>
    <t>Assessment of carbon- And metal-based nanoparticle DNA damage with microfluidic electrophoretic separation technology</t>
  </si>
  <si>
    <t>In this study, we examined the feasibility of extracting DNA from whole cell lysates exposed to nanoparticles using two different methodologies for evaluation of fragmentation with microfluidic electrophoretic separation. Human lung macrophages were exposed to five different carbon- and metal-based nanoparticles at two different time points (2 h, 24 h) and two different doses (5 Î¼g/ml, 100 Î¼g/ml). The primary difference in the banding patterns after 2 h of nanoparticle exposure is more DNA fragmentation at the higher NP concentration when examining cells exposed to nanoparticles of the same composition. However, higher doses of carbon and silver nanoparticles at both short and long dosing periods can contribute to erroneous or incomplete data with this technique. Also comparing DNA isolation methodologies, we recommend the centrifugation extraction technique, which provides more consistent banding patterns in the control samples compared to the spooling technique. Here we demonstrate that multi-walled carbon nanotubes, 15 nm silver nanoparticles and the positive control cadmium oxide cause similar DNA fragmentation at the short time point of 2 h with the centrifugation extraction technique. Therefore, the results of these studies contribute to elucidating the relationship between nanoparticle physicochemical properties and DNA fragmentation results while providing the pros and cons of altering the DNA isolation methodology. Overall, this technique provides a high throughput way to analyze subcellular alterations in DNA profiles of cells exposed to nanomaterials to aid in understanding the consequences of exposure and mechanistic effects. Future studies in microfluidic electrophoretic separation technologies should be investigated to determine the utility of protein or other assays applicable to cellular systems exposed to nanoparticles.</t>
  </si>
  <si>
    <t>10.1016/j.scitotenv.2014.10.044</t>
  </si>
  <si>
    <t>Responses of soil ammonia-oxidizing microorganisms to repeated exposure of single-walled and multi-walled carbon nanotubes</t>
  </si>
  <si>
    <t>The impacts of carbon nanotubes (CNTs) including single-walled carbon nanotubes (SWNTs) and multi-walled carbon nanotubes (MWNTs) on soil microbial biomass and microbial community composition (especially on ammonium oxidizing microorganisms) have been evaluated. The first exposure of CNTs lowered the microbial biomass immediately, but the values recovered to the level of the control at the end of the experiment despite the repeated addition of CNTs. The abundance and diversity of ammonium-oxidizing archaea (AOA) were higher than that of ammonium-oxidizing bacteria (AOB) under the exposure of CNTs. The addition of CNTs decreased Shannon-Wiener diversity index of AOB and AOA. Two-way ANOVA analysis showed that CNTs had significant effects on the abundance and diversity of AOB and AOA. Dominant terminal restriction fragments (TRFs) of AOB exhibited a positive relationship with NH4+, while AOA was on the contrary. It implied that AOB prefer for high-NH4+ soils whereas AOA is favored in low NH4+ soils in the CNT-contaminated soil.</t>
  </si>
  <si>
    <t>10.1002/smll.201303588</t>
  </si>
  <si>
    <t>10.1371/journal.pone.0116481</t>
  </si>
  <si>
    <t>Multiwall carbon nanotubes directly promote fibroblast-myofibroblast and epithelial-mesenchymal transitions through the activation of the TGF-Î²/Smad signaling pathway</t>
  </si>
  <si>
    <t>Time-Dependent subcellular distribution and effects of carbon nanotubes in lungs of mice</t>
  </si>
  <si>
    <t>A number of studies have demonstrated that MWCNTs induce granuloma formation and fibrotic responses in vivo, and it has been recently reported that MWCNT-induced macrophage activation and subsequent TGF-Î² secretion contribute to pulmonary fibrotic responses. However, their direct effects against alveolar type-II epithelial cells and fibroblasts and the corresponding underlying mechanisms remain largely unaddressed. Here, MWCNTs are reported to be able to directly promote fibroblast-to-myofibroblast conversion and the epithelial-mesenchymal transition (EMT) through the activation of the TGF-Î²/Smad signaling pathway. Both of the cell transitions may play important roles in MWCNT-induced pulmonary fibrosis. Firstly, in-vivo and in-vitro data show that long MWCNTs can directly interact with fibroblasts and epithelial cells, and some of them may be uptaken into fibroblasts and epithelial cells by endocytosis. Secondly, long MWCNTs can directly activate fibroblasts and increase both the basal and TGF-Î²1-induced expression of the fibroblast-specific protein-1, Î±-smooth muscle actin, and collagen III. Finally, MWCNTs can induce the EMT through the activation of TGF-Î²/Smad2 signaling in alveolar type-II epithelial cells, from which some fibroblasts involved in pulmonary fibrosis are thought to originate. These observations suggest that the activation of the TGF-Î²/Smad2 signaling plays a critical role in the process of the fibroblast-to-myofibroblast transition and the EMT induced by MWCNTs.</t>
  </si>
  <si>
    <t>Background and Methods Pulmonary deposited carbon nanotubes (CNTs) are cleared very slowly from the lung, but there is limited information on how CNTs interact with the lung tissue over time. To address this, three different multiwalled CNTs were intratracheally instilled into female C57BL/6 mice: one short (850 nm) and tangled, and two longer (4 Î¼m and 5.7 Î¼m) and thicker. We assessed the cellular interaction with these CNTs using transmission electron microscopy (TEM) 1, 3 and 28 days after instillation. Results TEM analysis revealed that the three CNTs followed the same overall progression pattern over time. Initially, CNTs were taken up either by a diffusion mechanism or via endocytosis. Then CNTs were agglomerated in vesicles in macrophages. Lastly, at 28 days post-exposure, evidence suggesting CNT escape from vesicle enclosures were found. The longer and thicker CNTs more often perturbed and escaped vesicular enclosures in macrophages compared to the smaller CNTs. Bronchoalveolar lavage (BAL) showed that the CNT exposure induced both an eosinophil influx and also eosinophilic crystalline pneumonia. Conclusion Two very different types of multiwalled CNTs had very similar pattern of cellular interactions in lung tissue, with the longer and thicker CNTs resulting inmore severe effects in terms of eosinophil influx and incidence of eosinophilic crystalline pneumonia (ECP).</t>
  </si>
  <si>
    <t>10.1155/2015/323090</t>
  </si>
  <si>
    <t>Acute toxicity comparison of single-walled carbon nanotubes in various freshwater organisms</t>
  </si>
  <si>
    <t>While the commercialization of single-walled carbon nanotubes (SWCNTs) is rapidly expanding, the environmental impact of this nanomaterial is not well understood. Therefore, the present study evaluates the acute aquatic toxicity of SWCNTs towards two freshwater microalgae (Raphidocelis subcapitata and Chlorella vulgaris), a microcrustacean (Daphnia magna), and a fish (Oryzias latipes) based on OECD test guidelines (201, 202, and 203). According to the results, the SWCNTs inhibited the growth of the algae R. subcapitata and C. vulgaris with a median effective concentration (EC of 29.99 and 30.96 mg/L, respectively, representing "acute category 3" in the Globally Harmonized System (GHS) of classification and labeling of chemicals. Meanwhile, the acute toxicity test using O. latipes and D. magna did not show any mortality/immobilizing effects up to a concentration of 100.00 mg/L SWCNTs, indicating no hazard category in the GHS classification. In conclusion, SWCNTs were found to induce acute ecotoxicity in freshwater microalgae, yet not in D. magna and medaka fish.</t>
  </si>
  <si>
    <t>10.1039/c4tx00066h</t>
  </si>
  <si>
    <t>Interaction of tannic acid with carbon nanotubes: Enhancement of dispersibility and biocompatibility</t>
  </si>
  <si>
    <t>The interaction of manufactured nanomaterials with environmental and biological systems has been a subject of great research interest for a long time. In the present study, adsorption of a universal environmental organic material (named tannic acid (TA)) on carbon nanotubes (CNTs) was investigated. The influence of CNT properties and pH values on the sorption capacity of CNTs for TA was also evaluated. Our results demonstrated that the sorption capacity of CNTs was positively correlated with their specific surface areas. Furthermore, TA could effectively enhance the water dispersibility of CNTs and reduce their cytotoxicity. Our results implied that TA could influence the environmental behavior and biological responses of the manufactured nanomaterials, reminding us that much more attention should be paid to the synergistic toxicity of nanomaterials when we evaluate their environmental impacts. This journal is</t>
  </si>
  <si>
    <t>10.1186/s11671-014-0707-0</t>
  </si>
  <si>
    <t>Gene expression profile of human lung epithelial cells chronically exposed to single-walled carbon nanotubes</t>
  </si>
  <si>
    <t>A rapid increase in utility of engineered nanomaterials, including carbon nanotubes (CNTs), has raised a concern over their safety. Based on recent evidence from animal studies, pulmonary exposure of CNTs may lead to nanoparticle accumulation in the deep lung without effective clearance which could interact with local lung cells for a long period of time. Physicochemical similarities of CNTs to asbestos fibers may contribute to their asbestos-like carcinogenic potential after long-term exposure, which has not been well addressed. More studies are needed to identify and predict the carcinogenic potential and mechanisms for promoting their safe use. Our previous study reported a long-term in vitro exposure model for CNT carcinogenicity and showed that 6-month sub-chronic exposure of single-walled carbon nanotubes (SWCNT) causes malignant transformation of human lung epithelial cells. In addition, the transformed cells induced tumor formation in mice and exhibited an apoptosis resistant phenotype, a key characteristic of cancer cells. Although the potential role of p53 in the transformation process was identified, the underlying mechanisms of oncogenesis remain largely undefined. Here, we further examined the gene expression profile by using genome microarrays to profile molecular mechanisms of SWCNT oncogenesis. Based on differentially expressed genes, possible mechanisms of SWCNT-associated apoptosis resistance and oncogenesis were identified, which included activation of pAkt/p53/Bcl-2 signaling axis, increased gene expression of Ras family for cell cycle control, Dsh-mediated Notch 1, and downregulation of apoptotic genes BAX and Noxa. Activated immune responses were among the major changes of biological function. Our findings shed light on potential molecular mechanisms and signaling pathways involved in SWCNT oncogenic potential.</t>
  </si>
  <si>
    <t>10.1016/j.marpolbul.2015.10.072</t>
  </si>
  <si>
    <t>10.1039/c5en00111k</t>
  </si>
  <si>
    <t>In vivo biodistribution of CNTSs using a BALB/c mouse experimental model</t>
  </si>
  <si>
    <t>Neutral red cytotoxicity assays for assessing in vivo carbon nanotube ecotoxicity in mussels - Comparing microscope and microplate methods</t>
  </si>
  <si>
    <t>Carbon nanomaterials rescue phenanthrene toxicity in zebrafish embryo cultures</t>
  </si>
  <si>
    <t>Background: Due to their unique behaviors, carbon nanotubes (CNTs)-based systems meet essential requirements for modern applications, such as electronics, optics, photovoltaics, fuel cells, aerospace engineering, military and biomedical applications. CNTs biocompatibility and toxic effects were assessed both in vitro and in vivo, in terms of hemocompatibility, cytocompatibility, immunoreactions and genetic behavior. Aim: The aim of this paper is to evaluate the in vivo biodistribution and biocompatibility of carbon nanopowder synthesized by plasma processing, using a BALB/c mouse experimental model. Materials and Methods: Three months old BALB/c mice were aseptically injected with 100 Î¼L of 1 mg/mL dispersions. The obtained carbon-based nano-systems were dispersed in saline solution and subsequently sterilized by using a 30 minutes treatment with UV irradiation. The reference mice were injected with 100 Î¼L of saline. The mice were kept under standard conditions of light, temperature, humidity, food and water (ad libitum) before the vital organ harvest. The animal welfare was daily monitored. At two and 10 days after the inoculation, the animals were euthanized under general anesthesia, for the sampling of internal organs (brain, myocardium, pancreas, liver, lung, kidney and spleen). Results: No animal died during the experiment. Brain, myocardium and pancreas were histologically normal, with no tissue damage, inflammatory infiltrate or inorganic deposits. CNTs were evidenced only in hepatic, renal, pulmonary and spleen tissue samples. Increased amounts of inorganic granular structures were reported after 10 days of treatment, when compared to the short-term (two days) inoculation. Conclusions: Our BALB/c mouse experimental model was found to be useful for the in vivo assessment of biodistribution and biocompatibility of CNTs.</t>
  </si>
  <si>
    <t>The purpose of the present study was to compare two neutral red retention methods, the more established but very labour-intensive microscope method (NRR) against the more recently developed microplate method (NRU). The intention was to explore whether the sample volume throughput could be increased and potential operator bias avoided. Mussels Mytilus sp. were exposed in vivo to 50, 250 and 500Î¼gL-1 single (SWCNTs) or multi-walled carbon nanotubes (MWCNTs). Using the NRR method, SWCNTs and MWCNTs caused concentration dependent decreases in neutral red retention time. However, a concentration dependent decrease in optical density was not observed using the NRU method. We conclude that the NRU method is not sensitive enough to assess carbon nanotube ecotoxicity in vivo in environmentally relevant media, and recommend using the NRR method.</t>
  </si>
  <si>
    <t>Multi-Walled Carbon Nanotubes (MWCNTs) and Carbon Blacks (CB) are known to carry wide varieties of adsorbed, potentially toxic chemicals resulting from their manufacturing, typically including metals and polyaromatic hydrocarbons (PAHs). Instead of desorption of these adsorbates into aqueous milieu, substantial high-affinity adsorption of the aqueous dispersed PAH, phenanthrene to MWCNTs and CB from aqueous solutions and dispersions is reported. Phenanthrene adsorption to aqueous dispersed carbon nanomaterials phases was measured using isotherms and then exploited to remove toxic levels of phenanthrene from aqueous media incubating zebrafish embryos (ZFEs) as a whole organism toxicity screening system. Remarkable reduction in phenanthrene-induced ZFE toxicity was observed using two experiments: one comparing PAH concentration-dependent rescue of ZFE viability from MWCNTs compared to carbon black (CB), and a second examining kinetics of the ZFE rescue by MWCNTs vs. CB incubations after initial ZFE exposure to phenanthrene for 2 hours. Phenanthrene LD50 concentration in the absence of any carbon-based sorbent increases dramatically to 10 Î¼g ml-1 in the presence of either 81.3 Î¼g ml-1 MWCNTs or 81.5 Î¼g ml-1 CB materials. When CB and MWCNTs were added to ZFEs previously exposed to 10 Î¼g ml-1 phenanthrene for 2 hours, significant rescue of ZFE viability was observed in CB-treated embryos while no ZFE rescue was observed in MWCNT-treated ZFEs. This result is consistent with an expected carbon nanomaterial surface area-dependent ZFE rescue effect: CB exhibits a higher Brunauer-Emmett-Teller (BET) surface area than the MWCNTs used, with higher adsorption capacity likely for phenanthrene, yielding ZFE rescue from toxicity.</t>
  </si>
  <si>
    <t>Romanian Journal of Morphology and Embryology</t>
  </si>
  <si>
    <t>10.1155/2015/801606</t>
  </si>
  <si>
    <t>10.1016/j.toxrep.2015.07.014</t>
  </si>
  <si>
    <t>Effects of Nitrogen-Doped Multiwall Carbon Nanotubes on Murine Fibroblasts</t>
  </si>
  <si>
    <t>Comparison of fetal toxicity of various multi-wall carbon nanotubes in mice</t>
  </si>
  <si>
    <t>The effect of nitrogen-doped multiwall carbon nanotubes (CNx) on the proliferation of NIH-3T3 murine fibroblasts is presented. CNTs were dispersed in distillated water and incubated with mammalian cells in order to evaluate their toxicity. Also, the influence of factors such as dosage (7 and 70 Î¼g/mL), exposure time (24 to 96 h), and the exposure route (before and after cell liftoff) on the cell proliferation was evaluated. When the CNx were simultaneously incubated with the cells, the control culture reached a maximum cell concentration of 1.3 Ã— 105 Â± 3.4 Ã— 104 cells per well at 96 h, whereas cultures with 7 Î¼g/mL reached a concentration of 2.6 Ã— 104 Â± 5.3 Ã— 103 cells. In the case of 70 Î¼g/mL of CNx most of the cells were dead. The CNx that were added 24 h after cell dissociation showed that live cells decreased, with a cell concentration of 9.6 Ã— 104 Â± 9 Ã— 103 for 7 Î¼g/mL and 5.5 Ã— 104 Â± 9.5 Ã— 103 for 70 Î¼g/mL, in contrast to control cultures with 1.1 Ã— 106 Â± 1.5 Ã— 104. The results showed that the CNx had cytotoxic effects depending on the concentration and exposure route.</t>
  </si>
  <si>
    <t>The fetal toxicities of multi-wall carbon nanotubes (MWCNTs) with various sizes were compared in CD1(ICR) mice. MWCNTs were suspended in 2% sodium carboxymethyl cellulose solution in phosphate-buffered saline. On day 9 of gestation, dams were administered a single intraperitoneal dose of MWCNTs (4 mg/kg body weight), while dams in the control group were administered vehicle (10 mL/kg body weight). The rectal temperatures of the dams were monitored 2 h after administaration to asses statuses of the dams. The dams and fetuses were examined on day 18 of gestation. The number of live fetus per dam decreased in some MWCNTs-administered groups. The mean percentages of live fetuses in total implantations in the MWCNTs-administered groups markedly varied from 0% to 95%, and the highest mean percentage of live fetuses in the MWCNTs-administered group was equivalent to that of the control group. The decrease in live fetuses depended on an increased number of early dead fetuses. In the groups with markedly lowered rectal temperature after administration, the fetal loss were evident. The blood levels of interleukin-6 and/or monocyte chemoattractant protein-1 in dam 2 h after administration of MWCNTs markedlyr increased, especially in the goups with significant decrease in live fetuses. These results indicated a relationship between inflammation in the dam, which probabely depended on the particular length of the MWCNTs, and the fetal toxicioty of MWCNTs in mice.</t>
  </si>
  <si>
    <t>10.1152/ajplung.00002.2015</t>
  </si>
  <si>
    <t>Identification of TGF-Î² receptor-1 as a key regulator of carbon nanotube-induced fibrogenesis</t>
  </si>
  <si>
    <t>Carbon nanotubes (CNTs) induce rapid interstitial lung fibrosis, but the underlying mechanisms are unclear. Previous studies indicated that the ability of CNTs to penetrate lung epithelium, enter interstitial tissue, and stimulate fibroblasts to produce collagen matrix is important to lung fibrosis. In this study, we investigated the activation of transforming growth factor-Î² receptor-1 [TGF-Î² R1; i.e., activin receptor-like kinase 5 (ALK5) receptor] and TGF-Î²/Smad signaling pathway in CNT-induced collagen production in human lung fibroblasts. Human lung fibroblasts and epithelial cells were exposed to low, physiologically relevant concentrations (0.02-0.6 Î¼g/cm2) of single-walled CNTs (SWCNT) and multiwalled CNTs (MWCNT) in culture and analyzed for collagen, TGF-Î²1, TGF-Î² R1, and SMAD proteins by Western blotting and immunofluorescence. Chemical inhibition of ALK5 and shorthairpin (sh) RNA targeting of TGF-Î² R1 and Smad2 were used to probe the fibrogenic mechanism of CNTs. Both SWCNT and MWCNT induced an overexpression of TGF-Î²1, TGF-Î² R1 and Smad2/3 proteins in lung fibroblasts compared with vehicle or ultrafine carbon black-exposed controls. SWCNT- and MWCNT-induced collagen production was blocked by ALK5 inhibitor or shRNA knockdown of TGF-Î² R1 and Smad2. Our results indicate the critical role of TGF-Î² R1/Smad2/3 signaling in CNT-induced fibrogenesis by upregulating collagen production in lung fibroblasts. This novel finding may aid in the design of mechanism-based risk assessment and development of rapid screening tests for nanomaterial fibrogenicity.</t>
  </si>
  <si>
    <t>10.1177/0748233713483201</t>
  </si>
  <si>
    <t>Evaluation of in vitro and in vivo genotoxicity of single-walled carbon nanotubes</t>
  </si>
  <si>
    <t>Single-walled carbon nanotubes (SWCNTs) have extensive potential industrial applications due to their unique physical and chemical properties; yet this also increases the chance of human and environment exposure to SWCNTs. Due to the current lack of hazardous effect information on SWNCTs, a standardized genotoxicity battery test was conducted to clarify the genetic toxicity potential of SWCNTs (diameter: 1â€“1.2 nm, length: âˆ¼20 Î¼m) according to Organization for Economic Cooperation and Development test guidelines 471 (bacterial reverse mutation test), 473 (in vitro chromosome aberration test), and 474 (in vivo micronuclei test) with a good laboratory practice system. The test results showed that the SWCNTs did not induce significant bacterial reverse mutations at 31.3â€“500 Î¼g/plate in Salmonella typhimurium strains TA98, TA100, TA1535, and TA1537 or in Escherichia coli strain WP2uvrA, with and without a metabolic activation system. Furthermore, the in vitro chromosome aberration test showed no significant increase in structural or numerical chromosome aberration frequencies at SWCNT dose levels of 12.5â€“50 Î¼g/ml in the presence and absence of metabolic activation. However, dose-dependent cell growth inhibition was found at all the SWCNT dose levels and statistically significant cytotoxic effects observed at certain concentrations in the presence and absence of metabolic activation. Finally, the SWCNTs did not evoke significant in vivo micronuclei frequencies in the polychromatic erythrocytes of an imprinting control region mice at 25â€“100 mg/kg. Thus, according to the results of the present study, the SWCNTs were not found to have a genotoxic effect on the in vitro and in vivo test systems. Â© 2013, SAGE Publications. All rights reserved.</t>
  </si>
  <si>
    <t>10.4028/www.scientific.net/JBBBE.24.1</t>
  </si>
  <si>
    <t>Effects of various carbon nanotube suspensions on A549, THP-1, and peritoneal macrophage cells</t>
  </si>
  <si>
    <t>The effects of iron content, fiber length, and stability of carbon nanotube (CNT) suspension on cells were examined. Five kinds of single-wall carbon nanotube (SWCNT) suspensions were prepared: with catalytic iron, without iron, long SWCNTs (stable), short SWCNTs (stable), and short SWCNT (unstable). These suspensions were applied to A549, THP-1, and mouse peritoneal macrophage cells. After a 24-h exposure, the mitochondrial activity, cell membrane damage, intracellular oxidative stress, and expression of cytokine genes were determined. Among these properties of SWCNTs, stability of CNT suspension had the most influence on the cells, whereas the effects of iron content and fiber length were small. The unstable SWCNT suspension caused a substantial increase in intracellular reactive oxygen species (ROS) levels. Additionally, the cellular effects of stable multi-wall carbon nanotubes (MWCNTs) were examined. The MWCNT suspension did not show any cellular effects. Overall, influences of CNT suspension on mitochondrial activity and cell membrane damage were small. These results suggest that the physical properties of CNT suspension are important factors for their cellular effects. Thus, CNT suspensions prepared with the same material but having different physical properties would differ in the cellular effects they exert, including cytotoxicity. Therefore, physical characterization of CNT suspensions is essential to the evaluation of CNT toxicity. In particular, stability of CNT suspension notably influenced the intracellular ROS level.</t>
  </si>
  <si>
    <t>Journal of Biomimetics, Biomaterials and Biomedical Engineering</t>
  </si>
  <si>
    <t>10.1155/2015/485343</t>
  </si>
  <si>
    <t>Multiwall carbon nanotube-induced apoptosis and antioxidant gene expression in the gills, liver, and intestine of Oryzias Latipes</t>
  </si>
  <si>
    <t>Multiwall carbon nanotubes (MWCNTs) have many attractive properties with potential applications in various fields. Despite their usefulness, however, the associated waste can be hazardous to the environment. To examine adverse effects in aquatic environments, Oryzias latipes were exposed to MWCNTs dispersed in water for 14 days and apoptosis and antioxidant gene expression were observed. This work showed that in gills exposed to 100 mg/L MWCNTs for 4 days, there was significant p53, caspase-3 (Cas3), caspase-8 (Cas8), and caspase-9 (Cas9) gene expression relative to the controls, while catalase (CAT) and glutathione-S-transferase (GST) expression were reduced. At 14 days, CAT, GST, and metallothionein (MT) were induced significantly in the gills and Cas3, Cas8, and Cas9 were induced in the liver. No significant gene induction was seen in intestine. Intracellular reactive oxygen species (ROS) were increased significantly only at 14 days. Histologically, no apoptosis was observed with exposure to 100 mg/L MWCNTs for 21 days. The gills were more sensitive to MWCNT toxicity than the other organs. Males had higher apoptosis gene induction than females. These results demonstrated that MWCNTs could cause apoptosis in a manner influenced by tissue and gender in aqueous environments.</t>
  </si>
  <si>
    <t>10.1155/2015/793186</t>
  </si>
  <si>
    <t>10.1155/2015/796456</t>
  </si>
  <si>
    <t>10.1155/2015/219074</t>
  </si>
  <si>
    <t>Endocytosis of multiwalled carbon nanotubes in bronchial epithelial and mesothelial cells</t>
  </si>
  <si>
    <t>Cytotoxicity of protein-carbon nanotubes on J774 macrophages is a functionalization grade-dependent effect</t>
  </si>
  <si>
    <t>Acute toxicity of double-walled carbon nanotubes to three aquatic organisms</t>
  </si>
  <si>
    <t>Bronchial epithelial cells and mesothelial cells are crucial targets for the safety assessment of inhalation of carbon nanotubes (CNTs), which resemble asbestos particles in shape. Intrinsic properties of multiwalled CNTs (MWCNTs) are known to cause potentially hazardous effects on intracellular and extracellular pathways. These interactions alter cellular signaling and affect major cell functions, resulting in cell death, lysosome injury, reactive oxygen species production, apoptosis, and cytokine release. Furthermore, CNTs are emerging as a novel class of autophagy inducers. Thus, in this study, we focused on the mechanisms of MWCNT uptake into the human bronchial epithelial cells (HBECs) and human mesothelial cells (HMCs). We verified that MWCNTs are actively internalized into HBECs and HMCs and were accumulated in the lysosomes of the cells after 24-hour treatment. Next, we determined which endocytosis pathways (clathrin-mediated, caveolae-mediated, and macropinocytosis) were associated with MWCNT internalization by using corresponding endocytosis inhibitors, in two nonphagocytic cell lines derived from bronchial epithelial cells and mesothelioma cells. Clathrin-mediated endocytosis inhibitors significantly suppressed MWCNT uptake, whereas caveolae-mediated endocytosis and macropinocytosis were also found to be involved in MWCNT uptake. Thus, MWCNTs were positively taken up by nonphagocytic cells, and their cytotoxicity was closely related to these three endocytosis pathways.</t>
  </si>
  <si>
    <t>Carbon nanotubes (CNTs) are used as carriers in medicine due to their ability to be functionalized with chemical substances. However, cytotoxicity analysis is required prior to use for in vivo models. The aim of this study was to evaluate the cytotoxic effect of CNTs functionalized with a 46 kDa surface protein from Entamoeba histolytica (P46-CNTs) on J774A macrophages. With this purpose, CNTs were synthesized by spray pyrolysis and purified (P-CNTs) using sonication for 48 h. A 46 kDa protein, with a 4.6-5.4 pI range, was isolated from E. histolytica HM1:IMSS strain trophozoites using an OFFGEL system. The P-CNTs were functionalized with the purified 46 kDa protein, classified according to their degree of functionalization, and characterized by Raman and Infrared spectroscopy. In vitro cytotoxicity was evaluated by MTT, apoptosis, and morphological assays. The results demonstrated that P46-CNTs exhibited cytotoxicity dependent upon the functionalized grade. Contrary to what was expected, P46-CNTs with a high grade of functionalization were more toxic to J774 macrophages than P46-CNTs with a low grade of functionalization, than P-CNTs, and had a similar level of toxicity as UP-CNT. This suggests that the nature of the functionalized protein plays a key role in the cytotoxicity of these nanoparticles.</t>
  </si>
  <si>
    <t>This study investigated the toxicity of double walled carbon nanotubes (DWCNTs) to three aquatic organisms, namely, Pseudokirchneriella subcapitata, Daphnia pulex, and Poecilia reticulata under the influence of exposure media properties specifically the ionic strength and organic matter represented by humic acid. Results indicated that ionic strength enhanced DWCNTs agglomeration whilst humic acid stabilized the CNTs and in turn inhibited the formation of aggregates. LC&lt;inf&gt;50&lt;/inf&gt;s for D. pulex were higher at 2.81 and 4.45 mg/L for pristine and oxidised DWCNTs, respectively; however, P. reticulata had lower values of 113.64 mg/L and 214.0 mg/L for the same CNTs correspondingly. P. subcapitata had EC&lt;inf&gt;50&lt;/inf&gt;s of 17.95 mg/L and 10.93 mg/L for the pristine and oxidised DWCNTs, respectively. In the presence of humic acid high DWCNTs acute toxicity towards D. pulex and P. reticulata was observed but ionic strength led to opposite effect irrespective of DWCNTs form. Both humic acid and ionic strength shielded the P. subcapitata from toxic effects of DWCNTs. Overall, our findings suggest that the toxicity of DWCNTs in the aquatic systems (i) will be dependent on media properties and (ii) is likely to proceed at different rates to organisms at different trophic levels.</t>
  </si>
  <si>
    <t>10.1155/2015/638760</t>
  </si>
  <si>
    <t>10.1155/2015/560768</t>
  </si>
  <si>
    <t>Effects of carboxylated multiwalled carbon nanotubes on the function of macrophages</t>
  </si>
  <si>
    <t>Bucky tubes induce oxidative stress mediated cell death in human lung cells</t>
  </si>
  <si>
    <t>Multiwalled carbon nanotubes (MWCNTs) have tremendous potential in many areas of research and applications. Modification of MWCNTs with carboxyl group is one of the widely used strategies to increase their water dispersibility. However, the effect of carboxylation of MWCNTs on their interaction with macrophages remains unclear. The current study compared the impact of pristine MWCNTs (p-MWCNTs) and carboxylic acid functionalized MWCNTs (MWCNTs-COOH) on RAW264.7 cells by looking at the cell viability, phagocytic activity, production of cytokines (IL-1Î², IL-10, IL-12, and TNF-Î±), and intracellular reactive oxygen species (ROS). It was revealed that exposure to either p-MWCNTs or MWCNTs-COOH induced decreased viability of murine macrophage RAW 264.7 cells and moderately elevated phagocytic activity of murine peritoneal macrophages, but no statistical significance was found between the two groups. Increased production of ROS in macrophages was induced after exposure to either p-MWCNTs or MWCNTs-COOH. However, no significantly elevated production of cytokines (IL-1Î², IL-10, IL-12, and TNF-Î±) was observed from RAW 264.7 cells after exposure to the CNTs. Those data suggested that modification with carboxyl group did not exert obvious impact on the interaction of MWCNTs with macrophages.</t>
  </si>
  <si>
    <t>Unique physicochemical properties of carbon nanomaterials (CNMs) have opened a new era for therapeutics and diagnosis (known as theranostics) of various diseases. This exponential increase in application makes them important for toxicology studies. The present study was aimed at exploring the toxic potential of one of the CNMs, that is, bucky tubes (BTs), in human lung adenocarcinoma (A549) cell line. BTs were characterised by electron microscopy (TEM), dynamic light scattering (DLS), Fourier transform spectroscopy (FTIR), and X-ray diffraction (XRD). Flow cytometric study showed a concentration and time dependent increase in intracellular internalization as well as reduction in cell viability upon exposure to BTs. However, a significant increase in intracellular reactive oxygen species (ROS) production was observed as evident by increased fluorescence intensity of 2â€²,7â€²-dichlorofluorescein (DCF). BTs induced oxidative stress in cells as evident by depletion in glutathione with concomitant increase in lipid peroxidation with increasing concentrations. A significant increase in micronucleus formation and apoptotic cell population and loss of mitochondrial membrane potential (MMP) as compared to control were observed. Moreover, in the present study, BTs were found to be mild toxic and it is encouraging to conclude that BTs having outer diameter in the range of 7-12 nm and length 0.5-10 m can be used for theranostics.</t>
  </si>
  <si>
    <t>10.2147/IJN.S77867</t>
  </si>
  <si>
    <t>Functional consequences for primary human alveolar macrophages following treatment with long, but not short, multiwalled carbon nanotubes</t>
  </si>
  <si>
    <t>Purpose: Multiwalled carbon nanotubes (MWCNTs) are a potential human health hazard, primarily via inhalation. In the lung, alveolar macrophages (AMs) provide the first line of immune cellular defense against inhaled materials. We hypothesized that, 1 and 5 days after treating AMs with short (0.6 Î¼m in length; MWCNT-0.6 Î¼m) and long (20 Î¼m in length; MWCNT-20 Î¼m) MWCNTs for 24 hours, AMs would exhibit increased markers of adverse bioreactivity (cytokine release and reactive oxygen species generation) while also having a modified functional ability (phagocytosis and migration). Methods: Primary human AMs were treated with short and long MWCNTs for 24 hours, 1 and 5 days after which toxicity end points, including cell death, reactive oxygen species generation, and inflammatory mediator release, were measured. AM functional end points involving phagocytic ability and migratory capacity were also measured. Results: AM viability was significantly decreased at 1 and 5 days after treatment with MWCNT-20 Î¼m, while superoxide levels and inflammatory mediator release were significantly increased. At the same time, there was reduced phagocytosis and migratory capacity alongside increased expression of MARCO; this coincided with frustrated phagocytosis observed by scanning electron microscopy. In contrast, the adverse bioreactivity of the shorter MWCNT-0.6 Î¼m with AMs (and any resulting reduction in AM functional ability) was substantially less marked or absent altogether. Conclusion: This study shows that after 24-hour treatment with long, but not short, MWCNTs, AM function is severely affected up to 5 days after the initial exposure. This has potentially significant pathophysiological consequences for individuals who may be intentionally (via therapeutic applications) or unintentionally exposed to these nanomaterials.</t>
  </si>
  <si>
    <t>10.1039/c4ra13408g</t>
  </si>
  <si>
    <t>Mussel inspired preparation of highly dispersible and biocompatible carbon nanotubes</t>
  </si>
  <si>
    <t>Minimal inflammogenicity of pristine single-wall carbon nanotubes</t>
  </si>
  <si>
    <t>The biomedical applications of carbon nanotubes (CNTs) have been intensively investigated. However, poor water dispersibility and obvious toxicity of pristine CNTs are still two major issues for their biomedical applications. Although great efforts have been devoted to solving these problems, a simple and effective strategy for preparation of CNTs with high water dispersibility and desirable biocompatibility is still of great research interest. Herein, surface modification of CNTs with a biocompatible polymer polyethylene glycol (PEG) via a mussel inspired strategy has been developed. The dispersibility as well as biocompatibility of these PEGylated CNTs (named as CNT-poly(PEGMA-co-IA-DA)) was subsequently investigated. These PEGylated CNTs showed remarkable enhancement of dispersibility in aqueous and organic solvents. More importantly, as evidenced by cell viability and reactive oxygen species results, these PEGylated CNTs showed negative toxicity toward cancer cells. Therefore the PEGylated strategy described in this work can provide a general platform for fabrication of multifunctional biomaterials for various biomedical applications because of the advantages of mussel inspired chemistry and the excellent properties of PEGylated materials.</t>
  </si>
  <si>
    <t>Carbon nanotubes (CNTs) are a novel synthetic material comprising only carbon atoms. Based on its rigidity, its electrical and heat conductivity and its applicability to surface manufacturing, this material is expected to have numerous applications in industry. However, due to the material's dimensional similarity to asbestos fibers, its carcinogenicity was hypothesized during the last decade, and indeed, we have shown that multi-wall CNTs (MWCNTs) of 50 nm in diameter are potently carcinogenic to mesothelial cells after intraperitoneal injection. Additionally, we suggested that inflammogenicity after intraperitoneal injection can predict mesothelial carcinogenesis. However, few data have been published on the intraperitoneal inflammogenicity of single-wall CNTs (SWCNTs). Here, we conducted a series of studies on SWCNTs using both intraperitoneal injection into rats and MeT5A mesothelial cells. Intraperitoneal injection of 10 mg SWCNTs caused no remarkable inflammation in the abdominal cavity, and the exposure of MeT5A cells to up to 25 Î¼g/cm2 SWCNTs did not alter proliferation. MWCNTs of 50 nm in diameter were used as a positive control, and tangled MWCNTs of 15 nm in diameter were used as a negative control. The results suggest that SWCNTs are a low-risk material with respect to mesothelial carcinogenesis.</t>
  </si>
  <si>
    <t>Nagoya Journal of Medical Science</t>
  </si>
  <si>
    <t>10.1155/2015/407437</t>
  </si>
  <si>
    <t>Synthesis and cytotoxicity of POSS modified single walled carbon nanotubes</t>
  </si>
  <si>
    <t>Single walled carbon nanotubes (SWNTs) decorated with polyhedral oligomeric silsesquioxane (POSS) were synthesized via the amide linkages between the acid treated SWNTs and amine-functionalized POSS. The successful modification of SWNTs with POSS was confirmed by Fourier transform infrared spectroscopy (FTIR), X-ray photoelectron spectroscopy (XPS), and UV-Vis spectra. The resulting SWNTs-POSS can be dispersed in both water and organic solutions. The biocompatibility and cytotoxicity of the SWNTs and SWNTs-POSS were evaluated by CCK-8 viability assays, which indicated that SWNTs-POSS exhibit very extremely low toxicity. The low toxicity of the POSS modified SWNTs leads to more opportunities for using carbon nanotubes in biomedical fields.</t>
  </si>
  <si>
    <t>10.1155/2015/104135</t>
  </si>
  <si>
    <t>PEGylated carbon nanotubes impair retrieval of contextual fear memory and alter oxidative stress parameters in the rat hippocampus</t>
  </si>
  <si>
    <t>Carbon nanotubes (CNT) are promising materials for biomedical applications, especially in the field of neuroscience; therefore, it is essential to evaluate the neurotoxicity of these nanomaterials. The present work assessed the effects of single-walled CNT functionalized with polyethylene glycol (SWCNT-PEG) on the consolidation and retrieval of contextual fear memory in rats and on oxidative stress parameters in the hippocampus. SWCNT-PEG were dispersed in water at concentrations of 0.5, 1.0, and 2.1 mg/mL and infused into the rat hippocampus. The infusion was completed immediately after training and 30 min before testing of a contextual fear conditioning task, resulting in exposure times of 24 h and 30 min, respectively. The results showed that a short exposure to SWCNT-PEG impaired fear memory retrieval and caused lipid peroxidation in the hippocampus. This response was transient and overcome by the mobilization of antioxidant defenses at 24 h. These effects occurred at low and intermediate but not high concentration of SWCNT-PEG, suggesting that the observed biological response may be related to the concentration-dependent increase in particle size in SWCNT-PEG dispersions.</t>
  </si>
  <si>
    <t>10.1039/c4ra14456b</t>
  </si>
  <si>
    <t>Eu&lt;sup&gt;3+&lt;/sup&gt;:Y&lt;inf&gt;2&lt;/inf&gt;O&lt;inf&gt;3&lt;/inf&gt;@CNTs - A rare earth filled carbon nanotube nanomaterial with low toxicity and good photoluminescence properties</t>
  </si>
  <si>
    <t>Red-emission phosphor europium-doped yttria (Eu3+:Y2O3) nanoparticles have been successfully filled into the nanocavity of carbon nanotubes (CNTs) via supercritical reaction and supercritical fluids followed by calcination. The existence of Eu3+:Y2O3 nanoparticles inside CNTs was characterized by TEM, EDS and XRD. The as-prepared nanomaterials (Eu3+:Y2O3@CNTs) exhibited strong red-emission at 610 nm, which corresponded to 5D0 â†’ 7F2 transition within Eu3+ ions. It showed that the existence of the walls of the CNTs did not quench the luminescence of Eu3+:Y2O3. Due to the surface modification with Tween 80, Eu3+:Y2O3@CNTs had good water solubility. In vitro cytotoxicity studies showed that the as-prepared nanomaterials had low toxicity on HeLa cells at concentrations of 10-1000 Î¼g mL-1. And their use as luminescence probes for live cell imaging was demonstrated by using inverted fluorescence microscopy. With the advantages of the easy dispersion in water, low toxicity, and good photoluminescence (PL) properties, the as-prepared Eu3+:Y2O3@CNTs could potentially be used as nanophosphors in bio-imaging. This journal is</t>
  </si>
  <si>
    <t>10.1007/s11270-015-2350-5</t>
  </si>
  <si>
    <t>Bioactivity of MWCNT in conidia of entomopathogenic fungus Isaria fumosorosea</t>
  </si>
  <si>
    <t>The bioactivity of three kinds of multi-walled carbon nanotubes (MWCNT) towards the conidia of entomopathogenic fungus Isaria fumosorosea was examined in an in vitro study. Commercial - raw and functionalized - carboxylated MWCNT were applied. A fungal conidia suspension was placed in contact with dispersed MWCNT over different time-periods. After contact with the nanomaterial, the conidia were cultured on dishes and both the linear vegetative mycelium growth and the sporulation and germination of the spores derived from the culture were investigated. Also, the pathogenicity of the conidia after contact with MWCNT was examined in relation to test larvae. No fungistatic activity of MWCNT relative to I. fumosorosea conidia was demonstrated. Conidia contact with MWCNT resulted in the following changes in vital processes in the subsequent culture compared to the control standard culture: (1) raw MWCNT limited mycelium inoculation, but the growth rate observed later in the log-phase was more intense; (2) after 24-h conidia contact with all MWCNT types, the mycelium sporulated the most intensively; longer contact resulted in sporulation process limitation. Germination of conidia after contact with the MWCNT was not significantly modified. Raw MWCNT potentiated conidia pathogenicity towards test insects. It was observed that carboxylation of MWCNT reduces the bioactivity of this nanomaterial towards the investigated conidia.</t>
  </si>
  <si>
    <t>Water, Air, and Soil Pollution</t>
  </si>
  <si>
    <t>10.3762/bjnano.6.23</t>
  </si>
  <si>
    <t>10.1016/j.chemosphere.2014.10.067</t>
  </si>
  <si>
    <t>Release behaviour and toxicity evaluation of levodopa from carboxylated single-walled carbon nanotubes</t>
  </si>
  <si>
    <t>Quasi-QSAR for mutagenic potential of multi-walled carbon-nanotubes</t>
  </si>
  <si>
    <t>This work explores the potential use of commercially obtained, carboxylated, single-walled carbon nanotubes (SWCNT-COOH) as nanocarriers for the antiparkinson drug, levodopa (LD). The resulting nanohybrid was characterized using materials characterization methods including Fourier transform infrared spectroscopy, Raman spectroscopy, elemental analysis, UV-vis spectroscopy and scanning electron microscopy. The results showed that SWCNT-COOH were able to form supramolecular complexes with LD via a p-p stacking interaction and exhibited favourable, slow, sustained-release characteristics as a drug carrier with a release period over more than 20 h. The results obtained from the drug release studies of LD at different pH values showed that the LD-loaded nanohybrid is pH activated. The release kinetics of LD from SWCNT-COOH were well-described by a pseudo-second-order kinetic model. A cytotoxicity assay of the synthesized nanohybrid was also carried out in PC12 cell lines (a widely used, in vitro Parkinson's model for neurotoxicity studies) using 3-(4,5-dimethylthiazol-2-yl)-2,5-diphenyltetrazolium bromide (MTT) assay in order to investigate their possible effects on normal neuronal cells in vitro. It was found that the synthesized nanohybrid did not compromise the cell viability and the PC12 cells remained stable throughout the experiments up to 72 h after treatment.</t>
  </si>
  <si>
    <t>Available on the Internet, the CORAL software (http://www.insilico.eu/coral) has been used to build up quasi-quantitative structure-activity relationships (quasi-QSAR) for prediction of mutagenic potential of multi-walled carbon-nanotubes (MWCNTs). In contrast with the previous models built up by CORAL which were based on representation of the molecular structure by simplified molecular input-line entry system (SMILES) the quasi-QSARs based on the representation of conditions (not on the molecular structure) such as concentration, presence (absence) S9 mix, the using (or without the using) of preincubation were encoded by so-called quasi-SMILES. The statistical characteristics of these models (quasi-QSARs) for three random splits into the visible training set and test set and invisible validation set are the following: (i) split 1: n=13, r2=0.8037, q2=0.7260, s=0.033, F=45 (training set); n=5, r2=0.9102, s=0.071 (test set); n=6, r2=0.7627, s=0.044 (validation set); (ii) split 2: n=13, r2=0.6446, q2=0.4733, s=0.045, F=20 (training set); n=5, r2=0.6785, s=0.054 (test set); n=6, r2=0.9593, s=0.032 (validation set); and (iii) n=14, r2=0.8087, q2=0.6975, s=0.026, F=51 (training set); n=5, r2=0.9453, s=0.074 (test set); n=5, r2=0.8951, s=0.052 (validation set).</t>
  </si>
  <si>
    <t>10.1016/j.envpol.2014.11.011</t>
  </si>
  <si>
    <t>Interactions of multiwalled carbon nanotubes with algal cells: Quantification of association, visualization of uptake, and measurement of alterations in the composition of cells</t>
  </si>
  <si>
    <t>Carbon nanotubes (CNTs) are considered promising materials in nanotechnology. We quantified CNT accumulation by the alga Desmodesmus subspicatus. Cells were exposed to radiolabeled CNTs (14C-CNTs; 1 mg/L) to determine uptake and association, as well as elimination and dissociation in clear media. Attenuated total reflection Fourier-transform infrared spectroscopy (ATR-FTIR) was used to detect effects of CNTs on algae. CNT-cell interactions were visualized by electron microscopy and related to alterations in their cell composition. A concentration factor of 5000 L/kg dry weight was calculated. Most of the material agglomerated around the cells, but single tubes were detected in the cytoplasm. Computational analyses of the ATR-FTIR data showed that CNT treated algae differed from controls at all sampling times. CNT exposure changed the biochemical composition of cells. The fact that CNTs are bioavailable for algae and that they influence the cell composition is important with regard to environmental risk assessment of this nanomaterial.</t>
  </si>
  <si>
    <t>10.1007/s11051-014-2827-y</t>
  </si>
  <si>
    <t>The effect of single-walled carbon nanotubes on Escherichia coli: multiple indicators of viability</t>
  </si>
  <si>
    <t>The impact of single-walled carbon nanotubes (SWCNTs) on Escherichia coli ATCC 8739 was investigated using four indicators of viability: enzyme activity, membrane integrity, plate count, and total RNA. The study examined the effects of SWCNT concentration (5, 10, 20, 50, 100, 200, 500, and 1,000 Î¼g/ml), SWCNT length (0.5â€“2 and 5â€“30 Î¼m), and bacterial density (6.5 log10 CFU and 9 log10 CFU per treatment) on E. coli ATCC 8739 viability. Results show that anti-bacterial activity is dependent on both the length and concentration of SWCNTs. Long SWCNTs (5â€“30 Âµm) were more toxic for E. coli than short SWCNTs (0.5â€“2 Âµm). The susceptibility of E. coli to SWCNTs was dependent on the initial density of cells in the treatment, with cells at the higher density being more resistant. Estimates of viability reductions were generally similar for the four assays examined; however, the beta galactosidase and LIVE/DEAD assays were more conservative than the plate count as indicators of viability reductions.</t>
  </si>
  <si>
    <t>10.1016/j.taap.2014.11.002</t>
  </si>
  <si>
    <t>Suppression of c-Myc is involved in multi-walled carbon nanotubes' down-regulation of ATP-binding cassette transporters in human colon adenocarcinoma cells</t>
  </si>
  <si>
    <t>Over-expression of ATP-binding cassette (ABC) transporters, a large family of integral membrane proteins that decrease cellular drug uptake and accumulation by active extrusion, is one of the major causes of cancer multi-drug resistance (MDR) that frequently leads to failure of chemotherapy. Carbon nanotubes (CNTs)-based drug delivery devices hold great promise in enhancing the efficacy of cancer chemotherapy. However, CNTs' effects on the ABC transporters remain under-investigated. In this study, we found that multiwalled carbon nanotubes (MWCNTs) reduced transport activity and expression of ABC transporters including ABCB1/Pgp and ABCC4/MRP4 in human colon adenocarcinoma Caco-2 cells. Proto-oncogene c-Myc, which directly regulates ABC gene expression, was concurrently decreased in MWCNT-treated cells and forced over-expression of c-Myc reversed MWCNTs' inhibitory effects on ABCB1 and ABCC4 expression. MWCNT-cell membrane interaction and cell membrane oxidative damage were observed. However, antioxidants such as vitamin C, Î²-mecaptoethanol and dimethylthiourea failed to antagonize MWCNTs' down-regulation of ABC transporters. These data suggest that MWCNTs may act on c-Myc, but not through oxidative stress, to down-regulate ABC transporter expression. Our findings thus shed light on CNTs' novel cellular effects that may be utilized to develop CNTs-based drug delivery devices to overcome ABC transporter-mediated cancer chemoresistance.</t>
  </si>
  <si>
    <t>10.1016/j.nano.2014.07.005</t>
  </si>
  <si>
    <t>Blood biocompatibility of surface-bound multi-walled carbon nanotubes</t>
  </si>
  <si>
    <t>Blood clots when it contacts foreign surfaces following platelet activation. This can be catastrophic in clinical settings involving extracorporeal circulation such as during heart-lung bypass where blood is circulated in polyvinyl chloride tubing. Studies have shown, however, that surface-bound carbon nanotubes may prevent platelet activation, the initiator of thrombosis. We studied the blood biocompatibility of polyvinyl chloride, surface-modified with multi-walled carbon nanotubes in vitro and in vivo. Our results show that surface-bound multi-walled carbon nanotubes cause platelet activation in vitro and devastating thrombosis in an in vivo animal model of extracorporeal circulation. The mechanism of the pro-thrombotic effect likely involves direct multi-walled carbon nanotube-platelet interaction with Ca2+-dependant platelet activation. These experiments provide evidence, for the first time, that modification of surfaces with nanomaterials modulates blood biocompatibility in extracorporeal circulation. From the Clinical Editor: In this study, the blood biocompatibility of polyvinyl chloride, surface-modified with multi-walled carbon nanotubes was investigated both in vitro and in vivo, showing that surface-bound multi-walled carbon nanotubes cause platelet activation in vitro, and devastating thrombosis in an in vivo animal model of extracorporeal circulation.</t>
  </si>
  <si>
    <t>10.1016/j.msec.2014.10.036</t>
  </si>
  <si>
    <t>10.1016/j.ecoenv.2014.10.005</t>
  </si>
  <si>
    <t>10.1080/1536383X.2013.812638</t>
  </si>
  <si>
    <t>Influence of different types of carbon nanotubes on muscle cell response</t>
  </si>
  <si>
    <t>Ecotoxicological effects of carbofuran and oxidised multiwalled carbon nanotubes on the freshwater fish nile tilapia: Nanotubes enhance pesticide ecotoxicity</t>
  </si>
  <si>
    <t>In vitro cytotoxicity of multiwalled and single-walled carbon nanotubes on human cell lines</t>
  </si>
  <si>
    <t>The aim of this study was to evaluate the impact of multi-walled carbon nanotubes (MWCNTs), before and after chemical surface functionalization on muscle cell response in vitro and in vivo conditions. Prior to biological tests the surface physicochemical properties of the carbon nanotubes (CNTs) deposited on a polymer membrane were investigated. To 'evaluate microstructure and structure of CNTs scanning electron microscopy (SEM) and Fourier transformation infrared spectroscopy (FTIR) were used. During in vitro study CNTs deposited on polymer membrane were contacted directly with myoblast cells, and after 7 days of culture cytotoxicity of samples was analyzed. Moreover, cell morphology in contact with CNTs was observed using SEM and fluorescence microscopy. The cytotoxicity of CNTs modified in a different way was comparable and significantly lower in comparison with pure polymer membrane. Microscopy analysis of cultured myoblasts confirms intense cell proliferation of all investigated samples with CNTs while for two kinds of CNTs myoblasts' differentiation into myotubes was observed. Histochemical reactions for the activity of enzymes such as acid phosphatase, cytochrome C oxidase, and non-specific esterase allowed the analysis of the extent of inflammation, degree of regeneration process of the muscle fibers resulting from the presence of the satellite cells and the neuromuscular junction on muscle fibers in contact with CNTs after implantation of CNTs into gluteal muscle of rat.</t>
  </si>
  <si>
    <t>The interactions of carbon nanotubes with pesticides, such as carbofuran, classical contaminants (e.g., pesticides, polyaromatic hydrocarbons, heavy metals, and dyes) and emerging contaminants, including endocrine disruptors, are critical components of the environmental risks of this important class of carbon-based nanomaterials. In this work, we studied the modulation of acute carbofuran toxicity to the freshwater fish Nile tilapia (Oreochromis niloticus) by nitric acid treated multiwalled carbon nanotubes, termed HNO3-MWCNT. Nitric acid oxidation is a common chemical method employed for the purification, functionalisation and aqueous dispersion of carbon nanotubes. HNO3-MWCNT were not toxic to Nile tilapia at concentrations ranging from 0.1 to 3.0mg/L for exposure times of up to 96h. After 24, 48, 72 and 96h, the LC50 values of carbofuran were 4.0, 3.2, 3.0 and 2.4mg/mL, respectively. To evaluate the influence of carbofuran-nanotube interactions on ecotoxicity, we exposed the Nile tilapia to different concentrations of carbofuran mixed together with a non-toxic concentration of HNO3-MWCNT (1.0mg/L). After 24, 48, 72, and 96h of exposure, the LC50 values of carbofuran plus nanotubes were 3.7, 1.6, 0.7 and 0.5mg/L, respectively. These results demonstrate that HNO3-MWCNT potentiate the acute toxicity of carbofuran, leading to a more than five-fold increase in the LC50 values. Furthermore, the exposure of Nile tilapia to carbofuran plus nanotubes led to decreases in both oxygen consumption and swimming capacity compared to the control. These findings indicate that carbon nanotubes could act as pesticide carriers affecting fish survival, metabolism and behaviour.</t>
  </si>
  <si>
    <t>Carbon nanotubes are the building blocks for future electronics, materials, health care devices etc. In order to explore the health care applications of nanotubes in diagnosis and drug delivery, it is important to understand their toxicity. In the present study the in vitro responses were seen when carbon nanotubes were exposed to human cell lines. It typically involves dispersion of multiwall and single walled carbon nanotubes, as well as carbon black and quartz as reference material within the cell culture medium followed by their subsequent addition to human cell lines. MTT 3-(4, 5 dimethylthiazol-2 yl) 2, 5-diphenyl tetrazolium bromide, a tetrazole assay was performed; cell viability was measured by observing their absorbance using ELISA (enzyme-linked immunosorbent assay) reader. Cell viabilities at different concentrations i.e. 50, 10, 5, 3, 1 Î¼g mL-1 were studied. In MTT assay, it was observed that cell viability increases with decrease in concentration of single walled and multiwall carbon nanotubes. We found that both behave almost in the same manner in terms of viability in case of MTT assay. Cellular uptake of FITC (fluorescein isothiocyanate) labeled carbon nanotubes were imaged using confocal microscopy and transmission electron microscope. Â© Taylor &amp; Francis Group, LLC.</t>
  </si>
  <si>
    <t>10.1080/15287394.2014.951756</t>
  </si>
  <si>
    <t>Potential toxicity of differential functionalized multiwalled carbon nanotubes (MWCNT) in human cell line (BEAS2B) and caenorhabditis elegans</t>
  </si>
  <si>
    <t>The aim of this study was to evaluate in vitro (human bronchial epithelial cells, BEAS2B cells) and in vivo (the nematode Caenorhabditis elegans, C. elegans) toxicity outcomes following exposure to pristine as well as surface-functionalized multiwalled carbon nanotubes (MWCNT) following hydroxylation-oxygenation (O+), amination (NH2), or carboxylation (COOH) of the carbon nanotubes (CNT). Cell viability and proliferation were measured by Ez-Cytox, trypan blue exclusion, and colony formation assays. The genotoxic potential of the MWCNT was determined by using the alkaline comet assay. In addition, survival and reproduction were used as endpoints for detection of toxicity of MWCNT in C. elegans. The carboxylated (COOH)-MWCNT was found most toxic as evidenced by cytotoxic and genotoxic among all tested compounds. The order of sensitivity was COOH &gt; O+ &gt; NH2 &gt; pristine. There were almost no marked changes in survival following exposure of C. elegans to MWCNT. It is of interest that only pristine MWCNT exerted significant reduction in reproductive capacity of C. elegans. Surface functionalization significantly influenced the bioactivity of MWCNT, which displayed species as well as target-organ specificity. The mechanisms underlying these specific modes of nano-biological interactions need to be elucidated.</t>
  </si>
  <si>
    <t>10.1186/s12989-014-0066-0</t>
  </si>
  <si>
    <t>Single-walled carbon nanotubes increase pandemic influenza A H1N1 virus infectivity of lung epithelial cells</t>
  </si>
  <si>
    <t>Background: Airborne exposure to nanomaterials from unintended occupational or environmental exposures or as a consequence of product use may lead to adverse health effects. Numerous studies have focused on single-walled carbon nanotubes (SWCNTs) and their ability to cause pulmonary injury related to fibrosis, and cancer; however few studies have addressed their impact on infectious agents, particularly viruses that are known for causing severe disease. Here we have demonstrated the ability of pristine SWCNTs of diverse electronic structure to increase the susceptibility of small airway epithelial cells (SAEC) to pandemic influenza A H1N1 infection and discerned potential mechanisms of action driving this response. Methods: Small airway epithelial cells (SAEC) were exposed to three types of SWCNTs with varying electronic structure (SG65, SG76, CG200) followed by infection with A/Mexico/4108/2009 (pH1N1). Cells were then assayed for viral infectivity by immunofluorescence and viral titers. We quantified mRNA and protein levels of targets involved in inflammation and anti-viral activity (INFÎ²1, IL-8, RANTES/CCL5, IFIT2, IFIT3, ST3GAL4, ST6GAL1, IL-10), localized sialic acid receptors, and assessed mitochondrial function. Hyperspectral imaging analysis was performed to map the SWCNTs and virus particles in fixed SAEC preparations. We additionally performed characterization analysis to monitor SWCNT aggregate size and structure under biological conditions using dynamic light scattering (DLS), static light scattering (SLS). Results: Based on data from viral titer and immunofluorescence assays, we report that pre-treatment of SAEC with SWCNTs significantly enhances viral infectivity that is not dependent on SWCNT electronic structure and aggregate size within the range of 106 nm - 243 nm. We further provide evidence to support that this noted effect on infectivity is not likely due to direct interaction of the virus and nanoparticles, but rather a combination of suppression of pro-inflammatory (RANTES) and anti-viral (IFIT2, IFIT3) gene/protein expression, impaired mitochondrial function and modulation of viral receptors by SWCNTs. Conclusions: Results of this work reveal the potential for SWCNTs to increase susceptibility to viral infections as a mechanism of adverse effect. These data highlight the importance of investigating the ability of carbon-nanomaterials to modulate the immune system, including impacts on anti-viral mechanisms in lung cells, thereby increasing susceptibility to infectious agents.</t>
  </si>
  <si>
    <t>10.1155/2014/872195</t>
  </si>
  <si>
    <t>Cytotoxicity and genotoxicity of panel of single- and multiwalled carbon nanotubes: In vitro effects on normal syrian hamster embryo and immortalized V79 hamster lung cells</t>
  </si>
  <si>
    <t>Carbon nanotubes (CNTs) belong to a specific class of nanomaterials with unique properties. Because of their anticipated use in a wide range of industrial applications, their toxicity is of increasing concern. In order to determine whether specific physicochemical characteristics of CNTs are responsible for their toxicological effects, we investigated the cytotoxic and genotoxic effects of eight CNTs representative of each of the commonly encountered classes: single- SW-, double- DW-, and multiwalled (MW) CNTs, purified and raw. In addition, because most previous studies of CNT toxicity were conducted on immortalized cell lines, we decided to compare results obtained from V79 cells, an established cell line, with results from SHE (Syrian hamster embryo) cells, an easy-to-handle normal cell model. After 24 hours of treatment, MWCNTs were generally found to be more cytotoxic than SW- or DWCNTs. MWCNTs also provoked more genotoxic effects. No correlation could be found between CNT genotoxicity and metal impurities, length, surface area, or induction of cellular oxidative stress, but genotoxicity was seen to increase with CNT width. The toxicity observed for some CNTs leads us to suggest that they might also act by interfering with the cell cycle, but no significant differences were observed between normal and immortalized cells.</t>
  </si>
  <si>
    <t>Journal of Toxicology</t>
  </si>
  <si>
    <t>10.1007/s12892-014-0057-6</t>
  </si>
  <si>
    <t>The effect of carbon nanotubes on the seed germination and seedling growth of four vegetable species</t>
  </si>
  <si>
    <t>Carbon nanotubes (CNTs) can change the morphological and physiological characteristics of plant cells. Laboratory and greenhouse studies were conducted to study the effect of CNTs on the germination and seedling growth of tomato (Lycopersicum esculentum Mill. cv. 'Falcato'), onion (Allium cepa L. cv. 'Yellow Sweet Spanish'), turnip (Brassica rapa L. cv. 'Toria') and radish (Raphanus sativus L. cv. 'Small radish'). Seeds were germinated in four concentrations of CNTs (0, 10, 20 and 40 mg L-1) in Petri dishes under laboratory conditions. The same concentrations were used in a greenhouse to study the response of seedling growth to CNTs. To evaluate the effect of CNTs on germination and growth, germination percentage (GP), germination rate (GR), seedling length, seedling fresh and dry weight and mean germination time (MGT) were measured. Scanning electron microscopy (SEM) was used to confirm the presence of CNTs. CNTs at 10-40 mg L-1 improved tomato and onion germination more than for radish and turnip, the highest GP in tomato and onion being 8 and 95%, respectively. In radish, the control showed the highest GP (96%) under laboratory conditions. CNTs at 40 mg L-1 had a deleterious and toxic effect on onion and radish seed germination. In the greenhouse experiment, the fresh weight of radish seedlings decreased as the CNT concentration increased. The dry weight of tomato and radish shoots increased following the application of all concentrations (10-40 mg L-1) of CNTs. CNTs did not alter turnip germination and growth. SEM revealed that the effectiveness of CNTs may depend on the plant species and on the distribution of CNTs on the testa and root surface. CNTs thus provide a viable and important new technique to improve seed germination and selective seedling growth-related characteristics, although the benefit-toxic balance needs to be tested for other horticultural crops and other (higher) concentrations of CNTs.</t>
  </si>
  <si>
    <t>Journal of Crop Science and Biotechnology</t>
  </si>
  <si>
    <t>10.1166/jbn.2014.1875</t>
  </si>
  <si>
    <t>10.1039/c4en00102h</t>
  </si>
  <si>
    <t>10.1002/ppsc.201400145</t>
  </si>
  <si>
    <t>10.3109/08958378.2014.960107</t>
  </si>
  <si>
    <t>Translocation and toxicity of docetaxel multi-walled carbon nanotube conjugates in mammalian breast cancer cells</t>
  </si>
  <si>
    <t>Towards elucidating the effects of purified MWCNTs on human lung epithelial cells</t>
  </si>
  <si>
    <t>Mechanistic study on the reduction of SWCNT-induced cytotoxicity by albumin coating</t>
  </si>
  <si>
    <t>Carbon nanotubes size classification, characterization and nasal airway deposition</t>
  </si>
  <si>
    <t>Multi-walled-carbon nanotubes (MWNTs) are widely explored as carriers for drug delivery due to their facile transport through cellular membranes and are reportedly Delivered found by Ingenta to be effective to: Elsevier against BVcancer. In the present study, we have evaluated cellular uptake of Docetaxel IP: 203.56.241.128 (DTX) conjugated On: MWNTs Sun, 18 from Sep human 2016 00:38:34 breast cancer cells (MCF-7 and MDAmb-231) and have provided primary results Copyright: on cytotoxicity American of Scientific the same. Publishers Efficient internalization of the drug conjugate (DTX-MWNTs) inside the cell was corroborated with the help of confocal microscopy, transmission electron microscopy and flow cytometry. The comparison of cytotoxicity of the conjugate and DTX was done by MTT assay. Results of the study indicated increased efficacy of the conjugates over the drug in terms of their cytotoxicity. It was observed that such conjugation of drug to MWNTs can be explored as a strategy to improve therapeutic index of cytotoxic drugs such as DTX and thereby enriching cancer therapies of coming time.</t>
  </si>
  <si>
    <t>Toxicity of engineered nanomaterials is associated with their inherent properties, both physical and chemical. Recent studies have shown that exposure to multi-walled carbon nanotubes (MWCNTs) promotes tumors and tumor-associated pathologies and lead to carcinogenesis in model in vivo systems. Herein, we examined the potential of purified MWCNTs used at occupationally relevant exposure doses for particles not otherwise regulated to affect human lung epithelial cells. The uptake of the purified MWCNTs was evaluated using fluorescence activated cell sorting (FACS), while the effects on cell fate were assessed using a 2-(4-iodophenyl)-3-(4-nitrophenyl)-5-(2,4-disulfophenyl)-2H-tetrazolium salt colorimetric assay, cell cycle and nanoindentation. Our results showed that exposure to MWCNTs reduced cell metabolic activity and induced cell cycle arrest. Our analysis further emphasized that the MWCNTs-induced cellular fate result from multiple types of interactions that could be analyzed by means of intracellular biomechanical changes and are pivotal in understanding the underlying MWCNT-induced cell transformation.</t>
  </si>
  <si>
    <t>Single-walled carbon nanotubes (SWCNTs) are utilized in many areas, accompanied with the ever rising safety concerns. Coating the SWCNTs by serum albumin has shown promises in reduction of their cytotoxicity. The cause of toxicity reduction can be due to the blockage of cellular protein adsorption by bovine serum albumin (BSA). Here, the mechanism of toxicity reduction is explored from the point of view of protein adsorption. Different loadings of BSA lead to varied surface coverage of the SWCNTs, which is positively related to the level of cytotoxicity. In addition, the BSA-coated SWCNTs are tested for their surface morphology change, cellular uptake, and adsorption of cellular proteins. BSA can be competed off the SWCNT surface by the cytosol proteins, and thus a higher BSA loading is needed to provide better protection to the cells. Cellular uptake is also reduced with a higher BSA loading. Moreover, the BSA coating changes the surface property of SWCNTs, and as a consequence, alters the types of proteins adsorbed by the SWCNTs. Our results support that adsorption of BSA reduces cellular uptake of SWCNTs as well as adsorption of cellular proteins on SWCNTs, both contributing to the much lower cytotoxicity observed for the BSA-coated SWCNTs.</t>
  </si>
  <si>
    <t>Workers and researchers in the carbon nanotubes (CNT)-related industries and laboratories might be exposed to CNT aerosols while generating and handling CNT materials. From the viewpoint of occupational health, it is essential to study the deposition of CNT aerosol in the human respiratory tract to investigate the potential adverse health effects. In this study, a human nasal airway replica and two types of CNT materials were employed to conduct CNT nasal airway deposition studies. The two CNT materials were aerosolized by a nebulizer-based wet generation method, with size classified by three designated classification diameters (51, 101 and 215nm), and then characterized individually in terms of their morphology and aerodynamic diameter. The nasal deposition experiments were carried out by delivering the size classified CNTs into the nasal airway replica in three different inspiratory flow rates. From the characterization study, it showed that the morphology of the size classified CNTs could be in a variety of complex shapes with their physical dimension much larger than their classification diameter. In addition, it was found that the aerodynamic diameters of the classified CNTs were slightly smaller than their classification diameter. The nasal deposition data acquired in this study showed that the deposition efficiency of CNTs in the nasal airway were generally less than 0.1, which implies that the majority of the CNTs inhaled into the nose could easily penetrate through the entire nasal airway and transit further down to the lower airways, possibly causing adverse health effects.</t>
  </si>
  <si>
    <t>Particle and Particle Systems Characterization</t>
  </si>
  <si>
    <t>10.1186/s12989-014-0061-5</t>
  </si>
  <si>
    <t>Pulmonary and hemostatic toxicity of multi-walled carbon nanotubes and zinc oxide nanoparticles after pulmonary exposure in Bmal1 knockout mice</t>
  </si>
  <si>
    <t>Background: Pulmonary exposure to nanoparticles (NPs) may affect, in addition to pulmonary toxicity, the cardiovascular system such as procoagulant effects, vascular dysfunction and progression of atherosclerosis. However, only few studies have investigated hemostatic effects after pulmonary exposure. Methods: We used Bmal1 (brain and muscle ARNT-like protein-1) knockout (Bmal1-/-) mice which have a disturbed circadian rhythm and procoagulant phenotype, to study the pulmonary and hemostatic toxicity of multi-walled carbon nanotubes (MWCNTs) and zinc oxide (ZnO) NPs after subacute pulmonary exposure. Bmal1-/- and wild-type (Bmal1+/+) mice were exposed via oropharyngeal aspiration, once a week, during 5 consecutive weeks, to a cumulative dose of 32 or 128 Î¼g MWCNTs or 32 or 64 Î¼g ZnO NPs. Results: MWCNTs caused a pronounced inflammatory response in the lung with increased cell counts in the broncho-alveolar lavage and increased secretion of interleukin-1Î² and cytokine-induced neutrophil chemo-attractant (KC), oxidative stress (increased ratio of oxidized versus reduced glutathione and decreased total glutathione) as well as anemic and procoagulant effects as evidenced by a decreased prothrombin time with increased fibrinogen concentrations and coagulation factor (F)VII. In contrast, the ZnO NPs seemed to suppress the inflammatory (decreased neutrophils in Bmal1-/- mice) and oxidative response (increased total glutathione in Bmal1-/- mice), but were also procoagulant with a significant increase of FVIII. The procoagulant effects, as well as the significant correlations between the pulmonary endpoints (inflammation and oxidative stress) and hemostasis parameters were more pronounced in Bmal1-/- mice than in Bmal1+/+ mice. Conclusions: The Bmal1-/- mouse is a sensitive animal model to study the procoagulant effects of engineered NPs. The MWCNTs and ZnO NPs showed different pulmonary toxicity but both NPs induced procoagulant effects, suggesting different mechanisms of affecting hemostasis. However, the correlation analysis suggests a causal association between the observed pulmonary and procoagulant effects.</t>
  </si>
  <si>
    <t>10.1021/es503065q</t>
  </si>
  <si>
    <t>Comparative and mechanistic genotoxicity assessment of nanomaterials via a quantitative toxicogenomics approach across multiple species</t>
  </si>
  <si>
    <t>This study reports a comparative and mechanistic genotoxicity assessment of four engineered nanomaterials (ENMs) across three species, including E. coli, yeast, and human cells, with the aim to reveal the distinct potential genotoxicity mechanisms among the different nanomaterials and their association with physiochemical features. Both the conventional phenotypic alkaline comet test and the newly developed quantitative toxicogenomics assay, that detects and quantifies molecular level changes in the regulation of six DNA damage repair pathways, were employed. The proposed molecular endpoints derived from the toxicogenomics assays, namely TELI (Transcriptional Effect Level Index) and PELI (Protein Effect Level Index), correlated well with the phenotypic DNA damage endpoints from comet tests, suggesting that the molecular genotoxicity assay is suitable for genotoxicity detection. Temporal altered gene or protein expression profiles revealed various potential DNA damage types and relevant genotoxic mechanisms induced by the tested ENMs. nTiO2-a induced a wide spectrum of DNA damage consistently across three species. Three carbon-based ENMs, namely carbon black, single wall carbon nanotube (SWCNT) and fullerene, exhibited distinct, species and ENM property-dependent DNA damage mechanisms. All carbon based ENMs induced relatively weak DNA damage repair response in E. coli, but more severe DNA double strand break in eukaryotes. The differences in cellular structure and defense systems among prokaryotic and eukaryotic species lead to distinct susceptibility and mechanisms for ENM uptake and, thus, varying DNA damages and repair responses. The observation suggested that eukaryotes, especially mammalian cells, are likely more susceptible to genotoxicity than prokaryotes in the ecosystem when exposed to these ENMs.</t>
  </si>
  <si>
    <t>10.1002/etc.2704</t>
  </si>
  <si>
    <t>The effects of hydroxylated multiwalled carbon nanotubes on the toxicity of nickel to Daphnia magna under different pH levels</t>
  </si>
  <si>
    <t>Hydroxylated multiwalled carbon nanotubes (OH-MWCNTs), with large amounts of hydrophilic groups attached on the nanoparticle surface, have caused considerable concern because of their inevitable release into aquatic environments. They may interact with other contaminants such as heavy metals and even influence their toxicity, fate, and transport. In the present study, the stability of OH-MWCNTs suspended in aerated Nanjing tap water (moderately hard) was evaluated using the spectrophotometric method. The toxicity of OH-MWCNTs to Daphnia magna was determined, and nontoxic concentrations were used in acute toxicity, accumulation, and sorption tests. It was found that OH-MWCNTs increased the Ni toxicity in a concentration-dependent manner under different pH levels. Nickel adsorption onto the OH-MWCNTs and the uptake of OH-MWCNTs increased the exposure of D. magna to Ni, which was verified by sorption and accumulation tests conducted under different pH levels. The lower pH level contributed to a higher overall toxicity, which could be interpreted by the increasing amount of Ni adsorption onto OH-MWCNTs with the decreasing pH levels.</t>
  </si>
  <si>
    <t>10.1002/jat.2996</t>
  </si>
  <si>
    <t>10.1002/jat.3066</t>
  </si>
  <si>
    <t>Carbon-based nanomaterials accelerate arteriolar thrombus formation in the murine microcirculation independently of their shape</t>
  </si>
  <si>
    <t>Structural disruption increases toxicity of graphene nanoribbons</t>
  </si>
  <si>
    <t>Although carbon-based nanomaterials (CBNs) have been shown to exert prothrombotic effects in microvessels, it is poorly understood whether CBNs also have the potential to interfere with the process of leukocyte-endothelial cell interactions and whether the shape of CBNs plays a role in these processes. Thus, the aim of this study was to compare the acute effects of two differently shaped CBNs, fiber-shaped single-walled carbon nanotubes (SWCNT) and spherical ultrafine carbon black (CB), on thrombus formation as well as on leukocyte-endothelial cell interactions and leukocyte transmigration in the murine microcirculation upon systemic administration in vivo. Systemic administration of both SWCNT and CB accelerated arteriolar thrombus formation at a dose of 1mgkg-1 body weight, whereas SWCNT exerted a prothrombotic effect also at a lower dose (0.1mgkg-1 body weight). In vitro, both CBNs induced P-selectin expression on human platelets and formation of platelet-granulocyte complexes. In contrast, injection of fiber-shaped SWCNT or of spherical CB did not induce leukocyte-endothelial cell interactions or leukocyte transmigration. In vitro, both CBNs slightly increased the expression of activation markers on human monocytes and granulocytes. These findings suggest that systemic administration of CBNs accelerates arteriolar thrombus formation independently of the CBNs' shape, but does not induce leukocyte-endothelial cell interactions or leukocyte transmigration.</t>
  </si>
  <si>
    <t>The increased utilization of graphene nanoribbons (GNRs) for biomedical and material science applications necessitates the thorough evaluation of potential toxicity of these materials under both intentional and accidental exposure scenarios. We here investigated the effects of structural disruption of GNRs (induced by low-energy bath and high-energy probe sonication) to in vitro (human cell lines), and in vivo (Oryzias latipes embryo) biological systems. Our results demonstrate that low concentration (20Î¼gml-1) suspensions of GNRs prepared by as little as 1min of probe sonication can cause significant decreases in the overall metabolic state of cells in vitro, and increased embryo/larval mortality in vivo, as compared to bath sonicated or unsonicated suspensions. Structural analysis indicates that probe sonication leads to disruption in GNR structure and production of smaller carbonaceous debris, which may be the cause of the toxicity observed. These results point out the importance of assessing post-production structural modifications for any application using nanomaterials.</t>
  </si>
  <si>
    <t>10.1021/nn505002w</t>
  </si>
  <si>
    <t>Interference in autophagosome fusion by rare earth nanoparticles disrupts autophagic flux and regulation of an interleukin-1Î² producing inflammasome</t>
  </si>
  <si>
    <t>Engineered nanomaterials (ENMs) including multiwall carbon nanotubes (MWCNTs) and rare earth oxide (REO) nanoparticles, which are capable of activating the NLRP3 inflammasome and inducing IL-1Î² production, have the potential to cause chronic lung toxicity. Although it is known that lysosome damage is an upstream trigger in initiating this pro-inflammatory response, the same organelle is also an important homeostatic regulator of activated NLRP3 inflammasome complexes, which are engulfed by autophagosomes and then destroyed in lysosomes after fusion. Although a number of ENMs have been shown to induce autophagy, no definitive research has been done on the homeostatic regulation of the NLRP3 inflammasome during autophagic flux. We used a myeloid cell line (THP-1) and bone marrow derived macrophages (BMDM) to compare the role of autophagy in regulating inflammasome activation and IL-1Î² production by MWCNTs and REO nanoparticles. THP-1 cells express a constitutively active autophagy pathway and are also known to mimic NLRP3 activation in pulmonary macrophages. We demonstrate that, while activated NLRP3 complexes could be effectively removed by autophagosome fusion in cells exposed to MWCNTs, REO nanoparticles interfered in autophagosome fusion with lysosomes. This leads to the accumulation of the REO-activated inflammasomes, resulting in robust and sustained IL-1Î² production. The mechanism of REO nanoparticle interference in autophagic flux was clarified by showing that they disrupt lysosomal phosphoprotein function and interfere in the acidification that is necessary for lysosome fusion with autophagosomes. Binding of LaPO4 to the REO nanoparticle surfaces leads to urchin-shaped nanoparticles collecting in the lysosomes. All considered, these data demonstrate that in contradistinction to autophagy induction by some ENMs, specific materials such as REOs interfere in autophagic flux, thereby disrupting homeostatic regulation of activated NLRP3 complexes.</t>
  </si>
  <si>
    <t>10.1088/0957-4484/25/40/405102</t>
  </si>
  <si>
    <t>Chemosensitizing effects of carbon-based nanomaterials in cancer cells: enhanced apoptosis and inhibition of proliferation as underlying mechanisms</t>
  </si>
  <si>
    <t>Recent studies have shown that carbon nanomaterials such as carbon nanofibres (CNFs) and multi-walled carbon nanotubes (CNTs) can exert antitumor activities themselves and sensitize cancer cells to conventional chemotherapeutics such as carboplatin and cisplatin. In the present study, the chemosensitizing effect of CNFs and CNTs on cancer cells of urological origin was investigated regarding the underlying mechanisms. Prostate cancer (DU-145, PC-3) and bladder cancer (EJ28) cells were treated with carbon nanomaterials (CNFs, CNTs) and chemotherapeutics (carboplatin, cisplatin) alone as well as in combination for 24 h. Forty-eight (EJ28) or 72 h (DU-145, PC-3) after the end of treatment the effects on cellular proliferation, clonogenic survival, cell death rate and cell cycle distribution were evaluated. Depending on the cell line, simultaneous administration of chemotherapeutics and carbon nanomaterials produced an additional inhibition of cellular proliferation and clonogenic survival of up to 77% and 98%, respectively, compared to the inhibitory effects of the chemotherapeutics alone. These strongly enhanced antiproliferative effects were accompanied by an elevated cell death rate, which was predominantly mediated via apoptosis and not by necrosis. The antitumor effects of combinations with CNTs were less pronounced than those with CNFs. The enhanced effects of the combinatory treatments on cellular function were mostly of additive to partly synergistic nature. Furthermore, cell cycle analysis demonstrated an arrest at the G2/M phase mediated by a monotreatment with chemotherapeutics. Following combinatory treatments, mostly less than or nearly additive increases of cell fractions in the G2/M phase could be observed. In conclusion, the pronounced chemosensitizing effects of CNFs and CNTs were mediated by an enhanced apoptosis and inhibition of proliferation. The combination of carbon-based nanomaterials and conventional chemotherapeutics represents a novel approach in cancer therapy to bypass chemoresistance by minimizing the chemotherapeutic dosing.</t>
  </si>
  <si>
    <t>10.1016/j.taap.2014.07.017</t>
  </si>
  <si>
    <t>10.1080/15287394.2014.917062</t>
  </si>
  <si>
    <t>Use of whole genome expression analysis in the toxicity screening of nanoparticles</t>
  </si>
  <si>
    <t>Single-Wall Carbon Nanotubes (SWCNT) induce cytotoxicity and genotoxicity produced by Reactive Oxygen Species (ROS) Generation in Phytohemagglutinin (PHA)-stimulated male human peripheral blood lymphocytes</t>
  </si>
  <si>
    <t>The use of nanoparticles (NPs) offers exciting new options in technical and medical applications provided they do not cause adverse cellular effects. Cellular effects of NPs depend on particle parameters and exposure conditions. In this study, whole genome expression arrays were employed to identify the influence of particle size, cytotoxicity, protein coating, and surface functionalization of polystyrene particles as model particles and for short carbon nanotubes (CNTs) as particles with potential interest in medical treatment. Another aim of the study was to find out whether screening by microarray would identify other or additional targets than commonly used cell-based assays for NP action. Whole genome expression analysis and assays for cell viability, interleukin secretion, oxidative stress, and apoptosis were employed. Similar to conventional assays, microarray data identified inflammation, oxidative stress, and apoptosis as affected by NP treatment. Application of lower particle doses and presence of protein decreased the total number of regulated genes but did not markedly influence the top regulated genes. Cellular effects of CNTs were small; only carboxyl-functionalized single-walled CNTs caused appreciable regulation of genes. It can be concluded that regulated functions correlated well with results in cell-based assays. Presence of protein mitigated cytotoxicity but did not cause a different pattern of regulated processes.</t>
  </si>
  <si>
    <t>Single-wall carbon nanotubes (SWCNT) possess a small size, large surface area, and high reactivity, which enable them to permeate the cytoplasmic or nuclear membrane and attach to biological molecules. During medical applications, SWNCT are usually administered intravenously, which enhances interaction with blood components. Yet despite this exposure potential, safety evaluation studies of SWCNTs focused on human blood cells are still lacking. Therefore, this study was undertaken to examine cytotoxicity, genotoxicity, and proinflammatory responses following SWCNT treatment of phytohemagglutinin (PHA)-stimulated male human peripheral blood lymphocytes (PBL). SWCNT were found to inhibit cell growth, as well as to induce DNA breakage, and micronuclei (MN) formation via reactive oxygen species (ROS) generation. The addition of N-acetylcysteine (NAC) a cell-permeable antioxidant, decreased ROS generation, cytotoxicity, and genotoxicity produced by SWCNT treatment. In addition, SWCNT induced tumor necrosis factor (TNF)-Î± release after 24 h, yet this phenomenon was not related to ROS generation, as antioxidant NAC treatment did not affect increased proinflammatory cytokine levels in the phytohemagglutinin (PHA)-stimulated male human PBL. Â© Taylor &amp; Francis Group, LLC.</t>
  </si>
  <si>
    <t>10.3109/08958378.2014.953275</t>
  </si>
  <si>
    <t>The increases in relative mRNA expressions of inflammatory cytokines and chemokines in splenic macrophages from rats exposed to multi-walled carbon nanotubes by whole-body inhalation for 13 weeks</t>
  </si>
  <si>
    <t>Background: The toxicity of multi-walled carbon nanotubes (MWCNT) may be related to the immune system. The objective of this study was to obtain information for immunotoxic mechanisms of MWCNT in situ. Methods: Using whole-body inhalation, male and female rats were exposed to 0, 0.2, 1 or 5mg MWCNT/m3 for 13 weeks. Thereafter, spleens were recovered from the rats. Real-time PCR was done to assess expression of TNFÎ±, IL-1Î², IL-6, IL-10, MCP-1 and MIP-1Î± mRNA in the splenic macrophages; splenic T-lymphocytes were examined for IL-2 and TGF-Î²1 mRNA expression. Results: The relative expression of IL-1Î² mRNA in the cells from female rats exposed to 5mg MWCNT/m3 was significantly higher than that in control cells. For IL-6 and IL-10, cells from rats in the 0.2 and 5mg MWCNT/m3 had significantly higher mRNA expressions than did cells from controls. Expression of IL-1Î², IL-6 and TNFÎ± genes in cells from males in all exposure groups were higher than in control cells. Expression of MIP-1Î± in the cells from female 5-mg group was significantly higher than that in cells in the control. Only IL-2 was expression reduced, i.e. cells from male and female rats in all MWCNT groups had significantly lower mRNA expressions than control cells. Conclusions: Systemic inflammation would likely occur in rats (or other hosts) exposed to MWCNT via inhalation due to increases in the expression of inflammatory cytokines in splenic macrophages. Moreover, decreases in IL-2 expression in T-lymphocytes may be critical to the potential reductions in anti-tumor responses in MWCNT-exposed hosts.</t>
  </si>
  <si>
    <t>10.1177/0192623313519874</t>
  </si>
  <si>
    <t>10.1016/j.taap.2014.07.022</t>
  </si>
  <si>
    <t>Inhaled multiwalled carbon nanotubes modulate the immune response of trimellitic anhydride-induced chemical respiratory allergy in brown Norway rats</t>
  </si>
  <si>
    <t>Lysosomal membrane permeabilization: Carbon nanohorn-induced reactive oxygen species generation and toxicity by this neglected mechanism</t>
  </si>
  <si>
    <t>The interaction between exposure to nanomaterials and existing inflammatory conditions has not been fully established. Multiwalled carbon nanotubes (MWCNT; Nanocyl NC 7000 CAS no. 7782-42-5; count median diameter in atmosphere 61 Â± 5 nm) were tested by inhalation in high Immunoglobulin E (IgE)-responding Brown Norway (BN) rats with trimellitic anhydride (TMA)-induced respiratory allergy. The rats were exposed 2 days/week over a 3.5-week period to a low (11 mg/m3) or a high (22 mg/m3) concentration of MWCNT. Nonallergic animals exposed to MWCNT and unexposed allergic and nonallergic rats served as controls. At the end of the exposure period, the allergic animals were rechallenged with TMA. Histopathological examination of the respiratory tract showed agglomerated/aggregated MWCNT in the lungs and in the lung-draining lymph nodes. Frustrated phagocytosis was observed as incomplete uptake of MWCNT by the alveolar macrophages and clustering of cells around MWCNT. Large MWCNT agglomerates/aggregates were found in granulomas in the allergic rats, suggesting decreased macrophage clearance in allergic rats. In allergic rats, MWCNT exposure decreased serum IgE levels and the number of lymphocytes in bronchoalveolar lavage. In conclusion, MWCNT did not aggravate the acute allergic reaction but modulated the allergy-associated immune response.</t>
  </si>
  <si>
    <t>Understanding the molecular mechanisms responsible for the cytotoxic effects of carbon nanomaterials is important for their future biomedical applications. Carbon nanotubular materials induce the generation of reactive oxygen species (ROS), which causes cell death; however, the exact details of this process are still unclear. Here, we identify a mechanism of ROS generation that is involved in the apoptosis of RAW264.7 macrophages caused by excess uptake of carbon nanohorns (CNHs), a typical type of carbon nanotubule. CNH accumulated in the lysosomes, where they induced lysosomal membrane permeabilization (LMP) and the subsequent release of lysosomal proteases, such as cathepsins, which in turn caused mitochondrial dysfunction and triggered the generation of ROS in the mitochondria. The nicotinamide adenine dinucleotide phosphate oxidase was not directly involved in CNH-related ROS production, and the ROS generation cannot be regulated by mitochondrial electron transport chain. ROS fed back to amplify the mitochondrial dysfunction, leading to the subsequent activation of caspases and cell apoptosis. Carbon nanotubules commonly accumulate in the lysosomes after internalization in cells; however, lysosomal dysfunction has not attracted much attention in toxicity studies of these materials. These results suggest that LMP, a neglected mechanism, may be the primary reason for carbon nanotubule toxicity. Â© 2014 Elsevier Inc.</t>
  </si>
  <si>
    <t>10.1016/j.bbrc.2014.08.118</t>
  </si>
  <si>
    <t>High-temperature calcined fullerene nanowhiskers as well as long needle-like multi-wall carbon nanotubes have abilities to induce NLRP3-mediated IL-1Î² secretion</t>
  </si>
  <si>
    <t>Because multi-wall carbon nanotubes (MWCNTs) have asbestos-like shape and size, concerns about their pathogenicity have been raised. Contaminated metals of MWCNTs may also be responsible for their toxicity. In this study, we employed high-temperature calcined fullerene nanowhiskers (HTCFNWs), which are needle-like nanofibers composed of amorphous carbon having similar sizes to MWCNTs but neither metal impurities nor tubular structures, and investigated their ability to induce production a major proinflammatory cytokine IL-1Î² via the Nod-like receptor pyrin domain containing 3 (NLRP3)-containing flammasome-mediated mechanism. When exposed to THP-1 macrophages, long-HTCFNW exhibited robust IL-1Î² production as long and needle-like MWCNTs did, but short-HTCFNW caused very small effect. IL-1Î² release induced by long-HTCFNW as well as by long, needle-like MWCNTs was abolished by a caspase-1 inhibitor or siRNA-knockdown of NLRP3, indicating that NLRP3-inflammasome-mediated IL-1Î² production by these carbon nanofibers. Our findings indicate that the needle-like shape and length, but neither metal impurities nor tubular structures of MWCNTs were critical to robust NLRP3 activation.</t>
  </si>
  <si>
    <t>10.1021/nn503887r</t>
  </si>
  <si>
    <t>Instillation versus inhalation of multiwalled carbon nanotubes: Exposure-related health effects, clearance, and the role of particle characteristics</t>
  </si>
  <si>
    <t>Inhaled multiwalled carbon nanotubes (MWCNTs) may cause adverse pulmonary responses due to their nanoscale, fibrous morphology and/or biopersistance. This study tested multiple factors (dose, time, physicochemical characteristics, and administration method) shown to affect MWCNT toxicity with the hypothesis that these factors will influence significantly different responses upon MWCNT exposure. The study is unique in that (1) multiple administration methods were tested using particles from the same stock; (2) bulk MWCNT formulations had few differences (metal content, surface area/functionalization); and (3) MWCNT retention was quantified using a specialized approach for measuring unlabeled MWCNTs in rodent lungs. Male Sprague-Dawley rats were exposed to original (O), purified (P), and carboxylic acid functionalized (F) MWCNTs via intratracheal instillation and inhalation. Blood, bronchoalveolar lavage fluid (BALF), and lung tissues were collected at postexposure days 1 and 21 for quantifying biological responses and MWCNTs in lung tissues by programmed thermal analysis. At day 1, MWCNT instillation produced significant BALF neutrophilia and MWCNT-positive macrophages. Instilled O- and P-MWCNTs produced significant inflammation in lung tissues, which resolved by day 21 despite MWCNT retention. MWCNT inhalation produced no BALF neutrophilia and no significant histopathology past day 1. However, on days 1 and 21 postinhalation of nebulized MWCNTs, significantly increased numbers of MWCNT-positive macrophages were observed in BALF. Results suggest (1) MWCNTs produce transient inflammation if any despite persistence in the lungs; (2) instilled O-MWCNTs cause more inflammation than P- or F-MWCNTs; and (3) MWCNT suspension media produce strikingly different effects on physicochemical particle characteristics and pulmonary responses.</t>
  </si>
  <si>
    <t>10.1371/journal.pone.0107029</t>
  </si>
  <si>
    <t>10.1016/j.toxlet.2014.06.036</t>
  </si>
  <si>
    <t>Preparation and toxicological assessment of functionalized carbon nanotube-polymer hybrids</t>
  </si>
  <si>
    <t>Multi-walled carbon nanotube inhibits CA1 glutamatergic synaptic transmission in rat's hippocampal slices</t>
  </si>
  <si>
    <t>Novel Carbon Nanotube-Polymer Hybrids were synthesized as potential materials for the development of membranes for water treatment applications in the field of Membrane Bioreactors (MBRs). Due to the toxicological concerns regarding the use of nanomaterials in water treatment as well as the rising demand for safe drinking water to protect public health, we studied the functionalization of MWCNTs and Thin-MWCNTs as to control their properties and increase their ability of embedment into porous anisotropic polymeric membranes. Following the growth of the hydrophilic monomer on the surface of the properly functionalized CNTs, that act as initiator for the controlled radical polymerization (ATRP) of sodium styrene sulfonate (SSNa), the antimicrobial quaternized phosphonium and ammonium salts were attached on CNTs-g-PSSNa through non-covalent bonding. In another approach the covalent attachment of quaternized ammonium polymeric moieties of acrylic acid-vinyl benzyl chloride copolymers with N,N-dimethylhexadecylamine (P(AA12-co-VBCHAM)) on functionalized CNTs has also been attempted. Finally, the toxicological assessment in terms of cell viability and cell morphological changes revealed that surface characteristics play a major role in the biological response of functionalized CNTs.</t>
  </si>
  <si>
    <t>The purpose of the study was to investigate the neurotoxic effect of multi-walled carbon nanotubes (MWCNTs) on the properties of glutamatergic synaptic transmission in rat's hippocampal slices using whole-cell patch clamp technique. The amplitude and frequency of excitatory postsynaptic current (EPSC) were accessed on the hippocampal pyramidal neurons. The alterations of glutamatergic synaptic transmission in CA3-CA1 were examined by measuring both the amplitude of evoked excitatory postsynaptic current (eEPSC) and paired-pulse ratio (PPR). The data showed that the amplitude of either spontaneous excitatory postsynaptic current (sEPSC) or miniature excitatory postsynaptic current (mEPSC) was significantly inhibited by 1. Î¼g/mL MWCNTs. However, it was found that there was a trend of different change on the frequency index. When 1. Î¼g/mL MWCNTs was applied, there were a decreased frequency of mEPSC and an increased frequency of sEPSC, which might be due to the effect of action potential. Furthermore, the amplitudes of eEPSC at CA3-CA1 synapses were remarkably decreased. And the mean amplitude of AMPAR-mediated eEPSC was significantly reduced as well. Meanwhile, a majority of PPRs data were greater than one. There were no significant differences of PPRs between control and MWCNTs states, but an increased trend of paired-pulse facilitation was found. These results suggested that MWCNT markedly inhibited hippocampal CA1 glutamatergic synaptic transmission in vitro, which provided new insights into the MWCNT toxicology on CNS at cellular level. Â© 2014 Elsevier Ireland Ltd.</t>
  </si>
  <si>
    <t>10.1007/s11051-014-2591-z</t>
  </si>
  <si>
    <t>Nanomaterial induction of oxidative stress in lung epithelial cells and macrophages</t>
  </si>
  <si>
    <t>Oxidative stress in the lung epithelial A549 cells and macrophages J774A.1 due to contact with commercially important nanomaterials [i.e., nano-silver (nAg), nano-alumina (nAl2O3), single-wall carbon nanotubes (CNT), and nano-titanium oxide anatase (nTiO2)] was evaluated. Nanomaterial-induced intracellular oxidative stress was analyzed by both H2DCFDA fluorescein probe and GSH depletion, extracellular oxidative stress was assessed by H2HFF fluorescein probes, and the secretion of chemokine IL-8 by A549 cells due to elevation of cellular oxidative stress was also monitored, in order to provide a comprehensive in vitro study on nanomaterial-induced oxidative stress in lung. In addition, results from this study were also compared with an acellular â€œferric reducing ability of serumâ€ (FRAS) assay and a prokaryotic cell-based assay in evaluating oxidative damage caused by the same set of nanomaterials, for comparison purposes. In general, it was found that nanomaterial-induced oxidative stress is highly cell-type dependent. In A549 lung epithelial cells, nAg appeared to induce highest level of oxidative stress and cell death followed by CNT, nTiO2, and nAl2O3. Different biological oxidative damage (BOD) assaysâ€™ (i.e., H2DCFA, GSH, and IL-8 release) results generally agreed with each other, and the same trends of nanomaterial-induced BOD were also observed in acellular FRAS and prokaryotic E. coli K12-based assay. In macrophage J774A.1 cells, nAl2O3 and nTiO2 appeared to induce highest levels of oxidative stress. These results suggest that epithelial and macrophage cell models may provide complimentary information when conducting cell-based assays to evaluate nanomaterial-induced oxidative damage in lung.</t>
  </si>
  <si>
    <t>10.1007/s11626-014-9760-3</t>
  </si>
  <si>
    <t>10.3967/bes2014.103</t>
  </si>
  <si>
    <t>Biochemical effects of chronic peroral administration of carbon nanotubes and activated charcoal in drinking water in rats</t>
  </si>
  <si>
    <t>Single-walled carbon nanotubes induce cytotoxicity and DNA damage via reactive oxygen species in human hepatocarcinoma cells</t>
  </si>
  <si>
    <t>Toxicity of multi-walled carbon nanotubes, graphene oxide, and reduced graphene oxide to zebrafish embryos</t>
  </si>
  <si>
    <t>Chronic 6-month experiment was carried out in rats, which received drinking water with multi-walled carbon nanotubes (MWCNTs), diameter of 15-40 nm, length â‰¥ 2 mkm) or activated charcoal (AC, diameter of 10-100 mkm), blood samples of the animals were used for assessment of biochemical markers. Both coal compounds induced the appearance of signs of oxidative stress 2 weeks after the beginning of the experiment and alteration of serum markers of liver and renal damage, as well as changes of cortisol and protein serum concentrations later Thus, despite of known high (asbest-like) inhalation toxicity of carbon nanotubes in comparison with other carbon allotrops (fullerenes and black carbon), we have found similar effects of MWCNTs and carbon microparticles in orally treated rats.</t>
  </si>
  <si>
    <t>Carbon nanotubes (CNTs) are gradually used in various areas including drug delivery, nanomedicine, biosensors, and electronics. The current study aimed to explore the DNA damage and cytotoxicity due to single-walled carbon nanotubes (SWCNTs) on human hepatocarcinoma cells (HepG2). Cellular proliferative assay showed the SWCNTs to exhibit a significant cell death in a dose- and time-dependent manner. However, SWCNTs induced significant intracellular reactive oxygen species (ROS) production and elevated lipid peroxidation, catalase, and superoxide dismutase in the HepG2 cells. SWCNTs also induced significant decrease in GSH and increase caspase-3 activity in HepG2 cells. DNA fragmentation analysis using the alkaline single-cell gel electrophoresis showed that the SWCNTs cause genotoxicity in a dose- and time-dependent manner. Therefore, the study points towards the capability of the SWCNTs to induce oxidative stress resulting cytotoxicity and genomic instability. This study warrants more careful assessment of SWCNTs before their industrial applications.</t>
  </si>
  <si>
    <t>Objective This study was aimed to investigate the toxic effects of 3 nanomaterials, i.e. multi-walled carbon nanotubes (MWCNTs), graphene oxide (GO), and reduced graphene oxide (RGO), on zebrafish embryos. Methods The 2-h post-fertilization (hpf) zebrafish embryos were exposed to MWCNTs, GO, and RGO at different concentrations (1, 5, 10, 50, 100 mg/L) for 96 h. Afterwards, the effects of the 3 nanomateria on spontaneous movement, heart rate, hatching rate, length of larvae, mortality, and malformations ls were evaluated. Results Statistical analysis indicated that RGO significantly inhibited the hatching of zebrafish embryos. Furthermore, RGO and MWCNTs decreased the length of the hatched larvae at 96 hpf. No obvious morphological malformation or mortality was observed in the zebrafish embryos after exposure to the three nanomaterials. Conclusion MWCNTs, GO, and RGO were all toxic to zebrafish embryos to influence embryos hatching and larvae length. Although no obvious morphological malformation and mortality were observed in exposed zebrafish embryos, further studies on the toxicity of the three nanomaterials are still needed.</t>
  </si>
  <si>
    <t>Gigiena i sanitariia</t>
  </si>
  <si>
    <t>In Vitro Cellular and Developmental Biology - Animal</t>
  </si>
  <si>
    <t>Biomedical and Environmental Sciences</t>
  </si>
  <si>
    <t>10.1021/am504022s</t>
  </si>
  <si>
    <t>Carbon nanoparticles trapped in vivo-similar to carbon nanotubes in time-dependent biodistribution</t>
  </si>
  <si>
    <t>Carbon nanoparticles are in all of the carbon nanomaterials that are presently widely pursued for potential bioapplications, but their in vivo biodistribution-related properties are largely unknown. In this work, highly 13C-enriched carbon nanoparticles were prepared to allow their quantification in biological samples by using isotope-ratio mass spectroscopy. The in vivo biodistribution results are presented and discussed, and also compared with those of the aqueous suspended carbon nanotubes reported previously. The distribution profile and time dependencies are largely similar between the nanoparticles and nanotubes, with results on both suggesting meaningful accumulation in some major organs over an extended period of time. Therefore, the surface modification of carbon nanoparticles, preferably the chemical functionalization of the nanoparticles with biocompatible molecules or species, is desirable or necessary in the pursuit of these nanomaterials for various bioapplications. Â© 2014 American Chemical Society.</t>
  </si>
  <si>
    <t>10.2147/IJN.S65567</t>
  </si>
  <si>
    <t>Multiwalled carbon nanotubes induce altered morphology and loss of barrier function in human bronchial epithelium at noncytotoxic doses</t>
  </si>
  <si>
    <t>Multiwalled carbon nanotubes (MWCNTs) have seen increasing application in consumer products over the past decade, resulting in an increasing risk of human exposure. While numerous toxicological studies have been performed using acute high doses of various carbonaceous nanomaterials, the effects of longer-term, low doses of MWCNTs remain relatively unexplored. This study examined bronchoscopy-derived healthy human bronchial epithelial cells exposed in submerged culture to noncytotoxic doses of MWCNTs over 7 days. Under these conditions, doses as low as 3 Î¼g/mL caused altered cell morphology, superficially resembling fibroblasts. Electrical impedance of the epithelial monolayer was greatly reduced following MWCNT exposure. However, Western blot and polymerase chain reaction showed no elevated expression of the fibroblast markers, vimentin, Î±-smooth muscle actin, or fibronectin, indicating that a mechanism other than epithelial-mesenchymal transition may be responsible for the changes. Phalloidin and tubulin immunostaining showed disruption of the cytoskeleton, and confocal imaging showed a reduction of the tight junction proteins, zona occludens 1 and occludin. We propose that MWCNTs interfere with the cytoskeleton of the lung epithelium, which can result in a harmful reduction in barrier function over time, even at noncytotoxic doses. Â© 2014 Snyder et al.</t>
  </si>
  <si>
    <t>10.1021/es501578u</t>
  </si>
  <si>
    <t>N-functionalized carbon nanotubes as a source and precursor of N -nitrosodimethylamine: Implications for environmental fate, transport, and toxicity</t>
  </si>
  <si>
    <t>Hazardous byproducts may be generated during the environmental processing of engineered nanomaterials. Here, we explore the ability of carbon nanotubes with nitrogen-containing surface groups (N-CNTs) to generate N-nitrosodimethylamine (NDMA) during chemical disinfection. Unexpectedly, we observed that commercial N-CNTs with amine, amide, or N-containing polymer (PABS) surface groups are a source of NDMA. As-received powders can leach up to 50 ng of NDMA per mg of N-CNT in aqueous suspension; presumably NDMA originates as a residue from N-CNT manufacturing. Furthermore, reaction of N-CNTs with free chlorine, monochloramine, and ozone generated byproduct NDMA at yields comparable to those reported for natural organic matter. Chlorination also altered N-CNT surface chemistry, with X-ray photoelectron spectroscopy indicating addition of Cl, loss of N, and an increase in surface O. Although these changes can increase N-CNT suspension stability, they do not enhance their acute toxicity in E. coli bioassays above that observed for as-received powders. Notably, however, dechlorination of reacted N-CNTs with sulfite completely suppresses N-CNT toxicity. Collectively, our work demonstrates that N-CNTs are both a source and precursor of NDMA, a probable human carcinogen, while chemical disinfection can produce CNTs exhibiting surface chemistry and environmental behavior distinct from that of native (i.e., as-received) materials. Â© 2014 American Chemical Society.</t>
  </si>
  <si>
    <t>10.1016/j.toxlet.2014.06.009</t>
  </si>
  <si>
    <t>10.1016/j.toxlet.2014.06.015</t>
  </si>
  <si>
    <t>Single-walled carbon nanotube exposure induces membrane rearrangement and suppression of receptor-mediated signalling pathways in model mast cells</t>
  </si>
  <si>
    <t>Toxic response of HIPCO single-walled carbon nanotubes in mice and RAW264.7 macrophage cells</t>
  </si>
  <si>
    <t>Carbon nanotubes (CNT) are environmental challenges to the respiratory and gastrointestinal mucosa, and to the dermal immune system. Mast cells (MC) are pro-inflammatory immunocytes that reside at these interfaces with the environment. Mast cells are sources of pro-inflammatory mediators (histamine, serotonin, matrix-active proteases, eicosanoids, prostanoids, cytokines and chemokines), which are released in a calcium-dependent manner following immunological challenge or physico-chemical stimulation. Since C-60 fullerenes, which share geometry with CNT, are suppressive of mast cell-driven inflammatory responses, we explored the effects of unmodified SWCNT aggregates on mast cell signaling pathways, phenotype and pro-inflammatory function. We noted SWCNT suppression of antigen-induced signalling pathways and pro-inflammatory degranulation responses. Mast cells recognize unmodified SWCNT by remodeling the plasma membrane, disaggregating the cortical actin cytoskeleton and relocalizing clathrin. Clathrin was also identified as a component of an affinity-purified 'interactome' isolated from MC using an SWCNT affinity matrix for mast cell lysates. Together, these data are consistent with the ability of SWCNT to suppress mast cell pro-inflammatory function via a novel recognition mechanism. Â© 2014 Elsevier Ireland Ltd.</t>
  </si>
  <si>
    <t>In this study, we identified the toxic response of pristine single-walled carbon nanotubes (P-SWCNTs) synthesized by HIPCO method in mice and RAW264.7 cells, a murine peritoneal macrophage cell line. P-SWCNT contained a large amount of Fe ion (36. wt%). In the lungs of mice 24. h after intratracheal administration, P-SWCNTs increased the secretion of IL-6 and MCP-1, and the number of total cells, the portion of neutrophils, lymphocytes, and eosinophils, also significantly increased at a 100. Î¼g/mL of concentration. In RAW264.7 cells, cell viability and ATP production decreased in a dose-dependent manner at 24. h after exposure, whereas the generations of ROS and NO were enhanced at all concentrations together with the activation of the MAP kinase pathway. Moreover, the levels of both apoptosis- and autophagy-related proteins and ER stress-related proteins clearly increased, and the concentrations of Fe, Cu, and Zn ions, but not of Mn ions, increased in a dose-dependent manner. TEM images also revealed that P-SWCNTs induced the formation of autophagosome-like vacuoles, the dilatation of the ER, the generation of mitochondrial flocculent densities, and the separation of organelle by disappearance of the cell membrane. Taken together, we suggest that P-SWCNTs cause acute inflammatory response in the lungs of mice, and induce autophagy accompanied with apoptosis through mitochondrial dysfunction and ER stress in RAW264.7 cells. Furthermore, further study is required to elucidate how the physicochemical properties of SWCNTs determine the cell death pathway and an immune response. Â© 2014 Elsevier Ireland Ltd.</t>
  </si>
  <si>
    <t>10.1016/j.talanta.2014.03.024</t>
  </si>
  <si>
    <t>10.3109/17435390.2013.803624</t>
  </si>
  <si>
    <t>10.3109/17435390.2013.801089</t>
  </si>
  <si>
    <t>Influence of carbon-based nanomaterials on lux-bioreporter Escherichia coli</t>
  </si>
  <si>
    <t>Three human cell types respond to multi-walled carbon nanotubes and titanium dioxide nanobelts with cell-specific transcriptomic and proteomic expression patterns</t>
  </si>
  <si>
    <t>Neoplastic-like transformation effect of single-walled and multi-walled carbon nanotubes compared to asbestos on human lung small airway epithelial cells</t>
  </si>
  <si>
    <t>The cytotoxic effects of carbon-based nanomaterials are evaluated via the induction of luminescent genetically engineered Escherichia coli bacterial cells. Specifically, two engineered E. coli bacteria strains of DPD2794 and TV1061 were incubated with aqueous dispersion of three carbon allotropes (multi-wall carbon nanotubes (MWCNTs), graphene nanosheets and carbon black nanopowders) with different concentrations and the resulting bioluminescence was recorded at 30 Â°C and 25Â°C, respectively. The corresponding optical density changes of bacterial cells in the presence of various carbon nanomaterials were recorded as well. Based on these results, E. coli DPD2794 bacterial induction responds to a greater degree than E. coli TV1061 bacteria when exposed to various carbon-based nanomaterials. Finally, the surface morphology of E. coli DPD2794 bacteria cells before and after carbon-based nanomaterials treatment was observed using a field emission scanning electron microscope (FESEM), from which morphological changes from the presence of carbon-based nanomaterials were observed and discussed. Â© 2014 Elsevier B.V.</t>
  </si>
  <si>
    <t>The growing use of engineered nanoparticles (NPs) in commercial and medical applications raises the urgent need for tools that can predict NP toxicity. Global transcriptome and proteome analyses were conducted on three human cell types, exposed to two high aspect ratio NP types, to identify patterns of expression that might indicate high versus low NP toxicity. Three cell types representing the most common routes of human exposure to NPs, including macrophage-like (THP-1), small airway epithelial and intestinal (Caco-2/HT29-MTX) cells, were exposed to TiO2 nanobelts (TiO2-NB; high toxicity) and multi-walled carbon nanotubes (MWCNT; low toxicity) at low (10 Î¼g/mL) and high (100 Î¼g/mL) concentrations for 1 and 24 h. Unique patterns of gene and protein expressions were identified for each cell type, with no differentially expressed (p &lt; 0.05, 1.5-fold change) genes or proteins overlapping across all three cell types. While unique to each cell type, the early response was primarily independent of NP type, showing similar expression patterns in response to both TiO2-NB and MWCNT. The early response might, therefore, indicate a general response to insult. In contrast, the 24 h response was unique to each NP type. The most significantly (p &lt; 0.05) enriched biological processes in THP-1 cells indicated TiO2-NB regulation of pathways associated with inflammation, apoptosis, cell cycle arrest, DNA replication stress and genomic instability, while MWCNT-regulated pathways indicated increased cell proliferation, DNA repair and anti-apoptosis. These two distinct sets of biological pathways might, therefore, underlie cellular responses to high and low NP toxicity, respectively. Â© 2014 Informa UK, Ltd.</t>
  </si>
  <si>
    <t>Accumulating evidence indicates that carbon nanotubes (CNTs) are biopersistent and can cause lung damage. With similar fibrous morphology and mode of exposure to asbestos, a known human carcinogen, growing concern has arisen for elevated risk of CNT-induced lung carcinogenesis; however, relatively little is known about the long-term carcinogenic effect of CNT. Neoplastic transformation is a key early event leading to carcinogenesis. We studied the ability of single- and multi-walled CNTs to induce neoplastic transformation of human lung epithelial cells compared to asbestos. Long-term (6-month) exposure of the cells to occupationally relevant concentrations of CNT in culture caused a neoplastic-like transformation phenotype as demonstrated by increased cell proliferation, anchorage-independent growth, invasion and angiogenesis. Whole-genome expression signature and protein expression analyses showed that single- and multi-walled CNTs shared similar signaling signatures which were distinct from asbestos. These results provide novel toxicogenomic information and suggest distinct particle-associated mechanisms of neoplasia promotion induced by CNTs and asbestos. Â© 2014 Informa UK, Ltd.</t>
  </si>
  <si>
    <t>Talanta</t>
  </si>
  <si>
    <t>10.1002/smll.201303342</t>
  </si>
  <si>
    <t>Structure-dependent mitochondrial dysfunction and hypoxia induced with single-walled carbon nanotubes</t>
  </si>
  <si>
    <t>Cytotoxicity of nanomaterials on living systems is known to be affected by their size, shape, surface chemistry, and other physicochemical properties. Exposure to a well-characterized subpopulation of specific nanomaterials is therefore desired to reveal more detailed mechanisms. This study develops scalable density gradient ultracentrifugation sorting of highly dispersed single-walled carbon nanotubes (SWNTs) into four distinct bands based on diameter, aggregation, and structural integrity, with greatly improved efficiency, yield, and reproducibility. With guarantee of high yield and stability of four SWNT fractions, it is possible for the first time, to investigate the structure-dependent bioeffects of four SWNT fractions. it is possible Among these, singly-dispersed integral SWNTs show no significant effects on the mitochondrial functions and hypoxia. The aggregated integral SWNTs show more significant effects on the mitochondrial dysfunction and hypoxia compared to the aggregated SWNTs with poor structure integrity. Then, it is found that the aggregated integral SWNTs induced the irregular mitochondria respiratory and pro-apoptotic proteins activation, while aggregated SWNTs with poor structure integrity greatly enhanced reactive oxygen species (ROS) levels. This work supports the view that control of the distinct structure characteristics of SWNTs helps establish clearer structure-bioeffect correlation and health risk assessment. It is also hoped that these results can help in the design of nanomaterials with higher efficiency and accuracy in subcellular translocation. Â© 2014 WILEY-VCH Verlag GmbH &amp; Co. KGaA, Weinheim.</t>
  </si>
  <si>
    <t>10.1021/nl4048114</t>
  </si>
  <si>
    <t>10.1080/02772248.2014.993112</t>
  </si>
  <si>
    <t>10.1371/journal.pone.0101545</t>
  </si>
  <si>
    <t>Changes in the morphology and proliferation of astrocytes induced by two modalities of chemically functionalized single-walled carbon nanotubes are differentially mediated by glial fibrillary acidic protein</t>
  </si>
  <si>
    <t>Single walled carbon nanotubes induce cytotoxicity and oxidative stress in HEK293 cells</t>
  </si>
  <si>
    <t>Multi-walled carbon nanotubes impair Kv4.2/4.3 channel activities, delay membrane repolarization and induce bradyarrhythmias in the rat</t>
  </si>
  <si>
    <t>Alterations in glial fibrillary acidic protein (GFAP) levels accompany the changes in the morphology and proliferation of astrocytes induced by colloidal solutes and films of carbon nanotubes (CNTs). To determine if GFAP is required for the effects of CNTs on astrocytes, we used astrocytes isolated from GFAP null mice. We find that selected astrocytic changes induced by CNTs are mediated by GFAP, i.e., perimeter, shape, and cell death for solutes, and proliferation for films. Â© 2014 American Chemical Society.</t>
  </si>
  <si>
    <t>The aim of the present study was to evaluate the potential toxicity and general mechanisms involved in single walled carbon nanotubes (SWCNTs)-induced cytotoxicity using human embryonic kidney cell line (HEK293) cells. Carbon nanotubes (coded as CNT) used in this study were synthesized by the chemical vapor deposition method. To elucidate the possible mechanisms underlying SWCNT-induced cytotoxicity, cell viability, cell membrane damage (lactate dehydrogenase activity (LDH) assay), reduced glutathione (GSH), interleukin-8 (IL-8) and lipid peroxidation products levels were quantitatively assessed following SWCNT exposure for 48 hr using HEK293 cells. Exposure of cells to SWCNT at 3â€“300 Î¼g/ml produced significant reduction in cell viability in a concentration-dependent manner. The IC50 value of SWCNT was found to be 87.58 Î¼g/ml. Exposure of HEK cells to SWCNT at 10â€“100 Î¼g/ml resulted in concentration-dependent cell membrane damage, increased production of IL-8, elevated levels of thiobarbituric acid reactive substances like malondialdehyde and decreased intracellular GSH levels. In summary, exposure to SWCNT resulted in a concentration-dependent cytotoxicity in cultured HEK293 cells that was associated with increased oxidative stress.</t>
  </si>
  <si>
    <t>Purpose: The potential hazardous effects of multi-walled carbon nanotubes (MWCNTs) on cardiac electrophysiology are seldom evaluated. This study aimed to investigate the impacts of MWCNTs on the Kv4/Ito channel, action potential and heart rhythm and the underlying mechanisms. Methods: HEK293 cells were engineered to express Kv4.2 or Kv4.3 with or without KChIP2 expression. A series of approaches were introduced to analyze the effects of MWCNTs on Kv4/Ito channel kinetics, current densities, expression and trafficking. Transmission electron microscopy was performed to observe the internalization of MWCNTs in HEK293 cells and rat cardiomyocytes. Current clamp was employed to record the action potentials of isolated rat cardiomyocytes. Surface ECG and epicardial monophasic action potentials were recorded to monitor heart rhythm in rats in vivo. Vagal nerve discharge monitoring and H&amp;E staining were also performed. Results: Induction of MWCNTs into the cytosole through pipette solution soon accelerated the decay of IKv4 in HEK293 cells expressing Kv4.2/4.3 and KChIP2, and promoted the recovery from inactivation when Kv4.2 or Kv4.3 was expressed alone. Longer exposure (6 h) to MWCNTs decreased the IKv4.2 density, Kv4.2/Kv4.3 (but not KChIP2) expression and trafficking towards the plasma membrane in HEK293 cells. In acutely isolated rat ventricular myocytes, pipette MWCNTs also quickly accelerated the decay of IKv4 and prolonged the action potential duration (APD). Intravenous infusion of MWCNTs (2 mg/rat) induced atrioventricular (AV) block and even cardiac asystole. No tachyarrhythmia was observed after MWCNTs administration. MWCNTs did not cause coronary clot but induced myocardial inflammation and increased vagus discharge. Conclusions: MWCNTs suppress Kv4/Ito channel activities likely at the intracellular side of plasma membrane, delay membrane repolarization and induce bradyarrhythmia. The delayed repolarization, increased vagus output and focal myocardial inflammation may partially underlie the occurrence of bradyarrhythmias induced by MWCNTs. The study warns that MWCNTs are hazardous to cardiac electrophysiology. Â© 2014 Tan et al.</t>
  </si>
  <si>
    <t>10.1016/j.jhazmat.2014.04.051</t>
  </si>
  <si>
    <t>10.1016/j.jhazmat.2014.04.055</t>
  </si>
  <si>
    <t>Metal accumulation and antioxidant defenses in the freshwater fish Carassius auratus in response to single and combined exposure to cadmium and hydroxylated multi-walled carbon nanotubes</t>
  </si>
  <si>
    <t>Effects of the interaction of single-walled carbon nanotubes with 4-nonylphenol on their in vitro toxicity</t>
  </si>
  <si>
    <t>The effects of cadmium, hydroxylated multi-walled carbon nanotubes, and their mixture on metal accumulation and antioxidant defenses were studied using the goldfish Carassius auratus as the test organism. The fish were exposed to 0.1. mg/L Cd, 0.5. mg/L OH-MWCNTs, or 0.1. mg/L Cd. +. 0.5. mg/L OH-MWCNTs for 3 and 12 days. Then, the Cd concentration was determined in the gill, liver and muscle. Moreover, hepatic antioxidant enzyme activity (superoxide dismutase, catalase and glutathione peroxidase), glutathione level and malondialdehyde content were also measured. A continuous accumulation of Cd was observed throughout the experimental period. Cd accumulation in tissues occurred in the following order: gill. &gt;. liver. &gt;. muscle at 3 days and liver. &gt;. gill. &gt;. muscle at 12 days. The concentrations of Cd in the livers of fish exposed to the combination of Cd. +. OH-MWCNTs were significantly higher than those in fish exposed to either single chemical after 12 d of exposure. Meanwhile, the mixture evoked severe oxidative stress in the exposed fish, as indicated by significant inhibition of SOD, CAT and GPx activity, a remarkable decrease in GSH level, and simultaneous elevation of MDA content. These results suggested that the effect of the combined factors on metal accumulation and oxidative stress biomarkers was more obvious than that of single factors at longer exposure durations. Â© 2014 Elsevier B.V.</t>
  </si>
  <si>
    <t>The aim of this study was to assess the toxicological risks arising from the coexistence of polyethylene glycol coated single-walled carbon nanotubes (SWCNTs-PEG) and a known environmental contaminant: 4-nonylphenol (NP). To this end, in vitro toxicity assays involving the exposure of 3T3-L1 cells (mouse embryonic fibroblasts) to SWCNTs-PEG alone or in combination with NP for 24 or 48. h were performed. Experimental treatments were conducted in both presence (10%) and absence of serum in order to evaluate its influence on the toxicity of SWCNTs-PEG. Although the results provided no unambiguous evidences of synergistic toxicity between SWCNTs-PEG and NP, some specific treatments with mixtures (SWCNTs-PEG. +. NP) resulted in an unexpected combined toxicity in relation to the individual treatments. Only in those cases the interaction between SWCNTs-PEG and NP could have a synergistic effect on the resulting toxicity. The addition of 10% serum increased the stability of SWCNTs-PEG in the culture medium-possibly by steric repulsions-and reduced the toxicity of nanoparticles as a result. Overall, the serum had a "protective effect" on cells against all treatments: SWCNTs-PEG, NP or their mixtures (SWCNTs-PEG. +. NP). Raman spectroscopy allowed the intracellular distribution of SWCNTs-PEG to be elucidated. Â© 2014 Elsevier B.V.</t>
  </si>
  <si>
    <t>10.1021/nn406484b</t>
  </si>
  <si>
    <t>Lung macrophages Digest carbon nanotubes using a superoxide/peroxynitrite oxidative pathway</t>
  </si>
  <si>
    <t>In contrast to short-lived neutrophils, macrophages display persistent presence in the lung of animals after pulmonary exposure to carbon nanotubes. While effective in the clearance of bacterial pathogens and injured host cells, the ability of macrophages to digest carbonaceous nanoparticles has not been documented. Here, we used chemical, biochemical, and cell and animal models and demonstrated oxidative biodegradation of oxidatively functionalized single-walled carbon nanotubes via superoxide/NO* â†’ peroxynitrite-driven oxidative pathways of activated macrophages facilitating clearance of nanoparticles from the lung. Â© 2014 American Chemical Society.</t>
  </si>
  <si>
    <t>10.1039/c4nr00291a</t>
  </si>
  <si>
    <t>The AÎ² peptide forms non-amyloid fibrils in the presence of carbon nanotubes</t>
  </si>
  <si>
    <t>Carbon nanotubes have specific properties that make them potentially useful in biomedicine and biotechnology. However, carbon nanotubes may themselves be toxic, making it imperative to understand how carbon nanotubes interact with biomolecules such as proteins. Here, we used NMR, CD, and ThT/fluorescence spectroscopy together with AFM imaging to study pH-dependent molecular interactions between single walled carbon nanotubes (SWNTs) and the amyloid-beta (AÎ²) peptide. The aggregation of the AÎ² peptide, first into oligomers and later into amyloid fibrils, is considered to be the toxic mechanism behind Alzheimer's disease. We found that SWNTs direct the AÎ² peptides to form a new class of Î²-sheet-rich yet non-amyloid fibrils. Â© The Royal Society of Chemistry 2014.</t>
  </si>
  <si>
    <t>10.1016/j.jhazmat.2014.04.036</t>
  </si>
  <si>
    <t>10.1021/nl5002026</t>
  </si>
  <si>
    <t>10.1186/1743-8977-11-28</t>
  </si>
  <si>
    <t>Carboxylated multi-walled carbon nanotubes aggravated biochemical and subcellular damages in leaves of broad bean (Vicia faba L.) seedlings under combined stress of lead and cadmium</t>
  </si>
  <si>
    <t>Induction of stemlike cells with fibrogenic properties by carbon nanotubes and its role in fibrogenesis</t>
  </si>
  <si>
    <t>Inflammasome activation in airway epithelial cells after multi-walled carbon nanotube exposure mediates a profibrotic response in lung fibroblasts</t>
  </si>
  <si>
    <t>Increasing industrialization of multi-walled carbon nanotubes (MWCNTs) would inevitably lead to their release into the environment and combination with heavy metals. However, studies concerning the combined effects of MWCNTs and heavy metals on agricultural crops are limited. Herein, effects and mechanisms of carboxylated MWCNTs (MWCNTs-COOH) (2.5, 5 and 10. mg/L) and their combination with 20. Î¼M Pb and 5. Î¼M Cd (shortened as Pb. +. Cd) on Vicia faba L. seedlings were investigated. The results showed that the MWCNTs-COOH disturbed the imbalance of nutrient elements, and caused oxidative stress and damages in the leaves. Additionally, the combination of MWCNTs-COOH with Pb. +. Cd resulted in enrichment of Pb and Cd, and deterioration of oxidative damages compared with the treatments of MWCNTs-COOH or Pb. +. Cd alone in the leaves. As the results, the concentrations of MWCNTs-COOH not only caused oxidative stress, but also exacerbated the biochemical and subcellular damages due to the treatment of Pb. +. Cd in the leaves. It also suggests that persistent release of MWCNTs-COOH into the environment may cause phytotoxicity and aggravate ecological risks due to combination of heavy metals. Â© 2014 Elsevier B.V.</t>
  </si>
  <si>
    <t>We developed a three-dimensional fibroblastic nodule model for fibrogenicity testing of nanomaterials and investigated the role of fibroblast stemlike cells (FSCs) in the fibrogenic process. We showed that carbon nanotubes (CNTs) induced fibroblastic nodule formation in primary human lung fibroblast cultures resembling the fibroblastic foci in clinical fibrosis and promoted FSCs that are highly fibrogenic and a potential driving force of fibrogenesis. This study provides a predictive 3D model and mechanistic insight on CNT fibrogenesis. Â© 2014 American Chemical Society.</t>
  </si>
  <si>
    <t>Background: In vivo studies have demonstrated the ability of multi-walled carbon nanotubes (MWCNT) to induce airway remodeling, a key feature of chronic respiratory diseases like asthma and chronic obstructive pulmonary disease. However, the mechanism leading to remodeling is poorly understood. Particularly, there is limited insight about the role of airway epithelial injury in these changes.Objectives: We investigated the mechanism of MWCNT-induced primary human bronchial epithelial (HBE) cell injury and its contribution in inducing a profibrotic response.Methods: Primary HBE cells were exposed to thoroughly characterized MWCNTs (1.5-24 Î¼g/mL equivalent to 0.37-6.0 Î¼g/cm2) and MRC-5 human lung fibroblasts were exposed to 1:4 diluted conditioned medium from these cells. Flow cytometry, ELISA, immunostainings/immunoblots and PCR analyses were employed to study cellular mechanisms.Results: MWCNT induced NLRP3 inflammasome dependent pyroptosis in HBE cells in a time- and dose-dependent manner. Cell death and cytokine production were significantly reduced by antioxidants, siRNA to NLRP3, a caspase-1 inhibitor (z-WEHD-FMK) or a cathepsin B inhibitor (CA-074Me). Conditioned medium from MWCNT-treated HBE cells induced significant increase in mRNA expression of pro-fibrotic markers (TIMP-1, Tenascin-C, Procollagen 1, and Osteopontin) in human lung fibroblasts, without a concomitant change in expression of TGF-beta. Induction of pro-fibrotic markers was significantly reduced when IL-1Î², IL-18 and IL-8 neutralizing antibodies were added to the conditioned medium or when conditioned medium from NLRP3 siRNA transfected HBE cells was used.Conclusions: Taken together these results demonstrate induction of a NLRP3 inflammasome dependent but TGF-beta independent pro-fibrotic response after MWCNT exposure. Â© 2014 Hussain et al.; licensee BioMed Central Ltd.</t>
  </si>
  <si>
    <t>10.1080/10934529.2014.882684</t>
  </si>
  <si>
    <t>Physiological aspects of the interaction of multi-walled carbon nanotubes with Beauveria bassiana (Balsamo) Vuillem in entomopathogenic spores</t>
  </si>
  <si>
    <t>The objective of the study was to evaluate the in vitro effect of aqueous suspensions of commercial multi-walled carbon nanotubes (MWCNTs) on spores of three entomopathogenic fungus species of Beauveria bassiana. Spores were placed in contact with MWCNTs for 1, 24, 72 and 216 h and then an in vitro evaluation in the subculture was performed on the linear growth of the vegetative mycelium of the spores after the contact with nanomaterial, as well as its sporulation after completion of the culture. No fungistatic effect of MWCNTs against B. bassiana spores was identified. Modification of vegetative mycelium surface growth in the culture of spores after contact with MWCNTs was mainly due to less effective inoculation, especially when shorter contact times with nanomaterial were applied. For one of the investigated strains, growth stimulation was observed in the culture of spores in contact with nanotubes for 72 and 216 h. Based on the significant intensification of sporulation observed in combination with the longest (216 h) contact with the investigated spore strains before culture with MWCNTs, it can be concluded that the tested nanomaterial constitutes a stress factor and may modify the metabolism of B. bassiana cells. Detailed evaluation of B. bassiana metabolic changes induced by MWCNTs should be conducted. Â© 2014 Copyright Taylor &amp; Francis Group, LLC.</t>
  </si>
  <si>
    <t>Journal of Environmental Science and Health - Part A Toxic/Hazardous Substances and Environmental Engineering</t>
  </si>
  <si>
    <t>10.3390/nano4020439</t>
  </si>
  <si>
    <t>10.3390/nano4020203</t>
  </si>
  <si>
    <t>Assessment of the aerosol generation and toxicity of carbon nanotubes</t>
  </si>
  <si>
    <t>Potential impact of multi-walled carbon nanotubes exposure to the seedling stage of selected plant species</t>
  </si>
  <si>
    <t>Current interest in the pulmonary toxicity of carbon nanotubes (CNTs) has resulted in a need for an aerosol generation system that is capable of consistently producing a CNT aerosol at a desired concentration level. This two-part study was designed to: (1) assess the properties of a commercially-available aerosol generator when producing an aerosol from a purchased powder supply of double-walled carbon nanotubes (DWCNTs); and (2) assess the pulmonary sub-acute toxicity of DWCNTs in a murine model during a 5-day (4 h/day) whole-body exposure. The aerosol generator, consisting of a novel dustfeed mechanism and venturi ejector was determined to be capable of producing a DWCNT consistently over a 4 h exposure period at an average level of 10.8 mg/m3 . The count median diameter was 121 nm with a geometric standard deviation of 2.04. The estimated deposited dose was 32 Âµg/mouse. The total number of cells in bronchoalveolar lavage (BAL) fluid was significantly (p &lt; 0.01) increased in exposed mice compared to controls. Similarly, macrophages in BAL fluid were significantly elevated in exposed mice, but not neutrophils. All animals exposed to CNT and euthanized immediately after exposure had changes in the lung tissues showing acute inflammation and injury; however these pathological changes resolved two weeks after the exposure.</t>
  </si>
  <si>
    <t>Phytotoxicity is a significant consideration in understanding the potential environmental impact of nanoparticles. Abundant experimental data have shown that multi-walled carbon nanotubes (MWNTs) are toxic to plants, but the potential impacts of exposure remain unclear. The objective of the present study was to evaluate possible phytotoxicity of MWNTs at 0, 20, 200, 1000, and 2000 mg/L with red spinach, lettuce, rice, cucumber, chili, ladyâ€™s finger, and soybean, based on root and shoot growth, cell death, and electrolyte leakage at the seedling stage. After 15 days of hydroponic culture, the root and shoot lengths of red spinach, lettuce, and cucumber were significantly reduced following exposure to 1000 mg/L and 2000 mg/L MWNTs. Similar toxic effects occurred regarding cell death and electrolyte leakage. Red spinach and lettuce were most sensitive to MWNTs, followed by rice and cucumber. Very little or no toxic effects were observed for chili, ladyâ€™s finger, and soybean.</t>
  </si>
  <si>
    <t>10.3109/17435390.2013.788748</t>
  </si>
  <si>
    <t>The effects of engineered nanoparticles on the cellular structure and growth of Saccharomyces cerevisiae</t>
  </si>
  <si>
    <t>In order to study the effects of nanoparticles (NPs) with different physicochemical properties on cellular viability and structure, Saccharomyces cerevisiae were exposed to different concentrations of TiO2-NPs (1-3 nm), ZnO-NPs (&lt;100 nm), CuO-NPs (&lt;50 nm), their bulk forms, Ag-NPs (10 nm) and single-walled carbon nanotubes (SWCNTs). The GreenScreen assay was used to measure cyto- and genotoxicity, and transmission electron microscopy (TEM) used to assess ultrastructure. CuO-NPs were highly cytotoxic, reducing the cell density by 80% at 9 cm2/ml, and inducing lipid droplet formation. Cells exposed to Ag-NPs (19 cm2/ml) and TiO2-NPs (147 cm 2/ml) contained dark deposits in intracellular vacuoles, the cell wall and vesicles, and reduced cell density (40 and 30%, respectively). ZnO-NPs (8 cm2/ml) caused an increase in the size of intracellular vacuoles, despite not being cytotoxic. SWCNTs did not cause cytotoxicity or significant alterations in ultrastructure, despite high oxidative potential. Two genotoxicity assays, GreenScreen and the comet assay, produced different results and the authors discuss the reasons for this discrepancy. Classical assays of toxicity may not be the most suitable for studying the effects of NPs in cellular systems, and the simultaneous assessment of other measures of the state of cells, such as TEM are highly recommended. Â© 2014 Informa UK, Ltd.</t>
  </si>
  <si>
    <t>10.3390/ijms15058372</t>
  </si>
  <si>
    <t>10.1080/10934529.2014.867217</t>
  </si>
  <si>
    <t>Functional annotation of proteomic data from chicken heterophils and macrophages induced by carbon nanotube exposure</t>
  </si>
  <si>
    <t>The physiological effects of multi-walled carbon nanotubes (MWCNTs) on conidia and the development of the entomopathogenic fungus, Metarhizium anisopliae (Metsch.) Sorok</t>
  </si>
  <si>
    <t>With the expanding applications of carbon nanotubes (CNT) in biomedicine and agriculture, questions about the toxicity and biocompatibility of CNT in humans and domestic animals are becoming matters of serious concern. This study used proteomic methods to profile gene expression in chicken macrophages and heterophils in response to CNT exposure. Two-dimensional gel electrophoresis identified 12 proteins in macrophages and 15 in heterophils, with differential expression patterns in response to CNT co-incubation (0, 1, 10, and 100 Î¼g/mL of CNT for 6 h) (p &lt; 0.05). Gene ontology analysis showed that most of the differentially expressed proteins are associated with protein interactions, cellular metabolic processes, and cell mobility, suggesting activation of innate immune functions. Western blot analysis with heat shock protein 70, high mobility group protein, and peptidylprolyl isomerase A confirmed the alterations of the profiled proteins. The functional annotations were further confirmed by effective cell migration, promoted interleukin-1Î² secretion, and more cell death in both macrophages and heterophils exposed to CNT (p &lt; 0.05). In conclusion, results of this study suggest that CNT exposure affects protein expression, leading to activation of macrophages and heterophils, resulting in altered cytoskeleton remodeling, cell migration, and cytokine production, and thereby mediates tissue immune responses. Â© 2014 by the authors; licensee MDPI, Basel, Switzerland.</t>
  </si>
  <si>
    <t>The aim of the study was an in vitro evaluation of the effect of MWCNTs on the conidia of two strains of entomopathogenic fungus, Metarhizium anisopliae. The study made use of water suspensions of MWCNTs (concentration âˆ¼ 3 mgÂ·mL-1) made from commercial nanotubes and centrifuged. The conidia were placed in contact with nanotubes for 240 h. An assessment of MWCNT influence on conidia was performed after 1, 24, 72 and 240 h and focused on the linear growth of vegetative mycelium derived from these conidia, mycelium sporulation in subcultures and pathogenicity. Using TEM imaging, it was demonstrated that carbon nanotubes are able to damage cell membranes of the examined fungi conidia. However, the absence was noted of a significantly fungistatic effect of both MWCNT suspensions on the examined strains with respect to the physiological features in question. The increase in vegetative mycelium effected by spores after contact with MWCNTs was characterized by a slight modification in relation to the control. There was no strong trend (inhibition - stimulation), in relation to the effect of the tested suspension of carbon nanotubes, on the development of the vegetative mycelium in in vitro culture. Sporulation of the mycelium after completion of the culture only occurred in one case (strain Ma73F and culture of spores after 24-h contact with MWCNTs) significantly more intensely than in the controls. With respect to pathogenicity for test insects compared to the control strain, Ma73F spores grown from the longest contact with nanotubes suspensions performed significantly better. On the basis of the calculated of mycelium index growth rates and the time of death of the test insects (LT50), it was found that the adverse effects of water suspension MWCNTs on the spores of M. anisopliae were applied after a short contact with biological material. This indicates unfavorable physical rather than chemical effects on the tested cell. Over time, nanotube aggregation in water suspensions led to changes in their influence on the cells under examination. Â© 2014 Copyright Taylor and Francis Group, LLC.</t>
  </si>
  <si>
    <t>10.1016/j.ecoenv.2014.01.041</t>
  </si>
  <si>
    <t>10.3109/17435390.2013.779757</t>
  </si>
  <si>
    <t>10.3390/ijms15057444</t>
  </si>
  <si>
    <t>Acute toxicity of multi-walled carbon nanotubes, sodium pentachlorophenate, and their complex on earthworm Eisenia fetida</t>
  </si>
  <si>
    <t>Effect of multi-walled carbon nanotube surface modification on bioactivity in the C57BL/6 mouse model</t>
  </si>
  <si>
    <t>Effect of fiber length on carbon nanotube-induced fibrogenesis</t>
  </si>
  <si>
    <t>Laboratory experiments were undertaken to relate biomarker responses to the toxicities of multi-walled carbon nanotubes (MWCNTs) and sodium pentachlorophenate (PCP-Na), both individually and combined. The acute toxicities of MWCNTs and PCP-Na on earthworm Eisenia fetida were studied through different exposure methods (filter paper contact test, immersion contact test, and artificial soil contact test). Enzyme activity and malondialdehyde (MDA) content in the earthworm E. fetida exposed to MWCNTs and PCP-Na in filter paper contact test, both individually and under combined exposure, were determined. After exposure, PCP-Na induced observable acute toxicity while the MWCNTs induced slight toxicity. Interestingly the earthworms exposed to the mixture of MWCNTs and PCP-Na demonstrated different expression of enzymatic biomarkers from those exposed to MWCNTs or PCP-Na alone. Our results indicated that the toxicity of PCP-Na on E. fetida may be alleviated by the appearance of MWCNTs for all exposure methods except for immersion contact test. Â© 2014 Elsevier Inc.</t>
  </si>
  <si>
    <t>The current study tests the hypothesis that multi-walled carbon nanotubes (MWCNT) with different surface chemistries exhibit different bioactivity profiles in vivo. In addition, the study examined the potential contribution of the NLRP3 inflammasome in MWCNT-induced lung pathology. Unmodified (BMWCNT) and MWCNT that were surface functionalised with -COOH (FMWCNT), were instilled into C57BL/6 mice. The mice were then examined for biomarkers of inflammation and injury, as well as examined histologically for development of pulmonary disease as a function of dose and time. Biomarkers for pulmonary inflammation included cytokines, mediators and the presence of inflammatory cells (IL-1Î², IL-18, IL-33, cathepsin B and neutrophils) and markers of injury (albumin and lactate dehydrogenase). The results show that surface modification by the addition of the -COOH group to the MWCNT, significantly reduced the bioactivity and pathogenicity. The results of this study also suggest that in vivo pathogenicity of the BMWCNT and FMWCNT correlates with activation of the NLRP3 inflammasome in the lung. Â© 2014 Informa UK, Ltd.</t>
  </si>
  <si>
    <t>Given their extremely small size and light weight, carbon nanotubes (CNTs) can be readily inhaled by human lungs resulting in increased rates of pulmonary disorders, particularly fibrosis. Although the fibrogenic potential of CNTs is well established, there is a lack of consensus regarding the contribution of physicochemical attributes of CNTs on the underlying fibrotic outcome. We designed an experimentally validated in vitro fibroblast culture model aimed at investigating the effect of fiber length on single-walled CNT (SWCNT)-induced pulmonary fibrosis. The fibrogenic response to short and long SWCNTs was assessed via oxidative stress generation, collagen expression and transforming growth factor-beta (TGF-Î²) production as potential fibrosis biomarkers. Long SWCNTs were significantly more potent than short SWCNTs in terms of reactive oxygen species (ROS) response, collagen production and TGF-Î² release. Furthermore, our finding on the length-dependent in vitro fibrogenic response was validated by the in vivo lung fibrosis outcome, thus supporting the predictive value of the in vitro model. Our results also demonstrated the key role of ROS in SWCNT-induced collagen expression and TGF-Î² activation, indicating the potential mechanisms of length-dependent SWCNT-induced fibrosis. Together, our study provides new evidence for the role of fiber length in SWCNT-induced lung fibrosis and offers a rapid cell-based assay for fibrogenicity testing of nanomaterials with the ability to predict pulmonary fibrogenic response in vivo. Â© 2014 by the authors; licensee MDPI, Basel.</t>
  </si>
  <si>
    <t>10.1186/1477-3155-12-15</t>
  </si>
  <si>
    <t>Ecotoxicological effects of carbon nanotubes and cellulose nanofibers in Chlorella vulgaris</t>
  </si>
  <si>
    <t>Background: MWCNT and CNF are interesting NPs that possess great potential for applications in various fields such as water treatment, reinforcement materials and medical devices. However, the rapid dissemination of NPs can impact the environment and in the human health. Thus, the aim of this study was to evaluate the MWCNT and cotton CNF toxicological effects on freshwater green microalgae Chlorella vulgaris. Results: Exposure to MWCNT and cotton CNF led to reductions on algal growth and cell viability. NP exposure induced reactive oxygen species (ROS) production and a decreased of intracellular ATP levels. Addition of NPs further induced ultrastructural cell damage. MWCNTs penetrate the cell membrane and individual MWCNTs are seen in the cytoplasm while no evidence of cotton CNFs was found inside the cells. Cellular uptake of MWCNT was observed in algae cells cultured in BB medium, but cells cultured in Seine river water did not internalize MWCNTs.Conclusions: Under the conditions tested, such results confirmed that exposure to MWCNTs and to cotton CNFs affects cell viability and algal growth. Â© 2014 Pereira et al.; licensee BioMed Central Ltd.</t>
  </si>
  <si>
    <t>10.1039/c3nr06784j</t>
  </si>
  <si>
    <t>10.1016/j.toxlet.2014.02.004</t>
  </si>
  <si>
    <t>10.2147/IJN.S58661</t>
  </si>
  <si>
    <t>In vivo translocation and toxicity of multi-walled carbon nanotubes are regulated by microRNAs</t>
  </si>
  <si>
    <t>Epithelial-mesenchymal transition involved in pulmonary fibrosis induced by multi-walled carbon nanotubes via TGF-beta/Smad signaling pathway</t>
  </si>
  <si>
    <t>Biological responses according to the shape and size of carbon nanotubes in BEAS-2B and MESO-1 cells</t>
  </si>
  <si>
    <t>We employed an in vivo Caenorhabditis elegans assay system to perform SOLiD sequencing analysis to identify the possible microRNA (miRNA) targets of multi-walled carbon nanotubes (MWCNTs). Bioinformatics analysis on targeted genes for the identified dysregulated miRNAs in MWCNT exposed nematodes demonstrates their involvement in many aspects of biological processes. We used loss-of-function mutants for the identified dysregulated miRNAs to perform toxicity assessment by evaluating functions of primary and secondary targeted organs, and found the miRNA mutants with susceptible or resistant property towards MWCNT toxicity. Both the physiological state of the intestine and defecation behavior were involved in the control of the susceptible or resistant property occurrence for specific miRNA mutants towards MWCNT toxicity. This work provides the molecular basis at the miRNA level for future chemical design to reduce the nanotoxicity of MWCNTs and further elucidation of the related toxicological mechanism. Â© the Partner Organisations 2014.</t>
  </si>
  <si>
    <t>Multi-walled carbon nanotubes (MWCNT) are a typical nanomaterial with a wide spectrum of commercial applications. Inhalation exposure to MWCNT has been linked with lung fibrosis and mesothelioma-like lesions commonly seen with asbestos. In this study, we examined the pulmonary fibrosis response to different length of MWCNT including short MWCNT (S-MWCNT, length=350-700. nm) and long MWCNT (L-MWCNT, length=5-15. Î¼m) and investigated whether the epithelial-mesenchymal transition (EMT) occurred during MWCNT-induced pulmonary fibrosis. C57Bl/6J male mice were intratracheally instilled with S-MWCNT or L-WCNT by a single dose of 60. Î¼g per mouse, and the progress of pulmonary fibrosis was evaluated at 7, 28 and 56 days post-exposure. The in vivo data showed that only L-MWCNT increased collagen deposition and pulmonary fibrosis significantly, and approximately 20% of pro-surfactant protein-C positive epithelial cells transdifferentiated to fibroblasts at 56 days, suggesting the occurrence of EMT. In order to understand the mechanism, we used human pulmonary epithelial cell line A549 to investigate the role of TGF-Î²/p-Smad2 signaling pathway in EMT. Our results showed that L-MWCNT downregulated E-cadherin and upregulated Î±-smooth muscle actin (Î±-SMA) protein expression in A549 cells. Taken together, both in vivo and in vitro study demonstrated that respiratory exposure to MWCNT induced length dependent pulmonary fibrosis and epithelial-derived fibroblasts via TGF-Î²/Smad pathway. Â© 2014 Elsevier Ireland Ltd.</t>
  </si>
  <si>
    <t>This study aimed to investigate the influence of the shape and size of multi-walled carbon nanotubes (MWCNTs) and cup-stacked carbon nanotubes (CSCNTs) on biological responses in vitro. Three types of MWCNTs - VGCFÂ®-X, VGCFÂ®-S, and VGCFÂ® (vapor grown carbon fibers; with diameters of 15, 80, and 150 nm, respectively) - and three CSCNTs of different lengths (CS-L, 20-80 Î¼m; CS-S, 0.5-20 Î¼m; and CS-M, of intermediate length) were tested. Human bronchial epithelial (BEAS-2B) and malignant pleural mesothelioma cells were exposed to the CNTs (1-50 Î¼g/mL), and cell viability, permeability, uptake, total reactive oxygen species/superoxide production, and intracellular acidity were measured. CSCNTs were less toxic than MWCNTs in both cell types over a 24-hour exposure period. The cytotoxicity of endocytosed MWCNTs varied according to cell type/size, while that of CSCNTs depended on tube length irrespective of cell type. CNT diameter and length influenced cell aggregation and injury extent. Intracellular acidity increased independently of lysosomal activity along with the number of vacuoles in BEAS-2B cells exposed for 24 hours to either CNT (concentration, 10 Î¼g/mL). However, total reactive oxygen species/superoxide generation did not contribute to cytotoxicity. The results demonstrate that CSCNTs could be suitable for biological applications and that CNT shape and size can have differential effects depending on cell type, which can be exploited in the development of highly specialized, biocompatible CNTs. Â© 2014 Haniu et al.</t>
  </si>
  <si>
    <t>10.1534/genetics.114.167189</t>
  </si>
  <si>
    <t>Asymmetric neuroblast divisions producing apoptotic cells require the cytohesin GRP-1 in caenorhabditis elegans</t>
  </si>
  <si>
    <t>Cytohesins are Arf guanine nucleotide exchange factors (GEFs) that regulate membrane trafficking and actin cytoskeletal dynamics. We report here that GRP-1, the sole Caenorhabditis elegans cytohesin, controls the asymmetric divisions of certain neuroblasts that divide to produce a larger neuronal precursor or neuron and a smaller cell fated to die. In the Q neuroblast lineage, loss of GRP-1 led to the production of daughter cells that are more similar in size and to the transformation of the normally apoptotic daughter into its sister, resulting in the production of extra neurons. Genetic interactions suggest that GRP-1 functions with the previously described Arf GAP CNT-2 and two other Arf GEFs, EFA-6 and BRIS-1, to regulate the activity of Arf GTPases. In agreement with this model, we show that GRP-1â€™s GEF activity, mediated by its SEC7 domain, is necessary for the posterior Q cell (Q.p) neuroblast division and that both GRP-1 and CNT-2 function in the Q.posterior Q daughter cell (Q.p) to promote its asymmetry. Although functional GFP-tagged GRP-1 proteins localized to the nucleus, the extra cell defects were rescued by targeting the Arf GEF activity of GRP-1 to the plasma membrane, suggesting that GRP-1 acts at the plasma membrane. The detection of endogenous GRP-1 protein at cytokinesis remnants, or midbodies, is consistent with GRP-1 functioning at the plasma membrane and perhaps at the cytokinetic furrow to promote the asymmetry of the divisions that require its function.</t>
  </si>
  <si>
    <t>Genetics</t>
  </si>
  <si>
    <t>10.1039/c3nr05772k</t>
  </si>
  <si>
    <t>Immunotoxicity of nanoparticles: A computational study suggests that CNTs and C&lt;inf&gt;60&lt;/inf&gt; fullerenes might be recognized as pathogens by Toll-like receptors</t>
  </si>
  <si>
    <t>Over the last decade, a great deal of attention has been devoted to study the inflammatory response upon exposure to multi/single-walled carbon nanotubes (CNTs) and different fullerene derivatives. In particular, carbon nanoparticles are reported to provoke substantial inflammation in alveolar and bronchial epithelial cells, epidermal keratinocytes, cultured monocyte-macrophage cells, etc. We suggest a hypothetical model providing the potential mechanistic explanation for immune and inflammatory responses observed upon exposure to carbon nanoparticles. Specifically, we performed a theoretical study to analyze CNT and C60 fullerene interactions with the available X-ray structures of Toll-like receptors (TLRs) homo- and hetero-dimer extracellular domains. This assumption was based on the fact that similar to the known TLR ligands both CNTs and fullerenes induce, in cells, the secretion of certain inflammatory protein mediators, such as interleukins and chemokines. These proteins are observed within inflammation downstream processes resulted from the ligand molecule dependent inhibition or activation of TLR-induced signal transduction. Our computational studies have shown that the internal hydrophobic pockets of some TLRs might be capable of binding small-sized carbon nanostructures (5,5 armchair SWCNTs containing 11 carbon atom layers and C 60 fullerene). High binding scores and minor structural alterations induced in TLR ectodomains upon binding C60 and CNTs further supported our hypothesis. Additionally, the proposed hypothesis is strengthened by the indirect experimental findings indicating that CNTs and fullerenes induce an excessive expression of specific cytokines and chemokines (i.e. IL-8 and MCP1). This journal is Â© the Partner Organisations 2014.</t>
  </si>
  <si>
    <t>Multi-walled carbon nanotubes enhance Cd&lt;sup&gt;2+&lt;/sup&gt; and Pb&lt;sup&gt;2+&lt;/sup&gt; uptake by canola seedlings</t>
  </si>
  <si>
    <t>In this project, Cd and Pb uptake and the alleviation of their toxicity were studied on canola (Brassica napus) seedlings treated with multi-walled carbon nanotubes (MWCNTs). In canola seedlings Cd and Pb caused a decrease of growth parameters and an increase in lipid peroxidation. On the other hand, MWCNTs treatment resulted in an alleviation of Cd and Pb toxicity by increasing total chlorophyll content and improving growth parameters. While the treatments with 10 and 50 mg/1 MWCNTs determined an increase in Cd and Pb absorption, lipid peroxidation did not change in all MWCNTs-treated seedlings compared to the ones under Cd and Pb stress. Based on the results, it seems that MWCNTs treatment enhances Pb and Cd absorption by canola seedlings. This effect was not accompanied by growth retardation.</t>
  </si>
  <si>
    <t>Agrochimica</t>
  </si>
  <si>
    <t>10.1016/j.yrtph.2014.01.010</t>
  </si>
  <si>
    <t>10.1016/j.taap.2013.12.017</t>
  </si>
  <si>
    <t>The metrics of MWCNT-induced pulmonary inflammation are dependent on the selected testing regimen</t>
  </si>
  <si>
    <t>Applicability of rat precision-cut lung slices in evaluating nanomaterial cytotoxicity, apoptosis, oxidative stress, and inflammation</t>
  </si>
  <si>
    <t>Convincing evidence suggests that high-surface-activity nano-materials, such as MWCNT, exert two modes of action (MoA), in which one appears to be related to surface activity/area and occurs concurrent with deposition, and the other is related to cumulative lung burden. Pulmonary inflammation induced by the latter mode appears to be dependent on cumulative volumetric lung burden and on whether the accumulated particle displacement volume within the pool of alveolar macrophages is above or below the kinetic lung overload threshold. However, the relative importance and effect of each MoA are still controversial. In addition, the test protocol variables, which may predetermine the leading MoA, have not yet received increased attention. This study compares the respective outcome of previously published repeated-exposure inhalation studies with MWCNT (Nanocyl and Baytube) in rats. Modeling procedures were performed to compare post hoc the equivalence of empirical and modeled outcomes, including critical protocol variables. This comparison provided compelling evidence that the accumulated retained particle displacement volume was the most prominent unifying denominator linking the pulmonary retained volumetric particle dose to inflammogenicity and toxicity. However, conventional study designs may not always be appropriate to unequivocally dissociate the surface area/activity-related acute adversity from the cumulative retention volume-related adversity. Thus, in the absence of adequately designed studies, it may become increasingly challenging to differentiate substance-specific deposition-related acute effects from the more chronic retained cumulative dose-related effects. In summary, this analysis of existing data supports the conclusion that both the deposition and retention-related effects need to be judiciously dissociated to better understand the MoA of heightened concern. This exercise supports the conclusion that hypothesis-based computational study design delivers the highest degree of scientifically important information and may further reduce the number of experimental animals in repeated-exposure inhalation studies with low-toxicity, biopersistent, poorly soluble granular particles. Â© 2014 Elsevier Inc.</t>
  </si>
  <si>
    <t>The applicability of rat precision-cut lung slices (PCLuS) in detecting nanomaterial (NM) toxicity to the respiratory tract was investigated evaluating sixteen OECD reference NMs (TiO2, ZnO, CeO2, SiO2, Ag, multi-walled carbon nanotubes (MWCNTs)). Upon 24-hour test substance exposure, the PCLuS system was able to detect early events of NM toxicity: total protein, reduction in mitochondrial activity, caspase-3/-7 activation, glutathione depletion/increase, cytokine induction, and histopathological evaluation. Ion shedding NMS (ZnO and Ag) induced severe tissue destruction detected by the loss of total protein. Two anatase TiO2 NMs, CeO2 NMs, and two MWCNT caused significant (determined by trend analysis) cytotoxicity in the WST-1 assay. At non-cytotoxic concentrations, different TiO2 NMs and one MWCNT increased GSH levels, presumably a defense response to reactive oxygen species, and these substances further induced a variety of cytokines. One of the SiO2 NMs increased caspase-3/-7 activities at non-cytotoxic levels, and one rutile TiO2 only induced cytokines. Investigating these effects is, however, not sufficient to predict apical effects found in vivo. Reproducibility of test substance measurements was not fully satisfactory, especially in the GSH and cytokine assays. Effects were frequently observed in negative controls pointing to tissue slice vulnerability even though prepared and handled with utmost care. Comparisons of the effects observed in the PCLuS to in vivo effects reveal some concordances for the metal oxide NMs, but less so for the MWCNT. The highest effective dosages, however, exceeded those reported for rat short-term inhalation studies. To become applicable for NM testing, the PCLuS system requires test protocol optimization. Â© 2013 the Authors.</t>
  </si>
  <si>
    <t>10.1002/jat.2883</t>
  </si>
  <si>
    <t>10.1016/j.tiv.2013.12.012</t>
  </si>
  <si>
    <t>Short-term splenic impact of single-strand DNA functionalized multi-walled carbon nanotubes intraperitoneally injected in rats</t>
  </si>
  <si>
    <t>SWCNTs induced autophagic cell death in human bronchial epithelial cells</t>
  </si>
  <si>
    <t>In recent years, a great deal of studies have focused on the possible toxicity of carbon nanotubes (CNT), as a result of their potential applications in the field of nanotechnologies. The investigation of spleen toxicity is part of the carbon nanotubes-induced toxicity assessment. In this study, we investigated the possible toxic effects of CNT on the rat spleen, after intraperitoneally (i.p.) administration of a single dose [1.5 ml; 2 mg multi-walled (MW) CNT per body weight (bw)] of multi-walled carbon nanotubes (exterior diameter 15-25 nm, interior diameter 10-15 nm, surface 88 m2 g-1) functionalized 1:1 with single-strand DNA (ss-DNA-MWCNT, 270 mg l-1). CNT functionalization with DNA determines a stable dispersion in the body fluids. For the detection of carbon nanotubes in the spleen, Raman spectroscopy, histopathologic examination, confocal microscopy and transmission electron microscopy (TEM) were performed at different time points (1, 6, 24, 48 and 144 h) after MWCNT administration. The dynamics of oxidative stress parameters (malondialdehyde, protein carbonyls and reduced glutathione), along with nitrosative stress parameters (nitric oxide, inducible NO synthase), the pro-inflammatory cytokines [interleukin-(IL)-1Î²] and the number of cells expressing caspase 3 and proliferating cell nuclear antigen (PCNA) were assessed. Our results indicate that, after i.p. administration, MWCNT translocate progressively in the spleen, with a peak of concentration after 48 h, and determine lymphoid hyperplasia and an increase in the number of cells which undergo apoptosis, in parallel with the enhancement of the mitosis in the white pulp and with transient alterations of oxidative stress and inflammation that need further investigations for a longer period of monitoring. Â© 2013 John Wiley &amp; Sons, Ltd.</t>
  </si>
  <si>
    <t>Carbon nanotubes are being actively introduced in electronics, computer science, aerospace, and other industries. Thus, the urgent need for toxicological studies on CNTs is mounting. In this study, we investigated the alterations in cellular response with morphological changes induced by single-walled carbon nanotubes (SWCNTs) in BEAS-2B cells, a human bronchial epithelial cell line. At 24. h after exposure, SWCNTs rapidly decreased ATP production and cell viability as well a slight increase in the number of cells in the subG1 and G1 phases. In addition, SWCNTs increased the expression of superoxide dismutase (SOD)-1, but not SOD-2, and the number of cells generating ROS. The concentration of Cu and Zn ions also increased in a dose-dependent manner in cells exposed to SWCNTs. SWCNTs significantly enhanced the release of nitric oxide, interleukin (IL)-6, and IL-8 and up-regulated the expression of chemokine- and cytokine-related genes. Furthermore, the levels of autophagy-related genes, especially the DRAM1 gene, and the autophagosome formation-related proteins, were clearly up-regulated together with an increase of autophagosome-like vacuoles. Based on these results, we suggest that SWCNTs induce autophagic cell death through mitochondrial dysfunction and cytosolic damage in human bronchial epithelial cells. Â© 2014.</t>
  </si>
  <si>
    <t>10.1021/nn405253d</t>
  </si>
  <si>
    <t>Carbon nanotube-induced loss of multicellular chirality on micropatterned substrate is mediated by oxidative stress</t>
  </si>
  <si>
    <t>Carbon nanotubes (CNTs) are receiving much attention in medicine, electronics, consumer products, and next-generation nanocomposites because of their unique nanoscale properties. However, little is known about the toxicity and oxidative stress related anomalies of CNTs on complex multicellular behavior. This includes cell chirality, a newly discovered cellular property important for embryonic morphogenesis and demonstrated by directional migration and biased alignment on micropatterned surfaces. In this study, we report the influence of single-walled carbon nanotubes (SWCNTs) on multicellular chirality. The incubation of human umbilical vein endothelial cells (hUVECs) and mouse myoblasts (C2C12) with CNTs at different doses and time points stimulates reactive oxygen species (ROS) production and intra- and extracellular oxidative stress (OS). The OS-mediated noxious microenvironment influences vital subcellular organelles (e.g., mitochondria and centrosomes), cytoskeletal elements (microtubules), and vinculin rich focal adhesions. The disorientated nuclear-centrosome (NC) axis and centriole disintegration lead to a decreased migration rate and loss of directional alignment on micropatterned surfaces. These findings suggest that CNT-mediated OS leads to loss of multicellular chirality. Furthermore, the in vitro microscale system presented here to measure cell chirality can be extended as a prototype for testing toxicity of other nanomaterials. Â© 2014 American Chemical Society.</t>
  </si>
  <si>
    <t>10.1021/nn500376w</t>
  </si>
  <si>
    <t>Tuning cell autophagy by diversifying carbon nanotube surface chemistry</t>
  </si>
  <si>
    <t>The induction of autophagy by nanoparticles causes nanotoxicity, but appropriate modulation of autophagy by nanoparticles may have therapeutic potential. Multiwalled carbon nanotubes (MWCNTs) interact with cell membranes and membrane-associated molecules before and after internalization. These interactions alter cellular signaling and impact major cell functions such as cell cycle, apoptosis, and autophagy. In this work, we demonstrated that MWCNT-cell interactions can be modulated by varying densely distributed surface ligands on MWCNTs. Using a fluorescent autophagy-reporting cell line, we evaluated the autophagy induction capability of 81 surface-modified MWCNTs. We identified strong and moderate autophagy-inducing MWCNTs as well as those that did not induce autophagy. Variation of the surface ligand structure of strong autophagy nanoinducers led to the induction of different autophagy-activating signaling pathways, presumably through their different interactions with cell surface receptors. Â© 2014 American Chemical Society.</t>
  </si>
  <si>
    <t>10.1038/srep04352</t>
  </si>
  <si>
    <t>Damaging effects of multi-walled carbon nanotubes on pregnant mice with different pregnancy times</t>
  </si>
  <si>
    <t>The mechanism by which nanoparticles cross the placental barrier was studied by using isotopic tracers. The abortion rates and other related data were counted and analysed in pregnant mice with different pregnancy times. Results showed that oxidised multi-walled carbon nanotubes (oMWCNTs) crossed the placental barrier and entered the foetus body. The abortion rates in the pregnant mice depended on pregnancy times. The abortion rates in the first-time, second-time and fourth-time pregnant mice were 70%, 40% and 50%, respectively. The maternal body weight gain was inhibited until gestational ages of 13, 10 and 11 d. oMWCNTs decreased the serum progesterone level and increased the serum oestradiol level in a dose- and time-dependent manner. However, this effect decreased with gestational age. The histology and vascular endothelial growth factor/reactive oxygen species content in the placenta showed that oMWCNTs narrowed the blood vessel and decreased the number of blood vessels in the placenta.</t>
  </si>
  <si>
    <t>10.1155/2014/212149</t>
  </si>
  <si>
    <t>Enhanced neural cell adhesion and neurite outgrowth on graphene-based biomimetic substrates</t>
  </si>
  <si>
    <t>Neural cell adhesion and neurite outgrowth were examined on graphene-based biomimetic substrates. The biocompatibility of carbon nanomaterials such as graphene and carbon nanotubes (CNTs), that is, single-walled and multiwalled CNTs, against pheochromocytoma-derived PC-12 neural cells was also evaluated by quantifying metabolic activity (with WST-8 assay), intracellular oxidative stress (with ROS assay), and membrane integrity (with LDH assay). Graphene films were grown by using chemical vapor deposition and were then coated onto glass coverslips by using the scooping method. Graphene sheets were patterned on SiO2/Si substrates by using photolithography and were then covered with serum for a neural cell culture. Both types of CNTs induced significant dose-dependent decreases in the viability of PC-12 cells, whereas graphene exerted adverse effects on the neural cells just at over 62.5 ppm. This result implies that graphene and CNTs, even though they were the same carbon-based nanomaterials, show differential influences on neural cells. Furthermore, graphene-coated or graphene-patterned substrates were shown to substantially enhance the adhesion and neurite outgrowth of PC-12 cells. These results suggest that graphene-based substrates as biomimetic cues have good biocompatibility as well as a unique surface property that can enhance the neural cells, which would open up enormous opportunities in neural regeneration and nanomedicine. Â© 2014 Suck Won Hong et al.</t>
  </si>
  <si>
    <t>10.3109/08958378.2013.878006</t>
  </si>
  <si>
    <t>10.3109/08958378.2014.880202</t>
  </si>
  <si>
    <t>In vivo genotoxicity evaluation of lung cells from Fischer 344 rats following 28 days of inhalation exposure to MWCNTs, plus 28 days and 90 days post-exposure</t>
  </si>
  <si>
    <t>IL-33 modulates chronic airway resistance changes induced by multi-walled carbon nanotubes</t>
  </si>
  <si>
    <t>Despite their useful physico-chemical properties, carbon nanotubes (CNTs) continue to cause concern over occupational and human health due to their structural similarity to asbestos. Thus, to evaluate the toxic and genotoxic effect of multi-wall carbon nanotubes (MWCNTs) on lung cells in vivo, eight-week-old rats were divided into four groups (each group = 25 animals), a fresh air control (0 mg/m3), low (0.17 mg/m3), middle (0.49 mg/m3), and high (0.96 mg/m3) dose group, and exposed to MWCNTs via nose-only inhalation 6 h per day, 5 days per week for 28 days. The count median length and geometric standard deviation for the MWCNTs determined by TEM were 330.18 and 1.72 nm, respectively, and the MWCNT diameters ranged from 10 to 15 nm. Lung cells were isolated from five male and five female rats in each group on day 0, day 28 (only from males) and day 90 following the 28-day exposure. The total number of animals used was 15 male and 10 female rats for each concentration group. To determine the genotoxicity of the MWCNTs, a single cell gel electrophoresis assay (Comet assay) was conducted on the rat lung cells. As a result of the exposure, the olive tail moments were found to be significantly higher (p &lt; 0.05) in the male and female rats from all the exposed groups when compared with the fresh air control. In addition, the high-dose exposed male and middle and high-dose exposed female rats retained DNA damage, even 90 days post-exposure (p &lt; 0.05). To investigate the mode of genotoxicity, the intracellular reactive oxygen species (ROS) levels and inflammatory cytokine levels (TNF-Î±, TGF- Î², IL-1, IL-2, IL-4, IL-5, IL-10, IL-12 and IFN-Î³) were also measured. For the male rats, the H2O2 levels were significantly higher in the middle (0 days post-exposure) and high- (0 days and 28 days post-exposure) dose groups (p &lt; 0.05). Conversely, the female rats showed no changes in the H2O2 levels. The inflammatory cytokine levels in the bronchoalveolar lavage (BAL) fluid did not show any statistically significant difference. Interestingly, the short-length MWCNTs deposited in the lung cells were persistent at 90 days post-exposure. Thus, exposing lung cells to MWCNTs with a short tube length may induce genotoxicity. Â© 2014 Informa Healthcare USA, Inc.</t>
  </si>
  <si>
    <t>Objective: Instillation of multi-walled carbon nanotubes (MWCNTs) in C57BL/6 mice results in decrements of pulmonary function specifically characterized by increases in airway resistance. In this study, we examined possible mechanisms responsible for these alterations following MWCNT exposure, including the roles of IL-33 and chronic inflammation. Materials and methods: To elucidate the role of IL-33, we assessed lung histology and pulmonary function in C57BL/6 and IL-33-/- mice 30 days following MWCNT instillation. In addition, the impact of MWCNT instillation on airway hyperresponsiveness (AHR) was assessed by methacholine challenges of C57BL/6 and IL-33-/- mice. To further understand the mechanisms by which MWCNTs may increase airway constriction, C57BL/6 mice were treated with aerosolized albuterol or injected with multiple doses of methylprednisolone via intra-peritoneal injections prior to the assessment of MWCNT-induced changes in pulmonary function. Results: Total cell count, macrophages, and neutrophils were increased in the lavage fluid of C57BL/6 mice, but not in IL-33-/- mice, following MWCNT exposure. C57BL/6 mice displayed increased inflammation and fibrosis located proximal to the airways which was absent in IL-33-/- mice. Aerosolized methacholine increased parameters of airway resistance (R and Rn) in a dose-dependent manner in all groups, with MWCNT-instilled C57BL/6 mice responding more robustly compared to the controls, while no differences were found in IL-33-/- mice due to MWCNT exposure. Treatment with methylprednisolone reduced both the MWCNT-induced histopathological changes and increases in R and Rn in C57BL/6 mice. Conclusion: These findings suggest that IL-33 and chronic inflammation in general are critical in the pulmonary toxicity induced by MWCNT resulting in modified pulmonary function. Â© 2014 Informa Healthcare USA, Inc.</t>
  </si>
  <si>
    <t>10.1007/s13726-013-0215-6</t>
  </si>
  <si>
    <t>Cytotoxicity of carbon nanotube/polycitric acid hybrid nanomaterials</t>
  </si>
  <si>
    <t>Polycitric acid was conjugated onto the surface of carbon nanotubes (CNTs), and hybrid nanomaterials containing CNT axis and polycitric acid branches that were highly soluble in aqueous solutions were synthesized. In this work, pristine MWCNTs were opened and functionalized through treatment with acid, then polycitric acid was covalently grafted onto their surface by the "grafting from" approach based on polycondensation of citric acid in the melting state. The chemical structure, morphology, thermal properties and size of MWCNT-g-PCA hybrid materials were investigated by IR, 13C NMR, 1H NMR, TEM, TGA, DSC and DLS. To investigate the biocompatibility of the synthesized hybrid nanomaterials and their potential applications for future nanomedicine, short-term in vitro cytotoxicity and hemocompatibility tests were conducted on HT1080 cell line (human fibrosarcoma). Based on the results of the in vitro cytotoxicity tests and hemolysis assay, no adverse effect was observed on the HT1080 cell and also on red blood cells up to 1 mg/mL concentration. It appeared that the changes in the conformation, shape and dispersity of CNTs, induced by the conjugated hyperbranched polymers, were the main factors that affected the toxicity of CNTs and also their interaction with the cell membranes. Interestingly, the results of the cytotoxicity tests were in agreement with our previous work, carbon nanotubes-graft-polyglycerol, proving that hyperbranched polymers conjugated onto the surface of CNTs dominated their physiochemical properties and therefore their interactions with the cell membranes. Â© 2013 Iran Polymer and Petrochemical Institute.</t>
  </si>
  <si>
    <t>Iranian Polymer Journal (English Edition)</t>
  </si>
  <si>
    <t>10.1002/etc.2439</t>
  </si>
  <si>
    <t>Multigeneration impacts on Daphnia magna of carbon nanomaterials with differing core structures and functionalizations</t>
  </si>
  <si>
    <t>Several classes of contaminants have been shown to have multigenerational impacts once a parental generation has been exposed. Acute and chronic toxicity are described for several types of nanomaterials in the literature; however, no information is available on the impact of nanomaterials on future generations of organisms after the exposure is removed. In the present study, the authors examined the impacts of carbon nanomaterials (CNMs), including fullerenes (C60), single-walled carbon nanotubes (SWCNTs), and multiwalled carbon nanotubes (MWCNTs) with neutral, positive, and negative functional groups to F1 and F2 generation daphnids after an F0 exposure. Data from the present study indicate that multigenerational toxicity is present with certain nanomaterial exposures and is highly dependent on the surface chemistry of the nanomaterial. Many CNMs that showed toxicity to exposed F0 daphnids in previous experiments did not induce multigenerational toxicity. Certain nanomaterials, however, such as C60-malonate, SWCNTs, SWCNT-CONH2, and MWCNTs, caused a significant decrease in either survival or reproduction in F1 daphnids; and SWCNT-CONH2 decreased reproduction out to the F2 generation. Impacts of nanomaterials on F1 and F2 size were small and lacked clear patterns, indicating that CNMs have minimal multigenerational impacts on size. Industries should take into account how surface chemistry influences nanomaterial toxicity to future generations of organisms to create sustainable nanomaterials that do not harm freshwater ecosystems. Environ Toxicol Chem 2014;33:541-547. Â© 2013 The Authors.</t>
  </si>
  <si>
    <t>10.1002/jbm.a.34729</t>
  </si>
  <si>
    <t>10.1016/j.soilbio.2013.12.018</t>
  </si>
  <si>
    <t>Carboxylation of multiwalled carbon nanotube enhanced its biocompatibility with L02 cells through decreased activation of mitochondrial apoptotic pathway</t>
  </si>
  <si>
    <t>Evaluation of the combined toxicity of multi-walled carbon nanotubes and sodium pentachlorophenate on the earthworm Eisenia fetida using avoidance bioassay and comet assay</t>
  </si>
  <si>
    <t>Modification of carbon nanotubes (CNTs) with carboxyl group is one of the widely used strategies to increase their water dispersibility. Various molecules can be further coupled to the surface of carboxylated CNTs for the desired applications. However, the effect of carboxylation of CNTs on their cytotoxicity is far from being completely understood. In this study, the impact of carboxylated multiwalled CNT (MWCNT-COOH) on human normal liver cell line L02 was studied and compared with pristine multiwalled CNT (p-MWCNT). The data accumulated in this study revealed that modification with carboxyl group reduced the toxicity of MWCNT on L02 cells, probably due to the decreased activation of mitochondria mediated apoptotic pathway. Both p-MWCNT and MWCNT-COOH, when reaching to certain concentration, induced significant decrease in the mitochondrial membrane potential, enhanced release of cytochrome c from the mitochondria to cytoplasm as well as activation of caspase-9, and -3. However, the changes induced by MWCNT-COOH were significantly milder than that by p-MWCNT. Our observation suggests that carboxylated MWCNTs might be safer for in vivo application as compared with p-MWCNT. Â© 2013 Wiley Periodicals, Inc. J Biomed Mater Res Part A: 102A: 665-673, 2014. Copyright Â© 2013 Wiley Periodicals, Inc.</t>
  </si>
  <si>
    <t>In this study, the adsorption kinetics of sodium pentachlorophenate (PCP-Na) onto multi-walled carbon nanotubes (MWCNTs) was determined and acute toxicity tests were performed to evaluate the toxicity of MWCNTs and PCP-Na on the earthworm Eisenia fetida in artificial soil samples, and then the toxicities of their mixture were investigated using soil avoidance test and comet assay. The results of the acute toxicity test showed that no mortality was observed for MWCNTs concentration up to 1000mgkg-1. The earthworms suffered DNA damage in soils amended with MWCNTs at 50mgkg-1 in a natural soil, despite of the fact that no significant (p&gt;0.05) avoidance had occurred at this level of MWCNTs in artificial soil. The LC50 values of PCP-Na for the 7-d and 14-d were 176.0 and 71.1mgkg-1, respectively. PCP-Na at the concentration of 35.6mgkg-1 in soil induced behavior toxicity in avoidance test, and genetic toxicity could be determined at a relatively low concentration (1.4mgkg-1). The avoidance assay revealed a synergetic effect of the two chemicals on E.fetida, regardless of whether these compounds were both added separately or after the adsorption of PCP-Na to the MWCNTs. The two exposure methods showed no differences on the combined toxicity of MWCNTs and PCP-Na when low concentrations of the chemicals were used. Comet assay is not a suitable method for evaluation of combined toxicity of the two chemicals in this study, because exposure to PCP-Na at high dosages could induce lower values of the parameters compared with the lower dosages. Â© 2013 Elsevier Ltd.</t>
  </si>
  <si>
    <t>Soil Biology and Biochemistry</t>
  </si>
  <si>
    <t>10.3109/17435390.2012.760013</t>
  </si>
  <si>
    <t>10.3109/17435390.2013.788750</t>
  </si>
  <si>
    <t>10.3109/17435390.2013.766277</t>
  </si>
  <si>
    <t>Application of a quantitative weight of evidence approach for ranking and prioritising occupational exposure scenarios for titanium dioxide and carbon nanomaterials</t>
  </si>
  <si>
    <t>A comparison of six major platelet functional tests to assess the impact of carbon nanomaterials on platelet function: A practical guide</t>
  </si>
  <si>
    <t>Development of a new multi-walled carbon nanotube (MWCNT) aerosol generation and exposure system and confirmation of suitability for conducting a single-exposure inhalation study of MWCNT in rats</t>
  </si>
  <si>
    <t>Substantial limitations and uncertainties hinder the exposure assessment of engineered nanomaterials (ENMs). The present deficit of reliable measurements and models will inevitably lead in the near term to qualitative and uncertain exposure estimations, which may fail to support adequate risk assessment and management. Therefore it is necessary to complement the current toolset with user-friendly methods for near-term nanosafety evaluation. This paper proposes an approach for relative exposure screening of ENMs. For the first time, an exposure model explicitly implements quantitative weight of evidence (WoE) methods and utilises expert judgement for filling data gaps in the available evidence-base. Application of the framework is illustrated for screening of exposure scenarios for nanoscale titanium dioxide, carbon nanotubes and fullerenes, but it is applicable to other nanomaterials as well. The results show that the WoE-based model overestimates exposure for scenarios where expert judgement was substantially used to fill data gaps, which suggests its conservative nature. In order to test how variations in input data influence the obtained results, probabilistic Monte Carlo sensitivity analysis was applied to demonstrate that the model performs in stable manner. Â© 2014 Informa UK, Ltd.</t>
  </si>
  <si>
    <t>The study of the haemocompatibility of nanomaterials that could be in contact with blood (e.g. nanoparticle (NP)-based drug-delivery system) is of major importance. The primary objective of this study was to compare the ability of six platelet functional tests to assess the impact of NPs on platelet function. The secondary objective was to determine an accurate and reliable screening test to measure the potential impact of NPs on primary haemostasis whatever their physicochemical properties. Four types of carbon NPs (carbon black, fullerenes, single-walled carbon nanotubes and multi-walled carbon nanotubes) were investigated on six platelet function tests: light transmission aggregometry, whole-blood impedance aggregometry, platelet function analyser-100 (PFA-100Â®) and Cone-and-Plate(let) analyser (Impact-RÂ®), transmission- and field emission gun scanning electron microscopy (FEG-SEM). We considered that Impact-RÂ® supported by FEG-SEM is the reference method to investigate the potential impact of NPs on platelet function. Â© 2014 Informa UK, Ltd.</t>
  </si>
  <si>
    <t>Because the primary route of human exposure to multi-walled carbon nanotube (MWCNT) is via inhalation, a new dry MWCNT aerosol generation and exposure system for whole-body inhalation exposure using a cyclone and sieve has been developed. The system was tested for operational performance at 0.2, 1 and 5 mg/m3. Additionally, it was examined whether this system can be employed in animal whole-body inhalation studies by exposing rats to MWCNT aerosol for 6 h at 5 mg/m3. The system could consistently provide aerosols with a similar particle size distribution and configuration at all the target exposure concentrations. Almost all MWCNTs were fibrous, and the presence of many well-dispersed, nano-sized particles was confirmed. Additionally, the animal study revealed that large amounts of MWCNTs were inhaled into the lung, resulting in an inflammatory response, with increased LDH and albumin levels, and granulomatous change. Therefore, the aerosol generation and exposure system appears useful for MWCNT inhalation studies using rats. Â© 2014 Informa UK, Ltd.</t>
  </si>
  <si>
    <t>10.1371/journal.pone.0088681</t>
  </si>
  <si>
    <t>10.1021/tx400397g</t>
  </si>
  <si>
    <t>Drosophila embryos as model to assess cellular and developmental toxicity of Multi-Walled Carbon Nanotubes (MWCNT) in living organisms</t>
  </si>
  <si>
    <t>Physicochemical determinants of multiwalled carbon nanotubes on cellular toxicity: Influence of a synthetic method and post-treatment</t>
  </si>
  <si>
    <t>Different toxicity tests for carbon nanotubes (CNT) have been developed to assess their impact on human health and on aquatic and terrestrial animal and plant life. We present a new model, the fruit fly Drosophila embryo offering the opportunity for rapid, inexpensive and detailed analysis of CNTs toxicity during embryonic development. We show that injected DiI labelled multi-walled carbon nanotubes (MWCNTs) become incorporated into cells in early Drosophila embryos, allowing the study of the consequences of cellular uptake of CNTs on cell communication, tissue and organ formation in living embryos. Fluorescently labelled subcellular structures showed that MWCNTs remained cytoplasmic and were excluded from the nucleus. Analysis of developing ectodermal and neural stem cells in MWCNTs injected embryos revealed normal division patterns and differentiation capacity. However, an increase in cell death of ectodermal but not of neural stem cells was observed, indicating stem cell-specific vulnerability to MWCNT exposure. The ease of CNT embryo injections, the possibility of detailed morphological and genomic analysis and the low costs make Drosophila embryos a system of choice to assess potential developmental and cellular effects of CNTs and test their use in future CNT based new therapies including drug delivery. Â© 2014 Liu et al.</t>
  </si>
  <si>
    <t>Since the discovery of carbon nanotubes (CNTs), scientists have performed extensive studies on nanotubes in the fields of materials science, physics, and electronic engineering. Because multiwalled CNTs (MWCNTs) are not homogeneous materials, and because it is not feasible to test every newly synthesized MWCNT, this study was aimed at investigating the physicochemical properties that primarily determine the cellular toxicity of MWCNTs. This study analyzed the relationship between cell viability and physicochemical characteristics following exposure to eight different MWCNTs. We generated eight different MWCNTs using various synthetic methods and post-treatments. From this analysis, we sought to identify the major physicochemical determinants that could predict the cellular toxicity of MWCNTs, regardless of the synthetic method and post-treatment conditions. Creation of binding sites on the tube walls by breaking C-C bonds played a pivotal role in increasing toxicity and was most clearly demonstrated by a Raman G peak shift and the ID/IG ratio. In addition, several factors were found to be strongly related to cellular toxicity: surface charge in the case of MWCNTs created by the chemical vapor deposition method and surface area and EPR intensity in the case of MWCNTs created by the arc discharge based method. The methods developed in this study could be applied to the prediction of the toxicity of newly synthesized MWCNTs. Â© 2014 American Chemical Society.</t>
  </si>
  <si>
    <t>Applied Surface Science</t>
  </si>
  <si>
    <t>10.2147/IJN.S56339</t>
  </si>
  <si>
    <t>Cognitive deficits and decreased locomotor activity induced by single-walled carbon nanotubes and neuroprotective effects of ascorbic acid</t>
  </si>
  <si>
    <t>Single-walled carbon nanotubes (SWCNTs) have shown increasing promise in the field of biomedicine, especially in applications related to the nervous system. However, there are limited studies available on the neurotoxicity of SWCNTs used in vivo. In this study, neurobehavioral changes caused by SWCNTs in mice and oxidative stress were investigated. The results of ethological analysis (Morris water maze and open-field test), brain histopathological examination, and assessments of oxidative stress (reactive oxygen species [ROS], malondialdehyde [MDA], and glutathione [GSH]), inflammation (nuclear factor ÎºB, tumor necrosis factor Î±, interleukin-1Î²), and apoptosis (cysteine-aspartic acid protease 3) in brains showed that 6.25 and 12.50 mg/kg/day SWCNTs in mice could induce cognitive deficits and decreased locomotor activity, brain histopathological alterations, and increased levels of oxidative stress, inflammation, and apoptosis in mouse brains; however, 3.125 mg/kg/day SWCNTs had zero or minor adverse effects in mice, and these effects were blocked by concurrent administration of ascorbic acid. Down-regulation of oxidative stress, inflammation, and apoptosis were proposed to explain the neuroprotective effects of ascorbic acid. This work suggests SWCNTs could induce cognitive deficits and decreased locomotor activity, and provides a strategy to avoid the adverse effects. Â© 2014 Liu et al.</t>
  </si>
  <si>
    <t>10.1021/es4046023</t>
  </si>
  <si>
    <t>10.1007/s10753-013-9710-3</t>
  </si>
  <si>
    <t>Tracking and quantification of single-walled carbon nanotubes in fish using near infrared fluorescence</t>
  </si>
  <si>
    <t>Single-walled carbon nanotubes induce cell death and transcription of TNF-Î± in macrophages without affecting nitric oxide production</t>
  </si>
  <si>
    <t>Detection of SWCNTs in complex matrices presents a unique challenge as common techniques lack spatial resolution and specificity. Near infrared fluorescence (NIRF) has emerged as a valuable tool for detecting and quantifying SWCNTs in environmental samples by exploiting their innate fluorescent properties. The objective of this study was to optimize NIRF-based imaging and quantitation methods for tracking and quantifying SWCNTs in an aquatic vertebrate model in conjunction with assessing toxicological end points. Fathead minnows (Pimephales promelas) were exposed by single gavage to SWCNTs and their distribution was tracked using a custom NIRF imaging system for 7 days. No overt toxicity was observed in any of the SWCNT treated fish; however, histopathology observations from gastrointestinal (GI) tissue revealed edema within the submucosa and altered mucous cell morphology. NIRF images showed strong SWCNT-derived fluorescence signals in whole fish and excised intestinal tissues. Fluorescence was not detected in other tissues examined, indicating that no appreciable intestinal absorption occurred. SWCNTs were quantified in intestinal tissues using a NIRF spectroscopic method revealing values that were consistent with the pattern of fluorescence observed with NIRF imaging. Results of this work demonstrate the utility of NIRF imaging as a valuable tool for examining uptake and distribution of SWCNTs in aquatic vertebrates. Â© 2014 American Chemical Society.</t>
  </si>
  <si>
    <t>Single-walled carbon nanotubes (SWCNTs) are potent nanomaterials that have diverse shapes and features. The utilization of these molecules for drug delivery is being investigated; thus, it is important to determine whether they alter immune responses against pathogens. In this study, we show that macrophages treated with a mixture of lipopolysaccharide and SWCNTs produced normal levels of nitric oxide and inducible nitric oxide synthase mRNA. However, these treatments induced cell death, presumably via necrosis. In addition, treating cells with SWCNTs induced the expression of tumor necrosis factor-Î± mRNA, a potent pro-inflammatory cytokine. These results suggest that SWCNTs may influence immune responses, which could result in unexpected effects following their administration for the purpose of drug delivery. Â© 2013 Springer Science+Business Media.</t>
  </si>
  <si>
    <t>10.1007/s00204-013-1116-3</t>
  </si>
  <si>
    <t>Exposure to multi-walled carbon nanotubes results in aggravation of airway inflammation and remodeling and in increased production of epithelium-derived innate cytokines in a mouse model of asthma</t>
  </si>
  <si>
    <t>With the development of nanotechnologies, the potential adverse effects of nanomaterials such as multi-walled carbon nanotubes (MWCNT) on the respiratory tract of asthmatics are questioned. Furthermore, investigations are necessary to understand how these effects might arise. In the present study, we hypothesized that epithelium-derived innate cytokines that are considered as important promoting factors in allergy may contribute to an aggravating effect of MWCNT on asthma. We investigated in the mouse the effect of MWCNT on systemic immune response and airway inflammation and remodeling induced by the most frequent allergen so far associated with asthma, house dust mite (HDM), and we examined the production of the innate cytokines thymic stromal lymphopoietin (TSLP), IL-25, IL-33, and GM-CSF. Mice exposed to HDM exhibited specific IgG1 in serum and inflammatory cell infiltration, and increased Th2 cytokine production, mucus hyperproduction, and collagen deposition in the airways when compared to naÃ¯ve animals. Levels of total IgG1 and HDM-specific IgG1, influx of macrophages, eosinophils and neutrophils, production of collagen, TGF-Î²1, and mucus, as well as levels of IL-13, eotaxin, and TARC, were dose-dependently increased in mice exposed to HDM and MWCNT compared to HDM alone. These effects were associated with an increased production of TSLP, IL-25, IL-33, and GM-CSF in the airways. Our data demonstrate that MWCNT increase in a dose-dependent manner systemic immune response, as well as airway allergic inflammation and remodeling induced by HDM in the mouse. Our data suggest also a role for airway epithelium and innate cytokines in these effects. Â© 2013 Springer-Verlag Berlin Heidelberg.</t>
  </si>
  <si>
    <t>10.1080/17458080.2012.674217</t>
  </si>
  <si>
    <t>10.3109/17435390.2012.744110</t>
  </si>
  <si>
    <t>10.3109/17435390.2012.750385</t>
  </si>
  <si>
    <t>Cytotoxicity of carboxyl carbon nanotubes on human embryonic lung fibroblast cells and its mechanism</t>
  </si>
  <si>
    <t>IL-1R signalling is critical for regulation of multi-walled carbon nanotubes-induced acute lung inflammation in C57Bl/6 mice</t>
  </si>
  <si>
    <t>Pulmonary exposure to particles from diesel exhaust, urban dust or single-walled carbon nanotubes and oxidatively damaged DNA and vascular function in apoE&lt;sup&gt;-/-&lt;/sup&gt; mice</t>
  </si>
  <si>
    <t>The wide use in various fields and the great potentials in biomedical applications of carbon nanotubes highlight the need to study their toxicity and biocompatibility for recent years. This work aimed to investigate the cytotoxicity of carbon nanotubes on human embryonic lung fibroblast cells and their inter-related affecting factors. Three carboxyl modified carbon nanotubes, short carboxyl single-walled carbon nanotubes (SWCNTs-COOH), short carboxyl double-walled carbon nanotubes (DWCNTs-COOH) and short carboxyl multi-walled carbon nanotubes (MWCNTs-COOH) were chosen as subjects for the evaluation of carbon nanotubes cytotoxity. Different concentrations of carboxyl carbon nanotubes were incubated with human embryonic lung fibroblast (HELF) cells for 48 h, respectively, and the electron microscopy was used to observe the cell growth and morphology. The results showed that MWCNTs-COOH, which had a better dispersion in water was much more cytotoxic than the other two carbon nanotubes. From Cell Counting Kit-8 assay and acridine orange staining, MWCNTs-COOH could inhibit the cell growth and induce cell apoptosis with a dose-effect relationship and oxidative stress may be one of the mechanisms. Â© 2014 Taylor and Francis Group, LLC.</t>
  </si>
  <si>
    <t>Exposure to certain engineered nanomaterials has been associated with pathological changes in animal models raising concerns about potential human health effects. MWCNT have been reported to activate the NLRP3 inflammasome in vitro, correlating with lung inflammation and pathology, in vivo. In this study, we investigated the role of IL-1 signalling in pulmonary inflammatory responses in WT and IL-1R-/- mice after exposure to MWCNT. The results suggest that MWCNT were effective in inducing acute pulmonary inflammation. Additionally, WT mice demonstrated significant increased airway resistance 24 h post exposure to MWCNT, which was also blocked in the IL-1R-/- mice. In contrast, by 28 days post exposure to MWCNT, the inflammatory response that was initially absent in IL-1R-/- mice was elevated in comparison to the WT mice. These data suggest that IL-1R signalling plays a crucial role in the regulation of MWCNT-induced pulmonary inflammation. Â© 2014 Informa UK, Ltd.</t>
  </si>
  <si>
    <t>This study compared the oxidative stress level and vasomotor dysfunction after exposure to urban dust, diesel exhaust particles (DEP) or single-walled carbon nanotubes (SWCNT). DEP and SWCNT increased the production of reactive oxygen species (ROS) in cultured endothelial cells and acellullarly, whereas the exposure to urban dust did not generate ROS. The apoE-/- mice, which were exposed twice to 0.5 mg/kg of the particles by intratracheal (i.t.) instillation, had unaltered acetylcholine-elicited vasorelaxation in aorta segments. There was unaltered pulmonary expression level of Vcam-1, Icam-1, Hmox-1 and Ogg1. The levels of oxidatively damaged DNA were unchanged in lung tissue. The exposure to SWCNT significantly increased the expression of Ccl-2 in the lung tissue of the mice. The exposure to DEP and SWCNT was associated with elevated ROS production in cultured cells, whereas i.t. instillation of the same particles had no effect on biomarkers of pulmonary oxidative stress and dilatory dysfunction in the aorta. Â© 2014 Informa UK, Ltd.</t>
  </si>
  <si>
    <t>10.1016/j.tiv.2013.06.009</t>
  </si>
  <si>
    <t>Genotoxicity evaluation of nanosized titanium dioxide, synthetic amorphous silica and multi-walled carbon nanotubes in human lymphocytes</t>
  </si>
  <si>
    <t>Toxicological characterization of manufactured nanomaterials (NMs) is essential for safety assessment, while keeping pace with innovation from their development and application in consumer products. The specific physicochemical properties of NMs, including size and morphology, might influence their toxicity and have impact on human health. The present work aimed to evaluate the genotoxicity of nanosized titanium dioxide (TiO2), synthetic amorphous silica (SAS) and multiwalled carbon nanotubes (MWCNTs), in human lymphocytes. The morphology and size of those NMs were characterized by transmission electron microscopy, while the hydrodynamic particle size-distributions were determined by dynamic light scattering. Using a standardized procedure to ensure the dispersion of the NMs and the cytokinesis-block micronucleus assay (without metabolic activation), we observed significant increases in the frequencies of micronucleated binucleated cells (MNBCs) for some TiO2 NMs and for two MWCNTs, although no clear dose-response relationships could be disclosed. In contrast, all forms of SAS analyzed in this study were unable to induce micronuclei. The present findings increase the weight of evidence towards a genotoxic effect of some forms of TiO2 and some MWCNTs. Regarding safety assessment, the differential genotoxicity observed for closely related NMs highlights the importance of investigating the toxic potential of each NM individually, instead of assuming a common mechanism and equal genotoxic effects for a set of similar NMs. Â© 2013 Elsevier Ltd.</t>
  </si>
  <si>
    <t>10.1186/1743-8977-11-6</t>
  </si>
  <si>
    <t>Genotoxicity of multi-walled carbon nanotubes at occupationally relevant doses</t>
  </si>
  <si>
    <t>Carbon nanotubes are commercially-important products of nanotechnology; however, their low density and small size makes carbon nanotube respiratory exposures likely during their production or processing. We have previously shown mitotic spindle aberrations in cultured primary and immortalized human airway epithelial cells exposed to single-walled carbon nanotubes (SWCNT). In this study, we examined whether multi-walled carbon nanotubes (MWCNT) cause mitotic spindle damage in cultured cells at doses equivalent to 34 years of exposure at the NIOSH Recommended Exposure Limit (REL). MWCNT induced a dose responsive increase in disrupted centrosomes, abnormal mitotic spindles and aneuploid chromosome number 24 hours after exposure to 0.024, 0.24, 2.4 and 24 Î¼g/cm2 MWCNT. Monopolar mitotic spindles comprised 95% of disrupted mitoses. Three-dimensional reconstructions of 0.1 Î¼m optical sections showed carbon nanotubes integrated with microtubules, DNA and within the centrosome structure. Cell cycle analysis demonstrated a greater number of cells in S-phase and fewer cells in the G2 phase in MWCNT-treated compared to diluent control, indicating a G1/S block in the cell cycle. The monopolar phenotype of the disrupted mitotic spindles and the G1/S block in the cell cycle is in sharp contrast to the multi-polar spindle and G2 block in the cell cycle previously observed following exposure to SWCNT. One month following exposure to MWCNT there was a dramatic increase in both size and number of colonies compared to diluent control cultures, indicating a potential to pass the genetic damage to daughter cells. Our results demonstrate significant disruption of the mitotic spindle by MWCNT at occupationally relevant exposure levels. Â© 2014 Siegrist et al.; licensee BioMed Central Ltd.</t>
  </si>
  <si>
    <t>10.1142/S1793292014500271</t>
  </si>
  <si>
    <t>Nanotoxicity of multiwall carbon nanotubes to a549 cells in vitro</t>
  </si>
  <si>
    <t>Multiwall carbon nanotubes (MWCNTs) have been widely applied in many fields due to the excellent physical and chemical properties. As the production and applications of nanotubes expand, public concern about their potential risks to human health has also raised. Cytotoxicity of MWCNTs was evaluated in this study using a cultured human epithelial cell line A549. Uptake of MWCNTs by cultured A549 cells was observed by TEM imaging. Dose-dependent decrease of cell viability showed the cytotoxicity of MWCNTs. Significant reactive oxygen species (ROS) generation and GSH depletion which reduced the cellular antioxidant level could be the major factor of cytotoxicity induced by MWCNTs. MWCNTs seemed to trigger the activation of cell autophagy with the intracellular ATG16L1 level increase as a defense mechanism. Â© 2014 World Scientific Publishing Company.</t>
  </si>
  <si>
    <t>Nano</t>
  </si>
  <si>
    <t>10.1021/la403332b</t>
  </si>
  <si>
    <t>In vitro bacterial cytotoxicity of CNTs: Reactive oxygen species mediate cell damage edges over direct physical puncturing</t>
  </si>
  <si>
    <t>Understanding the bacterial cytotoxicity of CNTs is important for a wide variety of applications in the biomedical, environmental, and health sectors. A majority of the earlier reports attributed the bactericidal cytotoxicity of CNTs to bacterial cell membrane damage by direct physical puncturing. Our results reveal that bacterial cell death via bacterial cell membrane damage is induced by reactive oxygen species (ROS) produced from CNTs and is not due to direct physical puncturing by CNTs. To understand the actual mechanism of bacterial killing, we elucidated the bacterial cytotoxicity of SWCNTs and MWCNTs against Gram-negative human pathogenic bacterial species Escherichia coli, Shigella sonnei, Klebsiella pneumoniae, and Pseudomonas aeruginosa and its amelioration upon functionalizing the CNTs with antioxidant tannic acid (TA). Interestingly, the bacterial cells treated with CNTs exhibited severe cell damage under laboratory (ambient) and sunlight irradiation conditions. However, CNTs showed no cytotoxicity to the bacterial cells when incubated in the dark. The quantitative assessments carried out by us made it explicit that CNTs are effective generators of ROS such as 1O2, O 2â€¢-, and â€¢OH in an aqueous medium under both ambient and sunlight-irradiated conditions. Both naked and TA-functionalized CNTs showed negligible ROS production in the dark. Furthermore, strong correlations were obtained between ROS produced by CNTs and the bacterial cell mortality (with the correlation coefficient varying between 0.7618 and 0.9891) for all four tested pathogens. The absence of bactericidal cytotoxicity in both naked and functionalized CNTs in the dark reveals that the presence of ROS is the major factor responsible for the bactericidal action compared to direct physical puncturing. This understanding of the bactericidal activity of the irradiated CNTs, mediated through the generation of ROS, could be interesting for novel applications such as regulated ROS delivery in cancer therapy and the sanitation of potable water supplies. Â© 2013 American Chemical Society.</t>
  </si>
  <si>
    <t>10.1039/c3ra44888f</t>
  </si>
  <si>
    <t>Synthesis and toxicity testing of cysteine-functionalized single-walled carbon nanotubes with Caenorhabditis elegans</t>
  </si>
  <si>
    <t>As carbon nanotubes are incorporated into commercial products in ever-increasing amounts, it is important to produce nontoxic nanotubes and have a reliable method for testing their toxicity. This article reports the synthesis and characterization of cysteine-functionalized single-walled carbon nanotubes and the usefulness of toxicity tests employing the nematode Caenorhabditis elegans. The cysteine-functionalized nanotubes have good aqueous solubility and are nontoxic to C. elegans. Additionally, the cysteine-functionalized nanotubes are shown to be capable of delivering a pharmaceutical compound through a cleavable disulfide bond. This work presents a straightforward synthesis of an easily synthesized, biocompatible carbon nanotube that will have applications in biomedicine. Â© 2014 The Royal Society of Chemistry.</t>
  </si>
  <si>
    <t>10.1152/ajplung.00167.2013</t>
  </si>
  <si>
    <t>10.1016/j.taap.2013.10.001</t>
  </si>
  <si>
    <t>10.1016/j.scitotenv.2013.08.020</t>
  </si>
  <si>
    <t>10.1371/journal.pone.0084974</t>
  </si>
  <si>
    <t>Long-term effects of carbon containing engineered nanomaterials and asbestos in the lung: One year postexposure comparisons</t>
  </si>
  <si>
    <t>Accumulation of lipids and oxidatively damaged DNA in hepatocytes exposed to particles</t>
  </si>
  <si>
    <t>A preliminary investigation on nanohorn toxicity in marine mussels and polychaetes</t>
  </si>
  <si>
    <t>Proteomic analysis of cellular response induced by multi-walled carbon nanotubes exposure in A549 cells</t>
  </si>
  <si>
    <t>The hallmark geometric feature of single-walled carbon nanotubes (SWCNT) and carbon nanofibers (CNF), high length to width ratio, makes them similar to a hazardous agent, asbestos. Very limited data are available concerning long-term effects of pulmonary exposure to SWCNT or CNF. Here, we compared inflammatory, fibrogenic, and genotoxic effects of CNF, SWCNT, or asbestos in mice 1 yr after pharyngeal aspiration. In addition, we compared pulmonary responses to SWCNT by bolus dosing through pharyngeal aspiration and inhalation 5 h/day for 4 days, to evaluate the effect of dose rate. The aspiration studies showed that these particles can be visualized in the lung at 1 yr postexposure, whereas some translocate to lymphatics. All these particles induced chronic bronchopneumonia and lymphadenitis, accompanied by pulmonary fibrosis. CNF and asbestos were found to promote the greatest degree of inflammation, followed by SWCNT, whereas SWCNT were the most fibrogenic of these three particles. Furthermore, SWCNT induced cytogenetic alterations seen as micro-nuclei formation and nuclear protrusions in vivo. Importantly, inhalation exposure to SWCNT showed significantly greater inflammatory, fibrotic, and genotoxic effects than bolus pharyngeal aspiration. Finally, SWCNT and CNF, but not asbestos exposures, increased the incidence of K-ras oncogene mutations in the lung. No increased lung tumor incidence occurred after 1 yr postexposure to SWCNT, CNF, and asbestos. Overall, our data suggest that long-term pulmonary toxicity of SWCNT, CNF, and asbestos is defined, not only by their chemical composition, but also by the specific surface area and type of exposure. Â© 2014 the American Physiological Society.</t>
  </si>
  <si>
    <t>Exposure to particles has been suggested to generate hepatosteatosis by oxidative stress mechanisms. We investigated lipid accumulation in cultured human hepatocytes (HepG2) and rat liver after exposure to four different carbon-based particles. HepG2 cells were exposed to particles for 3h and subsequently incubated for another 18h to manifest lipid accumulation. In an animal model of metabolic syndrome we investigated the association between intake of carbon black (CB, 14nm) particles and hepatic lipid accumulation, inflammation and gene expression of Srebp-1, Fasn and Scd-1 involved in lipid synthesis. There was a concentration-dependent increase in intracellular lipid content after exposure to CB in HepG2 cells, which was only observed after co-exposure to oleic/palmitic acid. Similar results were observed in HepG2 cells after exposure to diesel exhaust particles, fullerenes C60 or pristine single-walled carbon nanotubes. All four types of particles also generated oxidatively damaged DNA, assessed as formamidopyrimidine DNA glycosylase (FPG) sensitive sites, in HepG2 cells after 3h exposure. The animal model of metabolic syndrome showed increased lipid load in the liver after one oral exposure to 6.4mg/kg of CB in lean Zucker rats. This was not associated with increased iNOS staining in the liver, indicating that the oral CB exposure was associated with hepatic steatosis rather than steatohepatitis. The lipid accumulation did not seem to be related to increased lipogenesis because there were unaltered gene expression levels in both the HepG2 cells and rat livers. Collectively, exposure to particles is associated with oxidative stress and steatosis in hepatocytes. Â© 2013 Published by Elsevier Inc.</t>
  </si>
  <si>
    <t>Single walled carbon nanohorns (SWCNHs) are a black nanoscale spherical aggregate of cylindrical tubes of graphitic carbon which differ from nanotubes in their "horn-like" shape. Their peculiar structure makes them one of the best electronconductors at a nanoscale level. Although not commercially exploited, their rapid environmental diffusion is expected to rise significantly in the next few years. Therefore, we appraised the ecotoxicology of SWCNH powders by taking into account the ecological role of the two species that were deployed in exposure experiments: polychaetes, Hediste diversicolor, and mussels, Mytilus galloprovincialis. Adult mussels and polychaetes were exposed to three SWCNH concentrations: 1, 5, and 10mgL-1and acute effects were measured after 24 and 48h. Sub-lethal effects were estimated at level of physiological functions such as digestion in mussels (i.e. variations in lysosomal parameters and lipofuscin content) and the antioxidant system in both species (i.e. glutathione peroxidase activity and malondialdehyde content). SWCNH suspension in sea water was also characterised, highlighting the formation of aggregates the size of which was related to SWCNH concentrations and their resident time in the medium. The results showed that SWCNH affected the oxidative and lysosomal systems on the hepatopancreas and led to lysosomal alterations on haemocytes in mussels. The biological responses were less clear in polychaetes. This preliminary investigation highlighted the need of focusing future research efforts on possible physiological impairments caused by long-term exposure to SWCNHs in marine species. Â© 2013 Elsevier B.V.</t>
  </si>
  <si>
    <t>The wide application of multi-walled carbon nanotubes (MWCNT) has raised serious concerns about their safety on human health and the environment. However, the potential harmful effects of MWCNT remain unclear and contradictory. To clarify the potentially toxic effects of MWCNT and to elucidate the associated underlying mechanisms, the effects of MWCNT on human lung adenocarcinoma A549 cells were examined at both the cellular and the protein level. Cytotoxicity and genotoxicity were examined, followed by a proteomic analysis (2-DE coupled with LC-MS/MS) of the cellular response to MWCNT. Our results demonstrate that MWCNT induces cytotoxicity in A549 cells only at relatively high concentrations and longer exposure time. Within a relatively low dosage range (30 Î¼g/ml) and short time period (24 h), MWCNT treatment does not induce significant cytotoxicity, cell cycle changes, apoptosis, or DNA damage. However, at these low doses and times, MWCNT treatment causes significant changes in protein expression. A total of 106 proteins show altered expression at various time points and dosages, and of these, 52 proteins were further identified by MS. Identified proteins are involved in several cellular processes including proliferation, stress, and cellular skeleton organization. In particular, MWCNT treatment causes increases in actin expression. This increase has the potential to contribute to increased migration capacity and may be mediated by reactive oxygen species (ROS). Â© 2014 Ju et al.</t>
  </si>
  <si>
    <t>10.1186/1743-8977-11-3</t>
  </si>
  <si>
    <t>Promotion of lung adenocarcinoma following inhalation exposure to multi-walled carbon nanotubes</t>
  </si>
  <si>
    <t>Background: Engineered carbon nanotubes are currently used in many consumer and industrial products such as paints, sunscreens, cosmetics, toiletries, electronic processes and industrial lubricants. Carbon nanotubes are among the more widely used nanoparticles and come in two major commercial forms, single-walled carbon nanotubes (SWCNT) and the more rigid, multi-walled carbon nanotubes (MWCNT). The low density and small size of these particles makes respiratory exposures likely. Many of the potential health hazards have not been investigated, including their potential for carcinogenicity. We, therefore, utilized a two stage initiation/promotion protocol to determine whether inhaled MWCNT act as a complete carcinogen and/or promote the growth of cells with existing DNA damage. Six week old, male, B6C3F1 mice received a single intraperitoneal (ip) injection of either the initiator methylcholanthrene(MCA, 10 Î¼g/g BW, i.p.), or vehicle (corn oil). One week after i.p. injections, mice were exposed by inhalation to MWCNT (5 mg/m3, 5 hours/day, 5 days/week) or filtered air (controls) for a total of 15 days. At 17 months post-exposure, mice were euthanized and examined for lung tumor formation. Results: Twenty-three percent of the filtered air controls, 26.5% of the MWCNT-exposed, and 51.9% of the MCA-exposed mice, had lung bronchiolo-alveolar adenomas and lung adenocarcinomas. The average number of tumors per mouse was 0.25, 0.81 and 0.38 respectively. By contrast, 90.5% of the mice which received MCA followed by MWCNT had bronchiolo-alveolar adenomas and adenocarcinomas with an average of 2.9 tumors per mouse 17months after exposure. Indeed, 62% of the mice exposed to MCA followed by MWCNT had bronchiolo-alveolar adenocarcinomas compared to 13% of the mice that received filtered air, 22% of the MCA-exposed, or 14% of the MWCNT-exposed. Mice with early morbidity resulting in euthanasia had the highest rate of metastatic disease. Three mice exposed to both MCA and MWCNT that were euthanized early had lung adenocarcinoma with evidence of metastasis (5.5%). Five mice (9%) exposed to MCA and MWCNT and 1 (1.6%) exposed to MCA developed serosal tumors morphologically consistent with sarcomatous mesotheliomas, whereas mice administered MWCNT or air alone did not develop similar neoplasms. Conclusions: These data demonstrate that some MWCNT exposures promote the growth and neoplastic progression of initiated lung cells in B6C3F1 mice. In this study, the mouse MWCNT lung burden of 31.2 Î¼g/mouse approximates feasible human occupational exposures. Therefore, the results of this study indicate that caution should be used to limit human exposures to MWCNT. Â© 2014 Sargent et al.; licensee BioMed Central Ltd.</t>
  </si>
  <si>
    <t>10.1186/s12989-014-0056-2</t>
  </si>
  <si>
    <t>Hepatic toxicology following single and multiple exposure of engineered nanomaterials utilising a novel primary human 3D liver microtissue model</t>
  </si>
  <si>
    <t>Background: The liver has a crucial role in metabolic homeostasis as well as being the principal detoxification centre of the body, removing xenobiotics and waste products which could potentially include some nanomaterials (NM). With the ever increasing public and occupational exposure associated with accumulative production of nanomaterials, there is an urgent need to consider the possibility of detrimental health consequences of engineered NM exposure. It has been shown that exposure via inhalation, intratracheal instillation or ingestion can result in NM translocation to the liver. Traditional in vitro or ex vivo hepatic nanotoxicology models are often limiting and/or troublesome (i.e. reduced metabolism enzymes, lacking important cell populations, unstable with very high variability, etc.). Methods: In order to rectify these issues and for the very first time we have utilised a 3D human liver microtissue model to investigate the toxicological effects associated with a single or multiple exposure of a panel of engineered NMs (Ag, ZnO, MWCNT and a positively charged TiO2). Results: Here we demonstrate that the repeated exposure of the NMs is more damaging to the liver tissue as in comparison to a single exposure with the adverse effects more significant following treatment with the Ag and ZnO as compared with the TiO2 and MWCNT NMs (in terms of cytotoxicity, cytokine secretion, lipid peroxidation and genotoxicity). Conclusions: Overall, this study demonstrates that the human microtissue model utilised herein is an excellent candidate for replacement of traditional in vitro single cell hepatic models and further progression of liver nanotoxicology.</t>
  </si>
  <si>
    <t>10.1186/s12989-014-0048-2</t>
  </si>
  <si>
    <t>Inhalation of rod-like carbon nanotubes causes unconventional allergic airway inflammation</t>
  </si>
  <si>
    <t>Background: Carbon nanotubes (CNT) represent a great promise for technological and industrial development but serious concerns on their health effects have also emerged. Rod-shaped CNT are, in fact, able to induce asbestos-like pathogenicity in mice including granuloma formation in abdominal cavity and sub-pleural fibrosis. Exposure to CNT, especially in the occupational context, happens mainly by inhalation. However, little is known about the possible effects of CNT on pulmonary allergic diseases, such as asthma. Methods: We exposed mice by inhalation to two types of multi-walled CNT, rigid rod-like and flexible tangled CNT, for four hours a day once or on four consecutive days. Early events were monitored immediately and 24 hours after the single inhalation exposure and the four day exposure mimicked an occupational work week. Mast cell deficient mice were used to evaluate the role of mast cells in the occurring inflammation. Results: Here we show that even a short-term inhalation of the rod-like CNT induces novel innate immunity-mediated allergic-like airway inflammation in healthy mice. Marked eosinophilia was accompanied by mucus hypersecretion, AHR and the expression of Th2-type cytokines. Exploration of the early events by transcriptomics analysis reveals that a single 4-h exposure to rod-shaped CNT, but not to tangled CNT, causes a radical up-regulation of genes involved in innate immunity and cytokine/chemokine pathways. Mast cells were found to partially regulate the inflammation caused by rod-like CNT, but also alveaolar macrophages play an important role in the early stages. Conclusions: These observations emphasize the diverse abilities of CNT to impact the immune system, and they should be taken into account for hazard assessment.</t>
  </si>
  <si>
    <t>10.11239/jsmbe.52.113</t>
  </si>
  <si>
    <t>Investigation of biocompatibility improvement of carbon nanotube for implantable CNT-based sensor</t>
  </si>
  <si>
    <t>Transactions of Japanese Society for Medical and Biological Engineering</t>
  </si>
  <si>
    <t>10.3969/j.issn.2095-4344.2014.21.007</t>
  </si>
  <si>
    <t>10.1186/1556-276X-9-396</t>
  </si>
  <si>
    <t>Preparation, characterization and biocompatibility of heparinized single-walled carbon nanotubes</t>
  </si>
  <si>
    <t>Effects of multiwalled carbon nanotubes and triclocarban on several eukaryotic cell lines: Elucidating cytotoxicity, endocrine disruption, and reactive oxygen species generation</t>
  </si>
  <si>
    <t>Background: With unique structure and physicochemical property, carbon nanotubes have promising application prospects in the fields of drug delivery, biosensor and biomaterials. However, carbon nanotubes are highly hydrophobic and trend to aggregate, and thus carbon nanotubes are hard to be dispersed in solution. Furthermore, carbon nanotubes induce blood coagulation and have cytotoxicity, which greatly limit the application of carbon nanotubes. Objective: To prepare heparinized single-walled carbon nanotubes and to study the effects of heparin-immobilization on the water solubility, stability as well as biocompatibility of carbon nanotubes. Methods: By the method of covalent grafting, heparinized single-walled carbon nanotubes was fabricated and characterized by Fourier transform infrared spectroscopy and carbazole assay. Transmission electron microscopy was used to investigate the dispersing performance and suspension stability of heparinized single-walled carbon nanotubes in aqueous solution. Anti-Xa activity and activated partial thromboplastin time assays were used to measure the anticoagulation activity of heparinized single-walled carbon nanotubes. MTT assay was used to evaluate the cytocompatibility of heparinized single-walled carbon nanotubes. Results And Conclusion: Heparin was covalently linked to the surface of single-walled carbon nanotubes successfully. The amount of heparin on single-walled carbon nanotubes was measured to be 257. 53 mg/g. Heparinized single-walled carbon nanotubes were well dispersed and stable in an aqueous solution without aggregation. The anti-Xa activity of heparinized single-walled carbon nanotubes was measured to be 36. 53 U/mg, suggesting a significant anticoagulant activity. Further study of activated partial thromboplastin time assay found that the anticoagulant effect of heparinized single-walled carbon nanotubes could be prolonged. MTT assay revealed that heparinized single-walled carbon nanotubes had no cytotoxicity and showed good cytocompatibility. Taken together, the immobilization of heparin on single-walled carbon nanotubes will not only improve its solubility and stability in water, but also endow it with excellent biocompatibility.</t>
  </si>
  <si>
    <t>To date, only a few reports about studies on toxic effects of carbon nanotubes (CNT) are available, and their results are often controversial. Three different cell lines (rainbow trout liver cells (RTL-W1), human adrenocortical carcinoma cells (T47Dluc), and human adrenocarcinoma cells (H295R)) were exposed to multiwalled carbon nanotubes, the antimicrobial agent triclocarban (TCC) as well as the mixture of both substances in a concentration range of 3.13 to 50 mg CNT/L, 31.25 to 500 Î¼g TCC/L, and 3.13 to 50 mg CNT/L + 1% TCC (percentage relative to carbon nanotubes concentration), respectively. Triclocarban is a high-production volume chemical that is widely used as an antimicrobial compound and is known for its toxicity, hydrophobicity, endocrine disruption, bioaccumulation potential, and environmental persistence. Carbon nanotubes are known to interact with hydrophobic organic compounds. Therefore, triclocarban was selected as a model substance to examine mixture toxicity in this study. The influence of multiwalled carbon nanotubes and triclocarban on various toxicological endpoints was specified: neither cytotoxicity nor endocrine disruption could be observed after exposure of the three cell lines to carbon nanotubes, but the nanomaterial caused intracellular generation of reactive oxygen species in all cell types. For TCC on the other hand, cell vitality of 80% could be observed at a concentration of 2.1 mg/L for treated RTL-W1 cells. A decrease of luciferase activity in the ER Calux assay at a triclocarban concentration of 125 Î¼g/L and higher was observed. This effect was less pronounced when multiwalled carbon nanotubes were present in the medium. Taken together, these results demonstrate that multiwalled carbon nanotubes induce the production of reactive oxygen species in RTL-W1, T47Dluc, and H295R cells, reveal no cytotoxicity, and reduce the bioavailability and toxicity of the biocide triclocarban. Â© 2014 Simon et al.; licensee Springer.</t>
  </si>
  <si>
    <t>10.1155/2014/359506</t>
  </si>
  <si>
    <t>Differences in Cytotoxic, Genotoxic, and Inflammatory Response of Bronchial and Alveolar Human Lung Epithelial Cells to Pristine and COOH-Functionalized Multiwalled Carbon Nanotubes</t>
  </si>
  <si>
    <t>Functionalized MWCNTs are used in many commercial and biomedical applications, but their potential health effects are not well defined. We investigated and compared cytotoxic, genotoxic/oxidative, and inflammatory effects of pristine and carboxyl MWCNTs exposing human respiratory (A549 and BEAS-2B) cells to 1-40 g/mL of CNTs for 24 h. Both MWCNTs induced low viability reduction (by WST1 assay) in A549 cells and only MWCNTs-COOH caused high viability reduction in BEAS-2B cells reaching 28.5% viability at 40 g/mL. Both CNTs induced membrane damage (by LDH assay) with higher effects in BEAS-2B cells at the highest concentrations reaching 20% cytotoxicity at 40 g/mL. DNA damage (by Fpg-comet assay) was induced by pristine MWCNTs in A549 cells and by both MWCNTs in BEAS-2B cells reaching for MWCNTs-COOH a tail moment of 22.2 at 40 g/mL versus 10.2 of unexposed cells. Increases of IL-6 and IL-8 release (by ELISA) were detected in A549 cells exposed to MWCNTs-COOH from 10 g/mL while IL-8 increased in BEAS-2B cells exposed to pristine MWCNTs at 20 and 40 g/mL. The results show higher cytogenotoxicity of MWCNTs-COOH in bronchial and of pristine MWCNTs in alveolar cells. Different inflammatory response was also found. The findings suggest the use of in vitro models with different end points and cells to study CNT toxicity.</t>
  </si>
  <si>
    <t>10.1155/2014/463161</t>
  </si>
  <si>
    <t>The Effect of Multiwalled Carbon Nanotubes on Hepatotoxicity of Cd&lt;sup&gt;2+&lt;/sup&gt; in Accumulated Cadmium-Metallothione in Mice</t>
  </si>
  <si>
    <t>The effects of oxidized multiwalled carbon nanotubes (oMWCNTs) on the behavior and hepatotoxicity of Cd2+ in accumulated cadmium-metallothionein mice were investigated. The results indicated that, after exposure of oMWCNTs to normal mice, oMWCNTs could not induce the liver to produce metallothionein (MT). When exposing Cd-MT mouse to different doses of oMWCNTs oMWCNTs could cause Cd2+ release from the accumulated Cd-MT; subsequently, one part of the free Cd2+ was eliminated with blood circulation; the other part adsorbed by oMWCNTs would remain in the tissues together with oMWCNTs. The results of the activities changes of alanine aminotransferase (ALT), aspartate aminotransferase (AST), total bilirubin (TB), and blood urea nitrogen (BUN) in plasma showed that the hepatotoxicity of coexposure was lower than that of single exposure, and the hepatotoxicity and accumulation of oMWCNTs in livers depended strongly on the exposure dosage of oMWCNTs. The histology of liver and kidney tissue also confirmed the previous results. Therefore, the author inferred that MT could be connected with oMWCNTs to reduce their hepatotoxicity, but the detailed mechanism needs to be further studied.</t>
  </si>
  <si>
    <t>10.1186/s12989-014-0059-z</t>
  </si>
  <si>
    <t>The carcinogenic effect of various multi-walled carbon nanotubes (MWCNTs) after intraperitoneal injection in rats</t>
  </si>
  <si>
    <t>Background: Biological effects of tailor-made multi-walled carbon nanotubes (MWCNTs) without functionalization were investigated in vivo in a two-year carcinogenicity study. In the past, intraperitoneal carcinogenicity studies in rats using biopersistent granular dusts had always been negative, whereas a number of such studies with different asbestos fibers had shown tumor induction. The aim of this study was to identify possible carcinogenic effects of MWCNTs. We compared induced tumors with asbestos-induced mesotheliomas and evaluated their relevance for humans by immunohistochemical methods. Methods: A total of 500 male Wistar rats (50 per group) were treated once by intraperitoneal injection with 109 or 5 Ã— 109 WHO carbon nanotubes of one of four different MWCNTs suspended in artificial lung medium, which was also used as negative control. Amosite asbestos (108 WHO fibers) served as positive control. Morbid rats were sacrificed and necropsy comprising all organs was performed. Histopathological classification of tumors and, additionally, immunohistochemistry were conducted for podoplanin, pan-cytokeratin, and vimentin to compare induced tumors with malignant mesotheliomas occurring in humans. Results: Treatments induced tumors in all dose groups, but incidences and times to tumor differed between groups. Most tumors were histologically and immunohistochemically classified as malignant mesotheliomas, revealing a predominantly superficial spread on the serosal surface of the abdominal cavity. Furthermore, most tumors showed invasion of peritoneal organs, especially the diaphragm. All tested MWCNT types caused mesotheliomas. We observed highest frequencies and earliest appearances after treatment with the rather straight MWCNT types A and B. In the MWCNT C groups, first appearances of morbid mesothelioma-bearing rats were only slightly later. Later during the two-year study, we found mesotheliomas also in rats treated with MWCNT D - the most curved type of nanotubes. Malignant mesotheliomas induced by intraperitoneal injection of different MWCNTs and of asbestos were histopathologically and immunohistochemically similar, also compared with mesotheliomas in man, suggesting similar pathogenesis. Conclusion: We showed a carcinogenic effect for all tested MWCNTs. Besides aspect ratio, curvature seems to be an important parameter influencing the carcinogenicity of MWCNTs.</t>
  </si>
  <si>
    <t>10.3109/08958378.2014.890683</t>
  </si>
  <si>
    <t>Pulmonary response of mice to a sequential exposure of side-stream cigarette smoke and multi-walled carbon nanotubes</t>
  </si>
  <si>
    <t>Due to their unique properties, nano-sized carbon materials are predicted to have numerous applications in industry, but significant evidence exists to suggest their potential to cause toxicity. To determine if pre-exposure to side-stream cigarette smoke (SSCS) influences their toxicity, we examined the pulmonary response of smoke-exposed mice to multi-walled carbon nanotubes (MWCNT). Female A/J mice were exposed to SSCS in a whole body exposure chamber at approximately 40mg/m for 4 weeks (6h/d, 5d/wk) and challenged with a single dose of MWCNT (40g) by the pharyngeal aspiration technique. A total of four groups were compared: air/phosphate buffered saline (PBS)-control, SSCS/PBS, air/MWCNT, and SSCS/MWCNT. At days 1 and 3 post-MWCNT treatment, lung tissues and bronchoalveolar lavage fluid (BALF) were collected and analyzed. In comparison with controls, significantly higher levels of total BAL cells were obtained from mice exposed to SSCS and MWCNT alone or combination. Influx of polymorphonuclear leukocytes (PMN) into BALF greatly increased in MWCNT alone and SSCS/MWCNT groups at both days 1 and 3 compared with controls. However, pre-exposure to SSCS significantly suppressed PMN response to MWCNT on day 1 but not day 3. Total BALF protein, lactate dehydrogenase, and mucin were significantly elevated in MWCNT and SSCS/MWCNT groups but not in the SSCS group, except mucin at day 3, when compared with controls. These results demonstrate that MWCNT markedly increases pulmonary toxicity in mice and SSCS pre-exposure plays a minor role in modulating MWCNT-induced lung toxicity at the concentrations and time points selected in the present study. Â© 2014 Informa Healthcare USA, Inc. All rights reserved: reproduction in whole or part not permitted.</t>
  </si>
  <si>
    <t>10.1186/1556-276X-9-583</t>
  </si>
  <si>
    <t>The effect of pristine carbon-based nanomaterial on the growth of green gram sprouts and pH of water</t>
  </si>
  <si>
    <t>We examined the toxicity of four carbon-based nanomaterials (unmodified) by using carbon quantum dots (CQDs), graphene quantum dots (GQDs), graphene oxide (GO), and single-walled carbon nanotubes (SWCNTs) to cultivate bean sprout. Results showed that the toxicity of these four carbon nanomaterials increases with the increasing of concentration and cultivating time. In addition, pH test was applied to study the effect of carbon-based nanomaterials on water. pH of culture solution displayed unconspicuous dose-dependent, but nanomaterials indeed have a considerable impact on the pH even at low concentration.</t>
  </si>
  <si>
    <t>10.1039/c4ra09540e</t>
  </si>
  <si>
    <t>10.1016/j.taap.2014.08.018</t>
  </si>
  <si>
    <t>Functionalized single walled carbon nanotubes facilitate efficient differentiation of neuroblastoma cells in vitro</t>
  </si>
  <si>
    <t>Cytotoxicity evaluation of carbon nanomaterials on human cell lines using MTT assay</t>
  </si>
  <si>
    <t>Biodistribution and toxicological study of PEGylated single-wall carbon nanotubes in the zebrafish (Danio rerio) nervous system</t>
  </si>
  <si>
    <t>Single-walled carbon nanotubes (SWNTs) have been increasingly used as scaffolds for neuronal growth and differentiation. In this report, we have investigated how biocompatible functionalized SWNTs can affect the neuronal growth and morphology of an established neuronal cell line neuro2a (N2a). Interestingly, SWNTs covalently attached with biocompatible poly-d-lysine (PDL), facilitate neuronal growth and differentiation, neuronal growth on SWNTs with a combination of poly-ethylene glycol (PEG) with laminin (LA), a positive control molecule, is also studied. As expected, the mean length of the dendritic processes and axons is significantly larger with PDL as well as PEG-LA functionalized SWNTs compared to the control molecules. Most importantly, N2a cells retain neuronal morphology in the culture for a longer time (21 days) in presence of SWNT-PDL or SWNT-PEG LA, compared to the control culture. SWNTs modified neuronal cells in culture are infected with enhanced green fluorescent protein (EGFP) tagged recombinant neurotropic mouse hepatitis virus (MHV) to demonstrate that SWNT modulated N2a cells are a promising substrate for understanding the viral antigen spread and persistence as a proof of hypothesis. This journal is</t>
  </si>
  <si>
    <t>Objective: The aim of this study was to evaluate and compare the in vitro toxicity of three carbon nano particles on five different cell lines. Methods: Human alveolar epithelial (A549) cells, hepatocytes (Hep G2 cells), human embryonic kidney cells, HCT 116, and intestinal (P407 cells) cells were exposed to multi walled carbon nanotubes, carbon nano fibres and carbon nano rods. The adverse effects of carbon nano particles were analyzed after 48 h incubation with different cell lines using the 3-(4,5-dimethylthiazol-2yl)-2,5-diphenyltetrazolium bromide (MTT) assay method. Results: Incubation of carbon nano particles with different cells produced a concentration-dependent inhibition of growth of the cells. The TC50values (toxic concentration 50, i. e., concentration of particles inducing 50% cell mortality) of three nano particles was found to be in the range 28.29â€“46.35 Î¼g/mL, and less than that of quartz (known toxic agent, 30.24-54.95 Î¼g/mL). Conclusion: The results indicating the greater cytotoxic effect of carbon nano particles than quartz particles.</t>
  </si>
  <si>
    <t>Nanotechnology has been proven to be increasingly compatible with pharmacological and biomedical applications. Therefore, we evaluated the biological interactions of single-wall carbon nanotubes functionalized with polyethylene glycol (SWNT-PEG). For this purpose, we analyzed biochemical, histological, behavioral and biodistribution parameters to understand how this material behaves in vitro and in vivo using the fish Danio rerio (zebrafish) as a biological model. The in vitro results for fish brain homogenates indicated that SWNT-PEG had an effect on lipid peroxidation and GSH (reduced glutathione) content. However, after intraperitoneal exposure, SWNT-PEG proved to be less biocompatible and formed aggregates, suggesting that the PEG used for the nanoparticle functionalization was of an inappropriate size for maintaining product stability in a biological environment. This problem with functionalization may have contributed to the low or practically absent biodistribution of SWNT-PEG in zebrafish tissues, as verified by Raman spectroscopy. There was an accumulation of material in the abdominal cavity that led to inflammation and behavioral disturbances, as evaluated by a histological analysis and an open field test, respectively. These results provide evidence of a lack of biocompatibility of SWNTs modified with short chain PEGs, which leads to the accumulation of the material, tissue damage and behavioral alterations in the tested subjects.</t>
  </si>
  <si>
    <t>International Journal of Pharmacy and Pharmaceutical Sciences</t>
  </si>
  <si>
    <t>Influence of MWCNTs to myocardial contraction rhythms on differentiation of ES-D3 cells in three-dimensional culture</t>
  </si>
  <si>
    <t>The embryotoxicity of multi-walled carbon nanotubes (MWCNTs) has been investigated using the embryonic stem cell test (EST) protocol. Embryoid bodies (EBs) were generated with the hanging drop culture of ES-D3 cells, followed by one-week culture in three-dimensionally cultured collagen gel with MWCNTs. The contraction of myocardia that differentiated in teratomas could be microscopically observed, However, the myocardial contraction rhythms were examined by image analysis, because they markedly varied. Without MWCNTs, the contraction rhythms of the myocardia were constant. Some teratomas showed peristalsis, suggesting differentiation into the gastrointestinal tract. However, MWCNTS mixture had no effect on the peristaltic rhythms. Conductive MWCNTS that contaminate the scaffolds may have electrical effects. This phenomenon should be timber investigated because biological problems are a concern regarding MWCNTs.</t>
  </si>
  <si>
    <t>10.1016/j.carbon.2014.06.033</t>
  </si>
  <si>
    <t>Multi-walled carbon nanotube length as a critical determinant of bioreactivity with primary human pulmonary alveolar cells</t>
  </si>
  <si>
    <t>Multiwalled carbon nanotube (MWCNT) length is suggested to critically determine their pulmonary toxicity. This stems from in vitro and in vivo rodent studies and in vitro human studies using cell lines (typically cancerous). There is little data using primary human lung cells. We addressed this knowledge gap, using highly relevant, primary human alveolar cell models exposed to precisely synthesised and thoroughly characterised MWCNTs. In this work, transformed human alveolar type-I-like epithelial cells (TT1), primary human alveolar type-II epithelial cells (ATII) and alveolar macrophages (AM) were treated with increasing concentrations of MWCNTs before measuring cytotoxicity, inflammatory mediator release and MAP kinase signalling. Strikingly, we observed that short MWCNTs (âˆ¼0.6 Î¼m in length) induced significantly greater responses from the epithelial cells, whilst AM were particularly susceptible to long MWCNTs (âˆ¼20 Î¼m). These differences in the pattern of mediator release were associated with alternative profiles of JNK, p38 and ERK1/2 MAP kinase signal transduction within each cell type. This study, using highly relevant target human alveolar cells and well defined and characterised MWCNTs, shows marked cellular responses to the MWCNTs that vary according to the target cell type, as well as the aspect ratio of the MWCNT. Â© 2014 Elsevier Ltd. All rights reserved.</t>
  </si>
  <si>
    <t>10.1016/j.carbon.2014.07.046</t>
  </si>
  <si>
    <t>Redox active Double Wall Carbon Nanotubes show intrinsic anti-proliferative effects and modulate autophagy in cancer cells</t>
  </si>
  <si>
    <t>In Double-Walled-Carbon-Nanotubes (DWCNTs) the outer shell screens the inner one from the external environment. As a consequence, the electronic properties of the smaller tube are enhanced and DWCNTs have therefore been advocated for a number of uses. In their raw form they may contain small metallic clusters, left over from the catalytic process, that can give them a redox activity characterized by redox potentials in the range of one hundred millivolts and able to affect biological systems. Indeed, we find that redox active raw-DWCNTs inhibit rat colorectal cancer cell proliferation by blocking cells in the G2 phase through ROS generation by tumor cells. We show that raw-DWCNTs could also modulate autophagy in tumor cells through induction of intracellular acidification. To the best of our knowledge, this is the first time that DWCNTs have been found to inhibit proliferation and modulate autophagy in cancer cells. Our work further supports previous studies that provided promising results on the possibility of future applications of Carbon Nanotubes (CNTs) in nanomedicine. Â© 2014 Elsevier Ltd. All rights reserved.</t>
  </si>
  <si>
    <t>10.1007/s00204-014-1220-z</t>
  </si>
  <si>
    <t>Apoptotic, inflammatory, and fibrogenic effects of two different types of multi-walled carbon nanotubes in mouse lung</t>
  </si>
  <si>
    <t>There is increasing concern about the toxicity of inhaled multi-walled carbon nanotubes (MWCNTs). Pulmonary macrophages represent the primary cell type involved in the clearance of inhaled particulate materials, and induction of apoptosis in these cells has been considered to contribute to the development of lung fibrosis. We have investigated the apoptotic, inflammogenic, and fibrogenic potential of two types of MWCNTs, characterised by a contrasting average tube length and entanglement/agglomeration. Both nanotube types triggered H2O2 formation by RAW 264.7 macrophages, but in vitro toxicity was exclusively seen with the longer MWCNT. Both types of nanotubes caused granuloma in the mouse lungs. However, the long MWCNT induced a more pronounced pro-fibrotic (mRNA expression of matrix metalloproteinase-8 and tissue inhibitor of metalloproteinase-1) and inflammatory (serum level of monocyte chemotactic protein-1) response. Masson trichrome staining also revealed epithelial cell hyperplasia for this type of MWCNT. Enhanced apoptosis was detected by cleaved caspase 3 immunohistochemistry in lungs of mice treated with the long and rigid MWCNT and, to a lesser extent, with the shorter, highly agglomerated MWCNT. However, staining was merely localised to granulomatous foci, and neither of the MWCNTs induced apoptosis in vitro, evaluated by caspase 3/7 activity in RAW 264.7 cells. In addition, our study reveals that the inflammatory and pro-fibrotic effects of MWCNTs in the mouse lung can vary considerably depending on their composition. The in vitro analysis of macrophage apoptosis appears to be a poor predictor of their pulmonary hazard. Â© 2014 Springer-Verlag.</t>
  </si>
  <si>
    <t>10.1016/j.neuro.2014.04.008</t>
  </si>
  <si>
    <t>Investigation of the effects of short-term inhalation of carbon nanoparticles on brains and lungs of c57bl/6j and p47&lt;sup&gt;phox-/-&lt;/sup&gt; mice</t>
  </si>
  <si>
    <t>Recent studies indicate that the brain is a target for toxic carbonaceous nanoparticles present in ambient air. It has been proposed that the neurotoxic effects of such particles are driven by nicotinamide adenine dinucleotide phosphate (NADPH) oxidase mediated generation of reactive oxygen species (ROS) in activated microglia. In the present study, we have evaluated the effects of short term (4h) nose-only inhalation exposure to carbon NP (CNP) in the brains and lungs of C57BL/6J mice and in p47phox-/- mice that lack a functional NADPH oxidase. It was shown that the lungs of the p47phox-/- mice are less responsive to CNP inhalation than lungs of the corresponding C57BL/6J control animals. Lung tissue mRNA expression of the oxidative stress/DNA damage response genes 8-oxoguanine glycosylase (OGG1) and apurinic/apyrimidinic endonuclease 1 (APE1) were induced by CNP exposure in C57BL/6J but not in the p47phox-/- mice. In contrast, the expression of these genes, as well as Tumor Necrosis Factor-Î± (TNFÎ±), Cyclooxygenase-2 (COX-2) and Heme Oxygenase-1 (HO-1) was not altered in the olfactory bulb, cerebellum or remaining brain tissue part of either mouse background. This indicates that neuroinflammation was not induced by this exposure. CNP inhalation for 4h or for 4h on three consecutive days also did not affect brain tissue protein expression of interleukin (IL)-1Î², while a clear significant difference in constitutive expression level of this pro-inflammatory cytokine was found between C57BL/6J and p47phox-/- mice. In conclusion, short-term inhalation exposure to pure carbon nanoparticles can trigger mild p47phox dependent oxidative stress responses in the lungs of mice whereas in their brains at the same exposure levels signs of oxidative stress and inflammation remain absent. The possible role of p47phox in the neuro-inflammatory effects of nanoparticles in vivo remains to be clarified. Â© 2014 Elsevier Inc.</t>
  </si>
  <si>
    <t>10.1039/c4ra03782k</t>
  </si>
  <si>
    <t>Characterization and cytotoxicity study of nanofibrous mats incorporating rectorite and carbon nanotubes</t>
  </si>
  <si>
    <t>In order to investigate whether the incorporation of multi-walled carbon nanotubes (MWCNTs) and rectorite (REC) could improve and extend the properties of nanofibrous mats, poly(lactic acid)/MWCNTs/REC ternary composite nanofibrous mats were fabricated via an electrospinning technique. The composite mats still kept a typical electrospun fiber shape and possessed a three-dimensional structure. X-ray photoelectron spectroscopy verified that the addition of MWCNTs and REC was successful. The surface structure of the mats was also analyzed by Raman spectroscopy. Besides, the poly(lactic acid) (PLA) chains could enlarge the interlayer distance of REC, which was confirmed by small-angle X-ray diffraction. Wide-angle X-ray diffraction showed that a higher content of MWCNTs could improve the crystallization of PLA. Thermal analysis results demonstrated that MWCNTs and REC could increase the thermal stability of the composite mats. The cell experiment results indicated that the incorporation of both MWCNTs and REC had little influence on the cell compatibility of the resultant composite mats. Â© the Partner Organisations 2014.</t>
  </si>
  <si>
    <t>10.1016/j.nano.2014.02.010</t>
  </si>
  <si>
    <t>Complement activation by carbon nanotubes and its influence on the phagocytosis and cytokine response by macrophages</t>
  </si>
  <si>
    <t>Carbon nanotubes (CNTs) have promised a range of applications in biomedicine. Although influenced by the dispersants used, CNTs are recognized by the innate immune system, predominantly by the classical pathway of the complement system. Here, we confirm that complement activation by the CNT used continues up to C3 and C5, indicating that the entire complement system is activated including the formation of membrane-attack complexes. Using recombinant forms of the globular regions of human C1q (gC1q) as inhibitors of CNT-mediated classical pathway activation, we show that C1q, the first recognition subcomponent of the classical pathway, binds CNTs via the gC1q domain. Complement opsonisation of CNTs significantly enhances their uptake by U937 cells, with concomitant downregulation of pro-inflammatory cytokines and up-regulation of anti-inflammatory cytokines in both U937 cells and human monocytes. We propose that CNT-mediated complement activation may cause recruitment of cellular infiltration, followed by phagocytosis without inducing a pro-inflammatory immune response. From the Clinical Editor: This study highlights the importance of the complement system in response to carbon nanontube administration, suggesting that the ensuing complement activation may cause recruitment of cellular infiltration, followed by phagocytosis without inducing a pro-inflammatory immune response. Â© 2014 Elsevier Inc.</t>
  </si>
  <si>
    <t>10.1016/j.etap.2014.05.016</t>
  </si>
  <si>
    <t>The influence of hydroxyl-functionalized multi-walled carbon nanotubes and pH levels on the toxicity of lead to Daphnia magna</t>
  </si>
  <si>
    <t>The acute toxicity of lead was examined for Daphnia magna in waters with different pH values (5.0, 6.0, 7.0, 8.0 and 9.0) and different concentrations (0.01, 0.10, 0.50 and 1.00mg/L) of hydroxyl-functionalized multi-walled carbon nanotubes (OH-MWCNTs). The results indicated that pH values could affect the toxicity of lead. With pH values increasing from 5.0 to 9.0, the 24h-LC50 of Pb(II) increased from 0.784 to 9.473mg/L, suggesting that the toxicity of Pb(II) was dramatically decreased. Although OH-MWCNTs almost caused no lethal effect to D. magna at the studied four concentrations, the combination of OH-MWCNTs and Pb(II) could cause more serious toxic effects to D. magna than Pb(II) alone. This study indicated that the synergistic effect caused by CNTs and lead could not be neglected. Â© 2014 Elsevier B.V.</t>
  </si>
  <si>
    <t>10.1016/j.envres.2014.06.017</t>
  </si>
  <si>
    <t>Evaluation of carbon nanotubes network toxicity in zebrafish (danio rerio) model</t>
  </si>
  <si>
    <t>This is a detailed in vivo study of the biological response to carbon nanotubes network as probed by the zebrafish model. First, we prepared pristine carbon nanotubes (CNTs) by methanol chemical vapor deposition in the presence of Mn and Co as catalysts, followed by purification in acid, which furnished curved tubes with diameters lying between 10 and 130. nm. The CNT network consisted of pristine CNTs dispersed in water in the presence of a surfactant. The CNT network pellets corresponded to agglomerated multi-walled CNTs with an average diameter of about 500. nm. Although the same pristine CNTs had been previously found to exert genotoxic effects in vitro, here we verified that the CNT network was not genotoxic in vivo. Indeed, Raman spectroscopy and microscopy conducted in the intestine of the zebrafish revealed complete clearance of the CNT network as well as minimal disturbances, such as aneurysms, hyperemia, and reversible inflammatory focus in the zebrafish gills. Â© 2014 Elsevier Inc.</t>
  </si>
  <si>
    <t>10.1111/cas.12437</t>
  </si>
  <si>
    <t>10.3109/17435390.2013.837209</t>
  </si>
  <si>
    <t>Size- and shape-dependent pleural translocation, deposition, fibrogenesis, and mesothelial proliferation by multiwalled carbon nanotubes</t>
  </si>
  <si>
    <t>Vasoactive effects of stable aqueous suspensions of single walled carbon nanotubes in hamsters and mice</t>
  </si>
  <si>
    <t>Multiwalled carbon nanotubes (MWCNT) have a fibrous structure similar to asbestos, raising concern that MWCNT exposure may lead to asbestos-like diseases. Previously we showed that MWCNT translocated from the lung alveoli into the pleural cavity and caused mesothelial proliferation and fibrosis in the visceral pleura. Multiwalled carbon nanotubes were not found in the parietal pleura, the initial site of development of asbestos-caused pleural diseases in humans, probably due to the short exposure period of the study. In the present study, we extended the exposure period to 24 weeks to determine whether the size and shape of MWCNT impact on deposition and lesion development in the pleura and lung. Two different MWCNTs were chosen for this study: a larger sized needle-like MWCNT (MWCNT-L; l = 8 Î¼m, d = 150 nm), and a smaller sized MWCNT (MWCNT-S; l = 3 Î¼m, d = 15 nm), which forms cotton candy-like aggregates. Both MWCNT-L and MWCNT-S suspensions were administered to the rat lung once every 2 weeks for 24 weeks by transtracheal intrapulmonary spraying. It was found that MWCNT-L, but not MWCNT-S, translocated into the pleural cavity, deposited in the parietal pleura, and induced fibrosis and patchy parietal mesothelial proliferation lesions. In addition, MWCNT-L induced stronger inflammatory reactions including increased inflammatory cell number and cytokine/chemokine levels in the pleural cavity lavage than MWCNT-S. In contrast, MWCNT-S induced stronger inflammation and higher 8-hydroxydeoxyguanosine level in the lung tissue than MWCNT-L. These results suggest that MWCNT-L has higher risk of causing asbestos-like pleural lesions relevant to mesothelioma development. The larger, needle-like MWCNT-L translocated into the pleural cavity, deposited in the parietal pleura, and induced fibrosis and mesothelial proliferation and caused stronger inflammation. In the lung, the smaller MWCNT-S caused stronger inflammation and higher production of 8-OHdG. MWCNT showed size- and shape-dependent toxic effects in the pleura and lung. Deposition of MWCNT-L and induction of fibrosis and mesothelial cell proliferation in the parietal pleura indicate that lager sized MWCNT has greater potential to induce asbestos-like pleural lesions. Â© 2014 The Authors. Cancer Science published by Wiley Publishing Asia Pty Ltd on behalf of Japanese Cancer Association.</t>
  </si>
  <si>
    <t>Single-walled carbon nanotubes synthesized with iron (Fe-SWCNT) or gadolinium (Gd-SWCNT) show promise as high performance multimodal contrast and drug-delivery agents. Our purpose was to evaluate potential vasoactive effects of SWCNT. Stable aqueous solutions of Fe-SWCNTs or Gd-SWCNTs were made using the biocompatible amphiphilic polymer N-(carbonyl-methoxypolyethyleneglycol 2000)-1,2-distearoylsn-glycero-3- phosphoethanolamine (PEG-DSPE). Both aggregated and non-aggregated (sonicated) formulations were tested. The initial vasoactivity of the formulations and their potential for inducing pro-inflammatory endothelial dysfunction were investigated in the hamster cheek pouch and murine cremaster muscle intravital microscopy models. These models provide an assay to test several formulations/dosages in a paired fashion. Abluminal exposure to small arterioles exposes both endothelial and vascular smooth muscle cells. Using abluminal exposures of dosages that would approximate the first pass of an i.v. bolus injection, both Fe-SWCNTs and Gd-SWCNTs were immediately vasoactive. Aggregated formulations induced dilation and non-aggregated formulations induced constriction in both hamsters and mice. Endothelial dysfunction was evident after exposure to either aggregated or non-aggregated forms. General loss of dilator capability was seen after exposure to non-aggregated but not aggregated forms. Thus concentrations mimicking bolus dosing of PEG-DSPE coated SWCNT induce both acute and chronic vascular responses. Â© 2014 Informa UK, Ltd.</t>
  </si>
  <si>
    <t>10.1155/2014/537091</t>
  </si>
  <si>
    <t>Investigation of cytotoxicity of phosphoryl choline modified single-walled carbon nanotubes under a live cell station</t>
  </si>
  <si>
    <t>Single-walled carbon nanotubes (SWCNTs) and various modified SWCNTs have drawn a lot of attention due to their potential applications in biomedical field. Before further moving on to real clinical applications, hydrophobicity and toxicity of SWCNTs should be investigated thoroughly. In this paper, 2-methacryloyloxy ethyl phosphorylcholine (MPC) was adopted to modify SWCNTs and phosphoryl choline was grafted onto SWCNTs as small molecule moieties and polymeric chains, which made SWCNTs dispersed stably both in water and in cell culture medium for a long time. Cytotoxicity of pristine and modified SWCNTs were assayed upon successful preparation of the designed modified SWCNT. Furthermore, the internalization of SWCNTs by three cells was investigated using a live cell station under normal culture temperature (37Â°C) and low temperature (4Â°C). The results showed that the internalization of modified SWCNTs was related to both the active transport and the passive transport. Although the modification with phosphoryl choline remarkably reduced the cytotoxicity of SWCNTs, the results were probably due to other reasons such as the decrease in the ratio of cells which internalized modified SWCNTs since the cells without SWCNTs occupation still exhibited normal states. Â© 2014 Yufeng Zhao et al.</t>
  </si>
  <si>
    <t>10.1002/tox.21824</t>
  </si>
  <si>
    <t>Carbon and clay nanoparticles induce minimal stress responses in gram negative bacteria and eukaryotic fish cells</t>
  </si>
  <si>
    <t>We investigated in vitro the potential mutagenic and toxic effects of two clay-based nanoparticles, CloisiteÂ® Na+ (Cloisite) and halloysite; and multi-walled carbon nanotubes (MWCNT), commonly used in the polymer composite industry. Using the Ames test, the three nanoparticles did not have a true mutagenic effect, although growth of Salmonella enterica var. Typhimurium (S.typhimurium) was diminished at higher nanoparticle concentrations. We investigated the impact of nanoparticles on Escherichia coli and S. typhimurium including oxyR and rpoS mutants, which are susceptible to oxidative stress. The oxyR mutants were inhibited in the presence of nanoparticles, when grown aerobically with light. Toxicity was not observed in the absence of light or during anaerobic growth. E. coli rpoS mutants exhibited some toxicity when cultured with Cloisite and MWCNT only when grown aerobically with light. There was no effect with other nanoparticles, or with S. typhimurium rpoS mutants. MWCNT exhibited a slight toxic effect against Epithelioma papulosum cyprini (EPC) cells only at the highest concentration tested. There was no discernable toxicity to EPC cells caused by the clay nanoparticles. We conclude that clay-based nanoparticles and MWCNT do not exert a mutagenic effect and do not have a general toxic effect across all bacterial species or between prokaryotic and eukaryotic cells. Modest toxicity was only observed in eukaryotic EPC cells against MWCNT at the highest concentration tested. Limited species-specific toxicity to clay based and MWCNT nanoparticles was seen in bacterial strains primarily due to culture conditions and mutations that exacerbate oxidative stress. Â© 2012 Wiley Periodicals, Inc., a Wiley company.</t>
  </si>
  <si>
    <t>10.1177/0748233712459914</t>
  </si>
  <si>
    <t>DNA damage in human skin keratinocytes caused by multiwalled carbon nanotubes with carboxylate functionalization</t>
  </si>
  <si>
    <t>Water-soluble carbon nanotubes have been found to be one of the most promising nanomaterials in biological- and biomedical-based applications. However, there have been major concerns on their ability to cause cellular and DNA damages upon exposure. In this work, we explore the toxic effects of three multiwalled carbon nanotubes (MWCNTs: nonpurified, purified and carboxylate-functionalized) on human skin keratinocytes (HaCaT). Cytotoxicity tests using the conventional thiazolyl blue tetrazolium bromide (MTT) and the water-soluble tetrazolium (WST-1) assays for 0.5 or 24 h exposure to 20 Î¼g/mL of MWCNTs show that all three caused minimum cytotoxicity that is generally not statistically significant. Assessment of direct and oxidative DNA damages using both alkaline Comet assay and formamidopyrimidine DNA glycosylase-modified Comet assay reveals that the treatment with 20 Î¼g/mL of MWCNTs does not cause significant direct DNA damages, but causes great amount of oxidative DNA damages in HaCaT cells. The oxidative DNA damage reaches the maximum amount at 4 h of incubation in Dulbecco's minimum essential medium, but decreases to the minimum at 8 and 24 h of incubation, indicating repair of the oxidative damages by the intrinsic DNA repair mechanism of the cells. Â© 2012, SAGE Publications. All rights reserved.</t>
  </si>
  <si>
    <t>10.1016/j.nano.2014.02.001</t>
  </si>
  <si>
    <t>10.4172/2157-7439.1000201</t>
  </si>
  <si>
    <t>Toxicity of carboxylated carbon nanotubes in endothelial cells is attenuated by stimulation of the autophagic flux with the release of nanomaterial in autophagic vesicles</t>
  </si>
  <si>
    <t>Vascular tissue contractility changes following late gestational exposure to multi-walled carbon nanotubes or their dispersing vehicle in Sprague Dawley rats</t>
  </si>
  <si>
    <t>Carbon nanotubes (CNTs) exhibit a number of unique properties that make them attractive for various nanomedicine applications including their intravascular use. Therefore, the vascular toxicity of CNTs is a critical safety concern and methods of CNTs toxicity modulation are of great interest. Here, we report that carboxylated multiwalled carbon nanotubes (MWCNTs) induce a decrease in viability of cultured human umbilical vein endothelial cells (HUVECs) associated with the profound accumulation of autophagosomes. This autophagosome accumulation was mTOR kinase independent and was caused by blockade of the autophagic flux rather than by activation of autophagy. Stimulation of the autophagic flux with 1. nmol/L bafilomycin A1 attenuated the cytotoxicity of carboxylated MWCNTs in HUVECs and was associated with the extracellular release of the nanomaterial in autophagic microvesicles. Thus, pharmacological stimulation of the autophagic flux may represent a new method of cytoprotection against toxic effects of nanomaterials. From the Clinical Editor: This study investigates the mechanisms of toxicity of multiwalled carbon nanutubes on human endothelial cells, concluding that pharmacological stimulation of autophagic flux may represent a new method of cytoprotection against the toxic effects of these nanomaterials. Â© 2014.</t>
  </si>
  <si>
    <t>Multi-walled carbon nanotubes (MWCNTs) are increasingly used in industry and in nanomedicine raising safety concerns, especially during unique life-stages such as pregnancy. We hypothesized that MWCNT exposure during pregnancy will increase vascular tissue contractile responses by increasing Rho kinase signaling. Pregnant (17-19 gestational days) and non-pregnant Sprague Dawley rats were exposed to 100 Î¼g/kg of MWCNTs by intratracheal instillation or intravenous administration. Vasoactive responses of uterine, mesenteric, aortic and umbilical vessels were studied 24 hours post-exposure by wire myography. The contractile responses of the vessel segments were different between the pregnant and non-pregnant rats, following MWCNT exposure. Maximum stress generation in the uterine artery segments from the pregnant rats following pulmonary MWCNT exposure was increased in response to angiotensin II by 4.9 mN/mm2 (+118%), as compared to the naÃ¯ve response and by 2.6 mN/mm2 (+40.7%) as compared to the vehicle exposed group. Following MWCNT exposure, serotonin induced approximately 4 mN/mm2 increase in stress generation of the mesenteric artery from both pregnant and non-pregnant rats as compared to the vehicle response. A significant contribution of the dispersion medium was identified as inducing changes in the contractile properties following both pulmonary and intravenous exposure to MWCNTs. Wire myographic studies in the presence of a Rho kinase inhibitor and RhoA and Rho kinase mRNA/protein expression of rat aortic endothelial cells were unaltered following exposure to MWCNTs, suggesting absent/minimal contribution of Rho kinase to the enhanced contractile responses following MWCNT exposure. The reactivity of the umbilical vein was not changed; however, mean fetal weight gain was reduced with dispersion media and MWCNT exposure by both routes. These results suggest a susceptibility of the vasculature during gestation to MWCNT and their dispersion media-induced vasoconstriction, predisposing reduced fetal growth during pregnancy. Â© 2014 Vidanapathirana AK, et al.</t>
  </si>
  <si>
    <t>Journal of Nanomedicine and Nanotechnology</t>
  </si>
  <si>
    <t>10.1002/wsbm.1271</t>
  </si>
  <si>
    <t>Large scale molecular simulations of nanotoxicity</t>
  </si>
  <si>
    <t>The widespread use of nanomaterials in biomedical applications has been accompanied by an increasing interest in understanding their interactions with tissues, cells, and biomolecules, and in particular, on how they might affect the integrity of cell membranes and proteins. In this mini-review, we present a summary of some of the recent studies on this important subject, especially from the point of view of large scale molecular simulations. The carbon-based nanomaterials and noble metal nanoparticles are the main focus, with additional discussions on quantum dots and other nanoparticles as well. The driving forces for adsorption of fullerenes, carbon nanotubes, and graphene nanosheets onto proteins or cell membranes are found to be mainly hydrophobic interactions and the so-called Ï€-Ï€ stacking (between aromatic rings), while for the noble metal nanoparticles the long-range electrostatic interactions play a bigger role. More interestingly, there are also growing evidences showing that nanotoxicity can have implications in de novo design of nanomedicine. For example, the endohedral metallofullerenol Gd@C82(OH)22 is shown to inhibit tumor growth and metastasis by inhibiting enzyme MMP-9, and graphene is illustrated to disrupt bacteria cell membranes by insertion/cutting as well as destructive extraction of lipid molecules. These recent findings have provided a better understanding of nanotoxicity at the molecular level and also suggested therapeutic potential by using the cytotoxicity of nanoparticles against cancer or bacteria cells. Â© 2014 Wiley Periodicals, Inc.</t>
  </si>
  <si>
    <t>Wiley Interdisciplinary Reviews: Systems Biology and Medicine</t>
  </si>
  <si>
    <t>10.1016/j.freeradbiomed.2014.05.010</t>
  </si>
  <si>
    <t>10.1039/c3tx50099c</t>
  </si>
  <si>
    <t>ESR evidence for in vivo formation of free radicals in tissue of mice exposed to single-walled carbon nanotubes</t>
  </si>
  <si>
    <t>The toxic effects of single-walled carbon nanotubes are linked to the phagocytic ability of cells</t>
  </si>
  <si>
    <t>Nanomaterials are being utilized in an increasing variety of manufactured goods. Because of their unique physicochemical, electrical, mechanical, and thermal properties, single-walled carbon nanotubes (SWCNTs) have found numerous applications in the electronics, aerospace, chemical, polymer, and pharmaceutical industries. Previously, we have reported that pharyngeal exposure of C57BL/6 mice to SWCNTs caused dose-dependent formation of granulomatous bronchial interstitial pneumonia, fibrosis, oxidative stress, acute inflammatory/cytokine responses, and a decrease in pulmonary function. In the current study, we used electron spin resonance (ESR) to directly assess whether exposure to respirable SWCNTs caused formation of free radicals in the lungs and in two distant organs, the heart and liver. Here we report that exposure to partially purified SWCNTs (HiPco technique, Carbon Nanotechnologies, Inc., Houston, TX, USA) resulted in the augmentation of oxidative stress as evidenced by ESR detection of Î±-(4-pyridyl-1-oxide)-N-tert-butylnitrone spin-trapped carbon-centered lipid-derived radicals recorded shortly after the treatment. This was accompanied by a significant depletion of antioxidants and elevated biomarkers of inflammation presented by recruitment of inflammatory cells and an increase in proinflammatory cytokines in the lungs, as well as development of multifocal granulomatous pneumonia, interstitial fibrosis, and suppressed pulmonary function. Moreover, pulmonary exposure to SWCNTs also caused the formation of carbon-centered lipid-derived radicals in the heart and liver at later time points (day 7 postexposure). Additionally, SWCNTs induced a significant accumulation of oxidatively modified proteins, increase in lipid peroxidation products, depletion of antioxidants, and inflammatory response in both the heart and the liver. Furthermore, the iron chelator deferoxamine noticeably reduced lung inflammation and oxidative stress, indicating an important role for metal-catalyzed species in lung injury caused by SWCNTs. Overall, we provide direct evidence that lipid-derived free radicals are a critical contributor to tissue damage induced by SWCNTs not only in the lungs, but also in distant organs.</t>
  </si>
  <si>
    <t>Phagocytosis is thought to be the most important internalization pathway for single-walled carbon nanotubes (SWCNTs) with a length of 1 Î¼m or more and thus for SWCNT related toxicity. In this paper we therefore focused on the effect of SWCNT exposure on cytotoxicity, cell cycle, gene expression and cytokine release in the non-phagocytic A549 lung epithelial cell line and phagocytic human monocyte derived THP-1 and mouse J774 macrophages. The J774 cell line was found to be the most efficient at taking up SWCNTs and its phagocytic ability was 4 times higher than for THP-1. The effect of SWCNT exposure on the different cell lines significantly increased with their ability to take up SWCNTs (J774 &gt; THP-1 &gt; A549). In contrast to A549 and THP-1, exposure to 10 Î¼g mL-1 SWCNTs affected all the investigated parameters in J774 and led to, e.g., changed cell morphology, reduced cell viability, induction of necrosis, reduced phagocytic ability, increased ROS levels, induction of regulation of gene expression and cytokine release. In contrast, apoptosis was not induced. Our results strongly suggest that the toxic effects of SWCNTs are linked to the phagocytic activity of cells and suggest that there might be a difference in how human and mouse macrophages react to SWCNT exposure. This journal is Â© the Partner Organisations 2014.</t>
  </si>
  <si>
    <t>Free Radical Biology and Medicine</t>
  </si>
  <si>
    <t>10.1016/j.ecoenv.2014.05.010</t>
  </si>
  <si>
    <t>Short term exposure to multi-walled carbon nanotubes induce oxidative stress and DNA damage in Xenopus laevis tadpoles</t>
  </si>
  <si>
    <t>The potential impact of Multiwalled Carbon NanoTubes (MWCNTs) was investigated on Xenopus laevis tadpoles exposed to 0.1, 1 and 10mg/L. Oxidative stress was measured in entire larvae exposed and DNA damage (Comet assay) was carried out in erythrocytes of circulating blood from 2h to 24h according to standardized recommendations. Results showed significant H2O2 production when larvae were exposed to 1mg/L and 10mg/L of MWCNTs after 4h and 2h of exposure, respectively. Antioxidant enzyme activities showed significant induction of catalase (CAT), glutathione reductase (GR) and superoxide dismutase (SOD) from only 2h of exposure to 10mg/L of MWCNTs. In presence of 1mg/L of MWCNTs, only GR and CAT activities were significantly induced at 4h. Enzyme activities do not follow a simple dose-effect relation, but the time of induction is shortened in relation with the tested concentration. The Comet assay results showed significant DNA damages with a dose dependent response. The profiles of DNA damages show fluctuations, in course of time, which are characteristics of oxidative stress response in relation with the continuous balance between damage and compensation process. Â© 2014 Elsevier Inc.</t>
  </si>
  <si>
    <t>10.2131/jts.39.499</t>
  </si>
  <si>
    <t>MWCNT causes extensive damage to the ciliated epithelium of the trachea of rodents</t>
  </si>
  <si>
    <t>The ciliated tracheobronchial epithelium plays an important role in the excretion of inhaled dust. While many reports indicate that inhaled multi-walled carbon nanotubes (MWCNT) induce inflammation and proliferative changes in the lung and pleura, their effects on the upper airway have not been reported. Two different types of MWCNTs, MWCNT-L (8 Î¼m in length and 150 nm in diameter) and MWCNT-S (3 Î¼m in length and 15 nm in diameter), were examined for their effect on the trachea as well as the bronchus and lung. In vitro, the movement of the cilia of primary tracheal epithelial cells was impaired by treatment with the 2 MWCNTs. Rats were treated with 0.3 ml of a 250 Î¼g/ml suspension of MWCNTs on days 1, 4, and 7, and sacrificed on day 8. Extensive loss of ciliated cells and replacement by flat cells without cilia was observed in the trachea. Deposition of MWCNTs and occasional squamous cell metaplasia were found in the regenerative granulation tissue. The proportion of the lesion to the transverse section of the trachea was vehicle, 0; MWCNT-L, 27.2 Â± 10.5; MWCNT-S, 32.1 Â± 15.8 (both MWCNTs, p &lt; 0.001 vs vehicle). The amount of cilia showed significant decrease in the MWCNT-L treated rats (p &lt; 0.05). In contrast to the trachea lesions, the number of inflammatory foci in the lung was greater in the MWCNT-S than in the MWCNT-L treated rats. Our results indicate that both MWCNTs caused extensive damage to the ciliated epithelium of the trachea. This damage may prolong the deposition of inhaled MWNCT in the lung.</t>
  </si>
  <si>
    <t>10.1166/jnn.2014.8229</t>
  </si>
  <si>
    <t>Embedded carbon nanotubes nanoparticles in plasma membrane induce cellular calcium outflow imbalancing</t>
  </si>
  <si>
    <t>In this report, embedded single-wall carbon nanotubes (SWCNTs) nanoparticles in plasma membrane inducing cellular calcium outflow imbalancing are disclosed. Compared ssDNA-SWCNTs with polystyrene (PS) nanoparticles, we analyzed the cytotoxicity of these nanoparticles and the effect of these nanoparticles on intracellular Ca2+ ion levels by depletion of Ca2+ from the endoplasmic reticulum (ER) evoked by Thapsigargin (Tg) in SKN-SH cells. The results had shown that ssDNA-SWCNTs and PS nanoparticles have no cytotoxicity on SKN-SH cells. However, contrary to PS nanoparticles, cellular Ca2+ ion outflow imbalancing was investigated in SKN-SH cells after pre-treated with ssDNA-SWCNTs induced by Tg, which could be proposed mainly due to the interaction of embedded ssDNA-SWCNTs with cellular membrane. Copyright Â© 2014 American Scientific Publishers All rights reserved.</t>
  </si>
  <si>
    <t>10.1002/jbm.a.34846</t>
  </si>
  <si>
    <t>Microbial toxicity of ethanolamines - Multiwalled carbon nanotubes</t>
  </si>
  <si>
    <t>In the present study, antimicrobial activities of multiwalled carbon nanotubes (MWCNTs) functionalized with ethanolamine (EA) groups were investigated. Therefore, MWCNT were first functionalized with mono-, di-, and triethanolamine (MEA, DEA, and TEA) under microwave technique. Development of functional groups on the MWCNT surface was confirmed by Fourier transform infrared and thermogravimetric analysis. Morphological variation was investigated by transmission electron microscopy. Then, antimicrobial activities of pristine and functionalized MWCNT (MWCNT-MEA, -DEA, and -TEA) were tested against different bacteria species. The studies have been done on four Gram-negative bacteria (Escherichia coli, Klebsiella pneumonia, Pseudomonas aeroginosa, and Salmonella typhimurium) as well as four Gram-positive bacteria (Bacillus subtilis, Staphylococcus aureus, Bacillus cereus, and Streptococcus pneumonia). The results based on minimal inhibitory concentration and radial diffusion assay were shown that the antimicrobial activity of MWCNT-TEA &gt; MWCNT-DEA &gt; MWCNT-MEA &gt; pristine MWCNT. Based on the results, it seems that EA groups could play an important role in antimicrobial activity of MWCNT. Â© 2013 Society of Plastics Engineers.</t>
  </si>
  <si>
    <t>10.3109/17435390.2013.847504</t>
  </si>
  <si>
    <t>Microscopic investigation of single-wall carbon nanotube uptake by Daphnia magna</t>
  </si>
  <si>
    <t>The objectives of this study were to determine the extent of absorption of functionalized single-wall carbon nanotubes (SWCNTs) across the gut epithelial cells in Daphnia magna. Several microscopic techniques were utilized, including micro-Raman spectroscopy, high-resolution transmission electron microscopy (HRTEM) and selective area diffraction (SAD). In an effort to examine the variation in uptake due to surface properties, four groups of differently functionalized SWCNTs were used: hydroxylated (OH-SWCNTs), silicon dioxide (SiO2-SWCNTs), poly aminobenzenesulfonic acid (PABS-SWCNTs) and polyethylene glycol (PEG-SWCNTs). Raman spectroscopy was able to detect OH-SWCNTs within the gut, but lacked the spatial resolution that is needed to identify lower concentrations of SWCNTs that may have been absorbed by body tissues. Initially, low-magnification imaging of exposed D. magna sections in the TEM revealed several features, which suggested absorption of SWCNTs. However, subsequent analysis with additional techniques (HRTEM, X-ray energy-dispersive spectroscopy and SAD) indicated that these features were either artifacts produced via the specimen staining process or consisted of non-graphitic, organic structures. This latter observation emphasizes the inherent difficulty in resolving SWCNTs embedded within a complex, organic matrix, as well as the care with which imaging results must be interpreted and supplemented with other, more analytical techniques. Â© 2014 Informa UK Ltd. All rights reserved.</t>
  </si>
  <si>
    <t>[State and treat on the health effect of nanomaterial].</t>
  </si>
  <si>
    <t>The health effects of nanomaterial have been paid attention, however it is unclear in detail. There are some reports that low dose and/or low concentration of nanoparticles induce pulmonary inflammation and/or fibrosis in animal studies and that nanoparticles were found not only in lung, direct exposed organ but also other organs such as liver, kidney and brain. We introduced the report of relationship between the responses and physicochemical properties of nanoparticles and of paradigm of lung disorder induced by nanoparticles. The surface, length and the presence of transition metals are important factors to reflect the pulmonary response. We also introduced acceptable exposure concentration of nanoparticles such as titanium dioxide, fullerene and carbon nanotube in Japan.</t>
  </si>
  <si>
    <t>Nihon rinsho. Japanese journal of clinical medicine</t>
  </si>
  <si>
    <t>10.1007/s10856-013-5128-6</t>
  </si>
  <si>
    <t>Hydroxylation of multi-walled carbon nanotubes reduces their cytotoxicity by limiting the activation of mitochondrial mediated apoptotic pathway</t>
  </si>
  <si>
    <t>Hydroxylation of carbon nanotubes (CNTs) can enhance their dispersibility in water, and allows the capability to conjugate with other molecules for the expected applications. However, the cytotoxicity of hydroxylated CNTs has not been thoroughly investigated. Here, we compared the cytotoxicity of hydroxylated multi-walled carbon nanotubes (MWCNTs-OH) on a human cell line with that of pristine multi-walled carbon nanotubes (p-MWCNTs). We showed that while both MWCNTs-OH and p-MWCNTs induced apoptosis in a time- and dose-dependent manner, MWCNTs-OH triggered a significantly milder cytotoxic response than that of p-MWCNTs. We further showed that such attenuated response could be attributed to a reduced disruption of the mitochondrial membrane potential (MMP), leading to the attenuation of both cytochrome c (cyt-c) release and activation of caspases. These findings suggest that MWCNTs-OH, could be more biocompatible for in vivo applications than that of p-MWCNTs by limiting the activation of the mitochondrial mediated apoptotic pathway. Â© 2014 Springer Science+Business Media.</t>
  </si>
  <si>
    <t>10.1111/risa.12109</t>
  </si>
  <si>
    <t>A meta-analysis of carbon nanotube pulmonary toxicity studies-how physical dimensions and impurities affect the toxicity of carbon nanotubes</t>
  </si>
  <si>
    <t>This article presents a regression-tree-based meta-analysis of rodent pulmonary toxicity studies of uncoated, nonfunctionalized carbon nanotube (CNT) exposure. The resulting analysis provides quantitative estimates of the contribution of CNT attributes (impurities, physical dimensions, and aggregation) to pulmonary toxicity indicators in bronchoalveolar lavage fluid: neutrophil and macrophage count, and lactate dehydrogenase and total protein concentrations. The method employs classification and regression tree (CART) models, techniques that are relatively insensitive to data defects that impair other types of regression analysis: high dimensionality, nonlinearity, correlated variables, and significant quantities of missing values. Three types of analysis are presented: the RT, the random forest (RF), and a random-forest-based dose-response model. The RT shows the best single model supported by all the data and typically contains a small number of variables. The RF shows how much variance reduction is associated with every variable in the data set. The dose-response model is used to isolate the effects of CNT attributes from the CNT dose, showing the shift in the dose-response caused by the attribute across the measured range of CNT doses. It was found that the CNT attributes that contribute the most to pulmonary toxicity were metallic impurities (cobalt significantly increased observed toxicity, while other impurities had mixed effects), CNT length (negatively correlated with most toxicity indicators), CNT diameter (significantly positively associated with toxicity), and aggregate size (negatively correlated with cell damage indicators and positively correlated with immune response indicators). Increasing CNT N2-BET-specific surface area decreased toxicity indicators. Â© 2013 Society for Risk Analysis.</t>
  </si>
  <si>
    <t>Risk Analysis</t>
  </si>
  <si>
    <t>10.1093/annhyg/met072</t>
  </si>
  <si>
    <t>Exposure and emission measurements during production, purification, and functionalization of arc-discharge-produced multi-walled carbon nanotubes</t>
  </si>
  <si>
    <t>Background:The production and use of carbon nanotubes (CNTs) is rapidly growing. With increased production, there is potential that the number of occupational exposed workers will rapidly increase. Toxicological studies on rats have shown effects in the lungs, e.g. inflammation, granuloma formation, and fibrosis after repeated inhalation exposure to some forms of multi-walled CNTs (MWCNTs). Still, when it comes to health effects, it is unknown which dose metric is most relevant. Limited exposure data for CNTs exist today and no legally enforced occupational exposure limits are yet established. The aim of this work was to quantify the occupational exposures and emissions during arc discharge production, purification, and functionalization of MWCNTs. The CNT material handled typically had a mean length &lt;5 Î¼m. Since most of the collected airborne CNTs did not fulfil the World Health Organization fibre dimensions (79% of the counted CNT-containing particles) and since no microscopy-based method for counting of CNTs exists, we decided to count all particle that contained CNTs. To investigate correlations between the used exposure metrics, Pearson correlation coefficient was used.Methods:Exposure measurements were performed at a small-scale producer of MWCNTs and respirable fractions of dust concentrations, elemental carbon (EC) concentrations, and number concentrations of CNT-containing particles were measured in the workers' breathing zones with filter-based methods during work. Additionally, emission measurements near the source were carried out during different work tasks. Respirable dust was gravimetrically determined; EC was analysed with thermal-optical analysis and the number of CNT-containing particles was analysed with scanning electron microscopy.Results:For the personal exposure measurements, respirable dust ranged between &lt;73 and 93 Î¼g m-3, EC ranged between &lt;0.08 and 7.4 Î¼g C m-3, and number concentration of CNT-containing particles ranged between 0.04 and 2.0cm -3. For the emission measurements, respirable dust ranged between &lt;2800 and 6800 Î¼g m-3, EC ranged between 0.05 and 550 Î¼g C m-3, and number concentration of CNT-containing particles ranged between &lt;0.20 and 11cm-3.Conclusions:The highest exposure to CNTs occurred during production of CNTs. The highest emitted number concentration of CNT-containing particles occurred in the sieving, mechanical work-up, pouring, weighing, and packaging of CNT powder during the production stage. To be able to quantify exposures and emissions of CNTs, a selective and sensitive method is needed. Limitations with measuring EC and respirable dust are that these exposure metrics do not measure CNTs specifically. Only filter-based methods with electron microscopy analysis are, to date, selective and sensitive enough. This study showed that counting of CNT-containing particles is the method that fulfils those criteria and is therefore the method recommended for future quantification of CNT exposures. However, CNTs could be highly toxic not only because of their length but also because they could contain, for example transition metals and polycyclic aromatic hydrocarbons, or have surface defects. Lack of standardized counting criteria for CNTs to be applied at the electron microscopy analysis is a limiting factor, which makes it difficult to compare exposure data from different studies. Â© 2014 Â© The Author 2014. Published by Oxford University Press on behalf of the British Occupational Hygiene Society.</t>
  </si>
  <si>
    <t>Annals of Occupational Hygiene</t>
  </si>
  <si>
    <t>Oxidative damage of Kunming mouse brain tissue induced by single-walled carbon nanotubes</t>
  </si>
  <si>
    <t>Single-walled carbon nanotubes (SWCNTs) have been one of the focuses of nanometer materials research. The research about its neurotoxicity is however limited. In this study, SWCNTs were accumulated in the mice of different experimental groups (0 mgÂ·kg-1Â·d-1, 3.125 mgÂ·kg-1Â·d-1, 6.25 mgÂ·kg-1Â·d-1, 12.5 mgÂ·kg-1Â·d-1)though intraperitoneal injection. Results of open-fielded experiment showed that under certain concentrations of SWCNTs, emotions in mice were affected to some extent, with the characteristics of depression, decline of mobile ability and tension. In addition, ROS, MDA and IL-1Î² levels in brain tissue in mice increased (p &lt; 0.05) while GSH levels decreased (p &lt; 0.05). Tissue sections of brain tissue indicated that with the increase of SWCNTs, cavitations and uneven weakening coloring of pyramidal cells became increasingly obvious. The dentritics of pyramidal cell disappeared gradually while cells were in loss arrangement with the disappearance of nissl body. Results showed that high concentrations of SWCNTs exposure by intraperitoneal injection led to brain tissue lesions in mice with certain neurotoxicity.</t>
  </si>
  <si>
    <t>10.1002/adhm.201300178</t>
  </si>
  <si>
    <t>10.1093/toxsci/kft328</t>
  </si>
  <si>
    <t>10.1166/nnl.2014.1719</t>
  </si>
  <si>
    <t>Multiwalled Carbon Nanotubes Hinder Microglia Function Interfering with Cell Migration and Phagocytosis</t>
  </si>
  <si>
    <t>Vascular effects of multiwalled carbon nanotubes in dyslipidemic apoe-/- mice and cultured endothelial cells</t>
  </si>
  <si>
    <t>The toxic effects of single wall carbon nanotubes on e. coli and a spore-forming bacillus species</t>
  </si>
  <si>
    <t>The intranasal drug delivery route provides exciting expectations regarding the application of engineered nanomaterials as nano-medicines or drug-delivery vectors into the brain. Among nanomaterials, multiwalled CNTs (MWCNTs) are some of the best candidates for brain cancer therapy since they are well known to go across cellular barriers and display an intrinsic ability to block cancer cell proliferation triggering apoptosis. This study reveals that microglial cells, the brain macrophages and putative vehicles for MWCNTs into the brain, undergo a dose-dependent cell division arrest and apoptosis when treated with MWCNTs. Moreover, it is shown that MWCNTs severely interfere with both cell migration and phagocytosis in live microglia. These results lead to a re-evaluation of the safety of inhaled airborne CNTs and provide strategic clues of how to biocompatibilize MWCNTs to reduce brain macrophage damage and to develop new nanodrugs. Â© 2013 WILEY-VCH Verlag GmbH &amp; Co. KGaA, Weinheim.</t>
  </si>
  <si>
    <t>Accumulating evidences indicate that pulmonary exposure to carbon nanotubes (CNTs) is associated with increased risk of lung diseases, whereas the effect on the vascular system is less studied. We investigated vascular effects of 2 types of multiwalled CNTs (MWCNTs) in apolipoprotein E-/- mice, wild-type mice, and cultured cells. The ApoE-/- mice had accelerated plaque progression in aorta after 5 intracheal instillations of MWCNT (25.6 Î¼g/mouse weekly for 5 weeks). The exposure was associated with pulmonary inflammation, lipid peroxidation, and increased expression of inflammatory, oxidative stress, DNA repair, and vascular activation response genes. The level of oxidatively damaged DNA in lung tissue was unaltered, probably due to increased DNA repair capacities. Despite upregulation of inflammatory genes in the liver, effects on systemic cytokines and lipid peroxidation were minimal. The exposure to MWCNTs in cultured human endothelial cells increased the expression of cell adhesion molecules (ICAM1 and VCAM1). In cocultures, there was increased adhesion of monocytes to endothelial cells after exposure to MWCNT. The exposure to both types of MWCNT was also associated with increased lipid accumulation in monocytic-derived foam cells, which was dependent on concomitant oxidative stress because the antioxidant N-acetylcysteine inhibited the lipid accumulation. Collectively, our results indicate that exposure to MWCNT is associated with accelerated progression of atherosclerosis, which could be related to both increased adherence of monocytes onto the endothelium and oxidative stress-mediated transformation of monocytes to foam cells.Â© The Author 2014.</t>
  </si>
  <si>
    <t>The toxicity effects of single wall carbon nanotubes (SWCNTs) on Escherichia coli (E. coli) and Bacillus atropaheus (Ba) were here investigated. As-received and chemically purified nanotubes were exposed to the aforementioned cells and representative samples of the interacting complexes were inoculated in an agar plates for colony-growth quantification. It was observed that the higher the concentrations of nanotube the higher the degree of toxicity on the cells. It was also observed, that the as-received nanotubes induced more toxicity on the microorganisms, than the purified nanotubes. Also, it was shown that whereas the E. coli is more susceptible to the toxic effects of nanotubes, especially to raw CNTs, the Bacillus spores were typically more resistance. Cell viability count through a fluorescent stain procedure was also performed on the E.coli, and it was observed that the longer the interacting times between the microorganisms and the nanotubes, the larger the number of apoptotic cells. It seems that the presence of the nickel catalyst in the "asreceived" nanotubes is an important source of toxicity for the bacteria. Further purification process of the nanotubes, effectively removed the metal catalyst reducing their toxic properties. The current research program will strengthen the basis for tailoring the toxic properties of carbon nanotubes based antimicrobial applications. Â© 2014 American Scientific Publishers All rights reserved.</t>
  </si>
  <si>
    <t>Nanoscience and Nanotechnology Letters</t>
  </si>
  <si>
    <t>10.1016/j.carbon.2013.09.090</t>
  </si>
  <si>
    <t>Immunomodulatory effects of carbon nanotubes functionalized with a Toll-like receptor 7 agonist on human dendritic cells</t>
  </si>
  <si>
    <t>The protocols for the preparation of dendritic cells (DCs) as cancer vaccines based on stimulation of Toll-like receptors (TLRs) are very promising. In this study we covalently attached 7-thia-8-oxoguanosine (7-TOG), a selective endosomal TLR7, to previously oxidized multiwalled carbon nanotubes (o-MWCNTs) (mass ratio 1:5.6, respectively), and tested their ability to activate human monocyte-derived (Mo)DCs. Light, confocal and transmission electron microscopy confirmed efficient phagocytosis of 7-TOG-MWCNTs by MoDCs and their efficient delivery to TLR7+ endosomes. The biocompatibility studies showed that 7-TOGMWCNTs, at concentrations lower than 100 lg/ml, were not cytotoxic for MoDCs. 7-TOGMWCNTs (50 Î¼g/ml) up-regulated CD86 expression, allostimulatory activity, T helper (Th)1- and Th17-polarizing capability of MoDCs. The same concentration of soluble 7- TOG, alone or in combination with control o-MWCNTs, did not have such effects. It can be hypothesized that the efficacy of 7-TOG-MWCNTs in stimulating MoDCs was a consequence of increased intracellular concentration of 7-TOG after internalization of the nano-complexes, because similar Th-polarizing capability could be induced with 10-times higher concentrations of soluble 7-TOG. In conclusion, our results suggest that functionalized MWCNTs may be a promising system for the delivery of drugs to intracellular targets, in order to improve the immunogenic potential of DCs for therapeutic purposes. Â© 2013 Elsevier Ltd. All rights reserved.</t>
  </si>
  <si>
    <t>10.1007/s00204-013-1084-7</t>
  </si>
  <si>
    <t>A novel genotoxicity assay of carbon nanotubes using functional macrophage receptor with collagenous structure (MARCO)-expressing chicken B lymphocytes</t>
  </si>
  <si>
    <t>Although carbon nanotubes (CNTs) are promising nanomaterials, their potential carcinogenicity is a major concern. We previously established a genetic method of analyzing genotoxicity of chemical compounds, where we evaluated their cytotoxic effect on the DT40 lymphoid cell line comparing DNA-repair-deficient isogenic clones with parental wild-type cells. However, application of our DT40 system for the cytotoxic and genotoxic evaluation of nanomaterials seemed to be difficult, because DT40 cells only poorly internalized nanoparticles. To solve this problem, we have constructed a chimeric gene encoding a trans-membrane receptor consisting of the 5â€² region of the transferrin receptor (TR) gene (to facilitate internalization of nanoparticles) and the 3â€² region of the macrophage receptor with collagenous structure (MARCO) gene (which is a receptor for environmental particles). We expressed the resulting MARCO-TR chimeric receptor on DNA-repair-proficient wild-type cells and mutants deficient in base excision repair (FEN1 -/-) and translesion DNA synthesis (REV3 -/-). We demonstrated that the chimera mediates uptake of particles such as fluorescence-tagged polystyrene particles and multi-walled carbon nanotubes (MWCNTs), with very poor uptake of those particles by DT40 cells not expressing the chimera. MWCNTs were cytotoxic and this effect was greater in FEN1 -/-and REV3 -/- cells than in wild-type cells. Furthermore, MWCNTs induced greater oxidative damage (measured as 8-OH-dG formation) and a larger number of mitotic chromosomal aberrations in repair-deficient cells compared to repair-proficient cells. Taken together, our novel assay system using the chimeric receptor-expressing DT40 cells provides a sensitive method to screen for genotoxicity of CNTs and possibly other nanomaterials. Â© 2013 Springer-Verlag Berlin Heidelberg.</t>
  </si>
  <si>
    <t>10.1007/s11051-013-2159-3</t>
  </si>
  <si>
    <t>Activity inhibition on municipal activated sludge by single-walled carbon nanotubes</t>
  </si>
  <si>
    <t>The objective of this study was to evaluate the respiratory activity inhibition of activated sludge used in a typical wastewater treatment plant by single-walled carbon nanotubes (SWCNTs) with different length and functionality. Four types of SWCNTs were evaluated: short, functionalized short, long, and functionalized long. Based on the effective concentration (EC50) values obtained, we determined that functionalized SWCNTs resulted in a higher microbial respiratory inhibition than non-functionalized nanotubes, and long SWCNTs gave a higher microbial respiratory inhibition than their short counterparts. Among the four types of SWCNTs studied, functionalized long exhibited the highest respiration inhibition. Scanning electron microscopy imaging indicates that the long SWCNTs dispersed more favorably after sonication than the short variety. The findings demonstrated that the toxicity of CNTs (exhibited by respiratory inhibition) is related to their physical properties; the length and functionality of SWCNTs affected the toxicity of SWCNTs in a mixed-cultured biologic system. Â© 2013 Springer Science+Business Media Dordrecht.</t>
  </si>
  <si>
    <t>10.1093/toxsci/kft216</t>
  </si>
  <si>
    <t>A Comparative Study of Different In Vitro Lung Cell Culture Systems to Assess the Most Beneficial Tool for Screening the Potential Adverse Effects of Carbon Nanotubes</t>
  </si>
  <si>
    <t>To determine the potential inhalatory risk posed by carbon nanotubes (CNTs), a tier-based approach beginning with an in vitro assessment must be adopted. The purpose of this study therefore was to compare 4 commonly used in vitro systems of the human lung (human blood monocyte-derived macrophages [MDM] and monocyte-derived dendritic cells [MDDC], 16HBE14o- epithelial cells, and a sophisticated triple cell coculture model [TCC-C]) via assessment of the biological impact of different CNTs (single-walled CNTs [SWCNTs] and multiwalled CNTs [MWCNTs]) over 24 h. No significant cytotoxicity was observed with any of the cell types tested, although a significant (p &lt; .05), dose-dependent increase in tumor necrosis factor (TNF)-Î± following SWCNT and MWCNT exposure at concentrations up to 0.02 mg/ml to MDM, MDDC, and the TCC-C was found. The concentration of TNF-Î± released by the MDM and MDDC was significantly higher (p &lt; .05) than the TCC-C. Significant increases (p &lt;.05) in interleukin (IL)-8 were also found for both 16HBE14o- epithelial cells and the TCC-C after SWCNTs and MWCNTs exposure up to 0.02 mg/ml. The TCCC, however, elicited a significantly (p &lt;.05) higher IL-8 release than the epithelial cells. The oxidative potential of both SWCNTs and MWCNTs (0.005-0.02 mg/ml) measured by reduced glutathione (GSH) content showed a significant difference (p &lt;.05) between each monoculture and the TCC-C. It was concluded that because only the co-culture system could assess each endpoint adequately, that, in comparison with monoculture systems, multicellular systems that take into consideration important cell type-to-cell type interactions could be used as predictive in vitro screening tools for determining the potential deleterious effects associated with CNTs.Â© Crown copyright 2013.</t>
  </si>
  <si>
    <t>10.1039/c3bm60082c</t>
  </si>
  <si>
    <t>Structure effect of carbon nanovectors in regulation of cellular responses</t>
  </si>
  <si>
    <t>Carbon nanostructures such as multiwalled carbon nanotubes (CNT) and graphene (G) are potential candidates in a large number of biomedical applications. However, there is limited understanding and connection between the physicochemical properties of diverse carbon nanostructures and biological systems, particularly with regard to cellular responses. It is also crucial to understand how the structure and surface composition of carbon nanostructures affect the cellular internalization process. Here, through in vitro cellular entry kinetics and cytotoxicity studies using MCF-7 breast cancer cells and H460 human lung cancer cells, we show that the structure and surface composition of CNT and G conjugates with various molecules such as PAMAM dendrimers (G4) and G4-poly(ethylene glycol) (PEG) are directly related to their cellular internalization ability and toxicity. Interestingly, the cellular association of CNT and G nanoconjugates was observed to be structure and surface composition dependent. We found that CNT conjugates internalized more compared to G conjugates. Furthermore, G4 conjugated CNT internalized more compared to G4-PEG conjugated CNT, whereas, higher internalization was found for G4-PEG conjugated G than G4 conjugated G. We have also correlated the cytotoxicity and cellular uptake mechanisms of CNT, G, and their conjugates through zeta potential measurements, fluorescence quenching studies and by fluorescence-activated cell sorting. Altogether these studies suggest different biological activities of the carbon nanostructures, with the shape and surface composition playing a primary role. Â© 2014 The Royal Society of Chemistry.</t>
  </si>
  <si>
    <t>Biomaterials Science</t>
  </si>
  <si>
    <t>10.1016/j.aquatox.2013.11.006</t>
  </si>
  <si>
    <t>Minimal effects of waterborne exposure to single-walled carbon nanotubes on behaviour and physiology of juvenile rainbow trout (Oncorhynchus mykiss)</t>
  </si>
  <si>
    <t>Fish behaviours are often considered to be sensitive endpoints of waterborne contaminants, but little attention has been given to engineered nanomaterials. The present study aimed to determine the locomotor and social behaviours of rainbow trout (Oncorhynchus mykiss) during waterborne exposure to single-walled carbon nanotubes (SWCNTs), and to ascertain the physiological basis for any observed effects. Dispersed stock suspensions of SWCNTs were prepared by stirring in sodium dodecyl sulphate (SDS), an anionic surfactant, on an equal w/w basis. Trout were exposed to control (no SWCNT or SDS), 0.25mgL-1 SDS (dispersant control), or 0.25mgL-1 of SWCNT for 10 days. Video tracking analysis of spontaneous locomotion of individual fish revealed no significant effects of SWCNT on mean velocity when active, total distance moved, or the distribution of swimming speeds. Hepatic glycogen levels were also unaffected. Fish exposed to SWCNTs retained competitive fitness when compelled to compete in energetically costly aggressive interactions with fish from both control groups. Assessment of the respiratory physiology of the fish revealed no significant changes in ventilation rate or gill injuries. Haematocrit and haemoglobin concentrations in the blood were unaffected by SWCNT exposure; and the absence of changes in the red and white pulp of the spleen excluded a compensatory haematopoietic response to protect the circulation. Despite some minor histological changes in the kidneys of fish exposed to SWCNT compared to controls, plasma ion concentrations and tissue electrolytes were largely unaffected. Direct neurotoxicity of SWCNT was unlikely with the brains showing mostly normal histology, and with no effects on acetylcholinesterase or Na+/K+-ATPase activities in whole brain homogenates. The minimal effects of waterborne exposure to SWCNT observed in this study are in contrast to our previous report of SWCNT toxicity in trout, suggesting that details of the dispersion method and co-exposure concentration of the dispersing agent may alter toxicity. Â© 2013 Elsevier B.V.</t>
  </si>
  <si>
    <t>10.1016/j.biomaterials.2013.10.027</t>
  </si>
  <si>
    <t>10.1016/j.ecoenv.2013.10.013</t>
  </si>
  <si>
    <t>The genotype-dependent influence of functionalized multiwalled carbon nanotubes on fetal development</t>
  </si>
  <si>
    <t>Absence of mutagenic and recombinagenic activity of multi-walled carbon nanotubes in the Drosophila wing-spot test and Allium cepa test</t>
  </si>
  <si>
    <t>In many cases cancer is caused by gene deficiency that is being passed along from generation to generation. Soluble carbon nanotubes (CNTs) have shown promising applications in the diagnosis and therapy of cancer, however, the potential relationship between cancer-prone individuals and response to CNT exposure as a prerequisite for development of personalized nanomedicine, is still poorly understood. Here we report that intravenous injections of multi-walled carbon nanotubes into p53 (a well-known cancer-susceptible gene) heterozygous pregnant mice can induce p53- dependent responses in fetal development. Larger sized multi-walled carbon nanotubes moved across the blood-placenta barrier (BPB), restricted the development of fetuses, and induced brain deformity, whereas single-walled and smaller sized multi-walled carbon nanotubes showed no or less fetotoxicity. A molecular mechanism study found that multi-walled carbon nanotubes directly triggered p53-dependent apoptosis and cell cycle arrest in response to DNA damage. Based on the molecular mechanism, we also incorporated N-acetylcysteine (NAC), an FDA approved antioxidant, to prevent CNTs induced nuclear DNA damage and reduce brain development abnormalities. Our findings suggest that CNTs might have genetic background-dependent toxic effect on the normal development of the embryo, and provide new insights into protection against nanoparticle-induced toxicity in potential clinical applications. Â© 2013.</t>
  </si>
  <si>
    <t>In order to assess the safety of the carbon nanotubes to human health and the environment, we investigated the potential toxicity and ability of multi-walled carbon nanotubes (NT), to induce DNA damage by employing the Allium cepa genotoxicity/mutagenicity test and the Somatic Mutation and Recombination Test (SMART) in the fruitfly, Drosophila melanogaster. The results demonstrated that NT did not significantly induce genotoxic or mutagenic effects in the Allium cepa test. All concentrations evaluated in the SMART assay showed survival rates higher than 90percent, indicating the absence of chronic toxicity for NT. Furthermore, the various treatments showed no significant increase in the NT mutation and recombination frequencies in mwh/flr3 genotype compared to respective negative controls, demonstrating the absence of DNA damage caused by NT. Â© 2013 Elsevier Inc.</t>
  </si>
  <si>
    <t>10.1016/j.precisioneng.2013.08.002</t>
  </si>
  <si>
    <t>Interaction between carbon nanotubes and human cell</t>
  </si>
  <si>
    <t>Carbon nanotubes (CNTs) have been attracting increasing attention for the possibilities of their widespread applications and many studies have been conducted for their development. On the other hand, the research on the influence of CNTs on human organisms is still scarce and some show concerns about genotoxicity or cytotoxicity. Therefore, in this research, we are proposing a new way of biocompatibility evaluation for CNTs by examining the relation between biocompatibility and structure of CNTs. In our cytotoxicity tests, neither chromosome abnormality nor cell cycle dysregulation occurred, evaluated by fluorescence activated cell sorting (FACS) analysis. However, significances were assessed for cell proliferation and viability for semiconducting CNTs by the paired t-test. It is also clear that CNTs showed adherence to cell, since efficiency of cell ablation by trypsin decreased dramatically in CNTs dishes; this phenomenon was observed especially in semiconducting CNTs. Since semiconducting CNTs do not include armchair CNTs while metallic CNTs do, it indicates that armchair CNTs have high possibility of affection toward biocompatibility. It is expected that armchair CNTs change the behavior of cells such as proliferation and viability.Â© 2013 Elsevier Inc. All rights reserved.</t>
  </si>
  <si>
    <t>Precision Engineering</t>
  </si>
  <si>
    <t>10.1016/j.scitotenv.2013.07.035</t>
  </si>
  <si>
    <t>Single-walled carbon nanotubes alter soil microbial community composition</t>
  </si>
  <si>
    <t>Recent developments in nanotechnology may lead to the release of nanomaterials into the natural environment, such as soils, with largely unknown consequences. We investigated the effects of single-walled carbon nanotubes (SWCNTs), one of the most widely used nanomaterials, on soil microbial communities by incubation of soils to which powder or suspended forms of SWCNTs were added (0.03 to 1mgg-1 soil). To determine changes in soil microbial community composition, phospholipid fatty acid (PLFA) profiles were analyzed at 25th day of the incubation experiment. The biomass of major microbial groups including Gram-positive and Gram-negative bacteria, and fungi showed a significant negative relationship with SWCNT concentration, while the relative abundance of bacteria showed a positive relationship with SWCNT concentration. Furthermore, soils under distinct concentrations of SWCNT treatments had PLFA profiles that were significantly different from one another. Our results indicate that the biomass of a broad range of soil microbial groups is negatively related with SWCNT concentration and upon entry into soils, SWCNTs may alter microbial community composition. Our results may serve as foundation for scientific guideline on regulating the discharge of nanomaterials such as SWCNTs to the soil ecosystem. Â© 2013 Elsevier B.V.</t>
  </si>
  <si>
    <t>10.1039/c3ra44168g</t>
  </si>
  <si>
    <t>Single-wall carbon nanotube-induced airway hyperresponsiveness in rats and a postulated mechanism of action</t>
  </si>
  <si>
    <t>Inflammatory responses, oxidative stress, as well as fibrosis in lungs induced by a type of nano-sized carbon nanotubes (single-walled carbon nanotubes (SWCNTs)) have been investigated. However, studies examining the effects of SWCNTs on airway hyperresponsiveness (AHR) are not so numerous. We examined the effects of pulmonary exposure to SWCNTs on AHR and sought the underlying molecular mechanisms. Wistar rats were divided into four experimental groups and repeatedly administered vehicle or 0.02, 0.20 and 2.00 mg kg&lt;sup&gt;-1&lt;/sup&gt; body weight SWCNTs through the intratracheal route. We found that 0.20 and 2.00 mg kg&lt;sup&gt;-1&lt;/sup&gt; body weight SWCNTs in rats caused significant exacerbation of AHR. SWCNTs also amplified the lung protein levels of T helper 2 cytokines, immunoglobulin production in serum, profiles of immune cells in lungs, and levels of oxidative stress-related biomarkers in the airways, and exhibited airway remodelling. These results suggest that SWCNTs can exacerbate AHR in rats by enhancing airway inflammation and pulmonary oxidative stress. Â© The Royal Society of Chemistry.</t>
  </si>
  <si>
    <t>10.1002/smll.201300481</t>
  </si>
  <si>
    <t>Functionalization of carbon nanoparticles modulates inflammatory cell recruitment and NLRP3 inflammasome activation</t>
  </si>
  <si>
    <t>The inflammatory effects of carbon nanoparticles (NPs) are highly disputed. Here it is demonstrated that endotoxin-free preparations of raw carbon nanotubes (CNTs) are very limited in their capacity to promote inflammatory responses in vitro, as well as in vivo. Upon purification and selective oxidation of raw CNTs, a higher dispersibility is achieved in physiological solutions, but this process also enhances their inflammatory activity. In synergy with toll-like receptor (TLR) ligands, CNTs promote NLRP3 inflammasome activation and it is shown for the first time that this property extends to spherical carbon nano-onions (CNOs) of 6 nm in size. In contrast, the benzoic acid functionalization of purified CNTs and CNOs leads to significantly attenuated inflammatory properties. This is evidenced by a reduced secretion of the inflammatory cytokine IL-1Î², and a pronounced decrease in the recruitment of neutrophils and monocytes following injection into mice. Collectively, these results reveal that the inflammatory properties of carbon NPs are highly dependent on their physicochemical characteristics and crucially, that chemical surface functionalization allows significant moderation of these properties. The inflammatory properties of carbon nanoparticles are regarded as a major roadblock in their use for biomedical applications. A simple and reproducible strategy is described to address this issue using a novel purification process combined with surface chemical functionalization. This is also the first report that single walled carbon nanotubes and carbon nano-onions have the ability to activate the NLRP3 inflammasome. Copyright Â© 2013 WILEY-VCH Verlag GmbH &amp; Co. KGaA, Weinheim.</t>
  </si>
  <si>
    <t>10.1021/nl403396e</t>
  </si>
  <si>
    <t>Carbon nanotube scaffolds instruct human dendritic cells: Modulating immune responses by contacts at the nanoscale</t>
  </si>
  <si>
    <t>Nanomaterials interact with cells and modify their function and biology. Manufacturing this ability can provide tissue-engineering scaffolds with nanostructures able to influence tissue growth and performance. Carbon nanotube compatibility with biomolecules motivated ongoing interest in the development of biosensors and devices including such materials. More recently, carbon nanotubes have been applied in several areas of nerve tissue engineering to study cell behavior or to instruct the growth and organization of neural networks. To gather further knowledge on the true potential of future constructs, in particular to assess their immune-modulatory action, we evaluate carbon nanotubes interactions with human dendritic cells (DCs). DCs are professional antigen-presenting cells and their behavior can predict immune responses triggered by adhesion-dependent signaling. Here, we incorporate DC cultures to carbon nanotubes and we show by phenotype, microscopy, and transcriptional analysis that in vitro differentiated and activated DCs show when interfaced to carbon nanotubes a lower immunogenic profile. Â© 2013 American Chemical Society.</t>
  </si>
  <si>
    <t>10.3390/ijms141223858</t>
  </si>
  <si>
    <t>Carbon nanotube-induced pulmonary granulomatous disease: Twist1 and alveolar macrophage M1 activation</t>
  </si>
  <si>
    <t>Sarcoidosis, a chronic granulomatous disease of unknown cause, has been linked to several environmental risk factors, among which are some that may favor carbon nanotube formation. Using gene array data, we initially observed that bronchoalveolar lavage (BAL) cells from sarcoidosis patients displayed elevated mRNA of the transcription factor, Twist1, among many M1-associated genes compared to healthy controls. Based on this observation we hypothesized that Twist1 mRNA and protein expression might become elevated in alveolar macrophages from animals bearing granulomas induced by carbon nanotube instillation. To address this hypothesis, wild-type and macrophage-specific peroxisome proliferator-activated receptor gamma (PPARÎ³) knock out mice were given oropharyngeal instillation of multiwall carbon nanotubes (MWCNT). BAL cells obtained 60 days later exhibited significantly elevated Twist1 mRNA expression in granuloma-bearing wild-type or PPARÎ³ knock out alveolar macrophages compared to sham controls. Overall, Twist1 expression levels in PPARÎ³ knock out mice were higher than those of wild-type. Concurrently, BAL cells obtained from sarcoidosis patients and healthy controls validated gene array data: qPCR and protein analysis showed significantly elevated Twist1 in sarcoidosis compared to healthy controls. In vitro studies of alveolar macrophages from healthy controls indicated that Twist1 was inducible by classical (M1) macrophage activation stimuli (LPS, TNFÎ±) but not by IL-4, an inducer of alternative (M2) macrophage activation. Findings suggest that Twist1 represents a PPARÎ³-sensitive alveolar macrophage M1 biomarker which is induced by inflammatory granulomatous disease in the MWCNT model and in human sarcoidosis. Â© 2013 by the authors; licensee MDPI, Basel, Switzerland.</t>
  </si>
  <si>
    <t>10.1080/15287394.2013.850137</t>
  </si>
  <si>
    <t>Differential toxic responses between pristine and functionalized multiwall nanotubes involve induction of autophagy accumulation in murine lung</t>
  </si>
  <si>
    <t>Carbon nanotubes (CNT) are becoming commonly used in industrial applications. However, the toxicity associated with this material remains to be established. The aim of this study was to investigate the potential toxic mechanisms associated with multiwall carbon nanotubes (MWCNT) in normal mouse lung. A total of 100 Î¼g of two types of MWCNT, namely, pristine MWCNT (PMWCNT) and acid-treated-MWCNT (TMWCNT), was administered to male C57BL/6 mice via intratracheal (IT) instillation for a period of 6 mo. Our results indicated that PMWCNT induced pulmonary autophagy accumulation and resulted in more potent tumorigenic effects compared to TMWCNT. Accordingly, MWCNT may exert differential toxicity attributed to various physicochemical properties. Data emphasize the need for careful regulation of production and use of CNT. Â© 2013 Taylor and Francis Group, LLC.</t>
  </si>
  <si>
    <t>10.3390/proteomes1030219</t>
  </si>
  <si>
    <t>Bioinformatic analysis of differential protein expression in Calu-3 cells exposed to carbon nanotubes</t>
  </si>
  <si>
    <t>Carbon nanomaterials are widely produced and used in industry, medicine and scientific research. To examine the impact of exposure to nanoparticles on human health, the human airway epithelial cell line, Calu-3, was used to evaluate changes in the cellular proteome that could account for alterations in cellular function of airway epithelia after 24 hexposure to 10 Î¼g/mL and 100 ng/mLof two common carbon nanoparticles, single- and multi-wall carbon nanotubes (SWCNT, MWCNT). After exposure to the nanoparticles, label-free quantitative mass spectrometry (LFQMS) was used to study the differential protein expression. Ingenuity Pathway Analysis (IPA) was used to conduct a bioinformaticanalysis of proteins identified in LFQMS. Interestingly, after exposure to ahigh concentration (10 Î¼g/mL; 0.4 Î¼g/cm2) of MWCNT or SWCNT, only 8 and 13 proteins, respectively, exhibited changes in abundance. In contrast, the abundance of hundreds of proteins was altered in response to a low concentration (100 ng/mL; 4 ng/cm2) of either CNT. Of the 281 and 282 proteins that were significantly altered in response to MWCNT or SWCNT respectively, 231 proteins were the same. Bioinformatic analyses found that the proteins in common to both nanotubes occurred within the cellular functions of cell death and survival, cell-to-cell signaling and interaction, cellular assembly and organization, cellular growth and proliferation, infectious disease, molecular transport and protein synthesis. The majority of the protein changes represent a decrease in amount suggesting a general stress response to protect cells. The STRING database was used to analyze the various functional protein networks. Interestingly, some proteins like cadherin 1 (CDH1), signal transducer and activator of transcription 1 (STAT1), junction plakoglobin (JUP), and apoptosis-associated speck-like protein containing a CARD (PYCARD), appear in several functional categories and tend to be in the center of the networks. This central positioning suggests they may play important roles in multiple cellular functions and activities that are altered in response to carbon nanotube exposure.</t>
  </si>
  <si>
    <t>Proteomes</t>
  </si>
  <si>
    <t>10.4314/ahs.v13i4.13</t>
  </si>
  <si>
    <t>Effects of nanomaterials on the hatching and malformation rate of zebrafish embryos</t>
  </si>
  <si>
    <t>The response effect of pheochromocytoma (PC12) cell lines to oxidized multi-walled carbon nanotubes (o-MWCMTs)</t>
  </si>
  <si>
    <t>To evaluate the ecotoxicity of nanomaterials, zebrafish embryos were selected as biological subjects, the toxicity of nano-ZnO, nano-TiO2 and carbon nanotubes on zebrafish embryos hatching rate and teratogenic rate were assessed. Zebrafish embryos of 1 h post fertilization were exposed to a series of different concentrations of nanomaterial solutions, and hatching rate and cumulative hatchability at 36-96 h were recorded. The results showed although Zn2+ has dissolved, But little effect on hatchability, nano-ZnO was more significant inhibition on embryo hatching, in 50 and 100 mg/L nano-ZnO exposure group. Nano-ZnO also causing pericardial edema. Carbon nanotubes did not affect hatching rate but might cause hatching delay, and exert concentration-dose relationship. In the range of this experimental concentrations, acute exposure nano-TiO2 has no significant influence on hatching rate and malformation rate.</t>
  </si>
  <si>
    <t>Background: The applications of oxidized carbon nanotubes (o-CNTs) have shown potentials in novel drug delivery including the brain which is usually a challenge. This underscores the importance to study its potential toxic effect in animals. Despite being a promising tool for biomedical applications little is known about the safety of drugs in treating brain diseases. The toxicity of oxidized multi-walled carbon nanotubes (o-MWCNTs) are of utmost concern and in most in-vitro studies conducted so far are on dendritic cell (DC) lines with limited data on PC12 cell lines. Objectives: We focused on the effect of o-MWCNTs in PC12 cells in vitro: a common model cell for neurotoxicity. Methods: The pristine multi-walled carbon nanotubes (p-MWCNTs) were produced by the swirled floating catalytic chemical vapour deposition method (SFCCVD). The p-MWCNTs were then oxidized using purified H2SO4/HNO3 (3:1v/v) and 30% HNO3 acids to produce o-MWCNTs. The Brunauer-Emmett-Teller (BET), transmission electron microscopy (TEM), Scanning electron microscopy (SEM), thermogravimetric analyser (TGA) and Raman spectroscopy techniques were used to characterize the MWCNTs. The PC12 cells were cultured in RPMI medium containing concentrations of o-MWCNTs ranging from 50 to 200 Î¼g/ml. Results: The o-MWCNTs demonstrated slight cytotoxicity at short time period to PC12 neuronal cells whilst at longer time period, no significant (p &gt; 0.05) toxicity was observed due to cell recovery. Conclusion: In conclusion, the o-MWCNTs did not affect the growth rate and viability of the PC12 cells due to lack of considerable toxicity in the cells during the observed time period but further investigations are required to determine cell recovery mechanism.</t>
  </si>
  <si>
    <t>Harbin Gongye Daxue Xuebao/Journal of Harbin Institute of Technology</t>
  </si>
  <si>
    <t>African Health Sciences</t>
  </si>
  <si>
    <t>10.1002/etc.2365</t>
  </si>
  <si>
    <t>Potentiating toxicological interaction of single-walled carbon nanotubes with dissolved metals</t>
  </si>
  <si>
    <t>The present study explored the ecotoxicology of single-walled carbon nanotubes (SWCNTs) and their likely interaction with dissolved metals, with a focus on the effect of in vivo exposure in marine mussels. Any nano-scale effects were negated by the tendency of uncoated SWCNTs to agglomerate in water, particularly with high ionic strength as is the case in estuarine and full-strength seawater. However, SWCNTs, in combination with natural organic matter, remained suspended in seawater for long enough to become available to filter-feeding mussels, leading to their concentration on and increased contact with gill epithelia during exposure. For the first time, the authors describe a potentiating toxicological effect, expressed as DNA strand breaks obtained using the comet assay, on divalent metals afforded by negatively charged SWCNT agglomerates in seawater at concentrations as low as 5Î¼gL-1. This is supported by the observation that SWCNTs alone were only toxic at concentrations â‰¥100Î¼gL-1 and that the SWCNT-induced DNA damage was correlated with oxidative stress only in the absence of metals. If these laboratory experiments are confirmed in the natural environment, the present results will have implications for the understanding of the role of carbon nanotubes in environmental metal dynamics, toxicology, and consequently, regulatory requirements. Â© 2013 SETAC.</t>
  </si>
  <si>
    <t>10.1016/j.apsusc.2013.08.135</t>
  </si>
  <si>
    <t>Nondestructive chemical functionalization of MWNTs by poly(2- dimethylaminoethyl methacrylate) and their conjugation with CdSe quantum dots: Synthesis, properties, and cytotoxicity studies</t>
  </si>
  <si>
    <t>Multi-walled carbon nanotubes (MWNTs) were functionalized with poly(2-dimethylaminoethyl methacrylate) (PDMAEMA) in a nondestructive manner by UV-driven surface-initiated reversible addition fragmentation chain transfer (RAFT) polymerization. The RAFT agent having benzophenone groups was initially synthesized, and anchored to MWNTs through UV-triggered photoreaction. The subsequent RAFT polymerization of DMAEMA from the surface of MWNTs afforded PDMAEMA grafted MWNTs (MWNTs-g-PDMAEMA). The successful grafting of PDMAEMA on MWNTs via chemical linkage was confirmed by FT-IR, 1 H NMR, XPS, EDX, TGA, TEM, and SEM analyses. A reversible dispersion phenomenon was observed in an aqueous solution of MWNTs-g-PDMAEMA as induced either by temperature or pH. The CdSe quantum dots (CdSe QDs) were attached to quaternized MWNTs-g-PDMAEMA to produce MWNTs-g-PDMAEMA-MeI/CdSe nanohybrids via electrostatic self-assembly. The formation of the nanohybrids was elucidated by EDS, TEM, and XRD. The cell viability assessment of the nanohybrids suggested their biocompatible character. The photoluminescence spectra of the nanohybrids indicated that the CdSe QDs significantly preserved its optical property after conjugation with MWNTs-g-PDMAEMA. Â© 2013 Elsevier B.V. All rights reserved.</t>
  </si>
  <si>
    <t>10.1016/j.fct.2013.08.051</t>
  </si>
  <si>
    <t>10.1016/j.neuro.2013.08.008</t>
  </si>
  <si>
    <t>Lack of mutagenic effect by multi-walled functionalized carbon nanotubes in the somatic cells of Drosophila melanogaster</t>
  </si>
  <si>
    <t>Inhibition of catecholamine secretion by iron-rich and iron-deprived multiwalled carbon nanotubes in chromaffin cells</t>
  </si>
  <si>
    <t>Carbon nanotubes (CNTs) are formed by rolling up a single graphite sheet into a tube. Among the different types of CNTs, the multi-walled carbon nanotubes (MWCNTs) comprise a set of concentric nanotubes with perfect structures. Several uses for MWCNTs have been suggested to be included in biological applications such as manufacturing of biosensors, carriers of drugs. However, before these materials can be put on the market, it is necessary to know their genotoxic effects. Thus, this study aims to evaluate the mutagenicity of multi-walled carbon nanotubes (MWCNTs) functionalized in somatic cells of Drosophila melanogaster, using the somatic mutation and recombination test (SMART). This assay detects the loss of heterozygosity of marker genes expressed phenotypically on the wings of the fly. Larvae of three days were used, resulting from ST cross, with basal levels of the cytochrome P450 and larvae of high metabolic bioactivity capacity (HB cross). They were treated with different concentrations of MWCNTs functionalized. The MH descendants, analyzed in both ST and HB crosses, had no significant effects on the frequency of mutant. Based on the results and on the experimental conditions mentioned in this study, it was concluded that MWCNTs were not mutagenic in D. melanogaster. Â© 2013 Elsevier Ltd.</t>
  </si>
  <si>
    <t>The assay of the toxic effects of carbon nanotubes (CNTs) on human health is a stringent need in view of their expected increasing exploitation in industrial and biomedical applications. Most studies so far have been focused on lung toxicity, as the respiratory tract is the main entry of airborne particulate, but there is also recent evidence on the existence of toxic effects of multiwalled carbon nanotubes (MWCNTs) on neuronal and neuroendocrine cells (Belyanskaya et al., 2009; Xu et al., 2009; Gavello et al., 2012). Commercial MWCNTs often contain large amounts of metals deriving from the catalyst used during their synthesis. Since metals, particularly iron, may contribute to the toxicity of MWCNTs, we compared here the effects of two short MWCNTs samples (&lt;5. Î¼m length), differing only in their iron content (0.5 versus 0.05% w/w) on the secretory responses of neurotransmitters in mouse chromaffin cells.We found that both iron-rich (MWCNT+Fe) and iron-deprived (MWCNT-Fe) samples enter chromaffin cells after 24h exposure, even though incorporation was attenuated in the latter case (40% versus 78% of cells). As a consequence of MWCNT+Fe or MWCNT-Fe exposure (50-263Î¼g/ml, 24h), catecholamine secretion of chromaffin cells is drastically impaired because of the decreased Ca2+-dependence of exocytosis, reduced size of ready-releasable pool and lowered rate of vesicle release. On the contrary, both MWCNTs were ineffective in changing the kinetics of neurotransmitter release of single chromaffin granules and their quantal content. Overall, our data indicate that both MWCNT samples dramatically impair secretion in chromaffin cells, thus uncovering a true depressive action of CNTs mainly associated to their structure and degree of aggregation. This cellular "loss-of-function" is only partially attenuated in iron-deprived samples, suggesting a minor role of iron impurities on MWCNTs toxicity in chromaffin cells exocytosis. Â© 2013 Elsevier Inc.</t>
  </si>
  <si>
    <t>10.1002/smll.201300607</t>
  </si>
  <si>
    <t>Multiwall carbon nanotubes mediate macrophage activation and promote pulmonary fibrosis through TGF-Î²/smad signaling pathway</t>
  </si>
  <si>
    <t>Multiwall carbon nanotubes (MWCNTs) have been widely used in many disciplines due to their unique physical and chemical properties, but have also raised great concerns about their possible negative health impacts, especially through occupational exposure. Although recent studies have demonstrated that MWCNTs induce granuloma formation and/or fibrotic responses in the lungs of rats or mice, their cellular and molecular mechanisms remain largely unaddressed. Here, it is reported that the TGF-Î²/Smad signaling pathway can be activated by MWCNTs and play a critical role in MWCNT-induced pulmonary fibrosis. Firstly, in vivo data show that spontaneously hypertensive (SH) rats administered long MWCNTs (20-50 Î¼m) but not short MWCNTs (0.5-2 Î¼m) exhibit increased fibroblast proliferation, collagen deposition and granuloma formation in lung tissue. Secondly, the in vivo experiments also indicate that only long MWCNTs can significantly activate macrophages and increase the production of transforming growth factor (TGF)-Î²1, which induces the phosphorylation of Smad2 and then the expression of collagen I/III and extracellular matrix (ECM) protease inhibitors in lung tissues. Finally, the present in vitro studies further demonstrate that the TGF-Î²/Smad signaling pathway is indeed necessary for the expression of collagen III in fibroblast cells. Together, these data demonstrate that MWCNTs stimulate pulmonary fibrotic responses such as fibroblast proliferation and collagen deposition in a TGF-Î²/Smad-dependent manner. These observations also suggest that tube length acts as an important factor in MWCNT-induced macrophage activation and subsequent TGF-Î²1 secretion. These in vivo and in vitro studies further highlight the potential adverse health effects that may occur following MWCNT exposure and provide a better understanding of the cellular and molecular mechanisms by which MWCNTs induce pulmonary fibrotic reactions. Copyright Â© 2013 WILEY-VCH Verlag GmbH &amp; Co. KGaA, Weinheim.</t>
  </si>
  <si>
    <t>10.1371/journal.pone.0080452</t>
  </si>
  <si>
    <t>Transcriptomic analysis reveals novel mechanistic insight into murine biological responses to multi-walled carbon nanotubes in lungs and cultured lung epithelial cells</t>
  </si>
  <si>
    <t>There is great interest in substituting animal work with in vitro experimentation in human health risk assessment; however, there are only few comparisons of in vitro and in vivo biological responses to engineered nanomaterials. We used high-content genomics tools to compare in vivo pulmonary responses of multiwalled carbon nanotubes (MWCNT) to those in vitro in cultured lung epithelial cells (FE1) at the global transcriptomic level. Primary size, surface area and other properties of MWCNT- XNRI -7 (Mitsui7) were characterized using DLS, SEM and TEM. Mice were exposed via a single intratracheal instillation to 18, 54, or 162 Î¼g of Mitsui7/mouse. FE1 cells were incubated with 12.5, 25 and 100 Î¼g/ml of Mitsui7. Tissue and cell samples were collected at 24 hours post-exposure. DNA microarrays were employed to establish mechanistic differences and similarities between the two models. Microarray results were confirmed using gene-specific RT-qPCR. Bronchoalveolar lavage (BAL) fluid was assessed for indications of inflammation in vivo. A strong dose-dependent activation of acute phase and inflammation response was observed in mouse lungs reflective mainly of an inflammatory response as observed in BAL. In vitro, a wide variety of core cellular functions were affected including transcription, cell cycle, and cellular growth and proliferation. Oxidative stress, fibrosis and inflammation processes were altered in both models. Although there were similarities observed between the two models at the pathway-level, the specific genes altered under these pathways were different, suggesting that the underlying mechanisms of responses are different in cells in culture and the lung tissue. Our results suggest that careful consideration should be given in selecting relevant endpoints when substituting animal with in vitro testing. Â© 2013 Poulsen et al.</t>
  </si>
  <si>
    <t>10.1371/journal.pone.0080283</t>
  </si>
  <si>
    <t>10.1371/journal.pone.0080964</t>
  </si>
  <si>
    <t>Helical carbon nanotubes enhance the early immune response and inhibit macrophage-mediated phagocytosis of Pseudomonas aeruginosa</t>
  </si>
  <si>
    <t>Functionalized carbon nanotubes in the brain: Cellular internalization and neuroinflammatory responses</t>
  </si>
  <si>
    <t>Aerosolized or aspirated manufactured carbon nanotubes have been shown to be cytotoxic, cause pulmonary lesions, and demonstrate immunomodulatory properties. CD-1 mice were used to assess pulmonary toxicity of helical carbon nanotubes (HCNTs) and alterations of the immune response to subsequent infection by Pseudomonas aeruginosa in mice. HCNTs provoked a mild inflammatory response following either a single exposure or 2X/week for three weeks (multiple exposures) but were not significantly toxic. Administering HCNTs 2X/week for three weeks resulted in pulmonary lesions including granulomas and goblet cell hyperplasia. Mice exposed to HCNTs and subsequently infected by P. aeruginosa demonstrated an enhanced inflammatory response to P. aeruginosa and phagocytosis by alveolar macrophages was inhibited. However, clearance of P. aeruginosa was not affected. HCNT exposed mice depleted of neutrophils were more effective in clearing P. aeruginosa compared to neutrophil-depleted control mice, accompanied by an influx of macrophages. Depletion of systemic macrophages resulted in slightly inhibited bacterial clearance by HCNT treated mice. Our data indicate that pulmonary exposure to HCNTs results in lesions similar to those caused by other nanotubes and pre-exposure to HCNTs inhibit alveolar macrophage phagocytosis of P. aeruginosa. However, clearance was not affected as exposure to HCNTs primed the immune system for an enhanced inflammatory response to pulmonary infection consisting of an influx of neutrophils and macrophages. Â© 2013 Walling et al.</t>
  </si>
  <si>
    <t>The potential use of functionalized carbon nanotubes (f-CNTs) for drug and gene delivery to the central nervous system (CNS) and as neural substrates makes the understanding of their in vivo interactions with the neural tissue essential. The aim of this study was to investigate the interactions between chemically functionalized multi-walled carbon nanotubes (f-MWNTs) and the neural tissue following cortical stereotactic administration. Two different f-MWNT constructs were used in these studies: shortened (by oxidation) amino-functionalized MWNT (oxMWNT-NH3+) and amino-functionalized MWNT (MWNT-NH3+). Parenchymal distribution of the stereotactically injected f-MWNTs was assessed by histological examination. Both f-MWNT were uptaken by different types of neural tissue cells (microglia, astrocytes and neurons), however different patterns of cellular internalization were observed between the nanotubes. Furthermore, immunohistochemical staining for specific markers of glial cell activation (GFAP and CD11b) was performed and secretion of inflammatory cytokines was investigated using real-time PCR (qRT-PCR). Injections of both f-MWNT constructs led to a local and transient induction of inflammatory cytokines at early time points. Oxidation of nanotubes seemed to induce significant levels of GFAP and CD11b over-expression in areas peripheral to the f-MWNT injection site. These results highlight the importance of nanotube functionalization on their interaction with brain tissue that is deemed critical for the development nanotube-based vector systems for CNS applications. Â© 2013 Bardi et al.</t>
  </si>
  <si>
    <t>10.1016/j.aquatox.2013.10.013</t>
  </si>
  <si>
    <t>Contrasting responses of marine bacterial strains exposed to carboxylated single-walled carbon nanotubes</t>
  </si>
  <si>
    <t>The potential toxic effects of carboxylated (COOH) single-walled carbon nanotubes (SWNTs) were investigated on the cell growth and viability of two reference (Silicibacter pomeroyi, Oceanospirillum beijerinckii) and two environmental (Vibrio splendidus, Vibrio gigantis) Gram-negative marine bacterial strains. Bacterial cells were exposed to six concentrations of SWNT-COOH, during different incubation times. Our results revealed different sensitivity levels of marine bacterial strains toward SWNT-COOH exposure. A bactericidal effect of SWNT-COOH has been observed only for Vibrio species, with cell loss viability estimated to 86% for V. gigantis and 98% for V. splendidus exposed to 100Î¼gmL-1 of SWNT-COOH during 2h. For both Vibrio strains, dead cells were well individualized and no aggregate formation was observed after SWNT-COOH treatment. The toxic effect of SWNT-COOH on O. beijerinckii cells displayed time dependence, with a longer exposure time reducing their specific growth rate by a factor of 1.2. No significant effect of SWNT-COOH concentration or incubation time had been demonstrated on both growth ability and viability of S. pomeroyi, suggesting a stronger resistance capacity of this strain to carbon nanotubes. The analysis of the relative expression of some functional genes involved in stress responses, using the real-time reverse transcriptase PCR, suggests that the cell membrane damage is not the main toxicity mechanism by which SWNT-COOH interacts with marine bacterial strains. Overall, our results show that SWNT-COOH present a strain dependent toxic effect to marine bacteria and that membrane damage is not the main toxicity mechanism of SWNT in these bacteria. Â© 2013 Elsevier B.V.</t>
  </si>
  <si>
    <t>10.1186/1743-8977-10-57</t>
  </si>
  <si>
    <t>10.1002/smll.201202640</t>
  </si>
  <si>
    <t>Effect of MWCNT size, carboxylation, and purification on in vitro and in vivo toxicity, inflammation and lung pathology</t>
  </si>
  <si>
    <t>Membrane perturbation by carbon nanotube insertion: Pathways to internalization</t>
  </si>
  <si>
    <t>Background: Several properties of multi-walled carbon nanotubes (MWCNT) have the potential to affect their bioactivity. This study examined the in vitro and in vivo outcomes of the influence of diameter, length, purification and carboxylation (in vitro testing only) of MWCNT.Methods: Three original 'as received' MWCNT that varied in size (diameter and length) were purified and functionalized by carboxylation. The resulting MWCNT were characterized and examined for cytotoxicity and inflammasome activation in vitro using THP-1 cells and primary alveolar macrophages from C57BL/6 mice. Oropharyngeal aspiration administration was used to deliver original MWCNT and in vivo bioactivity and lung retention was examined at 1 and 7 days.Results: Studies with THP-1 macrophages demonstrated that increased length or diameter corresponded with increased bioactivity as measured by inflammasome activation. Purification had little effect on the original MWCNT, and functionalization completely eliminated bioactivity. Similar results were obtained using alveolar macrophages isolated from C57BL/6 mice. The in vivo studies demonstrated that all three original MWCNT caused similar neutrophil influx at one day, but increasing length or diameter resulted in the lavaged cells to release more inflammatory cytokines (IL-6, TNF-Î±, and IL-1Î²) ex vivo. Seven-day histology revealed that, consistent with the in vitro results, increasing width or length of MWCNT caused more severe pathology with the longest MWCNT causing the most severe inflammation. In addition, the same two larger MWCNT were retained more in the lung at 7 days.Conclusions: Taken together, the results indicated that in vitro and in vivo bioactivity of MWCNT increased with diameter and length. Purification had no significant modifying effect from the original MWCNT. Functionalization by carboxylation completely eliminated the bioactive potential of the MWCNT regardless of size in in vitro testing. Â© 2013 Hamilton et al.; licensee BioMed Central Ltd.</t>
  </si>
  <si>
    <t>Carbon nanotubes (CNTs) can penetrate the membranes of cells, offering prospects for nanomedicine but problems for nanotoxicity. Molecular simulations are used to provide a systematic analysis of the interactions of single-walled and multi-walled CNTs of different radii with a model lipid bilayer membrane. The simulations allow characterization of the mechanism of spontaneous exothermic insertion of CNTs into lipid bilayer membranes. The size and type of CNT determine the nature and extent of the local perturbation of the bilayer. Single-walled CNTs are shown to insert via a two-step mechanism with initial transient formation of a water filled pore followed by full insertion of the CNT into the bilayer. The latter stage is associated with formation of a persistent inverted micelle arrangement of lipid molecules trapped inside the CNT. This suggests a possible vehicle for nano-encapsulation of drugs, enabling their entry into and subsequent release within cells following endocytosis of CNT-containing membranes. Insertion of carbon nanotubes (CNTs) into lipid membranes is investigated by molecular dynamics simulations. The size and type of CNT determines the bilayer perturbation. Single-walled CNTs insert via a two-step mechanism with formation of a transient water pore followed by a persistent inverted micelle. The latter stage suggests a possible mode of drug encapsulation for delivery into cells. Copyright Â© 2013 WILEY-VCH Verlag GmbH &amp; Co. KGaA, Weinheim.</t>
  </si>
  <si>
    <t>10.1016/j.tox.2012.12.008</t>
  </si>
  <si>
    <t>10.1016/j.tox.2012.11.011</t>
  </si>
  <si>
    <t>Genotoxicity of short single-wall and multi-wall carbon nanotubes in human bronchial epithelial and mesothelial cells in vitro</t>
  </si>
  <si>
    <t>Inhibitory effects of multiwall carbon nanotubes with high iron impurity on viability and neuronal differentiation in cultured PC12 cells</t>
  </si>
  <si>
    <t>Although some types of carbon nanotubes (CNTs) have been described to induce mesothelioma in rodents and genotoxic effects in various cell systems, there are few previous studies on the genotoxicity of CNTs in mesothelial cells. Here, we examined in vitro DNA damage induction by short multi-wall CNTs (MWCNTs; 10-30nmÃ—1-2Î¼m) and single-wall CNTs (SWCNTs; &gt;50% SWCNTs, ~40% other CNTs; &lt;2nmÃ—1-5Î¼m) in human mesothelial (MeT-5A) cells and bronchial epithelial (BEAS 2B) cells, using the single cell gel electrophoresis (comet) assay and the immunoslot blot assay for the detection of malondialdehyde (M1dG) DNA adducts. In BEAS 2B cells, we also studied the induction of micronuclei (MN) by the CNTs using the cytokinesis-block method. The cells were exposed to the CNTs (5-200Î¼g/cm2, corresponding to 19-760Î¼g/ml) for 24 and 48h in the comet assay and for 48 and 72h in the MN and M1dG assays. Transmission electron microscopy (TEM) showed more MWCNT fibres and SWCNT clusters in BEAS 2B than MeT-5A cells, but no significant differences were seen in intracellular dose expressed as area of SWCNT clusters between TEM sections of the cell lines. In MeT-5A cells, both CNTs caused a dose-dependent induction of DNA damage (% DNA in comet tail) in the 48-h treatment and SWCNTs additionally in the 24-h treatment, with a statistically significant increase at 40Î¼g/cm2 of SWCNTs and (after 48h) 80Î¼g/cm2 of both CNTs. SWCNTs also elevated the level of M1dG DNA adducts at 1, 5, 10 and 40Î¼g/cm2 after the 48-h treatment, but both CNTs decreased M1dG adduct level at several doses after the 72-h treatment. In BEAS 2B cells, SWCNTs induced a statistically significant increase in DNA damage at 80 and 120Î¼g/cm2 after the 24-h treatment and in M1dG adduct level at 5Î¼g/cm2 after 48h and 10 and 40Î¼g/cm2 after 72h; MWCNTs did not affect the level of DNA damage but produced a decrease in M1dG adducts in the 72-h treatment. The CNTs did not affect the level of MN. In conclusion, MWCNTs and SWCNTs induced DNA damage in MeT-5A cells but showed a lower (SWCNTs) or no (MWCNTs) effect in BEAS 2B cells, suggesting that MeT-5A cells were more sensitive to the DNA-damaging effect of CNTs than BEAS 2B cells, despite the fact that more CNT fibres or clusters were seen in BEAS 2B than MeT-5A cells. M1dG DNA adducts were induced by SWCNTs but decreased after a 3-day exposure to MWCNTs and (in MeT-5A cells) SWCNTs, indicating that CNTs may lead to alterations in oxidative effects within the cells. Neither of the CNTs was able to produce chromosomal damage (MN). Â© 2012 Elsevier Ireland Ltd.</t>
  </si>
  <si>
    <t>The increasing use of carbon nanotubes (CNTs) in biomedical applications has garnered a great concern on their potential negative effects to human health. CNTs have been reported to potentially disrupt normal neuronal function and they were speculated to accumulate and cause brain damage, although a lot of distinct and exceptional properties and potential wide applications have been associated with this material in neurobiology. Fe impurities strapped inside the CNTs may be partially responsible for neurotoxicity generation. In the present study, we selected rat pheochromocytoma (PC12) cells to investigate and compare the effects of two kinds of multiwall carbon nanotubes (MWCNTs) with different concentrations of Fe impurities which usually come from the massive production of CNTs by chemical vapor deposition. Exposure to Fe-high MWCNTs can reduce cell viability and increase cytoskeletal disruption of undifferentiated PC12 cells, diminish the ability to form mature neurites, and then adversely influence the neuronal dopaminergic phenotype in NGF-treated PC-12 cells. The present results highlight the critical role of iron residue in the adverse response to MWCNTs exposure in neural cells. These findings provide useful information for understanding the toxicity and safe application of carbon nanotubes. Â© 2012 Elsevier Ireland Ltd.</t>
  </si>
  <si>
    <t>10.1098/rsif.2013.0694</t>
  </si>
  <si>
    <t>Evaluation of cytotoxicity, biophysics and biomechanics of cells treated with functionalized hybrid nanomaterials</t>
  </si>
  <si>
    <t>Hybrids consisting of carboxylated, single-walled carbon nanotube (c-SWNT)- silver nanoparticles (AgNPs)-DNA-poly vinyl alcohol (PVA) are synthesized via sequential functionalization to mimic the theragnostic (therapy and diagnosis) system. Carboxylation of SWNT has minimized the metal impurities with plenty of -COOH groups to produce hybrid (c-SWNT-AgNPs). The hybrid is further wrapped with DNA (hybrid-DNA) and encapsulated with PVA as hybrid composite (HC). Materials were tested against human alveolar epithelial cells (A549), mouse fibroblasts cells (NIH3T3) and human bone marrow stromal cells (HS-5). The composition-sensitive physico-chemical interactions, biophysics and biomechanics of materials-treated cells are evaluated. The cell viability was improved for HC, hybrid-PVA and c-SWNT when compared with SWNT and hybrid. SWNT and hybrid showed cell viability less than 60% at high dose (40 Î¼g ml-1) and hybrid-PVA and HC retained 80% or more cell viability. The treatment of hybrid nanomaterials considerably changed cell morphology and intercellular interaction with respect to the composition of materials. Peculiarly, PVA-coated hybrid was found to minimize the growth of invadopodia of A549 cells, which is responsible for the proliferation of cancer cells. Surface roughness of cells increased after treatment with hybrid, where cytoplasmic regions specifically showed higher roughness. Nanoindentation results suggest that changes in biomechanics occurred owing to possible internalization of the hybrid. The changes in force spectra of treated cells indicated a possible greater interaction between the cells and hybrid with distinct stiffness and demonstrated the surface adherence and internalization of hybrid on or inside the cells. Â© 2013 The Author(s).</t>
  </si>
  <si>
    <t>Journal of the Royal Society Interface</t>
  </si>
  <si>
    <t>10.1016/S1003-6326(13)62874-5</t>
  </si>
  <si>
    <t>Cytotoxicity effect assessment of acid purified carbon nanotubes modified with cetyltrimethyl ammonium bromide</t>
  </si>
  <si>
    <t>The cytotoxicities of single-walled carbon nanotubes (SWNTs) and acid purified single-walled carbon nanotubes (SWNT-COOH) were investigated by spectroscopic analysis. Cell viability and cell apoptosis were applied to assessing the cytotoxicity of SWNT-COOH, cetyltrimethyl ammonium bromide (CTAB) and acid purified carbon nanotubes modified with cetyltrimethyl ammonium bromide (SWNT-COOH/CTAB). The results indicate that SWNTs are more toxic than SWNT-COOH. Concentration and time-curve analyses indicate that cytotoxicity of SWNT-COOH/CTAB is more related to the toxicity of the surfactant CTAB. The cytotoxicity effect of CTAB and SWNT-COOH/CTAB is acceptable at low concentrations (0.5-25 Î¼g/mL). The cytotoxicity observation suggests that SWNT-COOH/CTAB can safely applied to biomedical field at low concentrations (0.5-25 Î¼g/mL). Â© 2013 The Nonferrous Metals Society of China.</t>
  </si>
  <si>
    <t>Transactions of Nonferrous Metals Society of China (English Edition)</t>
  </si>
  <si>
    <t>10.1165/rcmb.2012-0435OC</t>
  </si>
  <si>
    <t>10.1039/c3em00376k</t>
  </si>
  <si>
    <t>Dual acute proinflammatory and antifibrotic pulmonary effects of short palate, lung, and nasal epithelium clone-1 after exposure to carbon nanotubes</t>
  </si>
  <si>
    <t>Toxicological effects of multi-walled carbon nanotubes adsorbed with nonylphenol on earthworm Eisenia fetida</t>
  </si>
  <si>
    <t>Carbon nanotubes (CNTs; allotropes of carbon with a cylindrical nanostructure) have emerged as one of the most commonly used types of nanomaterials, with numerous applications in industry and biomedicine. However, the inhalation of CNTs has been shown to elicit pulmonary toxicity, accompanied by a robust inflammatory response with an early-onset fibrotic phase. Epithelial host-defense proteins represent an important component of the pulmonary innate immune response to foreign inhalants such as particles and bacteria. The short palate, lung, and nasal epitheliumclone-1 (SPLUNC1) protein, a member of the bactericidal/permeability-increasing-fold (BPIF)-containing protein family, is a 25-kD secretory protein that is expressed in nasal, oropharyngeal, and lung epithelia, and has been showntohavemultiple functions, includingantimicrobial andchemotactic activities, as well as surfactant properties. This study sought to assess the importance of SPLUNC1-mediated pulmonary responses in airway epithelial secretions, and to explore the biological relevance ofSPLUNC1 to inhaledparticles in a single-walled carbon nanotube (SWCNT) model. Using Scgb1a1-hSPLUNC1 transgenic mice, we observed that SPLUNC1 significantly modified host inflammatory responses by increasing leukocyte recruitment and enhancing phagocytic activity. Furthermore,we found that transgenicmiceweremore susceptible to SWCNT exposure at the acute phase, but showed resistance against lung fibrogenesis through pathological changes in the long term. The binding of SPLUNC1 also attenuated SWCNT-induced TNF-a secretion by RAW 264.7 macrophages. Taken together, our data indicate that SPLUNC1 is an important component of mucosal innate immune defense against pulmonary inhaled particles. Copyright Â© 2013 by the American Thoracic Society.</t>
  </si>
  <si>
    <t>The high surface area of multi-walled carbon nanotubes (MWCNTs) tends to adsorb a large variety of toxic chemicals, which may enhance the toxicity of both MWCNTs and chemicals to organisms. In order to evaluate the combined toxicity of nonylphenol (NP) and MWCNTs to the earthworm Eisenia fetida in soil, artificial soil systems containing distilled water, 0.1 g kg-1 MWCNTs, 1 g kg-1 MWCNTs, 1 g kg-1 MWCNTs absorbed 5 mg kg-1 NP, and 10 mg kg-1 NP alone were prepared and exposed to earthworms for 7 days. Antioxidative responses, and activities of cellulase, Na+, K+-ATPase and acetylcholinesterase (TChE) as well as DNA damage were chosen as toxicological endpoints. The results showed that 1 g kg-1 MWCNTs adsorbed 5 mg kg-1 NP from the soil which caused much more adverse effects on the earthworms than each chemical alone, evident from the responses of cellulase, Na+, K+-ATPase and comet assay. This study indicated that MWCNTs facilitated the bioavailability of NP to the earthworm and increased the harmful effects of NP. Â© 2013 The Royal Society of Chemistry.</t>
  </si>
  <si>
    <t>American Journal of Respiratory Cell and Molecular Biology</t>
  </si>
  <si>
    <t>Environmental Sciences: Processes and Impacts</t>
  </si>
  <si>
    <t>10.1016/j.nano.2013.05.009</t>
  </si>
  <si>
    <t>Protective role of functionalized single walled carbon nanotubes enhance ex vivo expansion of hematopoietic stem and progenitor cells in human umbilical cord blood</t>
  </si>
  <si>
    <t>In this study, carboxylic acid functionalized single walled carbon nanotubes (f-SWCNT-COOH) was shown to support the viability and ex vivo expansion of freeze-thawed, non-enriched hematopoietic stem and progenitor cells (HSPC) in human umbilical cord blood-mononucleated cells (UCB-MNC). Our in vitro experiments showed that f-SWCNT-COOH increased the viability of the CD45+ cells even without cytokine stimulation. It also reduced mitochondrial superoxides and caspase activity in CD45+ cells. f-SWCNT-COOH drastically reduced the proportions of CD45- cells in the non-enriched UCB-MNC. Phenotypic expression analysis and functional colony forming units (CFU) showed significant ex vivo expansion of HSPC, particularly of CD45+CD34+CD38- population and granulocyte-macrophage (GM) colonies, in f-SWCNT-COOH augmented cultures supplemented with basal cytokines. In vivo data suggested that f-SWCNT-COOH expanded UCB-MNC could repopulate immunodeficient mice models with minimal acute or sub-acute symptoms of graft-versus-host disease (GVHD) and f-SWCNT-COOH dependent toxicity. From the Clinical Editor: In this paper a novel method is presented by using single wall functionalized carbon nanotubes to enhance viability and ex vivo expansion of freeze-thawed, non-enriched hematopoietic stem and progenitor cells in human umbilical cord blood -mononucleated cells. Detailed data is presented about enhanced viability, including improved repopulation of immunodeficient mice models with minimal acute or sub-acute symptoms of graft-versus-host disease. Â© 2013 Elsevier Inc.</t>
  </si>
  <si>
    <t>10.3109/17435390.2012.733037</t>
  </si>
  <si>
    <t>10.3109/17435390.2012.729274</t>
  </si>
  <si>
    <t>10.3109/17435390.2012.719649</t>
  </si>
  <si>
    <t>Induction thermal plasma process modifies the physicochemical properties of materials used for carbon nanotube production, influencing their cytotoxicity</t>
  </si>
  <si>
    <t>Combination of small size and carboxyl functionalisation causes cytotoxicity of short carbon nanotubes</t>
  </si>
  <si>
    <t>Acute pulmonary dose-responses to inhaled multi-walled carbon nanotubes</t>
  </si>
  <si>
    <t>The effect of radio frequency induction thermal plasma (RFITP) process on the cytotoxicity of materials used for single-walled carbon nanotube production remains unknown. In this study, the influence of RFITP process on physicochemical and cytotoxic properties of commercial Co, Ni, Y2O3, Mo catalysts and carbon black was investigated. The cytotoxic assays (MTS, LDH, neutral red, TUNEL) revealed the strongest effect of commercial Co on murine Swiss 3T3 fibroblasts affecting their viability in a dose-dependent manner within 24 h. The cells contained also less actin stress fibres. Although RFITP affects the properties of each catalyst (size, morphology, chemistry), only cytotoxicity of Ni catalyst was increased. The plasma-treated Ni induced apoptosis. Comparing Ni particles before and after RFITP process with commercial nanoparticles of Ni revealed that the particles with similar surface area have different cytotoxicities. Interestingly, the observed toxicity of the catalysts was not mainly due to the release of ions. Â© Informa UK, Ltd.</t>
  </si>
  <si>
    <t>The use of carbon nanotubes (CNTs) could improve medical diagnosis and treatment provided they show no adverse effects in the organism. In this study, short CNTs with different diameters with and without carboxyl surface functionalisation were assessed. After physicochemical characterisation, cytotoxicity in phagocytic and non-phagocytic cells was determined. The role of oxidative stress was evaluated according to the intracellular glutathione levels and protection by N-acetyl cysteine (NAC). In addition to this, the mode of cell death was also investigated. CNTs &lt;8 nm acted more cytotoxic than CNTs â‰¥20 nm and carboxylated CNTs more than pristine CNTs. Protection by NAC was maximal for large diameter pristine CNTs and minimal for small diameter carboxylated CNTs. Thin (&lt;8 nm) CNTs acted mainly by disruption of membrane integrity and CNTs with larger diameter induced mainly apoptotic changes. It is concluded that cytotoxicity of small carboxylated CNTs occurs by necrosis and cannot be prevented by antioxidants. Â© Informa UK, Ltd.</t>
  </si>
  <si>
    <t>This study investigated the in vivo pulmonary toxicity of inhaled multi-walled carbon nanotubes (MWCNT). Mice-inhaled aerosolized MWCNT (10 mg/m3, 5 h/day) for 2, 4, 8 or 12 days. MWCNT lung burden was linearly related to exposure duration. MWCNT-induced pulmonary inflammation was assessed by determining whole lung lavage (WLL) polymorphonuclear leukocytes (PMN). Lung cytotoxicity was assessed by WLL fluid LDH activities. WLL fluid albumin concentrations were determined as a marker of alveolar air-blood barrier integrity. These parameters significantly increased in MWCNT-exposed mice versus controls and were dose-dependent. Histopathologic alterations identified in the lung included (1) bronciolocentric inflammation, (2) bronchiolar epithelial hyperplasia and hypertrophy, (3) fibrosis, (4) vascular changes and (5) rare pleural penetration. MWCNT translocated to the lymph node where the deep paracortex was expanded after 8 or 12 days. Acute inhalation of MWCNT induced dose-dependent pulmonary inflammation and damage with rapid development of pulmonary fibrosis, and also demonstrated that MWCNT can reach the pleura after inhalation exposure. Â© Informa UK, Ltd.</t>
  </si>
  <si>
    <t>10.1016/j.carbon.2013.07.005</t>
  </si>
  <si>
    <t>Evaluation of the toxicity of graphene derivatives on cells of the lung luminal surface</t>
  </si>
  <si>
    <t>Graphene-based nanomaterials are expected to have a profound impact on a broad range of applications. However, studies devoted to investigating the putative adverse health effects of these nanomaterials are hugely underrepresented in the current scientific literature. We have investigated the in vitro short-term cellular toxicity associated with graphene derivatives (GD): graphene oxide and reduced graphene oxide. This study focused on the toxicity of GD on two cell types (i.e., epithelial cells and macrophages) found in the luminal aspect of the respiratory system, where the initial exposure to these materials is most prominent. Graphene oxide exhibited a mild cytotoxic action in comparison to carbon nanotubes on epithelial cells and macrophages. The interaction of the nanomaterial with the cell surface generated reactive oxygen species during the initial phase of the exposure and transmission electron microscopy studies showed that graphene oxide flakes of different sizes are taken up by cells via an endocytic pathway, both in epithelial cells and macrophages. Â© 2013 Elsevier Ltd. All rights reserved.</t>
  </si>
  <si>
    <t>10.1016/j.reprotox.2013.05.006</t>
  </si>
  <si>
    <t>Effects of lung exposure to carbon nanotubes on female fertility and pregnancy. A study in mice</t>
  </si>
  <si>
    <t>We studied the effects of preconceptional exposure to multiwalled carbon nanotubes (MWCNTs): mature, female C57BL/6J mice were intratracheally instilled with 67. Î¼g NM-400 MWCNT, and the following day co-housed with mature males, in breeding pairs. Time to delivery of the first litter, litter parameters, maternal inflammation and histopathology of lung and liver were recorded. In male offspring, locomotor activity, startle response, and daily sperm production (DSP) were assessed. In the dams, lung and liver bore evidence of MWCNT exposure when assessed 6 weeks and 4 months after exposure. A short delay in the delivery of the first litter was observed in exposed females. Litter parameters, behavior and DSP were similar in control and exposed groups. In conclusion, instillation of a single dose of MWCNT induced long lasting pathological changes in dam lung and liver. Theoretically, lung inflammation due to particle exposure could interfere with female reproductive parameters. Whether the observed lag in delivery of a first litter was in fact caused by exposure to MWCNT should be addressed in a study designed specifically to elucidate effects on the early processes involved in establishment of pregnancy. Exposure was not associated with changes in the assessed gestational or offspring parameters. Â© 2013.</t>
  </si>
  <si>
    <t>10.3109/17435390.2012.739666</t>
  </si>
  <si>
    <t>Interactions of polydispersed single-walled carbon nanotubes with T cells resulting in downregulation of allogeneic CTL responses in vitro and in vivo</t>
  </si>
  <si>
    <t>Addition of polydispersed acid functionalised single-walled carbon nanotubes (AF-SWCNTs) significantly suppressed alloimmune cytotoxic T cell (CTL) response generated in a mixed lymphocyte reaction (MLR) between spleen cells from C57BL/6 (H-2b) and BALB/c (H-2d) mice. AF-SWCNTs treatment also decreased CD69 expression, enhanced apoptotic response in T cells and reduced significantly the recovery of live CD4+ and CD8 + T cells from MLR cultures. A two to threefold increase was noticed in the binding/uptake of AF-SWCNTs by T cells in MLR cultures as compared with control cultured T cells. Confocal microscopy confirmed the internalization of AF-SWCNTs by live CD8+ T cells in MLR cultures. Administration of AF-SWCNTs suppressed the generation of anti-P815 CTL response in C57BL/6 mice and the recovery of T-cell populations from the spleens. The results demonstrate a suppressive effect of AF-SWCNTs on CTL response and provide an insight into the mechanism of this suppression. Â© 2013 Informa UK, Ltd.</t>
  </si>
  <si>
    <t>10.1016/j.taap.2013.06.026</t>
  </si>
  <si>
    <t>10.1039/c3tx50022e</t>
  </si>
  <si>
    <t>System-based identification of toxicity pathways associated with multi-walled carbon nanotube-induced pathological responses</t>
  </si>
  <si>
    <t>Assessing DNA damage from enzyme-oxidized single-walled carbon nanotubes</t>
  </si>
  <si>
    <t>The fibrous shape and biopersistence of multi-walled carbon nanotubes (MWCNT) have raised concern over their potential toxicity after pulmonary exposure. As in vivo exposure to MWCNT produced a transient inflammatory and progressive fibrotic response, this study sought to identify significant biological processes associated with lung inflammation and fibrosis pathology data, based upon whole genome mRNA expression, bronchoaveolar lavage scores, and morphometric analysis from C57BL/6J mice exposed by pharyngeal aspiration to 0, 10, 20, 40, or 80. Î¼g MWCNT at 1, 7, 28, or 56. days post-exposure. Using a novel computational model employing non-negative matrix factorization and Monte Carlo Markov Chain simulation, significant biological processes with expression similar to MWCNT-induced lung inflammation and fibrosis pathology data in mice were identified. A subset of genes in these processes was determined to be functionally related to either fibrosis or inflammation by Ingenuity Pathway Analysis and was used to determine potential significant signaling cascades. Two genes determined to be functionally related to inflammation and fibrosis, vascular endothelial growth factor A (. vegfa) and C-C motif chemokine 2 (. ccl2), were confirmed by in vitro studies of mRNA and protein expression in small airway epithelial cells exposed to MWCNT as concordant with in vivo expression. This study identified that the novel computational model was sufficient to determine biological processes strongly associated with the pathology of lung inflammation and fibrosis and could identify potential toxicity signaling pathways and mechanisms of MWCNT exposure which could be used for future animal studies to support human risk assessment and intervention efforts.Â© 2013 The Authors.</t>
  </si>
  <si>
    <t>Peroxidase enzyme digests of oxidized single-wall carbon nanotubes (SWCNTs) were shown to damage DNA in potentially genotoxic reactions for the first time using an electro-optical array with and without metabolic activation. Â© 2013 The Royal Society of Chemistry.</t>
  </si>
  <si>
    <t>10.1166/jbns.2013.1188</t>
  </si>
  <si>
    <t>10.1007/s10517-013-2253-7</t>
  </si>
  <si>
    <t>Toxicity study of multiwalled carbon nanotubes on freshwater aquatic algae</t>
  </si>
  <si>
    <t>Effects of multiwalled carbon nanotubes received orally during 6 days on the gastrointestinal tract</t>
  </si>
  <si>
    <t>Nanotechnology based applications had been extended to almost all aspects of daily life, however, the ecotoxicity of nanomaterials especially multiwalled carbon nanotubes is not well studied. The present study, therefore, dealt with the evaluation of ecotoxicity of multiwalled carbon nanotubes (MWCNTs) against fresh water algae i.e., Chlorella which was collected from the authorised collection centre and maintained in the laboratory giving appropriate growth conditions. MWCNTs suspensions were prepared in various concentrations from 0.06 mg/ml to 0.24 mg/ml using algal test medium and further quantified by UV/Vis spectroscopy. It has been observed that with the increase of the concentrations of MWCNTs, the growth of algae and the lipid production decreases simultaneously. It shows 24.13% less growth and 5.06% less lipid production compare to control at maximum concentration of MWCNTs i.e., 0.24 mg/ml. Toxicity of MWCNTs was further confirmed through transmission and scanning electron microscopic images of algae. Copyright Â© 2013 American Scientific Publishers.</t>
  </si>
  <si>
    <t>The effects of multiwalled carbon nanotubes on epitheliocytes of different compartments of the gastrointestinal tract and urothelium of different compartments of the renal nephron were studied in CBA mice. The nanotubes affected mouse gastrointestinal mucosa and renal urothelium. The cell reaction in the macula densa of the renal distal tubules and the immune system reaction to oral nanotubes were detected. A possible effect of nanotubes administered orally on the renal fi ltration function was hypothesized. Â© 2013 Springer Science+Business Media New York.</t>
  </si>
  <si>
    <t>Journal of Bionanoscience</t>
  </si>
  <si>
    <t>10.3109/15376516.2013.811568</t>
  </si>
  <si>
    <t>Physical properties of single-wall carbon nanotubes in cell culture and their dispersal due to alveolar epithelial cell response</t>
  </si>
  <si>
    <t>Concern over the influence of carbon nanotubes (CNTs) on human health has arisen due to advances; however, little is known about the potential toxicity of CNTs. In this study, impurity-free single-wall carbon nanotubes (SWCNTs), with different physical properties in cell culture medium, were prepared by a novel dispersion procedure. SWCNTs with small bundles (short linear shape) and SWCNTs with large bundles (long linear shape) did not cause a significant inhibition of cell proliferation, induction of apoptosis or arrest of cell cycle progression in A549 alveolar epithelial cells. Expression of many genes involved in the inflammatory response, apoptosis, response to oxidative stress and degradation of the extracellular matrix were not markedly upregulated or downregulated. However, SWCNTs with relatively large bundles significantly increased the level of intracellular reactive oxygen species (ROS) in a dose-dependent manner, and the levels of these ROS were higher than those of SWCNTs with relatively small bundles or commercial SWCNTs with residual metals. Transmission electron microscopy (TEM) revealed that impurity-free SWCNTs were observed in the cytoplasm and vacuoles of cells after 24h. These results suggested that the physical properties, especially the size and length of the bundles of the SWCNTs dispersed in cell culture medium, contributed to a change in intracellular ROS generation, even for the same bulk SWCNTs. Additionally, the residual metals associated with the manufacturing of SWCNTs may not be a definitive parameter for intracellular ROS generation in A549 cells. Â© 2013 Informa Healthcare USA, Inc.</t>
  </si>
  <si>
    <t>10.1016/j.nano.2013.03.010</t>
  </si>
  <si>
    <t>Significant toxic role for single-walled carbon nanotubes during normal embryogenesis</t>
  </si>
  <si>
    <t>In order to investigate the effect of SWCNTs in the embryo, we examined the outcome of SWCNTs in avian embryo at an early stage of development. We found that SWCNTs-treatment inhibits the angiogenesis of the chorioallantoic membrane (CAM) and in the chicken embryo. Moreover, we showed that SWCNTs can harm the normal development of the embryo since all SWCNTs-exposed embryos are smaller in comparison with their matched controls. We also found that the majority of SWCNTs-exposed embryos die before 12. days of incubation. Macroscopic examination did not reveal any anomalies in these embryos. However, RT-PCR analysis of eleven genes, which are important regulators of cell proliferation, apoptosis, survival and angiogenesis, shows that these genes are deregulated in brain and liver tissues from SWCNTs-treated embryos in comparison with their matched controls. This study suggests that SWCNTs could have a very toxic effect on the normal development of the embryo. From the Clinical Editor: In this study, a significant toxicity of single-walled carbon nanotubes was observed during normal embryogenesis: the nanotubes inhibited the angiogenesis of the chorioallantoic membrane (CAM) in chicken embryos. All exposed embryos died before 12 days of incubation, suggesting a severe effect. Â© 2013 Elsevier Inc.</t>
  </si>
  <si>
    <t>10.1002/jat.2810</t>
  </si>
  <si>
    <t>In vivo comet assay of multi-walled carbon nanotubes using lung cells of rats intratracheally instilled</t>
  </si>
  <si>
    <t>The genotoxicity of multi-walled carbon nanotubes (MWCNTs) was evaluated in vivo with comet assays using the lung cells of rats given MWCNTs. The MWCNTs were intratracheally instilled as a single dose at 0.2 or 1.0mgkg-1 or a repeated dose at 0.04 or 0.2mgkg-1, once a week for 5weeks, to male rats. The rats were sacrificed 3 or 24h after the single instillation and were sacrificed 3h after the last instillation in the repeated instillation groups. Histopathological examinations of the lungs revealed that MWCNTs caused inflammatory changes including the infiltration of macrophages and neutrophils after a single instillation and repeated instillation at both doses. In comet assays using rat lung cells, no changes in % Tail DNA were found in any group given MWCNTs. These findings indicate that MWCNTs do not have the potential to cause DNA damage in comet assays using the lung cells of rats given MWCNTs at doses causing inflammatory responses. Â© 2012 John Wiley &amp; Sons, Ltd.</t>
  </si>
  <si>
    <t>10.1155/2013/476010</t>
  </si>
  <si>
    <t>Carbon nanofibers have IgE adjuvant capacity but are less potent than nanotubes in promoting allergic airway responses</t>
  </si>
  <si>
    <t>There is a growing concern for the possible health impact of nanoparticles. The main objective of this study was to investigate the allergy-promoting capacity of four different carbon nanofiber (CNF) samples in an injection and an airway mouse model of allergy. Secondly, the potency of the CNF was compared to the previously reported allergy-promoting capacity of carbon nanotubes (CNT) in the airway model. Ultrafine carbon black particles (ufCBP) were used as a positive control. Particles were given together with the allergen ovalbumin (OVA) either by subcutaneous injection into the footpad or intranasally to BALB/cA mice. After allergen booster, OVA-specific IgE, IgG1, and IgG2a in serum were measured. In the airway model, inflammation was determined as influx of inflammatory cells (eosinophils, neutrophils, lymphocytes, and macrophages) and by mediators (MCP-1 and TNF- Î± present in bronchoalveolar fluid (BALF)). CNF and CNT both increased OVA-specific IgE levels in the two models, but in the airway model, the CNT gave a significantly stronger IgE response than the CNF. Furthermore, the CNT and not the CNF promoted eosinophil lung inflammation. Our data therefore suggest that nanotube-associated properties are particularly potent in promoting allergic responses. Â© 2013 Unni Cecilie Nygaard et al.</t>
  </si>
  <si>
    <t>10.1080/15287394.2013.834855</t>
  </si>
  <si>
    <t>The role of iron impurities in the toxic effects exerted by short multiwalled carbon nanotubes (MWCNT) in murine alveolar macrophages</t>
  </si>
  <si>
    <t>Lung toxicity mediated by multiwalled carbon nanotubes (MWCNT) has been widely demonstrated and recently associated with induction of carcinogenic asbestos-like effects, but the chemical features that drive this toxic effect have still not been well elucidated. The presence of metals as trace contaminants during MWCNT preparation, in particular iron (Fe) impurities, plays an important role in determining a different cellular response to MWCNT. Our goal was to clarify the mechanisms underlying MWCNT-induced toxicity with correlation to the presence of Fe impurities by exposing murine alveolar macrophages to two different MWCNT samples, which differed only in the presence or absence of Fe. Data showed that only Fe-rich MWCNT were significantly cytotoxic and genotoxic and induced a potent cellular oxidative stress, while Fe-free MWCNT did not exert any of these adverse effects. These results confirm that Fe content represents an important key constituent in promoting MWCNT-induced toxicity, and this needs to be taken into consideration when planning new, safer preparation routes. Â© 2013 Copyright Taylor and Francis Group, LLC.</t>
  </si>
  <si>
    <t>10.1038/srep02516</t>
  </si>
  <si>
    <t>Long-term biopersistence of tangled oxidized carbon nanotubes inside and outside macrophages in rat subcutaneous tissue</t>
  </si>
  <si>
    <t>Because of their mechanical strength, chemical stability, and low molecular weight, carbon nanotubes (CNTs) are attractive biological implant materials. Biomaterials are typically implanted into subcutaneous tissue or bone; however, the long-term biopersistence of CNTs in these tissues is unknown. Here, tangled oxidized multi-walled CNTs (t-ox-MWCNTs) were implanted into rat subcutaneous tissues and structural changes in the t-ox-MWCNTs located inside and outside of macrophages were studied for 2 years post-implantation. The majority of the large agglomerates were present in the intercellular space, maintained a layered structure, and did not undergo degradation. By contrast, small agglomerates were found inside macrophages, where they were gradually degraded in lysosomes. None of the rats displayed symptoms of cancer or severe inflammatory reactions such as necrosis. These results indicate that t-ox-MWCNTs have high biopersistence and do not evoke adverse events in rat subcutaneous tissue in vivo, demonstrating their potential utility as implantable biomaterials. Â© 2013 Macmillan Publishers Limited. All rights reserved.</t>
  </si>
  <si>
    <t>10.1021/es4017848</t>
  </si>
  <si>
    <t>Dose-related alterations of carbon nanoparticles in mammalian cells detected using biospectroscopy: Potential for real-world effects</t>
  </si>
  <si>
    <t>Toxic effect of CNTs on growth of Acidithiobacillus ferrooxidans and mechanism of toxication</t>
  </si>
  <si>
    <t>Nanotechnologies generate a wide range of engineered nanomaterials that enter into our ecosystem, especially carbon-based nanoparticles (CNPs). As these novel materials acquire ever increasing numbers of applications, they may pose a risk to organisms, including humans. However, our knowledge of nanoparticle-induced effects remains limited. We are yet to understand the interaction between nanoparticles and organisms, and classical toxicology fails to provide models for risk assessment. Biospectroscopy techniques were employed to identify the effects induced by real-world levels of a panel of CNPs. MCF-7 cells concentrated in S-phase or G0/G1-phase were treated for 24 h with short or long multiwalled carbon nanotubes (MWCNTs) or Fullerene (C60) at the following concentrations: 0.0025 mg/L, 0.005 mg/L, 0.01 mg/L, 0.025 mg/L, 0.05 mg/L, and 0.1 mg/L. Attenuated total reflection Fourier-transform infrared (ATR-FTIR) spectroscopy coupled with computational analysis was then applied to interrogate the cells and significant dose-related effects were detected. From derived infrared spectra, distinct spectral biomarkers of cell alteration induced by each CNP type were identified. Additionally, Raman spectroscopy was applied and allowed us to determine that reactive oxygen species (ROS) were generated by CNPs. These observations highlight the potential of biospectroscopy techniques to determine CNP-induced alterations in target mammalian cells at ppb levels. Â© 2013 American Chemical Society.</t>
  </si>
  <si>
    <t>This present study investigated the effect of carbon nanotubes (CNTs) on the cell growth using Acidithiobacillus ferrooxidans as the experiment strain under different conditions and its toxic mechanism characterized by SEM, EDS and FT-IR. The results showed the presence of CNTs could inhibit the growth of A. ferrooxidans and the toxicity increased when dosages of CNTs increased. A significant decrease of cell numbers at 40 h was observed when CNTs concentration was 500 mg/L (OD420=0.117) compared to the control (OD420=0.163). In addition, the solution pH and the temperature could impact obviously CNTs on the growth, the results showed that under the optimum conditions of 30Â°C, pH 3.0, CNTs had high toxicity to the growth of A. ferrooxidans. The SEM, EDS and FT-IR analyses showed that CNTs attached to the surface of cells, and reacted with -OH and N-H. Furthermore, the CNTs also could induce bacteria cells to produce reactive oxygen species (ROS) and lead to cell death.</t>
  </si>
  <si>
    <t>Chinese Journal of Environmental Engineering</t>
  </si>
  <si>
    <t>10.3109/08958378.2013.821562</t>
  </si>
  <si>
    <t>Analysis of pulmonary surfactant in rat lungs after intratracheal instillation of short and long multi-walled carbon nanotubes</t>
  </si>
  <si>
    <t>Multi-walled carbon nanotubes (MWCNTs) are interesting new materials, but there is some concern about their harmfulness due to their fibrous nature. To determine the difference in the biological effects of MWCMTs by fiber length, we prepared two MWCNT samples from one bulk sample. One consisted of cut up short fibers (Short; average length=0.94Î¼m) and the other was just dispersed (Long; average length=3.4Î¼m). The samples were administered to male Wistar rats by intratracheal instillation at doses of 0.2mg and 1mg/animal (Short) and 0.2mg and 0.6mg/animal (Long). The animals were sacrificed at time points from 3d to 12 months after administration. Bronchoalveolar lavage fluid (BALF) was taken from the lungs and pathological specimens were prepared. The concentrations of phospholipids, total protein and surfactant protein D (SP-D) in the pulmonary surfactant of the BALF were determined, the surface tension of BALF was measured, and the inflammation score was determined by the point-counting method to assess pulmonary tissue inflammation. The present study suggests that inflammatory response in the lung was slightly higher for long MWCNTs than for short MWCNTs when compared at the same mass dose. The correlation between pulmonary surfactant components and BALF surface tension was also evaluated. The Spearman's rank correlation coefficients obtained for the phospholipid, total protein and SP-D concentrations were -0.068 (p=0.605), -0.360 (p=0.005) and -0.673 (p=0.000), respectively. Surface tension, measured by a simple method, should be reflected in the change of a surfactant protein, such as SP-D. Â© 2013 Informa Healthcare USA, Inc. All rights reserved: reproduction in whole or part not permitted.</t>
  </si>
  <si>
    <t>10.1166/jbn.2013.1680</t>
  </si>
  <si>
    <t>Biocompatibility testing of single-walled carbon nanotubes on murine preosteoblasts: Higher osteoblastic differentiation with BMP-9 than with BMP-2</t>
  </si>
  <si>
    <t>Carbon nanotubes (CNTs) have been used in orthopaedic applications because of their exceptional mechanical properties. However, the influence of CNTs on the behaviour of bone-forming cells and on the ability of these cells to respond to growth factors, such as bone morphogenetic proteins (BMPs), remains poorly known. Therefore, in the present study, single-walled CNTs (SWCNTs) were synthesised using an induction thermal plasma process and purified using a multistep procedure. The impact of these purified SWCNTs on the Smad activation, cell proliferation and differentiation, with or without BMP-2 and BMP-9 (1.92 nM), was also studied using western blot, mitochondrial enzymatic activity, TUNEL, RT-PCR and alkaline phosphatase activity analyses. Pre-treatment of MC3T3-E1 preosteoblasts with SWCNTs accelerated the Smad1/5/8 activation, induced by both BMP-2 and BMP-9, within 15 min. It also slightly affected their proliferation at 48 h without apoptosis. Interestingly, at 72 h, BMP-9 favoured the differentiation of MC3T3-E1 preosteoblasts pretreated with SWCNTs to a larger extent than BMP-2 did. Therefore, the combination of BMP-9 with SWCNTs appears to be a promising avenue for bone applications. Copyright Â© 2013 American Scientific Publishers All rights reserved.</t>
  </si>
  <si>
    <t>10.3109/17435390.2012.702230</t>
  </si>
  <si>
    <t>10.3109/17435390.2012.713527</t>
  </si>
  <si>
    <t>10.1016/j.crci.2013.04.004</t>
  </si>
  <si>
    <t>IL-33 mediates multi-walled carbon nanotube (MWCNT)-induced airway hyper-reactivity via the mobilization of innate helper cells in the lung</t>
  </si>
  <si>
    <t>Length-dependent pleural inflammation and parietal pleural responses after deposition of carbon nanotubes in the pulmonary airspaces of mice</t>
  </si>
  <si>
    <t>Functionalization of short multi-walled carbon nanotubes with creatinine and aromatic aldehydes via microwave and thermal methods and their influence on the MKN45 and MCF7 cancer cells</t>
  </si>
  <si>
    <t>Allergic asthma is a chronic inflammatory disorder of the airway associated with bronchial obstruction, airway hyper-reactivity (AHR), and mucus production. The epithelium may direct and propagate asthmatic-like responses. Central to this theory is the observation that viruses, air pollution, and allergens promote epithelial damage and trigger the generation of IL-25, IL-33, and TSLP via innate pathways such as TLRs and purinergic receptors. Similarly, engineered nanomaterials promote a Th2-associated pathophysiology. In this study, we tested the hypothesis that instillation of multi-walled carbon nanotubes (MWCNT) impair pulmonary function in C57Bl/6 mice due to the development of IL-33-dependent Th2-associated inflammation. MWCNT exposure resulted in elevated levels of IL-33 in the lavage fluid (likely originating from airway epithelial cells), enhanced AHR, eosinophil recruitment, and production of Th2-associated cytokines and chemokines. Moreover, these events were dependent on IL-13 signaling and the IL-33/ST2 axis, but independent of T and B cells. Finally, MWCNT exposure resulted in the recruitment of innate lymphoid cells. Collectively, our data suggest that MWCNT induce epithelial damage that results in release of IL-33, which in turn promotes innate lymphoid cell recruitment and the development of IL-13-dependent inflammatory response. Â© 2013 Informa UK, Ltd.</t>
  </si>
  <si>
    <t>Background: Carbon nanotubes (CNT) are fibre-like nanomaterials whose structural similarity to asbestos has raised concerns that they may also pose a mesothelioma hazard. The objective of this study was to examine the inflammatory potential of three CNT samples of differing length on the lungs and pleural cavity following introduction into the airspaces of mice. ResultsAspiration of the two short/tangled and one long CNT sample into the lungs of mice resulted in a length-dependent inflammatory response at 1 week, i.e., only the long CNT sample caused acute neutrophilic inflammation in bronchoalveolar lavage at 1 week and progressive thickening of the alveolar septa. The authors also report length-dependent inflammatory responses in the pleural lavage after exposure only to the long CNT. The inflammatory response in the pleural cavity to long fibres and the appearance of lesions along the chest wall and diaphragm was not present at 1 week and only evident by 6 weeks post-exposure. Conclusion: Length-dependent pathogenicity is a feature of asbestos and the results presented in this study demonstrate similar length-dependent pathogenicity of CNT in the lungs and pleural space following airspace deposition. The data support the contention that long CNT reach the pleura from the airspaces, and that they are retained at the parietal pleura and cause inflammation and lesion development. The parietal pleura is the site of origin of mesothelioma and inflammation is considered to be a process involved in asbestos carcinogenesis and so the data support the contention that CNT may pose an asbestos-like mesothelioma hazard. Â© 2013 Informa UK, Ltd.</t>
  </si>
  <si>
    <t>The chemical functionalization of carboxylated short multi-walled carbon nanotubes (Sh-MWCNT-COOH) by creatinine (Sh-MWCNT-amide) and later modification with aromatic aldehydes for producing 2-amino-5-arylidene-1-methyl-1H-imidazol- 4(5H)-one (Sh-MWCNT-imidazols) via thermal and microwave methods have been investigated. All the products were characterized by Fourier transform infrared spectroscopy, Raman spectroscopy, scanning electron microscope, elemental analysis, thermogravimetric analysis, derivative thermogravimetric and cellular investigations. These functionalizations have been chosen due to the active sites of CC and carbonyl groups in Sh-MWCNT-imidazols, which might be used as functional materials in the future. MTT assay was used to examine the behavior of cell proliferation after 72 h of cell culture experiments. Cellular investigations were performed for two kinds of cells, human breast and gastric cancer cells. Cellular results showed high toxicity of modified Sh-MWCNTs on the gastric cancer cells compared to breast cells. Â© 2013 AcadÃ©mie des sciences. Published by Elsevier Masson SAS. All rights reserved.</t>
  </si>
  <si>
    <t>Comptes Rendus Chimie</t>
  </si>
  <si>
    <t>10.1016/j.tiv.2013.04.012</t>
  </si>
  <si>
    <t>Culture medium type affects endocytosis of multi-walled carbon nanotubes in BEAS-2B cells and subsequent biological response</t>
  </si>
  <si>
    <t>We examined the cytotoxicity of multi-walled carbon nanotubes (MWCNTs) and the resulting cytokine secretion in BEAS-2B cells or normal human bronchial epithelial cells (HBEpCs) in two types of culture media (Ham's F12 containing 10% FBS [Ham's F12] and serum-free growth medium [SFGM]). Cellular uptake of MWCNT was observed by fluorescent microscopy and analyzed using flow cytometry. Moreover, we evaluated whether MWCNT uptake was suppressed by 2 types of endocytosis inhibitors. We found that BEAS-2B cells cultured in Ham's F12 and HBEpCs cultured in SFGM showed similar biological responses, but BEAS-2B cells cultured in SFGM did not internalize MWCNTs, and the 50% inhibitory concentration value, i.e., the cytotoxicity, was increased by more than 10-fold. MWCNT uptake was suppressed by a clathrin-mediated endocytosis inhibitor and a caveolae-mediated endocytosis inhibitor in BEAS-2B cells cultured in Ham's F12 and HBEpCs cultured in SFGM. In conclusion, we suggest that BEAS-2B cells cultured in a medium containing serum should be used for the safety evaluation of nanomaterials as a model of normal human bronchial epithelial cells. However, the culture medium composition may affect the proteins that are expressed on the cytoplasmic membrane, which may influence the biological response to MWCNTs. Â© 2013 The Authors.</t>
  </si>
  <si>
    <t>10.1021/am402052x</t>
  </si>
  <si>
    <t>Impact of carbon nanotube exposure to seeds of valuable crops</t>
  </si>
  <si>
    <t>Multiwalled carbon nanotubes (MWCNTs) affected seed germination, growth, and the development of three important crops (barley, soybean, corn). Early seed germination and activation of growth in exposed seedlings was observed when MWCNTs were added to sterile agar medium. Similarly, seed germination was activated for all tested crop species when MWCNTs were deposited on seed surfaces. The ability of MWCNTs to penetrate the seed coats of corn, barley, and soybean was proven by detection of nanotube agglomerates inside MWCNT-exposed seeds using Raman spectroscopy and transmission electron microscopy (TEM). Reverse transcription polymerase chain reaction (RT-PCR) analysis revealed that the expression of genes encoding several types of water channel proteins was increased in soybean, corn, and barley seeds coated with MWCNTs compared with uncoated control seeds. Our results indicate that the positive effect of MWCNTs on the germination and growth of seedlings is reproducible between crop species and can be observed for different methods of delivering carbon nanotubes. Such studies could prove the significant potential of carbon nanotubes as regulators of germination and plant growth. Â© 2013 American Chemical Society.</t>
  </si>
  <si>
    <t>10.1021/es4030595</t>
  </si>
  <si>
    <t>Core structure and surface functionalization of carbon nanomaterials alter impacts to daphnid mortality, reproduction, and growth: Acute assays do not predict chronic exposure impacts</t>
  </si>
  <si>
    <t>There are currently over ninety products incorporating carbon nanomaterials (CNMs) on the market today for a variety of applications. Modifications in core structure and surface chemistry of manufactured nanomaterials are used to optimize nanomaterials for specific uses. However, there is a notable lack of information on how core structure and surface chemistry may alter toxicity in low-level, chronic exposures. This paper examines the effects of twelve CNMs that differ in their core structure and surface chemistry to Daphnia magna over a 21-day chronic exposure. Overall, nanomaterials with a carbon nanotube core were more toxic to daphnids than fullerenes, with the one exception of fullerenes with a gamma-cyclodextrin surface chemistry. Acute mortality was not a good predictor of chronic effects as none of the CNMs induced toxicity at tested concentrations after 48 h, yet chronic assays indicated significant differences in mortality, reproduction, and growth realized after 21 days. Our results indicate that (1) acute exposure assays do not accurately describe the impact of CNMs to biological systems, (2) chronic exposures provide valuable information that indicates the potential for different modes of action for nanomaterials of differing chemistries, and (3) core structure and surface chemistry both influence particle toxicity. Â© 2013 American Chemical Society.</t>
  </si>
  <si>
    <t>10.1016/j.toxlet.2013.05.642</t>
  </si>
  <si>
    <t>10.1016/j.toxlet.2013.06.208</t>
  </si>
  <si>
    <t>Albumin reduces thrombogenic potential of single-walled carbon nanotubes</t>
  </si>
  <si>
    <t>Single-walled carbon nanotubes and graphene oxides induce autophagosome accumulation and lysosome impairment in primarily cultured murine peritoneal macrophages</t>
  </si>
  <si>
    <t>Reduction of thrombogenicity of carbon nanotubes is an important prerequisite for their biomedical use. We assessed the thrombogenic activity of carboxylated single-walled carbon nanotubes (c-SWCNTs) and covalently PEGylated c-SWNCTs (PEG-SWCNTs) by testing the clotting time of platelet poor plasma and platelet aggregation in whole blood samples, and evaluated the impact of human serum albumin on thrombogenicity of carbon nanotubes. Both types of SWCNTs exhibited considerable thrombogenic activity. SWCNTs accelerated plasma clotting, with a lesser effect seen for PEG-SWCNTs. Treatment of SWCNTs with albumin did not affect the SWCNT-induced shortening of clotting time. In whole blood, no discernible differences in the effect of c-SWCNTs and PEG-SWCNTs on platelets were observed. Upon addition of SWCNTs to blood, dose- and time-dependent formation of agglomerates of nanotubes and platelets was demonstrated. Pretreatment of SWCNTs with albumin reduced the platelet aggregation: the number of single platelets increased, and the size of platelet-SWCNT agglomerates decreased dramatically. Hence, addition of albumin may serve to attenuate the adverse, thrombogenic effect of CNTs. Â© 2013 Elsevier Ireland Ltd.</t>
  </si>
  <si>
    <t>The wide application of carbon nanomaterials in various fields urges in-depth understanding of the toxic effects and underlying mechanisms of these materials on biological systems. Cell autophagy was recently recognized as an important lysosome-based pathway of cell death, and autophagosome accumulation has been found to be associated with the exposure of various nanoparticles, but the underlying mechanisms are still uncertain due to the fact that autophagosome accumulation can result from autophagy induction and/or autophagy blockade. In this study, we first evaluated the toxicity of acid-functionalized single-walled carbon nanotubes and graphene oxides, and found that both carbon nanomaterials induced adverse effects in murine peritoneal macrophages, and GOs were more potent than AF-SWCNTs. Both carbon nanomaterials induced autophagosome accumulation and the conversion of LC3-I to LC3-II. However, degradation of the autophagic substrate p62 protein was also inhibited by both nanomaterials. Further analyses on lysosomes revealed that both carbon nanomaterials accumulated in macrophage lysosomes, leading to lysosome membrane destabilization, which indicates reduced autophagic degradation. The effects of AF-SWCNTs and GOs on cell autophagy revealed by this study may shed light on the potential toxic mechanism and suggest caution on their utilization. Â© 2013 Elsevier Ireland Ltd.</t>
  </si>
  <si>
    <t>10.1021/es401786s</t>
  </si>
  <si>
    <t>Realizing comparable oxidative and cytotoxic potential of single- and multiwalled carbon nanotubes through annealing</t>
  </si>
  <si>
    <t>The potential applications as well as the environmental and human health implications of carbon nanomaterials are well represented in the literature. There has been a recent focus on how specific physicochemical properties influence carbon nanotube (CNT) function as well as cytotoxicity. The ultimate goal is a better understanding of the causal relationship between fundamental physiochemical properties and cytotoxic mechanism in order to both advance functional design and to minimize unintended consequences of CNTs. This study provides characterization data on a series of multiwalled carbon nanotubes (MWNTs) that underwent acid treatment followed by annealing at increasing temperatures, ranging from 400 to 900 C. These results show that MWNTs can be imparted with the same toxicity as single-walled carbon nanotubes (SWNTs) by acid treatment and annealing. Further, we were able to correlate this toxicity to the chemical reactivity of the MWNT suggesting that it is a chemical rather than physical hazard. This informs the design of MWNT to be less hazardous or enables their implementation in antimicrobial applications. Given the reduced cost and ready dispersivity of MWNTs as compared to SWNTs, there is a significant opportunity to pursue the use of MWNTs in novel applications previously thought reserved for SWNTs. Â© 2013 American Chemical Society.</t>
  </si>
  <si>
    <t>10.1080/15287394.2013.825571</t>
  </si>
  <si>
    <t>Investigation of the pulmonary bioactivity of double-walled carbon nanotubes</t>
  </si>
  <si>
    <t>Double-walled carbon nanotubes (DWCNT) are a rather new and unexplored variety of carbon nanotubes. Previously conducted studies established that exposure to a variety of carbon nanotubes produced lung inflammation and fibrosis in mice after pharyngeal aspiration. However, the bioactivity of double-walled carbon nanotubes (DWCNT) has not been determined. In this study, the hypothesis that DWCNT would induce pulmonary toxicity was explored by analyzing the pulmonary bioactivity of DWCNT. To test this hypothesis, C57Bl/6 mice were exposed to DWCNT by pharyngeal aspiration. Mice underwent whole-lung lavage (WLL) to assess pulmonary inflammation and injury, and lung tissue was examined histologically for development of pulmonary disease as a function of dose and time. The results showed that DWCNT exposure produced a dose-dependent increase in WLL polymorphonuclear leukocytes (PMN), indicating that DWCNT exposure initiated pulmonary inflammation. DWCNT exposure also produced a dose-dependent rise in lactate dehydrogenase (LDH) activity, as well as albumin levels, in WLL fluid, indicating that DWCNT exposure promoted cytotoxicity as well as decreases in the integrity of the blood-gas barrier in the lung, respectively. In addition, at 7 and 56 d postexposure, the presence of significant alveolitis and fibrosis was noted in mice exposed to 40 Î¼g/mouse DWCNT. In conclusion, this study provides insight into previously uninvestigated pulmonary bioactivity of DWCNT exposure. Data indicate that DWCNT exposure promotes inflammation, injury, and fibrosis in the lung. Â© 2013 Taylor and Francis Group, LLC.</t>
  </si>
  <si>
    <t>10.1080/02772248.2013.844429</t>
  </si>
  <si>
    <t>10.1166/jnn.2013.7546</t>
  </si>
  <si>
    <t>A low-maintenance, primary cell culture model for the assessment of carbon nanotube toxicity</t>
  </si>
  <si>
    <t>Inflammatory and hyperalgesic effects of oxidized multi-walled carbon nanotubes in rats</t>
  </si>
  <si>
    <t>Carbon nanotubes (CNTs) have gained substantial interest as a material for biomedical devices with reliable properties suitable for electrically conducting biomedical devices. While CNTs combine ideal properties for a number of tissue-interfacing applications, their biocompatibility and safety have been the source of considerable conjecture. This study outlines a method for evaluating biocompatibility, using a low-cost, short-term assessment model of CNT with primary cells, which are more representative of an in vivo situation than cell lines. It was demonstrated that carboxylate-modified, multi-walled CNTs exhibit cytotoxic behavior in as little as 6 hr of exposure to primary fibroblasts. The resultant cell death was concentration dependent, demonstrating the efficacy of acute assessment of cytocompatibility. Although cell viability remained relatively high (being above 85% for all CNT concentrations up to 500 Î¼g/ml), these results reflect similar relationships found for longer term exposures. This method has reliable potential for high-throughput assessment and quality control of CNTs in biomedical applications using a primary cell model. Â© 2013 Â© 2013 Taylor &amp; Francis.</t>
  </si>
  <si>
    <t>We evaluated local inflammatory activity of oxidized multiwalled carbon nanotubes in rat experimental models of acute inflammation (paw edema and hyperalgesia) by analyzing their toxicity in non-mesoendothelial tissues. Subcutaneous injection of the nanotubes induced paw edema, that was maximal in the first 2 h after administration at 0.1 mg/kg (43.25Â±3.8 AUC) and 1 mg/kg (30.1Â±1.8 AUC) compared to saline (18.32Â±02.05 AUC). The histopathological analysis showed acute inflammation characterized by vasodilatation, edema formation, neutrophil infiltrate and tissue damage. The nanotubes also elicited hyperalgesic response, seen by the increase of animal paw withdrawal that was maximal in the first 3 hours. The data obtained at the 3rd h was: 75Â±9.3% (0.01 mg/kg), 58Â±8.3% (0.1 mg/kg) and 53Â±6.69% (1 mg/kg) in relation with saline (28Â±3.5%). In conclusion, the oxidized multiwalled carbon nanotubes elicit inflammatory and hyperalgesic effects associated to severe tissue damage in rats. Copyright Â© 2013 American Scientific Publishers All rights reserved.</t>
  </si>
  <si>
    <t>10.1186/1743-8977-10-35</t>
  </si>
  <si>
    <t>Multi-walled carbon nanotubes induce human microvascular endothelial cellular effects in an alveolar-capillary co-culture with small airway epithelial cells</t>
  </si>
  <si>
    <t>Background: Nanotechnology, particularly the use of multi-walled carbon nanotubes (MWCNT), is a rapidly growing discipline with implications for advancement in a variety of fields. A major route of exposure to MWCNT during both occupational and environmental contact is inhalation. While many studies showed adverse effects to the vascular endothelium upon MWCNT exposure, in vitro results often do not correlate with in vivo effects. This study aimed to determine if an alveolar-capillary co-culture model could determine changes in the vascular endothelium after epithelial exposure to MWCNT.Methods: A co-culture system in which both human small airway epithelial cells and human microvascular endothelial cells were separated by a Transwell membrane so as to resemble an alveolar-capillary interaction was used. Following exposure of the epithelial layer to MWCNT, the effects to the endothelial barrier were determined.Results: Exposure of the epithelial layer to MWCNT induced multiple changes in the endothelial cell barrier, including an increase in reactive oxygen species, actin rearrangement, loss of VE-cadherin at the cell surface, and an increase in endothelial angiogenic ability. Overall increases in secreted VEGFA, sICAM-1, and sVCAM-1 protein levels, as well as increases in intracellular phospho-NF-ÎºB, phospho-Stat3, and phospho-p38 MAPK, were also noted in HMVEC after epithelial exposure.Conclusion: The co-culture system identified that alveolar-capillary exposure to MWCNT induced multiple changes to the underlying endothelium, potentially through cell signaling mediators derived from MWCNT-exposed epithelial cells. Therefore, the co-culture system appears to be a relevant in vitro method to study the pulmonary toxicity of MWCNT. Â© 2013 Snyder-Talkington et al.; licensee BioMed Central Ltd.</t>
  </si>
  <si>
    <t>10.1002/jat.2744</t>
  </si>
  <si>
    <t>CCR5 plays an important role in resolving an inflammatory response to single-walled carbon nanotubes</t>
  </si>
  <si>
    <t>Owing to the development of new materials and technology, the pollutants in the environment are becoming more varied and complex over time. In our previous study using ICR mice, we suggested that a single intratracheal instillation of single-walled carbon nanotubes (SWCNTs) induced early lung fibrosis and subchronic tissue damage. In the present study, to investigate the role of CCR5 in inflammatory responses to the uptake of SWCNTs, we compared BAL (Bronchoalveolar lavage) cell composition, cell cycles, cytokines, cell phenotypes, inflammatory response-related proteins, cell surface receptors and histopathology using CCR5 knockout (KO) and wild-type mice. Results showed that the distribution of neutrophils in BAL fluid significantly decreased in KO mice. The expression of apoptosis-related proteins including caspase-3, p53, phospho-p53, p21 and cleaved PARP, TGF Î²l and mesothelin markedly increased in KO mice compared with wild-type mice. Histopathological lesions were also more frequently noted in KO mice. Moreover, the secretion of IL-13 and IL-17 with IL-6 significantly increased in KO mice compared with wild-type mice, whereas that of IL-12 significantly decreased in comparison to wild-type mice. The distribution of B cells and CD8+ T cells was predominant in the inflammatory responses in KO mice, whereas that of T cells and CD4+ T cells was predominant in the inflammatory responses in wild-type mice. Furthermore, the expression of CCR4 and CCR7 significantly increased in KO mice. Based on these results, we suggest that the absence of CCR5 delays the resolution of inflammatory responses triggered by SWCNTs inflowing into the lungs and shifts inflammatory response for SWCNTs clearance from Th1-type to Th2-type. Â© 2012 John Wiley &amp; Sons, Ltd.</t>
  </si>
  <si>
    <t>10.1016/j.watres.2013.01.059</t>
  </si>
  <si>
    <t>10.1016/j.watres.2012.12.039</t>
  </si>
  <si>
    <t>Influences of ambient carbon nanotubes on toxic metals accumulation in Daphnia magna</t>
  </si>
  <si>
    <t>Stability, metal leaching, photoactivity and toxicity in freshwater systems of commercial single wall carbon nanotubes</t>
  </si>
  <si>
    <t>With the rapid increase of carbon nanotube (CNT) applications, there are considerable concerns of their inevitable releases into the aquatic environments. CNTs may interact with and further influence the fate and transport of other pollutants such as toxic metals. In the present study, non-covalent and nontoxic dispersant polyvinyl pyrrolidone (PVP) was used to provide a relatively stable test solution for CNTs. The dissolved uptake rate constant (ku) and the dietary assimilation efficiency (AE) of cadmium (Cd) and zinc (Zn) were then quantified in a freshwater zooplankton Daphnia magna in the presence of different CNTs (without functionalized - single-walled nanotubes-SWNTs, multi-walled nanotubes-MWNTs, and with functionalized - F-SWNTs, F-MWNTs, containing oxygen functional groups at the defect sites of CNTs) concentrations. We demonstrated that different CNTs exposures led to distinctive metal accumulation patterns. Non-functionalized CNTs significantly decreased the metal uptake rate from the dissolved phase, possibly because of their effects on the physiological activity of animals. In contrast, the F-CNTs (F-SWNTs and F-MWNTs) adsorbed the metals and increased the metal accumulation in daphnids in a concentration-dependent manner, due to the ingestion of F-CNTs associated metals. The AEs of metals in D. magna were elevated by CNTs physical blocking of the animal guts. Our present study showed that CNTs could serve as a new pathway for metal accumulation. This raised a new environmental problem of CNTs since they may induce the accumulation of toxic metals from the dietary exposure. Â© 2013 Elsevier Ltd.</t>
  </si>
  <si>
    <t>Carbon nanotubes (CNTs) are exciting new materials that have been intensively researched and are becoming increasingly used in consumer products. With rapid growth in production and use of CNTs in many applications, there is the potential for emissions to the environment and thus research is needed to assess the risks associated with CNTs in the environment. Here we show that commercial CNTs differ in their stability, photoactivity, metal leachate, and toxicity to freshwater algae. The behavior between raw and purified variants of the CNTs differs considerably; for example purified CNTs are generally more photoactive, producing singlet oxygen and superoxide, while raw CNTs show little or no photoactivity. Residual metal catalysts differ based on synthesis method used to prepare CNTs and thus may be comprised of elements with varying degrees of toxic potential. Influenced by pH and other constituents of the natural waters, our work shows that metals can leach out from all the commercial CNTs studied, even purified versions, albeit at different levels in many natural waters. As much as 10% of the total residual nickel leached from a purified CNT after 72h. Aqueous concentrations of molybdenum leached from a different purified CNT were nearly 0.060mgL-1 after 72h. With little sample preparation, CNTs are dispersible in most freshwaters and stable for several days. Not all tested CNTs were toxic; for those CNTs that did induce toxicity we show that photoactivity, not metal leaching, contributes to the toxicity of commercial CNTs to freshwater algae, with growth rates significantly reduced by as much as 200%. Â© 2013 Elsevier Ltd.</t>
  </si>
  <si>
    <t>10.1016/j.carbon.2013.03.057</t>
  </si>
  <si>
    <t>Disruption of model cell membranes by carbon nanotubes</t>
  </si>
  <si>
    <t>Carbon nanotubes (CNTs) have one of the highest production volumes among carbonaceous engineered nanoparticles (ENPs) worldwide and are have potential uses in applications including biomedicine, nanocomposites, and energy conversion. However, CNTs possible widespread usage and associated likelihood for biological exposures have driven concerns regarding their nanotoxicity and ecological impact. In this work, we probe the responses of planar suspended lipid bilayer membranes, used as model cell membranes, to functionalized multi-walled carbon nanotubes (MWCNT), CdSe/ZnS quantum dots, and a control organic compound, melittin, using an electrophysiological measurement platform. The electrophysiological measurements show that MWCNTs in a concentration range of 1.6-12 ppm disrupt lipid membranes by inducing significant transmembrane current fluxes, which suggest that MWCNTs insert and traverse the lipid bilayer membrane, forming transmembrane carbon nanotubes channels that allow the transport of ions. This paper demonstrates a direct measurement of ion migration across lipid bilayers induced by CNTs. Electrophysiological measurements can provide unique insights into the lipid bilayer-ENPs interactions and have the potential to serve as a preliminary screening tool for nanotoxicity. Â© 2013 Elsevier Ltd. All rights reserved.</t>
  </si>
  <si>
    <t>10.3109/17435390.2012.694487</t>
  </si>
  <si>
    <t>10.1186/1743-8977-10-33</t>
  </si>
  <si>
    <t>10.1293/tox.26.131</t>
  </si>
  <si>
    <t>Exposure of single-walled carbon nanotubes impairs the functions of primarily cultured murine peritoneal macrophages</t>
  </si>
  <si>
    <t>Distribution and fibrotic response following inhalation exposure to multi-walled carbon nanotubes</t>
  </si>
  <si>
    <t>Two-week toxicity of multi-walled carbon nanotubes by wholebody inhalation exposure in rats</t>
  </si>
  <si>
    <t>It is increasingly important to understand the single-walled carbon nanotubes' (SWCNTs) immune response as their increasingly biomedical researches and applications. Macrophages and T cells play important roles in scavenging foreign materials and pathogens and regulating immune response. In this work, primarily cultured murine peritoneal macrophages and purified splenic T cells were utilised to determine the toxic effects of SWCNTs and acid-functionalised SWCNTs (AF-SWCNTs) on the immune system, especially on macrophage functions. Macrophages were exposed to 0-50 Î¼g/ml of CNTs for 24 h and no significant cytotoxicity was found by live/dead and annexin-V-FITC/PI analyses. The TEM images revealed that AF-SWCNTs were engulfed mostly through phagocytosis and located in lysosomes of macrophages. Measurement of mitochondrial membrane potential and proteasome subunit gene expression demonstrated that 10 and 50 Î¼g/ml AF-SWCNTs could damage mitochondrial function and proteasome formation in a concentration-dependent manner. Functional analyses revealed that the percentage of phagocytic cells were affected significantly by 20 Î¼g/ml CNTs, and 5 Î¼g/ml AF-SWCNTs inhibited the phagocytic efficiency of latex beads in macrophages. The accessory cell function was affected by both AF-SWCNTs and SWCNTs at concentrations of 10 and 50 Î¼g/ml, respectively. Furthermore, AF-SWCNT biased naÃ¯ve T-cell differentiation to Th1 type by inducing the production of IFN-Î³ and TNF, implying the potential risk of Th1-associated diseases (e.g. autoimmune diseases and inflammation) on AF-SWCNT exposure. Â© 2013 Informa UK, Ltd.</t>
  </si>
  <si>
    <t>Background: Prior studies have demonstrated a rapid and progressive acute phase response to bolus aspiration of multi-walled carbon nanotubes (MWCNTs). In this study we sought to test the hypothesis that inhalation exposure to MWCNT produces a fibrotic response and that the response is chronically persistent. To address the hypothesis that inhaled MWCNTs cause persistent morphologic changes, male C57BL/6 J mice were exposed in a whole-body inhalation system to a MWCNT aerosol and the fibrotic response in the alveolar region examined at up to 336 days after termination of exposure.Methods: Inhalation exposure was to a 5 mg/m3 MWCNT aerosol for 5 hours/day for 12 days (4 times/week for 3 weeks). At the end of inhalation exposures, lungs were either lavaged for analysis of bronchoalveolar lavage (BAL) or preserved by vascular perfusion of fixative while inflated with air at 1, 14, 84, 168 and 336 days post inhalation exposure. Separate, clean-air control groups were also studied. Light microscopy, enhanced darkfield microscopy and field emission electron microscopy (FESEM) of tissue sections were used to analyze the distribution of lung burden following inhalation exposure. Morphometric measurements of Sirius Red staining for fibrillar collagen were used to assess the connective tissue response. Serial section analysis of enhanced darkfield microscope images was used to examine the redistribution of MWCNT fibers within the lungs during the post-exposure period.Results: At day 1 post-exposure 84 Â± 3 and 16 Â± 2 percent of the lung burden (Mean Â± S.E., N = 5) were in the alveolar and airway regions, respectively. Initial distribution within the alveolar region was 56 Â± 5, 7 Â± 4 and 20 Â± 3 percent of lung burden in alveolar macrophages, alveolar airspaces and alveolar tissue, respectively. Clearance reduced the alveolar macrophage burden of MWCNTs by 35 percent between 1 and 168 days post-exposure, while the content of MWCNTs in the alveolar tissue increased by 63 percent. Large MWCNT structures containing greater than 4 fibers were 53.6 percent of the initial lung burden and accounted for the majority of the decline with clearance, while lung burden of singlet MWCNT was essentially unchanged. The mean linear intercept of alveolar airspace, a measure of the expansion of the lungs, was not significantly different between groups. Pulmonary inflammation and damage, measured as the number of polymorphnuclear leukocytes (PMNs) or lactate dehydrogenase activity (LDH) and albumin in BAL, increased rapidly (1 day post) after inhalation of MWCNTs and declined slowly with time post-exposure. The fibrillar collagen in the alveolar region of MWCNT-exposed mice demonstrated a progressive increase in thickness over time (0.17 Â± 0.02, 0.22 Â± 0.02, 0.26 Â± 0.03, 0.25 Â± 0.02 and 0.29 Â± 0.01 microns for 1, 14, 84, 168 and 336 days post-exposure) and was significantly different from clean-air controls (0.16 Â± 0.02) at 84 and (0.15 Â± 0.02) at 336 days post-exposure.Conclusions: Despite the relatively low fraction of the lung burden being delivered to the alveolar tissue, the average thickness of connective tissue in the alveolar region increased by 70% in the 336 days after inhalation exposure. These results demonstrate that inhaled MWCNTs deposit and are retained within the alveolar tissue where they produce a progressive and persistent fibrotic response up to 336 days post-exposure. Â© 2013 Mercer et al.; licensee BioMed Central Ltd.</t>
  </si>
  <si>
    <t>To evaluate pulmonary toxicity of multi-walled carbon nanotubes (MWCNTs), F344 rats of both sexes were exposed by inhalation to 0.2, 1 or 5 mg/m3 MWCNT aerosol for 6 h/day, 5 days/week for 2 weeks using a whole-body exposure system. At the end of the 2-week exposure period, one-half of the rats were necropsied, and at the end of an additional 4-week postexposure period, the remaining rats were necropsied. MWCNTs were deposited in the lungs of all MWCNT-exposed groups and mostly remained in the lungs throughout the 4-week postexposure period. Granulomatous changes in the lung were found in the rats exposed to 5 mg/m3 MWCNTs, and these changes were slightly aggravated at the end of the 4-week postexposure period. In the bronchoalveolar lavage fluid (BALF), the numbers of neutrophils, percentages of bi- and multinucleated alveolar macrophages, levels of ALP activity and concentrations of total protein and albumin were elevated in the rats exposed to 1 and 5 mg/m3 MWCNTs. At the end of the 4-week postexposure period, the values of the BALF parameters tended to remain elevated. In addition, goblet cell hyperplasias in the nasal cavity and nasopharynx were observed in the rats exposed to 1 and 5 mg/m3 MWCNTs, but these lesions had largely regressed by the end of the postexposure period. Based on the histopathological and inflammatory changes, the no-observed-adverse-effect level (NOAEL) for inhalation of MWCNTs for 2 weeks was 0.2 mg/m3. Â© 2013 The Japanese Society of Toxicologic Pathology.</t>
  </si>
  <si>
    <t>10.1088/0957-4484/24/26/265102</t>
  </si>
  <si>
    <t>10.1021/es304016u</t>
  </si>
  <si>
    <t>10.1080/02772248.2013.840371</t>
  </si>
  <si>
    <t>Spectroscopic characterization of protein-wrapped single-wall carbon nanotubes and quantification of their cellular uptake in multiple cell generations</t>
  </si>
  <si>
    <t>Diuron sorbed to carbon nanotubes exhibits enhanced toxicity to chlorella vulgaris</t>
  </si>
  <si>
    <t>Cytotoxicity of single-walled carbon nanotubes, multi-walled carbon nanotubes, and chrysotile to human lung epithelial cells</t>
  </si>
  <si>
    <t>We study the spectral characteristics of bovine serum albumin (BSA) protein conjugated single-wall carbon nanotubes (SWNTs), and quantify their uptake by macrophages. The binding of BSA onto the SWNT surface is found to change the protein structure and to increase the doping of the nanotubes. The G-band Raman intensity follows a well-defined power law for SWNT concentrations of up to 33 Î¼g ml-1 in aqueous solutions. Subsequently, in vitro experiments demonstrate that incubation of BSA-SWNT complexes with macrophages affects neither the cellular growth nor the cellular viability over multiple cell generations. Using wide spot Raman spectroscopy as a fast, non-destructive method for statistical quantification, we observe that macrophages effectively uptake BSA-SWNT complexes, with the average number of nanotubes internalized per cell remaining relatively constant over consecutive cell generations. The number of internalized SWNTs is found to be âˆ¼30 Ã— 106 SWNTs/cell for a 60 mm-2 seeding density and âˆ¼100 Ã— 10 6 SWNTs/cell for a 200 mm-2 seeding density. Our results show that BSA-functionalized SWNTs are an efficient molecular transport system with low cytotoxicity maintained over multiple cell generations. Â© 2013 IOP Publishing Ltd.</t>
  </si>
  <si>
    <t>Carbon nanotubes (CNT) are more and more likely to be present in the environment, where they will associate with organic micropollutants due to strong sorption. The toxic effects of these CNT-micropollutant mixtures on aquatic organisms are poorly characterized. Here, we systematically quantified the effects of the herbicide diuron on the photosynthetic activity of the green alga Chlorella vulgaris in presence of different multiwalled CNT (industrial, purified, pristine, and oxidized) or soot. The presence of carbonaceous nanoparticles reduced the adverse effect of diuron maximally by &lt;78% (industrial CNT) and &lt;34% (soot) at 10.0 mg CNT/L, 5.0 mg soot/L, and diuron concentrations in the range 0.73-2990 Î¼g/L. However, taking into account the measured dissolved instead of the nominal diuron concentration, the toxic effect of diuron was equal to or stronger in the presence of CNT by a factor of up to 5. Sorbed diuron consequently remained partially bioavailable. The most pronounced increase in toxicity occurred after a 24 h exposure of algae and CNT. All results point to locally elevated exposure concentration (LEEC) in the proximity of algal cells associated with CNT as the cause for the increase in diuron toxicity. Â© 2012 American Chemical Society.</t>
  </si>
  <si>
    <t>Carbon nanotubes (CNTs) have found numerous applications in various industries. Recently, adverse effects of these materials on human and animal cells in vitro have been reported. In the present study, the cytotoxicity of single-walled carbon nanotubes (SWCNTs), multi-walled carbon nanotubes (MWCNTs), and chrysotile asbestos in human lung epithelial cells has been studied using the 3-(4,5-dimethylthiazol-2-yl)-2,5-diphenyltetrazolium bromide assay. The cells were exposed for 6 h and 24 h to between 0.97 and 1500 Î¼g mL-1 of CNTs and chrysotile fibers prepared in two culture media containing 5% serum and 0.5% dimethylsulfoxide. Dose-response curves were obtained to determine the nonobservable adverse effect concentration and the half-maximum inhibitory concentration (IC50). The way of dispersion affects the cytotoxicity of CNTs. For MWCNT, the toxicological indexes were lower than for SWCNT. Chrysotile fibers were even less cytotoxic than CNTs. Therefore, workplace control measures are recommended as priority for occupational and environmental conditions. Â© 2013 Taylor &amp; Francis.</t>
  </si>
  <si>
    <t>10.1007/s11434-013-5800-8</t>
  </si>
  <si>
    <t>Cytotoxicity and genotoxicity of multi-walled carbon nanotubes with human ocular cells</t>
  </si>
  <si>
    <t>Cytotoxicity and genotoxicity of plasma-modified multi-walled carbon nanotubes (MWCNTs), including hydroxyl-MWCNTs (MWCNT-OH), carboxyl-MWCNTs (MWCNT-COOH) and pristine MWCNTs, with human ocular cells (e.g. retinal pigment epithelium (RPE) cells) have been studied in this work. The addition of MWCNT-based materials caused few change in cell morphology while the presence of MWCNTs was observed inside the cells using transmission electron microscopy (TEM), suggesting possibility of MWCNTs passing through the cell membranes without damaging cells. Cell viability measurements suggested that MWCNT-COOH exhibited better biocompatibility than other MWCNT materials studied in this work. Lactate Dehydrogenase (LDH) release level was found to be less than 30% with all types of MWCNT-based materials. Reactive Oxygen Species (ROS) generation was visible but not severe with addition of nanotubes. A smaller oxidative stress level was obtained from MWCNT-COOH. Cell apoptosis was found to be less than 1.5% with addition of MWCNT-based materials. Particularly MWCNTs were found to be swallowed by cells and released by cells after 72 h without damaging cells, which may be considered as a potential vector for ocular genetic diseases. Plasma modification of MWCNTs particularly with -COOH was found to be an efficient way to improve ocular biocompatibility of MWCNTs, suggesting a fast and useful way to modify MWCNTs for applications in areas such as biology and biomedicine. Â© 2013 The Author(s).</t>
  </si>
  <si>
    <t>Chinese Science Bulletin</t>
  </si>
  <si>
    <t>10.1016/j.biomaterials.2013.03.093</t>
  </si>
  <si>
    <t>10.1016/j.biomaterials.2013.03.063</t>
  </si>
  <si>
    <t>Molecular characterization of toxicity mechanism of single-walled carbon nanotubes</t>
  </si>
  <si>
    <t>Directing neural differentiation of mesenchymal stem cells bycarboxylated multiwalled carbon nanotubes</t>
  </si>
  <si>
    <t>Carbon nanotubes (CNTs) are one of widely used nanomaterials in industry and biomedicine. The potential impact of single-walled carbon nanotubes (SWCNTs) was evaluated using Caenorhabditis elegans (. C.elegans) as a toxicological animal model. SWCNTs are extremely hydrophobic to form large agglomerates in aqueous solutions. Highly soluble amide-modified SWCNTs (. a-SWCNTs) were therefore used in the present study so that the exact impact of SWCNTs could be studied. No significant toxicity was observed in C.elegans due to the amide modification. a-SWCNTs were efficiently taken up by worms and caused acute toxicity, including retarded growth, shortened lifespan and defective embryogenesis. The resulting toxicity was reversible since C.elegans could recover from a-SWCNT-induced toxicity once the exposure terminates. Chronic exposure to low doses of a-SWCNTs during all development stages could also cause a toxic accumulation in C.elegans. Genome-wide gene expression analysis was performed to investigate the toxic molecular mechanisms. Functional genomic analysis and molecular biology validation suggest that defective endocytosis, the decreased activity of the citrate cycle and the reduced nuclear translocation of DAF-16 transcription factor play key roles in inducing the observed a-SWCNT toxicity in worms. The present study presents an integrated approach to evaluating the toxicity of nanomaterials at the organism and molecular level for human and environmental health and demonstrates that traditional toxicological endpoints associated with functional genomic analysis can provide global and thorough insight into toxicity. Â© 2013 Elsevier Ltd.</t>
  </si>
  <si>
    <t>The use of carbon nanotubes (CNTs) to promote neural differentiation is well known. However, most studies have focused on the effect of CNT-derived composites or CNT-based nanopattern substrates on differentiation. Whether or not the intrinsic properties of CNTs themselves can affect neural differentiation and the differentiation mechanism have not been fully investigated. We demonstrated that carboxylated multiwalled carbon nanotubes (MWCNTs) can induce and maintain neural differentiation of human bone marrow mesenchymal stem cells (hBMMSCs) without any exogenous differentiating factors, as evidenced by the protein expression. The low cytotoxicity of carboxylated MWCNTs was also shown by a proliferation assay. Quantitative real-time polymerase chain reaction (Q-PCR) data revealed that neural-associated genes, including growth and transcription factors, were promoted while bone-associated genes were inhibited when the cells were cultured on carboxylated MWCNTs. These up-regulated neural growth factors can also adsorb onto carboxylated MWCNTs. The data suggest that carboxylated MWCNTs play dual roles: promoting hBMMSC neural differentiation, including up-regulating the neural growth factors; and trapping these neural growth factors to create a suitable environment for long-term neural differentiation. Carboxylated MWCNT substrates may provide a method of post-transplantational spontaneous neural differentiation with low cytotoxicity for neuron injury repair. Â© 2013 Elsevier Ltd.</t>
  </si>
  <si>
    <t>10.1186/1743-8977-10-24</t>
  </si>
  <si>
    <t>Intracellular fate of carbon nanotubes inside murine macrophages: PH-dependent detachment of iron catalyst nanoparticles</t>
  </si>
  <si>
    <t>Background: Carbon nanotubes (CNT) are a family of materials featuring a large range of length, diameter, numbers of walls and, quite often metallic impurities coming from the catalyst used for their synthesis. They exhibit unique physical properties, which have already led to an extensive development of CNT for numerous applications. Because of this development and the resulting potential increase of human exposure, an important body of literature has been published with the aim to evaluate the health impact of CNT. However, despite evidences of uptake and long-term persistence of CNT within macrophages and the central role of those cells in the CNT-induced pulmonary inflammatory response, a limited amount of data is available so far on the CNT fate inside macrophages. Therefore, the overall aim of our study was to investigate the fate of pristine single walled CNT (SWCNT) after their internalization by macrophages.Methods: To achieve our aim, we used a broad range of techniques that aimed at getting a comprehensive characterization of the SWCNT and their catalyst residues before and after exposure of murine macrophages: X-ray diffraction (XRD), High Resolution (HR) Transmission Electron Microscopy (TEM), High Angle Annular Dark Field-Scanning TEM (HAADF-STEM) coupled to Electron Energy Loss Spectroscopy (EELS), as well as micro-X-ray fluorescence mapping (Î¼XRF), using synchrotron radiation.Results: We showed 1) the rapid detachment of part of the iron nanoparticles initially attached to SWCNT which appeared as free iron nanoparticles in the cytoplasm and nucleus of CNT-exposed murine macrophages, and 2) that blockade of intracellular lysosomal acidification prevented iron nanoparticles detachment from CNT bundles and protected cells from CNT downstream toxicity.Conclusions: The present results, while obtained with pristine SWCNT, could likely be extended to other catalyst-containing nanomaterials and surely open new ways in the interpretation and understanding of CNT toxicity. Â© 2013 Bussy et al.; licensee BioMed Central Ltd.</t>
  </si>
  <si>
    <t>10.1021/es400483k</t>
  </si>
  <si>
    <t>Comparative analysis for the cytotoxicity and genotoxicity of multi-walled carbon nanotubes with different lengths and surface modifications in A549 cells</t>
  </si>
  <si>
    <t>Colloidal properties and stability of graphene oxide nanomaterials in the aquatic environment</t>
  </si>
  <si>
    <t>OBJECTIVE: To compare the cytotoxicity and DNA strand breakage induced by multi-walled carbon nanotubes (MWCNTs) with different lengths and different surface modifications in human alveolar type II cells (A549 cells). METHODS: Two different lengths (5-15 Î¼m, 350-700 nm) of MWCNTs and three different kinds of surface modified MWCNTs (COOH-MWCNTs, NH2-MWCNTs, and Tau-MWCNTs) were used in the experiments. The short MWCNTs were used as pristine MWCNTs to compare with the 3 surface modified MWCNTs. The cytotoxicity was determined by cell counting kit-8 (CCK-8) assay at the concentrations of 2, 8, and 32 mg/L at hours 12, 24, 36, and 48 respectively. Single cell gel electrophoresis (SCGE) assay was performed to evaluate DNA strand breakage in A549 cells after 24 h treatment of 8 mg/L of each tested material. RESULTS: Long multi-walled carbon nanotubes (Long-MWCNTs) and short multi-walled carbon nanotubes (Short-MWCNTs) showed a dose-dependent cytotoxicity within the exposure time 12-48 h. Especially, Long-MWCNTs showed greater cytotoxicity than Short-MWCNTs from 24 to 48 h at the same concentration. The relative cell viability of the 3 surface modified MWCNTs was higher than that of the pristine MWCNTs at h 12 at the concentration of 32 mg/L [COOH-MWCNTs (86.55Â±1.80)%, NH2-MWCNTs (84.67Â±1.32)%, Tau-MWCNTs (80.15Â±3.53)% and Pristine-MWCNTs (71.44Â±5.58)%], at h 24 at the concentration of 8 mg/L [COOH-MWCNTs (96.74Â±1.00)%, NH2-MWCNTs (96.74Â±3.35)%, Tau-MWCNTs (106.39Â±3.83)% and Pristine-MWCNTs (91.02Â±2.53)%], at h 24 at the concentration of 32 mg/L [COOH-MWCNTs (80.88Â±2.67)%, NH2-MWCNTs (82.90Â±3.25)%, Tau-MWCNTs (82.55Â±3.32)% and Pristine-MWCNTs (76.08Â±4.27)%] and at h 36 at the concentration of 8 mg/L [COOH-MWCNTs (96.87Â±1.05)%, NH2-MWCNTs (96.66Â±4.76)%, Tau-MWCNTs (100.23Â± 2.84)% and Pristine-MWCNTs (89.61Â±3.78)%], and the differences were statistically significant (P&lt;0.05). Compared with the Pristine-MWCNTs, the relative cell viability of the 3 surface modified MWCNTs didn't demonstrate a statistically significant difference (P&gt;0.05) at other observation time and exposure concentrations. The DNA strand breakage of the 3 surface modified MWCNTs: the Olive tail moment of COOH-MWCNTs was 1.56Â±0.22, the Olive tail moment of NH2-MWCNTs 2.25Â±1.62 and the Olive tail moment of Tau-MWCNTs 2.23Â±0.94; the tail DNA% of COOH-MWCNTs was (3.96Â± 0.60)%, the tail DNA% of NH2-MWCNTs (6.16Â±4.68)% and the tail DNA% of Tau-MWCNTs (6.05Â±2.31)%, which were lower than that of the pristine MWCNTs (P&lt;0.05), whose Olive tail moment was 3.00Â±0.64 and tail DNA% (8.23Â±2.27)%. Moreover, the COOH-MWCNTs induced the lowest DNA damage among the three modified MWCNTs. CONCLUSION: Long-MWCNTs compared with Short-MWCNTs demonstrated a greater cytotoxicity and lower DNA strand breakage damage. The surface modifications of MWCNTs can reduce the cytotoxicity and DNA strand breakage in A549 cells.</t>
  </si>
  <si>
    <t>While graphene oxide (GO) has been found to be the most toxic graphene-based nanomaterial, its environmental fate is still unexplored. In this study, the aggregation kinetics and stability of GO were investigated using time-resolved dynamic light scattering over a wide range of aquatic chemistries (pH, salt types (NaCl, MgCl2, CaCl2), ionic strength) relevant to natural and engineered systems. Although pH did not have a notable influence on GO stability from pH 4 to 10, salt type and ionic strength had significant effects on GO stability due to electrical double layer compression, similar to other colloidal particles. The critical coagulation concentration (CCC) values of GO were determined to be 44 mM NaCl, 0.9 mM CaCl2, and 1.3 mM MgCl2. Aggregation and stability of GO in the aquatic environment followed colloidal theory (DLVO and Schulze-Hardy rule), even though GO's shape is not spherical. CCC values of GO were lower than reported fullerene CCC values and higher than reported carbon nanotube CCC values. CaCl2 destabilized GO more aggressively than MgCl2 and NaCl due to the binding capacity of Ca2+ ions with hydroxyl and carbonyl functional groups of GO. Natural organic matter significantly improved the stability of GO in water primarily due to steric repulsion. Long-term stability studies demonstrated that GO was highly stable in both natural and synthetic surface waters, although it settled quickly in synthetic groundwater. While GO remained stable in synthetic influent wastewater, effluent wastewater collected from a treatment plant rapidly destabilized GO, indicating GO will settle out during the wastewater treatment process and likely accumulate in biosolids and sludge. Overall, our findings indicate that GO nanomaterials will be stable in the natural aquatic environment and that significant aqueous transport of GO is possible. Â© 2013 American Chemical Society.</t>
  </si>
  <si>
    <t>10.1186/1743-8977-10-23</t>
  </si>
  <si>
    <t>Comparative inhalation toxicity of multi-wall carbon nanotubes, graphene, graphite nanoplatelets and low surface carbon black</t>
  </si>
  <si>
    <t>Background: Carbon nanotubes, graphene, graphite nanoplatelets and carbon black are seemingly chemically identical carbon-based nano-materials with broad technological applications. Carbon nanotubes and carbon black possess different inhalation toxicities, whereas little is known about graphene and graphite nanoplatelets.Methods: In order to compare the inhalation toxicity of the mentioned carbon-based nanomaterials, male Wistar rats were exposed head-nose to atmospheres of the respective materials for 6 hours per day on 5 consecutive days. Target concentrations were 0.1, 0.5, or 2.5 mg/m3 for multi-wall carbon nanotubes and 0.5, 2.5, or 10 mg/m3 for graphene, graphite nanoplatelets and low-surface carbon black. Toxicity was determined after end of exposure and after three-week recovery using broncho-alveolar lavage fluid and microscopic examinations of the entire respiratory tract.Results: No adverse effects were observed after inhalation exposure to 10 mg/m3 graphite nanoplatelets or relatively low specific surface area carbon black. Increases of lavage markers indicative for inflammatory processes started at exposure concentration of 0.5 mg/m3 for multi-wall carbon nanotubes and 10 mg/m3 for graphene. Consistent with the changes in lavage fluid, microgranulomas were observed at 2.5 mg/m3 multi-wall carbon nanotubes and 10 mg/m3 graphene. In order to evaluate volumetric loading of the lung as the key parameter driving the toxicity, deposited particle volume was calculated, taking into account different methods to determine the agglomerate density. However, the calculated volumetric load did not correlate to the toxicity, nor did the particle surface burden of the lung.Conclusions: The inhalation toxicity of the investigated carbon-based materials is likely to be a complex interaction of several parameters. Until the properties which govern the toxicity are identified, testing by short-term inhalation is the best option to identify hazardous properties in order to avoid unsafe applications or select safer alternatives for a given application. Â© 2013 Ma-Hock et al.; licensee BioMed Central Ltd.</t>
  </si>
  <si>
    <t>10.3109/15376516.2012.755595</t>
  </si>
  <si>
    <t>Dispersant affects the cellular influences of single-wall carbon nanotube: The role of CNT as carrier of dispersants</t>
  </si>
  <si>
    <t>The application of carbon nanotube (CNT) as a functional material to engineering and life sciences is advanced. In order to evaluate the cytotoxicity of CNT in vitro, some chemical and biological reagents are used for dispersants. In the present study, the cellular influences of six kinds of chemical or biological reagents used as dispersants were examined. Pluronic F-127, Pluronic F-68, 1,2-dipalmitoyl-sn-glycero-3-phosphocholine (DPPC), pulmonary surfactant preparation SurfactenÂ®, bovine serum albumin (BSA) and Tween 80 were used in the preparation of CNT-medium dispersants. The influences of each reagent on cell viability in human lung carcinoma A549 cells were small. However, Pluronic F-127, DPPC, SurfactenÂ® and Tween 80 induced an increase of intracellular reactive oxygen species (ROS) level. Next, CNT-medium dispersions were prepared, using each reagent as a dispersant and applied to A549 cells. The cellular influences depended on the kind of dispersant. Cells exposed to CNT dispersion including PluronicÂ® F-127, SurfactenÂ®, DPPC and Tween 80 showed LDH release to the culture supernatant. Induction of intracellular ROS level was observed in cells exposed to CNT dispersion including each reagent except BSA. These results suggest that the adsorbed dispersant reagents on the surface of the CNT affect its cellular influences, particularly the induction of oxidative stress. Â© 2013 Informa Healthcare USA, Inc. All rights reserved.</t>
  </si>
  <si>
    <t>10.1371/journal.pone.0065756</t>
  </si>
  <si>
    <t>10.1186/1743-8977-10-21</t>
  </si>
  <si>
    <t>Modulation of Apoptotic Pathways of Macrophages by Surface-Functionalized Multi-Walled Carbon Nanotubes</t>
  </si>
  <si>
    <t>Biodistribution and toxicity of pegylated single wall carbon nanotubes in pregnant mice</t>
  </si>
  <si>
    <t>Biomedical applications of carbon nanotubes (CNTs) often involve improving their hydrophilicity and dispersion in biological media by modifying them through noncovalent or covalent functionalization. However, the potential adverse effects of surface-functionalized CNTs have not been well characterized. In this study, we functionalized multi-walled CNTs (MWCNTs) via carboxylation, to produce MWCNTs-COOH, and via poly (ethylene glycol) linking, to produce MWCNTs-PEG. We used these functionalized MWCNTs to study the effect of surface functionalization on MWCNTs-induced toxicity to macrophages, and elucidate the underlying mechanisms of action. Our results revealed that MWCNTs-PEG were less cytotoxic and were associated with less apoptotic cell death of macrophages than MWCNTs-COOH. Additionally, MWCNTs-PEG induced less generation of reactive oxygen species (ROS) involving less activation of NADPH oxidase compared with MWCNTs-COOH, as evidenced by membrane translocation of p47phox and p67phox in macrophages. The less cytotoxic and apoptotic effect of MWCNTs-PEG compared with MWCNTs-COOH resulted from the lower cellular uptake of MWCNTs-PEG, which resulted in less activation of oxidative stress-responsive pathways, such as p38 mitogen-activated protein kinases (MAPK) and nuclear factor (NF)-ÎºB. These results demonstrate that surface functionalization of CNTs may alter ROS-mediated cytotoxic and apoptotic response by modulating apoptotic signaling pathways. Our study thus provides new insights into the molecular basis for the surface properties affecting CNTs toxicity. Â© 2013 Jiang et al.</t>
  </si>
  <si>
    <t>Background: Single wall carbon nanotubes (SWCNTs) are considered promising nanoparticles for industrial and biomedical applications; however their potential toxicity in several biological systems, including the feto-placental unit, has been demonstrated. Functionalization of SWCNTs with polyethylene glycol chains (PEG-SWCNTs) dramatically reduces their toxicity, and for this reason PEG-SWCNTs are candidates for biomedical applications. However, no data are available on their safety for the developing embryo, in spite of the clinical and social relevance of this topic. The purpose of this study is therefore to investigate the safety of PEG-SWCNTs for their use as biomedical carriers in pregnancy. Methods: For toxicological studies, amino-functionalized PEG-SWCNT were intravenously injected in CD1 pregnant mice at different doses (range 0.1-30 Î¼g/mouse), in single or multiple administrations. For biodistribution studies, fluorescently labeled PEG-SWCNTs were obtained by acylation of terminal PEG amino groups with near infrared emitting fluorochromes (PEG-SWCNT-750) and injected at the dosage of 10 Î¼g/mouse, at either day 5.5 (when the placenta is still developing) or day 14.5 of gestation (when the maturation of the placenta is complete).Results: We found no adverse effects both on embryos and dams up to the dose of 10 Î¼g/mouse. At the dose of 30 Î¼g/mouse, occasional teratogenic effects, associated with placental damage, were detected both when administered as a single bolus (1 out of 10 dams; 1 malformed embryo) or as multiple doses (2 out of 10 dams; 5 malformed embryos). The difference in the prevalence of dams with malformed embryos between the 30 Î¼g exposed group and controls approached the statistical significance (p = 0.06). Hepatic damage in dams was seen only in the multiple exposure group (4 out of 10; p = 0.04 when compared with the single exposure group or controls). PEG-SWCNT-750 reached the conceptus when administered early in pregnancy. At later stages, PEG-SWCNT-750 were detected in the placenta and the yolk sac, but not in the embryo. Conclusions: PEG-SWCNTs may cause occasional teratogenic effects in mice beyond a threshold dose. Such effect might depend on their ability to reach the feto-placenta unit. Although not automatically transferable to humans, these data should be considered if exposing women during pregnancy. Â© 2013 Campagnolo et al.; licensee BioMed Central Ltd.</t>
  </si>
  <si>
    <t>10.2478/intox-2013-0012</t>
  </si>
  <si>
    <t>10.1166/jamr.2013.1143</t>
  </si>
  <si>
    <t>Acute toxicity of 31 different nanoparticles to zebrafish (Danio rerio) tested in adulthood and in early life stages - Comparative study</t>
  </si>
  <si>
    <t>Acid-treated multi-walled carbon nanotubes coated with lung surfactant protein SP-A do not induce a lung inflammatory response</t>
  </si>
  <si>
    <t>At present, nanoparticles are beginning to influence our lives in many ways and understanding the environmental health and safety aspect of nanomaterials has become a crucial issue. The aim of the work was to assess and compare the acute toxicity of 31 different nanomaterials to fish mature individuals Danio rerio with that to fish early life stages on using evaluation of the 48- and 96- hour LC50 values. A further aim was to evaluate teratogenicity of the nanoparticles tested to fish eggs. The nanoparticles tested were: 8 pure metals, 10 metal oxides, 5 other metal compounds and their mixtures, 2 silicon compounds, 3 calcium compounds, and 3 carbon compounds. Using 48-h and 96-h tests of acute toxicity (according to OECD 203), we evaluated mortality data, LC50 values, occurrence of malformations, as well as hatching time. In our study, 6 kinds of nanoparticles - calcium oxide, copper, copper in the form of oxide and CuZnFe4O4, magnesium oxide, and nickel - caused cumulative mortality. Two kinds of nanoparticles - copper and silver - were toxic for fish with LC50 values of approximately 3 mg/L. We did not observe marked differences between the 48-hour and 96-hour acute toxicity LC50 values, yet the possibility to evaluate hatching time in the 96-h acute fish toxicity test seems to be an advantage against that of the 48-hour toxicity. Copyright Â© 2013 SETOX &amp; IEPT, SASc.</t>
  </si>
  <si>
    <t>The potential toxicity of carbon nanotubes (CNTs) in the lungs has not been widely investigated at the protein level. Previous studies have focused on addressing pulmonary toxicity primarily at the tissue and cellular levels. However, studying the interaction between carbon nanotubes and the lung surfactant proteins A (SP-A) and D (SP-D), two versatile and potent innate immune molecules in the lungs, can yield important information about the mechanisms involved in lung toxicity. Here, we investigated whether SP-A-coated acid treated multi-walled carbon nanotubes (MWCNTox) induced an inflammatory response. We found that although SP-A coated MWCNTox were avidly taken up by alveolar macrophages, they did not induce an inflammatory response as measured by the enhancement of levels of nitric oxide, a key marker for inflammation, when carbon nanotubes were incubated with IFN-Î³ primed alveolar macrophages. Thus, the binding of SP-A to carbon nanotubes does not trigger inflammation. Copyright Â© 2013 American Scientific Publishers.</t>
  </si>
  <si>
    <t>Interdisciplinary Toxicology</t>
  </si>
  <si>
    <t>Journal of Advanced Microscopy Research</t>
  </si>
  <si>
    <t>10.1016/j.ejpb.2013.03.008</t>
  </si>
  <si>
    <t>Pulmonary DWCNT exposure causes sustained local and low-level systemic inflammatory changes in mice</t>
  </si>
  <si>
    <t>Carbon nanotubes (CNTs) represent promising vectors to facilitate cellular drug delivery and to overcome biological barriers, but some types may also elicit persistent pulmonary inflammation based on their fibre characteristics. Here, we show the pulmonary response to aqueous suspensions of block copolymer dispersed, double-walled carbon nanotubes (DWCNT, length 1-10 Î¼m) in mice by bronchoalveolar lavage (BAL) analysis, and BAL and blood cytokine and lung antioxidant profiling. The intratracheally instilled dose of 50 Î¼g DWCNT caused significant pulmonary inflammation that was not resolved during a 7-day observation period. Light microscopy investigation of the uptake of DWCNT agglomerates revealed no particle ingestion for granulocytes, but only for macrophages. Accumulating macrophage, multinucleated macrophage and lymphocyte numbers in the alveolar region further indicated ineffective resolution with chronification of the inflammation. The local inflammatory impairment of the lung was accompanied by pulmonary antioxidant depletion and haematological signs of systemic inflammation. While the observed inflammation during its acute phase was dominated by neutrophils and neutrophil recruiting cytokines, the contribution of macrophages and lymphocytes with related cytokines became more significant after day 3 of exposure. This study confirms that acute pulmonary toxicity can occur on exposure of high doses of DWCNT agglomerates and offers further insight for improved nanotube design parameters to avoid potential long-term toxicity. Â© 2013 Elsevier B.V. All rights reserved.</t>
  </si>
  <si>
    <t>10.1007/s11051-013-1711-5</t>
  </si>
  <si>
    <t>10.3109/17435390.2012.674571</t>
  </si>
  <si>
    <t>10.3109/17435390.2012.663809</t>
  </si>
  <si>
    <t>10.1002/etc.2177</t>
  </si>
  <si>
    <t>10.1002/etc.2174</t>
  </si>
  <si>
    <t>Maturation and demise of human primary monocytes by carbon nanotubes</t>
  </si>
  <si>
    <t>Genotoxicity of multi-walled carbon nanotubes in both in vitro and in vivo assay systems</t>
  </si>
  <si>
    <t>Effect of nanomaterials on the compound action potential of the shore crab, Carcinus maenas</t>
  </si>
  <si>
    <t>Engineered nanomaterials in water and soils: A risk quantification based on probabilistic exposure and effect modeling</t>
  </si>
  <si>
    <t>Bioaccumulation and toxicity of single-walled carbon nanotubes to benthic organisms at the base of the marine food chain</t>
  </si>
  <si>
    <t>The possibility of exploiting carbon nanotubes (CNT) in biomedical practices requires thorough analysis of the chemical or bulk effects they may exert on the immune system, the complex network that recognizes and eliminates foreign particles. In particular, the phagocytosing ability of cells belonging to the monocyte/macrophage lineage may render these immune cells an ideal toxicological target of pristine CNT, which may form aggregates of size exceeding monocyte/macrophage phagocytosing plasticity. To shed light on this issue, we analyzed the effects that pristine multi-walled CNT (MWCNT) without metal or biological impurities exert on survival and activation of freshly explanted human peripheral blood monocytes, analyzing in parallel the non-phagocytosing lymphocytes, and using graphite as control carbon material. MWCNT (diameter 10-50 nm, length up to 10 Î¼m) exert two different toxic effects on mononuclear leukocytes: a minor apoptogenic effect (on lymphocytes &gt; monocytes), and a major, apoptosis-independent effect that exclusively and deeply affect monocyte homeostasis. Analysis of monocyte number, adhesion, redox equilibrium, and the differentiation markers CD14 and CD11b reveals that MWCNT cause the selective disappearance of phagocytosis-competent monocytes by mechanisms related to the presence of large nanoparticle aggregates, suggesting phenomena of bulk toxicity possibly consisting of frustrated phagocytosis. At the same time, MWCNT stimulate adhesion of the phagocytosis-incompetent monocytes, and their differentiation toward a peculiar maturation asset. These observations point out novel mechanisms of CNT toxicity, renewing concerns that they may impair the innate immune system deranging the inflammatory responses. Â© 2013 Springer Science+Business Media Dordrecht.</t>
  </si>
  <si>
    <t>The genotoxic effects of multi-walled carbon nanotubes (MWCNTs) were examined by using in vitro and in vivo assays. MWCNTs significantly induced micronuclei in A549 cells and enhanced the frequency of sister chromatid exchange (SCE) in CHO AA8 cells. When ICR mice were intratracheally instilled with a single dose (0.05 or 0.2 mg/animal) of MWCNTs, DNA damage of the lungs, analysed by comet assay, increased in a dose-dependent manner. Moreover, DNA oxidative damage, indicated by 8-oxo-7,8-dihydro-2â€²-deoxyguanosine and heptanone etheno-deoxyribonucleosides, occurred in the lungs of MWCNT-exposed mice. The gpt mutation frequencies significantly increased in the lungs of MWCNT-treated gpt delta transgenic mice. Transversions were predominant, and G:C to C:G was clearly increased by MWCNTs. Moreover, many regions immunohistochemically stained for inducible NO synthase and nitrotyrosine were observed in the lungs of MWCNT-exposed mice. Overall, MWCNTs were shown to be genotoxic both in in vitro and in vivo tests; the mechanisms probably involve oxidative stress and inflammatory responses. Â© 2013 Informa UK, Ltd.</t>
  </si>
  <si>
    <t>Little is known about the effects of manufactured nanomaterials on the function of nerves. The experiment aimed to test the effects of three different nanomaterials (1 mg l-1 of TiO2 NPs, Ag NPs or SWCNT) on the compound action potential of the shore crab (Carcinus maenas) compared with an appropriate bulk powder or metal salt control (bulk TiO2 powder, AgNO3 and carbon black respectively). In single action potential recordings, there were no effects of any of the nanomaterials on the peak amplitude, duration, rate of rise (depolarisation), or rate of decrease (repolarisation) of the compound action potential in crab saline, despite settling of each nanomaterial directly onto the nerve preparation. The ability of the crab nerve to be stimulated to tetanus was also unaffected by exposure to the nanomaterials compared with the appropriate bulk powder or metal salt control. Solvent controls with sodium dodecyl sulfate (SDS) also had no effect on action potentials. Overall, the study concludes that there were no effects of the materials at the concentrations tested on the compound action potential of the shore crab in physiological saline. Â© 2013 Informa UK, Ltd.</t>
  </si>
  <si>
    <t>The production and use of engineered nanomaterials (ENMs) are increasing rapidly, and therefore, the need to assess their environmental exposure and associated risks has become increasingly important. Only a handful of studies have quantified the release and environmental concentrations of ENMs, but much work has been done to investigate the effects of these materials on organisms. The aim of the present study was to quantify probabilistically the environmental risks of ENMs, producing species sensitivity distributions that were then compared with probability distributions of predicted environmental concentrations. Five nanomaterials (nano-Ag, nano-TiO2, nano-ZnO, carbon nanotubes [CNTs], and fullerenes) and 4 environmental compartments (surface water, sewage treatment plant effluents, soils, and sludge-treated soils) were considered. From 60 ecotoxicological studies, the authors extracted 112 single values to work with (25 values in 13 studies for nano-Ag, 17 values in 10 studies for CNTs, 7 values in 7 studies for fullerenes, 34 values in 23 studies for nano-TiO2, and 29 values in 17 studies for nano-ZnO). The results indicate there is only a marginal risk for these metal-based nanomaterials in surface water (0.7% risk for nano-Ag and &lt;0.1% for nano-TiO2) and some risk in sewage treatment plant effluents (nano-Ag 39.7%, nano-TiO2 18.7%, and nano-ZnO 1.1%). Apart from a marginal value of &lt;0.1% for nano-TiO2 in sludge-treated soils, no risk from the other evaluated ENMs in terrestrial compartments is currently predicted. The discussion of the results considers the influence of the effects of different forms of 1 ENM (coating, agglomeration state, and mineralogy), the test conditions (dissolution and agglomeration), and transformation reactions. Â© 2013 SETAC.</t>
  </si>
  <si>
    <t>As the use of single-walled carbon nanotubes (SWNTs) increases over time, so does the potential for environmental release. This research aimed to determine the toxicity, bioavailability, and bioaccumulation of SWNTs in marine benthic organisms at the base of the food chain. The toxicity of SWNTs was tested in a whole sediment exposure with the amphipod Ampelisca abdita and the mysid Americamysis bahia. In addition, SWNTs were amended to sediment and/or food matrices to determine their bioavailability and bioaccumulation through these routes in A. abdita, A. bahia, and the estuarine amphipod Leptocheirus plumulosus. No significant mortality to any species via sediment or food matrices was observed at concentrations up to 100ppm. A novel near-infrared fluorescence spectroscopic method was utilized to measure and characterize the body burdens of pristine SWNTs in nondepurated and depurated organisms. We did not detect SWNTs in depurated organisms but quantified them in nondepurated A. abdita fed SWNT-amended algae. After a 28-d exposure to [14C]SWNT-amended sediment (100Î¼g/g) and algae (100Î¼g/g), [14C]SWNT was detected in depurated and nondepurated L. plumulosus amphipods at 0.50Î¼g/g and 5.38Î¼g/g, respectively. The results indicate that SWNTs are bioaccessible to marine benthic organisms but do not appear to accumulate or cause toxicity. Â© 2013 SETAC.</t>
  </si>
  <si>
    <t>10.1007/978-1-62703-336-7_29</t>
  </si>
  <si>
    <t>10.1186/1471-2369-14-96</t>
  </si>
  <si>
    <t>Genotoxic assessment of carbon nanotubes</t>
  </si>
  <si>
    <t>An in vitro assessment of panel of engineered nanomaterials using a human renal cell line: Cytotoxicity, pro-inflammatory response, oxidative stress and genotoxicity</t>
  </si>
  <si>
    <t>Carbon nanotubes are unique one-dimensional macromolecules with promising application in biology and medicine. Since their toxicity is still under debate, here we describe an investigation of genotoxic properties of purified single-walled carbon nanotubes (SWCNT), multiwall carbon nanotubes (MWCNT), and amide-functionalized purified SWCNT. We used two different cell systems: cultured human lymphocytes where we employed cytokinesis-block micronucleus test and human fibroblasts where we investigate the induction of DNA double-strand breaks (DSBs) employing H2AX phosphorylation assay. Â© 2013 Springer Science+Business Media New York.</t>
  </si>
  <si>
    <t>Background: It has been shown that nanomaterials (NMs) are able to translocate to secondary tissues one of the important being the kidneys. Oxidative stress has been implicated as a possible mechanism for NM toxicity, hence effects on the human renal proximal tubule epithelial cells (HK-2) treated with a panel of engineered nanomaterials (NMs) consisting of two zinc oxide particles (ZnO - coated - NM 110 and uncoated - NM 111), two multi walled carbon nanotubes (MWCNT) (NM 400 and NM 402), one silver (NM 300) and five TiO 2 NMs (NM 101, NRCWE 001, 002, 003 and 004) were evaluated. Methods. In order to assess the toxicological impact of the engineered NMs on HK-2 cells - WST-1 cytotoxicity assay, FACSArray, HE oxidation and the comet assays were utilised. For statistical analysis, the experimental values were compared to their corresponding controls using an ANOVA with Tukey's multiple comparison. Results: We found the two ZnO NMs (24 hr LC50 - 2.5 Î¼g/cm 2) and silver NM (24 hr LC50 - 10 Î¼g/cm2) were highly cytotoxic to the cells. The LC50 was not attained in the presence of any of the other engineered nanomaterials (up to 80 Î¼g/cm 2). All nanomaterials significantly increased IL8 and IL6 production. Meanwhile no significant change in TNF- or MCP-1 was detectable. The most notable increase in ROS was noted following treatment with the Ag and the two ZnO NMs. Finally, genotoxicity was measured at sub-lethal concentrations. We found a small but significant increase in DNA damage following exposure to seven of the ten NMs investigated (NM 111, NRCWE 001 and NRCWE 003 being the exception) with this increase being most visible following exposure to Ag and the positively charged TiO2. Conclusions: While the NMs could be categorised as low and highly cytotoxic, sub-lethal effects such as cytokine production and genotoxicity were observed with some of the low toxicity materials. Â© 2013 Kermanizadeh et al.; licensee BioMed Central Ltd.</t>
  </si>
  <si>
    <t>Methods in Molecular Biology</t>
  </si>
  <si>
    <t>BMC Nephrology</t>
  </si>
  <si>
    <t>10.2147/IJN.S44211</t>
  </si>
  <si>
    <t>Intravenously delivered graphene nanosheets and multiwalled carbon nanotubes induce site-specific Th2 inflammatory responses via the IL-33/ST2 axis</t>
  </si>
  <si>
    <t>Carbon-based nanomaterials (CBN), such as graphene nanosheets (GNS) and multiwalled carbon nanotubes (MWCNT), have been proposed for potential nanomedicine applications such as biomedical devices and carriers for drug delivery. However, our current understanding regarding the systemic toxicity of these CBN through intravenous (iv) injection is limited. In this study, we compare the immune response resulting from GNS and MWCNT exposure. We hypothesize that iv administration of GNS and MWCNT would result in divergent systemic inflammatory responses due to physicochemical differences between these two CBN. In the lungs of C57BL/6 mice, GNS actuate a Th2 immune response 1 day following iv administration, which consists of neutrophilic influx and a significant increase in interleukin (IL)-5, IL-13, IL-33, and its soluble receptor (sST2) in the bronchoalveolar lavage fluid. MWCNT elicited a significant increase in the messenger ribonucleic acid expression of cytokines in the spleen including IL-4 and IL-33, which are associated with an increase in splenic cell differentiation (CD)4+ and CD8+ T-cells in C57BL/6 mice following iv injection. The observed Th2 responses in both the lung and spleen are absent in ST2-/- mice administrated GNS or MWCNT, suggesting a critical role for IL-33. In conclusion, the use of GNS or MWCNT as nanocarriers for drug delivery may result in Th2 immune responses that are mediated through the IL-33/ST2 axis and therefore may promote adverse allergic reactions. Â© 2013 Wang et al, publisher and licensee Dove Medical Press Ltd.</t>
  </si>
  <si>
    <t>10.1093/toxsci/kft019</t>
  </si>
  <si>
    <t>Systematic analysis of multiwalled carbon nanotube-induced cellular signaling and gene expression in human small airway epithelial cells</t>
  </si>
  <si>
    <t>Multiwalled carbon nanotubes (MWCNT) are one of the most commonly produced nanomaterials, and pulmonary exposure during production, use, and disposal is a concern for the developing nanotechnology field. The airway epithelium is the first line of defense against inhaled particles. In a mouse model, MWCNT were reported to reach the alveolar space of the lung after in vivo exposure, penetrate the epithelial lining, and result in inflammation and progressive fibrosis. This study sought to determine the cellular and gene expression changes in small airway epithelial cells (SAEC) after in vitro exposure to MWCNT in an effort to elucidate potential toxicity mechanisms and signaling pathways. A direct interaction between SAEC and MWCNT was confirmed by both internalization of MWCNT and interaction at the cell periphery. Following exposure, SAEC showed time-dependent increases in reactive oxygen species production, total protein phosphotyrosine and phosphothreonine levels, and migratory behavior. Analysis of gene and protein expression suggested altered regulation of multiple biomarkers of lung damage, carcinogenesis, and tumor progression, as well as genes involved in related signaling pathways. These results demonstrate that MWCNT exposure resulted in the activation of SAEC. Gene expression data derived from MWCNT exposure provide information that may be used to elucidate the underlying mode of action of MWCNT in the small airway and suggest potential prognostic gene signatures for risk assessment.</t>
  </si>
  <si>
    <t>10.3109/17435390.2011.652205</t>
  </si>
  <si>
    <t>10.3109/17435390.2011.653416</t>
  </si>
  <si>
    <t>Carbon nanotube compared with carbon black: Effects on bacterial survival against grazing by ciliates and antimicrobial treatments</t>
  </si>
  <si>
    <t>In vitro assessment of engineered nanomaterials using a hepatocyte cell line: Cytotoxicity, pro-inflammatory cytokines and functional markers</t>
  </si>
  <si>
    <t>The ingestion and digestion of Escherichia coli by the ciliated protozoan, Tetrahymena thermophila, was investigated after an initial exposure to either water-soluble single-walled carbon nanotubes (SWNT) or to carbon black (CB). Both SWNT and CB were internalised and visible in food vacuoles of ciliates. When presented with E. coli expressing green-fluorescent protein (GFP), these ciliates internalised bacteria as well. However, ciliates that had first internalised SWNT but not CB subsequently externalised or egested vesicle-like structures with fluorescent bacteria inside. These egested bacteria were viable and less susceptible than planktonic E. coli to killing either by the antibiotic, chloramphenicol or the disinfectant, glutaraldehyde. These results suggest that SWNT can alter the intracellular trafficking of vesicles within ciliates, leading to bacterial prey being packaged externally and protected for a time from environmental killing, which could have implications for sewage treatment and for public health. Â© 2013 Informa UK, Ltd.</t>
  </si>
  <si>
    <t>Effects on the liver C3A cell line treated with a panel of engineered nanomaterials (NMs) consisting of two zinc oxide particles (ZnO; coated 100 nm and uncoated 130 nm), two multi-walled carbon nanotubes (MWCNTs), one silver (Ag &lt; 20 nm), one 7 nm anatase, two rutile TiO2 nanoparticles (10 and 94 nm) and two derivatives with positive and negative covalent functionalisation of the 10 nm rutile were evaluated. The silver particles elicited the greatest level of cytotoxicity (24 h LC50-2 Î¼g/cm2). The silver was followed by the uncoated ZnO (24 h LC50-7.5 Î¼g/cm2) and coated ZnO (24 h LC50-15 Î¼g/cm2) particles with respect to cytotoxicity. The ZnO NMs were found to be about 50-60% soluble which could account for their toxicity. By contrast, the Ag was &lt;1% soluble. The LC50 was not attained in the presence of any of the other engineered NMs (up to 80 Î¼g/cm2). All NMs significantly increased IL-8 production. Meanwhile, no significant change in TNF-Î±, IL-6 or CRP was detected. Urea and albumin production were measured as indicators of hepatic function. These markers were only altered by the coated and uncoated ZnO, which significantly decreased albumin production. Â© 2013 Informa UK, Ltd.</t>
  </si>
  <si>
    <t>10.1016/j.toxlet.2013.02.009</t>
  </si>
  <si>
    <t>10.1016/j.etap.2013.02.002</t>
  </si>
  <si>
    <t>In vitro nanotoxicity of single-walled carbon nanotube-dendrimer nanocomplexes against murine myoblast cells</t>
  </si>
  <si>
    <t>Maximal extent of translocation of single-walled carbon nanotubes from lung airways of the rat</t>
  </si>
  <si>
    <t>Single-wall carbon nanotubes (SWCNTs) and polyamidoamine dendrimers (PAMAM) have been proposed for a variety of biomedical applications. The combination of both molecules makes this new composite nanomaterial highly functionalizable and versatile to theranostic and drug-delivery systems. However, recent toxicological studies have shown that nanomaterials such as SWCNTs and PAMAM may have high toxicity in biological environments. Aiming to elucidate such behavior, in vitro studies with different cultured cells have been conducted in the past few years. This study focuses on the effects of SWCNT-PAMAM nanomaterials and their individual components on the C2C12 murine cell line, which is a mixed population of stem and progenitor cells. The interactions between the cells and the nanomaterials were studied with different techniques usually employed in toxicological analyses. The results showed that SWCNT-PAMAM and PAMAM inhibited the proliferation and caused DNA damage of C2C12 cells. Data from flow cytometry revealed a less toxicity in C2C12 cells exposed to SWCNT compared to the other nanomaterials. The results indicated that the toxicity of SWCNT, SWCNT-PAMAM and PAMAM in C2C12 cells can be strongly correlated with the charge of the nanomaterials. Â© 2013 Elsevier Ireland Ltd.</t>
  </si>
  <si>
    <t>This study aimed to examine the extent of pulmonary translocation of single-walled carbon nanotubes (SWCNTs) from lung airways of rat. It utilised an ex vivo isolated perfused rat lung (IPRL) model that retains the intact lung architecture while eliminating the confounding issue of systemic pharmacokinetics. Doses (100 Î¼g) of SWCNTs were instilled into the airways of the IPRL and the pulmonary translocation of SWCNTs quantified by inductively coupled plasma mass spectroscopy using CNT-associated nickel as the probe. SWCNT translocation from the airways across an intact pulmonary barrier into what would be the systemic circulation was no greater than 0.05% of the instilled dose over 90. min. Pharmacokinetic simulation incorporating a term for mucociliary clearance would predict over a 14 day an approximate cumulative pulmonary translocation from rat lung of no greater than 0.15% from a 100 Î¼g deposited dose. Â© 2013 Elsevier B.V.</t>
  </si>
  <si>
    <t>10.1246/cl.121283</t>
  </si>
  <si>
    <t>Effects of carbon nanotubes on bacterial growth and biosynthesis of polyesters</t>
  </si>
  <si>
    <t>Carbon nanotubes (CNTs) with various diameters and defect densities were added to a microbial reactor containing Cupriavidus necator, and the effects on bacterial growth and biosynthetic activity to produce poly(hydroxyalkanoate)s were investigated. Although growth was not affected by any of the CNTs, polymer biosynthesis was depressed by thinner and defect-rich CNTs. The Raman D-band was found to be insufficient for characterizing the CNTs for microbial toxicity. Â© 2013 The Chemical Society of Japan.</t>
  </si>
  <si>
    <t>Chemistry Letters</t>
  </si>
  <si>
    <t>10.1016/j.bcdf.2013.03.005</t>
  </si>
  <si>
    <t>Lentinan greatly enhances the dispersibility of single-walled carbon nanotubes in water and decreases the cytotoxicity</t>
  </si>
  <si>
    <t>Single-chain Lentinan (s-LNT) was found to efficiently disperse single-walled carbon nanotubes (SWNT) in water. Raman spectroscopy, atomic force aicroscopy (AFM), scanning electron microscopy, high-resolution transmission electron microscopy (HRTEM), and energy dispersive X-ray spectroscopy demonstrated the formation of SWNTs/s-LNT composites through hydrogen-bonding and hydrophobic interactions between SWNTs and s-LNT. When adding DMSO or NaOH into the aqueous solution of SWNTs/s-LNT, SWNTs precipitated out, suggesting that hydrogen-bonding was broken and SWNTs were released from the composites. More interestingly, helical wrapping structures of s-LNT on the surface of SWNTs were observed by AFM and HRTEM. It can be explained as follows: the water-soluble s-LNT chains wrapped on the surface of hydrophobic SWNTs in a helical manner, endowing the water-solubility of SWNTs. Moreover, the SWNTs/s-LNT remarkably improved the cell viability in contrast to SWNTs in vitro test. This work provided an alternative method by which hydrophobic SWNTs were successfully dispersed in water by the water-soluble beta-glucan LNT in a helical wrapping manner, which also enlarged the applications of LNT. Â© 2013 Elsevier Ltd.</t>
  </si>
  <si>
    <t>Bioactive Carbohydrates and Dietary Fibre</t>
  </si>
  <si>
    <t>Cytotoxicity of different substituted biphenyls and their synergy toxicity combined with single-walled carbon nanotubes</t>
  </si>
  <si>
    <t>The cytotoxicities of biphenyl, 2-bromine biphenyl, biphenyl-2-carboxylic acid and 2-amino biphenyl, and the synergy toxicities of the four different substituted biphenyl compounds with single-walled carbon nanotubes (SWNTs) were investigated with MTT. Results show that the cytotoxicities of the four compounds were different and dependent on time and concentrartion. The cytotoxicity in decresing order are 2-aminobiphenyl, 2-bromine biphenyl, biphenyl, and biphenyl-2-carboxylic acid. In the synergy toxicity experiments, the cytotoxicity was enhanced for 2-3 times when the biphenyl compounds combined with SWNTs, indicting that biphenyl compounds combined with SWNTs resulted in their synergy toxicity.</t>
  </si>
  <si>
    <t>Beijing Gongye Daxue Xuebao/Journal of Beijing University of Technology</t>
  </si>
  <si>
    <t>10.1093/annhyg/mes079</t>
  </si>
  <si>
    <t>Occupational exposure assessment in carbon nanotube and nanofiber primary and secondary manufacturers: Mobile direct-reading sampling</t>
  </si>
  <si>
    <t>Research Significance:Toxicological evidence suggests the potential for a wide range of health effects from exposure to carbon nanotubes (CNTs) and carbon nanofibers (CNFs). To date, there has been much focus on the use of direct-reading instruments (DRIs) to assess multiple airborne exposure metrics for potential exposures to CNTs and CNFs due to their ease of use and ability to provide instantaneous results. Still, uncertainty exists in the usefulness and interpretation of the data. To address this gap, air-monitoring was conducted at six sites identified as CNT and CNF manufacturers or users and results were compared with filter-based metrics.Methods:Particle number, respirable mass, and active surface area concentrations were monitored with a condensation particle counter, a photometer, and a diffusion charger, respectively. The instruments were placed on a mobile cart and used as area monitors in parallel with filter-based elemental carbon (EC) and electron microscopy samples. Repeat samples were collected on consecutive days, when possible, during the same processes. All instruments in this study are portable and routinely used for industrial hygiene sampling.Results:Differences were not observed among the various sampled processes compared with concurrent indoor or outdoor background samples while examining the different DRI exposure metrics. Such data were also inconsistent with results for filter-based samples collected concurrently at the same sites [Dahm MM, Evans DE, Schubauer-Berigan MK et al. (2012) Occupational exposure assessment in CNT and nanofiber primary and secondary manufacturers. Ann Occup Hyg; 56: 54256]. Significant variability was seen between these processes as well as the indoor and outdoor backgrounds. However, no clear pattern emerged linking the DRI results to the EC or the microscopy data (CNT and CNF structure counts).Conclusions:Overall, no consistent trends were seen among similar processes at the various sites. The DRI instruments employed were limited in their usefulness in assessing and quantifying potential exposures at the sampled sites but were helpful for hypothesis generation, control technology evaluations, and other air quality issues. The DRIs employed are nonspecific, aerosol monitors, and, therefore, subject to interferences. As such, it is necessary to collect samples for analysis by more selective, time-integrated, laboratory-based methods to confirm and quantify exposures. Â© 2012 Published by Oxford University Press on behalf of the British Occupational Hygiene Society 2012.</t>
  </si>
  <si>
    <t>10.1016/j.carbon.2012.11.024</t>
  </si>
  <si>
    <t>Biocompatible polymer-assisted dispersion of multi walled carbon nanotubes in water, application to the investigation of their ecotoxicity using Xenopus laevis amphibian larvae</t>
  </si>
  <si>
    <t>Carbon nanotubes (CNTs) tend to readily agglomerate and settle down in water, while the adsorption of compounds present in natural aquatic media could enhance their dispersion and stabilization in the water column. We designed a new exposure protocol to compare the biological responses of Xenopus laevis larvae exposed in semi-static conditions to size-reduced agglomerates of multi-walled carbon nanotubes (MWCNTs) in suspension in the water column and/or to larger agglomerates. Suspensions were prepared using a combination of a non-covalent functionalization with a non-toxic polymer (either carboxymethylcellulose, CMC, or gum arabic, GA) and mechanical dispersion methods (mainly ultrasonication). The ingestion of agglomerates which have settled down was incriminated in the disruption of the intestinal transit and the assimilation of nutrients, leading to acute and chronic toxicities at the highest tested concentrations. Rise in mortality, decrease in the growth rate and induction of genotoxicity from low concentrations (1 mg/L in the presence of CMC) were evidenced in presence of suspended MWCNTs in the water column. The biological responses seemed to be modulated when GA, a potential antioxidant, was used. We hypothesized that MWCNTs should interfere mainly at the surface of the gills, acting as a potential respiratory toxicant and generally inducing indirect effects. Â© 2012 Elsevier Ltd. All rights reserved.</t>
  </si>
  <si>
    <t>10.1016/j.carbon.2012.11.058</t>
  </si>
  <si>
    <t>Genotoxicity of graphene nanoribbons in human mesenchymal stem cells</t>
  </si>
  <si>
    <t>Single-layer reduced graphene oxide nanoribbons (rGONRs) were obtained through an oxidative unzipping of multi-walled carbon nanotubes and a subsequent deoxygenation by hydrazine and bovine serum albumin. Human mesenchymal stem cells (hMSCs) were isolated from umbilical cord blood and used for checking the concentration- and time-dependent cyto- and geno-toxic effects of the rGONRs and reduced graphene oxide sheets (rGOSs). The cell viability assay indicated significant cytotoxic effects of 10 Î¼g/mL rGONRs after 1 h exposure time, while the rGOSs exhibited the same cytotoxicity at concentration of 100 Î¼g/mL after 96 h. The oxidative stress was found as the main mechanism involved in the cytotoxicity of the rGOSs which induced a slight cell membrane damage, while RNA efflux of the hMSCs indicated that neither generation of reactive oxygen species nor the significant membrane damage of the cells could explain the cell destructions induced by the rGONRs. Our results demonstrated that, the rGONRs could penetrate into the cells and cause DNA fragmentations as well as chromosomal aberrations, even at low concentration of 1.0 Î¼g/mL after short exposure time of 1 h. Â© 2012 Elsevier Ltd. All rights reserved.</t>
  </si>
  <si>
    <t>10.1021/ie303273s</t>
  </si>
  <si>
    <t>Cytotoxic evaluation of the hierarchical web of carbon micronanofibers</t>
  </si>
  <si>
    <t>In this study, in vitro cytotoxic evaluation was carried out for a hierarchical web of carbon micronanofibers applied as an adsorbent and a support for metal catalysts for several environmental and biological applications. The web was prepared by growing carbon nanofibers (CNFs) on substrate-activated carbon microfibers (ACFs) by chemical vapor deposition (CVD) using Cu/Ag nanoparticles as the catalyst. The cytotoxicity of the prepared ACF/CNF was ascertained with respect to human lymphocytes using MTT assays and fluorescence microscopy analysis. The DNA damage was assessed using DNA profiling. The tests were also carried out for several common commercial carbonaceous and noncarbonaceous adsorbents, such as carbon nanotubes (CNTs), granular activated carbon (GAC), silica, alumina, and zeolite, for comparison. This study reveals that the cytotoxicity of the ACF/CNFs is comparable to or less than that of the commercial adsorbents. Therefore, the ACF/CNFs prepared in this study may be safely used in environmental and biological applications. Â© 2013 American Chemical Society.</t>
  </si>
  <si>
    <t>Industrial and Engineering Chemistry Research</t>
  </si>
  <si>
    <t>10.1021/nn305567s</t>
  </si>
  <si>
    <t>Surface charge and cellular processing of covalently functionalized multiwall carbon nanotubes determine pulmonary toxicity</t>
  </si>
  <si>
    <t>Functionalized carbon nanotubes (f-CNTs) are being produced in increased volume because of the ease of dispersion and maintenance of the pristine material physicochemical properties when used in composite materials as well as for other commercial applications. However, the potential adverse effects of f-CNTs have not been quantitatively or systematically explored. In this study, we used a library of covalently functionalized multiwall carbon nanotubes (f-MWCNTs), established from the same starting material, to assess the impact of surface charge in a predictive toxicological model that relates the tubes' pro-inflammatory and pro-fibrogenic effects at cellular level to the development of pulmonary fibrosis. Carboxylate (COOH), polyethylene glycol (PEG), amine (NH2), sidewall amine (sw-NH2), and polyetherimide (PEI)-modified MWCNTs were successfully established from raw or as-prepared (AP-) MWCNTs and comprehensively characterized by TEM, XPS, FTIR, and DLS to obtain information about morphology, length, degree of functionalization, hydrodynamic size, and surface charge. Cellular screening in BEAS-2B and THP-1 cells showed that, compared to AP-MWCNTs, anionic functionalization (COOH and PEG) decreased the production of pro-fibrogenic cytokines and growth factors (including IL-1Î², TGF-Î²1, and PDGF-AA), while neutral and weak cationic functionalization (NH2 and sw-NH2) showed intermediary effects. In contrast, the strongly cationic PEI-functionalized tubes induced robust biological effects. These differences could be attributed to differences in cellular uptake and NLRP3 inflammasome activation, which depends on the propensity toward lysosomal damage and cathepsin B release in macrophages. Moreover, the in vitro hazard ranking was validated by the pro-fibrogenic potential of the tubes in vivo. Compared to pristine MWCNTs, strong cationic PEI-MWCNTs induced significant lung fibrosis, while carboxylation significantly decreased the extent of pulmonary fibrosis. These results demonstrate that surface charge plays an important role in the structure-activity relationships that determine the pro-fibrogenic potential of f-CNTs in the lung. Â© 2013 American Chemical Society.</t>
  </si>
  <si>
    <t>10.1039/c2tb00434h</t>
  </si>
  <si>
    <t>Non-covalent conjugates of single-walled carbon nanotubes and folic acid for interaction with cells over-expressing folate receptors</t>
  </si>
  <si>
    <t>We here present a method to form a noncovalent conjugate of single-walled carbon nanotubes and folic acid aimed to interact with cells over-expressing folate receptors. The bonding was obtained without covalent chemical functionalization using a simple, rapid "one pot" synthesis method. The zeta potential for the single-walled carbon nanotube-folic acid solution was -32.4 mV at pH 7.0 and the result indicates that the folic acid coating inhibited aggregation of the carbon nanotubes. Properties of the single-walled carbon nanotube-folic acid conjugate were analyzed using ultraviolet-visible, fluorescence and Raman spectroscopies. While the folic acid fluorescence signature was significantly quenched by the presence of single-walled carbon nanotubes, the Raman spectra of the conjugate displayed a decreased distribution of sp3 sites. Both results were attributed to the noncovalent functionalization of the single-walled carbon nanotubes with folic acid. A more detailed investigation of the single-walled carbon nanotube-folic acid conjugates utilizing scanning electron microscopy, atomic force microscopy and energy-dispersive X-ray spectroscopy confirmed the presence of the well-defined folic acid coating on the individual single-walled carbon nanotubes. The single-walled carbon nanotube-folic acid conjugates were incubated with THP-1 cells and the internalization was evaluated by Giemsa staining with light microscopy, and cytotoxicity was evaluated using the MTT reduction assay. The cytotoxicity studies presented a low toxicity of the conjugates in the THP-1 cells. The low toxicity and the cellular uptake of single-walled carbon nanotube-folic acid by cancer cells suggest their potential use in carbon nanotube-based drug delivery systems and in the diagnosis of cancer or tropical diseases such as leishmaniasis. Â© 2013 The Royal Society of Chemistry.</t>
  </si>
  <si>
    <t>10.1002/smll.201201684</t>
  </si>
  <si>
    <t>Adsorption of multimeric T cell antigens on carbon nanotubes: Effect on protein structure and antigen-specific T cell stimulation</t>
  </si>
  <si>
    <t>Antigen-specific activation of cytotoxic T cells can be enhanced up to three-fold more than soluble controls when using functionalized bundled carbon nanotube substrates (bCNTs). To overcome the denaturing effects of direct adsorption on bCNTs, a simple but robust method is demonstrated to stabilize the T cell stimulus on carbon nanotube substrates through non-covalent attachment of the linker neutravidin. Copyright Â© 2013 WILEY-VCH Verlag GmbH &amp; Co. KGaA, Weinheim.</t>
  </si>
  <si>
    <t>10.1007/s00343-013-2131-1</t>
  </si>
  <si>
    <t>Toxicity of single-walled carbon nanotubes on green microalga Chromochloris zofingiensis</t>
  </si>
  <si>
    <t>Nanoparticles, or particles in size of 1-100 nm, are extensively used in the world in different applications. For instance, single-walled carbon nanotubes (SWCNTs) are commonly used in consumer products, such as biosensors, drug and vaccine delivery transporters, and novel biomaterials. Although nanoparticles do not cause safety concerns to consumers who use nanoparticle-containing products, these small particles are potentially harmful for workers who produce them in factories or in cases of discharge to aquatic ecosystems. SWCNTs do not have a natural analogue, so the effects on health of their disposal remain largely unknown. In this study, we evaluated the effects of SWCNTs on a population of the green microalga Chromochloris zofingiensis and the profile and production of pigments and fatty acids. The alga was incubated with SWCNTs for 6 days in 0 (control), 40, 80, 160, or 320 mg/L concentrations. SWCNTs showed both positive and negative effects on the growth of C. zofingiensis, with a biomass enhancement at low levels (40-160 mg/L) but inhibition at high levels (320 mg/L). By contrast, a decreased accumulation of fatty acids and pigments of C. zofingiensis was observed over the range of the tested concentrations. These results indicate that the markers on the inhibitive toxicity of SWCNTs are increasingly sensitive in the following order: biomass and fatty acids &lt; primary carotenoids &lt; chlorophylls &lt; secondary carotenoids. C. zofingiensis is a suitable microalga for evaluating the ecotoxicological hazards of SWCNTs, especially in terms of pigmentation response. Â© 2013 Chinese Society for Oceanology and Limnology, Science Press and Springer-Verlag Berlin Heidelberg.</t>
  </si>
  <si>
    <t>Chinese Journal of Oceanology and Limnology</t>
  </si>
  <si>
    <t>10.3109/17435390.2011.647928</t>
  </si>
  <si>
    <t>10.3109/17435390.2011.647929</t>
  </si>
  <si>
    <t>10.3109/17435390.2011.652681</t>
  </si>
  <si>
    <t>10.1016/j.biomaterials.2013.01.002</t>
  </si>
  <si>
    <t>Single-walled carbon nanotubes: Differential genotoxic potential associated with physico-chemical properties</t>
  </si>
  <si>
    <t>Reactive oxygen species-mediated p38 MAPK regulates carbon nanotube-induced fibrogenic and angiogenic responses</t>
  </si>
  <si>
    <t>Morphological transformation induced by multiwall carbon nanotubes on Balb/3T3 cell model as an in vitro end point of carcinogenic potential</t>
  </si>
  <si>
    <t>Uptake and intracellular distribution of collagen-functionalized single-walled carbon nanotubes</t>
  </si>
  <si>
    <t>Single-walled carbon nanotubes (SWCNTs) have recently attracted great attention because of their fibrous structure and high aspect ratio. Here the genotoxic potential of 400-800 nm, 1-3 Î¼m and 5-30 Î¼m SWCNT with respect to their geometry and surface characteristics was studied. Following thorough physico-chemical characterisation, human bronchial epithelial (BEAS-2B) and lymphoblastoid (MCL-5) cells were treated with SWCNT for 24 or 48 h. This showed significant increases in micronucleus frequency in a time- and dose-dependent manner in both cell types in the absence of cytotoxicity. Over the same dose range, only 1-3 Î¼m SWCNT gave rise to significant increases in hprt point mutations at doses â‰¥25 Î¼g/ml. Cellular 2,7- dichlorodihydrofluoresceindiacetate (DCFH-DA) fluorescence assay and RT-PCR for oxidative pathway gene profiling revealed a possible oxidative mechanism for the genotoxicity observed in the 1-3 Î¼m SWCNT. Consequently, this study has demonstrated that SWCNT genotoxicity is dependent on its secondary structure under experimental conditions and oxidative stress alone cannot account for the observed damage. Â© 2013 Informa UK, Ltd.</t>
  </si>
  <si>
    <t>Single-walled carbon nanotubes (SWCNTs) are fibrous nanoparticles that are being used widely for various applications including drug delivery. SWCNTs are currently under special attention for possible cytotoxicity. Recent reports suggest that exposure to nanoparticles leads to pulmonary fibrosis. We report that SWCNT-mediated interplay of fibrogenic and angiogenic regulators leads to increased angiogenesis, which is a novel finding that furthers the understanding of SWCNT-induced cytotoxicity. SWCNTs induce fibrogenesis through reactive oxygen species-regulated phosphorylation of p38 mitogen-activated protein kinase (MAPK). Activation of p38 MAPK by SWCNTs led to the induction of transforming growth factor (TGF)-Î²1 as well as vascular endothelial growth factor (VEGF). Both TGF-Î²1 and VEGF contributed significantly to the fibroproliferative and collagen-inducing effects of SWCNTs. Interestingly, a positive feedback loop was observed between TGF-Î²1 and VEGF. This interplay of fibrogenic and angiogenic mediators led to increased angiogenesis in response to SWCNTs. Overall this study reveals key signalling molecules involved in SWCNT-induced fibrogenesis and angiogenesis. Â© 2013 Informa UK, Ltd.</t>
  </si>
  <si>
    <t>In this work we investigated the toxicological effects of nude and chemically functionalised (-NH2, -OH and -COOH groups) multiwall carbon nanotubes (mwCNTs) using immortalised mouse fibroblasts cell line (Balb/3T3) as in vitro model, alternative to the use of animals, to assess basal cytotoxicity, carcinogenic potential, genotoxicity and cell interaction of nanomaterials (NM). Combining in vitro tests such as cell transformation assay and micronucleus with physicochemical and topological analysis, we obtained results showing no cytotoxicity and genotoxicity. Carcinogenic potential and mwCNTs interaction with cells were instead evident. We stressed the importance that different toxicological end points have to be considered when studying NM, therefore, assays able to detect long-term effects, such as carcinogenicity, must be taken into account together with a panel of tests able to detect more immediate effects like basal cytotoxicity or genotoxicity. Â© 2013 Informa UK, Ltd.</t>
  </si>
  <si>
    <t>Carbon nanotubes (CNTs) have shown great potential for biological and medical applications because of their intrinsic unique properties. However, applications of CNTs have been severely restricted by their super-hydrophobicity and easy aggregation in aqueous medium, which are related to cytotoxicity and other negative cellular effects. In this study, single-walled carbon nanotubes (SWCNTs) were functionalized with collagen (collagen-SWCNTs). The collagen-SWCNTs retained the inherent properties of SWCNTs and the suspension solution was stable for months. The cellular effects, uptake and intracellular distribution of the collagen-SWCNTs were investigated by using them for culture of bovine articular chondrocytes (BACs). The collagen-SWCNTs showed no obvious negative cellular effects and high amount of SWCNTs were internalized by cells. The internalized collagen-SWCNTs were distributed in the perinuclear region and retained in the cells for more than one week. Adsorption of SWCNTs by extracellular matrix (ECM) was shown to be an important step for cellular uptake of SWCNTs. The high stability, easy cellular uptake and long retention in cells of the collagen-SWCNTs will facilitate the biomedical and biotechnological applications of SWCNTs. Â© 2013 Elsevier Ltd.</t>
  </si>
  <si>
    <t>10.1002/adma.201203382</t>
  </si>
  <si>
    <t>Tunable carbon nanotube/protein core-shell nanoparticles with NIR- and enzymatic-responsive cytotoxicity</t>
  </si>
  <si>
    <t>A unique procedure is developed to capture carbon nanotubes into closed virus-like protein cages with a controllable shell. The cross-linked shell varies in thickness within â‰ˆ100-102 nm, and can be entirely removed by enzyme degradation. The cytotoxicity is entirely suppressed, but can be promoted again by enzymes and near-infrared light. These hybrids can be decorated with functional inorganic nanoparticles or processed into nanocomposites. Copyright Â© 2013 WILEY-VCH Verlag GmbH &amp; Co. KGaA, Weinheim.</t>
  </si>
  <si>
    <t>Advanced Materials</t>
  </si>
  <si>
    <t>10.1002/anie.201207664</t>
  </si>
  <si>
    <t>Asbestos-like pathogenicity of long carbon nanotubes alleviated by chemical functionalization</t>
  </si>
  <si>
    <t>Sometimes shorter is better: The apparent similarity between multi-walled carbon nanotubes (MWNTs) and asbestos fibers has generated serious concerns about their safety profile. The asbestos-like pathogenicity observed for long, pristine nanotubes (NTlong, see scheme) can be completely alleviated if their effective length is decreased as a result of chemical functionalization, such as with tri(ethylene glycol) (TEG). Copyright Â© 2013 WILEY-VCH Verlag GmbH &amp; Co. KGaA, Weinheim.</t>
  </si>
  <si>
    <t>Angewandte Chemie - International Edition</t>
  </si>
  <si>
    <t>10.1039/c2tb00157h</t>
  </si>
  <si>
    <t>10.1016/j.toxlet.2012.12.008</t>
  </si>
  <si>
    <t>10.1016/j.toxlet.2012.12.013</t>
  </si>
  <si>
    <t>10.1038/srep01124</t>
  </si>
  <si>
    <t>Multiwalled carbon nanotube-coated polyethylene terephthalate fibrous matrices for enhanced neuronal differentiation of mouse embryonic stem cells</t>
  </si>
  <si>
    <t>Immunomodulatory properties of multi-walled carbon nanotubes in peripheral blood mononuclear cells from healthy subjects and allergic patients</t>
  </si>
  <si>
    <t>Multi-walled carbon nanotube increases the excitability of hippocampal CA1 neurons through inhibition of potassium channels in rat's brain slices</t>
  </si>
  <si>
    <t>Citrullination as early-stage indicator of cell response to Single-Walled Carbon Nanotubes</t>
  </si>
  <si>
    <t>The next-generation of tissue scaffolds should incorporate 3-D structures with nanofeatures. Fibrous polyethylene terephthalate (PET) matrices have been widely studied as tissue engineering scaffolds, but their performance is limited by the lack of nanotopography. Carbon nanotubes can provide nanoscale structures similar to those present in natural extracellular matrices in vivo, but are difficult to use as 3-D scaffolds for tissue engineering. In this study, multiwalled carbon nanotubes (MWCNTs) were used to coat and provide nanofeatures on the surface of PET membranes and fibers. The effects of MWCNTs on the cellular functions of mouse embryonic stem (mES) cells cultured on the nanoengineered PET surface and 3-D scaffolds were investigated. In general, MWCNTs promoted cell adhesion and proliferation of mES cells while maintaining excellent cell viability in the growth medium. Neuronal differentiation was also significantly enhanced when cells were cultured in the differentiation medium. Different cell morphologies were observed in the presence of MWCNTs. Cells were stretched and well spread out in MWCNT-coated PET scaffolds, whereas cells were sporadically distributed in non-coated PET scaffolds. Furthermore, more filopodia were formed in MWCNT-coated PET matrices, suggesting increased interactions between scaffolds and cells. Also, neuronal cells differentiated from mES cells in the 3-D nanoengineered PET scaffolds formed extensive nerve networks around each fiber and neurite bridges between fibers. These findings suggest that MWCNTs can provide nanofeatures on PET fibrous matrices and enhance their performance as 3-D nanoengineered tissue engineering scaffolds. Â© The Royal Society of Chemistry 2013.</t>
  </si>
  <si>
    <t>In the present study, we investigated the immunomodulatory activity of multi-walled carbon nanotubes (MWCNTs) in peripheral blood mononuclear cells (PBMCs) from healthy donors and mite-allergic subjects. Freshly prepared PBMCs, stimulated or not with Toll-like receptor (TLR)1-9 agonists, a T cell mitogen (phytohemagglutinin A) or mite allergen extract were cultured in the presence or absence of MWCNTs. Secretion of TNF-Î±, IL-2, IL-5, IL-6, IL-12/23p40 or IFN-Î³ was quantified in the culture supernatants by ELISA. Basal secretion of all the cytokines was not altered by MWCNTs in PBMCs from both healthy donors and allergic subjects. In PBMCs from healthy donors, TNF-Î±, IL-6 and IL-12/23p40 secretion in response to the TLR4 agonist, lipopolysaccharide was however increased in a dose-dependent manner by MWCNTs. Significant increases in the release of these cytokines were also observed in PBMCs stimulated with a TLR2 or TLR3 agonist. MWCNTs also increased the release of IL-2 and IFN-Î³ by PBMCs stimulated with a T cell mitogen. In contrast, MWCNTs inhibited allergen-induced IL-5 secretion by PBMCs from mite-allergic subjects. As well, MWCNTs altered the capacity of PBMC-derived monocytes to differentiate into functional dendritic cells. All together, our data suggest that according to its immune cell target, MWCNTs may either promote or suppress immune responses in humans. Further investigations are necessary to fully understand the complexity behind interactions of engineered nanoparticles with the immune system. Â© 2012 Elsevier Ireland Ltd.</t>
  </si>
  <si>
    <t>This study was to investigate the neurotoxicity of multi-walled carbon nanotube (MWCNT) by measuring neuronal excitability in rat hippocampal neurons and exploring the underlying mechanism. Whole cell patch-clamp technique was used. Action potential properties and the pattern of repetitive firing rate were assessed. Our data showed that spike half-width and repetitive firing rate were significantly increased in a concentration-dependent manner. Furthermore, voltage-activated potassium currents were recorded. It was found that MWCNT produced a concentration-dependent inhibition in amplitudes of IA and IK. In addition, MWCNT had effect on the activation kinetics of IA and IK with Vh being shifted to the negative potential at high concentration, while IA inactivation curve was considerably shifted to the hyperpolarize potential with Vh being increased. However, no effect was found on the recovery from inactivation of IA. The results suggest that MWCNT increases the excitability of hippocampal CA1 neurons by inhibiting voltage-gated potassium current. Â© 2012 Elsevier Ireland Ltd.</t>
  </si>
  <si>
    <t>Single-walled carbon nanotubes (SWCNTs) have been widely explored as potential technologies for information systems and medical applications. The impact of SWCNTs on human health is of prime concern, if SWCNTs have a future in the manufacturing industry. This study proposes a novel, inflammation- independent paradigm of toxicity for SWCNTs, identifying the protein citrullination process as early-stage indicator of inflammatory responses of macrophages (THP-1) and of subtle phenotypic damages of lung epithelial (A549) cells following exposure to chemically-treated SWCNTs. Our results showed that, while most of the cellular responses of A549 cells exposed to SWCNTs are different to those of similarly treated THP-1 cells, the protein citrullination process is triggered in a dose-and time-dependent manner in both cell lines, with thresholds comparable between inflammatory (THP-1) and non-inflammatory (A549) cell types. The cellular mechanism proposed herein could have a high impact in predicting the current risk associated with environmental exposure to SWCNTs.</t>
  </si>
  <si>
    <t>10.1007/s10967-012-1901-0</t>
  </si>
  <si>
    <t>Biodistribution of multi-walled carbon nanotubes functionalized by hydroxyl terminated poly(ethylene glycol) in mice</t>
  </si>
  <si>
    <t>Poly(ethylene glycol) functionalized carbon nanotubes (CNTs-PEG) have attracted great research interest due to their good biocompatibility and wide applications in biomedical areas, such as drug delivery, bioimaging and photothermal therapy. The biodistribution studies are fundamental and essential to the biomedical applications and toxicological evaluations of CNTs-PEG, while isotopic labeling is the most adopted method for the quantitation of CNTs in vivo. Herein, we studied the biodistribution of hydroxyl terminated CNTs-PEG (CNTs-PEG-OH) in mice using 125I-labeling technique. The blood concentrations and accumulation levels of CNTs-PEG-OH in different organs were quantitatively analyzed by detecting the radioactivity of 125I labeled on CNTs-PEG-OH. The results indicated that CNTs-PEG-OH were quickly cleared from blood circulation and distributed to the entire body, except brain. CNTs-PEG-OH were mainly sequestrated by liver after intravenous injection. The hepatic accumulation decreased along with time elapse. Prolonging the PEG chains led to the decrease of hepatic accumulation, while the biodistribution pattern was similar. The implications to the biomedical applications and safety evaluations of CNTs-PEG are discussed. Â© 2012 AkadÃ©miai KiadÃ³, Budapest, Hungary.</t>
  </si>
  <si>
    <t>Journal of Radioanalytical and Nuclear Chemistry</t>
  </si>
  <si>
    <t>10.1007/s11095-012-0883-5</t>
  </si>
  <si>
    <t>PEGylated multi-walled carbon nanotubes for encapsulation and sustained release of oxaliplatin</t>
  </si>
  <si>
    <t>Purpose: To develop PEGylated multi-walled carbon nanotubes as a sustained release drug delivery system. Methods: Oxaliplatin was incorporated into inner cavity of PEGylated multi-walled carbon nanotubes (MWCNT-PEG) using nano-extraction. Oxaliplatin release rates from MWCNT-PEG-Oxaliplatin were investigated using dialysis tubing. Cytotoxicity of oxaliplatin, MWCNT-Oxaliplatin and MWCNT-PEG-Oxaliplatin were evaluated in HT29 cell by MTT assay, Pt-DNA adducts formation, Î³-H2AX formation and cell apoptosis assay. Results: Loading of oxaliplatin into MWCNT-PEG was ~43.6%. Sustained release occurred to MWCNT-PEG-Oxaliplatin, with only 34% of oxaliplatin released into medium within 6 h. In MTT assay, MWCNT-PEG-Oxaliplatin showed slightly decreased cytotoxic effect when cell viability was assessed at 12 and 24 h. A drastic increase of cytotoxicity was found when cell viability was assessed at 48 and 96 h. Pt-DNA adducts formation, Î³-H2AX formation and cell apoptosis assay results showed the same trend as the MTT assay, suggesting sustained-release for MWCNT-Oxaliplatin and MWCNT-PEG-Oxaliplatin formulations. Conclusions: PEGylated multi-walled carbon nanotubes can be used as sustained release drug delivery system, thus remarkably improving cytotoxicity of oxaliplatin on HT-29 cells. Â© 2012 Springer Science+Business Media, LLC.</t>
  </si>
  <si>
    <t>Pharmaceutical Research</t>
  </si>
  <si>
    <t>10.3109/17435390.2011.626536</t>
  </si>
  <si>
    <t>DNA damaging properties of single walled carbon nanotubes in human colon carcinoma cells</t>
  </si>
  <si>
    <t>Single walled carbon nanotubes were studied with respect to cytotoxic and genotoxic properties in cells of the gastrointestinal tract as exemplified for the human colon carcinoma cell line HT29. No effect on cell growth in the sulphorhodamine B assay was observed after 24 h of incubation, whereas growth inhibitory properties were found after 48 and 72 h. After 24 h incubation a decrease of mitochondrial activity (WST-1) was measured (â‰¥0.1 Î¼g/ml), whereas membrane integrity (lactate dehydrogenase) was not affected. In cytotoxic concentrations, the formation of reactive oxygen species and a slight increase of total glutathione and nuclear Nrf2 were observed. However, already in subcytotoxic concentrations substantial DNA damaging effects were found in the alkaline comet assay, which were not associated with enhanced formation of formamidopyrimidine-DNA-glycosylase-sensitive sites. In addition, an increase of kinetochore-negative micronuclei (V79) and phosphorylation of the tumour suppressor protein p53 (HT29) underlined the genotoxic potential of these nanostructures. Â© Informa UK, Ltd. Â© 2013 Informa UK, Ltd.</t>
  </si>
  <si>
    <t>10.1186/1465-9921-14-7</t>
  </si>
  <si>
    <t>10.1055/s-0032-1326061</t>
  </si>
  <si>
    <t>The role of PPARÎ³ in carbon nanotube-elicited granulomatous lung inflammation</t>
  </si>
  <si>
    <t>Epidemiological and occupational medicine aspects of pleural mesothelioma</t>
  </si>
  <si>
    <t>Background: Although granulomatous inflammation is a central feature of many disease processes, cellular mechanisms of granuloma formation and persistence are poorly understood. Carbon nanoparticles, which can be products of manufacture or the environment, have been associated with granulomatous disease. This paper utilizes a previously described carbon nanoparticle granuloma model to address the issue of whether peroxisome proliferator-activated receptor gamma (PPARÎ³), a nuclear transcription factor and negative regulator of inflammatory cytokines might play a role in granulomatous lung disease. PPARÎ³ is constitutively expressed in alveolar macrophages from healthy individuals but is depressed in alveolar macrophages of patients with sarcoidosis, a prototypical granulomatous disease. Our previous study of macrophage-specific PPARÎ³ KO mice had revealed an intrinsically inflammatory pulmonary environment with an elevated pro-inflammatory cytokines profile as compared to wild-type mice. Based on such observations we hypothesized that PPARÎ³ expression would be repressed in alveolar macrophages from animals bearing granulomas induced by MWCNT instillation.Methods: Wild-type C57Bl/6 and macrophage-specific PPARÎ³ KO mice received oropharyngeal instillations of multiwall carbon nanotubes (MWCNT) (100 Î¼g). Bronchoalveolar lavage (BAL) cells, BAL fluids, and lung tissues were obtained 60 days post-instillation for analysis of granuloma histology and pro-inflammatory cytokines (osteopontin, CCL2, and interferon gamma [IFN-Î³] mRNA and protein expression.Results: In wild-type mice, alveolar macrophage PPARÎ³ expression and activity were significantly reduced in granuloma-bearing animals 60 days after MWCNT instillation. In macrophage-specific PPARÎ³ KO mice, granuloma formation was more extensive than in wild-type at 60 days after MWCNT instillation. PPARÎ³ KO mice also demonstrated elevated pro-inflammatory cytokine expression in lung tissue, laser-microdissected lung granulomas, and BAL cells/fluids, at 60 days post MWCNT exposure.Conclusions: Overall, data indicate that PPARÎ³ deficiency promotes inflammation and granuloma formation, suggesting that PPARÎ³ functions as a negative regulator of chronic granulomatous inflammation. Â© 2013 Huizar et al.; licensee BioMed Central Ltd.</t>
  </si>
  <si>
    <t>Malignant mesothelioma of the pleura represents a signal tumour for (occupational) exposure to asbestos. Almost 20 years after the ban of asbestos in Germany, incident cases are still occurring due to the long latency period between the initial exposure to asbestos and the onset of the tumour. Of particular interest is the development of mesothelioma epidemiology. In Germany, it is extensively discussed whether the incidence of malignant pleura mesothelioma continues to rise, has already reached a plateau or is expected to decline in the next few years. The development is predominantly caused by the total asbestos use, its application and the gradual substitution of asbestos. The prevention of asbestos-related diseases due to former exposures, but also due to existing asbestos contaminations and their restoration is still a hot topic in occupational medicine. It is thus of major importance to ensure an adequate occupational safety and to care for asbestos-exposed workers - even after cessation of their exposure - with effective and efficient measures of early detection. New technologies, such as nanotechnology with carbon nanotubes, represent new potential health hazards. Â© Georg Thieme Verlag KG Stuttgart Â· New York.</t>
  </si>
  <si>
    <t>Respiratory Research</t>
  </si>
  <si>
    <t>Pneumologie</t>
  </si>
  <si>
    <t>10.5012/bkcs.2013.34.1.149</t>
  </si>
  <si>
    <t>Synthesis, characterization, and the influence of functionalized multi-walled carbon nanotubes with creatinine and 2-aminobenzophenone on the gastric cancer cells</t>
  </si>
  <si>
    <t>The chemical functionalization of carboxylated multi-walled carbon nanotubes (MWCNT-COOH) by creatinine (MWCNT-Amide) and latter modification with 2-aminobenzophenone for producing 1-methyl-9- phenyl-1H-imidazo[4,5-b]quinolin- 2-amine (MWCNT-quino) have been investigated. All products were characterized by Fourier transform infrared spectroscopy, Raman spectroscopy, scanning electron microscope, elemental analysis, thermogravimetric analysis, derivative thermogravimetric and cellular investigations. The interesting point is that MWCNT-quino can be homogeneously dispersed in dimethylformamide and to some extent in ethyl alcohol without sonication. Also, MTT assay was used to examine the behavior of cell proliferation after 48 h of cell culture experiments. Cellular results showed high toxicity of MWCNT-quino on the cancer cells. These functionalizations have been chosen due to active sites of carbonyl and methylene groups in MWCNT-Amide and the creating quinoline derivative on the MWCNTs for future application.</t>
  </si>
  <si>
    <t>Bulletin of the Korean Chemical Society</t>
  </si>
  <si>
    <t>10.1021/es304002q</t>
  </si>
  <si>
    <t>Toxicity of functionalized single-walled carbon nanotubes on soil microbial communities: Implications for nutrient cycling in soil</t>
  </si>
  <si>
    <t>Culture-dependent and -independent methods were employed to determine the impact of carboxyl-functionalized single-walled carbon nanotubes (SWNTs) on fungal and bacterial soil microbial communities. Soil samples were exposed to 0 (control), 250, and 500 Î¼g of SWNTs per gram of soil. Aliquots of soil were sampled for up to 14 days for culture-dependent analyses, namely, plate count agar and bacterial community level physiological profiles, and culture-independent analyses, namely, quantitative real-time polymerase chain reaction (qPCR), mutliplex-terminal restriction fragment length polymorphism (M-TRFLP), and clone libraries. Results from culture-independent and -dependent methods show that the bacterial soil community is transiently affected by the presence of SWNTs. The major impact of SWNTs on bacterial community was observed after 3 days of exposure, but the bacterial community completely recovered after 14 days. However, no recovery of the fungal community was observed for the duration of the experiment. Physiological and DNA microbial community analyses suggest that fungi and bacteria involved in carbon and phosphorus biogeochemical cycles can be adversely affected by the presence of SWNTs. This study suggests that high concentrations of SWNTs can have widely varying effects on microbial communities and biogeochemical cycling of nutrients in soils. Â© 2012 American Chemical Society.</t>
  </si>
  <si>
    <t>10.1016/j.tiv.2012.08.008</t>
  </si>
  <si>
    <t>Comparison of two in vitro systems to assess cellular effects of nanoparticles-containing aerosols.</t>
  </si>
  <si>
    <t>Inhalation treatment with nanoparticle containing aerosols appears a promising new therapeutic option but new formulations have to be assessed for efficacy and toxicity. We evaluated the utility of a VITROCELLÂ®6 PT-CF+PARI LC SPRINTÂ® Baby Nebulizer (PARI BOY) system compared with a conventional MicroSprayer. A549 cells were cultured in the air-liquid interface, exposed to nanoparticle aerosols and characterized by measurement of transepithelial electrical resistance and staining for tight junction proteins. Deposition and distribution rates of polystyrene particles and of carbon nanotubes on the cells were assessed. In addition, cytotoxicity of aerosols containing polystyrene particles was compared with cytotoxicity of polystyrene particles in suspension tested in submersed cultures. Exposure by itself in both exposure systems did not damage the cells. Deposition rates of aerosolized polystyrene particles were about 700 times and that of carbon nanotubes about 4 times higher in the MicroSprayer than in the VITROCELLÂ®6 PT-CF system. Cytotoxicity of amine-functionalized polystyrene nanoparticles was significantly higher when applied as an aerosol on cell cultured in air-liquid interface culture compared with nanoparticle suspensions tested in submersed culture. The higher cytotoxicity of aerosolized nanoparticles underscores the importance of relevant exposure systems. Copyright Â© 2012 Elsevier Ltd. All rights reserved.</t>
  </si>
  <si>
    <t>Toxicology in vitro : an international journal published in association with BIBRA</t>
  </si>
  <si>
    <t>10.1515/bnm-2013-0013</t>
  </si>
  <si>
    <t>Assessing the impact of the physical properties of industrially produced carbon nanotubes on their interaction with human primary macrophages in vitro</t>
  </si>
  <si>
    <t>Currently it is not fully understood how carbon nanotubes (CNTs) may affect human health. Despite this, CNTs are produced at a tonne mass scale yearly. Due to their large production and intended use within a variety of applications it is imperative that a clear understanding of the hazard potential of CNTs is gained. The aim of this study therefore was to assess the impact of five different industrially produced CNTs which varied in their physical properties on the viability of human monocyte derived macrophages (MDM), and subsequently, at sub-lethal concentrations (0.005-0.02 mg/mL), their ability to cause oxidative stress and a pro-inflammatory response in these important immune cells over a 24-h period. None of the CNTs caused significant cytotoxicity up to 0.02 mg/mL after 24 h. Only the long multi-walled CNTs (MWNCTs) caused a significant, dose-dependent (0.005-0.02 mg/mL) reactive oxygen species production, whilst bundled MWCNTs showed a significant tumor necrosis factor alpha release after 24 h exposure at 0.02 mg/mL. No effects were observed for either tangled MWCNTs or short MWCNTs. It can be concluded from the findings of the present study that the industrially produced CNTs studied can cause hazardous effects in vitro that may be associated with their physical properties. Â© 2013, by Walter de Gruyter Berlin Boston. All rights reserved.</t>
  </si>
  <si>
    <t>BioNanoMaterials</t>
  </si>
  <si>
    <t>Toxic effect of single-walled carbon nanotube on HepG2 cells in vitro</t>
  </si>
  <si>
    <t>Embryotoxicity of the multi-walled carbon nanotubes (MWCNTs) using the three-dimensional culture of ES-D3 cells</t>
  </si>
  <si>
    <t>Toxic effect of multiwalled carbon nanotubes on lettuce (Lactuca sativa)</t>
  </si>
  <si>
    <t>Objective To study the in vitro cytotoxicity and oxidative damage effects of sigle-walled carbon nanotube (SWCNT) on HepG2 cells. Methods HepG2 cells were treated with SWCNT at the final concentrations of 1. 5, 3, 6, 12 and 24 mg/L and saline was used as control. CCK-8 assay was conducted to detect the effects on the survival rate of the cells exposed to SWCNT for 24,48 and 72 h; morphological changes of HepG2 cells were observed by the atomic force microscope and transmission electron microscope after being treated for 24 h; the content of malondialdehyde(MDA) in the cells was measured by enzyme mark instrument. The concentrations of reactive oxygen species (ROS) and the rate of apoptosis of HepG2 cells were determined by flow cytometer. Results In comparsion with control, SWCNT could cause abnormal structure, and cell proliferation of HepG2 cells decreased significantly in a dose-dependent and time-dependent manner. The content of ROS and MDA n exposed groups was significantly higher than that in control, while MMP level was lower than that in control with a dose-dependent manner. The rate of apoptosis was higher than that in control in a dose-dependent manner, which was identical with that of CCK-8 assay. Conclusion SWCNT can cause certain damage and induce apoptosis on HepG2 cells, with the increase n the concentration of SWCNT. The main toxic mechanism may possibly be attributed to oxidative damage.</t>
  </si>
  <si>
    <t>To examine the embryotoxicity of the multi-walled carbon nanotubes (MWCNTs), the effects of three-dimensional culture with a collagen gel scaffold containing MWCNTs on the differentiation level of ES-D3 cells were examined and compared with those of conventional two-dimensional culture. In the present study, the rate of contraction of the pulsating myocardial cells decreased as the MWCNTs concentration increased, with no contraction observed at &gt;25 Î¼g. The contraction of the pulsating myocardial cells in teratomas showed uniform and rhythmic movements in the control group and non-uniform and non-rhythmic movements in the 2.5-10-Î¼g groups. Thus, the non-rhythmic contraction of the pulsating myocardial cells, and not the rate of contraction determined by the EST method, may serve as a novel cell differentiation indicator.</t>
  </si>
  <si>
    <t>We investigated the phytotoxicity of multiwalled carbon nanotubes (MWNTs) on lettuce regarding inhibition effect on plant growth development as well as cell damage on root and leaves. We have cultured the plant seedling of lettuce using Hoagland's Media treated with MWNTs hydroponically. After two weeks, we observed the toxic symptoms in the presence of MWNTs in a dose-dependent manner as compared to carbon black (CB). Statistically, MWNTs could inhibit the seed germina-tion, plant growth and plant biomass. Microscopic analysis showed the attachment of MWNTs on the root surface area, deterioration of root tip and an image of penetration of MWNTs into plant cell wall. We also showed that MWNTs caused cell death on root and leaves. In situ detection of hydrogen peroxide has proposed the reactive oxygen species (ROS) for mechanism of toxic effect of MWNTs on lettuce.</t>
  </si>
  <si>
    <t>Journal of International Pharmaceutical Research</t>
  </si>
  <si>
    <t>10.2298/AOO1302059J</t>
  </si>
  <si>
    <t>Cytotoxicity of single-walled carbon nanotubes to human lung carcinoma cells: The influence of N-acetylcysteine</t>
  </si>
  <si>
    <t>Background: Single-walled carbon nanotubes (SWCNTs) have been reported to induce cytotoxicity in different cell lines. Although the mechanisms underlying cytotoxicity are not fully understood, accumulation of reactive oxygen species (ROS) and oxidative damage is considered to be a likely contributing factor. Methods: Human lung carcinoma cells, A549, and human fetal lung fibroblasts, MRC-5 were used to assess the cytotoxicity of SWCNT in the presence and absence of a redox status regulator, N-acetylcysteine (NAC), via the MTT assay. Results: SWCNT induced a nearly three-fold greater loss of viability in A594 vs. MRC-5 cells at â‰¤250 Î¼g/ml. SWCNT cytotoxicity at higher concentrations was similar for both cell lines, while NAC alone was non-toxic. The cytotoxicity of SWCNT (250 Î¼g/ml) in combination with NAC to A549 cells was significantly decreased at the lowest NAC concentration (1.5 Î¼g/ml), and was similar to NAC treatment alone at that concentration. Higher concentrations of NAC in combination with SWCNT (250 Î¼g/ml) resulted in increased cytotoxicity in both A549 and MRC-5 cells. Conclusion: A549 malignant lung cells are more susceptible to low concentrations of SWCNT vs. normal lung cells, and low concentrations of N-acetylcysteine appear to be cytoprotective, possibly due to its antioxidant properties. Â© 2013, Oncology Institute of Vojvodina, Sremska Kamenica.</t>
  </si>
  <si>
    <t>Archive of Oncology</t>
  </si>
  <si>
    <t>10.1166/sam.2013.1594</t>
  </si>
  <si>
    <t>10.1016/j.cbpa.2013.03.025</t>
  </si>
  <si>
    <t>10.1186/1556-276X-8-521</t>
  </si>
  <si>
    <t>Systemic phytotoxic impact of as-prepared carbon nanotubes in long-term assays: A case study of Parodia ayopayana (Cactaceae)</t>
  </si>
  <si>
    <t>Gene expression and biochemical responses in brain of zebrafish Danio rerio exposed to organic nanomaterials: Carbon nanotubes (SWCNT) and fullerenol (C&lt;inf&gt;60&lt;/inf&gt;(OH)&lt;inf&gt;18-22&lt;/inf&gt;(OK&lt;inf&gt;4&lt;/inf&gt;))</t>
  </si>
  <si>
    <t>A comparative study of lung toxicity in rats induced by three types of nanomaterials</t>
  </si>
  <si>
    <t>To evaluate long-term phytotoxicity impact of as-prepared (or pristine) single-walled and multi-walled carbon nanotubes we designed two different experimental setups with the use of young seedlings of Parodia ayopayana, a small and slow-growing Cactaceae species: (a) soil-based experiment, which allows for a better match of the real environmental situation; and (b) in vitro experiment on the solidified culture medium in vertically-oriented Petri dishes, which gives an opportunity to monitor the development of both shoots and roots. After observations of plant growth for 22 (soil-based experiment) and 16 (in vitro experiment) weeks, we concluded that plant height, width and total root length were affected in both soil-and in vitro-grown plants, with a stronger effect in the latter case. Single-walled carbon nanotubes exhibited higher phytotoxicity as compared to multi-walled carbon nanotubes and nanodiamond (employed for comparison in in vitro-based assay), likely due to a high amount of impurities. The most interesting finding was the reduction in primary spine length and underdeveloped micrometer-sized secondary spines, which suggests a strong and systemic phytotoxic impact of carbon nanotubes (and to a lower degree of nanodiamond) on plant growth and development. Â© 2013 by American Scientific Publishers.</t>
  </si>
  <si>
    <t>Nanomaterials (NM) industry had grown in the last decade, although there are few studies concerning its potential toxicity effects on aquatic organisms. In this study the freshwater zebrafish (Danio rerio) was exposed to two kinds of carbon NM, single-wall carbon nanotubes (SWCNT) and fullerenol [C60(OH)18-22(OK4)] to analyze oxidative stress responses on fish brain. Adult zebrafish (mean mass: 0.52Â±0.01g) were submitted to intraperitoneal injections of SWCNT suspension and fullerenol solution (30mg/kg of fish), receiving one or two doses with a time interval of 24h. Results showed that total antioxidant capacity was lowered in brains of fish exposed 24h to fullerenol when compared to those from SWCNT treatment (p&lt;0.05). After 48h, fullerenol induced higher expression of both catalytic and regulatory subunits of enzyme glutamate cysteine ligase when compared to control group (p&lt;0.05), indicating an antioxidant behavior. In vitro assays showed a dual effect of SWCNT, since a pro-oxidant behavior was observed at low concentrations (0.1 and 1.0mg/L) and an antioxidant one at the highest concentration (10.0mg/L). Few biological responses were altered by this NM: decrease in total antioxidant capacity and induction of the expression of the transcription factor Nrf2 when compared to control group. Â© 2013.</t>
  </si>
  <si>
    <t>The public is increasingly exposed to various engineered nanomaterials because of their mass production and wide application. Even when the biological effects of nanomaterials have been assessed, the underlying mechanisms of action in vivo are poorly understood. The present study was designed to seek a simple, effective, and oxidative stress-based biomarker system used for screening toxicity of nanomaterials. Nano-ferroso-ferric oxide (nano-Fe3O4), nano-silicon dioxide (nano-SiO2), and single-walled carbon nanotubes (SWCNTs) were dispersed in corn oil and characterized using transmission electron microscopy (TEM). Rats were exposed to the three nanomaterials by intratracheal instillation once every 2 days for 5 weeks. We investigated their lung oxidative and inflammatory damage by bronchoalveolar lavage fluid (BALF) detection and comparative proteomics by lung tissue. Two-dimensional electrophoresis (2-DE) of proteins isolated from the lung tissue, followed by matrix-assisted laser desorption-ionization time-of-flight mass spectrometry, was performed. In the present study, we chose to detect lactate dehydrogenase, total antioxidant capacity, superoxide dismutase, and malondialdehyde as the biomarker system for screening the oxidative stress of nanomaterials and IL-6 as the inflammatory biomarker in BALF. Proteomics analysis revealed 17 differentially expressed proteins compared with the control group: nine were upregulated and eight were downregulated. Our results indicated that exposure by intratracheal instillation to any of the three typical nanomaterials may cause lung damage through oxidative damage and/or an inflammatory reaction. Â© 2013 Lin et al.; licensee Springer.</t>
  </si>
  <si>
    <t>Science of Advanced Materials</t>
  </si>
  <si>
    <t>Comparative Biochemistry and Physiology - A Molecular and Integrative Physiology</t>
  </si>
  <si>
    <t>10.1007/7651-2013-11</t>
  </si>
  <si>
    <t>Screening of nanoparticle embryotoxicity using embryonic stem cells</t>
  </si>
  <si>
    <t>Due to the increasing use of engineered nanoparticles in many consumer products, rapid and economic tests for evaluating possible adverse effects on human health are urgently needed. In the present chapter the use of mouse embryonic stem cells as a valuable tool to in vitro screen nanoparticle toxicity on embryonic tissues is described. This in vitro method is a modification of the embryonic stem cell test, which has been widely used to screen soluble chemical compounds for their embryotoxic potential. The test offers an alternative to animal experimentation, reducing experimental costs and ethical issues. Â© Springer Science+Business Media New York 2013.</t>
  </si>
  <si>
    <t>10.3967/0895-3988.2013.05.003</t>
  </si>
  <si>
    <t>Single wall carbon nanotube induced inflammation in cruor-fibrinolysis system</t>
  </si>
  <si>
    <t>Objective To study single wall carbon nanotubes (SWCNT) and its role in inducing inflammatory cytokines in the cruor-fibrinolysis system of rat. Methods Twenty one Wistar rats were divided into four groups: 1) control; 2) low-dose SWCNT (0.15 mg/kg BW); 3) medium-dose SWCNT (0.75 mg/kg BW); 4) high-dose SWCNT (1.5 mg/kg BW). Intratracheal instillation of SWCNT suspensions was administered to rats once per day for 21 days. In order to assess the exposure effect of SWCNT to the rats, activity of Inflammatory cytokine was measured and markers of cruor-fibrinolysis system were studied via ELSIA. Also, change in clotting time was recorded and histopathology was studied. Results IL-6 and IL-8 concentrations of rats exposed to SWCNT were significantly higher than those in controls (P&lt;0.05). The activity of inflammatory cytokines and histopathological change indicated that oxidative damage occurred. Change in clotting time in rats exposed to SWCNT decreased compared with controls. Meanwhile, t-PA (tissue-tupe plassminogen activator) and AT-III (antithrombin-III) levels in rats exposed to particulates increased or decreased significantly compared with controls (P&lt;0.05). A similar trend was observed for D-dimer (D2D) levels, indicating that SWCNT can impact the cruor-fibrinolysis system of rat. Conclusion The results from our study suggest that an increased procoagulant activity and reduced fibrinolytic activity in rats exposed to SWCNT can cause pulmonary oxidative stress and inflammation, due to the release of pro-thrombotic and inflammatory cytokines into the blood circulation of rat.</t>
  </si>
  <si>
    <t>10.1016/S1872-5805(13)60077-3</t>
  </si>
  <si>
    <t>Functionalization of carboxylated multi-wall carbon nanotubes with 3,5-diphenyl pyrazole and an investigation of their toxicity</t>
  </si>
  <si>
    <t>Carboxylated multi-wall carbon nanotubes (MWCNT-COOH) were first modified by 1,3-diphenylpropane-1,3-dione to form a MWCNT-ketone and then by hydrazine to produce MWCNT-pyrazole. All modified samples were characterized by FT-IR, Raman spectroscopy, SEM, elemental analysis, TGA, DTG. Their interactions with living cells were investigated. The toxicity of the samples was evaluated with unrestricted somatic stem cells and viable cell numbers were measured by reduction of living cells with 3-(4,5-Dimethylthiazol-2-yl)-2,5-diphenyltetrazolium bromide. Results indicated that there is one diketone group in MWCNT-ketone and one 3,5-diphenyl pyrazole group in MWCNT-pyrazole per 28 and 72 carbon atoms of MWCNTs, respectively. MWCNT-ketone had the lowest toxicity in all samples investigated.</t>
  </si>
  <si>
    <t>10.1002/adhm.201200430</t>
  </si>
  <si>
    <t>10.1093/toxsci/kft089</t>
  </si>
  <si>
    <t>Exposure to Carbon Nanotubes Leads to Changes in the Cellular Biomechanics</t>
  </si>
  <si>
    <t>Additional histopathologic examination of the lungs from a 3-month inhalation toxicity study with multiwall carbon nanotubes in rats</t>
  </si>
  <si>
    <t>For hazard assessment of multiwalled carbon nanotubes (MWCNTs), a 90-day inhalation toxicity study has been performed with Nanocyl NC 7000 in accordance with OECD 413 test guideline. MWCNTs produced no systemic toxicity. However, increased lung weights, multifocal granulomatous inflammation, diffuse histiocytic and neutrophilic infiltrates, and intra-alveolar lipoproteinosis were observed in lung and lung-associated lymph nodes at 0.5 and 2.5 mg/m3. Additional investigations of the lungs were performed, including special stains for examination of connective tissue, and electron microscopy was performed to determine the location of the MWCNTs. The alveolar walls revealed no increase of collagen fibers, whereas within the microgranulomas a slight increase of collagen fibers was observed. The pleura did not reveal any increase in collagen fibers. Only a slight increase in reticulin fibers in the alveolar walls in animals of the 0.5 and 2.5 mg/m3 concentration group was noted. In the 0.1 mg/m3 group, the only animal revealing minimal granulomas exhibited a minimal increase in collagen within the granuloma. No increase in reticulin was observed. Electron microscopy demonstrated entangled MWCNTs within alveolar macrophages. Occasionally electron dense particles/detritus were observed within membrane-bound vesicles (interpreted as phagosomes), which could represent degraded MWCNTs. If so, MWCNTs were degradable by alveolar macrophages and not persistent within the lung. Inhalation of MWCNTs caused granulomatous inflammation within the lung parenchyma but not the pleura in any of the concentration groups. Thus, there are some similarities to effects caused by inhaled asbestos, but the hallmark effects, namely pleural inflammation and/or fibrosis leading to mesotheliomas, are absent. Â© The Author 2013. Published by Oxford University Press on behalf of the Society of Toxicology. All rights reserved.</t>
  </si>
  <si>
    <t>10.2131/jts.38.619</t>
  </si>
  <si>
    <t>An improved dispersion method of multi-wall carbon nanotube for inhalation toxicity studies of experimental animals</t>
  </si>
  <si>
    <t>A multi-wall carbon nanotube (MWCNT) product Mitsui MWNT-7 is a mixture of dispersed single fibers and their agglomerates/aggregates. In rodents, installation of such mixture induces inflammatory lesions triggered predominantly by the aggregates/agglomerates at the level of terminal bronchiole of the lungs. In human, however, pulmonary toxicity induced by dispersed single fibers that reached the lung alveoli is most important to assess. Therefore, a method to generate aerosol predominantly consisting of dispersed single fibers without changing their length and width is needed for inhalation studies. Here, we report a method (designated as Taquann method) to effectively remove the aggregate/agglomerates and enrich the well-dispersed singler fibers in dry state without dispersant and without changing the length and width distribution of the single fibers. This method is base on two major concept; liquid-phase fine filtration and critical point drying to avoid re-aggregation by surface tension. MWNT-7 was suspended in Tert-butyl alcohol, freeze-and-thawed, filtered by a vibrating 25 Î¼m mesh Metallic Sieve, snap-frozen by liquid nitrogen, and vacuum-sublimated (an alternative method to carbon dioxide critical point drying). A newly designed direct injection system generated well-dispersed aerosol in an inhalation chamber. The lung of mice exposed to the aerosol contained single fibers with a length distribution similar to the original and the Taquann-treated sample. Taquann method utilizes inexpensive materials and equipments mostly found in common biological laboratories, and prepares dry powder ready to make well-dispersed aerosol. This method and the chamber with direct injection system would facilitate the inhalation toxicity studies more relevant to human exposure.</t>
  </si>
  <si>
    <t>10.1186/1556-276X-8-236</t>
  </si>
  <si>
    <t>Studies of single-walled carbon nanotubes-induced hepatotoxicity by NMR-based metabonomics of rat blood plasma and liver extracts</t>
  </si>
  <si>
    <t>The toxicological effects of single-walled carbon nanotubes (SWCNTs) were investigated after intratracheal instillation in male Wistar rats over a 15-day period using metabonomic analysis of1H (nuclear magnetic resonance) NMR spectra of blood plasma and liver tissue extracts. Concurrent liver histopathology examinations and plasma clinical chemistry analyses were also performed. Significant changes were observed in clinical chemistry features, including alkaline phosphatase, total protein, and total cholesterol, and in liver pathology, suggesting that SWCNTs clearly have hepatotoxicity in the rat. 1H NMR spectra and pattern recognition analyses from nanomaterial-treated rats showed remarkable differences in the excretion of lactate, trimethylamine oxide, bilineurin, phosphocholine, amylaceum, and glycogen. Indications of amino acid metabolism impairment were supported by increased lactate concentrations and decreased alanine concentrations in plasma. The rise in plasma and liver tissue extract concentrations of choline and phosphocholine, together with decreased lipids and lipoproteins, after SWCNTs treatment indicated a disruption of membrane fluidity caused by lipid peroxidation. Energy, amino acid, and fat metabolism appeared to be affected by SWCNTs exposure. Clinical chemistry and metabonomic approaches clearly indicated liver injury, which might have been associated with an indirect mechanism involving nanomaterial-induced oxidative stress. Â© 2013 Lin et al.</t>
  </si>
  <si>
    <t>10.1016/j.chemosphere.2013.03.058</t>
  </si>
  <si>
    <t>Study of cytotoxic effects of single-walled carbon nanotubes functionalized with different chemical groups on human MCF7 cells</t>
  </si>
  <si>
    <t>Functionalization is an important technique to increase the solubility and biocompatibility of single-wall carbon nanotubes (SWCNTs). In this study, we investigated the cytotoxicity of four types of SWCNTs functionalized with hydroxyl, amino, carboxyl and polyethyleneglycol on MCF7 cells. These functionalized SWCNTs (f-SWCNTs) have insignificant effects on mitochondrial activity and ROS production in MCF7 cells at all test concentrations. However, explicit results revealed that all the tested f-SWCNTs could cause changes of cell morphology, induce cell membrane damage, decrease cell adhesion, and increase cell apoptosis. Therefore, this study shows the potential side effects of f-SWCNTs accompanying with the increase of dispersibility and stability in environment or serum (to prevent their aggregation), and highlights the need for further research to examine the potential toxicity of f-SWCNTs before they are used in the environmental and biomedical fields. Â© 2013 Elsevier Ltd.</t>
  </si>
  <si>
    <t>10.4172/2157-7439.1000157</t>
  </si>
  <si>
    <t>Engineered nanomaterial impact in the liver following exposure via an intravenous route-the role of polymorphonuclear leukocytes and gene expression in the organ</t>
  </si>
  <si>
    <t>Background and methods: Following exposure via a number of routes (inhalation, ingestion or injection), some Nanomaterials (NMs) translocate to secondary tissues, prominently the liver. This study investigated the effects of an array of NMs, varying in their physicochemical characteristics, consisting of two types of Zinc Oxide (ZnO), two Multi-walled Carbon Nanotubes (MWCNT), one silver (Ag) and one titanium dioxide (TiO2) on the liver, following Intravenous (IV) exposure of C57/BL6 mice. The animals were exposed to either a single dose of NM (128 Î¼g/ml-100 Î¼l) or three doses of (64 Î¼g/ml-100 Î¼l), every 24 hr. Animals were dissected 6, 24, 48 and 72 hr after the single IV injection, or 72 hr after the triple injection regime. Results and conclusions: A Myeloperoxidase (MPO) assay was utilised to quantify neutrophil influx into the tissue. However, as MPO is also found in other granulocytes in smaller quantities, the neutrophils in the liver tissue were also labelled, using a specific neutrophil cell surface marker (Ly-6B.2). A wide array of NMs (including ZnO, Ag, TiO2 and MWCNT) induced a neutrophil influx into the liver, as early as 6 hr post IV exposure. However, the neutrophils were only involved in the initial phases of the immune response against the NMs, as the leukocyte numbers had returned to control levels after 48 hr. Finally, analysis of mRNA expression in mice livers showed alterations in levels of C3, IL6, IL10, CXCL2 and ICAM-1. Â© 2013 Kermanizadeh A, et al.</t>
  </si>
  <si>
    <t>10.5414/ATX01832</t>
  </si>
  <si>
    <t>10.2131/jts.38.7</t>
  </si>
  <si>
    <t>Immunological effects of carbon nanotubes</t>
  </si>
  <si>
    <t>Biomembrane damage caused by exposure to multi-walled carbon nanotubes</t>
  </si>
  <si>
    <t>Due to their extremely small fiber diameter and - at the same time - relatively large length carbon nanotubes might not only bear morphological but also pathological analogy to asbestos fibers. As other nanomaterials carbon nanotubes have recently been produced in large quantities. After inhalation they can probably be eliminated only with difficulty from the respiratory tract. In this regard, in vitro studies showed that the exposure to especially long carbon nanotubes (length &gt; 15 Î¼m) results in a so-called frustrated phagocytosis and thus leads to an inefficient elimination by macrophages. Hence, acute and chronic inflammation was observed. Furthermore, studies indicate a potential retention of long nanotubes in the parietal pleura which then may induce lung lesions reminding of very characteristic lesions caused by asbestos. Accordingly, several international organizations suggest minimizing potential exposures to nanomaterials as long as their potential adverse health effects have not been clarified. Â© 2013 Dustri-Verlag Dr. Karl Feistle.</t>
  </si>
  <si>
    <t>Carbon nanotubes (CNTs) have potential as not only electrical materials but also biomedical devices. However, some findings have been reported indicating that the use of CNTs is accompanied by a risk of the development of certain diseases such as pulmonary fibrosis and pleura mesothelioma; and one of the reasons for this risk may be macrophage cell death. In the present study, to elucidate the mechanism of macrophage cell death by CNTs, we focused on biomembrane damage caused by multi- walled CNTs (MWCNTs). When the distribution of MWCNTs in RAW264 cells was observed under a light microscope, MWCNTs were located on the surface of the plasma membrane; and a portion of them seemed to stick into it. The acute cytotoxicity toward RAW264 cells was examined by performing the LDH cytotoxic test, and LDH release was detected after exposure to 100 Î¼g/ml CNT. To examine the physical damage to biomembranes by CNT exposure, we conducted a calcein release assay using calceinencapsulated liposomes. The results indicated that an increase in the permeability of the lipid bilayer was induced by MWCNTs. The present study thus demonstrated for the first time that a high concentration of MWCNTs was cytotoxic to macrophages and suggested that the direct physical perturbation of biomembranes by MWCNTs plays a role in this activity.</t>
  </si>
  <si>
    <t>Atemwegs- und Lungenkrankheiten</t>
  </si>
  <si>
    <t>10.1007/s00109-012-0940-x</t>
  </si>
  <si>
    <t>10.1080/1536383X.2011.643427</t>
  </si>
  <si>
    <t>Functionalized single-walled carbon nanotubes cause reversible acute lung injury and induce fibrosis in mice</t>
  </si>
  <si>
    <t>Functionalization and toxicity effect of multi-walled carbon nanotubes with urea derivatives via microwave irradiation</t>
  </si>
  <si>
    <t>Nanotechnology is one of today's most promising technological developments, but safety concerns raise questions about its development. Risk assessments of nanomaterials during occupational exposure are crucial for their development. Here, we assessed the lung toxicity of functionalized single-walled carbon nanotube (f-SWCNT) exposure in C57BL/6 mice, elucidated the underlying molecular mechanism, and evaluated the self-repair ability and lung fibrosis of the mice. Soluble f-SWCNTs were administered to mice. After 18 h or 14 days, the lung histopathology, bronchoalveolar lavage fluid, lung edema, vascular permeability, and PaO2 levels were evaluated, and biochemical and immunostaining tests were also performed. We found that some f-SWCNTs could induce acute lung injury (ALI) in mice via proinflammatory cytokine storm signaling through the NF-ÎºB pathway in vivo. We illustrated that corticosteroid treatments could ameliorate the ALI induced by the f-SWCNTs in mice. Surprisingly, the ALI was almost completely reversed within 14 days, while mild to moderate fibrosis, granuloma, and DNA damage remained in the mice at day 14. Our studies indicate potential remedies to address the growing concerns about the safety of nanomaterials. In addition, we notify that the type of functional groups should be considered in nanomedicine application as differently functionalized SWCNTs generated different effects on the lung toxicity. Â© 2012 Springer-Verlag.</t>
  </si>
  <si>
    <t>Nanotubes were used in medical sciences especially in drug delivery system and cancer therapy. In this study, we have reported a highly efficient approach to functionalization of carboxylated multi-walled carbon nanotubes (MWNT-COOH) by 4,4'-oxydianiline or 4,4'-oxybis(2-nitroaniline) and the latter modification with phenylisocyanate for producing urea derivatives under microwave irradiation. Reducing the reaction time to the order of minutes and the number of steps in the reaction procedure is the major advantage of this procedure respect to conventional functionalization methods. These reactions were carried out in 25 min under microwave conditions, and the results were similar to what was achieved in 4 days using conventional methods. The interesting point is that modified MWNTs can be homogeneously dispersed in DMF without sonication, and the dispersed MWNTs does not sediment in 3 month. All products were characterized by Fourier transform infrared and Raman spectroscopy, scanning electron microscope, elemental analysis, TGA, DTG and cellular investigations. Toxicity assays with Stem cells and MTT test for measurement of viable cell numbers were also performed. Cellular results showed high toxicity of MWNT-Amide samples especially with NO2 groups. Â© 2013 Taylor &amp; Francis Group, LLC.</t>
  </si>
  <si>
    <t>Journal of Molecular Medicine</t>
  </si>
  <si>
    <t>10.1038/jes.2012.75</t>
  </si>
  <si>
    <t>10.1016/j.matlet.2012.10.035</t>
  </si>
  <si>
    <t>10.1016/j.jksus.2012.06.003</t>
  </si>
  <si>
    <t>10.1016/j.micron.2012.08.008</t>
  </si>
  <si>
    <t>Length-dependent effect of single-walled carbon nanotube exposure in a dynamic cell growth environment of human alveolar epithelial cells</t>
  </si>
  <si>
    <t>Graphene and carbon nanotube-graphene hybrid nanomaterials for human embryonic stem cell culture</t>
  </si>
  <si>
    <t>Influence of single walled carbon nanotubes at subtoxical concentrations on cell adhesion and other cell parameters of human epithelial cells</t>
  </si>
  <si>
    <t>Multi walled carbon nano tubes induced hepatotoxicity in Swiss albino mice</t>
  </si>
  <si>
    <t>Despite the great use of nanomaterials for engineering and medical applications, nanomaterials may have adverse consequences by accidental exposure, because of their nanoscale size, composition and shape. Like many nanomaterials, carbon nanotubes (CNTs) have been used for many proven applications, but the size of the CNTs makes them more readily become airborne and can therefore create the risk of being inhaled by a worker. In this study, we evaluated single-walled CNT (SWCNT)-induced effects on cellular responses such as cell proliferation, inflammatory response and oxidative stress in dynamic cell growth condition. A dynamic cell growth environment was established to mimic the dynamic changes in the amount of circumferential and longitudinal expansion and contraction occurred during normal breathing movement in the lung. Two different length (short: outer diameter (OD) 1-2 nm, length 0.5-2 Î¼m; long: OD 1-2 nm, length 5-30 Î¼m) of SWCNTs were used at different exposure concentrations (5, 10 and 20 Î¼g/ml) during the different exposure duration (24, 48 and 72 h). Dynamic environment facilitated altered interaction between SWCNTs and A549 monolayer. Cellular responses in dynamic condition were significantly different from those in static condition. Moreover, cellular responses were dependent on the length of SWCNTs both in static and dynamic cell growth conditions. Â© 2013 Nature America, Inc. All rights reserved.</t>
  </si>
  <si>
    <t>The objective of this study was to explore the potential of graphene and multi-walled carbon nanotube (MWNT)-graphene hybrid nanomaterials for culturing delicate human embryonic stem cells (hESCs) and maintaining their viability. This first in vitro study reports the hESC viability and proliferation when cultured with graphene and MWNT-graphene nanomaterials. The results demonstrated that the hESCs remained viable and pluripotent, and they proliferated on graphene and MWNT-graphene hybrid during 9 days of culture with or without GeltrexÂ®. With GeltrexÂ®, the cells attached and proliferated on graphene-based nanomaterials during 9 days of culture. Without GeltrexÂ®, the cells remained viable and formed cell aggregates suspended in media during 9 days of culture. Â© 2012 Elsevier B.V.</t>
  </si>
  <si>
    <t>The production of SWCNT has increased tremendously in the last decade, due to high expectations of their benefits. Despite all precautions SWCNT may come into contact with organisms and may be taken up by them. The aim of the present study was to assess and elucidate the effects of SWCNT bundles (purified SWCNT) and SWCNT raw material on the behaviour of human epithelial cells (A549). When cells were exposed to SWCNT (bundles and raw material) cell adhesion was significantly affected. The effects of SWCNT were dependent on the SWCNT purity (purified SWCNT or SWCNT raw material), the SWCNT concentration and the incubation period. SWCNT raw material affected cell adhesion more than the SWCNT bundles did. Beside effects on cell adhesion, cell spreading and the development of focal adhesion points and the actin skeleton were affected, however to a much lesser extent. Cells grown in the presence of SWCNT showed an elevated amount of reactive oxygen species (ROS). The effect was concentration dependent.Other cell parameters, such as cell viability, cell death (apoptosis and necrosis), activation of cell signalling proteins, such as focal adhesion kinase (FAK) and mitogen activated protein kinase (MAPK-Erk1/2), as well as the gap junctional intercellular communication proteins (connexin-43 and Î²-catenin) were not seriously affected when cells were grown in the presence of SWCNT. Â© 2012.</t>
  </si>
  <si>
    <t>In the present study, multi walled carbon nano tubes (MWCNTs) were synthesized using chemical vapour deposition (CVD) technique. Swiss albino mice were orally administered with single dose of 60 and 100. mg/kg body weight of purified and functionalized MWCNTs suspended in water. The mice were autopsied on 7, 14, 21 and 28 days post exposure. Liver was taken out and part of it fixed in Bouin's solution for histopathological examinations. The remaining part was immersed in cold saline, blotted dry, weighed quickly and homogenized in ice cold buffer. The activity of superoxide dismutase (SOD) and catalase (CAT) was immediately measured in the supernatant. The MWCNTs in liver led to pathological changes, including injury to macrophages, cellular swelling, unspecific inflammation, spot necrosis and blood coagulation. Estimation of SOD and CAT showed altered levels in the experimental groups as compared to controls. Therefore, MWCNTs from manufactured and combustion sources in the environment can have adverse effects on human health. Â© 2012 Elsevier Ltd.</t>
  </si>
  <si>
    <t>Journal of Exposure Science and Environmental Epidemiology</t>
  </si>
  <si>
    <t>10.1016/j.chemosphere.2012.08.022</t>
  </si>
  <si>
    <t>Inhibitory effects of carbon nanotubes on the degradation of &lt;sup&gt;14&lt;/sup&gt;C-2,4-dichlorophenol in soil</t>
  </si>
  <si>
    <t>Concerns on the potential risks of engineered nanoparticles to the environment are increasing; however, little is known about the effects of carbon nanotubes (CNTs) on the environmental fate of hydrophobic organic pollutants in soil. We incubated radioactive labeled 2,4-dichlorophenol (14C-2,4-DCP) in a soil in the presence of various concentrations (0, 2, 20, and 2000mgkg-1 dry soil) of single-walled (SWCNTs) and multi-walled (MWCNTs) carbon nanotubes, and determined the mineralization, degradation, and residue distribution of 2,4-DCP in the soil. CNTs were added to the soil either after the spiking of 14C-2,4-DCP or together with 14C-2,4-DCP as a mixture. CNTs at the concentration of 2000mgkg-1 significantly (P&lt;0.05) inhibited the mineralization of 14C-2,4-DCP and induced a 2.3- to 3.9-fold increase in the amounts of the non-degraded 14C-2,4-DCP in the soil after 90d of incubation. Pre-adsorption of 14C-2,4-DCP on CNTs showed stronger inhibitory effects on the degradation of 14C-2,4-DCP, already significant with CNTs at 20mgkg-1. In general, SWCNTs had a higher effect on the degradation and residue distribution of 2,4-DCP in the soil than MWCNTs. The inhibitory effects are supposed to be owing to limited activities of soil endogenous microorganisms, potential toxicities of CNTs to the microorganisms, and reduced bioavailability of 2,4-DCP in the presence of CNTs, even though a desorption hysteresis of 2,4-DCP on CNTs was not observed. Our results indicate that CNTs have more significant impacts on the environmental fate of the hydrophobic pollutants entering soil together with CNTs via strong sorption than the pollutants already present in soil. Â© 2012 Elsevier Ltd.</t>
  </si>
  <si>
    <t>10.1021/es303251r</t>
  </si>
  <si>
    <t>Response of soil microorganisms to as-produced and functionalized single-wall carbon nanotubes (SWNTs)</t>
  </si>
  <si>
    <t>The use of single-wall carbon nanotubes (SWNTs) in manufacturing and biomedical applications is increasing at a rapid rate; however data on the effects of a potential environmental release of the materials remain sparse. In this study, soils with either low or high organic matter contents as well as pure cultures of E. coli are challenged with either raw as-produced SWNTs (AP-SWNTs) or SWNTs functionalized with either polyethyleneglycol (PEG-SWNTs) or m-polyaminobenzene sulfonic acid (PABS-SWNTs). To mimic chronic exposure, the soil systems were challenged weekly for six weeks; microbial activities and community structures for both the prokaryote and eukaryote community were evaluated. Results show that repeated applications of AP-SWNTs can affect microbial community structures and induce minor changes in soil metabolic activity in the low organic matter systems. Toxicity of the three types of SWNTs was also assessed in liquid cultures using a bioluminescent E. coli-O157:H7 strain. Although decreases in light were detected in all treated samples, low light recovery following glucose addition in AP-SWNTs treatment and light absorption property of SWNTs particles suggest that AP-SWNTs suppressed metabolic activity of the E. coli, whereas the two functionalized SWNTs are less toxic. The metals released from the raw forms of SWNTs would not play a role in the effects seen in soil or the pure culture. We suggest that sorption to soil organic matter plays a controlling role in the soil microbiological responses to these nanomaterials. Â© 2012 American Chemical Society.</t>
  </si>
  <si>
    <t>10.1016/j.mrgentox.2012.08.006</t>
  </si>
  <si>
    <t>In vitro clastogenicity and phototoxicity of fullerene (C&lt;inf&gt;60&lt;/inf&gt;) nanomaterials in mammalian cells</t>
  </si>
  <si>
    <t>Carbon nanomaterials such as carbon nanotubes, graphene, and fullerenes (C60) are widely used in industry. Because of human health concerns, their toxic potential has been examined in vivo and in vitro. Here we used mammalian cells to examine the in vitro clastogenicity as well as the phototoxicity of C60. While C60 induced no structural chromosome aberrations in CHL/IU cells at up to 5mg/ml (the maximum concentration tested), it significantly induced polyploidy at 2.5 and 5mg/ml with and without metabolic activation. In BALB 3T3 cells, C60 showed no phototoxic potential but the anatase form of titanium oxide did. Since insoluble nanomaterials cause polyploidy by blocking cytokinesis rather than by damaging DNA, we concluded that the polyploidy induced by C60 in CHL/IU cells was probably due to non-DNA interacting mechanisms. Â© 2012 Elsevier B.V.</t>
  </si>
  <si>
    <t>10.1098/rsif.2012.0535</t>
  </si>
  <si>
    <t>Multiwalled carbon nanotubes in alfalfa and wheat: Toxicology and uptake</t>
  </si>
  <si>
    <t>Data on the bioavailability and toxicity of carbon nanotubes (CNTs) in the environment, and, in particular, on their interactions with vascular plants, are limited.We investigated the effects of industrial-grade multiwalled CNTs (75 wt% CNTs) and their impurities on alfalfa and wheat. Phytotoxicity assays were performed during both seed germination and seedling growth. The germinations of both species were tolerant of up to 2560 mg l21 CNTs, and root elongation was enhanced in alfalfa and wheat seedlings exposed to CNTs. Remarkably, catalyst impurities also enhanced root elongation in alfalfa seedlings as well as wheat germination. Thus the impurities, not solely the CNTs, impacted the plants. CNT internalization by plants was investigated using electron microscopy and two-dimensional Raman mapping. The latter showed that CNTs were adsorbed onto the root surfaces of alfalfa and wheat without significant uptake or translocation. Electron microscopy investigations of internalization were inconclusive owing to poor contrast, so Fe3O4- functionalized CNTs were prepared and studied using energyfilter mapping of Fe3O4. CNTs bearing Fe3O4 nanoparticles were detected in the epidermis of one wheat root tip only, suggesting that internalization was possible but unusual. Thus, alfalfa and wheat tolerated high concentrations of industrial-grade multiwalled CNTs, which adsorbed onto their roots but were rarely taken up. Â© 2012 The Royal Society.</t>
  </si>
  <si>
    <t>10.2147/IJN.S34663</t>
  </si>
  <si>
    <t>Single-walled carbon nanotubes promote rat vascular adventitial fibroblasts to transform into myofibroblasts by SM&lt;inf&gt;22&lt;/inf&gt;-Î± expression</t>
  </si>
  <si>
    <t>The aim of this study was to explore whether single-wall carbon nanotubes (SWCNTs) can be used as artery tissue-engineering materials by promoting vascular adventitial fibroblasts (VAFs) to transform into myofibroblasts (MFs) and to find the signal pathway involved in this process. VAFs were primary cultured and incubated with various doses of SWCNTs suspension (0, 0.8, 3.2, 12.5, 50, and 200 Î¼g/mL). In the present study, we used three methods (MTT, WST-1, and WST-8) at the same time to detect the cell viability and immunofluorescence probe technology to investigate the effects of oxidative injury after VAFs incubated with SWCNTs. Immunocytochemical staining was used to detect SM22-Î± expression to confirm whether VAFs transformed into MFs. The protein levels were detected by western blotting. The results of immunocytochemical staining showed that SM22-Î± was expressed after incubation with 50 Î¼g/mL SWCNTs for 96 hours, but with oxidative damage. The mRNA and protein levels of SM22-Î±, C-Jun N-terminal kinase, TGF-Î²1, and TGF-Î² receptor II in VAFs increased with the dose of SWCNTs. The expression of the p-Smad2/3 protein was upregulated while the Smad7 protein was significantly down-regulated. Smad4 was translocated to the nucleus to regulate SM22-Î± gene expression. In conclusion, SWCNTs promoted VAFs to transform into MFs with SM22-Î± expression by the C-Jun N-terminal kinase/Smads signal pathway at the early stage (48 hours) but weakened quickly. SWCNTs also promoted the transformation by the TGF-Î²l/Smads signal pathway at the advanced stage in a persistent manner. These results indicate that SWCNTs can possibly be used as artery tissue-engineering materials. Â© 2012 Lin et al, publisher and licensee Dove Medical Press Ltd.</t>
  </si>
  <si>
    <t>10.2147/IJN.S30459</t>
  </si>
  <si>
    <t>Influence of carbon nanotube length on toxicity to zebrafish embryos</t>
  </si>
  <si>
    <t>There is currently a large difference of opinion in nanotoxicology studies of nanomaterials. There is concern about why some studies have indicated that there is strong toxicity, while others have not. In this study, the length of carbon nanotubes greatly affected their toxicity in zebrafish embryos. Multiwalled carbon nanotubes (MWCNTs) were sonicated in a nitric acid solution for 24 hours and 48 hours. The modified MWCNTs were tested in early developing zebrafish embryo. MWCNTs prepared with the longer sonication time resulted in severe developmental toxicity; however, the shorter sonication time did not induce any obvious toxicity in the tested developing zebrafish embryos. The cellular and molecular changes of the affected zebrafish embryos were studied and the observed phenotypes scored. This study suggests that length plays an important role in the in vivo toxicity of functionalized CNTs. This study will help in furthering the understanding on current differences in toxicity studies of nanomaterials. Â© 2012 Cheng and Cheng, publisher and licensee Dove Medical Press Ltd.</t>
  </si>
  <si>
    <t>10.3390/ma5122833</t>
  </si>
  <si>
    <t>Pulmonary inflammation of well-dispersed multi-wall carbon nanotubes following intratracheal instillation: Toxicity by fiber of 1-5 Î¼m in length</t>
  </si>
  <si>
    <t>The pulmonary toxicity of multi-wall carbon nanotubes (MWCNT) were examined by intratracheal instillation. We prepared a well-dispersed MWCNT dispersion including MWCNTs of 3.71 Î¼m geometric average length. The fiber length of most of the MWCNTs in the dispersion was 10 Î¼m or less. The MWCNT dispersion was administered to rat lung by single intratracheal instillation at doses of 0.2 mg and 0.6 mg/rat. Bronchoalveolar lavage fluid (BALF) was collected at 3 days, 1 week, 1 month, 3 months, and 6 months after instillation. The influences of the longer MWCNTs on the induction of inflammation and oxidative stress were examined by the number of neutrophils, cytokine induced neutrophil chemoattractant-1 (CINC-1), CINC-2, CINC-3 and HO-1 in the BALF. Additionally, ho-1 gene expression in the lung was examined. The intratracheal instillation of MWCNT induced transient inflammation dose dependently in the lung. The number of neutrophils was highest at 3 days after instillation and then decreased. However, the neutrophils in the MWCNT administered animals tended to be higher than in the control group until 3 months after instillation. The CINC-1 and CINC-2 concentrations in the BALF increased at 1 month after instillation. There were no significant differences in CINC-3 and HO-1 between the MWCNT administered animals and the control animals. These results revealed that the MWCNTs of 1-10 Î¼m in length induced persistent inflammation in rat lung. There were no remarkable differences between the MWCNTs in the present study and previously reported, shorter MWCNTs prepared from "the same" raw MWCNT material. Â© 2012 by the authors.</t>
  </si>
  <si>
    <t>10.1248/bpb.b12-00357</t>
  </si>
  <si>
    <t>10.1038/am.2012.60</t>
  </si>
  <si>
    <t>Exposure to multiwalled carbon nanotubes and allergen promotes early- and late-phase increases in airway resistance in mice</t>
  </si>
  <si>
    <t>The contributions of metal impurities and tube structure to the toxicity of carbon nanotube materials</t>
  </si>
  <si>
    <t>The facilitating effects of multiwalled carbon nanotubes (MWCNT) on allergic asthma have not been sufficiently examined, although MWCNT appear to significantly increase the risk of health problems from occupational or environmental exposure. In this study, we examined whether sensitization by the combination of MWCNT with ovalbumin (OVA) promotes allergic asthmatic responses. BALB/c mice administered vehicle, MWCNT, OVA, or MWCNT+OVA through an intranasal route were challenged with OVA intratracheally four times. In the MWCNT+OVA group, the fourth challenge caused not only early-but also late-phase increases in airway resistance, although these responses were not observed in the vehicle, MWCNT, or OVA group; furthermore, the extents of the early and late responses were comparable to those in mice systemically sensitized with OVA+alum. Sensitization with MWCNT and OVA promoted airway inflammation and goblet cell hyperplasia in the lung compared with the vehicle, MWCNT or OVA group. In addition, adjuvant activity for OVA-specific immunoglobulin E (IgE), IgG1, and IgG2a production in serum and increased levels of interleukin-4 (IL-4), IL-5, IL-13, and IL-17 in the lung tissue were observed. In conclusion, these results suggest that exposure to MWCNT and antigen can induce a biphasic increase in airway resistance, airway inflammation, goblet cell hyperplasia, and the production of antigen-specific antibodies. This study highlights the risk of exposure to a combination of MWCNT with antigen. Â© 2012 The Pharmaceutical Society of Japan.</t>
  </si>
  <si>
    <t>Due to the existence of considerable quantities of metallic and carbonaceous impurities, the key factor and mechanism for the reported toxicity of carbon nanotubes (CNTs) are unclear. Here, we first quantify the contribution of metal residues and fiber structure to the toxicity of CNTs. Significant quantities of metal particles could be mobilized from CNTs into surrounding fluids, depending on the properties and constituents of the biological microenvironment, as well as the properties of metal particles. Furthermore, electron spin resonance measurements confirm that hydroxyl radicals can be generated by both CNTs containing metal impurities and acid-leachable metals from CNTs. Several biomolecules facilitate the generation of free radicals, which might be due to the participation of these biomolecules in redox cycling influenced by pH. Among several major metal residues, Fe has a critical role in generating hydroxyl radicals, reducing cell viability and promoting intracellular reactive oxidative species. Cell viability is highly dependent on the amount of metal residues and iron in particular, but not tube structure, while the negative effect of CNTs themselves on cell viability is very limited in a certain concentration range below 80Î¼gml -1. It is crucial to systematically understand how these exogenous and endogenous factors influence the toxicity of CNTs to avoid their undesirable toxicity. Â© 2012 Nature Japan K.K. All rights reserved.</t>
  </si>
  <si>
    <t>Biological and Pharmaceutical Bulletin</t>
  </si>
  <si>
    <t>NPG Asia Materials</t>
  </si>
  <si>
    <t>10.3109/08958378.2012.745633</t>
  </si>
  <si>
    <t>10.1111/cas.12005</t>
  </si>
  <si>
    <t>NLRP3 inflammasome activation in murine alveolar macrophages and related lung pathology is associated with MWCNT nickel contamination</t>
  </si>
  <si>
    <t>Multi-walled carbon nanotubes translocate into the pleural cavity and induce visceral mesothelial proliferation in rats</t>
  </si>
  <si>
    <t>Multi-walled carbon nanotubes (MWCNT) have been reported to cause lung pathologies in multiple studies. However, the mechanism responsible for the bioactivity has not been determined. This study used nine different well-characterized MWCNT and examined the outcomes in vitro and in vivo. MWCNT, from a variety of sources that differed primarily in overall purity and metal contaminants, were examined for their effects in vitro (toxicity and NLRP3 inflammasome activation using primary alveolar macrophages isolated from C57Bl/6 mice). In addition, in vivo exposures were conducted to determine the inflammatory and pathogenic potency. The particles produced a differential magnitude of responses, both in vivo and in vitro, that was associated most strongly with nickel contamination on the particle. Furthermore, the mechanism of action for the Ni-contaminated particles was in their ability to disrupt macrophage phagolysosomes, which resulted in NLRP3 activation and subsequent cytokine release associated with prolonged inflammation and lung pathology. Â© 2012 Informa Healthcare USA, Inc.</t>
  </si>
  <si>
    <t>Multi-walled carbon nanotubes have a fibrous structure similar to asbestos and induce mesothelioma when injected into the peritoneal cavity. In the present study, we investigated whether carbon nanotubes administered into the lung through the trachea induce mesothelial lesions. Male F344 rats were treated with 0.5 mL of 500 Î¼g/mL suspensions of multi-walled carbon nanotubes or crocidolite five times over a 9-day period by intrapulmonary spraying. Pleural cavity lavage fluid, lung and chest wall were then collected. Multi-walled carbon nanotubes and crocidolite were found mainly in alveolar macrophages and mediastinal lymph nodes. Importantly, the fibers were also found in the cell pellets of the pleural cavity lavage, mostly in macrophages. Both multi-walled carbon nanotube and crocidolite treatment induced hyperplastic proliferative lesions of the visceral mesothelium, with their proliferating cell nuclear antigen indices approximately 10-fold that of the vehicle control. The hyperplastic lesions were associated with inflammatory cell infiltration and inflammation-induced fibrotic lesions of the pleural tissues. The fibers were not found in the mesothelial proliferative lesions themselves. In the pleural cavity, abundant inflammatory cell infiltration, mainly composed of macrophages, was observed. Conditioned cell culture media of macrophages treated with multi-walled carbon nanotubes and crocidolite and the supernatants of pleural cavity lavage fluid from the dosed rats increased mesothelial cell proliferation in vitro, suggesting that mesothelial proliferative lesions were induced by inflammatory events in the lung and pleural cavity and likely mediated by macrophages. In conclusion, intrapulmonary administration of multi-walled carbon nanotubes, like asbestos, induced mesothelial proliferation potentially associated with mesothelioma development. Â© 2012 Japanese Cancer Association.</t>
  </si>
  <si>
    <t>10.1016/j.apsusc.2012.03.028</t>
  </si>
  <si>
    <t>Phytotoxicity of multi-walled carbon nanotubes assessed by selected plant species in the seedling stage</t>
  </si>
  <si>
    <t>Abundant experimental data have shown that multi-walled carbon nanotubes (MWNTs) are toxic to plants, but the potential impacts of exposure remain unclear. The objective of the present study was to evaluate possible phytotoxicity of MWNTs at 0, 20, 200, 1000, and 2000 mg/L with red spinach, lettuce, rice, cucumber, chili, lady's finger, and soybean based on root and shoot growth, cell death, and electrolyte leakage at the seedling stage. After 15 days of hydroponic culture, the root and shoot lengths of red spinach, lettuce, and cucumber were significantly reduced following exposure to 1000 mg/L and 2000 mg/L MWNTs. Similar toxic effects occurred regarding cell death and electrolyte leakage. Red spinach and lettuce were most sensitive to MWNTs, followed by rice and cucumber. Very little or no toxic effects were observed for chili, lady's finger, and soybean. Â© 2012 Elsevier B.V. All rights reserved.</t>
  </si>
  <si>
    <t>10.3109/17435390.2011.626533</t>
  </si>
  <si>
    <t>10.3109/17435390.2011.626535</t>
  </si>
  <si>
    <t>Differential effects of long and short carbon nanotubes on the gas-exchange region of the mouse lung</t>
  </si>
  <si>
    <t>Length-dependent pathogenic effects of nickel nanowires in the lungs and the peritoneal cavity</t>
  </si>
  <si>
    <t>We hypothesise that inflammatory response and morphological characteristics of lung parenchyma differ after exposure to short or long multi-walled carbon nanotubes (MWCNT). Mice were subjected to a single dose of vehicle, short or long MWCNT by pharyngeal aspiration. Bronchoalveolar lavage fluid (BALF) obtained at 24 h was analysed for inflammatory reaction and lung tissue was analysed for morphological alterations using stereology. Short MWCNT had stronger potential to induce polymorphonuclear cells whereas long MWCNT increased interleukin-6 levels in BALF. Alveolar septal fibrosis was only observed with short MWCNT. Type II pneumocyte hypertrophy was only detected with long MWCNT. There was no reduction in total alveolar surface area and no sign of type II cell hyperplasia. We observed mild inflammatory and pathological responses to short and long MWCNT in the lung parenchyma depending on the size of the applied MWCNT. Â© 2012 Informa UK, Ltd.</t>
  </si>
  <si>
    <t>The use of fibre-shaped nanomaterials in commercial applications has met with concern that they could cause health effects similar to those seen with pathogenic fibres such as certain forms of asbestos. Of the attributes which form the fibre pathogenicity paradigm, fibre length is thought to be a critical factor in determining fibre toxicity. We have previously shown that carbon nanotubes display such length-dependent pathogenicity but it remains unclear if other forms of fibrous nanomaterials conform to the fibre pathogenicity paradigm. As such, our aim is to determine the generality of this hypothesis by asking whether a radically different form of fibrous nanomaterial, nickel nanowires, show length-dependent pathogenicity. Our results indicate that nickel nanowires synthesised to be predominantly long (&gt;20 Î¼m) show the ability to elicit strong inflammation in the mouse peritoneal model in a dose-dependent manner; inflammation or fibrosis was not seen with the short (&lt;5 Î¼m) nanowires. This length-dependent response was also seen after lung aspiration and within a macrophage in vitro model adding further weight to the contention that fibre length is an important driver of hazard potential. This may have important implications when considering the hazard posed by fibrous nanomaterials and their regulation in workplaces. Â© 2012 Informa UK, Ltd.</t>
  </si>
  <si>
    <t>10.3109/17435390.2011.625130</t>
  </si>
  <si>
    <t>Induction of chromosomal aberrations by carbon nanotubes and titanium dioxide nanoparticles in human lymphocytes in vitro</t>
  </si>
  <si>
    <t>We examined if three commercially available nanomaterials short singlewall carbon nanotubes (SWCNTs), short multiwall carbon nanotubes (MWCNTs) and nanosized titanium dioxide anatase (TiO2; primary particle size &lt;25 nm) can induce structural chromosomal aberrations (CAs) in cultures of isolated human lymphocytes. To find a suitable sampling time, the cells were treated with 6.25300 Î¼g/ml of the nanomaterials for 24, 48 and 72 h. The 48-h treatment was the most effective, inducing a dose-dependent increase in chromosome-type CAs (all materials) and chromatid-type CAs (SWCNTs and TiO 2 anatase). The 72-h treatment yielded a positive result with SWCNTs. None of the treatments significantly affected cell count or the mitotic index. Our results suggest that with nanomaterials a continuous treatment for about two cell cycles is needed for CA induction, possibly reflecting access of nanomaterials to the nucleus during the first mitosis or delayed secondary genotoxic effect associated with the inflammatory process. Â© 2012 Informa UK, Ltd.</t>
  </si>
  <si>
    <t>10.1186/1743-8977-9-46</t>
  </si>
  <si>
    <t>Critical role of surface chemical modifications induced by length shortening on multi-walled carbon nanotubes-induced toxicity</t>
  </si>
  <si>
    <t>Given the increasing use of carbon nanotubes (CNT) in composite materials and their possible expansion to new areas such as nanomedicine which will both lead to higher human exposure, a better understanding of their potential to cause adverse effects on human health is needed. Like other nanomaterials, the biological reactivity and toxicity of CNT were shown to depend on various physicochemical characteristics, and length has been suggested to play a critical role. We therefore designed a comprehensive study that aimed at comparing the effects on murine macrophages of two samples of multi-walled CNT (MWCNT) specifically synthesized following a similar production process (aerosol-assisted CVD), and used a soft ultrasonic treatment in water to modify the length of one of them. We showed that modification of the length of MWCNT leads, unavoidably, to accompanying structural (i.e. defects) and chemical (i.e. oxidation) modifications that affect both surface and residual catalyst iron nanoparticle content of CNT. The biological response of murine macrophages to the two different MWCNT samples was evaluated in terms of cell viability, pro-inflammatory cytokines secretion and oxidative stress. We showed that structural defects and oxidation both induced by the length reduction process are at least as responsible as the length reduction itself for the enhanced pro-inflammatory and pro-oxidative response observed with short (oxidized) compared to long (pristine) MWCNT. In conclusion, our results stress that surface properties should be considered, alongside the length, as essential parameters in CNT-induced inflammation, especially when dealing with a safe design of CNT, for application in nanomedicine for example. Â© 2012 Bussy et al.; licensee BioMed Central Ltd.</t>
  </si>
  <si>
    <t>10.1021/es301856a</t>
  </si>
  <si>
    <t>Characterization and quantitative analysis of single-walled carbon nanotubes in the aquatic environment using near-infrared fluorescence spectroscopy</t>
  </si>
  <si>
    <t>Near infrared fluorescence (NIRF) spectroscopy is capable of sensitive and selective detection of semiconductive, single-walled carbon nanotubes (SWNT) using the unique electronic bandgap properties of these carbon allotropes. We reported here the first detection and quantitation of SWNT in sediment and biota at environmentally relevant concentrations using NIRF spectroscopy. In addition, we utilized this technique to qualitatively characterize SWNT samples before and after ecotoxicity, bioavailability and fate studies in the aquatic environment. Sample preparation prior to NIRF analysis consisted of surfactant-assisted high power ultrasonication. The bile salt sodium deoxycholate (SDC) enabled efficient extraction and disaggregation of SWNT prior to NIRF analysis. The method was validated using standard-addition experiments in two types of estuarine sediments, yielding recoveries between 66 Â± 7% and 103 Â± 10% depending on SWNT type and coating used, demonstrating the ability to isolate SWNT from complex sediment matrices. Instrument detection limits were determined to be 15 ng mL-1 SWNT in 2% SDC solution and method detection limits (including a concentration step) were 62 ng g -1 for estuarine sediment, and 1.0 Î¼g L-1 for water. Our work has shown that NIRF spectroscopy is highly sensitive and selective for SWNT and that this technique can be applied to track the environmental and biological fate of this important class of carbon nanomaterial in the aquatic environment. Â© 2012 American Chemical Society.</t>
  </si>
  <si>
    <t>10.1186/1754-1611-6-22</t>
  </si>
  <si>
    <t>Multi-walled carbon nanotube-induced inflammatory response and oxidative stress in a dynamic cell growth environment</t>
  </si>
  <si>
    <t>Background: Rapid increase in multi-walled carbon nanotube (MWCNT) production for their industrial and biomedical applications has led to concerns over the effects of MWCNTs on human health and the environment. Both animal and in vitro studies have provided important findings about MWCNT-induced effects on the lung cells or tissues. In vitro studies have provided a considerable amount of fundamental information on MWCNT-induced effects on the specific lung cells. However, the cell culture systems used in those studies were limited by the absence of dynamic nature of lung tissues. We hypothesized that MWCNT-induced cellular responses such as proliferation, inflammation, and oxidative stress under dynamic cell growth environment may differ from those under static cell growth environment.Results: In this study, we used a dynamic cell growth condition to mimic mechanically dynamic environment of the lung and characterized interleukin 8 (IL-8), reactive oxygen species (ROS), glutathione (GSH), and cell proliferation for three days following exposure of MWCNTs at different concentrations (5, 10, and 20 Î¼g/ml) to A549 cell monolayer under both static and dynamic cell growth conditions. Our results demonstrated the distinct differences in the levels of inflammatory response and oxidative stress between static and dynamic cell growth conditions.Conclusions: In conclusion, the dynamic cell growth system used in this study provided important changes in cellular responses that were not found in the static cell growth system and were similar to animal studies. The dynamic cell growth system can be considered as a viable alternative to in vivo test system in combination with existing in vitro static cell growth systems to evaluate the effect of MWCNTs on cellular responses in the respiratory system. Â© 2012 Patel and Kwon; licensee BioMed Central Ltd.</t>
  </si>
  <si>
    <t>Journal of Biological Engineering</t>
  </si>
  <si>
    <t>10.1021/es302453k</t>
  </si>
  <si>
    <t>Impact of synthesis methods on the transport of single walled carbon nanotubes in the aquatic environment</t>
  </si>
  <si>
    <t>In this study, a systematic approach has been followed to investigate the fate and transport of single walled carbon nanotubes (SWCNTs) from synthesis to environmentally relevant conditions. Three widely used SWCNT synthesis methods have been investigated in this study including high pressure carbon monoxide (HiPco), SWeNT CoMoCat, and electric arc discharge technique (EA). This study relates the transport of three SWCNTs (HiPco-D, SG65-D, and P2-D) with different synthesis methods and residual catalyst content revealing their influence on the subsequent fate of the nanotubes. To minimize nanotube bundling and aggregation, the SWCNTs were dispersed using the biocompatible triblock copolymer Pluronic, which allowed the comparison in the transport trends among these SWCNTs. After purification, the residual metal catalyst between the SWCNTs follows the trend: HiPco-D &gt; SG65-D &gt; P2-D. The electrophoretic mobility (EPM) and hydrodynamic diameter of SWCNTs remained insensitive to SWCNT type, pH, and presence of natural organic matter (NOM); but were affected by ionic strength (IS) and ion valence (K+, Ca2+). In monovalent ions, the hydrodynamic diameter of SWCNTs was not influenced by IS, whereas larger aggregation was observed for HiPco-D with IS than P2-D and SG65-D in the presence of Ca2+. Transport of HiPco-D in the porous media was significantly higher than SG65-D followed by P2-D. Release of HiPco-D from porous media was higher than SG65-D followed by P2-D, though negligible amount of all types of SWCNTs (&lt;5%) was released. Both transport and release patterns follow a similar trend to what was observed for residual metal catalysts in SWCNTs. Addition of NOM increased the transport of all SWCNTs primarily due to electrosteric repulsion. HiPco-D was notably more acidic than SG65-D followed by P2-D, which is similar to the transport trend. Overall, it was observed that the synthesis methods resulted in distinctive breakthrough trends, which were correlated to metal content. These findings will facilitate the safe design of environmental friendly SWCNTs by minimizing mobility in aquatic environments. Â© 2012 American Chemical Society.</t>
  </si>
  <si>
    <t>10.1016/j.nano.2012.04.001</t>
  </si>
  <si>
    <t>Nanoparticles induce platelet activation in vitro through stimulation of canonical signalling pathways</t>
  </si>
  <si>
    <t>Nanomaterials are attracting growing interest for their potential use in several applications as nanomedicine; therefore, the analysis of their potential toxic effects on various cellular models, including circulating blood cells, is mandatory. This study aimed to investigate the effect of three unrelated nanomaterials, namely nanoscale silica, multiwalled carbon nanotubes, and carbon black, on platelet activation and aggregation. We found that these nanomaterials stimulate some of the typical biochemical pathways involved in canonical platelet activation, such as the stimulation of phospholipase C and Rap1b, resulting in the integrin Î±IIbÎ²3-mediated platelet aggregation, through a mechanism largely dependent on the release of the extracellular second messengers ADP and thromboxane A2. Importantly, we found that doses of nanoparticles unable to trigger appreciable responses can synergize with subthreshold amounts of physiological agonists to mediate platelet aggregation, indicating that even small amounts of nanomaterials in the bloodstream might contribute to the development of thrombosis. From the Clinical Editor: In this study, nanosized particles of three virtually unrelated materials (silica, multi-walled carbon nanotubes and carbon black) were investigated regarding their effects on platelet activation and aggregation. All were found to stimulate some of the typical biochemical pathways involved in canonical platelet activation, and were found to have synergistic effects with physiologic platelet activator agonists. Â© 2012 Elsevier Inc.</t>
  </si>
  <si>
    <t>10.3109/17435390.2011.620719</t>
  </si>
  <si>
    <t>10.1002/jat.2748</t>
  </si>
  <si>
    <t>Pulmonary toxicity of well-dispersed single-wall carbon nanotubes after inhalation</t>
  </si>
  <si>
    <t>Short- and long-term toxicities of multi-walled carbon nanotubes in vivo and in vitro</t>
  </si>
  <si>
    <t>Single-wall carbon nanotubes (SWCNTs) were well-dispersed by ultrasonication to conduct an inhalation study. SWCNTs were generated using a pressurised nebuliser with liquid suspension of SWCNTs. Wistar rats were exposed to the well-dispersed SWCNT (diameter of bundle: 0.2 Î¼m; length of bundle: 0.7 Î¼m) for 4 weeks. The low and high mass concentrations of SWCNTs were 0.03 Â± 0.003 and 0.13 Â± 0.03 mg/m3, respectively. The rats were sacrificed at 3 days, 1 month, and 3 months after the end of exposure. There were no increases of total cell or neutrophil counts in the bronchoalveolar lavage fluid (BALF), or the concentration of cytokine-induced neutrophil chemoattractant in the lungs or BALF in both the high and low concentration-exposed groups. Pulmonary infiltration of neutrophils was not observed in either exposed group throughout the observation period. Well-dispersed SWCNT did not induce neutrophil inflammation in the lung under the conditions in the present study. Â© 2012 Informa UK, Ltd.</t>
  </si>
  <si>
    <t>As nanomaterials are developed and applied, their potential for health hazards needs to be determined. In the present study, we used commercial nude multi-walled carbon nanotubes (MWCNTs) trimmed to a short length (50-200nm; s-MWCNTs) and synthesized functionalized MWCNTs with polyethylene glycol (PEG) (s-MWCNTs-PEG). We then studied the toxic effects of s-MWCNTs and s-MWCNTs-PEG on cultured cells and in a mouse model. Peripheral haemograms and various biochemical markers of the heart, liver and kidney were measured. We found no toxicity of either type of nanotube on the viability of human SKBR-3 breast carcinoma cells or control cells. There were no differences in vivo on inflammatory responses, the coagulation system, haemograms or vital organ functions between the test and control groups. Additionally, we found no toxicity of these nanotubes on male mouse sperm production or mutagenesis in the long term. In conclusion, both s-MWCNTs and s-MWCNTs-PEG displayed good in vitro and in vivo biocompatibility, making future applications in biology and clinical therapy as a carrier for drug delivery feasible. Copyright Â© 2012 John Wiley &amp; Sons, Ltd. We used nude multi-walled carbon nanotubes (MWCNTs) trimmed to a short length (50-200nm; s-MWCNTs) and synthesized functionalized MWCNTs with polyethylene glycol (PEG) (s-MWCNTs-PEG). We found no toxicity for either type of nanotube on the viability of human SKBR-3 breast carcinoma cells. There were no differences in vivo on inflammatory responses, coagulation system, haemograms or vital organ functions between test and control groups and we found no toxicity of these nanotubes on male mouse sperm production or mutagenesis in the long term. Â© 2012 John Wiley &amp; Sons, Ltd.</t>
  </si>
  <si>
    <t>10.1186/1743-8977-9-38</t>
  </si>
  <si>
    <t>Expansion of cardiac ischemia/reperfusion injury after instillation of three forms of multi-walled carbon nanotubes</t>
  </si>
  <si>
    <t>Background: The exceptional physical-chemical properties of carbon nanotubes have lead to their use in diverse commercial and biomedical applications. However, their utilization has raised concerns about human exposure that may predispose individuals to adverse health risks. The present study investigated the susceptibility to cardiac ischemic injury following a single exposure to various forms of multi-walled carbon nanotubes (MWCNTs). It was hypothesized that oropharyngeal aspiration of MWCNTs exacerbates myocardial ischemia and reperfusion injury (I/R injury).Methods: Oropharyngeal aspiration was performed on male C57BL/6J mice with a single amount of MWCNT (0.01 - 100 Î¼g) suspended in 100 Î¼L of a surfactant saline (SS) solution. Three forms of MWCNTs were used in this study: unmodified, commercial grade (C-grade), and functionalized forms that were modified either by acid treatment (carboxylated, COOH) or nitrogenation (N-doped) and a SS vehicle. The pulmonary inflammation, serum cytokine profile and cardiac ischemic/reperfusion (I/R) injury were assessed at 1, 7 and 28 days post-aspiration. Results: Pulmonary response to MWCNT oropharyngeal aspiration assessed by bronchoalveolar lavage fluid (BALF) revealed modest increases in protein and inflammatory cell recruitment. Lung histology showed modest tissue inflammation as compared to the SS group. Serum levels of eotaxin were significantly elevated in the carboxylated MWCNT aspirated mice 1 day post exposure. Oropharyngeal aspiration of all three forms of MWCNTs resulted in a time and/or dose-dependent exacerbation of myocardial infarction. The severity of myocardial injury varied with the form of MWCNTs used. The N-doped MWCNT produced the greatest expansion of the infarct at any time point and required a log concentration lower to establish a no effect level. The expansion of the I/R injury remained significantly elevated at 28 days following aspiration of the COOH and N-doped forms, but not the C-grade as compared to SS.Conclusion: Our results suggest that oropharyngeal aspiration of MWCNT promotes increased susceptibility of cardiac tissue to ischemia/reperfusion injury without a significant pulmonary inflammatory response. The cardiac injury effects were observed at low concentrations of MWCNTs and presence of MWCNTs may pose a significant risk to the cardiovascular system. Â© 2012 Urankar et al.; licensee BioMed Central Ltd.</t>
  </si>
  <si>
    <t>10.1021/tx300228d</t>
  </si>
  <si>
    <t>Functionalization density dependent toxicity of oxidized multiwalled carbon nanotubes in a murine macrophage cell line</t>
  </si>
  <si>
    <t>The present study investigates the effect of functionalization density on the toxicity and cellular uptake of oxidized multiwalled carbon nanotubes (f-MWCNTs) in vitro. The toxicity of f-MWCNTs at varying degrees of carboxylation was assessed in a murine macrophage RAW 264.7 cell line, a model for liver Kupffer cells. In vitro cytotoxicity of oxidized MWCNTs was directly proportional to their functionalization density. The increased cytotoxicity was associated with a concurrent increase in the number of apoptotic cells and production of reactive nitrogen species (RNS). In contrast, reactive oxygen species (ROS) generation was the highest in the case of pristine MWCNTs and decreased with increased functionalization density. Quantitative cellular uptake studies indicated that endogenous ROS production was independent of the concentration of CNTs internalized by a specific cell population and was directly proportional to their surface hydrophobicity. Mechanistic studies suggested that cellular uptake of CNTs was critically charge-dependent and mediated through scavenger receptors, albeit the involvement of nonscavenger receptor mechanisms at low CNT concentrations and their saturation at the experimental concentration cannot be ruled out. A mathematical model was established to correlate between the cellular uptake of CNTs with their length and zeta potential. In an attempt to correlate the results of in vitro toxicity experiments with those of the in vivo toxicity in the mouse model, we found that the toxicity trends in vitro and in vivo are rather opposing. The apparent anomaly was explained on the basis of different experimental conditions and doses associated with cells under in vivo and in vitro culture conditions. Â© 2012 American Chemical Society.</t>
  </si>
  <si>
    <t>10.1166/jnn.2012.6593</t>
  </si>
  <si>
    <t>Water-soluble taurine-functionalized multi-walled carbon nanotubes induce less damage to mitochondria of RAW 264.7 cells</t>
  </si>
  <si>
    <t>Multi-walled carbon nanotubes (MWCNTs) are increasingly used and many studies have already showed their cytotoxicity in different kinds of cell lines, while their mechanism is not fully understood. Mitochondria are the relatively sensitive organelle in response to the stress challenged by the exogenous chemicals. The study aimed to evaluate mitochondrial injury and cytotoxicity in mouse peritoneal macrophage cell line (RAW 264.7) induced by the water-soluble taurine functionalized MWCNTs (tau-MWCNTs) and pristine raw MWCNTs (raw-MWCNTs). The different concentrations including 0, 5, 20, 40 and 80 Î¼g/ml for both kinds of MWCNTs were adopted. The cytotoxicity and the mitochondrial function were assessed after 12 h and 24 h treatment. The results revealed that both MWCNTs could produce significantly dose-dependent cytotoxicity and mitochondrial injury including the decrease of mitochondrial membrane potential, the release of cytochrome c from mitochondria and the increase of cytoplasm Ca2+ content. The activities of adenosine triphosphatases (ATPase) and succinodehydrogenase (SDH) of mitochondria were all inhibited after MWCNTs treatment. In conclusion, MWCNTs could lead to mitochondrial injury, which might be one possible pathway of apoptotic cell induction. The findings that tau-MWCNTs exhibited less toxicity compared with raw-MWCNTs support a useful approach to reduce the toxicity of MWCNTs by surfacefunctionization with taurine. Copyright Â© 2012 American Scientific Publishers. All rights reserved.</t>
  </si>
  <si>
    <t>10.1016/j.neuro.2012.06.004</t>
  </si>
  <si>
    <t>In vitro toxicity of multi-walled carbon nanotubes in C6 rat glioma cells</t>
  </si>
  <si>
    <t>The present study aimed to evaluate the potential toxicity and the general mechanism involved in multi-walled carbon nanotubes (MWCNT)-induced cytotoxicity in C6 rat glioma cell line. Two kinds of MWCNT, which were coded as MWCNT1 (measured 10-20. nm in diameter and 2 Î¼m in average length) and MWCNT2 (measured 40-100. nm in diameter and 10 Î¼m in average length), were used in this study. To elucidate the possible mechanisms of cytotoxicity induced by MWCNT, MTT assay and flow cytometry analysis for apoptosis and cell cycle, MDA and SOD assays for oxidative stress were quantitatively assessed. The exposure of C6 rat glioma cells to different sizes of two kinds of carbon nanotubes at concentrations between 25 and 400 Î¼g/ml decreased the cell viability in a concentration- and time-dependent manner. The exposure of C6 rat glioma cells to MWCNT (200-400 Î¼g/ml) resulted in a concentration dependent cell apoptosis and G1 cell cycle arrest, and increased the level of oxidative stress. Results demonstrate that smaller size of MWCNT seems to be more toxic than that of larger one. MWCNT-induced cytotoxicity in C6 cells is probably due to the increased oxidative stress. Â© 2012 Elsevier Inc.</t>
  </si>
  <si>
    <t>10.1016/j.taap.2012.07.027</t>
  </si>
  <si>
    <t>10.1007/s11051-012-1181-1</t>
  </si>
  <si>
    <t>PEGylated single-walled carbon nanotubes activate neutrophils to increase production of hypochlorous acid, the oxidant capable of degrading nanotubes</t>
  </si>
  <si>
    <t>Effect of MWCNT surface and chemical modification on in vitro cellular response</t>
  </si>
  <si>
    <t>Perspectives for the use of carbon nanotubes in biomedical applications depend largely on their ability to degrade in the body into products that can be easily cleared out. Carboxylated single-walled carbon nanotubes (c-SWCNTs) were shown to be degraded by oxidants generated by peroxidases in the presence of hydrogen peroxide. In the present study we demonstrated that conjugation of poly(ethylene glycol) (PEG) to c-SWCNTs does not interfere with their degradation by peroxidase/H2O2 system or by hypochlorite. Comparison of different heme-containing proteins for their ability to degrade PEG-SWCNTs has led us to conclude that the myeloperoxidase (MPO) product hypochlorous acid (HOCl) is the major oxidant that may be responsible for biodegradation of PEG-SWCNTs in vivo. MPO is secreted mainly by neutrophils upon activation. We hypothesize that SWCNTs may enhance neutrophil activation and therefore stimulate their own biodegradation due to MPO-generated HOCl. PEG-SWCNTs at concentrations similar to those commonly used in in vivo studies were found to activate isolated human neutrophils to produce HOCl. Both PEG-SWCNTs and c-SWCNTs enhanced HOCl generation from isolated neutrophils upon serum-opsonized zymosan stimulation. Both types of nanotubes were also found to activate neutrophils in whole blood samples. Intraperitoneal injection of a low dose of PEG-SWCNTs into mice induced an increase in percentage of circulating neutrophils and activation of neutrophils and macrophages in the peritoneal cavity, suggesting the evolution of an inflammatory response. Activated neutrophils can produce high local concentrations of HOCl, thereby creating the conditions favorable for degradation of the nanotubes. Â© 2012 Elsevier Inc..</t>
  </si>
  <si>
    <t>The aim of this study was to evaluate the impact of multi-walled carbon nanotubes (MWCNTs with diameter in the range of 10-30 nm) before and after chemical surface functionalisation on macrophages response. The study has shown that the detailed analysis of the physicochemical properties of this particular form of carbon nanomaterial is a crucial issue to interpret properly its impact on the cellular response. Effects of carbon nanotubes (CNTs) characteristics, including purity, dispersity, chemistry and dimension upon the nature of the cell environment-material interactionwere investigated. Various techniques involving electron microscopy (SEM, TEM), infrared spectroscopy (FTIR), inductively coupled plasma optical emission spectrometry, X-ray photoelectron spectroscopy have been employed to evaluate the physicochemical properties of the materials. The results demonstrate that the way of CNT preparation prior to biological tests has a fundamental impact on their behavior, cell viability and the nature of cell-nanotube interaction. Chemical functionalisation of CNTs in an acidic ambient (MWCNT-Fs) facilitates interaction with cells by two possible mechanisms, namely, endocytosis/phagocytosis and by energy-independent passive process. The results indicate that MWCNT-F in macrophages may decrease the cell proliferation process by interfering with the mitotic apparatus without negative consequences on cell viability. On the contrary, the asprepared MWCNTs, without any surface treatment produce the least reduction in cell proliferation with reference to control, and the viability of cells exposed to this sample was substantially reduced with respect to control.Apossible explanation of such a phenomenon is the presence ofMWCNT's agglomerates surrounded by numerous cells releasing toxic substances. Â© The Author(s) 2012.</t>
  </si>
  <si>
    <t>10.1016/j.yrtph.2012.05.020</t>
  </si>
  <si>
    <t>In vivo genotoxicity study of single-wall carbon nanotubes using comet assay following intratracheal instillation in rats</t>
  </si>
  <si>
    <t>The genotoxicity of single-wall carbon nanotubes (SWCNTs) was evaluated in vivo using the comet assay after intratracheal instillation in rats. The SWCNTs were instilled at a dosage of 0.2 or 1.0. mg/kg body weight (single instillation group) and 0.04 or 0.2. mg/kg body weight once a week for 5. weeks (repeated instillation group). As a negative control, 1% Tween 80 was instilled in a similar manner. As a positive control, ethyl methanesulfonate (EMS) at 500. mg/kg was administered once orally 3. h prior to dissection. Histopathologically, inflammation in the lung was observed for all the SWCNTs in both single and repeated groups. In the comet assay, there was no increase in% tail DNA in any of the SWCNT-treated groups. In the EMS-treated groups, there was a significant increase in% tail DNA compared with the negative control group. The present study indicated that a single intratracheal instillation of SWCNTs (1.0. mg/kg) or repeated intratracheal instillation (0.2. mg/kg) once a week for five weeks induced a clear inflammatory response (hemorrhage in the alveolus, infiltration of alveolar macrophages and neutrophiles), but no DNA damage, in the lungs in rats. Under the conditions of the test, SWCNTs were not genotoxic in the comet assay following intratracheal instillation in rats. Â© 2012 Elsevier Inc.</t>
  </si>
  <si>
    <t>10.1016/j.tox.2012.05.012</t>
  </si>
  <si>
    <t>Understanding and correcting for carbon nanotube interferences with a commercial LDH cytotoxicity assay</t>
  </si>
  <si>
    <t>The lactate dehydrogenase (LDH) assay accurately quantifies cytotoxicity of chemicals via the measurement of LDH released from damaged cells. In the assay, LDH catalyzes formation of a reporter chromophore that can be quantified spectrophotometrically at its 490. nm peak, a standard assay, and related to the released LDH concentration. However, certain engineered nanomaterials have been reported to produce aberrant values, resulting in inaccurate assessment of toxicity as measured by LDH levels in media. We studied this effect spectroscopically by measuring unexpected changes in the complete visible spectrum of the product chromophore resulting from using either purified LDH or LDH from lysed cells in the presence of varying concentrations of single walled carbon nanotubes (SWCNTs) or carbon nanohorns (SWCNH-oxs). Basically, at constant LDH concentrations, the 490. nm product peak decreased with increasing carbon nanotube concentration, while the 580. nm peak increased to a lesser extent and the maximum absorbing wavelength increased. The product chromophore spectrum was altered in different ways by potential interactions with a number of components in the reaction mixture including: BSA, LDH, SWCNTs, SWCNT-oxs, or various combinations of these species. We propose to improve the accuracy of the LDH assay when evaluated in the presence of varying concentrations of these carbon nanostructures by use of both the 490 and 580. nm peak absorbances combined via regression analysis. Our results indicate that molecular probes of cytotoxicity must be assessed individually for accuracy in the presence of engineered nanomaterials. Â© 2012 Elsevier Ireland Ltd.</t>
  </si>
  <si>
    <t>10.1002/smll.201200873</t>
  </si>
  <si>
    <t>A carbon nanotube toxicity paradigm driven by mast cells and the IL-33/ST2 axis</t>
  </si>
  <si>
    <t>Concern about the use of nanomaterials has increased significantly in recent years due to potentially hazardous impacts on human health. Mast cells are critical for innate and adaptive immune responses, often modulating allergic and pathogenic conditions. Mast cells are well known to act in response to danger signals through a variety of receptors and pathways including IL-33 and the IL-1-like receptor ST2. Here, the involvement of mast cells and the IL-33/ST2 axis in pulmonary and cardiovascular responses to multi-walled carbon nanotube (MWCNT) exposure are examined. Toxicological effects of MWCNTs are observed only in mice with a sufficient population of mast cells and are not observed when mast cells are absent or incapable of responding to IL-33. Our findings establish for the first time that mast cells and the IL-33/ST2 axis orchestrates adverse pulmonary and cardiovascular responses to an engineered nanomaterial, giving insight into a previously unknown mechanism of toxicity. This novel mechanism of toxicity could be used for assessing the safety of engineered nanomaterials and provides a realistic therapeutic target for potential nanoparticle induced toxicities. The adverse pulmonary and cardiovascular responses elicited by multi-walled carbon nanotubes (MWCNTs) are mediated by IL-33 activation of mast cells via the ST2 receptor. MWCNT-induced toxicity is significantly decreased in the absence of mast cells, thus providing a potential therapeutic target for the adverse effects of nanoparticles. Copyright Â© 2012 WILEY-VCH Verlag GmbH &amp; Co. KGaA, Weinheim.</t>
  </si>
  <si>
    <t>10.1080/15287394.2012.699852</t>
  </si>
  <si>
    <t>Multiwalled carbon nanotube-induced gene signatures in the mouse lung: Potential predictive value for human lung cancer risk and prognosis</t>
  </si>
  <si>
    <t>Concerns over the potential for multiwalled carbon nanotubes (MWCNT) to induce lung carcinogenesis have emerged. This study sought to (1) identify gene expression signatures in the mouse lungs following pharyngeal aspiration of well-dispersed MWCNT and (2) determine if these genes were associated with human lung cancer risk and progression. Genome-wide mRNA expression profiles were analyzed in mouse lungs (n=160) exposed to 0, 10, 20, 40, or 80Î¼g of MWCNT by pharyngeal aspiration at 1, 7, 28, and 56 d postexposure. By using pairwise statistical analysis of microarray (SAM) and linear modeling, 24 genes were selected, which have significant changes in at least two time points, have a more than 1.5-fold change at all doses, and are significant in the linear model for the dose or the interaction of time and dose. Additionally, a 38-gene set was identified as related to cancer from 330 genes differentially expressed at d 56 postexposure in functional pathway analysis. Using the expression profiles of the cancer-related gene set in 8 mice at d 56 postexposure to 10 g of MWCNT, a nearest centroid classification accurately predicts human lung cancer survival with a significant hazard ratio in training set (n=256) and test set (n=186). Furthermore, both gene signatures were associated with human lung cancer risk (n=164) with significant odds ratios. These results may lead to development of a surveillance approach for early detection of lung cancer and prognosis associated with MWCNT in the workplace. Â© 2012 Copyright Taylor and Francis Group, LLC.</t>
  </si>
  <si>
    <t>10.3109/17435390.2011.594913</t>
  </si>
  <si>
    <t>10.3109/17435390.2011.594912</t>
  </si>
  <si>
    <t>10.1134/S1995078012050060</t>
  </si>
  <si>
    <t>10.3938/jkps.61.873</t>
  </si>
  <si>
    <t>Epithelial-mesenchymal transition contributes to SWCNT-induced pulmonary fibrosis</t>
  </si>
  <si>
    <t>Pulmonary toxicity of well-dispersed multi-wall carbon nanotubes following inhalation and intratracheal instillation</t>
  </si>
  <si>
    <t>Acute toxic and cytogenetic effects of carbon nanotubes on aquatic organisms and bacteria</t>
  </si>
  <si>
    <t>Effect of covalent functionalization on DNA cleavage activity and ROS formation of single-walled carbon nanotubes</t>
  </si>
  <si>
    <t>Cytotoxicity evaluations of pristine graphene and carbon nanotubes in fibroblastic cells</t>
  </si>
  <si>
    <t>Previous studies suggest that single-walled carbon nanotube (SWCNT) exposure causes pulmonary fibrosis. We investigated the contribution of epithelial-mesenchymal transition (EMT) during SWCNT-induced pulmonary fibrosis. C57BL6 female mice were intratracheally instilled with SWCNT at 80 Î¼g/mouse for up to 56 days. SWCNT exposure caused pulmonary epithelial and mesenchymal injury, followed by granulomatous and fibrotic changes. Immunofluorescence staining demonstrated the increasing occurrence of epithelial-derived fibroblasts up to 42 days post-exposure. Flow cytometry analysis revealed that 42.60% of N-cadherin (N-cad)-positive fibroblasts were derived from pulmonary epithelial cells, and, in separate experiments, 30.68% of SPC positive cells were stained for N-cad at 42 days. These epithelial-derived fibroblasts were functional in collagen production. With the progression of fibrosis, there were increases in the number of hyperplastic epithelial cells stained positively for TGF-Î²/p-Smad2 or Î²-catenin. Therefore, EMT contributes significantly to fibroblast expansion. Aberrant activations of TGF-Î²/p-Smad2 and Î²-catenin are postulated to induce EMT during SWCNT-induced pathogenic fibrosis. Â© 2012 Informa UK, Ltd.</t>
  </si>
  <si>
    <t>Multi-walled carbon nanotubes (MWCNTs), dispersed in suspensions consisting mainly of individual tubes, were used for intratracheal instillation and inhalation studies. Rats intratracheally received a dose of 0.2 mg, or 1 mg of MWCNTs and were sacrificed from 3 days to 6 months. MWCNTs induced a pulmonary inflammation, as evidenced by a transient neutrophil response in the low-dose groups, and presence of small granulomatous lesion and persistent neutrophil infiltration in the high-dose groups. In the inhalation study, rats were exposed to 0.37 mg/maerosols of well-dispersed MWCNTs (&gt;70% of MWCNTs were individual fibers) for 4 weeks, and were sacrificed at 3 days, 1 month, and 3 months after the end of exposure. The inhalation exposures delivered less amounts of MWCNTs into the lungs, and therefore less pulmonary inflammation responses was observed, as compared to intratracheal instillation. The results of our study show that well-dispersed MWCNT can produce pulmonary lesions, including inflammation. Â© 2012 Informa UK, Ltd.</t>
  </si>
  <si>
    <t>This paper summarizes a comprehensive study concerning the acute toxicity of a commercial carbon nanomaterial consisting mostly of carbon nanotubes to larvae of Chironomidae, crustaceans Ceriodaphnia affinis, algae Scenedesmus quadricauda, and bacteria Escherichia coli. It is shown that the nucleolar organizer region (NOR) index of polytene chromosomes in the salivary gland cells of midge larvae depends on the duration of concentration and exposure. This fact is indicative of the switching on of cell adaptation pathways in response to a xenobiotic stressor to restore cell homeostasis. The investigated nanomaterial is labeled as a Class III environmentally hazardous material (moderately hazardous). Safe concentrations of the carbon nanomaterial in aquatic media are less than 2 mg/L. It is concluded that larvae of Chironomidae are the most resistant to the material of all test species, whereas Scenedesmus quadricauda and Escherichia coli are the most sensitive. Â© 2012 Pleiades Publishing, Ltd.</t>
  </si>
  <si>
    <t>Biotoxicity of selected covalent functionalizaed single-walled carbon nanotubes (SWNTs) was investigated by plasmid DNA cleavage assay. The effect of covalent functionalization on the physical structural and chemical activity of SWNTs was also studied by Vis-NIR spectroscopy, Raman spectroscopy and ROS assay. The DNA cleavage intensity was promoted by covalent functionalization, and the intensity of DNA damage caused by the three types of carbon nanotubes in a descending order was found to be carboxylated SWNTs (SWNT-COOH)&gt;polyethyleneglycol-lated SWNTs (SWNT-PEG)&gt;uncovalent functionalized SWNTs (uSWNTs). SWNTs were efficient intermediate to trigger electron transfer from electron donor to O2 in dark condition which lead to superoxide radical (O2Â·-) formation. The electron transfer intensity caused by selected SWNTs was also SWNT-COOH&gt;SWNT-PEG&gt;SWNTs. The reason is that defect sites which changed from sp2-hybridized carbon atom on the side wall of carbon nanotubes were more reactive than the perfect ones.</t>
  </si>
  <si>
    <t>This study concentrates upon investigating differential cellular responses to carbon nanoparticles (CNPs) such as pristine graphene flakes, single-walled carbon nanotubes (SWCNTs) and multiwalled CNTs (MWCNTs), in human dermal fibroblasts (HDFs) vs. the L-929 fibroblast cell line. Characterizing the surface morphology of each CNP by using scanning electron microscopy, we determined their cytotoxicity profiles by quantifying the mitochondrial activity. Graphene was found to have an irregular flake-like shape with various lengths within the ranges of 50 ~ 1500 nm. The estimated sizes of the SWCNTs and the MWCNTs were about 400 nm and 1000 nm in diameter, respectively and several Î¼m in length. All the CNPs tested here exerted adverse effects on the viability of HDFs even at 15. 6 ppm, through intracellular uptake whereas except MWCNTs, they did not show any cytotoxicity against L-929 cells at 250 ppm. This result suggests that CNPs can have a differential influence on normal fibroblasts vs. immortalized ones. Â© 2012 The Korean Physical Society.</t>
  </si>
  <si>
    <t>Huanjing Kexue/Environmental Science</t>
  </si>
  <si>
    <t>Journal of the Korean Physical Society</t>
  </si>
  <si>
    <t>10.1007/s00604-012-0837-y</t>
  </si>
  <si>
    <t>10.1002/etc.1926</t>
  </si>
  <si>
    <t>10.1016/j.tiv.2012.05.001</t>
  </si>
  <si>
    <t>10.1016/j.tiv.2012.05.010</t>
  </si>
  <si>
    <t>10.1016/j.apsusc.2012.01.150</t>
  </si>
  <si>
    <t>Comparative SPR study on the effect of nanomaterials on the biological activity of adsorbed proteins</t>
  </si>
  <si>
    <t>Toxicity of fullerene (C &lt;inf&gt;60&lt;/inf&gt;) to sediment-dwelling invertebrate Chironomus riparius larvae</t>
  </si>
  <si>
    <t>Comparative cyto-genotoxicity assessment of functionalized and pristine multiwalled carbon nanotubes on human lung epithelial cells</t>
  </si>
  <si>
    <t>Multi-walled carbon nanotubes induce apoptosis via mitochondrial pathway and scavenger receptor</t>
  </si>
  <si>
    <t>In vitro study of cell differentiation by two type mouse embryo stem cells on mono- and multilayer nanocarbon tubes</t>
  </si>
  <si>
    <t>Bioactivity of proteins is evaluated to test the adverse effects of nanoparticles interjected into biological systems. Surface plasmon resonance (SPR) spectroscopy detects binding affinity that is normally related to biological activity. Utilizing SPR spectroscopy, a concise testing matrix is established by investigating the adsorption level of bovine serum albumin (BSA) and anti-BSA on the surface covered with 11-mercaptoundecanoic acid (MUA); magnetic nanoparticles (MNPs) and single-walled carbon nanotubes (SWCNTs), respectively. The immunoactivity of BSA on MNPs and SWCNT decreased by 18 % and 5 %, respectively, compared to that on the gold film modified with MUA. This indicates that MNPs cause a considerable loss of biological activity of adsorbed protein. This effect can be utilized for practical applications on detailed biophysical research and nanotoxicity studies. Â© 2012 Springer-Verlag.</t>
  </si>
  <si>
    <t>An environmentally realistic method to test fullerene (C 60) toxicity to the benthic organism Chironomus riparius was created by allowing suspended fullerenes to settle down, making a layer on top of the sediment. To test the hypothesis that higher food concentrations will reduce toxic responses, two food concentrations were tested (0.5 and 0.8% Urtica sp.) in sediment containing fullerene masses of 0.36 to 0.55mg/cm 2 using a 10-d chronic test. In the 0.5% food level treatments, there were significant differences in all growth-related endpoints compared with controls. Fewer effects were observed for the higher food treatment. Fullerene agglomerates were observed by electron microscopy in the gut, but no absorption into the gut epithelial cells was detected. In the organisms exposed to fullerenes, microvilli were damaged and were significantly shorter. The potential toxicity of fullerene to C. riparius appears to be caused by morphological changes, inhibiting larval growth. Â© 2012 SETAC.</t>
  </si>
  <si>
    <t>Chemical functionalization extends CNT applications conferring them new functions, but could modify their toxicity. We compared cytotoxicity and genotoxic/oxidative effects of -OH functionalized and pristine MWCNTs to evaluated the influence of the functionalization exposing A549 cells to 1-40 Î¼g/ml of both MWCNTs for 2, 4 and 24. h. Cytotoxicity was evaluated by MTT and LDH tests and apoptosis induction, direct/oxidative DNA damage by Fpg-modified comet assay. After 24. h we found viability reduction significant at 20 and 40 Î¼g/ml for both the MWCNTs with a detectable viability reduction already at lower concentrations for MWCNTs. A significant LDH release was found only for MWCNTs. Significant apoptosis induction was found from 10 Î¼g/ml of MWCNT-OH. A concentration-dependent increase of direct DNA damage, significant at 40 Î¼g/ml of MWCNTs and beginning from 5 Î¼g/ml of MWCNT-OH was detected at all exposure times. Oxidative DNA damage was not observed for both CNTs. The results indicate a different cytotoxic mechanism, by membrane damage for MWCNTs and apoptosis for MWCNT-OH, that could be explained by a different cellular uptake. Moreover, we found an earlier genotoxic effect for MWCNT-OH. The findings suggest that further studies on functionalized CNTs are necessary before using them in several applications particularly in biomedical field. Â© 2012 Elsevier Ltd.</t>
  </si>
  <si>
    <t>We have demonstrated previously that the acid-treated multi-walled carbon nanotubes (aci-MWCNTs) and taurine functionalized MWCNTs (tau-MWCNTs) induced differential pulmonary toxicity in mice after instillation exposure. In order to compare differences of cytotoxicity between the aci- and tau-MWCNTs, RAW 264.7 cells (a murine macrophage cell line) were chosen to be exposed to the aci- and tau-MWCNTs at concentrations of 0, 5, 20, 40, and 80 Î¼g/ml for 12 or 24. h respectively. The results showed that although the aci- and tau-MWCNTs induced only mild decrease in cell viability to RAW 264.7 cells, the two types of MWCNTs elicited significant increase in apoptosis and decreased ability in cellular phagocytosis. Moreover, by using the specific inhibitors, we found that the scavenger receptors (SR) and caspase-9 were actively involved in the apoptosis induced by the aci- and tau-MWCNTs. The taurine functionalized MWCNTs (tau-MWCNTs) showed less cytotoxicity and apoptotic effect to RAW 264.7 cells than those of aci-MWCNTs. Taken together, the results indicated the important role of scavenger receptors and mitochondria in the apoptosis induced by MWCNTs. Â© 2012 Elsevier Ltd.</t>
  </si>
  <si>
    <t>The effects of nanomaterials on human reproduction and development remain unknown. The risks of nanomaterials for future generations should be elucidated. Thus, it is important to establish an experimental method to accurately examine embryotoxicity. We previously investigated the myocardial cell differentiation of ES-D3 cells using monolayer (SWCNTs) and multilayer (MWCNTs) nanocarbon tubes. As a result, in spite of having the same carbon composition, the effects on the cell differentiation levels differed between the tubes. We investigated their cell differentiation and cytotoxic effects on EL M3 and ES-R1-EGFP B2/EGFP cells, which require feeder cells. As a result, myocardial pulse rates differed between the presence of SWCNTs and MWCNTs even when feeder cells existed between the samples and cells. The different surface structures of SWCNTs and MWCNTs may have influenced ES cell differentiation. Â© 2012 Elsevier B.V. All rights reserved.</t>
  </si>
  <si>
    <t>Microchimica Acta</t>
  </si>
  <si>
    <t>10.1021/nn302222m</t>
  </si>
  <si>
    <t>10.1155/2012/715838</t>
  </si>
  <si>
    <t>10.1155/2012/815979</t>
  </si>
  <si>
    <t>10.1007/978-1-61779-953-2_32</t>
  </si>
  <si>
    <t>Multiwalled carbon nanotubes display microtubule biomimetic properties in vivo, enhancing microtubule assembly and stabilization</t>
  </si>
  <si>
    <t>Cytotoxicity of carbon nanotubes on J774 macrophages is a purification-dependent effect</t>
  </si>
  <si>
    <t>Study of cytotoxic and genotoxic effects of hydroxyl-functionalized multiwalled carbon nanotubes on human pulmonary cells</t>
  </si>
  <si>
    <t>Assessment of cytotoxicity of carbon nanoparticles using 3-(4,5-dimethylthiazol-2-yl)-5-(3-carboxymethoxyphenyl)-2-(4-sulfophenyl) -2h-tetrazolium (MTS) cell viability assay</t>
  </si>
  <si>
    <t>Microtubules are hollow protein cylinders of 25 nm diameter which are implicated in cytokinetics and proliferation in all eukaryotic cells. Here we demonstrate in vivo how multiwalled carbon nanotubes (MWCNTs) interact with microtubules in human cancer cells (HeLa) blocking mitosis and leading to cell death by apoptosis. Our data suggest that, inside the cells, MWCNTs display microtubule biomimetic properties, assisting and enhancing noncentrosomal microtubule polymerization and stabilization. These features might be useful for developing a revolutionary generation of chemotherapeutic agents based on nanomaterials. Â© 2012 American Chemical Society.</t>
  </si>
  <si>
    <t>The cytotoxicity of the carbon nanotubes (CNTs) is an important factor for the manufacture of nanovaccines. The aim of this work was to evaluate the relationship of the purification method of CNTs in cellular toxicity using macrophages (MOs) from the J774 cell line. Viability test was performed with MTT assays at 24h of exposure at concentrations of 0.06, 0.6, and 6mg/L of unpurified (UP-CNTs) or purified (P-CNTs) CNTs by two different methods: (1) reflux with 3M HNO3 and (2) sonication in H 2SO 4/HNO 3. Characterization and COOH content of CNTs was performed using scanning electron microscopy, raman spectroscopy, and titration with NaHCO 3. P-CNTs 1 had lengths &gt; 100Î¼m and 2.76 COOH content, while P-CNTs 2 had lengths &gt;1Î¼m and 7 COOH content. This last particle showed a lower toxic effect. The results suggest that the lenght and COOH content are important factors in the toxicity of the CNTs. Copyright Â© 2012 Silvia Lorena Montes-Fonseca et al.</t>
  </si>
  <si>
    <t>Chemical functionalization of multiwalled carbon nanotubes (MWCNTs) increases their solubility, dispersion, and biological applications. Since there are only a few studies on the toxicity of functionalized MWCNTs, we investigated the cytotoxic and genotoxic-oxidative effects of OH-functionalized MWCNTs on human lung epithelial cells (A549) in order to obtain information on their biological effects. We exposed the cells to 10, 20, 40, and 100Î¼g/mL of commercial MWCNT-OH for 24h. Cytotoxicity was then evaluated as the reduction in cell viability, membrane damage, and apoptosis, assessed by MTT and LDH assays and fluorescence microscopic analysis, respectively. The Fpg-modified comet assay was used to assess direct/oxidative DNA damage. We found a concentration-dependent reduction in cell viability and an increase of percentage of apoptotic cells, with no significant cellular LDH release. There was also concentration-dependent direct DNA damage but no oxidative DNA damage. These findings demonstrate the cytotoxicity of MWCNT-OH, through reduction of cell viability and induction of apoptosis without cell membrane damage, and the genotoxicity, by direct DNA damage induction, suggesting that the MWCNTs enter the cell without damaging its membrane and directly interact with the nucleus. This preliminary study highlights the need for further research to examine the potential toxicity of functionalized MWCNTs before starting to use them in biological applications. Copyright Â© 2012 Cinzia Lucia Ursini et al.</t>
  </si>
  <si>
    <t>Ever since the discovery of carbon nanotubes, there has been an increasing interest in technologies that rely upon these incredibly small particles for their unique properties. However, assessment of their biological consequences has been riddled with assay limitations. Here, we describe application of a 3-(4,5-dimethylthiazol-2-yl)-5-(3-carboxymethoxyphenyl)-2-(4-sulfophenyl) -2H-tetrazolium cell viability assay to study cytotoxicity of various carbon-based nanomaterials on cells and discuss some pitfalls of this method. Â© 2012 Springer Science+Business Media, LLC.</t>
  </si>
  <si>
    <t>10.1021/es301802g</t>
  </si>
  <si>
    <t>Systematic and quantitative investigation of the mechanism of carbon nanotubes' toxicity toward Algae</t>
  </si>
  <si>
    <t>Concurrent with the increasing production and application of carbon nanotubes (CNTs) comes an increasing likelihood of CNTs presenting in the aquatic environment, and thereby potentially threatening aquatic organisms via toxic mechanisms that are, at present, poorly understood. This study systematically investigated the toxicity of three multiwalled CNT (MWCNT) samples toward a green alga (Chlorella sp.), focusing on examining and quantifying the contributions of five possible mechanisms to the algal growth inhibition. The results showed that the MWCNTs significantly inhibited the algal growth. The contribution of metal catalyst residues in the MWCNTs to the algal growth inhibition was negligible, as was the contribution from the MWCNTs' adsorption of nutrient elements. The algal toxicity of MWCNTs could mainly be explained by the combined effects of oxidative stress, agglomeration and physical interactions, and shading effects, with the quantitative contributions from these mechanisms depending on the MWCNT size and concentration. At MWCNT concentrations around 96 h IC50, the oxidative stress accounted for approximately 50% of the algal growth inhibition, whereas the agglomeration and physical interactions, and the shading effects each took approximately 25% of the responsibility. Â© 2012 American Chemical Society.</t>
  </si>
  <si>
    <t>10.1093/toxsci/kfs172</t>
  </si>
  <si>
    <t>10.1093/toxsci/kfs161</t>
  </si>
  <si>
    <t>10.1093/toxsci/kfs171</t>
  </si>
  <si>
    <t>Ninety-day inhalation toxicity study with a vapor grown carbon nanofiber in rats</t>
  </si>
  <si>
    <t>Persistent DNA damage measured by comet assay of sprague dawley rat lung cells after five days of inhalation exposure and 1 month post-exposure to dispersed multi-wall carbon nanotubes (MWCNTS) generated by new MWCNT aerosol generation system</t>
  </si>
  <si>
    <t>The threshold length for fiber-induced acute pleural inflammation: Shedding light on the early events in asbestos-induced mesothelioma</t>
  </si>
  <si>
    <t>A subchronic inhalation toxicity study of inhaled vapor grown carbon nanofibers (CNF) (VGCF-H) was conducted in male and female Sprague Dawley rats. The CNF test sample was composed of &gt; 99.5% carbon with virtually no catalyst metals; Brunauer, Emmett, and Teller (BET) surface area measurements of 13.8 m2/g; and mean lengths and diameters of 5.8 Î¼m and 158 nm, respectively. Four groups of rats per sex were exposed nose-only, 6 h/day, for 5 days/week to target concentrations of 0, 0.50, 2.5, or 25 mg/m3 VGCF-H over a 90-day period and evaluated 1 day later. Assessments included conventional clinical and histopathological methods, bronchoalveolar lavage fluid (BALF) analysis, and cell proliferation (CP) studies of the terminal bronchiole (TB), alveolar duct (AD), and subpleural regions of the respiratory tract. In addition, groups of 0 and 25 mg/m3 exposed rats were evaluated at 3 months postexposure (PE). Aerosol exposures of rats to 0.54 (4.9 f/cc), 2.5 (56 f/cc), and 25 (252 f/cc) mg/m. 3 of VGCF-H CNFs produced concentration-related small, detectable accumulation of extrapulmonary fibers with no adverse tissue effects. At the two highest concentrations, inflammation of the TB and AD regions of the respiratory tract was noted wherein fiber-laden alveolar macrophages had accumulated. This finding was characterized by minimal infiltrates of inflammatory cells in rats exposed to 2.5mg/m. 3 CNF, inflammation along with some thickening of interstitial walls, and hypertrophy/hyperplasia of type II epithelial cells, graded as slight for the 25mg/m. 3 concentration. At 3 months PE, the inflammation in the high dose was reduced. No adverse effects were observed at 0.54mg/m. 3. BALF and CP endpoint increases versus controls were noted at 25mg/m. 3 VGCF-H but not different from control values at 0.54 or 2.5mg/m. 3. After 90 days PE, BALF biomarkers were still increased at 25mg/m. 3, indicating that the inflammatory response was not fully resolved. Greater than 90% of CNF-exposed, BALF-recovered alveolar macrophages from the 25 and 2.5mg/m. 3 exposure groups contained nanofibers (&gt; 60% for 0.5mg/m. 3). A nonspecific inflammatory response was also noted in the nasal passages. The no-observed-adverse-effect level for VGCF-H nanofibers was considered to be 0.54mg/m. 3 (4.9 fibers/cc) for male and female rats, based on the minimal inflammation in the terminal bronchiole and alveolar duct areas of the lungs at 2.5mg/m. 3 exposures. It is noteworthy that the histopathology observations at the 2.5mg/m. 3 exposure level did not correlate with the CP or BALF data at that exposure concentration. In addition, the results with CNF are compared with published findings of 90-day inhalation studies in rats with carbon nanotubes, and hypotheses are presented for potency differences based on CNT physicochemical characteristics. Finally, the (lack of) relevance of CNF for the high aspect ratio nanomaterials/fiber paradigm is discussed. Â© The Author 2012. Published by Oxford University Press on behalf of the Society of Toxicology. All rights reserved.</t>
  </si>
  <si>
    <t>Carbon nanotubes (CNTs) have specific physico-chemical properties that are useful for the electronics, automotive, and construction industries. Yet, despite their many advantages, there is a current lack of available information on the human health and environmental hazards of CNTs. For this reason, the current study investigated the inhalation toxicity potential of multiwall CNTs (MWCNTs). Eight-week-old rats were divided into four groups (10 rats in each group), the fresh-air control (0mg/m. 3), low-concentration group (0.16mg/m. 3), middle-concentration group (0.34mg/m. 3), and high-concentration group (0.94mg/m. 3), and the whole body was exposed to MWCNTs for 5 days (6h/day). Lung cells were then isolated from five rats in each group on day 0 and 1 month after the 5-day exposure, respectively. The MWCNTs were generated by a newly designed generation system, and the MWCNT concentrations in the exposure chambers monitored in accordance with National Institute for Occupational Safety and Health (NIOSH) 0500 using a membrane filter. The MWCNTs were also sampled for an elemental carbon concentration analysis using a glass filter. The animals exhibited no significant body weight changes, abnormal clinical signs, or mortality during the experiment. A single-cell gel electrophoresis assay (Comet assay) was conducted to determine the DNA damage in lung cells obtained from the right lung. As a result, the Olive tail moments were 23.00Â±1.76, 30.39Â±1.96, 22.96Â±1.26, and 33.98Â±2.21 for the control, low-, middle-, and high-concentration groups, respectively, on day 0 postexposure. Meanwhile, 1 month postexposure, the Olive tail moments were 25.00Â±2.71, 28.39Â±3.55, 22.56Â±1.36, and 31.97Â±3.16 for the control, low-, middle-, and high-concentration groups, respectively. Thus, the MWCNTs caused a statistically significant increase in lung DNA damage at high concentration (0.94mg/m. 3) when compared with the negative control group on day 0 and 1 month postexposure. Â© The Author 2012. Published by Oxford University Press on behalf of the Society of Toxicology. All rights reserved.</t>
  </si>
  <si>
    <t>Suspicion has been raised that high aspect ratio nanoparticles or nanofibers might possess asbestos-like pathogenicity. The pleural space is a specific target for disease in individuals exposed to asbestos and by implication of nanofibers. Pleural effects of fibers depends on fiber length, but the key threshold length beyond which adverse effects occur has never been identified till now because all asbestos and vitreous fiber samples are heterogeneously distributed in their length. Nanotechnology advantageously allows for highly defined length distribution of synthetically engineered fibers that enable for in-depth investigation of this threshold length. We utilized the ability to prepare silver nanofibers of five defined length classes to demonstrate a threshold fiber length for acute pleural inflammation. Nickel nanofibers and carbon nanotubes were then used to strengthen the relationship between fiber length and pleural inflammation. A method of intrapleural injection of nanofibers in female C57Bl/6 strain mice was used to deliver the fiber dose, and we then assessed the acute pleural inflammatory response. Chest wall sections were examined by light and scanning electron microscopy to identify areas of lesion; furthermore, cell-nanowires interaction on the mesothelial surface of the parietal pleura in vivo was investigated. Our results showed a clear threshold effect, demonstrating that fibers beyond 4 Î¼m in length are pathogenic to the pleura. The identification of the threshold length for nanofiber-induced pathogenicity in the pleura has important implications for understanding the structure-toxicity relationship for asbestos-induced mesothelioma and consequent risk assessment with the aim to contribute to the engineering of synthetic nanofibers by the adoption of a benign-by-design approach. Â© The Author 2012. Published by Oxford University Press on behalf of the Society of Toxicology. All rights reserved.</t>
  </si>
  <si>
    <t>10.1002/mabi.201200085</t>
  </si>
  <si>
    <t>Cellular Interactions of a Water-Soluble Supramolecular Polymer Complex of Carbon Nanotubes with Human Epithelial Colorectal Adenocarcinoma Cells</t>
  </si>
  <si>
    <t>Water-soluble, PAX-loaded carbon nanotubes are fabricated by employing a synthetic polyampholyte, PDM. To investigate the suitability of the polyampholyte and the nanotubes as drug carriers, different cellular interactions such as the human epithelial Caco-2 cells viability, their effect on the cell growth, and the change in the transepithelial electrical resistance in Caco-2 cells are studied. The resulting complex is found to exhibit an effective anti-cancer effect against colon cancer cells and an increased the reduction of the electrical resistance in the Caco-2 cells when compared to the precursor PAX. The interactions between paclitaxel-loaded carbon nanotubes and different cells such as the human epithelial colorectal adenocarcinoma cells are studied. A synthetic polyampholyte in conjunction with the nanotubes is used as a carrier for the paclitaxel. The paclitaxel-loaded nanotubes are found to exhibit a significant anti-cancer effect. Copyright Â© 2012 WILEY-VCH Verlag GmbH &amp; Co. KGaA, Weinheim.</t>
  </si>
  <si>
    <t>Macromolecular Bioscience</t>
  </si>
  <si>
    <t>10.1111/j.1349-7006.2012.02318.x</t>
  </si>
  <si>
    <t>Dose-dependent mesothelioma induction by intraperitoneal administration of multi-wall carbon nanotubes in p53 heterozygous mice</t>
  </si>
  <si>
    <t>Among various types of multi-wall carbon nanotubes (MWCNT) are those containing fibrous particles longer than 5 Î¼m with an aspect ratio of more than three (i.e. dimensions similar to mesotheliomagenic asbestos). A previous study showed that micrometer-sized MWCNT (Î¼m-MWCNT) administered intraperitoneally at a dose of 3000 Î¼g/mouse corresponding to 1 Ã— 109 fibers per mouse induced mesotheliomas in p53 heterozygous mice. Here, we report a dose-response study; three groups of p53 heterozygous mice (n = 20) were given a single intraperitoneal injection of 300 Î¼g/mouse of Î¼m-MWCNT (corresponding to 1 Ã— 108 fibers), 30 Î¼g/mouse (1 Ã— 107) or 3 Î¼g/mouse (1 Ã— 106), respectively, and observed for up to 1 year. The cumulative incidence of mesotheliomas was 19/20, 17/20 and 5/20, respectively. The severity of peritoneal adhesion and granuloma formation were dose-dependent and minimal in the lowest dose group. However, the time of tumor onset was apparently independent of the dose. All mice in the lowest dose group that survived until the terminal kill had microscopic atypical mesothelial hyperplasia considered as a precursor lesion of mesothelioma. Right beneath was a mononuclear cell accumulation consisting of CD45- or CD3-positive lymphocytes and CD45/CD3-negative F4/80 faintly positive macrophages; some of the macrophages contained singular MWCNT in their cytoplasm. The lesions were devoid of epithelioid cell granuloma and fibrosis. These findings were in favor of the widely proposed mode of action of fiber carcinogenesis, that is, frustrated phagocytosis where the mesotheliomagenic microenvironment on the peritoneal surface is neither qualitatively altered by the density of the fibers per area nor by the formation of granulomas against agglomerates. Â© 2012 Japanese Cancer Association.</t>
  </si>
  <si>
    <t>10.1016/j.nano.2011.11.004</t>
  </si>
  <si>
    <t>10.1016/j.nano.2011.10.002</t>
  </si>
  <si>
    <t>10.1002/etc.1888</t>
  </si>
  <si>
    <t>Double-walled carbon nanotubes trigger IL-1Î² release in human monocytes through Nlrp3 inflammasome activation</t>
  </si>
  <si>
    <t>Cytotoxicity of functionalized carbon nanotubes in J774A macrophages</t>
  </si>
  <si>
    <t>Toxicity of carbon nanotubes to freshwater aquatic invertebrates</t>
  </si>
  <si>
    <t>Because of their outstanding physical properties, carbon nanotubes (CNTs) are promising new materials in the field of nanotechnology. It is therefore imperative to assess their adverse effects on human health. Monocytes/macrophages that recognize and eliminate the inert particles constitute the main target of CNTs. In this article, we report our finding that double-walled CNTs (DWCNTs) synergize with Toll-like receptor agonists to enhance IL-1. Î² release in human monocytes. We show that DWCNTs-induced IL-1. Î² secretion is exclusively linked to caspase-1 and to Nlrp3 inflammasome activation in human monocytes. We also establish that this activation requires DWCNTs phagocytosis and potassium efflux, but not reactive oxygen specied (ROS) generation. Moreover, inhibition of lysosomal acidification or cathepsin-B activation reduces DWCNT-induced IL-1. Î² secretion, suggesting that Nlrp3 inflammasome activation occurs via lysosomal destabilization. Thus, DWCNTs present a health hazard due to their capacity to activate Nlrp3 inflammasome, recalling the inflammation caused by asbestos and hence demonstrating that they should be used with caution. From the Clinical Editor: This is a very important biosafety/toxicity study regarding double walled carbon nanotubes. The investigators demonstrate that such nanotubes do represent a health hazard due to their capacity to activate Nlrp3 inflammasome, resembling the inflammation caused by asbestos. While further study of this phenomenon is definitely needed, the above findings clearly suggest that special precautions need to be taken when applying these nanoparticles in human disease research. Â© 2012 Elsevier Inc.</t>
  </si>
  <si>
    <t>Cytotoxicity of carbon nanotubes (CNTs) is a prime concern for its use as antigen carriers. Here we evaluated the cytotoxic effect of unpurified (UP-CNTs), purified (P-CNTs), fluorescein isothiocyanate-functionalized (FITC-CNTs), and . Entamoeba histolytica 220-kDa lectin-functionalized CNTs (L220-CNTs) in J774A macrophage (MOs) cell line. Cell viability and apoptosis were analyzed by MTT and TUNEL assays, respectively. Cyclooxygenase-2 (COX-2) was analyzed by reverse transcription-polymerase chain reaction. Cytotoxicity at 6.0 mg/L was higher with UP-CNTs &gt; P-CNTs &gt; FITC-CNTs, showing a decrease in cell viability and an increase in apoptosis. In contrast, MOs interacted with L220-CNTs showed an increase in cell viability without signs of apoptosis. Although UP-CNTs and P-CNTs exhibited COX-2 induction with 6.0 mg/L, functionalized CNTs were able to induce COX-2 at concentrations as low as 0.06 mg/L. These results suggest that functionalization decreases toxicity, and that L220-CNTs may be an excellent candidate for the production of a nanovaccine against amebiasis. From the Clinical Editor: Cytotoxicity of carbon nanotubes may significantly limit their use as delivery systems. This study demonstrates that functionalization of these nanoparticles actually greatly reduces toxicity in J774A macrophages, and that lectin-functionalization may be a viable approach for the production of anti-amebiasis nanovaccines utilizing carbon nanotubes. Â© 2012 Elsevier Inc.</t>
  </si>
  <si>
    <t>Carbon nanotubes (CNTs) are hydrophobic in nature and thus tend to accumulate in sediments if released into aquatic environments. As part of our overall effort to examine the toxicity of carbon-based nanomaterials to sediment-dwelling invertebrates, we have evaluated the toxicity of different types of CNTs in 14-d water-only exposures to an amphipod (Hyalella azteca), a midge (Chironomus dilutus), an oligochaete (Lumbriculus variegatus), and a mussel (Villosa iris) in advance of conducting whole-sediment toxicity tests with CNTs. The results of these toxicity tests conducted with CNTs added to water showed that 1.00g/L (dry wt) of commercial sources of CNTs significantly reduced the survival or growth of the invertebrates. Toxicity was influenced by the type and source of the CNTs, by whether the materials were precleaned by acid, by whether sonication was used to disperse the materials, and by species of the test organisms. Light and electron microscope imaging of the surviving test organisms showed the presence of CNTs in the gut as well as on the outer surface of the test organisms, although no evidence was observed to show penetration of CNTs through cell membranes. The present study demonstrated that both the metals solubilized from CNTs such as nickel and the "metal-free" CNTs contributed to the toxicity. Â© 2012 SETAC.</t>
  </si>
  <si>
    <t>10.3109/17435390.2011.587905</t>
  </si>
  <si>
    <t>Acute pulmonary and moderate cardiovascular responses of spontaneously hypertensive rats after exposure to single-wall carbon nanotubes</t>
  </si>
  <si>
    <t>As a novel kind of nanomaterial with wide potential applications, the adverse effects of carbon nanotubes (CNTs) have recently received significant attention after respiratory exposure. In this study, single-wall carbon nanotubes (SWCNTs) containing different metal contents were intratracheally instilled into lungs of spontaneously hypertensive rats. Pulmonary and cardiovascular system alterations were evaluated at 24 and 72 h post-instillation. Biomarkers of inflammation, oxidative stress and cell damage in the bronchoalveolar lavage fluid (BALF) were increased significantly 24 h post-exposure of SWCNTs. The increased endothelin-1 levels in BALF and plasma and angiotensin I-converting enzyme in plasma suggested endothelial dysfunction in the pulmonary circulation and peripheral vascular thrombosis. These findings suggest that respiratory exposure to SWCNTs can induce acute pulmonary and cardiovascular responses and individuals with existing cardiovascular diseases are very susceptible to SWCNTs exposure. The co-existence of metal residues in SWCNTs can aggravate the adverse effects. Â© 2012 Informa UK, Ltd.</t>
  </si>
  <si>
    <t>10.1016/j.tiv.2012.03.007</t>
  </si>
  <si>
    <t>Oxidative stress responses to carboxylic acid functionalized single wall carbon nanotubes on the human intestinal cell line Caco-2</t>
  </si>
  <si>
    <t>Carbon nanotubes (CNT) are among the more promising nanomaterials due to their potential applications. In this sense, the adverse effects that CNT can induce are of concern. In particular, carboxylic acid functionalized single wall carbon nanotubes (COOH-SWCNT) have shown to reduce cell viability and induce morphological effects on the human intestinal cell line Caco-2, but little is known about the toxic mechanisms involved. The aim of the present study was to investigate the oxidative stress responses of this cell line after 24. h exposure to COOH-SWCNT. Biomarkers assayed included lipid peroxidation (LPO), reactive oxygen species (ROS) generation, and enzymatic and non-enzymatic antioxidant defences. Results showed an increase in ROS from 100 Î¼g/mL reaching 5.2-fold the basal value at the highest concentration assayed. An induction of catalase, superoxide dismutase and glutathione peroxidase activities was also observed, meanwhile glutathione reductase showed a reduced activity at 1000 Î¼g/mL. Glutathione (GSH) levels also decreased (2.5-fold) at the highest level of exposure. Therefore, the antioxidant defences could not overwhelm the oxidative insult caused by COOH-SWCNT and LPO products increased in a concentration-dependent manner. We can conclude that oxidative stress plays a role in the pathogenicity induced by COOH-SWCNT on Caco-2 cells at the concentrations assayed. Â© 2012.</t>
  </si>
  <si>
    <t>10.1166/jnn.2012.6216</t>
  </si>
  <si>
    <t>10.1166/jnn.2012.4949</t>
  </si>
  <si>
    <t>Comparative cytotoxicity study of water-soluble carbon nanoparticles on plant cells</t>
  </si>
  <si>
    <t>Lipid/Polyelectrolyte coatings to control carbon nanotubes intracellular distribution</t>
  </si>
  <si>
    <t>This study provides a parallel cytotoxicity study of water-soluble single-walled carbon nanotubes and fullerene C70(C(COOH 2) 4?8 on Nicotiana tabacum BY-2 cells. After BY-2 cells were treated with single-walled carbon nanotubes or C70(C(COOH 2) 4?8, the cells adopted a shrunken morphology and exhibited lower proliferation rate. Fluorescence imaging of the treated cells revealed increased reactive oxygen species generation, abnormal mitochondrial distribution, decreased mitochondrial activity, and impaired actin cytoskeleton arrangement. However, no obvious cells death was induced by either single-walled carbon nanotubes or C70(C(COOH)2-4?8. Compared with singlewalled carbon nanotubes, C 70 (C(COOH 2) 4?8 exerted more serious adverse effects on BY-2 cells. Copyright Â© 2012 American Scientific Publishers All rights reserved.</t>
  </si>
  <si>
    <t>Carbon Nanotubes have been functionalized with a layer of poly (sulfopropyl methacrylate) synthesized from silane initiators attached to the walls of the Carbon nanotubes. On top of the poly sulfo propyl methacrylate, lipid vesicles composed of 75% 1,2-Dioleoyl-sn-Glycero-3-Phosphocholine and 25% 1,2-Dioleoyl-sn-Glycero-3-[Phospho-L-Serine] were assembled. The surface modification of the Carbon Nanotubes and lipid assembly were followed by TEM. Confocal Raman Microscopy was used to study the uptake and localization of the surface modified Carbon Nanotubes in the HepG2 cell line. The localization of the Carbon Nanotubes in the cells was affected by the surface coating. It was found that poly (sulfopropyl methacrylate) and lipid modified Carbon Nanotubes were present in the region of the lipid bodies in the cytoplasm. Copyright Â© 2012 American Scientific Publishers. All rights reserved.</t>
  </si>
  <si>
    <t>10.1186/1743-8977-9-28</t>
  </si>
  <si>
    <t>An in vitro liver model - assessing oxidative stress and genotoxicity following exposure of hepatocytes to a panel of engineered nanomaterials</t>
  </si>
  <si>
    <t>Background: Following exposure via inhalation, intratracheal instillation or ingestion some nanomaterials (NM) have been shown to translocate to the liver. Since oxidative stress has been implicated as a possible mechanism for NM toxicity this study aimed to investigate the effects of various materials (five titanium dioxide (TiO2), two zinc oxide (ZnO), two multi-walled carbon nanotubes (MWCNT) and one silver (Ag) NM) on oxidative responses of C3A cell line as a model for potential detrimental properties of nanomaterials on the liver.Results: We noted a dose dependant decrease in the cellular glutathione content following exposure of the C3A cells to Ag, the ZnO and the MWCNTs. Intracellular ROS levels were also measured and shown to increase significantly following exposure of the C3A to the low toxicity NMs (MWCNT and TiO2). The antioxidant Trolox in part prevented the detrimental effect of NMs on cell viability, and decreased the NM induced IL8 production after exposure to all but the Ag particulate. Following 4 hr exposure of the C3A cells to sub-lethal levels of the NMs, the largest amount of DNA damage was induced by two of the TiO2 samples (7 nm and the positively charged 10 nm particles).Conclusions: All ten NMs exhibited effects on the hepatocyte cell line that were at least in part ROS/oxidative stress mediated. These effects included mild genotoxicity and IL8 production for all NM except the Ag possibly due to its highly cytotoxic nature. Â© 2012 Kermanizadeh et al.; licensee BioMed Central Ltd.</t>
  </si>
  <si>
    <t>10.1166/jnn.2012.5159</t>
  </si>
  <si>
    <t>10.1166/jnn.2012.5677</t>
  </si>
  <si>
    <t>10.1166/jnn.2012.5775</t>
  </si>
  <si>
    <t>10.1007/s00204-012-0834-2</t>
  </si>
  <si>
    <t>Non-toxicity of water soluble multi-walled carbon nanotube on escherichia-coli colonies</t>
  </si>
  <si>
    <t>Multi-walled carbon nanotubes induce apoptosis in RAW 264.7 cell-derived osteoclasts through mitochondria-mediated death pathway</t>
  </si>
  <si>
    <t>Effect of carbon nanomaterials on the germination and growth of rice plants</t>
  </si>
  <si>
    <t>Hazard identification of inhaled nanomaterials: Making use of short-term inhalation studies</t>
  </si>
  <si>
    <t>Carboxylic acid functionalized water soluble carbon nanotube (wsCNT) shows no toxic effect against the growth of Escherichia-coli (E.coli), a gram-negative bacteria. Treatment up to 8 Î¼g mL-1 of wsCNT did not show any toxic effect on E.coli growth that was followed by using bacterial growth kinetics and Spread Plate Technique (SPT). The number of E-coli colonies counts with and without wsCNT showed nearly no change and the bacterial growth kinetics in both the cases showing no toxic effect of wsCNT on the growth of E.coli. Copyright Â© 2012 American Scientific Publishers.</t>
  </si>
  <si>
    <t>Carbon nanotubes (CNTs) have attracted great interest with respect to biomaterials, particularly for use as an implant material in bone-tissue engineering. Accordingly, the bone-tissue compatibility of CNTs and their influence on new bone formation are important issues. In the present study, we examined the effects of multi-wall carbon nanotubes (MWCNTs) on the receptor activator of nuclear factor ÎºB ligand (RANKL)-supported osteoclastogenesis using a murine monocytic cell line RAW 264.7. MWCNTs significantly suppressed the differentiation of RAW 264.7 cells into osteoclasts. Treatment with MWCNTs induced apoptosis in osteoclasts as characterized by nuclear condensation, DNA fragmentation, caspase-43 activation and poly(ADP-ribose) polymerase (PARP) cleavage, but did not decrease the cell viability of the osteoblast-like cell line MC3T3-E1. MWCNTs also induced loss of the mitochondrial membrane potential (Î¼m) by regulating expression of Bcl-2 family proteins and caused release of cytochrome c from mitochondria to cytosol. MWCNTs-induced apoptosis in osteoclasts was inhibited both by cyclosporin A, a blocker of the mitochondrial permeability transition pore, and by DEVD-CHO, a cell-permeable inhibitor of caspase-3. The present study suggests that MWCNTs suppresse osteoclastogenesis via the inhibition of osteoclast differentiation and the induction of apoptosis in osteoclasts, rendering them promising candidate for the treatment of osteoclast-related diseases. Copyright Â© 2012 American Scientific Publishers.</t>
  </si>
  <si>
    <t>For the successful diverse applications of different nanomaterials in life sciences, it is necessary to understand the ultimate fate, distribution and potential environmental impacts of manufactured nanomaterials. Phytotoxicity studies using higher plants is an important criterion for understanding the toxicity of engineered nanomaterials. We studied the effects of engineered carbon nanomaterials of various dimensionalities (carbon nanotubes, C60, graphene) on the germination of rice seeds. A pronounced increase in the rate of germination was observed for rice seeds in the presence of some of these carbon nanostructures, in particular the nanotubes. Increased water content was observed in the carbon nanomaterial treated seeds during germination compared to controls. The germinated seeds were then grown in a basal growth medium supplemented with carbon nanomaterials for studying their impact on further seedling growth. Treated seedlings appeared to be healthier with well-developed root and shoot systems compared to control seedlings. Our results indicate the possible use for carbon nanomaterials as enhancers in the growth of rice seedlings. Copyright Â© 2012 American Scientific Publishers.</t>
  </si>
  <si>
    <t>A major health concern for nanomaterials is their potential toxic effect after inhalation of dusts. Correspondingly, the core element of tier 1 in the currently proposed integrated testing strategy (ITS) is a short-term rat inhalation study (STIS) for this route of exposure. STIS comprises a comprehensive scheme of biological effects and marker determination in order to generate appropriate information on early key elements of pathogenesis, such as inflammatory reactions in the lung and indications of effects in other organs. Within the STIS information on the persistence, progression and/or regression of effects is obtained. The STIS also addresses organ burden in the lung and potential translocation to other tissues. Up to now, STIS was performed in research projects and routine testing of nanomaterials. Meanwhile, rat STIS results for more than 20 nanomaterials are available including the representative nanomaterials listed by the Organization for Economic Cooperation and Development (OECD) working party on manufactured nanomaterials (WPMN), which has endorsed a list of representative manufactured nanomaterials (MN) as well as a set of relevant endpoints to be addressed. Here, results of STIS carried out with different nanomaterials are discussed as case studies. The ranking of different nanomaterials potential to induce adverse effects and the ranking of the respective NOAEC are the same among the STIS and the corresponding subchronic and chronic studies. In another case study, a translocation of a coated silica nanomaterial was judged critical for its safety assessment. Thus, STIS enables application of the proposed ITS, as long as reliable and relevant in vitro methods for the tier 1 testing are still missing. Compared to traditional subacute and subchronic inhalation testing (according to OECD test guidelines 412 and 413), STIS uses less animals and resources and offers additional information on organ burden and progression or regression of potential effects. Â© Springer-Verlag 2012.</t>
  </si>
  <si>
    <t>10.2174/156652412800792624</t>
  </si>
  <si>
    <t>10.1016/j.msec.2010.07.007</t>
  </si>
  <si>
    <t>Oxidative stress generated damage to DNA by gastrointestinal exposure to insoluble particles</t>
  </si>
  <si>
    <t>Osteoblast cell response to surface-modified carbon nanotubes</t>
  </si>
  <si>
    <t>There is growing concern that gastrointestinal exposure to particles is associated with increased risk of toxicity to internal organs and carcinogenicity. The mechanism of action is related to particle-induced oxidative stress and oxidation of DNA. Observations from animal models indicate that gastrointestinal exposure to single-walled carbon nanotubes (SWCNT), fullerenes C60, carbon black, titanium dioxide and diesel exhaust particles generates oxidized DNA base lesions in organs such as the bone marrow, liver and lung. Oral exposure to nanosized carbon black has also been associated with increased level of lipid peroxidation derived exocyclic DNA adducts in the liver, suggesting multiple pathways of oxidative stress for particle-generated damage to DNA. At equal dose, diesel exhaust particles (SRM2975) generated larger levels of 8-oxo-7,8-dihydro-2'-deoxyguanosine in rat liver than carbon black (Printex 90) did, whereas exposure to fullerenes C60 and SWCNT was the least potent. This ranking of samples was also observed for oxidatively damaged DNA in cultured cells. The extent of translocation from the gut is largely unresolved. However, there is evidence indicating that gastrointestinal exposure to particulate matter is associated with oxidative damage to DNA and this might be associated with increased risk of cancer. Â© 2012 Bentham Science Publishers.</t>
  </si>
  <si>
    <t>In order to investigate the interaction of cells with modified multi-walled carbon nanotubes (MWCNTs) for their potential biomedical applications, the MWCNTs were chemically modified with carboxylic acid groups (-COOH), polyvinyl alcohol (PVA) polymer and biomimetic apatite on their surfaces. Additionally, human osteoblast MG-63 cells were cultured in the presence of the surface-modified MWCNTs. The metabolic activities of osteoblastic cells, cell proliferation properties, as well as cell morphology were studied. The surface modification of MWCNTs with biomimetic apatite exhibited a significant increase in the cell viability of osteoblasts, up to 67.23%. In the proliferation phases, there were many more cells in the biomimetic apatite-modified MWCNT samples than in the MWCNTs-COOH. There were no obvious changes in cell morphology in osteoblastic MG-63 cells cultured in the presence of these chemically-modified MWCNTs. The surface modification of MWCNTs with apatite achieves an effective enhancement of their biocompatibility. Â© 2010 Elsevier B.V. All rights reserved.</t>
  </si>
  <si>
    <t>Current Molecular Medicine</t>
  </si>
  <si>
    <t>10.1002/anie.201201991</t>
  </si>
  <si>
    <t>Degree of chemical functionalization of carbon nanotubes determines tissue distribution and excretion profile</t>
  </si>
  <si>
    <t>Getting rid of the tubes: An assessment of the retention of functionalized multi-walled carbon nanotubes (MWNTs) in the organs of mice was carried out using single photon emission computed tomography and quantitative scintigraphy (see scheme). Increasing the degree of functionalization on MWNTs enhanced renal clearance, while lower functionalization promoted reticuloendethelial system accumulation. Copyright Â© 2012 WILEY-VCH Verlag GmbH &amp; Co. KGaA, Weinheim.</t>
  </si>
  <si>
    <t>10.1155/2012/930931</t>
  </si>
  <si>
    <t>10.1016/j.jhazmat.2012.03.079</t>
  </si>
  <si>
    <t>10.1016/j.mrgentox.2011.10.007</t>
  </si>
  <si>
    <t>10.1016/j.mrgentox.2011.11.017</t>
  </si>
  <si>
    <t>10.1021/nl300895y</t>
  </si>
  <si>
    <t>Assessment of pulmonary fibrogenic potential of multiwalled carbon nanotubes in human lung cells</t>
  </si>
  <si>
    <t>Comparison of cytotoxic and inflammatory responses of pristine and functionalized multi-walled carbon nanotubes in RAW 264.7 mouse macrophages</t>
  </si>
  <si>
    <t>Influence of serum on in situ proliferation and genotoxicity in A549 human lung cells exposed to nanomaterials</t>
  </si>
  <si>
    <t>Single-walled carbon nanotube-induced mitotic disruption</t>
  </si>
  <si>
    <t>Pluronic F108 coating decreases the lung fibrosis potential of multiwall carbon nanotubes by reducing lysosomal injury</t>
  </si>
  <si>
    <t>Multiwalled carbon nanotubes have been shown to possess unusual fibrogenic activity in vivo and are currently the focus of intense toxicological investigations. This study further determines the fibrogenic potential of well-dispersed MWCNT in human lung cell culture models and to develop a novel platform for understanding the cellular mechanisms of MWCNT-induced lung fibrosis. Survanta, a natural lung surfactant, showed effectiveness in dispersing agglomerates of MWCNT to fine structures similar in size to aerosolized one. At relevant low doses (0.0020.2g/cm 2), MWCNT exhibited a dose-dependent bio-effect on the human lung epithelial cells which is more pronounced in dispersed-MWCNT compared to non-dispersed form. Significantly elevated levels of fibrogenic mediators, such as transforming growth factor-1 and matrix metalloprotienases-9 were observed in the dispersed-MWCNT treated lung epithelial cells. Based on previous in vivo studies showing that dispersed-MWCNT penetrated the interstitium and caused rapid interstitial fibrosis, we evaluated the potential direct interaction between lung fibroblasts and MWCNT. Direct stimulation of human lung fibroblast cell proliferation, collagen expression and fibroblast growth factor-2 were observed which suggests novel mechanisms of MWCNT-induced lung fibrosis. Our results indicate that the dispersion status of MWCNT determines their fibrogenic activity which is consistent with in vivo findings. Copyright Â© 2012 Anurag Mishra et al.</t>
  </si>
  <si>
    <t>The increased application of carbon nanotubes (CNTs) has raised the level of public concern regarding possible toxicities. Using . in vitro cellular assays, we were able to assess the immunotoxicity of pristine multi-wall carbon nanotubes (MWCNTs) and their derivatives, covalently functionalized with carboxyl (COOH) or polyethylene glycol (PEG), in rodent macrophage cells. Moreover, special focus was placed on the role of surface modification and nanotubes aggregation on toxicity. Results showed that pristine MWCNTs reduce cell viability compared with functionalized MWCNTs in RAW 264.7 macrophages when incubated at concentrations of 25, 50, 100, 200, 400, and 800. Î¼g/mL. However, in addition to causing cytotoxicity, functionalized MWCNTs induce serious inflammatory responses, as indicated by the production of inflammatory cytokines including TNF-Î±, IL-1Î² and IL-6 at various MWCNTs concentrations (25, 50, 100, and 200. Î¼g/mL). Particle surface modification and dispersion status in biological medium were key factors in determining cytotoxicity. These findings imply that MWCNTs-induced inflammatory responses in macrophages may be associated with surface modification and aggregation of MWCNTs, which is reflected by alteration of inflammatory cytokine expression. Â© 2012 Elsevier B.V.</t>
  </si>
  <si>
    <t>In this work in situ proliferation of A549 human lung epithelial carcinoma cells exposed to nanomaterials (NMs) was investigated in the presence or absence of 10% serum. NMs were selected based on chemical composition, size, charge and shape (Lys-SiO 2, TiO 2, ZnO, and multi walled carbon nanotubes, MWCNTs). Cells were treated with NMs and 4h later, cytochalasin-B was added. 36h later, cell morphology was analyzed under a light microscope. Nuclearity was scored to determine the cytokinesis-block proliferation index (CBPI). CBPI, based on percentage of mono-, bi- and multi-nucleated cells, reflects cell toxicity and cell cycle delay. For some conditions depending on NM type (TiO 2 and MWCNT) and serum concentration (0%) scoring of CBPI was impossible due to overload of agglomerated NMs. Moreover, where heavy agglomeration occurs, micronuclei (MN) detection and scoring under microscope was prevented. A statistically significant decrease of CBPI was found for ZnO NM suspended in medium in the absence or presence of 10% serum at 25Î¼g/ml and 50Î¼g/ml, respectively and for Lys-SiO 2 NM at 3.5Î¼g/ml in 0% serum. Increase in MN frequency was observed in cells treated in 10% serum with 50Î¼g/ml ZnO. In 0% serum, the concentrations tested led to high toxicity. No genotoxic effects were induced by Lys-SiO 2 both in the absence or presence of serum up to 5Î¼g/ml. No toxicity was detected for TiO 2 and MWCNTs in both 10% and 0% serum, up to the dose of 250Î¼g/ml. Restoration of CBPI comparable to untreated control was shown for cells cultured without serum and treated with 5Î¼g/ml of Lys-SiO 2 NM pre-incubated in 100% serum. This observation confirms the protective effect of serum on Lys-SiO 2 NM cell toxicity. In conclusion in situ CBPI is proposed as a simple preliminary assay to assess both NMs induced cell toxicity and feasibility of MN scoring under microscope. Â© 2011 Elsevier B.V.</t>
  </si>
  <si>
    <t>Carbon nanotubes were among the earliest products of nanotechnology and have many potential applications in medicine, electronics, and manufacturing. The low density, small size, and biological persistence of carbon nanotubes create challenges for exposure control and monitoring and make respiratory exposures to workers likely. We have previously shown mitotic spindle aberrations in cultured primary and immortalized human airway epithelial cells exposed to 24, 48 and 96Î¼g/cm 2 single-walled carbon nanotubes (SWCNT). To investigate mitotic spindle aberrations at concentrations anticipated in exposed workers, primary and immortalized human airway epithelial cells were exposed to SWCNT for 24-72h at doses equivalent to 20 weeks of exposure at the Permissible Exposure Limit for particulates not otherwise regulated. We have now demonstrated fragmented centrosomes, disrupted mitotic spindles and aneuploid chromosome number at those doses. The data further demonstrated multipolar mitotic spindles comprised 95% of the disrupted mitoses. The increased multipolar mitotic spindles were associated with an increased number of cells in the G2 phase of mitosis, indicating a mitotic checkpoint response. Nanotubes were observed in association with mitotic spindle microtubules, the centrosomes and condensed chromatin in cells exposed to 0.024, 0.24, 2.4 and 24Î¼g/cm 2 SWCNT. Three-dimensional reconstructions showed carbon nanotubes within the centrosome structure. The lower doses did not cause cytotoxicity or reduction in colony formation after 24h; however, after three days, significant cytotoxicity was observed in the SWCNT-exposed cells. Colony formation assays showed an increased proliferation seven days after exposure. Our results show significant disruption of the mitotic spindle by SWCNT at occupationally relevant doses. The increased proliferation that was observed in carbon nanotube-exposed cells indicates a greater potential to pass the genetic damage to daughter cells. Disruption of the centrosome is common in many solid tumors including lung cancer. The resulting aneuploidy is an early event in the progression of many cancers, suggesting that it may play a role in both tumorigenesis and tumor progression. These results suggest caution should be used in the handling and processing of carbon nanotubes. Â© 2012.</t>
  </si>
  <si>
    <t>We compared the use of bovine serum albumin (BSA) and pluronic F108 (PF108) as dispersants for multiwalled carbon nanotubes (MWCNTs) in terms of tube stability as well as profibrogenic effects in vitro and in vivo. While BSA-dispersed tubes were a potent inducer of pulmonary fibrosis, PF108 coating protected the tubes from damaging the lysosomal membrane and initiating a sequence of cooperative cellular events that play a role in the pathogenesis of pulmonary fibrosis. Our results suggest that PF108 coating could serve as a safer design approach for MWCNTs. Â© 2012 American Chemical Society.</t>
  </si>
  <si>
    <t>10.1021/es300514s</t>
  </si>
  <si>
    <t>Impact of surface functionalization on bacterial cytotoxicity of single-walled carbon nanotubes</t>
  </si>
  <si>
    <t>The addition of surface functional groups to single-walled carbon nanotubes (SWNTs) is realized as an opportunity to achieve enhanced functionality in the intended application. At the same time, several functionalized SWNTs (fSWNTs), compared to SWNTs, have been shown to exhibit decreased cytotoxicity. Therefore, this unique class of emerging nanomaterials offers the potential enhancement of SWNT applications and potentially simultaneous reduction of their negative human health and environmental impacts depending on the specific functionalization. Here, the percent cell viability loss of Escherichia coli K12 resulting from the interaction with nine fSWNTs, n-propylamine, phenylhydrazine, hydroxyl, phenydicarboxy, phenyl, sulfonic acid, n-butyl, diphenylcyclopropyl, and hydrazine SWNT, is presented. The functional groups range in molecular size, chemical composition, and physicochemical properties. While physiochemical characteristics of the fSWNTs did not correlate, either singularly or in combination, with the observed trend in cell viability, results from combined light scattering techniques (both dynamic and static) elucidate that the percent loss of cell viability can be correlated to fSWNT aggregate size distribution, or dispersity, as well as morphology. Specifically, when the aggregate size polydispersity, quantified as the width of the distribution curve, and the aggregate compactness, quantified by the fractal dimension, are taken together, we find that highly compact and narrowly distributed aggregate size are characteristics of fSWNTs that result in reduced cytotoxicity. The results presented here suggest that surface functionalization has an indirect effect on the bacterial cytotoxicity of SWNTs through the impact on aggregation state, both dispersity and morphology. Â© 2012 American Chemical Society.</t>
  </si>
  <si>
    <t>10.1002/jat.2711</t>
  </si>
  <si>
    <t>Multi-walled carbon nanotubes induce cytotoxicity and genotoxicity in human lung epithelial cells</t>
  </si>
  <si>
    <t>The increasing use of nanomaterials in consumer products highlights the importance of understanding their potential toxic effects. We evaluated cytotoxic and genotoxic/oxidative effects induced by commercial multi-walled carbon nanotubes (MWCNTs) on human lung epithelial (A549) cells treated with 5, 10, 40 and 100Î¼gml -1 for different exposure times. Scanning electron microscopy (SEM) analysis, MTT [3-(4,5-dimethylthiazol-2-yl)-2,5-diphenyl tetrazolium bromide] and lactate dehydrogenase (LDH) assays were performed to evaluate cytotoxicity. Fpg-modified comet assay was used to evaluate direct-oxidative DNA damage. LDH leakage was detected after 2, 4 and 24h of exposure and viability reduction was revealed after 24h. SEM analysis, performed after 4 and 24h exposure, showed cell surface changes such as lower microvilli density, microvilli structure modifications and the presence of holes in plasma membrane. We found an induction of direct DNA damage after each exposure time and at all concentrations, statistically significant at 10 and 40Î¼gml -1 after 2h, at 5, 10, 100Î¼gml -1 after 4h and at 10Î¼gml -1 after 24h exposure. However, oxidative DNA damage was not found. The results showed an induction of early cytotoxic effects such as loss of membrane integrity, surface morphological changes and MWCNT agglomerate entrance at all concentrations. We also demonstrated the ability of MWCNTs to induce early genotoxicity. This study emphasizes the suitability of our approach to evaluating simultaneously the early response of the cell membrane and DNA to different MWCNT concentrations and exposure times in cells of target organ. The findings contribute to elucidation of the mechanism by which MWCNTs cause toxic effects in an in vitro experimental model. Â© 2012 John Wiley &amp; Sons, Ltd.</t>
  </si>
  <si>
    <t>10.1186/1743-8977-9-17</t>
  </si>
  <si>
    <t>10.1186/1743-8977-9-16</t>
  </si>
  <si>
    <t>Pulmonary surfactant coating of multi-walled carbon nanotubes (MWCNTs) influences their oxidative and pro-inflammatory potential in vitro</t>
  </si>
  <si>
    <t>Pulmonary exposure to single-walled carbon nanotubes does not affect the early immune response against Toxoplasma gondii</t>
  </si>
  <si>
    <t>Background: Increasing concern has been expressed regarding the potential adverse health effects that may be associated with human exposure to inhaled multi-walled carbon nanotubes (MWCNTs). Thus it is imperative that an understanding as to the underlying mechanisms and the identification of the key factors involved in adverse effects are gained. In the alveoli, MWCNTs first interact with the pulmonary surfactant. At this interface, proteins and lipids of the pulmonary surfactant bind to MWCNTs, affecting their surface characteristics. Aim of the present study was to investigate if the pre-coating of MWCNTs with pulmonary surfactant has an influence on potential adverse effects, upon both (i) human monocyte derived macrophages (MDM) monocultures, and (ii) a sophisticated in vitro model of the human epithelial airway barrier. Both in vitro systems were exposed to MWCNTs either pre-coated with a porcine pulmonary surfactant (Curosurf) or not. The effect of MWCNTs surface charge was also investigated in terms of amino (-NH2) and carboxyl (-COOH) surface modifications.Results: Pre-coating of MWCNTs with Curosurf affects their oxidative potential by increasing the reactive oxygen species levels and decreasing intracellular glutathione depletion in MDM as well as decreases the release of Tumour necrosis factor alpha (TNF-Î±). In addition, an induction of apoptosis was observed after exposure to Curosurf pre-coated MWCNTs. In triple cell-co cultures the release of Interleukin-8 (IL-8) was increased after exposure to Curosurf pre-coated MWCNTs. Effects of the MWCNTs functionalizations were minor in both MDM and triple cell co-cultures.Conclusions: The present study clearly indicates that the pre-coating of MWCNTs with pulmonary surfactant more than the functionalization of the tubes is a key factor in determining their ability to cause oxidative stress, cytokine/chemokine release and apoptosis. Thus the coating of nano-objects with pulmonary surfactant should be considered for future lung in vitro risk assessment studies. Â© 2012 Gasser et al.; licensee BioMed Central Ltd.</t>
  </si>
  <si>
    <t>Background: Single-walled carbon nanotubes (SWCNT) trigger pronounced inflammation and fibrosis in the lungs of mice following administration via pharyngeal aspiration or inhalation. Human exposure to SWCNT in an occupational setting may occur in conjunction with infections and this could yield enhanced or suppressed responses to the offending agent. Here, we studied whether the sequential exposure to SWCNT via pharyngeal aspiration and infection of mice with the ubiquitous intracellular parasite Toxoplasma gondii would impact on the immune response of the host against the parasite.Methods: C57BL/6 mice were pre-exposed by pharyngeal administration of SWCNT (80 + 80 Î¼g/mouse) for two consecutive days followed by intravenous injection with either 1x103 or 1x104 green fluorescence protein and luciferase-expressing T. gondii tachyzoites. The dissemination of T. gondii was monitored by in vivo bioluminescence imaging in real time for 7 days and by plaque formation. The inflammatory response was analysed in bronchoalveolar lavage (BAL) fluid, and by assessment of morphological changes and immune responses in lung and spleen.Results: There were no differences in parasite distribution between mice only inoculated with T. gondii or those mice pre-exposed for 2 days to SWCNT before parasite inoculum. Lung and spleen histology and inflammation markers in BAL fluid reflected the effects of SWCNT exposure and T. gondii injection, respectively. We also noted that CD11c positive dendritic cells but not F4/80 positive macrophages retained SWCNT in the lungs 9 days after pharyngeal aspiration. However, co-localization of T. gondii with CD11c or F4/80 positive cells could not be observed in lungs or spleen. Pre-exposure to SWCNT did not affect the splenocyte response to T. gondii.Conclusions: Taken together, our data indicate that pre-exposure to SWCNT does not enhance or suppress the early immune response to T. gondii in mice. Â© 2012 Swedin et al.; licensee BioMed Central Ltd.</t>
  </si>
  <si>
    <t>10.1016/j.matchemphys.2012.02.066</t>
  </si>
  <si>
    <t>Toxicity mechanism of carbon nanotubes on Escherichia coli</t>
  </si>
  <si>
    <t>The influences of carbon nanomaterials on bacteria were investigated using three types of dispersed and functionalized carbon nanomaterials (F-CNMs), viz. functionalized carbon nanopowder (F-CNP), functionalized single-walled carbon nanotubes (F-SWCNTs), and functionalized multi-walled carbon nanotubes (F-MWCNTs). F-CNMs with different aspect ratios were used to study the influence of material configuration on the viability of Escherichia coli (E. coli). Although these materials were functionalized to improve their dispersibility, the original morphologies and chemical properties of the materials were maintained. Traditional bacteria quantitative plating analysis was conducted, and the results of which revealed that the F-CNP and the F-SWCNTs showed a less significant effect on the viability of E. coli, while the F-MWCNTs obviously inhibited cell viability. A Fourier transform infrared spectroscopy and a scanning electron microscopy were used to verify the functionalization of the F-CNMs and to examine the interaction of F-CNMs with E. coli, respectively; in addition, we adopted chemiluminescence assays to measure the concentration of adenosine triphosphate (ATP) released from the damaged cells. The results showed that the ATP of the F-MWCNTs sample is two-fold higher than that of the control, indicating direct piercing of E. coli by F-MWCNTs leads to bacteria death. Furthermore, F-SWCNTs were concluded to have less influence on the viability of E. coli because ultra-long F-SWCNTs used in this study performed less rigidity to pierce the cells. Â© 2012 Elsevier B.V. All rights reserved.</t>
  </si>
  <si>
    <t>Materials Chemistry and Physics</t>
  </si>
  <si>
    <t>10.1186/1743-8977-9-14</t>
  </si>
  <si>
    <t>Multi-walled carbon nanotubes induce COX-2 and iNOS expression via MAP Kinase-dependent and -independent mechanisms in mouse RAW264.7 macrophages</t>
  </si>
  <si>
    <t>Background: Carbon nanotubes (CNTs) are engineered graphene cylinders with numerous applications in engineering, electronics and medicine. However, CNTs cause inflammation and fibrosis in the rodent lung, suggesting a potential human health risk. We hypothesized that multi-walled CNTs (MWCNTs) induce two key inflammatory enzymes in macrophages, cyclooxygenase-2 (COX-2) and inducible nitric oxide synthase (iNOS), through activation of extracellular signal-regulated kinases (ERK1,2).Methods: RAW264.7 macrophages were exposed to MWCNTs or carbon black nanoparticles (CBNPs) over a range of doses and time course. Uptake and subcellular localization of MWCNTs was visualized by transmission electron microscopy (TEM). Protein levels of COX-2, iNOS, and ERK1,2 (total ERK and phosphorylated ERK) were measured by Western blot analysis. Prostaglandin-E2 (PGE2) and nitric oxide (NO) levels in cell supernatants were measured by ELISA and Greiss assay, respectively.Results: MWCNTs, but not CBNPs, induced COX-2 and iNOS in a time- and dose-dependent manner. COX-2 and iNOS induction by MWCNTs correlated with increased PGE2 and NO production, respectively. MWCNTs caused ERK1,2 activation and inhibition of ERK1,2 (U0126) blocked MWCNT induction of COX-2 and PGE2 production, but did not reduce the induction of iNOS. Inhibition of iNOS (L-NAME) did not affect ERK1,2 activation, nor did L-NAME significantly decrease COX-2 induction by MWCNT. Nickel nanoparticles (NiNPs), which are present in MWCNTs as a residual catalyst, also induced COX-2 via ERK-1,2. However, a comparison of COX-2 induction by MWCNTs containing 4.5 and 1.8% Ni did not show a significant difference in ability to induce COX-2, indicating that characteristics of MWCNTs in addition to Ni content contribute to COX-2 induction.Conclusion: This study identifies COX-2 and subsequent PGE2 production, along with iNOS induction and NO production, as inflammatory mediators involved in the macrophage response to MWCNTs. Furthermore, our work demonstrates that COX-2 induction by MWCNTs in RAW264.7 macrophages is ERK1,2-dependent, while iNOS induction by MWCNTs is ERK1,2-independent. Our data also suggest contributory physicochemical factors other than residual Ni catalyst play a role in COX-2 induction to MWCNT. Â© 2012 Lee et al.; licensee BioMed Central Ltd.</t>
  </si>
  <si>
    <t>10.1134/S0006350912030220</t>
  </si>
  <si>
    <t>ROS induction and structural modification in human lymphocyte membrane under the influence of carbon nanotubes</t>
  </si>
  <si>
    <t>[ROS induction and structural modification in human lymphocyte membrane under the influence of carbon nanotubes].</t>
  </si>
  <si>
    <t>To assess the potential risks of using artificial nanostructures, the structural state of the human lymphocyte membrane and lipid peroxidation under the influence of multiwalled carbon nanotubes with metal impurities was studied. The ability of carbon nanotubes to induce the formation of reactive oxygen species in cells was examined. A dose-dependent increase in reactive oxygen species formation in lymphocytes, which was not registered in cells preincubated with N-acetylcysteine, after exposure to carbon nanotubes was shown. The addition of iron chelator deferoxamine to carbon nanotubes has also resulted in a decrease of reactive oxygen species. The mechanism of the activation of lipid peroxidation under the influence of carbon nanotubes and a structural modification of human lymphocyte membranes were discussed. Â© 2012 Pleiades Publishing, Ltd.</t>
  </si>
  <si>
    <t>To assess the potential risks of using the artificial nanostructures the structural state of the human lymphocyte membrane and lipid peroxidation under the influence of multi-walled carbon nanotubes with metal impurities was studied. The ability of carbon nanotubes to induce the formation of reactive oxygen species in cells was examined. A dose-dependent increase in reactive oxygen species formation in lymphocytes, which was not registered in cells pre-incubated with N-acetylcystein, after exposure to carbon nanotubes was shown. The addition of iron chelator deferoxamine to carbon nanotubes has also resulted in a decrease of reactive oxygen species. The mechanism of the activation of lipid peroxidation under the influence of carbon nanotubes and a structural modification of human lymphocyte membranes were discussed.</t>
  </si>
  <si>
    <t>Biophysics (Russian Federation)</t>
  </si>
  <si>
    <t>Biofizika</t>
  </si>
  <si>
    <t>10.3109/15376516.2011.647112</t>
  </si>
  <si>
    <t>Single-wall carbon nanotubes induce oxidative stress in rat aortic endothelial cells</t>
  </si>
  <si>
    <t>Oxidative stress is a major factor contributing to endothelial cell damage. Single-wall carbon nanotubes (SWCNTs) have oxidative properties; however, the oxidative effects of SWCNTs on endothelial cells are not fully understood. In the present study, we investigated the effects of oxidative stress induced by SWCNTs on rat aortic endothelial cells (RAECs). Various markers of cellular damage were assessed, such as biochemical and ES immunity indexes, and DNA and protein damage. Our findings suggest that RAEC endured oxidative damage following SWCNT exposure. Specifically, after SWCNTs exposure, non-enzymatic antioxidant glutathione was activated prior to superoxide dismutase activation in order to defend against oxidative stress. Additionally, it was found that as SWCNT concentration increased, so did the stress protein, heme oxygenase-1 (HO-1), expression levels. These changes may induce RAEC damage, and result in many serious diseases. Â© 2012 Informa Healthcare USA, Inc.</t>
  </si>
  <si>
    <t>10.1016/j.msec.2010.08.010</t>
  </si>
  <si>
    <t>10.3109/17435390.2011.573101</t>
  </si>
  <si>
    <t>Cytocompatibility studies of vertically-aligned multi-walled carbon nanotubes: Raw material and functionalized by oxygen plasma</t>
  </si>
  <si>
    <t>In vitro toxicity of acid-functionalized single-walled carbon nanotubes: Effects on murine macrophages and gene expression profiling</t>
  </si>
  <si>
    <t>It was presented a strong difference on cell adhesion and proliferation of functionalized vertically-aligned multi-walled carbon nanotube (VACNT) scaffolds compared to raw-VACNT. Biocompatibility in vitro tests were performed on raw-VACNT after superficial modification by oxygen plasma, which changes its superhydrophobic character to superhydrophilic. Two cytocompatibility tests were applied: 1) total lactate dehydrogenase colorimetric assay for the study of proliferating cells; and 2) cellular adhesion by scanning electron microscopy. Results showed that superhydrophilic VACNT scaffolds stimulate cell growth with proliferation up to 70% higher than normal growth of cell culture. Â© 2010 Elsevier B.V. All rights reserved.</t>
  </si>
  <si>
    <t>Single-walled carbon nanotubes (SWCNTs) are widely used in industrial and medical sectors, and the increasing exposure of SWCNTs necessitates the studies of their potential environmental and health effects. Considerable efforts have been made to improve the dispersion of SWCNTs by chemical modifications. However, the toxicological effects of such modifications on SWCNTs are mostly unknown. This study was designed to determine the influences of acid functionalization on SWCNT toxicity and to understand the molecular toxic mechanisms. RAW264.7 cells were exposed to 0-50 Î¼g/mL of as-synthesized SWCNTs or acid-functionalized SWCNTs (AF-SWCNTs) for 24 hours and then their toxicities were compared via viability analysis. After that the global gene expression profiles of cells exposed to AF-SWCNTs were obtained and analyzed. The results showed that AF-SWCNTs penetrated cell membrane and aggregated in cell cytoplasm and nuclear areas, resulting in enhanced toxicity. In addition, AF-SWCNTs altered the expression of genes related to ribosome, mitochondria, inflammatory response, cell cycle/apoptosis, and proteasome pathway. The gene expression study excluded the interference of metallic impurities and suggested similar toxic mechanism to that of ultra-fine particulate matters.</t>
  </si>
  <si>
    <t>10.1016/j.taap.2012.02.010</t>
  </si>
  <si>
    <t>Nitrative DNA damage induced by multi-walled carbon nanotube via endocytosis in human lung epithelial cells</t>
  </si>
  <si>
    <t>Carbon nanotube (CNT) has a promising usage in the field of material science for industrial purposes because of its unique physicochemical property. However, intraperitoneal administration of CNT was reported to cause mesothelioma in experimental animals. Chronic inflammation may contribute to carcinogenesis induced by fibrous materials. 8-Nitroguanine is a mutagenic DNA lesion formed during inflammation and may play a role in CNT-induced carcinogenesis. In this study, we examined 8-nitroguanine formation in A549 human lung alveolar epithelial cells treated with multi-walled CNT (MWCNT) by fluorescent immunocytochemistry. Both MWCNTs with diameter of 20-30. nm (CNT20) and 40-70. nm (CNT40) significantly induced 8-nitroguanine formation at 5 and 10 Î¼g/ml (p&lt; 0.05), which persisted for 24. h, although there was no significant difference in DNA-damaging abilities of these MWCNTs. MWCNTs significantly induced the expression of inducible nitric oxide synthase (iNOS) for 24. h (p&lt; 0.05). MWCNTs also significantly increased the level of nitrite, a hydrolysis product of oxidized NO, in the culture supernatant at 4 and 8. h (p&lt; 0.05). MWCNT-induced 8-nitroguanine formation and iNOS expression were largely suppressed by inhibitors of iNOS (1400. W), nuclear factor-ÎºB (Bay11-7082), actin polymerization (cytochalasin D), caveolae-mediated endocytosis (methyl-Î²-cyclodextrin, MBCD) and clathrin-mediated endocytosis (monodansylcadaverine, MDC). Electron microscopy revealed that MWCNT was mainly located in vesicular structures in the cytoplasm, and its cellular internalization was reduced by MBCD and MDC. These results suggest that MWCNT is internalized into cells via clathrin- and caveolae-mediated endocytosis, leading to inflammatory reactions including iNOS expression and resulting nitrative DNA damage, which may contribute to carcinogenesis. Â© 2012 Elsevier Inc.</t>
  </si>
  <si>
    <t>10.1186/1743-8977-9-10</t>
  </si>
  <si>
    <t>Factoring-in agglomeration of carbon nanotubes and nanofibers for better prediction of their toxicity versus asbestos</t>
  </si>
  <si>
    <t>Background: Carbon nanotubes (CNT) and carbon nanofibers (CNF) are allotropes of carbon featuring fibrous morphology. The dimensions and high aspect ratio of CNT and CNF have prompted the comparison with naturally occurring asbestos fibers which are known to be extremely pathogenic. While the toxicity and hazardous outcomes elicited by airborne exposure to single-walled CNT or asbestos have been widely reported, very limited data are currently available describing adverse effects of respirable CNF.Results: Here, we assessed pulmonary inflammation, fibrosis, oxidative stress markers and systemic immune responses to respirable CNF in comparison to single-walled CNT (SWCNT) and asbestos. Pulmonary inflammatory and fibrogenic responses to CNF, SWCNT and asbestos varied depending upon the agglomeration state of the particles/fibers. Foci of granulomatous lesions and collagen deposition were associated with dense particle-like SWCNT agglomerates, while no granuloma formation was found following exposure to fiber-like CNF or asbestos. The average thickness of the alveolar connective tissue - a marker of interstitial fibrosis - was increased 28 days post SWCNT, CNF or asbestos exposure. Exposure to SWCNT, CNF or asbestos resulted in oxidative stress evidenced by accumulations of 4-HNE and carbonylated proteins in the lung tissues. Additionally, local inflammatory and fibrogenic responses were accompanied by modified systemic immunity, as documented by decreased proliferation of splenic T cells ex vivo on day 28 post exposure. The accuracies of assessments of effective surface area for asbestos, SWCNT and CNF (based on geometrical analysis of their agglomeration) versus estimates of mass dose and number of particles were compared as predictors of toxicological outcomes.Conclusions: We provide evidence that effective surface area along with mass dose rather than specific surface area or particle number are significantly correlated with toxicological responses to carbonaceous fibrous nanoparticles. Therefore, they could be useful dose metrics for risk assessment and management. Â© 2012 Murray et al; licensee BioMed Central Ltd.</t>
  </si>
  <si>
    <t>10.1186/1743-8977-9-8</t>
  </si>
  <si>
    <t>The mechanism of pleural inflammation by long carbon nanotubes: Interaction of long fibres with macrophages stimulates them to amplify pro-inflammatory responses in mesothelial cells</t>
  </si>
  <si>
    <t>Carbon nanotubes (CNT) are high aspect ratio nanoparticles with diameters in the nanometre range but lengths extending up to hundreds of microns. The structural similarities between CNT and asbestos have raised concern that they may pose a similar inhalation hazard. Recently CNT have been shown to elicit a length-dependent, asbestos-like inflammatory response in the pleural cavity of mice, where long fibres caused inflammation but short fibres did not. However the cellular mechanisms governing this response have yet to be elucidated. This study examined the in vitro effects of a range of CNT for their ability to stimulate the release of the acute phase cytokines; IL-1Î², TNFÎ±, IL-6 and the chemokine, IL-8 from both Met5a mesothelial cells and THP-1 macrophages. Results showed that direct exposure to CNT resulted in significant cytokine release from the macrophages but not mesothelial cells. This pro-inflammatory response was length dependent but modest and was shown to be a result of frustrated phagocytosis. Furthermore the indirect actions of the CNT were examined by treating the mesothelial cells with conditioned media from CNT-treated macrophages. This resulted in a dramatic amplification of the cytokine release from the mesothelial cells, a response which could be attenuated by inhibition of phagocytosis during the initial macrophage CNT treatments. We therefore hypothesise that long fibres elicit an inflammatory response in the pleural cavity via frustrated phagocytosis in pleural macrophages. The activated macrophages then stimulate an amplified pro-inflammatory cytokine response from the adjacent pleural mesothelial cells. This mechanism for producing a pro-inflammatory environment in the pleural space exposed to long CNT has implications for the general understanding of fibre-related pleural disease and design of safe nanofibres. Â© 2012 Murphy et al; licensee BioMed Central Ltd.</t>
  </si>
  <si>
    <t>10.1007/s00204-011-0770-6</t>
  </si>
  <si>
    <t>Toxicogenomic comparison of multi-wall carbon nanotubes (MWCNTs) and asbestos</t>
  </si>
  <si>
    <t>Carbon nanotubes (CNTs) have specific properties, including electrical and thermal conductivity, great strength, and rigidity, that allow them to be used in many fields. However, this increasing contact with humans and the environment is also raising health and safety concerns. Thus, research on the safety of CNTs has attracted much interest, including a comparison of the toxic effects of asbestos and carbon nanotubes, due to their physical similarity of a high aspect ratio (length/diameter). Nonetheless, there has not yet been a toxicogenomic comparison. Therefore, to examine toxicogenomic effects, the 50% growth inhibition (GI 50) concentration was determined for multi-wall carbon nanotubes (MWCNTs) and asbestos (crocidolite) and found to be approximately 0.0135 and 0.066%, respectively, in the case of 24-h treatment of normal human bronchial epithelia (NHBE) cells. Using these GI 50 concentrations, NHBE cells were then treated with MWCNTs and asbestos for 6 and 24 h, followed by a DNA microarray analysis. Among 31,647 genes, 1,201 and 1,252 were up-regulated by both asbestos and MWCNTs after 6 and 24 h of exposure, respectively. Meanwhile, 1,977 and 1,542 genes were down-regulated by both asbestos and MWNCTs after 6 and 24 h of exposure, respectively. In particular, the asbestos and MWCNTs both induced an over twofold up- and down-regulated expression of 12 mesothelioma-related genes and 22 lung cancerrelated genes when compared with the negative control. Plus, the genes induced by the MWCNT exposure were expressed in the brain, lungs, epithelium, liver, and colon. Â© Springer-Verlag 2011.</t>
  </si>
  <si>
    <t>10.1248/bpb.35.455</t>
  </si>
  <si>
    <t>Single-walled carbon nanotubes downregulate stress-responsive genes in human respiratory tract cells</t>
  </si>
  <si>
    <t>Carbon nanotubes (CNTs) are currently key promising materials of nanotechnology. However, elucidation of the possible effects of CNTs on the respiratory tract is urgently needed. The present study aimed to clarify the effect of single-walled CNTs (SWCNTs) on the expression of stress-responsive genes, using primary cultured normal human bronchial epithelial (NHBE), diseased HBE (DHBE) cells, and the human carcinoma cell lines A549 and FaDu. Purified SWCNTs were applied at concentrations of 0.1 or 1.0 mg/mL for 6 h, and a polymerase chain reaction (PCR) array was conducted to examine 84 stress-responsive genes. NHBE cell exposure to SWCNTs resulted in global downregulation of genes involved in inflammation, oxidative stress, and apoptosis. Further analysis using DHBE cells and carcinoma cell lines indicated a similar trend, although differences in sensitivity were observed. Downregulation of stress-responsive genes may be involved in the mechanism by which stress response protects against lung injury. Â© 2012 The Pharmaceutical Society of Japan.</t>
  </si>
  <si>
    <t>10.1016/j.envpol.2011.12.027</t>
  </si>
  <si>
    <t>Concentration-dependent effects of carbon nanoparticles in gram-negative bacteria determined by infrared spectroscopy with multivariate analysis</t>
  </si>
  <si>
    <t>With increasing production of carbon nanoparticles (CNPs), environmental release of these entities becomes an ever-greater inevitability. However, many questions remain regarding their impact on soil microorganisms. This study examined the effects of long or short multiwalled carbon nanotubes (MWCNTs), C60 fullerene and fullerene soot in Gram-negative bacteria. Attenuated total reflection Fourier-transform infrared (ATR-FTIR) spectroscopy was applied to derive signature spectral fingerprints of effects. A concentration-dependent response in spectral alterations was observed for each nanoparticle type. Long or short MWCNTs and fullerene soot gave rise to similar alterations to lipids, Amide II and DNA. The extent of alteration varies with nanoparticle size, with smaller short MWCNTs resulting in greater toxicity than long MWCNTs. Fullerene soot was the least toxic. C60 results in the most distinct and largest overall alterations, notably in extensive protein alteration. This work demonstrates a novel approach for assaying and discriminating the effects of CNPs in target systems. Â© 2011 Elsevier Ltd. All rights reserved.</t>
  </si>
  <si>
    <t>10.1371/journal.pone.0030923</t>
  </si>
  <si>
    <t>Impaired clearance and enhanced pulmonary inflammatory/fibrotic response to carbon nanotubes in myeloperoxidase-deficient mice</t>
  </si>
  <si>
    <t>Advancement of biomedical applications of carbonaceous nanomaterials is hampered by their biopersistence and pro-inflammatory action in vivo. Here, we used myeloperoxidase knockout B6.129X1-MPO (MPO k/o) mice and showed that oxidation and clearance of single walled carbon nanotubes (SWCNT) from the lungs of these animals after pharyngeal aspiration was markedly less effective whereas the inflammatory response was more robust than in wild-type C57Bl/6 mice. Our results provide direct evidence for the participation of MPO - one of the key-orchestrators of inflammatory response - in the in vivo pulmonary oxidative biodegradation of SWCNT and suggest new ways to control the biopersistence of nanomaterials through genetic or pharmacological manipulations. Â© 2012.</t>
  </si>
  <si>
    <t>10.1016/j.taap.2012.01.004</t>
  </si>
  <si>
    <t>Transient oxidative stress and inflammation after intraperitoneal administration of multiwalled carbon nanotubes functionalized with single strand DNA in rats</t>
  </si>
  <si>
    <t>Multi-walled carbon nanotubes (MWCNTs) are widely used for nanotechnology. Their impact on living organisms is, however, not entirely clarified. Oxidative stress and inflammation seem to be the key mechanisms involved in MWCNTs' cytotoxicity. Until present, pulmonary and skin models were the main tested experimental designs to assess carbon nanotubes' toxicity. The systemic administration of MWCNTs is essential, with respect for future medical applications. Our research is performed on Wistar rats and is focused on the dynamics of oxidative stress parameters in blood and liver and pro-inflammatory cytokines in liver, after single dose (270mgl -1) ip administration of MWCNTs (exterior diameter 15-25nm, interior diameter 10-15nm, surface 88m 2g -1) functionalized with single strand DNA (ss-DNA). The presence of MWCNTs in blood was assessed by Raman spectroscopy, while in liver histological examination and confocal microscopy were used. It was found that ss-DNA-MWCNTs induce oxidative stress in plasma and liver, with the return of the tested parameters to normal values, 6h after ip injection of nanotubes, with the exception of reduced glutathione in plasma. The inflammatory cytokines (TNF-Î±, IL-1Î²) had a similar pattern of evolution. We also assessed the level of ERK1/2 and the phosphorylation of p65 subunit of NF-kB in liver that had a transient increase and returned to normal at the end of the tested period. Our results demonstrate that ss-DNA-MWCNTs produce oxidative stress and inflammation, but with a transient pattern. Given the fact that antioxidants modify the profile not only for oxidative stress, but also of inflammation, the dynamics of these alterations may be of practical importance for future protective strategies. Â© 2012 Elsevier Inc.</t>
  </si>
  <si>
    <t>10.1021/es203409a</t>
  </si>
  <si>
    <t>10.1093/toxsci/kfr332</t>
  </si>
  <si>
    <t>New perspectives on nanomaterial aquatic ecotoxicity: Production impacts exceed direct exposure impacts for carbon nanotoubes</t>
  </si>
  <si>
    <t>Cytotoxicity evaluation of oxidized single-walled carbon nanotubes and graphene oxide on human hepatoma HepG2 cells: An iTRAQ-coupled 2D LC-MS/MS proteome analysis</t>
  </si>
  <si>
    <t>Environmental impacts due to engineered nanomaterials arise both from releases of the nanomaterials themselves as well as from their synthesis. In this work, we employ the USEtox model to quantify and compare aquatic ecotoxicity impacts over the life cycle of carbon nanotubes (CNTs). USEtox is an integrated multimedia fate, transport, and toxicity model covering large classes of organic and inorganic substances. This work evaluates the impacts of non-CNT emissions from three methods of synthesis (arc ablation, CVD, and HiPco), and compares these to the modeled ecotoxicity of CNTs released to the environment. Parameters for evaluating CNT ecotoxicity are bounded by a highly conservative "worst case" scenario and a "realistic" scenario that draws from existing literature on CNT fate, transport, and ecotoxicity. The results indicate that the ecotoxicity impacts of nanomaterial production processes are roughly equivalent to the ecotoxicity of CNT releases under the unrealistic worst case scenario, while exceeding the results of the realistic scenario by 3 orders of magnitude. Ecotoxicity from production processes is dominated by emissions of metals from electricity generation. Uncertainty exists for both production and release stages, and is modeled using a combination of Monte Carlo simulation and scenario analysis. The results of this analysis underscore the contributions of existing work on CNT fate and transport, as well as the importance of life cycle considerations in allocating time and resources toward research on mitigating the impacts of novel materials. Â© 2012 American Chemical Society.</t>
  </si>
  <si>
    <t>Because of their attractive chemical and physical properties, graphitic nanomaterials and their derivatives have gained tremendous interest for applications in electronics, materials, and biomedical areas. However, few detailed studies have been performed to evaluate the potential cytotoxicity of these nanomaterials on living systems at the molecular level. In the present study, our group exploited the isobaric tagged relative and absolute quantification (iTRAQ)-coupled two-dimensional liquid chromatography-tandem mass spectrometry (2D LC-MS/MS) approach with the purpose of characterizing the cellular functions in response to these nanomaterials at the proteome level. Specifically, the human hepatoma HepG2 cells were selected as the in vitro model to study the potential cytotoxicity of oxidized single-walled carbon nanotubes (SWCNTs) and graphene oxide (GO) on the vital organ of liver. Overall, 30 differentially expressed proteins involved in metabolic pathway, redox regulation, cytoskeleton formation, and cell growth were identified. Based on the protein profile, we found oxidized SWCNTs induced oxidative stress and interfered with intracellular metabolic routes, protein synthesis, and cytoskeletal systems. Further functional assays confirmed that oxidized SWCNTs triggered elevated level of reactive oxygen species (ROS), perturbed the cell cycle, and resulted in a significant increase in the proportion of apoptotic cells. However, only moderate variation of protein levels for the cells treated with GO was observed and functional assays further confirmed that GO was less cytotoxic in comparison to oxidized SWCNTs. These finding suggested that GO was more biocompatible and could be a promising candidate for bio-related applications. Â© The Author 2011. Published by Oxford University Press on behalf of the RCGP. All rights reserved.</t>
  </si>
  <si>
    <t>10.3109/17435390.2011.562329</t>
  </si>
  <si>
    <t>Mitigation of the impact of single-walled carbon nanotubes on a freshwater green algae: Pseudokirchneriella subcapitata</t>
  </si>
  <si>
    <t>This study investigates the biological response of Pseudokirchneriella subcapitata to single-walled carbon nanotubes (SWNTs) suspended in gum Arabic (GA), using typical 96-hour algal bioassays and long-term growth studies. Changes in algal biomass and cell morphology associated with specific SWNT-treatments were monitored and the mechanisms of observed biological responses investigated through a combination of biochemical and spectroscopic methods. Results from short-term bioassays showed a growth inhibition in culture media containing &gt;0.5 mg SWNT/L and a final GA concentration of 0.023% (v/v). Interestingly, the observed toxicity disappears when GA concentrations are brought to levels â‰¥ 0.046%. Long-term experiments based on toxic combination of SWNTs and GA showed that P. subcapitata would easily recover from an initial growth inhibition effect. Overall, these findings point to the possibility of GA to mitigate the toxicity of SWNTs, making it an ideal surfactant if SWNT suspension in GA does not alter the performance sought from these nanotubes. Â© 2012 Informa UK, Ltd.</t>
  </si>
  <si>
    <t>10.1007/s13273-012-0013-9</t>
  </si>
  <si>
    <t>Abnormal effects of unpurified and purified multi-walled carbon nanotubes in A549, Jurkat and THP-1 cell lines</t>
  </si>
  <si>
    <t>Multi-walled carbon nanotubes are widely used nanomaterials. Toxic effects of MWCNTs were revealed by various studies, thus prompting concerns about the effects of MWCNTs on human health and the environment. MWCNTs can be aerosolized in ambient air, and absorbed into the body through the respiratory tract. Inhaled MWCNTs can induce harmful effects on the respiratory tract and on the circulatory system. Important factors related to the toxicity of MWCNTs, such as the surface area of the nanotubes and the amount of catalytic metal included, have been revealed by various studies. These factors have an interdependent effect on MWCNT toxicity, which may differ according to the type of MWCNT. In this study, we compared the effects of purified and unpurified MWCNTs on A549, Jurkat, and THP-1 cell lines, and found that the unpurified and purified MWCNTs cause a reduction of cell viability as well as abnormal variations of cellular progression. In particular, in the case of 24 hr exposure samples, S-phase delayed pattern was appeared and the cyclin D1 was highly expressed. Â© 2012 The Korean Society of Toxicogenomics and Toxicoproteomics and Springer Netherlands.</t>
  </si>
  <si>
    <t>Molecular and Cellular Toxicology</t>
  </si>
  <si>
    <t>10.1002/tox.20632</t>
  </si>
  <si>
    <t>Pulmonary toxicity assessment of multiwalled carbon nanotubes in rats following intratracheal instillation</t>
  </si>
  <si>
    <t>In this study, we have evaluated the pulmonary toxicity of intratracheally (i.t.) instilled two multi walled carbon nanotubes (MWCNT) in rats. The lungs of rats were instilled with phosphate buffered saline + 1% of Tween 80 or MWCNT or carbonyl iron or quartz particles at a dose of 0.2, 1, and 5 mg/kg b.w. Following exposure, bronchoalveolar lavage (BAL) fluid was collected from the lungs to analyze lactate dehydrogenase (LDH), alkaline phosphatase (ALP), lipid peroxidation products (MDA; malondialdehyde), and total microprotein (MTP) levels at 24 h, one week, one month, and three months post instillation periods. The lungs of particle exposed rats were also collected at the same intervals to evaluate for histopathology. Exposures of MWCNT and quartz particles to rats produced transient dose dependant increase in BAL fluid LDH, ALP, MDA, and MTP values than control at all post exposure periods. Results of lung histopathology revealed that exposure of MWCNT produced a dose dependant focal peribronchiolar lymphoid aggregates, foamy alveolar macrophage accumulation, lymphoplasmocytic infiltration, fibrosis and diffuse alveolar damage. In conclusion, instillation of MWCNT produced a greater pulmonary toxicity in rats and was comparable with that of quartz. Â© 2010 Wiley Periodicals, Inc.</t>
  </si>
  <si>
    <t>10.1016/j.taap.2011.12.012</t>
  </si>
  <si>
    <t>Macrophage receptor with collagenous structure (MARCO) is a dynamic adhesive molecule that enhances uptake of carbon nanotubes by CHO-K1 Cells</t>
  </si>
  <si>
    <t>The toxicity of carbon nanotubes (CNTs), a highly promising nanomaterial, is similar to that of asbestos because both types of particles have a fibrous shape and are biopersistent. Here, we investigated the characteristics of macrophage receptor with collagenous structure (MARCO), a membrane receptor expressed on macrophages that recognizes environmental or unopsonized particles, and we assessed whether and how MARCO was involved in cellular uptake of multi-walled CNTs (MWCNTs). MARCO-transfected Chinese hamster ovary (CHO-K1) cells took up polystyrene beads irrespective of the particle size (20nm-1Î¼m). In the culture of MARCO-transfected CHO-K1 cells dendritic structures were observed on the bottom of culture dishes, and the edges of these dendritic structures were continually renewed as the cell body migrated along the dendritic structures. MWCNTs were first tethered to the dendritic structures and then taken up by the cell body. MWCNTs appeared to be taken up via membrane ruffling like macropinocytosis, rather than phagocytosis. The cytotoxic EC 50 value of MWCNTs in MARCO-transfected CHO-K1 cells was calculated to be 6.1Î¼g/mL and transmission electron microscopic observation indicated that the toxicity of MWCNTs may be due to the incomplete inclusion of MWCNTs by the membrane structure. Â© 2011 Elsevier Inc.</t>
  </si>
  <si>
    <t>10.1165/rcmb.2011-0010OC</t>
  </si>
  <si>
    <t>10.2217/nnm.11.101</t>
  </si>
  <si>
    <t>10.1080/15287394.2012.625549</t>
  </si>
  <si>
    <t>Single-walled carbon nanotubes induce airway hyperreactivity and parenchymal injury in mice</t>
  </si>
  <si>
    <t>Ex vivo impact of functionalized carbon nanotubes on human immune cells</t>
  </si>
  <si>
    <t>Cell permeability, migration, and reactive oxygen species induced by multiwalled carbon nanotubes in human microvascular endothelial cells</t>
  </si>
  <si>
    <t>Inhalation of single-walled carbon nanotubes (SWCNTs) has raised serious concerns related to potential toxic effects in the respiratory system. This study examined possible SWCNT-induced toxic mechanisms in vivo in mice.The results indicated that a single intratracheal instillation of SWCNTs could induce airway hyperreactivity and airflow obstruction and confirmed previous findings of granulomatous changes in the lung parenchyma that persisted from 7 days to 6 months after exposure. The irreversible lung pathology and functional airway alterations in the mouse model mimicked obstructive airway disease in humans. Transcriptomic analysis showed that SWCNTs might up-regulate proteinases (cathepsin K and matrix metalloproteinase [MMP]12), chemokines C-C motif ligands (CCL2 and CCL3), and several macrophage receptors (Toll-like receptor 2, macrophage scavenger receptor 1). Pathway analyses showed that NF-ÎºB-related inflammatory responses and downstream signals affecting tissue remodeling dominated the pathologic process. The NF-ÎºB inhibitor pyrrolidine dithiocarbamate attenuated SWCNT-induced airway hyperreactivity, chronic airway inflammation, and MMP12 and cathepsin K expression when administered in vivo, whereas a cathepsin K inhibitor could partially reduce airway hyperreactivity and granulomatous changes in the SWCNT-treated group.The up-regulation of cathepsin K and MMP12 by SWCNTs was further confirmed via in vitro coculture of bronchoalveolar macrophages with lung epithelial/mesenchymal cells but not in macrophages without coculture, indicating that SWCNT-induced MMP12 and cathespin K were cell-type specific and cell-cell interaction dependent. In conclusion, exposure to SWCNTs may cause irreversible obstructive airway disease. Nanotoxicogenomics uncovered novel mechanisms underlying SWCNT-induced lung diseases, implicating MMP12 and cathepsin K in the pathologic injury as potential biomarkers or therapeutic targets. Copyright Â© 2012 by the American Thoracic Society.</t>
  </si>
  <si>
    <t>Aim: Different studies, carried out by us and others, have investigated the impact of carbon nanotubes (CNTs) in vitro and in animal models. To date, only a few studies have been performed on human cells ex vivo. There is also a lack of comparison between CNTs with varied functionalization and structural properties and their impact on different cell types. Materials &amp; Methods: The present ex vivo human study focuses on the impact of a series of functionalized multiwalled CNTs on human T and B lymphocytes, natural killer (NK) cells and monocytes. Results: Smaller diameter nanotubes are internalized more efficiently. Viability assays displayed the absence of cytotoxicity of all multiwalled CNTs used. Activation assay demonstrated a strong effect on monocytes and NK cells. Conclusion: Our results, on human cells ex vivo, confirmed previous studies demonstrating appropriately functionalized CNTs are nontoxic. The effects on cell functionality were significant for the monocytes and NK cells. These findings encourage the possible use of CNTs for biomedical applications either as carriers of therapeutic molecules or as immune modulator systems. Â© 2012 Future Medicine Ltd.</t>
  </si>
  <si>
    <t>Multiwalled carbon nanotubes (MWCNT) have elicited great interest in biomedical applications due to their extraordinary physical, chemical, and optical properties. Intravenous administration of MWCNT-based medical imaging agents and drugs in animal models was utilized. However, the potential harmful health effects of MWCNT administration in humans have not yet been elucidated. Furthermore, to date, there are no apparent reports regarding the precise mechanisms of translocation of MWCNT into target tissues and organs from blood circulation. This study demonstrates that exposure to MWCNT leads to an increase in cell permeability in human microvascular endothelial cells (HMVEC). The results obtained from this study also showed that the MWCNT-induced rise in endothelial permeability is mediated by reactive oxygen species (ROS) production and actin filament remodeling. In addition, it was found that MWCNT promoted cell migration in HMVEC. Mechanistically, MWCNT exposure elevated the levels of monocyte chemoattractant protein-1 (MCP-1) and intercellular adhesion molecule 1 (ICAM-1) in HMVEC. Taken together, these results provide new insights into the bioreactivity of MWCNT, which may have implications in the biomedical application of MWCNT in vascular targeting, imaging, and drug delivery. The results generated from this study also elucidate the potential adverse effects of MWCNT exposure on humans at the cellular level. Â© 2012 Copyright Taylor and Francis Group, LLC.</t>
  </si>
  <si>
    <t>10.3109/17435390.2011.553689</t>
  </si>
  <si>
    <t>10.3109/17435390.2011.558642</t>
  </si>
  <si>
    <t>10.3109/17435390.2011.553294</t>
  </si>
  <si>
    <t>10.1016/j.tiv.2011.10.004</t>
  </si>
  <si>
    <t>Biological oxidative damage by carbon nanotubes: Fingerprint or footprint?</t>
  </si>
  <si>
    <t>Pro-inflammatory effects of different MWCNTs dispersions in p16 &lt;sup&gt;INK4A&lt;/sup&gt;-deficient telomerase-expressing human keratinocytes but not in human SV-40 immortalized sebocytes</t>
  </si>
  <si>
    <t>Altered excitability of cultured chromaffin cells following exposure to multi-walled carbon nanotubes</t>
  </si>
  <si>
    <t>Vitamin E renders protection to PC12 cells against oxidative damage and apoptosis induced by single-walled carbon nanotubes</t>
  </si>
  <si>
    <t>Carbon nanotubes (CNTs) have received much attention for performance and toxicity, but vary substantially in terms of impurity type and content, morphology, and surface activity. This study determined the decrease of antioxidant capacity, defined as biological oxidative damage (BOD), of CNTs-exposed serum. The variability in several physicochemical properties of CNTs and their links to BOD elicited in human serum were explored. Tremendous variation in transition metal type and content (104-fold), specific surface area (SSA, nine-fold), and BOD were observed. Mass specific BOD (mBOD) varied from 0.006-0.187 Î¼mol TEU mg -1, whereas surface area specific BOD (sBOD) varied from 0.068-0.42 Î¼mol TEU m -2. The sBOD increased in a stepwise fashion from âˆ¼0.10.32 Î¼mol TEU m -2 for tubes with outer diameter less than 10 nm. The mBOD and sBOD may be useful denominators of surface activity and impurity content and assist in designing safer CNTs. Â© 2012 Informa UK, Ltd.</t>
  </si>
  <si>
    <t>We tested whether multi-walled carbon nanotubes (MWCNTs) induce oxidative stress and a pro-inflammatory response in human N-hTERT telomerase-immortalized keratinocytes, in human SZ95 SV-40 immortalized sebocytes and in in vitro reconstructed epidermises. MWCNTS were tested in various dispersion states, from raw and agglomerated particles to isolated entities obtained by sonication in the presence of dispersive agents (hydroxypropylcellulose and Pluronic F108). It was observed that: (a) Contrary to individualized MWCNTs, agglomerated particles prepared by suspension into pure water increased the intracellular levels of reactive oxygen species as well as the expression and secretion of interleukin-8 in N-hTERT cells; (b) the inflammatory signature of MWCNTs in N-hTERT cells, drawn by transcriptomic analysis with low-density microfluidic cards, included various other cytokines such as interleukin-6 or C-C motif ligand 3; (c) the pro-inflammatory effects of MWCNTs, as assessed by interleukin-8 transcript level and protein release, were not observed in SZ95 cells; and (d) the secretion of interleukins-1Î± and -8 from in vitro reconstructed epidermal tissues, used as specific markers for skin irritation and sensitization, was unaffected in presence of MWCNTs, confirming that the cornified layer is an efficient barrier against MWCNTs. Â© 2012 Informa UK, Ltd.</t>
  </si>
  <si>
    <t>We studied the effects of multi-walled carbon nanotubes (MWCNTs) on the electrophysiological properties of cultured mouse chromaffin cells, a model of spontaneously firing cells. The exposure of chromaffin cells to MWCNTs at increasing concentrations (30-263 Î¼g/ml) for 24 h reduced, in a dose-dependent way, both the cell membrane input resistance and the number of spontaneously active cells (from 80-52%). Active cells that survived from the toxic effects of MWCNTs exhibited more positive resting potentials, higher firing frequencies and unaltered voltage-gated Ca 2+, Na + and K+ current amplitudes. MWCNTs slowed down the inactivation kinetics of Ca 2+-dependent BK channels. These electrophysiological effects were accompanied by MWCNTs internalization, as confirmed by transmission electron microscopy, indicating that most of the toxic effects derive from a dose-dependent MWCNTs-cell interaction that damages the spontaneous cell activity. Â© 2012 Informa UK, Ltd.</t>
  </si>
  <si>
    <t>Single-walled carbon nanotubes (SWCNTs) are potential candidates in many biomedical applications. However, many reports demonstrated its potential toxicity to human and other biological systems. Our study has demonstrated that SWCNTs can induce apoptosis and oxidative damage on PC12 cells, an in vitro model of neuronal cells. In the present study, we for the first time investigated the neuroprotective effects of vitamin E (VE) on SWCNT-induced neurotoxicity in cultured PC12 cells. Vitamin E (0.01-2. mM) increased PC12 cells viability and significantly attenuated SWCNTs-induced apoptotic cell death in a time and dose-dependent manner, as demonstrated by 3-(4,5-dimethylthiazol-2-yl)-2,5-diphenyltetrazolium bromide (MTT) assay, lactate dehydrogenase (LDH) release and morphological observation. The presence of VE inhibited the formation of reactive oxygen species (ROS), decreased the level of lipid peroxide, elevated the level of glutathione (GSH) and activities of superoxide dismutase (SOD), glutathione peroxidase (GPx), and catalase (CAT). Additionally, VE blocked the reduction in the mitochondrial membrane potential and the activation of caspase-3. VE prevented the down-regulation of Bcl-2 expression and up-regulation of Bax expression induced by SWCNTs in PC12 cells. In summary, VE might protect PC12 cells from the injury induced by SWCNTs through the down-regulation of oxidative stress and prevention of mitochondrial-mediated apoptosis. Â© 2011 Elsevier Ltd.</t>
  </si>
  <si>
    <t>10.1016/j.gene.2011.11.046</t>
  </si>
  <si>
    <t>Carbon nanotubes provoke inflammation by inducing the pro-inflammatory genes IL-1Î² and IL-6</t>
  </si>
  <si>
    <t>Carbon nanotubes (CNTs) are largely produced and widely used because of their novel features, and the annual yield is expected to increase dramatically in the near future. Meanwhile, adverse health influences from exposure to CNTs are widely concerned, partially due to their asbestoid characteristics. In the current study, to assess the inflammatory responses and related mechanisms, we established a mouse model of chronic exposure to CNTs using intraperitoneal injection of single-walled carbon nanotubes (SWNTs) and multi-walled carbon nanotubes (MWNTs). Our results demonstrated the fibre-like pathogenic behaviors of CNTs, reflected by increased total protein content in the lavageate from peritoneal cavities and increased serum levels of inflammatory cytokines, IL-1Î² and IL-6. The pro-inflammatory effects of CNTs were further validated with exposure to in vitro cultured monocyte-macrophage cells, J774A.1, as SWNTs and MWNTs significantly increased the expression levels of pro-inflammatory genes IL-1Î² and IL-6. Collectively, our data demonstrate that SWNTs and MWNTs provoke considerable inflammation presumably due to their fibre-like shape, and further confirm the length- and size-related structure-activity relationship for CNTs in stimulating inflammatory responses. Â© 2011 Elsevier B.V.</t>
  </si>
  <si>
    <t>Gene</t>
  </si>
  <si>
    <t>10.1088/0957-4484/23/3/035101</t>
  </si>
  <si>
    <t>Preparation, characterization and cytotoxicity of carbon nanotubechitosanphycocyanin complex</t>
  </si>
  <si>
    <t>Photodynamic therapy (PDT) or photothermal therapy (PTT) using nanomaterials has shown great prospect for cancer treatment. Phycocyanin (PC) is a photoharvesting pigment and is also an attractive candidate for PDT. The multiwalled carbon nanotube (MWNT) is a potent candidate for PTT due to its extraordinary photo-to-thermal energy conversion efficiency upon excitation with near-infrared (NIR) light. To date, although MWNTCS complexes have been well studied, no report about the reconjugation of MWNTCS with phycocyanin is available in the literature. Here, by using water-soluble chitosan (CS), we prepared and characterized a novel biomaterial, MWNTCSPC, with the potential for PDT and PTT. The cytotoxicity experiments found that MWNTCSPC exhibited cell growth inhibition activity. Moreover, with irradiation of NIR light (808nm) or visible light (532nm), the photoinduced cytotoxicity was indeed enhanced. These results suggest that MWNTCSPC may potentially serve as a future photodynamic and photothermal therapy for cancer. Â© 2012 IOP Publishing Ltd.</t>
  </si>
  <si>
    <t>10.1016/j.neulet.2011.11.056</t>
  </si>
  <si>
    <t>Multi-walled carbon nanotubes inhibit regenerative axon growth of dorsal root ganglia neurons of mice</t>
  </si>
  <si>
    <t>Recent observations have demonstrated that nanomaterials may be toxic to human tissue. While the ability of nano-scaled particulate matter is known to cause a range of problems in respiratory system, recent observations suggest that the nervous system may be vulnerable as well. In the current paper we asked whether exposure of primary neuronal cell cultures to nanoparticles might compromise regenerative axon growth. Regenerative response was triggered by performing a conditioning lesion of sciatic nerve five days prior to collection of dorsal root ganglia (DRG). DRG neurons were plated at a low density and incubated with multi-walled carbon nanotubes (MWCNTs) (0.1-10Î¼g/ml in 10% of surfactant in saline) overnight. The experiments showed that exposure of DRG cultures to MWCNT significantly impaired regenerative axonogenesis without concomitant cell death. These results indicate that MWNCTs may have detrimental effect on nerve regeneration and may potentially trigger axonal pathology. Â© 2011 Elsevier Ireland Ltd.</t>
  </si>
  <si>
    <t>Neuroscience Letters</t>
  </si>
  <si>
    <t>10.1080/15287394.2011.615110</t>
  </si>
  <si>
    <t>10.1021/tx200255h</t>
  </si>
  <si>
    <t>Thickness of multiwalled carbon nanotubes affects their lung toxicity</t>
  </si>
  <si>
    <t>Two samples of highly pure multiwalled carbon nanotubes (MWCNTs) similar in hydrophobicity and surface reactivity were prepared with similar length, &lt;5 Î¼m, but markedly different diameter (9.4 vs 70 nm). The samples were compared for their cytotoxic activity, uptake, and ability to induce oxidative stress (ROS production and intracellular GSH depletion) in vitro in murine alveolar macrophages (MH-S). The in vivo toxicity was evaluated by measuring biochemical (LDH activity and total proteins) and cellular responses in bronchoalveolar lavage (BAL) after intratracheal instillation in rats. Both samples were internalized in MH-S cells. However, thin MWCNTs appeared significantly more toxic than the thicker ones, both in vitro and in vivo, when compared on a mass-dose basis. The data reported herein suggest that the nanotube diameter is an important parameter to be considered in the toxicological assessment of CNTs. Â© 2011 American Chemical Society.</t>
  </si>
  <si>
    <t>10.1007/s10517-012-1690-z</t>
  </si>
  <si>
    <t>Proliferative activity and viability of fibroblast and glioblastoma cell on various types of carbon nanotubes</t>
  </si>
  <si>
    <t>The effects of single-walled and multiwalled carbon nanotubes on proliferative activity and viability of human embryo fi broblasts and glioblastoma cells were studied. Low cytotoxic activity of single-walled carbon tubes was demonstrated. Possible mechanisms of nanotube effects on cell growth are discussed. Â© 2012 Springer Science+Business Media, Inc.</t>
  </si>
  <si>
    <t>Assessment on a biological toxicity caused by single-walled carbon nanotubes</t>
  </si>
  <si>
    <t>Carbon nanotubes have various features, and many industries have an interest in carbon nanotubes. Recently, however, artificial nanoparticles have become a public health concern. Current experiments have indicated that the survival rate of cultured cells gradually declined by exposure to single-walled carbon nanotubes (SWCNTs) despite SWCNT purification. These results suggest that SWCNTs have not only the toxicity of catalyst metals but also their own toxicity. However, SWCNTs did not induce DNA mutagenesis, which means that SWCNTs do not transform cells directly from a normal to malignant state. In contrast, the uptake process of SWCNTs was clarified with a transmission electron microscope (TEM). SWCNTs contained other risk of toxicity because of the needlelike structure and persistence in biological systems. TEM observation revealed that SWCNTs brought into cells by clathrin-mediated endocytosis were transported subsequently to the lysosome. Such accumulated SWCNTs appeared to injure the cells in several ways that pierced the organelle and broke the membrane during cytokinesis or movement. SWCNTs that pierced the cell membrane were found frequently.</t>
  </si>
  <si>
    <t>[Pulmonary toxicity in high-fat diet SD rats induced by intravenous injection of multi-walled carbon nanotubes].</t>
  </si>
  <si>
    <t>To observe the pulmonary toxicity of multi-walled carbon nanotubes (MWCNTs) in high-fat diet SD rats. One hundred forty male SD rats were randomly divided into 6 groups. The normal control group, high-fat diet model group, vehicle group, and group treated with low dose of MWCNTs consisted of 30 rats, respectively, which were divided in 3 subgroups (10 rats each subgroup), respectively. The groups treated with medium and high loses of MWCNTs consisted of 10 rats, respectively. All the animals were exposed to high-fat-diet except for the control group which was given with normal diet. Before intravenous exposure, the high-fat diet model group, vehicle group, and three MWCNTs treated groups were gavaged with 700 thousand U/kg Vit D3 for three days, then given with high-fat-diet. The vehicle group was exposed to normal saline containing 1% Tween 80 and the low exposure group was exposed to MWCNTs at the dose of 50 Î¼g/kg by tail vein injection twice a week for 8, 12 or 16 weeks. Other tow exposure groups were exposed to MWCNTs at the doses of 100, and 200 Î¼g/kg by tail vein injection twice a week, respectively for 16 weeks. The lungs were from the executed rats, the lung indexes were calculated, the pathological changes of lungs were examined under light microscope after HE staining. qRT-PCR assay was utilized to detect the expression levels of pro-inflammation cytokines IL-1Î² (IL-1Î²) and TNF-Î± mRNA in the lungs. As compared with the vehicle group, the lung indexes in groups exposed to 100 and 200 Î¼g/kg MWCNTs increased significantly (P &lt; 0.05). It was found under light microscope that the MWCNTs were accumulated in lungs of three exposure groups in 16 weeks after exposure, including pneumorrhagia, alveolar walls thicken, fibrosis, and granulomas. As compared with the vehicle group, the levels of IL-1Î² mRNA in group exposed to 50 Î¼g/kg MWCNTs for 12 weeks and the groups exposed to 50, 100 and 200 Î¼g/kg MWCNTs for 16 weeks decreased significantly (P &lt; 0.05). As compared with the vehicle group, the levels of TNF-Î± mRNA in the groups exposed to 50 Î¼g/kg MWCNTs for 8 and 16 weeks increased significantly (P &lt; 0.05), the level of TNF-Î± mRNA in the groups exposed to 50 Î¼g/kg MWCNTs for 12 weeks decreased significantly (P &lt; 0.05). As compared with the vehicle group, the level of TNF-Î± mRNA in the groups exposed to 200 Î¼g/kg MWCNTs for 16 weeks reduced significantly (P &lt; 0.05). The MWCNTs accumulation and chronic inflammatory changes were found in the lungs of rats exposed to MWCNTs by tail vein injection.</t>
  </si>
  <si>
    <t>10.1539/joh.12-0019-OA</t>
  </si>
  <si>
    <t>Intravenous administration of multi-walled carbon nanotubes affects the formation of atherosclerosis in sprague-dawley rats</t>
  </si>
  <si>
    <t>Background: Carbon nanotubes (CNTs) have many potential applications, including as delivery systems for a variety of diagnostic or therapeutic agents. However, it has been suggested that exposure to carbon nano-materials may be a risk for the development of vascular diseases due to its impact on the vascular endothelium. Materials and Methods: Male Sprague-Dawley rats (180-200 g) were used to generate an atherosclerosis (AS) model, and the effect of intravenous administration of multi-walled carbon nanotubes (MWCNTs) on AS was studied. To further understand the underlying mechanisms, the effects of exposure of human umbilical vascular endothelial cells (HUVECs) to MWCNTs were examined. Results: Exposure to 200 Î¼g/kg MWCNTs aggravated AS in this model. In addition, exposure to 50, 100 and 200 Î¼g/kg MWCNTs increased the calcification of the aorta in the model. Short-term exposure also revealed that 200 Î¼g/kg MWCNTs injured the endothelium in the aorta. MWCNTs disrupted the endothelial tight junction and induced endothelial cell death. Conclusion: The results demonstrated that MWCNTs could induce structural and functional changes in the endothelium, probably through vascular endotheliocyte injury, which eventually affected the development of AS in SD rats.</t>
  </si>
  <si>
    <t>10.2131/jts.37.1191</t>
  </si>
  <si>
    <t>Biosafety of multiwalled carbon nanotube in mice: A behavioral toxicological approach</t>
  </si>
  <si>
    <t>Multiwalled carbon nanotubes (MWCNTs) with unique chemical and electromechanical properties are ideal candidates for the development of drug delivery platforms. The scarce knowledge for the effects of exposure to MWCNTs during pregnancy on postnatal outcomes motivated us to investigate whether intraperitoneal injections (i.p.) of MWCNTs during mating and early pregnancy affect on reproductive and neurobehavioral endpoints and psychobiological status of pups. Thirty virgin female mice were divided to three groups (n = 10 for each); two treated groups injected i.p. with 1 and 10 mg of MWCNTs suspended in 1 ml of phosphate buffered saline solution (PBS) in both mating day and gestation day 3, respectively. The control group was injected i.p. with an equal volume of PBS as a vehicle. MWCNT-treated dams did not exhibit considerable changes in their reproductive performance in gestation and lactation periods. MWCNT-treated pups exhibited similar ontogenetic expressions of neurobehavioral and physical endpoints as compared with control group. Most notably, exposure to MWCNTs was increased depressive and anxious behaviors of treated pups in parallel to adverse effect on their internal organ weights. The absolute thymus weight was declined in MWCNT-treated groups while absolute weights of liver and spleen decreased in group treated by 1 mg of MWCNT as compared to control group. Relative organ weights in MWCNT-treated groups were almost similar to control group.</t>
  </si>
  <si>
    <t>10.1016/j.tox.2012.09.008</t>
  </si>
  <si>
    <t>Multi-walled carbon nanotube directed gene and protein expression in cultured human aortic endothelial cells is influenced by suspension medium</t>
  </si>
  <si>
    <t>The use and production of multi-walled carbon nanotubes (MWCNTs) have significantly increased over the last decade due to their versatility in numerous applications. Their unique physical and chemical properties make them desirable for various biomedical applications, but the same properties also raise concerns about their safety to human health, particularly at the cellular level. The vascular endothelium could be exposed to nanomaterials either by direct intravenous administration in nanomedicine or by translocation following inhalational exposure in an occupational setting. We hypothesized that direct exposure to MWCNTs will increase the expression of inflammatory markers in human aortic endothelial cells (HAEC). We also investigated the effect of the route of exposure on activation by changing the suspension medium of the MWCNTs. HAEC were treated in vitro with MWCNTs (1 or 10 Î¼g/cm2) suspended in either cell culture medium [(M)-MWCNTs] or 10% clinical grade pulmonary surfactant [(S)-MWCNTs]. The zeta potential of the (S)-MWCNTs was significantly more negative than the (M)-MWCNTs suggesting a more stable suspension. Treatment of HAEC with (S)-MWCNTs; as compared to (M)-MWCNTs resulted in a significantly higher up-regulation of mRNA transcripts for cell adhesion molecules VCAM1, SELE, ICAM1 and the chemokine CCL2. Time dependent changes in VCAM1 and CCL2 protein levels were confirmed by immunofluorescence, flow cytometry and ELISA. A label free quantitative mass spectrometry proteomic analysis was utilized to compare protein expression patterns between the two suspensions of MWCNTs. We identified significant expression changes in &gt;200 unique proteins in MWCNT treated HAEC. However, the two suspensions of MWCNTs resulted in different protein expression patterns with the eIF2 pathway as the only common pathway identified between the two suspensions. These data suggest that direct exposure to MWCNTs induces acute inflammatory and protein expression changes in HAEC, which is influenced by the type of media used for suspension of MWCNTs and their resulting zeta potential. Â© 2012 Elsevier Ireland Ltd.</t>
  </si>
  <si>
    <t>10.1177/039463201202500317</t>
  </si>
  <si>
    <t>Uptake of silica and carbon nanotubes by human macrophages/ monocytes induces activation of fibroblasts in vitro - Potential implication for pathogenesis of inflammation and fibrotic diseases</t>
  </si>
  <si>
    <t>The potential pathogenic effects of silica and carbon nanotubes (CNTs) on fibroblasts, macrophages/ monocytes, and T cells were investigated. Human macrophage/monocytes were cultured and stimulated with silica, CNTs, or titanium particles. After adding human T cells to the stimulated macrophages/ monocytes, the cells were added to cultured human fibroblasts. Upon microscopic examination, CNT stimulation after 24 hours showed centralization of macrophages/monocytes around the CNTs. Silica stimulation showed a significant increase of IL-1a and IL-1Î² in cultured medium, and an increased gene expression of CTGF in cultured fibroblasts at 1 hour, as well as an up-regulation of the COL1A2 gene at 24-hour time point. In addition to the same changes of IL-IÎ±, IL-1Î² and the COL1A2 by silica, CNT stimulation showed an increase of IL-8 in cultured medium at 1-hour time point. Titanium stimulation yielded no significant changes. The results indicate a proinflammatory and/or profibrotic effect of silica and CNTs to cultured human cells including macrophages/monocyte, T cells and fibroblasts. Â© by BIOLIFE.</t>
  </si>
  <si>
    <t>International Journal of Immunopathology and Pharmacology</t>
  </si>
  <si>
    <t>10.1039/c2tx20006f</t>
  </si>
  <si>
    <t>A comparative study of cellular uptake and cytotoxicity of multi-walled carbon nanotubes, graphene oxide, and nanodiamond</t>
  </si>
  <si>
    <t>Investigations of the interactions between carbon nanomaterials (CNMs) and living organisms and their subsequent biological responses are of fundamental significance for toxicity assessment and further biomedical applications. In this work, the cellular uptake and cytotoxicity of multi-walled carbon nanotubes (MWCNTs), graphene oxide (GO) and nanodiamond (ND) were examined and compared. We demonstrated that all of the CNMs were readily internalized by HeLa cells through nonspecific cellular uptake. Their cell uptake ratios showed significant differences in the following order: ND &gt; MWCNTs &gt; GO. A series of biological assays were used to evaluate the cytotoxicity of CNMs. It was found that CNMs showed dose- and time-dependent cytotoxicity to HeLa cells. However, cytotoxicity of CNMs was not associated with their cell uptake ratios. Among them, ND exhibited the highest cell uptake ratio and the least cytotoxicity. To the best of our knowledge, this is the first study which has quantitatively determined and compared the cell uptake ratios and cytotoxicities of MWCNTs, GO and ND. And we expect that these results described here could provide useful information for the development of new strategies to design efficient drug delivery nanocarriers and therapeutic systems as well as deep insights into the mechanism of CNMs' cytotoxicity. Â© The Royal Society of Chemistry 2012.</t>
  </si>
  <si>
    <t>Study on toxicity of seven manufactured nano particles and two phenolic compounds to bacteria vibrio fischeri using homemade luminometer</t>
  </si>
  <si>
    <t>Acute toxicity of nano SiO2, ZnO, MCM-41 (Meso pore silica), Cu, multi-walled carbon nanotube, single walled carbon nanotube, Fe (coated) and two phenol derivatives (hydroxyphenol and 4-aminophenol) to bacteria Vibrio fischeri by bioluminescence inhibition test, using a homemade luminometer, was evaluated. The values of the nominal effective concentrations, causing 20 % and 50 % inhibition of bioluminescence, using two mathematical models, Weibull and gamma at two times of 5 and 30 min were calculated. The results of each model were compared using linear regression. Luminometer was designed with photomultiplier detector. Luminol chemiluminescence reaction was carried out for the calibration graph. In the linear calibration range, the correlation coefficients and coefficient of variation were 0.988 and 3.21 % respectively, which demonstrate the accuracy and reproducibility of the instrument that are suitable. The important part of this research depends on how to optimize the best condition for maximum bioluminescence. The culture of Vibrio fischeri with optimal conditions in liquid media, were stirring at 120 rpm at a temperature of 23 to 26 Â°C and were incubated for 24 to 48 h while solid medium was held at 18 Â°C and for 48 h. Suspension of nanoparticles ZnO, after 30 min contact time to bacteria Vibrio fischeri, showed the highest toxicity while SiO2 nanoparticles showed the lowest toxicity. After 5 min exposure time, the toxicity of ZnO was the strongest and MCM-41 was the weakest toxicant component. As can be known, this is the first investigation that evaluates the toxicity of nano materials SiO2, MCM-41, Fe (Coated), multi-walled carbon nanotube, single walled carbon nanotube and phenolic components (hydroxyphenol and 4-aminophenol) to Vibrio fischeri by two mathematical models.</t>
  </si>
  <si>
    <t>Asian Journal of Chemistry</t>
  </si>
  <si>
    <t>10.1186/1556-276X-7-361</t>
  </si>
  <si>
    <t>Different cellular response mechanisms contribute to the length-dependent cytotoxicity of multi-walled carbon nanotubes</t>
  </si>
  <si>
    <t>To date, there has not been an agreement on the best methods for the characterisation of multi-walled carbon nanotube (MWCNT) toxicity. The length of MWCNTs has been identified as a factor in in vitro and in vivo studies, in addition to their purity and biocompatible coating. Another unresolved issue relates to the variable toxicity of MWCNTs on different cell types. The present study addressed the effects of MWCNTs' length on mammalian immune and epithelial cancer cells RAW264.7 and MCF-7, respectively. Our data confirm that MWCNTs induce cytotoxicity in a length- and cell type-dependent manner. Whereas, longer (3 to 14 Î¼m) MWCNTs exert high toxicity, especially to RAW264.7 cells, shorter (1.5 Î¼m) MWCNTs are significantly less cytotoxic. These findings confirm that the degree of biocompatibility of MWCNTs is closely related to their length and that immune cells appear to be more susceptible to damage by MWCNTs. Our study also indicates that MWCNT nanotoxicity should be analysed for various components of cellular response, and cytotoxicity data should be validated by the use of more than one assay system. Results from chromogenic-based assays should be confirmed by trypan blue exclusion. Â© 2012 Liu et al.</t>
  </si>
  <si>
    <t>10.1038/srep00498</t>
  </si>
  <si>
    <t>Carcinogenicity evaluation for the application of carbon nanotubes as biomaterials in rasH2 mice</t>
  </si>
  <si>
    <t>The application of carbon nanotubes (CNTs) as biomaterials is of wide interest, and studies examining their application in medicine have had considerable significance. Biological safety is the most important factor when considering the clinical application of CNTs as biomaterials, and various toxicity evaluations are required. Among these evaluations, carcinogenicity should be examined with the highest priority; however, no report using transgenic mice to evaluate the carcinogenicity of CNTs has been published to date. Here, we performed a carcinogenicity test by implanting multi-walled CNTs (MWCNTs) into the subcutaneous tissue of rasH2 mice, using the carbon black present in black tattoo ink as a reference material for safety. The rasH2 mice did not develop neoplasms after being injected with MWCNTs; instead, MWCNTs showed lower carcinogenicity than carbon black. Such evaluations should facilitate the clinical application and development of CNTs for use in important medical fields.</t>
  </si>
  <si>
    <t>10.2131/jts.37.463</t>
  </si>
  <si>
    <t>10.1080/00032719.2011.633184</t>
  </si>
  <si>
    <t>No toxicological effects on acute and repeated oral gavage doses of single-wall or multi-wall carbon nanotube in rats</t>
  </si>
  <si>
    <t>Impedance Based Nanotoxicity Assessment of Graphene Nanomaterials at the Cellular and Tissue Level</t>
  </si>
  <si>
    <t>Single walled carbon nanotubes exhibit dual-phase regulation to exposed arabidopsis mesophyll cells</t>
  </si>
  <si>
    <t>Three female Crl:CD(SD) rats/group were dosed with single wall carbon nanotube (SWCNT) or multi wall carbon nanotube (MWCNT) four times by gavage at a total of 50 mg/kg bw or 200 mg/kg bw (four equally divided doses at one-hour intervals). Acute oral doses of SWCNT and MWCNT caused neither death nor toxicological effects, and thus the oral LD50 values for SWCNT and MWCNT were considered to be greater than 50 mg/kg bw and 200 mg/kg bw, in rats respectively. Five or ten Crl:CD(SD) rats/sex were dosed with SWCNT once daily by gavage at a dose of 0 (control), 0.125, 1.25 or 12.5 mg/kg bw/day for 28 days with a 14-day recovery period (0 and 12.5 mg/kg bw/day groups). Six or twelve Crl:CD(SD) rats/sex were dosed with MWCNT once daily by gavage at a dose of 0 (control), 0.5, 5.0 or 50 mg/kg bw/day for 28 days with a 14-day recovery period (0 and 50 mg/kg bw/day groups). Based on no toxicological effects, the no observed adverse effect levels (NOAELs) of repeated dose toxicity of SWCNT and MWCNT were considered to be 12.5 mg/kg bw/day and 50 mg/kg bw/day (the highest dose tested), respectively. It was suggested that SWCNT and MWCNT dosed by gavage reached the gastro-intestinal tract as agglomerates and were mostly excreted via feces.</t>
  </si>
  <si>
    <t>The interest in graphene for biomedical applications has grown substantially in the past few years creating a need for biocompatibility testing. Biomedical engineering applications using graphene such as biosensing devices, microbial detection, disease diagnosis, and drug delivery systems are progressing rapidly, perhaps overlooking any possible hazards as graphene nanomaterials may interact with biological materials differently than other graphitic materials such as carbon nanotubes and fullerenes. As a potential application for graphene is drug delivery, the toxicity of graphene was tested against an in vitro model of the blood brain barrier (BBB) by measuring trans-endothelial-electrical resistance (TEER). A new approach in terms of electrical impedance sensing was also utilized to kinetically analyze the cytotoxicity of graphene nanomaterials towards the BBB model's individual components, rat astrocytes (CRL-2006) and mouse endothelial cells (CRL-2583), in real time by measuring the impedimetric response. Graphene showed little or no toxicity toward both individual cell types as the resistance measurements were similar to those of the control and further, graphene did not interrupt the integrity of the BBB model as a whole showing the biocompatibility of graphene and the broad potential of using these new nanomaterials for biomedical applications. Â© 2012 Copyright Taylor and Francis Group, LLC.</t>
  </si>
  <si>
    <t>Herein we are the first to report that single-walled carbon nanotubes (SWCNTs) exhibit dual-phase regulation to Arabidopsis mesophyll cells exposed to different concentration of SWCNTs. The mesophyll protoplasts were prepared by enzyme digestion, and incubated with 15, 25, 50, 100 Î¼g/ml SWCNTs for 48 h, and then were observed by optical microscopy and transmission electron microscopy, the reactive oxygen species (ROS) generation was measured. Partial protoplasts were stained with propidium iodide and 4'-6- diamidino-2-phenylindole, partial protoplasts were incubated with fluorescein isothiocyanate-labeled SWCNTs, and observed by fluorescence microscopy. Results showed that SWCNTs could traverse both the plant cell wall and cell membrane, with less than or equal to 50 Î¼g/ml in the culture medium, SWCNTs stimulated plant cells to grow out trichome clusters on their surface, with more than 50 Î¼g/ml SWCNTs in the culture medium, SWCNTs exhibited obvious toxic effects to the protoplasts such as increasing generation of ROS, inducing changes of protoplast morphology, changing green leaves into yellow, and inducing protoplast cells' necrosis and apoptosis. In conclusion, single walled carbon nanotubes can get through Arabidopsis mesophyll cell wall and membrane, and exhibit dose-dependent dual-phase regulation to Arabidopsis mesophyll protoplasts such as low dose stimulating cell growth, and high dose inducing cells' ROS generation, necrosis or apoptosis. Â© 2010 Yuan et al.</t>
  </si>
  <si>
    <t>Analytical Letters</t>
  </si>
  <si>
    <t>10.2174/157341312800620359</t>
  </si>
  <si>
    <t>10.1265/jjh.67.76</t>
  </si>
  <si>
    <t>In Vitro cell adhesion and hemocompatibility of carbon nanotubes with CN&lt;inf&gt;x&lt;/inf&gt; coating</t>
  </si>
  <si>
    <t>[DNA damage in human pleural mesothelial cells induced by exposure to carbon nanotubes].</t>
  </si>
  <si>
    <t>Multi-walled carbon nanotubes (MWCNTs) prepared by chemical vapor deposition (CVD) were sprayed on C wafers. Then, an 8 nm-thick CNx coating was deposited on MWCNTs by ion beam deposition (IBAD). The cell adhesion and hemocompatibility of MWCNTs with and without CNx coating were investigated using contact-angle measurements, cell- and platelet-adhesion assays, and hemolytic-rate testing. The results showed that mouse fibroblast cells (L929) cultured on MWCNTs with CNx coating displayed a higher cell-adhesion strength, viability, proliferation, and spreading than those on MWCNTs without CNx coating, indicating that CNx coating induced MWCNTs showed an increase in cytocompatibility. Despite MWCNTs with CNx coating displayed higher hemolytic and platelet adsorption rates than those on MWCNTs without CNx coating, its hemolytic rate values below 5% were acceptable. And CNx coating inhibited red blood cell adhesion and deformation. Good cell growth and hemocompatibility on MWCNTs with CNx coating were probably related to the positive contribution of nitrogen functional groups to hydrophilicity and the three-dimensional network configuration. Â© 2012 Bentham Science Publishers.</t>
  </si>
  <si>
    <t>Nanomaterials are currently used in electronics, industrial materials, cosmetics, and medicine because they have useful physicochemical properties, such as strength, conductivity, durability, and chemical stability. As these materials have become widespread, many questions have arisen regarding their effects on health and the environment. In particular, recent studies have demonstrated that carbon nanotubes (CNTs) cause significant inflammation and mesothelioma in vivo. In this study, we investigated the potential risk posed by singlewalled carbon nanotube (SWCNT) and multiwalled carbon nanotube (MWCNT) exposure in human pleural mesothelial cells. CNT cytotoxicity was determined by a trypan blue exclusion assay, and DNA damage was detected by an alkaline comet assay. The concentration of 8-oxodeoxyguanosine (8-OHdG) in DNA was measured by high perhormance liquid chromatography with electrochemical detection. The expression of base excision repair enzymes in the cell was estimated by immunoblot analysis. We observed inhibitory effects on cell proliferation and the induction of DNA damage following exposure of cells to purified CNTs that were suspended in dispersion medium. However, accumulation of 8-OHdG in DNA was not found. In addition, the expression levels of base excision enzymes that are involved in hOGG1, hMTH1, and MYH in MeT-5A cells remained unchanged for 24 h after carbon nanotube exposure. CNTs significantly inhibit cell proliferation and decrease DNA damage in human pleural mesothelial cells. Our results indicate that the mechanism of CNT-induced genotoxicity is different from that following exposure to reactive oxygen species, which causes oxidative DNA modifications and 8-OHdG production. Further investigation is required to characterize the specific DNA mutations that occur following CNT exposure.</t>
  </si>
  <si>
    <t>Current Nanoscience</t>
  </si>
  <si>
    <t>Nihon eiseigaku zasshi. Japanese journal of hygiene</t>
  </si>
  <si>
    <t>Evaluation of the effect of PEGylated single-walled carbon nanotubes on viability and proliferation of Jurkat cells</t>
  </si>
  <si>
    <t>Among the numerous nanosized drug delivery systems currently under investigation, carbon nanotubes (CNTs), regardless of being single or multiple-walled, offer several advantages and are considered as promising candidates for drug targeting. Despite the valuable potentials of CNTs in drug delivery, their toxicity still remains an important issue. After the PEGylation of single-walled CNTs (SWCNTs) with phospholipid-PEG (Pl-PEG) conjugates to prepare water-dispersible nanostructures, the present study was designed to evaluate whether the functionalization with Pl-PEG derivatives could alter the cytotoxic response of cells in culture, affect their viability and proliferation. In-vitro cytotoxicity screens were performed on cultured Jurkat cells. The SWCNTs samples used in this exposure were pristine SWCNTs, Pl-PEG 2000/5000-SWCNTs at various concentrations. Jurkat cells were first incubated for 3 h at 37Â° C with test materials and seeded in 6-well culture plates at a given concentration. The plates were then incubated for 24, 48 and 72 h at 37Â° C in a 5% CO2 humidified incubator. Cell Viability and proliferation assay were performed using trypan blue exclusion test and the cell cycle kinetic status of Jurkat cells was analyzed by flow cytometry. Cell morphology was finally studied using double staining technique and a fluorescence microscope. We found that, regardless of the duration of exposure, functionalized SWCNTs were substantially less toxic, compared to pure SWCNTs and that the molecular weight of Pl-PEGs played an important role at higher concentrations. In conclusion, our noncovalent protocol seemed to be effective for increasing SWCNTs biocompatibility. Â© 2012 by School of Pharmacy.</t>
  </si>
  <si>
    <t>10.1007/s00204-011-0741-y</t>
  </si>
  <si>
    <t>10.2131/jts.37.177</t>
  </si>
  <si>
    <t>Lung deposition and toxicological responses evoked by multi-walled carbon nanotubes dispersed in a synthetic lung surfactant in the mouse</t>
  </si>
  <si>
    <t>Effects of sustained stimulation with multi-wall carbon nanotubes on immune and inflammatory responses in mice</t>
  </si>
  <si>
    <t>In the present work, we elaborated a synthetic lung surfactant composed of dipalmitoyl phosphatidylcholine (DPPC), phosphatidylglycerol, cholesterol and bovine serum albumin (BSA), as a vehicle to study the lung toxicity of pristine multi-walled carbon nanotubes (MWCNT). MWCNT were dispersed in surfactant, saline or saline containing DPPC, BSA, Pluronic Â® F68 or sodium dodecyl sulfate, for comparison. Dispersions were characterized visually, and by light microscopy, dynamic light scattering and transmission electronic microscopy (TEM). Deposition of surfactant-dispersed MWCNT in the lung of BALB/c mice upon single or repeated administrations was analyzed by histology and TEM. Inflammation and airway remodeling were assessed in bronchoalveolar lavage fluid (BALF) or lung tissue of mice by counting cells and quantifying cytokines, tumor growth factor (TGF)-Î²1 and collagen, and by histology. We found that the elaborated surfactant is more effective in dispersing MWCNT when compared to the other agents, while being biocompatible. Surfactant-dispersed MWCNT distributed all throughout the mouse airways upon single and repeated administrations and were observed in alveolar macrophages and epithelial cells, and in infiltrated neutrophils. Mice that received a single administration of MWCNT showed neutrophil infiltrate and greater concentrations of tumor necrosis factor (TNF)-Î±, keratinocyte-derived chemokine (KC) and interleukin (IL)-17 in BALF when compared to controls. After repeated MWCNT administrations, increases in macrophage number, KC and TGF-Î²1 levels in BALF, and collagen deposition and mucus hyperplasia in lung tissue were observed. Altogether, the elaborated lung surfactant could be a valuable tool to further study the toxicological impact of pristine MWCNT in laboratory animals. Â© 2011 Springer-Verlag.</t>
  </si>
  <si>
    <t>Possible effects of multi-wall carbon nanotubes (MWCNTs) on immune and inflammatory responses were examined in mice. Female ICR mice were given a single intraperitoneal administration (2 mg/kg body weight) of either MWCNTs, carbon black (CB), or crocidolite (blue asbestos) and controls received a vehicle of 2% sodium carboxymethyl cellulose (CMC Na). In the peritoneal cavity of MWCNT-administered mice, the liver had changed to a rounded shape and fibrous adhesions were seen on internal organs. Peritoneal cells overexpressed mRNA for genes of T helper (Th)2 cytokines (inter-leukin [IL]-4, IL-5, and IL-13), Th17 cytokine (IL-17), pro-inflammatory cytokines/chemokines (IL-1Î², IL-33, tumor necrosis factor Î±, and monocyte chemotactic protein-1), and myeloid differentiation factor 88 for at least 2 weeks after the administration of MWCNTs, while those of Th1 cytokine genes (IL-2 and interferon Î³) were overexpressed several weeks later and expression levels remained high up to 20 weeks. In MWCNT-treated mice, the numbers of leukocytes, monocytes, and granulocytes in the peripheral blood and the expression of the leukocyte adhesion molecules, cluster of differentiation (CD)49d and CD54, on granulocytes were increased 1 week after administration and remained high up to week 20. Production of ovalbumin-specific IgM and IgG1 was enhanced by MWCNTs. These changes were not observed after CB or crocidolite administration. Thus, this study showed that MWCNTs exhibited sustained stimulating effects on immune and inflammatory responses, unlike the other mineral fibers with structural similarities.</t>
  </si>
  <si>
    <t>10.1002/etc.722</t>
  </si>
  <si>
    <t>Influences of multiwalled carbon nanotubes and plant residue chars on bioaccumulation of polycyclic aromatic hydrocarbons by Chironomus plumosus larvae in sediment</t>
  </si>
  <si>
    <t>Carbonaceous materials (CMs), including carbon nanotubes (CNTs), and black carbon have been suggested as potential remediation materials for hydrophobic organic contaminants (HOCs) in sediments or soils. However, the concentration-dependent and potential effects of CMs on the decrease in HOC bioavailability are not well understood. In this research, the effects of two types of multiwalled CNTs (MWNT-1 and MWNT-2) and chars (char-stalk produced from stalk and char-wood from wood) on the bioaccumulation of polycyclic aromatic hydrocarbons (PAHs), including phenanthrene, pyrene, and chrysene, in the benthic organism Chironomus plumosus larvae were studied. When CM content was 1.5% or less in sediments, biota-sediment accumulation factor (BSAF) values for PAHs decreased sharply as CM increased. However, when char and MWNT-1 content was greater than 1.5% in sediments, reduction rates of BSAF were slight. Furthermore, when MWNT-2 content was greater than 1.5%, BSAF values were elevated. This indicated that the MWNT-associated PAHs may have been absorbed by larvae through particle ingestion, and suggested that some CNTs may not be suitable for the remediation of HOC-contaminated sediments because they probably could increase the exposure risk of PAHs to benthic organisms, possibly because of their unique structure. Â© 2011 SETAC.</t>
  </si>
  <si>
    <t>10.1002/etc.704</t>
  </si>
  <si>
    <t>Aqueous suspension methods of carbon-based nanomaterials and biological effects on model aquatic organisms</t>
  </si>
  <si>
    <t>The preparation of aqueous suspensions of carbon-based nanomaterials (NMs) requires the use of dispersing agents to overcome their hydrophobic character. Although studies on the toxicity of NMs have focused primarily on linking the characteristics of particles to biological responses, the role of dispersing agents has been overlooked. This study assessed the biological effects of a number of commonly used dispersing agents on Pseudokirchneriella subcapitata and Ceriodaphnia dubia as model test organisms. The results show that for a given organism, NM toxicity can be mitigated by use of nontoxic surfactants, and that a multispecies approach is necessary to account for the sensitivity of different organisms. In addition to the intrinsic physicochemical properties of NMs, exposure studies should take into account the effects of used dispersing fluids. Environ. Â© 2011 SETAC.</t>
  </si>
  <si>
    <t>10.1080/15287394.2011.589105</t>
  </si>
  <si>
    <t>Evaluation of the interactions between multiwalled carbon nanotubes and caco-2 cells</t>
  </si>
  <si>
    <t>The aim of this study was to determine whether multiwalled carbon nanotubes (MWNCT) are taken up by and are toxic to human intestinal enterocytes using the Caco-2 cell model. Caco-2 cells were exposed to 50 Î¼g/ml MWCNT (oxidized or pristine) for 24 h, and experiments were repeated in the presence of 2.5 mg/L natural organic matter. Cells display yed many ofthe properties that characterize enterocytes, such as apical microvilli, basolateral basementmembrane, and glycogen. The cell monolayers also displayed tight junctions and electricalresistance. Exposure to pristine and oxidized MWCNT, with or without natural rganic matter,did not markedly affect viability, which was assessed by measuring activity of relea sed lactatedehydrogenase (LDH) and staining with propidium iodide. Ultrastructural ana lysis revealedsome damage to microvilli colocalized with the MWCNT; however, neither typ of MWCNT was taken up by Caco-2 cells. In contrast, pristine and oxidized MWCNT were taken up by the macrophage RAW 264.7 line. Our study suggests that intestinal enterocytes cells do not take up MWCNT. Copyright Â© Taylor &amp; Francis Group, LLC.</t>
  </si>
  <si>
    <t>10.1021/nn2033055</t>
  </si>
  <si>
    <t>10.2147/IJN.S26689</t>
  </si>
  <si>
    <t>10.1021/tx200351d</t>
  </si>
  <si>
    <t>10.1016/j.jhazmat.2011.09.090</t>
  </si>
  <si>
    <t>Dispersal state of multiwalled carbon nanotubes elicits profibrogenic cellular responses that correlate with fibrogenesis biomarkers and fibrosis in the murine lung</t>
  </si>
  <si>
    <t>Elucidation mechanism of different biological responses to multi-walled carbon nanotubes using four cell lines</t>
  </si>
  <si>
    <t>Multiwalled carbon nanotubes induce a fibrogenic response by stimulating reactive oxygen species production, activating NF-ÎºB signaling, and promoting fibroblast-to-myofibroblast transformation</t>
  </si>
  <si>
    <t>Multi-walled carbon nanotubes (MWCNT): Induction of DNA damage in plant and mammalian cells</t>
  </si>
  <si>
    <t>We developed a dispersal method for multiwalled carbon nanotubes (MWCNTs) that allows quantitative assessment of dispersion on profibrogenic responses in tissue culture cells and in mouse lung. We demonstrate that the dispersal of as-prepared (AP), purified (PD), and carboxylated (COOH) MWCNTs by bovine serum albumin (BSA) and dipalmitoylphosphatidylcholine (DPPC) influences TGF-Î²1, PDGF-AA, and IL-1Î² production in vitro and in vivo. These biomarkers were chosen based on their synergy in promoting fibrogenesis and cellular communication in the epithelial-mesenchymal cell trophic unit in the lung. The effect of dispersal was most noticeable in AP- and PD-MWCNTs, which are more hydrophobic and unstable in aqueous buffers than hydrophilic COOH-MWCNTs. Well-dispersed AP- and PD-MWCNTs were readily taken up by BEAS-2B, THP-1 cells, and alveolar macrophages (AM) and induced more prominent TGF-Î²1 and IL-1Î² production in vitro and TGF-Î²1, IL-1Î², and PDGF-AA production in vivo than nondispersed tubes. Moreover, there was good agreement between the profibrogenic responses in vitro and in vivo as well as the ability of dispersed tubes to generate granulomatous inflammation and fibrosis in airways. Tube dispersal also elicited more robust IL-1Î² production in THP-1 cells. While COOH-MWCNTs were poorly taken up in BEAS-2B and induced little TGF-Î²1 production, they were bioprocessed by AM and induced less prominent collagen deposition at sites of nongranulomatous inflammation in the alveolar region. Taken together, these results indicate that the dispersal state of MWCNTs affects profibrogenic cellular responses that correlate with the extent of pulmonary fibrosis and are of potential use to predict pulmonary toxicity. Â© 2011 American Chemical Society.</t>
  </si>
  <si>
    <t>We examined differences in cellular responses to multi-walled carbon nanotubes (MWCNTs) using malignant pleural mesothelioma cells (MESO-1), bronchial epithelial cells (BEAS-2B), neuroblastoma cells (IMR-32), and monoblastic cells (THP-1), before and after differentiation. MESO-1, BEAS-2B and differentiated THP-1 cells actively endocytosed MWCNTs, resulting in cytotoxicity with lysosomal injury. However, cytotoxicity did not occur in IMR-32 or undifferentiated THP-1 cells. Both differentiated and undifferentiated THP-1 cells exhibited an inflammatory response. Carbon blacks were endocytosed by the same cell types without lysosomal damage and caused cytokine secretion, but they did not cause cytotoxicity. These results indicate that the cytotoxicity of MWCNTs requires not only cellular uptake but also lysosomal injury. Furthermore, it seems that membrane permeability or cytokine secretion without cytotoxicity results from several active mechanisms. Clarification of the cellular recognition mechanism for MWCNTs is important for developing safer MWCNTs.</t>
  </si>
  <si>
    <t>Carbon nanotubes (CNTs) are novel materials with unique electronic and mechanical properties. The extremely small size, fiberlike shape, large surface area, and unique surface chemistry render their distinctive chemical and physical characteristics and raise potential hazards to humans. Several reports have shown that pulmonary exposure to CNTs caused inflammation and lung fibrosis in rodents. The molecular mechanisms that govern CNT lung toxicity remain largely unaddressed. Here, we report that multiwalled carbon nanotubes (MWCNTs) have potent, dose-dependent toxicity on cultured human lung cells (BEAS-2B, A549, and WI38-VA13). Mechanistic analyses were carried out at subtoxic doses (â‰¤20 Î¼g/mL, â‰¤ 24 h). MWCNTs induced substantial ROS production and mitochondrial damage, implicating oxidative stress in cellular damage by MWCNT. MWCNTs activated the NF-ÎºB signaling pathway in macrophages (RAW264.7) to increase the secretion of a panel of cytokines and chemokines (TNFÎ±, IL-1Î², IL-6, IL-10, and MCP1) that promote inflammation. Activation of NF-ÎºB involved rapid degradation of IÎºBÎ±, nuclear accumulation of NF-ÎºBp65, binding of NF-ÎºB to specific DNA-binding sequences, and transactivation of target gene promoters. Finally, MWCNTs induced the production of profibrogenic growth factors TGFÎ²1 and PDGF from macrophages that function as paracrine signals to promote the transformation of lung fibroblasts (WI38-VA13) into myofibroblasts, a key step in the development of fibrosis. Our results revealed that MWCNTs elicit multiple and intertwining signaling events involving oxidative damage, inflammatory cytokine production, and myofibroblast transformation, which potentially underlie the toxicity and fibrosis in human lungs by MWCNTs. Â© This article not subject to U.S. Copyright. Published 2011 by the American Chemical Society.</t>
  </si>
  <si>
    <t>Increasing use of multiwalled carbon nanotubes (MWCNT) necessitates an improved understanding of their potential impact on environment health. In the present study we evaluated the genotoxicity of MWCNT on plant and mammalian test systems. Genotoxic responses such as chromosomal aberrations and DNA strand breakages were studied in Allium cepa, human lymphocytes, mouse bone marrow cells and pBR322 plasmid DNA. Results showed that MWCNT could cause chromosomal aberrations, DNA fragmentation and apoptosis in Allium root cells that could be correlated with the internalization of MWCNT in the plant cells. In human lymphocytes significant genotoxic response was observed at the concentration 2Î¼g/ml. Higher concentrations led to a decrease in values of the tail DNA percent that may be due to the formation of crosslinks. Annexin V-FITC-PI staining indicated only a small percentage of cells were undergoing apoptosis. Genotoxic effects were shown by micronuclei (MN) frequencies in experiments on mouse bone marrow cells. In the cell free DNA system (plasmid pBR322), a strong correlation between DNA strand break and concentration was observed. Based on the findings of the present study MWCNT may have significant impact on genomic activities. Â© 2011 Elsevier B.V.</t>
  </si>
  <si>
    <t>10.1016/j.toxlet.2011.09.014</t>
  </si>
  <si>
    <t>10.2147/IJN.S26573</t>
  </si>
  <si>
    <t>Comparative protein profile of human hepatoma HepG2 cells treated with graphene and single-walled carbon nanotubes: An iTRAQ-coupled 2D LC-MS/MS proteome analysis</t>
  </si>
  <si>
    <t>Effect of dispersants of multi-walled carbon nanotubes on cellular uptake and biological responses</t>
  </si>
  <si>
    <t>Graphitic nanomaterials are promising candidates for applications in electronics, energy, materials and biomedical areas. Nevertheless, few detailed studies related to the mechanistic understanding of these nanomaterials with the living systems have been performed to date. In the present study, our group applied the iTRAQ-coupled 2D LC-MS/MS approach to analyze the protein profile change of human hepatoma HepG2 cells treated with graphene and single-walled carbon nanotubes (SWCNTs), with the purpose of characterizing the interactions between living system and these nanomaterials at molecular level. Overall 37 differentially expressed proteins involved in metabolic pathway, redox regulation, cytoskeleton formation and cell growth were identified. Based on the protein profile, we found SWCNTs severely interfered the intracellular metabolic routes, protein synthesis and cytoskeletal systems. Moreover, our data suggested that SWCNTs might induce oxidative stress, thereby activating p53-mediated DNA damage checkpoint signals and leading to apoptosis. However, only moderate variation of protein levels for the cells treated with graphene was observed, which indicated graphene was less toxic and might be promising candidate for biomedical applications. We envision that this systematic characterization of cellular response at protein expression level will be of great importance to evaluate biocompatibility of nanomaterials. Â© 2011 Elsevier Ireland Ltd.</t>
  </si>
  <si>
    <t>Although there have been many reports about the cytotoxicity of multi-walled carbon nanotubes (MWCNTs), the results are still controversial. To investigate one possible reason, the authors investigated the influence of MWCNT dispersants on cellular uptake and cytotoxicity. Cytotoxicity was examined (measured by alamarBlueÂ® assay), as well as intracellular MWCNT concentration and cytokine secretion (measured by flow cytometry) in human bronchial epithelial cells (BEAS-2B) exposed to a type of highly purified MWCNT vapor grown carbon fiber (VGCFÂ®, ShÅwa DenkÅ Kabushiki-gaisha, Tokyo, Japan) in three different dispersants (gelatin, carboxylmethyl cellulose, and 1,2-dipalmitoyl-sn-glycero-3-phosphocholine). The authors also researched the relationship between the intracellular concentration of MWCNTs and cytotoxicity by using two cell lines, BEAS-2B and MESO-1 human malignant pleural mesothelioma cells. The intracellular concentration of VGCF was different for each of the three dispersants, and the levels of cytotoxicity and inflammatory response were correlated with the intracellular concentration of VGCF. A relationship between the intracellular concentration of VGCF and cytotoxic effects was observed in both cell lines. The results indicate that dispersants affect VGCF uptake into cells and that cytotoxicity depends on the intracellular concentration of VGCF, not on the exposed dosage. Thus, toxicity appears to depend on exposure time, even at low VGCF concentrations, because VGCF is biopersistent.</t>
  </si>
  <si>
    <t>10.1073/pnas.1110013108</t>
  </si>
  <si>
    <t>Diameter and rigidity of multiwalled carbon nanotubes are critical factors in mesothelial injury and carcinogenesis</t>
  </si>
  <si>
    <t>Multiwalled carbon nanotubes (MWCNTs) have the potential for widespread applications in engineering and materials science. However, because of their needle-like shape and high durability, concerns have been raised that MWCNTs may induce asbestos-like pathogenicity. Although recent studies have demonstrated that MWCNTs induce various types of reactivities, the physicochemical features of MWCNTs that determine their cytotoxicity and carcinogenicity in mesothelial cells remain unclear. Here, we showed that the deleterious effects of nonfunctionalized MWCNTs on human mesothelial cells were associated with their diameter-dependent piercing of the cell membrane. Thin MWCNTs (diameter âˆ¼ 50 nm) with high crystallinity showed mesothelial cell membrane piercing and cytotoxicity in vitro and subsequent inflammogenicity and mesotheliomagenicity in vivo. In contrast, thick (diameter âˆ¼ 150 nm) or tangled (diameter âˆ¼ 2-20 nm) MWCNTs were less toxic, inflammogenic, and carcinogenic. Thin and thick MWCNTs similarly affected macrophages. Mesotheliomas induced by MWCNTs shared homozygous deletion of Cdkn2a/2b tumor suppressor genes, similar to mesotheliomas induced by asbestos. Thus, we propose that different degrees of direct mesothelial injury by thin and thick MWCNTs are responsible for the extent of inflammogenicity and carcinogenicity. This work suggests that control of the diameter of MWCNTs could reduce the potential hazard to human health.</t>
  </si>
  <si>
    <t>10.3967/0895-3988.2011.06.002</t>
  </si>
  <si>
    <t>10.1007/s11010-011-0934-y</t>
  </si>
  <si>
    <t>In vitro evaluation of cytotoxicity and oxidative stress induced by multiwalled carbon nanotubes in murine RAW 264.7 macrophages and human A549 Lung cells</t>
  </si>
  <si>
    <t>Study of hepatotoxicity and oxidative stress in male Swiss-Webster mice exposed to functionalized multi-walled carbon nanotubes</t>
  </si>
  <si>
    <t>Objective: To investigate in vitro cytotoxicity and oxidative stress response induced by multiwalled carbon nanotubes (MWCNTs). Methods: Cultured macrophages (murine RAW264.7 cells) and alveolar epithelium cells type II (human A549 lung cells) were exposed to the blank control, DNA salt control, and the MWCNTs suspensions at 2.5, 10, 25, and 100 Î¼g/mL for 24 h. Each treatment was evaluated by cell viability, cytotoxicity and oxidative stress. Results: Overall, both cell lines had similar patterns in response to the cytotoxicity and oxidative stress of MWCNTs. DNA salt treatment showed no change compared to the blank control. In both cell lines, significant changes at the doses of 25 and 100 Î¼g/mL treatments were found in cell viabilities, cytotoxicity, and oxidative stress indexes. The reactive oxygen species (ROS) generation was also found to be significantly higher at the dose of 10 Î¼g/mL treatment, whereas no change was seen in most of the indexes. The ROS generation in both cell lines went up in minutes, reached the climax within an hour and faded down after several hours. Conclusion: Exposure to MWCNTs resulted in a dose-dependent cytotoxicity in cultured RAW264.7 cells and A549 cells, that was closely correlated to the increased oxidative stress. Â© 2011 by China CDC.</t>
  </si>
  <si>
    <t>Carbon nanotubes (CNTs), the most promising material with unique characteristics, find its application in different fields ranging from composite materials to medicine and from electronics to energy storage. However, little is known about the mechanisms behind the interaction of these particles with cells and their toxicity. The aim of this study was to assess the effects, after intraperitoneal (ip) injection, of functionalized multi-walled carbon nanotubes (MWCNT) (carboxyl groups) on various hepatotoxicity and oxidative stress biomarkers (ROS, LHP, ALT, AST, ALP, and morphology of liver) in the mouse model. The mice were dosed ip at 0.25, 0.5, and 0.75 mg/kg/day for 5 days of purified/functionalized MWCNTs and two controls (negative; saline and positive; carbon black 0.75 mg/ kg) as appropriate. Samples were collected 24 h after the fifth day treatment following standard protocols. Exposure to carboxylated functionalized MWCNT; the body-weight gain of the mice decreased, induced reactive oxygen species (ROS), and enhanced the activities of serum aminotransferases (ALT/AST), alkaline phosphatases (ALP), and concentration of lipid hydro peroxide compared to control. Histopathology of exposed liver showed a statistically significant effect in the morphological alterations of the tissue compared to controls. The cellular findings reported here do suggest that purified carboxylated functionalized MWCNT has the potential to induce hepatotoxicity in Swiss-Webster mice through activation of the mechanisms of oxidative stress, which warrant in vivo animal exposure studies. However, more studies of functionalization in the in vivo toxicity of MWCNTs are required and parallel comparison is preferred.</t>
  </si>
  <si>
    <t>Molecular and Cellular Biochemistry</t>
  </si>
  <si>
    <t>10.1007/s11051-011-0376-1</t>
  </si>
  <si>
    <t>10.1007/s11051-011-0603-9</t>
  </si>
  <si>
    <t>Multiwalled carbon nanotubes effect on the bioavailability of artemisinin and its cytotoxity to cancerous cells</t>
  </si>
  <si>
    <t>Tuning the cellular uptake and cytotoxicity of carbon nanotubes by surface hydroxylation</t>
  </si>
  <si>
    <t>Artemisinin regarded as one of the most promising anticancer drugs can bind to DNA with a binding constant of 1.04 Ã— 10 4 M -1. The electrochemical experiments indicated that for longer incubation time periods, the reduction peak current of artemisinin on carbon nanotube modified electrode increases. Therefore, the uptake of drug molecules from a solution into CNTs will be achieved automatically by adsorption of 88.7% of artemisinin onto carbon nanotubes surface without alteration in drug properties. Hence, capability of carbon nanotubes to have synergistic effect on the bioavailability of artemisinin was investigated. Experimental tests on K562 cancer cell lines growth by MTT assay proved that multi-walled carbon nanotubes can enhance the cytotoxity of artemisinin to the targeted cancer cells with unprecedented accuracy and efficiency. The IC50 values were 65 and 35 lM for artemisinin and artemisinin loaded on multi-walled carbon nanotubes, respectively; demonstrating that artemisinin loaded on multi-walled carbon nanotubes is more effective in inhibition of cancer cell lines growth. Â© 2011 Springer Science+Business Media B.V.</t>
  </si>
  <si>
    <t>Multi-walled carbon nanotubes named CNTan, CNTox, and CNTir were prepared by high temperature annealing, acid oxidation and gamma irradiation, respectively. Their morphology, metal contents and surface properties were characterized by a series of techniques. The effects of surface hydrophilicity on their cell uptake efficiency and cytotoxicity were evaluated by radio-labeling techniques and several biological assays. Results showed that the CNTs possess similar diameters, lengths and metal contents, but different surface hydrophilicity. All of these CNT samples were readily taken up by Hela cells within 2 h, and their cell uptake ratio showed a positive correlation with their surface hydrophilicity in the following order: CNTir&gt;CNTox&gt;CNTan. Among these CNT samples, CNTan exhibited the lowest cytotoxicity to Hela cells due to its severe agglomeration. Although the cell uptake efficiency of CNTir was greater than that of CNTox, their cytotoxicity showed no significant difference, and other factors such as serum protein coating, and incubation time could also influence their cytotoxicity. These conclusions demonstrated that surface hydrophilicity of MWCNTs could alter their cell uptake efficiency, underlining the possibility for rational design of CNT-specific surface properties for their further development in biomedical fields and a mechanistic understanding of observed CNT toxicity. Â© 2011 Springer Science+Business Media B.V.</t>
  </si>
  <si>
    <t>10.1016/j.tiv.2011.09.017</t>
  </si>
  <si>
    <t>10.1016/j.tiv.2011.09.022</t>
  </si>
  <si>
    <t>10.1016/j.tiv.2011.05.027</t>
  </si>
  <si>
    <t>Effects of single-wall carbon nanotubes in human cells of the oral cavity: Geno-cytotoxic risk</t>
  </si>
  <si>
    <t>Cytotoxicity of single-walled carbon nanotubes on human hepatoma HepG2 cells: An iTRAQ-coupled 2D LC-MS/MS proteome analysis</t>
  </si>
  <si>
    <t>Influence of carboxylic acid functionalization on the cytotoxic effects induced by single wall carbon nanotubes on human endothelial cells (HUVEC)</t>
  </si>
  <si>
    <t>Single-wall carbon nanotubes (SWCNTs) are one of the most extensively produced carbon materials and the environmental, public and professional exposure is therefore dramatically increasing. Consequently the studies on bio-effects and safety of SWCNTs are highly needed. The goal of this study was investigate the effects in vitro of SWCNTs in cells of the oral cavity, never employed in this research field. We exposed human gingival fibroblasts to 50, 75, 100, 125, 150 Î¼g/ml SWCNTs for 24. h and we investigated genotoxicity (Comet assay and micronucleus test), cytotoxicity, oxidative stress, as reactive oxygen species (ROS) generation, and stress response, as Heat shock protein 70 (Hsp70) expression. SWCNTs produced genotoxic effects at all doses, even if detected with different sensitiveness by the two tests, and at the two highest doses induced a strong decrease of the cell proliferation and cell survival, causing apoptosis too. Furthermore, we proved the ability of these nanomaterials to induce oxidative stress and Hsp70 expression. Finally, by inhibition of Hsp70 expression, we demonstrated that this heat shock protein conferred protection against SWCNT geno-cytotoxicity. Â© 2011 Elsevier Ltd.</t>
  </si>
  <si>
    <t>Single-walled carbon nanotubes (SWCNTs) and its derivatives are promising candidates for applications in electronics, energy, materials and biomedical areas. However, with the growing potential biomedical applications and the rising societal concerns on nanosafety, mechanistic understanding of the interactions between nanomaterials and living systems has become imperative. In the present study, our group applied the iTRAQ-coupled 2D LC-MS/MS approach to analyze the protein profile change of mammalian cells in response to SWCNTs. Specifically, the human hepatoma HepG2 cells were chosen as the in vitro model to study the potential cytotoxicity of SWCNTs on the vital organ of liver. Overall 51 differentially expressed proteins that involved in metabolic pathway, redox regulation, signaling pathway, cytoskeleton formation and cell growth were identified. We found SWCNTs triggered the up-regulation of metabolic enzymes, heat shock proteins and proteins involved in redox regulation, which indicated SWCNTs could induce oxidative stress, perturb protein synthesis and interfere cellular metabolism. Our data also suggested that SWCNTs might induce the activation of apoptosis signal-regulating kinase 1, and finally lead to stress-induced apoptosis. The comparative protein profile obtained here provided molecular evidence on the cellular functions in response to SWCNTs, which should very useful to elucidate the cytotoxicity caused by those nanomaterials. Â© 2011 Elsevier Ltd.</t>
  </si>
  <si>
    <t>A vast variety of nanomaterials have been developed in the recent years, being carbon nanotubes (CNTs) the ones that have attracted more attention, due to its unique properties which make them suitable for numerous applications. Consequently, it is predicted that tons of CNTs will be produced worldwide every year, being its exposure of toxicological concern. Nanomaterials, once into the body, can translocate from the uptake sites to the blood circulation or the lymphatic system, resulting in distribution throughout the body. Thus, the vascular endothelium can be in contact with them and can suffer from their toxic effects. In this regard, the aim of this work was to investigate the cytotoxicity of single-walled carbon nanotubes (SWCNTs) on human endothelial cells evaluating the influence of acid carboxylic functionalization and also the exposure time (24 and 48. h). Biomarkers assessed were neutral red uptake, protein content, a tetrazolium salt metabolization and cell viability by means of the Trypan blue exclusion test. Cells were exposed to concentrations between 0 and 800 Î¼g/mL SWCNTs for 24 and 48. h. Results have shown that both SWCNTs and carboxylic acid functionalized single-walled carbon nanotubes (COOH-SWCNTs) induce toxic effects in HUVEC cells in a concentration- and time-dependent way. Moreover, the carboxylic acid functionalization results in a higher toxicity compared to the SWCNTs. Â© 2011 Elsevier Ltd.</t>
  </si>
  <si>
    <t>10.1007/s00204-011-0723-0</t>
  </si>
  <si>
    <t>10.1016/j.nano.2011.04.002</t>
  </si>
  <si>
    <t>10.1016/j.reprotox.2011.09.002</t>
  </si>
  <si>
    <t>Evaluation of biocompatible dispersants for carbon nanotube toxicity tests</t>
  </si>
  <si>
    <t>Evaluation of the direct and indirect response of blood leukocytes to carbon nanotubes (CNTs)</t>
  </si>
  <si>
    <t>Investigating the effects of functionalized carbon nanotubes on reproduction and development in Drosophila melanogaster and CD-1 mice</t>
  </si>
  <si>
    <t>Dispersion is one of the key obstacles to evaluating the in vitro and in vivo toxicity of carbon nanotubes (CNTs), as the aggregation or agglomeration of CNTs in culture media or vehicles complicates the interpretation of the toxicity test results. Thus, to test the dispersion of CNTs in biocompatible solutions, 5 known biocompatible dispersants were selected that are widely used for nanomaterial toxicity evaluation studies. Single-wall nanotubes (SWCNTs) and multi-wall nanotubes (MWCNTs) were both dispersed in these dispersants and their macrodispersion evaluated using a light absorbance method. The dispersion stability of the dispersed SWCNTs and MWCNTs was also evaluated for 16 weeks, plus the dispersants were tested for their innate toxicity using trypan blue dye exclusion, lactate dehydrogenase (LDH) leakage, and neutral red assays. All the dispersants were found to be biocompatible in the cytotoxicity tests when compared with a positive control of 2% Triton X-100. In the dispersion tests, 0.02, 0.1, and 0.5% MWCNTs and SWCNTs were diluted in the respective dispersants. Distilled water and dimethylsulfoxide (DMSO) both showed a poor macrodispersion of only 1-13% for the various CNT concentrations. In 1,2-dipalmitoyl-sn-glycero-3-phosphocholine (DPPC), the 0.02 and 0.1% MWCNTs showed a macrodispersion of 11 and 74%, respectively, while the 0.02 and 0.1% SWCNTs showed a macrodispersion of 15 and 16%, respectively. In 0.5% bovine serum albumin (BSA), the 0.02, 0.1, and 0.5% MWCNTs showed a very good macrodispersion of 32, 53, and 70%, respectively, yet the 0.02% SWCNTs only showed a macrodispersion of 17%. In 1% Tween 80, the 0.02-0.5% SWNCTs exhibited a good macrodispersion of 27-81%, whereas the 0.02-05% MWCNTs only showed a macrodispersion of 13-23%. The dispersion stability of the CNTs during 16 weeks was in the following descending order of BSA, Tween 80, DPPC, and DMSO for the MWCNTs and BSA, DPPC, Tween 80, and DMSO for the SWNCTs. Thus, appropriate dispersants are proposed according to the type of CNT, experiment concentration, and treatment duration. Also, it is suggested that the dispersibility, dispersion stability, and biocompatibility of the selected dispersant should all be confirmed before a toxicity evaluation. Â© 2011 Springer-Verlag.</t>
  </si>
  <si>
    <t>Carbon nanotubes (CNTs) possess unique structural and functional properties and are readily internalized by various mammalian cells, making them highly attractive as a tool for gene and drug delivery. However, prior to us. e in vivo as carriers for therapeutics, their toxicity and potential to elicit an immune response need to be understood. To evaluate the acute response of blood leukocytes to CNTs in vitro, we recreated two specific events: (a) a direct-exposure event that may occur due to presence of CNTs in circulation and (b) presentation of CNTs to blood leukocytes via antigen presenting cells. The potential for activation of different leukocyte subpopulations was then evaluated by profiling various early activation markers using flow cytometry. To ensure relevance to gene and drug delivery, these experiments utilized single-walled CNTs (SWCNTs) functionalized with single-stranded (ss)-DNA fragments consisting of guanine-thymine (GT) repeat sequences, which have potential to serve as a backbone for transport of biomolecules and also as a surfactant to prevent aggregation. Results from this study demonstrate that ssDNA-functionalized SWCNTs does not elicit an acute immune response from blood leukocytes through either direct or indirect interactions as verified by the expression of early leukocyte activation markers. From the Clinical Editor: Carbon nanotubes offer a possible option for targeted gene and drug delivery, but first their toxicity and potential to elicit an immune response need to be understood. The authors of this study demonstrate that ssDNA-functionalized SWCNTs do not elicit an acute immune response from blood leukocytes as verified by the expression of early leukocyte activation markers. Â© 2011 Elsevier Inc.</t>
  </si>
  <si>
    <t>Despite numerous applications for functionalized carbon nanotubes (fCNTs) in consumer products, such as electronics, and food packaging, as well as their development as drug delivery vehicles, the consequence of their uptake by living systems has been understudied. In particular, the impact of fCNTs on early development of different species is largely unknown. Here we investigated the effect of ingested hydroxyl-fCNTs on reproduction and development in two model organisms: Drosophila and CD-1 mice. While fCNTs had no measurable impact on Drosophila, a single oral dose of fCNTs (10. mg/kg) administered to pregnant CD-1 dams during organogenesis significantly increased the number of resorptions and resulted in fetal morphological and skeletal abnormalities. The observed difference between the responses of these two models likely reflects their physiology and/or differences in administration. This research underscores the need to examine the effects of fCNTs on reproductive health and development before the opportunities for maternal exposure by fCNTs increase further. Â© 2011 Elsevier Inc.</t>
  </si>
  <si>
    <t>10.1166/jnn.2011.3767</t>
  </si>
  <si>
    <t>Ecotoxicological effects of carbon nanomaterials on algae, fungi and plants</t>
  </si>
  <si>
    <t>The ecotoxicological effects of carbon nanomateriales (CNMs), namely fullerenes and carbon nanotubes, on algae, fungi and plants are analyzed. In different toxicity tests, both direct and indirect effects were found. The direct effects are determined by nanomaterial chemical composition and surface reactivity, which might catalyze redox reactions in contact with organic molecules and affect respiratory processes. Some indirect effects of carbon nanoparticles (CNPs) are physical restraints or release of toxic ions. Accumulation of CNPs in photosynthetic organs provokes obstruction in stomata, foliar heating and alteration in physiological processes. The phytotoxicity studies of CNMs should be focused on determining phytotoxicity mechanisms, size distribution of CNPs in solution, uptake and translocation of nanoparticles by plants, on characterization of their physical and chemical properties in rhizosphere and on root surfaces. More studies on plants and algae, as a part of food chain, are needed to understand profoundly the toxicity and health risks of CNMs as ecotoxicological stressors. Correct and detailed physical and chemical characterization of CNMs is very important to establish the exposure conditions matching the realistic ones. Ecotoxicity experiments should include examinations of both short and long-term effects. One must take into account that real carbon nanomaterials are complex mixtures of carbon forms and metal residues of variable chemistry and particle size, and the toxicity reported may reflect these byproducts/residues/impurities rather than the primary material structure. One more recommendation is not only to focus on the inherent toxicity of nanoparticles, but also consider their possible interactions with existing environmental contaminants. Copyright Â© 2011 American Scientific Publishers.</t>
  </si>
  <si>
    <t>10.1021/nn203659m</t>
  </si>
  <si>
    <t>10.1021/tx2003728</t>
  </si>
  <si>
    <t>Screening the cytotoxicity of single-walled carbon nanotubes using novel 3D tissue-mimetic models</t>
  </si>
  <si>
    <t>Toxicity of multiwalled carbon nanotubes with end defects critically depends on their functionalization density</t>
  </si>
  <si>
    <t>Single-walled carbon nanotubes (SWNTs) are promising candidates for a wide range of biomedical applications due to their fascinating properties. However, safety concerns are raised on their potential human toxicity and on the techniques that need to be used to assess such toxicity. Here, we integrate for the first time 3D tissue-mimetic models in the cytotoxicity assessment of purified (p-) and oxidized (o-) SWNTs. An established ultrasound standing wave trap was used to generate the 3D cell aggregates, and results were compared with traditional 2D cell culture models. Protein-based (bovine serum albumin) and surfactant-based (Pluronic F68) nanotube dispersions were tested and compared to a reference suspension in dimethyl sulfoxide. Our results indicated that p- and o-SWNTs were not toxic in the 3D cellular model following a 24 h exposure. In contrast, 2D cell cultures were significantly affected by exposure to p- and o-SWNTs after 24 h, as assessed by high-content screening and analysis (HCSA). Finally, cytokine (IL-6 and TNF-Î±) secretion levels were elevated in the 2D but remained essentially unchanged in the 3D cell models. Our results strongly indicate that 3D cell aggregates can be used as alternative in vitro models providing guidance on nanomaterial toxicity in a tissue-mimetic manner, thus offering future cost-effective solutions for toxicity screening assays under the experimental conditions more closely related to the physiological scenario in 3D tissue microenvironments. Â© 2011 American Chemical Society.</t>
  </si>
  <si>
    <t>Carboxylated carbon nanotubes stand as the most promising nanovectors for biomedical and pharmaceutical applications due to their ease of covalent conjugation with eclectic functional molecules including therapeutic drugs, proteins, and oligonucleotides. In the present study, we attempt to investigate how the toxicity of acid-oxidized multiwalled carbon nanotubes (MWCNTs) can be tweaked by altering their degree of functionalization and correlate the toxicity trend with their biodistribution profile. In line with that rationale, mice were exposed to 10 mg/kg of pristine (p) and acid-oxidized (f) MWCNTs with varying degrees of carboxylation through a single dose of intravenous injection. Thereafter, extensive toxicity studies were carried out to comprehend the short-term (7 day) and long-term (28 day) impact of p- and various f-MWCNT preparations on the physiology of healthy mice. Pristine MWCNTs with a high aspect ratio, surface hydrophobicity, and metallic impurities were found to induce significant hepatotoxicity and oxidative damage in mice, albeit the damage was recovered after 28 days of treatment. Conversely, acid-oxidized carboxylated CNTs with shorter lengths, hydrophilic surfaces, and high aqueous dispersibility proved to be less toxic and more biocompatible than their pristine counterparts. A thorough scrutiny of various biochemical parameters, inflammation indexes, and histopathological examination of liver indicated that toxicity of MWCNTs systematically decreased with the increased functionalization density. The degree of shortening and functionalization achieved by refluxing p-MWCNTs with strong mineral acids for 4 h were sufficient to render the CNTs completely hydrophilic and biocompatible, while inducing minimal hepatic accumulation and inflammation. Quantitative biodistribution studies in mice, intravenously injected with Tc-99m labeled MWCNTs, clearly designated that clearance of CNTs from reticuloendothelial system (RES) organs such as liver, spleen, and lungs was critically functionalization density dependent. Well-individualized MWCNTs with shorter lengths (&lt;500 nm) and higher degrees of oxidation (surface carboxyl density &gt;3 Î¼mol/mg) were not retained in any of the RES organs and rapidly cleared out from the systematic circulation through renal excretion route without inducing any obvious nephrotoxicity. As both p- and f-MWCNT-treated groups were devoid of any obvious nephrotoxicity, CNTs with larger dimensions and lower degrees of functionalization, which fail to clear out from the body via renal excretion route, were thought to be excreted via biliary pathway in faeces. Â© 2011 American Chemical Society.</t>
  </si>
  <si>
    <t>10.1002/smll.201101004</t>
  </si>
  <si>
    <t>Cellular uptake and cytotoxic impact of chemically functionalized and polymer-coated carbon nanotubes</t>
  </si>
  <si>
    <t>The impact of nanomaterials such as carbon nanotubes on biological matter is a topic of increasing interest and concern and requires a multifaceted approach to be resolved. A modified cytotoxic (lactate dehydrogenase (LDH)) assay is developed in an attempt to offer a valid and reliable methodology for screening carbon nanotube toxicity in vitro. Two of the most widely used types of surface-modified multiwalled carbon nanotubes (MWNTs) are tested: ammonium-functionalized MWNTs (MWNT-NH 3 +) and Pluronic F127 coated MWNTs (MWNT:F127). Chemically functionalized MWNTs show significantly greater cellular uptake into lung epithelial A549 cells compared to the non-covalently Pluronic F127-coated MWNTs. In spite of this, MWNT:F127 exhibit enhanced cytotoxicity according to the modified LDH assay. The validity of the modified LDH assay is further validated by direct comparison with other less reliable or accurate cytotoxicity assays. These findings indicate the reliability of the modified LDH assay as a screening tool to assess carbon nanotube cytotoxicity and illustrate that high levels of carbon nanotube cellular internalization do not necessarily lead to adverse responses. A modified cytotoxic (LDH) assay is developed in an attempt to offer a valid and reliable methodology for screening carbon nanotube (CNT) toxicity in vitro. Two types of CNT are screened using this assay and the results are compared to other commonly used assays. This assay is a promising tool, particularly in a field eager for reliable in vitro cytotoxicity assays. Â© 2011 WILEY-VCH Verlag GmbH &amp; Co. KGaA, Weinheim.</t>
  </si>
  <si>
    <t>Flow cytometric analysis of multi-walled carbon nanotubes' effect on human glioma cell viability</t>
  </si>
  <si>
    <t>Objective: To establish and optimize a series of methods based on fluorescent probe staining in combination with flow cytometry(FCM)to investigate the effect of multi-walled carbon nanotubes(MWCNTs)on cell viability. Methods: The human multi-drug resistance(MDR) glioma cells were exposed to MWCNTs for 24hand subsequently stained with a panel of fluorescent probes including JC-1, R123, FDA, and PI. Staining was performed in situ and ex situ and was analyzed by FCM. Results: In MWCNT-exposed cells, R123staining was significantly enhanced under in situ condition but varied little from control under ex situ condition. Significant decrease of JC-1staining was observed in in situ cells but not in ex situ cells. FDA staining displayed a somewhat bell-shaped pattern in in situ cells but showed minor enhancement in ex situcells. The number of cells positive of PI staining only slightly increased under both conditions. Conclusion: Fluorescent probe staining combined with FCM is a convenient and effective approach for investigating cellular responses to MWCNTs exposure. In the current work, human MDR glioma cell viability was generally maintained in the presence of MWCNTs. But certain cellular functions associated with cell membrane were probably affected.</t>
  </si>
  <si>
    <t>Medical Journal of Wuhan University</t>
  </si>
  <si>
    <t>10.3109/08958378.2011.608096</t>
  </si>
  <si>
    <t>10.3109/08958378.2011.614968</t>
  </si>
  <si>
    <t>Biopersistence of inhaled MWCNT in rat lungs in a 4-week well-characterized exposure</t>
  </si>
  <si>
    <t>Pulmonary and systemic responses of highly pure and well-dispersed single-wall carbon nanotubes after intratracheal instillation in rats</t>
  </si>
  <si>
    <t>It is important to conduct a risk assessment that includes hazard assessment and exposure assessment for the safe production and handling of newly developed nanomaterials. We conducted an inhalation study of a multi-wall carbon nanotube (MWCNT) as a hazard assessment. Male Wistar rats were exposed to well-dispersed MWCNT for 4 weeks by whole body inhalation. The exposure concentration in the chamber was 0.37Â±0.18mg/m 3. About 70% of the MWCNTs in the chamber were single fiber. The geometric mean diameter (geometric standard deviation, GSD) and geometric mean length (GSD) of the aerosolized MWCNTs in the chamber were 63nm (1.5) and 1.1 Î¼m (2.7), respectively. The amounts of MWCNT deposited in the rat lungs were determined by the X-ray diffraction method and elemental carbon analysis. The average deposited amounts at 3 days after the inhalation were 68 Î¼g/lung by the X-ray diffraction method and 76 Î¼g/lung by elemental carbon analysis. The calculated deposition fractions were 18% and 20% in each analysis. The amount of retained MWCNT in the lungs until 3 months after the inhalation decreased exponentially and the calculated biological half times of MWCNT were 51 days and 54 days, respectively. The clearance was not delayed, but a slight increase in lung weight at 3 days after the inhalation was observed. Â© 2011 Informa Healthcare USA, Inc.</t>
  </si>
  <si>
    <t>The present study was conducted to assess the pulmonary and systemic responses in rats after intratracheal instillation of highly pure, well-dispersed, and well-characterized SWCNTs. Exposure to SWCNTs up to 2mg/kg did not produce mortality, changes in clinical signs, or body weights during the observation period. Dose-dependent changes were observed in the lung weight, BALF inflammatory cells, and biochemical parameters such as LDH value, protein content, IL-1Î² and IL-6 activity, and histopathology. In the 0.04mg/kg SWCNT-exposed group, almost no changes were observed during the observation period. In the 0.2mg/kg SWCNT-exposed group, pulmonary inflammatory responses were observed after instillation. In the 1mg/kg and 2mg/kg SWCNT-exposed group, acute lung inflammation and subsequent granuloma accompanied by increased lung weights were observed. Furthermore, the histopathological findings in the lungs of rats exposed to SWCNTs showed inflammatory responses related with the vital reaction to the foreign substance that was instilled intratracheally, and there were no fibrosis, atypical lesion, or tumor-related findings even at the highest dose (2mg/kg) of SWCNT-exposed groups up to 6 months after instillation. For all groups, histopathological changes due to the instillation exposure of SWCNTs were observed only in the lungs and lung-associated lymph nodes and not in the other tissues examined (i.e. the liver, kidney, spleen, and cerebrum). Â© 2011 Informa Healthcare USA, Inc.</t>
  </si>
  <si>
    <t>10.1002/jbm.a.33180</t>
  </si>
  <si>
    <t>Polyamidoamine dendrimer-functionalized carbon nanotubes-mediated GFP gene transfection for HeLa cells: Effects of different types of carbon nanotubes</t>
  </si>
  <si>
    <t>Three types of functionalized carbon nanotubes (f-CNTs), polyamidoamine (PAMAM) dendrimer-functionalized single and multi-walled CNTs (MWCNT-PAMAM-1, MWCNT-PAMAM-2, and SWCNT-PAMAM-3), were prepared by covalent linkage approach. The micro-morphologies of the three f-CNTs and the interaction of MWCNT-PAMAM-2 with HeLa cells were characterized by transmission electron microscopy (TEM). The free amine groups on the surface of the three types of CNTs-PAMAM hybrids were quantitatively analyzed. Their cytotoxicity and transfection efficiency of plasmid DNA of enhanced green fluorescent protein (pEGFP-N1) to HeLa cells were investigated in detail. The results suggest that although all three types of CNTs-PAMAM hybrids can deliver pEGFP-N1 into HeLa cells and the exogenous GFP gene has been successfully expressed, MWCNT-PAMAM-2 with shorter length and larger amount of free amine groups on its surface possesses higher transfection efficiency (6.79%), being about 3.0 and 1.7 times as large as those of MWCNT-PAMAM-1 (2.24%) and SWCNT-PAMAM-3 (4.08%), respectively; their cytotoxicity to HeLa cells decrease following the sequence of SWCNT-PAMAM-3 &gt; MWCNT-PAMAM-2 &gt; MWCNT-PAMAM-1. These results may be useful for understanding the effects of the chemical/physical properties of f-CNTs on their gene transfection efficiency and cytotoxicity, allowing for construction of promising CNT-based intracellular delivery vectors for gene therapy. Copyright Â© 2011 Wiley Periodicals, Inc.</t>
  </si>
  <si>
    <t>10.1016/j.colsurfb.2011.05.038</t>
  </si>
  <si>
    <t>Efficient assembly of multi-walled carbon nanotube-CdSe/ZnS quantum dot hybrids with high biocompatibility and fluorescence property</t>
  </si>
  <si>
    <t>CdSe/ZnS core-shell quantum dots (QDs) were efficiently tethered onto polyamidoamine dendrimer-modified multi-walled carbon nanotubes (MWCNTs) by covalent linkage and mercapto-mediated assembly. The obtained MWCNT-QD hybrids were both photophysically and morphologically characterized. The QDs are well-distributed on single nanotube surface in high density and the assembly of QDs onto MWCNTs does not change the fluorescence emission wavelength of QDs but significantly decreases the emission density. Cytotoxicity of MWCNT-QD hybrids to HeLa cells and their fluorescence property in living cell system were evaluated in detail. The hybrids show a little effect on cell viability even at very high concentration (100Î¼gmL-1). Moreover, they possess intense red fluorescence signal under optical fluorescence microscopy and good fluorescence stability over 72-h exposure in living cell system. Â© 2011 Elsevier B.V.</t>
  </si>
  <si>
    <t>10.1073/pnas.1105270108</t>
  </si>
  <si>
    <t>10.1155/2011/938491</t>
  </si>
  <si>
    <t>Binding of blood proteins to carbon nanotubes reduces cytotoxicity</t>
  </si>
  <si>
    <t>Characterization of multiwalled carbon nanotubes dispersing in water and association with biological effects</t>
  </si>
  <si>
    <t>With the potential wide uses of nanoparticles such as carbon nanotubes in biomedical applications, and the growing concerns of nanotoxicity of these engineered nanoparticles, the importance of nanoparticle-protein interactions cannot be stressed enough. In this study, we use both experimental and theoretical approaches, including atomic force microscope images, fluorescence spectroscopy, CD, SDS-PAGE, and molecular dynamics simulations, to investigate the interactions of single-wall carbon nanotubes (SWCNTs) with human serum proteins, and find a competitive binding of these proteins with different adsorption capacity and packing modes. The Ï€-Ï€ stacking interactions between SWCNTs and aromatic residues (Trp, Phe, Tyr) are found to play a critical role in determining their adsorption capacity. Additional cellular cytotoxicity assays, with human acute monocytic leukemia cell line and human umbilical vein endothelial cells, reveal that the competitive bindings of blood proteins on the SWCNTsurface can greatly alter their cellular interaction pathways and result in much reduced cytotoxicity for these protein-coated SWCNTs, according to their respective adsorption capacity. These findings have shed light toward the design of safe carbon nanotube nanomaterials by comprehensive preconsideration of their interactions with human serum proteins.</t>
  </si>
  <si>
    <t>Biomedical application potentials of carbon nanotubes-based materials have been investigated intensively in recent years; however, characterization and metrology are still facing great technical challenges when the materials are intended to be used as carriers for therapeutics in aqueous solutions. Systematic characterization on the dispersing carbon nanotubes is urgently required and therefore of significance. In this paper multiwalled carbon nanotubes (MWCNTs) with different average lengths or with different oxidation degrees were dispersed in water and characterized systematically by applying UV spectroscopy, SEM, DLS, TGA, XPS, and FTIR. In particular, the characteristic absorption of the carbon nanotubes was analyzed using resolution-fitting technique to establish relations of wavelength and absorption intensity to the size distribution and surface chemistry. Results indicated that the absorption spectra of MWCNTs could reflect the variation of surface chemistry and length distribution of carbon nanotubes dispersed in water by combining with the other measurements. A vascular endothelium cell line was taken as a model to figure out association between physicochemical features and cytotoxicity of the carbon nanotubes. It was showed that the multiwalled carbon nanotubes with different oxidation degrees and similar length distribution exhibited different interaction files to the cells proliferation in a manner of time dependence and concentration dependence. Â© 2011 Xuelian Cheng et al.</t>
  </si>
  <si>
    <t>10.1371/journal.pone.0025892</t>
  </si>
  <si>
    <t>Biological toxicity and inflammatory response of semi-single-walled carbon nanotubes</t>
  </si>
  <si>
    <t>The toxicological studies on carbon nanotubes (CNTs) have been urgently needed from the emerging diverse applications of CNTs. Physicochemical properties such as shape, diameter, conductance, surface charge and surface chemistry of CNTs gained during manufacturing processes play a key role in the toxicity. In this study, we separated the semi-conductive components of SWCNTs (semi-SWCNTs) and evaluated the toxicity on days 1, 7, 14 and 28 after intratracheal instillation in order to determine the role of conductance. Exposure to semi-SWCNTs significantly increased the growth of mice and significantly decreased the relative ratio of brain weight to body weight. Recruitment of monocytes into the bloodstream increased in a time-dependent manner, and significant hematological changes were observed 28 days after exposure. In the bronchoalveolar lavage (BAL) fluid, secretion of Th2-type cytokines, particularly IL-10, was more predominant than Th1-type cytokines, and expression of regulated on activation normal T cell expressed and secreted (RANTES), p53, transforming growth factor (TGF)-Î², and inducible nitric oxide synthase (iNOS) increased in a time-dependent manner. Fibrotic histopathological changes peaked on day 7 and decreased 14 days after exposure. Expression of cyclooxygenase-2 (COX-2), mesothelin, and phosphorylated signal transducer and activator of transcription 3 (pSTAT3) also peaked on day 7, while that of TGF-Î² peaked on days 7 and 14. Secretion of histamine in BAL fluid decreased in a time-dependent manner. Consequently, we suggest that the brain is the target organ of semi-SWCNTs brought into the lung, and conductance as well as length may be critical factors affecting the intensity and duration of the inflammatory response following SWCNT exposure. Â© 2011 Park et al.</t>
  </si>
  <si>
    <t>Chemical Communications</t>
  </si>
  <si>
    <t>10.1002/marc.201100226</t>
  </si>
  <si>
    <t>Polyampholyte-wrapped carbon nanotubes: Preparation and internalization by embryonic fibroblast cells</t>
  </si>
  <si>
    <t>The cytotoxicity and cellular uptake of carbon nanotubes (CNTs) has recently attracted considerable interest because of the issue of biosphere-nanomaterial interactions. The biocompatibility of CNTs is determined by the metal impurities in the CNTs, the size of the CNTs and the CNT dispersion states; in particular, the type of surface modifications on the CNTs affects how they interact with cells and determines their cytotoxicity and cellular uptake. In this study, biocompatible single-walled carbon nanotubes (SWNTs) wrapped with a water-soluble copolymer, poly[2-(dimethylamino)ethyl methacrylate-co-methacrylic acid] (PDM), were prepared. We report that these SWNTs have enhanced water dispersibility and cellular internalization but no significant cytotoxic activity against mouse embryonic fibroblast NIH-3T3 cells. Water-dispersible, polyampholyte-wrapped, single-walled carbon nanotubes are shown to exhibit no cytotoxicity and to be taken up by endocytosis into mouse embryonic fibroblast NIH-3T3 cells. Â© 2011 WILEY-VCH Verlag GmbH &amp; Co. KGaA, Weinheim.</t>
  </si>
  <si>
    <t>Macromolecular Rapid Communications</t>
  </si>
  <si>
    <t>10.1007/s11051-011-0492-y</t>
  </si>
  <si>
    <t>Comparison of the photosensitivity and bacterial toxicity of spherical and tubular fullerenes of variable aggregate size</t>
  </si>
  <si>
    <t>Nanomaterials such as fullerene C60, carbon nanotubes (CNTs), and other fullerenes show unique electrical, chemical, mechanical, and thermal properties that are not well understood in the context of the environmental behavior of this class of carbon-based materials. In this study, aqueous suspensions of three fullerenes nanoparticles, C60, single-wall (SW) and multi-wall (MW) CNTs were prepared by sonication and tested for reactive oxygen species (ROS) production and inactivation of Vibrio fischeri, a gram-negative rod-shaped bacterium, under ultraviolet (UV)-A irradiation. We show that ROS production and microbial inactivation increases as colloidal aggregates of C60, SWCNT, and MWCNT are fractionated to enrich with smaller aggregates by progressive membrane filtration. As the quantity and influence of these more reactive fractions of the suspension may increase with time and/or as the result of fractionation processes in the laboratory or the environment, experiments evaluating photo-reactivity and toxicity endpoints must take into account the evolution and heterogeneity of nanoparticle aggregates in water. Â© 2011 Springer Science+Business Media B.V.</t>
  </si>
  <si>
    <t>10.1016/j.ecoenv.2011.06.020</t>
  </si>
  <si>
    <t>Effects of suspended multi-walled carbon nanotubes on daphnid growth and reproduction</t>
  </si>
  <si>
    <t>Relatively little is known about the potential impacts of engineered nanoparticles on aquatic biota. Particularly relevant to aquatic ecosystems are those particles, which display increased solubility either through specialized coatings or through an ability to interact with water column constituents such as natural organic matter (NOM). Previous research has indicated that grazing zooplankton (Daphnia magna) are able to ingest lipid-coated single-walled carbon nanotubes (SWNTs) from the water column during their normal feeding behavior (Roberts et al., 2007). Acute mortality was observed only at high concentrations (&gt;5. mg/L). In this research NOM was used in place of a surfactant to stabilize suspensions. Water chemistry (ionic strength, hardness, and pH) has been shown to alter the behavior of NOM in natural systems. We hypothesized that these same variables may also affect the toxicity of multi-walled carbon nanotubes (MWNT) stabilized in NOM. The purpose of this research was to examine the potential for sublethal effects to occur following exposure to multi-walled carbon nanotubes suspended in NOM and to determine whether those effects vary with pH alterations. Â© 2011 Elsevier Inc.</t>
  </si>
  <si>
    <t>10.1165/rcmb.2010-0401OC</t>
  </si>
  <si>
    <t>Novel murine model of chronic granulomatous lung inflammation elicited by carbon nanotubes</t>
  </si>
  <si>
    <t>Lung granulomas are associated with numerous conditions, including inflammatory disorders, exposure to environmental pollutants, and infection. Osteopontin is a chemotactic cytokine produced by macrophages, and is implicated in extracellular matrix remodeling. Furthermore, osteopontin is up-regulated in granulomatous disease, and osteopontin null mice exhibit reduced granuloma formation. Animal models currently used to investigate chronic lung granulomatous inflammation bear a pathological resemblance, but lack the chronic nature of human granulomatous disease. Carbon nanoparticles are generated as byproducts of combustion. Interestingly, experimental exposures to carbon nanoparticles induce pulmonary granuloma-like lesions. However, the recruited cellular populations and extracellular matrix gene expression profiles within these lesionshave notbeenexplored. Because of the rapid resolution of granulomas in current animal models, the mechanisms responsible for persistence have been elusive. To overcome the limitations of previous models, we investigated whether a model using multiwall carbon nanoparticles would resemble chronic human lung granulomatous inflammation. We hypothesized that pulmonary exposure to multiwall carbon nanoparticles would induce granulomas, elicit a macrophage and T-cell response, and mimic other granulomatous disorders with an up-regulation of osteopontin. This model demonstrates: (1) granulomatous inflammation, with macrophage and T-cell infiltration; (2) resemblance to the chronicity of human granulomas, with persistence up to 90 days; and (3) a marked elevation of osteopontin, metalloproteinases, and cell adhesion molecules in granulomatous foci isolated by laser-capture microdissection and in alveolar macrophages from bronchoalveolar lavage. The establishment of such a model provides an important platform for mechanistic studies on the persistence of granuloma.</t>
  </si>
  <si>
    <t>10.1021/nn202201j</t>
  </si>
  <si>
    <t>10.1021/nn200595c</t>
  </si>
  <si>
    <t>Global phospholipidomics analysis reveals selective pulmonary peroxidation profiles upon inhalation of single-walled carbon nanotubes</t>
  </si>
  <si>
    <t>Long, needle-like carbon nanotubes and asbestos activate the NLRP3 inflammasome through a similar mechanism</t>
  </si>
  <si>
    <t>It is commonly believed that nanomaterials cause nonspecific oxidative damage. Our mass spectrometry-based oxidative lipidomics analysis of all major phospholipid classes revealed highly selective patterns of pulmonary peroxidation after inhalation exposure of mice to single-walled carbon nanotubes. No oxidized molecular species were found in the two most abundant phospholipid classes: phosphatidylcholine and phosphatidylethanolamine. Peroxidation products were identified in three relatively minor classes of anionic phospholipids, cardiolipin, phosphatidylserine, and phosphatidylinositol, whereby oxygenation of polyunsaturated fatty acid residues also showed unusual substrate specificity. This nonrandom peroxidation coincided with the accumulation of apoptotic cells in the lung. A similar selective phospholipid peroxidation profile was detected upon incubation of a mixture of total lung lipids with H2O2/cytochrome c known to catalyze cardiolipin and phosphatidylserine peroxidation in apoptotic cells. The characterized specific phospholipid peroxidation signaling pathways indicate new approaches to the development of mitochondria-targeted regulators of cardiolipin peroxidation to protect against deleterious effects of pro-apoptotic effects of single-walled carbon nanotubes in the lung. Â© 2011 American Chemical Society.</t>
  </si>
  <si>
    <t>Carbon nanomaterials (CNM) are targets of great interest because they have multiple applications in industry but also because of the fear of possible harmful heath effects of certain types of CNM. The high aspect ratio of carbon nanotubes (CNT), a feature they share with asbestos, is likely the key factor for reported toxicity of certain CNT. However, the mechanism to explain this toxicity is unclear. Here we investigated whether different CNM induce a pro-inflammatory response in human primary macrophages. Carbon black, short CNT, long, tangled CNT, long, needle-like CNT, and crocidolite asbestos were used to compare the effect of size and shape on the potency of the materials to induce secretion of interleukin (IL) 1-family cytokines. Our results demonstrated that long, needle-like CNT and asbestos activated secretion of IL-1Î² from LPS-primed macrophages but only long, needle-like CNT induced IL-1Î² secretion. SiRNA experiments demonstrated that the NLRP3 inflammasome was essential for long, needle-like CNT and asbestos-induced IL-1Î² secretion. Moreover, it was noted that CNT-induced NLRP3 inflammasome activation depended on reactive oxygen species (ROS) production, cathepsin B activity, P2X 7 receptor, and Src and Syk tyrosine kinases. These results provide new information about the mechanisms by which long, needle-like materials may cause their harmful health effects. Furthermore, the techniques used here may be of use in future risk assessments of nanomaterials. Â© 2011 American Chemical Society.</t>
  </si>
  <si>
    <t>10.1021/nn2016259</t>
  </si>
  <si>
    <t>Mechanistic toxicity evaluation of uncoated and PEGylated single-walled carbon nanotubes in neuronal PC12 cells</t>
  </si>
  <si>
    <t>We investigated and compared the concentration-dependent cytotoxicity of single-walled carbon nanotubes (SWCNTs) and SWCNTs functionalized with polyethylene glycol (SWCNT-PEGs) in neuronal PC12 cells at the biochemical, cellular, and gene expressional levels. SWCNTs elicited cytotoxicity in a concentration-dependent manner, and SWCNT-PEGs exhibited less cytotoxic potency than uncoated SWCNTs. Reactive oxygen species (ROS) were generated in both a concentration- and surface coating-dependent manner after exposure to these nanomaterials, indicating different oxidative stress mechanisms. More specifically, gene expression analysis showed that the genes involved in oxidoreductases and antioxidant activity, nucleic acid or lipid metabolism, and mitochondria dysfunction were highly represented. Interestingly, alteration of the genes is also surface coating-dependent with a good correlation with the biochemical data. These findings suggest that surface functionalization of SWCNTs decreases ROS-mediated toxicological response in vitro. Â© 2011 American Chemical Society.</t>
  </si>
  <si>
    <t>10.1002/mabi.201100029</t>
  </si>
  <si>
    <t>In vitro Characterization of an Electroactive Carbon-Nanotube-Based Nanofiber Scaffold for Tissue Engineering</t>
  </si>
  <si>
    <t>In an effort to reduce organ replacement and enhance tissue repair, there has been a tremendous effort to create biomechanically optimized scaffolds for tissue engineering applications. In contrast, the development and characterization of electroactive scaffolds has attracted little attention. Consequently, the creation and characterization of a carbon nanotube based poly(lactic acid) nanofiber scaffold is described herein. After 28 d in physiological solution at 37Â°C, a change in the mass, chemical properties and polymer morphology is seen, while the mechanical properties and physical integrity are unaltered. No adverse cytotoxic affects are seen when mesenchymal stem cells are cultured in the presence of the scaffold. Taken together, these data auger well for electroactive tissue engineering. An electroactive carbon nanotube/poly(lactic acid) scaffold is created and characterized. The degradation profile after immersion in simulated physiological solutions at 37Â°C over a 28-day period is described, where the CNT appear to stabilize the mechanical properties and physical integrity of the scaffold. Furthermore, hMSC grown in the presence of this electroactive scaffold show no adverse cytotoxic response. Â© 2011 WILEY-VCH Verlag GmbH &amp; Co. KGaA, Weinheim.</t>
  </si>
  <si>
    <t>10.1007/s11051-011-0368-1</t>
  </si>
  <si>
    <t>Carboxylated single-walled carbon nanotubes induce an inflammatory response in human primary monocytes through oxidative stress and NF-jB activation</t>
  </si>
  <si>
    <t>A mechanistic understanding of interactions between carbon nanotubes (CNTs) and living systems has become imperative owing to the growing nanomedicine applications and the mounting societal concerns on nanosafety. The addition of different chemical groups leads to a significant change in the properties of CNTs, and the resulting functionalized CNTs are generating great interest in many biological applications, such as biosensors and transporters. This study aimed to assess the toxicity exhibited by carboxylic acid functionalized single-walled CNTs (SWCNTs) (with a diameter of 1-2 nm and mean length of 500 nm) and to elucidate possible molecular mechanisms underlying the biological effects of carboxylated SWCNTs in human primary monocytes. The results demonstrated that carboxylated SWCNTs were cytotoxic, triggering apoptosis and G2/M phase arrest in human primary monocytes. Flow cytometric and confocal microscopic analysis indicated that internalized carboxylated SWCNTs were mainly accumulated in the cytoplasm. Exposure of human primary monocytes to carboxylated SWCNTs led to interleukin-8 (IL-8) and interleukin-6 (IL-6) expression, reactive oxygen species (ROS) production, and nuclear factor-kappa B (NF-ÎºB) activation in human primary monocytes. Pretreatment of human primary monocytes with antioxidants or NF-kappa;B-specific inhibitor before exposure to carboxylated SWCNTs significantly abolished carboxylated SWCNTs-induced IL-8 and IL-6 expression. These results provide novel insights into the carboxylated SWCNTs-mediated chemokine induction and inflammatory responses in vitro. Â© Springer Science+Business Media B.V. 2011.</t>
  </si>
  <si>
    <t>10.1007/s00204-011-0655-8</t>
  </si>
  <si>
    <t>A single intratracheal instillation of single-walled carbon nanotubes induced early lung fibrosis and subchronic tissue damage in mice</t>
  </si>
  <si>
    <t>Large amounts of nanomaterials may reach both the natural and occupational environments. This represents a potential health hazard. People have forecasted that CNTs may lead to the toxicity such as mesothelioma and fibrosis like asbestos. To identify dominant immune responses induced by SWCNTs, we investigated the composition of bronchioalveolar lavage (BAL) cells, the secretion of cytokine and collagen, histopathology, protein expression, and cell phenotypes over time after a single administration of single-walled carbon nanotubes (SWCNT). In our results, the number of total cells and macrophages remained at the up-regulated level until Day 28, neutrophils rapidly increased at Day 1, and lymphocytes increased from Day 7. In the BAL fluid, pro-inflammatory cytokines rapidly increased at Day 1 and remained at an up-regulated level throughout the experimental period. IL-12 and IL-10 rapidly increased at Day 1 after administration and remained at a similar level until Day 28. IFN-Î³ and IL-4 reached the maximum at Day 1, and IL-5, TGF-Î², and collagen reached the maximum at Day 7. IL-13 and IL-17 increased in a time-dependent manner. The distribution of B cells and cytotoxic T cells markedly increased at Days 7 and 14, and fibrotic lesions were histopathologically observed at Days 7 and 14. The expressions of caspase-3, p53, COL1A1, COX-2, iNOS, MMP-9, and MMP-2 were also markedly increased at Days 7 and 14. In addition, the expression of mesothelin, iNOS, MMP-9, and p53 was up-regulated until Day 28. Based on these findings, we suggest that a single intratracheal instillation of SWCNTs may induce early lung fibrosis and subchronic tissue damage. Â© 2011 Springer-Verlag.</t>
  </si>
  <si>
    <t>10.3109/17435390.2010.514076</t>
  </si>
  <si>
    <t>10.1016/S1369-7021(11)70188-2</t>
  </si>
  <si>
    <t>Effect of carbon nanoparticles on renal epithelial cell structure, barrier function, and protein expression</t>
  </si>
  <si>
    <t>Evaluation of CNT toxicity by comparison to tattoo ink</t>
  </si>
  <si>
    <t>To assess effects of carbon nanoparticle (CNP) exposure on renal epithelial cells, fullerenes (C60), single-walled carbon nanotubes (SWNT), and multi-walled carbon nanotubes (MWNT) were incubated with a confluent renal epithelial line for 48 h. At low concentrations, CNP-treated cells exhibited significant decreases in transepithelial electrical resistance (TEER) but no changes in hormone-stimulated ion transport or CNP-induced toxicity or stress responses as measured by lactate dehydrogenase or cytokine release. The changes in TEER, manifested as an inverse relationship with CNP concentration, were mirrored by an inverse correlation between dose and changes in protein expression. Lower, more physiologically relevant, concentrations of CNP have the most profound effects on barrier cell function and protein expression. These results indicate an impact of CNPs on renal epithelial cells at concentrations lower than have been previously studied and suggest caution with regard to increasing CNP levels entering the food chain due to increasing environmental pollution. Â© 2011 Informa UK, Ltd.</t>
  </si>
  <si>
    <t>The absence of an optimal nano-sized reference material has been the biggest obstacle in evaluating the safety of carbon nanotubes as biomaterials. In this study, black tattoo inks, which have a long history of use by humans, are shown to be suitable reference materials composed of nano-sized carbon black particles. We have also demonstrated that multi-walled carbon nanotubes have comparable basic safety properties to those of tattoo inks when used as biomaterials. Â© 2011 Elsevier Ltd.</t>
  </si>
  <si>
    <t>Materials Today</t>
  </si>
  <si>
    <t>10.1074/jbc.M111.251884</t>
  </si>
  <si>
    <t>Pulmonary biocompatibility assessment of inhaled single-wall and multiwall carbon nanotubes in BALB/c mice</t>
  </si>
  <si>
    <t>With the widespread application of carbon nanotubes (CNTs) in diverse commercial processes, scientists are now concerned about the potential health risk of occupational exposures. In this study, CNT-induced pulmonary toxicity was investigated by exposing BALB/c mice to aerosolized single-wall (SW)CNTand multiwall (MW) CNT (5Î¼g/g of mice) for 7 consecutive days in a nose-only exposure system. Microscopic studies showed that inhaled CNTs were homogeneously distributed in the mouse lung. The total number of bronchoalveolar lavage polymorphonuclear leukocytes recovered from the mice exposed toSWCNT and MWCNT (1.2 Ã— 106 Â± 0.52 and 9.87 Ã— 105 Â± 1.45; respectively) was significantly greater than control mice (5.46Ã—105Â± 0.78). Rapid development of pulmonary fibrosis in mice that inhaled CNT was also confirmed by significant increases in the collagen level. The lactate dehydrogenase levels were increased nearly 2- and 2.4-fold in mice that inhaled SWCNT and MWCNT, respectively, as compared with control mice. In addition, exposure of CNTs to mice showed a significant (p &lt; 0.05) reduction of antioxidants (glutathione, superoxide dismutase, and catalase) and induction of oxidants (myloperoxidase, oxidative stress, and lipid peroxidation) compared with control. Apoptosis-related proteins such as caspase-3 and -8 activities were also significantly increased in mice that inhaled CNT than in control mice. Together, this study shows that inhaled CNTs induce inflammation, fibrosis, alteration of oxidant and antioxidant levels, and induction of apoptosis-related proteins in the lung tissues to trigger cell Death. Â© 2011 by The American Society for Biochemistry and Molecular Biology, Inc.</t>
  </si>
  <si>
    <t>Journal of Biological Chemistry</t>
  </si>
  <si>
    <t>10.1002/smll.201100437</t>
  </si>
  <si>
    <t>Quantification of uptake and localization of bovine serum albumin-stabilized single-wall carbon nanotubes in different human cell types</t>
  </si>
  <si>
    <t>Single-wall carbon nanotubes (SWCNTs) possess many unique, inherent properties that make them attractive materials for application in medical and biological technologies. Development of concentrated SWCNT dispersions of isolated nanotubes that retain SWCNTs' inherent properties with minimal negative cellular effects is essential to fully realize the potential of SWCNTs in biotechnology. It is shown that bovine serum albumin (BSA), a common and well-characterized model blood serum protein, can individually disperse SWCNTs at concentrations of up to 0.3 mg mL -1 while retaining SWCNTs' optical properties. Uptake into human mesenchymal stem cells (hMSC) and HeLa cells is quantified, revealing strikingly high concentrations of 86 Â± 33 Ã— 10 6 and 21 Â± 13 Ã— 10 6 SWCNTs per cell, respectively, without any apparent acute deleterious cellular effects. Through high-resolution confocal Raman spectroscopy and imaging, it is established that SWCNT-BSAs are preferentially localized intracellularly, especially in the cytoplasm of both hMSCs and HeLa cells. The uptake and localization results demonstrate the efficacy of BSA as a biocompatible dispersant and a mediator of bioactivity. BSA is widely available and inexpensive, which make these concentrated, highly-dispersed, noncovalently modified SWCNT-BSAs suitable for the development of SWCNT-based biotechnologies. Single-wall carbon nantoubes are individually dispersed at high yield by bovine serum albumin. The nanotubes are biocompatible and are readily uptaken into human mesenchymal stem cells and human cancer cells. It is shown via Raman spectroscopy and cell imaging that the nanotubes are preferentially located intracellularly in quite high concentrations. This platform allows for biologically relevant, high-concentration nanotube applications. Â© 2011 WILEY-VCH Verlag GmbH &amp; Co. KGaA, Weinheim.</t>
  </si>
  <si>
    <t>10.1186/1743-8977-8-24</t>
  </si>
  <si>
    <t>10.1039/c0sm01511c</t>
  </si>
  <si>
    <t>Multi-walled carbon nanotube instillation impairs pulmonary function in C57BL/6 mice</t>
  </si>
  <si>
    <t>Stepwise surface tailoring of carbon nanotubes with polyelectrolyte brushes and lipid layers to control their intracellular distribution and "in vitro" toxicity</t>
  </si>
  <si>
    <t>Multi-walled carbon nanotubes (MWCNTs) are widely used in many disciplines due to their unique physical and chemical properties. Therefore, some concerns about the possible human health and environmental impacts of manufactured MWCNTs are rising. We hypothesized that instillation of MWCNTs impairs pulmonary function in C57BL/6 mice due to development of lung inflammation and fibrosis.Methods: MWCNTs were administered to C57BL/6 mice by oropharyngeal aspiration (1, 2, and 4 mg/kg) and we assessed lung inflammation and fibrosis by inflammatory cell infiltration, collagen content, and histological assessment. Pulmonary function was assessed using a FlexiVent system and levels of Ccl3, Ccl11, Mmp13 and IL-33 were measured by RT-PCR and ELISA.Results: Mice administered MWCNTs exhibited increased inflammatory cell infiltration, collagen deposition and granuloma formation in lung tissue, which correlated with impaired pulmonary function as assessed by increased resistance, tissue damping, and decreased lung compliance. Pulmonary exposure to MWCNTs induced an inflammatory signature marked by cytokine (IL-33), chemokine (Ccl3 and Ccl11), and protease production (Mmp13) that promoted the inflammatory and fibrotic changes observed within the lung.Conclusions: These results further highlight the potential adverse health effects that may occur following MWCNT exposure and therefore we suggest these materials may pose a significant risk leading to impaired lung function following environmental and occupational exposures. Â© 2011 Wang et al; licensee BioMed Central Ltd.</t>
  </si>
  <si>
    <t>Carbon Nanotubes (CNTs) have been functionalized with a layer of poly(sulfopropyl methacrylate) (PSPM) synthesized from silane initiators attached to the CNT walls. The PSPM brush was coated with a layer of poly(allyl amine hydrochloride) (PAH) and on top of the PAH layer lipid vesicles composed of 75% 1,2-dioleoyl-sn-glycero-3-phosphocholine and 25% 1,2-dioleoyl-sn-glycero- 3-[phospho-l-serine] were assembled. The surface modification of the CNTs and lipid assembly were followed by Transmission Electron Microscopy (TEM) and Î¶-potential measurements. TEM and Confocal Raman Microscopy (CRM) were used to study the uptake and localization of the surface modified CNTs in HepG2 cells. PSPM modified CNTs were present in the cytoplasm. Proliferation studies based on the MTT assay were used to assess toxicity of the CNTs for the different modifications. Cell proliferation decreases for oxidized CNTs and polymer coated CNTs, having the lowest value for PSPM coated CNTs. The lipid coating on top of the polymers significantly reduces the toxic effect of CNTs. Â© 2011 The Royal Society of Chemistry.</t>
  </si>
  <si>
    <t>Soft Matter</t>
  </si>
  <si>
    <t>10.1016/j.bioelechem.2011.04.007</t>
  </si>
  <si>
    <t>Multi-walled carbon nanotubes decrease lactate dehydrogenase activity in enzymatic reaction</t>
  </si>
  <si>
    <t>The oxidation of 1, 4-nicotinamide adenine dinucleotide (NADH) to Î²-nicotinamide adenine dinucleotide (NAD +) coupled with converting of pyruvic acid (PA) to lactate catalyzed by lactate dehydrogenase (LDH), NADH+PA+H +â‡‹LDHNAD ++Lactate, was widely adopted to quantify the cell's death, membrane infiltration and proliferation induced by potential toxins. The differential pulse voltammetry (DPV) cathodic signal of NAD + at a hanging mercury drop electrode (HMDE) showed LDH activity decreased with the elevating dosages of and the pre-contact time (t c) with multi-walled carbon nanotubes (MWCNTs). Comparison of kinetic rate constant of above enzymatic reaction (ER) was able to sensitively assay the adverse influence of MWCNTs. Toxic concentration of altering relative LDH activity by 50% (TC 50) of MWCNTs was derived to be 40mg/L. TC 50 values indicated a decrease toxicity order Al (III)&gt;MWCNTs&gt;nano-Al 13&gt;50nm-Al 2O 3â‰¥1000nm-Al 2O 3. The negatively charged surfaces of these nanoparticles (NPs) might be a main cause for the decrement of LDH activity. This decrement was capable to result in the underestimation of the toxicity of NPs in classic LDH assays. This observation would highlight to settle down contradictory medium dependent toxicity of MWCNTs among the literature. Â© 2011 Elsevier B.V.</t>
  </si>
  <si>
    <t>Bioelectrochemistry</t>
  </si>
  <si>
    <t>10.1016/j.tiv.2011.04.001</t>
  </si>
  <si>
    <t>Effect of exposure conditions on SWCNT-induced inflammatory response in human alveolar epithelial cells</t>
  </si>
  <si>
    <t>There has been an increasing interest in the development and applications of carbon nanotubes (CNTs) due to their huge potential in industrial and medical applications, but the toxicological properties of these materials have not been well characterized, especially the effects of nanoparticle exposure under different conditions on cellular responses. Nano-structured particles are potentially hazardous when they deposit in the respiratory system. In this study, we characterized the effects of single walled CNT (SWCNT) exposure on interleukin-8 (IL-8) expression in human alveolar epithelial cells (A549) under various exposure conditions. We measured the level of IL-8 expression in the presence and absence of serum following exposure of SWCNTs. The results demonstrated that IL-8 expression was enhanced in the presence of serum. When A549 cells were exposed to low concentrations of SWCNTs, IL-8 expression kept increasing, even after removal of SWCNTs from the media. In addition, SWCNT exposure under dynamic cell growth condition induced changes in IL-8 expression. Â© 2011 Elsevier Ltd.</t>
  </si>
  <si>
    <t>10.1016/j.carbon.2011.03.037</t>
  </si>
  <si>
    <t>10.1186/1743-8977-8-21</t>
  </si>
  <si>
    <t>Differences in cytocompatibility and hemocompatibility between carbon nanotubes and nitrogen-doped carbon nanotubes</t>
  </si>
  <si>
    <t>Pulmonary fibrotic response to aspiration of multi-walled carbon nanotubes</t>
  </si>
  <si>
    <t>The cytocompatibility and hemocompatibility of multiwalled carbon nanotubes and N-doped multiwalled carbon nanotubes grown on carbon papers by chemical vapor deposition were investigated. These materials were characterized using contact-angle measurements, cell- and platelet-adhesion assays, and hemolytic-rate testing, revealing significant effects of nitrogen doping in carbon nanotubes. The results showed that mouse fibroblast cells and mouse adipose-derived stem cells cultured on N-doped multiwalled carbon nanotubes displayed the higher cell-adhesion strength, viability, proliferation, and stretching than those on multiwalled carbon nanotubes without N doping and carbon paper, indicating that N-doped multiwalled carbon nanotubes possessed good cytocompatibility. No toxicity reactions were observed during the culturing period. It also displayed the lowest hemolytic rate. Â© 2011 Elsevier Ltd. All rights reserved.</t>
  </si>
  <si>
    <t>Multi-walled carbon nanotubes (MWCNTs) are new manufactured nanomaterials with a wide spectrum of commercial applications. To address the hypothesis that MWCNTs cause persistent pulmonary pathology, C57BL/6J mice were exposed by pharyngeal aspiration to 10, 20, 40 or 80 Î¼g of MWCNTs (mean dimensions of 3.9 Î¼m Ã— 49 nm) or vehicle. Lungs were preserved at 1, 7, 28 and 56 days post- exposure to determine the potential regions and target cells for impact by MWCNT lung burden. Morphometric measurement of Sirius Red staining was used to assess the connective tissue response.Results: At 56 days post-exposure, 68.7 Â± 3.9, 7.5 Â± 1.9 and 22.0 Â± 5.1 percent (mean Â± SE, N = 8) of the MWCNT lung burden were in alveolar macrophages, alveolar tissue and granulomatous lesions, respectively. The subpleural tissues contained 1.6% of the MWCNT lung burden. No MWCNTs were found in the airways at 7, 28 or 56 days after aspiration The connective tissue in the alveolar interstitium demonstrated a progressive increase in thickness over time in the 80 Î¼g exposure group (0.12 Â± 0.01, 0.12 Â± 0.01, 0.16 Â± 0.01 and 0.19 Â± 0.01 Î¼m for 1, 7, 28 and 56 days post-exposure (mean Â± SE, N = 8)). Dose-response determined at 56 days post-exposure for the average thickness of connective tissue in alveolar septa was 0.11 Â± 0.01, 0.14 Â± .02, 0.14 Â± 0.01, 0.16 Â± 0.01 and 0.19 Â± 0.01 Î¼m (mean Â± SE, N = 8) for vehicle, 10, 20, 40 and 80 Î¼g dose groups, respectively.Conclusions: The distribution of lung burden was predominately within alveolar macrophages with approximately 8% delivery to the alveolar septa, and a smaller but potentially significant burden to the subpleural tissues. Despite the relatively low fraction of the lung burden being delivered to the alveolar tissue, the average thickness of connective tissue in the alveolar septa was increased over vehicle control by 45% in the 40 Î¼g and 73% in the 80 Î¼g exposure groups. The results demonstrate that MWCNTs have the potential to produce a progressive, fibrotic response in the alveolar tissues of the lungs. However, the increases in connective tissue per Î¼g dose of MWCNTs to the interstitium are significantly less than those previously found for single-walled carbon nanotubes (SWCNTs). Â© 2011 Mercer et al; licensee BioMed Central Ltd.</t>
  </si>
  <si>
    <t>10.1371/journal.pone.0022032</t>
  </si>
  <si>
    <t>Cytotoxic effect of poly-dispersed single walled carbon nanotubes on erythrocytes in vitro and in vivo</t>
  </si>
  <si>
    <t>Single wall Carbon Nanotubes (SWCNTs) are hydrophobic and do not disperse in aqueous solvents. Acid functionalization of SWCNTs results in attachment of carboxy and sulfonate groups to carbon atoms and the resulting acid functionalized product (AF-SWCNTs) is negatively charged and disperses easily in water and buffers. In the present study, effect of AF-SWCNTs on blood erythrocytes was examined. Incubation of mouse erythrocytes with AF-SWCNTs and not with control SWCNTs, resulted in a dose and time dependent lysis of erythrocyte. Using fluorescence tagged AF-SWCNTs, binding of AF-SWCNTs with erythrocytes could be demonstrated. Confocal microscopy results indicated that AF-SWCNTs could enter the erythrocytes. Treatment with AF-SWCNTs resulted in exposure of hydrophobic patches on erythrocyte membrane that is indicative of membrane damage. A time and dose dependent increase in externalization of phosphatidylserine on erythrocyte membrane bilayer was also found. Administration of AF-SWCNTs through intravenous route resulted in a transient anemia as seen by a sharp decline in blood erythrocyte count accompanied with a significant drop in blood haemoglobin level. Administration of AF-SWCNTs through intratracheal administration also showed significant decline in RBC count while administration through other routes (gavage and intra-peritoneal) was not effective. By using a recently developed technique of a two step in vivo biotinylation of erythrocytes that enables simultaneous enumeration of young (age &lt;10 days) and old (age&gt;40 days) erythrocytes in mouse blood, it was found that the in vivo toxic effect of AF-SWCNTs was more pronounced on older subpopulation of erythrocytes. Subpopulation of old erythrocytes fell after treatment with AF-SWCNTs but recovered by third day after the intravenous administration of AF-SWCNTs. Taken together our results indicate that treatment with AF-SWCNTs results in acute membrane damage and eventual lysis of erythrocytes. Intravenous administration of AF-SWCNTs resulted in a transient anemia in which older erythrocytes are preferably lysed. Â© 2011 Sachar, Saxena.</t>
  </si>
  <si>
    <t>10.1016/j.jhazmat.2011.04.035</t>
  </si>
  <si>
    <t>10.1021/nl2011214</t>
  </si>
  <si>
    <t>Comparative in vitro cytotoxicity study of carbon nanotubes and titania nanostructures on human lung epithelial cells</t>
  </si>
  <si>
    <t>Carbon nanotubes induce malignant transformation and tumorigenesis of human lung epithelial cells</t>
  </si>
  <si>
    <t>The aim of this study is to assess in vitro cytotoxic effects of titania nanostructures and carbon nanotubes (CNTs) by exposing A549 lung epithelial cell line to these materials. Titania nanotubes (TiNTs) were grown by hydrothermal treatment of TiO2 nanoparticles, followed by annealing them at 400Â°C. The titania nanostructures obtained on annealing (mixture of nanotubes and nanorods) were hollow and open ended, containing 3-5 layers of titania sheets, with an internal diameter âˆ¼3-5nm and external diameter âˆ¼8-10nm, and a specific surface area of 265m2/g. As-supplied single walled (SWCNTs) and microwave plasma enhanced chemical vapour deposition (MPCVD) grown multi walled carbon nanotubes (MWCNTs) were used in this study. The lengths and diameters of the SWCNTs were 5-10nm and 0.5-3nm respectively. The lengths and diameters of the MWCNTs were 25-30Î¼m and 10-30nm respectively. The cell viability was evaluated using the MTT (3-(4,-dimethylthiazol-2-yl)-2, 5-diphenyl-tetrazolium) assay. No significant cytotoxic effects of titania nanostructures were observed over a period of a week of testing time, while the presence of CNTs in some cases demonstrated significant cytotoxic effects. Finally, possible reason of cytotoxicity is discussed in the light of microstructures of materials. Â© 2011 Elsevier B.V.</t>
  </si>
  <si>
    <t>Carcinogenicity of carbon nanotubes is a major concern but has not been well addressed due to the lack of experimental models. Here, we show that chronic exposure to single-walled carbon nanotubes causes malignant transformation of human lung epithelial cells. The transformed cells induce tumorigenesis in mice and exhibit an apoptosis resistant phenotype characteristic of cancer cells. This study provides new evidence for carbon nanotube-induced carcinogenesis and indicates the potential role of p53 in the process. Â© 2011 American Chemical Society.</t>
  </si>
  <si>
    <t>10.1007/s00204-010-0574-0</t>
  </si>
  <si>
    <t>Aspect ratio has no effect on genotoxicity of multi-wall carbon nanotubes</t>
  </si>
  <si>
    <t>Carbon nanotubes (CNTs) have specific physico-chemical and electrical properties that are useful for telecommunications, medicine, materials, manufacturing processes and the environmental and energy sectors. Yet, despite their many advantages, it is also important to determine whether CNTs may represent a hazard to the environment and human health. Like asbestos, the aspect ratio (length:diameter) and metal components of CNTs are known to have an effect on the toxicity of carbon nanotubes. Thus, to evaluate the toxic potential of CNTs in relation to their aspect ratio and metal contamination, in vivo and in vitro genotoxicity tests were conducted using high-aspect-ratio (diameter: 10-15 nm, length: ~10 Î¼m) and low-aspect-ratio multi-wall carbon nanotubes (MWCNTs, diameter: 10-15 nm, length: ~150 nm) according to OECD test guidelines 471 (bacterial reverse mutation test), 473 (in vitro chromosome aberration test), and 474 (in vivo micronuclei test) with a good laboratory practice system. To determine the treatment concentration for all the tests, a solubility and dispersive test was performed, and a 1,2-dipalmitoyl-sn-glycero- 3-phosphocholine (DPPC) solution found to be more suitable than distilled water. Neither the high- nor the low-aspect-ratio MWCNTs induced any genotoxicity in a bacterial reverse mutation test (~1,000 Î¼g/plate), in vitro chromosome aberration test (without S9: ~6.25 Î¼g/ml, with S9: ~50 Î¼g/ml), or in vivo micronuclei test (~50 mg/kg). However, the high-aspect-ratio MWCNTs were found to be more toxic than the low-aspect-ratio MWCNTs. Thus, while high-aspect-ratio MWCNTs do not induce direct genotoxicity or metabolic activation-mediated genotoxicity, genotoxicity could still be induced indirectly through oxidative stress or inflammation. Â© 2010 Springer-Verlag.</t>
  </si>
  <si>
    <t>10.1088/0957-4484/22/26/265103</t>
  </si>
  <si>
    <t>Up-regulation of T lymphocyte and antibody production by inflammatory cytokines released by macrophage exposure to multi-walled carbon nanotubes</t>
  </si>
  <si>
    <t>Our data demonstrate that multi-walled carbon nanotubes (MWCNTs) are internalized by macrophages, subsequently activating them to produce interleukin (IL)-12 (IL-12). This cytokine induced the proliferative response of T lymphocytes to a nonspecific mitogen and to ovalbumin (OVA). This increase in the proliferative response was accompanied by an increase in the expression of pro-inflammatory cytokines, such as interferon-gamma (IFNÎ³), tumor necrosis factor-alpha (TNFÎ±) and IL-6, in mice inoculated with MWCNTs, whether or not they had been immunized with OVA. A decrease in the expression of transforming growth factor-beta (TGFÎ²) was observed in the mice treated with MWCNTs, whereas the suppression of the expression of both TGFÎ² and IL-10 was observed in mice that had been both treated and immunized. The activation of the T lymphocyte response by the pro-inflammatory cytokines leads to an increase in antibody production to OVA, suggesting the important immunostimulatory effect of carbon nanotubes. Â© 2011 IOP Publishing Ltd.</t>
  </si>
  <si>
    <t>10.1016/j.biomaterials.2011.03.024</t>
  </si>
  <si>
    <t>The behavior after intravenous injection in mice of multiwalled carbon nanotube / Fe&lt;inf&gt;3&lt;/inf&gt;O&lt;inf&gt;4&lt;/inf&gt; hybrid MRI contrast agents</t>
  </si>
  <si>
    <t>Fe3O4 nanoparticles were in situ loaded on the surface of multiwalled carbon nanotubes (MWCNTs) by a solvothermal method using diethylene glycol and diethanolamine as solvents and complexing agents. The as-prepared MWCNT/Fe3O4 hybrids exhibited excellent hydrophilicity, superparamagnetic property at room temperature, and a high T2 relaxivity of 175.5 mM-1 s-1 in aqueous solutions. In vitro experiments revealed that MWCNT/Fe3O4 had an excellent magnetic resonance imaging (MRI) enhancement effect on cancer cells, and importantly, they displayed low cytotoxicity and neglectable hemolytic activity. After intravenous administration, the T2-weighted MRI signal in the liver and spleen of mice decreased significantly, suggesting the potential application of the hybrids as MRI contrast agents. The organ biodistribution studies, histological analyses and elimination investigations showed that the hybrids were uptaken by the liver, lung and spleen after intravenous injection, and could be excreted from the liver and kidney. Â© 2011 Elsevier Ltd.</t>
  </si>
  <si>
    <t>10.1021/nn200372g</t>
  </si>
  <si>
    <t>10.1021/nn200283g</t>
  </si>
  <si>
    <t>10.1371/journal.pone.0021073</t>
  </si>
  <si>
    <t>Low doses of pristine and oxidized single-wall carbon nanotubes affect mammalian embryonic development</t>
  </si>
  <si>
    <t>Steering carbon nanotubes to scavenger receptor recognition by nanotube surface chemistry modification partially alleviates NF?B activation and reduces its immunotoxicity</t>
  </si>
  <si>
    <t>Carbon nanotubes enhance cytotoxicity mediated by human lymphocytes in vitro</t>
  </si>
  <si>
    <t>Several in vitro and in vivo studies suggest local and systemic effects following exposure to carbon nanotubes. No data are available, however, on their possible embryotoxicity in mammals. In this study, we tested the effect of pristine and oxidized single-wall carbon nanotubes (SWCNTs) on the development of the mouse embryo. To this end, SWCNTs (from 10 ng to 30 Î¼g/mouse) were administered to female mice soon after implantation (postcoital day 5.5); 10 days later, animals were sacrificed, and uteri, placentas, and fetuses examined. A high percentage of early miscarriages and fetal malformations was observed in females exposed to oxidized SWCNTs, while lower percentages were found in animals exposed to the pristine material. The lowest effective dose was 100 ng/mouse. Extensive vascular lesions and increased production of reactive oxygen species (ROS) were detected in placentas of malformed but not of normally developed fetuses. Increased ROS levels were likewise detected in malformed fetuses. No increased ROS production or evident morphological alterations were observed in maternal tissues. No fetal and placental abnormalities were ever observed in control animals. In parallel, SWCNT embryotoxicity was evaluated using the embryonic stem cell test (EST), a validated in vitro assay developed for predicting embryotoxicity of soluble chemical compounds, but never applied in full to nanoparticles. The EST predicted the in vivo data, identifying oxidized SWCNTs as the more toxic compound. Â© 2011 American Chemical Society.</t>
  </si>
  <si>
    <t>Carbon nanotubes (CNTs) cause perturbations in immune systems and limit the application of CNTs in biomedicine. Here we demonstrate that a surface chemistry modification on multiwalled CNTs (MWCNTs) reduces their immune perturbations in mice and in macrophages. The modified MWCNTs change their preferred binding pattern from mannose receptor to scavenger receptor. This switch significantly alleviates NF?B activation and reduces immunotoxicity of MWCNTs. Â© 2011 American Chemical Society.</t>
  </si>
  <si>
    <t>With the expansion of the potential applications of carbon nanotubes (CNT) in biomedical fields, the toxicity and biocompatibility of CNT have become issues of growing concern. Since the immune system often mediates tissue damage during pathogenesis, it is important to explore whether CNT can trigger cytotoxicity through affecting the immune functions. In the current study, we evaluated the influence of CNT on the cytotoxicity mediated by human lymphocytes in vitro. The results showed that while CNT at low concentrations (0.001 to 0.1 Î¼g/ml) did not cause obvious cell death or apoptosis directly, it enhanced lymphocyte-mediated cytotoxicity against multiple human cell lines. In addition, CNT increased the secretion of IFN-Î³ and TNF-Î± by the lymphocytes. CNT also upregulated the NF-ÎºB expression in lymphocytes, and the blockage of the NF-ÎºB pathway reduced the lymphocyte-mediated cytotoxicity triggered by CNT. These results suggest that CNT at lower concentrations may prospectively initiate an indirect cytotoxicity through affecting the function of lymphocytes. Â© 2011 Sun, et al.</t>
  </si>
  <si>
    <t>10.1007/s11010-011-0739-z</t>
  </si>
  <si>
    <t>10.1556/APhysiol.98.2011.2.15</t>
  </si>
  <si>
    <t>Cellular cytotoxic response induced by highly purified multi-wall carbon nanotube in human lung cells</t>
  </si>
  <si>
    <t>Blood oxidative stress generation after intraperitoneal administration of functionalized single-walled carbon nanotubes in rats</t>
  </si>
  <si>
    <t>Carbon nanotubes, a promising nanomaterial with unique characteristics, have applications in a variety of fields. The cytotoxic effects of carbon nanotubes are partially due to the induction of oxidative stress; however, the detailed mechanisms of nanotube cytotoxicity and their interaction with cells remain unclear. In this study, the authors focus on the acute toxicity of vapor-grown carbon fiber, HTT2800, which is one of the most highly purified multi-wall carbon nanotubes (MWCNT) by high-temperature thermal treatment. The authors exposed human bronchial epithelial cells (BEAS-2B) to HTT2800 and measured the cellular uptake, mitochondrial function, cellular LDH release, apoptotic signaling, reactive oxygen species (ROS) generation and pro-inflammatory cytokine release. The HTT2800-exposed cells showed cellular uptake of the carbon nanotube, increased cell death, enhanced DNA damage, and induced cytokine release. However, the exposed cells showed no obvious intracellular ROS generation. These cellular and molecular findings suggest that HTT2800 could cause a potentially adverse inflammatory response in BEAS-2B cells. Â© 2011 Springer Science+Business Media, LLC.</t>
  </si>
  <si>
    <t>Single-walled carbon nanotubes (SWCNTs) have been proposed for various medical applications. However, their safety for human administration has not been yet fully demonstrated. In vitro studies have pointed oxidative stress as a mechanism involved in their cytotoxic effects. In the present study we have evaluated the capacity of DNA functionalized SWCNTs to induce oxidative stress in blood after intraperitoneal (ip) administration in rats. The presence of SWCNTs in blood was confirmed by Raman spectroscopy 30 minutes after their ip administration. Oxidative stress parameters (malondialdehyde - MDA, protein carbonyls - PC, antioxidant capacity measured as hydrogen donating capacity - HD, sulfhydryl groups - SH, glutathione - GSH and nitrites - NO) were assessed in blood at 3, 6, 24, respectively, and 48 hours after ip injection. MDA, PC and NO exhibited a significant increase at 3-6 hours interval from exposure, followed by a recovery trend. The levels of HD reached a bottom level at 6 hours after administration, while SH strongly decreased at 3 hours interval and increased slightly up to 48 hours without attending the initial values. GSH level recorded an increasing tendency at the 3rd hour, an incomplete recovery process at 24 hours followed by a secondary significant increase following a 48-hour interval. Significant inverse correlations were obtained between the PC and SH levels and between the NO and HD values. In conclusion, the ip administration of DNA functionalized SWCNT in rats results in oxidative stress generation in plasma, with a transient pattern of evolution. Â© 2011 AkadÃ©miai KiadÃ³, Budapest.</t>
  </si>
  <si>
    <t>Acta Physiologica Hungarica</t>
  </si>
  <si>
    <t>10.3109/17435390.2010.503944</t>
  </si>
  <si>
    <t>Multi-walled carbon nanotubes induce oxidative stress and apoptosis in human lung cancer cell line-A549</t>
  </si>
  <si>
    <t>Multi-walled carbon-nanotubes (MWCNTs)-induced apoptotic changes were studied in human lung epithelium cell line-A549. Non-cytotoxic doses of MWCNTs were identified using tetrazolium bromide salt (MTT) and lactate dehydrogenase (LDH) release assays. Cells were exposed to MWCNTs (0.5-100 Î¼g/ml) for 6-72 h. Internalization and characterization of CNTs was performed by electron microscopy. Apoptotic changes were estimated by nuclear condensation, DNA laddering, and confirmed by expression of associated markers: p53, p21WAF1/CIP1, Bax, Bcl2 and activated caspase-3. MWCNTs induced the production of reactive oxygen species and malondialdehyde along with significant decrease in the activity of catalase and glutathione. MWCNTs-induced ROS generation was found not to be associated with the mitochondrial activity. In general, the changes were significant at 10 and 50 Î¼g/ml only. Results indicate the involvement of oxidative stress and apoptosis in A549 cells exposed to MWCNTs. Our studies provide insights of the mechanisms involved in MWCNTs-induced apoptosis at cellular level. Â© 2011 Informa UK, Ltd.</t>
  </si>
  <si>
    <t>10.1016/j.mrgentox.2011.02.008</t>
  </si>
  <si>
    <t>10.1186/1743-8977-8-17</t>
  </si>
  <si>
    <t>Effects of single and multi walled carbon nanotubes on macrophages: Cyto and genotoxicity and electron microscopy</t>
  </si>
  <si>
    <t>A 3-dimensional in vitro model of epithelioid granulomas induced by high aspect ratio nanomaterials</t>
  </si>
  <si>
    <t>Production of nanotechnology-based materials is increasing worldwide: it is essential to evaluate their potential toxicity. Among these nanomaterials, carbon nanotubes (CNTs) have tremendous potential in many areas of research and applications. We have investigated the cyto- and genotoxic effects of single and multi-walled CNTs (SWCNTs, MWCNTs) and carbon black (CB) on the mouse macrophage cell line RAW 264.7. Specifically we have investigated inflammatory response, release of tumor necrosis factor-Î± (TNF-Î±), intracellular reactive oxygen species (ROS) production, cell death (both necrosis and apoptosis), chromosomal aberrations and cellular ultrastructural alteration caused by CB, MWCNTs and SWCNTs. Our data confirm that both CNTs and CB are cyto and geno-toxic to RAW 264.7 mouse macrophages. CNTs exposure induced ROS release, necrosis and chromosomal aberrations but did not cause an inflammatory response. In addition CNTs induce ultrastructural damage and apoptosis. CNTs penetrate the cell membrane and individual MWCNTs are seen associated with the nuclear envelope. Â© 2011 Elsevier B.V.</t>
  </si>
  <si>
    <t>Background: The most common causes of granulomatous inflammation are persistent pathogens and poorly-degradable irritating materials. A characteristic pathological reaction to intratracheal instillation, pharyngeal aspiration, or inhalation of carbon nanotubes is formation of epithelioid granulomas accompanied by interstitial fibrosis in the lungs. In the mesothelium, a similar response is induced by high aspect ratio nanomaterials, including asbestos fibers, following intraperitoneal injection. This asbestos-like behaviour of some engineered nanomaterials is a concern for their potential adverse health effects in the lungs and mesothelium. We hypothesize that high aspect ratio nanomaterials will induce epithelioid granulomas in nonadherent macrophages in 3D cultures.Results: Carbon black particles (Printex 90) and crocidolite asbestos fibers were used as well-characterized reference materials and compared with three commercial samples of multiwalled carbon nanotubes (MWCNTs). Doses were identified in 2D and 3D cultures in order to minimize acute toxicity and to reflect realistic occupational exposures in humans and in previous inhalation studies in rodents. Under serum-free conditions, exposure of nonadherent primary murine bone marrow-derived macrophages to 0.5 Î¼g/ml (0.38 Î¼g/cm2) of crocidolite asbestos fibers or MWCNTs, but not carbon black, induced macrophage differentiation into epithelioid cells and formation of stable aggregates with the characteristic morphology of granulomas. Formation of multinucleated giant cells was also induced by asbestos fibers or MWCNTs in this 3D in vitro model. After 7-14 days, macrophages exposed to high aspect ratio nanomaterials co-expressed proinflammatory (M1) as well as profibrotic (M2) phenotypic markers.Conclusions: Induction of epithelioid granulomas appears to correlate with high aspect ratio and complex 3D structure of carbon nanotubes, not with their iron content or surface area. This model offers a time- and cost-effective platform to evaluate the potential of engineered high aspect ratio nanomaterials, including carbon nanotubes, nanofibers, nanorods and metallic nanowires, to induce granulomas following inhalation. Â© 2011 Sanchez et al; licensee BioMed Central Ltd.</t>
  </si>
  <si>
    <t>10.1038/cddis.2011.27</t>
  </si>
  <si>
    <t>10.1016/S1003-6326(11)60826-1</t>
  </si>
  <si>
    <t>10.1080/02772248.2011.571530</t>
  </si>
  <si>
    <t>A functionalized single-walled carbon nanotubeinduced autophagic cell death in human lung cells through Akt-TSC2-mTOR signaling</t>
  </si>
  <si>
    <t>Binding tendency with oligonucleotides and cell toxicity of cetyltrimethyl ammonium bromide-coated single-walled carbon nanotubes</t>
  </si>
  <si>
    <t>Raw single-walled carbon nanotube-induced cytotoxic effects in human bronchial epithelial cells: Comparison to asbestos</t>
  </si>
  <si>
    <t>Nanoparticles are now emerging as a novel class of autophagy activators. Functionalized single-walled carbon nanotubes (f-SWCNTs) are valuable nanomaterials in many industries. This article is designed to assess the autophagic response for f-SWCNTs exposure in vitro and in vivo. A few types of f-SWCNTs were screened in human lung adenocarcinoma A549 cells for the autophagic response and related pathways in vitro. Formation of autophagosomes and LC3-II upregulation were confirmed on the basis of electron microscopy and LC3 western blotting for COOH-CNT, but not for PABS-CNT and PEG-CNT. MTT assay showed marked increase in cell viability, when COOH-CNT was added to cells in the presence of autophagy inhibitor 3MA, ATG6 or TSC2 siRNA. Consistent with the involvement of the Akt-TSC1/2-mTOR pathway, the phosphorylation levels of mTOR, mTOR's substrate S6 and Akt were shown significantly decreased in A549 cells on treatment with COOH-CNT using western blotting. What's more, autophagy inhibitor 3MA significantly reduced the lung edema in vivo. In a word, COOH-CNT induced autophagic cell death in A549 cells through the AKT-TSC2-mTOR pathway and caused acute lung injury in vivo. Inhibition of autophagy significantly reduced COOH-CNT-induced autophagic cell death and ameliorated acute lung injury in mice, suggesting a potential remedy to address the growing concerns on the safety of nanomaterials. Â© 2011 Macmillan Publishers Limited All rights reserved.</t>
  </si>
  <si>
    <t>Functionalized carbon nanotubes (CNTs) were made for the delivery of genes and drugs and CNT-based biosensors. The basis of CNTs is for binding with biomolecules in biomedical applications. The binding tendency with small interfering RNA oligonucleotides and cytotoxicity of cetyltrimethyl ammonium bromide (CTAB)-coated single-walled carbon nanotubes (SWNTs) were studied. The field emission scanning electron microscopy and transmission electron microscopy results show that a SWNT suspension in CTAB solution was well-dispersed and stable. CTAB is the cross-linker between SWNTs and oligonucleotides. The CTAB-coated SWNTs have less cytotoxicity to human umbilical vein endothelial cells than single SWNTs and the cytotoxicity of CTAB-coated SWNTs depended on the concentration of CTAB-coated SWNTs. Â© 2011 The Nonferrous Metals Society of China.</t>
  </si>
  <si>
    <t>Single-walled carbon nanotubes (SWCNT) are being developed to be used in many industrial and biomedical applications. However, SWCNT's durability and likely fibrous morphology have raised health concerns. The present investigations were focused on understanding the cellular and molecular mechanisms induced by raw SWCNT (SWCNT) in human bronchial-epithelial cells (BEAS-2B). Asbestos (crocidolite) was used as a positive control. Exposure of BEAS-2B cells to SWCNT induced apoptosis, DNA damage, and oxidative stress. The generation of hydroxyl radical (.OH) and increase of superoxide dismutase (SOD) activity were concentration-dependent. The increase in apoptosis was associated with activation of caspase-3, caspase-7, and poly (ADP-ribose) polymerase-1 (PARP-1). A short recovery period of 6 h of cells from SWCNT exposure resulted in reversal of caspase-3 and caspase-7, and a partial reversal of PARP-1 activation. The activation of PARP-1, caspase-3, and caspase-7 was only partially diminished after a recovery of 6 h from the exposure to crocidolite. Exposure of BEAS-2B cells to SWCNT resulted in the phosphorylation of protein p42/44 (p42/44) and protein p38 (p38). SWCNT did not induce protein serine-threonine kinase (AKT) phosphorylation. For all the above end points, crocidolite induced a greater response compared to SWCNT. SWCNT induced a significant activation of activator protein-1 (AP-1) and nuclear factor kappa B (NF-ÎºB), and the effect was inhibited by mitogen-activated protein kinase (MAPK) inhibitors. SWCNT also induced significant increase in the expression levels of c- Jun, Î²IGH3, and CD44 genes. The results of this study show that the molecular mechanism for raw SWCNT-mediated toxicity in BEAS-2B cells is through the activation of caspase-3, caspase-7, and PARP-1. Furthermore, the mechanism of AP-1 and NF-Î² activation is through MAPK. This bioactivity of raw SWCNT is associated with the generation of oxidative stress and DNA damage. Considering the role of airway epithelium as a critical barrier for normal pulmonary function and focal point for tumor development, this study demonstrates that raw SWCNT activate molecular events which may be linked to adverse biological responses implicated in pulmonary diseases. Â© 2011 Taylor &amp; Francis.</t>
  </si>
  <si>
    <t>Cell Death and Disease</t>
  </si>
  <si>
    <t>10.1002/smll.201002083</t>
  </si>
  <si>
    <t>Biocompatibility of immobilized aligned carbon nanotubes</t>
  </si>
  <si>
    <t>In vivo host responses to an electrode-like array of aligned carbon nanotubes (ACNTs) embedded within a biopolymer sheet are reported. This biocompatibility study assesses the suitability of immobilized carbon nanotubes for bionic devices. Inflammatory responses and foreign-body histiocytic reactions are not substantially elevated when compared to negative controls following 12 weeks implantation. A fibrous capsule isolates the implanted ACNTs from the surrounding muscle tissue. Filamentous nanotube fragments are engulfed by macrophages, and globular debris is incorporated into the fibrous capsule with no further reaction. Scattered leukocytes are observed, adherent to the ACNT surface. These data indicate that there is a minimal local foreign-body response to immobilized ACNTs, that detached fragments are phagocytosed into an inert material, and that ACNTs do not attract high levels of surface fouling. Collectively, these results suggest that immobilized nanotube structures should be considered for further investigation as bionic components. Â© 2011 Wiley-VCH Verlag GmbH &amp; Co. KGaA, Weinheim.</t>
  </si>
  <si>
    <t>10.1039/c0jm04064a</t>
  </si>
  <si>
    <t>Polyamine functionalized carbon nanotubes: Synthesis, characterization, cytotoxicity and siRNA binding</t>
  </si>
  <si>
    <t>In this work we have synthesized a new series of cationic carbon nanotubes (CNTs) for siRNA binding. Both single- and multi-walled CNTs have been modified by addition or amidation reaction with short linear polyamine chains including putrescine, spermidine and spermine. All the new conjugates have been characterized with several spectroscopic and microscopic techniques. Their cytotoxic effects have been assessed on human lung carcinoma cell line. Finally, we have analyzed their capacity to bind siRNA towards the development of new carriers for gene silencing applications. The dispersibility properties and the capacity to complex siRNA of the different conjugates were found to be strongly dependent on the position of the functional groups on CNTs (i.e. mainly at the tips following the amidation reaction or on the sidewalls by direct C-C addition). Â© The Royal Society of Chemistry 2011.</t>
  </si>
  <si>
    <t>Journal of Materials Chemistry</t>
  </si>
  <si>
    <t>10.1016/j.mrgentox.2011.01.014</t>
  </si>
  <si>
    <t>Cytotoxic and genotoxic effects of multi-wall carbon nanotubes on human umbilical vein endothelial cells in vitro</t>
  </si>
  <si>
    <t>Carbon nanomaterials have multiple applications in various areas. However, it has been suggested that exposure to nanoparticles may be a risk for the development of vascular diseases due to injury and dysfunction of the vascular endothelium. Therefore, in the present study, the cytotoxic and genotoxic effects of multi-wall carbon nanotubes (MWCNTs) on human umbilical vein endothelial cells (HUVECs) were evaluated. Optical and transmission electronic microscopy (TEM) study showed that MWCNTs were able to enter cells rapidly, distribute in the cytoplasm and intracellular vesicles and induce morphological changes. Exposure to MWCNTs reduced the viability of HUVECs, and induced apoptosis in HUVECs. Furthermore, MWCNTs could cause DNA damage as indicated by the formation of Î³H2AX foci. MWCNTs also affected cellular redox status, e.g., increasing intracellular reactive oxygen species (ROS) and malondialdehyde (MDA) levels, as well as altering superoxide dismutase (SOD) activity and glutathione peroxidase (GSH-Px) levels. On the other hand, the free radical scavenger N-acetyl- l-cysteine (NAC) preincubation can inhibit the cytotoxic and genotoxic effects of MWCNTs. Taken together, these results demonstrated that MWCNTs could induce cytotoxic and genotoxic effects in HUVECs, probably through oxidative damage pathways. Â© 2011 Elsevier B.V.</t>
  </si>
  <si>
    <t>10.1007/s12272-011-0417-4</t>
  </si>
  <si>
    <t>Cell growth inhibition and apoptosis by SDS-solubilized Single-walled carbon nanotubes in normal rat kidney epithelial cells</t>
  </si>
  <si>
    <t>Carbon nanotubes (CNTs), promising novel nanomaterials, have been applied to drug delivery and bio-imaging; however, their potential harmful effects on human health and environment have gained much attention recently. In the present study, we investigated cytotoxic effect of solubilized single-walled CNTs (SWCNTs), which were dispersed in water by sodium dodesyl sulfate (SDS), in normal rat kidney epithelial cells (NRK-52E). SDS-SWCNT (0.125-10 Î¼g/ mL)-treated NRK-52E cells showed decreased cell viability and enhanced cytotoxicity marker levels following 24-48 h incubation. In addition, SDS-SWCNT treatment evoked the cell growth inhibition: 8 Î¼g/mL SDS-SWCNT induced the growth arrest at G0/G1 phase and levels of cell cycle-related proteins such as CDK2, CDK6 and phosphorylated-retinoblastoma (pRB) were significantly reduced by CNT. Whereas, at higher concentration of SDS-SWCNT, the percentage of cell numbers in apoptotic sub-G1 phase was substantially increased. Along with these changes, SDS-SWCNT treatment elevated protein levels for p53 and p21 with a concomitant increase in the single strand DNA breakage. Taken together, these results suggest that SDS-solubilized SWCNTs exert genotoxic effect in renal epithelial cells, and p53-dependent signaling can be associated with the growth arrest and apoptosis events upon CNT-induced DNA damage. Copyright Â© 2011 American Society of Nuclear Cardiology.</t>
  </si>
  <si>
    <t>Archives of Pharmacal Research</t>
  </si>
  <si>
    <t>10.1016/j.taap.2011.02.001</t>
  </si>
  <si>
    <t>10.1016/j.biocel.2010.12.013</t>
  </si>
  <si>
    <t>Genotoxicity of carbon nanofibers: Are they potentially more or less dangerous than carbon nanotubes or asbestos?</t>
  </si>
  <si>
    <t>Single-walled carbon nanotube induction of rat aortic endothelial cell apoptosis: Reactive oxygen species are involved in the mitochondrial pathway</t>
  </si>
  <si>
    <t>The production of carbon nanofibers and nanotubes (CNF/CNT) and their composite products is increasing globally. CNF are generating great interest in industrial sectors such as energy production and electronics, where alternative materials may have limited performance or are produced at a much higher cost. However, despite the increasing industrial use of carbon nanofibers, information on their potential adverse health effects is limited. In the current study, we examine the cytotoxic and genotoxic potential of carbon-based nanofibers (PyrografÂ®-III) and compare this material with the effects of asbestos fibers (crocidolite) or single-walled carbon nanotubes (SWCNT). The genotoxic effects in the lung fibroblast (V79) cell line were examined using two complementary assays: the comet assay and micronucleus (MN) test. In addition, we utilized fluorescence in situ hybridization to detect the chromatin pan-centromeric signals within the MN indicating their origin by aneugenic (chromosomal malsegregation) or clastogenic (chromosome breakage) mechanisms. Cytotoxicity tests revealed a concentration- and time-dependent loss of V79 cell viability after exposure to all tested materials in the following sequence: asbestos &gt; CNF &gt; SWCNT. Additionally, cellular uptake and generation of oxygen radicals was seen in the murine RAW264.7 macrophages following exposure to CNF or asbestos but not after administration of SWCNT. DNA damage and MN induction were found after exposure to all tested materials with the strongest effect seen for CNF. Finally, we demonstrated that CNF induced predominately centromere-positive MN in primary human small airway epithelial cells (SAEC) indicating aneugenic events. Further investigations are warranted to elucidate the possible mechanisms involved in CNF-induced genotoxicity. Â© 2011.</t>
  </si>
  <si>
    <t>The use of nano-sized materials offers exciting new options in technical and medical applications. Single-walled carbon nanotubes are emerging as technologically important in different industries. However, adverse effects on cells have been reported and this may limit their use. We previously found that 200 Î¼g/mL of single-walled carbon nanotubes induce apoptosis in rat aorta endothelial cells. The current study aimed to determine the signaling pathway involved in this process. We found that reactive oxygen species generation was involved in activation of the mitochondria-dependent apoptotic pathway. The finding of apoptosis was supported by a number of morphological and biochemical hallmarks, including chromatin condensation, internucleosomal DNA fragmentation, and caspase-3 activation. In conclusion, our results demonstrate that single-walled carbon nanotubes induce apoptosis in rat aorta endothelial cells and that reactive oxygen species are involved in the mitochondrial pathway. Â© 2010 Elsevier Ltd. All rights reserved.</t>
  </si>
  <si>
    <t>International Journal of Biochemistry and Cell Biology</t>
  </si>
  <si>
    <t>10.1016/j.carbon.2010.12.052</t>
  </si>
  <si>
    <t>The responses of Ceriodaphnia dubia toward multi-walled carbon nanotubes: Effect of physical-chemical treatment</t>
  </si>
  <si>
    <t>The influence of physical-chemical treatment, e.g. ozonation (O), ultrasound (US) and mechanically dispersion, on the response of fresh water organisms, exemplified by Ceriodaphnia dubia toward multi-walled carbon nanotubes (MWCNT) was studied. Results indicated that physical-chemical treatment had pronounced effect on the stability and aggregation of carbon nanomaterials and thereby impact on C. dubia. US-MWCNT exerted the greatest toxicity to C. dubia compared to the untreated and the ozone treated MWCNT which exhibited a LC50 at one order of magnitude greater than that of US-MWCNT. Similar toxic results were observed in the 3-brood reproduction and sub-lethal growth tests. The primary diameter of MWCNT did not exhibit significant toxic impacts on C. dubia at least measured in terms of LC50. C. dubia ingested and accumulated the nanoparticles in the digestive tract and brood chamber. Upon transferring to nanoparticle-free environment, the C. dubia began to defecate the CNT particles, indicating the capability of self-cleaning. US-MWCNT was retained in the digestive tract for a longer time and also required a longer time to be cleaned than O-MWCNT. Results confirmed the importance of physical-chemical treatment on the interactions between the nanomaterials and aquatic organisms in assessing the fate, transport, and ecological impacts of nanomaterials. Â© 2010 Elsevier Ltd. All rights reserved.</t>
  </si>
  <si>
    <t>10.1002/tox.20537</t>
  </si>
  <si>
    <t>International amphibian micronucleus standardized procedure (ISO 21427-1) for in vivo evaluation of double-walled carbon nanotubes toxicity and genotoxicity in water</t>
  </si>
  <si>
    <t>In vitro cytotoxicity of carbon nanoparticles against Hep G 32 cells</t>
  </si>
  <si>
    <t>Considering the important production of carbon nanotubes (CNTs), it is likely that some of them will contaminate the environment during each step of their life cycle. Nevertheless, there is little known about their potential ecotoxicity. Consequently, the impact of CNTs on the environment must be taken into consideration. This work evaluates the potential impact of well characterized double-walled carbon nanotubes (DWNTs) in the amphibian larvae Xenopus laevis under normalized laboratory conditions according to the International Standard micronucleus assay ISO 21427-1:2006 for 12 days of half-static exposure to 0.1-1-10 and 50 mg L-1 of DWNTs in water. Two different endpoints were carried out: (i) toxicity (mortality and growth of larvae) and (ii) genotoxicity (induction of micronucleated erythrocytes). Moreover, intestine of larvae were analyzed using Raman spectroscopy. The DWNTs synthetized by catalytic chemical vapor deposition (CCVD) were used as produce (experiment I) and the addition of Gum Arabic (GA) was investigated to improve the stability of the aqueous suspensions (experiment II). The results show growth inhibition in larvae exposed to 10 and 50 mg L-1 of DWNTs with or without GA. No genotoxicity was evidenced in erythrocytes of larvae exposed to DWNTs, except to 1 mg L-1 of DWNTs with GA suggesting its potential effect in association with DWNTs at the first nonacutely toxic concentration. The Raman analysis confirmed the presence of DWNTs into the lumen of intestine but not in intestinal tissues and cells, nor in the circulating blood of exposed larvae. Â© 2009 Wiley Periodicals, Inc.</t>
  </si>
  <si>
    <t>The aim of the present study was to evaluate the in vitro toxicity of two multi wall carbon nanotubes (MWCNT) on human hepatocytes (Hep G 32 cell lines). The toxic effects of carbon nanoparticles were analyzed after 48 h of incubation with Hep G 32 cells using MTT assay and also estimated the levels of LDH (that is leakage into the media). The results of the LDH estimation demonstrated that exposure of multi wall carbon nanotubes to hepatocytes (Hep G 32) for 48 h resulted in concentration-dependent increase in LDH leakage and exhibited a significant (p &lt; 0.05) cytotoxicity at 3-50 Î¼g/ml. Incubation of carbon nanotubes with liver cells produced a dose dependent inhibition of growth of the cells. The TC50 or IC50 values (toxic concentration 50 i.e. concentration of particles inducing 50%cell mortality) of two nanoparticles were found in the range of 36.99-37.15 Î¼g/ml, which were less than that of quartz (known toxic agent, 39.85 Î¼g/ml), indicating the toxic nature of carbon nanoparticles.</t>
  </si>
  <si>
    <t>Latin American Journal of Pharmacy</t>
  </si>
  <si>
    <t>10.3109/17435390.2010.502978</t>
  </si>
  <si>
    <t>Dietary toxicity of single-walled carbon nanotubes and fullerenes (C60) in rainbow trout (Oncorhynchus mykiss)</t>
  </si>
  <si>
    <t>The objective of this investigation was to compare the toxicity of two manufactured carbon nanomaterials (CNs) to determine if shape influenced toxicity. Juvenile rainbow trout Oncorhynchus mykiss were fed a control diet (no CN addition), or a diet supplemented with 500 mg single-walled carbon nanotubes (SWCNT) kg-1 or 500 mg C60 kg-1 for six weeks. Fish growth, haematology, tissue ion concentrations, histopathology, osmoregulation, and biochemistry were evaluated. At week 4, but not on weeks 2 and 6, significant elevation in brain TBARS (an indication of lipid peroxidation) was observed in fish exposed to SWCNTs (16.2 Â± 1.38 nmol mg-1 protein) compared to the control (9.11 Â± 0.81 nmol mg-1 protein) and fish exposed to C60 (8.28 Â± 0.56 nmol mg-1 protein). No other significant treatment-related differences were observed. Results indicate that dietary exposure to SWCNTs and C60 in rainbow trout did not result in overt toxicity. Â© 2011 Informa UK, Ltd.</t>
  </si>
  <si>
    <t>Comparative pulmonary toxicity assessment of pristine and functionalized multi-walled carbon nanotubes intratracheally instilled in rats: Morphohistochemical evaluations</t>
  </si>
  <si>
    <t>Increasing interest in safety evaluation of carbon nanotubes (CNTs) has risen in relation to their wide applications, together with the evidence of their cytotoxic effects. It has been shown that chemical functionalization extends the applications of CNTs, conferring them new functions that cannot otherwise be acquired by pristine CNTs, but also impacts on biological response to CNTs, modifying their toxicological profile. We assessed the onset of pulmonary toxic effects caused by pristine MW-CNTs and functionalized MW-NH 2 or MW-COOH, 16 days after intratracheal instillation (1 mg/kg b.w.); major endpoints tested included (i) histopathology of lung (Haematoxylin/Eosin Staining), (ii) apoptotic/proliferating features examined by TUNEL and PCNA immunostaining, and (iii) presence/distribution of (1) Transforming Growth Factor-beta1 (TGFÃŸ1), (2) Interleukin-6 (IL-6) and (3) Collagen (Type I) investigated by immunochemical methods, as markers of lung toxicity, inflammation, and fibrosis, respectively. Lung histopathology from exposed animals showed dark, particulate-laden macrophages, reflecting carbon nanomaterial engulfing, both at alveolar and bronchiolar levels, after treatment with all the tested CNTs. Alteration of lung architecture was also observed in several areas showing collapsed thick-walled alveoli and the presence of micro-haemorrhagic foci. TUNEL and PCNA, indicative of apoptosis and cell proliferation respectively, showed a significant increase of immunopositive cells at bronchiolar, alveolar and macrophagic levels, as expression of an improved cellular turnover. Increased immunoreactivity for pulmonary TGFÃŸ1 and IL-6 was observed in treated rats, particularly in bronchiolar areas, collapsed alveoli and at stromal level, while evident changes for collagen were not detected. Taken together these findings demonstrated the general pulmonary toxicity coupled with inflammatory response after in vivo exposure to CNTs, without overt signs of fibrosis and granuloma formation, irrespectively of nanotube functionalization.</t>
  </si>
  <si>
    <t>Histology and Histopathology</t>
  </si>
  <si>
    <t>10.1093/toxsci/kfq363</t>
  </si>
  <si>
    <t>10.1016/j.yrtph.2010.10.007</t>
  </si>
  <si>
    <t>10.1080/02772248.2010.544472</t>
  </si>
  <si>
    <t>Comparative proteomics and pulmonary toxicity of instilled single-walled carbon nanotubes, crocidolite asbestos, and ultrafine carbon black in mice</t>
  </si>
  <si>
    <t>Evaluation of oxidative stress and anti-oxidant status in rat serum following exposure of carbon nanotubes</t>
  </si>
  <si>
    <t>In vivo evaluation of acute toxicity of water-soluble carbon nanotubes</t>
  </si>
  <si>
    <t>Reflecting their exceptional potential to advance a range of biomedical, aeronautic, and other industrial products, carbon nanotube (CNT) production and the potential for human exposure to aerosolized CNTs are increasing. CNTs have toxicologically significant structural and chemical similarities to asbestos (AB) and have repeatedly been shown to cause pulmonary inflammation, granuloma formation, and fibrosis after inhalation/instillation/aspiration exposure in rodents, a pattern of effects similar to those observed following exposure to AB. To determine the degree to which responses to single-walled CNTs (SWCNT) and AB are similar or different, the pulmonary response of C57BL/6 mice to repeated exposures to SWCNTs, crocidolite AB, and ultrafine carbon black (UFCB) were compared using high-throughput global high performance liquid chromatography fourier transform ion cyclotron resonance mass spectrometry (HPLC-FTICR-MS) proteomics, histopathology, and bronchoalveolar lavage cytokine analyses. Mice were exposed to material suspensions (40 micrograms per mouse) twice a week for 3 weeks by pharyngeal aspiration. Histologically, the incidence and severity of inflammatory and fibrotic responses were greatest in mice treated with SWCNTs. SWCNT treatment affected the greatest changes in abundance of identified lung tissue proteins. The trend in number of proteins affected (SWCNT [376] &gt; AB [231] &gt; UFCB [184]) followed the potency of these materials in three biochemical assays of inflammation (cytokines). SWCNT treatment uniquely affected the abundance of 109 proteins, but these proteins largely represent cellular processes affected by AB treatment as well, further evidence of broad similarity in the tissue-level response to AB and SWCNTs. Two high-sensitivity markers of inflammation, one (S100a9) observed in humans exposed to AB, were found and may be promising biomarkers of human response to SWCNT exposure. Â© The Author 2010. Published by Oxford University Press on behalf of the Society of Toxicology. All rights reserved.</t>
  </si>
  <si>
    <t>The aim of the present study was to evaluate the oxidative stress and anti-oxidant status in rat serum following intra-tracheal instillation of multi wall carbon nanotubes (MWCNT). The lungs of rats were intra-tracheally instilled with (single dose of) Phosphate-buffered saline (PBS). +. 1% of Tween 80 (Solvent Control) or MWCNT or carbonyl Iron (negative control) or quartz particles (positive control) at a dose of 0.2, 1 and 5 mg/kg body weight. Following exposure, the blood samples were collected at 1, 7, 30 and 90 days of post instillation of nanoparticles and different parameters were estimated to assess the oxidative stress induced by the instillation of MWCNT. Exposure of MWCNT to rats produced a significant (p&lt;0.05) dose dependent reduction of blood total anti-oxidant capacity, glutathione, superoxide dismutase, catalase activity and increased lipid peroxidation product, (Malondialdehyde) levels than PBS. +. 1% Tween 80 control group. This reduction in the total anti-oxidant capacity in nanotubes exposed rats indicates the reduction in anti-oxidant deference mechanisms due to the instillation of MWCNT. These results indicate that, exposure of multi wall carbon nanotubes induces oxidative stress by reducing the total anti-oxidant capacity in rats. The findings suggest possible occupational health hazard in chronic exposures. Â© 2010 Elsevier Inc.</t>
  </si>
  <si>
    <t>Multi-walled carbon nanotubes (MWCNTs) were modified with three types of hydrophilic moieties: phosphatidylcholine (PC), polyethylene glycol (PEG), and PC-terminated polyethylene glycol (PEG-PC). Based on the high water dispersibility of modified carbon nanotubes (CNTs), the extremely high doses of these CNT derivatives were intravenously injected in rats from 12.5 to 200mg kg-1. Based upon pathologic results, most of the injected CNT derivatives accumulated in the lung, whereas CNT-PC dispersed throughout the organism compared to CNT-PEG and CNT-PEG-PC, thereby resulting in a broader distribution in liver and spleen which may be biologically relevant. The modified CNT induced only low acute toxicity, which may contribute to biocompatibility of mammals to these grafted functional groups. Â© 2011 Taylor &amp; Francis.</t>
  </si>
  <si>
    <t>10.1016/j.jhazmat.2010.11.028</t>
  </si>
  <si>
    <t>The toxicity to plants of the sewage sludges containing multiwalled carbon nanotubes</t>
  </si>
  <si>
    <t>The aim of this study was to evaluate the toxicity of sewage sludges containing multiwalled carbon nanotubes (CNTs) with an outer diameter &lt;10. nm (CNT10) or 40-60. nm (CNT60) to Lepidium sativum (cress), Sorghum saccharatum (sorgo), Solanum lycopersicon (tomato), Raphanus sativus (radish) and Cucumis sativus (cucumber). CNTs were also incubated in sewage sludge for 7 or 31 days to determine the effect of CNT aging on sewage sludge phytotoxicity. The influence of CNTs on 4 different sewage sludges was tested. The CNTs' influence on sludge toxicity varied with respect to the CNTs' outer diameter, type of sewage sludges and the plants tested. No significant influence of CNT concentration on phytotoxicity was noted. In the case of two sludges, a positive influence of CNTs on seed germination and root growth was observed. Depending on the CNTs' outer diameter, CNT aging decreased (CNT10) or increased (CNT60) sewage sludge phytotoxicity. Â© 2010 Elsevier B.V.</t>
  </si>
  <si>
    <t>10.1016/j.toxlet.2010.11.012</t>
  </si>
  <si>
    <t>A comparison of acute and long-term effects of industrial multiwalled carbon nanotubes on human lung and immune cells in vitro</t>
  </si>
  <si>
    <t>The close resemblance of carbon nanotubes to asbestos fibers regarding their high aspect ratio, biopersistence and reactivity increases public concerns on the widespread use of these materials. The purpose of this study was not only to address the acute adverse effects of industrially produced multiwalled carbon nanotubes (MWCNTs) on human lung and immune cells in vitro but also to further understand if their accumulation and biopersistence leads to long-term consequences or induces adaptive changes in these cells. In contrast to asbestos fibers, pristine MWCNTs did not induce overt cell death in A549 lung epithelial cells and Jurkat T lymphocytes after acute exposure to high doses of this material (up to 30 Î¼g/ml). Nevertheless, very high levels of reactive oxygen species (ROS) and decreased metabolic activity were observed which might affect long-term viability of these cells. However, the continuous presence of low amounts of MWCNTs (0.5 Î¼g/ml) for 6 months did not have major adverse long-term effects although large amounts of nanotubes accumulated at least in A549 cells. Moreover, MWCNTs did not appear to induce adaptive mechanisms against particle stress in long-term treated A549 cells. Our study demonstrates that despite the high potential for ROS formation, pristine MWCNTs can accumulate and persist within cells without having major long-term consequences or inducing adaptive mechanisms. Â© 2010 Elsevier Ireland Ltd.</t>
  </si>
  <si>
    <t>10.1166/nnl.2011.1125</t>
  </si>
  <si>
    <t>Assessment of human lung macrophages after exposure to multi-walled carbon nanotubes part I. Cytotoxicity</t>
  </si>
  <si>
    <t>Due to the widespread production and use of carbon nanotubes in almost every area of science (i.e., drug delivery, biosensors, fuel cells and thermal management systems), they are receiving considerable attention for their novel mechanical, electrical:and chemical properties. At this time of high exposure potential, it is critical to ascertain the biological impact of these materials on likely target organs, tissues and cells, such as those of the lung. The aim of this study was to evaluate the degree of cytotoxicity to human lung macrophage (U937) cells after exposure to unpurified or acid- purified multi-walled carbon nanotubes. Cells were incubated with multi-walled carbon nanotubes and assessed for cytotoxicity, generation of reactive oxygen species, morphological changes and uptake. The results demonstrate that multi-walled carbon nanotubes can accumulate in human lung macrophage cells to different degrees based on their surface chemistry. MWNT-COOH reduces cell viability in a dose-dependent manner under these experimental conditions (5-50 Î¼g/ml, 2-24 h). However, images of individual cells demonstrate morphological changes at low concentrations. Therefore, before nanomaterials are fully accepted and integrated into biological systems, they will continue to undergo further scrutiny at various stages of their processing (i.e., before and after purification) and with models ranging from simple to complex (i.e., cells vs. whole animals) to gain a better understanding between their physicochemical properties and bio-effects.Copyright Â© 2011 American Scientific Publishers. All rights reserved.</t>
  </si>
  <si>
    <t>10.1021/es1030239</t>
  </si>
  <si>
    <t>10.1002/bdrb.20283</t>
  </si>
  <si>
    <t>Influence of polyethyleneimine graftings of multi-walled carbon nanotubes on their accumulation and elimination by and toxicity to daphnia magna</t>
  </si>
  <si>
    <t>Maternal exposure to multi-wall carbon nanotubes does not induce embryo-fetal developmental toxicity in rats</t>
  </si>
  <si>
    <t>Modifications of carbon nanotubes (CNTs) for different applications may change their physicochemical properties such as surface charge. Assessments of the extent to which such modifications influence CNT ecotoxicity, accumulation, and elimination behaviors are needed to understand potential environmental risks these variously modified nanoparticles may pose. We have modified carbon-14 labeled multi-walled carbon nanotubes(MWNTs)with polyethyleneimine (PEI) surface coatings to increase their aqueous stability and to give them positive, negative, or neutral surface charges. Uptake and elimination behaviors of Daphnia magna exposed to PEIcoated and acid-modified MWNTs at concentrations of approximately 25 and 250 ?g/L were quantified. PEI surface coatings did not appear to substantially impact nanotube accumulation or elimination rates. Although the PEI-modified nanotubes exhibited enhanced stability in aqueous solutions, they appeared to aggregate in the guts of D. magna in a manner similar to acid-treated nanotubes. The MWNTs were almost entirely eliminated by Daphnia fed algae during a 48 h elimination experiment, whereas elimination without feeding was typically minimal. Finally, PEI coatings increased MWNT toxicities, though this trend corresponded to the size of the PEI coatings, not their surface charges. Â© 2011 American Chemical Society.</t>
  </si>
  <si>
    <t>Background: Although the potential risk of carbon nanotubes (CNTs) to humans has recently increased due to expanding production and widespread use, the potential adverse effects of CNTs on embryo-fetal development have not yet been determined. METHODS: This study investigated the potential effects of multi-wall CNTs (MWCNTs) on pregnant dams and embryo-fetal development in rats. MWCNTs were administered to pregnant rats by gavage at 0, 40, 200, and 1,000mg/kg/day. All dams were subjected to Cesarean section on day 20 of gestation, and the fetuses were examined for any morphological abnormalities. RESULTS: All animals survived to the end of the study. A decrease in thymus weight was observed in the high dose group in a dose-dependent manner. However, maternal body weight, food consumption, and oxidant-antioxidant balance in the liver were not affected by treatment with MWCNTs. No treatment-related differences in gestation index, fetal deaths, fetal and placental weights, or sex ratio were observed between the groups. Morphological examinations of the fetuses demonstrated no significant difference in incidences of abnormalities between the groups. CONCLUSIONS: The results show that repeated oral doses of MWCNTs during pregnancy induces minimal maternal toxicity and no embryo-fetal toxicity at 1,000mg/kg/day in rats. The no-observed-adverse-effect level of MWCNTs is considered to be 200mg/kg/day for dams and 1,000mg/kg/day for embryo-fetal development. In this study, the dosing formulation was not analyzed to determine the degree of reaggregation (or not), nor were blood levels of CNT's measured in the dosed animals to verify or characterize absorption. Â© 2011 Wiley-Liss, Inc.</t>
  </si>
  <si>
    <t>Birth Defects Research Part B - Developmental and Reproductive Toxicology</t>
  </si>
  <si>
    <t>10.1016/j.tiv.2010.11.010</t>
  </si>
  <si>
    <t>Cytotoxicity of single-walled carbon nanotubes on PC12 cells</t>
  </si>
  <si>
    <t>The increasing use of carbon nanotubes (CNTs) in biomedical applications underlines the importance of its potential toxic effects to human health. In the present study, we first exposed PC12 cells, a commonly used in vitro model for neurotoxicity study, to two kinds of commercially available single-walled carbon nanotubes (SWCNTs), to investigate the effect of SWCNTs on nervous system in vitro. The decrease of PC12 cells viability was time and dose-dependent with exposure to SWCNTs demonstrated by 3-(4,5-dimethylthiazol-2-yl)-2,5-diphenyltetrazolium bromide (MTT) assay, lactate dehydrogenase (LDH) release and morphological observation. Flow cytometry analysis showed that the PC12 cells' cycle was arrested in the G2/M phase, and their apoptotic rate induced by SWCNTs was dose-dependent. Further studies revealed SWCNTs decreased mitochondrial membrane potential (MMP), induced the formation of reactive oxygen species (ROS) and increased the level of lipid peroxide and decreased the activities of superoxide dismutase (SOD), glutathione peroxidase (GSH-Px), catalase (CAT) and the content of glutathione (GSH) in a time and dose-dependent manner. These findings reveal that SWCNTs may induce oxidative stress to nervous system in vivo, causing the occurrence of diseases related to cellular injuries of neuronal cells, such as neurodegenerative disorders, and demonstrating the necessity of further research in vivo. Â© 2010 Elsevier Ltd.</t>
  </si>
  <si>
    <t>10.1186/1743-8977-8-3</t>
  </si>
  <si>
    <t>Coating carbon nanotubes with a polystyrene-based polymer protects against pulmonary toxicity</t>
  </si>
  <si>
    <t>Background: carbon nanotubes (CNT) can have adverse effects on health. Therefore, minimizing the risk associated with CNT exposure is of crucial importance. The aim of this work was to evaluate if coating multi-walled CNT (MWCNT) with polymers could modify their toxicity, thus representing a useful strategy to decrease adverse health effects of CNT. We used industrially-produced MWCNT uncoated (NT1) or coated (50/50 wt%) with acid-based (NT2) or polystyrene-based (NT3) polymer, and exposed murine macrophages (RAW 264.7 cell line) or Balb/c mice by intratracheal administration. Biological experiments were performed both in vitro and in vivo, examining time- and dose-dependent effects of CNT, in terms of cytotoxicity, expression of genes and proteins related to oxidative stress, inflammation and tissue remodeling, cell and lung tissue morphology (optical and transmission electron microscopy), and bronchoalveolar lavage fluid content analysis.Results: extensive physico-chemical characterization of MWCNT was performed, and showed, although similar dimensions for the 3 MWCNT, a much smaller specific surface area for NT2 and NT3 as compared to NT1 (54.1, 34 and 227.54 m2/g respectively), along with different surface characteristics. MWCNT-induced cytotoxicity, oxidative stress, and inflammation were increased by acid-based and decreased by polystyrene-based polymer coating both in vitro in murine macrophages and in vivo in lung of mice monitored for 6 months.Conclusions: these results demonstrate that coating CNT with polymers, without affecting their intrinsic structure, may constitute a useful strategy for decreasing CNT toxicity, and may hold promise for improving occupational safety and that of general the user. Â© 2011 Tabet et al; licensee BioMed Central Ltd.</t>
  </si>
  <si>
    <t>10.1002/chem.201001893</t>
  </si>
  <si>
    <t>The iron-related molecular toxicity mechanism of synthetic asbestos nanofibres: A model study for high-aspect-ratio nanoparticles</t>
  </si>
  <si>
    <t>Asbestos shares with carbon nanotubes some morphological and physico-chemical features. An asbestos-like behaviour has been recently reported by some authors, though the mechanism of toxicity may be very different. To identify at the atomic level the source of toxicity in asbestos, the effect of progressive iron loading on a synthetic iron-free model nanofibre previously found non-toxic in cellular tests was studied. A set of five synthetic chrysotile nanofibres [(Mg,Fe)3(Si2O5)(OH) 4] has been prepared with Fe ranging from 0 to 1.78 wt %. The relationship between fibre-induced free-radical generation and the physico-chemical characteristics of iron active sites was investigated with spin-trapping techniques on an aqueous suspension of the fibres and MÃ¶ssbauer and EPR spectroscopies on the solids, respectively. The fully iron-free fibre was inert, whereas radical activity arose with even the smallest amount of iron. Surprisingly, such activity decreased upon increasing iron loading. MÃ¶ssbauer and EPR revealed isolated iron ions in octahedral sites that undergo both axial and rhombic distortion and the occurrence of aggregated iron ions and/or extra-framework clustering. The isolated ions largely prevailed at the lowest loadings. Upon increasing the loading, the amount of isolated iron was reduced and the aggregation increased. A linear relationship between the formation of carbon-centred radicals and the amount of rhombic-distorted isolated iron sites was found. Even the smallest iron contamination imparts radical reactivity, hence toxicity, to any chrysotile outcrop, thereby discouraging the search for non-toxic chrysotile. The use of model solids that only differ in one property at a time appears to be the most successful approach for a molecular understanding of the physico-chemical determinants of toxicity. Such findings could also be useful in the design of safer nanofibres. The role of iron unveiled: An inert synthetic iron-free asbestos nanofibre has been used to clarify at the atomic level the role of iron in fibre-induced toxicity. Upon progressive iron loading, production of reactive oxygen species was inversely related to iron clustering, with low-iron fibres being more reactive than highly loaded ones (see picture). Â© 2011 WILEY-VCH Verlag GmbH &amp; Co. KGaA, Weinheim.</t>
  </si>
  <si>
    <t>Chemistry - A European Journal</t>
  </si>
  <si>
    <t>[The cytotoxicity and expression changes of endoplasmic reticulum related genes induced by MWCNTs with different surface modifications].</t>
  </si>
  <si>
    <t>To compare the cytotoxicity of RAW264.7 cells induced by two types of multi-walled carbon nanotubes (MWCNTs) with different surface modifications (MWCNTs modified by taurine and MWCNTs treated by acid), and explore the role of endoplasmic reticulum (ER) in MWCNTs-induced apoptosis. RAW264.7 cells were exposed to tau-MWCNTs or c-MWCNTs, of which the diameters and impurity contents were the same, at the dose of 0, 1.56, 3.12, 6.25, 12.50, 25.00 Î¼g/cm(2) for 3, 6, 12 and 24 h, respectively. Then the cytotoxicity of MWCNTs was determined by WST-1 assay, and the percentages of apoptosis were analyzed via flow cytometry with AnnexinV-FITC/PI label. Real-time PCR was used to detect mRNA expression levels of CRT, GRP78 and CHOP genes which were related to ER calcium regulation, stress and apoptosis. Compared with the c-MWCNTs groups, the cytotoxicity of tau-MWCNTs was lower at the same dose and treatment time. Both the two types of MWCNTs could induce cytotoxicity apparently and statistically, when the cells were treated for only 3 h at the doses of more than 12.50 Î¼g/cm(2) or treated for more than 12 h at the lower dose of 3.12 Î¼g/cm(2) (P&lt;0.05). The results of flow cytometry showed that the two MWCNTs could induce apoptosis of RAW264.7 cells in the dose- and time-dependently manner. The apoptosis rate of the cells treated for 24 h was higher than that for 12 h. And at each dose, the apoptosis rate induced by c-MWCNTs was also higher than that of the water soluble tau-MWCNTs within our study design. However, in this study, the mRNA expression levels of CRT, GRP78 and CHOP mRNA treated with both types of MWCNTs did not show any significant differences compared with the control groups. The cytotoxicity of tau-MWCNTs was much lower than that of c-MWCNTs. Unfortunately, we found the expression of genes related to ER had little effects on the apoptosis of RAW264.7 treated with MWCNTs, indicating that the ER pathway might not be the mechanism of MWCNTs-induced apoptosis.</t>
  </si>
  <si>
    <t>International Journal of Nanotechnology</t>
  </si>
  <si>
    <t>10.4193/Rhino10.256</t>
  </si>
  <si>
    <t>Carbon nanotubes have a deleterious effect on the nose: The first in vitro data</t>
  </si>
  <si>
    <t>Background: The information currently available concerning carbon nanotubes toxicity is disturbing and conflicting. Moreover, little is known about their effect on the nasal cavities, which are the first target for nanoparticles. Material and method: We investigated the cytotoxicity (50 to 0.5 Î¼g/mL) of double-walled carbon nanotube with two independent tests (MTT, Wst-1) on normal human nasal epithelial cells after 12-day exposure (control untreated nasal cells and A549). Nasal cell differentiation function, oxidative stress, the morphological features of cells in contact with DWCNTs and the localizations of the latter were also investigated. Results: Exposure revealed a dose-dependent decrease in cell metabolic activity and cell growth. In nearly all conditions, normal human nasal epithelial cells were more sensitive than malignant ones. Even with both tests, the cytotoxic threshold dose could not be accurately determined because of dye adsorption by DWCNTs. Nasal cells showed stronger cytokeratin 7 and persistent UEA-I immunostaining. Cytokeratin 19 production was increased at 25 Î¼g/mL and mucus production was stimulated from 0.5 Î¼g/mL. A significant increase in Reactive Oxygen Species was observed from 25 Î¼g/mL. The cell plasma membrane showed several holes and DWCNTs were present in the cytoplasm. Conclusion: DWCNTs seem to have a deleterious effect on nasal cells after 12-day exposure.</t>
  </si>
  <si>
    <t>Rhinology</t>
  </si>
  <si>
    <t>10.2147/ijn.s16653</t>
  </si>
  <si>
    <t>In vivo biodistribution and biological impact of injected carbon nanotubes using magnetic resonance techniques.</t>
  </si>
  <si>
    <t>Single-walled carbon nanotubes (SWCNT) hold promise for applications as contrast agents and target delivery carriers in the field of nanomedicine. When administered in vivo, their biodistribution and pharmacological profile needs to be fully characterized. The tissue distribution of carbon nanotubes and their potential impact on metabolism depend on their shape, coating, and metallic impurities. Because standard radiolabeled or fluorescently-labeled pharmaceuticals are not well suited for long-term in vivo follow-up of carbon nanotubes, alternative methods are required. In this study, noninvasive in vivo magnetic resonance imaging (MRI) investigations combined with high-resolution magic angle spinning (HR-MAS), Raman spectroscopy, iron assays, and histological analysis ex vivo were proposed and applied to assess the biodistribution and biological impact of intravenously injected pristine (raw and purified) and functionalized SWCNT in a 2-week longitudinal study. Iron impurities allowed raw detection of SWCNT in vivo by susceptibility-weighted MRI. A transitional accumulation in the spleen and liver was observed by MRI. Raman spectroscopy, iron assays, and histological findings confirmed the MRI readouts. Moreover, no acute toxicological effect on the liver metabolic profile was observed using the HR-MAS technique, as confirmed by quantitative real-time polymerase chain reaction analysis. This study illustrates the potential of noninvasive MRI protocols for longitudinal assessment of the biodistribution of SWCNT with associated intrinsic metal impurities. The same approach can be used for any other magnetically-labeled nanoparticles.</t>
  </si>
  <si>
    <t>International journal of nanomedicine</t>
  </si>
  <si>
    <t>10.1016/j.ajpath.2011.02.040</t>
  </si>
  <si>
    <t>Length-dependent retention of carbon nanotubes in the pleural space of mice initiates sustained inflammation and progressive fibrosis on the parietal pleura</t>
  </si>
  <si>
    <t>The fibrous shape of carbon nanotubes (CNTs) raises concern that they may pose an asbestos-like inhalation hazard, leading to the development of diseases, especially mesothelioma. Direct instillation of long and short CNTs into the pleural cavity, the site of mesothelioma development, produced asbestos-like length-dependent responses. The response to long CNTs and long asbestos was characterized by acute inflammation, leading to progressive fibrosis on the parietal pleura, where stomata of strictly defined size limit the egress of long, but not short, fibers. This was confirmed by demonstrating clearance of short, but not long, CNT and nickel nanowires and by visualizing the migration of short CNTs from the pleural space by single-photon emission computed tomographic imaging. Our data confirm the hypothesis that, although a proportion of all deposited particles passes through the pleura, the pathogenicity of long CNTs and other fibers arises as a result of length-dependent retention at the stomata on the parietal pleura. Copyright Â© 2011 American Society for Investigative Pathology.</t>
  </si>
  <si>
    <t>10.1097/JOM.0b013e31821b1f3f</t>
  </si>
  <si>
    <t>Carbon nanotube risk assessment: Implications for exposure and medical monitoring</t>
  </si>
  <si>
    <t>Objective: Quantitative risk estimates using toxicology data provide information for risk management to protect workers with potential exposure to carbon nanotubes (CNTs). Methods: Dose-response data from subchronic inhalation studies in rats were used in benchmark dose modeling. Dose was airborne mass concentration of multiwalled CNTs. Responses included pulmonary inflammation, lipoproteinosis, and fibrosis. Results: Estimated human-equivalent concentrations to the rat lowest observed adverse effect levels were similar to some workplace airborne concentrations of CNTs. Working lifetime risk estimates of early-stage adverse lung effects were more than 10% at the limit of quantification (7 Î¼g/m3) of the National Institute for Occupational Safety and Health analytical method for measuring CNT airborne concentrations. Conclusions: Exposure monitoring and control are the primary occupational health measures to protect workers from potential exposure to CNT. Medical monitoring for early detection of occupational respiratory diseases may also be warranted. Copyright Â© 2011 by American College of Occupational and Environmental Medicine.</t>
  </si>
  <si>
    <t>Journal of Occupational and Environmental Medicine</t>
  </si>
  <si>
    <t>10.2131/jts.36.379</t>
  </si>
  <si>
    <t>Differential effects of single-walled carbon nanotubes on cell viability of human lung and pharynx carcinoma cell lines</t>
  </si>
  <si>
    <t>Carbon nanotubes (CNTs) are attracting significant attention as a novel material for future innovations. Many in vitro studies have assessed the cytotoxicity of CNTs, but the effects of CNTs differ depending on the cell lines and the synthetic method adopted for fabricating CNTs. In the present study, the differential effects of single-walled CNTs (SWCNTs) on the cell viability of A549 cells from human lung carcinomas and FaDu cells from human head and neck carcinomas were investigated. The SWCNTs used in the present study were synthesized with nickel and yttrium (SO-SWCNTs), and iron (FH-P-SWCNTs) as catalysts. Cell viability was evaluated on the basis of cell-membrane biomass, adenosine triphosphate (ATP) content, and intracellular metabolic capacity. After 24-hr exposure of A549 and FaDu cells to 1.0 mg/ml SO-SWCNTs, the cell-membrane biomass of A549 cells decreased to 43% as compared to the control cells, whereas that of FaDu cells remained over 90%. After 24-hr exposure of A549 and FaDu cells to 1.0 mg/ml SO-SWCNT, the intracellular metabolic capacity decreased to 24% and 37%, respectively, and the ATP content decreased to 40% and 54%, respectively. SWCNTs had a greater impact on the viability values of A549 cells than on those of FaDu cells. In addition, cells exposed to FH-P-SWCNTs exhibited a higher viability than those exposed to SO-SWCNTs. Caspase 3/7 activity was not increased at maximum concentration of 1.0 mg/ml SO-SWCNTs. It was surmised that sensitivity to SWCNTs differs among the 2 cell lines; additionally, SWCNT characteristics may produce different effects on these cell lines.</t>
  </si>
  <si>
    <t>10.1166/jbn.2011.1225</t>
  </si>
  <si>
    <t>Toxicity evaluation of carbon nanotubes in normal human bronchial epithelial cells</t>
  </si>
  <si>
    <t>Carbon nanotubes (CNTs) are well known for their exceptional thermal, mechanical and electrical properties. For many CNT applications it is of the foremost importance to know their health hazards related to their exposure. Normal human bronchial epithelial cells (BEAS-2B) has been used for assessment the cytotoxicity of SWCNT (Diameter - 1.2-1.5 nm) and DWCNT (Diameter - 1.3-5 nm). Clear interference of CNTs with conventional in vitro cytotoxicity assays (MTT, NRU and LDH) dye was found which was confirmed by acellular system. However morphological changes and flow cytometry showed the characteristics of cytotoxicity. Thus our study showed that there is a need of appropriate method for the assessment of cytotoxicity of CNT. Copyright Â© 2011 American Scientific Publishers All rights reserved.</t>
  </si>
  <si>
    <t>10.3724/SP.J.1077.2011.00073</t>
  </si>
  <si>
    <t>Study of fibroblast and platelet adhesion on multi-wall carbon nanotubes</t>
  </si>
  <si>
    <t>Multi-walled nanotubes (MWCNTs) were grown on carbon papers by chemical vapor deposition (CVD). Adhesion and proliferation of L929 mouse fibroblasts and platelets on MWCNTs and carbon papers were investigated. The influence of different blood protein adsorption on the human skin fibroblasts growth was also studied. The results showed that mouse fibroblasts implanted on MWCNTs tended to grow more prolifically than those on carbon papers. The cell concentration observed on MWCNTs increased from 1.25Ã—105/mL (cultured for 1 d) to 4.1Ã—105/mL (culture for 7 d). No toxicity reaction was observed during the culturing period. By employing the adsorption assay, it was found albumin, fibrinogen, and immunoglobulin G adhered on materials could promote the adhesion and growth of the human skin fibroblasts. Furthermore, platelet adhesion rate on MWCNTs is lower than that on the carbon papers. These results indicate that MWCNTs have better tissue compatibility and blood compatibility.</t>
  </si>
  <si>
    <t>Wuji Cailiao Xuebao/Journal of Inorganic Materials</t>
  </si>
  <si>
    <t>10.1007/s11671-010-9799-3</t>
  </si>
  <si>
    <t>Single Walled Carbon Nanotubes Exhibit Dual-Phase Regulation to Exposed Arabidopsis Mesophyll Cells</t>
  </si>
  <si>
    <t>Herein we are the first to report that single-walled carbon nanotubes (SWCNTs) exhibit dual-phase regulation to Arabidopsis mesophyll cells exposed to different concentration of SWCNTs. The mesophyll protoplasts were prepared by enzyme digestion, and incubated with 15, 25, 50, 100 Î¼g/ml SWCNTs for 48 h, and then were observed by optical microscopy and transmission electron microscopy, the reactive oxygen species (ROS) generation was measured. Partial protoplasts were stained with propidium iodide and 4'-6- diamidino-2-phenylindole, partial protoplasts were incubated with fluorescein isothiocyanate-labeled SWCNTs, and observed by fluorescence microscopy. Results showed that SWCNTs could traverse both the plant cell wall and cell membrane, with less than or equal to 50 Î¼g/ml in the culture medium, SWCNTs stimulated plant cells to grow out trichome clusters on their surface, with more than 50 Î¼g/ml SWCNTs in the culture medium, SWCNTs exhibited obvious toxic effects to the protoplasts such as increasing generation of ROS, inducing changes of protoplast morphology, changing green leaves into yellow, and inducing protoplast cells' necrosis and apoptosis. In conclusion, single walled carbon nanotubes can get through Arabidopsis mesophyll cell wall and membrane, and exhibit dose-dependent dual-phase regulation to Arabidopsis mesophyll protoplasts such as low dose stimulating cell growth, and high dose inducing cells' ROS generation, necrosis or apoptosis. Â© 2010 The Author(s).</t>
  </si>
  <si>
    <t>10.1002/psc.1290</t>
  </si>
  <si>
    <t>Carbon nanotube-coupled cell adhesion peptides are non-immunogenic: A promising step toward new biomedical devices</t>
  </si>
  <si>
    <t>Carbon nanotubes functionalized with cell adhesion peptides can be considered as novel, promising candidates for the development of advanced drug delivery systems or for designing new generation of self-assembling nerve 'bridges'. An important step toward the integration of these types of conjugates in living bodies is the assessment of their impact on the immune system. In this direction, an integrin-derived peptide has been covalently conjugated to carbon nanotubes. Following intraperitoneal administration, peptide-carbon nanotubes do not trigger an anti-peptide antibody production. Demonstration of the immune neutrality of peptide-carbon nanotubes reinforces their potential use as substrates for neuronal regeneration in vivo. Carbon nanotubes functionalized with cell adhesion peptides do not trigger any antibody response following intraperitoneal administration. The demonstration of the immune neutrality of peptide-decorated carbon nanotubes reinforces the interesting potentiality of such conjugates as substrates for neuronal regeneration in vivo. Copyright Â© 2010 European Peptide Society and John Wiley &amp; Sons, Ltd.</t>
  </si>
  <si>
    <t>Journal of Peptide Science</t>
  </si>
  <si>
    <t>10.1002/jat.1579</t>
  </si>
  <si>
    <t>Biochemical and histopathological evaluation of functionalized single-walled carbon nanotubes in Swiss-Webster mice</t>
  </si>
  <si>
    <t>With their unique physicochemical properties, single-walled carbon nanotubes (SWCNTs) have many potential new applications in medicine and industry. A biomedical application of single-wall carbon nanotubes such as drug delivery requires a fundamental understanding of their fate and toxicological profile after administration. However, the toxicity of SWCNT is barely known when they are introduced into the blood circulation, which is especially vital for their biomedical applications. The aim of this study was to assess the effects, after intraperitoneal injection, of functionalized SWCNTs (carboxyl groups) on reactive oxygen species (ROS) induction and various hepatotoxicity markers (ALT, AST, ALP, LPO and morphology of liver) in the mouse model. We exposed mice to three different concentrations of functionalized SWCNTs (0.25, 0.5 and 0.75 mg kg-1 b.w.) and two controls (negative and positive). Samples were collected 24 h after the last treatment following standard protocols. Exposure to carboxylated functionalized SWCNT induced ROS and enhanced the activities of serum amino-transferases (ALT/AST) and alkaline phosphatases (ALP) and the concentration of lipid hydroperoxide compared with control. Histopathology of the exposed liver showed a statistically significant effect in the morphological alterations of the tissue compared with controls. The cellular findings reported here do suggest that purified carboxylated functionalized SWCNT has the potential to induce hepatotoxicity in Swiss-Webster mice through activation of the mechanisms of oxidative stress, which is of sufficient significance to warrant in vivo animal exposure studies. However, more studies to clarify the role of functionalization in the in vivo toxicity of SWCNTs are required and parallel comparison is preferred. Â© 2010 John Wiley &amp; Sons, Ltd.</t>
  </si>
  <si>
    <t>10.1002/jbm.a.32939</t>
  </si>
  <si>
    <t>10.2486/indhealth.MS1129</t>
  </si>
  <si>
    <t>10.2174/1876402911002010038</t>
  </si>
  <si>
    <t>Single-walled carbon nanotubes alter Schwann cell behavior differentially within 2D and 3D environments</t>
  </si>
  <si>
    <t>Pulmonary toxicity of intratracheally instilled multiwall carbon nanotubes in male fischer 344 rats</t>
  </si>
  <si>
    <t>Effects of double-walled and multi-walled carbon nanotubes on primary immune cells in vitro</t>
  </si>
  <si>
    <t>Both spinal cord injury (SCI) and large-gap peripheral nerve defects can be debilitating affecting a patient's long-term quality of life and presently, there is no suitable treatment for functional regeneration of these injured tissues. A number of works have suggested the benefits of electrical stimulation to promote both glial migration and neuronal extension. In this work, an electrically conductive hydrogel containing single-walled carbon nanotubes (SWCNT) for neural engineering applications is presented and the Schwann cell (SC) response to SWCNT is examined in both 2D and 3D microenvironments. Results from clonogenic and alamarBlueÂ® assays in 2D indicate that SWCNT (10-50 Î¼g mL-1) inhibit SC proliferation but do not affect cell viability. Following SWCNT exposure in 2D, changes in SC morphology can be observed with the nanomaterial attached to the cell membrane at concentrations as low as 10 Î¼g mL-1. In contrast to the results gathered in 2D, SC embedded within the 3D hydrogel loaded with 10-50 Î¼g mL-1 of SWCNT exhibited little or no measurable change in cell proliferation, viability, or morphology as assessed using a digestion assay, alamarBlue, and confocal microscopy. Collectively, this highlights that an electrically-conductive SWCNT collagen I-Matrigelâ„¢ biomaterial may be suitable for neural tissue engineering and is able to sustain populations of SC. Findings suggest that 2D nanoparticle toxicity assays may not be accurate predictors of the 3D response, further motivating the examination of these materials in a more physiologically relevant environment. Â© 2010 Wiley Periodicals, Inc.</t>
  </si>
  <si>
    <t>In order to assess pulmonary toxicity of multiwall carbon nanotubes (MWCNT), male F344 rats were intratracheally instilled with MWCNT suspension at a dose of 40 or 160 mg/head or Î±-quartz particles as a positive control at a dose of 160 Î¼g/head and sacrificed for lung his-topathology and bronchoalveolar lavage (BAL) fluid analyses on Day 1, 7, 28 or 91 after instillation. Well-dispersed MWCNT brought about dose- or time-dependent changes in lung weight, total proteins, albumin, lactate dehydrogenase and alkaline phosphatase in the BAL fluid, and pulmonary lesions including inflammation, Type II cell hyperplasia, microgranulomas and fibro-sis. Phagocytosed and free forms of MWCNT were found in both bronchiolar and alveolar spaces. MWCNT deposition in the bronchus-associated lymphoid tissue gradually increased after instillation. Persistent infiltration of macrophages, transient infiltration of inflammatory cells primarily composed of neutrophils, microgranulomas associated with macrophages engulfing MWCNT, Type II cell hyperplasia and fibrosis with alveolar wall thickening as well as number of multinucleated alveolar macrophages increased dose-dependently. The MWCNT-induced lesions were more potent on Day 91 than the Î±-quartz-induced ones at an equal mass dose. The present results for intratracheally instilled MWCNT were extrapolated to potential inhalation exposure of humans to MWCNT at workplaces based on several assumptions.</t>
  </si>
  <si>
    <t>The effects of DWCNTs and MWCNTs on primary immune cells in vitro were studied at cell level. The results indicated that DWCNTs (1, 10, 25, and 50Î¼g mL) promoted the proliferation of the spleen cells. MWCNTs had no significant effect on the proliferation of the spleen cells at concentrations of 1, 10, and 10Î¼g mL, but promoted the proliferation at concentration of 25Î¼g mL. DWCNTs (1, 10 25, and 50Î¼g mL) promoted the proliferation of T lymphoid cells stimulated by ConA, MWCNTs (1 and 10Î¼g mL) also promoted the proliferation of T lymphoid cells stimulated by ConA, but had no significant effect on the proliferation of T lymphoid cells stimulated by ConA at concentrations of 25 and 50Î¼g mL. DWCNTs and MWCNTs promoted the proliferation of B lymphoid cells stimulated by LPS at concentrations of 10, 25, and 50Î¼g mL, but had no significant effect on the proliferation of B lymphoid cells stimulated by LPS at concentration of of 1Î¼g mL. DWCNTs significantly promoted NK cell activity at concentrations of 1 and 10Î¼g mL, but turned to inhibit NK cell activity at concentrations of 25 and 50Î¼g mL. MWCNTs significantly promoted NK cell activity at concentration of 1Î¼g mL, then had no effect NK cell activity at concentration of 10Î¼g mL, but turned to inhibit NK cell activity at concentrations of 25 and 50Î¼g mL. The results suggest that the effects of CNTs on primary immune cells in vitro depend on their species and size, moreover, they are pivotal factors for switching the biological effects of CNTs from toxicity to activity, from damage to protection, or from down-regulation to up-regulation. Â© 2010 Bentham Science Publishers Ltd.</t>
  </si>
  <si>
    <t>Micro and Nanosystems</t>
  </si>
  <si>
    <t>10.1021/nn102112b</t>
  </si>
  <si>
    <t>Quantitative techniques for assessing and controlling the dispersion and biological effects of multiwalled carbon nanotubes in mammalian tissue culture cells</t>
  </si>
  <si>
    <t>In vivo studies have demonstrated that the state of dispersion of carbon nanotubes (CNTs) plays an important role in generating adverse pulmonary effects. However, little has been done to develop reproducible and quantifiable dispersion techniques to conduct mechanistic studies in vitro. This study was to evaluate the dispersion of multiwalled carbon nanotubes (MWCNTs) in tissue culture media, with particular emphasis on understanding the forces that govern agglomeration and how to modify these forces. Quantitative techniques such as hydrophobicity index, suspension stability index, attachment efficiency, and dynamic light scattering were used to assess the effects of agglomeration and dispersion of as-prepared (AP), purified (PD), or carboxylated (COOH) MWCNTs on bronchial epithelial and fibroblast cell lines. We found that hydrophobicity is the major factor determining AP-and PD-MWCNT agglomeration in tissue culture media but that the ionic strength is the main factor determining COOH-MWCNT suspendability. Bovine serum albumin (BSA) was an effective dispersant for MWCNTs, providing steric and electrosteric hindrances that are capable of overcoming hydrophobic attachment and the electrostatic screening of double layer formation in ionic media. Thus, BSA was capable of stabilizing all tube versions. Dipalmitoylphosphatidylcholine (DPPC) provided additional stability for AP-MWCNTs in epithelial growth medium (BEGM). While the dispersion state did not affect cytotoxicity, improved dispersion of AP-and PD-MWCNTs increased TGF-Î²1 production in epithelial cells and fibroblast proliferation. In summary, we demonstrate how quantitative techniques can be used to assess the agglomeration state of MWCNTs when conducting mechanistic studies on the effects of dispersion on tissue culture cells. Â© 2010 American Chemical Society.</t>
  </si>
  <si>
    <t>10.1007/BF03216492</t>
  </si>
  <si>
    <t>Multi-walled carbon nanotubes induce oxidative stress and vacuolar structure changes to arabidopsis T87 suspension cells</t>
  </si>
  <si>
    <t>In vitro study of cell differentiation by mouse embryo stem cells on nanocarbon tubes</t>
  </si>
  <si>
    <t>Assessment of dermal irritation potential of MWCNT</t>
  </si>
  <si>
    <t>The residual metals were partially eliminated by purifying the pristine multi-walled carbon nanotubes (MWCNTs) with hydrochloric acid. The purified MWCNTs showed toxicities which were almost identical in magnitudes to that observed for the pristine MWCNTs. The experiments were conducted by cultivation of Arabidopsis T87 suspension cells in media containing MWCNTs. Contents for reactive oxygen species (ROS), catalase and glutathione were quantitatively analyzed. ROS and catalase increased and glutathione decreased were observed for the cells after the exposure to MWCNTs. The MWCNTs exposure also caused cell membrane disintegration and cellular organs structure changes. Our experimental data gave evidences to conclude that MWCNTsare toxic to the Arabidopsis T87 suspension cells and the overproduction of ROS is responsible for causing the toxicity.</t>
  </si>
  <si>
    <t>We examined the influence of culture methods with mono-and multilayer nanocarbon tubes (SWCNT and MWCNT, respectively) on the differentiation of mouse embryonic stem (ES) cells using a cellular differentiation technique for the embryonic stem cell test (EST). On differentiation assay, beating was noted in 72, 35, and 60% of the cells in the control, SWCNT, and MWCNT groups, respectively. In addition, there was no influence on cytotoxicity based on the LDH level. In this study, the MWCNT did not influence the differentiation of ES cells, but the SWCNT markedly inhibited it, confirming that the differentiation of ES cells depends on the material surface struc- ture.</t>
  </si>
  <si>
    <t>There is an increasing concern regarding the potential toxicity of nanoparticles (NPs), but little literature is available on its skin toxicity and irritation potential. We investigated whether multi-walled carbon nanotubes (MWCNTs) affect skin irritation using HaCaT cell line, the human skin equivalent model (HSEM), and anin vivo model. We evaluated the cytotoxic effects of MWCNTs on HaCaT cells and the HSEM. To confirm in vitro results, we evaluated the irritation potentials of MWCNTs on rabbit skin. In MTT assay, MWCNTs cytotoxicity depended on the concentration of MWCNTs in HaCaT cells. The HSEM skin irriation experiments revealed that MWCNTs have no irritation potential. These HSEM data are consistent with Draize skin irritation test. MWCNTs did not induce the cutaneous irritation of rabbit skin. We suggest that MWCNTs do not induce any acute cutaneous irritation and the HSEM offers a useful alternative method for evaluating the toxicities of toxicants including NPs. Â© 2010 The Korean Society of Environmental Risk Assessment and Health Science and Springer.</t>
  </si>
  <si>
    <t>10.2147/IJN.S13629</t>
  </si>
  <si>
    <t>Functionalization of carboxylated multiwall nanotubes with imidazole derivatives and their toxicity investigations</t>
  </si>
  <si>
    <t>Imidazoles and their derivatives are compounds with chemotherapeutic applications. In this study, we investigated the chemical functionalization of carboxylated multiwalled carbon nanotubes (MWNT-COOH) by 1,2-phenylendiamine. Multiwalled nanotube (MWNT)-benzimidazole was obtained by an MWNT-amide reaction with POCl3 after 72 hours, which was confirmed by Fourier transform infrared, scanning electron microscopy, thermal gravimetric analysis, and elemental analysis. These functionalizations were chosen due to -NH2 and NHCO active sites in MWNT-amide for future application. Toxicity assays with fibroblast cells and MTT test for measurement of viable cell numbers were also performed. Cellular results did not show any toxicity change in modified samples from that of the reference samples. Â© 2010 Azizian et al, publisher and licensee Dove Medical Press Ltd.</t>
  </si>
  <si>
    <t>10.1007/s10495-010-0532-6</t>
  </si>
  <si>
    <t>10.1002/pssb.201000232</t>
  </si>
  <si>
    <t>Multiwalled carbon nanotubes activate NF-ÎºB and AP-1 signaling pathways to induce apoptosis in rat lung epithelial cells</t>
  </si>
  <si>
    <t>Cell type dependence of carbon based nanomaterial toxicity</t>
  </si>
  <si>
    <t>Our previous report on multiwall carbon nanotubes (MWCNT) has demonstrated the generation of reactive radicals and depletion of intracellular antioxidants which in turn cause cell death through activation of caspases. The molecular mechanism of cellular death due to MWCNT is not clear yet. In this study, we investigated the signaling pathways implicated in MWCNT-induced apoptosis in rat lung epithelial cells. First, we assessed the DNA damage in response to MWCNT treatment and showed the significant DNA damage as compared to control. The collapse of the mitochondrial membrane integrity, release of cytochrome c into the cytosol, reduction in cellular ATP content, increased levels of mitochondrial apoptogenic factor and activation and nuclear translocation of NF-ÎºB were observed in MWCNT treated cells. In addition, a time-dependent induction of phosphorylated IÎºBÎ± and its degradation were detected in cells exposed to MWCNT. Furthermore, MWCNT activated several death related proteins including apoptosis inducing factor, p53, p21 and bax. Together, our results suggest that signaling pathways such as NF-ÎºB and AP-1 are activated upon MWCNT treatment for cellular cytotoxicity. Â© 2010 Springer Science+Business Media, LLC.</t>
  </si>
  <si>
    <t>Recent advances in nanotechnology led to the development of various nanostructures especially that of carbon-based nanomaterials (CBNs) for industrial and biomedical uses. As a result, the production as well as the human exposure to these materials will increase in the future. Thus, it is primordial to also know the associated health hazards. We performed in vitro cell viability studies on different types of cultured cells exposed to multiwalled carbon nanotubes and carbon nanoparticles. Our work indicates that the tested materials are toxic and that the effects of materials are cell type dependent. Light microscopic observations of the cells when exposed to the highest dose of nanomaterials showed morphological alterations, which are characteristic for cell death, and were most pronounced in the case of macrophage cells. Further experiments are aimed at elucidating the mechanisms of toxicity of CBNs. Â© 2010 WILEY-VCH Verlag GmbH &amp; Co. KGaA, Weinheim.</t>
  </si>
  <si>
    <t>Apoptosis</t>
  </si>
  <si>
    <t>Physica Status Solidi (B) Basic Research</t>
  </si>
  <si>
    <t>10.1021/nn1018279</t>
  </si>
  <si>
    <t>Behaviors of NIH-3T3 fibroblasts on graphene/carbon nanotubes: Proliferation, focal adhesion, and gene transfection studies</t>
  </si>
  <si>
    <t>Carbon-based materials, including graphene and carbon nanotubes, have been considered attractive candidates for biomedical applications such as scaffolds in tissue engineering, substrates for stem cell differentiation, and components of implant devices. Despite the potential biomedical applications of these materials, only limited information is available regarding the cellular events, including cell viability, adhesion, and spreading, that occur when mammalian cells interface with carbon-based nanomaterials. Here, we report behaviors of mammalian cells, specifically NIH-3T3 fibroblast cells, grown on supported thin films of graphene and carbon nanotubes to investigate biocompatibility of the artificial surface. Proliferation assay, cell shape analysis, focal adhesion study, and quantitative measurements of cell adhesion-related gene expression levels by RT-PCR reveal that the fibroblast cells grow well, with different numbers and sizes of focal adhesions, on graphene- and carbon nanotube-coated substrates. Interestingly, the gene transfection efficiency of cells grown on the substrates was improved up to 250% that of cells grown on a cover glass. The present study suggests that these nanomaterials hold high potential for bioapplications showing high biocompatibility, especially as surface coating materials for implants, without inducing notable deleterious effects while enhancing some cellular functions (i.e., gene transfection and expression). Â© 2010 American Chemical Society.</t>
  </si>
  <si>
    <t>10.1016/j.taap.2010.08.019</t>
  </si>
  <si>
    <t>Uptake and cytotoxic effects of multi-walled carbon nanotubes in human bronchial epithelial cells</t>
  </si>
  <si>
    <t>Carbon nanotubes (CNT) are cytotoxic to several cell types. However, the mechanism of CNT toxicity has not been fully studied, and dosimetric analyses of CNT in the cell culture system are lacking. Here, we describe a novel, high throughput method to measure cellular uptake of CNT using turbimetry. BEAS-2B, a human bronchial epithelial cell line, was used to investigate cellular uptake, cytotoxicity, and inflammatory effects of multi-walled CNT (MWCNT). The cytotoxicity of MWCNT was higher than that of crocidolite asbestos in BEAS-2B cells. The IC50 of MWCNT was 12Îœg/ml, whereas that of asbestos (crocidolite) was 678Îœg/ml. Over the course of 5 to 8h, BEAS-2B cells took up 17-18% of the MWCNT when they were added to the culture medium at a concentration of 10Îœg/ml. BEAS-2B cells were exposed to 2, 5, or 10Îœg/ml of MWCNT, and total RNA was extracted for cytokine cDNA primer array assays. The culture supernatant was collected for cytokine antibody array assays. Cytokines IL-6 and IL-8 increased in a dose dependent manner at both the mRNA and protein levels. Migration inhibitory factor (MIF) also increased in the culture supernatant in response to MWCNT. A phosphokinase array study using lysates from BEAS-2B cells exposed to MWCNT indicated that phosphorylation of p38, ERK1, and HSP27 increased significantly in response to MWCNT. Results from a reporter gene assays using the NF-ÎšB or AP-1 promoter linked to the luciferase gene in transiently transfected CHO-KI cells revealed that NF-ÎšB was activated following MWCNT exposure, while AP-1 was not changed. Collectively, MWCNT activated NF-ÎšB, enhanced phosphorylation of MAP kinase pathway components, and increased production of proinflammatory cytokines in human bronchial epithelial cells. Â© 2010 Elsevier Inc.</t>
  </si>
  <si>
    <t>10.1002/smll.201001260</t>
  </si>
  <si>
    <t>Cell response to carbon nanotubes: Size-dependent intracellular uptake mechanism and subcellular fate</t>
  </si>
  <si>
    <t>The intracellular uptake and subcellular localization of carbon nanotubes strongly depend on the physical size of the materials. Multiwalled carbon nanotubes (MWNTs; 0.5-2 Î¼m in length, 10-30 nm in diameter) are excluded from the interior of the cell; long single-walled carbon nanotubes (L-SWNTs) of length 100-200 nm (1-3 nm in diameter) are only internalized into cytoplasm, whereas short ones (S-SWNTs) of length 50-100 nm partly reside in the cell nucleus. Â© 2010 WILEY-VCH Verlag GmbH &amp; Co. KGaA, Weinheim.</t>
  </si>
  <si>
    <t>10.1016/j.matchemphys.2010.06.039</t>
  </si>
  <si>
    <t>Investigation of the cytotoxicity of carbon nanotubes using hydroxyapatite as a nano-matrix towards mouse fibroblast cells</t>
  </si>
  <si>
    <t>The cytotoxicity of carbon nanotubes adhered on hydroxyapatite matrix synthesized by catalytic chemical vapor deposition was investigated towards mouse fibroblast cells, using MTT assay method. The results demonstrate that carbon nanotubes adhered on hydroxyapatite matrix possess no evident short-term toxicity and can be considered biocompatible with L929 mouse fibroblast cells in culture, while the long-term negative effects, that are evidenced after reseeding, are probably due to physical rather than chemical interactions. Â© 2010 Elsevier B.V. All rights reserved.</t>
  </si>
  <si>
    <t>10.1016/j.tox.2010.07.021</t>
  </si>
  <si>
    <t>Biological response and morphological assessment of individually dispersed multi-wall carbon nanotubes in the lung after intratracheal instillation in rats</t>
  </si>
  <si>
    <t>Biological responses of multi-wall carbon nanotubes (MWCNTs) were assessed after a single intratracheal instillation in rats. The diameter and median length of the MWCNTs used in this study were approximately 60. nm and 1.5. Î¼m, respectively. Groups of male Sprague-Dawley rats were intratracheally instilled with 0.04, 0.2, or 1. mg/kg of the individually dispersed MWCNT suspension. After instillation, the bronchoalveolar lavage fluid was assessed for inflammatory cells and markers, and the lung, liver, kidney, spleen, and cerebrum were histopathologically evaluated at 3-day, 1-week, 1-month, 3-month, and 6-month post-exposure. Transient pulmonary inflammatory responses were observed only in the lungs of the group of rats exposed to 1. mg/kg of MWCNTs. Morphology of the instilled MWCNTs in the lungs of rats was assessed using light microscopy and transmission electron microscopy (TEM). Light microscopy examination revealed that MWCNTs deposited in the lungs of the rats were typically phagocytosed by the alveolar macrophages and these macrophages were consequently accumulated in the alveoli until 6-month post-exposure. The 400 TEM images obtained showed that all MWCNTs were located in the alveolar macrophages or macrophages in the interstitial tissues, and MWCNTs were not located in the cells of the interstitial tissues. There was no evidence of chronic inflammation, such as angiogenesis or fibrosis, induced by MWCNT instillation. These results suggest that MWCNTs were being processed and cleared by alveolar macrophages. Â© 2010 Elsevier Ireland Ltd.</t>
  </si>
  <si>
    <t>10.2486/indhealth.MS1128</t>
  </si>
  <si>
    <t>Characteristics of multiwall carbon nanotubes for an intratracheal instillation study with rats</t>
  </si>
  <si>
    <t>Much concem has been raised over the health consequences of workers exposed to carbon nanotubes. In order to characterize multi-wall carbon nanotubes (MWCNT) suspended in a phosphate-buffered saline containing 0.1% Tween 80 for an intratracheal instillation study. Length and width distributions of the MWCNT fibers, dispersion of MWCNT in the suspension and in the lung tissue and the MWCNT contents of metal impurities were investigated. Arithmetic mean length and width of the MWCNT fibers as measured on scanning electron microscope (SEM) photographs were 5.0 -m and 88 nm, respectively, and fibers longer than 5.0 //m were 38.9% of all fibers measured. Dynamic light scattering size measurement revealed that 5-niin ultrasonication, together with addition of Tween 80 into the suspension, decreased the hydrodynamic diameters of the agglomerated MWCNT to those of finer particles below 1.0 ÃŸm. SEM observation showed good dispersion of MWCNT in the suspension, and in the alveoli on Day 1 after instillation. Concentration of iron, chromium and nickel in the MWCNT were 4,400, 48 and 17 ppm (wt/wt), respectively, all of which were below levels that would eUcit positive pulmonary toxic responses to these metals. The results suggest that well-dispersed, long and thin MWCNT fibers exhibit asbestos-like pathogenicity in the lung.</t>
  </si>
  <si>
    <t>10.1186/1743-8977-7-31</t>
  </si>
  <si>
    <t>Dispersion of single-walled carbon nanotubes by a natural lung surfactant for pulmonary in vitro and in vivo toxicity studies</t>
  </si>
  <si>
    <t>Background: Accumulating evidence indicate that the degree of dispersion of nanoparticles has a strong influence on their biological activities. The aims of this study were to develop a simple and rapid method of nanoparticle dispersion using a natural lung surfactant and to evaluate the effect of dispersion status of SWCNT on cytotoxicity and fibrogenicity in vitro and in vivo.Results: The natural lung surfactant SurvantaÂ® was used to disperse single-walled carbon nanotubes (SWCNT) in a biological medium. At physiologically relevant concentrations, SurvantaÂ® produced well dispersed SWCNT without causing a cytotoxic or fibrogenic effect. In vitro studies show that SurvantaÂ®-dispersed SWCNT (SD-SWCNT) stimulated proliferation of lung epithelial cells at low doses (0.04-0.12 Î¼g/ml or 0.02-0.06 Î¼g/cm2 exposed surface area) but had a suppressive effect at high doses. Non-dispersed SWCNT (ND-SWCNT) did not exhibit these effects, suggesting the importance of dispersion status of SWCNT on bioactivities. Studies using cultured human lung fibroblasts show that SD-SWCNT stimulated collagen production of the cells. This result is supported by a similar observation using Acetone/sonication dispersed SWCNT (AD-SWCNT), suggesting that SurvantaÂ® did not mask the bioactivity of SWCNT. Likewise, in vivo studies show that both SD-SWCNT and AD-SWCNT induced lung fibrosis in mice, whereas the dispersing agent SurvantaÂ® alone or SurvantaÂ®-dispersed control ultrafine carbon black had no effect.Conclusions: The results indicate that SurvantaÂ® was effective in dispersing SWCNT in biological media without causing cytotoxic effects at the test concentrations used in this study. SD-SWCNT stimulated collagen production of lung fibroblasts in vitro and induced lung fibrosis in vivo. Similar results were observed with AD-SWCNT, supporting the conclusion that SurvantaÂ® did not mask the bioactivities of SWCNT and thus can be used as an effective dispersing agent. Since excessive collagen production is a hallmark of lung fibrosis, the results of this study suggest that the in vitro model using lung fibroblasts may be an effective and rapid screening tool for prediction of the fibrogenic potential of SWCNT in vivo. Â© 2010 Wang et al; licensee BioMed Central Ltd.</t>
  </si>
  <si>
    <t>10.1016/j.aquatox.2010.07.023</t>
  </si>
  <si>
    <t>10.1016/j.aquatox.2010.07.001</t>
  </si>
  <si>
    <t>Functionalization impacts the effects of carbon nanotubes on the immune system of rainbow trout, Oncorhynchus mykiss</t>
  </si>
  <si>
    <t>Cytotoxicity effects of water dispersible oxidized multiwalled carbon nanotubes on marine alga, Dunaliella tertiolecta</t>
  </si>
  <si>
    <t>Recent studies have demonstrated the potential for manufactured nanomaterials to reach the aquatic environment. There is a need to determine if these materials will have an impact on aquatic species and at what level of exposure. In addition there is a need to develop models to test the potential effects of the multitude of particle types in production on aquatic vertebrates. The purpose of this research was to determine the impact of manufactured nanomaterials on the immune system of an aquatic vertebrate model, the rainbow trout (Oncorhynchus mykiss). We investigated how structure and type of functionalization of manufactured nanomaterials could affect immunotoxicity. To assess immunotoxicity, we used a well-studied trout macrophage primary cell culture system in conjunction with the expression of IL-1Î² and IFNÎ± for proinflammatory and antiviral gene expression. There was a significant difference among the different carbon nanotube-based nanomaterials in their level of stimulation of IL-1Î² in macrophage cells and the dose at which they became stimulatory. At concentrations that were sublethal to cells, almost all nanomaterials were stimulatory at some concentration. Single-walled nanotubes and multi-walled nanotubes that were differentially functionalized to be water-soluble, varied in their effects; specifically the concentrations at which they were stimulatory and they were more stimulatory to IL-1Î² expression compared with unfunctionalized nanotubes. Each functionalized nanotube type caused a dose-dependent response with the lowest exposures (0.05-1.0 Î¼g/ml) having no stimulatory response and at the highest concentrations (5 Î¼g/ml and 10 Î¼g/ml) stimulating a response similar to the positive LPS positive control. Anionic functionalized multi-walled nanotubes and zwitterionic single-walled nanotubes were stimulatory at the lowest dose (0.5 Î¼g/ml). Sodium deoxycholate, often used to suspend nanomaterials, was also tested and was as stimulatory to the immune cells as the nanomaterials. This study is the first report of the effects of nanomaterials on the function of the immune system in a nonmammalian vertebrate. Since the innate immune system is the first to respond to the intrusion of foreign material, analysis of the effects of nanomaterials on cells of the innate immune system should provide valuable information on how these materials are perceived and affect an animal. Ultimately such research will provide the means to determine which nanomaterials are most harmful to aquatic species and how particles may be altered or functionalized to decrease their toxicity. Â© 2010.</t>
  </si>
  <si>
    <t>The multiwalled carbon nanotubes (MWNTs) are novel materials with many potential applications. The ecotoxicity of these materials is not well studied, but it is essential for environmental impact assessments. In this study a commercially available MWNT material was carboxylated by microwave assisted acid oxidation. This functionalized MWNT (f-MWNT) material was examined for toxicity effects using unicellular marine green alga Dunaliella tertiolecta. D. tertiolecta was exposed to f-MWNT which had been pre-equilibrated with culture media for 24 h. Substantial growth lag phase was observed at 5 and 10mgL-1 f-MWNT, and the resulting 50% effective concentration (EC50) on 96-h growth was 0.82Â±0.08mgL-1. During mid-exponential growth phase cytotoxicity was evidenced at 10mgL-1 f-MWNT in 36% reduction in exponential growth rate, 88mV more positive glutathione redox potential (indicative of oxidative stress), 5% and 22% reduction in photosystem II (PSII) quantum yield and functional cross section respectively, all relative to the control cultures. However, when the large f-MWNT aggregates in the media with 10mgL-1 f-MWNT were removed by 0.2Î¼m filtration, D. tertiolecta did not show significant cytotoxicity effects in any of the above parameters. This suggests that the cytotoxicity effects originated predominately from the large f-MWNT aggregates. Analysis of the f-MWNT aggregation dynamics suggests active interaction between f-MWNT and algal cells or cell metabolites that promoted f-MWNT aggregation formation. The f-MWNT particles were also found absorbed on algal cell surface. The direct contact between f-MWNT and cell surface was likely responsible for reduced PSII functional cross section and oxidative stress during exponential growth. Â© 2010.</t>
  </si>
  <si>
    <t>10.1186/1743-8977-7-28</t>
  </si>
  <si>
    <t>Distribution and persistence of pleural penetrations by multi-walled carbon nanotubes</t>
  </si>
  <si>
    <t>Background: Multi-walled carbon nanotubes (MWCNT) are new manufactured nanomaterials with a wide spectrum of commercial applications. The durability and fiber-like dimensions (mean length 3.9 Î¼m long Ã— 49 nm diameter) of MWCNT suggest that these fibers may migrate to and have toxicity within the pleural region. To address whether the pleura received a significant and persistent exposure, C57BL/6J mice were exposed by pharyngeal aspiration to 10, 20, 40 and 80 Î¼g MWCNT or vehicle and the distribution of MWCNT penetrations determined at 1, 7, 28 and 56 days after exposure. Following lung fixation and sectioning, morphometric methods were used to determine the distribution of MWCNT and the number of MWCNT fiber penetrations of three barriers: alveolar epithelium (alveolar penetrations), the alveolar epithelium immediately adjacent to the pleura (subpleural tissue), and visceral pleural surface (intrapleural space).Results: At 1 day 18%, 81.6% and 0.6% of the MWCNT lung burden was in the airway, the alveolar, and the subpleural regions, respectively. There was an initial, high density of penetrations into the subpleural tissue and the intrapleural space one day following aspiration which appeared to decrease due to clearance by alveolar macrophages and/or lymphatics by day 7. However, the density of penetrations increased to steady state levels in the subpleural tissue and intrapleural from day 28 - 56. At day 56 approximately 1 in every 400 fiber penetrations was in either the subpleural tissue or intrapleural space. Numerous penetrations into macrophages in the alveolar airspaces throughout the lungs were demonstrated at all times but are not included in the counts presented.Conclusions: The results document that MWCNT penetrations of alveolar macrophages, the alveolar wall, and visceral pleura are both frequent and sustained. In addition, the findings demonstrate the need to investigate the chronic toxicity of MWCNT at these sites. Â© 2010 Mercer et al; licensee BioMed Central Ltd.</t>
  </si>
  <si>
    <t>10.3732/ajb.1000073</t>
  </si>
  <si>
    <t>Induction of programmed cell death in Arabidopsis and rice by single-wall carbon nanotubes</t>
  </si>
  <si>
    <t>Premise of the study: Single-walled carbon nanotubes (SWCNTs) have many unique structural and mechanical properties. Their potential applications, especially in biomedical engineering and medical chemistry, have been increasing in recent years, but the toxicological impact of nanoparticles has rarely been studied in plants. Methods: We exposed Arabidopsis and rice leaf protoplasts to SWCNTs and examined cell viability, DNA damage, reactive oxygen species generation, and related gene expression. We also tested the effects of nanoparticles on Arabidopsis leaves after injecting a SWCNT solution. EM-TUNEL (electron-microscopic terminal deoxynucleotidyl transferase-mediated dUTP nick end-labeling) and a cerium chloride staining method were used. Key results: SWCNTs caused adverse cellular responses including cell aggregation, chromatin condensation along with a TUNEL-positive reaction, plasma membrane deposition, and H2O2 accumulation. The effect of SWCNTs on the survival of cells was dose dependent, with 25 Î¼g/mL inducing 25% cell death in 6 h. In contrast, activated carbon, which is not a nanosized carbon particle, did not induce cell death even 24 h after treatments. The data indicated that the nano-size of the particle is a critical factor for toxicity. Moreover, endocytosis-like structures with cerium chloride deposits formed after SWCNT treatment, suggesting a possible pathway for nanoparticles to traverse the cell membrane. Conclusions: Consequently, SWCNTs have an adverse effect on protoplasts and leaves through oxidative stress, leading to a certain amount of programmed cell death. Although nanomaterials have great advantages in many respects, the benefits and side effects still need to be assessed carefully. Â© 2010 Botanical Society of America.</t>
  </si>
  <si>
    <t>American Journal of Botany</t>
  </si>
  <si>
    <t>10.1021/nn101558x</t>
  </si>
  <si>
    <t>10.1134/S199507801005006X</t>
  </si>
  <si>
    <t>Electronic-structure-dependent bacterial cytotoxicity of single-walled carbon nanotubes</t>
  </si>
  <si>
    <t>Influence of carbon nanotubes on chlorophyll fluorescence parameters of green algae Chlamydomonas reinhardtii</t>
  </si>
  <si>
    <t>Single-walled carbon nanotubes (SWNTs) have been previously observed to be strong antimicrobial agents, and SWNT coatings can significantly reduce biofilm formation. However, the SWNT antimicrobial mechanism is not fully understood. Previous studies on SWNT cytotoxicity have concluded that membrane stress (i.e., direct SWNT-bacteria contact resulting in membrane perturbation and the release of intracellular contents) was the primary cause of cell death. Gene expression studies have indicated oxidative stress may be active, as well. Here, it is demonstrated for the first time how SWNT electronic structure (i.e., metallic versus semiconducting) is a key factor regulating SWNT antimicrobial activity. Experiments were performed with well-characterized SWNTs of similar length and diameter but varying fraction of metallic nanotubes. Loss of Escherichia coli viability was observed to increase with an increasing fraction of metallic SWNTs. Time-dependent cytotoxicity measurements indicated that in all cases the majority of the SWNT antimicrobial action occurs shortly after (&lt;15 min) bacteria-SWNT contact. The SWNT toxicity mechanism was investigated by in vitro SWNT-mediated oxidation of glutathione, a common intracellular thiol that serves as an antioxidant and redox state mediator. The extent of glutathione oxidation was observed to increase with increasing fraction of metallic SWNTs, indicating an elevated role of oxidative stress. Scanning electron microscopy images of E. coli in contact with the SWNTs demonstrated electronic structure-dependent morphological changes consistent with cytotoxicity and glutathione oxidation results. A three-step SWNT antimicrobial mechanism is proposed involving (i) initial SWNT-bacteria contact, (ii) perturbation of the cell membrane, and (iii) electronic structure-dependent bacterial oxidation. Â© 2010 American Chemical Society.</t>
  </si>
  <si>
    <t>It has been shown that carbon nanotubes are capable of decreasing the development speed of Chlamydomonas reinhardtii algae culture and significantly changing the parameters of chlorophyll fluorescence that characterize the prime processes of light energy storage throughout photosynthesis. The quantum yield reduction of photochemical light energy transformation during photosynthesis and the relative speed of noncycle electron transfer calculated using the fluorescence parameters have been observed. The inhibition of the electrochemical proton gradient involved in ATP synthesis has been determined using delayed fluorescence. A conclusion on the prospects of implementing highly sensitive fluorescent methods for evaluating the toxic effect of modern nonmaterials on water objects is made. Â© 2010 Pleiades Publishing, Ltd.</t>
  </si>
  <si>
    <t>10.1080/02772241003682962</t>
  </si>
  <si>
    <t>In vitro cytotoxicity of multi-wall carbon nanotubes on human cell lines</t>
  </si>
  <si>
    <t>The aim of this study was to evaluate the in vitro toxicity of two multi-wall carbon nanotubes on four different cell lines: human alveolar epithelial (A549) cells, hepatocytes (Hep 3B cells), human embryonic kidney cells, and intestinal (P407 cells) cells. The adverse effects of carbon nanoparticles were analyzed after 24 h incubation with different cell lines using the trypan blue dye exclusion method. Incubation of carbon nanotubes with different cells produced a concentration-dependent inhibition of growth of the cells. The TC50 or IC50 values (toxic concentration 50, i.e., concentration of particles inducing 50% cell mortality) of two nanoparticles were (1) found to be in the range 23.5-30.5 Î¼g mL-1, and (2) less than that of quartz (known toxic agent, 28.8-66.9 Î¼g mL-1), indicating the greater cytotoxic effect of carbon nanoparticles than quartz particles. Â© 2010 Taylor &amp; Francis.</t>
  </si>
  <si>
    <t>10.1021/es101821m</t>
  </si>
  <si>
    <t>Oxidation reactions mediated by single-walled carbon nanotubes in aqueous solution</t>
  </si>
  <si>
    <t>How single-walled carbon nanotubes (SWCNT) function in redox reactions may be related to their behaviors in the induction of oxidative stress. Herein, oxidation of several biologically relevant reducing agents in the presence of SWCNT was studied in aqueous solutions. The selected reductants included a common indicator for intracellular reactive oxygen species (ROS) (2,7-dichlorodihydrofluorescein), small antioxidants (vitamin C, Trolox, and cysteine), and a high-molecular-weight ROS scavenger (bovine serum albumin). The unmodified or carboxylated SWCNT acted as both the oxidants and the catalysts in reactions. Moreover, they accelerated the oxidation reactions mediated by horseradish peroxidase, a representative member of the enzyme family actively involved in balancing oxidative stress. These diverse roles in redox reactions may serve the chemistry basis for SWCNT to induce oxidative stress in biological systems as potential environmental pollutants. Â© 2010 American Chemical Society.</t>
  </si>
  <si>
    <t>10.3109/17435390.2010.489161</t>
  </si>
  <si>
    <t>Relating the physicochemical characteristics and dispersion of multiwalled carbon nanotubes in different suspension media to their oxidative reactivity in vitro and inflammation in vivo</t>
  </si>
  <si>
    <t>Reactive oxygen species (ROS) production is important in the toxicity of pathogenic particles such as fibres. We examined the oxidative potential of straight (50 Î¼m and 10 Î¼m) and tangled carbon nanotubes in a cell free assay, in vitro and in vivo using different dispersants. The cell free oxidative potential of tangled nanotubes was higher than for the straight fibres. In cultured macrophages tangled tubes exhibited significantly more ROS at 30 min, while straight tubes increased ROS at 4 h. ROS was significantly higher in bronchoalveolar lavage cells of animals instilled with tangled and 10 Î¼m straight fibres, whereas the number of neutrophils increased only in animals treated with the long tubes. Addition of dispersants in the suspension media lead to enhanced ROS detection by entangled tubes in the cell-free system. Tangled fibres generated more ROS in a cell-free system and in cultured cells, while straight fibres generated a slower but more prolonged effect in animals. Â© 2010 Informa UK, Ltd.</t>
  </si>
  <si>
    <t>10.3881/j.issn.1000-503X.2010.04.020</t>
  </si>
  <si>
    <t>Effect of functionalized multi-walled carbon nanotubes on L02 cells</t>
  </si>
  <si>
    <t>Objective: To investigate the cytotoxic effect of multi-walled carbon nanotubes (MWCNTs) on human liver L02 cells and its relevant mechanism. Methods: MWCNTs, carboxyl modificated MWCNTs (MWCNTs-COOH), and hydroxyl modificated MWCNTs (MWCNTs-OH) were characterized by transmission electron microscopy, scanning electron microscopy, and X-ray photoelectron spectroscopy. The carbon nanotubes at concentrations of 12.5, 25, 50, 100, and 200Î¼g/ml were incubated with human liver L02 cells for 24, 48 and 72 hours, respectively. The cell viability was evaluated by water soluble tetrazolium salts assay and the intercellular reactive oxygen species induced by the carbon nanotubes were detected by 2â€²,7â€²-dichlorodihydrofluorescein diacetate method. Results: Transmission electron microscope showed that the average outside diameters (10 to 20 nm) and the average length (10 to 30 Î¼m) of the three MWCNTs were similar. Scanning electron microscope indicated that the three MWCNTs had a similar surface topography. X-ray photoelectron spectroscopy demonstrated that the MWCNTs-COOH and MWCNTs-OH had relatively high peak areas at 289 and 286ev, respectively, indicating that they have been modified by carboxyl and hydroxyl groups, respectively. Water soluble tetrazolium salts assay showed that the MWCNTs-COOH was less cytotoxic when compared to MWCNTs which demonstrated to be slightly more cytotoxic than MWCNTs-OH. The capability to induce increase in intracellular reactive oxygen species was in the following order: MWCNTs &gt; MWCNTs-COOH &gt; MWCNTs-OH. Conclusions: Modification of MWCNTs with carboxyl group and hydroxyl group improves the biocompatibility of MWCNTs to some extents. MWCNTs-COOH has better compatibility than MWCNTs at the low concentration, and MWCNTs-OH showed better compatibility than MWCNTs after 48 hours. Different mechanisms may be involved in the interaction between cells and the MWCNTs with different chemical surfaces.</t>
  </si>
  <si>
    <t>Acta Academiae Medicinae Sinicae</t>
  </si>
  <si>
    <t>10.1021/nn101151x</t>
  </si>
  <si>
    <t>Carbon nanotubes reorganize actin structures in cells and ex Vivo</t>
  </si>
  <si>
    <t>The ability of globular actin to form filaments and higher-order network structures of the cytoskeleton is essential for cells to maintain their shape and perform essential functions such as force generation, motility, and division. Alterations of actin structures can dramatically change a cell's ability to function. We found that purified and dispersed single wall carbon nanotubes (SWCNTs) can induce actin bundling in cells and in purified model actin systems. SWCNTs do not induce acute cell death, but cell proliferation is greatly reduced in SWCNT-treated cells with an increase in actin-related division defects. Actin, normally present in basal stress fibers in control cells, is located in heterogeneous structures throughout the SWCNT-treated cell. These SWCNT-induced changes in actin structures are seen functionally in multinucleated cells and with reduced force generation. Ex vivo, purified actin filaments cross-linked with Î±-actinin and formed isotropic networks, whereas SWCNTs caused purified actin filaments to assemble into bundles. While purified, isolated SWCNTs do not appear acutely toxic, this subcellular reorganization may cause chronic changes to cellular functions. Â© 2010 American Chemical Society.</t>
  </si>
  <si>
    <t>10.1186/1743-8977-7-22</t>
  </si>
  <si>
    <t>Nanomaterial cytotoxicity is composition, size, and cell type dependent</t>
  </si>
  <si>
    <t>Background: Despite intensive research efforts, reports of cellular responses to nanomaterials are often inconsistent and even contradictory. Additionally, relationships between the responding cell type and nanomaterial properties are not well understood. Using three model cell lines representing different physiological compartments and nanomaterials of different compositions and sizes, we have systematically investigated the influence of nanomaterial properties on the degrees and pathways of cytotoxicity. In this study, we selected nanomaterials of different compositions (TiO2 and SiO2 nanoparticles, and multi-wall carbon nanotubes [MWCNTs]) with differing size (MWCNTs of different diameters &lt; 8 nm, 20-30 nm, &gt; 50 nm; but same length 0.5-2 Î¼m) to analyze the effects of composition and size on toxicity to 3T3 fibroblasts, RAW 264.7 macrophages, and telomerase-immortalized (hT) bronchiolar epithelial cells.Results: Following characterization of nanomaterial properties in PBS and serum containing solutions, cells were exposed to nanomaterials of differing compositions and sizes, with cytotoxicity monitored through reduction in mitochondrial activity. In addition to cytotoxicity, the cellular response to nanomaterials was characterized by quantifying generation of reactive oxygen species, lysosomal membrane destabilization and mitochondrial permeability. The effect of these responses on cellular fate - apoptosis or necrosis - was then analyzed. Nanomaterial toxicity was variable based on exposed cell type and dependent on nanomaterial composition and size. In addition, nanomaterial exposure led to cell type dependent intracellular responses resulting in unique breakdown of cellular functions for each nanomaterial: cell combination.Conclusions: Nanomaterials induce cell specific responses resulting in variable toxicity and subsequent cell fate based on the type of exposed cell. Our results indicate that the composition and size of nanomaterials as well as the target cell type are critical determinants of intracellular responses, degree of cytotoxicity and potential mechanisms of toxicity. Â© 2010 Sohaebuddin et al; licensee BioMed Central Ltd.</t>
  </si>
  <si>
    <t>10.1007/s10753-010-9182-7</t>
  </si>
  <si>
    <t>10.2217/nnm.10.60</t>
  </si>
  <si>
    <t>10.2217/nnm.10.59</t>
  </si>
  <si>
    <t>10.1166/jno.2010.1084</t>
  </si>
  <si>
    <t>10.1165/rcmb.2009-0113OC</t>
  </si>
  <si>
    <t>Carbon nanotubes elicit DNA damage and inflammatory response relative to their size and shape</t>
  </si>
  <si>
    <t>Carbon nanotube ecotoxicity in amphibians: Assessment of multiwalled carbon nanotubes and comparison with double-walled carbon nanotubes</t>
  </si>
  <si>
    <t>Chronic toxicity of double-walled carbon nanotubes to three marine organisms: Influence of different dispersion methods</t>
  </si>
  <si>
    <t>Phytotoxicity of carbon nanotubes assessed by brassica juncea and phaseolus mungo</t>
  </si>
  <si>
    <t>Bacterial lipopolysaccharide enhances PDGF signaling and pulmonary fibrosis in rats exposed to carbon nanotubes</t>
  </si>
  <si>
    <t>Carbon nanotubes (CNTs) have been one of the most extensively researched and developed nanomaterials. However, little concern has been placed on their safety. The biological effects of CNTs are believed to differ relative to size and shape. Thus, the relationship between the characteristics of CNTs and their safety needs to be evaluated. In this study, we examined the biological effects of different-sized multi-walled CNTs (MWCNTs) and single-walled CNTs (SWCNTs). Long and thick MWCNTs induced the strongest DNA damage while similar SWCNTs caused little effect. Comparison of inflammatory responses of various types of CNTs found that peritoneal CNT administration of long and thick MWCNTs increased the total cell number in abdominal lavage fluid in mice. These results indicate that long and thick MWCNT, but not short and thin MWCNT, cause DNA damage and severe inflammatory effects. These findings might provide useful information for constructing novel CNTs with safety. Â© 2010 Springer Science+Business Media, LLC.</t>
  </si>
  <si>
    <t>The potential impact of industrial multiwalled carbon nanotubes (MWNTs) was investigated under normalized laboratory conditions according to the International Standard micronucleus assay ISO 21427-1 for 12 days of half-static exposure to 0.1, 1, 10 and 50 mg/l of MWNTs in water. Three different end points were carried out for 12 days of exposure: mortality, growth inhibition and micronuclei induction in erythrocytes of the circulating blood of larvae. Raman spectroscopy analysis was used to study the presence of carbon nanotubes in the biological samples. Considering the high diversity of carbon nanotubes according to their different characteristics, MWNTs were analyzed in Xenopus larvae, comparatively to double-walled carbon nanotubes used in a previous study in similar conditions. Growth inhibition in larvae exposed to 50 mg/l of MWNTs was evidenced; however, no genetoxicity (micronucleus assay) was noticed, at any concentration. Carbon nanotube localization in the larvae leads to different possible hypothesis of mechanisms explaining toxicity in Xenopus. Â© 2010 Future Medicine Ltd.</t>
  </si>
  <si>
    <t>Aim: Double-walled carbon nanotubes (DWNTs) are found in a variety of consumer products, but there are no ecotoxicity data of DWNTs into marine organisms. Materials &amp; methods: Chronic toxicity of DWNTs was investigated with the diatom Thalassiosira pseudonana, copepod Tigriopus japonicus and medaka Oryzias melastigma. DWNTs were dispersed using sonication (so-DWNTs) and stirring (st-DWNTs) for comparison. Results: The median aggregation size (0.89 m2) of so-DWNTs was smaller than that of st-DWNTs (21.8 m 2). Exposure to DWNTs led to growth inhibition of T. pseudonana with EC50s of 1.86 and 22.7 mg/l for so- and st-DWNTs, respectively. Population growth of T. japonicus was reduced to 0.1 mg/l for so-DWNTs and 10 mg/l for st-DWNTs. Growth inhibition in O. melastigma was observed at 10 mg/l for so-DWNTs but not for st-DWNTs. Conclusion: Given that so-DWNTs are consistently significantly more toxic than st-DWNTs, dispersion method and size of aggregations should be considered in DWNT toxicity testing. Â© 2010 Future Medicine Ltd.</t>
  </si>
  <si>
    <t>Two agronomic plant species were evaluated for the phytotoxicity of multi-walled carbon nanotubes (CNTs) using germination and seedling growth of Brassica juncea and Phaseolus mungo. Both B. juncea and P. mungo seeds showed 100% germination with the application of CNTs, which indicated their non-hazardous nature for the germination of the seeds. As the B. juncea seed was grown with CNTs at 10 Î¼g/ml, 20 Î¼g/ml, and 40 Î¼g/ml, the enhancement of root growth was evidenced up to 138%, 202%, and 135%, respectively, compared to the control. In the case of B. juncea, the heights of the shoot and root were not affected at all by the studied CNTs' concentrations; however, phytotoxicity was evidenced at 40 Î¼g/ml CNTs by optical microscopy of the hairy root system, since a severe reduction in both the number of root hairs and their length was observed. Copyright Â© 2010 American Scientific Publishers I All rights reserved.</t>
  </si>
  <si>
    <t>Engineered multi-walled carbon nanotubes (MWCNT) represent a possible health risk for pulmonary fibrosis due to their fiber-like shape and potential for persistence in the lung. We postulated that bacterial lipopolysaccharide (LPS), a ubiquitous agent in the environment that causes lung inflammation, would enhance fibrosis caused by MWCNT. Rats were exposed to LPS and then intratracheally instilled with MWCNT or carbon black (CB) nanoparticles 24 hours later. Pulmonary fibrosis was observed 21 days after MWCNT exposure, but not with CB. LPS alone caused no fibrosis but enhanced MWCNT-induced fibrosis. LPS plus CB did not significantly increase fibrosis. MWCNT increased platelet-derived growth factor-AA (PDGF-AA), a major mediator of fibrosis. PDGF-AA production in response to MWCNT, but not CB,was synergistically enhanced by LPS. Immunostaining showed PDGF-AA in bronchiolar epithelial cells and macrophages. Since macrophages engulfed MWCNT, were positive for PDGF-AA, and mediate fibroblast responses, experiments were performed with rat lung macrophages (NR8383 cells) and rat lung fibroblasts in vitro. LPS exposure increased PDGF-A mRNA levels in NR8383 cells and enhanced MWCNT-induced PDGF-A mRNA levels. Moreover, LPS increased MWCNT- or CB-induced PDGF receptor-Î± (PDGF-RÎ±) mRNA in fibroblasts. Our data suggest that LPS exacerbates MWCNT-induced lung fibrosis by amplifying production of PDGF-AA in macrophages and epithelial cells, and by increasing PDGF-RÎ± on pulmonary fibroblasts. Our findings also suggest that individuals with pre-existing pulmonary inflammation are at greater risk for the potential adverse effects of MWCNT.</t>
  </si>
  <si>
    <t>Journal of Nanoelectronics and Optoelectronics</t>
  </si>
  <si>
    <t>10.1016/j.nano.2009.12.005</t>
  </si>
  <si>
    <t>10.1002/tox.20512</t>
  </si>
  <si>
    <t>10.1016/j.toxlet.2010.04.018</t>
  </si>
  <si>
    <t>Identification of deregulated genes by single wall carbon-nanotubes in human normal bronchial epithelial cells</t>
  </si>
  <si>
    <t>The acute pulmonary toxicity in mice induced by multiwall carbon nanotubes, benzene, and their combination</t>
  </si>
  <si>
    <t>Colony Forming Efficiency and microscopy analysis of multi-wall carbon nanotubes cell interaction</t>
  </si>
  <si>
    <t>To identify genes affected by single-walled carbon nanotubes (SWCNTs) in human normal lung cells, we compared the gene expression profiles of untreated human normal bronchial epithelial (HNBE) cells to profiles of HNBE cells treated with SWCNTs. A complementary DNA microarray analysis consisting of 54,675 human genes revealed marked changes in the expression of 14,294 genes, with 7,029 genes being upregulated and 7,265 being downregulated. This comprehensive list of genes included those associated with cell cycle, apoptosis, cell survival, cell adhesion and motility, signal transduction, and transcription regulation. Additional analysis of 19 genes using reverse transcription-polymerase chain reaction confirmed the microarray analysis. More specifically, our study demonstrates to our knowledge for the first time, evidence that 9 of the 19 genes (most of which encode cell apoptotic, signal transduction, and transcription regulator products) are upregulated in the SWCNTs-treated HNBE cells as compared with untreated cells, whereas the remaining 10 of the 19 (involved in cell adhesion and motility, cell proliferation, and cell survival) are downregulated in SWCNTs-treated HNBE cells in comparison with untreated controls. These findings provide a large body of information regarding gene expression profiles associated with SWCNTs exposure in human lung bronchial epithelial cells, and also represent a source to investigate the mechanism of the effect of SWCNTs in human normal lung cells. From the Clinical Editor: In this study, the gene expression profile of human normal bronchial epithelial cells was compared with single-wall carbon nanotubes-treated cells. A cDNA microarray analysis consisting of 54,675 human genes revealed significant changes in the expression of 14,294 genes, with 7,029 genes being up-regulated and 7,265 being down-regulated. This serves as a first step in clarification of mechanisms of action and to investigate toxicity in this model. Â© 2010 Elsevier Inc.</t>
  </si>
  <si>
    <t>Carbon nanotubes (CNTs) have been synthesized and produced on large scale for their wide application. They have high absorption ability to organic contaminants (such as benzene) and can form CNTs-benzene combination with benzene. In this article, the acute pulmonary toxicity, induced by multiwall carbon nanotubes (MWCNTs), benzene, and their combination, was studied by administrating the three test materials into mice lungs via intratracheal instillation. The biochemical parameters in bronchoalveolar lavage fluid (BALF) and pathological lesions in lungs were used as endpoints to evaluate the pulmonary toxicity of the three test materials at 3-day and 7-day postexposure, respectively. After the mice were intratracheally instilled with MWCNTs, benzene and MWCNTs-benzene combination at doses of 6.67 mg/kg, 2.67 mg/kg, and 9.34 mg/kg (containing 6.67 mg/kg MWCNTs and 2.67 mg/kg benzene), the total protein, alkaline phosphatase (ALP), acid phosphatase (ACP), and lactate dehydrogenase (LDH) in BALF and pathological lesions in lungs were examined. At 3-day postexposure, MWCNTs induced obvious pulmonary toxicity and benzene only induced slight pulmonary toxicity, whereas their combination induced very severe pulmonary toxicity. At 7-day postexposure, MWCNTs and benzene did not induce pulmonary toxicity individually, whereas their combination still induced severe pulmonary toxicity. These data indicated that, at the instilled doses in this experiment, the MWCNTs can alone induce acute pulmonary toxicity in mice and the benzene does not induce pulmonary toxicity, but the pulmonary toxicity of MWCNTs is enhanced after they form MWCNTs-benzene combination with low dose of benzene. The enhanced pulmonary toxicity may be due to the change of MWCNTs aggregation ability after benzene is adsorbed on them. Â© 2009 Wiley Periodicals, Inc.</t>
  </si>
  <si>
    <t>In this work, we present a complete physicochemical characterization of multi-wall carbon nanotubes (mwCNTs) in order to assess their potential toxicological effects in in vitro cell models using Colony Forming Efficiency (CFE) assay. We verified that Dimethyl Sulfoxide (DMSO) was a more suitable solvent to disperse mwCNTs compared to culture medium guaranteeing reproducibility in the preparation of testing dilutions. The CFE assay was carried out on five mammalian cell lines representing the potentially exposed and/or target organs for nanomaterials (lung, liver, kidney, intestine, skin), as well as on mouse fibroblasts cell line, which usually is considered a sensitive model to verify in vitro cytotoxicity of test compounds. A statistically significant toxic effect was found only in human alveolar basal epithelial cells and immortalized mouse fibroblasts, for which the interaction between mwCNTs and cells was additionally studied by Atomic Force and Scanning Electron Microscopy. In this study, we considered and suggested the CFE assay as a promising test for screening studies of cytotoxicity. In addition, combining in vitro tests with physicochemical analysis, this work underlines basic points to be considered when research on nanomaterials has to be carried out, to set up, in our opinion, well-defined and suitable experimental planning and procedures. Â© 2010 Elsevier Ireland Ltd.</t>
  </si>
  <si>
    <t>10.1021/nn1007176</t>
  </si>
  <si>
    <t>Cytotoxicity effects of graphene and single-wall carbon nanotubes in neural phaeochromocytoma-derived pc12 cells</t>
  </si>
  <si>
    <t>Graphitic nanomaterials such as graphene layers (G) and single-wall carbon nanotubes (SWCNT) are potential candidates in a large number of biomedical applications. However, little is known about the effects of these nanomaterials on biological systems. Here we show that the shape of these materials is directly related to their induced cellular toxicity. Both G and SWCNT induce cytotoxic effects, and these effects are concentrationand shape-dependent. Interestingly, at low concentrations, G induced stronger metabolic activity than SWCNT, a trend that reversed at higher concentrations. Lactate dehydrogenase levels were found to be significantly higher for SWCNT as compared to the G samples. Moreover, reactive oxygen species were generated in a concentrationand time-dependent manner after exposure to G, indicating an oxidative stress mechanism. Furthermore, timedependent caspase 3 activation after exposure to G (10 Î¼g/mL) shows evidence of apoptosis. Altogether these studies suggest different biological activities of the graphitic nanomaterials, with the shape playing a primary role. Â© 2010 American Chemical Society.</t>
  </si>
  <si>
    <t>10.1021/es1005785</t>
  </si>
  <si>
    <t>Toxic effects of single-walled carbon nanotubes in the development of E. Coli biofilm</t>
  </si>
  <si>
    <t>The impact of single-walled carbon nanotubes (SWNTs) on the different developmental stages of biofilms has been investigated using E. coli K12 as a model organism. Specifically, we investigated (i) the impact of SWNT concentration on cell growth and biofilm formation, (ii) toxic effects of SWNTs on mature biofilms, and (iii) formation of biofilm on SWNT-coated surfaces. The results show that at the initial stage of biofilm formation, SWNTs come into contact with bacterial cells prior to biofilm maturation and inhibit their growth. Furthermore, the results suggest that bacteria in mature biofilms are less sensitive to the presence of SWNTs than cells in other biofilm stages, similar to previous observations of biofilm resistance to antimicrobials. In mature biofilms, the soluble exopolymeric substances (EPS) secreted by the biofilm play an important role in mitigating the toxic effects of SWNTs. Upon exposure to SWNTs, biofilms without soluble EPS in the supernatant had a much more significant loss of biomass because of cell detachment from the biofilm than biofilms containing soluble EPS. To observe similar cell loss, biofilms with soluble EPS needed SWNT concentrations that were 10 times higher compared to biofilms without soluble EPS. Finally, SWNTs deposited onto surfaces affected significantly the subsequent biofilm development. Analysis of the total biomass and the area occupied by cells indicates that a SWNT-coated substratum has 10 times less biofilm colonization and biomass production than a control substratum without SWNTs. Â© 2010 American Chemical Society.</t>
  </si>
  <si>
    <t>10.1166/jbn.2010.1126</t>
  </si>
  <si>
    <t>Multiwalled carbon nanotubes inhibit fluorescein extrusion and reduce plasma membrane potential in in vitro human glioma cells</t>
  </si>
  <si>
    <t>In the study on the interactions of carbon nanotubes with living cells, the cell membrane deserves particular attention as it provides the first interface to initiate CNTs-cell interactions. In the present study, the inhibiting effect of multiwalled carbon nanotubes on the extrusion of fluorescein in human glioma cells was demonstrated using two procedures. To provide clues to explanation of this effect, intracellular glutathione content and reactive oxygen species production were determined as fluorescein is a specific substrate of cell membrane multidrug resistance-related protein whose transport activity requires glutathione which can be depleted under oxidative stress. The plasma membrane potential was also probed as the susceptibility of fluorescein efflux to modulation of the plasma membrane potential has been documented. Results showed a remarkable decrease in cellular glutathione level as well as an increase in reactive oxygen species production. Probe staining also indicated decreased plasma membrane potential. The data suggested that multiwalled carbon nanotubes may affect the transport activity of cell membrane multidrug resistance-related protein through reduction of intracellular glutathione content. Hypopolarization of the plasma membrane may also contribute to MWCNTs' effect. Implications of these findings are discussed. Copyright Â© 2010 American Scientific Publishers All rights reserved.</t>
  </si>
  <si>
    <t>10.1016/j.tox.2010.04.001</t>
  </si>
  <si>
    <t>10.1016/j.tox.2010.03.017</t>
  </si>
  <si>
    <t>10.3109/15376516.2010.484077</t>
  </si>
  <si>
    <t>Carbon nanotubes induce inflammation but decrease the production of reactive oxygen species in lung</t>
  </si>
  <si>
    <t>Multi wall carbon nanotubes induce oxidative stress and cytotoxicity in human embryonic kidney (HEK293) cells</t>
  </si>
  <si>
    <t>Translocation and extra pulmonary toxicities of multi wall carbon nanotubes in rats</t>
  </si>
  <si>
    <t>The present study was aimed at evaluating the potential toxicity and the general mechanism involved in multi wall carbon nanotubes (MWCNT)-induced cytotoxicity using human embryonic kidney cell line (HEK293) cells. Two multi wall carbon nanotubes (coded as MWCNT1, size: 90-150nm and MWCNT2, size: 60-80nm) used in this study are MWCNT1 (produced by the electric arc method and size of the nanotubes was 90-150nm) and MWCNT2 (produced by the chemical vapor deposition method with size of 60-80nm). To elucidate the possible mechanisms of MWCNT induced cytotoxicity, cell viability, mitochondrial function (MTT assay), cell membrane damage (LDH assay), reduced glutathione (GSH), interleukin-8 (IL-8) and lipid peroxidation levels were quantitatively assessed under carbon nanotubes exposed (48h) conditions. Exposure of different sizes of two carbon nanotubes at dosage levels between 3 and 300Î¼g/ml decreased cell viability in a concentration dependent manner. The IC50 values (concentration of nanoparticles to induce 50% cell mortality) of two (MWCNT1, MWCNT2) nanoparticles were found as 42.10 and 36.95Î¼g/ml. Exposure of MWCNT (10-100Î¼g/ml) to HEK cells resulted in concentration dependent cell membrane damage (as indicated by the increased levels of LDH), increased production of IL-8, increased TBARS and decreased intracellular glutathione levels. The cytotoxicity and oxidative stress was significantly more in MWCNT2 exposed cells than MWCNT1. In summary, exposure of carbon nanotubes resulted in a concentration dependent cytotoxicity in cultured HEK293 cells that was associated with increased oxidative stress. Â© 2010 Elsevier Ireland Ltd.</t>
  </si>
  <si>
    <t>This study evaluated the ability of the multi wall carbon nanotubes (MWCNT) to induce extra pulmonary toxicities in rats following intra-tracheal (IT) instillation of two MWCNT. Two carbon nanoparticles were instilled into the lungs of rats (0.2, 1, and 5mg/kg b.w.) and at different post-exposure intervals, blood and organs like liver, kidney, etc. were collected. The histopathological examination of liver tissues revealed a dose-dependent periportal lymphocytic infiltration, ballooning, foamy degeneration, and necrosis at all post-instillation periods. However, examination of kidney revealed the tubular necrosis and interstitial nephritis with 5mg/kg dose at 1 month of post-instillation of both MWCNT. These liver and kidney toxicities were further confirmed by the elevated levels of respective tissue damage biomarkers. These results suggest the extra pulmonary toxicities of these carbon nanoparticles might be due to the translocation into the liver and kidney. Â© 2010 Informa UK Ltd.</t>
  </si>
  <si>
    <t>10.1016/j.jhazmat.2010.01.087</t>
  </si>
  <si>
    <t>Toxicity of carbon nanotubes to the activated sludge process</t>
  </si>
  <si>
    <t>The discharge of carbon nanotubes (CNTs) from industrial waste or disposal of such materials from commercial and/or domestic use will inevitably occur with increasing production and enter into wastewater treatment facilities with unknown consequences. Therefore, a better knowledge of the toxicity of CNTs to biological processes in wastewater treatment will be critical. This study examined the toxicity of multi-walled carbon nanotubes (MWCNTs) on the microbial communities in activated sludge. A comparative study using the activated sludge respiration inhibition test was performed on both unsheared mixed liquor and sheared mixed liquor to demonstrate the potential toxicity posed by MWCNTs and to illustrate the extent of extracellular polymeric substances (EPS) in protecting the microorganisms from the toxicity of CNTs. Respiration inhibition was observed for both unsheared and sheared mixed liquor when MWCNTs were present, however, greater respiration inhibition was observed for the sheared mixed liquor. The toxicity observed by the respiration inhibition test was determined to be dose-dependent; the highest concentration of MWCNTs exhibited the highest respiration inhibition. Scanning Electron Microscopy (SEM) images demonstrated direct physical contact between MWCNTs and activated sludge flocs. Â© 2010 Elsevier B.V.</t>
  </si>
  <si>
    <t>10.1016/j.yrtph.2009.12.012</t>
  </si>
  <si>
    <t>Multi-walled carbon nanotubes (BaytubesÂ®): Approach for derivation of occupational exposure limit</t>
  </si>
  <si>
    <t>Carbon nanotubes come in a variety of types, but one of the most common forms is multi-walled carbon nanotubes (MWCNT). This paper focuses on the dose-response and time course of pulmonary toxicity of BaytubesÂ®, a more flexible MWCNT type with the tendency to form assemblages of nanotubes. This MWCNT has been examined in previous single and repeated exposure 13-week rat inhalation studies. Kinetic endpoints and the potential to translocate to extrapulmonary organs have been examined during postexposure periods of 3 and 6months, respectively. The focus of both studies was to compare dosimetric endpoints and the time course of pulmonary inflammation characterized by repeated bronchoalveolar lavage and histopathology during the respective follow-up periods. To better understand the etiopathology of pulmonary inflammation and time-related lung remodeling, two metrics of retained lung dose were compared. The first used the mass metric based on the exposure concentration obtained by filter analyses and aerodynamic particle size of airborne MWCNT. The second was based on calculated volumetric lung burdens of retained MWCNT. Kinetic analyses of lung burdens support the conclusion that BaytubesÂ®, in principal, act like poorly soluble agglomerated carbonaceous particulates. However, the difference in pulmonary toxic potency (mass-based) appears to be associated with the low-density (â‰ˆ0.1-0.3g/m3) of the MWCNT assemblages. Of note is that assemblages of MWCNT were found predominantly both in the exposure atmosphere and in digested alveolar macrophages. Isolated fibers were not observed in exposure atmospheres or biological specimens. All findings support the conclusion that the low specific density of microstructures was conducive to attaining the volumetric lung overload-related inflammatory response conditions earlier than conventional particles. Evidence of extrapulmonary translocation or toxicity was not found in any study. Thus, pulmonary overload is believed to trigger the cascade of events leading to a stasis of clearance and consequently increased MWCNT doses high enough to trigger sustained pulmonary inflammation. This mechanism served as conceptual basis for the calculation of the human equivalent concentration. Accordingly, multiple interspecies adjustments were necessary which included species-specific differences in alveolar deposition, differences in ventilation, and the time-dependent particle accumulation accounting for the known species-specific differences in particle clearance half-times in rats and humans. Based on this rationale and the NOAEL (no-observed adverse effect level) from the 13-week subchronic inhalation study on rats, an occupational exposure limit (OEL) of 0.05mg Baytubes/m3 (time weighted average) is considered to be reasonably protective to prevent lung injury to occur in the workplace environment. Â© 2010 Elsevier Inc.</t>
  </si>
  <si>
    <t>10.1021/nl100004m</t>
  </si>
  <si>
    <t>10.1021/nl9042483</t>
  </si>
  <si>
    <t>New insights of transmembranal mechanism and subcellular localization of noncovalently modified single-walled carbon nanotubes</t>
  </si>
  <si>
    <t>Biocompatible nanoscale dispersion of single-walled carbon nanotubes minimizes in vivo pulmonary toxicity</t>
  </si>
  <si>
    <t>Translocation and localization of single-walled carbon nanotubes (SWNTs) in normal and cancerous cells have significant biomedical implications. In this study, SWNTs functionalized with different biomolecules in cells were observed with confocal laser scanning microscopy. Functionalized with PL-PEG, SWNTs were found to localize exclusively in mitochondria of both tumor and normal cells due to mitochondrial transmembrane potential, but they were found mainly in lysosomes of macrophages due to phagocytosis. However, when conjugated with different molecules, the subcellular localization of the surface-modified SWNT-PL-PEG depended on how SWNTs enter the cells: inside mitochondria if crossing cell membrane or inside lysosomes if being endocytosized. We also show that mitochondrial SWNT-PL-PEG, when irradiated with a near-infrared light, can induce cell apoptosis due to mitochondrial damages. These findings provide a better mechanistic understanding of cellular localization of SWNTs, which could lead to advanced biomedical applications such as the design of molecular transporters and development of SWNT-assisted cancer therapies. Â© 2010 American Chemical Society.</t>
  </si>
  <si>
    <t>Excitement surrounding the attractive physical and chemical characteristics of single walled carbon nanotubes (SWCNTs) has been tempered by concerns regarding their potential health risks. Here we consider the lung toxicity of nanoscale dispersed SWCNTs (mean diameter âˆ¼1 nm). Because dispersion of the SWCNTs increases their aspect ratio relative to as-produced aggregates, we directly test the prevailing hypothesis that lung toxicity associated with SWCNTs compared with other carbon structures is attributable to the large aspect ratio of the individual particles. Thirty days after their intratracheal administration to mice, the granuloma-like structures with mild fibrosis in the large airways observed in mice treated with aggregated SWCNTs were absent in mice treated with nanoscale dispersed SWCNTs. Examination of lung sections from mice treated with nanoscale dispersed SWCNTs revealed uptake of the SWCNTs by macrophages and gradual clearance over time. We conclude that the toxicity of SWCNTs in vivo is attributable to aggregation of the nanomaterial rather than the large aspect ratio of the individual nanotubes. Biocompatible nanoscale dispersion provides a scalable method to generate purified preparations of SWCNTs with minimal toxicity, thus allowing them to be used safely in commercial and biomedical applications. Â© 2010 American Chemical Society.</t>
  </si>
  <si>
    <t>10.1539/joh.L9150</t>
  </si>
  <si>
    <t>Genotoxicity and cytotoxicity of multi-wall carbon nanotubes in cultured Chinese hamster lung cells in comparison with chrysotile a fibers</t>
  </si>
  <si>
    <t>Objectives: The potential applications and industrial production of multi-wall carbon nanotubes (MWCNT) have raised serious concerns about their safety for human health and the environment. The present study was designed to examine the in vitro cytotoxicity and genotoxicity of MWCNT and UICC chrysotile A (chrysotile). Methods: Cytotoxicity using both colony formation and lactate dehydrogenase (LDH) assays and genotoxicity including chromosome aberration, micronucleus induction and hgprt mutagenicity were examined by exposing cultured Chinese hamster lung (CHL/IU) cells to MWCNT or chrysotile at different concentrations. Results: The in vitro cytotoxicity of MWCNT depended on the solvent used for suspension of MWCNT and ultrasonication duration of the MWCNT suspension. A combination of DMSO/culture medium and 3-minute ultrasonication resulted in a well-dispersed medium with dispersion and isolation of agglomerated MWCNT by ultrasonication which manifested the highest cytotoxicity. The cytotoxicity was more potent for chrysotile than MWCNT. The genotoxicity of MWCNT was characterized by the formation of polyploidy without structural chromosome aberration, and an increased number of bi-and multi-nucleated cells without micronucleus induction, as well as negative hgprt mutagenicity. Chrysotile exhibited essentially the same genotoxicity as MWCNT, except for marginal but significant induction of micronuclei. MWCNT and chrysotile were incompletely internalized in the cells and localized in the cytoplasm. Conclusions: MWCNT and chrysotile were cytotoxic and genotoxic in Chinese hamster lung cells, but might interact indirectly with DNA. The results suggest that both test substances interfere physically with biological processes during cytokinesis.</t>
  </si>
  <si>
    <t>10.1002/em.20545</t>
  </si>
  <si>
    <t>10.1007/s11010-009-0356-2</t>
  </si>
  <si>
    <t>Carbon nanotubes induce oxidative DNA damage in RAW264.7 cells</t>
  </si>
  <si>
    <t>Evaluation of cell viability, DNA damage, and cell death in normal human dermal fibroblast cells induced by functionalized multiwalled carbon nanotube</t>
  </si>
  <si>
    <t>The induction of DNA and chromosome damage following in vitro exposure to carbon nanotubes (CNT) was assessed on the murine macrophage cell line RAW 264.7 by means of the micronucleus (MN) and the comet assays. Exposures to two CNT preparations (single-walled CNT (SWCNT &gt; 90%) and multiwalled CNT (MWCNT &gt; 90%) were performed in increasing mass concentrations (0.01-100 Î¼g/ml). The frequency of micronuclei was significantly increased in cells treated with SWCNT (at doses above 0.1 Î¼g/ml), whereas MWCNT had the same effect at higher concentrations (1 lg/ml) (P &lt; 0.05). The results of the comet assay revealed that the effects of treatment with SWCNT were detectable at all concentrations tested (1-100 Î¼g/ml); oxidized purines increased significantly, whereas pyrimidines showed a significant increase (P &lt; 0.001) only at the highest concentration (100 Î¼g/ml). In cells treated with MWCNT, an increase in DNA migration due to the oxidative damage to purines was observed at a concentration of 1 and 10 Î¼g/ml, whereas pyrimidines showed a significant increase only at the highest mass concentration tested. However, both SWCNT and MWCNT induced a statistically significant cytotoxic effect at the highest concentrations tested (P &lt; 0.001). These findings suggest that both the MN and comet assays can reliably detect small amount of damaged DNA at both chromosome and nuclear levels in RAW 264.7 cells. Moreover, the modified version of the comet assay allows the specific detection of the induction of oxidative damage to DNA, which may be the underlying mechanism involved in the CNT-associated genotoxicity. Â© 2010 Wiley-Liss, Inc.</t>
  </si>
  <si>
    <t>Multiwalled carbon nanotubes (MWCNTs) are an example of a carbon-based nanomaterial that has won enormous popularity in nanotechnology. Due to their unusual one-dimensional hollow nanostructure and unique physicochemical properties, they are highly desirable for use within the commercial, environmental, and medical sectors. Despite their wide application, there is a lack of information concerning their impact on human health and the environment. While nanotechnology looms large with commercial promise and potential benefit, an equally large issue is the evaluation of potential effects on humans and other biological systems. Our research is focused on cellular response to purified functionalized MWCNT in normal human dermal fibroblast cells. Three exposure concentrations (40, 200, and 400 Î¼g/ml) of functionalized MWCNT and control (Tween-80 + 0.9% saline) were used in this study. Following exposure to MWCNT, cytotoxicity, genotoxicity, and apoptosis assays were performed using standard protocols. Our results demonstrated a dose-dependent toxicity with functionalized MWCNT. It was found to be toxic and induced massive loss of cell viability through DNA damage and programmed cell death of all doses compared to control. Our results demonstrate that carbon nanotubes indeed can be very toxic at sufficiently high concentrations from environmental and occupational exposure and that careful monitoring of toxicity studies is essential for risk assessment. Â© 2009 Springer Science+Business Media, LLC.</t>
  </si>
  <si>
    <t>10.1016/j.envpol.2009.11.013</t>
  </si>
  <si>
    <t>Sublethal toxicity of nano-titanium dioxide and carbon nanotubes in a sediment dwelling marine polychaete</t>
  </si>
  <si>
    <t>The ecotoxicology of manufactured nanoparticles (MNPs) in estuarine environments is not well understood. Here we explore the hypothesis that nanoTiO2 and single walled nanotubes (SWNT) cause sublethal impacts to the infaunal species Arenicola marina (lugworm) exposed through natural sediments. Using a 10 day OECD/ASTM 1990 acute toxicity test, no significant effects were seen for SWNT up to 0.03 g/kg and no uptake of SWNTs into tissues was observed. A significant decrease in casting rate (P = 0.018), increase in cellular damage (P = 0.04) and DNA damage in coelomocytes (P = 0.008) was measured for nanoTiO2, with a preliminary LOEC of 1 g/kg. Coherent anti-stokes Raman scattering microscopy (CARS) located aggregates of TiO2 of &gt;200 nm within the lumen of the gut and adhered to the outer epithelium of the worms, although no visible uptake of particles into tissues was detected. Â© 2009 Elsevier Ltd. All rights reserved.</t>
  </si>
  <si>
    <t>10.1088/0957-4484/21/17/175101</t>
  </si>
  <si>
    <t>10.1088/0957-4484/21/17/175103</t>
  </si>
  <si>
    <t>Long-term hepatotoxicity of polyethylene-glycol functionalized multi-walled carbon nanotubes in mice</t>
  </si>
  <si>
    <t>Long-term follow-up of lung biodistribution and effect of instilled SWCNTs using multiscale imaging techniques</t>
  </si>
  <si>
    <t>The toxicity of polyethylene-glycol functionalized (PEGylated) multi-walled carbon nanotubes (MWCNTs) and non-PEGylated MWCNTs in vivo was evaluated and compared. Mice were exposed to MWCNTs by intravenous injection. The activity level of glutathione, superoxide dismutase and gene expression in liver, as well as some biochemical parameters and the tumor necrosis factor alpha level in blood were measured over 2 months. The pathological and electron micrographic observations of liver evidently indicate that the damage caused by non-PEGylated MWCNTs is slightly more severe than that of PEGylated MWCNTs, which means that PEGylation can partly, but not substantially, improve the in vivo biocompatibility of MWCNTs. Â© IOP Publishing Ltd.</t>
  </si>
  <si>
    <t>Due to their distinctive properties, single-walled carbon nanotubes (SWCNTs) are being more and more extensively used in nanotechnology, with prospects in nanomedicine. It would therefore appear essential to develop and apply appropriate imaging tools for detecting and evaluating their biological impacts with the prospect of medical applications or in the situation of accidental occupational exposure. It has been shown recently that raw SWCNTs with metallic impurities can be noninvasively detected in the lungs by hyperpolarized 3helium (HP-3He) MRI. Moreover raw and purified SWCNTs had no acute biological effect. The purpose of the present longitudinal study was to investigate long-term follow-up by imaging, as well as chronic lung effects. In a 3-month follow-up study, multiscale imaging techniques combining noninvasive HP-3He and proton (H) MRI to ex vivo light (histopathological analysis) and transmission electron microscopy (TEM) were used to assess the biodistribution and biological effects of intrapulmonary instilled raw SWCNTs. Specific in vivo detection of carbon nanotubes with MRI relied on their intrinsic metal impurities. MRI also has the ability to evaluate tissue inflammation by the follow-up of local changes in signal intensity. MRI and ex vivo microscopy techniques showed that granulomatous and inflammatory reactions were produced in a time and dose dependent manner by instilled raw SWCNTs. Â© IOP Publishing Ltd.</t>
  </si>
  <si>
    <t>10.1021/nn901479w</t>
  </si>
  <si>
    <t>10.3923/jpt.2010.146.151</t>
  </si>
  <si>
    <t>Inhibition of proliferation and differentiation of mesenchymal stem cells by carboxylated carbon nanotubes</t>
  </si>
  <si>
    <t>In vitro toxicity of multi wall carbon nanoparticles on Hep G 32 liver cell lines</t>
  </si>
  <si>
    <t>Multipotent mesenchymal stem cells (MSCs) have attracted substantial attention in stem cell therapy and tissue engineering due to their ability to be cultured for successive passages and multilineage differentiation. Carbon nanotubes (CNTs) have been proposed to be used as potential biomedical structures for bone formation. Therefore, it is important to study the mechanisms of interaction between MSCs and CNTs. We demonstrated that carboxylated single-walled carbon nanotubes (SWCNTs) and carboxylated multiwalled carbon nanotubes (MWCNTs) inhibited the proliferation, osteogenic differentiation, adipogenic differentiation, and mineralization of MSCs. Oxidative stress assay indicated that reactive oxygen species (ROS) may not be responsible for the observed cytotoxicity of carboxylated CNTs. Quantitative real-time polymerase chain reaction (Q-PCR) experiments confirmed that the expression of osteoblast specific genes and adipocyte differentiation specific genes was greatly attenuated during the differentiation of MSCs in the presence of carboxylated CNTs. TEM images revealed that CNTs might interact with proteins located on the cell membrane or in the cytoplasm, which have a further impact on subsequent cellular signaling pathways. Q-PCR results and Western blot analysis together verified that the inhibition of proliferation and osteogenic differentiation of MSCs may be modulated through a Smad-dependent bone morphogenetic protein (BMP) signaling pathway. Â© 2010 American Chemical Society.</t>
  </si>
  <si>
    <t>The aim of the present study was to evaluate the in vitro toxicity of two Multi Wall Carbon Nanotubes (MWCNT) on human hepatocytes (Hep G 32 cell lines). The toxic effects of carbon nanoparticles were analyzed after 24 h of incubation with different cell lines using MTT assay and also estimated the levels of Lactate Dehydrogenase (LDH) (that is leakaged into the media). The results of the LDH estimation demonstrated that exposure of multi wall carbon nanotubes to hepatocytes (Hep G 32) for 24 h resulted in concentration-dependent increase in LDH leakage and exhibited a significant (p&lt;0.05) cytotoxicity at a concentration range of 3-50 Î¼g mL-1. The TC50 or IC50 values (toxic concentration 50 i.e., concentration of particles inducing 50% cell mortality) of two nanoparticles (1) were found in the range of 36.99-37.15 Î¼g mL-1, (2) were less than that of quartz (known toxic agent, 39.85 Î¼g mL-1), indicating their cytotoxicity of carbon nanoparticles. Â© 2010 Academic Joumals Inc.</t>
  </si>
  <si>
    <t>Journal of Pharmacology and Toxicology</t>
  </si>
  <si>
    <t>10.1016/j.jphotochem.2010.01.019</t>
  </si>
  <si>
    <t>10.1289/ehp.0901159</t>
  </si>
  <si>
    <t>Single-wall carbon nanotubes modified with organic dyes: Synthesis, characterization and potential cytotoxic effects</t>
  </si>
  <si>
    <t>Case report: Lung disease in world trade center responders exposed to dust and smoke: Carbon nanotubes found in the lungs of world trade center patients and dust samples</t>
  </si>
  <si>
    <t>This work deals with the covalent functionalization of single-wall carbon nanotubes (SWNTs) with phenosafranine (PS) and Nile Blue (NB) dyes. These dyes can act as photosensitizers in energy and electron transfer reactions, with a potential to be applied in photodynamic therapy. Several changes in the characteristic Raman vibrational features of the dyes suggest that a covalent modification of the nanotubes with the organic dyes occurs. Specifically, the vibrational modes assigned to the NH2 moieties of the dyes are seen to disappear in the SWNT-dye nanocomposites, corroborating the bond formation between amine groups in the dyes and carboxyl groups in the oxidized nanotubes. The X-ray absorption (XANES) data also show, that the intense band at 398.6eV attributed to 1sâ†’2pÏ€ transition of the nitrogen of the aromatic PS ring, is shifted due to the bonding with the carbonic structure of the SWNTs. The cytotoxicity data of dyes-modified SWNT composites in the presence and absence of light shows that the SWNT-NB (4Î¼g/mL) composite presents a good photodynamic effect, namely a low toxicity in the dark, higher toxicity in the presence of light and also a reduced dye photobleaching by auto-oxidation. Â© 2010 Elsevier B.V.</t>
  </si>
  <si>
    <t>Context: After the collapse of the World Trade Center (WTC) on 11 September 2001, a dense cloud of dust containing high levels of airborne pollutants covered Manhattan and parts of Brooklyn, New York. Between 60,000 and 70,000 responders were exposed. Many reported adverse health effects. Case presentation: In this report we describe clinical, pathologic, and mineralogic findings in seven previously healthy responders who were exposed to WTC dust on either 11 September or 12 September 2001, who developed severe respiratory impairment or unexplained radiologic findings and underwent video-assisted thoracoscopic surgical lung biopsy procedures at Mount Sinai Medical Center. WTC dust samples were also examined. We found that three of the seven responders had severe or moderate restrictive disease clinically. Histopathology showed interstitial lung disease consistent with small airways disease, bronchiolocentric parenchymal disease, and nonnecrotizing granulomatous condition. Tissue mineralogic analyses showed variable amounts of sheets of aluminum and magnesium silicates, chrysotile asbestos, calcium phosphate, and calcium sulfate. Small shards of glass containing mostly silica and magnesium were also found. Carbon nanotubes (CNT) of various sizes and lengths were noted. CNT were also identified in four of seven WTC dust samples. Discussion: These findings confirm the previously reported association between WTC dust exposure and bronchiolar and interstitial lung disease. Long-term monitoring of responders will be needed to elucidate the full extent of this problem. The finding of CNT in both WTC dust and lung tissues is unexpected and requires further study.</t>
  </si>
  <si>
    <t>Journal of Photochemistry and Photobiology A: Chemistry</t>
  </si>
  <si>
    <t>Environmental Health Perspectives</t>
  </si>
  <si>
    <t>10.1016/j.nano.2009.08.001</t>
  </si>
  <si>
    <t>10.1016/j.freeradbiomed.2010.01.013</t>
  </si>
  <si>
    <t>Interactions of single-wall carbon nanotubes with endothelial cells</t>
  </si>
  <si>
    <t>Repeated pulmonary exposure to single-walled carbon nanotubes exacerbates allergic inflammation of the airway: Possible role of oxidative stress</t>
  </si>
  <si>
    <t>Single-wall carbon nanotubes (SWCNTs) could be promising delivery vehicles for cancer therapy. These carriers are generally introduced intravenously, however, little is known of their interactions with endothelial cells, the cells lining vessels and mediating clearance of nanoparticles. Here we show that SWCNTs of 1 to 5 Î¼m in length, both "pristine" and functionalized by oxidation, had limited toxicity for endothelial cells in vitro as determined by growth, migration morphogenesis, and survival assays. Endothelial cells transiently took up SWCNTs, and several lines of data indicated that they were associated with an enhanced acidic vesicle compartment within the endothelial cells. Our findings of SWCNT interactions with endothelial cells suggest these may be optimal vehicles for targeting the vasculature and potential carriers of anti-angiogenic drugs. The implications on their biological activity must be taken into account when considering the use of these nanoparticles for therapeutic delivery of drugs. From the Clinical Editor: Interactions of single walled carbon nanotubes (SWCNTs) with endothelial cells following IV administration remains unclear. Functionalized and naÃ¯ve SWCNTs of 1-5 mm in length had limited toxicity to endothelial cells in vitro. Endothelial cells transiently took up SWCNTs and were associated with an enhanced acidic vesicle compartment within the cells. These findings suggest that SWCNTs may be promising vehicles for targeting the vasculature and potential carriers of anti-angiogenic drugs. Â© 2010 Elsevier Inc. All rights reserved.</t>
  </si>
  <si>
    <t>The development of nanotechnology has increased the risk of environmental exposure to types of particles other than those derived from combustion, namely, industrial nanomaterials. Patients with bronchial asthma are sensitive to inhaled substances, including particulate matter. This study examined the effects of pulmonary exposure to a type of nano-sized carbon nanotube (single-walled nanotubes (SWCNT)) on allergic airway inflammation and sought their cellular mechanisms. In the in vivo experiments, ICR mice were divided into four experimental groups that were repeatedly administered vehicle, SWCNT (50 Î¼g/animal), ovalbumin (OVA; an allergen), or OVA + SWCNT through an intratracheal route and thereafter assayed. SWCNT aggravated allergen-induced pulmonary inflammation with mucus hyperplasia. SWCNT with allergen amplified lung protein levels of T helper (Th) cytokines and chemokines related to allergy and exhibited adjuvant activity for allergen-specific IgG1 (and IgE) compared with allergen alone. SWCNT accentuated the level/activity of oxidative stress-related biomarkers in the airways in the presence of allergen. In vitro, SWCNT can partially promote/strengthen the maturation/activation/function of bone marrow-derived dendritic cells (DC). Together, these results suggest that SWCNT can exacerbate murine allergic airway inflammation via enhanced activation of Th immunity and increased oxidative stress. In addition, this exacerbation may be partly through the inappropriate activation of antigen-presenting cells, including DC. Â© 2010 Elsevier Inc. All rights reserved.</t>
  </si>
  <si>
    <t>10.1021/nn901573w</t>
  </si>
  <si>
    <t>In vivo behavior of large doses of ultrashort and full-length single-walled carbon nanotubes after oral and intraperitoneal administration to Swiss mice</t>
  </si>
  <si>
    <t>Carbon nanotube (CNT) materials are of special interest as potential tools for biomedical applications. However, available toxicological data concerning single-walled carbon nanotubes (SWNTs) and multiwalled carbon nanotubes (MWNTs) remain contradictory. Here, we compared the effects of SWNTs as a function of dose, length, and surface chemistry in Swiss mice. Transmission electron microscopy (TEM), Raman, near-infrared (NIR), and X-ray photoelectron spectroscopies have been used to characterize the tested materials. The dose of SWNT materials used in this study is considerably higher than that proposed for most biomedical applications, but it was deemed necessary to administer such large doses to accurately assess the toxicological impact of the materials. In an acute toxicity test, SWNTs were administered orally at a dose level of 1000 mg/kg bodyweight (b.w.). Neither death nor growth or behavioral troubles were observed. After intraperitoneal administration, SWNTs, irrespective of their length or dose (50-1000 mg/kg b.w.), can coalesce inside the body to form fiberlike structures. When structure lengths exceeded 10 Î¼m, they irremediably induced granuloma formation. Smaller aggregates did not induce granuloma formation, but they persisted inside cells for up to 5 months after administration. Short (&lt;300 nm) well-individualized SWNTs can escape the reticuloendothelial system to be excreted through the kidneys and bile ducts. These findings suggest that if the potential of SWNTs for medical applications is to be realized, they should be engineered into discrete, individual "molecule-like" species. Â© 2010 American Chemical Society.</t>
  </si>
  <si>
    <t>10.1016/j.colsurfb.2010.02.005</t>
  </si>
  <si>
    <t>Dispersion state and toxicity of mwCNTs in cell culture medium with different T80 concentrations</t>
  </si>
  <si>
    <t>In this study, size distribution, zeta potential, shape, and toxicity of multi-walled carbon nanotubes (mwCNTs), and effect of non-ionic detergent Tween 80 (T80) concentrations (0%, 0.2%, and 1%) on the dispersion quality and cell viability are investigated. Nanotubes are suspended in biological solutions (DMEM, RPMI) with three different concentrations (10, 50, and 100Î¼g/ml) and toxicological investigations are carried on human T-cell leukemia (Jurkat) and human pancreatic carcinoma (PANC1) cell lines. According to light and transmission electron microscopy results, mwCNTs form well-defined and regular bundles in the presence of 1% T80 surfactant; whereas more irregular structures are present in absence of T80. Dispersion quality is represented in terms of the size distribution from dynamic light scattering (DLS) experiments and its second moment. Dispersion quality of the mwCNTs decreases with decreasing T80 concentration, while the constituents of RPMI and DMEM increase the dispersion quality. No significant differences between the dispersive effects of RPMI and DMEM suspensions are observed. Zeta potential of the mwCNTs is measured using electrophoretic light scattering. Variations in the nanotube and T80 concentrations do not change the zeta potential significantly. T80 concentrations above 0.2% are found to be toxic for Jurkat andPANC1 cells. Â© 2010 Elsevier B.V.</t>
  </si>
  <si>
    <t>10.1016/j.scitotenv.2010.01.035</t>
  </si>
  <si>
    <t>In vitro evaluation of cytotoxicity of engineered carbon nanotubes in selected human cell lines</t>
  </si>
  <si>
    <t>In this study, we used a systematic approach to study and compare the in vitro cytotoxicity of selected engineered carbon nanotubes (CNTs) to test cell lines including human skin keratinocytes, lung cells and lymphocytes. Results of fluorescein diacetate (FDA) uptake in T4 lymphocyte A3 cells indicated cytotoxicity caused by single-walled carbon nanotubes (SWCNTs) at concentrations of 2, 5 and 10 ppm. At 2 ppm, the SWCNT treatment group retained 71.3% viability compared to the PBS control group. At 10 ppm, cellular viability further decreased to 56.5% of the PBS control group. In the skin keratinocyte HaCaT cells and lung MSTO-211H cells, the SWCNT did not demonstrate any cytotoxicity at concentrations of 2 and 5 ppm but slightly inhibited HaCaT cells and caused significant toxicity to MSTO-211H cells at 10 ppm. Multi-walled carbon nanotube (MWCNT) testing showed significant cytotoxicity to A3 cells in a dose-dependent manner. At 10 ppm the viability of the cells decreased to 89.1% compared to the PBS control. In MSTO-211H cells, MWCNT caused significant toxicity at concentrations of 2 ppm and higher. By comparison, HaCaT cells were inhibited significantly only at 10 ppm. Overall, the test CNTs inhibited cellular viabilities in a concentration, cell type, and CNT type-dependent pattern. The viabilities of the MWCNT-impacted cells are higher than the corresponding SWCNT groups. We speculate that on a per volume basis, the greater availability of defects and contaminants for cellular interaction may contribute to the higher cytotoxicity of SWCNT in this study. The interaction between the SWCNTs and A3 lymphocytes was also observed by scanning electron microscopy. The mechanism for causing cell death in this study was attributed to apoptosis and necrosis after physical penetration by CNTs and oxidative stress via formation of reactive oxygen species. Â© 2010 Elsevier B.V. All rights reserved.</t>
  </si>
  <si>
    <t>10.1039/b921828a</t>
  </si>
  <si>
    <t>Polyaniline-coated single-walled carbon nanotubes: Synthesis, characterization and impact on primary immune cells</t>
  </si>
  <si>
    <t>Functionalized carbon nanotubes are increasingly exploited as innovative components for the development of advanced biomedical devices. In this study we report a novel synthetic route for the formation of single-walled carbon nanotube (SWCNT)-polyaniline (PANI) hybrids by in situ chemical polymerization. The surfactant sodium dodecylsulfate (SDS) is used as a template for monomer assembly and polymerization. The resulting composite preserves the surfactant and is characterized by a tight binding between SWCNTs and PANI. Having the idea of integrating these new types of SWCNT conjugates into advanced biomedical tools (i.e. implantable multi-electrode arrays), we explored their potential impact on the viability and function of cells from the immune system. We have compared the cytotoxic effects of SWCNT-COOH, SWCNT/SDS and SWCNT/SDS/PANI on mouse spleen cells and macrophages. The results indicate that biocompatibility of the different SWCNT conjugates is dependent both on the doses used and the type of cells. Â© 2010 The Royal Society of Chemistry.</t>
  </si>
  <si>
    <t>Multi-walled carbon nanotubes induces nuclear factor-ÎºB activation in A549 Cells</t>
  </si>
  <si>
    <t>The present study was undertaken to examine the effects of multi-walled carbon nanotubes(MWCNTs) on nuclear factor(NF)-ÎºB activation in human A549 lung epithelial cells. Cultured A549 cells were stimulated with various concentrations of MWCNTs in the presence or absence of antioxidants. The intracellular generation of reactive oxygen species(ROS) was detected by means of flow cytometry analysis with a redox-sensitive fluorescent probe 2', 7'-dichlorfluorescein-diacetate. NF-ÎºB activity was measured by electrophoretic mobility shift assay(EMSA). The protein levels of p65 and IÎºBÎ± were assessed by Western blot analysis. Translocation of p65 into the nucleus was examined by immunofluorescence confocal microscopy. The results showed increased ROS and NF-ÎºB activity in response to treatment of A549 cells with MWCNTs. MWCNTs stimulated nuclear translocation of the p65 subunit of NF-ÎºB, IÎºBÎ± phosphorylation in A549 cells. Treatment of A549 cells with antioxidants prior to adding MWCNTs resulted in a significant reduction in ROS generation, NF-ÎºB activity, p65 translocation and IÎºBÎ± phosphorylation in A549 cells. These results indicate that MWCNTs are able to induce NF-ÎºB activation in A549 cells mediated by oxidative stress.</t>
  </si>
  <si>
    <t>Gaodeng Xuexiao Huaxue Xuebao/Chemical Journal of Chinese Universities</t>
  </si>
  <si>
    <t>10.1016/j.tox.2009.08.011</t>
  </si>
  <si>
    <t>10.1016/j.tox.2009.12.006</t>
  </si>
  <si>
    <t>10.1016/j.tox.2009.10.017</t>
  </si>
  <si>
    <t>10.1016/j.tox.2009.11.017</t>
  </si>
  <si>
    <t>Single-walled carbon nanotubes activate platelets and accelerate thrombus formation in the microcirculation</t>
  </si>
  <si>
    <t>Medical surveillance, exposure registries, and epidemiologic research for workers exposed to nanomaterials</t>
  </si>
  <si>
    <t>Mouse pulmonary dose- and time course-responses induced by exposure to multi-walled carbon nanotubes</t>
  </si>
  <si>
    <t>Exposure to manufactured nanoparticles in different workplaces</t>
  </si>
  <si>
    <t>Objectives: Although ambient nanoparticles have been shown to exert prothrombotic effects, manufactured nanoparticles are in this aspect less well investigated. Thus, the aim of this study was to characterize the effects of diesel, titanium dioxide rutile, and single-walled carbon nanotube nanoparticles on (i) platelet activation in vitro and (ii) on macro- and microcirculatory thrombus formation in vivo. Methods: Platelet P-selectin expression was measured by flow cytometry after incubation of whole blood with diesel (0.1. mg/mL), titanium dioxide (0.1. mg/mL) or single-walled nanotubes (0.001-0.1. mg/mL). Platelet-granulocyte complexes were analyzed in whole blood and platelet aggregometry was performed with platelet-rich plasma. Upon systemic administration of nanoparticles (1. mg/kg) to anesthetized mice, ferric chloride-induced thrombus formation was measured in small mesenteric arteries using in vivo microscopy. In separate experiments, diesel (1. mg/kg), titanium dioxide (1. mg/kg), or single-walled nanotubes (0.01-1. mg/kg) were injected into anesthetized mice and light/dye-induced thrombus formation was investigated in the cremasteric microcirculation. Results: Diesel and titanium dioxide nanoparticles did not activate platelets or exert prothrombotic effects. In contrast, single-walled nanotubes significantly increased platelet P-selectin expression, the number of platelet-granulocyte complexes, and platelet aggregability in vitro, and reduced the occlusion time in mesenteric arteries as well as in cremasteric arterioles. Conclusion: Our study shows that single-walled carbon nanotubes, but not diesel or titanium dioxide nanoparticles, induce platelet activation in vitro and exert prothrombotic effects in the microcirculation in vivo. Â© 2009 Elsevier Ireland Ltd.</t>
  </si>
  <si>
    <t>While there is a growing body of information about hazards of nanomaterials, little is known about the risks to workers exposed to them. However, workers are the first people in society that are being exposed to the growing inventory of " nano-enabled" products in commerce. The number of workers involved in the investigation, manufacture, production, and disposal of these types of products is growing. Although toxicologic research is still the highest priority, it is time to actively anticipate the health needs of workers. To date, precautionary risk management approaches have been widely advocated. Now there is a need to initiate an evolving process to identify the issues in medical surveillance, utilization of exposure registries, and the conduct of epidemiologic research. Each of these are related complex endeavors that build on the toxicologic evidence and extent of exposure. There is a need to assess the scientific basis and research needs for determining early functional changes, organ system and disease responses for use in targeted medical surveillance. There is also need for development of criteria for extrapolating toxicological data in biological systems to predict the risk of adverse outcomes in humans. In the meantime, exposure registries may be pivotal in helping societies act in the face of uncertainty in a precautionary manner, but legal, ethical, and logistical issues need resolution. Epidemiologic research will build on these efforts and may ultimately contribute critical definitive rationale for medical screening, risk assessment and management. Â© 2009.</t>
  </si>
  <si>
    <t>Carbon nanotubes (CNT) come in a variety of types, but one of the most common forms is multi-walled carbon nanotubes (MWCNT). MWCNT have potential applications in many diverse commercial processes, and thus human exposures are considered to be likely. In order to investigate the pulmonary toxicity of MWCNT, we conducted an in vivo dose-response and time course study of MWCNT in mice in order to assess their ability to induce pulmonary inflammation, damage, and fibrosis using doses that approximate estimated human occupational exposures. MWCNT were dispersed in dispersion medium (DM) and male C57BL/6J mice (7 weeks old) received either DM (vehicle control), 10, 20, 40 or 80 Î¼g MWCNT by aspiration exposure. At 1, 7, 28 and 56 days post-exposure, MWCNT-induced pulmonary toxicity was investigated. Bronchoalveolar lavage (BAL) studies determined pulmonary inflammation and damage was dose-dependent and peaked at 7 days post-exposure. By 56 days post-exposure, pulmonary inflammation and damage markers were returning to control levels, except for the 40 Î¼g MWCNT dose, which was still significantly higher than vehicle control. Histopathological studies determined that MWCNT exposure caused rapid development of pulmonary fibrosis by 7 days post-exposure, that granulomatous inflammation persisted throughout the 56-day post-exposure period, and also demonstrated that MWCNT can reach the pleura after pulmonary exposure. In summary, the data reported here indicate that MWCNT exposure rapidly produces significant adverse health outcomes in the lung. Furthermore, the observation that MWCNT reach the pleura after aspiration exposure indicates that more extensive investigations are needed to fully assess if pleural penetration results in any adverse health outcomes. Â© 2009.</t>
  </si>
  <si>
    <t>In potential nano-objects can be released into the workplace air during production, during the handling of nanopowders and during the treatment of end-products that contain manufactured nanomaterials. Experimental studies that could mimic the exposure processes revealed the formation of larger agglomerates after release. Studies conducted in workplaces confirmed this assumption, however, the data are still very scarce and not easily to compare due to differences in the format of reporting the data. Number-, mass-, and surface area concentrations are reported, however, currently an estimate of the potential for worker exposure is not possible. It is recommended that future workplace exposure studies will be conducted according to a more harmonized approach for analyzing and reporting of the results. Â© 2009 Elsevier Ireland Ltd.</t>
  </si>
  <si>
    <t>10.3109/17435390903428869</t>
  </si>
  <si>
    <t>Cytotoxicity of multi-walled carbon nanotubes in three skin cellular models: Effects of sonication, dispersive agents and corneous layer of reconstructed epidermis</t>
  </si>
  <si>
    <t>The effects of multi-walled carbon nanotubes were investigated in SZ95 sebocytes, IHK keratinocytes and reconstructed human epidermises. Carbon nanotubes were subjected to dispersion protocols leading to different agglomeration states. Toxicological methods were chosen and adapted in order to ensure compatibility with nanotubes. Results show that: (i) Water-suspended nanotubes, as micrometric agglomerates, were not harmful to skin cells, except minor effects in keratinocytes, (ii) mild sonication slightly decreased nanotube agglomeration but increased cytotoxicity on keratinocytes, (iii) addition of hydroxypropylcellulose or Pluronic F108, which improved nanotube dispersion, masked the harmful effects of sonicated nanotubes. Altogether, these results indicate that carbon nanotubes induced cytotoxicity in human keratinocytes after a short exposure (24-48 h), particularly when they were sonicated before cell incubations. However, the cytotoxic effects of raw and sonicated nanotubes could be prevented in presence of dispersive agents. No cytotoxic effects were observed in SZ95 sebocytes or in stratified epidermises reconstructed in vitro. Â© 2010 Informa UK Ltd.</t>
  </si>
  <si>
    <t>10.3109/08958370903359984</t>
  </si>
  <si>
    <t>10.1016/j.tiv.2009.11.007</t>
  </si>
  <si>
    <t>Acute pulmonary response of mice to multi-wall carbon nanotubes</t>
  </si>
  <si>
    <t>Lectins modulate multi-walled carbon nanotubes cellular uptake in human epidermal keratinocytes</t>
  </si>
  <si>
    <t>Widespread use of carbon nanotubes is predicted for future and concerns have been raised about their potential health effects. The present study determined the pulmonary response of mice to multi-wall carbon nanotubes (MWCNTs). The MWCNT suspension in sterile phosphate-buffered saline (PBS) was introduced into mice lungs by oropharyngeal aspiration. Female C57Bl mice were treated with either 20 or 40 Î¼g of MWCNTs in 40 Î¼l PBS and control groups received equal volume of PBS. From each group, half of the mice were euthanized at day 1 and the remaining half at day 7 post treatment. Bronchoalveolar lavage (BAL) fluids, serum, and lung tissue samples were analyzed for inflammatory and oxidative stress markers. The results showed significant cellular influx by a single exposure to MWCNTs. Yields of total cells and the number of polymorphonuclear leukocytes in BAL cells were significantly elevated in MWCNT-treated mice post-treatment days 1 and 7. Analysis of cell-free BAL fluids showed significantly increased levels of total proteins, lactate dehydrogenase, tumor necrosis factor-Î±, interleukin-1Î², mucin, and surfactant protein-D (SP-D) in MWCNT-treated mice at day 1 post treatment. However, these biomarkers returned to basal levels by day 7 post exposure except mucin and SP-D. An increase in the urinary level of 8-hydroxy-2'-deoxyguanosine in mice treated with MWCNT suggested systemic oxidative stress. Western analysis of lung tissue showed decreased levels of extracellular superoxide dismutase (SOD) protein in MWCNT-treated mice but copper/zinc and manganese SOD remained unchanged. It is concluded that a single treatment of MWCNT is capable of inducing cytotoxic and inflammatory response in the lungs of mice.</t>
  </si>
  <si>
    <t>The development of nanomaterials for biomedical applications has attracted a great deal of attention. Carbon nanotubes may interact and cross cell membranes and serve as potential carriers for drug delivery studies. The reflection mode in the confocal laser scanning microscope was used to image multi-walled carbon nanotubes (MWCNT) in human neonatal epidermal keratinocytes (HEK) stained with the cytoskeleton protein F-actin. Scanning electron microscopy depicted tight binding of MWCNT on the plasma membrane of HEK, while some MWCNT were located in the cell. Since keratinocytes normally engulf melanosomes, we hypothesized that the melanocyte transfer pathway could be a potential route of entry into keratinocytes. Lectins are inhibitors of the melanosome transfer pathway was used to study the uptake of MWCNT in keratinocytes, to see if they played a role in reducing the cellular uptake of MWCNT in HEK. Three different lectins, Pisum sativum (PS), Lycopersicon esculentum (LE), and Tetragonolobus purpureas (TP) were used as a cocktail. The maximal concentrations of lectins that would be non-toxic to the HEK was determined by 3-(4,5-dimethylthiazol-2-yl)-2,5-diphenyltetrazolium bromide (MTT) cell viability assay. These studies confirmed that lectin cocktails (PS 5 Î¼g/ml, LE 25 Î¼g/ml and TP 25 Î¼g/ml) decreased MWCNT interaction at the cell surface and uptake. F-actin, a cytoskeleton protein, was used to visualize how the MWCNT interacted with the cytoskeleton in the cells. MWCNT traversed through the cells' cytoskeleton and the plasma membrane into adjacent keratinocytes. Â© 2009 Elsevier Ltd. All rights reserved.</t>
  </si>
  <si>
    <t>10.1098/rsif.2009.0161.focus</t>
  </si>
  <si>
    <t>Oxidative stress and inflammation response after nanoparticle exposure: Differences between human lung cell monocultures and an advanced three-dimensional model of the human epithelial airways</t>
  </si>
  <si>
    <t>Combustion-derived and manufactured nanoparticles (NPs) are known to provoke oxidative stress and inflammatory responses in human lung cells; therefore, they play an important role during the development of adverse health effects. As the lungs are composed of more than 40 different cell types, it is of particular interest to perform toxicological studies with co-cultures systems, rather than with monocultures of only one cell type, to gain a better understanding of complex cellular reactions upon exposure to toxic substances. Monocultures of A549 human epithelial lung cells, human monocyte-derived macrophages and monocyte-derived dendritic cells (MDDCs) as well as triple cell co-cultures consisting of all three cell types were exposed to combustion-derived NPs (diesel exhaust particles) and to manufactured NPs (titanium dioxide and single-walled carbon nanotubes). The penetration of particles into cells was analysed by transmission electron microscopy. The amount of intracellular reactive oxygen species (ROS), the total antioxidant capacity (TAC) and the production of tumour necrosis factor (TNF)-Î± and interleukin (IL)-8 were quantified. The results of the monocultures were summed with an adjustment for the number of each single cell type in the triple cell co-culture. All three particle types were found in all cell and culture types. The production of ROS was induced by all particle types in all cell cultures except in monocultures of MDDCs. The TAC and the (pro-) inflammatory reactions were not statistically significantly increased by particle exposure in any of the cell cultures. Interestingly, in the triple cell co-cultures, the TAC and IL-8 concentrations were lower and the TNF-Î± concentrations were higher than the expected values calculated from the monocultures. The interplay of different lung cell types seems to substantially modulate the oxidative stress and the inflammatory responses after NP exposure. Â© 2009 The Royal Society.</t>
  </si>
  <si>
    <t>10.1002/pi.2703</t>
  </si>
  <si>
    <t>Preparation of biocompatible multi-walled carbon nanotubes as potential tracers for sentinel lymph nodes</t>
  </si>
  <si>
    <t>Carbon nanotubes (CNTs) are capable of traversing cellular membranes by endocytosis and are therefore promising materials for use in imaging and drug delivery. Unfortunately, pristine CNTs are practically insoluble and tend to accumulate inside cells, organs and tissues. To overcome the poor dispersibility and toxicity of pristine CNTs, hydrophilic functionalization of CNTs has been intensively investigated. Water-soluble multi-walled carbon nanotubes (MWCNTs) were prepared by in situ polymerization of acrylic acid in a poor solvent for poly(acrylic acid) (PAA). The solvent type influenced the grafted density and chain length of PAA. MWCNTs with a high grafted density of PAA (22 wt%) could be well dispersed in water, NaCl aqueous solution (0.9 wt%) and cell culture media. The in vitro cytotoxicity of these MWCNTs for endothelial cells is reasonably low even at high concentration of PAA-g-MWCNT(70 Î¼g mL-1). The experimental results show that the biocompatibility of these MWCNTs is sufficient for biological applications. PAA-g-MWCNTs were successfully utilized for lymph node tracing. Experimental results suggest that PAA-g-MWCNTs have potential to be used as a vital staining dye, which may simplify the identification of lymph nodes during surgery. Â© 2009 Society of Chemical Industry.</t>
  </si>
  <si>
    <t>Polymer International</t>
  </si>
  <si>
    <t>10.1016/j.tox.2010.01.005</t>
  </si>
  <si>
    <t>Effects of water-soluble functionalized multi-walled carbon nanotubes examined by different cytotoxicity methods in human astrocyte D384 and lung A549 cells</t>
  </si>
  <si>
    <t>The widespread projected use of functionalized carbon nanotubes (CNTs) makes it important to understand their potential harmful effects. Two cell culture systems, human A549 pneumocytes and D384 astrocytoma cells, were used to assess cytotoxicity of multi-walled CNTs (MWCNTs) with varying degrees of functionalization. Laboratory-made highly functionalized hf-MW-NH2 and less functionalized CNTs (MW-COOH and MW-NH2) were tested in comparison with pristine MWCNTs, carbon black (CB) and silica (SiO2) by MTT assay and calcein/propidium iodide (PI) staining. Purity and physicochemical properties of the test nanomaterials were also determined.In both MTT and calcein/PI assays, highly functionalized CNTs (hf-MW-NH2) caused moderate loss of cell viability at doses â‰¥100Î¼g/ml being apparently less cytotoxic than SiO2.In preparations treated with CB or the other nanotube types (pristine MWCNTs, MW-COOH and the less functionalized amino-substituted MW-NH2) the calcein/PI test indicated no loss of cell viability, whereas MTT assay apparently showed apparent cytotoxic response, occurring not dose-dependently at exceedingly low CNT concentrations (1Î¼g/ml). The latter nanomaterials were difficult to disperse showing higher aggregate ranges and tendency to agglomerate in bundle-like form in cell cultures. In contrast, hf-MW-NH2 were water soluble and easily dispersible in medium; they presented lower aggregate size range as well as considerably lower length to diameter ratios and low tendency to form aggregates compared to the other CNTs tested. The MTT data may reflect a false positive cytotoxicity signal possibly due to non-specific CNT interaction with cell culture components.Thus, these properties obtained by chemical functionalization, such as water solubility, high dispersibility and low agglomeration tendency were relevant factors in modulating cytotoxicity.This study indicates that properties obtained by chemical functionalization, such as water solubility, high dispersibility and low agglomeration tendency are relevant factors in modulating cytotoxicity of CNTs. Â© 2010 Elsevier Ireland Ltd.</t>
  </si>
  <si>
    <t>10.1016/j.taap.2009.10.015</t>
  </si>
  <si>
    <t>Proteomics-based safety evaluation of multi-walled carbon nanotubes</t>
  </si>
  <si>
    <t>This study evaluated the biological responses to multi-walled carbon nanotubes (MWCNTs). Human monoblastic leukemia cells (U937) were exposed to As-grown MWCNTs and MWCNTs that were thermally treated at 1800 Â°C (HTT1800) and 2800 Â°C (HTT2800). Cell proliferation was highly inhibited by As-grown but not HTT2800. However, both As-grown and HTT1800, which include some impurities, were cytotoxic. Proteomics analysis of MWCNT-exposed cells revealed 37 protein spots on 2-dimensional electrophoresis gels that significantly changed (p &lt; 0.05) after exposure to HTT1800 with a little iron and 20 spots that changed after exposure to HTT2800. Peptide mass fingerprinting identified 45 proteins that included heat shock protein Î²-1, neutral Î±-glucosidase AB, and DNA mismatch repair protein Msh2. These altered proteins play roles in metabolism, biosynthesis, response to stress, and cell differentiation. Although HTT2800 did not inhibit cell proliferation or cause cytotoxicity in vitro, some proteins related to the response to stress were changed. Moreover, DJ-1 protein, which is a biomarker of Parkinson's disease and is related to cancer, was identified after exposure to both MWCNTs. These results show that the cytotoxicity of MWCNTs depends on their impurities, such as iron, while MWCNTs themselves cause some biological responses directly and/or indirectly in vitro. Our proteomics-based approach for detecting biological responses to nanomaterials is a promising new method for detailed safety evaluations. Â© 2009 Elsevier Inc. All rights reserved.</t>
  </si>
  <si>
    <t>10.1021/nn901465h</t>
  </si>
  <si>
    <t>Shape effect of carbon nanovectors on angiogenesis</t>
  </si>
  <si>
    <t>Physically diverse carbon nanostructures are increasingly being studied for potential applications in cancer chemotherapy. However, limited knowledge exists on the effect of their shape in tuning the biological outcomes when used as nanovectors for drug delivery. In this study, we evaluated the effect of doxorubicinconjugated single walled carbon nanotubes (CNT-Dox) and doxorubicin-conjugated spherical polyhydroxylated fullerenes or fullerenols (Ful-Dox) on angiogenesis. We report that CNTs exert a pro-angiogenic effect in vitro and in vivo. In contrast, the fullerenols or doxorubicin-conjugated fullerenols exerted a dramatically opposite antiangiogenic activity in zebrafish and murine tumor angiogenesis models. Dissecting the angiogenic phenotype into discrete cellular steps revealed that fullerenols inhibited endothelial cell proliferation, while CNTs attenuated the cytotoxic effect of doxorubicin on the endothelial cells. Interestingly, CNT promoted endothelial tubulogenesis, a late step during angiogenesis. Further, mechanistic studies revealed that CNTs, but not fullerenols, induced integrin clustering and activated focal adhesion kinase and downstream phosphoinositide-3-kinase (PI3K) signaling in endothelial cells, which can explain the distinct angiogenic outcomes. The results of the study highlight the function of physical parameters of nanoparticles in determining their activity in biological settings. Â© 2010 American Chemical Society.</t>
  </si>
  <si>
    <t>10.1016/j.tox.2009.10.034</t>
  </si>
  <si>
    <t>Engineered nanomaterials cause cytotoxicity and activation on mouse antigen presenting cells</t>
  </si>
  <si>
    <t>Nanomaterials improve everyday products but their safety for human health is poorly known. In this study we explored immunological effects of five different nanomaterials on antigen presenting cells (APC) in vitro. Nanomaterials studied were rutile titanium dioxide (TiO2), amorphous silica-coated rutile titanium dioxide (TiO2-silica), zinc oxide (ZnO), single-walled carbon nanotubes (SWCNT) and multi-walled carbon nanotubes (MWCNT). APCs included mouse macrophages (RAW 264.7 cell line) and murine bone marrow-derived dendritic cells (bmDC). All studied particles were cytotoxic to bmDCs, and ZnO, TiO2 and TiO2-silica-induced dose-dependently cell death also in macrophages. ZnO had the most drastic immunological effects leading to high expression of proinflammatory cytokine, IL-1Î², and enhanced production of neutrophil chemoattractant CXCL-9 on both cell types. TiO2 and TiO2-silica stimulated the expression of IL-6, MIP-1Î± and TNF-Î± in macrophages, and increased their maturation, antigen presentation and co-stimulation activity. In contrast, SWCNT or MWCNT did not seem to have any significant immunological effects on the cell types studied suggesting that APCs might not be the target cells for carbon nanotubes. Due to diverse effects on different nanomaterials on immune cells we suggest that each new nanomaterial should be extensively studied in vitro and in vivo for risk assessment before their use in final products. Â© 2009 Elsevier Ireland Ltd. All rights reserved.</t>
  </si>
  <si>
    <t>10.5101/nbe.v2i1.p61-66</t>
  </si>
  <si>
    <t>Morphological observation of interaction between PAMAM dendrimer modified SWCNT and pancreatic cancer cells</t>
  </si>
  <si>
    <t>With the aim of observing morphological changes of pancreatic cancer cells transfected by PAMAM dendrimer modified single walled carbon nanotubes(SWCNT-PAMAM complexes), the SWCNT-PAMAM complexes were prepared and characterized by atom force microscopy. Then the prepared SWCNT-PAMAM complexes with different concentration such as 5, 10, 15, 20, 25 Î¼g/mL, were incubated with human pancreatic cancer cell line BXPC3 cells for 12 to 72 hours, the cytotoxicity of SWCNT-PAMAM complexes was investigated, cell slips were prepared and observed by transmission electron microscopy. Results showed that SWCNT-PAMAM complexes were prepared successfully, and could be transfected into human pancreatic cancer cells by the way of cell pinocytosis. With the extension of the transfecting time, rounded granular SWCNT-PAMAM complexes located not only in the cytoplasm, but also in the lysosome, as well as in the nucleus. Compared with normal control group, there existed no significant change in pancreatic cancer cell's morphology, the SWCNT-PAMAM complexes within 25Î¼g/ml did not exhibit obvious toxicity to pancreatic cancer cells. In conclusion, the prepared SWCNT-PAMAM complexes may be a low toxic, good stable vector for gene or drug delivery system. Â© 2010. D. Chen et al.</t>
  </si>
  <si>
    <t>Nano Biomedicine and Engineering</t>
  </si>
  <si>
    <t>[Two types of MWNTs with different surface modifications induce differential expression of proteins in RAW264.7 cells].</t>
  </si>
  <si>
    <t>To compare the different expression of protein in RAW264.7 macrophage cells induced by two types of MWNTs (multi-walled carbon nanotubes) with different surface modifications (acid-treated MWNTs and tau-MWNTs modified by taurine). Treating cells with both types of MWNTs in 20 mg/L and 24 h, with a blank-control group set. Cells are lysed by using urea and by ultrasonicating in ice bath, then total proteins of cells are extracted. Using two-dimensional gel electrophoresis to separate total proteins of cells, searching for the differential expressed protein spots on the images of the gels with silver staining. Identifying the differentially expressed proteins via mass spectrometry, and studying the mechanism of effects on cells imposed by two types of MWNTs at protein level. There are 13 spots of protein with notably differential expression among three treated groups (including blank controls). Their functions involve apoptosis-related, calcium-binding, cell-cycle related, DNA synthesis, folding of proteins, and energy metabolism, etc. The results are consistent with our previous studies about the cytotoxicity of Both types of MWNTs including induction of apoptosis and mitochodira damage. Both two types of MWNTs could induce alteration of protein expression in RAW264.7 cells. With different surface modifications, they imposed different effects. High throughout proteomics could be applied in toxicity assessment and mechanism investigation about carbon nanotubes.</t>
  </si>
  <si>
    <t>10.1080/15287394.2010.511578</t>
  </si>
  <si>
    <t>10.1080/15287394.2010.511577</t>
  </si>
  <si>
    <t>Toxicity and clearance of intratracheally administered multiwalled carbon nanotubes from murine lung</t>
  </si>
  <si>
    <t>Determination of cytotoxicity attributed to multiwall carbon nanotubes (MWCNT) in normal human embryonic lung cell (WI-38) line</t>
  </si>
  <si>
    <t>Carbon nanotubes (CNT) are known to have widespread industrial applications; however, several reports indicated that these compounds may be associated with adverse effects in humans. In this study, multiwalled carbon nanotubes were administered to murine lungs intratracheally to determine whether acute and chronic pulmonary toxicity occurred. In particular, pristine multiwalled carbon nanotubes (PMWCNT) and acid-treated multiwalled carbon nanotubes (TMWCNT) were used in this study. In broncheoalveolar lavage fluid (BALF) cell analysis, PMWCNT induced more severe acute inflammatory cell recruitment than TMWCNT. Histopathologically, both PMWCNT and TMWCNT induced multifocal inflammatory granulomas in a dose-dependent manner. The observed granulomas were reversible, with TMWCNT-induced granulomas diminishing faster than PMWCNT-induced granulomas. Although the area of granuloma reduced with time, hyperplasia and dysplastic characteristics such as mitotic figures, anisokaryosis, and anisocytosis were still observed. These findings demonstrate that MWCNT induces granulomatous inflammation, and the duration and pattern of inflammation seem to vary depending upon the types of MWCNT to which mice are exposed. Therefore, toxicity studies on various types of CNT are needed as the responsiveness to these compounds differs. Copyright Â© Taylor &amp; Francis Group, LLC.</t>
  </si>
  <si>
    <t>Carbon nanotubes (CNT) possess beneficial physicochemical and mechanical properties; however, despite these advantages there are concerns regarding the adverse effects of CNT on lung and development of diseases, such as lung cancer and mesothelioma. According to fiber characteristics of length and diameter (aspect ratio), fibers with high aspect ratio (10-15 nm diameter and containing two different length distributions of 545 Â± 230 and 10451 Â± 8422 nm length) are more toxic to lung than low-aspect-ratio fibers (10-15 nm diameter and length of 192 nm). It was thus of interest to investigate the effects of multiwall carbon nanotubes (MWCNT) on the viability of normal human embryonic lung cells (WI-38) using trypan blue dye exclusion, the tetrazolium salt WST-1 (4-[3-(4-iodophenyl)-2-(4-nitrophenyl)-2H-5-tetrazolio]-1,3-benzene disulfonate) assay, and lactate dehydrogenase (LDH) activity assay. MWCNT produced cell growth inhibition and death at 12.5-200 Î¼g/ml after 24-72 h of incubation. In addition, high-aspect-ratio MWCNT were found to produce higher incidence of cytotoxicity than low-aspect-ratio fibers at 50-200 Î¼g/ml concentration. In the presence of less than 10% trace element content such as iron in MWCNT, the trace element exerted no marked effect on cellular viability. Data indicate that MWCNT inhibited cell proliferation and triggered cell death, and it would appear that the MWCNT fiber characteristics rather than impurities play a predominant role in the observed the cytotoxicity attributed to MWCNT. Copyright Â© Taylor &amp; Francis Group, LLC.</t>
  </si>
  <si>
    <t>10.2131/jts.35.437</t>
  </si>
  <si>
    <t>Effects of preparation methods for multi-wall carbon nanotube (MWCNT) suspensions on MWCNT induced rat pulmonary toxicity</t>
  </si>
  <si>
    <t>Since there is a possibility of inhaling the fibers of multi-wall carbon nanotube (MWCNT) without any agglomeration, it is important that the pulmonary toxicity is evaluated by intratracheal instillation without agglomeration. MWCNT suspended in an artificial lung surfactant (ALS) with or without grinding in an agate mortar was instilled once intratracheally to rats to determine whether differences of the effects to pulmonary toxicity by different amounts of agglomerated MWCNT particle. The MWCNT suspension preparation method with grinding was effective at reducing agglomerates and in increasing uniform dispersion of the fibers. The ground MWCNT induced higher LDH levels and neutrophil ratios in the bronchoalveolar lavage fluid (BALF). There were no remarkable responses in rats in the non-ground MWCNT group, with the exception of inflammatory responses in the early phase. Some histopathological findings varied between rats given the ground MWCNT and non-ground MWCNT. A major difference was an MWCNT-laden macrophage infiltration site in the lung, which were in the alveolus in the ground MWCNT group, and in the interstitium in non-ground MWCNT group. Accordingly, the preparation method with grinding is considered to be effective at reducing agglomerates and ensuring uniform dispersion of the fibers. These findings lead us to conclude that the amount of agglomerates in the suspension is an important factor affecting the pulmonary toxicity of MWCNT.</t>
  </si>
  <si>
    <t>10.1038/nnano.2010.153</t>
  </si>
  <si>
    <t>10.1007/978-1-60761-579-8_9</t>
  </si>
  <si>
    <t>Repeated administrations of carbon nanotubes in male mice cause reversible testis damage without affecting fertility</t>
  </si>
  <si>
    <t>Reducing nanotube cytotoxicity using a nano-combinatorial library approach.</t>
  </si>
  <si>
    <t>Soluble carbon nanotubes show promise as materials for in vivo delivery and imaging applications. Several reports have described the in vivo toxicity of carbon nanotubes, but their effects on male reproduction have not been examined. Here, we show that repeated intravenous injections of water-soluble multiwalled carbon nanotubes into male mice can cause reversible testis damage without affecting fertility. Nanotubes accumulated in the testes, generated oxidative stress and decreased the thickness of the seminiferous epithelium in the testis at day 15, but the damage was repaired at 60 and 90 days. The quantity, quality and integrity of the sperm and the levels of three major sex hormones were not significantly affected throughout the 90-day period. The fertility of treated male mice was unaffected; the pregnancy rate and delivery success of female mice that mated with the treated male mice did not differ from those that mated with untreated male mice. Â© 2010 Macmillan Publishers Limited. All rights reserved.</t>
  </si>
  <si>
    <t>Carbon nanotubes (CNTs) have a great potential for applications in medicine. However, their biocompatibility and toxicity cause a great concern. Due to the large surface area of CNTs, chemical modification can dramatically alter their physiochemical properties and hence biological activity. Using a combinatorial chemistry approach, we report the synthesis of an 80-member surface-modified nanotube library. Based upon screening of this library with respect to protein-binding capacity, cytotoxicity, and immune response, we were able to select highly biocompatible nanotubes with reduced protein-binding cytotoxicity and immune response.</t>
  </si>
  <si>
    <t>Methods in molecular biology (Clifton, N.J.)</t>
  </si>
  <si>
    <t>10.1007/978-1-60761-579-8_5</t>
  </si>
  <si>
    <t>Effects of carbon nanotubes on the proliferation and differentiation of primary osteoblasts.</t>
  </si>
  <si>
    <t>This chapter provides a detailed protocol for studying the effects of carbon nanotubes (CNTs) on the proliferation, differentiation, adipocytic transdifferentiation, and mineralization of primary osteoblasts. SWNTs, DWNTs, and MWNTs with the same mean length and various diameters were shown to reduce the viability of osteoblasts and inhibit the adipocytic transdifferentiation in both time- and dose-dependent manners. The order of inhibition effect is SWNTs &gt; DWNTs &gt; MWNTs. CNTs were found to inhibit the formation of mineralized nodules greatly and dose-dependently during the final stage of osteoblast differentiation, causing a 50% decrease in the formation of mineralized nodules at the concentration of 50 microg/mL. The expression of important proteins such as Runx-2 and Col-I in osteoblasts was also greatly inhibited by the CNTs. TEM results revealed that the effects on cellular behavior may be exerted by the CNTs from in- and outside of the cells.</t>
  </si>
  <si>
    <t>10.1007/978-1-60761-579-8_11</t>
  </si>
  <si>
    <t>Assessment of cellular uptake and cytotoxicity of carbon nanotubes using flow cytometry.</t>
  </si>
  <si>
    <t>The field of carbon nanotube (CNT) functionalization is increasingly growing for the purpose of enhancing the biocompatibility of CNT for medical and biological applications. Properties of CNT such as the type of functionalization, charge density, and the dispersibility profile are expected to modulate CNT cellular uptake and toxicity profile in vitro. The assay described here allows for rapid screening of CNT cellular uptake in vitro and assessing the acute cytotoxicity simultaneously. CNT cellular uptake is measured qualitatively by light scattering analysis without differentiating between cell binding and internalisation of the CNT by the cells. In addition, flow cytometry is used to combine light scattering analysis with flow cytometry-based Annexin V/propidium iodide assay to measure the cytotoxicity. This assay is rapid, reliable, and allows for comparative analysis between various types of CNT studied.</t>
  </si>
  <si>
    <t>10.1016/j.polymer.2010.04.033</t>
  </si>
  <si>
    <t>UV-assisted grafting of polymers: A method towards biocompatible carbon nanotubes</t>
  </si>
  <si>
    <t>A strategy for covalent grafting of biocompatible polymers onto sidewalls of multi-walled carbon nanotubes (MWNTs) via UV-initiated free-radical polymerization is presented. The effects of the irradiation doze(time) and monomer/MWNTs ratio on the stability of the corresponding aqueous dispersions were investigated. It was found that stable dispersions of MWNTs modified with polyacrylamide, poly(N-isopropylacrylamide), poly[poly(ethylene glycol) methacrylate] and poly(sodium methacrylate) can be obtained by irradiation with UV light for at least 5 min at an irradiation dose rate of 5.7 J/cm2 min at a minimum monomer/CNTs ratio of 200:1. Biocompatibility of polymer-modified MWNTs was assessed using the standard MTT-dye reduction assay and compared to pristine MWNTs. As a rule, all polymer-functionalized nanotubes examined in this study were non-cytotoxic up to concentration 150 Î¼g/mL and, remarkably, MWNTs-g-PNIPAAm did not exhibit cytotoxicity even at the highest concentration studied (300 Î¼g/mL). MWNTs modified with stimuli-sensitive polymers underwent a reversible transition from well-dispersed nanotubes in water to precipitate triggered by changes in temperature or pH. Â© 2010 Elsevier Ltd.</t>
  </si>
  <si>
    <t>Polymer</t>
  </si>
  <si>
    <t>10.1002/etc.149</t>
  </si>
  <si>
    <t>Relevance of octanol-water distribution measurements to the potential ecological uptake of multi-walled carbon nanotubes</t>
  </si>
  <si>
    <t>Many potential applications of carbon nanotubes (CNTs) require various physicochemical modifications prior to use, suggesting that nanotubes having varied properties may pose risks in ecosystems. A means for estimating bioaccumulation potentials of variously modified CNTs for incorporation in predictive fate models would be highly valuable. An approach commonly used for sparingly soluble organic contaminants, and previously suggested for use as well with carbonaceous nanomaterials, involves measurement of their octanol-water partitioning coefficient (KOW) values. To test the applicability of this approach, a methodology was developed to measure apparent octanol-water distribution behaviors for purified multi-walled carbon nanotubes and those acid treated. Substantial differences in apparent distribution coefficients between the two types of CNTs were observed, but these differences did not influence accumulation by either earthworms (Eisenia foetida) or oligochaetes (Lumbriculus variegatus), both of which showed minimal nanotube uptake for both types of nanotubes. The results suggest that traditional distribution behavior-based KOW approaches are likely not appropriate for predicting CNT bioaccumulation. Â© 2010 SETAC.</t>
  </si>
  <si>
    <t>10.1038/nnano.2010.44</t>
  </si>
  <si>
    <t>10.1002/etc.8</t>
  </si>
  <si>
    <t>10.1080/15287390903523378</t>
  </si>
  <si>
    <t>10.2174/157341310790945696</t>
  </si>
  <si>
    <t>Carbon nanotubes degraded by neutrophil myeloperoxidase induce less pulmonary inflammation</t>
  </si>
  <si>
    <t>Acute toxicity of a mixture of copper and single-walled carbon nanotubes to Daphnia magna</t>
  </si>
  <si>
    <t>Effects of subchronic exposure to multi-walled carbon nanotubes on mice</t>
  </si>
  <si>
    <t>Crucial parameters responsible for carbon nanotubes toxicity</t>
  </si>
  <si>
    <t>We have shown previously that single-walled carbon nanotubes can be catalytically biodegraded over several weeks by the plant-derived enzyme, horseradish peroxidase. However, whether peroxidase intermediates generated inside human cells or biofluids are involved in the biodegradation of carbon nanotubes has not been explored. Here, we show that hypochlorite and reactive radical intermediates of the human neutrophil enzyme myeloperoxidase catalyse the biodegradation of single-walled carbon nanotubes in vitro, in neutrophils and to a lesser degree in macrophages. Molecular modelling suggests that interactions of basic amino acids of the enzyme with the carboxyls on the carbon nanotubes position the nanotubes near the catalytic site. Importantly, the biodegraded nanotubes do not generate an inflammatory response when aspirated into the lungs of mice. Our findings suggest that the extent to which carbon nanotubes are biodegraded may be a major determinant of the scale and severity of the associated inflammatory responses in exposed individuals. Â© 2010 Macmillan Publishers Limited. All rights reserved.</t>
  </si>
  <si>
    <t>Nanomaterials released into the environment will interact with many materials including other contaminants. This may influence bioavailability and fate of both the nanoparticles and the other contaminants. The present study examined the effect of a combination of soluble copper and surface-modified single-walled carbon nanotubes (SWNTs) on Daphnia magna. Lysophosphatidylcholine (LPC) was used to modify the surface of SWNTs, reducing the surface hydrophobicity of the tubes and thereby producing a stable aqueous nanoparticle suspension. The toxicity of the nanoparticle-copper (Cu) mixture was determined to be additive. The addition of nontoxic concentration of LPC-SWNTs enhanced the uptake and toxicity of copper. Greater amounts of Cu were shown to accumulate in D. magna upon addition of 0.5 and 1.0 Î¼g/L LPC-SWNTs. Â© 2009 SETAC.</t>
  </si>
  <si>
    <t>Carbon nanotubes have attracted attention not only due to electrical, optical, and mechanical applications but also due to their presence in biological and pharmaceutical products. In this study, modified multi-walled carbon nanotubes (MWCNT) were used as a model to evaluate potential subchronic effects of carbon nanotubes on mice. ICR mice were treated with phosphorylcholine-grafted multi-walled carbon nanotubes (MWCNT-PC) daily for 28 d at 10, 50, or 250 mg/kg by the intraperitoneal (ip) route. Subchronic exposure to MWCNT-PC did not produce any apparent systemic effects in mice. The body weight of the high-dose group was significantly lower than control in male mice, whereas tissue to body weight ratios of liver, spleen, and lung rose significantly with increase of dose of MWCNT-PC. There were significant differences between high-dose exposure and control groups. Accumulation of carbon nanotubes and inflammation response in liver, spleen, and lung were observed in the high-dose exposure group. No systemic toxicity and histopathological changes were found in 10-mg/kg exposure groups. Data in the present study support the view that MWCNT in vivo do not exert apparent marked effects in mice and that MWCNT products are relatively safe for human consumption.</t>
  </si>
  <si>
    <t>The development of carbon nanotubes (CNTs) for biomedical and biotechnological applications has gained great promise recently, especially for their interesting use in the delivery of therapeutically active molecules to targeted cells. The interaction between cells and this nanomaterial is a critical feature that is responsible for the pharmacological effect as well as for any eventual toxicity. With respect to the latter aspect, in this manuscript we have evaluated a few parameters that seem to be involved in the cytotoxic profile of CNTs (both Single-walled (SWCNTs) and Multi-walled (MWCNTs) nanotubes), such as their sidewall functionalization, tubes' length, solubility, concentration and purity. Among them, we identified the last as the most crucial factor: we have shown that our ultrapure, totally dispersible, carbon nanotubes not only display lack of toxicity in the range of concentrations normally used (10-150 Î¼g/ml), but they also pave the way for an extensive use of this material for several biomedical purposes. Â© 2010 Bentham Science Publishers Ltd.</t>
  </si>
  <si>
    <t>Carbon nanotubes induce granulomas but not mesotheliomas</t>
  </si>
  <si>
    <t>Background: Different types of carbon nanotubes may represent toxic hazards due to their size distribution and massive surface area. They may adsorb other toxic agents that can consequently be transported into the body. Hence the aim of this study was to confirm or reject the hypothesis of carcinogenicity of two types of carbon nanotubes. Materials and Methods: Well-defined single-walled and multi-walled carbon nanotubes were studied in a specific animal model for mesothelioma induction. Results: Short-term pilot studies were published on the asbestos fibre-like mesothelioma-inducing effects of carbon nanotubes based on the proposed mechanistic correlation on health effects of fibres of the same size. Our results with a simple in vivo, peritoneal exposure model refute such an interpretation. The present studies with rats indicate that early granuloma formation does not lead to the development of mesotheliomas during chronic exposure of peritoneal mesothelium to either single- or multi-walled carbon nanotubes of varied size. Conclusion: Due to the limited toxicity data on carbon nanotubes, these results may be particularly important for risk assessment purposes.</t>
  </si>
  <si>
    <t>10.2116/analsci.26.125</t>
  </si>
  <si>
    <t>Rapid determination of nanotoxicity using luminous bacteria</t>
  </si>
  <si>
    <t>A new luminescence-based toxicity test using luminous bacteria as a reporting agent has been developed to determine EC50 of different nanomaterials, such as gold nanoparticles and carbon nanotubes on living organisms. The whole assay takes only about 15 min and is as sensitive as other standard methods. Due to its technical simplicity, rapidity and sensitivity, this luminescent bacteria test has the potential to be developed as a general test of toxicity for a wide variety of nanomaterials. 2010 Â© The Japan Society for Analytical Chemistry.</t>
  </si>
  <si>
    <t>Analytical Sciences</t>
  </si>
  <si>
    <t>10.1289/ehp.0901076</t>
  </si>
  <si>
    <t>10.1080/15287390903486550</t>
  </si>
  <si>
    <t>Potential for occupational exposure to engineered carbon-based nanomaterials in environmental laboratory studies</t>
  </si>
  <si>
    <t>Direct fibrogenic effects of dispersed single-walled carbon nanotubes on human lung fibroblasts</t>
  </si>
  <si>
    <t>Background: The potential exists for laboratory personnel to be exposed to engineered carbonbased nanomaterials (CNMs) in studies aimed at producing conditions similar to those found in natural surface waters [e.g., presence of natural organic matter (NOM)]. Objective: The goal of this preliminary investigation was to assess the release of CNMs into the laboratory atmosphere during handling and sonication into environmentally relevant matrices. Methods: We measured fullerenes (C60), underivatized multiwalled carbon nanotubes (raw MWCNT), hydroxylated MWCNT (MWCNT-OH), and carbon black (CB) in air as the nanomaterials were weighed, transferred to beakers filled with reconstituted freshwater, and sonicated in deionized water and reconstituted freshwater with and without NOM. Airborne nanomaterials emitted during processing were quantified using two hand-held particle counters that measure total particle number concentration per volume of air within the nanometer range (10-1,000 nm) and six specific size ranges (300-10,000 nm). Particle size and morphology were determined by transmission electron microscopy of air sample filters. DiscussiOn: After correcting for background particle number concentrations, it was evident that increases in airborne particle number concentrations occurred for each nanomaterial except CB during weighing, with airborne particle number concentrations inversely related to particle size. Sonicating nanomaterial-spiked water resulted in increased airborne nanomaterials, most notably for MWCNT-OH in water with NOM and for CB. Conclusion: Engineered nanomaterials can become airborne when mixed in solution by sonication, especially when nanomaterials are functionalized or in water containing NOM. This finding indicates that laboratory workers may be at increased risk of exposure to engineered nanomaterials.</t>
  </si>
  <si>
    <t>Nanomaterials, including single-walled carbon nanotubes (SWCNT), are being developed for a variety of commercial products. However, adverse health effects attributed to these new materials are not well understood. Recent reports showed that exposure of mice to dispersed SWCNT (DSWCNT) produced a rapid and progressive interstitial lung fibrosis without persistent inflammation. To understand the mechanism underlying this unusual fibrogenicity of DSWCNT, the present investigation focused on the direct bioactivity of DSWCNT using a cell culture of lung fibroblasts that represent a major cell type resident in the lung interstitium and responsible for the production of collagen matrix. At concentrations relevant to those used in vivo, in vitro exposure of lung fibroblasts to DSWCNT stimulated cell proliferation and induced collagen production without producing cell damage. One of the major matrix metalloproteinases (MMP), MMP-9, which is known to be involved in lung fibrosis, was also elevated by DSWCNT treatment both in vitro and in vivo. Taken together, these results suggest that direct stimulation of fibroblasts by DSWCNT translocated into the interstitium may play a significant role in DSWCNT-induced lung fibrosis. Our data also suggest that the dispersion status and/or size of the SWCNT structures is a critical factor in determining nanoparticle fibrogenicity and that MMP-9 may be involved in the fibrogenic process. The results obtained may aid in the development of in vitro models for rapid screening of the potential fibrogenicity of carbon nanotubes, which are lacking and urgently needed.</t>
  </si>
  <si>
    <t>10.1016/j.watres.2009.09.042</t>
  </si>
  <si>
    <t>Single-walled carbon nanotubes dispersed in aqueous media via non-covalent functionalization: Effect of dispersant on the stability, cytotoxicity, and epigenetic toxicity of nanotube suspensions</t>
  </si>
  <si>
    <t>As the range of applications for carbon nanotubes (CNTs) rapidly expands, understanding the effect of CNTs on prokaryotic and eukaryotic cell systems has become an important research priority, especially in light of recent reports of the facile dispersion of CNTs in a variety of aqueous systems including natural water. In this study, single-walled carbon nanotubes (SWCNTs) were dispersed in water using a range of natural (gum arabic, amylose, Suwannee River natural organic matter) and synthetic (polyvinyl pyrrolidone, Triton X-100) dispersing agents (dispersants) that attach to the CNT surface non-covalently via different physiosorption mechanisms. The charge and the average effective hydrodynamic diameter of suspended SWCNTs as well as the concentration of exfoliated SWCNTs in the dispersion were found to remain relatively stable over a period of 4 weeks. The cytotoxicity of suspended SWCNTs was assessed as a function of dispersant type and exposure time (up to 48 h) using general viability bioassay with Escherichia coli and using neutral red dye uptake (NDU) bioassay with WB-F344 rat liver epithelia cells. In the E. coli viability bioassays, three types of growth media with different organic loadings and salt contents were evaluated. When the dispersant itself was non-toxic, no losses of E. coli and WB-F344 viability were observed. The cell viability was affected only by SWCNTs dispersed using Triton X-100, which was cytotoxic in SWCNT-free (control) solution. The epigenetic toxicity of dispersed CNTs was evaluated using gap junction intercellular communication (GJIC) bioassay applied to WB-F344 rat liver epithelial cells. With all SWCNT suspensions except those where SWCNTs were dispersed using Triton X-100 (wherein GJIC could not be measured because the sample was cytotoxic), no inhibition of GJIC in the presence of SWCNTs was observed. These results suggest a strong dependence of the toxicity of SWCNT suspensions on the toxicity of the dispersant and point to the potential of non-covalent functionalization with non-toxic dispersants as a method for the preparation of stable aqueous suspensions of biocompatible CNTs. Â© 2009 Elsevier Ltd. All rights reserved.</t>
  </si>
  <si>
    <t>10.1007/s11051-009-9694-y</t>
  </si>
  <si>
    <t>Toxicological consequences of TiO&lt;inf&gt;2&lt;/inf&gt;, SiC nanoparticles and multi-walled carbon nanotubes exposure in several mammalian cell types: An in vitro study</t>
  </si>
  <si>
    <t>The development of nanotechnologies may lead to dissemination of potentially toxic nanoparticles in the environment. Toxicology of these nano-sized particles is thus attracting attention of public and governments worldwide. Our research is focused on the in vitro response of eukaryotic cells to nanoparticles exposure. For this purpose, we used cellular models of primary target organs (lung: A549 alveolar epithelial cells), or secondary target organs (liver: WIF-B9, Can-10 and kidneys: NRK-52E, LLC-PK1 proximal cells), i.e., organs exposed if nanoparticles are translocated through epithelial barriers. These cells were exposed to TiO2, SiC nanoparticles or multi-walled carbon nanotubes (MWCNT). The influence of nanoparticles physico-chemical characteristics on various toxicological endpoints (cytotoxicity, reactive oxygen species generation, genotoxicity) was specified. Our data demonstrate that nanoparticles toxicity depend on their size, morphology, and chemical composition, the finest, spherical shaped, and anatase TiO2 nanoparticles being the more cytotoxic to NRK-52E cells, while SiC nanoparticles exert almost no cytotoxicity. MWCNT cytotoxicity neither depended on their length, nor on the presence of metal impurities. Nanoparticles cytotoxicity also depended on the exposed cell line. All the tested nanoparticles were uptaken by cells and caused intracellular reactive oxygen species generation. Relative to genotoxic effects, DNA strand breaks were detected in NRK-52E cells via the alkaline comet assay after exposure of cells to TiO2 nanoparticles and to a lesser extent after exposure to MWCNT, but no double strand breaks were detected. The originality of this study lies on the panel of nanomaterials which were tested on a variety of cell lines. All these data may lead to a better understanding of nanomaterial toxicity and hazards for health. Â© 2009 Springer Science+Business Media B.V.</t>
  </si>
  <si>
    <t>10.1002/jat.1475</t>
  </si>
  <si>
    <t>10.1088/0957-4484/21/1/015102</t>
  </si>
  <si>
    <t>Cytotoxicity and biological effects of functional nanomaterials delivered to various cell lines</t>
  </si>
  <si>
    <t>Using carbon nanotubes to induce micronuclei and double strand breaks of the DNA in human cells</t>
  </si>
  <si>
    <t>Functional nanomaterials that included gold, silver nanoparticles and single wall carbon nanotubes were delivered to two cell lines (MLO-Y4 osteocytic cells and HeLa cervical cancer cells) in various concentrations. The cells were found to uptake the nanomaterials in a relatively short time, a process that significantly affected the shape and the size of the cells. The percentage of cellular death, due to the delivery of these nanomaterials, was found to be the highest for carbon nanotubes and increased gradually with the concentration of these nanostructures. Moreover, when the nanomaterials were delivered to the cells combined with commonly used chemotherapeutic agents such as etoposide or dexamethasone, the number of the cells that died increased significantly (100-300%) as compared with the case when only the nanomaterials or the chemotherapeutic agents were delivered. The experimental results were confirmed by Caspase 3 studies, indicating a strong interaction between the nanomaterials used in this study and the protein structure of the cells, which allowed a more effective action of the apoptotic agents. These findings could be the foundation of a new class of cancer therapies that are composed of both chemotherapeutic agents and nanomaterials. Copyright Â© 2009 John Wiley &amp; Sons, Ltd.</t>
  </si>
  <si>
    <t>Carbon nanotubes are unique one-dimensional macromolecules with promising applications in biology and medicine. Since their toxicity is still under debate, here we present a study investigating the genotoxic properties of purified single wall carbon nanotubes (SWCNTs), multiwall carbon nanotubes (MWCNTs), and amide functionalized purified SWCNTs on cultured human lymphocytes employing cytokinesis block micronucleus assay and enumeration of Î³H2AX foci as a measure of double strand breaks (DSBs) of the DNA in normal human fibroblasts. SWCNTs induce micronuclei (MN) formation in lymphocytes and decrease the proliferation potential (CBPI) of cells. In a fibroblast cell line the same dose of SWCNTs induces Î³H2AX foci 2.7-fold higher than in a control. Amide functionalized purified SWCNTs behave differently: they do not disturb the cell proliferation potential of harvested lymphocytes, but induce micronuclei to a higher extent than SWCNTs. When applied on fibroblasts, amide functionalized SWCNTs also induce Î³H2AX foci, 3.18-fold higher than the control. The cellular effects of MWCNTs display the broad spectrum of clastogenic properties seen as the highest incidence of induced lymphocyte micronuclei and anaphase bridges among nuclei in binucleated cells. Surprisingly, the incidence of induced Î³H2AX foci was not as high as was expected by the micronucleus test, which indicates that MWCNTs act as clastogen and aneugen agents simultaneously. Biological endpoints investigated in this study indicate a close relationship between the electrochemical properties of carbon nanotubes and observed genotoxicity. Â© 2010 IOP Publishing Ltd.</t>
  </si>
  <si>
    <t>10.1080/17435390902906811</t>
  </si>
  <si>
    <t>The colony formation assay as an indicator of carbon nanotube toxicity examined in three cell lines</t>
  </si>
  <si>
    <t>The cytotoxicity of multiwall carbon nanotubes (MWCNT) was studied in three different cell lines; rat brain endothelial cells (RBE4), a rapidly dividing epithelial like human cell line originating from a cervix carcinoma (NHIK3025) and a human lung carcinoma cell line (A549). The colony formation assay was used as end point to avoid sample interference in colorimetric assays. It was possible to differentiate between four different types of MWCNTs in concentrations between 2 and 20 Î¼g/ml with this method. There was a great difference in sensitivity between the three cell lines. RBE4 cells were best suited for this assay within this concentration range. The results show that the clonogenic assay has the potential to be a useful tool in the cytotoxicity testing of carbon based nanomaterials even at low concentrations provided a suitable cell line is used. Â© 2009 Informa UK Ltd All rights reserved.</t>
  </si>
  <si>
    <t>10.1016/j.tox.2009.10.007</t>
  </si>
  <si>
    <t>Pulmonary toxicity of multi-walled carbon nanotubes (Baytubes&lt;sup&gt;Â®&lt;/sup&gt;) relative to Î±-quartz following a single 6 h inhalation exposure of rats and a 3 months post-exposure period</t>
  </si>
  <si>
    <t>Manufactured multi-walled carbon nanotubes (MWCNT) have attracted a great deal of attention due to their unique structural, chemical, and physical characteristics. This study utilized a 1Ã— 6 h inhalation exposure protocol followed by a 3 months post-exposure period. Wistar rats were nose-only exposed to 11 and 241 mg/m3 MWCNT (BaytubesÂ®) of respirable, solid aerosol. MWCNT depleted of residual metals (depletion from 0.53% to 0.12% Co) were compared at 11 mg/m3. Rats similarly exposed to air and Î±-quartz (248 mg/m3) served as negative and positive controls, respectively. Pulmonary response was characterized by bronchoalveolar lavage (BAL), lung histopathology, organ burden determinations, and gene expression analyses of lung homogenates with emphasis on extracellular matrix components. This acute inhalation exposure protocol was suitable to characterize and distinguish acute deposition-related effects from the long-term sequelae of retained MWCNT. Subtle differences in acute pulmonary toxic potency due to differences in metal contaminations could be revealed by this protocol. Consistent with the long retention halftime of poorly soluble particles, even short-term inhalation studies may require post-exposure periods of at least 3 months to reveal MWCNT-specific dispositional and toxicological characteristics relative to Î±-quartz. Distinct differences in the time course of pulmonary inflammation of MWCNT and Î±-quartz could be demonstrated. Transcriptomics proved to be a useful tool to analyze the etiopathology of collagen detected by BAL and histopathology. In summary, the pulmonary inflammogenicity following exposure to MWCNT was concentration-dependent with evidence of regression over time. Conversely, Î±-quartz resulted in progressive changes over time. The time course of pulmonary inflammation associated with retained MWCNT was independent on the concentration of residual cobalt. This supports the conclusion that the predominant response to inhaled MWCNT is principally related to the assemblage structure and not catalyst impurities (if in the range of â‰¤0.5%). Â© 2009 Elsevier Ireland Ltd. All rights reserved.</t>
  </si>
  <si>
    <t>10.1021/es901695c</t>
  </si>
  <si>
    <t>10.1016/j.toxlet.2009.09.007</t>
  </si>
  <si>
    <t>Assay-dependent phytotoxicity of nanoparticles to plants</t>
  </si>
  <si>
    <t>Assessment of the dermal and ocular irritation potential of multi-walled carbon nanotubes by using in vitro and in vivo methods</t>
  </si>
  <si>
    <t>The effects of five nanomaterials (multiwalled carbon nanotubes [MWCNTs], Ag, Cu, ZnO, Si) and their corresponding bulk counterparts on seed germination, root elongation, and biomass of Cucurbita pepo (zucchini) were investigated. The plants were grown in hydroponic solutions amended with nanoparticles or bulk material suspensions at 1000 mg/L. Seed germination was unaffected by any of the treatments, but Cu nanoparticles reduced emerging root length by 77% and 64% relative to unamended controls and seeds exposed to bulk Cu powder, respectively. During a 15-day hydroponic trial, the biomass of plants exposed to MWCNTs and Ag nanoparticles was reduced by 60% and 75%, respectively, as compared to control plants and corresponding bulk carbon and Ag powder solutions. Although bulk Cu powder reduced biomass by 69%, Cu nanoparticle exposure resulted in 90% reduction relative to control plants. Both Ag and Cu ion controls (1-1000 mg/L) andsupernatant from centrifuged nanoparticle solutions (1000mg/ L) indicate that half the observed phytotoxicity is from the elementalnanoparticlesthemselves.Thebiomassandtranspiration volume of zucchini exposed to Ag nanoparticles or bulk powder at 0-1000 mg/mL for 17 days was measured. Exposure to Ag nanoparticles at 500 and 100 mg/L resulted in 57% and 41% decreases in plant biomass and transpiration, respectively, as compared to controls or to plants exposed to bulk Ag. On average, zucchini shoots exposed to Ag nanoparticles contained 4.7 greater Ag concentration than did the plants from the corresponding bulk solutions. These findings demonstrate that standard phytotoxicity tests such as germination and root elongation may not be sensitive enough or appropriate when evaluating nanoparticle toxicity to terrestrial plant species. Â© 2009 American Chemical Society.</t>
  </si>
  <si>
    <t>In view of increase in the manufacture of various nanomaterials runs the risk of increased human exposure, in vitro screening will serve as a preliminary method to assess possible risk in animal studies. We attempted to know whether the validated in vitro alternative models established for chemicals, drugs, pesticides are suitable for nanomaterials, since these materials differ largely and may interfere with commonly used test systems. In vitro and in vivo studies on ocular and dermal irritation were carried out with two different sizes of multi-walled carbon nanotubes (MWCNT). The results of acute eye irritation toxicity studies with two different sizes of MWCNT in rabbits demonstrated reversible conjunctival redness and discharge and exhibited minimal concern while acute dermal irritation studies indicated that MWCNT of two sizes were non-irritant to the skin of rabbits. Both the sizes of MWCNT revealed non-irritant result in HE-CAM test. In vitro skin (EPISKIN) irritation studies revealed that two sizes of MWCNT are non-irritant to skin. In conclusion this work purports, the future of alternative research lies in the validation of the methodology for nanomaterials. Â© 2009 Elsevier Ireland Ltd. All rights reserved.</t>
  </si>
  <si>
    <t>10.3109/17435390903276958</t>
  </si>
  <si>
    <t>Comprehensive evaluation of in vitro toxicity of three large-scale produced carbon nanotubes on human Jurkat T cells and a comparison to crocidolite asbestos</t>
  </si>
  <si>
    <t>This study has evaluated the effects of three industrially relevant multi-walled carbon nanotubes (MWNTs) on human Jurkat T cells and compared them to those of crocidolite asbestos. No overt acute toxicity was observed for all MWNTs tested although signs of oxidative stress were evident. MWNTs did not activate resting Jurkat cells and only slightly stimulated the release of the cytokine interleukin-2 (IL-2) in activated cells. Similar to MWNTs, crocidolite had little toxic effects on Jurkat cells but neither induced the formation of reactive oxygen species nor changes in IL-2 signaling. These findings suggest that, in contrast to many other cell types, T cells are relatively resistant to stress induced by high-aspect ratio particles.</t>
  </si>
  <si>
    <t>Synthesis and characterization of a water-soluble multi-walled carbon nanotube and its biodistribution in mice</t>
  </si>
  <si>
    <t>In situ observation of dynamic behavior of liver cells to carbon nanotubes and analysis of cell functions</t>
  </si>
  <si>
    <t>In this study, we have succeeded in synthesizing and characterizing a water-soluble multi-walled carbon nanotube. Carbon nanotubes have been functionalized with many hydrophilic carboxylic groups on the surface (3-10 wt%) by a poly-carboxylation reaction and the obtained products show stable aqueous dispersion. To examine the nanotube's preliminary bio compatibility, we injected the functionalized carbon nanotube solution into mice through the tail vein. The time-profile of the subjects' body weight had a similar tendency to that of mice in a control group during 4-week post-injection examination. The injected carbon nanotube derivatives were observed in specimens of the lung and liver using a transmission electron microscope. These results suggest that the in- jected carbon nanotubes reach some organs through blood circulation after injection but they did not cause serious acute toxicity in mice.</t>
  </si>
  <si>
    <t>Carbon nanotubes (CNTs) are one of the most representative nanomaterials that have newly appeared and drawn much attention for various applications. To examine the effect of CNTs on biological organisms, the reaction behavior of human hepatocytes, He cells, to CNTs was investigated in comparison with phagocytes. After hepatocytes were incubated in the culture medium with the addition of CNTs, CNTs were found in cytoplasms by OM (Optical Microscopy), SEM (Scanning Electron Microscopy), TEM (Transmission Electron Microscopy). In the successive observation using the time-lapse OM system, hepatocytes showed the phagocytosis-like behavior to CNTs by changing their shapes and forming the long, straight pseudo-pods. The quantitative analysis showed that cell activities to scavenge CNT debris were constant during the observation for more than 22 hrs. Since these behaviors of hepatocytes apparently resemble those of phagocytes, the cell functional analysis was done and compared by measuring the expression of cytokines and superoxide dismutase (SOD) activity. When incubated with CNTs, THP-1 monocytes released TNF-Î± in a dose dependent manner to CNT content, while the amount released from hepatocytes were very low and there was almost no difference from control. These results indicate that hepatocytes have the phagocytosis-like ability to uptake foreign objects. However, their mechanism is completely different from that of phagocytotic cells in the point that they have no functions to lead to inflammation through cytokine cascade as monocytes exhibit. Throughout the study, hepatocytes could work without the acute toxicity such as cell death by CNTs. In situ observation could image the dynamic behavior of hepatocytes to perform the functions to treat the foreign objects. The results confirm that liver is an important organ to deal with them under non-inflammatory circumstances.</t>
  </si>
  <si>
    <t>10.1134/S1995078009110159</t>
  </si>
  <si>
    <t>Biotesting the biological effects of single-wall carbon nanotubes using bioluminescent bacteria test-system</t>
  </si>
  <si>
    <t>The effect of single-wall carbon nanotubes (carbon SWNTs) on bacterial cells Escherichia coli K12 TG1 with cloned lux-operon of natural marine bacteria Photobacterium leiognathi was studied. Using atomic force microscopy (AFM), bacterial cell morphological changes were revealed and a cell viability decrease controlled by the number of colony-forming units was registered. It was shown that prior to this we can observe changes in the intensity of oxygen consumption and bacterial luminescence intensity. This lets us recommend a well-known and easy-to-use bioluminescent test for the initial testing of nanomaterial toxicity using living bacteria cultures as well as lyophilized Ecolum biosensors. Â© Pleiades Publishing, Ltd., 2009.</t>
  </si>
  <si>
    <t>10.1080/10934520903263603</t>
  </si>
  <si>
    <t>Physiological effect of multi-walled carbon nanotubes (MWCNTs) on conidia of the entomopathogenic fungus, Paecilomyces fumosoroseus (Deuteromycotina: Hyphomycetes)</t>
  </si>
  <si>
    <t>The aim of the investigation was to assess the influence of commercial and carboxylated multi-walled carbon nanotubes (MWCNTs) on conidia of the entomopathogenic fungus Paecilomyces fumosoroseus. The commercial MWCNTs had an external diameter of about 40-60 nm, a length of 300-600 nm, a specific density of 140 to 300 g/dm 3 and a carbon content of above 80%. Carboxylated MWCNTs were obtained by oxidizing commercial MWCNT by heating in HNO 3, filtering, washing with water and drying. Conidia after different times of contact (from 1 to 865 hours) with nanomaterials in aqueous solutions were cultured for linear and biomass growth. Growth and sporification of mycelium after culture were evaluated. MWCNTs are not greatly cytotoxic for P. fumosoroseus conidia in the applied concentrations. The linear growth of mycelium obtained from conidia after contact with nanotubes was inhibited only in 2 (out of 18) cases (ones for both kinds of nanotubes). Carboxylated nanotubes did not inhibit biomass growth at all, but commercial nanotubes inhibited biomass growth in 2 cases. Sporification was the feature most strongly modified by carbon nanotubes. The commercial nanotubes again more strongly limited sporification of mycelium than carboxylated nanotubes did. The relatively greater influence of commercial versus carboxylated nanotubes was observed in the experiments. Copyright Â© Taylor &amp; Francis Group, LLC.</t>
  </si>
  <si>
    <t>10.1002/pssb.200982319</t>
  </si>
  <si>
    <t>Cytotoxicity of fullerene [60], carbon nanotube, and their derivatives in V79 cells and cultured normal human astrocytes</t>
  </si>
  <si>
    <t>In vitro effects of SWCNT: Role of treatment duration</t>
  </si>
  <si>
    <t>Fullerenes are a family of carbon allotropes, molecules composed entirely of carbon. Fullerenes have been developed in various forms and functions and are expected to be used for novel medical materials targeting on brain. Information on cytotoxicity of fullerenes on brain function, however, is few, thus we examined the effect of fullerenes on the brain astrocytes in this study. We used fullerene[60], hydroxylated-fullerene[60], carboxylated-fullerene[60], dimalonilated-fullerene[60], carboxylated-carbon nanotube and amino-carbon nanotube. At first, we examined cytotoxicity of fullerenes by V79 colony assay. Fullerenes inhibited the cell growth in a concentration-dependent manner, but 50 percent growth inhibition concentrations were different among fullerene derivatives, which we used. Cytotoxicity of carbon nanotubes was stronger than that of fullerenes. Secondly, we performed the microtiter tetrazolium assay of normal human astrocytes and measured the effects of fullerenes on cell activity. Fullerenes and carbon nanotubes decreased mitochondrial activity. In addition to this, it was observed that fullerenes and nanotubes adhered to cells. These results suggest that fullerenes and carbon nanotubes have cytotoxicity and the effects are different from each other due to their side chain and steric forms. We expected that fullerenes and carbon nanotubes gave physical stress to cells and caused cytotoxicity. In conclusion, it was suggested that safety evaluation is needed for fullerenes and carbon nanotubes individually.</t>
  </si>
  <si>
    <t>Despite the growing interest in single carbon nanotubes (SWCNT) for consumer products still little is known about their toxic potential and toxicomechanism. The present study was performed to elucidate the role of treatment duration and catalyst contamination in SWCNT induced effects. For this SWCNT of two different purities were evaluated: SWCNT raw material (SWCNTrm) and purifiedSWCNT(SWCNTpur). Our data suggest that the presence of an increased quantity of SWCNT contaminants has a negative impact on lung epithelial A549 cell functionality. Evidence was found that the cellular effects of SWCNTpur are based on accumulation within the target compartment of the cell. In case of SWCNTrm adaptations of the cell to the SWCNT exposure may occur reducing the importance of accumulation regarding the observed effects. Â© 2009 WILEY-VCH Verlag GmbH &amp; Co. KGaA, Weinheim.</t>
  </si>
  <si>
    <t>Bulletin of National Institute of Health Sciences</t>
  </si>
  <si>
    <t>10.1007/s11671-009-9429-0</t>
  </si>
  <si>
    <t>Cytotoxicity effects of different surfactant molecules conjugated to carbon nanotubes on human astrocytoma cells</t>
  </si>
  <si>
    <t>Phase contrast and epifluorescence microscopy were utilized to monitor morphological changes in human astrocytoma cells during a time-course exposure to single-walled carbon nanotube (SWCNT) conjugates with different surfactants and to investigate sub-cellular distribution of the nanotube conjugates, respectively. Experimental results demonstrate that cytotoxicity of the nanotube/surfactant conjugates is related to the toxicity of surfactant molecules attached on the nanotube surfaces. Both sodium dodecyl sulfate (SDS) and sodium dodecylbenzene sulfonate (SDBS) are toxic to cells. Exposure to CNT/SDS conjugates (0.5 mg/mL) for less than 5 min caused changes in cell morphology resulting in a distinctly spherical shape compared to untreated cells. In contrast, sodium cholate (SC) and CNT/SC did not affect cell morphology, proliferation, or growth. These data indicate that SC is an environmentally friendly surfactant for the purification and dispersion of SWCNTs. Epifluorescence microscopy analysis of CNT/DNA conjugates revealed distribution in the cytoplasm of cells and did not show adverse effects on cell morphology, proliferation, or viability during a 72-h incubation. These observations suggest that the SWCNTs could be used as non-viral vectors for diagnostic and therapeutic molecules across the blood-brain barrier to the brain and the central nervous system. Â© To the authors 2009.</t>
  </si>
  <si>
    <t>10.1016/j.nano.2009.02.006</t>
  </si>
  <si>
    <t>10.1016/j.nano.2009.01.016</t>
  </si>
  <si>
    <t>10.1016/j.tiv.2009.07.001</t>
  </si>
  <si>
    <t>Influence of purity and surface oxidation on cytotoxicity of multiwalled carbon nanotubes with human neuroblastoma cells</t>
  </si>
  <si>
    <t>Adipocytes differentiation in the presence of Pluronic F127-coated carbon nanotubes</t>
  </si>
  <si>
    <t>Cytotoxicity of carboxylic acid functionalized single wall carbon nanotubes on the human intestinal cell line Caco-2</t>
  </si>
  <si>
    <t>There are conflicting data concerning the safety and biocompatibility of carbon nanotubes (CNTs). In some reports CNTs have been used for gene delivery without significant toxicity, whereas in others various cytotoxic effects were observed, including induction of intracellular reactive oxygen species (ROS), DNA damage, and apoptosis. Although it is clear that CNT production methods, purity, and functionalization treatments impact on biocompatibility, most of the published reports lack detailed characterization of the CNT samples used. We investigated the effect of various physicochemical features of multiwalled carbon nanotubes (MWCNTs) on toxicity and biocompatibility with cultured human neuroblastoma cells by using MTT, WST-1, Hoechst, and oxidative stress assays. In vitro experiments confirm that after 3 days of incubation with three different types of CNTs dispersed in Pluronic F127 solution, 0.01% cell viability is not affected and apoptosis and ROS are not induced in the SH-SY5Y cells. With prolonged cultures and continued propagation in the presence of MWCNTs, the loss of cell viability was minimal for pure MWCNTs (99% purity), but cell proliferation decreased significantly for 97% purity MWCNTs and acid-treated MWCNTs (97% purity, surface oxidation 8%); no intracellular ROS were detected. When the concentration of CNTs increases, purity and surface oxidation seem to affect cell viability (ED25 is 48, 34.4, and 18.4 Î¼g/mL, respectively, for 99% purity MWCNTs, 97% purity MWCNTs, and acid-treated 97% purity MWCNTs. Our results indicate that concentrations of 5-10 Î¼g/mL MWCNTs seem ideal for studies on the design and development of artificial MWCNT nanovectors for gene and drug therapy against cancer. From the Clinical Editor: With prolonged cultures, loss of cell viability was minimal for preparations with 99% purity, but significant adverse effects were detected with 97% purity and with acid-treated preparations. A concentrations of 5-10 Î¼g/mL of MWCNTs seems ideal for gene and drug therapy against cancer. Â© 2009 Elsevier Inc. All rights reserved.</t>
  </si>
  <si>
    <t>Carbon nanotubes are considered important nanodevices in biomedicine, and several applications in drug and gene delivery in different organs and tissues are presently under investigation. Among them very little attention has been dedicated to white adipose tissue (WAT), despite its wide distribution and endocrine role, which could potentially be used to release therapeutic agents. An important premise to use nanotubes in WAT is to determine their potential for toxicity on adipocytes. Here we show that Pluronic F127 (PF127)-coated multiwalled carbon nanotubes (MWCNTs) can be tolerated by NIH-3T3-L1 pre-adipocytes without affecting their growth. Moreover, the differentiation process of NIH-3T3-L1 pre-adipocytes to adipocytes is not compromised by the presence of 5 Î¼g/mL MWCNTs in the medium. These results suggest that reasonable concentrations of PF127-MWCNTs are not toxic for adipocytes and do not interfere with their differentiation process. From the Clinical Editor: This study established that Pluronic F127 (PF127)-coated multiwalled carbon nanotubes (MWCNTs) are tolerated by NIH-3T3-L1 pre-adipocytes. The differentation of these pre-adipocytes is not compromised by the presence of 5 Î¼g/mL MWCNTs, suggesting that these nanotubes are not toxic for adipocytes. Â© 2009 Elsevier Inc. All rights reserved.</t>
  </si>
  <si>
    <t>The unique properties of carbon nanotubes (CNTs) have been explored for their use in biomedical sciences and in biotechnological fields; however, their possible toxic effects are of concern. The sources of human exposure to nanomaterials include inhalation, ingestion, dermal contact and injection. The pulmonary and dermal effects of CNTs in vitro have been previously studied with contradictory results, but data on intestinal cells are scarce. The aim of this study was to evaluate the cytotoxicity of single wall CNTs functionalized with carboxylic acid on differentiated and non-differentiated Caco-2 cells, derived from a human intestinal adenocarcinoma. Biomarkers assessed were neutral red uptake (NR), protein content (PT), a tetrazolium salt (MTS) metabolization, LDH leakage (LDH) and cell viability by means of the trypan blue exclusion test (TBET). Moreover, a morphological study was performed. Cells were exposed to concentrations between 5 and 1000 Î¼g/ml CNTs and toxic effects were studied after 24 h of exposure. NR and MTS results showed a concentration-dependent trend with an inhibitory response from 100 Î¼g/ml CNT, together with an increase in LDH leakage. TBET resulted in an 80% reduction at higher concentrations, and finally PT was only modified at higher concentrations. Overall, results indicated cytotoxic effects on the Caco-2 cells with differentiated cultures showing a higher sensitivity. Thus, a hazard assessment of CNTs is necessary as the nanotechnology industry grows, and more nanoscale wastes are released into the environment. Â© 2009 Elsevier Ltd. All rights reserved.</t>
  </si>
  <si>
    <t>10.1016/j.carbon.2009.08.018</t>
  </si>
  <si>
    <t>Studies on toxicity of multi-walled carbon nanotubes on suspension rice cells</t>
  </si>
  <si>
    <t>Possible toxic effects of multi-walled carbon nanotubes (MWCNTs) on plant cells were investigated. Suspension rice cells (Oryza sativa L.) were cultured with MWCNTs; reactive oxygen species (ROS) increased and cell viability decreased were observed. When ascorbic acid, a primary antioxidant, was introduced into the culture suspension, the ROS content decreased and cell viability increased. Transmission electron microscopy revealed individual tubes in contact with the cell walls. The suspension rice cells with individual MWCNTs at their cell wall seemed to undergo a hypersensitive response, namely the ROS defense response cascade, which is sufficient to prevent microbial pathogens from completing their life cycle. Â© 2009 Elsevier Ltd. All rights reserved.</t>
  </si>
  <si>
    <t>10.1080/08958370902942574</t>
  </si>
  <si>
    <t>Single-walled carbon nanotubes impair human macrophage engulfment of apoptotic cell corpses</t>
  </si>
  <si>
    <t>Single-walled carbon nanotubes (SWCNT) are being produced in increasing quantities and the application of these materials in a large number of new technologies and consumer products necessitates studies of their potential impact on human health and the environment. To determine whether SWCNT affect viability or function of macrophages, important components of the innate immune system, we performed in vitro studies using primary human monocyte-derived macrophages (HMDM). Our findings show that SWCNT with a low content of metal impurities do not exert direct cytotoxic effects on HMDM. However, SWCNT suppressed chemotaxis of primary human monocytes in a standard chemotaxis assay. Moreover, macrophage engulfment of apoptotic target cells was significantly impaired following pre-incubation of HMDM with SWCNT at non-cytotoxic concentrations. These results are in line with previous studies showing that ultrafine carbon particles and carbon nanotubes may impair alveolar macrophage ingestion of microorganisms, and suggest that tissue homeostasis may be compromised by SWCNT due to suppressive effects on macrophages. Â© 2009 Informa UK Ltd.</t>
  </si>
  <si>
    <t>10.1080/10807030903304781</t>
  </si>
  <si>
    <t>A predictive bayesian dose-response assessment for evaluating the toxicity of carbon nanotubes relative to crocidolite using a proposed emergent model</t>
  </si>
  <si>
    <t>Carbon Nanotubes (CNTs) are a product of the nanotechnology revolution and show great promise in industrial applications. However, their relative toxicity is still not well understood and has drawn comparison to asbestos fibers due to their size and shape. In this study, a predictive Bayesian dose-response assessment was conducted with extremely limited initial dose-response data to compare the toxicity of long-fiber CNTs with that of crocidolite, an asbestos fiber associated with human mesothelioma. In the assessment, a new, theoretically derived emergent dose-response model was used and compared with the single-hit and multistage models. The multistage and emergent DRFs were selected for toxicity assessment based on two criteria: visual fit to several datasets, and a goodness-of-fit test using an available data-rich study with crocidolite. The predictive assessment supports previous concerns that long-fiber CNTs have toxicity comparable to crocidolite in intratracheal and intraperitoneal applications. Collection of further dose-response data on these materials is strongly recommended. Â© Taylor &amp; Francis Group, LLC.</t>
  </si>
  <si>
    <t>Human and Ecological Risk Assessment</t>
  </si>
  <si>
    <t>10.1016/j.synthmet.2009.08.032</t>
  </si>
  <si>
    <t>10.1080/15533170903328461</t>
  </si>
  <si>
    <t>10.1021/es9016975</t>
  </si>
  <si>
    <t>Cytotoxicity analysis of vertically aligned multi-walled carbon nanotubes by colorimetric assays</t>
  </si>
  <si>
    <t>Realtime cytotoxicity characterization with cell-microelectronic sensing of water soluble carbon nanotubes</t>
  </si>
  <si>
    <t>Size-, composition- and shape-dependent toxicological impact of metal oxide nanoparticles and carbon nanotubes toward bacteria</t>
  </si>
  <si>
    <t>A new methodology to evaluate the acute cytotoxicity of vertically aligned multi-walled carbon nanotube (VACNT) scaffolds was presented. A comparison between three different colorimetric assays was performed: (i) lactate dehydrogenase, (ii) 2-(4,5-dimethyl-2-thiazolyl)-3,5-diphenyl-2H-tetrazolium bromide, and (iii) neutral red. The results confirmed that a simple removing of VACNT scaffolds from the cell culture before the colorimetric assays, is necessary to obtain a high level of cell viability. Â© 2009.</t>
  </si>
  <si>
    <t>Continuous cytotoxicity characterization of water-soluble carbon nanotubes (CNTs) was reported using a real time celluar analyzing (RTCA) system. The method, which involved the use of microelectrodes-embedded E-plate microwells seeded with cells, was successfully applied to dynamically monitor three water soluble CNTs cytotoxicity towards mouse 3T3 cells. The results demonstrated that cytotoxicity was caused by exposure to individual CNTs, but bundles and single-walled carbon nanotubes (SWNTs) showed more cytotoxicity with much lower IC50 values than multi-walled carbon nanotubes (MWNTs). Moreover, the cytotoxicity of MWNTs was decreased when MWNTs were modified with L-Lysine (MWNT-Lys). Conventional MTT assay validated the results.</t>
  </si>
  <si>
    <t>Ecotoxicological effects of nanoparticles (NP) are still poorly documented while their commercialization for industrial and household applications increases. The aim of this study was to evaluate the influence of physicochemical characteristics on metal oxide NP and carbon nanotubes toxicological effects toward bacteria. Two strains of bacteria, Cupriavidus metallidurans CH34 and Escherichia coli MG1655 were exposed to TiO2 or Al2O3 NP or to multiwalled-carbon nanotubes (MWCNT). Particular attention was paid on optimizing NP dispersion to obtain nonagglomerated suspenwsions. Our results show that NP toxicity depends on their chemical composition, size, surface charge, and shape but not on their crystalline phase. MWCNT toxicity does not depend on their purity. Toxicity also depends on the bacterial strain: E. coli MG1655 is sensitive to NP, whereas C. metallidurans CH34 is not. Interestingly, NP are accumulated in both bacterial strains, and association between NP and bacteria is necessary for bacterial death to occur. NP may then represent a danger for the environment, causing the disappearance of some sensitive bacterial strains such as E. coli MG1655, but also being mobilized by nonsensitive strains such as C. metallidurans CH34 and transported through the whole ecosystem. Â© 2009 American Chemical Society.</t>
  </si>
  <si>
    <t>Synthetic Metals</t>
  </si>
  <si>
    <t>Synthesis and Reactivity in Inorganic, Metal-Organic and Nano-Metal Chemistry</t>
  </si>
  <si>
    <t>10.1016/j.jhazmat.2009.05.025</t>
  </si>
  <si>
    <t>Studies on toxicity of multi-walled carbon nanotubes on Arabidopsis T87 suspension cells</t>
  </si>
  <si>
    <t>The possible toxicities of agglomerates of multi-walled carbon nanotubes (MWCNTs) toward plant cells were evaluated. Arabidopsis T87 suspension cells were used as the model cells and decreases in values of cell dry weights, cell viabilities, cell chlorophyll contents, and superoxide dismutase (SOD) activities were seen for the cells cultured in media containing the agglomerates of MWCNTs, indicating the agglomerates of MWCNTs are toxic to the Arabidopsis T87 suspension cells. Moreover, the toxicities increased sharply as the diameters of the agglomerates of the MWCNTs became smaller. A concept based on the hypersensitive response is suggested to explain the possible toxic mechanism induced by the MWCNTs. Â© 2009 Elsevier B.V. All rights reserved.</t>
  </si>
  <si>
    <t>10.1093/toxsci/kfp247</t>
  </si>
  <si>
    <t>10.1088/0957-4484/20/44/445101</t>
  </si>
  <si>
    <t>Subchronic 13-week inhalation exposure of rats to multiwalled carbon nanotubes: Toxic effects are determined by density of agglomerate structures, not fibrillar structures</t>
  </si>
  <si>
    <t>The hepatotoxicity of multi-walled carbon nanotubes in mice</t>
  </si>
  <si>
    <t>Wistar rats were nose-only exposed to multiwalled carbon nanotubes (MWCNT, Baytubes) in a subchronic 13-week inhalation study. The focus of study was on respiratory tract and systemic toxicity, including analysis of MWCNT biokinetics in the lungs and lung-associated lymph nodes (LALNs). The time course and concentration dependence of pulmonary effects were examined by bronchoalveolar lavage (BAL) and histopathology up to 6 months postexposure. Particular emphasis was directed to the comparative characterization of MWCNT structures prior to and after micronization and dry powder dispersion into inhalation chambers. These determinations were complemented by additional analyses in digested BAL cells. Animals were exposed on 6 h/day, 5 days per week for 13 consecutive weeks to 0, 0.1, 0.4, 1.5, and 6 mg/m. 3. The subchronic exposure to respirable solid aerosols of MWCNT was tolerated without effects suggestive of systemic toxicity. Kinetic analyses demonstrated a markedly delayed clearance of MWCNT from lungs at overload conditions. Translocation into LALNs occurred at 1.5 and 6 mg/m. 3 and required at least 13 weeks of study to become detectable. At these exposure levels, the lung and LALN weights were significantly increased. Sustained elevations in BAL polymorphonuclear neutrophils and soluble collagen occurred at these concentrations with borderline effects at 0.4 mg/m. 3. Histopathology revealed principal exposure-related lesions at 0.4 mg/m. 3 and above in the upper respiratory tract (goblet cell hyper- and/or metaplasia, eosinophilic globules, and focal turbinate remodeling) and the lower respiratory tract (inflammatory changes in the bronchioloalveolar region and increased interstitial collagen staining). Granulomatous changes and a time-dependent increase of a bronchioloalveolar hyperplasia occurred at 6 mg/m. 3. All end points examined were unremarkable at 0.1 mg/m. 3 (no-observed-adverse-effect-level). In summary, this study demonstrates that the induced pathological changes are consistent with overload-related phenomena. Hence, the etiopathological sequence of inflammatory events caused by this type of MWCNT appears to be related to the high displacement volume of the low-density MWCNT assemblage structure rather than to any yet ill-defined intrinsic toxic property. Thus, the hypothesis of study is verified, namely, common denominators between carbon black and MWCNT do exist. Â© The Author 2009. Published by Oxford University Press on behalf of the Society of Toxicology.</t>
  </si>
  <si>
    <t>The hepatotoxicity of two types of multi-walled carbon nanotubes (MWCNTs), acid-oxidized MWCNTs (O-MWCNTs) and Tween-80-dispersed MWCNTs (T-MWCNTs), were investigated with Kunming mice exposed to 10 and 60 mgkg-1 by intravenous injection for 15 and 60d. Compared with the PBS group, the body-weight gain of the mice decreased and the level of total bilirubin and aspartate aminotransferase increased in the MWCNT-exposed group with a significant dose-effect relationship, while tumor necrosis factor alpha level did not show significant statistical change within 60d. Spotty necrosis, inflammatory cell infiltration in portal region, hepatocyte mitochondria swelling and lysis were observed with a significant dose-effect relationship in the MWCNT groups. Liver damage of the T-MWCNT group was more severe than that of the O-MWCNT group according to the Roenigk classification system. Furthermore, T-MWCNTs induce slight liver oxidative damage in mice at 15d, which was recovered at 60d. Part of the gene expressions of mouse liver in the MWCNT groups changed compared to the PBS group, including GPCRs (G protein-coupled receptors), cholesterol biosynthesis, metabolism by cytochrome P450, natural-killer-cell-mediated cytotoxicity, TNF- Î±, NF-ÎºB signaling pathway, etc. In the P450 pathway, the gene expressions of Gsta2 (down-regulated), Cyp2B19 (up-regulated) and Cyp2C50 (down-regulated) had significant changes in the MWCNT groups. These results show that a high dose of T-MWCNTs can induce hepatic toxicity in mice while O-MWCNTs seem to have less toxicity. Â© 2009 IOP Publishing Ltd.</t>
  </si>
  <si>
    <t>10.1002/em.20529</t>
  </si>
  <si>
    <t>Induction of aneuploidy by single-walled carbon nanotubes</t>
  </si>
  <si>
    <t>Engineered carbon nanotubes are newly emerging manufactured particles with potential applications in electronics, computers, aerospace, and medicine. The low density and small size of these biologically persistent particles makes respiratory exposures to workers likely during the production or use of commercial products. The narrow diameter and great length of single-walled carbon nanotubes (SWCNT) suggest the potential to interact with critical biological structures. To examine the potential of nanotubes to induce genetic damage in normal lung cells, cultured primary and immortalized human airway epithelial cells were exposed to SWCNT or a positive control, vanadium pentoxide. After 24 hr of exposure to either SWCNT or vanadium pentoxide, fragmented centrosomes, multiple mitotic spindle poles, anaphase bridges, and aneuploid chromosome number were observed. Confocal microscopy demonstrated nanotubes within the nucleus that were in association with cellular and mitotic tubulin as well as the chromatin. Our results are the first to report disruption of the mitotic spindle by SWCNT. The nanotube bundles are similar to the size of microtubules that form the mitotic spindle and may be incorporated into the mitotic spindle apparatus.</t>
  </si>
  <si>
    <t>10.1166/jnn.2009.1224</t>
  </si>
  <si>
    <t>10.1016/j.carbon.2009.06.023</t>
  </si>
  <si>
    <t>Biocompatibility of iron filled carbon nanotubes in vitro</t>
  </si>
  <si>
    <t>Evidence for electro-chemical interactions between multi-walled carbon nanotubes and human macrophages</t>
  </si>
  <si>
    <t>Due to their particular magnetic properties, nanoparticles of metallic iron are promising candidates for magnetic fluid hyperthermia when compared to the commonly used iron oxides. However, the difficulty of handling these structures in ambient conditions without oxidation hinders its practical application. In this work, iron filled carbon nanotubes non-covalently functionalized by human serum albumin are studied as potential agents for hyperthermia. Here the iron is encapsulated inside of the carbon shells and protected from reactions with its environment. Besides protecting the iron and biological environment against each other, the carbon shells can also work as an interface for conjugation with other biological molecules of interest. In order to assess if such structures could induce any toxic effect in human cell cultures, we have probed its biocompatibility on a dosage and time dependent manner by measuring metabolic activity, cell proliferation, cell cycle distribution and apoptosis. Our results have shown that those nanotubes strongly associate with cells within a short incubation period and do not pose any significant toxic effect. The magnetic properties of iron filled carbon nanotubes in biological environment, i.e., associated to cells, have been studied and a possible rotation as a function of the applied magnetic field is discussed. Our initial findings encourage the further study of these structures as potential hyperthermia agents. Â© 2009 American Scientific Publishers.</t>
  </si>
  <si>
    <t>Carbon multi-walled nanotubes (MWCNTs) may have several dangerous effects on different cell systems, but the mechanisms responsible for their cytotoxicity are not well known yet. At present, very little is known about the electrical interactions between nanomaterials and cells. We aimed to verify whether MWCNT electrical properties could affect the so called "charge-sensitive" cell parameters, interacting with cellular electrical activity. Human macrophages were challenged with two fully characterised MWCNT samples, one tested as-prepared (MWCNT), the other one purified (by annealing at 2400 Â°C) and better electro-conductive (a-MWCNT). Our findings show that a-MWCNTs are less cytotoxic but possess a higher inflammatory potential, as compared to MWCNTs. Moreover, only annealed and better conductive MWCNTs affect significantly the mitochondrial membrane polarity, the intracellular pH and the reorganisation of cytoskeleton actin filaments, cell functions strictly dependent on electro-chemical mechanisms. Based on our results, there is evidence for electro-chemical interactions taking place between cell membranes and electro-conductive MWCNTs. Such a specific behaviour could have wide-range applications in the biomedical field, not only concerning those cellular systems (neuronal and bone cells) sensitive to electrical stimuli, but also other cell systems. Â© 2009 Elsevier Ltd. All rights reserved.</t>
  </si>
  <si>
    <t>10.1016/j.imlet.2009.07.012</t>
  </si>
  <si>
    <t>Immunological and cytotoxicological characterization of tuberculin purified protein derivative (PPD) conjugated to single-walled carbon nanotubes</t>
  </si>
  <si>
    <t>Tuberculosis (TB) represents one of the leading killers among all infectious disease. Protection against TB depends on the activation of T-helper type I (Th1) immune response. Carbon nanotubes (CNTs) have attracted considerable attention because of their potential applications as new nanovehicle. In the current study, tuberculin purified protein derivative (PPD) was conjugated to carboxylated single-walled carbon nanotubes (SWCNTs). Cytotoxicity of the carboxylated SWCNT and SWCNT-PPD conjugate was analyzed with MTT assay and by reactive oxygen species (ROS) and nitric oxide (NO) generation. Male BALB/c mice were immunized with BCG, PPD, SWCNT-PPD conjugate and PPD in complete Freund's adjuvant (CFA). Induction of cellular immune response was analyzed by measuring the levels of Th1 cytokines (IFN-Î³ and IL-12) and Th2 cytokines (IL-10 and IL-5). Immunization with non-conjugated PPD or PPD in Freund's adjuvant induced a Th2 cytokine response while immunization with BCG resulted to a mixed Th1/Th2 cytokine response. In contrast, PPD in conjugation with SWCNT generated preferentially a Th1-type cytokine response in the absence of potential cytotoxic effects. Â© 2009 Elsevier B.V. All rights reserved.</t>
  </si>
  <si>
    <t>Immunology Letters</t>
  </si>
  <si>
    <t>10.1016/j.taap.2009.05.019</t>
  </si>
  <si>
    <t>Influence of acid functionalization on the cardiopulmonary toxicity of carbon nanotubes and carbon black particles in mice</t>
  </si>
  <si>
    <t>Engineered carbon nanotubes are being developed for a wide range of industrial and medical applications. Because of their unique properties, nanotubes can impose potentially toxic effects, particularly if they have been modified to express functionally reactive chemical groups on their surface. The present study was designed to evaluate whether acid functionalization (AF) enhanced the cardiopulmonary toxicity of single-walled carbon nanotubes (SWCNT) as well as control carbon black particles. Mice were exposed by oropharyngeal aspiration to 10 or 40 Î¼g of saline-suspended single-walled carbon nanotubes (SWCNTs), acid-functionalized SWCNTs (AF-SWCNTs), ultrafine carbon black (UFCB), AF-UFCB, or 2 Î¼g LPS. 24 hours later, pulmonary inflammatory responses and cardiac effects were assessed by bronchoalveolar lavage and isolated cardiac perfusion respectively, and compared to saline or LPS-instilled animals. Additional mice were assessed for histological changes in lung and heart. Instillation of 40 Î¼g of AF-SWCNTs, UFCB and AF-UFCB increased percentage of pulmonary neutrophils. No significant effects were observed at the lower particle concentration. Sporadic clumps of particles from each treatment group were observed in the small airways and interstitial areas of the lungs according to particle dose. Patches of cellular infiltration and edema in both the small airways and in the interstitium were also observed in the high dose group. Isolated perfused hearts from mice exposed to 40 Î¼g of AF-SWCNTs had significantly lower cardiac functional recovery, greater infarct size, and higher coronary flow rate than other particle-exposed animals and controls, and also exhibited signs of focal cardiac myofiber degeneration. No particles were detected in heart tissue under light microscopy. This study indicates that while acid functionalization increases the pulmonary toxicity of both UFCB and SWCNTs, this treatment caused cardiac effects only with the AF-carbon nanotubes. Further experiments are needed to understand the physico-chemical processes involved in this phenomenon.</t>
  </si>
  <si>
    <t>10.1016/j.biomaterials.2009.04.019</t>
  </si>
  <si>
    <t>Toxicity and imaging of multi-walled carbon nanotubes in human macrophage cells</t>
  </si>
  <si>
    <t>Multi-walled carbon nanotubes (MWNTs) have been proposed for use in many applications and concerns about their potential effect on human health have led to the interest in understanding the interactions between MWNTs and human cells. One important technique is the visualisation of the intracellular distribution of MWNTs. We exposed human macrophage cells to unpurified MWNTs and found that a decrease in cell viability was correlated with uptake of MWNTs due to mainly necrosis. Cells treated with purified MWNTs and the main contaminant Fe2O3 itself yielded toxicity only from the nanotubes and not from the Fe2O3. We used 3-D dark-field scanning transmission electron microscopy (DF-STEM) tomography of freeze-dried whole cells as well as confocal and scanning electron microscopy (SEM) to image the cellular uptake and distribution of unpurified MWNTs. We observed that unpurified MWNTs entered the cell both actively and passively frequently inserting through the plasma membrane into the cytoplasm and the nucleus. These suggest that MWNTs may cause incomplete phagocytosis or mechanically pierce through the plasma membrane and result in oxidative stress and cell death. Â© 2009.</t>
  </si>
  <si>
    <t>10.1021/es901079z</t>
  </si>
  <si>
    <t>Differential toxicity of carbon nanomaterials in Drosophila: Larval dietary uptake is benign, but adult exposure causes locomotor impairment and mortality</t>
  </si>
  <si>
    <t>Rapid growth in nanomaterial manufacturing is raising concerns about potential adverse effects on the environment. Nanoparticle contact with intact organisms in the wild may lead to different biological responses than those observed in laboratory cell-based toxicity assays. In nature, the scale and chemistry of nanoparticles coupled with the surface properties, texture, and behaviors of the organisms will influence biologically significant exposure and ultimate toxicity. We used larval and adult Drosophila melanogaster to study the effects of carbon nanomaterial exposure under several different scenarios. Dietary uptake of fullerene C60, carbon black (CB), or single-walled or multiwalled nanotubes (SWNTs, MWNTs) delivered through the food to the larval stage had nodetectable effect on egg to adult survivorship, despite evidence that the nanomaterials are taken up and become sequestered in tissue. However, when these same nanocarbons were exposed in dry form to adults, some materials (CB, SWNTs) adhered extensively to fly surfaces, overwhelmed natural grooming mechanisms, and led to impaired locomotor function and mortality. Others (C60, MWNT arrays) adhered weakly, could be removed by grooming, and did not reduce locomotor function or survivorship. Evidence is presented that these differences are primarily due to differences in nanomaterial superstructure, or aggregation state, and that the combination of adhesion and grooming can lead to active fly borne nanoparticle transport. Â© 2009 American Chemical Society.</t>
  </si>
  <si>
    <t>10.2217/nnm.09.36</t>
  </si>
  <si>
    <t>Multiwalled carbon nanotube buckypaper: Toxicology and biological effects in vitro and in vivo</t>
  </si>
  <si>
    <t>Aim: We evaluated the effect of buckypaper (BP) on cancer and primary cell lines in vitro and in vivo in laboratory rats. BP is an innovative material with interesting physical/chemical properties that has possible pharmacological and prosthetic employment. Given that precautions need to be taken where carbon nanotubes are injected into human body for drug delivery, as contrast agent-carrying entities for MRI or as the material of a new prosthesis generation, we assessed the toxicity of BP carbon nanotubes. BP has structural resemblance to asbestos, whose toxicity has been linked to cancer. Results: BP decreased proliferation of human colorectal, breast and leukemic cancer cell lines in vitro. However, BP had no effect on the proliferation and viability of normal human arterial smooth muscle cells and human dermal fibroblasts in vitro. In vivo, BP induced a moderate inflammatory reaction but had no mutagenic effects. After BP implantation the animals showed an inflammatory reaction followed 2 weeks later by a cicatrization reaction with the organization and fibrosis of the scar. Conclusion: These results show a low toxicity of BP both in vitro and in vivo. Â© 2009 Future Medicine Ltd.</t>
  </si>
  <si>
    <t>10.1073/pnas.0905195106</t>
  </si>
  <si>
    <t>Long-term survival following a single treatment of kidney tumors with multiwalled carbon nanotubes and near-infrared radiation</t>
  </si>
  <si>
    <t>Multiwalled carbon nanotubes (MWCNTs) exhibit physical properties that render them ideal candidates for application as noninvasive mediators of photothermal cancer ablation. Here, we demonstrate that use of MWCNTs to generate heat in response to near-infrared radiation (NIR) results in thermal destruction of kidney cancer in vitro and in vivo. We document the thermal effects of the therapy through magnetic resonance temperature-mapping and heat shock protein-reactive immunohistochemistry. Our results demonstrate that use of MWCNTs enables ablation of tumors with low laser powers (3 W/cm2) and very short treatment times (a single 30-sec treatment) with minimal local toxicity and no evident systemic toxicity. These treatment parameters resulted in complete ablation of tumors and a &gt;3.5-month durable remission in 80% of mice treated with 100 Î¼g of MWCNT. Use of MWCNTs with NIR may be effective in anticancer therapy.</t>
  </si>
  <si>
    <t>10.1166/jnn.2009.1097</t>
  </si>
  <si>
    <t>Genotoxic properties of nylon-6/MWNTs nanohybrid</t>
  </si>
  <si>
    <t>We performed the micronucleus test to determine the level of biocompatibility of pristine multi-walled carbon nanotubes (MWNTs) and MWNTs functionalized with nylon-6, (referred to as the nylon-6/MWNTs nanohybrid), when they interact with human lymphocytes in a cell culture medium. A comparative genotoxic analysis demonstrated a better degree of biocompatibility of nylon-6/MWNT with human lymphocytes, as compared to pristine MWNTs, for the concentration range of 10-60 Î¼g/ml. An evidence was found that pristine MWNTs act as clastogenic agents and possibly as aneuploidogenic agents, increasing the frequency of genotoxic bioindicators. On the other hand, nylon-6/MWNTs nanohybrid were observed to induce cell death via apoptosis, which could be attributed to residual impurities of Îµ-caprolactam. Copyright Â© 2009 American Scientific Publishers.</t>
  </si>
  <si>
    <t>10.1080/17435390802593057</t>
  </si>
  <si>
    <t>10.1088/0957-4484/20/28/285102</t>
  </si>
  <si>
    <t>Lysosomal cytotoxicity of carbon nanoparticles in cells of the molluscan immune system: An in vitro study</t>
  </si>
  <si>
    <t>Multi-walled carbon nanotubes suppress potassium channel activities in PC12 cells</t>
  </si>
  <si>
    <t>The toxicity and ecotoxicity of nanomaterials is poorly understood and the risks of environmental exposure are largely unknown. In vitro cellular toxicity of C60-fullerene and carbon nanotubes was investigated by measuring the retention of a cationic probe (neutral red) within the lysosomal compartment of phagocytic blood cells (hemocytes) from marine mussels (Mytilus galloprovincialis). Intra-lysosomal retention of neutral red, over time, is a measure of the stability of the lysosomal membrane and the health of the cell. Aqueous suspensions of carbon nanoparticles (C60-fullerene - 1.0 and 10 g.ml-1) induced cytotoxicity in circulating phagocytic hemocytes, which are a key component of the molluscan innate immune system. Hemocytes exposed to the same concentration range of carbon nanotubes were unaffected. These findings are consistent with the hypothesis that C60-fullerene is cytotoxic on uptake into the endocytic-lysosomal system and that cell injury may be mediated by generation of reactive oxygen species (ROS).</t>
  </si>
  <si>
    <t>The advancement in nanotechnology has produced technological and conceptual breakthroughs but the effects nanomaterials have on organisms at the cellular level are poorly understood. Here we report that carboxyl-terminated multi-walled carbon nanotubes (MWCNTs) act as antagonists of three types of potassium channels as assessed by whole-cell patch clamp electrophysiology on undifferentiated pheochromocytoma (PC12) cells. Our results showed that carboxyl-terminated MWCNTs suppress the current densities of I to, I K in a time-dependent and irreversible manner. The suppressions were most distinct 24h after incubation with MWCNTs. However, MWCNTs did not significantly change the expression levels of reactive oxygen species (ROS) or intracellular free calcium and also did not alter the mitochondrial membrane potential (Î”Î¨m) in PC12 cells. These results suggest that oxidative stress was not involved in the MWCNTs suppression of It o, and I current densities. Nonetheless, the suppression of potassium currents by MWCNTs will impact on electrical signaling of excitable cells such as neurons and muscles. Â© 2009 IOP Publishing Ltd.</t>
  </si>
  <si>
    <t>10.1093/toxsci/kfp100</t>
  </si>
  <si>
    <t>Absence of carcinogenic response to multiwall carbon nanotubes in a 2-year bioassay in the peritoneal cavity of the rat</t>
  </si>
  <si>
    <t>Toxicological investigations of carbon nanotubes have shown that they can induce pulmonary toxicity, and similarities with asbestos fibers have been suggested. We previously reported that multiwall carbon nanotubes (MWCNT) induced lung inflammation, granulomas and fibrotic reactions. The same MWCNT also caused mutations in epithelial cells in vitro and in vivo. These inflammatory and genotoxic activities were related to the presence of defects in the structure of the nanotubes. In view of the strong links between inflammation, mutations and cancer, these observations prompted us to explore the carcinogenic potential of these MWCNT in the peritoneal cavity of rats. The incidence of mesothelioma and other tumors was recorded in three groups of 50 male Wistar rats injected intraperitoneally with a single dose of MWCNT with defects (2 or 20 mg/animal) and MWCNT without defects (20 mg/animal). Two additional groups of 26 rats were used as positive (2 mg UICC crocidolite/animal) and vehicle controls. After 24 months, although crocidolite induced a clear carcinogenic response (34.6% animals with mesothelioma vs. 3.8% in vehicle controls), MWCNT with or without structural defects did not induce mesothelioma in this bioassay (4, 0, or 6%, respectively). The incidence of tumors other than mesothelioma was not significantly increased across the groups. The initial hypothesis of a contrasting carcinogenic activity between MWCNT with and without defects could not be verified in this bioassay. We discuss the possible reasons for this absence of carcinogenic response, including the length of the MWCNT tested (&lt; 1 Î¼m on average), the absence of a sustained inflammatory reaction to MWCNT, and the capacity of these MWCNT to quench free radicals. Â© The Author 2009. Published by Oxford University Press on behalf of the Society of Toxicology. All rights reserved.</t>
  </si>
  <si>
    <t>10.1016/j.bbrc.2009.04.157</t>
  </si>
  <si>
    <t>10.1093/toxsci/kfp146</t>
  </si>
  <si>
    <t>Carbon nanotubes promote neuron differentiation from human embryonic stem cells</t>
  </si>
  <si>
    <t>Inhalation toxicity of multiwall carbon nanotubes in rats exposed for 3 months</t>
  </si>
  <si>
    <t>Human embryonic stem cells (hESCs) hold great promise for regenerative medicine and transplantation therapy due to their self-renewal and pluripotent properties. We report that 2D thin film scaffolds composed of biocompatible polymer grafted carbon nanotubes (CNTs), can selectively differentiate human embryonic stem cells into neuron cells while maintaining excellent cell viability. According to fluorescence image analysis, neuron differentiation efficiency of poly(acrylic acid) grafted CNT thin films is significant greater than that on poly(acrylic acid) thin films. When compared with the conventional poly-l-ornithine surfaces, a standard substratum commonly used for neuron culture, this new type thin film scaffold shows enhanced neuron differentiation. No noticeable cytotoxic effect difference has been detected between these two surfaces. The surface analysis and cell adhesion study have suggested that CNT-based surfaces can enhance protein adsorption and cell attachment. This finding indicates that CNT-based materials are excellent candidates for hESCs' neuron differentiation.</t>
  </si>
  <si>
    <t>Carbon nanotubes (CNT) are of great commercial interest. Theoretically, during processing and handling of CNT and in abrasion processes on composites containing CNT, inhalable CNT particles might be set free. For hazard assessment, we performed a 90-day inhalation toxicity study with a multiwall CNT (MWCNT) material (Nanocyl NC 7000) according to Organisation for Economic Co-operation and Development test guideline 413. Wistar rats were head-nose exposed for 6 h/day, 5 days/week, 13 weeks, total 65 exposures, to MWCNT concentrations of 0 (control), 0.1, 0.5, or 2.5 mg/m3. Highly respirable dust aerosols were produced with a proprietary brush generator which neither damaged the tube structure nor increased reactive oxygen species on the surface. Inhalation exposure to MWCNT produced no systemic toxicity. However, increased lung weights, pronounced multifocal granulomatous inflammation, diffuse histiocytic and neutrophilic inflammation, and intra-alveolar lipoproteinosis were observed in lung and lung-associated lymph nodes at 0.5 and 2.5 mg/m3. These effects were accompanied by slight blood neutrophilia at 2.5 mg/m3. Incidence and severity of the effects were concentration related. At 0.1 mg/m3, there was still minimal granulomatous inflammation in the lung and in lung-associated lymph nodes; a no observed effect concentration was therefore not established in this study. The test substance has low dust-forming potential, as demonstrated by dustiness measurements, but nonetheless strict industrial hygiene measures must be taken during handling and processing. Toxicity and dustiness data such as these can be used to compare different MWCNT materials and to select the material with the lowest risk potential for a given application. Â© The Author 2009. Published by Oxford University Press on behalf of the Society of Toxicology. All rights reserved. For permissions, please email: journals.permissions@oxfordjournals.org.</t>
  </si>
  <si>
    <t>10.1016/j.neuro.2009.05.005</t>
  </si>
  <si>
    <t>Induction of oxidative stress by single wall carbon nanotubes in the liver and kidney of mice</t>
  </si>
  <si>
    <t>Effects of carbon nanotubes on primary neurons and glial cells</t>
  </si>
  <si>
    <t>In order to assess the toxic effects of single wall carbon nanotubes (SWCNTs) on organisms, in the present study, we investigated the induction of oxidative stress by SWCNTs or carbon black (CB) in liver and kidney using a mouse model. The results show that SWCNTs or CB exposure significantly decreased glutathione (GSH) content, superoxide dismutase (SOD) activity and increased the contents of final product of the lipid peroxidization MDA, as well as DNA-protein crosslinks (DPC) in the liver and kidney of mice. But the degree of stress in the SWCNTs exposure groups was higher than those in CB treated groups at the highest concentration (0.08 mgÂ·d-1). Overall, this study demonstrates that SWCNTs exposure can produce oxidative stress in the liver and kidney of mice, and the induction of oxidative stress is partly due to SWCNTs' unique structure and metal participation.</t>
  </si>
  <si>
    <t>Carbon nanotubes (CNTs) are among the most promising novel nanomaterials and their unique chemical and physical properties suggest an enormous potential for many areas of research and applications. As a consequence, the production of CNT-based material and thus the occupational and public exposure to CNTs will increase steadily. Although there is evidence that nanoparticles (NPs) can enter the nervous system via the blood stream, olfactory nerves or sensory nerves in the skin, there is still only little knowledge about possible toxic effects of CNTs on cells of the nervous system. The goal of the present study was to analyse the influences of single-walled CNTs (SWCNTs) with different degrees of agglomeration on primary cultures derived from chicken embryonic spinal cord (SPC) or dorsal root ganglia (DRG). As measured by the Hoechst assay treatment of mixed neuro-glial cultures with up to 30 Î¼g/mL SWCNTs significantly decreased the overall DNA content. This effect was more pronounced if cells were exposed to highly agglomerated SWCNTs as compared to better dispersed SWCNT-bundles. Using a cell-based ELISA we found that SWCNTs reduce the amount of glial cells in both peripheral nervous system (PNS) and central nervous system (CNS) derived cultures. Neurons were only affected in DRG derived cultures, where SWCNT treatment resulted in a decreased number of sensory neurons, as measured by ELISA. Additionally, whole-cell patch recordings revealed a diminished inward conductivity and a more positive resting membrane potential of SWCNT treated DRG derived neurons compared to control samples. The SWCNT suspensions used in this study induced acute toxic effects in primary cultures from both, the central and peripheral nervous system of chicken embryos. The level of toxicity is at least partially dependent on the agglomeration state of the tubes. Thus if SWCNTs can enter the nervous system at sufficiently high concentrations, it is likely that adverse effects on glial cells and neurons might occur. Â© 2009 Elsevier Inc. All rights reserved.</t>
  </si>
  <si>
    <t>Huanjing Kexue Xuebao / Acta Scientiae Circumstantiae</t>
  </si>
  <si>
    <t>10.1016/j.apsusc.2009.05.016</t>
  </si>
  <si>
    <t>Synthesis, characterization and cytotoxicity of surface amino-functionalized water-dispersible multi-walled carbon nanotubes</t>
  </si>
  <si>
    <t>Surface functionalization of multi-walled carbon nanotubes (MWCNTs), with amino groups via chemical modification of carboxyl groups introduced on the nanotube surface, using O-(7-azabenzotriazol-1-yl)-N,N,Nâ€²,Nâ€²-tetramethyluronium hexafluorophosphate (N-HATU) and N,N-diisopropylethylamine (DIEA) is reported. The N-HATU coupling agent provides faster reaction rate and the reaction occurs at lower temperature compared to amidation and acylation-amidation chemistry. The amines, 1,6-hexanediamine (HDA), diethylenetriamine (DETA), triethylenetetramine (TETA) and 1,4-phenylenediamine (PDA) were used. The resulting materials were characterized with different techniques such as FTIR, XRD, elemental analysis, TGA, TEM, UV-vis spectroscopy and cyclic voltammetry. MWCNTs functionalized with PDA posses the best dispersibility and electron transfer properties in comparison to the others amines. Functionalized MWCNTs, at the concentrations between 1 and 50 Î¼g ml -1 , were not cytotoxic for the fibroblast L929 cell line. However, the concentrations of MWCNTs higher of 10 Î¼g ml -1 reduced cell growth and this effect correlated positively with the degree of their uptake by L929 cells. Â© 2009 Elsevier B.V. All rights reserved.</t>
  </si>
  <si>
    <t>10.1088/0953-8984/21/14/144205</t>
  </si>
  <si>
    <t>10.1021/nn900416z</t>
  </si>
  <si>
    <t>Modelling the relative stability of carbon nanotubes exposed to environmental adsorbates and air</t>
  </si>
  <si>
    <t>Uptake of noncytotoxic acid-treated single-walled carbon nanotubes into the cytoplasm of human macrophage cells</t>
  </si>
  <si>
    <t>In parallel with the development of technological applications for carbon nanotubes, issues related to toxicology and environmental impact are also under increased scrutiny. It is clear from the available literature that the integrity of future carbon nanotube-based devices, our ability to anticipate failure of these devices, and our ability to manage the toxicological and environmental impacts require a detailed understanding of the stability of pure and functionalized carbon nanotubes under a full range of environmental conditions. Motivated by this endeavour, the present study uses a general thermodynamic model to predict the relative stability of carbon nanotubes exposed to a variety of atmospheric adsorbates, and uses them to examine the stability of nanotubes in air, as a function of the relative humidity. In general the results indicate that the adsorption of a sparse coverage of air is thermodynamically favoured, depending on the humidity, and the stability of small diameter nanotubes may be improved by exposure to humid air. Â© 2009 IOP Publishing Ltd.</t>
  </si>
  <si>
    <t>Water-soluble single-walled nanotubes (SWNTs) are being tested as contrast agents for medical imaging and for the delivery of therapeutically active molecules to target cells. However, before they become used commercially, it will be essential to establish their subcellular distribution and whether they are cytotoxic. Here we characterize uptake of unlabeled, acid-treated, water-soluble SWNTs by human monocyte derived macrophage cells using a combination of Raman spectroscopy and analytical electron microscopy and compare our findings to previous work on unpurified SWNTs. Raman spectroscopy demonstrated that acid-treated SWNTs had a greater number of functional groups on the carbon walls than nontreated SWNT. The acid-treated SWNTs were less aggregated within cells than unpurifed SWNTs. Bundles, and also individual acid-treated SWNTs, were found frequently inside lysosomes and also the cytoplasm, where they caused no significant changes in cell viability or structure even after 4 days of exposure. Â© 2009 American Chemical Society.</t>
  </si>
  <si>
    <t>Journal of Physics Condensed Matter</t>
  </si>
  <si>
    <t>10.1016/j.taap.2009.04.003</t>
  </si>
  <si>
    <t>Effects of multi-walled carbon nanotubes on a murine allergic airway inflammation model</t>
  </si>
  <si>
    <t>The development of nanotechnology has increased the risk of exposure to types of particles other than combustion-derived particles in the environment, namely, industrial nanomaterials. On the other hand, patients with bronchial asthma are sensitive to inhaled substances including particulate matters. This study examined the effects of pulmonary exposure to a type of nano-sized carbon nanotube (multi-walled nanotubes: MWCNT) on allergic airway inflammation in vivo and their cellular mechanisms in vitro. In vivo, ICR mice were divided into 4 experimental groups. Vehicle, MWCNT (50 Î¼g/animal), ovalbumin (OVA), and OVA + MWCNT were repeatedly administered intratracheally. Bronchoalveolar lavage (BAL) cellularity, lung histology, levels of cytokines related to allergic inflammation in lung homogenates/BAL fluids (BALFs), and serum immunoglobulin levels were studied. Also, we evaluated the impact of MWCNT (0.1-1 Î¼g/ml) on the phenotype and function of bone marrow-derived dendritic cells (DC) in vitro. MWCNT aggravated allergen-induced airway inflammation characterized by the infiltration of eosinophils, neutrophils, and mononuclear cells in the lung, and an increase in the number of goblet cells in the bronchial epithelium. MWCNT with allergen amplified lung protein levels of Th cytokines and chemokines compared with allergen alone. MWCNT exhibited adjuvant activity for allergen-specific IgG1 and IgE. MWCNT significantly increased allergen (OVA)-specific syngeneic T-cell proliferation, particularly at a lower concentration in vitro. Taken together, MWCNT can exacerbate murine allergic airway inflammation, at least partly, via the promotion of a Th-dominant milieu. In addition, the exacerbation may be partly through the inappropriate activation of antigen-presenting cells including DC. Â© 2009 Elsevier Inc. All rights reserved.</t>
  </si>
  <si>
    <t>10.1289/ehp.11922</t>
  </si>
  <si>
    <t>10.3233/BME-2009-0559</t>
  </si>
  <si>
    <t>10.1039/b823322e</t>
  </si>
  <si>
    <t>Oxidatively damaged DNA in rats exposed by oral gavage to C&lt;inf&gt;60&lt;/inf&gt; fullerenes and single-walled carbon nanotubes</t>
  </si>
  <si>
    <t>Development of an in vitro screening method for safety evaluation of nanomaterials</t>
  </si>
  <si>
    <t>The ionic liquid-associated synthesis of a cellulose/SWCNT complex and its remarkable biocompatibility</t>
  </si>
  <si>
    <t>Background: C60 fullerenes and single-walled carbon nanotubes (SWCNT) are projected to be used in medicine and consumer products with potential human exposure. The hazardous effects of these particles are expected to involve oxidative stress with generation of oxidatively damaged DNA that might be the initiating event in the development of cancer. Objective: In this study we investigated the effect of a single oral administration of C60 fullerenes and SWCNT. Methods: We measured the level of oxidative damage to DNA as the premutagenic 8-oxo-7,8-dihydro-2â€²-deoxyguanosine (8-oxodG) in the colon mucosa, liver, and lung of rats after intragastric administration of pristine C60 fullerenes or SWCNT (0.064 or 0.64 mg/kg body weight) suspended in saline solution or corn oil. We investigated the regulation of DNA repair systems toward 8-oxodG in liver and lung tissue. Results: Both doses of SWCNT increased the levels of 8-oxodG in liver and lung. Administration of C60 fullerenes increased the hepatic level of 8-oxodG, whereas only the high dose generated 8-oxodG in the lung. We detected no effects on 8-oxodG in colon mucosa. Suspension of particles in saline solution or corn oil yielded a similar extent of genotoxicity, whereas corn oil per se generated more genotoxicity than the particles. Although there was increased mRNA expression of 8-oxoguanine DNA glycosylase in the liver of C60 fullerene-treated rats, we found no significant increase in repair activity. Conclusions: Oral exposure to low doses of C60 fullerenes and SWCNT is associated with elevated levels of 8-oxodG in the liver and lung, which is likely to be caused by a direct genotoxic ability rather than an inhibition of the DNA repair system.</t>
  </si>
  <si>
    <t>To evaluate the role of particle size in cytotoxicity tests of nanomaterials (NMs), we exposed Chinese hamster cells to polystyrene (PS) spheres with defined diameters ranging from 0.1 to 9.2 Î¼m. We found that the 4.45-Î¼m PS particles were most cytotoxic while sizes 0.1 and 0.2 Î¼m showed no cytotoxicity up to 1000 Î¼g/ml. In the chromosome aberration test, the 4.45-Î¼m PS particles induced polyploidy in a mass concentration-dependent manner in 24- and 48-h treatments. The 5.26-Î¼m PS particles induced polyploidy only at 1000 Î¼g/ml for 48 h. Next, we performed the cytotoxicity test with as-grown single walled carbon nanohorns (NHas). These were suspended in DMSO and then transferred into the culture medium followed by sonication. Six suspensions differently sonicated showed the same apparent toxicity, although the total particle size distributions differed. However, the sizes of NHas particles predicted to be most toxic from the experiments with PS particles, i.e. 1.01-4.47 Î¼m constituted 40-60% of all particles in all six suspensions. The results suggest that the cytotoxicity of NMs in suspension depends on specific sizes of aggregates and therefore suspensions should be checked with regard to particle size distributions in assays of toxic effects. The uptake of particles into cells was confirmed by confocal microscopy.</t>
  </si>
  <si>
    <t>Single-walled carbon nanotubes (SWCNTs) wrapped with cellulose have been successfully prepared by the treatment of SWCNTs with a cellulose solution in the ionic liquid 1-butyl-3-methylimidazolium bromide. The obtained SWCNT complex can be dispersed in water, forming a stable solution with excellent biocompatibility. It was found that long cellulose/SWCNT scaffolds could promote the growth of HeLa cells. In suspensions, short cellulose/SWCNTs complexes tend to enter HeLa cells and show little affect on cell proliferation. Therefore, the complexes have potential applications in biomaterial scaffolds and intracellular drug delivery systems. Â© 2009 The Royal Society of Chemistry.</t>
  </si>
  <si>
    <t>Bio-Medical Materials and Engineering</t>
  </si>
  <si>
    <t>10.1177/0960327109105159</t>
  </si>
  <si>
    <t>10.1177/0960327109105150</t>
  </si>
  <si>
    <t>Airway barrier dysfunction induced by exposure to carbon nanotubes in vitro: Which role for fiber length?</t>
  </si>
  <si>
    <t>Cardiac autonomic regulation after lung exposure to carbon nanotubes</t>
  </si>
  <si>
    <t>Although carbon nanotubes (CNTs) are increasingly used, their biological effects are only incompletely characterized. However, experimental evidence suggests that the intratracheal instillation of CNTs causes the formation of interstitial granulomas and progressive pulmonary fibrosis in rodents. Using human epithelial Calu-3 cells as a model of airway epithelium in vitro, we have recently reported that the exposure to commercial multi-walled CNTs (MWCNTs) causes a progressive decrease of the transepithelial electrical resistance (TEER), pointing to a CNT-dependent impairment of the epithelial barrier function. To characterize better this behavior, we compared the effects of two types of MWCNTs and single-walled CNTs (SWCNTs) of different lengths on the TEER of Calu-3 monolayers. All the materials were used at a dose of 100 Î¼mL corresponding to an exposure of 73 Î¼cm2 of cell monolayer. Only the longer MWCNTs and SWCNTs cause a significant decrease in TEER. To elucidate the mechanism underlying the changes in barrier function, the expression of the junction proteins occludin and ZO-1 has been also assessed. No significant decrease in the mRNA for either protein is detectable after the exposure to any type of CNTs. It is concluded that the impairment of barrier function in Calu-3 monolayers is a peculiar effect of CNTs endowed with clear cut fiber properties and is not referable to marked changes in the expression of junction proteins.</t>
  </si>
  <si>
    <t>The ultrafine (UF) component of airborne pollution may impair cardiovascular autonomic control, a high-risk condition for cardiovascular adverse events. Since engineered nanoparticles, such as single-walled carbon nanotubes (SWCNTs) share physicochemical properties with UF, they might have similar adverse effects. Aim of the study was to evaluate arterial baroreflex function (BRF) at baseline, 24 h after the first instillation, immediately before the second one, and 2 weeks later, in adult Wystar-Kyoto conscious rats undergoing two intratracheal instillations of SWCNT (eight rats) or phosphate buffer saline (PBS) (five rats) at 2-week interval. During each session, 30-min continuous recording of arterial pressure and pulse interval was performed by a telemetered catheter implanted in the abdominal aorta of the rats. BRF was studied by the sequence technique. SWCNTs dispersed in PBS (1 mg/ml) were administered immediately after sonication (1 Î¼g body weight). A significant decrease in the number of baroreflex sequences (from 498 Â± 27.1 at baseline to 287 Â± 40.2 at the recording performed after 4 weeks; P &lt; 0.05) was observed in SWCNT-instilled rats, whereas no significant change was detected in controls. These data suggest that SWCNTs may alter the BRF, thus affecting the autonomic cardiovascular control regulation.</t>
  </si>
  <si>
    <t>10.1016/j.colsurfb.2009.01.020</t>
  </si>
  <si>
    <t>10.1016/j.carbon.2009.03.003</t>
  </si>
  <si>
    <t>Concentration control of carbon nanotubes in aqueous solution and its influence on the growth behavior of fibroblasts</t>
  </si>
  <si>
    <t>Multi-walled carbon nanotubes do not impair immune functions of dendritic cells</t>
  </si>
  <si>
    <t>This work investigated the biological influence of water-soluble multiwalled carbon nanotubes (wsMWCNTs) on fibroblast cell growth as a function of concentration control in an aqueous solution. The wsMWCNTs were prepared by an optimal procedure of ultrasonication/concentrated acids oxidation. The concentration of wsMWCNT in the solution was quantified by an established calibration line. A stable concentration of 0.3 mg/ml was obtained in the surfactant-free water. The physicochemical properties of wsMWCNTs were characterized using scanning electron microscopy (SEM), X-ray photoelectron spectroscopy (XPS), UV/VIS/NIR spectroscopy, and dynamic light scattering (DLS). Cell proliferation and the cell cycle were examined by MTS assay, flow cytometry and TEM respectively. Experimental results showed that the oxidation degree was a key factor that determined the concentration and stability of wsMWCNTs in the aqueous solution. The wsMWCNTs were able to enter into the cells and mainly accumulated in the cytoplasm. The wsMWCNTs-induced variations in cell proliferation and the cell cycle were concentration dependent. Cells cultivated with wsMWCNTs of 0.3 mg/ml underwent a dramatic apoptosis. The proliferation was clearly suppressed when the cells were cultivated with wsMWCNTs of 0.03 mg/ml. There were no obvious influences on cell proliferation and the cell cycle when the concentration of wsMWNTs decreased to 0.01 mg/ml. Â© 2009 Elsevier B.V. All rights reserved.</t>
  </si>
  <si>
    <t>The influence of carboxylic multi-walled carbon nanotubes (c-MWCNTs) on the immune activities of dendritic cells (DCs), the most important professional antigen presenting cells, is evaluated. In spite of their diameters, c-MWCNTs are generously phagocytosed by DCs without any cytotoxicity. Treatment with c-MWCNTs, with concentrations of up to 100 Î¼g/mL, does not induce phenotypical maturation of DCs. Furthermore, c-MWCNTs do not interfere with normal DC activation induced by stimulus, such as lipopolysaccharide. The results indicate that c-MWCNTs have good biocompatibility with DCs. Â© 2009 Elsevier Ltd. All rights reserved.</t>
  </si>
  <si>
    <t>10.1016/j.tox.2009.02.009</t>
  </si>
  <si>
    <t>Pro-inflammatory and potential allergic responses resulting from B cell activation in mice treated with multi-walled carbon nanotubes by intratracheal instillation</t>
  </si>
  <si>
    <t>The increased application of engineered carbon nanotubes (CNTs) has also raised the level of public concern regarding possible toxicities caused by exposure to these nanostructures. In this study, pulmonary and systemic immune responses induced by intratracheal instillation of multi-walled carbon nanotubes (MWCNTs) were investigated in mice. Total numbers of immune cells in bronchoalveolar lavage (BAL) fluid were significantly increased in treated groups (5, 20, and 50 mg/kg doses of MWCNTs) and the distribution of neutrophils was elevated at day 1 after instillation. Pro-inflammatory cytokines (IL-1, TNF-Î±, IL-6, IL-4, IL-5, IL-10, IL-12, and IFN-Î³) were also increased in a dose-dependent manner, both in BAL fluid and in blood. Most of the cytokines showed the highest levels at day 1 after instillation and then decreased. Th2-type cytokines (IL-4, IL-5, and IL-10) were elevated in the treated group to levels higher than those of the Th1-type cytokines (IL-12 and IFN-Î³). Furthermore, distributions of B cells in spleen and blood were significantly increased at day 1 after instillation, indicating that Th2-type cytokines had activated B cells, causing them to proliferate. Along with the additional numbers of B cells, granuloma formation in the lung tissue and IgE production were also observed, with an intensity dependent on the dose of MWCNTs instilled. Based on these observations, it is suggested that MWCNTs may induce allergic responses in mice through B cell activation and production of IgE. Â© 2009 Elsevier Ireland Ltd. All rights reserved.</t>
  </si>
  <si>
    <t>10.1093/toxsci/kfp057</t>
  </si>
  <si>
    <t>Single-walled and multi-walled carbon nanotubes promote allergic immune responses in mice</t>
  </si>
  <si>
    <t>The adjuvant effect of particles on allergic immune responses has been shown to increase with decreasing particle size and increasing particle surface area. Like ultrafine particles, carbon nanotubes (CNTs) have nano-sized dimensions and a large relative surface area and might thus increase allergic responses. Therefore, we examined whether single-walled (sw) and multi-walled (mw) CNTs have the capacity to promote allergic responses in mice, first in an sc injection model and thereafter in an intranasal model. Balb/cA mice were exposed to three doses of swCNT, mwCNT, as well as ultrafine carbon black particles (ufCBPs, Printex90) during sensitization with the allergen ovalbumin (OVA). Five days after an OVA booster, OVA-specific IgE, IgG1, and IgG2a antibodies in serum and the numbers of inflammatory cells and cytokine levels in bronchoalveolar lavage fluid (BALF) were determined. Furthermore, ex vivo OVA-induced cytokine release from mediastinal lymph node (MLN) cells was measured. In separate experiments, differential cell counts were determined in BALF 24 h after a single intranasal exposure to the particles in the absence of allergen. We demonstrate that both swCNT and mwCNT together with OVA strongly increased serum levels of OVA-specific IgE, the number of eosinophils in BALF, and the secretion of Th2-associated cytokines in the MLN. On the other hand, only mwCNT and ufCBP with OVA increased IgG2a levels, neutrophil cell numbers, and tumor necrosis factor-alpha and monocyte chemoattractant protein-1 levels in BALF, as well as the acute influx of neutrophils after exposure to the particles alone. This study demonstrates that CNTs promote allergic responses in mice. Â© The Author 2009. Published by Oxford University Press on behalf of the Society of Toxicology. All rights reserved.</t>
  </si>
  <si>
    <t>10.1016/j.toxlet.2008.11.019</t>
  </si>
  <si>
    <t>10.1016/j.toxlet.2008.11.024</t>
  </si>
  <si>
    <t>Genotoxicity of nanomaterials: DNA damage and micronuclei induced by carbon nanotubes and graphite nanofibres in human bronchial epithelial cells in vitro</t>
  </si>
  <si>
    <t>Studies on the in vitro genotoxicity of baytubes&lt;sup&gt;Â®&lt;/sup&gt;, agglomerates of engineered multi-walled carbon-nanotubes (MWCNT)</t>
  </si>
  <si>
    <t>Despite the increasing industrial use of different nanomaterials, data on their genotoxicity are scant. In the present study, we examined the potential genotoxic effects of carbon nanotubes (CNTs; &gt;50% single-walled, âˆ¼40% other CNTs; 1.1 nm Ã— 0.5-100 Î¼m; Sigma-Aldrich) and graphite nanofibres (GNFs; 95%; outer diameter 80-200 nm, inner diameter 30-50 nm, length 5-20 Î¼m; Sigma-Aldrich) in vitro. Genotoxicity was assessed by the single cell gel electrophoresis (comet) assay and the micronucleus assay (cytokinesis-block method) in human bronchial epithelial BEAS 2B cells cultured for 24 h, 48 h, or 72 h with various doses (1-100 Î¼g/cm2, corresponding to 3.8-380 Î¼g/ml) of the carbon nanomaterials. In the comet assay, CNTs induced a dose-dependent increase in DNA damage at all treatment times, with a statistically significant effect starting at the lowest dose tested. GNFs increased DNA damage at all doses in the 24-h treatment, at two doses (40 and 100 Î¼g/cm2) in the 48-h treatment (dose-dependent effect) and at four doses (lowest 10 Î¼g/cm2) in the 72-h treatment. In the micronucleus assay, no increase in micronucleated cells was observed with either of the nanomaterials after the 24-h treatment or with CNTs after the 72-h treatment. The 48-h treatment caused a significant increase in micronucleated cells at three doses (lowest 10 Î¼g/cm2) of CNTs and at two doses (5 and 10 Î¼g/cm2) of GNFs. The 72-h treatment with GNFs increased micronucleated cells at four doses (lowest 10 Î¼g/cm2). No dose-dependent effects were seen in the micronucleus assay. The presence of carbon nanomaterial on the microscopic slides disturbed the micronucleus analysis and made it impossible at levels higher than 20 Î¼g/cm2 of GNFs in the 24-h and 48-h treatments. In conclusion, our results suggest that both CNTs and GNFs are genotoxic in human bronchial epithelial BEAS 2B cells in vitro. This activity may be due to the fibrous nature of these carbon nanomaterials with a possible contribution by catalyst metals present in the materials-Co and Mo in CNTs (&lt;5 wt.%) and Fe (&lt;3 wt.%) in GNFs. Â© 2008 Elsevier Ireland Ltd. All rights reserved.</t>
  </si>
  <si>
    <t>The increasing production and expanding application of nanoparticles in multiple aspects of life necessitate reliable safety assessment. In this context we here report on the evaluation of the potential genotoxicity of baytubesÂ®, i.e. agglomerates of multi-walled carbon-nanotubes (MWCNT). Testing for chromosome aberrations was done in V79 cells and for gene mutations in the Salmonella microsome test. BaytubesÂ® were formulated in deionised water at 10 mg/ml and treated with ultrasound for 30 min at 25 Â°C. Particle size distribution was determined under the incubation conditions in the in vitro studies. In the chromosome aberration test V79 cells (OECD TG 473) were exposed in the absence or presence of S9 mix for 4 h to concentrations of 2.5, 5 and 10 Î¼g/ml of baytubesÂ® (visible from concentration of 5 Î¼g/ml and higher). Harvest was 18 h after the beginning of the treatment. In addition, cells treated with 10 Î¼g/ml were harvested 30 h after the beginning of the treatment. An additional experiment was performed using continuous treatment at 2.5, 5 and 10 Î¼g/ml for 18 h (no S9 mix) with subsequent harvest. Under these conditions and in the concentration range tested there were no cytotoxic and no clastogenic effects. In the Salmonella microsome (Ames) test (OECD TG 471) concentrations up to 5000 Î¼g/plate were tested in Salmonella typhimurium (strains TA 1535, TA 100, TA 1537, TA 98 and TA 102) in the absence or presence of S9 mix. Under these conditions and in the concentration range tested there were no bacteriotoxic and no mutagenic effects. Â© 2008 Elsevier Ireland Ltd. All rights reserved.</t>
  </si>
  <si>
    <t>10.1166/jnn.2009.025</t>
  </si>
  <si>
    <t>Diameter effects on cytotoxicity of multi-walled carbon nanotubes</t>
  </si>
  <si>
    <t>The adsorption behavior of multiple-wall carbon nanotubes on tributyltin and their combined cytotoxicity</t>
  </si>
  <si>
    <t>In this work, we focus on the diameter effects on cytotoxicity of different diametered multi-walled carbon nanotubes (MWNTs). Cellular viability, phagocytotic ability, and apoptosis of guinea pig alveolar macrophages (AM) exposed to MWNTs were studied. MWNTs in smaller diameter showed less cytotoxicity than the larger ones at the same dosage. The phagocytosis ability of AM was partially impaired when the concentration of MWNTs was up to 20 fig/m\, where a further characteristic feature of AM apoptosis was observed. The results indicate that MWNTs in different diameters exhibited quite different cytotoxicity, and for the first time revealed the diameter-effect of MWNTs on cytotoxicity. Copyright Â© 2009 American Scientific Publishers All rights reserved.</t>
  </si>
  <si>
    <t>The adsorption behavior of multiple-wall carbon nanotubes (MWNTs) to tributyltin (TBT) was investigated. Several factors including pH and salinity were studied. Based on comparison of the adsorption behaviors of inorganic tin and tetrabutyltin (TeBT) with that of TBT, the adsorption mechanism of MWNTs to organotin compounds is discussed. The results showed strong adsorption ability of MWNTs to TBT. The adsorption equilibrium was rapidly reached. The adsorption behavior of MWNTs to TBT was consistent with both Langmuir and Freundlich adsorption isotherms, and was clearly affected by the pH value. The hydrophobic adsorption of MWNTs to TBT might weaken the cytotoxicity of TBT.</t>
  </si>
  <si>
    <t>10.1016/j.taap.2009.02.018</t>
  </si>
  <si>
    <t>Potential in vitro effects of carbon nanotubes on human aortic endothelial cells</t>
  </si>
  <si>
    <t>Respiratory exposure of mice to carbon nanotubes induces pulmonary toxicity and adverse cardiovascular effects associated with atherosclerosis. We hypothesize that the direct contact of carbon nanotubes with endothelial cells will result in dose-dependent effects related to altered cell function and cytotoxicity which may play a role in potential adverse pulmonary and cardiovascular outcomes. To test this hypothesis, we examined the effects of purified single- and multi-walled carbon nanotubes (SWCNT and MWCNT) on human aortic endothelial cells by evaluating actin filament integrity and VE-cadherin distribution by fluorescence microscopy, membrane permeability by measuring the lactate dehydrogenase (LDH) release, proliferation/viability by WST-1 assay, and overall functionality by tubule formation assay. Marked actin filament and VE-cadherin disruption, cytotoxicity, and reduced tubule formation occurred consistently at 24 h post-exposure to the highest concentrations [50-150 Î¼g/106 cells (1.5-4.5 Î¼g/ml)] for both SWCNT and MWCNT tested in our studies. These effects were not observed with carbon black exposure and carbon nanotube exposure in lower concentrations [1-10 Î¼g/106 cells (0.04-0.4 Î¼g/ml)] or in any tested concentrations at 3 h post-exposure. Overall, the results indicate that SWCNT and MWCNT exposure induce direct effects on endothelial cells in a dose-dependent manner.</t>
  </si>
  <si>
    <t>10.1016/j.taap.2009.02.007</t>
  </si>
  <si>
    <t>10.1016/j.carbon.2008.12.032</t>
  </si>
  <si>
    <t>Dispersion medium modulates oxidative stress response of human lung epithelial cells upon exposure to carbon nanomaterial samples</t>
  </si>
  <si>
    <t>The splenic toxicity of water soluble multi-walled carbon nanotubes in mice</t>
  </si>
  <si>
    <t>Due to their large specific surface area, the potential of nanoparticles to be highly reactive and to induce oxidative stress is particularly high. In addition, some types of nanoparticles contain transition metals as trace impurities which are known to generate reactive oxygen species (ROS) in biological systems. This study investigates the potential of two types of single-walled carbon nanotube samples, nanoparticulate carbon black and crocidolite asbestos to induce ROS in lung epithelial cells in vitro. Carbon nanotube and carbon black samples were used as produced, without further purification or processing, in order to best mimic occupational exposure by inhalation of airborne dust particles derived from carbon nanomaterial production. Intracellular ROS were measured following short-term exposure of primary bronchial epithelial cells (NHBE) and A549 alveolar epithelial carcinoma cells using the redox sensitive probe carboxydichlorofluorescin (carboxy-DCFDA). The oxidative potential of agglomerated nanomaterial samples was compared following dispersion in cell culture medium with and without foetal calf serum (FCS) supplement. In addition, samples were dispersed in dipalmitoylphosphatidylcholine (DPPC), the major component of lung surfactant. It could be illustrated that in vitro exposure of lung epithelial cells to carbon nanomaterial samples results only in moderate or low oxidative stress under the exposure conditions employed. However, cell responses are strongly dependent on the vehicle used for dispersion. Whereas the presence of DPPC increased intracellular ROS formation, FCS seemed to protect the cells from oxidative insult. Â© 2009 Elsevier Inc. All rights reserved.</t>
  </si>
  <si>
    <t>Spleen is an important immune organ and a constituting part of the reticuloendothelial system (RES). CNTs in vivo can be readily scavenged from blood and mainly entrapped by liver, spleen and lungs. Herein, water soluble multi-walled carbon nanotubes (S-MWCNTs) were used as a model to investigate the possible toxicity of carbon nanotubes (CNTs) to mouse spleen. The toxicity of various doses of S-MWCNTs was examined by carbon clearance measurement, oxidative stress assay, histopathologic and electron-microscopic examination. Compared with the control group, phagocytic activity of RES, activity of reduced glutathione, superoxide dismutase and malondialdehyde in splenic homogenate did not change significantly in 2 months. The histopathologic examination showed no observable sign of damage in spleen; however, the accumulated S-MWCNTs gradually transferred from the red pulp to the white pulp over the exposure time and might initiate the adaptive immune response of spleen. Â© 2009 Elsevier Ltd. All rights reserved.</t>
  </si>
  <si>
    <t>10.1021/nl8030746</t>
  </si>
  <si>
    <t>Multiwalled carbon nanotubes specifically inhibit osteoclast differentiation and function</t>
  </si>
  <si>
    <t>Since attention has been paid to the use of multiwalled carbon nanotubes (MWCNTs) as biomaterials in contact with bone, it is critical to understand the reaction of bone cells to MWCNTs. We show that MWCNTs inhibit osteoclastic bone resorption in vivo and that MWCNTs inhibit osteoclastic differentiation and suppressed a transcription factor essential for osteoclastogenesis in vitro. These results suggest that MWCNTs have beneficial effects on bones when they are used as biomaterials. Â© 2009 American Chemical Society.</t>
  </si>
  <si>
    <t>10.1016/j.carbon.2009.01.026</t>
  </si>
  <si>
    <t>10.1016/j.carbon.2009.01.028</t>
  </si>
  <si>
    <t>Effects of serum proteins on intracellular uptake and cytotoxicity of carbon nanoparticles</t>
  </si>
  <si>
    <t>In vivo immunological toxicity in mice of carbon nanotubes with impurities</t>
  </si>
  <si>
    <t>To explore the effects of the novel properties of carbon nanoparticles (CNPs) on cytotoxicity, the adsorption of serum proteins in cell culture medium on multi-walled carbon nanotubes and three kinds of carbon blacks was investigated. The uptake of CNPs by Hela cells was measured quantitatively using 99mTc radionuclide labeling and tracing techniques, and the dependence of CNPs uptake on serum proteins was examined. The cytotoxicity of CNPs in medium with and without serum was assayed by the MTT [3-(4,5-dimethylthiazol-2-yl)-2,5-diphenyltetrazolium bromide] method. It was found that cellular uptake was much higher in cells exposed to CNPs in serum-free culture medium than those in culture medium with serum. Serum proteins adsorbed on CNPs attenuated the inherent cytotoxicity of CNPs, and the extent of toxicity attenuation increased with increasing amounts of serum proteins adsorbed on CNPs. The possible reasons responsible for the considerable influence of serum proteins on cytotoxicity were indicated. Â© 2009 Elsevier Ltd. All rights reserved.</t>
  </si>
  <si>
    <t>The longstanding question as to whether carbon nanotubes are intrinsically toxic hinders their widespread industrial application. Here, we clarify the effect of impurities within such tubes through systemic studies of immunological responses in mice by monitoring and examining changes in peripheral T-cell subset and peripheral cytokine levels and histology. Contaminated and clean tubes were subcutaneously implanted in mice. The implanted tubes with impurities clearly induced immunological toxicity and localized alopecia, whereas extremely pure implanted tubes showed good biocompatibility. Our studies suggest that such high-temperature thermal treatment is an effective way to improve the biocompatibility of carbon nanotube. Â© 2009 Elsevier Ltd. All rights reserved.</t>
  </si>
  <si>
    <t>10.1016/j.envpol.2008.12.028</t>
  </si>
  <si>
    <t>Single walled carbon nanotube reactivity and cytotoxicity following extended aqueous exposure</t>
  </si>
  <si>
    <t>Globally carbon nanoparticles are increasingly utilized, yet it is not known if these nanoparticles pose a threat to the environment or human health. This investigation examined 'as-prepared', and acid cleaned carbon nanoparticle physicochemical characteristics (by FTIR, TEM, FESEM, UV-VIS and X-ray microanalysis), and whether these characteristics changed following 2.5-7 yr exposure to pH neutral saline or fresh water. To determine if these aqueous aged nanotubes were cytotoxic, these nanotubes were incubated with human epithelial monolayers and analyzed for cell viability (vital staining) and ultrastructural nanoparticle binding/localization (TEM, FESEM). The presence of Ni and Y catalyst, was less damaging to cells than CNT lattice surface oxidation. Extended fresh water storage of oxidized CNTs did not reduce surface reactive groups, nor lessen cell membrane destruction or cell death. However storing oxidized CNTs in saline or NOM significantly reduced CNT-induced cell membrane damage and increased cell survival to control levels.</t>
  </si>
  <si>
    <t>10.1016/j.tox.2008.12.023</t>
  </si>
  <si>
    <t>Oxidative stress and inflammatory response in dermal toxicity of single-walled carbon nanotubes</t>
  </si>
  <si>
    <t>Single-walled carbon nanotubes (SWCNT) represent a novel material with unique electronic and mechanical properties. The extremely small size (âˆ¼1 nm diameter) renders their chemical and physical properties unique. A variety of different techniques are available for the production of SWCNT; however, the most common is via the disproportionation of gaseous carbon molecules supported on catalytic iron particles (high-pressure CO conversion, HiPCO). The physical nature of SWCNT may lead to dermal penetration following deposition on exposed skin. This dermal deposition provides a route of exposure which is important to consider when evaluating SWCNT toxicity. The dermal effects of SWCNT are largely unknown. We hypothesize that SWCNT may be toxic to the skin. We further hypothesize that SWCNT toxicity may be dependent upon the metal (particularly iron) content of SWCNT via the metal's ability to interact with the skin, initiate oxidative stress, and induce redox-sensitive transcription factors thereby affecting/leading to inflammation. To test this hypothesis, the effects of SWCNT were assessed both in vitro and in vivo using EpiDerm FT engineered skin, murine epidermal cells (JB6 P+), and immune-competent hairless SKH-1 mice. Engineered skin exposed to SWCNT showed increased epidermal thickness and accumulation and activation of dermal fibroblasts which resulted in increased collagen as well as release of pro-inflammatory cytokines. Exposure of JB6 P+ cells to unpurified SWCNT (30% iron) resulted in the production of ESR detectable hydroxyl radicals and caused a significant dose-dependent activation of AP-1. No significant changes in AP-1 activation were detected when partially purified SWCNT (0.23% iron) were introduced to the cells. However, NFÎºB was activated in a dose-dependent fashion by exposure to both unpurified and partially purified SWCNT. Topical exposure of SKH-1 mice (5 days, with daily doses of 40 Î¼g/mouse, 80 Î¼g/mouse, or 160 Î¼g/mouse) to unpurified SWCNT caused oxidative stress, depletion of glutathione, oxidation of protein thiols and carbonyls, elevated myeloperoxidase activity, an increase of dermal cell numbers, and skin thickening resulting from the accumulation of polymorphonuclear leukocytes (PMNs) and mast cells. Altogether, these data indicated that topical exposure to unpurified SWCNT, induced free radical generation, oxidative stress, and inflammation, thus causing dermal toxicity.</t>
  </si>
  <si>
    <t>Multi-walled carbon nanotubes exposure induces oxidative stress and depolarizes mitochondrial membrane potential in cultured A549 cells</t>
  </si>
  <si>
    <t>The present study was undertaken to determinate the cytotoxicity exhibited via multi-walled carbon nanotubes(MWCNTs) in human A549 lung epithelial cells as a model system. Cell mortality was measured by methyl thiazolyl tetrazolium(MTT) assays. The morphological changes of A549 cells were examined by Hoechst 33342 staining. The level of reactive oxygen species(ROS) was detected by means of flow cytometry analysis with a redox-sensitive fluorescent probe 2', 7'-dichlorfluorescein-diacetate(DCFH-DA).The mitochondria membrane potential was observed by a confocal laser-scanning microscope with JC-1 fluorescence. The heme oxygenase-1(HO-1) protein expression was analyzed by immunofluorescence and Western blotting. The result reveal that treatment of A549 cells with MWCNTs lead to loss of cell viability, ROS production, glutathione depletion and decline in mitochondrial membrane potential. MWCNTs were potent toward inducing cellular heme oxygenase-1(HO-1) expression, a sensitive biomarker for oxidative stress. Our observations suggest that MWCNTs exert toxicity by increasing oxidative stress, decreasing the mitochondrial membrane potential in cultured A549 cells.</t>
  </si>
  <si>
    <t>10.1165/rcmb.2008-0276OC</t>
  </si>
  <si>
    <t>10.1016/j.taap.2008.12.006</t>
  </si>
  <si>
    <t>10.1016/j.nano.2008.06.008</t>
  </si>
  <si>
    <t>10.1016/j.jinorgbio.2008.12.017</t>
  </si>
  <si>
    <t>Inhaled multiwalled carbon nanotubes potentiate airway fibrosis in murine allergic asthma</t>
  </si>
  <si>
    <t>Acute and long-term effects after single loading of functionalized multi-walled carbon nanotubes into zebrafish (Danio rerio)</t>
  </si>
  <si>
    <t>Pluronic-coated carbon nanotubes do not induce degeneration of cortical neurons in vivo and in vitro</t>
  </si>
  <si>
    <t>Toxicological effects of inorganic nanoparticles on human lung cancer A549 cells</t>
  </si>
  <si>
    <t>Carbon nanotubes are gaining increasing attention due to possible health risks from occupational or environmental exposures. This study tested the hypothesis that inhaled multiwalled carbon nanotubes (MWCNT) would increase airway fibrosis in mice with allergic asthma. Normal and ovalbumin-sensitized mice were exposed to a MWCNT aerosol (100 mg/m 3) or saline aerosol for 6 hours. Lung injury, inflammation, and fibrosis were examined by histopathology, clinical chemistry, ELISA, or RT-PCR for cytokines/chemokines, growth factors, and collagen at 1 and 14 days after inhalation. Inhaled MWCNT were distributed throughout the lung and found in macrophages by light microscopy, but were also evident in epithelial cells by electron microscopy. Quantitative morphometry showed significant airway fibrosis at 14 days in mice that received a combination of ovalbumin and MWCNT, but not in mice that received ovalbumin or MWCNT only. Ovalbumin-sensitized mice that did not inhale MWCNT had elevated levels IL-13 and transforming growth factor (TGF)-Î²1 in lung lavage fluid, but not platelet-derived growth factor (PDGF)-AA. In contrast, unsensitized mice that inhaled MWCNT had elevated PDGF-AA, but not increased levels of TGF-Î²1 and IL-13. This suggested that airway fibrosis resulting from combined ovalbumin sensitization and MWCNT inhalation requires PDGF, a potent fibroblast mitogen, and TGF-Î²1, which stimulates collagen production. Combined ovalbumin sensitization and MWCNT inhalation also synergistically increased IL-5 mRNA levels, which could further contribute to airway fibrosis. These data indicate that inhaled MWCNT require pre-existing inflammation to cause airway fibrosis. Our findings suggest that individuals with pre-existing allergic inflammation may be susceptible to airway fibrosis from inhaled MWCNT.</t>
  </si>
  <si>
    <t>Carbon nanotubes (CNTs) are widely explored for biomedical applications, but there is very limited information regarding their in vivo biodistribution and biocompatibility. Here, we report the in vivo biodistribution and long-term effects of functionalized multi-walled carbon nanotubes (MWCNTs) in developing zebrafish. The fluorescent-labeled MWCNTs were introduced into zebrafish embryos at 1-cell stage and at 72 h post fertilization through microinjection. After single injection, both acute and long-term interactions between zebrafish and functionalized MWCNTs were studied. The injected FITC-BSA-MWCNTs (at 1-cell stage) were allocated to all blastoderm cells of the embryos through proliferation, and were distinctively excluded from the yolk cell. When introduced into the circulation system, FITC-BSA-MWCNTs moved easily in the compartments and finally were cleaned out by the body at 96 h after the loading. At early stages, the treated zebrafish embryos generated immune response by accumulating circulating white blood cells at the trunk region. Under transmission electron microscope, many lysosome-like vesicles were observed in the blastoderm cells of the treated embryos. The zebrafish loaded with MWCNTs had normal primordial germ cells at early stage and produced second generation later on. However, the larvae of the second generation had obviously lower survival rates as compared to the untreated groups, suggesting a negative effect on the reproduction potential. These results suggest that extensive purification and functionalization processes can help improve the biocompatibility of CNTs. This study also indicates that purified CNTs may have long-term toxicity effects when they were delivered into the body. Â© 2008 Elsevier Inc. All rights reserved.</t>
  </si>
  <si>
    <t>Carbon nanotubes (CNTs) are nanodevices with important potential applications in biomedicine such as drug and gene delivery. Brain diseases with no current therapy could be candidates for CNT-based therapies. Little is known about toxicity of CNTs and of their dispersion factors in the brain. Here we show that multiwall CNTs (MWCNTs) coated with Pluronic F127 (PF127) surfactant can be injected in the mouse cerebral cortex without causing degeneration of the neurons surrounding the site of injection. We also show that, contrary to previous reports on lack of PF127 toxicity on cultured cell lines, concentrations of PF127 as low as 0.01% can induce apoptosis of mouse primary cortical neurons in vitro within 24 hours. However, the presence of MWCNTs can avoid PF127-induced apoptosis. These results suggest that PF127-coated MWCNTs do not induce apoptosis of cortical neurons. Moreover, the presence of MWCNTs can reduce PF127 toxicity. Â© 2009 Elsevier Inc. All rights reserved.</t>
  </si>
  <si>
    <t>Many researches have shown that anionic clays can be used as delivery carriers for drug or gene molecules due to their efficient cellular uptake in vitro, and enhanced permeability and retention effect in vivo. It is, therefore, highly required to establish a guideline on their potential toxicity for practical applications. The toxicity of anionic clay, layered metal hydroxide nanoparticle, was evaluated in two human lung epithelial cells, carcinoma A549 cells and normal L-132 cells, and compared with that in other human cancer cell lines such as cervical adenocarcinoma cells (HeLa) and osteosarcoma cells (HOS). The present nanoparticles showed little cytotoxic effects on the proliferation and viability of four cell lines tested at the concentrations used (&lt;250 Î¼g/ml) within 48 h. However, exposing cancer cells to high concentrations (250-500 Î¼g/ml) for 72 h resulted in an inflammatory response with oxidative stress and membrane damage, which varied with the cell type (A549 &gt; HOS &gt; HeLa). On the other hand, the toxicity mechanism seems to be different from that of other inorganic nanoparticles frequently studied for biological and medicinal applications such as iron oxide, silica, and single walled carbon nanotubes. Iron oxide caused cell death associated with membrane damage, while single walled carbon nanotube induced oxidative stress followed by apoptosis. Silica triggered an inflammation response without causing considerable cell death for both cancer cells and normal cells, whereas layered metal hydroxide nanoparticle did not show any cytotoxic effects on normal L-132 cells in terms of inflammation response, oxidative stress, and membrane damage at the concentration of less than 250 Î¼g/ml. It is, therefore, highly expected that the present nanoparticle can be used as a efficient vehicle for drug delivery and cancer cell targeting as well. Â© 2009 Elsevier Inc. All rights reserved.</t>
  </si>
  <si>
    <t>Journal of Inorganic Biochemistry</t>
  </si>
  <si>
    <t>10.1021/jp809323e</t>
  </si>
  <si>
    <t>Polyethyleneimine-mediated functionalization of multiwalled carbon nanotubes: synthesis, characterization, and in vitro toxicity assay</t>
  </si>
  <si>
    <t>Polymer-functionalized carbon nanotubes hold great promise for their use in environmental and biomedical applications. In this work, polyethyleneimine (PEI) was covalently bonded to acid-treated multiwalled carbon nanotubes (MWCNTs) through amide bond formation. The amine groups of PEI on the surface of MWCNTs were then reacted with acetic anhydride or succinic anhydride to form MWCNTs with neutral or negative surface charges, respectively. The structural transformation, surface potential, and morphology of the functionalized MWCNTs were characterized by nuclear magnetic resonance, thermogravimetric analysis, zeta potential, and transmission electron microscopy. The functionalized MWCNTs are water-soluble and stable. In vitro cytotoxicity assays using both FRO cells (a human thyroid cancer cell line) and KB cells (a human epithelial carcinoma cell line) reveal that the biocompatibility of these functionalized MWCNTs is largely dependent on their surface potential. Neutral and negatively charged MWCNTs are nontoxic to both cell lines at a concentration up to 100 Î¼g/mL, whereas positively charged MWCNTs are toxic to FRO cells at 10 Î¼g/mL. The results of this study demonstrate that PEI-modified MWCNTs can be chemically modified to alter their surface charges and cytotoxicity, thereby significantly improving the biocompatibility of the materials for a variety of biomedical applications. Â© 2009 American Chemical Society.</t>
  </si>
  <si>
    <t>Journal of Physical Chemistry C</t>
  </si>
  <si>
    <t>10.1016/j.toxlet.2008.11.007</t>
  </si>
  <si>
    <t>Multi-walled carbon nanotubes: Lack of mutagenic activity in the bacterial reverse mutation assay</t>
  </si>
  <si>
    <t>The mutagenic effect of multi-walled carbon nanotubes (MWCNTs) characterised by small surface/volume ratio, high diameter and less than 0.1% of metal contaminants was evaluated by the bacterial reverse mutation assay (Ames test) on Salmonella typhimurium TA 98 and TA 100 strains, and on Escherichia coli WP2uvrA strain, in presence and in absence of the metabolic activation system S9. A preliminary cytotoxicity assay was carried out to ensure that cytotoxicity did not interfere with response. MWCNTs resulted devoid of mutagenic effect in the bacterial cellular systems tested in that they did not significantly increase the number of revertant colonies. The mutagenic activity did not even appear in presence of the metabolic activator, so we can exclude that MWCNTs metabolites, produced via cytochrome-based P450 metabolic oxidation system, may act as mutagens. Carbon nanomaterials seem to exhibit different biological activities and different toxicities in relation to their physico-chemical characteristics, size, shape, crystallinity and presence of metal traces, so it is difficult to establish their health risk. Due to the limited background of genotoxicity studies and the increased occupational and public exposure to nanomaterials, present results appear useful to extend the knowledge on the safety of carbon nanotubes in view of their possible applications. Â© 2008 Elsevier Ireland Ltd. All rights reserved.</t>
  </si>
  <si>
    <t>10.1016/j.bbrc.2008.12.137</t>
  </si>
  <si>
    <t>ROS and NF-ÎºB are involved in upregulation of IL-8 in A549 cells exposed to multi-walled carbon nanotubes</t>
  </si>
  <si>
    <t>Carbon nanotubes (CNTs) have potential applications in biosensors, tissue engineering, and biomedical devices because of their unique physico-chemical, electronic and mechanical properties. However, there is limited literature data available concerning the biological properties and toxicity of CNTs. This study aimed to assess the toxicity exhibited by multi-walled CNTs (MWCNTs) and to elucidate possible molecular mechanisms underlying the biological effects of MWCNTs in A549 cells. Exposing A549 cells to MWCNTs led to cell death, changes in cell size and complexity, reactive oxygen species (ROS) production, interleukin-8 (IL-8) gene expression and nuclear factor (NF)-ÎºB activation. Treatment of A549 cells with antioxidants prior to adding MWCNTs decreased ROS production and abrogated expression of IL-8 mRNA. Pretreatment of A549 cells with NF-ÎºB inhibitors suppressed MWCNTs-induced IL-8 mRNA expression. These results indicate that MWCNTs are able to induce expression of IL-8 in A549 cells, at least in part, mediated by oxidative stress and NF-ÎºB activation. Â© 2008 Elsevier Inc. All rights reserved.</t>
  </si>
  <si>
    <t>10.1016/j.taap.2008.10.015</t>
  </si>
  <si>
    <t>10.1002/jbm.a.31799</t>
  </si>
  <si>
    <t>SWCNT suppress inflammatory mediator responses in human lung epithelium in vitro</t>
  </si>
  <si>
    <t>Decreased macrophage density on carbon nanotube patterns on polycarbonate urethane</t>
  </si>
  <si>
    <t>Single-walled carbon nanotubes have gained enormous popularity due to a variety of potential applications which will ultimately lead to increased human and environmental exposure to these nanoparticles. This study was carried out in order to evaluate the inflammatory response of immortalised and primary human lung epithelial cells (A549 and NHBE) to single-walled carbon nanotube samples (SWCNT). Special focus was placed on the mediating role of lung surfactant on particle toxicity. The toxicity of SWCNT dispersed in cell culture medium was compared to that of nanotubes dispersed in dipalmitoylphosphatidylcholine (DPPC, the main component of lung lining fluid). Exposure was carried out for 6 to 48 h with the latter time-point showing the most significant responses. Moreover, exposure was performed in the presence of the pro-inflammatory stimulus tumour necrosis factor-Î± (TNF-Î±) in order to mimic exposure of stimulated cells, as would occur during infection. Endpoints evaluated included cell viability, proliferation and the analysis of inflammatory mediators such as interleukin (IL)-8, IL-6, TNF-Î± and macrophage chemoattractant protein-1 (MCP-1). Crocidolite asbestos was included as a well characterised, toxic fibre control. The results of this study showed that HiPco SWCNT samples suppress inflammatory responses of A549 and NHBE cells. This was also true for TNF-Î± stimulated cells. The use of DPPC improved the degree of SWCNT dispersion in A549 medium and in turn, leads to increased particle toxicity, however, it was not shown to modify NHBE cell responses. Â© 2008 Elsevier Inc. All rights reserved.</t>
  </si>
  <si>
    <t>Nanotechnology is creating materials that can regenerate numerous tissues (including those used for bone, vascular, cartilage, bladder, and neuronal systems) better than what is currently being implanted. Despite this promise, little is known about the functions of wound healing cells (such as macrophages) on nanomaterials. Carbon nanotubes are intriguing nanomaterials for implantation due to their unique biologically inspired surface, electrical, and mechanical properties. For the above reasons, the objective of the present study was to investigate macrophage function on one promising type of nano-implant material for orthopedic applications (carbon nanotubes microscopically aligned on polymers). To align carbon nanotubes on polymers, a novel imprinting method placing carbon nanotubes in grids of defined spacings (from 30 to 100 Î¼m) on a polymer matrix was developed. In this study, the selective adhesion and proliferation of macrophages after 4 h, 24 h, and 4 days on aligned regions of a currently implanted polymer (specifically, polycarbonate urethane) compared to aligned carbon nanotube patterns were found. That is, decreased macrophage functions were observed in this study on aligned regions of carbon nanotubes compared to polycarbonate urethane. The present in vitro study, thus, provided evidence of the ability of carbon nanotubes to down-regulate macrophage adhesion and proliferation which is important to decrease a harmful persistence wound-healing reaction to orthopedic implants. Â© 2008 Wiley Periodicals, Inc.</t>
  </si>
  <si>
    <t>10.1186/1743-8977-6-2</t>
  </si>
  <si>
    <t>Lung inflammation and genotoxicity following pulmonary exposure to nanoparticles in ApoE-/-mice</t>
  </si>
  <si>
    <t>Background: The toxic and inflammatory potential of 5 different types of nanoparticles were studied in a sensitive model for pulmonary effects in apolipoprotein E knockout mice (ApoE-/-). We studied the effects instillation or inhalation Printex 90 of carbon black (CB) and compared CB instillation in ApoE-/- and C57 mice. Three and 24 h after pulmonary exposure, inflammation was assessed by mRNA levels of cytokines in lung tissue, cell composition, genotoxicity, protein and lactate dehydrogenase activity in broncho-alveolar lavage (BAL) fluid. Results: Firstly, we found that intratracheal instillation of CB caused far more pulmonary toxicity in ApoE-/- mice than in C57 mice. Secondly, we showed that instillation of CB was more toxic than inhalation of a presumed similar dose with respect to inflammation in the lungs of ApoE-/- mice. Thirdly, we compared effects of instillation in ApoE-/- mice of three carbonaceous particles; CB, fullerenes C60 (C60) and single walled carbon nanotubes (SWCNT) as well as gold particles and quantum dots (QDs). Characterization of the instillation media revealed that all particles were delivered as agglomerates and aggregates. Significant increases in Il-6, Mip-2 and Mcp-1 mRNA were detected in lung tissue, 3 h and 24 h following instillation of SWCNT, CB and QDs. DNA damage in BAL cells, the fraction of neutrophils in BAL cells and protein in BAL fluid increased statistically significantly. Gold and C60 particles caused much weaker inflammatory responses. Conclusion: Our data suggestthat ApoE-/- model is sensitive for evaluating particle induced inflammation. Overall QDs had greatest effects followed by CB and SWCNT with C60 and gold being least inflammatory and DNA-damaging. However the gold was used at a much lower mass dose than the other particles. The strong effects of QDs were likely due to Cd release. The surface area of the instilled dose correlated well the inflammatory response for low toxicity particles. Â© 2009 Jacobsen et al; licensee BioMed Central Ltd.</t>
  </si>
  <si>
    <t>10.1038/nnano.2009.305</t>
  </si>
  <si>
    <t>Inhaled carbon nanotubes reach the subpleural tissue in mice</t>
  </si>
  <si>
    <t>Carbon nanotubes are shaped like fibres1 and can stimulate inflammation at the surface of the peritoneum when injected into the abdominal cavity of mice2, raising concerns that inhaled nanotubes3 may cause pleural fibrosis and/or mesothelioma. Here, we show that multiwalled carbon nanotubes reach the subpleura in mice after a single inhalation exposure of 30mgm-3 for 6h. Nanotubes were embedded in the subpleural wall and within subpleural macrophages. Mononuclear cell aggregates on the pleural surface increased in number and size after 1 day and nanotube-containing macrophages were observed within these foci. Subpleural fibrosis unique to this form of nanotubes increased after 2 and 6 weeks following inhalation. None of these effects was seen in mice that inhaled carbon black nanoparticles or a lower dose of nanotubes (1mgm -3). This work suggests that minimizing inhalation of nanotubes during handling is prudent until further long-term assessments are conducted. Â© 2009 Macmillan Publishers Limited.</t>
  </si>
  <si>
    <t>10.1007/s12274-009-9049-0</t>
  </si>
  <si>
    <t>Carbon nanotubes inhibit the hemolytic activity of the pore-forming toxin pyolysin</t>
  </si>
  <si>
    <t>Functionalized carbon nanotubes have already demonstrated great biocompatibility and potential for drug delivery. We have synthesized acid oxidized and non-covalently PEGlyated single-walled carbon nanotubes (SWNTs), which were previously prepared for drug delivery purposes, and explored their potential for detoxification in the bloodstream. Our investigations of the binding of SWNTs to a pore-forming toxin pyolysin show that SWNTs prevented toxin-induced pore formation in the cell membrane of human red blood cells. Quantitative hemolysis assay and scanning electron microscopy were used to evaluate the inhibition of hemolytic activity of pyolysin. According to Raman spectroscopy data, human red blood cells, unlike HeLa cells, did not internalize oxidized SWNTs. Molecular modeling and circular dichroism measurements were used to predict the 3-D structure of pyolysin (domain 4) and its interaction with SWNTs. The tryptophan-rich hydrophobic motif in the membrane-binding domain of pyolysin, a common construct in a large family of cholesterol-dependent cytolysins, shows high affinity for SWNTs. Â© Tsinghua University Press and Springer-Verlag 2009.</t>
  </si>
  <si>
    <t>Nano Research</t>
  </si>
  <si>
    <t>10.1002/jbt.20296</t>
  </si>
  <si>
    <t>Induction of apoptosis in rat lung epithelial cells by multiwalled carbon nanotubes</t>
  </si>
  <si>
    <t>Carbon nanotubes (CNTs), the most promising material with unique characteristics, find its application in different fields ranging from composite materials to medicine and from electronics to energy storage. However, little is known about the mechanism behind the interaction of these particles with cells and their toxicity. So, here we investigated the adverse effects of multiwalled CNTs (MWCNTs) in rat lung epithelial (LE) cells. The results showed that the incubation of LE cells with 0.5-10 Î¼g/mL of MWCNTs caused a dose- and time-dependent increase in the formation of free radicals, the accumulation of peroxidative products, the loss of cell viability, and antioxidant depletion. The significant amount of incorporation of dUTPs in the nucleus after 24 h confirms the induction of apoptosis. It was also observed that there is an increase in the activity of both caspases-3 and caspase-8 in cells, with increases in time and the concentration of MWCNTs. No significant incorporation of dUTPs was observed in cells, incubated with z-VAD-fmk, which confirmed the role of caspases in DNA fragmentation. The present study reveals that MWCNTs induced oxidative stress and stimulated apoptosis signaling pathway through caspase activation in rat LE cell lines. Â© 2009 Wiley Periodicals, Inc.</t>
  </si>
  <si>
    <t>10.1504/IJENVH.2009.028590</t>
  </si>
  <si>
    <t>A toxicological approach to hazard assessment of carbon nanotubes: Implications for workers' health protection</t>
  </si>
  <si>
    <t>Since Carbon Nanotubes (CNT) have been only recently introduced into the market, clinical and epidemiological evidence for establishing whether these can affect the cardiovascular system or can exacerbate certain pre-existing medical conditions is lacking. In vitro tests assessing the Quantitative Structure-Activity Relationship (QSAR) may help to identify the hazardous properties, whereas in vivo studies could improve our understanding of the biokinetics and effects on target organs. The results from experimental studies suggest that CNT may pose a health hazard to employees and underscore the need for preventive measures. Owing to the biopersistency of CNT, short-term inhalation studies seem inadequate to identify what disease endpoints should be considered in occupational medical surveillance. In spite of this uncertainty, mechanistic in vitro/in vivo studies, using well-characterised nanomaterials and pointing to the dose response assessment, can improve our ability to move from laboratory science towards a sound management of the possible health impact of this new class of chemicals. Copyright Â© 2009, Inderscience Publishers.</t>
  </si>
  <si>
    <t>International Journal of Environment and Health</t>
  </si>
  <si>
    <t>10.1038/nnano.2009.151</t>
  </si>
  <si>
    <t>Mechanisms for how inhaled multiwalled carbon nanotubes suppress systemic immune function in mice</t>
  </si>
  <si>
    <t>The potential health effects of inhaling carbon nanotubes are important because of possible exposures in occupational settings. Previously, we have shown mice that have inhaled multiwalled carbon nanotubes have suppressed systemic immune function. Here, we show the mechanisms for this immune suppression. Mice were exposed to 0, 0.3 or 1mgm 3 multiwalled carbon nanotubes for 6h per day for 14 consecutive days in whole-body inhalation chambers. Only those exposed to a dose of 1mgm 3 presented suppressed immune function; this involved activation of cyclooxygenase enzymes in the spleen in response to a signal from the lungs. Spleen cells from exposed animals partially recovered their immune function when treated with ibuprofen, a drug that blocks the formation of cyclooxygenase enzymes. Knockout mice without cyclooxygenase enzymes were not affected when exposed to multiwalled carbon nanotubes, further confirming the importance of this enzyme in suppression. Proteins from the lungs of exposed mice suppressed the immune function of spleen cells from normal mice, but not those from knockout mice. Our findings suggest that signals from the lung can activate signals in the spleen to suppress the immune function of exposed mice. Â© 2009 Macmillan Publishers Limited. All rights reserved.</t>
  </si>
  <si>
    <t>10.1088/1742-6596/170/1/012018</t>
  </si>
  <si>
    <t>Evaluation of MWNT toxic effects on daphnia and zebrafish embryos</t>
  </si>
  <si>
    <t>Organisms of daphnia (Daphnia magna) and zebrafish (Danio rerio) embryos were exposed to a range of different concentrations of COOH-functionalized MWCNT suspended in an aqueous solution of Tween 20. Immobilization of daphnia and growth retardation, inhibition and malformation of zebrafish embryos were the endpoints tested after 24 and 48 hours. Immobilization of daphnia could be observed from 3 to 16 ppm and an increasing mortality of zebrafish embryo was detected at all the concentration tested. To identify more subtle toxic effects, we took advantage of the extensive information available on the zebrafish genome and monitored by RT-PCR the expression patterns of different zebrafish genes that could act as toxicity bio-markers. At some of the concentrations tested, changes in the expression profiles of the genes examined were detected. Our results suggest that MWCNT could potentially represent a risk to human health and environment, therefore a wider range of concentrations and further testing of this molecules should be carried out to define possible limitations in their use. Â© 2009 IOP Publishing Ltd.</t>
  </si>
  <si>
    <t>Journal of Physics: Conference Series</t>
  </si>
  <si>
    <t>10.1039/b821393c</t>
  </si>
  <si>
    <t>Raman spectroscopy - A potential platform for the rapid measurement of carbon nanotube-induced cytotoxicity</t>
  </si>
  <si>
    <t>In this study the suitability of Raman spectroscopy for the determination of carbon nanotube mediated toxicity on human alveolar carcinoma epithelial cells (A549) is explored. The exposure of this cell line represents the primary pathway of exposure in humans, that of inhalation. Peak ratio analysis demonstrates a dose-dependent response which correlates to previous toxicological studies. Principal component analysis is employed to further classify cellular response as a function of dose and to examine differences between spectra as a function of exposed concentration. To further illustrate the potential of Raman spectroscopy in this field, Partial Least Squares (PLS) regression and genetic algorithm feature selection have been utilised to demonstrate that clonogenic endpoints, and therefore toxic response, can be potentially predicted from spectra of cells exposed to un-determined doses, removing the need for costly and time consuming biochemical assays. This preliminary study demonstrates the potential of Raman spectroscopy as a probe of cytotoxicity to nanoparticle exposure. Â© 2009 Royal Society of Chemistry.</t>
  </si>
  <si>
    <t>10.1007/s12274-009-9026-7</t>
  </si>
  <si>
    <t>In vivo therapeutic silencing of hypoxia-inducible factor 1 alpha (HIF-1Î±) using single-walled carbon nanotubes noncovalently coated with siRNA</t>
  </si>
  <si>
    <t>A new approach is described for delivering small interfering RNA (siRNA) into cancer cells by noncovalently complexing unmodified siRNA with pristine single-walled carbon nanotubes (SWCNTs). The complexes were prepared by simple sonication of pristine SWCNTs in a solution of siRNA, which then served both as the cargo and as the suspending agent for the SWCNTs. When complexes containing siRNA targeted to hypoxia-inducible factor 1 alpha (HIF-1Î±) were added to cells growing in serum containing culture media, there was strong specific inhibition of cellular HIF-1 activity. The ability to obtain a biological response to SWCNT/siRNA complexes was seen in a wide variety of cancer cell types. Moreover, intratumoral administration of SWCNT- HIF-1Î± siRNA complexes in mice bearing MiaPaCa-2/HRE tumors significantly inhibited the activity of tumor HIF-1Î±. As elevated levels of HIF-1Î± are found in many human cancers and are associated with resistance to therapy and decreased patient survival, these results imply that SWCNT/siRNA complexes may have value as therapeutic agents. Â© 2009 Tsinghua University Press and Springer-Verlag GmbH.</t>
  </si>
  <si>
    <t>10.1021/nn800532m</t>
  </si>
  <si>
    <t>Size-dependent cellular uptake and expulsion of single-walled carbon nanotubes: Single particle tracking and a generic uptake model for nanoparticles</t>
  </si>
  <si>
    <t>The cellular uptake and expulsion rates of length-fractionated single-walled carbon nanotubes (SWNT) from 130 to 660 nm in NIH-3T3 cells were measured via single particle tracking of their intrinsic photoluminescence. We develop a quantitative model to correlate endocytosis rate with nanoparticle geometry that accurately describes this data set and also literature results for Au nanoparticles. The model asserts that nanoparticles cluster on the cell membrane to form a size sufficient to generate a large enough enthalpic contribution via receptor ligand interactions to overcome the elastic energy and entropie barriers associated with vesicle formation. Interestingly, the endocytosis rate constant of SWNT (10 -3 min -1) is found to be nearly 1000 times that of Au nanoparticles (10 -6 min -1) but the recycling (exocytosis) rate constants are similar in magnitude (10 -4 to 10 -3 min -1) for poly(D,L-lactide-co-glycolide), SWNT, and Au nanoparticles across distinct cell lines. The total uptake of both SWNT and Au nanoparticles is maximal at a common radius of 25 nm when scaled using an effective capture dimension for membrane diffusion. The ability to understand and predict the cellular uptake of nanoparticles quantitatively should find utility in designing nanosystems with controlled toxicity, efficacy, and functionality. Â© 2009 American Chemical Society.</t>
  </si>
  <si>
    <t>10.1021/nl801828z</t>
  </si>
  <si>
    <t>10.2131/jts.34.65</t>
  </si>
  <si>
    <t>Cross-talk between lung and systemic circulation during carbon nanotube respiratory exposure. Potential biomarkers</t>
  </si>
  <si>
    <t>Induction of mesothelioma by a single intrascrotal administration of multi-wall carbon nanotube in intact male Fischer 344 rats</t>
  </si>
  <si>
    <t>Nanotechnology is an emerging field that demands urgent development of adequate toxicology and risk assessment. The previous experimental data on carbon nanotube respiratory exposure strongly suggest the need for complex evaluation of potential toxicity. Our work demonstrates that after carbon nanotube deposition in the lung, acute local and systemic responses are activated and characterized by a blood gene and protein expression signature. The approach described here will foster the development of biomarkers for application in human screening of nanoparticle exposure. Â© 2009 American Chemical Society.</t>
  </si>
  <si>
    <t>The present study assessed a carcinogenic hazard of multi-wall carbon nanotube (MWCNT) in intact (not genetically modified) rodents. MWCNT (1 mg/kg body weight, 7 animals), crocidolite (2 mg/kg body weight, 10 animals) or vehicle (2% carboxymethyl cellulose, 5 animals) was administered to male Fischer 344 rats (12 weeks old) by a single intrascrotal injection. Rats were autopsied immediately after death, when becoming moribund or at the end of the maximal observation period scheduled to be 52 weeks. After 37-40 weeks, however, 6 MWCNT-treated animals died or became moribund due to intraperitoneally disseminated mesothelioma (6/7, 85.7%) with bloody ascites. Peritoneal mesothelium was generally hypertrophic, and numerous nodular or papillary lesions of mesothelioma and mesothelial hyperplasia were developed. While mesothelioid cells were predominant in relatively early stage tumors, advanced stage mesotheliomas were constituted by 2 portions occupied by mesothelioid cells on the surface and spindle-shaped sarcomatous cells in the depth. In the latter, the histological transition was apparently observed between these 2 portions. Mesotheliomas were invasive to adjacent organs and tissues, and frequently metastasized into the pleura. Only 1 rat survived for 52 weeks in the MWCNT-treated group, and similar findings except mesothelioma were observed. All 10 crocidolite-treated and 5 vehicle-treated rats survived for 52 weeks without any particular changes except deposition of asbestos in the former case. It is thus indicated that MWCNT possesses carcinogenicity causing mesothelioma at a high rate in intact male rats under the present experimental conditions. The present data identifies a carcinogenic hazard of MWCNT and will serve as one of the indispensable evidences to be used for the risk assessment crucial for not only protection and improvement of human health and welfare, but also safe and acceptable development and prevalence of this and similar upcoming materials.</t>
  </si>
  <si>
    <t>10.1002/jat.1385</t>
  </si>
  <si>
    <t>Comparative study of cytotoxicity, oxidative stress and genotoxicity induced by four typical nanomaterials: The role of particle size, shape and composition</t>
  </si>
  <si>
    <t>Although the biological effects of some nanomaterials have already been assessed, information on toxicity and possible mechanisms of various particle types are insufficient. Moreover, the role of particle properties in the toxic reaction remains to be fully understood. In this paper, we aimed to explore the interrelationship between particle size, shape, chemical composition and toxicological effects of four typical nanomaterials with comparable properties: carbon black (CB), single wall carbon nanotube, silicon dioxide (SiO2) and zinc dioxide (ZnO) nanoparticles. We investigated the cytotoxicity, genotoxicity and oxidative effects of particles on primary mouse embryo fibroblast cells. As observed in the methyl thiazolyl tetrazolium (MTT) and water-soluble tetrazolium (WST) assays, ZnO induced much greater cytotoxicity than non-metal nanoparticles. This was significantly in accordance with intracellular oxidative stress levels measured by glutathione depletion, malondialdehyde production, superoxide dismutase inhibition as well as reactive oxygen species generation. The results indicated that oxidative stress may be a key route in inducing the cytotoxicity of nanoparticles. Compared with ZnO nanoparticles, carbon nanotubes were moderately cytotoxic but induced more DNA damage determined by the comet assay. CB and SiO2 seemed to be less effective. The comparative analysis demonstrated that particle composition probably played a primary role in the cytotoxic effects of different nanoparticles. However, the potential genotoxicity might be mostly attributed to particle shape. Copyright Â© 2008 John Wiley &amp; Sons, Ltd.</t>
  </si>
  <si>
    <t>10.1007/s11051-008-9426-8</t>
  </si>
  <si>
    <t>Acute toxicities of six manufactured nanomaterial suspensions to Daphnia magna</t>
  </si>
  <si>
    <t>The rapid growth of nanotechnology is stimulating research on the potential environmental impacts of manufactured nanomaterials (MNMs). This paper summarizes a comprehensive study on the 48-h acute toxicity of water suspensions of six MNMs (i.e., ZnO, TiO2, Al2O3, C 60, SWCNTs, and MWCNTs) to Daphnia magna, using immobilization and mortality as toxicological endpoints. The results show that the acute toxicities of all MNMs tested are dose dependent. The EC50 values for immobilization ranged from 0.622 mg/L (ZnO NPs) to 114.357 mg/L (Al 2O3 NPs), while the LC50 values for mortality ranged from 1.511 mg/L (ZnO NPs) to 162.392 mg/L (Al2O3 NPs). In these tests, TiO2, Al2O3, and carbon-based nanomaterials were more toxic than their bulk counterparts. Moreover, D. magna were found to ingest nanomaterials from the test solutions through feeding behaviors, which indicates that the potential ecotoxicities and environmental health effects of these MNMs cannot be neglected. Â© 2008 Springer Science+Business Media B.V.</t>
  </si>
  <si>
    <t>10.1186/1743-8977-5-20</t>
  </si>
  <si>
    <t>Biodistribution and clearance of instilled carbon nanotubes in rat lung</t>
  </si>
  <si>
    <t>Background: Constituted only by carbon atoms, CNT are hydrophobic and hardly detectable in biological tissues. These properties make biokinetics and toxicology studies more complex. Methods: We propose here a method to investigate the biopersistence of CNT in organism, based on detection of nickel, a metal present in the MWCNT we investigated. Results and conclusion: Our results in rats thatreceived MWCNT by intratracheal instillation, reveal that MWCNT can be eliminated and do not significantly cross the pulmonary barrier but are still present in lungs 6 months after a unique instillation. MWCNT structure was also showed to be chemically modified and cleaved in the lung. These results provide the first data of CNT biopersistence and clearance at 6 months after respiratory administration. Â© 2008 Elgrabli et al; licensee BioMed Central Ltd.</t>
  </si>
  <si>
    <t>10.3181/0805-RM-179</t>
  </si>
  <si>
    <t>10.1166/jbn.2008.017</t>
  </si>
  <si>
    <t>Effects of pulmonary exposure to carbon nanotubes on lung and systemic inflammation with coagulatory disturbance induced by lipopolysaccharide in mice</t>
  </si>
  <si>
    <t>Do surface defects and modification determine the observed toxicity of carbon nanotubes?</t>
  </si>
  <si>
    <t>Despite intensive research as to the pathogenesis of lipopolysaccharide (LPS)-related inflammation with coagulatory disturbance, their exacerbating factors have not been well explored. This study examined the effects of pulmonary exposure to two types of nano-sized materials (carbon nano-tubes: CNT [single-wall: SWCNT, and multi-wall: MWCNT]) on lung inflammation and consequent systemic inflammation with coagulatory disturbance induced by pulmonary exposure to LPS in mice and their cellular mechanisms in vitro. ICR male mice were divided into 6 experimental groups that intra-tracheally received the vehicle, two types of CNT (4 mg/kg), LPS (33 ig/kg), or LPS plus either type of CNT. Twenty-four hours after treatment, both types of CNT alone induced lung inflammation with enhanced lung expression of proinflamma-tory cytokines, but did not synergistically exacerbate lung inflammation elicited by LPS. SWCNT significantly induced/enhanced pulmonary permeability and hyperfibrinogenemia and reduced activated protein C in the absence or presence of LPS, whereas MWCNT did moderately. Both CNT moderately, but not significantly, elevated circulatory levels of proinflammatory cytokines and chemokines. In the presence of LPS, CNT tended to elevate the levels of the mediators with an overall trend, which was more prominent with SWCNT than with MWCNT. In vitro study showed that both CNT amplified LPS-induced cytokine production from peripheral blood monocytes. These results suggest that CNT can facilitate systemic inflammation with coagulatory disturbance, at least in part, via the activation of mononuclear cells, which is accompanied by moderate enhancement of acute lung inflammation related to LPS. l. Copyright Â© 2008 by the Society for Experimental Biology and Medicine.</t>
  </si>
  <si>
    <t>The role of charge and surface modification in the toxicity of CNT is investigated. Two-photon confocal microscopy, Raman microscopy and Lactate Dehydrogenase (LDH) assay are employed to study the effect of CNT on Rat glioma cell line (C6 cells) and rat alveolar macrophage continuous cell line (AM 11). Two-photon confocal microscopy reveals that unmodified CNT is toxic to the C6 cell line but when modified by DNA it becomes relatively non-toxic. Both LDH assay and Raman microscopy show that CNT dispersed in serum is not toxic to the AM11 and C6 cell lines. We have illustrated that the controversy in CNT toxicity will continue, even within the same laboratory, if the surface properties of nanomaterials both before and after modification are not considered and understood before these materials are tested for toxicological properties. Copyright Â© 2008 American Scientific Publishers. All rights reserved.</t>
  </si>
  <si>
    <t>Experimental Biology and Medicine</t>
  </si>
  <si>
    <t>10.1007/s11051-008-9369-0</t>
  </si>
  <si>
    <t>Toxicological effects of multi-wall carbon nanotubes in rats</t>
  </si>
  <si>
    <t>The aim of this study was to evaluate the lung toxicity of multi-wall carbon nanotubes (MWCNTs). The present work exposed MWCNTs into the rats in intratracheal instillation administration modes. We systematically studied the distribution of nanoparticles in vivo, target organs and time-effects of nanotoxicity, dose-effects of nanotoxicity, etc. These results indicate that under the conditions of this test, pulmonary exposures to MWCNTs in rats by intratracheal instillation produced a series of multiple lesions in a dose-dependent and time-dependent manner, evidence of a foreign tissue body reaction. Â© 2008 Springer Science+Business Media B.V.</t>
  </si>
  <si>
    <t>10.1016/j.tox.2008.09.004</t>
  </si>
  <si>
    <t>10.1016/j.tox.2008.08.018</t>
  </si>
  <si>
    <t>Induction of apoptosis and absence of inflammation in rat lung after intratracheal instillation of multiwalled carbon nanotubes</t>
  </si>
  <si>
    <t>Effects of combustion-derived ultrafine particles and manufactured nanoparticles on heart cells in vitro</t>
  </si>
  <si>
    <t>Several studies performed by intratracheal instillation showed that carbon nanotubes (CNT) induced pulmonary fibrosis, granulomas or inflammation. But, recently, two inhalation studies did not observed such pathological phenomena and suggest that granulomas could be due to the instillation of unbreathable agglomerates. In a previous study, we have described a simple method (using albumin as dispersing agent) which produced solutions containing more than 80% of agglomerate of breathable size. We report here results from intratracheal instillation of rats by 0, 1, 10 or 100 Î¼g of MWCNT dispersed with albumin. After 1, 7, 30, 90, and 180 days, inflammation, apoptosis, fibrosis, respiratory parameters and granuloma formation were assessed. Results obtained by plethysmography, soluble collagen quantification, qRT-PCR and luminex measurement of cytokines expression and histopathological observation showed only evidence of apoptosis of alveolar macrophages. These result underline the importance of controlling MWCNT agglomerate size when exposing animals, through appropriate dispersion methods. Â© 2008 Elsevier Ireland Ltd. All rights reserved.</t>
  </si>
  <si>
    <t>Evidence from epidemiological studies indicates that acute exposure to airborne pollutants is associated with an increased risk of morbidity and mortality attributed to cardiovascular diseases. The present study investigated the effects of combustion-derived ultrafine particles (diesel exhaust particles) as well as engineered nanoparticles (titanium dioxide and single-walled carbon nanotubes) on impulse conduction characteristics, myofibrillar structure and the formation of reactive oxygen species in patterned growth strands of neonatal rat ventricular cardiomyocytes in vitro. Diesel exhaust particles as well as titanium dioxide nanoparticles showed the most pronounced effects. We observed a dose-dependent change in heart cell function, an increase in reactive oxygen species and, for titanium dioxide, we also found a less organized myofibrillar structure. The mildest effects were observed for single-walled carbon nanotubes, for which no clear dose-dependent alterations of Î¸ and dV/dtmax could be determined. In addition, there was no increase in oxidative stress and no change in the myofibrillar structure. These results suggest that diesel exhaust as well as titanium dioxide particles and to a lesser extent also single-walled carbon nanotubes can directly induce cardiac cell damage and can affect the function of the cells. Â© 2008 Elsevier Ireland Ltd. All rights reserved.</t>
  </si>
  <si>
    <t>10.1088/0953-8984/20/47/474203</t>
  </si>
  <si>
    <t>10.1088/0953-8984/20/47/474204</t>
  </si>
  <si>
    <t>Carbon nanotubes toxicology and effects on metabolism and immunological modification in vitro and in vivo</t>
  </si>
  <si>
    <t>Carbon nanotubes on Jurkat cells: Effects on cell viability and plasma membrane potential</t>
  </si>
  <si>
    <t>The aim of this research is focused on the biological effects of multi wall carbon nanotubes (MWCNTs) on three different human cell types, laboratory animals in vivo, and immunological effects. Large numbers of researchers are directly involved in the handling of nanostructured materials such as MWCNTs and nanoparticles. It is important to assess the potential health risks related to their daily exposure to carbon nanotubes. The administration of sterilized nanosamples has been performed on laboratory animals, in both acute and chronic administration, and the pathological effects on the parenchymal tissues have been investigated. We studied the serum immunological modifications after intraperitoneal administration of the MWCNTs. We did not observe any antigenic reaction; the screening of ANA, anti-ENA, anti-cardiolipin, C-ANCA and P-ANCA was negative. No quantitative modification of immunoglobulins was observed, hence no modification of humoral immunity was documented. We also studied the effects of MWCNTs on the proliferation of three different cell types. MCF-7 showed a significant inhibition of proliferation for all conditions studied, whereas hSMCs demonstrated a reduction of cell growth only for the highest MWCNTs concentrations after 72 h. Also, no growth modification was observed in the Caco-2 cell line. We observed that a low quantity of MWCNTs does not provoke any inflammatory reaction. However, for future medical applications, it is important to realize prosthesis based on MWCNTs, through studying the corresponding implantation effects. Moreover, it has to be emphasized that this investigation does not address, at the moment, the carcinogenicity of MWCNTs, which requires a detailed follow-up investigation on the specific topic. In view of the subsequent and more extensive use of MWCNTs, especially in applications where carbon nanotubes are injected into the human body for drug delivery, as a contrast agent carrying entities for MRI, or as the basic material of a new prosthesis generation, more extended tests and experiments are necessary. Â© 2008 IOP Publishing Ltd.</t>
  </si>
  <si>
    <t>Carbon nanotubes (CNT) are one of the most novel attractive materials in nanotechnology for their potential multiple applications, including in the biomedical fields. The biocompatibility and toxicity of these novel nanomaterials are still largely unknown and a systematic study on biological interference is essential. We present a toxicological assessment of different types of CNT on the human tumor lymphocytic Jurkat cells. The carbon nanomaterials examined differ in preparation, size, contaminants and morphology: (1) CNT composed of MWCNT+SWCNT, with no metal contaminants; (2) MWCNT and (3) SWCNT, both with metal contaminants; (4) carbon black as control. The results indicate that CNT exert a dose- and time-dependent cytotoxic effect on Jurkat cells, inducing apoptotic cell death, accelerating the transition to secondary necrosis and increasing the extent of apoptosis induced by damaging agents; interestingly, CNT induce a plasma membrane hyperpolarization. These alterations are produced by all types of CNT, but contaminants and/or the size modulate the extent of such effects. Thus CNT deeply affect cell behavior, suggesting that they might play a role in inflammation, and recommending greater attention in terms of evaluation of exposure risks. Â© 2008 IOP Publishing Ltd.</t>
  </si>
  <si>
    <t>10.1080/10915810802552138</t>
  </si>
  <si>
    <t>Alternative estimation of human exposure of single-walled carbon nanotubes using three-dimensional tissue-engineered human lung</t>
  </si>
  <si>
    <t>Recent discoveries of various forms of carbon nanostructure have stimulated research on their applications and hold promise for applications in medicine and other related engineering areas. Although carbon nanotubes (CNTs) are already being produced on a massive scale, few studies have been performed which test the potential harmful effects of this new technology. The authors used a three-dimensional in vitro model of the human airway using a coculture of normal human bronchial epithelial cells and normal human fibroblasts for the health risk assessment of CNTs on the human respiratory systems. The authors used aqueous single-walled carbon nanotube (SWCNT) solution. The average length and diameter of nanotube ropes were about 500 nm and less than 10 nm, respectively. The authors measured the production of nitric oxide (NO) as an inflammatory marker and mitochondrial activity using MTT (3-(4,5-Dimethylthiazol-2-yl)-2,5- diphenyltetrazolium bromide) assay as a cytotoxic response of the cell layers following exposure of different concentration of aqueous SWCNT solution. The results indicated that NO production was dramatically increased and cell viability was decreased following exposure of different concentrations of SWCNTs. Transepithelial electrical resistance (TER) across the coculture layers was measured to observe the changes in airway physiological function following exposure of different concentrations of SWCNTs. TER value was dramatically decreased following exposure of 20% SWCNT (8 g/ml). In this study, the authors presented viable alternatives to in vivo tests to evaluate the toxicity of engineered SWCNTs. Cytotoxic/inflammatory responses and barrier function of the human lung layers following exposure of SWCNTs were observed using in vitro coculture system of airway. Â© American College of Toxicology.</t>
  </si>
  <si>
    <t>10.1016/j.taap.2008.06.016</t>
  </si>
  <si>
    <t>Multi-walled carbon nanotubes injure the plasma membrane of macrophages</t>
  </si>
  <si>
    <t>Carbon nanotubes (CNTs) are emerging nanotechnology materials which are likely to be mass-produced in the near future. However, prior to mass-production, certain health-related concerns should first be addressed. For example, when inhaled, the thin-fibrous shape and the biopersistent characteristics of CNTs may cause pulmonary diseases, in a manner similar to asbestos. In the present study, mouse macrophages (J774.1) were exposed to highly-purified multi-walled CNTs (MWCNTs, 67 nm) or to UICC crocidolite in order to evaluate the toxicity of these nano-size fibers. The cytotoxicity of MWCNTs was found to be higher than that of crocidolite. The toxic effect of MWCNTs was not affected by N-acetylcysteine, an antioxidant, or buthionine sulfoximine, a glutathione synthesis inhibitor. cDNA microarray analyses suggested that the cytotoxicity of MWCNTs could not be explained satisfactorily by either an increase or decrease of gene expression, although mRNA levels of some cytokines were slightly increased by MWCNTs. Moreover, MWCNTs did not significantly activate either MAP kinases such as ERK, JNK and p38, nor common apoptosis pathways such as caspase 3 and PARP. Electron microscopic studies indicated that MWCNTs associate with the plasma membrane of macrophages and disrupt the integrity of the membrane. Several proteins were found to adsorb onto MWCNTs when MWCNT-exposed macrophages were gently lysed. One of these proteins was macrophage receptor with collagenous structure (MARCO). MARCO-transfected CHO-K1 cells associated with MWCNTs more rapidly than mock-transfected cells. These results indicate that MWCNTs probably trigger cytotoxic effects in phagocytotic cells by reacting with MARCO on the plasma membrane and rupturing the plasma membrane. Â© 2008 Elsevier Inc. All rights reserved.</t>
  </si>
  <si>
    <t>10.1152/ajplung.90287.2008</t>
  </si>
  <si>
    <t>Inhalation vs. aspiration of single-walled carbon nanotubes in C57BL/6 mice: Inflammation, fibrosis, oxidative stress, and mutagenesis</t>
  </si>
  <si>
    <t>Nanomaterials are frontier technological products used in different manufactured goods. Because of their unique physicochemical, electrical, mechanical, and thermal properties, single-walled carbon nanotubes (SWCNT) are finding numerous applications in electronics, aerospace devices, computers, and chemical, polymer, and pharmaceutical industries. SWCNT are relatively recently discovered members of the carbon allotropes that are similar in structure to fullerenes and graphite. Previously, we (47) have reported that pharyngeal aspiration of purified SWCNT by C57BL/6 mice caused dose-dependent granulomatous pneumonia, oxidative stress, acute inflammatory/cytokine responses, fibrosis, and decrease in pulmonary function. To avoid potential artifactual effects due to instillation/agglomeration associated with SWCNT, we conducted inhalation exposures using stable and uniform SWCNT dispersions obtained by a newly developed aerosolization technique (2). The inhalation of nonpurified SWCNT (iron content of 17.7% by weight) at 5 mg/m3, 5 h/day for 4 days was compared with pharyngeal aspiration of varying doses (5-20 Î¼g per mouse) of the same SWCNT. The chain of pathological events in both exposure routes was realized through synergized interactions of early inflammatory response and oxidative stress culminating in the development of multifocal granulomatous pneumonia and interstitial fibrosis. SWCNT inhalation was more effective than aspiration in causing inflammatory response, oxidative stress, collagen deposition, and fibrosis as well as mutations of K-ras gene locus in the lung of C57BL/6 mice.</t>
  </si>
  <si>
    <t>10.1021/es8010173</t>
  </si>
  <si>
    <t>Physicochemical determinants of multiwalled carbon nanotube bacterial cytotoxicity</t>
  </si>
  <si>
    <t>Rational modification of carbon nanotubes (CNTs) to isolate their specific physical and chemical properties will inform a mechanistic understanding of observed CNT toxicity in bacterial systems. The present study compares the toxicity of commercially obtained multiwalled carbon nanotubes (MWNTs) before and after physicochemical modification via common purification and functionalization routes, including dry oxidation, acid treatment functionalization, and annealing. Experimental results support a correlation between bacterial cytotoxicity and physicochemical properties that enhance MWNT-cell contact opportunities. For example, we observe higher toxicity when the nanotubes are uncapped, debundled, short, and dispersed in solution. These conclusions demonstrate that physicochemical modifications of MWNTs alter their cytotoxicity in bacterial systems and underline the need for careful documentation of physical and chemical characteristics when reporting the toxicity of carbon-based nanomaterials. Â© 2008 American Chemical Society.</t>
  </si>
  <si>
    <t>10.1016/j.toxlet.2008.07.020</t>
  </si>
  <si>
    <t>Long-term accumulation and low toxicity of single-walled carbon nanotubes in intravenously exposed mice</t>
  </si>
  <si>
    <t>The biomedical application of single-walled carbon nanotubes (SWCNTs), such as drug delivery and cancer treatment, requires a clear understanding of their fate and toxicological profile after intravenous administration. In this study, the long-term accumulation and toxicity of intravenously injected SWCNTs in the main organs (such as liver, lung and spleen) in mice were carefully studied. Although SWCNTs stayed in mice over 3 months, they showed low toxicity to mice. The long-term accumulation of SWCNTs in the main organs was evidenced by using Raman spectroscopy and TEM technique. Statistically significant changes in organ indices and serum biochemical parameters (LDH, ALT and AST) were observed. The histological observations demonstrate that slight inflammation and inflammatory cell infiltration occurred in lung, but the serum immunological indicators (CH 50 level and TNF-Î± level) remained unchanged. No apoptosis was induced in the main organs. The decreasing glutathione (GSH) level and increasing malondialdehyde (MDA) level suggest that the toxicity of SWCNTs might be due to the oxidative stress. Â© 2008 Elsevier Ireland Ltd. All rights reserved.</t>
  </si>
  <si>
    <t>10.1088/0957-4484/19/37/375103</t>
  </si>
  <si>
    <t>Intracellular uptake, trafficking and subcellular distribution of folate conjugated single walled carbon nanotubes within living cells</t>
  </si>
  <si>
    <t>Herein we studied the uptake, trafficking and distribution of folate conjugated single walled carbon nanotubes (SWNTs) within living cells. SWNTs were noncovalently functionalized with chitosan and then linked with folate acid and fluorescence dye Alexa Fluor 488 (denoted FA-SWNTs). Hep G2 cells were cultured in vitro and incubated with FA-SWNTs at different levels. The FA-SWNTs exhibited a concentration-dependent uptake within Hep G2 cells, and Hep G2 cells were able to internalize FA-SWNTs via a folate receptor-mediated pathway. The distribution of nanotubes inside cells demonstrated that the FA-SWNTs only locate in the cytoplasm and not in nuclei, indicating the failure of transporting through the nuclear envelope. Transmission electron microscope (TEM) results showed the presence of FA-SWNTs in lysosomes and the discharge to extracellular space after incubation with nanotubes for 5 h. No obvious cellular death rate was observed when the concentration of nanotubes was below 50 Î¼g ml-1. However, cells with FA-SWNT uptake showed a concentration-dependent apoptosis. These discoveries might be helpful for understanding the interaction of SWNTs and living cells. Â© IOP Publishing Ltd.</t>
  </si>
  <si>
    <t>10.1289/ehp.10924</t>
  </si>
  <si>
    <t>10.1021/tx800100s</t>
  </si>
  <si>
    <t>10.1021/tx800101p</t>
  </si>
  <si>
    <t>10.1021/tx800064j</t>
  </si>
  <si>
    <t>Raw single-wall carbon nanotubes induce oxidative stress and activate MAPKs, AP-1, NF-ÎºB, and Akt in normal and malignant human mesothelial cells</t>
  </si>
  <si>
    <t>Structural defects play a major role in the acute lung toxicity of multiwall carbon nanotubes: Physicochemical aspects</t>
  </si>
  <si>
    <t>Structural defects play a major role in the acute lung toxicity of multiwall carbon nanotubes: Toxicological aspects</t>
  </si>
  <si>
    <t>Copper oxide nanoparticles are highly toxic: A comparison between metal oxide nanoparticles and carbon nanotubes</t>
  </si>
  <si>
    <t>Background: Single-wall carbon nanotubes (SWCNTs), with their unique physicochemical and mechanical properties, have many potential new applications in medicine and industry. There has been great concern subsequent to preliminary investigations of the toxicity, biopersistence, pathogenicity, and ability of SWCNTs to translocate to subpleural areas. These results compel studies of potential interactions of SWCNTs with mesothelial cells. Objective: Exposure to asbestos is the primary cause of malignant mesothelioma in 80-90% of individuals who develop the disease. Because the mesothelial cells are the primary target cells of asbestos-induced molecular changes mediated through an oxidant-linked mechanism, we used normal mesothelial and malignant mesothelial cells to investigate alterations in molecular signaling in response to a commercially manufactured SWCNT. Methods: In the present study, we exposed mesothelial cells to SWCNTs and investigated reactive oxygen species (ROS) generation, cell viability, DNA damage, histone H2AX phosphorylation, activation of poly(ADP-ribose) polymerase 1 (PARP-1), stimulation of extracellular signal-regulated kinase (ERKs), Jun N-terminal kinases (JNKs), protein p38, and activation of activator protein-1 (AP-1), nuclear factor KB (NF-ÎºB), and protein serine-threonine kinase (Akt). Results: Exposure to SWCNTs induced ROS generation, increased cell death, enhanced DNA damage and H2AX phosphorylation, and activated PARP, AP-1, NF-ÎºB, p38, and Akt in a dosedependent manner. These events recapitulate some of the key molecular events involved in mesothelioma development associated with asbestos exposure. Conclusions: The cellular and molecular findings reported here do suggest that SWCNTs can cause potentially adverse cellular responses in mesothelial cells through activation of molecular Signaling associated with oxidative stress, which is of sufficient significance to warrant in vivo animal exposure studies.</t>
  </si>
  <si>
    <t>Carbon nanotubes (CNT) have been reported to elicit toxic responses in vitro and in vivo, ascribed so far to metal contamination, CNT length, degree of oxidation, or extent of hydrophilicity. To examine how structural properties may modulate the toxicity of CNT, one preparation of multiwall CNT has been modified (i) by grinding (introducing structural defects) and subsequently heating either in a vacuum at 600 Â°C (causing reduction of oxygenated carbon functionalities and reduction of metallic oxides) or in an inert atmosphere at 2400 Â°C (causing elimination of metals and annealing of defects) and (ii) by heating at 2400 Â°C in an inert atmosphere and subsequently grinding the thermally treated CNT (introducing defects in a metal-deprived carbon framework). The presence of framework and surface defects, metals, and oxygenated functionalities was monitored by means of a set of techniques, including micro-Raman spectroscopy, adsorption calorimetry, X-ray photoelectron spectroscopy, inductively coupled plasma mass spectrometry, and atomic emission spectroscopy. Contrary to traditional toxicants, such as asbestos, CNT may quench rather than generate oxygenated free radicals. The potential of the modified CNT to scavenge hydroxyl radicals was thus evaluated by means of electron spin resonance spectroscopy (spin trapping). The original ground material exhibited a scavenging activity toward hydroxyl radicals, which was eliminated by heating at 2400 Â°C but restored upon grinding. This scavenging activity, related to the presence of defects, appears to go paired with the genotoxic and inflammatory potential of CNT reported in the companion paper. Thus, defects may be one of the major factors governing the toxic potential of CNT. Â© 2008 American Chemical Society.</t>
  </si>
  <si>
    <t>Experimental studies indicate that carbon nanotubes (CNTs) have the potential to induce adverse pulmonary effects, including alveolitis, fibrosis, and genotoxicity in epithelial cells. Here, we explored the physicochemical determinants of these toxic responses with progressively and selectively modified CNTs: ground multiwall CNTs modified by heating at 600 Â°C (loss of oxygenated carbon functionalities and reduction of oxidized metals) or at 2400 Â°C (annealing of structural defects and elimination of metals) and by grinding the material that had been heated at 2400 Â°C before (introduction of structural defects in a metal-deprived framework). The CNTs were administered intratracheally (2 mg/rat) to Wistar rats to evaluate the short-term response (3 days) in bronchoalveolar lavage fluid (LDH, proteins, cellular infiltration, IL-1/Î², and TNF-Î±). The long-term (60 days) lung response was assessed biochemically by measuring the lung hydroxyproline content and histologically. In vitro experiments were also performed on rat lung epithelial cells to assess the genotoxic potential of the modified CNTs with the cytokinesis block micronucleus assay. The results show that the acute pulmonary toxicity and the genotoxicity of CNT were reduced upon heating but restored upon grinding, indicating that the intrinsic toxicity of CNT is mainly mediated by the presence of defective sites in their carbon framework. Â© 2008 American Chemical Society.</t>
  </si>
  <si>
    <t>Since the manufacture and use of nanoparticles are increasing, humans are more likely to be exposed occupationally or via consumer products and the environment. However, so far toxicity data for most manufactured nanoparticles are limited. The aim of this study was to investigate and compare different nanoparticles and nanotubes regarding cytotoxicity and ability to cause DNA damage and oxidative stress. The study was focused on different metal oxide particles (CuO, TiO2, ZnO, CuZnFe2O4, Fe 3O4, Fe2O3), and the toxicity was compared to that of carbon nanoparticles and multiwalled carbon nanotubes (MWCNT). The human lung epithelial cell line A549 was exposed to the particles, and cytotoxicity was analyzed using trypan blue staining. DNA damage and oxidative lesions were determined using the comet assay, and intracellular production of reactive oxygen species (ROS) was measured using the oxidation-sensitive fluoroprobe 2â€²,7â€²-dichlorofluorescin diacetate (DCFH-DA). The results showed mat there was a high variation among different nanoparticles concerning their ability to cause toxic effects. CuO nanoparticles were most potent regarding cytotoxicity and DNA damage. The toxicity was likely not explained by Cu ions released to the cell medium. These particles also caused oxidative lesions and were the only particles that induced an almost significant increase (p = 0.058) in intracellular ROS. ZnO showed effects on cell viability as well as DNA damage, whereas the TiO2 particles (a mix of rutile and anatase) only caused DNA damage. For iron oxide particles (Fe3O4, Fe2O3), no or low toxicity was observed, but CuZnFe2O4 particles were radier potent in inducing DNA lesions. Finally, the carbon nanotubes showed cytotoxic effects and caused DNA damage in the lowest dose tested. The effects were not explained by soluble metal impurities. In conclusion, this study highlights the in vitro toxicity of CuO nanoparticles. Â© 2008 American Chemical Society.</t>
  </si>
  <si>
    <t>10.1897/07-509.1</t>
  </si>
  <si>
    <t>Aquatic ecotoxicity tests of some nanomaterials</t>
  </si>
  <si>
    <t>Nanoparticles of TiO2, ZrO2, Al2O 3, CeO2, fullerene (C60), single-walled carbon nanotubes, and polymethylmethacrylate were tested for ecotoxic effects using one or more ecotoxicity endpoints: MicrotoxÂ® (bacteria), pulse-amplitude modulation (algae), Chydotox (crustaceans), and BiologÂ® (soil enzymes). No appreciable effects were observed at nominal concentrations of up to 100 mg/L. Dilution of nanoparticle suspensions, either in ultrapure (Milli-QÂ®) water or in natural (pond) water, led to formation of larger particles, which settled easily. (Nano)particles in water were characterized by means of atomic force microscopy, energy-dispersive x-ray analysis, inductively coupled plasma-mass spectrometry, flow cytometry, and spectrophotometry. It is concluded that the absence of ecotoxicity is the result of low concentrations of free nanoparticles in the tests, and it is suggested that colloid (in)stability is of primary importance in explaining ecotoxic effects of nanoparticles in the natural environment. Â© 2008 SETAC Printed in the USA.</t>
  </si>
  <si>
    <t>10.1897/08-117.1</t>
  </si>
  <si>
    <t>10.1897/07-624.1</t>
  </si>
  <si>
    <t>Effects of functionalized and nonfunctionalized single-walled carbon nanotubes on root elongation of select crop species</t>
  </si>
  <si>
    <t>Factors influencing the partitioning and toxicity of nanotubes in the aquatic environment</t>
  </si>
  <si>
    <t>Single-walled carbon nanotubes have many potential beneficial uses, with additional applications constantly being investigated. Their unique properties, however, create a potential concern regarding toxicity, not only in humans and animals but also in plants. To help develop protocols to determine the effects of nanotubes on plants, we conducted a pilot study on the effects of functionalized and nonfunctionalized single-walled carbon nanotubes on root elongation of six crop species (cabbage, carrot, cucumber, lettuce, onion, and tomato) routinely used in phytotoxicity testing. Nanotubes were functionalized with poly-3-aminoben-zenesulfonic acid. Root growth was measured at 0, 24, and 48 h following exposure. Scanning-electron microscopy was used to evaluate potential uptake of carbon nanotubes and to observe the interaction of nanotubes with the root surface. In general, nonfunctionalized carbon nanotubes affected root length more than functionalized nanotubes. Nonfunctionalized nanotubes inhibited root elongation in tomato and enhanced root elongation in onion and cucumber. Functionalized nanotubes inhibited root elongation in lettuce. Cabbage and carrots were not affected by either form of nanotubes. Effects observed following exposure to carbon nanotubes tended to be more pronounced at 24 h than at 48 h. Microscopy images showed the presence of nanotube sheets on the root surfaces, but no visible uptake of nanotubes was observed. Â© 2008 SETAC Printed in the USA.</t>
  </si>
  <si>
    <t>Carbon nanotubes (NTs) may be among the most useful engineered nanomaterials for structural applications but could be difficult to study in ecotoxicological evaluations using existing tools relative to nanomaterials with a lower aspect ratio. Whereas the hydrophobicity and van der Waals interactions of NTs may suggest aggregation and sedimentation in aquatic systems, consideration regarding how engineered surface modifications influence their environmental fate and toxicology is needed. Surface modifications (e.g., functional groups and coatings) are intended to create conditions to make NTs dispersible in aqueous suspension, as required for some applications. In the present study, column stability and settling experiments indicated that raw, multiwalled NTs (MWNTs) settled more rapidly than carbon black and activated carbon particles, suggesting sediment as the ultimate repository. The presence of functional groups, however, slowed the settling of MWNTs (increasing order of stability: hydroxyl &gt; carboxyl &gt; raw), especially in combination with natural organic matter (NOM). Stabilized MWNTs in high concentrations of NOM provided relevance for water transport and toxicity studies. Aqueous exposures to raw MWNTs decreased Ceriodaphnia dubia viability, but such effects were not observed during exposure to functionalized MWNTs (&gt;80 mg/L). Sediment exposures of the amphipods Leptocheirus plumulosus and Hyalella azteca to different sizes of sediment-borne carbon particles at high concentration indicated mortality increased as particle size decreased, although raw MWNTs induced lower mortality (median lethal concentration [LC50], 50 to &gt;264 g/kg) than carbon black (LC50, 18-40 g/kg) and activated carbon (LC50, 12-29 g/kg). Our findings stress that it may be inappropriate to classify all NTs into one category in terms of their environmental regulation. Â© 2008 SETAC Printed in the USA.</t>
  </si>
  <si>
    <t>10.1016/j.taap.2008.04.018</t>
  </si>
  <si>
    <t>10.1080/17435390802318356</t>
  </si>
  <si>
    <t>Increased accumulation of neutrophils and decreased fibrosis in the lung of NADPH oxidase-deficient C57BL/6 mice exposed to carbon nanotubes</t>
  </si>
  <si>
    <t>Oxidative and molecular interactions of multi-wall carbon nanotubes (MWCNT) in normal and malignant human mesothelial cells</t>
  </si>
  <si>
    <t>Single-walled carbon nanotubes (SWCNT) have been introduced into a large number of new technologies and consumer products. The combination of their exceptional features with very broad applications raised concerns regarding their potential health effects. The prime target for SWCNT toxicity is believed to be the lung where exposure may occur through inhalation, particularly in occupational settings. Our previous work has demonstrated that SWCNT cause robust inflammatory responses in rodents with very early termination of the acute phase and rapid onset of chronic fibrosis. Timely elimination of polymorphonuclear neutrophils (PMNs) through apoptosis and their subsequent clearance by macrophages is a necessary stage in the resolution of pulmonary inflammation whereby NADPH oxidase contributes to control of apoptotic cell death and clearance of PMNs. Thus, we hypothesized that NADPH oxidase may be an important regulator of the transition from the acute inflammation to the chronic fibrotic stage in response to SWCNT. To experimentally address the hypothesis, we employed NADPH oxidase-deficient mice which lack the gp91phox subunit of the enzymatic complex. We found that NADPH oxidase null mice responded to SWCNT exposure with a marked accumulation of PMNs and elevated levels of apoptotic cells in the lungs, production of pro-inflammatory cytokines, decreased production of the anti-inflammatory and pro-fibrotic cytokine, TGF-Î², and significantly lower levels of collagen deposition, as compared to C57BL/6 control mice. These results demonstrate a role for NADPH oxidase-derived reactive oxygen species in determining course of pulmonary response to SWCNT. Â© 2008 Elsevier Inc. All rights reserved.</t>
  </si>
  <si>
    <t>Carbon nanotubes are new tools in industry and medicine with their potential applications in many uses. Multiwall carbon nanotubes (MWCNT) with their morphologic similarity to asbestos and wide commercial and biomedical applications necessitate these investigations. The present study investigated the biological reactivity of MWCNT in normal (NM) and malignant (MM) mesothelial cells. MWCNT containing low iron content generated only negligible amounts of reactive oxygen species with both cells. Exposure of both cell types to MWCNT caused cell death, cytotoxicity, DNA damage and apoptosis, which were greater in MM cells. Exposure of both cells to MWCNT caused a parallel activation of two important transcription factors, phosphorylation of H2AX, and PARP activation which were greater in NM cells. Phosphorylation of ERK1/2 and p38 was greater in MM cells than in NM cells. These findings demonstrate that MWCNT are biologically potent activators of molecular events in NM cells associated with mesothelioma development. Â© 2008 Informa UK Ltd.</t>
  </si>
  <si>
    <t>10.1021/nl073300o</t>
  </si>
  <si>
    <t>Carbon nanotubes and mesenchymal stem cells: Biocompatibility, proliferation and differentiation</t>
  </si>
  <si>
    <t>The synergy of the unique properties of carbon nanotubes (CNT) with the remarkable potential of human mesenchymal stem cells (hMSC) provides an exciting opportunity for novel therapeutic modalities. However, little is known about the impact of CNT on hMSC behavior. We report the effect of CNT on hMSC renewal, metabolic activity, and differentiation. Furthermore, we tracked the intracellular movement of CNT through the cytoplasm to a nuclear location and assessed effects on cellular ultra structure. Â© 2008 American Chemical Society.</t>
  </si>
  <si>
    <t>10.1166/jnn.2008.432</t>
  </si>
  <si>
    <t>Impact of multi-walled carbon nanotubes on aquatic species</t>
  </si>
  <si>
    <t>To understand the environmental impacts of carbon nanotubes (CNTs), the toxicity study was carried out with water-soluble multi-walled carbon nanotubes (MWCNTs) using zebrafish (Danio rerio) as a model system. Zebrafish embryos were treated with different concentrations of MWCNTs. Teratogenic effects were evaluated through changes in embryonic development after 24 hours post-fertilization (hpf), 48 hpf and 72 hpf. No observable effect concentration (NOEC) was at 40 Î¼g/mL. Lowest effect concentration (LOEC) of MWCNTs which caused significant phenotypic defects in zebrafish embryo was 60 Î¼g/mL. At concentration above 60 Î¼g/mL, slimy mucus like coating was observed around the embryo. At high concentrations, MWCNTs was found to be involved in the apoptosis, delayed hatching and formation of abnormal spinal chords. Thus, the toxicity of multiwalled carbon nanotubes is concentration dependent. Copyright Â© 2008 American Scientific Publishers All rights reserved.</t>
  </si>
  <si>
    <t>10.1002/smll.200700714</t>
  </si>
  <si>
    <t>10.1002/em.20406</t>
  </si>
  <si>
    <t>Covalently PEGylated carbon nanotubes with stealth character in vivo</t>
  </si>
  <si>
    <t>Genotoxicity, cytotoxicity, and reactive oxygen species induced by single-walled carbon nanotubes and C&lt;inf&gt;60&lt;/inf&gt; fullerenes in the FE1-Mutaâ„¢mouse lung epithelial cells</t>
  </si>
  <si>
    <t>A study was conducted to observe the stealth character of PEGylated single-walled carbon nanotubes (PEG-SWCNs) under blood circulation and biodistribution. The skeleton carbon-13 enriched SWNTs were covalently functionalized with diamine-terminated PEG oligomers and the resulting PEG-SWNTs were utilized for in vivo experiments with isotope ratio mass spectrometry. The PEG-SWNTs content in the solution was determined by isotope-MS. The concentrations of PEG-SWNTs in blood were measured by isotope-MS measurements. The low hepatic uptake of nanotubes was observed in the biodistribution. The TEM analysis was utilized to observe the finding of isotope-MS. The liver was digested using HCIO4-H2O2. The amount of PEG conjugation to SWNTs was determined by using NMR and thermogravimetric analysis. Phermacokinetic and biodistribution results show the distinct stealth character of PEG-SWNTs, with measured blood-circulation time.</t>
  </si>
  <si>
    <t>Viability, cell cycle effects, genotoxicity, reactive oxygen species production, and mutagenicity of C60 fullerenes (C60) and single-walled carbon nanotubes (SWCNT) were assessed in the FE1-Mutaâ„¢Mouse lung epithelial cell line. None of these particles induced cell death within 24 hr at doses between 0 and 200 Î¼g/ml or during long-term subculture exposure (576 hr) at 100 Î¼g/ml, as determined by two different assays. However, cell proliferation was slower with SWCNT exposure and a larger fraction of the cells were in the G1 phase. Exposure to carbon black resulted in the greatest reactive oxygen species generation followed by SWCNT and C60 in both cellular and cell-free particle suspensions. C60 and SWCNT did not increase the level of strand breaks, but significantly increased the level of FPG sensitive sites/oxidized purines (22 and 56%, respectively) determined by the comet assay. The mutant frequency in the cII gene was unaffected by 576 hr of exposure to either 100 Î¼g/ml C60 or SWCNT when compared with control incubations, whereas we have previously reported that carbon black and diesel exhaust particles induce mutations using an identical exposure scenario. These results indicate that SWCNT and C60 are less genotoxic in vitro than carbon black and diesel exhaust particles. Â© 2008 Wiley-Liss, Inc.</t>
  </si>
  <si>
    <t>10.1016/j.toxlet.2008.04.006</t>
  </si>
  <si>
    <t>10.1088/0957-4484/19/25/255702</t>
  </si>
  <si>
    <t>Single walled carbon nanotubes induce indirect cytotoxicity by medium depletion in A549 lung cells</t>
  </si>
  <si>
    <t>Cytotoxicity of single-walled carbon nanotubes suspended in various surfactants</t>
  </si>
  <si>
    <t>The ability of two types of single walled carbon nanotubes (SWCNT), namely Arc Discharge (AD) and HiPcoÂ® single walled carbon nanotubes, to induce an indirect cytotoxicity in A549 lung cells by means of medium depletion was investigated. The nanotubes were dispersed in a commercial cell culture medium and subsequently removed by centrifugation and filtration. Spectroscopic analysis confirmed the removal of the nanotubes and showed differing degrees of alteration of the composition of the medium upon the removal of the nanotubes. The ability to induce an indirect cytotoxic effect by altering the medium was evaluated using two endpoints, namely the Alamar Blue (AB) and the Clonogenic assay. Exposure of the A549 cells to the depleted medium which had previously contained carbonaceous nanoparticles, revealed significant cytotoxicity for both endpoints employed. The results presented demonstrate that single walled carbon nanotubes can induce an indirect cytotoxicity by alteration of cell culture medium (in which they have previously been dispersed) which potentially results in a false positive toxic effect being observed in cytotoxicity studies. Â© 2008 Elsevier Ireland Ltd. All rights reserved.</t>
  </si>
  <si>
    <t>The cytotoxicity of single-walled carbon nanotubes (SWCNTs) suspended in various surfactants was investigated by phase contrast light microscopy characterization in combination with an absorbance spectroscopy cytotoxicity analysis. Our data indicate that individual SWCNTs suspended in the surfactants, sodium dodecyl sulfate (SDS) and sodium dodecylbenzene sulfonate (SDBS), were toxic to 1321N1 human astrocytoma cells due to the toxicity of SDS and SDBS on the nanotube surfaces. This toxicity was observed when cells were exposed to an SDS or SDBS solution having a concentration as low as 0.05 mg ml-1 for 30 min. The proliferation and viability of the cells were not affected by SWCNTs alone or by conjugates of SWCNTs with various concentrations of sodium cholate (SC) or single-stranded DNA. The cells proliferated similarly to untreated cells when surrounded by SWCNTs as they grow, which indicated that the nanotubes did not affect cells adversely. The cytotoxicity of the nanotube-surfactant conjugates was controlled in these experiments by the toxicity of the surfactants. Consequently, when evaluating a surfactant to be used for the dispersion of nanoscale materials in applications such as nanoscale electronics or non-viral biomolecular transporters, the cytotoxicity needs to be evaluated. The methodology proposed in this study can be used to investigate the cytotoxicity of other nanoscale materials suspended in a variety of surfactants. Â© IOP Publishing Ltd.</t>
  </si>
  <si>
    <t>10.1002/anie.200705363</t>
  </si>
  <si>
    <t>Biocompatible carbon nanotubes generated by functionalization with glycodendrimers</t>
  </si>
  <si>
    <t>Protective coatings: Glycodendrimers can function as homogeneous bioactive coatings that mitigate the cytotoxicity of single-walled carbon nanotubes (SWNTs). The bifunctional glycodendrimers (see picture) have peripheral carbohydrate units and a pyrene tail capable of binding SWNT surfaces through Ï€-Ï€ interaction. Cells cultured with glycodendrimer-coated SWNTs proliferate at the same rate as untreated cells. (Chemical Equation Presented) Â© 2008 Wiley-VCH Verlag GmbH &amp; Co. KGaA.</t>
  </si>
  <si>
    <t>10.1002/smll.200700754</t>
  </si>
  <si>
    <t>Adsorption of essential micronutrients by carbon nanotubes and the implications for nanotoxicity testing</t>
  </si>
  <si>
    <t>A study used biochemical profiling techniques and ultraviolet (UV) visible spectroscopy, to demonstrate that single-walled nanotubes (SWNTs) caused dose-dependent adsorption and depletion of more than 14 amino acids and vitamins from RPMI cell culture medium. It was found that HepG2 cells cultured through these techniques, showed significantly reduced viability that can be restored by replenishment of folate. The study demonstrated a new mechanism through which hydrophobic nanotube formulations influenced cell behavior indirectly. The study involved the dispersion of SWNTs in RPMI cell culture medium at different doses and sonicating for 30 minutes, to conduct investigations.</t>
  </si>
  <si>
    <t>10.1007/s11706-008-0038-0</t>
  </si>
  <si>
    <t>Effect of single-walled carbon nanotubes on primary immune cells in vitro</t>
  </si>
  <si>
    <t>Carbon nanotubes (CNTs) are emerging as innovative tools in nanobiotechnology. However, their toxic effects on environment and health have become an issue of great concern. The effect of single-walled carbon nanotubes (SWCNTs) on primary immune cells in vitro was studied in this paper. The results indicated that SWCNTs (25 and 50 Î¼g/mL) could promote the proliferation of spleen cells. However, they had no significant effect on the proliferation of spleen cells at concentrations of 1 and 10 Î¼g/mL. They also had no effect on T-lymphocyte proliferation stimulated by concanavalinA (ConA) at lower concentrations. Moreover, they turned to inhibit T-lymphocyte proliferation at higher concentrations. It was found that SWCNTs inhibited the B-lymphocyte proliferation stimulated by lipopolysaccharides (LPS) at concentrations of 1, 10, 25 and 50 Î¼g/mL. What is more, they significantly decreased the Natural Killer (NK) cell activity compared with the control group at all tested concentrations. The results suggest that SWCNTs have possibly negative effects on immune cells in vitro. Â© 2008 Higher Education Press and Springer-Verlag GmbH.</t>
  </si>
  <si>
    <t>Frontiers of Materials Science in China</t>
  </si>
  <si>
    <t>10.1021/es702830b</t>
  </si>
  <si>
    <t>10.1016/j.toxlet.2008.02.007</t>
  </si>
  <si>
    <t>Influence of sediment - Amendment with single-walled carbon nanotubes and diesel soot on bioaccumulation of hydrophobic organic contaminants by benthic invertebrates</t>
  </si>
  <si>
    <t>Non-functionalized multi-walled carbon nanotubes alter the paracellular permeability of human airway epithelial cells</t>
  </si>
  <si>
    <t>Single-walled carbon nanotubes (SWNT) have extremely high affinity for hydrophobic organic contaminants, considerably higher than natural or refractory (e.g., soot and detrital) carbon found in sediments. To evaluate the effect of sediment-associated SWNT on contaminant uptake from sediments by infaunal deposit feeders, we have conducted a comparative bioaccumulation study using two infaunal estuarine invertebrates. The deposit-feeding meiobenthic copepod Amphiascus tenuiremis and the deposit/suspension-feeding polychaete Streblospio benedicti were exposed to hydrophobic organic contaminants (HOCs) including polycyclic aromatic hydrocarbons (PAHs), polychlorinated biphenyls, and polybrominated diphenyl ethers for 14 days in the presence of sediment amended with (1) SWNTs, (2) NIST diesel soot, or (3) no carbon amendment. Coaddition of SWNT to sediments significantly reduced bioaccumulation of HOCs in S. benedicti; however, soot addition tended to increase the bioaccumulation of these same compounds in the polychaete worm. Bioaccumulation of HOCs from sediments by copepods (A. tenuiremis) was less dependent on black carbon addition to sediment; neither SWNT nor soot significantly impacted bioaccumulation of PAHs from sediment by this organism. Exposure of both copepods and polychaetes to radiolabeled (14C) SWNT in estuarine sediments revealed that these organisms did not assimilate these materials into their tissues, although S. benedicti did ingest 14C-SWNT, as fecal rods from this organism contained identical 14C activity as that of the sediment to which the worms were exposed. Â© 2008 American Chemical Society.</t>
  </si>
  <si>
    <t>Little information is available upon the effects of carbon nanotubes (CNT) on the airway barrier. Here we study the barrier function of Calu-3 human airway epithelial cells, grown on permeable filters, after the exposure to commercial single-walled or multi-walled CNT, produced through chemical vapour deposition. To assess changes in the paracellular permeability of CNT-treated Calu-3 monolayers, we have measured the trans-epithelial electrical resistance (TEER) and the permeability to mannitol. Multi-walled CNT caused a large decrease in TEER and an increase in mannitol permeability but no substantial alteration in monolayer viability. Single-walled CNT produced much smaller changes of TEER while CNT, synthesized through the arc discharge method, and Carbon Black nanoparticles had no effect. If commercial multi-walled CNT were added during the formation of the tight monolayer, no further increase in trans-epithelial resistance was observed. Moreover, the same nanomaterials, but neither single-walled counterparts nor Carbon Black, prevented the TEER recovery observed after the discontinuation of interleukin-4, a Th2 cytokine that causes a reversible barrier dysfunction in airway epithelia. These findings suggest that commercial multi-walled CNT interfere with the formation and the maintenance of tight junctional complexes in airway epithelial cells. Â© 2008 Elsevier Ireland Ltd. All rights reserved.</t>
  </si>
  <si>
    <t>10.1166/jnn.2008.090</t>
  </si>
  <si>
    <t>Effects of covalent functionalization on the biocompatibility characteristics of multi-walled carbon nanotubes</t>
  </si>
  <si>
    <t>10.1016/j.physe.2007.07.017</t>
  </si>
  <si>
    <t>10.1165/rcmb.2007-0255OC</t>
  </si>
  <si>
    <t>10.1016/j.msec.2007.04.016</t>
  </si>
  <si>
    <t>Estimation of multi-walled carbon nanotubes toxicity in vitro</t>
  </si>
  <si>
    <t>Sequential exposure to carbon nanotubes and bacteria enhances pulmonary inflammation and infectivity</t>
  </si>
  <si>
    <t>Biocompatibility of multi-walled carbon nanotubes grown on titanium and silicon surfaces</t>
  </si>
  <si>
    <t>It was shown that the multi-walled carbon nanotubes at concentrations up to 25 Î¼g/ml do not show toxic effects on rat erythrocytes and thymocytes in cell suspension, while at concentration 50 Î¼g/ml cause the acceleration of erythrocyte hemolysis, decrease of the number of viable thymocytes in suspension and inhibition of mitochondrial electron-transporting chain. Â© 2007 Elsevier B.V. All rights reserved.</t>
  </si>
  <si>
    <t>Carbon nanotubes (CNT), with their applications in industry and medicine, may lead to newrisks to human health. CNT induce a robust pulmonary inflammation and oxidative stress in rodents. Realistic exposures to CNT may occur in conjunction with other pathogenic impacts (microbial infections) and trigger enhanced responses. We evaluated interactions between pharyngeal aspiration of single-walled CNT (SWCNT) and bacterial pulmonary infection of C57BL/6 mice with Listeria monocytogenes (LM). Mice were given SWCNT (0,10, and 40 Î¼g/mouse) and 3 days laterwere exposed to LM (103 bacteria/mouse). Sequential exposure to SWCNT/LM amplified lung inflammation and collagen formation. Despite this robust inflammatory response, SWCNT pre-exposure significantly decreased the pulmonary clearance of LM-exposedmicemeasured 3 to 7 days after microbial infection versus PBS/LM-treated mice. Decreased bacterial clearance in SWCNT-pre-exposedmicewas associated with decreased phagocytosis of bacteria by macrophages and a decrease in nitric oxide production by these phagocytes. Pre-incubation of naÃ¯ve alveolar macrophages with SWCNT in vitro also resulted in decreased nitric oxide generation and suppressed phagocytizing activity toward LM. Failure of SWCNT-exposed mice to clear LM led to a continued elevation in nearly all major chemokines and acute phase cytokines into the later course of infection. In SWCNT/LM-exposed mice, bronchoalveolar lavage neutrophils, alveolarmacrophages, and lymphocytes, as well as lactate dehydrogenase level, were increased compared with mice exposed to SWCNT or LM alone. In conclusion, enhanced acute inflammation and pulmonary injury with delayed bacterial clearance after SWCNT exposure may lead to increased susceptibility to lung infection in exposed populations.</t>
  </si>
  <si>
    <t>Cell adhesion and cell viability of aligned multi-walled carbon nanotube (MWCNT) films were verified using Fibroblast L929 mouse cells. The MWCNTs were produced by a microwave plasma chemical vapor deposition (2.45 GHz) on silicon (Si), with a nickel catalyst, and titanium (Ti), with an iron catalyst. MTT assay and cellular adhesion were used for biocompatibility tests (ISO 10993-5). The results show very high cell viability and many layers of cells adhered on the surface formed by the nanotube tips at films grown on silicon surfaces. The MWCNT grown on Ti surfaces presented lower cell viability and a reduced number of cells on the surface formed by the nanotube tips. The different behavior is most probably related to excess iron contamination present in the case of titanium substrate, while nickel catalyst is probably enclosed by the nanotubes. Â© 2007 Elsevier B.V. All rights reserved.</t>
  </si>
  <si>
    <t>Physica E: Low-Dimensional Systems and Nanostructures</t>
  </si>
  <si>
    <t>10.1016/j.jclepro.2007.04.007</t>
  </si>
  <si>
    <t>10.1016/j.aquatox.2008.01.011</t>
  </si>
  <si>
    <t>10.1038/nnano.2008.68</t>
  </si>
  <si>
    <t>Studying the potential release of carbon nanotubes throughout the application life cycle</t>
  </si>
  <si>
    <t>Characterisation and in vivo ecotoxicity evaluation of double-wall carbon nanotubes in larvae of the amphibian Xenopus laevis</t>
  </si>
  <si>
    <t>Cytotoxicity and reactive oxygen species generation from aggregated carbon and carbonaceous nanoparticulate materials</t>
  </si>
  <si>
    <t>A pilot toxicology study of single-walled carbon nanotubes in a small sample of mice</t>
  </si>
  <si>
    <t>Because of their outstanding properties, carbon nanotubes (CNTs) are being assessed for inclusion in many manufactured products. Due to their massive production and growing number of potential applications, the impact of CNTs on the environment must be taken into consideration. The present investigation evaluates the ecotoxicological potential of double-walled carbon nanotubes (DWNTs) in the amphibian larvae Xenopus laevis at a large range of concentrations in water (from 10 to 500 mg L-1). Acute toxicity and genotoxicity were analysed after 12 days of static exposure in laboratory conditions. Acute toxicity was evaluated according to the mortality and the growth of larvae. The genotoxic effects were analysed by scoring the micronucleated erythrocytes of the circulating blood of larvae according to the International Standard micronucleus assay. Moreover, histological preparations of larval intestine were prepared after 12 days of exposure for observation using optical and transmission electron microscopy (TEM). Finally, the intestine of an exposed larva was prepared on a slide for analyse by Raman imaging. The results showed no genotoxicity in erythrocytes of larvae exposed to DWNTs in water, but acute toxicity at every concentration of DWNTs studied which was related to physical blockage of the gills and/or digestive tract. Indeed, black masses suggesting the presence of CNTs were observed inside the intestine using optical microscopy and TEM, and confirmed by Raman spectroscopy analysis. Assessing the risks of CNTs requires better understanding, especially including mechanistic and environmental investigations. Â© 2008 Elsevier B.V. All rights reserved.</t>
  </si>
  <si>
    <t>We have investigated the cytotoxicity and reactive oxygen species (ROS) generation for indoor and outdoor soots: candle, wood, diesel, tire, and natural gas burner soots - along with surrogate black carbon, various multiwall carbon nanotube aggregate materials, TiO2 (anatase) and chrysotile asbestos as reference materials. All soots were observed utilizing TEM and FESEM to be composed of aggregated, primary spherules (20-80 nm diameter) forming complex, branched fractal structures. These spherules were composed of intercalated, turbostratic arrangements of curved graphene fragments with varying concentrations of polycyclic aromatic hydrocarbon (PAH) isomers. In vitro cultures with an immortalized human lung epithelial carcinoma cell line (A549) treated with these materials showed decreased cell viability and variations in ROS production, with no correlations to PAH content. The data demonstrate that soots are cytotoxic and that cytotoxicity is not related to PAH content but is related to ROS generation, suggesting that soot induces cellular oxidative stress and that cell viability assays can be indicators of ROS production. Â© 2008 Garza et al, publisher and licensee Dove Medical Press Ltd.</t>
  </si>
  <si>
    <t>Single-walled carbon nanotubes are currently under evaluation in biomedical applications, including in vivo delivery of drugs, proteins, peptides and nucleic acids (for gene transfer or gene silencing), in vivo tumour imaging and tumour targeting of single-walled carbon nanotubes as an anti-neoplastic treatment. However, concerns about the potential toxicity of single-walled carbon nanotubes have been raised. Here we examine the acute and chronic toxicity of functionalized single-walled carbon nanotubes when injected into the bloodstream of mice. Survival, clinical and laboratory parameters reveal no evidence of toxicity over 4 months. Upon killing, careful necropsy and tissue histology show age-related changes only. Histology and Raman microscopic mapping demonstrate that functionalized single-walled carbon nanotubes persisted within liver and spleen macrophages for 4 months without apparent toxicity. Although this is a preliminary study with a small group of animals, our results encourage further confirmation studies with larger groups of animals. Â© 2008 Nature Publishing Group.</t>
  </si>
  <si>
    <t>Journal of Cleaner Production</t>
  </si>
  <si>
    <t>10.1289/ehp.10883</t>
  </si>
  <si>
    <t>Ecological uptake and depuration of carbon nanotubes by Lumbriculus variegatus</t>
  </si>
  <si>
    <t>Background: Carbon nanotubes represent a class of nanomaterials having broad application potentials and documented cellular uptake and ecotoxicological effects that raise the possibility that they may bioaccumulate in living organisms. Objectives: Radioactively labeled nanotubes were synthesized using a novel methane chemical vapor deposition procedure. Single-walled carbon nanotubes (SWNTs), multiwalled carbon nanotubes (MWNTs), and pyrene were spiked to sediment samples, and the respective uptake and depuration of these nanotubes and pyrene were assessed by the oligochaete, Lumbriculus variegatus. Results: 14C-labeled carbon nanotubes were developed for these experiments to overcome significant previous limitations for quantifying nanotube materials in environmental and biological media. Biota-sediment accumulation factors for SWNTs and MWNTs were observed to be almost an order of magnitude lower than those for pyrene, a four-ringed polycyclic aromatic hydrocarbon (PAH). The depuration behaviors of the oligochaete suggested that the nanotubes detected in these organisms were associated with sediments remaining in the organism guts and not absorbed into cellular tissues as was the pyrene. The results suggest that, unlike PAHs, purified carbon nanotubes do not readily absorb into organism tissues.</t>
  </si>
  <si>
    <t>10.2217/17435889.3.2.149</t>
  </si>
  <si>
    <t>Tissue histology and physiology following intravenous administration of different types of functionalized multiwalled carbon nanotubes</t>
  </si>
  <si>
    <t>Background: Carbon nanotubes (CNTs) constitute one of the most important types of nanomaterials, increasingly gaining interest as tools for nanomedicine applications, such as sensors, implants or delivery systems. Our groups have reported previously that chemical functionalization of CNTs can lead to their almost complete elimination from the body of animals through the urinary excretion route. The administration of CNTs may, however impact the physiological function of organs through which CNTs traverse or accumulate. Aim: The present study addresses the short-term impact (first 24 h) of intravenous administration of various types of multiwalled nanotubes (MWNTs) on the physiology of healthy mice. Materials &amp; methods: Nonfunctionalized, purified MWNTs (pMWNTs) and different types of water-dispersible, functionalized MWNTs (f-MWNTs) were tail-vein injected. Histological examination of tissues (kidney, liver, spleen and lung) harvested 24 h post-administration indicated that organ accumulation depended on the degree of ammonium (NH3+) functionalization at the f-MWNT surface. Results: The higher the degree of functionalization of MWNT-NH3+, the less their accumulation in tissues. pMWNTs coated with autologous serum proteins prior to injection accumulated almost entirely in the lung and liver in large dark clusters. Moreover, various indicators of serum and urine analyses also confirmed that MWNT-NH3+ injections did not induce any physiological abnormality in all major organs within the first 24 h post-injection. Interestingly, no abnormalities were observed either for f-MWNTs highly functionalized with carboxylate groups (diethylentriaminepentaacetic-functionalized MWNTs) or by upscaling to the highest doses ever injected so far in vivo (20 mg/kg). Conclusion: The high degree of f-MWNT functionalization responsible for adequate individualization of nanotubes and not the nature of the functional groups was the critical factor leading to less tissue accumulation and normal tissue physiology at least within the first 24 h post-administration, even at the highest carbon nanotube doses ever administered in any study today. Â© 2008 Future Medicine Ltd.</t>
  </si>
  <si>
    <t>10.1016/j.msec.2007.01.003</t>
  </si>
  <si>
    <t>Cell viability and adhesion on as grown multi-wall carbon nanotube films</t>
  </si>
  <si>
    <t>This work studies cell viability and cell adhesion on as-grown dense films of vertically aligned carbon nanotubes. Microwave plasma CVD reactor was used to produce quite pure carbon nanotubes. Fibroblast L929 mouse cells were used. MTT assay was used for the study of cell viability. The results show very high cell viability, close to 100% after 96 h of incubation. Cell adhesion was observed by scanning electron microscopy, which shows a first cell layer spreading flat on the surface formed by the nanotube tips. This first layer seems to block cell interaction with the nanotubes since next layers present normal globular growth. Â© 2007 Elsevier B.V. All rights reserved.</t>
  </si>
  <si>
    <t>10.1021/nl0730155</t>
  </si>
  <si>
    <t>A nano-combinatorial library strategy for the discovery of nanotubes with reduced protein-binding, cytotoxicity, and immune response</t>
  </si>
  <si>
    <t>We have discovered functionalized multiwalled carbon nanotubes with reduced protein-binding, cytotoxicity, and immune response and the associated structure-activity relationships using in silico surface molecular diversity design, combinatorial library synthesis, and multiple biological screenings. Our results demonstrated the general utility of the nanocombinatorial library approach in nanomedicine and nanotoxicity research. Â© 2008 American Chemical Society.</t>
  </si>
  <si>
    <t>Toxicity effect of three kinds of carbon nanomatenals on aquatic organisms</t>
  </si>
  <si>
    <t>The toxicity effects of three kind of carbon nano-materials, single wall carbon nanotubes (SWCNTs), multi wall carbon nanotubes (MWCNTs) and fullerenes (C60) water suspended solutions on aquatic organisms were investigated, for evaluating the safety of carbon nano-materials on aquatic ecosystem. A green algae (Scenedesmus obliquus) and an invertebrate (Daphnia magna) were used, following the standard OECD guidelines for the testing of chemicals (i.e. OECD 201, 202). The 96h EC50 of SWCNTs, MWCNTs and C60 on the growth of Scenedesmus obliquus were 22.6, 15.5, 13.1 mg/L, respectively; the 48h immobilization EC50 of SWCNTs, MWCNTs and C60 on Daphnia magna were 1.3, 8.7, 9.3 mg/L, respectively. The toxicity of the three kinds of carbon nanomaterials on these two model aquatic organisms was similar with chlorobenzene. The potential ecological effects of manufactured carbon nanomaterials should not be ignored.</t>
  </si>
  <si>
    <t>Zhongguo Huanjing Kexue/China Environmental Science</t>
  </si>
  <si>
    <t>10.1073/pnas.0707654105</t>
  </si>
  <si>
    <t>Circulation and long-term fate of functionalized, biocompatible single-walled carbon nanotubes in mice probed by Raman spectroscopy</t>
  </si>
  <si>
    <t>Carbon nanotubes are promising new materials for molecular delivery in biological systems. The long-term fate of nanotubes intravenously injected into animals in vivo is currently unknown, an issue critical to potential clinical applications of these materials. Here, using the intrinsic Raman spectroscopic signatures of single-walled carbon nanotubes (SWNTs), we measured the blood circulation of intravenously injected SWNTs and detect SWNTs in various organs and tissues of mice ex vivo over a period of three months. Functionalization of SWNTs by branched polyethyleneglycol (PEG) chains was developed, enabling thus far the longest SWNT blood circulation up to 1 day, relatively low uptake in the reticuloendothelial system (RES), and near-complete clearance from the main organs in âˆ¼2 months. Raman spectroscopy detected SWNT in the intestine, feces, kidney, and bladder of mice, suggesting excretion and clearance of SWNTs from mice via the biliary and renal pathways. No toxic side effect of SWNTs to mice was observed in necropsy, histology, and blood chemistry measurements. These findings pave the way to future biomedical applications of carbon nanotubes. Â© 2008 by The National Academy of Sciences of the USA.</t>
  </si>
  <si>
    <t>10.1021/nn700185t</t>
  </si>
  <si>
    <t>10.1021/tx700392b</t>
  </si>
  <si>
    <t>10.1093/carcin/bgm243</t>
  </si>
  <si>
    <t>10.1021/nl0723634</t>
  </si>
  <si>
    <t>10.1080/08958370801904014</t>
  </si>
  <si>
    <t>Toxicity of single-walled carbon nanohorns</t>
  </si>
  <si>
    <t>Identification of possible sources of nanotoxicity from carbon nanotubes inserted into membrane bilayers using membrane interaction quantitative structure-activity relationship analysis</t>
  </si>
  <si>
    <t>Clastogenic and aneugenic effects of multi-wall carbon nanotubes in epithelial cells</t>
  </si>
  <si>
    <t>Single-walled carbon nanotubes can induce pulmonary injury in mouse model</t>
  </si>
  <si>
    <t>Acute pulmonary effects of combined exposure to carbon nanotubes and ozone in mice</t>
  </si>
  <si>
    <t>We extensively investigated in vitro and in vivo the toxicities of as-grown single-walled carbon nanohorns (SWNHs), a tubular nanocarbon containing no metal impurity. The SWNHs were found to be a nonirritant and a nondermal sensitizer through skin primary and conjunctival irritation tests and skin sensitization test. Negative mutagenic and clastogenic potentials suggest that SWNHs are not carcinogenic. The acute peroral toxicity of SWNHs was found to be quite low - the lethal dosage for rats was more than 2000 mg/kg of body weight. Intratracheal instillation tests revealed that SWNHs rarely damaged rat lung tissue for a 90-day test period, although black pigmentation due to accumulated nanohorns was observed. While further toxicological assessments, including chronic (repeated dose), reproductive, and developmental toxicity studies, are still needed, yet the present results strongly suggest that as-grown SWNHs have low acute toxicities. Â© 2008 American Chemical Society.</t>
  </si>
  <si>
    <t>Four possible sources of cellular toxicity due to the insertion of a carbon nanotube into a dimyristoylphosphatidylcholine (DMPC) membrane bilayer were explored using the membrane interaction quantitative structure-activity relationship methodology. Comparisons of (i) the structural organization of the membrane bilayer, (ii) dynamical features of the membrane bilayer, and (iii) transport of small polar molecules across the membrane bilayer were carried out with, and without, a carbon nanotube inserted into the bilayer. A fourth study was performed to determine how the transport of solvated ions through the inserted nanotube might alter the structure of the membrane bilayer. Two large changes in the bilayer occur due to insertion of the carbon nanotube. First, there is an alteration in the packing of the DMPC bilayer molecules, which extends at least 18 Ã… from the nanotube, and includes the creation of a relatively open, unoccupied cylindrical ring of 2-4 Ã… thickness directly around the nanotube. Second, the same bilayer structure, which undergoes the change in structural organization, also becomes much more rigid than when the nanotube is not inserted. Solvated calcium ions are predicted to preferentially transport through the inserted nanotube as compared to hydrated sodium ions, but the solvated calcium ion also produces an alteration in the local bilayer structure as it passes through the nanotube. The total diffusion coefficient of ethanol through the membrane bilayer increases by about 35% in the presence of the inserted nanotube. Urea and caffeine also undergo increases in their diffusion coefficients for transport through the bilayer, due to the inserted nanotube, but these increases are less than that of ethanol. Each of the three penetrants also diffuses more directly through the membrane bilayer in the presence of the nanotube, especially caffeine and urea. Â© 2008 American Chemical Society.</t>
  </si>
  <si>
    <t>Information on the toxicity of carbon nanotubes is still fragmentary but indicates that these particles can induce adverse effects. We previously demonstrated in rats that, when purified multi-wall carbon nanotubes (MWCNT) reach the lung, they are biopersistent and induce lung inflammation as well as fibrosis. The present study was designed to address the genotoxic potential of this material in the same species. In vivo, micronuclei (MN) were assessed in type II pneumocytes 3 days after a single intra-tracheal administration of MWCNT (0.5 or 2 mg). We also used the cytokinesis-block micronucleus assay in rat lung epithelial cells exposed in vitro to MWCNT (10, 25, 50 Î¼g/ml). Finally, we applied a human pancentromeric fluorescent probe (fluorescent in situ hybridization assay) to differentiate clastogenic and/or aneugenic mechanisms in a human epithelial cell line (MCF-7). In vivo, we found a significant and dose-dependent increase in micronucleated pneumocytes after a single administration of MWCNT (âˆ¼a 2-fold increase at the highest dose). In vitro, we observed a significant increase of MN in epithelial cells after exposure to MWCNT (up to a 2-fold increase at the cytotoxic dose of 50 Î¼g/ml). Finally, we found that MWCNT induced both centromere-positive and -negative MN in MCF-7 cells. Overall, this study provides the first evidence of the potential of MWCNT to induce clastogenic as well as aneugenic events. Â© The Author 2008. Published by Oxford University Press. All rights reserved.</t>
  </si>
  <si>
    <t>Carbon nanotubes are a nanomaterial that is extensively used in industry. The potential health risk of chronic carbon nanotubes exposure has been raised as of great public concern. In the present study, we have demonstrated that intratracheal instillation of 0.5 mg of single-walled carbon nanotubes (SWCNT) into male ICR mice (8 weeks old) induced alveolar macrophage activation, various chronic inflammatory responses, and severe pulmonary granuloma formation. We then used Affymetrix microarrays to investigate the molecular effects on the macrophages when exposed to SWCNT. A biological pathway analysis, a literature survey, and experimental validation suggest that the uptake of SWCNT into the macrophages is able to activate various transcription factors such as nuclear factor ÎºB (NF-ÎºB) and activator protein 1 (AP-1), and this leads to oxidative stress, the release of proinflammatory cytokines, the recruitment of leukocytes, the induction of protective and antiapoptotic gene expression, and the activation of T cells. The resulting innate and adaptive immune responses may explain the chronic pulmonary inflammation and granuloma formation in vivo caused by SWCNT. Â© 2008 American Chemical Society.</t>
  </si>
  <si>
    <t>Ozone (O3) is a well-investigated gaseous air pollutant known to produce acute and chronic toxicity in the respiratory system. Whether prior exposure to nanoparticles influences the toxicity of O3 has not been well investigated. To determine if there are toxicological interactions between particulate and gas exposures, we examined acute pulmonary effects of a 3-h ozone exposure (0.5 ppm) in female C57Bl mice that had been preexposed to a single dose of 20 Î¼ g multiwall carbon nanotubes (CNT) by pharyngeal aspiration 12 h earlier. A total of four groups were compared: (1) PBS/air-control, (2) PBS/O3, (3) CNT/air, and (4) CNT/O3. Analyses of the bronchoalveolar lavage fluid (BALF) and lung tissue samples collected at 5 and 24 h post O3 exposure were performed for various markers of cytotoxicity and inflammation using standard enzyme-linked immunosorbent assay (ELISA) and immunoblot procedures. The results showed a pronounced cellular response and increase in various cytotoxicity/inflammatory markers in the lungs of CNT-exposed mice. Ozone by itself produced minimal effects, but in CNT-exposed animals there was a significant increase in total brochoalveolar lavage (BAL) cells and polymorphonuclear leukocytes. Additionally, protein, lactate dehydrogenase (LDH), tumor necrosis factor (TNF)-Î±, interleukin (IL)-1Î², and mucin levels in BALF at 5 and 24 h were higher in CNT-exposed animals than in corresponding air-exposed controls or animals exposed to O3 alone. A comparable increase over the controls was also observed in the CNT/O3 group, but neither an additive nor a synergistic interaction was observed in mice that received sequential exposure to CNT and ozone. In fact, some CNT-induced cytotoxic/inflammatory responses were attenuated in mice following exposure to both CNT and low levels of ozone. These results are contrary to enhanced responses that were anticipated and may represent the development of "cross-tolerance" reported by others for some sequentially administered pollutants. Copyright Â© Informa Healthcare USA, Inc.</t>
  </si>
  <si>
    <t>Carcinogenesis</t>
  </si>
  <si>
    <t>Primary study on the hepatotoxicity and nephrotoxicity of rats induced by three kinds of nanomaterials</t>
  </si>
  <si>
    <t>OBJECTIVE: To investigate the effects of hepatotoxicity and nephrotoxicity on rats induced by Nano-SiO2 Nano-Fe3O4 and SWCNTs. METHODS: 42 Wistar rats were randomly divided into the control group, low and high dose groups of three kinds of nanoparticles. The rats were killed when rats were exposed by oral gavage for 4 weeks. The ratios of liver and kidney to body weight, the pathological changes of liver and kidney, serum certain biochemically indexes were detected. RESULTS: The ratios of liver and kidney to body weight in experimental groups were not significantly difference in comparison to the control. The ALT and AST level in serum of rats in part experiment groups were more higher than those of the control group. The results of pathological analysis indicated that there were small amounts inflammatory cell infiltration and hepatic cell adipose degeneration in the liver of rats in high-dose group, the change of kidney were not found. CONCLUSION: Three kinds of nanoparticles could induce hepatotoxicity of the rats in the condition of this experiment.</t>
  </si>
  <si>
    <t>Wei sheng yan jiu = Journal of hygiene research</t>
  </si>
  <si>
    <t>In vitro cytotoxicity and oxidative damage effects of multi-wall carbon nanotube on RAW264.7 macrophages</t>
  </si>
  <si>
    <t>OBJECTIVE: To study the in vitro cytotoxicity and oxidative damages of multi-wall carbon nanotube (MWCNTs) on RAW264.7 macrophages. METHODS: The RAW264.7 macrophages were treated with different concentrations of MWCNTs (2.5, 10, 25 and 100 microg/ml), deoxyribonucleic acid sodium salt and saline for 24h. deoxyribonucleic acid sodium salt were used for increasing the dispersity of MWCNTs. MTT assays were applied to testing the viability of RAW264.7 cell. The contents of Total protein (TP), nitrogen monoxidum (NO), glutathione (GSH) and malondialdehyde (MDA) ,the activities of superoxide dismutase (SOD) and lactate dehydrogenase (LDH), were determined in supernate and intracellular. The morphological change of RAW 264.7 were also observed after exposure to MWCNTs for 24h. RESULTS: Compared with the controls, significant differences in the viability, cytotoxicity and oxidative damages were observed in 25 and 100 microg/ml groups. With the administration concentrations increased, intracellular or extracelluar levels of TP, LDH, NO and MDA in treatment groups increased, while the levels of GSH and SOD decreased with a significant dose-effect relationship. Which accord to the morphological change of RAW 264.7 after exposure to MWCNTs for 24h. CONCLUSION: MWCNTs could cause cytotoxicity and oxidative damages to RAW264.7 macrophages, with a dose-effect relationship.</t>
  </si>
  <si>
    <t>10.1016/j.actbio.2008.05.018</t>
  </si>
  <si>
    <t>Comparative in vivo biocompatibility study of single- and multi-wall carbon nanotubes</t>
  </si>
  <si>
    <t>Carbon nanotubes are expected to be of use in both genetic engineering and biomaterials engineering. In each of these potential areas of application, nanoparticles are introduced into a living organism either in the form of active biomolecule carriers or as a result of the degradation process of an implant. In the present study we focus on the in vivo behavior of two types of carbon nanotubes (single- and multi-wall nanotubes). Raman and Fourier transform infrared spectroscopy, thermogravimetric analysis and differential scanning calorimetry techniques are used to characterize the materials before introducing them into the living system. The nanotubes were implanted into the skeletal rat muscle. A comparative analysis of the tissue reaction to the presence of the two types of carbon nanotubes was made. It was observed that multi-wall carbon nanotubes were found to form large aggregates within the living tissue, while distinctly smaller particles consisting of single-wall nanotubes were easily phagocytosed by macrophages and transported to local lymph nodes. Â© 2008 Acta Materialia Inc.</t>
  </si>
  <si>
    <t>Acta Biomaterialia</t>
  </si>
  <si>
    <t>10.1038/nnano.2008.111</t>
  </si>
  <si>
    <t>Carbon nanotubes introduced into the abdominal cavity of mice show asbestos-like pathogenicity in a pilot study</t>
  </si>
  <si>
    <t>Carbon nanotubes have distinctive characteristics, but their needle-like fibre shape has been compared to asbestos, raising concerns that widespread use of carbon nanotubes may lead to mesothelioma, cancer of the lining of the lungs caused by exposure to asbestos. Here we show that exposing the mesothelial lining of the body cavity of mice, as a surrogate for the mesothelial lining of the chest cavity, to long multiwalled carbon nanotubes results in asbestos-like, length-dependent, pathogenic behaviour. This includes inflammation and the formation of lesions known as granulomas. This is of considerable importance, because research and business communities continue to invest heavily in carbon nanotubes for a wide range of products under the assumption that they are no more hazardous than graphite. Our results suggest the need for further research and great caution before introducing such products into the market if long-term harm is to be avoided. Â© 2008 Macmillan Publishers Limited. All rights reserved.</t>
  </si>
  <si>
    <t>10.1038/nnano.2008.109</t>
  </si>
  <si>
    <t>Impact of carbon nanotubes on the ingestion and digestion of bacteria by ciliated protozoa</t>
  </si>
  <si>
    <t>Research on the toxicity of carbon nanotubes has focused on human health risks, and little is known about their impact on natural ecosystems. The ciliated protozoan Tetrahymena thermophila has been widely studied by ecotoxicologists because of its role in the regulation of microbial populations through the ingestion and digestion of bacteria, and because it is an important organism in wastewater treatment and an indicator of sewage effluent quality. Here we show that single-walled carbon nanotubes are internalized by T. thermophila, possibly allowing the nanotubes to move up the food chain. The internalization also causes the protozoa to aggregate, which impedes their ability to ingest and digest their prey bacteria species, although it might also be possible to use nanotubes to improve the efficiency of wastewater treatment. Â© 2008 Nature Publishing Group.</t>
  </si>
  <si>
    <t>10.3390/ijerph5010012</t>
  </si>
  <si>
    <t>Cytotoxic responses and potential respiratory health effects of carbon and carbonaceous nanoparticulates in the Paso del Norte airshed environment</t>
  </si>
  <si>
    <t>We have utilized a range of manufactured or commercial nanoparticulate materials, including surrogate carbon nano-PM along with combustion-generated carbonaceous (soot) nano-PM characteristic of environmental nano-PM (both indoor and outdoor) to investigate and compare their cytotoxic response in vitro with an immortalized human epithelial (lung model) cell line (A549). These have included nano-Ag, Al2O3, TiO2, Fe 2O3, ZrO2, Si3N4, chrysotile asbestos, BC, 2 types of MWCNT-aggregate PM (MWCNT-R and MWCNT-N), and high-volume glass fiber collected soots: candle, wood, diesel (truck), tire, and 3-types of natural gas kitchen burner-generated soots: yellow (fuel-rich) flame, low-flow blue flame, and normal flow blue flame soot PM. These carbonaceous nano-PM species can be found in either the indoor and outdoor environments or microenvironments. Two-day and two-week in-vitro cultures of A549 showed cell death (or decreased cell viability) for all nanoparticulate materials, but especially significant for all but the TiO2 and candle, wood, and diesel PM. The natural gas kitchen burner combustion PM cell death response was characteristic of BC and MWCNT PM. There was no correlation with total PAH content of the soot PM. Cytokine release (IL-6, IL-8) was detected for the Ag, Fe2 O3, asbestos, BC and the MWCNT PM. Reactive oxygen species (ROS) production was also detected for Ag, Fe 2 O3, ZrO2, asbestos, BC, and the MWCNT aggregate PM, as well as the natural gas kitchen burner combustion PM. TEM, FESEM, and optical microscopy examination of these nanomaterials illustrate the wide range in PM morphologies and crystallinities as well as cell morphologies. Taken together, these results illustrate proinflammatory and related respiratory health issues in relation to environmental nanoparticulates. Â© 2008 MDPI. All rights reserved.</t>
  </si>
  <si>
    <t>10.3390/s8010488</t>
  </si>
  <si>
    <t>Cytotoxicity investigation on cultured human blood cells treated with single-wall carbon nanotubes</t>
  </si>
  <si>
    <t>The single-wall carbon nanotubes (SWCNTs) are one of the new materials of emerging technologies. They are becoming increasingly studied for the possible applications in electronics, optics and biology. In particular, very promising fields of application are the development of optical biosensors and the intracellular drug delivery. Nevertheless, there is a paucity of information on their toxicological properties and on potential human health risk. In the present study the SWCNTs were investigated for the possible induction of toxicity in human blood cells. Cell growth, viability, apoptosis and metabolic activity were evaluated in proliferating human peripheral blood lymphocytes. In un-stimulated human leukocytes primary DNA damage was also evaluated. SWCNTs concentrations ranging from 1 to 50 Î¼g/ml were tested, and treatment duration varied from 6 to 72 h, in accordance with the biological target investigated. A statistically significant decrease in cell growth was found in cells treated with the highest concentrations (25 and 50 Î¼g/ml). Such decrease was not associated to cell death or apoptosis, but it was demonstrated to be related to a decrease in metabolic activity, as assessed by resazurin assay. Moreover, treatments of 6 h with SWCNTs concentrations of 1, 5 and 10 Î¼g/ml failed to induce primary DNA damage on the entire human leukocytes population. Â© 2008 by MDPI.</t>
  </si>
  <si>
    <t>Sensors</t>
  </si>
  <si>
    <t>Lack of genotoxicity of carbon nanotubes in a pilot study</t>
  </si>
  <si>
    <t>Background: Different types of carbon nanotubes may represent toxic hazards due to their size distribution and massive surface area. They may adsorb other toxic agents that can consequently be transported into the body. The aim of the present study was to determine the possible genotoxicity of carbon nanotubes. Materials and Methods: In vivo bacterial mutagenicity and in vitro cytogenetic studies were performed on single-walled and multi-walled carbon nanotubes. Results: Oral exposure to nanotubes did not increase urinary mutagenicity in rats as studied using Ames test. No genotoxic effect was found in the in vitro micronucleus and sister chromatid exchange assays, either. Mitotic inhibition, a possible cytotoxic effect, however, was observed in the human lymphocyte cultures upon treatment with single-walled tubes. Conclusion: Due to the limited toxicity data on carbon nanotubes, these results may be particularly important for risk assessment purposes.</t>
  </si>
  <si>
    <t>Anticancer Research</t>
  </si>
  <si>
    <t>10.1504/IJNT.2008.016549</t>
  </si>
  <si>
    <t>Human epithelial cell processing of carbon and gold nanoparticles</t>
  </si>
  <si>
    <t>This paper describes some early cellular and intracellular interactions of human polarised lung and colon epithelial cells (representative of two portals of entry, inhalation and ingestion), following exposure to specific carbon and gold engineered nanoparticles in vitro. Cells were incubated with functionalised and non-functionalised carbon nanotube-derived nanoloops (-28-60 nm diameter), or gold nanoparticles (2 nm and 10 nm Au-core) which were either non-functionalised, or functionalised with biological proteins or ssDNA and analysed using viability staining, transmission electron microscopy (TEM) and field emission scanning (FESEM) electron microscopy. Even with such diverse nanoparticles and functionalisations, we found that the surface properties and size of the nanoparticles determined their cellular binding, incorporation and/or cytotoxicity. However the cells responded to the different types of nanoparticles using various intracellular routes which differed with the cell type, but all of the nanoparticles ultimately were consolidated into aggregates and transported to the basal cell surface. Nanoparticles that were completely covered with biological macromolecules (i.e., recombinant gClq-R protein, non-immune IgGk, monoclonal antibody to gClq-R, or ssDNA) did not cause ultrastructural damage or changes in the cell monolayers. Monoclonal antibody (mAb)-functionalised carbon nanoloops and ssDNA 100% covered Au-nanodots were incorporated and transported within the colon cells using different cellular pathways than those used by the lung cells. Citrate-capped Au-nanoparticles (2 nm and 10 nm) and 20% DNA covered Au-nanoparticles passed into the colon and lung cells through small holes in the apical cell membrane, which could possibly be produced by lipid peroxidation. Serious forms of cell damage were observed with citrate capped 2 nm and 10 nm Au-nanoparticles (i.e., nuclear localisation (2nm-Au); intracellular membrane damage (10 nm-Au)). Vital staining used to identify cellular necrosis following nanoparticle exposure, was sometimes misleading showing cell necrosis statistics similar to normal controls, when TEM analysis revealed intracellular and organellar damage in identically treated cells. Copyright Â©2008 Inderscience Enterprises Ltd.</t>
  </si>
  <si>
    <t>10.1021/nl071303v</t>
  </si>
  <si>
    <t>DNA damage induced by multiwalled carbon nanotubes in mouse embryonic stem cells</t>
  </si>
  <si>
    <t>Carbon nanotubes (CNTs) have shown promise as an important new class of multifunctional building blocks and innovative tools in a large variety of applications, ranging from nanocomposite materials through nanoelectronics to biomedical devices. Because of their unusual onedimensional hollow nanostructure and unique physicochemical properties, CNTs are particularly useful as novel drug delivery tools and imaging agents. However, such biomedical applications will not be realized if there is no proper assessment of the potential hazards of CNTs to humans and other biological systems. Although a few reports on the cytotoxicity of CNTs have been published, very little is known about the toxicity at the molecular level, or genotoxicity, of CNTs in mammalian cells. We have for the first time assessed the DNA damage response to multiwalled carbon nanotubes (MWNTs) in mouse embryonic stem (ES) cells. We found that MWNTs can accumulate and induce apoptosis in mouse ES cells and activate the tumor suppressor protein p53 within 2 h of exposure. Furthermore, we also observed increased expression of two isoforms of base excision repair protein 8-oxoguanine-DNA glycosylase 1 (OGG1), double strand break repair protein Rad 51, phosphorylation of H2AX histone at serine 139, and SUMO modification of XRCC4 following the treatment with MWNTs. A mutagenesis study using an endogenous molecular marker, adenine phosphoribosyltransferase (Aprt), showed that MWNTs increased the mutation frequency by 2-fold compared with the spontaneous mutation frequency in mouse ES cells. These results suggest that careful scrutiny of the genotoxicity of nanomaterials is needed even for those materials, like multiwalled carbon nanotubes, that have been previously demonstrated to have limited or no toxicity at the cellular level. Â© 2007 American Chemical Society.</t>
  </si>
  <si>
    <t>10.1080/17435390701775136</t>
  </si>
  <si>
    <t>10.1080/17435390701803110</t>
  </si>
  <si>
    <t>Effect of BSA on carbon nanotube dispersion for in vivo and in vitro studies</t>
  </si>
  <si>
    <t>Enhanced in vitro and in vivo toxicity of poly-dispersed acid-functionalized single-wall carbon nanotubes</t>
  </si>
  <si>
    <t>Carbon nanotubes (CNT) are one of the most promising nanomaterials because of their intrinsic properties. So, it becomes urgent to assess their toxicity. However, CNT are insoluble in aqueous media required for toxicological studies. Thus, we propose a simple method to disperse CNT for toxicological studies using a biomolecule: The albumin. To evaluate this method, several nanotubes were suspended in saline solution (NaCl 0.9%) without or with albumin at a concentration of 0.5 mg/ml or equal as CNT concentration. These suspensions were visually compared to suspensions obtained with classical dispersing methods using Tween 80 or serum. Homogeneity of the suspensions with or without BSA and CNT structure were analyzed by TEM, agglomerates quantification and total carbon dosage. The effect of coupled albumin-CNT was then tested on A549 and U937 cells in vitro and on rats in vivo. Total carbon dosage, agglomerates quantification and TEM revealed that, in the presence of albumin, the tested nanotubes were better dispersed without any modification of their structure. The CNT suspension was tested in vitro and in vivo in rats. Albumin solution alone induced no modification of the biological responses studied (i.e., cell viability in vitro and inflammatory response and histopathology in vivo) compared to the saline. CNT in NaCl or BSA altered cellular viability in vitro in a similar way but results obtained with CNT suspension in the presence of albumin showed a better reproducibility that can be explained by the better homogeneity of the suspensions. CNT in BSA but not in NaCl significantly increased the cell number in BAL and also the number of apparent CNT-containing cells. Taken together, these results highlight the potential importance of CNT dispersion (and thus of the vehicle) for the toxicological studies. Â© 2007 Informa UK Ltd.</t>
  </si>
  <si>
    <t>Many potential applications in nanotechnology envisage the use of better-dispersed and functionalized preparations of carbon nanotubes. Single-walled carbon nanotubes (SWCNTs) were treated with 1:1 mixtures of concentrated nitric and sulfuric acids for 3 min in a microwave oven under 20 psi pressure followed by extensive dialysis to remove the acids. This treatment resulted in acid functionalized SWCNTs (AF-SWCNTs) that had high negative charge (Zeta potential -40 to -60 mV) and were well dispersed (98% of the particles &lt;150 nm) in aqueous suspensions. In vitro and in vivo toxic effects of SWCNTs and AF-SWCNTs were compared. AF-SWCNTs exerted a strong cytotoxic effect on LA4 mouse lung epithelial cells in culture that could be blocked by prior treatment of the nanotubes with poly L-lysine which neutralized the electric charge and promoted re-agglomeration. AF-SWCNT, but not the unmodified SWCNT preparations, strongly inhibited cell cycling of LA4 cells. Both SWCNTs and AF-SWCNTS were however equally effective in inducing apoptotic responses in LA4 cells as examined using an Annexin V binding assay. Oro-pharyngeal aspiration of AF-SWCNT preparation induced a strong acute inflammatory response in the lungs of CD1 mice, compared to control SWCNTs which caused only a marginal effect. Taken together the results indicate that unlike pristine SWCNTs, acid-functionalized SWCNT preparations exert strong toxic effects in vitro and in vivo and these effects can be reversed by neutralizing their surface charge. Â© 2007 Informa UK Ltd.</t>
  </si>
  <si>
    <t>10.1016/j.diamond.2007.07.020</t>
  </si>
  <si>
    <t>10.1016/j.tiv.2007.04.003</t>
  </si>
  <si>
    <t>Differential biocompatibility of carbon nanotubes and nanodiamonds</t>
  </si>
  <si>
    <t>Nanoparticle effects on rat alveolar epithelial cell monolayer barrier properties</t>
  </si>
  <si>
    <t>Carbon nanomaterials are being produced in increasingly larger quantities for many applications due to their novel characteristics such as enhanced thermal, electrical, mechanical, and biological properties. However, there is a lack of data on biological interactions to assess their biocompatibility before they will be accepted as non-toxic in industrial or biomedical arenas. In the present study, we examined both neuronal and lung cell lines for biocompatibility in aqueous suspensions of carbon nanomaterials, such as nanodiamonds (NDs), single- and multi-walled carbon nanotubes (SWNTs, MWNTs), and carbon black (CB), at concentrations ranging from 25-100 Î¼g/ml for 24 h. Our results indicated that these carbon nanomaterials displayed differential biocompatibility in these two different cell lines. The greatest biocompatibility was found after incubation with NDs and both cell types followed the trend: ND &gt; CB &gt; MWNT &gt; SWNT. Macrophages were found to be more sensitive to the nanomaterials with up to five times the generation of reactive oxygen species after incubation with MWNTs or SWNTs. However, there was a lack of ROS generation from either cell line incubated with ND-raw, as well as intact mitochondrial membranes, suggesting that NDs may be useful as a benchmark nanoparticle non-toxic control in replacement of CB, and should be further investigated for use in medical applications. Â© 2007 Elsevier B.V. All rights reserved.</t>
  </si>
  <si>
    <t>Inhaled nanoparticles have been reported to contribute to deleterious effects on human health. In this study, we investigated the effects of ultrafine ambient particulate suspensions (UAPS), polystyrene nanoparticles (PNP; positively and negatively charged; 20, 100, 120 nm), quantum dots (QD; positively and negatively charged; 30 nm) and single-wall carbon nanotubes (SWCNT) on alveolar epithelial cell barrier properties. Transmonolayer resistance (Rt) and equivalent short-circuit current (Ieq) of primary rat alveolar epithelial monolayers were measured in the presence and absence of varying concentrations of apical nanoparticles. In some experiments, apical-to-basolateral fluxes of radiolabeled mannitol or inulin were determined with or without apical UAPS exposure and lactate dehydrogenase (LDH) release was analyzed after UAPS or SWCNT exposure. Results revealed that exposure to UAPS decreased Rt and Ieq significantly over 24 h, although neither mannitol nor inulin fluxes changed. Positively charged QD decreased Rt significantly (with subsequent recovery), while negatively charged QD did not. Rt decreased significantly after SWCNT exposure (with subsequent recovery). On the other hand, PNP exposure had no effects on Rt or Ieq. No significant increases in LDH release were observed after UAPS or SWCNT exposure. These data indicate that disruption of alveolar epithelial barrier properties due to apical nanoparticle exposure likely involves alteration of cellular transport pathways and is dependent on specific nanoparticle composition, shape and/or surface charge. Â© 2007 Elsevier Ltd. All rights reserved.</t>
  </si>
  <si>
    <t>Diamond and Related Materials</t>
  </si>
  <si>
    <t>10.1088/0957-4484/18/47/475102</t>
  </si>
  <si>
    <t>10.1002/marc.200700458</t>
  </si>
  <si>
    <t>The effects of carbon nanotubes on the proliferation and differentiation of primary osteoblasts</t>
  </si>
  <si>
    <t>Large-scale production of homogeneous helical amylose/SWNTs complexes with good biocompatibility</t>
  </si>
  <si>
    <t>The effects of single-walled carbon nanotubes (SWNTs), double-walled carbon nanotubes (DWNTs) and multi-walled carbon nanotubes (MWNTs) on the proliferation, differentiation, adipocytic transdifferentiation and mineralization of primary osteoblasts were investigated. SWNTs, DWNTs and MWNTs with the same mean length of 5-15 Î¼m and various diameters were shown to reduce the viability of osteoblasts and inhibit the adipocytic trans-differentiation in a time- and dose-dependent manner. The order of inhibition effect is SWNTs&gt;DWNTs&gt;MWNTs. Carbon nanotubes (CNTs) inhibited the formation of mineralized nodules greatly and dose-dependently during the final stage of osteoblast differentiation, revealing 50% decrease in the formation of mineralized nodules at the concentration of 50 Î¼g ml -1. The expression of important proteins such as Runx-2 and Col-I in osteoblasts was also greatly inhibited upon interacting with CNTs. Transmission electron microscope (TEM) results revealed that the effects on cellular behavior may be exerted by the CNTs from inside and outside the cells. Â© IOP Publishing Ltd.</t>
  </si>
  <si>
    <t>The key to developing novel applications of SWNTs in biotechnology and biomedicine is to improve their biocompatibility and solubility in water and to assemble them into useful architectures. We describe how amylose can help to solubilize SWNTs and wrap around SWNTs into helical superstructures with periodic pitch. FT-IR, Raman spectroscopy, 1H NMR and HR-TEM are used to confirm the generation of amylose/ SWNTs complexes (A/S-C). It is demonstrated that most of the A/S-C have similar diameters (ca. 20-30 nm) and a helical morphology with a pitch of ca. 14 nm. A test of Hela cell viability revealed that the A/S-C had much better biocompatibility than SWNTs. Â© 2007 WILEY-VCH Verlag GmbH &amp; Co. KGaA.</t>
  </si>
  <si>
    <t>10.1016/j.carbon.2007.08.039</t>
  </si>
  <si>
    <t>10.1016/j.envpol.2007.01.016</t>
  </si>
  <si>
    <t>10.1093/toxsci/kfm217</t>
  </si>
  <si>
    <t>10.1093/toxsci/kfm196</t>
  </si>
  <si>
    <t>Effect of particle dimension on biocompatibility of carbon nanomaterials</t>
  </si>
  <si>
    <t>Phytotoxicity of nanoparticles: Inhibition of seed germination and root growth</t>
  </si>
  <si>
    <t>Adsorbed proteins influence the biological activity and molecular targeting of nanomaterials</t>
  </si>
  <si>
    <t>Pulmonary and systemic immune response to inhaled multiwalled carbon nanotubes</t>
  </si>
  <si>
    <t>With various emerging applications ranging from medicine to materials and electronics, the risk of exposure to nanomaterials is rapidly increasing. Several routes of exposure to nanomaterials exist; the most important being dermal contact and inhalation. In this dermal toxicity study, the cellular effects of carbon-based materials with diameters ranging from micro- to nano-dimension were investigated using mouse keratinocytes (HEL-30). The carbon materials tested included carbon fibers (CF; 10 Î¼m diameter), carbon nanofibers (CNF; 100 nm diameter), multi-walled carbon nanotubes (MWCNT; 10 nm diameter), and single-walled carbon nanotubes (SWCNT; 1 nm diameter). CF and CNF did not significantly affect cell viability; however, MWCNT and SWCNT reduced cell viability in a time-dependent manner up to 48 h, with full recovery of mitochondrial function by the 72 h time point. After a 24 h exposure, cells exposed to MWCNT produced up to 3-fold higher increase in reactive oxygen species than those exposed to SWCNT. The results of this study suggest that high-aspect ratio carbon material toxicity is dependent on dimension and composition. Â© 2007 Elsevier Ltd. All rights reserved.</t>
  </si>
  <si>
    <t>Plants need to be included to develop a comprehensive toxicity profile for nanoparticles. Effects of five types of nanoparticles (multi-walled carbon nanotube, aluminum, alumina, zinc, and zinc oxide) on seed germination and root growth of six higher plant species (radish, rape, ryegrass, lettuce, corn, and cucumber) were investigated. Seed germination was not affected except for the inhibition of nanoscale zinc (nano-Zn) on ryegrass and zinc oxide (nano-ZnO) on corn at 2000 mg/L. Inhibition on root growth varied greatly among nanoparticles and plants. Suspensions of 2000 mg/L nano-Zn or nano-ZnO practically terminated root elongation of the tested plant species. Fifty percent inhibitory concentrations (IC50) of nano-Zn and nano-ZnO were estimated to be near 50 mg/L for radish, and about 20 mg/L for rape and ryegrass. The inhibition occurred during the seed incubation process rather than seed soaking stage. These results are significant in terms of use and disposal of engineered nanoparticles. Â© 2007 Elsevier Ltd. All rights reserved.</t>
  </si>
  <si>
    <t>The possible combination of specific physicochemical properties operating at unique sites of action within cells and tissues has led to considerable uncertainty surrounding nanomaterial toxic potential. We have investigated the importance of proteins adsorbed onto the surface of two distinct classes of nanomaterials (single-walled carbon nanotubes [SWCNTs]; 10-nm amorphous silica) in guiding nanomaterial uptake or toxicity in the RAW 264.7 macrophage-like model. Albumin was identified as the major fetal bovine or human serum/plasma protein adsorbed onto SWCNTs, while a distinct protein adsorption profile was observed when plasma from the Nagase analbuminemic rat was used. Damaged or structurally altered albumin is rapidly cleared from systemic circulation by scavenger receptors. We observed that SWCNTs inhibited the induction of cyclooxygenase-2 (Cox-2) by lipopolysaccharide (LPS; 1 ng/ml, 6 h) and this anti-inflammatory response was inhibited by fucoidan (scavenger receptor antagonist). Fucoidan also reduced the uptake of fluorescent SWCNTs (Alexa647). Precoating SWCNTs with a nonionic surfactant (Pluronic F127) inhibited albumin adsorption and anti-inflammatory properties. Albumin-coated SWCNTs reduced LPS-mediated Cox-2 induction under serum-free conditions. SWCNTs did not reduce binding of LPSAlexa488 to RAW 264.7 cells. The profile of proteins adsorbed onto amorphous silica particles (50-1000 nm) was qualitatively different, relative to SWCNTs, and precoating amorphous silica with Pluronic F127 dramatically reduced the adsorption of serum proteins and toxicity. Collectively, these observations suggest an important role for adsorbed proteins in modulating the uptake and toxicity of SWCNTs and nano-sized amorphous silica. Â© The Author 2007. Published by Oxford University Press on behalf of the Society of Toxicology. All rights reserved.</t>
  </si>
  <si>
    <t>Inhalation of multiwalled carbon nanotubes (MWCNTs) at particle concentrations ranging from 0.3 to 5 mg/m3 did not result in significant lung inflammation or tissue damage, but caused systemic immune function alterations. C57BL/6 adult (10- to 12-week) male mice were exposed by whole-body inhalation to control air or 0.3, 1, or 5 mg/m3 respirable aggregates of MWCNTs for 7 or 14 days (6 h/day). Histopathology of lungs from exposed animals showed alveolar macrophages containing black particles; however, there was no inflammation or tissue damage observed. Bronchial alveolar lavage fluid also demonstrated particle-laden macrophages; however, white blood cell counts were not increased compared to controls. MWCNT exposures to 0.3 mg/3 and higher particle concentrations caused nonmonotonic systemic immunosuppression after 14 days but not after 7 days. Immunosuppression was characterized by reduced T-cell-dependent antibody response to sheep erythrocytes as well as T-cell proliferative ability in presence of mitogen, Concanavalin A. Assessment of nonspecific natural killer (NK) cell activity showed that animals exposed to 1 mg/m3 had decreased NK cell function. Gene expression analysis of selected cytokines and an indicator of oxidative stress were assessed in lung tissue and spleen. No changes in gene expression were observed in lung; however, interleukin-10 (IL-10) and NAD(P)H oxidoreductase 1 mRNA levels were increased in spleen. Â© The Author 2007. Published by Oxford University Press on behalf of the Society of Toxicology. All rights reserved.</t>
  </si>
  <si>
    <t>10.1186/1477-3155-5-8</t>
  </si>
  <si>
    <t>Single-walled carbon nanotube interactions with HeLa cells</t>
  </si>
  <si>
    <t>This work concerns exposing cultured human epithelial-like HeLa cells to single-walled carbon nanotubes (SWNTs) dispersed in cell culture media supplemented with serum. First, the as-received CoMoCAT SWNT-containing powder was characterized using scanning electron microscopy and thermal gravimetric analyses. Characterizations of the purified dispersions, termed DM-SWNTs, involved atomic force microscopy, inductively coupled plasma - mass spectrometry, and absorption and Raman spectroscopies. Confocal microRaman spectroscopy was used to demonstrate that DM-SWNTs were taken up by HeLa cells in a time- and temperature-dependent fashion. Transmission electron microscopy revealed SWNT-like material in intracellular vacuoles. The morphologies and growth rates of HeLa cells exposed to DM-SWNTs were statistically similar to control cells over the course of 4 d. Finally, flow cytometry was used to show that the fluorescence from MitoSOXâ„¢ Red, a selective indicator of superoxide in mitochondria, was statistically similar in both control cells and cells incubated in DM-SWNTs. The combined results indicate that under our sample preparation protocols and assay conditions, CoMoCAT DM-SWNT dispersions are not inherently cytotoxic to HeLa cells. We conclude with recommendations for improving the accuracy and comparability of carbon nanotube (CNT) cytotoxicity reports. Â© 2007 Yehia et al; licensee BioMed Central Ltd.</t>
  </si>
  <si>
    <t>10.1088/0953-8984/19/39/395013</t>
  </si>
  <si>
    <t>Effect of different carbon nanotubes on cell viability and proliferation</t>
  </si>
  <si>
    <t>Carbon nanotubes (CNTs) are a focus of intense research for their potential applications in multiple diverse applications, including innovative biomedical applications. Due to their very recent discovery, little information is available about the biocompatibility and toxicity of this new class of nanoparticle, and a systematic study on biological interference is lacking. Thus, we decided to explore the toxicity of three different types of carbon nanotube, differing in preparation (arc discharge versus catalysed chemical vapour deposition); size (10-50 versus 100-150nm wide Ã— 1-10Î½m long); contaminants (amorphous C, graphite, fullerenes or iron) and morphological type (multi-walled, MW, or single-walled, SW) on human leukemic U937 cells. We found that these carbon nanotubes exert a strong effect on the proliferation of the reporter U937 monocytic cell. However, these CNTs did not significantly affect the cell viability. These results show that CNTs, though not directly exerting a direct cytotoxic effect, are nonetheless able to deeply alter cell behaviour, and thus we recommend thorough analyses to limit health risk due to uncontrolled exposure. Â© IOP Publishing Ltd.</t>
  </si>
  <si>
    <t>10.1002/smll.200700331</t>
  </si>
  <si>
    <t>Viability studies of pure carbon- and nitrogen-doped nanotubes with Entamoeba histolytica: From amoebicidal to biocompatible structures</t>
  </si>
  <si>
    <t>Human epidermal keratinocytes (HaCaT) were exposed to single-walled carbon nanotubes (SWCNT) to find out the viability of pure carbon and nitrogen doped nanotubes on Entamoeba histolytica. Two different kinds of MWCNT were synthesized using chemical vapor deposition (CVD) with organic solvents as the carbon source and ferrocene (FeCp2) as the catalyst. A solution was made with these two components and placed inside a reservoir and the solution was atomized by an ultrasonic generator, while the generated aerosol was introduced into a quartz tube, which also served as a substrate for growing nanotubes at 800Â° or 850Â°C by using a tubular furnace. TEM of thin cross section through a typical ameba from a control experiment showed the presence of vacuoles of different sizes inside the cytoplasm. The results show that trophozoites strongly interact with different types of carbon nanotube, although the uptake process could not be monitored at the time of the ingestion.</t>
  </si>
  <si>
    <t>10.1016/j.carbon.2007.06.054</t>
  </si>
  <si>
    <t>10.1016/j.carbon.2007.06.025</t>
  </si>
  <si>
    <t>Human lung epithelial cells show biphasic oxidative burst after single-walled carbon nanotube contact</t>
  </si>
  <si>
    <t>Influence of single-walled carbon nanotube films on metabolic activity and adherence of human osteoblasts</t>
  </si>
  <si>
    <t>As applications for carbon nanotubes (CNT) expand and production annually increases, potential negative side effects of CNTs recently moved into focus of public interest. As they are very small in size and easily become airborne, the present manuscript shall focus on CNT behaviour and toxicity in the human lung and related tissues in vitro. Two possible explanations will be considered of negative side effects on cellular functions when cellular systems get in contact with CNT preparations: residual catalyst metals and amorphous carbon. Eliminating either one strongly influences and alters cellular functions and may give rise to safer products and nanotube handling. Hence, the reduction of reactive oxygen species-producing reactions caused by CNTs helps to minimize mutagenic and carcinogenic risks for humans. Â© 2007 Elsevier Ltd. All rights reserved.</t>
  </si>
  <si>
    <t>The influence of films of differently prepared single-walled carbon nanotubes (SWCNTs) and Ti6Al4V alloy on human osteoblasts was investigated. We focused on a metabolic activity of human osteoblasts as well as on their spreading and adherence ability on tested substrates. It was found that the metabolic activity of osteoblasts cultured on SWCNTs films was decreased of about 15% independently on the SWCNTs preparation technique. This result is comparable with that of osteoblasts cultured on Ti6Al4V alloy. It indicates that SWCNTs films are not toxic for human osteoblasts and could be used for biomedical applications. Â© 2007 Elsevier Ltd. All rights reserved.</t>
  </si>
  <si>
    <t>10.1166/jbn.2007.035</t>
  </si>
  <si>
    <t>Multi-walled carbon nanotubes interact with cultured rice cells: Evidence of a self-defense response</t>
  </si>
  <si>
    <t>Multi-walled carbon nanotubes (MWCNTs) are widely used in nanotechnology despite concerns about possible toxic effects. To determine whether MWCNTs are toxic to rice, rice cells (Oryza sativa L.) were cultured with MWCNTs. Rice cells interacted with MWCNTs to form aggregates that were observed using light and scanning electron microscopy. Cell density decreased with increased MWCNT concentration, possibly indicating a self-defense response. Thus, MWCNTs interact directly with rice cells and may have a detrimental effect on rice growth. This effect, although, was stronger than that found for carbon blacks, the rice cells survived the MWCNTs through the self-defense response. Copyright Â© 2007 American Scientific Publishers All rights reserved.</t>
  </si>
  <si>
    <t>10.1016/j.carbon.2007.06.015</t>
  </si>
  <si>
    <t>In vitro capability of multi-walled carbon nanotubes modified with gonadotrophin releasing hormone on killing cancer cells</t>
  </si>
  <si>
    <t>Oxidized and polished multi-walled carbon nanotubes (MWCNTs) were dispersed in aqueous solution, providing a highly stable suspension of purified, shortened, and functionalized carboxylic acid nanotubes. A gonadotrophin releasing hormone (GnRH), which was overexpressed in the plasma membrane of several types of cancer cells, was covalently anchored onto the surface of the oxidized MWCNTs via an amide linkage. The MWCNTs modified with GnRH (MWCNTs-GnRH) were characterized by UV-vis and emission spectra, and elemental analysis. Red-shift in the optical spectra consisting of the UV-vis absorption and emission spectra with the attraction of GnRH on the surface of the MWCNTs was observed due to the attraction of GnRH on the surface of the MWCNTs via Ï€ stacking, however, there was no property for a direct mixture of MWCNTs and GnRH, supporting the successful modification. Elemental analysis revealed that the sidewall coverage of MWCNTs by the GnRH was about 0.7% of the available surface area. The non toxic GnRH and MWCNTs can separately enter the DU 145 cells. In contrast, GnRH-MWCNTs entered the cells and showed toxicity in the malignant cells. These results showed that the newly formed toxic material had potential ability to kill the malignant cells with just a simple covalent bonding of the two. Â© 2007 Elsevier Ltd. All rights reserved.</t>
  </si>
  <si>
    <t>10.1021/la701067r</t>
  </si>
  <si>
    <t>Single-walled carbon nanotubes exhibit strong antimicrobial activity</t>
  </si>
  <si>
    <t>We provide the first direct evidence that highly purified single-walled carbon nanotubes (SWNTs) exhibit strong antimicrobial activity. By using a pristine SWNT with a narrow diameter distribution, we demonstrate that cell membrane damage resulting from direct contact with SWNT aggregates is the likely mechanism leading to bacterial cell death. This finding may be useful in the application of SWNTs as building blocks for antimicrobial materials. Â© 2007 American Chemical Society.</t>
  </si>
  <si>
    <t>10.1002/tox.20270</t>
  </si>
  <si>
    <t>10.1016/j.carbon.2007.05.011</t>
  </si>
  <si>
    <t>Comparative study of pathological lesions induced by multiwalled carbon nanotubes in lungs of mice by intratracheal instillation and inhalation</t>
  </si>
  <si>
    <t>An in vitro study of the potential of carbon nanotubes and nanofibres to induce inflammatory mediators and frustrated phagocytosis</t>
  </si>
  <si>
    <t>The pathological lesions induced by multiwalled carbon nanotubes (MWCNTs) in bronchi and alveoli of mice were studied by intratracheal instillation and inhalation. In instillation groups, the dose was 0.05 mg MWCNTs/mouse. Similar size clumps of MWCNTs were distributed in bronchi and alveoli. The clumps led to inflammation to the lining wall of bronchi and severe destruction to alveolar netted structure around them. In the inhalation groups, the mice were exposed to aerosolized MWCNTs with mean concentration of 32.61 mg/m3, the intralung deposition dose were roughly 0.07, 0.14, and 0.21 mg in the 8-day group, 16-day group, and 24-day group, respectively. Most of aggregations of MWCNTs in the alveoli were smaller than that in bronchi. The aggregations induced proliferation and thickening of alveolar walls. With the exception of these moderate pathological lesions, the general alveolar structure was still remained. The preliminary study demonstrated a difference in lung pathological lesions induced by instilled MWCNTs and inhaled ones, which may be due to the different size and distribution of aggregations of MWCNTs in lung. Â© 2007 Wiley Periodicals, Inc.</t>
  </si>
  <si>
    <t>There has been little information to date based on the potential health effects and hazards associated with the inhalation of carbon nanofibrous materials by workers despite their growing use in industry. This study examines the in vitro effects of a range of nanofibres and nanotubes for their ability to stimulate the release of the pro-inflammatory cytokine TNF-Î± and reactive oxygen species (ROS) from monocytic cells. Also assessed were the toxic effect of the nanomaterials on the cells and the phagocytic ability of the cells after exposure. Our studies showed that the cellular response varied with fibre morphology and state of aggregation; long, straight, well-dispersed nanofilaments produced significantly more TNF-Î± and ROS in monocytic cells compared with highly curved and entangled materials. We also demonstrated that monocytic cell phagocytic ability was reduced after exposure to all of the nanotubes used in this study. Microscopic examination of the cells after treatment with the nanotubes showed 'frustrated phagocytosis', The frustrated phagocytosis suggests that clearance of nanotubes from the lungs by macrophages may be impaired. There was no evidence of a toxic effect at any of the doses or time points used. These considerations may have important consequences for workers exposed to these nanomaterials. Â© 2007 Elsevier Ltd. All rights reserved.</t>
  </si>
  <si>
    <t>10.1021/cm062691p</t>
  </si>
  <si>
    <t>10.1166/jnn.2007.431</t>
  </si>
  <si>
    <t>Iron bioavailability and redox activity in diverse carbon nanotube samples</t>
  </si>
  <si>
    <t>Single-walled carbon nanotubes induces oxidative stress in rat lung epithelial cells</t>
  </si>
  <si>
    <t>The ultimate success of many nanotechnologies will depend on our ability to understand and manage nanomaterial health risks. Carbon nanotubes are now primarily fabricated by catalytic routes and typically contain significant quantities of transition metal catalyst residues. Iron-catalyzed free-radical generation has been hypothesized to contribute to oxidative stress and toxicity upon exposure to ambient particulate, amphibole asbestos fibers, and single-wall carbon nanotubes. A key issue surrounding nanotube iron is bioavailability, which has not been systematically characterized, but is widely thought to be low on the basis of electron microscope observations of metal encapsulation by carbon shells. Here, we validate and apply simple acellular assays to show that toxicologically significant amounts of iron can be mobilized from a diverse set of commercial nanotube samples in the presence of ascorbate and the chelating agent ferrozine. This mobilized iron is redox active and induces single-strand breaks in plasmid DNA in the presence of ascorbate. Iron bioavailability varies greatly from sample to sample and cannot be predicted from total iron content. Iron bioavailability is not fully suppressed by vendor "purification" and is sensitive to partial oxidation, mechanical stress, sample age, and intentional chelation. The results suggest practical materials chemistry approaches for anticipating and managing bioavailable iron to minimize carbon nanotube toxicity. Â© 2007 American Chemical Society.</t>
  </si>
  <si>
    <t>Single-walled carbon nanotubes (SWCNT) show unique properties find applications in micro devices; electronics to biological systems specially drug delivery and gene therapy. However the manufacture and extensive use of nanotubes raises concern about its safe use and human health. Very few studies have been carried out on toxicity of carbon nanotubes in experimental animals and humans, thus resulted in limiting their use. The extensive toxicological studies using in vitro and in vivo models are necessary and are required to establish safe manufacturing guidelines and also the use of SWCNT. These studies also help the chemists to prepare derivative of SWCNT with less or no toxicity. The present study was undertaken to determine the toxicity exhibited by SWCNT in rat lung epithelial cells as a model system. Lung epithelial cells (LE cells) were cultured with or without SWCNT and reactive oxygen species (ROS) produced were measured by change in fluorescence using dichloro fluorescein (DCF). The results show increased ROS on exposure to SWCNT in a dose and time dependent manner. The decrease in glutathione content suggested the depletion and loss of protective mechanism against ROS in SWCNT treated cells. Use of rotenone, the inhibitor of mitochondrial function have no effect on ROS levels suggested that mitochondria is not involved in SWCNT induced ROS production. Studies carried out on the effect of SWCNT on superoxide dismutase (SOD-1 and SOD-2) levels in LE cells, indicates that these enzyme levels decreased by 24 hours. The increased ROS induced by SWCNT on LE cells decreased by treating the cells with 1 mM of glutathione, N-Acetyl Cysteine, and Vitamin C. These results further prove that SWCNT induces oxidative stress in LE cells and shows loss of antioxidants. Copyright Â© 2007 American Scientific Publishers All rights reserved.</t>
  </si>
  <si>
    <t>Chemistry of Materials</t>
  </si>
  <si>
    <t>10.1016/j.taap.2007.03.018</t>
  </si>
  <si>
    <t>Vitamin E deficiency enhances pulmonary inflammatory response and oxidative stress induced by single-walled carbon nanotubes in C57BL/6 mice</t>
  </si>
  <si>
    <t>Exposure of mice to single-walled carbon nanotubes (SWCNTs) induces an unusually robust pulmonary inflammatory response with an early onset of fibrosis, which is accompanied by oxidative stress and antioxidant depletion. The role of specific components of the antioxidant protective system, specifically vitamin E, the major lipid-soluble antioxidant, in the SWCNT-induced reactions has not been characterized. We used C57BL/6 mice, maintained on vitamin E-sufficient or vitamin E-deficient diets, to explore and compare the pulmonary inflammatory reactions to aspired SWCNTs. The vitamin E-deficient diet caused a 90-fold depletion of Î±-tocopherol in the lung tissue and resulted in a significant decline of other antioxidants (GSH, ascorbate) as well as accumulation of lipid peroxidation products. A greater decrease of pulmonary antioxidants was detected in SWCNT-treated vitamin E-deficient mice as compared to controls. Lowered levels of antioxidants in vitamin E-deficient mice were associated with a higher sensitivity to SWCNT-induced acute inflammation (total number of inflammatory cells, number of polymorphonuclear leukocytes, released LDH, total protein content and levels of pro-inflammatory cytokines, TNF-Î± and IL-6) and enhanced profibrotic responses (elevation of TGF-Î² and collagen deposition). Exposure to SWCNTs markedly shifted the ratio of cleaved to full-length extracellular superoxide dismutase (EC-SOD). Given that pulmonary levels of vitamin E can be manipulated through diet, its effects on SWCNT-induced inflammation may be of practical importance in optimizing protective strategies. Â© 2007 Elsevier Inc. All rights reserved.</t>
  </si>
  <si>
    <t>10.1080/17435390701556080</t>
  </si>
  <si>
    <t>Assessment of the potential in vivo ecotoxicity of Double-Walled Carbon Nanotubes (DWNTs) in water, using the amphibian Ambystoma mexicanum</t>
  </si>
  <si>
    <t>Because of their specific properties (mechanical, electrical, etc), carbon nanotubes (CNTs) are being assessed for inclusion in many manufactured products. Due to their massive production and number of potential applications, the impact of CNTs on the environment must be taken into consideration. The present investigation evaluates the ecotoxic potential of CNTs in the amphibian larvae (Ambystoma mexicanum). Acute toxicity and genotoxicity were analysed after 12 days of exposure in laboratory conditions. The genotoxic effects were analysed by scoring the micronucleated erythrocytes in the circulating blood of the larvae according to the French standard micronucleus assay. The results obtained in the present study demonstrated that CNTs are neither acutely toxic nor genotoxic to larvae whatever the CNTs concentration in the water, although black masses of CNTs were observed inside the gut. In the increasing economical context of CNTs, complementary studies must be undertaken, especially including mechanistic and environmental investigations. Â© 2007 Informa UK Ltd.</t>
  </si>
  <si>
    <t>10.1016/j.carbon.2007.03.035</t>
  </si>
  <si>
    <t>Translocation and fate of multi-walled carbon nanotubes in vivo</t>
  </si>
  <si>
    <t>Carbon nanotube (CNT) mediated delivery system of drugs etc. has currently aroused a large interest. Because the delivery system will be ultimately introduced into the human body, the information about the in vivo biological behavior and consequences of CNTs becomes very important. Here, using [14C-taurine]-multi-walled CNTs (MWCNTs) as tracers, we show the biodistribution and translocation pathways of MWCNTs in mice by three different routes. After mice were exposed by intravenous injection, MWCNTs predominately accumulated in liver and retained for long time. Transmission electron micrographs clearly show the remarkable entrapment of MWCNTs in hepatic macrophages (Kupffer cells). The biological index examinations indicate low liver acute toxicity of MWCNTs. Some favorable aspects of MWCNTs being used as a drug nanovehicle are also discussed. Â© 2007 Elsevier Ltd. All rights reserved.</t>
  </si>
  <si>
    <t>10.1016/j.aquatox.2007.02.003</t>
  </si>
  <si>
    <t>10.1021/es062572a</t>
  </si>
  <si>
    <t>Toxicity of single walled carbon nanotubes to rainbow trout, (Oncorhynchus mykiss): Respiratory toxicity, organ pathologies, and other physiological effects</t>
  </si>
  <si>
    <t>In vivo biomodification of lipid-coated carbon nanotubes by Daphnia magna</t>
  </si>
  <si>
    <t>Mammalian studies have raised concerns about the toxicity of carbon nanotubes (CNTs), but there is very limited data on ecotoxicity to aquatic life. We describe the first detailed report on the toxicity of single walled carbon nanotubes (SWCNT) to rainbow trout, using a body systems approach. Stock solutions of dispersed SWCNT were prepared using a combination of solvent (sodium dodecyl sulphate, SDS) and sonication. A semi-static test system was used to expose rainbow trout to either a freshwater control, solvent control, 0.1, 0.25 or 0.5 mg l-1 SWCNT for up to 10 days. SWCNT exposure caused a dose-dependent rise in ventilation rate, gill pathologies (oedema, altered mucocytes, hyperplasia), and mucus secretion with SWCNT precipitation on the gill mucus. No major haematological or blood disturbances were observed in terms of red and white blood cell counts, haematocrits, whole blood haemoglobin, and plasma Na+ or K+. Tissue metal levels (Na+, K+, Ca2+, Cu, Zn and Co) were generally unaffected. However some dose-dependent changes in brain and gill Zn or Cu were observed (but not tissue Ca2+), that were also partly attributed to the solvent. SWCNT exposure caused statistically significant increases in Na+K+-ATPase activity in the gills and intestine, but not in the brain. Thiobarbituric acid reactive substances (TBARS) showed dose-dependent and statistically significant decreases especially in the gill, brain and liver during SWCNT exposure compared to controls. SWCNT exposure caused statistically significant increases in the total glutathione levels in the gills (28%) and livers (18%), compared to the solvent control. Total glutathione in the brain and intestine remained stable in all treatments. Pathologies in the brain included possible aneurisms or swellings on the ventral surface of the cerebellum. Liver cells exposed to SWCNT showed condensed nuclear bodies (apoptotic bodies) and cells in abnormal nuclear division. Overt fatty change or wide spread lipidosis was absent in the liver. Fish ingested water containing SWCNT during exposure (presumably stress-induced drinking) which resulted in precipitated SWCNT in the gut lumen and intestinal pathology. Aggressive behaviour and fin nipping caused some mortalities at the end of the experiment, which may be associated with the gill irritation and brain injury, although the solvent may also partly contributed to aggression. Overall we conclude that SWCNTs are a respiratory toxicant in trout, the fish are able to manage oxidative stress and osmoregulatory disturbances, but other cellular pathologies raise concerns about cell cycle defects, neurotoxicity, and as yet unidentified blood borne factors that possibly mediate systemic pathologies. Â© 2007 Elsevier B.V. All rights reserved.</t>
  </si>
  <si>
    <t>This study examined the interactions between Daphnia magna and a water-soluble, lysophophatidylcholine coated single-walled carbon nanotube. D. magna were able to ingest the nanotubes through normal feeding behavior and utilize the lysophophatidylcholine coating as a food source. D. magna were able to modify the solubility of the nanotube, likely through digestion of the lipid coating. This study provides evidence of biomodification of a carbon-based nanomaterial by an aquatic organism. The modification significantly altered the physical properties of the nanomaterial in freshwater. Acute toxicity was observed only in the highest test concentrations. These are important findings related to determining the behavior and potential toxicity of coated nanomaterials released into the environment. Â© 2007 American Chemical Society.</t>
  </si>
  <si>
    <t>10.1002/adma.200602667</t>
  </si>
  <si>
    <t>Length-dependent uptake of DNA-wrapped single-walled carbon nanotubes</t>
  </si>
  <si>
    <t>Well-dispersed, separated length fractions by SEC, the exhaustive characterization of these fractions, and high concentration in toxicity data, which indicate a threshold on the length and corresponding toxicity of single-walled carbon nanotubes (SWNT)was investigated. An assay was used to look for reductions in metabolic activity of the cell population upon exposure to the DNA wrapped SWNTs. Photometric quantification was performed at 450 nm, and the results were given in percent as relative values to the negative control, wherein the untreated (negative) control was set to be 100 % viable. Extraction of the supernatants (50 ttL each) from the 96-well plates revealed that measurable quantities of the original tube populations remained in solution, indicating incomplete uptake of the SWNTs by the cells. These results support the length-dependent uptake hypothesis and suggest that shorter tubes may therefore be more toxic to cells than longer SWNTs.</t>
  </si>
  <si>
    <t>10.1897/06-272R.1</t>
  </si>
  <si>
    <t>Effect of carbon nanotubes on developing zebrafish (Danio rerio) embryos</t>
  </si>
  <si>
    <t>The impact of carbon nanotubes (CNTs) on the aquatic environment was investigated by examining the properties of raw CNTs under several environmental conditions and using developing zebrafish (Danio rerio) embryos. The agglomerate size for single-walled CNTs (SWCNTs) was significantly larger at pH 11 or greater and was stable at temperatures from 4 to 40Â°C and salinities from 0 to 30 ppt. Exposure to SWCNTs induced a significant hatching delay in zebrafish embryos between 52 to 72 h postfertilization (hpf) at concentrations of greater than 120 mg/L, but 99% of the exposed embryos hatched by 75 hpf. Double-walled CNTs also induced a hatching delay at concentrations of greater than 240 mg/L, but carbon black did not affect hatching at the concentrations tested. Molecular and cellular analysis showed that the embryonic development of the exposed embryos up to 96 hpf was not affected at SWCNT concentrations of up to 360 mg/L. Scanning-electron microscopic inspection showed that the size of the pores on the embryo chorion was nanoscaled and that the size of SWCNT agglomerates was microscaled or larger, indicating that the chorion of zebrafish embryos was an effective protective barrier to SWCNT agglomerates. The hatching delay observed in this study likely was induced by the Co and Ni catalysts used in the production of SWCNTs that remained at trace concentrations after purification. This study suggests that materials associated with raw SWCNTs (perhaps metal contaminants) have the potential to affect aquatic life when released into the aquatic environment. Â© 2007 SETAC.</t>
  </si>
  <si>
    <t>10.1016/j.tiv.2006.10.007</t>
  </si>
  <si>
    <t>In vitro toxicity evaluation of single walled carbon nanotubes on human A549 lung cells</t>
  </si>
  <si>
    <t>This paper describes the in vitro cytotoxicity assessment of single walled carbon nanotubes (SWCNT) on A549 cells, a human lung cell line. Cellular viability was determined using the alamar blue (AB), neutral red (NR) and MTT assays, which evaluated metabolic, lysosomal and mitochondrial activity respectively. In addition, the total protein content of the cells was measured using the coomassie brilliant (CB) blue assay. Supernatants were also assayed for Adenylate Kinase (AK) release and Interleukin 8 (IL-8) which indicated a loss of cell membrane integrity and an inflammation response respectively. To investigate the interactions between serum components in the test medium and the test materials, exposures were conducted both in serum containing (5%) and serum-free medium. Results from the cytotoxicity tests (AB, CB, MTT) revealed the SWCNT to have very low acute toxicity to the A549 cells as all but one of the reported 24 h EC50 values exceeded the top concentration tested (800 Î¼g/ml). The SWCNT were found to interfere with a number of the dyes used in the cytotoxicity assessment and we are currently conducting a comprehensive spectroscopic study to further investigate these interactions. Of the multiple cytotoxicity assays used, the AB assay was found to be the most sensitive and reproducible. Transmission electron microscopy (TEM) studies confirmed that there was no intracellular localization of SWCNT in A549 cells following 24 h exposure; however, increased numbers of surfactant storing lamellar bodies were observed in exposed cells. Â© 2006 Elsevier Ltd. All rights reserved.</t>
  </si>
  <si>
    <t>10.1289/ehp.9688</t>
  </si>
  <si>
    <t>Growing behavior of cells on single-walled carbon nanotubes nonwoven films</t>
  </si>
  <si>
    <t>Cardiovascular effects of pulmonary exposure to single-wall carbon nanotubes</t>
  </si>
  <si>
    <t>Carbon nanotubes have attracted intensive interests in biomedical research in recent years. In this paper, a novel type of carbon nanotubes material so called nonwoven single walled carbon nanotubes (nonwoven SWNT) with nanotopographic structure and macroscopic volume was used as cell growing scaffold. The morphology and surface chemistry of nonwoven SWNT were observed and characterized by scanning electron microscopy (SEM) and X-ray photoelectron spectroscopy (XPS) respectively. The cells were cultivated in non-woven SWNT and in other types of substrate as the control. The cells growth behavior including adhesion, proliferation and cytoskeletal development was investigated by using cell viability assay and confocal observation. The experimental results indicate that nonwoven SWNT exhibited a significant enhancement to the cells adhesion and proliferation in at least 3 weeks. Numerous and well organized cytoskeletal structures were observed when the cells were cultured in nonwoven SWNT. Additionally, an obvious promotional influence of the cells cultivated in nonwoven SWNT scaffold upon the proliferation of those growing in the other kind of substrate through cell-cell communication were found. The results obtained in this work are of significance to in vitro cell amplification in a large scale, tissue regeneration or guided repair, as well as biomedical device application.</t>
  </si>
  <si>
    <t>Background: Engineered nanosized materials, such as single-wall carbon nanotubes (SWCNT), are emerging as technologically important in different industries. Objective: The unique physical characteristics and the pulmonary toxicity of SWCNTs raised concerns that respiratory exposure to these materials may be associated with cardiovascular adverse effects. Methods: In these studies we evaluated aortic mitochondrial alterations by oxidative stress assays, including quantitative polymerase chain reaction of mitochondrial (mt) DNA and plaque formation by morphometric analysis in mice exposed to SWCNTs. Results: A single intrapharyngeal instillation of SWCNTs induced activation of heme oxygenase-1 (HO-1), a marker of oxidative insults, in lung, aorta, and heart tissue in HO-1 reporter transgenic mice. Furthermore, we found that C57BL/6 mice, exposed to SWCNT (10 and 40 Î¼g/mouse), developed aortic mtDNA damage at 7, 28, and 60 days after exposure. mtDNA damage was accompanied by changes in aortic mitochondrial glutathione and protein carbonyl levels. Because these modifications have been related to cardiovascular diseases, we evaluated whether repeated exposure to SWCNTs (20 Î¼g/mouse once every other week for 8 weeks) stimulates the progression of ather-osclerosis in ApoE-/ - transgenic mice. Although SWCNT exposure did not modify the lipid profiles of these mice, it resulted in accelerated plaque formation in ApoE-/- mice fed an atherogenic diet. Plaque areas in the aortas, measured by the en face method, and in the brachiocephalic arteries, measured histopathologically, were significantly increased in the SWCNT-treated mice. This response was accompanied by increased mtDNA damage but not inflammation. Conclusions: Taken together, the findings are of sufficient significance to warrant further studies to evaluate the systemic effects of SWCNT under workplace or environmental exposure paradigms.</t>
  </si>
  <si>
    <t>10.1263/jbb.103.216</t>
  </si>
  <si>
    <t>10.1080/10915810701225133</t>
  </si>
  <si>
    <t>Neurite outgrowths of neurons with neurotrophin-coated carbon nanotubes</t>
  </si>
  <si>
    <t>Biological interactions of functionalized single-wall carbon nanotubes in human epidermal keratinocytes</t>
  </si>
  <si>
    <t>Multiwalled carbon nanotubes (CNTs) coated with neurotrophin were used to regulate the differentiation and survival of neurons. Neurotrophin (nerve growth factor [NGF] or brain-derived neurotrophic factor [BDNF]) was covalently bound to CNTs modified by amino groups using a 1-ethyl-3-(3-dimethylaminopropyl) carbodiimide hydrochloride (EDC) reagent. The CNTs coated with NGF or BDNF promoted the neurite outgrowths of neurons in the same manner as soluble NGF and soluble BDNF. By enzyme-linked immunosorbent assay (ELISA), we demonstrated that neurotrophin-coated CNTs carry neurotrophin. These results suggest that neurotrophin-coated CNTs have biological activity and stimulate the neurite outgrowths of neurons. Â© 2007 The Society for Biotechnology, Japan.</t>
  </si>
  <si>
    <t>Carbon nanotube-based nanovectors, especially functionalized nanotubes, have shown potential for therapeutic drug delivery. 6-Aminohexanoic acid-derivatized single-wall carbon nanotubes (AHA-SWNTs) are soluble in aqueous stock solutions over a wide range of physiologically relevant conditions; however, their interactions with cells and their biological compatibility has not been explored. Human epidermal keratinocytes (HEKs) were dosed with AHA-SWNTs ranging in concentration from 0.00000005 to 0.05 mg/ml. MTT (3-(4,5-dimethylthiazol-2-yl)-2,5-diphenyltetrazolium bromide) cell viability decreased significantly (p &lt; .05) from 0.00005 to 0.05 mg/ml after 24 h. The proinflammatory mediators of inflammation cytokines interleukin (IL)-6, IL-8, tumor necrosis factor (TNF)-Î±, IL-10, and IL-1Î² were also assessed. Cytokine analysis did not show a significant increase in IL-6 and IL-8 in the medium containing 0.000005 mg/ml of AHA-SWNTs from 1 to 48 h. IL-6 increased in cells treated with 0.05 mg/ml of AHA-SWNTs from 1 to 48 h, whereas IL-8 showed a significant increase at 24 and 48 h. No significant difference (p &lt; .05) was noted with TNF-Î±, IL-10, and IL-1Î² expression at any time point. Transmission electron microscopy of HEKs treated with 0.05 mg/ml AHA-SWNTs for 24 h depicted AHA-SWNTs localized within intracytoplasmic vacuoles in HEKs. Treatment with the surfactant 1% Pluronic F127 caused dispersion of the AHA-SWNT aggregates in the culture medium and less toxicity. These data showed that the lower concentration of 0.000005 mg/ml of AHA-SWNTs maintains cell viability and induces a mild cytotoxicity, but 0.05 mg/ml of AHA-SWNTs demonstrated an irritation response by the increase in IL-8. Copyright Â© American College of Toxicology.</t>
  </si>
  <si>
    <t>Journal of Bioscience and Bioengineering</t>
  </si>
  <si>
    <t>10.1016/j.carbon.2006.10.011</t>
  </si>
  <si>
    <t>Binding of pulmonary surfactant proteins to carbon nanotubes; potential for damage to lung immune defense mechanisms</t>
  </si>
  <si>
    <t>Potential pulmonary toxicity of carbon nanotubes is a research area that has received considerable attention. Surfactant proteins A and D (SP-A and SP-D) are collectin proteins that are secreted by airway epithelial cells in the lung. They play an important role in first-line defense against infection within the lung. The aim of this study was to investigate the interaction between carbon nanotubes and proteins contained in lung surfactant. By using sodium dodecyl sulphate-polyacrylamide gel electrophoresis (SDS-PAGE), Western Blotting, a novel technique of affinity chromatography based on carbon nanotube-Sepharose matrix [1] and electron microscopy data it was shown that SP-A and SP-D selectively bind to carbon nanotubes. The binding was Ca2+-ion dependent, and was variable between batches of nanotubes. It was therefore likely to be mediated by surface impurities or chemical modifications of the nanotubes. Chronic level exposure to carbon nanotubes may result in sequestration of SP-D and SP-A. Absence of these proteins in knockout mice leads to susceptibility to lung infection and emphysema. Â© 2006 Elsevier Ltd. All rights reserved.</t>
  </si>
  <si>
    <t>10.1016/j.toxlet.2006.12.003</t>
  </si>
  <si>
    <t>Impact of carbon nanotube exposure, dosage and aggregation on smooth muscle cells</t>
  </si>
  <si>
    <t>Carbon nanotubes (CNT), despite their diverse application potential, have demonstrated adverse impacts in vitro and in vivo. Previous studies have focused on the combined in vitro cytotoxic impact of CNT aggregates and associated nanoparticulate impurities. However, the isolated effect of CNT aggregates and associated non-aggregated nanoparticulates have not been addressed in detail. In this work, the impact of single-walled nanotubes (SWNT) on rat aortic smooth muscle cells (SMC) was examined for SWNT (0.0-0.1 mg/ml) over a 3.5-day time-course. Cell culture medium was filtered to remove the aggregate material and both nanomaterial (un-filtered) and filtered SWNT media were used to examine cell growth. In general, the removal of SWNT aggregates from cell culture test medium by filtration increased the SMC number in comparison to unfiltered medium at pre-filtered SWNT dosages below 0.1 mg/ml. However, at 0.1 mg/ml, both filtered and unfiltered media exhibited a similar decrease in cell number relative to the control medium. The filtered medium was characterized and contained both suspended nanoparticles as well as a small quantity of SWNT, which may have contributed to the observed cell growth inhibition. As a comparison to the SWNT, activated carbon (0.1 mg/ml), a nanoporous, microparticulate carbon material, was found to be less inhibitory to SMC growth than the SWNT at the same dosage, implying an inverse proportionality between carbon nanomaterial size regimes and cell growth inhibition. Â© 2007 Elsevier Ireland Ltd. All rights reserved.</t>
  </si>
  <si>
    <t>Interaction and biocompatibility of multi-walled carbon nanotubes in PC-12 Cells</t>
  </si>
  <si>
    <t>The analysis of interactions between carbon nanomaterials and biological systems has become of great importance from the standpoint of both harmful and beneficial outcomes. Cell culture models are predominantly utilised to study the biocompatibility of carbon nanotubes. However, neuronal cells have yet to be explored for biocompatibility with carbon nanotubes in solution. In this study, PC-12 cells were examined for interactions with multi-walled carbon nanotubes (MWNTs). The dynamic nature of MWNTs in solution was demonstrated by moderate dispersion immediately after dosing followed by extensive agglomeration in cell culture media after incubation at 37Â°C for 1 h. The nanotubes were sometimes found to directly interact with cell membranes after 24 h while the majority were in bundles that remained outside the cells. Reductions in viability and increases in mitochondrial membrane permeability occurred at the high concentrations of MWNTs (50-100 Î¼g/ml) used in this study while the integrity of the plasma membrane was maintained suggesting that the MWNTs used in this study are relatively biocompatible with PC-12 cells. Â© GCNN Limited. All rights reserved.</t>
  </si>
  <si>
    <t>International Journal of Neuroprotection and Neuroregeneration</t>
  </si>
  <si>
    <t>10.1016/j.biomaterials.2006.09.013</t>
  </si>
  <si>
    <t>10.1016/j.toxlet.2006.08.019</t>
  </si>
  <si>
    <t>Plasma-sprayed carbon nanotube reinforced hydroxyapatite coatings and their interaction with human osteoblasts in vitro</t>
  </si>
  <si>
    <t>The degree and kind of agglomeration affect carbon nanotube cytotoxicity</t>
  </si>
  <si>
    <t>Carbon nanotubes (CNT) possess excellent mechanical properties to play the role as reinforcement for imparting strength and toughness to brittle hydroxyapatite (HA) bioceramic coating. However, lack of processing technique to uniformly distribute multiwalled CNTs in HA coating and limited studies and sparse knowledge evincing toxicity of CNTs has kept researchers in dispute for long. In the current work, we have addressed these issues by (i) successfully distributing multiwalled CNT reinforcement in HA coating using plasma spraying to improve the fracture toughness (by 56%) and enhance crystallinity (by 27%), and (ii) culturing human osteoblast hFOB 1.19 cells onto CNT reinforced HA coating to elicit its biocompatibility with living cells. Unrestricted growth of human osteoblast hFOB 1.19 cells has been observed near CNT regions claiming assistance by CNT surfaces to promote cell growth and proliferation. Â© 2006 Elsevier Ltd. All rights reserved.</t>
  </si>
  <si>
    <t>The urgent need for toxicological studies on carbon nanotubes (CNTs) has arisen from the rapidly emerging applications of CNTs well beyond material science and engineering. In order to provide a basis for comparison to existing epidemiological data, we have investigated CNTs at various degrees of agglomeration using an in vitro cytotoxicity study with human MSTO-211H cells. Non-cytotoxic polyoxyethylene sorbitan monooleate was found to well-disperse CNT. In the present study, the cytotoxic effects of well-dispersed CNT were compared with that of conventionally purified rope-like agglomerated CNTs and asbestos as a reference. While suspended CNT-bundles were less cytotoxic than asbestos, rope-like agglomerates induced more pronounced cytotoxic effects than asbestos fibres at the same concentrations. The study underlines the need for thorough materials characterization prior to toxicological studies and corroborates the role of agglomeration in the cytotoxic effect of nanomaterials. Â© 2006 Elsevier Ireland Ltd. All rights reserved.</t>
  </si>
  <si>
    <t>10.1016/j.toxlet.2006.11.001</t>
  </si>
  <si>
    <t>Carbon nanotubes show no sign of acute toxicity but induce intracellular reactive oxygen species in dependence on contaminants</t>
  </si>
  <si>
    <t>Investigation of CNTs interaction with fibroblast cells.</t>
  </si>
  <si>
    <t>Today nanosciences are experiencing massive investment worldwide although research on toxicological aspects of these nano-sized particles has just begun and to date, no clear guidelines exist to quantify the effects. In the present study, we focus on carbon nanotubes (CNTs), which represent one of the most widely investigated carbon nanoparticles. The present data indicate that CNTs are able to cross the cell membrane of rat macrophages (NR8383) and, therefore, might have an influence on cell physiology and function. NR8383 and human A549 lung cells were incubated with commercial single-walled (NT-1) and multi-walled (NT-2, NT-3) CNTs, carbon black and quartz as reference particles as well as an acid-treated single-walled CNT preparation (SWCNT a.t.) with reduced metal catalyst content. We did not observe any acute toxicity on cell viability (WST-1, PI-staining) upon incubation with all CNT products. None of the CNTs induced the inflammatory mediators NO, TNF-Î± and IL-8. A rising tendency of TNF-Î± release from LPS-primed cells due to CNT treatment could be observed. We detected however, a dose- and time-dependent increase of intracellular reactive oxygen species and a decrease of the mitochondrial membrane potential with the commercial CNTs in both cell types after particle treatment whereas incubation with the purified CNTs (SWCNT a.t.) had no effect. This leads us to the conclusion that metal traces associated with the commercial nanotubes are responsible for the biological effects. Â© 2006 Elsevier Ireland Ltd. All rights reserved.</t>
  </si>
  <si>
    <t>The need for toxicological studies on carbon nanotubes (CNTs) has arisen from the rapidly emerging applications of CNTs well beyond material science and engineering. In order to provide a method to collect data about toxicology, we characterized by Scanning Electron Microscopy (SEM), by Energy Dispersive X-ray Spectrometry (EDS) analysis and by Focused Ion Beam (FIB) microscopy different kinds of treated CNTs. The bio-interaction was investigated seeding Crandell feline kidney fibroblasts with CNT-modified medium; a dedicated sample preparation by FIB has been defined to fix cells. In the present study, the cytotoxic effects of CNTs with 91% and 97% of purity were compared and changes in the growth behaviour of cells after 3 days in culture with modified medium have been recorded, considering also the distribution of CNTs within cells. While lower purified CNTs induced a slight cytotoxic effect, homogeneously suspended CNTs with high purity were less cytotoxic, and the rate of cell growth remained constant. CNTs aggregated in bundles, showed high adhesion on cell membrane. Interestingly, CNTs bundles were observed inside cells, underneath the cell membrane, and despite of that, cells were extended, in good vitality conditions and no cell-degeneration was observed.</t>
  </si>
  <si>
    <t>Conference proceedings : ... Annual International Conference of the IEEE Engineering in Medicine and Biology Society. IEEE Engineering in Medicine and Biology Society. Conference</t>
  </si>
  <si>
    <t>Study of the adsorption behaviors of plasma proteins on the single-walled carbon nanotubes nonwoven</t>
  </si>
  <si>
    <t>Bio-effects of water soluble taurine multi-wall carbon nanotubes on lungs of mice</t>
  </si>
  <si>
    <t>Single walled carbon nanotubes (SWNT) have attracted increasing research interests for the purpose of biomedical application because they provide not only nanostructured topography, but also chemical composition of pure carbon atoms, as well as ultra high strength and excellent flexibility. Regarding the interactions of nanomaterials to biological systems, non-specific adsorption of plasma proteins is one of the most important issues to be concerned, which plays a crucial role that would determine how biological systems response to the biomaterials. Motivated by application of SWNT materials in biomedical fields, in this study, the adsorption behaviors of plasma proteins on the surface of SWNT nonwoven, prepared directly by floating chemical vapor observation and energy deposition method were investigated by means of scanning electron microscope (SEM), dispersive X-ray (EDX) analysis and ELISA. Results indicated the SWNT non-woven showed a clear adsorption preference of fibrinogen over albumin. There was no human serum albumin detected using above analysis methods on the SWNT nonwoven even incubated in the albumin solution of 4 mg/ml. While more than 0.15 microg of human fibrinogen was detected by ELISA on the SWNT nonwoven with area of 40 mm x 40 mm incubated in the fibrinogen solution of 5 microg/ml. In addition, IgG of sheep-anti-human serum fibrinogen exhibited strong nonspecific adsorption on the surface of SWNT nonwoven. The adsorption behaviors are different significantly from those of other carbon materials and conventional biomaterials. The unique interaction of SWNT nonwoven to plasma proteins is of significance to further studies of blood cells responses.</t>
  </si>
  <si>
    <t>OBJECTIVE: To track the translocation of water soluble taurine multi-wall carbon nanotubes (14C-tau-MWCNTs) in lungs of the Kunming mice and evaluate the acute lung toxicity of intratracheally instilled tau-MWCNTs in Kunming mice. METHODS: Healthy adult Kunming mice were randomly grouped by their body weight (5 mice in each group). The lungs of mice were intratracheally instilled with 0.125, 0.25, 0.5 and 1 mg/kg of water soluble tau-MWCNTs and phosphate-buffered saline (PBS) as negative control. After exposure of 1, 7, 14 and 28 days, the blood and lung tissue were collected. Blood were assessed by using biochemical biomarkers of alkaline phosphatase (ALP), lactate dehydrogenase (LDH) and angiotensin converting enzyme (ACE). Lung tissues were assessed by histopathology. The intratracheal instillation of 14C-tau-MWCNTs was conducted in the same way, after 1, 3, 7, 14, 21, 28 days, 14C-activity of the samples was counted in several organs, tissues, blood and feces etc. RESULTS: 14C-activities were detected only in lungs, and with the exposure time proceeding the radioactivity descending from (80 +/- 7.7)% of the 1st day to (22 +/- 6.9)% of the 28th day. Activity of all groups of ALP and LDH went to the highest level on the 7th day postexposure, and back to the control level on the 28th day post-exposure, but LDH of 1 mg/kg group[(14.18 +/- 1.70) micromol x s(-1) x L(-1)] was still higher than that of control [(10.95 +/- 3.51) micromol x s(-1) x L(-1)] after 28 days' exposure. There was no significant changes observed in the activity of ACE. Histopathology found that lungs of all groups presented significant increase in pulmonary inflammation, lung cell proliferation. Many tau-MWCNTs were clearly found in some alveolar macrophages and bronchial epithelial cells. CONCLUSION: Intratracheal instillation of water soluble tau-MWCNTs could induce slight bio-effects on lungs of Kunming mice.</t>
  </si>
  <si>
    <t>Zhonghua yu fang yi xue za zhi [Chinese journal of preventive medicine]</t>
  </si>
  <si>
    <t>10.1080/15287390701601251</t>
  </si>
  <si>
    <t>Single-walled carbon nanotubes: Geno- and cytotoxic effects in lung fibroblast V79 cells</t>
  </si>
  <si>
    <t>With the development of nanotechnology, there is a tremendous growth of the application of nanomaterials, which increases the risk of human exposure to these nanomaterials through inhalation, ingestion, and dermal penetration. Among different types of nanoparticles, single-walled carbon nanotubes (SWCNT) with extremely small size (1 nm in diameter) exhibit extraordinary properties and offer possibilities to create materials with astounding features. Since the release of nanoparticles in an enclosed environment is of great concern, a study of possible genotoxic effects is important. Our previous data showed that pharyngeal aspiration of SWCNT elicited pulmonary effects in C57BL/6 mice that was promoted by a robust, acute inflammatory reaction with early onset resulting in progressive interstitial fibrogenic response and the formation of granulomas. In the present study, the genotoxic potential of SWCNT was evaluated in vitro. The genotoxic effects of nanoparticles were examined using three different test systems: the comet assay and micronucleus (MN) test in a lung fibroblast (V79) cell line, and the Salmonella gene mutation assay in strains YG1024/YG1029. Cytotoxicity tests showed loss of viability in a concentration- and time-dependent manner after exposure of cells to SWCNT. Results from the comet assay demonstrated the induction of DNA damage after only 3 h of incubation with 96 Î¼g/cm2 of SWCNT. The MN test indicated some but not significant micronucleus induction by SWCNT in the V79 cell line at the highest concentrations tested. With two different strains of Salmonella typhimurium, no mutations were found following SWCNT exposure. Copyright Â© Taylor &amp; Francis Group, LLC.</t>
  </si>
  <si>
    <t>10.1166/jnn.2007.117</t>
  </si>
  <si>
    <t>10.1016/j.actbio.2006.11.004</t>
  </si>
  <si>
    <t>Analysis of stress responsive genes induced by single-walled carbon nanotubes in BJ Foreskin cells</t>
  </si>
  <si>
    <t>Cytotoxic effects of aggregated nanomaterials</t>
  </si>
  <si>
    <t>Nanotechnology is finding its use as a potential technology in consumer products, defense, electronics, and medical applications by exploiting the properties of nanomaterials. Single-walled carbon nanotubes are novel forms of these nanomaterials with potential for large applications. However, the toxicity studies on this material are not explored in detail and therefore limiting its use. It has been earlier reported that single-walled carbon nanotubes induces oxidative stress and also dictates activation of specific signaling pathway in keratinocytes. The present study explores the effect of single-walled carbon nanotubes on stress genes in human BJ Foreskin cells. The results show induction of oxidative stress in BJ Foreskin cells by single-walled carbon nanotubes and increase in stress responsive genes. The genes included inducible genes like HMOX1, HMOX2, and Cyp1B1. In addition we validated increase for four genes by SWCNT, namely ATM, CCNC, DNAJB4, and GADD45A by RT-PCR. Moreover results of the altered stress related genes have been discussed and that partially explains some of the toxic responses induced by single-walled carbon nanotubes. Copyright Â© 2007 American Scientific Publishers All rights reserved.</t>
  </si>
  <si>
    <t>This study deals with cytotoxicity assays performed on an array of commercially manufactured inorganic nanoparticulate materials, including Ag, TiO2, Fe2O3, Al2O3, ZrO2, Si3N4, naturally occurring mineral chrysotile asbestos and carbonaceous nanoparticulate materials such as multiwall carbon nanotube aggregates and black carbon aggregates. The nanomaterials were characterized by TEM, as the primary particles, aggregates or long fiber dimensions ranged from 2 nm to 20 Î¼m. Cytotoxicological assays of these nanomaterials were performed utilizing a murine alveolar macrophage cell line and human macrophage and epithelial lung cell lines as comparators. The nanoparticulate materials exhibited varying degrees of cytoxicity for all cell lines and the general trends were similar for both the murine and human macrophage cell lines. These findings suggest that representative cytotoxic responses for humans might be obtained by nanoparticulate exposures to simple murine macrophage cell line assays. Moreover, these results illustrate the utility in performing rapid in vitro assays for cytotoxicity assessments of nanoparticulate materials as a general inquiry of potential respiratory health risks in humans. Â© 2007 Acta Materialia Inc.</t>
  </si>
  <si>
    <t>10.1021/es060407p</t>
  </si>
  <si>
    <t>Life-cycle effects of single-walled carbon nanotubes (SWNTs) on an estuarine meiobenthic copepod</t>
  </si>
  <si>
    <t>Single-walled carbon nanotubes (SWNT) are finding increasing use in consumer electronics and structural composites. These nanomaterials and their manufacturing byproducts may eventually reach estuarine systems through wastewater discharge. The acute and chronic toxicity of SWNTs were evaluated using full life-cycle bioassays with the estuarine copepod Amphiascus tenuiremis (ASTM method E-2317-04). A synchronous cohort of naupliar larvae was assayed by culturing individual larvae to adulthood in individual 96-well microplate wells amended with SWNTs in seawater. Copepods were exposed to "as prepared" (AP) SWNTs, electrophoretically purified SWNTs, or a fluorescent fraction of nanocarbon synthetic byproducts. Copepods ingesting purified SWNTs showed no significant effects on mortality, development, and reproduction across exposures (p&lt;0.05). In contrast, exposure to the more complex AP-SWNT mixture significantly increased life-cycle mortality, reduced fertilization rates, and reduced molting success in the highest exposure (10 mgÂ·L -1)(p&lt;0.05). Exposure to small fluorescent nanocarbon byproducts caused significantly increased life-cycle mortality at 10 mgÂ·L -1 (p&lt;0.05). The fluorescent nanocarbon fraction also caused significant reduction in life-cycle molting success for all exposures (p&lt;0.05). These results suggest size-dependent toxicity of SWNT-based nanomaterials, with the smallest synthetic byproduct fractions causing increased mortality and delayed copepod development over the concentration ranges tested. Â© 2006 American Chemical Society.</t>
  </si>
  <si>
    <t>10.1186/1743-8977-3-15</t>
  </si>
  <si>
    <t>Single-walled carbon nanotube (SWCNT)-induced interstitial fibrosis in the lungs of rats is associated with increased levels of PDGF mRNA and the formation of unique intercellular carbon structures that bridge alveolar macrophages In Situ</t>
  </si>
  <si>
    <t>Background: Nanotechnology is a rapidly advancing industry with many new products already available to the public. Therefore, it is essential to gain an understanding of the possible health risks associated with exposure to nanomaterials and to identify biomarkers of exposure. In this study, we investigated the fibrogenic potential of SWCNT synthesized by chemical vapor deposition using cobalt (Co) and molybdenum (Mo) as catalysts. Following a single oropharyngeal aspiration of SWCNT in rats, we evaluated lung histopathology, cell proliferation, and growth factor mRNAs at 1 and 21 days post-exposure. Comparisons were made to vehicle alone (saline containing a biocompatible nonionic surfactant), inert carbon black (CB) nanoparticles, or vanadium pentoxide (V2O5) as a known inducer of fibrosis. Results: SWCNT or CB caused no overt inflammatory response at 1 or 21 days post-exposure as determined by histopathology and evaluation of cells (&gt;95% macrophages) in bronchoalveolar lavage (BAL) fluid. However, SWCNT induced the formation of small, focal interstitial fibrotic lesions within the alveolar region of the lung at 21 days. A small fraction of alveolar macrophages harvested by BAL from the lungs of SWCNT-exposed rats at 21 days were bridged by unique intercellular carbon structures that extended into the cytoplasm of each macrophage. These "carbon bridge" structures between macrophages were also observed in situ in the lungs of SWCNT-exposed rats. No carbon bridges were observed in CB-exposed rats. SWCNT caused cell proliferation only at sites of fibrotic lesion formation as measured by bromodeoxyuridine uptake into alveolar cells. SWCNT increased platelet-derived growth factor (PDGF)-A, PDGF-B, and PDGF-C mRNA levels significantly at 1 day as measured by Taqman quantitative real-time RT-PCR. At 21 days, SWCNT did not increase any mRNAs evaluated, while V2O5 significantly increased mRNAs encoding PDGF-A, -B, and -C chains, PDGF-RÎ±, osteopontin (OPN), connective tissue growth factor (CTGF), and transforming growth factor (TGF)-Î²1. Conclusion: Our findings indicate that SWCNT do not cause lung inflammation and yet induce the formation of small, focal interstital fibrotic lesioins in the alveolar region of the lungs of rats. Of greatest interest was the discovery of unique intercellular carbon structures composed of SWCNT that bridged lung macrophages. These "carbon bridges" offer a novel and easily identifiable biomarker of exposure. Â© 2006 Mangum et al; licensee BioMed Central Ltd.</t>
  </si>
  <si>
    <t>10.1002/anie.200601718</t>
  </si>
  <si>
    <t>Preparation, purification, characterization, and cytotoxicity assessment of water-soluble, transition-metal-free carbon nanotube aggregates</t>
  </si>
  <si>
    <t>(Figure Presented) The risk assessment of carbon materials, an important topic in nanomaterials research, has been hampered by the lack of characterizable samples. Transition-metal-free carbon nanohorn aggregates have been prepared that are covalently bonded aggregates of single-walled nanotubes. They were functionalized to give water-soluble derivatives (see picture), which were incubated with cells in cytotoxicity assessments. Â© 2006 Wiley-VCH Verlag GmbH &amp; Co. KGaA.</t>
  </si>
  <si>
    <t>10.1016/j.tiv.2006.03.008</t>
  </si>
  <si>
    <t>10.1088/0957-4484/17/18/024</t>
  </si>
  <si>
    <t>Cytotoxicity of single-wall carbon nanotubes on human fibroblasts</t>
  </si>
  <si>
    <t>Dependence of the cytotoxicity of multi-walled carbon nanotubes on the culture medium</t>
  </si>
  <si>
    <t>We present a toxicological assessment of five carbon nanomaterials on human fibroblast cells in vitro. We correlate the physico-chemical characteristics of these nanomaterials to their toxic effect per se, i.e. excluding catalytic transition metals. Cell survival and attachment assays were evaluated with different concentrations of refined: (i) single-wall carbon nanotubes (SWCNTs), (ii) active carbon, (iii) carbon black, (iv) multi-wall carbon nanotubes, and (v) carbon graphite. The refined nanomaterial that introduced the strongest toxic effect was subsequently compared to its unrefined version. We therefore covered a wide range of variables, such as: physical dimensions, surface areas, dosages, aspect ratios and surface chemistry. Our results are twofold. Firstly, we found that surface area is the variable that best predicts the potential toxicity of these refined carbon nanomaterials, in which SWCNTs induced the strongest cellular apoptosis/necrosis. Secondly, we found that refined SWCNTs are more toxic than its unrefined counterpart. For comparable small surface areas, dispersed carbon nanomaterials due to a change in surface chemistry, are seen to pose morphological changes and cell detachment, and thereupon apoptosis/necrosis. Finally, we propose a mechanism of action that elucidates the higher toxicity of dispersed, hydrophobic nanomaterials of small surface area. Â© 2006 Elsevier Ltd. All rights reserved.</t>
  </si>
  <si>
    <t>This study examined the influence of multi-walled carbon nanotubes (MWNTs) on the growth of the unicellular protozoan Tetrahymena pyriformis. Contrary to the findings from most other investigations, our experiment indicated that MWNTs stimulated growth of the cells cultured in proteose peptone yeast extract medium (PPY). Atomic force microscopy images and thermogravimetric analysis showed the spontaneous formation of peptone-MWNT conjugates in the medium by noncovalent binding. Uptake of large amounts of the conjugates by Tetrahymena pyriformis was responsible for growth stimulation, evidenced by images with fluorescently labelled peptone. After the PPY medium was replaced by a filtrated pond water medium (FPW), however, inhibition of the growth of cells exposed to MWNTs occurred. Measurements of the level of malondialdehyde and superoxide dismutase activity demonstrated further that MWNTs might be either toxic or nontoxic, depending on the medium used to cultivate Tetrahymena pyriformis. The biological effects of the interaction of MWNTs with some composites in culture media would be helpful for understanding the mechanisms of the toxicity of carbon nanotubes to living systems. Â© 2006 IOP Publishing Ltd.</t>
  </si>
  <si>
    <t>10.1016/j.nano.2006.07.005</t>
  </si>
  <si>
    <t>Multi-walled carbon nanotube exposure alters protein expression in human keratinocytes</t>
  </si>
  <si>
    <t>Carbon nanotubes have widespread applications, although little is known about their toxicity or interaction with cells. Recent studies in skin and lung reveal that carbon nanoparticles can cause toxicity. To generate a preliminary protein profile of nanotube exposure, we analyzed human epidermal keratinocytes (HEKs) exposed to multi-walled carbon nanotubes (MWCNTs) in cell culture using large-format, two-dimensional (2D) gel electrophoresis and mass spectrometry (MS). Compared with controls, 24 hours of MWCNT exposure altered the expression of 36 proteins (P &lt; .01), whereas 106 were altered at 48 hours. At both time points, roughly 67% of the affected proteins were significantly down-regulated. Peptide mass fingerprinting identified most of the differentially expressed proteins, and the various protein identities reflected a complex cellular response to MWCNT exposure. In addition to proteins associated with metabolism, cell signaling, and stress, we observed a consistent effect on the expression of cytoskeletal elements and vesicular trafficking components. These data clearly show that MWCNTs are capable of altering protein expression in a target epithelial cell that constitutes a primary route of occupational exposure for manufactured nanotubes. Â© 2006.</t>
  </si>
  <si>
    <t>10.1021/nl060548p</t>
  </si>
  <si>
    <t>Biocompatibility and toxicological studies of carbon nanotubes doped with nitrogen</t>
  </si>
  <si>
    <t>In this report, we compare the toxicological effects between pure carbon multiwalled nanotubes (MWNTs) and N-doped multiwalled carbon (CN x) nanotubes. Different doses of tubes were administered in various ways to mice: nasal, oral, intratracheal, and intraperitoneal. We have found that when MWNTs were injected into the mice's trachea, the mice could die by dyspnea depending on the MWNTs doses. However, CN, nanotubes never caused the death of any mouse. We always found that CN x nanotubes were far more tolerated by the mice when compared to MWNTs. Extremely high concentrations of CN x nanotubes administrated directly into the mice's trachea only induced granulomatous inflammatory responses. Importantly, all other routes of administration did not induce signs of distress or tissue changes on any treated mouse. We therefore believe that CN x nanotubes are less harmful than MWNTs or SWNTs and might be more advantageous for bioapplications. Â© 2006 American Chemical Society.</t>
  </si>
  <si>
    <t>10.1016/j.toxlet.2006.02.001</t>
  </si>
  <si>
    <t>Direct and indirect effects of single walled carbon nanotubes on RAW 264.7 macrophages: Role of iron</t>
  </si>
  <si>
    <t>Single-walled carbon nanotubes (SWCNT), nano-cylinders with an extremely small diameter (1-2 nm) and high aspect ratio, have unique physico-chemical, electronic and mechanical properties and may exhibit unusual interactions with cells and tissues, thus necessitating studies of their toxicity and health effects. Manufactured SWCNT usually contain significant amounts of iron that may act as a catalyst of oxidative stress. Because macrophages are the primary responders to different particles that initiate and propagate inflammatory reactions and oxidative stress, we utilized two types of SWCNT: (1) iron-rich (non-purified) SWCNT (26 wt.% of iron) and (2) iron-stripped (purified) SWCNT (0.23 wt.% of iron) to study their interactions with RAW 264.7 macrophages. Ultrasonication resulted in predominantly well-dispersed and separated SWCNT strands as evidenced by scanning electron microscopy. Neither purified nor non-purified SWCNT were able to generate intracellular production of superoxide radicals or nitric oxide in RAW 264.7 macrophages as documented by flow-cytometry and fluorescence microscopy. SWCNT with different iron content displayed different redox activity in a cell-free model system as revealed by EPR-detectable formation of ascorbate radicals resulting from ascorbate oxidation. In the presence of zymosan-stimulated RAW 264.7 macrophages, non-purified iron-rich SWCNT were more effective in generating hydroxyl radicals (documented by EPR spin-trapping with 5,5-dimethyl-1-pyrroline-N-oxide, DMPO) than purified SWCNT. Similarly, EPR spin-trapping experiments in the presence of zymosan-stimulated RAW 264.7 macrophages showed that non-purified SWCNT more effectively converted superoxide radicals generated by xanthine oxidase/xanthine into hydroxyl radicals as compared to purified SWCNT. Iron-rich SWCNT caused significant loss of intracellular low molecular weight thiols (GSH) and accumulation of lipid hydroperoxides in both zymosan-and PMA-stimulated RAW 264.7 macrophages. Catalase was able to partially protect macrophages against SWCNT induced elevation of biomarkers of oxidative stress (enhancement of lipid peroxidation and GSH depletion). Thus, the presence of iron in SWCNT may be important in determining redox-dependent responses of macrophages. Â© 2006 Elsevier Ireland Ltd. All rights reserved.</t>
  </si>
  <si>
    <t>10.1021/nl061160x</t>
  </si>
  <si>
    <t>Functionalized carbon nanotubes are non-cytotoxic and preserve the functionality of primary immune cells</t>
  </si>
  <si>
    <t>Carbon nanotubes are emerging as innovative tools in nanobiotechnology. However, their toxic effects on environment and health have become an issue of strong concern. In the present study, we address the impact of functionalized carbon nanotubes (f-CNTs) on cells of the immune system. We have prepared two types of f-CNTs, following the 1,3-dipolar cycloaddition reaction (f-CNTs 1 and 2) and the oxidation/ amidation treatment (f-CNTs 3 and 4), respectively. We have found that both types of f-CNTs are uptaken by B and T lymphocytes as well as macrophages in vitro, without affecting cell viability. Subsequently, the functionality of the different cells was analyzed carefully. We discovered that f-CNT 1, which is highly water soluble, did not influence the functional activity of immunoregulatory cells. f-CNT 3, which instead possesses reduced solubility and forms mainly stable water suspensions, preserved lymphocytes' functionality while provoking secretion of proinflammatory cytokines by macrophages. Â© 2006 American Chemical Society.</t>
  </si>
  <si>
    <t>10.1021/nl060177c</t>
  </si>
  <si>
    <t>10.1021/nl060162e</t>
  </si>
  <si>
    <t>Oops they did it again! Carbon nanotubes hoax scientists in viability assays</t>
  </si>
  <si>
    <t>Cellular toxicity of carbon-based nanomaterials</t>
  </si>
  <si>
    <t>New materials of emerging technological importance are single-walled carbon nanotubes (SWCNTs). Because SWCNTs will be used in commercial products in huge amounts, their effects on human health and the environment have been addressed in several studies. Inhalation studies in vivo and submerse applications In vitro have been described with diverging results. Why some indicate a strong cytotoxicity and some do not is what we report on here. Data from A549 cells Incubated with carbon nanotubes fake a strong cytotoxic effect within the MTT assay after 24 h that reaches roughly 50%, whereas the same treatment with SWCNTs, but detection with WST-1, reveals no cytotoxicity. LDH, FACS-assisted mitochondrial membrane potential determination, and Annexin-V/PI staining also reveal no cytotocicity. SWCNTs appear to interact with some tetrazolium salts such as MTT but not with others (such as WST-1, INT, XTT). This interference does not seem to affect the enzymatic reaction but lies rather in the insoluble nature of MTT-formazan. Our findings strongly suggest verifying cytotoxicity data with at least two or more Independent test systems for this new class of materials (nanomaterials). Moreover, we intensely recommend standardizing nanotoxicological assays with regard to the material used: there is a clear need for reference materials. MTT-formazan crystals formed in the MTT reaction are lumped with nanotubes and offer a potential mechanism to guide bioremediation and clearance for SWCNTs from "contaminated" tissue. SWCNTs are good supporting materials for tissue growth, as attachment of focal adhesions and connections to the cytoskeleton suggest. Â© 2006 American Chemical Society.</t>
  </si>
  <si>
    <t>The cellular toxicity of carbon-based nanomaterials was studied as a function of their aspect ratio and surface chemistry. These structures were multiwalled carbon nanotubes, carbon nanofibers, and carbon nanoparticles. Their toxicity was tested in vitro on lung tumor cells. Our work clearly indicated that these materials are toxic while the hazardous effect is size-dependent. Moreover, cytotoxicity is enhanced when the surface of the particles is functionalized after an acid treatment. Â© 2006 American Chemical Society.</t>
  </si>
  <si>
    <t>10.1016/j.carbon.2005.11.022</t>
  </si>
  <si>
    <t>10.1016/j.carbon.2005.08.006</t>
  </si>
  <si>
    <t>In vitro studies of carbon nanotubes biocompatibility</t>
  </si>
  <si>
    <t>Role of systemic T-cells and histopathological aspects after subcutaneous implantation of various carbon nanotubes in mice</t>
  </si>
  <si>
    <t>Cellular tests have been applied to study the biocompatibility of high purity multiwalled carbon nanotubes (MWNTs). The viability of fibroblasts, osteoblasts and osteocalcin concentrations in osteoblasts cultures in the presence of nanotubes has been examined, as well as the degree of cells stimulation, based on the amount of released collagen type I, IL-6 and oxygen free radicals. The high level of viability of the examined cells in contact with the nanotubes, the slight increase of collagen formation, the lack of pro-inflammatory IL-6 cytokine as well as the induction of free radicals, confirm a good biocompatibility of nanotubes, which is similar to that of polysulfone currently used in medicine. The collagen synthesis induced on nanotubes by both fibroblasts and osteoblasts may be significant for future medical applications of nanotubes, in particular as substrates for the regeneration of tissues. Â© 2005 Elsevier Ltd. All rights reserved.</t>
  </si>
  <si>
    <t>We have evaluated the biological responses to four different types of carbon nanotubes (CNTs), by measuring CD4+ and CD8+ T-cells in peripheral blood, and by the histopathological study on tissues surrounding subcutaneously implanted CNTs for up to 3 months. All mice survived, and no large changes in their weights were observed within our experimental period. After 1 week, only single-walled carbon nanotubes (SWNTs) activated major histocompatibility complex (MHC) class I pathway of antigen-antibody response system (higher CD4+/CD8+ value), resulting in the appearance of an edematous aspect. After 2 weeks, significantly high values in CD4+ and CD4+/CD8+ without change in CD8 + signified an activated MHC class II for all samples. It is worth noting that the toxicological response of CNTs was absolutely lower than that of asbestos. As a result, we envisaged that our result (relatively low toxicity of CNTs) will spur the mass-production, as well widespread application of CNTs in the near future. Â© 2005 Elsevier Ltd. All rights reserved.</t>
  </si>
  <si>
    <t>10.1016/j.carbon.2005.11.007</t>
  </si>
  <si>
    <t>10.1016/j.carbon.2005.12.011</t>
  </si>
  <si>
    <t>Investigation of the cytotoxicity of CCVD carbon nanotubes towards human umbilical vein endothelial cells</t>
  </si>
  <si>
    <t>Preliminary results on the pathogenic effects of intratracheal exposure to one-dimensional nanocarbons</t>
  </si>
  <si>
    <t>The cytotoxicity of different samples of carbon nanotubes synthesised by catalytic chemical vapour deposition was investigated towards human umbilical vein endothelial cells, using two cytotoxicity standard assays (neutral red assay for the cell viability and MTT assay-tetrazolinium salt-for the cell metabolic activity). No cytotoxicity was found for any sample. Â© 2005 Elsevier Ltd. All rights reserved.</t>
  </si>
  <si>
    <t>Because of the unique structural, mechanical, and electrical properties, 1-D (one-dimensional) carbon nanotubes and nanofibers have been studied for possible use in many fields from molecular electronics to biomedical applications for several years. The 1-D carbon nanomaterials are produced presently on large scale. The inhalation of ultrafine nanocarbons can cause inflammatory lung response. The pathogenicity of 1-D carbon nanostructure remains, however, unclear. We examined in vivo the effects of intratracheal instillation of 1-D carbon nanomaterials (NanoLab nanotubes, Pyrograf and Showa Denko nanofibers) vs. control (pure suspension fluid) on lung tissue in guinea pig model. Three months intratracheal exposure to 1-D nanocarbons caused organizing pneumonitis (Bronchiolitis obliterans organizing pneumonia) with focal non-specific desquamative interstitial pneumonia-like ("DIP- like") reaction without fibrosis or with mild peribronchiolar fibrosis in all experimental animals but not in controls. Infiltration of inflammatory cells and increase of IL-8 concentration in BAL-fluid depended on the nanomaterial used. The protein concentration in BAL-fluids in experimental animals did not differ significantly in comparison to the control group, although exudate to alveoli was observed in all the experimental groups histopathologically. Our results indicate that exposure on intratracheally introduced carbon nanotubes/nanofibers may induce measurable pulmonary pathology. Â© 2005 Elsevier Ltd. All rights reserved.</t>
  </si>
  <si>
    <t>10.1007/s10853-006-7069-7</t>
  </si>
  <si>
    <t>Study of the cytotoxicity of CCVD carbon nanotubes</t>
  </si>
  <si>
    <t>The cytotoxicity of different samples of carbon nanotubes synthesised by catalytic chemical vapour deposition was investigated towards human umbilical vein endothelial cells, using two cytotoxicity standard tests (neutral red assay for the cell viability and MTT assay-tetrazolinium salt-for the cell metabolic activity). No toxicity was found for any sample, although a slight dilution effect may exist for two of them. Â© 2006 Springer Science + Business Media, Inc.</t>
  </si>
  <si>
    <t>Journal of Materials Science</t>
  </si>
  <si>
    <t>10.1073/pnas.0509009103</t>
  </si>
  <si>
    <t>Tissue biodistribution and blood clearance rates of intravenously administered carbon nanotube radiotracers</t>
  </si>
  <si>
    <t>Carbon nanotubes (CNT) are intensively being developed for biomedical applications including drug and gene delivery. Although all possible clinical applications will require compatibility of CNT with the biological milieu, their in vivo capabilities and limitations have not yet been explored. In this work, water-soluble, single-walled CNT (SWNT) have been functionalized with the chelating molecule diethylentriaminepentaacetic (DTPA) and labeled with indium (111In) for imaging purposes. Intravenous (i.v.) administration of these functionalized SWNT (f-SWNT) followed by radioactivity tracing using gamma scintigraphy indicated that f-SWNT are not retained in any of the reticuloendothelial system organs (liver or spleen) and are rapidly cleared from systemic blood circulation through the renal excretion route. The observed rapid blood clearance and half-life (3 h) of f-SWNT has major implications for all potential clinical uses of CNT. Moreover, urine excretion studies using both f-SWNT and functionalized multiwalled CNT followed by electron microscopy analysis of urine samples revealed that both types of nanotubes were excreted as intact nanotubes. This work describes the pharmacokinetic parameters of i.v. administered functionalized CNT relevant for various therapeutic and diagnostic applications. Â© 2006 by The National Academy of Sciences of the USA.</t>
  </si>
  <si>
    <t>10.1016/j.toxlet.2005.08.011</t>
  </si>
  <si>
    <t>Functionalization density dependence of single-walled carbon nanotubes cytotoxicity in vitro</t>
  </si>
  <si>
    <t>The cytotoxic response of cells in culture is dependant on the degree of functionalization of the single-walled carbon nanotube (SWNT). After characterizing a set of water-dispersible SWNTs, we performed in vitro cytotoxicity screens on cultured human dermal fibroblasts (HDF). The SWNT samples used in this exposure include SWNT-phenyl-SO3H and SWNT-phenyl-SO3Na (six samples with carbon/-phenyl-SO3X ratios of 18, 41, and 80), SWNT-phenyl-(COOH)2 (one sample with carbon/-phenyl-(COOH)2 ratio of 23), and underivatized SWNT stabilized in 1% Pluronic F108. We have found that as the degree of sidewall functionalization increases, the SWNT sample becomes less cytotoxic. Further, sidewall functionalized SWNT samples are substantially less cytotoxic than surfactant stabilized SWNTs. Even though cell death did not exceed 50% for cells dosed with sidewall functionalized SWNTs, optical and atomic force microscopies show direct contact between cellular membranes and water-dispersible SWNTs; i.e. the SWNTs in aqueous suspension precipitate out and selectively deposit on the membrane. Â© 2005 Elsevier Ireland Ltd. All rights reserved.</t>
  </si>
  <si>
    <t>10.1088/0957-4484/17/2/008</t>
  </si>
  <si>
    <t>Carbon nanotube biocompatibility with cardiac muscle cells</t>
  </si>
  <si>
    <t>Purified carbon nanotubes are new carbon allotropes, sharing similarities with graphite, that have recently been proposed for their potential use with biological systems as probes for in vitro research and for diagnostic and clinical purposes. However the biocompatibility of carbon nanotubes with cells represents an important problem that, so far, remains largely uninvestigated. The objective of this in vitro study is to explore the cytocompatibility properties of purified carbon nanofibres with cardiomyocytes. Cardiac muscle cells from a rat heart cell line H9c2 (2-1) have been used. Highly purified single-walled nanotubes (SWNTs) were suspended at the concentration of 0.2 mg ml-1 by ultrasound in complete Dulbecco's modified Eagle's medium, and administered to cells to evaluate cell proliferation and shape changes by light microscopy, cell viability by trypan blue exclusion, and apoptosis, determined flow cytometrically by annexin/PI staining. Microscopic observation evidenced that carbon nanotubes bind to the cell membrane, causing a slight modification in cell shape and in cell count only after three days of treatment. Cell viability was not affected by carbon nanotubes in the first three days of culture, while after this time, cell death was slightly higher in nanotube-treated cells (p â‰¤ ns). Accordingly, nanotube treatment induced little and non-significant change in the apoptotic cell number at day 1 and 3. The effect of nanotubes bound to cells was tested by reseeding treated cardiomyocytes. Cells from a trypsinized nanotube-treated sample showed a limited ability to proliferate, and a definite difference in shape, with a high degree of cell death: compared to reseeded untreated ones, in SWNT-treated samples the annexin-positive/PI-negative cells increased from 2.9% to 9.3% in SWNT (p&lt;0.05, where p&lt;0.05 defines a statistically significant difference with a probability above 95%), and the annexin-positive/PI-positive cells increased from 5.2% to 18.7% (p&lt;0.05). However, overtime cells from a trypsinized nanotube-treated sample continued to grow, and partially recovered the original shape. In conclusion our results demonstrate that highly purified carbon nanotubes possess no evident short-term toxicity and can be considered biocompatible with cardiomyocytes in culture, while the long-term negative effects, that are evidenced after reseeding, are probably due to physical rather than chemical interactions. Â© 2006 IOP Publishing Ltd.</t>
  </si>
  <si>
    <t>10.1016/j.toxlet.2005.06.020</t>
  </si>
  <si>
    <t>Multi-walled carbon nanotubes induce T lymphocyte apoptosis</t>
  </si>
  <si>
    <t>Carbon nanotubes are a man-made form of carbon that did not exist in our environment until very recently. Due to their unique chemical, physical, optical, and magnetic properties, carbon nanotubes have found many uses in industrial products and in the field of nanotechnology, including in nanomedicine. However, very little is yet known about the toxicity of carbon nanotubes. Here, we compare the toxicity of pristine and oxidized multi-walled carbon nanotubes on human T cells and find that the latter are more toxic and induce massive loss of cell viability through programmed cell death at doses of 400 Î¼g/ml, which corresponds to approximately 10 million carbon nanotubes per cell. Pristine, hydrophobic, carbon nanotubes were less toxic and a 10-fold lower concentration of either carbon nanotube type were not nearly as toxic. Our results suggest that carbon nanotubes indeed can be very toxic at sufficiently high concentrations and that careful toxicity studies need to be undertaken particularly in conjunction with nanomedical applications of carbon nanotubes.</t>
  </si>
  <si>
    <t>10.1016/j.carbon.2005.11.009</t>
  </si>
  <si>
    <t>Effects of fullerenes and single-wall carbon nanotubes on murine and human macrophages</t>
  </si>
  <si>
    <t>The discovery in 1985 of C-fullerenes, a novel carbon allotrope with a polygonal structure made up solely by 60 carbon atoms, and in 1991 of C-nanotubes, thin carbon filaments (1-3 Î¼m in length and 0.001 Î¼m in diameter) with extraordinary mechanical properties, opened a wide field of activity in carbon research. While toxicity and biocompatibility of C-fullerenes have been widely investigated, literature data concerning the biological properties and biotoxicity of C-nanotubes are poor and contradictory. Here we test the ability of highly purified C-Single-Walled-Nanotubes (SWNTs) and C-fullerenes to elicit an inflammatory response by murine and human macrophage cells in vitro. In order to determine the potential of these C-derivatives as biological inducers of inflammatory reactions we evaluate the ability of C-single-walled nanotubes and C-fullerenes to induce the release of NO by murine macrophages cells, to stimulate the phagocytic activity of human macrophage cells and to be cytotoxic against these cells. We show that SWNTs-C-nanotubes, when highly purified, as well as C-fullerenes, do not stimulate the release of NO by murine macrophage cells in culture, their uptake by human macrophage cells is very low, and they possess a very low toxicity against human macrophage cells. Â© 2005 Elsevier Ltd. All rights reserved.</t>
  </si>
  <si>
    <t>10.1016/j.nano.2005.10.007</t>
  </si>
  <si>
    <t>Surfactant effects on carbon nanotube interactions with human keratinocytes</t>
  </si>
  <si>
    <t>Interactions of multiwalled carbon nanotubes (MWCNTs) with human epidermal keratinocytes (HEKs) were studied with respect to the effect of surfactant on dispersion of MWCNT aggregates and cytotoxicity. Our earlier studies had shown that the unmodified MWCNTs were localized within the cytoplasmic vacuoles of HEKs and elicited an inflammatory response. However, MWCNTs in solution tend to aggregate and, therefore, cells are exposed to large MWCNT aggregates. The purpose of this study was to find a surfactant that prevents the formation of large aggregates of MWCNTs without being toxic to the HEKs. HEKs were exposed to serial dilutions (10% to 0.1%) of L61, L92, and F127 Pluronic and 20 or 60 Tween for 24 hours. HEK viability, proportional to surfactant concentration, ranged from 27.1% to 98.5% with Pluronic F127; viability with the other surfactants was less than 10%. Surfactants dispersed and reduced MWCNT aggregation in medium. MWCNTs at 0.4 mg/mL in 5% or 1% Pluronic F127 were incubated with HEKs and assayed for interleukin 8 (IL-8). MWCNTs were cytotoxic to HEKs independent of surfactant exposure. In contrast, MWCNT-induced IL-8 release was reduced when exposed to 1% or 5% Pluronic F127 (P &lt; .05). However, both MWCNTs and surfactant, alone or in combination, increased IL-8 release compared with control exposures at 12 and 24 hours. These results suggest that the surfactant-MWCNT interaction is more complex than simple dispersion alone and should be investigated to determine the mode of interaction. Â© 2005 Elsevier Inc. All rights reserved.</t>
  </si>
  <si>
    <t>10.1039/b502429c</t>
  </si>
  <si>
    <t>Influence of length on cytotoxicity of multi-walled carbon nanotubes against human acute monocytic leukemia cell line THP-1 in vitro and subcutaneous tissue of rats in vivo</t>
  </si>
  <si>
    <t>Carbon nanotubes (CNTs) are single- or multi-cylindrical graphene structures that possess diameters of a few nanometers, while the length can be up to a few micrometers. These could have unusual toxicological properties, in that they share intermediate morphological characteristics of both fibers and nanoparticles. To date, no detailed study has been carried out to determine the effect of length on CNT cytotoxicity. In this paper, we investigated the activation of the human acute monocytic leukemia cell line THP-1 in vitro and the response in subcutaneous tissue in vivo to CNTs of different lengths. We used 220 nm and 825 nm-long CNT samples for testing, referred to as "220-CNTs" and "825-CNTs", respectively. 220-CNTs and 825-CNTs induced human monocytes in vitro, although the activity was significantly lower than that of microbial lipopeptide and lipopolysaccharide, and no activity appeared following variation in the length of CNTs. On the other hand, the degree of inflammatory response in subcutaneous tissue in rats around the 220-CNTs was slight in comparison with that around the 825-CNTs. These results indicated that the degree of inflammation around 825-CNTs was stronger than that around 220-CNTs since macrophages could envelop 220-CNTs more readily than 825-CNTs. However, no severe inflammatory response such as necrosis, degeneration or neutrophil infiltration in vivo was observed around both CNTs examined throughout the experimental period. Â© The Royal Society of Chemistry 2005.</t>
  </si>
  <si>
    <t>Molecular BioSystems</t>
  </si>
  <si>
    <t>10.1021/nl051748o</t>
  </si>
  <si>
    <t>Molecular characterization of the cytotoxic mechanism of multiwall carbon nanotubes and nano-onions on human skin fibroblast</t>
  </si>
  <si>
    <t>The increasing use of nanotechnology in consumer products and medical applications underlies the importance of understanding its potential toxic effects to people and the environment. Although both fullerene and carbon nanotubes have been demonstrated to accumulate to cytotoxic levels within organs of various animal models and cell types and carbon nanomaterials have been exploited for cancer therapies, the molecular and cellular mechanisms for cytotoxicity of this class of nanomaterial are not yet fully apparent. To address this question, we have performed whole genome expression array analysis and high content image analysis based phenotypic measurements on human skin fibroblast cell populations exposed to multiwall carbon nano-onions (MWCNOs) and multiwall carbon nanotubes (MWCNTs). Here we demonstrate that exposing cells to MWCNOs and MWCNTs at cytotoxic doses induces cell cycle arrest and increases apoptosis/necrosis. Expression array analysis indicates that multiple cellular pathways are perturbed after exposure to these nanomaterials at these doses, with material-specific toxigenomic profiles observed. Moreover, there are also distinct qualitative and quantitative differences in gene expression profiles, with each material at different dosage levels (6 and 0.6 Î¼g/mL for MWCNO and 0.6 and 0.06 Î¼g/mL for MWCNT). MWCNO and MWCNT exposure activates genes involved in cellular transport, metabolism, cell cycle regulation, and stress response. MWCNTs induce genes indicative of a strong immune and inflammatory response within skin fibroblasts, while MWCNO changes are concentrated in genes induced in response to external stimuli. Promoter analysis of the microarray results demonstrate that interferon and p38/ERK-MAPK cascades are critical pathway components in the induced signal transduction contributing to the more adverse effects observed upon exposure to MWCNTs as compared to MWCNOs. Â© 2005 American Chemical Society.</t>
  </si>
  <si>
    <t>10.1152/ajplung.00084.2005</t>
  </si>
  <si>
    <t>Unusual inflammatory and fibrogenic pulmonary responses to single-walled carbon nanotubes in mice</t>
  </si>
  <si>
    <t>Single-walled carbon nanotubes (SWCNT) are new materials of emerging technological importance. As SWCNT are introduced into the life cycle of commercial products, their effects on human health and environment should be addressed. We demonstrated that pharyngeal aspiration of SWCNT elicited unusual pulmonary effects in C57BL/6 mice that combined a robust but acute inflammation with early onset yet progressive fibrosis and granulomas. A dose-dependent increase in the protein, LDH, and Î³-glutamyl transferase activities in bronchoalveolar lavage were found along with accumulation of 4-hydroxynonenal (oxidative biomarker) and depletion of glutathione in lungs. An early neutrophils accumulation (day 1), followed by lymphocyte (day 3) and macrophage (day 7) influx, was accompanied by early elevation of proinflammatory cytokines (TNF-Î±, IL-1Î²; day 1) followed by fibrogenic transforming growth factor (TGF)-Î²1 (peaked on day 7). A rapid progressive fibrosis found in mice exhibited two distinct morphologies: 1) SWCNT-induced granulomas mainly associated with hypertrophied epithelial cells surrounding SWCNT aggregates and 2) diffuse interstitial fibrosis and alveolar wall thickening likely associated with dispersed SWCNT. In vitro exposure of murine RAW 264.7 macrophages to SWCNT triggered TGF-Î²1 production similarly to zymosan but generated less TNF-Î± and IL-1Î². SWCNT did not cause superoxide or NO. production, active SWCNT engulfment, or apoptosis in RAW 264.7 macrophages. Functional respiratory deficiencies and decreased bacterial clearance (Listeria monocytogenes) were found in mice treated with SWCNT. Equal doses of ultrafine carbon black particles or fine crystalline silica (SiO2) did not induce granulomas or alveolar wall thickening and caused a significantly weaker pulmonary inflammation and damage.</t>
  </si>
  <si>
    <t>10.1016/j.taap.2005.01.008</t>
  </si>
  <si>
    <t>Respiratory toxicity of multi-wall carbon nanotubes</t>
  </si>
  <si>
    <t>Carbon nanotubes focus the attention of many scientists because of their huge potential of industrial applications, but there is a paucity of information on the toxicological properties of this material. The aim of this experimental study was to characterize the biological reactivity of purified multi-wall carbon nanotubes in the rat lung and in vitro. Multi-wall carbon nanotubes (CNT) or ground CNT were administered intratracheally (0.5, 2 or 5 mg) to Sprague-Dawley rats and we estimated lung persistence, inflammation and fibrosis biochemically and histologically. CNT and ground CNT were still present in the lung after 60 days (80% and 40% of the lowest dose) and both induced inflammatory and fibrotic reactions. At 2 months, pulmonary lesions induced by CNT were characterized by the formation of collagen-rich granulomas protruding in the bronchial lumen, in association with alveolitis in the surrounding tissues. These lesions were caused by the accumulation of large CNT agglomerates in the airways. Ground CNT were better dispersed in the lung parenchyma and also induced inflammatory and fibrotic responses. Both CNT and ground CNT stimulated the production of TNF-Î± in the lung of treated animals. In vitro, ground CNT induced the overproduction of TNF-Î± by macrophages. These results suggest that carbon nanotubes are potentially toxic to humans and that strict industrial hygiene measures should to be taken to limit exposure during their manipulation. Â© 2005 Elsevier Inc. All rights reserved.</t>
  </si>
  <si>
    <t>10.1021/nl0507966</t>
  </si>
  <si>
    <t>Single-walled carbon nanotube induces oxidative stress and activates nuclear transcription factor-ÎºB in human keratinocytes</t>
  </si>
  <si>
    <t>Carbon nanotubes are now becoming an important material for use in day to day life because of their unique physical properties. The toxicological impact of these materials has not yet been studied in detail, thereby limiting their use. In the present study, the toxicity of single-walled carbon nanotubes (SWCNT) was assessed in human keratinocyte cells. The results show increased oxidative stress and inhibition of cell proliferation in response to treatment of keratinocytes with SWCNT particles. In addition, the signaling mechanism in keratinocytes upon exposure to SWCNT particles was investigated. Results from the study suggest that SWCNT particles activate NF-ÎºB in a dose-dependent manner in human keratinocytes. Further, the mechanism of activation of NF-ÎºB was due to the activation of stress-related kinases by SWCNT particles in keratinocytes. In conclusion, these studies show the mechanism of toxicity induced by SWCNT particles. Â© 2005 American Chemical Society.</t>
  </si>
  <si>
    <t>10.1007/s11051-005-3473-1</t>
  </si>
  <si>
    <t>Comparative in vitro cytotoxicity assessment of some manufacture dnanoparticulate materials characterized by transmissionelectron microscopy</t>
  </si>
  <si>
    <t>A range of manufactured nanoparticulate materials, including Ag, TiO 2, Fe2O3, Al2O3, ZrO 2, Si3N4, and a range of carbonaceous nanoparticulate materials: single-wall and multi-wall carbon nanotube aggregates and aggregated nanoparticles of black carbon, as well as commercial (mineral grade) chrysotile asbestos nanotube aggregates, have been rigorously characterized by transmission electron microscopy. These nanoparticulate materials ranged in primary particle sizes from roughly 3 to 150 nm (except for the nanotube materials with lengths in excess of 15 Î¼m). Aggregate sizes ranged from 25 nm to 20 Î¼m. Comparative cytotoxicological assessment of these nanomaterials was performed utilizing a murine (lung) macrophage cell line. Considering the chrysotile asbestos to be a positive control, and assigning it a relative cytotoxicity index of unity (1.0), relative cytotoxicity indexes were observed as follows at concentrations of 5 Î¼g/ml: 1.6 and âˆ¼ 0.4 for Ag and TiO2, respectively; 0.7-0.9 for the Fe2O3, Al2O3 and ZrO2, 0.4 for the Si 3N4, 0.8 for the black carbon, and 0.9 to 1.1 for the carbon nanotube aggregate samples. Observations of a cytotoxic response, nearly identical to that for chrysotile asbestos, for multi-wall carbon nanotube aggregates which very closely resemble anthropogenic multi-wall carbon nanotubes in the environment, raise some concern for potential health effects, especially for long-term exposure. Â© Springer 2005.</t>
  </si>
  <si>
    <t>10.1016/j.toxlet.2004.11.004</t>
  </si>
  <si>
    <t>Multi-walled carbon nanotube interactions with human epidermal keratinocytes</t>
  </si>
  <si>
    <t>Carbon nanotubes have widespread applications in multiple engineering disciplines. However, little is known about the toxicity or interaction of these particles with cells. Carbon nanotube films were grown using a microwave plasma enhanced chemical vapor deposition system. Human epidermal keratinocytes (HEK) were exposed to 0.1, 0.2, and 0.4 mg/ml of multi-walled carbon nanotubes (MWCNT) for 1, 2, 4, 8, 12, 24 and 48 h. HEK were examined by transmission electron microscopy for the presence of MWCNT. Here we report that chemically unmodified MWCNT were present within cytoplasmic vacuoles of the HEK at all time points. The MWCNT also induced the release of the proinflammatory cytokine interleukin 8 from HEKs in a time dependent manner. These data clearly show that MWCNT, not derivatized nor optimized for biological applications, are capable of both localizing within and initiating an irritation response in a target epithelial cell that composes a primary route of occupational exposure for manufactured nanotubes. Â© 2004 Elsevier Ireland Ltd. All rights reserved.</t>
  </si>
  <si>
    <t>10.1016/j.toxlet.2004.08.015</t>
  </si>
  <si>
    <t>Effect of single wall carbon nanotubes on human HEK293 cells</t>
  </si>
  <si>
    <t>The influence of single-walled carbon nanotubes (SWCNTs) on human HEK293 cells is investigated with the aim of exploring SWCNTs biocompatibility. Results showed that SWCNTs can inhibit HEK293 cell proliferation, decrease cell adhesive ability in a dose- and time-dependent manner. HEK293 cells exhibit active responses to SWCNTs such as secretion of some 20-30 kd proteins to wrap SWCNTs, aggregation of cells attached by SWCNTs and formation of nodular structures. Cell cycle analysis showed that 25 Î¼g/ml SWCNTs in medium induced G 1 arrest and cell apoptosis in HEK293 cells. Biochip analysis showed that SWCNTs can induce up-regulation expression of cell cycle-associated genes such as p16, bax, p57, hrk, cdc42 and cdc37, down-regulation expression of cell cycle genes such as cdk2, cdk4, cdk6 and cyclin D3, and down-regulation expression of signal transduction-associated genes such as mad2, jak1, ttk, pcdha9 and erk. Western blot analysis showed that SWCNTs can induce down-regulation expression of adhesion-associated proteins such as laminin, fibronectin, cadherin, FAK and collagen IV. These results suggest that down-regulation of G 1-assoicated cdks and cyclins and upregulation of apoptosis-associated genes may contribute to SWCNTs induced G 1 phase arrest and cell apoptosis. In conclusion, SWCNTs can inhibit HEK293 cells growth by inducing cell apoptosis and decreasing cellular adhesion ability. Â© 2004 Elsevier Ireland Ltd. All rights reserved.</t>
  </si>
  <si>
    <t>10.1021/nl048326j</t>
  </si>
  <si>
    <t>RNA polymer translocation with single-walled carbon nanotubes</t>
  </si>
  <si>
    <t>The translocation of single-walled carbon nanotubes (SWNTs) across MCF7 breast cancer cells was demonstrated with radioisotope labeling. Hybrids of SWNT-RNA polymer poly(rU) were formed through a nonspecific binding mechanism which could allow for the dissociation of the poly(rU) from the SWNTs upon delivery. The cellular uptake of the hybrids was examined by confocal fluorescence microscopy. Through cell growth and MTS (3-(4,5-dimethylthiazol-2- yl)-5-(3-carboxymethoxyphenyl)-2-(4-sulfophenyl)-2H-tetrazolium) assays, we showed the negligible cytotoxicity of SWNTs (up to 0.5 mg/mL) to MCF7 cells.</t>
  </si>
  <si>
    <t>10.1021/ja0486059</t>
  </si>
  <si>
    <t>Nanotube molecular transporters: Internalization of carbon nanotube-protein conjugates into mammalian cells</t>
  </si>
  <si>
    <t>The interactions between various functionalized carbon nanotubes and several types of human cancer cells are explored. We have prepared modified nanotubes and have shown that these can be derivatized in a way that enables attachment of small molecules and of proteins, the latter through a novel noncovalent association. The functionalized carbon nanotubes enter nonadherent human cancer cells as well as adherent cell lines (CHO and 3T3) and by themselves are not toxic. While the fluoresceinated protein streptavidin (MW â‰ˆ 60 kD) by itself does not enter cells, it readily enters cells when complexed to a nanotube-biotin transporter and exhibits dose-dependent cytotoxicity. The uptake pathway is consistent with adsorption-mediated endocytosis. The use of carbon nanotubes as molecular transporters could be exploited for various cargos. The biocompatibility and unique physical, electrical, optical, and mechanical properties of nanotubes provide the basis for new classes of materials for drug, protein, and gene delivery applications. Copyright Â© 2004 American Chemical Society.</t>
  </si>
  <si>
    <t>Journal of the American Chemical Society</t>
  </si>
  <si>
    <t>10.1039/b311254c</t>
  </si>
  <si>
    <t>Translocation of bioactive peptides across cell membranes by carbon nanotubes</t>
  </si>
  <si>
    <t>Functionalised carbon nanotubes are able to cross the cell membrane and to accumulate in the cytoplasm or reach the nucleus without being toxic for the cell up to 10 ÂµM. Â© 2004 Royal Society of Chemistry.</t>
  </si>
  <si>
    <t>10.1080/15287390490253688</t>
  </si>
  <si>
    <t>10.1093/toxsci/kfg243</t>
  </si>
  <si>
    <t>Exposure to carbon nanotube material: Aerosol release during the handling of unrefined single-walled carbon nanotube material</t>
  </si>
  <si>
    <t>Pulmonary toxicity of single-wall carbon nanotubes in mice 7 and 90 days after intractracheal instillation</t>
  </si>
  <si>
    <t>Carbon nanotubes represent a relatively recently discovered allotrope of carbon that exhibits unique properties. While commercial interest in the material is leading to the development of mass production and handling facilities, little is known of the risk associated with exposure. In a two-part study, preliminary investigations have been carried out into the potential exposure routes and toxicity of single-walled carbon nanotube material (SWCNT)â€”a specific form of the allotrope. The material is characterized by bundles of fibrous carbon molecules that may be a few nanometers in diameter, but micrometers in length. The two production processes investi-gated use-transition metal catalysts, leading to the inclusion of nanometer-scale metallic particles within unrefined SWCNT material. A laboratory-based study was undertaken to evaluate the physical nature of the aerosol formed from SWCNT during mechanical agitation. This was complemented by a field study in which airborne and dermal exposure to SWCNT was investigated while handling unrefined material. Although laboratory studies indicated that with sufficient agitation, unrefined SWCNT material can release fine particles into the air, concentrations generated while handling material in the field were very low. Estimates of the airborne concen-tration of nanotube material generated during handling suggest that concentrations were lower than 53Î¼g/m3 in all cases. Glove deposits of SWCNT during handling were estimated at between 0.2 mg and 6 mg per hand. Â© 2004 Taylor &amp; Francis Inc.</t>
  </si>
  <si>
    <t>Nanomaterials are part of an industrial revolution to develop lightweight but strong materials for a variety of purposes. Single-wall carbon nanotubes are an important member of this class of materials. They structurally resemble rolled-up graphite sheets, usually with one end capped; individually they are about 1 nm in diameter and several microns long, but they often pack tightly together to form rods or ropes of microscopic sizes. Carbon nanotubes possess unique electrical, mechanical, and thermal properties and have many potential applications in the electronics, computer, and aerospace industries. Unprocessed nanotubes are very light and could become airborne and potentially reach the lungs. Because the toxicity of nanotubes in the lung is not known, their pulmonary toxicity was investigated. The three products studied were made by different methods and contained different types and amounts of residual catalytic metals. Mice were intratracheally instilled with 0, 0.1, or 0.5 mg of carbon nanotubes, a carbon black negative control, or a quartz positive control and euthanized 7 d or 90 d after the single treatment for histopathological study of the lungs. All nanotube products induced dose-dependent epithelioid granulomas and, in some cases, interstitial inflammation in the animals of the 7-d groups. These lesions persisted and were more pronounced in the 90-d groups; the lungs of some animals also revealed peribronchial inflammation and necrosis that had extended into the alveolar septa. The lungs of mice treated with carbon black were normal, whereas those treated with high-dose quartz revealed mild to moderate inflammation. These results show that, for the test conditions described here and on an equal-weight basis, if carbon nanotubes reach the lungs, they are much more toxic than carbon black and can be more toxic than quartz, which is considered a serious occupational health hazard in chronic inhalation exposures.</t>
  </si>
  <si>
    <t>Journal of Toxicology and Environmental Health - Part A</t>
  </si>
  <si>
    <t>10.1093/toxsci/kfg228</t>
  </si>
  <si>
    <t>Comparative pulmonary toxicity assessment of single-wall carbon nanotubes in rats</t>
  </si>
  <si>
    <t>The aim of this study was to evaluate the acute lung toxicity of intratracheally instilled single-wall carbon nanotubes (SWCNT) in rats. The lungs of rats were instilled either with 1 or 5 mg/kg of the following control or particle types: (1) SWCNT, (2) quartz particles (positive control), (3) carbonyl iron particles (negative control), (4) phosphate-buffered saline (PBS) + 1% Tween 80, or (5) graphite particles (lung tissue studies only). Following exposures, the lungs of PBS and particle-exposed rats were assessed using bronchoalveolar lavage (BAL) fluid biomarkers and cell proliferation methods, and by histopathological evaluation of lung tissue at 24 h, 1 week, 1 month, and 3 months postinstillation. Exposures to high-dose (5 mg/kg) SWCNT produced mortality in âˆ¼15% of the SWCNT-instilled rats within 24 h postinstillation. This mortality resulted from mechanical blockage of the upper airways by the instillate and was not due to inherent pulmonary toxicity of the instilled SWCNT particulate. Exposures to quartz particles produced significant increases versus controls in pulmonary inflammation, cytotoxicity, and lung cell parenchymal cell proliferation indices. Exposures to SWCNT produced transient inflammatory and cell injury effects. Results from the lung histopathology component of the study indicated that pulmonary exposures to quartz particles (5 mg/kg) produced dose-dependent inflammatory responses, concomitant with foamy alveolar macrophage accumulation and lung tissue thickening at the sites of normal particle deposition. Pulmonary exposures to carbonyl iron or graphite particles produced no significant adverse effects. Pulmonary exposures to SWCNT in rats produced a non-dose-dependent series of multifocal granulomas, which were evidence of a foreign tissue body reaction and were nonuniform in distribution and not progressive beyond 1 month postexposure (pe). The observation of SWCNT-induced multifocal granulomas is inconsistent with the following: (1) lack of lung toxicity by assessing lavage parameters, (2) lack of lung toxicity by measuring cell proliferation parameters, (3) an apparent lack of a dose response relationship, (4) nonuniform distribution of lesions, (5) the paradigm of dust-related lung toxicity effects, (6) possible regression of effects over time. In addition, the results of two recent exposure assessment studies indicate very low aerosol SWCNT exposures at the workplace. Thus, the physiological relevance of these findings should ultimately be determined by conducting an inhalation toxicity study.</t>
  </si>
  <si>
    <t>10.1080/713853956</t>
  </si>
  <si>
    <t>Exposure to carbon nanotube material: Assessment of nanotube cytotoxicity using human keratinocyte cells</t>
  </si>
  <si>
    <t>Carbon nanotubes are new members of carbon allotropes similar to fullerenes and graphite. Because of their unique electrical, mechanical, and thermal properties, carbon nanotubes are important for novel applications in the electronics, aerospace, and computer industries. Exposure to graphite and carbon materials has been associated with increased incidence of skin diseases, such as carbon fiber dermatitis, hyperkeratosis, and naevi. We investigated adverse effects of single-wall carbon nanotubes (SWCNT) using a cell culture of immortalized human epidermal keratinocytes (HaCaT). After 18 h of exposure of HaCaT to SWCNT, oxidative stress and cellular toxicity were indicated by formation of free radicals, accumulation of peroxidative products, antioxidant depletion, and loss of cell viability. Exposure to SWCNT also resulted in ultrastructural and morphological changes in cultured skin cells. These data indicate that dermal exposure to unrefined SWCNT may lead to dermal toxicity due to accelerated oxidative stress in the skin of exposed workers. Â© 2003 Taylor &amp; Francis Group, LLC.</t>
  </si>
  <si>
    <t>10.1081/FST-100102973</t>
  </si>
  <si>
    <t>Physiological testing of carbon nanotubes: Are they asbestos-like?</t>
  </si>
  <si>
    <t>To determine whether carbon nanotubes can induce any significant health hazards we applied methods routinely used in the pathophysiological testing of asbestos-induced disease to show that the soot with a high content of CNTs does not induce any abnormalities of pulmonary function or measurable inflammation in guinea pigs treated with carbon nanotubes.</t>
  </si>
  <si>
    <t>Fullerene Science and Technology</t>
  </si>
  <si>
    <t>Plant</t>
  </si>
  <si>
    <t>Bacteria</t>
  </si>
  <si>
    <t>Fungi</t>
  </si>
  <si>
    <t>Pig</t>
  </si>
  <si>
    <t>Autophagic Toxicity</t>
  </si>
  <si>
    <t>Morphologic Toxicity</t>
  </si>
  <si>
    <t>Other Toxicity Type</t>
  </si>
  <si>
    <t>Injected</t>
  </si>
  <si>
    <t>Aquatic Species</t>
  </si>
  <si>
    <t>Other Species</t>
  </si>
  <si>
    <t>Lung</t>
  </si>
  <si>
    <t>Skin</t>
  </si>
  <si>
    <t>Liver</t>
  </si>
  <si>
    <t>Kidney</t>
  </si>
  <si>
    <t>Brain</t>
  </si>
  <si>
    <t>Heart</t>
  </si>
  <si>
    <t>Gastrointestinal</t>
  </si>
  <si>
    <t>Fibrosis</t>
  </si>
  <si>
    <t>If in vivo</t>
  </si>
  <si>
    <t>Germline/offspring</t>
  </si>
  <si>
    <t>Metabolic</t>
  </si>
  <si>
    <t>worms</t>
  </si>
  <si>
    <t>With the rapid spread of carbon nanotubes (CNTs) applications, the respiratory toxicity of these compounds has attracted the attention of many scientists. Several studies have reported that after lung administration, CNTs could induce granuloma, fibrosis, or inflammation. By comparison with the mechanisms involved with other toxic particles such as asbestos, this effect could be attributed to an increase of oxidative stress. The aim of the present work was to test this hypothesis in vivo. Mice were intranasally instilled with 1.5. mg/kg of double walled carbon nanotubes (DWCNTs). Six, 24, or 48. h after administration, inflammation and localisation of DWCNTs in lungs were microscopically observed. Local oxidative perturbations were investigated using ESR spin trapping experiments, and systemic inflammation was assessed by measuring the plasma concentration of cytokines TNF-Î±, IL-1Î±, IL-1Î², IL-6, IGF-1, Leptin, G-CSF, and VEGF.Examination of lungs and the elevation of proinflammatory cytokines in the plasma (Leptin and IL-6 at 6. h) confirmed the induction of an inflammatory reaction. This inflammatory reaction was accompanied by a decrease in the local oxidative stress. This effect could be attributed to the scavenger capability of pure CNTs. Â© 2010 Elsevier Ireland Ltd.</t>
  </si>
  <si>
    <t>Bioaccumulation</t>
  </si>
  <si>
    <t>Objective: To explore the chronic toxicity and its potential mechanism of multi-walled carbon nanotube (MWCNT) in human pleural mesothelial cells. Methods: A sustainable exposure of MeT-5A cells to MWCNT at 10 Î¼g/cm(2) for one year was conducted in 2016. During the exposure, the cell images and cell proliferation was recorded every 4 weeks. The cell apoptosis, cell cycle, cell migration and cell invasion were compared between the control cells and the cells after MWCNT exposure. Finally, the gene expression was screened with Affymetrix clariom D assay, and some of the significantly differential expressed genes was verified by RT-PCR. Results: Compared with the control group, the proliferation ability of the cells in the 1-year exposed group was significantly increased, and the rate of proliferation was about 2-3 times as that in the Control Group (F=481.32, P&lt;0.05) . MeT-5A cells all showed cell cycle arrest effect, which showed the increase of G1 phase and the decrease of s phase and G2 phase (F=14.94, P&lt;0.05) . The apoptosis rate of cells in the treated group was significantly higher than that in the control group after 6 months (F=15.12, P&lt;0.05) , but the early apoptosis rate and the total apoptosis rate of cells in the treated group were not significantly different from those in the control group after 1 year (F=3.97, P&lt;0.05) . The cell migration and invasion were both promoted by MWCNT. Furthermore, the differentially expressed genes was screened, to find 2, 878 genes with more than 2 folds changes. To further verified, RT-PCR was conducted with PIK3R3ã€WNT2Bã€VANGL2ã€ANXA1, and their expression changes were consistent with above. Conclusion: MWCNT might have a carcinogenic potential to MeT-5A cells after the long term exposure.</t>
  </si>
  <si>
    <t>In recent years, the demand for more sophisticated medical technologies has prompted the development of many advanced medical equipment, sensors, etc. In particular, implantable sensors are superior to other measurement methods in terms of sensitivity, resolution, precision, etc. and are expected for further technological development in the future. We are currently creating nerve-regenerative biochips that are specifically targeted for application to brain-machine interface (BMI), for which high mechanical adaptability, medical functionality and advanced biocompatibility are all essential. Carbon nanotube (CNT) is a representative material used in nanotechnology, application ofwhich to implantable sensors appears promising due to its high conductivity and outstanding mechanical strength. However, there is a strong concern about the fact that there is little knowledge about its toxicity to living organisms and the environment, or interaction among them. Therefore, in this research, we have embedded the CNTs, which we actually use in creating our devices, subcutaneously in rats and examined the effect of functional group-added CNTs, which were formed by the plasma activation method (P-A method), to the living organisms. As for the evaluation method, in addition to weight measurement, leukocyte estimation test, and observation ofchange in organizational ofrm, semiquantitative analysis ofexpressed genes using molecular biological method was pe ormed to assess the existence non-existence of inflammatory reaction and the biocompatibility under each set ofconditions. Consequently, it was suggested that, by applying the P-A process, the biocompatibility improved compared to the CNTs unprocessed by the P-A method. This result indicates the possibility that CNTs, to which functional group modification is applied, may be directly implanted in living organisms for a relatively long period of time.</t>
  </si>
  <si>
    <t>Exposure to carbon nanotubes induces significant changes in cellular biomechanics. Using nanoindentation, it is observed that the exposed cells have significantly higher stiffness when compared to controls, especially at the nuclear region, and significant increases in surface area.</t>
  </si>
  <si>
    <t>Exposure risk</t>
  </si>
  <si>
    <t>In vivo?</t>
  </si>
  <si>
    <t>SWCNT</t>
  </si>
  <si>
    <t>MWCNT</t>
  </si>
  <si>
    <t>Both</t>
  </si>
  <si>
    <t>Neither</t>
  </si>
  <si>
    <t>% breakdown</t>
  </si>
  <si>
    <t>Ecotoxicity</t>
  </si>
  <si>
    <t>Cell + invivo?</t>
  </si>
  <si>
    <t>Not Specified</t>
  </si>
  <si>
    <t>both</t>
  </si>
  <si>
    <t xml:space="preserve">Not Specified </t>
  </si>
  <si>
    <t>Type of Toxicity Studied</t>
  </si>
  <si>
    <t>Route of Toxicity</t>
  </si>
  <si>
    <t>Species Studied</t>
  </si>
  <si>
    <t>Organ Studied</t>
  </si>
  <si>
    <t>Disregard below:</t>
  </si>
  <si>
    <t>Percent:</t>
  </si>
  <si>
    <t>Type of Nanotube Studied</t>
  </si>
  <si>
    <t>Blank2</t>
  </si>
  <si>
    <t>If Other, specify?</t>
  </si>
  <si>
    <t>If Other, Specify</t>
  </si>
  <si>
    <t>This study presents the impact of carbon nanotubes (CNTs) on mitochondrial oxygen mass flux (Jm) under three experimental conditions. New experimental results and a new methodology are reported for the first time and they are based on CNT Raman spectra star graph transform (spectral moments) and perturbation theory. The experimental measures of Jm showed that no tested CNT family can inhibit the oxygen consumption profiles of mitochondria. The best model for the prediction of Jm for other CNTs was provided by random forest using eight features, obtaining test R-squared (R2) of 0.863 and test root-mean-square error (RMSE) of 0.0461. The results demonstrate the capability of encoding CNT information into spectral moments of the Raman star graphs (SG) transform with a potential applicability as predictive tools in nanotechnology and material risk assessments.</t>
    <phoneticPr fontId="12" type="noConversion"/>
  </si>
  <si>
    <t>neurotoxicity</t>
    <phoneticPr fontId="12" type="noConversion"/>
  </si>
  <si>
    <t>microbial toxicity</t>
    <phoneticPr fontId="12" type="noConversion"/>
  </si>
  <si>
    <t>We report the effect of chemical modification of multi-walled carbon nanotubes (MWNTs) on their activation of the human serum complement system, as well as the adsorption of human plasma proteins on MWNTs. Four different types of chemically-modified MWNTs were tested for complement activation via the classical and alternative pathways using haemolytic assays. Human plasma protein binding was also tested using an affinity chromatography technique based on carbon nanotube-Sepharose matrix. Covalent functionalization of MWNTs greatly altered the level of activation of the complement system via the classical pathway. For example, MWNTs functionalised with e-caprolactam or L-alanine showed respectively &gt;90% and &gt;75% reduction in classical pathway activation compared with unmodified MWNTs. These results demonstrate for the first time that these types of chemical modification are able to alter considerably the levels of specific complement proteins bound by pristine MWNTs (used as a control experiment). The reduced levels of complement activation via the classical pathway, that are likely to increase biocompatibility, were directly correlated with the amount of C1q protein bound to chemically modified carbon nanotubes. An inverse correlation was also observed between the amount of complement factor H bound to chemically modified MWNTs and the level of complement consumption via the alternative pathway. Binding of human plasma and serum proteins to pristine and modified MWNTs was highly selective. The chemical modifications studied generally increased nanotube dispersibility in aqueous media, but diminished protein adsorption. Copyright Â© 2008 American Scientific Publishers All rights reserved.</t>
    <phoneticPr fontId="12" type="noConversion"/>
  </si>
  <si>
    <t>blood</t>
    <phoneticPr fontId="12" type="noConversion"/>
  </si>
  <si>
    <t>in silico</t>
    <phoneticPr fontId="12" type="noConversion"/>
  </si>
  <si>
    <t>mice injected</t>
    <phoneticPr fontId="12" type="noConversion"/>
  </si>
  <si>
    <t>studied human breathing zone particles</t>
    <phoneticPr fontId="12" type="noConversion"/>
  </si>
  <si>
    <t>in silico</t>
    <phoneticPr fontId="12" type="noConversion"/>
  </si>
  <si>
    <t>particles in combustion zone (evaluate breathing toxicity</t>
    <phoneticPr fontId="12" type="noConversion"/>
  </si>
  <si>
    <t>cell</t>
    <phoneticPr fontId="12" type="noConversion"/>
  </si>
  <si>
    <t>live brain tissue</t>
    <phoneticPr fontId="12" type="noConversion"/>
  </si>
  <si>
    <t>tannic acid</t>
    <phoneticPr fontId="12" type="noConversion"/>
  </si>
  <si>
    <t>No Access</t>
    <phoneticPr fontId="12" type="noConversion"/>
  </si>
  <si>
    <t>DMPO react with synthetic chrysotile asbestos</t>
    <phoneticPr fontId="12" type="noConversion"/>
  </si>
  <si>
    <t>DMPO with buffer</t>
    <phoneticPr fontId="12" type="noConversion"/>
  </si>
  <si>
    <t>acellular assay</t>
    <phoneticPr fontId="12" type="noConversion"/>
  </si>
  <si>
    <t>workspace air measurement</t>
    <phoneticPr fontId="12" type="noConversion"/>
  </si>
  <si>
    <t>mice inhaled</t>
    <phoneticPr fontId="12" type="noConversion"/>
  </si>
  <si>
    <t>human inhaled</t>
    <phoneticPr fontId="12" type="noConversion"/>
  </si>
  <si>
    <t>Carbon nanotubes (CNT) are expected to be applied in a wide range of industrial applications and consumer products. As a consequence of widespread usage and their supposed persistence against degradation, human and environmental exposure to CNT is likely to increase. There are still many open questions regarding the effects of human or ecological exposure. However, the results of toxicological studies suggest that nanotubes may affect human health. Here we study possible sources of CNT-release on the basis of two case studies. In order to investigate whether and under which conditions CNT may be released from applications, we track the CNT throughout their life cycle as part of two types of consumer products: lithium-ion secondary batteries and synthetic textiles. The findings of the case studies suggest that a release of nanotubes can occur not only in the production phase, but also in the usage and disposal phases of nanotube applications. The likelihood and form of release is determined by the way CNT are incorporated into the material. A considerable part of all CNT used may finally be dispersed somewhere in the technosphere or the environment, e.g. by cross-product contamination during recycling. As long as potential adverse effects of CNT cannot be ruled out, we recommend implementing precautionary measures along the value chain (including the end-of-life treatment) in order to reduce the release and possible negative environmental or human health effects of CNT. Â© 2007 Elsevier Ltd. All rights reserved.</t>
    <phoneticPr fontId="12" type="noConversion"/>
  </si>
  <si>
    <t>lithium-ion secondary batteries and synthetic textiles</t>
  </si>
  <si>
    <t>soil</t>
    <phoneticPr fontId="12" type="noConversion"/>
  </si>
  <si>
    <t>Three novel composite nanomaterials, namely Clay/CNTs, GO/ADMA and Clay/ADMA were synthesized and tested for their genotoxic, mutagenic and cytotoxic potential. The cytokinesis block micronucleus (CBMN) assay, applied in human lymphocytes in vitro, demonstrated a lack of genotoxic activity of all three composite nanomaterials at all tested doses i.e. 10, 25 and 50 Î¼g mLâˆ’1. As far as their cytotoxicity is concerned, statistically significant cytotoxic activity was shown at the two highest doses (25 and 50 Î¼g mLâˆ’1) of Clay/CNTs and GO/ADMA whereas Clay/ADMA possessed slightly statistically significant cytotoxic potential only at the highest dose. Similarly, the in vivo SMART assay showed no increase in the frequency of the spontaneous mutation spots in Drosophila melanogaster indicating lack of genotoxic activity of all three composite nanomaterials tested at concentrations ranging from 100-4000 Î¼g mLâˆ’1. The present data assess the toxic profile of novel composite nanomaterials, demonstrating the plausible differences with their respective base counterparts and the ability to alleviate genotoxic effects leading potentially to further uses in medicinal applications.</t>
    <phoneticPr fontId="12" type="noConversion"/>
  </si>
  <si>
    <t>cell (lymphocyte) and Drosophila melanogaster in vivo</t>
    <phoneticPr fontId="12" type="noConversion"/>
  </si>
  <si>
    <t>human nasal airway replica</t>
    <phoneticPr fontId="12" type="noConversion"/>
  </si>
  <si>
    <t>blood</t>
    <phoneticPr fontId="12" type="noConversion"/>
  </si>
  <si>
    <t>No access</t>
    <phoneticPr fontId="12" type="noConversion"/>
  </si>
  <si>
    <t>sediment in water</t>
    <phoneticPr fontId="12" type="noConversion"/>
  </si>
  <si>
    <t>buffered solution (PDS)</t>
    <phoneticPr fontId="12" type="noConversion"/>
  </si>
  <si>
    <t>sediment microbes (No access)</t>
    <phoneticPr fontId="12" type="noConversion"/>
  </si>
  <si>
    <t>soil</t>
    <phoneticPr fontId="12" type="noConversion"/>
  </si>
  <si>
    <t>cell and in silico</t>
    <phoneticPr fontId="12" type="noConversion"/>
  </si>
  <si>
    <t>male rats (instillation)</t>
    <phoneticPr fontId="12" type="noConversion"/>
  </si>
  <si>
    <t>male rats injected</t>
    <phoneticPr fontId="12" type="noConversion"/>
  </si>
  <si>
    <t>cell and mice inhaled</t>
    <phoneticPr fontId="12" type="noConversion"/>
  </si>
  <si>
    <t>cell</t>
    <phoneticPr fontId="12" type="noConversion"/>
  </si>
  <si>
    <t>water</t>
    <phoneticPr fontId="12" type="noConversion"/>
  </si>
  <si>
    <t>in silico</t>
    <phoneticPr fontId="12" type="noConversion"/>
  </si>
  <si>
    <t>in silico and cell</t>
    <phoneticPr fontId="12" type="noConversion"/>
  </si>
  <si>
    <t>cell and tumor-bearing mice injected</t>
    <phoneticPr fontId="12" type="noConversion"/>
  </si>
  <si>
    <t>dwcnt</t>
  </si>
  <si>
    <t>Column1</t>
  </si>
  <si>
    <t>blood</t>
  </si>
  <si>
    <t>cardiovascular</t>
  </si>
  <si>
    <t>vascular</t>
  </si>
  <si>
    <t>epithelial tight junction/paracellular permeability</t>
  </si>
  <si>
    <t>enzymatic activity</t>
  </si>
  <si>
    <t>skin penetration</t>
  </si>
  <si>
    <t>The interaction of carbon nanotubes with an in vitro blood-brain barrier model and mouse brain invivo</t>
  </si>
  <si>
    <t>BBB permeability</t>
  </si>
  <si>
    <t>survival</t>
  </si>
  <si>
    <t xml:space="preserve">Journal of biomedical engineering </t>
  </si>
  <si>
    <t>neurotoxicity</t>
  </si>
  <si>
    <t>electrophysiological property</t>
  </si>
  <si>
    <t>membrane</t>
  </si>
  <si>
    <t>Rodents</t>
  </si>
  <si>
    <t>Only in Cell</t>
  </si>
  <si>
    <t>Only in-vivo</t>
  </si>
  <si>
    <t>Immune or Inflammation</t>
  </si>
  <si>
    <t>Inflamm or immune</t>
  </si>
  <si>
    <t>Number</t>
  </si>
  <si>
    <t>Percent</t>
  </si>
  <si>
    <t>Total</t>
  </si>
  <si>
    <t>Pub Year List</t>
  </si>
  <si>
    <t>Years</t>
  </si>
  <si>
    <t>Others</t>
  </si>
  <si>
    <t>Not Classified</t>
  </si>
  <si>
    <t>Not in Cell or Animal</t>
  </si>
  <si>
    <t>Not in Vivo OR in-vitro</t>
  </si>
  <si>
    <t>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</si>
</sst>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3">
    <font>
      <sz val="11"/>
      <color theme="1"/>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sz val="12"/>
      <color rgb="FF9C5700"/>
      <name val="Calibri"/>
      <family val="2"/>
      <scheme val="minor"/>
    </font>
    <font>
      <sz val="12"/>
      <color rgb="FF3F3F76"/>
      <name val="Calibri"/>
      <family val="2"/>
      <scheme val="minor"/>
    </font>
    <font>
      <sz val="12"/>
      <color rgb="FF006100"/>
      <name val="Calibri"/>
      <family val="2"/>
      <scheme val="minor"/>
    </font>
    <font>
      <sz val="14"/>
      <color theme="1"/>
      <name val="Calibri"/>
      <family val="2"/>
      <scheme val="minor"/>
    </font>
    <font>
      <b/>
      <sz val="11"/>
      <color theme="0"/>
      <name val="Calibri"/>
      <family val="2"/>
      <scheme val="minor"/>
    </font>
    <font>
      <b/>
      <sz val="12"/>
      <color rgb="FF3F3F76"/>
      <name val="Calibri"/>
      <family val="2"/>
      <scheme val="minor"/>
    </font>
    <font>
      <b/>
      <sz val="12"/>
      <color rgb="FF9C5700"/>
      <name val="Calibri"/>
      <family val="2"/>
      <scheme val="minor"/>
    </font>
    <font>
      <b/>
      <sz val="12"/>
      <color rgb="FF006100"/>
      <name val="Calibri"/>
      <family val="2"/>
      <scheme val="minor"/>
    </font>
    <font>
      <sz val="9"/>
      <name val="Calibri"/>
      <family val="3"/>
      <charset val="134"/>
      <scheme val="minor"/>
    </font>
  </fonts>
  <fills count="10">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theme="4"/>
        <bgColor theme="4"/>
      </patternFill>
    </fill>
    <fill>
      <patternFill patternType="solid">
        <fgColor theme="2" tint="-9.9978637043366805E-2"/>
        <bgColor indexed="64"/>
      </patternFill>
    </fill>
    <fill>
      <patternFill patternType="solid">
        <fgColor rgb="FFFFFF00"/>
        <bgColor indexed="64"/>
      </patternFill>
    </fill>
    <fill>
      <patternFill patternType="solid">
        <fgColor theme="9" tint="0.59999389629810485"/>
        <bgColor indexed="64"/>
      </patternFill>
    </fill>
    <fill>
      <patternFill patternType="solid">
        <fgColor theme="4" tint="0.79998168889431442"/>
        <bgColor theme="4" tint="0.79998168889431442"/>
      </patternFill>
    </fill>
  </fills>
  <borders count="6">
    <border>
      <left/>
      <right/>
      <top/>
      <bottom/>
      <diagonal/>
    </border>
    <border>
      <left style="thin">
        <color rgb="FF7F7F7F"/>
      </left>
      <right style="thin">
        <color rgb="FF7F7F7F"/>
      </right>
      <top style="thin">
        <color rgb="FF7F7F7F"/>
      </top>
      <bottom style="thin">
        <color rgb="FF7F7F7F"/>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rgb="FF7F7F7F"/>
      </bottom>
      <diagonal/>
    </border>
    <border>
      <left/>
      <right/>
      <top/>
      <bottom style="thin">
        <color theme="4" tint="0.39997558519241921"/>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1" applyNumberFormat="0" applyAlignment="0" applyProtection="0"/>
  </cellStyleXfs>
  <cellXfs count="30">
    <xf numFmtId="0" fontId="0" fillId="0" borderId="0" xfId="0"/>
    <xf numFmtId="0" fontId="0" fillId="0" borderId="0" xfId="0" applyAlignment="1">
      <alignment vertical="center" wrapText="1"/>
    </xf>
    <xf numFmtId="0" fontId="0" fillId="0" borderId="0" xfId="0" applyAlignment="1">
      <alignment wrapText="1"/>
    </xf>
    <xf numFmtId="0" fontId="4" fillId="3" borderId="0" xfId="2" applyFont="1"/>
    <xf numFmtId="0" fontId="5" fillId="4" borderId="1" xfId="3" applyFont="1"/>
    <xf numFmtId="0" fontId="6" fillId="2" borderId="0" xfId="1" applyFont="1"/>
    <xf numFmtId="0" fontId="9" fillId="4" borderId="1" xfId="3" applyFont="1"/>
    <xf numFmtId="0" fontId="8" fillId="5" borderId="2" xfId="0" applyFont="1" applyFill="1" applyBorder="1"/>
    <xf numFmtId="0" fontId="10" fillId="3" borderId="2" xfId="2" applyFont="1" applyBorder="1"/>
    <xf numFmtId="0" fontId="11" fillId="2" borderId="2" xfId="1" applyFont="1" applyBorder="1"/>
    <xf numFmtId="0" fontId="8" fillId="5" borderId="3" xfId="0" applyFont="1" applyFill="1" applyBorder="1"/>
    <xf numFmtId="0" fontId="0" fillId="0" borderId="0" xfId="0" applyAlignment="1">
      <alignment vertical="center"/>
    </xf>
    <xf numFmtId="0" fontId="0" fillId="7" borderId="0" xfId="0" applyFill="1" applyAlignment="1">
      <alignment horizontal="center" wrapText="1"/>
    </xf>
    <xf numFmtId="0" fontId="0" fillId="8" borderId="0" xfId="0" applyFill="1"/>
    <xf numFmtId="0" fontId="7" fillId="0" borderId="0" xfId="0" applyFont="1" applyAlignment="1">
      <alignment wrapText="1"/>
    </xf>
    <xf numFmtId="0" fontId="7" fillId="0" borderId="0" xfId="0" applyFont="1" applyAlignment="1">
      <alignment horizontal="center" vertical="center" wrapText="1"/>
    </xf>
    <xf numFmtId="0" fontId="7" fillId="0" borderId="0" xfId="0" applyFont="1" applyAlignment="1">
      <alignment vertical="center" wrapText="1"/>
    </xf>
    <xf numFmtId="0" fontId="0" fillId="0" borderId="0" xfId="0" applyAlignment="1">
      <alignment horizontal="center" vertical="center" wrapText="1"/>
    </xf>
    <xf numFmtId="0" fontId="0" fillId="0" borderId="0" xfId="0" applyNumberFormat="1"/>
    <xf numFmtId="0" fontId="11" fillId="2" borderId="2" xfId="1" applyFont="1" applyFill="1" applyBorder="1"/>
    <xf numFmtId="164" fontId="0" fillId="0" borderId="0" xfId="0" applyNumberFormat="1"/>
    <xf numFmtId="0" fontId="0" fillId="9" borderId="2" xfId="0" applyFill="1" applyBorder="1" applyAlignment="1">
      <alignment wrapText="1"/>
    </xf>
    <xf numFmtId="0" fontId="0" fillId="0" borderId="2" xfId="0" applyBorder="1" applyAlignment="1">
      <alignment wrapText="1"/>
    </xf>
    <xf numFmtId="2" fontId="0" fillId="0" borderId="0" xfId="0" applyNumberFormat="1"/>
    <xf numFmtId="0" fontId="8" fillId="5" borderId="0" xfId="0" applyFont="1" applyFill="1" applyBorder="1"/>
    <xf numFmtId="0" fontId="0" fillId="6" borderId="0" xfId="0" applyFill="1" applyBorder="1" applyAlignment="1">
      <alignment horizontal="center"/>
    </xf>
    <xf numFmtId="0" fontId="10" fillId="3" borderId="0" xfId="2" applyFont="1" applyBorder="1"/>
    <xf numFmtId="0" fontId="0" fillId="6" borderId="4" xfId="0" applyFill="1" applyBorder="1" applyAlignment="1">
      <alignment horizontal="center"/>
    </xf>
    <xf numFmtId="0" fontId="0" fillId="6" borderId="5" xfId="0" applyFill="1" applyBorder="1" applyAlignment="1">
      <alignment horizontal="center"/>
    </xf>
    <xf numFmtId="0" fontId="0" fillId="6" borderId="0" xfId="0" applyFill="1" applyAlignment="1">
      <alignment horizontal="center"/>
    </xf>
  </cellXfs>
  <cellStyles count="4">
    <cellStyle name="Good" xfId="1" builtinId="26"/>
    <cellStyle name="Input" xfId="3" builtinId="20"/>
    <cellStyle name="Neutral" xfId="2" builtinId="28"/>
    <cellStyle name="Normal" xfId="0" builtinId="0"/>
  </cellStyles>
  <dxfs count="5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general" vertical="center" textRotation="0" wrapText="1"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font>
        <color rgb="FFFF0000"/>
      </font>
    </dxf>
    <dxf>
      <font>
        <color rgb="FFFF0000"/>
      </font>
    </dxf>
    <dxf>
      <font>
        <color rgb="FFFF0000"/>
      </font>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9A314443-96BC-674E-A76E-F529A79AA16E}">
    <nsvFilter filterId="{8A33B4DE-428B-46FC-BA59-A1D69C13D34E}" ref="A2:BC1881" tableId="1">
      <columnFilter colId="35" id="{732A9C19-7BB1-47CD-9528-F1474F65726D}">
        <filter colId="35">
          <x:filters>
            <x:filter val="TRUE"/>
          </x:filters>
        </filter>
      </columnFilter>
      <sortRules>
        <sortRule colId="18" id="{71B58EE7-B303-40CD-BC3A-3A5457285E08}">
          <sortCondition descending="1" ref="S2:S1881"/>
        </sortRule>
      </sortRules>
    </nsvFilter>
  </namedSheetView>
</namedSheetView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33B4DE-428B-46FC-BA59-A1D69C13D34E}" name="Table1" displayName="Table1" ref="A2:BC1881" totalsRowShown="0">
  <autoFilter ref="A2:BC1881" xr:uid="{8A33B4DE-428B-46FC-BA59-A1D69C13D34E}"/>
  <sortState xmlns:xlrd2="http://schemas.microsoft.com/office/spreadsheetml/2017/richdata2" ref="A3:BC1881">
    <sortCondition descending="1" ref="H2:H1881"/>
  </sortState>
  <tableColumns count="55">
    <tableColumn id="1" xr3:uid="{0ED459FD-FAFA-4211-921E-9917E47BF1E7}" name="DOI" dataDxfId="47"/>
    <tableColumn id="2" xr3:uid="{2B1EED8C-82B7-4534-996B-32EFEA5778F1}" name="Article Title" dataDxfId="46"/>
    <tableColumn id="3" xr3:uid="{0060FA88-AB59-4572-9DF2-2D945DB1021E}" name="Article Abstract" dataDxfId="45"/>
    <tableColumn id="5" xr3:uid="{C8BBBF5D-3612-4582-B1B5-3320116A06CD}" name="Journal" dataDxfId="44"/>
    <tableColumn id="6" xr3:uid="{3CCFD72A-736B-481C-9D66-3A4C160E81D3}" name="Pub year" dataDxfId="43"/>
    <tableColumn id="7" xr3:uid="{3F8D3CD4-1FF7-47CB-964D-682660D2F6F3}" name="Cytotoxic" dataDxfId="42">
      <calculatedColumnFormula>OR(ISNUMBER(FIND("cytotoxic",C3)),ISNUMBER(FIND("Cytotoxic",C3)),ISNUMBER(FIND("cellular toxicity",C3)),ISNUMBER(FIND("cell death",C3)),ISNUMBER(FIND("viable",C3)),ISNUMBER(FIND("phytotoxic",C3)),ISNUMBER(FIND("acute toxicity",C3)),ISNUMBER(FIND("MTT",C3)),ISNUMBER(FIND("survival",C3)),ISNUMBER(FIND("prolifer",C3)),ISNUMBER(FIND("apoptosis",C3)),ISNUMBER(FIND("neurotoxic",C3)),ISNUMBER(FIND("  lysis ",C3)),ISNUMBER(FIND("necrosis",C3)),ISNUMBER(FIND("cellular death",C3))*3,ISNUMBER(FIND("LDH",C3)),ISNUMBER(FIND("Acute toxicity",C3)))</calculatedColumnFormula>
    </tableColumn>
    <tableColumn id="8" xr3:uid="{254423E7-56DF-4B5A-9E60-C1051EE9EA27}" name="Genotoxic" dataDxfId="41">
      <calculatedColumnFormula>OR(ISNUMBER(FIND("genotoxic",C3)),ISNUMBER(FIND("genotoxicity",C3)),ISNUMBER(FIND("DNA damage",C3)),ISNUMBER(FIND("DNA",C3)),ISNUMBER(FIND("RNA",C3)),ISNUMBER(FIND("mesothelioma",C3)),ISNUMBER(FIND("carcino",C3)),ISNUMBER(FIND("mutagen",C3)),ISNUMBER(FIND("genetic",C3)))</calculatedColumnFormula>
    </tableColumn>
    <tableColumn id="9" xr3:uid="{076BD586-4CE1-45B8-9AB9-C6820FD247AD}" name="Inflammation">
      <calculatedColumnFormula>OR(ISNUMBER(FIND("inflammatory",C3)),ISNUMBER(FIND("inflamm",C3)))</calculatedColumnFormula>
    </tableColumn>
    <tableColumn id="10" xr3:uid="{82DA8F89-98D9-4C2E-B23B-67AA14F4D783}" name="Immune" dataDxfId="40">
      <calculatedColumnFormula>OR(ISNUMBER(FIND("immune",C3)),ISNUMBER(FIND("immunological",C3)),ISNUMBER(FIND("interleuk",C3)),ISNUMBER(FIND("platelet activation",C3)),ISNUMBER(FIND("monocyte",C3)),ISNUMBER(FIND("leukocyte",C3)),ISNUMBER(FIND("cytokine",C3)),ISNUMBER(FIND("CD4",C3)),ISNUMBER(FIND("CD8",C3)),ISNUMBER(FIND("T-cell",C3)))</calculatedColumnFormula>
    </tableColumn>
    <tableColumn id="11" xr3:uid="{DCEBEB4A-94CF-476D-973D-0115B2BF8C47}" name="Oxidative stress" dataDxfId="39">
      <calculatedColumnFormula>OR(ISNUMBER(FIND("reactive oxygen",C3)),ISNUMBER(FIND("ROS",C3)),ISNUMBER(FIND("free radical",C3)),ISNUMBER(FIND("oxidative stress",C3)),ISNUMBER(FIND("peroxid",C3)),ISNUMBER(FIND("oxidative",C3)),ISNUMBER(FIND("antioxid",C3)))</calculatedColumnFormula>
    </tableColumn>
    <tableColumn id="12" xr3:uid="{60185425-7EA6-4F27-935B-ECF82B8EDD4B}" name="Autophagic Toxicity">
      <calculatedColumnFormula>OR(ISNUMBER(FIND("autophag",C3)))</calculatedColumnFormula>
    </tableColumn>
    <tableColumn id="13" xr3:uid="{33AA1B0D-3C7A-4A1A-A69E-E4EF6C8AAD02}" name="Morphologic Toxicity">
      <calculatedColumnFormula>OR(ISNUMBER(FIND("morpholog",C3)))</calculatedColumnFormula>
    </tableColumn>
    <tableColumn id="36" xr3:uid="{23C28DAC-C042-4586-AFC4-CE0E2A8BA939}" name="Fibrosis" dataDxfId="38">
      <calculatedColumnFormula>OR(ISNUMBER(FIND("fibrosis",C3)),ISNUMBER(FIND("Fibrosis",C3)),ISNUMBER(FIND("fibrot",C3)))</calculatedColumnFormula>
    </tableColumn>
    <tableColumn id="39" xr3:uid="{A8CE9EB3-6A53-4EC5-9641-BD64AFD8985E}" name="Germline/offspring" dataDxfId="37">
      <calculatedColumnFormula>OR(ISNUMBER(FIND("offspring",C3)),ISNUMBER(FIND("Parental",C3)),ISNUMBER(FIND("parental",C3)),ISNUMBER(FIND("germline",C3)),ISNUMBER(FIND("reproduc",C3)),ISNUMBER(FIND("embryo",C3)))</calculatedColumnFormula>
    </tableColumn>
    <tableColumn id="41" xr3:uid="{39B02234-F912-4D7B-861F-254C9CF870D2}" name="Metabolic" dataDxfId="36">
      <calculatedColumnFormula>OR(ISNUMBER(FIND("metabol",C3)),ISNUMBER(FIND("Metabol",C3)),ISNUMBER(FIND("digest",C3)),ISNUMBER(FIND("mitochon",C3)))</calculatedColumnFormula>
    </tableColumn>
    <tableColumn id="43" xr3:uid="{7B641EB4-B938-4B3A-B04C-3A586AA513FB}" name="Ecotoxicity" dataDxfId="35">
      <calculatedColumnFormula>OR(ISNUMBER(FIND("ecotox",C3)),ISNUMBER(FIND("Ecotox",B3)),ISNUMBER(FIND("ecotox",B3)),ISNUMBER(FIND("Ecotox",C3)))</calculatedColumnFormula>
    </tableColumn>
    <tableColumn id="45" xr3:uid="{C3134185-1F8B-4DEA-A600-C84FF3460FF8}" name="Bioaccumulation" dataDxfId="34">
      <calculatedColumnFormula>OR(ISNUMBER(FIND("Bioaccum",C3)),ISNUMBER(FIND("bioaccum",C3)),ISNUMBER(FIND("accum",C3)))</calculatedColumnFormula>
    </tableColumn>
    <tableColumn id="46" xr3:uid="{CCCA59C0-9386-4917-AADF-00162E6C67EF}" name="Exposure risk" dataDxfId="33">
      <calculatedColumnFormula>OR(ISNUMBER(FIND("Occupation",C3)),ISNUMBER(FIND("occupation",C3)),ISNUMBER(FIND("worker",C3)),ISNUMBER(FIND("workforce",C3)))</calculatedColumnFormula>
    </tableColumn>
    <tableColumn id="14" xr3:uid="{71B58EE7-B303-40CD-BC3A-3A5457285E08}" name="Other Toxicity Type" dataDxfId="32">
      <calculatedColumnFormula>NOT(OR(F3,G3,H3,I3,J3,K3,L3,M3,N3,O3,P3,Q3,R3))</calculatedColumnFormula>
    </tableColumn>
    <tableColumn id="53" xr3:uid="{6C3D40A9-F81B-4614-92E1-E2674079AF6B}" name="If Other, specify?"/>
    <tableColumn id="56" xr3:uid="{6698F3CE-A9D6-4C16-8A6A-DAFC0E175F4D}" name="Immune or Inflammation" dataDxfId="31">
      <calculatedColumnFormula>OR(Table1[[#This Row],[Inflammation]],Table1[[#This Row],[Immune]])</calculatedColumnFormula>
    </tableColumn>
    <tableColumn id="15" xr3:uid="{3CE0CFE8-B40C-4743-AE42-899B34E1F3ED}" name="Inhaled/Intratracheal/intranasal" dataDxfId="30">
      <calculatedColumnFormula>IF(OR(Table1[[#This Row],[Rodents]],Table1[[#This Row],[Human]],Table1[[#This Row],[Pig]]),OR(ISNUMBER(FIND("intratrach",C3)),ISNUMBER(FIND("nasal ",C3)),ISNUMBER(FIND("instill",C3))),"NA")</calculatedColumnFormula>
    </tableColumn>
    <tableColumn id="16" xr3:uid="{F815BA5A-2351-4DB6-9813-030730CD371B}" name="Dermal" dataDxfId="29">
      <calculatedColumnFormula>IF(OR(Table1[[#This Row],[Rodents]],Table1[[#This Row],[Human]],Table1[[#This Row],[Pig]]),OR(ISNUMBER(FIND("dermal",C3)),ISNUMBER(FIND("skin ",C3))),"NA")</calculatedColumnFormula>
    </tableColumn>
    <tableColumn id="17" xr3:uid="{9BDC5D5A-5973-40DF-90BA-F4346FCE435C}" name="Injected">
      <calculatedColumnFormula>IF(OR(Table1[[#This Row],[Rodents]],Table1[[#This Row],[Human]],Table1[[#This Row],[Pig]]),OR(ISNUMBER(FIND("injected",C3)),ISNUMBER(FIND("periton",C3)),ISNUMBER(FIND("intrascrot",C3))),"NA")</calculatedColumnFormula>
    </tableColumn>
    <tableColumn id="44" xr3:uid="{3DBD6346-2D57-463E-8BAF-2A0FCB6615E9}" name="Not Classified" dataDxfId="28">
      <calculatedColumnFormula>IF(OR(Table1[[#This Row],[Rodents]],Table1[[#This Row],[Human]],Table1[[#This Row],[Pig]]),NOT(OR(Table1[[#This Row],[Inhaled/Intratracheal/intranasal]],Table1[[#This Row],[Dermal]],Table1[[#This Row],[Injected]])),"NA")</calculatedColumnFormula>
    </tableColumn>
    <tableColumn id="37" xr3:uid="{E77DC891-6153-324E-8FC3-0D200C02CE7D}" name="Blank2"/>
    <tableColumn id="18" xr3:uid="{4A3B706E-BCFC-42E3-82EC-A34D06B2B3CC}" name="Aquatic Species" dataDxfId="27">
      <calculatedColumnFormula>OR(ISNUMBER(FIND("fish ",C3)),ISNUMBER(FIND("Fish ",C3)),ISNUMBER(FIND("aquatic",C3)),ISNUMBER(FIND("daphnids",C3)),ISNUMBER(FIND("Carcinus maenas",C3)),ISNUMBER(FIND("Daphnia",C3)),ISNUMBER(FIND("Ruditapes philippinarum",C3)),ISNUMBER(FIND("daphnia",C3)),ISNUMBER(FIND("marine",C3)),ISNUMBER(FIND("mussel",C3)),ISNUMBER(FIND("algae",C3)),ISNUMBER(FIND("Donax faba",C3)),ISNUMBER(FIND("estuarine",C3)),ISNUMBER(FIND("snail",C3)),ISNUMBER(FIND("Prorocentrum donghaiense",C3)) )</calculatedColumnFormula>
    </tableColumn>
    <tableColumn id="19" xr3:uid="{D8C423C0-3211-4882-8E07-13C74AB6FC74}" name="Rodents" dataDxfId="26">
      <calculatedColumnFormula>OR(ISNUMBER(FIND(" rat ",C3)),ISNUMBER(FIND(" rats ",C3)),ISNUMBER(FIND(" Rats ",C3)),ISNUMBER(FIND(" Rat ",C3)),ISNUMBER(FIND(" rat.",C3)),ISNUMBER(FIND(" rats.",C3)),ISNUMBER(FIND("mouse",C3)),ISNUMBER(FIND("mice",C3)), ISNUMBER(FIND(" Mice",C3)))</calculatedColumnFormula>
    </tableColumn>
    <tableColumn id="21" xr3:uid="{D13B26CB-1277-49A9-9EAF-89962D68BCFF}" name="Cell" dataDxfId="25">
      <calculatedColumnFormula>OR(ISNUMBER(FIND(" cell ",C3)),ISNUMBER(FIND("fibroblast",C3)),ISNUMBER(FIND("macrophage",C3)),ISNUMBER(FIND("epithelial",C3)),ISNUMBER(FIND("endothelial",C3)),ISNUMBER(FIND("neuron",C3)),ISNUMBER(FIND(" cells ",C3)),ISNUMBER(FIND("RBC",C3)),ISNUMBER(FIND("mitochond",C3)),ISNUMBER(FIND("adipocyte",C3)),ISNUMBER(FIND("osteo",C3)),ISNUMBER(FIND("keratin",C3)),ISNUMBER(FIND(" cell's ",C3)),ISNUMBER(FIND("eukary",C3)),ISNUMBER(FIND("sperm",C3)))</calculatedColumnFormula>
    </tableColumn>
    <tableColumn id="22" xr3:uid="{8D9F32A1-0EDB-4981-ADEE-94EECDEF084A}" name="Human" dataDxfId="24">
      <calculatedColumnFormula>OR(ISNUMBER(FIND("human",B3)),ISNUMBER(FIND("workers",B3)),ISNUMBER(FIND("workforces",B3)),ISNUMBER(FIND("occupational",B3)),ISNUMBER(FIND("Case report",B3)),ISNUMBER(FIND("Workplaces",B3)),ISNUMBER(FIND("worker",B3)))</calculatedColumnFormula>
    </tableColumn>
    <tableColumn id="23" xr3:uid="{B28F8ACD-E511-461D-A9A8-CCB781EEF55F}" name="Plant" dataDxfId="23">
      <calculatedColumnFormula>OR(ISNUMBER(FIND(" plant ",C3)),ISNUMBER(FIND("Plant ",C3)),ISNUMBER(FIND("tomato",C3)),ISNUMBER(FIND("plants",C3)),ISNUMBER(FIND("Plants",C3)),ISNUMBER(FIND("algae",C3)),ISNUMBER(FIND("lettuce",C3)),ISNUMBER(FIND("green gram sprouts ",C3)),ISNUMBER(FIND("Cucurbita pepo",C3)),ISNUMBER(FIND("bean ",C3)),ISNUMBER(FIND("chloroplast",C3)),ISNUMBER(FIND("chlorophyll",C3)),ISNUMBER(FIND("seedling",C3)),ISNUMBER(FIND("canola",C3)),ISNUMBER(FIND("shoot",C3)),ISNUMBER(FIND("photosynthes",C3)),ISNUMBER(FIND(" leaves ",C3)),,ISNUMBER(FIND("agriculture",C3)),ISNUMBER(FIND(" crops ",C3)))</calculatedColumnFormula>
    </tableColumn>
    <tableColumn id="24" xr3:uid="{924ABB39-D95C-42AA-98E8-30350E77634C}" name="Bacteria" dataDxfId="22">
      <calculatedColumnFormula>OR(ISNUMBER(FIND("bacteria",C3)),ISNUMBER(FIND("Bacteria",C3)),ISNUMBER(FIND("Bacterium",C3)),ISNUMBER(FIND("bacterium",C3)),ISNUMBER(FIND(" coli ",C3)))</calculatedColumnFormula>
    </tableColumn>
    <tableColumn id="25" xr3:uid="{A83120A0-8D4B-4914-B77A-EBCB8FC21B94}" name="Fungi" dataDxfId="21">
      <calculatedColumnFormula>OR(ISNUMBER(FIND("fungi",C3)),ISNUMBER(FIND("Fungi",C3)),ISNUMBER(FIND("fungus",C3)),ISNUMBER(FIND("Fungus",C3)),ISNUMBER(FIND("mushroom",C3)),ISNUMBER(FIND("Mushroom",C3)),ISNUMBER(FIND(" mold ",C3)))</calculatedColumnFormula>
    </tableColumn>
    <tableColumn id="27" xr3:uid="{2F9EAE61-5145-4C7E-B90B-ABA64374BB4A}" name="Pig" dataDxfId="20">
      <calculatedColumnFormula>OR(ISNUMBER(FIND("Pig ",C3)),ISNUMBER(FIND("pig ",C3)),ISNUMBER(FIND("Pigs ",C3)),ISNUMBER(FIND("pigs ",C3)))</calculatedColumnFormula>
    </tableColumn>
    <tableColumn id="42" xr3:uid="{6C02A9ED-3C85-6C49-AAF7-87FADD8789D9}" name="worms" dataDxfId="19">
      <calculatedColumnFormula>OR(ISNUMBER(FIND(" C. elegans",C3)),ISNUMBER(FIND("Caenorhabditis elegans",C3)),ISNUMBER(FIND("earthworms",C3)),ISNUMBER(FIND(" Ficopomatus enigmaticus",C3)),ISNUMBER(FIND("larva",C3)),ISNUMBER(FIND("Lumbriculus variegatus",C3)),ISNUMBER(FIND("nematode",C3)))</calculatedColumnFormula>
    </tableColumn>
    <tableColumn id="28" xr3:uid="{732A9C19-7BB1-47CD-9528-F1474F65726D}" name="Other Species" dataDxfId="18">
      <calculatedColumnFormula>NOT(OR(AA3,AB3,AC3,AD3,AE3,AF3,AG3,AH3,AI3))</calculatedColumnFormula>
    </tableColumn>
    <tableColumn id="54" xr3:uid="{BADE431E-ABAE-46D7-A940-2C7531DB68BD}" name="If Other, Specify"/>
    <tableColumn id="40" xr3:uid="{C690C8E5-6DB2-4524-9B50-16F55997DC7F}" name="In vivo?" dataDxfId="17">
      <calculatedColumnFormula>OR(AA3,AB3,AD3,AE3,AF3,AG3,AH3,AI3)</calculatedColumnFormula>
    </tableColumn>
    <tableColumn id="26" xr3:uid="{9D11E131-440C-4242-B079-4F1CB2DD3D71}" name="Only in-vivo" dataDxfId="16">
      <calculatedColumnFormula>IF(Table1[[#This Row],[In vivo?]],IF(Table1[[#This Row],[Cell]],FALSE,TRUE),FALSE)</calculatedColumnFormula>
    </tableColumn>
    <tableColumn id="48" xr3:uid="{01E07834-2D9F-4872-A049-024AEBBCB68E}" name="Cell + invivo?" dataDxfId="15">
      <calculatedColumnFormula>AND(AC3,AL3)</calculatedColumnFormula>
    </tableColumn>
    <tableColumn id="20" xr3:uid="{DEB106DA-0DAB-433D-A1F0-ACFA2DE6E968}" name="Only in Cell" dataDxfId="14">
      <calculatedColumnFormula>IF(Table1[[#This Row],[Cell]],IF(Table1[[#This Row],[In vivo?]],FALSE,TRUE),FALSE)</calculatedColumnFormula>
    </tableColumn>
    <tableColumn id="55" xr3:uid="{84A5D7C2-C501-4B63-B79A-D8D349304676}" name="Not in Vivo OR in-vitro" dataDxfId="13">
      <calculatedColumnFormula>NOT(OR(Table1[[#This Row],[In vivo?]],Table1[[#This Row],[Only in Cell]]))</calculatedColumnFormula>
    </tableColumn>
    <tableColumn id="29" xr3:uid="{7FDBE178-F695-4F5C-B235-C4C7E7491E08}" name="Lung" dataDxfId="12">
      <calculatedColumnFormula>IF(OR(Table1[[#This Row],[Rodents]],Table1[[#This Row],[Human]],Table1[[#This Row],[Pig]]),OR(ISNUMBER(FIND("pulmonary",C3)),ISNUMBER(FIND("lung",C3))),"NA")</calculatedColumnFormula>
    </tableColumn>
    <tableColumn id="30" xr3:uid="{1E1FECE7-6E05-416C-ABF1-7DB4AC361006}" name="Skin" dataDxfId="11">
      <calculatedColumnFormula>IF(OR(Table1[[#This Row],[Rodents]],Table1[[#This Row],[Human]],Table1[[#This Row],[Pig]]),OR(ISNUMBER(FIND("skin",C3)),ISNUMBER(FIND("dermal",C3))),"NA")</calculatedColumnFormula>
    </tableColumn>
    <tableColumn id="31" xr3:uid="{3E2136B7-EC5C-4E1B-B307-AD1049AA697E}" name="Liver" dataDxfId="10">
      <calculatedColumnFormula>IF(OR(Table1[[#This Row],[Rodents]],Table1[[#This Row],[Human]],Table1[[#This Row],[Pig]]),OR(ISNUMBER(FIND("liver",C3)),ISNUMBER(FIND("hepat",C3))),"NA")</calculatedColumnFormula>
    </tableColumn>
    <tableColumn id="32" xr3:uid="{24EB5E65-4835-4138-926E-003C1CC4C584}" name="Kidney" dataDxfId="9">
      <calculatedColumnFormula>IF(OR(Table1[[#This Row],[Rodents]],Table1[[#This Row],[Human]],Table1[[#This Row],[Pig]]),OR(ISNUMBER(FIND("kidney",C3)),ISNUMBER(FIND("neph",C3))),"NA")</calculatedColumnFormula>
    </tableColumn>
    <tableColumn id="33" xr3:uid="{8AEEAD5C-A59C-4FC2-9056-D0336E77AA2C}" name="Brain" dataDxfId="8">
      <calculatedColumnFormula>IF(OR(Table1[[#This Row],[Rodents]],Table1[[#This Row],[Human]],Table1[[#This Row],[Pig]]),OR(ISNUMBER(FIND("brain",C3)),ISNUMBER(FIND("neur",C3)),ISNUMBER(FIND("nerv",C3))),"NA")</calculatedColumnFormula>
    </tableColumn>
    <tableColumn id="34" xr3:uid="{6DB54A7B-9322-4BBD-9525-CCF6C4365BB1}" name="Heart" dataDxfId="7">
      <calculatedColumnFormula>IF(OR(Table1[[#This Row],[Rodents]],Table1[[#This Row],[Human]],Table1[[#This Row],[Pig]]),OR(ISNUMBER(FIND("heart",C3)),ISNUMBER(FIND("cardi",C3))),"NA")</calculatedColumnFormula>
    </tableColumn>
    <tableColumn id="35" xr3:uid="{6CC534F3-0B7F-4E5B-AB0C-91B7287A2F48}" name="Gastrointestinal" dataDxfId="6">
      <calculatedColumnFormula>IF(OR(Table1[[#This Row],[Rodents]],Table1[[#This Row],[Human]],Table1[[#This Row],[Pig]]),OR(ISNUMBER(FIND("gastro",C3)),ISNUMBER(FIND("intesti",C3)),ISNUMBER(FIND("stomach",C3))),"NA")</calculatedColumnFormula>
    </tableColumn>
    <tableColumn id="4" xr3:uid="{2B27E429-09DA-44F5-B3A1-8B234D76740B}" name="Others" dataDxfId="5">
      <calculatedColumnFormula>IF(OR(Table1[[#This Row],[Rodents]],Table1[[#This Row],[Human]],Table1[[#This Row],[Pig]]),NOT(OR(AQ3,AR3,AS3,AT3,AU3,AV3,AW3)),"NA")</calculatedColumnFormula>
    </tableColumn>
    <tableColumn id="47" xr3:uid="{46178E1E-6469-434C-83AB-83A4A7E2B9DC}" name="SWCNT" dataDxfId="4">
      <calculatedColumnFormula>OR(ISNUMBER(FIND("SWCNT",C3)),ISNUMBER(FIND("SWNT",C3)),ISNUMBER(FIND("single-wall",C3)),ISNUMBER(FIND("single wall",C3)),ISNUMBER(FIND("Single wall",C3)),ISNUMBER(FIND("Single-wall",C3)),ISNUMBER(FIND("SWCNT",B3)),ISNUMBER(FIND("SWNT",B3)),ISNUMBER(FIND("single-wall",B3)),ISNUMBER(FIND("single wall",B3)),ISNUMBER(FIND("Single-wall",B3)),ISNUMBER(FIND("Single wall",B3)))</calculatedColumnFormula>
    </tableColumn>
    <tableColumn id="49" xr3:uid="{505AB01D-3755-4143-9850-4F1AB8BD186E}" name="MWCNT" dataDxfId="3">
      <calculatedColumnFormula>OR(ISNUMBER(FIND("MWCNT",C3)),ISNUMBER(FIND("MWNT",C3)),ISNUMBER(FIND("multi-wall",C3)),ISNUMBER(FIND("multi wall",C3)),ISNUMBER(FIND("multiwall",C3)),ISNUMBER(FIND("Multi-wall",C3)),ISNUMBER(FIND("Multi wall",C3)),ISNUMBER(FIND("Multiwall",C3)),ISNUMBER(FIND("MWCNT",B3)),ISNUMBER(FIND("MWNT",B3)),ISNUMBER(FIND("multi-wall",B3)),ISNUMBER(FIND("multi wall",B3)),ISNUMBER(FIND("multiwall",B3)),ISNUMBER(FIND("Multi-wall",B3)),ISNUMBER(FIND("Multi wall",B3)),ISNUMBER(FIND("Multiwall",B3)),ISNUMBER(FIND("Double-wall",B3)),ISNUMBER(FIND("Double wall",B3)),ISNUMBER(FIND("Doublewall",B3)),ISNUMBER(FIND("double-wall",B3)),ISNUMBER(FIND("double wall",B3)),ISNUMBER(FIND("doublewall",B3)))</calculatedColumnFormula>
    </tableColumn>
    <tableColumn id="50" xr3:uid="{4025A81E-D13C-4CFB-AC0B-46EEA95C54AD}" name="Both" dataDxfId="2">
      <calculatedColumnFormula>AND(Table1[[#This Row],[SWCNT]],Table1[[#This Row],[MWCNT]])</calculatedColumnFormula>
    </tableColumn>
    <tableColumn id="51" xr3:uid="{331DB518-DB80-437B-AA6F-FA6DC7F8C637}" name="Neither" dataDxfId="1">
      <calculatedColumnFormula>IF(Table1[[#This Row],[SWCNT]]=TRUE,FALSE,IF(Table1[[#This Row],[MWCNT]]=TRUE,FALSE,TRUE))</calculatedColumnFormula>
    </tableColumn>
    <tableColumn id="52" xr3:uid="{435731EC-B055-CB49-B357-6E539C207B78}"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A7DB4-DB39-41E6-A6D3-21F915F9A849}">
  <dimension ref="A1:DE1881"/>
  <sheetViews>
    <sheetView tabSelected="1" topLeftCell="CQ1" zoomScale="55" zoomScaleNormal="70" workbookViewId="0">
      <selection activeCell="CW5" sqref="CT5:CW5"/>
    </sheetView>
  </sheetViews>
  <sheetFormatPr defaultColWidth="8.81640625" defaultRowHeight="18.5"/>
  <cols>
    <col min="1" max="1" width="11.1796875" customWidth="1"/>
    <col min="2" max="2" width="25.1796875" style="2" customWidth="1"/>
    <col min="3" max="3" width="140.1796875" style="14" customWidth="1"/>
    <col min="4" max="4" width="24.1796875" style="2" customWidth="1"/>
    <col min="5" max="5" width="10.1796875" customWidth="1"/>
    <col min="6" max="6" width="8.453125" customWidth="1"/>
    <col min="7" max="19" width="13.81640625" customWidth="1"/>
    <col min="20" max="21" width="37.81640625" customWidth="1"/>
    <col min="22" max="34" width="8.81640625" customWidth="1"/>
    <col min="35" max="37" width="17.26953125" customWidth="1"/>
    <col min="38" max="50" width="8.81640625" customWidth="1"/>
    <col min="59" max="59" width="7" bestFit="1" customWidth="1"/>
    <col min="60" max="60" width="7.81640625" bestFit="1" customWidth="1"/>
    <col min="61" max="63" width="10.26953125" customWidth="1"/>
    <col min="64" max="64" width="14" customWidth="1"/>
    <col min="65" max="66" width="12.7265625" bestFit="1" customWidth="1"/>
    <col min="67" max="68" width="13.26953125" bestFit="1" customWidth="1"/>
    <col min="69" max="69" width="15.26953125" bestFit="1" customWidth="1"/>
    <col min="70" max="70" width="15.26953125" customWidth="1"/>
    <col min="71" max="71" width="18.81640625" bestFit="1" customWidth="1"/>
    <col min="72" max="73" width="20.1796875" bestFit="1" customWidth="1"/>
    <col min="74" max="75" width="18.7265625" bestFit="1" customWidth="1"/>
    <col min="76" max="76" width="12.7265625" bestFit="1" customWidth="1"/>
    <col min="77" max="78" width="16.1796875" bestFit="1" customWidth="1"/>
    <col min="79" max="79" width="13.1796875" bestFit="1" customWidth="1"/>
    <col min="80" max="80" width="18.7265625" bestFit="1" customWidth="1"/>
    <col min="82" max="82" width="30.81640625" bestFit="1" customWidth="1"/>
    <col min="83" max="84" width="12.7265625" bestFit="1" customWidth="1"/>
    <col min="85" max="85" width="12.7265625" customWidth="1"/>
    <col min="87" max="87" width="15.1796875" bestFit="1" customWidth="1"/>
    <col min="88" max="95" width="12.7265625" bestFit="1" customWidth="1"/>
    <col min="96" max="96" width="13.26953125" bestFit="1" customWidth="1"/>
    <col min="97" max="98" width="12.7265625" bestFit="1" customWidth="1"/>
    <col min="99" max="99" width="25.26953125" customWidth="1"/>
    <col min="100" max="101" width="17.1796875" customWidth="1"/>
    <col min="102" max="107" width="12.7265625" bestFit="1" customWidth="1"/>
    <col min="108" max="108" width="14.81640625" bestFit="1" customWidth="1"/>
  </cols>
  <sheetData>
    <row r="1" spans="1:109">
      <c r="F1" s="4"/>
      <c r="G1" s="4"/>
      <c r="H1" s="4"/>
      <c r="I1" s="4"/>
      <c r="J1" s="4"/>
      <c r="K1" s="4"/>
      <c r="L1" s="4"/>
      <c r="M1" s="4"/>
      <c r="N1" s="4"/>
      <c r="O1" s="4"/>
      <c r="P1" s="4"/>
      <c r="Q1" s="4"/>
      <c r="R1" s="4"/>
      <c r="V1" s="3" t="s">
        <v>6070</v>
      </c>
      <c r="W1" s="3"/>
      <c r="Z1" s="5"/>
      <c r="AA1" s="5"/>
      <c r="AB1" s="5"/>
      <c r="AC1" s="5"/>
      <c r="AD1" s="5"/>
      <c r="AE1" s="5"/>
      <c r="AF1" s="5"/>
      <c r="AG1" s="5"/>
      <c r="AH1" s="5"/>
      <c r="AI1" s="5"/>
      <c r="AJ1" s="5"/>
      <c r="AK1" s="5"/>
    </row>
    <row r="2" spans="1:109">
      <c r="A2" s="11" t="s">
        <v>0</v>
      </c>
      <c r="B2" s="1" t="s">
        <v>1</v>
      </c>
      <c r="C2" s="15" t="s">
        <v>2</v>
      </c>
      <c r="D2" s="17" t="s">
        <v>3</v>
      </c>
      <c r="E2" s="1" t="s">
        <v>4</v>
      </c>
      <c r="F2" s="4" t="s">
        <v>5</v>
      </c>
      <c r="G2" s="4" t="s">
        <v>6</v>
      </c>
      <c r="H2" s="4" t="s">
        <v>7</v>
      </c>
      <c r="I2" s="4" t="s">
        <v>8</v>
      </c>
      <c r="J2" s="4" t="s">
        <v>9</v>
      </c>
      <c r="K2" s="4" t="s">
        <v>6056</v>
      </c>
      <c r="L2" s="4" t="s">
        <v>6057</v>
      </c>
      <c r="M2" s="4" t="s">
        <v>6069</v>
      </c>
      <c r="N2" s="4" t="s">
        <v>6071</v>
      </c>
      <c r="O2" s="4" t="s">
        <v>6072</v>
      </c>
      <c r="P2" s="4" t="s">
        <v>6086</v>
      </c>
      <c r="Q2" s="4" t="s">
        <v>6075</v>
      </c>
      <c r="R2" s="4" t="s">
        <v>6079</v>
      </c>
      <c r="S2" s="4" t="s">
        <v>6058</v>
      </c>
      <c r="T2" s="4" t="s">
        <v>6099</v>
      </c>
      <c r="U2" s="4" t="s">
        <v>6160</v>
      </c>
      <c r="V2" s="3" t="s">
        <v>11</v>
      </c>
      <c r="W2" s="3" t="s">
        <v>12</v>
      </c>
      <c r="X2" s="3" t="s">
        <v>6059</v>
      </c>
      <c r="Y2" s="3" t="s">
        <v>6168</v>
      </c>
      <c r="Z2" t="s">
        <v>6098</v>
      </c>
      <c r="AA2" s="5" t="s">
        <v>6060</v>
      </c>
      <c r="AB2" s="5" t="s">
        <v>6157</v>
      </c>
      <c r="AC2" s="5" t="s">
        <v>13</v>
      </c>
      <c r="AD2" s="5" t="s">
        <v>14</v>
      </c>
      <c r="AE2" s="5" t="s">
        <v>6052</v>
      </c>
      <c r="AF2" s="5" t="s">
        <v>6053</v>
      </c>
      <c r="AG2" s="5" t="s">
        <v>6054</v>
      </c>
      <c r="AH2" s="5" t="s">
        <v>6055</v>
      </c>
      <c r="AI2" s="5" t="s">
        <v>6073</v>
      </c>
      <c r="AJ2" s="5" t="s">
        <v>6061</v>
      </c>
      <c r="AK2" s="5" t="s">
        <v>6100</v>
      </c>
      <c r="AL2" s="5" t="s">
        <v>6080</v>
      </c>
      <c r="AM2" s="5" t="s">
        <v>6159</v>
      </c>
      <c r="AN2" s="5" t="s">
        <v>6087</v>
      </c>
      <c r="AO2" s="5" t="s">
        <v>6158</v>
      </c>
      <c r="AP2" s="5" t="s">
        <v>6170</v>
      </c>
      <c r="AQ2" t="s">
        <v>6062</v>
      </c>
      <c r="AR2" t="s">
        <v>6063</v>
      </c>
      <c r="AS2" t="s">
        <v>6064</v>
      </c>
      <c r="AT2" t="s">
        <v>6065</v>
      </c>
      <c r="AU2" t="s">
        <v>6066</v>
      </c>
      <c r="AV2" t="s">
        <v>6067</v>
      </c>
      <c r="AW2" t="s">
        <v>6068</v>
      </c>
      <c r="AX2" t="s">
        <v>6167</v>
      </c>
      <c r="AY2" t="s">
        <v>6081</v>
      </c>
      <c r="AZ2" t="s">
        <v>6082</v>
      </c>
      <c r="BA2" t="s">
        <v>6083</v>
      </c>
      <c r="BB2" t="s">
        <v>6084</v>
      </c>
      <c r="BC2" t="s">
        <v>6143</v>
      </c>
      <c r="BI2" s="29" t="s">
        <v>6097</v>
      </c>
      <c r="BJ2" s="29"/>
      <c r="BK2" s="29"/>
      <c r="BL2" s="29"/>
      <c r="BN2" s="27" t="s">
        <v>6091</v>
      </c>
      <c r="BO2" s="27"/>
      <c r="BP2" s="27"/>
      <c r="BQ2" s="27"/>
      <c r="BR2" s="27"/>
      <c r="BS2" s="27"/>
      <c r="BT2" s="27"/>
      <c r="BU2" s="27"/>
      <c r="BV2" s="27"/>
      <c r="BW2" s="27"/>
      <c r="BX2" s="27"/>
      <c r="BY2" s="27"/>
      <c r="BZ2" s="27"/>
      <c r="CA2" s="27"/>
      <c r="CB2" s="27"/>
      <c r="CD2" s="28" t="s">
        <v>6092</v>
      </c>
      <c r="CE2" s="28"/>
      <c r="CF2" s="28"/>
      <c r="CG2" s="25"/>
      <c r="CI2" s="28" t="s">
        <v>6093</v>
      </c>
      <c r="CJ2" s="28"/>
      <c r="CK2" s="28"/>
      <c r="CL2" s="28"/>
      <c r="CM2" s="28"/>
      <c r="CN2" s="28"/>
      <c r="CO2" s="28"/>
      <c r="CP2" s="28"/>
      <c r="CQ2" s="28"/>
      <c r="CR2" s="28"/>
      <c r="CS2" s="28"/>
      <c r="CT2" s="28"/>
      <c r="CX2" s="28" t="s">
        <v>6094</v>
      </c>
      <c r="CY2" s="28"/>
      <c r="CZ2" s="28"/>
      <c r="DA2" s="28"/>
      <c r="DB2" s="28"/>
      <c r="DC2" s="28"/>
      <c r="DD2" s="28"/>
    </row>
    <row r="3" spans="1:109" ht="259">
      <c r="A3" t="s">
        <v>5646</v>
      </c>
      <c r="B3" s="2" t="s">
        <v>5650</v>
      </c>
      <c r="C3" s="16" t="s">
        <v>5654</v>
      </c>
      <c r="D3" s="17" t="s">
        <v>1278</v>
      </c>
      <c r="E3" s="2">
        <v>2008</v>
      </c>
      <c r="F3" t="b">
        <f>OR(ISNUMBER(FIND("cytotoxic",C3)),ISNUMBER(FIND("Cytotoxic",C3)),ISNUMBER(FIND("cellular toxicity",C3)),ISNUMBER(FIND("cell death",C3)),ISNUMBER(FIND("viable",C3)),ISNUMBER(FIND("phytotoxic",C3)),ISNUMBER(FIND("acute toxicity",C3)),ISNUMBER(FIND("MTT",C3)),ISNUMBER(FIND("survival",C3)),ISNUMBER(FIND("prolifer",C3)),ISNUMBER(FIND("apoptosis",C3)),ISNUMBER(FIND("neurotoxic",C3)),ISNUMBER(FIND("  lysis ",C3)),ISNUMBER(FIND("necrosis",C3)),ISNUMBER(FIND("cellular death",C3))*3,ISNUMBER(FIND("LDH",C3)),ISNUMBER(FIND("Acute toxicity",C3)))</f>
        <v>0</v>
      </c>
      <c r="G3" t="b">
        <f>OR(ISNUMBER(FIND("genotoxic",C3)),ISNUMBER(FIND("genotoxicity",C3)),ISNUMBER(FIND("DNA damage",C3)),ISNUMBER(FIND("DNA",C3)),ISNUMBER(FIND("RNA",C3)),ISNUMBER(FIND("mesothelioma",C3)),ISNUMBER(FIND("carcino",C3)),ISNUMBER(FIND("mutagen",C3)),ISNUMBER(FIND("genetic",C3)))</f>
        <v>1</v>
      </c>
      <c r="H3" t="b">
        <f>OR(ISNUMBER(FIND("inflammatory",C3)),ISNUMBER(FIND("inflamm",C3)))</f>
        <v>1</v>
      </c>
      <c r="I3" t="b">
        <f>OR(ISNUMBER(FIND("immune",C3)),ISNUMBER(FIND("immunological",C3)),ISNUMBER(FIND("interleuk",C3)),ISNUMBER(FIND("platelet activation",C3)),ISNUMBER(FIND("monocyte",C3)),ISNUMBER(FIND("leukocyte",C3)),ISNUMBER(FIND("cytokine",C3)),ISNUMBER(FIND("CD4",C3)),ISNUMBER(FIND("CD8",C3)),ISNUMBER(FIND("T-cell",C3)))</f>
        <v>0</v>
      </c>
      <c r="J3" t="b">
        <f>OR(ISNUMBER(FIND("reactive oxygen",C3)),ISNUMBER(FIND("ROS",C3)),ISNUMBER(FIND("free radical",C3)),ISNUMBER(FIND("oxidative stress",C3)),ISNUMBER(FIND("peroxid",C3)),ISNUMBER(FIND("oxidative",C3)),ISNUMBER(FIND("antioxid",C3)))</f>
        <v>1</v>
      </c>
      <c r="K3" t="b">
        <f>OR(ISNUMBER(FIND("autophag",C3)))</f>
        <v>0</v>
      </c>
      <c r="L3" t="b">
        <f>OR(ISNUMBER(FIND("morpholog",C3)))</f>
        <v>0</v>
      </c>
      <c r="M3" t="b">
        <f>OR(ISNUMBER(FIND("fibrosis",C3)),ISNUMBER(FIND("Fibrosis",C3)),ISNUMBER(FIND("fibrot",C3)))</f>
        <v>0</v>
      </c>
      <c r="N3" t="b">
        <f>OR(ISNUMBER(FIND("offspring",C3)),ISNUMBER(FIND("Parental",C3)),ISNUMBER(FIND("parental",C3)),ISNUMBER(FIND("germline",C3)),ISNUMBER(FIND("reproduc",C3)),ISNUMBER(FIND("embryo",C3)))</f>
        <v>0</v>
      </c>
      <c r="O3" t="b">
        <f>OR(ISNUMBER(FIND("metabol",C3)),ISNUMBER(FIND("Metabol",C3)),ISNUMBER(FIND("digest",C3)),ISNUMBER(FIND("mitochon",C3)))</f>
        <v>0</v>
      </c>
      <c r="P3" t="b">
        <f>OR(ISNUMBER(FIND("ecotox",C3)),ISNUMBER(FIND("Ecotox",B3)),ISNUMBER(FIND("ecotox",B3)),ISNUMBER(FIND("Ecotox",C3)))</f>
        <v>0</v>
      </c>
      <c r="Q3" t="b">
        <f>OR(ISNUMBER(FIND("Bioaccum",C3)),ISNUMBER(FIND("bioaccum",C3)),ISNUMBER(FIND("accum",C3)))</f>
        <v>0</v>
      </c>
      <c r="R3" t="b">
        <f>OR(ISNUMBER(FIND("Occupation",C3)),ISNUMBER(FIND("occupation",C3)),ISNUMBER(FIND("worker",C3)),ISNUMBER(FIND("workforce",C3)))</f>
        <v>0</v>
      </c>
      <c r="S3" t="b">
        <f>NOT(OR(F3,G3,H3,I3,J3,K3,L3,M3,N3,O3,P3,Q3,R3))</f>
        <v>0</v>
      </c>
      <c r="U3" t="b">
        <f>OR(Table1[[#This Row],[Inflammation]],Table1[[#This Row],[Immune]])</f>
        <v>1</v>
      </c>
      <c r="V3" t="str">
        <f>IF(OR(Table1[[#This Row],[Rodents]],Table1[[#This Row],[Human]],Table1[[#This Row],[Pig]]),OR(ISNUMBER(FIND("intratrach",C3)),ISNUMBER(FIND("nasal ",C3)),ISNUMBER(FIND("instill",C3))),"NA")</f>
        <v>NA</v>
      </c>
      <c r="W3" t="str">
        <f>IF(OR(Table1[[#This Row],[Rodents]],Table1[[#This Row],[Human]],Table1[[#This Row],[Pig]]),OR(ISNUMBER(FIND("dermal",C3)),ISNUMBER(FIND("skin ",C3))),"NA")</f>
        <v>NA</v>
      </c>
      <c r="X3" t="str">
        <f>IF(OR(Table1[[#This Row],[Rodents]],Table1[[#This Row],[Human]],Table1[[#This Row],[Pig]]),OR(ISNUMBER(FIND("injected",C3)),ISNUMBER(FIND("periton",C3)),ISNUMBER(FIND("intrascrot",C3))),"NA")</f>
        <v>NA</v>
      </c>
      <c r="Y3" t="str">
        <f>IF(OR(Table1[[#This Row],[Rodents]],Table1[[#This Row],[Human]],Table1[[#This Row],[Pig]]),NOT(OR(Table1[[#This Row],[Inhaled/Intratracheal/intranasal]],Table1[[#This Row],[Dermal]],Table1[[#This Row],[Injected]])),"NA")</f>
        <v>NA</v>
      </c>
      <c r="AA3" t="b">
        <f>OR(ISNUMBER(FIND("fish ",C3)),ISNUMBER(FIND("Fish ",C3)),ISNUMBER(FIND("aquatic",C3)),ISNUMBER(FIND("daphnids",C3)),ISNUMBER(FIND("Carcinus maenas",C3)),ISNUMBER(FIND("Daphnia",C3)),ISNUMBER(FIND("Ruditapes philippinarum",C3)),ISNUMBER(FIND("daphnia",C3)),ISNUMBER(FIND("marine",C3)),ISNUMBER(FIND("mussel",C3)),ISNUMBER(FIND("algae",C3)),ISNUMBER(FIND("Donax faba",C3)),ISNUMBER(FIND("estuarine",C3)),ISNUMBER(FIND("snail",C3)),ISNUMBER(FIND("Prorocentrum donghaiense",C3)) )</f>
        <v>0</v>
      </c>
      <c r="AB3" t="b">
        <f>OR(ISNUMBER(FIND(" rat ",C3)),ISNUMBER(FIND(" rats ",C3)),ISNUMBER(FIND(" Rats ",C3)),ISNUMBER(FIND(" Rat ",C3)),ISNUMBER(FIND(" rat.",C3)),ISNUMBER(FIND(" rats.",C3)),ISNUMBER(FIND("mouse",C3)),ISNUMBER(FIND("mice",C3)), ISNUMBER(FIND(" Mice",C3)))</f>
        <v>0</v>
      </c>
      <c r="AC3" t="b">
        <f>OR(ISNUMBER(FIND(" cell ",C3)),ISNUMBER(FIND("fibroblast",C3)),ISNUMBER(FIND("macrophage",C3)),ISNUMBER(FIND("epithelial",C3)),ISNUMBER(FIND("endothelial",C3)),ISNUMBER(FIND("neuron",C3)),ISNUMBER(FIND(" cells ",C3)),ISNUMBER(FIND("RBC",C3)),ISNUMBER(FIND("mitochond",C3)),ISNUMBER(FIND("adipocyte",C3)),ISNUMBER(FIND("osteo",C3)),ISNUMBER(FIND("keratin",C3)),ISNUMBER(FIND(" cell's ",C3)),ISNUMBER(FIND("eukary",C3)),ISNUMBER(FIND("sperm",C3)))</f>
        <v>0</v>
      </c>
      <c r="AD3" t="b">
        <f>OR(ISNUMBER(FIND("human",B3)),ISNUMBER(FIND("workers",B3)),ISNUMBER(FIND("workforces",B3)),ISNUMBER(FIND("occupational",B3)),ISNUMBER(FIND("Case report",B3)),ISNUMBER(FIND("Workplaces",B3)),ISNUMBER(FIND("worker",B3)))</f>
        <v>0</v>
      </c>
      <c r="AE3" t="b">
        <f>OR(ISNUMBER(FIND(" plant ",C3)),ISNUMBER(FIND("Plant ",C3)),ISNUMBER(FIND("tomato",C3)),ISNUMBER(FIND("plants",C3)),ISNUMBER(FIND("Plants",C3)),ISNUMBER(FIND("algae",C3)),ISNUMBER(FIND("lettuce",C3)),ISNUMBER(FIND("green gram sprouts ",C3)),ISNUMBER(FIND("Cucurbita pepo",C3)),ISNUMBER(FIND("bean ",C3)),ISNUMBER(FIND("chloroplast",C3)),ISNUMBER(FIND("chlorophyll",C3)),ISNUMBER(FIND("seedling",C3)),ISNUMBER(FIND("canola",C3)),ISNUMBER(FIND("shoot",C3)),ISNUMBER(FIND("photosynthes",C3)),ISNUMBER(FIND(" leaves ",C3)),,ISNUMBER(FIND("agriculture",C3)),ISNUMBER(FIND(" crops ",C3)))</f>
        <v>0</v>
      </c>
      <c r="AF3" t="b">
        <f>OR(ISNUMBER(FIND("bacteria",C3)),ISNUMBER(FIND("Bacteria",C3)),ISNUMBER(FIND("Bacterium",C3)),ISNUMBER(FIND("bacterium",C3)),ISNUMBER(FIND(" coli ",C3)))</f>
        <v>0</v>
      </c>
      <c r="AG3" t="b">
        <f>OR(ISNUMBER(FIND("fungi",C3)),ISNUMBER(FIND("Fungi",C3)),ISNUMBER(FIND("fungus",C3)),ISNUMBER(FIND("Fungus",C3)),ISNUMBER(FIND("mushroom",C3)),ISNUMBER(FIND("Mushroom",C3)),ISNUMBER(FIND(" mold ",C3)))</f>
        <v>0</v>
      </c>
      <c r="AH3" t="b">
        <f>OR(ISNUMBER(FIND("Pig ",C3)),ISNUMBER(FIND("pig ",C3)),ISNUMBER(FIND("Pigs ",C3)),ISNUMBER(FIND("pigs ",C3)))</f>
        <v>0</v>
      </c>
      <c r="AI3" t="b">
        <f>OR(ISNUMBER(FIND(" C. elegans",C3)),ISNUMBER(FIND("Caenorhabditis elegans",C3)),ISNUMBER(FIND("earthworms",C3)),ISNUMBER(FIND(" Ficopomatus enigmaticus",C3)),ISNUMBER(FIND("larva",C3)),ISNUMBER(FIND("Lumbriculus variegatus",C3)),ISNUMBER(FIND("nematode",C3)))</f>
        <v>0</v>
      </c>
      <c r="AJ3" t="b">
        <f>NOT(OR(AA3,AB3,AC3,AD3,AE3,AF3,AG3,AH3,AI3))</f>
        <v>1</v>
      </c>
      <c r="AK3" t="s">
        <v>6116</v>
      </c>
      <c r="AL3" t="b">
        <f>OR(AA3,AB3,AD3,AE3,AF3,AG3,AH3,AI3)</f>
        <v>0</v>
      </c>
      <c r="AM3" t="b">
        <f>IF(Table1[[#This Row],[In vivo?]],IF(Table1[[#This Row],[Cell]],FALSE,TRUE),FALSE)</f>
        <v>0</v>
      </c>
      <c r="AN3" t="b">
        <f>AND(AC3,AL3)</f>
        <v>0</v>
      </c>
      <c r="AO3" t="b">
        <f>IF(Table1[[#This Row],[Cell]],IF(Table1[[#This Row],[In vivo?]],FALSE,TRUE),FALSE)</f>
        <v>0</v>
      </c>
      <c r="AP3" t="b">
        <f>NOT(OR(Table1[[#This Row],[In vivo?]],Table1[[#This Row],[Only in Cell]]))</f>
        <v>1</v>
      </c>
      <c r="AQ3" t="str">
        <f>IF(OR(Table1[[#This Row],[Rodents]],Table1[[#This Row],[Human]],Table1[[#This Row],[Pig]]),OR(ISNUMBER(FIND("pulmonary",C3)),ISNUMBER(FIND("lung",C3))),"NA")</f>
        <v>NA</v>
      </c>
      <c r="AR3" t="str">
        <f>IF(OR(Table1[[#This Row],[Rodents]],Table1[[#This Row],[Human]],Table1[[#This Row],[Pig]]),OR(ISNUMBER(FIND("skin",C3)),ISNUMBER(FIND("dermal",C3))),"NA")</f>
        <v>NA</v>
      </c>
      <c r="AS3" t="str">
        <f>IF(OR(Table1[[#This Row],[Rodents]],Table1[[#This Row],[Human]],Table1[[#This Row],[Pig]]),OR(ISNUMBER(FIND("liver",C3)),ISNUMBER(FIND("hepat",C3))),"NA")</f>
        <v>NA</v>
      </c>
      <c r="AT3" t="str">
        <f>IF(OR(Table1[[#This Row],[Rodents]],Table1[[#This Row],[Human]],Table1[[#This Row],[Pig]]),OR(ISNUMBER(FIND("kidney",C3)),ISNUMBER(FIND("neph",C3))),"NA")</f>
        <v>NA</v>
      </c>
      <c r="AU3" t="str">
        <f>IF(OR(Table1[[#This Row],[Rodents]],Table1[[#This Row],[Human]],Table1[[#This Row],[Pig]]),OR(ISNUMBER(FIND("brain",C3)),ISNUMBER(FIND("neur",C3)),ISNUMBER(FIND("nerv",C3))),"NA")</f>
        <v>NA</v>
      </c>
      <c r="AV3" t="str">
        <f>IF(OR(Table1[[#This Row],[Rodents]],Table1[[#This Row],[Human]],Table1[[#This Row],[Pig]]),OR(ISNUMBER(FIND("heart",C3)),ISNUMBER(FIND("cardi",C3))),"NA")</f>
        <v>NA</v>
      </c>
      <c r="AW3" t="str">
        <f>IF(OR(Table1[[#This Row],[Rodents]],Table1[[#This Row],[Human]],Table1[[#This Row],[Pig]]),OR(ISNUMBER(FIND("gastro",C3)),ISNUMBER(FIND("intesti",C3)),ISNUMBER(FIND("stomach",C3))),"NA")</f>
        <v>NA</v>
      </c>
      <c r="AX3" t="str">
        <f>IF(OR(Table1[[#This Row],[Rodents]],Table1[[#This Row],[Human]],Table1[[#This Row],[Pig]]),NOT(OR(AQ3,AR3,AS3,AT3,AU3,AV3,AW3)),"NA")</f>
        <v>NA</v>
      </c>
      <c r="AY3" t="b">
        <f>OR(ISNUMBER(FIND("SWCNT",C3)),ISNUMBER(FIND("SWNT",C3)),ISNUMBER(FIND("single-wall",C3)),ISNUMBER(FIND("single wall",C3)),ISNUMBER(FIND("Single wall",C3)),ISNUMBER(FIND("Single-wall",C3)),ISNUMBER(FIND("SWCNT",B3)),ISNUMBER(FIND("SWNT",B3)),ISNUMBER(FIND("single-wall",B3)),ISNUMBER(FIND("single wall",B3)),ISNUMBER(FIND("Single-wall",B3)),ISNUMBER(FIND("Single wall",B3)))</f>
        <v>0</v>
      </c>
      <c r="AZ3" t="b">
        <f>OR(ISNUMBER(FIND("MWCNT",C3)),ISNUMBER(FIND("MWNT",C3)),ISNUMBER(FIND("multi-wall",C3)),ISNUMBER(FIND("multi wall",C3)),ISNUMBER(FIND("multiwall",C3)),ISNUMBER(FIND("Multi-wall",C3)),ISNUMBER(FIND("Multi wall",C3)),ISNUMBER(FIND("Multiwall",C3)),ISNUMBER(FIND("MWCNT",B3)),ISNUMBER(FIND("MWNT",B3)),ISNUMBER(FIND("multi-wall",B3)),ISNUMBER(FIND("multi wall",B3)),ISNUMBER(FIND("multiwall",B3)),ISNUMBER(FIND("Multi-wall",B3)),ISNUMBER(FIND("Multi wall",B3)),ISNUMBER(FIND("Multiwall",B3)),ISNUMBER(FIND("Double-wall",B3)),ISNUMBER(FIND("Double wall",B3)),ISNUMBER(FIND("Doublewall",B3)),ISNUMBER(FIND("double-wall",B3)),ISNUMBER(FIND("double wall",B3)),ISNUMBER(FIND("doublewall",B3)))</f>
        <v>1</v>
      </c>
      <c r="BA3" t="b">
        <f>AND(Table1[[#This Row],[SWCNT]],Table1[[#This Row],[MWCNT]])</f>
        <v>0</v>
      </c>
      <c r="BB3" t="b">
        <f>IF(Table1[[#This Row],[SWCNT]]=TRUE,FALSE,IF(Table1[[#This Row],[MWCNT]]=TRUE,FALSE,TRUE))</f>
        <v>0</v>
      </c>
      <c r="BC3" s="18"/>
      <c r="BI3" s="13" t="s">
        <v>6081</v>
      </c>
      <c r="BJ3" s="13" t="s">
        <v>6082</v>
      </c>
      <c r="BK3" s="13" t="s">
        <v>6083</v>
      </c>
      <c r="BL3" s="13" t="s">
        <v>6090</v>
      </c>
      <c r="BN3" s="6" t="s">
        <v>5</v>
      </c>
      <c r="BO3" s="6" t="s">
        <v>6</v>
      </c>
      <c r="BP3" s="6" t="s">
        <v>7</v>
      </c>
      <c r="BQ3" s="6" t="s">
        <v>8</v>
      </c>
      <c r="BR3" s="6" t="s">
        <v>6161</v>
      </c>
      <c r="BS3" s="6" t="s">
        <v>9</v>
      </c>
      <c r="BT3" s="6" t="s">
        <v>6056</v>
      </c>
      <c r="BU3" s="6" t="s">
        <v>6057</v>
      </c>
      <c r="BV3" s="6" t="s">
        <v>6069</v>
      </c>
      <c r="BW3" s="6" t="s">
        <v>6071</v>
      </c>
      <c r="BX3" s="6" t="s">
        <v>6072</v>
      </c>
      <c r="BY3" s="6" t="s">
        <v>6086</v>
      </c>
      <c r="BZ3" s="6" t="s">
        <v>6075</v>
      </c>
      <c r="CA3" s="6" t="s">
        <v>6079</v>
      </c>
      <c r="CB3" s="6" t="s">
        <v>6058</v>
      </c>
      <c r="CD3" s="8" t="s">
        <v>11</v>
      </c>
      <c r="CE3" s="8" t="s">
        <v>12</v>
      </c>
      <c r="CF3" s="8" t="s">
        <v>6059</v>
      </c>
      <c r="CG3" s="26" t="s">
        <v>6168</v>
      </c>
      <c r="CI3" s="9" t="s">
        <v>6060</v>
      </c>
      <c r="CJ3" s="9" t="s">
        <v>6157</v>
      </c>
      <c r="CK3" s="9" t="s">
        <v>13</v>
      </c>
      <c r="CL3" s="9" t="s">
        <v>14</v>
      </c>
      <c r="CM3" s="9" t="s">
        <v>6052</v>
      </c>
      <c r="CN3" s="9" t="s">
        <v>6053</v>
      </c>
      <c r="CO3" s="9" t="s">
        <v>6054</v>
      </c>
      <c r="CP3" s="9" t="s">
        <v>6055</v>
      </c>
      <c r="CQ3" s="9" t="s">
        <v>6073</v>
      </c>
      <c r="CR3" s="9" t="s">
        <v>6061</v>
      </c>
      <c r="CS3" s="19" t="s">
        <v>6080</v>
      </c>
      <c r="CT3" s="19" t="s">
        <v>6159</v>
      </c>
      <c r="CU3" s="19" t="s">
        <v>6087</v>
      </c>
      <c r="CV3" s="19" t="s">
        <v>6158</v>
      </c>
      <c r="CW3" s="19" t="s">
        <v>6169</v>
      </c>
      <c r="CX3" s="7" t="s">
        <v>6062</v>
      </c>
      <c r="CY3" s="7" t="s">
        <v>6063</v>
      </c>
      <c r="CZ3" s="7" t="s">
        <v>6064</v>
      </c>
      <c r="DA3" s="7" t="s">
        <v>6065</v>
      </c>
      <c r="DB3" s="7" t="s">
        <v>6066</v>
      </c>
      <c r="DC3" s="7" t="s">
        <v>6067</v>
      </c>
      <c r="DD3" s="10" t="s">
        <v>6068</v>
      </c>
      <c r="DE3" s="24" t="s">
        <v>6167</v>
      </c>
    </row>
    <row r="4" spans="1:109" ht="222">
      <c r="A4" t="s">
        <v>5173</v>
      </c>
      <c r="B4" s="2" t="s">
        <v>5175</v>
      </c>
      <c r="C4" s="16" t="s">
        <v>5177</v>
      </c>
      <c r="D4" s="17" t="s">
        <v>375</v>
      </c>
      <c r="E4" s="2">
        <v>2010</v>
      </c>
      <c r="F4" t="b">
        <f>OR(ISNUMBER(FIND("cytotoxic",C4)),ISNUMBER(FIND("Cytotoxic",C4)),ISNUMBER(FIND("cellular toxicity",C4)),ISNUMBER(FIND("cell death",C4)),ISNUMBER(FIND("viable",C4)),ISNUMBER(FIND("phytotoxic",C4)),ISNUMBER(FIND("acute toxicity",C4)),ISNUMBER(FIND("MTT",C4)),ISNUMBER(FIND("survival",C4)),ISNUMBER(FIND("prolifer",C4)),ISNUMBER(FIND("apoptosis",C4)),ISNUMBER(FIND("neurotoxic",C4)),ISNUMBER(FIND("  lysis ",C4)),ISNUMBER(FIND("necrosis",C4)),ISNUMBER(FIND("cellular death",C4))*3,ISNUMBER(FIND("LDH",C4)),ISNUMBER(FIND("Acute toxicity",C4)))</f>
        <v>0</v>
      </c>
      <c r="G4" t="b">
        <f>OR(ISNUMBER(FIND("genotoxic",C4)),ISNUMBER(FIND("genotoxicity",C4)),ISNUMBER(FIND("DNA damage",C4)),ISNUMBER(FIND("DNA",C4)),ISNUMBER(FIND("RNA",C4)),ISNUMBER(FIND("mesothelioma",C4)),ISNUMBER(FIND("carcino",C4)),ISNUMBER(FIND("mutagen",C4)),ISNUMBER(FIND("genetic",C4)))</f>
        <v>0</v>
      </c>
      <c r="H4" t="b">
        <f>OR(ISNUMBER(FIND("inflammatory",C4)),ISNUMBER(FIND("inflamm",C4)))</f>
        <v>1</v>
      </c>
      <c r="I4" t="b">
        <f>OR(ISNUMBER(FIND("immune",C4)),ISNUMBER(FIND("immunological",C4)),ISNUMBER(FIND("interleuk",C4)),ISNUMBER(FIND("platelet activation",C4)),ISNUMBER(FIND("monocyte",C4)),ISNUMBER(FIND("leukocyte",C4)),ISNUMBER(FIND("cytokine",C4)),ISNUMBER(FIND("CD4",C4)),ISNUMBER(FIND("CD8",C4)),ISNUMBER(FIND("T-cell",C4)))</f>
        <v>0</v>
      </c>
      <c r="J4" t="b">
        <f>OR(ISNUMBER(FIND("reactive oxygen",C4)),ISNUMBER(FIND("ROS",C4)),ISNUMBER(FIND("free radical",C4)),ISNUMBER(FIND("oxidative stress",C4)),ISNUMBER(FIND("peroxid",C4)),ISNUMBER(FIND("oxidative",C4)),ISNUMBER(FIND("antioxid",C4)))</f>
        <v>0</v>
      </c>
      <c r="K4" t="b">
        <f>OR(ISNUMBER(FIND("autophag",C4)))</f>
        <v>0</v>
      </c>
      <c r="L4" t="b">
        <f>OR(ISNUMBER(FIND("morpholog",C4)))</f>
        <v>0</v>
      </c>
      <c r="M4" t="b">
        <f>OR(ISNUMBER(FIND("fibrosis",C4)),ISNUMBER(FIND("Fibrosis",C4)),ISNUMBER(FIND("fibrot",C4)))</f>
        <v>0</v>
      </c>
      <c r="N4" t="b">
        <f>OR(ISNUMBER(FIND("offspring",C4)),ISNUMBER(FIND("Parental",C4)),ISNUMBER(FIND("parental",C4)),ISNUMBER(FIND("germline",C4)),ISNUMBER(FIND("reproduc",C4)),ISNUMBER(FIND("embryo",C4)))</f>
        <v>0</v>
      </c>
      <c r="O4" t="b">
        <f>OR(ISNUMBER(FIND("metabol",C4)),ISNUMBER(FIND("Metabol",C4)),ISNUMBER(FIND("digest",C4)),ISNUMBER(FIND("mitochon",C4)))</f>
        <v>0</v>
      </c>
      <c r="P4" t="b">
        <f>OR(ISNUMBER(FIND("ecotox",C4)),ISNUMBER(FIND("Ecotox",B4)),ISNUMBER(FIND("ecotox",B4)),ISNUMBER(FIND("Ecotox",C4)))</f>
        <v>0</v>
      </c>
      <c r="Q4" t="b">
        <v>1</v>
      </c>
      <c r="R4" t="b">
        <f>OR(ISNUMBER(FIND("Occupation",C4)),ISNUMBER(FIND("occupation",C4)),ISNUMBER(FIND("worker",C4)),ISNUMBER(FIND("workforce",C4)))</f>
        <v>1</v>
      </c>
      <c r="S4" t="b">
        <f>NOT(OR(F4,G4,H4,I4,J4,K4,L4,M4,N4,O4,P4,Q4,R4))</f>
        <v>0</v>
      </c>
      <c r="U4" t="b">
        <f>OR(Table1[[#This Row],[Inflammation]],Table1[[#This Row],[Immune]])</f>
        <v>1</v>
      </c>
      <c r="V4" t="b">
        <f>IF(OR(Table1[[#This Row],[Rodents]],Table1[[#This Row],[Human]],Table1[[#This Row],[Pig]]),OR(ISNUMBER(FIND("intratrach",C4)),ISNUMBER(FIND("nasal ",C4)),ISNUMBER(FIND("instill",C4))),"NA")</f>
        <v>1</v>
      </c>
      <c r="W4" t="b">
        <f>IF(OR(Table1[[#This Row],[Rodents]],Table1[[#This Row],[Human]],Table1[[#This Row],[Pig]]),OR(ISNUMBER(FIND("dermal",C4)),ISNUMBER(FIND("skin ",C4))),"NA")</f>
        <v>0</v>
      </c>
      <c r="X4" t="b">
        <f>IF(OR(Table1[[#This Row],[Rodents]],Table1[[#This Row],[Human]],Table1[[#This Row],[Pig]]),OR(ISNUMBER(FIND("injected",C4)),ISNUMBER(FIND("periton",C4)),ISNUMBER(FIND("intrascrot",C4))),"NA")</f>
        <v>0</v>
      </c>
      <c r="Y4" t="b">
        <f>IF(OR(Table1[[#This Row],[Rodents]],Table1[[#This Row],[Human]],Table1[[#This Row],[Pig]]),NOT(OR(Table1[[#This Row],[Inhaled/Intratracheal/intranasal]],Table1[[#This Row],[Dermal]],Table1[[#This Row],[Injected]])),"NA")</f>
        <v>0</v>
      </c>
      <c r="AA4" t="b">
        <f>OR(ISNUMBER(FIND("fish ",C4)),ISNUMBER(FIND("Fish ",C4)),ISNUMBER(FIND("aquatic",C4)),ISNUMBER(FIND("daphnids",C4)),ISNUMBER(FIND("Carcinus maenas",C4)),ISNUMBER(FIND("Daphnia",C4)),ISNUMBER(FIND("Ruditapes philippinarum",C4)),ISNUMBER(FIND("daphnia",C4)),ISNUMBER(FIND("marine",C4)),ISNUMBER(FIND("mussel",C4)),ISNUMBER(FIND("algae",C4)),ISNUMBER(FIND("Donax faba",C4)),ISNUMBER(FIND("estuarine",C4)),ISNUMBER(FIND("snail",C4)),ISNUMBER(FIND("Prorocentrum donghaiense",C4)) )</f>
        <v>0</v>
      </c>
      <c r="AB4" t="b">
        <v>1</v>
      </c>
      <c r="AC4" t="b">
        <f>OR(ISNUMBER(FIND(" cell ",C4)),ISNUMBER(FIND("fibroblast",C4)),ISNUMBER(FIND("macrophage",C4)),ISNUMBER(FIND("epithelial",C4)),ISNUMBER(FIND("endothelial",C4)),ISNUMBER(FIND("neuron",C4)),ISNUMBER(FIND(" cells ",C4)),ISNUMBER(FIND("RBC",C4)),ISNUMBER(FIND("mitochond",C4)),ISNUMBER(FIND("adipocyte",C4)),ISNUMBER(FIND("osteo",C4)),ISNUMBER(FIND("keratin",C4)),ISNUMBER(FIND(" cell's ",C4)),ISNUMBER(FIND("eukary",C4)),ISNUMBER(FIND("sperm",C4)))</f>
        <v>0</v>
      </c>
      <c r="AD4" t="b">
        <f>OR(ISNUMBER(FIND("human",B4)),ISNUMBER(FIND("workers",B4)),ISNUMBER(FIND("workforces",B4)),ISNUMBER(FIND("occupational",B4)),ISNUMBER(FIND("Case report",B4)),ISNUMBER(FIND("Workplaces",B4)),ISNUMBER(FIND("worker",B4)))</f>
        <v>0</v>
      </c>
      <c r="AE4" t="b">
        <f>OR(ISNUMBER(FIND(" plant ",C4)),ISNUMBER(FIND("Plant ",C4)),ISNUMBER(FIND("tomato",C4)),ISNUMBER(FIND("plants",C4)),ISNUMBER(FIND("Plants",C4)),ISNUMBER(FIND("algae",C4)),ISNUMBER(FIND("lettuce",C4)),ISNUMBER(FIND("green gram sprouts ",C4)),ISNUMBER(FIND("Cucurbita pepo",C4)),ISNUMBER(FIND("bean ",C4)),ISNUMBER(FIND("chloroplast",C4)),ISNUMBER(FIND("chlorophyll",C4)),ISNUMBER(FIND("seedling",C4)),ISNUMBER(FIND("canola",C4)),ISNUMBER(FIND("shoot",C4)),ISNUMBER(FIND("photosynthes",C4)),ISNUMBER(FIND(" leaves ",C4)),,ISNUMBER(FIND("agriculture",C4)),ISNUMBER(FIND(" crops ",C4)))</f>
        <v>0</v>
      </c>
      <c r="AF4" t="b">
        <f>OR(ISNUMBER(FIND("bacteria",C4)),ISNUMBER(FIND("Bacteria",C4)),ISNUMBER(FIND("Bacterium",C4)),ISNUMBER(FIND("bacterium",C4)),ISNUMBER(FIND(" coli ",C4)))</f>
        <v>0</v>
      </c>
      <c r="AG4" t="b">
        <f>OR(ISNUMBER(FIND("fungi",C4)),ISNUMBER(FIND("Fungi",C4)),ISNUMBER(FIND("fungus",C4)),ISNUMBER(FIND("Fungus",C4)),ISNUMBER(FIND("mushroom",C4)),ISNUMBER(FIND("Mushroom",C4)),ISNUMBER(FIND(" mold ",C4)))</f>
        <v>0</v>
      </c>
      <c r="AH4" t="b">
        <f>OR(ISNUMBER(FIND("Pig ",C4)),ISNUMBER(FIND("pig ",C4)),ISNUMBER(FIND("Pigs ",C4)),ISNUMBER(FIND("pigs ",C4)))</f>
        <v>0</v>
      </c>
      <c r="AI4" t="b">
        <f>OR(ISNUMBER(FIND(" C. elegans",C4)),ISNUMBER(FIND("Caenorhabditis elegans",C4)),ISNUMBER(FIND("earthworms",C4)),ISNUMBER(FIND(" Ficopomatus enigmaticus",C4)),ISNUMBER(FIND("larva",C4)),ISNUMBER(FIND("Lumbriculus variegatus",C4)),ISNUMBER(FIND("nematode",C4)))</f>
        <v>0</v>
      </c>
      <c r="AJ4" t="b">
        <f>NOT(OR(AA4,AB4,AC4,AD4,AE4,AF4,AG4,AH4,AI4))</f>
        <v>0</v>
      </c>
      <c r="AL4" t="b">
        <f>OR(AA4,AB4,AD4,AE4,AF4,AG4,AH4,AI4)</f>
        <v>1</v>
      </c>
      <c r="AM4" t="b">
        <f>IF(Table1[[#This Row],[In vivo?]],IF(Table1[[#This Row],[Cell]],FALSE,TRUE),FALSE)</f>
        <v>1</v>
      </c>
      <c r="AN4" t="b">
        <f>AND(AC4,AL4)</f>
        <v>0</v>
      </c>
      <c r="AO4" t="b">
        <f>IF(Table1[[#This Row],[Cell]],IF(Table1[[#This Row],[In vivo?]],FALSE,TRUE),FALSE)</f>
        <v>0</v>
      </c>
      <c r="AP4" t="b">
        <f>NOT(OR(Table1[[#This Row],[In vivo?]],Table1[[#This Row],[Only in Cell]]))</f>
        <v>0</v>
      </c>
      <c r="AQ4" t="b">
        <f>IF(OR(Table1[[#This Row],[Rodents]],Table1[[#This Row],[Human]],Table1[[#This Row],[Pig]]),OR(ISNUMBER(FIND("pulmonary",C4)),ISNUMBER(FIND("lung",C4))),"NA")</f>
        <v>1</v>
      </c>
      <c r="AR4" t="b">
        <f>IF(OR(Table1[[#This Row],[Rodents]],Table1[[#This Row],[Human]],Table1[[#This Row],[Pig]]),OR(ISNUMBER(FIND("skin",C4)),ISNUMBER(FIND("dermal",C4))),"NA")</f>
        <v>0</v>
      </c>
      <c r="AS4" t="b">
        <f>IF(OR(Table1[[#This Row],[Rodents]],Table1[[#This Row],[Human]],Table1[[#This Row],[Pig]]),OR(ISNUMBER(FIND("liver",C4)),ISNUMBER(FIND("hepat",C4))),"NA")</f>
        <v>0</v>
      </c>
      <c r="AT4" t="b">
        <f>IF(OR(Table1[[#This Row],[Rodents]],Table1[[#This Row],[Human]],Table1[[#This Row],[Pig]]),OR(ISNUMBER(FIND("kidney",C4)),ISNUMBER(FIND("neph",C4))),"NA")</f>
        <v>0</v>
      </c>
      <c r="AU4" t="b">
        <f>IF(OR(Table1[[#This Row],[Rodents]],Table1[[#This Row],[Human]],Table1[[#This Row],[Pig]]),OR(ISNUMBER(FIND("brain",C4)),ISNUMBER(FIND("neur",C4)),ISNUMBER(FIND("nerv",C4))),"NA")</f>
        <v>0</v>
      </c>
      <c r="AV4" t="b">
        <f>IF(OR(Table1[[#This Row],[Rodents]],Table1[[#This Row],[Human]],Table1[[#This Row],[Pig]]),OR(ISNUMBER(FIND("heart",C4)),ISNUMBER(FIND("cardi",C4))),"NA")</f>
        <v>0</v>
      </c>
      <c r="AW4" t="b">
        <f>IF(OR(Table1[[#This Row],[Rodents]],Table1[[#This Row],[Human]],Table1[[#This Row],[Pig]]),OR(ISNUMBER(FIND("gastro",C4)),ISNUMBER(FIND("intesti",C4)),ISNUMBER(FIND("stomach",C4))),"NA")</f>
        <v>0</v>
      </c>
      <c r="AX4" t="b">
        <f>IF(OR(Table1[[#This Row],[Rodents]],Table1[[#This Row],[Human]],Table1[[#This Row],[Pig]]),NOT(OR(AQ4,AR4,AS4,AT4,AU4,AV4,AW4)),"NA")</f>
        <v>0</v>
      </c>
      <c r="AY4" t="b">
        <f>OR(ISNUMBER(FIND("SWCNT",C4)),ISNUMBER(FIND("SWNT",C4)),ISNUMBER(FIND("single-wall",C4)),ISNUMBER(FIND("single wall",C4)),ISNUMBER(FIND("Single wall",C4)),ISNUMBER(FIND("Single-wall",C4)),ISNUMBER(FIND("SWCNT",B4)),ISNUMBER(FIND("SWNT",B4)),ISNUMBER(FIND("single-wall",B4)),ISNUMBER(FIND("single wall",B4)),ISNUMBER(FIND("Single-wall",B4)),ISNUMBER(FIND("Single wall",B4)))</f>
        <v>1</v>
      </c>
      <c r="AZ4" t="b">
        <f>OR(ISNUMBER(FIND("MWCNT",C4)),ISNUMBER(FIND("MWNT",C4)),ISNUMBER(FIND("multi-wall",C4)),ISNUMBER(FIND("multi wall",C4)),ISNUMBER(FIND("multiwall",C4)),ISNUMBER(FIND("Multi-wall",C4)),ISNUMBER(FIND("Multi wall",C4)),ISNUMBER(FIND("Multiwall",C4)),ISNUMBER(FIND("MWCNT",B4)),ISNUMBER(FIND("MWNT",B4)),ISNUMBER(FIND("multi-wall",B4)),ISNUMBER(FIND("multi wall",B4)),ISNUMBER(FIND("multiwall",B4)),ISNUMBER(FIND("Multi-wall",B4)),ISNUMBER(FIND("Multi wall",B4)),ISNUMBER(FIND("Multiwall",B4)),ISNUMBER(FIND("Double-wall",B4)),ISNUMBER(FIND("Double wall",B4)),ISNUMBER(FIND("Doublewall",B4)),ISNUMBER(FIND("double-wall",B4)),ISNUMBER(FIND("double wall",B4)),ISNUMBER(FIND("doublewall",B4)))</f>
        <v>0</v>
      </c>
      <c r="BA4" t="b">
        <f>AND(Table1[[#This Row],[SWCNT]],Table1[[#This Row],[MWCNT]])</f>
        <v>0</v>
      </c>
      <c r="BB4" t="b">
        <f>IF(Table1[[#This Row],[SWCNT]]=TRUE,FALSE,IF(Table1[[#This Row],[MWCNT]]=TRUE,FALSE,TRUE))</f>
        <v>0</v>
      </c>
      <c r="BC4" s="18"/>
      <c r="BH4" t="s">
        <v>6162</v>
      </c>
      <c r="BI4">
        <f>COUNTIF(AY:AY,TRUE)</f>
        <v>598</v>
      </c>
      <c r="BJ4">
        <f>COUNTIF(AZ:AZ,TRUE)</f>
        <v>1177</v>
      </c>
      <c r="BK4">
        <f>COUNTIF(BA:BA,TRUE)</f>
        <v>153</v>
      </c>
      <c r="BL4">
        <f>COUNTIF(BB:BB,TRUE)</f>
        <v>256</v>
      </c>
      <c r="BN4">
        <f>COUNTIF(F:F,TRUE)</f>
        <v>938</v>
      </c>
      <c r="BO4">
        <f>COUNTIF(G:G,TRUE)</f>
        <v>520</v>
      </c>
      <c r="BP4">
        <f>COUNTIF(H:H,TRUE)</f>
        <v>503</v>
      </c>
      <c r="BQ4">
        <f>COUNTIF(I:I,TRUE)</f>
        <v>392</v>
      </c>
      <c r="BR4">
        <f>COUNTIF(U:U,TRUE)</f>
        <v>653</v>
      </c>
      <c r="BS4">
        <f t="shared" ref="BS4:CB4" si="0">COUNTIF(J:J,TRUE)</f>
        <v>573</v>
      </c>
      <c r="BT4">
        <f t="shared" si="0"/>
        <v>31</v>
      </c>
      <c r="BU4">
        <f t="shared" si="0"/>
        <v>171</v>
      </c>
      <c r="BV4">
        <f t="shared" si="0"/>
        <v>183</v>
      </c>
      <c r="BW4">
        <f t="shared" si="0"/>
        <v>126</v>
      </c>
      <c r="BX4">
        <f t="shared" si="0"/>
        <v>281</v>
      </c>
      <c r="BY4">
        <f t="shared" si="0"/>
        <v>109</v>
      </c>
      <c r="BZ4">
        <f t="shared" si="0"/>
        <v>246</v>
      </c>
      <c r="CA4">
        <f t="shared" si="0"/>
        <v>121</v>
      </c>
      <c r="CB4">
        <f t="shared" si="0"/>
        <v>97</v>
      </c>
      <c r="CD4">
        <f>COUNTIF(V:V,TRUE)</f>
        <v>148</v>
      </c>
      <c r="CE4">
        <f t="shared" ref="CE4:CG4" si="1">COUNTIF(W:W,TRUE)</f>
        <v>13</v>
      </c>
      <c r="CF4">
        <f t="shared" si="1"/>
        <v>77</v>
      </c>
      <c r="CG4">
        <f t="shared" si="1"/>
        <v>385</v>
      </c>
      <c r="CI4">
        <f t="shared" ref="CI4:CR4" si="2">COUNTIF(AA:AA,TRUE)</f>
        <v>220</v>
      </c>
      <c r="CJ4">
        <f t="shared" si="2"/>
        <v>596</v>
      </c>
      <c r="CK4">
        <f t="shared" si="2"/>
        <v>1292</v>
      </c>
      <c r="CL4">
        <f t="shared" si="2"/>
        <v>18</v>
      </c>
      <c r="CM4">
        <f t="shared" si="2"/>
        <v>142</v>
      </c>
      <c r="CN4">
        <f t="shared" si="2"/>
        <v>101</v>
      </c>
      <c r="CO4">
        <f t="shared" si="2"/>
        <v>14</v>
      </c>
      <c r="CP4">
        <f t="shared" si="2"/>
        <v>3</v>
      </c>
      <c r="CQ4">
        <f t="shared" si="2"/>
        <v>65</v>
      </c>
      <c r="CR4">
        <f t="shared" si="2"/>
        <v>119</v>
      </c>
      <c r="CS4">
        <f t="shared" ref="CS4:DE4" si="3">COUNTIF(AL:AL,TRUE)</f>
        <v>1040</v>
      </c>
      <c r="CT4">
        <f t="shared" si="3"/>
        <v>468</v>
      </c>
      <c r="CU4">
        <f t="shared" si="3"/>
        <v>572</v>
      </c>
      <c r="CV4">
        <f t="shared" si="3"/>
        <v>720</v>
      </c>
      <c r="CW4">
        <f t="shared" si="3"/>
        <v>119</v>
      </c>
      <c r="CX4">
        <f t="shared" si="3"/>
        <v>359</v>
      </c>
      <c r="CY4">
        <f t="shared" si="3"/>
        <v>15</v>
      </c>
      <c r="CZ4">
        <f t="shared" si="3"/>
        <v>126</v>
      </c>
      <c r="DA4">
        <f t="shared" si="3"/>
        <v>33</v>
      </c>
      <c r="DB4">
        <f t="shared" si="3"/>
        <v>53</v>
      </c>
      <c r="DC4">
        <f t="shared" si="3"/>
        <v>44</v>
      </c>
      <c r="DD4">
        <f t="shared" si="3"/>
        <v>13</v>
      </c>
      <c r="DE4">
        <f t="shared" si="3"/>
        <v>133</v>
      </c>
    </row>
    <row r="5" spans="1:109" ht="166.5">
      <c r="A5" t="s">
        <v>4989</v>
      </c>
      <c r="B5" s="2" t="s">
        <v>4990</v>
      </c>
      <c r="C5" s="16" t="s">
        <v>4991</v>
      </c>
      <c r="D5" s="17" t="s">
        <v>209</v>
      </c>
      <c r="E5" s="2">
        <v>2011</v>
      </c>
      <c r="F5" t="b">
        <f>OR(ISNUMBER(FIND("cytotoxic",C5)),ISNUMBER(FIND("Cytotoxic",C5)),ISNUMBER(FIND("cellular toxicity",C5)),ISNUMBER(FIND("cell death",C5)),ISNUMBER(FIND("viable",C5)),ISNUMBER(FIND("phytotoxic",C5)),ISNUMBER(FIND("acute toxicity",C5)),ISNUMBER(FIND("MTT",C5)),ISNUMBER(FIND("survival",C5)),ISNUMBER(FIND("prolifer",C5)),ISNUMBER(FIND("apoptosis",C5)),ISNUMBER(FIND("neurotoxic",C5)),ISNUMBER(FIND("  lysis ",C5)),ISNUMBER(FIND("necrosis",C5)),ISNUMBER(FIND("cellular death",C5))*3,ISNUMBER(FIND("LDH",C5)),ISNUMBER(FIND("Acute toxicity",C5)))</f>
        <v>0</v>
      </c>
      <c r="G5" t="b">
        <f>OR(ISNUMBER(FIND("genotoxic",C5)),ISNUMBER(FIND("genotoxicity",C5)),ISNUMBER(FIND("DNA damage",C5)),ISNUMBER(FIND("DNA",C5)),ISNUMBER(FIND("RNA",C5)),ISNUMBER(FIND("mesothelioma",C5)),ISNUMBER(FIND("carcino",C5)),ISNUMBER(FIND("mutagen",C5)),ISNUMBER(FIND("genetic",C5)))</f>
        <v>1</v>
      </c>
      <c r="H5" t="b">
        <f>OR(ISNUMBER(FIND("inflammatory",C5)),ISNUMBER(FIND("inflamm",C5)))</f>
        <v>1</v>
      </c>
      <c r="I5" t="b">
        <f>OR(ISNUMBER(FIND("immune",C5)),ISNUMBER(FIND("immunological",C5)),ISNUMBER(FIND("interleuk",C5)),ISNUMBER(FIND("platelet activation",C5)),ISNUMBER(FIND("monocyte",C5)),ISNUMBER(FIND("leukocyte",C5)),ISNUMBER(FIND("cytokine",C5)),ISNUMBER(FIND("CD4",C5)),ISNUMBER(FIND("CD8",C5)),ISNUMBER(FIND("T-cell",C5)))</f>
        <v>0</v>
      </c>
      <c r="J5" t="b">
        <f>OR(ISNUMBER(FIND("reactive oxygen",C5)),ISNUMBER(FIND("ROS",C5)),ISNUMBER(FIND("free radical",C5)),ISNUMBER(FIND("oxidative stress",C5)),ISNUMBER(FIND("peroxid",C5)),ISNUMBER(FIND("oxidative",C5)),ISNUMBER(FIND("antioxid",C5)))</f>
        <v>0</v>
      </c>
      <c r="K5" t="b">
        <f>OR(ISNUMBER(FIND("autophag",C5)))</f>
        <v>0</v>
      </c>
      <c r="L5" t="b">
        <f>OR(ISNUMBER(FIND("morpholog",C5)))</f>
        <v>0</v>
      </c>
      <c r="M5" t="b">
        <f>OR(ISNUMBER(FIND("fibrosis",C5)),ISNUMBER(FIND("Fibrosis",C5)),ISNUMBER(FIND("fibrot",C5)))</f>
        <v>1</v>
      </c>
      <c r="N5" t="b">
        <f>OR(ISNUMBER(FIND("offspring",C5)),ISNUMBER(FIND("Parental",C5)),ISNUMBER(FIND("parental",C5)),ISNUMBER(FIND("germline",C5)),ISNUMBER(FIND("reproduc",C5)),ISNUMBER(FIND("embryo",C5)))</f>
        <v>0</v>
      </c>
      <c r="O5" t="b">
        <f>OR(ISNUMBER(FIND("metabol",C5)),ISNUMBER(FIND("Metabol",C5)),ISNUMBER(FIND("digest",C5)),ISNUMBER(FIND("mitochon",C5)))</f>
        <v>0</v>
      </c>
      <c r="P5" t="b">
        <f>OR(ISNUMBER(FIND("ecotox",C5)),ISNUMBER(FIND("Ecotox",B5)),ISNUMBER(FIND("ecotox",B5)),ISNUMBER(FIND("Ecotox",C5)))</f>
        <v>0</v>
      </c>
      <c r="Q5" t="b">
        <f>OR(ISNUMBER(FIND("Bioaccum",C5)),ISNUMBER(FIND("bioaccum",C5)),ISNUMBER(FIND("accum",C5)))</f>
        <v>0</v>
      </c>
      <c r="R5" t="b">
        <f>OR(ISNUMBER(FIND("Occupation",C5)),ISNUMBER(FIND("occupation",C5)),ISNUMBER(FIND("worker",C5)),ISNUMBER(FIND("workforce",C5)))</f>
        <v>0</v>
      </c>
      <c r="S5" t="b">
        <f>NOT(OR(F5,G5,H5,I5,J5,K5,L5,M5,N5,O5,P5,Q5,R5))</f>
        <v>0</v>
      </c>
      <c r="U5" t="b">
        <f>OR(Table1[[#This Row],[Inflammation]],Table1[[#This Row],[Immune]])</f>
        <v>1</v>
      </c>
      <c r="V5" t="str">
        <f>IF(OR(Table1[[#This Row],[Rodents]],Table1[[#This Row],[Human]],Table1[[#This Row],[Pig]]),OR(ISNUMBER(FIND("intratrach",C5)),ISNUMBER(FIND("nasal ",C5)),ISNUMBER(FIND("instill",C5))),"NA")</f>
        <v>NA</v>
      </c>
      <c r="W5" t="str">
        <f>IF(OR(Table1[[#This Row],[Rodents]],Table1[[#This Row],[Human]],Table1[[#This Row],[Pig]]),OR(ISNUMBER(FIND("dermal",C5)),ISNUMBER(FIND("skin ",C5))),"NA")</f>
        <v>NA</v>
      </c>
      <c r="X5" t="str">
        <f>IF(OR(Table1[[#This Row],[Rodents]],Table1[[#This Row],[Human]],Table1[[#This Row],[Pig]]),OR(ISNUMBER(FIND("injected",C5)),ISNUMBER(FIND("periton",C5)),ISNUMBER(FIND("intrascrot",C5))),"NA")</f>
        <v>NA</v>
      </c>
      <c r="Y5" t="str">
        <f>IF(OR(Table1[[#This Row],[Rodents]],Table1[[#This Row],[Human]],Table1[[#This Row],[Pig]]),NOT(OR(Table1[[#This Row],[Inhaled/Intratracheal/intranasal]],Table1[[#This Row],[Dermal]],Table1[[#This Row],[Injected]])),"NA")</f>
        <v>NA</v>
      </c>
      <c r="AA5" t="b">
        <f>OR(ISNUMBER(FIND("fish ",C5)),ISNUMBER(FIND("Fish ",C5)),ISNUMBER(FIND("aquatic",C5)),ISNUMBER(FIND("daphnids",C5)),ISNUMBER(FIND("Carcinus maenas",C5)),ISNUMBER(FIND("Daphnia",C5)),ISNUMBER(FIND("Ruditapes philippinarum",C5)),ISNUMBER(FIND("daphnia",C5)),ISNUMBER(FIND("marine",C5)),ISNUMBER(FIND("mussel",C5)),ISNUMBER(FIND("algae",C5)),ISNUMBER(FIND("Donax faba",C5)),ISNUMBER(FIND("estuarine",C5)),ISNUMBER(FIND("snail",C5)),ISNUMBER(FIND("Prorocentrum donghaiense",C5)) )</f>
        <v>0</v>
      </c>
      <c r="AB5" t="b">
        <f>OR(ISNUMBER(FIND(" rat ",C5)),ISNUMBER(FIND(" rats ",C5)),ISNUMBER(FIND(" Rats ",C5)),ISNUMBER(FIND(" Rat ",C5)),ISNUMBER(FIND(" rat.",C5)),ISNUMBER(FIND(" rats.",C5)),ISNUMBER(FIND("mouse",C5)),ISNUMBER(FIND("mice",C5)), ISNUMBER(FIND(" Mice",C5)))</f>
        <v>0</v>
      </c>
      <c r="AC5" t="b">
        <f>OR(ISNUMBER(FIND(" cell ",C5)),ISNUMBER(FIND("fibroblast",C5)),ISNUMBER(FIND("macrophage",C5)),ISNUMBER(FIND("epithelial",C5)),ISNUMBER(FIND("endothelial",C5)),ISNUMBER(FIND("neuron",C5)),ISNUMBER(FIND(" cells ",C5)),ISNUMBER(FIND("RBC",C5)),ISNUMBER(FIND("mitochond",C5)),ISNUMBER(FIND("adipocyte",C5)),ISNUMBER(FIND("osteo",C5)),ISNUMBER(FIND("keratin",C5)),ISNUMBER(FIND(" cell's ",C5)),ISNUMBER(FIND("eukary",C5)),ISNUMBER(FIND("sperm",C5)))</f>
        <v>0</v>
      </c>
      <c r="AD5" t="b">
        <f>OR(ISNUMBER(FIND("human",B5)),ISNUMBER(FIND("workers",B5)),ISNUMBER(FIND("workforces",B5)),ISNUMBER(FIND("occupational",B5)),ISNUMBER(FIND("Case report",B5)),ISNUMBER(FIND("Workplaces",B5)),ISNUMBER(FIND("worker",B5)))</f>
        <v>0</v>
      </c>
      <c r="AE5" t="b">
        <f>OR(ISNUMBER(FIND(" plant ",C5)),ISNUMBER(FIND("Plant ",C5)),ISNUMBER(FIND("tomato",C5)),ISNUMBER(FIND("plants",C5)),ISNUMBER(FIND("Plants",C5)),ISNUMBER(FIND("algae",C5)),ISNUMBER(FIND("lettuce",C5)),ISNUMBER(FIND("green gram sprouts ",C5)),ISNUMBER(FIND("Cucurbita pepo",C5)),ISNUMBER(FIND("bean ",C5)),ISNUMBER(FIND("chloroplast",C5)),ISNUMBER(FIND("chlorophyll",C5)),ISNUMBER(FIND("seedling",C5)),ISNUMBER(FIND("canola",C5)),ISNUMBER(FIND("shoot",C5)),ISNUMBER(FIND("photosynthes",C5)),ISNUMBER(FIND(" leaves ",C5)),,ISNUMBER(FIND("agriculture",C5)),ISNUMBER(FIND(" crops ",C5)))</f>
        <v>0</v>
      </c>
      <c r="AF5" t="b">
        <f>OR(ISNUMBER(FIND("bacteria",C5)),ISNUMBER(FIND("Bacteria",C5)),ISNUMBER(FIND("Bacterium",C5)),ISNUMBER(FIND("bacterium",C5)),ISNUMBER(FIND(" coli ",C5)))</f>
        <v>0</v>
      </c>
      <c r="AG5" t="b">
        <f>OR(ISNUMBER(FIND("fungi",C5)),ISNUMBER(FIND("Fungi",C5)),ISNUMBER(FIND("fungus",C5)),ISNUMBER(FIND("Fungus",C5)),ISNUMBER(FIND("mushroom",C5)),ISNUMBER(FIND("Mushroom",C5)),ISNUMBER(FIND(" mold ",C5)))</f>
        <v>0</v>
      </c>
      <c r="AH5" t="b">
        <f>OR(ISNUMBER(FIND("Pig ",C5)),ISNUMBER(FIND("pig ",C5)),ISNUMBER(FIND("Pigs ",C5)),ISNUMBER(FIND("pigs ",C5)))</f>
        <v>0</v>
      </c>
      <c r="AI5" t="b">
        <f>OR(ISNUMBER(FIND(" C. elegans",C5)),ISNUMBER(FIND("Caenorhabditis elegans",C5)),ISNUMBER(FIND("earthworms",C5)),ISNUMBER(FIND(" Ficopomatus enigmaticus",C5)),ISNUMBER(FIND("larva",C5)),ISNUMBER(FIND("Lumbriculus variegatus",C5)),ISNUMBER(FIND("nematode",C5)))</f>
        <v>0</v>
      </c>
      <c r="AJ5" t="b">
        <f>NOT(OR(AA5,AB5,AC5,AD5,AE5,AF5,AG5,AH5,AI5))</f>
        <v>1</v>
      </c>
      <c r="AK5" t="s">
        <v>6107</v>
      </c>
      <c r="AL5" t="b">
        <f>OR(AA5,AB5,AD5,AE5,AF5,AG5,AH5,AI5)</f>
        <v>0</v>
      </c>
      <c r="AM5" t="b">
        <f>IF(Table1[[#This Row],[In vivo?]],IF(Table1[[#This Row],[Cell]],FALSE,TRUE),FALSE)</f>
        <v>0</v>
      </c>
      <c r="AN5" t="b">
        <f>AND(AC5,AL5)</f>
        <v>0</v>
      </c>
      <c r="AO5" t="b">
        <f>IF(Table1[[#This Row],[Cell]],IF(Table1[[#This Row],[In vivo?]],FALSE,TRUE),FALSE)</f>
        <v>0</v>
      </c>
      <c r="AP5" t="b">
        <f>NOT(OR(Table1[[#This Row],[In vivo?]],Table1[[#This Row],[Only in Cell]]))</f>
        <v>1</v>
      </c>
      <c r="AQ5" t="str">
        <f>IF(OR(Table1[[#This Row],[Rodents]],Table1[[#This Row],[Human]],Table1[[#This Row],[Pig]]),OR(ISNUMBER(FIND("pulmonary",C5)),ISNUMBER(FIND("lung",C5))),"NA")</f>
        <v>NA</v>
      </c>
      <c r="AR5" t="str">
        <f>IF(OR(Table1[[#This Row],[Rodents]],Table1[[#This Row],[Human]],Table1[[#This Row],[Pig]]),OR(ISNUMBER(FIND("skin",C5)),ISNUMBER(FIND("dermal",C5))),"NA")</f>
        <v>NA</v>
      </c>
      <c r="AS5" t="str">
        <f>IF(OR(Table1[[#This Row],[Rodents]],Table1[[#This Row],[Human]],Table1[[#This Row],[Pig]]),OR(ISNUMBER(FIND("liver",C5)),ISNUMBER(FIND("hepat",C5))),"NA")</f>
        <v>NA</v>
      </c>
      <c r="AT5" t="str">
        <f>IF(OR(Table1[[#This Row],[Rodents]],Table1[[#This Row],[Human]],Table1[[#This Row],[Pig]]),OR(ISNUMBER(FIND("kidney",C5)),ISNUMBER(FIND("neph",C5))),"NA")</f>
        <v>NA</v>
      </c>
      <c r="AU5" t="str">
        <f>IF(OR(Table1[[#This Row],[Rodents]],Table1[[#This Row],[Human]],Table1[[#This Row],[Pig]]),OR(ISNUMBER(FIND("brain",C5)),ISNUMBER(FIND("neur",C5)),ISNUMBER(FIND("nerv",C5))),"NA")</f>
        <v>NA</v>
      </c>
      <c r="AV5" t="str">
        <f>IF(OR(Table1[[#This Row],[Rodents]],Table1[[#This Row],[Human]],Table1[[#This Row],[Pig]]),OR(ISNUMBER(FIND("heart",C5)),ISNUMBER(FIND("cardi",C5))),"NA")</f>
        <v>NA</v>
      </c>
      <c r="AW5" t="str">
        <f>IF(OR(Table1[[#This Row],[Rodents]],Table1[[#This Row],[Human]],Table1[[#This Row],[Pig]]),OR(ISNUMBER(FIND("gastro",C5)),ISNUMBER(FIND("intesti",C5)),ISNUMBER(FIND("stomach",C5))),"NA")</f>
        <v>NA</v>
      </c>
      <c r="AX5" t="str">
        <f>IF(OR(Table1[[#This Row],[Rodents]],Table1[[#This Row],[Human]],Table1[[#This Row],[Pig]]),NOT(OR(AQ5,AR5,AS5,AT5,AU5,AV5,AW5)),"NA")</f>
        <v>NA</v>
      </c>
      <c r="AY5" t="b">
        <f>OR(ISNUMBER(FIND("SWCNT",C5)),ISNUMBER(FIND("SWNT",C5)),ISNUMBER(FIND("single-wall",C5)),ISNUMBER(FIND("single wall",C5)),ISNUMBER(FIND("Single wall",C5)),ISNUMBER(FIND("Single-wall",C5)),ISNUMBER(FIND("SWCNT",B5)),ISNUMBER(FIND("SWNT",B5)),ISNUMBER(FIND("single-wall",B5)),ISNUMBER(FIND("single wall",B5)),ISNUMBER(FIND("Single-wall",B5)),ISNUMBER(FIND("Single wall",B5)))</f>
        <v>0</v>
      </c>
      <c r="AZ5" t="b">
        <f>OR(ISNUMBER(FIND("MWCNT",C5)),ISNUMBER(FIND("MWNT",C5)),ISNUMBER(FIND("multi-wall",C5)),ISNUMBER(FIND("multi wall",C5)),ISNUMBER(FIND("multiwall",C5)),ISNUMBER(FIND("Multi-wall",C5)),ISNUMBER(FIND("Multi wall",C5)),ISNUMBER(FIND("Multiwall",C5)),ISNUMBER(FIND("MWCNT",B5)),ISNUMBER(FIND("MWNT",B5)),ISNUMBER(FIND("multi-wall",B5)),ISNUMBER(FIND("multi wall",B5)),ISNUMBER(FIND("multiwall",B5)),ISNUMBER(FIND("Multi-wall",B5)),ISNUMBER(FIND("Multi wall",B5)),ISNUMBER(FIND("Multiwall",B5)),ISNUMBER(FIND("Double-wall",B5)),ISNUMBER(FIND("Double wall",B5)),ISNUMBER(FIND("Doublewall",B5)),ISNUMBER(FIND("double-wall",B5)),ISNUMBER(FIND("double wall",B5)),ISNUMBER(FIND("doublewall",B5)))</f>
        <v>0</v>
      </c>
      <c r="BA5" t="b">
        <f>AND(Table1[[#This Row],[SWCNT]],Table1[[#This Row],[MWCNT]])</f>
        <v>0</v>
      </c>
      <c r="BB5" t="b">
        <f>IF(Table1[[#This Row],[SWCNT]]=TRUE,FALSE,IF(Table1[[#This Row],[MWCNT]]=TRUE,FALSE,TRUE))</f>
        <v>1</v>
      </c>
      <c r="BC5" s="18"/>
      <c r="BH5" t="s">
        <v>6163</v>
      </c>
      <c r="BI5" s="20" t="e">
        <f>BI4/$BI6*100</f>
        <v>#DIV/0!</v>
      </c>
      <c r="BJ5" s="20" t="e">
        <f t="shared" ref="BJ5:BL5" si="4">BJ4/$BI6*100</f>
        <v>#DIV/0!</v>
      </c>
      <c r="BK5" s="23" t="e">
        <f t="shared" si="4"/>
        <v>#DIV/0!</v>
      </c>
      <c r="BL5" s="20" t="e">
        <f t="shared" si="4"/>
        <v>#DIV/0!</v>
      </c>
      <c r="CS5" t="s">
        <v>6171</v>
      </c>
      <c r="CT5" s="23">
        <f>CT4/SUM($CT4:$CW4)*100</f>
        <v>24.906865353911655</v>
      </c>
      <c r="CU5" s="23">
        <f t="shared" ref="CU5:CW5" si="5">CU4/SUM($CT4:$CW4)*100</f>
        <v>30.441724321447577</v>
      </c>
      <c r="CV5" s="23">
        <f t="shared" si="5"/>
        <v>38.318254390633314</v>
      </c>
      <c r="CW5" s="23">
        <f t="shared" si="5"/>
        <v>6.3331559340074506</v>
      </c>
    </row>
    <row r="6" spans="1:109" ht="185">
      <c r="A6" t="s">
        <v>1610</v>
      </c>
      <c r="B6" s="2" t="s">
        <v>1611</v>
      </c>
      <c r="C6" s="16" t="s">
        <v>1612</v>
      </c>
      <c r="D6" s="17" t="s">
        <v>984</v>
      </c>
      <c r="E6" s="2">
        <v>2019</v>
      </c>
      <c r="F6" t="b">
        <f>OR(ISNUMBER(FIND("cytotoxic",C6)),ISNUMBER(FIND("Cytotoxic",C6)),ISNUMBER(FIND("cellular toxicity",C6)),ISNUMBER(FIND("cell death",C6)),ISNUMBER(FIND("viable",C6)),ISNUMBER(FIND("phytotoxic",C6)),ISNUMBER(FIND("acute toxicity",C6)),ISNUMBER(FIND("MTT",C6)),ISNUMBER(FIND("survival",C6)),ISNUMBER(FIND("prolifer",C6)),ISNUMBER(FIND("apoptosis",C6)),ISNUMBER(FIND("neurotoxic",C6)),ISNUMBER(FIND("  lysis ",C6)),ISNUMBER(FIND("necrosis",C6)),ISNUMBER(FIND("cellular death",C6))*3,ISNUMBER(FIND("LDH",C6)),ISNUMBER(FIND("Acute toxicity",C6)))</f>
        <v>0</v>
      </c>
      <c r="G6" t="b">
        <f>OR(ISNUMBER(FIND("genotoxic",C6)),ISNUMBER(FIND("genotoxicity",C6)),ISNUMBER(FIND("DNA damage",C6)),ISNUMBER(FIND("DNA",C6)),ISNUMBER(FIND("RNA",C6)),ISNUMBER(FIND("mesothelioma",C6)),ISNUMBER(FIND("carcino",C6)),ISNUMBER(FIND("mutagen",C6)),ISNUMBER(FIND("genetic",C6)))</f>
        <v>1</v>
      </c>
      <c r="H6" t="b">
        <f>OR(ISNUMBER(FIND("inflammatory",C6)),ISNUMBER(FIND("inflamm",C6)))</f>
        <v>1</v>
      </c>
      <c r="I6" t="b">
        <f>OR(ISNUMBER(FIND("immune",C6)),ISNUMBER(FIND("immunological",C6)),ISNUMBER(FIND("interleuk",C6)),ISNUMBER(FIND("platelet activation",C6)),ISNUMBER(FIND("monocyte",C6)),ISNUMBER(FIND("leukocyte",C6)),ISNUMBER(FIND("cytokine",C6)),ISNUMBER(FIND("CD4",C6)),ISNUMBER(FIND("CD8",C6)),ISNUMBER(FIND("T-cell",C6)))</f>
        <v>0</v>
      </c>
      <c r="J6" t="b">
        <f>OR(ISNUMBER(FIND("reactive oxygen",C6)),ISNUMBER(FIND("ROS",C6)),ISNUMBER(FIND("free radical",C6)),ISNUMBER(FIND("oxidative stress",C6)),ISNUMBER(FIND("peroxid",C6)),ISNUMBER(FIND("oxidative",C6)),ISNUMBER(FIND("antioxid",C6)))</f>
        <v>0</v>
      </c>
      <c r="K6" t="b">
        <f>OR(ISNUMBER(FIND("autophag",C6)))</f>
        <v>0</v>
      </c>
      <c r="L6" t="b">
        <f>OR(ISNUMBER(FIND("morpholog",C6)))</f>
        <v>0</v>
      </c>
      <c r="M6" t="b">
        <f>OR(ISNUMBER(FIND("fibrosis",C6)),ISNUMBER(FIND("Fibrosis",C6)),ISNUMBER(FIND("fibrot",C6)))</f>
        <v>0</v>
      </c>
      <c r="N6" t="b">
        <f>OR(ISNUMBER(FIND("offspring",C6)),ISNUMBER(FIND("Parental",C6)),ISNUMBER(FIND("parental",C6)),ISNUMBER(FIND("germline",C6)),ISNUMBER(FIND("reproduc",C6)),ISNUMBER(FIND("embryo",C6)))</f>
        <v>0</v>
      </c>
      <c r="O6" t="b">
        <f>OR(ISNUMBER(FIND("metabol",C6)),ISNUMBER(FIND("Metabol",C6)),ISNUMBER(FIND("digest",C6)),ISNUMBER(FIND("mitochon",C6)))</f>
        <v>0</v>
      </c>
      <c r="P6" t="b">
        <f>OR(ISNUMBER(FIND("ecotox",C6)),ISNUMBER(FIND("Ecotox",B6)),ISNUMBER(FIND("ecotox",B6)),ISNUMBER(FIND("Ecotox",C6)))</f>
        <v>0</v>
      </c>
      <c r="Q6" t="b">
        <f>OR(ISNUMBER(FIND("Bioaccum",C6)),ISNUMBER(FIND("bioaccum",C6)),ISNUMBER(FIND("accum",C6)))</f>
        <v>0</v>
      </c>
      <c r="R6" t="b">
        <f>OR(ISNUMBER(FIND("Occupation",C6)),ISNUMBER(FIND("occupation",C6)),ISNUMBER(FIND("worker",C6)),ISNUMBER(FIND("workforce",C6)))</f>
        <v>0</v>
      </c>
      <c r="S6" t="b">
        <f>NOT(OR(F6,G6,H6,I6,J6,K6,L6,M6,N6,O6,P6,Q6,R6))</f>
        <v>0</v>
      </c>
      <c r="U6" t="b">
        <f>OR(Table1[[#This Row],[Inflammation]],Table1[[#This Row],[Immune]])</f>
        <v>1</v>
      </c>
      <c r="V6" t="b">
        <f>IF(OR(Table1[[#This Row],[Rodents]],Table1[[#This Row],[Human]],Table1[[#This Row],[Pig]]),OR(ISNUMBER(FIND("intratrach",C6)),ISNUMBER(FIND("nasal ",C6)),ISNUMBER(FIND("instill",C6))),"NA")</f>
        <v>1</v>
      </c>
      <c r="W6" t="b">
        <f>IF(OR(Table1[[#This Row],[Rodents]],Table1[[#This Row],[Human]],Table1[[#This Row],[Pig]]),OR(ISNUMBER(FIND("dermal",C6)),ISNUMBER(FIND("skin ",C6))),"NA")</f>
        <v>0</v>
      </c>
      <c r="X6" t="b">
        <f>IF(OR(Table1[[#This Row],[Rodents]],Table1[[#This Row],[Human]],Table1[[#This Row],[Pig]]),OR(ISNUMBER(FIND("injected",C6)),ISNUMBER(FIND("periton",C6)),ISNUMBER(FIND("intrascrot",C6))),"NA")</f>
        <v>0</v>
      </c>
      <c r="Y6" t="b">
        <f>IF(OR(Table1[[#This Row],[Rodents]],Table1[[#This Row],[Human]],Table1[[#This Row],[Pig]]),NOT(OR(Table1[[#This Row],[Inhaled/Intratracheal/intranasal]],Table1[[#This Row],[Dermal]],Table1[[#This Row],[Injected]])),"NA")</f>
        <v>0</v>
      </c>
      <c r="AA6" t="b">
        <f>OR(ISNUMBER(FIND("fish ",C6)),ISNUMBER(FIND("Fish ",C6)),ISNUMBER(FIND("aquatic",C6)),ISNUMBER(FIND("daphnids",C6)),ISNUMBER(FIND("Carcinus maenas",C6)),ISNUMBER(FIND("Daphnia",C6)),ISNUMBER(FIND("Ruditapes philippinarum",C6)),ISNUMBER(FIND("daphnia",C6)),ISNUMBER(FIND("marine",C6)),ISNUMBER(FIND("mussel",C6)),ISNUMBER(FIND("algae",C6)),ISNUMBER(FIND("Donax faba",C6)),ISNUMBER(FIND("estuarine",C6)),ISNUMBER(FIND("snail",C6)),ISNUMBER(FIND("Prorocentrum donghaiense",C6)) )</f>
        <v>0</v>
      </c>
      <c r="AB6" t="b">
        <f>OR(ISNUMBER(FIND(" rat ",C6)),ISNUMBER(FIND(" rats ",C6)),ISNUMBER(FIND(" Rats ",C6)),ISNUMBER(FIND(" Rat ",C6)),ISNUMBER(FIND(" rat.",C6)),ISNUMBER(FIND(" rats.",C6)),ISNUMBER(FIND("mouse",C6)),ISNUMBER(FIND("mice",C6)), ISNUMBER(FIND(" Mice",C6)))</f>
        <v>1</v>
      </c>
      <c r="AC6" t="b">
        <f>OR(ISNUMBER(FIND(" cell ",C6)),ISNUMBER(FIND("fibroblast",C6)),ISNUMBER(FIND("macrophage",C6)),ISNUMBER(FIND("epithelial",C6)),ISNUMBER(FIND("endothelial",C6)),ISNUMBER(FIND("neuron",C6)),ISNUMBER(FIND(" cells ",C6)),ISNUMBER(FIND("RBC",C6)),ISNUMBER(FIND("mitochond",C6)),ISNUMBER(FIND("adipocyte",C6)),ISNUMBER(FIND("osteo",C6)),ISNUMBER(FIND("keratin",C6)),ISNUMBER(FIND(" cell's ",C6)),ISNUMBER(FIND("eukary",C6)),ISNUMBER(FIND("sperm",C6)))</f>
        <v>0</v>
      </c>
      <c r="AD6" t="b">
        <f>OR(ISNUMBER(FIND("human",B6)),ISNUMBER(FIND("workers",B6)),ISNUMBER(FIND("workforces",B6)),ISNUMBER(FIND("occupational",B6)),ISNUMBER(FIND("Case report",B6)),ISNUMBER(FIND("Workplaces",B6)),ISNUMBER(FIND("worker",B6)))</f>
        <v>0</v>
      </c>
      <c r="AE6" t="b">
        <f>OR(ISNUMBER(FIND(" plant ",C6)),ISNUMBER(FIND("Plant ",C6)),ISNUMBER(FIND("tomato",C6)),ISNUMBER(FIND("plants",C6)),ISNUMBER(FIND("Plants",C6)),ISNUMBER(FIND("algae",C6)),ISNUMBER(FIND("lettuce",C6)),ISNUMBER(FIND("green gram sprouts ",C6)),ISNUMBER(FIND("Cucurbita pepo",C6)),ISNUMBER(FIND("bean ",C6)),ISNUMBER(FIND("chloroplast",C6)),ISNUMBER(FIND("chlorophyll",C6)),ISNUMBER(FIND("seedling",C6)),ISNUMBER(FIND("canola",C6)),ISNUMBER(FIND("shoot",C6)),ISNUMBER(FIND("photosynthes",C6)),ISNUMBER(FIND(" leaves ",C6)),,ISNUMBER(FIND("agriculture",C6)),ISNUMBER(FIND(" crops ",C6)))</f>
        <v>0</v>
      </c>
      <c r="AF6" t="b">
        <f>OR(ISNUMBER(FIND("bacteria",C6)),ISNUMBER(FIND("Bacteria",C6)),ISNUMBER(FIND("Bacterium",C6)),ISNUMBER(FIND("bacterium",C6)),ISNUMBER(FIND(" coli ",C6)))</f>
        <v>0</v>
      </c>
      <c r="AG6" t="b">
        <f>OR(ISNUMBER(FIND("fungi",C6)),ISNUMBER(FIND("Fungi",C6)),ISNUMBER(FIND("fungus",C6)),ISNUMBER(FIND("Fungus",C6)),ISNUMBER(FIND("mushroom",C6)),ISNUMBER(FIND("Mushroom",C6)),ISNUMBER(FIND(" mold ",C6)))</f>
        <v>0</v>
      </c>
      <c r="AH6" t="b">
        <f>OR(ISNUMBER(FIND("Pig ",C6)),ISNUMBER(FIND("pig ",C6)),ISNUMBER(FIND("Pigs ",C6)),ISNUMBER(FIND("pigs ",C6)))</f>
        <v>0</v>
      </c>
      <c r="AI6" t="b">
        <f>OR(ISNUMBER(FIND(" C. elegans",C6)),ISNUMBER(FIND("Caenorhabditis elegans",C6)),ISNUMBER(FIND("earthworms",C6)),ISNUMBER(FIND(" Ficopomatus enigmaticus",C6)),ISNUMBER(FIND("larva",C6)),ISNUMBER(FIND("Lumbriculus variegatus",C6)),ISNUMBER(FIND("nematode",C6)))</f>
        <v>0</v>
      </c>
      <c r="AJ6" t="b">
        <f>NOT(OR(AA6,AB6,AC6,AD6,AE6,AF6,AG6,AH6,AI6))</f>
        <v>0</v>
      </c>
      <c r="AL6" t="b">
        <f>OR(AA6,AB6,AD6,AE6,AF6,AG6,AH6,AI6)</f>
        <v>1</v>
      </c>
      <c r="AM6" t="b">
        <f>IF(Table1[[#This Row],[In vivo?]],IF(Table1[[#This Row],[Cell]],FALSE,TRUE),FALSE)</f>
        <v>1</v>
      </c>
      <c r="AN6" t="b">
        <f>AND(AC6,AL6)</f>
        <v>0</v>
      </c>
      <c r="AO6" t="b">
        <f>IF(Table1[[#This Row],[Cell]],IF(Table1[[#This Row],[In vivo?]],FALSE,TRUE),FALSE)</f>
        <v>0</v>
      </c>
      <c r="AP6" t="b">
        <f>NOT(OR(Table1[[#This Row],[In vivo?]],Table1[[#This Row],[Only in Cell]]))</f>
        <v>0</v>
      </c>
      <c r="AQ6" t="b">
        <f>IF(OR(Table1[[#This Row],[Rodents]],Table1[[#This Row],[Human]],Table1[[#This Row],[Pig]]),OR(ISNUMBER(FIND("pulmonary",C6)),ISNUMBER(FIND("lung",C6))),"NA")</f>
        <v>1</v>
      </c>
      <c r="AR6" t="b">
        <f>IF(OR(Table1[[#This Row],[Rodents]],Table1[[#This Row],[Human]],Table1[[#This Row],[Pig]]),OR(ISNUMBER(FIND("skin",C6)),ISNUMBER(FIND("dermal",C6))),"NA")</f>
        <v>0</v>
      </c>
      <c r="AS6" t="b">
        <f>IF(OR(Table1[[#This Row],[Rodents]],Table1[[#This Row],[Human]],Table1[[#This Row],[Pig]]),OR(ISNUMBER(FIND("liver",C6)),ISNUMBER(FIND("hepat",C6))),"NA")</f>
        <v>1</v>
      </c>
      <c r="AT6" t="b">
        <f>IF(OR(Table1[[#This Row],[Rodents]],Table1[[#This Row],[Human]],Table1[[#This Row],[Pig]]),OR(ISNUMBER(FIND("kidney",C6)),ISNUMBER(FIND("neph",C6))),"NA")</f>
        <v>0</v>
      </c>
      <c r="AU6" t="b">
        <f>IF(OR(Table1[[#This Row],[Rodents]],Table1[[#This Row],[Human]],Table1[[#This Row],[Pig]]),OR(ISNUMBER(FIND("brain",C6)),ISNUMBER(FIND("neur",C6)),ISNUMBER(FIND("nerv",C6))),"NA")</f>
        <v>0</v>
      </c>
      <c r="AV6" t="b">
        <f>IF(OR(Table1[[#This Row],[Rodents]],Table1[[#This Row],[Human]],Table1[[#This Row],[Pig]]),OR(ISNUMBER(FIND("heart",C6)),ISNUMBER(FIND("cardi",C6))),"NA")</f>
        <v>0</v>
      </c>
      <c r="AW6" t="b">
        <f>IF(OR(Table1[[#This Row],[Rodents]],Table1[[#This Row],[Human]],Table1[[#This Row],[Pig]]),OR(ISNUMBER(FIND("gastro",C6)),ISNUMBER(FIND("intesti",C6)),ISNUMBER(FIND("stomach",C6))),"NA")</f>
        <v>0</v>
      </c>
      <c r="AX6" t="b">
        <f>IF(OR(Table1[[#This Row],[Rodents]],Table1[[#This Row],[Human]],Table1[[#This Row],[Pig]]),NOT(OR(AQ6,AR6,AS6,AT6,AU6,AV6,AW6)),"NA")</f>
        <v>0</v>
      </c>
      <c r="AY6" t="b">
        <f>OR(ISNUMBER(FIND("SWCNT",C6)),ISNUMBER(FIND("SWNT",C6)),ISNUMBER(FIND("single-wall",C6)),ISNUMBER(FIND("single wall",C6)),ISNUMBER(FIND("Single wall",C6)),ISNUMBER(FIND("Single-wall",C6)),ISNUMBER(FIND("SWCNT",B6)),ISNUMBER(FIND("SWNT",B6)),ISNUMBER(FIND("single-wall",B6)),ISNUMBER(FIND("single wall",B6)),ISNUMBER(FIND("Single-wall",B6)),ISNUMBER(FIND("Single wall",B6)))</f>
        <v>0</v>
      </c>
      <c r="AZ6" t="b">
        <f>OR(ISNUMBER(FIND("MWCNT",C6)),ISNUMBER(FIND("MWNT",C6)),ISNUMBER(FIND("multi-wall",C6)),ISNUMBER(FIND("multi wall",C6)),ISNUMBER(FIND("multiwall",C6)),ISNUMBER(FIND("Multi-wall",C6)),ISNUMBER(FIND("Multi wall",C6)),ISNUMBER(FIND("Multiwall",C6)),ISNUMBER(FIND("MWCNT",B6)),ISNUMBER(FIND("MWNT",B6)),ISNUMBER(FIND("multi-wall",B6)),ISNUMBER(FIND("multi wall",B6)),ISNUMBER(FIND("multiwall",B6)),ISNUMBER(FIND("Multi-wall",B6)),ISNUMBER(FIND("Multi wall",B6)),ISNUMBER(FIND("Multiwall",B6)),ISNUMBER(FIND("Double-wall",B6)),ISNUMBER(FIND("Double wall",B6)),ISNUMBER(FIND("Doublewall",B6)),ISNUMBER(FIND("double-wall",B6)),ISNUMBER(FIND("double wall",B6)),ISNUMBER(FIND("doublewall",B6)))</f>
        <v>0</v>
      </c>
      <c r="BA6" t="b">
        <f>AND(Table1[[#This Row],[SWCNT]],Table1[[#This Row],[MWCNT]])</f>
        <v>0</v>
      </c>
      <c r="BB6" t="b">
        <f>IF(Table1[[#This Row],[SWCNT]]=TRUE,FALSE,IF(Table1[[#This Row],[MWCNT]]=TRUE,FALSE,TRUE))</f>
        <v>1</v>
      </c>
      <c r="BC6" s="18"/>
      <c r="BH6" t="s">
        <v>6164</v>
      </c>
    </row>
    <row r="7" spans="1:109" ht="203.5">
      <c r="A7" t="s">
        <v>5140</v>
      </c>
      <c r="B7" s="2" t="s">
        <v>5143</v>
      </c>
      <c r="C7" s="16" t="s">
        <v>6074</v>
      </c>
      <c r="D7" s="17" t="s">
        <v>395</v>
      </c>
      <c r="E7" s="2">
        <v>2010</v>
      </c>
      <c r="F7" t="b">
        <f>OR(ISNUMBER(FIND("cytotoxic",C7)),ISNUMBER(FIND("Cytotoxic",C7)),ISNUMBER(FIND("cellular toxicity",C7)),ISNUMBER(FIND("cell death",C7)),ISNUMBER(FIND("viable",C7)),ISNUMBER(FIND("phytotoxic",C7)),ISNUMBER(FIND("acute toxicity",C7)),ISNUMBER(FIND("MTT",C7)),ISNUMBER(FIND("survival",C7)),ISNUMBER(FIND("prolifer",C7)),ISNUMBER(FIND("apoptosis",C7)),ISNUMBER(FIND("neurotoxic",C7)),ISNUMBER(FIND("  lysis ",C7)),ISNUMBER(FIND("necrosis",C7)),ISNUMBER(FIND("cellular death",C7))*3,ISNUMBER(FIND("LDH",C7)),ISNUMBER(FIND("Acute toxicity",C7)))</f>
        <v>0</v>
      </c>
      <c r="G7" t="b">
        <f>OR(ISNUMBER(FIND("genotoxic",C7)),ISNUMBER(FIND("genotoxicity",C7)),ISNUMBER(FIND("DNA damage",C7)),ISNUMBER(FIND("DNA",C7)),ISNUMBER(FIND("RNA",C7)),ISNUMBER(FIND("mesothelioma",C7)),ISNUMBER(FIND("carcino",C7)),ISNUMBER(FIND("mutagen",C7)),ISNUMBER(FIND("genetic",C7)))</f>
        <v>0</v>
      </c>
      <c r="H7" t="b">
        <f>OR(ISNUMBER(FIND("inflammatory",C7)),ISNUMBER(FIND("inflamm",C7)))</f>
        <v>1</v>
      </c>
      <c r="I7" t="b">
        <f>OR(ISNUMBER(FIND("immune",C7)),ISNUMBER(FIND("immunological",C7)),ISNUMBER(FIND("interleuk",C7)),ISNUMBER(FIND("platelet activation",C7)),ISNUMBER(FIND("monocyte",C7)),ISNUMBER(FIND("leukocyte",C7)),ISNUMBER(FIND("cytokine",C7)),ISNUMBER(FIND("CD4",C7)),ISNUMBER(FIND("CD8",C7)),ISNUMBER(FIND("T-cell",C7)))</f>
        <v>1</v>
      </c>
      <c r="J7" t="b">
        <f>OR(ISNUMBER(FIND("reactive oxygen",C7)),ISNUMBER(FIND("ROS",C7)),ISNUMBER(FIND("free radical",C7)),ISNUMBER(FIND("oxidative stress",C7)),ISNUMBER(FIND("peroxid",C7)),ISNUMBER(FIND("oxidative",C7)),ISNUMBER(FIND("antioxid",C7)))</f>
        <v>1</v>
      </c>
      <c r="K7" t="b">
        <f>OR(ISNUMBER(FIND("autophag",C7)))</f>
        <v>0</v>
      </c>
      <c r="L7" t="b">
        <f>OR(ISNUMBER(FIND("morpholog",C7)))</f>
        <v>0</v>
      </c>
      <c r="M7" t="b">
        <f>OR(ISNUMBER(FIND("fibrosis",C7)),ISNUMBER(FIND("Fibrosis",C7)),ISNUMBER(FIND("fibrot",C7)))</f>
        <v>1</v>
      </c>
      <c r="N7" t="b">
        <f>OR(ISNUMBER(FIND("offspring",C7)),ISNUMBER(FIND("Parental",C7)),ISNUMBER(FIND("parental",C7)),ISNUMBER(FIND("germline",C7)),ISNUMBER(FIND("reproduc",C7)),ISNUMBER(FIND("embryo",C7)))</f>
        <v>0</v>
      </c>
      <c r="O7" t="b">
        <f>OR(ISNUMBER(FIND("metabol",C7)),ISNUMBER(FIND("Metabol",C7)),ISNUMBER(FIND("digest",C7)),ISNUMBER(FIND("mitochon",C7)))</f>
        <v>0</v>
      </c>
      <c r="P7" t="b">
        <f>OR(ISNUMBER(FIND("ecotox",C7)),ISNUMBER(FIND("Ecotox",B7)),ISNUMBER(FIND("ecotox",B7)),ISNUMBER(FIND("Ecotox",C7)))</f>
        <v>0</v>
      </c>
      <c r="Q7" t="b">
        <f>OR(ISNUMBER(FIND("Bioaccum",C7)),ISNUMBER(FIND("bioaccum",C7)),ISNUMBER(FIND("accum",C7)))</f>
        <v>0</v>
      </c>
      <c r="R7" t="b">
        <f>OR(ISNUMBER(FIND("Occupation",C7)),ISNUMBER(FIND("occupation",C7)),ISNUMBER(FIND("worker",C7)),ISNUMBER(FIND("workforce",C7)))</f>
        <v>0</v>
      </c>
      <c r="S7" t="b">
        <f>NOT(OR(F7,G7,H7,I7,J7,K7,L7,M7,N7,O7,P7,Q7,R7))</f>
        <v>0</v>
      </c>
      <c r="U7" t="b">
        <f>OR(Table1[[#This Row],[Inflammation]],Table1[[#This Row],[Immune]])</f>
        <v>1</v>
      </c>
      <c r="V7" t="b">
        <f>IF(OR(Table1[[#This Row],[Rodents]],Table1[[#This Row],[Human]],Table1[[#This Row],[Pig]]),OR(ISNUMBER(FIND("intratrach",C7)),ISNUMBER(FIND("nasal ",C7)),ISNUMBER(FIND("instill",C7))),"NA")</f>
        <v>1</v>
      </c>
      <c r="W7" t="b">
        <f>IF(OR(Table1[[#This Row],[Rodents]],Table1[[#This Row],[Human]],Table1[[#This Row],[Pig]]),OR(ISNUMBER(FIND("dermal",C7)),ISNUMBER(FIND("skin ",C7))),"NA")</f>
        <v>0</v>
      </c>
      <c r="X7" t="b">
        <f>IF(OR(Table1[[#This Row],[Rodents]],Table1[[#This Row],[Human]],Table1[[#This Row],[Pig]]),OR(ISNUMBER(FIND("injected",C7)),ISNUMBER(FIND("periton",C7)),ISNUMBER(FIND("intrascrot",C7))),"NA")</f>
        <v>0</v>
      </c>
      <c r="Y7" t="b">
        <f>IF(OR(Table1[[#This Row],[Rodents]],Table1[[#This Row],[Human]],Table1[[#This Row],[Pig]]),NOT(OR(Table1[[#This Row],[Inhaled/Intratracheal/intranasal]],Table1[[#This Row],[Dermal]],Table1[[#This Row],[Injected]])),"NA")</f>
        <v>0</v>
      </c>
      <c r="AA7" t="b">
        <f>OR(ISNUMBER(FIND("fish ",C7)),ISNUMBER(FIND("Fish ",C7)),ISNUMBER(FIND("aquatic",C7)),ISNUMBER(FIND("daphnids",C7)),ISNUMBER(FIND("Carcinus maenas",C7)),ISNUMBER(FIND("Daphnia",C7)),ISNUMBER(FIND("Ruditapes philippinarum",C7)),ISNUMBER(FIND("daphnia",C7)),ISNUMBER(FIND("marine",C7)),ISNUMBER(FIND("mussel",C7)),ISNUMBER(FIND("algae",C7)),ISNUMBER(FIND("Donax faba",C7)),ISNUMBER(FIND("estuarine",C7)),ISNUMBER(FIND("snail",C7)),ISNUMBER(FIND("Prorocentrum donghaiense",C7)) )</f>
        <v>0</v>
      </c>
      <c r="AB7" t="b">
        <f>OR(ISNUMBER(FIND(" rat ",C7)),ISNUMBER(FIND(" rats ",C7)),ISNUMBER(FIND(" Rats ",C7)),ISNUMBER(FIND(" Rat ",C7)),ISNUMBER(FIND(" rat.",C7)),ISNUMBER(FIND(" rats.",C7)),ISNUMBER(FIND("mouse",C7)),ISNUMBER(FIND("mice",C7)), ISNUMBER(FIND(" Mice",C7)))</f>
        <v>1</v>
      </c>
      <c r="AC7" t="b">
        <f>OR(ISNUMBER(FIND(" cell ",C7)),ISNUMBER(FIND("fibroblast",C7)),ISNUMBER(FIND("macrophage",C7)),ISNUMBER(FIND("epithelial",C7)),ISNUMBER(FIND("endothelial",C7)),ISNUMBER(FIND("neuron",C7)),ISNUMBER(FIND(" cells ",C7)),ISNUMBER(FIND("RBC",C7)),ISNUMBER(FIND("mitochond",C7)),ISNUMBER(FIND("adipocyte",C7)),ISNUMBER(FIND("osteo",C7)),ISNUMBER(FIND("keratin",C7)),ISNUMBER(FIND(" cell's ",C7)),ISNUMBER(FIND("eukary",C7)),ISNUMBER(FIND("sperm",C7)))</f>
        <v>0</v>
      </c>
      <c r="AD7" t="b">
        <f>OR(ISNUMBER(FIND("human",B7)),ISNUMBER(FIND("workers",B7)),ISNUMBER(FIND("workforces",B7)),ISNUMBER(FIND("occupational",B7)),ISNUMBER(FIND("Case report",B7)),ISNUMBER(FIND("Workplaces",B7)),ISNUMBER(FIND("worker",B7)))</f>
        <v>0</v>
      </c>
      <c r="AE7" t="b">
        <f>OR(ISNUMBER(FIND(" plant ",C7)),ISNUMBER(FIND("Plant ",C7)),ISNUMBER(FIND("tomato",C7)),ISNUMBER(FIND("plants",C7)),ISNUMBER(FIND("Plants",C7)),ISNUMBER(FIND("algae",C7)),ISNUMBER(FIND("lettuce",C7)),ISNUMBER(FIND("green gram sprouts ",C7)),ISNUMBER(FIND("Cucurbita pepo",C7)),ISNUMBER(FIND("bean ",C7)),ISNUMBER(FIND("chloroplast",C7)),ISNUMBER(FIND("chlorophyll",C7)),ISNUMBER(FIND("seedling",C7)),ISNUMBER(FIND("canola",C7)),ISNUMBER(FIND("shoot",C7)),ISNUMBER(FIND("photosynthes",C7)),ISNUMBER(FIND(" leaves ",C7)),,ISNUMBER(FIND("agriculture",C7)),ISNUMBER(FIND(" crops ",C7)))</f>
        <v>0</v>
      </c>
      <c r="AF7" t="b">
        <f>OR(ISNUMBER(FIND("bacteria",C7)),ISNUMBER(FIND("Bacteria",C7)),ISNUMBER(FIND("Bacterium",C7)),ISNUMBER(FIND("bacterium",C7)),ISNUMBER(FIND(" coli ",C7)))</f>
        <v>0</v>
      </c>
      <c r="AG7" t="b">
        <f>OR(ISNUMBER(FIND("fungi",C7)),ISNUMBER(FIND("Fungi",C7)),ISNUMBER(FIND("fungus",C7)),ISNUMBER(FIND("Fungus",C7)),ISNUMBER(FIND("mushroom",C7)),ISNUMBER(FIND("Mushroom",C7)),ISNUMBER(FIND(" mold ",C7)))</f>
        <v>0</v>
      </c>
      <c r="AH7" t="b">
        <f>OR(ISNUMBER(FIND("Pig ",C7)),ISNUMBER(FIND("pig ",C7)),ISNUMBER(FIND("Pigs ",C7)),ISNUMBER(FIND("pigs ",C7)))</f>
        <v>0</v>
      </c>
      <c r="AI7" t="b">
        <f>OR(ISNUMBER(FIND(" C. elegans",C7)),ISNUMBER(FIND("Caenorhabditis elegans",C7)),ISNUMBER(FIND("earthworms",C7)),ISNUMBER(FIND(" Ficopomatus enigmaticus",C7)),ISNUMBER(FIND("larva",C7)),ISNUMBER(FIND("Lumbriculus variegatus",C7)),ISNUMBER(FIND("nematode",C7)))</f>
        <v>0</v>
      </c>
      <c r="AJ7" t="b">
        <f>NOT(OR(AA7,AB7,AC7,AD7,AE7,AF7,AG7,AH7,AI7))</f>
        <v>0</v>
      </c>
      <c r="AL7" t="b">
        <f>OR(AA7,AB7,AD7,AE7,AF7,AG7,AH7,AI7)</f>
        <v>1</v>
      </c>
      <c r="AM7" t="b">
        <f>IF(Table1[[#This Row],[In vivo?]],IF(Table1[[#This Row],[Cell]],FALSE,TRUE),FALSE)</f>
        <v>1</v>
      </c>
      <c r="AN7" t="b">
        <f>AND(AC7,AL7)</f>
        <v>0</v>
      </c>
      <c r="AO7" t="b">
        <f>IF(Table1[[#This Row],[Cell]],IF(Table1[[#This Row],[In vivo?]],FALSE,TRUE),FALSE)</f>
        <v>0</v>
      </c>
      <c r="AP7" t="b">
        <f>NOT(OR(Table1[[#This Row],[In vivo?]],Table1[[#This Row],[Only in Cell]]))</f>
        <v>0</v>
      </c>
      <c r="AQ7" t="b">
        <f>IF(OR(Table1[[#This Row],[Rodents]],Table1[[#This Row],[Human]],Table1[[#This Row],[Pig]]),OR(ISNUMBER(FIND("pulmonary",C7)),ISNUMBER(FIND("lung",C7))),"NA")</f>
        <v>1</v>
      </c>
      <c r="AR7" t="b">
        <f>IF(OR(Table1[[#This Row],[Rodents]],Table1[[#This Row],[Human]],Table1[[#This Row],[Pig]]),OR(ISNUMBER(FIND("skin",C7)),ISNUMBER(FIND("dermal",C7))),"NA")</f>
        <v>0</v>
      </c>
      <c r="AS7" t="b">
        <f>IF(OR(Table1[[#This Row],[Rodents]],Table1[[#This Row],[Human]],Table1[[#This Row],[Pig]]),OR(ISNUMBER(FIND("liver",C7)),ISNUMBER(FIND("hepat",C7))),"NA")</f>
        <v>0</v>
      </c>
      <c r="AT7" t="b">
        <f>IF(OR(Table1[[#This Row],[Rodents]],Table1[[#This Row],[Human]],Table1[[#This Row],[Pig]]),OR(ISNUMBER(FIND("kidney",C7)),ISNUMBER(FIND("neph",C7))),"NA")</f>
        <v>0</v>
      </c>
      <c r="AU7" t="b">
        <f>IF(OR(Table1[[#This Row],[Rodents]],Table1[[#This Row],[Human]],Table1[[#This Row],[Pig]]),OR(ISNUMBER(FIND("brain",C7)),ISNUMBER(FIND("neur",C7)),ISNUMBER(FIND("nerv",C7))),"NA")</f>
        <v>0</v>
      </c>
      <c r="AV7" t="b">
        <f>IF(OR(Table1[[#This Row],[Rodents]],Table1[[#This Row],[Human]],Table1[[#This Row],[Pig]]),OR(ISNUMBER(FIND("heart",C7)),ISNUMBER(FIND("cardi",C7))),"NA")</f>
        <v>0</v>
      </c>
      <c r="AW7" t="b">
        <f>IF(OR(Table1[[#This Row],[Rodents]],Table1[[#This Row],[Human]],Table1[[#This Row],[Pig]]),OR(ISNUMBER(FIND("gastro",C7)),ISNUMBER(FIND("intesti",C7)),ISNUMBER(FIND("stomach",C7))),"NA")</f>
        <v>0</v>
      </c>
      <c r="AX7" t="b">
        <f>IF(OR(Table1[[#This Row],[Rodents]],Table1[[#This Row],[Human]],Table1[[#This Row],[Pig]]),NOT(OR(AQ7,AR7,AS7,AT7,AU7,AV7,AW7)),"NA")</f>
        <v>0</v>
      </c>
      <c r="AY7" t="b">
        <f>OR(ISNUMBER(FIND("SWCNT",C7)),ISNUMBER(FIND("SWNT",C7)),ISNUMBER(FIND("single-wall",C7)),ISNUMBER(FIND("single wall",C7)),ISNUMBER(FIND("Single wall",C7)),ISNUMBER(FIND("Single-wall",C7)),ISNUMBER(FIND("SWCNT",B7)),ISNUMBER(FIND("SWNT",B7)),ISNUMBER(FIND("single-wall",B7)),ISNUMBER(FIND("single wall",B7)),ISNUMBER(FIND("Single-wall",B7)),ISNUMBER(FIND("Single wall",B7)))</f>
        <v>0</v>
      </c>
      <c r="AZ7" t="b">
        <f>OR(ISNUMBER(FIND("MWCNT",C7)),ISNUMBER(FIND("MWNT",C7)),ISNUMBER(FIND("multi-wall",C7)),ISNUMBER(FIND("multi wall",C7)),ISNUMBER(FIND("multiwall",C7)),ISNUMBER(FIND("Multi-wall",C7)),ISNUMBER(FIND("Multi wall",C7)),ISNUMBER(FIND("Multiwall",C7)),ISNUMBER(FIND("MWCNT",B7)),ISNUMBER(FIND("MWNT",B7)),ISNUMBER(FIND("multi-wall",B7)),ISNUMBER(FIND("multi wall",B7)),ISNUMBER(FIND("multiwall",B7)),ISNUMBER(FIND("Multi-wall",B7)),ISNUMBER(FIND("Multi wall",B7)),ISNUMBER(FIND("Multiwall",B7)),ISNUMBER(FIND("Double-wall",B7)),ISNUMBER(FIND("Double wall",B7)),ISNUMBER(FIND("Doublewall",B7)),ISNUMBER(FIND("double-wall",B7)),ISNUMBER(FIND("double wall",B7)),ISNUMBER(FIND("doublewall",B7)))</f>
        <v>0</v>
      </c>
      <c r="BA7" t="b">
        <f>AND(Table1[[#This Row],[SWCNT]],Table1[[#This Row],[MWCNT]])</f>
        <v>0</v>
      </c>
      <c r="BB7" t="b">
        <f>IF(Table1[[#This Row],[SWCNT]]=TRUE,FALSE,IF(Table1[[#This Row],[MWCNT]]=TRUE,FALSE,TRUE))</f>
        <v>1</v>
      </c>
      <c r="BC7" s="18"/>
      <c r="BI7" s="20"/>
    </row>
    <row r="8" spans="1:109" ht="296">
      <c r="A8" t="s">
        <v>3657</v>
      </c>
      <c r="B8" s="2" t="s">
        <v>3658</v>
      </c>
      <c r="C8" s="16" t="s">
        <v>6077</v>
      </c>
      <c r="D8" s="17" t="s">
        <v>3659</v>
      </c>
      <c r="E8" s="2">
        <v>2014</v>
      </c>
      <c r="F8" t="b">
        <f>OR(ISNUMBER(FIND("cytotoxic",C8)),ISNUMBER(FIND("Cytotoxic",C8)),ISNUMBER(FIND("cellular toxicity",C8)),ISNUMBER(FIND("cell death",C8)),ISNUMBER(FIND("viable",C8)),ISNUMBER(FIND("phytotoxic",C8)),ISNUMBER(FIND("acute toxicity",C8)),ISNUMBER(FIND("MTT",C8)),ISNUMBER(FIND("survival",C8)),ISNUMBER(FIND("prolifer",C8)),ISNUMBER(FIND("apoptosis",C8)),ISNUMBER(FIND("neurotoxic",C8)),ISNUMBER(FIND("  lysis ",C8)),ISNUMBER(FIND("necrosis",C8)),ISNUMBER(FIND("cellular death",C8))*3,ISNUMBER(FIND("LDH",C8)),ISNUMBER(FIND("Acute toxicity",C8)))</f>
        <v>0</v>
      </c>
      <c r="G8" t="b">
        <f>OR(ISNUMBER(FIND("genotoxic",C8)),ISNUMBER(FIND("genotoxicity",C8)),ISNUMBER(FIND("DNA damage",C8)),ISNUMBER(FIND("DNA",C8)),ISNUMBER(FIND("RNA",C8)),ISNUMBER(FIND("mesothelioma",C8)),ISNUMBER(FIND("carcino",C8)),ISNUMBER(FIND("mutagen",C8)),ISNUMBER(FIND("genetic",C8)))</f>
        <v>0</v>
      </c>
      <c r="H8" t="b">
        <f>OR(ISNUMBER(FIND("inflammatory",C8)),ISNUMBER(FIND("inflamm",C8)))</f>
        <v>1</v>
      </c>
      <c r="I8" t="b">
        <f>OR(ISNUMBER(FIND("immune",C8)),ISNUMBER(FIND("immunological",C8)),ISNUMBER(FIND("interleuk",C8)),ISNUMBER(FIND("platelet activation",C8)),ISNUMBER(FIND("monocyte",C8)),ISNUMBER(FIND("leukocyte",C8)),ISNUMBER(FIND("cytokine",C8)),ISNUMBER(FIND("CD4",C8)),ISNUMBER(FIND("CD8",C8)),ISNUMBER(FIND("T-cell",C8)))</f>
        <v>1</v>
      </c>
      <c r="J8" t="b">
        <f>OR(ISNUMBER(FIND("reactive oxygen",C8)),ISNUMBER(FIND("ROS",C8)),ISNUMBER(FIND("free radical",C8)),ISNUMBER(FIND("oxidative stress",C8)),ISNUMBER(FIND("peroxid",C8)),ISNUMBER(FIND("oxidative",C8)),ISNUMBER(FIND("antioxid",C8)))</f>
        <v>0</v>
      </c>
      <c r="K8" t="b">
        <f>OR(ISNUMBER(FIND("autophag",C8)))</f>
        <v>0</v>
      </c>
      <c r="L8" t="b">
        <f>OR(ISNUMBER(FIND("morpholog",C8)))</f>
        <v>0</v>
      </c>
      <c r="M8" t="b">
        <f>OR(ISNUMBER(FIND("fibrosis",C8)),ISNUMBER(FIND("Fibrosis",C8)),ISNUMBER(FIND("fibrot",C8)))</f>
        <v>0</v>
      </c>
      <c r="N8" t="b">
        <f>OR(ISNUMBER(FIND("offspring",C8)),ISNUMBER(FIND("Parental",C8)),ISNUMBER(FIND("parental",C8)),ISNUMBER(FIND("germline",C8)),ISNUMBER(FIND("reproduc",C8)),ISNUMBER(FIND("embryo",C8)))</f>
        <v>0</v>
      </c>
      <c r="O8" t="b">
        <f>OR(ISNUMBER(FIND("metabol",C8)),ISNUMBER(FIND("Metabol",C8)),ISNUMBER(FIND("digest",C8)),ISNUMBER(FIND("mitochon",C8)))</f>
        <v>0</v>
      </c>
      <c r="P8" t="b">
        <f>OR(ISNUMBER(FIND("ecotox",C8)),ISNUMBER(FIND("Ecotox",B8)),ISNUMBER(FIND("ecotox",B8)),ISNUMBER(FIND("Ecotox",C8)))</f>
        <v>0</v>
      </c>
      <c r="Q8" t="b">
        <f>OR(ISNUMBER(FIND("Bioaccum",C8)),ISNUMBER(FIND("bioaccum",C8)),ISNUMBER(FIND("accum",C8)))</f>
        <v>0</v>
      </c>
      <c r="R8" t="b">
        <f>OR(ISNUMBER(FIND("Occupation",C8)),ISNUMBER(FIND("occupation",C8)),ISNUMBER(FIND("worker",C8)),ISNUMBER(FIND("workforce",C8)))</f>
        <v>0</v>
      </c>
      <c r="S8" t="b">
        <f>NOT(OR(F8,G8,H8,I8,J8,K8,L8,M8,N8,O8,P8,Q8,R8))</f>
        <v>0</v>
      </c>
      <c r="U8" t="b">
        <f>OR(Table1[[#This Row],[Inflammation]],Table1[[#This Row],[Immune]])</f>
        <v>1</v>
      </c>
      <c r="V8" t="b">
        <f>IF(OR(Table1[[#This Row],[Rodents]],Table1[[#This Row],[Human]],Table1[[#This Row],[Pig]]),OR(ISNUMBER(FIND("intratrach",C8)),ISNUMBER(FIND("nasal ",C8)),ISNUMBER(FIND("instill",C8))),"NA")</f>
        <v>0</v>
      </c>
      <c r="W8" t="b">
        <f>IF(OR(Table1[[#This Row],[Rodents]],Table1[[#This Row],[Human]],Table1[[#This Row],[Pig]]),OR(ISNUMBER(FIND("dermal",C8)),ISNUMBER(FIND("skin ",C8))),"NA")</f>
        <v>0</v>
      </c>
      <c r="X8" t="b">
        <f>IF(OR(Table1[[#This Row],[Rodents]],Table1[[#This Row],[Human]],Table1[[#This Row],[Pig]]),OR(ISNUMBER(FIND("injected",C8)),ISNUMBER(FIND("periton",C8)),ISNUMBER(FIND("intrascrot",C8))),"NA")</f>
        <v>0</v>
      </c>
      <c r="Y8" t="b">
        <f>IF(OR(Table1[[#This Row],[Rodents]],Table1[[#This Row],[Human]],Table1[[#This Row],[Pig]]),NOT(OR(Table1[[#This Row],[Inhaled/Intratracheal/intranasal]],Table1[[#This Row],[Dermal]],Table1[[#This Row],[Injected]])),"NA")</f>
        <v>1</v>
      </c>
      <c r="AA8" t="b">
        <f>OR(ISNUMBER(FIND("fish ",C8)),ISNUMBER(FIND("Fish ",C8)),ISNUMBER(FIND("aquatic",C8)),ISNUMBER(FIND("daphnids",C8)),ISNUMBER(FIND("Carcinus maenas",C8)),ISNUMBER(FIND("Daphnia",C8)),ISNUMBER(FIND("Ruditapes philippinarum",C8)),ISNUMBER(FIND("daphnia",C8)),ISNUMBER(FIND("marine",C8)),ISNUMBER(FIND("mussel",C8)),ISNUMBER(FIND("algae",C8)),ISNUMBER(FIND("Donax faba",C8)),ISNUMBER(FIND("estuarine",C8)),ISNUMBER(FIND("snail",C8)),ISNUMBER(FIND("Prorocentrum donghaiense",C8)) )</f>
        <v>0</v>
      </c>
      <c r="AB8" t="b">
        <f>OR(ISNUMBER(FIND(" rat ",C8)),ISNUMBER(FIND(" rats ",C8)),ISNUMBER(FIND(" Rats ",C8)),ISNUMBER(FIND(" Rat ",C8)),ISNUMBER(FIND(" rat.",C8)),ISNUMBER(FIND(" rats.",C8)),ISNUMBER(FIND("mouse",C8)),ISNUMBER(FIND("mice",C8)), ISNUMBER(FIND(" Mice",C8)))</f>
        <v>1</v>
      </c>
      <c r="AC8" t="b">
        <f>OR(ISNUMBER(FIND(" cell ",C8)),ISNUMBER(FIND("fibroblast",C8)),ISNUMBER(FIND("macrophage",C8)),ISNUMBER(FIND("epithelial",C8)),ISNUMBER(FIND("endothelial",C8)),ISNUMBER(FIND("neuron",C8)),ISNUMBER(FIND(" cells ",C8)),ISNUMBER(FIND("RBC",C8)),ISNUMBER(FIND("mitochond",C8)),ISNUMBER(FIND("adipocyte",C8)),ISNUMBER(FIND("osteo",C8)),ISNUMBER(FIND("keratin",C8)),ISNUMBER(FIND(" cell's ",C8)),ISNUMBER(FIND("eukary",C8)),ISNUMBER(FIND("sperm",C8)))</f>
        <v>0</v>
      </c>
      <c r="AD8" t="b">
        <f>OR(ISNUMBER(FIND("human",B8)),ISNUMBER(FIND("workers",B8)),ISNUMBER(FIND("workforces",B8)),ISNUMBER(FIND("occupational",B8)),ISNUMBER(FIND("Case report",B8)),ISNUMBER(FIND("Workplaces",B8)),ISNUMBER(FIND("worker",B8)))</f>
        <v>0</v>
      </c>
      <c r="AE8" t="b">
        <f>OR(ISNUMBER(FIND(" plant ",C8)),ISNUMBER(FIND("Plant ",C8)),ISNUMBER(FIND("tomato",C8)),ISNUMBER(FIND("plants",C8)),ISNUMBER(FIND("Plants",C8)),ISNUMBER(FIND("algae",C8)),ISNUMBER(FIND("lettuce",C8)),ISNUMBER(FIND("green gram sprouts ",C8)),ISNUMBER(FIND("Cucurbita pepo",C8)),ISNUMBER(FIND("bean ",C8)),ISNUMBER(FIND("chloroplast",C8)),ISNUMBER(FIND("chlorophyll",C8)),ISNUMBER(FIND("seedling",C8)),ISNUMBER(FIND("canola",C8)),ISNUMBER(FIND("shoot",C8)),ISNUMBER(FIND("photosynthes",C8)),ISNUMBER(FIND(" leaves ",C8)),,ISNUMBER(FIND("agriculture",C8)),ISNUMBER(FIND(" crops ",C8)))</f>
        <v>0</v>
      </c>
      <c r="AF8" t="b">
        <f>OR(ISNUMBER(FIND("bacteria",C8)),ISNUMBER(FIND("Bacteria",C8)),ISNUMBER(FIND("Bacterium",C8)),ISNUMBER(FIND("bacterium",C8)),ISNUMBER(FIND(" coli ",C8)))</f>
        <v>0</v>
      </c>
      <c r="AG8" t="b">
        <f>OR(ISNUMBER(FIND("fungi",C8)),ISNUMBER(FIND("Fungi",C8)),ISNUMBER(FIND("fungus",C8)),ISNUMBER(FIND("Fungus",C8)),ISNUMBER(FIND("mushroom",C8)),ISNUMBER(FIND("Mushroom",C8)),ISNUMBER(FIND(" mold ",C8)))</f>
        <v>0</v>
      </c>
      <c r="AH8" t="b">
        <f>OR(ISNUMBER(FIND("Pig ",C8)),ISNUMBER(FIND("pig ",C8)),ISNUMBER(FIND("Pigs ",C8)),ISNUMBER(FIND("pigs ",C8)))</f>
        <v>0</v>
      </c>
      <c r="AI8" t="b">
        <f>OR(ISNUMBER(FIND(" C. elegans",C8)),ISNUMBER(FIND("Caenorhabditis elegans",C8)),ISNUMBER(FIND("earthworms",C8)),ISNUMBER(FIND(" Ficopomatus enigmaticus",C8)),ISNUMBER(FIND("larva",C8)),ISNUMBER(FIND("Lumbriculus variegatus",C8)),ISNUMBER(FIND("nematode",C8)))</f>
        <v>0</v>
      </c>
      <c r="AJ8" t="b">
        <f>NOT(OR(AA8,AB8,AC8,AD8,AE8,AF8,AG8,AH8,AI8))</f>
        <v>0</v>
      </c>
      <c r="AL8" t="b">
        <f>OR(AA8,AB8,AD8,AE8,AF8,AG8,AH8,AI8)</f>
        <v>1</v>
      </c>
      <c r="AM8" t="b">
        <f>IF(Table1[[#This Row],[In vivo?]],IF(Table1[[#This Row],[Cell]],FALSE,TRUE),FALSE)</f>
        <v>1</v>
      </c>
      <c r="AN8" t="b">
        <f>AND(AC8,AL8)</f>
        <v>0</v>
      </c>
      <c r="AO8" t="b">
        <f>IF(Table1[[#This Row],[Cell]],IF(Table1[[#This Row],[In vivo?]],FALSE,TRUE),FALSE)</f>
        <v>0</v>
      </c>
      <c r="AP8" t="b">
        <f>NOT(OR(Table1[[#This Row],[In vivo?]],Table1[[#This Row],[Only in Cell]]))</f>
        <v>0</v>
      </c>
      <c r="AQ8" t="b">
        <f>IF(OR(Table1[[#This Row],[Rodents]],Table1[[#This Row],[Human]],Table1[[#This Row],[Pig]]),OR(ISNUMBER(FIND("pulmonary",C8)),ISNUMBER(FIND("lung",C8))),"NA")</f>
        <v>0</v>
      </c>
      <c r="AR8" t="b">
        <f>IF(OR(Table1[[#This Row],[Rodents]],Table1[[#This Row],[Human]],Table1[[#This Row],[Pig]]),OR(ISNUMBER(FIND("skin",C8)),ISNUMBER(FIND("dermal",C8))),"NA")</f>
        <v>0</v>
      </c>
      <c r="AS8" t="b">
        <f>IF(OR(Table1[[#This Row],[Rodents]],Table1[[#This Row],[Human]],Table1[[#This Row],[Pig]]),OR(ISNUMBER(FIND("liver",C8)),ISNUMBER(FIND("hepat",C8))),"NA")</f>
        <v>0</v>
      </c>
      <c r="AT8" t="b">
        <f>IF(OR(Table1[[#This Row],[Rodents]],Table1[[#This Row],[Human]],Table1[[#This Row],[Pig]]),OR(ISNUMBER(FIND("kidney",C8)),ISNUMBER(FIND("neph",C8))),"NA")</f>
        <v>0</v>
      </c>
      <c r="AU8" t="b">
        <f>IF(OR(Table1[[#This Row],[Rodents]],Table1[[#This Row],[Human]],Table1[[#This Row],[Pig]]),OR(ISNUMBER(FIND("brain",C8)),ISNUMBER(FIND("neur",C8)),ISNUMBER(FIND("nerv",C8))),"NA")</f>
        <v>1</v>
      </c>
      <c r="AV8" t="b">
        <f>IF(OR(Table1[[#This Row],[Rodents]],Table1[[#This Row],[Human]],Table1[[#This Row],[Pig]]),OR(ISNUMBER(FIND("heart",C8)),ISNUMBER(FIND("cardi",C8))),"NA")</f>
        <v>0</v>
      </c>
      <c r="AW8" t="b">
        <f>IF(OR(Table1[[#This Row],[Rodents]],Table1[[#This Row],[Human]],Table1[[#This Row],[Pig]]),OR(ISNUMBER(FIND("gastro",C8)),ISNUMBER(FIND("intesti",C8)),ISNUMBER(FIND("stomach",C8))),"NA")</f>
        <v>0</v>
      </c>
      <c r="AX8" t="b">
        <f>IF(OR(Table1[[#This Row],[Rodents]],Table1[[#This Row],[Human]],Table1[[#This Row],[Pig]]),NOT(OR(AQ8,AR8,AS8,AT8,AU8,AV8,AW8)),"NA")</f>
        <v>0</v>
      </c>
      <c r="AY8" t="b">
        <f>OR(ISNUMBER(FIND("SWCNT",C8)),ISNUMBER(FIND("SWNT",C8)),ISNUMBER(FIND("single-wall",C8)),ISNUMBER(FIND("single wall",C8)),ISNUMBER(FIND("Single wall",C8)),ISNUMBER(FIND("Single-wall",C8)),ISNUMBER(FIND("SWCNT",B8)),ISNUMBER(FIND("SWNT",B8)),ISNUMBER(FIND("single-wall",B8)),ISNUMBER(FIND("single wall",B8)),ISNUMBER(FIND("Single-wall",B8)),ISNUMBER(FIND("Single wall",B8)))</f>
        <v>0</v>
      </c>
      <c r="AZ8" t="b">
        <f>OR(ISNUMBER(FIND("MWCNT",C8)),ISNUMBER(FIND("MWNT",C8)),ISNUMBER(FIND("multi-wall",C8)),ISNUMBER(FIND("multi wall",C8)),ISNUMBER(FIND("multiwall",C8)),ISNUMBER(FIND("Multi-wall",C8)),ISNUMBER(FIND("Multi wall",C8)),ISNUMBER(FIND("Multiwall",C8)),ISNUMBER(FIND("MWCNT",B8)),ISNUMBER(FIND("MWNT",B8)),ISNUMBER(FIND("multi-wall",B8)),ISNUMBER(FIND("multi wall",B8)),ISNUMBER(FIND("multiwall",B8)),ISNUMBER(FIND("Multi-wall",B8)),ISNUMBER(FIND("Multi wall",B8)),ISNUMBER(FIND("Multiwall",B8)),ISNUMBER(FIND("Double-wall",B8)),ISNUMBER(FIND("Double wall",B8)),ISNUMBER(FIND("Doublewall",B8)),ISNUMBER(FIND("double-wall",B8)),ISNUMBER(FIND("double wall",B8)),ISNUMBER(FIND("doublewall",B8)))</f>
        <v>0</v>
      </c>
      <c r="BA8" t="b">
        <f>AND(Table1[[#This Row],[SWCNT]],Table1[[#This Row],[MWCNT]])</f>
        <v>0</v>
      </c>
      <c r="BB8" t="b">
        <f>IF(Table1[[#This Row],[SWCNT]]=TRUE,FALSE,IF(Table1[[#This Row],[MWCNT]]=TRUE,FALSE,TRUE))</f>
        <v>1</v>
      </c>
      <c r="BC8" s="18"/>
    </row>
    <row r="9" spans="1:109" ht="166.5">
      <c r="A9" t="s">
        <v>43</v>
      </c>
      <c r="B9" s="2" t="s">
        <v>45</v>
      </c>
      <c r="C9" s="16" t="s">
        <v>47</v>
      </c>
      <c r="D9" s="17" t="s">
        <v>49</v>
      </c>
      <c r="E9" s="2">
        <v>2023</v>
      </c>
      <c r="F9" t="b">
        <f>OR(ISNUMBER(FIND("cytotoxic",C9)),ISNUMBER(FIND("Cytotoxic",C9)),ISNUMBER(FIND("cellular toxicity",C9)),ISNUMBER(FIND("cell death",C9)),ISNUMBER(FIND("viable",C9)),ISNUMBER(FIND("phytotoxic",C9)),ISNUMBER(FIND("acute toxicity",C9)),ISNUMBER(FIND("MTT",C9)),ISNUMBER(FIND("survival",C9)),ISNUMBER(FIND("prolifer",C9)),ISNUMBER(FIND("apoptosis",C9)),ISNUMBER(FIND("neurotoxic",C9)),ISNUMBER(FIND("  lysis ",C9)),ISNUMBER(FIND("necrosis",C9)),ISNUMBER(FIND("cellular death",C9))*3,ISNUMBER(FIND("LDH",C9)),ISNUMBER(FIND("Acute toxicity",C9)))</f>
        <v>0</v>
      </c>
      <c r="G9" t="b">
        <f>OR(ISNUMBER(FIND("genotoxic",C9)),ISNUMBER(FIND("genotoxicity",C9)),ISNUMBER(FIND("DNA damage",C9)),ISNUMBER(FIND("DNA",C9)),ISNUMBER(FIND("RNA",C9)),ISNUMBER(FIND("mesothelioma",C9)),ISNUMBER(FIND("carcino",C9)),ISNUMBER(FIND("mutagen",C9)),ISNUMBER(FIND("genetic",C9)))</f>
        <v>1</v>
      </c>
      <c r="H9" t="b">
        <f>OR(ISNUMBER(FIND("inflammatory",C9)),ISNUMBER(FIND("inflamm",C9)))</f>
        <v>1</v>
      </c>
      <c r="I9" t="b">
        <f>OR(ISNUMBER(FIND("immune",C9)),ISNUMBER(FIND("immunological",C9)),ISNUMBER(FIND("interleuk",C9)),ISNUMBER(FIND("platelet activation",C9)),ISNUMBER(FIND("monocyte",C9)),ISNUMBER(FIND("leukocyte",C9)),ISNUMBER(FIND("cytokine",C9)),ISNUMBER(FIND("CD4",C9)),ISNUMBER(FIND("CD8",C9)),ISNUMBER(FIND("T-cell",C9)))</f>
        <v>0</v>
      </c>
      <c r="J9" t="b">
        <f>OR(ISNUMBER(FIND("reactive oxygen",C9)),ISNUMBER(FIND("ROS",C9)),ISNUMBER(FIND("free radical",C9)),ISNUMBER(FIND("oxidative stress",C9)),ISNUMBER(FIND("peroxid",C9)),ISNUMBER(FIND("oxidative",C9)),ISNUMBER(FIND("antioxid",C9)))</f>
        <v>0</v>
      </c>
      <c r="K9" t="b">
        <f>OR(ISNUMBER(FIND("autophag",C9)))</f>
        <v>0</v>
      </c>
      <c r="L9" t="b">
        <f>OR(ISNUMBER(FIND("morpholog",C9)))</f>
        <v>0</v>
      </c>
      <c r="M9" t="b">
        <f>OR(ISNUMBER(FIND("fibrosis",C9)),ISNUMBER(FIND("Fibrosis",C9)),ISNUMBER(FIND("fibrot",C9)))</f>
        <v>1</v>
      </c>
      <c r="N9" t="b">
        <f>OR(ISNUMBER(FIND("offspring",C9)),ISNUMBER(FIND("Parental",C9)),ISNUMBER(FIND("parental",C9)),ISNUMBER(FIND("germline",C9)),ISNUMBER(FIND("reproduc",C9)),ISNUMBER(FIND("embryo",C9)))</f>
        <v>0</v>
      </c>
      <c r="O9" t="b">
        <f>OR(ISNUMBER(FIND("metabol",C9)),ISNUMBER(FIND("Metabol",C9)),ISNUMBER(FIND("digest",C9)),ISNUMBER(FIND("mitochon",C9)))</f>
        <v>0</v>
      </c>
      <c r="P9" t="b">
        <f>OR(ISNUMBER(FIND("ecotox",C9)),ISNUMBER(FIND("Ecotox",B9)),ISNUMBER(FIND("ecotox",B9)),ISNUMBER(FIND("Ecotox",C9)))</f>
        <v>0</v>
      </c>
      <c r="Q9" t="b">
        <f>OR(ISNUMBER(FIND("Bioaccum",C9)),ISNUMBER(FIND("bioaccum",C9)),ISNUMBER(FIND("accum",C9)))</f>
        <v>0</v>
      </c>
      <c r="R9" t="b">
        <f>OR(ISNUMBER(FIND("Occupation",C9)),ISNUMBER(FIND("occupation",C9)),ISNUMBER(FIND("worker",C9)),ISNUMBER(FIND("workforce",C9)))</f>
        <v>0</v>
      </c>
      <c r="S9" t="b">
        <f>NOT(OR(F9,G9,H9,I9,J9,K9,L9,M9,N9,O9,P9,Q9,R9))</f>
        <v>0</v>
      </c>
      <c r="U9" t="b">
        <f>OR(Table1[[#This Row],[Inflammation]],Table1[[#This Row],[Immune]])</f>
        <v>1</v>
      </c>
      <c r="V9" t="str">
        <f>IF(OR(Table1[[#This Row],[Rodents]],Table1[[#This Row],[Human]],Table1[[#This Row],[Pig]]),OR(ISNUMBER(FIND("intratrach",C9)),ISNUMBER(FIND("nasal ",C9)),ISNUMBER(FIND("instill",C9))),"NA")</f>
        <v>NA</v>
      </c>
      <c r="W9" t="str">
        <f>IF(OR(Table1[[#This Row],[Rodents]],Table1[[#This Row],[Human]],Table1[[#This Row],[Pig]]),OR(ISNUMBER(FIND("dermal",C9)),ISNUMBER(FIND("skin ",C9))),"NA")</f>
        <v>NA</v>
      </c>
      <c r="X9" t="str">
        <f>IF(OR(Table1[[#This Row],[Rodents]],Table1[[#This Row],[Human]],Table1[[#This Row],[Pig]]),OR(ISNUMBER(FIND("injected",C9)),ISNUMBER(FIND("periton",C9)),ISNUMBER(FIND("intrascrot",C9))),"NA")</f>
        <v>NA</v>
      </c>
      <c r="Y9" t="str">
        <f>IF(OR(Table1[[#This Row],[Rodents]],Table1[[#This Row],[Human]],Table1[[#This Row],[Pig]]),NOT(OR(Table1[[#This Row],[Inhaled/Intratracheal/intranasal]],Table1[[#This Row],[Dermal]],Table1[[#This Row],[Injected]])),"NA")</f>
        <v>NA</v>
      </c>
      <c r="AA9" t="b">
        <f>OR(ISNUMBER(FIND("fish ",C9)),ISNUMBER(FIND("Fish ",C9)),ISNUMBER(FIND("aquatic",C9)),ISNUMBER(FIND("daphnids",C9)),ISNUMBER(FIND("Carcinus maenas",C9)),ISNUMBER(FIND("Daphnia",C9)),ISNUMBER(FIND("Ruditapes philippinarum",C9)),ISNUMBER(FIND("daphnia",C9)),ISNUMBER(FIND("marine",C9)),ISNUMBER(FIND("mussel",C9)),ISNUMBER(FIND("algae",C9)),ISNUMBER(FIND("Donax faba",C9)),ISNUMBER(FIND("estuarine",C9)),ISNUMBER(FIND("snail",C9)),ISNUMBER(FIND("Prorocentrum donghaiense",C9)) )</f>
        <v>0</v>
      </c>
      <c r="AB9" t="b">
        <f>OR(ISNUMBER(FIND(" rat ",C9)),ISNUMBER(FIND(" rats ",C9)),ISNUMBER(FIND(" Rats ",C9)),ISNUMBER(FIND(" Rat ",C9)),ISNUMBER(FIND(" rat.",C9)),ISNUMBER(FIND(" rats.",C9)),ISNUMBER(FIND("mouse",C9)),ISNUMBER(FIND("mice",C9)), ISNUMBER(FIND(" Mice",C9)))</f>
        <v>0</v>
      </c>
      <c r="AC9" t="b">
        <f>OR(ISNUMBER(FIND(" cell ",C9)),ISNUMBER(FIND("fibroblast",C9)),ISNUMBER(FIND("macrophage",C9)),ISNUMBER(FIND("epithelial",C9)),ISNUMBER(FIND("endothelial",C9)),ISNUMBER(FIND("neuron",C9)),ISNUMBER(FIND(" cells ",C9)),ISNUMBER(FIND("RBC",C9)),ISNUMBER(FIND("mitochond",C9)),ISNUMBER(FIND("adipocyte",C9)),ISNUMBER(FIND("osteo",C9)),ISNUMBER(FIND("keratin",C9)),ISNUMBER(FIND(" cell's ",C9)),ISNUMBER(FIND("eukary",C9)),ISNUMBER(FIND("sperm",C9)))</f>
        <v>1</v>
      </c>
      <c r="AD9" t="b">
        <v>0</v>
      </c>
      <c r="AE9" t="b">
        <f>OR(ISNUMBER(FIND(" plant ",C9)),ISNUMBER(FIND("Plant ",C9)),ISNUMBER(FIND("tomato",C9)),ISNUMBER(FIND("plants",C9)),ISNUMBER(FIND("Plants",C9)),ISNUMBER(FIND("algae",C9)),ISNUMBER(FIND("lettuce",C9)),ISNUMBER(FIND("green gram sprouts ",C9)),ISNUMBER(FIND("Cucurbita pepo",C9)),ISNUMBER(FIND("bean ",C9)),ISNUMBER(FIND("chloroplast",C9)),ISNUMBER(FIND("chlorophyll",C9)),ISNUMBER(FIND("seedling",C9)),ISNUMBER(FIND("canola",C9)),ISNUMBER(FIND("shoot",C9)),ISNUMBER(FIND("photosynthes",C9)),ISNUMBER(FIND(" leaves ",C9)),,ISNUMBER(FIND("agriculture",C9)),ISNUMBER(FIND(" crops ",C9)))</f>
        <v>0</v>
      </c>
      <c r="AF9" t="b">
        <f>OR(ISNUMBER(FIND("bacteria",C9)),ISNUMBER(FIND("Bacteria",C9)),ISNUMBER(FIND("Bacterium",C9)),ISNUMBER(FIND("bacterium",C9)),ISNUMBER(FIND(" coli ",C9)))</f>
        <v>0</v>
      </c>
      <c r="AG9" t="b">
        <f>OR(ISNUMBER(FIND("fungi",C9)),ISNUMBER(FIND("Fungi",C9)),ISNUMBER(FIND("fungus",C9)),ISNUMBER(FIND("Fungus",C9)),ISNUMBER(FIND("mushroom",C9)),ISNUMBER(FIND("Mushroom",C9)),ISNUMBER(FIND(" mold ",C9)))</f>
        <v>0</v>
      </c>
      <c r="AH9" t="b">
        <f>OR(ISNUMBER(FIND("Pig ",C9)),ISNUMBER(FIND("pig ",C9)),ISNUMBER(FIND("Pigs ",C9)),ISNUMBER(FIND("pigs ",C9)))</f>
        <v>0</v>
      </c>
      <c r="AI9" t="b">
        <f>OR(ISNUMBER(FIND(" C. elegans",C9)),ISNUMBER(FIND("Caenorhabditis elegans",C9)),ISNUMBER(FIND("earthworms",C9)),ISNUMBER(FIND(" Ficopomatus enigmaticus",C9)),ISNUMBER(FIND("larva",C9)),ISNUMBER(FIND("Lumbriculus variegatus",C9)),ISNUMBER(FIND("nematode",C9)))</f>
        <v>0</v>
      </c>
      <c r="AJ9" t="b">
        <f>NOT(OR(AA9,AB9,AC9,AD9,AE9,AF9,AG9,AH9,AI9))</f>
        <v>0</v>
      </c>
      <c r="AL9" t="b">
        <f>OR(AA9,AB9,AD9,AE9,AF9,AG9,AH9,AI9)</f>
        <v>0</v>
      </c>
      <c r="AM9" t="b">
        <f>IF(Table1[[#This Row],[In vivo?]],IF(Table1[[#This Row],[Cell]],FALSE,TRUE),FALSE)</f>
        <v>0</v>
      </c>
      <c r="AN9" t="b">
        <f>AND(AC9,AL9)</f>
        <v>0</v>
      </c>
      <c r="AO9" t="b">
        <f>IF(Table1[[#This Row],[Cell]],IF(Table1[[#This Row],[In vivo?]],FALSE,TRUE),FALSE)</f>
        <v>1</v>
      </c>
      <c r="AP9" t="b">
        <f>NOT(OR(Table1[[#This Row],[In vivo?]],Table1[[#This Row],[Only in Cell]]))</f>
        <v>0</v>
      </c>
      <c r="AQ9" t="str">
        <f>IF(OR(Table1[[#This Row],[Rodents]],Table1[[#This Row],[Human]],Table1[[#This Row],[Pig]]),OR(ISNUMBER(FIND("pulmonary",C9)),ISNUMBER(FIND("lung",C9))),"NA")</f>
        <v>NA</v>
      </c>
      <c r="AR9" t="str">
        <f>IF(OR(Table1[[#This Row],[Rodents]],Table1[[#This Row],[Human]],Table1[[#This Row],[Pig]]),OR(ISNUMBER(FIND("skin",C9)),ISNUMBER(FIND("dermal",C9))),"NA")</f>
        <v>NA</v>
      </c>
      <c r="AS9" t="str">
        <f>IF(OR(Table1[[#This Row],[Rodents]],Table1[[#This Row],[Human]],Table1[[#This Row],[Pig]]),OR(ISNUMBER(FIND("liver",C9)),ISNUMBER(FIND("hepat",C9))),"NA")</f>
        <v>NA</v>
      </c>
      <c r="AT9" t="str">
        <f>IF(OR(Table1[[#This Row],[Rodents]],Table1[[#This Row],[Human]],Table1[[#This Row],[Pig]]),OR(ISNUMBER(FIND("kidney",C9)),ISNUMBER(FIND("neph",C9))),"NA")</f>
        <v>NA</v>
      </c>
      <c r="AU9" t="str">
        <f>IF(OR(Table1[[#This Row],[Rodents]],Table1[[#This Row],[Human]],Table1[[#This Row],[Pig]]),OR(ISNUMBER(FIND("brain",C9)),ISNUMBER(FIND("neur",C9)),ISNUMBER(FIND("nerv",C9))),"NA")</f>
        <v>NA</v>
      </c>
      <c r="AV9" t="str">
        <f>IF(OR(Table1[[#This Row],[Rodents]],Table1[[#This Row],[Human]],Table1[[#This Row],[Pig]]),OR(ISNUMBER(FIND("heart",C9)),ISNUMBER(FIND("cardi",C9))),"NA")</f>
        <v>NA</v>
      </c>
      <c r="AW9" t="str">
        <f>IF(OR(Table1[[#This Row],[Rodents]],Table1[[#This Row],[Human]],Table1[[#This Row],[Pig]]),OR(ISNUMBER(FIND("gastro",C9)),ISNUMBER(FIND("intesti",C9)),ISNUMBER(FIND("stomach",C9))),"NA")</f>
        <v>NA</v>
      </c>
      <c r="AX9" t="str">
        <f>IF(OR(Table1[[#This Row],[Rodents]],Table1[[#This Row],[Human]],Table1[[#This Row],[Pig]]),NOT(OR(AQ9,AR9,AS9,AT9,AU9,AV9,AW9)),"NA")</f>
        <v>NA</v>
      </c>
      <c r="AY9" t="b">
        <f>OR(ISNUMBER(FIND("SWCNT",C9)),ISNUMBER(FIND("SWNT",C9)),ISNUMBER(FIND("single-wall",C9)),ISNUMBER(FIND("single wall",C9)),ISNUMBER(FIND("Single wall",C9)),ISNUMBER(FIND("Single-wall",C9)),ISNUMBER(FIND("SWCNT",B9)),ISNUMBER(FIND("SWNT",B9)),ISNUMBER(FIND("single-wall",B9)),ISNUMBER(FIND("single wall",B9)),ISNUMBER(FIND("Single-wall",B9)),ISNUMBER(FIND("Single wall",B9)))</f>
        <v>0</v>
      </c>
      <c r="AZ9" t="b">
        <f>OR(ISNUMBER(FIND("MWCNT",C9)),ISNUMBER(FIND("MWNT",C9)),ISNUMBER(FIND("multi-wall",C9)),ISNUMBER(FIND("multi wall",C9)),ISNUMBER(FIND("multiwall",C9)),ISNUMBER(FIND("Multi-wall",C9)),ISNUMBER(FIND("Multi wall",C9)),ISNUMBER(FIND("Multiwall",C9)),ISNUMBER(FIND("MWCNT",B9)),ISNUMBER(FIND("MWNT",B9)),ISNUMBER(FIND("multi-wall",B9)),ISNUMBER(FIND("multi wall",B9)),ISNUMBER(FIND("multiwall",B9)),ISNUMBER(FIND("Multi-wall",B9)),ISNUMBER(FIND("Multi wall",B9)),ISNUMBER(FIND("Multiwall",B9)),ISNUMBER(FIND("Double-wall",B9)),ISNUMBER(FIND("Double wall",B9)),ISNUMBER(FIND("Doublewall",B9)),ISNUMBER(FIND("double-wall",B9)),ISNUMBER(FIND("double wall",B9)),ISNUMBER(FIND("doublewall",B9)))</f>
        <v>0</v>
      </c>
      <c r="BA9" t="b">
        <f>AND(Table1[[#This Row],[SWCNT]],Table1[[#This Row],[MWCNT]])</f>
        <v>0</v>
      </c>
      <c r="BB9" t="b">
        <f>IF(Table1[[#This Row],[SWCNT]]=TRUE,FALSE,IF(Table1[[#This Row],[MWCNT]]=TRUE,FALSE,TRUE))</f>
        <v>1</v>
      </c>
      <c r="BC9" s="18"/>
    </row>
    <row r="10" spans="1:109" ht="222">
      <c r="A10" t="s">
        <v>88</v>
      </c>
      <c r="B10" s="2" t="s">
        <v>90</v>
      </c>
      <c r="C10" s="16" t="s">
        <v>92</v>
      </c>
      <c r="D10" s="17" t="s">
        <v>94</v>
      </c>
      <c r="E10" s="2">
        <v>2023</v>
      </c>
      <c r="F10" t="b">
        <f>OR(ISNUMBER(FIND("cytotoxic",C10)),ISNUMBER(FIND("Cytotoxic",C10)),ISNUMBER(FIND("cellular toxicity",C10)),ISNUMBER(FIND("cell death",C10)),ISNUMBER(FIND("viable",C10)),ISNUMBER(FIND("phytotoxic",C10)),ISNUMBER(FIND("acute toxicity",C10)),ISNUMBER(FIND("MTT",C10)),ISNUMBER(FIND("survival",C10)),ISNUMBER(FIND("prolifer",C10)),ISNUMBER(FIND("apoptosis",C10)),ISNUMBER(FIND("neurotoxic",C10)),ISNUMBER(FIND("  lysis ",C10)),ISNUMBER(FIND("necrosis",C10)),ISNUMBER(FIND("cellular death",C10))*3,ISNUMBER(FIND("LDH",C10)),ISNUMBER(FIND("Acute toxicity",C10)))</f>
        <v>0</v>
      </c>
      <c r="G10" t="b">
        <f>OR(ISNUMBER(FIND("genotoxic",C10)),ISNUMBER(FIND("genotoxicity",C10)),ISNUMBER(FIND("DNA damage",C10)),ISNUMBER(FIND("DNA",C10)),ISNUMBER(FIND("RNA",C10)),ISNUMBER(FIND("mesothelioma",C10)),ISNUMBER(FIND("carcino",C10)),ISNUMBER(FIND("mutagen",C10)),ISNUMBER(FIND("genetic",C10)))</f>
        <v>1</v>
      </c>
      <c r="H10" t="b">
        <f>OR(ISNUMBER(FIND("inflammatory",C10)),ISNUMBER(FIND("inflamm",C10)))</f>
        <v>1</v>
      </c>
      <c r="I10" t="b">
        <f>OR(ISNUMBER(FIND("immune",C10)),ISNUMBER(FIND("immunological",C10)),ISNUMBER(FIND("interleuk",C10)),ISNUMBER(FIND("platelet activation",C10)),ISNUMBER(FIND("monocyte",C10)),ISNUMBER(FIND("leukocyte",C10)),ISNUMBER(FIND("cytokine",C10)),ISNUMBER(FIND("CD4",C10)),ISNUMBER(FIND("CD8",C10)),ISNUMBER(FIND("T-cell",C10)))</f>
        <v>0</v>
      </c>
      <c r="J10" t="b">
        <f>OR(ISNUMBER(FIND("reactive oxygen",C10)),ISNUMBER(FIND("ROS",C10)),ISNUMBER(FIND("free radical",C10)),ISNUMBER(FIND("oxidative stress",C10)),ISNUMBER(FIND("peroxid",C10)),ISNUMBER(FIND("oxidative",C10)),ISNUMBER(FIND("antioxid",C10)))</f>
        <v>0</v>
      </c>
      <c r="K10" t="b">
        <f>OR(ISNUMBER(FIND("autophag",C10)))</f>
        <v>0</v>
      </c>
      <c r="L10" t="b">
        <f>OR(ISNUMBER(FIND("morpholog",C10)))</f>
        <v>0</v>
      </c>
      <c r="M10" t="b">
        <f>OR(ISNUMBER(FIND("fibrosis",C10)),ISNUMBER(FIND("Fibrosis",C10)),ISNUMBER(FIND("fibrot",C10)))</f>
        <v>0</v>
      </c>
      <c r="N10" t="b">
        <f>OR(ISNUMBER(FIND("offspring",C10)),ISNUMBER(FIND("Parental",C10)),ISNUMBER(FIND("parental",C10)),ISNUMBER(FIND("germline",C10)),ISNUMBER(FIND("reproduc",C10)),ISNUMBER(FIND("embryo",C10)))</f>
        <v>0</v>
      </c>
      <c r="O10" t="b">
        <f>OR(ISNUMBER(FIND("metabol",C10)),ISNUMBER(FIND("Metabol",C10)),ISNUMBER(FIND("digest",C10)),ISNUMBER(FIND("mitochon",C10)))</f>
        <v>0</v>
      </c>
      <c r="P10" t="b">
        <f>OR(ISNUMBER(FIND("ecotox",C10)),ISNUMBER(FIND("Ecotox",B10)),ISNUMBER(FIND("ecotox",B10)),ISNUMBER(FIND("Ecotox",C10)))</f>
        <v>0</v>
      </c>
      <c r="Q10" t="b">
        <f>OR(ISNUMBER(FIND("Bioaccum",C10)),ISNUMBER(FIND("bioaccum",C10)),ISNUMBER(FIND("accum",C10)))</f>
        <v>0</v>
      </c>
      <c r="R10" t="b">
        <f>OR(ISNUMBER(FIND("Occupation",C10)),ISNUMBER(FIND("occupation",C10)),ISNUMBER(FIND("worker",C10)),ISNUMBER(FIND("workforce",C10)))</f>
        <v>0</v>
      </c>
      <c r="S10" t="b">
        <f>NOT(OR(F10,G10,H10,I10,J10,K10,L10,M10,N10,O10,P10,Q10,R10))</f>
        <v>0</v>
      </c>
      <c r="U10" t="b">
        <f>OR(Table1[[#This Row],[Inflammation]],Table1[[#This Row],[Immune]])</f>
        <v>1</v>
      </c>
      <c r="V10" t="str">
        <f>IF(OR(Table1[[#This Row],[Rodents]],Table1[[#This Row],[Human]],Table1[[#This Row],[Pig]]),OR(ISNUMBER(FIND("intratrach",C10)),ISNUMBER(FIND("nasal ",C10)),ISNUMBER(FIND("instill",C10))),"NA")</f>
        <v>NA</v>
      </c>
      <c r="W10" t="str">
        <f>IF(OR(Table1[[#This Row],[Rodents]],Table1[[#This Row],[Human]],Table1[[#This Row],[Pig]]),OR(ISNUMBER(FIND("dermal",C10)),ISNUMBER(FIND("skin ",C10))),"NA")</f>
        <v>NA</v>
      </c>
      <c r="X10" t="str">
        <f>IF(OR(Table1[[#This Row],[Rodents]],Table1[[#This Row],[Human]],Table1[[#This Row],[Pig]]),OR(ISNUMBER(FIND("injected",C10)),ISNUMBER(FIND("periton",C10)),ISNUMBER(FIND("intrascrot",C10))),"NA")</f>
        <v>NA</v>
      </c>
      <c r="Y10" t="str">
        <f>IF(OR(Table1[[#This Row],[Rodents]],Table1[[#This Row],[Human]],Table1[[#This Row],[Pig]]),NOT(OR(Table1[[#This Row],[Inhaled/Intratracheal/intranasal]],Table1[[#This Row],[Dermal]],Table1[[#This Row],[Injected]])),"NA")</f>
        <v>NA</v>
      </c>
      <c r="AA10" t="b">
        <f>OR(ISNUMBER(FIND("fish ",C10)),ISNUMBER(FIND("Fish ",C10)),ISNUMBER(FIND("aquatic",C10)),ISNUMBER(FIND("daphnids",C10)),ISNUMBER(FIND("Carcinus maenas",C10)),ISNUMBER(FIND("Daphnia",C10)),ISNUMBER(FIND("Ruditapes philippinarum",C10)),ISNUMBER(FIND("daphnia",C10)),ISNUMBER(FIND("marine",C10)),ISNUMBER(FIND("mussel",C10)),ISNUMBER(FIND("algae",C10)),ISNUMBER(FIND("Donax faba",C10)),ISNUMBER(FIND("estuarine",C10)),ISNUMBER(FIND("snail",C10)),ISNUMBER(FIND("Prorocentrum donghaiense",C10)) )</f>
        <v>0</v>
      </c>
      <c r="AB10" t="b">
        <f>OR(ISNUMBER(FIND(" rat ",C10)),ISNUMBER(FIND(" rats ",C10)),ISNUMBER(FIND(" Rats ",C10)),ISNUMBER(FIND(" Rat ",C10)),ISNUMBER(FIND(" rat.",C10)),ISNUMBER(FIND(" rats.",C10)),ISNUMBER(FIND("mouse",C10)),ISNUMBER(FIND("mice",C10)), ISNUMBER(FIND(" Mice",C10)))</f>
        <v>0</v>
      </c>
      <c r="AC10" t="b">
        <f>OR(ISNUMBER(FIND(" cell ",C10)),ISNUMBER(FIND("fibroblast",C10)),ISNUMBER(FIND("macrophage",C10)),ISNUMBER(FIND("epithelial",C10)),ISNUMBER(FIND("endothelial",C10)),ISNUMBER(FIND("neuron",C10)),ISNUMBER(FIND(" cells ",C10)),ISNUMBER(FIND("RBC",C10)),ISNUMBER(FIND("mitochond",C10)),ISNUMBER(FIND("adipocyte",C10)),ISNUMBER(FIND("osteo",C10)),ISNUMBER(FIND("keratin",C10)),ISNUMBER(FIND(" cell's ",C10)),ISNUMBER(FIND("eukary",C10)),ISNUMBER(FIND("sperm",C10)))</f>
        <v>1</v>
      </c>
      <c r="AD10" t="b">
        <f>OR(ISNUMBER(FIND("human",B10)),ISNUMBER(FIND("workers",B10)),ISNUMBER(FIND("workforces",B10)),ISNUMBER(FIND("occupational",B10)),ISNUMBER(FIND("Case report",B10)),ISNUMBER(FIND("Workplaces",B10)),ISNUMBER(FIND("worker",B10)))</f>
        <v>0</v>
      </c>
      <c r="AE10" t="b">
        <f>OR(ISNUMBER(FIND(" plant ",C10)),ISNUMBER(FIND("Plant ",C10)),ISNUMBER(FIND("tomato",C10)),ISNUMBER(FIND("plants",C10)),ISNUMBER(FIND("Plants",C10)),ISNUMBER(FIND("algae",C10)),ISNUMBER(FIND("lettuce",C10)),ISNUMBER(FIND("green gram sprouts ",C10)),ISNUMBER(FIND("Cucurbita pepo",C10)),ISNUMBER(FIND("bean ",C10)),ISNUMBER(FIND("chloroplast",C10)),ISNUMBER(FIND("chlorophyll",C10)),ISNUMBER(FIND("seedling",C10)),ISNUMBER(FIND("canola",C10)),ISNUMBER(FIND("shoot",C10)),ISNUMBER(FIND("photosynthes",C10)),ISNUMBER(FIND(" leaves ",C10)),,ISNUMBER(FIND("agriculture",C10)),ISNUMBER(FIND(" crops ",C10)))</f>
        <v>0</v>
      </c>
      <c r="AF10" t="b">
        <f>OR(ISNUMBER(FIND("bacteria",C10)),ISNUMBER(FIND("Bacteria",C10)),ISNUMBER(FIND("Bacterium",C10)),ISNUMBER(FIND("bacterium",C10)),ISNUMBER(FIND(" coli ",C10)))</f>
        <v>0</v>
      </c>
      <c r="AG10" t="b">
        <f>OR(ISNUMBER(FIND("fungi",C10)),ISNUMBER(FIND("Fungi",C10)),ISNUMBER(FIND("fungus",C10)),ISNUMBER(FIND("Fungus",C10)),ISNUMBER(FIND("mushroom",C10)),ISNUMBER(FIND("Mushroom",C10)),ISNUMBER(FIND(" mold ",C10)))</f>
        <v>0</v>
      </c>
      <c r="AH10" t="b">
        <f>OR(ISNUMBER(FIND("Pig ",C10)),ISNUMBER(FIND("pig ",C10)),ISNUMBER(FIND("Pigs ",C10)),ISNUMBER(FIND("pigs ",C10)))</f>
        <v>0</v>
      </c>
      <c r="AI10" t="b">
        <f>OR(ISNUMBER(FIND(" C. elegans",C10)),ISNUMBER(FIND("Caenorhabditis elegans",C10)),ISNUMBER(FIND("earthworms",C10)),ISNUMBER(FIND(" Ficopomatus enigmaticus",C10)),ISNUMBER(FIND("larva",C10)),ISNUMBER(FIND("Lumbriculus variegatus",C10)),ISNUMBER(FIND("nematode",C10)))</f>
        <v>0</v>
      </c>
      <c r="AJ10" t="b">
        <f>NOT(OR(AA10,AB10,AC10,AD10,AE10,AF10,AG10,AH10,AI10))</f>
        <v>0</v>
      </c>
      <c r="AL10" t="b">
        <f>OR(AA10,AB10,AD10,AE10,AF10,AG10,AH10,AI10)</f>
        <v>0</v>
      </c>
      <c r="AM10" t="b">
        <f>IF(Table1[[#This Row],[In vivo?]],IF(Table1[[#This Row],[Cell]],FALSE,TRUE),FALSE)</f>
        <v>0</v>
      </c>
      <c r="AN10" t="b">
        <f>AND(AC10,AL10)</f>
        <v>0</v>
      </c>
      <c r="AO10" t="b">
        <f>IF(Table1[[#This Row],[Cell]],IF(Table1[[#This Row],[In vivo?]],FALSE,TRUE),FALSE)</f>
        <v>1</v>
      </c>
      <c r="AP10" t="b">
        <f>NOT(OR(Table1[[#This Row],[In vivo?]],Table1[[#This Row],[Only in Cell]]))</f>
        <v>0</v>
      </c>
      <c r="AQ10" t="str">
        <f>IF(OR(Table1[[#This Row],[Rodents]],Table1[[#This Row],[Human]],Table1[[#This Row],[Pig]]),OR(ISNUMBER(FIND("pulmonary",C10)),ISNUMBER(FIND("lung",C10))),"NA")</f>
        <v>NA</v>
      </c>
      <c r="AR10" t="str">
        <f>IF(OR(Table1[[#This Row],[Rodents]],Table1[[#This Row],[Human]],Table1[[#This Row],[Pig]]),OR(ISNUMBER(FIND("skin",C10)),ISNUMBER(FIND("dermal",C10))),"NA")</f>
        <v>NA</v>
      </c>
      <c r="AS10" t="str">
        <f>IF(OR(Table1[[#This Row],[Rodents]],Table1[[#This Row],[Human]],Table1[[#This Row],[Pig]]),OR(ISNUMBER(FIND("liver",C10)),ISNUMBER(FIND("hepat",C10))),"NA")</f>
        <v>NA</v>
      </c>
      <c r="AT10" t="str">
        <f>IF(OR(Table1[[#This Row],[Rodents]],Table1[[#This Row],[Human]],Table1[[#This Row],[Pig]]),OR(ISNUMBER(FIND("kidney",C10)),ISNUMBER(FIND("neph",C10))),"NA")</f>
        <v>NA</v>
      </c>
      <c r="AU10" t="str">
        <f>IF(OR(Table1[[#This Row],[Rodents]],Table1[[#This Row],[Human]],Table1[[#This Row],[Pig]]),OR(ISNUMBER(FIND("brain",C10)),ISNUMBER(FIND("neur",C10)),ISNUMBER(FIND("nerv",C10))),"NA")</f>
        <v>NA</v>
      </c>
      <c r="AV10" t="str">
        <f>IF(OR(Table1[[#This Row],[Rodents]],Table1[[#This Row],[Human]],Table1[[#This Row],[Pig]]),OR(ISNUMBER(FIND("heart",C10)),ISNUMBER(FIND("cardi",C10))),"NA")</f>
        <v>NA</v>
      </c>
      <c r="AW10" t="str">
        <f>IF(OR(Table1[[#This Row],[Rodents]],Table1[[#This Row],[Human]],Table1[[#This Row],[Pig]]),OR(ISNUMBER(FIND("gastro",C10)),ISNUMBER(FIND("intesti",C10)),ISNUMBER(FIND("stomach",C10))),"NA")</f>
        <v>NA</v>
      </c>
      <c r="AX10" t="str">
        <f>IF(OR(Table1[[#This Row],[Rodents]],Table1[[#This Row],[Human]],Table1[[#This Row],[Pig]]),NOT(OR(AQ10,AR10,AS10,AT10,AU10,AV10,AW10)),"NA")</f>
        <v>NA</v>
      </c>
      <c r="AY10" t="b">
        <f>OR(ISNUMBER(FIND("SWCNT",C10)),ISNUMBER(FIND("SWNT",C10)),ISNUMBER(FIND("single-wall",C10)),ISNUMBER(FIND("single wall",C10)),ISNUMBER(FIND("Single wall",C10)),ISNUMBER(FIND("Single-wall",C10)),ISNUMBER(FIND("SWCNT",B10)),ISNUMBER(FIND("SWNT",B10)),ISNUMBER(FIND("single-wall",B10)),ISNUMBER(FIND("single wall",B10)),ISNUMBER(FIND("Single-wall",B10)),ISNUMBER(FIND("Single wall",B10)))</f>
        <v>0</v>
      </c>
      <c r="AZ10" t="b">
        <f>OR(ISNUMBER(FIND("MWCNT",C10)),ISNUMBER(FIND("MWNT",C10)),ISNUMBER(FIND("multi-wall",C10)),ISNUMBER(FIND("multi wall",C10)),ISNUMBER(FIND("multiwall",C10)),ISNUMBER(FIND("Multi-wall",C10)),ISNUMBER(FIND("Multi wall",C10)),ISNUMBER(FIND("Multiwall",C10)),ISNUMBER(FIND("MWCNT",B10)),ISNUMBER(FIND("MWNT",B10)),ISNUMBER(FIND("multi-wall",B10)),ISNUMBER(FIND("multi wall",B10)),ISNUMBER(FIND("multiwall",B10)),ISNUMBER(FIND("Multi-wall",B10)),ISNUMBER(FIND("Multi wall",B10)),ISNUMBER(FIND("Multiwall",B10)),ISNUMBER(FIND("Double-wall",B10)),ISNUMBER(FIND("Double wall",B10)),ISNUMBER(FIND("Doublewall",B10)),ISNUMBER(FIND("double-wall",B10)),ISNUMBER(FIND("double wall",B10)),ISNUMBER(FIND("doublewall",B10)))</f>
        <v>0</v>
      </c>
      <c r="BA10" t="b">
        <f>AND(Table1[[#This Row],[SWCNT]],Table1[[#This Row],[MWCNT]])</f>
        <v>0</v>
      </c>
      <c r="BB10" t="b">
        <f>IF(Table1[[#This Row],[SWCNT]]=TRUE,FALSE,IF(Table1[[#This Row],[MWCNT]]=TRUE,FALSE,TRUE))</f>
        <v>1</v>
      </c>
      <c r="BC10" s="18"/>
    </row>
    <row r="11" spans="1:109" ht="277.5">
      <c r="A11" t="s">
        <v>268</v>
      </c>
      <c r="B11" s="2" t="s">
        <v>269</v>
      </c>
      <c r="C11" s="16" t="s">
        <v>270</v>
      </c>
      <c r="D11" s="17" t="s">
        <v>271</v>
      </c>
      <c r="E11" s="2">
        <v>2022</v>
      </c>
      <c r="F11" t="b">
        <f>OR(ISNUMBER(FIND("cytotoxic",C11)),ISNUMBER(FIND("Cytotoxic",C11)),ISNUMBER(FIND("cellular toxicity",C11)),ISNUMBER(FIND("cell death",C11)),ISNUMBER(FIND("viable",C11)),ISNUMBER(FIND("phytotoxic",C11)),ISNUMBER(FIND("acute toxicity",C11)),ISNUMBER(FIND("MTT",C11)),ISNUMBER(FIND("survival",C11)),ISNUMBER(FIND("prolifer",C11)),ISNUMBER(FIND("apoptosis",C11)),ISNUMBER(FIND("neurotoxic",C11)),ISNUMBER(FIND("  lysis ",C11)),ISNUMBER(FIND("necrosis",C11)),ISNUMBER(FIND("cellular death",C11))*3,ISNUMBER(FIND("LDH",C11)),ISNUMBER(FIND("Acute toxicity",C11)))</f>
        <v>0</v>
      </c>
      <c r="G11" t="b">
        <f>OR(ISNUMBER(FIND("genotoxic",C11)),ISNUMBER(FIND("genotoxicity",C11)),ISNUMBER(FIND("DNA damage",C11)),ISNUMBER(FIND("DNA",C11)),ISNUMBER(FIND("RNA",C11)),ISNUMBER(FIND("mesothelioma",C11)),ISNUMBER(FIND("carcino",C11)),ISNUMBER(FIND("mutagen",C11)),ISNUMBER(FIND("genetic",C11)))</f>
        <v>0</v>
      </c>
      <c r="H11" t="b">
        <f>OR(ISNUMBER(FIND("inflammatory",C11)),ISNUMBER(FIND("inflamm",C11)))</f>
        <v>1</v>
      </c>
      <c r="I11" t="b">
        <f>OR(ISNUMBER(FIND("immune",C11)),ISNUMBER(FIND("immunological",C11)),ISNUMBER(FIND("interleuk",C11)),ISNUMBER(FIND("platelet activation",C11)),ISNUMBER(FIND("monocyte",C11)),ISNUMBER(FIND("leukocyte",C11)),ISNUMBER(FIND("cytokine",C11)),ISNUMBER(FIND("CD4",C11)),ISNUMBER(FIND("CD8",C11)),ISNUMBER(FIND("T-cell",C11)))</f>
        <v>0</v>
      </c>
      <c r="J11" t="b">
        <f>OR(ISNUMBER(FIND("reactive oxygen",C11)),ISNUMBER(FIND("ROS",C11)),ISNUMBER(FIND("free radical",C11)),ISNUMBER(FIND("oxidative stress",C11)),ISNUMBER(FIND("peroxid",C11)),ISNUMBER(FIND("oxidative",C11)),ISNUMBER(FIND("antioxid",C11)))</f>
        <v>0</v>
      </c>
      <c r="K11" t="b">
        <f>OR(ISNUMBER(FIND("autophag",C11)))</f>
        <v>0</v>
      </c>
      <c r="L11" t="b">
        <f>OR(ISNUMBER(FIND("morpholog",C11)))</f>
        <v>0</v>
      </c>
      <c r="M11" t="b">
        <f>OR(ISNUMBER(FIND("fibrosis",C11)),ISNUMBER(FIND("Fibrosis",C11)),ISNUMBER(FIND("fibrot",C11)))</f>
        <v>0</v>
      </c>
      <c r="N11" t="b">
        <f>OR(ISNUMBER(FIND("offspring",C11)),ISNUMBER(FIND("Parental",C11)),ISNUMBER(FIND("parental",C11)),ISNUMBER(FIND("germline",C11)),ISNUMBER(FIND("reproduc",C11)),ISNUMBER(FIND("embryo",C11)))</f>
        <v>0</v>
      </c>
      <c r="O11" t="b">
        <f>OR(ISNUMBER(FIND("metabol",C11)),ISNUMBER(FIND("Metabol",C11)),ISNUMBER(FIND("digest",C11)),ISNUMBER(FIND("mitochon",C11)))</f>
        <v>0</v>
      </c>
      <c r="P11" t="b">
        <f>OR(ISNUMBER(FIND("ecotox",C11)),ISNUMBER(FIND("Ecotox",B11)),ISNUMBER(FIND("ecotox",B11)),ISNUMBER(FIND("Ecotox",C11)))</f>
        <v>0</v>
      </c>
      <c r="Q11" t="b">
        <f>OR(ISNUMBER(FIND("Bioaccum",C11)),ISNUMBER(FIND("bioaccum",C11)),ISNUMBER(FIND("accum",C11)))</f>
        <v>0</v>
      </c>
      <c r="R11" t="b">
        <f>OR(ISNUMBER(FIND("Occupation",C11)),ISNUMBER(FIND("occupation",C11)),ISNUMBER(FIND("worker",C11)),ISNUMBER(FIND("workforce",C11)))</f>
        <v>1</v>
      </c>
      <c r="S11" t="b">
        <f>NOT(OR(F11,G11,H11,I11,J11,K11,L11,M11,N11,O11,P11,Q11,R11))</f>
        <v>0</v>
      </c>
      <c r="U11" t="b">
        <f>OR(Table1[[#This Row],[Inflammation]],Table1[[#This Row],[Immune]])</f>
        <v>1</v>
      </c>
      <c r="V11" t="b">
        <f>IF(OR(Table1[[#This Row],[Rodents]],Table1[[#This Row],[Human]],Table1[[#This Row],[Pig]]),OR(ISNUMBER(FIND("intratrach",C11)),ISNUMBER(FIND("nasal ",C11)),ISNUMBER(FIND("instill",C11))),"NA")</f>
        <v>0</v>
      </c>
      <c r="W11" t="b">
        <f>IF(OR(Table1[[#This Row],[Rodents]],Table1[[#This Row],[Human]],Table1[[#This Row],[Pig]]),OR(ISNUMBER(FIND("dermal",C11)),ISNUMBER(FIND("skin ",C11))),"NA")</f>
        <v>0</v>
      </c>
      <c r="X11" t="b">
        <f>IF(OR(Table1[[#This Row],[Rodents]],Table1[[#This Row],[Human]],Table1[[#This Row],[Pig]]),OR(ISNUMBER(FIND("injected",C11)),ISNUMBER(FIND("periton",C11)),ISNUMBER(FIND("intrascrot",C11))),"NA")</f>
        <v>0</v>
      </c>
      <c r="Y11" t="b">
        <f>IF(OR(Table1[[#This Row],[Rodents]],Table1[[#This Row],[Human]],Table1[[#This Row],[Pig]]),NOT(OR(Table1[[#This Row],[Inhaled/Intratracheal/intranasal]],Table1[[#This Row],[Dermal]],Table1[[#This Row],[Injected]])),"NA")</f>
        <v>1</v>
      </c>
      <c r="AA11" t="b">
        <f>OR(ISNUMBER(FIND("fish ",C11)),ISNUMBER(FIND("Fish ",C11)),ISNUMBER(FIND("aquatic",C11)),ISNUMBER(FIND("daphnids",C11)),ISNUMBER(FIND("Carcinus maenas",C11)),ISNUMBER(FIND("Daphnia",C11)),ISNUMBER(FIND("Ruditapes philippinarum",C11)),ISNUMBER(FIND("daphnia",C11)),ISNUMBER(FIND("marine",C11)),ISNUMBER(FIND("mussel",C11)),ISNUMBER(FIND("algae",C11)),ISNUMBER(FIND("Donax faba",C11)),ISNUMBER(FIND("estuarine",C11)),ISNUMBER(FIND("snail",C11)),ISNUMBER(FIND("Prorocentrum donghaiense",C11)) )</f>
        <v>0</v>
      </c>
      <c r="AB11" t="b">
        <f>OR(ISNUMBER(FIND(" rat ",C11)),ISNUMBER(FIND(" rats ",C11)),ISNUMBER(FIND(" Rats ",C11)),ISNUMBER(FIND(" Rat ",C11)),ISNUMBER(FIND(" rat.",C11)),ISNUMBER(FIND(" rats.",C11)),ISNUMBER(FIND("mouse",C11)),ISNUMBER(FIND("mice",C11)), ISNUMBER(FIND(" Mice",C11)))</f>
        <v>1</v>
      </c>
      <c r="AC11" t="b">
        <f>OR(ISNUMBER(FIND(" cell ",C11)),ISNUMBER(FIND("fibroblast",C11)),ISNUMBER(FIND("macrophage",C11)),ISNUMBER(FIND("epithelial",C11)),ISNUMBER(FIND("endothelial",C11)),ISNUMBER(FIND("neuron",C11)),ISNUMBER(FIND(" cells ",C11)),ISNUMBER(FIND("RBC",C11)),ISNUMBER(FIND("mitochond",C11)),ISNUMBER(FIND("adipocyte",C11)),ISNUMBER(FIND("osteo",C11)),ISNUMBER(FIND("keratin",C11)),ISNUMBER(FIND(" cell's ",C11)),ISNUMBER(FIND("eukary",C11)),ISNUMBER(FIND("sperm",C11)))</f>
        <v>0</v>
      </c>
      <c r="AD11" t="b">
        <f>OR(ISNUMBER(FIND("human",B11)),ISNUMBER(FIND("workers",B11)),ISNUMBER(FIND("workforces",B11)),ISNUMBER(FIND("occupational",B11)),ISNUMBER(FIND("Case report",B11)),ISNUMBER(FIND("Workplaces",B11)),ISNUMBER(FIND("worker",B11)))</f>
        <v>0</v>
      </c>
      <c r="AE11" t="b">
        <f>OR(ISNUMBER(FIND(" plant ",C11)),ISNUMBER(FIND("Plant ",C11)),ISNUMBER(FIND("tomato",C11)),ISNUMBER(FIND("plants",C11)),ISNUMBER(FIND("Plants",C11)),ISNUMBER(FIND("algae",C11)),ISNUMBER(FIND("lettuce",C11)),ISNUMBER(FIND("green gram sprouts ",C11)),ISNUMBER(FIND("Cucurbita pepo",C11)),ISNUMBER(FIND("bean ",C11)),ISNUMBER(FIND("chloroplast",C11)),ISNUMBER(FIND("chlorophyll",C11)),ISNUMBER(FIND("seedling",C11)),ISNUMBER(FIND("canola",C11)),ISNUMBER(FIND("shoot",C11)),ISNUMBER(FIND("photosynthes",C11)),ISNUMBER(FIND(" leaves ",C11)),,ISNUMBER(FIND("agriculture",C11)),ISNUMBER(FIND(" crops ",C11)))</f>
        <v>0</v>
      </c>
      <c r="AF11" t="b">
        <f>OR(ISNUMBER(FIND("bacteria",C11)),ISNUMBER(FIND("Bacteria",C11)),ISNUMBER(FIND("Bacterium",C11)),ISNUMBER(FIND("bacterium",C11)),ISNUMBER(FIND(" coli ",C11)))</f>
        <v>1</v>
      </c>
      <c r="AG11" t="b">
        <f>OR(ISNUMBER(FIND("fungi",C11)),ISNUMBER(FIND("Fungi",C11)),ISNUMBER(FIND("fungus",C11)),ISNUMBER(FIND("Fungus",C11)),ISNUMBER(FIND("mushroom",C11)),ISNUMBER(FIND("Mushroom",C11)),ISNUMBER(FIND(" mold ",C11)))</f>
        <v>0</v>
      </c>
      <c r="AH11" t="b">
        <f>OR(ISNUMBER(FIND("Pig ",C11)),ISNUMBER(FIND("pig ",C11)),ISNUMBER(FIND("Pigs ",C11)),ISNUMBER(FIND("pigs ",C11)))</f>
        <v>0</v>
      </c>
      <c r="AI11" t="b">
        <f>OR(ISNUMBER(FIND(" C. elegans",C11)),ISNUMBER(FIND("Caenorhabditis elegans",C11)),ISNUMBER(FIND("earthworms",C11)),ISNUMBER(FIND(" Ficopomatus enigmaticus",C11)),ISNUMBER(FIND("larva",C11)),ISNUMBER(FIND("Lumbriculus variegatus",C11)),ISNUMBER(FIND("nematode",C11)))</f>
        <v>0</v>
      </c>
      <c r="AJ11" t="b">
        <f>NOT(OR(AA11,AB11,AC11,AD11,AE11,AF11,AG11,AH11,AI11))</f>
        <v>0</v>
      </c>
      <c r="AL11" t="b">
        <f>OR(AA11,AB11,AD11,AE11,AF11,AG11,AH11,AI11)</f>
        <v>1</v>
      </c>
      <c r="AM11" t="b">
        <f>IF(Table1[[#This Row],[In vivo?]],IF(Table1[[#This Row],[Cell]],FALSE,TRUE),FALSE)</f>
        <v>1</v>
      </c>
      <c r="AN11" t="b">
        <f>AND(AC11,AL11)</f>
        <v>0</v>
      </c>
      <c r="AO11" t="b">
        <f>IF(Table1[[#This Row],[Cell]],IF(Table1[[#This Row],[In vivo?]],FALSE,TRUE),FALSE)</f>
        <v>0</v>
      </c>
      <c r="AP11" t="b">
        <f>NOT(OR(Table1[[#This Row],[In vivo?]],Table1[[#This Row],[Only in Cell]]))</f>
        <v>0</v>
      </c>
      <c r="AQ11" t="b">
        <f>IF(OR(Table1[[#This Row],[Rodents]],Table1[[#This Row],[Human]],Table1[[#This Row],[Pig]]),OR(ISNUMBER(FIND("pulmonary",C11)),ISNUMBER(FIND("lung",C11))),"NA")</f>
        <v>1</v>
      </c>
      <c r="AR11" t="b">
        <f>IF(OR(Table1[[#This Row],[Rodents]],Table1[[#This Row],[Human]],Table1[[#This Row],[Pig]]),OR(ISNUMBER(FIND("skin",C11)),ISNUMBER(FIND("dermal",C11))),"NA")</f>
        <v>0</v>
      </c>
      <c r="AS11" t="b">
        <f>IF(OR(Table1[[#This Row],[Rodents]],Table1[[#This Row],[Human]],Table1[[#This Row],[Pig]]),OR(ISNUMBER(FIND("liver",C11)),ISNUMBER(FIND("hepat",C11))),"NA")</f>
        <v>0</v>
      </c>
      <c r="AT11" t="b">
        <f>IF(OR(Table1[[#This Row],[Rodents]],Table1[[#This Row],[Human]],Table1[[#This Row],[Pig]]),OR(ISNUMBER(FIND("kidney",C11)),ISNUMBER(FIND("neph",C11))),"NA")</f>
        <v>0</v>
      </c>
      <c r="AU11" t="b">
        <f>IF(OR(Table1[[#This Row],[Rodents]],Table1[[#This Row],[Human]],Table1[[#This Row],[Pig]]),OR(ISNUMBER(FIND("brain",C11)),ISNUMBER(FIND("neur",C11)),ISNUMBER(FIND("nerv",C11))),"NA")</f>
        <v>0</v>
      </c>
      <c r="AV11" t="b">
        <f>IF(OR(Table1[[#This Row],[Rodents]],Table1[[#This Row],[Human]],Table1[[#This Row],[Pig]]),OR(ISNUMBER(FIND("heart",C11)),ISNUMBER(FIND("cardi",C11))),"NA")</f>
        <v>0</v>
      </c>
      <c r="AW11" t="b">
        <f>IF(OR(Table1[[#This Row],[Rodents]],Table1[[#This Row],[Human]],Table1[[#This Row],[Pig]]),OR(ISNUMBER(FIND("gastro",C11)),ISNUMBER(FIND("intesti",C11)),ISNUMBER(FIND("stomach",C11))),"NA")</f>
        <v>0</v>
      </c>
      <c r="AX11" t="b">
        <f>IF(OR(Table1[[#This Row],[Rodents]],Table1[[#This Row],[Human]],Table1[[#This Row],[Pig]]),NOT(OR(AQ11,AR11,AS11,AT11,AU11,AV11,AW11)),"NA")</f>
        <v>0</v>
      </c>
      <c r="AY11" t="b">
        <f>OR(ISNUMBER(FIND("SWCNT",C11)),ISNUMBER(FIND("SWNT",C11)),ISNUMBER(FIND("single-wall",C11)),ISNUMBER(FIND("single wall",C11)),ISNUMBER(FIND("Single wall",C11)),ISNUMBER(FIND("Single-wall",C11)),ISNUMBER(FIND("SWCNT",B11)),ISNUMBER(FIND("SWNT",B11)),ISNUMBER(FIND("single-wall",B11)),ISNUMBER(FIND("single wall",B11)),ISNUMBER(FIND("Single-wall",B11)),ISNUMBER(FIND("Single wall",B11)))</f>
        <v>0</v>
      </c>
      <c r="AZ11" t="b">
        <f>OR(ISNUMBER(FIND("MWCNT",C11)),ISNUMBER(FIND("MWNT",C11)),ISNUMBER(FIND("multi-wall",C11)),ISNUMBER(FIND("multi wall",C11)),ISNUMBER(FIND("multiwall",C11)),ISNUMBER(FIND("Multi-wall",C11)),ISNUMBER(FIND("Multi wall",C11)),ISNUMBER(FIND("Multiwall",C11)),ISNUMBER(FIND("MWCNT",B11)),ISNUMBER(FIND("MWNT",B11)),ISNUMBER(FIND("multi-wall",B11)),ISNUMBER(FIND("multi wall",B11)),ISNUMBER(FIND("multiwall",B11)),ISNUMBER(FIND("Multi-wall",B11)),ISNUMBER(FIND("Multi wall",B11)),ISNUMBER(FIND("Multiwall",B11)),ISNUMBER(FIND("Double-wall",B11)),ISNUMBER(FIND("Double wall",B11)),ISNUMBER(FIND("Doublewall",B11)),ISNUMBER(FIND("double-wall",B11)),ISNUMBER(FIND("double wall",B11)),ISNUMBER(FIND("doublewall",B11)))</f>
        <v>1</v>
      </c>
      <c r="BA11" t="b">
        <f>AND(Table1[[#This Row],[SWCNT]],Table1[[#This Row],[MWCNT]])</f>
        <v>0</v>
      </c>
      <c r="BB11" t="b">
        <f>IF(Table1[[#This Row],[SWCNT]]=TRUE,FALSE,IF(Table1[[#This Row],[MWCNT]]=TRUE,FALSE,TRUE))</f>
        <v>0</v>
      </c>
      <c r="BC11" s="18"/>
    </row>
    <row r="12" spans="1:109" ht="185">
      <c r="A12" t="s">
        <v>356</v>
      </c>
      <c r="B12" s="2" t="s">
        <v>357</v>
      </c>
      <c r="C12" s="16" t="s">
        <v>358</v>
      </c>
      <c r="D12" s="17" t="s">
        <v>359</v>
      </c>
      <c r="E12" s="2">
        <v>2022</v>
      </c>
      <c r="F12" t="b">
        <f>OR(ISNUMBER(FIND("cytotoxic",C12)),ISNUMBER(FIND("Cytotoxic",C12)),ISNUMBER(FIND("cellular toxicity",C12)),ISNUMBER(FIND("cell death",C12)),ISNUMBER(FIND("viable",C12)),ISNUMBER(FIND("phytotoxic",C12)),ISNUMBER(FIND("acute toxicity",C12)),ISNUMBER(FIND("MTT",C12)),ISNUMBER(FIND("survival",C12)),ISNUMBER(FIND("prolifer",C12)),ISNUMBER(FIND("apoptosis",C12)),ISNUMBER(FIND("neurotoxic",C12)),ISNUMBER(FIND("  lysis ",C12)),ISNUMBER(FIND("necrosis",C12)),ISNUMBER(FIND("cellular death",C12))*3,ISNUMBER(FIND("LDH",C12)),ISNUMBER(FIND("Acute toxicity",C12)))</f>
        <v>1</v>
      </c>
      <c r="G12" t="b">
        <f>OR(ISNUMBER(FIND("genotoxic",C12)),ISNUMBER(FIND("genotoxicity",C12)),ISNUMBER(FIND("DNA damage",C12)),ISNUMBER(FIND("DNA",C12)),ISNUMBER(FIND("RNA",C12)),ISNUMBER(FIND("mesothelioma",C12)),ISNUMBER(FIND("carcino",C12)),ISNUMBER(FIND("mutagen",C12)),ISNUMBER(FIND("genetic",C12)))</f>
        <v>0</v>
      </c>
      <c r="H12" t="b">
        <f>OR(ISNUMBER(FIND("inflammatory",C12)),ISNUMBER(FIND("inflamm",C12)))</f>
        <v>1</v>
      </c>
      <c r="I12" t="b">
        <f>OR(ISNUMBER(FIND("immune",C12)),ISNUMBER(FIND("immunological",C12)),ISNUMBER(FIND("interleuk",C12)),ISNUMBER(FIND("platelet activation",C12)),ISNUMBER(FIND("monocyte",C12)),ISNUMBER(FIND("leukocyte",C12)),ISNUMBER(FIND("cytokine",C12)),ISNUMBER(FIND("CD4",C12)),ISNUMBER(FIND("CD8",C12)),ISNUMBER(FIND("T-cell",C12)))</f>
        <v>1</v>
      </c>
      <c r="J12" t="b">
        <f>OR(ISNUMBER(FIND("reactive oxygen",C12)),ISNUMBER(FIND("ROS",C12)),ISNUMBER(FIND("free radical",C12)),ISNUMBER(FIND("oxidative stress",C12)),ISNUMBER(FIND("peroxid",C12)),ISNUMBER(FIND("oxidative",C12)),ISNUMBER(FIND("antioxid",C12)))</f>
        <v>0</v>
      </c>
      <c r="K12" t="b">
        <f>OR(ISNUMBER(FIND("autophag",C12)))</f>
        <v>0</v>
      </c>
      <c r="L12" t="b">
        <f>OR(ISNUMBER(FIND("morpholog",C12)))</f>
        <v>0</v>
      </c>
      <c r="M12" t="b">
        <f>OR(ISNUMBER(FIND("fibrosis",C12)),ISNUMBER(FIND("Fibrosis",C12)),ISNUMBER(FIND("fibrot",C12)))</f>
        <v>0</v>
      </c>
      <c r="N12" t="b">
        <f>OR(ISNUMBER(FIND("offspring",C12)),ISNUMBER(FIND("Parental",C12)),ISNUMBER(FIND("parental",C12)),ISNUMBER(FIND("germline",C12)),ISNUMBER(FIND("reproduc",C12)),ISNUMBER(FIND("embryo",C12)))</f>
        <v>0</v>
      </c>
      <c r="O12" t="b">
        <f>OR(ISNUMBER(FIND("metabol",C12)),ISNUMBER(FIND("Metabol",C12)),ISNUMBER(FIND("digest",C12)),ISNUMBER(FIND("mitochon",C12)))</f>
        <v>0</v>
      </c>
      <c r="P12" t="b">
        <f>OR(ISNUMBER(FIND("ecotox",C12)),ISNUMBER(FIND("Ecotox",B12)),ISNUMBER(FIND("ecotox",B12)),ISNUMBER(FIND("Ecotox",C12)))</f>
        <v>0</v>
      </c>
      <c r="Q12" t="b">
        <f>OR(ISNUMBER(FIND("Bioaccum",C12)),ISNUMBER(FIND("bioaccum",C12)),ISNUMBER(FIND("accum",C12)))</f>
        <v>0</v>
      </c>
      <c r="R12" t="b">
        <f>OR(ISNUMBER(FIND("Occupation",C12)),ISNUMBER(FIND("occupation",C12)),ISNUMBER(FIND("worker",C12)),ISNUMBER(FIND("workforce",C12)))</f>
        <v>0</v>
      </c>
      <c r="S12" t="b">
        <f>NOT(OR(F12,G12,H12,I12,J12,K12,L12,M12,N12,O12,P12,Q12,R12))</f>
        <v>0</v>
      </c>
      <c r="U12" t="b">
        <f>OR(Table1[[#This Row],[Inflammation]],Table1[[#This Row],[Immune]])</f>
        <v>1</v>
      </c>
      <c r="V12" t="str">
        <f>IF(OR(Table1[[#This Row],[Rodents]],Table1[[#This Row],[Human]],Table1[[#This Row],[Pig]]),OR(ISNUMBER(FIND("intratrach",C12)),ISNUMBER(FIND("nasal ",C12)),ISNUMBER(FIND("instill",C12))),"NA")</f>
        <v>NA</v>
      </c>
      <c r="W12" t="str">
        <f>IF(OR(Table1[[#This Row],[Rodents]],Table1[[#This Row],[Human]],Table1[[#This Row],[Pig]]),OR(ISNUMBER(FIND("dermal",C12)),ISNUMBER(FIND("skin ",C12))),"NA")</f>
        <v>NA</v>
      </c>
      <c r="X12" t="str">
        <f>IF(OR(Table1[[#This Row],[Rodents]],Table1[[#This Row],[Human]],Table1[[#This Row],[Pig]]),OR(ISNUMBER(FIND("injected",C12)),ISNUMBER(FIND("periton",C12)),ISNUMBER(FIND("intrascrot",C12))),"NA")</f>
        <v>NA</v>
      </c>
      <c r="Y12" t="str">
        <f>IF(OR(Table1[[#This Row],[Rodents]],Table1[[#This Row],[Human]],Table1[[#This Row],[Pig]]),NOT(OR(Table1[[#This Row],[Inhaled/Intratracheal/intranasal]],Table1[[#This Row],[Dermal]],Table1[[#This Row],[Injected]])),"NA")</f>
        <v>NA</v>
      </c>
      <c r="AA12" t="b">
        <f>OR(ISNUMBER(FIND("fish ",C12)),ISNUMBER(FIND("Fish ",C12)),ISNUMBER(FIND("aquatic",C12)),ISNUMBER(FIND("daphnids",C12)),ISNUMBER(FIND("Carcinus maenas",C12)),ISNUMBER(FIND("Daphnia",C12)),ISNUMBER(FIND("Ruditapes philippinarum",C12)),ISNUMBER(FIND("daphnia",C12)),ISNUMBER(FIND("marine",C12)),ISNUMBER(FIND("mussel",C12)),ISNUMBER(FIND("algae",C12)),ISNUMBER(FIND("Donax faba",C12)),ISNUMBER(FIND("estuarine",C12)),ISNUMBER(FIND("snail",C12)),ISNUMBER(FIND("Prorocentrum donghaiense",C12)) )</f>
        <v>0</v>
      </c>
      <c r="AB12" t="b">
        <f>OR(ISNUMBER(FIND(" rat ",C12)),ISNUMBER(FIND(" rats ",C12)),ISNUMBER(FIND(" Rats ",C12)),ISNUMBER(FIND(" Rat ",C12)),ISNUMBER(FIND(" rat.",C12)),ISNUMBER(FIND(" rats.",C12)),ISNUMBER(FIND("mouse",C12)),ISNUMBER(FIND("mice",C12)), ISNUMBER(FIND(" Mice",C12)))</f>
        <v>0</v>
      </c>
      <c r="AC12" t="b">
        <f>OR(ISNUMBER(FIND(" cell ",C12)),ISNUMBER(FIND("fibroblast",C12)),ISNUMBER(FIND("macrophage",C12)),ISNUMBER(FIND("epithelial",C12)),ISNUMBER(FIND("endothelial",C12)),ISNUMBER(FIND("neuron",C12)),ISNUMBER(FIND(" cells ",C12)),ISNUMBER(FIND("RBC",C12)),ISNUMBER(FIND("mitochond",C12)),ISNUMBER(FIND("adipocyte",C12)),ISNUMBER(FIND("osteo",C12)),ISNUMBER(FIND("keratin",C12)),ISNUMBER(FIND(" cell's ",C12)),ISNUMBER(FIND("eukary",C12)),ISNUMBER(FIND("sperm",C12)))</f>
        <v>1</v>
      </c>
      <c r="AD12" t="b">
        <v>0</v>
      </c>
      <c r="AE12" t="b">
        <f>OR(ISNUMBER(FIND(" plant ",C12)),ISNUMBER(FIND("Plant ",C12)),ISNUMBER(FIND("tomato",C12)),ISNUMBER(FIND("plants",C12)),ISNUMBER(FIND("Plants",C12)),ISNUMBER(FIND("algae",C12)),ISNUMBER(FIND("lettuce",C12)),ISNUMBER(FIND("green gram sprouts ",C12)),ISNUMBER(FIND("Cucurbita pepo",C12)),ISNUMBER(FIND("bean ",C12)),ISNUMBER(FIND("chloroplast",C12)),ISNUMBER(FIND("chlorophyll",C12)),ISNUMBER(FIND("seedling",C12)),ISNUMBER(FIND("canola",C12)),ISNUMBER(FIND("shoot",C12)),ISNUMBER(FIND("photosynthes",C12)),ISNUMBER(FIND(" leaves ",C12)),,ISNUMBER(FIND("agriculture",C12)),ISNUMBER(FIND(" crops ",C12)))</f>
        <v>0</v>
      </c>
      <c r="AF12" t="b">
        <f>OR(ISNUMBER(FIND("bacteria",C12)),ISNUMBER(FIND("Bacteria",C12)),ISNUMBER(FIND("Bacterium",C12)),ISNUMBER(FIND("bacterium",C12)),ISNUMBER(FIND(" coli ",C12)))</f>
        <v>0</v>
      </c>
      <c r="AG12" t="b">
        <f>OR(ISNUMBER(FIND("fungi",C12)),ISNUMBER(FIND("Fungi",C12)),ISNUMBER(FIND("fungus",C12)),ISNUMBER(FIND("Fungus",C12)),ISNUMBER(FIND("mushroom",C12)),ISNUMBER(FIND("Mushroom",C12)),ISNUMBER(FIND(" mold ",C12)))</f>
        <v>0</v>
      </c>
      <c r="AH12" t="b">
        <f>OR(ISNUMBER(FIND("Pig ",C12)),ISNUMBER(FIND("pig ",C12)),ISNUMBER(FIND("Pigs ",C12)),ISNUMBER(FIND("pigs ",C12)))</f>
        <v>0</v>
      </c>
      <c r="AI12" t="b">
        <f>OR(ISNUMBER(FIND(" C. elegans",C12)),ISNUMBER(FIND("Caenorhabditis elegans",C12)),ISNUMBER(FIND("earthworms",C12)),ISNUMBER(FIND(" Ficopomatus enigmaticus",C12)),ISNUMBER(FIND("larva",C12)),ISNUMBER(FIND("Lumbriculus variegatus",C12)),ISNUMBER(FIND("nematode",C12)))</f>
        <v>0</v>
      </c>
      <c r="AJ12" t="b">
        <f>NOT(OR(AA12,AB12,AC12,AD12,AE12,AF12,AG12,AH12,AI12))</f>
        <v>0</v>
      </c>
      <c r="AL12" t="b">
        <f>OR(AA12,AB12,AD12,AE12,AF12,AG12,AH12,AI12)</f>
        <v>0</v>
      </c>
      <c r="AM12" t="b">
        <f>IF(Table1[[#This Row],[In vivo?]],IF(Table1[[#This Row],[Cell]],FALSE,TRUE),FALSE)</f>
        <v>0</v>
      </c>
      <c r="AN12" t="b">
        <f>AND(AC12,AL12)</f>
        <v>0</v>
      </c>
      <c r="AO12" t="b">
        <f>IF(Table1[[#This Row],[Cell]],IF(Table1[[#This Row],[In vivo?]],FALSE,TRUE),FALSE)</f>
        <v>1</v>
      </c>
      <c r="AP12" t="b">
        <f>NOT(OR(Table1[[#This Row],[In vivo?]],Table1[[#This Row],[Only in Cell]]))</f>
        <v>0</v>
      </c>
      <c r="AQ12" t="str">
        <f>IF(OR(Table1[[#This Row],[Rodents]],Table1[[#This Row],[Human]],Table1[[#This Row],[Pig]]),OR(ISNUMBER(FIND("pulmonary",C12)),ISNUMBER(FIND("lung",C12))),"NA")</f>
        <v>NA</v>
      </c>
      <c r="AR12" t="str">
        <f>IF(OR(Table1[[#This Row],[Rodents]],Table1[[#This Row],[Human]],Table1[[#This Row],[Pig]]),OR(ISNUMBER(FIND("skin",C12)),ISNUMBER(FIND("dermal",C12))),"NA")</f>
        <v>NA</v>
      </c>
      <c r="AS12" t="str">
        <f>IF(OR(Table1[[#This Row],[Rodents]],Table1[[#This Row],[Human]],Table1[[#This Row],[Pig]]),OR(ISNUMBER(FIND("liver",C12)),ISNUMBER(FIND("hepat",C12))),"NA")</f>
        <v>NA</v>
      </c>
      <c r="AT12" t="str">
        <f>IF(OR(Table1[[#This Row],[Rodents]],Table1[[#This Row],[Human]],Table1[[#This Row],[Pig]]),OR(ISNUMBER(FIND("kidney",C12)),ISNUMBER(FIND("neph",C12))),"NA")</f>
        <v>NA</v>
      </c>
      <c r="AU12" t="str">
        <f>IF(OR(Table1[[#This Row],[Rodents]],Table1[[#This Row],[Human]],Table1[[#This Row],[Pig]]),OR(ISNUMBER(FIND("brain",C12)),ISNUMBER(FIND("neur",C12)),ISNUMBER(FIND("nerv",C12))),"NA")</f>
        <v>NA</v>
      </c>
      <c r="AV12" t="str">
        <f>IF(OR(Table1[[#This Row],[Rodents]],Table1[[#This Row],[Human]],Table1[[#This Row],[Pig]]),OR(ISNUMBER(FIND("heart",C12)),ISNUMBER(FIND("cardi",C12))),"NA")</f>
        <v>NA</v>
      </c>
      <c r="AW12" t="str">
        <f>IF(OR(Table1[[#This Row],[Rodents]],Table1[[#This Row],[Human]],Table1[[#This Row],[Pig]]),OR(ISNUMBER(FIND("gastro",C12)),ISNUMBER(FIND("intesti",C12)),ISNUMBER(FIND("stomach",C12))),"NA")</f>
        <v>NA</v>
      </c>
      <c r="AX12" t="str">
        <f>IF(OR(Table1[[#This Row],[Rodents]],Table1[[#This Row],[Human]],Table1[[#This Row],[Pig]]),NOT(OR(AQ12,AR12,AS12,AT12,AU12,AV12,AW12)),"NA")</f>
        <v>NA</v>
      </c>
      <c r="AY12" t="b">
        <f>OR(ISNUMBER(FIND("SWCNT",C12)),ISNUMBER(FIND("SWNT",C12)),ISNUMBER(FIND("single-wall",C12)),ISNUMBER(FIND("single wall",C12)),ISNUMBER(FIND("Single wall",C12)),ISNUMBER(FIND("Single-wall",C12)),ISNUMBER(FIND("SWCNT",B12)),ISNUMBER(FIND("SWNT",B12)),ISNUMBER(FIND("single-wall",B12)),ISNUMBER(FIND("single wall",B12)),ISNUMBER(FIND("Single-wall",B12)),ISNUMBER(FIND("Single wall",B12)))</f>
        <v>0</v>
      </c>
      <c r="AZ12" t="b">
        <f>OR(ISNUMBER(FIND("MWCNT",C12)),ISNUMBER(FIND("MWNT",C12)),ISNUMBER(FIND("multi-wall",C12)),ISNUMBER(FIND("multi wall",C12)),ISNUMBER(FIND("multiwall",C12)),ISNUMBER(FIND("Multi-wall",C12)),ISNUMBER(FIND("Multi wall",C12)),ISNUMBER(FIND("Multiwall",C12)),ISNUMBER(FIND("MWCNT",B12)),ISNUMBER(FIND("MWNT",B12)),ISNUMBER(FIND("multi-wall",B12)),ISNUMBER(FIND("multi wall",B12)),ISNUMBER(FIND("multiwall",B12)),ISNUMBER(FIND("Multi-wall",B12)),ISNUMBER(FIND("Multi wall",B12)),ISNUMBER(FIND("Multiwall",B12)),ISNUMBER(FIND("Double-wall",B12)),ISNUMBER(FIND("Double wall",B12)),ISNUMBER(FIND("Doublewall",B12)),ISNUMBER(FIND("double-wall",B12)),ISNUMBER(FIND("double wall",B12)),ISNUMBER(FIND("doublewall",B12)))</f>
        <v>0</v>
      </c>
      <c r="BA12" t="b">
        <f>AND(Table1[[#This Row],[SWCNT]],Table1[[#This Row],[MWCNT]])</f>
        <v>0</v>
      </c>
      <c r="BB12" t="b">
        <f>IF(Table1[[#This Row],[SWCNT]]=TRUE,FALSE,IF(Table1[[#This Row],[MWCNT]]=TRUE,FALSE,TRUE))</f>
        <v>1</v>
      </c>
      <c r="BC12" s="18"/>
    </row>
    <row r="13" spans="1:109" ht="333">
      <c r="A13" t="s">
        <v>486</v>
      </c>
      <c r="B13" s="2" t="s">
        <v>487</v>
      </c>
      <c r="C13" s="16" t="s">
        <v>488</v>
      </c>
      <c r="D13" s="17" t="s">
        <v>181</v>
      </c>
      <c r="E13" s="2">
        <v>2021</v>
      </c>
      <c r="F13" t="b">
        <f>OR(ISNUMBER(FIND("cytotoxic",C13)),ISNUMBER(FIND("Cytotoxic",C13)),ISNUMBER(FIND("cellular toxicity",C13)),ISNUMBER(FIND("cell death",C13)),ISNUMBER(FIND("viable",C13)),ISNUMBER(FIND("phytotoxic",C13)),ISNUMBER(FIND("acute toxicity",C13)),ISNUMBER(FIND("MTT",C13)),ISNUMBER(FIND("survival",C13)),ISNUMBER(FIND("prolifer",C13)),ISNUMBER(FIND("apoptosis",C13)),ISNUMBER(FIND("neurotoxic",C13)),ISNUMBER(FIND("  lysis ",C13)),ISNUMBER(FIND("necrosis",C13)),ISNUMBER(FIND("cellular death",C13))*3,ISNUMBER(FIND("LDH",C13)),ISNUMBER(FIND("Acute toxicity",C13)))</f>
        <v>0</v>
      </c>
      <c r="G13" t="b">
        <f>OR(ISNUMBER(FIND("genotoxic",C13)),ISNUMBER(FIND("genotoxicity",C13)),ISNUMBER(FIND("DNA damage",C13)),ISNUMBER(FIND("DNA",C13)),ISNUMBER(FIND("RNA",C13)),ISNUMBER(FIND("mesothelioma",C13)),ISNUMBER(FIND("carcino",C13)),ISNUMBER(FIND("mutagen",C13)),ISNUMBER(FIND("genetic",C13)))</f>
        <v>0</v>
      </c>
      <c r="H13" t="b">
        <f>OR(ISNUMBER(FIND("inflammatory",C13)),ISNUMBER(FIND("inflamm",C13)))</f>
        <v>1</v>
      </c>
      <c r="I13" t="b">
        <f>OR(ISNUMBER(FIND("immune",C13)),ISNUMBER(FIND("immunological",C13)),ISNUMBER(FIND("interleuk",C13)),ISNUMBER(FIND("platelet activation",C13)),ISNUMBER(FIND("monocyte",C13)),ISNUMBER(FIND("leukocyte",C13)),ISNUMBER(FIND("cytokine",C13)),ISNUMBER(FIND("CD4",C13)),ISNUMBER(FIND("CD8",C13)),ISNUMBER(FIND("T-cell",C13)))</f>
        <v>0</v>
      </c>
      <c r="J13" t="b">
        <f>OR(ISNUMBER(FIND("reactive oxygen",C13)),ISNUMBER(FIND("ROS",C13)),ISNUMBER(FIND("free radical",C13)),ISNUMBER(FIND("oxidative stress",C13)),ISNUMBER(FIND("peroxid",C13)),ISNUMBER(FIND("oxidative",C13)),ISNUMBER(FIND("antioxid",C13)))</f>
        <v>0</v>
      </c>
      <c r="K13" t="b">
        <f>OR(ISNUMBER(FIND("autophag",C13)))</f>
        <v>0</v>
      </c>
      <c r="L13" t="b">
        <f>OR(ISNUMBER(FIND("morpholog",C13)))</f>
        <v>0</v>
      </c>
      <c r="M13" t="b">
        <f>OR(ISNUMBER(FIND("fibrosis",C13)),ISNUMBER(FIND("Fibrosis",C13)),ISNUMBER(FIND("fibrot",C13)))</f>
        <v>1</v>
      </c>
      <c r="N13" t="b">
        <f>OR(ISNUMBER(FIND("offspring",C13)),ISNUMBER(FIND("Parental",C13)),ISNUMBER(FIND("parental",C13)),ISNUMBER(FIND("germline",C13)),ISNUMBER(FIND("reproduc",C13)),ISNUMBER(FIND("embryo",C13)))</f>
        <v>0</v>
      </c>
      <c r="O13" t="b">
        <f>OR(ISNUMBER(FIND("metabol",C13)),ISNUMBER(FIND("Metabol",C13)),ISNUMBER(FIND("digest",C13)),ISNUMBER(FIND("mitochon",C13)))</f>
        <v>0</v>
      </c>
      <c r="P13" t="b">
        <f>OR(ISNUMBER(FIND("ecotox",C13)),ISNUMBER(FIND("Ecotox",B13)),ISNUMBER(FIND("ecotox",B13)),ISNUMBER(FIND("Ecotox",C13)))</f>
        <v>0</v>
      </c>
      <c r="Q13" t="b">
        <f>OR(ISNUMBER(FIND("Bioaccum",C13)),ISNUMBER(FIND("bioaccum",C13)),ISNUMBER(FIND("accum",C13)))</f>
        <v>0</v>
      </c>
      <c r="R13" t="b">
        <f>OR(ISNUMBER(FIND("Occupation",C13)),ISNUMBER(FIND("occupation",C13)),ISNUMBER(FIND("worker",C13)),ISNUMBER(FIND("workforce",C13)))</f>
        <v>0</v>
      </c>
      <c r="S13" t="b">
        <f>NOT(OR(F13,G13,H13,I13,J13,K13,L13,M13,N13,O13,P13,Q13,R13))</f>
        <v>0</v>
      </c>
      <c r="U13" t="b">
        <f>OR(Table1[[#This Row],[Inflammation]],Table1[[#This Row],[Immune]])</f>
        <v>1</v>
      </c>
      <c r="V13" t="b">
        <f>IF(OR(Table1[[#This Row],[Rodents]],Table1[[#This Row],[Human]],Table1[[#This Row],[Pig]]),OR(ISNUMBER(FIND("intratrach",C13)),ISNUMBER(FIND("nasal ",C13)),ISNUMBER(FIND("instill",C13))),"NA")</f>
        <v>0</v>
      </c>
      <c r="W13" t="b">
        <f>IF(OR(Table1[[#This Row],[Rodents]],Table1[[#This Row],[Human]],Table1[[#This Row],[Pig]]),OR(ISNUMBER(FIND("dermal",C13)),ISNUMBER(FIND("skin ",C13))),"NA")</f>
        <v>0</v>
      </c>
      <c r="X13" t="b">
        <f>IF(OR(Table1[[#This Row],[Rodents]],Table1[[#This Row],[Human]],Table1[[#This Row],[Pig]]),OR(ISNUMBER(FIND("injected",C13)),ISNUMBER(FIND("periton",C13)),ISNUMBER(FIND("intrascrot",C13))),"NA")</f>
        <v>0</v>
      </c>
      <c r="Y13" t="b">
        <f>IF(OR(Table1[[#This Row],[Rodents]],Table1[[#This Row],[Human]],Table1[[#This Row],[Pig]]),NOT(OR(Table1[[#This Row],[Inhaled/Intratracheal/intranasal]],Table1[[#This Row],[Dermal]],Table1[[#This Row],[Injected]])),"NA")</f>
        <v>1</v>
      </c>
      <c r="AA13" t="b">
        <f>OR(ISNUMBER(FIND("fish ",C13)),ISNUMBER(FIND("Fish ",C13)),ISNUMBER(FIND("aquatic",C13)),ISNUMBER(FIND("daphnids",C13)),ISNUMBER(FIND("Carcinus maenas",C13)),ISNUMBER(FIND("Daphnia",C13)),ISNUMBER(FIND("Ruditapes philippinarum",C13)),ISNUMBER(FIND("daphnia",C13)),ISNUMBER(FIND("marine",C13)),ISNUMBER(FIND("mussel",C13)),ISNUMBER(FIND("algae",C13)),ISNUMBER(FIND("Donax faba",C13)),ISNUMBER(FIND("estuarine",C13)),ISNUMBER(FIND("snail",C13)),ISNUMBER(FIND("Prorocentrum donghaiense",C13)) )</f>
        <v>0</v>
      </c>
      <c r="AB13" t="b">
        <f>OR(ISNUMBER(FIND(" rat ",C13)),ISNUMBER(FIND(" rats ",C13)),ISNUMBER(FIND(" Rats ",C13)),ISNUMBER(FIND(" Rat ",C13)),ISNUMBER(FIND(" rat.",C13)),ISNUMBER(FIND(" rats.",C13)),ISNUMBER(FIND("mouse",C13)),ISNUMBER(FIND("mice",C13)), ISNUMBER(FIND(" Mice",C13)))</f>
        <v>1</v>
      </c>
      <c r="AC13" t="b">
        <f>OR(ISNUMBER(FIND(" cell ",C13)),ISNUMBER(FIND("fibroblast",C13)),ISNUMBER(FIND("macrophage",C13)),ISNUMBER(FIND("epithelial",C13)),ISNUMBER(FIND("endothelial",C13)),ISNUMBER(FIND("neuron",C13)),ISNUMBER(FIND(" cells ",C13)),ISNUMBER(FIND("RBC",C13)),ISNUMBER(FIND("mitochond",C13)),ISNUMBER(FIND("adipocyte",C13)),ISNUMBER(FIND("osteo",C13)),ISNUMBER(FIND("keratin",C13)),ISNUMBER(FIND(" cell's ",C13)),ISNUMBER(FIND("eukary",C13)),ISNUMBER(FIND("sperm",C13)))</f>
        <v>1</v>
      </c>
      <c r="AD13" t="b">
        <f>OR(ISNUMBER(FIND("human",B13)),ISNUMBER(FIND("workers",B13)),ISNUMBER(FIND("workforces",B13)),ISNUMBER(FIND("occupational",B13)),ISNUMBER(FIND("Case report",B13)),ISNUMBER(FIND("Workplaces",B13)),ISNUMBER(FIND("worker",B13)))</f>
        <v>0</v>
      </c>
      <c r="AE13" t="b">
        <f>OR(ISNUMBER(FIND(" plant ",C13)),ISNUMBER(FIND("Plant ",C13)),ISNUMBER(FIND("tomato",C13)),ISNUMBER(FIND("plants",C13)),ISNUMBER(FIND("Plants",C13)),ISNUMBER(FIND("algae",C13)),ISNUMBER(FIND("lettuce",C13)),ISNUMBER(FIND("green gram sprouts ",C13)),ISNUMBER(FIND("Cucurbita pepo",C13)),ISNUMBER(FIND("bean ",C13)),ISNUMBER(FIND("chloroplast",C13)),ISNUMBER(FIND("chlorophyll",C13)),ISNUMBER(FIND("seedling",C13)),ISNUMBER(FIND("canola",C13)),ISNUMBER(FIND("shoot",C13)),ISNUMBER(FIND("photosynthes",C13)),ISNUMBER(FIND(" leaves ",C13)),,ISNUMBER(FIND("agriculture",C13)),ISNUMBER(FIND(" crops ",C13)))</f>
        <v>0</v>
      </c>
      <c r="AF13" t="b">
        <f>OR(ISNUMBER(FIND("bacteria",C13)),ISNUMBER(FIND("Bacteria",C13)),ISNUMBER(FIND("Bacterium",C13)),ISNUMBER(FIND("bacterium",C13)),ISNUMBER(FIND(" coli ",C13)))</f>
        <v>0</v>
      </c>
      <c r="AG13" t="b">
        <f>OR(ISNUMBER(FIND("fungi",C13)),ISNUMBER(FIND("Fungi",C13)),ISNUMBER(FIND("fungus",C13)),ISNUMBER(FIND("Fungus",C13)),ISNUMBER(FIND("mushroom",C13)),ISNUMBER(FIND("Mushroom",C13)),ISNUMBER(FIND(" mold ",C13)))</f>
        <v>0</v>
      </c>
      <c r="AH13" t="b">
        <f>OR(ISNUMBER(FIND("Pig ",C13)),ISNUMBER(FIND("pig ",C13)),ISNUMBER(FIND("Pigs ",C13)),ISNUMBER(FIND("pigs ",C13)))</f>
        <v>0</v>
      </c>
      <c r="AI13" t="b">
        <f>OR(ISNUMBER(FIND(" C. elegans",C13)),ISNUMBER(FIND("Caenorhabditis elegans",C13)),ISNUMBER(FIND("earthworms",C13)),ISNUMBER(FIND(" Ficopomatus enigmaticus",C13)),ISNUMBER(FIND("larva",C13)),ISNUMBER(FIND("Lumbriculus variegatus",C13)),ISNUMBER(FIND("nematode",C13)))</f>
        <v>0</v>
      </c>
      <c r="AJ13" t="b">
        <f>NOT(OR(AA13,AB13,AC13,AD13,AE13,AF13,AG13,AH13,AI13))</f>
        <v>0</v>
      </c>
      <c r="AL13" t="b">
        <f>OR(AA13,AB13,AD13,AE13,AF13,AG13,AH13,AI13)</f>
        <v>1</v>
      </c>
      <c r="AM13" t="b">
        <f>IF(Table1[[#This Row],[In vivo?]],IF(Table1[[#This Row],[Cell]],FALSE,TRUE),FALSE)</f>
        <v>0</v>
      </c>
      <c r="AN13" t="b">
        <f>AND(AC13,AL13)</f>
        <v>1</v>
      </c>
      <c r="AO13" t="b">
        <f>IF(Table1[[#This Row],[Cell]],IF(Table1[[#This Row],[In vivo?]],FALSE,TRUE),FALSE)</f>
        <v>0</v>
      </c>
      <c r="AP13" t="b">
        <f>NOT(OR(Table1[[#This Row],[In vivo?]],Table1[[#This Row],[Only in Cell]]))</f>
        <v>0</v>
      </c>
      <c r="AQ13" t="b">
        <f>IF(OR(Table1[[#This Row],[Rodents]],Table1[[#This Row],[Human]],Table1[[#This Row],[Pig]]),OR(ISNUMBER(FIND("pulmonary",C13)),ISNUMBER(FIND("lung",C13))),"NA")</f>
        <v>1</v>
      </c>
      <c r="AR13" t="b">
        <f>IF(OR(Table1[[#This Row],[Rodents]],Table1[[#This Row],[Human]],Table1[[#This Row],[Pig]]),OR(ISNUMBER(FIND("skin",C13)),ISNUMBER(FIND("dermal",C13))),"NA")</f>
        <v>0</v>
      </c>
      <c r="AS13" t="b">
        <f>IF(OR(Table1[[#This Row],[Rodents]],Table1[[#This Row],[Human]],Table1[[#This Row],[Pig]]),OR(ISNUMBER(FIND("liver",C13)),ISNUMBER(FIND("hepat",C13))),"NA")</f>
        <v>0</v>
      </c>
      <c r="AT13" t="b">
        <f>IF(OR(Table1[[#This Row],[Rodents]],Table1[[#This Row],[Human]],Table1[[#This Row],[Pig]]),OR(ISNUMBER(FIND("kidney",C13)),ISNUMBER(FIND("neph",C13))),"NA")</f>
        <v>0</v>
      </c>
      <c r="AU13" t="b">
        <f>IF(OR(Table1[[#This Row],[Rodents]],Table1[[#This Row],[Human]],Table1[[#This Row],[Pig]]),OR(ISNUMBER(FIND("brain",C13)),ISNUMBER(FIND("neur",C13)),ISNUMBER(FIND("nerv",C13))),"NA")</f>
        <v>0</v>
      </c>
      <c r="AV13" t="b">
        <f>IF(OR(Table1[[#This Row],[Rodents]],Table1[[#This Row],[Human]],Table1[[#This Row],[Pig]]),OR(ISNUMBER(FIND("heart",C13)),ISNUMBER(FIND("cardi",C13))),"NA")</f>
        <v>0</v>
      </c>
      <c r="AW13" t="b">
        <f>IF(OR(Table1[[#This Row],[Rodents]],Table1[[#This Row],[Human]],Table1[[#This Row],[Pig]]),OR(ISNUMBER(FIND("gastro",C13)),ISNUMBER(FIND("intesti",C13)),ISNUMBER(FIND("stomach",C13))),"NA")</f>
        <v>0</v>
      </c>
      <c r="AX13" t="b">
        <f>IF(OR(Table1[[#This Row],[Rodents]],Table1[[#This Row],[Human]],Table1[[#This Row],[Pig]]),NOT(OR(AQ13,AR13,AS13,AT13,AU13,AV13,AW13)),"NA")</f>
        <v>0</v>
      </c>
      <c r="AY13" t="b">
        <f>OR(ISNUMBER(FIND("SWCNT",C13)),ISNUMBER(FIND("SWNT",C13)),ISNUMBER(FIND("single-wall",C13)),ISNUMBER(FIND("single wall",C13)),ISNUMBER(FIND("Single wall",C13)),ISNUMBER(FIND("Single-wall",C13)),ISNUMBER(FIND("SWCNT",B13)),ISNUMBER(FIND("SWNT",B13)),ISNUMBER(FIND("single-wall",B13)),ISNUMBER(FIND("single wall",B13)),ISNUMBER(FIND("Single-wall",B13)),ISNUMBER(FIND("Single wall",B13)))</f>
        <v>0</v>
      </c>
      <c r="AZ13" t="b">
        <f>OR(ISNUMBER(FIND("MWCNT",C13)),ISNUMBER(FIND("MWNT",C13)),ISNUMBER(FIND("multi-wall",C13)),ISNUMBER(FIND("multi wall",C13)),ISNUMBER(FIND("multiwall",C13)),ISNUMBER(FIND("Multi-wall",C13)),ISNUMBER(FIND("Multi wall",C13)),ISNUMBER(FIND("Multiwall",C13)),ISNUMBER(FIND("MWCNT",B13)),ISNUMBER(FIND("MWNT",B13)),ISNUMBER(FIND("multi-wall",B13)),ISNUMBER(FIND("multi wall",B13)),ISNUMBER(FIND("multiwall",B13)),ISNUMBER(FIND("Multi-wall",B13)),ISNUMBER(FIND("Multi wall",B13)),ISNUMBER(FIND("Multiwall",B13)),ISNUMBER(FIND("Double-wall",B13)),ISNUMBER(FIND("Double wall",B13)),ISNUMBER(FIND("Doublewall",B13)),ISNUMBER(FIND("double-wall",B13)),ISNUMBER(FIND("double wall",B13)),ISNUMBER(FIND("doublewall",B13)))</f>
        <v>1</v>
      </c>
      <c r="BA13" t="b">
        <f>AND(Table1[[#This Row],[SWCNT]],Table1[[#This Row],[MWCNT]])</f>
        <v>0</v>
      </c>
      <c r="BB13" t="b">
        <f>IF(Table1[[#This Row],[SWCNT]]=TRUE,FALSE,IF(Table1[[#This Row],[MWCNT]]=TRUE,FALSE,TRUE))</f>
        <v>0</v>
      </c>
      <c r="BC13" s="18"/>
    </row>
    <row r="14" spans="1:109" ht="240.5">
      <c r="A14" t="s">
        <v>571</v>
      </c>
      <c r="B14" s="2" t="s">
        <v>572</v>
      </c>
      <c r="C14" s="16" t="s">
        <v>573</v>
      </c>
      <c r="D14" s="17" t="s">
        <v>574</v>
      </c>
      <c r="E14" s="2">
        <v>2021</v>
      </c>
      <c r="F14" t="b">
        <f>OR(ISNUMBER(FIND("cytotoxic",C14)),ISNUMBER(FIND("Cytotoxic",C14)),ISNUMBER(FIND("cellular toxicity",C14)),ISNUMBER(FIND("cell death",C14)),ISNUMBER(FIND("viable",C14)),ISNUMBER(FIND("phytotoxic",C14)),ISNUMBER(FIND("acute toxicity",C14)),ISNUMBER(FIND("MTT",C14)),ISNUMBER(FIND("survival",C14)),ISNUMBER(FIND("prolifer",C14)),ISNUMBER(FIND("apoptosis",C14)),ISNUMBER(FIND("neurotoxic",C14)),ISNUMBER(FIND("  lysis ",C14)),ISNUMBER(FIND("necrosis",C14)),ISNUMBER(FIND("cellular death",C14))*3,ISNUMBER(FIND("LDH",C14)),ISNUMBER(FIND("Acute toxicity",C14)))</f>
        <v>1</v>
      </c>
      <c r="G14" t="b">
        <f>OR(ISNUMBER(FIND("genotoxic",C14)),ISNUMBER(FIND("genotoxicity",C14)),ISNUMBER(FIND("DNA damage",C14)),ISNUMBER(FIND("DNA",C14)),ISNUMBER(FIND("RNA",C14)),ISNUMBER(FIND("mesothelioma",C14)),ISNUMBER(FIND("carcino",C14)),ISNUMBER(FIND("mutagen",C14)),ISNUMBER(FIND("genetic",C14)))</f>
        <v>0</v>
      </c>
      <c r="H14" t="b">
        <f>OR(ISNUMBER(FIND("inflammatory",C14)),ISNUMBER(FIND("inflamm",C14)))</f>
        <v>1</v>
      </c>
      <c r="I14" t="b">
        <f>OR(ISNUMBER(FIND("immune",C14)),ISNUMBER(FIND("immunological",C14)),ISNUMBER(FIND("interleuk",C14)),ISNUMBER(FIND("platelet activation",C14)),ISNUMBER(FIND("monocyte",C14)),ISNUMBER(FIND("leukocyte",C14)),ISNUMBER(FIND("cytokine",C14)),ISNUMBER(FIND("CD4",C14)),ISNUMBER(FIND("CD8",C14)),ISNUMBER(FIND("T-cell",C14)))</f>
        <v>1</v>
      </c>
      <c r="J14" t="b">
        <f>OR(ISNUMBER(FIND("reactive oxygen",C14)),ISNUMBER(FIND("ROS",C14)),ISNUMBER(FIND("free radical",C14)),ISNUMBER(FIND("oxidative stress",C14)),ISNUMBER(FIND("peroxid",C14)),ISNUMBER(FIND("oxidative",C14)),ISNUMBER(FIND("antioxid",C14)))</f>
        <v>0</v>
      </c>
      <c r="K14" t="b">
        <f>OR(ISNUMBER(FIND("autophag",C14)))</f>
        <v>0</v>
      </c>
      <c r="L14" t="b">
        <f>OR(ISNUMBER(FIND("morpholog",C14)))</f>
        <v>0</v>
      </c>
      <c r="M14" t="b">
        <f>OR(ISNUMBER(FIND("fibrosis",C14)),ISNUMBER(FIND("Fibrosis",C14)),ISNUMBER(FIND("fibrot",C14)))</f>
        <v>0</v>
      </c>
      <c r="N14" t="b">
        <f>OR(ISNUMBER(FIND("offspring",C14)),ISNUMBER(FIND("Parental",C14)),ISNUMBER(FIND("parental",C14)),ISNUMBER(FIND("germline",C14)),ISNUMBER(FIND("reproduc",C14)),ISNUMBER(FIND("embryo",C14)))</f>
        <v>0</v>
      </c>
      <c r="O14" t="b">
        <f>OR(ISNUMBER(FIND("metabol",C14)),ISNUMBER(FIND("Metabol",C14)),ISNUMBER(FIND("digest",C14)),ISNUMBER(FIND("mitochon",C14)))</f>
        <v>0</v>
      </c>
      <c r="P14" t="b">
        <f>OR(ISNUMBER(FIND("ecotox",C14)),ISNUMBER(FIND("Ecotox",B14)),ISNUMBER(FIND("ecotox",B14)),ISNUMBER(FIND("Ecotox",C14)))</f>
        <v>0</v>
      </c>
      <c r="Q14" t="b">
        <f>OR(ISNUMBER(FIND("Bioaccum",C14)),ISNUMBER(FIND("bioaccum",C14)),ISNUMBER(FIND("accum",C14)))</f>
        <v>0</v>
      </c>
      <c r="R14" t="b">
        <f>OR(ISNUMBER(FIND("Occupation",C14)),ISNUMBER(FIND("occupation",C14)),ISNUMBER(FIND("worker",C14)),ISNUMBER(FIND("workforce",C14)))</f>
        <v>0</v>
      </c>
      <c r="S14" t="b">
        <f>NOT(OR(F14,G14,H14,I14,J14,K14,L14,M14,N14,O14,P14,Q14,R14))</f>
        <v>0</v>
      </c>
      <c r="U14" t="b">
        <f>OR(Table1[[#This Row],[Inflammation]],Table1[[#This Row],[Immune]])</f>
        <v>1</v>
      </c>
      <c r="V14" t="b">
        <f>IF(OR(Table1[[#This Row],[Rodents]],Table1[[#This Row],[Human]],Table1[[#This Row],[Pig]]),OR(ISNUMBER(FIND("intratrach",C14)),ISNUMBER(FIND("nasal ",C14)),ISNUMBER(FIND("instill",C14))),"NA")</f>
        <v>0</v>
      </c>
      <c r="W14" t="b">
        <f>IF(OR(Table1[[#This Row],[Rodents]],Table1[[#This Row],[Human]],Table1[[#This Row],[Pig]]),OR(ISNUMBER(FIND("dermal",C14)),ISNUMBER(FIND("skin ",C14))),"NA")</f>
        <v>0</v>
      </c>
      <c r="X14" t="b">
        <f>IF(OR(Table1[[#This Row],[Rodents]],Table1[[#This Row],[Human]],Table1[[#This Row],[Pig]]),OR(ISNUMBER(FIND("injected",C14)),ISNUMBER(FIND("periton",C14)),ISNUMBER(FIND("intrascrot",C14))),"NA")</f>
        <v>0</v>
      </c>
      <c r="Y14" t="b">
        <f>IF(OR(Table1[[#This Row],[Rodents]],Table1[[#This Row],[Human]],Table1[[#This Row],[Pig]]),NOT(OR(Table1[[#This Row],[Inhaled/Intratracheal/intranasal]],Table1[[#This Row],[Dermal]],Table1[[#This Row],[Injected]])),"NA")</f>
        <v>1</v>
      </c>
      <c r="AA14" t="b">
        <f>OR(ISNUMBER(FIND("fish ",C14)),ISNUMBER(FIND("Fish ",C14)),ISNUMBER(FIND("aquatic",C14)),ISNUMBER(FIND("daphnids",C14)),ISNUMBER(FIND("Carcinus maenas",C14)),ISNUMBER(FIND("Daphnia",C14)),ISNUMBER(FIND("Ruditapes philippinarum",C14)),ISNUMBER(FIND("daphnia",C14)),ISNUMBER(FIND("marine",C14)),ISNUMBER(FIND("mussel",C14)),ISNUMBER(FIND("algae",C14)),ISNUMBER(FIND("Donax faba",C14)),ISNUMBER(FIND("estuarine",C14)),ISNUMBER(FIND("snail",C14)),ISNUMBER(FIND("Prorocentrum donghaiense",C14)) )</f>
        <v>0</v>
      </c>
      <c r="AB14" t="b">
        <f>OR(ISNUMBER(FIND(" rat ",C14)),ISNUMBER(FIND(" rats ",C14)),ISNUMBER(FIND(" Rats ",C14)),ISNUMBER(FIND(" Rat ",C14)),ISNUMBER(FIND(" rat.",C14)),ISNUMBER(FIND(" rats.",C14)),ISNUMBER(FIND("mouse",C14)),ISNUMBER(FIND("mice",C14)), ISNUMBER(FIND(" Mice",C14)))</f>
        <v>1</v>
      </c>
      <c r="AC14" t="b">
        <f>OR(ISNUMBER(FIND(" cell ",C14)),ISNUMBER(FIND("fibroblast",C14)),ISNUMBER(FIND("macrophage",C14)),ISNUMBER(FIND("epithelial",C14)),ISNUMBER(FIND("endothelial",C14)),ISNUMBER(FIND("neuron",C14)),ISNUMBER(FIND(" cells ",C14)),ISNUMBER(FIND("RBC",C14)),ISNUMBER(FIND("mitochond",C14)),ISNUMBER(FIND("adipocyte",C14)),ISNUMBER(FIND("osteo",C14)),ISNUMBER(FIND("keratin",C14)),ISNUMBER(FIND(" cell's ",C14)),ISNUMBER(FIND("eukary",C14)),ISNUMBER(FIND("sperm",C14)))</f>
        <v>1</v>
      </c>
      <c r="AD14" t="b">
        <f>OR(ISNUMBER(FIND("human",B14)),ISNUMBER(FIND("workers",B14)),ISNUMBER(FIND("workforces",B14)),ISNUMBER(FIND("occupational",B14)),ISNUMBER(FIND("Case report",B14)),ISNUMBER(FIND("Workplaces",B14)),ISNUMBER(FIND("worker",B14)))</f>
        <v>0</v>
      </c>
      <c r="AE14" t="b">
        <f>OR(ISNUMBER(FIND(" plant ",C14)),ISNUMBER(FIND("Plant ",C14)),ISNUMBER(FIND("tomato",C14)),ISNUMBER(FIND("plants",C14)),ISNUMBER(FIND("Plants",C14)),ISNUMBER(FIND("algae",C14)),ISNUMBER(FIND("lettuce",C14)),ISNUMBER(FIND("green gram sprouts ",C14)),ISNUMBER(FIND("Cucurbita pepo",C14)),ISNUMBER(FIND("bean ",C14)),ISNUMBER(FIND("chloroplast",C14)),ISNUMBER(FIND("chlorophyll",C14)),ISNUMBER(FIND("seedling",C14)),ISNUMBER(FIND("canola",C14)),ISNUMBER(FIND("shoot",C14)),ISNUMBER(FIND("photosynthes",C14)),ISNUMBER(FIND(" leaves ",C14)),,ISNUMBER(FIND("agriculture",C14)),ISNUMBER(FIND(" crops ",C14)))</f>
        <v>0</v>
      </c>
      <c r="AF14" t="b">
        <f>OR(ISNUMBER(FIND("bacteria",C14)),ISNUMBER(FIND("Bacteria",C14)),ISNUMBER(FIND("Bacterium",C14)),ISNUMBER(FIND("bacterium",C14)),ISNUMBER(FIND(" coli ",C14)))</f>
        <v>0</v>
      </c>
      <c r="AG14" t="b">
        <f>OR(ISNUMBER(FIND("fungi",C14)),ISNUMBER(FIND("Fungi",C14)),ISNUMBER(FIND("fungus",C14)),ISNUMBER(FIND("Fungus",C14)),ISNUMBER(FIND("mushroom",C14)),ISNUMBER(FIND("Mushroom",C14)),ISNUMBER(FIND(" mold ",C14)))</f>
        <v>0</v>
      </c>
      <c r="AH14" t="b">
        <f>OR(ISNUMBER(FIND("Pig ",C14)),ISNUMBER(FIND("pig ",C14)),ISNUMBER(FIND("Pigs ",C14)),ISNUMBER(FIND("pigs ",C14)))</f>
        <v>0</v>
      </c>
      <c r="AI14" t="b">
        <f>OR(ISNUMBER(FIND(" C. elegans",C14)),ISNUMBER(FIND("Caenorhabditis elegans",C14)),ISNUMBER(FIND("earthworms",C14)),ISNUMBER(FIND(" Ficopomatus enigmaticus",C14)),ISNUMBER(FIND("larva",C14)),ISNUMBER(FIND("Lumbriculus variegatus",C14)),ISNUMBER(FIND("nematode",C14)))</f>
        <v>0</v>
      </c>
      <c r="AJ14" t="b">
        <f>NOT(OR(AA14,AB14,AC14,AD14,AE14,AF14,AG14,AH14,AI14))</f>
        <v>0</v>
      </c>
      <c r="AL14" t="b">
        <f>OR(AA14,AB14,AD14,AE14,AF14,AG14,AH14,AI14)</f>
        <v>1</v>
      </c>
      <c r="AM14" t="b">
        <f>IF(Table1[[#This Row],[In vivo?]],IF(Table1[[#This Row],[Cell]],FALSE,TRUE),FALSE)</f>
        <v>0</v>
      </c>
      <c r="AN14" t="b">
        <f>AND(AC14,AL14)</f>
        <v>1</v>
      </c>
      <c r="AO14" t="b">
        <f>IF(Table1[[#This Row],[Cell]],IF(Table1[[#This Row],[In vivo?]],FALSE,TRUE),FALSE)</f>
        <v>0</v>
      </c>
      <c r="AP14" t="b">
        <f>NOT(OR(Table1[[#This Row],[In vivo?]],Table1[[#This Row],[Only in Cell]]))</f>
        <v>0</v>
      </c>
      <c r="AQ14" t="b">
        <f>IF(OR(Table1[[#This Row],[Rodents]],Table1[[#This Row],[Human]],Table1[[#This Row],[Pig]]),OR(ISNUMBER(FIND("pulmonary",C14)),ISNUMBER(FIND("lung",C14))),"NA")</f>
        <v>0</v>
      </c>
      <c r="AR14" t="b">
        <f>IF(OR(Table1[[#This Row],[Rodents]],Table1[[#This Row],[Human]],Table1[[#This Row],[Pig]]),OR(ISNUMBER(FIND("skin",C14)),ISNUMBER(FIND("dermal",C14))),"NA")</f>
        <v>0</v>
      </c>
      <c r="AS14" t="b">
        <f>IF(OR(Table1[[#This Row],[Rodents]],Table1[[#This Row],[Human]],Table1[[#This Row],[Pig]]),OR(ISNUMBER(FIND("liver",C14)),ISNUMBER(FIND("hepat",C14))),"NA")</f>
        <v>0</v>
      </c>
      <c r="AT14" t="b">
        <f>IF(OR(Table1[[#This Row],[Rodents]],Table1[[#This Row],[Human]],Table1[[#This Row],[Pig]]),OR(ISNUMBER(FIND("kidney",C14)),ISNUMBER(FIND("neph",C14))),"NA")</f>
        <v>0</v>
      </c>
      <c r="AU14" t="b">
        <f>IF(OR(Table1[[#This Row],[Rodents]],Table1[[#This Row],[Human]],Table1[[#This Row],[Pig]]),OR(ISNUMBER(FIND("brain",C14)),ISNUMBER(FIND("neur",C14)),ISNUMBER(FIND("nerv",C14))),"NA")</f>
        <v>0</v>
      </c>
      <c r="AV14" t="b">
        <f>IF(OR(Table1[[#This Row],[Rodents]],Table1[[#This Row],[Human]],Table1[[#This Row],[Pig]]),OR(ISNUMBER(FIND("heart",C14)),ISNUMBER(FIND("cardi",C14))),"NA")</f>
        <v>1</v>
      </c>
      <c r="AW14" t="b">
        <f>IF(OR(Table1[[#This Row],[Rodents]],Table1[[#This Row],[Human]],Table1[[#This Row],[Pig]]),OR(ISNUMBER(FIND("gastro",C14)),ISNUMBER(FIND("intesti",C14)),ISNUMBER(FIND("stomach",C14))),"NA")</f>
        <v>0</v>
      </c>
      <c r="AX14" t="b">
        <f>IF(OR(Table1[[#This Row],[Rodents]],Table1[[#This Row],[Human]],Table1[[#This Row],[Pig]]),NOT(OR(AQ14,AR14,AS14,AT14,AU14,AV14,AW14)),"NA")</f>
        <v>0</v>
      </c>
      <c r="AY14" t="b">
        <f>OR(ISNUMBER(FIND("SWCNT",C14)),ISNUMBER(FIND("SWNT",C14)),ISNUMBER(FIND("single-wall",C14)),ISNUMBER(FIND("single wall",C14)),ISNUMBER(FIND("Single wall",C14)),ISNUMBER(FIND("Single-wall",C14)),ISNUMBER(FIND("SWCNT",B14)),ISNUMBER(FIND("SWNT",B14)),ISNUMBER(FIND("single-wall",B14)),ISNUMBER(FIND("single wall",B14)),ISNUMBER(FIND("Single-wall",B14)),ISNUMBER(FIND("Single wall",B14)))</f>
        <v>0</v>
      </c>
      <c r="AZ14" t="b">
        <f>OR(ISNUMBER(FIND("MWCNT",C14)),ISNUMBER(FIND("MWNT",C14)),ISNUMBER(FIND("multi-wall",C14)),ISNUMBER(FIND("multi wall",C14)),ISNUMBER(FIND("multiwall",C14)),ISNUMBER(FIND("Multi-wall",C14)),ISNUMBER(FIND("Multi wall",C14)),ISNUMBER(FIND("Multiwall",C14)),ISNUMBER(FIND("MWCNT",B14)),ISNUMBER(FIND("MWNT",B14)),ISNUMBER(FIND("multi-wall",B14)),ISNUMBER(FIND("multi wall",B14)),ISNUMBER(FIND("multiwall",B14)),ISNUMBER(FIND("Multi-wall",B14)),ISNUMBER(FIND("Multi wall",B14)),ISNUMBER(FIND("Multiwall",B14)),ISNUMBER(FIND("Double-wall",B14)),ISNUMBER(FIND("Double wall",B14)),ISNUMBER(FIND("Doublewall",B14)),ISNUMBER(FIND("double-wall",B14)),ISNUMBER(FIND("double wall",B14)),ISNUMBER(FIND("doublewall",B14)))</f>
        <v>0</v>
      </c>
      <c r="BA14" t="b">
        <f>AND(Table1[[#This Row],[SWCNT]],Table1[[#This Row],[MWCNT]])</f>
        <v>0</v>
      </c>
      <c r="BB14" t="b">
        <f>IF(Table1[[#This Row],[SWCNT]]=TRUE,FALSE,IF(Table1[[#This Row],[MWCNT]]=TRUE,FALSE,TRUE))</f>
        <v>1</v>
      </c>
      <c r="BC14" s="18"/>
      <c r="BK14" s="12" t="s">
        <v>6095</v>
      </c>
    </row>
    <row r="15" spans="1:109" ht="240.5">
      <c r="A15" t="s">
        <v>615</v>
      </c>
      <c r="B15" s="2" t="s">
        <v>616</v>
      </c>
      <c r="C15" s="16" t="s">
        <v>617</v>
      </c>
      <c r="D15" s="17" t="s">
        <v>290</v>
      </c>
      <c r="E15" s="2">
        <v>2021</v>
      </c>
      <c r="F15" t="b">
        <f>OR(ISNUMBER(FIND("cytotoxic",C15)),ISNUMBER(FIND("Cytotoxic",C15)),ISNUMBER(FIND("cellular toxicity",C15)),ISNUMBER(FIND("cell death",C15)),ISNUMBER(FIND("viable",C15)),ISNUMBER(FIND("phytotoxic",C15)),ISNUMBER(FIND("acute toxicity",C15)),ISNUMBER(FIND("MTT",C15)),ISNUMBER(FIND("survival",C15)),ISNUMBER(FIND("prolifer",C15)),ISNUMBER(FIND("apoptosis",C15)),ISNUMBER(FIND("neurotoxic",C15)),ISNUMBER(FIND("  lysis ",C15)),ISNUMBER(FIND("necrosis",C15)),ISNUMBER(FIND("cellular death",C15))*3,ISNUMBER(FIND("LDH",C15)),ISNUMBER(FIND("Acute toxicity",C15)))</f>
        <v>0</v>
      </c>
      <c r="G15" t="b">
        <f>OR(ISNUMBER(FIND("genotoxic",C15)),ISNUMBER(FIND("genotoxicity",C15)),ISNUMBER(FIND("DNA damage",C15)),ISNUMBER(FIND("DNA",C15)),ISNUMBER(FIND("RNA",C15)),ISNUMBER(FIND("mesothelioma",C15)),ISNUMBER(FIND("carcino",C15)),ISNUMBER(FIND("mutagen",C15)),ISNUMBER(FIND("genetic",C15)))</f>
        <v>0</v>
      </c>
      <c r="H15" t="b">
        <f>OR(ISNUMBER(FIND("inflammatory",C15)),ISNUMBER(FIND("inflamm",C15)))</f>
        <v>1</v>
      </c>
      <c r="I15" t="b">
        <f>OR(ISNUMBER(FIND("immune",C15)),ISNUMBER(FIND("immunological",C15)),ISNUMBER(FIND("interleuk",C15)),ISNUMBER(FIND("platelet activation",C15)),ISNUMBER(FIND("monocyte",C15)),ISNUMBER(FIND("leukocyte",C15)),ISNUMBER(FIND("cytokine",C15)),ISNUMBER(FIND("CD4",C15)),ISNUMBER(FIND("CD8",C15)),ISNUMBER(FIND("T-cell",C15)))</f>
        <v>1</v>
      </c>
      <c r="J15" t="b">
        <f>OR(ISNUMBER(FIND("reactive oxygen",C15)),ISNUMBER(FIND("ROS",C15)),ISNUMBER(FIND("free radical",C15)),ISNUMBER(FIND("oxidative stress",C15)),ISNUMBER(FIND("peroxid",C15)),ISNUMBER(FIND("oxidative",C15)),ISNUMBER(FIND("antioxid",C15)))</f>
        <v>0</v>
      </c>
      <c r="K15" t="b">
        <f>OR(ISNUMBER(FIND("autophag",C15)))</f>
        <v>0</v>
      </c>
      <c r="L15" t="b">
        <f>OR(ISNUMBER(FIND("morpholog",C15)))</f>
        <v>0</v>
      </c>
      <c r="M15" t="b">
        <f>OR(ISNUMBER(FIND("fibrosis",C15)),ISNUMBER(FIND("Fibrosis",C15)),ISNUMBER(FIND("fibrot",C15)))</f>
        <v>0</v>
      </c>
      <c r="N15" t="b">
        <f>OR(ISNUMBER(FIND("offspring",C15)),ISNUMBER(FIND("Parental",C15)),ISNUMBER(FIND("parental",C15)),ISNUMBER(FIND("germline",C15)),ISNUMBER(FIND("reproduc",C15)),ISNUMBER(FIND("embryo",C15)))</f>
        <v>0</v>
      </c>
      <c r="O15" t="b">
        <f>OR(ISNUMBER(FIND("metabol",C15)),ISNUMBER(FIND("Metabol",C15)),ISNUMBER(FIND("digest",C15)),ISNUMBER(FIND("mitochon",C15)))</f>
        <v>0</v>
      </c>
      <c r="P15" t="b">
        <f>OR(ISNUMBER(FIND("ecotox",C15)),ISNUMBER(FIND("Ecotox",B15)),ISNUMBER(FIND("ecotox",B15)),ISNUMBER(FIND("Ecotox",C15)))</f>
        <v>0</v>
      </c>
      <c r="Q15" t="b">
        <f>OR(ISNUMBER(FIND("Bioaccum",C15)),ISNUMBER(FIND("bioaccum",C15)),ISNUMBER(FIND("accum",C15)))</f>
        <v>0</v>
      </c>
      <c r="R15" t="b">
        <f>OR(ISNUMBER(FIND("Occupation",C15)),ISNUMBER(FIND("occupation",C15)),ISNUMBER(FIND("worker",C15)),ISNUMBER(FIND("workforce",C15)))</f>
        <v>0</v>
      </c>
      <c r="S15" t="b">
        <f>NOT(OR(F15,G15,H15,I15,J15,K15,L15,M15,N15,O15,P15,Q15,R15))</f>
        <v>0</v>
      </c>
      <c r="U15" t="b">
        <f>OR(Table1[[#This Row],[Inflammation]],Table1[[#This Row],[Immune]])</f>
        <v>1</v>
      </c>
      <c r="V15" t="str">
        <f>IF(OR(Table1[[#This Row],[Rodents]],Table1[[#This Row],[Human]],Table1[[#This Row],[Pig]]),OR(ISNUMBER(FIND("intratrach",C15)),ISNUMBER(FIND("nasal ",C15)),ISNUMBER(FIND("instill",C15))),"NA")</f>
        <v>NA</v>
      </c>
      <c r="W15" t="str">
        <f>IF(OR(Table1[[#This Row],[Rodents]],Table1[[#This Row],[Human]],Table1[[#This Row],[Pig]]),OR(ISNUMBER(FIND("dermal",C15)),ISNUMBER(FIND("skin ",C15))),"NA")</f>
        <v>NA</v>
      </c>
      <c r="X15" t="str">
        <f>IF(OR(Table1[[#This Row],[Rodents]],Table1[[#This Row],[Human]],Table1[[#This Row],[Pig]]),OR(ISNUMBER(FIND("injected",C15)),ISNUMBER(FIND("periton",C15)),ISNUMBER(FIND("intrascrot",C15))),"NA")</f>
        <v>NA</v>
      </c>
      <c r="Y15" t="str">
        <f>IF(OR(Table1[[#This Row],[Rodents]],Table1[[#This Row],[Human]],Table1[[#This Row],[Pig]]),NOT(OR(Table1[[#This Row],[Inhaled/Intratracheal/intranasal]],Table1[[#This Row],[Dermal]],Table1[[#This Row],[Injected]])),"NA")</f>
        <v>NA</v>
      </c>
      <c r="AA15" t="b">
        <f>OR(ISNUMBER(FIND("fish ",C15)),ISNUMBER(FIND("Fish ",C15)),ISNUMBER(FIND("aquatic",C15)),ISNUMBER(FIND("daphnids",C15)),ISNUMBER(FIND("Carcinus maenas",C15)),ISNUMBER(FIND("Daphnia",C15)),ISNUMBER(FIND("Ruditapes philippinarum",C15)),ISNUMBER(FIND("daphnia",C15)),ISNUMBER(FIND("marine",C15)),ISNUMBER(FIND("mussel",C15)),ISNUMBER(FIND("algae",C15)),ISNUMBER(FIND("Donax faba",C15)),ISNUMBER(FIND("estuarine",C15)),ISNUMBER(FIND("snail",C15)),ISNUMBER(FIND("Prorocentrum donghaiense",C15)) )</f>
        <v>0</v>
      </c>
      <c r="AB15" t="b">
        <f>OR(ISNUMBER(FIND(" rat ",C15)),ISNUMBER(FIND(" rats ",C15)),ISNUMBER(FIND(" Rats ",C15)),ISNUMBER(FIND(" Rat ",C15)),ISNUMBER(FIND(" rat.",C15)),ISNUMBER(FIND(" rats.",C15)),ISNUMBER(FIND("mouse",C15)),ISNUMBER(FIND("mice",C15)), ISNUMBER(FIND(" Mice",C15)))</f>
        <v>0</v>
      </c>
      <c r="AC15" t="b">
        <f>OR(ISNUMBER(FIND(" cell ",C15)),ISNUMBER(FIND("fibroblast",C15)),ISNUMBER(FIND("macrophage",C15)),ISNUMBER(FIND("epithelial",C15)),ISNUMBER(FIND("endothelial",C15)),ISNUMBER(FIND("neuron",C15)),ISNUMBER(FIND(" cells ",C15)),ISNUMBER(FIND("RBC",C15)),ISNUMBER(FIND("mitochond",C15)),ISNUMBER(FIND("adipocyte",C15)),ISNUMBER(FIND("osteo",C15)),ISNUMBER(FIND("keratin",C15)),ISNUMBER(FIND(" cell's ",C15)),ISNUMBER(FIND("eukary",C15)),ISNUMBER(FIND("sperm",C15)))</f>
        <v>1</v>
      </c>
      <c r="AD15" t="b">
        <v>0</v>
      </c>
      <c r="AE15" t="b">
        <f>OR(ISNUMBER(FIND(" plant ",C15)),ISNUMBER(FIND("Plant ",C15)),ISNUMBER(FIND("tomato",C15)),ISNUMBER(FIND("plants",C15)),ISNUMBER(FIND("Plants",C15)),ISNUMBER(FIND("algae",C15)),ISNUMBER(FIND("lettuce",C15)),ISNUMBER(FIND("green gram sprouts ",C15)),ISNUMBER(FIND("Cucurbita pepo",C15)),ISNUMBER(FIND("bean ",C15)),ISNUMBER(FIND("chloroplast",C15)),ISNUMBER(FIND("chlorophyll",C15)),ISNUMBER(FIND("seedling",C15)),ISNUMBER(FIND("canola",C15)),ISNUMBER(FIND("shoot",C15)),ISNUMBER(FIND("photosynthes",C15)),ISNUMBER(FIND(" leaves ",C15)),,ISNUMBER(FIND("agriculture",C15)),ISNUMBER(FIND(" crops ",C15)))</f>
        <v>0</v>
      </c>
      <c r="AF15" t="b">
        <f>OR(ISNUMBER(FIND("bacteria",C15)),ISNUMBER(FIND("Bacteria",C15)),ISNUMBER(FIND("Bacterium",C15)),ISNUMBER(FIND("bacterium",C15)),ISNUMBER(FIND(" coli ",C15)))</f>
        <v>0</v>
      </c>
      <c r="AG15" t="b">
        <f>OR(ISNUMBER(FIND("fungi",C15)),ISNUMBER(FIND("Fungi",C15)),ISNUMBER(FIND("fungus",C15)),ISNUMBER(FIND("Fungus",C15)),ISNUMBER(FIND("mushroom",C15)),ISNUMBER(FIND("Mushroom",C15)),ISNUMBER(FIND(" mold ",C15)))</f>
        <v>0</v>
      </c>
      <c r="AH15" t="b">
        <f>OR(ISNUMBER(FIND("Pig ",C15)),ISNUMBER(FIND("pig ",C15)),ISNUMBER(FIND("Pigs ",C15)),ISNUMBER(FIND("pigs ",C15)))</f>
        <v>0</v>
      </c>
      <c r="AI15" t="b">
        <f>OR(ISNUMBER(FIND(" C. elegans",C15)),ISNUMBER(FIND("Caenorhabditis elegans",C15)),ISNUMBER(FIND("earthworms",C15)),ISNUMBER(FIND(" Ficopomatus enigmaticus",C15)),ISNUMBER(FIND("larva",C15)),ISNUMBER(FIND("Lumbriculus variegatus",C15)),ISNUMBER(FIND("nematode",C15)))</f>
        <v>0</v>
      </c>
      <c r="AJ15" t="b">
        <f>NOT(OR(AA15,AB15,AC15,AD15,AE15,AF15,AG15,AH15,AI15))</f>
        <v>0</v>
      </c>
      <c r="AL15" t="b">
        <f>OR(AA15,AB15,AD15,AE15,AF15,AG15,AH15,AI15)</f>
        <v>0</v>
      </c>
      <c r="AM15" t="b">
        <f>IF(Table1[[#This Row],[In vivo?]],IF(Table1[[#This Row],[Cell]],FALSE,TRUE),FALSE)</f>
        <v>0</v>
      </c>
      <c r="AN15" t="b">
        <f>AND(AC15,AL15)</f>
        <v>0</v>
      </c>
      <c r="AO15" t="b">
        <f>IF(Table1[[#This Row],[Cell]],IF(Table1[[#This Row],[In vivo?]],FALSE,TRUE),FALSE)</f>
        <v>1</v>
      </c>
      <c r="AP15" t="b">
        <f>NOT(OR(Table1[[#This Row],[In vivo?]],Table1[[#This Row],[Only in Cell]]))</f>
        <v>0</v>
      </c>
      <c r="AQ15" t="str">
        <f>IF(OR(Table1[[#This Row],[Rodents]],Table1[[#This Row],[Human]],Table1[[#This Row],[Pig]]),OR(ISNUMBER(FIND("pulmonary",C15)),ISNUMBER(FIND("lung",C15))),"NA")</f>
        <v>NA</v>
      </c>
      <c r="AR15" t="str">
        <f>IF(OR(Table1[[#This Row],[Rodents]],Table1[[#This Row],[Human]],Table1[[#This Row],[Pig]]),OR(ISNUMBER(FIND("skin",C15)),ISNUMBER(FIND("dermal",C15))),"NA")</f>
        <v>NA</v>
      </c>
      <c r="AS15" t="str">
        <f>IF(OR(Table1[[#This Row],[Rodents]],Table1[[#This Row],[Human]],Table1[[#This Row],[Pig]]),OR(ISNUMBER(FIND("liver",C15)),ISNUMBER(FIND("hepat",C15))),"NA")</f>
        <v>NA</v>
      </c>
      <c r="AT15" t="str">
        <f>IF(OR(Table1[[#This Row],[Rodents]],Table1[[#This Row],[Human]],Table1[[#This Row],[Pig]]),OR(ISNUMBER(FIND("kidney",C15)),ISNUMBER(FIND("neph",C15))),"NA")</f>
        <v>NA</v>
      </c>
      <c r="AU15" t="str">
        <f>IF(OR(Table1[[#This Row],[Rodents]],Table1[[#This Row],[Human]],Table1[[#This Row],[Pig]]),OR(ISNUMBER(FIND("brain",C15)),ISNUMBER(FIND("neur",C15)),ISNUMBER(FIND("nerv",C15))),"NA")</f>
        <v>NA</v>
      </c>
      <c r="AV15" t="str">
        <f>IF(OR(Table1[[#This Row],[Rodents]],Table1[[#This Row],[Human]],Table1[[#This Row],[Pig]]),OR(ISNUMBER(FIND("heart",C15)),ISNUMBER(FIND("cardi",C15))),"NA")</f>
        <v>NA</v>
      </c>
      <c r="AW15" t="str">
        <f>IF(OR(Table1[[#This Row],[Rodents]],Table1[[#This Row],[Human]],Table1[[#This Row],[Pig]]),OR(ISNUMBER(FIND("gastro",C15)),ISNUMBER(FIND("intesti",C15)),ISNUMBER(FIND("stomach",C15))),"NA")</f>
        <v>NA</v>
      </c>
      <c r="AX15" t="str">
        <f>IF(OR(Table1[[#This Row],[Rodents]],Table1[[#This Row],[Human]],Table1[[#This Row],[Pig]]),NOT(OR(AQ15,AR15,AS15,AT15,AU15,AV15,AW15)),"NA")</f>
        <v>NA</v>
      </c>
      <c r="AY15" t="b">
        <f>OR(ISNUMBER(FIND("SWCNT",C15)),ISNUMBER(FIND("SWNT",C15)),ISNUMBER(FIND("single-wall",C15)),ISNUMBER(FIND("single wall",C15)),ISNUMBER(FIND("Single wall",C15)),ISNUMBER(FIND("Single-wall",C15)),ISNUMBER(FIND("SWCNT",B15)),ISNUMBER(FIND("SWNT",B15)),ISNUMBER(FIND("single-wall",B15)),ISNUMBER(FIND("single wall",B15)),ISNUMBER(FIND("Single-wall",B15)),ISNUMBER(FIND("Single wall",B15)))</f>
        <v>0</v>
      </c>
      <c r="AZ15" t="b">
        <f>OR(ISNUMBER(FIND("MWCNT",C15)),ISNUMBER(FIND("MWNT",C15)),ISNUMBER(FIND("multi-wall",C15)),ISNUMBER(FIND("multi wall",C15)),ISNUMBER(FIND("multiwall",C15)),ISNUMBER(FIND("Multi-wall",C15)),ISNUMBER(FIND("Multi wall",C15)),ISNUMBER(FIND("Multiwall",C15)),ISNUMBER(FIND("MWCNT",B15)),ISNUMBER(FIND("MWNT",B15)),ISNUMBER(FIND("multi-wall",B15)),ISNUMBER(FIND("multi wall",B15)),ISNUMBER(FIND("multiwall",B15)),ISNUMBER(FIND("Multi-wall",B15)),ISNUMBER(FIND("Multi wall",B15)),ISNUMBER(FIND("Multiwall",B15)),ISNUMBER(FIND("Double-wall",B15)),ISNUMBER(FIND("Double wall",B15)),ISNUMBER(FIND("Doublewall",B15)),ISNUMBER(FIND("double-wall",B15)),ISNUMBER(FIND("double wall",B15)),ISNUMBER(FIND("doublewall",B15)))</f>
        <v>0</v>
      </c>
      <c r="BA15" t="b">
        <f>AND(Table1[[#This Row],[SWCNT]],Table1[[#This Row],[MWCNT]])</f>
        <v>0</v>
      </c>
      <c r="BB15" t="b">
        <f>IF(Table1[[#This Row],[SWCNT]]=TRUE,FALSE,IF(Table1[[#This Row],[MWCNT]]=TRUE,FALSE,TRUE))</f>
        <v>1</v>
      </c>
      <c r="BC15" s="18"/>
      <c r="BM15" t="s">
        <v>6096</v>
      </c>
      <c r="BN15">
        <f>BN4/1903*100</f>
        <v>49.290593799264322</v>
      </c>
      <c r="BO15">
        <f>BO4/1903*100</f>
        <v>27.325275880189174</v>
      </c>
      <c r="BP15">
        <f>BP4/1903*100</f>
        <v>26.431949553336835</v>
      </c>
      <c r="BQ15">
        <f>BQ4/1903*100</f>
        <v>20.599054125065685</v>
      </c>
      <c r="BS15">
        <f t="shared" ref="BS15:CB15" si="6">BS4/1903*100</f>
        <v>30.110352075669994</v>
      </c>
      <c r="BT15">
        <f t="shared" si="6"/>
        <v>1.6290068313189701</v>
      </c>
      <c r="BU15">
        <f t="shared" si="6"/>
        <v>8.9858118759852861</v>
      </c>
      <c r="BV15">
        <f t="shared" si="6"/>
        <v>9.6163951655281128</v>
      </c>
      <c r="BW15">
        <f t="shared" si="6"/>
        <v>6.6211245401996841</v>
      </c>
      <c r="BX15">
        <f t="shared" si="6"/>
        <v>14.766158696794534</v>
      </c>
      <c r="BY15">
        <f t="shared" si="6"/>
        <v>5.727798213347346</v>
      </c>
      <c r="BZ15">
        <f t="shared" si="6"/>
        <v>12.926957435627957</v>
      </c>
      <c r="CA15">
        <f t="shared" si="6"/>
        <v>6.3583815028901727</v>
      </c>
      <c r="CB15">
        <f t="shared" si="6"/>
        <v>5.0972149238045192</v>
      </c>
    </row>
    <row r="16" spans="1:109" ht="333">
      <c r="A16" t="s">
        <v>629</v>
      </c>
      <c r="B16" s="2" t="s">
        <v>631</v>
      </c>
      <c r="C16" s="16" t="s">
        <v>633</v>
      </c>
      <c r="D16" s="17" t="s">
        <v>42</v>
      </c>
      <c r="E16" s="2">
        <v>2021</v>
      </c>
      <c r="F16" t="b">
        <f>OR(ISNUMBER(FIND("cytotoxic",C16)),ISNUMBER(FIND("Cytotoxic",C16)),ISNUMBER(FIND("cellular toxicity",C16)),ISNUMBER(FIND("cell death",C16)),ISNUMBER(FIND("viable",C16)),ISNUMBER(FIND("phytotoxic",C16)),ISNUMBER(FIND("acute toxicity",C16)),ISNUMBER(FIND("MTT",C16)),ISNUMBER(FIND("survival",C16)),ISNUMBER(FIND("prolifer",C16)),ISNUMBER(FIND("apoptosis",C16)),ISNUMBER(FIND("neurotoxic",C16)),ISNUMBER(FIND("  lysis ",C16)),ISNUMBER(FIND("necrosis",C16)),ISNUMBER(FIND("cellular death",C16))*3,ISNUMBER(FIND("LDH",C16)),ISNUMBER(FIND("Acute toxicity",C16)))</f>
        <v>1</v>
      </c>
      <c r="G16" t="b">
        <f>OR(ISNUMBER(FIND("genotoxic",C16)),ISNUMBER(FIND("genotoxicity",C16)),ISNUMBER(FIND("DNA damage",C16)),ISNUMBER(FIND("DNA",C16)),ISNUMBER(FIND("RNA",C16)),ISNUMBER(FIND("mesothelioma",C16)),ISNUMBER(FIND("carcino",C16)),ISNUMBER(FIND("mutagen",C16)),ISNUMBER(FIND("genetic",C16)))</f>
        <v>1</v>
      </c>
      <c r="H16" t="b">
        <f>OR(ISNUMBER(FIND("inflammatory",C16)),ISNUMBER(FIND("inflamm",C16)))</f>
        <v>1</v>
      </c>
      <c r="I16" t="b">
        <f>OR(ISNUMBER(FIND("immune",C16)),ISNUMBER(FIND("immunological",C16)),ISNUMBER(FIND("interleuk",C16)),ISNUMBER(FIND("platelet activation",C16)),ISNUMBER(FIND("monocyte",C16)),ISNUMBER(FIND("leukocyte",C16)),ISNUMBER(FIND("cytokine",C16)),ISNUMBER(FIND("CD4",C16)),ISNUMBER(FIND("CD8",C16)),ISNUMBER(FIND("T-cell",C16)))</f>
        <v>0</v>
      </c>
      <c r="J16" t="b">
        <f>OR(ISNUMBER(FIND("reactive oxygen",C16)),ISNUMBER(FIND("ROS",C16)),ISNUMBER(FIND("free radical",C16)),ISNUMBER(FIND("oxidative stress",C16)),ISNUMBER(FIND("peroxid",C16)),ISNUMBER(FIND("oxidative",C16)),ISNUMBER(FIND("antioxid",C16)))</f>
        <v>0</v>
      </c>
      <c r="K16" t="b">
        <f>OR(ISNUMBER(FIND("autophag",C16)))</f>
        <v>0</v>
      </c>
      <c r="L16" t="b">
        <f>OR(ISNUMBER(FIND("morpholog",C16)))</f>
        <v>0</v>
      </c>
      <c r="M16" t="b">
        <f>OR(ISNUMBER(FIND("fibrosis",C16)),ISNUMBER(FIND("Fibrosis",C16)),ISNUMBER(FIND("fibrot",C16)))</f>
        <v>0</v>
      </c>
      <c r="N16" t="b">
        <f>OR(ISNUMBER(FIND("offspring",C16)),ISNUMBER(FIND("Parental",C16)),ISNUMBER(FIND("parental",C16)),ISNUMBER(FIND("germline",C16)),ISNUMBER(FIND("reproduc",C16)),ISNUMBER(FIND("embryo",C16)))</f>
        <v>0</v>
      </c>
      <c r="O16" t="b">
        <f>OR(ISNUMBER(FIND("metabol",C16)),ISNUMBER(FIND("Metabol",C16)),ISNUMBER(FIND("digest",C16)),ISNUMBER(FIND("mitochon",C16)))</f>
        <v>0</v>
      </c>
      <c r="P16" t="b">
        <f>OR(ISNUMBER(FIND("ecotox",C16)),ISNUMBER(FIND("Ecotox",B16)),ISNUMBER(FIND("ecotox",B16)),ISNUMBER(FIND("Ecotox",C16)))</f>
        <v>0</v>
      </c>
      <c r="Q16" t="b">
        <f>OR(ISNUMBER(FIND("Bioaccum",C16)),ISNUMBER(FIND("bioaccum",C16)),ISNUMBER(FIND("accum",C16)))</f>
        <v>0</v>
      </c>
      <c r="R16" t="b">
        <f>OR(ISNUMBER(FIND("Occupation",C16)),ISNUMBER(FIND("occupation",C16)),ISNUMBER(FIND("worker",C16)),ISNUMBER(FIND("workforce",C16)))</f>
        <v>0</v>
      </c>
      <c r="S16" t="b">
        <f>NOT(OR(F16,G16,H16,I16,J16,K16,L16,M16,N16,O16,P16,Q16,R16))</f>
        <v>0</v>
      </c>
      <c r="U16" t="b">
        <f>OR(Table1[[#This Row],[Inflammation]],Table1[[#This Row],[Immune]])</f>
        <v>1</v>
      </c>
      <c r="V16" t="str">
        <f>IF(OR(Table1[[#This Row],[Rodents]],Table1[[#This Row],[Human]],Table1[[#This Row],[Pig]]),OR(ISNUMBER(FIND("intratrach",C16)),ISNUMBER(FIND("nasal ",C16)),ISNUMBER(FIND("instill",C16))),"NA")</f>
        <v>NA</v>
      </c>
      <c r="W16" t="str">
        <f>IF(OR(Table1[[#This Row],[Rodents]],Table1[[#This Row],[Human]],Table1[[#This Row],[Pig]]),OR(ISNUMBER(FIND("dermal",C16)),ISNUMBER(FIND("skin ",C16))),"NA")</f>
        <v>NA</v>
      </c>
      <c r="X16" t="str">
        <f>IF(OR(Table1[[#This Row],[Rodents]],Table1[[#This Row],[Human]],Table1[[#This Row],[Pig]]),OR(ISNUMBER(FIND("injected",C16)),ISNUMBER(FIND("periton",C16)),ISNUMBER(FIND("intrascrot",C16))),"NA")</f>
        <v>NA</v>
      </c>
      <c r="Y16" t="str">
        <f>IF(OR(Table1[[#This Row],[Rodents]],Table1[[#This Row],[Human]],Table1[[#This Row],[Pig]]),NOT(OR(Table1[[#This Row],[Inhaled/Intratracheal/intranasal]],Table1[[#This Row],[Dermal]],Table1[[#This Row],[Injected]])),"NA")</f>
        <v>NA</v>
      </c>
      <c r="AA16" t="b">
        <f>OR(ISNUMBER(FIND("fish ",C16)),ISNUMBER(FIND("Fish ",C16)),ISNUMBER(FIND("aquatic",C16)),ISNUMBER(FIND("daphnids",C16)),ISNUMBER(FIND("Carcinus maenas",C16)),ISNUMBER(FIND("Daphnia",C16)),ISNUMBER(FIND("Ruditapes philippinarum",C16)),ISNUMBER(FIND("daphnia",C16)),ISNUMBER(FIND("marine",C16)),ISNUMBER(FIND("mussel",C16)),ISNUMBER(FIND("algae",C16)),ISNUMBER(FIND("Donax faba",C16)),ISNUMBER(FIND("estuarine",C16)),ISNUMBER(FIND("snail",C16)),ISNUMBER(FIND("Prorocentrum donghaiense",C16)) )</f>
        <v>0</v>
      </c>
      <c r="AB16" t="b">
        <f>OR(ISNUMBER(FIND(" rat ",C16)),ISNUMBER(FIND(" rats ",C16)),ISNUMBER(FIND(" Rats ",C16)),ISNUMBER(FIND(" Rat ",C16)),ISNUMBER(FIND(" rat.",C16)),ISNUMBER(FIND(" rats.",C16)),ISNUMBER(FIND("mouse",C16)),ISNUMBER(FIND("mice",C16)), ISNUMBER(FIND(" Mice",C16)))</f>
        <v>0</v>
      </c>
      <c r="AC16" t="b">
        <f>OR(ISNUMBER(FIND(" cell ",C16)),ISNUMBER(FIND("fibroblast",C16)),ISNUMBER(FIND("macrophage",C16)),ISNUMBER(FIND("epithelial",C16)),ISNUMBER(FIND("endothelial",C16)),ISNUMBER(FIND("neuron",C16)),ISNUMBER(FIND(" cells ",C16)),ISNUMBER(FIND("RBC",C16)),ISNUMBER(FIND("mitochond",C16)),ISNUMBER(FIND("adipocyte",C16)),ISNUMBER(FIND("osteo",C16)),ISNUMBER(FIND("keratin",C16)),ISNUMBER(FIND(" cell's ",C16)),ISNUMBER(FIND("eukary",C16)),ISNUMBER(FIND("sperm",C16)))</f>
        <v>1</v>
      </c>
      <c r="AD16" t="b">
        <f>OR(ISNUMBER(FIND("human",B16)),ISNUMBER(FIND("workers",B16)),ISNUMBER(FIND("workforces",B16)),ISNUMBER(FIND("occupational",B16)),ISNUMBER(FIND("Case report",B16)),ISNUMBER(FIND("Workplaces",B16)),ISNUMBER(FIND("worker",B16)))</f>
        <v>0</v>
      </c>
      <c r="AE16" t="b">
        <f>OR(ISNUMBER(FIND(" plant ",C16)),ISNUMBER(FIND("Plant ",C16)),ISNUMBER(FIND("tomato",C16)),ISNUMBER(FIND("plants",C16)),ISNUMBER(FIND("Plants",C16)),ISNUMBER(FIND("algae",C16)),ISNUMBER(FIND("lettuce",C16)),ISNUMBER(FIND("green gram sprouts ",C16)),ISNUMBER(FIND("Cucurbita pepo",C16)),ISNUMBER(FIND("bean ",C16)),ISNUMBER(FIND("chloroplast",C16)),ISNUMBER(FIND("chlorophyll",C16)),ISNUMBER(FIND("seedling",C16)),ISNUMBER(FIND("canola",C16)),ISNUMBER(FIND("shoot",C16)),ISNUMBER(FIND("photosynthes",C16)),ISNUMBER(FIND(" leaves ",C16)),,ISNUMBER(FIND("agriculture",C16)),ISNUMBER(FIND(" crops ",C16)))</f>
        <v>0</v>
      </c>
      <c r="AF16" t="b">
        <f>OR(ISNUMBER(FIND("bacteria",C16)),ISNUMBER(FIND("Bacteria",C16)),ISNUMBER(FIND("Bacterium",C16)),ISNUMBER(FIND("bacterium",C16)),ISNUMBER(FIND(" coli ",C16)))</f>
        <v>0</v>
      </c>
      <c r="AG16" t="b">
        <f>OR(ISNUMBER(FIND("fungi",C16)),ISNUMBER(FIND("Fungi",C16)),ISNUMBER(FIND("fungus",C16)),ISNUMBER(FIND("Fungus",C16)),ISNUMBER(FIND("mushroom",C16)),ISNUMBER(FIND("Mushroom",C16)),ISNUMBER(FIND(" mold ",C16)))</f>
        <v>0</v>
      </c>
      <c r="AH16" t="b">
        <f>OR(ISNUMBER(FIND("Pig ",C16)),ISNUMBER(FIND("pig ",C16)),ISNUMBER(FIND("Pigs ",C16)),ISNUMBER(FIND("pigs ",C16)))</f>
        <v>0</v>
      </c>
      <c r="AI16" t="b">
        <f>OR(ISNUMBER(FIND(" C. elegans",C16)),ISNUMBER(FIND("Caenorhabditis elegans",C16)),ISNUMBER(FIND("earthworms",C16)),ISNUMBER(FIND(" Ficopomatus enigmaticus",C16)),ISNUMBER(FIND("larva",C16)),ISNUMBER(FIND("Lumbriculus variegatus",C16)),ISNUMBER(FIND("nematode",C16)))</f>
        <v>0</v>
      </c>
      <c r="AJ16" t="b">
        <f>NOT(OR(AA16,AB16,AC16,AD16,AE16,AF16,AG16,AH16,AI16))</f>
        <v>0</v>
      </c>
      <c r="AL16" t="b">
        <f>OR(AA16,AB16,AD16,AE16,AF16,AG16,AH16,AI16)</f>
        <v>0</v>
      </c>
      <c r="AM16" t="b">
        <f>IF(Table1[[#This Row],[In vivo?]],IF(Table1[[#This Row],[Cell]],FALSE,TRUE),FALSE)</f>
        <v>0</v>
      </c>
      <c r="AN16" t="b">
        <f>AND(AC16,AL16)</f>
        <v>0</v>
      </c>
      <c r="AO16" t="b">
        <f>IF(Table1[[#This Row],[Cell]],IF(Table1[[#This Row],[In vivo?]],FALSE,TRUE),FALSE)</f>
        <v>1</v>
      </c>
      <c r="AP16" t="b">
        <f>NOT(OR(Table1[[#This Row],[In vivo?]],Table1[[#This Row],[Only in Cell]]))</f>
        <v>0</v>
      </c>
      <c r="AQ16" t="str">
        <f>IF(OR(Table1[[#This Row],[Rodents]],Table1[[#This Row],[Human]],Table1[[#This Row],[Pig]]),OR(ISNUMBER(FIND("pulmonary",C16)),ISNUMBER(FIND("lung",C16))),"NA")</f>
        <v>NA</v>
      </c>
      <c r="AR16" t="str">
        <f>IF(OR(Table1[[#This Row],[Rodents]],Table1[[#This Row],[Human]],Table1[[#This Row],[Pig]]),OR(ISNUMBER(FIND("skin",C16)),ISNUMBER(FIND("dermal",C16))),"NA")</f>
        <v>NA</v>
      </c>
      <c r="AS16" t="str">
        <f>IF(OR(Table1[[#This Row],[Rodents]],Table1[[#This Row],[Human]],Table1[[#This Row],[Pig]]),OR(ISNUMBER(FIND("liver",C16)),ISNUMBER(FIND("hepat",C16))),"NA")</f>
        <v>NA</v>
      </c>
      <c r="AT16" t="str">
        <f>IF(OR(Table1[[#This Row],[Rodents]],Table1[[#This Row],[Human]],Table1[[#This Row],[Pig]]),OR(ISNUMBER(FIND("kidney",C16)),ISNUMBER(FIND("neph",C16))),"NA")</f>
        <v>NA</v>
      </c>
      <c r="AU16" t="str">
        <f>IF(OR(Table1[[#This Row],[Rodents]],Table1[[#This Row],[Human]],Table1[[#This Row],[Pig]]),OR(ISNUMBER(FIND("brain",C16)),ISNUMBER(FIND("neur",C16)),ISNUMBER(FIND("nerv",C16))),"NA")</f>
        <v>NA</v>
      </c>
      <c r="AV16" t="str">
        <f>IF(OR(Table1[[#This Row],[Rodents]],Table1[[#This Row],[Human]],Table1[[#This Row],[Pig]]),OR(ISNUMBER(FIND("heart",C16)),ISNUMBER(FIND("cardi",C16))),"NA")</f>
        <v>NA</v>
      </c>
      <c r="AW16" t="str">
        <f>IF(OR(Table1[[#This Row],[Rodents]],Table1[[#This Row],[Human]],Table1[[#This Row],[Pig]]),OR(ISNUMBER(FIND("gastro",C16)),ISNUMBER(FIND("intesti",C16)),ISNUMBER(FIND("stomach",C16))),"NA")</f>
        <v>NA</v>
      </c>
      <c r="AX16" t="str">
        <f>IF(OR(Table1[[#This Row],[Rodents]],Table1[[#This Row],[Human]],Table1[[#This Row],[Pig]]),NOT(OR(AQ16,AR16,AS16,AT16,AU16,AV16,AW16)),"NA")</f>
        <v>NA</v>
      </c>
      <c r="AY16" t="b">
        <f>OR(ISNUMBER(FIND("SWCNT",C16)),ISNUMBER(FIND("SWNT",C16)),ISNUMBER(FIND("single-wall",C16)),ISNUMBER(FIND("single wall",C16)),ISNUMBER(FIND("Single wall",C16)),ISNUMBER(FIND("Single-wall",C16)),ISNUMBER(FIND("SWCNT",B16)),ISNUMBER(FIND("SWNT",B16)),ISNUMBER(FIND("single-wall",B16)),ISNUMBER(FIND("single wall",B16)),ISNUMBER(FIND("Single-wall",B16)),ISNUMBER(FIND("Single wall",B16)))</f>
        <v>0</v>
      </c>
      <c r="AZ16" t="b">
        <f>OR(ISNUMBER(FIND("MWCNT",C16)),ISNUMBER(FIND("MWNT",C16)),ISNUMBER(FIND("multi-wall",C16)),ISNUMBER(FIND("multi wall",C16)),ISNUMBER(FIND("multiwall",C16)),ISNUMBER(FIND("Multi-wall",C16)),ISNUMBER(FIND("Multi wall",C16)),ISNUMBER(FIND("Multiwall",C16)),ISNUMBER(FIND("MWCNT",B16)),ISNUMBER(FIND("MWNT",B16)),ISNUMBER(FIND("multi-wall",B16)),ISNUMBER(FIND("multi wall",B16)),ISNUMBER(FIND("multiwall",B16)),ISNUMBER(FIND("Multi-wall",B16)),ISNUMBER(FIND("Multi wall",B16)),ISNUMBER(FIND("Multiwall",B16)),ISNUMBER(FIND("Double-wall",B16)),ISNUMBER(FIND("Double wall",B16)),ISNUMBER(FIND("Doublewall",B16)),ISNUMBER(FIND("double-wall",B16)),ISNUMBER(FIND("double wall",B16)),ISNUMBER(FIND("doublewall",B16)))</f>
        <v>0</v>
      </c>
      <c r="BA16" t="b">
        <f>AND(Table1[[#This Row],[SWCNT]],Table1[[#This Row],[MWCNT]])</f>
        <v>0</v>
      </c>
      <c r="BB16" t="b">
        <f>IF(Table1[[#This Row],[SWCNT]]=TRUE,FALSE,IF(Table1[[#This Row],[MWCNT]]=TRUE,FALSE,TRUE))</f>
        <v>1</v>
      </c>
      <c r="BC16" s="18"/>
    </row>
    <row r="17" spans="1:108" ht="296">
      <c r="A17" t="s">
        <v>657</v>
      </c>
      <c r="B17" s="2" t="s">
        <v>658</v>
      </c>
      <c r="C17" s="16" t="s">
        <v>659</v>
      </c>
      <c r="D17" s="17" t="s">
        <v>111</v>
      </c>
      <c r="E17" s="2">
        <v>2021</v>
      </c>
      <c r="F17" t="b">
        <f>OR(ISNUMBER(FIND("cytotoxic",C17)),ISNUMBER(FIND("Cytotoxic",C17)),ISNUMBER(FIND("cellular toxicity",C17)),ISNUMBER(FIND("cell death",C17)),ISNUMBER(FIND("viable",C17)),ISNUMBER(FIND("phytotoxic",C17)),ISNUMBER(FIND("acute toxicity",C17)),ISNUMBER(FIND("MTT",C17)),ISNUMBER(FIND("survival",C17)),ISNUMBER(FIND("prolifer",C17)),ISNUMBER(FIND("apoptosis",C17)),ISNUMBER(FIND("neurotoxic",C17)),ISNUMBER(FIND("  lysis ",C17)),ISNUMBER(FIND("necrosis",C17)),ISNUMBER(FIND("cellular death",C17))*3,ISNUMBER(FIND("LDH",C17)),ISNUMBER(FIND("Acute toxicity",C17)))</f>
        <v>1</v>
      </c>
      <c r="G17" t="b">
        <f>OR(ISNUMBER(FIND("genotoxic",C17)),ISNUMBER(FIND("genotoxicity",C17)),ISNUMBER(FIND("DNA damage",C17)),ISNUMBER(FIND("DNA",C17)),ISNUMBER(FIND("RNA",C17)),ISNUMBER(FIND("mesothelioma",C17)),ISNUMBER(FIND("carcino",C17)),ISNUMBER(FIND("mutagen",C17)),ISNUMBER(FIND("genetic",C17)))</f>
        <v>1</v>
      </c>
      <c r="H17" t="b">
        <f>OR(ISNUMBER(FIND("inflammatory",C17)),ISNUMBER(FIND("inflamm",C17)))</f>
        <v>1</v>
      </c>
      <c r="I17" t="b">
        <f>OR(ISNUMBER(FIND("immune",C17)),ISNUMBER(FIND("immunological",C17)),ISNUMBER(FIND("interleuk",C17)),ISNUMBER(FIND("platelet activation",C17)),ISNUMBER(FIND("monocyte",C17)),ISNUMBER(FIND("leukocyte",C17)),ISNUMBER(FIND("cytokine",C17)),ISNUMBER(FIND("CD4",C17)),ISNUMBER(FIND("CD8",C17)),ISNUMBER(FIND("T-cell",C17)))</f>
        <v>1</v>
      </c>
      <c r="J17" t="b">
        <f>OR(ISNUMBER(FIND("reactive oxygen",C17)),ISNUMBER(FIND("ROS",C17)),ISNUMBER(FIND("free radical",C17)),ISNUMBER(FIND("oxidative stress",C17)),ISNUMBER(FIND("peroxid",C17)),ISNUMBER(FIND("oxidative",C17)),ISNUMBER(FIND("antioxid",C17)))</f>
        <v>0</v>
      </c>
      <c r="K17" t="b">
        <f>OR(ISNUMBER(FIND("autophag",C17)))</f>
        <v>0</v>
      </c>
      <c r="L17" t="b">
        <f>OR(ISNUMBER(FIND("morpholog",C17)))</f>
        <v>0</v>
      </c>
      <c r="M17" t="b">
        <f>OR(ISNUMBER(FIND("fibrosis",C17)),ISNUMBER(FIND("Fibrosis",C17)),ISNUMBER(FIND("fibrot",C17)))</f>
        <v>0</v>
      </c>
      <c r="N17" t="b">
        <f>OR(ISNUMBER(FIND("offspring",C17)),ISNUMBER(FIND("Parental",C17)),ISNUMBER(FIND("parental",C17)),ISNUMBER(FIND("germline",C17)),ISNUMBER(FIND("reproduc",C17)),ISNUMBER(FIND("embryo",C17)))</f>
        <v>1</v>
      </c>
      <c r="O17" t="b">
        <f>OR(ISNUMBER(FIND("metabol",C17)),ISNUMBER(FIND("Metabol",C17)),ISNUMBER(FIND("digest",C17)),ISNUMBER(FIND("mitochon",C17)))</f>
        <v>0</v>
      </c>
      <c r="P17" t="b">
        <f>OR(ISNUMBER(FIND("ecotox",C17)),ISNUMBER(FIND("Ecotox",B17)),ISNUMBER(FIND("ecotox",B17)),ISNUMBER(FIND("Ecotox",C17)))</f>
        <v>0</v>
      </c>
      <c r="Q17" t="b">
        <f>OR(ISNUMBER(FIND("Bioaccum",C17)),ISNUMBER(FIND("bioaccum",C17)),ISNUMBER(FIND("accum",C17)))</f>
        <v>1</v>
      </c>
      <c r="R17" t="b">
        <f>OR(ISNUMBER(FIND("Occupation",C17)),ISNUMBER(FIND("occupation",C17)),ISNUMBER(FIND("worker",C17)),ISNUMBER(FIND("workforce",C17)))</f>
        <v>0</v>
      </c>
      <c r="S17" t="b">
        <f>NOT(OR(F17,G17,H17,I17,J17,K17,L17,M17,N17,O17,P17,Q17,R17))</f>
        <v>0</v>
      </c>
      <c r="U17" t="b">
        <f>OR(Table1[[#This Row],[Inflammation]],Table1[[#This Row],[Immune]])</f>
        <v>1</v>
      </c>
      <c r="V17" t="b">
        <f>IF(OR(Table1[[#This Row],[Rodents]],Table1[[#This Row],[Human]],Table1[[#This Row],[Pig]]),OR(ISNUMBER(FIND("intratrach",C17)),ISNUMBER(FIND("nasal ",C17)),ISNUMBER(FIND("instill",C17))),"NA")</f>
        <v>0</v>
      </c>
      <c r="W17" t="b">
        <f>IF(OR(Table1[[#This Row],[Rodents]],Table1[[#This Row],[Human]],Table1[[#This Row],[Pig]]),OR(ISNUMBER(FIND("dermal",C17)),ISNUMBER(FIND("skin ",C17))),"NA")</f>
        <v>0</v>
      </c>
      <c r="X17" t="b">
        <f>IF(OR(Table1[[#This Row],[Rodents]],Table1[[#This Row],[Human]],Table1[[#This Row],[Pig]]),OR(ISNUMBER(FIND("injected",C17)),ISNUMBER(FIND("periton",C17)),ISNUMBER(FIND("intrascrot",C17))),"NA")</f>
        <v>1</v>
      </c>
      <c r="Y17" t="b">
        <f>IF(OR(Table1[[#This Row],[Rodents]],Table1[[#This Row],[Human]],Table1[[#This Row],[Pig]]),NOT(OR(Table1[[#This Row],[Inhaled/Intratracheal/intranasal]],Table1[[#This Row],[Dermal]],Table1[[#This Row],[Injected]])),"NA")</f>
        <v>0</v>
      </c>
      <c r="AA17" t="b">
        <f>OR(ISNUMBER(FIND("fish ",C17)),ISNUMBER(FIND("Fish ",C17)),ISNUMBER(FIND("aquatic",C17)),ISNUMBER(FIND("daphnids",C17)),ISNUMBER(FIND("Carcinus maenas",C17)),ISNUMBER(FIND("Daphnia",C17)),ISNUMBER(FIND("Ruditapes philippinarum",C17)),ISNUMBER(FIND("daphnia",C17)),ISNUMBER(FIND("marine",C17)),ISNUMBER(FIND("mussel",C17)),ISNUMBER(FIND("algae",C17)),ISNUMBER(FIND("Donax faba",C17)),ISNUMBER(FIND("estuarine",C17)),ISNUMBER(FIND("snail",C17)),ISNUMBER(FIND("Prorocentrum donghaiense",C17)) )</f>
        <v>0</v>
      </c>
      <c r="AB17" t="b">
        <f>OR(ISNUMBER(FIND(" rat ",C17)),ISNUMBER(FIND(" rats ",C17)),ISNUMBER(FIND(" Rats ",C17)),ISNUMBER(FIND(" Rat ",C17)),ISNUMBER(FIND(" rat.",C17)),ISNUMBER(FIND(" rats.",C17)),ISNUMBER(FIND("mouse",C17)),ISNUMBER(FIND("mice",C17)), ISNUMBER(FIND(" Mice",C17)))</f>
        <v>1</v>
      </c>
      <c r="AC17" t="b">
        <f>OR(ISNUMBER(FIND(" cell ",C17)),ISNUMBER(FIND("fibroblast",C17)),ISNUMBER(FIND("macrophage",C17)),ISNUMBER(FIND("epithelial",C17)),ISNUMBER(FIND("endothelial",C17)),ISNUMBER(FIND("neuron",C17)),ISNUMBER(FIND(" cells ",C17)),ISNUMBER(FIND("RBC",C17)),ISNUMBER(FIND("mitochond",C17)),ISNUMBER(FIND("adipocyte",C17)),ISNUMBER(FIND("osteo",C17)),ISNUMBER(FIND("keratin",C17)),ISNUMBER(FIND(" cell's ",C17)),ISNUMBER(FIND("eukary",C17)),ISNUMBER(FIND("sperm",C17)))</f>
        <v>1</v>
      </c>
      <c r="AD17" t="b">
        <f>OR(ISNUMBER(FIND("human",B17)),ISNUMBER(FIND("workers",B17)),ISNUMBER(FIND("workforces",B17)),ISNUMBER(FIND("occupational",B17)),ISNUMBER(FIND("Case report",B17)),ISNUMBER(FIND("Workplaces",B17)),ISNUMBER(FIND("worker",B17)))</f>
        <v>0</v>
      </c>
      <c r="AE17" t="b">
        <f>OR(ISNUMBER(FIND(" plant ",C17)),ISNUMBER(FIND("Plant ",C17)),ISNUMBER(FIND("tomato",C17)),ISNUMBER(FIND("plants",C17)),ISNUMBER(FIND("Plants",C17)),ISNUMBER(FIND("algae",C17)),ISNUMBER(FIND("lettuce",C17)),ISNUMBER(FIND("green gram sprouts ",C17)),ISNUMBER(FIND("Cucurbita pepo",C17)),ISNUMBER(FIND("bean ",C17)),ISNUMBER(FIND("chloroplast",C17)),ISNUMBER(FIND("chlorophyll",C17)),ISNUMBER(FIND("seedling",C17)),ISNUMBER(FIND("canola",C17)),ISNUMBER(FIND("shoot",C17)),ISNUMBER(FIND("photosynthes",C17)),ISNUMBER(FIND(" leaves ",C17)),,ISNUMBER(FIND("agriculture",C17)),ISNUMBER(FIND(" crops ",C17)))</f>
        <v>0</v>
      </c>
      <c r="AF17" t="b">
        <f>OR(ISNUMBER(FIND("bacteria",C17)),ISNUMBER(FIND("Bacteria",C17)),ISNUMBER(FIND("Bacterium",C17)),ISNUMBER(FIND("bacterium",C17)),ISNUMBER(FIND(" coli ",C17)))</f>
        <v>0</v>
      </c>
      <c r="AG17" t="b">
        <f>OR(ISNUMBER(FIND("fungi",C17)),ISNUMBER(FIND("Fungi",C17)),ISNUMBER(FIND("fungus",C17)),ISNUMBER(FIND("Fungus",C17)),ISNUMBER(FIND("mushroom",C17)),ISNUMBER(FIND("Mushroom",C17)),ISNUMBER(FIND(" mold ",C17)))</f>
        <v>0</v>
      </c>
      <c r="AH17" t="b">
        <f>OR(ISNUMBER(FIND("Pig ",C17)),ISNUMBER(FIND("pig ",C17)),ISNUMBER(FIND("Pigs ",C17)),ISNUMBER(FIND("pigs ",C17)))</f>
        <v>0</v>
      </c>
      <c r="AI17" t="b">
        <f>OR(ISNUMBER(FIND(" C. elegans",C17)),ISNUMBER(FIND("Caenorhabditis elegans",C17)),ISNUMBER(FIND("earthworms",C17)),ISNUMBER(FIND(" Ficopomatus enigmaticus",C17)),ISNUMBER(FIND("larva",C17)),ISNUMBER(FIND("Lumbriculus variegatus",C17)),ISNUMBER(FIND("nematode",C17)))</f>
        <v>0</v>
      </c>
      <c r="AJ17" t="b">
        <f>NOT(OR(AA17,AB17,AC17,AD17,AE17,AF17,AG17,AH17,AI17))</f>
        <v>0</v>
      </c>
      <c r="AL17" t="b">
        <f>OR(AA17,AB17,AD17,AE17,AF17,AG17,AH17,AI17)</f>
        <v>1</v>
      </c>
      <c r="AM17" t="b">
        <f>IF(Table1[[#This Row],[In vivo?]],IF(Table1[[#This Row],[Cell]],FALSE,TRUE),FALSE)</f>
        <v>0</v>
      </c>
      <c r="AN17" t="b">
        <f>AND(AC17,AL17)</f>
        <v>1</v>
      </c>
      <c r="AO17" t="b">
        <f>IF(Table1[[#This Row],[Cell]],IF(Table1[[#This Row],[In vivo?]],FALSE,TRUE),FALSE)</f>
        <v>0</v>
      </c>
      <c r="AP17" t="b">
        <f>NOT(OR(Table1[[#This Row],[In vivo?]],Table1[[#This Row],[Only in Cell]]))</f>
        <v>0</v>
      </c>
      <c r="AQ17" t="b">
        <f>IF(OR(Table1[[#This Row],[Rodents]],Table1[[#This Row],[Human]],Table1[[#This Row],[Pig]]),OR(ISNUMBER(FIND("pulmonary",C17)),ISNUMBER(FIND("lung",C17))),"NA")</f>
        <v>0</v>
      </c>
      <c r="AR17" t="b">
        <f>IF(OR(Table1[[#This Row],[Rodents]],Table1[[#This Row],[Human]],Table1[[#This Row],[Pig]]),OR(ISNUMBER(FIND("skin",C17)),ISNUMBER(FIND("dermal",C17))),"NA")</f>
        <v>0</v>
      </c>
      <c r="AS17" t="b">
        <f>IF(OR(Table1[[#This Row],[Rodents]],Table1[[#This Row],[Human]],Table1[[#This Row],[Pig]]),OR(ISNUMBER(FIND("liver",C17)),ISNUMBER(FIND("hepat",C17))),"NA")</f>
        <v>0</v>
      </c>
      <c r="AT17" t="b">
        <f>IF(OR(Table1[[#This Row],[Rodents]],Table1[[#This Row],[Human]],Table1[[#This Row],[Pig]]),OR(ISNUMBER(FIND("kidney",C17)),ISNUMBER(FIND("neph",C17))),"NA")</f>
        <v>0</v>
      </c>
      <c r="AU17" t="b">
        <f>IF(OR(Table1[[#This Row],[Rodents]],Table1[[#This Row],[Human]],Table1[[#This Row],[Pig]]),OR(ISNUMBER(FIND("brain",C17)),ISNUMBER(FIND("neur",C17)),ISNUMBER(FIND("nerv",C17))),"NA")</f>
        <v>0</v>
      </c>
      <c r="AV17" t="b">
        <f>IF(OR(Table1[[#This Row],[Rodents]],Table1[[#This Row],[Human]],Table1[[#This Row],[Pig]]),OR(ISNUMBER(FIND("heart",C17)),ISNUMBER(FIND("cardi",C17))),"NA")</f>
        <v>0</v>
      </c>
      <c r="AW17" t="b">
        <f>IF(OR(Table1[[#This Row],[Rodents]],Table1[[#This Row],[Human]],Table1[[#This Row],[Pig]]),OR(ISNUMBER(FIND("gastro",C17)),ISNUMBER(FIND("intesti",C17)),ISNUMBER(FIND("stomach",C17))),"NA")</f>
        <v>0</v>
      </c>
      <c r="AX17" t="b">
        <f>IF(OR(Table1[[#This Row],[Rodents]],Table1[[#This Row],[Human]],Table1[[#This Row],[Pig]]),NOT(OR(AQ17,AR17,AS17,AT17,AU17,AV17,AW17)),"NA")</f>
        <v>1</v>
      </c>
      <c r="AY17" t="b">
        <f>OR(ISNUMBER(FIND("SWCNT",C17)),ISNUMBER(FIND("SWNT",C17)),ISNUMBER(FIND("single-wall",C17)),ISNUMBER(FIND("single wall",C17)),ISNUMBER(FIND("Single wall",C17)),ISNUMBER(FIND("Single-wall",C17)),ISNUMBER(FIND("SWCNT",B17)),ISNUMBER(FIND("SWNT",B17)),ISNUMBER(FIND("single-wall",B17)),ISNUMBER(FIND("single wall",B17)),ISNUMBER(FIND("Single-wall",B17)),ISNUMBER(FIND("Single wall",B17)))</f>
        <v>0</v>
      </c>
      <c r="AZ17" t="b">
        <f>OR(ISNUMBER(FIND("MWCNT",C17)),ISNUMBER(FIND("MWNT",C17)),ISNUMBER(FIND("multi-wall",C17)),ISNUMBER(FIND("multi wall",C17)),ISNUMBER(FIND("multiwall",C17)),ISNUMBER(FIND("Multi-wall",C17)),ISNUMBER(FIND("Multi wall",C17)),ISNUMBER(FIND("Multiwall",C17)),ISNUMBER(FIND("MWCNT",B17)),ISNUMBER(FIND("MWNT",B17)),ISNUMBER(FIND("multi-wall",B17)),ISNUMBER(FIND("multi wall",B17)),ISNUMBER(FIND("multiwall",B17)),ISNUMBER(FIND("Multi-wall",B17)),ISNUMBER(FIND("Multi wall",B17)),ISNUMBER(FIND("Multiwall",B17)),ISNUMBER(FIND("Double-wall",B17)),ISNUMBER(FIND("Double wall",B17)),ISNUMBER(FIND("Doublewall",B17)),ISNUMBER(FIND("double-wall",B17)),ISNUMBER(FIND("double wall",B17)),ISNUMBER(FIND("doublewall",B17)))</f>
        <v>0</v>
      </c>
      <c r="BA17" t="b">
        <f>AND(Table1[[#This Row],[SWCNT]],Table1[[#This Row],[MWCNT]])</f>
        <v>0</v>
      </c>
      <c r="BB17" t="b">
        <f>IF(Table1[[#This Row],[SWCNT]]=TRUE,FALSE,IF(Table1[[#This Row],[MWCNT]]=TRUE,FALSE,TRUE))</f>
        <v>1</v>
      </c>
      <c r="BC17" s="18"/>
      <c r="BL17" t="s">
        <v>6084</v>
      </c>
      <c r="BN17">
        <f>COUNTIFS(BB:BB,TRUE,F:F,TRUE)</f>
        <v>112</v>
      </c>
      <c r="BO17">
        <f>COUNTIFS(BB:BB,TRUE,G:G,TRUE)</f>
        <v>56</v>
      </c>
      <c r="BP17">
        <f>COUNTIFS(BB:BB,TRUE,H:H,TRUE)</f>
        <v>53</v>
      </c>
      <c r="BQ17">
        <f>COUNTIFS(BB:BB,TRUE,I:I,TRUE)</f>
        <v>44</v>
      </c>
      <c r="BS17">
        <f>COUNTIFS(BB:BB,TRUE,J:J,TRUE)</f>
        <v>48</v>
      </c>
      <c r="BT17">
        <f>COUNTIFS(BB:BB,TRUE,K:K,TRUE)</f>
        <v>2</v>
      </c>
      <c r="BU17">
        <f>COUNTIFS(BB:BB,TRUE,L:L,TRUE)</f>
        <v>16</v>
      </c>
      <c r="BV17">
        <f>COUNTIFS(BB:BB,TRUE,M:M,TRUE)</f>
        <v>14</v>
      </c>
      <c r="BW17">
        <f>COUNTIFS(BB:BB,TRUE,N:N,TRUE)</f>
        <v>11</v>
      </c>
      <c r="BX17">
        <f>COUNTIFS(BB:BB,TRUE,O:O,TRUE)</f>
        <v>36</v>
      </c>
      <c r="BY17">
        <f>COUNTIFS(BB:BB,TRUE,P:P,TRUE)</f>
        <v>26</v>
      </c>
      <c r="BZ17">
        <f>COUNTIFS(BB:BB,TRUE,Q:Q,TRUE)</f>
        <v>27</v>
      </c>
      <c r="CA17">
        <f>COUNTIFS(BB:BB,TRUE,R:R,TRUE)</f>
        <v>24</v>
      </c>
      <c r="CB17">
        <f>COUNTIFS(BB:BB,TRUE,S:S,TRUE)</f>
        <v>20</v>
      </c>
      <c r="CD17">
        <f>COUNTIFS(BB:BB,TRUE,V:V,TRUE)</f>
        <v>8</v>
      </c>
      <c r="CE17">
        <f>COUNTIFS(BB:BB,TRUE,W:W,TRUE)</f>
        <v>0</v>
      </c>
      <c r="CF17">
        <f>COUNTIFS(BB:BB,TRUE,X:X,TRUE)</f>
        <v>4</v>
      </c>
      <c r="CI17">
        <f>COUNTIFS(BB:BB,TRUE,AA:AA,TRUE)</f>
        <v>36</v>
      </c>
      <c r="CJ17">
        <f>COUNTIFS(BB:BB,TRUE,AB:AB,TRUE)</f>
        <v>48</v>
      </c>
      <c r="CK17">
        <f>COUNTIFS(BB:BB,TRUE,AC:AC,TRUE)</f>
        <v>157</v>
      </c>
      <c r="CL17">
        <f>COUNTIFS(BB:BB,TRUE,AD:AD,TRUE)</f>
        <v>10</v>
      </c>
      <c r="CM17">
        <f>COUNTIFS(BB:BB,TRUE,AE:AE,TRUE)</f>
        <v>27</v>
      </c>
      <c r="CN17">
        <f>COUNTIFS(BB:BB,TRUE,AF:AF,TRUE)</f>
        <v>14</v>
      </c>
      <c r="CO17">
        <f>COUNTIFS(BB:BB,TRUE,AG:AG,TRUE)</f>
        <v>4</v>
      </c>
      <c r="CP17">
        <f>COUNTIFS(BB:BB,TRUE,AH:AH,TRUE)</f>
        <v>2</v>
      </c>
      <c r="CQ17">
        <f>COUNTIFS(BB:BB,TRUE,AI:AI,TRUE)</f>
        <v>13</v>
      </c>
      <c r="CR17">
        <f>COUNTIFS(BB:BB,TRUE,AJ:AJ,TRUE)</f>
        <v>32</v>
      </c>
      <c r="CS17">
        <f>COUNTIFS(BB:BB,TRUE,AL:AL,TRUE)</f>
        <v>129</v>
      </c>
      <c r="CT17">
        <f>COUNTIFS(BB:BB,TRUE,AN:AN,TRUE)</f>
        <v>62</v>
      </c>
      <c r="CX17">
        <f>COUNTIFS(BB:BB,TRUE,AQ:AQ,TRUE)</f>
        <v>30</v>
      </c>
      <c r="CY17">
        <f>COUNTIFS(BB:BB,TRUE,AR:AR,TRUE)</f>
        <v>1</v>
      </c>
      <c r="CZ17">
        <f>COUNTIFS(BB:BB,TRUE,AS:AS,TRUE)</f>
        <v>11</v>
      </c>
      <c r="DA17">
        <f>COUNTIFS(BB:BB,TRUE,AT:AT,TRUE)</f>
        <v>2</v>
      </c>
      <c r="DB17">
        <f>COUNTIFS(BB:BB,TRUE,AU:AU,TRUE)</f>
        <v>7</v>
      </c>
      <c r="DC17">
        <f>COUNTIFS(BB:BB,TRUE,AV:AV,TRUE)</f>
        <v>7</v>
      </c>
      <c r="DD17">
        <f>COUNTIFS(BB:BB,TRUE,AW:AW,TRUE)</f>
        <v>0</v>
      </c>
    </row>
    <row r="18" spans="1:108" ht="388.5">
      <c r="A18" t="s">
        <v>878</v>
      </c>
      <c r="B18" s="2" t="s">
        <v>880</v>
      </c>
      <c r="C18" s="16" t="s">
        <v>882</v>
      </c>
      <c r="D18" s="17" t="s">
        <v>181</v>
      </c>
      <c r="E18" s="2">
        <v>2020</v>
      </c>
      <c r="F18" t="b">
        <f>OR(ISNUMBER(FIND("cytotoxic",C18)),ISNUMBER(FIND("Cytotoxic",C18)),ISNUMBER(FIND("cellular toxicity",C18)),ISNUMBER(FIND("cell death",C18)),ISNUMBER(FIND("viable",C18)),ISNUMBER(FIND("phytotoxic",C18)),ISNUMBER(FIND("acute toxicity",C18)),ISNUMBER(FIND("MTT",C18)),ISNUMBER(FIND("survival",C18)),ISNUMBER(FIND("prolifer",C18)),ISNUMBER(FIND("apoptosis",C18)),ISNUMBER(FIND("neurotoxic",C18)),ISNUMBER(FIND("  lysis ",C18)),ISNUMBER(FIND("necrosis",C18)),ISNUMBER(FIND("cellular death",C18))*3,ISNUMBER(FIND("LDH",C18)),ISNUMBER(FIND("Acute toxicity",C18)))</f>
        <v>0</v>
      </c>
      <c r="G18" t="b">
        <f>OR(ISNUMBER(FIND("genotoxic",C18)),ISNUMBER(FIND("genotoxicity",C18)),ISNUMBER(FIND("DNA damage",C18)),ISNUMBER(FIND("DNA",C18)),ISNUMBER(FIND("RNA",C18)),ISNUMBER(FIND("mesothelioma",C18)),ISNUMBER(FIND("carcino",C18)),ISNUMBER(FIND("mutagen",C18)),ISNUMBER(FIND("genetic",C18)))</f>
        <v>1</v>
      </c>
      <c r="H18" t="b">
        <f>OR(ISNUMBER(FIND("inflammatory",C18)),ISNUMBER(FIND("inflamm",C18)))</f>
        <v>1</v>
      </c>
      <c r="I18" t="b">
        <f>OR(ISNUMBER(FIND("immune",C18)),ISNUMBER(FIND("immunological",C18)),ISNUMBER(FIND("interleuk",C18)),ISNUMBER(FIND("platelet activation",C18)),ISNUMBER(FIND("monocyte",C18)),ISNUMBER(FIND("leukocyte",C18)),ISNUMBER(FIND("cytokine",C18)),ISNUMBER(FIND("CD4",C18)),ISNUMBER(FIND("CD8",C18)),ISNUMBER(FIND("T-cell",C18)))</f>
        <v>0</v>
      </c>
      <c r="J18" t="b">
        <f>OR(ISNUMBER(FIND("reactive oxygen",C18)),ISNUMBER(FIND("ROS",C18)),ISNUMBER(FIND("free radical",C18)),ISNUMBER(FIND("oxidative stress",C18)),ISNUMBER(FIND("peroxid",C18)),ISNUMBER(FIND("oxidative",C18)),ISNUMBER(FIND("antioxid",C18)))</f>
        <v>1</v>
      </c>
      <c r="K18" t="b">
        <f>OR(ISNUMBER(FIND("autophag",C18)))</f>
        <v>0</v>
      </c>
      <c r="L18" t="b">
        <f>OR(ISNUMBER(FIND("morpholog",C18)))</f>
        <v>0</v>
      </c>
      <c r="M18" t="b">
        <f>OR(ISNUMBER(FIND("fibrosis",C18)),ISNUMBER(FIND("Fibrosis",C18)),ISNUMBER(FIND("fibrot",C18)))</f>
        <v>0</v>
      </c>
      <c r="N18" t="b">
        <f>OR(ISNUMBER(FIND("offspring",C18)),ISNUMBER(FIND("Parental",C18)),ISNUMBER(FIND("parental",C18)),ISNUMBER(FIND("germline",C18)),ISNUMBER(FIND("reproduc",C18)),ISNUMBER(FIND("embryo",C18)))</f>
        <v>0</v>
      </c>
      <c r="O18" t="b">
        <f>OR(ISNUMBER(FIND("metabol",C18)),ISNUMBER(FIND("Metabol",C18)),ISNUMBER(FIND("digest",C18)),ISNUMBER(FIND("mitochon",C18)))</f>
        <v>0</v>
      </c>
      <c r="P18" t="b">
        <f>OR(ISNUMBER(FIND("ecotox",C18)),ISNUMBER(FIND("Ecotox",B18)),ISNUMBER(FIND("ecotox",B18)),ISNUMBER(FIND("Ecotox",C18)))</f>
        <v>0</v>
      </c>
      <c r="Q18" t="b">
        <f>OR(ISNUMBER(FIND("Bioaccum",C18)),ISNUMBER(FIND("bioaccum",C18)),ISNUMBER(FIND("accum",C18)))</f>
        <v>0</v>
      </c>
      <c r="R18" t="b">
        <f>OR(ISNUMBER(FIND("Occupation",C18)),ISNUMBER(FIND("occupation",C18)),ISNUMBER(FIND("worker",C18)),ISNUMBER(FIND("workforce",C18)))</f>
        <v>0</v>
      </c>
      <c r="S18" t="b">
        <f>NOT(OR(F18,G18,H18,I18,J18,K18,L18,M18,N18,O18,P18,Q18,R18))</f>
        <v>0</v>
      </c>
      <c r="U18" t="b">
        <f>OR(Table1[[#This Row],[Inflammation]],Table1[[#This Row],[Immune]])</f>
        <v>1</v>
      </c>
      <c r="V18" t="str">
        <f>IF(OR(Table1[[#This Row],[Rodents]],Table1[[#This Row],[Human]],Table1[[#This Row],[Pig]]),OR(ISNUMBER(FIND("intratrach",C18)),ISNUMBER(FIND("nasal ",C18)),ISNUMBER(FIND("instill",C18))),"NA")</f>
        <v>NA</v>
      </c>
      <c r="W18" t="str">
        <f>IF(OR(Table1[[#This Row],[Rodents]],Table1[[#This Row],[Human]],Table1[[#This Row],[Pig]]),OR(ISNUMBER(FIND("dermal",C18)),ISNUMBER(FIND("skin ",C18))),"NA")</f>
        <v>NA</v>
      </c>
      <c r="X18" t="str">
        <f>IF(OR(Table1[[#This Row],[Rodents]],Table1[[#This Row],[Human]],Table1[[#This Row],[Pig]]),OR(ISNUMBER(FIND("injected",C18)),ISNUMBER(FIND("periton",C18)),ISNUMBER(FIND("intrascrot",C18))),"NA")</f>
        <v>NA</v>
      </c>
      <c r="Y18" t="str">
        <f>IF(OR(Table1[[#This Row],[Rodents]],Table1[[#This Row],[Human]],Table1[[#This Row],[Pig]]),NOT(OR(Table1[[#This Row],[Inhaled/Intratracheal/intranasal]],Table1[[#This Row],[Dermal]],Table1[[#This Row],[Injected]])),"NA")</f>
        <v>NA</v>
      </c>
      <c r="AA18" t="b">
        <f>OR(ISNUMBER(FIND("fish ",C18)),ISNUMBER(FIND("Fish ",C18)),ISNUMBER(FIND("aquatic",C18)),ISNUMBER(FIND("daphnids",C18)),ISNUMBER(FIND("Carcinus maenas",C18)),ISNUMBER(FIND("Daphnia",C18)),ISNUMBER(FIND("Ruditapes philippinarum",C18)),ISNUMBER(FIND("daphnia",C18)),ISNUMBER(FIND("marine",C18)),ISNUMBER(FIND("mussel",C18)),ISNUMBER(FIND("algae",C18)),ISNUMBER(FIND("Donax faba",C18)),ISNUMBER(FIND("estuarine",C18)),ISNUMBER(FIND("snail",C18)),ISNUMBER(FIND("Prorocentrum donghaiense",C18)) )</f>
        <v>0</v>
      </c>
      <c r="AB18" t="b">
        <f>OR(ISNUMBER(FIND(" rat ",C18)),ISNUMBER(FIND(" rats ",C18)),ISNUMBER(FIND(" Rats ",C18)),ISNUMBER(FIND(" Rat ",C18)),ISNUMBER(FIND(" rat.",C18)),ISNUMBER(FIND(" rats.",C18)),ISNUMBER(FIND("mouse",C18)),ISNUMBER(FIND("mice",C18)), ISNUMBER(FIND(" Mice",C18)))</f>
        <v>0</v>
      </c>
      <c r="AC18" t="b">
        <f>OR(ISNUMBER(FIND(" cell ",C18)),ISNUMBER(FIND("fibroblast",C18)),ISNUMBER(FIND("macrophage",C18)),ISNUMBER(FIND("epithelial",C18)),ISNUMBER(FIND("endothelial",C18)),ISNUMBER(FIND("neuron",C18)),ISNUMBER(FIND(" cells ",C18)),ISNUMBER(FIND("RBC",C18)),ISNUMBER(FIND("mitochond",C18)),ISNUMBER(FIND("adipocyte",C18)),ISNUMBER(FIND("osteo",C18)),ISNUMBER(FIND("keratin",C18)),ISNUMBER(FIND(" cell's ",C18)),ISNUMBER(FIND("eukary",C18)),ISNUMBER(FIND("sperm",C18)))</f>
        <v>1</v>
      </c>
      <c r="AD18" t="b">
        <f>OR(ISNUMBER(FIND("human",B18)),ISNUMBER(FIND("workers",B18)),ISNUMBER(FIND("workforces",B18)),ISNUMBER(FIND("occupational",B18)),ISNUMBER(FIND("Case report",B18)),ISNUMBER(FIND("Workplaces",B18)),ISNUMBER(FIND("worker",B18)))</f>
        <v>0</v>
      </c>
      <c r="AE18" t="b">
        <f>OR(ISNUMBER(FIND(" plant ",C18)),ISNUMBER(FIND("Plant ",C18)),ISNUMBER(FIND("tomato",C18)),ISNUMBER(FIND("plants",C18)),ISNUMBER(FIND("Plants",C18)),ISNUMBER(FIND("algae",C18)),ISNUMBER(FIND("lettuce",C18)),ISNUMBER(FIND("green gram sprouts ",C18)),ISNUMBER(FIND("Cucurbita pepo",C18)),ISNUMBER(FIND("bean ",C18)),ISNUMBER(FIND("chloroplast",C18)),ISNUMBER(FIND("chlorophyll",C18)),ISNUMBER(FIND("seedling",C18)),ISNUMBER(FIND("canola",C18)),ISNUMBER(FIND("shoot",C18)),ISNUMBER(FIND("photosynthes",C18)),ISNUMBER(FIND(" leaves ",C18)),,ISNUMBER(FIND("agriculture",C18)),ISNUMBER(FIND(" crops ",C18)))</f>
        <v>0</v>
      </c>
      <c r="AF18" t="b">
        <f>OR(ISNUMBER(FIND("bacteria",C18)),ISNUMBER(FIND("Bacteria",C18)),ISNUMBER(FIND("Bacterium",C18)),ISNUMBER(FIND("bacterium",C18)),ISNUMBER(FIND(" coli ",C18)))</f>
        <v>0</v>
      </c>
      <c r="AG18" t="b">
        <f>OR(ISNUMBER(FIND("fungi",C18)),ISNUMBER(FIND("Fungi",C18)),ISNUMBER(FIND("fungus",C18)),ISNUMBER(FIND("Fungus",C18)),ISNUMBER(FIND("mushroom",C18)),ISNUMBER(FIND("Mushroom",C18)),ISNUMBER(FIND(" mold ",C18)))</f>
        <v>0</v>
      </c>
      <c r="AH18" t="b">
        <f>OR(ISNUMBER(FIND("Pig ",C18)),ISNUMBER(FIND("pig ",C18)),ISNUMBER(FIND("Pigs ",C18)),ISNUMBER(FIND("pigs ",C18)))</f>
        <v>0</v>
      </c>
      <c r="AI18" t="b">
        <f>OR(ISNUMBER(FIND(" C. elegans",C18)),ISNUMBER(FIND("Caenorhabditis elegans",C18)),ISNUMBER(FIND("earthworms",C18)),ISNUMBER(FIND(" Ficopomatus enigmaticus",C18)),ISNUMBER(FIND("larva",C18)),ISNUMBER(FIND("Lumbriculus variegatus",C18)),ISNUMBER(FIND("nematode",C18)))</f>
        <v>0</v>
      </c>
      <c r="AJ18" t="b">
        <f>NOT(OR(AA18,AB18,AC18,AD18,AE18,AF18,AG18,AH18,AI18))</f>
        <v>0</v>
      </c>
      <c r="AL18" t="b">
        <f>OR(AA18,AB18,AD18,AE18,AF18,AG18,AH18,AI18)</f>
        <v>0</v>
      </c>
      <c r="AM18" t="b">
        <f>IF(Table1[[#This Row],[In vivo?]],IF(Table1[[#This Row],[Cell]],FALSE,TRUE),FALSE)</f>
        <v>0</v>
      </c>
      <c r="AN18" t="b">
        <f>AND(AC18,AL18)</f>
        <v>0</v>
      </c>
      <c r="AO18" t="b">
        <f>IF(Table1[[#This Row],[Cell]],IF(Table1[[#This Row],[In vivo?]],FALSE,TRUE),FALSE)</f>
        <v>1</v>
      </c>
      <c r="AP18" t="b">
        <f>NOT(OR(Table1[[#This Row],[In vivo?]],Table1[[#This Row],[Only in Cell]]))</f>
        <v>0</v>
      </c>
      <c r="AQ18" t="str">
        <f>IF(OR(Table1[[#This Row],[Rodents]],Table1[[#This Row],[Human]],Table1[[#This Row],[Pig]]),OR(ISNUMBER(FIND("pulmonary",C18)),ISNUMBER(FIND("lung",C18))),"NA")</f>
        <v>NA</v>
      </c>
      <c r="AR18" t="str">
        <f>IF(OR(Table1[[#This Row],[Rodents]],Table1[[#This Row],[Human]],Table1[[#This Row],[Pig]]),OR(ISNUMBER(FIND("skin",C18)),ISNUMBER(FIND("dermal",C18))),"NA")</f>
        <v>NA</v>
      </c>
      <c r="AS18" t="str">
        <f>IF(OR(Table1[[#This Row],[Rodents]],Table1[[#This Row],[Human]],Table1[[#This Row],[Pig]]),OR(ISNUMBER(FIND("liver",C18)),ISNUMBER(FIND("hepat",C18))),"NA")</f>
        <v>NA</v>
      </c>
      <c r="AT18" t="str">
        <f>IF(OR(Table1[[#This Row],[Rodents]],Table1[[#This Row],[Human]],Table1[[#This Row],[Pig]]),OR(ISNUMBER(FIND("kidney",C18)),ISNUMBER(FIND("neph",C18))),"NA")</f>
        <v>NA</v>
      </c>
      <c r="AU18" t="str">
        <f>IF(OR(Table1[[#This Row],[Rodents]],Table1[[#This Row],[Human]],Table1[[#This Row],[Pig]]),OR(ISNUMBER(FIND("brain",C18)),ISNUMBER(FIND("neur",C18)),ISNUMBER(FIND("nerv",C18))),"NA")</f>
        <v>NA</v>
      </c>
      <c r="AV18" t="str">
        <f>IF(OR(Table1[[#This Row],[Rodents]],Table1[[#This Row],[Human]],Table1[[#This Row],[Pig]]),OR(ISNUMBER(FIND("heart",C18)),ISNUMBER(FIND("cardi",C18))),"NA")</f>
        <v>NA</v>
      </c>
      <c r="AW18" t="str">
        <f>IF(OR(Table1[[#This Row],[Rodents]],Table1[[#This Row],[Human]],Table1[[#This Row],[Pig]]),OR(ISNUMBER(FIND("gastro",C18)),ISNUMBER(FIND("intesti",C18)),ISNUMBER(FIND("stomach",C18))),"NA")</f>
        <v>NA</v>
      </c>
      <c r="AX18" t="str">
        <f>IF(OR(Table1[[#This Row],[Rodents]],Table1[[#This Row],[Human]],Table1[[#This Row],[Pig]]),NOT(OR(AQ18,AR18,AS18,AT18,AU18,AV18,AW18)),"NA")</f>
        <v>NA</v>
      </c>
      <c r="AY18" t="b">
        <f>OR(ISNUMBER(FIND("SWCNT",C18)),ISNUMBER(FIND("SWNT",C18)),ISNUMBER(FIND("single-wall",C18)),ISNUMBER(FIND("single wall",C18)),ISNUMBER(FIND("Single wall",C18)),ISNUMBER(FIND("Single-wall",C18)),ISNUMBER(FIND("SWCNT",B18)),ISNUMBER(FIND("SWNT",B18)),ISNUMBER(FIND("single-wall",B18)),ISNUMBER(FIND("single wall",B18)),ISNUMBER(FIND("Single-wall",B18)),ISNUMBER(FIND("Single wall",B18)))</f>
        <v>0</v>
      </c>
      <c r="AZ18" t="b">
        <f>OR(ISNUMBER(FIND("MWCNT",C18)),ISNUMBER(FIND("MWNT",C18)),ISNUMBER(FIND("multi-wall",C18)),ISNUMBER(FIND("multi wall",C18)),ISNUMBER(FIND("multiwall",C18)),ISNUMBER(FIND("Multi-wall",C18)),ISNUMBER(FIND("Multi wall",C18)),ISNUMBER(FIND("Multiwall",C18)),ISNUMBER(FIND("MWCNT",B18)),ISNUMBER(FIND("MWNT",B18)),ISNUMBER(FIND("multi-wall",B18)),ISNUMBER(FIND("multi wall",B18)),ISNUMBER(FIND("multiwall",B18)),ISNUMBER(FIND("Multi-wall",B18)),ISNUMBER(FIND("Multi wall",B18)),ISNUMBER(FIND("Multiwall",B18)),ISNUMBER(FIND("Double-wall",B18)),ISNUMBER(FIND("Double wall",B18)),ISNUMBER(FIND("Doublewall",B18)),ISNUMBER(FIND("double-wall",B18)),ISNUMBER(FIND("double wall",B18)),ISNUMBER(FIND("doublewall",B18)))</f>
        <v>0</v>
      </c>
      <c r="BA18" t="b">
        <f>AND(Table1[[#This Row],[SWCNT]],Table1[[#This Row],[MWCNT]])</f>
        <v>0</v>
      </c>
      <c r="BB18" t="b">
        <f>IF(Table1[[#This Row],[SWCNT]]=TRUE,FALSE,IF(Table1[[#This Row],[MWCNT]]=TRUE,FALSE,TRUE))</f>
        <v>1</v>
      </c>
      <c r="BC18" s="18"/>
      <c r="BL18" t="s">
        <v>6081</v>
      </c>
      <c r="BN18">
        <f>COUNTIFS(BA:BA,FALSE,AY:AY,TRUE,F:F,TRUE)</f>
        <v>239</v>
      </c>
      <c r="BO18">
        <f>COUNTIFS(BA:BA,FALSE,AY:AY,TRUE,G:G,TRUE)</f>
        <v>116</v>
      </c>
      <c r="BP18">
        <f>COUNTIFS(BA:BA,FALSE,AY:AY,TRUE,H:H,TRUE)</f>
        <v>101</v>
      </c>
      <c r="BQ18">
        <f>COUNTIFS(BA:BA,FALSE,AY:AY,TRUE,I:I,TRUE)</f>
        <v>86</v>
      </c>
      <c r="BS18">
        <f>COUNTIFS(BA:BA,FALSE,AY:AY,TRUE,J:J,TRUE)</f>
        <v>164</v>
      </c>
      <c r="BT18">
        <f>COUNTIFS(BA:BA,FALSE,AY:AY,TRUE,K:K,TRUE)</f>
        <v>9</v>
      </c>
      <c r="BU18">
        <f>COUNTIFS(BA:BA,FALSE,AY:AY,TRUE,L:L,TRUE)</f>
        <v>54</v>
      </c>
      <c r="BV18">
        <f>COUNTIFS(BA:BA,FALSE,AY:AY,TRUE,M:M,TRUE)</f>
        <v>31</v>
      </c>
      <c r="BW18">
        <f>COUNTIFS(BA:BA,FALSE,AY:AY,TRUE,N:N,TRUE)</f>
        <v>35</v>
      </c>
      <c r="BX18">
        <f>COUNTIFS(BA:BA,FALSE,AY:AY,TRUE,O:O,TRUE)</f>
        <v>81</v>
      </c>
      <c r="BY18">
        <f>COUNTIFS(BA:BA,FALSE,AY:AY,TRUE,P:P,TRUE)</f>
        <v>20</v>
      </c>
      <c r="BZ18">
        <f>COUNTIFS(BA:BA,FALSE,AY:AY,TRUE,Q:Q,TRUE)</f>
        <v>57</v>
      </c>
      <c r="CA18">
        <f>COUNTIFS(BA:BA,FALSE,AY:AY,TRUE,R:R,TRUE)</f>
        <v>18</v>
      </c>
      <c r="CB18">
        <f>COUNTIFS(BA:BA,FALSE,AY:AY,TRUE,S:S,TRUE)</f>
        <v>26</v>
      </c>
      <c r="CD18">
        <f>COUNTIFS(BA:BA,FALSE,AY:AY,TRUE,V:V,TRUE)</f>
        <v>39</v>
      </c>
      <c r="CE18">
        <f>COUNTIFS(BA:BA,FALSE,AY:AY,TRUE,W:W,TRUE)</f>
        <v>4</v>
      </c>
      <c r="CF18">
        <f>COUNTIFS(BA:BA,FALSE,AY:AY,TRUE,X:X,TRUE)</f>
        <v>18</v>
      </c>
      <c r="CI18">
        <f>COUNTIFS(BA:BA,FALSE,AY:AY,TRUE,AA:AA,TRUE)</f>
        <v>56</v>
      </c>
      <c r="CJ18">
        <f>COUNTIFS(BA:BA,FALSE,AY:AY,TRUE,AB:AB,TRUE)</f>
        <v>135</v>
      </c>
      <c r="CK18">
        <f>COUNTIFS(BA:BA,FALSE,AY:AY,TRUE,AC:AC,TRUE)</f>
        <v>316</v>
      </c>
      <c r="CL18">
        <f>COUNTIFS(BA:BA,FALSE,AY:AY,TRUE,AD:AD,TRUE)</f>
        <v>1</v>
      </c>
      <c r="CM18">
        <f>COUNTIFS(BA:BA,FALSE,AY:AY,TRUE,AE:AE,TRUE)</f>
        <v>21</v>
      </c>
      <c r="CN18">
        <f>COUNTIFS(BA:BA,FALSE,AY:AY,TRUE,AF:AF,TRUE)</f>
        <v>32</v>
      </c>
      <c r="CO18">
        <f>COUNTIFS(BA:BA,FALSE,AY:AY,TRUE,AG:AG,TRUE)</f>
        <v>3</v>
      </c>
      <c r="CP18">
        <f>COUNTIFS(BA:BA,FALSE,AY:AY,TRUE,AH:AH,TRUE)</f>
        <v>0</v>
      </c>
      <c r="CQ18">
        <f>COUNTIFS(BA:BA,FALSE,AY:AY,TRUE,AI:AI,TRUE)</f>
        <v>12</v>
      </c>
      <c r="CR18">
        <f>COUNTIFS(BA:BA,FALSE,AY:AY,TRUE,AJ:AJ,TRUE)</f>
        <v>37</v>
      </c>
      <c r="CS18">
        <f>COUNTIFS(BA:BA,FALSE,AY:AY,TRUE,AL:AL,TRUE)</f>
        <v>226</v>
      </c>
      <c r="CT18">
        <f>COUNTIFS(BA:BA,FALSE,AY:AY,TRUE,AN:AN,TRUE)</f>
        <v>133</v>
      </c>
      <c r="CX18">
        <f>COUNTIFS(BA:BA,FALSE,AY:AY,TRUE,AQ:AQ,TRUE)</f>
        <v>72</v>
      </c>
      <c r="CY18">
        <f>COUNTIFS(BA:BA,FALSE,AY:AY,TRUE,AR:AR,TRUE)</f>
        <v>4</v>
      </c>
      <c r="CZ18">
        <f>COUNTIFS(BA:BA,FALSE,AY:AY,TRUE,AS:AS,TRUE)</f>
        <v>31</v>
      </c>
      <c r="DA18">
        <f>COUNTIFS(BA:BA,FALSE,AY:AY,TRUE,AT:AT,TRUE)</f>
        <v>7</v>
      </c>
      <c r="DB18">
        <f>COUNTIFS(BA:BA,FALSE,AY:AY,TRUE,AU:AU,TRUE)</f>
        <v>13</v>
      </c>
      <c r="DC18">
        <f>COUNTIFS(BA:BA,FALSE,AY:AY,TRUE,AV:AV,TRUE)</f>
        <v>9</v>
      </c>
      <c r="DD18">
        <f>COUNTIFS(BA:BA,FALSE,AY:AY,TRUE,AW:AW,TRUE)</f>
        <v>6</v>
      </c>
    </row>
    <row r="19" spans="1:108" ht="277.5">
      <c r="A19" t="s">
        <v>1328</v>
      </c>
      <c r="B19" s="2" t="s">
        <v>1330</v>
      </c>
      <c r="C19" s="16" t="s">
        <v>1332</v>
      </c>
      <c r="D19" s="17" t="s">
        <v>1333</v>
      </c>
      <c r="E19" s="2">
        <v>2019</v>
      </c>
      <c r="F19" t="b">
        <f>OR(ISNUMBER(FIND("cytotoxic",C19)),ISNUMBER(FIND("Cytotoxic",C19)),ISNUMBER(FIND("cellular toxicity",C19)),ISNUMBER(FIND("cell death",C19)),ISNUMBER(FIND("viable",C19)),ISNUMBER(FIND("phytotoxic",C19)),ISNUMBER(FIND("acute toxicity",C19)),ISNUMBER(FIND("MTT",C19)),ISNUMBER(FIND("survival",C19)),ISNUMBER(FIND("prolifer",C19)),ISNUMBER(FIND("apoptosis",C19)),ISNUMBER(FIND("neurotoxic",C19)),ISNUMBER(FIND("  lysis ",C19)),ISNUMBER(FIND("necrosis",C19)),ISNUMBER(FIND("cellular death",C19))*3,ISNUMBER(FIND("LDH",C19)),ISNUMBER(FIND("Acute toxicity",C19)))</f>
        <v>0</v>
      </c>
      <c r="G19" t="b">
        <f>OR(ISNUMBER(FIND("genotoxic",C19)),ISNUMBER(FIND("genotoxicity",C19)),ISNUMBER(FIND("DNA damage",C19)),ISNUMBER(FIND("DNA",C19)),ISNUMBER(FIND("RNA",C19)),ISNUMBER(FIND("mesothelioma",C19)),ISNUMBER(FIND("carcino",C19)),ISNUMBER(FIND("mutagen",C19)),ISNUMBER(FIND("genetic",C19)))</f>
        <v>0</v>
      </c>
      <c r="H19" t="b">
        <f>OR(ISNUMBER(FIND("inflammatory",C19)),ISNUMBER(FIND("inflamm",C19)))</f>
        <v>1</v>
      </c>
      <c r="I19" t="b">
        <f>OR(ISNUMBER(FIND("immune",C19)),ISNUMBER(FIND("immunological",C19)),ISNUMBER(FIND("interleuk",C19)),ISNUMBER(FIND("platelet activation",C19)),ISNUMBER(FIND("monocyte",C19)),ISNUMBER(FIND("leukocyte",C19)),ISNUMBER(FIND("cytokine",C19)),ISNUMBER(FIND("CD4",C19)),ISNUMBER(FIND("CD8",C19)),ISNUMBER(FIND("T-cell",C19)))</f>
        <v>0</v>
      </c>
      <c r="J19" t="b">
        <f>OR(ISNUMBER(FIND("reactive oxygen",C19)),ISNUMBER(FIND("ROS",C19)),ISNUMBER(FIND("free radical",C19)),ISNUMBER(FIND("oxidative stress",C19)),ISNUMBER(FIND("peroxid",C19)),ISNUMBER(FIND("oxidative",C19)),ISNUMBER(FIND("antioxid",C19)))</f>
        <v>0</v>
      </c>
      <c r="K19" t="b">
        <f>OR(ISNUMBER(FIND("autophag",C19)))</f>
        <v>0</v>
      </c>
      <c r="L19" t="b">
        <f>OR(ISNUMBER(FIND("morpholog",C19)))</f>
        <v>0</v>
      </c>
      <c r="M19" t="b">
        <f>OR(ISNUMBER(FIND("fibrosis",C19)),ISNUMBER(FIND("Fibrosis",C19)),ISNUMBER(FIND("fibrot",C19)))</f>
        <v>0</v>
      </c>
      <c r="N19" t="b">
        <f>OR(ISNUMBER(FIND("offspring",C19)),ISNUMBER(FIND("Parental",C19)),ISNUMBER(FIND("parental",C19)),ISNUMBER(FIND("germline",C19)),ISNUMBER(FIND("reproduc",C19)),ISNUMBER(FIND("embryo",C19)))</f>
        <v>0</v>
      </c>
      <c r="O19" t="b">
        <f>OR(ISNUMBER(FIND("metabol",C19)),ISNUMBER(FIND("Metabol",C19)),ISNUMBER(FIND("digest",C19)),ISNUMBER(FIND("mitochon",C19)))</f>
        <v>0</v>
      </c>
      <c r="P19" t="b">
        <f>OR(ISNUMBER(FIND("ecotox",C19)),ISNUMBER(FIND("Ecotox",B19)),ISNUMBER(FIND("ecotox",B19)),ISNUMBER(FIND("Ecotox",C19)))</f>
        <v>0</v>
      </c>
      <c r="Q19" t="b">
        <f>OR(ISNUMBER(FIND("Bioaccum",C19)),ISNUMBER(FIND("bioaccum",C19)),ISNUMBER(FIND("accum",C19)))</f>
        <v>0</v>
      </c>
      <c r="R19" t="b">
        <f>OR(ISNUMBER(FIND("Occupation",C19)),ISNUMBER(FIND("occupation",C19)),ISNUMBER(FIND("worker",C19)),ISNUMBER(FIND("workforce",C19)))</f>
        <v>0</v>
      </c>
      <c r="S19" t="b">
        <f>NOT(OR(F19,G19,H19,I19,J19,K19,L19,M19,N19,O19,P19,Q19,R19))</f>
        <v>0</v>
      </c>
      <c r="U19" t="b">
        <f>OR(Table1[[#This Row],[Inflammation]],Table1[[#This Row],[Immune]])</f>
        <v>1</v>
      </c>
      <c r="V19" t="b">
        <f>IF(OR(Table1[[#This Row],[Rodents]],Table1[[#This Row],[Human]],Table1[[#This Row],[Pig]]),OR(ISNUMBER(FIND("intratrach",C19)),ISNUMBER(FIND("nasal ",C19)),ISNUMBER(FIND("instill",C19))),"NA")</f>
        <v>0</v>
      </c>
      <c r="W19" t="b">
        <f>IF(OR(Table1[[#This Row],[Rodents]],Table1[[#This Row],[Human]],Table1[[#This Row],[Pig]]),OR(ISNUMBER(FIND("dermal",C19)),ISNUMBER(FIND("skin ",C19))),"NA")</f>
        <v>0</v>
      </c>
      <c r="X19" t="b">
        <f>IF(OR(Table1[[#This Row],[Rodents]],Table1[[#This Row],[Human]],Table1[[#This Row],[Pig]]),OR(ISNUMBER(FIND("injected",C19)),ISNUMBER(FIND("periton",C19)),ISNUMBER(FIND("intrascrot",C19))),"NA")</f>
        <v>0</v>
      </c>
      <c r="Y19" t="b">
        <f>IF(OR(Table1[[#This Row],[Rodents]],Table1[[#This Row],[Human]],Table1[[#This Row],[Pig]]),NOT(OR(Table1[[#This Row],[Inhaled/Intratracheal/intranasal]],Table1[[#This Row],[Dermal]],Table1[[#This Row],[Injected]])),"NA")</f>
        <v>1</v>
      </c>
      <c r="AA19" t="b">
        <f>OR(ISNUMBER(FIND("fish ",C19)),ISNUMBER(FIND("Fish ",C19)),ISNUMBER(FIND("aquatic",C19)),ISNUMBER(FIND("daphnids",C19)),ISNUMBER(FIND("Carcinus maenas",C19)),ISNUMBER(FIND("Daphnia",C19)),ISNUMBER(FIND("Ruditapes philippinarum",C19)),ISNUMBER(FIND("daphnia",C19)),ISNUMBER(FIND("marine",C19)),ISNUMBER(FIND("mussel",C19)),ISNUMBER(FIND("algae",C19)),ISNUMBER(FIND("Donax faba",C19)),ISNUMBER(FIND("estuarine",C19)),ISNUMBER(FIND("snail",C19)),ISNUMBER(FIND("Prorocentrum donghaiense",C19)) )</f>
        <v>0</v>
      </c>
      <c r="AB19" t="b">
        <f>OR(ISNUMBER(FIND(" rat ",C19)),ISNUMBER(FIND(" rats ",C19)),ISNUMBER(FIND(" Rats ",C19)),ISNUMBER(FIND(" Rat ",C19)),ISNUMBER(FIND(" rat.",C19)),ISNUMBER(FIND(" rats.",C19)),ISNUMBER(FIND("mouse",C19)),ISNUMBER(FIND("mice",C19)), ISNUMBER(FIND(" Mice",C19)))</f>
        <v>1</v>
      </c>
      <c r="AC19" t="b">
        <f>OR(ISNUMBER(FIND(" cell ",C19)),ISNUMBER(FIND("fibroblast",C19)),ISNUMBER(FIND("macrophage",C19)),ISNUMBER(FIND("epithelial",C19)),ISNUMBER(FIND("endothelial",C19)),ISNUMBER(FIND("neuron",C19)),ISNUMBER(FIND(" cells ",C19)),ISNUMBER(FIND("RBC",C19)),ISNUMBER(FIND("mitochond",C19)),ISNUMBER(FIND("adipocyte",C19)),ISNUMBER(FIND("osteo",C19)),ISNUMBER(FIND("keratin",C19)),ISNUMBER(FIND(" cell's ",C19)),ISNUMBER(FIND("eukary",C19)),ISNUMBER(FIND("sperm",C19)))</f>
        <v>0</v>
      </c>
      <c r="AD19" t="b">
        <f>OR(ISNUMBER(FIND("human",B19)),ISNUMBER(FIND("workers",B19)),ISNUMBER(FIND("workforces",B19)),ISNUMBER(FIND("occupational",B19)),ISNUMBER(FIND("Case report",B19)),ISNUMBER(FIND("Workplaces",B19)),ISNUMBER(FIND("worker",B19)))</f>
        <v>0</v>
      </c>
      <c r="AE19" t="b">
        <f>OR(ISNUMBER(FIND(" plant ",C19)),ISNUMBER(FIND("Plant ",C19)),ISNUMBER(FIND("tomato",C19)),ISNUMBER(FIND("plants",C19)),ISNUMBER(FIND("Plants",C19)),ISNUMBER(FIND("algae",C19)),ISNUMBER(FIND("lettuce",C19)),ISNUMBER(FIND("green gram sprouts ",C19)),ISNUMBER(FIND("Cucurbita pepo",C19)),ISNUMBER(FIND("bean ",C19)),ISNUMBER(FIND("chloroplast",C19)),ISNUMBER(FIND("chlorophyll",C19)),ISNUMBER(FIND("seedling",C19)),ISNUMBER(FIND("canola",C19)),ISNUMBER(FIND("shoot",C19)),ISNUMBER(FIND("photosynthes",C19)),ISNUMBER(FIND(" leaves ",C19)),,ISNUMBER(FIND("agriculture",C19)),ISNUMBER(FIND(" crops ",C19)))</f>
        <v>0</v>
      </c>
      <c r="AF19" t="b">
        <f>OR(ISNUMBER(FIND("bacteria",C19)),ISNUMBER(FIND("Bacteria",C19)),ISNUMBER(FIND("Bacterium",C19)),ISNUMBER(FIND("bacterium",C19)),ISNUMBER(FIND(" coli ",C19)))</f>
        <v>0</v>
      </c>
      <c r="AG19" t="b">
        <f>OR(ISNUMBER(FIND("fungi",C19)),ISNUMBER(FIND("Fungi",C19)),ISNUMBER(FIND("fungus",C19)),ISNUMBER(FIND("Fungus",C19)),ISNUMBER(FIND("mushroom",C19)),ISNUMBER(FIND("Mushroom",C19)),ISNUMBER(FIND(" mold ",C19)))</f>
        <v>0</v>
      </c>
      <c r="AH19" t="b">
        <f>OR(ISNUMBER(FIND("Pig ",C19)),ISNUMBER(FIND("pig ",C19)),ISNUMBER(FIND("Pigs ",C19)),ISNUMBER(FIND("pigs ",C19)))</f>
        <v>0</v>
      </c>
      <c r="AI19" t="b">
        <f>OR(ISNUMBER(FIND(" C. elegans",C19)),ISNUMBER(FIND("Caenorhabditis elegans",C19)),ISNUMBER(FIND("earthworms",C19)),ISNUMBER(FIND(" Ficopomatus enigmaticus",C19)),ISNUMBER(FIND("larva",C19)),ISNUMBER(FIND("Lumbriculus variegatus",C19)),ISNUMBER(FIND("nematode",C19)))</f>
        <v>0</v>
      </c>
      <c r="AJ19" t="b">
        <f>NOT(OR(AA19,AB19,AC19,AD19,AE19,AF19,AG19,AH19,AI19))</f>
        <v>0</v>
      </c>
      <c r="AL19" t="b">
        <f>OR(AA19,AB19,AD19,AE19,AF19,AG19,AH19,AI19)</f>
        <v>1</v>
      </c>
      <c r="AM19" t="b">
        <f>IF(Table1[[#This Row],[In vivo?]],IF(Table1[[#This Row],[Cell]],FALSE,TRUE),FALSE)</f>
        <v>1</v>
      </c>
      <c r="AN19" t="b">
        <f>AND(AC19,AL19)</f>
        <v>0</v>
      </c>
      <c r="AO19" t="b">
        <f>IF(Table1[[#This Row],[Cell]],IF(Table1[[#This Row],[In vivo?]],FALSE,TRUE),FALSE)</f>
        <v>0</v>
      </c>
      <c r="AP19" t="b">
        <f>NOT(OR(Table1[[#This Row],[In vivo?]],Table1[[#This Row],[Only in Cell]]))</f>
        <v>0</v>
      </c>
      <c r="AQ19" t="b">
        <f>IF(OR(Table1[[#This Row],[Rodents]],Table1[[#This Row],[Human]],Table1[[#This Row],[Pig]]),OR(ISNUMBER(FIND("pulmonary",C19)),ISNUMBER(FIND("lung",C19))),"NA")</f>
        <v>0</v>
      </c>
      <c r="AR19" t="b">
        <f>IF(OR(Table1[[#This Row],[Rodents]],Table1[[#This Row],[Human]],Table1[[#This Row],[Pig]]),OR(ISNUMBER(FIND("skin",C19)),ISNUMBER(FIND("dermal",C19))),"NA")</f>
        <v>0</v>
      </c>
      <c r="AS19" t="b">
        <f>IF(OR(Table1[[#This Row],[Rodents]],Table1[[#This Row],[Human]],Table1[[#This Row],[Pig]]),OR(ISNUMBER(FIND("liver",C19)),ISNUMBER(FIND("hepat",C19))),"NA")</f>
        <v>0</v>
      </c>
      <c r="AT19" t="b">
        <f>IF(OR(Table1[[#This Row],[Rodents]],Table1[[#This Row],[Human]],Table1[[#This Row],[Pig]]),OR(ISNUMBER(FIND("kidney",C19)),ISNUMBER(FIND("neph",C19))),"NA")</f>
        <v>0</v>
      </c>
      <c r="AU19" t="b">
        <f>IF(OR(Table1[[#This Row],[Rodents]],Table1[[#This Row],[Human]],Table1[[#This Row],[Pig]]),OR(ISNUMBER(FIND("brain",C19)),ISNUMBER(FIND("neur",C19)),ISNUMBER(FIND("nerv",C19))),"NA")</f>
        <v>0</v>
      </c>
      <c r="AV19" t="b">
        <f>IF(OR(Table1[[#This Row],[Rodents]],Table1[[#This Row],[Human]],Table1[[#This Row],[Pig]]),OR(ISNUMBER(FIND("heart",C19)),ISNUMBER(FIND("cardi",C19))),"NA")</f>
        <v>1</v>
      </c>
      <c r="AW19" t="b">
        <f>IF(OR(Table1[[#This Row],[Rodents]],Table1[[#This Row],[Human]],Table1[[#This Row],[Pig]]),OR(ISNUMBER(FIND("gastro",C19)),ISNUMBER(FIND("intesti",C19)),ISNUMBER(FIND("stomach",C19))),"NA")</f>
        <v>0</v>
      </c>
      <c r="AX19" t="b">
        <f>IF(OR(Table1[[#This Row],[Rodents]],Table1[[#This Row],[Human]],Table1[[#This Row],[Pig]]),NOT(OR(AQ19,AR19,AS19,AT19,AU19,AV19,AW19)),"NA")</f>
        <v>0</v>
      </c>
      <c r="AY19" t="b">
        <f>OR(ISNUMBER(FIND("SWCNT",C19)),ISNUMBER(FIND("SWNT",C19)),ISNUMBER(FIND("single-wall",C19)),ISNUMBER(FIND("single wall",C19)),ISNUMBER(FIND("Single wall",C19)),ISNUMBER(FIND("Single-wall",C19)),ISNUMBER(FIND("SWCNT",B19)),ISNUMBER(FIND("SWNT",B19)),ISNUMBER(FIND("single-wall",B19)),ISNUMBER(FIND("single wall",B19)),ISNUMBER(FIND("Single-wall",B19)),ISNUMBER(FIND("Single wall",B19)))</f>
        <v>0</v>
      </c>
      <c r="AZ19" t="b">
        <f>OR(ISNUMBER(FIND("MWCNT",C19)),ISNUMBER(FIND("MWNT",C19)),ISNUMBER(FIND("multi-wall",C19)),ISNUMBER(FIND("multi wall",C19)),ISNUMBER(FIND("multiwall",C19)),ISNUMBER(FIND("Multi-wall",C19)),ISNUMBER(FIND("Multi wall",C19)),ISNUMBER(FIND("Multiwall",C19)),ISNUMBER(FIND("MWCNT",B19)),ISNUMBER(FIND("MWNT",B19)),ISNUMBER(FIND("multi-wall",B19)),ISNUMBER(FIND("multi wall",B19)),ISNUMBER(FIND("multiwall",B19)),ISNUMBER(FIND("Multi-wall",B19)),ISNUMBER(FIND("Multi wall",B19)),ISNUMBER(FIND("Multiwall",B19)),ISNUMBER(FIND("Double-wall",B19)),ISNUMBER(FIND("Double wall",B19)),ISNUMBER(FIND("Doublewall",B19)),ISNUMBER(FIND("double-wall",B19)),ISNUMBER(FIND("double wall",B19)),ISNUMBER(FIND("doublewall",B19)))</f>
        <v>0</v>
      </c>
      <c r="BA19" t="b">
        <f>AND(Table1[[#This Row],[SWCNT]],Table1[[#This Row],[MWCNT]])</f>
        <v>0</v>
      </c>
      <c r="BB19" t="b">
        <f>IF(Table1[[#This Row],[SWCNT]]=TRUE,FALSE,IF(Table1[[#This Row],[MWCNT]]=TRUE,FALSE,TRUE))</f>
        <v>1</v>
      </c>
      <c r="BC19" s="18"/>
      <c r="BL19" t="s">
        <v>6082</v>
      </c>
      <c r="BN19">
        <f>COUNTIFS(BA:BA,FALSE,AZ:AZ,TRUE,F:F,TRUE)</f>
        <v>514</v>
      </c>
      <c r="BO19">
        <f>COUNTIFS(BA:BA,FALSE,AZ:AZ,TRUE,G:G,TRUE)</f>
        <v>298</v>
      </c>
      <c r="BP19">
        <f>COUNTIFS(BA:BA,FALSE,AZ:AZ,TRUE,H:H,TRUE)</f>
        <v>322</v>
      </c>
      <c r="BQ19">
        <f>COUNTIFS(BA:BA,FALSE,AZ:AZ,TRUE,I:I,TRUE)</f>
        <v>238</v>
      </c>
      <c r="BS19">
        <f>COUNTIFS(BA:BA,FALSE,AZ:AZ,TRUE,J:J,TRUE)</f>
        <v>322</v>
      </c>
      <c r="BT19">
        <f>COUNTIFS(BA:BA,FALSE,AZ:AZ,TRUE,K:K,TRUE)</f>
        <v>19</v>
      </c>
      <c r="BU19">
        <f>COUNTIFS(BA:BA,FALSE,AZ:AZ,TRUE,L:L,TRUE)</f>
        <v>89</v>
      </c>
      <c r="BV19">
        <f>COUNTIFS(BA:BA,FALSE,AZ:AZ,TRUE,M:M,TRUE)</f>
        <v>130</v>
      </c>
      <c r="BW19">
        <f>COUNTIFS(BA:BA,FALSE,AZ:AZ,TRUE,N:N,TRUE)</f>
        <v>68</v>
      </c>
      <c r="BX19">
        <f>COUNTIFS(BA:BA,FALSE,AZ:AZ,TRUE,O:O,TRUE)</f>
        <v>146</v>
      </c>
      <c r="BY19">
        <f>COUNTIFS(BA:BA,FALSE,AZ:AZ,TRUE,P:P,TRUE)</f>
        <v>51</v>
      </c>
      <c r="BZ19">
        <f>COUNTIFS(BA:BA,FALSE,AZ:AZ,TRUE,Q:Q,TRUE)</f>
        <v>149</v>
      </c>
      <c r="CA19">
        <f>COUNTIFS(BA:BA,FALSE,AZ:AZ,TRUE,R:R,TRUE)</f>
        <v>71</v>
      </c>
      <c r="CB19">
        <f>COUNTIFS(BA:BA,FALSE,AZ:AZ,TRUE,S:S,TRUE)</f>
        <v>42</v>
      </c>
      <c r="CD19">
        <f>COUNTIFS(BA:BA,FALSE,AZ:AZ,TRUE,V:V,TRUE)</f>
        <v>95</v>
      </c>
      <c r="CE19">
        <f>COUNTIFS(BA:BA,FALSE,AZ:AZ,TRUE,W:W,TRUE)</f>
        <v>7</v>
      </c>
      <c r="CF19">
        <f>COUNTIFS(BA:BA,FALSE,AZ:AZ,TRUE,X:X,TRUE)</f>
        <v>44</v>
      </c>
      <c r="CI19">
        <f>COUNTIFS(BA:BA,FALSE,AZ:AZ,TRUE,AA:AA,TRUE)</f>
        <v>110</v>
      </c>
      <c r="CJ19">
        <f>COUNTIFS(BA:BA,FALSE,AZ:AZ,TRUE,AB:AB,TRUE)</f>
        <v>366</v>
      </c>
      <c r="CK19">
        <f>COUNTIFS(BA:BA,FALSE,AZ:AZ,TRUE,AC:AC,TRUE)</f>
        <v>716</v>
      </c>
      <c r="CL19">
        <f>COUNTIFS(BA:BA,FALSE,AZ:AZ,TRUE,AD:AD,TRUE)</f>
        <v>7</v>
      </c>
      <c r="CM19">
        <f>COUNTIFS(BA:BA,FALSE,AZ:AZ,TRUE,AE:AE,TRUE)</f>
        <v>83</v>
      </c>
      <c r="CN19">
        <f>COUNTIFS(BA:BA,FALSE,AZ:AZ,TRUE,AF:AF,TRUE)</f>
        <v>45</v>
      </c>
      <c r="CO19">
        <f>COUNTIFS(BA:BA,FALSE,AZ:AZ,TRUE,AG:AG,TRUE)</f>
        <v>7</v>
      </c>
      <c r="CP19">
        <f>COUNTIFS(BA:BA,FALSE,AZ:AZ,TRUE,AH:AH,TRUE)</f>
        <v>1</v>
      </c>
      <c r="CQ19">
        <f>COUNTIFS(BA:BA,FALSE,AZ:AZ,TRUE,AI:AI,TRUE)</f>
        <v>38</v>
      </c>
      <c r="CR19">
        <f>COUNTIFS(BA:BA,FALSE,AZ:AZ,TRUE,AJ:AJ,TRUE)</f>
        <v>41</v>
      </c>
      <c r="CS19">
        <f>COUNTIFS(BA:BA,FALSE,AZ:AZ,TRUE,AL:AL,TRUE)</f>
        <v>605</v>
      </c>
      <c r="CT19">
        <f>COUNTIFS(BA:BA,FALSE,AZ:AZ,TRUE,AN:AN,TRUE)</f>
        <v>337</v>
      </c>
      <c r="CX19">
        <f>COUNTIFS(BA:BA,FALSE,AZ:AZ,TRUE,AQ:AQ,TRUE)</f>
        <v>240</v>
      </c>
      <c r="CY19">
        <f>COUNTIFS(BA:BA,FALSE,AZ:AZ,TRUE,AR:AR,TRUE)</f>
        <v>8</v>
      </c>
      <c r="CZ19">
        <f>COUNTIFS(BA:BA,FALSE,AZ:AZ,TRUE,AS:AS,TRUE)</f>
        <v>78</v>
      </c>
      <c r="DA19">
        <f>COUNTIFS(BA:BA,FALSE,AZ:AZ,TRUE,AT:AT,TRUE)</f>
        <v>22</v>
      </c>
      <c r="DB19">
        <f>COUNTIFS(BA:BA,FALSE,AZ:AZ,TRUE,AU:AU,TRUE)</f>
        <v>29</v>
      </c>
      <c r="DC19">
        <f>COUNTIFS(BA:BA,FALSE,AZ:AZ,TRUE,AV:AV,TRUE)</f>
        <v>24</v>
      </c>
      <c r="DD19">
        <f>COUNTIFS(BA:BA,FALSE,AZ:AZ,TRUE,AW:AW,TRUE)</f>
        <v>5</v>
      </c>
    </row>
    <row r="20" spans="1:108" ht="277.5">
      <c r="A20" t="s">
        <v>1713</v>
      </c>
      <c r="B20" s="2" t="s">
        <v>1717</v>
      </c>
      <c r="C20" s="16" t="s">
        <v>1721</v>
      </c>
      <c r="D20" s="17" t="s">
        <v>1725</v>
      </c>
      <c r="E20" s="2">
        <v>2018</v>
      </c>
      <c r="F20" t="b">
        <f>OR(ISNUMBER(FIND("cytotoxic",C20)),ISNUMBER(FIND("Cytotoxic",C20)),ISNUMBER(FIND("cellular toxicity",C20)),ISNUMBER(FIND("cell death",C20)),ISNUMBER(FIND("viable",C20)),ISNUMBER(FIND("phytotoxic",C20)),ISNUMBER(FIND("acute toxicity",C20)),ISNUMBER(FIND("MTT",C20)),ISNUMBER(FIND("survival",C20)),ISNUMBER(FIND("prolifer",C20)),ISNUMBER(FIND("apoptosis",C20)),ISNUMBER(FIND("neurotoxic",C20)),ISNUMBER(FIND("  lysis ",C20)),ISNUMBER(FIND("necrosis",C20)),ISNUMBER(FIND("cellular death",C20))*3,ISNUMBER(FIND("LDH",C20)),ISNUMBER(FIND("Acute toxicity",C20)))</f>
        <v>1</v>
      </c>
      <c r="G20" t="b">
        <f>OR(ISNUMBER(FIND("genotoxic",C20)),ISNUMBER(FIND("genotoxicity",C20)),ISNUMBER(FIND("DNA damage",C20)),ISNUMBER(FIND("DNA",C20)),ISNUMBER(FIND("RNA",C20)),ISNUMBER(FIND("mesothelioma",C20)),ISNUMBER(FIND("carcino",C20)),ISNUMBER(FIND("mutagen",C20)),ISNUMBER(FIND("genetic",C20)))</f>
        <v>1</v>
      </c>
      <c r="H20" t="b">
        <f>OR(ISNUMBER(FIND("inflammatory",C20)),ISNUMBER(FIND("inflamm",C20)))</f>
        <v>1</v>
      </c>
      <c r="I20" t="b">
        <f>OR(ISNUMBER(FIND("immune",C20)),ISNUMBER(FIND("immunological",C20)),ISNUMBER(FIND("interleuk",C20)),ISNUMBER(FIND("platelet activation",C20)),ISNUMBER(FIND("monocyte",C20)),ISNUMBER(FIND("leukocyte",C20)),ISNUMBER(FIND("cytokine",C20)),ISNUMBER(FIND("CD4",C20)),ISNUMBER(FIND("CD8",C20)),ISNUMBER(FIND("T-cell",C20)))</f>
        <v>0</v>
      </c>
      <c r="J20" t="b">
        <f>OR(ISNUMBER(FIND("reactive oxygen",C20)),ISNUMBER(FIND("ROS",C20)),ISNUMBER(FIND("free radical",C20)),ISNUMBER(FIND("oxidative stress",C20)),ISNUMBER(FIND("peroxid",C20)),ISNUMBER(FIND("oxidative",C20)),ISNUMBER(FIND("antioxid",C20)))</f>
        <v>0</v>
      </c>
      <c r="K20" t="b">
        <f>OR(ISNUMBER(FIND("autophag",C20)))</f>
        <v>0</v>
      </c>
      <c r="L20" t="b">
        <f>OR(ISNUMBER(FIND("morpholog",C20)))</f>
        <v>0</v>
      </c>
      <c r="M20" t="b">
        <f>OR(ISNUMBER(FIND("fibrosis",C20)),ISNUMBER(FIND("Fibrosis",C20)),ISNUMBER(FIND("fibrot",C20)))</f>
        <v>0</v>
      </c>
      <c r="N20" t="b">
        <f>OR(ISNUMBER(FIND("offspring",C20)),ISNUMBER(FIND("Parental",C20)),ISNUMBER(FIND("parental",C20)),ISNUMBER(FIND("germline",C20)),ISNUMBER(FIND("reproduc",C20)),ISNUMBER(FIND("embryo",C20)))</f>
        <v>0</v>
      </c>
      <c r="O20" t="b">
        <f>OR(ISNUMBER(FIND("metabol",C20)),ISNUMBER(FIND("Metabol",C20)),ISNUMBER(FIND("digest",C20)),ISNUMBER(FIND("mitochon",C20)))</f>
        <v>0</v>
      </c>
      <c r="P20" t="b">
        <f>OR(ISNUMBER(FIND("ecotox",C20)),ISNUMBER(FIND("Ecotox",B20)),ISNUMBER(FIND("ecotox",B20)),ISNUMBER(FIND("Ecotox",C20)))</f>
        <v>0</v>
      </c>
      <c r="Q20" t="b">
        <f>OR(ISNUMBER(FIND("Bioaccum",C20)),ISNUMBER(FIND("bioaccum",C20)),ISNUMBER(FIND("accum",C20)))</f>
        <v>0</v>
      </c>
      <c r="R20" t="b">
        <f>OR(ISNUMBER(FIND("Occupation",C20)),ISNUMBER(FIND("occupation",C20)),ISNUMBER(FIND("worker",C20)),ISNUMBER(FIND("workforce",C20)))</f>
        <v>0</v>
      </c>
      <c r="S20" t="b">
        <f>NOT(OR(F20,G20,H20,I20,J20,K20,L20,M20,N20,O20,P20,Q20,R20))</f>
        <v>0</v>
      </c>
      <c r="U20" t="b">
        <f>OR(Table1[[#This Row],[Inflammation]],Table1[[#This Row],[Immune]])</f>
        <v>1</v>
      </c>
      <c r="V20" t="str">
        <f>IF(OR(Table1[[#This Row],[Rodents]],Table1[[#This Row],[Human]],Table1[[#This Row],[Pig]]),OR(ISNUMBER(FIND("intratrach",C20)),ISNUMBER(FIND("nasal ",C20)),ISNUMBER(FIND("instill",C20))),"NA")</f>
        <v>NA</v>
      </c>
      <c r="W20" t="str">
        <f>IF(OR(Table1[[#This Row],[Rodents]],Table1[[#This Row],[Human]],Table1[[#This Row],[Pig]]),OR(ISNUMBER(FIND("dermal",C20)),ISNUMBER(FIND("skin ",C20))),"NA")</f>
        <v>NA</v>
      </c>
      <c r="X20" t="str">
        <f>IF(OR(Table1[[#This Row],[Rodents]],Table1[[#This Row],[Human]],Table1[[#This Row],[Pig]]),OR(ISNUMBER(FIND("injected",C20)),ISNUMBER(FIND("periton",C20)),ISNUMBER(FIND("intrascrot",C20))),"NA")</f>
        <v>NA</v>
      </c>
      <c r="Y20" t="str">
        <f>IF(OR(Table1[[#This Row],[Rodents]],Table1[[#This Row],[Human]],Table1[[#This Row],[Pig]]),NOT(OR(Table1[[#This Row],[Inhaled/Intratracheal/intranasal]],Table1[[#This Row],[Dermal]],Table1[[#This Row],[Injected]])),"NA")</f>
        <v>NA</v>
      </c>
      <c r="AA20" t="b">
        <f>OR(ISNUMBER(FIND("fish ",C20)),ISNUMBER(FIND("Fish ",C20)),ISNUMBER(FIND("aquatic",C20)),ISNUMBER(FIND("daphnids",C20)),ISNUMBER(FIND("Carcinus maenas",C20)),ISNUMBER(FIND("Daphnia",C20)),ISNUMBER(FIND("Ruditapes philippinarum",C20)),ISNUMBER(FIND("daphnia",C20)),ISNUMBER(FIND("marine",C20)),ISNUMBER(FIND("mussel",C20)),ISNUMBER(FIND("algae",C20)),ISNUMBER(FIND("Donax faba",C20)),ISNUMBER(FIND("estuarine",C20)),ISNUMBER(FIND("snail",C20)),ISNUMBER(FIND("Prorocentrum donghaiense",C20)) )</f>
        <v>0</v>
      </c>
      <c r="AB20" t="b">
        <f>OR(ISNUMBER(FIND(" rat ",C20)),ISNUMBER(FIND(" rats ",C20)),ISNUMBER(FIND(" Rats ",C20)),ISNUMBER(FIND(" Rat ",C20)),ISNUMBER(FIND(" rat.",C20)),ISNUMBER(FIND(" rats.",C20)),ISNUMBER(FIND("mouse",C20)),ISNUMBER(FIND("mice",C20)), ISNUMBER(FIND(" Mice",C20)))</f>
        <v>0</v>
      </c>
      <c r="AC20" t="b">
        <f>OR(ISNUMBER(FIND(" cell ",C20)),ISNUMBER(FIND("fibroblast",C20)),ISNUMBER(FIND("macrophage",C20)),ISNUMBER(FIND("epithelial",C20)),ISNUMBER(FIND("endothelial",C20)),ISNUMBER(FIND("neuron",C20)),ISNUMBER(FIND(" cells ",C20)),ISNUMBER(FIND("RBC",C20)),ISNUMBER(FIND("mitochond",C20)),ISNUMBER(FIND("adipocyte",C20)),ISNUMBER(FIND("osteo",C20)),ISNUMBER(FIND("keratin",C20)),ISNUMBER(FIND(" cell's ",C20)),ISNUMBER(FIND("eukary",C20)),ISNUMBER(FIND("sperm",C20)))</f>
        <v>1</v>
      </c>
      <c r="AD20" t="b">
        <f>OR(ISNUMBER(FIND("human",B20)),ISNUMBER(FIND("workers",B20)),ISNUMBER(FIND("workforces",B20)),ISNUMBER(FIND("occupational",B20)),ISNUMBER(FIND("Case report",B20)),ISNUMBER(FIND("Workplaces",B20)),ISNUMBER(FIND("worker",B20)))</f>
        <v>0</v>
      </c>
      <c r="AE20" t="b">
        <f>OR(ISNUMBER(FIND(" plant ",C20)),ISNUMBER(FIND("Plant ",C20)),ISNUMBER(FIND("tomato",C20)),ISNUMBER(FIND("plants",C20)),ISNUMBER(FIND("Plants",C20)),ISNUMBER(FIND("algae",C20)),ISNUMBER(FIND("lettuce",C20)),ISNUMBER(FIND("green gram sprouts ",C20)),ISNUMBER(FIND("Cucurbita pepo",C20)),ISNUMBER(FIND("bean ",C20)),ISNUMBER(FIND("chloroplast",C20)),ISNUMBER(FIND("chlorophyll",C20)),ISNUMBER(FIND("seedling",C20)),ISNUMBER(FIND("canola",C20)),ISNUMBER(FIND("shoot",C20)),ISNUMBER(FIND("photosynthes",C20)),ISNUMBER(FIND(" leaves ",C20)),,ISNUMBER(FIND("agriculture",C20)),ISNUMBER(FIND(" crops ",C20)))</f>
        <v>1</v>
      </c>
      <c r="AF20" t="b">
        <f>OR(ISNUMBER(FIND("bacteria",C20)),ISNUMBER(FIND("Bacteria",C20)),ISNUMBER(FIND("Bacterium",C20)),ISNUMBER(FIND("bacterium",C20)),ISNUMBER(FIND(" coli ",C20)))</f>
        <v>0</v>
      </c>
      <c r="AG20" t="b">
        <f>OR(ISNUMBER(FIND("fungi",C20)),ISNUMBER(FIND("Fungi",C20)),ISNUMBER(FIND("fungus",C20)),ISNUMBER(FIND("Fungus",C20)),ISNUMBER(FIND("mushroom",C20)),ISNUMBER(FIND("Mushroom",C20)),ISNUMBER(FIND(" mold ",C20)))</f>
        <v>0</v>
      </c>
      <c r="AH20" t="b">
        <f>OR(ISNUMBER(FIND("Pig ",C20)),ISNUMBER(FIND("pig ",C20)),ISNUMBER(FIND("Pigs ",C20)),ISNUMBER(FIND("pigs ",C20)))</f>
        <v>0</v>
      </c>
      <c r="AI20" t="b">
        <f>OR(ISNUMBER(FIND(" C. elegans",C20)),ISNUMBER(FIND("Caenorhabditis elegans",C20)),ISNUMBER(FIND("earthworms",C20)),ISNUMBER(FIND(" Ficopomatus enigmaticus",C20)),ISNUMBER(FIND("larva",C20)),ISNUMBER(FIND("Lumbriculus variegatus",C20)),ISNUMBER(FIND("nematode",C20)))</f>
        <v>0</v>
      </c>
      <c r="AJ20" t="b">
        <f>NOT(OR(AA20,AB20,AC20,AD20,AE20,AF20,AG20,AH20,AI20))</f>
        <v>0</v>
      </c>
      <c r="AL20" t="b">
        <f>OR(AA20,AB20,AD20,AE20,AF20,AG20,AH20,AI20)</f>
        <v>1</v>
      </c>
      <c r="AM20" t="b">
        <f>IF(Table1[[#This Row],[In vivo?]],IF(Table1[[#This Row],[Cell]],FALSE,TRUE),FALSE)</f>
        <v>0</v>
      </c>
      <c r="AN20" t="b">
        <f>AND(AC20,AL20)</f>
        <v>1</v>
      </c>
      <c r="AO20" t="b">
        <f>IF(Table1[[#This Row],[Cell]],IF(Table1[[#This Row],[In vivo?]],FALSE,TRUE),FALSE)</f>
        <v>0</v>
      </c>
      <c r="AP20" t="b">
        <f>NOT(OR(Table1[[#This Row],[In vivo?]],Table1[[#This Row],[Only in Cell]]))</f>
        <v>0</v>
      </c>
      <c r="AQ20" t="str">
        <f>IF(OR(Table1[[#This Row],[Rodents]],Table1[[#This Row],[Human]],Table1[[#This Row],[Pig]]),OR(ISNUMBER(FIND("pulmonary",C20)),ISNUMBER(FIND("lung",C20))),"NA")</f>
        <v>NA</v>
      </c>
      <c r="AR20" t="str">
        <f>IF(OR(Table1[[#This Row],[Rodents]],Table1[[#This Row],[Human]],Table1[[#This Row],[Pig]]),OR(ISNUMBER(FIND("skin",C20)),ISNUMBER(FIND("dermal",C20))),"NA")</f>
        <v>NA</v>
      </c>
      <c r="AS20" t="str">
        <f>IF(OR(Table1[[#This Row],[Rodents]],Table1[[#This Row],[Human]],Table1[[#This Row],[Pig]]),OR(ISNUMBER(FIND("liver",C20)),ISNUMBER(FIND("hepat",C20))),"NA")</f>
        <v>NA</v>
      </c>
      <c r="AT20" t="str">
        <f>IF(OR(Table1[[#This Row],[Rodents]],Table1[[#This Row],[Human]],Table1[[#This Row],[Pig]]),OR(ISNUMBER(FIND("kidney",C20)),ISNUMBER(FIND("neph",C20))),"NA")</f>
        <v>NA</v>
      </c>
      <c r="AU20" t="str">
        <f>IF(OR(Table1[[#This Row],[Rodents]],Table1[[#This Row],[Human]],Table1[[#This Row],[Pig]]),OR(ISNUMBER(FIND("brain",C20)),ISNUMBER(FIND("neur",C20)),ISNUMBER(FIND("nerv",C20))),"NA")</f>
        <v>NA</v>
      </c>
      <c r="AV20" t="str">
        <f>IF(OR(Table1[[#This Row],[Rodents]],Table1[[#This Row],[Human]],Table1[[#This Row],[Pig]]),OR(ISNUMBER(FIND("heart",C20)),ISNUMBER(FIND("cardi",C20))),"NA")</f>
        <v>NA</v>
      </c>
      <c r="AW20" t="str">
        <f>IF(OR(Table1[[#This Row],[Rodents]],Table1[[#This Row],[Human]],Table1[[#This Row],[Pig]]),OR(ISNUMBER(FIND("gastro",C20)),ISNUMBER(FIND("intesti",C20)),ISNUMBER(FIND("stomach",C20))),"NA")</f>
        <v>NA</v>
      </c>
      <c r="AX20" t="str">
        <f>IF(OR(Table1[[#This Row],[Rodents]],Table1[[#This Row],[Human]],Table1[[#This Row],[Pig]]),NOT(OR(AQ20,AR20,AS20,AT20,AU20,AV20,AW20)),"NA")</f>
        <v>NA</v>
      </c>
      <c r="AY20" t="b">
        <f>OR(ISNUMBER(FIND("SWCNT",C20)),ISNUMBER(FIND("SWNT",C20)),ISNUMBER(FIND("single-wall",C20)),ISNUMBER(FIND("single wall",C20)),ISNUMBER(FIND("Single wall",C20)),ISNUMBER(FIND("Single-wall",C20)),ISNUMBER(FIND("SWCNT",B20)),ISNUMBER(FIND("SWNT",B20)),ISNUMBER(FIND("single-wall",B20)),ISNUMBER(FIND("single wall",B20)),ISNUMBER(FIND("Single-wall",B20)),ISNUMBER(FIND("Single wall",B20)))</f>
        <v>0</v>
      </c>
      <c r="AZ20" t="b">
        <f>OR(ISNUMBER(FIND("MWCNT",C20)),ISNUMBER(FIND("MWNT",C20)),ISNUMBER(FIND("multi-wall",C20)),ISNUMBER(FIND("multi wall",C20)),ISNUMBER(FIND("multiwall",C20)),ISNUMBER(FIND("Multi-wall",C20)),ISNUMBER(FIND("Multi wall",C20)),ISNUMBER(FIND("Multiwall",C20)),ISNUMBER(FIND("MWCNT",B20)),ISNUMBER(FIND("MWNT",B20)),ISNUMBER(FIND("multi-wall",B20)),ISNUMBER(FIND("multi wall",B20)),ISNUMBER(FIND("multiwall",B20)),ISNUMBER(FIND("Multi-wall",B20)),ISNUMBER(FIND("Multi wall",B20)),ISNUMBER(FIND("Multiwall",B20)),ISNUMBER(FIND("Double-wall",B20)),ISNUMBER(FIND("Double wall",B20)),ISNUMBER(FIND("Doublewall",B20)),ISNUMBER(FIND("double-wall",B20)),ISNUMBER(FIND("double wall",B20)),ISNUMBER(FIND("doublewall",B20)))</f>
        <v>0</v>
      </c>
      <c r="BA20" t="b">
        <f>AND(Table1[[#This Row],[SWCNT]],Table1[[#This Row],[MWCNT]])</f>
        <v>0</v>
      </c>
      <c r="BB20" t="b">
        <f>IF(Table1[[#This Row],[SWCNT]]=TRUE,FALSE,IF(Table1[[#This Row],[MWCNT]]=TRUE,FALSE,TRUE))</f>
        <v>1</v>
      </c>
      <c r="BC20" s="18"/>
    </row>
    <row r="21" spans="1:108" ht="314.5">
      <c r="A21" t="s">
        <v>1790</v>
      </c>
      <c r="B21" s="2" t="s">
        <v>1792</v>
      </c>
      <c r="C21" s="16" t="s">
        <v>1794</v>
      </c>
      <c r="D21" s="17" t="s">
        <v>1110</v>
      </c>
      <c r="E21" s="2">
        <v>2018</v>
      </c>
      <c r="F21" t="b">
        <f>OR(ISNUMBER(FIND("cytotoxic",C21)),ISNUMBER(FIND("Cytotoxic",C21)),ISNUMBER(FIND("cellular toxicity",C21)),ISNUMBER(FIND("cell death",C21)),ISNUMBER(FIND("viable",C21)),ISNUMBER(FIND("phytotoxic",C21)),ISNUMBER(FIND("acute toxicity",C21)),ISNUMBER(FIND("MTT",C21)),ISNUMBER(FIND("survival",C21)),ISNUMBER(FIND("prolifer",C21)),ISNUMBER(FIND("apoptosis",C21)),ISNUMBER(FIND("neurotoxic",C21)),ISNUMBER(FIND("  lysis ",C21)),ISNUMBER(FIND("necrosis",C21)),ISNUMBER(FIND("cellular death",C21))*3,ISNUMBER(FIND("LDH",C21)),ISNUMBER(FIND("Acute toxicity",C21)))</f>
        <v>0</v>
      </c>
      <c r="G21" t="b">
        <f>OR(ISNUMBER(FIND("genotoxic",C21)),ISNUMBER(FIND("genotoxicity",C21)),ISNUMBER(FIND("DNA damage",C21)),ISNUMBER(FIND("DNA",C21)),ISNUMBER(FIND("RNA",C21)),ISNUMBER(FIND("mesothelioma",C21)),ISNUMBER(FIND("carcino",C21)),ISNUMBER(FIND("mutagen",C21)),ISNUMBER(FIND("genetic",C21)))</f>
        <v>0</v>
      </c>
      <c r="H21" t="b">
        <f>OR(ISNUMBER(FIND("inflammatory",C21)),ISNUMBER(FIND("inflamm",C21)))</f>
        <v>1</v>
      </c>
      <c r="I21" t="b">
        <f>OR(ISNUMBER(FIND("immune",C21)),ISNUMBER(FIND("immunological",C21)),ISNUMBER(FIND("interleuk",C21)),ISNUMBER(FIND("platelet activation",C21)),ISNUMBER(FIND("monocyte",C21)),ISNUMBER(FIND("leukocyte",C21)),ISNUMBER(FIND("cytokine",C21)),ISNUMBER(FIND("CD4",C21)),ISNUMBER(FIND("CD8",C21)),ISNUMBER(FIND("T-cell",C21)))</f>
        <v>1</v>
      </c>
      <c r="J21" t="b">
        <f>OR(ISNUMBER(FIND("reactive oxygen",C21)),ISNUMBER(FIND("ROS",C21)),ISNUMBER(FIND("free radical",C21)),ISNUMBER(FIND("oxidative stress",C21)),ISNUMBER(FIND("peroxid",C21)),ISNUMBER(FIND("oxidative",C21)),ISNUMBER(FIND("antioxid",C21)))</f>
        <v>1</v>
      </c>
      <c r="K21" t="b">
        <f>OR(ISNUMBER(FIND("autophag",C21)))</f>
        <v>0</v>
      </c>
      <c r="L21" t="b">
        <f>OR(ISNUMBER(FIND("morpholog",C21)))</f>
        <v>0</v>
      </c>
      <c r="M21" t="b">
        <f>OR(ISNUMBER(FIND("fibrosis",C21)),ISNUMBER(FIND("Fibrosis",C21)),ISNUMBER(FIND("fibrot",C21)))</f>
        <v>1</v>
      </c>
      <c r="N21" t="b">
        <f>OR(ISNUMBER(FIND("offspring",C21)),ISNUMBER(FIND("Parental",C21)),ISNUMBER(FIND("parental",C21)),ISNUMBER(FIND("germline",C21)),ISNUMBER(FIND("reproduc",C21)),ISNUMBER(FIND("embryo",C21)))</f>
        <v>0</v>
      </c>
      <c r="O21" t="b">
        <f>OR(ISNUMBER(FIND("metabol",C21)),ISNUMBER(FIND("Metabol",C21)),ISNUMBER(FIND("digest",C21)),ISNUMBER(FIND("mitochon",C21)))</f>
        <v>0</v>
      </c>
      <c r="P21" t="b">
        <f>OR(ISNUMBER(FIND("ecotox",C21)),ISNUMBER(FIND("Ecotox",B21)),ISNUMBER(FIND("ecotox",B21)),ISNUMBER(FIND("Ecotox",C21)))</f>
        <v>0</v>
      </c>
      <c r="Q21" t="b">
        <f>OR(ISNUMBER(FIND("Bioaccum",C21)),ISNUMBER(FIND("bioaccum",C21)),ISNUMBER(FIND("accum",C21)))</f>
        <v>0</v>
      </c>
      <c r="R21" t="b">
        <f>OR(ISNUMBER(FIND("Occupation",C21)),ISNUMBER(FIND("occupation",C21)),ISNUMBER(FIND("worker",C21)),ISNUMBER(FIND("workforce",C21)))</f>
        <v>1</v>
      </c>
      <c r="S21" t="b">
        <f>NOT(OR(F21,G21,H21,I21,J21,K21,L21,M21,N21,O21,P21,Q21,R21))</f>
        <v>0</v>
      </c>
      <c r="U21" t="b">
        <f>OR(Table1[[#This Row],[Inflammation]],Table1[[#This Row],[Immune]])</f>
        <v>1</v>
      </c>
      <c r="V21" t="str">
        <f>IF(OR(Table1[[#This Row],[Rodents]],Table1[[#This Row],[Human]],Table1[[#This Row],[Pig]]),OR(ISNUMBER(FIND("intratrach",C21)),ISNUMBER(FIND("nasal ",C21)),ISNUMBER(FIND("instill",C21))),"NA")</f>
        <v>NA</v>
      </c>
      <c r="W21" t="str">
        <f>IF(OR(Table1[[#This Row],[Rodents]],Table1[[#This Row],[Human]],Table1[[#This Row],[Pig]]),OR(ISNUMBER(FIND("dermal",C21)),ISNUMBER(FIND("skin ",C21))),"NA")</f>
        <v>NA</v>
      </c>
      <c r="X21" t="str">
        <f>IF(OR(Table1[[#This Row],[Rodents]],Table1[[#This Row],[Human]],Table1[[#This Row],[Pig]]),OR(ISNUMBER(FIND("injected",C21)),ISNUMBER(FIND("periton",C21)),ISNUMBER(FIND("intrascrot",C21))),"NA")</f>
        <v>NA</v>
      </c>
      <c r="Y21" t="str">
        <f>IF(OR(Table1[[#This Row],[Rodents]],Table1[[#This Row],[Human]],Table1[[#This Row],[Pig]]),NOT(OR(Table1[[#This Row],[Inhaled/Intratracheal/intranasal]],Table1[[#This Row],[Dermal]],Table1[[#This Row],[Injected]])),"NA")</f>
        <v>NA</v>
      </c>
      <c r="AA21" t="b">
        <f>OR(ISNUMBER(FIND("fish ",C21)),ISNUMBER(FIND("Fish ",C21)),ISNUMBER(FIND("aquatic",C21)),ISNUMBER(FIND("daphnids",C21)),ISNUMBER(FIND("Carcinus maenas",C21)),ISNUMBER(FIND("Daphnia",C21)),ISNUMBER(FIND("Ruditapes philippinarum",C21)),ISNUMBER(FIND("daphnia",C21)),ISNUMBER(FIND("marine",C21)),ISNUMBER(FIND("mussel",C21)),ISNUMBER(FIND("algae",C21)),ISNUMBER(FIND("Donax faba",C21)),ISNUMBER(FIND("estuarine",C21)),ISNUMBER(FIND("snail",C21)),ISNUMBER(FIND("Prorocentrum donghaiense",C21)) )</f>
        <v>0</v>
      </c>
      <c r="AB21" t="b">
        <f>OR(ISNUMBER(FIND(" rat ",C21)),ISNUMBER(FIND(" rats ",C21)),ISNUMBER(FIND(" Rats ",C21)),ISNUMBER(FIND(" Rat ",C21)),ISNUMBER(FIND(" rat.",C21)),ISNUMBER(FIND(" rats.",C21)),ISNUMBER(FIND("mouse",C21)),ISNUMBER(FIND("mice",C21)), ISNUMBER(FIND(" Mice",C21)))</f>
        <v>0</v>
      </c>
      <c r="AC21" t="b">
        <f>OR(ISNUMBER(FIND(" cell ",C21)),ISNUMBER(FIND("fibroblast",C21)),ISNUMBER(FIND("macrophage",C21)),ISNUMBER(FIND("epithelial",C21)),ISNUMBER(FIND("endothelial",C21)),ISNUMBER(FIND("neuron",C21)),ISNUMBER(FIND(" cells ",C21)),ISNUMBER(FIND("RBC",C21)),ISNUMBER(FIND("mitochond",C21)),ISNUMBER(FIND("adipocyte",C21)),ISNUMBER(FIND("osteo",C21)),ISNUMBER(FIND("keratin",C21)),ISNUMBER(FIND(" cell's ",C21)),ISNUMBER(FIND("eukary",C21)),ISNUMBER(FIND("sperm",C21)))</f>
        <v>1</v>
      </c>
      <c r="AD21" t="b">
        <v>0</v>
      </c>
      <c r="AE21" t="b">
        <f>OR(ISNUMBER(FIND(" plant ",C21)),ISNUMBER(FIND("Plant ",C21)),ISNUMBER(FIND("tomato",C21)),ISNUMBER(FIND("plants",C21)),ISNUMBER(FIND("Plants",C21)),ISNUMBER(FIND("algae",C21)),ISNUMBER(FIND("lettuce",C21)),ISNUMBER(FIND("green gram sprouts ",C21)),ISNUMBER(FIND("Cucurbita pepo",C21)),ISNUMBER(FIND("bean ",C21)),ISNUMBER(FIND("chloroplast",C21)),ISNUMBER(FIND("chlorophyll",C21)),ISNUMBER(FIND("seedling",C21)),ISNUMBER(FIND("canola",C21)),ISNUMBER(FIND("shoot",C21)),ISNUMBER(FIND("photosynthes",C21)),ISNUMBER(FIND(" leaves ",C21)),,ISNUMBER(FIND("agriculture",C21)),ISNUMBER(FIND(" crops ",C21)))</f>
        <v>0</v>
      </c>
      <c r="AF21" t="b">
        <f>OR(ISNUMBER(FIND("bacteria",C21)),ISNUMBER(FIND("Bacteria",C21)),ISNUMBER(FIND("Bacterium",C21)),ISNUMBER(FIND("bacterium",C21)),ISNUMBER(FIND(" coli ",C21)))</f>
        <v>0</v>
      </c>
      <c r="AG21" t="b">
        <f>OR(ISNUMBER(FIND("fungi",C21)),ISNUMBER(FIND("Fungi",C21)),ISNUMBER(FIND("fungus",C21)),ISNUMBER(FIND("Fungus",C21)),ISNUMBER(FIND("mushroom",C21)),ISNUMBER(FIND("Mushroom",C21)),ISNUMBER(FIND(" mold ",C21)))</f>
        <v>0</v>
      </c>
      <c r="AH21" t="b">
        <f>OR(ISNUMBER(FIND("Pig ",C21)),ISNUMBER(FIND("pig ",C21)),ISNUMBER(FIND("Pigs ",C21)),ISNUMBER(FIND("pigs ",C21)))</f>
        <v>0</v>
      </c>
      <c r="AI21" t="b">
        <f>OR(ISNUMBER(FIND(" C. elegans",C21)),ISNUMBER(FIND("Caenorhabditis elegans",C21)),ISNUMBER(FIND("earthworms",C21)),ISNUMBER(FIND(" Ficopomatus enigmaticus",C21)),ISNUMBER(FIND("larva",C21)),ISNUMBER(FIND("Lumbriculus variegatus",C21)),ISNUMBER(FIND("nematode",C21)))</f>
        <v>0</v>
      </c>
      <c r="AJ21" t="b">
        <f>NOT(OR(AA21,AB21,AC21,AD21,AE21,AF21,AG21,AH21,AI21))</f>
        <v>0</v>
      </c>
      <c r="AL21" t="b">
        <f>OR(AA21,AB21,AD21,AE21,AF21,AG21,AH21,AI21)</f>
        <v>0</v>
      </c>
      <c r="AM21" t="b">
        <f>IF(Table1[[#This Row],[In vivo?]],IF(Table1[[#This Row],[Cell]],FALSE,TRUE),FALSE)</f>
        <v>0</v>
      </c>
      <c r="AN21" t="b">
        <f>AND(AC21,AL21)</f>
        <v>0</v>
      </c>
      <c r="AO21" t="b">
        <f>IF(Table1[[#This Row],[Cell]],IF(Table1[[#This Row],[In vivo?]],FALSE,TRUE),FALSE)</f>
        <v>1</v>
      </c>
      <c r="AP21" t="b">
        <f>NOT(OR(Table1[[#This Row],[In vivo?]],Table1[[#This Row],[Only in Cell]]))</f>
        <v>0</v>
      </c>
      <c r="AQ21" t="str">
        <f>IF(OR(Table1[[#This Row],[Rodents]],Table1[[#This Row],[Human]],Table1[[#This Row],[Pig]]),OR(ISNUMBER(FIND("pulmonary",C21)),ISNUMBER(FIND("lung",C21))),"NA")</f>
        <v>NA</v>
      </c>
      <c r="AR21" t="str">
        <f>IF(OR(Table1[[#This Row],[Rodents]],Table1[[#This Row],[Human]],Table1[[#This Row],[Pig]]),OR(ISNUMBER(FIND("skin",C21)),ISNUMBER(FIND("dermal",C21))),"NA")</f>
        <v>NA</v>
      </c>
      <c r="AS21" t="str">
        <f>IF(OR(Table1[[#This Row],[Rodents]],Table1[[#This Row],[Human]],Table1[[#This Row],[Pig]]),OR(ISNUMBER(FIND("liver",C21)),ISNUMBER(FIND("hepat",C21))),"NA")</f>
        <v>NA</v>
      </c>
      <c r="AT21" t="str">
        <f>IF(OR(Table1[[#This Row],[Rodents]],Table1[[#This Row],[Human]],Table1[[#This Row],[Pig]]),OR(ISNUMBER(FIND("kidney",C21)),ISNUMBER(FIND("neph",C21))),"NA")</f>
        <v>NA</v>
      </c>
      <c r="AU21" t="str">
        <f>IF(OR(Table1[[#This Row],[Rodents]],Table1[[#This Row],[Human]],Table1[[#This Row],[Pig]]),OR(ISNUMBER(FIND("brain",C21)),ISNUMBER(FIND("neur",C21)),ISNUMBER(FIND("nerv",C21))),"NA")</f>
        <v>NA</v>
      </c>
      <c r="AV21" t="str">
        <f>IF(OR(Table1[[#This Row],[Rodents]],Table1[[#This Row],[Human]],Table1[[#This Row],[Pig]]),OR(ISNUMBER(FIND("heart",C21)),ISNUMBER(FIND("cardi",C21))),"NA")</f>
        <v>NA</v>
      </c>
      <c r="AW21" t="str">
        <f>IF(OR(Table1[[#This Row],[Rodents]],Table1[[#This Row],[Human]],Table1[[#This Row],[Pig]]),OR(ISNUMBER(FIND("gastro",C21)),ISNUMBER(FIND("intesti",C21)),ISNUMBER(FIND("stomach",C21))),"NA")</f>
        <v>NA</v>
      </c>
      <c r="AX21" t="str">
        <f>IF(OR(Table1[[#This Row],[Rodents]],Table1[[#This Row],[Human]],Table1[[#This Row],[Pig]]),NOT(OR(AQ21,AR21,AS21,AT21,AU21,AV21,AW21)),"NA")</f>
        <v>NA</v>
      </c>
      <c r="AY21" t="b">
        <f>OR(ISNUMBER(FIND("SWCNT",C21)),ISNUMBER(FIND("SWNT",C21)),ISNUMBER(FIND("single-wall",C21)),ISNUMBER(FIND("single wall",C21)),ISNUMBER(FIND("Single wall",C21)),ISNUMBER(FIND("Single-wall",C21)),ISNUMBER(FIND("SWCNT",B21)),ISNUMBER(FIND("SWNT",B21)),ISNUMBER(FIND("single-wall",B21)),ISNUMBER(FIND("single wall",B21)),ISNUMBER(FIND("Single-wall",B21)),ISNUMBER(FIND("Single wall",B21)))</f>
        <v>0</v>
      </c>
      <c r="AZ21" t="b">
        <f>OR(ISNUMBER(FIND("MWCNT",C21)),ISNUMBER(FIND("MWNT",C21)),ISNUMBER(FIND("multi-wall",C21)),ISNUMBER(FIND("multi wall",C21)),ISNUMBER(FIND("multiwall",C21)),ISNUMBER(FIND("Multi-wall",C21)),ISNUMBER(FIND("Multi wall",C21)),ISNUMBER(FIND("Multiwall",C21)),ISNUMBER(FIND("MWCNT",B21)),ISNUMBER(FIND("MWNT",B21)),ISNUMBER(FIND("multi-wall",B21)),ISNUMBER(FIND("multi wall",B21)),ISNUMBER(FIND("multiwall",B21)),ISNUMBER(FIND("Multi-wall",B21)),ISNUMBER(FIND("Multi wall",B21)),ISNUMBER(FIND("Multiwall",B21)),ISNUMBER(FIND("Double-wall",B21)),ISNUMBER(FIND("Double wall",B21)),ISNUMBER(FIND("Doublewall",B21)),ISNUMBER(FIND("double-wall",B21)),ISNUMBER(FIND("double wall",B21)),ISNUMBER(FIND("doublewall",B21)))</f>
        <v>0</v>
      </c>
      <c r="BA21" t="b">
        <f>AND(Table1[[#This Row],[SWCNT]],Table1[[#This Row],[MWCNT]])</f>
        <v>0</v>
      </c>
      <c r="BB21" t="b">
        <f>IF(Table1[[#This Row],[SWCNT]]=TRUE,FALSE,IF(Table1[[#This Row],[MWCNT]]=TRUE,FALSE,TRUE))</f>
        <v>1</v>
      </c>
      <c r="BC21" s="18"/>
      <c r="BJ21" t="s">
        <v>6085</v>
      </c>
      <c r="BL21" t="s">
        <v>6083</v>
      </c>
      <c r="BM21" t="e">
        <f>#REF!/SUM(#REF!)*100</f>
        <v>#REF!</v>
      </c>
      <c r="BN21" t="e">
        <f>#REF!/SUM(#REF!)*100</f>
        <v>#REF!</v>
      </c>
      <c r="BO21" t="e">
        <f>#REF!/SUM(#REF!)*100</f>
        <v>#REF!</v>
      </c>
      <c r="BP21" t="e">
        <f>#REF!/SUM(#REF!)*100</f>
        <v>#REF!</v>
      </c>
      <c r="BQ21" t="e">
        <f>#REF!/SUM(#REF!)*100</f>
        <v>#REF!</v>
      </c>
      <c r="BS21" t="e">
        <f>#REF!/SUM(#REF!)*100</f>
        <v>#REF!</v>
      </c>
      <c r="BT21" t="e">
        <f>#REF!/SUM(#REF!)*100</f>
        <v>#REF!</v>
      </c>
      <c r="BU21" t="e">
        <f>#REF!/SUM(#REF!)*100</f>
        <v>#REF!</v>
      </c>
      <c r="BV21" t="e">
        <f>#REF!/SUM(#REF!)*100</f>
        <v>#REF!</v>
      </c>
      <c r="BW21" t="e">
        <f>#REF!/SUM(#REF!)*100</f>
        <v>#REF!</v>
      </c>
      <c r="BX21" t="e">
        <f>#REF!/SUM(#REF!)*100</f>
        <v>#REF!</v>
      </c>
      <c r="BY21" t="e">
        <f>#REF!/SUM(#REF!)*100</f>
        <v>#REF!</v>
      </c>
      <c r="BZ21" t="e">
        <f>#REF!/SUM(#REF!)*100</f>
        <v>#REF!</v>
      </c>
      <c r="CA21" t="e">
        <f>#REF!/SUM(#REF!)*100</f>
        <v>#REF!</v>
      </c>
      <c r="CD21" t="e">
        <f>#REF!/SUM(#REF!)*100</f>
        <v>#REF!</v>
      </c>
      <c r="CE21" t="e">
        <f>#REF!/SUM(#REF!)*100</f>
        <v>#REF!</v>
      </c>
      <c r="CF21" t="e">
        <f>#REF!/SUM(#REF!)*100</f>
        <v>#REF!</v>
      </c>
      <c r="CI21" t="e">
        <f>#REF!/SUM(#REF!)*100</f>
        <v>#REF!</v>
      </c>
      <c r="CJ21" t="e">
        <f>#REF!/SUM(#REF!)*100</f>
        <v>#REF!</v>
      </c>
      <c r="CK21" t="e">
        <f>#REF!/SUM(#REF!)*100</f>
        <v>#REF!</v>
      </c>
      <c r="CL21" t="e">
        <f>#REF!/SUM(#REF!)*100</f>
        <v>#REF!</v>
      </c>
      <c r="CM21" t="e">
        <f>#REF!/SUM(#REF!)*100</f>
        <v>#REF!</v>
      </c>
      <c r="CN21" t="e">
        <f>#REF!/SUM(#REF!)*100</f>
        <v>#REF!</v>
      </c>
      <c r="CO21" t="e">
        <f>#REF!/SUM(#REF!)*100</f>
        <v>#REF!</v>
      </c>
      <c r="CP21" t="e">
        <f>#REF!/SUM(#REF!)*100</f>
        <v>#REF!</v>
      </c>
      <c r="CQ21" t="e">
        <f>#REF!/SUM(#REF!)*100</f>
        <v>#REF!</v>
      </c>
      <c r="CR21" t="e">
        <f>#REF!/SUM(#REF!)*100</f>
        <v>#REF!</v>
      </c>
      <c r="CS21" t="e">
        <f>#REF!/SUM(#REF!)*100</f>
        <v>#REF!</v>
      </c>
      <c r="CT21" t="e">
        <f>#REF!/SUM(#REF!)*100</f>
        <v>#REF!</v>
      </c>
      <c r="CU21" t="s">
        <v>6089</v>
      </c>
      <c r="CX21" t="e">
        <f>#REF!/SUM(#REF!)*100</f>
        <v>#REF!</v>
      </c>
      <c r="CY21" t="e">
        <f>#REF!/SUM(#REF!)*100</f>
        <v>#REF!</v>
      </c>
      <c r="CZ21" t="e">
        <f>#REF!/SUM(#REF!)*100</f>
        <v>#REF!</v>
      </c>
      <c r="DA21" t="e">
        <f>#REF!/SUM(#REF!)*100</f>
        <v>#REF!</v>
      </c>
      <c r="DB21" t="e">
        <f>#REF!/SUM(#REF!)*100</f>
        <v>#REF!</v>
      </c>
      <c r="DC21" t="e">
        <f>#REF!/SUM(#REF!)*100</f>
        <v>#REF!</v>
      </c>
      <c r="DD21" t="e">
        <f>#REF!/SUM(#REF!)*100</f>
        <v>#REF!</v>
      </c>
    </row>
    <row r="22" spans="1:108" ht="259">
      <c r="A22" t="s">
        <v>2005</v>
      </c>
      <c r="B22" s="2" t="s">
        <v>2006</v>
      </c>
      <c r="C22" s="16" t="s">
        <v>2007</v>
      </c>
      <c r="D22" s="17" t="s">
        <v>2008</v>
      </c>
      <c r="E22" s="2">
        <v>2017</v>
      </c>
      <c r="F22" t="b">
        <f>OR(ISNUMBER(FIND("cytotoxic",C22)),ISNUMBER(FIND("Cytotoxic",C22)),ISNUMBER(FIND("cellular toxicity",C22)),ISNUMBER(FIND("cell death",C22)),ISNUMBER(FIND("viable",C22)),ISNUMBER(FIND("phytotoxic",C22)),ISNUMBER(FIND("acute toxicity",C22)),ISNUMBER(FIND("MTT",C22)),ISNUMBER(FIND("survival",C22)),ISNUMBER(FIND("prolifer",C22)),ISNUMBER(FIND("apoptosis",C22)),ISNUMBER(FIND("neurotoxic",C22)),ISNUMBER(FIND("  lysis ",C22)),ISNUMBER(FIND("necrosis",C22)),ISNUMBER(FIND("cellular death",C22))*3,ISNUMBER(FIND("LDH",C22)),ISNUMBER(FIND("Acute toxicity",C22)))</f>
        <v>0</v>
      </c>
      <c r="G22" t="b">
        <f>OR(ISNUMBER(FIND("genotoxic",C22)),ISNUMBER(FIND("genotoxicity",C22)),ISNUMBER(FIND("DNA damage",C22)),ISNUMBER(FIND("DNA",C22)),ISNUMBER(FIND("RNA",C22)),ISNUMBER(FIND("mesothelioma",C22)),ISNUMBER(FIND("carcino",C22)),ISNUMBER(FIND("mutagen",C22)),ISNUMBER(FIND("genetic",C22)))</f>
        <v>1</v>
      </c>
      <c r="H22" t="b">
        <f>OR(ISNUMBER(FIND("inflammatory",C22)),ISNUMBER(FIND("inflamm",C22)))</f>
        <v>1</v>
      </c>
      <c r="I22" t="b">
        <f>OR(ISNUMBER(FIND("immune",C22)),ISNUMBER(FIND("immunological",C22)),ISNUMBER(FIND("interleuk",C22)),ISNUMBER(FIND("platelet activation",C22)),ISNUMBER(FIND("monocyte",C22)),ISNUMBER(FIND("leukocyte",C22)),ISNUMBER(FIND("cytokine",C22)),ISNUMBER(FIND("CD4",C22)),ISNUMBER(FIND("CD8",C22)),ISNUMBER(FIND("T-cell",C22)))</f>
        <v>0</v>
      </c>
      <c r="J22" t="b">
        <f>OR(ISNUMBER(FIND("reactive oxygen",C22)),ISNUMBER(FIND("ROS",C22)),ISNUMBER(FIND("free radical",C22)),ISNUMBER(FIND("oxidative stress",C22)),ISNUMBER(FIND("peroxid",C22)),ISNUMBER(FIND("oxidative",C22)),ISNUMBER(FIND("antioxid",C22)))</f>
        <v>0</v>
      </c>
      <c r="K22" t="b">
        <f>OR(ISNUMBER(FIND("autophag",C22)))</f>
        <v>0</v>
      </c>
      <c r="L22" t="b">
        <f>OR(ISNUMBER(FIND("morpholog",C22)))</f>
        <v>0</v>
      </c>
      <c r="M22" t="b">
        <f>OR(ISNUMBER(FIND("fibrosis",C22)),ISNUMBER(FIND("Fibrosis",C22)),ISNUMBER(FIND("fibrot",C22)))</f>
        <v>0</v>
      </c>
      <c r="N22" t="b">
        <f>OR(ISNUMBER(FIND("offspring",C22)),ISNUMBER(FIND("Parental",C22)),ISNUMBER(FIND("parental",C22)),ISNUMBER(FIND("germline",C22)),ISNUMBER(FIND("reproduc",C22)),ISNUMBER(FIND("embryo",C22)))</f>
        <v>0</v>
      </c>
      <c r="O22" t="b">
        <f>OR(ISNUMBER(FIND("metabol",C22)),ISNUMBER(FIND("Metabol",C22)),ISNUMBER(FIND("digest",C22)),ISNUMBER(FIND("mitochon",C22)))</f>
        <v>0</v>
      </c>
      <c r="P22" t="b">
        <f>OR(ISNUMBER(FIND("ecotox",C22)),ISNUMBER(FIND("Ecotox",B22)),ISNUMBER(FIND("ecotox",B22)),ISNUMBER(FIND("Ecotox",C22)))</f>
        <v>0</v>
      </c>
      <c r="Q22" t="b">
        <f>OR(ISNUMBER(FIND("Bioaccum",C22)),ISNUMBER(FIND("bioaccum",C22)),ISNUMBER(FIND("accum",C22)))</f>
        <v>0</v>
      </c>
      <c r="R22" t="b">
        <f>OR(ISNUMBER(FIND("Occupation",C22)),ISNUMBER(FIND("occupation",C22)),ISNUMBER(FIND("worker",C22)),ISNUMBER(FIND("workforce",C22)))</f>
        <v>0</v>
      </c>
      <c r="S22" t="b">
        <f>NOT(OR(F22,G22,H22,I22,J22,K22,L22,M22,N22,O22,P22,Q22,R22))</f>
        <v>0</v>
      </c>
      <c r="U22" t="b">
        <f>OR(Table1[[#This Row],[Inflammation]],Table1[[#This Row],[Immune]])</f>
        <v>1</v>
      </c>
      <c r="V22" t="b">
        <f>IF(OR(Table1[[#This Row],[Rodents]],Table1[[#This Row],[Human]],Table1[[#This Row],[Pig]]),OR(ISNUMBER(FIND("intratrach",C22)),ISNUMBER(FIND("nasal ",C22)),ISNUMBER(FIND("instill",C22))),"NA")</f>
        <v>1</v>
      </c>
      <c r="W22" t="b">
        <f>IF(OR(Table1[[#This Row],[Rodents]],Table1[[#This Row],[Human]],Table1[[#This Row],[Pig]]),OR(ISNUMBER(FIND("dermal",C22)),ISNUMBER(FIND("skin ",C22))),"NA")</f>
        <v>0</v>
      </c>
      <c r="X22" t="b">
        <f>IF(OR(Table1[[#This Row],[Rodents]],Table1[[#This Row],[Human]],Table1[[#This Row],[Pig]]),OR(ISNUMBER(FIND("injected",C22)),ISNUMBER(FIND("periton",C22)),ISNUMBER(FIND("intrascrot",C22))),"NA")</f>
        <v>0</v>
      </c>
      <c r="Y22" t="b">
        <f>IF(OR(Table1[[#This Row],[Rodents]],Table1[[#This Row],[Human]],Table1[[#This Row],[Pig]]),NOT(OR(Table1[[#This Row],[Inhaled/Intratracheal/intranasal]],Table1[[#This Row],[Dermal]],Table1[[#This Row],[Injected]])),"NA")</f>
        <v>0</v>
      </c>
      <c r="AA22" t="b">
        <f>OR(ISNUMBER(FIND("fish ",C22)),ISNUMBER(FIND("Fish ",C22)),ISNUMBER(FIND("aquatic",C22)),ISNUMBER(FIND("daphnids",C22)),ISNUMBER(FIND("Carcinus maenas",C22)),ISNUMBER(FIND("Daphnia",C22)),ISNUMBER(FIND("Ruditapes philippinarum",C22)),ISNUMBER(FIND("daphnia",C22)),ISNUMBER(FIND("marine",C22)),ISNUMBER(FIND("mussel",C22)),ISNUMBER(FIND("algae",C22)),ISNUMBER(FIND("Donax faba",C22)),ISNUMBER(FIND("estuarine",C22)),ISNUMBER(FIND("snail",C22)),ISNUMBER(FIND("Prorocentrum donghaiense",C22)) )</f>
        <v>0</v>
      </c>
      <c r="AB22" t="b">
        <f>OR(ISNUMBER(FIND(" rat ",C22)),ISNUMBER(FIND(" rats ",C22)),ISNUMBER(FIND(" Rats ",C22)),ISNUMBER(FIND(" Rat ",C22)),ISNUMBER(FIND(" rat.",C22)),ISNUMBER(FIND(" rats.",C22)),ISNUMBER(FIND("mouse",C22)),ISNUMBER(FIND("mice",C22)), ISNUMBER(FIND(" Mice",C22)))</f>
        <v>1</v>
      </c>
      <c r="AC22" t="b">
        <f>OR(ISNUMBER(FIND(" cell ",C22)),ISNUMBER(FIND("fibroblast",C22)),ISNUMBER(FIND("macrophage",C22)),ISNUMBER(FIND("epithelial",C22)),ISNUMBER(FIND("endothelial",C22)),ISNUMBER(FIND("neuron",C22)),ISNUMBER(FIND(" cells ",C22)),ISNUMBER(FIND("RBC",C22)),ISNUMBER(FIND("mitochond",C22)),ISNUMBER(FIND("adipocyte",C22)),ISNUMBER(FIND("osteo",C22)),ISNUMBER(FIND("keratin",C22)),ISNUMBER(FIND(" cell's ",C22)),ISNUMBER(FIND("eukary",C22)),ISNUMBER(FIND("sperm",C22)))</f>
        <v>1</v>
      </c>
      <c r="AD22" t="b">
        <f>OR(ISNUMBER(FIND("human",B22)),ISNUMBER(FIND("workers",B22)),ISNUMBER(FIND("workforces",B22)),ISNUMBER(FIND("occupational",B22)),ISNUMBER(FIND("Case report",B22)),ISNUMBER(FIND("Workplaces",B22)),ISNUMBER(FIND("worker",B22)))</f>
        <v>0</v>
      </c>
      <c r="AE22" t="b">
        <f>OR(ISNUMBER(FIND(" plant ",C22)),ISNUMBER(FIND("Plant ",C22)),ISNUMBER(FIND("tomato",C22)),ISNUMBER(FIND("plants",C22)),ISNUMBER(FIND("Plants",C22)),ISNUMBER(FIND("algae",C22)),ISNUMBER(FIND("lettuce",C22)),ISNUMBER(FIND("green gram sprouts ",C22)),ISNUMBER(FIND("Cucurbita pepo",C22)),ISNUMBER(FIND("bean ",C22)),ISNUMBER(FIND("chloroplast",C22)),ISNUMBER(FIND("chlorophyll",C22)),ISNUMBER(FIND("seedling",C22)),ISNUMBER(FIND("canola",C22)),ISNUMBER(FIND("shoot",C22)),ISNUMBER(FIND("photosynthes",C22)),ISNUMBER(FIND(" leaves ",C22)),,ISNUMBER(FIND("agriculture",C22)),ISNUMBER(FIND(" crops ",C22)))</f>
        <v>0</v>
      </c>
      <c r="AF22" t="b">
        <f>OR(ISNUMBER(FIND("bacteria",C22)),ISNUMBER(FIND("Bacteria",C22)),ISNUMBER(FIND("Bacterium",C22)),ISNUMBER(FIND("bacterium",C22)),ISNUMBER(FIND(" coli ",C22)))</f>
        <v>0</v>
      </c>
      <c r="AG22" t="b">
        <f>OR(ISNUMBER(FIND("fungi",C22)),ISNUMBER(FIND("Fungi",C22)),ISNUMBER(FIND("fungus",C22)),ISNUMBER(FIND("Fungus",C22)),ISNUMBER(FIND("mushroom",C22)),ISNUMBER(FIND("Mushroom",C22)),ISNUMBER(FIND(" mold ",C22)))</f>
        <v>0</v>
      </c>
      <c r="AH22" t="b">
        <f>OR(ISNUMBER(FIND("Pig ",C22)),ISNUMBER(FIND("pig ",C22)),ISNUMBER(FIND("Pigs ",C22)),ISNUMBER(FIND("pigs ",C22)))</f>
        <v>0</v>
      </c>
      <c r="AI22" t="b">
        <f>OR(ISNUMBER(FIND(" C. elegans",C22)),ISNUMBER(FIND("Caenorhabditis elegans",C22)),ISNUMBER(FIND("earthworms",C22)),ISNUMBER(FIND(" Ficopomatus enigmaticus",C22)),ISNUMBER(FIND("larva",C22)),ISNUMBER(FIND("Lumbriculus variegatus",C22)),ISNUMBER(FIND("nematode",C22)))</f>
        <v>0</v>
      </c>
      <c r="AJ22" t="b">
        <f>NOT(OR(AA22,AB22,AC22,AD22,AE22,AF22,AG22,AH22,AI22))</f>
        <v>0</v>
      </c>
      <c r="AL22" t="b">
        <f>OR(AA22,AB22,AD22,AE22,AF22,AG22,AH22,AI22)</f>
        <v>1</v>
      </c>
      <c r="AM22" t="b">
        <f>IF(Table1[[#This Row],[In vivo?]],IF(Table1[[#This Row],[Cell]],FALSE,TRUE),FALSE)</f>
        <v>0</v>
      </c>
      <c r="AN22" t="b">
        <f>AND(AC22,AL22)</f>
        <v>1</v>
      </c>
      <c r="AO22" t="b">
        <f>IF(Table1[[#This Row],[Cell]],IF(Table1[[#This Row],[In vivo?]],FALSE,TRUE),FALSE)</f>
        <v>0</v>
      </c>
      <c r="AP22" t="b">
        <f>NOT(OR(Table1[[#This Row],[In vivo?]],Table1[[#This Row],[Only in Cell]]))</f>
        <v>0</v>
      </c>
      <c r="AQ22" t="b">
        <f>IF(OR(Table1[[#This Row],[Rodents]],Table1[[#This Row],[Human]],Table1[[#This Row],[Pig]]),OR(ISNUMBER(FIND("pulmonary",C22)),ISNUMBER(FIND("lung",C22))),"NA")</f>
        <v>1</v>
      </c>
      <c r="AR22" t="b">
        <f>IF(OR(Table1[[#This Row],[Rodents]],Table1[[#This Row],[Human]],Table1[[#This Row],[Pig]]),OR(ISNUMBER(FIND("skin",C22)),ISNUMBER(FIND("dermal",C22))),"NA")</f>
        <v>0</v>
      </c>
      <c r="AS22" t="b">
        <f>IF(OR(Table1[[#This Row],[Rodents]],Table1[[#This Row],[Human]],Table1[[#This Row],[Pig]]),OR(ISNUMBER(FIND("liver",C22)),ISNUMBER(FIND("hepat",C22))),"NA")</f>
        <v>0</v>
      </c>
      <c r="AT22" t="b">
        <f>IF(OR(Table1[[#This Row],[Rodents]],Table1[[#This Row],[Human]],Table1[[#This Row],[Pig]]),OR(ISNUMBER(FIND("kidney",C22)),ISNUMBER(FIND("neph",C22))),"NA")</f>
        <v>0</v>
      </c>
      <c r="AU22" t="b">
        <f>IF(OR(Table1[[#This Row],[Rodents]],Table1[[#This Row],[Human]],Table1[[#This Row],[Pig]]),OR(ISNUMBER(FIND("brain",C22)),ISNUMBER(FIND("neur",C22)),ISNUMBER(FIND("nerv",C22))),"NA")</f>
        <v>0</v>
      </c>
      <c r="AV22" t="b">
        <f>IF(OR(Table1[[#This Row],[Rodents]],Table1[[#This Row],[Human]],Table1[[#This Row],[Pig]]),OR(ISNUMBER(FIND("heart",C22)),ISNUMBER(FIND("cardi",C22))),"NA")</f>
        <v>0</v>
      </c>
      <c r="AW22" t="b">
        <f>IF(OR(Table1[[#This Row],[Rodents]],Table1[[#This Row],[Human]],Table1[[#This Row],[Pig]]),OR(ISNUMBER(FIND("gastro",C22)),ISNUMBER(FIND("intesti",C22)),ISNUMBER(FIND("stomach",C22))),"NA")</f>
        <v>0</v>
      </c>
      <c r="AX22" t="b">
        <f>IF(OR(Table1[[#This Row],[Rodents]],Table1[[#This Row],[Human]],Table1[[#This Row],[Pig]]),NOT(OR(AQ22,AR22,AS22,AT22,AU22,AV22,AW22)),"NA")</f>
        <v>0</v>
      </c>
      <c r="AY22" t="b">
        <f>OR(ISNUMBER(FIND("SWCNT",C22)),ISNUMBER(FIND("SWNT",C22)),ISNUMBER(FIND("single-wall",C22)),ISNUMBER(FIND("single wall",C22)),ISNUMBER(FIND("Single wall",C22)),ISNUMBER(FIND("Single-wall",C22)),ISNUMBER(FIND("SWCNT",B22)),ISNUMBER(FIND("SWNT",B22)),ISNUMBER(FIND("single-wall",B22)),ISNUMBER(FIND("single wall",B22)),ISNUMBER(FIND("Single-wall",B22)),ISNUMBER(FIND("Single wall",B22)))</f>
        <v>0</v>
      </c>
      <c r="AZ22" t="b">
        <f>OR(ISNUMBER(FIND("MWCNT",C22)),ISNUMBER(FIND("MWNT",C22)),ISNUMBER(FIND("multi-wall",C22)),ISNUMBER(FIND("multi wall",C22)),ISNUMBER(FIND("multiwall",C22)),ISNUMBER(FIND("Multi-wall",C22)),ISNUMBER(FIND("Multi wall",C22)),ISNUMBER(FIND("Multiwall",C22)),ISNUMBER(FIND("MWCNT",B22)),ISNUMBER(FIND("MWNT",B22)),ISNUMBER(FIND("multi-wall",B22)),ISNUMBER(FIND("multi wall",B22)),ISNUMBER(FIND("multiwall",B22)),ISNUMBER(FIND("Multi-wall",B22)),ISNUMBER(FIND("Multi wall",B22)),ISNUMBER(FIND("Multiwall",B22)),ISNUMBER(FIND("Double-wall",B22)),ISNUMBER(FIND("Double wall",B22)),ISNUMBER(FIND("Doublewall",B22)),ISNUMBER(FIND("double-wall",B22)),ISNUMBER(FIND("double wall",B22)),ISNUMBER(FIND("doublewall",B22)))</f>
        <v>0</v>
      </c>
      <c r="BA22" t="b">
        <f>AND(Table1[[#This Row],[SWCNT]],Table1[[#This Row],[MWCNT]])</f>
        <v>0</v>
      </c>
      <c r="BB22" t="b">
        <f>IF(Table1[[#This Row],[SWCNT]]=TRUE,FALSE,IF(Table1[[#This Row],[MWCNT]]=TRUE,FALSE,TRUE))</f>
        <v>1</v>
      </c>
      <c r="BC22" s="18"/>
      <c r="BL22" t="s">
        <v>6088</v>
      </c>
      <c r="BM22">
        <f t="shared" ref="BM22:BP24" si="7">BN17/SUM($BN17:$CB17)*100</f>
        <v>22.903885480572598</v>
      </c>
      <c r="BN22">
        <f t="shared" si="7"/>
        <v>11.451942740286299</v>
      </c>
      <c r="BO22">
        <f t="shared" si="7"/>
        <v>10.838445807770961</v>
      </c>
      <c r="BP22">
        <f t="shared" si="7"/>
        <v>8.997955010224949</v>
      </c>
      <c r="BQ22">
        <f>BS17/SUM($BN17:$CB17)*100</f>
        <v>9.8159509202453989</v>
      </c>
      <c r="BS22">
        <f t="shared" ref="BS22:BZ24" si="8">BT17/SUM($BN17:$CB17)*100</f>
        <v>0.40899795501022501</v>
      </c>
      <c r="BT22">
        <f t="shared" si="8"/>
        <v>3.2719836400818001</v>
      </c>
      <c r="BU22">
        <f t="shared" si="8"/>
        <v>2.8629856850715747</v>
      </c>
      <c r="BV22">
        <f t="shared" si="8"/>
        <v>2.2494887525562373</v>
      </c>
      <c r="BW22">
        <f t="shared" si="8"/>
        <v>7.3619631901840492</v>
      </c>
      <c r="BX22">
        <f t="shared" si="8"/>
        <v>5.3169734151329244</v>
      </c>
      <c r="BY22">
        <f t="shared" si="8"/>
        <v>5.5214723926380369</v>
      </c>
      <c r="BZ22">
        <f t="shared" si="8"/>
        <v>4.9079754601226995</v>
      </c>
      <c r="CA22" t="e">
        <f>#REF!/SUM($BN17:$CB17)*100</f>
        <v>#REF!</v>
      </c>
      <c r="CD22">
        <f t="shared" ref="CD22:CF24" si="9">CD17/SUM($CD17:$CF17)*100</f>
        <v>66.666666666666657</v>
      </c>
      <c r="CE22">
        <f t="shared" si="9"/>
        <v>0</v>
      </c>
      <c r="CF22">
        <f t="shared" si="9"/>
        <v>33.333333333333329</v>
      </c>
      <c r="CI22">
        <f t="shared" ref="CI22:CT22" si="10">CI17/SUM($CI17:$CT17)*100</f>
        <v>6.7415730337078648</v>
      </c>
      <c r="CJ22">
        <f t="shared" si="10"/>
        <v>8.9887640449438209</v>
      </c>
      <c r="CK22">
        <f t="shared" si="10"/>
        <v>29.400749063670411</v>
      </c>
      <c r="CL22">
        <f t="shared" si="10"/>
        <v>1.8726591760299627</v>
      </c>
      <c r="CM22">
        <f t="shared" si="10"/>
        <v>5.0561797752808983</v>
      </c>
      <c r="CN22">
        <f t="shared" si="10"/>
        <v>2.6217228464419478</v>
      </c>
      <c r="CO22">
        <f t="shared" si="10"/>
        <v>0.74906367041198507</v>
      </c>
      <c r="CP22">
        <f t="shared" si="10"/>
        <v>0.37453183520599254</v>
      </c>
      <c r="CQ22">
        <f t="shared" si="10"/>
        <v>2.4344569288389515</v>
      </c>
      <c r="CR22">
        <f t="shared" si="10"/>
        <v>5.9925093632958806</v>
      </c>
      <c r="CS22">
        <f t="shared" si="10"/>
        <v>24.157303370786519</v>
      </c>
      <c r="CT22">
        <f t="shared" si="10"/>
        <v>11.610486891385769</v>
      </c>
      <c r="CX22">
        <f t="shared" ref="CX22:DD24" si="11">CX17/SUM($CX17:$DD17)*100</f>
        <v>51.724137931034484</v>
      </c>
      <c r="CY22">
        <f t="shared" si="11"/>
        <v>1.7241379310344827</v>
      </c>
      <c r="CZ22">
        <f t="shared" si="11"/>
        <v>18.96551724137931</v>
      </c>
      <c r="DA22">
        <f t="shared" si="11"/>
        <v>3.4482758620689653</v>
      </c>
      <c r="DB22">
        <f t="shared" si="11"/>
        <v>12.068965517241379</v>
      </c>
      <c r="DC22">
        <f t="shared" si="11"/>
        <v>12.068965517241379</v>
      </c>
      <c r="DD22">
        <f t="shared" si="11"/>
        <v>0</v>
      </c>
    </row>
    <row r="23" spans="1:108" ht="259">
      <c r="A23" t="s">
        <v>2024</v>
      </c>
      <c r="B23" s="2" t="s">
        <v>2025</v>
      </c>
      <c r="C23" s="16" t="s">
        <v>2026</v>
      </c>
      <c r="D23" s="17" t="s">
        <v>748</v>
      </c>
      <c r="E23" s="2">
        <v>2017</v>
      </c>
      <c r="F23" t="b">
        <f>OR(ISNUMBER(FIND("cytotoxic",C23)),ISNUMBER(FIND("Cytotoxic",C23)),ISNUMBER(FIND("cellular toxicity",C23)),ISNUMBER(FIND("cell death",C23)),ISNUMBER(FIND("viable",C23)),ISNUMBER(FIND("phytotoxic",C23)),ISNUMBER(FIND("acute toxicity",C23)),ISNUMBER(FIND("MTT",C23)),ISNUMBER(FIND("survival",C23)),ISNUMBER(FIND("prolifer",C23)),ISNUMBER(FIND("apoptosis",C23)),ISNUMBER(FIND("neurotoxic",C23)),ISNUMBER(FIND("  lysis ",C23)),ISNUMBER(FIND("necrosis",C23)),ISNUMBER(FIND("cellular death",C23))*3,ISNUMBER(FIND("LDH",C23)),ISNUMBER(FIND("Acute toxicity",C23)))</f>
        <v>1</v>
      </c>
      <c r="G23" t="b">
        <f>OR(ISNUMBER(FIND("genotoxic",C23)),ISNUMBER(FIND("genotoxicity",C23)),ISNUMBER(FIND("DNA damage",C23)),ISNUMBER(FIND("DNA",C23)),ISNUMBER(FIND("RNA",C23)),ISNUMBER(FIND("mesothelioma",C23)),ISNUMBER(FIND("carcino",C23)),ISNUMBER(FIND("mutagen",C23)),ISNUMBER(FIND("genetic",C23)))</f>
        <v>0</v>
      </c>
      <c r="H23" t="b">
        <f>OR(ISNUMBER(FIND("inflammatory",C23)),ISNUMBER(FIND("inflamm",C23)))</f>
        <v>1</v>
      </c>
      <c r="I23" t="b">
        <f>OR(ISNUMBER(FIND("immune",C23)),ISNUMBER(FIND("immunological",C23)),ISNUMBER(FIND("interleuk",C23)),ISNUMBER(FIND("platelet activation",C23)),ISNUMBER(FIND("monocyte",C23)),ISNUMBER(FIND("leukocyte",C23)),ISNUMBER(FIND("cytokine",C23)),ISNUMBER(FIND("CD4",C23)),ISNUMBER(FIND("CD8",C23)),ISNUMBER(FIND("T-cell",C23)))</f>
        <v>0</v>
      </c>
      <c r="J23" t="b">
        <f>OR(ISNUMBER(FIND("reactive oxygen",C23)),ISNUMBER(FIND("ROS",C23)),ISNUMBER(FIND("free radical",C23)),ISNUMBER(FIND("oxidative stress",C23)),ISNUMBER(FIND("peroxid",C23)),ISNUMBER(FIND("oxidative",C23)),ISNUMBER(FIND("antioxid",C23)))</f>
        <v>0</v>
      </c>
      <c r="K23" t="b">
        <f>OR(ISNUMBER(FIND("autophag",C23)))</f>
        <v>0</v>
      </c>
      <c r="L23" t="b">
        <f>OR(ISNUMBER(FIND("morpholog",C23)))</f>
        <v>0</v>
      </c>
      <c r="M23" t="b">
        <f>OR(ISNUMBER(FIND("fibrosis",C23)),ISNUMBER(FIND("Fibrosis",C23)),ISNUMBER(FIND("fibrot",C23)))</f>
        <v>1</v>
      </c>
      <c r="N23" t="b">
        <f>OR(ISNUMBER(FIND("offspring",C23)),ISNUMBER(FIND("Parental",C23)),ISNUMBER(FIND("parental",C23)),ISNUMBER(FIND("germline",C23)),ISNUMBER(FIND("reproduc",C23)),ISNUMBER(FIND("embryo",C23)))</f>
        <v>0</v>
      </c>
      <c r="O23" t="b">
        <f>OR(ISNUMBER(FIND("metabol",C23)),ISNUMBER(FIND("Metabol",C23)),ISNUMBER(FIND("digest",C23)),ISNUMBER(FIND("mitochon",C23)))</f>
        <v>0</v>
      </c>
      <c r="P23" t="b">
        <f>OR(ISNUMBER(FIND("ecotox",C23)),ISNUMBER(FIND("Ecotox",B23)),ISNUMBER(FIND("ecotox",B23)),ISNUMBER(FIND("Ecotox",C23)))</f>
        <v>0</v>
      </c>
      <c r="Q23" t="b">
        <f>OR(ISNUMBER(FIND("Bioaccum",C23)),ISNUMBER(FIND("bioaccum",C23)),ISNUMBER(FIND("accum",C23)))</f>
        <v>0</v>
      </c>
      <c r="R23" t="b">
        <f>OR(ISNUMBER(FIND("Occupation",C23)),ISNUMBER(FIND("occupation",C23)),ISNUMBER(FIND("worker",C23)),ISNUMBER(FIND("workforce",C23)))</f>
        <v>0</v>
      </c>
      <c r="S23" t="b">
        <f>NOT(OR(F23,G23,H23,I23,J23,K23,L23,M23,N23,O23,P23,Q23,R23))</f>
        <v>0</v>
      </c>
      <c r="U23" t="b">
        <f>OR(Table1[[#This Row],[Inflammation]],Table1[[#This Row],[Immune]])</f>
        <v>1</v>
      </c>
      <c r="V23" t="b">
        <f>IF(OR(Table1[[#This Row],[Rodents]],Table1[[#This Row],[Human]],Table1[[#This Row],[Pig]]),OR(ISNUMBER(FIND("intratrach",C23)),ISNUMBER(FIND("nasal ",C23)),ISNUMBER(FIND("instill",C23))),"NA")</f>
        <v>0</v>
      </c>
      <c r="W23" t="b">
        <f>IF(OR(Table1[[#This Row],[Rodents]],Table1[[#This Row],[Human]],Table1[[#This Row],[Pig]]),OR(ISNUMBER(FIND("dermal",C23)),ISNUMBER(FIND("skin ",C23))),"NA")</f>
        <v>0</v>
      </c>
      <c r="X23" t="b">
        <f>IF(OR(Table1[[#This Row],[Rodents]],Table1[[#This Row],[Human]],Table1[[#This Row],[Pig]]),OR(ISNUMBER(FIND("injected",C23)),ISNUMBER(FIND("periton",C23)),ISNUMBER(FIND("intrascrot",C23))),"NA")</f>
        <v>0</v>
      </c>
      <c r="Y23" t="b">
        <f>IF(OR(Table1[[#This Row],[Rodents]],Table1[[#This Row],[Human]],Table1[[#This Row],[Pig]]),NOT(OR(Table1[[#This Row],[Inhaled/Intratracheal/intranasal]],Table1[[#This Row],[Dermal]],Table1[[#This Row],[Injected]])),"NA")</f>
        <v>1</v>
      </c>
      <c r="AA23" t="b">
        <f>OR(ISNUMBER(FIND("fish ",C23)),ISNUMBER(FIND("Fish ",C23)),ISNUMBER(FIND("aquatic",C23)),ISNUMBER(FIND("daphnids",C23)),ISNUMBER(FIND("Carcinus maenas",C23)),ISNUMBER(FIND("Daphnia",C23)),ISNUMBER(FIND("Ruditapes philippinarum",C23)),ISNUMBER(FIND("daphnia",C23)),ISNUMBER(FIND("marine",C23)),ISNUMBER(FIND("mussel",C23)),ISNUMBER(FIND("algae",C23)),ISNUMBER(FIND("Donax faba",C23)),ISNUMBER(FIND("estuarine",C23)),ISNUMBER(FIND("snail",C23)),ISNUMBER(FIND("Prorocentrum donghaiense",C23)) )</f>
        <v>0</v>
      </c>
      <c r="AB23" t="b">
        <f>OR(ISNUMBER(FIND(" rat ",C23)),ISNUMBER(FIND(" rats ",C23)),ISNUMBER(FIND(" Rats ",C23)),ISNUMBER(FIND(" Rat ",C23)),ISNUMBER(FIND(" rat.",C23)),ISNUMBER(FIND(" rats.",C23)),ISNUMBER(FIND("mouse",C23)),ISNUMBER(FIND("mice",C23)), ISNUMBER(FIND(" Mice",C23)))</f>
        <v>1</v>
      </c>
      <c r="AC23" t="b">
        <f>OR(ISNUMBER(FIND(" cell ",C23)),ISNUMBER(FIND("fibroblast",C23)),ISNUMBER(FIND("macrophage",C23)),ISNUMBER(FIND("epithelial",C23)),ISNUMBER(FIND("endothelial",C23)),ISNUMBER(FIND("neuron",C23)),ISNUMBER(FIND(" cells ",C23)),ISNUMBER(FIND("RBC",C23)),ISNUMBER(FIND("mitochond",C23)),ISNUMBER(FIND("adipocyte",C23)),ISNUMBER(FIND("osteo",C23)),ISNUMBER(FIND("keratin",C23)),ISNUMBER(FIND(" cell's ",C23)),ISNUMBER(FIND("eukary",C23)),ISNUMBER(FIND("sperm",C23)))</f>
        <v>1</v>
      </c>
      <c r="AD23" t="b">
        <f>OR(ISNUMBER(FIND("human",B23)),ISNUMBER(FIND("workers",B23)),ISNUMBER(FIND("workforces",B23)),ISNUMBER(FIND("occupational",B23)),ISNUMBER(FIND("Case report",B23)),ISNUMBER(FIND("Workplaces",B23)),ISNUMBER(FIND("worker",B23)))</f>
        <v>0</v>
      </c>
      <c r="AE23" t="b">
        <f>OR(ISNUMBER(FIND(" plant ",C23)),ISNUMBER(FIND("Plant ",C23)),ISNUMBER(FIND("tomato",C23)),ISNUMBER(FIND("plants",C23)),ISNUMBER(FIND("Plants",C23)),ISNUMBER(FIND("algae",C23)),ISNUMBER(FIND("lettuce",C23)),ISNUMBER(FIND("green gram sprouts ",C23)),ISNUMBER(FIND("Cucurbita pepo",C23)),ISNUMBER(FIND("bean ",C23)),ISNUMBER(FIND("chloroplast",C23)),ISNUMBER(FIND("chlorophyll",C23)),ISNUMBER(FIND("seedling",C23)),ISNUMBER(FIND("canola",C23)),ISNUMBER(FIND("shoot",C23)),ISNUMBER(FIND("photosynthes",C23)),ISNUMBER(FIND(" leaves ",C23)),,ISNUMBER(FIND("agriculture",C23)),ISNUMBER(FIND(" crops ",C23)))</f>
        <v>0</v>
      </c>
      <c r="AF23" t="b">
        <f>OR(ISNUMBER(FIND("bacteria",C23)),ISNUMBER(FIND("Bacteria",C23)),ISNUMBER(FIND("Bacterium",C23)),ISNUMBER(FIND("bacterium",C23)),ISNUMBER(FIND(" coli ",C23)))</f>
        <v>0</v>
      </c>
      <c r="AG23" t="b">
        <f>OR(ISNUMBER(FIND("fungi",C23)),ISNUMBER(FIND("Fungi",C23)),ISNUMBER(FIND("fungus",C23)),ISNUMBER(FIND("Fungus",C23)),ISNUMBER(FIND("mushroom",C23)),ISNUMBER(FIND("Mushroom",C23)),ISNUMBER(FIND(" mold ",C23)))</f>
        <v>0</v>
      </c>
      <c r="AH23" t="b">
        <f>OR(ISNUMBER(FIND("Pig ",C23)),ISNUMBER(FIND("pig ",C23)),ISNUMBER(FIND("Pigs ",C23)),ISNUMBER(FIND("pigs ",C23)))</f>
        <v>0</v>
      </c>
      <c r="AI23" t="b">
        <f>OR(ISNUMBER(FIND(" C. elegans",C23)),ISNUMBER(FIND("Caenorhabditis elegans",C23)),ISNUMBER(FIND("earthworms",C23)),ISNUMBER(FIND(" Ficopomatus enigmaticus",C23)),ISNUMBER(FIND("larva",C23)),ISNUMBER(FIND("Lumbriculus variegatus",C23)),ISNUMBER(FIND("nematode",C23)))</f>
        <v>0</v>
      </c>
      <c r="AJ23" t="b">
        <f>NOT(OR(AA23,AB23,AC23,AD23,AE23,AF23,AG23,AH23,AI23))</f>
        <v>0</v>
      </c>
      <c r="AL23" t="b">
        <f>OR(AA23,AB23,AD23,AE23,AF23,AG23,AH23,AI23)</f>
        <v>1</v>
      </c>
      <c r="AM23" t="b">
        <f>IF(Table1[[#This Row],[In vivo?]],IF(Table1[[#This Row],[Cell]],FALSE,TRUE),FALSE)</f>
        <v>0</v>
      </c>
      <c r="AN23" t="b">
        <f>AND(AC23,AL23)</f>
        <v>1</v>
      </c>
      <c r="AO23" t="b">
        <f>IF(Table1[[#This Row],[Cell]],IF(Table1[[#This Row],[In vivo?]],FALSE,TRUE),FALSE)</f>
        <v>0</v>
      </c>
      <c r="AP23" t="b">
        <f>NOT(OR(Table1[[#This Row],[In vivo?]],Table1[[#This Row],[Only in Cell]]))</f>
        <v>0</v>
      </c>
      <c r="AQ23" t="b">
        <f>IF(OR(Table1[[#This Row],[Rodents]],Table1[[#This Row],[Human]],Table1[[#This Row],[Pig]]),OR(ISNUMBER(FIND("pulmonary",C23)),ISNUMBER(FIND("lung",C23))),"NA")</f>
        <v>1</v>
      </c>
      <c r="AR23" t="b">
        <f>IF(OR(Table1[[#This Row],[Rodents]],Table1[[#This Row],[Human]],Table1[[#This Row],[Pig]]),OR(ISNUMBER(FIND("skin",C23)),ISNUMBER(FIND("dermal",C23))),"NA")</f>
        <v>0</v>
      </c>
      <c r="AS23" t="b">
        <f>IF(OR(Table1[[#This Row],[Rodents]],Table1[[#This Row],[Human]],Table1[[#This Row],[Pig]]),OR(ISNUMBER(FIND("liver",C23)),ISNUMBER(FIND("hepat",C23))),"NA")</f>
        <v>0</v>
      </c>
      <c r="AT23" t="b">
        <f>IF(OR(Table1[[#This Row],[Rodents]],Table1[[#This Row],[Human]],Table1[[#This Row],[Pig]]),OR(ISNUMBER(FIND("kidney",C23)),ISNUMBER(FIND("neph",C23))),"NA")</f>
        <v>0</v>
      </c>
      <c r="AU23" t="b">
        <f>IF(OR(Table1[[#This Row],[Rodents]],Table1[[#This Row],[Human]],Table1[[#This Row],[Pig]]),OR(ISNUMBER(FIND("brain",C23)),ISNUMBER(FIND("neur",C23)),ISNUMBER(FIND("nerv",C23))),"NA")</f>
        <v>0</v>
      </c>
      <c r="AV23" t="b">
        <f>IF(OR(Table1[[#This Row],[Rodents]],Table1[[#This Row],[Human]],Table1[[#This Row],[Pig]]),OR(ISNUMBER(FIND("heart",C23)),ISNUMBER(FIND("cardi",C23))),"NA")</f>
        <v>0</v>
      </c>
      <c r="AW23" t="b">
        <f>IF(OR(Table1[[#This Row],[Rodents]],Table1[[#This Row],[Human]],Table1[[#This Row],[Pig]]),OR(ISNUMBER(FIND("gastro",C23)),ISNUMBER(FIND("intesti",C23)),ISNUMBER(FIND("stomach",C23))),"NA")</f>
        <v>0</v>
      </c>
      <c r="AX23" t="b">
        <f>IF(OR(Table1[[#This Row],[Rodents]],Table1[[#This Row],[Human]],Table1[[#This Row],[Pig]]),NOT(OR(AQ23,AR23,AS23,AT23,AU23,AV23,AW23)),"NA")</f>
        <v>0</v>
      </c>
      <c r="AY23" t="b">
        <f>OR(ISNUMBER(FIND("SWCNT",C23)),ISNUMBER(FIND("SWNT",C23)),ISNUMBER(FIND("single-wall",C23)),ISNUMBER(FIND("single wall",C23)),ISNUMBER(FIND("Single wall",C23)),ISNUMBER(FIND("Single-wall",C23)),ISNUMBER(FIND("SWCNT",B23)),ISNUMBER(FIND("SWNT",B23)),ISNUMBER(FIND("single-wall",B23)),ISNUMBER(FIND("single wall",B23)),ISNUMBER(FIND("Single-wall",B23)),ISNUMBER(FIND("Single wall",B23)))</f>
        <v>0</v>
      </c>
      <c r="AZ23" t="b">
        <f>OR(ISNUMBER(FIND("MWCNT",C23)),ISNUMBER(FIND("MWNT",C23)),ISNUMBER(FIND("multi-wall",C23)),ISNUMBER(FIND("multi wall",C23)),ISNUMBER(FIND("multiwall",C23)),ISNUMBER(FIND("Multi-wall",C23)),ISNUMBER(FIND("Multi wall",C23)),ISNUMBER(FIND("Multiwall",C23)),ISNUMBER(FIND("MWCNT",B23)),ISNUMBER(FIND("MWNT",B23)),ISNUMBER(FIND("multi-wall",B23)),ISNUMBER(FIND("multi wall",B23)),ISNUMBER(FIND("multiwall",B23)),ISNUMBER(FIND("Multi-wall",B23)),ISNUMBER(FIND("Multi wall",B23)),ISNUMBER(FIND("Multiwall",B23)),ISNUMBER(FIND("Double-wall",B23)),ISNUMBER(FIND("Double wall",B23)),ISNUMBER(FIND("Doublewall",B23)),ISNUMBER(FIND("double-wall",B23)),ISNUMBER(FIND("double wall",B23)),ISNUMBER(FIND("doublewall",B23)))</f>
        <v>0</v>
      </c>
      <c r="BA23" t="b">
        <f>AND(Table1[[#This Row],[SWCNT]],Table1[[#This Row],[MWCNT]])</f>
        <v>0</v>
      </c>
      <c r="BB23" t="b">
        <f>IF(Table1[[#This Row],[SWCNT]]=TRUE,FALSE,IF(Table1[[#This Row],[MWCNT]]=TRUE,FALSE,TRUE))</f>
        <v>1</v>
      </c>
      <c r="BC23" s="18"/>
      <c r="BL23" t="s">
        <v>6081</v>
      </c>
      <c r="BM23">
        <f t="shared" si="7"/>
        <v>23.047251687560269</v>
      </c>
      <c r="BN23">
        <f t="shared" si="7"/>
        <v>11.186113789778208</v>
      </c>
      <c r="BO23">
        <f t="shared" si="7"/>
        <v>9.7396335583413691</v>
      </c>
      <c r="BP23">
        <f t="shared" si="7"/>
        <v>8.2931533269045321</v>
      </c>
      <c r="BQ23">
        <f>BS18/SUM($BN18:$CB18)*100</f>
        <v>15.814850530376084</v>
      </c>
      <c r="BS23">
        <f t="shared" si="8"/>
        <v>0.86788813886210214</v>
      </c>
      <c r="BT23">
        <f t="shared" si="8"/>
        <v>5.2073288331726131</v>
      </c>
      <c r="BU23">
        <f t="shared" si="8"/>
        <v>2.9893924783027965</v>
      </c>
      <c r="BV23">
        <f t="shared" si="8"/>
        <v>3.3751205400192865</v>
      </c>
      <c r="BW23">
        <f t="shared" si="8"/>
        <v>7.8109932497589201</v>
      </c>
      <c r="BX23">
        <f t="shared" si="8"/>
        <v>1.9286403085824495</v>
      </c>
      <c r="BY23">
        <f t="shared" si="8"/>
        <v>5.4966248794599801</v>
      </c>
      <c r="BZ23">
        <f t="shared" si="8"/>
        <v>1.7357762777242043</v>
      </c>
      <c r="CA23" t="e">
        <f>#REF!/SUM($BN18:$CB18)*100</f>
        <v>#REF!</v>
      </c>
      <c r="CD23">
        <f t="shared" si="9"/>
        <v>63.934426229508205</v>
      </c>
      <c r="CE23">
        <f t="shared" si="9"/>
        <v>6.557377049180328</v>
      </c>
      <c r="CF23">
        <f t="shared" si="9"/>
        <v>29.508196721311474</v>
      </c>
      <c r="CI23">
        <f t="shared" ref="CI23:CT23" si="12">CI18/SUM($CI18:$CT18)*100</f>
        <v>5.761316872427984</v>
      </c>
      <c r="CJ23">
        <f t="shared" si="12"/>
        <v>13.888888888888889</v>
      </c>
      <c r="CK23">
        <f t="shared" si="12"/>
        <v>32.510288065843625</v>
      </c>
      <c r="CL23">
        <f t="shared" si="12"/>
        <v>0.102880658436214</v>
      </c>
      <c r="CM23">
        <f t="shared" si="12"/>
        <v>2.1604938271604937</v>
      </c>
      <c r="CN23">
        <f t="shared" si="12"/>
        <v>3.2921810699588478</v>
      </c>
      <c r="CO23">
        <f t="shared" si="12"/>
        <v>0.30864197530864196</v>
      </c>
      <c r="CP23">
        <f t="shared" si="12"/>
        <v>0</v>
      </c>
      <c r="CQ23">
        <f t="shared" si="12"/>
        <v>1.2345679012345678</v>
      </c>
      <c r="CR23">
        <f t="shared" si="12"/>
        <v>3.8065843621399176</v>
      </c>
      <c r="CS23">
        <f t="shared" si="12"/>
        <v>23.251028806584362</v>
      </c>
      <c r="CT23">
        <f t="shared" si="12"/>
        <v>13.68312757201646</v>
      </c>
      <c r="CX23">
        <f t="shared" si="11"/>
        <v>50.704225352112672</v>
      </c>
      <c r="CY23">
        <f t="shared" si="11"/>
        <v>2.8169014084507045</v>
      </c>
      <c r="CZ23">
        <f t="shared" si="11"/>
        <v>21.830985915492956</v>
      </c>
      <c r="DA23">
        <f t="shared" si="11"/>
        <v>4.929577464788732</v>
      </c>
      <c r="DB23">
        <f t="shared" si="11"/>
        <v>9.1549295774647899</v>
      </c>
      <c r="DC23">
        <f t="shared" si="11"/>
        <v>6.3380281690140841</v>
      </c>
      <c r="DD23">
        <f t="shared" si="11"/>
        <v>4.225352112676056</v>
      </c>
    </row>
    <row r="24" spans="1:108" ht="314.5">
      <c r="A24" t="s">
        <v>2056</v>
      </c>
      <c r="B24" s="2" t="s">
        <v>2057</v>
      </c>
      <c r="C24" s="16" t="s">
        <v>2058</v>
      </c>
      <c r="D24" s="17" t="s">
        <v>2059</v>
      </c>
      <c r="E24" s="2">
        <v>2017</v>
      </c>
      <c r="F24" t="b">
        <f>OR(ISNUMBER(FIND("cytotoxic",C24)),ISNUMBER(FIND("Cytotoxic",C24)),ISNUMBER(FIND("cellular toxicity",C24)),ISNUMBER(FIND("cell death",C24)),ISNUMBER(FIND("viable",C24)),ISNUMBER(FIND("phytotoxic",C24)),ISNUMBER(FIND("acute toxicity",C24)),ISNUMBER(FIND("MTT",C24)),ISNUMBER(FIND("survival",C24)),ISNUMBER(FIND("prolifer",C24)),ISNUMBER(FIND("apoptosis",C24)),ISNUMBER(FIND("neurotoxic",C24)),ISNUMBER(FIND("  lysis ",C24)),ISNUMBER(FIND("necrosis",C24)),ISNUMBER(FIND("cellular death",C24))*3,ISNUMBER(FIND("LDH",C24)),ISNUMBER(FIND("Acute toxicity",C24)))</f>
        <v>1</v>
      </c>
      <c r="G24" t="b">
        <f>OR(ISNUMBER(FIND("genotoxic",C24)),ISNUMBER(FIND("genotoxicity",C24)),ISNUMBER(FIND("DNA damage",C24)),ISNUMBER(FIND("DNA",C24)),ISNUMBER(FIND("RNA",C24)),ISNUMBER(FIND("mesothelioma",C24)),ISNUMBER(FIND("carcino",C24)),ISNUMBER(FIND("mutagen",C24)),ISNUMBER(FIND("genetic",C24)))</f>
        <v>1</v>
      </c>
      <c r="H24" t="b">
        <f>OR(ISNUMBER(FIND("inflammatory",C24)),ISNUMBER(FIND("inflamm",C24)))</f>
        <v>1</v>
      </c>
      <c r="I24" t="b">
        <f>OR(ISNUMBER(FIND("immune",C24)),ISNUMBER(FIND("immunological",C24)),ISNUMBER(FIND("interleuk",C24)),ISNUMBER(FIND("platelet activation",C24)),ISNUMBER(FIND("monocyte",C24)),ISNUMBER(FIND("leukocyte",C24)),ISNUMBER(FIND("cytokine",C24)),ISNUMBER(FIND("CD4",C24)),ISNUMBER(FIND("CD8",C24)),ISNUMBER(FIND("T-cell",C24)))</f>
        <v>0</v>
      </c>
      <c r="J24" t="b">
        <f>OR(ISNUMBER(FIND("reactive oxygen",C24)),ISNUMBER(FIND("ROS",C24)),ISNUMBER(FIND("free radical",C24)),ISNUMBER(FIND("oxidative stress",C24)),ISNUMBER(FIND("peroxid",C24)),ISNUMBER(FIND("oxidative",C24)),ISNUMBER(FIND("antioxid",C24)))</f>
        <v>1</v>
      </c>
      <c r="K24" t="b">
        <f>OR(ISNUMBER(FIND("autophag",C24)))</f>
        <v>0</v>
      </c>
      <c r="L24" t="b">
        <f>OR(ISNUMBER(FIND("morpholog",C24)))</f>
        <v>0</v>
      </c>
      <c r="M24" t="b">
        <f>OR(ISNUMBER(FIND("fibrosis",C24)),ISNUMBER(FIND("Fibrosis",C24)),ISNUMBER(FIND("fibrot",C24)))</f>
        <v>0</v>
      </c>
      <c r="N24" t="b">
        <f>OR(ISNUMBER(FIND("offspring",C24)),ISNUMBER(FIND("Parental",C24)),ISNUMBER(FIND("parental",C24)),ISNUMBER(FIND("germline",C24)),ISNUMBER(FIND("reproduc",C24)),ISNUMBER(FIND("embryo",C24)))</f>
        <v>0</v>
      </c>
      <c r="O24" t="b">
        <f>OR(ISNUMBER(FIND("metabol",C24)),ISNUMBER(FIND("Metabol",C24)),ISNUMBER(FIND("digest",C24)),ISNUMBER(FIND("mitochon",C24)))</f>
        <v>0</v>
      </c>
      <c r="P24" t="b">
        <f>OR(ISNUMBER(FIND("ecotox",C24)),ISNUMBER(FIND("Ecotox",B24)),ISNUMBER(FIND("ecotox",B24)),ISNUMBER(FIND("Ecotox",C24)))</f>
        <v>0</v>
      </c>
      <c r="Q24" t="b">
        <f>OR(ISNUMBER(FIND("Bioaccum",C24)),ISNUMBER(FIND("bioaccum",C24)),ISNUMBER(FIND("accum",C24)))</f>
        <v>0</v>
      </c>
      <c r="R24" t="b">
        <f>OR(ISNUMBER(FIND("Occupation",C24)),ISNUMBER(FIND("occupation",C24)),ISNUMBER(FIND("worker",C24)),ISNUMBER(FIND("workforce",C24)))</f>
        <v>0</v>
      </c>
      <c r="S24" t="b">
        <f>NOT(OR(F24,G24,H24,I24,J24,K24,L24,M24,N24,O24,P24,Q24,R24))</f>
        <v>0</v>
      </c>
      <c r="U24" t="b">
        <f>OR(Table1[[#This Row],[Inflammation]],Table1[[#This Row],[Immune]])</f>
        <v>1</v>
      </c>
      <c r="V24" t="b">
        <f>IF(OR(Table1[[#This Row],[Rodents]],Table1[[#This Row],[Human]],Table1[[#This Row],[Pig]]),OR(ISNUMBER(FIND("intratrach",C24)),ISNUMBER(FIND("nasal ",C24)),ISNUMBER(FIND("instill",C24))),"NA")</f>
        <v>1</v>
      </c>
      <c r="W24" t="b">
        <f>IF(OR(Table1[[#This Row],[Rodents]],Table1[[#This Row],[Human]],Table1[[#This Row],[Pig]]),OR(ISNUMBER(FIND("dermal",C24)),ISNUMBER(FIND("skin ",C24))),"NA")</f>
        <v>0</v>
      </c>
      <c r="X24" t="b">
        <f>IF(OR(Table1[[#This Row],[Rodents]],Table1[[#This Row],[Human]],Table1[[#This Row],[Pig]]),OR(ISNUMBER(FIND("injected",C24)),ISNUMBER(FIND("periton",C24)),ISNUMBER(FIND("intrascrot",C24))),"NA")</f>
        <v>0</v>
      </c>
      <c r="Y24" t="b">
        <f>IF(OR(Table1[[#This Row],[Rodents]],Table1[[#This Row],[Human]],Table1[[#This Row],[Pig]]),NOT(OR(Table1[[#This Row],[Inhaled/Intratracheal/intranasal]],Table1[[#This Row],[Dermal]],Table1[[#This Row],[Injected]])),"NA")</f>
        <v>0</v>
      </c>
      <c r="AA24" t="b">
        <f>OR(ISNUMBER(FIND("fish ",C24)),ISNUMBER(FIND("Fish ",C24)),ISNUMBER(FIND("aquatic",C24)),ISNUMBER(FIND("daphnids",C24)),ISNUMBER(FIND("Carcinus maenas",C24)),ISNUMBER(FIND("Daphnia",C24)),ISNUMBER(FIND("Ruditapes philippinarum",C24)),ISNUMBER(FIND("daphnia",C24)),ISNUMBER(FIND("marine",C24)),ISNUMBER(FIND("mussel",C24)),ISNUMBER(FIND("algae",C24)),ISNUMBER(FIND("Donax faba",C24)),ISNUMBER(FIND("estuarine",C24)),ISNUMBER(FIND("snail",C24)),ISNUMBER(FIND("Prorocentrum donghaiense",C24)) )</f>
        <v>0</v>
      </c>
      <c r="AB24" t="b">
        <f>OR(ISNUMBER(FIND(" rat ",C24)),ISNUMBER(FIND(" rats ",C24)),ISNUMBER(FIND(" Rats ",C24)),ISNUMBER(FIND(" Rat ",C24)),ISNUMBER(FIND(" rat.",C24)),ISNUMBER(FIND(" rats.",C24)),ISNUMBER(FIND("mouse",C24)),ISNUMBER(FIND("mice",C24)), ISNUMBER(FIND(" Mice",C24)))</f>
        <v>1</v>
      </c>
      <c r="AC24" t="b">
        <f>OR(ISNUMBER(FIND(" cell ",C24)),ISNUMBER(FIND("fibroblast",C24)),ISNUMBER(FIND("macrophage",C24)),ISNUMBER(FIND("epithelial",C24)),ISNUMBER(FIND("endothelial",C24)),ISNUMBER(FIND("neuron",C24)),ISNUMBER(FIND(" cells ",C24)),ISNUMBER(FIND("RBC",C24)),ISNUMBER(FIND("mitochond",C24)),ISNUMBER(FIND("adipocyte",C24)),ISNUMBER(FIND("osteo",C24)),ISNUMBER(FIND("keratin",C24)),ISNUMBER(FIND(" cell's ",C24)),ISNUMBER(FIND("eukary",C24)),ISNUMBER(FIND("sperm",C24)))</f>
        <v>0</v>
      </c>
      <c r="AD24" t="b">
        <f>OR(ISNUMBER(FIND("human",B24)),ISNUMBER(FIND("workers",B24)),ISNUMBER(FIND("workforces",B24)),ISNUMBER(FIND("occupational",B24)),ISNUMBER(FIND("Case report",B24)),ISNUMBER(FIND("Workplaces",B24)),ISNUMBER(FIND("worker",B24)))</f>
        <v>0</v>
      </c>
      <c r="AE24" t="b">
        <f>OR(ISNUMBER(FIND(" plant ",C24)),ISNUMBER(FIND("Plant ",C24)),ISNUMBER(FIND("tomato",C24)),ISNUMBER(FIND("plants",C24)),ISNUMBER(FIND("Plants",C24)),ISNUMBER(FIND("algae",C24)),ISNUMBER(FIND("lettuce",C24)),ISNUMBER(FIND("green gram sprouts ",C24)),ISNUMBER(FIND("Cucurbita pepo",C24)),ISNUMBER(FIND("bean ",C24)),ISNUMBER(FIND("chloroplast",C24)),ISNUMBER(FIND("chlorophyll",C24)),ISNUMBER(FIND("seedling",C24)),ISNUMBER(FIND("canola",C24)),ISNUMBER(FIND("shoot",C24)),ISNUMBER(FIND("photosynthes",C24)),ISNUMBER(FIND(" leaves ",C24)),,ISNUMBER(FIND("agriculture",C24)),ISNUMBER(FIND(" crops ",C24)))</f>
        <v>0</v>
      </c>
      <c r="AF24" t="b">
        <f>OR(ISNUMBER(FIND("bacteria",C24)),ISNUMBER(FIND("Bacteria",C24)),ISNUMBER(FIND("Bacterium",C24)),ISNUMBER(FIND("bacterium",C24)),ISNUMBER(FIND(" coli ",C24)))</f>
        <v>0</v>
      </c>
      <c r="AG24" t="b">
        <f>OR(ISNUMBER(FIND("fungi",C24)),ISNUMBER(FIND("Fungi",C24)),ISNUMBER(FIND("fungus",C24)),ISNUMBER(FIND("Fungus",C24)),ISNUMBER(FIND("mushroom",C24)),ISNUMBER(FIND("Mushroom",C24)),ISNUMBER(FIND(" mold ",C24)))</f>
        <v>0</v>
      </c>
      <c r="AH24" t="b">
        <f>OR(ISNUMBER(FIND("Pig ",C24)),ISNUMBER(FIND("pig ",C24)),ISNUMBER(FIND("Pigs ",C24)),ISNUMBER(FIND("pigs ",C24)))</f>
        <v>0</v>
      </c>
      <c r="AI24" t="b">
        <f>OR(ISNUMBER(FIND(" C. elegans",C24)),ISNUMBER(FIND("Caenorhabditis elegans",C24)),ISNUMBER(FIND("earthworms",C24)),ISNUMBER(FIND(" Ficopomatus enigmaticus",C24)),ISNUMBER(FIND("larva",C24)),ISNUMBER(FIND("Lumbriculus variegatus",C24)),ISNUMBER(FIND("nematode",C24)))</f>
        <v>0</v>
      </c>
      <c r="AJ24" t="b">
        <f>NOT(OR(AA24,AB24,AC24,AD24,AE24,AF24,AG24,AH24,AI24))</f>
        <v>0</v>
      </c>
      <c r="AL24" t="b">
        <f>OR(AA24,AB24,AD24,AE24,AF24,AG24,AH24,AI24)</f>
        <v>1</v>
      </c>
      <c r="AM24" t="b">
        <f>IF(Table1[[#This Row],[In vivo?]],IF(Table1[[#This Row],[Cell]],FALSE,TRUE),FALSE)</f>
        <v>1</v>
      </c>
      <c r="AN24" t="b">
        <f>AND(AC24,AL24)</f>
        <v>0</v>
      </c>
      <c r="AO24" t="b">
        <f>IF(Table1[[#This Row],[Cell]],IF(Table1[[#This Row],[In vivo?]],FALSE,TRUE),FALSE)</f>
        <v>0</v>
      </c>
      <c r="AP24" t="b">
        <f>NOT(OR(Table1[[#This Row],[In vivo?]],Table1[[#This Row],[Only in Cell]]))</f>
        <v>0</v>
      </c>
      <c r="AQ24" t="b">
        <f>IF(OR(Table1[[#This Row],[Rodents]],Table1[[#This Row],[Human]],Table1[[#This Row],[Pig]]),OR(ISNUMBER(FIND("pulmonary",C24)),ISNUMBER(FIND("lung",C24))),"NA")</f>
        <v>0</v>
      </c>
      <c r="AR24" t="b">
        <f>IF(OR(Table1[[#This Row],[Rodents]],Table1[[#This Row],[Human]],Table1[[#This Row],[Pig]]),OR(ISNUMBER(FIND("skin",C24)),ISNUMBER(FIND("dermal",C24))),"NA")</f>
        <v>0</v>
      </c>
      <c r="AS24" t="b">
        <f>IF(OR(Table1[[#This Row],[Rodents]],Table1[[#This Row],[Human]],Table1[[#This Row],[Pig]]),OR(ISNUMBER(FIND("liver",C24)),ISNUMBER(FIND("hepat",C24))),"NA")</f>
        <v>0</v>
      </c>
      <c r="AT24" t="b">
        <f>IF(OR(Table1[[#This Row],[Rodents]],Table1[[#This Row],[Human]],Table1[[#This Row],[Pig]]),OR(ISNUMBER(FIND("kidney",C24)),ISNUMBER(FIND("neph",C24))),"NA")</f>
        <v>0</v>
      </c>
      <c r="AU24" t="b">
        <f>IF(OR(Table1[[#This Row],[Rodents]],Table1[[#This Row],[Human]],Table1[[#This Row],[Pig]]),OR(ISNUMBER(FIND("brain",C24)),ISNUMBER(FIND("neur",C24)),ISNUMBER(FIND("nerv",C24))),"NA")</f>
        <v>0</v>
      </c>
      <c r="AV24" t="b">
        <f>IF(OR(Table1[[#This Row],[Rodents]],Table1[[#This Row],[Human]],Table1[[#This Row],[Pig]]),OR(ISNUMBER(FIND("heart",C24)),ISNUMBER(FIND("cardi",C24))),"NA")</f>
        <v>0</v>
      </c>
      <c r="AW24" t="b">
        <f>IF(OR(Table1[[#This Row],[Rodents]],Table1[[#This Row],[Human]],Table1[[#This Row],[Pig]]),OR(ISNUMBER(FIND("gastro",C24)),ISNUMBER(FIND("intesti",C24)),ISNUMBER(FIND("stomach",C24))),"NA")</f>
        <v>0</v>
      </c>
      <c r="AX24" t="b">
        <f>IF(OR(Table1[[#This Row],[Rodents]],Table1[[#This Row],[Human]],Table1[[#This Row],[Pig]]),NOT(OR(AQ24,AR24,AS24,AT24,AU24,AV24,AW24)),"NA")</f>
        <v>1</v>
      </c>
      <c r="AY24" t="b">
        <f>OR(ISNUMBER(FIND("SWCNT",C24)),ISNUMBER(FIND("SWNT",C24)),ISNUMBER(FIND("single-wall",C24)),ISNUMBER(FIND("single wall",C24)),ISNUMBER(FIND("Single wall",C24)),ISNUMBER(FIND("Single-wall",C24)),ISNUMBER(FIND("SWCNT",B24)),ISNUMBER(FIND("SWNT",B24)),ISNUMBER(FIND("single-wall",B24)),ISNUMBER(FIND("single wall",B24)),ISNUMBER(FIND("Single-wall",B24)),ISNUMBER(FIND("Single wall",B24)))</f>
        <v>0</v>
      </c>
      <c r="AZ24" t="b">
        <f>OR(ISNUMBER(FIND("MWCNT",C24)),ISNUMBER(FIND("MWNT",C24)),ISNUMBER(FIND("multi-wall",C24)),ISNUMBER(FIND("multi wall",C24)),ISNUMBER(FIND("multiwall",C24)),ISNUMBER(FIND("Multi-wall",C24)),ISNUMBER(FIND("Multi wall",C24)),ISNUMBER(FIND("Multiwall",C24)),ISNUMBER(FIND("MWCNT",B24)),ISNUMBER(FIND("MWNT",B24)),ISNUMBER(FIND("multi-wall",B24)),ISNUMBER(FIND("multi wall",B24)),ISNUMBER(FIND("multiwall",B24)),ISNUMBER(FIND("Multi-wall",B24)),ISNUMBER(FIND("Multi wall",B24)),ISNUMBER(FIND("Multiwall",B24)),ISNUMBER(FIND("Double-wall",B24)),ISNUMBER(FIND("Double wall",B24)),ISNUMBER(FIND("Doublewall",B24)),ISNUMBER(FIND("double-wall",B24)),ISNUMBER(FIND("double wall",B24)),ISNUMBER(FIND("doublewall",B24)))</f>
        <v>0</v>
      </c>
      <c r="BA24" t="b">
        <f>AND(Table1[[#This Row],[SWCNT]],Table1[[#This Row],[MWCNT]])</f>
        <v>0</v>
      </c>
      <c r="BB24" t="b">
        <f>IF(Table1[[#This Row],[SWCNT]]=TRUE,FALSE,IF(Table1[[#This Row],[MWCNT]]=TRUE,FALSE,TRUE))</f>
        <v>1</v>
      </c>
      <c r="BC24" s="18"/>
      <c r="BL24" t="s">
        <v>6082</v>
      </c>
      <c r="BM24">
        <f t="shared" si="7"/>
        <v>20.902806018706791</v>
      </c>
      <c r="BN24">
        <f t="shared" si="7"/>
        <v>12.118747458316388</v>
      </c>
      <c r="BO24">
        <f t="shared" si="7"/>
        <v>13.094753965026435</v>
      </c>
      <c r="BP24">
        <f t="shared" si="7"/>
        <v>9.6787311915412779</v>
      </c>
      <c r="BQ24">
        <f>BS19/SUM($BN19:$CB19)*100</f>
        <v>13.094753965026435</v>
      </c>
      <c r="BS24">
        <f t="shared" si="8"/>
        <v>0.7726718178121188</v>
      </c>
      <c r="BT24">
        <f t="shared" si="8"/>
        <v>3.6193574623830829</v>
      </c>
      <c r="BU24">
        <f t="shared" si="8"/>
        <v>5.2867019113460758</v>
      </c>
      <c r="BV24">
        <f t="shared" si="8"/>
        <v>2.7653517690117932</v>
      </c>
      <c r="BW24">
        <f t="shared" si="8"/>
        <v>5.9373729158194388</v>
      </c>
      <c r="BX24">
        <f t="shared" si="8"/>
        <v>2.0740138267588448</v>
      </c>
      <c r="BY24">
        <f t="shared" si="8"/>
        <v>6.0593737291581942</v>
      </c>
      <c r="BZ24">
        <f t="shared" si="8"/>
        <v>2.887352582350549</v>
      </c>
      <c r="CA24" t="e">
        <f>#REF!/SUM($BN19:$CB19)*100</f>
        <v>#REF!</v>
      </c>
      <c r="CD24">
        <f t="shared" si="9"/>
        <v>65.06849315068493</v>
      </c>
      <c r="CE24">
        <f t="shared" si="9"/>
        <v>4.7945205479452051</v>
      </c>
      <c r="CF24">
        <f t="shared" si="9"/>
        <v>30.136986301369863</v>
      </c>
      <c r="CI24">
        <f t="shared" ref="CI24:CT24" si="13">CI19/SUM($CI19:$CT19)*100</f>
        <v>4.6689303904923607</v>
      </c>
      <c r="CJ24">
        <f t="shared" si="13"/>
        <v>15.534804753820033</v>
      </c>
      <c r="CK24">
        <f t="shared" si="13"/>
        <v>30.390492359932086</v>
      </c>
      <c r="CL24">
        <f t="shared" si="13"/>
        <v>0.29711375212224106</v>
      </c>
      <c r="CM24">
        <f t="shared" si="13"/>
        <v>3.5229202037351444</v>
      </c>
      <c r="CN24">
        <f t="shared" si="13"/>
        <v>1.9100169779286926</v>
      </c>
      <c r="CO24">
        <f t="shared" si="13"/>
        <v>0.29711375212224106</v>
      </c>
      <c r="CP24">
        <f t="shared" si="13"/>
        <v>4.2444821731748725E-2</v>
      </c>
      <c r="CQ24">
        <f t="shared" si="13"/>
        <v>1.6129032258064515</v>
      </c>
      <c r="CR24">
        <f t="shared" si="13"/>
        <v>1.7402376910016979</v>
      </c>
      <c r="CS24">
        <f t="shared" si="13"/>
        <v>25.679117147707981</v>
      </c>
      <c r="CT24">
        <f t="shared" si="13"/>
        <v>14.303904923599319</v>
      </c>
      <c r="CX24">
        <f t="shared" si="11"/>
        <v>59.11330049261084</v>
      </c>
      <c r="CY24">
        <f t="shared" si="11"/>
        <v>1.9704433497536946</v>
      </c>
      <c r="CZ24">
        <f t="shared" si="11"/>
        <v>19.21182266009852</v>
      </c>
      <c r="DA24">
        <f t="shared" si="11"/>
        <v>5.4187192118226601</v>
      </c>
      <c r="DB24">
        <f t="shared" si="11"/>
        <v>7.1428571428571423</v>
      </c>
      <c r="DC24">
        <f t="shared" si="11"/>
        <v>5.9113300492610836</v>
      </c>
      <c r="DD24">
        <f t="shared" si="11"/>
        <v>1.2315270935960592</v>
      </c>
    </row>
    <row r="25" spans="1:108" ht="222">
      <c r="A25" t="s">
        <v>2108</v>
      </c>
      <c r="B25" s="2" t="s">
        <v>2110</v>
      </c>
      <c r="C25" s="16" t="s">
        <v>2112</v>
      </c>
      <c r="D25" s="17" t="s">
        <v>2114</v>
      </c>
      <c r="E25" s="2">
        <v>2017</v>
      </c>
      <c r="F25" t="b">
        <f>OR(ISNUMBER(FIND("cytotoxic",C25)),ISNUMBER(FIND("Cytotoxic",C25)),ISNUMBER(FIND("cellular toxicity",C25)),ISNUMBER(FIND("cell death",C25)),ISNUMBER(FIND("viable",C25)),ISNUMBER(FIND("phytotoxic",C25)),ISNUMBER(FIND("acute toxicity",C25)),ISNUMBER(FIND("MTT",C25)),ISNUMBER(FIND("survival",C25)),ISNUMBER(FIND("prolifer",C25)),ISNUMBER(FIND("apoptosis",C25)),ISNUMBER(FIND("neurotoxic",C25)),ISNUMBER(FIND("  lysis ",C25)),ISNUMBER(FIND("necrosis",C25)),ISNUMBER(FIND("cellular death",C25))*3,ISNUMBER(FIND("LDH",C25)),ISNUMBER(FIND("Acute toxicity",C25)))</f>
        <v>0</v>
      </c>
      <c r="G25" t="b">
        <f>OR(ISNUMBER(FIND("genotoxic",C25)),ISNUMBER(FIND("genotoxicity",C25)),ISNUMBER(FIND("DNA damage",C25)),ISNUMBER(FIND("DNA",C25)),ISNUMBER(FIND("RNA",C25)),ISNUMBER(FIND("mesothelioma",C25)),ISNUMBER(FIND("carcino",C25)),ISNUMBER(FIND("mutagen",C25)),ISNUMBER(FIND("genetic",C25)))</f>
        <v>0</v>
      </c>
      <c r="H25" t="b">
        <f>OR(ISNUMBER(FIND("inflammatory",C25)),ISNUMBER(FIND("inflamm",C25)))</f>
        <v>1</v>
      </c>
      <c r="I25" t="b">
        <f>OR(ISNUMBER(FIND("immune",C25)),ISNUMBER(FIND("immunological",C25)),ISNUMBER(FIND("interleuk",C25)),ISNUMBER(FIND("platelet activation",C25)),ISNUMBER(FIND("monocyte",C25)),ISNUMBER(FIND("leukocyte",C25)),ISNUMBER(FIND("cytokine",C25)),ISNUMBER(FIND("CD4",C25)),ISNUMBER(FIND("CD8",C25)),ISNUMBER(FIND("T-cell",C25)))</f>
        <v>0</v>
      </c>
      <c r="J25" t="b">
        <f>OR(ISNUMBER(FIND("reactive oxygen",C25)),ISNUMBER(FIND("ROS",C25)),ISNUMBER(FIND("free radical",C25)),ISNUMBER(FIND("oxidative stress",C25)),ISNUMBER(FIND("peroxid",C25)),ISNUMBER(FIND("oxidative",C25)),ISNUMBER(FIND("antioxid",C25)))</f>
        <v>0</v>
      </c>
      <c r="K25" t="b">
        <f>OR(ISNUMBER(FIND("autophag",C25)))</f>
        <v>0</v>
      </c>
      <c r="L25" t="b">
        <f>OR(ISNUMBER(FIND("morpholog",C25)))</f>
        <v>0</v>
      </c>
      <c r="M25" t="b">
        <f>OR(ISNUMBER(FIND("fibrosis",C25)),ISNUMBER(FIND("Fibrosis",C25)),ISNUMBER(FIND("fibrot",C25)))</f>
        <v>0</v>
      </c>
      <c r="N25" t="b">
        <f>OR(ISNUMBER(FIND("offspring",C25)),ISNUMBER(FIND("Parental",C25)),ISNUMBER(FIND("parental",C25)),ISNUMBER(FIND("germline",C25)),ISNUMBER(FIND("reproduc",C25)),ISNUMBER(FIND("embryo",C25)))</f>
        <v>0</v>
      </c>
      <c r="O25" t="b">
        <f>OR(ISNUMBER(FIND("metabol",C25)),ISNUMBER(FIND("Metabol",C25)),ISNUMBER(FIND("digest",C25)),ISNUMBER(FIND("mitochon",C25)))</f>
        <v>0</v>
      </c>
      <c r="P25" t="b">
        <f>OR(ISNUMBER(FIND("ecotox",C25)),ISNUMBER(FIND("Ecotox",B25)),ISNUMBER(FIND("ecotox",B25)),ISNUMBER(FIND("Ecotox",C25)))</f>
        <v>0</v>
      </c>
      <c r="Q25" t="b">
        <f>OR(ISNUMBER(FIND("Bioaccum",C25)),ISNUMBER(FIND("bioaccum",C25)),ISNUMBER(FIND("accum",C25)))</f>
        <v>0</v>
      </c>
      <c r="R25" t="b">
        <f>OR(ISNUMBER(FIND("Occupation",C25)),ISNUMBER(FIND("occupation",C25)),ISNUMBER(FIND("worker",C25)),ISNUMBER(FIND("workforce",C25)))</f>
        <v>0</v>
      </c>
      <c r="S25" t="b">
        <f>NOT(OR(F25,G25,H25,I25,J25,K25,L25,M25,N25,O25,P25,Q25,R25))</f>
        <v>0</v>
      </c>
      <c r="U25" t="b">
        <f>OR(Table1[[#This Row],[Inflammation]],Table1[[#This Row],[Immune]])</f>
        <v>1</v>
      </c>
      <c r="V25" t="str">
        <f>IF(OR(Table1[[#This Row],[Rodents]],Table1[[#This Row],[Human]],Table1[[#This Row],[Pig]]),OR(ISNUMBER(FIND("intratrach",C25)),ISNUMBER(FIND("nasal ",C25)),ISNUMBER(FIND("instill",C25))),"NA")</f>
        <v>NA</v>
      </c>
      <c r="W25" t="str">
        <f>IF(OR(Table1[[#This Row],[Rodents]],Table1[[#This Row],[Human]],Table1[[#This Row],[Pig]]),OR(ISNUMBER(FIND("dermal",C25)),ISNUMBER(FIND("skin ",C25))),"NA")</f>
        <v>NA</v>
      </c>
      <c r="X25" t="str">
        <f>IF(OR(Table1[[#This Row],[Rodents]],Table1[[#This Row],[Human]],Table1[[#This Row],[Pig]]),OR(ISNUMBER(FIND("injected",C25)),ISNUMBER(FIND("periton",C25)),ISNUMBER(FIND("intrascrot",C25))),"NA")</f>
        <v>NA</v>
      </c>
      <c r="Y25" t="str">
        <f>IF(OR(Table1[[#This Row],[Rodents]],Table1[[#This Row],[Human]],Table1[[#This Row],[Pig]]),NOT(OR(Table1[[#This Row],[Inhaled/Intratracheal/intranasal]],Table1[[#This Row],[Dermal]],Table1[[#This Row],[Injected]])),"NA")</f>
        <v>NA</v>
      </c>
      <c r="AA25" t="b">
        <f>OR(ISNUMBER(FIND("fish ",C25)),ISNUMBER(FIND("Fish ",C25)),ISNUMBER(FIND("aquatic",C25)),ISNUMBER(FIND("daphnids",C25)),ISNUMBER(FIND("Carcinus maenas",C25)),ISNUMBER(FIND("Daphnia",C25)),ISNUMBER(FIND("Ruditapes philippinarum",C25)),ISNUMBER(FIND("daphnia",C25)),ISNUMBER(FIND("marine",C25)),ISNUMBER(FIND("mussel",C25)),ISNUMBER(FIND("algae",C25)),ISNUMBER(FIND("Donax faba",C25)),ISNUMBER(FIND("estuarine",C25)),ISNUMBER(FIND("snail",C25)),ISNUMBER(FIND("Prorocentrum donghaiense",C25)) )</f>
        <v>0</v>
      </c>
      <c r="AB25" t="b">
        <f>OR(ISNUMBER(FIND(" rat ",C25)),ISNUMBER(FIND(" rats ",C25)),ISNUMBER(FIND(" Rats ",C25)),ISNUMBER(FIND(" Rat ",C25)),ISNUMBER(FIND(" rat.",C25)),ISNUMBER(FIND(" rats.",C25)),ISNUMBER(FIND("mouse",C25)),ISNUMBER(FIND("mice",C25)), ISNUMBER(FIND(" Mice",C25)))</f>
        <v>0</v>
      </c>
      <c r="AC25" t="b">
        <f>OR(ISNUMBER(FIND(" cell ",C25)),ISNUMBER(FIND("fibroblast",C25)),ISNUMBER(FIND("macrophage",C25)),ISNUMBER(FIND("epithelial",C25)),ISNUMBER(FIND("endothelial",C25)),ISNUMBER(FIND("neuron",C25)),ISNUMBER(FIND(" cells ",C25)),ISNUMBER(FIND("RBC",C25)),ISNUMBER(FIND("mitochond",C25)),ISNUMBER(FIND("adipocyte",C25)),ISNUMBER(FIND("osteo",C25)),ISNUMBER(FIND("keratin",C25)),ISNUMBER(FIND(" cell's ",C25)),ISNUMBER(FIND("eukary",C25)),ISNUMBER(FIND("sperm",C25)))</f>
        <v>1</v>
      </c>
      <c r="AD25" t="b">
        <f>OR(ISNUMBER(FIND("human",B25)),ISNUMBER(FIND("workers",B25)),ISNUMBER(FIND("workforces",B25)),ISNUMBER(FIND("occupational",B25)),ISNUMBER(FIND("Case report",B25)),ISNUMBER(FIND("Workplaces",B25)),ISNUMBER(FIND("worker",B25)))</f>
        <v>0</v>
      </c>
      <c r="AE25" t="b">
        <f>OR(ISNUMBER(FIND(" plant ",C25)),ISNUMBER(FIND("Plant ",C25)),ISNUMBER(FIND("tomato",C25)),ISNUMBER(FIND("plants",C25)),ISNUMBER(FIND("Plants",C25)),ISNUMBER(FIND("algae",C25)),ISNUMBER(FIND("lettuce",C25)),ISNUMBER(FIND("green gram sprouts ",C25)),ISNUMBER(FIND("Cucurbita pepo",C25)),ISNUMBER(FIND("bean ",C25)),ISNUMBER(FIND("chloroplast",C25)),ISNUMBER(FIND("chlorophyll",C25)),ISNUMBER(FIND("seedling",C25)),ISNUMBER(FIND("canola",C25)),ISNUMBER(FIND("shoot",C25)),ISNUMBER(FIND("photosynthes",C25)),ISNUMBER(FIND(" leaves ",C25)),,ISNUMBER(FIND("agriculture",C25)),ISNUMBER(FIND(" crops ",C25)))</f>
        <v>0</v>
      </c>
      <c r="AF25" t="b">
        <f>OR(ISNUMBER(FIND("bacteria",C25)),ISNUMBER(FIND("Bacteria",C25)),ISNUMBER(FIND("Bacterium",C25)),ISNUMBER(FIND("bacterium",C25)),ISNUMBER(FIND(" coli ",C25)))</f>
        <v>0</v>
      </c>
      <c r="AG25" t="b">
        <f>OR(ISNUMBER(FIND("fungi",C25)),ISNUMBER(FIND("Fungi",C25)),ISNUMBER(FIND("fungus",C25)),ISNUMBER(FIND("Fungus",C25)),ISNUMBER(FIND("mushroom",C25)),ISNUMBER(FIND("Mushroom",C25)),ISNUMBER(FIND(" mold ",C25)))</f>
        <v>0</v>
      </c>
      <c r="AH25" t="b">
        <f>OR(ISNUMBER(FIND("Pig ",C25)),ISNUMBER(FIND("pig ",C25)),ISNUMBER(FIND("Pigs ",C25)),ISNUMBER(FIND("pigs ",C25)))</f>
        <v>0</v>
      </c>
      <c r="AI25" t="b">
        <f>OR(ISNUMBER(FIND(" C. elegans",C25)),ISNUMBER(FIND("Caenorhabditis elegans",C25)),ISNUMBER(FIND("earthworms",C25)),ISNUMBER(FIND(" Ficopomatus enigmaticus",C25)),ISNUMBER(FIND("larva",C25)),ISNUMBER(FIND("Lumbriculus variegatus",C25)),ISNUMBER(FIND("nematode",C25)))</f>
        <v>0</v>
      </c>
      <c r="AJ25" t="b">
        <f>NOT(OR(AA25,AB25,AC25,AD25,AE25,AF25,AG25,AH25,AI25))</f>
        <v>0</v>
      </c>
      <c r="AL25" t="b">
        <f>OR(AA25,AB25,AD25,AE25,AF25,AG25,AH25,AI25)</f>
        <v>0</v>
      </c>
      <c r="AM25" t="b">
        <f>IF(Table1[[#This Row],[In vivo?]],IF(Table1[[#This Row],[Cell]],FALSE,TRUE),FALSE)</f>
        <v>0</v>
      </c>
      <c r="AN25" t="b">
        <f>AND(AC25,AL25)</f>
        <v>0</v>
      </c>
      <c r="AO25" t="b">
        <f>IF(Table1[[#This Row],[Cell]],IF(Table1[[#This Row],[In vivo?]],FALSE,TRUE),FALSE)</f>
        <v>1</v>
      </c>
      <c r="AP25" t="b">
        <f>NOT(OR(Table1[[#This Row],[In vivo?]],Table1[[#This Row],[Only in Cell]]))</f>
        <v>0</v>
      </c>
      <c r="AQ25" t="str">
        <f>IF(OR(Table1[[#This Row],[Rodents]],Table1[[#This Row],[Human]],Table1[[#This Row],[Pig]]),OR(ISNUMBER(FIND("pulmonary",C25)),ISNUMBER(FIND("lung",C25))),"NA")</f>
        <v>NA</v>
      </c>
      <c r="AR25" t="str">
        <f>IF(OR(Table1[[#This Row],[Rodents]],Table1[[#This Row],[Human]],Table1[[#This Row],[Pig]]),OR(ISNUMBER(FIND("skin",C25)),ISNUMBER(FIND("dermal",C25))),"NA")</f>
        <v>NA</v>
      </c>
      <c r="AS25" t="str">
        <f>IF(OR(Table1[[#This Row],[Rodents]],Table1[[#This Row],[Human]],Table1[[#This Row],[Pig]]),OR(ISNUMBER(FIND("liver",C25)),ISNUMBER(FIND("hepat",C25))),"NA")</f>
        <v>NA</v>
      </c>
      <c r="AT25" t="str">
        <f>IF(OR(Table1[[#This Row],[Rodents]],Table1[[#This Row],[Human]],Table1[[#This Row],[Pig]]),OR(ISNUMBER(FIND("kidney",C25)),ISNUMBER(FIND("neph",C25))),"NA")</f>
        <v>NA</v>
      </c>
      <c r="AU25" t="str">
        <f>IF(OR(Table1[[#This Row],[Rodents]],Table1[[#This Row],[Human]],Table1[[#This Row],[Pig]]),OR(ISNUMBER(FIND("brain",C25)),ISNUMBER(FIND("neur",C25)),ISNUMBER(FIND("nerv",C25))),"NA")</f>
        <v>NA</v>
      </c>
      <c r="AV25" t="str">
        <f>IF(OR(Table1[[#This Row],[Rodents]],Table1[[#This Row],[Human]],Table1[[#This Row],[Pig]]),OR(ISNUMBER(FIND("heart",C25)),ISNUMBER(FIND("cardi",C25))),"NA")</f>
        <v>NA</v>
      </c>
      <c r="AW25" t="str">
        <f>IF(OR(Table1[[#This Row],[Rodents]],Table1[[#This Row],[Human]],Table1[[#This Row],[Pig]]),OR(ISNUMBER(FIND("gastro",C25)),ISNUMBER(FIND("intesti",C25)),ISNUMBER(FIND("stomach",C25))),"NA")</f>
        <v>NA</v>
      </c>
      <c r="AX25" t="str">
        <f>IF(OR(Table1[[#This Row],[Rodents]],Table1[[#This Row],[Human]],Table1[[#This Row],[Pig]]),NOT(OR(AQ25,AR25,AS25,AT25,AU25,AV25,AW25)),"NA")</f>
        <v>NA</v>
      </c>
      <c r="AY25" t="b">
        <f>OR(ISNUMBER(FIND("SWCNT",C25)),ISNUMBER(FIND("SWNT",C25)),ISNUMBER(FIND("single-wall",C25)),ISNUMBER(FIND("single wall",C25)),ISNUMBER(FIND("Single wall",C25)),ISNUMBER(FIND("Single-wall",C25)),ISNUMBER(FIND("SWCNT",B25)),ISNUMBER(FIND("SWNT",B25)),ISNUMBER(FIND("single-wall",B25)),ISNUMBER(FIND("single wall",B25)),ISNUMBER(FIND("Single-wall",B25)),ISNUMBER(FIND("Single wall",B25)))</f>
        <v>0</v>
      </c>
      <c r="AZ25" t="b">
        <f>OR(ISNUMBER(FIND("MWCNT",C25)),ISNUMBER(FIND("MWNT",C25)),ISNUMBER(FIND("multi-wall",C25)),ISNUMBER(FIND("multi wall",C25)),ISNUMBER(FIND("multiwall",C25)),ISNUMBER(FIND("Multi-wall",C25)),ISNUMBER(FIND("Multi wall",C25)),ISNUMBER(FIND("Multiwall",C25)),ISNUMBER(FIND("MWCNT",B25)),ISNUMBER(FIND("MWNT",B25)),ISNUMBER(FIND("multi-wall",B25)),ISNUMBER(FIND("multi wall",B25)),ISNUMBER(FIND("multiwall",B25)),ISNUMBER(FIND("Multi-wall",B25)),ISNUMBER(FIND("Multi wall",B25)),ISNUMBER(FIND("Multiwall",B25)),ISNUMBER(FIND("Double-wall",B25)),ISNUMBER(FIND("Double wall",B25)),ISNUMBER(FIND("Doublewall",B25)),ISNUMBER(FIND("double-wall",B25)),ISNUMBER(FIND("double wall",B25)),ISNUMBER(FIND("doublewall",B25)))</f>
        <v>0</v>
      </c>
      <c r="BA25" t="b">
        <f>AND(Table1[[#This Row],[SWCNT]],Table1[[#This Row],[MWCNT]])</f>
        <v>0</v>
      </c>
      <c r="BB25" t="b">
        <f>IF(Table1[[#This Row],[SWCNT]]=TRUE,FALSE,IF(Table1[[#This Row],[MWCNT]]=TRUE,FALSE,TRUE))</f>
        <v>1</v>
      </c>
      <c r="BC25" s="18"/>
    </row>
    <row r="26" spans="1:108" ht="259">
      <c r="A26" t="s">
        <v>2301</v>
      </c>
      <c r="B26" s="2" t="s">
        <v>2306</v>
      </c>
      <c r="C26" s="16" t="s">
        <v>2311</v>
      </c>
      <c r="D26" s="17" t="s">
        <v>1240</v>
      </c>
      <c r="E26" s="2">
        <v>2017</v>
      </c>
      <c r="F26" t="b">
        <f>OR(ISNUMBER(FIND("cytotoxic",C26)),ISNUMBER(FIND("Cytotoxic",C26)),ISNUMBER(FIND("cellular toxicity",C26)),ISNUMBER(FIND("cell death",C26)),ISNUMBER(FIND("viable",C26)),ISNUMBER(FIND("phytotoxic",C26)),ISNUMBER(FIND("acute toxicity",C26)),ISNUMBER(FIND("MTT",C26)),ISNUMBER(FIND("survival",C26)),ISNUMBER(FIND("prolifer",C26)),ISNUMBER(FIND("apoptosis",C26)),ISNUMBER(FIND("neurotoxic",C26)),ISNUMBER(FIND("  lysis ",C26)),ISNUMBER(FIND("necrosis",C26)),ISNUMBER(FIND("cellular death",C26))*3,ISNUMBER(FIND("LDH",C26)),ISNUMBER(FIND("Acute toxicity",C26)))</f>
        <v>0</v>
      </c>
      <c r="G26" t="b">
        <f>OR(ISNUMBER(FIND("genotoxic",C26)),ISNUMBER(FIND("genotoxicity",C26)),ISNUMBER(FIND("DNA damage",C26)),ISNUMBER(FIND("DNA",C26)),ISNUMBER(FIND("RNA",C26)),ISNUMBER(FIND("mesothelioma",C26)),ISNUMBER(FIND("carcino",C26)),ISNUMBER(FIND("mutagen",C26)),ISNUMBER(FIND("genetic",C26)))</f>
        <v>0</v>
      </c>
      <c r="H26" t="b">
        <f>OR(ISNUMBER(FIND("inflammatory",C26)),ISNUMBER(FIND("inflamm",C26)))</f>
        <v>1</v>
      </c>
      <c r="I26" t="b">
        <f>OR(ISNUMBER(FIND("immune",C26)),ISNUMBER(FIND("immunological",C26)),ISNUMBER(FIND("interleuk",C26)),ISNUMBER(FIND("platelet activation",C26)),ISNUMBER(FIND("monocyte",C26)),ISNUMBER(FIND("leukocyte",C26)),ISNUMBER(FIND("cytokine",C26)),ISNUMBER(FIND("CD4",C26)),ISNUMBER(FIND("CD8",C26)),ISNUMBER(FIND("T-cell",C26)))</f>
        <v>1</v>
      </c>
      <c r="J26" t="b">
        <f>OR(ISNUMBER(FIND("reactive oxygen",C26)),ISNUMBER(FIND("ROS",C26)),ISNUMBER(FIND("free radical",C26)),ISNUMBER(FIND("oxidative stress",C26)),ISNUMBER(FIND("peroxid",C26)),ISNUMBER(FIND("oxidative",C26)),ISNUMBER(FIND("antioxid",C26)))</f>
        <v>0</v>
      </c>
      <c r="K26" t="b">
        <f>OR(ISNUMBER(FIND("autophag",C26)))</f>
        <v>0</v>
      </c>
      <c r="L26" t="b">
        <f>OR(ISNUMBER(FIND("morpholog",C26)))</f>
        <v>0</v>
      </c>
      <c r="M26" t="b">
        <f>OR(ISNUMBER(FIND("fibrosis",C26)),ISNUMBER(FIND("Fibrosis",C26)),ISNUMBER(FIND("fibrot",C26)))</f>
        <v>0</v>
      </c>
      <c r="N26" t="b">
        <f>OR(ISNUMBER(FIND("offspring",C26)),ISNUMBER(FIND("Parental",C26)),ISNUMBER(FIND("parental",C26)),ISNUMBER(FIND("germline",C26)),ISNUMBER(FIND("reproduc",C26)),ISNUMBER(FIND("embryo",C26)))</f>
        <v>0</v>
      </c>
      <c r="O26" t="b">
        <f>OR(ISNUMBER(FIND("metabol",C26)),ISNUMBER(FIND("Metabol",C26)),ISNUMBER(FIND("digest",C26)),ISNUMBER(FIND("mitochon",C26)))</f>
        <v>0</v>
      </c>
      <c r="P26" t="b">
        <f>OR(ISNUMBER(FIND("ecotox",C26)),ISNUMBER(FIND("Ecotox",B26)),ISNUMBER(FIND("ecotox",B26)),ISNUMBER(FIND("Ecotox",C26)))</f>
        <v>0</v>
      </c>
      <c r="Q26" t="b">
        <f>OR(ISNUMBER(FIND("Bioaccum",C26)),ISNUMBER(FIND("bioaccum",C26)),ISNUMBER(FIND("accum",C26)))</f>
        <v>0</v>
      </c>
      <c r="R26" t="b">
        <f>OR(ISNUMBER(FIND("Occupation",C26)),ISNUMBER(FIND("occupation",C26)),ISNUMBER(FIND("worker",C26)),ISNUMBER(FIND("workforce",C26)))</f>
        <v>0</v>
      </c>
      <c r="S26" t="b">
        <f>NOT(OR(F26,G26,H26,I26,J26,K26,L26,M26,N26,O26,P26,Q26,R26))</f>
        <v>0</v>
      </c>
      <c r="U26" t="b">
        <f>OR(Table1[[#This Row],[Inflammation]],Table1[[#This Row],[Immune]])</f>
        <v>1</v>
      </c>
      <c r="V26" t="str">
        <f>IF(OR(Table1[[#This Row],[Rodents]],Table1[[#This Row],[Human]],Table1[[#This Row],[Pig]]),OR(ISNUMBER(FIND("intratrach",C26)),ISNUMBER(FIND("nasal ",C26)),ISNUMBER(FIND("instill",C26))),"NA")</f>
        <v>NA</v>
      </c>
      <c r="W26" t="str">
        <f>IF(OR(Table1[[#This Row],[Rodents]],Table1[[#This Row],[Human]],Table1[[#This Row],[Pig]]),OR(ISNUMBER(FIND("dermal",C26)),ISNUMBER(FIND("skin ",C26))),"NA")</f>
        <v>NA</v>
      </c>
      <c r="X26" t="str">
        <f>IF(OR(Table1[[#This Row],[Rodents]],Table1[[#This Row],[Human]],Table1[[#This Row],[Pig]]),OR(ISNUMBER(FIND("injected",C26)),ISNUMBER(FIND("periton",C26)),ISNUMBER(FIND("intrascrot",C26))),"NA")</f>
        <v>NA</v>
      </c>
      <c r="Y26" t="str">
        <f>IF(OR(Table1[[#This Row],[Rodents]],Table1[[#This Row],[Human]],Table1[[#This Row],[Pig]]),NOT(OR(Table1[[#This Row],[Inhaled/Intratracheal/intranasal]],Table1[[#This Row],[Dermal]],Table1[[#This Row],[Injected]])),"NA")</f>
        <v>NA</v>
      </c>
      <c r="AA26" t="b">
        <f>OR(ISNUMBER(FIND("fish ",C26)),ISNUMBER(FIND("Fish ",C26)),ISNUMBER(FIND("aquatic",C26)),ISNUMBER(FIND("daphnids",C26)),ISNUMBER(FIND("Carcinus maenas",C26)),ISNUMBER(FIND("Daphnia",C26)),ISNUMBER(FIND("Ruditapes philippinarum",C26)),ISNUMBER(FIND("daphnia",C26)),ISNUMBER(FIND("marine",C26)),ISNUMBER(FIND("mussel",C26)),ISNUMBER(FIND("algae",C26)),ISNUMBER(FIND("Donax faba",C26)),ISNUMBER(FIND("estuarine",C26)),ISNUMBER(FIND("snail",C26)),ISNUMBER(FIND("Prorocentrum donghaiense",C26)) )</f>
        <v>0</v>
      </c>
      <c r="AB26" t="b">
        <f>OR(ISNUMBER(FIND(" rat ",C26)),ISNUMBER(FIND(" rats ",C26)),ISNUMBER(FIND(" Rats ",C26)),ISNUMBER(FIND(" Rat ",C26)),ISNUMBER(FIND(" rat.",C26)),ISNUMBER(FIND(" rats.",C26)),ISNUMBER(FIND("mouse",C26)),ISNUMBER(FIND("mice",C26)), ISNUMBER(FIND(" Mice",C26)))</f>
        <v>0</v>
      </c>
      <c r="AC26" t="b">
        <f>OR(ISNUMBER(FIND(" cell ",C26)),ISNUMBER(FIND("fibroblast",C26)),ISNUMBER(FIND("macrophage",C26)),ISNUMBER(FIND("epithelial",C26)),ISNUMBER(FIND("endothelial",C26)),ISNUMBER(FIND("neuron",C26)),ISNUMBER(FIND(" cells ",C26)),ISNUMBER(FIND("RBC",C26)),ISNUMBER(FIND("mitochond",C26)),ISNUMBER(FIND("adipocyte",C26)),ISNUMBER(FIND("osteo",C26)),ISNUMBER(FIND("keratin",C26)),ISNUMBER(FIND(" cell's ",C26)),ISNUMBER(FIND("eukary",C26)),ISNUMBER(FIND("sperm",C26)))</f>
        <v>1</v>
      </c>
      <c r="AD26" t="b">
        <f>OR(ISNUMBER(FIND("human",B26)),ISNUMBER(FIND("workers",B26)),ISNUMBER(FIND("workforces",B26)),ISNUMBER(FIND("occupational",B26)),ISNUMBER(FIND("Case report",B26)),ISNUMBER(FIND("Workplaces",B26)),ISNUMBER(FIND("worker",B26)))</f>
        <v>0</v>
      </c>
      <c r="AE26" t="b">
        <f>OR(ISNUMBER(FIND(" plant ",C26)),ISNUMBER(FIND("Plant ",C26)),ISNUMBER(FIND("tomato",C26)),ISNUMBER(FIND("plants",C26)),ISNUMBER(FIND("Plants",C26)),ISNUMBER(FIND("algae",C26)),ISNUMBER(FIND("lettuce",C26)),ISNUMBER(FIND("green gram sprouts ",C26)),ISNUMBER(FIND("Cucurbita pepo",C26)),ISNUMBER(FIND("bean ",C26)),ISNUMBER(FIND("chloroplast",C26)),ISNUMBER(FIND("chlorophyll",C26)),ISNUMBER(FIND("seedling",C26)),ISNUMBER(FIND("canola",C26)),ISNUMBER(FIND("shoot",C26)),ISNUMBER(FIND("photosynthes",C26)),ISNUMBER(FIND(" leaves ",C26)),,ISNUMBER(FIND("agriculture",C26)),ISNUMBER(FIND(" crops ",C26)))</f>
        <v>0</v>
      </c>
      <c r="AF26" t="b">
        <f>OR(ISNUMBER(FIND("bacteria",C26)),ISNUMBER(FIND("Bacteria",C26)),ISNUMBER(FIND("Bacterium",C26)),ISNUMBER(FIND("bacterium",C26)),ISNUMBER(FIND(" coli ",C26)))</f>
        <v>0</v>
      </c>
      <c r="AG26" t="b">
        <f>OR(ISNUMBER(FIND("fungi",C26)),ISNUMBER(FIND("Fungi",C26)),ISNUMBER(FIND("fungus",C26)),ISNUMBER(FIND("Fungus",C26)),ISNUMBER(FIND("mushroom",C26)),ISNUMBER(FIND("Mushroom",C26)),ISNUMBER(FIND(" mold ",C26)))</f>
        <v>0</v>
      </c>
      <c r="AH26" t="b">
        <f>OR(ISNUMBER(FIND("Pig ",C26)),ISNUMBER(FIND("pig ",C26)),ISNUMBER(FIND("Pigs ",C26)),ISNUMBER(FIND("pigs ",C26)))</f>
        <v>0</v>
      </c>
      <c r="AI26" t="b">
        <f>OR(ISNUMBER(FIND(" C. elegans",C26)),ISNUMBER(FIND("Caenorhabditis elegans",C26)),ISNUMBER(FIND("earthworms",C26)),ISNUMBER(FIND(" Ficopomatus enigmaticus",C26)),ISNUMBER(FIND("larva",C26)),ISNUMBER(FIND("Lumbriculus variegatus",C26)),ISNUMBER(FIND("nematode",C26)))</f>
        <v>0</v>
      </c>
      <c r="AJ26" t="b">
        <f>NOT(OR(AA26,AB26,AC26,AD26,AE26,AF26,AG26,AH26,AI26))</f>
        <v>0</v>
      </c>
      <c r="AL26" t="b">
        <f>OR(AA26,AB26,AD26,AE26,AF26,AG26,AH26,AI26)</f>
        <v>0</v>
      </c>
      <c r="AM26" t="b">
        <f>IF(Table1[[#This Row],[In vivo?]],IF(Table1[[#This Row],[Cell]],FALSE,TRUE),FALSE)</f>
        <v>0</v>
      </c>
      <c r="AN26" t="b">
        <f>AND(AC26,AL26)</f>
        <v>0</v>
      </c>
      <c r="AO26" t="b">
        <f>IF(Table1[[#This Row],[Cell]],IF(Table1[[#This Row],[In vivo?]],FALSE,TRUE),FALSE)</f>
        <v>1</v>
      </c>
      <c r="AP26" t="b">
        <f>NOT(OR(Table1[[#This Row],[In vivo?]],Table1[[#This Row],[Only in Cell]]))</f>
        <v>0</v>
      </c>
      <c r="AQ26" t="str">
        <f>IF(OR(Table1[[#This Row],[Rodents]],Table1[[#This Row],[Human]],Table1[[#This Row],[Pig]]),OR(ISNUMBER(FIND("pulmonary",C26)),ISNUMBER(FIND("lung",C26))),"NA")</f>
        <v>NA</v>
      </c>
      <c r="AR26" t="str">
        <f>IF(OR(Table1[[#This Row],[Rodents]],Table1[[#This Row],[Human]],Table1[[#This Row],[Pig]]),OR(ISNUMBER(FIND("skin",C26)),ISNUMBER(FIND("dermal",C26))),"NA")</f>
        <v>NA</v>
      </c>
      <c r="AS26" t="str">
        <f>IF(OR(Table1[[#This Row],[Rodents]],Table1[[#This Row],[Human]],Table1[[#This Row],[Pig]]),OR(ISNUMBER(FIND("liver",C26)),ISNUMBER(FIND("hepat",C26))),"NA")</f>
        <v>NA</v>
      </c>
      <c r="AT26" t="str">
        <f>IF(OR(Table1[[#This Row],[Rodents]],Table1[[#This Row],[Human]],Table1[[#This Row],[Pig]]),OR(ISNUMBER(FIND("kidney",C26)),ISNUMBER(FIND("neph",C26))),"NA")</f>
        <v>NA</v>
      </c>
      <c r="AU26" t="str">
        <f>IF(OR(Table1[[#This Row],[Rodents]],Table1[[#This Row],[Human]],Table1[[#This Row],[Pig]]),OR(ISNUMBER(FIND("brain",C26)),ISNUMBER(FIND("neur",C26)),ISNUMBER(FIND("nerv",C26))),"NA")</f>
        <v>NA</v>
      </c>
      <c r="AV26" t="str">
        <f>IF(OR(Table1[[#This Row],[Rodents]],Table1[[#This Row],[Human]],Table1[[#This Row],[Pig]]),OR(ISNUMBER(FIND("heart",C26)),ISNUMBER(FIND("cardi",C26))),"NA")</f>
        <v>NA</v>
      </c>
      <c r="AW26" t="str">
        <f>IF(OR(Table1[[#This Row],[Rodents]],Table1[[#This Row],[Human]],Table1[[#This Row],[Pig]]),OR(ISNUMBER(FIND("gastro",C26)),ISNUMBER(FIND("intesti",C26)),ISNUMBER(FIND("stomach",C26))),"NA")</f>
        <v>NA</v>
      </c>
      <c r="AX26" t="str">
        <f>IF(OR(Table1[[#This Row],[Rodents]],Table1[[#This Row],[Human]],Table1[[#This Row],[Pig]]),NOT(OR(AQ26,AR26,AS26,AT26,AU26,AV26,AW26)),"NA")</f>
        <v>NA</v>
      </c>
      <c r="AY26" t="b">
        <f>OR(ISNUMBER(FIND("SWCNT",C26)),ISNUMBER(FIND("SWNT",C26)),ISNUMBER(FIND("single-wall",C26)),ISNUMBER(FIND("single wall",C26)),ISNUMBER(FIND("Single wall",C26)),ISNUMBER(FIND("Single-wall",C26)),ISNUMBER(FIND("SWCNT",B26)),ISNUMBER(FIND("SWNT",B26)),ISNUMBER(FIND("single-wall",B26)),ISNUMBER(FIND("single wall",B26)),ISNUMBER(FIND("Single-wall",B26)),ISNUMBER(FIND("Single wall",B26)))</f>
        <v>0</v>
      </c>
      <c r="AZ26" t="b">
        <f>OR(ISNUMBER(FIND("MWCNT",C26)),ISNUMBER(FIND("MWNT",C26)),ISNUMBER(FIND("multi-wall",C26)),ISNUMBER(FIND("multi wall",C26)),ISNUMBER(FIND("multiwall",C26)),ISNUMBER(FIND("Multi-wall",C26)),ISNUMBER(FIND("Multi wall",C26)),ISNUMBER(FIND("Multiwall",C26)),ISNUMBER(FIND("MWCNT",B26)),ISNUMBER(FIND("MWNT",B26)),ISNUMBER(FIND("multi-wall",B26)),ISNUMBER(FIND("multi wall",B26)),ISNUMBER(FIND("multiwall",B26)),ISNUMBER(FIND("Multi-wall",B26)),ISNUMBER(FIND("Multi wall",B26)),ISNUMBER(FIND("Multiwall",B26)),ISNUMBER(FIND("Double-wall",B26)),ISNUMBER(FIND("Double wall",B26)),ISNUMBER(FIND("Doublewall",B26)),ISNUMBER(FIND("double-wall",B26)),ISNUMBER(FIND("double wall",B26)),ISNUMBER(FIND("doublewall",B26)))</f>
        <v>0</v>
      </c>
      <c r="BA26" t="b">
        <f>AND(Table1[[#This Row],[SWCNT]],Table1[[#This Row],[MWCNT]])</f>
        <v>0</v>
      </c>
      <c r="BB26" t="b">
        <f>IF(Table1[[#This Row],[SWCNT]]=TRUE,FALSE,IF(Table1[[#This Row],[MWCNT]]=TRUE,FALSE,TRUE))</f>
        <v>1</v>
      </c>
      <c r="BC26" s="18"/>
    </row>
    <row r="27" spans="1:108" ht="240.5">
      <c r="A27" t="s">
        <v>2313</v>
      </c>
      <c r="B27" s="2" t="s">
        <v>2314</v>
      </c>
      <c r="C27" s="16" t="s">
        <v>2315</v>
      </c>
      <c r="D27" s="17" t="s">
        <v>181</v>
      </c>
      <c r="E27" s="2">
        <v>2017</v>
      </c>
      <c r="F27" t="b">
        <f>OR(ISNUMBER(FIND("cytotoxic",C27)),ISNUMBER(FIND("Cytotoxic",C27)),ISNUMBER(FIND("cellular toxicity",C27)),ISNUMBER(FIND("cell death",C27)),ISNUMBER(FIND("viable",C27)),ISNUMBER(FIND("phytotoxic",C27)),ISNUMBER(FIND("acute toxicity",C27)),ISNUMBER(FIND("MTT",C27)),ISNUMBER(FIND("survival",C27)),ISNUMBER(FIND("prolifer",C27)),ISNUMBER(FIND("apoptosis",C27)),ISNUMBER(FIND("neurotoxic",C27)),ISNUMBER(FIND("  lysis ",C27)),ISNUMBER(FIND("necrosis",C27)),ISNUMBER(FIND("cellular death",C27))*3,ISNUMBER(FIND("LDH",C27)),ISNUMBER(FIND("Acute toxicity",C27)))</f>
        <v>0</v>
      </c>
      <c r="G27" t="b">
        <f>OR(ISNUMBER(FIND("genotoxic",C27)),ISNUMBER(FIND("genotoxicity",C27)),ISNUMBER(FIND("DNA damage",C27)),ISNUMBER(FIND("DNA",C27)),ISNUMBER(FIND("RNA",C27)),ISNUMBER(FIND("mesothelioma",C27)),ISNUMBER(FIND("carcino",C27)),ISNUMBER(FIND("mutagen",C27)),ISNUMBER(FIND("genetic",C27)))</f>
        <v>0</v>
      </c>
      <c r="H27" t="b">
        <f>OR(ISNUMBER(FIND("inflammatory",C27)),ISNUMBER(FIND("inflamm",C27)))</f>
        <v>1</v>
      </c>
      <c r="I27" t="b">
        <f>OR(ISNUMBER(FIND("immune",C27)),ISNUMBER(FIND("immunological",C27)),ISNUMBER(FIND("interleuk",C27)),ISNUMBER(FIND("platelet activation",C27)),ISNUMBER(FIND("monocyte",C27)),ISNUMBER(FIND("leukocyte",C27)),ISNUMBER(FIND("cytokine",C27)),ISNUMBER(FIND("CD4",C27)),ISNUMBER(FIND("CD8",C27)),ISNUMBER(FIND("T-cell",C27)))</f>
        <v>1</v>
      </c>
      <c r="J27" t="b">
        <f>OR(ISNUMBER(FIND("reactive oxygen",C27)),ISNUMBER(FIND("ROS",C27)),ISNUMBER(FIND("free radical",C27)),ISNUMBER(FIND("oxidative stress",C27)),ISNUMBER(FIND("peroxid",C27)),ISNUMBER(FIND("oxidative",C27)),ISNUMBER(FIND("antioxid",C27)))</f>
        <v>0</v>
      </c>
      <c r="K27" t="b">
        <f>OR(ISNUMBER(FIND("autophag",C27)))</f>
        <v>0</v>
      </c>
      <c r="L27" t="b">
        <f>OR(ISNUMBER(FIND("morpholog",C27)))</f>
        <v>0</v>
      </c>
      <c r="M27" t="b">
        <f>OR(ISNUMBER(FIND("fibrosis",C27)),ISNUMBER(FIND("Fibrosis",C27)),ISNUMBER(FIND("fibrot",C27)))</f>
        <v>0</v>
      </c>
      <c r="N27" t="b">
        <f>OR(ISNUMBER(FIND("offspring",C27)),ISNUMBER(FIND("Parental",C27)),ISNUMBER(FIND("parental",C27)),ISNUMBER(FIND("germline",C27)),ISNUMBER(FIND("reproduc",C27)),ISNUMBER(FIND("embryo",C27)))</f>
        <v>0</v>
      </c>
      <c r="O27" t="b">
        <f>OR(ISNUMBER(FIND("metabol",C27)),ISNUMBER(FIND("Metabol",C27)),ISNUMBER(FIND("digest",C27)),ISNUMBER(FIND("mitochon",C27)))</f>
        <v>1</v>
      </c>
      <c r="P27" t="b">
        <f>OR(ISNUMBER(FIND("ecotox",C27)),ISNUMBER(FIND("Ecotox",B27)),ISNUMBER(FIND("ecotox",B27)),ISNUMBER(FIND("Ecotox",C27)))</f>
        <v>0</v>
      </c>
      <c r="Q27" t="b">
        <f>OR(ISNUMBER(FIND("Bioaccum",C27)),ISNUMBER(FIND("bioaccum",C27)),ISNUMBER(FIND("accum",C27)))</f>
        <v>0</v>
      </c>
      <c r="R27" t="b">
        <f>OR(ISNUMBER(FIND("Occupation",C27)),ISNUMBER(FIND("occupation",C27)),ISNUMBER(FIND("worker",C27)),ISNUMBER(FIND("workforce",C27)))</f>
        <v>0</v>
      </c>
      <c r="S27" t="b">
        <f>NOT(OR(F27,G27,H27,I27,J27,K27,L27,M27,N27,O27,P27,Q27,R27))</f>
        <v>0</v>
      </c>
      <c r="U27" t="b">
        <f>OR(Table1[[#This Row],[Inflammation]],Table1[[#This Row],[Immune]])</f>
        <v>1</v>
      </c>
      <c r="V27" t="b">
        <f>IF(OR(Table1[[#This Row],[Rodents]],Table1[[#This Row],[Human]],Table1[[#This Row],[Pig]]),OR(ISNUMBER(FIND("intratrach",C27)),ISNUMBER(FIND("nasal ",C27)),ISNUMBER(FIND("instill",C27))),"NA")</f>
        <v>1</v>
      </c>
      <c r="W27" t="b">
        <f>IF(OR(Table1[[#This Row],[Rodents]],Table1[[#This Row],[Human]],Table1[[#This Row],[Pig]]),OR(ISNUMBER(FIND("dermal",C27)),ISNUMBER(FIND("skin ",C27))),"NA")</f>
        <v>0</v>
      </c>
      <c r="X27" t="b">
        <f>IF(OR(Table1[[#This Row],[Rodents]],Table1[[#This Row],[Human]],Table1[[#This Row],[Pig]]),OR(ISNUMBER(FIND("injected",C27)),ISNUMBER(FIND("periton",C27)),ISNUMBER(FIND("intrascrot",C27))),"NA")</f>
        <v>0</v>
      </c>
      <c r="Y27" t="b">
        <f>IF(OR(Table1[[#This Row],[Rodents]],Table1[[#This Row],[Human]],Table1[[#This Row],[Pig]]),NOT(OR(Table1[[#This Row],[Inhaled/Intratracheal/intranasal]],Table1[[#This Row],[Dermal]],Table1[[#This Row],[Injected]])),"NA")</f>
        <v>0</v>
      </c>
      <c r="AA27" t="b">
        <f>OR(ISNUMBER(FIND("fish ",C27)),ISNUMBER(FIND("Fish ",C27)),ISNUMBER(FIND("aquatic",C27)),ISNUMBER(FIND("daphnids",C27)),ISNUMBER(FIND("Carcinus maenas",C27)),ISNUMBER(FIND("Daphnia",C27)),ISNUMBER(FIND("Ruditapes philippinarum",C27)),ISNUMBER(FIND("daphnia",C27)),ISNUMBER(FIND("marine",C27)),ISNUMBER(FIND("mussel",C27)),ISNUMBER(FIND("algae",C27)),ISNUMBER(FIND("Donax faba",C27)),ISNUMBER(FIND("estuarine",C27)),ISNUMBER(FIND("snail",C27)),ISNUMBER(FIND("Prorocentrum donghaiense",C27)) )</f>
        <v>0</v>
      </c>
      <c r="AB27" t="b">
        <f>OR(ISNUMBER(FIND(" rat ",C27)),ISNUMBER(FIND(" rats ",C27)),ISNUMBER(FIND(" Rats ",C27)),ISNUMBER(FIND(" Rat ",C27)),ISNUMBER(FIND(" rat.",C27)),ISNUMBER(FIND(" rats.",C27)),ISNUMBER(FIND("mouse",C27)),ISNUMBER(FIND("mice",C27)), ISNUMBER(FIND(" Mice",C27)))</f>
        <v>1</v>
      </c>
      <c r="AC27" t="b">
        <f>OR(ISNUMBER(FIND(" cell ",C27)),ISNUMBER(FIND("fibroblast",C27)),ISNUMBER(FIND("macrophage",C27)),ISNUMBER(FIND("epithelial",C27)),ISNUMBER(FIND("endothelial",C27)),ISNUMBER(FIND("neuron",C27)),ISNUMBER(FIND(" cells ",C27)),ISNUMBER(FIND("RBC",C27)),ISNUMBER(FIND("mitochond",C27)),ISNUMBER(FIND("adipocyte",C27)),ISNUMBER(FIND("osteo",C27)),ISNUMBER(FIND("keratin",C27)),ISNUMBER(FIND(" cell's ",C27)),ISNUMBER(FIND("eukary",C27)),ISNUMBER(FIND("sperm",C27)))</f>
        <v>1</v>
      </c>
      <c r="AD27" t="b">
        <f>OR(ISNUMBER(FIND("human",B27)),ISNUMBER(FIND("workers",B27)),ISNUMBER(FIND("workforces",B27)),ISNUMBER(FIND("occupational",B27)),ISNUMBER(FIND("Case report",B27)),ISNUMBER(FIND("Workplaces",B27)),ISNUMBER(FIND("worker",B27)))</f>
        <v>0</v>
      </c>
      <c r="AE27" t="b">
        <f>OR(ISNUMBER(FIND(" plant ",C27)),ISNUMBER(FIND("Plant ",C27)),ISNUMBER(FIND("tomato",C27)),ISNUMBER(FIND("plants",C27)),ISNUMBER(FIND("Plants",C27)),ISNUMBER(FIND("algae",C27)),ISNUMBER(FIND("lettuce",C27)),ISNUMBER(FIND("green gram sprouts ",C27)),ISNUMBER(FIND("Cucurbita pepo",C27)),ISNUMBER(FIND("bean ",C27)),ISNUMBER(FIND("chloroplast",C27)),ISNUMBER(FIND("chlorophyll",C27)),ISNUMBER(FIND("seedling",C27)),ISNUMBER(FIND("canola",C27)),ISNUMBER(FIND("shoot",C27)),ISNUMBER(FIND("photosynthes",C27)),ISNUMBER(FIND(" leaves ",C27)),,ISNUMBER(FIND("agriculture",C27)),ISNUMBER(FIND(" crops ",C27)))</f>
        <v>0</v>
      </c>
      <c r="AF27" t="b">
        <f>OR(ISNUMBER(FIND("bacteria",C27)),ISNUMBER(FIND("Bacteria",C27)),ISNUMBER(FIND("Bacterium",C27)),ISNUMBER(FIND("bacterium",C27)),ISNUMBER(FIND(" coli ",C27)))</f>
        <v>0</v>
      </c>
      <c r="AG27" t="b">
        <f>OR(ISNUMBER(FIND("fungi",C27)),ISNUMBER(FIND("Fungi",C27)),ISNUMBER(FIND("fungus",C27)),ISNUMBER(FIND("Fungus",C27)),ISNUMBER(FIND("mushroom",C27)),ISNUMBER(FIND("Mushroom",C27)),ISNUMBER(FIND(" mold ",C27)))</f>
        <v>0</v>
      </c>
      <c r="AH27" t="b">
        <f>OR(ISNUMBER(FIND("Pig ",C27)),ISNUMBER(FIND("pig ",C27)),ISNUMBER(FIND("Pigs ",C27)),ISNUMBER(FIND("pigs ",C27)))</f>
        <v>0</v>
      </c>
      <c r="AI27" t="b">
        <f>OR(ISNUMBER(FIND(" C. elegans",C27)),ISNUMBER(FIND("Caenorhabditis elegans",C27)),ISNUMBER(FIND("earthworms",C27)),ISNUMBER(FIND(" Ficopomatus enigmaticus",C27)),ISNUMBER(FIND("larva",C27)),ISNUMBER(FIND("Lumbriculus variegatus",C27)),ISNUMBER(FIND("nematode",C27)))</f>
        <v>0</v>
      </c>
      <c r="AJ27" t="b">
        <f>NOT(OR(AA27,AB27,AC27,AD27,AE27,AF27,AG27,AH27,AI27))</f>
        <v>0</v>
      </c>
      <c r="AL27" t="b">
        <f>OR(AA27,AB27,AD27,AE27,AF27,AG27,AH27,AI27)</f>
        <v>1</v>
      </c>
      <c r="AM27" t="b">
        <f>IF(Table1[[#This Row],[In vivo?]],IF(Table1[[#This Row],[Cell]],FALSE,TRUE),FALSE)</f>
        <v>0</v>
      </c>
      <c r="AN27" t="b">
        <f>AND(AC27,AL27)</f>
        <v>1</v>
      </c>
      <c r="AO27" t="b">
        <f>IF(Table1[[#This Row],[Cell]],IF(Table1[[#This Row],[In vivo?]],FALSE,TRUE),FALSE)</f>
        <v>0</v>
      </c>
      <c r="AP27" t="b">
        <f>NOT(OR(Table1[[#This Row],[In vivo?]],Table1[[#This Row],[Only in Cell]]))</f>
        <v>0</v>
      </c>
      <c r="AQ27" t="b">
        <f>IF(OR(Table1[[#This Row],[Rodents]],Table1[[#This Row],[Human]],Table1[[#This Row],[Pig]]),OR(ISNUMBER(FIND("pulmonary",C27)),ISNUMBER(FIND("lung",C27))),"NA")</f>
        <v>1</v>
      </c>
      <c r="AR27" t="b">
        <f>IF(OR(Table1[[#This Row],[Rodents]],Table1[[#This Row],[Human]],Table1[[#This Row],[Pig]]),OR(ISNUMBER(FIND("skin",C27)),ISNUMBER(FIND("dermal",C27))),"NA")</f>
        <v>0</v>
      </c>
      <c r="AS27" t="b">
        <f>IF(OR(Table1[[#This Row],[Rodents]],Table1[[#This Row],[Human]],Table1[[#This Row],[Pig]]),OR(ISNUMBER(FIND("liver",C27)),ISNUMBER(FIND("hepat",C27))),"NA")</f>
        <v>0</v>
      </c>
      <c r="AT27" t="b">
        <f>IF(OR(Table1[[#This Row],[Rodents]],Table1[[#This Row],[Human]],Table1[[#This Row],[Pig]]),OR(ISNUMBER(FIND("kidney",C27)),ISNUMBER(FIND("neph",C27))),"NA")</f>
        <v>0</v>
      </c>
      <c r="AU27" t="b">
        <f>IF(OR(Table1[[#This Row],[Rodents]],Table1[[#This Row],[Human]],Table1[[#This Row],[Pig]]),OR(ISNUMBER(FIND("brain",C27)),ISNUMBER(FIND("neur",C27)),ISNUMBER(FIND("nerv",C27))),"NA")</f>
        <v>0</v>
      </c>
      <c r="AV27" t="b">
        <f>IF(OR(Table1[[#This Row],[Rodents]],Table1[[#This Row],[Human]],Table1[[#This Row],[Pig]]),OR(ISNUMBER(FIND("heart",C27)),ISNUMBER(FIND("cardi",C27))),"NA")</f>
        <v>0</v>
      </c>
      <c r="AW27" t="b">
        <f>IF(OR(Table1[[#This Row],[Rodents]],Table1[[#This Row],[Human]],Table1[[#This Row],[Pig]]),OR(ISNUMBER(FIND("gastro",C27)),ISNUMBER(FIND("intesti",C27)),ISNUMBER(FIND("stomach",C27))),"NA")</f>
        <v>0</v>
      </c>
      <c r="AX27" t="b">
        <f>IF(OR(Table1[[#This Row],[Rodents]],Table1[[#This Row],[Human]],Table1[[#This Row],[Pig]]),NOT(OR(AQ27,AR27,AS27,AT27,AU27,AV27,AW27)),"NA")</f>
        <v>0</v>
      </c>
      <c r="AY27" t="b">
        <f>OR(ISNUMBER(FIND("SWCNT",C27)),ISNUMBER(FIND("SWNT",C27)),ISNUMBER(FIND("single-wall",C27)),ISNUMBER(FIND("single wall",C27)),ISNUMBER(FIND("Single wall",C27)),ISNUMBER(FIND("Single-wall",C27)),ISNUMBER(FIND("SWCNT",B27)),ISNUMBER(FIND("SWNT",B27)),ISNUMBER(FIND("single-wall",B27)),ISNUMBER(FIND("single wall",B27)),ISNUMBER(FIND("Single-wall",B27)),ISNUMBER(FIND("Single wall",B27)))</f>
        <v>0</v>
      </c>
      <c r="AZ27" t="b">
        <f>OR(ISNUMBER(FIND("MWCNT",C27)),ISNUMBER(FIND("MWNT",C27)),ISNUMBER(FIND("multi-wall",C27)),ISNUMBER(FIND("multi wall",C27)),ISNUMBER(FIND("multiwall",C27)),ISNUMBER(FIND("Multi-wall",C27)),ISNUMBER(FIND("Multi wall",C27)),ISNUMBER(FIND("Multiwall",C27)),ISNUMBER(FIND("MWCNT",B27)),ISNUMBER(FIND("MWNT",B27)),ISNUMBER(FIND("multi-wall",B27)),ISNUMBER(FIND("multi wall",B27)),ISNUMBER(FIND("multiwall",B27)),ISNUMBER(FIND("Multi-wall",B27)),ISNUMBER(FIND("Multi wall",B27)),ISNUMBER(FIND("Multiwall",B27)),ISNUMBER(FIND("Double-wall",B27)),ISNUMBER(FIND("Double wall",B27)),ISNUMBER(FIND("Doublewall",B27)),ISNUMBER(FIND("double-wall",B27)),ISNUMBER(FIND("double wall",B27)),ISNUMBER(FIND("doublewall",B27)))</f>
        <v>0</v>
      </c>
      <c r="BA27" t="b">
        <f>AND(Table1[[#This Row],[SWCNT]],Table1[[#This Row],[MWCNT]])</f>
        <v>0</v>
      </c>
      <c r="BB27" t="b">
        <f>IF(Table1[[#This Row],[SWCNT]]=TRUE,FALSE,IF(Table1[[#This Row],[MWCNT]]=TRUE,FALSE,TRUE))</f>
        <v>1</v>
      </c>
      <c r="BC27" s="18"/>
    </row>
    <row r="28" spans="1:108" ht="203.5">
      <c r="A28" t="s">
        <v>2322</v>
      </c>
      <c r="B28" s="2" t="s">
        <v>2323</v>
      </c>
      <c r="C28" s="16" t="s">
        <v>2324</v>
      </c>
      <c r="D28" s="17" t="s">
        <v>2325</v>
      </c>
      <c r="E28" s="2">
        <v>2017</v>
      </c>
      <c r="F28" t="b">
        <f>OR(ISNUMBER(FIND("cytotoxic",C28)),ISNUMBER(FIND("Cytotoxic",C28)),ISNUMBER(FIND("cellular toxicity",C28)),ISNUMBER(FIND("cell death",C28)),ISNUMBER(FIND("viable",C28)),ISNUMBER(FIND("phytotoxic",C28)),ISNUMBER(FIND("acute toxicity",C28)),ISNUMBER(FIND("MTT",C28)),ISNUMBER(FIND("survival",C28)),ISNUMBER(FIND("prolifer",C28)),ISNUMBER(FIND("apoptosis",C28)),ISNUMBER(FIND("neurotoxic",C28)),ISNUMBER(FIND("  lysis ",C28)),ISNUMBER(FIND("necrosis",C28)),ISNUMBER(FIND("cellular death",C28))*3,ISNUMBER(FIND("LDH",C28)),ISNUMBER(FIND("Acute toxicity",C28)))</f>
        <v>1</v>
      </c>
      <c r="G28" t="b">
        <f>OR(ISNUMBER(FIND("genotoxic",C28)),ISNUMBER(FIND("genotoxicity",C28)),ISNUMBER(FIND("DNA damage",C28)),ISNUMBER(FIND("DNA",C28)),ISNUMBER(FIND("RNA",C28)),ISNUMBER(FIND("mesothelioma",C28)),ISNUMBER(FIND("carcino",C28)),ISNUMBER(FIND("mutagen",C28)),ISNUMBER(FIND("genetic",C28)))</f>
        <v>0</v>
      </c>
      <c r="H28" t="b">
        <f>OR(ISNUMBER(FIND("inflammatory",C28)),ISNUMBER(FIND("inflamm",C28)))</f>
        <v>1</v>
      </c>
      <c r="I28" t="b">
        <f>OR(ISNUMBER(FIND("immune",C28)),ISNUMBER(FIND("immunological",C28)),ISNUMBER(FIND("interleuk",C28)),ISNUMBER(FIND("platelet activation",C28)),ISNUMBER(FIND("monocyte",C28)),ISNUMBER(FIND("leukocyte",C28)),ISNUMBER(FIND("cytokine",C28)),ISNUMBER(FIND("CD4",C28)),ISNUMBER(FIND("CD8",C28)),ISNUMBER(FIND("T-cell",C28)))</f>
        <v>0</v>
      </c>
      <c r="J28" t="b">
        <f>OR(ISNUMBER(FIND("reactive oxygen",C28)),ISNUMBER(FIND("ROS",C28)),ISNUMBER(FIND("free radical",C28)),ISNUMBER(FIND("oxidative stress",C28)),ISNUMBER(FIND("peroxid",C28)),ISNUMBER(FIND("oxidative",C28)),ISNUMBER(FIND("antioxid",C28)))</f>
        <v>1</v>
      </c>
      <c r="K28" t="b">
        <f>OR(ISNUMBER(FIND("autophag",C28)))</f>
        <v>0</v>
      </c>
      <c r="L28" t="b">
        <f>OR(ISNUMBER(FIND("morpholog",C28)))</f>
        <v>0</v>
      </c>
      <c r="M28" t="b">
        <f>OR(ISNUMBER(FIND("fibrosis",C28)),ISNUMBER(FIND("Fibrosis",C28)),ISNUMBER(FIND("fibrot",C28)))</f>
        <v>0</v>
      </c>
      <c r="N28" t="b">
        <f>OR(ISNUMBER(FIND("offspring",C28)),ISNUMBER(FIND("Parental",C28)),ISNUMBER(FIND("parental",C28)),ISNUMBER(FIND("germline",C28)),ISNUMBER(FIND("reproduc",C28)),ISNUMBER(FIND("embryo",C28)))</f>
        <v>0</v>
      </c>
      <c r="O28" t="b">
        <f>OR(ISNUMBER(FIND("metabol",C28)),ISNUMBER(FIND("Metabol",C28)),ISNUMBER(FIND("digest",C28)),ISNUMBER(FIND("mitochon",C28)))</f>
        <v>0</v>
      </c>
      <c r="P28" t="b">
        <f>OR(ISNUMBER(FIND("ecotox",C28)),ISNUMBER(FIND("Ecotox",B28)),ISNUMBER(FIND("ecotox",B28)),ISNUMBER(FIND("Ecotox",C28)))</f>
        <v>0</v>
      </c>
      <c r="Q28" t="b">
        <f>OR(ISNUMBER(FIND("Bioaccum",C28)),ISNUMBER(FIND("bioaccum",C28)),ISNUMBER(FIND("accum",C28)))</f>
        <v>0</v>
      </c>
      <c r="R28" t="b">
        <f>OR(ISNUMBER(FIND("Occupation",C28)),ISNUMBER(FIND("occupation",C28)),ISNUMBER(FIND("worker",C28)),ISNUMBER(FIND("workforce",C28)))</f>
        <v>0</v>
      </c>
      <c r="S28" t="b">
        <f>NOT(OR(F28,G28,H28,I28,J28,K28,L28,M28,N28,O28,P28,Q28,R28))</f>
        <v>0</v>
      </c>
      <c r="U28" t="b">
        <f>OR(Table1[[#This Row],[Inflammation]],Table1[[#This Row],[Immune]])</f>
        <v>1</v>
      </c>
      <c r="V28" t="b">
        <f>IF(OR(Table1[[#This Row],[Rodents]],Table1[[#This Row],[Human]],Table1[[#This Row],[Pig]]),OR(ISNUMBER(FIND("intratrach",C28)),ISNUMBER(FIND("nasal ",C28)),ISNUMBER(FIND("instill",C28))),"NA")</f>
        <v>0</v>
      </c>
      <c r="W28" t="b">
        <f>IF(OR(Table1[[#This Row],[Rodents]],Table1[[#This Row],[Human]],Table1[[#This Row],[Pig]]),OR(ISNUMBER(FIND("dermal",C28)),ISNUMBER(FIND("skin ",C28))),"NA")</f>
        <v>0</v>
      </c>
      <c r="X28" t="b">
        <f>IF(OR(Table1[[#This Row],[Rodents]],Table1[[#This Row],[Human]],Table1[[#This Row],[Pig]]),OR(ISNUMBER(FIND("injected",C28)),ISNUMBER(FIND("periton",C28)),ISNUMBER(FIND("intrascrot",C28))),"NA")</f>
        <v>0</v>
      </c>
      <c r="Y28" t="b">
        <f>IF(OR(Table1[[#This Row],[Rodents]],Table1[[#This Row],[Human]],Table1[[#This Row],[Pig]]),NOT(OR(Table1[[#This Row],[Inhaled/Intratracheal/intranasal]],Table1[[#This Row],[Dermal]],Table1[[#This Row],[Injected]])),"NA")</f>
        <v>1</v>
      </c>
      <c r="AA28" t="b">
        <f>OR(ISNUMBER(FIND("fish ",C28)),ISNUMBER(FIND("Fish ",C28)),ISNUMBER(FIND("aquatic",C28)),ISNUMBER(FIND("daphnids",C28)),ISNUMBER(FIND("Carcinus maenas",C28)),ISNUMBER(FIND("Daphnia",C28)),ISNUMBER(FIND("Ruditapes philippinarum",C28)),ISNUMBER(FIND("daphnia",C28)),ISNUMBER(FIND("marine",C28)),ISNUMBER(FIND("mussel",C28)),ISNUMBER(FIND("algae",C28)),ISNUMBER(FIND("Donax faba",C28)),ISNUMBER(FIND("estuarine",C28)),ISNUMBER(FIND("snail",C28)),ISNUMBER(FIND("Prorocentrum donghaiense",C28)) )</f>
        <v>0</v>
      </c>
      <c r="AB28" t="b">
        <f>OR(ISNUMBER(FIND(" rat ",C28)),ISNUMBER(FIND(" rats ",C28)),ISNUMBER(FIND(" Rats ",C28)),ISNUMBER(FIND(" Rat ",C28)),ISNUMBER(FIND(" rat.",C28)),ISNUMBER(FIND(" rats.",C28)),ISNUMBER(FIND("mouse",C28)),ISNUMBER(FIND("mice",C28)), ISNUMBER(FIND(" Mice",C28)))</f>
        <v>1</v>
      </c>
      <c r="AC28" t="b">
        <f>OR(ISNUMBER(FIND(" cell ",C28)),ISNUMBER(FIND("fibroblast",C28)),ISNUMBER(FIND("macrophage",C28)),ISNUMBER(FIND("epithelial",C28)),ISNUMBER(FIND("endothelial",C28)),ISNUMBER(FIND("neuron",C28)),ISNUMBER(FIND(" cells ",C28)),ISNUMBER(FIND("RBC",C28)),ISNUMBER(FIND("mitochond",C28)),ISNUMBER(FIND("adipocyte",C28)),ISNUMBER(FIND("osteo",C28)),ISNUMBER(FIND("keratin",C28)),ISNUMBER(FIND(" cell's ",C28)),ISNUMBER(FIND("eukary",C28)),ISNUMBER(FIND("sperm",C28)))</f>
        <v>0</v>
      </c>
      <c r="AD28" t="b">
        <f>OR(ISNUMBER(FIND("human",B28)),ISNUMBER(FIND("workers",B28)),ISNUMBER(FIND("workforces",B28)),ISNUMBER(FIND("occupational",B28)),ISNUMBER(FIND("Case report",B28)),ISNUMBER(FIND("Workplaces",B28)),ISNUMBER(FIND("worker",B28)))</f>
        <v>0</v>
      </c>
      <c r="AE28" t="b">
        <f>OR(ISNUMBER(FIND(" plant ",C28)),ISNUMBER(FIND("Plant ",C28)),ISNUMBER(FIND("tomato",C28)),ISNUMBER(FIND("plants",C28)),ISNUMBER(FIND("Plants",C28)),ISNUMBER(FIND("algae",C28)),ISNUMBER(FIND("lettuce",C28)),ISNUMBER(FIND("green gram sprouts ",C28)),ISNUMBER(FIND("Cucurbita pepo",C28)),ISNUMBER(FIND("bean ",C28)),ISNUMBER(FIND("chloroplast",C28)),ISNUMBER(FIND("chlorophyll",C28)),ISNUMBER(FIND("seedling",C28)),ISNUMBER(FIND("canola",C28)),ISNUMBER(FIND("shoot",C28)),ISNUMBER(FIND("photosynthes",C28)),ISNUMBER(FIND(" leaves ",C28)),,ISNUMBER(FIND("agriculture",C28)),ISNUMBER(FIND(" crops ",C28)))</f>
        <v>0</v>
      </c>
      <c r="AF28" t="b">
        <f>OR(ISNUMBER(FIND("bacteria",C28)),ISNUMBER(FIND("Bacteria",C28)),ISNUMBER(FIND("Bacterium",C28)),ISNUMBER(FIND("bacterium",C28)),ISNUMBER(FIND(" coli ",C28)))</f>
        <v>0</v>
      </c>
      <c r="AG28" t="b">
        <f>OR(ISNUMBER(FIND("fungi",C28)),ISNUMBER(FIND("Fungi",C28)),ISNUMBER(FIND("fungus",C28)),ISNUMBER(FIND("Fungus",C28)),ISNUMBER(FIND("mushroom",C28)),ISNUMBER(FIND("Mushroom",C28)),ISNUMBER(FIND(" mold ",C28)))</f>
        <v>0</v>
      </c>
      <c r="AH28" t="b">
        <f>OR(ISNUMBER(FIND("Pig ",C28)),ISNUMBER(FIND("pig ",C28)),ISNUMBER(FIND("Pigs ",C28)),ISNUMBER(FIND("pigs ",C28)))</f>
        <v>0</v>
      </c>
      <c r="AI28" t="b">
        <f>OR(ISNUMBER(FIND(" C. elegans",C28)),ISNUMBER(FIND("Caenorhabditis elegans",C28)),ISNUMBER(FIND("earthworms",C28)),ISNUMBER(FIND(" Ficopomatus enigmaticus",C28)),ISNUMBER(FIND("larva",C28)),ISNUMBER(FIND("Lumbriculus variegatus",C28)),ISNUMBER(FIND("nematode",C28)))</f>
        <v>0</v>
      </c>
      <c r="AJ28" t="b">
        <f>NOT(OR(AA28,AB28,AC28,AD28,AE28,AF28,AG28,AH28,AI28))</f>
        <v>0</v>
      </c>
      <c r="AL28" t="b">
        <f>OR(AA28,AB28,AD28,AE28,AF28,AG28,AH28,AI28)</f>
        <v>1</v>
      </c>
      <c r="AM28" t="b">
        <f>IF(Table1[[#This Row],[In vivo?]],IF(Table1[[#This Row],[Cell]],FALSE,TRUE),FALSE)</f>
        <v>1</v>
      </c>
      <c r="AN28" t="b">
        <f>AND(AC28,AL28)</f>
        <v>0</v>
      </c>
      <c r="AO28" t="b">
        <f>IF(Table1[[#This Row],[Cell]],IF(Table1[[#This Row],[In vivo?]],FALSE,TRUE),FALSE)</f>
        <v>0</v>
      </c>
      <c r="AP28" t="b">
        <f>NOT(OR(Table1[[#This Row],[In vivo?]],Table1[[#This Row],[Only in Cell]]))</f>
        <v>0</v>
      </c>
      <c r="AQ28" t="b">
        <f>IF(OR(Table1[[#This Row],[Rodents]],Table1[[#This Row],[Human]],Table1[[#This Row],[Pig]]),OR(ISNUMBER(FIND("pulmonary",C28)),ISNUMBER(FIND("lung",C28))),"NA")</f>
        <v>0</v>
      </c>
      <c r="AR28" t="b">
        <f>IF(OR(Table1[[#This Row],[Rodents]],Table1[[#This Row],[Human]],Table1[[#This Row],[Pig]]),OR(ISNUMBER(FIND("skin",C28)),ISNUMBER(FIND("dermal",C28))),"NA")</f>
        <v>0</v>
      </c>
      <c r="AS28" t="b">
        <f>IF(OR(Table1[[#This Row],[Rodents]],Table1[[#This Row],[Human]],Table1[[#This Row],[Pig]]),OR(ISNUMBER(FIND("liver",C28)),ISNUMBER(FIND("hepat",C28))),"NA")</f>
        <v>0</v>
      </c>
      <c r="AT28" t="b">
        <f>IF(OR(Table1[[#This Row],[Rodents]],Table1[[#This Row],[Human]],Table1[[#This Row],[Pig]]),OR(ISNUMBER(FIND("kidney",C28)),ISNUMBER(FIND("neph",C28))),"NA")</f>
        <v>0</v>
      </c>
      <c r="AU28" t="b">
        <f>IF(OR(Table1[[#This Row],[Rodents]],Table1[[#This Row],[Human]],Table1[[#This Row],[Pig]]),OR(ISNUMBER(FIND("brain",C28)),ISNUMBER(FIND("neur",C28)),ISNUMBER(FIND("nerv",C28))),"NA")</f>
        <v>0</v>
      </c>
      <c r="AV28" t="b">
        <f>IF(OR(Table1[[#This Row],[Rodents]],Table1[[#This Row],[Human]],Table1[[#This Row],[Pig]]),OR(ISNUMBER(FIND("heart",C28)),ISNUMBER(FIND("cardi",C28))),"NA")</f>
        <v>0</v>
      </c>
      <c r="AW28" t="b">
        <f>IF(OR(Table1[[#This Row],[Rodents]],Table1[[#This Row],[Human]],Table1[[#This Row],[Pig]]),OR(ISNUMBER(FIND("gastro",C28)),ISNUMBER(FIND("intesti",C28)),ISNUMBER(FIND("stomach",C28))),"NA")</f>
        <v>0</v>
      </c>
      <c r="AX28" t="b">
        <f>IF(OR(Table1[[#This Row],[Rodents]],Table1[[#This Row],[Human]],Table1[[#This Row],[Pig]]),NOT(OR(AQ28,AR28,AS28,AT28,AU28,AV28,AW28)),"NA")</f>
        <v>1</v>
      </c>
      <c r="AY28" t="b">
        <f>OR(ISNUMBER(FIND("SWCNT",C28)),ISNUMBER(FIND("SWNT",C28)),ISNUMBER(FIND("single-wall",C28)),ISNUMBER(FIND("single wall",C28)),ISNUMBER(FIND("Single wall",C28)),ISNUMBER(FIND("Single-wall",C28)),ISNUMBER(FIND("SWCNT",B28)),ISNUMBER(FIND("SWNT",B28)),ISNUMBER(FIND("single-wall",B28)),ISNUMBER(FIND("single wall",B28)),ISNUMBER(FIND("Single-wall",B28)),ISNUMBER(FIND("Single wall",B28)))</f>
        <v>1</v>
      </c>
      <c r="AZ28" t="b">
        <f>OR(ISNUMBER(FIND("MWCNT",C28)),ISNUMBER(FIND("MWNT",C28)),ISNUMBER(FIND("multi-wall",C28)),ISNUMBER(FIND("multi wall",C28)),ISNUMBER(FIND("multiwall",C28)),ISNUMBER(FIND("Multi-wall",C28)),ISNUMBER(FIND("Multi wall",C28)),ISNUMBER(FIND("Multiwall",C28)),ISNUMBER(FIND("MWCNT",B28)),ISNUMBER(FIND("MWNT",B28)),ISNUMBER(FIND("multi-wall",B28)),ISNUMBER(FIND("multi wall",B28)),ISNUMBER(FIND("multiwall",B28)),ISNUMBER(FIND("Multi-wall",B28)),ISNUMBER(FIND("Multi wall",B28)),ISNUMBER(FIND("Multiwall",B28)),ISNUMBER(FIND("Double-wall",B28)),ISNUMBER(FIND("Double wall",B28)),ISNUMBER(FIND("Doublewall",B28)),ISNUMBER(FIND("double-wall",B28)),ISNUMBER(FIND("double wall",B28)),ISNUMBER(FIND("doublewall",B28)))</f>
        <v>0</v>
      </c>
      <c r="BA28" t="b">
        <f>AND(Table1[[#This Row],[SWCNT]],Table1[[#This Row],[MWCNT]])</f>
        <v>0</v>
      </c>
      <c r="BB28" t="b">
        <f>IF(Table1[[#This Row],[SWCNT]]=TRUE,FALSE,IF(Table1[[#This Row],[MWCNT]]=TRUE,FALSE,TRUE))</f>
        <v>0</v>
      </c>
      <c r="BC28" s="18"/>
    </row>
    <row r="29" spans="1:108" ht="222">
      <c r="A29" t="s">
        <v>2590</v>
      </c>
      <c r="B29" s="2" t="s">
        <v>2591</v>
      </c>
      <c r="C29" s="16" t="s">
        <v>2592</v>
      </c>
      <c r="D29" s="17" t="s">
        <v>395</v>
      </c>
      <c r="E29" s="2">
        <v>2016</v>
      </c>
      <c r="F29" t="b">
        <f>OR(ISNUMBER(FIND("cytotoxic",C29)),ISNUMBER(FIND("Cytotoxic",C29)),ISNUMBER(FIND("cellular toxicity",C29)),ISNUMBER(FIND("cell death",C29)),ISNUMBER(FIND("viable",C29)),ISNUMBER(FIND("phytotoxic",C29)),ISNUMBER(FIND("acute toxicity",C29)),ISNUMBER(FIND("MTT",C29)),ISNUMBER(FIND("survival",C29)),ISNUMBER(FIND("prolifer",C29)),ISNUMBER(FIND("apoptosis",C29)),ISNUMBER(FIND("neurotoxic",C29)),ISNUMBER(FIND("  lysis ",C29)),ISNUMBER(FIND("necrosis",C29)),ISNUMBER(FIND("cellular death",C29))*3,ISNUMBER(FIND("LDH",C29)),ISNUMBER(FIND("Acute toxicity",C29)))</f>
        <v>1</v>
      </c>
      <c r="G29" t="b">
        <f>OR(ISNUMBER(FIND("genotoxic",C29)),ISNUMBER(FIND("genotoxicity",C29)),ISNUMBER(FIND("DNA damage",C29)),ISNUMBER(FIND("DNA",C29)),ISNUMBER(FIND("RNA",C29)),ISNUMBER(FIND("mesothelioma",C29)),ISNUMBER(FIND("carcino",C29)),ISNUMBER(FIND("mutagen",C29)),ISNUMBER(FIND("genetic",C29)))</f>
        <v>0</v>
      </c>
      <c r="H29" t="b">
        <f>OR(ISNUMBER(FIND("inflammatory",C29)),ISNUMBER(FIND("inflamm",C29)))</f>
        <v>1</v>
      </c>
      <c r="I29" t="b">
        <f>OR(ISNUMBER(FIND("immune",C29)),ISNUMBER(FIND("immunological",C29)),ISNUMBER(FIND("interleuk",C29)),ISNUMBER(FIND("platelet activation",C29)),ISNUMBER(FIND("monocyte",C29)),ISNUMBER(FIND("leukocyte",C29)),ISNUMBER(FIND("cytokine",C29)),ISNUMBER(FIND("CD4",C29)),ISNUMBER(FIND("CD8",C29)),ISNUMBER(FIND("T-cell",C29)))</f>
        <v>1</v>
      </c>
      <c r="J29" t="b">
        <f>OR(ISNUMBER(FIND("reactive oxygen",C29)),ISNUMBER(FIND("ROS",C29)),ISNUMBER(FIND("free radical",C29)),ISNUMBER(FIND("oxidative stress",C29)),ISNUMBER(FIND("peroxid",C29)),ISNUMBER(FIND("oxidative",C29)),ISNUMBER(FIND("antioxid",C29)))</f>
        <v>0</v>
      </c>
      <c r="K29" t="b">
        <f>OR(ISNUMBER(FIND("autophag",C29)))</f>
        <v>0</v>
      </c>
      <c r="L29" t="b">
        <f>OR(ISNUMBER(FIND("morpholog",C29)))</f>
        <v>0</v>
      </c>
      <c r="M29" t="b">
        <f>OR(ISNUMBER(FIND("fibrosis",C29)),ISNUMBER(FIND("Fibrosis",C29)),ISNUMBER(FIND("fibrot",C29)))</f>
        <v>0</v>
      </c>
      <c r="N29" t="b">
        <f>OR(ISNUMBER(FIND("offspring",C29)),ISNUMBER(FIND("Parental",C29)),ISNUMBER(FIND("parental",C29)),ISNUMBER(FIND("germline",C29)),ISNUMBER(FIND("reproduc",C29)),ISNUMBER(FIND("embryo",C29)))</f>
        <v>0</v>
      </c>
      <c r="O29" t="b">
        <f>OR(ISNUMBER(FIND("metabol",C29)),ISNUMBER(FIND("Metabol",C29)),ISNUMBER(FIND("digest",C29)),ISNUMBER(FIND("mitochon",C29)))</f>
        <v>0</v>
      </c>
      <c r="P29" t="b">
        <f>OR(ISNUMBER(FIND("ecotox",C29)),ISNUMBER(FIND("Ecotox",B29)),ISNUMBER(FIND("ecotox",B29)),ISNUMBER(FIND("Ecotox",C29)))</f>
        <v>0</v>
      </c>
      <c r="Q29" t="b">
        <f>OR(ISNUMBER(FIND("Bioaccum",C29)),ISNUMBER(FIND("bioaccum",C29)),ISNUMBER(FIND("accum",C29)))</f>
        <v>0</v>
      </c>
      <c r="R29" t="b">
        <f>OR(ISNUMBER(FIND("Occupation",C29)),ISNUMBER(FIND("occupation",C29)),ISNUMBER(FIND("worker",C29)),ISNUMBER(FIND("workforce",C29)))</f>
        <v>0</v>
      </c>
      <c r="S29" t="b">
        <f>NOT(OR(F29,G29,H29,I29,J29,K29,L29,M29,N29,O29,P29,Q29,R29))</f>
        <v>0</v>
      </c>
      <c r="U29" t="b">
        <f>OR(Table1[[#This Row],[Inflammation]],Table1[[#This Row],[Immune]])</f>
        <v>1</v>
      </c>
      <c r="V29" t="str">
        <f>IF(OR(Table1[[#This Row],[Rodents]],Table1[[#This Row],[Human]],Table1[[#This Row],[Pig]]),OR(ISNUMBER(FIND("intratrach",C29)),ISNUMBER(FIND("nasal ",C29)),ISNUMBER(FIND("instill",C29))),"NA")</f>
        <v>NA</v>
      </c>
      <c r="W29" t="str">
        <f>IF(OR(Table1[[#This Row],[Rodents]],Table1[[#This Row],[Human]],Table1[[#This Row],[Pig]]),OR(ISNUMBER(FIND("dermal",C29)),ISNUMBER(FIND("skin ",C29))),"NA")</f>
        <v>NA</v>
      </c>
      <c r="X29" t="str">
        <f>IF(OR(Table1[[#This Row],[Rodents]],Table1[[#This Row],[Human]],Table1[[#This Row],[Pig]]),OR(ISNUMBER(FIND("injected",C29)),ISNUMBER(FIND("periton",C29)),ISNUMBER(FIND("intrascrot",C29))),"NA")</f>
        <v>NA</v>
      </c>
      <c r="Y29" t="str">
        <f>IF(OR(Table1[[#This Row],[Rodents]],Table1[[#This Row],[Human]],Table1[[#This Row],[Pig]]),NOT(OR(Table1[[#This Row],[Inhaled/Intratracheal/intranasal]],Table1[[#This Row],[Dermal]],Table1[[#This Row],[Injected]])),"NA")</f>
        <v>NA</v>
      </c>
      <c r="AA29" t="b">
        <f>OR(ISNUMBER(FIND("fish ",C29)),ISNUMBER(FIND("Fish ",C29)),ISNUMBER(FIND("aquatic",C29)),ISNUMBER(FIND("daphnids",C29)),ISNUMBER(FIND("Carcinus maenas",C29)),ISNUMBER(FIND("Daphnia",C29)),ISNUMBER(FIND("Ruditapes philippinarum",C29)),ISNUMBER(FIND("daphnia",C29)),ISNUMBER(FIND("marine",C29)),ISNUMBER(FIND("mussel",C29)),ISNUMBER(FIND("algae",C29)),ISNUMBER(FIND("Donax faba",C29)),ISNUMBER(FIND("estuarine",C29)),ISNUMBER(FIND("snail",C29)),ISNUMBER(FIND("Prorocentrum donghaiense",C29)) )</f>
        <v>0</v>
      </c>
      <c r="AB29" t="b">
        <f>OR(ISNUMBER(FIND(" rat ",C29)),ISNUMBER(FIND(" rats ",C29)),ISNUMBER(FIND(" Rats ",C29)),ISNUMBER(FIND(" Rat ",C29)),ISNUMBER(FIND(" rat.",C29)),ISNUMBER(FIND(" rats.",C29)),ISNUMBER(FIND("mouse",C29)),ISNUMBER(FIND("mice",C29)), ISNUMBER(FIND(" Mice",C29)))</f>
        <v>0</v>
      </c>
      <c r="AC29" t="b">
        <f>OR(ISNUMBER(FIND(" cell ",C29)),ISNUMBER(FIND("fibroblast",C29)),ISNUMBER(FIND("macrophage",C29)),ISNUMBER(FIND("epithelial",C29)),ISNUMBER(FIND("endothelial",C29)),ISNUMBER(FIND("neuron",C29)),ISNUMBER(FIND(" cells ",C29)),ISNUMBER(FIND("RBC",C29)),ISNUMBER(FIND("mitochond",C29)),ISNUMBER(FIND("adipocyte",C29)),ISNUMBER(FIND("osteo",C29)),ISNUMBER(FIND("keratin",C29)),ISNUMBER(FIND(" cell's ",C29)),ISNUMBER(FIND("eukary",C29)),ISNUMBER(FIND("sperm",C29)))</f>
        <v>1</v>
      </c>
      <c r="AD29" t="b">
        <v>0</v>
      </c>
      <c r="AE29" t="b">
        <f>OR(ISNUMBER(FIND(" plant ",C29)),ISNUMBER(FIND("Plant ",C29)),ISNUMBER(FIND("tomato",C29)),ISNUMBER(FIND("plants",C29)),ISNUMBER(FIND("Plants",C29)),ISNUMBER(FIND("algae",C29)),ISNUMBER(FIND("lettuce",C29)),ISNUMBER(FIND("green gram sprouts ",C29)),ISNUMBER(FIND("Cucurbita pepo",C29)),ISNUMBER(FIND("bean ",C29)),ISNUMBER(FIND("chloroplast",C29)),ISNUMBER(FIND("chlorophyll",C29)),ISNUMBER(FIND("seedling",C29)),ISNUMBER(FIND("canola",C29)),ISNUMBER(FIND("shoot",C29)),ISNUMBER(FIND("photosynthes",C29)),ISNUMBER(FIND(" leaves ",C29)),,ISNUMBER(FIND("agriculture",C29)),ISNUMBER(FIND(" crops ",C29)))</f>
        <v>0</v>
      </c>
      <c r="AF29" t="b">
        <f>OR(ISNUMBER(FIND("bacteria",C29)),ISNUMBER(FIND("Bacteria",C29)),ISNUMBER(FIND("Bacterium",C29)),ISNUMBER(FIND("bacterium",C29)),ISNUMBER(FIND(" coli ",C29)))</f>
        <v>0</v>
      </c>
      <c r="AG29" t="b">
        <f>OR(ISNUMBER(FIND("fungi",C29)),ISNUMBER(FIND("Fungi",C29)),ISNUMBER(FIND("fungus",C29)),ISNUMBER(FIND("Fungus",C29)),ISNUMBER(FIND("mushroom",C29)),ISNUMBER(FIND("Mushroom",C29)),ISNUMBER(FIND(" mold ",C29)))</f>
        <v>0</v>
      </c>
      <c r="AH29" t="b">
        <f>OR(ISNUMBER(FIND("Pig ",C29)),ISNUMBER(FIND("pig ",C29)),ISNUMBER(FIND("Pigs ",C29)),ISNUMBER(FIND("pigs ",C29)))</f>
        <v>0</v>
      </c>
      <c r="AI29" t="b">
        <f>OR(ISNUMBER(FIND(" C. elegans",C29)),ISNUMBER(FIND("Caenorhabditis elegans",C29)),ISNUMBER(FIND("earthworms",C29)),ISNUMBER(FIND(" Ficopomatus enigmaticus",C29)),ISNUMBER(FIND("larva",C29)),ISNUMBER(FIND("Lumbriculus variegatus",C29)),ISNUMBER(FIND("nematode",C29)))</f>
        <v>0</v>
      </c>
      <c r="AJ29" t="b">
        <f>NOT(OR(AA29,AB29,AC29,AD29,AE29,AF29,AG29,AH29,AI29))</f>
        <v>0</v>
      </c>
      <c r="AL29" t="b">
        <f>OR(AA29,AB29,AD29,AE29,AF29,AG29,AH29,AI29)</f>
        <v>0</v>
      </c>
      <c r="AM29" t="b">
        <f>IF(Table1[[#This Row],[In vivo?]],IF(Table1[[#This Row],[Cell]],FALSE,TRUE),FALSE)</f>
        <v>0</v>
      </c>
      <c r="AN29" t="b">
        <f>AND(AC29,AL29)</f>
        <v>0</v>
      </c>
      <c r="AO29" t="b">
        <f>IF(Table1[[#This Row],[Cell]],IF(Table1[[#This Row],[In vivo?]],FALSE,TRUE),FALSE)</f>
        <v>1</v>
      </c>
      <c r="AP29" t="b">
        <f>NOT(OR(Table1[[#This Row],[In vivo?]],Table1[[#This Row],[Only in Cell]]))</f>
        <v>0</v>
      </c>
      <c r="AQ29" t="str">
        <f>IF(OR(Table1[[#This Row],[Rodents]],Table1[[#This Row],[Human]],Table1[[#This Row],[Pig]]),OR(ISNUMBER(FIND("pulmonary",C29)),ISNUMBER(FIND("lung",C29))),"NA")</f>
        <v>NA</v>
      </c>
      <c r="AR29" t="str">
        <f>IF(OR(Table1[[#This Row],[Rodents]],Table1[[#This Row],[Human]],Table1[[#This Row],[Pig]]),OR(ISNUMBER(FIND("skin",C29)),ISNUMBER(FIND("dermal",C29))),"NA")</f>
        <v>NA</v>
      </c>
      <c r="AS29" t="str">
        <f>IF(OR(Table1[[#This Row],[Rodents]],Table1[[#This Row],[Human]],Table1[[#This Row],[Pig]]),OR(ISNUMBER(FIND("liver",C29)),ISNUMBER(FIND("hepat",C29))),"NA")</f>
        <v>NA</v>
      </c>
      <c r="AT29" t="str">
        <f>IF(OR(Table1[[#This Row],[Rodents]],Table1[[#This Row],[Human]],Table1[[#This Row],[Pig]]),OR(ISNUMBER(FIND("kidney",C29)),ISNUMBER(FIND("neph",C29))),"NA")</f>
        <v>NA</v>
      </c>
      <c r="AU29" t="str">
        <f>IF(OR(Table1[[#This Row],[Rodents]],Table1[[#This Row],[Human]],Table1[[#This Row],[Pig]]),OR(ISNUMBER(FIND("brain",C29)),ISNUMBER(FIND("neur",C29)),ISNUMBER(FIND("nerv",C29))),"NA")</f>
        <v>NA</v>
      </c>
      <c r="AV29" t="str">
        <f>IF(OR(Table1[[#This Row],[Rodents]],Table1[[#This Row],[Human]],Table1[[#This Row],[Pig]]),OR(ISNUMBER(FIND("heart",C29)),ISNUMBER(FIND("cardi",C29))),"NA")</f>
        <v>NA</v>
      </c>
      <c r="AW29" t="str">
        <f>IF(OR(Table1[[#This Row],[Rodents]],Table1[[#This Row],[Human]],Table1[[#This Row],[Pig]]),OR(ISNUMBER(FIND("gastro",C29)),ISNUMBER(FIND("intesti",C29)),ISNUMBER(FIND("stomach",C29))),"NA")</f>
        <v>NA</v>
      </c>
      <c r="AX29" t="str">
        <f>IF(OR(Table1[[#This Row],[Rodents]],Table1[[#This Row],[Human]],Table1[[#This Row],[Pig]]),NOT(OR(AQ29,AR29,AS29,AT29,AU29,AV29,AW29)),"NA")</f>
        <v>NA</v>
      </c>
      <c r="AY29" t="b">
        <f>OR(ISNUMBER(FIND("SWCNT",C29)),ISNUMBER(FIND("SWNT",C29)),ISNUMBER(FIND("single-wall",C29)),ISNUMBER(FIND("single wall",C29)),ISNUMBER(FIND("Single wall",C29)),ISNUMBER(FIND("Single-wall",C29)),ISNUMBER(FIND("SWCNT",B29)),ISNUMBER(FIND("SWNT",B29)),ISNUMBER(FIND("single-wall",B29)),ISNUMBER(FIND("single wall",B29)),ISNUMBER(FIND("Single-wall",B29)),ISNUMBER(FIND("Single wall",B29)))</f>
        <v>0</v>
      </c>
      <c r="AZ29" t="b">
        <f>OR(ISNUMBER(FIND("MWCNT",C29)),ISNUMBER(FIND("MWNT",C29)),ISNUMBER(FIND("multi-wall",C29)),ISNUMBER(FIND("multi wall",C29)),ISNUMBER(FIND("multiwall",C29)),ISNUMBER(FIND("Multi-wall",C29)),ISNUMBER(FIND("Multi wall",C29)),ISNUMBER(FIND("Multiwall",C29)),ISNUMBER(FIND("MWCNT",B29)),ISNUMBER(FIND("MWNT",B29)),ISNUMBER(FIND("multi-wall",B29)),ISNUMBER(FIND("multi wall",B29)),ISNUMBER(FIND("multiwall",B29)),ISNUMBER(FIND("Multi-wall",B29)),ISNUMBER(FIND("Multi wall",B29)),ISNUMBER(FIND("Multiwall",B29)),ISNUMBER(FIND("Double-wall",B29)),ISNUMBER(FIND("Double wall",B29)),ISNUMBER(FIND("Doublewall",B29)),ISNUMBER(FIND("double-wall",B29)),ISNUMBER(FIND("double wall",B29)),ISNUMBER(FIND("doublewall",B29)))</f>
        <v>1</v>
      </c>
      <c r="BA29" t="b">
        <f>AND(Table1[[#This Row],[SWCNT]],Table1[[#This Row],[MWCNT]])</f>
        <v>0</v>
      </c>
      <c r="BB29" t="b">
        <f>IF(Table1[[#This Row],[SWCNT]]=TRUE,FALSE,IF(Table1[[#This Row],[MWCNT]]=TRUE,FALSE,TRUE))</f>
        <v>0</v>
      </c>
      <c r="BC29" s="18"/>
    </row>
    <row r="30" spans="1:108" ht="351.5">
      <c r="A30" t="s">
        <v>2613</v>
      </c>
      <c r="B30" s="2" t="s">
        <v>2615</v>
      </c>
      <c r="C30" s="16" t="s">
        <v>2617</v>
      </c>
      <c r="D30" s="17" t="s">
        <v>181</v>
      </c>
      <c r="E30" s="2">
        <v>2016</v>
      </c>
      <c r="F30" t="b">
        <f>OR(ISNUMBER(FIND("cytotoxic",C30)),ISNUMBER(FIND("Cytotoxic",C30)),ISNUMBER(FIND("cellular toxicity",C30)),ISNUMBER(FIND("cell death",C30)),ISNUMBER(FIND("viable",C30)),ISNUMBER(FIND("phytotoxic",C30)),ISNUMBER(FIND("acute toxicity",C30)),ISNUMBER(FIND("MTT",C30)),ISNUMBER(FIND("survival",C30)),ISNUMBER(FIND("prolifer",C30)),ISNUMBER(FIND("apoptosis",C30)),ISNUMBER(FIND("neurotoxic",C30)),ISNUMBER(FIND("  lysis ",C30)),ISNUMBER(FIND("necrosis",C30)),ISNUMBER(FIND("cellular death",C30))*3,ISNUMBER(FIND("LDH",C30)),ISNUMBER(FIND("Acute toxicity",C30)))</f>
        <v>0</v>
      </c>
      <c r="G30" t="b">
        <f>OR(ISNUMBER(FIND("genotoxic",C30)),ISNUMBER(FIND("genotoxicity",C30)),ISNUMBER(FIND("DNA damage",C30)),ISNUMBER(FIND("DNA",C30)),ISNUMBER(FIND("RNA",C30)),ISNUMBER(FIND("mesothelioma",C30)),ISNUMBER(FIND("carcino",C30)),ISNUMBER(FIND("mutagen",C30)),ISNUMBER(FIND("genetic",C30)))</f>
        <v>0</v>
      </c>
      <c r="H30" t="b">
        <f>OR(ISNUMBER(FIND("inflammatory",C30)),ISNUMBER(FIND("inflamm",C30)))</f>
        <v>1</v>
      </c>
      <c r="I30" t="b">
        <f>OR(ISNUMBER(FIND("immune",C30)),ISNUMBER(FIND("immunological",C30)),ISNUMBER(FIND("interleuk",C30)),ISNUMBER(FIND("platelet activation",C30)),ISNUMBER(FIND("monocyte",C30)),ISNUMBER(FIND("leukocyte",C30)),ISNUMBER(FIND("cytokine",C30)),ISNUMBER(FIND("CD4",C30)),ISNUMBER(FIND("CD8",C30)),ISNUMBER(FIND("T-cell",C30)))</f>
        <v>0</v>
      </c>
      <c r="J30" t="b">
        <f>OR(ISNUMBER(FIND("reactive oxygen",C30)),ISNUMBER(FIND("ROS",C30)),ISNUMBER(FIND("free radical",C30)),ISNUMBER(FIND("oxidative stress",C30)),ISNUMBER(FIND("peroxid",C30)),ISNUMBER(FIND("oxidative",C30)),ISNUMBER(FIND("antioxid",C30)))</f>
        <v>0</v>
      </c>
      <c r="K30" t="b">
        <f>OR(ISNUMBER(FIND("autophag",C30)))</f>
        <v>0</v>
      </c>
      <c r="L30" t="b">
        <f>OR(ISNUMBER(FIND("morpholog",C30)))</f>
        <v>0</v>
      </c>
      <c r="M30" t="b">
        <f>OR(ISNUMBER(FIND("fibrosis",C30)),ISNUMBER(FIND("Fibrosis",C30)),ISNUMBER(FIND("fibrot",C30)))</f>
        <v>1</v>
      </c>
      <c r="N30" t="b">
        <f>OR(ISNUMBER(FIND("offspring",C30)),ISNUMBER(FIND("Parental",C30)),ISNUMBER(FIND("parental",C30)),ISNUMBER(FIND("germline",C30)),ISNUMBER(FIND("reproduc",C30)),ISNUMBER(FIND("embryo",C30)))</f>
        <v>0</v>
      </c>
      <c r="O30" t="b">
        <f>OR(ISNUMBER(FIND("metabol",C30)),ISNUMBER(FIND("Metabol",C30)),ISNUMBER(FIND("digest",C30)),ISNUMBER(FIND("mitochon",C30)))</f>
        <v>0</v>
      </c>
      <c r="P30" t="b">
        <f>OR(ISNUMBER(FIND("ecotox",C30)),ISNUMBER(FIND("Ecotox",B30)),ISNUMBER(FIND("ecotox",B30)),ISNUMBER(FIND("Ecotox",C30)))</f>
        <v>0</v>
      </c>
      <c r="Q30" t="b">
        <f>OR(ISNUMBER(FIND("Bioaccum",C30)),ISNUMBER(FIND("bioaccum",C30)),ISNUMBER(FIND("accum",C30)))</f>
        <v>0</v>
      </c>
      <c r="R30" t="b">
        <f>OR(ISNUMBER(FIND("Occupation",C30)),ISNUMBER(FIND("occupation",C30)),ISNUMBER(FIND("worker",C30)),ISNUMBER(FIND("workforce",C30)))</f>
        <v>0</v>
      </c>
      <c r="S30" t="b">
        <f>NOT(OR(F30,G30,H30,I30,J30,K30,L30,M30,N30,O30,P30,Q30,R30))</f>
        <v>0</v>
      </c>
      <c r="U30" t="b">
        <f>OR(Table1[[#This Row],[Inflammation]],Table1[[#This Row],[Immune]])</f>
        <v>1</v>
      </c>
      <c r="V30" t="b">
        <f>IF(OR(Table1[[#This Row],[Rodents]],Table1[[#This Row],[Human]],Table1[[#This Row],[Pig]]),OR(ISNUMBER(FIND("intratrach",C30)),ISNUMBER(FIND("nasal ",C30)),ISNUMBER(FIND("instill",C30))),"NA")</f>
        <v>0</v>
      </c>
      <c r="W30" t="b">
        <f>IF(OR(Table1[[#This Row],[Rodents]],Table1[[#This Row],[Human]],Table1[[#This Row],[Pig]]),OR(ISNUMBER(FIND("dermal",C30)),ISNUMBER(FIND("skin ",C30))),"NA")</f>
        <v>0</v>
      </c>
      <c r="X30" t="b">
        <f>IF(OR(Table1[[#This Row],[Rodents]],Table1[[#This Row],[Human]],Table1[[#This Row],[Pig]]),OR(ISNUMBER(FIND("injected",C30)),ISNUMBER(FIND("periton",C30)),ISNUMBER(FIND("intrascrot",C30))),"NA")</f>
        <v>0</v>
      </c>
      <c r="Y30" t="b">
        <f>IF(OR(Table1[[#This Row],[Rodents]],Table1[[#This Row],[Human]],Table1[[#This Row],[Pig]]),NOT(OR(Table1[[#This Row],[Inhaled/Intratracheal/intranasal]],Table1[[#This Row],[Dermal]],Table1[[#This Row],[Injected]])),"NA")</f>
        <v>1</v>
      </c>
      <c r="AA30" t="b">
        <f>OR(ISNUMBER(FIND("fish ",C30)),ISNUMBER(FIND("Fish ",C30)),ISNUMBER(FIND("aquatic",C30)),ISNUMBER(FIND("daphnids",C30)),ISNUMBER(FIND("Carcinus maenas",C30)),ISNUMBER(FIND("Daphnia",C30)),ISNUMBER(FIND("Ruditapes philippinarum",C30)),ISNUMBER(FIND("daphnia",C30)),ISNUMBER(FIND("marine",C30)),ISNUMBER(FIND("mussel",C30)),ISNUMBER(FIND("algae",C30)),ISNUMBER(FIND("Donax faba",C30)),ISNUMBER(FIND("estuarine",C30)),ISNUMBER(FIND("snail",C30)),ISNUMBER(FIND("Prorocentrum donghaiense",C30)) )</f>
        <v>0</v>
      </c>
      <c r="AB30" t="b">
        <f>OR(ISNUMBER(FIND(" rat ",C30)),ISNUMBER(FIND(" rats ",C30)),ISNUMBER(FIND(" Rats ",C30)),ISNUMBER(FIND(" Rat ",C30)),ISNUMBER(FIND(" rat.",C30)),ISNUMBER(FIND(" rats.",C30)),ISNUMBER(FIND("mouse",C30)),ISNUMBER(FIND("mice",C30)), ISNUMBER(FIND(" Mice",C30)))</f>
        <v>1</v>
      </c>
      <c r="AC30" t="b">
        <f>OR(ISNUMBER(FIND(" cell ",C30)),ISNUMBER(FIND("fibroblast",C30)),ISNUMBER(FIND("macrophage",C30)),ISNUMBER(FIND("epithelial",C30)),ISNUMBER(FIND("endothelial",C30)),ISNUMBER(FIND("neuron",C30)),ISNUMBER(FIND(" cells ",C30)),ISNUMBER(FIND("RBC",C30)),ISNUMBER(FIND("mitochond",C30)),ISNUMBER(FIND("adipocyte",C30)),ISNUMBER(FIND("osteo",C30)),ISNUMBER(FIND("keratin",C30)),ISNUMBER(FIND(" cell's ",C30)),ISNUMBER(FIND("eukary",C30)),ISNUMBER(FIND("sperm",C30)))</f>
        <v>1</v>
      </c>
      <c r="AD30" t="b">
        <f>OR(ISNUMBER(FIND("human",B30)),ISNUMBER(FIND("workers",B30)),ISNUMBER(FIND("workforces",B30)),ISNUMBER(FIND("occupational",B30)),ISNUMBER(FIND("Case report",B30)),ISNUMBER(FIND("Workplaces",B30)),ISNUMBER(FIND("worker",B30)))</f>
        <v>0</v>
      </c>
      <c r="AE30" t="b">
        <f>OR(ISNUMBER(FIND(" plant ",C30)),ISNUMBER(FIND("Plant ",C30)),ISNUMBER(FIND("tomato",C30)),ISNUMBER(FIND("plants",C30)),ISNUMBER(FIND("Plants",C30)),ISNUMBER(FIND("algae",C30)),ISNUMBER(FIND("lettuce",C30)),ISNUMBER(FIND("green gram sprouts ",C30)),ISNUMBER(FIND("Cucurbita pepo",C30)),ISNUMBER(FIND("bean ",C30)),ISNUMBER(FIND("chloroplast",C30)),ISNUMBER(FIND("chlorophyll",C30)),ISNUMBER(FIND("seedling",C30)),ISNUMBER(FIND("canola",C30)),ISNUMBER(FIND("shoot",C30)),ISNUMBER(FIND("photosynthes",C30)),ISNUMBER(FIND(" leaves ",C30)),,ISNUMBER(FIND("agriculture",C30)),ISNUMBER(FIND(" crops ",C30)))</f>
        <v>0</v>
      </c>
      <c r="AF30" t="b">
        <f>OR(ISNUMBER(FIND("bacteria",C30)),ISNUMBER(FIND("Bacteria",C30)),ISNUMBER(FIND("Bacterium",C30)),ISNUMBER(FIND("bacterium",C30)),ISNUMBER(FIND(" coli ",C30)))</f>
        <v>0</v>
      </c>
      <c r="AG30" t="b">
        <f>OR(ISNUMBER(FIND("fungi",C30)),ISNUMBER(FIND("Fungi",C30)),ISNUMBER(FIND("fungus",C30)),ISNUMBER(FIND("Fungus",C30)),ISNUMBER(FIND("mushroom",C30)),ISNUMBER(FIND("Mushroom",C30)),ISNUMBER(FIND(" mold ",C30)))</f>
        <v>0</v>
      </c>
      <c r="AH30" t="b">
        <f>OR(ISNUMBER(FIND("Pig ",C30)),ISNUMBER(FIND("pig ",C30)),ISNUMBER(FIND("Pigs ",C30)),ISNUMBER(FIND("pigs ",C30)))</f>
        <v>0</v>
      </c>
      <c r="AI30" t="b">
        <f>OR(ISNUMBER(FIND(" C. elegans",C30)),ISNUMBER(FIND("Caenorhabditis elegans",C30)),ISNUMBER(FIND("earthworms",C30)),ISNUMBER(FIND(" Ficopomatus enigmaticus",C30)),ISNUMBER(FIND("larva",C30)),ISNUMBER(FIND("Lumbriculus variegatus",C30)),ISNUMBER(FIND("nematode",C30)))</f>
        <v>0</v>
      </c>
      <c r="AJ30" t="b">
        <f>NOT(OR(AA30,AB30,AC30,AD30,AE30,AF30,AG30,AH30,AI30))</f>
        <v>0</v>
      </c>
      <c r="AL30" t="b">
        <f>OR(AA30,AB30,AD30,AE30,AF30,AG30,AH30,AI30)</f>
        <v>1</v>
      </c>
      <c r="AM30" t="b">
        <f>IF(Table1[[#This Row],[In vivo?]],IF(Table1[[#This Row],[Cell]],FALSE,TRUE),FALSE)</f>
        <v>0</v>
      </c>
      <c r="AN30" t="b">
        <f>AND(AC30,AL30)</f>
        <v>1</v>
      </c>
      <c r="AO30" t="b">
        <f>IF(Table1[[#This Row],[Cell]],IF(Table1[[#This Row],[In vivo?]],FALSE,TRUE),FALSE)</f>
        <v>0</v>
      </c>
      <c r="AP30" t="b">
        <f>NOT(OR(Table1[[#This Row],[In vivo?]],Table1[[#This Row],[Only in Cell]]))</f>
        <v>0</v>
      </c>
      <c r="AQ30" t="b">
        <f>IF(OR(Table1[[#This Row],[Rodents]],Table1[[#This Row],[Human]],Table1[[#This Row],[Pig]]),OR(ISNUMBER(FIND("pulmonary",C30)),ISNUMBER(FIND("lung",C30))),"NA")</f>
        <v>1</v>
      </c>
      <c r="AR30" t="b">
        <f>IF(OR(Table1[[#This Row],[Rodents]],Table1[[#This Row],[Human]],Table1[[#This Row],[Pig]]),OR(ISNUMBER(FIND("skin",C30)),ISNUMBER(FIND("dermal",C30))),"NA")</f>
        <v>0</v>
      </c>
      <c r="AS30" t="b">
        <f>IF(OR(Table1[[#This Row],[Rodents]],Table1[[#This Row],[Human]],Table1[[#This Row],[Pig]]),OR(ISNUMBER(FIND("liver",C30)),ISNUMBER(FIND("hepat",C30))),"NA")</f>
        <v>1</v>
      </c>
      <c r="AT30" t="b">
        <f>IF(OR(Table1[[#This Row],[Rodents]],Table1[[#This Row],[Human]],Table1[[#This Row],[Pig]]),OR(ISNUMBER(FIND("kidney",C30)),ISNUMBER(FIND("neph",C30))),"NA")</f>
        <v>0</v>
      </c>
      <c r="AU30" t="b">
        <f>IF(OR(Table1[[#This Row],[Rodents]],Table1[[#This Row],[Human]],Table1[[#This Row],[Pig]]),OR(ISNUMBER(FIND("brain",C30)),ISNUMBER(FIND("neur",C30)),ISNUMBER(FIND("nerv",C30))),"NA")</f>
        <v>0</v>
      </c>
      <c r="AV30" t="b">
        <f>IF(OR(Table1[[#This Row],[Rodents]],Table1[[#This Row],[Human]],Table1[[#This Row],[Pig]]),OR(ISNUMBER(FIND("heart",C30)),ISNUMBER(FIND("cardi",C30))),"NA")</f>
        <v>1</v>
      </c>
      <c r="AW30" t="b">
        <f>IF(OR(Table1[[#This Row],[Rodents]],Table1[[#This Row],[Human]],Table1[[#This Row],[Pig]]),OR(ISNUMBER(FIND("gastro",C30)),ISNUMBER(FIND("intesti",C30)),ISNUMBER(FIND("stomach",C30))),"NA")</f>
        <v>0</v>
      </c>
      <c r="AX30" t="b">
        <f>IF(OR(Table1[[#This Row],[Rodents]],Table1[[#This Row],[Human]],Table1[[#This Row],[Pig]]),NOT(OR(AQ30,AR30,AS30,AT30,AU30,AV30,AW30)),"NA")</f>
        <v>0</v>
      </c>
      <c r="AY30" t="b">
        <f>OR(ISNUMBER(FIND("SWCNT",C30)),ISNUMBER(FIND("SWNT",C30)),ISNUMBER(FIND("single-wall",C30)),ISNUMBER(FIND("single wall",C30)),ISNUMBER(FIND("Single wall",C30)),ISNUMBER(FIND("Single-wall",C30)),ISNUMBER(FIND("SWCNT",B30)),ISNUMBER(FIND("SWNT",B30)),ISNUMBER(FIND("single-wall",B30)),ISNUMBER(FIND("single wall",B30)),ISNUMBER(FIND("Single-wall",B30)),ISNUMBER(FIND("Single wall",B30)))</f>
        <v>0</v>
      </c>
      <c r="AZ30" t="b">
        <f>OR(ISNUMBER(FIND("MWCNT",C30)),ISNUMBER(FIND("MWNT",C30)),ISNUMBER(FIND("multi-wall",C30)),ISNUMBER(FIND("multi wall",C30)),ISNUMBER(FIND("multiwall",C30)),ISNUMBER(FIND("Multi-wall",C30)),ISNUMBER(FIND("Multi wall",C30)),ISNUMBER(FIND("Multiwall",C30)),ISNUMBER(FIND("MWCNT",B30)),ISNUMBER(FIND("MWNT",B30)),ISNUMBER(FIND("multi-wall",B30)),ISNUMBER(FIND("multi wall",B30)),ISNUMBER(FIND("multiwall",B30)),ISNUMBER(FIND("Multi-wall",B30)),ISNUMBER(FIND("Multi wall",B30)),ISNUMBER(FIND("Multiwall",B30)),ISNUMBER(FIND("Double-wall",B30)),ISNUMBER(FIND("Double wall",B30)),ISNUMBER(FIND("Doublewall",B30)),ISNUMBER(FIND("double-wall",B30)),ISNUMBER(FIND("double wall",B30)),ISNUMBER(FIND("doublewall",B30)))</f>
        <v>0</v>
      </c>
      <c r="BA30" t="b">
        <f>AND(Table1[[#This Row],[SWCNT]],Table1[[#This Row],[MWCNT]])</f>
        <v>0</v>
      </c>
      <c r="BB30" t="b">
        <f>IF(Table1[[#This Row],[SWCNT]]=TRUE,FALSE,IF(Table1[[#This Row],[MWCNT]]=TRUE,FALSE,TRUE))</f>
        <v>1</v>
      </c>
      <c r="BC30" s="18"/>
    </row>
    <row r="31" spans="1:108" ht="240.5">
      <c r="A31" t="s">
        <v>2633</v>
      </c>
      <c r="B31" s="2" t="s">
        <v>2634</v>
      </c>
      <c r="C31" s="16" t="s">
        <v>2635</v>
      </c>
      <c r="D31" s="17" t="s">
        <v>2636</v>
      </c>
      <c r="E31" s="2">
        <v>2016</v>
      </c>
      <c r="F31" t="b">
        <f>OR(ISNUMBER(FIND("cytotoxic",C31)),ISNUMBER(FIND("Cytotoxic",C31)),ISNUMBER(FIND("cellular toxicity",C31)),ISNUMBER(FIND("cell death",C31)),ISNUMBER(FIND("viable",C31)),ISNUMBER(FIND("phytotoxic",C31)),ISNUMBER(FIND("acute toxicity",C31)),ISNUMBER(FIND("MTT",C31)),ISNUMBER(FIND("survival",C31)),ISNUMBER(FIND("prolifer",C31)),ISNUMBER(FIND("apoptosis",C31)),ISNUMBER(FIND("neurotoxic",C31)),ISNUMBER(FIND("  lysis ",C31)),ISNUMBER(FIND("necrosis",C31)),ISNUMBER(FIND("cellular death",C31))*3,ISNUMBER(FIND("LDH",C31)),ISNUMBER(FIND("Acute toxicity",C31)))</f>
        <v>1</v>
      </c>
      <c r="G31" t="b">
        <f>OR(ISNUMBER(FIND("genotoxic",C31)),ISNUMBER(FIND("genotoxicity",C31)),ISNUMBER(FIND("DNA damage",C31)),ISNUMBER(FIND("DNA",C31)),ISNUMBER(FIND("RNA",C31)),ISNUMBER(FIND("mesothelioma",C31)),ISNUMBER(FIND("carcino",C31)),ISNUMBER(FIND("mutagen",C31)),ISNUMBER(FIND("genetic",C31)))</f>
        <v>1</v>
      </c>
      <c r="H31" t="b">
        <f>OR(ISNUMBER(FIND("inflammatory",C31)),ISNUMBER(FIND("inflamm",C31)))</f>
        <v>1</v>
      </c>
      <c r="I31" t="b">
        <f>OR(ISNUMBER(FIND("immune",C31)),ISNUMBER(FIND("immunological",C31)),ISNUMBER(FIND("interleuk",C31)),ISNUMBER(FIND("platelet activation",C31)),ISNUMBER(FIND("monocyte",C31)),ISNUMBER(FIND("leukocyte",C31)),ISNUMBER(FIND("cytokine",C31)),ISNUMBER(FIND("CD4",C31)),ISNUMBER(FIND("CD8",C31)),ISNUMBER(FIND("T-cell",C31)))</f>
        <v>1</v>
      </c>
      <c r="J31" t="b">
        <f>OR(ISNUMBER(FIND("reactive oxygen",C31)),ISNUMBER(FIND("ROS",C31)),ISNUMBER(FIND("free radical",C31)),ISNUMBER(FIND("oxidative stress",C31)),ISNUMBER(FIND("peroxid",C31)),ISNUMBER(FIND("oxidative",C31)),ISNUMBER(FIND("antioxid",C31)))</f>
        <v>0</v>
      </c>
      <c r="K31" t="b">
        <f>OR(ISNUMBER(FIND("autophag",C31)))</f>
        <v>0</v>
      </c>
      <c r="L31" t="b">
        <f>OR(ISNUMBER(FIND("morpholog",C31)))</f>
        <v>0</v>
      </c>
      <c r="M31" t="b">
        <f>OR(ISNUMBER(FIND("fibrosis",C31)),ISNUMBER(FIND("Fibrosis",C31)),ISNUMBER(FIND("fibrot",C31)))</f>
        <v>1</v>
      </c>
      <c r="N31" t="b">
        <f>OR(ISNUMBER(FIND("offspring",C31)),ISNUMBER(FIND("Parental",C31)),ISNUMBER(FIND("parental",C31)),ISNUMBER(FIND("germline",C31)),ISNUMBER(FIND("reproduc",C31)),ISNUMBER(FIND("embryo",C31)))</f>
        <v>0</v>
      </c>
      <c r="O31" t="b">
        <f>OR(ISNUMBER(FIND("metabol",C31)),ISNUMBER(FIND("Metabol",C31)),ISNUMBER(FIND("digest",C31)),ISNUMBER(FIND("mitochon",C31)))</f>
        <v>0</v>
      </c>
      <c r="P31" t="b">
        <f>OR(ISNUMBER(FIND("ecotox",C31)),ISNUMBER(FIND("Ecotox",B31)),ISNUMBER(FIND("ecotox",B31)),ISNUMBER(FIND("Ecotox",C31)))</f>
        <v>0</v>
      </c>
      <c r="Q31" t="b">
        <f>OR(ISNUMBER(FIND("Bioaccum",C31)),ISNUMBER(FIND("bioaccum",C31)),ISNUMBER(FIND("accum",C31)))</f>
        <v>0</v>
      </c>
      <c r="R31" t="b">
        <f>OR(ISNUMBER(FIND("Occupation",C31)),ISNUMBER(FIND("occupation",C31)),ISNUMBER(FIND("worker",C31)),ISNUMBER(FIND("workforce",C31)))</f>
        <v>0</v>
      </c>
      <c r="S31" t="b">
        <f>NOT(OR(F31,G31,H31,I31,J31,K31,L31,M31,N31,O31,P31,Q31,R31))</f>
        <v>0</v>
      </c>
      <c r="U31" t="b">
        <f>OR(Table1[[#This Row],[Inflammation]],Table1[[#This Row],[Immune]])</f>
        <v>1</v>
      </c>
      <c r="V31" t="str">
        <f>IF(OR(Table1[[#This Row],[Rodents]],Table1[[#This Row],[Human]],Table1[[#This Row],[Pig]]),OR(ISNUMBER(FIND("intratrach",C31)),ISNUMBER(FIND("nasal ",C31)),ISNUMBER(FIND("instill",C31))),"NA")</f>
        <v>NA</v>
      </c>
      <c r="W31" t="str">
        <f>IF(OR(Table1[[#This Row],[Rodents]],Table1[[#This Row],[Human]],Table1[[#This Row],[Pig]]),OR(ISNUMBER(FIND("dermal",C31)),ISNUMBER(FIND("skin ",C31))),"NA")</f>
        <v>NA</v>
      </c>
      <c r="X31" t="str">
        <f>IF(OR(Table1[[#This Row],[Rodents]],Table1[[#This Row],[Human]],Table1[[#This Row],[Pig]]),OR(ISNUMBER(FIND("injected",C31)),ISNUMBER(FIND("periton",C31)),ISNUMBER(FIND("intrascrot",C31))),"NA")</f>
        <v>NA</v>
      </c>
      <c r="Y31" t="str">
        <f>IF(OR(Table1[[#This Row],[Rodents]],Table1[[#This Row],[Human]],Table1[[#This Row],[Pig]]),NOT(OR(Table1[[#This Row],[Inhaled/Intratracheal/intranasal]],Table1[[#This Row],[Dermal]],Table1[[#This Row],[Injected]])),"NA")</f>
        <v>NA</v>
      </c>
      <c r="AA31" t="b">
        <f>OR(ISNUMBER(FIND("fish ",C31)),ISNUMBER(FIND("Fish ",C31)),ISNUMBER(FIND("aquatic",C31)),ISNUMBER(FIND("daphnids",C31)),ISNUMBER(FIND("Carcinus maenas",C31)),ISNUMBER(FIND("Daphnia",C31)),ISNUMBER(FIND("Ruditapes philippinarum",C31)),ISNUMBER(FIND("daphnia",C31)),ISNUMBER(FIND("marine",C31)),ISNUMBER(FIND("mussel",C31)),ISNUMBER(FIND("algae",C31)),ISNUMBER(FIND("Donax faba",C31)),ISNUMBER(FIND("estuarine",C31)),ISNUMBER(FIND("snail",C31)),ISNUMBER(FIND("Prorocentrum donghaiense",C31)) )</f>
        <v>0</v>
      </c>
      <c r="AB31" t="b">
        <f>OR(ISNUMBER(FIND(" rat ",C31)),ISNUMBER(FIND(" rats ",C31)),ISNUMBER(FIND(" Rats ",C31)),ISNUMBER(FIND(" Rat ",C31)),ISNUMBER(FIND(" rat.",C31)),ISNUMBER(FIND(" rats.",C31)),ISNUMBER(FIND("mouse",C31)),ISNUMBER(FIND("mice",C31)), ISNUMBER(FIND(" Mice",C31)))</f>
        <v>0</v>
      </c>
      <c r="AC31" t="b">
        <f>OR(ISNUMBER(FIND(" cell ",C31)),ISNUMBER(FIND("fibroblast",C31)),ISNUMBER(FIND("macrophage",C31)),ISNUMBER(FIND("epithelial",C31)),ISNUMBER(FIND("endothelial",C31)),ISNUMBER(FIND("neuron",C31)),ISNUMBER(FIND(" cells ",C31)),ISNUMBER(FIND("RBC",C31)),ISNUMBER(FIND("mitochond",C31)),ISNUMBER(FIND("adipocyte",C31)),ISNUMBER(FIND("osteo",C31)),ISNUMBER(FIND("keratin",C31)),ISNUMBER(FIND(" cell's ",C31)),ISNUMBER(FIND("eukary",C31)),ISNUMBER(FIND("sperm",C31)))</f>
        <v>1</v>
      </c>
      <c r="AD31" t="b">
        <f>OR(ISNUMBER(FIND("human",B31)),ISNUMBER(FIND("workers",B31)),ISNUMBER(FIND("workforces",B31)),ISNUMBER(FIND("occupational",B31)),ISNUMBER(FIND("Case report",B31)),ISNUMBER(FIND("Workplaces",B31)),ISNUMBER(FIND("worker",B31)))</f>
        <v>0</v>
      </c>
      <c r="AE31" t="b">
        <f>OR(ISNUMBER(FIND(" plant ",C31)),ISNUMBER(FIND("Plant ",C31)),ISNUMBER(FIND("tomato",C31)),ISNUMBER(FIND("plants",C31)),ISNUMBER(FIND("Plants",C31)),ISNUMBER(FIND("algae",C31)),ISNUMBER(FIND("lettuce",C31)),ISNUMBER(FIND("green gram sprouts ",C31)),ISNUMBER(FIND("Cucurbita pepo",C31)),ISNUMBER(FIND("bean ",C31)),ISNUMBER(FIND("chloroplast",C31)),ISNUMBER(FIND("chlorophyll",C31)),ISNUMBER(FIND("seedling",C31)),ISNUMBER(FIND("canola",C31)),ISNUMBER(FIND("shoot",C31)),ISNUMBER(FIND("photosynthes",C31)),ISNUMBER(FIND(" leaves ",C31)),,ISNUMBER(FIND("agriculture",C31)),ISNUMBER(FIND(" crops ",C31)))</f>
        <v>0</v>
      </c>
      <c r="AF31" t="b">
        <f>OR(ISNUMBER(FIND("bacteria",C31)),ISNUMBER(FIND("Bacteria",C31)),ISNUMBER(FIND("Bacterium",C31)),ISNUMBER(FIND("bacterium",C31)),ISNUMBER(FIND(" coli ",C31)))</f>
        <v>0</v>
      </c>
      <c r="AG31" t="b">
        <f>OR(ISNUMBER(FIND("fungi",C31)),ISNUMBER(FIND("Fungi",C31)),ISNUMBER(FIND("fungus",C31)),ISNUMBER(FIND("Fungus",C31)),ISNUMBER(FIND("mushroom",C31)),ISNUMBER(FIND("Mushroom",C31)),ISNUMBER(FIND(" mold ",C31)))</f>
        <v>0</v>
      </c>
      <c r="AH31" t="b">
        <f>OR(ISNUMBER(FIND("Pig ",C31)),ISNUMBER(FIND("pig ",C31)),ISNUMBER(FIND("Pigs ",C31)),ISNUMBER(FIND("pigs ",C31)))</f>
        <v>0</v>
      </c>
      <c r="AI31" t="b">
        <f>OR(ISNUMBER(FIND(" C. elegans",C31)),ISNUMBER(FIND("Caenorhabditis elegans",C31)),ISNUMBER(FIND("earthworms",C31)),ISNUMBER(FIND(" Ficopomatus enigmaticus",C31)),ISNUMBER(FIND("larva",C31)),ISNUMBER(FIND("Lumbriculus variegatus",C31)),ISNUMBER(FIND("nematode",C31)))</f>
        <v>0</v>
      </c>
      <c r="AJ31" t="b">
        <f>NOT(OR(AA31,AB31,AC31,AD31,AE31,AF31,AG31,AH31,AI31))</f>
        <v>0</v>
      </c>
      <c r="AL31" t="b">
        <f>OR(AA31,AB31,AD31,AE31,AF31,AG31,AH31,AI31)</f>
        <v>0</v>
      </c>
      <c r="AM31" t="b">
        <f>IF(Table1[[#This Row],[In vivo?]],IF(Table1[[#This Row],[Cell]],FALSE,TRUE),FALSE)</f>
        <v>0</v>
      </c>
      <c r="AN31" t="b">
        <f>AND(AC31,AL31)</f>
        <v>0</v>
      </c>
      <c r="AO31" t="b">
        <f>IF(Table1[[#This Row],[Cell]],IF(Table1[[#This Row],[In vivo?]],FALSE,TRUE),FALSE)</f>
        <v>1</v>
      </c>
      <c r="AP31" t="b">
        <f>NOT(OR(Table1[[#This Row],[In vivo?]],Table1[[#This Row],[Only in Cell]]))</f>
        <v>0</v>
      </c>
      <c r="AQ31" t="str">
        <f>IF(OR(Table1[[#This Row],[Rodents]],Table1[[#This Row],[Human]],Table1[[#This Row],[Pig]]),OR(ISNUMBER(FIND("pulmonary",C31)),ISNUMBER(FIND("lung",C31))),"NA")</f>
        <v>NA</v>
      </c>
      <c r="AR31" t="str">
        <f>IF(OR(Table1[[#This Row],[Rodents]],Table1[[#This Row],[Human]],Table1[[#This Row],[Pig]]),OR(ISNUMBER(FIND("skin",C31)),ISNUMBER(FIND("dermal",C31))),"NA")</f>
        <v>NA</v>
      </c>
      <c r="AS31" t="str">
        <f>IF(OR(Table1[[#This Row],[Rodents]],Table1[[#This Row],[Human]],Table1[[#This Row],[Pig]]),OR(ISNUMBER(FIND("liver",C31)),ISNUMBER(FIND("hepat",C31))),"NA")</f>
        <v>NA</v>
      </c>
      <c r="AT31" t="str">
        <f>IF(OR(Table1[[#This Row],[Rodents]],Table1[[#This Row],[Human]],Table1[[#This Row],[Pig]]),OR(ISNUMBER(FIND("kidney",C31)),ISNUMBER(FIND("neph",C31))),"NA")</f>
        <v>NA</v>
      </c>
      <c r="AU31" t="str">
        <f>IF(OR(Table1[[#This Row],[Rodents]],Table1[[#This Row],[Human]],Table1[[#This Row],[Pig]]),OR(ISNUMBER(FIND("brain",C31)),ISNUMBER(FIND("neur",C31)),ISNUMBER(FIND("nerv",C31))),"NA")</f>
        <v>NA</v>
      </c>
      <c r="AV31" t="str">
        <f>IF(OR(Table1[[#This Row],[Rodents]],Table1[[#This Row],[Human]],Table1[[#This Row],[Pig]]),OR(ISNUMBER(FIND("heart",C31)),ISNUMBER(FIND("cardi",C31))),"NA")</f>
        <v>NA</v>
      </c>
      <c r="AW31" t="str">
        <f>IF(OR(Table1[[#This Row],[Rodents]],Table1[[#This Row],[Human]],Table1[[#This Row],[Pig]]),OR(ISNUMBER(FIND("gastro",C31)),ISNUMBER(FIND("intesti",C31)),ISNUMBER(FIND("stomach",C31))),"NA")</f>
        <v>NA</v>
      </c>
      <c r="AX31" t="str">
        <f>IF(OR(Table1[[#This Row],[Rodents]],Table1[[#This Row],[Human]],Table1[[#This Row],[Pig]]),NOT(OR(AQ31,AR31,AS31,AT31,AU31,AV31,AW31)),"NA")</f>
        <v>NA</v>
      </c>
      <c r="AY31" t="b">
        <f>OR(ISNUMBER(FIND("SWCNT",C31)),ISNUMBER(FIND("SWNT",C31)),ISNUMBER(FIND("single-wall",C31)),ISNUMBER(FIND("single wall",C31)),ISNUMBER(FIND("Single wall",C31)),ISNUMBER(FIND("Single-wall",C31)),ISNUMBER(FIND("SWCNT",B31)),ISNUMBER(FIND("SWNT",B31)),ISNUMBER(FIND("single-wall",B31)),ISNUMBER(FIND("single wall",B31)),ISNUMBER(FIND("Single-wall",B31)),ISNUMBER(FIND("Single wall",B31)))</f>
        <v>0</v>
      </c>
      <c r="AZ31" t="b">
        <f>OR(ISNUMBER(FIND("MWCNT",C31)),ISNUMBER(FIND("MWNT",C31)),ISNUMBER(FIND("multi-wall",C31)),ISNUMBER(FIND("multi wall",C31)),ISNUMBER(FIND("multiwall",C31)),ISNUMBER(FIND("Multi-wall",C31)),ISNUMBER(FIND("Multi wall",C31)),ISNUMBER(FIND("Multiwall",C31)),ISNUMBER(FIND("MWCNT",B31)),ISNUMBER(FIND("MWNT",B31)),ISNUMBER(FIND("multi-wall",B31)),ISNUMBER(FIND("multi wall",B31)),ISNUMBER(FIND("multiwall",B31)),ISNUMBER(FIND("Multi-wall",B31)),ISNUMBER(FIND("Multi wall",B31)),ISNUMBER(FIND("Multiwall",B31)),ISNUMBER(FIND("Double-wall",B31)),ISNUMBER(FIND("Double wall",B31)),ISNUMBER(FIND("Doublewall",B31)),ISNUMBER(FIND("double-wall",B31)),ISNUMBER(FIND("double wall",B31)),ISNUMBER(FIND("doublewall",B31)))</f>
        <v>0</v>
      </c>
      <c r="BA31" t="b">
        <f>AND(Table1[[#This Row],[SWCNT]],Table1[[#This Row],[MWCNT]])</f>
        <v>0</v>
      </c>
      <c r="BB31" t="b">
        <f>IF(Table1[[#This Row],[SWCNT]]=TRUE,FALSE,IF(Table1[[#This Row],[MWCNT]]=TRUE,FALSE,TRUE))</f>
        <v>1</v>
      </c>
      <c r="BC31" s="18"/>
    </row>
    <row r="32" spans="1:108" ht="222">
      <c r="A32" t="s">
        <v>2762</v>
      </c>
      <c r="B32" s="2" t="s">
        <v>2763</v>
      </c>
      <c r="C32" s="16" t="s">
        <v>2764</v>
      </c>
      <c r="D32" s="17" t="s">
        <v>1100</v>
      </c>
      <c r="E32" s="2">
        <v>2016</v>
      </c>
      <c r="F32" t="b">
        <f>OR(ISNUMBER(FIND("cytotoxic",C32)),ISNUMBER(FIND("Cytotoxic",C32)),ISNUMBER(FIND("cellular toxicity",C32)),ISNUMBER(FIND("cell death",C32)),ISNUMBER(FIND("viable",C32)),ISNUMBER(FIND("phytotoxic",C32)),ISNUMBER(FIND("acute toxicity",C32)),ISNUMBER(FIND("MTT",C32)),ISNUMBER(FIND("survival",C32)),ISNUMBER(FIND("prolifer",C32)),ISNUMBER(FIND("apoptosis",C32)),ISNUMBER(FIND("neurotoxic",C32)),ISNUMBER(FIND("  lysis ",C32)),ISNUMBER(FIND("necrosis",C32)),ISNUMBER(FIND("cellular death",C32))*3,ISNUMBER(FIND("LDH",C32)),ISNUMBER(FIND("Acute toxicity",C32)))</f>
        <v>0</v>
      </c>
      <c r="G32" t="b">
        <f>OR(ISNUMBER(FIND("genotoxic",C32)),ISNUMBER(FIND("genotoxicity",C32)),ISNUMBER(FIND("DNA damage",C32)),ISNUMBER(FIND("DNA",C32)),ISNUMBER(FIND("RNA",C32)),ISNUMBER(FIND("mesothelioma",C32)),ISNUMBER(FIND("carcino",C32)),ISNUMBER(FIND("mutagen",C32)),ISNUMBER(FIND("genetic",C32)))</f>
        <v>1</v>
      </c>
      <c r="H32" t="b">
        <f>OR(ISNUMBER(FIND("inflammatory",C32)),ISNUMBER(FIND("inflamm",C32)))</f>
        <v>1</v>
      </c>
      <c r="I32" t="b">
        <f>OR(ISNUMBER(FIND("immune",C32)),ISNUMBER(FIND("immunological",C32)),ISNUMBER(FIND("interleuk",C32)),ISNUMBER(FIND("platelet activation",C32)),ISNUMBER(FIND("monocyte",C32)),ISNUMBER(FIND("leukocyte",C32)),ISNUMBER(FIND("cytokine",C32)),ISNUMBER(FIND("CD4",C32)),ISNUMBER(FIND("CD8",C32)),ISNUMBER(FIND("T-cell",C32)))</f>
        <v>1</v>
      </c>
      <c r="J32" t="b">
        <f>OR(ISNUMBER(FIND("reactive oxygen",C32)),ISNUMBER(FIND("ROS",C32)),ISNUMBER(FIND("free radical",C32)),ISNUMBER(FIND("oxidative stress",C32)),ISNUMBER(FIND("peroxid",C32)),ISNUMBER(FIND("oxidative",C32)),ISNUMBER(FIND("antioxid",C32)))</f>
        <v>0</v>
      </c>
      <c r="K32" t="b">
        <f>OR(ISNUMBER(FIND("autophag",C32)))</f>
        <v>0</v>
      </c>
      <c r="L32" t="b">
        <f>OR(ISNUMBER(FIND("morpholog",C32)))</f>
        <v>1</v>
      </c>
      <c r="M32" t="b">
        <f>OR(ISNUMBER(FIND("fibrosis",C32)),ISNUMBER(FIND("Fibrosis",C32)),ISNUMBER(FIND("fibrot",C32)))</f>
        <v>1</v>
      </c>
      <c r="N32" t="b">
        <f>OR(ISNUMBER(FIND("offspring",C32)),ISNUMBER(FIND("Parental",C32)),ISNUMBER(FIND("parental",C32)),ISNUMBER(FIND("germline",C32)),ISNUMBER(FIND("reproduc",C32)),ISNUMBER(FIND("embryo",C32)))</f>
        <v>0</v>
      </c>
      <c r="O32" t="b">
        <f>OR(ISNUMBER(FIND("metabol",C32)),ISNUMBER(FIND("Metabol",C32)),ISNUMBER(FIND("digest",C32)),ISNUMBER(FIND("mitochon",C32)))</f>
        <v>0</v>
      </c>
      <c r="P32" t="b">
        <f>OR(ISNUMBER(FIND("ecotox",C32)),ISNUMBER(FIND("Ecotox",B32)),ISNUMBER(FIND("ecotox",B32)),ISNUMBER(FIND("Ecotox",C32)))</f>
        <v>0</v>
      </c>
      <c r="Q32" t="b">
        <f>OR(ISNUMBER(FIND("Bioaccum",C32)),ISNUMBER(FIND("bioaccum",C32)),ISNUMBER(FIND("accum",C32)))</f>
        <v>0</v>
      </c>
      <c r="R32" t="b">
        <f>OR(ISNUMBER(FIND("Occupation",C32)),ISNUMBER(FIND("occupation",C32)),ISNUMBER(FIND("worker",C32)),ISNUMBER(FIND("workforce",C32)))</f>
        <v>1</v>
      </c>
      <c r="S32" t="b">
        <f>NOT(OR(F32,G32,H32,I32,J32,K32,L32,M32,N32,O32,P32,Q32,R32))</f>
        <v>0</v>
      </c>
      <c r="U32" t="b">
        <f>OR(Table1[[#This Row],[Inflammation]],Table1[[#This Row],[Immune]])</f>
        <v>1</v>
      </c>
      <c r="V32" t="b">
        <f>IF(OR(Table1[[#This Row],[Rodents]],Table1[[#This Row],[Human]],Table1[[#This Row],[Pig]]),OR(ISNUMBER(FIND("intratrach",C32)),ISNUMBER(FIND("nasal ",C32)),ISNUMBER(FIND("instill",C32))),"NA")</f>
        <v>0</v>
      </c>
      <c r="W32" t="b">
        <f>IF(OR(Table1[[#This Row],[Rodents]],Table1[[#This Row],[Human]],Table1[[#This Row],[Pig]]),OR(ISNUMBER(FIND("dermal",C32)),ISNUMBER(FIND("skin ",C32))),"NA")</f>
        <v>0</v>
      </c>
      <c r="X32" t="b">
        <f>IF(OR(Table1[[#This Row],[Rodents]],Table1[[#This Row],[Human]],Table1[[#This Row],[Pig]]),OR(ISNUMBER(FIND("injected",C32)),ISNUMBER(FIND("periton",C32)),ISNUMBER(FIND("intrascrot",C32))),"NA")</f>
        <v>0</v>
      </c>
      <c r="Y32" t="b">
        <f>IF(OR(Table1[[#This Row],[Rodents]],Table1[[#This Row],[Human]],Table1[[#This Row],[Pig]]),NOT(OR(Table1[[#This Row],[Inhaled/Intratracheal/intranasal]],Table1[[#This Row],[Dermal]],Table1[[#This Row],[Injected]])),"NA")</f>
        <v>1</v>
      </c>
      <c r="AA32" t="b">
        <f>OR(ISNUMBER(FIND("fish ",C32)),ISNUMBER(FIND("Fish ",C32)),ISNUMBER(FIND("aquatic",C32)),ISNUMBER(FIND("daphnids",C32)),ISNUMBER(FIND("Carcinus maenas",C32)),ISNUMBER(FIND("Daphnia",C32)),ISNUMBER(FIND("Ruditapes philippinarum",C32)),ISNUMBER(FIND("daphnia",C32)),ISNUMBER(FIND("marine",C32)),ISNUMBER(FIND("mussel",C32)),ISNUMBER(FIND("algae",C32)),ISNUMBER(FIND("Donax faba",C32)),ISNUMBER(FIND("estuarine",C32)),ISNUMBER(FIND("snail",C32)),ISNUMBER(FIND("Prorocentrum donghaiense",C32)) )</f>
        <v>0</v>
      </c>
      <c r="AB32" t="b">
        <f>OR(ISNUMBER(FIND(" rat ",C32)),ISNUMBER(FIND(" rats ",C32)),ISNUMBER(FIND(" Rats ",C32)),ISNUMBER(FIND(" Rat ",C32)),ISNUMBER(FIND(" rat.",C32)),ISNUMBER(FIND(" rats.",C32)),ISNUMBER(FIND("mouse",C32)),ISNUMBER(FIND("mice",C32)), ISNUMBER(FIND(" Mice",C32)))</f>
        <v>1</v>
      </c>
      <c r="AC32" t="b">
        <f>OR(ISNUMBER(FIND(" cell ",C32)),ISNUMBER(FIND("fibroblast",C32)),ISNUMBER(FIND("macrophage",C32)),ISNUMBER(FIND("epithelial",C32)),ISNUMBER(FIND("endothelial",C32)),ISNUMBER(FIND("neuron",C32)),ISNUMBER(FIND(" cells ",C32)),ISNUMBER(FIND("RBC",C32)),ISNUMBER(FIND("mitochond",C32)),ISNUMBER(FIND("adipocyte",C32)),ISNUMBER(FIND("osteo",C32)),ISNUMBER(FIND("keratin",C32)),ISNUMBER(FIND(" cell's ",C32)),ISNUMBER(FIND("eukary",C32)),ISNUMBER(FIND("sperm",C32)))</f>
        <v>0</v>
      </c>
      <c r="AD32" t="b">
        <f>OR(ISNUMBER(FIND("human",B32)),ISNUMBER(FIND("workers",B32)),ISNUMBER(FIND("workforces",B32)),ISNUMBER(FIND("occupational",B32)),ISNUMBER(FIND("Case report",B32)),ISNUMBER(FIND("Workplaces",B32)),ISNUMBER(FIND("worker",B32)))</f>
        <v>0</v>
      </c>
      <c r="AE32" t="b">
        <f>OR(ISNUMBER(FIND(" plant ",C32)),ISNUMBER(FIND("Plant ",C32)),ISNUMBER(FIND("tomato",C32)),ISNUMBER(FIND("plants",C32)),ISNUMBER(FIND("Plants",C32)),ISNUMBER(FIND("algae",C32)),ISNUMBER(FIND("lettuce",C32)),ISNUMBER(FIND("green gram sprouts ",C32)),ISNUMBER(FIND("Cucurbita pepo",C32)),ISNUMBER(FIND("bean ",C32)),ISNUMBER(FIND("chloroplast",C32)),ISNUMBER(FIND("chlorophyll",C32)),ISNUMBER(FIND("seedling",C32)),ISNUMBER(FIND("canola",C32)),ISNUMBER(FIND("shoot",C32)),ISNUMBER(FIND("photosynthes",C32)),ISNUMBER(FIND(" leaves ",C32)),,ISNUMBER(FIND("agriculture",C32)),ISNUMBER(FIND(" crops ",C32)))</f>
        <v>0</v>
      </c>
      <c r="AF32" t="b">
        <f>OR(ISNUMBER(FIND("bacteria",C32)),ISNUMBER(FIND("Bacteria",C32)),ISNUMBER(FIND("Bacterium",C32)),ISNUMBER(FIND("bacterium",C32)),ISNUMBER(FIND(" coli ",C32)))</f>
        <v>0</v>
      </c>
      <c r="AG32" t="b">
        <f>OR(ISNUMBER(FIND("fungi",C32)),ISNUMBER(FIND("Fungi",C32)),ISNUMBER(FIND("fungus",C32)),ISNUMBER(FIND("Fungus",C32)),ISNUMBER(FIND("mushroom",C32)),ISNUMBER(FIND("Mushroom",C32)),ISNUMBER(FIND(" mold ",C32)))</f>
        <v>0</v>
      </c>
      <c r="AH32" t="b">
        <f>OR(ISNUMBER(FIND("Pig ",C32)),ISNUMBER(FIND("pig ",C32)),ISNUMBER(FIND("Pigs ",C32)),ISNUMBER(FIND("pigs ",C32)))</f>
        <v>0</v>
      </c>
      <c r="AI32" t="b">
        <f>OR(ISNUMBER(FIND(" C. elegans",C32)),ISNUMBER(FIND("Caenorhabditis elegans",C32)),ISNUMBER(FIND("earthworms",C32)),ISNUMBER(FIND(" Ficopomatus enigmaticus",C32)),ISNUMBER(FIND("larva",C32)),ISNUMBER(FIND("Lumbriculus variegatus",C32)),ISNUMBER(FIND("nematode",C32)))</f>
        <v>0</v>
      </c>
      <c r="AJ32" t="b">
        <f>NOT(OR(AA32,AB32,AC32,AD32,AE32,AF32,AG32,AH32,AI32))</f>
        <v>0</v>
      </c>
      <c r="AL32" t="b">
        <f>OR(AA32,AB32,AD32,AE32,AF32,AG32,AH32,AI32)</f>
        <v>1</v>
      </c>
      <c r="AM32" t="b">
        <f>IF(Table1[[#This Row],[In vivo?]],IF(Table1[[#This Row],[Cell]],FALSE,TRUE),FALSE)</f>
        <v>1</v>
      </c>
      <c r="AN32" t="b">
        <f>AND(AC32,AL32)</f>
        <v>0</v>
      </c>
      <c r="AO32" t="b">
        <f>IF(Table1[[#This Row],[Cell]],IF(Table1[[#This Row],[In vivo?]],FALSE,TRUE),FALSE)</f>
        <v>0</v>
      </c>
      <c r="AP32" t="b">
        <f>NOT(OR(Table1[[#This Row],[In vivo?]],Table1[[#This Row],[Only in Cell]]))</f>
        <v>0</v>
      </c>
      <c r="AQ32" t="b">
        <f>IF(OR(Table1[[#This Row],[Rodents]],Table1[[#This Row],[Human]],Table1[[#This Row],[Pig]]),OR(ISNUMBER(FIND("pulmonary",C32)),ISNUMBER(FIND("lung",C32))),"NA")</f>
        <v>1</v>
      </c>
      <c r="AR32" t="b">
        <f>IF(OR(Table1[[#This Row],[Rodents]],Table1[[#This Row],[Human]],Table1[[#This Row],[Pig]]),OR(ISNUMBER(FIND("skin",C32)),ISNUMBER(FIND("dermal",C32))),"NA")</f>
        <v>0</v>
      </c>
      <c r="AS32" t="b">
        <f>IF(OR(Table1[[#This Row],[Rodents]],Table1[[#This Row],[Human]],Table1[[#This Row],[Pig]]),OR(ISNUMBER(FIND("liver",C32)),ISNUMBER(FIND("hepat",C32))),"NA")</f>
        <v>0</v>
      </c>
      <c r="AT32" t="b">
        <f>IF(OR(Table1[[#This Row],[Rodents]],Table1[[#This Row],[Human]],Table1[[#This Row],[Pig]]),OR(ISNUMBER(FIND("kidney",C32)),ISNUMBER(FIND("neph",C32))),"NA")</f>
        <v>0</v>
      </c>
      <c r="AU32" t="b">
        <f>IF(OR(Table1[[#This Row],[Rodents]],Table1[[#This Row],[Human]],Table1[[#This Row],[Pig]]),OR(ISNUMBER(FIND("brain",C32)),ISNUMBER(FIND("neur",C32)),ISNUMBER(FIND("nerv",C32))),"NA")</f>
        <v>0</v>
      </c>
      <c r="AV32" t="b">
        <f>IF(OR(Table1[[#This Row],[Rodents]],Table1[[#This Row],[Human]],Table1[[#This Row],[Pig]]),OR(ISNUMBER(FIND("heart",C32)),ISNUMBER(FIND("cardi",C32))),"NA")</f>
        <v>0</v>
      </c>
      <c r="AW32" t="b">
        <f>IF(OR(Table1[[#This Row],[Rodents]],Table1[[#This Row],[Human]],Table1[[#This Row],[Pig]]),OR(ISNUMBER(FIND("gastro",C32)),ISNUMBER(FIND("intesti",C32)),ISNUMBER(FIND("stomach",C32))),"NA")</f>
        <v>0</v>
      </c>
      <c r="AX32" t="b">
        <f>IF(OR(Table1[[#This Row],[Rodents]],Table1[[#This Row],[Human]],Table1[[#This Row],[Pig]]),NOT(OR(AQ32,AR32,AS32,AT32,AU32,AV32,AW32)),"NA")</f>
        <v>0</v>
      </c>
      <c r="AY32" t="b">
        <f>OR(ISNUMBER(FIND("SWCNT",C32)),ISNUMBER(FIND("SWNT",C32)),ISNUMBER(FIND("single-wall",C32)),ISNUMBER(FIND("single wall",C32)),ISNUMBER(FIND("Single wall",C32)),ISNUMBER(FIND("Single-wall",C32)),ISNUMBER(FIND("SWCNT",B32)),ISNUMBER(FIND("SWNT",B32)),ISNUMBER(FIND("single-wall",B32)),ISNUMBER(FIND("single wall",B32)),ISNUMBER(FIND("Single-wall",B32)),ISNUMBER(FIND("Single wall",B32)))</f>
        <v>0</v>
      </c>
      <c r="AZ32" t="b">
        <f>OR(ISNUMBER(FIND("MWCNT",C32)),ISNUMBER(FIND("MWNT",C32)),ISNUMBER(FIND("multi-wall",C32)),ISNUMBER(FIND("multi wall",C32)),ISNUMBER(FIND("multiwall",C32)),ISNUMBER(FIND("Multi-wall",C32)),ISNUMBER(FIND("Multi wall",C32)),ISNUMBER(FIND("Multiwall",C32)),ISNUMBER(FIND("MWCNT",B32)),ISNUMBER(FIND("MWNT",B32)),ISNUMBER(FIND("multi-wall",B32)),ISNUMBER(FIND("multi wall",B32)),ISNUMBER(FIND("multiwall",B32)),ISNUMBER(FIND("Multi-wall",B32)),ISNUMBER(FIND("Multi wall",B32)),ISNUMBER(FIND("Multiwall",B32)),ISNUMBER(FIND("Double-wall",B32)),ISNUMBER(FIND("Double wall",B32)),ISNUMBER(FIND("Doublewall",B32)),ISNUMBER(FIND("double-wall",B32)),ISNUMBER(FIND("double wall",B32)),ISNUMBER(FIND("doublewall",B32)))</f>
        <v>1</v>
      </c>
      <c r="BA32" t="b">
        <f>AND(Table1[[#This Row],[SWCNT]],Table1[[#This Row],[MWCNT]])</f>
        <v>0</v>
      </c>
      <c r="BB32" t="b">
        <f>IF(Table1[[#This Row],[SWCNT]]=TRUE,FALSE,IF(Table1[[#This Row],[MWCNT]]=TRUE,FALSE,TRUE))</f>
        <v>0</v>
      </c>
      <c r="BC32" s="18"/>
    </row>
    <row r="33" spans="1:55" ht="203.5">
      <c r="A33" t="s">
        <v>2801</v>
      </c>
      <c r="B33" s="2" t="s">
        <v>2803</v>
      </c>
      <c r="C33" s="16" t="s">
        <v>2805</v>
      </c>
      <c r="D33" s="17" t="s">
        <v>2807</v>
      </c>
      <c r="E33" s="2">
        <v>2016</v>
      </c>
      <c r="F33" t="b">
        <f>OR(ISNUMBER(FIND("cytotoxic",C33)),ISNUMBER(FIND("Cytotoxic",C33)),ISNUMBER(FIND("cellular toxicity",C33)),ISNUMBER(FIND("cell death",C33)),ISNUMBER(FIND("viable",C33)),ISNUMBER(FIND("phytotoxic",C33)),ISNUMBER(FIND("acute toxicity",C33)),ISNUMBER(FIND("MTT",C33)),ISNUMBER(FIND("survival",C33)),ISNUMBER(FIND("prolifer",C33)),ISNUMBER(FIND("apoptosis",C33)),ISNUMBER(FIND("neurotoxic",C33)),ISNUMBER(FIND("  lysis ",C33)),ISNUMBER(FIND("necrosis",C33)),ISNUMBER(FIND("cellular death",C33))*3,ISNUMBER(FIND("LDH",C33)),ISNUMBER(FIND("Acute toxicity",C33)))</f>
        <v>0</v>
      </c>
      <c r="G33" t="b">
        <f>OR(ISNUMBER(FIND("genotoxic",C33)),ISNUMBER(FIND("genotoxicity",C33)),ISNUMBER(FIND("DNA damage",C33)),ISNUMBER(FIND("DNA",C33)),ISNUMBER(FIND("RNA",C33)),ISNUMBER(FIND("mesothelioma",C33)),ISNUMBER(FIND("carcino",C33)),ISNUMBER(FIND("mutagen",C33)),ISNUMBER(FIND("genetic",C33)))</f>
        <v>0</v>
      </c>
      <c r="H33" t="b">
        <f>OR(ISNUMBER(FIND("inflammatory",C33)),ISNUMBER(FIND("inflamm",C33)))</f>
        <v>1</v>
      </c>
      <c r="I33" t="b">
        <f>OR(ISNUMBER(FIND("immune",C33)),ISNUMBER(FIND("immunological",C33)),ISNUMBER(FIND("interleuk",C33)),ISNUMBER(FIND("platelet activation",C33)),ISNUMBER(FIND("monocyte",C33)),ISNUMBER(FIND("leukocyte",C33)),ISNUMBER(FIND("cytokine",C33)),ISNUMBER(FIND("CD4",C33)),ISNUMBER(FIND("CD8",C33)),ISNUMBER(FIND("T-cell",C33)))</f>
        <v>0</v>
      </c>
      <c r="J33" t="b">
        <f>OR(ISNUMBER(FIND("reactive oxygen",C33)),ISNUMBER(FIND("ROS",C33)),ISNUMBER(FIND("free radical",C33)),ISNUMBER(FIND("oxidative stress",C33)),ISNUMBER(FIND("peroxid",C33)),ISNUMBER(FIND("oxidative",C33)),ISNUMBER(FIND("antioxid",C33)))</f>
        <v>0</v>
      </c>
      <c r="K33" t="b">
        <f>OR(ISNUMBER(FIND("autophag",C33)))</f>
        <v>0</v>
      </c>
      <c r="L33" t="b">
        <f>OR(ISNUMBER(FIND("morpholog",C33)))</f>
        <v>0</v>
      </c>
      <c r="M33" t="b">
        <f>OR(ISNUMBER(FIND("fibrosis",C33)),ISNUMBER(FIND("Fibrosis",C33)),ISNUMBER(FIND("fibrot",C33)))</f>
        <v>0</v>
      </c>
      <c r="N33" t="b">
        <f>OR(ISNUMBER(FIND("offspring",C33)),ISNUMBER(FIND("Parental",C33)),ISNUMBER(FIND("parental",C33)),ISNUMBER(FIND("germline",C33)),ISNUMBER(FIND("reproduc",C33)),ISNUMBER(FIND("embryo",C33)))</f>
        <v>0</v>
      </c>
      <c r="O33" t="b">
        <f>OR(ISNUMBER(FIND("metabol",C33)),ISNUMBER(FIND("Metabol",C33)),ISNUMBER(FIND("digest",C33)),ISNUMBER(FIND("mitochon",C33)))</f>
        <v>0</v>
      </c>
      <c r="P33" t="b">
        <f>OR(ISNUMBER(FIND("ecotox",C33)),ISNUMBER(FIND("Ecotox",B33)),ISNUMBER(FIND("ecotox",B33)),ISNUMBER(FIND("Ecotox",C33)))</f>
        <v>0</v>
      </c>
      <c r="Q33" t="b">
        <f>OR(ISNUMBER(FIND("Bioaccum",C33)),ISNUMBER(FIND("bioaccum",C33)),ISNUMBER(FIND("accum",C33)))</f>
        <v>0</v>
      </c>
      <c r="R33" t="b">
        <f>OR(ISNUMBER(FIND("Occupation",C33)),ISNUMBER(FIND("occupation",C33)),ISNUMBER(FIND("worker",C33)),ISNUMBER(FIND("workforce",C33)))</f>
        <v>0</v>
      </c>
      <c r="S33" t="b">
        <f>NOT(OR(F33,G33,H33,I33,J33,K33,L33,M33,N33,O33,P33,Q33,R33))</f>
        <v>0</v>
      </c>
      <c r="U33" t="b">
        <f>OR(Table1[[#This Row],[Inflammation]],Table1[[#This Row],[Immune]])</f>
        <v>1</v>
      </c>
      <c r="V33" t="str">
        <f>IF(OR(Table1[[#This Row],[Rodents]],Table1[[#This Row],[Human]],Table1[[#This Row],[Pig]]),OR(ISNUMBER(FIND("intratrach",C33)),ISNUMBER(FIND("nasal ",C33)),ISNUMBER(FIND("instill",C33))),"NA")</f>
        <v>NA</v>
      </c>
      <c r="W33" t="str">
        <f>IF(OR(Table1[[#This Row],[Rodents]],Table1[[#This Row],[Human]],Table1[[#This Row],[Pig]]),OR(ISNUMBER(FIND("dermal",C33)),ISNUMBER(FIND("skin ",C33))),"NA")</f>
        <v>NA</v>
      </c>
      <c r="X33" t="str">
        <f>IF(OR(Table1[[#This Row],[Rodents]],Table1[[#This Row],[Human]],Table1[[#This Row],[Pig]]),OR(ISNUMBER(FIND("injected",C33)),ISNUMBER(FIND("periton",C33)),ISNUMBER(FIND("intrascrot",C33))),"NA")</f>
        <v>NA</v>
      </c>
      <c r="Y33" t="str">
        <f>IF(OR(Table1[[#This Row],[Rodents]],Table1[[#This Row],[Human]],Table1[[#This Row],[Pig]]),NOT(OR(Table1[[#This Row],[Inhaled/Intratracheal/intranasal]],Table1[[#This Row],[Dermal]],Table1[[#This Row],[Injected]])),"NA")</f>
        <v>NA</v>
      </c>
      <c r="AA33" t="b">
        <f>OR(ISNUMBER(FIND("fish ",C33)),ISNUMBER(FIND("Fish ",C33)),ISNUMBER(FIND("aquatic",C33)),ISNUMBER(FIND("daphnids",C33)),ISNUMBER(FIND("Carcinus maenas",C33)),ISNUMBER(FIND("Daphnia",C33)),ISNUMBER(FIND("Ruditapes philippinarum",C33)),ISNUMBER(FIND("daphnia",C33)),ISNUMBER(FIND("marine",C33)),ISNUMBER(FIND("mussel",C33)),ISNUMBER(FIND("algae",C33)),ISNUMBER(FIND("Donax faba",C33)),ISNUMBER(FIND("estuarine",C33)),ISNUMBER(FIND("snail",C33)),ISNUMBER(FIND("Prorocentrum donghaiense",C33)) )</f>
        <v>0</v>
      </c>
      <c r="AB33" t="b">
        <f>OR(ISNUMBER(FIND(" rat ",C33)),ISNUMBER(FIND(" rats ",C33)),ISNUMBER(FIND(" Rats ",C33)),ISNUMBER(FIND(" Rat ",C33)),ISNUMBER(FIND(" rat.",C33)),ISNUMBER(FIND(" rats.",C33)),ISNUMBER(FIND("mouse",C33)),ISNUMBER(FIND("mice",C33)), ISNUMBER(FIND(" Mice",C33)))</f>
        <v>0</v>
      </c>
      <c r="AC33" t="b">
        <f>OR(ISNUMBER(FIND(" cell ",C33)),ISNUMBER(FIND("fibroblast",C33)),ISNUMBER(FIND("macrophage",C33)),ISNUMBER(FIND("epithelial",C33)),ISNUMBER(FIND("endothelial",C33)),ISNUMBER(FIND("neuron",C33)),ISNUMBER(FIND(" cells ",C33)),ISNUMBER(FIND("RBC",C33)),ISNUMBER(FIND("mitochond",C33)),ISNUMBER(FIND("adipocyte",C33)),ISNUMBER(FIND("osteo",C33)),ISNUMBER(FIND("keratin",C33)),ISNUMBER(FIND(" cell's ",C33)),ISNUMBER(FIND("eukary",C33)),ISNUMBER(FIND("sperm",C33)))</f>
        <v>0</v>
      </c>
      <c r="AD33" t="b">
        <f>OR(ISNUMBER(FIND("human",B33)),ISNUMBER(FIND("workers",B33)),ISNUMBER(FIND("workforces",B33)),ISNUMBER(FIND("occupational",B33)),ISNUMBER(FIND("Case report",B33)),ISNUMBER(FIND("Workplaces",B33)),ISNUMBER(FIND("worker",B33)))</f>
        <v>0</v>
      </c>
      <c r="AE33" t="b">
        <f>OR(ISNUMBER(FIND(" plant ",C33)),ISNUMBER(FIND("Plant ",C33)),ISNUMBER(FIND("tomato",C33)),ISNUMBER(FIND("plants",C33)),ISNUMBER(FIND("Plants",C33)),ISNUMBER(FIND("algae",C33)),ISNUMBER(FIND("lettuce",C33)),ISNUMBER(FIND("green gram sprouts ",C33)),ISNUMBER(FIND("Cucurbita pepo",C33)),ISNUMBER(FIND("bean ",C33)),ISNUMBER(FIND("chloroplast",C33)),ISNUMBER(FIND("chlorophyll",C33)),ISNUMBER(FIND("seedling",C33)),ISNUMBER(FIND("canola",C33)),ISNUMBER(FIND("shoot",C33)),ISNUMBER(FIND("photosynthes",C33)),ISNUMBER(FIND(" leaves ",C33)),,ISNUMBER(FIND("agriculture",C33)),ISNUMBER(FIND(" crops ",C33)))</f>
        <v>0</v>
      </c>
      <c r="AF33" t="b">
        <f>OR(ISNUMBER(FIND("bacteria",C33)),ISNUMBER(FIND("Bacteria",C33)),ISNUMBER(FIND("Bacterium",C33)),ISNUMBER(FIND("bacterium",C33)),ISNUMBER(FIND(" coli ",C33)))</f>
        <v>0</v>
      </c>
      <c r="AG33" t="b">
        <f>OR(ISNUMBER(FIND("fungi",C33)),ISNUMBER(FIND("Fungi",C33)),ISNUMBER(FIND("fungus",C33)),ISNUMBER(FIND("Fungus",C33)),ISNUMBER(FIND("mushroom",C33)),ISNUMBER(FIND("Mushroom",C33)),ISNUMBER(FIND(" mold ",C33)))</f>
        <v>0</v>
      </c>
      <c r="AH33" t="b">
        <f>OR(ISNUMBER(FIND("Pig ",C33)),ISNUMBER(FIND("pig ",C33)),ISNUMBER(FIND("Pigs ",C33)),ISNUMBER(FIND("pigs ",C33)))</f>
        <v>0</v>
      </c>
      <c r="AI33" t="b">
        <f>OR(ISNUMBER(FIND(" C. elegans",C33)),ISNUMBER(FIND("Caenorhabditis elegans",C33)),ISNUMBER(FIND("earthworms",C33)),ISNUMBER(FIND(" Ficopomatus enigmaticus",C33)),ISNUMBER(FIND("larva",C33)),ISNUMBER(FIND("Lumbriculus variegatus",C33)),ISNUMBER(FIND("nematode",C33)))</f>
        <v>0</v>
      </c>
      <c r="AJ33" t="b">
        <f>NOT(OR(AA33,AB33,AC33,AD33,AE33,AF33,AG33,AH33,AI33))</f>
        <v>1</v>
      </c>
      <c r="AL33" t="b">
        <f>OR(AA33,AB33,AD33,AE33,AF33,AG33,AH33,AI33)</f>
        <v>0</v>
      </c>
      <c r="AM33" t="b">
        <f>IF(Table1[[#This Row],[In vivo?]],IF(Table1[[#This Row],[Cell]],FALSE,TRUE),FALSE)</f>
        <v>0</v>
      </c>
      <c r="AN33" t="b">
        <f>AND(AC33,AL33)</f>
        <v>0</v>
      </c>
      <c r="AO33" t="b">
        <f>IF(Table1[[#This Row],[Cell]],IF(Table1[[#This Row],[In vivo?]],FALSE,TRUE),FALSE)</f>
        <v>0</v>
      </c>
      <c r="AP33" t="b">
        <f>NOT(OR(Table1[[#This Row],[In vivo?]],Table1[[#This Row],[Only in Cell]]))</f>
        <v>1</v>
      </c>
      <c r="AQ33" t="str">
        <f>IF(OR(Table1[[#This Row],[Rodents]],Table1[[#This Row],[Human]],Table1[[#This Row],[Pig]]),OR(ISNUMBER(FIND("pulmonary",C33)),ISNUMBER(FIND("lung",C33))),"NA")</f>
        <v>NA</v>
      </c>
      <c r="AR33" t="str">
        <f>IF(OR(Table1[[#This Row],[Rodents]],Table1[[#This Row],[Human]],Table1[[#This Row],[Pig]]),OR(ISNUMBER(FIND("skin",C33)),ISNUMBER(FIND("dermal",C33))),"NA")</f>
        <v>NA</v>
      </c>
      <c r="AS33" t="str">
        <f>IF(OR(Table1[[#This Row],[Rodents]],Table1[[#This Row],[Human]],Table1[[#This Row],[Pig]]),OR(ISNUMBER(FIND("liver",C33)),ISNUMBER(FIND("hepat",C33))),"NA")</f>
        <v>NA</v>
      </c>
      <c r="AT33" t="str">
        <f>IF(OR(Table1[[#This Row],[Rodents]],Table1[[#This Row],[Human]],Table1[[#This Row],[Pig]]),OR(ISNUMBER(FIND("kidney",C33)),ISNUMBER(FIND("neph",C33))),"NA")</f>
        <v>NA</v>
      </c>
      <c r="AU33" t="str">
        <f>IF(OR(Table1[[#This Row],[Rodents]],Table1[[#This Row],[Human]],Table1[[#This Row],[Pig]]),OR(ISNUMBER(FIND("brain",C33)),ISNUMBER(FIND("neur",C33)),ISNUMBER(FIND("nerv",C33))),"NA")</f>
        <v>NA</v>
      </c>
      <c r="AV33" t="str">
        <f>IF(OR(Table1[[#This Row],[Rodents]],Table1[[#This Row],[Human]],Table1[[#This Row],[Pig]]),OR(ISNUMBER(FIND("heart",C33)),ISNUMBER(FIND("cardi",C33))),"NA")</f>
        <v>NA</v>
      </c>
      <c r="AW33" t="str">
        <f>IF(OR(Table1[[#This Row],[Rodents]],Table1[[#This Row],[Human]],Table1[[#This Row],[Pig]]),OR(ISNUMBER(FIND("gastro",C33)),ISNUMBER(FIND("intesti",C33)),ISNUMBER(FIND("stomach",C33))),"NA")</f>
        <v>NA</v>
      </c>
      <c r="AX33" t="str">
        <f>IF(OR(Table1[[#This Row],[Rodents]],Table1[[#This Row],[Human]],Table1[[#This Row],[Pig]]),NOT(OR(AQ33,AR33,AS33,AT33,AU33,AV33,AW33)),"NA")</f>
        <v>NA</v>
      </c>
      <c r="AY33" t="b">
        <f>OR(ISNUMBER(FIND("SWCNT",C33)),ISNUMBER(FIND("SWNT",C33)),ISNUMBER(FIND("single-wall",C33)),ISNUMBER(FIND("single wall",C33)),ISNUMBER(FIND("Single wall",C33)),ISNUMBER(FIND("Single-wall",C33)),ISNUMBER(FIND("SWCNT",B33)),ISNUMBER(FIND("SWNT",B33)),ISNUMBER(FIND("single-wall",B33)),ISNUMBER(FIND("single wall",B33)),ISNUMBER(FIND("Single-wall",B33)),ISNUMBER(FIND("Single wall",B33)))</f>
        <v>0</v>
      </c>
      <c r="AZ33" t="b">
        <f>OR(ISNUMBER(FIND("MWCNT",C33)),ISNUMBER(FIND("MWNT",C33)),ISNUMBER(FIND("multi-wall",C33)),ISNUMBER(FIND("multi wall",C33)),ISNUMBER(FIND("multiwall",C33)),ISNUMBER(FIND("Multi-wall",C33)),ISNUMBER(FIND("Multi wall",C33)),ISNUMBER(FIND("Multiwall",C33)),ISNUMBER(FIND("MWCNT",B33)),ISNUMBER(FIND("MWNT",B33)),ISNUMBER(FIND("multi-wall",B33)),ISNUMBER(FIND("multi wall",B33)),ISNUMBER(FIND("multiwall",B33)),ISNUMBER(FIND("Multi-wall",B33)),ISNUMBER(FIND("Multi wall",B33)),ISNUMBER(FIND("Multiwall",B33)),ISNUMBER(FIND("Double-wall",B33)),ISNUMBER(FIND("Double wall",B33)),ISNUMBER(FIND("Doublewall",B33)),ISNUMBER(FIND("double-wall",B33)),ISNUMBER(FIND("double wall",B33)),ISNUMBER(FIND("doublewall",B33)))</f>
        <v>0</v>
      </c>
      <c r="BA33" t="b">
        <f>AND(Table1[[#This Row],[SWCNT]],Table1[[#This Row],[MWCNT]])</f>
        <v>0</v>
      </c>
      <c r="BB33" t="b">
        <f>IF(Table1[[#This Row],[SWCNT]]=TRUE,FALSE,IF(Table1[[#This Row],[MWCNT]]=TRUE,FALSE,TRUE))</f>
        <v>1</v>
      </c>
      <c r="BC33" s="18"/>
    </row>
    <row r="34" spans="1:55" ht="203.5">
      <c r="A34" t="s">
        <v>2857</v>
      </c>
      <c r="B34" s="2" t="s">
        <v>2862</v>
      </c>
      <c r="C34" s="16" t="s">
        <v>2867</v>
      </c>
      <c r="D34" s="17" t="s">
        <v>2768</v>
      </c>
      <c r="E34" s="2">
        <v>2016</v>
      </c>
      <c r="F34" t="b">
        <f>OR(ISNUMBER(FIND("cytotoxic",C34)),ISNUMBER(FIND("Cytotoxic",C34)),ISNUMBER(FIND("cellular toxicity",C34)),ISNUMBER(FIND("cell death",C34)),ISNUMBER(FIND("viable",C34)),ISNUMBER(FIND("phytotoxic",C34)),ISNUMBER(FIND("acute toxicity",C34)),ISNUMBER(FIND("MTT",C34)),ISNUMBER(FIND("survival",C34)),ISNUMBER(FIND("prolifer",C34)),ISNUMBER(FIND("apoptosis",C34)),ISNUMBER(FIND("neurotoxic",C34)),ISNUMBER(FIND("  lysis ",C34)),ISNUMBER(FIND("necrosis",C34)),ISNUMBER(FIND("cellular death",C34))*3,ISNUMBER(FIND("LDH",C34)),ISNUMBER(FIND("Acute toxicity",C34)))</f>
        <v>0</v>
      </c>
      <c r="G34" t="b">
        <f>OR(ISNUMBER(FIND("genotoxic",C34)),ISNUMBER(FIND("genotoxicity",C34)),ISNUMBER(FIND("DNA damage",C34)),ISNUMBER(FIND("DNA",C34)),ISNUMBER(FIND("RNA",C34)),ISNUMBER(FIND("mesothelioma",C34)),ISNUMBER(FIND("carcino",C34)),ISNUMBER(FIND("mutagen",C34)),ISNUMBER(FIND("genetic",C34)))</f>
        <v>1</v>
      </c>
      <c r="H34" t="b">
        <f>OR(ISNUMBER(FIND("inflammatory",C34)),ISNUMBER(FIND("inflamm",C34)))</f>
        <v>1</v>
      </c>
      <c r="I34" t="b">
        <f>OR(ISNUMBER(FIND("immune",C34)),ISNUMBER(FIND("immunological",C34)),ISNUMBER(FIND("interleuk",C34)),ISNUMBER(FIND("platelet activation",C34)),ISNUMBER(FIND("monocyte",C34)),ISNUMBER(FIND("leukocyte",C34)),ISNUMBER(FIND("cytokine",C34)),ISNUMBER(FIND("CD4",C34)),ISNUMBER(FIND("CD8",C34)),ISNUMBER(FIND("T-cell",C34)))</f>
        <v>1</v>
      </c>
      <c r="J34" t="b">
        <f>OR(ISNUMBER(FIND("reactive oxygen",C34)),ISNUMBER(FIND("ROS",C34)),ISNUMBER(FIND("free radical",C34)),ISNUMBER(FIND("oxidative stress",C34)),ISNUMBER(FIND("peroxid",C34)),ISNUMBER(FIND("oxidative",C34)),ISNUMBER(FIND("antioxid",C34)))</f>
        <v>0</v>
      </c>
      <c r="K34" t="b">
        <f>OR(ISNUMBER(FIND("autophag",C34)))</f>
        <v>0</v>
      </c>
      <c r="L34" t="b">
        <f>OR(ISNUMBER(FIND("morpholog",C34)))</f>
        <v>0</v>
      </c>
      <c r="M34" t="b">
        <f>OR(ISNUMBER(FIND("fibrosis",C34)),ISNUMBER(FIND("Fibrosis",C34)),ISNUMBER(FIND("fibrot",C34)))</f>
        <v>0</v>
      </c>
      <c r="N34" t="b">
        <f>OR(ISNUMBER(FIND("offspring",C34)),ISNUMBER(FIND("Parental",C34)),ISNUMBER(FIND("parental",C34)),ISNUMBER(FIND("germline",C34)),ISNUMBER(FIND("reproduc",C34)),ISNUMBER(FIND("embryo",C34)))</f>
        <v>0</v>
      </c>
      <c r="O34" t="b">
        <f>OR(ISNUMBER(FIND("metabol",C34)),ISNUMBER(FIND("Metabol",C34)),ISNUMBER(FIND("digest",C34)),ISNUMBER(FIND("mitochon",C34)))</f>
        <v>0</v>
      </c>
      <c r="P34" t="b">
        <f>OR(ISNUMBER(FIND("ecotox",C34)),ISNUMBER(FIND("Ecotox",B34)),ISNUMBER(FIND("ecotox",B34)),ISNUMBER(FIND("Ecotox",C34)))</f>
        <v>0</v>
      </c>
      <c r="Q34" t="b">
        <f>OR(ISNUMBER(FIND("Bioaccum",C34)),ISNUMBER(FIND("bioaccum",C34)),ISNUMBER(FIND("accum",C34)))</f>
        <v>0</v>
      </c>
      <c r="R34" t="b">
        <f>OR(ISNUMBER(FIND("Occupation",C34)),ISNUMBER(FIND("occupation",C34)),ISNUMBER(FIND("worker",C34)),ISNUMBER(FIND("workforce",C34)))</f>
        <v>0</v>
      </c>
      <c r="S34" t="b">
        <f>NOT(OR(F34,G34,H34,I34,J34,K34,L34,M34,N34,O34,P34,Q34,R34))</f>
        <v>0</v>
      </c>
      <c r="U34" t="b">
        <f>OR(Table1[[#This Row],[Inflammation]],Table1[[#This Row],[Immune]])</f>
        <v>1</v>
      </c>
      <c r="V34" t="str">
        <f>IF(OR(Table1[[#This Row],[Rodents]],Table1[[#This Row],[Human]],Table1[[#This Row],[Pig]]),OR(ISNUMBER(FIND("intratrach",C34)),ISNUMBER(FIND("nasal ",C34)),ISNUMBER(FIND("instill",C34))),"NA")</f>
        <v>NA</v>
      </c>
      <c r="W34" t="str">
        <f>IF(OR(Table1[[#This Row],[Rodents]],Table1[[#This Row],[Human]],Table1[[#This Row],[Pig]]),OR(ISNUMBER(FIND("dermal",C34)),ISNUMBER(FIND("skin ",C34))),"NA")</f>
        <v>NA</v>
      </c>
      <c r="X34" t="str">
        <f>IF(OR(Table1[[#This Row],[Rodents]],Table1[[#This Row],[Human]],Table1[[#This Row],[Pig]]),OR(ISNUMBER(FIND("injected",C34)),ISNUMBER(FIND("periton",C34)),ISNUMBER(FIND("intrascrot",C34))),"NA")</f>
        <v>NA</v>
      </c>
      <c r="Y34" t="str">
        <f>IF(OR(Table1[[#This Row],[Rodents]],Table1[[#This Row],[Human]],Table1[[#This Row],[Pig]]),NOT(OR(Table1[[#This Row],[Inhaled/Intratracheal/intranasal]],Table1[[#This Row],[Dermal]],Table1[[#This Row],[Injected]])),"NA")</f>
        <v>NA</v>
      </c>
      <c r="AA34" t="b">
        <f>OR(ISNUMBER(FIND("fish ",C34)),ISNUMBER(FIND("Fish ",C34)),ISNUMBER(FIND("aquatic",C34)),ISNUMBER(FIND("daphnids",C34)),ISNUMBER(FIND("Carcinus maenas",C34)),ISNUMBER(FIND("Daphnia",C34)),ISNUMBER(FIND("Ruditapes philippinarum",C34)),ISNUMBER(FIND("daphnia",C34)),ISNUMBER(FIND("marine",C34)),ISNUMBER(FIND("mussel",C34)),ISNUMBER(FIND("algae",C34)),ISNUMBER(FIND("Donax faba",C34)),ISNUMBER(FIND("estuarine",C34)),ISNUMBER(FIND("snail",C34)),ISNUMBER(FIND("Prorocentrum donghaiense",C34)) )</f>
        <v>0</v>
      </c>
      <c r="AB34" t="b">
        <f>OR(ISNUMBER(FIND(" rat ",C34)),ISNUMBER(FIND(" rats ",C34)),ISNUMBER(FIND(" Rats ",C34)),ISNUMBER(FIND(" Rat ",C34)),ISNUMBER(FIND(" rat.",C34)),ISNUMBER(FIND(" rats.",C34)),ISNUMBER(FIND("mouse",C34)),ISNUMBER(FIND("mice",C34)), ISNUMBER(FIND(" Mice",C34)))</f>
        <v>0</v>
      </c>
      <c r="AC34" t="b">
        <f>OR(ISNUMBER(FIND(" cell ",C34)),ISNUMBER(FIND("fibroblast",C34)),ISNUMBER(FIND("macrophage",C34)),ISNUMBER(FIND("epithelial",C34)),ISNUMBER(FIND("endothelial",C34)),ISNUMBER(FIND("neuron",C34)),ISNUMBER(FIND(" cells ",C34)),ISNUMBER(FIND("RBC",C34)),ISNUMBER(FIND("mitochond",C34)),ISNUMBER(FIND("adipocyte",C34)),ISNUMBER(FIND("osteo",C34)),ISNUMBER(FIND("keratin",C34)),ISNUMBER(FIND(" cell's ",C34)),ISNUMBER(FIND("eukary",C34)),ISNUMBER(FIND("sperm",C34)))</f>
        <v>1</v>
      </c>
      <c r="AD34" t="b">
        <f>OR(ISNUMBER(FIND("human",B34)),ISNUMBER(FIND("workers",B34)),ISNUMBER(FIND("workforces",B34)),ISNUMBER(FIND("occupational",B34)),ISNUMBER(FIND("Case report",B34)),ISNUMBER(FIND("Workplaces",B34)),ISNUMBER(FIND("worker",B34)))</f>
        <v>0</v>
      </c>
      <c r="AE34" t="b">
        <f>OR(ISNUMBER(FIND(" plant ",C34)),ISNUMBER(FIND("Plant ",C34)),ISNUMBER(FIND("tomato",C34)),ISNUMBER(FIND("plants",C34)),ISNUMBER(FIND("Plants",C34)),ISNUMBER(FIND("algae",C34)),ISNUMBER(FIND("lettuce",C34)),ISNUMBER(FIND("green gram sprouts ",C34)),ISNUMBER(FIND("Cucurbita pepo",C34)),ISNUMBER(FIND("bean ",C34)),ISNUMBER(FIND("chloroplast",C34)),ISNUMBER(FIND("chlorophyll",C34)),ISNUMBER(FIND("seedling",C34)),ISNUMBER(FIND("canola",C34)),ISNUMBER(FIND("shoot",C34)),ISNUMBER(FIND("photosynthes",C34)),ISNUMBER(FIND(" leaves ",C34)),,ISNUMBER(FIND("agriculture",C34)),ISNUMBER(FIND(" crops ",C34)))</f>
        <v>0</v>
      </c>
      <c r="AF34" t="b">
        <f>OR(ISNUMBER(FIND("bacteria",C34)),ISNUMBER(FIND("Bacteria",C34)),ISNUMBER(FIND("Bacterium",C34)),ISNUMBER(FIND("bacterium",C34)),ISNUMBER(FIND(" coli ",C34)))</f>
        <v>0</v>
      </c>
      <c r="AG34" t="b">
        <f>OR(ISNUMBER(FIND("fungi",C34)),ISNUMBER(FIND("Fungi",C34)),ISNUMBER(FIND("fungus",C34)),ISNUMBER(FIND("Fungus",C34)),ISNUMBER(FIND("mushroom",C34)),ISNUMBER(FIND("Mushroom",C34)),ISNUMBER(FIND(" mold ",C34)))</f>
        <v>0</v>
      </c>
      <c r="AH34" t="b">
        <f>OR(ISNUMBER(FIND("Pig ",C34)),ISNUMBER(FIND("pig ",C34)),ISNUMBER(FIND("Pigs ",C34)),ISNUMBER(FIND("pigs ",C34)))</f>
        <v>0</v>
      </c>
      <c r="AI34" t="b">
        <f>OR(ISNUMBER(FIND(" C. elegans",C34)),ISNUMBER(FIND("Caenorhabditis elegans",C34)),ISNUMBER(FIND("earthworms",C34)),ISNUMBER(FIND(" Ficopomatus enigmaticus",C34)),ISNUMBER(FIND("larva",C34)),ISNUMBER(FIND("Lumbriculus variegatus",C34)),ISNUMBER(FIND("nematode",C34)))</f>
        <v>0</v>
      </c>
      <c r="AJ34" t="b">
        <f>NOT(OR(AA34,AB34,AC34,AD34,AE34,AF34,AG34,AH34,AI34))</f>
        <v>0</v>
      </c>
      <c r="AL34" t="b">
        <f>OR(AA34,AB34,AD34,AE34,AF34,AG34,AH34,AI34)</f>
        <v>0</v>
      </c>
      <c r="AM34" t="b">
        <f>IF(Table1[[#This Row],[In vivo?]],IF(Table1[[#This Row],[Cell]],FALSE,TRUE),FALSE)</f>
        <v>0</v>
      </c>
      <c r="AN34" t="b">
        <f>AND(AC34,AL34)</f>
        <v>0</v>
      </c>
      <c r="AO34" t="b">
        <f>IF(Table1[[#This Row],[Cell]],IF(Table1[[#This Row],[In vivo?]],FALSE,TRUE),FALSE)</f>
        <v>1</v>
      </c>
      <c r="AP34" t="b">
        <f>NOT(OR(Table1[[#This Row],[In vivo?]],Table1[[#This Row],[Only in Cell]]))</f>
        <v>0</v>
      </c>
      <c r="AQ34" t="str">
        <f>IF(OR(Table1[[#This Row],[Rodents]],Table1[[#This Row],[Human]],Table1[[#This Row],[Pig]]),OR(ISNUMBER(FIND("pulmonary",C34)),ISNUMBER(FIND("lung",C34))),"NA")</f>
        <v>NA</v>
      </c>
      <c r="AR34" t="str">
        <f>IF(OR(Table1[[#This Row],[Rodents]],Table1[[#This Row],[Human]],Table1[[#This Row],[Pig]]),OR(ISNUMBER(FIND("skin",C34)),ISNUMBER(FIND("dermal",C34))),"NA")</f>
        <v>NA</v>
      </c>
      <c r="AS34" t="str">
        <f>IF(OR(Table1[[#This Row],[Rodents]],Table1[[#This Row],[Human]],Table1[[#This Row],[Pig]]),OR(ISNUMBER(FIND("liver",C34)),ISNUMBER(FIND("hepat",C34))),"NA")</f>
        <v>NA</v>
      </c>
      <c r="AT34" t="str">
        <f>IF(OR(Table1[[#This Row],[Rodents]],Table1[[#This Row],[Human]],Table1[[#This Row],[Pig]]),OR(ISNUMBER(FIND("kidney",C34)),ISNUMBER(FIND("neph",C34))),"NA")</f>
        <v>NA</v>
      </c>
      <c r="AU34" t="str">
        <f>IF(OR(Table1[[#This Row],[Rodents]],Table1[[#This Row],[Human]],Table1[[#This Row],[Pig]]),OR(ISNUMBER(FIND("brain",C34)),ISNUMBER(FIND("neur",C34)),ISNUMBER(FIND("nerv",C34))),"NA")</f>
        <v>NA</v>
      </c>
      <c r="AV34" t="str">
        <f>IF(OR(Table1[[#This Row],[Rodents]],Table1[[#This Row],[Human]],Table1[[#This Row],[Pig]]),OR(ISNUMBER(FIND("heart",C34)),ISNUMBER(FIND("cardi",C34))),"NA")</f>
        <v>NA</v>
      </c>
      <c r="AW34" t="str">
        <f>IF(OR(Table1[[#This Row],[Rodents]],Table1[[#This Row],[Human]],Table1[[#This Row],[Pig]]),OR(ISNUMBER(FIND("gastro",C34)),ISNUMBER(FIND("intesti",C34)),ISNUMBER(FIND("stomach",C34))),"NA")</f>
        <v>NA</v>
      </c>
      <c r="AX34" t="str">
        <f>IF(OR(Table1[[#This Row],[Rodents]],Table1[[#This Row],[Human]],Table1[[#This Row],[Pig]]),NOT(OR(AQ34,AR34,AS34,AT34,AU34,AV34,AW34)),"NA")</f>
        <v>NA</v>
      </c>
      <c r="AY34" t="b">
        <f>OR(ISNUMBER(FIND("SWCNT",C34)),ISNUMBER(FIND("SWNT",C34)),ISNUMBER(FIND("single-wall",C34)),ISNUMBER(FIND("single wall",C34)),ISNUMBER(FIND("Single wall",C34)),ISNUMBER(FIND("Single-wall",C34)),ISNUMBER(FIND("SWCNT",B34)),ISNUMBER(FIND("SWNT",B34)),ISNUMBER(FIND("single-wall",B34)),ISNUMBER(FIND("single wall",B34)),ISNUMBER(FIND("Single-wall",B34)),ISNUMBER(FIND("Single wall",B34)))</f>
        <v>0</v>
      </c>
      <c r="AZ34" t="b">
        <f>OR(ISNUMBER(FIND("MWCNT",C34)),ISNUMBER(FIND("MWNT",C34)),ISNUMBER(FIND("multi-wall",C34)),ISNUMBER(FIND("multi wall",C34)),ISNUMBER(FIND("multiwall",C34)),ISNUMBER(FIND("Multi-wall",C34)),ISNUMBER(FIND("Multi wall",C34)),ISNUMBER(FIND("Multiwall",C34)),ISNUMBER(FIND("MWCNT",B34)),ISNUMBER(FIND("MWNT",B34)),ISNUMBER(FIND("multi-wall",B34)),ISNUMBER(FIND("multi wall",B34)),ISNUMBER(FIND("multiwall",B34)),ISNUMBER(FIND("Multi-wall",B34)),ISNUMBER(FIND("Multi wall",B34)),ISNUMBER(FIND("Multiwall",B34)),ISNUMBER(FIND("Double-wall",B34)),ISNUMBER(FIND("Double wall",B34)),ISNUMBER(FIND("Doublewall",B34)),ISNUMBER(FIND("double-wall",B34)),ISNUMBER(FIND("double wall",B34)),ISNUMBER(FIND("doublewall",B34)))</f>
        <v>0</v>
      </c>
      <c r="BA34" t="b">
        <f>AND(Table1[[#This Row],[SWCNT]],Table1[[#This Row],[MWCNT]])</f>
        <v>0</v>
      </c>
      <c r="BB34" t="b">
        <f>IF(Table1[[#This Row],[SWCNT]]=TRUE,FALSE,IF(Table1[[#This Row],[MWCNT]]=TRUE,FALSE,TRUE))</f>
        <v>1</v>
      </c>
      <c r="BC34" s="18"/>
    </row>
    <row r="35" spans="1:55" ht="203.5">
      <c r="A35" t="s">
        <v>2886</v>
      </c>
      <c r="B35" s="2" t="s">
        <v>2887</v>
      </c>
      <c r="C35" s="16" t="s">
        <v>2888</v>
      </c>
      <c r="D35" s="17" t="s">
        <v>1302</v>
      </c>
      <c r="E35" s="2">
        <v>2015</v>
      </c>
      <c r="F35" t="b">
        <f>OR(ISNUMBER(FIND("cytotoxic",C35)),ISNUMBER(FIND("Cytotoxic",C35)),ISNUMBER(FIND("cellular toxicity",C35)),ISNUMBER(FIND("cell death",C35)),ISNUMBER(FIND("viable",C35)),ISNUMBER(FIND("phytotoxic",C35)),ISNUMBER(FIND("acute toxicity",C35)),ISNUMBER(FIND("MTT",C35)),ISNUMBER(FIND("survival",C35)),ISNUMBER(FIND("prolifer",C35)),ISNUMBER(FIND("apoptosis",C35)),ISNUMBER(FIND("neurotoxic",C35)),ISNUMBER(FIND("  lysis ",C35)),ISNUMBER(FIND("necrosis",C35)),ISNUMBER(FIND("cellular death",C35))*3,ISNUMBER(FIND("LDH",C35)),ISNUMBER(FIND("Acute toxicity",C35)))</f>
        <v>1</v>
      </c>
      <c r="G35" t="b">
        <f>OR(ISNUMBER(FIND("genotoxic",C35)),ISNUMBER(FIND("genotoxicity",C35)),ISNUMBER(FIND("DNA damage",C35)),ISNUMBER(FIND("DNA",C35)),ISNUMBER(FIND("RNA",C35)),ISNUMBER(FIND("mesothelioma",C35)),ISNUMBER(FIND("carcino",C35)),ISNUMBER(FIND("mutagen",C35)),ISNUMBER(FIND("genetic",C35)))</f>
        <v>0</v>
      </c>
      <c r="H35" t="b">
        <f>OR(ISNUMBER(FIND("inflammatory",C35)),ISNUMBER(FIND("inflamm",C35)))</f>
        <v>1</v>
      </c>
      <c r="I35" t="b">
        <f>OR(ISNUMBER(FIND("immune",C35)),ISNUMBER(FIND("immunological",C35)),ISNUMBER(FIND("interleuk",C35)),ISNUMBER(FIND("platelet activation",C35)),ISNUMBER(FIND("monocyte",C35)),ISNUMBER(FIND("leukocyte",C35)),ISNUMBER(FIND("cytokine",C35)),ISNUMBER(FIND("CD4",C35)),ISNUMBER(FIND("CD8",C35)),ISNUMBER(FIND("T-cell",C35)))</f>
        <v>0</v>
      </c>
      <c r="J35" t="b">
        <f>OR(ISNUMBER(FIND("reactive oxygen",C35)),ISNUMBER(FIND("ROS",C35)),ISNUMBER(FIND("free radical",C35)),ISNUMBER(FIND("oxidative stress",C35)),ISNUMBER(FIND("peroxid",C35)),ISNUMBER(FIND("oxidative",C35)),ISNUMBER(FIND("antioxid",C35)))</f>
        <v>1</v>
      </c>
      <c r="K35" t="b">
        <f>OR(ISNUMBER(FIND("autophag",C35)))</f>
        <v>0</v>
      </c>
      <c r="L35" t="b">
        <f>OR(ISNUMBER(FIND("morpholog",C35)))</f>
        <v>0</v>
      </c>
      <c r="M35" t="b">
        <f>OR(ISNUMBER(FIND("fibrosis",C35)),ISNUMBER(FIND("Fibrosis",C35)),ISNUMBER(FIND("fibrot",C35)))</f>
        <v>0</v>
      </c>
      <c r="N35" t="b">
        <f>OR(ISNUMBER(FIND("offspring",C35)),ISNUMBER(FIND("Parental",C35)),ISNUMBER(FIND("parental",C35)),ISNUMBER(FIND("germline",C35)),ISNUMBER(FIND("reproduc",C35)),ISNUMBER(FIND("embryo",C35)))</f>
        <v>0</v>
      </c>
      <c r="O35" t="b">
        <f>OR(ISNUMBER(FIND("metabol",C35)),ISNUMBER(FIND("Metabol",C35)),ISNUMBER(FIND("digest",C35)),ISNUMBER(FIND("mitochon",C35)))</f>
        <v>0</v>
      </c>
      <c r="P35" t="b">
        <f>OR(ISNUMBER(FIND("ecotox",C35)),ISNUMBER(FIND("Ecotox",B35)),ISNUMBER(FIND("ecotox",B35)),ISNUMBER(FIND("Ecotox",C35)))</f>
        <v>0</v>
      </c>
      <c r="Q35" t="b">
        <f>OR(ISNUMBER(FIND("Bioaccum",C35)),ISNUMBER(FIND("bioaccum",C35)),ISNUMBER(FIND("accum",C35)))</f>
        <v>0</v>
      </c>
      <c r="R35" t="b">
        <f>OR(ISNUMBER(FIND("Occupation",C35)),ISNUMBER(FIND("occupation",C35)),ISNUMBER(FIND("worker",C35)),ISNUMBER(FIND("workforce",C35)))</f>
        <v>0</v>
      </c>
      <c r="S35" t="b">
        <f>NOT(OR(F35,G35,H35,I35,J35,K35,L35,M35,N35,O35,P35,Q35,R35))</f>
        <v>0</v>
      </c>
      <c r="U35" t="b">
        <f>OR(Table1[[#This Row],[Inflammation]],Table1[[#This Row],[Immune]])</f>
        <v>1</v>
      </c>
      <c r="V35" t="str">
        <f>IF(OR(Table1[[#This Row],[Rodents]],Table1[[#This Row],[Human]],Table1[[#This Row],[Pig]]),OR(ISNUMBER(FIND("intratrach",C35)),ISNUMBER(FIND("nasal ",C35)),ISNUMBER(FIND("instill",C35))),"NA")</f>
        <v>NA</v>
      </c>
      <c r="W35" t="str">
        <f>IF(OR(Table1[[#This Row],[Rodents]],Table1[[#This Row],[Human]],Table1[[#This Row],[Pig]]),OR(ISNUMBER(FIND("dermal",C35)),ISNUMBER(FIND("skin ",C35))),"NA")</f>
        <v>NA</v>
      </c>
      <c r="X35" t="str">
        <f>IF(OR(Table1[[#This Row],[Rodents]],Table1[[#This Row],[Human]],Table1[[#This Row],[Pig]]),OR(ISNUMBER(FIND("injected",C35)),ISNUMBER(FIND("periton",C35)),ISNUMBER(FIND("intrascrot",C35))),"NA")</f>
        <v>NA</v>
      </c>
      <c r="Y35" t="str">
        <f>IF(OR(Table1[[#This Row],[Rodents]],Table1[[#This Row],[Human]],Table1[[#This Row],[Pig]]),NOT(OR(Table1[[#This Row],[Inhaled/Intratracheal/intranasal]],Table1[[#This Row],[Dermal]],Table1[[#This Row],[Injected]])),"NA")</f>
        <v>NA</v>
      </c>
      <c r="AA35" t="b">
        <f>OR(ISNUMBER(FIND("fish ",C35)),ISNUMBER(FIND("Fish ",C35)),ISNUMBER(FIND("aquatic",C35)),ISNUMBER(FIND("daphnids",C35)),ISNUMBER(FIND("Carcinus maenas",C35)),ISNUMBER(FIND("Daphnia",C35)),ISNUMBER(FIND("Ruditapes philippinarum",C35)),ISNUMBER(FIND("daphnia",C35)),ISNUMBER(FIND("marine",C35)),ISNUMBER(FIND("mussel",C35)),ISNUMBER(FIND("algae",C35)),ISNUMBER(FIND("Donax faba",C35)),ISNUMBER(FIND("estuarine",C35)),ISNUMBER(FIND("snail",C35)),ISNUMBER(FIND("Prorocentrum donghaiense",C35)) )</f>
        <v>0</v>
      </c>
      <c r="AB35" t="b">
        <f>OR(ISNUMBER(FIND(" rat ",C35)),ISNUMBER(FIND(" rats ",C35)),ISNUMBER(FIND(" Rats ",C35)),ISNUMBER(FIND(" Rat ",C35)),ISNUMBER(FIND(" rat.",C35)),ISNUMBER(FIND(" rats.",C35)),ISNUMBER(FIND("mouse",C35)),ISNUMBER(FIND("mice",C35)), ISNUMBER(FIND(" Mice",C35)))</f>
        <v>0</v>
      </c>
      <c r="AC35" t="b">
        <f>OR(ISNUMBER(FIND(" cell ",C35)),ISNUMBER(FIND("fibroblast",C35)),ISNUMBER(FIND("macrophage",C35)),ISNUMBER(FIND("epithelial",C35)),ISNUMBER(FIND("endothelial",C35)),ISNUMBER(FIND("neuron",C35)),ISNUMBER(FIND(" cells ",C35)),ISNUMBER(FIND("RBC",C35)),ISNUMBER(FIND("mitochond",C35)),ISNUMBER(FIND("adipocyte",C35)),ISNUMBER(FIND("osteo",C35)),ISNUMBER(FIND("keratin",C35)),ISNUMBER(FIND(" cell's ",C35)),ISNUMBER(FIND("eukary",C35)),ISNUMBER(FIND("sperm",C35)))</f>
        <v>1</v>
      </c>
      <c r="AD35" t="b">
        <f>OR(ISNUMBER(FIND("human",B35)),ISNUMBER(FIND("workers",B35)),ISNUMBER(FIND("workforces",B35)),ISNUMBER(FIND("occupational",B35)),ISNUMBER(FIND("Case report",B35)),ISNUMBER(FIND("Workplaces",B35)),ISNUMBER(FIND("worker",B35)))</f>
        <v>0</v>
      </c>
      <c r="AE35" t="b">
        <f>OR(ISNUMBER(FIND(" plant ",C35)),ISNUMBER(FIND("Plant ",C35)),ISNUMBER(FIND("tomato",C35)),ISNUMBER(FIND("plants",C35)),ISNUMBER(FIND("Plants",C35)),ISNUMBER(FIND("algae",C35)),ISNUMBER(FIND("lettuce",C35)),ISNUMBER(FIND("green gram sprouts ",C35)),ISNUMBER(FIND("Cucurbita pepo",C35)),ISNUMBER(FIND("bean ",C35)),ISNUMBER(FIND("chloroplast",C35)),ISNUMBER(FIND("chlorophyll",C35)),ISNUMBER(FIND("seedling",C35)),ISNUMBER(FIND("canola",C35)),ISNUMBER(FIND("shoot",C35)),ISNUMBER(FIND("photosynthes",C35)),ISNUMBER(FIND(" leaves ",C35)),,ISNUMBER(FIND("agriculture",C35)),ISNUMBER(FIND(" crops ",C35)))</f>
        <v>0</v>
      </c>
      <c r="AF35" t="b">
        <f>OR(ISNUMBER(FIND("bacteria",C35)),ISNUMBER(FIND("Bacteria",C35)),ISNUMBER(FIND("Bacterium",C35)),ISNUMBER(FIND("bacterium",C35)),ISNUMBER(FIND(" coli ",C35)))</f>
        <v>0</v>
      </c>
      <c r="AG35" t="b">
        <f>OR(ISNUMBER(FIND("fungi",C35)),ISNUMBER(FIND("Fungi",C35)),ISNUMBER(FIND("fungus",C35)),ISNUMBER(FIND("Fungus",C35)),ISNUMBER(FIND("mushroom",C35)),ISNUMBER(FIND("Mushroom",C35)),ISNUMBER(FIND(" mold ",C35)))</f>
        <v>0</v>
      </c>
      <c r="AH35" t="b">
        <f>OR(ISNUMBER(FIND("Pig ",C35)),ISNUMBER(FIND("pig ",C35)),ISNUMBER(FIND("Pigs ",C35)),ISNUMBER(FIND("pigs ",C35)))</f>
        <v>0</v>
      </c>
      <c r="AI35" t="b">
        <f>OR(ISNUMBER(FIND(" C. elegans",C35)),ISNUMBER(FIND("Caenorhabditis elegans",C35)),ISNUMBER(FIND("earthworms",C35)),ISNUMBER(FIND(" Ficopomatus enigmaticus",C35)),ISNUMBER(FIND("larva",C35)),ISNUMBER(FIND("Lumbriculus variegatus",C35)),ISNUMBER(FIND("nematode",C35)))</f>
        <v>0</v>
      </c>
      <c r="AJ35" t="b">
        <f>NOT(OR(AA35,AB35,AC35,AD35,AE35,AF35,AG35,AH35,AI35))</f>
        <v>0</v>
      </c>
      <c r="AL35" t="b">
        <f>OR(AA35,AB35,AD35,AE35,AF35,AG35,AH35,AI35)</f>
        <v>0</v>
      </c>
      <c r="AM35" t="b">
        <f>IF(Table1[[#This Row],[In vivo?]],IF(Table1[[#This Row],[Cell]],FALSE,TRUE),FALSE)</f>
        <v>0</v>
      </c>
      <c r="AN35" t="b">
        <f>AND(AC35,AL35)</f>
        <v>0</v>
      </c>
      <c r="AO35" t="b">
        <f>IF(Table1[[#This Row],[Cell]],IF(Table1[[#This Row],[In vivo?]],FALSE,TRUE),FALSE)</f>
        <v>1</v>
      </c>
      <c r="AP35" t="b">
        <f>NOT(OR(Table1[[#This Row],[In vivo?]],Table1[[#This Row],[Only in Cell]]))</f>
        <v>0</v>
      </c>
      <c r="AQ35" t="str">
        <f>IF(OR(Table1[[#This Row],[Rodents]],Table1[[#This Row],[Human]],Table1[[#This Row],[Pig]]),OR(ISNUMBER(FIND("pulmonary",C35)),ISNUMBER(FIND("lung",C35))),"NA")</f>
        <v>NA</v>
      </c>
      <c r="AR35" t="str">
        <f>IF(OR(Table1[[#This Row],[Rodents]],Table1[[#This Row],[Human]],Table1[[#This Row],[Pig]]),OR(ISNUMBER(FIND("skin",C35)),ISNUMBER(FIND("dermal",C35))),"NA")</f>
        <v>NA</v>
      </c>
      <c r="AS35" t="str">
        <f>IF(OR(Table1[[#This Row],[Rodents]],Table1[[#This Row],[Human]],Table1[[#This Row],[Pig]]),OR(ISNUMBER(FIND("liver",C35)),ISNUMBER(FIND("hepat",C35))),"NA")</f>
        <v>NA</v>
      </c>
      <c r="AT35" t="str">
        <f>IF(OR(Table1[[#This Row],[Rodents]],Table1[[#This Row],[Human]],Table1[[#This Row],[Pig]]),OR(ISNUMBER(FIND("kidney",C35)),ISNUMBER(FIND("neph",C35))),"NA")</f>
        <v>NA</v>
      </c>
      <c r="AU35" t="str">
        <f>IF(OR(Table1[[#This Row],[Rodents]],Table1[[#This Row],[Human]],Table1[[#This Row],[Pig]]),OR(ISNUMBER(FIND("brain",C35)),ISNUMBER(FIND("neur",C35)),ISNUMBER(FIND("nerv",C35))),"NA")</f>
        <v>NA</v>
      </c>
      <c r="AV35" t="str">
        <f>IF(OR(Table1[[#This Row],[Rodents]],Table1[[#This Row],[Human]],Table1[[#This Row],[Pig]]),OR(ISNUMBER(FIND("heart",C35)),ISNUMBER(FIND("cardi",C35))),"NA")</f>
        <v>NA</v>
      </c>
      <c r="AW35" t="str">
        <f>IF(OR(Table1[[#This Row],[Rodents]],Table1[[#This Row],[Human]],Table1[[#This Row],[Pig]]),OR(ISNUMBER(FIND("gastro",C35)),ISNUMBER(FIND("intesti",C35)),ISNUMBER(FIND("stomach",C35))),"NA")</f>
        <v>NA</v>
      </c>
      <c r="AX35" t="str">
        <f>IF(OR(Table1[[#This Row],[Rodents]],Table1[[#This Row],[Human]],Table1[[#This Row],[Pig]]),NOT(OR(AQ35,AR35,AS35,AT35,AU35,AV35,AW35)),"NA")</f>
        <v>NA</v>
      </c>
      <c r="AY35" t="b">
        <f>OR(ISNUMBER(FIND("SWCNT",C35)),ISNUMBER(FIND("SWNT",C35)),ISNUMBER(FIND("single-wall",C35)),ISNUMBER(FIND("single wall",C35)),ISNUMBER(FIND("Single wall",C35)),ISNUMBER(FIND("Single-wall",C35)),ISNUMBER(FIND("SWCNT",B35)),ISNUMBER(FIND("SWNT",B35)),ISNUMBER(FIND("single-wall",B35)),ISNUMBER(FIND("single wall",B35)),ISNUMBER(FIND("Single-wall",B35)),ISNUMBER(FIND("Single wall",B35)))</f>
        <v>0</v>
      </c>
      <c r="AZ35" t="b">
        <f>OR(ISNUMBER(FIND("MWCNT",C35)),ISNUMBER(FIND("MWNT",C35)),ISNUMBER(FIND("multi-wall",C35)),ISNUMBER(FIND("multi wall",C35)),ISNUMBER(FIND("multiwall",C35)),ISNUMBER(FIND("Multi-wall",C35)),ISNUMBER(FIND("Multi wall",C35)),ISNUMBER(FIND("Multiwall",C35)),ISNUMBER(FIND("MWCNT",B35)),ISNUMBER(FIND("MWNT",B35)),ISNUMBER(FIND("multi-wall",B35)),ISNUMBER(FIND("multi wall",B35)),ISNUMBER(FIND("multiwall",B35)),ISNUMBER(FIND("Multi-wall",B35)),ISNUMBER(FIND("Multi wall",B35)),ISNUMBER(FIND("Multiwall",B35)),ISNUMBER(FIND("Double-wall",B35)),ISNUMBER(FIND("Double wall",B35)),ISNUMBER(FIND("Doublewall",B35)),ISNUMBER(FIND("double-wall",B35)),ISNUMBER(FIND("double wall",B35)),ISNUMBER(FIND("doublewall",B35)))</f>
        <v>0</v>
      </c>
      <c r="BA35" t="b">
        <f>AND(Table1[[#This Row],[SWCNT]],Table1[[#This Row],[MWCNT]])</f>
        <v>0</v>
      </c>
      <c r="BB35" t="b">
        <f>IF(Table1[[#This Row],[SWCNT]]=TRUE,FALSE,IF(Table1[[#This Row],[MWCNT]]=TRUE,FALSE,TRUE))</f>
        <v>1</v>
      </c>
      <c r="BC35" s="18"/>
    </row>
    <row r="36" spans="1:55" ht="259">
      <c r="A36" t="s">
        <v>2920</v>
      </c>
      <c r="B36" s="2" t="s">
        <v>2921</v>
      </c>
      <c r="C36" s="16" t="s">
        <v>2922</v>
      </c>
      <c r="D36" s="17" t="s">
        <v>271</v>
      </c>
      <c r="E36" s="2">
        <v>2015</v>
      </c>
      <c r="F36" t="b">
        <f>OR(ISNUMBER(FIND("cytotoxic",C36)),ISNUMBER(FIND("Cytotoxic",C36)),ISNUMBER(FIND("cellular toxicity",C36)),ISNUMBER(FIND("cell death",C36)),ISNUMBER(FIND("viable",C36)),ISNUMBER(FIND("phytotoxic",C36)),ISNUMBER(FIND("acute toxicity",C36)),ISNUMBER(FIND("MTT",C36)),ISNUMBER(FIND("survival",C36)),ISNUMBER(FIND("prolifer",C36)),ISNUMBER(FIND("apoptosis",C36)),ISNUMBER(FIND("neurotoxic",C36)),ISNUMBER(FIND("  lysis ",C36)),ISNUMBER(FIND("necrosis",C36)),ISNUMBER(FIND("cellular death",C36))*3,ISNUMBER(FIND("LDH",C36)),ISNUMBER(FIND("Acute toxicity",C36)))</f>
        <v>0</v>
      </c>
      <c r="G36" t="b">
        <f>OR(ISNUMBER(FIND("genotoxic",C36)),ISNUMBER(FIND("genotoxicity",C36)),ISNUMBER(FIND("DNA damage",C36)),ISNUMBER(FIND("DNA",C36)),ISNUMBER(FIND("RNA",C36)),ISNUMBER(FIND("mesothelioma",C36)),ISNUMBER(FIND("carcino",C36)),ISNUMBER(FIND("mutagen",C36)),ISNUMBER(FIND("genetic",C36)))</f>
        <v>0</v>
      </c>
      <c r="H36" t="b">
        <f>OR(ISNUMBER(FIND("inflammatory",C36)),ISNUMBER(FIND("inflamm",C36)))</f>
        <v>1</v>
      </c>
      <c r="I36" t="b">
        <f>OR(ISNUMBER(FIND("immune",C36)),ISNUMBER(FIND("immunological",C36)),ISNUMBER(FIND("interleuk",C36)),ISNUMBER(FIND("platelet activation",C36)),ISNUMBER(FIND("monocyte",C36)),ISNUMBER(FIND("leukocyte",C36)),ISNUMBER(FIND("cytokine",C36)),ISNUMBER(FIND("CD4",C36)),ISNUMBER(FIND("CD8",C36)),ISNUMBER(FIND("T-cell",C36)))</f>
        <v>0</v>
      </c>
      <c r="J36" t="b">
        <f>OR(ISNUMBER(FIND("reactive oxygen",C36)),ISNUMBER(FIND("ROS",C36)),ISNUMBER(FIND("free radical",C36)),ISNUMBER(FIND("oxidative stress",C36)),ISNUMBER(FIND("peroxid",C36)),ISNUMBER(FIND("oxidative",C36)),ISNUMBER(FIND("antioxid",C36)))</f>
        <v>0</v>
      </c>
      <c r="K36" t="b">
        <f>OR(ISNUMBER(FIND("autophag",C36)))</f>
        <v>0</v>
      </c>
      <c r="L36" t="b">
        <f>OR(ISNUMBER(FIND("morpholog",C36)))</f>
        <v>0</v>
      </c>
      <c r="M36" t="b">
        <f>OR(ISNUMBER(FIND("fibrosis",C36)),ISNUMBER(FIND("Fibrosis",C36)),ISNUMBER(FIND("fibrot",C36)))</f>
        <v>0</v>
      </c>
      <c r="N36" t="b">
        <f>OR(ISNUMBER(FIND("offspring",C36)),ISNUMBER(FIND("Parental",C36)),ISNUMBER(FIND("parental",C36)),ISNUMBER(FIND("germline",C36)),ISNUMBER(FIND("reproduc",C36)),ISNUMBER(FIND("embryo",C36)))</f>
        <v>0</v>
      </c>
      <c r="O36" t="b">
        <f>OR(ISNUMBER(FIND("metabol",C36)),ISNUMBER(FIND("Metabol",C36)),ISNUMBER(FIND("digest",C36)),ISNUMBER(FIND("mitochon",C36)))</f>
        <v>0</v>
      </c>
      <c r="P36" t="b">
        <f>OR(ISNUMBER(FIND("ecotox",C36)),ISNUMBER(FIND("Ecotox",B36)),ISNUMBER(FIND("ecotox",B36)),ISNUMBER(FIND("Ecotox",C36)))</f>
        <v>0</v>
      </c>
      <c r="Q36" t="b">
        <f>OR(ISNUMBER(FIND("Bioaccum",C36)),ISNUMBER(FIND("bioaccum",C36)),ISNUMBER(FIND("accum",C36)))</f>
        <v>0</v>
      </c>
      <c r="R36" t="b">
        <f>OR(ISNUMBER(FIND("Occupation",C36)),ISNUMBER(FIND("occupation",C36)),ISNUMBER(FIND("worker",C36)),ISNUMBER(FIND("workforce",C36)))</f>
        <v>1</v>
      </c>
      <c r="S36" t="b">
        <f>NOT(OR(F36,G36,H36,I36,J36,K36,L36,M36,N36,O36,P36,Q36,R36))</f>
        <v>0</v>
      </c>
      <c r="U36" t="b">
        <f>OR(Table1[[#This Row],[Inflammation]],Table1[[#This Row],[Immune]])</f>
        <v>1</v>
      </c>
      <c r="V36" t="b">
        <f>IF(OR(Table1[[#This Row],[Rodents]],Table1[[#This Row],[Human]],Table1[[#This Row],[Pig]]),OR(ISNUMBER(FIND("intratrach",C36)),ISNUMBER(FIND("nasal ",C36)),ISNUMBER(FIND("instill",C36))),"NA")</f>
        <v>0</v>
      </c>
      <c r="W36" t="b">
        <f>IF(OR(Table1[[#This Row],[Rodents]],Table1[[#This Row],[Human]],Table1[[#This Row],[Pig]]),OR(ISNUMBER(FIND("dermal",C36)),ISNUMBER(FIND("skin ",C36))),"NA")</f>
        <v>0</v>
      </c>
      <c r="X36" t="b">
        <f>IF(OR(Table1[[#This Row],[Rodents]],Table1[[#This Row],[Human]],Table1[[#This Row],[Pig]]),OR(ISNUMBER(FIND("injected",C36)),ISNUMBER(FIND("periton",C36)),ISNUMBER(FIND("intrascrot",C36))),"NA")</f>
        <v>0</v>
      </c>
      <c r="Y36" t="b">
        <f>IF(OR(Table1[[#This Row],[Rodents]],Table1[[#This Row],[Human]],Table1[[#This Row],[Pig]]),NOT(OR(Table1[[#This Row],[Inhaled/Intratracheal/intranasal]],Table1[[#This Row],[Dermal]],Table1[[#This Row],[Injected]])),"NA")</f>
        <v>1</v>
      </c>
      <c r="AA36" t="b">
        <f>OR(ISNUMBER(FIND("fish ",C36)),ISNUMBER(FIND("Fish ",C36)),ISNUMBER(FIND("aquatic",C36)),ISNUMBER(FIND("daphnids",C36)),ISNUMBER(FIND("Carcinus maenas",C36)),ISNUMBER(FIND("Daphnia",C36)),ISNUMBER(FIND("Ruditapes philippinarum",C36)),ISNUMBER(FIND("daphnia",C36)),ISNUMBER(FIND("marine",C36)),ISNUMBER(FIND("mussel",C36)),ISNUMBER(FIND("algae",C36)),ISNUMBER(FIND("Donax faba",C36)),ISNUMBER(FIND("estuarine",C36)),ISNUMBER(FIND("snail",C36)),ISNUMBER(FIND("Prorocentrum donghaiense",C36)) )</f>
        <v>0</v>
      </c>
      <c r="AB36" t="b">
        <f>OR(ISNUMBER(FIND(" rat ",C36)),ISNUMBER(FIND(" rats ",C36)),ISNUMBER(FIND(" Rats ",C36)),ISNUMBER(FIND(" Rat ",C36)),ISNUMBER(FIND(" rat.",C36)),ISNUMBER(FIND(" rats.",C36)),ISNUMBER(FIND("mouse",C36)),ISNUMBER(FIND("mice",C36)), ISNUMBER(FIND(" Mice",C36)))</f>
        <v>1</v>
      </c>
      <c r="AC36" t="b">
        <f>OR(ISNUMBER(FIND(" cell ",C36)),ISNUMBER(FIND("fibroblast",C36)),ISNUMBER(FIND("macrophage",C36)),ISNUMBER(FIND("epithelial",C36)),ISNUMBER(FIND("endothelial",C36)),ISNUMBER(FIND("neuron",C36)),ISNUMBER(FIND(" cells ",C36)),ISNUMBER(FIND("RBC",C36)),ISNUMBER(FIND("mitochond",C36)),ISNUMBER(FIND("adipocyte",C36)),ISNUMBER(FIND("osteo",C36)),ISNUMBER(FIND("keratin",C36)),ISNUMBER(FIND(" cell's ",C36)),ISNUMBER(FIND("eukary",C36)),ISNUMBER(FIND("sperm",C36)))</f>
        <v>1</v>
      </c>
      <c r="AD36" t="b">
        <f>OR(ISNUMBER(FIND("human",B36)),ISNUMBER(FIND("workers",B36)),ISNUMBER(FIND("workforces",B36)),ISNUMBER(FIND("occupational",B36)),ISNUMBER(FIND("Case report",B36)),ISNUMBER(FIND("Workplaces",B36)),ISNUMBER(FIND("worker",B36)))</f>
        <v>0</v>
      </c>
      <c r="AE36" t="b">
        <f>OR(ISNUMBER(FIND(" plant ",C36)),ISNUMBER(FIND("Plant ",C36)),ISNUMBER(FIND("tomato",C36)),ISNUMBER(FIND("plants",C36)),ISNUMBER(FIND("Plants",C36)),ISNUMBER(FIND("algae",C36)),ISNUMBER(FIND("lettuce",C36)),ISNUMBER(FIND("green gram sprouts ",C36)),ISNUMBER(FIND("Cucurbita pepo",C36)),ISNUMBER(FIND("bean ",C36)),ISNUMBER(FIND("chloroplast",C36)),ISNUMBER(FIND("chlorophyll",C36)),ISNUMBER(FIND("seedling",C36)),ISNUMBER(FIND("canola",C36)),ISNUMBER(FIND("shoot",C36)),ISNUMBER(FIND("photosynthes",C36)),ISNUMBER(FIND(" leaves ",C36)),,ISNUMBER(FIND("agriculture",C36)),ISNUMBER(FIND(" crops ",C36)))</f>
        <v>0</v>
      </c>
      <c r="AF36" t="b">
        <f>OR(ISNUMBER(FIND("bacteria",C36)),ISNUMBER(FIND("Bacteria",C36)),ISNUMBER(FIND("Bacterium",C36)),ISNUMBER(FIND("bacterium",C36)),ISNUMBER(FIND(" coli ",C36)))</f>
        <v>0</v>
      </c>
      <c r="AG36" t="b">
        <f>OR(ISNUMBER(FIND("fungi",C36)),ISNUMBER(FIND("Fungi",C36)),ISNUMBER(FIND("fungus",C36)),ISNUMBER(FIND("Fungus",C36)),ISNUMBER(FIND("mushroom",C36)),ISNUMBER(FIND("Mushroom",C36)),ISNUMBER(FIND(" mold ",C36)))</f>
        <v>0</v>
      </c>
      <c r="AH36" t="b">
        <f>OR(ISNUMBER(FIND("Pig ",C36)),ISNUMBER(FIND("pig ",C36)),ISNUMBER(FIND("Pigs ",C36)),ISNUMBER(FIND("pigs ",C36)))</f>
        <v>0</v>
      </c>
      <c r="AI36" t="b">
        <f>OR(ISNUMBER(FIND(" C. elegans",C36)),ISNUMBER(FIND("Caenorhabditis elegans",C36)),ISNUMBER(FIND("earthworms",C36)),ISNUMBER(FIND(" Ficopomatus enigmaticus",C36)),ISNUMBER(FIND("larva",C36)),ISNUMBER(FIND("Lumbriculus variegatus",C36)),ISNUMBER(FIND("nematode",C36)))</f>
        <v>0</v>
      </c>
      <c r="AJ36" t="b">
        <f>NOT(OR(AA36,AB36,AC36,AD36,AE36,AF36,AG36,AH36,AI36))</f>
        <v>0</v>
      </c>
      <c r="AL36" t="b">
        <f>OR(AA36,AB36,AD36,AE36,AF36,AG36,AH36,AI36)</f>
        <v>1</v>
      </c>
      <c r="AM36" t="b">
        <f>IF(Table1[[#This Row],[In vivo?]],IF(Table1[[#This Row],[Cell]],FALSE,TRUE),FALSE)</f>
        <v>0</v>
      </c>
      <c r="AN36" t="b">
        <f>AND(AC36,AL36)</f>
        <v>1</v>
      </c>
      <c r="AO36" t="b">
        <f>IF(Table1[[#This Row],[Cell]],IF(Table1[[#This Row],[In vivo?]],FALSE,TRUE),FALSE)</f>
        <v>0</v>
      </c>
      <c r="AP36" t="b">
        <f>NOT(OR(Table1[[#This Row],[In vivo?]],Table1[[#This Row],[Only in Cell]]))</f>
        <v>0</v>
      </c>
      <c r="AQ36" t="b">
        <f>IF(OR(Table1[[#This Row],[Rodents]],Table1[[#This Row],[Human]],Table1[[#This Row],[Pig]]),OR(ISNUMBER(FIND("pulmonary",C36)),ISNUMBER(FIND("lung",C36))),"NA")</f>
        <v>1</v>
      </c>
      <c r="AR36" t="b">
        <f>IF(OR(Table1[[#This Row],[Rodents]],Table1[[#This Row],[Human]],Table1[[#This Row],[Pig]]),OR(ISNUMBER(FIND("skin",C36)),ISNUMBER(FIND("dermal",C36))),"NA")</f>
        <v>0</v>
      </c>
      <c r="AS36" t="b">
        <f>IF(OR(Table1[[#This Row],[Rodents]],Table1[[#This Row],[Human]],Table1[[#This Row],[Pig]]),OR(ISNUMBER(FIND("liver",C36)),ISNUMBER(FIND("hepat",C36))),"NA")</f>
        <v>0</v>
      </c>
      <c r="AT36" t="b">
        <f>IF(OR(Table1[[#This Row],[Rodents]],Table1[[#This Row],[Human]],Table1[[#This Row],[Pig]]),OR(ISNUMBER(FIND("kidney",C36)),ISNUMBER(FIND("neph",C36))),"NA")</f>
        <v>0</v>
      </c>
      <c r="AU36" t="b">
        <f>IF(OR(Table1[[#This Row],[Rodents]],Table1[[#This Row],[Human]],Table1[[#This Row],[Pig]]),OR(ISNUMBER(FIND("brain",C36)),ISNUMBER(FIND("neur",C36)),ISNUMBER(FIND("nerv",C36))),"NA")</f>
        <v>0</v>
      </c>
      <c r="AV36" t="b">
        <f>IF(OR(Table1[[#This Row],[Rodents]],Table1[[#This Row],[Human]],Table1[[#This Row],[Pig]]),OR(ISNUMBER(FIND("heart",C36)),ISNUMBER(FIND("cardi",C36))),"NA")</f>
        <v>0</v>
      </c>
      <c r="AW36" t="b">
        <f>IF(OR(Table1[[#This Row],[Rodents]],Table1[[#This Row],[Human]],Table1[[#This Row],[Pig]]),OR(ISNUMBER(FIND("gastro",C36)),ISNUMBER(FIND("intesti",C36)),ISNUMBER(FIND("stomach",C36))),"NA")</f>
        <v>0</v>
      </c>
      <c r="AX36" t="b">
        <f>IF(OR(Table1[[#This Row],[Rodents]],Table1[[#This Row],[Human]],Table1[[#This Row],[Pig]]),NOT(OR(AQ36,AR36,AS36,AT36,AU36,AV36,AW36)),"NA")</f>
        <v>0</v>
      </c>
      <c r="AY36" t="b">
        <f>OR(ISNUMBER(FIND("SWCNT",C36)),ISNUMBER(FIND("SWNT",C36)),ISNUMBER(FIND("single-wall",C36)),ISNUMBER(FIND("single wall",C36)),ISNUMBER(FIND("Single wall",C36)),ISNUMBER(FIND("Single-wall",C36)),ISNUMBER(FIND("SWCNT",B36)),ISNUMBER(FIND("SWNT",B36)),ISNUMBER(FIND("single-wall",B36)),ISNUMBER(FIND("single wall",B36)),ISNUMBER(FIND("Single-wall",B36)),ISNUMBER(FIND("Single wall",B36)))</f>
        <v>0</v>
      </c>
      <c r="AZ36" t="b">
        <f>OR(ISNUMBER(FIND("MWCNT",C36)),ISNUMBER(FIND("MWNT",C36)),ISNUMBER(FIND("multi-wall",C36)),ISNUMBER(FIND("multi wall",C36)),ISNUMBER(FIND("multiwall",C36)),ISNUMBER(FIND("Multi-wall",C36)),ISNUMBER(FIND("Multi wall",C36)),ISNUMBER(FIND("Multiwall",C36)),ISNUMBER(FIND("MWCNT",B36)),ISNUMBER(FIND("MWNT",B36)),ISNUMBER(FIND("multi-wall",B36)),ISNUMBER(FIND("multi wall",B36)),ISNUMBER(FIND("multiwall",B36)),ISNUMBER(FIND("Multi-wall",B36)),ISNUMBER(FIND("Multi wall",B36)),ISNUMBER(FIND("Multiwall",B36)),ISNUMBER(FIND("Double-wall",B36)),ISNUMBER(FIND("Double wall",B36)),ISNUMBER(FIND("Doublewall",B36)),ISNUMBER(FIND("double-wall",B36)),ISNUMBER(FIND("double wall",B36)),ISNUMBER(FIND("doublewall",B36)))</f>
        <v>1</v>
      </c>
      <c r="BA36" t="b">
        <f>AND(Table1[[#This Row],[SWCNT]],Table1[[#This Row],[MWCNT]])</f>
        <v>0</v>
      </c>
      <c r="BB36" t="b">
        <f>IF(Table1[[#This Row],[SWCNT]]=TRUE,FALSE,IF(Table1[[#This Row],[MWCNT]]=TRUE,FALSE,TRUE))</f>
        <v>0</v>
      </c>
      <c r="BC36" s="18"/>
    </row>
    <row r="37" spans="1:55" ht="259">
      <c r="A37" t="s">
        <v>2971</v>
      </c>
      <c r="B37" s="2" t="s">
        <v>2972</v>
      </c>
      <c r="C37" s="16" t="s">
        <v>2973</v>
      </c>
      <c r="D37" s="17" t="s">
        <v>570</v>
      </c>
      <c r="E37" s="2">
        <v>2015</v>
      </c>
      <c r="F37" t="b">
        <f>OR(ISNUMBER(FIND("cytotoxic",C37)),ISNUMBER(FIND("Cytotoxic",C37)),ISNUMBER(FIND("cellular toxicity",C37)),ISNUMBER(FIND("cell death",C37)),ISNUMBER(FIND("viable",C37)),ISNUMBER(FIND("phytotoxic",C37)),ISNUMBER(FIND("acute toxicity",C37)),ISNUMBER(FIND("MTT",C37)),ISNUMBER(FIND("survival",C37)),ISNUMBER(FIND("prolifer",C37)),ISNUMBER(FIND("apoptosis",C37)),ISNUMBER(FIND("neurotoxic",C37)),ISNUMBER(FIND("  lysis ",C37)),ISNUMBER(FIND("necrosis",C37)),ISNUMBER(FIND("cellular death",C37))*3,ISNUMBER(FIND("LDH",C37)),ISNUMBER(FIND("Acute toxicity",C37)))</f>
        <v>0</v>
      </c>
      <c r="G37" t="b">
        <f>OR(ISNUMBER(FIND("genotoxic",C37)),ISNUMBER(FIND("genotoxicity",C37)),ISNUMBER(FIND("DNA damage",C37)),ISNUMBER(FIND("DNA",C37)),ISNUMBER(FIND("RNA",C37)),ISNUMBER(FIND("mesothelioma",C37)),ISNUMBER(FIND("carcino",C37)),ISNUMBER(FIND("mutagen",C37)),ISNUMBER(FIND("genetic",C37)))</f>
        <v>1</v>
      </c>
      <c r="H37" t="b">
        <f>OR(ISNUMBER(FIND("inflammatory",C37)),ISNUMBER(FIND("inflamm",C37)))</f>
        <v>1</v>
      </c>
      <c r="I37" t="b">
        <f>OR(ISNUMBER(FIND("immune",C37)),ISNUMBER(FIND("immunological",C37)),ISNUMBER(FIND("interleuk",C37)),ISNUMBER(FIND("platelet activation",C37)),ISNUMBER(FIND("monocyte",C37)),ISNUMBER(FIND("leukocyte",C37)),ISNUMBER(FIND("cytokine",C37)),ISNUMBER(FIND("CD4",C37)),ISNUMBER(FIND("CD8",C37)),ISNUMBER(FIND("T-cell",C37)))</f>
        <v>1</v>
      </c>
      <c r="J37" t="b">
        <f>OR(ISNUMBER(FIND("reactive oxygen",C37)),ISNUMBER(FIND("ROS",C37)),ISNUMBER(FIND("free radical",C37)),ISNUMBER(FIND("oxidative stress",C37)),ISNUMBER(FIND("peroxid",C37)),ISNUMBER(FIND("oxidative",C37)),ISNUMBER(FIND("antioxid",C37)))</f>
        <v>0</v>
      </c>
      <c r="K37" t="b">
        <f>OR(ISNUMBER(FIND("autophag",C37)))</f>
        <v>0</v>
      </c>
      <c r="L37" t="b">
        <f>OR(ISNUMBER(FIND("morpholog",C37)))</f>
        <v>0</v>
      </c>
      <c r="M37" t="b">
        <f>OR(ISNUMBER(FIND("fibrosis",C37)),ISNUMBER(FIND("Fibrosis",C37)),ISNUMBER(FIND("fibrot",C37)))</f>
        <v>0</v>
      </c>
      <c r="N37" t="b">
        <f>OR(ISNUMBER(FIND("offspring",C37)),ISNUMBER(FIND("Parental",C37)),ISNUMBER(FIND("parental",C37)),ISNUMBER(FIND("germline",C37)),ISNUMBER(FIND("reproduc",C37)),ISNUMBER(FIND("embryo",C37)))</f>
        <v>0</v>
      </c>
      <c r="O37" t="b">
        <f>OR(ISNUMBER(FIND("metabol",C37)),ISNUMBER(FIND("Metabol",C37)),ISNUMBER(FIND("digest",C37)),ISNUMBER(FIND("mitochon",C37)))</f>
        <v>0</v>
      </c>
      <c r="P37" t="b">
        <f>OR(ISNUMBER(FIND("ecotox",C37)),ISNUMBER(FIND("Ecotox",B37)),ISNUMBER(FIND("ecotox",B37)),ISNUMBER(FIND("Ecotox",C37)))</f>
        <v>0</v>
      </c>
      <c r="Q37" t="b">
        <f>OR(ISNUMBER(FIND("Bioaccum",C37)),ISNUMBER(FIND("bioaccum",C37)),ISNUMBER(FIND("accum",C37)))</f>
        <v>0</v>
      </c>
      <c r="R37" t="b">
        <f>OR(ISNUMBER(FIND("Occupation",C37)),ISNUMBER(FIND("occupation",C37)),ISNUMBER(FIND("worker",C37)),ISNUMBER(FIND("workforce",C37)))</f>
        <v>0</v>
      </c>
      <c r="S37" t="b">
        <f>NOT(OR(F37,G37,H37,I37,J37,K37,L37,M37,N37,O37,P37,Q37,R37))</f>
        <v>0</v>
      </c>
      <c r="U37" t="b">
        <f>OR(Table1[[#This Row],[Inflammation]],Table1[[#This Row],[Immune]])</f>
        <v>1</v>
      </c>
      <c r="V37" t="b">
        <f>IF(OR(Table1[[#This Row],[Rodents]],Table1[[#This Row],[Human]],Table1[[#This Row],[Pig]]),OR(ISNUMBER(FIND("intratrach",C37)),ISNUMBER(FIND("nasal ",C37)),ISNUMBER(FIND("instill",C37))),"NA")</f>
        <v>0</v>
      </c>
      <c r="W37" t="b">
        <f>IF(OR(Table1[[#This Row],[Rodents]],Table1[[#This Row],[Human]],Table1[[#This Row],[Pig]]),OR(ISNUMBER(FIND("dermal",C37)),ISNUMBER(FIND("skin ",C37))),"NA")</f>
        <v>0</v>
      </c>
      <c r="X37" t="b">
        <f>IF(OR(Table1[[#This Row],[Rodents]],Table1[[#This Row],[Human]],Table1[[#This Row],[Pig]]),OR(ISNUMBER(FIND("injected",C37)),ISNUMBER(FIND("periton",C37)),ISNUMBER(FIND("intrascrot",C37))),"NA")</f>
        <v>0</v>
      </c>
      <c r="Y37" t="b">
        <f>IF(OR(Table1[[#This Row],[Rodents]],Table1[[#This Row],[Human]],Table1[[#This Row],[Pig]]),NOT(OR(Table1[[#This Row],[Inhaled/Intratracheal/intranasal]],Table1[[#This Row],[Dermal]],Table1[[#This Row],[Injected]])),"NA")</f>
        <v>1</v>
      </c>
      <c r="AA37" t="b">
        <f>OR(ISNUMBER(FIND("fish ",C37)),ISNUMBER(FIND("Fish ",C37)),ISNUMBER(FIND("aquatic",C37)),ISNUMBER(FIND("daphnids",C37)),ISNUMBER(FIND("Carcinus maenas",C37)),ISNUMBER(FIND("Daphnia",C37)),ISNUMBER(FIND("Ruditapes philippinarum",C37)),ISNUMBER(FIND("daphnia",C37)),ISNUMBER(FIND("marine",C37)),ISNUMBER(FIND("mussel",C37)),ISNUMBER(FIND("algae",C37)),ISNUMBER(FIND("Donax faba",C37)),ISNUMBER(FIND("estuarine",C37)),ISNUMBER(FIND("snail",C37)),ISNUMBER(FIND("Prorocentrum donghaiense",C37)) )</f>
        <v>0</v>
      </c>
      <c r="AB37" t="b">
        <f>OR(ISNUMBER(FIND(" rat ",C37)),ISNUMBER(FIND(" rats ",C37)),ISNUMBER(FIND(" Rats ",C37)),ISNUMBER(FIND(" Rat ",C37)),ISNUMBER(FIND(" rat.",C37)),ISNUMBER(FIND(" rats.",C37)),ISNUMBER(FIND("mouse",C37)),ISNUMBER(FIND("mice",C37)), ISNUMBER(FIND(" Mice",C37)))</f>
        <v>1</v>
      </c>
      <c r="AC37" t="b">
        <f>OR(ISNUMBER(FIND(" cell ",C37)),ISNUMBER(FIND("fibroblast",C37)),ISNUMBER(FIND("macrophage",C37)),ISNUMBER(FIND("epithelial",C37)),ISNUMBER(FIND("endothelial",C37)),ISNUMBER(FIND("neuron",C37)),ISNUMBER(FIND(" cells ",C37)),ISNUMBER(FIND("RBC",C37)),ISNUMBER(FIND("mitochond",C37)),ISNUMBER(FIND("adipocyte",C37)),ISNUMBER(FIND("osteo",C37)),ISNUMBER(FIND("keratin",C37)),ISNUMBER(FIND(" cell's ",C37)),ISNUMBER(FIND("eukary",C37)),ISNUMBER(FIND("sperm",C37)))</f>
        <v>1</v>
      </c>
      <c r="AD37" t="b">
        <f>OR(ISNUMBER(FIND("human",B37)),ISNUMBER(FIND("workers",B37)),ISNUMBER(FIND("workforces",B37)),ISNUMBER(FIND("occupational",B37)),ISNUMBER(FIND("Case report",B37)),ISNUMBER(FIND("Workplaces",B37)),ISNUMBER(FIND("worker",B37)))</f>
        <v>0</v>
      </c>
      <c r="AE37" t="b">
        <f>OR(ISNUMBER(FIND(" plant ",C37)),ISNUMBER(FIND("Plant ",C37)),ISNUMBER(FIND("tomato",C37)),ISNUMBER(FIND("plants",C37)),ISNUMBER(FIND("Plants",C37)),ISNUMBER(FIND("algae",C37)),ISNUMBER(FIND("lettuce",C37)),ISNUMBER(FIND("green gram sprouts ",C37)),ISNUMBER(FIND("Cucurbita pepo",C37)),ISNUMBER(FIND("bean ",C37)),ISNUMBER(FIND("chloroplast",C37)),ISNUMBER(FIND("chlorophyll",C37)),ISNUMBER(FIND("seedling",C37)),ISNUMBER(FIND("canola",C37)),ISNUMBER(FIND("shoot",C37)),ISNUMBER(FIND("photosynthes",C37)),ISNUMBER(FIND(" leaves ",C37)),,ISNUMBER(FIND("agriculture",C37)),ISNUMBER(FIND(" crops ",C37)))</f>
        <v>0</v>
      </c>
      <c r="AF37" t="b">
        <f>OR(ISNUMBER(FIND("bacteria",C37)),ISNUMBER(FIND("Bacteria",C37)),ISNUMBER(FIND("Bacterium",C37)),ISNUMBER(FIND("bacterium",C37)),ISNUMBER(FIND(" coli ",C37)))</f>
        <v>0</v>
      </c>
      <c r="AG37" t="b">
        <f>OR(ISNUMBER(FIND("fungi",C37)),ISNUMBER(FIND("Fungi",C37)),ISNUMBER(FIND("fungus",C37)),ISNUMBER(FIND("Fungus",C37)),ISNUMBER(FIND("mushroom",C37)),ISNUMBER(FIND("Mushroom",C37)),ISNUMBER(FIND(" mold ",C37)))</f>
        <v>0</v>
      </c>
      <c r="AH37" t="b">
        <f>OR(ISNUMBER(FIND("Pig ",C37)),ISNUMBER(FIND("pig ",C37)),ISNUMBER(FIND("Pigs ",C37)),ISNUMBER(FIND("pigs ",C37)))</f>
        <v>0</v>
      </c>
      <c r="AI37" t="b">
        <f>OR(ISNUMBER(FIND(" C. elegans",C37)),ISNUMBER(FIND("Caenorhabditis elegans",C37)),ISNUMBER(FIND("earthworms",C37)),ISNUMBER(FIND(" Ficopomatus enigmaticus",C37)),ISNUMBER(FIND("larva",C37)),ISNUMBER(FIND("Lumbriculus variegatus",C37)),ISNUMBER(FIND("nematode",C37)))</f>
        <v>0</v>
      </c>
      <c r="AJ37" t="b">
        <f>NOT(OR(AA37,AB37,AC37,AD37,AE37,AF37,AG37,AH37,AI37))</f>
        <v>0</v>
      </c>
      <c r="AL37" t="b">
        <f>OR(AA37,AB37,AD37,AE37,AF37,AG37,AH37,AI37)</f>
        <v>1</v>
      </c>
      <c r="AM37" t="b">
        <f>IF(Table1[[#This Row],[In vivo?]],IF(Table1[[#This Row],[Cell]],FALSE,TRUE),FALSE)</f>
        <v>0</v>
      </c>
      <c r="AN37" t="b">
        <f>AND(AC37,AL37)</f>
        <v>1</v>
      </c>
      <c r="AO37" t="b">
        <f>IF(Table1[[#This Row],[Cell]],IF(Table1[[#This Row],[In vivo?]],FALSE,TRUE),FALSE)</f>
        <v>0</v>
      </c>
      <c r="AP37" t="b">
        <f>NOT(OR(Table1[[#This Row],[In vivo?]],Table1[[#This Row],[Only in Cell]]))</f>
        <v>0</v>
      </c>
      <c r="AQ37" t="b">
        <f>IF(OR(Table1[[#This Row],[Rodents]],Table1[[#This Row],[Human]],Table1[[#This Row],[Pig]]),OR(ISNUMBER(FIND("pulmonary",C37)),ISNUMBER(FIND("lung",C37))),"NA")</f>
        <v>1</v>
      </c>
      <c r="AR37" t="b">
        <f>IF(OR(Table1[[#This Row],[Rodents]],Table1[[#This Row],[Human]],Table1[[#This Row],[Pig]]),OR(ISNUMBER(FIND("skin",C37)),ISNUMBER(FIND("dermal",C37))),"NA")</f>
        <v>0</v>
      </c>
      <c r="AS37" t="b">
        <f>IF(OR(Table1[[#This Row],[Rodents]],Table1[[#This Row],[Human]],Table1[[#This Row],[Pig]]),OR(ISNUMBER(FIND("liver",C37)),ISNUMBER(FIND("hepat",C37))),"NA")</f>
        <v>0</v>
      </c>
      <c r="AT37" t="b">
        <f>IF(OR(Table1[[#This Row],[Rodents]],Table1[[#This Row],[Human]],Table1[[#This Row],[Pig]]),OR(ISNUMBER(FIND("kidney",C37)),ISNUMBER(FIND("neph",C37))),"NA")</f>
        <v>0</v>
      </c>
      <c r="AU37" t="b">
        <f>IF(OR(Table1[[#This Row],[Rodents]],Table1[[#This Row],[Human]],Table1[[#This Row],[Pig]]),OR(ISNUMBER(FIND("brain",C37)),ISNUMBER(FIND("neur",C37)),ISNUMBER(FIND("nerv",C37))),"NA")</f>
        <v>0</v>
      </c>
      <c r="AV37" t="b">
        <f>IF(OR(Table1[[#This Row],[Rodents]],Table1[[#This Row],[Human]],Table1[[#This Row],[Pig]]),OR(ISNUMBER(FIND("heart",C37)),ISNUMBER(FIND("cardi",C37))),"NA")</f>
        <v>0</v>
      </c>
      <c r="AW37" t="b">
        <f>IF(OR(Table1[[#This Row],[Rodents]],Table1[[#This Row],[Human]],Table1[[#This Row],[Pig]]),OR(ISNUMBER(FIND("gastro",C37)),ISNUMBER(FIND("intesti",C37)),ISNUMBER(FIND("stomach",C37))),"NA")</f>
        <v>0</v>
      </c>
      <c r="AX37" t="b">
        <f>IF(OR(Table1[[#This Row],[Rodents]],Table1[[#This Row],[Human]],Table1[[#This Row],[Pig]]),NOT(OR(AQ37,AR37,AS37,AT37,AU37,AV37,AW37)),"NA")</f>
        <v>0</v>
      </c>
      <c r="AY37" t="b">
        <f>OR(ISNUMBER(FIND("SWCNT",C37)),ISNUMBER(FIND("SWNT",C37)),ISNUMBER(FIND("single-wall",C37)),ISNUMBER(FIND("single wall",C37)),ISNUMBER(FIND("Single wall",C37)),ISNUMBER(FIND("Single-wall",C37)),ISNUMBER(FIND("SWCNT",B37)),ISNUMBER(FIND("SWNT",B37)),ISNUMBER(FIND("single-wall",B37)),ISNUMBER(FIND("single wall",B37)),ISNUMBER(FIND("Single-wall",B37)),ISNUMBER(FIND("Single wall",B37)))</f>
        <v>0</v>
      </c>
      <c r="AZ37" t="b">
        <f>OR(ISNUMBER(FIND("MWCNT",C37)),ISNUMBER(FIND("MWNT",C37)),ISNUMBER(FIND("multi-wall",C37)),ISNUMBER(FIND("multi wall",C37)),ISNUMBER(FIND("multiwall",C37)),ISNUMBER(FIND("Multi-wall",C37)),ISNUMBER(FIND("Multi wall",C37)),ISNUMBER(FIND("Multiwall",C37)),ISNUMBER(FIND("MWCNT",B37)),ISNUMBER(FIND("MWNT",B37)),ISNUMBER(FIND("multi-wall",B37)),ISNUMBER(FIND("multi wall",B37)),ISNUMBER(FIND("multiwall",B37)),ISNUMBER(FIND("Multi-wall",B37)),ISNUMBER(FIND("Multi wall",B37)),ISNUMBER(FIND("Multiwall",B37)),ISNUMBER(FIND("Double-wall",B37)),ISNUMBER(FIND("Double wall",B37)),ISNUMBER(FIND("Doublewall",B37)),ISNUMBER(FIND("double-wall",B37)),ISNUMBER(FIND("double wall",B37)),ISNUMBER(FIND("doublewall",B37)))</f>
        <v>0</v>
      </c>
      <c r="BA37" t="b">
        <f>AND(Table1[[#This Row],[SWCNT]],Table1[[#This Row],[MWCNT]])</f>
        <v>0</v>
      </c>
      <c r="BB37" t="b">
        <f>IF(Table1[[#This Row],[SWCNT]]=TRUE,FALSE,IF(Table1[[#This Row],[MWCNT]]=TRUE,FALSE,TRUE))</f>
        <v>1</v>
      </c>
      <c r="BC37" s="18"/>
    </row>
    <row r="38" spans="1:55" ht="277.5">
      <c r="B38" s="2" t="s">
        <v>3252</v>
      </c>
      <c r="C38" s="16" t="s">
        <v>3255</v>
      </c>
      <c r="D38" s="17" t="s">
        <v>3258</v>
      </c>
      <c r="E38" s="2">
        <v>2015</v>
      </c>
      <c r="F38" t="b">
        <f>OR(ISNUMBER(FIND("cytotoxic",C38)),ISNUMBER(FIND("Cytotoxic",C38)),ISNUMBER(FIND("cellular toxicity",C38)),ISNUMBER(FIND("cell death",C38)),ISNUMBER(FIND("viable",C38)),ISNUMBER(FIND("phytotoxic",C38)),ISNUMBER(FIND("acute toxicity",C38)),ISNUMBER(FIND("MTT",C38)),ISNUMBER(FIND("survival",C38)),ISNUMBER(FIND("prolifer",C38)),ISNUMBER(FIND("apoptosis",C38)),ISNUMBER(FIND("neurotoxic",C38)),ISNUMBER(FIND("  lysis ",C38)),ISNUMBER(FIND("necrosis",C38)),ISNUMBER(FIND("cellular death",C38))*3,ISNUMBER(FIND("LDH",C38)),ISNUMBER(FIND("Acute toxicity",C38)))</f>
        <v>0</v>
      </c>
      <c r="G38" t="b">
        <f>OR(ISNUMBER(FIND("genotoxic",C38)),ISNUMBER(FIND("genotoxicity",C38)),ISNUMBER(FIND("DNA damage",C38)),ISNUMBER(FIND("DNA",C38)),ISNUMBER(FIND("RNA",C38)),ISNUMBER(FIND("mesothelioma",C38)),ISNUMBER(FIND("carcino",C38)),ISNUMBER(FIND("mutagen",C38)),ISNUMBER(FIND("genetic",C38)))</f>
        <v>1</v>
      </c>
      <c r="H38" t="b">
        <f>OR(ISNUMBER(FIND("inflammatory",C38)),ISNUMBER(FIND("inflamm",C38)))</f>
        <v>1</v>
      </c>
      <c r="I38" t="b">
        <f>OR(ISNUMBER(FIND("immune",C38)),ISNUMBER(FIND("immunological",C38)),ISNUMBER(FIND("interleuk",C38)),ISNUMBER(FIND("platelet activation",C38)),ISNUMBER(FIND("monocyte",C38)),ISNUMBER(FIND("leukocyte",C38)),ISNUMBER(FIND("cytokine",C38)),ISNUMBER(FIND("CD4",C38)),ISNUMBER(FIND("CD8",C38)),ISNUMBER(FIND("T-cell",C38)))</f>
        <v>0</v>
      </c>
      <c r="J38" t="b">
        <f>OR(ISNUMBER(FIND("reactive oxygen",C38)),ISNUMBER(FIND("ROS",C38)),ISNUMBER(FIND("free radical",C38)),ISNUMBER(FIND("oxidative stress",C38)),ISNUMBER(FIND("peroxid",C38)),ISNUMBER(FIND("oxidative",C38)),ISNUMBER(FIND("antioxid",C38)))</f>
        <v>0</v>
      </c>
      <c r="K38" t="b">
        <f>OR(ISNUMBER(FIND("autophag",C38)))</f>
        <v>0</v>
      </c>
      <c r="L38" t="b">
        <f>OR(ISNUMBER(FIND("morpholog",C38)))</f>
        <v>0</v>
      </c>
      <c r="M38" t="b">
        <f>OR(ISNUMBER(FIND("fibrosis",C38)),ISNUMBER(FIND("Fibrosis",C38)),ISNUMBER(FIND("fibrot",C38)))</f>
        <v>0</v>
      </c>
      <c r="N38" t="b">
        <f>OR(ISNUMBER(FIND("offspring",C38)),ISNUMBER(FIND("Parental",C38)),ISNUMBER(FIND("parental",C38)),ISNUMBER(FIND("germline",C38)),ISNUMBER(FIND("reproduc",C38)),ISNUMBER(FIND("embryo",C38)))</f>
        <v>0</v>
      </c>
      <c r="O38" t="b">
        <f>OR(ISNUMBER(FIND("metabol",C38)),ISNUMBER(FIND("Metabol",C38)),ISNUMBER(FIND("digest",C38)),ISNUMBER(FIND("mitochon",C38)))</f>
        <v>0</v>
      </c>
      <c r="P38" t="b">
        <f>OR(ISNUMBER(FIND("ecotox",C38)),ISNUMBER(FIND("Ecotox",B38)),ISNUMBER(FIND("ecotox",B38)),ISNUMBER(FIND("Ecotox",C38)))</f>
        <v>0</v>
      </c>
      <c r="Q38" t="b">
        <f>OR(ISNUMBER(FIND("Bioaccum",C38)),ISNUMBER(FIND("bioaccum",C38)),ISNUMBER(FIND("accum",C38)))</f>
        <v>0</v>
      </c>
      <c r="R38" t="b">
        <f>OR(ISNUMBER(FIND("Occupation",C38)),ISNUMBER(FIND("occupation",C38)),ISNUMBER(FIND("worker",C38)),ISNUMBER(FIND("workforce",C38)))</f>
        <v>0</v>
      </c>
      <c r="S38" t="b">
        <f>NOT(OR(F38,G38,H38,I38,J38,K38,L38,M38,N38,O38,P38,Q38,R38))</f>
        <v>0</v>
      </c>
      <c r="U38" t="b">
        <f>OR(Table1[[#This Row],[Inflammation]],Table1[[#This Row],[Immune]])</f>
        <v>1</v>
      </c>
      <c r="V38" t="b">
        <f>IF(OR(Table1[[#This Row],[Rodents]],Table1[[#This Row],[Human]],Table1[[#This Row],[Pig]]),OR(ISNUMBER(FIND("intratrach",C38)),ISNUMBER(FIND("nasal ",C38)),ISNUMBER(FIND("instill",C38))),"NA")</f>
        <v>0</v>
      </c>
      <c r="W38" t="b">
        <f>IF(OR(Table1[[#This Row],[Rodents]],Table1[[#This Row],[Human]],Table1[[#This Row],[Pig]]),OR(ISNUMBER(FIND("dermal",C38)),ISNUMBER(FIND("skin ",C38))),"NA")</f>
        <v>0</v>
      </c>
      <c r="X38" t="b">
        <f>IF(OR(Table1[[#This Row],[Rodents]],Table1[[#This Row],[Human]],Table1[[#This Row],[Pig]]),OR(ISNUMBER(FIND("injected",C38)),ISNUMBER(FIND("periton",C38)),ISNUMBER(FIND("intrascrot",C38))),"NA")</f>
        <v>1</v>
      </c>
      <c r="Y38" t="b">
        <f>IF(OR(Table1[[#This Row],[Rodents]],Table1[[#This Row],[Human]],Table1[[#This Row],[Pig]]),NOT(OR(Table1[[#This Row],[Inhaled/Intratracheal/intranasal]],Table1[[#This Row],[Dermal]],Table1[[#This Row],[Injected]])),"NA")</f>
        <v>0</v>
      </c>
      <c r="AA38" t="b">
        <f>OR(ISNUMBER(FIND("fish ",C38)),ISNUMBER(FIND("Fish ",C38)),ISNUMBER(FIND("aquatic",C38)),ISNUMBER(FIND("daphnids",C38)),ISNUMBER(FIND("Carcinus maenas",C38)),ISNUMBER(FIND("Daphnia",C38)),ISNUMBER(FIND("Ruditapes philippinarum",C38)),ISNUMBER(FIND("daphnia",C38)),ISNUMBER(FIND("marine",C38)),ISNUMBER(FIND("mussel",C38)),ISNUMBER(FIND("algae",C38)),ISNUMBER(FIND("Donax faba",C38)),ISNUMBER(FIND("estuarine",C38)),ISNUMBER(FIND("snail",C38)),ISNUMBER(FIND("Prorocentrum donghaiense",C38)) )</f>
        <v>0</v>
      </c>
      <c r="AB38" t="b">
        <f>OR(ISNUMBER(FIND(" rat ",C38)),ISNUMBER(FIND(" rats ",C38)),ISNUMBER(FIND(" Rats ",C38)),ISNUMBER(FIND(" Rat ",C38)),ISNUMBER(FIND(" rat.",C38)),ISNUMBER(FIND(" rats.",C38)),ISNUMBER(FIND("mouse",C38)),ISNUMBER(FIND("mice",C38)), ISNUMBER(FIND(" Mice",C38)))</f>
        <v>1</v>
      </c>
      <c r="AC38" t="b">
        <f>OR(ISNUMBER(FIND(" cell ",C38)),ISNUMBER(FIND("fibroblast",C38)),ISNUMBER(FIND("macrophage",C38)),ISNUMBER(FIND("epithelial",C38)),ISNUMBER(FIND("endothelial",C38)),ISNUMBER(FIND("neuron",C38)),ISNUMBER(FIND(" cells ",C38)),ISNUMBER(FIND("RBC",C38)),ISNUMBER(FIND("mitochond",C38)),ISNUMBER(FIND("adipocyte",C38)),ISNUMBER(FIND("osteo",C38)),ISNUMBER(FIND("keratin",C38)),ISNUMBER(FIND(" cell's ",C38)),ISNUMBER(FIND("eukary",C38)),ISNUMBER(FIND("sperm",C38)))</f>
        <v>0</v>
      </c>
      <c r="AD38" t="b">
        <f>OR(ISNUMBER(FIND("human",B38)),ISNUMBER(FIND("workers",B38)),ISNUMBER(FIND("workforces",B38)),ISNUMBER(FIND("occupational",B38)),ISNUMBER(FIND("Case report",B38)),ISNUMBER(FIND("Workplaces",B38)),ISNUMBER(FIND("worker",B38)))</f>
        <v>0</v>
      </c>
      <c r="AE38" t="b">
        <f>OR(ISNUMBER(FIND(" plant ",C38)),ISNUMBER(FIND("Plant ",C38)),ISNUMBER(FIND("tomato",C38)),ISNUMBER(FIND("plants",C38)),ISNUMBER(FIND("Plants",C38)),ISNUMBER(FIND("algae",C38)),ISNUMBER(FIND("lettuce",C38)),ISNUMBER(FIND("green gram sprouts ",C38)),ISNUMBER(FIND("Cucurbita pepo",C38)),ISNUMBER(FIND("bean ",C38)),ISNUMBER(FIND("chloroplast",C38)),ISNUMBER(FIND("chlorophyll",C38)),ISNUMBER(FIND("seedling",C38)),ISNUMBER(FIND("canola",C38)),ISNUMBER(FIND("shoot",C38)),ISNUMBER(FIND("photosynthes",C38)),ISNUMBER(FIND(" leaves ",C38)),,ISNUMBER(FIND("agriculture",C38)),ISNUMBER(FIND(" crops ",C38)))</f>
        <v>0</v>
      </c>
      <c r="AF38" t="b">
        <f>OR(ISNUMBER(FIND("bacteria",C38)),ISNUMBER(FIND("Bacteria",C38)),ISNUMBER(FIND("Bacterium",C38)),ISNUMBER(FIND("bacterium",C38)),ISNUMBER(FIND(" coli ",C38)))</f>
        <v>0</v>
      </c>
      <c r="AG38" t="b">
        <f>OR(ISNUMBER(FIND("fungi",C38)),ISNUMBER(FIND("Fungi",C38)),ISNUMBER(FIND("fungus",C38)),ISNUMBER(FIND("Fungus",C38)),ISNUMBER(FIND("mushroom",C38)),ISNUMBER(FIND("Mushroom",C38)),ISNUMBER(FIND(" mold ",C38)))</f>
        <v>0</v>
      </c>
      <c r="AH38" t="b">
        <f>OR(ISNUMBER(FIND("Pig ",C38)),ISNUMBER(FIND("pig ",C38)),ISNUMBER(FIND("Pigs ",C38)),ISNUMBER(FIND("pigs ",C38)))</f>
        <v>0</v>
      </c>
      <c r="AI38" t="b">
        <f>OR(ISNUMBER(FIND(" C. elegans",C38)),ISNUMBER(FIND("Caenorhabditis elegans",C38)),ISNUMBER(FIND("earthworms",C38)),ISNUMBER(FIND(" Ficopomatus enigmaticus",C38)),ISNUMBER(FIND("larva",C38)),ISNUMBER(FIND("Lumbriculus variegatus",C38)),ISNUMBER(FIND("nematode",C38)))</f>
        <v>0</v>
      </c>
      <c r="AJ38" t="b">
        <f>NOT(OR(AA38,AB38,AC38,AD38,AE38,AF38,AG38,AH38,AI38))</f>
        <v>0</v>
      </c>
      <c r="AL38" t="b">
        <f>OR(AA38,AB38,AD38,AE38,AF38,AG38,AH38,AI38)</f>
        <v>1</v>
      </c>
      <c r="AM38" t="b">
        <f>IF(Table1[[#This Row],[In vivo?]],IF(Table1[[#This Row],[Cell]],FALSE,TRUE),FALSE)</f>
        <v>1</v>
      </c>
      <c r="AN38" t="b">
        <f>AND(AC38,AL38)</f>
        <v>0</v>
      </c>
      <c r="AO38" t="b">
        <f>IF(Table1[[#This Row],[Cell]],IF(Table1[[#This Row],[In vivo?]],FALSE,TRUE),FALSE)</f>
        <v>0</v>
      </c>
      <c r="AP38" t="b">
        <f>NOT(OR(Table1[[#This Row],[In vivo?]],Table1[[#This Row],[Only in Cell]]))</f>
        <v>0</v>
      </c>
      <c r="AQ38" t="b">
        <f>IF(OR(Table1[[#This Row],[Rodents]],Table1[[#This Row],[Human]],Table1[[#This Row],[Pig]]),OR(ISNUMBER(FIND("pulmonary",C38)),ISNUMBER(FIND("lung",C38))),"NA")</f>
        <v>1</v>
      </c>
      <c r="AR38" t="b">
        <f>IF(OR(Table1[[#This Row],[Rodents]],Table1[[#This Row],[Human]],Table1[[#This Row],[Pig]]),OR(ISNUMBER(FIND("skin",C38)),ISNUMBER(FIND("dermal",C38))),"NA")</f>
        <v>0</v>
      </c>
      <c r="AS38" t="b">
        <f>IF(OR(Table1[[#This Row],[Rodents]],Table1[[#This Row],[Human]],Table1[[#This Row],[Pig]]),OR(ISNUMBER(FIND("liver",C38)),ISNUMBER(FIND("hepat",C38))),"NA")</f>
        <v>1</v>
      </c>
      <c r="AT38" t="b">
        <f>IF(OR(Table1[[#This Row],[Rodents]],Table1[[#This Row],[Human]],Table1[[#This Row],[Pig]]),OR(ISNUMBER(FIND("kidney",C38)),ISNUMBER(FIND("neph",C38))),"NA")</f>
        <v>1</v>
      </c>
      <c r="AU38" t="b">
        <f>IF(OR(Table1[[#This Row],[Rodents]],Table1[[#This Row],[Human]],Table1[[#This Row],[Pig]]),OR(ISNUMBER(FIND("brain",C38)),ISNUMBER(FIND("neur",C38)),ISNUMBER(FIND("nerv",C38))),"NA")</f>
        <v>1</v>
      </c>
      <c r="AV38" t="b">
        <f>IF(OR(Table1[[#This Row],[Rodents]],Table1[[#This Row],[Human]],Table1[[#This Row],[Pig]]),OR(ISNUMBER(FIND("heart",C38)),ISNUMBER(FIND("cardi",C38))),"NA")</f>
        <v>1</v>
      </c>
      <c r="AW38" t="b">
        <f>IF(OR(Table1[[#This Row],[Rodents]],Table1[[#This Row],[Human]],Table1[[#This Row],[Pig]]),OR(ISNUMBER(FIND("gastro",C38)),ISNUMBER(FIND("intesti",C38)),ISNUMBER(FIND("stomach",C38))),"NA")</f>
        <v>0</v>
      </c>
      <c r="AX38" t="b">
        <f>IF(OR(Table1[[#This Row],[Rodents]],Table1[[#This Row],[Human]],Table1[[#This Row],[Pig]]),NOT(OR(AQ38,AR38,AS38,AT38,AU38,AV38,AW38)),"NA")</f>
        <v>0</v>
      </c>
      <c r="AY38" t="b">
        <f>OR(ISNUMBER(FIND("SWCNT",C38)),ISNUMBER(FIND("SWNT",C38)),ISNUMBER(FIND("single-wall",C38)),ISNUMBER(FIND("single wall",C38)),ISNUMBER(FIND("Single wall",C38)),ISNUMBER(FIND("Single-wall",C38)),ISNUMBER(FIND("SWCNT",B38)),ISNUMBER(FIND("SWNT",B38)),ISNUMBER(FIND("single-wall",B38)),ISNUMBER(FIND("single wall",B38)),ISNUMBER(FIND("Single-wall",B38)),ISNUMBER(FIND("Single wall",B38)))</f>
        <v>0</v>
      </c>
      <c r="AZ38" t="b">
        <f>OR(ISNUMBER(FIND("MWCNT",C38)),ISNUMBER(FIND("MWNT",C38)),ISNUMBER(FIND("multi-wall",C38)),ISNUMBER(FIND("multi wall",C38)),ISNUMBER(FIND("multiwall",C38)),ISNUMBER(FIND("Multi-wall",C38)),ISNUMBER(FIND("Multi wall",C38)),ISNUMBER(FIND("Multiwall",C38)),ISNUMBER(FIND("MWCNT",B38)),ISNUMBER(FIND("MWNT",B38)),ISNUMBER(FIND("multi-wall",B38)),ISNUMBER(FIND("multi wall",B38)),ISNUMBER(FIND("multiwall",B38)),ISNUMBER(FIND("Multi-wall",B38)),ISNUMBER(FIND("Multi wall",B38)),ISNUMBER(FIND("Multiwall",B38)),ISNUMBER(FIND("Double-wall",B38)),ISNUMBER(FIND("Double wall",B38)),ISNUMBER(FIND("Doublewall",B38)),ISNUMBER(FIND("double-wall",B38)),ISNUMBER(FIND("double wall",B38)),ISNUMBER(FIND("doublewall",B38)))</f>
        <v>0</v>
      </c>
      <c r="BA38" t="b">
        <f>AND(Table1[[#This Row],[SWCNT]],Table1[[#This Row],[MWCNT]])</f>
        <v>0</v>
      </c>
      <c r="BB38" t="b">
        <f>IF(Table1[[#This Row],[SWCNT]]=TRUE,FALSE,IF(Table1[[#This Row],[MWCNT]]=TRUE,FALSE,TRUE))</f>
        <v>1</v>
      </c>
      <c r="BC38" s="18"/>
    </row>
    <row r="39" spans="1:55" ht="203.5">
      <c r="A39" t="s">
        <v>3493</v>
      </c>
      <c r="B39" s="2" t="s">
        <v>3495</v>
      </c>
      <c r="C39" s="16" t="s">
        <v>3497</v>
      </c>
      <c r="D39" s="17" t="s">
        <v>42</v>
      </c>
      <c r="E39" s="2">
        <v>2014</v>
      </c>
      <c r="F39" t="b">
        <f>OR(ISNUMBER(FIND("cytotoxic",C39)),ISNUMBER(FIND("Cytotoxic",C39)),ISNUMBER(FIND("cellular toxicity",C39)),ISNUMBER(FIND("cell death",C39)),ISNUMBER(FIND("viable",C39)),ISNUMBER(FIND("phytotoxic",C39)),ISNUMBER(FIND("acute toxicity",C39)),ISNUMBER(FIND("MTT",C39)),ISNUMBER(FIND("survival",C39)),ISNUMBER(FIND("prolifer",C39)),ISNUMBER(FIND("apoptosis",C39)),ISNUMBER(FIND("neurotoxic",C39)),ISNUMBER(FIND("  lysis ",C39)),ISNUMBER(FIND("necrosis",C39)),ISNUMBER(FIND("cellular death",C39))*3,ISNUMBER(FIND("LDH",C39)),ISNUMBER(FIND("Acute toxicity",C39)))</f>
        <v>1</v>
      </c>
      <c r="G39" t="b">
        <f>OR(ISNUMBER(FIND("genotoxic",C39)),ISNUMBER(FIND("genotoxicity",C39)),ISNUMBER(FIND("DNA damage",C39)),ISNUMBER(FIND("DNA",C39)),ISNUMBER(FIND("RNA",C39)),ISNUMBER(FIND("mesothelioma",C39)),ISNUMBER(FIND("carcino",C39)),ISNUMBER(FIND("mutagen",C39)),ISNUMBER(FIND("genetic",C39)))</f>
        <v>0</v>
      </c>
      <c r="H39" t="b">
        <f>OR(ISNUMBER(FIND("inflammatory",C39)),ISNUMBER(FIND("inflamm",C39)))</f>
        <v>1</v>
      </c>
      <c r="I39" t="b">
        <f>OR(ISNUMBER(FIND("immune",C39)),ISNUMBER(FIND("immunological",C39)),ISNUMBER(FIND("interleuk",C39)),ISNUMBER(FIND("platelet activation",C39)),ISNUMBER(FIND("monocyte",C39)),ISNUMBER(FIND("leukocyte",C39)),ISNUMBER(FIND("cytokine",C39)),ISNUMBER(FIND("CD4",C39)),ISNUMBER(FIND("CD8",C39)),ISNUMBER(FIND("T-cell",C39)))</f>
        <v>0</v>
      </c>
      <c r="J39" t="b">
        <f>OR(ISNUMBER(FIND("reactive oxygen",C39)),ISNUMBER(FIND("ROS",C39)),ISNUMBER(FIND("free radical",C39)),ISNUMBER(FIND("oxidative stress",C39)),ISNUMBER(FIND("peroxid",C39)),ISNUMBER(FIND("oxidative",C39)),ISNUMBER(FIND("antioxid",C39)))</f>
        <v>0</v>
      </c>
      <c r="K39" t="b">
        <f>OR(ISNUMBER(FIND("autophag",C39)))</f>
        <v>0</v>
      </c>
      <c r="L39" t="b">
        <f>OR(ISNUMBER(FIND("morpholog",C39)))</f>
        <v>0</v>
      </c>
      <c r="M39" t="b">
        <f>OR(ISNUMBER(FIND("fibrosis",C39)),ISNUMBER(FIND("Fibrosis",C39)),ISNUMBER(FIND("fibrot",C39)))</f>
        <v>0</v>
      </c>
      <c r="N39" t="b">
        <f>OR(ISNUMBER(FIND("offspring",C39)),ISNUMBER(FIND("Parental",C39)),ISNUMBER(FIND("parental",C39)),ISNUMBER(FIND("germline",C39)),ISNUMBER(FIND("reproduc",C39)),ISNUMBER(FIND("embryo",C39)))</f>
        <v>0</v>
      </c>
      <c r="O39" t="b">
        <f>OR(ISNUMBER(FIND("metabol",C39)),ISNUMBER(FIND("Metabol",C39)),ISNUMBER(FIND("digest",C39)),ISNUMBER(FIND("mitochon",C39)))</f>
        <v>0</v>
      </c>
      <c r="P39" t="b">
        <f>OR(ISNUMBER(FIND("ecotox",C39)),ISNUMBER(FIND("Ecotox",B39)),ISNUMBER(FIND("ecotox",B39)),ISNUMBER(FIND("Ecotox",C39)))</f>
        <v>0</v>
      </c>
      <c r="Q39" t="b">
        <f>OR(ISNUMBER(FIND("Bioaccum",C39)),ISNUMBER(FIND("bioaccum",C39)),ISNUMBER(FIND("accum",C39)))</f>
        <v>0</v>
      </c>
      <c r="R39" t="b">
        <f>OR(ISNUMBER(FIND("Occupation",C39)),ISNUMBER(FIND("occupation",C39)),ISNUMBER(FIND("worker",C39)),ISNUMBER(FIND("workforce",C39)))</f>
        <v>0</v>
      </c>
      <c r="S39" t="b">
        <f>NOT(OR(F39,G39,H39,I39,J39,K39,L39,M39,N39,O39,P39,Q39,R39))</f>
        <v>0</v>
      </c>
      <c r="U39" t="b">
        <f>OR(Table1[[#This Row],[Inflammation]],Table1[[#This Row],[Immune]])</f>
        <v>1</v>
      </c>
      <c r="V39" t="b">
        <f>IF(OR(Table1[[#This Row],[Rodents]],Table1[[#This Row],[Human]],Table1[[#This Row],[Pig]]),OR(ISNUMBER(FIND("intratrach",C39)),ISNUMBER(FIND("nasal ",C39)),ISNUMBER(FIND("instill",C39))),"NA")</f>
        <v>0</v>
      </c>
      <c r="W39" t="b">
        <f>IF(OR(Table1[[#This Row],[Rodents]],Table1[[#This Row],[Human]],Table1[[#This Row],[Pig]]),OR(ISNUMBER(FIND("dermal",C39)),ISNUMBER(FIND("skin ",C39))),"NA")</f>
        <v>0</v>
      </c>
      <c r="X39" t="b">
        <f>IF(OR(Table1[[#This Row],[Rodents]],Table1[[#This Row],[Human]],Table1[[#This Row],[Pig]]),OR(ISNUMBER(FIND("injected",C39)),ISNUMBER(FIND("periton",C39)),ISNUMBER(FIND("intrascrot",C39))),"NA")</f>
        <v>0</v>
      </c>
      <c r="Y39" t="b">
        <f>IF(OR(Table1[[#This Row],[Rodents]],Table1[[#This Row],[Human]],Table1[[#This Row],[Pig]]),NOT(OR(Table1[[#This Row],[Inhaled/Intratracheal/intranasal]],Table1[[#This Row],[Dermal]],Table1[[#This Row],[Injected]])),"NA")</f>
        <v>1</v>
      </c>
      <c r="AA39" t="b">
        <f>OR(ISNUMBER(FIND("fish ",C39)),ISNUMBER(FIND("Fish ",C39)),ISNUMBER(FIND("aquatic",C39)),ISNUMBER(FIND("daphnids",C39)),ISNUMBER(FIND("Carcinus maenas",C39)),ISNUMBER(FIND("Daphnia",C39)),ISNUMBER(FIND("Ruditapes philippinarum",C39)),ISNUMBER(FIND("daphnia",C39)),ISNUMBER(FIND("marine",C39)),ISNUMBER(FIND("mussel",C39)),ISNUMBER(FIND("algae",C39)),ISNUMBER(FIND("Donax faba",C39)),ISNUMBER(FIND("estuarine",C39)),ISNUMBER(FIND("snail",C39)),ISNUMBER(FIND("Prorocentrum donghaiense",C39)) )</f>
        <v>0</v>
      </c>
      <c r="AB39" t="b">
        <f>OR(ISNUMBER(FIND(" rat ",C39)),ISNUMBER(FIND(" rats ",C39)),ISNUMBER(FIND(" Rats ",C39)),ISNUMBER(FIND(" Rat ",C39)),ISNUMBER(FIND(" rat.",C39)),ISNUMBER(FIND(" rats.",C39)),ISNUMBER(FIND("mouse",C39)),ISNUMBER(FIND("mice",C39)), ISNUMBER(FIND(" Mice",C39)))</f>
        <v>1</v>
      </c>
      <c r="AC39" t="b">
        <f>OR(ISNUMBER(FIND(" cell ",C39)),ISNUMBER(FIND("fibroblast",C39)),ISNUMBER(FIND("macrophage",C39)),ISNUMBER(FIND("epithelial",C39)),ISNUMBER(FIND("endothelial",C39)),ISNUMBER(FIND("neuron",C39)),ISNUMBER(FIND(" cells ",C39)),ISNUMBER(FIND("RBC",C39)),ISNUMBER(FIND("mitochond",C39)),ISNUMBER(FIND("adipocyte",C39)),ISNUMBER(FIND("osteo",C39)),ISNUMBER(FIND("keratin",C39)),ISNUMBER(FIND(" cell's ",C39)),ISNUMBER(FIND("eukary",C39)),ISNUMBER(FIND("sperm",C39)))</f>
        <v>1</v>
      </c>
      <c r="AD39" t="b">
        <f>OR(ISNUMBER(FIND("human",B39)),ISNUMBER(FIND("workers",B39)),ISNUMBER(FIND("workforces",B39)),ISNUMBER(FIND("occupational",B39)),ISNUMBER(FIND("Case report",B39)),ISNUMBER(FIND("Workplaces",B39)),ISNUMBER(FIND("worker",B39)))</f>
        <v>0</v>
      </c>
      <c r="AE39" t="b">
        <f>OR(ISNUMBER(FIND(" plant ",C39)),ISNUMBER(FIND("Plant ",C39)),ISNUMBER(FIND("tomato",C39)),ISNUMBER(FIND("plants",C39)),ISNUMBER(FIND("Plants",C39)),ISNUMBER(FIND("algae",C39)),ISNUMBER(FIND("lettuce",C39)),ISNUMBER(FIND("green gram sprouts ",C39)),ISNUMBER(FIND("Cucurbita pepo",C39)),ISNUMBER(FIND("bean ",C39)),ISNUMBER(FIND("chloroplast",C39)),ISNUMBER(FIND("chlorophyll",C39)),ISNUMBER(FIND("seedling",C39)),ISNUMBER(FIND("canola",C39)),ISNUMBER(FIND("shoot",C39)),ISNUMBER(FIND("photosynthes",C39)),ISNUMBER(FIND(" leaves ",C39)),,ISNUMBER(FIND("agriculture",C39)),ISNUMBER(FIND(" crops ",C39)))</f>
        <v>0</v>
      </c>
      <c r="AF39" t="b">
        <f>OR(ISNUMBER(FIND("bacteria",C39)),ISNUMBER(FIND("Bacteria",C39)),ISNUMBER(FIND("Bacterium",C39)),ISNUMBER(FIND("bacterium",C39)),ISNUMBER(FIND(" coli ",C39)))</f>
        <v>0</v>
      </c>
      <c r="AG39" t="b">
        <f>OR(ISNUMBER(FIND("fungi",C39)),ISNUMBER(FIND("Fungi",C39)),ISNUMBER(FIND("fungus",C39)),ISNUMBER(FIND("Fungus",C39)),ISNUMBER(FIND("mushroom",C39)),ISNUMBER(FIND("Mushroom",C39)),ISNUMBER(FIND(" mold ",C39)))</f>
        <v>0</v>
      </c>
      <c r="AH39" t="b">
        <f>OR(ISNUMBER(FIND("Pig ",C39)),ISNUMBER(FIND("pig ",C39)),ISNUMBER(FIND("Pigs ",C39)),ISNUMBER(FIND("pigs ",C39)))</f>
        <v>0</v>
      </c>
      <c r="AI39" t="b">
        <f>OR(ISNUMBER(FIND(" C. elegans",C39)),ISNUMBER(FIND("Caenorhabditis elegans",C39)),ISNUMBER(FIND("earthworms",C39)),ISNUMBER(FIND(" Ficopomatus enigmaticus",C39)),ISNUMBER(FIND("larva",C39)),ISNUMBER(FIND("Lumbriculus variegatus",C39)),ISNUMBER(FIND("nematode",C39)))</f>
        <v>0</v>
      </c>
      <c r="AJ39" t="b">
        <f>NOT(OR(AA39,AB39,AC39,AD39,AE39,AF39,AG39,AH39,AI39))</f>
        <v>0</v>
      </c>
      <c r="AL39" t="b">
        <f>OR(AA39,AB39,AD39,AE39,AF39,AG39,AH39,AI39)</f>
        <v>1</v>
      </c>
      <c r="AM39" t="b">
        <f>IF(Table1[[#This Row],[In vivo?]],IF(Table1[[#This Row],[Cell]],FALSE,TRUE),FALSE)</f>
        <v>0</v>
      </c>
      <c r="AN39" t="b">
        <f>AND(AC39,AL39)</f>
        <v>1</v>
      </c>
      <c r="AO39" t="b">
        <f>IF(Table1[[#This Row],[Cell]],IF(Table1[[#This Row],[In vivo?]],FALSE,TRUE),FALSE)</f>
        <v>0</v>
      </c>
      <c r="AP39" t="b">
        <f>NOT(OR(Table1[[#This Row],[In vivo?]],Table1[[#This Row],[Only in Cell]]))</f>
        <v>0</v>
      </c>
      <c r="AQ39" t="b">
        <f>IF(OR(Table1[[#This Row],[Rodents]],Table1[[#This Row],[Human]],Table1[[#This Row],[Pig]]),OR(ISNUMBER(FIND("pulmonary",C39)),ISNUMBER(FIND("lung",C39))),"NA")</f>
        <v>1</v>
      </c>
      <c r="AR39" t="b">
        <f>IF(OR(Table1[[#This Row],[Rodents]],Table1[[#This Row],[Human]],Table1[[#This Row],[Pig]]),OR(ISNUMBER(FIND("skin",C39)),ISNUMBER(FIND("dermal",C39))),"NA")</f>
        <v>0</v>
      </c>
      <c r="AS39" t="b">
        <f>IF(OR(Table1[[#This Row],[Rodents]],Table1[[#This Row],[Human]],Table1[[#This Row],[Pig]]),OR(ISNUMBER(FIND("liver",C39)),ISNUMBER(FIND("hepat",C39))),"NA")</f>
        <v>0</v>
      </c>
      <c r="AT39" t="b">
        <f>IF(OR(Table1[[#This Row],[Rodents]],Table1[[#This Row],[Human]],Table1[[#This Row],[Pig]]),OR(ISNUMBER(FIND("kidney",C39)),ISNUMBER(FIND("neph",C39))),"NA")</f>
        <v>0</v>
      </c>
      <c r="AU39" t="b">
        <f>IF(OR(Table1[[#This Row],[Rodents]],Table1[[#This Row],[Human]],Table1[[#This Row],[Pig]]),OR(ISNUMBER(FIND("brain",C39)),ISNUMBER(FIND("neur",C39)),ISNUMBER(FIND("nerv",C39))),"NA")</f>
        <v>0</v>
      </c>
      <c r="AV39" t="b">
        <f>IF(OR(Table1[[#This Row],[Rodents]],Table1[[#This Row],[Human]],Table1[[#This Row],[Pig]]),OR(ISNUMBER(FIND("heart",C39)),ISNUMBER(FIND("cardi",C39))),"NA")</f>
        <v>0</v>
      </c>
      <c r="AW39" t="b">
        <f>IF(OR(Table1[[#This Row],[Rodents]],Table1[[#This Row],[Human]],Table1[[#This Row],[Pig]]),OR(ISNUMBER(FIND("gastro",C39)),ISNUMBER(FIND("intesti",C39)),ISNUMBER(FIND("stomach",C39))),"NA")</f>
        <v>0</v>
      </c>
      <c r="AX39" t="b">
        <f>IF(OR(Table1[[#This Row],[Rodents]],Table1[[#This Row],[Human]],Table1[[#This Row],[Pig]]),NOT(OR(AQ39,AR39,AS39,AT39,AU39,AV39,AW39)),"NA")</f>
        <v>0</v>
      </c>
      <c r="AY39" t="b">
        <f>OR(ISNUMBER(FIND("SWCNT",C39)),ISNUMBER(FIND("SWNT",C39)),ISNUMBER(FIND("single-wall",C39)),ISNUMBER(FIND("single wall",C39)),ISNUMBER(FIND("Single wall",C39)),ISNUMBER(FIND("Single-wall",C39)),ISNUMBER(FIND("SWCNT",B39)),ISNUMBER(FIND("SWNT",B39)),ISNUMBER(FIND("single-wall",B39)),ISNUMBER(FIND("single wall",B39)),ISNUMBER(FIND("Single-wall",B39)),ISNUMBER(FIND("Single wall",B39)))</f>
        <v>0</v>
      </c>
      <c r="AZ39" t="b">
        <f>OR(ISNUMBER(FIND("MWCNT",C39)),ISNUMBER(FIND("MWNT",C39)),ISNUMBER(FIND("multi-wall",C39)),ISNUMBER(FIND("multi wall",C39)),ISNUMBER(FIND("multiwall",C39)),ISNUMBER(FIND("Multi-wall",C39)),ISNUMBER(FIND("Multi wall",C39)),ISNUMBER(FIND("Multiwall",C39)),ISNUMBER(FIND("MWCNT",B39)),ISNUMBER(FIND("MWNT",B39)),ISNUMBER(FIND("multi-wall",B39)),ISNUMBER(FIND("multi wall",B39)),ISNUMBER(FIND("multiwall",B39)),ISNUMBER(FIND("Multi-wall",B39)),ISNUMBER(FIND("Multi wall",B39)),ISNUMBER(FIND("Multiwall",B39)),ISNUMBER(FIND("Double-wall",B39)),ISNUMBER(FIND("Double wall",B39)),ISNUMBER(FIND("Doublewall",B39)),ISNUMBER(FIND("double-wall",B39)),ISNUMBER(FIND("double wall",B39)),ISNUMBER(FIND("doublewall",B39)))</f>
        <v>0</v>
      </c>
      <c r="BA39" t="b">
        <f>AND(Table1[[#This Row],[SWCNT]],Table1[[#This Row],[MWCNT]])</f>
        <v>0</v>
      </c>
      <c r="BB39" t="b">
        <f>IF(Table1[[#This Row],[SWCNT]]=TRUE,FALSE,IF(Table1[[#This Row],[MWCNT]]=TRUE,FALSE,TRUE))</f>
        <v>1</v>
      </c>
      <c r="BC39" s="18"/>
    </row>
    <row r="40" spans="1:55" ht="277.5">
      <c r="A40" t="s">
        <v>3701</v>
      </c>
      <c r="B40" s="2" t="s">
        <v>3702</v>
      </c>
      <c r="C40" s="16" t="s">
        <v>3703</v>
      </c>
      <c r="D40" s="17" t="s">
        <v>1725</v>
      </c>
      <c r="E40" s="2">
        <v>2014</v>
      </c>
      <c r="F40" t="b">
        <f>OR(ISNUMBER(FIND("cytotoxic",C40)),ISNUMBER(FIND("Cytotoxic",C40)),ISNUMBER(FIND("cellular toxicity",C40)),ISNUMBER(FIND("cell death",C40)),ISNUMBER(FIND("viable",C40)),ISNUMBER(FIND("phytotoxic",C40)),ISNUMBER(FIND("acute toxicity",C40)),ISNUMBER(FIND("MTT",C40)),ISNUMBER(FIND("survival",C40)),ISNUMBER(FIND("prolifer",C40)),ISNUMBER(FIND("apoptosis",C40)),ISNUMBER(FIND("neurotoxic",C40)),ISNUMBER(FIND("  lysis ",C40)),ISNUMBER(FIND("necrosis",C40)),ISNUMBER(FIND("cellular death",C40))*3,ISNUMBER(FIND("LDH",C40)),ISNUMBER(FIND("Acute toxicity",C40)))</f>
        <v>1</v>
      </c>
      <c r="G40" t="b">
        <f>OR(ISNUMBER(FIND("genotoxic",C40)),ISNUMBER(FIND("genotoxicity",C40)),ISNUMBER(FIND("DNA damage",C40)),ISNUMBER(FIND("DNA",C40)),ISNUMBER(FIND("RNA",C40)),ISNUMBER(FIND("mesothelioma",C40)),ISNUMBER(FIND("carcino",C40)),ISNUMBER(FIND("mutagen",C40)),ISNUMBER(FIND("genetic",C40)))</f>
        <v>1</v>
      </c>
      <c r="H40" t="b">
        <f>OR(ISNUMBER(FIND("inflammatory",C40)),ISNUMBER(FIND("inflamm",C40)))</f>
        <v>1</v>
      </c>
      <c r="I40" t="b">
        <f>OR(ISNUMBER(FIND("immune",C40)),ISNUMBER(FIND("immunological",C40)),ISNUMBER(FIND("interleuk",C40)),ISNUMBER(FIND("platelet activation",C40)),ISNUMBER(FIND("monocyte",C40)),ISNUMBER(FIND("leukocyte",C40)),ISNUMBER(FIND("cytokine",C40)),ISNUMBER(FIND("CD4",C40)),ISNUMBER(FIND("CD8",C40)),ISNUMBER(FIND("T-cell",C40)))</f>
        <v>1</v>
      </c>
      <c r="J40" t="b">
        <f>OR(ISNUMBER(FIND("reactive oxygen",C40)),ISNUMBER(FIND("ROS",C40)),ISNUMBER(FIND("free radical",C40)),ISNUMBER(FIND("oxidative stress",C40)),ISNUMBER(FIND("peroxid",C40)),ISNUMBER(FIND("oxidative",C40)),ISNUMBER(FIND("antioxid",C40)))</f>
        <v>1</v>
      </c>
      <c r="K40" t="b">
        <f>OR(ISNUMBER(FIND("autophag",C40)))</f>
        <v>0</v>
      </c>
      <c r="L40" t="b">
        <f>OR(ISNUMBER(FIND("morpholog",C40)))</f>
        <v>0</v>
      </c>
      <c r="M40" t="b">
        <f>OR(ISNUMBER(FIND("fibrosis",C40)),ISNUMBER(FIND("Fibrosis",C40)),ISNUMBER(FIND("fibrot",C40)))</f>
        <v>0</v>
      </c>
      <c r="N40" t="b">
        <f>OR(ISNUMBER(FIND("offspring",C40)),ISNUMBER(FIND("Parental",C40)),ISNUMBER(FIND("parental",C40)),ISNUMBER(FIND("germline",C40)),ISNUMBER(FIND("reproduc",C40)),ISNUMBER(FIND("embryo",C40)))</f>
        <v>0</v>
      </c>
      <c r="O40" t="b">
        <f>OR(ISNUMBER(FIND("metabol",C40)),ISNUMBER(FIND("Metabol",C40)),ISNUMBER(FIND("digest",C40)),ISNUMBER(FIND("mitochon",C40)))</f>
        <v>0</v>
      </c>
      <c r="P40" t="b">
        <f>OR(ISNUMBER(FIND("ecotox",C40)),ISNUMBER(FIND("Ecotox",B40)),ISNUMBER(FIND("ecotox",B40)),ISNUMBER(FIND("Ecotox",C40)))</f>
        <v>0</v>
      </c>
      <c r="Q40" t="b">
        <f>OR(ISNUMBER(FIND("Bioaccum",C40)),ISNUMBER(FIND("bioaccum",C40)),ISNUMBER(FIND("accum",C40)))</f>
        <v>0</v>
      </c>
      <c r="R40" t="b">
        <f>OR(ISNUMBER(FIND("Occupation",C40)),ISNUMBER(FIND("occupation",C40)),ISNUMBER(FIND("worker",C40)),ISNUMBER(FIND("workforce",C40)))</f>
        <v>0</v>
      </c>
      <c r="S40" t="b">
        <f>NOT(OR(F40,G40,H40,I40,J40,K40,L40,M40,N40,O40,P40,Q40,R40))</f>
        <v>0</v>
      </c>
      <c r="U40" t="b">
        <f>OR(Table1[[#This Row],[Inflammation]],Table1[[#This Row],[Immune]])</f>
        <v>1</v>
      </c>
      <c r="V40" t="b">
        <f>IF(OR(Table1[[#This Row],[Rodents]],Table1[[#This Row],[Human]],Table1[[#This Row],[Pig]]),OR(ISNUMBER(FIND("intratrach",C40)),ISNUMBER(FIND("nasal ",C40)),ISNUMBER(FIND("instill",C40))),"NA")</f>
        <v>0</v>
      </c>
      <c r="W40" t="b">
        <f>IF(OR(Table1[[#This Row],[Rodents]],Table1[[#This Row],[Human]],Table1[[#This Row],[Pig]]),OR(ISNUMBER(FIND("dermal",C40)),ISNUMBER(FIND("skin ",C40))),"NA")</f>
        <v>0</v>
      </c>
      <c r="X40" t="b">
        <f>IF(OR(Table1[[#This Row],[Rodents]],Table1[[#This Row],[Human]],Table1[[#This Row],[Pig]]),OR(ISNUMBER(FIND("injected",C40)),ISNUMBER(FIND("periton",C40)),ISNUMBER(FIND("intrascrot",C40))),"NA")</f>
        <v>0</v>
      </c>
      <c r="Y40" t="b">
        <f>IF(OR(Table1[[#This Row],[Rodents]],Table1[[#This Row],[Human]],Table1[[#This Row],[Pig]]),NOT(OR(Table1[[#This Row],[Inhaled/Intratracheal/intranasal]],Table1[[#This Row],[Dermal]],Table1[[#This Row],[Injected]])),"NA")</f>
        <v>1</v>
      </c>
      <c r="AA40" t="b">
        <f>OR(ISNUMBER(FIND("fish ",C40)),ISNUMBER(FIND("Fish ",C40)),ISNUMBER(FIND("aquatic",C40)),ISNUMBER(FIND("daphnids",C40)),ISNUMBER(FIND("Carcinus maenas",C40)),ISNUMBER(FIND("Daphnia",C40)),ISNUMBER(FIND("Ruditapes philippinarum",C40)),ISNUMBER(FIND("daphnia",C40)),ISNUMBER(FIND("marine",C40)),ISNUMBER(FIND("mussel",C40)),ISNUMBER(FIND("algae",C40)),ISNUMBER(FIND("Donax faba",C40)),ISNUMBER(FIND("estuarine",C40)),ISNUMBER(FIND("snail",C40)),ISNUMBER(FIND("Prorocentrum donghaiense",C40)) )</f>
        <v>0</v>
      </c>
      <c r="AB40" t="b">
        <f>OR(ISNUMBER(FIND(" rat ",C40)),ISNUMBER(FIND(" rats ",C40)),ISNUMBER(FIND(" Rats ",C40)),ISNUMBER(FIND(" Rat ",C40)),ISNUMBER(FIND(" rat.",C40)),ISNUMBER(FIND(" rats.",C40)),ISNUMBER(FIND("mouse",C40)),ISNUMBER(FIND("mice",C40)), ISNUMBER(FIND(" Mice",C40)))</f>
        <v>1</v>
      </c>
      <c r="AC40" t="b">
        <f>OR(ISNUMBER(FIND(" cell ",C40)),ISNUMBER(FIND("fibroblast",C40)),ISNUMBER(FIND("macrophage",C40)),ISNUMBER(FIND("epithelial",C40)),ISNUMBER(FIND("endothelial",C40)),ISNUMBER(FIND("neuron",C40)),ISNUMBER(FIND(" cells ",C40)),ISNUMBER(FIND("RBC",C40)),ISNUMBER(FIND("mitochond",C40)),ISNUMBER(FIND("adipocyte",C40)),ISNUMBER(FIND("osteo",C40)),ISNUMBER(FIND("keratin",C40)),ISNUMBER(FIND(" cell's ",C40)),ISNUMBER(FIND("eukary",C40)),ISNUMBER(FIND("sperm",C40)))</f>
        <v>0</v>
      </c>
      <c r="AD40" t="b">
        <f>OR(ISNUMBER(FIND("human",B40)),ISNUMBER(FIND("workers",B40)),ISNUMBER(FIND("workforces",B40)),ISNUMBER(FIND("occupational",B40)),ISNUMBER(FIND("Case report",B40)),ISNUMBER(FIND("Workplaces",B40)),ISNUMBER(FIND("worker",B40)))</f>
        <v>0</v>
      </c>
      <c r="AE40" t="b">
        <f>OR(ISNUMBER(FIND(" plant ",C40)),ISNUMBER(FIND("Plant ",C40)),ISNUMBER(FIND("tomato",C40)),ISNUMBER(FIND("plants",C40)),ISNUMBER(FIND("Plants",C40)),ISNUMBER(FIND("algae",C40)),ISNUMBER(FIND("lettuce",C40)),ISNUMBER(FIND("green gram sprouts ",C40)),ISNUMBER(FIND("Cucurbita pepo",C40)),ISNUMBER(FIND("bean ",C40)),ISNUMBER(FIND("chloroplast",C40)),ISNUMBER(FIND("chlorophyll",C40)),ISNUMBER(FIND("seedling",C40)),ISNUMBER(FIND("canola",C40)),ISNUMBER(FIND("shoot",C40)),ISNUMBER(FIND("photosynthes",C40)),ISNUMBER(FIND(" leaves ",C40)),,ISNUMBER(FIND("agriculture",C40)),ISNUMBER(FIND(" crops ",C40)))</f>
        <v>0</v>
      </c>
      <c r="AF40" t="b">
        <f>OR(ISNUMBER(FIND("bacteria",C40)),ISNUMBER(FIND("Bacteria",C40)),ISNUMBER(FIND("Bacterium",C40)),ISNUMBER(FIND("bacterium",C40)),ISNUMBER(FIND(" coli ",C40)))</f>
        <v>0</v>
      </c>
      <c r="AG40" t="b">
        <f>OR(ISNUMBER(FIND("fungi",C40)),ISNUMBER(FIND("Fungi",C40)),ISNUMBER(FIND("fungus",C40)),ISNUMBER(FIND("Fungus",C40)),ISNUMBER(FIND("mushroom",C40)),ISNUMBER(FIND("Mushroom",C40)),ISNUMBER(FIND(" mold ",C40)))</f>
        <v>0</v>
      </c>
      <c r="AH40" t="b">
        <f>OR(ISNUMBER(FIND("Pig ",C40)),ISNUMBER(FIND("pig ",C40)),ISNUMBER(FIND("Pigs ",C40)),ISNUMBER(FIND("pigs ",C40)))</f>
        <v>0</v>
      </c>
      <c r="AI40" t="b">
        <f>OR(ISNUMBER(FIND(" C. elegans",C40)),ISNUMBER(FIND("Caenorhabditis elegans",C40)),ISNUMBER(FIND("earthworms",C40)),ISNUMBER(FIND(" Ficopomatus enigmaticus",C40)),ISNUMBER(FIND("larva",C40)),ISNUMBER(FIND("Lumbriculus variegatus",C40)),ISNUMBER(FIND("nematode",C40)))</f>
        <v>0</v>
      </c>
      <c r="AJ40" t="b">
        <f>NOT(OR(AA40,AB40,AC40,AD40,AE40,AF40,AG40,AH40,AI40))</f>
        <v>0</v>
      </c>
      <c r="AL40" t="b">
        <f>OR(AA40,AB40,AD40,AE40,AF40,AG40,AH40,AI40)</f>
        <v>1</v>
      </c>
      <c r="AM40" t="b">
        <f>IF(Table1[[#This Row],[In vivo?]],IF(Table1[[#This Row],[Cell]],FALSE,TRUE),FALSE)</f>
        <v>1</v>
      </c>
      <c r="AN40" t="b">
        <f>AND(AC40,AL40)</f>
        <v>0</v>
      </c>
      <c r="AO40" t="b">
        <f>IF(Table1[[#This Row],[Cell]],IF(Table1[[#This Row],[In vivo?]],FALSE,TRUE),FALSE)</f>
        <v>0</v>
      </c>
      <c r="AP40" t="b">
        <f>NOT(OR(Table1[[#This Row],[In vivo?]],Table1[[#This Row],[Only in Cell]]))</f>
        <v>0</v>
      </c>
      <c r="AQ40" t="b">
        <f>IF(OR(Table1[[#This Row],[Rodents]],Table1[[#This Row],[Human]],Table1[[#This Row],[Pig]]),OR(ISNUMBER(FIND("pulmonary",C40)),ISNUMBER(FIND("lung",C40))),"NA")</f>
        <v>1</v>
      </c>
      <c r="AR40" t="b">
        <f>IF(OR(Table1[[#This Row],[Rodents]],Table1[[#This Row],[Human]],Table1[[#This Row],[Pig]]),OR(ISNUMBER(FIND("skin",C40)),ISNUMBER(FIND("dermal",C40))),"NA")</f>
        <v>0</v>
      </c>
      <c r="AS40" t="b">
        <f>IF(OR(Table1[[#This Row],[Rodents]],Table1[[#This Row],[Human]],Table1[[#This Row],[Pig]]),OR(ISNUMBER(FIND("liver",C40)),ISNUMBER(FIND("hepat",C40))),"NA")</f>
        <v>0</v>
      </c>
      <c r="AT40" t="b">
        <f>IF(OR(Table1[[#This Row],[Rodents]],Table1[[#This Row],[Human]],Table1[[#This Row],[Pig]]),OR(ISNUMBER(FIND("kidney",C40)),ISNUMBER(FIND("neph",C40))),"NA")</f>
        <v>0</v>
      </c>
      <c r="AU40" t="b">
        <f>IF(OR(Table1[[#This Row],[Rodents]],Table1[[#This Row],[Human]],Table1[[#This Row],[Pig]]),OR(ISNUMBER(FIND("brain",C40)),ISNUMBER(FIND("neur",C40)),ISNUMBER(FIND("nerv",C40))),"NA")</f>
        <v>1</v>
      </c>
      <c r="AV40" t="b">
        <f>IF(OR(Table1[[#This Row],[Rodents]],Table1[[#This Row],[Human]],Table1[[#This Row],[Pig]]),OR(ISNUMBER(FIND("heart",C40)),ISNUMBER(FIND("cardi",C40))),"NA")</f>
        <v>0</v>
      </c>
      <c r="AW40" t="b">
        <f>IF(OR(Table1[[#This Row],[Rodents]],Table1[[#This Row],[Human]],Table1[[#This Row],[Pig]]),OR(ISNUMBER(FIND("gastro",C40)),ISNUMBER(FIND("intesti",C40)),ISNUMBER(FIND("stomach",C40))),"NA")</f>
        <v>0</v>
      </c>
      <c r="AX40" t="b">
        <f>IF(OR(Table1[[#This Row],[Rodents]],Table1[[#This Row],[Human]],Table1[[#This Row],[Pig]]),NOT(OR(AQ40,AR40,AS40,AT40,AU40,AV40,AW40)),"NA")</f>
        <v>0</v>
      </c>
      <c r="AY40" t="b">
        <f>OR(ISNUMBER(FIND("SWCNT",C40)),ISNUMBER(FIND("SWNT",C40)),ISNUMBER(FIND("single-wall",C40)),ISNUMBER(FIND("single wall",C40)),ISNUMBER(FIND("Single wall",C40)),ISNUMBER(FIND("Single-wall",C40)),ISNUMBER(FIND("SWCNT",B40)),ISNUMBER(FIND("SWNT",B40)),ISNUMBER(FIND("single-wall",B40)),ISNUMBER(FIND("single wall",B40)),ISNUMBER(FIND("Single-wall",B40)),ISNUMBER(FIND("Single wall",B40)))</f>
        <v>0</v>
      </c>
      <c r="AZ40" t="b">
        <f>OR(ISNUMBER(FIND("MWCNT",C40)),ISNUMBER(FIND("MWNT",C40)),ISNUMBER(FIND("multi-wall",C40)),ISNUMBER(FIND("multi wall",C40)),ISNUMBER(FIND("multiwall",C40)),ISNUMBER(FIND("Multi-wall",C40)),ISNUMBER(FIND("Multi wall",C40)),ISNUMBER(FIND("Multiwall",C40)),ISNUMBER(FIND("MWCNT",B40)),ISNUMBER(FIND("MWNT",B40)),ISNUMBER(FIND("multi-wall",B40)),ISNUMBER(FIND("multi wall",B40)),ISNUMBER(FIND("multiwall",B40)),ISNUMBER(FIND("Multi-wall",B40)),ISNUMBER(FIND("Multi wall",B40)),ISNUMBER(FIND("Multiwall",B40)),ISNUMBER(FIND("Double-wall",B40)),ISNUMBER(FIND("Double wall",B40)),ISNUMBER(FIND("Doublewall",B40)),ISNUMBER(FIND("double-wall",B40)),ISNUMBER(FIND("double wall",B40)),ISNUMBER(FIND("doublewall",B40)))</f>
        <v>0</v>
      </c>
      <c r="BA40" t="b">
        <f>AND(Table1[[#This Row],[SWCNT]],Table1[[#This Row],[MWCNT]])</f>
        <v>0</v>
      </c>
      <c r="BB40" t="b">
        <f>IF(Table1[[#This Row],[SWCNT]]=TRUE,FALSE,IF(Table1[[#This Row],[MWCNT]]=TRUE,FALSE,TRUE))</f>
        <v>1</v>
      </c>
      <c r="BC40" s="18"/>
    </row>
    <row r="41" spans="1:55" ht="222">
      <c r="A41" t="s">
        <v>3707</v>
      </c>
      <c r="B41" s="2" t="s">
        <v>3708</v>
      </c>
      <c r="C41" s="16" t="s">
        <v>3709</v>
      </c>
      <c r="D41" s="17" t="s">
        <v>1752</v>
      </c>
      <c r="E41" s="2">
        <v>2014</v>
      </c>
      <c r="F41" t="b">
        <f>OR(ISNUMBER(FIND("cytotoxic",C41)),ISNUMBER(FIND("Cytotoxic",C41)),ISNUMBER(FIND("cellular toxicity",C41)),ISNUMBER(FIND("cell death",C41)),ISNUMBER(FIND("viable",C41)),ISNUMBER(FIND("phytotoxic",C41)),ISNUMBER(FIND("acute toxicity",C41)),ISNUMBER(FIND("MTT",C41)),ISNUMBER(FIND("survival",C41)),ISNUMBER(FIND("prolifer",C41)),ISNUMBER(FIND("apoptosis",C41)),ISNUMBER(FIND("neurotoxic",C41)),ISNUMBER(FIND("  lysis ",C41)),ISNUMBER(FIND("necrosis",C41)),ISNUMBER(FIND("cellular death",C41))*3,ISNUMBER(FIND("LDH",C41)),ISNUMBER(FIND("Acute toxicity",C41)))</f>
        <v>0</v>
      </c>
      <c r="G41" t="b">
        <f>OR(ISNUMBER(FIND("genotoxic",C41)),ISNUMBER(FIND("genotoxicity",C41)),ISNUMBER(FIND("DNA damage",C41)),ISNUMBER(FIND("DNA",C41)),ISNUMBER(FIND("RNA",C41)),ISNUMBER(FIND("mesothelioma",C41)),ISNUMBER(FIND("carcino",C41)),ISNUMBER(FIND("mutagen",C41)),ISNUMBER(FIND("genetic",C41)))</f>
        <v>0</v>
      </c>
      <c r="H41" t="b">
        <f>OR(ISNUMBER(FIND("inflammatory",C41)),ISNUMBER(FIND("inflamm",C41)))</f>
        <v>1</v>
      </c>
      <c r="I41" t="b">
        <f>OR(ISNUMBER(FIND("immune",C41)),ISNUMBER(FIND("immunological",C41)),ISNUMBER(FIND("interleuk",C41)),ISNUMBER(FIND("platelet activation",C41)),ISNUMBER(FIND("monocyte",C41)),ISNUMBER(FIND("leukocyte",C41)),ISNUMBER(FIND("cytokine",C41)),ISNUMBER(FIND("CD4",C41)),ISNUMBER(FIND("CD8",C41)),ISNUMBER(FIND("T-cell",C41)))</f>
        <v>1</v>
      </c>
      <c r="J41" t="b">
        <f>OR(ISNUMBER(FIND("reactive oxygen",C41)),ISNUMBER(FIND("ROS",C41)),ISNUMBER(FIND("free radical",C41)),ISNUMBER(FIND("oxidative stress",C41)),ISNUMBER(FIND("peroxid",C41)),ISNUMBER(FIND("oxidative",C41)),ISNUMBER(FIND("antioxid",C41)))</f>
        <v>0</v>
      </c>
      <c r="K41" t="b">
        <f>OR(ISNUMBER(FIND("autophag",C41)))</f>
        <v>0</v>
      </c>
      <c r="L41" t="b">
        <f>OR(ISNUMBER(FIND("morpholog",C41)))</f>
        <v>0</v>
      </c>
      <c r="M41" t="b">
        <f>OR(ISNUMBER(FIND("fibrosis",C41)),ISNUMBER(FIND("Fibrosis",C41)),ISNUMBER(FIND("fibrot",C41)))</f>
        <v>0</v>
      </c>
      <c r="N41" t="b">
        <f>OR(ISNUMBER(FIND("offspring",C41)),ISNUMBER(FIND("Parental",C41)),ISNUMBER(FIND("parental",C41)),ISNUMBER(FIND("germline",C41)),ISNUMBER(FIND("reproduc",C41)),ISNUMBER(FIND("embryo",C41)))</f>
        <v>0</v>
      </c>
      <c r="O41" t="b">
        <f>OR(ISNUMBER(FIND("metabol",C41)),ISNUMBER(FIND("Metabol",C41)),ISNUMBER(FIND("digest",C41)),ISNUMBER(FIND("mitochon",C41)))</f>
        <v>0</v>
      </c>
      <c r="P41" t="b">
        <f>OR(ISNUMBER(FIND("ecotox",C41)),ISNUMBER(FIND("Ecotox",B41)),ISNUMBER(FIND("ecotox",B41)),ISNUMBER(FIND("Ecotox",C41)))</f>
        <v>0</v>
      </c>
      <c r="Q41" t="b">
        <f>OR(ISNUMBER(FIND("Bioaccum",C41)),ISNUMBER(FIND("bioaccum",C41)),ISNUMBER(FIND("accum",C41)))</f>
        <v>0</v>
      </c>
      <c r="R41" t="b">
        <f>OR(ISNUMBER(FIND("Occupation",C41)),ISNUMBER(FIND("occupation",C41)),ISNUMBER(FIND("worker",C41)),ISNUMBER(FIND("workforce",C41)))</f>
        <v>0</v>
      </c>
      <c r="S41" t="b">
        <f>NOT(OR(F41,G41,H41,I41,J41,K41,L41,M41,N41,O41,P41,Q41,R41))</f>
        <v>0</v>
      </c>
      <c r="U41" t="b">
        <f>OR(Table1[[#This Row],[Inflammation]],Table1[[#This Row],[Immune]])</f>
        <v>1</v>
      </c>
      <c r="V41" t="str">
        <f>IF(OR(Table1[[#This Row],[Rodents]],Table1[[#This Row],[Human]],Table1[[#This Row],[Pig]]),OR(ISNUMBER(FIND("intratrach",C41)),ISNUMBER(FIND("nasal ",C41)),ISNUMBER(FIND("instill",C41))),"NA")</f>
        <v>NA</v>
      </c>
      <c r="W41" t="str">
        <f>IF(OR(Table1[[#This Row],[Rodents]],Table1[[#This Row],[Human]],Table1[[#This Row],[Pig]]),OR(ISNUMBER(FIND("dermal",C41)),ISNUMBER(FIND("skin ",C41))),"NA")</f>
        <v>NA</v>
      </c>
      <c r="X41" t="str">
        <f>IF(OR(Table1[[#This Row],[Rodents]],Table1[[#This Row],[Human]],Table1[[#This Row],[Pig]]),OR(ISNUMBER(FIND("injected",C41)),ISNUMBER(FIND("periton",C41)),ISNUMBER(FIND("intrascrot",C41))),"NA")</f>
        <v>NA</v>
      </c>
      <c r="Y41" t="str">
        <f>IF(OR(Table1[[#This Row],[Rodents]],Table1[[#This Row],[Human]],Table1[[#This Row],[Pig]]),NOT(OR(Table1[[#This Row],[Inhaled/Intratracheal/intranasal]],Table1[[#This Row],[Dermal]],Table1[[#This Row],[Injected]])),"NA")</f>
        <v>NA</v>
      </c>
      <c r="AA41" t="b">
        <f>OR(ISNUMBER(FIND("fish ",C41)),ISNUMBER(FIND("Fish ",C41)),ISNUMBER(FIND("aquatic",C41)),ISNUMBER(FIND("daphnids",C41)),ISNUMBER(FIND("Carcinus maenas",C41)),ISNUMBER(FIND("Daphnia",C41)),ISNUMBER(FIND("Ruditapes philippinarum",C41)),ISNUMBER(FIND("daphnia",C41)),ISNUMBER(FIND("marine",C41)),ISNUMBER(FIND("mussel",C41)),ISNUMBER(FIND("algae",C41)),ISNUMBER(FIND("Donax faba",C41)),ISNUMBER(FIND("estuarine",C41)),ISNUMBER(FIND("snail",C41)),ISNUMBER(FIND("Prorocentrum donghaiense",C41)) )</f>
        <v>0</v>
      </c>
      <c r="AB41" t="b">
        <f>OR(ISNUMBER(FIND(" rat ",C41)),ISNUMBER(FIND(" rats ",C41)),ISNUMBER(FIND(" Rats ",C41)),ISNUMBER(FIND(" Rat ",C41)),ISNUMBER(FIND(" rat.",C41)),ISNUMBER(FIND(" rats.",C41)),ISNUMBER(FIND("mouse",C41)),ISNUMBER(FIND("mice",C41)), ISNUMBER(FIND(" Mice",C41)))</f>
        <v>0</v>
      </c>
      <c r="AC41" t="b">
        <f>OR(ISNUMBER(FIND(" cell ",C41)),ISNUMBER(FIND("fibroblast",C41)),ISNUMBER(FIND("macrophage",C41)),ISNUMBER(FIND("epithelial",C41)),ISNUMBER(FIND("endothelial",C41)),ISNUMBER(FIND("neuron",C41)),ISNUMBER(FIND(" cells ",C41)),ISNUMBER(FIND("RBC",C41)),ISNUMBER(FIND("mitochond",C41)),ISNUMBER(FIND("adipocyte",C41)),ISNUMBER(FIND("osteo",C41)),ISNUMBER(FIND("keratin",C41)),ISNUMBER(FIND(" cell's ",C41)),ISNUMBER(FIND("eukary",C41)),ISNUMBER(FIND("sperm",C41)))</f>
        <v>1</v>
      </c>
      <c r="AD41" t="b">
        <f>OR(ISNUMBER(FIND("human",B41)),ISNUMBER(FIND("workers",B41)),ISNUMBER(FIND("workforces",B41)),ISNUMBER(FIND("occupational",B41)),ISNUMBER(FIND("Case report",B41)),ISNUMBER(FIND("Workplaces",B41)),ISNUMBER(FIND("worker",B41)))</f>
        <v>0</v>
      </c>
      <c r="AE41" t="b">
        <f>OR(ISNUMBER(FIND(" plant ",C41)),ISNUMBER(FIND("Plant ",C41)),ISNUMBER(FIND("tomato",C41)),ISNUMBER(FIND("plants",C41)),ISNUMBER(FIND("Plants",C41)),ISNUMBER(FIND("algae",C41)),ISNUMBER(FIND("lettuce",C41)),ISNUMBER(FIND("green gram sprouts ",C41)),ISNUMBER(FIND("Cucurbita pepo",C41)),ISNUMBER(FIND("bean ",C41)),ISNUMBER(FIND("chloroplast",C41)),ISNUMBER(FIND("chlorophyll",C41)),ISNUMBER(FIND("seedling",C41)),ISNUMBER(FIND("canola",C41)),ISNUMBER(FIND("shoot",C41)),ISNUMBER(FIND("photosynthes",C41)),ISNUMBER(FIND(" leaves ",C41)),,ISNUMBER(FIND("agriculture",C41)),ISNUMBER(FIND(" crops ",C41)))</f>
        <v>0</v>
      </c>
      <c r="AF41" t="b">
        <f>OR(ISNUMBER(FIND("bacteria",C41)),ISNUMBER(FIND("Bacteria",C41)),ISNUMBER(FIND("Bacterium",C41)),ISNUMBER(FIND("bacterium",C41)),ISNUMBER(FIND(" coli ",C41)))</f>
        <v>0</v>
      </c>
      <c r="AG41" t="b">
        <f>OR(ISNUMBER(FIND("fungi",C41)),ISNUMBER(FIND("Fungi",C41)),ISNUMBER(FIND("fungus",C41)),ISNUMBER(FIND("Fungus",C41)),ISNUMBER(FIND("mushroom",C41)),ISNUMBER(FIND("Mushroom",C41)),ISNUMBER(FIND(" mold ",C41)))</f>
        <v>0</v>
      </c>
      <c r="AH41" t="b">
        <f>OR(ISNUMBER(FIND("Pig ",C41)),ISNUMBER(FIND("pig ",C41)),ISNUMBER(FIND("Pigs ",C41)),ISNUMBER(FIND("pigs ",C41)))</f>
        <v>0</v>
      </c>
      <c r="AI41" t="b">
        <f>OR(ISNUMBER(FIND(" C. elegans",C41)),ISNUMBER(FIND("Caenorhabditis elegans",C41)),ISNUMBER(FIND("earthworms",C41)),ISNUMBER(FIND(" Ficopomatus enigmaticus",C41)),ISNUMBER(FIND("larva",C41)),ISNUMBER(FIND("Lumbriculus variegatus",C41)),ISNUMBER(FIND("nematode",C41)))</f>
        <v>0</v>
      </c>
      <c r="AJ41" t="b">
        <f>NOT(OR(AA41,AB41,AC41,AD41,AE41,AF41,AG41,AH41,AI41))</f>
        <v>0</v>
      </c>
      <c r="AL41" t="b">
        <f>OR(AA41,AB41,AD41,AE41,AF41,AG41,AH41,AI41)</f>
        <v>0</v>
      </c>
      <c r="AM41" t="b">
        <f>IF(Table1[[#This Row],[In vivo?]],IF(Table1[[#This Row],[Cell]],FALSE,TRUE),FALSE)</f>
        <v>0</v>
      </c>
      <c r="AN41" t="b">
        <f>AND(AC41,AL41)</f>
        <v>0</v>
      </c>
      <c r="AO41" t="b">
        <f>IF(Table1[[#This Row],[Cell]],IF(Table1[[#This Row],[In vivo?]],FALSE,TRUE),FALSE)</f>
        <v>1</v>
      </c>
      <c r="AP41" t="b">
        <f>NOT(OR(Table1[[#This Row],[In vivo?]],Table1[[#This Row],[Only in Cell]]))</f>
        <v>0</v>
      </c>
      <c r="AQ41" t="str">
        <f>IF(OR(Table1[[#This Row],[Rodents]],Table1[[#This Row],[Human]],Table1[[#This Row],[Pig]]),OR(ISNUMBER(FIND("pulmonary",C41)),ISNUMBER(FIND("lung",C41))),"NA")</f>
        <v>NA</v>
      </c>
      <c r="AR41" t="str">
        <f>IF(OR(Table1[[#This Row],[Rodents]],Table1[[#This Row],[Human]],Table1[[#This Row],[Pig]]),OR(ISNUMBER(FIND("skin",C41)),ISNUMBER(FIND("dermal",C41))),"NA")</f>
        <v>NA</v>
      </c>
      <c r="AS41" t="str">
        <f>IF(OR(Table1[[#This Row],[Rodents]],Table1[[#This Row],[Human]],Table1[[#This Row],[Pig]]),OR(ISNUMBER(FIND("liver",C41)),ISNUMBER(FIND("hepat",C41))),"NA")</f>
        <v>NA</v>
      </c>
      <c r="AT41" t="str">
        <f>IF(OR(Table1[[#This Row],[Rodents]],Table1[[#This Row],[Human]],Table1[[#This Row],[Pig]]),OR(ISNUMBER(FIND("kidney",C41)),ISNUMBER(FIND("neph",C41))),"NA")</f>
        <v>NA</v>
      </c>
      <c r="AU41" t="str">
        <f>IF(OR(Table1[[#This Row],[Rodents]],Table1[[#This Row],[Human]],Table1[[#This Row],[Pig]]),OR(ISNUMBER(FIND("brain",C41)),ISNUMBER(FIND("neur",C41)),ISNUMBER(FIND("nerv",C41))),"NA")</f>
        <v>NA</v>
      </c>
      <c r="AV41" t="str">
        <f>IF(OR(Table1[[#This Row],[Rodents]],Table1[[#This Row],[Human]],Table1[[#This Row],[Pig]]),OR(ISNUMBER(FIND("heart",C41)),ISNUMBER(FIND("cardi",C41))),"NA")</f>
        <v>NA</v>
      </c>
      <c r="AW41" t="str">
        <f>IF(OR(Table1[[#This Row],[Rodents]],Table1[[#This Row],[Human]],Table1[[#This Row],[Pig]]),OR(ISNUMBER(FIND("gastro",C41)),ISNUMBER(FIND("intesti",C41)),ISNUMBER(FIND("stomach",C41))),"NA")</f>
        <v>NA</v>
      </c>
      <c r="AX41" t="str">
        <f>IF(OR(Table1[[#This Row],[Rodents]],Table1[[#This Row],[Human]],Table1[[#This Row],[Pig]]),NOT(OR(AQ41,AR41,AS41,AT41,AU41,AV41,AW41)),"NA")</f>
        <v>NA</v>
      </c>
      <c r="AY41" t="b">
        <f>OR(ISNUMBER(FIND("SWCNT",C41)),ISNUMBER(FIND("SWNT",C41)),ISNUMBER(FIND("single-wall",C41)),ISNUMBER(FIND("single wall",C41)),ISNUMBER(FIND("Single wall",C41)),ISNUMBER(FIND("Single-wall",C41)),ISNUMBER(FIND("SWCNT",B41)),ISNUMBER(FIND("SWNT",B41)),ISNUMBER(FIND("single-wall",B41)),ISNUMBER(FIND("single wall",B41)),ISNUMBER(FIND("Single-wall",B41)),ISNUMBER(FIND("Single wall",B41)))</f>
        <v>0</v>
      </c>
      <c r="AZ41" t="b">
        <f>OR(ISNUMBER(FIND("MWCNT",C41)),ISNUMBER(FIND("MWNT",C41)),ISNUMBER(FIND("multi-wall",C41)),ISNUMBER(FIND("multi wall",C41)),ISNUMBER(FIND("multiwall",C41)),ISNUMBER(FIND("Multi-wall",C41)),ISNUMBER(FIND("Multi wall",C41)),ISNUMBER(FIND("Multiwall",C41)),ISNUMBER(FIND("MWCNT",B41)),ISNUMBER(FIND("MWNT",B41)),ISNUMBER(FIND("multi-wall",B41)),ISNUMBER(FIND("multi wall",B41)),ISNUMBER(FIND("multiwall",B41)),ISNUMBER(FIND("Multi-wall",B41)),ISNUMBER(FIND("Multi wall",B41)),ISNUMBER(FIND("Multiwall",B41)),ISNUMBER(FIND("Double-wall",B41)),ISNUMBER(FIND("Double wall",B41)),ISNUMBER(FIND("Doublewall",B41)),ISNUMBER(FIND("double-wall",B41)),ISNUMBER(FIND("double wall",B41)),ISNUMBER(FIND("doublewall",B41)))</f>
        <v>0</v>
      </c>
      <c r="BA41" t="b">
        <f>AND(Table1[[#This Row],[SWCNT]],Table1[[#This Row],[MWCNT]])</f>
        <v>0</v>
      </c>
      <c r="BB41" t="b">
        <f>IF(Table1[[#This Row],[SWCNT]]=TRUE,FALSE,IF(Table1[[#This Row],[MWCNT]]=TRUE,FALSE,TRUE))</f>
        <v>1</v>
      </c>
      <c r="BC41" s="18"/>
    </row>
    <row r="42" spans="1:55" ht="240.5">
      <c r="A42" t="s">
        <v>3866</v>
      </c>
      <c r="B42" s="2" t="s">
        <v>3868</v>
      </c>
      <c r="C42" s="16" t="s">
        <v>3870</v>
      </c>
      <c r="D42" s="17" t="s">
        <v>93</v>
      </c>
      <c r="E42" s="2">
        <v>2013</v>
      </c>
      <c r="F42" t="b">
        <f>OR(ISNUMBER(FIND("cytotoxic",C42)),ISNUMBER(FIND("Cytotoxic",C42)),ISNUMBER(FIND("cellular toxicity",C42)),ISNUMBER(FIND("cell death",C42)),ISNUMBER(FIND("viable",C42)),ISNUMBER(FIND("phytotoxic",C42)),ISNUMBER(FIND("acute toxicity",C42)),ISNUMBER(FIND("MTT",C42)),ISNUMBER(FIND("survival",C42)),ISNUMBER(FIND("prolifer",C42)),ISNUMBER(FIND("apoptosis",C42)),ISNUMBER(FIND("neurotoxic",C42)),ISNUMBER(FIND("  lysis ",C42)),ISNUMBER(FIND("necrosis",C42)),ISNUMBER(FIND("cellular death",C42))*3,ISNUMBER(FIND("LDH",C42)),ISNUMBER(FIND("Acute toxicity",C42)))</f>
        <v>1</v>
      </c>
      <c r="G42" t="b">
        <f>OR(ISNUMBER(FIND("genotoxic",C42)),ISNUMBER(FIND("genotoxicity",C42)),ISNUMBER(FIND("DNA damage",C42)),ISNUMBER(FIND("DNA",C42)),ISNUMBER(FIND("RNA",C42)),ISNUMBER(FIND("mesothelioma",C42)),ISNUMBER(FIND("carcino",C42)),ISNUMBER(FIND("mutagen",C42)),ISNUMBER(FIND("genetic",C42)))</f>
        <v>0</v>
      </c>
      <c r="H42" t="b">
        <f>OR(ISNUMBER(FIND("inflammatory",C42)),ISNUMBER(FIND("inflamm",C42)))</f>
        <v>1</v>
      </c>
      <c r="I42" t="b">
        <f>OR(ISNUMBER(FIND("immune",C42)),ISNUMBER(FIND("immunological",C42)),ISNUMBER(FIND("interleuk",C42)),ISNUMBER(FIND("platelet activation",C42)),ISNUMBER(FIND("monocyte",C42)),ISNUMBER(FIND("leukocyte",C42)),ISNUMBER(FIND("cytokine",C42)),ISNUMBER(FIND("CD4",C42)),ISNUMBER(FIND("CD8",C42)),ISNUMBER(FIND("T-cell",C42)))</f>
        <v>1</v>
      </c>
      <c r="J42" t="b">
        <f>OR(ISNUMBER(FIND("reactive oxygen",C42)),ISNUMBER(FIND("ROS",C42)),ISNUMBER(FIND("free radical",C42)),ISNUMBER(FIND("oxidative stress",C42)),ISNUMBER(FIND("peroxid",C42)),ISNUMBER(FIND("oxidative",C42)),ISNUMBER(FIND("antioxid",C42)))</f>
        <v>0</v>
      </c>
      <c r="K42" t="b">
        <f>OR(ISNUMBER(FIND("autophag",C42)))</f>
        <v>0</v>
      </c>
      <c r="L42" t="b">
        <f>OR(ISNUMBER(FIND("morpholog",C42)))</f>
        <v>0</v>
      </c>
      <c r="M42" t="b">
        <f>OR(ISNUMBER(FIND("fibrosis",C42)),ISNUMBER(FIND("Fibrosis",C42)),ISNUMBER(FIND("fibrot",C42)))</f>
        <v>0</v>
      </c>
      <c r="N42" t="b">
        <f>OR(ISNUMBER(FIND("offspring",C42)),ISNUMBER(FIND("Parental",C42)),ISNUMBER(FIND("parental",C42)),ISNUMBER(FIND("germline",C42)),ISNUMBER(FIND("reproduc",C42)),ISNUMBER(FIND("embryo",C42)))</f>
        <v>0</v>
      </c>
      <c r="O42" t="b">
        <f>OR(ISNUMBER(FIND("metabol",C42)),ISNUMBER(FIND("Metabol",C42)),ISNUMBER(FIND("digest",C42)),ISNUMBER(FIND("mitochon",C42)))</f>
        <v>0</v>
      </c>
      <c r="P42" t="b">
        <f>OR(ISNUMBER(FIND("ecotox",C42)),ISNUMBER(FIND("Ecotox",B42)),ISNUMBER(FIND("ecotox",B42)),ISNUMBER(FIND("Ecotox",C42)))</f>
        <v>0</v>
      </c>
      <c r="Q42" t="b">
        <f>OR(ISNUMBER(FIND("Bioaccum",C42)),ISNUMBER(FIND("bioaccum",C42)),ISNUMBER(FIND("accum",C42)))</f>
        <v>0</v>
      </c>
      <c r="R42" t="b">
        <f>OR(ISNUMBER(FIND("Occupation",C42)),ISNUMBER(FIND("occupation",C42)),ISNUMBER(FIND("worker",C42)),ISNUMBER(FIND("workforce",C42)))</f>
        <v>0</v>
      </c>
      <c r="S42" t="b">
        <f>NOT(OR(F42,G42,H42,I42,J42,K42,L42,M42,N42,O42,P42,Q42,R42))</f>
        <v>0</v>
      </c>
      <c r="U42" t="b">
        <f>OR(Table1[[#This Row],[Inflammation]],Table1[[#This Row],[Immune]])</f>
        <v>1</v>
      </c>
      <c r="V42" t="b">
        <f>IF(OR(Table1[[#This Row],[Rodents]],Table1[[#This Row],[Human]],Table1[[#This Row],[Pig]]),OR(ISNUMBER(FIND("intratrach",C42)),ISNUMBER(FIND("nasal ",C42)),ISNUMBER(FIND("instill",C42))),"NA")</f>
        <v>0</v>
      </c>
      <c r="W42" t="b">
        <f>IF(OR(Table1[[#This Row],[Rodents]],Table1[[#This Row],[Human]],Table1[[#This Row],[Pig]]),OR(ISNUMBER(FIND("dermal",C42)),ISNUMBER(FIND("skin ",C42))),"NA")</f>
        <v>0</v>
      </c>
      <c r="X42" t="b">
        <f>IF(OR(Table1[[#This Row],[Rodents]],Table1[[#This Row],[Human]],Table1[[#This Row],[Pig]]),OR(ISNUMBER(FIND("injected",C42)),ISNUMBER(FIND("periton",C42)),ISNUMBER(FIND("intrascrot",C42))),"NA")</f>
        <v>0</v>
      </c>
      <c r="Y42" t="b">
        <f>IF(OR(Table1[[#This Row],[Rodents]],Table1[[#This Row],[Human]],Table1[[#This Row],[Pig]]),NOT(OR(Table1[[#This Row],[Inhaled/Intratracheal/intranasal]],Table1[[#This Row],[Dermal]],Table1[[#This Row],[Injected]])),"NA")</f>
        <v>1</v>
      </c>
      <c r="AA42" t="b">
        <f>OR(ISNUMBER(FIND("fish ",C42)),ISNUMBER(FIND("Fish ",C42)),ISNUMBER(FIND("aquatic",C42)),ISNUMBER(FIND("daphnids",C42)),ISNUMBER(FIND("Carcinus maenas",C42)),ISNUMBER(FIND("Daphnia",C42)),ISNUMBER(FIND("Ruditapes philippinarum",C42)),ISNUMBER(FIND("daphnia",C42)),ISNUMBER(FIND("marine",C42)),ISNUMBER(FIND("mussel",C42)),ISNUMBER(FIND("algae",C42)),ISNUMBER(FIND("Donax faba",C42)),ISNUMBER(FIND("estuarine",C42)),ISNUMBER(FIND("snail",C42)),ISNUMBER(FIND("Prorocentrum donghaiense",C42)) )</f>
        <v>0</v>
      </c>
      <c r="AB42" t="b">
        <f>OR(ISNUMBER(FIND(" rat ",C42)),ISNUMBER(FIND(" rats ",C42)),ISNUMBER(FIND(" Rats ",C42)),ISNUMBER(FIND(" Rat ",C42)),ISNUMBER(FIND(" rat.",C42)),ISNUMBER(FIND(" rats.",C42)),ISNUMBER(FIND("mouse",C42)),ISNUMBER(FIND("mice",C42)), ISNUMBER(FIND(" Mice",C42)))</f>
        <v>1</v>
      </c>
      <c r="AC42" t="b">
        <f>OR(ISNUMBER(FIND(" cell ",C42)),ISNUMBER(FIND("fibroblast",C42)),ISNUMBER(FIND("macrophage",C42)),ISNUMBER(FIND("epithelial",C42)),ISNUMBER(FIND("endothelial",C42)),ISNUMBER(FIND("neuron",C42)),ISNUMBER(FIND(" cells ",C42)),ISNUMBER(FIND("RBC",C42)),ISNUMBER(FIND("mitochond",C42)),ISNUMBER(FIND("adipocyte",C42)),ISNUMBER(FIND("osteo",C42)),ISNUMBER(FIND("keratin",C42)),ISNUMBER(FIND(" cell's ",C42)),ISNUMBER(FIND("eukary",C42)),ISNUMBER(FIND("sperm",C42)))</f>
        <v>1</v>
      </c>
      <c r="AD42" t="b">
        <f>OR(ISNUMBER(FIND("human",B42)),ISNUMBER(FIND("workers",B42)),ISNUMBER(FIND("workforces",B42)),ISNUMBER(FIND("occupational",B42)),ISNUMBER(FIND("Case report",B42)),ISNUMBER(FIND("Workplaces",B42)),ISNUMBER(FIND("worker",B42)))</f>
        <v>0</v>
      </c>
      <c r="AE42" t="b">
        <f>OR(ISNUMBER(FIND(" plant ",C42)),ISNUMBER(FIND("Plant ",C42)),ISNUMBER(FIND("tomato",C42)),ISNUMBER(FIND("plants",C42)),ISNUMBER(FIND("Plants",C42)),ISNUMBER(FIND("algae",C42)),ISNUMBER(FIND("lettuce",C42)),ISNUMBER(FIND("green gram sprouts ",C42)),ISNUMBER(FIND("Cucurbita pepo",C42)),ISNUMBER(FIND("bean ",C42)),ISNUMBER(FIND("chloroplast",C42)),ISNUMBER(FIND("chlorophyll",C42)),ISNUMBER(FIND("seedling",C42)),ISNUMBER(FIND("canola",C42)),ISNUMBER(FIND("shoot",C42)),ISNUMBER(FIND("photosynthes",C42)),ISNUMBER(FIND(" leaves ",C42)),,ISNUMBER(FIND("agriculture",C42)),ISNUMBER(FIND(" crops ",C42)))</f>
        <v>0</v>
      </c>
      <c r="AF42" t="b">
        <f>OR(ISNUMBER(FIND("bacteria",C42)),ISNUMBER(FIND("Bacteria",C42)),ISNUMBER(FIND("Bacterium",C42)),ISNUMBER(FIND("bacterium",C42)),ISNUMBER(FIND(" coli ",C42)))</f>
        <v>1</v>
      </c>
      <c r="AG42" t="b">
        <f>OR(ISNUMBER(FIND("fungi",C42)),ISNUMBER(FIND("Fungi",C42)),ISNUMBER(FIND("fungus",C42)),ISNUMBER(FIND("Fungus",C42)),ISNUMBER(FIND("mushroom",C42)),ISNUMBER(FIND("Mushroom",C42)),ISNUMBER(FIND(" mold ",C42)))</f>
        <v>0</v>
      </c>
      <c r="AH42" t="b">
        <f>OR(ISNUMBER(FIND("Pig ",C42)),ISNUMBER(FIND("pig ",C42)),ISNUMBER(FIND("Pigs ",C42)),ISNUMBER(FIND("pigs ",C42)))</f>
        <v>0</v>
      </c>
      <c r="AI42" t="b">
        <f>OR(ISNUMBER(FIND(" C. elegans",C42)),ISNUMBER(FIND("Caenorhabditis elegans",C42)),ISNUMBER(FIND("earthworms",C42)),ISNUMBER(FIND(" Ficopomatus enigmaticus",C42)),ISNUMBER(FIND("larva",C42)),ISNUMBER(FIND("Lumbriculus variegatus",C42)),ISNUMBER(FIND("nematode",C42)))</f>
        <v>0</v>
      </c>
      <c r="AJ42" t="b">
        <f>NOT(OR(AA42,AB42,AC42,AD42,AE42,AF42,AG42,AH42,AI42))</f>
        <v>0</v>
      </c>
      <c r="AL42" t="b">
        <f>OR(AA42,AB42,AD42,AE42,AF42,AG42,AH42,AI42)</f>
        <v>1</v>
      </c>
      <c r="AM42" t="b">
        <f>IF(Table1[[#This Row],[In vivo?]],IF(Table1[[#This Row],[Cell]],FALSE,TRUE),FALSE)</f>
        <v>0</v>
      </c>
      <c r="AN42" t="b">
        <f>AND(AC42,AL42)</f>
        <v>1</v>
      </c>
      <c r="AO42" t="b">
        <f>IF(Table1[[#This Row],[Cell]],IF(Table1[[#This Row],[In vivo?]],FALSE,TRUE),FALSE)</f>
        <v>0</v>
      </c>
      <c r="AP42" t="b">
        <f>NOT(OR(Table1[[#This Row],[In vivo?]],Table1[[#This Row],[Only in Cell]]))</f>
        <v>0</v>
      </c>
      <c r="AQ42" t="b">
        <f>IF(OR(Table1[[#This Row],[Rodents]],Table1[[#This Row],[Human]],Table1[[#This Row],[Pig]]),OR(ISNUMBER(FIND("pulmonary",C42)),ISNUMBER(FIND("lung",C42))),"NA")</f>
        <v>1</v>
      </c>
      <c r="AR42" t="b">
        <f>IF(OR(Table1[[#This Row],[Rodents]],Table1[[#This Row],[Human]],Table1[[#This Row],[Pig]]),OR(ISNUMBER(FIND("skin",C42)),ISNUMBER(FIND("dermal",C42))),"NA")</f>
        <v>0</v>
      </c>
      <c r="AS42" t="b">
        <f>IF(OR(Table1[[#This Row],[Rodents]],Table1[[#This Row],[Human]],Table1[[#This Row],[Pig]]),OR(ISNUMBER(FIND("liver",C42)),ISNUMBER(FIND("hepat",C42))),"NA")</f>
        <v>0</v>
      </c>
      <c r="AT42" t="b">
        <f>IF(OR(Table1[[#This Row],[Rodents]],Table1[[#This Row],[Human]],Table1[[#This Row],[Pig]]),OR(ISNUMBER(FIND("kidney",C42)),ISNUMBER(FIND("neph",C42))),"NA")</f>
        <v>0</v>
      </c>
      <c r="AU42" t="b">
        <f>IF(OR(Table1[[#This Row],[Rodents]],Table1[[#This Row],[Human]],Table1[[#This Row],[Pig]]),OR(ISNUMBER(FIND("brain",C42)),ISNUMBER(FIND("neur",C42)),ISNUMBER(FIND("nerv",C42))),"NA")</f>
        <v>0</v>
      </c>
      <c r="AV42" t="b">
        <f>IF(OR(Table1[[#This Row],[Rodents]],Table1[[#This Row],[Human]],Table1[[#This Row],[Pig]]),OR(ISNUMBER(FIND("heart",C42)),ISNUMBER(FIND("cardi",C42))),"NA")</f>
        <v>0</v>
      </c>
      <c r="AW42" t="b">
        <f>IF(OR(Table1[[#This Row],[Rodents]],Table1[[#This Row],[Human]],Table1[[#This Row],[Pig]]),OR(ISNUMBER(FIND("gastro",C42)),ISNUMBER(FIND("intesti",C42)),ISNUMBER(FIND("stomach",C42))),"NA")</f>
        <v>0</v>
      </c>
      <c r="AX42" t="b">
        <f>IF(OR(Table1[[#This Row],[Rodents]],Table1[[#This Row],[Human]],Table1[[#This Row],[Pig]]),NOT(OR(AQ42,AR42,AS42,AT42,AU42,AV42,AW42)),"NA")</f>
        <v>0</v>
      </c>
      <c r="AY42" t="b">
        <f>OR(ISNUMBER(FIND("SWCNT",C42)),ISNUMBER(FIND("SWNT",C42)),ISNUMBER(FIND("single-wall",C42)),ISNUMBER(FIND("single wall",C42)),ISNUMBER(FIND("Single wall",C42)),ISNUMBER(FIND("Single-wall",C42)),ISNUMBER(FIND("SWCNT",B42)),ISNUMBER(FIND("SWNT",B42)),ISNUMBER(FIND("single-wall",B42)),ISNUMBER(FIND("single wall",B42)),ISNUMBER(FIND("Single-wall",B42)),ISNUMBER(FIND("Single wall",B42)))</f>
        <v>0</v>
      </c>
      <c r="AZ42" t="b">
        <f>OR(ISNUMBER(FIND("MWCNT",C42)),ISNUMBER(FIND("MWNT",C42)),ISNUMBER(FIND("multi-wall",C42)),ISNUMBER(FIND("multi wall",C42)),ISNUMBER(FIND("multiwall",C42)),ISNUMBER(FIND("Multi-wall",C42)),ISNUMBER(FIND("Multi wall",C42)),ISNUMBER(FIND("Multiwall",C42)),ISNUMBER(FIND("MWCNT",B42)),ISNUMBER(FIND("MWNT",B42)),ISNUMBER(FIND("multi-wall",B42)),ISNUMBER(FIND("multi wall",B42)),ISNUMBER(FIND("multiwall",B42)),ISNUMBER(FIND("Multi-wall",B42)),ISNUMBER(FIND("Multi wall",B42)),ISNUMBER(FIND("Multiwall",B42)),ISNUMBER(FIND("Double-wall",B42)),ISNUMBER(FIND("Double wall",B42)),ISNUMBER(FIND("Doublewall",B42)),ISNUMBER(FIND("double-wall",B42)),ISNUMBER(FIND("double wall",B42)),ISNUMBER(FIND("doublewall",B42)))</f>
        <v>0</v>
      </c>
      <c r="BA42" t="b">
        <f>AND(Table1[[#This Row],[SWCNT]],Table1[[#This Row],[MWCNT]])</f>
        <v>0</v>
      </c>
      <c r="BB42" t="b">
        <f>IF(Table1[[#This Row],[SWCNT]]=TRUE,FALSE,IF(Table1[[#This Row],[MWCNT]]=TRUE,FALSE,TRUE))</f>
        <v>1</v>
      </c>
      <c r="BC42" s="18"/>
    </row>
    <row r="43" spans="1:55" ht="203.5">
      <c r="A43" t="s">
        <v>3946</v>
      </c>
      <c r="B43" s="2" t="s">
        <v>3947</v>
      </c>
      <c r="C43" s="16" t="s">
        <v>3948</v>
      </c>
      <c r="D43" s="17" t="s">
        <v>2342</v>
      </c>
      <c r="E43" s="2">
        <v>2013</v>
      </c>
      <c r="F43" t="b">
        <f>OR(ISNUMBER(FIND("cytotoxic",C43)),ISNUMBER(FIND("Cytotoxic",C43)),ISNUMBER(FIND("cellular toxicity",C43)),ISNUMBER(FIND("cell death",C43)),ISNUMBER(FIND("viable",C43)),ISNUMBER(FIND("phytotoxic",C43)),ISNUMBER(FIND("acute toxicity",C43)),ISNUMBER(FIND("MTT",C43)),ISNUMBER(FIND("survival",C43)),ISNUMBER(FIND("prolifer",C43)),ISNUMBER(FIND("apoptosis",C43)),ISNUMBER(FIND("neurotoxic",C43)),ISNUMBER(FIND("  lysis ",C43)),ISNUMBER(FIND("necrosis",C43)),ISNUMBER(FIND("cellular death",C43))*3,ISNUMBER(FIND("LDH",C43)),ISNUMBER(FIND("Acute toxicity",C43)))</f>
        <v>0</v>
      </c>
      <c r="G43" t="b">
        <f>OR(ISNUMBER(FIND("genotoxic",C43)),ISNUMBER(FIND("genotoxicity",C43)),ISNUMBER(FIND("DNA damage",C43)),ISNUMBER(FIND("DNA",C43)),ISNUMBER(FIND("RNA",C43)),ISNUMBER(FIND("mesothelioma",C43)),ISNUMBER(FIND("carcino",C43)),ISNUMBER(FIND("mutagen",C43)),ISNUMBER(FIND("genetic",C43)))</f>
        <v>0</v>
      </c>
      <c r="H43" t="b">
        <f>OR(ISNUMBER(FIND("inflammatory",C43)),ISNUMBER(FIND("inflamm",C43)))</f>
        <v>1</v>
      </c>
      <c r="I43" t="b">
        <f>OR(ISNUMBER(FIND("immune",C43)),ISNUMBER(FIND("immunological",C43)),ISNUMBER(FIND("interleuk",C43)),ISNUMBER(FIND("platelet activation",C43)),ISNUMBER(FIND("monocyte",C43)),ISNUMBER(FIND("leukocyte",C43)),ISNUMBER(FIND("cytokine",C43)),ISNUMBER(FIND("CD4",C43)),ISNUMBER(FIND("CD8",C43)),ISNUMBER(FIND("T-cell",C43)))</f>
        <v>0</v>
      </c>
      <c r="J43" t="b">
        <f>OR(ISNUMBER(FIND("reactive oxygen",C43)),ISNUMBER(FIND("ROS",C43)),ISNUMBER(FIND("free radical",C43)),ISNUMBER(FIND("oxidative stress",C43)),ISNUMBER(FIND("peroxid",C43)),ISNUMBER(FIND("oxidative",C43)),ISNUMBER(FIND("antioxid",C43)))</f>
        <v>0</v>
      </c>
      <c r="K43" t="b">
        <f>OR(ISNUMBER(FIND("autophag",C43)))</f>
        <v>0</v>
      </c>
      <c r="L43" t="b">
        <f>OR(ISNUMBER(FIND("morpholog",C43)))</f>
        <v>0</v>
      </c>
      <c r="M43" t="b">
        <f>OR(ISNUMBER(FIND("fibrosis",C43)),ISNUMBER(FIND("Fibrosis",C43)),ISNUMBER(FIND("fibrot",C43)))</f>
        <v>0</v>
      </c>
      <c r="N43" t="b">
        <f>OR(ISNUMBER(FIND("offspring",C43)),ISNUMBER(FIND("Parental",C43)),ISNUMBER(FIND("parental",C43)),ISNUMBER(FIND("germline",C43)),ISNUMBER(FIND("reproduc",C43)),ISNUMBER(FIND("embryo",C43)))</f>
        <v>0</v>
      </c>
      <c r="O43" t="b">
        <f>OR(ISNUMBER(FIND("metabol",C43)),ISNUMBER(FIND("Metabol",C43)),ISNUMBER(FIND("digest",C43)),ISNUMBER(FIND("mitochon",C43)))</f>
        <v>0</v>
      </c>
      <c r="P43" t="b">
        <f>OR(ISNUMBER(FIND("ecotox",C43)),ISNUMBER(FIND("Ecotox",B43)),ISNUMBER(FIND("ecotox",B43)),ISNUMBER(FIND("Ecotox",C43)))</f>
        <v>0</v>
      </c>
      <c r="Q43" t="b">
        <f>OR(ISNUMBER(FIND("Bioaccum",C43)),ISNUMBER(FIND("bioaccum",C43)),ISNUMBER(FIND("accum",C43)))</f>
        <v>0</v>
      </c>
      <c r="R43" t="b">
        <f>OR(ISNUMBER(FIND("Occupation",C43)),ISNUMBER(FIND("occupation",C43)),ISNUMBER(FIND("worker",C43)),ISNUMBER(FIND("workforce",C43)))</f>
        <v>0</v>
      </c>
      <c r="S43" t="b">
        <f>NOT(OR(F43,G43,H43,I43,J43,K43,L43,M43,N43,O43,P43,Q43,R43))</f>
        <v>0</v>
      </c>
      <c r="U43" t="b">
        <f>OR(Table1[[#This Row],[Inflammation]],Table1[[#This Row],[Immune]])</f>
        <v>1</v>
      </c>
      <c r="V43" t="b">
        <f>IF(OR(Table1[[#This Row],[Rodents]],Table1[[#This Row],[Human]],Table1[[#This Row],[Pig]]),OR(ISNUMBER(FIND("intratrach",C43)),ISNUMBER(FIND("nasal ",C43)),ISNUMBER(FIND("instill",C43))),"NA")</f>
        <v>0</v>
      </c>
      <c r="W43" t="b">
        <f>IF(OR(Table1[[#This Row],[Rodents]],Table1[[#This Row],[Human]],Table1[[#This Row],[Pig]]),OR(ISNUMBER(FIND("dermal",C43)),ISNUMBER(FIND("skin ",C43))),"NA")</f>
        <v>0</v>
      </c>
      <c r="X43" t="b">
        <f>IF(OR(Table1[[#This Row],[Rodents]],Table1[[#This Row],[Human]],Table1[[#This Row],[Pig]]),OR(ISNUMBER(FIND("injected",C43)),ISNUMBER(FIND("periton",C43)),ISNUMBER(FIND("intrascrot",C43))),"NA")</f>
        <v>0</v>
      </c>
      <c r="Y43" t="b">
        <f>IF(OR(Table1[[#This Row],[Rodents]],Table1[[#This Row],[Human]],Table1[[#This Row],[Pig]]),NOT(OR(Table1[[#This Row],[Inhaled/Intratracheal/intranasal]],Table1[[#This Row],[Dermal]],Table1[[#This Row],[Injected]])),"NA")</f>
        <v>1</v>
      </c>
      <c r="AA43" t="b">
        <f>OR(ISNUMBER(FIND("fish ",C43)),ISNUMBER(FIND("Fish ",C43)),ISNUMBER(FIND("aquatic",C43)),ISNUMBER(FIND("daphnids",C43)),ISNUMBER(FIND("Carcinus maenas",C43)),ISNUMBER(FIND("Daphnia",C43)),ISNUMBER(FIND("Ruditapes philippinarum",C43)),ISNUMBER(FIND("daphnia",C43)),ISNUMBER(FIND("marine",C43)),ISNUMBER(FIND("mussel",C43)),ISNUMBER(FIND("algae",C43)),ISNUMBER(FIND("Donax faba",C43)),ISNUMBER(FIND("estuarine",C43)),ISNUMBER(FIND("snail",C43)),ISNUMBER(FIND("Prorocentrum donghaiense",C43)) )</f>
        <v>0</v>
      </c>
      <c r="AB43" t="b">
        <f>OR(ISNUMBER(FIND(" rat ",C43)),ISNUMBER(FIND(" rats ",C43)),ISNUMBER(FIND(" Rats ",C43)),ISNUMBER(FIND(" Rat ",C43)),ISNUMBER(FIND(" rat.",C43)),ISNUMBER(FIND(" rats.",C43)),ISNUMBER(FIND("mouse",C43)),ISNUMBER(FIND("mice",C43)), ISNUMBER(FIND(" Mice",C43)))</f>
        <v>1</v>
      </c>
      <c r="AC43" t="b">
        <f>OR(ISNUMBER(FIND(" cell ",C43)),ISNUMBER(FIND("fibroblast",C43)),ISNUMBER(FIND("macrophage",C43)),ISNUMBER(FIND("epithelial",C43)),ISNUMBER(FIND("endothelial",C43)),ISNUMBER(FIND("neuron",C43)),ISNUMBER(FIND(" cells ",C43)),ISNUMBER(FIND("RBC",C43)),ISNUMBER(FIND("mitochond",C43)),ISNUMBER(FIND("adipocyte",C43)),ISNUMBER(FIND("osteo",C43)),ISNUMBER(FIND("keratin",C43)),ISNUMBER(FIND(" cell's ",C43)),ISNUMBER(FIND("eukary",C43)),ISNUMBER(FIND("sperm",C43)))</f>
        <v>1</v>
      </c>
      <c r="AD43" t="b">
        <f>OR(ISNUMBER(FIND("human",B43)),ISNUMBER(FIND("workers",B43)),ISNUMBER(FIND("workforces",B43)),ISNUMBER(FIND("occupational",B43)),ISNUMBER(FIND("Case report",B43)),ISNUMBER(FIND("Workplaces",B43)),ISNUMBER(FIND("worker",B43)))</f>
        <v>0</v>
      </c>
      <c r="AE43" t="b">
        <f>OR(ISNUMBER(FIND(" plant ",C43)),ISNUMBER(FIND("Plant ",C43)),ISNUMBER(FIND("tomato",C43)),ISNUMBER(FIND("plants",C43)),ISNUMBER(FIND("Plants",C43)),ISNUMBER(FIND("algae",C43)),ISNUMBER(FIND("lettuce",C43)),ISNUMBER(FIND("green gram sprouts ",C43)),ISNUMBER(FIND("Cucurbita pepo",C43)),ISNUMBER(FIND("bean ",C43)),ISNUMBER(FIND("chloroplast",C43)),ISNUMBER(FIND("chlorophyll",C43)),ISNUMBER(FIND("seedling",C43)),ISNUMBER(FIND("canola",C43)),ISNUMBER(FIND("shoot",C43)),ISNUMBER(FIND("photosynthes",C43)),ISNUMBER(FIND(" leaves ",C43)),,ISNUMBER(FIND("agriculture",C43)),ISNUMBER(FIND(" crops ",C43)))</f>
        <v>0</v>
      </c>
      <c r="AF43" t="b">
        <f>OR(ISNUMBER(FIND("bacteria",C43)),ISNUMBER(FIND("Bacteria",C43)),ISNUMBER(FIND("Bacterium",C43)),ISNUMBER(FIND("bacterium",C43)),ISNUMBER(FIND(" coli ",C43)))</f>
        <v>0</v>
      </c>
      <c r="AG43" t="b">
        <f>OR(ISNUMBER(FIND("fungi",C43)),ISNUMBER(FIND("Fungi",C43)),ISNUMBER(FIND("fungus",C43)),ISNUMBER(FIND("Fungus",C43)),ISNUMBER(FIND("mushroom",C43)),ISNUMBER(FIND("Mushroom",C43)),ISNUMBER(FIND(" mold ",C43)))</f>
        <v>0</v>
      </c>
      <c r="AH43" t="b">
        <f>OR(ISNUMBER(FIND("Pig ",C43)),ISNUMBER(FIND("pig ",C43)),ISNUMBER(FIND("Pigs ",C43)),ISNUMBER(FIND("pigs ",C43)))</f>
        <v>0</v>
      </c>
      <c r="AI43" t="b">
        <f>OR(ISNUMBER(FIND(" C. elegans",C43)),ISNUMBER(FIND("Caenorhabditis elegans",C43)),ISNUMBER(FIND("earthworms",C43)),ISNUMBER(FIND(" Ficopomatus enigmaticus",C43)),ISNUMBER(FIND("larva",C43)),ISNUMBER(FIND("Lumbriculus variegatus",C43)),ISNUMBER(FIND("nematode",C43)))</f>
        <v>0</v>
      </c>
      <c r="AJ43" t="b">
        <f>NOT(OR(AA43,AB43,AC43,AD43,AE43,AF43,AG43,AH43,AI43))</f>
        <v>0</v>
      </c>
      <c r="AL43" t="b">
        <f>OR(AA43,AB43,AD43,AE43,AF43,AG43,AH43,AI43)</f>
        <v>1</v>
      </c>
      <c r="AM43" t="b">
        <f>IF(Table1[[#This Row],[In vivo?]],IF(Table1[[#This Row],[Cell]],FALSE,TRUE),FALSE)</f>
        <v>0</v>
      </c>
      <c r="AN43" t="b">
        <f>AND(AC43,AL43)</f>
        <v>1</v>
      </c>
      <c r="AO43" t="b">
        <f>IF(Table1[[#This Row],[Cell]],IF(Table1[[#This Row],[In vivo?]],FALSE,TRUE),FALSE)</f>
        <v>0</v>
      </c>
      <c r="AP43" t="b">
        <f>NOT(OR(Table1[[#This Row],[In vivo?]],Table1[[#This Row],[Only in Cell]]))</f>
        <v>0</v>
      </c>
      <c r="AQ43" t="b">
        <f>IF(OR(Table1[[#This Row],[Rodents]],Table1[[#This Row],[Human]],Table1[[#This Row],[Pig]]),OR(ISNUMBER(FIND("pulmonary",C43)),ISNUMBER(FIND("lung",C43))),"NA")</f>
        <v>1</v>
      </c>
      <c r="AR43" t="b">
        <f>IF(OR(Table1[[#This Row],[Rodents]],Table1[[#This Row],[Human]],Table1[[#This Row],[Pig]]),OR(ISNUMBER(FIND("skin",C43)),ISNUMBER(FIND("dermal",C43))),"NA")</f>
        <v>0</v>
      </c>
      <c r="AS43" t="b">
        <f>IF(OR(Table1[[#This Row],[Rodents]],Table1[[#This Row],[Human]],Table1[[#This Row],[Pig]]),OR(ISNUMBER(FIND("liver",C43)),ISNUMBER(FIND("hepat",C43))),"NA")</f>
        <v>0</v>
      </c>
      <c r="AT43" t="b">
        <f>IF(OR(Table1[[#This Row],[Rodents]],Table1[[#This Row],[Human]],Table1[[#This Row],[Pig]]),OR(ISNUMBER(FIND("kidney",C43)),ISNUMBER(FIND("neph",C43))),"NA")</f>
        <v>0</v>
      </c>
      <c r="AU43" t="b">
        <f>IF(OR(Table1[[#This Row],[Rodents]],Table1[[#This Row],[Human]],Table1[[#This Row],[Pig]]),OR(ISNUMBER(FIND("brain",C43)),ISNUMBER(FIND("neur",C43)),ISNUMBER(FIND("nerv",C43))),"NA")</f>
        <v>0</v>
      </c>
      <c r="AV43" t="b">
        <f>IF(OR(Table1[[#This Row],[Rodents]],Table1[[#This Row],[Human]],Table1[[#This Row],[Pig]]),OR(ISNUMBER(FIND("heart",C43)),ISNUMBER(FIND("cardi",C43))),"NA")</f>
        <v>0</v>
      </c>
      <c r="AW43" t="b">
        <f>IF(OR(Table1[[#This Row],[Rodents]],Table1[[#This Row],[Human]],Table1[[#This Row],[Pig]]),OR(ISNUMBER(FIND("gastro",C43)),ISNUMBER(FIND("intesti",C43)),ISNUMBER(FIND("stomach",C43))),"NA")</f>
        <v>0</v>
      </c>
      <c r="AX43" t="b">
        <f>IF(OR(Table1[[#This Row],[Rodents]],Table1[[#This Row],[Human]],Table1[[#This Row],[Pig]]),NOT(OR(AQ43,AR43,AS43,AT43,AU43,AV43,AW43)),"NA")</f>
        <v>0</v>
      </c>
      <c r="AY43" t="b">
        <f>OR(ISNUMBER(FIND("SWCNT",C43)),ISNUMBER(FIND("SWNT",C43)),ISNUMBER(FIND("single-wall",C43)),ISNUMBER(FIND("single wall",C43)),ISNUMBER(FIND("Single wall",C43)),ISNUMBER(FIND("Single-wall",C43)),ISNUMBER(FIND("SWCNT",B43)),ISNUMBER(FIND("SWNT",B43)),ISNUMBER(FIND("single-wall",B43)),ISNUMBER(FIND("single wall",B43)),ISNUMBER(FIND("Single-wall",B43)),ISNUMBER(FIND("Single wall",B43)))</f>
        <v>0</v>
      </c>
      <c r="AZ43" t="b">
        <f>OR(ISNUMBER(FIND("MWCNT",C43)),ISNUMBER(FIND("MWNT",C43)),ISNUMBER(FIND("multi-wall",C43)),ISNUMBER(FIND("multi wall",C43)),ISNUMBER(FIND("multiwall",C43)),ISNUMBER(FIND("Multi-wall",C43)),ISNUMBER(FIND("Multi wall",C43)),ISNUMBER(FIND("Multiwall",C43)),ISNUMBER(FIND("MWCNT",B43)),ISNUMBER(FIND("MWNT",B43)),ISNUMBER(FIND("multi-wall",B43)),ISNUMBER(FIND("multi wall",B43)),ISNUMBER(FIND("multiwall",B43)),ISNUMBER(FIND("Multi-wall",B43)),ISNUMBER(FIND("Multi wall",B43)),ISNUMBER(FIND("Multiwall",B43)),ISNUMBER(FIND("Double-wall",B43)),ISNUMBER(FIND("Double wall",B43)),ISNUMBER(FIND("Doublewall",B43)),ISNUMBER(FIND("double-wall",B43)),ISNUMBER(FIND("double wall",B43)),ISNUMBER(FIND("doublewall",B43)))</f>
        <v>0</v>
      </c>
      <c r="BA43" t="b">
        <f>AND(Table1[[#This Row],[SWCNT]],Table1[[#This Row],[MWCNT]])</f>
        <v>0</v>
      </c>
      <c r="BB43" t="b">
        <f>IF(Table1[[#This Row],[SWCNT]]=TRUE,FALSE,IF(Table1[[#This Row],[MWCNT]]=TRUE,FALSE,TRUE))</f>
        <v>1</v>
      </c>
      <c r="BC43" s="18"/>
    </row>
    <row r="44" spans="1:55" ht="259">
      <c r="A44" t="s">
        <v>3968</v>
      </c>
      <c r="B44" s="2" t="s">
        <v>3971</v>
      </c>
      <c r="C44" s="16" t="s">
        <v>3974</v>
      </c>
      <c r="D44" s="17" t="s">
        <v>403</v>
      </c>
      <c r="E44" s="2">
        <v>2013</v>
      </c>
      <c r="F44" t="b">
        <f>OR(ISNUMBER(FIND("cytotoxic",C44)),ISNUMBER(FIND("Cytotoxic",C44)),ISNUMBER(FIND("cellular toxicity",C44)),ISNUMBER(FIND("cell death",C44)),ISNUMBER(FIND("viable",C44)),ISNUMBER(FIND("phytotoxic",C44)),ISNUMBER(FIND("acute toxicity",C44)),ISNUMBER(FIND("MTT",C44)),ISNUMBER(FIND("survival",C44)),ISNUMBER(FIND("prolifer",C44)),ISNUMBER(FIND("apoptosis",C44)),ISNUMBER(FIND("neurotoxic",C44)),ISNUMBER(FIND("  lysis ",C44)),ISNUMBER(FIND("necrosis",C44)),ISNUMBER(FIND("cellular death",C44))*3,ISNUMBER(FIND("LDH",C44)),ISNUMBER(FIND("Acute toxicity",C44)))</f>
        <v>0</v>
      </c>
      <c r="G44" t="b">
        <f>OR(ISNUMBER(FIND("genotoxic",C44)),ISNUMBER(FIND("genotoxicity",C44)),ISNUMBER(FIND("DNA damage",C44)),ISNUMBER(FIND("DNA",C44)),ISNUMBER(FIND("RNA",C44)),ISNUMBER(FIND("mesothelioma",C44)),ISNUMBER(FIND("carcino",C44)),ISNUMBER(FIND("mutagen",C44)),ISNUMBER(FIND("genetic",C44)))</f>
        <v>1</v>
      </c>
      <c r="H44" t="b">
        <f>OR(ISNUMBER(FIND("inflammatory",C44)),ISNUMBER(FIND("inflamm",C44)))</f>
        <v>1</v>
      </c>
      <c r="I44" t="b">
        <f>OR(ISNUMBER(FIND("immune",C44)),ISNUMBER(FIND("immunological",C44)),ISNUMBER(FIND("interleuk",C44)),ISNUMBER(FIND("platelet activation",C44)),ISNUMBER(FIND("monocyte",C44)),ISNUMBER(FIND("leukocyte",C44)),ISNUMBER(FIND("cytokine",C44)),ISNUMBER(FIND("CD4",C44)),ISNUMBER(FIND("CD8",C44)),ISNUMBER(FIND("T-cell",C44)))</f>
        <v>0</v>
      </c>
      <c r="J44" t="b">
        <f>OR(ISNUMBER(FIND("reactive oxygen",C44)),ISNUMBER(FIND("ROS",C44)),ISNUMBER(FIND("free radical",C44)),ISNUMBER(FIND("oxidative stress",C44)),ISNUMBER(FIND("peroxid",C44)),ISNUMBER(FIND("oxidative",C44)),ISNUMBER(FIND("antioxid",C44)))</f>
        <v>0</v>
      </c>
      <c r="K44" t="b">
        <f>OR(ISNUMBER(FIND("autophag",C44)))</f>
        <v>0</v>
      </c>
      <c r="L44" t="b">
        <f>OR(ISNUMBER(FIND("morpholog",C44)))</f>
        <v>0</v>
      </c>
      <c r="M44" t="b">
        <f>OR(ISNUMBER(FIND("fibrosis",C44)),ISNUMBER(FIND("Fibrosis",C44)),ISNUMBER(FIND("fibrot",C44)))</f>
        <v>0</v>
      </c>
      <c r="N44" t="b">
        <f>OR(ISNUMBER(FIND("offspring",C44)),ISNUMBER(FIND("Parental",C44)),ISNUMBER(FIND("parental",C44)),ISNUMBER(FIND("germline",C44)),ISNUMBER(FIND("reproduc",C44)),ISNUMBER(FIND("embryo",C44)))</f>
        <v>0</v>
      </c>
      <c r="O44" t="b">
        <f>OR(ISNUMBER(FIND("metabol",C44)),ISNUMBER(FIND("Metabol",C44)),ISNUMBER(FIND("digest",C44)),ISNUMBER(FIND("mitochon",C44)))</f>
        <v>0</v>
      </c>
      <c r="P44" t="b">
        <f>OR(ISNUMBER(FIND("ecotox",C44)),ISNUMBER(FIND("Ecotox",B44)),ISNUMBER(FIND("ecotox",B44)),ISNUMBER(FIND("Ecotox",C44)))</f>
        <v>0</v>
      </c>
      <c r="Q44" t="b">
        <f>OR(ISNUMBER(FIND("Bioaccum",C44)),ISNUMBER(FIND("bioaccum",C44)),ISNUMBER(FIND("accum",C44)))</f>
        <v>0</v>
      </c>
      <c r="R44" t="b">
        <f>OR(ISNUMBER(FIND("Occupation",C44)),ISNUMBER(FIND("occupation",C44)),ISNUMBER(FIND("worker",C44)),ISNUMBER(FIND("workforce",C44)))</f>
        <v>0</v>
      </c>
      <c r="S44" t="b">
        <f>NOT(OR(F44,G44,H44,I44,J44,K44,L44,M44,N44,O44,P44,Q44,R44))</f>
        <v>0</v>
      </c>
      <c r="U44" t="b">
        <f>OR(Table1[[#This Row],[Inflammation]],Table1[[#This Row],[Immune]])</f>
        <v>1</v>
      </c>
      <c r="V44" t="b">
        <f>IF(OR(Table1[[#This Row],[Rodents]],Table1[[#This Row],[Human]],Table1[[#This Row],[Pig]]),OR(ISNUMBER(FIND("intratrach",C44)),ISNUMBER(FIND("nasal ",C44)),ISNUMBER(FIND("instill",C44))),"NA")</f>
        <v>0</v>
      </c>
      <c r="W44" t="b">
        <f>IF(OR(Table1[[#This Row],[Rodents]],Table1[[#This Row],[Human]],Table1[[#This Row],[Pig]]),OR(ISNUMBER(FIND("dermal",C44)),ISNUMBER(FIND("skin ",C44))),"NA")</f>
        <v>0</v>
      </c>
      <c r="X44" t="b">
        <f>IF(OR(Table1[[#This Row],[Rodents]],Table1[[#This Row],[Human]],Table1[[#This Row],[Pig]]),OR(ISNUMBER(FIND("injected",C44)),ISNUMBER(FIND("periton",C44)),ISNUMBER(FIND("intrascrot",C44))),"NA")</f>
        <v>0</v>
      </c>
      <c r="Y44" t="b">
        <f>IF(OR(Table1[[#This Row],[Rodents]],Table1[[#This Row],[Human]],Table1[[#This Row],[Pig]]),NOT(OR(Table1[[#This Row],[Inhaled/Intratracheal/intranasal]],Table1[[#This Row],[Dermal]],Table1[[#This Row],[Injected]])),"NA")</f>
        <v>1</v>
      </c>
      <c r="AA44" t="b">
        <f>OR(ISNUMBER(FIND("fish ",C44)),ISNUMBER(FIND("Fish ",C44)),ISNUMBER(FIND("aquatic",C44)),ISNUMBER(FIND("daphnids",C44)),ISNUMBER(FIND("Carcinus maenas",C44)),ISNUMBER(FIND("Daphnia",C44)),ISNUMBER(FIND("Ruditapes philippinarum",C44)),ISNUMBER(FIND("daphnia",C44)),ISNUMBER(FIND("marine",C44)),ISNUMBER(FIND("mussel",C44)),ISNUMBER(FIND("algae",C44)),ISNUMBER(FIND("Donax faba",C44)),ISNUMBER(FIND("estuarine",C44)),ISNUMBER(FIND("snail",C44)),ISNUMBER(FIND("Prorocentrum donghaiense",C44)) )</f>
        <v>0</v>
      </c>
      <c r="AB44" t="b">
        <f>OR(ISNUMBER(FIND(" rat ",C44)),ISNUMBER(FIND(" rats ",C44)),ISNUMBER(FIND(" Rats ",C44)),ISNUMBER(FIND(" Rat ",C44)),ISNUMBER(FIND(" rat.",C44)),ISNUMBER(FIND(" rats.",C44)),ISNUMBER(FIND("mouse",C44)),ISNUMBER(FIND("mice",C44)), ISNUMBER(FIND(" Mice",C44)))</f>
        <v>1</v>
      </c>
      <c r="AC44" t="b">
        <f>OR(ISNUMBER(FIND(" cell ",C44)),ISNUMBER(FIND("fibroblast",C44)),ISNUMBER(FIND("macrophage",C44)),ISNUMBER(FIND("epithelial",C44)),ISNUMBER(FIND("endothelial",C44)),ISNUMBER(FIND("neuron",C44)),ISNUMBER(FIND(" cells ",C44)),ISNUMBER(FIND("RBC",C44)),ISNUMBER(FIND("mitochond",C44)),ISNUMBER(FIND("adipocyte",C44)),ISNUMBER(FIND("osteo",C44)),ISNUMBER(FIND("keratin",C44)),ISNUMBER(FIND(" cell's ",C44)),ISNUMBER(FIND("eukary",C44)),ISNUMBER(FIND("sperm",C44)))</f>
        <v>0</v>
      </c>
      <c r="AD44" t="b">
        <f>OR(ISNUMBER(FIND("human",B44)),ISNUMBER(FIND("workers",B44)),ISNUMBER(FIND("workforces",B44)),ISNUMBER(FIND("occupational",B44)),ISNUMBER(FIND("Case report",B44)),ISNUMBER(FIND("Workplaces",B44)),ISNUMBER(FIND("worker",B44)))</f>
        <v>0</v>
      </c>
      <c r="AE44" t="b">
        <f>OR(ISNUMBER(FIND(" plant ",C44)),ISNUMBER(FIND("Plant ",C44)),ISNUMBER(FIND("tomato",C44)),ISNUMBER(FIND("plants",C44)),ISNUMBER(FIND("Plants",C44)),ISNUMBER(FIND("algae",C44)),ISNUMBER(FIND("lettuce",C44)),ISNUMBER(FIND("green gram sprouts ",C44)),ISNUMBER(FIND("Cucurbita pepo",C44)),ISNUMBER(FIND("bean ",C44)),ISNUMBER(FIND("chloroplast",C44)),ISNUMBER(FIND("chlorophyll",C44)),ISNUMBER(FIND("seedling",C44)),ISNUMBER(FIND("canola",C44)),ISNUMBER(FIND("shoot",C44)),ISNUMBER(FIND("photosynthes",C44)),ISNUMBER(FIND(" leaves ",C44)),,ISNUMBER(FIND("agriculture",C44)),ISNUMBER(FIND(" crops ",C44)))</f>
        <v>0</v>
      </c>
      <c r="AF44" t="b">
        <f>OR(ISNUMBER(FIND("bacteria",C44)),ISNUMBER(FIND("Bacteria",C44)),ISNUMBER(FIND("Bacterium",C44)),ISNUMBER(FIND("bacterium",C44)),ISNUMBER(FIND(" coli ",C44)))</f>
        <v>0</v>
      </c>
      <c r="AG44" t="b">
        <f>OR(ISNUMBER(FIND("fungi",C44)),ISNUMBER(FIND("Fungi",C44)),ISNUMBER(FIND("fungus",C44)),ISNUMBER(FIND("Fungus",C44)),ISNUMBER(FIND("mushroom",C44)),ISNUMBER(FIND("Mushroom",C44)),ISNUMBER(FIND(" mold ",C44)))</f>
        <v>0</v>
      </c>
      <c r="AH44" t="b">
        <f>OR(ISNUMBER(FIND("Pig ",C44)),ISNUMBER(FIND("pig ",C44)),ISNUMBER(FIND("Pigs ",C44)),ISNUMBER(FIND("pigs ",C44)))</f>
        <v>0</v>
      </c>
      <c r="AI44" t="b">
        <f>OR(ISNUMBER(FIND(" C. elegans",C44)),ISNUMBER(FIND("Caenorhabditis elegans",C44)),ISNUMBER(FIND("earthworms",C44)),ISNUMBER(FIND(" Ficopomatus enigmaticus",C44)),ISNUMBER(FIND("larva",C44)),ISNUMBER(FIND("Lumbriculus variegatus",C44)),ISNUMBER(FIND("nematode",C44)))</f>
        <v>0</v>
      </c>
      <c r="AJ44" t="b">
        <f>NOT(OR(AA44,AB44,AC44,AD44,AE44,AF44,AG44,AH44,AI44))</f>
        <v>0</v>
      </c>
      <c r="AL44" t="b">
        <f>OR(AA44,AB44,AD44,AE44,AF44,AG44,AH44,AI44)</f>
        <v>1</v>
      </c>
      <c r="AM44" t="b">
        <f>IF(Table1[[#This Row],[In vivo?]],IF(Table1[[#This Row],[Cell]],FALSE,TRUE),FALSE)</f>
        <v>1</v>
      </c>
      <c r="AN44" t="b">
        <f>AND(AC44,AL44)</f>
        <v>0</v>
      </c>
      <c r="AO44" t="b">
        <f>IF(Table1[[#This Row],[Cell]],IF(Table1[[#This Row],[In vivo?]],FALSE,TRUE),FALSE)</f>
        <v>0</v>
      </c>
      <c r="AP44" t="b">
        <f>NOT(OR(Table1[[#This Row],[In vivo?]],Table1[[#This Row],[Only in Cell]]))</f>
        <v>0</v>
      </c>
      <c r="AQ44" t="b">
        <f>IF(OR(Table1[[#This Row],[Rodents]],Table1[[#This Row],[Human]],Table1[[#This Row],[Pig]]),OR(ISNUMBER(FIND("pulmonary",C44)),ISNUMBER(FIND("lung",C44))),"NA")</f>
        <v>1</v>
      </c>
      <c r="AR44" t="b">
        <f>IF(OR(Table1[[#This Row],[Rodents]],Table1[[#This Row],[Human]],Table1[[#This Row],[Pig]]),OR(ISNUMBER(FIND("skin",C44)),ISNUMBER(FIND("dermal",C44))),"NA")</f>
        <v>0</v>
      </c>
      <c r="AS44" t="b">
        <f>IF(OR(Table1[[#This Row],[Rodents]],Table1[[#This Row],[Human]],Table1[[#This Row],[Pig]]),OR(ISNUMBER(FIND("liver",C44)),ISNUMBER(FIND("hepat",C44))),"NA")</f>
        <v>0</v>
      </c>
      <c r="AT44" t="b">
        <f>IF(OR(Table1[[#This Row],[Rodents]],Table1[[#This Row],[Human]],Table1[[#This Row],[Pig]]),OR(ISNUMBER(FIND("kidney",C44)),ISNUMBER(FIND("neph",C44))),"NA")</f>
        <v>0</v>
      </c>
      <c r="AU44" t="b">
        <f>IF(OR(Table1[[#This Row],[Rodents]],Table1[[#This Row],[Human]],Table1[[#This Row],[Pig]]),OR(ISNUMBER(FIND("brain",C44)),ISNUMBER(FIND("neur",C44)),ISNUMBER(FIND("nerv",C44))),"NA")</f>
        <v>0</v>
      </c>
      <c r="AV44" t="b">
        <f>IF(OR(Table1[[#This Row],[Rodents]],Table1[[#This Row],[Human]],Table1[[#This Row],[Pig]]),OR(ISNUMBER(FIND("heart",C44)),ISNUMBER(FIND("cardi",C44))),"NA")</f>
        <v>0</v>
      </c>
      <c r="AW44" t="b">
        <f>IF(OR(Table1[[#This Row],[Rodents]],Table1[[#This Row],[Human]],Table1[[#This Row],[Pig]]),OR(ISNUMBER(FIND("gastro",C44)),ISNUMBER(FIND("intesti",C44)),ISNUMBER(FIND("stomach",C44))),"NA")</f>
        <v>0</v>
      </c>
      <c r="AX44" t="b">
        <f>IF(OR(Table1[[#This Row],[Rodents]],Table1[[#This Row],[Human]],Table1[[#This Row],[Pig]]),NOT(OR(AQ44,AR44,AS44,AT44,AU44,AV44,AW44)),"NA")</f>
        <v>0</v>
      </c>
      <c r="AY44" t="b">
        <f>OR(ISNUMBER(FIND("SWCNT",C44)),ISNUMBER(FIND("SWNT",C44)),ISNUMBER(FIND("single-wall",C44)),ISNUMBER(FIND("single wall",C44)),ISNUMBER(FIND("Single wall",C44)),ISNUMBER(FIND("Single-wall",C44)),ISNUMBER(FIND("SWCNT",B44)),ISNUMBER(FIND("SWNT",B44)),ISNUMBER(FIND("single-wall",B44)),ISNUMBER(FIND("single wall",B44)),ISNUMBER(FIND("Single-wall",B44)),ISNUMBER(FIND("Single wall",B44)))</f>
        <v>0</v>
      </c>
      <c r="AZ44" t="b">
        <f>OR(ISNUMBER(FIND("MWCNT",C44)),ISNUMBER(FIND("MWNT",C44)),ISNUMBER(FIND("multi-wall",C44)),ISNUMBER(FIND("multi wall",C44)),ISNUMBER(FIND("multiwall",C44)),ISNUMBER(FIND("Multi-wall",C44)),ISNUMBER(FIND("Multi wall",C44)),ISNUMBER(FIND("Multiwall",C44)),ISNUMBER(FIND("MWCNT",B44)),ISNUMBER(FIND("MWNT",B44)),ISNUMBER(FIND("multi-wall",B44)),ISNUMBER(FIND("multi wall",B44)),ISNUMBER(FIND("multiwall",B44)),ISNUMBER(FIND("Multi-wall",B44)),ISNUMBER(FIND("Multi wall",B44)),ISNUMBER(FIND("Multiwall",B44)),ISNUMBER(FIND("Double-wall",B44)),ISNUMBER(FIND("Double wall",B44)),ISNUMBER(FIND("Doublewall",B44)),ISNUMBER(FIND("double-wall",B44)),ISNUMBER(FIND("double wall",B44)),ISNUMBER(FIND("doublewall",B44)))</f>
        <v>0</v>
      </c>
      <c r="BA44" t="b">
        <f>AND(Table1[[#This Row],[SWCNT]],Table1[[#This Row],[MWCNT]])</f>
        <v>0</v>
      </c>
      <c r="BB44" t="b">
        <f>IF(Table1[[#This Row],[SWCNT]]=TRUE,FALSE,IF(Table1[[#This Row],[MWCNT]]=TRUE,FALSE,TRUE))</f>
        <v>1</v>
      </c>
      <c r="BC44" s="18"/>
    </row>
    <row r="45" spans="1:55" ht="240.5">
      <c r="A45" t="s">
        <v>3995</v>
      </c>
      <c r="B45" s="2" t="s">
        <v>3996</v>
      </c>
      <c r="C45" s="16" t="s">
        <v>3997</v>
      </c>
      <c r="D45" s="17" t="s">
        <v>1192</v>
      </c>
      <c r="E45" s="2">
        <v>2013</v>
      </c>
      <c r="F45" t="b">
        <f>OR(ISNUMBER(FIND("cytotoxic",C45)),ISNUMBER(FIND("Cytotoxic",C45)),ISNUMBER(FIND("cellular toxicity",C45)),ISNUMBER(FIND("cell death",C45)),ISNUMBER(FIND("viable",C45)),ISNUMBER(FIND("phytotoxic",C45)),ISNUMBER(FIND("acute toxicity",C45)),ISNUMBER(FIND("MTT",C45)),ISNUMBER(FIND("survival",C45)),ISNUMBER(FIND("prolifer",C45)),ISNUMBER(FIND("apoptosis",C45)),ISNUMBER(FIND("neurotoxic",C45)),ISNUMBER(FIND("  lysis ",C45)),ISNUMBER(FIND("necrosis",C45)),ISNUMBER(FIND("cellular death",C45))*3,ISNUMBER(FIND("LDH",C45)),ISNUMBER(FIND("Acute toxicity",C45)))</f>
        <v>1</v>
      </c>
      <c r="G45" t="b">
        <f>OR(ISNUMBER(FIND("genotoxic",C45)),ISNUMBER(FIND("genotoxicity",C45)),ISNUMBER(FIND("DNA damage",C45)),ISNUMBER(FIND("DNA",C45)),ISNUMBER(FIND("RNA",C45)),ISNUMBER(FIND("mesothelioma",C45)),ISNUMBER(FIND("carcino",C45)),ISNUMBER(FIND("mutagen",C45)),ISNUMBER(FIND("genetic",C45)))</f>
        <v>0</v>
      </c>
      <c r="H45" t="b">
        <f>OR(ISNUMBER(FIND("inflammatory",C45)),ISNUMBER(FIND("inflamm",C45)))</f>
        <v>1</v>
      </c>
      <c r="I45" t="b">
        <f>OR(ISNUMBER(FIND("immune",C45)),ISNUMBER(FIND("immunological",C45)),ISNUMBER(FIND("interleuk",C45)),ISNUMBER(FIND("platelet activation",C45)),ISNUMBER(FIND("monocyte",C45)),ISNUMBER(FIND("leukocyte",C45)),ISNUMBER(FIND("cytokine",C45)),ISNUMBER(FIND("CD4",C45)),ISNUMBER(FIND("CD8",C45)),ISNUMBER(FIND("T-cell",C45)))</f>
        <v>1</v>
      </c>
      <c r="J45" t="b">
        <f>OR(ISNUMBER(FIND("reactive oxygen",C45)),ISNUMBER(FIND("ROS",C45)),ISNUMBER(FIND("free radical",C45)),ISNUMBER(FIND("oxidative stress",C45)),ISNUMBER(FIND("peroxid",C45)),ISNUMBER(FIND("oxidative",C45)),ISNUMBER(FIND("antioxid",C45)))</f>
        <v>0</v>
      </c>
      <c r="K45" t="b">
        <f>OR(ISNUMBER(FIND("autophag",C45)))</f>
        <v>0</v>
      </c>
      <c r="L45" t="b">
        <f>OR(ISNUMBER(FIND("morpholog",C45)))</f>
        <v>0</v>
      </c>
      <c r="M45" t="b">
        <f>OR(ISNUMBER(FIND("fibrosis",C45)),ISNUMBER(FIND("Fibrosis",C45)),ISNUMBER(FIND("fibrot",C45)))</f>
        <v>1</v>
      </c>
      <c r="N45" t="b">
        <f>OR(ISNUMBER(FIND("offspring",C45)),ISNUMBER(FIND("Parental",C45)),ISNUMBER(FIND("parental",C45)),ISNUMBER(FIND("germline",C45)),ISNUMBER(FIND("reproduc",C45)),ISNUMBER(FIND("embryo",C45)))</f>
        <v>0</v>
      </c>
      <c r="O45" t="b">
        <f>OR(ISNUMBER(FIND("metabol",C45)),ISNUMBER(FIND("Metabol",C45)),ISNUMBER(FIND("digest",C45)),ISNUMBER(FIND("mitochon",C45)))</f>
        <v>0</v>
      </c>
      <c r="P45" t="b">
        <f>OR(ISNUMBER(FIND("ecotox",C45)),ISNUMBER(FIND("Ecotox",B45)),ISNUMBER(FIND("ecotox",B45)),ISNUMBER(FIND("Ecotox",C45)))</f>
        <v>0</v>
      </c>
      <c r="Q45" t="b">
        <f>OR(ISNUMBER(FIND("Bioaccum",C45)),ISNUMBER(FIND("bioaccum",C45)),ISNUMBER(FIND("accum",C45)))</f>
        <v>0</v>
      </c>
      <c r="R45" t="b">
        <f>OR(ISNUMBER(FIND("Occupation",C45)),ISNUMBER(FIND("occupation",C45)),ISNUMBER(FIND("worker",C45)),ISNUMBER(FIND("workforce",C45)))</f>
        <v>0</v>
      </c>
      <c r="S45" t="b">
        <f>NOT(OR(F45,G45,H45,I45,J45,K45,L45,M45,N45,O45,P45,Q45,R45))</f>
        <v>0</v>
      </c>
      <c r="U45" t="b">
        <f>OR(Table1[[#This Row],[Inflammation]],Table1[[#This Row],[Immune]])</f>
        <v>1</v>
      </c>
      <c r="V45" t="b">
        <f>IF(OR(Table1[[#This Row],[Rodents]],Table1[[#This Row],[Human]],Table1[[#This Row],[Pig]]),OR(ISNUMBER(FIND("intratrach",C45)),ISNUMBER(FIND("nasal ",C45)),ISNUMBER(FIND("instill",C45))),"NA")</f>
        <v>0</v>
      </c>
      <c r="W45" t="b">
        <f>IF(OR(Table1[[#This Row],[Rodents]],Table1[[#This Row],[Human]],Table1[[#This Row],[Pig]]),OR(ISNUMBER(FIND("dermal",C45)),ISNUMBER(FIND("skin ",C45))),"NA")</f>
        <v>0</v>
      </c>
      <c r="X45" t="b">
        <f>IF(OR(Table1[[#This Row],[Rodents]],Table1[[#This Row],[Human]],Table1[[#This Row],[Pig]]),OR(ISNUMBER(FIND("injected",C45)),ISNUMBER(FIND("periton",C45)),ISNUMBER(FIND("intrascrot",C45))),"NA")</f>
        <v>0</v>
      </c>
      <c r="Y45" t="b">
        <f>IF(OR(Table1[[#This Row],[Rodents]],Table1[[#This Row],[Human]],Table1[[#This Row],[Pig]]),NOT(OR(Table1[[#This Row],[Inhaled/Intratracheal/intranasal]],Table1[[#This Row],[Dermal]],Table1[[#This Row],[Injected]])),"NA")</f>
        <v>1</v>
      </c>
      <c r="AA45" t="b">
        <f>OR(ISNUMBER(FIND("fish ",C45)),ISNUMBER(FIND("Fish ",C45)),ISNUMBER(FIND("aquatic",C45)),ISNUMBER(FIND("daphnids",C45)),ISNUMBER(FIND("Carcinus maenas",C45)),ISNUMBER(FIND("Daphnia",C45)),ISNUMBER(FIND("Ruditapes philippinarum",C45)),ISNUMBER(FIND("daphnia",C45)),ISNUMBER(FIND("marine",C45)),ISNUMBER(FIND("mussel",C45)),ISNUMBER(FIND("algae",C45)),ISNUMBER(FIND("Donax faba",C45)),ISNUMBER(FIND("estuarine",C45)),ISNUMBER(FIND("snail",C45)),ISNUMBER(FIND("Prorocentrum donghaiense",C45)) )</f>
        <v>0</v>
      </c>
      <c r="AB45" t="b">
        <f>OR(ISNUMBER(FIND(" rat ",C45)),ISNUMBER(FIND(" rats ",C45)),ISNUMBER(FIND(" Rats ",C45)),ISNUMBER(FIND(" Rat ",C45)),ISNUMBER(FIND(" rat.",C45)),ISNUMBER(FIND(" rats.",C45)),ISNUMBER(FIND("mouse",C45)),ISNUMBER(FIND("mice",C45)), ISNUMBER(FIND(" Mice",C45)))</f>
        <v>1</v>
      </c>
      <c r="AC45" t="b">
        <f>OR(ISNUMBER(FIND(" cell ",C45)),ISNUMBER(FIND("fibroblast",C45)),ISNUMBER(FIND("macrophage",C45)),ISNUMBER(FIND("epithelial",C45)),ISNUMBER(FIND("endothelial",C45)),ISNUMBER(FIND("neuron",C45)),ISNUMBER(FIND(" cells ",C45)),ISNUMBER(FIND("RBC",C45)),ISNUMBER(FIND("mitochond",C45)),ISNUMBER(FIND("adipocyte",C45)),ISNUMBER(FIND("osteo",C45)),ISNUMBER(FIND("keratin",C45)),ISNUMBER(FIND(" cell's ",C45)),ISNUMBER(FIND("eukary",C45)),ISNUMBER(FIND("sperm",C45)))</f>
        <v>0</v>
      </c>
      <c r="AD45" t="b">
        <f>OR(ISNUMBER(FIND("human",B45)),ISNUMBER(FIND("workers",B45)),ISNUMBER(FIND("workforces",B45)),ISNUMBER(FIND("occupational",B45)),ISNUMBER(FIND("Case report",B45)),ISNUMBER(FIND("Workplaces",B45)),ISNUMBER(FIND("worker",B45)))</f>
        <v>0</v>
      </c>
      <c r="AE45" t="b">
        <f>OR(ISNUMBER(FIND(" plant ",C45)),ISNUMBER(FIND("Plant ",C45)),ISNUMBER(FIND("tomato",C45)),ISNUMBER(FIND("plants",C45)),ISNUMBER(FIND("Plants",C45)),ISNUMBER(FIND("algae",C45)),ISNUMBER(FIND("lettuce",C45)),ISNUMBER(FIND("green gram sprouts ",C45)),ISNUMBER(FIND("Cucurbita pepo",C45)),ISNUMBER(FIND("bean ",C45)),ISNUMBER(FIND("chloroplast",C45)),ISNUMBER(FIND("chlorophyll",C45)),ISNUMBER(FIND("seedling",C45)),ISNUMBER(FIND("canola",C45)),ISNUMBER(FIND("shoot",C45)),ISNUMBER(FIND("photosynthes",C45)),ISNUMBER(FIND(" leaves ",C45)),,ISNUMBER(FIND("agriculture",C45)),ISNUMBER(FIND(" crops ",C45)))</f>
        <v>0</v>
      </c>
      <c r="AF45" t="b">
        <f>OR(ISNUMBER(FIND("bacteria",C45)),ISNUMBER(FIND("Bacteria",C45)),ISNUMBER(FIND("Bacterium",C45)),ISNUMBER(FIND("bacterium",C45)),ISNUMBER(FIND(" coli ",C45)))</f>
        <v>0</v>
      </c>
      <c r="AG45" t="b">
        <f>OR(ISNUMBER(FIND("fungi",C45)),ISNUMBER(FIND("Fungi",C45)),ISNUMBER(FIND("fungus",C45)),ISNUMBER(FIND("Fungus",C45)),ISNUMBER(FIND("mushroom",C45)),ISNUMBER(FIND("Mushroom",C45)),ISNUMBER(FIND(" mold ",C45)))</f>
        <v>0</v>
      </c>
      <c r="AH45" t="b">
        <f>OR(ISNUMBER(FIND("Pig ",C45)),ISNUMBER(FIND("pig ",C45)),ISNUMBER(FIND("Pigs ",C45)),ISNUMBER(FIND("pigs ",C45)))</f>
        <v>0</v>
      </c>
      <c r="AI45" t="b">
        <f>OR(ISNUMBER(FIND(" C. elegans",C45)),ISNUMBER(FIND("Caenorhabditis elegans",C45)),ISNUMBER(FIND("earthworms",C45)),ISNUMBER(FIND(" Ficopomatus enigmaticus",C45)),ISNUMBER(FIND("larva",C45)),ISNUMBER(FIND("Lumbriculus variegatus",C45)),ISNUMBER(FIND("nematode",C45)))</f>
        <v>0</v>
      </c>
      <c r="AJ45" t="b">
        <f>NOT(OR(AA45,AB45,AC45,AD45,AE45,AF45,AG45,AH45,AI45))</f>
        <v>0</v>
      </c>
      <c r="AL45" t="b">
        <f>OR(AA45,AB45,AD45,AE45,AF45,AG45,AH45,AI45)</f>
        <v>1</v>
      </c>
      <c r="AM45" t="b">
        <f>IF(Table1[[#This Row],[In vivo?]],IF(Table1[[#This Row],[Cell]],FALSE,TRUE),FALSE)</f>
        <v>1</v>
      </c>
      <c r="AN45" t="b">
        <f>AND(AC45,AL45)</f>
        <v>0</v>
      </c>
      <c r="AO45" t="b">
        <f>IF(Table1[[#This Row],[Cell]],IF(Table1[[#This Row],[In vivo?]],FALSE,TRUE),FALSE)</f>
        <v>0</v>
      </c>
      <c r="AP45" t="b">
        <f>NOT(OR(Table1[[#This Row],[In vivo?]],Table1[[#This Row],[Only in Cell]]))</f>
        <v>0</v>
      </c>
      <c r="AQ45" t="b">
        <f>IF(OR(Table1[[#This Row],[Rodents]],Table1[[#This Row],[Human]],Table1[[#This Row],[Pig]]),OR(ISNUMBER(FIND("pulmonary",C45)),ISNUMBER(FIND("lung",C45))),"NA")</f>
        <v>1</v>
      </c>
      <c r="AR45" t="b">
        <f>IF(OR(Table1[[#This Row],[Rodents]],Table1[[#This Row],[Human]],Table1[[#This Row],[Pig]]),OR(ISNUMBER(FIND("skin",C45)),ISNUMBER(FIND("dermal",C45))),"NA")</f>
        <v>0</v>
      </c>
      <c r="AS45" t="b">
        <f>IF(OR(Table1[[#This Row],[Rodents]],Table1[[#This Row],[Human]],Table1[[#This Row],[Pig]]),OR(ISNUMBER(FIND("liver",C45)),ISNUMBER(FIND("hepat",C45))),"NA")</f>
        <v>0</v>
      </c>
      <c r="AT45" t="b">
        <f>IF(OR(Table1[[#This Row],[Rodents]],Table1[[#This Row],[Human]],Table1[[#This Row],[Pig]]),OR(ISNUMBER(FIND("kidney",C45)),ISNUMBER(FIND("neph",C45))),"NA")</f>
        <v>0</v>
      </c>
      <c r="AU45" t="b">
        <f>IF(OR(Table1[[#This Row],[Rodents]],Table1[[#This Row],[Human]],Table1[[#This Row],[Pig]]),OR(ISNUMBER(FIND("brain",C45)),ISNUMBER(FIND("neur",C45)),ISNUMBER(FIND("nerv",C45))),"NA")</f>
        <v>0</v>
      </c>
      <c r="AV45" t="b">
        <f>IF(OR(Table1[[#This Row],[Rodents]],Table1[[#This Row],[Human]],Table1[[#This Row],[Pig]]),OR(ISNUMBER(FIND("heart",C45)),ISNUMBER(FIND("cardi",C45))),"NA")</f>
        <v>0</v>
      </c>
      <c r="AW45" t="b">
        <f>IF(OR(Table1[[#This Row],[Rodents]],Table1[[#This Row],[Human]],Table1[[#This Row],[Pig]]),OR(ISNUMBER(FIND("gastro",C45)),ISNUMBER(FIND("intesti",C45)),ISNUMBER(FIND("stomach",C45))),"NA")</f>
        <v>0</v>
      </c>
      <c r="AX45" t="b">
        <f>IF(OR(Table1[[#This Row],[Rodents]],Table1[[#This Row],[Human]],Table1[[#This Row],[Pig]]),NOT(OR(AQ45,AR45,AS45,AT45,AU45,AV45,AW45)),"NA")</f>
        <v>0</v>
      </c>
      <c r="AY45" t="b">
        <f>OR(ISNUMBER(FIND("SWCNT",C45)),ISNUMBER(FIND("SWNT",C45)),ISNUMBER(FIND("single-wall",C45)),ISNUMBER(FIND("single wall",C45)),ISNUMBER(FIND("Single wall",C45)),ISNUMBER(FIND("Single-wall",C45)),ISNUMBER(FIND("SWCNT",B45)),ISNUMBER(FIND("SWNT",B45)),ISNUMBER(FIND("single-wall",B45)),ISNUMBER(FIND("single wall",B45)),ISNUMBER(FIND("Single-wall",B45)),ISNUMBER(FIND("Single wall",B45)))</f>
        <v>0</v>
      </c>
      <c r="AZ45" t="b">
        <f>OR(ISNUMBER(FIND("MWCNT",C45)),ISNUMBER(FIND("MWNT",C45)),ISNUMBER(FIND("multi-wall",C45)),ISNUMBER(FIND("multi wall",C45)),ISNUMBER(FIND("multiwall",C45)),ISNUMBER(FIND("Multi-wall",C45)),ISNUMBER(FIND("Multi wall",C45)),ISNUMBER(FIND("Multiwall",C45)),ISNUMBER(FIND("MWCNT",B45)),ISNUMBER(FIND("MWNT",B45)),ISNUMBER(FIND("multi-wall",B45)),ISNUMBER(FIND("multi wall",B45)),ISNUMBER(FIND("multiwall",B45)),ISNUMBER(FIND("Multi-wall",B45)),ISNUMBER(FIND("Multi wall",B45)),ISNUMBER(FIND("Multiwall",B45)),ISNUMBER(FIND("Double-wall",B45)),ISNUMBER(FIND("Double wall",B45)),ISNUMBER(FIND("Doublewall",B45)),ISNUMBER(FIND("double-wall",B45)),ISNUMBER(FIND("double wall",B45)),ISNUMBER(FIND("doublewall",B45)))</f>
        <v>1</v>
      </c>
      <c r="BA45" t="b">
        <f>AND(Table1[[#This Row],[SWCNT]],Table1[[#This Row],[MWCNT]])</f>
        <v>0</v>
      </c>
      <c r="BB45" t="b">
        <f>IF(Table1[[#This Row],[SWCNT]]=TRUE,FALSE,IF(Table1[[#This Row],[MWCNT]]=TRUE,FALSE,TRUE))</f>
        <v>0</v>
      </c>
      <c r="BC45" s="18"/>
    </row>
    <row r="46" spans="1:55" ht="314.5">
      <c r="A46" t="s">
        <v>4055</v>
      </c>
      <c r="B46" s="2" t="s">
        <v>4056</v>
      </c>
      <c r="C46" s="16" t="s">
        <v>4057</v>
      </c>
      <c r="D46" s="17" t="s">
        <v>181</v>
      </c>
      <c r="E46" s="2">
        <v>2013</v>
      </c>
      <c r="F46" t="b">
        <f>OR(ISNUMBER(FIND("cytotoxic",C46)),ISNUMBER(FIND("Cytotoxic",C46)),ISNUMBER(FIND("cellular toxicity",C46)),ISNUMBER(FIND("cell death",C46)),ISNUMBER(FIND("viable",C46)),ISNUMBER(FIND("phytotoxic",C46)),ISNUMBER(FIND("acute toxicity",C46)),ISNUMBER(FIND("MTT",C46)),ISNUMBER(FIND("survival",C46)),ISNUMBER(FIND("prolifer",C46)),ISNUMBER(FIND("apoptosis",C46)),ISNUMBER(FIND("neurotoxic",C46)),ISNUMBER(FIND("  lysis ",C46)),ISNUMBER(FIND("necrosis",C46)),ISNUMBER(FIND("cellular death",C46))*3,ISNUMBER(FIND("LDH",C46)),ISNUMBER(FIND("Acute toxicity",C46)))</f>
        <v>0</v>
      </c>
      <c r="G46" t="b">
        <f>OR(ISNUMBER(FIND("genotoxic",C46)),ISNUMBER(FIND("genotoxicity",C46)),ISNUMBER(FIND("DNA damage",C46)),ISNUMBER(FIND("DNA",C46)),ISNUMBER(FIND("RNA",C46)),ISNUMBER(FIND("mesothelioma",C46)),ISNUMBER(FIND("carcino",C46)),ISNUMBER(FIND("mutagen",C46)),ISNUMBER(FIND("genetic",C46)))</f>
        <v>0</v>
      </c>
      <c r="H46" t="b">
        <f>OR(ISNUMBER(FIND("inflammatory",C46)),ISNUMBER(FIND("inflamm",C46)))</f>
        <v>1</v>
      </c>
      <c r="I46" t="b">
        <f>OR(ISNUMBER(FIND("immune",C46)),ISNUMBER(FIND("immunological",C46)),ISNUMBER(FIND("interleuk",C46)),ISNUMBER(FIND("platelet activation",C46)),ISNUMBER(FIND("monocyte",C46)),ISNUMBER(FIND("leukocyte",C46)),ISNUMBER(FIND("cytokine",C46)),ISNUMBER(FIND("CD4",C46)),ISNUMBER(FIND("CD8",C46)),ISNUMBER(FIND("T-cell",C46)))</f>
        <v>0</v>
      </c>
      <c r="J46" t="b">
        <f>OR(ISNUMBER(FIND("reactive oxygen",C46)),ISNUMBER(FIND("ROS",C46)),ISNUMBER(FIND("free radical",C46)),ISNUMBER(FIND("oxidative stress",C46)),ISNUMBER(FIND("peroxid",C46)),ISNUMBER(FIND("oxidative",C46)),ISNUMBER(FIND("antioxid",C46)))</f>
        <v>0</v>
      </c>
      <c r="K46" t="b">
        <f>OR(ISNUMBER(FIND("autophag",C46)))</f>
        <v>0</v>
      </c>
      <c r="L46" t="b">
        <f>OR(ISNUMBER(FIND("morpholog",C46)))</f>
        <v>0</v>
      </c>
      <c r="M46" t="b">
        <f>OR(ISNUMBER(FIND("fibrosis",C46)),ISNUMBER(FIND("Fibrosis",C46)),ISNUMBER(FIND("fibrot",C46)))</f>
        <v>0</v>
      </c>
      <c r="N46" t="b">
        <f>OR(ISNUMBER(FIND("offspring",C46)),ISNUMBER(FIND("Parental",C46)),ISNUMBER(FIND("parental",C46)),ISNUMBER(FIND("germline",C46)),ISNUMBER(FIND("reproduc",C46)),ISNUMBER(FIND("embryo",C46)))</f>
        <v>0</v>
      </c>
      <c r="O46" t="b">
        <f>OR(ISNUMBER(FIND("metabol",C46)),ISNUMBER(FIND("Metabol",C46)),ISNUMBER(FIND("digest",C46)),ISNUMBER(FIND("mitochon",C46)))</f>
        <v>0</v>
      </c>
      <c r="P46" t="b">
        <f>OR(ISNUMBER(FIND("ecotox",C46)),ISNUMBER(FIND("Ecotox",B46)),ISNUMBER(FIND("ecotox",B46)),ISNUMBER(FIND("Ecotox",C46)))</f>
        <v>0</v>
      </c>
      <c r="Q46" t="b">
        <f>OR(ISNUMBER(FIND("Bioaccum",C46)),ISNUMBER(FIND("bioaccum",C46)),ISNUMBER(FIND("accum",C46)))</f>
        <v>0</v>
      </c>
      <c r="R46" t="b">
        <f>OR(ISNUMBER(FIND("Occupation",C46)),ISNUMBER(FIND("occupation",C46)),ISNUMBER(FIND("worker",C46)),ISNUMBER(FIND("workforce",C46)))</f>
        <v>0</v>
      </c>
      <c r="S46" t="b">
        <f>NOT(OR(F46,G46,H46,I46,J46,K46,L46,M46,N46,O46,P46,Q46,R46))</f>
        <v>0</v>
      </c>
      <c r="U46" t="b">
        <f>OR(Table1[[#This Row],[Inflammation]],Table1[[#This Row],[Immune]])</f>
        <v>1</v>
      </c>
      <c r="V46" t="b">
        <f>IF(OR(Table1[[#This Row],[Rodents]],Table1[[#This Row],[Human]],Table1[[#This Row],[Pig]]),OR(ISNUMBER(FIND("intratrach",C46)),ISNUMBER(FIND("nasal ",C46)),ISNUMBER(FIND("instill",C46))),"NA")</f>
        <v>0</v>
      </c>
      <c r="W46" t="b">
        <f>IF(OR(Table1[[#This Row],[Rodents]],Table1[[#This Row],[Human]],Table1[[#This Row],[Pig]]),OR(ISNUMBER(FIND("dermal",C46)),ISNUMBER(FIND("skin ",C46))),"NA")</f>
        <v>0</v>
      </c>
      <c r="X46" t="b">
        <f>IF(OR(Table1[[#This Row],[Rodents]],Table1[[#This Row],[Human]],Table1[[#This Row],[Pig]]),OR(ISNUMBER(FIND("injected",C46)),ISNUMBER(FIND("periton",C46)),ISNUMBER(FIND("intrascrot",C46))),"NA")</f>
        <v>0</v>
      </c>
      <c r="Y46" t="b">
        <f>IF(OR(Table1[[#This Row],[Rodents]],Table1[[#This Row],[Human]],Table1[[#This Row],[Pig]]),NOT(OR(Table1[[#This Row],[Inhaled/Intratracheal/intranasal]],Table1[[#This Row],[Dermal]],Table1[[#This Row],[Injected]])),"NA")</f>
        <v>1</v>
      </c>
      <c r="AA46" t="b">
        <f>OR(ISNUMBER(FIND("fish ",C46)),ISNUMBER(FIND("Fish ",C46)),ISNUMBER(FIND("aquatic",C46)),ISNUMBER(FIND("daphnids",C46)),ISNUMBER(FIND("Carcinus maenas",C46)),ISNUMBER(FIND("Daphnia",C46)),ISNUMBER(FIND("Ruditapes philippinarum",C46)),ISNUMBER(FIND("daphnia",C46)),ISNUMBER(FIND("marine",C46)),ISNUMBER(FIND("mussel",C46)),ISNUMBER(FIND("algae",C46)),ISNUMBER(FIND("Donax faba",C46)),ISNUMBER(FIND("estuarine",C46)),ISNUMBER(FIND("snail",C46)),ISNUMBER(FIND("Prorocentrum donghaiense",C46)) )</f>
        <v>0</v>
      </c>
      <c r="AB46" t="b">
        <f>OR(ISNUMBER(FIND(" rat ",C46)),ISNUMBER(FIND(" rats ",C46)),ISNUMBER(FIND(" Rats ",C46)),ISNUMBER(FIND(" Rat ",C46)),ISNUMBER(FIND(" rat.",C46)),ISNUMBER(FIND(" rats.",C46)),ISNUMBER(FIND("mouse",C46)),ISNUMBER(FIND("mice",C46)), ISNUMBER(FIND(" Mice",C46)))</f>
        <v>1</v>
      </c>
      <c r="AC46" t="b">
        <f>OR(ISNUMBER(FIND(" cell ",C46)),ISNUMBER(FIND("fibroblast",C46)),ISNUMBER(FIND("macrophage",C46)),ISNUMBER(FIND("epithelial",C46)),ISNUMBER(FIND("endothelial",C46)),ISNUMBER(FIND("neuron",C46)),ISNUMBER(FIND(" cells ",C46)),ISNUMBER(FIND("RBC",C46)),ISNUMBER(FIND("mitochond",C46)),ISNUMBER(FIND("adipocyte",C46)),ISNUMBER(FIND("osteo",C46)),ISNUMBER(FIND("keratin",C46)),ISNUMBER(FIND(" cell's ",C46)),ISNUMBER(FIND("eukary",C46)),ISNUMBER(FIND("sperm",C46)))</f>
        <v>0</v>
      </c>
      <c r="AD46" t="b">
        <f>OR(ISNUMBER(FIND("human",B46)),ISNUMBER(FIND("workers",B46)),ISNUMBER(FIND("workforces",B46)),ISNUMBER(FIND("occupational",B46)),ISNUMBER(FIND("Case report",B46)),ISNUMBER(FIND("Workplaces",B46)),ISNUMBER(FIND("worker",B46)))</f>
        <v>0</v>
      </c>
      <c r="AE46" t="b">
        <f>OR(ISNUMBER(FIND(" plant ",C46)),ISNUMBER(FIND("Plant ",C46)),ISNUMBER(FIND("tomato",C46)),ISNUMBER(FIND("plants",C46)),ISNUMBER(FIND("Plants",C46)),ISNUMBER(FIND("algae",C46)),ISNUMBER(FIND("lettuce",C46)),ISNUMBER(FIND("green gram sprouts ",C46)),ISNUMBER(FIND("Cucurbita pepo",C46)),ISNUMBER(FIND("bean ",C46)),ISNUMBER(FIND("chloroplast",C46)),ISNUMBER(FIND("chlorophyll",C46)),ISNUMBER(FIND("seedling",C46)),ISNUMBER(FIND("canola",C46)),ISNUMBER(FIND("shoot",C46)),ISNUMBER(FIND("photosynthes",C46)),ISNUMBER(FIND(" leaves ",C46)),,ISNUMBER(FIND("agriculture",C46)),ISNUMBER(FIND(" crops ",C46)))</f>
        <v>0</v>
      </c>
      <c r="AF46" t="b">
        <f>OR(ISNUMBER(FIND("bacteria",C46)),ISNUMBER(FIND("Bacteria",C46)),ISNUMBER(FIND("Bacterium",C46)),ISNUMBER(FIND("bacterium",C46)),ISNUMBER(FIND(" coli ",C46)))</f>
        <v>0</v>
      </c>
      <c r="AG46" t="b">
        <f>OR(ISNUMBER(FIND("fungi",C46)),ISNUMBER(FIND("Fungi",C46)),ISNUMBER(FIND("fungus",C46)),ISNUMBER(FIND("Fungus",C46)),ISNUMBER(FIND("mushroom",C46)),ISNUMBER(FIND("Mushroom",C46)),ISNUMBER(FIND(" mold ",C46)))</f>
        <v>0</v>
      </c>
      <c r="AH46" t="b">
        <f>OR(ISNUMBER(FIND("Pig ",C46)),ISNUMBER(FIND("pig ",C46)),ISNUMBER(FIND("Pigs ",C46)),ISNUMBER(FIND("pigs ",C46)))</f>
        <v>0</v>
      </c>
      <c r="AI46" t="b">
        <f>OR(ISNUMBER(FIND(" C. elegans",C46)),ISNUMBER(FIND("Caenorhabditis elegans",C46)),ISNUMBER(FIND("earthworms",C46)),ISNUMBER(FIND(" Ficopomatus enigmaticus",C46)),ISNUMBER(FIND("larva",C46)),ISNUMBER(FIND("Lumbriculus variegatus",C46)),ISNUMBER(FIND("nematode",C46)))</f>
        <v>0</v>
      </c>
      <c r="AJ46" t="b">
        <f>NOT(OR(AA46,AB46,AC46,AD46,AE46,AF46,AG46,AH46,AI46))</f>
        <v>0</v>
      </c>
      <c r="AL46" t="b">
        <f>OR(AA46,AB46,AD46,AE46,AF46,AG46,AH46,AI46)</f>
        <v>1</v>
      </c>
      <c r="AM46" t="b">
        <f>IF(Table1[[#This Row],[In vivo?]],IF(Table1[[#This Row],[Cell]],FALSE,TRUE),FALSE)</f>
        <v>1</v>
      </c>
      <c r="AN46" t="b">
        <f>AND(AC46,AL46)</f>
        <v>0</v>
      </c>
      <c r="AO46" t="b">
        <f>IF(Table1[[#This Row],[Cell]],IF(Table1[[#This Row],[In vivo?]],FALSE,TRUE),FALSE)</f>
        <v>0</v>
      </c>
      <c r="AP46" t="b">
        <f>NOT(OR(Table1[[#This Row],[In vivo?]],Table1[[#This Row],[Only in Cell]]))</f>
        <v>0</v>
      </c>
      <c r="AQ46" t="b">
        <f>IF(OR(Table1[[#This Row],[Rodents]],Table1[[#This Row],[Human]],Table1[[#This Row],[Pig]]),OR(ISNUMBER(FIND("pulmonary",C46)),ISNUMBER(FIND("lung",C46))),"NA")</f>
        <v>1</v>
      </c>
      <c r="AR46" t="b">
        <f>IF(OR(Table1[[#This Row],[Rodents]],Table1[[#This Row],[Human]],Table1[[#This Row],[Pig]]),OR(ISNUMBER(FIND("skin",C46)),ISNUMBER(FIND("dermal",C46))),"NA")</f>
        <v>0</v>
      </c>
      <c r="AS46" t="b">
        <f>IF(OR(Table1[[#This Row],[Rodents]],Table1[[#This Row],[Human]],Table1[[#This Row],[Pig]]),OR(ISNUMBER(FIND("liver",C46)),ISNUMBER(FIND("hepat",C46))),"NA")</f>
        <v>0</v>
      </c>
      <c r="AT46" t="b">
        <f>IF(OR(Table1[[#This Row],[Rodents]],Table1[[#This Row],[Human]],Table1[[#This Row],[Pig]]),OR(ISNUMBER(FIND("kidney",C46)),ISNUMBER(FIND("neph",C46))),"NA")</f>
        <v>0</v>
      </c>
      <c r="AU46" t="b">
        <f>IF(OR(Table1[[#This Row],[Rodents]],Table1[[#This Row],[Human]],Table1[[#This Row],[Pig]]),OR(ISNUMBER(FIND("brain",C46)),ISNUMBER(FIND("neur",C46)),ISNUMBER(FIND("nerv",C46))),"NA")</f>
        <v>0</v>
      </c>
      <c r="AV46" t="b">
        <f>IF(OR(Table1[[#This Row],[Rodents]],Table1[[#This Row],[Human]],Table1[[#This Row],[Pig]]),OR(ISNUMBER(FIND("heart",C46)),ISNUMBER(FIND("cardi",C46))),"NA")</f>
        <v>0</v>
      </c>
      <c r="AW46" t="b">
        <f>IF(OR(Table1[[#This Row],[Rodents]],Table1[[#This Row],[Human]],Table1[[#This Row],[Pig]]),OR(ISNUMBER(FIND("gastro",C46)),ISNUMBER(FIND("intesti",C46)),ISNUMBER(FIND("stomach",C46))),"NA")</f>
        <v>0</v>
      </c>
      <c r="AX46" t="b">
        <f>IF(OR(Table1[[#This Row],[Rodents]],Table1[[#This Row],[Human]],Table1[[#This Row],[Pig]]),NOT(OR(AQ46,AR46,AS46,AT46,AU46,AV46,AW46)),"NA")</f>
        <v>0</v>
      </c>
      <c r="AY46" t="b">
        <f>OR(ISNUMBER(FIND("SWCNT",C46)),ISNUMBER(FIND("SWNT",C46)),ISNUMBER(FIND("single-wall",C46)),ISNUMBER(FIND("single wall",C46)),ISNUMBER(FIND("Single wall",C46)),ISNUMBER(FIND("Single-wall",C46)),ISNUMBER(FIND("SWCNT",B46)),ISNUMBER(FIND("SWNT",B46)),ISNUMBER(FIND("single-wall",B46)),ISNUMBER(FIND("single wall",B46)),ISNUMBER(FIND("Single-wall",B46)),ISNUMBER(FIND("Single wall",B46)))</f>
        <v>0</v>
      </c>
      <c r="AZ46" t="b">
        <f>OR(ISNUMBER(FIND("MWCNT",C46)),ISNUMBER(FIND("MWNT",C46)),ISNUMBER(FIND("multi-wall",C46)),ISNUMBER(FIND("multi wall",C46)),ISNUMBER(FIND("multiwall",C46)),ISNUMBER(FIND("Multi-wall",C46)),ISNUMBER(FIND("Multi wall",C46)),ISNUMBER(FIND("Multiwall",C46)),ISNUMBER(FIND("MWCNT",B46)),ISNUMBER(FIND("MWNT",B46)),ISNUMBER(FIND("multi-wall",B46)),ISNUMBER(FIND("multi wall",B46)),ISNUMBER(FIND("multiwall",B46)),ISNUMBER(FIND("Multi-wall",B46)),ISNUMBER(FIND("Multi wall",B46)),ISNUMBER(FIND("Multiwall",B46)),ISNUMBER(FIND("Double-wall",B46)),ISNUMBER(FIND("Double wall",B46)),ISNUMBER(FIND("Doublewall",B46)),ISNUMBER(FIND("double-wall",B46)),ISNUMBER(FIND("double wall",B46)),ISNUMBER(FIND("doublewall",B46)))</f>
        <v>1</v>
      </c>
      <c r="BA46" t="b">
        <f>AND(Table1[[#This Row],[SWCNT]],Table1[[#This Row],[MWCNT]])</f>
        <v>0</v>
      </c>
      <c r="BB46" t="b">
        <f>IF(Table1[[#This Row],[SWCNT]]=TRUE,FALSE,IF(Table1[[#This Row],[MWCNT]]=TRUE,FALSE,TRUE))</f>
        <v>0</v>
      </c>
      <c r="BC46" s="18"/>
    </row>
    <row r="47" spans="1:55" ht="240.5">
      <c r="A47" t="s">
        <v>4075</v>
      </c>
      <c r="B47" s="2" t="s">
        <v>4076</v>
      </c>
      <c r="C47" s="16" t="s">
        <v>4077</v>
      </c>
      <c r="D47" s="17" t="s">
        <v>1995</v>
      </c>
      <c r="E47" s="2">
        <v>2013</v>
      </c>
      <c r="F47" t="b">
        <f>OR(ISNUMBER(FIND("cytotoxic",C47)),ISNUMBER(FIND("Cytotoxic",C47)),ISNUMBER(FIND("cellular toxicity",C47)),ISNUMBER(FIND("cell death",C47)),ISNUMBER(FIND("viable",C47)),ISNUMBER(FIND("phytotoxic",C47)),ISNUMBER(FIND("acute toxicity",C47)),ISNUMBER(FIND("MTT",C47)),ISNUMBER(FIND("survival",C47)),ISNUMBER(FIND("prolifer",C47)),ISNUMBER(FIND("apoptosis",C47)),ISNUMBER(FIND("neurotoxic",C47)),ISNUMBER(FIND("  lysis ",C47)),ISNUMBER(FIND("necrosis",C47)),ISNUMBER(FIND("cellular death",C47))*3,ISNUMBER(FIND("LDH",C47)),ISNUMBER(FIND("Acute toxicity",C47)))</f>
        <v>0</v>
      </c>
      <c r="G47" t="b">
        <f>OR(ISNUMBER(FIND("genotoxic",C47)),ISNUMBER(FIND("genotoxicity",C47)),ISNUMBER(FIND("DNA damage",C47)),ISNUMBER(FIND("DNA",C47)),ISNUMBER(FIND("RNA",C47)),ISNUMBER(FIND("mesothelioma",C47)),ISNUMBER(FIND("carcino",C47)),ISNUMBER(FIND("mutagen",C47)),ISNUMBER(FIND("genetic",C47)))</f>
        <v>0</v>
      </c>
      <c r="H47" t="b">
        <f>OR(ISNUMBER(FIND("inflammatory",C47)),ISNUMBER(FIND("inflamm",C47)))</f>
        <v>1</v>
      </c>
      <c r="I47" t="b">
        <f>OR(ISNUMBER(FIND("immune",C47)),ISNUMBER(FIND("immunological",C47)),ISNUMBER(FIND("interleuk",C47)),ISNUMBER(FIND("platelet activation",C47)),ISNUMBER(FIND("monocyte",C47)),ISNUMBER(FIND("leukocyte",C47)),ISNUMBER(FIND("cytokine",C47)),ISNUMBER(FIND("CD4",C47)),ISNUMBER(FIND("CD8",C47)),ISNUMBER(FIND("T-cell",C47)))</f>
        <v>1</v>
      </c>
      <c r="J47" t="b">
        <f>OR(ISNUMBER(FIND("reactive oxygen",C47)),ISNUMBER(FIND("ROS",C47)),ISNUMBER(FIND("free radical",C47)),ISNUMBER(FIND("oxidative stress",C47)),ISNUMBER(FIND("peroxid",C47)),ISNUMBER(FIND("oxidative",C47)),ISNUMBER(FIND("antioxid",C47)))</f>
        <v>1</v>
      </c>
      <c r="K47" t="b">
        <f>OR(ISNUMBER(FIND("autophag",C47)))</f>
        <v>0</v>
      </c>
      <c r="L47" t="b">
        <f>OR(ISNUMBER(FIND("morpholog",C47)))</f>
        <v>0</v>
      </c>
      <c r="M47" t="b">
        <f>OR(ISNUMBER(FIND("fibrosis",C47)),ISNUMBER(FIND("Fibrosis",C47)),ISNUMBER(FIND("fibrot",C47)))</f>
        <v>0</v>
      </c>
      <c r="N47" t="b">
        <f>OR(ISNUMBER(FIND("offspring",C47)),ISNUMBER(FIND("Parental",C47)),ISNUMBER(FIND("parental",C47)),ISNUMBER(FIND("germline",C47)),ISNUMBER(FIND("reproduc",C47)),ISNUMBER(FIND("embryo",C47)))</f>
        <v>0</v>
      </c>
      <c r="O47" t="b">
        <f>OR(ISNUMBER(FIND("metabol",C47)),ISNUMBER(FIND("Metabol",C47)),ISNUMBER(FIND("digest",C47)),ISNUMBER(FIND("mitochon",C47)))</f>
        <v>0</v>
      </c>
      <c r="P47" t="b">
        <f>OR(ISNUMBER(FIND("ecotox",C47)),ISNUMBER(FIND("Ecotox",B47)),ISNUMBER(FIND("ecotox",B47)),ISNUMBER(FIND("Ecotox",C47)))</f>
        <v>0</v>
      </c>
      <c r="Q47" t="b">
        <f>OR(ISNUMBER(FIND("Bioaccum",C47)),ISNUMBER(FIND("bioaccum",C47)),ISNUMBER(FIND("accum",C47)))</f>
        <v>0</v>
      </c>
      <c r="R47" t="b">
        <f>OR(ISNUMBER(FIND("Occupation",C47)),ISNUMBER(FIND("occupation",C47)),ISNUMBER(FIND("worker",C47)),ISNUMBER(FIND("workforce",C47)))</f>
        <v>0</v>
      </c>
      <c r="S47" t="b">
        <f>NOT(OR(F47,G47,H47,I47,J47,K47,L47,M47,N47,O47,P47,Q47,R47))</f>
        <v>0</v>
      </c>
      <c r="U47" t="b">
        <f>OR(Table1[[#This Row],[Inflammation]],Table1[[#This Row],[Immune]])</f>
        <v>1</v>
      </c>
      <c r="V47" t="b">
        <f>IF(OR(Table1[[#This Row],[Rodents]],Table1[[#This Row],[Human]],Table1[[#This Row],[Pig]]),OR(ISNUMBER(FIND("intratrach",C47)),ISNUMBER(FIND("nasal ",C47)),ISNUMBER(FIND("instill",C47))),"NA")</f>
        <v>1</v>
      </c>
      <c r="W47" t="b">
        <f>IF(OR(Table1[[#This Row],[Rodents]],Table1[[#This Row],[Human]],Table1[[#This Row],[Pig]]),OR(ISNUMBER(FIND("dermal",C47)),ISNUMBER(FIND("skin ",C47))),"NA")</f>
        <v>0</v>
      </c>
      <c r="X47" t="b">
        <f>IF(OR(Table1[[#This Row],[Rodents]],Table1[[#This Row],[Human]],Table1[[#This Row],[Pig]]),OR(ISNUMBER(FIND("injected",C47)),ISNUMBER(FIND("periton",C47)),ISNUMBER(FIND("intrascrot",C47))),"NA")</f>
        <v>0</v>
      </c>
      <c r="Y47" t="b">
        <f>IF(OR(Table1[[#This Row],[Rodents]],Table1[[#This Row],[Human]],Table1[[#This Row],[Pig]]),NOT(OR(Table1[[#This Row],[Inhaled/Intratracheal/intranasal]],Table1[[#This Row],[Dermal]],Table1[[#This Row],[Injected]])),"NA")</f>
        <v>0</v>
      </c>
      <c r="AA47" t="b">
        <f>OR(ISNUMBER(FIND("fish ",C47)),ISNUMBER(FIND("Fish ",C47)),ISNUMBER(FIND("aquatic",C47)),ISNUMBER(FIND("daphnids",C47)),ISNUMBER(FIND("Carcinus maenas",C47)),ISNUMBER(FIND("Daphnia",C47)),ISNUMBER(FIND("Ruditapes philippinarum",C47)),ISNUMBER(FIND("daphnia",C47)),ISNUMBER(FIND("marine",C47)),ISNUMBER(FIND("mussel",C47)),ISNUMBER(FIND("algae",C47)),ISNUMBER(FIND("Donax faba",C47)),ISNUMBER(FIND("estuarine",C47)),ISNUMBER(FIND("snail",C47)),ISNUMBER(FIND("Prorocentrum donghaiense",C47)) )</f>
        <v>0</v>
      </c>
      <c r="AB47" t="b">
        <f>OR(ISNUMBER(FIND(" rat ",C47)),ISNUMBER(FIND(" rats ",C47)),ISNUMBER(FIND(" Rats ",C47)),ISNUMBER(FIND(" Rat ",C47)),ISNUMBER(FIND(" rat.",C47)),ISNUMBER(FIND(" rats.",C47)),ISNUMBER(FIND("mouse",C47)),ISNUMBER(FIND("mice",C47)), ISNUMBER(FIND(" Mice",C47)))</f>
        <v>1</v>
      </c>
      <c r="AC47" t="b">
        <f>OR(ISNUMBER(FIND(" cell ",C47)),ISNUMBER(FIND("fibroblast",C47)),ISNUMBER(FIND("macrophage",C47)),ISNUMBER(FIND("epithelial",C47)),ISNUMBER(FIND("endothelial",C47)),ISNUMBER(FIND("neuron",C47)),ISNUMBER(FIND(" cells ",C47)),ISNUMBER(FIND("RBC",C47)),ISNUMBER(FIND("mitochond",C47)),ISNUMBER(FIND("adipocyte",C47)),ISNUMBER(FIND("osteo",C47)),ISNUMBER(FIND("keratin",C47)),ISNUMBER(FIND(" cell's ",C47)),ISNUMBER(FIND("eukary",C47)),ISNUMBER(FIND("sperm",C47)))</f>
        <v>1</v>
      </c>
      <c r="AD47" t="b">
        <f>OR(ISNUMBER(FIND("human",B47)),ISNUMBER(FIND("workers",B47)),ISNUMBER(FIND("workforces",B47)),ISNUMBER(FIND("occupational",B47)),ISNUMBER(FIND("Case report",B47)),ISNUMBER(FIND("Workplaces",B47)),ISNUMBER(FIND("worker",B47)))</f>
        <v>0</v>
      </c>
      <c r="AE47" t="b">
        <f>OR(ISNUMBER(FIND(" plant ",C47)),ISNUMBER(FIND("Plant ",C47)),ISNUMBER(FIND("tomato",C47)),ISNUMBER(FIND("plants",C47)),ISNUMBER(FIND("Plants",C47)),ISNUMBER(FIND("algae",C47)),ISNUMBER(FIND("lettuce",C47)),ISNUMBER(FIND("green gram sprouts ",C47)),ISNUMBER(FIND("Cucurbita pepo",C47)),ISNUMBER(FIND("bean ",C47)),ISNUMBER(FIND("chloroplast",C47)),ISNUMBER(FIND("chlorophyll",C47)),ISNUMBER(FIND("seedling",C47)),ISNUMBER(FIND("canola",C47)),ISNUMBER(FIND("shoot",C47)),ISNUMBER(FIND("photosynthes",C47)),ISNUMBER(FIND(" leaves ",C47)),,ISNUMBER(FIND("agriculture",C47)),ISNUMBER(FIND(" crops ",C47)))</f>
        <v>0</v>
      </c>
      <c r="AF47" t="b">
        <f>OR(ISNUMBER(FIND("bacteria",C47)),ISNUMBER(FIND("Bacteria",C47)),ISNUMBER(FIND("Bacterium",C47)),ISNUMBER(FIND("bacterium",C47)),ISNUMBER(FIND(" coli ",C47)))</f>
        <v>0</v>
      </c>
      <c r="AG47" t="b">
        <f>OR(ISNUMBER(FIND("fungi",C47)),ISNUMBER(FIND("Fungi",C47)),ISNUMBER(FIND("fungus",C47)),ISNUMBER(FIND("Fungus",C47)),ISNUMBER(FIND("mushroom",C47)),ISNUMBER(FIND("Mushroom",C47)),ISNUMBER(FIND(" mold ",C47)))</f>
        <v>0</v>
      </c>
      <c r="AH47" t="b">
        <f>OR(ISNUMBER(FIND("Pig ",C47)),ISNUMBER(FIND("pig ",C47)),ISNUMBER(FIND("Pigs ",C47)),ISNUMBER(FIND("pigs ",C47)))</f>
        <v>0</v>
      </c>
      <c r="AI47" t="b">
        <f>OR(ISNUMBER(FIND(" C. elegans",C47)),ISNUMBER(FIND("Caenorhabditis elegans",C47)),ISNUMBER(FIND("earthworms",C47)),ISNUMBER(FIND(" Ficopomatus enigmaticus",C47)),ISNUMBER(FIND("larva",C47)),ISNUMBER(FIND("Lumbriculus variegatus",C47)),ISNUMBER(FIND("nematode",C47)))</f>
        <v>0</v>
      </c>
      <c r="AJ47" t="b">
        <f>NOT(OR(AA47,AB47,AC47,AD47,AE47,AF47,AG47,AH47,AI47))</f>
        <v>0</v>
      </c>
      <c r="AL47" t="b">
        <f>OR(AA47,AB47,AD47,AE47,AF47,AG47,AH47,AI47)</f>
        <v>1</v>
      </c>
      <c r="AM47" t="b">
        <f>IF(Table1[[#This Row],[In vivo?]],IF(Table1[[#This Row],[Cell]],FALSE,TRUE),FALSE)</f>
        <v>0</v>
      </c>
      <c r="AN47" t="b">
        <f>AND(AC47,AL47)</f>
        <v>1</v>
      </c>
      <c r="AO47" t="b">
        <f>IF(Table1[[#This Row],[Cell]],IF(Table1[[#This Row],[In vivo?]],FALSE,TRUE),FALSE)</f>
        <v>0</v>
      </c>
      <c r="AP47" t="b">
        <f>NOT(OR(Table1[[#This Row],[In vivo?]],Table1[[#This Row],[Only in Cell]]))</f>
        <v>0</v>
      </c>
      <c r="AQ47" t="b">
        <f>IF(OR(Table1[[#This Row],[Rodents]],Table1[[#This Row],[Human]],Table1[[#This Row],[Pig]]),OR(ISNUMBER(FIND("pulmonary",C47)),ISNUMBER(FIND("lung",C47))),"NA")</f>
        <v>1</v>
      </c>
      <c r="AR47" t="b">
        <f>IF(OR(Table1[[#This Row],[Rodents]],Table1[[#This Row],[Human]],Table1[[#This Row],[Pig]]),OR(ISNUMBER(FIND("skin",C47)),ISNUMBER(FIND("dermal",C47))),"NA")</f>
        <v>0</v>
      </c>
      <c r="AS47" t="b">
        <f>IF(OR(Table1[[#This Row],[Rodents]],Table1[[#This Row],[Human]],Table1[[#This Row],[Pig]]),OR(ISNUMBER(FIND("liver",C47)),ISNUMBER(FIND("hepat",C47))),"NA")</f>
        <v>1</v>
      </c>
      <c r="AT47" t="b">
        <f>IF(OR(Table1[[#This Row],[Rodents]],Table1[[#This Row],[Human]],Table1[[#This Row],[Pig]]),OR(ISNUMBER(FIND("kidney",C47)),ISNUMBER(FIND("neph",C47))),"NA")</f>
        <v>0</v>
      </c>
      <c r="AU47" t="b">
        <f>IF(OR(Table1[[#This Row],[Rodents]],Table1[[#This Row],[Human]],Table1[[#This Row],[Pig]]),OR(ISNUMBER(FIND("brain",C47)),ISNUMBER(FIND("neur",C47)),ISNUMBER(FIND("nerv",C47))),"NA")</f>
        <v>0</v>
      </c>
      <c r="AV47" t="b">
        <f>IF(OR(Table1[[#This Row],[Rodents]],Table1[[#This Row],[Human]],Table1[[#This Row],[Pig]]),OR(ISNUMBER(FIND("heart",C47)),ISNUMBER(FIND("cardi",C47))),"NA")</f>
        <v>0</v>
      </c>
      <c r="AW47" t="b">
        <f>IF(OR(Table1[[#This Row],[Rodents]],Table1[[#This Row],[Human]],Table1[[#This Row],[Pig]]),OR(ISNUMBER(FIND("gastro",C47)),ISNUMBER(FIND("intesti",C47)),ISNUMBER(FIND("stomach",C47))),"NA")</f>
        <v>0</v>
      </c>
      <c r="AX47" t="b">
        <f>IF(OR(Table1[[#This Row],[Rodents]],Table1[[#This Row],[Human]],Table1[[#This Row],[Pig]]),NOT(OR(AQ47,AR47,AS47,AT47,AU47,AV47,AW47)),"NA")</f>
        <v>0</v>
      </c>
      <c r="AY47" t="b">
        <f>OR(ISNUMBER(FIND("SWCNT",C47)),ISNUMBER(FIND("SWNT",C47)),ISNUMBER(FIND("single-wall",C47)),ISNUMBER(FIND("single wall",C47)),ISNUMBER(FIND("Single wall",C47)),ISNUMBER(FIND("Single-wall",C47)),ISNUMBER(FIND("SWCNT",B47)),ISNUMBER(FIND("SWNT",B47)),ISNUMBER(FIND("single-wall",B47)),ISNUMBER(FIND("single wall",B47)),ISNUMBER(FIND("Single-wall",B47)),ISNUMBER(FIND("Single wall",B47)))</f>
        <v>0</v>
      </c>
      <c r="AZ47" t="b">
        <f>OR(ISNUMBER(FIND("MWCNT",C47)),ISNUMBER(FIND("MWNT",C47)),ISNUMBER(FIND("multi-wall",C47)),ISNUMBER(FIND("multi wall",C47)),ISNUMBER(FIND("multiwall",C47)),ISNUMBER(FIND("Multi-wall",C47)),ISNUMBER(FIND("Multi wall",C47)),ISNUMBER(FIND("Multiwall",C47)),ISNUMBER(FIND("MWCNT",B47)),ISNUMBER(FIND("MWNT",B47)),ISNUMBER(FIND("multi-wall",B47)),ISNUMBER(FIND("multi wall",B47)),ISNUMBER(FIND("multiwall",B47)),ISNUMBER(FIND("Multi-wall",B47)),ISNUMBER(FIND("Multi wall",B47)),ISNUMBER(FIND("Multiwall",B47)),ISNUMBER(FIND("Double-wall",B47)),ISNUMBER(FIND("Double wall",B47)),ISNUMBER(FIND("Doublewall",B47)),ISNUMBER(FIND("double-wall",B47)),ISNUMBER(FIND("double wall",B47)),ISNUMBER(FIND("doublewall",B47)))</f>
        <v>0</v>
      </c>
      <c r="BA47" t="b">
        <f>AND(Table1[[#This Row],[SWCNT]],Table1[[#This Row],[MWCNT]])</f>
        <v>0</v>
      </c>
      <c r="BB47" t="b">
        <f>IF(Table1[[#This Row],[SWCNT]]=TRUE,FALSE,IF(Table1[[#This Row],[MWCNT]]=TRUE,FALSE,TRUE))</f>
        <v>1</v>
      </c>
      <c r="BC47" s="18"/>
    </row>
    <row r="48" spans="1:55" ht="166.5">
      <c r="A48" t="s">
        <v>4270</v>
      </c>
      <c r="B48" s="2" t="s">
        <v>4272</v>
      </c>
      <c r="C48" s="16" t="s">
        <v>4274</v>
      </c>
      <c r="D48" s="17" t="s">
        <v>4276</v>
      </c>
      <c r="E48" s="2">
        <v>2013</v>
      </c>
      <c r="F48" t="b">
        <f>OR(ISNUMBER(FIND("cytotoxic",C48)),ISNUMBER(FIND("Cytotoxic",C48)),ISNUMBER(FIND("cellular toxicity",C48)),ISNUMBER(FIND("cell death",C48)),ISNUMBER(FIND("viable",C48)),ISNUMBER(FIND("phytotoxic",C48)),ISNUMBER(FIND("acute toxicity",C48)),ISNUMBER(FIND("MTT",C48)),ISNUMBER(FIND("survival",C48)),ISNUMBER(FIND("prolifer",C48)),ISNUMBER(FIND("apoptosis",C48)),ISNUMBER(FIND("neurotoxic",C48)),ISNUMBER(FIND("  lysis ",C48)),ISNUMBER(FIND("necrosis",C48)),ISNUMBER(FIND("cellular death",C48))*3,ISNUMBER(FIND("LDH",C48)),ISNUMBER(FIND("Acute toxicity",C48)))</f>
        <v>0</v>
      </c>
      <c r="G48" t="b">
        <f>OR(ISNUMBER(FIND("genotoxic",C48)),ISNUMBER(FIND("genotoxicity",C48)),ISNUMBER(FIND("DNA damage",C48)),ISNUMBER(FIND("DNA",C48)),ISNUMBER(FIND("RNA",C48)),ISNUMBER(FIND("mesothelioma",C48)),ISNUMBER(FIND("carcino",C48)),ISNUMBER(FIND("mutagen",C48)),ISNUMBER(FIND("genetic",C48)))</f>
        <v>0</v>
      </c>
      <c r="H48" t="b">
        <f>OR(ISNUMBER(FIND("inflammatory",C48)),ISNUMBER(FIND("inflamm",C48)))</f>
        <v>1</v>
      </c>
      <c r="I48" t="b">
        <f>OR(ISNUMBER(FIND("immune",C48)),ISNUMBER(FIND("immunological",C48)),ISNUMBER(FIND("interleuk",C48)),ISNUMBER(FIND("platelet activation",C48)),ISNUMBER(FIND("monocyte",C48)),ISNUMBER(FIND("leukocyte",C48)),ISNUMBER(FIND("cytokine",C48)),ISNUMBER(FIND("CD4",C48)),ISNUMBER(FIND("CD8",C48)),ISNUMBER(FIND("T-cell",C48)))</f>
        <v>0</v>
      </c>
      <c r="J48" t="b">
        <f>OR(ISNUMBER(FIND("reactive oxygen",C48)),ISNUMBER(FIND("ROS",C48)),ISNUMBER(FIND("free radical",C48)),ISNUMBER(FIND("oxidative stress",C48)),ISNUMBER(FIND("peroxid",C48)),ISNUMBER(FIND("oxidative",C48)),ISNUMBER(FIND("antioxid",C48)))</f>
        <v>0</v>
      </c>
      <c r="K48" t="b">
        <f>OR(ISNUMBER(FIND("autophag",C48)))</f>
        <v>0</v>
      </c>
      <c r="L48" t="b">
        <f>OR(ISNUMBER(FIND("morpholog",C48)))</f>
        <v>1</v>
      </c>
      <c r="M48" t="b">
        <f>OR(ISNUMBER(FIND("fibrosis",C48)),ISNUMBER(FIND("Fibrosis",C48)),ISNUMBER(FIND("fibrot",C48)))</f>
        <v>0</v>
      </c>
      <c r="N48" t="b">
        <f>OR(ISNUMBER(FIND("offspring",C48)),ISNUMBER(FIND("Parental",C48)),ISNUMBER(FIND("parental",C48)),ISNUMBER(FIND("germline",C48)),ISNUMBER(FIND("reproduc",C48)),ISNUMBER(FIND("embryo",C48)))</f>
        <v>0</v>
      </c>
      <c r="O48" t="b">
        <f>OR(ISNUMBER(FIND("metabol",C48)),ISNUMBER(FIND("Metabol",C48)),ISNUMBER(FIND("digest",C48)),ISNUMBER(FIND("mitochon",C48)))</f>
        <v>0</v>
      </c>
      <c r="P48" t="b">
        <f>OR(ISNUMBER(FIND("ecotox",C48)),ISNUMBER(FIND("Ecotox",B48)),ISNUMBER(FIND("ecotox",B48)),ISNUMBER(FIND("Ecotox",C48)))</f>
        <v>0</v>
      </c>
      <c r="Q48" t="b">
        <f>OR(ISNUMBER(FIND("Bioaccum",C48)),ISNUMBER(FIND("bioaccum",C48)),ISNUMBER(FIND("accum",C48)))</f>
        <v>0</v>
      </c>
      <c r="R48" t="b">
        <f>OR(ISNUMBER(FIND("Occupation",C48)),ISNUMBER(FIND("occupation",C48)),ISNUMBER(FIND("worker",C48)),ISNUMBER(FIND("workforce",C48)))</f>
        <v>0</v>
      </c>
      <c r="S48" t="b">
        <f>NOT(OR(F48,G48,H48,I48,J48,K48,L48,M48,N48,O48,P48,Q48,R48))</f>
        <v>0</v>
      </c>
      <c r="U48" t="b">
        <f>OR(Table1[[#This Row],[Inflammation]],Table1[[#This Row],[Immune]])</f>
        <v>1</v>
      </c>
      <c r="V48" t="str">
        <f>IF(OR(Table1[[#This Row],[Rodents]],Table1[[#This Row],[Human]],Table1[[#This Row],[Pig]]),OR(ISNUMBER(FIND("intratrach",C48)),ISNUMBER(FIND("nasal ",C48)),ISNUMBER(FIND("instill",C48))),"NA")</f>
        <v>NA</v>
      </c>
      <c r="W48" t="str">
        <f>IF(OR(Table1[[#This Row],[Rodents]],Table1[[#This Row],[Human]],Table1[[#This Row],[Pig]]),OR(ISNUMBER(FIND("dermal",C48)),ISNUMBER(FIND("skin ",C48))),"NA")</f>
        <v>NA</v>
      </c>
      <c r="X48" t="str">
        <f>IF(OR(Table1[[#This Row],[Rodents]],Table1[[#This Row],[Human]],Table1[[#This Row],[Pig]]),OR(ISNUMBER(FIND("injected",C48)),ISNUMBER(FIND("periton",C48)),ISNUMBER(FIND("intrascrot",C48))),"NA")</f>
        <v>NA</v>
      </c>
      <c r="Y48" t="str">
        <f>IF(OR(Table1[[#This Row],[Rodents]],Table1[[#This Row],[Human]],Table1[[#This Row],[Pig]]),NOT(OR(Table1[[#This Row],[Inhaled/Intratracheal/intranasal]],Table1[[#This Row],[Dermal]],Table1[[#This Row],[Injected]])),"NA")</f>
        <v>NA</v>
      </c>
      <c r="AA48" t="b">
        <f>OR(ISNUMBER(FIND("fish ",C48)),ISNUMBER(FIND("Fish ",C48)),ISNUMBER(FIND("aquatic",C48)),ISNUMBER(FIND("daphnids",C48)),ISNUMBER(FIND("Carcinus maenas",C48)),ISNUMBER(FIND("Daphnia",C48)),ISNUMBER(FIND("Ruditapes philippinarum",C48)),ISNUMBER(FIND("daphnia",C48)),ISNUMBER(FIND("marine",C48)),ISNUMBER(FIND("mussel",C48)),ISNUMBER(FIND("algae",C48)),ISNUMBER(FIND("Donax faba",C48)),ISNUMBER(FIND("estuarine",C48)),ISNUMBER(FIND("snail",C48)),ISNUMBER(FIND("Prorocentrum donghaiense",C48)) )</f>
        <v>0</v>
      </c>
      <c r="AB48" t="b">
        <f>OR(ISNUMBER(FIND(" rat ",C48)),ISNUMBER(FIND(" rats ",C48)),ISNUMBER(FIND(" Rats ",C48)),ISNUMBER(FIND(" Rat ",C48)),ISNUMBER(FIND(" rat.",C48)),ISNUMBER(FIND(" rats.",C48)),ISNUMBER(FIND("mouse",C48)),ISNUMBER(FIND("mice",C48)), ISNUMBER(FIND(" Mice",C48)))</f>
        <v>0</v>
      </c>
      <c r="AC48" t="b">
        <f>OR(ISNUMBER(FIND(" cell ",C48)),ISNUMBER(FIND("fibroblast",C48)),ISNUMBER(FIND("macrophage",C48)),ISNUMBER(FIND("epithelial",C48)),ISNUMBER(FIND("endothelial",C48)),ISNUMBER(FIND("neuron",C48)),ISNUMBER(FIND(" cells ",C48)),ISNUMBER(FIND("RBC",C48)),ISNUMBER(FIND("mitochond",C48)),ISNUMBER(FIND("adipocyte",C48)),ISNUMBER(FIND("osteo",C48)),ISNUMBER(FIND("keratin",C48)),ISNUMBER(FIND(" cell's ",C48)),ISNUMBER(FIND("eukary",C48)),ISNUMBER(FIND("sperm",C48)))</f>
        <v>1</v>
      </c>
      <c r="AD48" t="b">
        <f>OR(ISNUMBER(FIND("human",B48)),ISNUMBER(FIND("workers",B48)),ISNUMBER(FIND("workforces",B48)),ISNUMBER(FIND("occupational",B48)),ISNUMBER(FIND("Case report",B48)),ISNUMBER(FIND("Workplaces",B48)),ISNUMBER(FIND("worker",B48)))</f>
        <v>0</v>
      </c>
      <c r="AE48" t="b">
        <f>OR(ISNUMBER(FIND(" plant ",C48)),ISNUMBER(FIND("Plant ",C48)),ISNUMBER(FIND("tomato",C48)),ISNUMBER(FIND("plants",C48)),ISNUMBER(FIND("Plants",C48)),ISNUMBER(FIND("algae",C48)),ISNUMBER(FIND("lettuce",C48)),ISNUMBER(FIND("green gram sprouts ",C48)),ISNUMBER(FIND("Cucurbita pepo",C48)),ISNUMBER(FIND("bean ",C48)),ISNUMBER(FIND("chloroplast",C48)),ISNUMBER(FIND("chlorophyll",C48)),ISNUMBER(FIND("seedling",C48)),ISNUMBER(FIND("canola",C48)),ISNUMBER(FIND("shoot",C48)),ISNUMBER(FIND("photosynthes",C48)),ISNUMBER(FIND(" leaves ",C48)),,ISNUMBER(FIND("agriculture",C48)),ISNUMBER(FIND(" crops ",C48)))</f>
        <v>0</v>
      </c>
      <c r="AF48" t="b">
        <f>OR(ISNUMBER(FIND("bacteria",C48)),ISNUMBER(FIND("Bacteria",C48)),ISNUMBER(FIND("Bacterium",C48)),ISNUMBER(FIND("bacterium",C48)),ISNUMBER(FIND(" coli ",C48)))</f>
        <v>0</v>
      </c>
      <c r="AG48" t="b">
        <f>OR(ISNUMBER(FIND("fungi",C48)),ISNUMBER(FIND("Fungi",C48)),ISNUMBER(FIND("fungus",C48)),ISNUMBER(FIND("Fungus",C48)),ISNUMBER(FIND("mushroom",C48)),ISNUMBER(FIND("Mushroom",C48)),ISNUMBER(FIND(" mold ",C48)))</f>
        <v>0</v>
      </c>
      <c r="AH48" t="b">
        <f>OR(ISNUMBER(FIND("Pig ",C48)),ISNUMBER(FIND("pig ",C48)),ISNUMBER(FIND("Pigs ",C48)),ISNUMBER(FIND("pigs ",C48)))</f>
        <v>0</v>
      </c>
      <c r="AI48" t="b">
        <f>OR(ISNUMBER(FIND(" C. elegans",C48)),ISNUMBER(FIND("Caenorhabditis elegans",C48)),ISNUMBER(FIND("earthworms",C48)),ISNUMBER(FIND(" Ficopomatus enigmaticus",C48)),ISNUMBER(FIND("larva",C48)),ISNUMBER(FIND("Lumbriculus variegatus",C48)),ISNUMBER(FIND("nematode",C48)))</f>
        <v>0</v>
      </c>
      <c r="AJ48" t="b">
        <f>NOT(OR(AA48,AB48,AC48,AD48,AE48,AF48,AG48,AH48,AI48))</f>
        <v>0</v>
      </c>
      <c r="AL48" t="b">
        <f>OR(AA48,AB48,AD48,AE48,AF48,AG48,AH48,AI48)</f>
        <v>0</v>
      </c>
      <c r="AM48" t="b">
        <f>IF(Table1[[#This Row],[In vivo?]],IF(Table1[[#This Row],[Cell]],FALSE,TRUE),FALSE)</f>
        <v>0</v>
      </c>
      <c r="AN48" t="b">
        <f>AND(AC48,AL48)</f>
        <v>0</v>
      </c>
      <c r="AO48" t="b">
        <f>IF(Table1[[#This Row],[Cell]],IF(Table1[[#This Row],[In vivo?]],FALSE,TRUE),FALSE)</f>
        <v>1</v>
      </c>
      <c r="AP48" t="b">
        <f>NOT(OR(Table1[[#This Row],[In vivo?]],Table1[[#This Row],[Only in Cell]]))</f>
        <v>0</v>
      </c>
      <c r="AQ48" t="str">
        <f>IF(OR(Table1[[#This Row],[Rodents]],Table1[[#This Row],[Human]],Table1[[#This Row],[Pig]]),OR(ISNUMBER(FIND("pulmonary",C48)),ISNUMBER(FIND("lung",C48))),"NA")</f>
        <v>NA</v>
      </c>
      <c r="AR48" t="str">
        <f>IF(OR(Table1[[#This Row],[Rodents]],Table1[[#This Row],[Human]],Table1[[#This Row],[Pig]]),OR(ISNUMBER(FIND("skin",C48)),ISNUMBER(FIND("dermal",C48))),"NA")</f>
        <v>NA</v>
      </c>
      <c r="AS48" t="str">
        <f>IF(OR(Table1[[#This Row],[Rodents]],Table1[[#This Row],[Human]],Table1[[#This Row],[Pig]]),OR(ISNUMBER(FIND("liver",C48)),ISNUMBER(FIND("hepat",C48))),"NA")</f>
        <v>NA</v>
      </c>
      <c r="AT48" t="str">
        <f>IF(OR(Table1[[#This Row],[Rodents]],Table1[[#This Row],[Human]],Table1[[#This Row],[Pig]]),OR(ISNUMBER(FIND("kidney",C48)),ISNUMBER(FIND("neph",C48))),"NA")</f>
        <v>NA</v>
      </c>
      <c r="AU48" t="str">
        <f>IF(OR(Table1[[#This Row],[Rodents]],Table1[[#This Row],[Human]],Table1[[#This Row],[Pig]]),OR(ISNUMBER(FIND("brain",C48)),ISNUMBER(FIND("neur",C48)),ISNUMBER(FIND("nerv",C48))),"NA")</f>
        <v>NA</v>
      </c>
      <c r="AV48" t="str">
        <f>IF(OR(Table1[[#This Row],[Rodents]],Table1[[#This Row],[Human]],Table1[[#This Row],[Pig]]),OR(ISNUMBER(FIND("heart",C48)),ISNUMBER(FIND("cardi",C48))),"NA")</f>
        <v>NA</v>
      </c>
      <c r="AW48" t="str">
        <f>IF(OR(Table1[[#This Row],[Rodents]],Table1[[#This Row],[Human]],Table1[[#This Row],[Pig]]),OR(ISNUMBER(FIND("gastro",C48)),ISNUMBER(FIND("intesti",C48)),ISNUMBER(FIND("stomach",C48))),"NA")</f>
        <v>NA</v>
      </c>
      <c r="AX48" t="str">
        <f>IF(OR(Table1[[#This Row],[Rodents]],Table1[[#This Row],[Human]],Table1[[#This Row],[Pig]]),NOT(OR(AQ48,AR48,AS48,AT48,AU48,AV48,AW48)),"NA")</f>
        <v>NA</v>
      </c>
      <c r="AY48" t="b">
        <f>OR(ISNUMBER(FIND("SWCNT",C48)),ISNUMBER(FIND("SWNT",C48)),ISNUMBER(FIND("single-wall",C48)),ISNUMBER(FIND("single wall",C48)),ISNUMBER(FIND("Single wall",C48)),ISNUMBER(FIND("Single-wall",C48)),ISNUMBER(FIND("SWCNT",B48)),ISNUMBER(FIND("SWNT",B48)),ISNUMBER(FIND("single-wall",B48)),ISNUMBER(FIND("single wall",B48)),ISNUMBER(FIND("Single-wall",B48)),ISNUMBER(FIND("Single wall",B48)))</f>
        <v>0</v>
      </c>
      <c r="AZ48" t="b">
        <f>OR(ISNUMBER(FIND("MWCNT",C48)),ISNUMBER(FIND("MWNT",C48)),ISNUMBER(FIND("multi-wall",C48)),ISNUMBER(FIND("multi wall",C48)),ISNUMBER(FIND("multiwall",C48)),ISNUMBER(FIND("Multi-wall",C48)),ISNUMBER(FIND("Multi wall",C48)),ISNUMBER(FIND("Multiwall",C48)),ISNUMBER(FIND("MWCNT",B48)),ISNUMBER(FIND("MWNT",B48)),ISNUMBER(FIND("multi-wall",B48)),ISNUMBER(FIND("multi wall",B48)),ISNUMBER(FIND("multiwall",B48)),ISNUMBER(FIND("Multi-wall",B48)),ISNUMBER(FIND("Multi wall",B48)),ISNUMBER(FIND("Multiwall",B48)),ISNUMBER(FIND("Double-wall",B48)),ISNUMBER(FIND("Double wall",B48)),ISNUMBER(FIND("Doublewall",B48)),ISNUMBER(FIND("double-wall",B48)),ISNUMBER(FIND("double wall",B48)),ISNUMBER(FIND("doublewall",B48)))</f>
        <v>0</v>
      </c>
      <c r="BA48" t="b">
        <f>AND(Table1[[#This Row],[SWCNT]],Table1[[#This Row],[MWCNT]])</f>
        <v>0</v>
      </c>
      <c r="BB48" t="b">
        <f>IF(Table1[[#This Row],[SWCNT]]=TRUE,FALSE,IF(Table1[[#This Row],[MWCNT]]=TRUE,FALSE,TRUE))</f>
        <v>1</v>
      </c>
      <c r="BC48" s="18"/>
    </row>
    <row r="49" spans="1:55" ht="203.5">
      <c r="A49" t="s">
        <v>4336</v>
      </c>
      <c r="B49" s="2" t="s">
        <v>4338</v>
      </c>
      <c r="C49" s="16" t="s">
        <v>4340</v>
      </c>
      <c r="D49" s="17" t="s">
        <v>403</v>
      </c>
      <c r="E49" s="2">
        <v>2012</v>
      </c>
      <c r="F49" t="b">
        <f>OR(ISNUMBER(FIND("cytotoxic",C49)),ISNUMBER(FIND("Cytotoxic",C49)),ISNUMBER(FIND("cellular toxicity",C49)),ISNUMBER(FIND("cell death",C49)),ISNUMBER(FIND("viable",C49)),ISNUMBER(FIND("phytotoxic",C49)),ISNUMBER(FIND("acute toxicity",C49)),ISNUMBER(FIND("MTT",C49)),ISNUMBER(FIND("survival",C49)),ISNUMBER(FIND("prolifer",C49)),ISNUMBER(FIND("apoptosis",C49)),ISNUMBER(FIND("neurotoxic",C49)),ISNUMBER(FIND("  lysis ",C49)),ISNUMBER(FIND("necrosis",C49)),ISNUMBER(FIND("cellular death",C49))*3,ISNUMBER(FIND("LDH",C49)),ISNUMBER(FIND("Acute toxicity",C49)))</f>
        <v>0</v>
      </c>
      <c r="G49" t="b">
        <f>OR(ISNUMBER(FIND("genotoxic",C49)),ISNUMBER(FIND("genotoxicity",C49)),ISNUMBER(FIND("DNA damage",C49)),ISNUMBER(FIND("DNA",C49)),ISNUMBER(FIND("RNA",C49)),ISNUMBER(FIND("mesothelioma",C49)),ISNUMBER(FIND("carcino",C49)),ISNUMBER(FIND("mutagen",C49)),ISNUMBER(FIND("genetic",C49)))</f>
        <v>0</v>
      </c>
      <c r="H49" t="b">
        <f>OR(ISNUMBER(FIND("inflammatory",C49)),ISNUMBER(FIND("inflamm",C49)))</f>
        <v>1</v>
      </c>
      <c r="I49" t="b">
        <f>OR(ISNUMBER(FIND("immune",C49)),ISNUMBER(FIND("immunological",C49)),ISNUMBER(FIND("interleuk",C49)),ISNUMBER(FIND("platelet activation",C49)),ISNUMBER(FIND("monocyte",C49)),ISNUMBER(FIND("leukocyte",C49)),ISNUMBER(FIND("cytokine",C49)),ISNUMBER(FIND("CD4",C49)),ISNUMBER(FIND("CD8",C49)),ISNUMBER(FIND("T-cell",C49)))</f>
        <v>0</v>
      </c>
      <c r="J49" t="b">
        <f>OR(ISNUMBER(FIND("reactive oxygen",C49)),ISNUMBER(FIND("ROS",C49)),ISNUMBER(FIND("free radical",C49)),ISNUMBER(FIND("oxidative stress",C49)),ISNUMBER(FIND("peroxid",C49)),ISNUMBER(FIND("oxidative",C49)),ISNUMBER(FIND("antioxid",C49)))</f>
        <v>0</v>
      </c>
      <c r="K49" t="b">
        <f>OR(ISNUMBER(FIND("autophag",C49)))</f>
        <v>0</v>
      </c>
      <c r="L49" t="b">
        <f>OR(ISNUMBER(FIND("morpholog",C49)))</f>
        <v>0</v>
      </c>
      <c r="M49" t="b">
        <f>OR(ISNUMBER(FIND("fibrosis",C49)),ISNUMBER(FIND("Fibrosis",C49)),ISNUMBER(FIND("fibrot",C49)))</f>
        <v>1</v>
      </c>
      <c r="N49" t="b">
        <f>OR(ISNUMBER(FIND("offspring",C49)),ISNUMBER(FIND("Parental",C49)),ISNUMBER(FIND("parental",C49)),ISNUMBER(FIND("germline",C49)),ISNUMBER(FIND("reproduc",C49)),ISNUMBER(FIND("embryo",C49)))</f>
        <v>0</v>
      </c>
      <c r="O49" t="b">
        <f>OR(ISNUMBER(FIND("metabol",C49)),ISNUMBER(FIND("Metabol",C49)),ISNUMBER(FIND("digest",C49)),ISNUMBER(FIND("mitochon",C49)))</f>
        <v>0</v>
      </c>
      <c r="P49" t="b">
        <f>OR(ISNUMBER(FIND("ecotox",C49)),ISNUMBER(FIND("Ecotox",B49)),ISNUMBER(FIND("ecotox",B49)),ISNUMBER(FIND("Ecotox",C49)))</f>
        <v>0</v>
      </c>
      <c r="Q49" t="b">
        <f>OR(ISNUMBER(FIND("Bioaccum",C49)),ISNUMBER(FIND("bioaccum",C49)),ISNUMBER(FIND("accum",C49)))</f>
        <v>0</v>
      </c>
      <c r="R49" t="b">
        <f>OR(ISNUMBER(FIND("Occupation",C49)),ISNUMBER(FIND("occupation",C49)),ISNUMBER(FIND("worker",C49)),ISNUMBER(FIND("workforce",C49)))</f>
        <v>0</v>
      </c>
      <c r="S49" t="b">
        <f>NOT(OR(F49,G49,H49,I49,J49,K49,L49,M49,N49,O49,P49,Q49,R49))</f>
        <v>0</v>
      </c>
      <c r="U49" t="b">
        <f>OR(Table1[[#This Row],[Inflammation]],Table1[[#This Row],[Immune]])</f>
        <v>1</v>
      </c>
      <c r="V49" t="b">
        <f>IF(OR(Table1[[#This Row],[Rodents]],Table1[[#This Row],[Human]],Table1[[#This Row],[Pig]]),OR(ISNUMBER(FIND("intratrach",C49)),ISNUMBER(FIND("nasal ",C49)),ISNUMBER(FIND("instill",C49))),"NA")</f>
        <v>0</v>
      </c>
      <c r="W49" t="b">
        <f>IF(OR(Table1[[#This Row],[Rodents]],Table1[[#This Row],[Human]],Table1[[#This Row],[Pig]]),OR(ISNUMBER(FIND("dermal",C49)),ISNUMBER(FIND("skin ",C49))),"NA")</f>
        <v>0</v>
      </c>
      <c r="X49" t="b">
        <f>IF(OR(Table1[[#This Row],[Rodents]],Table1[[#This Row],[Human]],Table1[[#This Row],[Pig]]),OR(ISNUMBER(FIND("injected",C49)),ISNUMBER(FIND("periton",C49)),ISNUMBER(FIND("intrascrot",C49))),"NA")</f>
        <v>1</v>
      </c>
      <c r="Y49" t="b">
        <f>IF(OR(Table1[[#This Row],[Rodents]],Table1[[#This Row],[Human]],Table1[[#This Row],[Pig]]),NOT(OR(Table1[[#This Row],[Inhaled/Intratracheal/intranasal]],Table1[[#This Row],[Dermal]],Table1[[#This Row],[Injected]])),"NA")</f>
        <v>0</v>
      </c>
      <c r="AA49" t="b">
        <f>OR(ISNUMBER(FIND("fish ",C49)),ISNUMBER(FIND("Fish ",C49)),ISNUMBER(FIND("aquatic",C49)),ISNUMBER(FIND("daphnids",C49)),ISNUMBER(FIND("Carcinus maenas",C49)),ISNUMBER(FIND("Daphnia",C49)),ISNUMBER(FIND("Ruditapes philippinarum",C49)),ISNUMBER(FIND("daphnia",C49)),ISNUMBER(FIND("marine",C49)),ISNUMBER(FIND("mussel",C49)),ISNUMBER(FIND("algae",C49)),ISNUMBER(FIND("Donax faba",C49)),ISNUMBER(FIND("estuarine",C49)),ISNUMBER(FIND("snail",C49)),ISNUMBER(FIND("Prorocentrum donghaiense",C49)) )</f>
        <v>0</v>
      </c>
      <c r="AB49" t="b">
        <f>OR(ISNUMBER(FIND(" rat ",C49)),ISNUMBER(FIND(" rats ",C49)),ISNUMBER(FIND(" Rats ",C49)),ISNUMBER(FIND(" Rat ",C49)),ISNUMBER(FIND(" rat.",C49)),ISNUMBER(FIND(" rats.",C49)),ISNUMBER(FIND("mouse",C49)),ISNUMBER(FIND("mice",C49)), ISNUMBER(FIND(" Mice",C49)))</f>
        <v>1</v>
      </c>
      <c r="AC49" t="b">
        <f>OR(ISNUMBER(FIND(" cell ",C49)),ISNUMBER(FIND("fibroblast",C49)),ISNUMBER(FIND("macrophage",C49)),ISNUMBER(FIND("epithelial",C49)),ISNUMBER(FIND("endothelial",C49)),ISNUMBER(FIND("neuron",C49)),ISNUMBER(FIND(" cells ",C49)),ISNUMBER(FIND("RBC",C49)),ISNUMBER(FIND("mitochond",C49)),ISNUMBER(FIND("adipocyte",C49)),ISNUMBER(FIND("osteo",C49)),ISNUMBER(FIND("keratin",C49)),ISNUMBER(FIND(" cell's ",C49)),ISNUMBER(FIND("eukary",C49)),ISNUMBER(FIND("sperm",C49)))</f>
        <v>1</v>
      </c>
      <c r="AD49" t="b">
        <f>OR(ISNUMBER(FIND("human",B49)),ISNUMBER(FIND("workers",B49)),ISNUMBER(FIND("workforces",B49)),ISNUMBER(FIND("occupational",B49)),ISNUMBER(FIND("Case report",B49)),ISNUMBER(FIND("Workplaces",B49)),ISNUMBER(FIND("worker",B49)))</f>
        <v>0</v>
      </c>
      <c r="AE49" t="b">
        <f>OR(ISNUMBER(FIND(" plant ",C49)),ISNUMBER(FIND("Plant ",C49)),ISNUMBER(FIND("tomato",C49)),ISNUMBER(FIND("plants",C49)),ISNUMBER(FIND("Plants",C49)),ISNUMBER(FIND("algae",C49)),ISNUMBER(FIND("lettuce",C49)),ISNUMBER(FIND("green gram sprouts ",C49)),ISNUMBER(FIND("Cucurbita pepo",C49)),ISNUMBER(FIND("bean ",C49)),ISNUMBER(FIND("chloroplast",C49)),ISNUMBER(FIND("chlorophyll",C49)),ISNUMBER(FIND("seedling",C49)),ISNUMBER(FIND("canola",C49)),ISNUMBER(FIND("shoot",C49)),ISNUMBER(FIND("photosynthes",C49)),ISNUMBER(FIND(" leaves ",C49)),,ISNUMBER(FIND("agriculture",C49)),ISNUMBER(FIND(" crops ",C49)))</f>
        <v>0</v>
      </c>
      <c r="AF49" t="b">
        <f>OR(ISNUMBER(FIND("bacteria",C49)),ISNUMBER(FIND("Bacteria",C49)),ISNUMBER(FIND("Bacterium",C49)),ISNUMBER(FIND("bacterium",C49)),ISNUMBER(FIND(" coli ",C49)))</f>
        <v>0</v>
      </c>
      <c r="AG49" t="b">
        <f>OR(ISNUMBER(FIND("fungi",C49)),ISNUMBER(FIND("Fungi",C49)),ISNUMBER(FIND("fungus",C49)),ISNUMBER(FIND("Fungus",C49)),ISNUMBER(FIND("mushroom",C49)),ISNUMBER(FIND("Mushroom",C49)),ISNUMBER(FIND(" mold ",C49)))</f>
        <v>0</v>
      </c>
      <c r="AH49" t="b">
        <f>OR(ISNUMBER(FIND("Pig ",C49)),ISNUMBER(FIND("pig ",C49)),ISNUMBER(FIND("Pigs ",C49)),ISNUMBER(FIND("pigs ",C49)))</f>
        <v>0</v>
      </c>
      <c r="AI49" t="b">
        <f>OR(ISNUMBER(FIND(" C. elegans",C49)),ISNUMBER(FIND("Caenorhabditis elegans",C49)),ISNUMBER(FIND("earthworms",C49)),ISNUMBER(FIND(" Ficopomatus enigmaticus",C49)),ISNUMBER(FIND("larva",C49)),ISNUMBER(FIND("Lumbriculus variegatus",C49)),ISNUMBER(FIND("nematode",C49)))</f>
        <v>0</v>
      </c>
      <c r="AJ49" t="b">
        <f>NOT(OR(AA49,AB49,AC49,AD49,AE49,AF49,AG49,AH49,AI49))</f>
        <v>0</v>
      </c>
      <c r="AL49" t="b">
        <f>OR(AA49,AB49,AD49,AE49,AF49,AG49,AH49,AI49)</f>
        <v>1</v>
      </c>
      <c r="AM49" t="b">
        <f>IF(Table1[[#This Row],[In vivo?]],IF(Table1[[#This Row],[Cell]],FALSE,TRUE),FALSE)</f>
        <v>0</v>
      </c>
      <c r="AN49" t="b">
        <f>AND(AC49,AL49)</f>
        <v>1</v>
      </c>
      <c r="AO49" t="b">
        <f>IF(Table1[[#This Row],[Cell]],IF(Table1[[#This Row],[In vivo?]],FALSE,TRUE),FALSE)</f>
        <v>0</v>
      </c>
      <c r="AP49" t="b">
        <f>NOT(OR(Table1[[#This Row],[In vivo?]],Table1[[#This Row],[Only in Cell]]))</f>
        <v>0</v>
      </c>
      <c r="AQ49" t="b">
        <f>IF(OR(Table1[[#This Row],[Rodents]],Table1[[#This Row],[Human]],Table1[[#This Row],[Pig]]),OR(ISNUMBER(FIND("pulmonary",C49)),ISNUMBER(FIND("lung",C49))),"NA")</f>
        <v>1</v>
      </c>
      <c r="AR49" t="b">
        <f>IF(OR(Table1[[#This Row],[Rodents]],Table1[[#This Row],[Human]],Table1[[#This Row],[Pig]]),OR(ISNUMBER(FIND("skin",C49)),ISNUMBER(FIND("dermal",C49))),"NA")</f>
        <v>1</v>
      </c>
      <c r="AS49" t="b">
        <f>IF(OR(Table1[[#This Row],[Rodents]],Table1[[#This Row],[Human]],Table1[[#This Row],[Pig]]),OR(ISNUMBER(FIND("liver",C49)),ISNUMBER(FIND("hepat",C49))),"NA")</f>
        <v>0</v>
      </c>
      <c r="AT49" t="b">
        <f>IF(OR(Table1[[#This Row],[Rodents]],Table1[[#This Row],[Human]],Table1[[#This Row],[Pig]]),OR(ISNUMBER(FIND("kidney",C49)),ISNUMBER(FIND("neph",C49))),"NA")</f>
        <v>0</v>
      </c>
      <c r="AU49" t="b">
        <f>IF(OR(Table1[[#This Row],[Rodents]],Table1[[#This Row],[Human]],Table1[[#This Row],[Pig]]),OR(ISNUMBER(FIND("brain",C49)),ISNUMBER(FIND("neur",C49)),ISNUMBER(FIND("nerv",C49))),"NA")</f>
        <v>0</v>
      </c>
      <c r="AV49" t="b">
        <f>IF(OR(Table1[[#This Row],[Rodents]],Table1[[#This Row],[Human]],Table1[[#This Row],[Pig]]),OR(ISNUMBER(FIND("heart",C49)),ISNUMBER(FIND("cardi",C49))),"NA")</f>
        <v>0</v>
      </c>
      <c r="AW49" t="b">
        <f>IF(OR(Table1[[#This Row],[Rodents]],Table1[[#This Row],[Human]],Table1[[#This Row],[Pig]]),OR(ISNUMBER(FIND("gastro",C49)),ISNUMBER(FIND("intesti",C49)),ISNUMBER(FIND("stomach",C49))),"NA")</f>
        <v>0</v>
      </c>
      <c r="AX49" t="b">
        <f>IF(OR(Table1[[#This Row],[Rodents]],Table1[[#This Row],[Human]],Table1[[#This Row],[Pig]]),NOT(OR(AQ49,AR49,AS49,AT49,AU49,AV49,AW49)),"NA")</f>
        <v>0</v>
      </c>
      <c r="AY49" t="b">
        <f>OR(ISNUMBER(FIND("SWCNT",C49)),ISNUMBER(FIND("SWNT",C49)),ISNUMBER(FIND("single-wall",C49)),ISNUMBER(FIND("single wall",C49)),ISNUMBER(FIND("Single wall",C49)),ISNUMBER(FIND("Single-wall",C49)),ISNUMBER(FIND("SWCNT",B49)),ISNUMBER(FIND("SWNT",B49)),ISNUMBER(FIND("single-wall",B49)),ISNUMBER(FIND("single wall",B49)),ISNUMBER(FIND("Single-wall",B49)),ISNUMBER(FIND("Single wall",B49)))</f>
        <v>0</v>
      </c>
      <c r="AZ49" t="b">
        <f>OR(ISNUMBER(FIND("MWCNT",C49)),ISNUMBER(FIND("MWNT",C49)),ISNUMBER(FIND("multi-wall",C49)),ISNUMBER(FIND("multi wall",C49)),ISNUMBER(FIND("multiwall",C49)),ISNUMBER(FIND("Multi-wall",C49)),ISNUMBER(FIND("Multi wall",C49)),ISNUMBER(FIND("Multiwall",C49)),ISNUMBER(FIND("MWCNT",B49)),ISNUMBER(FIND("MWNT",B49)),ISNUMBER(FIND("multi-wall",B49)),ISNUMBER(FIND("multi wall",B49)),ISNUMBER(FIND("multiwall",B49)),ISNUMBER(FIND("Multi-wall",B49)),ISNUMBER(FIND("Multi wall",B49)),ISNUMBER(FIND("Multiwall",B49)),ISNUMBER(FIND("Double-wall",B49)),ISNUMBER(FIND("Double wall",B49)),ISNUMBER(FIND("Doublewall",B49)),ISNUMBER(FIND("double-wall",B49)),ISNUMBER(FIND("double wall",B49)),ISNUMBER(FIND("doublewall",B49)))</f>
        <v>0</v>
      </c>
      <c r="BA49" t="b">
        <f>AND(Table1[[#This Row],[SWCNT]],Table1[[#This Row],[MWCNT]])</f>
        <v>0</v>
      </c>
      <c r="BB49" t="b">
        <f>IF(Table1[[#This Row],[SWCNT]]=TRUE,FALSE,IF(Table1[[#This Row],[MWCNT]]=TRUE,FALSE,TRUE))</f>
        <v>1</v>
      </c>
      <c r="BC49" s="18"/>
    </row>
    <row r="50" spans="1:55" ht="409.5">
      <c r="A50" t="s">
        <v>4443</v>
      </c>
      <c r="B50" s="2" t="s">
        <v>4446</v>
      </c>
      <c r="C50" s="16" t="s">
        <v>4449</v>
      </c>
      <c r="D50" s="17" t="s">
        <v>570</v>
      </c>
      <c r="E50" s="2">
        <v>2012</v>
      </c>
      <c r="F50" t="b">
        <f>OR(ISNUMBER(FIND("cytotoxic",C50)),ISNUMBER(FIND("Cytotoxic",C50)),ISNUMBER(FIND("cellular toxicity",C50)),ISNUMBER(FIND("cell death",C50)),ISNUMBER(FIND("viable",C50)),ISNUMBER(FIND("phytotoxic",C50)),ISNUMBER(FIND("acute toxicity",C50)),ISNUMBER(FIND("MTT",C50)),ISNUMBER(FIND("survival",C50)),ISNUMBER(FIND("prolifer",C50)),ISNUMBER(FIND("apoptosis",C50)),ISNUMBER(FIND("neurotoxic",C50)),ISNUMBER(FIND("  lysis ",C50)),ISNUMBER(FIND("necrosis",C50)),ISNUMBER(FIND("cellular death",C50))*3,ISNUMBER(FIND("LDH",C50)),ISNUMBER(FIND("Acute toxicity",C50)))</f>
        <v>1</v>
      </c>
      <c r="G50" t="b">
        <f>OR(ISNUMBER(FIND("genotoxic",C50)),ISNUMBER(FIND("genotoxicity",C50)),ISNUMBER(FIND("DNA damage",C50)),ISNUMBER(FIND("DNA",C50)),ISNUMBER(FIND("RNA",C50)),ISNUMBER(FIND("mesothelioma",C50)),ISNUMBER(FIND("carcino",C50)),ISNUMBER(FIND("mutagen",C50)),ISNUMBER(FIND("genetic",C50)))</f>
        <v>0</v>
      </c>
      <c r="H50" t="b">
        <f>OR(ISNUMBER(FIND("inflammatory",C50)),ISNUMBER(FIND("inflamm",C50)))</f>
        <v>1</v>
      </c>
      <c r="I50" t="b">
        <f>OR(ISNUMBER(FIND("immune",C50)),ISNUMBER(FIND("immunological",C50)),ISNUMBER(FIND("interleuk",C50)),ISNUMBER(FIND("platelet activation",C50)),ISNUMBER(FIND("monocyte",C50)),ISNUMBER(FIND("leukocyte",C50)),ISNUMBER(FIND("cytokine",C50)),ISNUMBER(FIND("CD4",C50)),ISNUMBER(FIND("CD8",C50)),ISNUMBER(FIND("T-cell",C50)))</f>
        <v>0</v>
      </c>
      <c r="J50" t="b">
        <f>OR(ISNUMBER(FIND("reactive oxygen",C50)),ISNUMBER(FIND("ROS",C50)),ISNUMBER(FIND("free radical",C50)),ISNUMBER(FIND("oxidative stress",C50)),ISNUMBER(FIND("peroxid",C50)),ISNUMBER(FIND("oxidative",C50)),ISNUMBER(FIND("antioxid",C50)))</f>
        <v>0</v>
      </c>
      <c r="K50" t="b">
        <f>OR(ISNUMBER(FIND("autophag",C50)))</f>
        <v>0</v>
      </c>
      <c r="L50" t="b">
        <f>OR(ISNUMBER(FIND("morpholog",C50)))</f>
        <v>0</v>
      </c>
      <c r="M50" t="b">
        <f>OR(ISNUMBER(FIND("fibrosis",C50)),ISNUMBER(FIND("Fibrosis",C50)),ISNUMBER(FIND("fibrot",C50)))</f>
        <v>0</v>
      </c>
      <c r="N50" t="b">
        <f>OR(ISNUMBER(FIND("offspring",C50)),ISNUMBER(FIND("Parental",C50)),ISNUMBER(FIND("parental",C50)),ISNUMBER(FIND("germline",C50)),ISNUMBER(FIND("reproduc",C50)),ISNUMBER(FIND("embryo",C50)))</f>
        <v>0</v>
      </c>
      <c r="O50" t="b">
        <f>OR(ISNUMBER(FIND("metabol",C50)),ISNUMBER(FIND("Metabol",C50)),ISNUMBER(FIND("digest",C50)),ISNUMBER(FIND("mitochon",C50)))</f>
        <v>0</v>
      </c>
      <c r="P50" t="b">
        <f>OR(ISNUMBER(FIND("ecotox",C50)),ISNUMBER(FIND("Ecotox",B50)),ISNUMBER(FIND("ecotox",B50)),ISNUMBER(FIND("Ecotox",C50)))</f>
        <v>0</v>
      </c>
      <c r="Q50" t="b">
        <f>OR(ISNUMBER(FIND("Bioaccum",C50)),ISNUMBER(FIND("bioaccum",C50)),ISNUMBER(FIND("accum",C50)))</f>
        <v>1</v>
      </c>
      <c r="R50" t="b">
        <f>OR(ISNUMBER(FIND("Occupation",C50)),ISNUMBER(FIND("occupation",C50)),ISNUMBER(FIND("worker",C50)),ISNUMBER(FIND("workforce",C50)))</f>
        <v>0</v>
      </c>
      <c r="S50" t="b">
        <f>NOT(OR(F50,G50,H50,I50,J50,K50,L50,M50,N50,O50,P50,Q50,R50))</f>
        <v>0</v>
      </c>
      <c r="U50" t="b">
        <f>OR(Table1[[#This Row],[Inflammation]],Table1[[#This Row],[Immune]])</f>
        <v>1</v>
      </c>
      <c r="V50" t="b">
        <f>IF(OR(Table1[[#This Row],[Rodents]],Table1[[#This Row],[Human]],Table1[[#This Row],[Pig]]),OR(ISNUMBER(FIND("intratrach",C50)),ISNUMBER(FIND("nasal ",C50)),ISNUMBER(FIND("instill",C50))),"NA")</f>
        <v>1</v>
      </c>
      <c r="W50" t="b">
        <f>IF(OR(Table1[[#This Row],[Rodents]],Table1[[#This Row],[Human]],Table1[[#This Row],[Pig]]),OR(ISNUMBER(FIND("dermal",C50)),ISNUMBER(FIND("skin ",C50))),"NA")</f>
        <v>0</v>
      </c>
      <c r="X50" t="b">
        <f>IF(OR(Table1[[#This Row],[Rodents]],Table1[[#This Row],[Human]],Table1[[#This Row],[Pig]]),OR(ISNUMBER(FIND("injected",C50)),ISNUMBER(FIND("periton",C50)),ISNUMBER(FIND("intrascrot",C50))),"NA")</f>
        <v>0</v>
      </c>
      <c r="Y50" t="b">
        <f>IF(OR(Table1[[#This Row],[Rodents]],Table1[[#This Row],[Human]],Table1[[#This Row],[Pig]]),NOT(OR(Table1[[#This Row],[Inhaled/Intratracheal/intranasal]],Table1[[#This Row],[Dermal]],Table1[[#This Row],[Injected]])),"NA")</f>
        <v>0</v>
      </c>
      <c r="AA50" t="b">
        <f>OR(ISNUMBER(FIND("fish ",C50)),ISNUMBER(FIND("Fish ",C50)),ISNUMBER(FIND("aquatic",C50)),ISNUMBER(FIND("daphnids",C50)),ISNUMBER(FIND("Carcinus maenas",C50)),ISNUMBER(FIND("Daphnia",C50)),ISNUMBER(FIND("Ruditapes philippinarum",C50)),ISNUMBER(FIND("daphnia",C50)),ISNUMBER(FIND("marine",C50)),ISNUMBER(FIND("mussel",C50)),ISNUMBER(FIND("algae",C50)),ISNUMBER(FIND("Donax faba",C50)),ISNUMBER(FIND("estuarine",C50)),ISNUMBER(FIND("snail",C50)),ISNUMBER(FIND("Prorocentrum donghaiense",C50)) )</f>
        <v>0</v>
      </c>
      <c r="AB50" t="b">
        <f>OR(ISNUMBER(FIND(" rat ",C50)),ISNUMBER(FIND(" rats ",C50)),ISNUMBER(FIND(" Rats ",C50)),ISNUMBER(FIND(" Rat ",C50)),ISNUMBER(FIND(" rat.",C50)),ISNUMBER(FIND(" rats.",C50)),ISNUMBER(FIND("mouse",C50)),ISNUMBER(FIND("mice",C50)), ISNUMBER(FIND(" Mice",C50)))</f>
        <v>1</v>
      </c>
      <c r="AC50" t="b">
        <f>OR(ISNUMBER(FIND(" cell ",C50)),ISNUMBER(FIND("fibroblast",C50)),ISNUMBER(FIND("macrophage",C50)),ISNUMBER(FIND("epithelial",C50)),ISNUMBER(FIND("endothelial",C50)),ISNUMBER(FIND("neuron",C50)),ISNUMBER(FIND(" cells ",C50)),ISNUMBER(FIND("RBC",C50)),ISNUMBER(FIND("mitochond",C50)),ISNUMBER(FIND("adipocyte",C50)),ISNUMBER(FIND("osteo",C50)),ISNUMBER(FIND("keratin",C50)),ISNUMBER(FIND(" cell's ",C50)),ISNUMBER(FIND("eukary",C50)),ISNUMBER(FIND("sperm",C50)))</f>
        <v>1</v>
      </c>
      <c r="AD50" t="b">
        <f>OR(ISNUMBER(FIND("human",B50)),ISNUMBER(FIND("workers",B50)),ISNUMBER(FIND("workforces",B50)),ISNUMBER(FIND("occupational",B50)),ISNUMBER(FIND("Case report",B50)),ISNUMBER(FIND("Workplaces",B50)),ISNUMBER(FIND("worker",B50)))</f>
        <v>0</v>
      </c>
      <c r="AE50" t="b">
        <f>OR(ISNUMBER(FIND(" plant ",C50)),ISNUMBER(FIND("Plant ",C50)),ISNUMBER(FIND("tomato",C50)),ISNUMBER(FIND("plants",C50)),ISNUMBER(FIND("Plants",C50)),ISNUMBER(FIND("algae",C50)),ISNUMBER(FIND("lettuce",C50)),ISNUMBER(FIND("green gram sprouts ",C50)),ISNUMBER(FIND("Cucurbita pepo",C50)),ISNUMBER(FIND("bean ",C50)),ISNUMBER(FIND("chloroplast",C50)),ISNUMBER(FIND("chlorophyll",C50)),ISNUMBER(FIND("seedling",C50)),ISNUMBER(FIND("canola",C50)),ISNUMBER(FIND("shoot",C50)),ISNUMBER(FIND("photosynthes",C50)),ISNUMBER(FIND(" leaves ",C50)),,ISNUMBER(FIND("agriculture",C50)),ISNUMBER(FIND(" crops ",C50)))</f>
        <v>0</v>
      </c>
      <c r="AF50" t="b">
        <f>OR(ISNUMBER(FIND("bacteria",C50)),ISNUMBER(FIND("Bacteria",C50)),ISNUMBER(FIND("Bacterium",C50)),ISNUMBER(FIND("bacterium",C50)),ISNUMBER(FIND(" coli ",C50)))</f>
        <v>0</v>
      </c>
      <c r="AG50" t="b">
        <f>OR(ISNUMBER(FIND("fungi",C50)),ISNUMBER(FIND("Fungi",C50)),ISNUMBER(FIND("fungus",C50)),ISNUMBER(FIND("Fungus",C50)),ISNUMBER(FIND("mushroom",C50)),ISNUMBER(FIND("Mushroom",C50)),ISNUMBER(FIND(" mold ",C50)))</f>
        <v>0</v>
      </c>
      <c r="AH50" t="b">
        <f>OR(ISNUMBER(FIND("Pig ",C50)),ISNUMBER(FIND("pig ",C50)),ISNUMBER(FIND("Pigs ",C50)),ISNUMBER(FIND("pigs ",C50)))</f>
        <v>0</v>
      </c>
      <c r="AI50" t="b">
        <f>OR(ISNUMBER(FIND(" C. elegans",C50)),ISNUMBER(FIND("Caenorhabditis elegans",C50)),ISNUMBER(FIND("earthworms",C50)),ISNUMBER(FIND(" Ficopomatus enigmaticus",C50)),ISNUMBER(FIND("larva",C50)),ISNUMBER(FIND("Lumbriculus variegatus",C50)),ISNUMBER(FIND("nematode",C50)))</f>
        <v>0</v>
      </c>
      <c r="AJ50" t="b">
        <f>NOT(OR(AA50,AB50,AC50,AD50,AE50,AF50,AG50,AH50,AI50))</f>
        <v>0</v>
      </c>
      <c r="AL50" t="b">
        <f>OR(AA50,AB50,AD50,AE50,AF50,AG50,AH50,AI50)</f>
        <v>1</v>
      </c>
      <c r="AM50" t="b">
        <f>IF(Table1[[#This Row],[In vivo?]],IF(Table1[[#This Row],[Cell]],FALSE,TRUE),FALSE)</f>
        <v>0</v>
      </c>
      <c r="AN50" t="b">
        <f>AND(AC50,AL50)</f>
        <v>1</v>
      </c>
      <c r="AO50" t="b">
        <f>IF(Table1[[#This Row],[Cell]],IF(Table1[[#This Row],[In vivo?]],FALSE,TRUE),FALSE)</f>
        <v>0</v>
      </c>
      <c r="AP50" t="b">
        <f>NOT(OR(Table1[[#This Row],[In vivo?]],Table1[[#This Row],[Only in Cell]]))</f>
        <v>0</v>
      </c>
      <c r="AQ50" t="b">
        <f>IF(OR(Table1[[#This Row],[Rodents]],Table1[[#This Row],[Human]],Table1[[#This Row],[Pig]]),OR(ISNUMBER(FIND("pulmonary",C50)),ISNUMBER(FIND("lung",C50))),"NA")</f>
        <v>1</v>
      </c>
      <c r="AR50" t="b">
        <f>IF(OR(Table1[[#This Row],[Rodents]],Table1[[#This Row],[Human]],Table1[[#This Row],[Pig]]),OR(ISNUMBER(FIND("skin",C50)),ISNUMBER(FIND("dermal",C50))),"NA")</f>
        <v>0</v>
      </c>
      <c r="AS50" t="b">
        <f>IF(OR(Table1[[#This Row],[Rodents]],Table1[[#This Row],[Human]],Table1[[#This Row],[Pig]]),OR(ISNUMBER(FIND("liver",C50)),ISNUMBER(FIND("hepat",C50))),"NA")</f>
        <v>0</v>
      </c>
      <c r="AT50" t="b">
        <f>IF(OR(Table1[[#This Row],[Rodents]],Table1[[#This Row],[Human]],Table1[[#This Row],[Pig]]),OR(ISNUMBER(FIND("kidney",C50)),ISNUMBER(FIND("neph",C50))),"NA")</f>
        <v>0</v>
      </c>
      <c r="AU50" t="b">
        <f>IF(OR(Table1[[#This Row],[Rodents]],Table1[[#This Row],[Human]],Table1[[#This Row],[Pig]]),OR(ISNUMBER(FIND("brain",C50)),ISNUMBER(FIND("neur",C50)),ISNUMBER(FIND("nerv",C50))),"NA")</f>
        <v>0</v>
      </c>
      <c r="AV50" t="b">
        <f>IF(OR(Table1[[#This Row],[Rodents]],Table1[[#This Row],[Human]],Table1[[#This Row],[Pig]]),OR(ISNUMBER(FIND("heart",C50)),ISNUMBER(FIND("cardi",C50))),"NA")</f>
        <v>0</v>
      </c>
      <c r="AW50" t="b">
        <f>IF(OR(Table1[[#This Row],[Rodents]],Table1[[#This Row],[Human]],Table1[[#This Row],[Pig]]),OR(ISNUMBER(FIND("gastro",C50)),ISNUMBER(FIND("intesti",C50)),ISNUMBER(FIND("stomach",C50))),"NA")</f>
        <v>0</v>
      </c>
      <c r="AX50" t="b">
        <f>IF(OR(Table1[[#This Row],[Rodents]],Table1[[#This Row],[Human]],Table1[[#This Row],[Pig]]),NOT(OR(AQ50,AR50,AS50,AT50,AU50,AV50,AW50)),"NA")</f>
        <v>0</v>
      </c>
      <c r="AY50" t="b">
        <f>OR(ISNUMBER(FIND("SWCNT",C50)),ISNUMBER(FIND("SWNT",C50)),ISNUMBER(FIND("single-wall",C50)),ISNUMBER(FIND("single wall",C50)),ISNUMBER(FIND("Single wall",C50)),ISNUMBER(FIND("Single-wall",C50)),ISNUMBER(FIND("SWCNT",B50)),ISNUMBER(FIND("SWNT",B50)),ISNUMBER(FIND("single-wall",B50)),ISNUMBER(FIND("single wall",B50)),ISNUMBER(FIND("Single-wall",B50)),ISNUMBER(FIND("Single wall",B50)))</f>
        <v>0</v>
      </c>
      <c r="AZ50" t="b">
        <f>OR(ISNUMBER(FIND("MWCNT",C50)),ISNUMBER(FIND("MWNT",C50)),ISNUMBER(FIND("multi-wall",C50)),ISNUMBER(FIND("multi wall",C50)),ISNUMBER(FIND("multiwall",C50)),ISNUMBER(FIND("Multi-wall",C50)),ISNUMBER(FIND("Multi wall",C50)),ISNUMBER(FIND("Multiwall",C50)),ISNUMBER(FIND("MWCNT",B50)),ISNUMBER(FIND("MWNT",B50)),ISNUMBER(FIND("multi-wall",B50)),ISNUMBER(FIND("multi wall",B50)),ISNUMBER(FIND("multiwall",B50)),ISNUMBER(FIND("Multi-wall",B50)),ISNUMBER(FIND("Multi wall",B50)),ISNUMBER(FIND("Multiwall",B50)),ISNUMBER(FIND("Double-wall",B50)),ISNUMBER(FIND("Double wall",B50)),ISNUMBER(FIND("Doublewall",B50)),ISNUMBER(FIND("double-wall",B50)),ISNUMBER(FIND("double wall",B50)),ISNUMBER(FIND("doublewall",B50)))</f>
        <v>0</v>
      </c>
      <c r="BA50" t="b">
        <f>AND(Table1[[#This Row],[SWCNT]],Table1[[#This Row],[MWCNT]])</f>
        <v>0</v>
      </c>
      <c r="BB50" t="b">
        <f>IF(Table1[[#This Row],[SWCNT]]=TRUE,FALSE,IF(Table1[[#This Row],[MWCNT]]=TRUE,FALSE,TRUE))</f>
        <v>1</v>
      </c>
      <c r="BC50" s="18"/>
    </row>
    <row r="51" spans="1:55" ht="296">
      <c r="A51" t="s">
        <v>4445</v>
      </c>
      <c r="B51" s="2" t="s">
        <v>4448</v>
      </c>
      <c r="C51" s="16" t="s">
        <v>4451</v>
      </c>
      <c r="D51" s="17" t="s">
        <v>570</v>
      </c>
      <c r="E51" s="2">
        <v>2012</v>
      </c>
      <c r="F51" t="b">
        <f>OR(ISNUMBER(FIND("cytotoxic",C51)),ISNUMBER(FIND("Cytotoxic",C51)),ISNUMBER(FIND("cellular toxicity",C51)),ISNUMBER(FIND("cell death",C51)),ISNUMBER(FIND("viable",C51)),ISNUMBER(FIND("phytotoxic",C51)),ISNUMBER(FIND("acute toxicity",C51)),ISNUMBER(FIND("MTT",C51)),ISNUMBER(FIND("survival",C51)),ISNUMBER(FIND("prolifer",C51)),ISNUMBER(FIND("apoptosis",C51)),ISNUMBER(FIND("neurotoxic",C51)),ISNUMBER(FIND("  lysis ",C51)),ISNUMBER(FIND("necrosis",C51)),ISNUMBER(FIND("cellular death",C51))*3,ISNUMBER(FIND("LDH",C51)),ISNUMBER(FIND("Acute toxicity",C51)))</f>
        <v>0</v>
      </c>
      <c r="G51" t="b">
        <f>OR(ISNUMBER(FIND("genotoxic",C51)),ISNUMBER(FIND("genotoxicity",C51)),ISNUMBER(FIND("DNA damage",C51)),ISNUMBER(FIND("DNA",C51)),ISNUMBER(FIND("RNA",C51)),ISNUMBER(FIND("mesothelioma",C51)),ISNUMBER(FIND("carcino",C51)),ISNUMBER(FIND("mutagen",C51)),ISNUMBER(FIND("genetic",C51)))</f>
        <v>1</v>
      </c>
      <c r="H51" t="b">
        <f>OR(ISNUMBER(FIND("inflammatory",C51)),ISNUMBER(FIND("inflamm",C51)))</f>
        <v>1</v>
      </c>
      <c r="I51" t="b">
        <f>OR(ISNUMBER(FIND("immune",C51)),ISNUMBER(FIND("immunological",C51)),ISNUMBER(FIND("interleuk",C51)),ISNUMBER(FIND("platelet activation",C51)),ISNUMBER(FIND("monocyte",C51)),ISNUMBER(FIND("leukocyte",C51)),ISNUMBER(FIND("cytokine",C51)),ISNUMBER(FIND("CD4",C51)),ISNUMBER(FIND("CD8",C51)),ISNUMBER(FIND("T-cell",C51)))</f>
        <v>0</v>
      </c>
      <c r="J51" t="b">
        <f>OR(ISNUMBER(FIND("reactive oxygen",C51)),ISNUMBER(FIND("ROS",C51)),ISNUMBER(FIND("free radical",C51)),ISNUMBER(FIND("oxidative stress",C51)),ISNUMBER(FIND("peroxid",C51)),ISNUMBER(FIND("oxidative",C51)),ISNUMBER(FIND("antioxid",C51)))</f>
        <v>0</v>
      </c>
      <c r="K51" t="b">
        <f>OR(ISNUMBER(FIND("autophag",C51)))</f>
        <v>0</v>
      </c>
      <c r="L51" t="b">
        <f>OR(ISNUMBER(FIND("morpholog",C51)))</f>
        <v>0</v>
      </c>
      <c r="M51" t="b">
        <f>OR(ISNUMBER(FIND("fibrosis",C51)),ISNUMBER(FIND("Fibrosis",C51)),ISNUMBER(FIND("fibrot",C51)))</f>
        <v>0</v>
      </c>
      <c r="N51" t="b">
        <f>OR(ISNUMBER(FIND("offspring",C51)),ISNUMBER(FIND("Parental",C51)),ISNUMBER(FIND("parental",C51)),ISNUMBER(FIND("germline",C51)),ISNUMBER(FIND("reproduc",C51)),ISNUMBER(FIND("embryo",C51)))</f>
        <v>0</v>
      </c>
      <c r="O51" t="b">
        <f>OR(ISNUMBER(FIND("metabol",C51)),ISNUMBER(FIND("Metabol",C51)),ISNUMBER(FIND("digest",C51)),ISNUMBER(FIND("mitochon",C51)))</f>
        <v>0</v>
      </c>
      <c r="P51" t="b">
        <f>OR(ISNUMBER(FIND("ecotox",C51)),ISNUMBER(FIND("Ecotox",B51)),ISNUMBER(FIND("ecotox",B51)),ISNUMBER(FIND("Ecotox",C51)))</f>
        <v>0</v>
      </c>
      <c r="Q51" t="b">
        <f>OR(ISNUMBER(FIND("Bioaccum",C51)),ISNUMBER(FIND("bioaccum",C51)),ISNUMBER(FIND("accum",C51)))</f>
        <v>0</v>
      </c>
      <c r="R51" t="b">
        <f>OR(ISNUMBER(FIND("Occupation",C51)),ISNUMBER(FIND("occupation",C51)),ISNUMBER(FIND("worker",C51)),ISNUMBER(FIND("workforce",C51)))</f>
        <v>0</v>
      </c>
      <c r="S51" t="b">
        <f>NOT(OR(F51,G51,H51,I51,J51,K51,L51,M51,N51,O51,P51,Q51,R51))</f>
        <v>0</v>
      </c>
      <c r="U51" t="b">
        <f>OR(Table1[[#This Row],[Inflammation]],Table1[[#This Row],[Immune]])</f>
        <v>1</v>
      </c>
      <c r="V51" t="b">
        <f>IF(OR(Table1[[#This Row],[Rodents]],Table1[[#This Row],[Human]],Table1[[#This Row],[Pig]]),OR(ISNUMBER(FIND("intratrach",C51)),ISNUMBER(FIND("nasal ",C51)),ISNUMBER(FIND("instill",C51))),"NA")</f>
        <v>0</v>
      </c>
      <c r="W51" t="b">
        <f>IF(OR(Table1[[#This Row],[Rodents]],Table1[[#This Row],[Human]],Table1[[#This Row],[Pig]]),OR(ISNUMBER(FIND("dermal",C51)),ISNUMBER(FIND("skin ",C51))),"NA")</f>
        <v>0</v>
      </c>
      <c r="X51" t="b">
        <f>IF(OR(Table1[[#This Row],[Rodents]],Table1[[#This Row],[Human]],Table1[[#This Row],[Pig]]),OR(ISNUMBER(FIND("injected",C51)),ISNUMBER(FIND("periton",C51)),ISNUMBER(FIND("intrascrot",C51))),"NA")</f>
        <v>0</v>
      </c>
      <c r="Y51" t="b">
        <f>IF(OR(Table1[[#This Row],[Rodents]],Table1[[#This Row],[Human]],Table1[[#This Row],[Pig]]),NOT(OR(Table1[[#This Row],[Inhaled/Intratracheal/intranasal]],Table1[[#This Row],[Dermal]],Table1[[#This Row],[Injected]])),"NA")</f>
        <v>1</v>
      </c>
      <c r="AA51" t="b">
        <f>OR(ISNUMBER(FIND("fish ",C51)),ISNUMBER(FIND("Fish ",C51)),ISNUMBER(FIND("aquatic",C51)),ISNUMBER(FIND("daphnids",C51)),ISNUMBER(FIND("Carcinus maenas",C51)),ISNUMBER(FIND("Daphnia",C51)),ISNUMBER(FIND("Ruditapes philippinarum",C51)),ISNUMBER(FIND("daphnia",C51)),ISNUMBER(FIND("marine",C51)),ISNUMBER(FIND("mussel",C51)),ISNUMBER(FIND("algae",C51)),ISNUMBER(FIND("Donax faba",C51)),ISNUMBER(FIND("estuarine",C51)),ISNUMBER(FIND("snail",C51)),ISNUMBER(FIND("Prorocentrum donghaiense",C51)) )</f>
        <v>0</v>
      </c>
      <c r="AB51" t="b">
        <f>OR(ISNUMBER(FIND(" rat ",C51)),ISNUMBER(FIND(" rats ",C51)),ISNUMBER(FIND(" Rats ",C51)),ISNUMBER(FIND(" Rat ",C51)),ISNUMBER(FIND(" rat.",C51)),ISNUMBER(FIND(" rats.",C51)),ISNUMBER(FIND("mouse",C51)),ISNUMBER(FIND("mice",C51)), ISNUMBER(FIND(" Mice",C51)))</f>
        <v>1</v>
      </c>
      <c r="AC51" t="b">
        <f>OR(ISNUMBER(FIND(" cell ",C51)),ISNUMBER(FIND("fibroblast",C51)),ISNUMBER(FIND("macrophage",C51)),ISNUMBER(FIND("epithelial",C51)),ISNUMBER(FIND("endothelial",C51)),ISNUMBER(FIND("neuron",C51)),ISNUMBER(FIND(" cells ",C51)),ISNUMBER(FIND("RBC",C51)),ISNUMBER(FIND("mitochond",C51)),ISNUMBER(FIND("adipocyte",C51)),ISNUMBER(FIND("osteo",C51)),ISNUMBER(FIND("keratin",C51)),ISNUMBER(FIND(" cell's ",C51)),ISNUMBER(FIND("eukary",C51)),ISNUMBER(FIND("sperm",C51)))</f>
        <v>0</v>
      </c>
      <c r="AD51" t="b">
        <f>OR(ISNUMBER(FIND("human",B51)),ISNUMBER(FIND("workers",B51)),ISNUMBER(FIND("workforces",B51)),ISNUMBER(FIND("occupational",B51)),ISNUMBER(FIND("Case report",B51)),ISNUMBER(FIND("Workplaces",B51)),ISNUMBER(FIND("worker",B51)))</f>
        <v>0</v>
      </c>
      <c r="AE51" t="b">
        <f>OR(ISNUMBER(FIND(" plant ",C51)),ISNUMBER(FIND("Plant ",C51)),ISNUMBER(FIND("tomato",C51)),ISNUMBER(FIND("plants",C51)),ISNUMBER(FIND("Plants",C51)),ISNUMBER(FIND("algae",C51)),ISNUMBER(FIND("lettuce",C51)),ISNUMBER(FIND("green gram sprouts ",C51)),ISNUMBER(FIND("Cucurbita pepo",C51)),ISNUMBER(FIND("bean ",C51)),ISNUMBER(FIND("chloroplast",C51)),ISNUMBER(FIND("chlorophyll",C51)),ISNUMBER(FIND("seedling",C51)),ISNUMBER(FIND("canola",C51)),ISNUMBER(FIND("shoot",C51)),ISNUMBER(FIND("photosynthes",C51)),ISNUMBER(FIND(" leaves ",C51)),,ISNUMBER(FIND("agriculture",C51)),ISNUMBER(FIND(" crops ",C51)))</f>
        <v>0</v>
      </c>
      <c r="AF51" t="b">
        <f>OR(ISNUMBER(FIND("bacteria",C51)),ISNUMBER(FIND("Bacteria",C51)),ISNUMBER(FIND("Bacterium",C51)),ISNUMBER(FIND("bacterium",C51)),ISNUMBER(FIND(" coli ",C51)))</f>
        <v>0</v>
      </c>
      <c r="AG51" t="b">
        <f>OR(ISNUMBER(FIND("fungi",C51)),ISNUMBER(FIND("Fungi",C51)),ISNUMBER(FIND("fungus",C51)),ISNUMBER(FIND("Fungus",C51)),ISNUMBER(FIND("mushroom",C51)),ISNUMBER(FIND("Mushroom",C51)),ISNUMBER(FIND(" mold ",C51)))</f>
        <v>0</v>
      </c>
      <c r="AH51" t="b">
        <f>OR(ISNUMBER(FIND("Pig ",C51)),ISNUMBER(FIND("pig ",C51)),ISNUMBER(FIND("Pigs ",C51)),ISNUMBER(FIND("pigs ",C51)))</f>
        <v>0</v>
      </c>
      <c r="AI51" t="b">
        <f>OR(ISNUMBER(FIND(" C. elegans",C51)),ISNUMBER(FIND("Caenorhabditis elegans",C51)),ISNUMBER(FIND("earthworms",C51)),ISNUMBER(FIND(" Ficopomatus enigmaticus",C51)),ISNUMBER(FIND("larva",C51)),ISNUMBER(FIND("Lumbriculus variegatus",C51)),ISNUMBER(FIND("nematode",C51)))</f>
        <v>0</v>
      </c>
      <c r="AJ51" t="b">
        <f>NOT(OR(AA51,AB51,AC51,AD51,AE51,AF51,AG51,AH51,AI51))</f>
        <v>0</v>
      </c>
      <c r="AL51" t="b">
        <f>OR(AA51,AB51,AD51,AE51,AF51,AG51,AH51,AI51)</f>
        <v>1</v>
      </c>
      <c r="AM51" t="b">
        <f>IF(Table1[[#This Row],[In vivo?]],IF(Table1[[#This Row],[Cell]],FALSE,TRUE),FALSE)</f>
        <v>1</v>
      </c>
      <c r="AN51" t="b">
        <f>AND(AC51,AL51)</f>
        <v>0</v>
      </c>
      <c r="AO51" t="b">
        <f>IF(Table1[[#This Row],[Cell]],IF(Table1[[#This Row],[In vivo?]],FALSE,TRUE),FALSE)</f>
        <v>0</v>
      </c>
      <c r="AP51" t="b">
        <f>NOT(OR(Table1[[#This Row],[In vivo?]],Table1[[#This Row],[Only in Cell]]))</f>
        <v>0</v>
      </c>
      <c r="AQ51" t="b">
        <f>IF(OR(Table1[[#This Row],[Rodents]],Table1[[#This Row],[Human]],Table1[[#This Row],[Pig]]),OR(ISNUMBER(FIND("pulmonary",C51)),ISNUMBER(FIND("lung",C51))),"NA")</f>
        <v>0</v>
      </c>
      <c r="AR51" t="b">
        <f>IF(OR(Table1[[#This Row],[Rodents]],Table1[[#This Row],[Human]],Table1[[#This Row],[Pig]]),OR(ISNUMBER(FIND("skin",C51)),ISNUMBER(FIND("dermal",C51))),"NA")</f>
        <v>0</v>
      </c>
      <c r="AS51" t="b">
        <f>IF(OR(Table1[[#This Row],[Rodents]],Table1[[#This Row],[Human]],Table1[[#This Row],[Pig]]),OR(ISNUMBER(FIND("liver",C51)),ISNUMBER(FIND("hepat",C51))),"NA")</f>
        <v>1</v>
      </c>
      <c r="AT51" t="b">
        <f>IF(OR(Table1[[#This Row],[Rodents]],Table1[[#This Row],[Human]],Table1[[#This Row],[Pig]]),OR(ISNUMBER(FIND("kidney",C51)),ISNUMBER(FIND("neph",C51))),"NA")</f>
        <v>0</v>
      </c>
      <c r="AU51" t="b">
        <f>IF(OR(Table1[[#This Row],[Rodents]],Table1[[#This Row],[Human]],Table1[[#This Row],[Pig]]),OR(ISNUMBER(FIND("brain",C51)),ISNUMBER(FIND("neur",C51)),ISNUMBER(FIND("nerv",C51))),"NA")</f>
        <v>0</v>
      </c>
      <c r="AV51" t="b">
        <f>IF(OR(Table1[[#This Row],[Rodents]],Table1[[#This Row],[Human]],Table1[[#This Row],[Pig]]),OR(ISNUMBER(FIND("heart",C51)),ISNUMBER(FIND("cardi",C51))),"NA")</f>
        <v>0</v>
      </c>
      <c r="AW51" t="b">
        <f>IF(OR(Table1[[#This Row],[Rodents]],Table1[[#This Row],[Human]],Table1[[#This Row],[Pig]]),OR(ISNUMBER(FIND("gastro",C51)),ISNUMBER(FIND("intesti",C51)),ISNUMBER(FIND("stomach",C51))),"NA")</f>
        <v>0</v>
      </c>
      <c r="AX51" t="b">
        <f>IF(OR(Table1[[#This Row],[Rodents]],Table1[[#This Row],[Human]],Table1[[#This Row],[Pig]]),NOT(OR(AQ51,AR51,AS51,AT51,AU51,AV51,AW51)),"NA")</f>
        <v>0</v>
      </c>
      <c r="AY51" t="b">
        <f>OR(ISNUMBER(FIND("SWCNT",C51)),ISNUMBER(FIND("SWNT",C51)),ISNUMBER(FIND("single-wall",C51)),ISNUMBER(FIND("single wall",C51)),ISNUMBER(FIND("Single wall",C51)),ISNUMBER(FIND("Single-wall",C51)),ISNUMBER(FIND("SWCNT",B51)),ISNUMBER(FIND("SWNT",B51)),ISNUMBER(FIND("single-wall",B51)),ISNUMBER(FIND("single wall",B51)),ISNUMBER(FIND("Single-wall",B51)),ISNUMBER(FIND("Single wall",B51)))</f>
        <v>0</v>
      </c>
      <c r="AZ51" t="b">
        <f>OR(ISNUMBER(FIND("MWCNT",C51)),ISNUMBER(FIND("MWNT",C51)),ISNUMBER(FIND("multi-wall",C51)),ISNUMBER(FIND("multi wall",C51)),ISNUMBER(FIND("multiwall",C51)),ISNUMBER(FIND("Multi-wall",C51)),ISNUMBER(FIND("Multi wall",C51)),ISNUMBER(FIND("Multiwall",C51)),ISNUMBER(FIND("MWCNT",B51)),ISNUMBER(FIND("MWNT",B51)),ISNUMBER(FIND("multi-wall",B51)),ISNUMBER(FIND("multi wall",B51)),ISNUMBER(FIND("multiwall",B51)),ISNUMBER(FIND("Multi-wall",B51)),ISNUMBER(FIND("Multi wall",B51)),ISNUMBER(FIND("Multiwall",B51)),ISNUMBER(FIND("Double-wall",B51)),ISNUMBER(FIND("Double wall",B51)),ISNUMBER(FIND("Doublewall",B51)),ISNUMBER(FIND("double-wall",B51)),ISNUMBER(FIND("double wall",B51)),ISNUMBER(FIND("doublewall",B51)))</f>
        <v>0</v>
      </c>
      <c r="BA51" t="b">
        <f>AND(Table1[[#This Row],[SWCNT]],Table1[[#This Row],[MWCNT]])</f>
        <v>0</v>
      </c>
      <c r="BB51" t="b">
        <f>IF(Table1[[#This Row],[SWCNT]]=TRUE,FALSE,IF(Table1[[#This Row],[MWCNT]]=TRUE,FALSE,TRUE))</f>
        <v>1</v>
      </c>
      <c r="BC51" s="18"/>
    </row>
    <row r="52" spans="1:55" ht="259">
      <c r="A52" t="s">
        <v>4459</v>
      </c>
      <c r="B52" s="2" t="s">
        <v>4462</v>
      </c>
      <c r="C52" s="16" t="s">
        <v>4465</v>
      </c>
      <c r="D52" s="17" t="s">
        <v>1752</v>
      </c>
      <c r="E52" s="2">
        <v>2012</v>
      </c>
      <c r="F52" t="b">
        <f>OR(ISNUMBER(FIND("cytotoxic",C52)),ISNUMBER(FIND("Cytotoxic",C52)),ISNUMBER(FIND("cellular toxicity",C52)),ISNUMBER(FIND("cell death",C52)),ISNUMBER(FIND("viable",C52)),ISNUMBER(FIND("phytotoxic",C52)),ISNUMBER(FIND("acute toxicity",C52)),ISNUMBER(FIND("MTT",C52)),ISNUMBER(FIND("survival",C52)),ISNUMBER(FIND("prolifer",C52)),ISNUMBER(FIND("apoptosis",C52)),ISNUMBER(FIND("neurotoxic",C52)),ISNUMBER(FIND("  lysis ",C52)),ISNUMBER(FIND("necrosis",C52)),ISNUMBER(FIND("cellular death",C52))*3,ISNUMBER(FIND("LDH",C52)),ISNUMBER(FIND("Acute toxicity",C52)))</f>
        <v>0</v>
      </c>
      <c r="G52" t="b">
        <f>OR(ISNUMBER(FIND("genotoxic",C52)),ISNUMBER(FIND("genotoxicity",C52)),ISNUMBER(FIND("DNA damage",C52)),ISNUMBER(FIND("DNA",C52)),ISNUMBER(FIND("RNA",C52)),ISNUMBER(FIND("mesothelioma",C52)),ISNUMBER(FIND("carcino",C52)),ISNUMBER(FIND("mutagen",C52)),ISNUMBER(FIND("genetic",C52)))</f>
        <v>0</v>
      </c>
      <c r="H52" t="b">
        <f>OR(ISNUMBER(FIND("inflammatory",C52)),ISNUMBER(FIND("inflamm",C52)))</f>
        <v>1</v>
      </c>
      <c r="I52" t="b">
        <f>OR(ISNUMBER(FIND("immune",C52)),ISNUMBER(FIND("immunological",C52)),ISNUMBER(FIND("interleuk",C52)),ISNUMBER(FIND("platelet activation",C52)),ISNUMBER(FIND("monocyte",C52)),ISNUMBER(FIND("leukocyte",C52)),ISNUMBER(FIND("cytokine",C52)),ISNUMBER(FIND("CD4",C52)),ISNUMBER(FIND("CD8",C52)),ISNUMBER(FIND("T-cell",C52)))</f>
        <v>1</v>
      </c>
      <c r="J52" t="b">
        <f>OR(ISNUMBER(FIND("reactive oxygen",C52)),ISNUMBER(FIND("ROS",C52)),ISNUMBER(FIND("free radical",C52)),ISNUMBER(FIND("oxidative stress",C52)),ISNUMBER(FIND("peroxid",C52)),ISNUMBER(FIND("oxidative",C52)),ISNUMBER(FIND("antioxid",C52)))</f>
        <v>1</v>
      </c>
      <c r="K52" t="b">
        <f>OR(ISNUMBER(FIND("autophag",C52)))</f>
        <v>0</v>
      </c>
      <c r="L52" t="b">
        <f>OR(ISNUMBER(FIND("morpholog",C52)))</f>
        <v>0</v>
      </c>
      <c r="M52" t="b">
        <f>OR(ISNUMBER(FIND("fibrosis",C52)),ISNUMBER(FIND("Fibrosis",C52)),ISNUMBER(FIND("fibrot",C52)))</f>
        <v>0</v>
      </c>
      <c r="N52" t="b">
        <f>OR(ISNUMBER(FIND("offspring",C52)),ISNUMBER(FIND("Parental",C52)),ISNUMBER(FIND("parental",C52)),ISNUMBER(FIND("germline",C52)),ISNUMBER(FIND("reproduc",C52)),ISNUMBER(FIND("embryo",C52)))</f>
        <v>0</v>
      </c>
      <c r="O52" t="b">
        <f>OR(ISNUMBER(FIND("metabol",C52)),ISNUMBER(FIND("Metabol",C52)),ISNUMBER(FIND("digest",C52)),ISNUMBER(FIND("mitochon",C52)))</f>
        <v>0</v>
      </c>
      <c r="P52" t="b">
        <f>OR(ISNUMBER(FIND("ecotox",C52)),ISNUMBER(FIND("Ecotox",B52)),ISNUMBER(FIND("ecotox",B52)),ISNUMBER(FIND("Ecotox",C52)))</f>
        <v>0</v>
      </c>
      <c r="Q52" t="b">
        <f>OR(ISNUMBER(FIND("Bioaccum",C52)),ISNUMBER(FIND("bioaccum",C52)),ISNUMBER(FIND("accum",C52)))</f>
        <v>0</v>
      </c>
      <c r="R52" t="b">
        <f>OR(ISNUMBER(FIND("Occupation",C52)),ISNUMBER(FIND("occupation",C52)),ISNUMBER(FIND("worker",C52)),ISNUMBER(FIND("workforce",C52)))</f>
        <v>0</v>
      </c>
      <c r="S52" t="b">
        <f>NOT(OR(F52,G52,H52,I52,J52,K52,L52,M52,N52,O52,P52,Q52,R52))</f>
        <v>0</v>
      </c>
      <c r="U52" t="b">
        <f>OR(Table1[[#This Row],[Inflammation]],Table1[[#This Row],[Immune]])</f>
        <v>1</v>
      </c>
      <c r="V52" t="str">
        <f>IF(OR(Table1[[#This Row],[Rodents]],Table1[[#This Row],[Human]],Table1[[#This Row],[Pig]]),OR(ISNUMBER(FIND("intratrach",C52)),ISNUMBER(FIND("nasal ",C52)),ISNUMBER(FIND("instill",C52))),"NA")</f>
        <v>NA</v>
      </c>
      <c r="W52" t="str">
        <f>IF(OR(Table1[[#This Row],[Rodents]],Table1[[#This Row],[Human]],Table1[[#This Row],[Pig]]),OR(ISNUMBER(FIND("dermal",C52)),ISNUMBER(FIND("skin ",C52))),"NA")</f>
        <v>NA</v>
      </c>
      <c r="X52" t="str">
        <f>IF(OR(Table1[[#This Row],[Rodents]],Table1[[#This Row],[Human]],Table1[[#This Row],[Pig]]),OR(ISNUMBER(FIND("injected",C52)),ISNUMBER(FIND("periton",C52)),ISNUMBER(FIND("intrascrot",C52))),"NA")</f>
        <v>NA</v>
      </c>
      <c r="Y52" t="str">
        <f>IF(OR(Table1[[#This Row],[Rodents]],Table1[[#This Row],[Human]],Table1[[#This Row],[Pig]]),NOT(OR(Table1[[#This Row],[Inhaled/Intratracheal/intranasal]],Table1[[#This Row],[Dermal]],Table1[[#This Row],[Injected]])),"NA")</f>
        <v>NA</v>
      </c>
      <c r="AA52" t="b">
        <f>OR(ISNUMBER(FIND("fish ",C52)),ISNUMBER(FIND("Fish ",C52)),ISNUMBER(FIND("aquatic",C52)),ISNUMBER(FIND("daphnids",C52)),ISNUMBER(FIND("Carcinus maenas",C52)),ISNUMBER(FIND("Daphnia",C52)),ISNUMBER(FIND("Ruditapes philippinarum",C52)),ISNUMBER(FIND("daphnia",C52)),ISNUMBER(FIND("marine",C52)),ISNUMBER(FIND("mussel",C52)),ISNUMBER(FIND("algae",C52)),ISNUMBER(FIND("Donax faba",C52)),ISNUMBER(FIND("estuarine",C52)),ISNUMBER(FIND("snail",C52)),ISNUMBER(FIND("Prorocentrum donghaiense",C52)) )</f>
        <v>0</v>
      </c>
      <c r="AB52" t="b">
        <f>OR(ISNUMBER(FIND(" rat ",C52)),ISNUMBER(FIND(" rats ",C52)),ISNUMBER(FIND(" Rats ",C52)),ISNUMBER(FIND(" Rat ",C52)),ISNUMBER(FIND(" rat.",C52)),ISNUMBER(FIND(" rats.",C52)),ISNUMBER(FIND("mouse",C52)),ISNUMBER(FIND("mice",C52)), ISNUMBER(FIND(" Mice",C52)))</f>
        <v>0</v>
      </c>
      <c r="AC52" t="b">
        <f>OR(ISNUMBER(FIND(" cell ",C52)),ISNUMBER(FIND("fibroblast",C52)),ISNUMBER(FIND("macrophage",C52)),ISNUMBER(FIND("epithelial",C52)),ISNUMBER(FIND("endothelial",C52)),ISNUMBER(FIND("neuron",C52)),ISNUMBER(FIND(" cells ",C52)),ISNUMBER(FIND("RBC",C52)),ISNUMBER(FIND("mitochond",C52)),ISNUMBER(FIND("adipocyte",C52)),ISNUMBER(FIND("osteo",C52)),ISNUMBER(FIND("keratin",C52)),ISNUMBER(FIND(" cell's ",C52)),ISNUMBER(FIND("eukary",C52)),ISNUMBER(FIND("sperm",C52)))</f>
        <v>1</v>
      </c>
      <c r="AD52" t="b">
        <v>0</v>
      </c>
      <c r="AE52" t="b">
        <f>OR(ISNUMBER(FIND(" plant ",C52)),ISNUMBER(FIND("Plant ",C52)),ISNUMBER(FIND("tomato",C52)),ISNUMBER(FIND("plants",C52)),ISNUMBER(FIND("Plants",C52)),ISNUMBER(FIND("algae",C52)),ISNUMBER(FIND("lettuce",C52)),ISNUMBER(FIND("green gram sprouts ",C52)),ISNUMBER(FIND("Cucurbita pepo",C52)),ISNUMBER(FIND("bean ",C52)),ISNUMBER(FIND("chloroplast",C52)),ISNUMBER(FIND("chlorophyll",C52)),ISNUMBER(FIND("seedling",C52)),ISNUMBER(FIND("canola",C52)),ISNUMBER(FIND("shoot",C52)),ISNUMBER(FIND("photosynthes",C52)),ISNUMBER(FIND(" leaves ",C52)),,ISNUMBER(FIND("agriculture",C52)),ISNUMBER(FIND(" crops ",C52)))</f>
        <v>0</v>
      </c>
      <c r="AF52" t="b">
        <f>OR(ISNUMBER(FIND("bacteria",C52)),ISNUMBER(FIND("Bacteria",C52)),ISNUMBER(FIND("Bacterium",C52)),ISNUMBER(FIND("bacterium",C52)),ISNUMBER(FIND(" coli ",C52)))</f>
        <v>0</v>
      </c>
      <c r="AG52" t="b">
        <f>OR(ISNUMBER(FIND("fungi",C52)),ISNUMBER(FIND("Fungi",C52)),ISNUMBER(FIND("fungus",C52)),ISNUMBER(FIND("Fungus",C52)),ISNUMBER(FIND("mushroom",C52)),ISNUMBER(FIND("Mushroom",C52)),ISNUMBER(FIND(" mold ",C52)))</f>
        <v>0</v>
      </c>
      <c r="AH52" t="b">
        <f>OR(ISNUMBER(FIND("Pig ",C52)),ISNUMBER(FIND("pig ",C52)),ISNUMBER(FIND("Pigs ",C52)),ISNUMBER(FIND("pigs ",C52)))</f>
        <v>0</v>
      </c>
      <c r="AI52" t="b">
        <f>OR(ISNUMBER(FIND(" C. elegans",C52)),ISNUMBER(FIND("Caenorhabditis elegans",C52)),ISNUMBER(FIND("earthworms",C52)),ISNUMBER(FIND(" Ficopomatus enigmaticus",C52)),ISNUMBER(FIND("larva",C52)),ISNUMBER(FIND("Lumbriculus variegatus",C52)),ISNUMBER(FIND("nematode",C52)))</f>
        <v>0</v>
      </c>
      <c r="AJ52" t="b">
        <f>NOT(OR(AA52,AB52,AC52,AD52,AE52,AF52,AG52,AH52,AI52))</f>
        <v>0</v>
      </c>
      <c r="AL52" t="b">
        <f>OR(AA52,AB52,AD52,AE52,AF52,AG52,AH52,AI52)</f>
        <v>0</v>
      </c>
      <c r="AM52" t="b">
        <f>IF(Table1[[#This Row],[In vivo?]],IF(Table1[[#This Row],[Cell]],FALSE,TRUE),FALSE)</f>
        <v>0</v>
      </c>
      <c r="AN52" t="b">
        <f>AND(AC52,AL52)</f>
        <v>0</v>
      </c>
      <c r="AO52" t="b">
        <f>IF(Table1[[#This Row],[Cell]],IF(Table1[[#This Row],[In vivo?]],FALSE,TRUE),FALSE)</f>
        <v>1</v>
      </c>
      <c r="AP52" t="b">
        <f>NOT(OR(Table1[[#This Row],[In vivo?]],Table1[[#This Row],[Only in Cell]]))</f>
        <v>0</v>
      </c>
      <c r="AQ52" t="str">
        <f>IF(OR(Table1[[#This Row],[Rodents]],Table1[[#This Row],[Human]],Table1[[#This Row],[Pig]]),OR(ISNUMBER(FIND("pulmonary",C52)),ISNUMBER(FIND("lung",C52))),"NA")</f>
        <v>NA</v>
      </c>
      <c r="AR52" t="str">
        <f>IF(OR(Table1[[#This Row],[Rodents]],Table1[[#This Row],[Human]],Table1[[#This Row],[Pig]]),OR(ISNUMBER(FIND("skin",C52)),ISNUMBER(FIND("dermal",C52))),"NA")</f>
        <v>NA</v>
      </c>
      <c r="AS52" t="str">
        <f>IF(OR(Table1[[#This Row],[Rodents]],Table1[[#This Row],[Human]],Table1[[#This Row],[Pig]]),OR(ISNUMBER(FIND("liver",C52)),ISNUMBER(FIND("hepat",C52))),"NA")</f>
        <v>NA</v>
      </c>
      <c r="AT52" t="str">
        <f>IF(OR(Table1[[#This Row],[Rodents]],Table1[[#This Row],[Human]],Table1[[#This Row],[Pig]]),OR(ISNUMBER(FIND("kidney",C52)),ISNUMBER(FIND("neph",C52))),"NA")</f>
        <v>NA</v>
      </c>
      <c r="AU52" t="str">
        <f>IF(OR(Table1[[#This Row],[Rodents]],Table1[[#This Row],[Human]],Table1[[#This Row],[Pig]]),OR(ISNUMBER(FIND("brain",C52)),ISNUMBER(FIND("neur",C52)),ISNUMBER(FIND("nerv",C52))),"NA")</f>
        <v>NA</v>
      </c>
      <c r="AV52" t="str">
        <f>IF(OR(Table1[[#This Row],[Rodents]],Table1[[#This Row],[Human]],Table1[[#This Row],[Pig]]),OR(ISNUMBER(FIND("heart",C52)),ISNUMBER(FIND("cardi",C52))),"NA")</f>
        <v>NA</v>
      </c>
      <c r="AW52" t="str">
        <f>IF(OR(Table1[[#This Row],[Rodents]],Table1[[#This Row],[Human]],Table1[[#This Row],[Pig]]),OR(ISNUMBER(FIND("gastro",C52)),ISNUMBER(FIND("intesti",C52)),ISNUMBER(FIND("stomach",C52))),"NA")</f>
        <v>NA</v>
      </c>
      <c r="AX52" t="str">
        <f>IF(OR(Table1[[#This Row],[Rodents]],Table1[[#This Row],[Human]],Table1[[#This Row],[Pig]]),NOT(OR(AQ52,AR52,AS52,AT52,AU52,AV52,AW52)),"NA")</f>
        <v>NA</v>
      </c>
      <c r="AY52" t="b">
        <f>OR(ISNUMBER(FIND("SWCNT",C52)),ISNUMBER(FIND("SWNT",C52)),ISNUMBER(FIND("single-wall",C52)),ISNUMBER(FIND("single wall",C52)),ISNUMBER(FIND("Single wall",C52)),ISNUMBER(FIND("Single-wall",C52)),ISNUMBER(FIND("SWCNT",B52)),ISNUMBER(FIND("SWNT",B52)),ISNUMBER(FIND("single-wall",B52)),ISNUMBER(FIND("single wall",B52)),ISNUMBER(FIND("Single-wall",B52)),ISNUMBER(FIND("Single wall",B52)))</f>
        <v>0</v>
      </c>
      <c r="AZ52" t="b">
        <f>OR(ISNUMBER(FIND("MWCNT",C52)),ISNUMBER(FIND("MWNT",C52)),ISNUMBER(FIND("multi-wall",C52)),ISNUMBER(FIND("multi wall",C52)),ISNUMBER(FIND("multiwall",C52)),ISNUMBER(FIND("Multi-wall",C52)),ISNUMBER(FIND("Multi wall",C52)),ISNUMBER(FIND("Multiwall",C52)),ISNUMBER(FIND("MWCNT",B52)),ISNUMBER(FIND("MWNT",B52)),ISNUMBER(FIND("multi-wall",B52)),ISNUMBER(FIND("multi wall",B52)),ISNUMBER(FIND("multiwall",B52)),ISNUMBER(FIND("Multi-wall",B52)),ISNUMBER(FIND("Multi wall",B52)),ISNUMBER(FIND("Multiwall",B52)),ISNUMBER(FIND("Double-wall",B52)),ISNUMBER(FIND("Double wall",B52)),ISNUMBER(FIND("Doublewall",B52)),ISNUMBER(FIND("double-wall",B52)),ISNUMBER(FIND("double wall",B52)),ISNUMBER(FIND("doublewall",B52)))</f>
        <v>1</v>
      </c>
      <c r="BA52" t="b">
        <f>AND(Table1[[#This Row],[SWCNT]],Table1[[#This Row],[MWCNT]])</f>
        <v>0</v>
      </c>
      <c r="BB52" t="b">
        <f>IF(Table1[[#This Row],[SWCNT]]=TRUE,FALSE,IF(Table1[[#This Row],[MWCNT]]=TRUE,FALSE,TRUE))</f>
        <v>0</v>
      </c>
      <c r="BC52" s="18"/>
    </row>
    <row r="53" spans="1:55" ht="296">
      <c r="A53" t="s">
        <v>4486</v>
      </c>
      <c r="B53" s="2" t="s">
        <v>4490</v>
      </c>
      <c r="C53" s="16" t="s">
        <v>4494</v>
      </c>
      <c r="D53" s="17" t="s">
        <v>1458</v>
      </c>
      <c r="E53" s="2">
        <v>2012</v>
      </c>
      <c r="F53" t="b">
        <f>OR(ISNUMBER(FIND("cytotoxic",C53)),ISNUMBER(FIND("Cytotoxic",C53)),ISNUMBER(FIND("cellular toxicity",C53)),ISNUMBER(FIND("cell death",C53)),ISNUMBER(FIND("viable",C53)),ISNUMBER(FIND("phytotoxic",C53)),ISNUMBER(FIND("acute toxicity",C53)),ISNUMBER(FIND("MTT",C53)),ISNUMBER(FIND("survival",C53)),ISNUMBER(FIND("prolifer",C53)),ISNUMBER(FIND("apoptosis",C53)),ISNUMBER(FIND("neurotoxic",C53)),ISNUMBER(FIND("  lysis ",C53)),ISNUMBER(FIND("necrosis",C53)),ISNUMBER(FIND("cellular death",C53))*3,ISNUMBER(FIND("LDH",C53)),ISNUMBER(FIND("Acute toxicity",C53)))</f>
        <v>0</v>
      </c>
      <c r="G53" t="b">
        <f>OR(ISNUMBER(FIND("genotoxic",C53)),ISNUMBER(FIND("genotoxicity",C53)),ISNUMBER(FIND("DNA damage",C53)),ISNUMBER(FIND("DNA",C53)),ISNUMBER(FIND("RNA",C53)),ISNUMBER(FIND("mesothelioma",C53)),ISNUMBER(FIND("carcino",C53)),ISNUMBER(FIND("mutagen",C53)),ISNUMBER(FIND("genetic",C53)))</f>
        <v>0</v>
      </c>
      <c r="H53" t="b">
        <f>OR(ISNUMBER(FIND("inflammatory",C53)),ISNUMBER(FIND("inflamm",C53)))</f>
        <v>1</v>
      </c>
      <c r="I53" t="b">
        <f>OR(ISNUMBER(FIND("immune",C53)),ISNUMBER(FIND("immunological",C53)),ISNUMBER(FIND("interleuk",C53)),ISNUMBER(FIND("platelet activation",C53)),ISNUMBER(FIND("monocyte",C53)),ISNUMBER(FIND("leukocyte",C53)),ISNUMBER(FIND("cytokine",C53)),ISNUMBER(FIND("CD4",C53)),ISNUMBER(FIND("CD8",C53)),ISNUMBER(FIND("T-cell",C53)))</f>
        <v>0</v>
      </c>
      <c r="J53" t="b">
        <f>OR(ISNUMBER(FIND("reactive oxygen",C53)),ISNUMBER(FIND("ROS",C53)),ISNUMBER(FIND("free radical",C53)),ISNUMBER(FIND("oxidative stress",C53)),ISNUMBER(FIND("peroxid",C53)),ISNUMBER(FIND("oxidative",C53)),ISNUMBER(FIND("antioxid",C53)))</f>
        <v>0</v>
      </c>
      <c r="K53" t="b">
        <f>OR(ISNUMBER(FIND("autophag",C53)))</f>
        <v>0</v>
      </c>
      <c r="L53" t="b">
        <f>OR(ISNUMBER(FIND("morpholog",C53)))</f>
        <v>0</v>
      </c>
      <c r="M53" t="b">
        <f>OR(ISNUMBER(FIND("fibrosis",C53)),ISNUMBER(FIND("Fibrosis",C53)),ISNUMBER(FIND("fibrot",C53)))</f>
        <v>0</v>
      </c>
      <c r="N53" t="b">
        <f>OR(ISNUMBER(FIND("offspring",C53)),ISNUMBER(FIND("Parental",C53)),ISNUMBER(FIND("parental",C53)),ISNUMBER(FIND("germline",C53)),ISNUMBER(FIND("reproduc",C53)),ISNUMBER(FIND("embryo",C53)))</f>
        <v>0</v>
      </c>
      <c r="O53" t="b">
        <f>OR(ISNUMBER(FIND("metabol",C53)),ISNUMBER(FIND("Metabol",C53)),ISNUMBER(FIND("digest",C53)),ISNUMBER(FIND("mitochon",C53)))</f>
        <v>0</v>
      </c>
      <c r="P53" t="b">
        <f>OR(ISNUMBER(FIND("ecotox",C53)),ISNUMBER(FIND("Ecotox",B53)),ISNUMBER(FIND("ecotox",B53)),ISNUMBER(FIND("Ecotox",C53)))</f>
        <v>0</v>
      </c>
      <c r="Q53" t="b">
        <f>OR(ISNUMBER(FIND("Bioaccum",C53)),ISNUMBER(FIND("bioaccum",C53)),ISNUMBER(FIND("accum",C53)))</f>
        <v>0</v>
      </c>
      <c r="R53" t="b">
        <f>OR(ISNUMBER(FIND("Occupation",C53)),ISNUMBER(FIND("occupation",C53)),ISNUMBER(FIND("worker",C53)),ISNUMBER(FIND("workforce",C53)))</f>
        <v>0</v>
      </c>
      <c r="S53" t="b">
        <f>NOT(OR(F53,G53,H53,I53,J53,K53,L53,M53,N53,O53,P53,Q53,R53))</f>
        <v>0</v>
      </c>
      <c r="U53" t="b">
        <f>OR(Table1[[#This Row],[Inflammation]],Table1[[#This Row],[Immune]])</f>
        <v>1</v>
      </c>
      <c r="V53" t="b">
        <f>IF(OR(Table1[[#This Row],[Rodents]],Table1[[#This Row],[Human]],Table1[[#This Row],[Pig]]),OR(ISNUMBER(FIND("intratrach",C53)),ISNUMBER(FIND("nasal ",C53)),ISNUMBER(FIND("instill",C53))),"NA")</f>
        <v>0</v>
      </c>
      <c r="W53" t="b">
        <f>IF(OR(Table1[[#This Row],[Rodents]],Table1[[#This Row],[Human]],Table1[[#This Row],[Pig]]),OR(ISNUMBER(FIND("dermal",C53)),ISNUMBER(FIND("skin ",C53))),"NA")</f>
        <v>0</v>
      </c>
      <c r="X53" t="b">
        <f>IF(OR(Table1[[#This Row],[Rodents]],Table1[[#This Row],[Human]],Table1[[#This Row],[Pig]]),OR(ISNUMBER(FIND("injected",C53)),ISNUMBER(FIND("periton",C53)),ISNUMBER(FIND("intrascrot",C53))),"NA")</f>
        <v>0</v>
      </c>
      <c r="Y53" t="b">
        <f>IF(OR(Table1[[#This Row],[Rodents]],Table1[[#This Row],[Human]],Table1[[#This Row],[Pig]]),NOT(OR(Table1[[#This Row],[Inhaled/Intratracheal/intranasal]],Table1[[#This Row],[Dermal]],Table1[[#This Row],[Injected]])),"NA")</f>
        <v>1</v>
      </c>
      <c r="AA53" t="b">
        <f>OR(ISNUMBER(FIND("fish ",C53)),ISNUMBER(FIND("Fish ",C53)),ISNUMBER(FIND("aquatic",C53)),ISNUMBER(FIND("daphnids",C53)),ISNUMBER(FIND("Carcinus maenas",C53)),ISNUMBER(FIND("Daphnia",C53)),ISNUMBER(FIND("Ruditapes philippinarum",C53)),ISNUMBER(FIND("daphnia",C53)),ISNUMBER(FIND("marine",C53)),ISNUMBER(FIND("mussel",C53)),ISNUMBER(FIND("algae",C53)),ISNUMBER(FIND("Donax faba",C53)),ISNUMBER(FIND("estuarine",C53)),ISNUMBER(FIND("snail",C53)),ISNUMBER(FIND("Prorocentrum donghaiense",C53)) )</f>
        <v>0</v>
      </c>
      <c r="AB53" t="b">
        <f>OR(ISNUMBER(FIND(" rat ",C53)),ISNUMBER(FIND(" rats ",C53)),ISNUMBER(FIND(" Rats ",C53)),ISNUMBER(FIND(" Rat ",C53)),ISNUMBER(FIND(" rat.",C53)),ISNUMBER(FIND(" rats.",C53)),ISNUMBER(FIND("mouse",C53)),ISNUMBER(FIND("mice",C53)), ISNUMBER(FIND(" Mice",C53)))</f>
        <v>1</v>
      </c>
      <c r="AC53" t="b">
        <f>OR(ISNUMBER(FIND(" cell ",C53)),ISNUMBER(FIND("fibroblast",C53)),ISNUMBER(FIND("macrophage",C53)),ISNUMBER(FIND("epithelial",C53)),ISNUMBER(FIND("endothelial",C53)),ISNUMBER(FIND("neuron",C53)),ISNUMBER(FIND(" cells ",C53)),ISNUMBER(FIND("RBC",C53)),ISNUMBER(FIND("mitochond",C53)),ISNUMBER(FIND("adipocyte",C53)),ISNUMBER(FIND("osteo",C53)),ISNUMBER(FIND("keratin",C53)),ISNUMBER(FIND(" cell's ",C53)),ISNUMBER(FIND("eukary",C53)),ISNUMBER(FIND("sperm",C53)))</f>
        <v>0</v>
      </c>
      <c r="AD53" t="b">
        <f>OR(ISNUMBER(FIND("human",B53)),ISNUMBER(FIND("workers",B53)),ISNUMBER(FIND("workforces",B53)),ISNUMBER(FIND("occupational",B53)),ISNUMBER(FIND("Case report",B53)),ISNUMBER(FIND("Workplaces",B53)),ISNUMBER(FIND("worker",B53)))</f>
        <v>0</v>
      </c>
      <c r="AE53" t="b">
        <f>OR(ISNUMBER(FIND(" plant ",C53)),ISNUMBER(FIND("Plant ",C53)),ISNUMBER(FIND("tomato",C53)),ISNUMBER(FIND("plants",C53)),ISNUMBER(FIND("Plants",C53)),ISNUMBER(FIND("algae",C53)),ISNUMBER(FIND("lettuce",C53)),ISNUMBER(FIND("green gram sprouts ",C53)),ISNUMBER(FIND("Cucurbita pepo",C53)),ISNUMBER(FIND("bean ",C53)),ISNUMBER(FIND("chloroplast",C53)),ISNUMBER(FIND("chlorophyll",C53)),ISNUMBER(FIND("seedling",C53)),ISNUMBER(FIND("canola",C53)),ISNUMBER(FIND("shoot",C53)),ISNUMBER(FIND("photosynthes",C53)),ISNUMBER(FIND(" leaves ",C53)),,ISNUMBER(FIND("agriculture",C53)),ISNUMBER(FIND(" crops ",C53)))</f>
        <v>0</v>
      </c>
      <c r="AF53" t="b">
        <f>OR(ISNUMBER(FIND("bacteria",C53)),ISNUMBER(FIND("Bacteria",C53)),ISNUMBER(FIND("Bacterium",C53)),ISNUMBER(FIND("bacterium",C53)),ISNUMBER(FIND(" coli ",C53)))</f>
        <v>0</v>
      </c>
      <c r="AG53" t="b">
        <f>OR(ISNUMBER(FIND("fungi",C53)),ISNUMBER(FIND("Fungi",C53)),ISNUMBER(FIND("fungus",C53)),ISNUMBER(FIND("Fungus",C53)),ISNUMBER(FIND("mushroom",C53)),ISNUMBER(FIND("Mushroom",C53)),ISNUMBER(FIND(" mold ",C53)))</f>
        <v>0</v>
      </c>
      <c r="AH53" t="b">
        <f>OR(ISNUMBER(FIND("Pig ",C53)),ISNUMBER(FIND("pig ",C53)),ISNUMBER(FIND("Pigs ",C53)),ISNUMBER(FIND("pigs ",C53)))</f>
        <v>0</v>
      </c>
      <c r="AI53" t="b">
        <f>OR(ISNUMBER(FIND(" C. elegans",C53)),ISNUMBER(FIND("Caenorhabditis elegans",C53)),ISNUMBER(FIND("earthworms",C53)),ISNUMBER(FIND(" Ficopomatus enigmaticus",C53)),ISNUMBER(FIND("larva",C53)),ISNUMBER(FIND("Lumbriculus variegatus",C53)),ISNUMBER(FIND("nematode",C53)))</f>
        <v>0</v>
      </c>
      <c r="AJ53" t="b">
        <f>NOT(OR(AA53,AB53,AC53,AD53,AE53,AF53,AG53,AH53,AI53))</f>
        <v>0</v>
      </c>
      <c r="AL53" t="b">
        <f>OR(AA53,AB53,AD53,AE53,AF53,AG53,AH53,AI53)</f>
        <v>1</v>
      </c>
      <c r="AM53" t="b">
        <f>IF(Table1[[#This Row],[In vivo?]],IF(Table1[[#This Row],[Cell]],FALSE,TRUE),FALSE)</f>
        <v>1</v>
      </c>
      <c r="AN53" t="b">
        <f>AND(AC53,AL53)</f>
        <v>0</v>
      </c>
      <c r="AO53" t="b">
        <f>IF(Table1[[#This Row],[Cell]],IF(Table1[[#This Row],[In vivo?]],FALSE,TRUE),FALSE)</f>
        <v>0</v>
      </c>
      <c r="AP53" t="b">
        <f>NOT(OR(Table1[[#This Row],[In vivo?]],Table1[[#This Row],[Only in Cell]]))</f>
        <v>0</v>
      </c>
      <c r="AQ53" t="b">
        <f>IF(OR(Table1[[#This Row],[Rodents]],Table1[[#This Row],[Human]],Table1[[#This Row],[Pig]]),OR(ISNUMBER(FIND("pulmonary",C53)),ISNUMBER(FIND("lung",C53))),"NA")</f>
        <v>1</v>
      </c>
      <c r="AR53" t="b">
        <f>IF(OR(Table1[[#This Row],[Rodents]],Table1[[#This Row],[Human]],Table1[[#This Row],[Pig]]),OR(ISNUMBER(FIND("skin",C53)),ISNUMBER(FIND("dermal",C53))),"NA")</f>
        <v>0</v>
      </c>
      <c r="AS53" t="b">
        <f>IF(OR(Table1[[#This Row],[Rodents]],Table1[[#This Row],[Human]],Table1[[#This Row],[Pig]]),OR(ISNUMBER(FIND("liver",C53)),ISNUMBER(FIND("hepat",C53))),"NA")</f>
        <v>0</v>
      </c>
      <c r="AT53" t="b">
        <f>IF(OR(Table1[[#This Row],[Rodents]],Table1[[#This Row],[Human]],Table1[[#This Row],[Pig]]),OR(ISNUMBER(FIND("kidney",C53)),ISNUMBER(FIND("neph",C53))),"NA")</f>
        <v>0</v>
      </c>
      <c r="AU53" t="b">
        <f>IF(OR(Table1[[#This Row],[Rodents]],Table1[[#This Row],[Human]],Table1[[#This Row],[Pig]]),OR(ISNUMBER(FIND("brain",C53)),ISNUMBER(FIND("neur",C53)),ISNUMBER(FIND("nerv",C53))),"NA")</f>
        <v>0</v>
      </c>
      <c r="AV53" t="b">
        <f>IF(OR(Table1[[#This Row],[Rodents]],Table1[[#This Row],[Human]],Table1[[#This Row],[Pig]]),OR(ISNUMBER(FIND("heart",C53)),ISNUMBER(FIND("cardi",C53))),"NA")</f>
        <v>0</v>
      </c>
      <c r="AW53" t="b">
        <f>IF(OR(Table1[[#This Row],[Rodents]],Table1[[#This Row],[Human]],Table1[[#This Row],[Pig]]),OR(ISNUMBER(FIND("gastro",C53)),ISNUMBER(FIND("intesti",C53)),ISNUMBER(FIND("stomach",C53))),"NA")</f>
        <v>0</v>
      </c>
      <c r="AX53" t="b">
        <f>IF(OR(Table1[[#This Row],[Rodents]],Table1[[#This Row],[Human]],Table1[[#This Row],[Pig]]),NOT(OR(AQ53,AR53,AS53,AT53,AU53,AV53,AW53)),"NA")</f>
        <v>0</v>
      </c>
      <c r="AY53" t="b">
        <f>OR(ISNUMBER(FIND("SWCNT",C53)),ISNUMBER(FIND("SWNT",C53)),ISNUMBER(FIND("single-wall",C53)),ISNUMBER(FIND("single wall",C53)),ISNUMBER(FIND("Single wall",C53)),ISNUMBER(FIND("Single-wall",C53)),ISNUMBER(FIND("SWCNT",B53)),ISNUMBER(FIND("SWNT",B53)),ISNUMBER(FIND("single-wall",B53)),ISNUMBER(FIND("single wall",B53)),ISNUMBER(FIND("Single-wall",B53)),ISNUMBER(FIND("Single wall",B53)))</f>
        <v>0</v>
      </c>
      <c r="AZ53" t="b">
        <f>OR(ISNUMBER(FIND("MWCNT",C53)),ISNUMBER(FIND("MWNT",C53)),ISNUMBER(FIND("multi-wall",C53)),ISNUMBER(FIND("multi wall",C53)),ISNUMBER(FIND("multiwall",C53)),ISNUMBER(FIND("Multi-wall",C53)),ISNUMBER(FIND("Multi wall",C53)),ISNUMBER(FIND("Multiwall",C53)),ISNUMBER(FIND("MWCNT",B53)),ISNUMBER(FIND("MWNT",B53)),ISNUMBER(FIND("multi-wall",B53)),ISNUMBER(FIND("multi wall",B53)),ISNUMBER(FIND("multiwall",B53)),ISNUMBER(FIND("Multi-wall",B53)),ISNUMBER(FIND("Multi wall",B53)),ISNUMBER(FIND("Multiwall",B53)),ISNUMBER(FIND("Double-wall",B53)),ISNUMBER(FIND("Double wall",B53)),ISNUMBER(FIND("Doublewall",B53)),ISNUMBER(FIND("double-wall",B53)),ISNUMBER(FIND("double wall",B53)),ISNUMBER(FIND("doublewall",B53)))</f>
        <v>0</v>
      </c>
      <c r="BA53" t="b">
        <f>AND(Table1[[#This Row],[SWCNT]],Table1[[#This Row],[MWCNT]])</f>
        <v>0</v>
      </c>
      <c r="BB53" t="b">
        <f>IF(Table1[[#This Row],[SWCNT]]=TRUE,FALSE,IF(Table1[[#This Row],[MWCNT]]=TRUE,FALSE,TRUE))</f>
        <v>1</v>
      </c>
      <c r="BC53" s="18"/>
    </row>
    <row r="54" spans="1:55" ht="296">
      <c r="A54" t="s">
        <v>4561</v>
      </c>
      <c r="B54" s="2" t="s">
        <v>4562</v>
      </c>
      <c r="C54" s="16" t="s">
        <v>4563</v>
      </c>
      <c r="D54" s="17" t="s">
        <v>181</v>
      </c>
      <c r="E54" s="2">
        <v>2012</v>
      </c>
      <c r="F54" t="b">
        <f>OR(ISNUMBER(FIND("cytotoxic",C54)),ISNUMBER(FIND("Cytotoxic",C54)),ISNUMBER(FIND("cellular toxicity",C54)),ISNUMBER(FIND("cell death",C54)),ISNUMBER(FIND("viable",C54)),ISNUMBER(FIND("phytotoxic",C54)),ISNUMBER(FIND("acute toxicity",C54)),ISNUMBER(FIND("MTT",C54)),ISNUMBER(FIND("survival",C54)),ISNUMBER(FIND("prolifer",C54)),ISNUMBER(FIND("apoptosis",C54)),ISNUMBER(FIND("neurotoxic",C54)),ISNUMBER(FIND("  lysis ",C54)),ISNUMBER(FIND("necrosis",C54)),ISNUMBER(FIND("cellular death",C54))*3,ISNUMBER(FIND("LDH",C54)),ISNUMBER(FIND("Acute toxicity",C54)))</f>
        <v>0</v>
      </c>
      <c r="G54" t="b">
        <f>OR(ISNUMBER(FIND("genotoxic",C54)),ISNUMBER(FIND("genotoxicity",C54)),ISNUMBER(FIND("DNA damage",C54)),ISNUMBER(FIND("DNA",C54)),ISNUMBER(FIND("RNA",C54)),ISNUMBER(FIND("mesothelioma",C54)),ISNUMBER(FIND("carcino",C54)),ISNUMBER(FIND("mutagen",C54)),ISNUMBER(FIND("genetic",C54)))</f>
        <v>0</v>
      </c>
      <c r="H54" t="b">
        <f>OR(ISNUMBER(FIND("inflammatory",C54)),ISNUMBER(FIND("inflamm",C54)))</f>
        <v>1</v>
      </c>
      <c r="I54" t="b">
        <f>OR(ISNUMBER(FIND("immune",C54)),ISNUMBER(FIND("immunological",C54)),ISNUMBER(FIND("interleuk",C54)),ISNUMBER(FIND("platelet activation",C54)),ISNUMBER(FIND("monocyte",C54)),ISNUMBER(FIND("leukocyte",C54)),ISNUMBER(FIND("cytokine",C54)),ISNUMBER(FIND("CD4",C54)),ISNUMBER(FIND("CD8",C54)),ISNUMBER(FIND("T-cell",C54)))</f>
        <v>1</v>
      </c>
      <c r="J54" t="b">
        <f>OR(ISNUMBER(FIND("reactive oxygen",C54)),ISNUMBER(FIND("ROS",C54)),ISNUMBER(FIND("free radical",C54)),ISNUMBER(FIND("oxidative stress",C54)),ISNUMBER(FIND("peroxid",C54)),ISNUMBER(FIND("oxidative",C54)),ISNUMBER(FIND("antioxid",C54)))</f>
        <v>0</v>
      </c>
      <c r="K54" t="b">
        <f>OR(ISNUMBER(FIND("autophag",C54)))</f>
        <v>0</v>
      </c>
      <c r="L54" t="b">
        <f>OR(ISNUMBER(FIND("morpholog",C54)))</f>
        <v>0</v>
      </c>
      <c r="M54" t="b">
        <f>OR(ISNUMBER(FIND("fibrosis",C54)),ISNUMBER(FIND("Fibrosis",C54)),ISNUMBER(FIND("fibrot",C54)))</f>
        <v>0</v>
      </c>
      <c r="N54" t="b">
        <f>OR(ISNUMBER(FIND("offspring",C54)),ISNUMBER(FIND("Parental",C54)),ISNUMBER(FIND("parental",C54)),ISNUMBER(FIND("germline",C54)),ISNUMBER(FIND("reproduc",C54)),ISNUMBER(FIND("embryo",C54)))</f>
        <v>0</v>
      </c>
      <c r="O54" t="b">
        <f>OR(ISNUMBER(FIND("metabol",C54)),ISNUMBER(FIND("Metabol",C54)),ISNUMBER(FIND("digest",C54)),ISNUMBER(FIND("mitochon",C54)))</f>
        <v>0</v>
      </c>
      <c r="P54" t="b">
        <f>OR(ISNUMBER(FIND("ecotox",C54)),ISNUMBER(FIND("Ecotox",B54)),ISNUMBER(FIND("ecotox",B54)),ISNUMBER(FIND("Ecotox",C54)))</f>
        <v>0</v>
      </c>
      <c r="Q54" t="b">
        <f>OR(ISNUMBER(FIND("Bioaccum",C54)),ISNUMBER(FIND("bioaccum",C54)),ISNUMBER(FIND("accum",C54)))</f>
        <v>0</v>
      </c>
      <c r="R54" t="b">
        <f>OR(ISNUMBER(FIND("Occupation",C54)),ISNUMBER(FIND("occupation",C54)),ISNUMBER(FIND("worker",C54)),ISNUMBER(FIND("workforce",C54)))</f>
        <v>0</v>
      </c>
      <c r="S54" t="b">
        <f>NOT(OR(F54,G54,H54,I54,J54,K54,L54,M54,N54,O54,P54,Q54,R54))</f>
        <v>0</v>
      </c>
      <c r="U54" t="b">
        <f>OR(Table1[[#This Row],[Inflammation]],Table1[[#This Row],[Immune]])</f>
        <v>1</v>
      </c>
      <c r="V54" t="b">
        <f>IF(OR(Table1[[#This Row],[Rodents]],Table1[[#This Row],[Human]],Table1[[#This Row],[Pig]]),OR(ISNUMBER(FIND("intratrach",C54)),ISNUMBER(FIND("nasal ",C54)),ISNUMBER(FIND("instill",C54))),"NA")</f>
        <v>0</v>
      </c>
      <c r="W54" t="b">
        <f>IF(OR(Table1[[#This Row],[Rodents]],Table1[[#This Row],[Human]],Table1[[#This Row],[Pig]]),OR(ISNUMBER(FIND("dermal",C54)),ISNUMBER(FIND("skin ",C54))),"NA")</f>
        <v>0</v>
      </c>
      <c r="X54" t="b">
        <f>IF(OR(Table1[[#This Row],[Rodents]],Table1[[#This Row],[Human]],Table1[[#This Row],[Pig]]),OR(ISNUMBER(FIND("injected",C54)),ISNUMBER(FIND("periton",C54)),ISNUMBER(FIND("intrascrot",C54))),"NA")</f>
        <v>0</v>
      </c>
      <c r="Y54" t="b">
        <f>IF(OR(Table1[[#This Row],[Rodents]],Table1[[#This Row],[Human]],Table1[[#This Row],[Pig]]),NOT(OR(Table1[[#This Row],[Inhaled/Intratracheal/intranasal]],Table1[[#This Row],[Dermal]],Table1[[#This Row],[Injected]])),"NA")</f>
        <v>1</v>
      </c>
      <c r="AA54" t="b">
        <f>OR(ISNUMBER(FIND("fish ",C54)),ISNUMBER(FIND("Fish ",C54)),ISNUMBER(FIND("aquatic",C54)),ISNUMBER(FIND("daphnids",C54)),ISNUMBER(FIND("Carcinus maenas",C54)),ISNUMBER(FIND("Daphnia",C54)),ISNUMBER(FIND("Ruditapes philippinarum",C54)),ISNUMBER(FIND("daphnia",C54)),ISNUMBER(FIND("marine",C54)),ISNUMBER(FIND("mussel",C54)),ISNUMBER(FIND("algae",C54)),ISNUMBER(FIND("Donax faba",C54)),ISNUMBER(FIND("estuarine",C54)),ISNUMBER(FIND("snail",C54)),ISNUMBER(FIND("Prorocentrum donghaiense",C54)) )</f>
        <v>0</v>
      </c>
      <c r="AB54" t="b">
        <f>OR(ISNUMBER(FIND(" rat ",C54)),ISNUMBER(FIND(" rats ",C54)),ISNUMBER(FIND(" Rats ",C54)),ISNUMBER(FIND(" Rat ",C54)),ISNUMBER(FIND(" rat.",C54)),ISNUMBER(FIND(" rats.",C54)),ISNUMBER(FIND("mouse",C54)),ISNUMBER(FIND("mice",C54)), ISNUMBER(FIND(" Mice",C54)))</f>
        <v>1</v>
      </c>
      <c r="AC54" t="b">
        <f>OR(ISNUMBER(FIND(" cell ",C54)),ISNUMBER(FIND("fibroblast",C54)),ISNUMBER(FIND("macrophage",C54)),ISNUMBER(FIND("epithelial",C54)),ISNUMBER(FIND("endothelial",C54)),ISNUMBER(FIND("neuron",C54)),ISNUMBER(FIND(" cells ",C54)),ISNUMBER(FIND("RBC",C54)),ISNUMBER(FIND("mitochond",C54)),ISNUMBER(FIND("adipocyte",C54)),ISNUMBER(FIND("osteo",C54)),ISNUMBER(FIND("keratin",C54)),ISNUMBER(FIND(" cell's ",C54)),ISNUMBER(FIND("eukary",C54)),ISNUMBER(FIND("sperm",C54)))</f>
        <v>1</v>
      </c>
      <c r="AD54" t="b">
        <f>OR(ISNUMBER(FIND("human",B54)),ISNUMBER(FIND("workers",B54)),ISNUMBER(FIND("workforces",B54)),ISNUMBER(FIND("occupational",B54)),ISNUMBER(FIND("Case report",B54)),ISNUMBER(FIND("Workplaces",B54)),ISNUMBER(FIND("worker",B54)))</f>
        <v>0</v>
      </c>
      <c r="AE54" t="b">
        <f>OR(ISNUMBER(FIND(" plant ",C54)),ISNUMBER(FIND("Plant ",C54)),ISNUMBER(FIND("tomato",C54)),ISNUMBER(FIND("plants",C54)),ISNUMBER(FIND("Plants",C54)),ISNUMBER(FIND("algae",C54)),ISNUMBER(FIND("lettuce",C54)),ISNUMBER(FIND("green gram sprouts ",C54)),ISNUMBER(FIND("Cucurbita pepo",C54)),ISNUMBER(FIND("bean ",C54)),ISNUMBER(FIND("chloroplast",C54)),ISNUMBER(FIND("chlorophyll",C54)),ISNUMBER(FIND("seedling",C54)),ISNUMBER(FIND("canola",C54)),ISNUMBER(FIND("shoot",C54)),ISNUMBER(FIND("photosynthes",C54)),ISNUMBER(FIND(" leaves ",C54)),,ISNUMBER(FIND("agriculture",C54)),ISNUMBER(FIND(" crops ",C54)))</f>
        <v>0</v>
      </c>
      <c r="AF54" t="b">
        <f>OR(ISNUMBER(FIND("bacteria",C54)),ISNUMBER(FIND("Bacteria",C54)),ISNUMBER(FIND("Bacterium",C54)),ISNUMBER(FIND("bacterium",C54)),ISNUMBER(FIND(" coli ",C54)))</f>
        <v>0</v>
      </c>
      <c r="AG54" t="b">
        <f>OR(ISNUMBER(FIND("fungi",C54)),ISNUMBER(FIND("Fungi",C54)),ISNUMBER(FIND("fungus",C54)),ISNUMBER(FIND("Fungus",C54)),ISNUMBER(FIND("mushroom",C54)),ISNUMBER(FIND("Mushroom",C54)),ISNUMBER(FIND(" mold ",C54)))</f>
        <v>0</v>
      </c>
      <c r="AH54" t="b">
        <f>OR(ISNUMBER(FIND("Pig ",C54)),ISNUMBER(FIND("pig ",C54)),ISNUMBER(FIND("Pigs ",C54)),ISNUMBER(FIND("pigs ",C54)))</f>
        <v>0</v>
      </c>
      <c r="AI54" t="b">
        <f>OR(ISNUMBER(FIND(" C. elegans",C54)),ISNUMBER(FIND("Caenorhabditis elegans",C54)),ISNUMBER(FIND("earthworms",C54)),ISNUMBER(FIND(" Ficopomatus enigmaticus",C54)),ISNUMBER(FIND("larva",C54)),ISNUMBER(FIND("Lumbriculus variegatus",C54)),ISNUMBER(FIND("nematode",C54)))</f>
        <v>0</v>
      </c>
      <c r="AJ54" t="b">
        <f>NOT(OR(AA54,AB54,AC54,AD54,AE54,AF54,AG54,AH54,AI54))</f>
        <v>0</v>
      </c>
      <c r="AL54" t="b">
        <f>OR(AA54,AB54,AD54,AE54,AF54,AG54,AH54,AI54)</f>
        <v>1</v>
      </c>
      <c r="AM54" t="b">
        <f>IF(Table1[[#This Row],[In vivo?]],IF(Table1[[#This Row],[Cell]],FALSE,TRUE),FALSE)</f>
        <v>0</v>
      </c>
      <c r="AN54" t="b">
        <f>AND(AC54,AL54)</f>
        <v>1</v>
      </c>
      <c r="AO54" t="b">
        <f>IF(Table1[[#This Row],[Cell]],IF(Table1[[#This Row],[In vivo?]],FALSE,TRUE),FALSE)</f>
        <v>0</v>
      </c>
      <c r="AP54" t="b">
        <f>NOT(OR(Table1[[#This Row],[In vivo?]],Table1[[#This Row],[Only in Cell]]))</f>
        <v>0</v>
      </c>
      <c r="AQ54" t="b">
        <f>IF(OR(Table1[[#This Row],[Rodents]],Table1[[#This Row],[Human]],Table1[[#This Row],[Pig]]),OR(ISNUMBER(FIND("pulmonary",C54)),ISNUMBER(FIND("lung",C54))),"NA")</f>
        <v>0</v>
      </c>
      <c r="AR54" t="b">
        <f>IF(OR(Table1[[#This Row],[Rodents]],Table1[[#This Row],[Human]],Table1[[#This Row],[Pig]]),OR(ISNUMBER(FIND("skin",C54)),ISNUMBER(FIND("dermal",C54))),"NA")</f>
        <v>0</v>
      </c>
      <c r="AS54" t="b">
        <f>IF(OR(Table1[[#This Row],[Rodents]],Table1[[#This Row],[Human]],Table1[[#This Row],[Pig]]),OR(ISNUMBER(FIND("liver",C54)),ISNUMBER(FIND("hepat",C54))),"NA")</f>
        <v>0</v>
      </c>
      <c r="AT54" t="b">
        <f>IF(OR(Table1[[#This Row],[Rodents]],Table1[[#This Row],[Human]],Table1[[#This Row],[Pig]]),OR(ISNUMBER(FIND("kidney",C54)),ISNUMBER(FIND("neph",C54))),"NA")</f>
        <v>0</v>
      </c>
      <c r="AU54" t="b">
        <f>IF(OR(Table1[[#This Row],[Rodents]],Table1[[#This Row],[Human]],Table1[[#This Row],[Pig]]),OR(ISNUMBER(FIND("brain",C54)),ISNUMBER(FIND("neur",C54)),ISNUMBER(FIND("nerv",C54))),"NA")</f>
        <v>0</v>
      </c>
      <c r="AV54" t="b">
        <f>IF(OR(Table1[[#This Row],[Rodents]],Table1[[#This Row],[Human]],Table1[[#This Row],[Pig]]),OR(ISNUMBER(FIND("heart",C54)),ISNUMBER(FIND("cardi",C54))),"NA")</f>
        <v>0</v>
      </c>
      <c r="AW54" t="b">
        <f>IF(OR(Table1[[#This Row],[Rodents]],Table1[[#This Row],[Human]],Table1[[#This Row],[Pig]]),OR(ISNUMBER(FIND("gastro",C54)),ISNUMBER(FIND("intesti",C54)),ISNUMBER(FIND("stomach",C54))),"NA")</f>
        <v>0</v>
      </c>
      <c r="AX54" t="b">
        <f>IF(OR(Table1[[#This Row],[Rodents]],Table1[[#This Row],[Human]],Table1[[#This Row],[Pig]]),NOT(OR(AQ54,AR54,AS54,AT54,AU54,AV54,AW54)),"NA")</f>
        <v>1</v>
      </c>
      <c r="AY54" t="b">
        <f>OR(ISNUMBER(FIND("SWCNT",C54)),ISNUMBER(FIND("SWNT",C54)),ISNUMBER(FIND("single-wall",C54)),ISNUMBER(FIND("single wall",C54)),ISNUMBER(FIND("Single wall",C54)),ISNUMBER(FIND("Single-wall",C54)),ISNUMBER(FIND("SWCNT",B54)),ISNUMBER(FIND("SWNT",B54)),ISNUMBER(FIND("single-wall",B54)),ISNUMBER(FIND("single wall",B54)),ISNUMBER(FIND("Single-wall",B54)),ISNUMBER(FIND("Single wall",B54)))</f>
        <v>0</v>
      </c>
      <c r="AZ54" t="b">
        <f>OR(ISNUMBER(FIND("MWCNT",C54)),ISNUMBER(FIND("MWNT",C54)),ISNUMBER(FIND("multi-wall",C54)),ISNUMBER(FIND("multi wall",C54)),ISNUMBER(FIND("multiwall",C54)),ISNUMBER(FIND("Multi-wall",C54)),ISNUMBER(FIND("Multi wall",C54)),ISNUMBER(FIND("Multiwall",C54)),ISNUMBER(FIND("MWCNT",B54)),ISNUMBER(FIND("MWNT",B54)),ISNUMBER(FIND("multi-wall",B54)),ISNUMBER(FIND("multi wall",B54)),ISNUMBER(FIND("multiwall",B54)),ISNUMBER(FIND("Multi-wall",B54)),ISNUMBER(FIND("Multi wall",B54)),ISNUMBER(FIND("Multiwall",B54)),ISNUMBER(FIND("Double-wall",B54)),ISNUMBER(FIND("Double wall",B54)),ISNUMBER(FIND("Doublewall",B54)),ISNUMBER(FIND("double-wall",B54)),ISNUMBER(FIND("double wall",B54)),ISNUMBER(FIND("doublewall",B54)))</f>
        <v>0</v>
      </c>
      <c r="BA54" t="b">
        <f>AND(Table1[[#This Row],[SWCNT]],Table1[[#This Row],[MWCNT]])</f>
        <v>0</v>
      </c>
      <c r="BB54" t="b">
        <f>IF(Table1[[#This Row],[SWCNT]]=TRUE,FALSE,IF(Table1[[#This Row],[MWCNT]]=TRUE,FALSE,TRUE))</f>
        <v>1</v>
      </c>
      <c r="BC54" s="18"/>
    </row>
    <row r="55" spans="1:55" ht="166.5">
      <c r="A55" t="s">
        <v>4650</v>
      </c>
      <c r="B55" s="2" t="s">
        <v>4651</v>
      </c>
      <c r="C55" s="16" t="s">
        <v>4652</v>
      </c>
      <c r="D55" s="17" t="s">
        <v>4653</v>
      </c>
      <c r="E55" s="2">
        <v>2012</v>
      </c>
      <c r="F55" t="b">
        <f>OR(ISNUMBER(FIND("cytotoxic",C55)),ISNUMBER(FIND("Cytotoxic",C55)),ISNUMBER(FIND("cellular toxicity",C55)),ISNUMBER(FIND("cell death",C55)),ISNUMBER(FIND("viable",C55)),ISNUMBER(FIND("phytotoxic",C55)),ISNUMBER(FIND("acute toxicity",C55)),ISNUMBER(FIND("MTT",C55)),ISNUMBER(FIND("survival",C55)),ISNUMBER(FIND("prolifer",C55)),ISNUMBER(FIND("apoptosis",C55)),ISNUMBER(FIND("neurotoxic",C55)),ISNUMBER(FIND("  lysis ",C55)),ISNUMBER(FIND("necrosis",C55)),ISNUMBER(FIND("cellular death",C55))*3,ISNUMBER(FIND("LDH",C55)),ISNUMBER(FIND("Acute toxicity",C55)))</f>
        <v>0</v>
      </c>
      <c r="G55" t="b">
        <f>OR(ISNUMBER(FIND("genotoxic",C55)),ISNUMBER(FIND("genotoxicity",C55)),ISNUMBER(FIND("DNA damage",C55)),ISNUMBER(FIND("DNA",C55)),ISNUMBER(FIND("RNA",C55)),ISNUMBER(FIND("mesothelioma",C55)),ISNUMBER(FIND("carcino",C55)),ISNUMBER(FIND("mutagen",C55)),ISNUMBER(FIND("genetic",C55)))</f>
        <v>0</v>
      </c>
      <c r="H55" t="b">
        <f>OR(ISNUMBER(FIND("inflammatory",C55)),ISNUMBER(FIND("inflamm",C55)))</f>
        <v>1</v>
      </c>
      <c r="I55" t="b">
        <f>OR(ISNUMBER(FIND("immune",C55)),ISNUMBER(FIND("immunological",C55)),ISNUMBER(FIND("interleuk",C55)),ISNUMBER(FIND("platelet activation",C55)),ISNUMBER(FIND("monocyte",C55)),ISNUMBER(FIND("leukocyte",C55)),ISNUMBER(FIND("cytokine",C55)),ISNUMBER(FIND("CD4",C55)),ISNUMBER(FIND("CD8",C55)),ISNUMBER(FIND("T-cell",C55)))</f>
        <v>1</v>
      </c>
      <c r="J55" t="b">
        <f>OR(ISNUMBER(FIND("reactive oxygen",C55)),ISNUMBER(FIND("ROS",C55)),ISNUMBER(FIND("free radical",C55)),ISNUMBER(FIND("oxidative stress",C55)),ISNUMBER(FIND("peroxid",C55)),ISNUMBER(FIND("oxidative",C55)),ISNUMBER(FIND("antioxid",C55)))</f>
        <v>0</v>
      </c>
      <c r="K55" t="b">
        <f>OR(ISNUMBER(FIND("autophag",C55)))</f>
        <v>0</v>
      </c>
      <c r="L55" t="b">
        <f>OR(ISNUMBER(FIND("morpholog",C55)))</f>
        <v>0</v>
      </c>
      <c r="M55" t="b">
        <f>OR(ISNUMBER(FIND("fibrosis",C55)),ISNUMBER(FIND("Fibrosis",C55)),ISNUMBER(FIND("fibrot",C55)))</f>
        <v>1</v>
      </c>
      <c r="N55" t="b">
        <f>OR(ISNUMBER(FIND("offspring",C55)),ISNUMBER(FIND("Parental",C55)),ISNUMBER(FIND("parental",C55)),ISNUMBER(FIND("germline",C55)),ISNUMBER(FIND("reproduc",C55)),ISNUMBER(FIND("embryo",C55)))</f>
        <v>0</v>
      </c>
      <c r="O55" t="b">
        <f>OR(ISNUMBER(FIND("metabol",C55)),ISNUMBER(FIND("Metabol",C55)),ISNUMBER(FIND("digest",C55)),ISNUMBER(FIND("mitochon",C55)))</f>
        <v>0</v>
      </c>
      <c r="P55" t="b">
        <f>OR(ISNUMBER(FIND("ecotox",C55)),ISNUMBER(FIND("Ecotox",B55)),ISNUMBER(FIND("ecotox",B55)),ISNUMBER(FIND("Ecotox",C55)))</f>
        <v>0</v>
      </c>
      <c r="Q55" t="b">
        <f>OR(ISNUMBER(FIND("Bioaccum",C55)),ISNUMBER(FIND("bioaccum",C55)),ISNUMBER(FIND("accum",C55)))</f>
        <v>0</v>
      </c>
      <c r="R55" t="b">
        <f>OR(ISNUMBER(FIND("Occupation",C55)),ISNUMBER(FIND("occupation",C55)),ISNUMBER(FIND("worker",C55)),ISNUMBER(FIND("workforce",C55)))</f>
        <v>0</v>
      </c>
      <c r="S55" t="b">
        <f>NOT(OR(F55,G55,H55,I55,J55,K55,L55,M55,N55,O55,P55,Q55,R55))</f>
        <v>0</v>
      </c>
      <c r="U55" t="b">
        <f>OR(Table1[[#This Row],[Inflammation]],Table1[[#This Row],[Immune]])</f>
        <v>1</v>
      </c>
      <c r="V55" t="str">
        <f>IF(OR(Table1[[#This Row],[Rodents]],Table1[[#This Row],[Human]],Table1[[#This Row],[Pig]]),OR(ISNUMBER(FIND("intratrach",C55)),ISNUMBER(FIND("nasal ",C55)),ISNUMBER(FIND("instill",C55))),"NA")</f>
        <v>NA</v>
      </c>
      <c r="W55" t="str">
        <f>IF(OR(Table1[[#This Row],[Rodents]],Table1[[#This Row],[Human]],Table1[[#This Row],[Pig]]),OR(ISNUMBER(FIND("dermal",C55)),ISNUMBER(FIND("skin ",C55))),"NA")</f>
        <v>NA</v>
      </c>
      <c r="X55" t="str">
        <f>IF(OR(Table1[[#This Row],[Rodents]],Table1[[#This Row],[Human]],Table1[[#This Row],[Pig]]),OR(ISNUMBER(FIND("injected",C55)),ISNUMBER(FIND("periton",C55)),ISNUMBER(FIND("intrascrot",C55))),"NA")</f>
        <v>NA</v>
      </c>
      <c r="Y55" t="str">
        <f>IF(OR(Table1[[#This Row],[Rodents]],Table1[[#This Row],[Human]],Table1[[#This Row],[Pig]]),NOT(OR(Table1[[#This Row],[Inhaled/Intratracheal/intranasal]],Table1[[#This Row],[Dermal]],Table1[[#This Row],[Injected]])),"NA")</f>
        <v>NA</v>
      </c>
      <c r="AA55" t="b">
        <f>OR(ISNUMBER(FIND("fish ",C55)),ISNUMBER(FIND("Fish ",C55)),ISNUMBER(FIND("aquatic",C55)),ISNUMBER(FIND("daphnids",C55)),ISNUMBER(FIND("Carcinus maenas",C55)),ISNUMBER(FIND("Daphnia",C55)),ISNUMBER(FIND("Ruditapes philippinarum",C55)),ISNUMBER(FIND("daphnia",C55)),ISNUMBER(FIND("marine",C55)),ISNUMBER(FIND("mussel",C55)),ISNUMBER(FIND("algae",C55)),ISNUMBER(FIND("Donax faba",C55)),ISNUMBER(FIND("estuarine",C55)),ISNUMBER(FIND("snail",C55)),ISNUMBER(FIND("Prorocentrum donghaiense",C55)) )</f>
        <v>0</v>
      </c>
      <c r="AB55" t="b">
        <f>OR(ISNUMBER(FIND(" rat ",C55)),ISNUMBER(FIND(" rats ",C55)),ISNUMBER(FIND(" Rats ",C55)),ISNUMBER(FIND(" Rat ",C55)),ISNUMBER(FIND(" rat.",C55)),ISNUMBER(FIND(" rats.",C55)),ISNUMBER(FIND("mouse",C55)),ISNUMBER(FIND("mice",C55)), ISNUMBER(FIND(" Mice",C55)))</f>
        <v>0</v>
      </c>
      <c r="AC55" t="b">
        <f>OR(ISNUMBER(FIND(" cell ",C55)),ISNUMBER(FIND("fibroblast",C55)),ISNUMBER(FIND("macrophage",C55)),ISNUMBER(FIND("epithelial",C55)),ISNUMBER(FIND("endothelial",C55)),ISNUMBER(FIND("neuron",C55)),ISNUMBER(FIND(" cells ",C55)),ISNUMBER(FIND("RBC",C55)),ISNUMBER(FIND("mitochond",C55)),ISNUMBER(FIND("adipocyte",C55)),ISNUMBER(FIND("osteo",C55)),ISNUMBER(FIND("keratin",C55)),ISNUMBER(FIND(" cell's ",C55)),ISNUMBER(FIND("eukary",C55)),ISNUMBER(FIND("sperm",C55)))</f>
        <v>1</v>
      </c>
      <c r="AD55" t="b">
        <v>0</v>
      </c>
      <c r="AE55" t="b">
        <f>OR(ISNUMBER(FIND(" plant ",C55)),ISNUMBER(FIND("Plant ",C55)),ISNUMBER(FIND("tomato",C55)),ISNUMBER(FIND("plants",C55)),ISNUMBER(FIND("Plants",C55)),ISNUMBER(FIND("algae",C55)),ISNUMBER(FIND("lettuce",C55)),ISNUMBER(FIND("green gram sprouts ",C55)),ISNUMBER(FIND("Cucurbita pepo",C55)),ISNUMBER(FIND("bean ",C55)),ISNUMBER(FIND("chloroplast",C55)),ISNUMBER(FIND("chlorophyll",C55)),ISNUMBER(FIND("seedling",C55)),ISNUMBER(FIND("canola",C55)),ISNUMBER(FIND("shoot",C55)),ISNUMBER(FIND("photosynthes",C55)),ISNUMBER(FIND(" leaves ",C55)),,ISNUMBER(FIND("agriculture",C55)),ISNUMBER(FIND(" crops ",C55)))</f>
        <v>0</v>
      </c>
      <c r="AF55" t="b">
        <f>OR(ISNUMBER(FIND("bacteria",C55)),ISNUMBER(FIND("Bacteria",C55)),ISNUMBER(FIND("Bacterium",C55)),ISNUMBER(FIND("bacterium",C55)),ISNUMBER(FIND(" coli ",C55)))</f>
        <v>0</v>
      </c>
      <c r="AG55" t="b">
        <f>OR(ISNUMBER(FIND("fungi",C55)),ISNUMBER(FIND("Fungi",C55)),ISNUMBER(FIND("fungus",C55)),ISNUMBER(FIND("Fungus",C55)),ISNUMBER(FIND("mushroom",C55)),ISNUMBER(FIND("Mushroom",C55)),ISNUMBER(FIND(" mold ",C55)))</f>
        <v>0</v>
      </c>
      <c r="AH55" t="b">
        <f>OR(ISNUMBER(FIND("Pig ",C55)),ISNUMBER(FIND("pig ",C55)),ISNUMBER(FIND("Pigs ",C55)),ISNUMBER(FIND("pigs ",C55)))</f>
        <v>0</v>
      </c>
      <c r="AI55" t="b">
        <f>OR(ISNUMBER(FIND(" C. elegans",C55)),ISNUMBER(FIND("Caenorhabditis elegans",C55)),ISNUMBER(FIND("earthworms",C55)),ISNUMBER(FIND(" Ficopomatus enigmaticus",C55)),ISNUMBER(FIND("larva",C55)),ISNUMBER(FIND("Lumbriculus variegatus",C55)),ISNUMBER(FIND("nematode",C55)))</f>
        <v>0</v>
      </c>
      <c r="AJ55" t="b">
        <f>NOT(OR(AA55,AB55,AC55,AD55,AE55,AF55,AG55,AH55,AI55))</f>
        <v>0</v>
      </c>
      <c r="AL55" t="b">
        <f>OR(AA55,AB55,AD55,AE55,AF55,AG55,AH55,AI55)</f>
        <v>0</v>
      </c>
      <c r="AM55" t="b">
        <f>IF(Table1[[#This Row],[In vivo?]],IF(Table1[[#This Row],[Cell]],FALSE,TRUE),FALSE)</f>
        <v>0</v>
      </c>
      <c r="AN55" t="b">
        <f>AND(AC55,AL55)</f>
        <v>0</v>
      </c>
      <c r="AO55" t="b">
        <f>IF(Table1[[#This Row],[Cell]],IF(Table1[[#This Row],[In vivo?]],FALSE,TRUE),FALSE)</f>
        <v>1</v>
      </c>
      <c r="AP55" t="b">
        <f>NOT(OR(Table1[[#This Row],[In vivo?]],Table1[[#This Row],[Only in Cell]]))</f>
        <v>0</v>
      </c>
      <c r="AQ55" t="str">
        <f>IF(OR(Table1[[#This Row],[Rodents]],Table1[[#This Row],[Human]],Table1[[#This Row],[Pig]]),OR(ISNUMBER(FIND("pulmonary",C55)),ISNUMBER(FIND("lung",C55))),"NA")</f>
        <v>NA</v>
      </c>
      <c r="AR55" t="str">
        <f>IF(OR(Table1[[#This Row],[Rodents]],Table1[[#This Row],[Human]],Table1[[#This Row],[Pig]]),OR(ISNUMBER(FIND("skin",C55)),ISNUMBER(FIND("dermal",C55))),"NA")</f>
        <v>NA</v>
      </c>
      <c r="AS55" t="str">
        <f>IF(OR(Table1[[#This Row],[Rodents]],Table1[[#This Row],[Human]],Table1[[#This Row],[Pig]]),OR(ISNUMBER(FIND("liver",C55)),ISNUMBER(FIND("hepat",C55))),"NA")</f>
        <v>NA</v>
      </c>
      <c r="AT55" t="str">
        <f>IF(OR(Table1[[#This Row],[Rodents]],Table1[[#This Row],[Human]],Table1[[#This Row],[Pig]]),OR(ISNUMBER(FIND("kidney",C55)),ISNUMBER(FIND("neph",C55))),"NA")</f>
        <v>NA</v>
      </c>
      <c r="AU55" t="str">
        <f>IF(OR(Table1[[#This Row],[Rodents]],Table1[[#This Row],[Human]],Table1[[#This Row],[Pig]]),OR(ISNUMBER(FIND("brain",C55)),ISNUMBER(FIND("neur",C55)),ISNUMBER(FIND("nerv",C55))),"NA")</f>
        <v>NA</v>
      </c>
      <c r="AV55" t="str">
        <f>IF(OR(Table1[[#This Row],[Rodents]],Table1[[#This Row],[Human]],Table1[[#This Row],[Pig]]),OR(ISNUMBER(FIND("heart",C55)),ISNUMBER(FIND("cardi",C55))),"NA")</f>
        <v>NA</v>
      </c>
      <c r="AW55" t="str">
        <f>IF(OR(Table1[[#This Row],[Rodents]],Table1[[#This Row],[Human]],Table1[[#This Row],[Pig]]),OR(ISNUMBER(FIND("gastro",C55)),ISNUMBER(FIND("intesti",C55)),ISNUMBER(FIND("stomach",C55))),"NA")</f>
        <v>NA</v>
      </c>
      <c r="AX55" t="str">
        <f>IF(OR(Table1[[#This Row],[Rodents]],Table1[[#This Row],[Human]],Table1[[#This Row],[Pig]]),NOT(OR(AQ55,AR55,AS55,AT55,AU55,AV55,AW55)),"NA")</f>
        <v>NA</v>
      </c>
      <c r="AY55" t="b">
        <f>OR(ISNUMBER(FIND("SWCNT",C55)),ISNUMBER(FIND("SWNT",C55)),ISNUMBER(FIND("single-wall",C55)),ISNUMBER(FIND("single wall",C55)),ISNUMBER(FIND("Single wall",C55)),ISNUMBER(FIND("Single-wall",C55)),ISNUMBER(FIND("SWCNT",B55)),ISNUMBER(FIND("SWNT",B55)),ISNUMBER(FIND("single-wall",B55)),ISNUMBER(FIND("single wall",B55)),ISNUMBER(FIND("Single-wall",B55)),ISNUMBER(FIND("Single wall",B55)))</f>
        <v>0</v>
      </c>
      <c r="AZ55" t="b">
        <f>OR(ISNUMBER(FIND("MWCNT",C55)),ISNUMBER(FIND("MWNT",C55)),ISNUMBER(FIND("multi-wall",C55)),ISNUMBER(FIND("multi wall",C55)),ISNUMBER(FIND("multiwall",C55)),ISNUMBER(FIND("Multi-wall",C55)),ISNUMBER(FIND("Multi wall",C55)),ISNUMBER(FIND("Multiwall",C55)),ISNUMBER(FIND("MWCNT",B55)),ISNUMBER(FIND("MWNT",B55)),ISNUMBER(FIND("multi-wall",B55)),ISNUMBER(FIND("multi wall",B55)),ISNUMBER(FIND("multiwall",B55)),ISNUMBER(FIND("Multi-wall",B55)),ISNUMBER(FIND("Multi wall",B55)),ISNUMBER(FIND("Multiwall",B55)),ISNUMBER(FIND("Double-wall",B55)),ISNUMBER(FIND("Double wall",B55)),ISNUMBER(FIND("Doublewall",B55)),ISNUMBER(FIND("double-wall",B55)),ISNUMBER(FIND("double wall",B55)),ISNUMBER(FIND("doublewall",B55)))</f>
        <v>0</v>
      </c>
      <c r="BA55" t="b">
        <f>AND(Table1[[#This Row],[SWCNT]],Table1[[#This Row],[MWCNT]])</f>
        <v>0</v>
      </c>
      <c r="BB55" t="b">
        <f>IF(Table1[[#This Row],[SWCNT]]=TRUE,FALSE,IF(Table1[[#This Row],[MWCNT]]=TRUE,FALSE,TRUE))</f>
        <v>1</v>
      </c>
      <c r="BC55" s="18"/>
    </row>
    <row r="56" spans="1:55" ht="296">
      <c r="A56" t="s">
        <v>4799</v>
      </c>
      <c r="B56" s="2" t="s">
        <v>4800</v>
      </c>
      <c r="C56" s="16" t="s">
        <v>4801</v>
      </c>
      <c r="D56" s="17" t="s">
        <v>3901</v>
      </c>
      <c r="E56" s="2">
        <v>2011</v>
      </c>
      <c r="F56" t="b">
        <f>OR(ISNUMBER(FIND("cytotoxic",C56)),ISNUMBER(FIND("Cytotoxic",C56)),ISNUMBER(FIND("cellular toxicity",C56)),ISNUMBER(FIND("cell death",C56)),ISNUMBER(FIND("viable",C56)),ISNUMBER(FIND("phytotoxic",C56)),ISNUMBER(FIND("acute toxicity",C56)),ISNUMBER(FIND("MTT",C56)),ISNUMBER(FIND("survival",C56)),ISNUMBER(FIND("prolifer",C56)),ISNUMBER(FIND("apoptosis",C56)),ISNUMBER(FIND("neurotoxic",C56)),ISNUMBER(FIND("  lysis ",C56)),ISNUMBER(FIND("necrosis",C56)),ISNUMBER(FIND("cellular death",C56))*3,ISNUMBER(FIND("LDH",C56)),ISNUMBER(FIND("Acute toxicity",C56)))</f>
        <v>0</v>
      </c>
      <c r="G56" t="b">
        <f>OR(ISNUMBER(FIND("genotoxic",C56)),ISNUMBER(FIND("genotoxicity",C56)),ISNUMBER(FIND("DNA damage",C56)),ISNUMBER(FIND("DNA",C56)),ISNUMBER(FIND("RNA",C56)),ISNUMBER(FIND("mesothelioma",C56)),ISNUMBER(FIND("carcino",C56)),ISNUMBER(FIND("mutagen",C56)),ISNUMBER(FIND("genetic",C56)))</f>
        <v>0</v>
      </c>
      <c r="H56" t="b">
        <f>OR(ISNUMBER(FIND("inflammatory",C56)),ISNUMBER(FIND("inflamm",C56)))</f>
        <v>1</v>
      </c>
      <c r="I56" t="b">
        <f>OR(ISNUMBER(FIND("immune",C56)),ISNUMBER(FIND("immunological",C56)),ISNUMBER(FIND("interleuk",C56)),ISNUMBER(FIND("platelet activation",C56)),ISNUMBER(FIND("monocyte",C56)),ISNUMBER(FIND("leukocyte",C56)),ISNUMBER(FIND("cytokine",C56)),ISNUMBER(FIND("CD4",C56)),ISNUMBER(FIND("CD8",C56)),ISNUMBER(FIND("T-cell",C56)))</f>
        <v>1</v>
      </c>
      <c r="J56" t="b">
        <f>OR(ISNUMBER(FIND("reactive oxygen",C56)),ISNUMBER(FIND("ROS",C56)),ISNUMBER(FIND("free radical",C56)),ISNUMBER(FIND("oxidative stress",C56)),ISNUMBER(FIND("peroxid",C56)),ISNUMBER(FIND("oxidative",C56)),ISNUMBER(FIND("antioxid",C56)))</f>
        <v>0</v>
      </c>
      <c r="K56" t="b">
        <f>OR(ISNUMBER(FIND("autophag",C56)))</f>
        <v>0</v>
      </c>
      <c r="L56" t="b">
        <f>OR(ISNUMBER(FIND("morpholog",C56)))</f>
        <v>0</v>
      </c>
      <c r="M56" t="b">
        <f>OR(ISNUMBER(FIND("fibrosis",C56)),ISNUMBER(FIND("Fibrosis",C56)),ISNUMBER(FIND("fibrot",C56)))</f>
        <v>0</v>
      </c>
      <c r="N56" t="b">
        <f>OR(ISNUMBER(FIND("offspring",C56)),ISNUMBER(FIND("Parental",C56)),ISNUMBER(FIND("parental",C56)),ISNUMBER(FIND("germline",C56)),ISNUMBER(FIND("reproduc",C56)),ISNUMBER(FIND("embryo",C56)))</f>
        <v>0</v>
      </c>
      <c r="O56" t="b">
        <f>OR(ISNUMBER(FIND("metabol",C56)),ISNUMBER(FIND("Metabol",C56)),ISNUMBER(FIND("digest",C56)),ISNUMBER(FIND("mitochon",C56)))</f>
        <v>0</v>
      </c>
      <c r="P56" t="b">
        <f>OR(ISNUMBER(FIND("ecotox",C56)),ISNUMBER(FIND("Ecotox",B56)),ISNUMBER(FIND("ecotox",B56)),ISNUMBER(FIND("Ecotox",C56)))</f>
        <v>0</v>
      </c>
      <c r="Q56" t="b">
        <f>OR(ISNUMBER(FIND("Bioaccum",C56)),ISNUMBER(FIND("bioaccum",C56)),ISNUMBER(FIND("accum",C56)))</f>
        <v>0</v>
      </c>
      <c r="R56" t="b">
        <f>OR(ISNUMBER(FIND("Occupation",C56)),ISNUMBER(FIND("occupation",C56)),ISNUMBER(FIND("worker",C56)),ISNUMBER(FIND("workforce",C56)))</f>
        <v>0</v>
      </c>
      <c r="S56" t="b">
        <f>NOT(OR(F56,G56,H56,I56,J56,K56,L56,M56,N56,O56,P56,Q56,R56))</f>
        <v>0</v>
      </c>
      <c r="U56" t="b">
        <f>OR(Table1[[#This Row],[Inflammation]],Table1[[#This Row],[Immune]])</f>
        <v>1</v>
      </c>
      <c r="V56" t="b">
        <f>IF(OR(Table1[[#This Row],[Rodents]],Table1[[#This Row],[Human]],Table1[[#This Row],[Pig]]),OR(ISNUMBER(FIND("intratrach",C56)),ISNUMBER(FIND("nasal ",C56)),ISNUMBER(FIND("instill",C56))),"NA")</f>
        <v>0</v>
      </c>
      <c r="W56" t="b">
        <f>IF(OR(Table1[[#This Row],[Rodents]],Table1[[#This Row],[Human]],Table1[[#This Row],[Pig]]),OR(ISNUMBER(FIND("dermal",C56)),ISNUMBER(FIND("skin ",C56))),"NA")</f>
        <v>0</v>
      </c>
      <c r="X56" t="b">
        <f>IF(OR(Table1[[#This Row],[Rodents]],Table1[[#This Row],[Human]],Table1[[#This Row],[Pig]]),OR(ISNUMBER(FIND("injected",C56)),ISNUMBER(FIND("periton",C56)),ISNUMBER(FIND("intrascrot",C56))),"NA")</f>
        <v>0</v>
      </c>
      <c r="Y56" t="b">
        <f>IF(OR(Table1[[#This Row],[Rodents]],Table1[[#This Row],[Human]],Table1[[#This Row],[Pig]]),NOT(OR(Table1[[#This Row],[Inhaled/Intratracheal/intranasal]],Table1[[#This Row],[Dermal]],Table1[[#This Row],[Injected]])),"NA")</f>
        <v>1</v>
      </c>
      <c r="AA56" t="b">
        <f>OR(ISNUMBER(FIND("fish ",C56)),ISNUMBER(FIND("Fish ",C56)),ISNUMBER(FIND("aquatic",C56)),ISNUMBER(FIND("daphnids",C56)),ISNUMBER(FIND("Carcinus maenas",C56)),ISNUMBER(FIND("Daphnia",C56)),ISNUMBER(FIND("Ruditapes philippinarum",C56)),ISNUMBER(FIND("daphnia",C56)),ISNUMBER(FIND("marine",C56)),ISNUMBER(FIND("mussel",C56)),ISNUMBER(FIND("algae",C56)),ISNUMBER(FIND("Donax faba",C56)),ISNUMBER(FIND("estuarine",C56)),ISNUMBER(FIND("snail",C56)),ISNUMBER(FIND("Prorocentrum donghaiense",C56)) )</f>
        <v>0</v>
      </c>
      <c r="AB56" t="b">
        <f>OR(ISNUMBER(FIND(" rat ",C56)),ISNUMBER(FIND(" rats ",C56)),ISNUMBER(FIND(" Rats ",C56)),ISNUMBER(FIND(" Rat ",C56)),ISNUMBER(FIND(" rat.",C56)),ISNUMBER(FIND(" rats.",C56)),ISNUMBER(FIND("mouse",C56)),ISNUMBER(FIND("mice",C56)), ISNUMBER(FIND(" Mice",C56)))</f>
        <v>1</v>
      </c>
      <c r="AC56" t="b">
        <f>OR(ISNUMBER(FIND(" cell ",C56)),ISNUMBER(FIND("fibroblast",C56)),ISNUMBER(FIND("macrophage",C56)),ISNUMBER(FIND("epithelial",C56)),ISNUMBER(FIND("endothelial",C56)),ISNUMBER(FIND("neuron",C56)),ISNUMBER(FIND(" cells ",C56)),ISNUMBER(FIND("RBC",C56)),ISNUMBER(FIND("mitochond",C56)),ISNUMBER(FIND("adipocyte",C56)),ISNUMBER(FIND("osteo",C56)),ISNUMBER(FIND("keratin",C56)),ISNUMBER(FIND(" cell's ",C56)),ISNUMBER(FIND("eukary",C56)),ISNUMBER(FIND("sperm",C56)))</f>
        <v>1</v>
      </c>
      <c r="AD56" t="b">
        <f>OR(ISNUMBER(FIND("human",B56)),ISNUMBER(FIND("workers",B56)),ISNUMBER(FIND("workforces",B56)),ISNUMBER(FIND("occupational",B56)),ISNUMBER(FIND("Case report",B56)),ISNUMBER(FIND("Workplaces",B56)),ISNUMBER(FIND("worker",B56)))</f>
        <v>0</v>
      </c>
      <c r="AE56" t="b">
        <f>OR(ISNUMBER(FIND(" plant ",C56)),ISNUMBER(FIND("Plant ",C56)),ISNUMBER(FIND("tomato",C56)),ISNUMBER(FIND("plants",C56)),ISNUMBER(FIND("Plants",C56)),ISNUMBER(FIND("algae",C56)),ISNUMBER(FIND("lettuce",C56)),ISNUMBER(FIND("green gram sprouts ",C56)),ISNUMBER(FIND("Cucurbita pepo",C56)),ISNUMBER(FIND("bean ",C56)),ISNUMBER(FIND("chloroplast",C56)),ISNUMBER(FIND("chlorophyll",C56)),ISNUMBER(FIND("seedling",C56)),ISNUMBER(FIND("canola",C56)),ISNUMBER(FIND("shoot",C56)),ISNUMBER(FIND("photosynthes",C56)),ISNUMBER(FIND(" leaves ",C56)),,ISNUMBER(FIND("agriculture",C56)),ISNUMBER(FIND(" crops ",C56)))</f>
        <v>0</v>
      </c>
      <c r="AF56" t="b">
        <f>OR(ISNUMBER(FIND("bacteria",C56)),ISNUMBER(FIND("Bacteria",C56)),ISNUMBER(FIND("Bacterium",C56)),ISNUMBER(FIND("bacterium",C56)),ISNUMBER(FIND(" coli ",C56)))</f>
        <v>0</v>
      </c>
      <c r="AG56" t="b">
        <f>OR(ISNUMBER(FIND("fungi",C56)),ISNUMBER(FIND("Fungi",C56)),ISNUMBER(FIND("fungus",C56)),ISNUMBER(FIND("Fungus",C56)),ISNUMBER(FIND("mushroom",C56)),ISNUMBER(FIND("Mushroom",C56)),ISNUMBER(FIND(" mold ",C56)))</f>
        <v>0</v>
      </c>
      <c r="AH56" t="b">
        <f>OR(ISNUMBER(FIND("Pig ",C56)),ISNUMBER(FIND("pig ",C56)),ISNUMBER(FIND("Pigs ",C56)),ISNUMBER(FIND("pigs ",C56)))</f>
        <v>0</v>
      </c>
      <c r="AI56" t="b">
        <f>OR(ISNUMBER(FIND(" C. elegans",C56)),ISNUMBER(FIND("Caenorhabditis elegans",C56)),ISNUMBER(FIND("earthworms",C56)),ISNUMBER(FIND(" Ficopomatus enigmaticus",C56)),ISNUMBER(FIND("larva",C56)),ISNUMBER(FIND("Lumbriculus variegatus",C56)),ISNUMBER(FIND("nematode",C56)))</f>
        <v>0</v>
      </c>
      <c r="AJ56" t="b">
        <f>NOT(OR(AA56,AB56,AC56,AD56,AE56,AF56,AG56,AH56,AI56))</f>
        <v>0</v>
      </c>
      <c r="AL56" t="b">
        <f>OR(AA56,AB56,AD56,AE56,AF56,AG56,AH56,AI56)</f>
        <v>1</v>
      </c>
      <c r="AM56" t="b">
        <f>IF(Table1[[#This Row],[In vivo?]],IF(Table1[[#This Row],[Cell]],FALSE,TRUE),FALSE)</f>
        <v>0</v>
      </c>
      <c r="AN56" t="b">
        <f>AND(AC56,AL56)</f>
        <v>1</v>
      </c>
      <c r="AO56" t="b">
        <f>IF(Table1[[#This Row],[Cell]],IF(Table1[[#This Row],[In vivo?]],FALSE,TRUE),FALSE)</f>
        <v>0</v>
      </c>
      <c r="AP56" t="b">
        <f>NOT(OR(Table1[[#This Row],[In vivo?]],Table1[[#This Row],[Only in Cell]]))</f>
        <v>0</v>
      </c>
      <c r="AQ56" t="b">
        <f>IF(OR(Table1[[#This Row],[Rodents]],Table1[[#This Row],[Human]],Table1[[#This Row],[Pig]]),OR(ISNUMBER(FIND("pulmonary",C56)),ISNUMBER(FIND("lung",C56))),"NA")</f>
        <v>1</v>
      </c>
      <c r="AR56" t="b">
        <f>IF(OR(Table1[[#This Row],[Rodents]],Table1[[#This Row],[Human]],Table1[[#This Row],[Pig]]),OR(ISNUMBER(FIND("skin",C56)),ISNUMBER(FIND("dermal",C56))),"NA")</f>
        <v>0</v>
      </c>
      <c r="AS56" t="b">
        <f>IF(OR(Table1[[#This Row],[Rodents]],Table1[[#This Row],[Human]],Table1[[#This Row],[Pig]]),OR(ISNUMBER(FIND("liver",C56)),ISNUMBER(FIND("hepat",C56))),"NA")</f>
        <v>0</v>
      </c>
      <c r="AT56" t="b">
        <f>IF(OR(Table1[[#This Row],[Rodents]],Table1[[#This Row],[Human]],Table1[[#This Row],[Pig]]),OR(ISNUMBER(FIND("kidney",C56)),ISNUMBER(FIND("neph",C56))),"NA")</f>
        <v>0</v>
      </c>
      <c r="AU56" t="b">
        <f>IF(OR(Table1[[#This Row],[Rodents]],Table1[[#This Row],[Human]],Table1[[#This Row],[Pig]]),OR(ISNUMBER(FIND("brain",C56)),ISNUMBER(FIND("neur",C56)),ISNUMBER(FIND("nerv",C56))),"NA")</f>
        <v>0</v>
      </c>
      <c r="AV56" t="b">
        <f>IF(OR(Table1[[#This Row],[Rodents]],Table1[[#This Row],[Human]],Table1[[#This Row],[Pig]]),OR(ISNUMBER(FIND("heart",C56)),ISNUMBER(FIND("cardi",C56))),"NA")</f>
        <v>0</v>
      </c>
      <c r="AW56" t="b">
        <f>IF(OR(Table1[[#This Row],[Rodents]],Table1[[#This Row],[Human]],Table1[[#This Row],[Pig]]),OR(ISNUMBER(FIND("gastro",C56)),ISNUMBER(FIND("intesti",C56)),ISNUMBER(FIND("stomach",C56))),"NA")</f>
        <v>0</v>
      </c>
      <c r="AX56" t="b">
        <f>IF(OR(Table1[[#This Row],[Rodents]],Table1[[#This Row],[Human]],Table1[[#This Row],[Pig]]),NOT(OR(AQ56,AR56,AS56,AT56,AU56,AV56,AW56)),"NA")</f>
        <v>0</v>
      </c>
      <c r="AY56" t="b">
        <f>OR(ISNUMBER(FIND("SWCNT",C56)),ISNUMBER(FIND("SWNT",C56)),ISNUMBER(FIND("single-wall",C56)),ISNUMBER(FIND("single wall",C56)),ISNUMBER(FIND("Single wall",C56)),ISNUMBER(FIND("Single-wall",C56)),ISNUMBER(FIND("SWCNT",B56)),ISNUMBER(FIND("SWNT",B56)),ISNUMBER(FIND("single-wall",B56)),ISNUMBER(FIND("single wall",B56)),ISNUMBER(FIND("Single-wall",B56)),ISNUMBER(FIND("Single wall",B56)))</f>
        <v>0</v>
      </c>
      <c r="AZ56" t="b">
        <f>OR(ISNUMBER(FIND("MWCNT",C56)),ISNUMBER(FIND("MWNT",C56)),ISNUMBER(FIND("multi-wall",C56)),ISNUMBER(FIND("multi wall",C56)),ISNUMBER(FIND("multiwall",C56)),ISNUMBER(FIND("Multi-wall",C56)),ISNUMBER(FIND("Multi wall",C56)),ISNUMBER(FIND("Multiwall",C56)),ISNUMBER(FIND("MWCNT",B56)),ISNUMBER(FIND("MWNT",B56)),ISNUMBER(FIND("multi-wall",B56)),ISNUMBER(FIND("multi wall",B56)),ISNUMBER(FIND("multiwall",B56)),ISNUMBER(FIND("Multi-wall",B56)),ISNUMBER(FIND("Multi wall",B56)),ISNUMBER(FIND("Multiwall",B56)),ISNUMBER(FIND("Double-wall",B56)),ISNUMBER(FIND("Double wall",B56)),ISNUMBER(FIND("Doublewall",B56)),ISNUMBER(FIND("double-wall",B56)),ISNUMBER(FIND("double wall",B56)),ISNUMBER(FIND("doublewall",B56)))</f>
        <v>1</v>
      </c>
      <c r="BA56" t="b">
        <f>AND(Table1[[#This Row],[SWCNT]],Table1[[#This Row],[MWCNT]])</f>
        <v>0</v>
      </c>
      <c r="BB56" t="b">
        <f>IF(Table1[[#This Row],[SWCNT]]=TRUE,FALSE,IF(Table1[[#This Row],[MWCNT]]=TRUE,FALSE,TRUE))</f>
        <v>0</v>
      </c>
      <c r="BC56" s="18"/>
    </row>
    <row r="57" spans="1:55" ht="222">
      <c r="A57" t="s">
        <v>4803</v>
      </c>
      <c r="B57" s="2" t="s">
        <v>4805</v>
      </c>
      <c r="C57" s="16" t="s">
        <v>4807</v>
      </c>
      <c r="D57" s="17" t="s">
        <v>260</v>
      </c>
      <c r="E57" s="2">
        <v>2011</v>
      </c>
      <c r="F57" t="b">
        <f>OR(ISNUMBER(FIND("cytotoxic",C57)),ISNUMBER(FIND("Cytotoxic",C57)),ISNUMBER(FIND("cellular toxicity",C57)),ISNUMBER(FIND("cell death",C57)),ISNUMBER(FIND("viable",C57)),ISNUMBER(FIND("phytotoxic",C57)),ISNUMBER(FIND("acute toxicity",C57)),ISNUMBER(FIND("MTT",C57)),ISNUMBER(FIND("survival",C57)),ISNUMBER(FIND("prolifer",C57)),ISNUMBER(FIND("apoptosis",C57)),ISNUMBER(FIND("neurotoxic",C57)),ISNUMBER(FIND("  lysis ",C57)),ISNUMBER(FIND("necrosis",C57)),ISNUMBER(FIND("cellular death",C57))*3,ISNUMBER(FIND("LDH",C57)),ISNUMBER(FIND("Acute toxicity",C57)))</f>
        <v>0</v>
      </c>
      <c r="G57" t="b">
        <f>OR(ISNUMBER(FIND("genotoxic",C57)),ISNUMBER(FIND("genotoxicity",C57)),ISNUMBER(FIND("DNA damage",C57)),ISNUMBER(FIND("DNA",C57)),ISNUMBER(FIND("RNA",C57)),ISNUMBER(FIND("mesothelioma",C57)),ISNUMBER(FIND("carcino",C57)),ISNUMBER(FIND("mutagen",C57)),ISNUMBER(FIND("genetic",C57)))</f>
        <v>1</v>
      </c>
      <c r="H57" t="b">
        <f>OR(ISNUMBER(FIND("inflammatory",C57)),ISNUMBER(FIND("inflamm",C57)))</f>
        <v>1</v>
      </c>
      <c r="I57" t="b">
        <f>OR(ISNUMBER(FIND("immune",C57)),ISNUMBER(FIND("immunological",C57)),ISNUMBER(FIND("interleuk",C57)),ISNUMBER(FIND("platelet activation",C57)),ISNUMBER(FIND("monocyte",C57)),ISNUMBER(FIND("leukocyte",C57)),ISNUMBER(FIND("cytokine",C57)),ISNUMBER(FIND("CD4",C57)),ISNUMBER(FIND("CD8",C57)),ISNUMBER(FIND("T-cell",C57)))</f>
        <v>1</v>
      </c>
      <c r="J57" t="b">
        <f>OR(ISNUMBER(FIND("reactive oxygen",C57)),ISNUMBER(FIND("ROS",C57)),ISNUMBER(FIND("free radical",C57)),ISNUMBER(FIND("oxidative stress",C57)),ISNUMBER(FIND("peroxid",C57)),ISNUMBER(FIND("oxidative",C57)),ISNUMBER(FIND("antioxid",C57)))</f>
        <v>1</v>
      </c>
      <c r="K57" t="b">
        <f>OR(ISNUMBER(FIND("autophag",C57)))</f>
        <v>0</v>
      </c>
      <c r="L57" t="b">
        <f>OR(ISNUMBER(FIND("morpholog",C57)))</f>
        <v>0</v>
      </c>
      <c r="M57" t="b">
        <f>OR(ISNUMBER(FIND("fibrosis",C57)),ISNUMBER(FIND("Fibrosis",C57)),ISNUMBER(FIND("fibrot",C57)))</f>
        <v>0</v>
      </c>
      <c r="N57" t="b">
        <f>OR(ISNUMBER(FIND("offspring",C57)),ISNUMBER(FIND("Parental",C57)),ISNUMBER(FIND("parental",C57)),ISNUMBER(FIND("germline",C57)),ISNUMBER(FIND("reproduc",C57)),ISNUMBER(FIND("embryo",C57)))</f>
        <v>0</v>
      </c>
      <c r="O57" t="b">
        <f>OR(ISNUMBER(FIND("metabol",C57)),ISNUMBER(FIND("Metabol",C57)),ISNUMBER(FIND("digest",C57)),ISNUMBER(FIND("mitochon",C57)))</f>
        <v>0</v>
      </c>
      <c r="P57" t="b">
        <f>OR(ISNUMBER(FIND("ecotox",C57)),ISNUMBER(FIND("Ecotox",B57)),ISNUMBER(FIND("ecotox",B57)),ISNUMBER(FIND("Ecotox",C57)))</f>
        <v>0</v>
      </c>
      <c r="Q57" t="b">
        <f>OR(ISNUMBER(FIND("Bioaccum",C57)),ISNUMBER(FIND("bioaccum",C57)),ISNUMBER(FIND("accum",C57)))</f>
        <v>0</v>
      </c>
      <c r="R57" t="b">
        <f>OR(ISNUMBER(FIND("Occupation",C57)),ISNUMBER(FIND("occupation",C57)),ISNUMBER(FIND("worker",C57)),ISNUMBER(FIND("workforce",C57)))</f>
        <v>0</v>
      </c>
      <c r="S57" t="b">
        <f>NOT(OR(F57,G57,H57,I57,J57,K57,L57,M57,N57,O57,P57,Q57,R57))</f>
        <v>0</v>
      </c>
      <c r="U57" t="b">
        <f>OR(Table1[[#This Row],[Inflammation]],Table1[[#This Row],[Immune]])</f>
        <v>1</v>
      </c>
      <c r="V57" t="str">
        <f>IF(OR(Table1[[#This Row],[Rodents]],Table1[[#This Row],[Human]],Table1[[#This Row],[Pig]]),OR(ISNUMBER(FIND("intratrach",C57)),ISNUMBER(FIND("nasal ",C57)),ISNUMBER(FIND("instill",C57))),"NA")</f>
        <v>NA</v>
      </c>
      <c r="W57" t="str">
        <f>IF(OR(Table1[[#This Row],[Rodents]],Table1[[#This Row],[Human]],Table1[[#This Row],[Pig]]),OR(ISNUMBER(FIND("dermal",C57)),ISNUMBER(FIND("skin ",C57))),"NA")</f>
        <v>NA</v>
      </c>
      <c r="X57" t="str">
        <f>IF(OR(Table1[[#This Row],[Rodents]],Table1[[#This Row],[Human]],Table1[[#This Row],[Pig]]),OR(ISNUMBER(FIND("injected",C57)),ISNUMBER(FIND("periton",C57)),ISNUMBER(FIND("intrascrot",C57))),"NA")</f>
        <v>NA</v>
      </c>
      <c r="Y57" t="str">
        <f>IF(OR(Table1[[#This Row],[Rodents]],Table1[[#This Row],[Human]],Table1[[#This Row],[Pig]]),NOT(OR(Table1[[#This Row],[Inhaled/Intratracheal/intranasal]],Table1[[#This Row],[Dermal]],Table1[[#This Row],[Injected]])),"NA")</f>
        <v>NA</v>
      </c>
      <c r="AA57" t="b">
        <f>OR(ISNUMBER(FIND("fish ",C57)),ISNUMBER(FIND("Fish ",C57)),ISNUMBER(FIND("aquatic",C57)),ISNUMBER(FIND("daphnids",C57)),ISNUMBER(FIND("Carcinus maenas",C57)),ISNUMBER(FIND("Daphnia",C57)),ISNUMBER(FIND("Ruditapes philippinarum",C57)),ISNUMBER(FIND("daphnia",C57)),ISNUMBER(FIND("marine",C57)),ISNUMBER(FIND("mussel",C57)),ISNUMBER(FIND("algae",C57)),ISNUMBER(FIND("Donax faba",C57)),ISNUMBER(FIND("estuarine",C57)),ISNUMBER(FIND("snail",C57)),ISNUMBER(FIND("Prorocentrum donghaiense",C57)) )</f>
        <v>0</v>
      </c>
      <c r="AB57" t="b">
        <f>OR(ISNUMBER(FIND(" rat ",C57)),ISNUMBER(FIND(" rats ",C57)),ISNUMBER(FIND(" Rats ",C57)),ISNUMBER(FIND(" Rat ",C57)),ISNUMBER(FIND(" rat.",C57)),ISNUMBER(FIND(" rats.",C57)),ISNUMBER(FIND("mouse",C57)),ISNUMBER(FIND("mice",C57)), ISNUMBER(FIND(" Mice",C57)))</f>
        <v>0</v>
      </c>
      <c r="AC57" t="b">
        <f>OR(ISNUMBER(FIND(" cell ",C57)),ISNUMBER(FIND("fibroblast",C57)),ISNUMBER(FIND("macrophage",C57)),ISNUMBER(FIND("epithelial",C57)),ISNUMBER(FIND("endothelial",C57)),ISNUMBER(FIND("neuron",C57)),ISNUMBER(FIND(" cells ",C57)),ISNUMBER(FIND("RBC",C57)),ISNUMBER(FIND("mitochond",C57)),ISNUMBER(FIND("adipocyte",C57)),ISNUMBER(FIND("osteo",C57)),ISNUMBER(FIND("keratin",C57)),ISNUMBER(FIND(" cell's ",C57)),ISNUMBER(FIND("eukary",C57)),ISNUMBER(FIND("sperm",C57)))</f>
        <v>1</v>
      </c>
      <c r="AD57" t="b">
        <f>OR(ISNUMBER(FIND("human",B57)),ISNUMBER(FIND("workers",B57)),ISNUMBER(FIND("workforces",B57)),ISNUMBER(FIND("occupational",B57)),ISNUMBER(FIND("Case report",B57)),ISNUMBER(FIND("Workplaces",B57)),ISNUMBER(FIND("worker",B57)))</f>
        <v>0</v>
      </c>
      <c r="AE57" t="b">
        <f>OR(ISNUMBER(FIND(" plant ",C57)),ISNUMBER(FIND("Plant ",C57)),ISNUMBER(FIND("tomato",C57)),ISNUMBER(FIND("plants",C57)),ISNUMBER(FIND("Plants",C57)),ISNUMBER(FIND("algae",C57)),ISNUMBER(FIND("lettuce",C57)),ISNUMBER(FIND("green gram sprouts ",C57)),ISNUMBER(FIND("Cucurbita pepo",C57)),ISNUMBER(FIND("bean ",C57)),ISNUMBER(FIND("chloroplast",C57)),ISNUMBER(FIND("chlorophyll",C57)),ISNUMBER(FIND("seedling",C57)),ISNUMBER(FIND("canola",C57)),ISNUMBER(FIND("shoot",C57)),ISNUMBER(FIND("photosynthes",C57)),ISNUMBER(FIND(" leaves ",C57)),,ISNUMBER(FIND("agriculture",C57)),ISNUMBER(FIND(" crops ",C57)))</f>
        <v>0</v>
      </c>
      <c r="AF57" t="b">
        <f>OR(ISNUMBER(FIND("bacteria",C57)),ISNUMBER(FIND("Bacteria",C57)),ISNUMBER(FIND("Bacterium",C57)),ISNUMBER(FIND("bacterium",C57)),ISNUMBER(FIND(" coli ",C57)))</f>
        <v>0</v>
      </c>
      <c r="AG57" t="b">
        <f>OR(ISNUMBER(FIND("fungi",C57)),ISNUMBER(FIND("Fungi",C57)),ISNUMBER(FIND("fungus",C57)),ISNUMBER(FIND("Fungus",C57)),ISNUMBER(FIND("mushroom",C57)),ISNUMBER(FIND("Mushroom",C57)),ISNUMBER(FIND(" mold ",C57)))</f>
        <v>0</v>
      </c>
      <c r="AH57" t="b">
        <f>OR(ISNUMBER(FIND("Pig ",C57)),ISNUMBER(FIND("pig ",C57)),ISNUMBER(FIND("Pigs ",C57)),ISNUMBER(FIND("pigs ",C57)))</f>
        <v>0</v>
      </c>
      <c r="AI57" t="b">
        <f>OR(ISNUMBER(FIND(" C. elegans",C57)),ISNUMBER(FIND("Caenorhabditis elegans",C57)),ISNUMBER(FIND("earthworms",C57)),ISNUMBER(FIND(" Ficopomatus enigmaticus",C57)),ISNUMBER(FIND("larva",C57)),ISNUMBER(FIND("Lumbriculus variegatus",C57)),ISNUMBER(FIND("nematode",C57)))</f>
        <v>0</v>
      </c>
      <c r="AJ57" t="b">
        <f>NOT(OR(AA57,AB57,AC57,AD57,AE57,AF57,AG57,AH57,AI57))</f>
        <v>0</v>
      </c>
      <c r="AL57" t="b">
        <f>OR(AA57,AB57,AD57,AE57,AF57,AG57,AH57,AI57)</f>
        <v>0</v>
      </c>
      <c r="AM57" t="b">
        <f>IF(Table1[[#This Row],[In vivo?]],IF(Table1[[#This Row],[Cell]],FALSE,TRUE),FALSE)</f>
        <v>0</v>
      </c>
      <c r="AN57" t="b">
        <f>AND(AC57,AL57)</f>
        <v>0</v>
      </c>
      <c r="AO57" t="b">
        <f>IF(Table1[[#This Row],[Cell]],IF(Table1[[#This Row],[In vivo?]],FALSE,TRUE),FALSE)</f>
        <v>1</v>
      </c>
      <c r="AP57" t="b">
        <f>NOT(OR(Table1[[#This Row],[In vivo?]],Table1[[#This Row],[Only in Cell]]))</f>
        <v>0</v>
      </c>
      <c r="AQ57" t="str">
        <f>IF(OR(Table1[[#This Row],[Rodents]],Table1[[#This Row],[Human]],Table1[[#This Row],[Pig]]),OR(ISNUMBER(FIND("pulmonary",C57)),ISNUMBER(FIND("lung",C57))),"NA")</f>
        <v>NA</v>
      </c>
      <c r="AR57" t="str">
        <f>IF(OR(Table1[[#This Row],[Rodents]],Table1[[#This Row],[Human]],Table1[[#This Row],[Pig]]),OR(ISNUMBER(FIND("skin",C57)),ISNUMBER(FIND("dermal",C57))),"NA")</f>
        <v>NA</v>
      </c>
      <c r="AS57" t="str">
        <f>IF(OR(Table1[[#This Row],[Rodents]],Table1[[#This Row],[Human]],Table1[[#This Row],[Pig]]),OR(ISNUMBER(FIND("liver",C57)),ISNUMBER(FIND("hepat",C57))),"NA")</f>
        <v>NA</v>
      </c>
      <c r="AT57" t="str">
        <f>IF(OR(Table1[[#This Row],[Rodents]],Table1[[#This Row],[Human]],Table1[[#This Row],[Pig]]),OR(ISNUMBER(FIND("kidney",C57)),ISNUMBER(FIND("neph",C57))),"NA")</f>
        <v>NA</v>
      </c>
      <c r="AU57" t="str">
        <f>IF(OR(Table1[[#This Row],[Rodents]],Table1[[#This Row],[Human]],Table1[[#This Row],[Pig]]),OR(ISNUMBER(FIND("brain",C57)),ISNUMBER(FIND("neur",C57)),ISNUMBER(FIND("nerv",C57))),"NA")</f>
        <v>NA</v>
      </c>
      <c r="AV57" t="str">
        <f>IF(OR(Table1[[#This Row],[Rodents]],Table1[[#This Row],[Human]],Table1[[#This Row],[Pig]]),OR(ISNUMBER(FIND("heart",C57)),ISNUMBER(FIND("cardi",C57))),"NA")</f>
        <v>NA</v>
      </c>
      <c r="AW57" t="str">
        <f>IF(OR(Table1[[#This Row],[Rodents]],Table1[[#This Row],[Human]],Table1[[#This Row],[Pig]]),OR(ISNUMBER(FIND("gastro",C57)),ISNUMBER(FIND("intesti",C57)),ISNUMBER(FIND("stomach",C57))),"NA")</f>
        <v>NA</v>
      </c>
      <c r="AX57" t="str">
        <f>IF(OR(Table1[[#This Row],[Rodents]],Table1[[#This Row],[Human]],Table1[[#This Row],[Pig]]),NOT(OR(AQ57,AR57,AS57,AT57,AU57,AV57,AW57)),"NA")</f>
        <v>NA</v>
      </c>
      <c r="AY57" t="b">
        <f>OR(ISNUMBER(FIND("SWCNT",C57)),ISNUMBER(FIND("SWNT",C57)),ISNUMBER(FIND("single-wall",C57)),ISNUMBER(FIND("single wall",C57)),ISNUMBER(FIND("Single wall",C57)),ISNUMBER(FIND("Single-wall",C57)),ISNUMBER(FIND("SWCNT",B57)),ISNUMBER(FIND("SWNT",B57)),ISNUMBER(FIND("single-wall",B57)),ISNUMBER(FIND("single wall",B57)),ISNUMBER(FIND("Single-wall",B57)),ISNUMBER(FIND("Single wall",B57)))</f>
        <v>0</v>
      </c>
      <c r="AZ57" t="b">
        <f>OR(ISNUMBER(FIND("MWCNT",C57)),ISNUMBER(FIND("MWNT",C57)),ISNUMBER(FIND("multi-wall",C57)),ISNUMBER(FIND("multi wall",C57)),ISNUMBER(FIND("multiwall",C57)),ISNUMBER(FIND("Multi-wall",C57)),ISNUMBER(FIND("Multi wall",C57)),ISNUMBER(FIND("Multiwall",C57)),ISNUMBER(FIND("MWCNT",B57)),ISNUMBER(FIND("MWNT",B57)),ISNUMBER(FIND("multi-wall",B57)),ISNUMBER(FIND("multi wall",B57)),ISNUMBER(FIND("multiwall",B57)),ISNUMBER(FIND("Multi-wall",B57)),ISNUMBER(FIND("Multi wall",B57)),ISNUMBER(FIND("Multiwall",B57)),ISNUMBER(FIND("Double-wall",B57)),ISNUMBER(FIND("Double wall",B57)),ISNUMBER(FIND("Doublewall",B57)),ISNUMBER(FIND("double-wall",B57)),ISNUMBER(FIND("double wall",B57)),ISNUMBER(FIND("doublewall",B57)))</f>
        <v>0</v>
      </c>
      <c r="BA57" t="b">
        <f>AND(Table1[[#This Row],[SWCNT]],Table1[[#This Row],[MWCNT]])</f>
        <v>0</v>
      </c>
      <c r="BB57" t="b">
        <f>IF(Table1[[#This Row],[SWCNT]]=TRUE,FALSE,IF(Table1[[#This Row],[MWCNT]]=TRUE,FALSE,TRUE))</f>
        <v>1</v>
      </c>
      <c r="BC57" s="18"/>
    </row>
    <row r="58" spans="1:55" ht="296">
      <c r="B58" s="2" t="s">
        <v>5341</v>
      </c>
      <c r="C58" s="16" t="s">
        <v>5343</v>
      </c>
      <c r="D58" s="17" t="s">
        <v>1191</v>
      </c>
      <c r="E58" s="2">
        <v>2009</v>
      </c>
      <c r="F58" t="b">
        <f>OR(ISNUMBER(FIND("cytotoxic",C58)),ISNUMBER(FIND("Cytotoxic",C58)),ISNUMBER(FIND("cellular toxicity",C58)),ISNUMBER(FIND("cell death",C58)),ISNUMBER(FIND("viable",C58)),ISNUMBER(FIND("phytotoxic",C58)),ISNUMBER(FIND("acute toxicity",C58)),ISNUMBER(FIND("MTT",C58)),ISNUMBER(FIND("survival",C58)),ISNUMBER(FIND("prolifer",C58)),ISNUMBER(FIND("apoptosis",C58)),ISNUMBER(FIND("neurotoxic",C58)),ISNUMBER(FIND("  lysis ",C58)),ISNUMBER(FIND("necrosis",C58)),ISNUMBER(FIND("cellular death",C58))*3,ISNUMBER(FIND("LDH",C58)),ISNUMBER(FIND("Acute toxicity",C58)))</f>
        <v>1</v>
      </c>
      <c r="G58" t="b">
        <f>OR(ISNUMBER(FIND("genotoxic",C58)),ISNUMBER(FIND("genotoxicity",C58)),ISNUMBER(FIND("DNA damage",C58)),ISNUMBER(FIND("DNA",C58)),ISNUMBER(FIND("RNA",C58)),ISNUMBER(FIND("mesothelioma",C58)),ISNUMBER(FIND("carcino",C58)),ISNUMBER(FIND("mutagen",C58)),ISNUMBER(FIND("genetic",C58)))</f>
        <v>0</v>
      </c>
      <c r="H58" t="b">
        <f>OR(ISNUMBER(FIND("inflammatory",C58)),ISNUMBER(FIND("inflamm",C58)))</f>
        <v>1</v>
      </c>
      <c r="I58" t="b">
        <f>OR(ISNUMBER(FIND("immune",C58)),ISNUMBER(FIND("immunological",C58)),ISNUMBER(FIND("interleuk",C58)),ISNUMBER(FIND("platelet activation",C58)),ISNUMBER(FIND("monocyte",C58)),ISNUMBER(FIND("leukocyte",C58)),ISNUMBER(FIND("cytokine",C58)),ISNUMBER(FIND("CD4",C58)),ISNUMBER(FIND("CD8",C58)),ISNUMBER(FIND("T-cell",C58)))</f>
        <v>1</v>
      </c>
      <c r="J58" t="b">
        <f>OR(ISNUMBER(FIND("reactive oxygen",C58)),ISNUMBER(FIND("ROS",C58)),ISNUMBER(FIND("free radical",C58)),ISNUMBER(FIND("oxidative stress",C58)),ISNUMBER(FIND("peroxid",C58)),ISNUMBER(FIND("oxidative",C58)),ISNUMBER(FIND("antioxid",C58)))</f>
        <v>1</v>
      </c>
      <c r="K58" t="b">
        <f>OR(ISNUMBER(FIND("autophag",C58)))</f>
        <v>0</v>
      </c>
      <c r="L58" t="b">
        <f>OR(ISNUMBER(FIND("morpholog",C58)))</f>
        <v>0</v>
      </c>
      <c r="M58" t="b">
        <f>OR(ISNUMBER(FIND("fibrosis",C58)),ISNUMBER(FIND("Fibrosis",C58)),ISNUMBER(FIND("fibrot",C58)))</f>
        <v>0</v>
      </c>
      <c r="N58" t="b">
        <f>OR(ISNUMBER(FIND("offspring",C58)),ISNUMBER(FIND("Parental",C58)),ISNUMBER(FIND("parental",C58)),ISNUMBER(FIND("germline",C58)),ISNUMBER(FIND("reproduc",C58)),ISNUMBER(FIND("embryo",C58)))</f>
        <v>0</v>
      </c>
      <c r="O58" t="b">
        <f>OR(ISNUMBER(FIND("metabol",C58)),ISNUMBER(FIND("Metabol",C58)),ISNUMBER(FIND("digest",C58)),ISNUMBER(FIND("mitochon",C58)))</f>
        <v>0</v>
      </c>
      <c r="P58" t="b">
        <f>OR(ISNUMBER(FIND("ecotox",C58)),ISNUMBER(FIND("Ecotox",B58)),ISNUMBER(FIND("ecotox",B58)),ISNUMBER(FIND("Ecotox",C58)))</f>
        <v>0</v>
      </c>
      <c r="Q58" t="b">
        <f>OR(ISNUMBER(FIND("Bioaccum",C58)),ISNUMBER(FIND("bioaccum",C58)),ISNUMBER(FIND("accum",C58)))</f>
        <v>0</v>
      </c>
      <c r="R58" t="b">
        <f>OR(ISNUMBER(FIND("Occupation",C58)),ISNUMBER(FIND("occupation",C58)),ISNUMBER(FIND("worker",C58)),ISNUMBER(FIND("workforce",C58)))</f>
        <v>0</v>
      </c>
      <c r="S58" t="b">
        <f>NOT(OR(F58,G58,H58,I58,J58,K58,L58,M58,N58,O58,P58,Q58,R58))</f>
        <v>0</v>
      </c>
      <c r="U58" t="b">
        <f>OR(Table1[[#This Row],[Inflammation]],Table1[[#This Row],[Immune]])</f>
        <v>1</v>
      </c>
      <c r="V58" t="str">
        <f>IF(OR(Table1[[#This Row],[Rodents]],Table1[[#This Row],[Human]],Table1[[#This Row],[Pig]]),OR(ISNUMBER(FIND("intratrach",C58)),ISNUMBER(FIND("nasal ",C58)),ISNUMBER(FIND("instill",C58))),"NA")</f>
        <v>NA</v>
      </c>
      <c r="W58" t="str">
        <f>IF(OR(Table1[[#This Row],[Rodents]],Table1[[#This Row],[Human]],Table1[[#This Row],[Pig]]),OR(ISNUMBER(FIND("dermal",C58)),ISNUMBER(FIND("skin ",C58))),"NA")</f>
        <v>NA</v>
      </c>
      <c r="X58" t="str">
        <f>IF(OR(Table1[[#This Row],[Rodents]],Table1[[#This Row],[Human]],Table1[[#This Row],[Pig]]),OR(ISNUMBER(FIND("injected",C58)),ISNUMBER(FIND("periton",C58)),ISNUMBER(FIND("intrascrot",C58))),"NA")</f>
        <v>NA</v>
      </c>
      <c r="Y58" t="str">
        <f>IF(OR(Table1[[#This Row],[Rodents]],Table1[[#This Row],[Human]],Table1[[#This Row],[Pig]]),NOT(OR(Table1[[#This Row],[Inhaled/Intratracheal/intranasal]],Table1[[#This Row],[Dermal]],Table1[[#This Row],[Injected]])),"NA")</f>
        <v>NA</v>
      </c>
      <c r="AA58" t="b">
        <f>OR(ISNUMBER(FIND("fish ",C58)),ISNUMBER(FIND("Fish ",C58)),ISNUMBER(FIND("aquatic",C58)),ISNUMBER(FIND("daphnids",C58)),ISNUMBER(FIND("Carcinus maenas",C58)),ISNUMBER(FIND("Daphnia",C58)),ISNUMBER(FIND("Ruditapes philippinarum",C58)),ISNUMBER(FIND("daphnia",C58)),ISNUMBER(FIND("marine",C58)),ISNUMBER(FIND("mussel",C58)),ISNUMBER(FIND("algae",C58)),ISNUMBER(FIND("Donax faba",C58)),ISNUMBER(FIND("estuarine",C58)),ISNUMBER(FIND("snail",C58)),ISNUMBER(FIND("Prorocentrum donghaiense",C58)) )</f>
        <v>0</v>
      </c>
      <c r="AB58" t="b">
        <f>OR(ISNUMBER(FIND(" rat ",C58)),ISNUMBER(FIND(" rats ",C58)),ISNUMBER(FIND(" Rats ",C58)),ISNUMBER(FIND(" Rat ",C58)),ISNUMBER(FIND(" rat.",C58)),ISNUMBER(FIND(" rats.",C58)),ISNUMBER(FIND("mouse",C58)),ISNUMBER(FIND("mice",C58)), ISNUMBER(FIND(" Mice",C58)))</f>
        <v>0</v>
      </c>
      <c r="AC58" t="b">
        <f>OR(ISNUMBER(FIND(" cell ",C58)),ISNUMBER(FIND("fibroblast",C58)),ISNUMBER(FIND("macrophage",C58)),ISNUMBER(FIND("epithelial",C58)),ISNUMBER(FIND("endothelial",C58)),ISNUMBER(FIND("neuron",C58)),ISNUMBER(FIND(" cells ",C58)),ISNUMBER(FIND("RBC",C58)),ISNUMBER(FIND("mitochond",C58)),ISNUMBER(FIND("adipocyte",C58)),ISNUMBER(FIND("osteo",C58)),ISNUMBER(FIND("keratin",C58)),ISNUMBER(FIND(" cell's ",C58)),ISNUMBER(FIND("eukary",C58)),ISNUMBER(FIND("sperm",C58)))</f>
        <v>1</v>
      </c>
      <c r="AD58" t="b">
        <f>OR(ISNUMBER(FIND("human",B58)),ISNUMBER(FIND("workers",B58)),ISNUMBER(FIND("workforces",B58)),ISNUMBER(FIND("occupational",B58)),ISNUMBER(FIND("Case report",B58)),ISNUMBER(FIND("Workplaces",B58)),ISNUMBER(FIND("worker",B58)))</f>
        <v>0</v>
      </c>
      <c r="AE58" t="b">
        <f>OR(ISNUMBER(FIND(" plant ",C58)),ISNUMBER(FIND("Plant ",C58)),ISNUMBER(FIND("tomato",C58)),ISNUMBER(FIND("plants",C58)),ISNUMBER(FIND("Plants",C58)),ISNUMBER(FIND("algae",C58)),ISNUMBER(FIND("lettuce",C58)),ISNUMBER(FIND("green gram sprouts ",C58)),ISNUMBER(FIND("Cucurbita pepo",C58)),ISNUMBER(FIND("bean ",C58)),ISNUMBER(FIND("chloroplast",C58)),ISNUMBER(FIND("chlorophyll",C58)),ISNUMBER(FIND("seedling",C58)),ISNUMBER(FIND("canola",C58)),ISNUMBER(FIND("shoot",C58)),ISNUMBER(FIND("photosynthes",C58)),ISNUMBER(FIND(" leaves ",C58)),,ISNUMBER(FIND("agriculture",C58)),ISNUMBER(FIND(" crops ",C58)))</f>
        <v>0</v>
      </c>
      <c r="AF58" t="b">
        <f>OR(ISNUMBER(FIND("bacteria",C58)),ISNUMBER(FIND("Bacteria",C58)),ISNUMBER(FIND("Bacterium",C58)),ISNUMBER(FIND("bacterium",C58)),ISNUMBER(FIND(" coli ",C58)))</f>
        <v>0</v>
      </c>
      <c r="AG58" t="b">
        <f>OR(ISNUMBER(FIND("fungi",C58)),ISNUMBER(FIND("Fungi",C58)),ISNUMBER(FIND("fungus",C58)),ISNUMBER(FIND("Fungus",C58)),ISNUMBER(FIND("mushroom",C58)),ISNUMBER(FIND("Mushroom",C58)),ISNUMBER(FIND(" mold ",C58)))</f>
        <v>0</v>
      </c>
      <c r="AH58" t="b">
        <f>OR(ISNUMBER(FIND("Pig ",C58)),ISNUMBER(FIND("pig ",C58)),ISNUMBER(FIND("Pigs ",C58)),ISNUMBER(FIND("pigs ",C58)))</f>
        <v>0</v>
      </c>
      <c r="AI58" t="b">
        <f>OR(ISNUMBER(FIND(" C. elegans",C58)),ISNUMBER(FIND("Caenorhabditis elegans",C58)),ISNUMBER(FIND("earthworms",C58)),ISNUMBER(FIND(" Ficopomatus enigmaticus",C58)),ISNUMBER(FIND("larva",C58)),ISNUMBER(FIND("Lumbriculus variegatus",C58)),ISNUMBER(FIND("nematode",C58)))</f>
        <v>0</v>
      </c>
      <c r="AJ58" t="b">
        <f>NOT(OR(AA58,AB58,AC58,AD58,AE58,AF58,AG58,AH58,AI58))</f>
        <v>0</v>
      </c>
      <c r="AL58" t="b">
        <f>OR(AA58,AB58,AD58,AE58,AF58,AG58,AH58,AI58)</f>
        <v>0</v>
      </c>
      <c r="AM58" t="b">
        <f>IF(Table1[[#This Row],[In vivo?]],IF(Table1[[#This Row],[Cell]],FALSE,TRUE),FALSE)</f>
        <v>0</v>
      </c>
      <c r="AN58" t="b">
        <f>AND(AC58,AL58)</f>
        <v>0</v>
      </c>
      <c r="AO58" t="b">
        <f>IF(Table1[[#This Row],[Cell]],IF(Table1[[#This Row],[In vivo?]],FALSE,TRUE),FALSE)</f>
        <v>1</v>
      </c>
      <c r="AP58" t="b">
        <f>NOT(OR(Table1[[#This Row],[In vivo?]],Table1[[#This Row],[Only in Cell]]))</f>
        <v>0</v>
      </c>
      <c r="AQ58" t="str">
        <f>IF(OR(Table1[[#This Row],[Rodents]],Table1[[#This Row],[Human]],Table1[[#This Row],[Pig]]),OR(ISNUMBER(FIND("pulmonary",C58)),ISNUMBER(FIND("lung",C58))),"NA")</f>
        <v>NA</v>
      </c>
      <c r="AR58" t="str">
        <f>IF(OR(Table1[[#This Row],[Rodents]],Table1[[#This Row],[Human]],Table1[[#This Row],[Pig]]),OR(ISNUMBER(FIND("skin",C58)),ISNUMBER(FIND("dermal",C58))),"NA")</f>
        <v>NA</v>
      </c>
      <c r="AS58" t="str">
        <f>IF(OR(Table1[[#This Row],[Rodents]],Table1[[#This Row],[Human]],Table1[[#This Row],[Pig]]),OR(ISNUMBER(FIND("liver",C58)),ISNUMBER(FIND("hepat",C58))),"NA")</f>
        <v>NA</v>
      </c>
      <c r="AT58" t="str">
        <f>IF(OR(Table1[[#This Row],[Rodents]],Table1[[#This Row],[Human]],Table1[[#This Row],[Pig]]),OR(ISNUMBER(FIND("kidney",C58)),ISNUMBER(FIND("neph",C58))),"NA")</f>
        <v>NA</v>
      </c>
      <c r="AU58" t="str">
        <f>IF(OR(Table1[[#This Row],[Rodents]],Table1[[#This Row],[Human]],Table1[[#This Row],[Pig]]),OR(ISNUMBER(FIND("brain",C58)),ISNUMBER(FIND("neur",C58)),ISNUMBER(FIND("nerv",C58))),"NA")</f>
        <v>NA</v>
      </c>
      <c r="AV58" t="str">
        <f>IF(OR(Table1[[#This Row],[Rodents]],Table1[[#This Row],[Human]],Table1[[#This Row],[Pig]]),OR(ISNUMBER(FIND("heart",C58)),ISNUMBER(FIND("cardi",C58))),"NA")</f>
        <v>NA</v>
      </c>
      <c r="AW58" t="str">
        <f>IF(OR(Table1[[#This Row],[Rodents]],Table1[[#This Row],[Human]],Table1[[#This Row],[Pig]]),OR(ISNUMBER(FIND("gastro",C58)),ISNUMBER(FIND("intesti",C58)),ISNUMBER(FIND("stomach",C58))),"NA")</f>
        <v>NA</v>
      </c>
      <c r="AX58" t="str">
        <f>IF(OR(Table1[[#This Row],[Rodents]],Table1[[#This Row],[Human]],Table1[[#This Row],[Pig]]),NOT(OR(AQ58,AR58,AS58,AT58,AU58,AV58,AW58)),"NA")</f>
        <v>NA</v>
      </c>
      <c r="AY58" t="b">
        <f>OR(ISNUMBER(FIND("SWCNT",C58)),ISNUMBER(FIND("SWNT",C58)),ISNUMBER(FIND("single-wall",C58)),ISNUMBER(FIND("single wall",C58)),ISNUMBER(FIND("Single wall",C58)),ISNUMBER(FIND("Single-wall",C58)),ISNUMBER(FIND("SWCNT",B58)),ISNUMBER(FIND("SWNT",B58)),ISNUMBER(FIND("single-wall",B58)),ISNUMBER(FIND("single wall",B58)),ISNUMBER(FIND("Single-wall",B58)),ISNUMBER(FIND("Single wall",B58)))</f>
        <v>0</v>
      </c>
      <c r="AZ58" t="b">
        <f>OR(ISNUMBER(FIND("MWCNT",C58)),ISNUMBER(FIND("MWNT",C58)),ISNUMBER(FIND("multi-wall",C58)),ISNUMBER(FIND("multi wall",C58)),ISNUMBER(FIND("multiwall",C58)),ISNUMBER(FIND("Multi-wall",C58)),ISNUMBER(FIND("Multi wall",C58)),ISNUMBER(FIND("Multiwall",C58)),ISNUMBER(FIND("MWCNT",B58)),ISNUMBER(FIND("MWNT",B58)),ISNUMBER(FIND("multi-wall",B58)),ISNUMBER(FIND("multi wall",B58)),ISNUMBER(FIND("multiwall",B58)),ISNUMBER(FIND("Multi-wall",B58)),ISNUMBER(FIND("Multi wall",B58)),ISNUMBER(FIND("Multiwall",B58)),ISNUMBER(FIND("Double-wall",B58)),ISNUMBER(FIND("Double wall",B58)),ISNUMBER(FIND("Doublewall",B58)),ISNUMBER(FIND("double-wall",B58)),ISNUMBER(FIND("double wall",B58)),ISNUMBER(FIND("doublewall",B58)))</f>
        <v>0</v>
      </c>
      <c r="BA58" t="b">
        <f>AND(Table1[[#This Row],[SWCNT]],Table1[[#This Row],[MWCNT]])</f>
        <v>0</v>
      </c>
      <c r="BB58" t="b">
        <f>IF(Table1[[#This Row],[SWCNT]]=TRUE,FALSE,IF(Table1[[#This Row],[MWCNT]]=TRUE,FALSE,TRUE))</f>
        <v>1</v>
      </c>
      <c r="BC58" s="18"/>
    </row>
    <row r="59" spans="1:55" ht="185">
      <c r="A59" t="s">
        <v>5420</v>
      </c>
      <c r="B59" s="2" t="s">
        <v>5421</v>
      </c>
      <c r="C59" s="16" t="s">
        <v>5422</v>
      </c>
      <c r="D59" s="17" t="s">
        <v>755</v>
      </c>
      <c r="E59" s="2">
        <v>2009</v>
      </c>
      <c r="F59" t="b">
        <f>OR(ISNUMBER(FIND("cytotoxic",C59)),ISNUMBER(FIND("Cytotoxic",C59)),ISNUMBER(FIND("cellular toxicity",C59)),ISNUMBER(FIND("cell death",C59)),ISNUMBER(FIND("viable",C59)),ISNUMBER(FIND("phytotoxic",C59)),ISNUMBER(FIND("acute toxicity",C59)),ISNUMBER(FIND("MTT",C59)),ISNUMBER(FIND("survival",C59)),ISNUMBER(FIND("prolifer",C59)),ISNUMBER(FIND("apoptosis",C59)),ISNUMBER(FIND("neurotoxic",C59)),ISNUMBER(FIND("  lysis ",C59)),ISNUMBER(FIND("necrosis",C59)),ISNUMBER(FIND("cellular death",C59))*3,ISNUMBER(FIND("LDH",C59)),ISNUMBER(FIND("Acute toxicity",C59)))</f>
        <v>1</v>
      </c>
      <c r="G59" t="b">
        <f>OR(ISNUMBER(FIND("genotoxic",C59)),ISNUMBER(FIND("genotoxicity",C59)),ISNUMBER(FIND("DNA damage",C59)),ISNUMBER(FIND("DNA",C59)),ISNUMBER(FIND("RNA",C59)),ISNUMBER(FIND("mesothelioma",C59)),ISNUMBER(FIND("carcino",C59)),ISNUMBER(FIND("mutagen",C59)),ISNUMBER(FIND("genetic",C59)))</f>
        <v>1</v>
      </c>
      <c r="H59" t="b">
        <f>OR(ISNUMBER(FIND("inflammatory",C59)),ISNUMBER(FIND("inflamm",C59)))</f>
        <v>1</v>
      </c>
      <c r="I59" t="b">
        <f>OR(ISNUMBER(FIND("immune",C59)),ISNUMBER(FIND("immunological",C59)),ISNUMBER(FIND("interleuk",C59)),ISNUMBER(FIND("platelet activation",C59)),ISNUMBER(FIND("monocyte",C59)),ISNUMBER(FIND("leukocyte",C59)),ISNUMBER(FIND("cytokine",C59)),ISNUMBER(FIND("CD4",C59)),ISNUMBER(FIND("CD8",C59)),ISNUMBER(FIND("T-cell",C59)))</f>
        <v>0</v>
      </c>
      <c r="J59" t="b">
        <f>OR(ISNUMBER(FIND("reactive oxygen",C59)),ISNUMBER(FIND("ROS",C59)),ISNUMBER(FIND("free radical",C59)),ISNUMBER(FIND("oxidative stress",C59)),ISNUMBER(FIND("peroxid",C59)),ISNUMBER(FIND("oxidative",C59)),ISNUMBER(FIND("antioxid",C59)))</f>
        <v>0</v>
      </c>
      <c r="K59" t="b">
        <f>OR(ISNUMBER(FIND("autophag",C59)))</f>
        <v>0</v>
      </c>
      <c r="L59" t="b">
        <f>OR(ISNUMBER(FIND("morpholog",C59)))</f>
        <v>0</v>
      </c>
      <c r="M59" t="b">
        <f>OR(ISNUMBER(FIND("fibrosis",C59)),ISNUMBER(FIND("Fibrosis",C59)),ISNUMBER(FIND("fibrot",C59)))</f>
        <v>1</v>
      </c>
      <c r="N59" t="b">
        <f>OR(ISNUMBER(FIND("offspring",C59)),ISNUMBER(FIND("Parental",C59)),ISNUMBER(FIND("parental",C59)),ISNUMBER(FIND("germline",C59)),ISNUMBER(FIND("reproduc",C59)),ISNUMBER(FIND("embryo",C59)))</f>
        <v>0</v>
      </c>
      <c r="O59" t="b">
        <f>OR(ISNUMBER(FIND("metabol",C59)),ISNUMBER(FIND("Metabol",C59)),ISNUMBER(FIND("digest",C59)),ISNUMBER(FIND("mitochon",C59)))</f>
        <v>0</v>
      </c>
      <c r="P59" t="b">
        <f>OR(ISNUMBER(FIND("ecotox",C59)),ISNUMBER(FIND("Ecotox",B59)),ISNUMBER(FIND("ecotox",B59)),ISNUMBER(FIND("Ecotox",C59)))</f>
        <v>0</v>
      </c>
      <c r="Q59" t="b">
        <f>OR(ISNUMBER(FIND("Bioaccum",C59)),ISNUMBER(FIND("bioaccum",C59)),ISNUMBER(FIND("accum",C59)))</f>
        <v>0</v>
      </c>
      <c r="R59" t="b">
        <f>OR(ISNUMBER(FIND("Occupation",C59)),ISNUMBER(FIND("occupation",C59)),ISNUMBER(FIND("worker",C59)),ISNUMBER(FIND("workforce",C59)))</f>
        <v>0</v>
      </c>
      <c r="S59" t="b">
        <f>NOT(OR(F59,G59,H59,I59,J59,K59,L59,M59,N59,O59,P59,Q59,R59))</f>
        <v>0</v>
      </c>
      <c r="U59" t="b">
        <f>OR(Table1[[#This Row],[Inflammation]],Table1[[#This Row],[Immune]])</f>
        <v>1</v>
      </c>
      <c r="V59" t="b">
        <f>IF(OR(Table1[[#This Row],[Rodents]],Table1[[#This Row],[Human]],Table1[[#This Row],[Pig]]),OR(ISNUMBER(FIND("intratrach",C59)),ISNUMBER(FIND("nasal ",C59)),ISNUMBER(FIND("instill",C59))),"NA")</f>
        <v>0</v>
      </c>
      <c r="W59" t="b">
        <f>IF(OR(Table1[[#This Row],[Rodents]],Table1[[#This Row],[Human]],Table1[[#This Row],[Pig]]),OR(ISNUMBER(FIND("dermal",C59)),ISNUMBER(FIND("skin ",C59))),"NA")</f>
        <v>1</v>
      </c>
      <c r="X59" t="b">
        <f>IF(OR(Table1[[#This Row],[Rodents]],Table1[[#This Row],[Human]],Table1[[#This Row],[Pig]]),OR(ISNUMBER(FIND("injected",C59)),ISNUMBER(FIND("periton",C59)),ISNUMBER(FIND("intrascrot",C59))),"NA")</f>
        <v>1</v>
      </c>
      <c r="Y59" t="b">
        <f>IF(OR(Table1[[#This Row],[Rodents]],Table1[[#This Row],[Human]],Table1[[#This Row],[Pig]]),NOT(OR(Table1[[#This Row],[Inhaled/Intratracheal/intranasal]],Table1[[#This Row],[Dermal]],Table1[[#This Row],[Injected]])),"NA")</f>
        <v>0</v>
      </c>
      <c r="AA59" t="b">
        <f>OR(ISNUMBER(FIND("fish ",C59)),ISNUMBER(FIND("Fish ",C59)),ISNUMBER(FIND("aquatic",C59)),ISNUMBER(FIND("daphnids",C59)),ISNUMBER(FIND("Carcinus maenas",C59)),ISNUMBER(FIND("Daphnia",C59)),ISNUMBER(FIND("Ruditapes philippinarum",C59)),ISNUMBER(FIND("daphnia",C59)),ISNUMBER(FIND("marine",C59)),ISNUMBER(FIND("mussel",C59)),ISNUMBER(FIND("algae",C59)),ISNUMBER(FIND("Donax faba",C59)),ISNUMBER(FIND("estuarine",C59)),ISNUMBER(FIND("snail",C59)),ISNUMBER(FIND("Prorocentrum donghaiense",C59)) )</f>
        <v>0</v>
      </c>
      <c r="AB59" t="b">
        <f>OR(ISNUMBER(FIND(" rat ",C59)),ISNUMBER(FIND(" rats ",C59)),ISNUMBER(FIND(" Rats ",C59)),ISNUMBER(FIND(" Rat ",C59)),ISNUMBER(FIND(" rat.",C59)),ISNUMBER(FIND(" rats.",C59)),ISNUMBER(FIND("mouse",C59)),ISNUMBER(FIND("mice",C59)), ISNUMBER(FIND(" Mice",C59)))</f>
        <v>1</v>
      </c>
      <c r="AC59" t="b">
        <f>OR(ISNUMBER(FIND(" cell ",C59)),ISNUMBER(FIND("fibroblast",C59)),ISNUMBER(FIND("macrophage",C59)),ISNUMBER(FIND("epithelial",C59)),ISNUMBER(FIND("endothelial",C59)),ISNUMBER(FIND("neuron",C59)),ISNUMBER(FIND(" cells ",C59)),ISNUMBER(FIND("RBC",C59)),ISNUMBER(FIND("mitochond",C59)),ISNUMBER(FIND("adipocyte",C59)),ISNUMBER(FIND("osteo",C59)),ISNUMBER(FIND("keratin",C59)),ISNUMBER(FIND(" cell's ",C59)),ISNUMBER(FIND("eukary",C59)),ISNUMBER(FIND("sperm",C59)))</f>
        <v>1</v>
      </c>
      <c r="AD59" t="b">
        <f>OR(ISNUMBER(FIND("human",B59)),ISNUMBER(FIND("workers",B59)),ISNUMBER(FIND("workforces",B59)),ISNUMBER(FIND("occupational",B59)),ISNUMBER(FIND("Case report",B59)),ISNUMBER(FIND("Workplaces",B59)),ISNUMBER(FIND("worker",B59)))</f>
        <v>0</v>
      </c>
      <c r="AE59" t="b">
        <f>OR(ISNUMBER(FIND(" plant ",C59)),ISNUMBER(FIND("Plant ",C59)),ISNUMBER(FIND("tomato",C59)),ISNUMBER(FIND("plants",C59)),ISNUMBER(FIND("Plants",C59)),ISNUMBER(FIND("algae",C59)),ISNUMBER(FIND("lettuce",C59)),ISNUMBER(FIND("green gram sprouts ",C59)),ISNUMBER(FIND("Cucurbita pepo",C59)),ISNUMBER(FIND("bean ",C59)),ISNUMBER(FIND("chloroplast",C59)),ISNUMBER(FIND("chlorophyll",C59)),ISNUMBER(FIND("seedling",C59)),ISNUMBER(FIND("canola",C59)),ISNUMBER(FIND("shoot",C59)),ISNUMBER(FIND("photosynthes",C59)),ISNUMBER(FIND(" leaves ",C59)),,ISNUMBER(FIND("agriculture",C59)),ISNUMBER(FIND(" crops ",C59)))</f>
        <v>0</v>
      </c>
      <c r="AF59" t="b">
        <f>OR(ISNUMBER(FIND("bacteria",C59)),ISNUMBER(FIND("Bacteria",C59)),ISNUMBER(FIND("Bacterium",C59)),ISNUMBER(FIND("bacterium",C59)),ISNUMBER(FIND(" coli ",C59)))</f>
        <v>0</v>
      </c>
      <c r="AG59" t="b">
        <f>OR(ISNUMBER(FIND("fungi",C59)),ISNUMBER(FIND("Fungi",C59)),ISNUMBER(FIND("fungus",C59)),ISNUMBER(FIND("Fungus",C59)),ISNUMBER(FIND("mushroom",C59)),ISNUMBER(FIND("Mushroom",C59)),ISNUMBER(FIND(" mold ",C59)))</f>
        <v>0</v>
      </c>
      <c r="AH59" t="b">
        <f>OR(ISNUMBER(FIND("Pig ",C59)),ISNUMBER(FIND("pig ",C59)),ISNUMBER(FIND("Pigs ",C59)),ISNUMBER(FIND("pigs ",C59)))</f>
        <v>0</v>
      </c>
      <c r="AI59" t="b">
        <f>OR(ISNUMBER(FIND(" C. elegans",C59)),ISNUMBER(FIND("Caenorhabditis elegans",C59)),ISNUMBER(FIND("earthworms",C59)),ISNUMBER(FIND(" Ficopomatus enigmaticus",C59)),ISNUMBER(FIND("larva",C59)),ISNUMBER(FIND("Lumbriculus variegatus",C59)),ISNUMBER(FIND("nematode",C59)))</f>
        <v>0</v>
      </c>
      <c r="AJ59" t="b">
        <f>NOT(OR(AA59,AB59,AC59,AD59,AE59,AF59,AG59,AH59,AI59))</f>
        <v>0</v>
      </c>
      <c r="AL59" t="b">
        <f>OR(AA59,AB59,AD59,AE59,AF59,AG59,AH59,AI59)</f>
        <v>1</v>
      </c>
      <c r="AM59" t="b">
        <f>IF(Table1[[#This Row],[In vivo?]],IF(Table1[[#This Row],[Cell]],FALSE,TRUE),FALSE)</f>
        <v>0</v>
      </c>
      <c r="AN59" t="b">
        <f>AND(AC59,AL59)</f>
        <v>1</v>
      </c>
      <c r="AO59" t="b">
        <f>IF(Table1[[#This Row],[Cell]],IF(Table1[[#This Row],[In vivo?]],FALSE,TRUE),FALSE)</f>
        <v>0</v>
      </c>
      <c r="AP59" t="b">
        <f>NOT(OR(Table1[[#This Row],[In vivo?]],Table1[[#This Row],[Only in Cell]]))</f>
        <v>0</v>
      </c>
      <c r="AQ59" t="b">
        <f>IF(OR(Table1[[#This Row],[Rodents]],Table1[[#This Row],[Human]],Table1[[#This Row],[Pig]]),OR(ISNUMBER(FIND("pulmonary",C59)),ISNUMBER(FIND("lung",C59))),"NA")</f>
        <v>0</v>
      </c>
      <c r="AR59" t="b">
        <f>IF(OR(Table1[[#This Row],[Rodents]],Table1[[#This Row],[Human]],Table1[[#This Row],[Pig]]),OR(ISNUMBER(FIND("skin",C59)),ISNUMBER(FIND("dermal",C59))),"NA")</f>
        <v>1</v>
      </c>
      <c r="AS59" t="b">
        <f>IF(OR(Table1[[#This Row],[Rodents]],Table1[[#This Row],[Human]],Table1[[#This Row],[Pig]]),OR(ISNUMBER(FIND("liver",C59)),ISNUMBER(FIND("hepat",C59))),"NA")</f>
        <v>1</v>
      </c>
      <c r="AT59" t="b">
        <f>IF(OR(Table1[[#This Row],[Rodents]],Table1[[#This Row],[Human]],Table1[[#This Row],[Pig]]),OR(ISNUMBER(FIND("kidney",C59)),ISNUMBER(FIND("neph",C59))),"NA")</f>
        <v>0</v>
      </c>
      <c r="AU59" t="b">
        <f>IF(OR(Table1[[#This Row],[Rodents]],Table1[[#This Row],[Human]],Table1[[#This Row],[Pig]]),OR(ISNUMBER(FIND("brain",C59)),ISNUMBER(FIND("neur",C59)),ISNUMBER(FIND("nerv",C59))),"NA")</f>
        <v>0</v>
      </c>
      <c r="AV59" t="b">
        <f>IF(OR(Table1[[#This Row],[Rodents]],Table1[[#This Row],[Human]],Table1[[#This Row],[Pig]]),OR(ISNUMBER(FIND("heart",C59)),ISNUMBER(FIND("cardi",C59))),"NA")</f>
        <v>0</v>
      </c>
      <c r="AW59" t="b">
        <f>IF(OR(Table1[[#This Row],[Rodents]],Table1[[#This Row],[Human]],Table1[[#This Row],[Pig]]),OR(ISNUMBER(FIND("gastro",C59)),ISNUMBER(FIND("intesti",C59)),ISNUMBER(FIND("stomach",C59))),"NA")</f>
        <v>0</v>
      </c>
      <c r="AX59" t="b">
        <f>IF(OR(Table1[[#This Row],[Rodents]],Table1[[#This Row],[Human]],Table1[[#This Row],[Pig]]),NOT(OR(AQ59,AR59,AS59,AT59,AU59,AV59,AW59)),"NA")</f>
        <v>0</v>
      </c>
      <c r="AY59" t="b">
        <f>OR(ISNUMBER(FIND("SWCNT",C59)),ISNUMBER(FIND("SWNT",C59)),ISNUMBER(FIND("single-wall",C59)),ISNUMBER(FIND("single wall",C59)),ISNUMBER(FIND("Single wall",C59)),ISNUMBER(FIND("Single-wall",C59)),ISNUMBER(FIND("SWCNT",B59)),ISNUMBER(FIND("SWNT",B59)),ISNUMBER(FIND("single-wall",B59)),ISNUMBER(FIND("single wall",B59)),ISNUMBER(FIND("Single-wall",B59)),ISNUMBER(FIND("Single wall",B59)))</f>
        <v>0</v>
      </c>
      <c r="AZ59" t="b">
        <f>OR(ISNUMBER(FIND("MWCNT",C59)),ISNUMBER(FIND("MWNT",C59)),ISNUMBER(FIND("multi-wall",C59)),ISNUMBER(FIND("multi wall",C59)),ISNUMBER(FIND("multiwall",C59)),ISNUMBER(FIND("Multi-wall",C59)),ISNUMBER(FIND("Multi wall",C59)),ISNUMBER(FIND("Multiwall",C59)),ISNUMBER(FIND("MWCNT",B59)),ISNUMBER(FIND("MWNT",B59)),ISNUMBER(FIND("multi-wall",B59)),ISNUMBER(FIND("multi wall",B59)),ISNUMBER(FIND("multiwall",B59)),ISNUMBER(FIND("Multi-wall",B59)),ISNUMBER(FIND("Multi wall",B59)),ISNUMBER(FIND("Multiwall",B59)),ISNUMBER(FIND("Double-wall",B59)),ISNUMBER(FIND("Double wall",B59)),ISNUMBER(FIND("Doublewall",B59)),ISNUMBER(FIND("double-wall",B59)),ISNUMBER(FIND("double wall",B59)),ISNUMBER(FIND("doublewall",B59)))</f>
        <v>1</v>
      </c>
      <c r="BA59" t="b">
        <f>AND(Table1[[#This Row],[SWCNT]],Table1[[#This Row],[MWCNT]])</f>
        <v>0</v>
      </c>
      <c r="BB59" t="b">
        <f>IF(Table1[[#This Row],[SWCNT]]=TRUE,FALSE,IF(Table1[[#This Row],[MWCNT]]=TRUE,FALSE,TRUE))</f>
        <v>0</v>
      </c>
      <c r="BC59" s="18"/>
    </row>
    <row r="60" spans="1:55" ht="314.5">
      <c r="A60" t="s">
        <v>5751</v>
      </c>
      <c r="B60" s="2" t="s">
        <v>5756</v>
      </c>
      <c r="C60" s="16" t="s">
        <v>5761</v>
      </c>
      <c r="D60" s="17" t="s">
        <v>148</v>
      </c>
      <c r="E60" s="2">
        <v>2008</v>
      </c>
      <c r="F60" t="b">
        <f>OR(ISNUMBER(FIND("cytotoxic",C60)),ISNUMBER(FIND("Cytotoxic",C60)),ISNUMBER(FIND("cellular toxicity",C60)),ISNUMBER(FIND("cell death",C60)),ISNUMBER(FIND("viable",C60)),ISNUMBER(FIND("phytotoxic",C60)),ISNUMBER(FIND("acute toxicity",C60)),ISNUMBER(FIND("MTT",C60)),ISNUMBER(FIND("survival",C60)),ISNUMBER(FIND("prolifer",C60)),ISNUMBER(FIND("apoptosis",C60)),ISNUMBER(FIND("neurotoxic",C60)),ISNUMBER(FIND("  lysis ",C60)),ISNUMBER(FIND("necrosis",C60)),ISNUMBER(FIND("cellular death",C60))*3,ISNUMBER(FIND("LDH",C60)),ISNUMBER(FIND("Acute toxicity",C60)))</f>
        <v>1</v>
      </c>
      <c r="G60" t="b">
        <f>OR(ISNUMBER(FIND("genotoxic",C60)),ISNUMBER(FIND("genotoxicity",C60)),ISNUMBER(FIND("DNA damage",C60)),ISNUMBER(FIND("DNA",C60)),ISNUMBER(FIND("RNA",C60)),ISNUMBER(FIND("mesothelioma",C60)),ISNUMBER(FIND("carcino",C60)),ISNUMBER(FIND("mutagen",C60)),ISNUMBER(FIND("genetic",C60)))</f>
        <v>0</v>
      </c>
      <c r="H60" t="b">
        <f>OR(ISNUMBER(FIND("inflammatory",C60)),ISNUMBER(FIND("inflamm",C60)))</f>
        <v>1</v>
      </c>
      <c r="I60" t="b">
        <f>OR(ISNUMBER(FIND("immune",C60)),ISNUMBER(FIND("immunological",C60)),ISNUMBER(FIND("interleuk",C60)),ISNUMBER(FIND("platelet activation",C60)),ISNUMBER(FIND("monocyte",C60)),ISNUMBER(FIND("leukocyte",C60)),ISNUMBER(FIND("cytokine",C60)),ISNUMBER(FIND("CD4",C60)),ISNUMBER(FIND("CD8",C60)),ISNUMBER(FIND("T-cell",C60)))</f>
        <v>1</v>
      </c>
      <c r="J60" t="b">
        <f>OR(ISNUMBER(FIND("reactive oxygen",C60)),ISNUMBER(FIND("ROS",C60)),ISNUMBER(FIND("free radical",C60)),ISNUMBER(FIND("oxidative stress",C60)),ISNUMBER(FIND("peroxid",C60)),ISNUMBER(FIND("oxidative",C60)),ISNUMBER(FIND("antioxid",C60)))</f>
        <v>0</v>
      </c>
      <c r="K60" t="b">
        <f>OR(ISNUMBER(FIND("autophag",C60)))</f>
        <v>0</v>
      </c>
      <c r="L60" t="b">
        <f>OR(ISNUMBER(FIND("morpholog",C60)))</f>
        <v>0</v>
      </c>
      <c r="M60" t="b">
        <f>OR(ISNUMBER(FIND("fibrosis",C60)),ISNUMBER(FIND("Fibrosis",C60)),ISNUMBER(FIND("fibrot",C60)))</f>
        <v>0</v>
      </c>
      <c r="N60" t="b">
        <f>OR(ISNUMBER(FIND("offspring",C60)),ISNUMBER(FIND("Parental",C60)),ISNUMBER(FIND("parental",C60)),ISNUMBER(FIND("germline",C60)),ISNUMBER(FIND("reproduc",C60)),ISNUMBER(FIND("embryo",C60)))</f>
        <v>0</v>
      </c>
      <c r="O60" t="b">
        <f>OR(ISNUMBER(FIND("metabol",C60)),ISNUMBER(FIND("Metabol",C60)),ISNUMBER(FIND("digest",C60)),ISNUMBER(FIND("mitochon",C60)))</f>
        <v>0</v>
      </c>
      <c r="P60" t="b">
        <f>OR(ISNUMBER(FIND("ecotox",C60)),ISNUMBER(FIND("Ecotox",B60)),ISNUMBER(FIND("ecotox",B60)),ISNUMBER(FIND("Ecotox",C60)))</f>
        <v>0</v>
      </c>
      <c r="Q60" t="b">
        <f>OR(ISNUMBER(FIND("Bioaccum",C60)),ISNUMBER(FIND("bioaccum",C60)),ISNUMBER(FIND("accum",C60)))</f>
        <v>0</v>
      </c>
      <c r="R60" t="b">
        <f>OR(ISNUMBER(FIND("Occupation",C60)),ISNUMBER(FIND("occupation",C60)),ISNUMBER(FIND("worker",C60)),ISNUMBER(FIND("workforce",C60)))</f>
        <v>0</v>
      </c>
      <c r="S60" t="b">
        <f>NOT(OR(F60,G60,H60,I60,J60,K60,L60,M60,N60,O60,P60,Q60,R60))</f>
        <v>0</v>
      </c>
      <c r="U60" t="b">
        <f>OR(Table1[[#This Row],[Inflammation]],Table1[[#This Row],[Immune]])</f>
        <v>1</v>
      </c>
      <c r="V60" t="b">
        <f>IF(OR(Table1[[#This Row],[Rodents]],Table1[[#This Row],[Human]],Table1[[#This Row],[Pig]]),OR(ISNUMBER(FIND("intratrach",C60)),ISNUMBER(FIND("nasal ",C60)),ISNUMBER(FIND("instill",C60))),"NA")</f>
        <v>0</v>
      </c>
      <c r="W60" t="b">
        <f>IF(OR(Table1[[#This Row],[Rodents]],Table1[[#This Row],[Human]],Table1[[#This Row],[Pig]]),OR(ISNUMBER(FIND("dermal",C60)),ISNUMBER(FIND("skin ",C60))),"NA")</f>
        <v>0</v>
      </c>
      <c r="X60" t="b">
        <f>IF(OR(Table1[[#This Row],[Rodents]],Table1[[#This Row],[Human]],Table1[[#This Row],[Pig]]),OR(ISNUMBER(FIND("injected",C60)),ISNUMBER(FIND("periton",C60)),ISNUMBER(FIND("intrascrot",C60))),"NA")</f>
        <v>0</v>
      </c>
      <c r="Y60" t="b">
        <f>IF(OR(Table1[[#This Row],[Rodents]],Table1[[#This Row],[Human]],Table1[[#This Row],[Pig]]),NOT(OR(Table1[[#This Row],[Inhaled/Intratracheal/intranasal]],Table1[[#This Row],[Dermal]],Table1[[#This Row],[Injected]])),"NA")</f>
        <v>1</v>
      </c>
      <c r="AA60" t="b">
        <f>OR(ISNUMBER(FIND("fish ",C60)),ISNUMBER(FIND("Fish ",C60)),ISNUMBER(FIND("aquatic",C60)),ISNUMBER(FIND("daphnids",C60)),ISNUMBER(FIND("Carcinus maenas",C60)),ISNUMBER(FIND("Daphnia",C60)),ISNUMBER(FIND("Ruditapes philippinarum",C60)),ISNUMBER(FIND("daphnia",C60)),ISNUMBER(FIND("marine",C60)),ISNUMBER(FIND("mussel",C60)),ISNUMBER(FIND("algae",C60)),ISNUMBER(FIND("Donax faba",C60)),ISNUMBER(FIND("estuarine",C60)),ISNUMBER(FIND("snail",C60)),ISNUMBER(FIND("Prorocentrum donghaiense",C60)) )</f>
        <v>0</v>
      </c>
      <c r="AB60" t="b">
        <f>OR(ISNUMBER(FIND(" rat ",C60)),ISNUMBER(FIND(" rats ",C60)),ISNUMBER(FIND(" Rats ",C60)),ISNUMBER(FIND(" Rat ",C60)),ISNUMBER(FIND(" rat.",C60)),ISNUMBER(FIND(" rats.",C60)),ISNUMBER(FIND("mouse",C60)),ISNUMBER(FIND("mice",C60)), ISNUMBER(FIND(" Mice",C60)))</f>
        <v>1</v>
      </c>
      <c r="AC60" t="b">
        <f>OR(ISNUMBER(FIND(" cell ",C60)),ISNUMBER(FIND("fibroblast",C60)),ISNUMBER(FIND("macrophage",C60)),ISNUMBER(FIND("epithelial",C60)),ISNUMBER(FIND("endothelial",C60)),ISNUMBER(FIND("neuron",C60)),ISNUMBER(FIND(" cells ",C60)),ISNUMBER(FIND("RBC",C60)),ISNUMBER(FIND("mitochond",C60)),ISNUMBER(FIND("adipocyte",C60)),ISNUMBER(FIND("osteo",C60)),ISNUMBER(FIND("keratin",C60)),ISNUMBER(FIND(" cell's ",C60)),ISNUMBER(FIND("eukary",C60)),ISNUMBER(FIND("sperm",C60)))</f>
        <v>1</v>
      </c>
      <c r="AD60" t="b">
        <f>OR(ISNUMBER(FIND("human",B60)),ISNUMBER(FIND("workers",B60)),ISNUMBER(FIND("workforces",B60)),ISNUMBER(FIND("occupational",B60)),ISNUMBER(FIND("Case report",B60)),ISNUMBER(FIND("Workplaces",B60)),ISNUMBER(FIND("worker",B60)))</f>
        <v>0</v>
      </c>
      <c r="AE60" t="b">
        <f>OR(ISNUMBER(FIND(" plant ",C60)),ISNUMBER(FIND("Plant ",C60)),ISNUMBER(FIND("tomato",C60)),ISNUMBER(FIND("plants",C60)),ISNUMBER(FIND("Plants",C60)),ISNUMBER(FIND("algae",C60)),ISNUMBER(FIND("lettuce",C60)),ISNUMBER(FIND("green gram sprouts ",C60)),ISNUMBER(FIND("Cucurbita pepo",C60)),ISNUMBER(FIND("bean ",C60)),ISNUMBER(FIND("chloroplast",C60)),ISNUMBER(FIND("chlorophyll",C60)),ISNUMBER(FIND("seedling",C60)),ISNUMBER(FIND("canola",C60)),ISNUMBER(FIND("shoot",C60)),ISNUMBER(FIND("photosynthes",C60)),ISNUMBER(FIND(" leaves ",C60)),,ISNUMBER(FIND("agriculture",C60)),ISNUMBER(FIND(" crops ",C60)))</f>
        <v>0</v>
      </c>
      <c r="AF60" t="b">
        <f>OR(ISNUMBER(FIND("bacteria",C60)),ISNUMBER(FIND("Bacteria",C60)),ISNUMBER(FIND("Bacterium",C60)),ISNUMBER(FIND("bacterium",C60)),ISNUMBER(FIND(" coli ",C60)))</f>
        <v>0</v>
      </c>
      <c r="AG60" t="b">
        <f>OR(ISNUMBER(FIND("fungi",C60)),ISNUMBER(FIND("Fungi",C60)),ISNUMBER(FIND("fungus",C60)),ISNUMBER(FIND("Fungus",C60)),ISNUMBER(FIND("mushroom",C60)),ISNUMBER(FIND("Mushroom",C60)),ISNUMBER(FIND(" mold ",C60)))</f>
        <v>0</v>
      </c>
      <c r="AH60" t="b">
        <f>OR(ISNUMBER(FIND("Pig ",C60)),ISNUMBER(FIND("pig ",C60)),ISNUMBER(FIND("Pigs ",C60)),ISNUMBER(FIND("pigs ",C60)))</f>
        <v>0</v>
      </c>
      <c r="AI60" t="b">
        <f>OR(ISNUMBER(FIND(" C. elegans",C60)),ISNUMBER(FIND("Caenorhabditis elegans",C60)),ISNUMBER(FIND("earthworms",C60)),ISNUMBER(FIND(" Ficopomatus enigmaticus",C60)),ISNUMBER(FIND("larva",C60)),ISNUMBER(FIND("Lumbriculus variegatus",C60)),ISNUMBER(FIND("nematode",C60)))</f>
        <v>0</v>
      </c>
      <c r="AJ60" t="b">
        <f>NOT(OR(AA60,AB60,AC60,AD60,AE60,AF60,AG60,AH60,AI60))</f>
        <v>0</v>
      </c>
      <c r="AL60" t="b">
        <f>OR(AA60,AB60,AD60,AE60,AF60,AG60,AH60,AI60)</f>
        <v>1</v>
      </c>
      <c r="AM60" t="b">
        <f>IF(Table1[[#This Row],[In vivo?]],IF(Table1[[#This Row],[Cell]],FALSE,TRUE),FALSE)</f>
        <v>0</v>
      </c>
      <c r="AN60" t="b">
        <f>AND(AC60,AL60)</f>
        <v>1</v>
      </c>
      <c r="AO60" t="b">
        <f>IF(Table1[[#This Row],[Cell]],IF(Table1[[#This Row],[In vivo?]],FALSE,TRUE),FALSE)</f>
        <v>0</v>
      </c>
      <c r="AP60" t="b">
        <f>NOT(OR(Table1[[#This Row],[In vivo?]],Table1[[#This Row],[Only in Cell]]))</f>
        <v>0</v>
      </c>
      <c r="AQ60" t="b">
        <f>IF(OR(Table1[[#This Row],[Rodents]],Table1[[#This Row],[Human]],Table1[[#This Row],[Pig]]),OR(ISNUMBER(FIND("pulmonary",C60)),ISNUMBER(FIND("lung",C60))),"NA")</f>
        <v>1</v>
      </c>
      <c r="AR60" t="b">
        <f>IF(OR(Table1[[#This Row],[Rodents]],Table1[[#This Row],[Human]],Table1[[#This Row],[Pig]]),OR(ISNUMBER(FIND("skin",C60)),ISNUMBER(FIND("dermal",C60))),"NA")</f>
        <v>0</v>
      </c>
      <c r="AS60" t="b">
        <f>IF(OR(Table1[[#This Row],[Rodents]],Table1[[#This Row],[Human]],Table1[[#This Row],[Pig]]),OR(ISNUMBER(FIND("liver",C60)),ISNUMBER(FIND("hepat",C60))),"NA")</f>
        <v>0</v>
      </c>
      <c r="AT60" t="b">
        <f>IF(OR(Table1[[#This Row],[Rodents]],Table1[[#This Row],[Human]],Table1[[#This Row],[Pig]]),OR(ISNUMBER(FIND("kidney",C60)),ISNUMBER(FIND("neph",C60))),"NA")</f>
        <v>0</v>
      </c>
      <c r="AU60" t="b">
        <f>IF(OR(Table1[[#This Row],[Rodents]],Table1[[#This Row],[Human]],Table1[[#This Row],[Pig]]),OR(ISNUMBER(FIND("brain",C60)),ISNUMBER(FIND("neur",C60)),ISNUMBER(FIND("nerv",C60))),"NA")</f>
        <v>0</v>
      </c>
      <c r="AV60" t="b">
        <f>IF(OR(Table1[[#This Row],[Rodents]],Table1[[#This Row],[Human]],Table1[[#This Row],[Pig]]),OR(ISNUMBER(FIND("heart",C60)),ISNUMBER(FIND("cardi",C60))),"NA")</f>
        <v>0</v>
      </c>
      <c r="AW60" t="b">
        <f>IF(OR(Table1[[#This Row],[Rodents]],Table1[[#This Row],[Human]],Table1[[#This Row],[Pig]]),OR(ISNUMBER(FIND("gastro",C60)),ISNUMBER(FIND("intesti",C60)),ISNUMBER(FIND("stomach",C60))),"NA")</f>
        <v>0</v>
      </c>
      <c r="AX60" t="b">
        <f>IF(OR(Table1[[#This Row],[Rodents]],Table1[[#This Row],[Human]],Table1[[#This Row],[Pig]]),NOT(OR(AQ60,AR60,AS60,AT60,AU60,AV60,AW60)),"NA")</f>
        <v>0</v>
      </c>
      <c r="AY60" t="b">
        <f>OR(ISNUMBER(FIND("SWCNT",C60)),ISNUMBER(FIND("SWNT",C60)),ISNUMBER(FIND("single-wall",C60)),ISNUMBER(FIND("single wall",C60)),ISNUMBER(FIND("Single wall",C60)),ISNUMBER(FIND("Single-wall",C60)),ISNUMBER(FIND("SWCNT",B60)),ISNUMBER(FIND("SWNT",B60)),ISNUMBER(FIND("single-wall",B60)),ISNUMBER(FIND("single wall",B60)),ISNUMBER(FIND("Single-wall",B60)),ISNUMBER(FIND("Single wall",B60)))</f>
        <v>0</v>
      </c>
      <c r="AZ60" t="b">
        <f>OR(ISNUMBER(FIND("MWCNT",C60)),ISNUMBER(FIND("MWNT",C60)),ISNUMBER(FIND("multi-wall",C60)),ISNUMBER(FIND("multi wall",C60)),ISNUMBER(FIND("multiwall",C60)),ISNUMBER(FIND("Multi-wall",C60)),ISNUMBER(FIND("Multi wall",C60)),ISNUMBER(FIND("Multiwall",C60)),ISNUMBER(FIND("MWCNT",B60)),ISNUMBER(FIND("MWNT",B60)),ISNUMBER(FIND("multi-wall",B60)),ISNUMBER(FIND("multi wall",B60)),ISNUMBER(FIND("multiwall",B60)),ISNUMBER(FIND("Multi-wall",B60)),ISNUMBER(FIND("Multi wall",B60)),ISNUMBER(FIND("Multiwall",B60)),ISNUMBER(FIND("Double-wall",B60)),ISNUMBER(FIND("Double wall",B60)),ISNUMBER(FIND("Doublewall",B60)),ISNUMBER(FIND("double-wall",B60)),ISNUMBER(FIND("double wall",B60)),ISNUMBER(FIND("doublewall",B60)))</f>
        <v>1</v>
      </c>
      <c r="BA60" t="b">
        <f>AND(Table1[[#This Row],[SWCNT]],Table1[[#This Row],[MWCNT]])</f>
        <v>0</v>
      </c>
      <c r="BB60" t="b">
        <f>IF(Table1[[#This Row],[SWCNT]]=TRUE,FALSE,IF(Table1[[#This Row],[MWCNT]]=TRUE,FALSE,TRUE))</f>
        <v>0</v>
      </c>
      <c r="BC60" s="18"/>
    </row>
    <row r="61" spans="1:55" ht="277.5">
      <c r="A61" t="s">
        <v>5794</v>
      </c>
      <c r="B61" s="2" t="s">
        <v>5796</v>
      </c>
      <c r="C61" s="16" t="s">
        <v>5798</v>
      </c>
      <c r="D61" s="17" t="s">
        <v>403</v>
      </c>
      <c r="E61" s="2">
        <v>2007</v>
      </c>
      <c r="F61" t="b">
        <f>OR(ISNUMBER(FIND("cytotoxic",C61)),ISNUMBER(FIND("Cytotoxic",C61)),ISNUMBER(FIND("cellular toxicity",C61)),ISNUMBER(FIND("cell death",C61)),ISNUMBER(FIND("viable",C61)),ISNUMBER(FIND("phytotoxic",C61)),ISNUMBER(FIND("acute toxicity",C61)),ISNUMBER(FIND("MTT",C61)),ISNUMBER(FIND("survival",C61)),ISNUMBER(FIND("prolifer",C61)),ISNUMBER(FIND("apoptosis",C61)),ISNUMBER(FIND("neurotoxic",C61)),ISNUMBER(FIND("  lysis ",C61)),ISNUMBER(FIND("necrosis",C61)),ISNUMBER(FIND("cellular death",C61))*3,ISNUMBER(FIND("LDH",C61)),ISNUMBER(FIND("Acute toxicity",C61)))</f>
        <v>0</v>
      </c>
      <c r="G61" t="b">
        <f>OR(ISNUMBER(FIND("genotoxic",C61)),ISNUMBER(FIND("genotoxicity",C61)),ISNUMBER(FIND("DNA damage",C61)),ISNUMBER(FIND("DNA",C61)),ISNUMBER(FIND("RNA",C61)),ISNUMBER(FIND("mesothelioma",C61)),ISNUMBER(FIND("carcino",C61)),ISNUMBER(FIND("mutagen",C61)),ISNUMBER(FIND("genetic",C61)))</f>
        <v>0</v>
      </c>
      <c r="H61" t="b">
        <f>OR(ISNUMBER(FIND("inflammatory",C61)),ISNUMBER(FIND("inflamm",C61)))</f>
        <v>1</v>
      </c>
      <c r="I61" t="b">
        <f>OR(ISNUMBER(FIND("immune",C61)),ISNUMBER(FIND("immunological",C61)),ISNUMBER(FIND("interleuk",C61)),ISNUMBER(FIND("platelet activation",C61)),ISNUMBER(FIND("monocyte",C61)),ISNUMBER(FIND("leukocyte",C61)),ISNUMBER(FIND("cytokine",C61)),ISNUMBER(FIND("CD4",C61)),ISNUMBER(FIND("CD8",C61)),ISNUMBER(FIND("T-cell",C61)))</f>
        <v>0</v>
      </c>
      <c r="J61" t="b">
        <f>OR(ISNUMBER(FIND("reactive oxygen",C61)),ISNUMBER(FIND("ROS",C61)),ISNUMBER(FIND("free radical",C61)),ISNUMBER(FIND("oxidative stress",C61)),ISNUMBER(FIND("peroxid",C61)),ISNUMBER(FIND("oxidative",C61)),ISNUMBER(FIND("antioxid",C61)))</f>
        <v>0</v>
      </c>
      <c r="K61" t="b">
        <f>OR(ISNUMBER(FIND("autophag",C61)))</f>
        <v>0</v>
      </c>
      <c r="L61" t="b">
        <f>OR(ISNUMBER(FIND("morpholog",C61)))</f>
        <v>0</v>
      </c>
      <c r="M61" t="b">
        <f>OR(ISNUMBER(FIND("fibrosis",C61)),ISNUMBER(FIND("Fibrosis",C61)),ISNUMBER(FIND("fibrot",C61)))</f>
        <v>0</v>
      </c>
      <c r="N61" t="b">
        <f>OR(ISNUMBER(FIND("offspring",C61)),ISNUMBER(FIND("Parental",C61)),ISNUMBER(FIND("parental",C61)),ISNUMBER(FIND("germline",C61)),ISNUMBER(FIND("reproduc",C61)),ISNUMBER(FIND("embryo",C61)))</f>
        <v>1</v>
      </c>
      <c r="O61" t="b">
        <f>OR(ISNUMBER(FIND("metabol",C61)),ISNUMBER(FIND("Metabol",C61)),ISNUMBER(FIND("digest",C61)),ISNUMBER(FIND("mitochon",C61)))</f>
        <v>0</v>
      </c>
      <c r="P61" t="b">
        <f>OR(ISNUMBER(FIND("ecotox",C61)),ISNUMBER(FIND("Ecotox",B61)),ISNUMBER(FIND("ecotox",B61)),ISNUMBER(FIND("Ecotox",C61)))</f>
        <v>0</v>
      </c>
      <c r="Q61" t="b">
        <f>OR(ISNUMBER(FIND("Bioaccum",C61)),ISNUMBER(FIND("bioaccum",C61)),ISNUMBER(FIND("accum",C61)))</f>
        <v>0</v>
      </c>
      <c r="R61" t="b">
        <f>OR(ISNUMBER(FIND("Occupation",C61)),ISNUMBER(FIND("occupation",C61)),ISNUMBER(FIND("worker",C61)),ISNUMBER(FIND("workforce",C61)))</f>
        <v>0</v>
      </c>
      <c r="S61" t="b">
        <f>NOT(OR(F61,G61,H61,I61,J61,K61,L61,M61,N61,O61,P61,Q61,R61))</f>
        <v>0</v>
      </c>
      <c r="U61" t="b">
        <f>OR(Table1[[#This Row],[Inflammation]],Table1[[#This Row],[Immune]])</f>
        <v>1</v>
      </c>
      <c r="V61" t="b">
        <f>IF(OR(Table1[[#This Row],[Rodents]],Table1[[#This Row],[Human]],Table1[[#This Row],[Pig]]),OR(ISNUMBER(FIND("intratrach",C61)),ISNUMBER(FIND("nasal ",C61)),ISNUMBER(FIND("instill",C61))),"NA")</f>
        <v>0</v>
      </c>
      <c r="W61" t="b">
        <f>IF(OR(Table1[[#This Row],[Rodents]],Table1[[#This Row],[Human]],Table1[[#This Row],[Pig]]),OR(ISNUMBER(FIND("dermal",C61)),ISNUMBER(FIND("skin ",C61))),"NA")</f>
        <v>0</v>
      </c>
      <c r="X61" t="b">
        <f>IF(OR(Table1[[#This Row],[Rodents]],Table1[[#This Row],[Human]],Table1[[#This Row],[Pig]]),OR(ISNUMBER(FIND("injected",C61)),ISNUMBER(FIND("periton",C61)),ISNUMBER(FIND("intrascrot",C61))),"NA")</f>
        <v>0</v>
      </c>
      <c r="Y61" t="b">
        <f>IF(OR(Table1[[#This Row],[Rodents]],Table1[[#This Row],[Human]],Table1[[#This Row],[Pig]]),NOT(OR(Table1[[#This Row],[Inhaled/Intratracheal/intranasal]],Table1[[#This Row],[Dermal]],Table1[[#This Row],[Injected]])),"NA")</f>
        <v>1</v>
      </c>
      <c r="AA61" t="b">
        <f>OR(ISNUMBER(FIND("fish ",C61)),ISNUMBER(FIND("Fish ",C61)),ISNUMBER(FIND("aquatic",C61)),ISNUMBER(FIND("daphnids",C61)),ISNUMBER(FIND("Carcinus maenas",C61)),ISNUMBER(FIND("Daphnia",C61)),ISNUMBER(FIND("Ruditapes philippinarum",C61)),ISNUMBER(FIND("daphnia",C61)),ISNUMBER(FIND("marine",C61)),ISNUMBER(FIND("mussel",C61)),ISNUMBER(FIND("algae",C61)),ISNUMBER(FIND("Donax faba",C61)),ISNUMBER(FIND("estuarine",C61)),ISNUMBER(FIND("snail",C61)),ISNUMBER(FIND("Prorocentrum donghaiense",C61)) )</f>
        <v>0</v>
      </c>
      <c r="AB61" t="b">
        <f>OR(ISNUMBER(FIND(" rat ",C61)),ISNUMBER(FIND(" rats ",C61)),ISNUMBER(FIND(" Rats ",C61)),ISNUMBER(FIND(" Rat ",C61)),ISNUMBER(FIND(" rat.",C61)),ISNUMBER(FIND(" rats.",C61)),ISNUMBER(FIND("mouse",C61)),ISNUMBER(FIND("mice",C61)), ISNUMBER(FIND(" Mice",C61)))</f>
        <v>1</v>
      </c>
      <c r="AC61" t="b">
        <f>OR(ISNUMBER(FIND(" cell ",C61)),ISNUMBER(FIND("fibroblast",C61)),ISNUMBER(FIND("macrophage",C61)),ISNUMBER(FIND("epithelial",C61)),ISNUMBER(FIND("endothelial",C61)),ISNUMBER(FIND("neuron",C61)),ISNUMBER(FIND(" cells ",C61)),ISNUMBER(FIND("RBC",C61)),ISNUMBER(FIND("mitochond",C61)),ISNUMBER(FIND("adipocyte",C61)),ISNUMBER(FIND("osteo",C61)),ISNUMBER(FIND("keratin",C61)),ISNUMBER(FIND(" cell's ",C61)),ISNUMBER(FIND("eukary",C61)),ISNUMBER(FIND("sperm",C61)))</f>
        <v>1</v>
      </c>
      <c r="AD61" t="b">
        <f>OR(ISNUMBER(FIND("human",B61)),ISNUMBER(FIND("workers",B61)),ISNUMBER(FIND("workforces",B61)),ISNUMBER(FIND("occupational",B61)),ISNUMBER(FIND("Case report",B61)),ISNUMBER(FIND("Workplaces",B61)),ISNUMBER(FIND("worker",B61)))</f>
        <v>0</v>
      </c>
      <c r="AE61" t="b">
        <f>OR(ISNUMBER(FIND(" plant ",C61)),ISNUMBER(FIND("Plant ",C61)),ISNUMBER(FIND("tomato",C61)),ISNUMBER(FIND("plants",C61)),ISNUMBER(FIND("Plants",C61)),ISNUMBER(FIND("algae",C61)),ISNUMBER(FIND("lettuce",C61)),ISNUMBER(FIND("green gram sprouts ",C61)),ISNUMBER(FIND("Cucurbita pepo",C61)),ISNUMBER(FIND("bean ",C61)),ISNUMBER(FIND("chloroplast",C61)),ISNUMBER(FIND("chlorophyll",C61)),ISNUMBER(FIND("seedling",C61)),ISNUMBER(FIND("canola",C61)),ISNUMBER(FIND("shoot",C61)),ISNUMBER(FIND("photosynthes",C61)),ISNUMBER(FIND(" leaves ",C61)),,ISNUMBER(FIND("agriculture",C61)),ISNUMBER(FIND(" crops ",C61)))</f>
        <v>0</v>
      </c>
      <c r="AF61" t="b">
        <f>OR(ISNUMBER(FIND("bacteria",C61)),ISNUMBER(FIND("Bacteria",C61)),ISNUMBER(FIND("Bacterium",C61)),ISNUMBER(FIND("bacterium",C61)),ISNUMBER(FIND(" coli ",C61)))</f>
        <v>0</v>
      </c>
      <c r="AG61" t="b">
        <f>OR(ISNUMBER(FIND("fungi",C61)),ISNUMBER(FIND("Fungi",C61)),ISNUMBER(FIND("fungus",C61)),ISNUMBER(FIND("Fungus",C61)),ISNUMBER(FIND("mushroom",C61)),ISNUMBER(FIND("Mushroom",C61)),ISNUMBER(FIND(" mold ",C61)))</f>
        <v>0</v>
      </c>
      <c r="AH61" t="b">
        <f>OR(ISNUMBER(FIND("Pig ",C61)),ISNUMBER(FIND("pig ",C61)),ISNUMBER(FIND("Pigs ",C61)),ISNUMBER(FIND("pigs ",C61)))</f>
        <v>0</v>
      </c>
      <c r="AI61" t="b">
        <f>OR(ISNUMBER(FIND(" C. elegans",C61)),ISNUMBER(FIND("Caenorhabditis elegans",C61)),ISNUMBER(FIND("earthworms",C61)),ISNUMBER(FIND(" Ficopomatus enigmaticus",C61)),ISNUMBER(FIND("larva",C61)),ISNUMBER(FIND("Lumbriculus variegatus",C61)),ISNUMBER(FIND("nematode",C61)))</f>
        <v>0</v>
      </c>
      <c r="AJ61" t="b">
        <f>NOT(OR(AA61,AB61,AC61,AD61,AE61,AF61,AG61,AH61,AI61))</f>
        <v>0</v>
      </c>
      <c r="AL61" t="b">
        <f>OR(AA61,AB61,AD61,AE61,AF61,AG61,AH61,AI61)</f>
        <v>1</v>
      </c>
      <c r="AM61" t="b">
        <f>IF(Table1[[#This Row],[In vivo?]],IF(Table1[[#This Row],[Cell]],FALSE,TRUE),FALSE)</f>
        <v>0</v>
      </c>
      <c r="AN61" t="b">
        <f>AND(AC61,AL61)</f>
        <v>1</v>
      </c>
      <c r="AO61" t="b">
        <f>IF(Table1[[#This Row],[Cell]],IF(Table1[[#This Row],[In vivo?]],FALSE,TRUE),FALSE)</f>
        <v>0</v>
      </c>
      <c r="AP61" t="b">
        <f>NOT(OR(Table1[[#This Row],[In vivo?]],Table1[[#This Row],[Only in Cell]]))</f>
        <v>0</v>
      </c>
      <c r="AQ61" t="b">
        <f>IF(OR(Table1[[#This Row],[Rodents]],Table1[[#This Row],[Human]],Table1[[#This Row],[Pig]]),OR(ISNUMBER(FIND("pulmonary",C61)),ISNUMBER(FIND("lung",C61))),"NA")</f>
        <v>0</v>
      </c>
      <c r="AR61" t="b">
        <f>IF(OR(Table1[[#This Row],[Rodents]],Table1[[#This Row],[Human]],Table1[[#This Row],[Pig]]),OR(ISNUMBER(FIND("skin",C61)),ISNUMBER(FIND("dermal",C61))),"NA")</f>
        <v>0</v>
      </c>
      <c r="AS61" t="b">
        <f>IF(OR(Table1[[#This Row],[Rodents]],Table1[[#This Row],[Human]],Table1[[#This Row],[Pig]]),OR(ISNUMBER(FIND("liver",C61)),ISNUMBER(FIND("hepat",C61))),"NA")</f>
        <v>0</v>
      </c>
      <c r="AT61" t="b">
        <f>IF(OR(Table1[[#This Row],[Rodents]],Table1[[#This Row],[Human]],Table1[[#This Row],[Pig]]),OR(ISNUMBER(FIND("kidney",C61)),ISNUMBER(FIND("neph",C61))),"NA")</f>
        <v>0</v>
      </c>
      <c r="AU61" t="b">
        <f>IF(OR(Table1[[#This Row],[Rodents]],Table1[[#This Row],[Human]],Table1[[#This Row],[Pig]]),OR(ISNUMBER(FIND("brain",C61)),ISNUMBER(FIND("neur",C61)),ISNUMBER(FIND("nerv",C61))),"NA")</f>
        <v>0</v>
      </c>
      <c r="AV61" t="b">
        <f>IF(OR(Table1[[#This Row],[Rodents]],Table1[[#This Row],[Human]],Table1[[#This Row],[Pig]]),OR(ISNUMBER(FIND("heart",C61)),ISNUMBER(FIND("cardi",C61))),"NA")</f>
        <v>0</v>
      </c>
      <c r="AW61" t="b">
        <f>IF(OR(Table1[[#This Row],[Rodents]],Table1[[#This Row],[Human]],Table1[[#This Row],[Pig]]),OR(ISNUMBER(FIND("gastro",C61)),ISNUMBER(FIND("intesti",C61)),ISNUMBER(FIND("stomach",C61))),"NA")</f>
        <v>0</v>
      </c>
      <c r="AX61" t="b">
        <f>IF(OR(Table1[[#This Row],[Rodents]],Table1[[#This Row],[Human]],Table1[[#This Row],[Pig]]),NOT(OR(AQ61,AR61,AS61,AT61,AU61,AV61,AW61)),"NA")</f>
        <v>1</v>
      </c>
      <c r="AY61" t="b">
        <f>OR(ISNUMBER(FIND("SWCNT",C61)),ISNUMBER(FIND("SWNT",C61)),ISNUMBER(FIND("single-wall",C61)),ISNUMBER(FIND("single wall",C61)),ISNUMBER(FIND("Single wall",C61)),ISNUMBER(FIND("Single-wall",C61)),ISNUMBER(FIND("SWCNT",B61)),ISNUMBER(FIND("SWNT",B61)),ISNUMBER(FIND("single-wall",B61)),ISNUMBER(FIND("single wall",B61)),ISNUMBER(FIND("Single-wall",B61)),ISNUMBER(FIND("Single wall",B61)))</f>
        <v>0</v>
      </c>
      <c r="AZ61" t="b">
        <f>OR(ISNUMBER(FIND("MWCNT",C61)),ISNUMBER(FIND("MWNT",C61)),ISNUMBER(FIND("multi-wall",C61)),ISNUMBER(FIND("multi wall",C61)),ISNUMBER(FIND("multiwall",C61)),ISNUMBER(FIND("Multi-wall",C61)),ISNUMBER(FIND("Multi wall",C61)),ISNUMBER(FIND("Multiwall",C61)),ISNUMBER(FIND("MWCNT",B61)),ISNUMBER(FIND("MWNT",B61)),ISNUMBER(FIND("multi-wall",B61)),ISNUMBER(FIND("multi wall",B61)),ISNUMBER(FIND("multiwall",B61)),ISNUMBER(FIND("Multi-wall",B61)),ISNUMBER(FIND("Multi wall",B61)),ISNUMBER(FIND("Multiwall",B61)),ISNUMBER(FIND("Double-wall",B61)),ISNUMBER(FIND("Double wall",B61)),ISNUMBER(FIND("Doublewall",B61)),ISNUMBER(FIND("double-wall",B61)),ISNUMBER(FIND("double wall",B61)),ISNUMBER(FIND("doublewall",B61)))</f>
        <v>0</v>
      </c>
      <c r="BA61" t="b">
        <f>AND(Table1[[#This Row],[SWCNT]],Table1[[#This Row],[MWCNT]])</f>
        <v>0</v>
      </c>
      <c r="BB61" t="b">
        <f>IF(Table1[[#This Row],[SWCNT]]=TRUE,FALSE,IF(Table1[[#This Row],[MWCNT]]=TRUE,FALSE,TRUE))</f>
        <v>1</v>
      </c>
      <c r="BC61" s="18"/>
    </row>
    <row r="62" spans="1:55" ht="203.5">
      <c r="A62" t="s">
        <v>5850</v>
      </c>
      <c r="B62" s="2" t="s">
        <v>5852</v>
      </c>
      <c r="C62" s="16" t="s">
        <v>5854</v>
      </c>
      <c r="D62" s="17" t="s">
        <v>653</v>
      </c>
      <c r="E62" s="2">
        <v>2007</v>
      </c>
      <c r="F62" t="b">
        <f>OR(ISNUMBER(FIND("cytotoxic",C62)),ISNUMBER(FIND("Cytotoxic",C62)),ISNUMBER(FIND("cellular toxicity",C62)),ISNUMBER(FIND("cell death",C62)),ISNUMBER(FIND("viable",C62)),ISNUMBER(FIND("phytotoxic",C62)),ISNUMBER(FIND("acute toxicity",C62)),ISNUMBER(FIND("MTT",C62)),ISNUMBER(FIND("survival",C62)),ISNUMBER(FIND("prolifer",C62)),ISNUMBER(FIND("apoptosis",C62)),ISNUMBER(FIND("neurotoxic",C62)),ISNUMBER(FIND("  lysis ",C62)),ISNUMBER(FIND("necrosis",C62)),ISNUMBER(FIND("cellular death",C62))*3,ISNUMBER(FIND("LDH",C62)),ISNUMBER(FIND("Acute toxicity",C62)))</f>
        <v>0</v>
      </c>
      <c r="G62" t="b">
        <f>OR(ISNUMBER(FIND("genotoxic",C62)),ISNUMBER(FIND("genotoxicity",C62)),ISNUMBER(FIND("DNA damage",C62)),ISNUMBER(FIND("DNA",C62)),ISNUMBER(FIND("RNA",C62)),ISNUMBER(FIND("mesothelioma",C62)),ISNUMBER(FIND("carcino",C62)),ISNUMBER(FIND("mutagen",C62)),ISNUMBER(FIND("genetic",C62)))</f>
        <v>0</v>
      </c>
      <c r="H62" t="b">
        <f>OR(ISNUMBER(FIND("inflammatory",C62)),ISNUMBER(FIND("inflamm",C62)))</f>
        <v>1</v>
      </c>
      <c r="I62" t="b">
        <f>OR(ISNUMBER(FIND("immune",C62)),ISNUMBER(FIND("immunological",C62)),ISNUMBER(FIND("interleuk",C62)),ISNUMBER(FIND("platelet activation",C62)),ISNUMBER(FIND("monocyte",C62)),ISNUMBER(FIND("leukocyte",C62)),ISNUMBER(FIND("cytokine",C62)),ISNUMBER(FIND("CD4",C62)),ISNUMBER(FIND("CD8",C62)),ISNUMBER(FIND("T-cell",C62)))</f>
        <v>1</v>
      </c>
      <c r="J62" t="b">
        <f>OR(ISNUMBER(FIND("reactive oxygen",C62)),ISNUMBER(FIND("ROS",C62)),ISNUMBER(FIND("free radical",C62)),ISNUMBER(FIND("oxidative stress",C62)),ISNUMBER(FIND("peroxid",C62)),ISNUMBER(FIND("oxidative",C62)),ISNUMBER(FIND("antioxid",C62)))</f>
        <v>1</v>
      </c>
      <c r="K62" t="b">
        <f>OR(ISNUMBER(FIND("autophag",C62)))</f>
        <v>0</v>
      </c>
      <c r="L62" t="b">
        <f>OR(ISNUMBER(FIND("morpholog",C62)))</f>
        <v>1</v>
      </c>
      <c r="M62" t="b">
        <f>OR(ISNUMBER(FIND("fibrosis",C62)),ISNUMBER(FIND("Fibrosis",C62)),ISNUMBER(FIND("fibrot",C62)))</f>
        <v>0</v>
      </c>
      <c r="N62" t="b">
        <f>OR(ISNUMBER(FIND("offspring",C62)),ISNUMBER(FIND("Parental",C62)),ISNUMBER(FIND("parental",C62)),ISNUMBER(FIND("germline",C62)),ISNUMBER(FIND("reproduc",C62)),ISNUMBER(FIND("embryo",C62)))</f>
        <v>0</v>
      </c>
      <c r="O62" t="b">
        <f>OR(ISNUMBER(FIND("metabol",C62)),ISNUMBER(FIND("Metabol",C62)),ISNUMBER(FIND("digest",C62)),ISNUMBER(FIND("mitochon",C62)))</f>
        <v>0</v>
      </c>
      <c r="P62" t="b">
        <f>OR(ISNUMBER(FIND("ecotox",C62)),ISNUMBER(FIND("Ecotox",B62)),ISNUMBER(FIND("ecotox",B62)),ISNUMBER(FIND("Ecotox",C62)))</f>
        <v>0</v>
      </c>
      <c r="Q62" t="b">
        <f>OR(ISNUMBER(FIND("Bioaccum",C62)),ISNUMBER(FIND("bioaccum",C62)),ISNUMBER(FIND("accum",C62)))</f>
        <v>0</v>
      </c>
      <c r="R62" t="b">
        <f>OR(ISNUMBER(FIND("Occupation",C62)),ISNUMBER(FIND("occupation",C62)),ISNUMBER(FIND("worker",C62)),ISNUMBER(FIND("workforce",C62)))</f>
        <v>1</v>
      </c>
      <c r="S62" t="b">
        <f>NOT(OR(F62,G62,H62,I62,J62,K62,L62,M62,N62,O62,P62,Q62,R62))</f>
        <v>0</v>
      </c>
      <c r="U62" t="b">
        <f>OR(Table1[[#This Row],[Inflammation]],Table1[[#This Row],[Immune]])</f>
        <v>1</v>
      </c>
      <c r="V62" t="str">
        <f>IF(OR(Table1[[#This Row],[Rodents]],Table1[[#This Row],[Human]],Table1[[#This Row],[Pig]]),OR(ISNUMBER(FIND("intratrach",C62)),ISNUMBER(FIND("nasal ",C62)),ISNUMBER(FIND("instill",C62))),"NA")</f>
        <v>NA</v>
      </c>
      <c r="W62" t="str">
        <f>IF(OR(Table1[[#This Row],[Rodents]],Table1[[#This Row],[Human]],Table1[[#This Row],[Pig]]),OR(ISNUMBER(FIND("dermal",C62)),ISNUMBER(FIND("skin ",C62))),"NA")</f>
        <v>NA</v>
      </c>
      <c r="X62" t="str">
        <f>IF(OR(Table1[[#This Row],[Rodents]],Table1[[#This Row],[Human]],Table1[[#This Row],[Pig]]),OR(ISNUMBER(FIND("injected",C62)),ISNUMBER(FIND("periton",C62)),ISNUMBER(FIND("intrascrot",C62))),"NA")</f>
        <v>NA</v>
      </c>
      <c r="Y62" t="str">
        <f>IF(OR(Table1[[#This Row],[Rodents]],Table1[[#This Row],[Human]],Table1[[#This Row],[Pig]]),NOT(OR(Table1[[#This Row],[Inhaled/Intratracheal/intranasal]],Table1[[#This Row],[Dermal]],Table1[[#This Row],[Injected]])),"NA")</f>
        <v>NA</v>
      </c>
      <c r="AA62" t="b">
        <f>OR(ISNUMBER(FIND("fish ",C62)),ISNUMBER(FIND("Fish ",C62)),ISNUMBER(FIND("aquatic",C62)),ISNUMBER(FIND("daphnids",C62)),ISNUMBER(FIND("Carcinus maenas",C62)),ISNUMBER(FIND("Daphnia",C62)),ISNUMBER(FIND("Ruditapes philippinarum",C62)),ISNUMBER(FIND("daphnia",C62)),ISNUMBER(FIND("marine",C62)),ISNUMBER(FIND("mussel",C62)),ISNUMBER(FIND("algae",C62)),ISNUMBER(FIND("Donax faba",C62)),ISNUMBER(FIND("estuarine",C62)),ISNUMBER(FIND("snail",C62)),ISNUMBER(FIND("Prorocentrum donghaiense",C62)) )</f>
        <v>0</v>
      </c>
      <c r="AB62" t="b">
        <f>OR(ISNUMBER(FIND(" rat ",C62)),ISNUMBER(FIND(" rats ",C62)),ISNUMBER(FIND(" Rats ",C62)),ISNUMBER(FIND(" Rat ",C62)),ISNUMBER(FIND(" rat.",C62)),ISNUMBER(FIND(" rats.",C62)),ISNUMBER(FIND("mouse",C62)),ISNUMBER(FIND("mice",C62)), ISNUMBER(FIND(" Mice",C62)))</f>
        <v>0</v>
      </c>
      <c r="AC62" t="b">
        <f>OR(ISNUMBER(FIND(" cell ",C62)),ISNUMBER(FIND("fibroblast",C62)),ISNUMBER(FIND("macrophage",C62)),ISNUMBER(FIND("epithelial",C62)),ISNUMBER(FIND("endothelial",C62)),ISNUMBER(FIND("neuron",C62)),ISNUMBER(FIND(" cells ",C62)),ISNUMBER(FIND("RBC",C62)),ISNUMBER(FIND("mitochond",C62)),ISNUMBER(FIND("adipocyte",C62)),ISNUMBER(FIND("osteo",C62)),ISNUMBER(FIND("keratin",C62)),ISNUMBER(FIND(" cell's ",C62)),ISNUMBER(FIND("eukary",C62)),ISNUMBER(FIND("sperm",C62)))</f>
        <v>1</v>
      </c>
      <c r="AD62" t="b">
        <f>OR(ISNUMBER(FIND("human",B62)),ISNUMBER(FIND("workers",B62)),ISNUMBER(FIND("workforces",B62)),ISNUMBER(FIND("occupational",B62)),ISNUMBER(FIND("Case report",B62)),ISNUMBER(FIND("Workplaces",B62)),ISNUMBER(FIND("worker",B62)))</f>
        <v>0</v>
      </c>
      <c r="AE62" t="b">
        <f>OR(ISNUMBER(FIND(" plant ",C62)),ISNUMBER(FIND("Plant ",C62)),ISNUMBER(FIND("tomato",C62)),ISNUMBER(FIND("plants",C62)),ISNUMBER(FIND("Plants",C62)),ISNUMBER(FIND("algae",C62)),ISNUMBER(FIND("lettuce",C62)),ISNUMBER(FIND("green gram sprouts ",C62)),ISNUMBER(FIND("Cucurbita pepo",C62)),ISNUMBER(FIND("bean ",C62)),ISNUMBER(FIND("chloroplast",C62)),ISNUMBER(FIND("chlorophyll",C62)),ISNUMBER(FIND("seedling",C62)),ISNUMBER(FIND("canola",C62)),ISNUMBER(FIND("shoot",C62)),ISNUMBER(FIND("photosynthes",C62)),ISNUMBER(FIND(" leaves ",C62)),,ISNUMBER(FIND("agriculture",C62)),ISNUMBER(FIND(" crops ",C62)))</f>
        <v>0</v>
      </c>
      <c r="AF62" t="b">
        <f>OR(ISNUMBER(FIND("bacteria",C62)),ISNUMBER(FIND("Bacteria",C62)),ISNUMBER(FIND("Bacterium",C62)),ISNUMBER(FIND("bacterium",C62)),ISNUMBER(FIND(" coli ",C62)))</f>
        <v>0</v>
      </c>
      <c r="AG62" t="b">
        <f>OR(ISNUMBER(FIND("fungi",C62)),ISNUMBER(FIND("Fungi",C62)),ISNUMBER(FIND("fungus",C62)),ISNUMBER(FIND("Fungus",C62)),ISNUMBER(FIND("mushroom",C62)),ISNUMBER(FIND("Mushroom",C62)),ISNUMBER(FIND(" mold ",C62)))</f>
        <v>0</v>
      </c>
      <c r="AH62" t="b">
        <f>OR(ISNUMBER(FIND("Pig ",C62)),ISNUMBER(FIND("pig ",C62)),ISNUMBER(FIND("Pigs ",C62)),ISNUMBER(FIND("pigs ",C62)))</f>
        <v>0</v>
      </c>
      <c r="AI62" t="b">
        <f>OR(ISNUMBER(FIND(" C. elegans",C62)),ISNUMBER(FIND("Caenorhabditis elegans",C62)),ISNUMBER(FIND("earthworms",C62)),ISNUMBER(FIND(" Ficopomatus enigmaticus",C62)),ISNUMBER(FIND("larva",C62)),ISNUMBER(FIND("Lumbriculus variegatus",C62)),ISNUMBER(FIND("nematode",C62)))</f>
        <v>0</v>
      </c>
      <c r="AJ62" t="b">
        <f>NOT(OR(AA62,AB62,AC62,AD62,AE62,AF62,AG62,AH62,AI62))</f>
        <v>0</v>
      </c>
      <c r="AL62" t="b">
        <f>OR(AA62,AB62,AD62,AE62,AF62,AG62,AH62,AI62)</f>
        <v>0</v>
      </c>
      <c r="AM62" t="b">
        <f>IF(Table1[[#This Row],[In vivo?]],IF(Table1[[#This Row],[Cell]],FALSE,TRUE),FALSE)</f>
        <v>0</v>
      </c>
      <c r="AN62" t="b">
        <f>AND(AC62,AL62)</f>
        <v>0</v>
      </c>
      <c r="AO62" t="b">
        <f>IF(Table1[[#This Row],[Cell]],IF(Table1[[#This Row],[In vivo?]],FALSE,TRUE),FALSE)</f>
        <v>1</v>
      </c>
      <c r="AP62" t="b">
        <f>NOT(OR(Table1[[#This Row],[In vivo?]],Table1[[#This Row],[Only in Cell]]))</f>
        <v>0</v>
      </c>
      <c r="AQ62" t="str">
        <f>IF(OR(Table1[[#This Row],[Rodents]],Table1[[#This Row],[Human]],Table1[[#This Row],[Pig]]),OR(ISNUMBER(FIND("pulmonary",C62)),ISNUMBER(FIND("lung",C62))),"NA")</f>
        <v>NA</v>
      </c>
      <c r="AR62" t="str">
        <f>IF(OR(Table1[[#This Row],[Rodents]],Table1[[#This Row],[Human]],Table1[[#This Row],[Pig]]),OR(ISNUMBER(FIND("skin",C62)),ISNUMBER(FIND("dermal",C62))),"NA")</f>
        <v>NA</v>
      </c>
      <c r="AS62" t="str">
        <f>IF(OR(Table1[[#This Row],[Rodents]],Table1[[#This Row],[Human]],Table1[[#This Row],[Pig]]),OR(ISNUMBER(FIND("liver",C62)),ISNUMBER(FIND("hepat",C62))),"NA")</f>
        <v>NA</v>
      </c>
      <c r="AT62" t="str">
        <f>IF(OR(Table1[[#This Row],[Rodents]],Table1[[#This Row],[Human]],Table1[[#This Row],[Pig]]),OR(ISNUMBER(FIND("kidney",C62)),ISNUMBER(FIND("neph",C62))),"NA")</f>
        <v>NA</v>
      </c>
      <c r="AU62" t="str">
        <f>IF(OR(Table1[[#This Row],[Rodents]],Table1[[#This Row],[Human]],Table1[[#This Row],[Pig]]),OR(ISNUMBER(FIND("brain",C62)),ISNUMBER(FIND("neur",C62)),ISNUMBER(FIND("nerv",C62))),"NA")</f>
        <v>NA</v>
      </c>
      <c r="AV62" t="str">
        <f>IF(OR(Table1[[#This Row],[Rodents]],Table1[[#This Row],[Human]],Table1[[#This Row],[Pig]]),OR(ISNUMBER(FIND("heart",C62)),ISNUMBER(FIND("cardi",C62))),"NA")</f>
        <v>NA</v>
      </c>
      <c r="AW62" t="str">
        <f>IF(OR(Table1[[#This Row],[Rodents]],Table1[[#This Row],[Human]],Table1[[#This Row],[Pig]]),OR(ISNUMBER(FIND("gastro",C62)),ISNUMBER(FIND("intesti",C62)),ISNUMBER(FIND("stomach",C62))),"NA")</f>
        <v>NA</v>
      </c>
      <c r="AX62" t="str">
        <f>IF(OR(Table1[[#This Row],[Rodents]],Table1[[#This Row],[Human]],Table1[[#This Row],[Pig]]),NOT(OR(AQ62,AR62,AS62,AT62,AU62,AV62,AW62)),"NA")</f>
        <v>NA</v>
      </c>
      <c r="AY62" t="b">
        <f>OR(ISNUMBER(FIND("SWCNT",C62)),ISNUMBER(FIND("SWNT",C62)),ISNUMBER(FIND("single-wall",C62)),ISNUMBER(FIND("single wall",C62)),ISNUMBER(FIND("Single wall",C62)),ISNUMBER(FIND("Single-wall",C62)),ISNUMBER(FIND("SWCNT",B62)),ISNUMBER(FIND("SWNT",B62)),ISNUMBER(FIND("single-wall",B62)),ISNUMBER(FIND("single wall",B62)),ISNUMBER(FIND("Single-wall",B62)),ISNUMBER(FIND("Single wall",B62)))</f>
        <v>0</v>
      </c>
      <c r="AZ62" t="b">
        <f>OR(ISNUMBER(FIND("MWCNT",C62)),ISNUMBER(FIND("MWNT",C62)),ISNUMBER(FIND("multi-wall",C62)),ISNUMBER(FIND("multi wall",C62)),ISNUMBER(FIND("multiwall",C62)),ISNUMBER(FIND("Multi-wall",C62)),ISNUMBER(FIND("Multi wall",C62)),ISNUMBER(FIND("Multiwall",C62)),ISNUMBER(FIND("MWCNT",B62)),ISNUMBER(FIND("MWNT",B62)),ISNUMBER(FIND("multi-wall",B62)),ISNUMBER(FIND("multi wall",B62)),ISNUMBER(FIND("multiwall",B62)),ISNUMBER(FIND("Multi-wall",B62)),ISNUMBER(FIND("Multi wall",B62)),ISNUMBER(FIND("Multiwall",B62)),ISNUMBER(FIND("Double-wall",B62)),ISNUMBER(FIND("Double wall",B62)),ISNUMBER(FIND("Doublewall",B62)),ISNUMBER(FIND("double-wall",B62)),ISNUMBER(FIND("double wall",B62)),ISNUMBER(FIND("doublewall",B62)))</f>
        <v>0</v>
      </c>
      <c r="BA62" t="b">
        <f>AND(Table1[[#This Row],[SWCNT]],Table1[[#This Row],[MWCNT]])</f>
        <v>0</v>
      </c>
      <c r="BB62" t="b">
        <f>IF(Table1[[#This Row],[SWCNT]]=TRUE,FALSE,IF(Table1[[#This Row],[MWCNT]]=TRUE,FALSE,TRUE))</f>
        <v>1</v>
      </c>
      <c r="BC62" s="18"/>
    </row>
    <row r="63" spans="1:55" ht="166.5">
      <c r="A63" t="s">
        <v>5957</v>
      </c>
      <c r="B63" s="2" t="s">
        <v>5958</v>
      </c>
      <c r="C63" s="16" t="s">
        <v>5959</v>
      </c>
      <c r="D63" s="17" t="s">
        <v>1326</v>
      </c>
      <c r="E63" s="2">
        <v>2006</v>
      </c>
      <c r="F63" t="b">
        <f>OR(ISNUMBER(FIND("cytotoxic",C63)),ISNUMBER(FIND("Cytotoxic",C63)),ISNUMBER(FIND("cellular toxicity",C63)),ISNUMBER(FIND("cell death",C63)),ISNUMBER(FIND("viable",C63)),ISNUMBER(FIND("phytotoxic",C63)),ISNUMBER(FIND("acute toxicity",C63)),ISNUMBER(FIND("MTT",C63)),ISNUMBER(FIND("survival",C63)),ISNUMBER(FIND("prolifer",C63)),ISNUMBER(FIND("apoptosis",C63)),ISNUMBER(FIND("neurotoxic",C63)),ISNUMBER(FIND("  lysis ",C63)),ISNUMBER(FIND("necrosis",C63)),ISNUMBER(FIND("cellular death",C63))*3,ISNUMBER(FIND("LDH",C63)),ISNUMBER(FIND("Acute toxicity",C63)))</f>
        <v>0</v>
      </c>
      <c r="G63" t="b">
        <f>OR(ISNUMBER(FIND("genotoxic",C63)),ISNUMBER(FIND("genotoxicity",C63)),ISNUMBER(FIND("DNA damage",C63)),ISNUMBER(FIND("DNA",C63)),ISNUMBER(FIND("RNA",C63)),ISNUMBER(FIND("mesothelioma",C63)),ISNUMBER(FIND("carcino",C63)),ISNUMBER(FIND("mutagen",C63)),ISNUMBER(FIND("genetic",C63)))</f>
        <v>0</v>
      </c>
      <c r="H63" t="b">
        <f>OR(ISNUMBER(FIND("inflammatory",C63)),ISNUMBER(FIND("inflamm",C63)))</f>
        <v>1</v>
      </c>
      <c r="I63" t="b">
        <f>OR(ISNUMBER(FIND("immune",C63)),ISNUMBER(FIND("immunological",C63)),ISNUMBER(FIND("interleuk",C63)),ISNUMBER(FIND("platelet activation",C63)),ISNUMBER(FIND("monocyte",C63)),ISNUMBER(FIND("leukocyte",C63)),ISNUMBER(FIND("cytokine",C63)),ISNUMBER(FIND("CD4",C63)),ISNUMBER(FIND("CD8",C63)),ISNUMBER(FIND("T-cell",C63)))</f>
        <v>1</v>
      </c>
      <c r="J63" t="b">
        <f>OR(ISNUMBER(FIND("reactive oxygen",C63)),ISNUMBER(FIND("ROS",C63)),ISNUMBER(FIND("free radical",C63)),ISNUMBER(FIND("oxidative stress",C63)),ISNUMBER(FIND("peroxid",C63)),ISNUMBER(FIND("oxidative",C63)),ISNUMBER(FIND("antioxid",C63)))</f>
        <v>0</v>
      </c>
      <c r="K63" t="b">
        <f>OR(ISNUMBER(FIND("autophag",C63)))</f>
        <v>0</v>
      </c>
      <c r="L63" t="b">
        <f>OR(ISNUMBER(FIND("morpholog",C63)))</f>
        <v>0</v>
      </c>
      <c r="M63" t="b">
        <f>OR(ISNUMBER(FIND("fibrosis",C63)),ISNUMBER(FIND("Fibrosis",C63)),ISNUMBER(FIND("fibrot",C63)))</f>
        <v>0</v>
      </c>
      <c r="N63" t="b">
        <f>OR(ISNUMBER(FIND("offspring",C63)),ISNUMBER(FIND("Parental",C63)),ISNUMBER(FIND("parental",C63)),ISNUMBER(FIND("germline",C63)),ISNUMBER(FIND("reproduc",C63)),ISNUMBER(FIND("embryo",C63)))</f>
        <v>0</v>
      </c>
      <c r="O63" t="b">
        <f>OR(ISNUMBER(FIND("metabol",C63)),ISNUMBER(FIND("Metabol",C63)),ISNUMBER(FIND("digest",C63)),ISNUMBER(FIND("mitochon",C63)))</f>
        <v>0</v>
      </c>
      <c r="P63" t="b">
        <f>OR(ISNUMBER(FIND("ecotox",C63)),ISNUMBER(FIND("Ecotox",B63)),ISNUMBER(FIND("ecotox",B63)),ISNUMBER(FIND("Ecotox",C63)))</f>
        <v>0</v>
      </c>
      <c r="Q63" t="b">
        <f>OR(ISNUMBER(FIND("Bioaccum",C63)),ISNUMBER(FIND("bioaccum",C63)),ISNUMBER(FIND("accum",C63)))</f>
        <v>0</v>
      </c>
      <c r="R63" t="b">
        <f>OR(ISNUMBER(FIND("Occupation",C63)),ISNUMBER(FIND("occupation",C63)),ISNUMBER(FIND("worker",C63)),ISNUMBER(FIND("workforce",C63)))</f>
        <v>0</v>
      </c>
      <c r="S63" t="b">
        <f>NOT(OR(F63,G63,H63,I63,J63,K63,L63,M63,N63,O63,P63,Q63,R63))</f>
        <v>0</v>
      </c>
      <c r="U63" t="b">
        <f>OR(Table1[[#This Row],[Inflammation]],Table1[[#This Row],[Immune]])</f>
        <v>1</v>
      </c>
      <c r="V63" t="str">
        <f>IF(OR(Table1[[#This Row],[Rodents]],Table1[[#This Row],[Human]],Table1[[#This Row],[Pig]]),OR(ISNUMBER(FIND("intratrach",C63)),ISNUMBER(FIND("nasal ",C63)),ISNUMBER(FIND("instill",C63))),"NA")</f>
        <v>NA</v>
      </c>
      <c r="W63" t="str">
        <f>IF(OR(Table1[[#This Row],[Rodents]],Table1[[#This Row],[Human]],Table1[[#This Row],[Pig]]),OR(ISNUMBER(FIND("dermal",C63)),ISNUMBER(FIND("skin ",C63))),"NA")</f>
        <v>NA</v>
      </c>
      <c r="X63" t="str">
        <f>IF(OR(Table1[[#This Row],[Rodents]],Table1[[#This Row],[Human]],Table1[[#This Row],[Pig]]),OR(ISNUMBER(FIND("injected",C63)),ISNUMBER(FIND("periton",C63)),ISNUMBER(FIND("intrascrot",C63))),"NA")</f>
        <v>NA</v>
      </c>
      <c r="Y63" t="str">
        <f>IF(OR(Table1[[#This Row],[Rodents]],Table1[[#This Row],[Human]],Table1[[#This Row],[Pig]]),NOT(OR(Table1[[#This Row],[Inhaled/Intratracheal/intranasal]],Table1[[#This Row],[Dermal]],Table1[[#This Row],[Injected]])),"NA")</f>
        <v>NA</v>
      </c>
      <c r="AA63" t="b">
        <f>OR(ISNUMBER(FIND("fish ",C63)),ISNUMBER(FIND("Fish ",C63)),ISNUMBER(FIND("aquatic",C63)),ISNUMBER(FIND("daphnids",C63)),ISNUMBER(FIND("Carcinus maenas",C63)),ISNUMBER(FIND("Daphnia",C63)),ISNUMBER(FIND("Ruditapes philippinarum",C63)),ISNUMBER(FIND("daphnia",C63)),ISNUMBER(FIND("marine",C63)),ISNUMBER(FIND("mussel",C63)),ISNUMBER(FIND("algae",C63)),ISNUMBER(FIND("Donax faba",C63)),ISNUMBER(FIND("estuarine",C63)),ISNUMBER(FIND("snail",C63)),ISNUMBER(FIND("Prorocentrum donghaiense",C63)) )</f>
        <v>0</v>
      </c>
      <c r="AB63" t="b">
        <f>OR(ISNUMBER(FIND(" rat ",C63)),ISNUMBER(FIND(" rats ",C63)),ISNUMBER(FIND(" Rats ",C63)),ISNUMBER(FIND(" Rat ",C63)),ISNUMBER(FIND(" rat.",C63)),ISNUMBER(FIND(" rats.",C63)),ISNUMBER(FIND("mouse",C63)),ISNUMBER(FIND("mice",C63)), ISNUMBER(FIND(" Mice",C63)))</f>
        <v>0</v>
      </c>
      <c r="AC63" t="b">
        <f>OR(ISNUMBER(FIND(" cell ",C63)),ISNUMBER(FIND("fibroblast",C63)),ISNUMBER(FIND("macrophage",C63)),ISNUMBER(FIND("epithelial",C63)),ISNUMBER(FIND("endothelial",C63)),ISNUMBER(FIND("neuron",C63)),ISNUMBER(FIND(" cells ",C63)),ISNUMBER(FIND("RBC",C63)),ISNUMBER(FIND("mitochond",C63)),ISNUMBER(FIND("adipocyte",C63)),ISNUMBER(FIND("osteo",C63)),ISNUMBER(FIND("keratin",C63)),ISNUMBER(FIND(" cell's ",C63)),ISNUMBER(FIND("eukary",C63)),ISNUMBER(FIND("sperm",C63)))</f>
        <v>1</v>
      </c>
      <c r="AD63" t="b">
        <f>OR(ISNUMBER(FIND("human",B63)),ISNUMBER(FIND("workers",B63)),ISNUMBER(FIND("workforces",B63)),ISNUMBER(FIND("occupational",B63)),ISNUMBER(FIND("Case report",B63)),ISNUMBER(FIND("Workplaces",B63)),ISNUMBER(FIND("worker",B63)))</f>
        <v>0</v>
      </c>
      <c r="AE63" t="b">
        <f>OR(ISNUMBER(FIND(" plant ",C63)),ISNUMBER(FIND("Plant ",C63)),ISNUMBER(FIND("tomato",C63)),ISNUMBER(FIND("plants",C63)),ISNUMBER(FIND("Plants",C63)),ISNUMBER(FIND("algae",C63)),ISNUMBER(FIND("lettuce",C63)),ISNUMBER(FIND("green gram sprouts ",C63)),ISNUMBER(FIND("Cucurbita pepo",C63)),ISNUMBER(FIND("bean ",C63)),ISNUMBER(FIND("chloroplast",C63)),ISNUMBER(FIND("chlorophyll",C63)),ISNUMBER(FIND("seedling",C63)),ISNUMBER(FIND("canola",C63)),ISNUMBER(FIND("shoot",C63)),ISNUMBER(FIND("photosynthes",C63)),ISNUMBER(FIND(" leaves ",C63)),,ISNUMBER(FIND("agriculture",C63)),ISNUMBER(FIND(" crops ",C63)))</f>
        <v>0</v>
      </c>
      <c r="AF63" t="b">
        <f>OR(ISNUMBER(FIND("bacteria",C63)),ISNUMBER(FIND("Bacteria",C63)),ISNUMBER(FIND("Bacterium",C63)),ISNUMBER(FIND("bacterium",C63)),ISNUMBER(FIND(" coli ",C63)))</f>
        <v>0</v>
      </c>
      <c r="AG63" t="b">
        <f>OR(ISNUMBER(FIND("fungi",C63)),ISNUMBER(FIND("Fungi",C63)),ISNUMBER(FIND("fungus",C63)),ISNUMBER(FIND("Fungus",C63)),ISNUMBER(FIND("mushroom",C63)),ISNUMBER(FIND("Mushroom",C63)),ISNUMBER(FIND(" mold ",C63)))</f>
        <v>0</v>
      </c>
      <c r="AH63" t="b">
        <f>OR(ISNUMBER(FIND("Pig ",C63)),ISNUMBER(FIND("pig ",C63)),ISNUMBER(FIND("Pigs ",C63)),ISNUMBER(FIND("pigs ",C63)))</f>
        <v>0</v>
      </c>
      <c r="AI63" t="b">
        <f>OR(ISNUMBER(FIND(" C. elegans",C63)),ISNUMBER(FIND("Caenorhabditis elegans",C63)),ISNUMBER(FIND("earthworms",C63)),ISNUMBER(FIND(" Ficopomatus enigmaticus",C63)),ISNUMBER(FIND("larva",C63)),ISNUMBER(FIND("Lumbriculus variegatus",C63)),ISNUMBER(FIND("nematode",C63)))</f>
        <v>0</v>
      </c>
      <c r="AJ63" t="b">
        <f>NOT(OR(AA63,AB63,AC63,AD63,AE63,AF63,AG63,AH63,AI63))</f>
        <v>0</v>
      </c>
      <c r="AL63" t="b">
        <f>OR(AA63,AB63,AD63,AE63,AF63,AG63,AH63,AI63)</f>
        <v>0</v>
      </c>
      <c r="AM63" t="b">
        <f>IF(Table1[[#This Row],[In vivo?]],IF(Table1[[#This Row],[Cell]],FALSE,TRUE),FALSE)</f>
        <v>0</v>
      </c>
      <c r="AN63" t="b">
        <f>AND(AC63,AL63)</f>
        <v>0</v>
      </c>
      <c r="AO63" t="b">
        <f>IF(Table1[[#This Row],[Cell]],IF(Table1[[#This Row],[In vivo?]],FALSE,TRUE),FALSE)</f>
        <v>1</v>
      </c>
      <c r="AP63" t="b">
        <f>NOT(OR(Table1[[#This Row],[In vivo?]],Table1[[#This Row],[Only in Cell]]))</f>
        <v>0</v>
      </c>
      <c r="AQ63" t="str">
        <f>IF(OR(Table1[[#This Row],[Rodents]],Table1[[#This Row],[Human]],Table1[[#This Row],[Pig]]),OR(ISNUMBER(FIND("pulmonary",C63)),ISNUMBER(FIND("lung",C63))),"NA")</f>
        <v>NA</v>
      </c>
      <c r="AR63" t="str">
        <f>IF(OR(Table1[[#This Row],[Rodents]],Table1[[#This Row],[Human]],Table1[[#This Row],[Pig]]),OR(ISNUMBER(FIND("skin",C63)),ISNUMBER(FIND("dermal",C63))),"NA")</f>
        <v>NA</v>
      </c>
      <c r="AS63" t="str">
        <f>IF(OR(Table1[[#This Row],[Rodents]],Table1[[#This Row],[Human]],Table1[[#This Row],[Pig]]),OR(ISNUMBER(FIND("liver",C63)),ISNUMBER(FIND("hepat",C63))),"NA")</f>
        <v>NA</v>
      </c>
      <c r="AT63" t="str">
        <f>IF(OR(Table1[[#This Row],[Rodents]],Table1[[#This Row],[Human]],Table1[[#This Row],[Pig]]),OR(ISNUMBER(FIND("kidney",C63)),ISNUMBER(FIND("neph",C63))),"NA")</f>
        <v>NA</v>
      </c>
      <c r="AU63" t="str">
        <f>IF(OR(Table1[[#This Row],[Rodents]],Table1[[#This Row],[Human]],Table1[[#This Row],[Pig]]),OR(ISNUMBER(FIND("brain",C63)),ISNUMBER(FIND("neur",C63)),ISNUMBER(FIND("nerv",C63))),"NA")</f>
        <v>NA</v>
      </c>
      <c r="AV63" t="str">
        <f>IF(OR(Table1[[#This Row],[Rodents]],Table1[[#This Row],[Human]],Table1[[#This Row],[Pig]]),OR(ISNUMBER(FIND("heart",C63)),ISNUMBER(FIND("cardi",C63))),"NA")</f>
        <v>NA</v>
      </c>
      <c r="AW63" t="str">
        <f>IF(OR(Table1[[#This Row],[Rodents]],Table1[[#This Row],[Human]],Table1[[#This Row],[Pig]]),OR(ISNUMBER(FIND("gastro",C63)),ISNUMBER(FIND("intesti",C63)),ISNUMBER(FIND("stomach",C63))),"NA")</f>
        <v>NA</v>
      </c>
      <c r="AX63" t="str">
        <f>IF(OR(Table1[[#This Row],[Rodents]],Table1[[#This Row],[Human]],Table1[[#This Row],[Pig]]),NOT(OR(AQ63,AR63,AS63,AT63,AU63,AV63,AW63)),"NA")</f>
        <v>NA</v>
      </c>
      <c r="AY63" t="b">
        <f>OR(ISNUMBER(FIND("SWCNT",C63)),ISNUMBER(FIND("SWNT",C63)),ISNUMBER(FIND("single-wall",C63)),ISNUMBER(FIND("single wall",C63)),ISNUMBER(FIND("Single wall",C63)),ISNUMBER(FIND("Single-wall",C63)),ISNUMBER(FIND("SWCNT",B63)),ISNUMBER(FIND("SWNT",B63)),ISNUMBER(FIND("single-wall",B63)),ISNUMBER(FIND("single wall",B63)),ISNUMBER(FIND("Single-wall",B63)),ISNUMBER(FIND("Single wall",B63)))</f>
        <v>0</v>
      </c>
      <c r="AZ63" t="b">
        <f>OR(ISNUMBER(FIND("MWCNT",C63)),ISNUMBER(FIND("MWNT",C63)),ISNUMBER(FIND("multi-wall",C63)),ISNUMBER(FIND("multi wall",C63)),ISNUMBER(FIND("multiwall",C63)),ISNUMBER(FIND("Multi-wall",C63)),ISNUMBER(FIND("Multi wall",C63)),ISNUMBER(FIND("Multiwall",C63)),ISNUMBER(FIND("MWCNT",B63)),ISNUMBER(FIND("MWNT",B63)),ISNUMBER(FIND("multi-wall",B63)),ISNUMBER(FIND("multi wall",B63)),ISNUMBER(FIND("multiwall",B63)),ISNUMBER(FIND("Multi-wall",B63)),ISNUMBER(FIND("Multi wall",B63)),ISNUMBER(FIND("Multiwall",B63)),ISNUMBER(FIND("Double-wall",B63)),ISNUMBER(FIND("Double wall",B63)),ISNUMBER(FIND("Doublewall",B63)),ISNUMBER(FIND("double-wall",B63)),ISNUMBER(FIND("double wall",B63)),ISNUMBER(FIND("doublewall",B63)))</f>
        <v>0</v>
      </c>
      <c r="BA63" t="b">
        <f>AND(Table1[[#This Row],[SWCNT]],Table1[[#This Row],[MWCNT]])</f>
        <v>0</v>
      </c>
      <c r="BB63" t="b">
        <f>IF(Table1[[#This Row],[SWCNT]]=TRUE,FALSE,IF(Table1[[#This Row],[MWCNT]]=TRUE,FALSE,TRUE))</f>
        <v>1</v>
      </c>
      <c r="BC63" s="18"/>
    </row>
    <row r="64" spans="1:55" ht="222">
      <c r="A64" t="s">
        <v>5973</v>
      </c>
      <c r="B64" s="2" t="s">
        <v>5975</v>
      </c>
      <c r="C64" s="16" t="s">
        <v>5977</v>
      </c>
      <c r="D64" s="17" t="s">
        <v>653</v>
      </c>
      <c r="E64" s="2">
        <v>2006</v>
      </c>
      <c r="F64" t="b">
        <f>OR(ISNUMBER(FIND("cytotoxic",C64)),ISNUMBER(FIND("Cytotoxic",C64)),ISNUMBER(FIND("cellular toxicity",C64)),ISNUMBER(FIND("cell death",C64)),ISNUMBER(FIND("viable",C64)),ISNUMBER(FIND("phytotoxic",C64)),ISNUMBER(FIND("acute toxicity",C64)),ISNUMBER(FIND("MTT",C64)),ISNUMBER(FIND("survival",C64)),ISNUMBER(FIND("prolifer",C64)),ISNUMBER(FIND("apoptosis",C64)),ISNUMBER(FIND("neurotoxic",C64)),ISNUMBER(FIND("  lysis ",C64)),ISNUMBER(FIND("necrosis",C64)),ISNUMBER(FIND("cellular death",C64))*3,ISNUMBER(FIND("LDH",C64)),ISNUMBER(FIND("Acute toxicity",C64)))</f>
        <v>0</v>
      </c>
      <c r="G64" t="b">
        <f>OR(ISNUMBER(FIND("genotoxic",C64)),ISNUMBER(FIND("genotoxicity",C64)),ISNUMBER(FIND("DNA damage",C64)),ISNUMBER(FIND("DNA",C64)),ISNUMBER(FIND("RNA",C64)),ISNUMBER(FIND("mesothelioma",C64)),ISNUMBER(FIND("carcino",C64)),ISNUMBER(FIND("mutagen",C64)),ISNUMBER(FIND("genetic",C64)))</f>
        <v>0</v>
      </c>
      <c r="H64" t="b">
        <f>OR(ISNUMBER(FIND("inflammatory",C64)),ISNUMBER(FIND("inflamm",C64)))</f>
        <v>1</v>
      </c>
      <c r="I64" t="b">
        <f>OR(ISNUMBER(FIND("immune",C64)),ISNUMBER(FIND("immunological",C64)),ISNUMBER(FIND("interleuk",C64)),ISNUMBER(FIND("platelet activation",C64)),ISNUMBER(FIND("monocyte",C64)),ISNUMBER(FIND("leukocyte",C64)),ISNUMBER(FIND("cytokine",C64)),ISNUMBER(FIND("CD4",C64)),ISNUMBER(FIND("CD8",C64)),ISNUMBER(FIND("T-cell",C64)))</f>
        <v>0</v>
      </c>
      <c r="J64" t="b">
        <f>OR(ISNUMBER(FIND("reactive oxygen",C64)),ISNUMBER(FIND("ROS",C64)),ISNUMBER(FIND("free radical",C64)),ISNUMBER(FIND("oxidative stress",C64)),ISNUMBER(FIND("peroxid",C64)),ISNUMBER(FIND("oxidative",C64)),ISNUMBER(FIND("antioxid",C64)))</f>
        <v>0</v>
      </c>
      <c r="K64" t="b">
        <f>OR(ISNUMBER(FIND("autophag",C64)))</f>
        <v>0</v>
      </c>
      <c r="L64" t="b">
        <f>OR(ISNUMBER(FIND("morpholog",C64)))</f>
        <v>0</v>
      </c>
      <c r="M64" t="b">
        <f>OR(ISNUMBER(FIND("fibrosis",C64)),ISNUMBER(FIND("Fibrosis",C64)),ISNUMBER(FIND("fibrot",C64)))</f>
        <v>1</v>
      </c>
      <c r="N64" t="b">
        <f>OR(ISNUMBER(FIND("offspring",C64)),ISNUMBER(FIND("Parental",C64)),ISNUMBER(FIND("parental",C64)),ISNUMBER(FIND("germline",C64)),ISNUMBER(FIND("reproduc",C64)),ISNUMBER(FIND("embryo",C64)))</f>
        <v>0</v>
      </c>
      <c r="O64" t="b">
        <f>OR(ISNUMBER(FIND("metabol",C64)),ISNUMBER(FIND("Metabol",C64)),ISNUMBER(FIND("digest",C64)),ISNUMBER(FIND("mitochon",C64)))</f>
        <v>0</v>
      </c>
      <c r="P64" t="b">
        <f>OR(ISNUMBER(FIND("ecotox",C64)),ISNUMBER(FIND("Ecotox",B64)),ISNUMBER(FIND("ecotox",B64)),ISNUMBER(FIND("Ecotox",C64)))</f>
        <v>0</v>
      </c>
      <c r="Q64" t="b">
        <f>OR(ISNUMBER(FIND("Bioaccum",C64)),ISNUMBER(FIND("bioaccum",C64)),ISNUMBER(FIND("accum",C64)))</f>
        <v>0</v>
      </c>
      <c r="R64" t="b">
        <f>OR(ISNUMBER(FIND("Occupation",C64)),ISNUMBER(FIND("occupation",C64)),ISNUMBER(FIND("worker",C64)),ISNUMBER(FIND("workforce",C64)))</f>
        <v>0</v>
      </c>
      <c r="S64" t="b">
        <f>NOT(OR(F64,G64,H64,I64,J64,K64,L64,M64,N64,O64,P64,Q64,R64))</f>
        <v>0</v>
      </c>
      <c r="U64" t="b">
        <f>OR(Table1[[#This Row],[Inflammation]],Table1[[#This Row],[Immune]])</f>
        <v>1</v>
      </c>
      <c r="V64" t="b">
        <f>IF(OR(Table1[[#This Row],[Rodents]],Table1[[#This Row],[Human]],Table1[[#This Row],[Pig]]),OR(ISNUMBER(FIND("intratrach",C64)),ISNUMBER(FIND("nasal ",C64)),ISNUMBER(FIND("instill",C64))),"NA")</f>
        <v>1</v>
      </c>
      <c r="W64" t="b">
        <f>IF(OR(Table1[[#This Row],[Rodents]],Table1[[#This Row],[Human]],Table1[[#This Row],[Pig]]),OR(ISNUMBER(FIND("dermal",C64)),ISNUMBER(FIND("skin ",C64))),"NA")</f>
        <v>0</v>
      </c>
      <c r="X64" t="b">
        <f>IF(OR(Table1[[#This Row],[Rodents]],Table1[[#This Row],[Human]],Table1[[#This Row],[Pig]]),OR(ISNUMBER(FIND("injected",C64)),ISNUMBER(FIND("periton",C64)),ISNUMBER(FIND("intrascrot",C64))),"NA")</f>
        <v>0</v>
      </c>
      <c r="Y64" t="b">
        <f>IF(OR(Table1[[#This Row],[Rodents]],Table1[[#This Row],[Human]],Table1[[#This Row],[Pig]]),NOT(OR(Table1[[#This Row],[Inhaled/Intratracheal/intranasal]],Table1[[#This Row],[Dermal]],Table1[[#This Row],[Injected]])),"NA")</f>
        <v>0</v>
      </c>
      <c r="AA64" t="b">
        <f>OR(ISNUMBER(FIND("fish ",C64)),ISNUMBER(FIND("Fish ",C64)),ISNUMBER(FIND("aquatic",C64)),ISNUMBER(FIND("daphnids",C64)),ISNUMBER(FIND("Carcinus maenas",C64)),ISNUMBER(FIND("Daphnia",C64)),ISNUMBER(FIND("Ruditapes philippinarum",C64)),ISNUMBER(FIND("daphnia",C64)),ISNUMBER(FIND("marine",C64)),ISNUMBER(FIND("mussel",C64)),ISNUMBER(FIND("algae",C64)),ISNUMBER(FIND("Donax faba",C64)),ISNUMBER(FIND("estuarine",C64)),ISNUMBER(FIND("snail",C64)),ISNUMBER(FIND("Prorocentrum donghaiense",C64)) )</f>
        <v>0</v>
      </c>
      <c r="AB64" t="b">
        <f>OR(ISNUMBER(FIND(" rat ",C64)),ISNUMBER(FIND(" rats ",C64)),ISNUMBER(FIND(" Rats ",C64)),ISNUMBER(FIND(" Rat ",C64)),ISNUMBER(FIND(" rat.",C64)),ISNUMBER(FIND(" rats.",C64)),ISNUMBER(FIND("mouse",C64)),ISNUMBER(FIND("mice",C64)), ISNUMBER(FIND(" Mice",C64)))</f>
        <v>0</v>
      </c>
      <c r="AC64" t="b">
        <f>OR(ISNUMBER(FIND(" cell ",C64)),ISNUMBER(FIND("fibroblast",C64)),ISNUMBER(FIND("macrophage",C64)),ISNUMBER(FIND("epithelial",C64)),ISNUMBER(FIND("endothelial",C64)),ISNUMBER(FIND("neuron",C64)),ISNUMBER(FIND(" cells ",C64)),ISNUMBER(FIND("RBC",C64)),ISNUMBER(FIND("mitochond",C64)),ISNUMBER(FIND("adipocyte",C64)),ISNUMBER(FIND("osteo",C64)),ISNUMBER(FIND("keratin",C64)),ISNUMBER(FIND(" cell's ",C64)),ISNUMBER(FIND("eukary",C64)),ISNUMBER(FIND("sperm",C64)))</f>
        <v>1</v>
      </c>
      <c r="AD64" t="b">
        <f>OR(ISNUMBER(FIND("human",B64)),ISNUMBER(FIND("workers",B64)),ISNUMBER(FIND("workforces",B64)),ISNUMBER(FIND("occupational",B64)),ISNUMBER(FIND("Case report",B64)),ISNUMBER(FIND("Workplaces",B64)),ISNUMBER(FIND("worker",B64)))</f>
        <v>0</v>
      </c>
      <c r="AE64" t="b">
        <f>OR(ISNUMBER(FIND(" plant ",C64)),ISNUMBER(FIND("Plant ",C64)),ISNUMBER(FIND("tomato",C64)),ISNUMBER(FIND("plants",C64)),ISNUMBER(FIND("Plants",C64)),ISNUMBER(FIND("algae",C64)),ISNUMBER(FIND("lettuce",C64)),ISNUMBER(FIND("green gram sprouts ",C64)),ISNUMBER(FIND("Cucurbita pepo",C64)),ISNUMBER(FIND("bean ",C64)),ISNUMBER(FIND("chloroplast",C64)),ISNUMBER(FIND("chlorophyll",C64)),ISNUMBER(FIND("seedling",C64)),ISNUMBER(FIND("canola",C64)),ISNUMBER(FIND("shoot",C64)),ISNUMBER(FIND("photosynthes",C64)),ISNUMBER(FIND(" leaves ",C64)),,ISNUMBER(FIND("agriculture",C64)),ISNUMBER(FIND(" crops ",C64)))</f>
        <v>0</v>
      </c>
      <c r="AF64" t="b">
        <f>OR(ISNUMBER(FIND("bacteria",C64)),ISNUMBER(FIND("Bacteria",C64)),ISNUMBER(FIND("Bacterium",C64)),ISNUMBER(FIND("bacterium",C64)),ISNUMBER(FIND(" coli ",C64)))</f>
        <v>0</v>
      </c>
      <c r="AG64" t="b">
        <f>OR(ISNUMBER(FIND("fungi",C64)),ISNUMBER(FIND("Fungi",C64)),ISNUMBER(FIND("fungus",C64)),ISNUMBER(FIND("Fungus",C64)),ISNUMBER(FIND("mushroom",C64)),ISNUMBER(FIND("Mushroom",C64)),ISNUMBER(FIND(" mold ",C64)))</f>
        <v>0</v>
      </c>
      <c r="AH64" t="b">
        <f>OR(ISNUMBER(FIND("Pig ",C64)),ISNUMBER(FIND("pig ",C64)),ISNUMBER(FIND("Pigs ",C64)),ISNUMBER(FIND("pigs ",C64)))</f>
        <v>1</v>
      </c>
      <c r="AI64" t="b">
        <f>OR(ISNUMBER(FIND(" C. elegans",C64)),ISNUMBER(FIND("Caenorhabditis elegans",C64)),ISNUMBER(FIND("earthworms",C64)),ISNUMBER(FIND(" Ficopomatus enigmaticus",C64)),ISNUMBER(FIND("larva",C64)),ISNUMBER(FIND("Lumbriculus variegatus",C64)),ISNUMBER(FIND("nematode",C64)))</f>
        <v>0</v>
      </c>
      <c r="AJ64" t="b">
        <f>NOT(OR(AA64,AB64,AC64,AD64,AE64,AF64,AG64,AH64,AI64))</f>
        <v>0</v>
      </c>
      <c r="AL64" t="b">
        <f>OR(AA64,AB64,AD64,AE64,AF64,AG64,AH64,AI64)</f>
        <v>1</v>
      </c>
      <c r="AM64" t="b">
        <f>IF(Table1[[#This Row],[In vivo?]],IF(Table1[[#This Row],[Cell]],FALSE,TRUE),FALSE)</f>
        <v>0</v>
      </c>
      <c r="AN64" t="b">
        <f>AND(AC64,AL64)</f>
        <v>1</v>
      </c>
      <c r="AO64" t="b">
        <f>IF(Table1[[#This Row],[Cell]],IF(Table1[[#This Row],[In vivo?]],FALSE,TRUE),FALSE)</f>
        <v>0</v>
      </c>
      <c r="AP64" t="b">
        <f>NOT(OR(Table1[[#This Row],[In vivo?]],Table1[[#This Row],[Only in Cell]]))</f>
        <v>0</v>
      </c>
      <c r="AQ64" t="b">
        <f>IF(OR(Table1[[#This Row],[Rodents]],Table1[[#This Row],[Human]],Table1[[#This Row],[Pig]]),OR(ISNUMBER(FIND("pulmonary",C64)),ISNUMBER(FIND("lung",C64))),"NA")</f>
        <v>1</v>
      </c>
      <c r="AR64" t="b">
        <f>IF(OR(Table1[[#This Row],[Rodents]],Table1[[#This Row],[Human]],Table1[[#This Row],[Pig]]),OR(ISNUMBER(FIND("skin",C64)),ISNUMBER(FIND("dermal",C64))),"NA")</f>
        <v>0</v>
      </c>
      <c r="AS64" t="b">
        <f>IF(OR(Table1[[#This Row],[Rodents]],Table1[[#This Row],[Human]],Table1[[#This Row],[Pig]]),OR(ISNUMBER(FIND("liver",C64)),ISNUMBER(FIND("hepat",C64))),"NA")</f>
        <v>0</v>
      </c>
      <c r="AT64" t="b">
        <f>IF(OR(Table1[[#This Row],[Rodents]],Table1[[#This Row],[Human]],Table1[[#This Row],[Pig]]),OR(ISNUMBER(FIND("kidney",C64)),ISNUMBER(FIND("neph",C64))),"NA")</f>
        <v>0</v>
      </c>
      <c r="AU64" t="b">
        <f>IF(OR(Table1[[#This Row],[Rodents]],Table1[[#This Row],[Human]],Table1[[#This Row],[Pig]]),OR(ISNUMBER(FIND("brain",C64)),ISNUMBER(FIND("neur",C64)),ISNUMBER(FIND("nerv",C64))),"NA")</f>
        <v>0</v>
      </c>
      <c r="AV64" t="b">
        <f>IF(OR(Table1[[#This Row],[Rodents]],Table1[[#This Row],[Human]],Table1[[#This Row],[Pig]]),OR(ISNUMBER(FIND("heart",C64)),ISNUMBER(FIND("cardi",C64))),"NA")</f>
        <v>0</v>
      </c>
      <c r="AW64" t="b">
        <f>IF(OR(Table1[[#This Row],[Rodents]],Table1[[#This Row],[Human]],Table1[[#This Row],[Pig]]),OR(ISNUMBER(FIND("gastro",C64)),ISNUMBER(FIND("intesti",C64)),ISNUMBER(FIND("stomach",C64))),"NA")</f>
        <v>0</v>
      </c>
      <c r="AX64" t="b">
        <f>IF(OR(Table1[[#This Row],[Rodents]],Table1[[#This Row],[Human]],Table1[[#This Row],[Pig]]),NOT(OR(AQ64,AR64,AS64,AT64,AU64,AV64,AW64)),"NA")</f>
        <v>0</v>
      </c>
      <c r="AY64" t="b">
        <f>OR(ISNUMBER(FIND("SWCNT",C64)),ISNUMBER(FIND("SWNT",C64)),ISNUMBER(FIND("single-wall",C64)),ISNUMBER(FIND("single wall",C64)),ISNUMBER(FIND("Single wall",C64)),ISNUMBER(FIND("Single-wall",C64)),ISNUMBER(FIND("SWCNT",B64)),ISNUMBER(FIND("SWNT",B64)),ISNUMBER(FIND("single-wall",B64)),ISNUMBER(FIND("single wall",B64)),ISNUMBER(FIND("Single-wall",B64)),ISNUMBER(FIND("Single wall",B64)))</f>
        <v>0</v>
      </c>
      <c r="AZ64" t="b">
        <f>OR(ISNUMBER(FIND("MWCNT",C64)),ISNUMBER(FIND("MWNT",C64)),ISNUMBER(FIND("multi-wall",C64)),ISNUMBER(FIND("multi wall",C64)),ISNUMBER(FIND("multiwall",C64)),ISNUMBER(FIND("Multi-wall",C64)),ISNUMBER(FIND("Multi wall",C64)),ISNUMBER(FIND("Multiwall",C64)),ISNUMBER(FIND("MWCNT",B64)),ISNUMBER(FIND("MWNT",B64)),ISNUMBER(FIND("multi-wall",B64)),ISNUMBER(FIND("multi wall",B64)),ISNUMBER(FIND("multiwall",B64)),ISNUMBER(FIND("Multi-wall",B64)),ISNUMBER(FIND("Multi wall",B64)),ISNUMBER(FIND("Multiwall",B64)),ISNUMBER(FIND("Double-wall",B64)),ISNUMBER(FIND("Double wall",B64)),ISNUMBER(FIND("Doublewall",B64)),ISNUMBER(FIND("double-wall",B64)),ISNUMBER(FIND("double wall",B64)),ISNUMBER(FIND("doublewall",B64)))</f>
        <v>0</v>
      </c>
      <c r="BA64" t="b">
        <f>AND(Table1[[#This Row],[SWCNT]],Table1[[#This Row],[MWCNT]])</f>
        <v>0</v>
      </c>
      <c r="BB64" t="b">
        <f>IF(Table1[[#This Row],[SWCNT]]=TRUE,FALSE,IF(Table1[[#This Row],[MWCNT]]=TRUE,FALSE,TRUE))</f>
        <v>1</v>
      </c>
      <c r="BC64" s="18"/>
    </row>
    <row r="65" spans="1:55" ht="222">
      <c r="A65" t="s">
        <v>6010</v>
      </c>
      <c r="B65" s="2" t="s">
        <v>6011</v>
      </c>
      <c r="C65" s="16" t="s">
        <v>6012</v>
      </c>
      <c r="D65" s="17" t="s">
        <v>271</v>
      </c>
      <c r="E65" s="2">
        <v>2005</v>
      </c>
      <c r="F65" t="b">
        <f>OR(ISNUMBER(FIND("cytotoxic",C65)),ISNUMBER(FIND("Cytotoxic",C65)),ISNUMBER(FIND("cellular toxicity",C65)),ISNUMBER(FIND("cell death",C65)),ISNUMBER(FIND("viable",C65)),ISNUMBER(FIND("phytotoxic",C65)),ISNUMBER(FIND("acute toxicity",C65)),ISNUMBER(FIND("MTT",C65)),ISNUMBER(FIND("survival",C65)),ISNUMBER(FIND("prolifer",C65)),ISNUMBER(FIND("apoptosis",C65)),ISNUMBER(FIND("neurotoxic",C65)),ISNUMBER(FIND("  lysis ",C65)),ISNUMBER(FIND("necrosis",C65)),ISNUMBER(FIND("cellular death",C65))*3,ISNUMBER(FIND("LDH",C65)),ISNUMBER(FIND("Acute toxicity",C65)))</f>
        <v>0</v>
      </c>
      <c r="G65" t="b">
        <f>OR(ISNUMBER(FIND("genotoxic",C65)),ISNUMBER(FIND("genotoxicity",C65)),ISNUMBER(FIND("DNA damage",C65)),ISNUMBER(FIND("DNA",C65)),ISNUMBER(FIND("RNA",C65)),ISNUMBER(FIND("mesothelioma",C65)),ISNUMBER(FIND("carcino",C65)),ISNUMBER(FIND("mutagen",C65)),ISNUMBER(FIND("genetic",C65)))</f>
        <v>0</v>
      </c>
      <c r="H65" t="b">
        <f>OR(ISNUMBER(FIND("inflammatory",C65)),ISNUMBER(FIND("inflamm",C65)))</f>
        <v>1</v>
      </c>
      <c r="I65" t="b">
        <f>OR(ISNUMBER(FIND("immune",C65)),ISNUMBER(FIND("immunological",C65)),ISNUMBER(FIND("interleuk",C65)),ISNUMBER(FIND("platelet activation",C65)),ISNUMBER(FIND("monocyte",C65)),ISNUMBER(FIND("leukocyte",C65)),ISNUMBER(FIND("cytokine",C65)),ISNUMBER(FIND("CD4",C65)),ISNUMBER(FIND("CD8",C65)),ISNUMBER(FIND("T-cell",C65)))</f>
        <v>0</v>
      </c>
      <c r="J65" t="b">
        <f>OR(ISNUMBER(FIND("reactive oxygen",C65)),ISNUMBER(FIND("ROS",C65)),ISNUMBER(FIND("free radical",C65)),ISNUMBER(FIND("oxidative stress",C65)),ISNUMBER(FIND("peroxid",C65)),ISNUMBER(FIND("oxidative",C65)),ISNUMBER(FIND("antioxid",C65)))</f>
        <v>0</v>
      </c>
      <c r="K65" t="b">
        <f>OR(ISNUMBER(FIND("autophag",C65)))</f>
        <v>0</v>
      </c>
      <c r="L65" t="b">
        <f>OR(ISNUMBER(FIND("morpholog",C65)))</f>
        <v>0</v>
      </c>
      <c r="M65" t="b">
        <f>OR(ISNUMBER(FIND("fibrosis",C65)),ISNUMBER(FIND("Fibrosis",C65)),ISNUMBER(FIND("fibrot",C65)))</f>
        <v>1</v>
      </c>
      <c r="N65" t="b">
        <f>OR(ISNUMBER(FIND("offspring",C65)),ISNUMBER(FIND("Parental",C65)),ISNUMBER(FIND("parental",C65)),ISNUMBER(FIND("germline",C65)),ISNUMBER(FIND("reproduc",C65)),ISNUMBER(FIND("embryo",C65)))</f>
        <v>0</v>
      </c>
      <c r="O65" t="b">
        <f>OR(ISNUMBER(FIND("metabol",C65)),ISNUMBER(FIND("Metabol",C65)),ISNUMBER(FIND("digest",C65)),ISNUMBER(FIND("mitochon",C65)))</f>
        <v>0</v>
      </c>
      <c r="P65" t="b">
        <f>OR(ISNUMBER(FIND("ecotox",C65)),ISNUMBER(FIND("Ecotox",B65)),ISNUMBER(FIND("ecotox",B65)),ISNUMBER(FIND("Ecotox",C65)))</f>
        <v>0</v>
      </c>
      <c r="Q65" t="b">
        <f>OR(ISNUMBER(FIND("Bioaccum",C65)),ISNUMBER(FIND("bioaccum",C65)),ISNUMBER(FIND("accum",C65)))</f>
        <v>1</v>
      </c>
      <c r="R65" t="b">
        <f>OR(ISNUMBER(FIND("Occupation",C65)),ISNUMBER(FIND("occupation",C65)),ISNUMBER(FIND("worker",C65)),ISNUMBER(FIND("workforce",C65)))</f>
        <v>0</v>
      </c>
      <c r="S65" t="b">
        <f>NOT(OR(F65,G65,H65,I65,J65,K65,L65,M65,N65,O65,P65,Q65,R65))</f>
        <v>0</v>
      </c>
      <c r="U65" t="b">
        <f>OR(Table1[[#This Row],[Inflammation]],Table1[[#This Row],[Immune]])</f>
        <v>1</v>
      </c>
      <c r="V65" t="b">
        <f>IF(OR(Table1[[#This Row],[Rodents]],Table1[[#This Row],[Human]],Table1[[#This Row],[Pig]]),OR(ISNUMBER(FIND("intratrach",C65)),ISNUMBER(FIND("nasal ",C65)),ISNUMBER(FIND("instill",C65))),"NA")</f>
        <v>1</v>
      </c>
      <c r="W65" t="b">
        <f>IF(OR(Table1[[#This Row],[Rodents]],Table1[[#This Row],[Human]],Table1[[#This Row],[Pig]]),OR(ISNUMBER(FIND("dermal",C65)),ISNUMBER(FIND("skin ",C65))),"NA")</f>
        <v>0</v>
      </c>
      <c r="X65" t="b">
        <f>IF(OR(Table1[[#This Row],[Rodents]],Table1[[#This Row],[Human]],Table1[[#This Row],[Pig]]),OR(ISNUMBER(FIND("injected",C65)),ISNUMBER(FIND("periton",C65)),ISNUMBER(FIND("intrascrot",C65))),"NA")</f>
        <v>0</v>
      </c>
      <c r="Y65" t="b">
        <f>IF(OR(Table1[[#This Row],[Rodents]],Table1[[#This Row],[Human]],Table1[[#This Row],[Pig]]),NOT(OR(Table1[[#This Row],[Inhaled/Intratracheal/intranasal]],Table1[[#This Row],[Dermal]],Table1[[#This Row],[Injected]])),"NA")</f>
        <v>0</v>
      </c>
      <c r="AA65" t="b">
        <f>OR(ISNUMBER(FIND("fish ",C65)),ISNUMBER(FIND("Fish ",C65)),ISNUMBER(FIND("aquatic",C65)),ISNUMBER(FIND("daphnids",C65)),ISNUMBER(FIND("Carcinus maenas",C65)),ISNUMBER(FIND("Daphnia",C65)),ISNUMBER(FIND("Ruditapes philippinarum",C65)),ISNUMBER(FIND("daphnia",C65)),ISNUMBER(FIND("marine",C65)),ISNUMBER(FIND("mussel",C65)),ISNUMBER(FIND("algae",C65)),ISNUMBER(FIND("Donax faba",C65)),ISNUMBER(FIND("estuarine",C65)),ISNUMBER(FIND("snail",C65)),ISNUMBER(FIND("Prorocentrum donghaiense",C65)) )</f>
        <v>0</v>
      </c>
      <c r="AB65" t="b">
        <f>OR(ISNUMBER(FIND(" rat ",C65)),ISNUMBER(FIND(" rats ",C65)),ISNUMBER(FIND(" Rats ",C65)),ISNUMBER(FIND(" Rat ",C65)),ISNUMBER(FIND(" rat.",C65)),ISNUMBER(FIND(" rats.",C65)),ISNUMBER(FIND("mouse",C65)),ISNUMBER(FIND("mice",C65)), ISNUMBER(FIND(" Mice",C65)))</f>
        <v>1</v>
      </c>
      <c r="AC65" t="b">
        <f>OR(ISNUMBER(FIND(" cell ",C65)),ISNUMBER(FIND("fibroblast",C65)),ISNUMBER(FIND("macrophage",C65)),ISNUMBER(FIND("epithelial",C65)),ISNUMBER(FIND("endothelial",C65)),ISNUMBER(FIND("neuron",C65)),ISNUMBER(FIND(" cells ",C65)),ISNUMBER(FIND("RBC",C65)),ISNUMBER(FIND("mitochond",C65)),ISNUMBER(FIND("adipocyte",C65)),ISNUMBER(FIND("osteo",C65)),ISNUMBER(FIND("keratin",C65)),ISNUMBER(FIND(" cell's ",C65)),ISNUMBER(FIND("eukary",C65)),ISNUMBER(FIND("sperm",C65)))</f>
        <v>1</v>
      </c>
      <c r="AD65" t="b">
        <f>OR(ISNUMBER(FIND("human",B65)),ISNUMBER(FIND("workers",B65)),ISNUMBER(FIND("workforces",B65)),ISNUMBER(FIND("occupational",B65)),ISNUMBER(FIND("Case report",B65)),ISNUMBER(FIND("Workplaces",B65)),ISNUMBER(FIND("worker",B65)))</f>
        <v>0</v>
      </c>
      <c r="AE65" t="b">
        <f>OR(ISNUMBER(FIND(" plant ",C65)),ISNUMBER(FIND("Plant ",C65)),ISNUMBER(FIND("tomato",C65)),ISNUMBER(FIND("plants",C65)),ISNUMBER(FIND("Plants",C65)),ISNUMBER(FIND("algae",C65)),ISNUMBER(FIND("lettuce",C65)),ISNUMBER(FIND("green gram sprouts ",C65)),ISNUMBER(FIND("Cucurbita pepo",C65)),ISNUMBER(FIND("bean ",C65)),ISNUMBER(FIND("chloroplast",C65)),ISNUMBER(FIND("chlorophyll",C65)),ISNUMBER(FIND("seedling",C65)),ISNUMBER(FIND("canola",C65)),ISNUMBER(FIND("shoot",C65)),ISNUMBER(FIND("photosynthes",C65)),ISNUMBER(FIND(" leaves ",C65)),,ISNUMBER(FIND("agriculture",C65)),ISNUMBER(FIND(" crops ",C65)))</f>
        <v>0</v>
      </c>
      <c r="AF65" t="b">
        <f>OR(ISNUMBER(FIND("bacteria",C65)),ISNUMBER(FIND("Bacteria",C65)),ISNUMBER(FIND("Bacterium",C65)),ISNUMBER(FIND("bacterium",C65)),ISNUMBER(FIND(" coli ",C65)))</f>
        <v>0</v>
      </c>
      <c r="AG65" t="b">
        <f>OR(ISNUMBER(FIND("fungi",C65)),ISNUMBER(FIND("Fungi",C65)),ISNUMBER(FIND("fungus",C65)),ISNUMBER(FIND("Fungus",C65)),ISNUMBER(FIND("mushroom",C65)),ISNUMBER(FIND("Mushroom",C65)),ISNUMBER(FIND(" mold ",C65)))</f>
        <v>0</v>
      </c>
      <c r="AH65" t="b">
        <f>OR(ISNUMBER(FIND("Pig ",C65)),ISNUMBER(FIND("pig ",C65)),ISNUMBER(FIND("Pigs ",C65)),ISNUMBER(FIND("pigs ",C65)))</f>
        <v>0</v>
      </c>
      <c r="AI65" t="b">
        <f>OR(ISNUMBER(FIND(" C. elegans",C65)),ISNUMBER(FIND("Caenorhabditis elegans",C65)),ISNUMBER(FIND("earthworms",C65)),ISNUMBER(FIND(" Ficopomatus enigmaticus",C65)),ISNUMBER(FIND("larva",C65)),ISNUMBER(FIND("Lumbriculus variegatus",C65)),ISNUMBER(FIND("nematode",C65)))</f>
        <v>0</v>
      </c>
      <c r="AJ65" t="b">
        <f>NOT(OR(AA65,AB65,AC65,AD65,AE65,AF65,AG65,AH65,AI65))</f>
        <v>0</v>
      </c>
      <c r="AL65" t="b">
        <f>OR(AA65,AB65,AD65,AE65,AF65,AG65,AH65,AI65)</f>
        <v>1</v>
      </c>
      <c r="AM65" t="b">
        <f>IF(Table1[[#This Row],[In vivo?]],IF(Table1[[#This Row],[Cell]],FALSE,TRUE),FALSE)</f>
        <v>0</v>
      </c>
      <c r="AN65" t="b">
        <f>AND(AC65,AL65)</f>
        <v>1</v>
      </c>
      <c r="AO65" t="b">
        <f>IF(Table1[[#This Row],[Cell]],IF(Table1[[#This Row],[In vivo?]],FALSE,TRUE),FALSE)</f>
        <v>0</v>
      </c>
      <c r="AP65" t="b">
        <f>NOT(OR(Table1[[#This Row],[In vivo?]],Table1[[#This Row],[Only in Cell]]))</f>
        <v>0</v>
      </c>
      <c r="AQ65" t="b">
        <f>IF(OR(Table1[[#This Row],[Rodents]],Table1[[#This Row],[Human]],Table1[[#This Row],[Pig]]),OR(ISNUMBER(FIND("pulmonary",C65)),ISNUMBER(FIND("lung",C65))),"NA")</f>
        <v>1</v>
      </c>
      <c r="AR65" t="b">
        <f>IF(OR(Table1[[#This Row],[Rodents]],Table1[[#This Row],[Human]],Table1[[#This Row],[Pig]]),OR(ISNUMBER(FIND("skin",C65)),ISNUMBER(FIND("dermal",C65))),"NA")</f>
        <v>0</v>
      </c>
      <c r="AS65" t="b">
        <f>IF(OR(Table1[[#This Row],[Rodents]],Table1[[#This Row],[Human]],Table1[[#This Row],[Pig]]),OR(ISNUMBER(FIND("liver",C65)),ISNUMBER(FIND("hepat",C65))),"NA")</f>
        <v>0</v>
      </c>
      <c r="AT65" t="b">
        <f>IF(OR(Table1[[#This Row],[Rodents]],Table1[[#This Row],[Human]],Table1[[#This Row],[Pig]]),OR(ISNUMBER(FIND("kidney",C65)),ISNUMBER(FIND("neph",C65))),"NA")</f>
        <v>0</v>
      </c>
      <c r="AU65" t="b">
        <f>IF(OR(Table1[[#This Row],[Rodents]],Table1[[#This Row],[Human]],Table1[[#This Row],[Pig]]),OR(ISNUMBER(FIND("brain",C65)),ISNUMBER(FIND("neur",C65)),ISNUMBER(FIND("nerv",C65))),"NA")</f>
        <v>0</v>
      </c>
      <c r="AV65" t="b">
        <f>IF(OR(Table1[[#This Row],[Rodents]],Table1[[#This Row],[Human]],Table1[[#This Row],[Pig]]),OR(ISNUMBER(FIND("heart",C65)),ISNUMBER(FIND("cardi",C65))),"NA")</f>
        <v>0</v>
      </c>
      <c r="AW65" t="b">
        <f>IF(OR(Table1[[#This Row],[Rodents]],Table1[[#This Row],[Human]],Table1[[#This Row],[Pig]]),OR(ISNUMBER(FIND("gastro",C65)),ISNUMBER(FIND("intesti",C65)),ISNUMBER(FIND("stomach",C65))),"NA")</f>
        <v>0</v>
      </c>
      <c r="AX65" t="b">
        <f>IF(OR(Table1[[#This Row],[Rodents]],Table1[[#This Row],[Human]],Table1[[#This Row],[Pig]]),NOT(OR(AQ65,AR65,AS65,AT65,AU65,AV65,AW65)),"NA")</f>
        <v>0</v>
      </c>
      <c r="AY65" t="b">
        <f>OR(ISNUMBER(FIND("SWCNT",C65)),ISNUMBER(FIND("SWNT",C65)),ISNUMBER(FIND("single-wall",C65)),ISNUMBER(FIND("single wall",C65)),ISNUMBER(FIND("Single wall",C65)),ISNUMBER(FIND("Single-wall",C65)),ISNUMBER(FIND("SWCNT",B65)),ISNUMBER(FIND("SWNT",B65)),ISNUMBER(FIND("single-wall",B65)),ISNUMBER(FIND("single wall",B65)),ISNUMBER(FIND("Single-wall",B65)),ISNUMBER(FIND("Single wall",B65)))</f>
        <v>0</v>
      </c>
      <c r="AZ65" t="b">
        <f>OR(ISNUMBER(FIND("MWCNT",C65)),ISNUMBER(FIND("MWNT",C65)),ISNUMBER(FIND("multi-wall",C65)),ISNUMBER(FIND("multi wall",C65)),ISNUMBER(FIND("multiwall",C65)),ISNUMBER(FIND("Multi-wall",C65)),ISNUMBER(FIND("Multi wall",C65)),ISNUMBER(FIND("Multiwall",C65)),ISNUMBER(FIND("MWCNT",B65)),ISNUMBER(FIND("MWNT",B65)),ISNUMBER(FIND("multi-wall",B65)),ISNUMBER(FIND("multi wall",B65)),ISNUMBER(FIND("multiwall",B65)),ISNUMBER(FIND("Multi-wall",B65)),ISNUMBER(FIND("Multi wall",B65)),ISNUMBER(FIND("Multiwall",B65)),ISNUMBER(FIND("Double-wall",B65)),ISNUMBER(FIND("Double wall",B65)),ISNUMBER(FIND("Doublewall",B65)),ISNUMBER(FIND("double-wall",B65)),ISNUMBER(FIND("double wall",B65)),ISNUMBER(FIND("doublewall",B65)))</f>
        <v>1</v>
      </c>
      <c r="BA65" t="b">
        <f>AND(Table1[[#This Row],[SWCNT]],Table1[[#This Row],[MWCNT]])</f>
        <v>0</v>
      </c>
      <c r="BB65" t="b">
        <f>IF(Table1[[#This Row],[SWCNT]]=TRUE,FALSE,IF(Table1[[#This Row],[MWCNT]]=TRUE,FALSE,TRUE))</f>
        <v>0</v>
      </c>
      <c r="BC65" s="18"/>
    </row>
    <row r="66" spans="1:55" ht="296">
      <c r="A66" t="s">
        <v>6036</v>
      </c>
      <c r="B66" s="2" t="s">
        <v>6038</v>
      </c>
      <c r="C66" s="16" t="s">
        <v>6040</v>
      </c>
      <c r="D66" s="17" t="s">
        <v>570</v>
      </c>
      <c r="E66" s="2">
        <v>2004</v>
      </c>
      <c r="F66" t="b">
        <f>OR(ISNUMBER(FIND("cytotoxic",C66)),ISNUMBER(FIND("Cytotoxic",C66)),ISNUMBER(FIND("cellular toxicity",C66)),ISNUMBER(FIND("cell death",C66)),ISNUMBER(FIND("viable",C66)),ISNUMBER(FIND("phytotoxic",C66)),ISNUMBER(FIND("acute toxicity",C66)),ISNUMBER(FIND("MTT",C66)),ISNUMBER(FIND("survival",C66)),ISNUMBER(FIND("prolifer",C66)),ISNUMBER(FIND("apoptosis",C66)),ISNUMBER(FIND("neurotoxic",C66)),ISNUMBER(FIND("  lysis ",C66)),ISNUMBER(FIND("necrosis",C66)),ISNUMBER(FIND("cellular death",C66))*3,ISNUMBER(FIND("LDH",C66)),ISNUMBER(FIND("Acute toxicity",C66)))</f>
        <v>1</v>
      </c>
      <c r="G66" t="b">
        <f>OR(ISNUMBER(FIND("genotoxic",C66)),ISNUMBER(FIND("genotoxicity",C66)),ISNUMBER(FIND("DNA damage",C66)),ISNUMBER(FIND("DNA",C66)),ISNUMBER(FIND("RNA",C66)),ISNUMBER(FIND("mesothelioma",C66)),ISNUMBER(FIND("carcino",C66)),ISNUMBER(FIND("mutagen",C66)),ISNUMBER(FIND("genetic",C66)))</f>
        <v>0</v>
      </c>
      <c r="H66" t="b">
        <f>OR(ISNUMBER(FIND("inflammatory",C66)),ISNUMBER(FIND("inflamm",C66)))</f>
        <v>1</v>
      </c>
      <c r="I66" t="b">
        <f>OR(ISNUMBER(FIND("immune",C66)),ISNUMBER(FIND("immunological",C66)),ISNUMBER(FIND("interleuk",C66)),ISNUMBER(FIND("platelet activation",C66)),ISNUMBER(FIND("monocyte",C66)),ISNUMBER(FIND("leukocyte",C66)),ISNUMBER(FIND("cytokine",C66)),ISNUMBER(FIND("CD4",C66)),ISNUMBER(FIND("CD8",C66)),ISNUMBER(FIND("T-cell",C66)))</f>
        <v>0</v>
      </c>
      <c r="J66" t="b">
        <f>OR(ISNUMBER(FIND("reactive oxygen",C66)),ISNUMBER(FIND("ROS",C66)),ISNUMBER(FIND("free radical",C66)),ISNUMBER(FIND("oxidative stress",C66)),ISNUMBER(FIND("peroxid",C66)),ISNUMBER(FIND("oxidative",C66)),ISNUMBER(FIND("antioxid",C66)))</f>
        <v>0</v>
      </c>
      <c r="K66" t="b">
        <f>OR(ISNUMBER(FIND("autophag",C66)))</f>
        <v>0</v>
      </c>
      <c r="L66" t="b">
        <f>OR(ISNUMBER(FIND("morpholog",C66)))</f>
        <v>0</v>
      </c>
      <c r="M66" t="b">
        <f>OR(ISNUMBER(FIND("fibrosis",C66)),ISNUMBER(FIND("Fibrosis",C66)),ISNUMBER(FIND("fibrot",C66)))</f>
        <v>0</v>
      </c>
      <c r="N66" t="b">
        <f>OR(ISNUMBER(FIND("offspring",C66)),ISNUMBER(FIND("Parental",C66)),ISNUMBER(FIND("parental",C66)),ISNUMBER(FIND("germline",C66)),ISNUMBER(FIND("reproduc",C66)),ISNUMBER(FIND("embryo",C66)))</f>
        <v>0</v>
      </c>
      <c r="O66" t="b">
        <f>OR(ISNUMBER(FIND("metabol",C66)),ISNUMBER(FIND("Metabol",C66)),ISNUMBER(FIND("digest",C66)),ISNUMBER(FIND("mitochon",C66)))</f>
        <v>0</v>
      </c>
      <c r="P66" t="b">
        <f>OR(ISNUMBER(FIND("ecotox",C66)),ISNUMBER(FIND("Ecotox",B66)),ISNUMBER(FIND("ecotox",B66)),ISNUMBER(FIND("Ecotox",C66)))</f>
        <v>0</v>
      </c>
      <c r="Q66" t="b">
        <f>OR(ISNUMBER(FIND("Bioaccum",C66)),ISNUMBER(FIND("bioaccum",C66)),ISNUMBER(FIND("accum",C66)))</f>
        <v>0</v>
      </c>
      <c r="R66" t="b">
        <f>OR(ISNUMBER(FIND("Occupation",C66)),ISNUMBER(FIND("occupation",C66)),ISNUMBER(FIND("worker",C66)),ISNUMBER(FIND("workforce",C66)))</f>
        <v>1</v>
      </c>
      <c r="S66" t="b">
        <f>NOT(OR(F66,G66,H66,I66,J66,K66,L66,M66,N66,O66,P66,Q66,R66))</f>
        <v>0</v>
      </c>
      <c r="U66" t="b">
        <f>OR(Table1[[#This Row],[Inflammation]],Table1[[#This Row],[Immune]])</f>
        <v>1</v>
      </c>
      <c r="V66" t="b">
        <f>IF(OR(Table1[[#This Row],[Rodents]],Table1[[#This Row],[Human]],Table1[[#This Row],[Pig]]),OR(ISNUMBER(FIND("intratrach",C66)),ISNUMBER(FIND("nasal ",C66)),ISNUMBER(FIND("instill",C66))),"NA")</f>
        <v>1</v>
      </c>
      <c r="W66" t="b">
        <f>IF(OR(Table1[[#This Row],[Rodents]],Table1[[#This Row],[Human]],Table1[[#This Row],[Pig]]),OR(ISNUMBER(FIND("dermal",C66)),ISNUMBER(FIND("skin ",C66))),"NA")</f>
        <v>0</v>
      </c>
      <c r="X66" t="b">
        <f>IF(OR(Table1[[#This Row],[Rodents]],Table1[[#This Row],[Human]],Table1[[#This Row],[Pig]]),OR(ISNUMBER(FIND("injected",C66)),ISNUMBER(FIND("periton",C66)),ISNUMBER(FIND("intrascrot",C66))),"NA")</f>
        <v>0</v>
      </c>
      <c r="Y66" t="b">
        <f>IF(OR(Table1[[#This Row],[Rodents]],Table1[[#This Row],[Human]],Table1[[#This Row],[Pig]]),NOT(OR(Table1[[#This Row],[Inhaled/Intratracheal/intranasal]],Table1[[#This Row],[Dermal]],Table1[[#This Row],[Injected]])),"NA")</f>
        <v>0</v>
      </c>
      <c r="AA66" t="b">
        <f>OR(ISNUMBER(FIND("fish ",C66)),ISNUMBER(FIND("Fish ",C66)),ISNUMBER(FIND("aquatic",C66)),ISNUMBER(FIND("daphnids",C66)),ISNUMBER(FIND("Carcinus maenas",C66)),ISNUMBER(FIND("Daphnia",C66)),ISNUMBER(FIND("Ruditapes philippinarum",C66)),ISNUMBER(FIND("daphnia",C66)),ISNUMBER(FIND("marine",C66)),ISNUMBER(FIND("mussel",C66)),ISNUMBER(FIND("algae",C66)),ISNUMBER(FIND("Donax faba",C66)),ISNUMBER(FIND("estuarine",C66)),ISNUMBER(FIND("snail",C66)),ISNUMBER(FIND("Prorocentrum donghaiense",C66)) )</f>
        <v>0</v>
      </c>
      <c r="AB66" t="b">
        <f>OR(ISNUMBER(FIND(" rat ",C66)),ISNUMBER(FIND(" rats ",C66)),ISNUMBER(FIND(" Rats ",C66)),ISNUMBER(FIND(" Rat ",C66)),ISNUMBER(FIND(" rat.",C66)),ISNUMBER(FIND(" rats.",C66)),ISNUMBER(FIND("mouse",C66)),ISNUMBER(FIND("mice",C66)), ISNUMBER(FIND(" Mice",C66)))</f>
        <v>1</v>
      </c>
      <c r="AC66" t="b">
        <f>OR(ISNUMBER(FIND(" cell ",C66)),ISNUMBER(FIND("fibroblast",C66)),ISNUMBER(FIND("macrophage",C66)),ISNUMBER(FIND("epithelial",C66)),ISNUMBER(FIND("endothelial",C66)),ISNUMBER(FIND("neuron",C66)),ISNUMBER(FIND(" cells ",C66)),ISNUMBER(FIND("RBC",C66)),ISNUMBER(FIND("mitochond",C66)),ISNUMBER(FIND("adipocyte",C66)),ISNUMBER(FIND("osteo",C66)),ISNUMBER(FIND("keratin",C66)),ISNUMBER(FIND(" cell's ",C66)),ISNUMBER(FIND("eukary",C66)),ISNUMBER(FIND("sperm",C66)))</f>
        <v>0</v>
      </c>
      <c r="AD66" t="b">
        <f>OR(ISNUMBER(FIND("human",B66)),ISNUMBER(FIND("workers",B66)),ISNUMBER(FIND("workforces",B66)),ISNUMBER(FIND("occupational",B66)),ISNUMBER(FIND("Case report",B66)),ISNUMBER(FIND("Workplaces",B66)),ISNUMBER(FIND("worker",B66)))</f>
        <v>0</v>
      </c>
      <c r="AE66" t="b">
        <f>OR(ISNUMBER(FIND(" plant ",C66)),ISNUMBER(FIND("Plant ",C66)),ISNUMBER(FIND("tomato",C66)),ISNUMBER(FIND("plants",C66)),ISNUMBER(FIND("Plants",C66)),ISNUMBER(FIND("algae",C66)),ISNUMBER(FIND("lettuce",C66)),ISNUMBER(FIND("green gram sprouts ",C66)),ISNUMBER(FIND("Cucurbita pepo",C66)),ISNUMBER(FIND("bean ",C66)),ISNUMBER(FIND("chloroplast",C66)),ISNUMBER(FIND("chlorophyll",C66)),ISNUMBER(FIND("seedling",C66)),ISNUMBER(FIND("canola",C66)),ISNUMBER(FIND("shoot",C66)),ISNUMBER(FIND("photosynthes",C66)),ISNUMBER(FIND(" leaves ",C66)),,ISNUMBER(FIND("agriculture",C66)),ISNUMBER(FIND(" crops ",C66)))</f>
        <v>0</v>
      </c>
      <c r="AF66" t="b">
        <f>OR(ISNUMBER(FIND("bacteria",C66)),ISNUMBER(FIND("Bacteria",C66)),ISNUMBER(FIND("Bacterium",C66)),ISNUMBER(FIND("bacterium",C66)),ISNUMBER(FIND(" coli ",C66)))</f>
        <v>0</v>
      </c>
      <c r="AG66" t="b">
        <f>OR(ISNUMBER(FIND("fungi",C66)),ISNUMBER(FIND("Fungi",C66)),ISNUMBER(FIND("fungus",C66)),ISNUMBER(FIND("Fungus",C66)),ISNUMBER(FIND("mushroom",C66)),ISNUMBER(FIND("Mushroom",C66)),ISNUMBER(FIND(" mold ",C66)))</f>
        <v>0</v>
      </c>
      <c r="AH66" t="b">
        <f>OR(ISNUMBER(FIND("Pig ",C66)),ISNUMBER(FIND("pig ",C66)),ISNUMBER(FIND("Pigs ",C66)),ISNUMBER(FIND("pigs ",C66)))</f>
        <v>0</v>
      </c>
      <c r="AI66" t="b">
        <f>OR(ISNUMBER(FIND(" C. elegans",C66)),ISNUMBER(FIND("Caenorhabditis elegans",C66)),ISNUMBER(FIND("earthworms",C66)),ISNUMBER(FIND(" Ficopomatus enigmaticus",C66)),ISNUMBER(FIND("larva",C66)),ISNUMBER(FIND("Lumbriculus variegatus",C66)),ISNUMBER(FIND("nematode",C66)))</f>
        <v>0</v>
      </c>
      <c r="AJ66" t="b">
        <f>NOT(OR(AA66,AB66,AC66,AD66,AE66,AF66,AG66,AH66,AI66))</f>
        <v>0</v>
      </c>
      <c r="AL66" t="b">
        <f>OR(AA66,AB66,AD66,AE66,AF66,AG66,AH66,AI66)</f>
        <v>1</v>
      </c>
      <c r="AM66" t="b">
        <f>IF(Table1[[#This Row],[In vivo?]],IF(Table1[[#This Row],[Cell]],FALSE,TRUE),FALSE)</f>
        <v>1</v>
      </c>
      <c r="AN66" t="b">
        <f>AND(AC66,AL66)</f>
        <v>0</v>
      </c>
      <c r="AO66" t="b">
        <f>IF(Table1[[#This Row],[Cell]],IF(Table1[[#This Row],[In vivo?]],FALSE,TRUE),FALSE)</f>
        <v>0</v>
      </c>
      <c r="AP66" t="b">
        <f>NOT(OR(Table1[[#This Row],[In vivo?]],Table1[[#This Row],[Only in Cell]]))</f>
        <v>0</v>
      </c>
      <c r="AQ66" t="b">
        <f>IF(OR(Table1[[#This Row],[Rodents]],Table1[[#This Row],[Human]],Table1[[#This Row],[Pig]]),OR(ISNUMBER(FIND("pulmonary",C66)),ISNUMBER(FIND("lung",C66))),"NA")</f>
        <v>1</v>
      </c>
      <c r="AR66" t="b">
        <f>IF(OR(Table1[[#This Row],[Rodents]],Table1[[#This Row],[Human]],Table1[[#This Row],[Pig]]),OR(ISNUMBER(FIND("skin",C66)),ISNUMBER(FIND("dermal",C66))),"NA")</f>
        <v>0</v>
      </c>
      <c r="AS66" t="b">
        <f>IF(OR(Table1[[#This Row],[Rodents]],Table1[[#This Row],[Human]],Table1[[#This Row],[Pig]]),OR(ISNUMBER(FIND("liver",C66)),ISNUMBER(FIND("hepat",C66))),"NA")</f>
        <v>0</v>
      </c>
      <c r="AT66" t="b">
        <f>IF(OR(Table1[[#This Row],[Rodents]],Table1[[#This Row],[Human]],Table1[[#This Row],[Pig]]),OR(ISNUMBER(FIND("kidney",C66)),ISNUMBER(FIND("neph",C66))),"NA")</f>
        <v>0</v>
      </c>
      <c r="AU66" t="b">
        <f>IF(OR(Table1[[#This Row],[Rodents]],Table1[[#This Row],[Human]],Table1[[#This Row],[Pig]]),OR(ISNUMBER(FIND("brain",C66)),ISNUMBER(FIND("neur",C66)),ISNUMBER(FIND("nerv",C66))),"NA")</f>
        <v>0</v>
      </c>
      <c r="AV66" t="b">
        <f>IF(OR(Table1[[#This Row],[Rodents]],Table1[[#This Row],[Human]],Table1[[#This Row],[Pig]]),OR(ISNUMBER(FIND("heart",C66)),ISNUMBER(FIND("cardi",C66))),"NA")</f>
        <v>0</v>
      </c>
      <c r="AW66" t="b">
        <f>IF(OR(Table1[[#This Row],[Rodents]],Table1[[#This Row],[Human]],Table1[[#This Row],[Pig]]),OR(ISNUMBER(FIND("gastro",C66)),ISNUMBER(FIND("intesti",C66)),ISNUMBER(FIND("stomach",C66))),"NA")</f>
        <v>0</v>
      </c>
      <c r="AX66" t="b">
        <f>IF(OR(Table1[[#This Row],[Rodents]],Table1[[#This Row],[Human]],Table1[[#This Row],[Pig]]),NOT(OR(AQ66,AR66,AS66,AT66,AU66,AV66,AW66)),"NA")</f>
        <v>0</v>
      </c>
      <c r="AY66" t="b">
        <f>OR(ISNUMBER(FIND("SWCNT",C66)),ISNUMBER(FIND("SWNT",C66)),ISNUMBER(FIND("single-wall",C66)),ISNUMBER(FIND("single wall",C66)),ISNUMBER(FIND("Single wall",C66)),ISNUMBER(FIND("Single-wall",C66)),ISNUMBER(FIND("SWCNT",B66)),ISNUMBER(FIND("SWNT",B66)),ISNUMBER(FIND("single-wall",B66)),ISNUMBER(FIND("single wall",B66)),ISNUMBER(FIND("Single-wall",B66)),ISNUMBER(FIND("Single wall",B66)))</f>
        <v>1</v>
      </c>
      <c r="AZ66" t="b">
        <f>OR(ISNUMBER(FIND("MWCNT",C66)),ISNUMBER(FIND("MWNT",C66)),ISNUMBER(FIND("multi-wall",C66)),ISNUMBER(FIND("multi wall",C66)),ISNUMBER(FIND("multiwall",C66)),ISNUMBER(FIND("Multi-wall",C66)),ISNUMBER(FIND("Multi wall",C66)),ISNUMBER(FIND("Multiwall",C66)),ISNUMBER(FIND("MWCNT",B66)),ISNUMBER(FIND("MWNT",B66)),ISNUMBER(FIND("multi-wall",B66)),ISNUMBER(FIND("multi wall",B66)),ISNUMBER(FIND("multiwall",B66)),ISNUMBER(FIND("Multi-wall",B66)),ISNUMBER(FIND("Multi wall",B66)),ISNUMBER(FIND("Multiwall",B66)),ISNUMBER(FIND("Double-wall",B66)),ISNUMBER(FIND("Double wall",B66)),ISNUMBER(FIND("Doublewall",B66)),ISNUMBER(FIND("double-wall",B66)),ISNUMBER(FIND("double wall",B66)),ISNUMBER(FIND("doublewall",B66)))</f>
        <v>0</v>
      </c>
      <c r="BA66" t="b">
        <f>AND(Table1[[#This Row],[SWCNT]],Table1[[#This Row],[MWCNT]])</f>
        <v>0</v>
      </c>
      <c r="BB66" t="b">
        <f>IF(Table1[[#This Row],[SWCNT]]=TRUE,FALSE,IF(Table1[[#This Row],[MWCNT]]=TRUE,FALSE,TRUE))</f>
        <v>0</v>
      </c>
      <c r="BC66" s="18"/>
    </row>
    <row r="67" spans="1:55" ht="55.5">
      <c r="A67" t="s">
        <v>6048</v>
      </c>
      <c r="B67" s="2" t="s">
        <v>6049</v>
      </c>
      <c r="C67" s="16" t="s">
        <v>6050</v>
      </c>
      <c r="D67" s="17" t="s">
        <v>6051</v>
      </c>
      <c r="E67" s="2">
        <v>2001</v>
      </c>
      <c r="F67" t="b">
        <f>OR(ISNUMBER(FIND("cytotoxic",C67)),ISNUMBER(FIND("Cytotoxic",C67)),ISNUMBER(FIND("cellular toxicity",C67)),ISNUMBER(FIND("cell death",C67)),ISNUMBER(FIND("viable",C67)),ISNUMBER(FIND("phytotoxic",C67)),ISNUMBER(FIND("acute toxicity",C67)),ISNUMBER(FIND("MTT",C67)),ISNUMBER(FIND("survival",C67)),ISNUMBER(FIND("prolifer",C67)),ISNUMBER(FIND("apoptosis",C67)),ISNUMBER(FIND("neurotoxic",C67)),ISNUMBER(FIND("  lysis ",C67)),ISNUMBER(FIND("necrosis",C67)),ISNUMBER(FIND("cellular death",C67))*3,ISNUMBER(FIND("LDH",C67)),ISNUMBER(FIND("Acute toxicity",C67)))</f>
        <v>0</v>
      </c>
      <c r="G67" t="b">
        <f>OR(ISNUMBER(FIND("genotoxic",C67)),ISNUMBER(FIND("genotoxicity",C67)),ISNUMBER(FIND("DNA damage",C67)),ISNUMBER(FIND("DNA",C67)),ISNUMBER(FIND("RNA",C67)),ISNUMBER(FIND("mesothelioma",C67)),ISNUMBER(FIND("carcino",C67)),ISNUMBER(FIND("mutagen",C67)),ISNUMBER(FIND("genetic",C67)))</f>
        <v>0</v>
      </c>
      <c r="H67" t="b">
        <f>OR(ISNUMBER(FIND("inflammatory",C67)),ISNUMBER(FIND("inflamm",C67)))</f>
        <v>1</v>
      </c>
      <c r="I67" t="b">
        <f>OR(ISNUMBER(FIND("immune",C67)),ISNUMBER(FIND("immunological",C67)),ISNUMBER(FIND("interleuk",C67)),ISNUMBER(FIND("platelet activation",C67)),ISNUMBER(FIND("monocyte",C67)),ISNUMBER(FIND("leukocyte",C67)),ISNUMBER(FIND("cytokine",C67)),ISNUMBER(FIND("CD4",C67)),ISNUMBER(FIND("CD8",C67)),ISNUMBER(FIND("T-cell",C67)))</f>
        <v>0</v>
      </c>
      <c r="J67" t="b">
        <f>OR(ISNUMBER(FIND("reactive oxygen",C67)),ISNUMBER(FIND("ROS",C67)),ISNUMBER(FIND("free radical",C67)),ISNUMBER(FIND("oxidative stress",C67)),ISNUMBER(FIND("peroxid",C67)),ISNUMBER(FIND("oxidative",C67)),ISNUMBER(FIND("antioxid",C67)))</f>
        <v>0</v>
      </c>
      <c r="K67" t="b">
        <f>OR(ISNUMBER(FIND("autophag",C67)))</f>
        <v>0</v>
      </c>
      <c r="L67" t="b">
        <f>OR(ISNUMBER(FIND("morpholog",C67)))</f>
        <v>0</v>
      </c>
      <c r="M67" t="b">
        <f>OR(ISNUMBER(FIND("fibrosis",C67)),ISNUMBER(FIND("Fibrosis",C67)),ISNUMBER(FIND("fibrot",C67)))</f>
        <v>0</v>
      </c>
      <c r="N67" t="b">
        <f>OR(ISNUMBER(FIND("offspring",C67)),ISNUMBER(FIND("Parental",C67)),ISNUMBER(FIND("parental",C67)),ISNUMBER(FIND("germline",C67)),ISNUMBER(FIND("reproduc",C67)),ISNUMBER(FIND("embryo",C67)))</f>
        <v>0</v>
      </c>
      <c r="O67" t="b">
        <f>OR(ISNUMBER(FIND("metabol",C67)),ISNUMBER(FIND("Metabol",C67)),ISNUMBER(FIND("digest",C67)),ISNUMBER(FIND("mitochon",C67)))</f>
        <v>0</v>
      </c>
      <c r="P67" t="b">
        <f>OR(ISNUMBER(FIND("ecotox",C67)),ISNUMBER(FIND("Ecotox",B67)),ISNUMBER(FIND("ecotox",B67)),ISNUMBER(FIND("Ecotox",C67)))</f>
        <v>0</v>
      </c>
      <c r="Q67" t="b">
        <f>OR(ISNUMBER(FIND("Bioaccum",C67)),ISNUMBER(FIND("bioaccum",C67)),ISNUMBER(FIND("accum",C67)))</f>
        <v>0</v>
      </c>
      <c r="R67" t="b">
        <f>OR(ISNUMBER(FIND("Occupation",C67)),ISNUMBER(FIND("occupation",C67)),ISNUMBER(FIND("worker",C67)),ISNUMBER(FIND("workforce",C67)))</f>
        <v>0</v>
      </c>
      <c r="S67" t="b">
        <f>NOT(OR(F67,G67,H67,I67,J67,K67,L67,M67,N67,O67,P67,Q67,R67))</f>
        <v>0</v>
      </c>
      <c r="U67" t="b">
        <f>OR(Table1[[#This Row],[Inflammation]],Table1[[#This Row],[Immune]])</f>
        <v>1</v>
      </c>
      <c r="V67" t="b">
        <f>IF(OR(Table1[[#This Row],[Rodents]],Table1[[#This Row],[Human]],Table1[[#This Row],[Pig]]),OR(ISNUMBER(FIND("intratrach",C67)),ISNUMBER(FIND("nasal ",C67)),ISNUMBER(FIND("instill",C67))),"NA")</f>
        <v>0</v>
      </c>
      <c r="W67" t="b">
        <f>IF(OR(Table1[[#This Row],[Rodents]],Table1[[#This Row],[Human]],Table1[[#This Row],[Pig]]),OR(ISNUMBER(FIND("dermal",C67)),ISNUMBER(FIND("skin ",C67))),"NA")</f>
        <v>0</v>
      </c>
      <c r="X67" t="b">
        <f>IF(OR(Table1[[#This Row],[Rodents]],Table1[[#This Row],[Human]],Table1[[#This Row],[Pig]]),OR(ISNUMBER(FIND("injected",C67)),ISNUMBER(FIND("periton",C67)),ISNUMBER(FIND("intrascrot",C67))),"NA")</f>
        <v>0</v>
      </c>
      <c r="Y67" t="b">
        <f>IF(OR(Table1[[#This Row],[Rodents]],Table1[[#This Row],[Human]],Table1[[#This Row],[Pig]]),NOT(OR(Table1[[#This Row],[Inhaled/Intratracheal/intranasal]],Table1[[#This Row],[Dermal]],Table1[[#This Row],[Injected]])),"NA")</f>
        <v>1</v>
      </c>
      <c r="AA67" t="b">
        <f>OR(ISNUMBER(FIND("fish ",C67)),ISNUMBER(FIND("Fish ",C67)),ISNUMBER(FIND("aquatic",C67)),ISNUMBER(FIND("daphnids",C67)),ISNUMBER(FIND("Carcinus maenas",C67)),ISNUMBER(FIND("Daphnia",C67)),ISNUMBER(FIND("Ruditapes philippinarum",C67)),ISNUMBER(FIND("daphnia",C67)),ISNUMBER(FIND("marine",C67)),ISNUMBER(FIND("mussel",C67)),ISNUMBER(FIND("algae",C67)),ISNUMBER(FIND("Donax faba",C67)),ISNUMBER(FIND("estuarine",C67)),ISNUMBER(FIND("snail",C67)),ISNUMBER(FIND("Prorocentrum donghaiense",C67)) )</f>
        <v>0</v>
      </c>
      <c r="AB67" t="b">
        <f>OR(ISNUMBER(FIND(" rat ",C67)),ISNUMBER(FIND(" rats ",C67)),ISNUMBER(FIND(" Rats ",C67)),ISNUMBER(FIND(" Rat ",C67)),ISNUMBER(FIND(" rat.",C67)),ISNUMBER(FIND(" rats.",C67)),ISNUMBER(FIND("mouse",C67)),ISNUMBER(FIND("mice",C67)), ISNUMBER(FIND(" Mice",C67)))</f>
        <v>0</v>
      </c>
      <c r="AC67" t="b">
        <f>OR(ISNUMBER(FIND(" cell ",C67)),ISNUMBER(FIND("fibroblast",C67)),ISNUMBER(FIND("macrophage",C67)),ISNUMBER(FIND("epithelial",C67)),ISNUMBER(FIND("endothelial",C67)),ISNUMBER(FIND("neuron",C67)),ISNUMBER(FIND(" cells ",C67)),ISNUMBER(FIND("RBC",C67)),ISNUMBER(FIND("mitochond",C67)),ISNUMBER(FIND("adipocyte",C67)),ISNUMBER(FIND("osteo",C67)),ISNUMBER(FIND("keratin",C67)),ISNUMBER(FIND(" cell's ",C67)),ISNUMBER(FIND("eukary",C67)),ISNUMBER(FIND("sperm",C67)))</f>
        <v>0</v>
      </c>
      <c r="AD67" t="b">
        <f>OR(ISNUMBER(FIND("human",B67)),ISNUMBER(FIND("workers",B67)),ISNUMBER(FIND("workforces",B67)),ISNUMBER(FIND("occupational",B67)),ISNUMBER(FIND("Case report",B67)),ISNUMBER(FIND("Workplaces",B67)),ISNUMBER(FIND("worker",B67)))</f>
        <v>0</v>
      </c>
      <c r="AE67" t="b">
        <f>OR(ISNUMBER(FIND(" plant ",C67)),ISNUMBER(FIND("Plant ",C67)),ISNUMBER(FIND("tomato",C67)),ISNUMBER(FIND("plants",C67)),ISNUMBER(FIND("Plants",C67)),ISNUMBER(FIND("algae",C67)),ISNUMBER(FIND("lettuce",C67)),ISNUMBER(FIND("green gram sprouts ",C67)),ISNUMBER(FIND("Cucurbita pepo",C67)),ISNUMBER(FIND("bean ",C67)),ISNUMBER(FIND("chloroplast",C67)),ISNUMBER(FIND("chlorophyll",C67)),ISNUMBER(FIND("seedling",C67)),ISNUMBER(FIND("canola",C67)),ISNUMBER(FIND("shoot",C67)),ISNUMBER(FIND("photosynthes",C67)),ISNUMBER(FIND(" leaves ",C67)),,ISNUMBER(FIND("agriculture",C67)),ISNUMBER(FIND(" crops ",C67)))</f>
        <v>0</v>
      </c>
      <c r="AF67" t="b">
        <f>OR(ISNUMBER(FIND("bacteria",C67)),ISNUMBER(FIND("Bacteria",C67)),ISNUMBER(FIND("Bacterium",C67)),ISNUMBER(FIND("bacterium",C67)),ISNUMBER(FIND(" coli ",C67)))</f>
        <v>0</v>
      </c>
      <c r="AG67" t="b">
        <f>OR(ISNUMBER(FIND("fungi",C67)),ISNUMBER(FIND("Fungi",C67)),ISNUMBER(FIND("fungus",C67)),ISNUMBER(FIND("Fungus",C67)),ISNUMBER(FIND("mushroom",C67)),ISNUMBER(FIND("Mushroom",C67)),ISNUMBER(FIND(" mold ",C67)))</f>
        <v>0</v>
      </c>
      <c r="AH67" t="b">
        <f>OR(ISNUMBER(FIND("Pig ",C67)),ISNUMBER(FIND("pig ",C67)),ISNUMBER(FIND("Pigs ",C67)),ISNUMBER(FIND("pigs ",C67)))</f>
        <v>1</v>
      </c>
      <c r="AI67" t="b">
        <f>OR(ISNUMBER(FIND(" C. elegans",C67)),ISNUMBER(FIND("Caenorhabditis elegans",C67)),ISNUMBER(FIND("earthworms",C67)),ISNUMBER(FIND(" Ficopomatus enigmaticus",C67)),ISNUMBER(FIND("larva",C67)),ISNUMBER(FIND("Lumbriculus variegatus",C67)),ISNUMBER(FIND("nematode",C67)))</f>
        <v>0</v>
      </c>
      <c r="AJ67" t="b">
        <f>NOT(OR(AA67,AB67,AC67,AD67,AE67,AF67,AG67,AH67,AI67))</f>
        <v>0</v>
      </c>
      <c r="AL67" t="b">
        <f>OR(AA67,AB67,AD67,AE67,AF67,AG67,AH67,AI67)</f>
        <v>1</v>
      </c>
      <c r="AM67" t="b">
        <f>IF(Table1[[#This Row],[In vivo?]],IF(Table1[[#This Row],[Cell]],FALSE,TRUE),FALSE)</f>
        <v>1</v>
      </c>
      <c r="AN67" t="b">
        <f>AND(AC67,AL67)</f>
        <v>0</v>
      </c>
      <c r="AO67" t="b">
        <f>IF(Table1[[#This Row],[Cell]],IF(Table1[[#This Row],[In vivo?]],FALSE,TRUE),FALSE)</f>
        <v>0</v>
      </c>
      <c r="AP67" t="b">
        <f>NOT(OR(Table1[[#This Row],[In vivo?]],Table1[[#This Row],[Only in Cell]]))</f>
        <v>0</v>
      </c>
      <c r="AQ67" t="b">
        <f>IF(OR(Table1[[#This Row],[Rodents]],Table1[[#This Row],[Human]],Table1[[#This Row],[Pig]]),OR(ISNUMBER(FIND("pulmonary",C67)),ISNUMBER(FIND("lung",C67))),"NA")</f>
        <v>1</v>
      </c>
      <c r="AR67" t="b">
        <f>IF(OR(Table1[[#This Row],[Rodents]],Table1[[#This Row],[Human]],Table1[[#This Row],[Pig]]),OR(ISNUMBER(FIND("skin",C67)),ISNUMBER(FIND("dermal",C67))),"NA")</f>
        <v>0</v>
      </c>
      <c r="AS67" t="b">
        <f>IF(OR(Table1[[#This Row],[Rodents]],Table1[[#This Row],[Human]],Table1[[#This Row],[Pig]]),OR(ISNUMBER(FIND("liver",C67)),ISNUMBER(FIND("hepat",C67))),"NA")</f>
        <v>0</v>
      </c>
      <c r="AT67" t="b">
        <f>IF(OR(Table1[[#This Row],[Rodents]],Table1[[#This Row],[Human]],Table1[[#This Row],[Pig]]),OR(ISNUMBER(FIND("kidney",C67)),ISNUMBER(FIND("neph",C67))),"NA")</f>
        <v>0</v>
      </c>
      <c r="AU67" t="b">
        <f>IF(OR(Table1[[#This Row],[Rodents]],Table1[[#This Row],[Human]],Table1[[#This Row],[Pig]]),OR(ISNUMBER(FIND("brain",C67)),ISNUMBER(FIND("neur",C67)),ISNUMBER(FIND("nerv",C67))),"NA")</f>
        <v>0</v>
      </c>
      <c r="AV67" t="b">
        <f>IF(OR(Table1[[#This Row],[Rodents]],Table1[[#This Row],[Human]],Table1[[#This Row],[Pig]]),OR(ISNUMBER(FIND("heart",C67)),ISNUMBER(FIND("cardi",C67))),"NA")</f>
        <v>0</v>
      </c>
      <c r="AW67" t="b">
        <f>IF(OR(Table1[[#This Row],[Rodents]],Table1[[#This Row],[Human]],Table1[[#This Row],[Pig]]),OR(ISNUMBER(FIND("gastro",C67)),ISNUMBER(FIND("intesti",C67)),ISNUMBER(FIND("stomach",C67))),"NA")</f>
        <v>0</v>
      </c>
      <c r="AX67" t="b">
        <f>IF(OR(Table1[[#This Row],[Rodents]],Table1[[#This Row],[Human]],Table1[[#This Row],[Pig]]),NOT(OR(AQ67,AR67,AS67,AT67,AU67,AV67,AW67)),"NA")</f>
        <v>0</v>
      </c>
      <c r="AY67" t="b">
        <f>OR(ISNUMBER(FIND("SWCNT",C67)),ISNUMBER(FIND("SWNT",C67)),ISNUMBER(FIND("single-wall",C67)),ISNUMBER(FIND("single wall",C67)),ISNUMBER(FIND("Single wall",C67)),ISNUMBER(FIND("Single-wall",C67)),ISNUMBER(FIND("SWCNT",B67)),ISNUMBER(FIND("SWNT",B67)),ISNUMBER(FIND("single-wall",B67)),ISNUMBER(FIND("single wall",B67)),ISNUMBER(FIND("Single-wall",B67)),ISNUMBER(FIND("Single wall",B67)))</f>
        <v>0</v>
      </c>
      <c r="AZ67" t="b">
        <f>OR(ISNUMBER(FIND("MWCNT",C67)),ISNUMBER(FIND("MWNT",C67)),ISNUMBER(FIND("multi-wall",C67)),ISNUMBER(FIND("multi wall",C67)),ISNUMBER(FIND("multiwall",C67)),ISNUMBER(FIND("Multi-wall",C67)),ISNUMBER(FIND("Multi wall",C67)),ISNUMBER(FIND("Multiwall",C67)),ISNUMBER(FIND("MWCNT",B67)),ISNUMBER(FIND("MWNT",B67)),ISNUMBER(FIND("multi-wall",B67)),ISNUMBER(FIND("multi wall",B67)),ISNUMBER(FIND("multiwall",B67)),ISNUMBER(FIND("Multi-wall",B67)),ISNUMBER(FIND("Multi wall",B67)),ISNUMBER(FIND("Multiwall",B67)),ISNUMBER(FIND("Double-wall",B67)),ISNUMBER(FIND("Double wall",B67)),ISNUMBER(FIND("Doublewall",B67)),ISNUMBER(FIND("double-wall",B67)),ISNUMBER(FIND("double wall",B67)),ISNUMBER(FIND("doublewall",B67)))</f>
        <v>0</v>
      </c>
      <c r="BA67" t="b">
        <f>AND(Table1[[#This Row],[SWCNT]],Table1[[#This Row],[MWCNT]])</f>
        <v>0</v>
      </c>
      <c r="BB67" t="b">
        <f>IF(Table1[[#This Row],[SWCNT]]=TRUE,FALSE,IF(Table1[[#This Row],[MWCNT]]=TRUE,FALSE,TRUE))</f>
        <v>1</v>
      </c>
      <c r="BC67" s="18"/>
    </row>
    <row r="68" spans="1:55" ht="129.5">
      <c r="B68" s="2" t="s">
        <v>3764</v>
      </c>
      <c r="C68" s="16" t="s">
        <v>3765</v>
      </c>
      <c r="D68" s="17" t="s">
        <v>3766</v>
      </c>
      <c r="E68" s="2">
        <v>2014</v>
      </c>
      <c r="F68" t="b">
        <f>OR(ISNUMBER(FIND("cytotoxic",C68)),ISNUMBER(FIND("Cytotoxic",C68)),ISNUMBER(FIND("cellular toxicity",C68)),ISNUMBER(FIND("cell death",C68)),ISNUMBER(FIND("viable",C68)),ISNUMBER(FIND("phytotoxic",C68)),ISNUMBER(FIND("acute toxicity",C68)),ISNUMBER(FIND("MTT",C68)),ISNUMBER(FIND("survival",C68)),ISNUMBER(FIND("prolifer",C68)),ISNUMBER(FIND("apoptosis",C68)),ISNUMBER(FIND("neurotoxic",C68)),ISNUMBER(FIND("  lysis ",C68)),ISNUMBER(FIND("necrosis",C68)),ISNUMBER(FIND("cellular death",C68))*3,ISNUMBER(FIND("LDH",C68)),ISNUMBER(FIND("Acute toxicity",C68)))</f>
        <v>0</v>
      </c>
      <c r="G68" t="b">
        <f>OR(ISNUMBER(FIND("genotoxic",C68)),ISNUMBER(FIND("genotoxicity",C68)),ISNUMBER(FIND("DNA damage",C68)),ISNUMBER(FIND("DNA",C68)),ISNUMBER(FIND("RNA",C68)),ISNUMBER(FIND("mesothelioma",C68)),ISNUMBER(FIND("carcino",C68)),ISNUMBER(FIND("mutagen",C68)),ISNUMBER(FIND("genetic",C68)))</f>
        <v>0</v>
      </c>
      <c r="H68" t="b">
        <f>OR(ISNUMBER(FIND("inflammatory",C68)),ISNUMBER(FIND("inflamm",C68)))</f>
        <v>1</v>
      </c>
      <c r="I68" t="b">
        <f>OR(ISNUMBER(FIND("immune",C68)),ISNUMBER(FIND("immunological",C68)),ISNUMBER(FIND("interleuk",C68)),ISNUMBER(FIND("platelet activation",C68)),ISNUMBER(FIND("monocyte",C68)),ISNUMBER(FIND("leukocyte",C68)),ISNUMBER(FIND("cytokine",C68)),ISNUMBER(FIND("CD4",C68)),ISNUMBER(FIND("CD8",C68)),ISNUMBER(FIND("T-cell",C68)))</f>
        <v>0</v>
      </c>
      <c r="J68" t="b">
        <f>OR(ISNUMBER(FIND("reactive oxygen",C68)),ISNUMBER(FIND("ROS",C68)),ISNUMBER(FIND("free radical",C68)),ISNUMBER(FIND("oxidative stress",C68)),ISNUMBER(FIND("peroxid",C68)),ISNUMBER(FIND("oxidative",C68)),ISNUMBER(FIND("antioxid",C68)))</f>
        <v>0</v>
      </c>
      <c r="K68" t="b">
        <f>OR(ISNUMBER(FIND("autophag",C68)))</f>
        <v>0</v>
      </c>
      <c r="L68" t="b">
        <f>OR(ISNUMBER(FIND("morpholog",C68)))</f>
        <v>0</v>
      </c>
      <c r="M68" t="b">
        <f>OR(ISNUMBER(FIND("fibrosis",C68)),ISNUMBER(FIND("Fibrosis",C68)),ISNUMBER(FIND("fibrot",C68)))</f>
        <v>1</v>
      </c>
      <c r="N68" t="b">
        <f>OR(ISNUMBER(FIND("offspring",C68)),ISNUMBER(FIND("Parental",C68)),ISNUMBER(FIND("parental",C68)),ISNUMBER(FIND("germline",C68)),ISNUMBER(FIND("reproduc",C68)),ISNUMBER(FIND("embryo",C68)))</f>
        <v>0</v>
      </c>
      <c r="O68" t="b">
        <f>OR(ISNUMBER(FIND("metabol",C68)),ISNUMBER(FIND("Metabol",C68)),ISNUMBER(FIND("digest",C68)),ISNUMBER(FIND("mitochon",C68)))</f>
        <v>0</v>
      </c>
      <c r="P68" t="b">
        <f>OR(ISNUMBER(FIND("ecotox",C68)),ISNUMBER(FIND("Ecotox",B68)),ISNUMBER(FIND("ecotox",B68)),ISNUMBER(FIND("Ecotox",C68)))</f>
        <v>0</v>
      </c>
      <c r="Q68" t="b">
        <f>OR(ISNUMBER(FIND("Bioaccum",C68)),ISNUMBER(FIND("bioaccum",C68)),ISNUMBER(FIND("accum",C68)))</f>
        <v>0</v>
      </c>
      <c r="R68" t="b">
        <f>OR(ISNUMBER(FIND("Occupation",C68)),ISNUMBER(FIND("occupation",C68)),ISNUMBER(FIND("worker",C68)),ISNUMBER(FIND("workforce",C68)))</f>
        <v>0</v>
      </c>
      <c r="S68" t="b">
        <f>NOT(OR(F68,G68,H68,I68,J68,K68,L68,M68,N68,O68,P68,Q68,R68))</f>
        <v>0</v>
      </c>
      <c r="U68" t="b">
        <f>OR(Table1[[#This Row],[Inflammation]],Table1[[#This Row],[Immune]])</f>
        <v>1</v>
      </c>
      <c r="V68" t="str">
        <f>IF(OR(Table1[[#This Row],[Rodents]],Table1[[#This Row],[Human]],Table1[[#This Row],[Pig]]),OR(ISNUMBER(FIND("intratrach",C68)),ISNUMBER(FIND("nasal ",C68)),ISNUMBER(FIND("instill",C68))),"NA")</f>
        <v>NA</v>
      </c>
      <c r="W68" t="str">
        <f>IF(OR(Table1[[#This Row],[Rodents]],Table1[[#This Row],[Human]],Table1[[#This Row],[Pig]]),OR(ISNUMBER(FIND("dermal",C68)),ISNUMBER(FIND("skin ",C68))),"NA")</f>
        <v>NA</v>
      </c>
      <c r="X68" t="str">
        <f>IF(OR(Table1[[#This Row],[Rodents]],Table1[[#This Row],[Human]],Table1[[#This Row],[Pig]]),OR(ISNUMBER(FIND("injected",C68)),ISNUMBER(FIND("periton",C68)),ISNUMBER(FIND("intrascrot",C68))),"NA")</f>
        <v>NA</v>
      </c>
      <c r="Y68" t="str">
        <f>IF(OR(Table1[[#This Row],[Rodents]],Table1[[#This Row],[Human]],Table1[[#This Row],[Pig]]),NOT(OR(Table1[[#This Row],[Inhaled/Intratracheal/intranasal]],Table1[[#This Row],[Dermal]],Table1[[#This Row],[Injected]])),"NA")</f>
        <v>NA</v>
      </c>
      <c r="AA68" t="b">
        <f>OR(ISNUMBER(FIND("fish ",C68)),ISNUMBER(FIND("Fish ",C68)),ISNUMBER(FIND("aquatic",C68)),ISNUMBER(FIND("daphnids",C68)),ISNUMBER(FIND("Carcinus maenas",C68)),ISNUMBER(FIND("Daphnia",C68)),ISNUMBER(FIND("Ruditapes philippinarum",C68)),ISNUMBER(FIND("daphnia",C68)),ISNUMBER(FIND("marine",C68)),ISNUMBER(FIND("mussel",C68)),ISNUMBER(FIND("algae",C68)),ISNUMBER(FIND("Donax faba",C68)),ISNUMBER(FIND("estuarine",C68)),ISNUMBER(FIND("snail",C68)),ISNUMBER(FIND("Prorocentrum donghaiense",C68)) )</f>
        <v>0</v>
      </c>
      <c r="AB68" t="b">
        <f>OR(ISNUMBER(FIND(" rat ",C68)),ISNUMBER(FIND(" rats ",C68)),ISNUMBER(FIND(" Rats ",C68)),ISNUMBER(FIND(" Rat ",C68)),ISNUMBER(FIND(" rat.",C68)),ISNUMBER(FIND(" rats.",C68)),ISNUMBER(FIND("mouse",C68)),ISNUMBER(FIND("mice",C68)), ISNUMBER(FIND(" Mice",C68)))</f>
        <v>0</v>
      </c>
      <c r="AC68" t="b">
        <f>OR(ISNUMBER(FIND(" cell ",C68)),ISNUMBER(FIND("fibroblast",C68)),ISNUMBER(FIND("macrophage",C68)),ISNUMBER(FIND("epithelial",C68)),ISNUMBER(FIND("endothelial",C68)),ISNUMBER(FIND("neuron",C68)),ISNUMBER(FIND(" cells ",C68)),ISNUMBER(FIND("RBC",C68)),ISNUMBER(FIND("mitochond",C68)),ISNUMBER(FIND("adipocyte",C68)),ISNUMBER(FIND("osteo",C68)),ISNUMBER(FIND("keratin",C68)),ISNUMBER(FIND(" cell's ",C68)),ISNUMBER(FIND("eukary",C68)),ISNUMBER(FIND("sperm",C68)))</f>
        <v>0</v>
      </c>
      <c r="AD68" t="b">
        <f>OR(ISNUMBER(FIND("human",B68)),ISNUMBER(FIND("workers",B68)),ISNUMBER(FIND("workforces",B68)),ISNUMBER(FIND("occupational",B68)),ISNUMBER(FIND("Case report",B68)),ISNUMBER(FIND("Workplaces",B68)),ISNUMBER(FIND("worker",B68)))</f>
        <v>0</v>
      </c>
      <c r="AE68" t="b">
        <f>OR(ISNUMBER(FIND(" plant ",C68)),ISNUMBER(FIND("Plant ",C68)),ISNUMBER(FIND("tomato",C68)),ISNUMBER(FIND("plants",C68)),ISNUMBER(FIND("Plants",C68)),ISNUMBER(FIND("algae",C68)),ISNUMBER(FIND("lettuce",C68)),ISNUMBER(FIND("green gram sprouts ",C68)),ISNUMBER(FIND("Cucurbita pepo",C68)),ISNUMBER(FIND("bean ",C68)),ISNUMBER(FIND("chloroplast",C68)),ISNUMBER(FIND("chlorophyll",C68)),ISNUMBER(FIND("seedling",C68)),ISNUMBER(FIND("canola",C68)),ISNUMBER(FIND("shoot",C68)),ISNUMBER(FIND("photosynthes",C68)),ISNUMBER(FIND(" leaves ",C68)),,ISNUMBER(FIND("agriculture",C68)),ISNUMBER(FIND(" crops ",C68)))</f>
        <v>0</v>
      </c>
      <c r="AF68" t="b">
        <f>OR(ISNUMBER(FIND("bacteria",C68)),ISNUMBER(FIND("Bacteria",C68)),ISNUMBER(FIND("Bacterium",C68)),ISNUMBER(FIND("bacterium",C68)),ISNUMBER(FIND(" coli ",C68)))</f>
        <v>0</v>
      </c>
      <c r="AG68" t="b">
        <f>OR(ISNUMBER(FIND("fungi",C68)),ISNUMBER(FIND("Fungi",C68)),ISNUMBER(FIND("fungus",C68)),ISNUMBER(FIND("Fungus",C68)),ISNUMBER(FIND("mushroom",C68)),ISNUMBER(FIND("Mushroom",C68)),ISNUMBER(FIND(" mold ",C68)))</f>
        <v>0</v>
      </c>
      <c r="AH68" t="b">
        <f>OR(ISNUMBER(FIND("Pig ",C68)),ISNUMBER(FIND("pig ",C68)),ISNUMBER(FIND("Pigs ",C68)),ISNUMBER(FIND("pigs ",C68)))</f>
        <v>0</v>
      </c>
      <c r="AI68" t="b">
        <f>OR(ISNUMBER(FIND(" C. elegans",C68)),ISNUMBER(FIND("Caenorhabditis elegans",C68)),ISNUMBER(FIND("earthworms",C68)),ISNUMBER(FIND(" Ficopomatus enigmaticus",C68)),ISNUMBER(FIND("larva",C68)),ISNUMBER(FIND("Lumbriculus variegatus",C68)),ISNUMBER(FIND("nematode",C68)))</f>
        <v>0</v>
      </c>
      <c r="AJ68" t="b">
        <f>NOT(OR(AA68,AB68,AC68,AD68,AE68,AF68,AG68,AH68,AI68))</f>
        <v>1</v>
      </c>
      <c r="AK68" t="s">
        <v>6114</v>
      </c>
      <c r="AL68" t="b">
        <f>OR(AA68,AB68,AD68,AE68,AF68,AG68,AH68,AI68)</f>
        <v>0</v>
      </c>
      <c r="AM68" t="b">
        <f>IF(Table1[[#This Row],[In vivo?]],IF(Table1[[#This Row],[Cell]],FALSE,TRUE),FALSE)</f>
        <v>0</v>
      </c>
      <c r="AN68" t="b">
        <f>AND(AC68,AL68)</f>
        <v>0</v>
      </c>
      <c r="AO68" t="b">
        <f>IF(Table1[[#This Row],[Cell]],IF(Table1[[#This Row],[In vivo?]],FALSE,TRUE),FALSE)</f>
        <v>0</v>
      </c>
      <c r="AP68" t="b">
        <f>NOT(OR(Table1[[#This Row],[In vivo?]],Table1[[#This Row],[Only in Cell]]))</f>
        <v>1</v>
      </c>
      <c r="AQ68" t="str">
        <f>IF(OR(Table1[[#This Row],[Rodents]],Table1[[#This Row],[Human]],Table1[[#This Row],[Pig]]),OR(ISNUMBER(FIND("pulmonary",C68)),ISNUMBER(FIND("lung",C68))),"NA")</f>
        <v>NA</v>
      </c>
      <c r="AR68" t="str">
        <f>IF(OR(Table1[[#This Row],[Rodents]],Table1[[#This Row],[Human]],Table1[[#This Row],[Pig]]),OR(ISNUMBER(FIND("skin",C68)),ISNUMBER(FIND("dermal",C68))),"NA")</f>
        <v>NA</v>
      </c>
      <c r="AS68" t="str">
        <f>IF(OR(Table1[[#This Row],[Rodents]],Table1[[#This Row],[Human]],Table1[[#This Row],[Pig]]),OR(ISNUMBER(FIND("liver",C68)),ISNUMBER(FIND("hepat",C68))),"NA")</f>
        <v>NA</v>
      </c>
      <c r="AT68" t="str">
        <f>IF(OR(Table1[[#This Row],[Rodents]],Table1[[#This Row],[Human]],Table1[[#This Row],[Pig]]),OR(ISNUMBER(FIND("kidney",C68)),ISNUMBER(FIND("neph",C68))),"NA")</f>
        <v>NA</v>
      </c>
      <c r="AU68" t="str">
        <f>IF(OR(Table1[[#This Row],[Rodents]],Table1[[#This Row],[Human]],Table1[[#This Row],[Pig]]),OR(ISNUMBER(FIND("brain",C68)),ISNUMBER(FIND("neur",C68)),ISNUMBER(FIND("nerv",C68))),"NA")</f>
        <v>NA</v>
      </c>
      <c r="AV68" t="str">
        <f>IF(OR(Table1[[#This Row],[Rodents]],Table1[[#This Row],[Human]],Table1[[#This Row],[Pig]]),OR(ISNUMBER(FIND("heart",C68)),ISNUMBER(FIND("cardi",C68))),"NA")</f>
        <v>NA</v>
      </c>
      <c r="AW68" t="str">
        <f>IF(OR(Table1[[#This Row],[Rodents]],Table1[[#This Row],[Human]],Table1[[#This Row],[Pig]]),OR(ISNUMBER(FIND("gastro",C68)),ISNUMBER(FIND("intesti",C68)),ISNUMBER(FIND("stomach",C68))),"NA")</f>
        <v>NA</v>
      </c>
      <c r="AX68" t="str">
        <f>IF(OR(Table1[[#This Row],[Rodents]],Table1[[#This Row],[Human]],Table1[[#This Row],[Pig]]),NOT(OR(AQ68,AR68,AS68,AT68,AU68,AV68,AW68)),"NA")</f>
        <v>NA</v>
      </c>
      <c r="AY68" t="b">
        <f>OR(ISNUMBER(FIND("SWCNT",C68)),ISNUMBER(FIND("SWNT",C68)),ISNUMBER(FIND("single-wall",C68)),ISNUMBER(FIND("single wall",C68)),ISNUMBER(FIND("Single wall",C68)),ISNUMBER(FIND("Single-wall",C68)),ISNUMBER(FIND("SWCNT",B68)),ISNUMBER(FIND("SWNT",B68)),ISNUMBER(FIND("single-wall",B68)),ISNUMBER(FIND("single wall",B68)),ISNUMBER(FIND("Single-wall",B68)),ISNUMBER(FIND("Single wall",B68)))</f>
        <v>0</v>
      </c>
      <c r="AZ68" t="b">
        <f>OR(ISNUMBER(FIND("MWCNT",C68)),ISNUMBER(FIND("MWNT",C68)),ISNUMBER(FIND("multi-wall",C68)),ISNUMBER(FIND("multi wall",C68)),ISNUMBER(FIND("multiwall",C68)),ISNUMBER(FIND("Multi-wall",C68)),ISNUMBER(FIND("Multi wall",C68)),ISNUMBER(FIND("Multiwall",C68)),ISNUMBER(FIND("MWCNT",B68)),ISNUMBER(FIND("MWNT",B68)),ISNUMBER(FIND("multi-wall",B68)),ISNUMBER(FIND("multi wall",B68)),ISNUMBER(FIND("multiwall",B68)),ISNUMBER(FIND("Multi-wall",B68)),ISNUMBER(FIND("Multi wall",B68)),ISNUMBER(FIND("Multiwall",B68)),ISNUMBER(FIND("Double-wall",B68)),ISNUMBER(FIND("Double wall",B68)),ISNUMBER(FIND("Doublewall",B68)),ISNUMBER(FIND("double-wall",B68)),ISNUMBER(FIND("double wall",B68)),ISNUMBER(FIND("doublewall",B68)))</f>
        <v>0</v>
      </c>
      <c r="BA68" t="b">
        <f>AND(Table1[[#This Row],[SWCNT]],Table1[[#This Row],[MWCNT]])</f>
        <v>0</v>
      </c>
      <c r="BB68" t="b">
        <f>IF(Table1[[#This Row],[SWCNT]]=TRUE,FALSE,IF(Table1[[#This Row],[MWCNT]]=TRUE,FALSE,TRUE))</f>
        <v>1</v>
      </c>
      <c r="BC68" s="18"/>
    </row>
    <row r="69" spans="1:55" ht="277.5">
      <c r="A69" t="s">
        <v>2674</v>
      </c>
      <c r="B69" s="2" t="s">
        <v>2677</v>
      </c>
      <c r="C69" s="16" t="s">
        <v>2680</v>
      </c>
      <c r="D69" s="17" t="s">
        <v>403</v>
      </c>
      <c r="E69" s="2">
        <v>2016</v>
      </c>
      <c r="F69" t="b">
        <f>OR(ISNUMBER(FIND("cytotoxic",C69)),ISNUMBER(FIND("Cytotoxic",C69)),ISNUMBER(FIND("cellular toxicity",C69)),ISNUMBER(FIND("cell death",C69)),ISNUMBER(FIND("viable",C69)),ISNUMBER(FIND("phytotoxic",C69)),ISNUMBER(FIND("acute toxicity",C69)),ISNUMBER(FIND("MTT",C69)),ISNUMBER(FIND("survival",C69)),ISNUMBER(FIND("prolifer",C69)),ISNUMBER(FIND("apoptosis",C69)),ISNUMBER(FIND("neurotoxic",C69)),ISNUMBER(FIND("  lysis ",C69)),ISNUMBER(FIND("necrosis",C69)),ISNUMBER(FIND("cellular death",C69))*3,ISNUMBER(FIND("LDH",C69)),ISNUMBER(FIND("Acute toxicity",C69)))</f>
        <v>0</v>
      </c>
      <c r="G69" t="b">
        <f>OR(ISNUMBER(FIND("genotoxic",C69)),ISNUMBER(FIND("genotoxicity",C69)),ISNUMBER(FIND("DNA damage",C69)),ISNUMBER(FIND("DNA",C69)),ISNUMBER(FIND("RNA",C69)),ISNUMBER(FIND("mesothelioma",C69)),ISNUMBER(FIND("carcino",C69)),ISNUMBER(FIND("mutagen",C69)),ISNUMBER(FIND("genetic",C69)))</f>
        <v>1</v>
      </c>
      <c r="H69" t="b">
        <f>OR(ISNUMBER(FIND("inflammatory",C69)),ISNUMBER(FIND("inflamm",C69)))</f>
        <v>1</v>
      </c>
      <c r="I69" t="b">
        <f>OR(ISNUMBER(FIND("immune",C69)),ISNUMBER(FIND("immunological",C69)),ISNUMBER(FIND("interleuk",C69)),ISNUMBER(FIND("platelet activation",C69)),ISNUMBER(FIND("monocyte",C69)),ISNUMBER(FIND("leukocyte",C69)),ISNUMBER(FIND("cytokine",C69)),ISNUMBER(FIND("CD4",C69)),ISNUMBER(FIND("CD8",C69)),ISNUMBER(FIND("T-cell",C69)))</f>
        <v>1</v>
      </c>
      <c r="J69" t="b">
        <f>OR(ISNUMBER(FIND("reactive oxygen",C69)),ISNUMBER(FIND("ROS",C69)),ISNUMBER(FIND("free radical",C69)),ISNUMBER(FIND("oxidative stress",C69)),ISNUMBER(FIND("peroxid",C69)),ISNUMBER(FIND("oxidative",C69)),ISNUMBER(FIND("antioxid",C69)))</f>
        <v>0</v>
      </c>
      <c r="K69" t="b">
        <f>OR(ISNUMBER(FIND("autophag",C69)))</f>
        <v>0</v>
      </c>
      <c r="L69" t="b">
        <f>OR(ISNUMBER(FIND("morpholog",C69)))</f>
        <v>0</v>
      </c>
      <c r="M69" t="b">
        <f>OR(ISNUMBER(FIND("fibrosis",C69)),ISNUMBER(FIND("Fibrosis",C69)),ISNUMBER(FIND("fibrot",C69)))</f>
        <v>1</v>
      </c>
      <c r="N69" t="b">
        <f>OR(ISNUMBER(FIND("offspring",C69)),ISNUMBER(FIND("Parental",C69)),ISNUMBER(FIND("parental",C69)),ISNUMBER(FIND("germline",C69)),ISNUMBER(FIND("reproduc",C69)),ISNUMBER(FIND("embryo",C69)))</f>
        <v>0</v>
      </c>
      <c r="O69" t="b">
        <f>OR(ISNUMBER(FIND("metabol",C69)),ISNUMBER(FIND("Metabol",C69)),ISNUMBER(FIND("digest",C69)),ISNUMBER(FIND("mitochon",C69)))</f>
        <v>0</v>
      </c>
      <c r="P69" t="b">
        <f>OR(ISNUMBER(FIND("ecotox",C69)),ISNUMBER(FIND("Ecotox",B69)),ISNUMBER(FIND("ecotox",B69)),ISNUMBER(FIND("Ecotox",C69)))</f>
        <v>0</v>
      </c>
      <c r="Q69" t="b">
        <f>OR(ISNUMBER(FIND("Bioaccum",C69)),ISNUMBER(FIND("bioaccum",C69)),ISNUMBER(FIND("accum",C69)))</f>
        <v>0</v>
      </c>
      <c r="R69" t="b">
        <f>OR(ISNUMBER(FIND("Occupation",C69)),ISNUMBER(FIND("occupation",C69)),ISNUMBER(FIND("worker",C69)),ISNUMBER(FIND("workforce",C69)))</f>
        <v>1</v>
      </c>
      <c r="S69" t="b">
        <f>NOT(OR(F69,G69,H69,I69,J69,K69,L69,M69,N69,O69,P69,Q69,R69))</f>
        <v>0</v>
      </c>
      <c r="U69" t="b">
        <f>OR(Table1[[#This Row],[Inflammation]],Table1[[#This Row],[Immune]])</f>
        <v>1</v>
      </c>
      <c r="V69" t="str">
        <f>IF(OR(Table1[[#This Row],[Rodents]],Table1[[#This Row],[Human]],Table1[[#This Row],[Pig]]),OR(ISNUMBER(FIND("intratrach",C69)),ISNUMBER(FIND("nasal ",C69)),ISNUMBER(FIND("instill",C69))),"NA")</f>
        <v>NA</v>
      </c>
      <c r="W69" t="str">
        <f>IF(OR(Table1[[#This Row],[Rodents]],Table1[[#This Row],[Human]],Table1[[#This Row],[Pig]]),OR(ISNUMBER(FIND("dermal",C69)),ISNUMBER(FIND("skin ",C69))),"NA")</f>
        <v>NA</v>
      </c>
      <c r="X69" t="str">
        <f>IF(OR(Table1[[#This Row],[Rodents]],Table1[[#This Row],[Human]],Table1[[#This Row],[Pig]]),OR(ISNUMBER(FIND("injected",C69)),ISNUMBER(FIND("periton",C69)),ISNUMBER(FIND("intrascrot",C69))),"NA")</f>
        <v>NA</v>
      </c>
      <c r="Y69" t="str">
        <f>IF(OR(Table1[[#This Row],[Rodents]],Table1[[#This Row],[Human]],Table1[[#This Row],[Pig]]),NOT(OR(Table1[[#This Row],[Inhaled/Intratracheal/intranasal]],Table1[[#This Row],[Dermal]],Table1[[#This Row],[Injected]])),"NA")</f>
        <v>NA</v>
      </c>
      <c r="AA69" t="b">
        <f>OR(ISNUMBER(FIND("fish ",C69)),ISNUMBER(FIND("Fish ",C69)),ISNUMBER(FIND("aquatic",C69)),ISNUMBER(FIND("daphnids",C69)),ISNUMBER(FIND("Carcinus maenas",C69)),ISNUMBER(FIND("Daphnia",C69)),ISNUMBER(FIND("Ruditapes philippinarum",C69)),ISNUMBER(FIND("daphnia",C69)),ISNUMBER(FIND("marine",C69)),ISNUMBER(FIND("mussel",C69)),ISNUMBER(FIND("algae",C69)),ISNUMBER(FIND("Donax faba",C69)),ISNUMBER(FIND("estuarine",C69)),ISNUMBER(FIND("snail",C69)),ISNUMBER(FIND("Prorocentrum donghaiense",C69)) )</f>
        <v>0</v>
      </c>
      <c r="AB69" t="b">
        <f>OR(ISNUMBER(FIND(" rat ",C69)),ISNUMBER(FIND(" rats ",C69)),ISNUMBER(FIND(" Rats ",C69)),ISNUMBER(FIND(" Rat ",C69)),ISNUMBER(FIND(" rat.",C69)),ISNUMBER(FIND(" rats.",C69)),ISNUMBER(FIND("mouse",C69)),ISNUMBER(FIND("mice",C69)), ISNUMBER(FIND(" Mice",C69)))</f>
        <v>0</v>
      </c>
      <c r="AC69" t="b">
        <f>OR(ISNUMBER(FIND(" cell ",C69)),ISNUMBER(FIND("fibroblast",C69)),ISNUMBER(FIND("macrophage",C69)),ISNUMBER(FIND("epithelial",C69)),ISNUMBER(FIND("endothelial",C69)),ISNUMBER(FIND("neuron",C69)),ISNUMBER(FIND(" cells ",C69)),ISNUMBER(FIND("RBC",C69)),ISNUMBER(FIND("mitochond",C69)),ISNUMBER(FIND("adipocyte",C69)),ISNUMBER(FIND("osteo",C69)),ISNUMBER(FIND("keratin",C69)),ISNUMBER(FIND(" cell's ",C69)),ISNUMBER(FIND("eukary",C69)),ISNUMBER(FIND("sperm",C69)))</f>
        <v>0</v>
      </c>
      <c r="AD69" t="b">
        <f>OR(ISNUMBER(FIND("human",B69)),ISNUMBER(FIND("workers",B69)),ISNUMBER(FIND("workforces",B69)),ISNUMBER(FIND("occupational",B69)),ISNUMBER(FIND("Case report",B69)),ISNUMBER(FIND("Workplaces",B69)),ISNUMBER(FIND("worker",B69)))</f>
        <v>0</v>
      </c>
      <c r="AE69" t="b">
        <f>OR(ISNUMBER(FIND(" plant ",C69)),ISNUMBER(FIND("Plant ",C69)),ISNUMBER(FIND("tomato",C69)),ISNUMBER(FIND("plants",C69)),ISNUMBER(FIND("Plants",C69)),ISNUMBER(FIND("algae",C69)),ISNUMBER(FIND("lettuce",C69)),ISNUMBER(FIND("green gram sprouts ",C69)),ISNUMBER(FIND("Cucurbita pepo",C69)),ISNUMBER(FIND("bean ",C69)),ISNUMBER(FIND("chloroplast",C69)),ISNUMBER(FIND("chlorophyll",C69)),ISNUMBER(FIND("seedling",C69)),ISNUMBER(FIND("canola",C69)),ISNUMBER(FIND("shoot",C69)),ISNUMBER(FIND("photosynthes",C69)),ISNUMBER(FIND(" leaves ",C69)),,ISNUMBER(FIND("agriculture",C69)),ISNUMBER(FIND(" crops ",C69)))</f>
        <v>0</v>
      </c>
      <c r="AF69" t="b">
        <f>OR(ISNUMBER(FIND("bacteria",C69)),ISNUMBER(FIND("Bacteria",C69)),ISNUMBER(FIND("Bacterium",C69)),ISNUMBER(FIND("bacterium",C69)),ISNUMBER(FIND(" coli ",C69)))</f>
        <v>0</v>
      </c>
      <c r="AG69" t="b">
        <f>OR(ISNUMBER(FIND("fungi",C69)),ISNUMBER(FIND("Fungi",C69)),ISNUMBER(FIND("fungus",C69)),ISNUMBER(FIND("Fungus",C69)),ISNUMBER(FIND("mushroom",C69)),ISNUMBER(FIND("Mushroom",C69)),ISNUMBER(FIND(" mold ",C69)))</f>
        <v>0</v>
      </c>
      <c r="AH69" t="b">
        <f>OR(ISNUMBER(FIND("Pig ",C69)),ISNUMBER(FIND("pig ",C69)),ISNUMBER(FIND("Pigs ",C69)),ISNUMBER(FIND("pigs ",C69)))</f>
        <v>0</v>
      </c>
      <c r="AI69" t="b">
        <f>OR(ISNUMBER(FIND(" C. elegans",C69)),ISNUMBER(FIND("Caenorhabditis elegans",C69)),ISNUMBER(FIND("earthworms",C69)),ISNUMBER(FIND(" Ficopomatus enigmaticus",C69)),ISNUMBER(FIND("larva",C69)),ISNUMBER(FIND("Lumbriculus variegatus",C69)),ISNUMBER(FIND("nematode",C69)))</f>
        <v>0</v>
      </c>
      <c r="AJ69" t="b">
        <f>NOT(OR(AA69,AB69,AC69,AD69,AE69,AF69,AG69,AH69,AI69))</f>
        <v>1</v>
      </c>
      <c r="AL69" t="b">
        <f>OR(AA69,AB69,AD69,AE69,AF69,AG69,AH69,AI69)</f>
        <v>0</v>
      </c>
      <c r="AM69" t="b">
        <f>IF(Table1[[#This Row],[In vivo?]],IF(Table1[[#This Row],[Cell]],FALSE,TRUE),FALSE)</f>
        <v>0</v>
      </c>
      <c r="AN69" t="b">
        <f>AND(AC69,AL69)</f>
        <v>0</v>
      </c>
      <c r="AO69" t="b">
        <f>IF(Table1[[#This Row],[Cell]],IF(Table1[[#This Row],[In vivo?]],FALSE,TRUE),FALSE)</f>
        <v>0</v>
      </c>
      <c r="AP69" t="b">
        <f>NOT(OR(Table1[[#This Row],[In vivo?]],Table1[[#This Row],[Only in Cell]]))</f>
        <v>1</v>
      </c>
      <c r="AQ69" t="str">
        <f>IF(OR(Table1[[#This Row],[Rodents]],Table1[[#This Row],[Human]],Table1[[#This Row],[Pig]]),OR(ISNUMBER(FIND("pulmonary",C69)),ISNUMBER(FIND("lung",C69))),"NA")</f>
        <v>NA</v>
      </c>
      <c r="AR69" t="str">
        <f>IF(OR(Table1[[#This Row],[Rodents]],Table1[[#This Row],[Human]],Table1[[#This Row],[Pig]]),OR(ISNUMBER(FIND("skin",C69)),ISNUMBER(FIND("dermal",C69))),"NA")</f>
        <v>NA</v>
      </c>
      <c r="AS69" t="str">
        <f>IF(OR(Table1[[#This Row],[Rodents]],Table1[[#This Row],[Human]],Table1[[#This Row],[Pig]]),OR(ISNUMBER(FIND("liver",C69)),ISNUMBER(FIND("hepat",C69))),"NA")</f>
        <v>NA</v>
      </c>
      <c r="AT69" t="str">
        <f>IF(OR(Table1[[#This Row],[Rodents]],Table1[[#This Row],[Human]],Table1[[#This Row],[Pig]]),OR(ISNUMBER(FIND("kidney",C69)),ISNUMBER(FIND("neph",C69))),"NA")</f>
        <v>NA</v>
      </c>
      <c r="AU69" t="str">
        <f>IF(OR(Table1[[#This Row],[Rodents]],Table1[[#This Row],[Human]],Table1[[#This Row],[Pig]]),OR(ISNUMBER(FIND("brain",C69)),ISNUMBER(FIND("neur",C69)),ISNUMBER(FIND("nerv",C69))),"NA")</f>
        <v>NA</v>
      </c>
      <c r="AV69" t="str">
        <f>IF(OR(Table1[[#This Row],[Rodents]],Table1[[#This Row],[Human]],Table1[[#This Row],[Pig]]),OR(ISNUMBER(FIND("heart",C69)),ISNUMBER(FIND("cardi",C69))),"NA")</f>
        <v>NA</v>
      </c>
      <c r="AW69" t="str">
        <f>IF(OR(Table1[[#This Row],[Rodents]],Table1[[#This Row],[Human]],Table1[[#This Row],[Pig]]),OR(ISNUMBER(FIND("gastro",C69)),ISNUMBER(FIND("intesti",C69)),ISNUMBER(FIND("stomach",C69))),"NA")</f>
        <v>NA</v>
      </c>
      <c r="AX69" t="str">
        <f>IF(OR(Table1[[#This Row],[Rodents]],Table1[[#This Row],[Human]],Table1[[#This Row],[Pig]]),NOT(OR(AQ69,AR69,AS69,AT69,AU69,AV69,AW69)),"NA")</f>
        <v>NA</v>
      </c>
      <c r="AY69" t="b">
        <f>OR(ISNUMBER(FIND("SWCNT",C69)),ISNUMBER(FIND("SWNT",C69)),ISNUMBER(FIND("single-wall",C69)),ISNUMBER(FIND("single wall",C69)),ISNUMBER(FIND("Single wall",C69)),ISNUMBER(FIND("Single-wall",C69)),ISNUMBER(FIND("SWCNT",B69)),ISNUMBER(FIND("SWNT",B69)),ISNUMBER(FIND("single-wall",B69)),ISNUMBER(FIND("single wall",B69)),ISNUMBER(FIND("Single-wall",B69)),ISNUMBER(FIND("Single wall",B69)))</f>
        <v>0</v>
      </c>
      <c r="AZ69" t="b">
        <f>OR(ISNUMBER(FIND("MWCNT",C69)),ISNUMBER(FIND("MWNT",C69)),ISNUMBER(FIND("multi-wall",C69)),ISNUMBER(FIND("multi wall",C69)),ISNUMBER(FIND("multiwall",C69)),ISNUMBER(FIND("Multi-wall",C69)),ISNUMBER(FIND("Multi wall",C69)),ISNUMBER(FIND("Multiwall",C69)),ISNUMBER(FIND("MWCNT",B69)),ISNUMBER(FIND("MWNT",B69)),ISNUMBER(FIND("multi-wall",B69)),ISNUMBER(FIND("multi wall",B69)),ISNUMBER(FIND("multiwall",B69)),ISNUMBER(FIND("Multi-wall",B69)),ISNUMBER(FIND("Multi wall",B69)),ISNUMBER(FIND("Multiwall",B69)),ISNUMBER(FIND("Double-wall",B69)),ISNUMBER(FIND("Double wall",B69)),ISNUMBER(FIND("Doublewall",B69)),ISNUMBER(FIND("double-wall",B69)),ISNUMBER(FIND("double wall",B69)),ISNUMBER(FIND("doublewall",B69)))</f>
        <v>1</v>
      </c>
      <c r="BA69" t="b">
        <f>AND(Table1[[#This Row],[SWCNT]],Table1[[#This Row],[MWCNT]])</f>
        <v>0</v>
      </c>
      <c r="BB69" t="b">
        <f>IF(Table1[[#This Row],[SWCNT]]=TRUE,FALSE,IF(Table1[[#This Row],[MWCNT]]=TRUE,FALSE,TRUE))</f>
        <v>0</v>
      </c>
      <c r="BC69" s="18"/>
    </row>
    <row r="70" spans="1:55" ht="240.5">
      <c r="A70" t="s">
        <v>2091</v>
      </c>
      <c r="B70" s="2" t="s">
        <v>2094</v>
      </c>
      <c r="C70" s="16" t="s">
        <v>2097</v>
      </c>
      <c r="D70" s="17" t="s">
        <v>260</v>
      </c>
      <c r="E70" s="2">
        <v>2017</v>
      </c>
      <c r="F70" t="b">
        <f>OR(ISNUMBER(FIND("cytotoxic",C70)),ISNUMBER(FIND("Cytotoxic",C70)),ISNUMBER(FIND("cellular toxicity",C70)),ISNUMBER(FIND("cell death",C70)),ISNUMBER(FIND("viable",C70)),ISNUMBER(FIND("phytotoxic",C70)),ISNUMBER(FIND("acute toxicity",C70)),ISNUMBER(FIND("MTT",C70)),ISNUMBER(FIND("survival",C70)),ISNUMBER(FIND("prolifer",C70)),ISNUMBER(FIND("apoptosis",C70)),ISNUMBER(FIND("neurotoxic",C70)),ISNUMBER(FIND("  lysis ",C70)),ISNUMBER(FIND("necrosis",C70)),ISNUMBER(FIND("cellular death",C70))*3,ISNUMBER(FIND("LDH",C70)),ISNUMBER(FIND("Acute toxicity",C70)))</f>
        <v>0</v>
      </c>
      <c r="G70" t="b">
        <f>OR(ISNUMBER(FIND("genotoxic",C70)),ISNUMBER(FIND("genotoxicity",C70)),ISNUMBER(FIND("DNA damage",C70)),ISNUMBER(FIND("DNA",C70)),ISNUMBER(FIND("RNA",C70)),ISNUMBER(FIND("mesothelioma",C70)),ISNUMBER(FIND("carcino",C70)),ISNUMBER(FIND("mutagen",C70)),ISNUMBER(FIND("genetic",C70)))</f>
        <v>1</v>
      </c>
      <c r="H70" t="b">
        <f>OR(ISNUMBER(FIND("inflammatory",C70)),ISNUMBER(FIND("inflamm",C70)))</f>
        <v>1</v>
      </c>
      <c r="I70" t="b">
        <f>OR(ISNUMBER(FIND("immune",C70)),ISNUMBER(FIND("immunological",C70)),ISNUMBER(FIND("interleuk",C70)),ISNUMBER(FIND("platelet activation",C70)),ISNUMBER(FIND("monocyte",C70)),ISNUMBER(FIND("leukocyte",C70)),ISNUMBER(FIND("cytokine",C70)),ISNUMBER(FIND("CD4",C70)),ISNUMBER(FIND("CD8",C70)),ISNUMBER(FIND("T-cell",C70)))</f>
        <v>0</v>
      </c>
      <c r="J70" t="b">
        <f>OR(ISNUMBER(FIND("reactive oxygen",C70)),ISNUMBER(FIND("ROS",C70)),ISNUMBER(FIND("free radical",C70)),ISNUMBER(FIND("oxidative stress",C70)),ISNUMBER(FIND("peroxid",C70)),ISNUMBER(FIND("oxidative",C70)),ISNUMBER(FIND("antioxid",C70)))</f>
        <v>0</v>
      </c>
      <c r="K70" t="b">
        <f>OR(ISNUMBER(FIND("autophag",C70)))</f>
        <v>0</v>
      </c>
      <c r="L70" t="b">
        <f>OR(ISNUMBER(FIND("morpholog",C70)))</f>
        <v>0</v>
      </c>
      <c r="M70" t="b">
        <f>OR(ISNUMBER(FIND("fibrosis",C70)),ISNUMBER(FIND("Fibrosis",C70)),ISNUMBER(FIND("fibrot",C70)))</f>
        <v>0</v>
      </c>
      <c r="N70" t="b">
        <f>OR(ISNUMBER(FIND("offspring",C70)),ISNUMBER(FIND("Parental",C70)),ISNUMBER(FIND("parental",C70)),ISNUMBER(FIND("germline",C70)),ISNUMBER(FIND("reproduc",C70)),ISNUMBER(FIND("embryo",C70)))</f>
        <v>0</v>
      </c>
      <c r="O70" t="b">
        <f>OR(ISNUMBER(FIND("metabol",C70)),ISNUMBER(FIND("Metabol",C70)),ISNUMBER(FIND("digest",C70)),ISNUMBER(FIND("mitochon",C70)))</f>
        <v>0</v>
      </c>
      <c r="P70" t="b">
        <f>OR(ISNUMBER(FIND("ecotox",C70)),ISNUMBER(FIND("Ecotox",B70)),ISNUMBER(FIND("ecotox",B70)),ISNUMBER(FIND("Ecotox",C70)))</f>
        <v>0</v>
      </c>
      <c r="Q70" t="b">
        <f>OR(ISNUMBER(FIND("Bioaccum",C70)),ISNUMBER(FIND("bioaccum",C70)),ISNUMBER(FIND("accum",C70)))</f>
        <v>0</v>
      </c>
      <c r="R70" t="b">
        <f>OR(ISNUMBER(FIND("Occupation",C70)),ISNUMBER(FIND("occupation",C70)),ISNUMBER(FIND("worker",C70)),ISNUMBER(FIND("workforce",C70)))</f>
        <v>1</v>
      </c>
      <c r="S70" t="b">
        <f>NOT(OR(F70,G70,H70,I70,J70,K70,L70,M70,N70,O70,P70,Q70,R70))</f>
        <v>0</v>
      </c>
      <c r="U70" t="b">
        <f>OR(Table1[[#This Row],[Inflammation]],Table1[[#This Row],[Immune]])</f>
        <v>1</v>
      </c>
      <c r="V70" t="str">
        <f>IF(OR(Table1[[#This Row],[Rodents]],Table1[[#This Row],[Human]],Table1[[#This Row],[Pig]]),OR(ISNUMBER(FIND("intratrach",C70)),ISNUMBER(FIND("nasal ",C70)),ISNUMBER(FIND("instill",C70))),"NA")</f>
        <v>NA</v>
      </c>
      <c r="W70" t="str">
        <f>IF(OR(Table1[[#This Row],[Rodents]],Table1[[#This Row],[Human]],Table1[[#This Row],[Pig]]),OR(ISNUMBER(FIND("dermal",C70)),ISNUMBER(FIND("skin ",C70))),"NA")</f>
        <v>NA</v>
      </c>
      <c r="X70" t="str">
        <f>IF(OR(Table1[[#This Row],[Rodents]],Table1[[#This Row],[Human]],Table1[[#This Row],[Pig]]),OR(ISNUMBER(FIND("injected",C70)),ISNUMBER(FIND("periton",C70)),ISNUMBER(FIND("intrascrot",C70))),"NA")</f>
        <v>NA</v>
      </c>
      <c r="Y70" t="str">
        <f>IF(OR(Table1[[#This Row],[Rodents]],Table1[[#This Row],[Human]],Table1[[#This Row],[Pig]]),NOT(OR(Table1[[#This Row],[Inhaled/Intratracheal/intranasal]],Table1[[#This Row],[Dermal]],Table1[[#This Row],[Injected]])),"NA")</f>
        <v>NA</v>
      </c>
      <c r="AA70" t="b">
        <f>OR(ISNUMBER(FIND("fish ",C70)),ISNUMBER(FIND("Fish ",C70)),ISNUMBER(FIND("aquatic",C70)),ISNUMBER(FIND("daphnids",C70)),ISNUMBER(FIND("Carcinus maenas",C70)),ISNUMBER(FIND("Daphnia",C70)),ISNUMBER(FIND("Ruditapes philippinarum",C70)),ISNUMBER(FIND("daphnia",C70)),ISNUMBER(FIND("marine",C70)),ISNUMBER(FIND("mussel",C70)),ISNUMBER(FIND("algae",C70)),ISNUMBER(FIND("Donax faba",C70)),ISNUMBER(FIND("estuarine",C70)),ISNUMBER(FIND("snail",C70)),ISNUMBER(FIND("Prorocentrum donghaiense",C70)) )</f>
        <v>0</v>
      </c>
      <c r="AB70" t="b">
        <f>OR(ISNUMBER(FIND(" rat ",C70)),ISNUMBER(FIND(" rats ",C70)),ISNUMBER(FIND(" Rats ",C70)),ISNUMBER(FIND(" Rat ",C70)),ISNUMBER(FIND(" rat.",C70)),ISNUMBER(FIND(" rats.",C70)),ISNUMBER(FIND("mouse",C70)),ISNUMBER(FIND("mice",C70)), ISNUMBER(FIND(" Mice",C70)))</f>
        <v>0</v>
      </c>
      <c r="AC70" t="b">
        <f>OR(ISNUMBER(FIND(" cell ",C70)),ISNUMBER(FIND("fibroblast",C70)),ISNUMBER(FIND("macrophage",C70)),ISNUMBER(FIND("epithelial",C70)),ISNUMBER(FIND("endothelial",C70)),ISNUMBER(FIND("neuron",C70)),ISNUMBER(FIND(" cells ",C70)),ISNUMBER(FIND("RBC",C70)),ISNUMBER(FIND("mitochond",C70)),ISNUMBER(FIND("adipocyte",C70)),ISNUMBER(FIND("osteo",C70)),ISNUMBER(FIND("keratin",C70)),ISNUMBER(FIND(" cell's ",C70)),ISNUMBER(FIND("eukary",C70)),ISNUMBER(FIND("sperm",C70)))</f>
        <v>0</v>
      </c>
      <c r="AD70" t="b">
        <f>OR(ISNUMBER(FIND("human",B70)),ISNUMBER(FIND("workers",B70)),ISNUMBER(FIND("workforces",B70)),ISNUMBER(FIND("occupational",B70)),ISNUMBER(FIND("Case report",B70)),ISNUMBER(FIND("Workplaces",B70)),ISNUMBER(FIND("worker",B70)))</f>
        <v>0</v>
      </c>
      <c r="AE70" t="b">
        <f>OR(ISNUMBER(FIND(" plant ",C70)),ISNUMBER(FIND("Plant ",C70)),ISNUMBER(FIND("tomato",C70)),ISNUMBER(FIND("plants",C70)),ISNUMBER(FIND("Plants",C70)),ISNUMBER(FIND("algae",C70)),ISNUMBER(FIND("lettuce",C70)),ISNUMBER(FIND("green gram sprouts ",C70)),ISNUMBER(FIND("Cucurbita pepo",C70)),ISNUMBER(FIND("bean ",C70)),ISNUMBER(FIND("chloroplast",C70)),ISNUMBER(FIND("chlorophyll",C70)),ISNUMBER(FIND("seedling",C70)),ISNUMBER(FIND("canola",C70)),ISNUMBER(FIND("shoot",C70)),ISNUMBER(FIND("photosynthes",C70)),ISNUMBER(FIND(" leaves ",C70)),,ISNUMBER(FIND("agriculture",C70)),ISNUMBER(FIND(" crops ",C70)))</f>
        <v>0</v>
      </c>
      <c r="AF70" t="b">
        <f>OR(ISNUMBER(FIND("bacteria",C70)),ISNUMBER(FIND("Bacteria",C70)),ISNUMBER(FIND("Bacterium",C70)),ISNUMBER(FIND("bacterium",C70)),ISNUMBER(FIND(" coli ",C70)))</f>
        <v>0</v>
      </c>
      <c r="AG70" t="b">
        <f>OR(ISNUMBER(FIND("fungi",C70)),ISNUMBER(FIND("Fungi",C70)),ISNUMBER(FIND("fungus",C70)),ISNUMBER(FIND("Fungus",C70)),ISNUMBER(FIND("mushroom",C70)),ISNUMBER(FIND("Mushroom",C70)),ISNUMBER(FIND(" mold ",C70)))</f>
        <v>0</v>
      </c>
      <c r="AH70" t="b">
        <f>OR(ISNUMBER(FIND("Pig ",C70)),ISNUMBER(FIND("pig ",C70)),ISNUMBER(FIND("Pigs ",C70)),ISNUMBER(FIND("pigs ",C70)))</f>
        <v>0</v>
      </c>
      <c r="AI70" t="b">
        <f>OR(ISNUMBER(FIND(" C. elegans",C70)),ISNUMBER(FIND("Caenorhabditis elegans",C70)),ISNUMBER(FIND("earthworms",C70)),ISNUMBER(FIND(" Ficopomatus enigmaticus",C70)),ISNUMBER(FIND("larva",C70)),ISNUMBER(FIND("Lumbriculus variegatus",C70)),ISNUMBER(FIND("nematode",C70)))</f>
        <v>0</v>
      </c>
      <c r="AJ70" t="b">
        <f>NOT(OR(AA70,AB70,AC70,AD70,AE70,AF70,AG70,AH70,AI70))</f>
        <v>1</v>
      </c>
      <c r="AK70" t="s">
        <v>6119</v>
      </c>
      <c r="AL70" t="b">
        <f>OR(AA70,AB70,AD70,AE70,AF70,AG70,AH70,AI70)</f>
        <v>0</v>
      </c>
      <c r="AM70" t="b">
        <f>IF(Table1[[#This Row],[In vivo?]],IF(Table1[[#This Row],[Cell]],FALSE,TRUE),FALSE)</f>
        <v>0</v>
      </c>
      <c r="AN70" t="b">
        <f>AND(AC70,AL70)</f>
        <v>0</v>
      </c>
      <c r="AO70" t="b">
        <f>IF(Table1[[#This Row],[Cell]],IF(Table1[[#This Row],[In vivo?]],FALSE,TRUE),FALSE)</f>
        <v>0</v>
      </c>
      <c r="AP70" t="b">
        <f>NOT(OR(Table1[[#This Row],[In vivo?]],Table1[[#This Row],[Only in Cell]]))</f>
        <v>1</v>
      </c>
      <c r="AQ70" t="str">
        <f>IF(OR(Table1[[#This Row],[Rodents]],Table1[[#This Row],[Human]],Table1[[#This Row],[Pig]]),OR(ISNUMBER(FIND("pulmonary",C70)),ISNUMBER(FIND("lung",C70))),"NA")</f>
        <v>NA</v>
      </c>
      <c r="AR70" t="str">
        <f>IF(OR(Table1[[#This Row],[Rodents]],Table1[[#This Row],[Human]],Table1[[#This Row],[Pig]]),OR(ISNUMBER(FIND("skin",C70)),ISNUMBER(FIND("dermal",C70))),"NA")</f>
        <v>NA</v>
      </c>
      <c r="AS70" t="str">
        <f>IF(OR(Table1[[#This Row],[Rodents]],Table1[[#This Row],[Human]],Table1[[#This Row],[Pig]]),OR(ISNUMBER(FIND("liver",C70)),ISNUMBER(FIND("hepat",C70))),"NA")</f>
        <v>NA</v>
      </c>
      <c r="AT70" t="str">
        <f>IF(OR(Table1[[#This Row],[Rodents]],Table1[[#This Row],[Human]],Table1[[#This Row],[Pig]]),OR(ISNUMBER(FIND("kidney",C70)),ISNUMBER(FIND("neph",C70))),"NA")</f>
        <v>NA</v>
      </c>
      <c r="AU70" t="str">
        <f>IF(OR(Table1[[#This Row],[Rodents]],Table1[[#This Row],[Human]],Table1[[#This Row],[Pig]]),OR(ISNUMBER(FIND("brain",C70)),ISNUMBER(FIND("neur",C70)),ISNUMBER(FIND("nerv",C70))),"NA")</f>
        <v>NA</v>
      </c>
      <c r="AV70" t="str">
        <f>IF(OR(Table1[[#This Row],[Rodents]],Table1[[#This Row],[Human]],Table1[[#This Row],[Pig]]),OR(ISNUMBER(FIND("heart",C70)),ISNUMBER(FIND("cardi",C70))),"NA")</f>
        <v>NA</v>
      </c>
      <c r="AW70" t="str">
        <f>IF(OR(Table1[[#This Row],[Rodents]],Table1[[#This Row],[Human]],Table1[[#This Row],[Pig]]),OR(ISNUMBER(FIND("gastro",C70)),ISNUMBER(FIND("intesti",C70)),ISNUMBER(FIND("stomach",C70))),"NA")</f>
        <v>NA</v>
      </c>
      <c r="AX70" t="str">
        <f>IF(OR(Table1[[#This Row],[Rodents]],Table1[[#This Row],[Human]],Table1[[#This Row],[Pig]]),NOT(OR(AQ70,AR70,AS70,AT70,AU70,AV70,AW70)),"NA")</f>
        <v>NA</v>
      </c>
      <c r="AY70" t="b">
        <f>OR(ISNUMBER(FIND("SWCNT",C70)),ISNUMBER(FIND("SWNT",C70)),ISNUMBER(FIND("single-wall",C70)),ISNUMBER(FIND("single wall",C70)),ISNUMBER(FIND("Single wall",C70)),ISNUMBER(FIND("Single-wall",C70)),ISNUMBER(FIND("SWCNT",B70)),ISNUMBER(FIND("SWNT",B70)),ISNUMBER(FIND("single-wall",B70)),ISNUMBER(FIND("single wall",B70)),ISNUMBER(FIND("Single-wall",B70)),ISNUMBER(FIND("Single wall",B70)))</f>
        <v>0</v>
      </c>
      <c r="AZ70" t="b">
        <f>OR(ISNUMBER(FIND("MWCNT",C70)),ISNUMBER(FIND("MWNT",C70)),ISNUMBER(FIND("multi-wall",C70)),ISNUMBER(FIND("multi wall",C70)),ISNUMBER(FIND("multiwall",C70)),ISNUMBER(FIND("Multi-wall",C70)),ISNUMBER(FIND("Multi wall",C70)),ISNUMBER(FIND("Multiwall",C70)),ISNUMBER(FIND("MWCNT",B70)),ISNUMBER(FIND("MWNT",B70)),ISNUMBER(FIND("multi-wall",B70)),ISNUMBER(FIND("multi wall",B70)),ISNUMBER(FIND("multiwall",B70)),ISNUMBER(FIND("Multi-wall",B70)),ISNUMBER(FIND("Multi wall",B70)),ISNUMBER(FIND("Multiwall",B70)),ISNUMBER(FIND("Double-wall",B70)),ISNUMBER(FIND("Double wall",B70)),ISNUMBER(FIND("Doublewall",B70)),ISNUMBER(FIND("double-wall",B70)),ISNUMBER(FIND("double wall",B70)),ISNUMBER(FIND("doublewall",B70)))</f>
        <v>0</v>
      </c>
      <c r="BA70" t="b">
        <f>AND(Table1[[#This Row],[SWCNT]],Table1[[#This Row],[MWCNT]])</f>
        <v>0</v>
      </c>
      <c r="BB70" t="b">
        <f>IF(Table1[[#This Row],[SWCNT]]=TRUE,FALSE,IF(Table1[[#This Row],[MWCNT]]=TRUE,FALSE,TRUE))</f>
        <v>1</v>
      </c>
      <c r="BC70" s="18"/>
    </row>
    <row r="71" spans="1:55" ht="259">
      <c r="A71" t="s">
        <v>2238</v>
      </c>
      <c r="B71" s="2" t="s">
        <v>2239</v>
      </c>
      <c r="C71" s="16" t="s">
        <v>2240</v>
      </c>
      <c r="D71" s="17" t="s">
        <v>2241</v>
      </c>
      <c r="E71" s="2">
        <v>2017</v>
      </c>
      <c r="F71" t="b">
        <f>OR(ISNUMBER(FIND("cytotoxic",C71)),ISNUMBER(FIND("Cytotoxic",C71)),ISNUMBER(FIND("cellular toxicity",C71)),ISNUMBER(FIND("cell death",C71)),ISNUMBER(FIND("viable",C71)),ISNUMBER(FIND("phytotoxic",C71)),ISNUMBER(FIND("acute toxicity",C71)),ISNUMBER(FIND("MTT",C71)),ISNUMBER(FIND("survival",C71)),ISNUMBER(FIND("prolifer",C71)),ISNUMBER(FIND("apoptosis",C71)),ISNUMBER(FIND("neurotoxic",C71)),ISNUMBER(FIND("  lysis ",C71)),ISNUMBER(FIND("necrosis",C71)),ISNUMBER(FIND("cellular death",C71))*3,ISNUMBER(FIND("LDH",C71)),ISNUMBER(FIND("Acute toxicity",C71)))</f>
        <v>0</v>
      </c>
      <c r="G71" t="b">
        <f>OR(ISNUMBER(FIND("genotoxic",C71)),ISNUMBER(FIND("genotoxicity",C71)),ISNUMBER(FIND("DNA damage",C71)),ISNUMBER(FIND("DNA",C71)),ISNUMBER(FIND("RNA",C71)),ISNUMBER(FIND("mesothelioma",C71)),ISNUMBER(FIND("carcino",C71)),ISNUMBER(FIND("mutagen",C71)),ISNUMBER(FIND("genetic",C71)))</f>
        <v>0</v>
      </c>
      <c r="H71" t="b">
        <f>OR(ISNUMBER(FIND("inflammatory",C71)),ISNUMBER(FIND("inflamm",C71)))</f>
        <v>1</v>
      </c>
      <c r="I71" t="b">
        <f>OR(ISNUMBER(FIND("immune",C71)),ISNUMBER(FIND("immunological",C71)),ISNUMBER(FIND("interleuk",C71)),ISNUMBER(FIND("platelet activation",C71)),ISNUMBER(FIND("monocyte",C71)),ISNUMBER(FIND("leukocyte",C71)),ISNUMBER(FIND("cytokine",C71)),ISNUMBER(FIND("CD4",C71)),ISNUMBER(FIND("CD8",C71)),ISNUMBER(FIND("T-cell",C71)))</f>
        <v>0</v>
      </c>
      <c r="J71" t="b">
        <f>OR(ISNUMBER(FIND("reactive oxygen",C71)),ISNUMBER(FIND("ROS",C71)),ISNUMBER(FIND("free radical",C71)),ISNUMBER(FIND("oxidative stress",C71)),ISNUMBER(FIND("peroxid",C71)),ISNUMBER(FIND("oxidative",C71)),ISNUMBER(FIND("antioxid",C71)))</f>
        <v>0</v>
      </c>
      <c r="K71" t="b">
        <f>OR(ISNUMBER(FIND("autophag",C71)))</f>
        <v>0</v>
      </c>
      <c r="L71" t="b">
        <f>OR(ISNUMBER(FIND("morpholog",C71)))</f>
        <v>0</v>
      </c>
      <c r="M71" t="b">
        <f>OR(ISNUMBER(FIND("fibrosis",C71)),ISNUMBER(FIND("Fibrosis",C71)),ISNUMBER(FIND("fibrot",C71)))</f>
        <v>0</v>
      </c>
      <c r="N71" t="b">
        <f>OR(ISNUMBER(FIND("offspring",C71)),ISNUMBER(FIND("Parental",C71)),ISNUMBER(FIND("parental",C71)),ISNUMBER(FIND("germline",C71)),ISNUMBER(FIND("reproduc",C71)),ISNUMBER(FIND("embryo",C71)))</f>
        <v>0</v>
      </c>
      <c r="O71" t="b">
        <f>OR(ISNUMBER(FIND("metabol",C71)),ISNUMBER(FIND("Metabol",C71)),ISNUMBER(FIND("digest",C71)),ISNUMBER(FIND("mitochon",C71)))</f>
        <v>0</v>
      </c>
      <c r="P71" t="b">
        <f>OR(ISNUMBER(FIND("ecotox",C71)),ISNUMBER(FIND("Ecotox",B71)),ISNUMBER(FIND("ecotox",B71)),ISNUMBER(FIND("Ecotox",C71)))</f>
        <v>0</v>
      </c>
      <c r="Q71" t="b">
        <f>OR(ISNUMBER(FIND("Bioaccum",C71)),ISNUMBER(FIND("bioaccum",C71)),ISNUMBER(FIND("accum",C71)))</f>
        <v>1</v>
      </c>
      <c r="R71" t="b">
        <f>OR(ISNUMBER(FIND("Occupation",C71)),ISNUMBER(FIND("occupation",C71)),ISNUMBER(FIND("worker",C71)),ISNUMBER(FIND("workforce",C71)))</f>
        <v>0</v>
      </c>
      <c r="S71" t="b">
        <f>NOT(OR(F71,G71,H71,I71,J71,K71,L71,M71,N71,O71,P71,Q71,R71))</f>
        <v>0</v>
      </c>
      <c r="U71" t="b">
        <f>OR(Table1[[#This Row],[Inflammation]],Table1[[#This Row],[Immune]])</f>
        <v>1</v>
      </c>
      <c r="V71" t="str">
        <f>IF(OR(Table1[[#This Row],[Rodents]],Table1[[#This Row],[Human]],Table1[[#This Row],[Pig]]),OR(ISNUMBER(FIND("intratrach",C71)),ISNUMBER(FIND("nasal ",C71)),ISNUMBER(FIND("instill",C71))),"NA")</f>
        <v>NA</v>
      </c>
      <c r="W71" t="str">
        <f>IF(OR(Table1[[#This Row],[Rodents]],Table1[[#This Row],[Human]],Table1[[#This Row],[Pig]]),OR(ISNUMBER(FIND("dermal",C71)),ISNUMBER(FIND("skin ",C71))),"NA")</f>
        <v>NA</v>
      </c>
      <c r="X71" t="str">
        <f>IF(OR(Table1[[#This Row],[Rodents]],Table1[[#This Row],[Human]],Table1[[#This Row],[Pig]]),OR(ISNUMBER(FIND("injected",C71)),ISNUMBER(FIND("periton",C71)),ISNUMBER(FIND("intrascrot",C71))),"NA")</f>
        <v>NA</v>
      </c>
      <c r="Y71" t="str">
        <f>IF(OR(Table1[[#This Row],[Rodents]],Table1[[#This Row],[Human]],Table1[[#This Row],[Pig]]),NOT(OR(Table1[[#This Row],[Inhaled/Intratracheal/intranasal]],Table1[[#This Row],[Dermal]],Table1[[#This Row],[Injected]])),"NA")</f>
        <v>NA</v>
      </c>
      <c r="AA71" t="b">
        <f>OR(ISNUMBER(FIND("fish ",C71)),ISNUMBER(FIND("Fish ",C71)),ISNUMBER(FIND("aquatic",C71)),ISNUMBER(FIND("daphnids",C71)),ISNUMBER(FIND("Carcinus maenas",C71)),ISNUMBER(FIND("Daphnia",C71)),ISNUMBER(FIND("Ruditapes philippinarum",C71)),ISNUMBER(FIND("daphnia",C71)),ISNUMBER(FIND("marine",C71)),ISNUMBER(FIND("mussel",C71)),ISNUMBER(FIND("algae",C71)),ISNUMBER(FIND("Donax faba",C71)),ISNUMBER(FIND("estuarine",C71)),ISNUMBER(FIND("snail",C71)),ISNUMBER(FIND("Prorocentrum donghaiense",C71)) )</f>
        <v>0</v>
      </c>
      <c r="AB71" t="b">
        <f>OR(ISNUMBER(FIND(" rat ",C71)),ISNUMBER(FIND(" rats ",C71)),ISNUMBER(FIND(" Rats ",C71)),ISNUMBER(FIND(" Rat ",C71)),ISNUMBER(FIND(" rat.",C71)),ISNUMBER(FIND(" rats.",C71)),ISNUMBER(FIND("mouse",C71)),ISNUMBER(FIND("mice",C71)), ISNUMBER(FIND(" Mice",C71)))</f>
        <v>0</v>
      </c>
      <c r="AC71" t="b">
        <f>OR(ISNUMBER(FIND(" cell ",C71)),ISNUMBER(FIND("fibroblast",C71)),ISNUMBER(FIND("macrophage",C71)),ISNUMBER(FIND("epithelial",C71)),ISNUMBER(FIND("endothelial",C71)),ISNUMBER(FIND("neuron",C71)),ISNUMBER(FIND(" cells ",C71)),ISNUMBER(FIND("RBC",C71)),ISNUMBER(FIND("mitochond",C71)),ISNUMBER(FIND("adipocyte",C71)),ISNUMBER(FIND("osteo",C71)),ISNUMBER(FIND("keratin",C71)),ISNUMBER(FIND(" cell's ",C71)),ISNUMBER(FIND("eukary",C71)),ISNUMBER(FIND("sperm",C71)))</f>
        <v>0</v>
      </c>
      <c r="AD71" t="b">
        <f>OR(ISNUMBER(FIND("human",B71)),ISNUMBER(FIND("workers",B71)),ISNUMBER(FIND("workforces",B71)),ISNUMBER(FIND("occupational",B71)),ISNUMBER(FIND("Case report",B71)),ISNUMBER(FIND("Workplaces",B71)),ISNUMBER(FIND("worker",B71)))</f>
        <v>0</v>
      </c>
      <c r="AE71" t="b">
        <f>OR(ISNUMBER(FIND(" plant ",C71)),ISNUMBER(FIND("Plant ",C71)),ISNUMBER(FIND("tomato",C71)),ISNUMBER(FIND("plants",C71)),ISNUMBER(FIND("Plants",C71)),ISNUMBER(FIND("algae",C71)),ISNUMBER(FIND("lettuce",C71)),ISNUMBER(FIND("green gram sprouts ",C71)),ISNUMBER(FIND("Cucurbita pepo",C71)),ISNUMBER(FIND("bean ",C71)),ISNUMBER(FIND("chloroplast",C71)),ISNUMBER(FIND("chlorophyll",C71)),ISNUMBER(FIND("seedling",C71)),ISNUMBER(FIND("canola",C71)),ISNUMBER(FIND("shoot",C71)),ISNUMBER(FIND("photosynthes",C71)),ISNUMBER(FIND(" leaves ",C71)),,ISNUMBER(FIND("agriculture",C71)),ISNUMBER(FIND(" crops ",C71)))</f>
        <v>0</v>
      </c>
      <c r="AF71" t="b">
        <f>OR(ISNUMBER(FIND("bacteria",C71)),ISNUMBER(FIND("Bacteria",C71)),ISNUMBER(FIND("Bacterium",C71)),ISNUMBER(FIND("bacterium",C71)),ISNUMBER(FIND(" coli ",C71)))</f>
        <v>0</v>
      </c>
      <c r="AG71" t="b">
        <f>OR(ISNUMBER(FIND("fungi",C71)),ISNUMBER(FIND("Fungi",C71)),ISNUMBER(FIND("fungus",C71)),ISNUMBER(FIND("Fungus",C71)),ISNUMBER(FIND("mushroom",C71)),ISNUMBER(FIND("Mushroom",C71)),ISNUMBER(FIND(" mold ",C71)))</f>
        <v>0</v>
      </c>
      <c r="AH71" t="b">
        <f>OR(ISNUMBER(FIND("Pig ",C71)),ISNUMBER(FIND("pig ",C71)),ISNUMBER(FIND("Pigs ",C71)),ISNUMBER(FIND("pigs ",C71)))</f>
        <v>0</v>
      </c>
      <c r="AI71" t="b">
        <f>OR(ISNUMBER(FIND(" C. elegans",C71)),ISNUMBER(FIND("Caenorhabditis elegans",C71)),ISNUMBER(FIND("earthworms",C71)),ISNUMBER(FIND(" Ficopomatus enigmaticus",C71)),ISNUMBER(FIND("larva",C71)),ISNUMBER(FIND("Lumbriculus variegatus",C71)),ISNUMBER(FIND("nematode",C71)))</f>
        <v>0</v>
      </c>
      <c r="AJ71" t="b">
        <f>NOT(OR(AA71,AB71,AC71,AD71,AE71,AF71,AG71,AH71,AI71))</f>
        <v>1</v>
      </c>
      <c r="AK71" t="s">
        <v>6139</v>
      </c>
      <c r="AL71" t="b">
        <f>OR(AA71,AB71,AD71,AE71,AF71,AG71,AH71,AI71)</f>
        <v>0</v>
      </c>
      <c r="AM71" t="b">
        <f>IF(Table1[[#This Row],[In vivo?]],IF(Table1[[#This Row],[Cell]],FALSE,TRUE),FALSE)</f>
        <v>0</v>
      </c>
      <c r="AN71" t="b">
        <f>AND(AC71,AL71)</f>
        <v>0</v>
      </c>
      <c r="AO71" t="b">
        <f>IF(Table1[[#This Row],[Cell]],IF(Table1[[#This Row],[In vivo?]],FALSE,TRUE),FALSE)</f>
        <v>0</v>
      </c>
      <c r="AP71" t="b">
        <f>NOT(OR(Table1[[#This Row],[In vivo?]],Table1[[#This Row],[Only in Cell]]))</f>
        <v>1</v>
      </c>
      <c r="AQ71" t="str">
        <f>IF(OR(Table1[[#This Row],[Rodents]],Table1[[#This Row],[Human]],Table1[[#This Row],[Pig]]),OR(ISNUMBER(FIND("pulmonary",C71)),ISNUMBER(FIND("lung",C71))),"NA")</f>
        <v>NA</v>
      </c>
      <c r="AR71" t="str">
        <f>IF(OR(Table1[[#This Row],[Rodents]],Table1[[#This Row],[Human]],Table1[[#This Row],[Pig]]),OR(ISNUMBER(FIND("skin",C71)),ISNUMBER(FIND("dermal",C71))),"NA")</f>
        <v>NA</v>
      </c>
      <c r="AS71" t="str">
        <f>IF(OR(Table1[[#This Row],[Rodents]],Table1[[#This Row],[Human]],Table1[[#This Row],[Pig]]),OR(ISNUMBER(FIND("liver",C71)),ISNUMBER(FIND("hepat",C71))),"NA")</f>
        <v>NA</v>
      </c>
      <c r="AT71" t="str">
        <f>IF(OR(Table1[[#This Row],[Rodents]],Table1[[#This Row],[Human]],Table1[[#This Row],[Pig]]),OR(ISNUMBER(FIND("kidney",C71)),ISNUMBER(FIND("neph",C71))),"NA")</f>
        <v>NA</v>
      </c>
      <c r="AU71" t="str">
        <f>IF(OR(Table1[[#This Row],[Rodents]],Table1[[#This Row],[Human]],Table1[[#This Row],[Pig]]),OR(ISNUMBER(FIND("brain",C71)),ISNUMBER(FIND("neur",C71)),ISNUMBER(FIND("nerv",C71))),"NA")</f>
        <v>NA</v>
      </c>
      <c r="AV71" t="str">
        <f>IF(OR(Table1[[#This Row],[Rodents]],Table1[[#This Row],[Human]],Table1[[#This Row],[Pig]]),OR(ISNUMBER(FIND("heart",C71)),ISNUMBER(FIND("cardi",C71))),"NA")</f>
        <v>NA</v>
      </c>
      <c r="AW71" t="str">
        <f>IF(OR(Table1[[#This Row],[Rodents]],Table1[[#This Row],[Human]],Table1[[#This Row],[Pig]]),OR(ISNUMBER(FIND("gastro",C71)),ISNUMBER(FIND("intesti",C71)),ISNUMBER(FIND("stomach",C71))),"NA")</f>
        <v>NA</v>
      </c>
      <c r="AX71" t="str">
        <f>IF(OR(Table1[[#This Row],[Rodents]],Table1[[#This Row],[Human]],Table1[[#This Row],[Pig]]),NOT(OR(AQ71,AR71,AS71,AT71,AU71,AV71,AW71)),"NA")</f>
        <v>NA</v>
      </c>
      <c r="AY71" t="b">
        <f>OR(ISNUMBER(FIND("SWCNT",C71)),ISNUMBER(FIND("SWNT",C71)),ISNUMBER(FIND("single-wall",C71)),ISNUMBER(FIND("single wall",C71)),ISNUMBER(FIND("Single wall",C71)),ISNUMBER(FIND("Single-wall",C71)),ISNUMBER(FIND("SWCNT",B71)),ISNUMBER(FIND("SWNT",B71)),ISNUMBER(FIND("single-wall",B71)),ISNUMBER(FIND("single wall",B71)),ISNUMBER(FIND("Single-wall",B71)),ISNUMBER(FIND("Single wall",B71)))</f>
        <v>1</v>
      </c>
      <c r="AZ71" t="b">
        <f>OR(ISNUMBER(FIND("MWCNT",C71)),ISNUMBER(FIND("MWNT",C71)),ISNUMBER(FIND("multi-wall",C71)),ISNUMBER(FIND("multi wall",C71)),ISNUMBER(FIND("multiwall",C71)),ISNUMBER(FIND("Multi-wall",C71)),ISNUMBER(FIND("Multi wall",C71)),ISNUMBER(FIND("Multiwall",C71)),ISNUMBER(FIND("MWCNT",B71)),ISNUMBER(FIND("MWNT",B71)),ISNUMBER(FIND("multi-wall",B71)),ISNUMBER(FIND("multi wall",B71)),ISNUMBER(FIND("multiwall",B71)),ISNUMBER(FIND("Multi-wall",B71)),ISNUMBER(FIND("Multi wall",B71)),ISNUMBER(FIND("Multiwall",B71)),ISNUMBER(FIND("Double-wall",B71)),ISNUMBER(FIND("Double wall",B71)),ISNUMBER(FIND("Doublewall",B71)),ISNUMBER(FIND("double-wall",B71)),ISNUMBER(FIND("double wall",B71)),ISNUMBER(FIND("doublewall",B71)))</f>
        <v>0</v>
      </c>
      <c r="BA71" t="b">
        <f>AND(Table1[[#This Row],[SWCNT]],Table1[[#This Row],[MWCNT]])</f>
        <v>0</v>
      </c>
      <c r="BB71" t="b">
        <f>IF(Table1[[#This Row],[SWCNT]]=TRUE,FALSE,IF(Table1[[#This Row],[MWCNT]]=TRUE,FALSE,TRUE))</f>
        <v>0</v>
      </c>
      <c r="BC71" s="18"/>
    </row>
    <row r="72" spans="1:55" ht="240.5">
      <c r="A72" t="s">
        <v>1556</v>
      </c>
      <c r="B72" s="2" t="s">
        <v>1557</v>
      </c>
      <c r="C72" s="16" t="s">
        <v>1558</v>
      </c>
      <c r="D72" s="17" t="s">
        <v>403</v>
      </c>
      <c r="E72" s="2">
        <v>2019</v>
      </c>
      <c r="F72" t="b">
        <f>OR(ISNUMBER(FIND("cytotoxic",C72)),ISNUMBER(FIND("Cytotoxic",C72)),ISNUMBER(FIND("cellular toxicity",C72)),ISNUMBER(FIND("cell death",C72)),ISNUMBER(FIND("viable",C72)),ISNUMBER(FIND("phytotoxic",C72)),ISNUMBER(FIND("acute toxicity",C72)),ISNUMBER(FIND("MTT",C72)),ISNUMBER(FIND("survival",C72)),ISNUMBER(FIND("prolifer",C72)),ISNUMBER(FIND("apoptosis",C72)),ISNUMBER(FIND("neurotoxic",C72)),ISNUMBER(FIND("  lysis ",C72)),ISNUMBER(FIND("necrosis",C72)),ISNUMBER(FIND("cellular death",C72))*3,ISNUMBER(FIND("LDH",C72)),ISNUMBER(FIND("Acute toxicity",C72)))</f>
        <v>0</v>
      </c>
      <c r="G72" t="b">
        <f>OR(ISNUMBER(FIND("genotoxic",C72)),ISNUMBER(FIND("genotoxicity",C72)),ISNUMBER(FIND("DNA damage",C72)),ISNUMBER(FIND("DNA",C72)),ISNUMBER(FIND("RNA",C72)),ISNUMBER(FIND("mesothelioma",C72)),ISNUMBER(FIND("carcino",C72)),ISNUMBER(FIND("mutagen",C72)),ISNUMBER(FIND("genetic",C72)))</f>
        <v>0</v>
      </c>
      <c r="H72" t="b">
        <f>OR(ISNUMBER(FIND("inflammatory",C72)),ISNUMBER(FIND("inflamm",C72)))</f>
        <v>1</v>
      </c>
      <c r="I72" t="b">
        <f>OR(ISNUMBER(FIND("immune",C72)),ISNUMBER(FIND("immunological",C72)),ISNUMBER(FIND("interleuk",C72)),ISNUMBER(FIND("platelet activation",C72)),ISNUMBER(FIND("monocyte",C72)),ISNUMBER(FIND("leukocyte",C72)),ISNUMBER(FIND("cytokine",C72)),ISNUMBER(FIND("CD4",C72)),ISNUMBER(FIND("CD8",C72)),ISNUMBER(FIND("T-cell",C72)))</f>
        <v>0</v>
      </c>
      <c r="J72" t="b">
        <f>OR(ISNUMBER(FIND("reactive oxygen",C72)),ISNUMBER(FIND("ROS",C72)),ISNUMBER(FIND("free radical",C72)),ISNUMBER(FIND("oxidative stress",C72)),ISNUMBER(FIND("peroxid",C72)),ISNUMBER(FIND("oxidative",C72)),ISNUMBER(FIND("antioxid",C72)))</f>
        <v>0</v>
      </c>
      <c r="K72" t="b">
        <f>OR(ISNUMBER(FIND("autophag",C72)))</f>
        <v>0</v>
      </c>
      <c r="L72" t="b">
        <f>OR(ISNUMBER(FIND("morpholog",C72)))</f>
        <v>0</v>
      </c>
      <c r="M72" t="b">
        <f>OR(ISNUMBER(FIND("fibrosis",C72)),ISNUMBER(FIND("Fibrosis",C72)),ISNUMBER(FIND("fibrot",C72)))</f>
        <v>1</v>
      </c>
      <c r="N72" t="b">
        <f>OR(ISNUMBER(FIND("offspring",C72)),ISNUMBER(FIND("Parental",C72)),ISNUMBER(FIND("parental",C72)),ISNUMBER(FIND("germline",C72)),ISNUMBER(FIND("reproduc",C72)),ISNUMBER(FIND("embryo",C72)))</f>
        <v>0</v>
      </c>
      <c r="O72" t="b">
        <f>OR(ISNUMBER(FIND("metabol",C72)),ISNUMBER(FIND("Metabol",C72)),ISNUMBER(FIND("digest",C72)),ISNUMBER(FIND("mitochon",C72)))</f>
        <v>0</v>
      </c>
      <c r="P72" t="b">
        <f>OR(ISNUMBER(FIND("ecotox",C72)),ISNUMBER(FIND("Ecotox",B72)),ISNUMBER(FIND("ecotox",B72)),ISNUMBER(FIND("Ecotox",C72)))</f>
        <v>0</v>
      </c>
      <c r="Q72" t="b">
        <f>OR(ISNUMBER(FIND("Bioaccum",C72)),ISNUMBER(FIND("bioaccum",C72)),ISNUMBER(FIND("accum",C72)))</f>
        <v>0</v>
      </c>
      <c r="R72" t="b">
        <f>OR(ISNUMBER(FIND("Occupation",C72)),ISNUMBER(FIND("occupation",C72)),ISNUMBER(FIND("worker",C72)),ISNUMBER(FIND("workforce",C72)))</f>
        <v>0</v>
      </c>
      <c r="S72" t="b">
        <f>NOT(OR(F72,G72,H72,I72,J72,K72,L72,M72,N72,O72,P72,Q72,R72))</f>
        <v>0</v>
      </c>
      <c r="U72" t="b">
        <f>OR(Table1[[#This Row],[Inflammation]],Table1[[#This Row],[Immune]])</f>
        <v>1</v>
      </c>
      <c r="V72" t="str">
        <f>IF(OR(Table1[[#This Row],[Rodents]],Table1[[#This Row],[Human]],Table1[[#This Row],[Pig]]),OR(ISNUMBER(FIND("intratrach",C72)),ISNUMBER(FIND("nasal ",C72)),ISNUMBER(FIND("instill",C72))),"NA")</f>
        <v>NA</v>
      </c>
      <c r="W72" t="str">
        <f>IF(OR(Table1[[#This Row],[Rodents]],Table1[[#This Row],[Human]],Table1[[#This Row],[Pig]]),OR(ISNUMBER(FIND("dermal",C72)),ISNUMBER(FIND("skin ",C72))),"NA")</f>
        <v>NA</v>
      </c>
      <c r="X72" t="str">
        <f>IF(OR(Table1[[#This Row],[Rodents]],Table1[[#This Row],[Human]],Table1[[#This Row],[Pig]]),OR(ISNUMBER(FIND("injected",C72)),ISNUMBER(FIND("periton",C72)),ISNUMBER(FIND("intrascrot",C72))),"NA")</f>
        <v>NA</v>
      </c>
      <c r="Y72" t="str">
        <f>IF(OR(Table1[[#This Row],[Rodents]],Table1[[#This Row],[Human]],Table1[[#This Row],[Pig]]),NOT(OR(Table1[[#This Row],[Inhaled/Intratracheal/intranasal]],Table1[[#This Row],[Dermal]],Table1[[#This Row],[Injected]])),"NA")</f>
        <v>NA</v>
      </c>
      <c r="AA72" t="b">
        <f>OR(ISNUMBER(FIND("fish ",C72)),ISNUMBER(FIND("Fish ",C72)),ISNUMBER(FIND("aquatic",C72)),ISNUMBER(FIND("daphnids",C72)),ISNUMBER(FIND("Carcinus maenas",C72)),ISNUMBER(FIND("Daphnia",C72)),ISNUMBER(FIND("Ruditapes philippinarum",C72)),ISNUMBER(FIND("daphnia",C72)),ISNUMBER(FIND("marine",C72)),ISNUMBER(FIND("mussel",C72)),ISNUMBER(FIND("algae",C72)),ISNUMBER(FIND("Donax faba",C72)),ISNUMBER(FIND("estuarine",C72)),ISNUMBER(FIND("snail",C72)),ISNUMBER(FIND("Prorocentrum donghaiense",C72)) )</f>
        <v>0</v>
      </c>
      <c r="AB72" t="b">
        <f>OR(ISNUMBER(FIND(" rat ",C72)),ISNUMBER(FIND(" rats ",C72)),ISNUMBER(FIND(" Rats ",C72)),ISNUMBER(FIND(" Rat ",C72)),ISNUMBER(FIND(" rat.",C72)),ISNUMBER(FIND(" rats.",C72)),ISNUMBER(FIND("mouse",C72)),ISNUMBER(FIND("mice",C72)), ISNUMBER(FIND(" Mice",C72)))</f>
        <v>0</v>
      </c>
      <c r="AC72" t="b">
        <f>OR(ISNUMBER(FIND(" cell ",C72)),ISNUMBER(FIND("fibroblast",C72)),ISNUMBER(FIND("macrophage",C72)),ISNUMBER(FIND("epithelial",C72)),ISNUMBER(FIND("endothelial",C72)),ISNUMBER(FIND("neuron",C72)),ISNUMBER(FIND(" cells ",C72)),ISNUMBER(FIND("RBC",C72)),ISNUMBER(FIND("mitochond",C72)),ISNUMBER(FIND("adipocyte",C72)),ISNUMBER(FIND("osteo",C72)),ISNUMBER(FIND("keratin",C72)),ISNUMBER(FIND(" cell's ",C72)),ISNUMBER(FIND("eukary",C72)),ISNUMBER(FIND("sperm",C72)))</f>
        <v>0</v>
      </c>
      <c r="AD72" t="b">
        <f>OR(ISNUMBER(FIND("human",B72)),ISNUMBER(FIND("workers",B72)),ISNUMBER(FIND("workforces",B72)),ISNUMBER(FIND("occupational",B72)),ISNUMBER(FIND("Case report",B72)),ISNUMBER(FIND("Workplaces",B72)),ISNUMBER(FIND("worker",B72)))</f>
        <v>0</v>
      </c>
      <c r="AE72" t="b">
        <f>OR(ISNUMBER(FIND(" plant ",C72)),ISNUMBER(FIND("Plant ",C72)),ISNUMBER(FIND("tomato",C72)),ISNUMBER(FIND("plants",C72)),ISNUMBER(FIND("Plants",C72)),ISNUMBER(FIND("algae",C72)),ISNUMBER(FIND("lettuce",C72)),ISNUMBER(FIND("green gram sprouts ",C72)),ISNUMBER(FIND("Cucurbita pepo",C72)),ISNUMBER(FIND("bean ",C72)),ISNUMBER(FIND("chloroplast",C72)),ISNUMBER(FIND("chlorophyll",C72)),ISNUMBER(FIND("seedling",C72)),ISNUMBER(FIND("canola",C72)),ISNUMBER(FIND("shoot",C72)),ISNUMBER(FIND("photosynthes",C72)),ISNUMBER(FIND(" leaves ",C72)),,ISNUMBER(FIND("agriculture",C72)),ISNUMBER(FIND(" crops ",C72)))</f>
        <v>0</v>
      </c>
      <c r="AF72" t="b">
        <f>OR(ISNUMBER(FIND("bacteria",C72)),ISNUMBER(FIND("Bacteria",C72)),ISNUMBER(FIND("Bacterium",C72)),ISNUMBER(FIND("bacterium",C72)),ISNUMBER(FIND(" coli ",C72)))</f>
        <v>0</v>
      </c>
      <c r="AG72" t="b">
        <f>OR(ISNUMBER(FIND("fungi",C72)),ISNUMBER(FIND("Fungi",C72)),ISNUMBER(FIND("fungus",C72)),ISNUMBER(FIND("Fungus",C72)),ISNUMBER(FIND("mushroom",C72)),ISNUMBER(FIND("Mushroom",C72)),ISNUMBER(FIND(" mold ",C72)))</f>
        <v>0</v>
      </c>
      <c r="AH72" t="b">
        <f>OR(ISNUMBER(FIND("Pig ",C72)),ISNUMBER(FIND("pig ",C72)),ISNUMBER(FIND("Pigs ",C72)),ISNUMBER(FIND("pigs ",C72)))</f>
        <v>0</v>
      </c>
      <c r="AI72" t="b">
        <f>OR(ISNUMBER(FIND(" C. elegans",C72)),ISNUMBER(FIND("Caenorhabditis elegans",C72)),ISNUMBER(FIND("earthworms",C72)),ISNUMBER(FIND(" Ficopomatus enigmaticus",C72)),ISNUMBER(FIND("larva",C72)),ISNUMBER(FIND("Lumbriculus variegatus",C72)),ISNUMBER(FIND("nematode",C72)))</f>
        <v>0</v>
      </c>
      <c r="AJ72" t="b">
        <f>NOT(OR(AA72,AB72,AC72,AD72,AE72,AF72,AG72,AH72,AI72))</f>
        <v>1</v>
      </c>
      <c r="AK72" t="s">
        <v>6139</v>
      </c>
      <c r="AL72" t="b">
        <f>OR(AA72,AB72,AD72,AE72,AF72,AG72,AH72,AI72)</f>
        <v>0</v>
      </c>
      <c r="AM72" t="b">
        <f>IF(Table1[[#This Row],[In vivo?]],IF(Table1[[#This Row],[Cell]],FALSE,TRUE),FALSE)</f>
        <v>0</v>
      </c>
      <c r="AN72" t="b">
        <f>AND(AC72,AL72)</f>
        <v>0</v>
      </c>
      <c r="AO72" t="b">
        <f>IF(Table1[[#This Row],[Cell]],IF(Table1[[#This Row],[In vivo?]],FALSE,TRUE),FALSE)</f>
        <v>0</v>
      </c>
      <c r="AP72" t="b">
        <f>NOT(OR(Table1[[#This Row],[In vivo?]],Table1[[#This Row],[Only in Cell]]))</f>
        <v>1</v>
      </c>
      <c r="AQ72" t="str">
        <f>IF(OR(Table1[[#This Row],[Rodents]],Table1[[#This Row],[Human]],Table1[[#This Row],[Pig]]),OR(ISNUMBER(FIND("pulmonary",C72)),ISNUMBER(FIND("lung",C72))),"NA")</f>
        <v>NA</v>
      </c>
      <c r="AR72" t="str">
        <f>IF(OR(Table1[[#This Row],[Rodents]],Table1[[#This Row],[Human]],Table1[[#This Row],[Pig]]),OR(ISNUMBER(FIND("skin",C72)),ISNUMBER(FIND("dermal",C72))),"NA")</f>
        <v>NA</v>
      </c>
      <c r="AS72" t="str">
        <f>IF(OR(Table1[[#This Row],[Rodents]],Table1[[#This Row],[Human]],Table1[[#This Row],[Pig]]),OR(ISNUMBER(FIND("liver",C72)),ISNUMBER(FIND("hepat",C72))),"NA")</f>
        <v>NA</v>
      </c>
      <c r="AT72" t="str">
        <f>IF(OR(Table1[[#This Row],[Rodents]],Table1[[#This Row],[Human]],Table1[[#This Row],[Pig]]),OR(ISNUMBER(FIND("kidney",C72)),ISNUMBER(FIND("neph",C72))),"NA")</f>
        <v>NA</v>
      </c>
      <c r="AU72" t="str">
        <f>IF(OR(Table1[[#This Row],[Rodents]],Table1[[#This Row],[Human]],Table1[[#This Row],[Pig]]),OR(ISNUMBER(FIND("brain",C72)),ISNUMBER(FIND("neur",C72)),ISNUMBER(FIND("nerv",C72))),"NA")</f>
        <v>NA</v>
      </c>
      <c r="AV72" t="str">
        <f>IF(OR(Table1[[#This Row],[Rodents]],Table1[[#This Row],[Human]],Table1[[#This Row],[Pig]]),OR(ISNUMBER(FIND("heart",C72)),ISNUMBER(FIND("cardi",C72))),"NA")</f>
        <v>NA</v>
      </c>
      <c r="AW72" t="str">
        <f>IF(OR(Table1[[#This Row],[Rodents]],Table1[[#This Row],[Human]],Table1[[#This Row],[Pig]]),OR(ISNUMBER(FIND("gastro",C72)),ISNUMBER(FIND("intesti",C72)),ISNUMBER(FIND("stomach",C72))),"NA")</f>
        <v>NA</v>
      </c>
      <c r="AX72" t="str">
        <f>IF(OR(Table1[[#This Row],[Rodents]],Table1[[#This Row],[Human]],Table1[[#This Row],[Pig]]),NOT(OR(AQ72,AR72,AS72,AT72,AU72,AV72,AW72)),"NA")</f>
        <v>NA</v>
      </c>
      <c r="AY72" t="b">
        <f>OR(ISNUMBER(FIND("SWCNT",C72)),ISNUMBER(FIND("SWNT",C72)),ISNUMBER(FIND("single-wall",C72)),ISNUMBER(FIND("single wall",C72)),ISNUMBER(FIND("Single wall",C72)),ISNUMBER(FIND("Single-wall",C72)),ISNUMBER(FIND("SWCNT",B72)),ISNUMBER(FIND("SWNT",B72)),ISNUMBER(FIND("single-wall",B72)),ISNUMBER(FIND("single wall",B72)),ISNUMBER(FIND("Single-wall",B72)),ISNUMBER(FIND("Single wall",B72)))</f>
        <v>0</v>
      </c>
      <c r="AZ72" t="b">
        <f>OR(ISNUMBER(FIND("MWCNT",C72)),ISNUMBER(FIND("MWNT",C72)),ISNUMBER(FIND("multi-wall",C72)),ISNUMBER(FIND("multi wall",C72)),ISNUMBER(FIND("multiwall",C72)),ISNUMBER(FIND("Multi-wall",C72)),ISNUMBER(FIND("Multi wall",C72)),ISNUMBER(FIND("Multiwall",C72)),ISNUMBER(FIND("MWCNT",B72)),ISNUMBER(FIND("MWNT",B72)),ISNUMBER(FIND("multi-wall",B72)),ISNUMBER(FIND("multi wall",B72)),ISNUMBER(FIND("multiwall",B72)),ISNUMBER(FIND("Multi-wall",B72)),ISNUMBER(FIND("Multi wall",B72)),ISNUMBER(FIND("Multiwall",B72)),ISNUMBER(FIND("Double-wall",B72)),ISNUMBER(FIND("Double wall",B72)),ISNUMBER(FIND("Doublewall",B72)),ISNUMBER(FIND("double-wall",B72)),ISNUMBER(FIND("double wall",B72)),ISNUMBER(FIND("doublewall",B72)))</f>
        <v>1</v>
      </c>
      <c r="BA72" t="b">
        <f>AND(Table1[[#This Row],[SWCNT]],Table1[[#This Row],[MWCNT]])</f>
        <v>0</v>
      </c>
      <c r="BB72" t="b">
        <f>IF(Table1[[#This Row],[SWCNT]]=TRUE,FALSE,IF(Table1[[#This Row],[MWCNT]]=TRUE,FALSE,TRUE))</f>
        <v>0</v>
      </c>
      <c r="BC72" s="18"/>
    </row>
    <row r="73" spans="1:55" ht="185">
      <c r="A73" t="s">
        <v>795</v>
      </c>
      <c r="B73" s="2" t="s">
        <v>797</v>
      </c>
      <c r="C73" s="16" t="s">
        <v>799</v>
      </c>
      <c r="D73" s="17" t="s">
        <v>403</v>
      </c>
      <c r="E73" s="2">
        <v>2021</v>
      </c>
      <c r="F73" t="b">
        <f>OR(ISNUMBER(FIND("cytotoxic",C73)),ISNUMBER(FIND("Cytotoxic",C73)),ISNUMBER(FIND("cellular toxicity",C73)),ISNUMBER(FIND("cell death",C73)),ISNUMBER(FIND("viable",C73)),ISNUMBER(FIND("phytotoxic",C73)),ISNUMBER(FIND("acute toxicity",C73)),ISNUMBER(FIND("MTT",C73)),ISNUMBER(FIND("survival",C73)),ISNUMBER(FIND("prolifer",C73)),ISNUMBER(FIND("apoptosis",C73)),ISNUMBER(FIND("neurotoxic",C73)),ISNUMBER(FIND("  lysis ",C73)),ISNUMBER(FIND("necrosis",C73)),ISNUMBER(FIND("cellular death",C73))*3,ISNUMBER(FIND("LDH",C73)),ISNUMBER(FIND("Acute toxicity",C73)))</f>
        <v>0</v>
      </c>
      <c r="G73" t="b">
        <f>OR(ISNUMBER(FIND("genotoxic",C73)),ISNUMBER(FIND("genotoxicity",C73)),ISNUMBER(FIND("DNA damage",C73)),ISNUMBER(FIND("DNA",C73)),ISNUMBER(FIND("RNA",C73)),ISNUMBER(FIND("mesothelioma",C73)),ISNUMBER(FIND("carcino",C73)),ISNUMBER(FIND("mutagen",C73)),ISNUMBER(FIND("genetic",C73)))</f>
        <v>0</v>
      </c>
      <c r="H73" t="b">
        <f>OR(ISNUMBER(FIND("inflammatory",C73)),ISNUMBER(FIND("inflamm",C73)))</f>
        <v>1</v>
      </c>
      <c r="I73" t="b">
        <f>OR(ISNUMBER(FIND("immune",C73)),ISNUMBER(FIND("immunological",C73)),ISNUMBER(FIND("interleuk",C73)),ISNUMBER(FIND("platelet activation",C73)),ISNUMBER(FIND("monocyte",C73)),ISNUMBER(FIND("leukocyte",C73)),ISNUMBER(FIND("cytokine",C73)),ISNUMBER(FIND("CD4",C73)),ISNUMBER(FIND("CD8",C73)),ISNUMBER(FIND("T-cell",C73)))</f>
        <v>0</v>
      </c>
      <c r="J73" t="b">
        <f>OR(ISNUMBER(FIND("reactive oxygen",C73)),ISNUMBER(FIND("ROS",C73)),ISNUMBER(FIND("free radical",C73)),ISNUMBER(FIND("oxidative stress",C73)),ISNUMBER(FIND("peroxid",C73)),ISNUMBER(FIND("oxidative",C73)),ISNUMBER(FIND("antioxid",C73)))</f>
        <v>0</v>
      </c>
      <c r="K73" t="b">
        <f>OR(ISNUMBER(FIND("autophag",C73)))</f>
        <v>0</v>
      </c>
      <c r="L73" t="b">
        <f>OR(ISNUMBER(FIND("morpholog",C73)))</f>
        <v>0</v>
      </c>
      <c r="M73" t="b">
        <f>OR(ISNUMBER(FIND("fibrosis",C73)),ISNUMBER(FIND("Fibrosis",C73)),ISNUMBER(FIND("fibrot",C73)))</f>
        <v>0</v>
      </c>
      <c r="N73" t="b">
        <f>OR(ISNUMBER(FIND("offspring",C73)),ISNUMBER(FIND("Parental",C73)),ISNUMBER(FIND("parental",C73)),ISNUMBER(FIND("germline",C73)),ISNUMBER(FIND("reproduc",C73)),ISNUMBER(FIND("embryo",C73)))</f>
        <v>0</v>
      </c>
      <c r="O73" t="b">
        <f>OR(ISNUMBER(FIND("metabol",C73)),ISNUMBER(FIND("Metabol",C73)),ISNUMBER(FIND("digest",C73)),ISNUMBER(FIND("mitochon",C73)))</f>
        <v>0</v>
      </c>
      <c r="P73" t="b">
        <f>OR(ISNUMBER(FIND("ecotox",C73)),ISNUMBER(FIND("Ecotox",B73)),ISNUMBER(FIND("ecotox",B73)),ISNUMBER(FIND("Ecotox",C73)))</f>
        <v>0</v>
      </c>
      <c r="Q73" t="b">
        <f>OR(ISNUMBER(FIND("Bioaccum",C73)),ISNUMBER(FIND("bioaccum",C73)),ISNUMBER(FIND("accum",C73)))</f>
        <v>0</v>
      </c>
      <c r="R73" t="b">
        <f>OR(ISNUMBER(FIND("Occupation",C73)),ISNUMBER(FIND("occupation",C73)),ISNUMBER(FIND("worker",C73)),ISNUMBER(FIND("workforce",C73)))</f>
        <v>1</v>
      </c>
      <c r="S73" t="b">
        <f>NOT(OR(F73,G73,H73,I73,J73,K73,L73,M73,N73,O73,P73,Q73,R73))</f>
        <v>0</v>
      </c>
      <c r="U73" t="b">
        <f>OR(Table1[[#This Row],[Inflammation]],Table1[[#This Row],[Immune]])</f>
        <v>1</v>
      </c>
      <c r="V73" t="str">
        <f>IF(OR(Table1[[#This Row],[Rodents]],Table1[[#This Row],[Human]],Table1[[#This Row],[Pig]]),OR(ISNUMBER(FIND("intratrach",C73)),ISNUMBER(FIND("nasal ",C73)),ISNUMBER(FIND("instill",C73))),"NA")</f>
        <v>NA</v>
      </c>
      <c r="W73" t="str">
        <f>IF(OR(Table1[[#This Row],[Rodents]],Table1[[#This Row],[Human]],Table1[[#This Row],[Pig]]),OR(ISNUMBER(FIND("dermal",C73)),ISNUMBER(FIND("skin ",C73))),"NA")</f>
        <v>NA</v>
      </c>
      <c r="X73" t="str">
        <f>IF(OR(Table1[[#This Row],[Rodents]],Table1[[#This Row],[Human]],Table1[[#This Row],[Pig]]),OR(ISNUMBER(FIND("injected",C73)),ISNUMBER(FIND("periton",C73)),ISNUMBER(FIND("intrascrot",C73))),"NA")</f>
        <v>NA</v>
      </c>
      <c r="Y73" t="str">
        <f>IF(OR(Table1[[#This Row],[Rodents]],Table1[[#This Row],[Human]],Table1[[#This Row],[Pig]]),NOT(OR(Table1[[#This Row],[Inhaled/Intratracheal/intranasal]],Table1[[#This Row],[Dermal]],Table1[[#This Row],[Injected]])),"NA")</f>
        <v>NA</v>
      </c>
      <c r="AA73" t="b">
        <f>OR(ISNUMBER(FIND("fish ",C73)),ISNUMBER(FIND("Fish ",C73)),ISNUMBER(FIND("aquatic",C73)),ISNUMBER(FIND("daphnids",C73)),ISNUMBER(FIND("Carcinus maenas",C73)),ISNUMBER(FIND("Daphnia",C73)),ISNUMBER(FIND("Ruditapes philippinarum",C73)),ISNUMBER(FIND("daphnia",C73)),ISNUMBER(FIND("marine",C73)),ISNUMBER(FIND("mussel",C73)),ISNUMBER(FIND("algae",C73)),ISNUMBER(FIND("Donax faba",C73)),ISNUMBER(FIND("estuarine",C73)),ISNUMBER(FIND("snail",C73)),ISNUMBER(FIND("Prorocentrum donghaiense",C73)) )</f>
        <v>0</v>
      </c>
      <c r="AB73" t="b">
        <f>OR(ISNUMBER(FIND(" rat ",C73)),ISNUMBER(FIND(" rats ",C73)),ISNUMBER(FIND(" Rats ",C73)),ISNUMBER(FIND(" Rat ",C73)),ISNUMBER(FIND(" rat.",C73)),ISNUMBER(FIND(" rats.",C73)),ISNUMBER(FIND("mouse",C73)),ISNUMBER(FIND("mice",C73)), ISNUMBER(FIND(" Mice",C73)))</f>
        <v>0</v>
      </c>
      <c r="AC73" t="b">
        <f>OR(ISNUMBER(FIND(" cell ",C73)),ISNUMBER(FIND("fibroblast",C73)),ISNUMBER(FIND("macrophage",C73)),ISNUMBER(FIND("epithelial",C73)),ISNUMBER(FIND("endothelial",C73)),ISNUMBER(FIND("neuron",C73)),ISNUMBER(FIND(" cells ",C73)),ISNUMBER(FIND("RBC",C73)),ISNUMBER(FIND("mitochond",C73)),ISNUMBER(FIND("adipocyte",C73)),ISNUMBER(FIND("osteo",C73)),ISNUMBER(FIND("keratin",C73)),ISNUMBER(FIND(" cell's ",C73)),ISNUMBER(FIND("eukary",C73)),ISNUMBER(FIND("sperm",C73)))</f>
        <v>0</v>
      </c>
      <c r="AD73" t="b">
        <f>OR(ISNUMBER(FIND("human",B73)),ISNUMBER(FIND("workers",B73)),ISNUMBER(FIND("workforces",B73)),ISNUMBER(FIND("occupational",B73)),ISNUMBER(FIND("Case report",B73)),ISNUMBER(FIND("Workplaces",B73)),ISNUMBER(FIND("worker",B73)))</f>
        <v>0</v>
      </c>
      <c r="AE73" t="b">
        <f>OR(ISNUMBER(FIND(" plant ",C73)),ISNUMBER(FIND("Plant ",C73)),ISNUMBER(FIND("tomato",C73)),ISNUMBER(FIND("plants",C73)),ISNUMBER(FIND("Plants",C73)),ISNUMBER(FIND("algae",C73)),ISNUMBER(FIND("lettuce",C73)),ISNUMBER(FIND("green gram sprouts ",C73)),ISNUMBER(FIND("Cucurbita pepo",C73)),ISNUMBER(FIND("bean ",C73)),ISNUMBER(FIND("chloroplast",C73)),ISNUMBER(FIND("chlorophyll",C73)),ISNUMBER(FIND("seedling",C73)),ISNUMBER(FIND("canola",C73)),ISNUMBER(FIND("shoot",C73)),ISNUMBER(FIND("photosynthes",C73)),ISNUMBER(FIND(" leaves ",C73)),,ISNUMBER(FIND("agriculture",C73)),ISNUMBER(FIND(" crops ",C73)))</f>
        <v>0</v>
      </c>
      <c r="AF73" t="b">
        <f>OR(ISNUMBER(FIND("bacteria",C73)),ISNUMBER(FIND("Bacteria",C73)),ISNUMBER(FIND("Bacterium",C73)),ISNUMBER(FIND("bacterium",C73)),ISNUMBER(FIND(" coli ",C73)))</f>
        <v>0</v>
      </c>
      <c r="AG73" t="b">
        <f>OR(ISNUMBER(FIND("fungi",C73)),ISNUMBER(FIND("Fungi",C73)),ISNUMBER(FIND("fungus",C73)),ISNUMBER(FIND("Fungus",C73)),ISNUMBER(FIND("mushroom",C73)),ISNUMBER(FIND("Mushroom",C73)),ISNUMBER(FIND(" mold ",C73)))</f>
        <v>0</v>
      </c>
      <c r="AH73" t="b">
        <f>OR(ISNUMBER(FIND("Pig ",C73)),ISNUMBER(FIND("pig ",C73)),ISNUMBER(FIND("Pigs ",C73)),ISNUMBER(FIND("pigs ",C73)))</f>
        <v>0</v>
      </c>
      <c r="AI73" t="b">
        <f>OR(ISNUMBER(FIND(" C. elegans",C73)),ISNUMBER(FIND("Caenorhabditis elegans",C73)),ISNUMBER(FIND("earthworms",C73)),ISNUMBER(FIND(" Ficopomatus enigmaticus",C73)),ISNUMBER(FIND("larva",C73)),ISNUMBER(FIND("Lumbriculus variegatus",C73)),ISNUMBER(FIND("nematode",C73)))</f>
        <v>0</v>
      </c>
      <c r="AJ73" t="b">
        <f>NOT(OR(AA73,AB73,AC73,AD73,AE73,AF73,AG73,AH73,AI73))</f>
        <v>1</v>
      </c>
      <c r="AK73" t="s">
        <v>6114</v>
      </c>
      <c r="AL73" t="b">
        <f>OR(AA73,AB73,AD73,AE73,AF73,AG73,AH73,AI73)</f>
        <v>0</v>
      </c>
      <c r="AM73" t="b">
        <f>IF(Table1[[#This Row],[In vivo?]],IF(Table1[[#This Row],[Cell]],FALSE,TRUE),FALSE)</f>
        <v>0</v>
      </c>
      <c r="AN73" t="b">
        <f>AND(AC73,AL73)</f>
        <v>0</v>
      </c>
      <c r="AO73" t="b">
        <f>IF(Table1[[#This Row],[Cell]],IF(Table1[[#This Row],[In vivo?]],FALSE,TRUE),FALSE)</f>
        <v>0</v>
      </c>
      <c r="AP73" t="b">
        <f>NOT(OR(Table1[[#This Row],[In vivo?]],Table1[[#This Row],[Only in Cell]]))</f>
        <v>1</v>
      </c>
      <c r="AQ73" t="str">
        <f>IF(OR(Table1[[#This Row],[Rodents]],Table1[[#This Row],[Human]],Table1[[#This Row],[Pig]]),OR(ISNUMBER(FIND("pulmonary",C73)),ISNUMBER(FIND("lung",C73))),"NA")</f>
        <v>NA</v>
      </c>
      <c r="AR73" t="str">
        <f>IF(OR(Table1[[#This Row],[Rodents]],Table1[[#This Row],[Human]],Table1[[#This Row],[Pig]]),OR(ISNUMBER(FIND("skin",C73)),ISNUMBER(FIND("dermal",C73))),"NA")</f>
        <v>NA</v>
      </c>
      <c r="AS73" t="str">
        <f>IF(OR(Table1[[#This Row],[Rodents]],Table1[[#This Row],[Human]],Table1[[#This Row],[Pig]]),OR(ISNUMBER(FIND("liver",C73)),ISNUMBER(FIND("hepat",C73))),"NA")</f>
        <v>NA</v>
      </c>
      <c r="AT73" t="str">
        <f>IF(OR(Table1[[#This Row],[Rodents]],Table1[[#This Row],[Human]],Table1[[#This Row],[Pig]]),OR(ISNUMBER(FIND("kidney",C73)),ISNUMBER(FIND("neph",C73))),"NA")</f>
        <v>NA</v>
      </c>
      <c r="AU73" t="str">
        <f>IF(OR(Table1[[#This Row],[Rodents]],Table1[[#This Row],[Human]],Table1[[#This Row],[Pig]]),OR(ISNUMBER(FIND("brain",C73)),ISNUMBER(FIND("neur",C73)),ISNUMBER(FIND("nerv",C73))),"NA")</f>
        <v>NA</v>
      </c>
      <c r="AV73" t="str">
        <f>IF(OR(Table1[[#This Row],[Rodents]],Table1[[#This Row],[Human]],Table1[[#This Row],[Pig]]),OR(ISNUMBER(FIND("heart",C73)),ISNUMBER(FIND("cardi",C73))),"NA")</f>
        <v>NA</v>
      </c>
      <c r="AW73" t="str">
        <f>IF(OR(Table1[[#This Row],[Rodents]],Table1[[#This Row],[Human]],Table1[[#This Row],[Pig]]),OR(ISNUMBER(FIND("gastro",C73)),ISNUMBER(FIND("intesti",C73)),ISNUMBER(FIND("stomach",C73))),"NA")</f>
        <v>NA</v>
      </c>
      <c r="AX73" t="str">
        <f>IF(OR(Table1[[#This Row],[Rodents]],Table1[[#This Row],[Human]],Table1[[#This Row],[Pig]]),NOT(OR(AQ73,AR73,AS73,AT73,AU73,AV73,AW73)),"NA")</f>
        <v>NA</v>
      </c>
      <c r="AY73" t="b">
        <f>OR(ISNUMBER(FIND("SWCNT",C73)),ISNUMBER(FIND("SWNT",C73)),ISNUMBER(FIND("single-wall",C73)),ISNUMBER(FIND("single wall",C73)),ISNUMBER(FIND("Single wall",C73)),ISNUMBER(FIND("Single-wall",C73)),ISNUMBER(FIND("SWCNT",B73)),ISNUMBER(FIND("SWNT",B73)),ISNUMBER(FIND("single-wall",B73)),ISNUMBER(FIND("single wall",B73)),ISNUMBER(FIND("Single-wall",B73)),ISNUMBER(FIND("Single wall",B73)))</f>
        <v>0</v>
      </c>
      <c r="AZ73" t="b">
        <f>OR(ISNUMBER(FIND("MWCNT",C73)),ISNUMBER(FIND("MWNT",C73)),ISNUMBER(FIND("multi-wall",C73)),ISNUMBER(FIND("multi wall",C73)),ISNUMBER(FIND("multiwall",C73)),ISNUMBER(FIND("Multi-wall",C73)),ISNUMBER(FIND("Multi wall",C73)),ISNUMBER(FIND("Multiwall",C73)),ISNUMBER(FIND("MWCNT",B73)),ISNUMBER(FIND("MWNT",B73)),ISNUMBER(FIND("multi-wall",B73)),ISNUMBER(FIND("multi wall",B73)),ISNUMBER(FIND("multiwall",B73)),ISNUMBER(FIND("Multi-wall",B73)),ISNUMBER(FIND("Multi wall",B73)),ISNUMBER(FIND("Multiwall",B73)),ISNUMBER(FIND("Double-wall",B73)),ISNUMBER(FIND("Double wall",B73)),ISNUMBER(FIND("Doublewall",B73)),ISNUMBER(FIND("double-wall",B73)),ISNUMBER(FIND("double wall",B73)),ISNUMBER(FIND("doublewall",B73)))</f>
        <v>0</v>
      </c>
      <c r="BA73" t="b">
        <f>AND(Table1[[#This Row],[SWCNT]],Table1[[#This Row],[MWCNT]])</f>
        <v>0</v>
      </c>
      <c r="BB73" t="b">
        <f>IF(Table1[[#This Row],[SWCNT]]=TRUE,FALSE,IF(Table1[[#This Row],[MWCNT]]=TRUE,FALSE,TRUE))</f>
        <v>1</v>
      </c>
      <c r="BC73" s="18"/>
    </row>
    <row r="74" spans="1:55" ht="166.5">
      <c r="A74" t="s">
        <v>650</v>
      </c>
      <c r="B74" s="2" t="s">
        <v>651</v>
      </c>
      <c r="C74" s="16" t="s">
        <v>652</v>
      </c>
      <c r="D74" s="17" t="s">
        <v>653</v>
      </c>
      <c r="E74" s="2">
        <v>2021</v>
      </c>
      <c r="F74" t="b">
        <f>OR(ISNUMBER(FIND("cytotoxic",C74)),ISNUMBER(FIND("Cytotoxic",C74)),ISNUMBER(FIND("cellular toxicity",C74)),ISNUMBER(FIND("cell death",C74)),ISNUMBER(FIND("viable",C74)),ISNUMBER(FIND("phytotoxic",C74)),ISNUMBER(FIND("acute toxicity",C74)),ISNUMBER(FIND("MTT",C74)),ISNUMBER(FIND("survival",C74)),ISNUMBER(FIND("prolifer",C74)),ISNUMBER(FIND("apoptosis",C74)),ISNUMBER(FIND("neurotoxic",C74)),ISNUMBER(FIND("  lysis ",C74)),ISNUMBER(FIND("necrosis",C74)),ISNUMBER(FIND("cellular death",C74))*3,ISNUMBER(FIND("LDH",C74)),ISNUMBER(FIND("Acute toxicity",C74)))</f>
        <v>0</v>
      </c>
      <c r="G74" t="b">
        <f>OR(ISNUMBER(FIND("genotoxic",C74)),ISNUMBER(FIND("genotoxicity",C74)),ISNUMBER(FIND("DNA damage",C74)),ISNUMBER(FIND("DNA",C74)),ISNUMBER(FIND("RNA",C74)),ISNUMBER(FIND("mesothelioma",C74)),ISNUMBER(FIND("carcino",C74)),ISNUMBER(FIND("mutagen",C74)),ISNUMBER(FIND("genetic",C74)))</f>
        <v>1</v>
      </c>
      <c r="H74" t="b">
        <f>OR(ISNUMBER(FIND("inflammatory",C74)),ISNUMBER(FIND("inflamm",C74)))</f>
        <v>1</v>
      </c>
      <c r="I74" t="b">
        <f>OR(ISNUMBER(FIND("immune",C74)),ISNUMBER(FIND("immunological",C74)),ISNUMBER(FIND("interleuk",C74)),ISNUMBER(FIND("platelet activation",C74)),ISNUMBER(FIND("monocyte",C74)),ISNUMBER(FIND("leukocyte",C74)),ISNUMBER(FIND("cytokine",C74)),ISNUMBER(FIND("CD4",C74)),ISNUMBER(FIND("CD8",C74)),ISNUMBER(FIND("T-cell",C74)))</f>
        <v>1</v>
      </c>
      <c r="J74" t="b">
        <f>OR(ISNUMBER(FIND("reactive oxygen",C74)),ISNUMBER(FIND("ROS",C74)),ISNUMBER(FIND("free radical",C74)),ISNUMBER(FIND("oxidative stress",C74)),ISNUMBER(FIND("peroxid",C74)),ISNUMBER(FIND("oxidative",C74)),ISNUMBER(FIND("antioxid",C74)))</f>
        <v>0</v>
      </c>
      <c r="K74" t="b">
        <f>OR(ISNUMBER(FIND("autophag",C74)))</f>
        <v>0</v>
      </c>
      <c r="L74" t="b">
        <f>OR(ISNUMBER(FIND("morpholog",C74)))</f>
        <v>0</v>
      </c>
      <c r="M74" t="b">
        <f>OR(ISNUMBER(FIND("fibrosis",C74)),ISNUMBER(FIND("Fibrosis",C74)),ISNUMBER(FIND("fibrot",C74)))</f>
        <v>1</v>
      </c>
      <c r="N74" t="b">
        <f>OR(ISNUMBER(FIND("offspring",C74)),ISNUMBER(FIND("Parental",C74)),ISNUMBER(FIND("parental",C74)),ISNUMBER(FIND("germline",C74)),ISNUMBER(FIND("reproduc",C74)),ISNUMBER(FIND("embryo",C74)))</f>
        <v>0</v>
      </c>
      <c r="O74" t="b">
        <f>OR(ISNUMBER(FIND("metabol",C74)),ISNUMBER(FIND("Metabol",C74)),ISNUMBER(FIND("digest",C74)),ISNUMBER(FIND("mitochon",C74)))</f>
        <v>0</v>
      </c>
      <c r="P74" t="b">
        <f>OR(ISNUMBER(FIND("ecotox",C74)),ISNUMBER(FIND("Ecotox",B74)),ISNUMBER(FIND("ecotox",B74)),ISNUMBER(FIND("Ecotox",C74)))</f>
        <v>0</v>
      </c>
      <c r="Q74" t="b">
        <f>OR(ISNUMBER(FIND("Bioaccum",C74)),ISNUMBER(FIND("bioaccum",C74)),ISNUMBER(FIND("accum",C74)))</f>
        <v>0</v>
      </c>
      <c r="R74" t="b">
        <f>OR(ISNUMBER(FIND("Occupation",C74)),ISNUMBER(FIND("occupation",C74)),ISNUMBER(FIND("worker",C74)),ISNUMBER(FIND("workforce",C74)))</f>
        <v>0</v>
      </c>
      <c r="S74" t="b">
        <f>NOT(OR(F74,G74,H74,I74,J74,K74,L74,M74,N74,O74,P74,Q74,R74))</f>
        <v>0</v>
      </c>
      <c r="U74" t="b">
        <f>OR(Table1[[#This Row],[Inflammation]],Table1[[#This Row],[Immune]])</f>
        <v>1</v>
      </c>
      <c r="V74" t="str">
        <f>IF(OR(Table1[[#This Row],[Rodents]],Table1[[#This Row],[Human]],Table1[[#This Row],[Pig]]),OR(ISNUMBER(FIND("intratrach",C74)),ISNUMBER(FIND("nasal ",C74)),ISNUMBER(FIND("instill",C74))),"NA")</f>
        <v>NA</v>
      </c>
      <c r="W74" t="str">
        <f>IF(OR(Table1[[#This Row],[Rodents]],Table1[[#This Row],[Human]],Table1[[#This Row],[Pig]]),OR(ISNUMBER(FIND("dermal",C74)),ISNUMBER(FIND("skin ",C74))),"NA")</f>
        <v>NA</v>
      </c>
      <c r="X74" t="str">
        <f>IF(OR(Table1[[#This Row],[Rodents]],Table1[[#This Row],[Human]],Table1[[#This Row],[Pig]]),OR(ISNUMBER(FIND("injected",C74)),ISNUMBER(FIND("periton",C74)),ISNUMBER(FIND("intrascrot",C74))),"NA")</f>
        <v>NA</v>
      </c>
      <c r="Y74" t="str">
        <f>IF(OR(Table1[[#This Row],[Rodents]],Table1[[#This Row],[Human]],Table1[[#This Row],[Pig]]),NOT(OR(Table1[[#This Row],[Inhaled/Intratracheal/intranasal]],Table1[[#This Row],[Dermal]],Table1[[#This Row],[Injected]])),"NA")</f>
        <v>NA</v>
      </c>
      <c r="AA74" t="b">
        <f>OR(ISNUMBER(FIND("fish ",C74)),ISNUMBER(FIND("Fish ",C74)),ISNUMBER(FIND("aquatic",C74)),ISNUMBER(FIND("daphnids",C74)),ISNUMBER(FIND("Carcinus maenas",C74)),ISNUMBER(FIND("Daphnia",C74)),ISNUMBER(FIND("Ruditapes philippinarum",C74)),ISNUMBER(FIND("daphnia",C74)),ISNUMBER(FIND("marine",C74)),ISNUMBER(FIND("mussel",C74)),ISNUMBER(FIND("algae",C74)),ISNUMBER(FIND("Donax faba",C74)),ISNUMBER(FIND("estuarine",C74)),ISNUMBER(FIND("snail",C74)),ISNUMBER(FIND("Prorocentrum donghaiense",C74)) )</f>
        <v>0</v>
      </c>
      <c r="AB74" t="b">
        <f>OR(ISNUMBER(FIND(" rat ",C74)),ISNUMBER(FIND(" rats ",C74)),ISNUMBER(FIND(" Rats ",C74)),ISNUMBER(FIND(" Rat ",C74)),ISNUMBER(FIND(" rat.",C74)),ISNUMBER(FIND(" rats.",C74)),ISNUMBER(FIND("mouse",C74)),ISNUMBER(FIND("mice",C74)), ISNUMBER(FIND(" Mice",C74)))</f>
        <v>0</v>
      </c>
      <c r="AC74" t="b">
        <f>OR(ISNUMBER(FIND(" cell ",C74)),ISNUMBER(FIND("fibroblast",C74)),ISNUMBER(FIND("macrophage",C74)),ISNUMBER(FIND("epithelial",C74)),ISNUMBER(FIND("endothelial",C74)),ISNUMBER(FIND("neuron",C74)),ISNUMBER(FIND(" cells ",C74)),ISNUMBER(FIND("RBC",C74)),ISNUMBER(FIND("mitochond",C74)),ISNUMBER(FIND("adipocyte",C74)),ISNUMBER(FIND("osteo",C74)),ISNUMBER(FIND("keratin",C74)),ISNUMBER(FIND(" cell's ",C74)),ISNUMBER(FIND("eukary",C74)),ISNUMBER(FIND("sperm",C74)))</f>
        <v>0</v>
      </c>
      <c r="AD74" t="b">
        <f>OR(ISNUMBER(FIND("human",B74)),ISNUMBER(FIND("workers",B74)),ISNUMBER(FIND("workforces",B74)),ISNUMBER(FIND("occupational",B74)),ISNUMBER(FIND("Case report",B74)),ISNUMBER(FIND("Workplaces",B74)),ISNUMBER(FIND("worker",B74)))</f>
        <v>0</v>
      </c>
      <c r="AE74" t="b">
        <f>OR(ISNUMBER(FIND(" plant ",C74)),ISNUMBER(FIND("Plant ",C74)),ISNUMBER(FIND("tomato",C74)),ISNUMBER(FIND("plants",C74)),ISNUMBER(FIND("Plants",C74)),ISNUMBER(FIND("algae",C74)),ISNUMBER(FIND("lettuce",C74)),ISNUMBER(FIND("green gram sprouts ",C74)),ISNUMBER(FIND("Cucurbita pepo",C74)),ISNUMBER(FIND("bean ",C74)),ISNUMBER(FIND("chloroplast",C74)),ISNUMBER(FIND("chlorophyll",C74)),ISNUMBER(FIND("seedling",C74)),ISNUMBER(FIND("canola",C74)),ISNUMBER(FIND("shoot",C74)),ISNUMBER(FIND("photosynthes",C74)),ISNUMBER(FIND(" leaves ",C74)),,ISNUMBER(FIND("agriculture",C74)),ISNUMBER(FIND(" crops ",C74)))</f>
        <v>0</v>
      </c>
      <c r="AF74" t="b">
        <f>OR(ISNUMBER(FIND("bacteria",C74)),ISNUMBER(FIND("Bacteria",C74)),ISNUMBER(FIND("Bacterium",C74)),ISNUMBER(FIND("bacterium",C74)),ISNUMBER(FIND(" coli ",C74)))</f>
        <v>0</v>
      </c>
      <c r="AG74" t="b">
        <f>OR(ISNUMBER(FIND("fungi",C74)),ISNUMBER(FIND("Fungi",C74)),ISNUMBER(FIND("fungus",C74)),ISNUMBER(FIND("Fungus",C74)),ISNUMBER(FIND("mushroom",C74)),ISNUMBER(FIND("Mushroom",C74)),ISNUMBER(FIND(" mold ",C74)))</f>
        <v>0</v>
      </c>
      <c r="AH74" t="b">
        <f>OR(ISNUMBER(FIND("Pig ",C74)),ISNUMBER(FIND("pig ",C74)),ISNUMBER(FIND("Pigs ",C74)),ISNUMBER(FIND("pigs ",C74)))</f>
        <v>0</v>
      </c>
      <c r="AI74" t="b">
        <f>OR(ISNUMBER(FIND(" C. elegans",C74)),ISNUMBER(FIND("Caenorhabditis elegans",C74)),ISNUMBER(FIND("earthworms",C74)),ISNUMBER(FIND(" Ficopomatus enigmaticus",C74)),ISNUMBER(FIND("larva",C74)),ISNUMBER(FIND("Lumbriculus variegatus",C74)),ISNUMBER(FIND("nematode",C74)))</f>
        <v>0</v>
      </c>
      <c r="AJ74" t="b">
        <f>NOT(OR(AA74,AB74,AC74,AD74,AE74,AF74,AG74,AH74,AI74))</f>
        <v>1</v>
      </c>
      <c r="AL74" t="b">
        <f>OR(AA74,AB74,AD74,AE74,AF74,AG74,AH74,AI74)</f>
        <v>0</v>
      </c>
      <c r="AM74" t="b">
        <f>IF(Table1[[#This Row],[In vivo?]],IF(Table1[[#This Row],[Cell]],FALSE,TRUE),FALSE)</f>
        <v>0</v>
      </c>
      <c r="AN74" t="b">
        <f>AND(AC74,AL74)</f>
        <v>0</v>
      </c>
      <c r="AO74" t="b">
        <f>IF(Table1[[#This Row],[Cell]],IF(Table1[[#This Row],[In vivo?]],FALSE,TRUE),FALSE)</f>
        <v>0</v>
      </c>
      <c r="AP74" t="b">
        <f>NOT(OR(Table1[[#This Row],[In vivo?]],Table1[[#This Row],[Only in Cell]]))</f>
        <v>1</v>
      </c>
      <c r="AQ74" t="str">
        <f>IF(OR(Table1[[#This Row],[Rodents]],Table1[[#This Row],[Human]],Table1[[#This Row],[Pig]]),OR(ISNUMBER(FIND("pulmonary",C74)),ISNUMBER(FIND("lung",C74))),"NA")</f>
        <v>NA</v>
      </c>
      <c r="AR74" t="str">
        <f>IF(OR(Table1[[#This Row],[Rodents]],Table1[[#This Row],[Human]],Table1[[#This Row],[Pig]]),OR(ISNUMBER(FIND("skin",C74)),ISNUMBER(FIND("dermal",C74))),"NA")</f>
        <v>NA</v>
      </c>
      <c r="AS74" t="str">
        <f>IF(OR(Table1[[#This Row],[Rodents]],Table1[[#This Row],[Human]],Table1[[#This Row],[Pig]]),OR(ISNUMBER(FIND("liver",C74)),ISNUMBER(FIND("hepat",C74))),"NA")</f>
        <v>NA</v>
      </c>
      <c r="AT74" t="str">
        <f>IF(OR(Table1[[#This Row],[Rodents]],Table1[[#This Row],[Human]],Table1[[#This Row],[Pig]]),OR(ISNUMBER(FIND("kidney",C74)),ISNUMBER(FIND("neph",C74))),"NA")</f>
        <v>NA</v>
      </c>
      <c r="AU74" t="str">
        <f>IF(OR(Table1[[#This Row],[Rodents]],Table1[[#This Row],[Human]],Table1[[#This Row],[Pig]]),OR(ISNUMBER(FIND("brain",C74)),ISNUMBER(FIND("neur",C74)),ISNUMBER(FIND("nerv",C74))),"NA")</f>
        <v>NA</v>
      </c>
      <c r="AV74" t="str">
        <f>IF(OR(Table1[[#This Row],[Rodents]],Table1[[#This Row],[Human]],Table1[[#This Row],[Pig]]),OR(ISNUMBER(FIND("heart",C74)),ISNUMBER(FIND("cardi",C74))),"NA")</f>
        <v>NA</v>
      </c>
      <c r="AW74" t="str">
        <f>IF(OR(Table1[[#This Row],[Rodents]],Table1[[#This Row],[Human]],Table1[[#This Row],[Pig]]),OR(ISNUMBER(FIND("gastro",C74)),ISNUMBER(FIND("intesti",C74)),ISNUMBER(FIND("stomach",C74))),"NA")</f>
        <v>NA</v>
      </c>
      <c r="AX74" t="str">
        <f>IF(OR(Table1[[#This Row],[Rodents]],Table1[[#This Row],[Human]],Table1[[#This Row],[Pig]]),NOT(OR(AQ74,AR74,AS74,AT74,AU74,AV74,AW74)),"NA")</f>
        <v>NA</v>
      </c>
      <c r="AY74" t="b">
        <f>OR(ISNUMBER(FIND("SWCNT",C74)),ISNUMBER(FIND("SWNT",C74)),ISNUMBER(FIND("single-wall",C74)),ISNUMBER(FIND("single wall",C74)),ISNUMBER(FIND("Single wall",C74)),ISNUMBER(FIND("Single-wall",C74)),ISNUMBER(FIND("SWCNT",B74)),ISNUMBER(FIND("SWNT",B74)),ISNUMBER(FIND("single-wall",B74)),ISNUMBER(FIND("single wall",B74)),ISNUMBER(FIND("Single-wall",B74)),ISNUMBER(FIND("Single wall",B74)))</f>
        <v>0</v>
      </c>
      <c r="AZ74" t="b">
        <f>OR(ISNUMBER(FIND("MWCNT",C74)),ISNUMBER(FIND("MWNT",C74)),ISNUMBER(FIND("multi-wall",C74)),ISNUMBER(FIND("multi wall",C74)),ISNUMBER(FIND("multiwall",C74)),ISNUMBER(FIND("Multi-wall",C74)),ISNUMBER(FIND("Multi wall",C74)),ISNUMBER(FIND("Multiwall",C74)),ISNUMBER(FIND("MWCNT",B74)),ISNUMBER(FIND("MWNT",B74)),ISNUMBER(FIND("multi-wall",B74)),ISNUMBER(FIND("multi wall",B74)),ISNUMBER(FIND("multiwall",B74)),ISNUMBER(FIND("Multi-wall",B74)),ISNUMBER(FIND("Multi wall",B74)),ISNUMBER(FIND("Multiwall",B74)),ISNUMBER(FIND("Double-wall",B74)),ISNUMBER(FIND("Double wall",B74)),ISNUMBER(FIND("Doublewall",B74)),ISNUMBER(FIND("double-wall",B74)),ISNUMBER(FIND("double wall",B74)),ISNUMBER(FIND("doublewall",B74)))</f>
        <v>1</v>
      </c>
      <c r="BA74" t="b">
        <f>AND(Table1[[#This Row],[SWCNT]],Table1[[#This Row],[MWCNT]])</f>
        <v>0</v>
      </c>
      <c r="BB74" t="b">
        <f>IF(Table1[[#This Row],[SWCNT]]=TRUE,FALSE,IF(Table1[[#This Row],[MWCNT]]=TRUE,FALSE,TRUE))</f>
        <v>0</v>
      </c>
      <c r="BC74" s="18"/>
    </row>
    <row r="75" spans="1:55" ht="351.5">
      <c r="A75" t="s">
        <v>377</v>
      </c>
      <c r="B75" s="2" t="s">
        <v>379</v>
      </c>
      <c r="C75" s="16" t="s">
        <v>381</v>
      </c>
      <c r="D75" s="17" t="s">
        <v>42</v>
      </c>
      <c r="E75" s="2">
        <v>2022</v>
      </c>
      <c r="F75" t="b">
        <f>OR(ISNUMBER(FIND("cytotoxic",C75)),ISNUMBER(FIND("Cytotoxic",C75)),ISNUMBER(FIND("cellular toxicity",C75)),ISNUMBER(FIND("cell death",C75)),ISNUMBER(FIND("viable",C75)),ISNUMBER(FIND("phytotoxic",C75)),ISNUMBER(FIND("acute toxicity",C75)),ISNUMBER(FIND("MTT",C75)),ISNUMBER(FIND("survival",C75)),ISNUMBER(FIND("prolifer",C75)),ISNUMBER(FIND("apoptosis",C75)),ISNUMBER(FIND("neurotoxic",C75)),ISNUMBER(FIND("  lysis ",C75)),ISNUMBER(FIND("necrosis",C75)),ISNUMBER(FIND("cellular death",C75))*3,ISNUMBER(FIND("LDH",C75)),ISNUMBER(FIND("Acute toxicity",C75)))</f>
        <v>0</v>
      </c>
      <c r="G75" t="b">
        <f>OR(ISNUMBER(FIND("genotoxic",C75)),ISNUMBER(FIND("genotoxicity",C75)),ISNUMBER(FIND("DNA damage",C75)),ISNUMBER(FIND("DNA",C75)),ISNUMBER(FIND("RNA",C75)),ISNUMBER(FIND("mesothelioma",C75)),ISNUMBER(FIND("carcino",C75)),ISNUMBER(FIND("mutagen",C75)),ISNUMBER(FIND("genetic",C75)))</f>
        <v>1</v>
      </c>
      <c r="H75" t="b">
        <f>OR(ISNUMBER(FIND("inflammatory",C75)),ISNUMBER(FIND("inflamm",C75)))</f>
        <v>1</v>
      </c>
      <c r="I75" t="b">
        <f>OR(ISNUMBER(FIND("immune",C75)),ISNUMBER(FIND("immunological",C75)),ISNUMBER(FIND("interleuk",C75)),ISNUMBER(FIND("platelet activation",C75)),ISNUMBER(FIND("monocyte",C75)),ISNUMBER(FIND("leukocyte",C75)),ISNUMBER(FIND("cytokine",C75)),ISNUMBER(FIND("CD4",C75)),ISNUMBER(FIND("CD8",C75)),ISNUMBER(FIND("T-cell",C75)))</f>
        <v>1</v>
      </c>
      <c r="J75" t="b">
        <f>OR(ISNUMBER(FIND("reactive oxygen",C75)),ISNUMBER(FIND("ROS",C75)),ISNUMBER(FIND("free radical",C75)),ISNUMBER(FIND("oxidative stress",C75)),ISNUMBER(FIND("peroxid",C75)),ISNUMBER(FIND("oxidative",C75)),ISNUMBER(FIND("antioxid",C75)))</f>
        <v>1</v>
      </c>
      <c r="K75" t="b">
        <f>OR(ISNUMBER(FIND("autophag",C75)))</f>
        <v>0</v>
      </c>
      <c r="L75" t="b">
        <f>OR(ISNUMBER(FIND("morpholog",C75)))</f>
        <v>0</v>
      </c>
      <c r="M75" t="b">
        <f>OR(ISNUMBER(FIND("fibrosis",C75)),ISNUMBER(FIND("Fibrosis",C75)),ISNUMBER(FIND("fibrot",C75)))</f>
        <v>0</v>
      </c>
      <c r="N75" t="b">
        <f>OR(ISNUMBER(FIND("offspring",C75)),ISNUMBER(FIND("Parental",C75)),ISNUMBER(FIND("parental",C75)),ISNUMBER(FIND("germline",C75)),ISNUMBER(FIND("reproduc",C75)),ISNUMBER(FIND("embryo",C75)))</f>
        <v>0</v>
      </c>
      <c r="O75" t="b">
        <f>OR(ISNUMBER(FIND("metabol",C75)),ISNUMBER(FIND("Metabol",C75)),ISNUMBER(FIND("digest",C75)),ISNUMBER(FIND("mitochon",C75)))</f>
        <v>0</v>
      </c>
      <c r="P75" t="b">
        <f>OR(ISNUMBER(FIND("ecotox",C75)),ISNUMBER(FIND("Ecotox",B75)),ISNUMBER(FIND("ecotox",B75)),ISNUMBER(FIND("Ecotox",C75)))</f>
        <v>0</v>
      </c>
      <c r="Q75" t="b">
        <f>OR(ISNUMBER(FIND("Bioaccum",C75)),ISNUMBER(FIND("bioaccum",C75)),ISNUMBER(FIND("accum",C75)))</f>
        <v>0</v>
      </c>
      <c r="R75" t="b">
        <f>OR(ISNUMBER(FIND("Occupation",C75)),ISNUMBER(FIND("occupation",C75)),ISNUMBER(FIND("worker",C75)),ISNUMBER(FIND("workforce",C75)))</f>
        <v>1</v>
      </c>
      <c r="S75" t="b">
        <f>NOT(OR(F75,G75,H75,I75,J75,K75,L75,M75,N75,O75,P75,Q75,R75))</f>
        <v>0</v>
      </c>
      <c r="U75" t="b">
        <f>OR(Table1[[#This Row],[Inflammation]],Table1[[#This Row],[Immune]])</f>
        <v>1</v>
      </c>
      <c r="V75" t="str">
        <f>IF(OR(Table1[[#This Row],[Rodents]],Table1[[#This Row],[Human]],Table1[[#This Row],[Pig]]),OR(ISNUMBER(FIND("intratrach",C75)),ISNUMBER(FIND("nasal ",C75)),ISNUMBER(FIND("instill",C75))),"NA")</f>
        <v>NA</v>
      </c>
      <c r="W75" t="str">
        <f>IF(OR(Table1[[#This Row],[Rodents]],Table1[[#This Row],[Human]],Table1[[#This Row],[Pig]]),OR(ISNUMBER(FIND("dermal",C75)),ISNUMBER(FIND("skin ",C75))),"NA")</f>
        <v>NA</v>
      </c>
      <c r="X75" t="str">
        <f>IF(OR(Table1[[#This Row],[Rodents]],Table1[[#This Row],[Human]],Table1[[#This Row],[Pig]]),OR(ISNUMBER(FIND("injected",C75)),ISNUMBER(FIND("periton",C75)),ISNUMBER(FIND("intrascrot",C75))),"NA")</f>
        <v>NA</v>
      </c>
      <c r="Y75" t="str">
        <f>IF(OR(Table1[[#This Row],[Rodents]],Table1[[#This Row],[Human]],Table1[[#This Row],[Pig]]),NOT(OR(Table1[[#This Row],[Inhaled/Intratracheal/intranasal]],Table1[[#This Row],[Dermal]],Table1[[#This Row],[Injected]])),"NA")</f>
        <v>NA</v>
      </c>
      <c r="AA75" t="b">
        <f>OR(ISNUMBER(FIND("fish ",C75)),ISNUMBER(FIND("Fish ",C75)),ISNUMBER(FIND("aquatic",C75)),ISNUMBER(FIND("daphnids",C75)),ISNUMBER(FIND("Carcinus maenas",C75)),ISNUMBER(FIND("Daphnia",C75)),ISNUMBER(FIND("Ruditapes philippinarum",C75)),ISNUMBER(FIND("daphnia",C75)),ISNUMBER(FIND("marine",C75)),ISNUMBER(FIND("mussel",C75)),ISNUMBER(FIND("algae",C75)),ISNUMBER(FIND("Donax faba",C75)),ISNUMBER(FIND("estuarine",C75)),ISNUMBER(FIND("snail",C75)),ISNUMBER(FIND("Prorocentrum donghaiense",C75)) )</f>
        <v>0</v>
      </c>
      <c r="AB75" t="b">
        <f>OR(ISNUMBER(FIND(" rat ",C75)),ISNUMBER(FIND(" rats ",C75)),ISNUMBER(FIND(" Rats ",C75)),ISNUMBER(FIND(" Rat ",C75)),ISNUMBER(FIND(" rat.",C75)),ISNUMBER(FIND(" rats.",C75)),ISNUMBER(FIND("mouse",C75)),ISNUMBER(FIND("mice",C75)), ISNUMBER(FIND(" Mice",C75)))</f>
        <v>0</v>
      </c>
      <c r="AC75" t="b">
        <f>OR(ISNUMBER(FIND(" cell ",C75)),ISNUMBER(FIND("fibroblast",C75)),ISNUMBER(FIND("macrophage",C75)),ISNUMBER(FIND("epithelial",C75)),ISNUMBER(FIND("endothelial",C75)),ISNUMBER(FIND("neuron",C75)),ISNUMBER(FIND(" cells ",C75)),ISNUMBER(FIND("RBC",C75)),ISNUMBER(FIND("mitochond",C75)),ISNUMBER(FIND("adipocyte",C75)),ISNUMBER(FIND("osteo",C75)),ISNUMBER(FIND("keratin",C75)),ISNUMBER(FIND(" cell's ",C75)),ISNUMBER(FIND("eukary",C75)),ISNUMBER(FIND("sperm",C75)))</f>
        <v>0</v>
      </c>
      <c r="AD75" t="b">
        <f>OR(ISNUMBER(FIND("human",B75)),ISNUMBER(FIND("urine",B75)),ISNUMBER(FIND("volunteer",B75)),ISNUMBER(FIND("workers",B75)),ISNUMBER(FIND("workforces",B75)),ISNUMBER(FIND("occupational",B75)),ISNUMBER(FIND("Case report",B75)),ISNUMBER(FIND("Workplaces",B75)),ISNUMBER(FIND("worker",B75)))</f>
        <v>0</v>
      </c>
      <c r="AE75" t="b">
        <f>OR(ISNUMBER(FIND(" plant ",C75)),ISNUMBER(FIND("Plant ",C75)),ISNUMBER(FIND("tomato",C75)),ISNUMBER(FIND("plants",C75)),ISNUMBER(FIND("Plants",C75)),ISNUMBER(FIND("algae",C75)),ISNUMBER(FIND("lettuce",C75)),ISNUMBER(FIND("green gram sprouts ",C75)),ISNUMBER(FIND("Cucurbita pepo",C75)),ISNUMBER(FIND("bean ",C75)),ISNUMBER(FIND("chloroplast",C75)),ISNUMBER(FIND("chlorophyll",C75)),ISNUMBER(FIND("seedling",C75)),ISNUMBER(FIND("canola",C75)),ISNUMBER(FIND("shoot",C75)),ISNUMBER(FIND("photosynthes",C75)),ISNUMBER(FIND(" leaves ",C75)),,ISNUMBER(FIND("agriculture",C75)),ISNUMBER(FIND(" crops ",C75)))</f>
        <v>0</v>
      </c>
      <c r="AF75" t="b">
        <f>OR(ISNUMBER(FIND("bacteria",C75)),ISNUMBER(FIND("Bacteria",C75)),ISNUMBER(FIND("Bacterium",C75)),ISNUMBER(FIND("bacterium",C75)),ISNUMBER(FIND(" coli ",C75)))</f>
        <v>0</v>
      </c>
      <c r="AG75" t="b">
        <f>OR(ISNUMBER(FIND("fungi",C75)),ISNUMBER(FIND("Fungi",C75)),ISNUMBER(FIND("fungus",C75)),ISNUMBER(FIND("Fungus",C75)),ISNUMBER(FIND("mushroom",C75)),ISNUMBER(FIND("Mushroom",C75)),ISNUMBER(FIND(" mold ",C75)))</f>
        <v>0</v>
      </c>
      <c r="AH75" t="b">
        <f>OR(ISNUMBER(FIND("Pig ",C75)),ISNUMBER(FIND("pig ",C75)),ISNUMBER(FIND("Pigs ",C75)),ISNUMBER(FIND("pigs ",C75)))</f>
        <v>0</v>
      </c>
      <c r="AI75" t="b">
        <f>OR(ISNUMBER(FIND(" C. elegans",C75)),ISNUMBER(FIND("Caenorhabditis elegans",C75)),ISNUMBER(FIND("earthworms",C75)),ISNUMBER(FIND(" Ficopomatus enigmaticus",C75)),ISNUMBER(FIND("larva",C75)),ISNUMBER(FIND("Lumbriculus variegatus",C75)),ISNUMBER(FIND("nematode",C75)))</f>
        <v>0</v>
      </c>
      <c r="AJ75" t="b">
        <f>NOT(OR(AA75,AB75,AC75,AD75,AE75,AF75,AG75,AH75,AI75))</f>
        <v>1</v>
      </c>
      <c r="AK75" t="s">
        <v>6120</v>
      </c>
      <c r="AL75" t="b">
        <f>OR(AA75,AB75,AD75,AE75,AF75,AG75,AH75,AI75)</f>
        <v>0</v>
      </c>
      <c r="AM75" t="b">
        <f>IF(Table1[[#This Row],[In vivo?]],IF(Table1[[#This Row],[Cell]],FALSE,TRUE),FALSE)</f>
        <v>0</v>
      </c>
      <c r="AN75" t="b">
        <f>AND(AC75,AL75)</f>
        <v>0</v>
      </c>
      <c r="AO75" t="b">
        <f>IF(Table1[[#This Row],[Cell]],IF(Table1[[#This Row],[In vivo?]],FALSE,TRUE),FALSE)</f>
        <v>0</v>
      </c>
      <c r="AP75" t="b">
        <f>NOT(OR(Table1[[#This Row],[In vivo?]],Table1[[#This Row],[Only in Cell]]))</f>
        <v>1</v>
      </c>
      <c r="AQ75" t="str">
        <f>IF(OR(Table1[[#This Row],[Rodents]],Table1[[#This Row],[Human]],Table1[[#This Row],[Pig]]),OR(ISNUMBER(FIND("pulmonary",C75)),ISNUMBER(FIND("lung",C75))),"NA")</f>
        <v>NA</v>
      </c>
      <c r="AR75" t="str">
        <f>IF(OR(Table1[[#This Row],[Rodents]],Table1[[#This Row],[Human]],Table1[[#This Row],[Pig]]),OR(ISNUMBER(FIND("skin",C75)),ISNUMBER(FIND("dermal",C75))),"NA")</f>
        <v>NA</v>
      </c>
      <c r="AS75" t="str">
        <f>IF(OR(Table1[[#This Row],[Rodents]],Table1[[#This Row],[Human]],Table1[[#This Row],[Pig]]),OR(ISNUMBER(FIND("liver",C75)),ISNUMBER(FIND("hepat",C75))),"NA")</f>
        <v>NA</v>
      </c>
      <c r="AT75" t="str">
        <f>IF(OR(Table1[[#This Row],[Rodents]],Table1[[#This Row],[Human]],Table1[[#This Row],[Pig]]),OR(ISNUMBER(FIND("kidney",C75)),ISNUMBER(FIND("neph",C75))),"NA")</f>
        <v>NA</v>
      </c>
      <c r="AU75" t="str">
        <f>IF(OR(Table1[[#This Row],[Rodents]],Table1[[#This Row],[Human]],Table1[[#This Row],[Pig]]),OR(ISNUMBER(FIND("brain",C75)),ISNUMBER(FIND("neur",C75)),ISNUMBER(FIND("nerv",C75))),"NA")</f>
        <v>NA</v>
      </c>
      <c r="AV75" t="str">
        <f>IF(OR(Table1[[#This Row],[Rodents]],Table1[[#This Row],[Human]],Table1[[#This Row],[Pig]]),OR(ISNUMBER(FIND("heart",C75)),ISNUMBER(FIND("cardi",C75))),"NA")</f>
        <v>NA</v>
      </c>
      <c r="AW75" t="str">
        <f>IF(OR(Table1[[#This Row],[Rodents]],Table1[[#This Row],[Human]],Table1[[#This Row],[Pig]]),OR(ISNUMBER(FIND("gastro",C75)),ISNUMBER(FIND("intesti",C75)),ISNUMBER(FIND("stomach",C75))),"NA")</f>
        <v>NA</v>
      </c>
      <c r="AX75" t="str">
        <f>IF(OR(Table1[[#This Row],[Rodents]],Table1[[#This Row],[Human]],Table1[[#This Row],[Pig]]),NOT(OR(AQ75,AR75,AS75,AT75,AU75,AV75,AW75)),"NA")</f>
        <v>NA</v>
      </c>
      <c r="AY75" t="b">
        <f>OR(ISNUMBER(FIND("SWCNT",C75)),ISNUMBER(FIND("SWNT",C75)),ISNUMBER(FIND("single-wall",C75)),ISNUMBER(FIND("single wall",C75)),ISNUMBER(FIND("Single wall",C75)),ISNUMBER(FIND("Single-wall",C75)),ISNUMBER(FIND("SWCNT",B75)),ISNUMBER(FIND("SWNT",B75)),ISNUMBER(FIND("single-wall",B75)),ISNUMBER(FIND("single wall",B75)),ISNUMBER(FIND("Single-wall",B75)),ISNUMBER(FIND("Single wall",B75)))</f>
        <v>0</v>
      </c>
      <c r="AZ75" t="b">
        <f>OR(ISNUMBER(FIND("MWCNT",C75)),ISNUMBER(FIND("MWNT",C75)),ISNUMBER(FIND("multi-wall",C75)),ISNUMBER(FIND("multi wall",C75)),ISNUMBER(FIND("multiwall",C75)),ISNUMBER(FIND("Multi-wall",C75)),ISNUMBER(FIND("Multi wall",C75)),ISNUMBER(FIND("Multiwall",C75)),ISNUMBER(FIND("MWCNT",B75)),ISNUMBER(FIND("MWNT",B75)),ISNUMBER(FIND("multi-wall",B75)),ISNUMBER(FIND("multi wall",B75)),ISNUMBER(FIND("multiwall",B75)),ISNUMBER(FIND("Multi-wall",B75)),ISNUMBER(FIND("Multi wall",B75)),ISNUMBER(FIND("Multiwall",B75)),ISNUMBER(FIND("Double-wall",B75)),ISNUMBER(FIND("Double wall",B75)),ISNUMBER(FIND("Doublewall",B75)),ISNUMBER(FIND("double-wall",B75)),ISNUMBER(FIND("double wall",B75)),ISNUMBER(FIND("doublewall",B75)))</f>
        <v>0</v>
      </c>
      <c r="BA75" t="b">
        <f>AND(Table1[[#This Row],[SWCNT]],Table1[[#This Row],[MWCNT]])</f>
        <v>0</v>
      </c>
      <c r="BB75" t="b">
        <f>IF(Table1[[#This Row],[SWCNT]]=TRUE,FALSE,IF(Table1[[#This Row],[MWCNT]]=TRUE,FALSE,TRUE))</f>
        <v>1</v>
      </c>
      <c r="BC75" s="18"/>
    </row>
    <row r="76" spans="1:55" ht="370">
      <c r="A76" t="s">
        <v>175</v>
      </c>
      <c r="B76" s="2" t="s">
        <v>177</v>
      </c>
      <c r="C76" s="16" t="s">
        <v>179</v>
      </c>
      <c r="D76" s="17" t="s">
        <v>181</v>
      </c>
      <c r="E76" s="2">
        <v>2022</v>
      </c>
      <c r="F76" t="b">
        <f>OR(ISNUMBER(FIND("cytotoxic",C76)),ISNUMBER(FIND("Cytotoxic",C76)),ISNUMBER(FIND("cellular toxicity",C76)),ISNUMBER(FIND("cell death",C76)),ISNUMBER(FIND("viable",C76)),ISNUMBER(FIND("phytotoxic",C76)),ISNUMBER(FIND("acute toxicity",C76)),ISNUMBER(FIND("MTT",C76)),ISNUMBER(FIND("survival",C76)),ISNUMBER(FIND("prolifer",C76)),ISNUMBER(FIND("apoptosis",C76)),ISNUMBER(FIND("neurotoxic",C76)),ISNUMBER(FIND("  lysis ",C76)),ISNUMBER(FIND("necrosis",C76)),ISNUMBER(FIND("cellular death",C76))*3,ISNUMBER(FIND("LDH",C76)),ISNUMBER(FIND("Acute toxicity",C76)))</f>
        <v>0</v>
      </c>
      <c r="G76" t="b">
        <f>OR(ISNUMBER(FIND("genotoxic",C76)),ISNUMBER(FIND("genotoxicity",C76)),ISNUMBER(FIND("DNA damage",C76)),ISNUMBER(FIND("DNA",C76)),ISNUMBER(FIND("RNA",C76)),ISNUMBER(FIND("mesothelioma",C76)),ISNUMBER(FIND("carcino",C76)),ISNUMBER(FIND("mutagen",C76)),ISNUMBER(FIND("genetic",C76)))</f>
        <v>1</v>
      </c>
      <c r="H76" t="b">
        <f>OR(ISNUMBER(FIND("inflammatory",C76)),ISNUMBER(FIND("inflamm",C76)))</f>
        <v>1</v>
      </c>
      <c r="I76" t="b">
        <f>OR(ISNUMBER(FIND("immune",C76)),ISNUMBER(FIND("immunological",C76)),ISNUMBER(FIND("interleuk",C76)),ISNUMBER(FIND("platelet activation",C76)),ISNUMBER(FIND("monocyte",C76)),ISNUMBER(FIND("leukocyte",C76)),ISNUMBER(FIND("cytokine",C76)),ISNUMBER(FIND("CD4",C76)),ISNUMBER(FIND("CD8",C76)),ISNUMBER(FIND("T-cell",C76)))</f>
        <v>0</v>
      </c>
      <c r="J76" t="b">
        <f>OR(ISNUMBER(FIND("reactive oxygen",C76)),ISNUMBER(FIND("ROS",C76)),ISNUMBER(FIND("free radical",C76)),ISNUMBER(FIND("oxidative stress",C76)),ISNUMBER(FIND("peroxid",C76)),ISNUMBER(FIND("oxidative",C76)),ISNUMBER(FIND("antioxid",C76)))</f>
        <v>0</v>
      </c>
      <c r="K76" t="b">
        <f>OR(ISNUMBER(FIND("autophag",C76)))</f>
        <v>0</v>
      </c>
      <c r="L76" t="b">
        <f>OR(ISNUMBER(FIND("morpholog",C76)))</f>
        <v>1</v>
      </c>
      <c r="M76" t="b">
        <f>OR(ISNUMBER(FIND("fibrosis",C76)),ISNUMBER(FIND("Fibrosis",C76)),ISNUMBER(FIND("fibrot",C76)))</f>
        <v>1</v>
      </c>
      <c r="N76" t="b">
        <f>OR(ISNUMBER(FIND("offspring",C76)),ISNUMBER(FIND("Parental",C76)),ISNUMBER(FIND("parental",C76)),ISNUMBER(FIND("germline",C76)),ISNUMBER(FIND("reproduc",C76)),ISNUMBER(FIND("embryo",C76)))</f>
        <v>0</v>
      </c>
      <c r="O76" t="b">
        <f>OR(ISNUMBER(FIND("metabol",C76)),ISNUMBER(FIND("Metabol",C76)),ISNUMBER(FIND("digest",C76)),ISNUMBER(FIND("mitochon",C76)))</f>
        <v>0</v>
      </c>
      <c r="P76" t="b">
        <f>OR(ISNUMBER(FIND("ecotox",C76)),ISNUMBER(FIND("Ecotox",B76)),ISNUMBER(FIND("ecotox",B76)),ISNUMBER(FIND("Ecotox",C76)))</f>
        <v>0</v>
      </c>
      <c r="Q76" t="b">
        <f>OR(ISNUMBER(FIND("Bioaccum",C76)),ISNUMBER(FIND("bioaccum",C76)),ISNUMBER(FIND("accum",C76)))</f>
        <v>0</v>
      </c>
      <c r="R76" t="b">
        <f>OR(ISNUMBER(FIND("Occupation",C76)),ISNUMBER(FIND("occupation",C76)),ISNUMBER(FIND("worker",C76)),ISNUMBER(FIND("workforce",C76)))</f>
        <v>0</v>
      </c>
      <c r="S76" t="b">
        <f>NOT(OR(F76,G76,H76,I76,J76,K76,L76,M76,N76,O76,P76,Q76,R76))</f>
        <v>0</v>
      </c>
      <c r="U76" t="b">
        <f>OR(Table1[[#This Row],[Inflammation]],Table1[[#This Row],[Immune]])</f>
        <v>1</v>
      </c>
      <c r="V76" t="str">
        <f>IF(OR(Table1[[#This Row],[Rodents]],Table1[[#This Row],[Human]],Table1[[#This Row],[Pig]]),OR(ISNUMBER(FIND("intratrach",C76)),ISNUMBER(FIND("nasal ",C76)),ISNUMBER(FIND("instill",C76))),"NA")</f>
        <v>NA</v>
      </c>
      <c r="W76" t="str">
        <f>IF(OR(Table1[[#This Row],[Rodents]],Table1[[#This Row],[Human]],Table1[[#This Row],[Pig]]),OR(ISNUMBER(FIND("dermal",C76)),ISNUMBER(FIND("skin ",C76))),"NA")</f>
        <v>NA</v>
      </c>
      <c r="X76" t="str">
        <f>IF(OR(Table1[[#This Row],[Rodents]],Table1[[#This Row],[Human]],Table1[[#This Row],[Pig]]),OR(ISNUMBER(FIND("injected",C76)),ISNUMBER(FIND("periton",C76)),ISNUMBER(FIND("intrascrot",C76))),"NA")</f>
        <v>NA</v>
      </c>
      <c r="Y76" t="str">
        <f>IF(OR(Table1[[#This Row],[Rodents]],Table1[[#This Row],[Human]],Table1[[#This Row],[Pig]]),NOT(OR(Table1[[#This Row],[Inhaled/Intratracheal/intranasal]],Table1[[#This Row],[Dermal]],Table1[[#This Row],[Injected]])),"NA")</f>
        <v>NA</v>
      </c>
      <c r="AA76" t="b">
        <f>OR(ISNUMBER(FIND("fish ",C76)),ISNUMBER(FIND("Fish ",C76)),ISNUMBER(FIND("aquatic",C76)),ISNUMBER(FIND("daphnids",C76)),ISNUMBER(FIND("Carcinus maenas",C76)),ISNUMBER(FIND("Daphnia",C76)),ISNUMBER(FIND("Ruditapes philippinarum",C76)),ISNUMBER(FIND("daphnia",C76)),ISNUMBER(FIND("marine",C76)),ISNUMBER(FIND("mussel",C76)),ISNUMBER(FIND("algae",C76)),ISNUMBER(FIND("Donax faba",C76)),ISNUMBER(FIND("estuarine",C76)),ISNUMBER(FIND("snail",C76)),ISNUMBER(FIND("Prorocentrum donghaiense",C76)) )</f>
        <v>0</v>
      </c>
      <c r="AB76" t="b">
        <f>OR(ISNUMBER(FIND(" rat ",C76)),ISNUMBER(FIND(" rats ",C76)),ISNUMBER(FIND(" Rats ",C76)),ISNUMBER(FIND(" Rat ",C76)),ISNUMBER(FIND(" rat.",C76)),ISNUMBER(FIND(" rats.",C76)),ISNUMBER(FIND("mouse",C76)),ISNUMBER(FIND("mice",C76)), ISNUMBER(FIND(" Mice",C76)))</f>
        <v>0</v>
      </c>
      <c r="AC76" t="b">
        <f>OR(ISNUMBER(FIND(" cell ",C76)),ISNUMBER(FIND("fibroblast",C76)),ISNUMBER(FIND("macrophage",C76)),ISNUMBER(FIND("epithelial",C76)),ISNUMBER(FIND("endothelial",C76)),ISNUMBER(FIND("neuron",C76)),ISNUMBER(FIND(" cells ",C76)),ISNUMBER(FIND("RBC",C76)),ISNUMBER(FIND("mitochond",C76)),ISNUMBER(FIND("adipocyte",C76)),ISNUMBER(FIND("osteo",C76)),ISNUMBER(FIND("keratin",C76)),ISNUMBER(FIND(" cell's ",C76)),ISNUMBER(FIND("eukary",C76)),ISNUMBER(FIND("sperm",C76)))</f>
        <v>0</v>
      </c>
      <c r="AD76" t="b">
        <f>OR(ISNUMBER(FIND("human",B76)),ISNUMBER(FIND("workers",B76)),ISNUMBER(FIND("workforces",B76)),ISNUMBER(FIND("occupational",B76)),ISNUMBER(FIND("Case report",B76)),ISNUMBER(FIND("Workplaces",B76)),ISNUMBER(FIND("worker",B76)))</f>
        <v>0</v>
      </c>
      <c r="AE76" t="b">
        <f>OR(ISNUMBER(FIND(" plant ",C76)),ISNUMBER(FIND("Plant ",C76)),ISNUMBER(FIND("tomato",C76)),ISNUMBER(FIND("plants",C76)),ISNUMBER(FIND("Plants",C76)),ISNUMBER(FIND("algae",C76)),ISNUMBER(FIND("lettuce",C76)),ISNUMBER(FIND("green gram sprouts ",C76)),ISNUMBER(FIND("Cucurbita pepo",C76)),ISNUMBER(FIND("bean ",C76)),ISNUMBER(FIND("chloroplast",C76)),ISNUMBER(FIND("chlorophyll",C76)),ISNUMBER(FIND("seedling",C76)),ISNUMBER(FIND("canola",C76)),ISNUMBER(FIND("shoot",C76)),ISNUMBER(FIND("photosynthes",C76)),ISNUMBER(FIND(" leaves ",C76)),,ISNUMBER(FIND("agriculture",C76)),ISNUMBER(FIND(" crops ",C76)))</f>
        <v>0</v>
      </c>
      <c r="AF76" t="b">
        <f>OR(ISNUMBER(FIND("bacteria",C76)),ISNUMBER(FIND("Bacteria",C76)),ISNUMBER(FIND("Bacterium",C76)),ISNUMBER(FIND("bacterium",C76)),ISNUMBER(FIND(" coli ",C76)))</f>
        <v>0</v>
      </c>
      <c r="AG76" t="b">
        <f>OR(ISNUMBER(FIND("fungi",C76)),ISNUMBER(FIND("Fungi",C76)),ISNUMBER(FIND("fungus",C76)),ISNUMBER(FIND("Fungus",C76)),ISNUMBER(FIND("mushroom",C76)),ISNUMBER(FIND("Mushroom",C76)),ISNUMBER(FIND(" mold ",C76)))</f>
        <v>0</v>
      </c>
      <c r="AH76" t="b">
        <f>OR(ISNUMBER(FIND("Pig ",C76)),ISNUMBER(FIND("pig ",C76)),ISNUMBER(FIND("Pigs ",C76)),ISNUMBER(FIND("pigs ",C76)))</f>
        <v>0</v>
      </c>
      <c r="AI76" t="b">
        <f>OR(ISNUMBER(FIND(" C. elegans",C76)),ISNUMBER(FIND("Caenorhabditis elegans",C76)),ISNUMBER(FIND("earthworms",C76)),ISNUMBER(FIND(" Ficopomatus enigmaticus",C76)),ISNUMBER(FIND("larva",C76)),ISNUMBER(FIND("Lumbriculus variegatus",C76)),ISNUMBER(FIND("nematode",C76)))</f>
        <v>0</v>
      </c>
      <c r="AJ76" t="b">
        <f>NOT(OR(AA76,AB76,AC76,AD76,AE76,AF76,AG76,AH76,AI76))</f>
        <v>1</v>
      </c>
      <c r="AK76" t="s">
        <v>6139</v>
      </c>
      <c r="AL76" t="b">
        <f>OR(AA76,AB76,AD76,AE76,AF76,AG76,AH76,AI76)</f>
        <v>0</v>
      </c>
      <c r="AM76" t="b">
        <f>IF(Table1[[#This Row],[In vivo?]],IF(Table1[[#This Row],[Cell]],FALSE,TRUE),FALSE)</f>
        <v>0</v>
      </c>
      <c r="AN76" t="b">
        <f>AND(AC76,AL76)</f>
        <v>0</v>
      </c>
      <c r="AO76" t="b">
        <f>IF(Table1[[#This Row],[Cell]],IF(Table1[[#This Row],[In vivo?]],FALSE,TRUE),FALSE)</f>
        <v>0</v>
      </c>
      <c r="AP76" t="b">
        <f>NOT(OR(Table1[[#This Row],[In vivo?]],Table1[[#This Row],[Only in Cell]]))</f>
        <v>1</v>
      </c>
      <c r="AQ76" t="str">
        <f>IF(OR(Table1[[#This Row],[Rodents]],Table1[[#This Row],[Human]],Table1[[#This Row],[Pig]]),OR(ISNUMBER(FIND("pulmonary",C76)),ISNUMBER(FIND("lung",C76))),"NA")</f>
        <v>NA</v>
      </c>
      <c r="AR76" t="str">
        <f>IF(OR(Table1[[#This Row],[Rodents]],Table1[[#This Row],[Human]],Table1[[#This Row],[Pig]]),OR(ISNUMBER(FIND("skin",C76)),ISNUMBER(FIND("dermal",C76))),"NA")</f>
        <v>NA</v>
      </c>
      <c r="AS76" t="str">
        <f>IF(OR(Table1[[#This Row],[Rodents]],Table1[[#This Row],[Human]],Table1[[#This Row],[Pig]]),OR(ISNUMBER(FIND("liver",C76)),ISNUMBER(FIND("hepat",C76))),"NA")</f>
        <v>NA</v>
      </c>
      <c r="AT76" t="str">
        <f>IF(OR(Table1[[#This Row],[Rodents]],Table1[[#This Row],[Human]],Table1[[#This Row],[Pig]]),OR(ISNUMBER(FIND("kidney",C76)),ISNUMBER(FIND("neph",C76))),"NA")</f>
        <v>NA</v>
      </c>
      <c r="AU76" t="str">
        <f>IF(OR(Table1[[#This Row],[Rodents]],Table1[[#This Row],[Human]],Table1[[#This Row],[Pig]]),OR(ISNUMBER(FIND("brain",C76)),ISNUMBER(FIND("neur",C76)),ISNUMBER(FIND("nerv",C76))),"NA")</f>
        <v>NA</v>
      </c>
      <c r="AV76" t="str">
        <f>IF(OR(Table1[[#This Row],[Rodents]],Table1[[#This Row],[Human]],Table1[[#This Row],[Pig]]),OR(ISNUMBER(FIND("heart",C76)),ISNUMBER(FIND("cardi",C76))),"NA")</f>
        <v>NA</v>
      </c>
      <c r="AW76" t="str">
        <f>IF(OR(Table1[[#This Row],[Rodents]],Table1[[#This Row],[Human]],Table1[[#This Row],[Pig]]),OR(ISNUMBER(FIND("gastro",C76)),ISNUMBER(FIND("intesti",C76)),ISNUMBER(FIND("stomach",C76))),"NA")</f>
        <v>NA</v>
      </c>
      <c r="AX76" t="str">
        <f>IF(OR(Table1[[#This Row],[Rodents]],Table1[[#This Row],[Human]],Table1[[#This Row],[Pig]]),NOT(OR(AQ76,AR76,AS76,AT76,AU76,AV76,AW76)),"NA")</f>
        <v>NA</v>
      </c>
      <c r="AY76" t="b">
        <f>OR(ISNUMBER(FIND("SWCNT",C76)),ISNUMBER(FIND("SWNT",C76)),ISNUMBER(FIND("single-wall",C76)),ISNUMBER(FIND("single wall",C76)),ISNUMBER(FIND("Single wall",C76)),ISNUMBER(FIND("Single-wall",C76)),ISNUMBER(FIND("SWCNT",B76)),ISNUMBER(FIND("SWNT",B76)),ISNUMBER(FIND("single-wall",B76)),ISNUMBER(FIND("single wall",B76)),ISNUMBER(FIND("Single-wall",B76)),ISNUMBER(FIND("Single wall",B76)))</f>
        <v>0</v>
      </c>
      <c r="AZ76" t="b">
        <f>OR(ISNUMBER(FIND("MWCNT",C76)),ISNUMBER(FIND("MWNT",C76)),ISNUMBER(FIND("multi-wall",C76)),ISNUMBER(FIND("multi wall",C76)),ISNUMBER(FIND("multiwall",C76)),ISNUMBER(FIND("Multi-wall",C76)),ISNUMBER(FIND("Multi wall",C76)),ISNUMBER(FIND("Multiwall",C76)),ISNUMBER(FIND("MWCNT",B76)),ISNUMBER(FIND("MWNT",B76)),ISNUMBER(FIND("multi-wall",B76)),ISNUMBER(FIND("multi wall",B76)),ISNUMBER(FIND("multiwall",B76)),ISNUMBER(FIND("Multi-wall",B76)),ISNUMBER(FIND("Multi wall",B76)),ISNUMBER(FIND("Multiwall",B76)),ISNUMBER(FIND("Double-wall",B76)),ISNUMBER(FIND("Double wall",B76)),ISNUMBER(FIND("Doublewall",B76)),ISNUMBER(FIND("double-wall",B76)),ISNUMBER(FIND("double wall",B76)),ISNUMBER(FIND("doublewall",B76)))</f>
        <v>1</v>
      </c>
      <c r="BA76" t="b">
        <f>AND(Table1[[#This Row],[SWCNT]],Table1[[#This Row],[MWCNT]])</f>
        <v>0</v>
      </c>
      <c r="BB76" t="b">
        <f>IF(Table1[[#This Row],[SWCNT]]=TRUE,FALSE,IF(Table1[[#This Row],[MWCNT]]=TRUE,FALSE,TRUE))</f>
        <v>0</v>
      </c>
      <c r="BC76" s="18"/>
    </row>
    <row r="77" spans="1:55" ht="296">
      <c r="A77" t="s">
        <v>851</v>
      </c>
      <c r="B77" s="2" t="s">
        <v>852</v>
      </c>
      <c r="C77" s="16" t="s">
        <v>853</v>
      </c>
      <c r="D77" s="17" t="s">
        <v>765</v>
      </c>
      <c r="E77" s="2">
        <v>2021</v>
      </c>
      <c r="F77" t="b">
        <f>OR(ISNUMBER(FIND("cytotoxic",C77)),ISNUMBER(FIND("Cytotoxic",C77)),ISNUMBER(FIND("cellular toxicity",C77)),ISNUMBER(FIND("cell death",C77)),ISNUMBER(FIND("viable",C77)),ISNUMBER(FIND("phytotoxic",C77)),ISNUMBER(FIND("acute toxicity",C77)),ISNUMBER(FIND("MTT",C77)),ISNUMBER(FIND("survival",C77)),ISNUMBER(FIND("prolifer",C77)),ISNUMBER(FIND("apoptosis",C77)),ISNUMBER(FIND("neurotoxic",C77)),ISNUMBER(FIND("  lysis ",C77)),ISNUMBER(FIND("necrosis",C77)),ISNUMBER(FIND("cellular death",C77))*3,ISNUMBER(FIND("LDH",C77)),ISNUMBER(FIND("Acute toxicity",C77)))</f>
        <v>1</v>
      </c>
      <c r="G77" t="b">
        <f>OR(ISNUMBER(FIND("genotoxic",C77)),ISNUMBER(FIND("genotoxicity",C77)),ISNUMBER(FIND("DNA damage",C77)),ISNUMBER(FIND("DNA",C77)),ISNUMBER(FIND("RNA",C77)),ISNUMBER(FIND("mesothelioma",C77)),ISNUMBER(FIND("carcino",C77)),ISNUMBER(FIND("mutagen",C77)),ISNUMBER(FIND("genetic",C77)))</f>
        <v>0</v>
      </c>
      <c r="H77" t="b">
        <f>OR(ISNUMBER(FIND("inflammatory",C77)),ISNUMBER(FIND("inflamm",C77)))</f>
        <v>1</v>
      </c>
      <c r="I77" t="b">
        <f>OR(ISNUMBER(FIND("immune",C77)),ISNUMBER(FIND("immunological",C77)),ISNUMBER(FIND("interleuk",C77)),ISNUMBER(FIND("platelet activation",C77)),ISNUMBER(FIND("monocyte",C77)),ISNUMBER(FIND("leukocyte",C77)),ISNUMBER(FIND("cytokine",C77)),ISNUMBER(FIND("CD4",C77)),ISNUMBER(FIND("CD8",C77)),ISNUMBER(FIND("T-cell",C77)))</f>
        <v>0</v>
      </c>
      <c r="J77" t="b">
        <f>OR(ISNUMBER(FIND("reactive oxygen",C77)),ISNUMBER(FIND("ROS",C77)),ISNUMBER(FIND("free radical",C77)),ISNUMBER(FIND("oxidative stress",C77)),ISNUMBER(FIND("peroxid",C77)),ISNUMBER(FIND("oxidative",C77)),ISNUMBER(FIND("antioxid",C77)))</f>
        <v>1</v>
      </c>
      <c r="K77" t="b">
        <f>OR(ISNUMBER(FIND("autophag",C77)))</f>
        <v>0</v>
      </c>
      <c r="L77" t="b">
        <f>OR(ISNUMBER(FIND("morpholog",C77)))</f>
        <v>0</v>
      </c>
      <c r="M77" t="b">
        <f>OR(ISNUMBER(FIND("fibrosis",C77)),ISNUMBER(FIND("Fibrosis",C77)),ISNUMBER(FIND("fibrot",C77)))</f>
        <v>0</v>
      </c>
      <c r="N77" t="b">
        <f>OR(ISNUMBER(FIND("offspring",C77)),ISNUMBER(FIND("Parental",C77)),ISNUMBER(FIND("parental",C77)),ISNUMBER(FIND("germline",C77)),ISNUMBER(FIND("reproduc",C77)),ISNUMBER(FIND("embryo",C77)))</f>
        <v>0</v>
      </c>
      <c r="O77" t="b">
        <f>OR(ISNUMBER(FIND("metabol",C77)),ISNUMBER(FIND("Metabol",C77)),ISNUMBER(FIND("digest",C77)),ISNUMBER(FIND("mitochon",C77)))</f>
        <v>1</v>
      </c>
      <c r="P77" t="b">
        <f>OR(ISNUMBER(FIND("ecotox",C77)),ISNUMBER(FIND("Ecotox",B77)),ISNUMBER(FIND("ecotox",B77)),ISNUMBER(FIND("Ecotox",C77)))</f>
        <v>0</v>
      </c>
      <c r="Q77" t="b">
        <f>OR(ISNUMBER(FIND("Bioaccum",C77)),ISNUMBER(FIND("bioaccum",C77)),ISNUMBER(FIND("accum",C77)))</f>
        <v>0</v>
      </c>
      <c r="R77" t="b">
        <f>OR(ISNUMBER(FIND("Occupation",C77)),ISNUMBER(FIND("occupation",C77)),ISNUMBER(FIND("worker",C77)),ISNUMBER(FIND("workforce",C77)))</f>
        <v>0</v>
      </c>
      <c r="S77" t="b">
        <f>NOT(OR(F77,G77,H77,I77,J77,K77,L77,M77,N77,O77,P77,Q77,R77))</f>
        <v>0</v>
      </c>
      <c r="U77" t="b">
        <f>OR(Table1[[#This Row],[Inflammation]],Table1[[#This Row],[Immune]])</f>
        <v>1</v>
      </c>
      <c r="V77" t="b">
        <f>IF(OR(Table1[[#This Row],[Rodents]],Table1[[#This Row],[Human]],Table1[[#This Row],[Pig]]),OR(ISNUMBER(FIND("intratrach",C77)),ISNUMBER(FIND("nasal ",C77)),ISNUMBER(FIND("instill",C77))),"NA")</f>
        <v>0</v>
      </c>
      <c r="W77" t="b">
        <f>IF(OR(Table1[[#This Row],[Rodents]],Table1[[#This Row],[Human]],Table1[[#This Row],[Pig]]),OR(ISNUMBER(FIND("dermal",C77)),ISNUMBER(FIND("skin ",C77))),"NA")</f>
        <v>0</v>
      </c>
      <c r="X77" t="b">
        <f>IF(OR(Table1[[#This Row],[Rodents]],Table1[[#This Row],[Human]],Table1[[#This Row],[Pig]]),OR(ISNUMBER(FIND("injected",C77)),ISNUMBER(FIND("periton",C77)),ISNUMBER(FIND("intrascrot",C77))),"NA")</f>
        <v>0</v>
      </c>
      <c r="Y77" t="b">
        <f>IF(OR(Table1[[#This Row],[Rodents]],Table1[[#This Row],[Human]],Table1[[#This Row],[Pig]]),NOT(OR(Table1[[#This Row],[Inhaled/Intratracheal/intranasal]],Table1[[#This Row],[Dermal]],Table1[[#This Row],[Injected]])),"NA")</f>
        <v>1</v>
      </c>
      <c r="AA77" t="b">
        <f>OR(ISNUMBER(FIND("fish ",C77)),ISNUMBER(FIND("Fish ",C77)),ISNUMBER(FIND("aquatic",C77)),ISNUMBER(FIND("daphnids",C77)),ISNUMBER(FIND("Carcinus maenas",C77)),ISNUMBER(FIND("Daphnia",C77)),ISNUMBER(FIND("Ruditapes philippinarum",C77)),ISNUMBER(FIND("daphnia",C77)),ISNUMBER(FIND("marine",C77)),ISNUMBER(FIND("mussel",C77)),ISNUMBER(FIND("algae",C77)),ISNUMBER(FIND("Donax faba",C77)),ISNUMBER(FIND("estuarine",C77)),ISNUMBER(FIND("snail",C77)),ISNUMBER(FIND("Prorocentrum donghaiense",C77)) )</f>
        <v>0</v>
      </c>
      <c r="AB77" t="b">
        <f>OR(ISNUMBER(FIND(" rat ",C77)),ISNUMBER(FIND(" rats ",C77)),ISNUMBER(FIND(" Rats ",C77)),ISNUMBER(FIND(" Rat ",C77)),ISNUMBER(FIND(" rat.",C77)),ISNUMBER(FIND(" rats.",C77)),ISNUMBER(FIND("mouse",C77)),ISNUMBER(FIND("mice",C77)), ISNUMBER(FIND(" Mice",C77)))</f>
        <v>1</v>
      </c>
      <c r="AC77" t="b">
        <f>OR(ISNUMBER(FIND(" cell ",C77)),ISNUMBER(FIND("fibroblast",C77)),ISNUMBER(FIND("macrophage",C77)),ISNUMBER(FIND("epithelial",C77)),ISNUMBER(FIND("endothelial",C77)),ISNUMBER(FIND("neuron",C77)),ISNUMBER(FIND(" cells ",C77)),ISNUMBER(FIND("RBC",C77)),ISNUMBER(FIND("mitochond",C77)),ISNUMBER(FIND("adipocyte",C77)),ISNUMBER(FIND("osteo",C77)),ISNUMBER(FIND("keratin",C77)),ISNUMBER(FIND(" cell's ",C77)),ISNUMBER(FIND("eukary",C77)),ISNUMBER(FIND("sperm",C77)))</f>
        <v>0</v>
      </c>
      <c r="AD77" t="b">
        <f>OR(ISNUMBER(FIND("human",B77)),ISNUMBER(FIND("workers",B77)),ISNUMBER(FIND("workforces",B77)),ISNUMBER(FIND("occupational",B77)),ISNUMBER(FIND("Case report",B77)),ISNUMBER(FIND("Workplaces",B77)),ISNUMBER(FIND("worker",B77)))</f>
        <v>0</v>
      </c>
      <c r="AE77" t="b">
        <f>OR(ISNUMBER(FIND(" plant ",C77)),ISNUMBER(FIND("Plant ",C77)),ISNUMBER(FIND("tomato",C77)),ISNUMBER(FIND("plants",C77)),ISNUMBER(FIND("Plants",C77)),ISNUMBER(FIND("algae",C77)),ISNUMBER(FIND("lettuce",C77)),ISNUMBER(FIND("green gram sprouts ",C77)),ISNUMBER(FIND("Cucurbita pepo",C77)),ISNUMBER(FIND("bean ",C77)),ISNUMBER(FIND("chloroplast",C77)),ISNUMBER(FIND("chlorophyll",C77)),ISNUMBER(FIND("seedling",C77)),ISNUMBER(FIND("canola",C77)),ISNUMBER(FIND("shoot",C77)),ISNUMBER(FIND("photosynthes",C77)),ISNUMBER(FIND(" leaves ",C77)),,ISNUMBER(FIND("agriculture",C77)),ISNUMBER(FIND(" crops ",C77)))</f>
        <v>0</v>
      </c>
      <c r="AF77" t="b">
        <f>OR(ISNUMBER(FIND("bacteria",C77)),ISNUMBER(FIND("Bacteria",C77)),ISNUMBER(FIND("Bacterium",C77)),ISNUMBER(FIND("bacterium",C77)),ISNUMBER(FIND(" coli ",C77)))</f>
        <v>0</v>
      </c>
      <c r="AG77" t="b">
        <f>OR(ISNUMBER(FIND("fungi",C77)),ISNUMBER(FIND("Fungi",C77)),ISNUMBER(FIND("fungus",C77)),ISNUMBER(FIND("Fungus",C77)),ISNUMBER(FIND("mushroom",C77)),ISNUMBER(FIND("Mushroom",C77)),ISNUMBER(FIND(" mold ",C77)))</f>
        <v>0</v>
      </c>
      <c r="AH77" t="b">
        <f>OR(ISNUMBER(FIND("Pig ",C77)),ISNUMBER(FIND("pig ",C77)),ISNUMBER(FIND("Pigs ",C77)),ISNUMBER(FIND("pigs ",C77)))</f>
        <v>0</v>
      </c>
      <c r="AI77" t="b">
        <f>OR(ISNUMBER(FIND(" C. elegans",C77)),ISNUMBER(FIND("Caenorhabditis elegans",C77)),ISNUMBER(FIND("earthworms",C77)),ISNUMBER(FIND(" Ficopomatus enigmaticus",C77)),ISNUMBER(FIND("larva",C77)),ISNUMBER(FIND("Lumbriculus variegatus",C77)),ISNUMBER(FIND("nematode",C77)))</f>
        <v>0</v>
      </c>
      <c r="AJ77" t="b">
        <f>NOT(OR(AA77,AB77,AC77,AD77,AE77,AF77,AG77,AH77,AI77))</f>
        <v>0</v>
      </c>
      <c r="AL77" t="b">
        <f>OR(AA77,AB77,AD77,AE77,AF77,AG77,AH77,AI77)</f>
        <v>1</v>
      </c>
      <c r="AM77" t="b">
        <f>IF(Table1[[#This Row],[In vivo?]],IF(Table1[[#This Row],[Cell]],FALSE,TRUE),FALSE)</f>
        <v>1</v>
      </c>
      <c r="AN77" t="b">
        <f>AND(AC77,AL77)</f>
        <v>0</v>
      </c>
      <c r="AO77" t="b">
        <f>IF(Table1[[#This Row],[Cell]],IF(Table1[[#This Row],[In vivo?]],FALSE,TRUE),FALSE)</f>
        <v>0</v>
      </c>
      <c r="AP77" t="b">
        <f>NOT(OR(Table1[[#This Row],[In vivo?]],Table1[[#This Row],[Only in Cell]]))</f>
        <v>0</v>
      </c>
      <c r="AQ77" t="b">
        <f>IF(OR(Table1[[#This Row],[Rodents]],Table1[[#This Row],[Human]],Table1[[#This Row],[Pig]]),OR(ISNUMBER(FIND("pulmonary",C77)),ISNUMBER(FIND("lung",C77))),"NA")</f>
        <v>0</v>
      </c>
      <c r="AR77" t="b">
        <f>IF(OR(Table1[[#This Row],[Rodents]],Table1[[#This Row],[Human]],Table1[[#This Row],[Pig]]),OR(ISNUMBER(FIND("skin",C77)),ISNUMBER(FIND("dermal",C77))),"NA")</f>
        <v>0</v>
      </c>
      <c r="AS77" t="b">
        <f>IF(OR(Table1[[#This Row],[Rodents]],Table1[[#This Row],[Human]],Table1[[#This Row],[Pig]]),OR(ISNUMBER(FIND("liver",C77)),ISNUMBER(FIND("hepat",C77))),"NA")</f>
        <v>1</v>
      </c>
      <c r="AT77" t="b">
        <f>IF(OR(Table1[[#This Row],[Rodents]],Table1[[#This Row],[Human]],Table1[[#This Row],[Pig]]),OR(ISNUMBER(FIND("kidney",C77)),ISNUMBER(FIND("neph",C77))),"NA")</f>
        <v>1</v>
      </c>
      <c r="AU77" t="b">
        <f>IF(OR(Table1[[#This Row],[Rodents]],Table1[[#This Row],[Human]],Table1[[#This Row],[Pig]]),OR(ISNUMBER(FIND("brain",C77)),ISNUMBER(FIND("neur",C77)),ISNUMBER(FIND("nerv",C77))),"NA")</f>
        <v>0</v>
      </c>
      <c r="AV77" t="b">
        <f>IF(OR(Table1[[#This Row],[Rodents]],Table1[[#This Row],[Human]],Table1[[#This Row],[Pig]]),OR(ISNUMBER(FIND("heart",C77)),ISNUMBER(FIND("cardi",C77))),"NA")</f>
        <v>0</v>
      </c>
      <c r="AW77" t="b">
        <f>IF(OR(Table1[[#This Row],[Rodents]],Table1[[#This Row],[Human]],Table1[[#This Row],[Pig]]),OR(ISNUMBER(FIND("gastro",C77)),ISNUMBER(FIND("intesti",C77)),ISNUMBER(FIND("stomach",C77))),"NA")</f>
        <v>0</v>
      </c>
      <c r="AX77" t="b">
        <f>IF(OR(Table1[[#This Row],[Rodents]],Table1[[#This Row],[Human]],Table1[[#This Row],[Pig]]),NOT(OR(AQ77,AR77,AS77,AT77,AU77,AV77,AW77)),"NA")</f>
        <v>0</v>
      </c>
      <c r="AY77" t="b">
        <f>OR(ISNUMBER(FIND("SWCNT",C77)),ISNUMBER(FIND("SWNT",C77)),ISNUMBER(FIND("single-wall",C77)),ISNUMBER(FIND("single wall",C77)),ISNUMBER(FIND("Single wall",C77)),ISNUMBER(FIND("Single-wall",C77)),ISNUMBER(FIND("SWCNT",B77)),ISNUMBER(FIND("SWNT",B77)),ISNUMBER(FIND("single-wall",B77)),ISNUMBER(FIND("single wall",B77)),ISNUMBER(FIND("Single-wall",B77)),ISNUMBER(FIND("Single wall",B77)))</f>
        <v>0</v>
      </c>
      <c r="AZ77" t="b">
        <f>OR(ISNUMBER(FIND("MWCNT",C77)),ISNUMBER(FIND("MWNT",C77)),ISNUMBER(FIND("multi-wall",C77)),ISNUMBER(FIND("multi wall",C77)),ISNUMBER(FIND("multiwall",C77)),ISNUMBER(FIND("Multi-wall",C77)),ISNUMBER(FIND("Multi wall",C77)),ISNUMBER(FIND("Multiwall",C77)),ISNUMBER(FIND("MWCNT",B77)),ISNUMBER(FIND("MWNT",B77)),ISNUMBER(FIND("multi-wall",B77)),ISNUMBER(FIND("multi wall",B77)),ISNUMBER(FIND("multiwall",B77)),ISNUMBER(FIND("Multi-wall",B77)),ISNUMBER(FIND("Multi wall",B77)),ISNUMBER(FIND("Multiwall",B77)),ISNUMBER(FIND("Double-wall",B77)),ISNUMBER(FIND("Double wall",B77)),ISNUMBER(FIND("Doublewall",B77)),ISNUMBER(FIND("double-wall",B77)),ISNUMBER(FIND("double wall",B77)),ISNUMBER(FIND("doublewall",B77)))</f>
        <v>1</v>
      </c>
      <c r="BA77" t="b">
        <f>AND(Table1[[#This Row],[SWCNT]],Table1[[#This Row],[MWCNT]])</f>
        <v>0</v>
      </c>
      <c r="BB77" t="b">
        <f>IF(Table1[[#This Row],[SWCNT]]=TRUE,FALSE,IF(Table1[[#This Row],[MWCNT]]=TRUE,FALSE,TRUE))</f>
        <v>0</v>
      </c>
      <c r="BC77" s="18"/>
    </row>
    <row r="78" spans="1:55" ht="259">
      <c r="A78" t="s">
        <v>1976</v>
      </c>
      <c r="B78" s="2" t="s">
        <v>1979</v>
      </c>
      <c r="C78" s="16" t="s">
        <v>1982</v>
      </c>
      <c r="D78" s="17" t="s">
        <v>1100</v>
      </c>
      <c r="E78" s="2">
        <v>2018</v>
      </c>
      <c r="F78" t="b">
        <f>OR(ISNUMBER(FIND("cytotoxic",C78)),ISNUMBER(FIND("Cytotoxic",C78)),ISNUMBER(FIND("cellular toxicity",C78)),ISNUMBER(FIND("cell death",C78)),ISNUMBER(FIND("viable",C78)),ISNUMBER(FIND("phytotoxic",C78)),ISNUMBER(FIND("acute toxicity",C78)),ISNUMBER(FIND("MTT",C78)),ISNUMBER(FIND("survival",C78)),ISNUMBER(FIND("prolifer",C78)),ISNUMBER(FIND("apoptosis",C78)),ISNUMBER(FIND("neurotoxic",C78)),ISNUMBER(FIND("  lysis ",C78)),ISNUMBER(FIND("necrosis",C78)),ISNUMBER(FIND("cellular death",C78))*3,ISNUMBER(FIND("LDH",C78)),ISNUMBER(FIND("Acute toxicity",C78)))</f>
        <v>0</v>
      </c>
      <c r="G78" t="b">
        <f>OR(ISNUMBER(FIND("genotoxic",C78)),ISNUMBER(FIND("genotoxicity",C78)),ISNUMBER(FIND("DNA damage",C78)),ISNUMBER(FIND("DNA",C78)),ISNUMBER(FIND("RNA",C78)),ISNUMBER(FIND("mesothelioma",C78)),ISNUMBER(FIND("carcino",C78)),ISNUMBER(FIND("mutagen",C78)),ISNUMBER(FIND("genetic",C78)))</f>
        <v>1</v>
      </c>
      <c r="H78" t="b">
        <f>OR(ISNUMBER(FIND("inflammatory",C78)),ISNUMBER(FIND("inflamm",C78)))</f>
        <v>1</v>
      </c>
      <c r="I78" t="b">
        <f>OR(ISNUMBER(FIND("immune",C78)),ISNUMBER(FIND("immunological",C78)),ISNUMBER(FIND("interleuk",C78)),ISNUMBER(FIND("platelet activation",C78)),ISNUMBER(FIND("monocyte",C78)),ISNUMBER(FIND("leukocyte",C78)),ISNUMBER(FIND("cytokine",C78)),ISNUMBER(FIND("CD4",C78)),ISNUMBER(FIND("CD8",C78)),ISNUMBER(FIND("T-cell",C78)))</f>
        <v>0</v>
      </c>
      <c r="J78" t="b">
        <f>OR(ISNUMBER(FIND("reactive oxygen",C78)),ISNUMBER(FIND("ROS",C78)),ISNUMBER(FIND("free radical",C78)),ISNUMBER(FIND("oxidative stress",C78)),ISNUMBER(FIND("peroxid",C78)),ISNUMBER(FIND("oxidative",C78)),ISNUMBER(FIND("antioxid",C78)))</f>
        <v>0</v>
      </c>
      <c r="K78" t="b">
        <f>OR(ISNUMBER(FIND("autophag",C78)))</f>
        <v>0</v>
      </c>
      <c r="L78" t="b">
        <f>OR(ISNUMBER(FIND("morpholog",C78)))</f>
        <v>0</v>
      </c>
      <c r="M78" t="b">
        <f>OR(ISNUMBER(FIND("fibrosis",C78)),ISNUMBER(FIND("Fibrosis",C78)),ISNUMBER(FIND("fibrot",C78)))</f>
        <v>1</v>
      </c>
      <c r="N78" t="b">
        <f>OR(ISNUMBER(FIND("offspring",C78)),ISNUMBER(FIND("Parental",C78)),ISNUMBER(FIND("parental",C78)),ISNUMBER(FIND("germline",C78)),ISNUMBER(FIND("reproduc",C78)),ISNUMBER(FIND("embryo",C78)))</f>
        <v>0</v>
      </c>
      <c r="O78" t="b">
        <f>OR(ISNUMBER(FIND("metabol",C78)),ISNUMBER(FIND("Metabol",C78)),ISNUMBER(FIND("digest",C78)),ISNUMBER(FIND("mitochon",C78)))</f>
        <v>0</v>
      </c>
      <c r="P78" t="b">
        <f>OR(ISNUMBER(FIND("ecotox",C78)),ISNUMBER(FIND("Ecotox",B78)),ISNUMBER(FIND("ecotox",B78)),ISNUMBER(FIND("Ecotox",C78)))</f>
        <v>0</v>
      </c>
      <c r="Q78" t="b">
        <f>OR(ISNUMBER(FIND("Bioaccum",C78)),ISNUMBER(FIND("bioaccum",C78)),ISNUMBER(FIND("accum",C78)))</f>
        <v>0</v>
      </c>
      <c r="R78" t="b">
        <f>OR(ISNUMBER(FIND("Occupation",C78)),ISNUMBER(FIND("occupation",C78)),ISNUMBER(FIND("worker",C78)),ISNUMBER(FIND("workforce",C78)))</f>
        <v>0</v>
      </c>
      <c r="S78" t="b">
        <f>NOT(OR(F78,G78,H78,I78,J78,K78,L78,M78,N78,O78,P78,Q78,R78))</f>
        <v>0</v>
      </c>
      <c r="U78" t="b">
        <f>OR(Table1[[#This Row],[Inflammation]],Table1[[#This Row],[Immune]])</f>
        <v>1</v>
      </c>
      <c r="V78" t="b">
        <f>IF(OR(Table1[[#This Row],[Rodents]],Table1[[#This Row],[Human]],Table1[[#This Row],[Pig]]),OR(ISNUMBER(FIND("intratrach",C78)),ISNUMBER(FIND("nasal ",C78)),ISNUMBER(FIND("instill",C78))),"NA")</f>
        <v>0</v>
      </c>
      <c r="W78" t="b">
        <f>IF(OR(Table1[[#This Row],[Rodents]],Table1[[#This Row],[Human]],Table1[[#This Row],[Pig]]),OR(ISNUMBER(FIND("dermal",C78)),ISNUMBER(FIND("skin ",C78))),"NA")</f>
        <v>0</v>
      </c>
      <c r="X78" t="b">
        <f>IF(OR(Table1[[#This Row],[Rodents]],Table1[[#This Row],[Human]],Table1[[#This Row],[Pig]]),OR(ISNUMBER(FIND("injected",C78)),ISNUMBER(FIND("periton",C78)),ISNUMBER(FIND("intrascrot",C78))),"NA")</f>
        <v>0</v>
      </c>
      <c r="Y78" t="b">
        <f>IF(OR(Table1[[#This Row],[Rodents]],Table1[[#This Row],[Human]],Table1[[#This Row],[Pig]]),NOT(OR(Table1[[#This Row],[Inhaled/Intratracheal/intranasal]],Table1[[#This Row],[Dermal]],Table1[[#This Row],[Injected]])),"NA")</f>
        <v>1</v>
      </c>
      <c r="AA78" t="b">
        <f>OR(ISNUMBER(FIND("fish ",C78)),ISNUMBER(FIND("Fish ",C78)),ISNUMBER(FIND("aquatic",C78)),ISNUMBER(FIND("daphnids",C78)),ISNUMBER(FIND("Carcinus maenas",C78)),ISNUMBER(FIND("Daphnia",C78)),ISNUMBER(FIND("Ruditapes philippinarum",C78)),ISNUMBER(FIND("daphnia",C78)),ISNUMBER(FIND("marine",C78)),ISNUMBER(FIND("mussel",C78)),ISNUMBER(FIND("algae",C78)),ISNUMBER(FIND("Donax faba",C78)),ISNUMBER(FIND("estuarine",C78)),ISNUMBER(FIND("snail",C78)),ISNUMBER(FIND("Prorocentrum donghaiense",C78)) )</f>
        <v>0</v>
      </c>
      <c r="AB78" t="b">
        <f>OR(ISNUMBER(FIND(" rat ",C78)),ISNUMBER(FIND(" rats ",C78)),ISNUMBER(FIND(" Rats ",C78)),ISNUMBER(FIND(" Rat ",C78)),ISNUMBER(FIND(" rat.",C78)),ISNUMBER(FIND(" rats.",C78)),ISNUMBER(FIND("mouse",C78)),ISNUMBER(FIND("mice",C78)), ISNUMBER(FIND(" Mice",C78)))</f>
        <v>1</v>
      </c>
      <c r="AC78" t="b">
        <f>OR(ISNUMBER(FIND(" cell ",C78)),ISNUMBER(FIND("fibroblast",C78)),ISNUMBER(FIND("macrophage",C78)),ISNUMBER(FIND("epithelial",C78)),ISNUMBER(FIND("endothelial",C78)),ISNUMBER(FIND("neuron",C78)),ISNUMBER(FIND(" cells ",C78)),ISNUMBER(FIND("RBC",C78)),ISNUMBER(FIND("mitochond",C78)),ISNUMBER(FIND("adipocyte",C78)),ISNUMBER(FIND("osteo",C78)),ISNUMBER(FIND("keratin",C78)),ISNUMBER(FIND(" cell's ",C78)),ISNUMBER(FIND("eukary",C78)),ISNUMBER(FIND("sperm",C78)))</f>
        <v>0</v>
      </c>
      <c r="AD78" t="b">
        <f>OR(ISNUMBER(FIND("human",B78)),ISNUMBER(FIND("workers",B78)),ISNUMBER(FIND("workforces",B78)),ISNUMBER(FIND("occupational",B78)),ISNUMBER(FIND("Case report",B78)),ISNUMBER(FIND("Workplaces",B78)),ISNUMBER(FIND("worker",B78)))</f>
        <v>0</v>
      </c>
      <c r="AE78" t="b">
        <f>OR(ISNUMBER(FIND(" plant ",C78)),ISNUMBER(FIND("Plant ",C78)),ISNUMBER(FIND("tomato",C78)),ISNUMBER(FIND("plants",C78)),ISNUMBER(FIND("Plants",C78)),ISNUMBER(FIND("algae",C78)),ISNUMBER(FIND("lettuce",C78)),ISNUMBER(FIND("green gram sprouts ",C78)),ISNUMBER(FIND("Cucurbita pepo",C78)),ISNUMBER(FIND("bean ",C78)),ISNUMBER(FIND("chloroplast",C78)),ISNUMBER(FIND("chlorophyll",C78)),ISNUMBER(FIND("seedling",C78)),ISNUMBER(FIND("canola",C78)),ISNUMBER(FIND("shoot",C78)),ISNUMBER(FIND("photosynthes",C78)),ISNUMBER(FIND(" leaves ",C78)),,ISNUMBER(FIND("agriculture",C78)),ISNUMBER(FIND(" crops ",C78)))</f>
        <v>0</v>
      </c>
      <c r="AF78" t="b">
        <f>OR(ISNUMBER(FIND("bacteria",C78)),ISNUMBER(FIND("Bacteria",C78)),ISNUMBER(FIND("Bacterium",C78)),ISNUMBER(FIND("bacterium",C78)),ISNUMBER(FIND(" coli ",C78)))</f>
        <v>0</v>
      </c>
      <c r="AG78" t="b">
        <f>OR(ISNUMBER(FIND("fungi",C78)),ISNUMBER(FIND("Fungi",C78)),ISNUMBER(FIND("fungus",C78)),ISNUMBER(FIND("Fungus",C78)),ISNUMBER(FIND("mushroom",C78)),ISNUMBER(FIND("Mushroom",C78)),ISNUMBER(FIND(" mold ",C78)))</f>
        <v>0</v>
      </c>
      <c r="AH78" t="b">
        <f>OR(ISNUMBER(FIND("Pig ",C78)),ISNUMBER(FIND("pig ",C78)),ISNUMBER(FIND("Pigs ",C78)),ISNUMBER(FIND("pigs ",C78)))</f>
        <v>0</v>
      </c>
      <c r="AI78" t="b">
        <f>OR(ISNUMBER(FIND(" C. elegans",C78)),ISNUMBER(FIND("Caenorhabditis elegans",C78)),ISNUMBER(FIND("earthworms",C78)),ISNUMBER(FIND(" Ficopomatus enigmaticus",C78)),ISNUMBER(FIND("larva",C78)),ISNUMBER(FIND("Lumbriculus variegatus",C78)),ISNUMBER(FIND("nematode",C78)))</f>
        <v>0</v>
      </c>
      <c r="AJ78" t="b">
        <f>NOT(OR(AA78,AB78,AC78,AD78,AE78,AF78,AG78,AH78,AI78))</f>
        <v>0</v>
      </c>
      <c r="AL78" t="b">
        <f>OR(AA78,AB78,AD78,AE78,AF78,AG78,AH78,AI78)</f>
        <v>1</v>
      </c>
      <c r="AM78" t="b">
        <f>IF(Table1[[#This Row],[In vivo?]],IF(Table1[[#This Row],[Cell]],FALSE,TRUE),FALSE)</f>
        <v>1</v>
      </c>
      <c r="AN78" t="b">
        <f>AND(AC78,AL78)</f>
        <v>0</v>
      </c>
      <c r="AO78" t="b">
        <f>IF(Table1[[#This Row],[Cell]],IF(Table1[[#This Row],[In vivo?]],FALSE,TRUE),FALSE)</f>
        <v>0</v>
      </c>
      <c r="AP78" t="b">
        <f>NOT(OR(Table1[[#This Row],[In vivo?]],Table1[[#This Row],[Only in Cell]]))</f>
        <v>0</v>
      </c>
      <c r="AQ78" t="b">
        <f>IF(OR(Table1[[#This Row],[Rodents]],Table1[[#This Row],[Human]],Table1[[#This Row],[Pig]]),OR(ISNUMBER(FIND("pulmonary",C78)),ISNUMBER(FIND("lung",C78))),"NA")</f>
        <v>1</v>
      </c>
      <c r="AR78" t="b">
        <f>IF(OR(Table1[[#This Row],[Rodents]],Table1[[#This Row],[Human]],Table1[[#This Row],[Pig]]),OR(ISNUMBER(FIND("skin",C78)),ISNUMBER(FIND("dermal",C78))),"NA")</f>
        <v>0</v>
      </c>
      <c r="AS78" t="b">
        <f>IF(OR(Table1[[#This Row],[Rodents]],Table1[[#This Row],[Human]],Table1[[#This Row],[Pig]]),OR(ISNUMBER(FIND("liver",C78)),ISNUMBER(FIND("hepat",C78))),"NA")</f>
        <v>0</v>
      </c>
      <c r="AT78" t="b">
        <f>IF(OR(Table1[[#This Row],[Rodents]],Table1[[#This Row],[Human]],Table1[[#This Row],[Pig]]),OR(ISNUMBER(FIND("kidney",C78)),ISNUMBER(FIND("neph",C78))),"NA")</f>
        <v>0</v>
      </c>
      <c r="AU78" t="b">
        <f>IF(OR(Table1[[#This Row],[Rodents]],Table1[[#This Row],[Human]],Table1[[#This Row],[Pig]]),OR(ISNUMBER(FIND("brain",C78)),ISNUMBER(FIND("neur",C78)),ISNUMBER(FIND("nerv",C78))),"NA")</f>
        <v>0</v>
      </c>
      <c r="AV78" t="b">
        <f>IF(OR(Table1[[#This Row],[Rodents]],Table1[[#This Row],[Human]],Table1[[#This Row],[Pig]]),OR(ISNUMBER(FIND("heart",C78)),ISNUMBER(FIND("cardi",C78))),"NA")</f>
        <v>0</v>
      </c>
      <c r="AW78" t="b">
        <f>IF(OR(Table1[[#This Row],[Rodents]],Table1[[#This Row],[Human]],Table1[[#This Row],[Pig]]),OR(ISNUMBER(FIND("gastro",C78)),ISNUMBER(FIND("intesti",C78)),ISNUMBER(FIND("stomach",C78))),"NA")</f>
        <v>0</v>
      </c>
      <c r="AX78" t="b">
        <f>IF(OR(Table1[[#This Row],[Rodents]],Table1[[#This Row],[Human]],Table1[[#This Row],[Pig]]),NOT(OR(AQ78,AR78,AS78,AT78,AU78,AV78,AW78)),"NA")</f>
        <v>0</v>
      </c>
      <c r="AY78" t="b">
        <f>OR(ISNUMBER(FIND("SWCNT",C78)),ISNUMBER(FIND("SWNT",C78)),ISNUMBER(FIND("single-wall",C78)),ISNUMBER(FIND("single wall",C78)),ISNUMBER(FIND("Single wall",C78)),ISNUMBER(FIND("Single-wall",C78)),ISNUMBER(FIND("SWCNT",B78)),ISNUMBER(FIND("SWNT",B78)),ISNUMBER(FIND("single-wall",B78)),ISNUMBER(FIND("single wall",B78)),ISNUMBER(FIND("Single-wall",B78)),ISNUMBER(FIND("Single wall",B78)))</f>
        <v>0</v>
      </c>
      <c r="AZ78" t="b">
        <f>OR(ISNUMBER(FIND("MWCNT",C78)),ISNUMBER(FIND("MWNT",C78)),ISNUMBER(FIND("multi-wall",C78)),ISNUMBER(FIND("multi wall",C78)),ISNUMBER(FIND("multiwall",C78)),ISNUMBER(FIND("Multi-wall",C78)),ISNUMBER(FIND("Multi wall",C78)),ISNUMBER(FIND("Multiwall",C78)),ISNUMBER(FIND("MWCNT",B78)),ISNUMBER(FIND("MWNT",B78)),ISNUMBER(FIND("multi-wall",B78)),ISNUMBER(FIND("multi wall",B78)),ISNUMBER(FIND("multiwall",B78)),ISNUMBER(FIND("Multi-wall",B78)),ISNUMBER(FIND("Multi wall",B78)),ISNUMBER(FIND("Multiwall",B78)),ISNUMBER(FIND("Double-wall",B78)),ISNUMBER(FIND("Double wall",B78)),ISNUMBER(FIND("Doublewall",B78)),ISNUMBER(FIND("double-wall",B78)),ISNUMBER(FIND("double wall",B78)),ISNUMBER(FIND("doublewall",B78)))</f>
        <v>1</v>
      </c>
      <c r="BA78" t="b">
        <f>AND(Table1[[#This Row],[SWCNT]],Table1[[#This Row],[MWCNT]])</f>
        <v>0</v>
      </c>
      <c r="BB78" t="b">
        <f>IF(Table1[[#This Row],[SWCNT]]=TRUE,FALSE,IF(Table1[[#This Row],[MWCNT]]=TRUE,FALSE,TRUE))</f>
        <v>0</v>
      </c>
      <c r="BC78" s="18"/>
    </row>
    <row r="79" spans="1:55" ht="129.5">
      <c r="A79" t="s">
        <v>2655</v>
      </c>
      <c r="B79" s="2" t="s">
        <v>2656</v>
      </c>
      <c r="C79" s="16" t="s">
        <v>2657</v>
      </c>
      <c r="D79" s="17" t="s">
        <v>971</v>
      </c>
      <c r="E79" s="2">
        <v>2016</v>
      </c>
      <c r="F79" t="b">
        <f>OR(ISNUMBER(FIND("cytotoxic",C79)),ISNUMBER(FIND("Cytotoxic",C79)),ISNUMBER(FIND("cellular toxicity",C79)),ISNUMBER(FIND("cell death",C79)),ISNUMBER(FIND("viable",C79)),ISNUMBER(FIND("phytotoxic",C79)),ISNUMBER(FIND("acute toxicity",C79)),ISNUMBER(FIND("MTT",C79)),ISNUMBER(FIND("survival",C79)),ISNUMBER(FIND("prolifer",C79)),ISNUMBER(FIND("apoptosis",C79)),ISNUMBER(FIND("neurotoxic",C79)),ISNUMBER(FIND("  lysis ",C79)),ISNUMBER(FIND("necrosis",C79)),ISNUMBER(FIND("cellular death",C79))*3,ISNUMBER(FIND("LDH",C79)),ISNUMBER(FIND("Acute toxicity",C79)))</f>
        <v>0</v>
      </c>
      <c r="G79" t="b">
        <f>OR(ISNUMBER(FIND("genotoxic",C79)),ISNUMBER(FIND("genotoxicity",C79)),ISNUMBER(FIND("DNA damage",C79)),ISNUMBER(FIND("DNA",C79)),ISNUMBER(FIND("RNA",C79)),ISNUMBER(FIND("mesothelioma",C79)),ISNUMBER(FIND("carcino",C79)),ISNUMBER(FIND("mutagen",C79)),ISNUMBER(FIND("genetic",C79)))</f>
        <v>0</v>
      </c>
      <c r="H79" t="b">
        <f>OR(ISNUMBER(FIND("inflammatory",C79)),ISNUMBER(FIND("inflamm",C79)))</f>
        <v>1</v>
      </c>
      <c r="I79" t="b">
        <f>OR(ISNUMBER(FIND("immune",C79)),ISNUMBER(FIND("immunological",C79)),ISNUMBER(FIND("interleuk",C79)),ISNUMBER(FIND("platelet activation",C79)),ISNUMBER(FIND("monocyte",C79)),ISNUMBER(FIND("leukocyte",C79)),ISNUMBER(FIND("cytokine",C79)),ISNUMBER(FIND("CD4",C79)),ISNUMBER(FIND("CD8",C79)),ISNUMBER(FIND("T-cell",C79)))</f>
        <v>0</v>
      </c>
      <c r="J79" t="b">
        <f>OR(ISNUMBER(FIND("reactive oxygen",C79)),ISNUMBER(FIND("ROS",C79)),ISNUMBER(FIND("free radical",C79)),ISNUMBER(FIND("oxidative stress",C79)),ISNUMBER(FIND("peroxid",C79)),ISNUMBER(FIND("oxidative",C79)),ISNUMBER(FIND("antioxid",C79)))</f>
        <v>1</v>
      </c>
      <c r="K79" t="b">
        <f>OR(ISNUMBER(FIND("autophag",C79)))</f>
        <v>0</v>
      </c>
      <c r="L79" t="b">
        <f>OR(ISNUMBER(FIND("morpholog",C79)))</f>
        <v>0</v>
      </c>
      <c r="M79" t="b">
        <f>OR(ISNUMBER(FIND("fibrosis",C79)),ISNUMBER(FIND("Fibrosis",C79)),ISNUMBER(FIND("fibrot",C79)))</f>
        <v>0</v>
      </c>
      <c r="N79" t="b">
        <f>OR(ISNUMBER(FIND("offspring",C79)),ISNUMBER(FIND("Parental",C79)),ISNUMBER(FIND("parental",C79)),ISNUMBER(FIND("germline",C79)),ISNUMBER(FIND("reproduc",C79)),ISNUMBER(FIND("embryo",C79)))</f>
        <v>0</v>
      </c>
      <c r="O79" t="b">
        <f>OR(ISNUMBER(FIND("metabol",C79)),ISNUMBER(FIND("Metabol",C79)),ISNUMBER(FIND("digest",C79)),ISNUMBER(FIND("mitochon",C79)))</f>
        <v>1</v>
      </c>
      <c r="P79" t="b">
        <f>OR(ISNUMBER(FIND("ecotox",C79)),ISNUMBER(FIND("Ecotox",B79)),ISNUMBER(FIND("ecotox",B79)),ISNUMBER(FIND("Ecotox",C79)))</f>
        <v>0</v>
      </c>
      <c r="Q79" t="b">
        <f>OR(ISNUMBER(FIND("Bioaccum",C79)),ISNUMBER(FIND("bioaccum",C79)),ISNUMBER(FIND("accum",C79)))</f>
        <v>0</v>
      </c>
      <c r="R79" t="b">
        <f>OR(ISNUMBER(FIND("Occupation",C79)),ISNUMBER(FIND("occupation",C79)),ISNUMBER(FIND("worker",C79)),ISNUMBER(FIND("workforce",C79)))</f>
        <v>0</v>
      </c>
      <c r="S79" t="b">
        <f>NOT(OR(F79,G79,H79,I79,J79,K79,L79,M79,N79,O79,P79,Q79,R79))</f>
        <v>0</v>
      </c>
      <c r="U79" t="b">
        <f>OR(Table1[[#This Row],[Inflammation]],Table1[[#This Row],[Immune]])</f>
        <v>1</v>
      </c>
      <c r="V79" t="b">
        <f>IF(OR(Table1[[#This Row],[Rodents]],Table1[[#This Row],[Human]],Table1[[#This Row],[Pig]]),OR(ISNUMBER(FIND("intratrach",C79)),ISNUMBER(FIND("nasal ",C79)),ISNUMBER(FIND("instill",C79))),"NA")</f>
        <v>0</v>
      </c>
      <c r="W79" t="b">
        <f>IF(OR(Table1[[#This Row],[Rodents]],Table1[[#This Row],[Human]],Table1[[#This Row],[Pig]]),OR(ISNUMBER(FIND("dermal",C79)),ISNUMBER(FIND("skin ",C79))),"NA")</f>
        <v>0</v>
      </c>
      <c r="X79" t="b">
        <f>IF(OR(Table1[[#This Row],[Rodents]],Table1[[#This Row],[Human]],Table1[[#This Row],[Pig]]),OR(ISNUMBER(FIND("injected",C79)),ISNUMBER(FIND("periton",C79)),ISNUMBER(FIND("intrascrot",C79))),"NA")</f>
        <v>0</v>
      </c>
      <c r="Y79" t="b">
        <f>IF(OR(Table1[[#This Row],[Rodents]],Table1[[#This Row],[Human]],Table1[[#This Row],[Pig]]),NOT(OR(Table1[[#This Row],[Inhaled/Intratracheal/intranasal]],Table1[[#This Row],[Dermal]],Table1[[#This Row],[Injected]])),"NA")</f>
        <v>1</v>
      </c>
      <c r="AA79" t="b">
        <f>OR(ISNUMBER(FIND("fish ",C79)),ISNUMBER(FIND("Fish ",C79)),ISNUMBER(FIND("aquatic",C79)),ISNUMBER(FIND("daphnids",C79)),ISNUMBER(FIND("Carcinus maenas",C79)),ISNUMBER(FIND("Daphnia",C79)),ISNUMBER(FIND("Ruditapes philippinarum",C79)),ISNUMBER(FIND("daphnia",C79)),ISNUMBER(FIND("marine",C79)),ISNUMBER(FIND("mussel",C79)),ISNUMBER(FIND("algae",C79)),ISNUMBER(FIND("Donax faba",C79)),ISNUMBER(FIND("estuarine",C79)),ISNUMBER(FIND("snail",C79)),ISNUMBER(FIND("Prorocentrum donghaiense",C79)) )</f>
        <v>0</v>
      </c>
      <c r="AB79" t="b">
        <f>OR(ISNUMBER(FIND(" rat ",C79)),ISNUMBER(FIND(" rats ",C79)),ISNUMBER(FIND(" Rats ",C79)),ISNUMBER(FIND(" Rat ",C79)),ISNUMBER(FIND(" rat.",C79)),ISNUMBER(FIND(" rats.",C79)),ISNUMBER(FIND("mouse",C79)),ISNUMBER(FIND("mice",C79)), ISNUMBER(FIND(" Mice",C79)))</f>
        <v>1</v>
      </c>
      <c r="AC79" t="b">
        <f>OR(ISNUMBER(FIND(" cell ",C79)),ISNUMBER(FIND("fibroblast",C79)),ISNUMBER(FIND("macrophage",C79)),ISNUMBER(FIND("epithelial",C79)),ISNUMBER(FIND("endothelial",C79)),ISNUMBER(FIND("neuron",C79)),ISNUMBER(FIND(" cells ",C79)),ISNUMBER(FIND("RBC",C79)),ISNUMBER(FIND("mitochond",C79)),ISNUMBER(FIND("adipocyte",C79)),ISNUMBER(FIND("osteo",C79)),ISNUMBER(FIND("keratin",C79)),ISNUMBER(FIND(" cell's ",C79)),ISNUMBER(FIND("eukary",C79)),ISNUMBER(FIND("sperm",C79)))</f>
        <v>0</v>
      </c>
      <c r="AD79" t="b">
        <f>OR(ISNUMBER(FIND("human",B79)),ISNUMBER(FIND("workers",B79)),ISNUMBER(FIND("workforces",B79)),ISNUMBER(FIND("occupational",B79)),ISNUMBER(FIND("Case report",B79)),ISNUMBER(FIND("Workplaces",B79)),ISNUMBER(FIND("worker",B79)))</f>
        <v>0</v>
      </c>
      <c r="AE79" t="b">
        <f>OR(ISNUMBER(FIND(" plant ",C79)),ISNUMBER(FIND("Plant ",C79)),ISNUMBER(FIND("tomato",C79)),ISNUMBER(FIND("plants",C79)),ISNUMBER(FIND("Plants",C79)),ISNUMBER(FIND("algae",C79)),ISNUMBER(FIND("lettuce",C79)),ISNUMBER(FIND("green gram sprouts ",C79)),ISNUMBER(FIND("Cucurbita pepo",C79)),ISNUMBER(FIND("bean ",C79)),ISNUMBER(FIND("chloroplast",C79)),ISNUMBER(FIND("chlorophyll",C79)),ISNUMBER(FIND("seedling",C79)),ISNUMBER(FIND("canola",C79)),ISNUMBER(FIND("shoot",C79)),ISNUMBER(FIND("photosynthes",C79)),ISNUMBER(FIND(" leaves ",C79)),,ISNUMBER(FIND("agriculture",C79)),ISNUMBER(FIND(" crops ",C79)))</f>
        <v>0</v>
      </c>
      <c r="AF79" t="b">
        <f>OR(ISNUMBER(FIND("bacteria",C79)),ISNUMBER(FIND("Bacteria",C79)),ISNUMBER(FIND("Bacterium",C79)),ISNUMBER(FIND("bacterium",C79)),ISNUMBER(FIND(" coli ",C79)))</f>
        <v>0</v>
      </c>
      <c r="AG79" t="b">
        <f>OR(ISNUMBER(FIND("fungi",C79)),ISNUMBER(FIND("Fungi",C79)),ISNUMBER(FIND("fungus",C79)),ISNUMBER(FIND("Fungus",C79)),ISNUMBER(FIND("mushroom",C79)),ISNUMBER(FIND("Mushroom",C79)),ISNUMBER(FIND(" mold ",C79)))</f>
        <v>0</v>
      </c>
      <c r="AH79" t="b">
        <f>OR(ISNUMBER(FIND("Pig ",C79)),ISNUMBER(FIND("pig ",C79)),ISNUMBER(FIND("Pigs ",C79)),ISNUMBER(FIND("pigs ",C79)))</f>
        <v>0</v>
      </c>
      <c r="AI79" t="b">
        <f>OR(ISNUMBER(FIND(" C. elegans",C79)),ISNUMBER(FIND("Caenorhabditis elegans",C79)),ISNUMBER(FIND("earthworms",C79)),ISNUMBER(FIND(" Ficopomatus enigmaticus",C79)),ISNUMBER(FIND("larva",C79)),ISNUMBER(FIND("Lumbriculus variegatus",C79)),ISNUMBER(FIND("nematode",C79)))</f>
        <v>0</v>
      </c>
      <c r="AJ79" t="b">
        <f>NOT(OR(AA79,AB79,AC79,AD79,AE79,AF79,AG79,AH79,AI79))</f>
        <v>0</v>
      </c>
      <c r="AL79" t="b">
        <f>OR(AA79,AB79,AD79,AE79,AF79,AG79,AH79,AI79)</f>
        <v>1</v>
      </c>
      <c r="AM79" t="b">
        <f>IF(Table1[[#This Row],[In vivo?]],IF(Table1[[#This Row],[Cell]],FALSE,TRUE),FALSE)</f>
        <v>1</v>
      </c>
      <c r="AN79" t="b">
        <f>AND(AC79,AL79)</f>
        <v>0</v>
      </c>
      <c r="AO79" t="b">
        <f>IF(Table1[[#This Row],[Cell]],IF(Table1[[#This Row],[In vivo?]],FALSE,TRUE),FALSE)</f>
        <v>0</v>
      </c>
      <c r="AP79" t="b">
        <f>NOT(OR(Table1[[#This Row],[In vivo?]],Table1[[#This Row],[Only in Cell]]))</f>
        <v>0</v>
      </c>
      <c r="AQ79" t="b">
        <f>IF(OR(Table1[[#This Row],[Rodents]],Table1[[#This Row],[Human]],Table1[[#This Row],[Pig]]),OR(ISNUMBER(FIND("pulmonary",C79)),ISNUMBER(FIND("lung",C79))),"NA")</f>
        <v>0</v>
      </c>
      <c r="AR79" t="b">
        <f>IF(OR(Table1[[#This Row],[Rodents]],Table1[[#This Row],[Human]],Table1[[#This Row],[Pig]]),OR(ISNUMBER(FIND("skin",C79)),ISNUMBER(FIND("dermal",C79))),"NA")</f>
        <v>0</v>
      </c>
      <c r="AS79" t="b">
        <f>IF(OR(Table1[[#This Row],[Rodents]],Table1[[#This Row],[Human]],Table1[[#This Row],[Pig]]),OR(ISNUMBER(FIND("liver",C79)),ISNUMBER(FIND("hepat",C79))),"NA")</f>
        <v>1</v>
      </c>
      <c r="AT79" t="b">
        <f>IF(OR(Table1[[#This Row],[Rodents]],Table1[[#This Row],[Human]],Table1[[#This Row],[Pig]]),OR(ISNUMBER(FIND("kidney",C79)),ISNUMBER(FIND("neph",C79))),"NA")</f>
        <v>0</v>
      </c>
      <c r="AU79" t="b">
        <f>IF(OR(Table1[[#This Row],[Rodents]],Table1[[#This Row],[Human]],Table1[[#This Row],[Pig]]),OR(ISNUMBER(FIND("brain",C79)),ISNUMBER(FIND("neur",C79)),ISNUMBER(FIND("nerv",C79))),"NA")</f>
        <v>0</v>
      </c>
      <c r="AV79" t="b">
        <f>IF(OR(Table1[[#This Row],[Rodents]],Table1[[#This Row],[Human]],Table1[[#This Row],[Pig]]),OR(ISNUMBER(FIND("heart",C79)),ISNUMBER(FIND("cardi",C79))),"NA")</f>
        <v>0</v>
      </c>
      <c r="AW79" t="b">
        <f>IF(OR(Table1[[#This Row],[Rodents]],Table1[[#This Row],[Human]],Table1[[#This Row],[Pig]]),OR(ISNUMBER(FIND("gastro",C79)),ISNUMBER(FIND("intesti",C79)),ISNUMBER(FIND("stomach",C79))),"NA")</f>
        <v>1</v>
      </c>
      <c r="AX79" t="b">
        <f>IF(OR(Table1[[#This Row],[Rodents]],Table1[[#This Row],[Human]],Table1[[#This Row],[Pig]]),NOT(OR(AQ79,AR79,AS79,AT79,AU79,AV79,AW79)),"NA")</f>
        <v>0</v>
      </c>
      <c r="AY79" t="b">
        <f>OR(ISNUMBER(FIND("SWCNT",C79)),ISNUMBER(FIND("SWNT",C79)),ISNUMBER(FIND("single-wall",C79)),ISNUMBER(FIND("single wall",C79)),ISNUMBER(FIND("Single wall",C79)),ISNUMBER(FIND("Single-wall",C79)),ISNUMBER(FIND("SWCNT",B79)),ISNUMBER(FIND("SWNT",B79)),ISNUMBER(FIND("single-wall",B79)),ISNUMBER(FIND("single wall",B79)),ISNUMBER(FIND("Single-wall",B79)),ISNUMBER(FIND("Single wall",B79)))</f>
        <v>0</v>
      </c>
      <c r="AZ79" t="b">
        <f>OR(ISNUMBER(FIND("MWCNT",C79)),ISNUMBER(FIND("MWNT",C79)),ISNUMBER(FIND("multi-wall",C79)),ISNUMBER(FIND("multi wall",C79)),ISNUMBER(FIND("multiwall",C79)),ISNUMBER(FIND("Multi-wall",C79)),ISNUMBER(FIND("Multi wall",C79)),ISNUMBER(FIND("Multiwall",C79)),ISNUMBER(FIND("MWCNT",B79)),ISNUMBER(FIND("MWNT",B79)),ISNUMBER(FIND("multi-wall",B79)),ISNUMBER(FIND("multi wall",B79)),ISNUMBER(FIND("multiwall",B79)),ISNUMBER(FIND("Multi-wall",B79)),ISNUMBER(FIND("Multi wall",B79)),ISNUMBER(FIND("Multiwall",B79)),ISNUMBER(FIND("Double-wall",B79)),ISNUMBER(FIND("Double wall",B79)),ISNUMBER(FIND("Doublewall",B79)),ISNUMBER(FIND("double-wall",B79)),ISNUMBER(FIND("double wall",B79)),ISNUMBER(FIND("doublewall",B79)))</f>
        <v>1</v>
      </c>
      <c r="BA79" t="b">
        <f>AND(Table1[[#This Row],[SWCNT]],Table1[[#This Row],[MWCNT]])</f>
        <v>0</v>
      </c>
      <c r="BB79" t="b">
        <f>IF(Table1[[#This Row],[SWCNT]]=TRUE,FALSE,IF(Table1[[#This Row],[MWCNT]]=TRUE,FALSE,TRUE))</f>
        <v>0</v>
      </c>
      <c r="BC79" s="18"/>
    </row>
    <row r="80" spans="1:55" ht="92.5">
      <c r="A80" t="s">
        <v>3159</v>
      </c>
      <c r="B80" s="2" t="s">
        <v>3164</v>
      </c>
      <c r="C80" s="16" t="s">
        <v>3169</v>
      </c>
      <c r="D80" s="17" t="s">
        <v>971</v>
      </c>
      <c r="E80" s="2">
        <v>2015</v>
      </c>
      <c r="F80" t="b">
        <f>OR(ISNUMBER(FIND("cytotoxic",C80)),ISNUMBER(FIND("Cytotoxic",C80)),ISNUMBER(FIND("cellular toxicity",C80)),ISNUMBER(FIND("cell death",C80)),ISNUMBER(FIND("viable",C80)),ISNUMBER(FIND("phytotoxic",C80)),ISNUMBER(FIND("acute toxicity",C80)),ISNUMBER(FIND("MTT",C80)),ISNUMBER(FIND("survival",C80)),ISNUMBER(FIND("prolifer",C80)),ISNUMBER(FIND("apoptosis",C80)),ISNUMBER(FIND("neurotoxic",C80)),ISNUMBER(FIND("  lysis ",C80)),ISNUMBER(FIND("necrosis",C80)),ISNUMBER(FIND("cellular death",C80))*3,ISNUMBER(FIND("LDH",C80)),ISNUMBER(FIND("Acute toxicity",C80)))</f>
        <v>0</v>
      </c>
      <c r="G80" t="b">
        <f>OR(ISNUMBER(FIND("genotoxic",C80)),ISNUMBER(FIND("genotoxicity",C80)),ISNUMBER(FIND("DNA damage",C80)),ISNUMBER(FIND("DNA",C80)),ISNUMBER(FIND("RNA",C80)),ISNUMBER(FIND("mesothelioma",C80)),ISNUMBER(FIND("carcino",C80)),ISNUMBER(FIND("mutagen",C80)),ISNUMBER(FIND("genetic",C80)))</f>
        <v>0</v>
      </c>
      <c r="H80" t="b">
        <f>OR(ISNUMBER(FIND("inflammatory",C80)),ISNUMBER(FIND("inflamm",C80)))</f>
        <v>1</v>
      </c>
      <c r="I80" t="b">
        <f>OR(ISNUMBER(FIND("immune",C80)),ISNUMBER(FIND("immunological",C80)),ISNUMBER(FIND("interleuk",C80)),ISNUMBER(FIND("platelet activation",C80)),ISNUMBER(FIND("monocyte",C80)),ISNUMBER(FIND("leukocyte",C80)),ISNUMBER(FIND("cytokine",C80)),ISNUMBER(FIND("CD4",C80)),ISNUMBER(FIND("CD8",C80)),ISNUMBER(FIND("T-cell",C80)))</f>
        <v>0</v>
      </c>
      <c r="J80" t="b">
        <f>OR(ISNUMBER(FIND("reactive oxygen",C80)),ISNUMBER(FIND("ROS",C80)),ISNUMBER(FIND("free radical",C80)),ISNUMBER(FIND("oxidative stress",C80)),ISNUMBER(FIND("peroxid",C80)),ISNUMBER(FIND("oxidative",C80)),ISNUMBER(FIND("antioxid",C80)))</f>
        <v>1</v>
      </c>
      <c r="K80" t="b">
        <f>OR(ISNUMBER(FIND("autophag",C80)))</f>
        <v>0</v>
      </c>
      <c r="L80" t="b">
        <f>OR(ISNUMBER(FIND("morpholog",C80)))</f>
        <v>0</v>
      </c>
      <c r="M80" t="b">
        <f>OR(ISNUMBER(FIND("fibrosis",C80)),ISNUMBER(FIND("Fibrosis",C80)),ISNUMBER(FIND("fibrot",C80)))</f>
        <v>1</v>
      </c>
      <c r="N80" t="b">
        <f>OR(ISNUMBER(FIND("offspring",C80)),ISNUMBER(FIND("Parental",C80)),ISNUMBER(FIND("parental",C80)),ISNUMBER(FIND("germline",C80)),ISNUMBER(FIND("reproduc",C80)),ISNUMBER(FIND("embryo",C80)))</f>
        <v>0</v>
      </c>
      <c r="O80" t="b">
        <f>OR(ISNUMBER(FIND("metabol",C80)),ISNUMBER(FIND("Metabol",C80)),ISNUMBER(FIND("digest",C80)),ISNUMBER(FIND("mitochon",C80)))</f>
        <v>0</v>
      </c>
      <c r="P80" t="b">
        <f>OR(ISNUMBER(FIND("ecotox",C80)),ISNUMBER(FIND("Ecotox",B80)),ISNUMBER(FIND("ecotox",B80)),ISNUMBER(FIND("Ecotox",C80)))</f>
        <v>0</v>
      </c>
      <c r="Q80" t="b">
        <f>OR(ISNUMBER(FIND("Bioaccum",C80)),ISNUMBER(FIND("bioaccum",C80)),ISNUMBER(FIND("accum",C80)))</f>
        <v>0</v>
      </c>
      <c r="R80" t="b">
        <f>OR(ISNUMBER(FIND("Occupation",C80)),ISNUMBER(FIND("occupation",C80)),ISNUMBER(FIND("worker",C80)),ISNUMBER(FIND("workforce",C80)))</f>
        <v>0</v>
      </c>
      <c r="S80" t="b">
        <f>NOT(OR(F80,G80,H80,I80,J80,K80,L80,M80,N80,O80,P80,Q80,R80))</f>
        <v>0</v>
      </c>
      <c r="U80" t="b">
        <f>OR(Table1[[#This Row],[Inflammation]],Table1[[#This Row],[Immune]])</f>
        <v>1</v>
      </c>
      <c r="V80" t="b">
        <f>IF(OR(Table1[[#This Row],[Rodents]],Table1[[#This Row],[Human]],Table1[[#This Row],[Pig]]),OR(ISNUMBER(FIND("intratrach",C80)),ISNUMBER(FIND("nasal ",C80)),ISNUMBER(FIND("instill",C80))),"NA")</f>
        <v>0</v>
      </c>
      <c r="W80" t="b">
        <f>IF(OR(Table1[[#This Row],[Rodents]],Table1[[#This Row],[Human]],Table1[[#This Row],[Pig]]),OR(ISNUMBER(FIND("dermal",C80)),ISNUMBER(FIND("skin ",C80))),"NA")</f>
        <v>0</v>
      </c>
      <c r="X80" t="b">
        <f>IF(OR(Table1[[#This Row],[Rodents]],Table1[[#This Row],[Human]],Table1[[#This Row],[Pig]]),OR(ISNUMBER(FIND("injected",C80)),ISNUMBER(FIND("periton",C80)),ISNUMBER(FIND("intrascrot",C80))),"NA")</f>
        <v>0</v>
      </c>
      <c r="Y80" t="b">
        <f>IF(OR(Table1[[#This Row],[Rodents]],Table1[[#This Row],[Human]],Table1[[#This Row],[Pig]]),NOT(OR(Table1[[#This Row],[Inhaled/Intratracheal/intranasal]],Table1[[#This Row],[Dermal]],Table1[[#This Row],[Injected]])),"NA")</f>
        <v>1</v>
      </c>
      <c r="AA80" t="b">
        <f>OR(ISNUMBER(FIND("fish ",C80)),ISNUMBER(FIND("Fish ",C80)),ISNUMBER(FIND("aquatic",C80)),ISNUMBER(FIND("daphnids",C80)),ISNUMBER(FIND("Carcinus maenas",C80)),ISNUMBER(FIND("Daphnia",C80)),ISNUMBER(FIND("Ruditapes philippinarum",C80)),ISNUMBER(FIND("daphnia",C80)),ISNUMBER(FIND("marine",C80)),ISNUMBER(FIND("mussel",C80)),ISNUMBER(FIND("algae",C80)),ISNUMBER(FIND("Donax faba",C80)),ISNUMBER(FIND("estuarine",C80)),ISNUMBER(FIND("snail",C80)),ISNUMBER(FIND("Prorocentrum donghaiense",C80)) )</f>
        <v>0</v>
      </c>
      <c r="AB80" t="b">
        <f>OR(ISNUMBER(FIND(" rat ",C80)),ISNUMBER(FIND(" rats ",C80)),ISNUMBER(FIND(" Rats ",C80)),ISNUMBER(FIND(" Rat ",C80)),ISNUMBER(FIND(" rat.",C80)),ISNUMBER(FIND(" rats.",C80)),ISNUMBER(FIND("mouse",C80)),ISNUMBER(FIND("mice",C80)), ISNUMBER(FIND(" Mice",C80)))</f>
        <v>1</v>
      </c>
      <c r="AC80" t="b">
        <f>OR(ISNUMBER(FIND(" cell ",C80)),ISNUMBER(FIND("fibroblast",C80)),ISNUMBER(FIND("macrophage",C80)),ISNUMBER(FIND("epithelial",C80)),ISNUMBER(FIND("endothelial",C80)),ISNUMBER(FIND("neuron",C80)),ISNUMBER(FIND(" cells ",C80)),ISNUMBER(FIND("RBC",C80)),ISNUMBER(FIND("mitochond",C80)),ISNUMBER(FIND("adipocyte",C80)),ISNUMBER(FIND("osteo",C80)),ISNUMBER(FIND("keratin",C80)),ISNUMBER(FIND(" cell's ",C80)),ISNUMBER(FIND("eukary",C80)),ISNUMBER(FIND("sperm",C80)))</f>
        <v>1</v>
      </c>
      <c r="AD80" t="b">
        <f>OR(ISNUMBER(FIND("human",B80)),ISNUMBER(FIND("workers",B80)),ISNUMBER(FIND("workforces",B80)),ISNUMBER(FIND("occupational",B80)),ISNUMBER(FIND("Case report",B80)),ISNUMBER(FIND("Workplaces",B80)),ISNUMBER(FIND("worker",B80)))</f>
        <v>0</v>
      </c>
      <c r="AE80" t="b">
        <f>OR(ISNUMBER(FIND(" plant ",C80)),ISNUMBER(FIND("Plant ",C80)),ISNUMBER(FIND("tomato",C80)),ISNUMBER(FIND("plants",C80)),ISNUMBER(FIND("Plants",C80)),ISNUMBER(FIND("algae",C80)),ISNUMBER(FIND("lettuce",C80)),ISNUMBER(FIND("green gram sprouts ",C80)),ISNUMBER(FIND("Cucurbita pepo",C80)),ISNUMBER(FIND("bean ",C80)),ISNUMBER(FIND("chloroplast",C80)),ISNUMBER(FIND("chlorophyll",C80)),ISNUMBER(FIND("seedling",C80)),ISNUMBER(FIND("canola",C80)),ISNUMBER(FIND("shoot",C80)),ISNUMBER(FIND("photosynthes",C80)),ISNUMBER(FIND(" leaves ",C80)),,ISNUMBER(FIND("agriculture",C80)),ISNUMBER(FIND(" crops ",C80)))</f>
        <v>0</v>
      </c>
      <c r="AF80" t="b">
        <f>OR(ISNUMBER(FIND("bacteria",C80)),ISNUMBER(FIND("Bacteria",C80)),ISNUMBER(FIND("Bacterium",C80)),ISNUMBER(FIND("bacterium",C80)),ISNUMBER(FIND(" coli ",C80)))</f>
        <v>0</v>
      </c>
      <c r="AG80" t="b">
        <f>OR(ISNUMBER(FIND("fungi",C80)),ISNUMBER(FIND("Fungi",C80)),ISNUMBER(FIND("fungus",C80)),ISNUMBER(FIND("Fungus",C80)),ISNUMBER(FIND("mushroom",C80)),ISNUMBER(FIND("Mushroom",C80)),ISNUMBER(FIND(" mold ",C80)))</f>
        <v>0</v>
      </c>
      <c r="AH80" t="b">
        <f>OR(ISNUMBER(FIND("Pig ",C80)),ISNUMBER(FIND("pig ",C80)),ISNUMBER(FIND("Pigs ",C80)),ISNUMBER(FIND("pigs ",C80)))</f>
        <v>0</v>
      </c>
      <c r="AI80" t="b">
        <f>OR(ISNUMBER(FIND(" C. elegans",C80)),ISNUMBER(FIND("Caenorhabditis elegans",C80)),ISNUMBER(FIND("earthworms",C80)),ISNUMBER(FIND(" Ficopomatus enigmaticus",C80)),ISNUMBER(FIND("larva",C80)),ISNUMBER(FIND("Lumbriculus variegatus",C80)),ISNUMBER(FIND("nematode",C80)))</f>
        <v>0</v>
      </c>
      <c r="AJ80" t="b">
        <f>NOT(OR(AA80,AB80,AC80,AD80,AE80,AF80,AG80,AH80,AI80))</f>
        <v>0</v>
      </c>
      <c r="AL80" t="b">
        <f>OR(AA80,AB80,AD80,AE80,AF80,AG80,AH80,AI80)</f>
        <v>1</v>
      </c>
      <c r="AM80" t="b">
        <f>IF(Table1[[#This Row],[In vivo?]],IF(Table1[[#This Row],[Cell]],FALSE,TRUE),FALSE)</f>
        <v>0</v>
      </c>
      <c r="AN80" t="b">
        <f>AND(AC80,AL80)</f>
        <v>1</v>
      </c>
      <c r="AO80" t="b">
        <f>IF(Table1[[#This Row],[Cell]],IF(Table1[[#This Row],[In vivo?]],FALSE,TRUE),FALSE)</f>
        <v>0</v>
      </c>
      <c r="AP80" t="b">
        <f>NOT(OR(Table1[[#This Row],[In vivo?]],Table1[[#This Row],[Only in Cell]]))</f>
        <v>0</v>
      </c>
      <c r="AQ80" t="b">
        <f>IF(OR(Table1[[#This Row],[Rodents]],Table1[[#This Row],[Human]],Table1[[#This Row],[Pig]]),OR(ISNUMBER(FIND("pulmonary",C80)),ISNUMBER(FIND("lung",C80))),"NA")</f>
        <v>1</v>
      </c>
      <c r="AR80" t="b">
        <f>IF(OR(Table1[[#This Row],[Rodents]],Table1[[#This Row],[Human]],Table1[[#This Row],[Pig]]),OR(ISNUMBER(FIND("skin",C80)),ISNUMBER(FIND("dermal",C80))),"NA")</f>
        <v>0</v>
      </c>
      <c r="AS80" t="b">
        <f>IF(OR(Table1[[#This Row],[Rodents]],Table1[[#This Row],[Human]],Table1[[#This Row],[Pig]]),OR(ISNUMBER(FIND("liver",C80)),ISNUMBER(FIND("hepat",C80))),"NA")</f>
        <v>0</v>
      </c>
      <c r="AT80" t="b">
        <f>IF(OR(Table1[[#This Row],[Rodents]],Table1[[#This Row],[Human]],Table1[[#This Row],[Pig]]),OR(ISNUMBER(FIND("kidney",C80)),ISNUMBER(FIND("neph",C80))),"NA")</f>
        <v>0</v>
      </c>
      <c r="AU80" t="b">
        <f>IF(OR(Table1[[#This Row],[Rodents]],Table1[[#This Row],[Human]],Table1[[#This Row],[Pig]]),OR(ISNUMBER(FIND("brain",C80)),ISNUMBER(FIND("neur",C80)),ISNUMBER(FIND("nerv",C80))),"NA")</f>
        <v>0</v>
      </c>
      <c r="AV80" t="b">
        <f>IF(OR(Table1[[#This Row],[Rodents]],Table1[[#This Row],[Human]],Table1[[#This Row],[Pig]]),OR(ISNUMBER(FIND("heart",C80)),ISNUMBER(FIND("cardi",C80))),"NA")</f>
        <v>0</v>
      </c>
      <c r="AW80" t="b">
        <f>IF(OR(Table1[[#This Row],[Rodents]],Table1[[#This Row],[Human]],Table1[[#This Row],[Pig]]),OR(ISNUMBER(FIND("gastro",C80)),ISNUMBER(FIND("intesti",C80)),ISNUMBER(FIND("stomach",C80))),"NA")</f>
        <v>0</v>
      </c>
      <c r="AX80" t="b">
        <f>IF(OR(Table1[[#This Row],[Rodents]],Table1[[#This Row],[Human]],Table1[[#This Row],[Pig]]),NOT(OR(AQ80,AR80,AS80,AT80,AU80,AV80,AW80)),"NA")</f>
        <v>0</v>
      </c>
      <c r="AY80" t="b">
        <f>OR(ISNUMBER(FIND("SWCNT",C80)),ISNUMBER(FIND("SWNT",C80)),ISNUMBER(FIND("single-wall",C80)),ISNUMBER(FIND("single wall",C80)),ISNUMBER(FIND("Single wall",C80)),ISNUMBER(FIND("Single-wall",C80)),ISNUMBER(FIND("SWCNT",B80)),ISNUMBER(FIND("SWNT",B80)),ISNUMBER(FIND("single-wall",B80)),ISNUMBER(FIND("single wall",B80)),ISNUMBER(FIND("Single-wall",B80)),ISNUMBER(FIND("Single wall",B80)))</f>
        <v>0</v>
      </c>
      <c r="AZ80" t="b">
        <f>OR(ISNUMBER(FIND("MWCNT",C80)),ISNUMBER(FIND("MWNT",C80)),ISNUMBER(FIND("multi-wall",C80)),ISNUMBER(FIND("multi wall",C80)),ISNUMBER(FIND("multiwall",C80)),ISNUMBER(FIND("Multi-wall",C80)),ISNUMBER(FIND("Multi wall",C80)),ISNUMBER(FIND("Multiwall",C80)),ISNUMBER(FIND("MWCNT",B80)),ISNUMBER(FIND("MWNT",B80)),ISNUMBER(FIND("multi-wall",B80)),ISNUMBER(FIND("multi wall",B80)),ISNUMBER(FIND("multiwall",B80)),ISNUMBER(FIND("Multi-wall",B80)),ISNUMBER(FIND("Multi wall",B80)),ISNUMBER(FIND("Multiwall",B80)),ISNUMBER(FIND("Double-wall",B80)),ISNUMBER(FIND("Double wall",B80)),ISNUMBER(FIND("Doublewall",B80)),ISNUMBER(FIND("double-wall",B80)),ISNUMBER(FIND("double wall",B80)),ISNUMBER(FIND("doublewall",B80)))</f>
        <v>1</v>
      </c>
      <c r="BA80" t="b">
        <f>AND(Table1[[#This Row],[SWCNT]],Table1[[#This Row],[MWCNT]])</f>
        <v>0</v>
      </c>
      <c r="BB80" t="b">
        <f>IF(Table1[[#This Row],[SWCNT]]=TRUE,FALSE,IF(Table1[[#This Row],[MWCNT]]=TRUE,FALSE,TRUE))</f>
        <v>0</v>
      </c>
      <c r="BC80" s="18"/>
    </row>
    <row r="81" spans="1:55" ht="259">
      <c r="A81" t="s">
        <v>3825</v>
      </c>
      <c r="B81" s="2" t="s">
        <v>3826</v>
      </c>
      <c r="C81" s="16" t="s">
        <v>3827</v>
      </c>
      <c r="D81" s="17" t="s">
        <v>890</v>
      </c>
      <c r="E81" s="2">
        <v>2013</v>
      </c>
      <c r="F81" t="b">
        <f>OR(ISNUMBER(FIND("cytotoxic",C81)),ISNUMBER(FIND("Cytotoxic",C81)),ISNUMBER(FIND("cellular toxicity",C81)),ISNUMBER(FIND("cell death",C81)),ISNUMBER(FIND("viable",C81)),ISNUMBER(FIND("phytotoxic",C81)),ISNUMBER(FIND("acute toxicity",C81)),ISNUMBER(FIND("MTT",C81)),ISNUMBER(FIND("survival",C81)),ISNUMBER(FIND("prolifer",C81)),ISNUMBER(FIND("apoptosis",C81)),ISNUMBER(FIND("neurotoxic",C81)),ISNUMBER(FIND("  lysis ",C81)),ISNUMBER(FIND("necrosis",C81)),ISNUMBER(FIND("cellular death",C81))*3,ISNUMBER(FIND("LDH",C81)),ISNUMBER(FIND("Acute toxicity",C81)))</f>
        <v>0</v>
      </c>
      <c r="G81" t="b">
        <f>OR(ISNUMBER(FIND("genotoxic",C81)),ISNUMBER(FIND("genotoxicity",C81)),ISNUMBER(FIND("DNA damage",C81)),ISNUMBER(FIND("DNA",C81)),ISNUMBER(FIND("RNA",C81)),ISNUMBER(FIND("mesothelioma",C81)),ISNUMBER(FIND("carcino",C81)),ISNUMBER(FIND("mutagen",C81)),ISNUMBER(FIND("genetic",C81)))</f>
        <v>0</v>
      </c>
      <c r="H81" t="b">
        <f>OR(ISNUMBER(FIND("inflammatory",C81)),ISNUMBER(FIND("inflamm",C81)))</f>
        <v>1</v>
      </c>
      <c r="I81" t="b">
        <f>OR(ISNUMBER(FIND("immune",C81)),ISNUMBER(FIND("immunological",C81)),ISNUMBER(FIND("interleuk",C81)),ISNUMBER(FIND("platelet activation",C81)),ISNUMBER(FIND("monocyte",C81)),ISNUMBER(FIND("leukocyte",C81)),ISNUMBER(FIND("cytokine",C81)),ISNUMBER(FIND("CD4",C81)),ISNUMBER(FIND("CD8",C81)),ISNUMBER(FIND("T-cell",C81)))</f>
        <v>1</v>
      </c>
      <c r="J81" t="b">
        <f>OR(ISNUMBER(FIND("reactive oxygen",C81)),ISNUMBER(FIND("ROS",C81)),ISNUMBER(FIND("free radical",C81)),ISNUMBER(FIND("oxidative stress",C81)),ISNUMBER(FIND("peroxid",C81)),ISNUMBER(FIND("oxidative",C81)),ISNUMBER(FIND("antioxid",C81)))</f>
        <v>0</v>
      </c>
      <c r="K81" t="b">
        <f>OR(ISNUMBER(FIND("autophag",C81)))</f>
        <v>0</v>
      </c>
      <c r="L81" t="b">
        <f>OR(ISNUMBER(FIND("morpholog",C81)))</f>
        <v>0</v>
      </c>
      <c r="M81" t="b">
        <f>OR(ISNUMBER(FIND("fibrosis",C81)),ISNUMBER(FIND("Fibrosis",C81)),ISNUMBER(FIND("fibrot",C81)))</f>
        <v>0</v>
      </c>
      <c r="N81" t="b">
        <f>OR(ISNUMBER(FIND("offspring",C81)),ISNUMBER(FIND("Parental",C81)),ISNUMBER(FIND("parental",C81)),ISNUMBER(FIND("germline",C81)),ISNUMBER(FIND("reproduc",C81)),ISNUMBER(FIND("embryo",C81)))</f>
        <v>1</v>
      </c>
      <c r="O81" t="b">
        <f>OR(ISNUMBER(FIND("metabol",C81)),ISNUMBER(FIND("Metabol",C81)),ISNUMBER(FIND("digest",C81)),ISNUMBER(FIND("mitochon",C81)))</f>
        <v>0</v>
      </c>
      <c r="P81" t="b">
        <f>OR(ISNUMBER(FIND("ecotox",C81)),ISNUMBER(FIND("Ecotox",B81)),ISNUMBER(FIND("ecotox",B81)),ISNUMBER(FIND("Ecotox",C81)))</f>
        <v>0</v>
      </c>
      <c r="Q81" t="b">
        <f>OR(ISNUMBER(FIND("Bioaccum",C81)),ISNUMBER(FIND("bioaccum",C81)),ISNUMBER(FIND("accum",C81)))</f>
        <v>0</v>
      </c>
      <c r="R81" t="b">
        <f>OR(ISNUMBER(FIND("Occupation",C81)),ISNUMBER(FIND("occupation",C81)),ISNUMBER(FIND("worker",C81)),ISNUMBER(FIND("workforce",C81)))</f>
        <v>0</v>
      </c>
      <c r="S81" t="b">
        <f>NOT(OR(F81,G81,H81,I81,J81,K81,L81,M81,N81,O81,P81,Q81,R81))</f>
        <v>0</v>
      </c>
      <c r="U81" t="b">
        <f>OR(Table1[[#This Row],[Inflammation]],Table1[[#This Row],[Immune]])</f>
        <v>1</v>
      </c>
      <c r="V81" t="b">
        <f>IF(OR(Table1[[#This Row],[Rodents]],Table1[[#This Row],[Human]],Table1[[#This Row],[Pig]]),OR(ISNUMBER(FIND("intratrach",C81)),ISNUMBER(FIND("nasal ",C81)),ISNUMBER(FIND("instill",C81))),"NA")</f>
        <v>0</v>
      </c>
      <c r="W81" t="b">
        <f>IF(OR(Table1[[#This Row],[Rodents]],Table1[[#This Row],[Human]],Table1[[#This Row],[Pig]]),OR(ISNUMBER(FIND("dermal",C81)),ISNUMBER(FIND("skin ",C81))),"NA")</f>
        <v>0</v>
      </c>
      <c r="X81" t="b">
        <f>IF(OR(Table1[[#This Row],[Rodents]],Table1[[#This Row],[Human]],Table1[[#This Row],[Pig]]),OR(ISNUMBER(FIND("injected",C81)),ISNUMBER(FIND("periton",C81)),ISNUMBER(FIND("intrascrot",C81))),"NA")</f>
        <v>0</v>
      </c>
      <c r="Y81" t="b">
        <f>IF(OR(Table1[[#This Row],[Rodents]],Table1[[#This Row],[Human]],Table1[[#This Row],[Pig]]),NOT(OR(Table1[[#This Row],[Inhaled/Intratracheal/intranasal]],Table1[[#This Row],[Dermal]],Table1[[#This Row],[Injected]])),"NA")</f>
        <v>1</v>
      </c>
      <c r="AA81" t="b">
        <f>OR(ISNUMBER(FIND("fish ",C81)),ISNUMBER(FIND("Fish ",C81)),ISNUMBER(FIND("aquatic",C81)),ISNUMBER(FIND("daphnids",C81)),ISNUMBER(FIND("Carcinus maenas",C81)),ISNUMBER(FIND("Daphnia",C81)),ISNUMBER(FIND("Ruditapes philippinarum",C81)),ISNUMBER(FIND("daphnia",C81)),ISNUMBER(FIND("marine",C81)),ISNUMBER(FIND("mussel",C81)),ISNUMBER(FIND("algae",C81)),ISNUMBER(FIND("Donax faba",C81)),ISNUMBER(FIND("estuarine",C81)),ISNUMBER(FIND("snail",C81)),ISNUMBER(FIND("Prorocentrum donghaiense",C81)) )</f>
        <v>0</v>
      </c>
      <c r="AB81" t="b">
        <f>OR(ISNUMBER(FIND(" rat ",C81)),ISNUMBER(FIND(" rats ",C81)),ISNUMBER(FIND(" Rats ",C81)),ISNUMBER(FIND(" Rat ",C81)),ISNUMBER(FIND(" rat.",C81)),ISNUMBER(FIND(" rats.",C81)),ISNUMBER(FIND("mouse",C81)),ISNUMBER(FIND("mice",C81)), ISNUMBER(FIND(" Mice",C81)))</f>
        <v>1</v>
      </c>
      <c r="AC81" t="b">
        <f>OR(ISNUMBER(FIND(" cell ",C81)),ISNUMBER(FIND("fibroblast",C81)),ISNUMBER(FIND("macrophage",C81)),ISNUMBER(FIND("epithelial",C81)),ISNUMBER(FIND("endothelial",C81)),ISNUMBER(FIND("neuron",C81)),ISNUMBER(FIND(" cells ",C81)),ISNUMBER(FIND("RBC",C81)),ISNUMBER(FIND("mitochond",C81)),ISNUMBER(FIND("adipocyte",C81)),ISNUMBER(FIND("osteo",C81)),ISNUMBER(FIND("keratin",C81)),ISNUMBER(FIND(" cell's ",C81)),ISNUMBER(FIND("eukary",C81)),ISNUMBER(FIND("sperm",C81)))</f>
        <v>0</v>
      </c>
      <c r="AD81" t="b">
        <f>OR(ISNUMBER(FIND("human",B81)),ISNUMBER(FIND("workers",B81)),ISNUMBER(FIND("workforces",B81)),ISNUMBER(FIND("occupational",B81)),ISNUMBER(FIND("Case report",B81)),ISNUMBER(FIND("Workplaces",B81)),ISNUMBER(FIND("worker",B81)))</f>
        <v>0</v>
      </c>
      <c r="AE81" t="b">
        <f>OR(ISNUMBER(FIND(" plant ",C81)),ISNUMBER(FIND("Plant ",C81)),ISNUMBER(FIND("tomato",C81)),ISNUMBER(FIND("plants",C81)),ISNUMBER(FIND("Plants",C81)),ISNUMBER(FIND("algae",C81)),ISNUMBER(FIND("lettuce",C81)),ISNUMBER(FIND("green gram sprouts ",C81)),ISNUMBER(FIND("Cucurbita pepo",C81)),ISNUMBER(FIND("bean ",C81)),ISNUMBER(FIND("chloroplast",C81)),ISNUMBER(FIND("chlorophyll",C81)),ISNUMBER(FIND("seedling",C81)),ISNUMBER(FIND("canola",C81)),ISNUMBER(FIND("shoot",C81)),ISNUMBER(FIND("photosynthes",C81)),ISNUMBER(FIND(" leaves ",C81)),,ISNUMBER(FIND("agriculture",C81)),ISNUMBER(FIND(" crops ",C81)))</f>
        <v>0</v>
      </c>
      <c r="AF81" t="b">
        <f>OR(ISNUMBER(FIND("bacteria",C81)),ISNUMBER(FIND("Bacteria",C81)),ISNUMBER(FIND("Bacterium",C81)),ISNUMBER(FIND("bacterium",C81)),ISNUMBER(FIND(" coli ",C81)))</f>
        <v>0</v>
      </c>
      <c r="AG81" t="b">
        <f>OR(ISNUMBER(FIND("fungi",C81)),ISNUMBER(FIND("Fungi",C81)),ISNUMBER(FIND("fungus",C81)),ISNUMBER(FIND("Fungus",C81)),ISNUMBER(FIND("mushroom",C81)),ISNUMBER(FIND("Mushroom",C81)),ISNUMBER(FIND(" mold ",C81)))</f>
        <v>0</v>
      </c>
      <c r="AH81" t="b">
        <f>OR(ISNUMBER(FIND("Pig ",C81)),ISNUMBER(FIND("pig ",C81)),ISNUMBER(FIND("Pigs ",C81)),ISNUMBER(FIND("pigs ",C81)))</f>
        <v>0</v>
      </c>
      <c r="AI81" t="b">
        <f>OR(ISNUMBER(FIND(" C. elegans",C81)),ISNUMBER(FIND("Caenorhabditis elegans",C81)),ISNUMBER(FIND("earthworms",C81)),ISNUMBER(FIND(" Ficopomatus enigmaticus",C81)),ISNUMBER(FIND("larva",C81)),ISNUMBER(FIND("Lumbriculus variegatus",C81)),ISNUMBER(FIND("nematode",C81)))</f>
        <v>0</v>
      </c>
      <c r="AJ81" t="b">
        <f>NOT(OR(AA81,AB81,AC81,AD81,AE81,AF81,AG81,AH81,AI81))</f>
        <v>0</v>
      </c>
      <c r="AL81" t="b">
        <f>OR(AA81,AB81,AD81,AE81,AF81,AG81,AH81,AI81)</f>
        <v>1</v>
      </c>
      <c r="AM81" t="b">
        <f>IF(Table1[[#This Row],[In vivo?]],IF(Table1[[#This Row],[Cell]],FALSE,TRUE),FALSE)</f>
        <v>1</v>
      </c>
      <c r="AN81" t="b">
        <f>AND(AC81,AL81)</f>
        <v>0</v>
      </c>
      <c r="AO81" t="b">
        <f>IF(Table1[[#This Row],[Cell]],IF(Table1[[#This Row],[In vivo?]],FALSE,TRUE),FALSE)</f>
        <v>0</v>
      </c>
      <c r="AP81" t="b">
        <f>NOT(OR(Table1[[#This Row],[In vivo?]],Table1[[#This Row],[Only in Cell]]))</f>
        <v>0</v>
      </c>
      <c r="AQ81" t="b">
        <f>IF(OR(Table1[[#This Row],[Rodents]],Table1[[#This Row],[Human]],Table1[[#This Row],[Pig]]),OR(ISNUMBER(FIND("pulmonary",C81)),ISNUMBER(FIND("lung",C81))),"NA")</f>
        <v>0</v>
      </c>
      <c r="AR81" t="b">
        <f>IF(OR(Table1[[#This Row],[Rodents]],Table1[[#This Row],[Human]],Table1[[#This Row],[Pig]]),OR(ISNUMBER(FIND("skin",C81)),ISNUMBER(FIND("dermal",C81))),"NA")</f>
        <v>0</v>
      </c>
      <c r="AS81" t="b">
        <f>IF(OR(Table1[[#This Row],[Rodents]],Table1[[#This Row],[Human]],Table1[[#This Row],[Pig]]),OR(ISNUMBER(FIND("liver",C81)),ISNUMBER(FIND("hepat",C81))),"NA")</f>
        <v>0</v>
      </c>
      <c r="AT81" t="b">
        <f>IF(OR(Table1[[#This Row],[Rodents]],Table1[[#This Row],[Human]],Table1[[#This Row],[Pig]]),OR(ISNUMBER(FIND("kidney",C81)),ISNUMBER(FIND("neph",C81))),"NA")</f>
        <v>0</v>
      </c>
      <c r="AU81" t="b">
        <f>IF(OR(Table1[[#This Row],[Rodents]],Table1[[#This Row],[Human]],Table1[[#This Row],[Pig]]),OR(ISNUMBER(FIND("brain",C81)),ISNUMBER(FIND("neur",C81)),ISNUMBER(FIND("nerv",C81))),"NA")</f>
        <v>0</v>
      </c>
      <c r="AV81" t="b">
        <f>IF(OR(Table1[[#This Row],[Rodents]],Table1[[#This Row],[Human]],Table1[[#This Row],[Pig]]),OR(ISNUMBER(FIND("heart",C81)),ISNUMBER(FIND("cardi",C81))),"NA")</f>
        <v>0</v>
      </c>
      <c r="AW81" t="b">
        <f>IF(OR(Table1[[#This Row],[Rodents]],Table1[[#This Row],[Human]],Table1[[#This Row],[Pig]]),OR(ISNUMBER(FIND("gastro",C81)),ISNUMBER(FIND("intesti",C81)),ISNUMBER(FIND("stomach",C81))),"NA")</f>
        <v>0</v>
      </c>
      <c r="AX81" t="b">
        <f>IF(OR(Table1[[#This Row],[Rodents]],Table1[[#This Row],[Human]],Table1[[#This Row],[Pig]]),NOT(OR(AQ81,AR81,AS81,AT81,AU81,AV81,AW81)),"NA")</f>
        <v>1</v>
      </c>
      <c r="AY81" t="b">
        <f>OR(ISNUMBER(FIND("SWCNT",C81)),ISNUMBER(FIND("SWNT",C81)),ISNUMBER(FIND("single-wall",C81)),ISNUMBER(FIND("single wall",C81)),ISNUMBER(FIND("Single wall",C81)),ISNUMBER(FIND("Single-wall",C81)),ISNUMBER(FIND("SWCNT",B81)),ISNUMBER(FIND("SWNT",B81)),ISNUMBER(FIND("single-wall",B81)),ISNUMBER(FIND("single wall",B81)),ISNUMBER(FIND("Single-wall",B81)),ISNUMBER(FIND("Single wall",B81)))</f>
        <v>1</v>
      </c>
      <c r="AZ81" t="b">
        <f>OR(ISNUMBER(FIND("MWCNT",C81)),ISNUMBER(FIND("MWNT",C81)),ISNUMBER(FIND("multi-wall",C81)),ISNUMBER(FIND("multi wall",C81)),ISNUMBER(FIND("multiwall",C81)),ISNUMBER(FIND("Multi-wall",C81)),ISNUMBER(FIND("Multi wall",C81)),ISNUMBER(FIND("Multiwall",C81)),ISNUMBER(FIND("MWCNT",B81)),ISNUMBER(FIND("MWNT",B81)),ISNUMBER(FIND("multi-wall",B81)),ISNUMBER(FIND("multi wall",B81)),ISNUMBER(FIND("multiwall",B81)),ISNUMBER(FIND("Multi-wall",B81)),ISNUMBER(FIND("Multi wall",B81)),ISNUMBER(FIND("Multiwall",B81)),ISNUMBER(FIND("Double-wall",B81)),ISNUMBER(FIND("Double wall",B81)),ISNUMBER(FIND("Doublewall",B81)),ISNUMBER(FIND("double-wall",B81)),ISNUMBER(FIND("double wall",B81)),ISNUMBER(FIND("doublewall",B81)))</f>
        <v>0</v>
      </c>
      <c r="BA81" t="b">
        <f>AND(Table1[[#This Row],[SWCNT]],Table1[[#This Row],[MWCNT]])</f>
        <v>0</v>
      </c>
      <c r="BB81" t="b">
        <f>IF(Table1[[#This Row],[SWCNT]]=TRUE,FALSE,IF(Table1[[#This Row],[MWCNT]]=TRUE,FALSE,TRUE))</f>
        <v>0</v>
      </c>
      <c r="BC81" s="18"/>
    </row>
    <row r="82" spans="1:55" ht="259">
      <c r="A82" t="s">
        <v>4235</v>
      </c>
      <c r="B82" s="2" t="s">
        <v>4238</v>
      </c>
      <c r="C82" s="16" t="s">
        <v>4241</v>
      </c>
      <c r="D82" s="17" t="s">
        <v>1214</v>
      </c>
      <c r="E82" s="2">
        <v>2013</v>
      </c>
      <c r="F82" t="b">
        <f>OR(ISNUMBER(FIND("cytotoxic",C82)),ISNUMBER(FIND("Cytotoxic",C82)),ISNUMBER(FIND("cellular toxicity",C82)),ISNUMBER(FIND("cell death",C82)),ISNUMBER(FIND("viable",C82)),ISNUMBER(FIND("phytotoxic",C82)),ISNUMBER(FIND("acute toxicity",C82)),ISNUMBER(FIND("MTT",C82)),ISNUMBER(FIND("survival",C82)),ISNUMBER(FIND("prolifer",C82)),ISNUMBER(FIND("apoptosis",C82)),ISNUMBER(FIND("neurotoxic",C82)),ISNUMBER(FIND("  lysis ",C82)),ISNUMBER(FIND("necrosis",C82)),ISNUMBER(FIND("cellular death",C82))*3,ISNUMBER(FIND("LDH",C82)),ISNUMBER(FIND("Acute toxicity",C82)))</f>
        <v>0</v>
      </c>
      <c r="G82" t="b">
        <f>OR(ISNUMBER(FIND("genotoxic",C82)),ISNUMBER(FIND("genotoxicity",C82)),ISNUMBER(FIND("DNA damage",C82)),ISNUMBER(FIND("DNA",C82)),ISNUMBER(FIND("RNA",C82)),ISNUMBER(FIND("mesothelioma",C82)),ISNUMBER(FIND("carcino",C82)),ISNUMBER(FIND("mutagen",C82)),ISNUMBER(FIND("genetic",C82)))</f>
        <v>0</v>
      </c>
      <c r="H82" t="b">
        <f>OR(ISNUMBER(FIND("inflammatory",C82)),ISNUMBER(FIND("inflamm",C82)))</f>
        <v>1</v>
      </c>
      <c r="I82" t="b">
        <f>OR(ISNUMBER(FIND("immune",C82)),ISNUMBER(FIND("immunological",C82)),ISNUMBER(FIND("interleuk",C82)),ISNUMBER(FIND("platelet activation",C82)),ISNUMBER(FIND("monocyte",C82)),ISNUMBER(FIND("leukocyte",C82)),ISNUMBER(FIND("cytokine",C82)),ISNUMBER(FIND("CD4",C82)),ISNUMBER(FIND("CD8",C82)),ISNUMBER(FIND("T-cell",C82)))</f>
        <v>0</v>
      </c>
      <c r="J82" t="b">
        <f>OR(ISNUMBER(FIND("reactive oxygen",C82)),ISNUMBER(FIND("ROS",C82)),ISNUMBER(FIND("free radical",C82)),ISNUMBER(FIND("oxidative stress",C82)),ISNUMBER(FIND("peroxid",C82)),ISNUMBER(FIND("oxidative",C82)),ISNUMBER(FIND("antioxid",C82)))</f>
        <v>1</v>
      </c>
      <c r="K82" t="b">
        <f>OR(ISNUMBER(FIND("autophag",C82)))</f>
        <v>0</v>
      </c>
      <c r="L82" t="b">
        <f>OR(ISNUMBER(FIND("morpholog",C82)))</f>
        <v>0</v>
      </c>
      <c r="M82" t="b">
        <f>OR(ISNUMBER(FIND("fibrosis",C82)),ISNUMBER(FIND("Fibrosis",C82)),ISNUMBER(FIND("fibrot",C82)))</f>
        <v>0</v>
      </c>
      <c r="N82" t="b">
        <f>OR(ISNUMBER(FIND("offspring",C82)),ISNUMBER(FIND("Parental",C82)),ISNUMBER(FIND("parental",C82)),ISNUMBER(FIND("germline",C82)),ISNUMBER(FIND("reproduc",C82)),ISNUMBER(FIND("embryo",C82)))</f>
        <v>0</v>
      </c>
      <c r="O82" t="b">
        <f>OR(ISNUMBER(FIND("metabol",C82)),ISNUMBER(FIND("Metabol",C82)),ISNUMBER(FIND("digest",C82)),ISNUMBER(FIND("mitochon",C82)))</f>
        <v>0</v>
      </c>
      <c r="P82" t="b">
        <f>OR(ISNUMBER(FIND("ecotox",C82)),ISNUMBER(FIND("Ecotox",B82)),ISNUMBER(FIND("ecotox",B82)),ISNUMBER(FIND("Ecotox",C82)))</f>
        <v>0</v>
      </c>
      <c r="Q82" t="b">
        <f>OR(ISNUMBER(FIND("Bioaccum",C82)),ISNUMBER(FIND("bioaccum",C82)),ISNUMBER(FIND("accum",C82)))</f>
        <v>0</v>
      </c>
      <c r="R82" t="b">
        <f>OR(ISNUMBER(FIND("Occupation",C82)),ISNUMBER(FIND("occupation",C82)),ISNUMBER(FIND("worker",C82)),ISNUMBER(FIND("workforce",C82)))</f>
        <v>0</v>
      </c>
      <c r="S82" t="b">
        <f>NOT(OR(F82,G82,H82,I82,J82,K82,L82,M82,N82,O82,P82,Q82,R82))</f>
        <v>0</v>
      </c>
      <c r="U82" t="b">
        <f>OR(Table1[[#This Row],[Inflammation]],Table1[[#This Row],[Immune]])</f>
        <v>1</v>
      </c>
      <c r="V82" t="b">
        <f>IF(OR(Table1[[#This Row],[Rodents]],Table1[[#This Row],[Human]],Table1[[#This Row],[Pig]]),OR(ISNUMBER(FIND("intratrach",C82)),ISNUMBER(FIND("nasal ",C82)),ISNUMBER(FIND("instill",C82))),"NA")</f>
        <v>1</v>
      </c>
      <c r="W82" t="b">
        <f>IF(OR(Table1[[#This Row],[Rodents]],Table1[[#This Row],[Human]],Table1[[#This Row],[Pig]]),OR(ISNUMBER(FIND("dermal",C82)),ISNUMBER(FIND("skin ",C82))),"NA")</f>
        <v>0</v>
      </c>
      <c r="X82" t="b">
        <f>IF(OR(Table1[[#This Row],[Rodents]],Table1[[#This Row],[Human]],Table1[[#This Row],[Pig]]),OR(ISNUMBER(FIND("injected",C82)),ISNUMBER(FIND("periton",C82)),ISNUMBER(FIND("intrascrot",C82))),"NA")</f>
        <v>0</v>
      </c>
      <c r="Y82" t="b">
        <f>IF(OR(Table1[[#This Row],[Rodents]],Table1[[#This Row],[Human]],Table1[[#This Row],[Pig]]),NOT(OR(Table1[[#This Row],[Inhaled/Intratracheal/intranasal]],Table1[[#This Row],[Dermal]],Table1[[#This Row],[Injected]])),"NA")</f>
        <v>0</v>
      </c>
      <c r="AA82" t="b">
        <f>OR(ISNUMBER(FIND("fish ",C82)),ISNUMBER(FIND("Fish ",C82)),ISNUMBER(FIND("aquatic",C82)),ISNUMBER(FIND("daphnids",C82)),ISNUMBER(FIND("Carcinus maenas",C82)),ISNUMBER(FIND("Daphnia",C82)),ISNUMBER(FIND("Ruditapes philippinarum",C82)),ISNUMBER(FIND("daphnia",C82)),ISNUMBER(FIND("marine",C82)),ISNUMBER(FIND("mussel",C82)),ISNUMBER(FIND("algae",C82)),ISNUMBER(FIND("Donax faba",C82)),ISNUMBER(FIND("estuarine",C82)),ISNUMBER(FIND("snail",C82)),ISNUMBER(FIND("Prorocentrum donghaiense",C82)) )</f>
        <v>0</v>
      </c>
      <c r="AB82" t="b">
        <f>OR(ISNUMBER(FIND(" rat ",C82)),ISNUMBER(FIND(" rats ",C82)),ISNUMBER(FIND(" Rats ",C82)),ISNUMBER(FIND(" Rat ",C82)),ISNUMBER(FIND(" rat.",C82)),ISNUMBER(FIND(" rats.",C82)),ISNUMBER(FIND("mouse",C82)),ISNUMBER(FIND("mice",C82)), ISNUMBER(FIND(" Mice",C82)))</f>
        <v>1</v>
      </c>
      <c r="AC82" t="b">
        <f>OR(ISNUMBER(FIND(" cell ",C82)),ISNUMBER(FIND("fibroblast",C82)),ISNUMBER(FIND("macrophage",C82)),ISNUMBER(FIND("epithelial",C82)),ISNUMBER(FIND("endothelial",C82)),ISNUMBER(FIND("neuron",C82)),ISNUMBER(FIND(" cells ",C82)),ISNUMBER(FIND("RBC",C82)),ISNUMBER(FIND("mitochond",C82)),ISNUMBER(FIND("adipocyte",C82)),ISNUMBER(FIND("osteo",C82)),ISNUMBER(FIND("keratin",C82)),ISNUMBER(FIND(" cell's ",C82)),ISNUMBER(FIND("eukary",C82)),ISNUMBER(FIND("sperm",C82)))</f>
        <v>0</v>
      </c>
      <c r="AD82" t="b">
        <f>OR(ISNUMBER(FIND("human",B82)),ISNUMBER(FIND("workers",B82)),ISNUMBER(FIND("workforces",B82)),ISNUMBER(FIND("occupational",B82)),ISNUMBER(FIND("Case report",B82)),ISNUMBER(FIND("Workplaces",B82)),ISNUMBER(FIND("worker",B82)))</f>
        <v>0</v>
      </c>
      <c r="AE82" t="b">
        <f>OR(ISNUMBER(FIND(" plant ",C82)),ISNUMBER(FIND("Plant ",C82)),ISNUMBER(FIND("tomato",C82)),ISNUMBER(FIND("plants",C82)),ISNUMBER(FIND("Plants",C82)),ISNUMBER(FIND("algae",C82)),ISNUMBER(FIND("lettuce",C82)),ISNUMBER(FIND("green gram sprouts ",C82)),ISNUMBER(FIND("Cucurbita pepo",C82)),ISNUMBER(FIND("bean ",C82)),ISNUMBER(FIND("chloroplast",C82)),ISNUMBER(FIND("chlorophyll",C82)),ISNUMBER(FIND("seedling",C82)),ISNUMBER(FIND("canola",C82)),ISNUMBER(FIND("shoot",C82)),ISNUMBER(FIND("photosynthes",C82)),ISNUMBER(FIND(" leaves ",C82)),,ISNUMBER(FIND("agriculture",C82)),ISNUMBER(FIND(" crops ",C82)))</f>
        <v>0</v>
      </c>
      <c r="AF82" t="b">
        <f>OR(ISNUMBER(FIND("bacteria",C82)),ISNUMBER(FIND("Bacteria",C82)),ISNUMBER(FIND("Bacterium",C82)),ISNUMBER(FIND("bacterium",C82)),ISNUMBER(FIND(" coli ",C82)))</f>
        <v>0</v>
      </c>
      <c r="AG82" t="b">
        <f>OR(ISNUMBER(FIND("fungi",C82)),ISNUMBER(FIND("Fungi",C82)),ISNUMBER(FIND("fungus",C82)),ISNUMBER(FIND("Fungus",C82)),ISNUMBER(FIND("mushroom",C82)),ISNUMBER(FIND("Mushroom",C82)),ISNUMBER(FIND(" mold ",C82)))</f>
        <v>0</v>
      </c>
      <c r="AH82" t="b">
        <f>OR(ISNUMBER(FIND("Pig ",C82)),ISNUMBER(FIND("pig ",C82)),ISNUMBER(FIND("Pigs ",C82)),ISNUMBER(FIND("pigs ",C82)))</f>
        <v>0</v>
      </c>
      <c r="AI82" t="b">
        <f>OR(ISNUMBER(FIND(" C. elegans",C82)),ISNUMBER(FIND("Caenorhabditis elegans",C82)),ISNUMBER(FIND("earthworms",C82)),ISNUMBER(FIND(" Ficopomatus enigmaticus",C82)),ISNUMBER(FIND("larva",C82)),ISNUMBER(FIND("Lumbriculus variegatus",C82)),ISNUMBER(FIND("nematode",C82)))</f>
        <v>0</v>
      </c>
      <c r="AJ82" t="b">
        <f>NOT(OR(AA82,AB82,AC82,AD82,AE82,AF82,AG82,AH82,AI82))</f>
        <v>0</v>
      </c>
      <c r="AL82" t="b">
        <f>OR(AA82,AB82,AD82,AE82,AF82,AG82,AH82,AI82)</f>
        <v>1</v>
      </c>
      <c r="AM82" t="b">
        <f>IF(Table1[[#This Row],[In vivo?]],IF(Table1[[#This Row],[Cell]],FALSE,TRUE),FALSE)</f>
        <v>1</v>
      </c>
      <c r="AN82" t="b">
        <f>AND(AC82,AL82)</f>
        <v>0</v>
      </c>
      <c r="AO82" t="b">
        <f>IF(Table1[[#This Row],[Cell]],IF(Table1[[#This Row],[In vivo?]],FALSE,TRUE),FALSE)</f>
        <v>0</v>
      </c>
      <c r="AP82" t="b">
        <f>NOT(OR(Table1[[#This Row],[In vivo?]],Table1[[#This Row],[Only in Cell]]))</f>
        <v>0</v>
      </c>
      <c r="AQ82" t="b">
        <f>IF(OR(Table1[[#This Row],[Rodents]],Table1[[#This Row],[Human]],Table1[[#This Row],[Pig]]),OR(ISNUMBER(FIND("pulmonary",C82)),ISNUMBER(FIND("lung",C82))),"NA")</f>
        <v>1</v>
      </c>
      <c r="AR82" t="b">
        <f>IF(OR(Table1[[#This Row],[Rodents]],Table1[[#This Row],[Human]],Table1[[#This Row],[Pig]]),OR(ISNUMBER(FIND("skin",C82)),ISNUMBER(FIND("dermal",C82))),"NA")</f>
        <v>0</v>
      </c>
      <c r="AS82" t="b">
        <f>IF(OR(Table1[[#This Row],[Rodents]],Table1[[#This Row],[Human]],Table1[[#This Row],[Pig]]),OR(ISNUMBER(FIND("liver",C82)),ISNUMBER(FIND("hepat",C82))),"NA")</f>
        <v>0</v>
      </c>
      <c r="AT82" t="b">
        <f>IF(OR(Table1[[#This Row],[Rodents]],Table1[[#This Row],[Human]],Table1[[#This Row],[Pig]]),OR(ISNUMBER(FIND("kidney",C82)),ISNUMBER(FIND("neph",C82))),"NA")</f>
        <v>0</v>
      </c>
      <c r="AU82" t="b">
        <f>IF(OR(Table1[[#This Row],[Rodents]],Table1[[#This Row],[Human]],Table1[[#This Row],[Pig]]),OR(ISNUMBER(FIND("brain",C82)),ISNUMBER(FIND("neur",C82)),ISNUMBER(FIND("nerv",C82))),"NA")</f>
        <v>0</v>
      </c>
      <c r="AV82" t="b">
        <f>IF(OR(Table1[[#This Row],[Rodents]],Table1[[#This Row],[Human]],Table1[[#This Row],[Pig]]),OR(ISNUMBER(FIND("heart",C82)),ISNUMBER(FIND("cardi",C82))),"NA")</f>
        <v>0</v>
      </c>
      <c r="AW82" t="b">
        <f>IF(OR(Table1[[#This Row],[Rodents]],Table1[[#This Row],[Human]],Table1[[#This Row],[Pig]]),OR(ISNUMBER(FIND("gastro",C82)),ISNUMBER(FIND("intesti",C82)),ISNUMBER(FIND("stomach",C82))),"NA")</f>
        <v>0</v>
      </c>
      <c r="AX82" t="b">
        <f>IF(OR(Table1[[#This Row],[Rodents]],Table1[[#This Row],[Human]],Table1[[#This Row],[Pig]]),NOT(OR(AQ82,AR82,AS82,AT82,AU82,AV82,AW82)),"NA")</f>
        <v>0</v>
      </c>
      <c r="AY82" t="b">
        <f>OR(ISNUMBER(FIND("SWCNT",C82)),ISNUMBER(FIND("SWNT",C82)),ISNUMBER(FIND("single-wall",C82)),ISNUMBER(FIND("single wall",C82)),ISNUMBER(FIND("Single wall",C82)),ISNUMBER(FIND("Single-wall",C82)),ISNUMBER(FIND("SWCNT",B82)),ISNUMBER(FIND("SWNT",B82)),ISNUMBER(FIND("single-wall",B82)),ISNUMBER(FIND("single wall",B82)),ISNUMBER(FIND("Single-wall",B82)),ISNUMBER(FIND("Single wall",B82)))</f>
        <v>1</v>
      </c>
      <c r="AZ82" t="b">
        <f>OR(ISNUMBER(FIND("MWCNT",C82)),ISNUMBER(FIND("MWNT",C82)),ISNUMBER(FIND("multi-wall",C82)),ISNUMBER(FIND("multi wall",C82)),ISNUMBER(FIND("multiwall",C82)),ISNUMBER(FIND("Multi-wall",C82)),ISNUMBER(FIND("Multi wall",C82)),ISNUMBER(FIND("Multiwall",C82)),ISNUMBER(FIND("MWCNT",B82)),ISNUMBER(FIND("MWNT",B82)),ISNUMBER(FIND("multi-wall",B82)),ISNUMBER(FIND("multi wall",B82)),ISNUMBER(FIND("multiwall",B82)),ISNUMBER(FIND("Multi-wall",B82)),ISNUMBER(FIND("Multi wall",B82)),ISNUMBER(FIND("Multiwall",B82)),ISNUMBER(FIND("Double-wall",B82)),ISNUMBER(FIND("Double wall",B82)),ISNUMBER(FIND("Doublewall",B82)),ISNUMBER(FIND("double-wall",B82)),ISNUMBER(FIND("double wall",B82)),ISNUMBER(FIND("doublewall",B82)))</f>
        <v>0</v>
      </c>
      <c r="BA82" t="b">
        <f>AND(Table1[[#This Row],[SWCNT]],Table1[[#This Row],[MWCNT]])</f>
        <v>0</v>
      </c>
      <c r="BB82" t="b">
        <f>IF(Table1[[#This Row],[SWCNT]]=TRUE,FALSE,IF(Table1[[#This Row],[MWCNT]]=TRUE,FALSE,TRUE))</f>
        <v>0</v>
      </c>
      <c r="BC82" s="18"/>
    </row>
    <row r="83" spans="1:55" ht="148">
      <c r="A83" t="s">
        <v>5772</v>
      </c>
      <c r="B83" s="2" t="s">
        <v>5773</v>
      </c>
      <c r="C83" s="16" t="s">
        <v>5774</v>
      </c>
      <c r="D83" s="17" t="s">
        <v>116</v>
      </c>
      <c r="E83" s="2">
        <v>2008</v>
      </c>
      <c r="F83" t="b">
        <f>OR(ISNUMBER(FIND("cytotoxic",C83)),ISNUMBER(FIND("Cytotoxic",C83)),ISNUMBER(FIND("cellular toxicity",C83)),ISNUMBER(FIND("cell death",C83)),ISNUMBER(FIND("viable",C83)),ISNUMBER(FIND("phytotoxic",C83)),ISNUMBER(FIND("acute toxicity",C83)),ISNUMBER(FIND("MTT",C83)),ISNUMBER(FIND("survival",C83)),ISNUMBER(FIND("prolifer",C83)),ISNUMBER(FIND("apoptosis",C83)),ISNUMBER(FIND("neurotoxic",C83)),ISNUMBER(FIND("  lysis ",C83)),ISNUMBER(FIND("necrosis",C83)),ISNUMBER(FIND("cellular death",C83))*3,ISNUMBER(FIND("LDH",C83)),ISNUMBER(FIND("Acute toxicity",C83)))</f>
        <v>0</v>
      </c>
      <c r="G83" t="b">
        <f>OR(ISNUMBER(FIND("genotoxic",C83)),ISNUMBER(FIND("genotoxicity",C83)),ISNUMBER(FIND("DNA damage",C83)),ISNUMBER(FIND("DNA",C83)),ISNUMBER(FIND("RNA",C83)),ISNUMBER(FIND("mesothelioma",C83)),ISNUMBER(FIND("carcino",C83)),ISNUMBER(FIND("mutagen",C83)),ISNUMBER(FIND("genetic",C83)))</f>
        <v>1</v>
      </c>
      <c r="H83" t="b">
        <f>OR(ISNUMBER(FIND("inflammatory",C83)),ISNUMBER(FIND("inflamm",C83)))</f>
        <v>1</v>
      </c>
      <c r="I83" t="b">
        <f>OR(ISNUMBER(FIND("immune",C83)),ISNUMBER(FIND("immunological",C83)),ISNUMBER(FIND("interleuk",C83)),ISNUMBER(FIND("platelet activation",C83)),ISNUMBER(FIND("monocyte",C83)),ISNUMBER(FIND("leukocyte",C83)),ISNUMBER(FIND("cytokine",C83)),ISNUMBER(FIND("CD4",C83)),ISNUMBER(FIND("CD8",C83)),ISNUMBER(FIND("T-cell",C83)))</f>
        <v>0</v>
      </c>
      <c r="J83" t="b">
        <f>OR(ISNUMBER(FIND("reactive oxygen",C83)),ISNUMBER(FIND("ROS",C83)),ISNUMBER(FIND("free radical",C83)),ISNUMBER(FIND("oxidative stress",C83)),ISNUMBER(FIND("peroxid",C83)),ISNUMBER(FIND("oxidative",C83)),ISNUMBER(FIND("antioxid",C83)))</f>
        <v>0</v>
      </c>
      <c r="K83" t="b">
        <f>OR(ISNUMBER(FIND("autophag",C83)))</f>
        <v>0</v>
      </c>
      <c r="L83" t="b">
        <f>OR(ISNUMBER(FIND("morpholog",C83)))</f>
        <v>0</v>
      </c>
      <c r="M83" t="b">
        <f>OR(ISNUMBER(FIND("fibrosis",C83)),ISNUMBER(FIND("Fibrosis",C83)),ISNUMBER(FIND("fibrot",C83)))</f>
        <v>0</v>
      </c>
      <c r="N83" t="b">
        <f>OR(ISNUMBER(FIND("offspring",C83)),ISNUMBER(FIND("Parental",C83)),ISNUMBER(FIND("parental",C83)),ISNUMBER(FIND("germline",C83)),ISNUMBER(FIND("reproduc",C83)),ISNUMBER(FIND("embryo",C83)))</f>
        <v>0</v>
      </c>
      <c r="O83" t="b">
        <f>OR(ISNUMBER(FIND("metabol",C83)),ISNUMBER(FIND("Metabol",C83)),ISNUMBER(FIND("digest",C83)),ISNUMBER(FIND("mitochon",C83)))</f>
        <v>0</v>
      </c>
      <c r="P83" t="b">
        <f>OR(ISNUMBER(FIND("ecotox",C83)),ISNUMBER(FIND("Ecotox",B83)),ISNUMBER(FIND("ecotox",B83)),ISNUMBER(FIND("Ecotox",C83)))</f>
        <v>0</v>
      </c>
      <c r="Q83" t="b">
        <f>OR(ISNUMBER(FIND("Bioaccum",C83)),ISNUMBER(FIND("bioaccum",C83)),ISNUMBER(FIND("accum",C83)))</f>
        <v>0</v>
      </c>
      <c r="R83" t="b">
        <f>OR(ISNUMBER(FIND("Occupation",C83)),ISNUMBER(FIND("occupation",C83)),ISNUMBER(FIND("worker",C83)),ISNUMBER(FIND("workforce",C83)))</f>
        <v>0</v>
      </c>
      <c r="S83" t="b">
        <f>NOT(OR(F83,G83,H83,I83,J83,K83,L83,M83,N83,O83,P83,Q83,R83))</f>
        <v>0</v>
      </c>
      <c r="U83" t="b">
        <f>OR(Table1[[#This Row],[Inflammation]],Table1[[#This Row],[Immune]])</f>
        <v>1</v>
      </c>
      <c r="V83" t="b">
        <f>IF(OR(Table1[[#This Row],[Rodents]],Table1[[#This Row],[Human]],Table1[[#This Row],[Pig]]),OR(ISNUMBER(FIND("intratrach",C83)),ISNUMBER(FIND("nasal ",C83)),ISNUMBER(FIND("instill",C83))),"NA")</f>
        <v>0</v>
      </c>
      <c r="W83" t="b">
        <f>IF(OR(Table1[[#This Row],[Rodents]],Table1[[#This Row],[Human]],Table1[[#This Row],[Pig]]),OR(ISNUMBER(FIND("dermal",C83)),ISNUMBER(FIND("skin ",C83))),"NA")</f>
        <v>0</v>
      </c>
      <c r="X83" t="b">
        <f>IF(OR(Table1[[#This Row],[Rodents]],Table1[[#This Row],[Human]],Table1[[#This Row],[Pig]]),OR(ISNUMBER(FIND("injected",C83)),ISNUMBER(FIND("periton",C83)),ISNUMBER(FIND("intrascrot",C83))),"NA")</f>
        <v>0</v>
      </c>
      <c r="Y83" t="b">
        <f>IF(OR(Table1[[#This Row],[Rodents]],Table1[[#This Row],[Human]],Table1[[#This Row],[Pig]]),NOT(OR(Table1[[#This Row],[Inhaled/Intratracheal/intranasal]],Table1[[#This Row],[Dermal]],Table1[[#This Row],[Injected]])),"NA")</f>
        <v>1</v>
      </c>
      <c r="AA83" t="b">
        <f>OR(ISNUMBER(FIND("fish ",C83)),ISNUMBER(FIND("Fish ",C83)),ISNUMBER(FIND("aquatic",C83)),ISNUMBER(FIND("daphnids",C83)),ISNUMBER(FIND("Carcinus maenas",C83)),ISNUMBER(FIND("Daphnia",C83)),ISNUMBER(FIND("Ruditapes philippinarum",C83)),ISNUMBER(FIND("daphnia",C83)),ISNUMBER(FIND("marine",C83)),ISNUMBER(FIND("mussel",C83)),ISNUMBER(FIND("algae",C83)),ISNUMBER(FIND("Donax faba",C83)),ISNUMBER(FIND("estuarine",C83)),ISNUMBER(FIND("snail",C83)),ISNUMBER(FIND("Prorocentrum donghaiense",C83)) )</f>
        <v>0</v>
      </c>
      <c r="AB83" t="b">
        <f>OR(ISNUMBER(FIND(" rat ",C83)),ISNUMBER(FIND(" rats ",C83)),ISNUMBER(FIND(" Rats ",C83)),ISNUMBER(FIND(" Rat ",C83)),ISNUMBER(FIND(" rat.",C83)),ISNUMBER(FIND(" rats.",C83)),ISNUMBER(FIND("mouse",C83)),ISNUMBER(FIND("mice",C83)), ISNUMBER(FIND(" Mice",C83)))</f>
        <v>1</v>
      </c>
      <c r="AC83" t="b">
        <f>OR(ISNUMBER(FIND(" cell ",C83)),ISNUMBER(FIND("fibroblast",C83)),ISNUMBER(FIND("macrophage",C83)),ISNUMBER(FIND("epithelial",C83)),ISNUMBER(FIND("endothelial",C83)),ISNUMBER(FIND("neuron",C83)),ISNUMBER(FIND(" cells ",C83)),ISNUMBER(FIND("RBC",C83)),ISNUMBER(FIND("mitochond",C83)),ISNUMBER(FIND("adipocyte",C83)),ISNUMBER(FIND("osteo",C83)),ISNUMBER(FIND("keratin",C83)),ISNUMBER(FIND(" cell's ",C83)),ISNUMBER(FIND("eukary",C83)),ISNUMBER(FIND("sperm",C83)))</f>
        <v>0</v>
      </c>
      <c r="AD83" t="b">
        <f>OR(ISNUMBER(FIND("human",B83)),ISNUMBER(FIND("workers",B83)),ISNUMBER(FIND("workforces",B83)),ISNUMBER(FIND("occupational",B83)),ISNUMBER(FIND("Case report",B83)),ISNUMBER(FIND("Workplaces",B83)),ISNUMBER(FIND("worker",B83)))</f>
        <v>0</v>
      </c>
      <c r="AE83" t="b">
        <f>OR(ISNUMBER(FIND(" plant ",C83)),ISNUMBER(FIND("Plant ",C83)),ISNUMBER(FIND("tomato",C83)),ISNUMBER(FIND("plants",C83)),ISNUMBER(FIND("Plants",C83)),ISNUMBER(FIND("algae",C83)),ISNUMBER(FIND("lettuce",C83)),ISNUMBER(FIND("green gram sprouts ",C83)),ISNUMBER(FIND("Cucurbita pepo",C83)),ISNUMBER(FIND("bean ",C83)),ISNUMBER(FIND("chloroplast",C83)),ISNUMBER(FIND("chlorophyll",C83)),ISNUMBER(FIND("seedling",C83)),ISNUMBER(FIND("canola",C83)),ISNUMBER(FIND("shoot",C83)),ISNUMBER(FIND("photosynthes",C83)),ISNUMBER(FIND(" leaves ",C83)),,ISNUMBER(FIND("agriculture",C83)),ISNUMBER(FIND(" crops ",C83)))</f>
        <v>0</v>
      </c>
      <c r="AF83" t="b">
        <f>OR(ISNUMBER(FIND("bacteria",C83)),ISNUMBER(FIND("Bacteria",C83)),ISNUMBER(FIND("Bacterium",C83)),ISNUMBER(FIND("bacterium",C83)),ISNUMBER(FIND(" coli ",C83)))</f>
        <v>0</v>
      </c>
      <c r="AG83" t="b">
        <f>OR(ISNUMBER(FIND("fungi",C83)),ISNUMBER(FIND("Fungi",C83)),ISNUMBER(FIND("fungus",C83)),ISNUMBER(FIND("Fungus",C83)),ISNUMBER(FIND("mushroom",C83)),ISNUMBER(FIND("Mushroom",C83)),ISNUMBER(FIND(" mold ",C83)))</f>
        <v>0</v>
      </c>
      <c r="AH83" t="b">
        <f>OR(ISNUMBER(FIND("Pig ",C83)),ISNUMBER(FIND("pig ",C83)),ISNUMBER(FIND("Pigs ",C83)),ISNUMBER(FIND("pigs ",C83)))</f>
        <v>0</v>
      </c>
      <c r="AI83" t="b">
        <f>OR(ISNUMBER(FIND(" C. elegans",C83)),ISNUMBER(FIND("Caenorhabditis elegans",C83)),ISNUMBER(FIND("earthworms",C83)),ISNUMBER(FIND(" Ficopomatus enigmaticus",C83)),ISNUMBER(FIND("larva",C83)),ISNUMBER(FIND("Lumbriculus variegatus",C83)),ISNUMBER(FIND("nematode",C83)))</f>
        <v>0</v>
      </c>
      <c r="AJ83" t="b">
        <f>NOT(OR(AA83,AB83,AC83,AD83,AE83,AF83,AG83,AH83,AI83))</f>
        <v>0</v>
      </c>
      <c r="AL83" t="b">
        <f>OR(AA83,AB83,AD83,AE83,AF83,AG83,AH83,AI83)</f>
        <v>1</v>
      </c>
      <c r="AM83" t="b">
        <f>IF(Table1[[#This Row],[In vivo?]],IF(Table1[[#This Row],[Cell]],FALSE,TRUE),FALSE)</f>
        <v>1</v>
      </c>
      <c r="AN83" t="b">
        <f>AND(AC83,AL83)</f>
        <v>0</v>
      </c>
      <c r="AO83" t="b">
        <f>IF(Table1[[#This Row],[Cell]],IF(Table1[[#This Row],[In vivo?]],FALSE,TRUE),FALSE)</f>
        <v>0</v>
      </c>
      <c r="AP83" t="b">
        <f>NOT(OR(Table1[[#This Row],[In vivo?]],Table1[[#This Row],[Only in Cell]]))</f>
        <v>0</v>
      </c>
      <c r="AQ83" t="b">
        <f>IF(OR(Table1[[#This Row],[Rodents]],Table1[[#This Row],[Human]],Table1[[#This Row],[Pig]]),OR(ISNUMBER(FIND("pulmonary",C83)),ISNUMBER(FIND("lung",C83))),"NA")</f>
        <v>1</v>
      </c>
      <c r="AR83" t="b">
        <f>IF(OR(Table1[[#This Row],[Rodents]],Table1[[#This Row],[Human]],Table1[[#This Row],[Pig]]),OR(ISNUMBER(FIND("skin",C83)),ISNUMBER(FIND("dermal",C83))),"NA")</f>
        <v>0</v>
      </c>
      <c r="AS83" t="b">
        <f>IF(OR(Table1[[#This Row],[Rodents]],Table1[[#This Row],[Human]],Table1[[#This Row],[Pig]]),OR(ISNUMBER(FIND("liver",C83)),ISNUMBER(FIND("hepat",C83))),"NA")</f>
        <v>0</v>
      </c>
      <c r="AT83" t="b">
        <f>IF(OR(Table1[[#This Row],[Rodents]],Table1[[#This Row],[Human]],Table1[[#This Row],[Pig]]),OR(ISNUMBER(FIND("kidney",C83)),ISNUMBER(FIND("neph",C83))),"NA")</f>
        <v>0</v>
      </c>
      <c r="AU83" t="b">
        <f>IF(OR(Table1[[#This Row],[Rodents]],Table1[[#This Row],[Human]],Table1[[#This Row],[Pig]]),OR(ISNUMBER(FIND("brain",C83)),ISNUMBER(FIND("neur",C83)),ISNUMBER(FIND("nerv",C83))),"NA")</f>
        <v>0</v>
      </c>
      <c r="AV83" t="b">
        <f>IF(OR(Table1[[#This Row],[Rodents]],Table1[[#This Row],[Human]],Table1[[#This Row],[Pig]]),OR(ISNUMBER(FIND("heart",C83)),ISNUMBER(FIND("cardi",C83))),"NA")</f>
        <v>0</v>
      </c>
      <c r="AW83" t="b">
        <f>IF(OR(Table1[[#This Row],[Rodents]],Table1[[#This Row],[Human]],Table1[[#This Row],[Pig]]),OR(ISNUMBER(FIND("gastro",C83)),ISNUMBER(FIND("intesti",C83)),ISNUMBER(FIND("stomach",C83))),"NA")</f>
        <v>0</v>
      </c>
      <c r="AX83" t="b">
        <f>IF(OR(Table1[[#This Row],[Rodents]],Table1[[#This Row],[Human]],Table1[[#This Row],[Pig]]),NOT(OR(AQ83,AR83,AS83,AT83,AU83,AV83,AW83)),"NA")</f>
        <v>0</v>
      </c>
      <c r="AY83" t="b">
        <f>OR(ISNUMBER(FIND("SWCNT",C83)),ISNUMBER(FIND("SWNT",C83)),ISNUMBER(FIND("single-wall",C83)),ISNUMBER(FIND("single wall",C83)),ISNUMBER(FIND("Single wall",C83)),ISNUMBER(FIND("Single-wall",C83)),ISNUMBER(FIND("SWCNT",B83)),ISNUMBER(FIND("SWNT",B83)),ISNUMBER(FIND("single-wall",B83)),ISNUMBER(FIND("single wall",B83)),ISNUMBER(FIND("Single-wall",B83)),ISNUMBER(FIND("Single wall",B83)))</f>
        <v>0</v>
      </c>
      <c r="AZ83" t="b">
        <f>OR(ISNUMBER(FIND("MWCNT",C83)),ISNUMBER(FIND("MWNT",C83)),ISNUMBER(FIND("multi-wall",C83)),ISNUMBER(FIND("multi wall",C83)),ISNUMBER(FIND("multiwall",C83)),ISNUMBER(FIND("Multi-wall",C83)),ISNUMBER(FIND("Multi wall",C83)),ISNUMBER(FIND("Multiwall",C83)),ISNUMBER(FIND("MWCNT",B83)),ISNUMBER(FIND("MWNT",B83)),ISNUMBER(FIND("multi-wall",B83)),ISNUMBER(FIND("multi wall",B83)),ISNUMBER(FIND("multiwall",B83)),ISNUMBER(FIND("Multi-wall",B83)),ISNUMBER(FIND("Multi wall",B83)),ISNUMBER(FIND("Multiwall",B83)),ISNUMBER(FIND("Double-wall",B83)),ISNUMBER(FIND("Double wall",B83)),ISNUMBER(FIND("Doublewall",B83)),ISNUMBER(FIND("double-wall",B83)),ISNUMBER(FIND("double wall",B83)),ISNUMBER(FIND("doublewall",B83)))</f>
        <v>1</v>
      </c>
      <c r="BA83" t="b">
        <f>AND(Table1[[#This Row],[SWCNT]],Table1[[#This Row],[MWCNT]])</f>
        <v>0</v>
      </c>
      <c r="BB83" t="b">
        <f>IF(Table1[[#This Row],[SWCNT]]=TRUE,FALSE,IF(Table1[[#This Row],[MWCNT]]=TRUE,FALSE,TRUE))</f>
        <v>0</v>
      </c>
      <c r="BC83" s="18"/>
    </row>
    <row r="84" spans="1:55" ht="203.5">
      <c r="A84" t="s">
        <v>39</v>
      </c>
      <c r="B84" s="2" t="s">
        <v>40</v>
      </c>
      <c r="C84" s="16" t="s">
        <v>41</v>
      </c>
      <c r="D84" s="17" t="s">
        <v>42</v>
      </c>
      <c r="E84" s="2">
        <v>2023</v>
      </c>
      <c r="F84" t="b">
        <f>OR(ISNUMBER(FIND("cytotoxic",C84)),ISNUMBER(FIND("Cytotoxic",C84)),ISNUMBER(FIND("cellular toxicity",C84)),ISNUMBER(FIND("cell death",C84)),ISNUMBER(FIND("viable",C84)),ISNUMBER(FIND("phytotoxic",C84)),ISNUMBER(FIND("acute toxicity",C84)),ISNUMBER(FIND("MTT",C84)),ISNUMBER(FIND("survival",C84)),ISNUMBER(FIND("prolifer",C84)),ISNUMBER(FIND("apoptosis",C84)),ISNUMBER(FIND("neurotoxic",C84)),ISNUMBER(FIND("  lysis ",C84)),ISNUMBER(FIND("necrosis",C84)),ISNUMBER(FIND("cellular death",C84))*3,ISNUMBER(FIND("LDH",C84)),ISNUMBER(FIND("Acute toxicity",C84)))</f>
        <v>0</v>
      </c>
      <c r="G84" t="b">
        <f>OR(ISNUMBER(FIND("genotoxic",C84)),ISNUMBER(FIND("genotoxicity",C84)),ISNUMBER(FIND("DNA damage",C84)),ISNUMBER(FIND("DNA",C84)),ISNUMBER(FIND("RNA",C84)),ISNUMBER(FIND("mesothelioma",C84)),ISNUMBER(FIND("carcino",C84)),ISNUMBER(FIND("mutagen",C84)),ISNUMBER(FIND("genetic",C84)))</f>
        <v>1</v>
      </c>
      <c r="H84" t="b">
        <f>OR(ISNUMBER(FIND("inflammatory",C84)),ISNUMBER(FIND("inflamm",C84)))</f>
        <v>1</v>
      </c>
      <c r="I84" t="b">
        <f>OR(ISNUMBER(FIND("immune",C84)),ISNUMBER(FIND("immunological",C84)),ISNUMBER(FIND("interleuk",C84)),ISNUMBER(FIND("platelet activation",C84)),ISNUMBER(FIND("monocyte",C84)),ISNUMBER(FIND("leukocyte",C84)),ISNUMBER(FIND("cytokine",C84)),ISNUMBER(FIND("CD4",C84)),ISNUMBER(FIND("CD8",C84)),ISNUMBER(FIND("T-cell",C84)))</f>
        <v>0</v>
      </c>
      <c r="J84" t="b">
        <f>OR(ISNUMBER(FIND("reactive oxygen",C84)),ISNUMBER(FIND("ROS",C84)),ISNUMBER(FIND("free radical",C84)),ISNUMBER(FIND("oxidative stress",C84)),ISNUMBER(FIND("peroxid",C84)),ISNUMBER(FIND("oxidative",C84)),ISNUMBER(FIND("antioxid",C84)))</f>
        <v>0</v>
      </c>
      <c r="K84" t="b">
        <f>OR(ISNUMBER(FIND("autophag",C84)))</f>
        <v>0</v>
      </c>
      <c r="L84" t="b">
        <f>OR(ISNUMBER(FIND("morpholog",C84)))</f>
        <v>0</v>
      </c>
      <c r="M84" t="b">
        <f>OR(ISNUMBER(FIND("fibrosis",C84)),ISNUMBER(FIND("Fibrosis",C84)),ISNUMBER(FIND("fibrot",C84)))</f>
        <v>0</v>
      </c>
      <c r="N84" t="b">
        <f>OR(ISNUMBER(FIND("offspring",C84)),ISNUMBER(FIND("Parental",C84)),ISNUMBER(FIND("parental",C84)),ISNUMBER(FIND("germline",C84)),ISNUMBER(FIND("reproduc",C84)),ISNUMBER(FIND("embryo",C84)))</f>
        <v>0</v>
      </c>
      <c r="O84" t="b">
        <f>OR(ISNUMBER(FIND("metabol",C84)),ISNUMBER(FIND("Metabol",C84)),ISNUMBER(FIND("digest",C84)),ISNUMBER(FIND("mitochon",C84)))</f>
        <v>1</v>
      </c>
      <c r="P84" t="b">
        <f>OR(ISNUMBER(FIND("ecotox",C84)),ISNUMBER(FIND("Ecotox",B84)),ISNUMBER(FIND("ecotox",B84)),ISNUMBER(FIND("Ecotox",C84)))</f>
        <v>0</v>
      </c>
      <c r="Q84" t="b">
        <f>OR(ISNUMBER(FIND("Bioaccum",C84)),ISNUMBER(FIND("bioaccum",C84)),ISNUMBER(FIND("accum",C84)))</f>
        <v>0</v>
      </c>
      <c r="R84" t="b">
        <f>OR(ISNUMBER(FIND("Occupation",C84)),ISNUMBER(FIND("occupation",C84)),ISNUMBER(FIND("worker",C84)),ISNUMBER(FIND("workforce",C84)))</f>
        <v>0</v>
      </c>
      <c r="S84" t="b">
        <f>NOT(OR(F84,G84,H84,I84,J84,K84,L84,M84,N84,O84,P84,Q84,R84))</f>
        <v>0</v>
      </c>
      <c r="U84" t="b">
        <f>OR(Table1[[#This Row],[Inflammation]],Table1[[#This Row],[Immune]])</f>
        <v>1</v>
      </c>
      <c r="V84" t="b">
        <f>IF(OR(Table1[[#This Row],[Rodents]],Table1[[#This Row],[Human]],Table1[[#This Row],[Pig]]),OR(ISNUMBER(FIND("intratrach",C84)),ISNUMBER(FIND("nasal ",C84)),ISNUMBER(FIND("instill",C84))),"NA")</f>
        <v>0</v>
      </c>
      <c r="W84" t="b">
        <f>IF(OR(Table1[[#This Row],[Rodents]],Table1[[#This Row],[Human]],Table1[[#This Row],[Pig]]),OR(ISNUMBER(FIND("dermal",C84)),ISNUMBER(FIND("skin ",C84))),"NA")</f>
        <v>0</v>
      </c>
      <c r="X84" t="b">
        <f>IF(OR(Table1[[#This Row],[Rodents]],Table1[[#This Row],[Human]],Table1[[#This Row],[Pig]]),OR(ISNUMBER(FIND("injected",C84)),ISNUMBER(FIND("periton",C84)),ISNUMBER(FIND("intrascrot",C84))),"NA")</f>
        <v>0</v>
      </c>
      <c r="Y84" t="b">
        <f>IF(OR(Table1[[#This Row],[Rodents]],Table1[[#This Row],[Human]],Table1[[#This Row],[Pig]]),NOT(OR(Table1[[#This Row],[Inhaled/Intratracheal/intranasal]],Table1[[#This Row],[Dermal]],Table1[[#This Row],[Injected]])),"NA")</f>
        <v>1</v>
      </c>
      <c r="AA84" t="b">
        <f>OR(ISNUMBER(FIND("fish ",C84)),ISNUMBER(FIND("Fish ",C84)),ISNUMBER(FIND("aquatic",C84)),ISNUMBER(FIND("daphnids",C84)),ISNUMBER(FIND("Carcinus maenas",C84)),ISNUMBER(FIND("Daphnia",C84)),ISNUMBER(FIND("Ruditapes philippinarum",C84)),ISNUMBER(FIND("daphnia",C84)),ISNUMBER(FIND("marine",C84)),ISNUMBER(FIND("mussel",C84)),ISNUMBER(FIND("algae",C84)),ISNUMBER(FIND("Donax faba",C84)),ISNUMBER(FIND("estuarine",C84)),ISNUMBER(FIND("snail",C84)),ISNUMBER(FIND("Prorocentrum donghaiense",C84)) )</f>
        <v>0</v>
      </c>
      <c r="AB84" t="b">
        <f>OR(ISNUMBER(FIND(" rat ",C84)),ISNUMBER(FIND(" rats ",C84)),ISNUMBER(FIND(" Rats ",C84)),ISNUMBER(FIND(" Rat ",C84)),ISNUMBER(FIND(" rat.",C84)),ISNUMBER(FIND(" rats.",C84)),ISNUMBER(FIND("mouse",C84)),ISNUMBER(FIND("mice",C84)), ISNUMBER(FIND(" Mice",C84)))</f>
        <v>1</v>
      </c>
      <c r="AC84" t="b">
        <f>OR(ISNUMBER(FIND(" cell ",C84)),ISNUMBER(FIND("fibroblast",C84)),ISNUMBER(FIND("macrophage",C84)),ISNUMBER(FIND("epithelial",C84)),ISNUMBER(FIND("endothelial",C84)),ISNUMBER(FIND("neuron",C84)),ISNUMBER(FIND(" cells ",C84)),ISNUMBER(FIND("RBC",C84)),ISNUMBER(FIND("mitochond",C84)),ISNUMBER(FIND("adipocyte",C84)),ISNUMBER(FIND("osteo",C84)),ISNUMBER(FIND("keratin",C84)),ISNUMBER(FIND(" cell's ",C84)),ISNUMBER(FIND("eukary",C84)),ISNUMBER(FIND("sperm",C84)))</f>
        <v>0</v>
      </c>
      <c r="AD84" t="b">
        <f>OR(ISNUMBER(FIND("human",B84)),ISNUMBER(FIND("workers",B84)),ISNUMBER(FIND("workforces",B84)),ISNUMBER(FIND("occupational",B84)),ISNUMBER(FIND("Case report",B84)),ISNUMBER(FIND("Workplaces",B84)),ISNUMBER(FIND("worker",B84)))</f>
        <v>0</v>
      </c>
      <c r="AE84" t="b">
        <f>OR(ISNUMBER(FIND(" plant ",C84)),ISNUMBER(FIND("Plant ",C84)),ISNUMBER(FIND("tomato",C84)),ISNUMBER(FIND("plants",C84)),ISNUMBER(FIND("Plants",C84)),ISNUMBER(FIND("algae",C84)),ISNUMBER(FIND("lettuce",C84)),ISNUMBER(FIND("green gram sprouts ",C84)),ISNUMBER(FIND("Cucurbita pepo",C84)),ISNUMBER(FIND("bean ",C84)),ISNUMBER(FIND("chloroplast",C84)),ISNUMBER(FIND("chlorophyll",C84)),ISNUMBER(FIND("seedling",C84)),ISNUMBER(FIND("canola",C84)),ISNUMBER(FIND("shoot",C84)),ISNUMBER(FIND("photosynthes",C84)),ISNUMBER(FIND(" leaves ",C84)),,ISNUMBER(FIND("agriculture",C84)),ISNUMBER(FIND(" crops ",C84)))</f>
        <v>0</v>
      </c>
      <c r="AF84" t="b">
        <f>OR(ISNUMBER(FIND("bacteria",C84)),ISNUMBER(FIND("Bacteria",C84)),ISNUMBER(FIND("Bacterium",C84)),ISNUMBER(FIND("bacterium",C84)),ISNUMBER(FIND(" coli ",C84)))</f>
        <v>0</v>
      </c>
      <c r="AG84" t="b">
        <f>OR(ISNUMBER(FIND("fungi",C84)),ISNUMBER(FIND("Fungi",C84)),ISNUMBER(FIND("fungus",C84)),ISNUMBER(FIND("Fungus",C84)),ISNUMBER(FIND("mushroom",C84)),ISNUMBER(FIND("Mushroom",C84)),ISNUMBER(FIND(" mold ",C84)))</f>
        <v>0</v>
      </c>
      <c r="AH84" t="b">
        <f>OR(ISNUMBER(FIND("Pig ",C84)),ISNUMBER(FIND("pig ",C84)),ISNUMBER(FIND("Pigs ",C84)),ISNUMBER(FIND("pigs ",C84)))</f>
        <v>0</v>
      </c>
      <c r="AI84" t="b">
        <f>OR(ISNUMBER(FIND(" C. elegans",C84)),ISNUMBER(FIND("Caenorhabditis elegans",C84)),ISNUMBER(FIND("earthworms",C84)),ISNUMBER(FIND(" Ficopomatus enigmaticus",C84)),ISNUMBER(FIND("larva",C84)),ISNUMBER(FIND("Lumbriculus variegatus",C84)),ISNUMBER(FIND("nematode",C84)))</f>
        <v>0</v>
      </c>
      <c r="AJ84" t="b">
        <f>NOT(OR(AA84,AB84,AC84,AD84,AE84,AF84,AG84,AH84,AI84))</f>
        <v>0</v>
      </c>
      <c r="AL84" t="b">
        <f>OR(AA84,AB84,AD84,AE84,AF84,AG84,AH84,AI84)</f>
        <v>1</v>
      </c>
      <c r="AM84" t="b">
        <f>IF(Table1[[#This Row],[In vivo?]],IF(Table1[[#This Row],[Cell]],FALSE,TRUE),FALSE)</f>
        <v>1</v>
      </c>
      <c r="AN84" t="b">
        <f>AND(AC84,AL84)</f>
        <v>0</v>
      </c>
      <c r="AO84" t="b">
        <f>IF(Table1[[#This Row],[Cell]],IF(Table1[[#This Row],[In vivo?]],FALSE,TRUE),FALSE)</f>
        <v>0</v>
      </c>
      <c r="AP84" t="b">
        <f>NOT(OR(Table1[[#This Row],[In vivo?]],Table1[[#This Row],[Only in Cell]]))</f>
        <v>0</v>
      </c>
      <c r="AQ84" t="b">
        <f>IF(OR(Table1[[#This Row],[Rodents]],Table1[[#This Row],[Human]],Table1[[#This Row],[Pig]]),OR(ISNUMBER(FIND("pulmonary",C84)),ISNUMBER(FIND("lung",C84))),"NA")</f>
        <v>1</v>
      </c>
      <c r="AR84" t="b">
        <f>IF(OR(Table1[[#This Row],[Rodents]],Table1[[#This Row],[Human]],Table1[[#This Row],[Pig]]),OR(ISNUMBER(FIND("skin",C84)),ISNUMBER(FIND("dermal",C84))),"NA")</f>
        <v>0</v>
      </c>
      <c r="AS84" t="b">
        <f>IF(OR(Table1[[#This Row],[Rodents]],Table1[[#This Row],[Human]],Table1[[#This Row],[Pig]]),OR(ISNUMBER(FIND("liver",C84)),ISNUMBER(FIND("hepat",C84))),"NA")</f>
        <v>0</v>
      </c>
      <c r="AT84" t="b">
        <f>IF(OR(Table1[[#This Row],[Rodents]],Table1[[#This Row],[Human]],Table1[[#This Row],[Pig]]),OR(ISNUMBER(FIND("kidney",C84)),ISNUMBER(FIND("neph",C84))),"NA")</f>
        <v>0</v>
      </c>
      <c r="AU84" t="b">
        <f>IF(OR(Table1[[#This Row],[Rodents]],Table1[[#This Row],[Human]],Table1[[#This Row],[Pig]]),OR(ISNUMBER(FIND("brain",C84)),ISNUMBER(FIND("neur",C84)),ISNUMBER(FIND("nerv",C84))),"NA")</f>
        <v>0</v>
      </c>
      <c r="AV84" t="b">
        <f>IF(OR(Table1[[#This Row],[Rodents]],Table1[[#This Row],[Human]],Table1[[#This Row],[Pig]]),OR(ISNUMBER(FIND("heart",C84)),ISNUMBER(FIND("cardi",C84))),"NA")</f>
        <v>0</v>
      </c>
      <c r="AW84" t="b">
        <f>IF(OR(Table1[[#This Row],[Rodents]],Table1[[#This Row],[Human]],Table1[[#This Row],[Pig]]),OR(ISNUMBER(FIND("gastro",C84)),ISNUMBER(FIND("intesti",C84)),ISNUMBER(FIND("stomach",C84))),"NA")</f>
        <v>0</v>
      </c>
      <c r="AX84" t="b">
        <f>IF(OR(Table1[[#This Row],[Rodents]],Table1[[#This Row],[Human]],Table1[[#This Row],[Pig]]),NOT(OR(AQ84,AR84,AS84,AT84,AU84,AV84,AW84)),"NA")</f>
        <v>0</v>
      </c>
      <c r="AY84" t="b">
        <f>OR(ISNUMBER(FIND("SWCNT",C84)),ISNUMBER(FIND("SWNT",C84)),ISNUMBER(FIND("single-wall",C84)),ISNUMBER(FIND("single wall",C84)),ISNUMBER(FIND("Single wall",C84)),ISNUMBER(FIND("Single-wall",C84)),ISNUMBER(FIND("SWCNT",B84)),ISNUMBER(FIND("SWNT",B84)),ISNUMBER(FIND("single-wall",B84)),ISNUMBER(FIND("single wall",B84)),ISNUMBER(FIND("Single-wall",B84)),ISNUMBER(FIND("Single wall",B84)))</f>
        <v>1</v>
      </c>
      <c r="AZ84" t="b">
        <f>OR(ISNUMBER(FIND("MWCNT",C84)),ISNUMBER(FIND("MWNT",C84)),ISNUMBER(FIND("multi-wall",C84)),ISNUMBER(FIND("multi wall",C84)),ISNUMBER(FIND("multiwall",C84)),ISNUMBER(FIND("Multi-wall",C84)),ISNUMBER(FIND("Multi wall",C84)),ISNUMBER(FIND("Multiwall",C84)),ISNUMBER(FIND("MWCNT",B84)),ISNUMBER(FIND("MWNT",B84)),ISNUMBER(FIND("multi-wall",B84)),ISNUMBER(FIND("multi wall",B84)),ISNUMBER(FIND("multiwall",B84)),ISNUMBER(FIND("Multi-wall",B84)),ISNUMBER(FIND("Multi wall",B84)),ISNUMBER(FIND("Multiwall",B84)),ISNUMBER(FIND("Double-wall",B84)),ISNUMBER(FIND("Double wall",B84)),ISNUMBER(FIND("Doublewall",B84)),ISNUMBER(FIND("double-wall",B84)),ISNUMBER(FIND("double wall",B84)),ISNUMBER(FIND("doublewall",B84)))</f>
        <v>1</v>
      </c>
      <c r="BA84" t="b">
        <f>AND(Table1[[#This Row],[SWCNT]],Table1[[#This Row],[MWCNT]])</f>
        <v>1</v>
      </c>
      <c r="BB84" t="b">
        <f>IF(Table1[[#This Row],[SWCNT]]=TRUE,FALSE,IF(Table1[[#This Row],[MWCNT]]=TRUE,FALSE,TRUE))</f>
        <v>0</v>
      </c>
      <c r="BC84" s="18"/>
    </row>
    <row r="85" spans="1:55" ht="166.5">
      <c r="A85" t="s">
        <v>51</v>
      </c>
      <c r="B85" s="2" t="s">
        <v>52</v>
      </c>
      <c r="C85" s="16" t="s">
        <v>53</v>
      </c>
      <c r="D85" s="17" t="s">
        <v>54</v>
      </c>
      <c r="E85" s="2">
        <v>2023</v>
      </c>
      <c r="F85" t="b">
        <f>OR(ISNUMBER(FIND("cytotoxic",C85)),ISNUMBER(FIND("Cytotoxic",C85)),ISNUMBER(FIND("cellular toxicity",C85)),ISNUMBER(FIND("cell death",C85)),ISNUMBER(FIND("viable",C85)),ISNUMBER(FIND("phytotoxic",C85)),ISNUMBER(FIND("acute toxicity",C85)),ISNUMBER(FIND("MTT",C85)),ISNUMBER(FIND("survival",C85)),ISNUMBER(FIND("prolifer",C85)),ISNUMBER(FIND("apoptosis",C85)),ISNUMBER(FIND("neurotoxic",C85)),ISNUMBER(FIND("  lysis ",C85)),ISNUMBER(FIND("necrosis",C85)),ISNUMBER(FIND("cellular death",C85))*3,ISNUMBER(FIND("LDH",C85)),ISNUMBER(FIND("Acute toxicity",C85)))</f>
        <v>1</v>
      </c>
      <c r="G85" t="b">
        <f>OR(ISNUMBER(FIND("genotoxic",C85)),ISNUMBER(FIND("genotoxicity",C85)),ISNUMBER(FIND("DNA damage",C85)),ISNUMBER(FIND("DNA",C85)),ISNUMBER(FIND("RNA",C85)),ISNUMBER(FIND("mesothelioma",C85)),ISNUMBER(FIND("carcino",C85)),ISNUMBER(FIND("mutagen",C85)),ISNUMBER(FIND("genetic",C85)))</f>
        <v>0</v>
      </c>
      <c r="H85" t="b">
        <f>OR(ISNUMBER(FIND("inflammatory",C85)),ISNUMBER(FIND("inflamm",C85)))</f>
        <v>1</v>
      </c>
      <c r="I85" t="b">
        <f>OR(ISNUMBER(FIND("immune",C85)),ISNUMBER(FIND("immunological",C85)),ISNUMBER(FIND("interleuk",C85)),ISNUMBER(FIND("platelet activation",C85)),ISNUMBER(FIND("monocyte",C85)),ISNUMBER(FIND("leukocyte",C85)),ISNUMBER(FIND("cytokine",C85)),ISNUMBER(FIND("CD4",C85)),ISNUMBER(FIND("CD8",C85)),ISNUMBER(FIND("T-cell",C85)))</f>
        <v>0</v>
      </c>
      <c r="J85" t="b">
        <f>OR(ISNUMBER(FIND("reactive oxygen",C85)),ISNUMBER(FIND("ROS",C85)),ISNUMBER(FIND("free radical",C85)),ISNUMBER(FIND("oxidative stress",C85)),ISNUMBER(FIND("peroxid",C85)),ISNUMBER(FIND("oxidative",C85)),ISNUMBER(FIND("antioxid",C85)))</f>
        <v>1</v>
      </c>
      <c r="K85" t="b">
        <f>OR(ISNUMBER(FIND("autophag",C85)))</f>
        <v>0</v>
      </c>
      <c r="L85" t="b">
        <f>OR(ISNUMBER(FIND("morpholog",C85)))</f>
        <v>0</v>
      </c>
      <c r="M85" t="b">
        <f>OR(ISNUMBER(FIND("fibrosis",C85)),ISNUMBER(FIND("Fibrosis",C85)),ISNUMBER(FIND("fibrot",C85)))</f>
        <v>0</v>
      </c>
      <c r="N85" t="b">
        <f>OR(ISNUMBER(FIND("offspring",C85)),ISNUMBER(FIND("Parental",C85)),ISNUMBER(FIND("parental",C85)),ISNUMBER(FIND("germline",C85)),ISNUMBER(FIND("reproduc",C85)),ISNUMBER(FIND("embryo",C85)))</f>
        <v>0</v>
      </c>
      <c r="O85" t="b">
        <f>OR(ISNUMBER(FIND("metabol",C85)),ISNUMBER(FIND("Metabol",C85)),ISNUMBER(FIND("digest",C85)),ISNUMBER(FIND("mitochon",C85)))</f>
        <v>0</v>
      </c>
      <c r="P85" t="b">
        <f>OR(ISNUMBER(FIND("ecotox",C85)),ISNUMBER(FIND("Ecotox",B85)),ISNUMBER(FIND("ecotox",B85)),ISNUMBER(FIND("Ecotox",C85)))</f>
        <v>0</v>
      </c>
      <c r="Q85" t="b">
        <f>OR(ISNUMBER(FIND("Bioaccum",C85)),ISNUMBER(FIND("bioaccum",C85)),ISNUMBER(FIND("accum",C85)))</f>
        <v>0</v>
      </c>
      <c r="R85" t="b">
        <f>OR(ISNUMBER(FIND("Occupation",C85)),ISNUMBER(FIND("occupation",C85)),ISNUMBER(FIND("worker",C85)),ISNUMBER(FIND("workforce",C85)))</f>
        <v>0</v>
      </c>
      <c r="S85" t="b">
        <f>NOT(OR(F85,G85,H85,I85,J85,K85,L85,M85,N85,O85,P85,Q85,R85))</f>
        <v>0</v>
      </c>
      <c r="U85" t="b">
        <f>OR(Table1[[#This Row],[Inflammation]],Table1[[#This Row],[Immune]])</f>
        <v>1</v>
      </c>
      <c r="V85" t="b">
        <f>IF(OR(Table1[[#This Row],[Rodents]],Table1[[#This Row],[Human]],Table1[[#This Row],[Pig]]),OR(ISNUMBER(FIND("intratrach",C85)),ISNUMBER(FIND("nasal ",C85)),ISNUMBER(FIND("instill",C85))),"NA")</f>
        <v>0</v>
      </c>
      <c r="W85" t="b">
        <f>IF(OR(Table1[[#This Row],[Rodents]],Table1[[#This Row],[Human]],Table1[[#This Row],[Pig]]),OR(ISNUMBER(FIND("dermal",C85)),ISNUMBER(FIND("skin ",C85))),"NA")</f>
        <v>0</v>
      </c>
      <c r="X85" t="b">
        <f>IF(OR(Table1[[#This Row],[Rodents]],Table1[[#This Row],[Human]],Table1[[#This Row],[Pig]]),OR(ISNUMBER(FIND("injected",C85)),ISNUMBER(FIND("periton",C85)),ISNUMBER(FIND("intrascrot",C85))),"NA")</f>
        <v>0</v>
      </c>
      <c r="Y85" t="b">
        <f>IF(OR(Table1[[#This Row],[Rodents]],Table1[[#This Row],[Human]],Table1[[#This Row],[Pig]]),NOT(OR(Table1[[#This Row],[Inhaled/Intratracheal/intranasal]],Table1[[#This Row],[Dermal]],Table1[[#This Row],[Injected]])),"NA")</f>
        <v>1</v>
      </c>
      <c r="AA85" t="b">
        <f>OR(ISNUMBER(FIND("fish ",C85)),ISNUMBER(FIND("Fish ",C85)),ISNUMBER(FIND("aquatic",C85)),ISNUMBER(FIND("daphnids",C85)),ISNUMBER(FIND("Carcinus maenas",C85)),ISNUMBER(FIND("Daphnia",C85)),ISNUMBER(FIND("Ruditapes philippinarum",C85)),ISNUMBER(FIND("daphnia",C85)),ISNUMBER(FIND("marine",C85)),ISNUMBER(FIND("mussel",C85)),ISNUMBER(FIND("algae",C85)),ISNUMBER(FIND("Donax faba",C85)),ISNUMBER(FIND("estuarine",C85)),ISNUMBER(FIND("snail",C85)),ISNUMBER(FIND("Prorocentrum donghaiense",C85)) )</f>
        <v>0</v>
      </c>
      <c r="AB85" t="b">
        <f>OR(ISNUMBER(FIND(" rat ",C85)),ISNUMBER(FIND(" rats ",C85)),ISNUMBER(FIND(" Rats ",C85)),ISNUMBER(FIND(" Rat ",C85)),ISNUMBER(FIND(" rat.",C85)),ISNUMBER(FIND(" rats.",C85)),ISNUMBER(FIND("mouse",C85)),ISNUMBER(FIND("mice",C85)), ISNUMBER(FIND(" Mice",C85)))</f>
        <v>1</v>
      </c>
      <c r="AC85" t="b">
        <f>OR(ISNUMBER(FIND(" cell ",C85)),ISNUMBER(FIND("fibroblast",C85)),ISNUMBER(FIND("macrophage",C85)),ISNUMBER(FIND("epithelial",C85)),ISNUMBER(FIND("endothelial",C85)),ISNUMBER(FIND("neuron",C85)),ISNUMBER(FIND(" cells ",C85)),ISNUMBER(FIND("RBC",C85)),ISNUMBER(FIND("mitochond",C85)),ISNUMBER(FIND("adipocyte",C85)),ISNUMBER(FIND("osteo",C85)),ISNUMBER(FIND("keratin",C85)),ISNUMBER(FIND(" cell's ",C85)),ISNUMBER(FIND("eukary",C85)),ISNUMBER(FIND("sperm",C85)))</f>
        <v>1</v>
      </c>
      <c r="AD85" t="b">
        <f>OR(ISNUMBER(FIND("human",B85)),ISNUMBER(FIND("workers",B85)),ISNUMBER(FIND("workforces",B85)),ISNUMBER(FIND("occupational",B85)),ISNUMBER(FIND("Case report",B85)),ISNUMBER(FIND("Workplaces",B85)),ISNUMBER(FIND("worker",B85)))</f>
        <v>0</v>
      </c>
      <c r="AE85" t="b">
        <f>OR(ISNUMBER(FIND(" plant ",C85)),ISNUMBER(FIND("Plant ",C85)),ISNUMBER(FIND("tomato",C85)),ISNUMBER(FIND("plants",C85)),ISNUMBER(FIND("Plants",C85)),ISNUMBER(FIND("algae",C85)),ISNUMBER(FIND("lettuce",C85)),ISNUMBER(FIND("green gram sprouts ",C85)),ISNUMBER(FIND("Cucurbita pepo",C85)),ISNUMBER(FIND("bean ",C85)),ISNUMBER(FIND("chloroplast",C85)),ISNUMBER(FIND("chlorophyll",C85)),ISNUMBER(FIND("seedling",C85)),ISNUMBER(FIND("canola",C85)),ISNUMBER(FIND("shoot",C85)),ISNUMBER(FIND("photosynthes",C85)),ISNUMBER(FIND(" leaves ",C85)),,ISNUMBER(FIND("agriculture",C85)),ISNUMBER(FIND(" crops ",C85)))</f>
        <v>0</v>
      </c>
      <c r="AF85" t="b">
        <f>OR(ISNUMBER(FIND("bacteria",C85)),ISNUMBER(FIND("Bacteria",C85)),ISNUMBER(FIND("Bacterium",C85)),ISNUMBER(FIND("bacterium",C85)),ISNUMBER(FIND(" coli ",C85)))</f>
        <v>0</v>
      </c>
      <c r="AG85" t="b">
        <f>OR(ISNUMBER(FIND("fungi",C85)),ISNUMBER(FIND("Fungi",C85)),ISNUMBER(FIND("fungus",C85)),ISNUMBER(FIND("Fungus",C85)),ISNUMBER(FIND("mushroom",C85)),ISNUMBER(FIND("Mushroom",C85)),ISNUMBER(FIND(" mold ",C85)))</f>
        <v>0</v>
      </c>
      <c r="AH85" t="b">
        <f>OR(ISNUMBER(FIND("Pig ",C85)),ISNUMBER(FIND("pig ",C85)),ISNUMBER(FIND("Pigs ",C85)),ISNUMBER(FIND("pigs ",C85)))</f>
        <v>0</v>
      </c>
      <c r="AI85" t="b">
        <f>OR(ISNUMBER(FIND(" C. elegans",C85)),ISNUMBER(FIND("Caenorhabditis elegans",C85)),ISNUMBER(FIND("earthworms",C85)),ISNUMBER(FIND(" Ficopomatus enigmaticus",C85)),ISNUMBER(FIND("larva",C85)),ISNUMBER(FIND("Lumbriculus variegatus",C85)),ISNUMBER(FIND("nematode",C85)))</f>
        <v>0</v>
      </c>
      <c r="AJ85" t="b">
        <f>NOT(OR(AA85,AB85,AC85,AD85,AE85,AF85,AG85,AH85,AI85))</f>
        <v>0</v>
      </c>
      <c r="AL85" t="b">
        <f>OR(AA85,AB85,AD85,AE85,AF85,AG85,AH85,AI85)</f>
        <v>1</v>
      </c>
      <c r="AM85" t="b">
        <f>IF(Table1[[#This Row],[In vivo?]],IF(Table1[[#This Row],[Cell]],FALSE,TRUE),FALSE)</f>
        <v>0</v>
      </c>
      <c r="AN85" t="b">
        <f>AND(AC85,AL85)</f>
        <v>1</v>
      </c>
      <c r="AO85" t="b">
        <f>IF(Table1[[#This Row],[Cell]],IF(Table1[[#This Row],[In vivo?]],FALSE,TRUE),FALSE)</f>
        <v>0</v>
      </c>
      <c r="AP85" t="b">
        <f>NOT(OR(Table1[[#This Row],[In vivo?]],Table1[[#This Row],[Only in Cell]]))</f>
        <v>0</v>
      </c>
      <c r="AQ85" t="b">
        <f>IF(OR(Table1[[#This Row],[Rodents]],Table1[[#This Row],[Human]],Table1[[#This Row],[Pig]]),OR(ISNUMBER(FIND("pulmonary",C85)),ISNUMBER(FIND("lung",C85))),"NA")</f>
        <v>1</v>
      </c>
      <c r="AR85" t="b">
        <f>IF(OR(Table1[[#This Row],[Rodents]],Table1[[#This Row],[Human]],Table1[[#This Row],[Pig]]),OR(ISNUMBER(FIND("skin",C85)),ISNUMBER(FIND("dermal",C85))),"NA")</f>
        <v>0</v>
      </c>
      <c r="AS85" t="b">
        <f>IF(OR(Table1[[#This Row],[Rodents]],Table1[[#This Row],[Human]],Table1[[#This Row],[Pig]]),OR(ISNUMBER(FIND("liver",C85)),ISNUMBER(FIND("hepat",C85))),"NA")</f>
        <v>0</v>
      </c>
      <c r="AT85" t="b">
        <f>IF(OR(Table1[[#This Row],[Rodents]],Table1[[#This Row],[Human]],Table1[[#This Row],[Pig]]),OR(ISNUMBER(FIND("kidney",C85)),ISNUMBER(FIND("neph",C85))),"NA")</f>
        <v>0</v>
      </c>
      <c r="AU85" t="b">
        <f>IF(OR(Table1[[#This Row],[Rodents]],Table1[[#This Row],[Human]],Table1[[#This Row],[Pig]]),OR(ISNUMBER(FIND("brain",C85)),ISNUMBER(FIND("neur",C85)),ISNUMBER(FIND("nerv",C85))),"NA")</f>
        <v>0</v>
      </c>
      <c r="AV85" t="b">
        <f>IF(OR(Table1[[#This Row],[Rodents]],Table1[[#This Row],[Human]],Table1[[#This Row],[Pig]]),OR(ISNUMBER(FIND("heart",C85)),ISNUMBER(FIND("cardi",C85))),"NA")</f>
        <v>0</v>
      </c>
      <c r="AW85" t="b">
        <f>IF(OR(Table1[[#This Row],[Rodents]],Table1[[#This Row],[Human]],Table1[[#This Row],[Pig]]),OR(ISNUMBER(FIND("gastro",C85)),ISNUMBER(FIND("intesti",C85)),ISNUMBER(FIND("stomach",C85))),"NA")</f>
        <v>0</v>
      </c>
      <c r="AX85" t="b">
        <f>IF(OR(Table1[[#This Row],[Rodents]],Table1[[#This Row],[Human]],Table1[[#This Row],[Pig]]),NOT(OR(AQ85,AR85,AS85,AT85,AU85,AV85,AW85)),"NA")</f>
        <v>0</v>
      </c>
      <c r="AY85" t="b">
        <f>OR(ISNUMBER(FIND("SWCNT",C85)),ISNUMBER(FIND("SWNT",C85)),ISNUMBER(FIND("single-wall",C85)),ISNUMBER(FIND("single wall",C85)),ISNUMBER(FIND("Single wall",C85)),ISNUMBER(FIND("Single-wall",C85)),ISNUMBER(FIND("SWCNT",B85)),ISNUMBER(FIND("SWNT",B85)),ISNUMBER(FIND("single-wall",B85)),ISNUMBER(FIND("single wall",B85)),ISNUMBER(FIND("Single-wall",B85)),ISNUMBER(FIND("Single wall",B85)))</f>
        <v>0</v>
      </c>
      <c r="AZ85" t="b">
        <f>OR(ISNUMBER(FIND("MWCNT",C85)),ISNUMBER(FIND("MWNT",C85)),ISNUMBER(FIND("multi-wall",C85)),ISNUMBER(FIND("multi wall",C85)),ISNUMBER(FIND("multiwall",C85)),ISNUMBER(FIND("Multi-wall",C85)),ISNUMBER(FIND("Multi wall",C85)),ISNUMBER(FIND("Multiwall",C85)),ISNUMBER(FIND("MWCNT",B85)),ISNUMBER(FIND("MWNT",B85)),ISNUMBER(FIND("multi-wall",B85)),ISNUMBER(FIND("multi wall",B85)),ISNUMBER(FIND("multiwall",B85)),ISNUMBER(FIND("Multi-wall",B85)),ISNUMBER(FIND("Multi wall",B85)),ISNUMBER(FIND("Multiwall",B85)),ISNUMBER(FIND("Double-wall",B85)),ISNUMBER(FIND("Double wall",B85)),ISNUMBER(FIND("Doublewall",B85)),ISNUMBER(FIND("double-wall",B85)),ISNUMBER(FIND("double wall",B85)),ISNUMBER(FIND("doublewall",B85)))</f>
        <v>1</v>
      </c>
      <c r="BA85" t="b">
        <f>AND(Table1[[#This Row],[SWCNT]],Table1[[#This Row],[MWCNT]])</f>
        <v>0</v>
      </c>
      <c r="BB85" t="b">
        <f>IF(Table1[[#This Row],[SWCNT]]=TRUE,FALSE,IF(Table1[[#This Row],[MWCNT]]=TRUE,FALSE,TRUE))</f>
        <v>0</v>
      </c>
      <c r="BC85" s="18"/>
    </row>
    <row r="86" spans="1:55" ht="314.5">
      <c r="A86" t="s">
        <v>58</v>
      </c>
      <c r="B86" s="2" t="s">
        <v>59</v>
      </c>
      <c r="C86" s="16" t="s">
        <v>60</v>
      </c>
      <c r="D86" s="17" t="s">
        <v>61</v>
      </c>
      <c r="E86" s="2">
        <v>2023</v>
      </c>
      <c r="F86" t="b">
        <f>OR(ISNUMBER(FIND("cytotoxic",C86)),ISNUMBER(FIND("Cytotoxic",C86)),ISNUMBER(FIND("cellular toxicity",C86)),ISNUMBER(FIND("cell death",C86)),ISNUMBER(FIND("viable",C86)),ISNUMBER(FIND("phytotoxic",C86)),ISNUMBER(FIND("acute toxicity",C86)),ISNUMBER(FIND("MTT",C86)),ISNUMBER(FIND("survival",C86)),ISNUMBER(FIND("prolifer",C86)),ISNUMBER(FIND("apoptosis",C86)),ISNUMBER(FIND("neurotoxic",C86)),ISNUMBER(FIND("  lysis ",C86)),ISNUMBER(FIND("necrosis",C86)),ISNUMBER(FIND("cellular death",C86))*3,ISNUMBER(FIND("LDH",C86)),ISNUMBER(FIND("Acute toxicity",C86)))</f>
        <v>1</v>
      </c>
      <c r="G86" t="b">
        <f>OR(ISNUMBER(FIND("genotoxic",C86)),ISNUMBER(FIND("genotoxicity",C86)),ISNUMBER(FIND("DNA damage",C86)),ISNUMBER(FIND("DNA",C86)),ISNUMBER(FIND("RNA",C86)),ISNUMBER(FIND("mesothelioma",C86)),ISNUMBER(FIND("carcino",C86)),ISNUMBER(FIND("mutagen",C86)),ISNUMBER(FIND("genetic",C86)))</f>
        <v>1</v>
      </c>
      <c r="H86" t="b">
        <f>OR(ISNUMBER(FIND("inflammatory",C86)),ISNUMBER(FIND("inflamm",C86)))</f>
        <v>1</v>
      </c>
      <c r="I86" t="b">
        <f>OR(ISNUMBER(FIND("immune",C86)),ISNUMBER(FIND("immunological",C86)),ISNUMBER(FIND("interleuk",C86)),ISNUMBER(FIND("platelet activation",C86)),ISNUMBER(FIND("monocyte",C86)),ISNUMBER(FIND("leukocyte",C86)),ISNUMBER(FIND("cytokine",C86)),ISNUMBER(FIND("CD4",C86)),ISNUMBER(FIND("CD8",C86)),ISNUMBER(FIND("T-cell",C86)))</f>
        <v>1</v>
      </c>
      <c r="J86" t="b">
        <f>OR(ISNUMBER(FIND("reactive oxygen",C86)),ISNUMBER(FIND("ROS",C86)),ISNUMBER(FIND("free radical",C86)),ISNUMBER(FIND("oxidative stress",C86)),ISNUMBER(FIND("peroxid",C86)),ISNUMBER(FIND("oxidative",C86)),ISNUMBER(FIND("antioxid",C86)))</f>
        <v>1</v>
      </c>
      <c r="K86" t="b">
        <f>OR(ISNUMBER(FIND("autophag",C86)))</f>
        <v>0</v>
      </c>
      <c r="L86" t="b">
        <f>OR(ISNUMBER(FIND("morpholog",C86)))</f>
        <v>1</v>
      </c>
      <c r="M86" t="b">
        <f>OR(ISNUMBER(FIND("fibrosis",C86)),ISNUMBER(FIND("Fibrosis",C86)),ISNUMBER(FIND("fibrot",C86)))</f>
        <v>0</v>
      </c>
      <c r="N86" t="b">
        <f>OR(ISNUMBER(FIND("offspring",C86)),ISNUMBER(FIND("Parental",C86)),ISNUMBER(FIND("parental",C86)),ISNUMBER(FIND("germline",C86)),ISNUMBER(FIND("reproduc",C86)),ISNUMBER(FIND("embryo",C86)))</f>
        <v>1</v>
      </c>
      <c r="O86" t="b">
        <f>OR(ISNUMBER(FIND("metabol",C86)),ISNUMBER(FIND("Metabol",C86)),ISNUMBER(FIND("digest",C86)),ISNUMBER(FIND("mitochon",C86)))</f>
        <v>0</v>
      </c>
      <c r="P86" t="b">
        <f>OR(ISNUMBER(FIND("ecotox",C86)),ISNUMBER(FIND("Ecotox",B86)),ISNUMBER(FIND("ecotox",B86)),ISNUMBER(FIND("Ecotox",C86)))</f>
        <v>1</v>
      </c>
      <c r="Q86" t="b">
        <f>OR(ISNUMBER(FIND("Bioaccum",C86)),ISNUMBER(FIND("bioaccum",C86)),ISNUMBER(FIND("accum",C86)))</f>
        <v>0</v>
      </c>
      <c r="R86" t="b">
        <f>OR(ISNUMBER(FIND("Occupation",C86)),ISNUMBER(FIND("occupation",C86)),ISNUMBER(FIND("worker",C86)),ISNUMBER(FIND("workforce",C86)))</f>
        <v>0</v>
      </c>
      <c r="S86" t="b">
        <f>NOT(OR(F86,G86,H86,I86,J86,K86,L86,M86,N86,O86,P86,Q86,R86))</f>
        <v>0</v>
      </c>
      <c r="U86" t="b">
        <f>OR(Table1[[#This Row],[Inflammation]],Table1[[#This Row],[Immune]])</f>
        <v>1</v>
      </c>
      <c r="V86" t="str">
        <f>IF(OR(Table1[[#This Row],[Rodents]],Table1[[#This Row],[Human]],Table1[[#This Row],[Pig]]),OR(ISNUMBER(FIND("intratrach",C86)),ISNUMBER(FIND("nasal ",C86)),ISNUMBER(FIND("instill",C86))),"NA")</f>
        <v>NA</v>
      </c>
      <c r="W86" t="str">
        <f>IF(OR(Table1[[#This Row],[Rodents]],Table1[[#This Row],[Human]],Table1[[#This Row],[Pig]]),OR(ISNUMBER(FIND("dermal",C86)),ISNUMBER(FIND("skin ",C86))),"NA")</f>
        <v>NA</v>
      </c>
      <c r="X86" t="str">
        <f>IF(OR(Table1[[#This Row],[Rodents]],Table1[[#This Row],[Human]],Table1[[#This Row],[Pig]]),OR(ISNUMBER(FIND("injected",C86)),ISNUMBER(FIND("periton",C86)),ISNUMBER(FIND("intrascrot",C86))),"NA")</f>
        <v>NA</v>
      </c>
      <c r="Y86" t="str">
        <f>IF(OR(Table1[[#This Row],[Rodents]],Table1[[#This Row],[Human]],Table1[[#This Row],[Pig]]),NOT(OR(Table1[[#This Row],[Inhaled/Intratracheal/intranasal]],Table1[[#This Row],[Dermal]],Table1[[#This Row],[Injected]])),"NA")</f>
        <v>NA</v>
      </c>
      <c r="AA86" t="b">
        <f>OR(ISNUMBER(FIND("fish ",C86)),ISNUMBER(FIND("Fish ",C86)),ISNUMBER(FIND("aquatic",C86)),ISNUMBER(FIND("daphnids",C86)),ISNUMBER(FIND("Carcinus maenas",C86)),ISNUMBER(FIND("Daphnia",C86)),ISNUMBER(FIND("Ruditapes philippinarum",C86)),ISNUMBER(FIND("daphnia",C86)),ISNUMBER(FIND("marine",C86)),ISNUMBER(FIND("mussel",C86)),ISNUMBER(FIND("algae",C86)),ISNUMBER(FIND("Donax faba",C86)),ISNUMBER(FIND("estuarine",C86)),ISNUMBER(FIND("snail",C86)),ISNUMBER(FIND("Prorocentrum donghaiense",C86)) )</f>
        <v>1</v>
      </c>
      <c r="AB86" t="b">
        <f>OR(ISNUMBER(FIND(" rat ",C86)),ISNUMBER(FIND(" rats ",C86)),ISNUMBER(FIND(" Rats ",C86)),ISNUMBER(FIND(" Rat ",C86)),ISNUMBER(FIND(" rat.",C86)),ISNUMBER(FIND(" rats.",C86)),ISNUMBER(FIND("mouse",C86)),ISNUMBER(FIND("mice",C86)), ISNUMBER(FIND(" Mice",C86)))</f>
        <v>0</v>
      </c>
      <c r="AC86" t="b">
        <f>OR(ISNUMBER(FIND(" cell ",C86)),ISNUMBER(FIND("fibroblast",C86)),ISNUMBER(FIND("macrophage",C86)),ISNUMBER(FIND("epithelial",C86)),ISNUMBER(FIND("endothelial",C86)),ISNUMBER(FIND("neuron",C86)),ISNUMBER(FIND(" cells ",C86)),ISNUMBER(FIND("RBC",C86)),ISNUMBER(FIND("mitochond",C86)),ISNUMBER(FIND("adipocyte",C86)),ISNUMBER(FIND("osteo",C86)),ISNUMBER(FIND("keratin",C86)),ISNUMBER(FIND(" cell's ",C86)),ISNUMBER(FIND("eukary",C86)),ISNUMBER(FIND("sperm",C86)))</f>
        <v>0</v>
      </c>
      <c r="AD86" t="b">
        <f>OR(ISNUMBER(FIND("human",B86)),ISNUMBER(FIND("workers",B86)),ISNUMBER(FIND("workforces",B86)),ISNUMBER(FIND("occupational",B86)),ISNUMBER(FIND("Case report",B86)),ISNUMBER(FIND("Workplaces",B86)),ISNUMBER(FIND("worker",B86)))</f>
        <v>0</v>
      </c>
      <c r="AE86" t="b">
        <f>OR(ISNUMBER(FIND(" plant ",C86)),ISNUMBER(FIND("Plant ",C86)),ISNUMBER(FIND("tomato",C86)),ISNUMBER(FIND("plants",C86)),ISNUMBER(FIND("Plants",C86)),ISNUMBER(FIND("algae",C86)),ISNUMBER(FIND("lettuce",C86)),ISNUMBER(FIND("green gram sprouts ",C86)),ISNUMBER(FIND("Cucurbita pepo",C86)),ISNUMBER(FIND("bean ",C86)),ISNUMBER(FIND("chloroplast",C86)),ISNUMBER(FIND("chlorophyll",C86)),ISNUMBER(FIND("seedling",C86)),ISNUMBER(FIND("canola",C86)),ISNUMBER(FIND("shoot",C86)),ISNUMBER(FIND("photosynthes",C86)),ISNUMBER(FIND(" leaves ",C86)),,ISNUMBER(FIND("agriculture",C86)),ISNUMBER(FIND(" crops ",C86)))</f>
        <v>0</v>
      </c>
      <c r="AF86" t="b">
        <f>OR(ISNUMBER(FIND("bacteria",C86)),ISNUMBER(FIND("Bacteria",C86)),ISNUMBER(FIND("Bacterium",C86)),ISNUMBER(FIND("bacterium",C86)),ISNUMBER(FIND(" coli ",C86)))</f>
        <v>0</v>
      </c>
      <c r="AG86" t="b">
        <f>OR(ISNUMBER(FIND("fungi",C86)),ISNUMBER(FIND("Fungi",C86)),ISNUMBER(FIND("fungus",C86)),ISNUMBER(FIND("Fungus",C86)),ISNUMBER(FIND("mushroom",C86)),ISNUMBER(FIND("Mushroom",C86)),ISNUMBER(FIND(" mold ",C86)))</f>
        <v>0</v>
      </c>
      <c r="AH86" t="b">
        <f>OR(ISNUMBER(FIND("Pig ",C86)),ISNUMBER(FIND("pig ",C86)),ISNUMBER(FIND("Pigs ",C86)),ISNUMBER(FIND("pigs ",C86)))</f>
        <v>0</v>
      </c>
      <c r="AI86" t="b">
        <f>OR(ISNUMBER(FIND(" C. elegans",C86)),ISNUMBER(FIND("Caenorhabditis elegans",C86)),ISNUMBER(FIND("earthworms",C86)),ISNUMBER(FIND(" Ficopomatus enigmaticus",C86)),ISNUMBER(FIND("larva",C86)),ISNUMBER(FIND("Lumbriculus variegatus",C86)),ISNUMBER(FIND("nematode",C86)))</f>
        <v>0</v>
      </c>
      <c r="AJ86" t="b">
        <f>NOT(OR(AA86,AB86,AC86,AD86,AE86,AF86,AG86,AH86,AI86))</f>
        <v>0</v>
      </c>
      <c r="AL86" t="b">
        <f>OR(AA86,AB86,AD86,AE86,AF86,AG86,AH86,AI86)</f>
        <v>1</v>
      </c>
      <c r="AM86" t="b">
        <f>IF(Table1[[#This Row],[In vivo?]],IF(Table1[[#This Row],[Cell]],FALSE,TRUE),FALSE)</f>
        <v>1</v>
      </c>
      <c r="AN86" t="b">
        <f>AND(AC86,AL86)</f>
        <v>0</v>
      </c>
      <c r="AO86" t="b">
        <f>IF(Table1[[#This Row],[Cell]],IF(Table1[[#This Row],[In vivo?]],FALSE,TRUE),FALSE)</f>
        <v>0</v>
      </c>
      <c r="AP86" t="b">
        <f>NOT(OR(Table1[[#This Row],[In vivo?]],Table1[[#This Row],[Only in Cell]]))</f>
        <v>0</v>
      </c>
      <c r="AQ86" t="str">
        <f>IF(OR(Table1[[#This Row],[Rodents]],Table1[[#This Row],[Human]],Table1[[#This Row],[Pig]]),OR(ISNUMBER(FIND("pulmonary",C86)),ISNUMBER(FIND("lung",C86))),"NA")</f>
        <v>NA</v>
      </c>
      <c r="AR86" t="str">
        <f>IF(OR(Table1[[#This Row],[Rodents]],Table1[[#This Row],[Human]],Table1[[#This Row],[Pig]]),OR(ISNUMBER(FIND("skin",C86)),ISNUMBER(FIND("dermal",C86))),"NA")</f>
        <v>NA</v>
      </c>
      <c r="AS86" t="str">
        <f>IF(OR(Table1[[#This Row],[Rodents]],Table1[[#This Row],[Human]],Table1[[#This Row],[Pig]]),OR(ISNUMBER(FIND("liver",C86)),ISNUMBER(FIND("hepat",C86))),"NA")</f>
        <v>NA</v>
      </c>
      <c r="AT86" t="str">
        <f>IF(OR(Table1[[#This Row],[Rodents]],Table1[[#This Row],[Human]],Table1[[#This Row],[Pig]]),OR(ISNUMBER(FIND("kidney",C86)),ISNUMBER(FIND("neph",C86))),"NA")</f>
        <v>NA</v>
      </c>
      <c r="AU86" t="str">
        <f>IF(OR(Table1[[#This Row],[Rodents]],Table1[[#This Row],[Human]],Table1[[#This Row],[Pig]]),OR(ISNUMBER(FIND("brain",C86)),ISNUMBER(FIND("neur",C86)),ISNUMBER(FIND("nerv",C86))),"NA")</f>
        <v>NA</v>
      </c>
      <c r="AV86" t="str">
        <f>IF(OR(Table1[[#This Row],[Rodents]],Table1[[#This Row],[Human]],Table1[[#This Row],[Pig]]),OR(ISNUMBER(FIND("heart",C86)),ISNUMBER(FIND("cardi",C86))),"NA")</f>
        <v>NA</v>
      </c>
      <c r="AW86" t="str">
        <f>IF(OR(Table1[[#This Row],[Rodents]],Table1[[#This Row],[Human]],Table1[[#This Row],[Pig]]),OR(ISNUMBER(FIND("gastro",C86)),ISNUMBER(FIND("intesti",C86)),ISNUMBER(FIND("stomach",C86))),"NA")</f>
        <v>NA</v>
      </c>
      <c r="AX86" t="str">
        <f>IF(OR(Table1[[#This Row],[Rodents]],Table1[[#This Row],[Human]],Table1[[#This Row],[Pig]]),NOT(OR(AQ86,AR86,AS86,AT86,AU86,AV86,AW86)),"NA")</f>
        <v>NA</v>
      </c>
      <c r="AY86" t="b">
        <f>OR(ISNUMBER(FIND("SWCNT",C86)),ISNUMBER(FIND("SWNT",C86)),ISNUMBER(FIND("single-wall",C86)),ISNUMBER(FIND("single wall",C86)),ISNUMBER(FIND("Single wall",C86)),ISNUMBER(FIND("Single-wall",C86)),ISNUMBER(FIND("SWCNT",B86)),ISNUMBER(FIND("SWNT",B86)),ISNUMBER(FIND("single-wall",B86)),ISNUMBER(FIND("single wall",B86)),ISNUMBER(FIND("Single-wall",B86)),ISNUMBER(FIND("Single wall",B86)))</f>
        <v>0</v>
      </c>
      <c r="AZ86" t="b">
        <f>OR(ISNUMBER(FIND("MWCNT",C86)),ISNUMBER(FIND("MWNT",C86)),ISNUMBER(FIND("multi-wall",C86)),ISNUMBER(FIND("multi wall",C86)),ISNUMBER(FIND("multiwall",C86)),ISNUMBER(FIND("Multi-wall",C86)),ISNUMBER(FIND("Multi wall",C86)),ISNUMBER(FIND("Multiwall",C86)),ISNUMBER(FIND("MWCNT",B86)),ISNUMBER(FIND("MWNT",B86)),ISNUMBER(FIND("multi-wall",B86)),ISNUMBER(FIND("multi wall",B86)),ISNUMBER(FIND("multiwall",B86)),ISNUMBER(FIND("Multi-wall",B86)),ISNUMBER(FIND("Multi wall",B86)),ISNUMBER(FIND("Multiwall",B86)),ISNUMBER(FIND("Double-wall",B86)),ISNUMBER(FIND("Double wall",B86)),ISNUMBER(FIND("Doublewall",B86)),ISNUMBER(FIND("double-wall",B86)),ISNUMBER(FIND("double wall",B86)),ISNUMBER(FIND("doublewall",B86)))</f>
        <v>1</v>
      </c>
      <c r="BA86" t="b">
        <f>AND(Table1[[#This Row],[SWCNT]],Table1[[#This Row],[MWCNT]])</f>
        <v>0</v>
      </c>
      <c r="BB86" t="b">
        <f>IF(Table1[[#This Row],[SWCNT]]=TRUE,FALSE,IF(Table1[[#This Row],[MWCNT]]=TRUE,FALSE,TRUE))</f>
        <v>0</v>
      </c>
      <c r="BC86" s="18"/>
    </row>
    <row r="87" spans="1:55" ht="407">
      <c r="A87" t="s">
        <v>105</v>
      </c>
      <c r="B87" s="2" t="s">
        <v>107</v>
      </c>
      <c r="C87" s="16" t="s">
        <v>109</v>
      </c>
      <c r="D87" s="17" t="s">
        <v>111</v>
      </c>
      <c r="E87" s="2">
        <v>2023</v>
      </c>
      <c r="F87" t="b">
        <f>OR(ISNUMBER(FIND("cytotoxic",C87)),ISNUMBER(FIND("Cytotoxic",C87)),ISNUMBER(FIND("cellular toxicity",C87)),ISNUMBER(FIND("cell death",C87)),ISNUMBER(FIND("viable",C87)),ISNUMBER(FIND("phytotoxic",C87)),ISNUMBER(FIND("acute toxicity",C87)),ISNUMBER(FIND("MTT",C87)),ISNUMBER(FIND("survival",C87)),ISNUMBER(FIND("prolifer",C87)),ISNUMBER(FIND("apoptosis",C87)),ISNUMBER(FIND("neurotoxic",C87)),ISNUMBER(FIND("  lysis ",C87)),ISNUMBER(FIND("necrosis",C87)),ISNUMBER(FIND("cellular death",C87))*3,ISNUMBER(FIND("LDH",C87)),ISNUMBER(FIND("Acute toxicity",C87)))</f>
        <v>0</v>
      </c>
      <c r="G87" t="b">
        <f>OR(ISNUMBER(FIND("genotoxic",C87)),ISNUMBER(FIND("genotoxicity",C87)),ISNUMBER(FIND("DNA damage",C87)),ISNUMBER(FIND("DNA",C87)),ISNUMBER(FIND("RNA",C87)),ISNUMBER(FIND("mesothelioma",C87)),ISNUMBER(FIND("carcino",C87)),ISNUMBER(FIND("mutagen",C87)),ISNUMBER(FIND("genetic",C87)))</f>
        <v>1</v>
      </c>
      <c r="H87" t="b">
        <f>OR(ISNUMBER(FIND("inflammatory",C87)),ISNUMBER(FIND("inflamm",C87)))</f>
        <v>1</v>
      </c>
      <c r="I87" t="b">
        <f>OR(ISNUMBER(FIND("immune",C87)),ISNUMBER(FIND("immunological",C87)),ISNUMBER(FIND("interleuk",C87)),ISNUMBER(FIND("platelet activation",C87)),ISNUMBER(FIND("monocyte",C87)),ISNUMBER(FIND("leukocyte",C87)),ISNUMBER(FIND("cytokine",C87)),ISNUMBER(FIND("CD4",C87)),ISNUMBER(FIND("CD8",C87)),ISNUMBER(FIND("T-cell",C87)))</f>
        <v>1</v>
      </c>
      <c r="J87" t="b">
        <f>OR(ISNUMBER(FIND("reactive oxygen",C87)),ISNUMBER(FIND("ROS",C87)),ISNUMBER(FIND("free radical",C87)),ISNUMBER(FIND("oxidative stress",C87)),ISNUMBER(FIND("peroxid",C87)),ISNUMBER(FIND("oxidative",C87)),ISNUMBER(FIND("antioxid",C87)))</f>
        <v>0</v>
      </c>
      <c r="K87" t="b">
        <f>OR(ISNUMBER(FIND("autophag",C87)))</f>
        <v>0</v>
      </c>
      <c r="L87" t="b">
        <f>OR(ISNUMBER(FIND("morpholog",C87)))</f>
        <v>0</v>
      </c>
      <c r="M87" t="b">
        <f>OR(ISNUMBER(FIND("fibrosis",C87)),ISNUMBER(FIND("Fibrosis",C87)),ISNUMBER(FIND("fibrot",C87)))</f>
        <v>1</v>
      </c>
      <c r="N87" t="b">
        <f>OR(ISNUMBER(FIND("offspring",C87)),ISNUMBER(FIND("Parental",C87)),ISNUMBER(FIND("parental",C87)),ISNUMBER(FIND("germline",C87)),ISNUMBER(FIND("reproduc",C87)),ISNUMBER(FIND("embryo",C87)))</f>
        <v>0</v>
      </c>
      <c r="O87" t="b">
        <f>OR(ISNUMBER(FIND("metabol",C87)),ISNUMBER(FIND("Metabol",C87)),ISNUMBER(FIND("digest",C87)),ISNUMBER(FIND("mitochon",C87)))</f>
        <v>0</v>
      </c>
      <c r="P87" t="b">
        <f>OR(ISNUMBER(FIND("ecotox",C87)),ISNUMBER(FIND("Ecotox",B87)),ISNUMBER(FIND("ecotox",B87)),ISNUMBER(FIND("Ecotox",C87)))</f>
        <v>0</v>
      </c>
      <c r="Q87" t="b">
        <f>OR(ISNUMBER(FIND("Bioaccum",C87)),ISNUMBER(FIND("bioaccum",C87)),ISNUMBER(FIND("accum",C87)))</f>
        <v>0</v>
      </c>
      <c r="R87" t="b">
        <f>OR(ISNUMBER(FIND("Occupation",C87)),ISNUMBER(FIND("occupation",C87)),ISNUMBER(FIND("worker",C87)),ISNUMBER(FIND("workforce",C87)))</f>
        <v>0</v>
      </c>
      <c r="S87" t="b">
        <f>NOT(OR(F87,G87,H87,I87,J87,K87,L87,M87,N87,O87,P87,Q87,R87))</f>
        <v>0</v>
      </c>
      <c r="U87" t="b">
        <f>OR(Table1[[#This Row],[Inflammation]],Table1[[#This Row],[Immune]])</f>
        <v>1</v>
      </c>
      <c r="V87" t="str">
        <f>IF(OR(Table1[[#This Row],[Rodents]],Table1[[#This Row],[Human]],Table1[[#This Row],[Pig]]),OR(ISNUMBER(FIND("intratrach",C87)),ISNUMBER(FIND("nasal ",C87)),ISNUMBER(FIND("instill",C87))),"NA")</f>
        <v>NA</v>
      </c>
      <c r="W87" t="str">
        <f>IF(OR(Table1[[#This Row],[Rodents]],Table1[[#This Row],[Human]],Table1[[#This Row],[Pig]]),OR(ISNUMBER(FIND("dermal",C87)),ISNUMBER(FIND("skin ",C87))),"NA")</f>
        <v>NA</v>
      </c>
      <c r="X87" t="str">
        <f>IF(OR(Table1[[#This Row],[Rodents]],Table1[[#This Row],[Human]],Table1[[#This Row],[Pig]]),OR(ISNUMBER(FIND("injected",C87)),ISNUMBER(FIND("periton",C87)),ISNUMBER(FIND("intrascrot",C87))),"NA")</f>
        <v>NA</v>
      </c>
      <c r="Y87" t="str">
        <f>IF(OR(Table1[[#This Row],[Rodents]],Table1[[#This Row],[Human]],Table1[[#This Row],[Pig]]),NOT(OR(Table1[[#This Row],[Inhaled/Intratracheal/intranasal]],Table1[[#This Row],[Dermal]],Table1[[#This Row],[Injected]])),"NA")</f>
        <v>NA</v>
      </c>
      <c r="AA87" t="b">
        <f>OR(ISNUMBER(FIND("fish ",C87)),ISNUMBER(FIND("Fish ",C87)),ISNUMBER(FIND("aquatic",C87)),ISNUMBER(FIND("daphnids",C87)),ISNUMBER(FIND("Carcinus maenas",C87)),ISNUMBER(FIND("Daphnia",C87)),ISNUMBER(FIND("Ruditapes philippinarum",C87)),ISNUMBER(FIND("daphnia",C87)),ISNUMBER(FIND("marine",C87)),ISNUMBER(FIND("mussel",C87)),ISNUMBER(FIND("algae",C87)),ISNUMBER(FIND("Donax faba",C87)),ISNUMBER(FIND("estuarine",C87)),ISNUMBER(FIND("snail",C87)),ISNUMBER(FIND("Prorocentrum donghaiense",C87)) )</f>
        <v>0</v>
      </c>
      <c r="AB87" t="b">
        <f>OR(ISNUMBER(FIND(" rat ",C87)),ISNUMBER(FIND(" rats ",C87)),ISNUMBER(FIND(" Rats ",C87)),ISNUMBER(FIND(" Rat ",C87)),ISNUMBER(FIND(" rat.",C87)),ISNUMBER(FIND(" rats.",C87)),ISNUMBER(FIND("mouse",C87)),ISNUMBER(FIND("mice",C87)), ISNUMBER(FIND(" Mice",C87)))</f>
        <v>0</v>
      </c>
      <c r="AC87" t="b">
        <f>OR(ISNUMBER(FIND(" cell ",C87)),ISNUMBER(FIND("fibroblast",C87)),ISNUMBER(FIND("macrophage",C87)),ISNUMBER(FIND("epithelial",C87)),ISNUMBER(FIND("endothelial",C87)),ISNUMBER(FIND("neuron",C87)),ISNUMBER(FIND(" cells ",C87)),ISNUMBER(FIND("RBC",C87)),ISNUMBER(FIND("mitochond",C87)),ISNUMBER(FIND("adipocyte",C87)),ISNUMBER(FIND("osteo",C87)),ISNUMBER(FIND("keratin",C87)),ISNUMBER(FIND(" cell's ",C87)),ISNUMBER(FIND("eukary",C87)),ISNUMBER(FIND("sperm",C87)))</f>
        <v>1</v>
      </c>
      <c r="AD87" t="b">
        <f>OR(ISNUMBER(FIND("human",B87)),ISNUMBER(FIND("workers",B87)),ISNUMBER(FIND("workforces",B87)),ISNUMBER(FIND("occupational",B87)),ISNUMBER(FIND("Case report",B87)),ISNUMBER(FIND("Workplaces",B87)),ISNUMBER(FIND("worker",B87)))</f>
        <v>0</v>
      </c>
      <c r="AE87" t="b">
        <f>OR(ISNUMBER(FIND(" plant ",C87)),ISNUMBER(FIND("Plant ",C87)),ISNUMBER(FIND("tomato",C87)),ISNUMBER(FIND("plants",C87)),ISNUMBER(FIND("Plants",C87)),ISNUMBER(FIND("algae",C87)),ISNUMBER(FIND("lettuce",C87)),ISNUMBER(FIND("green gram sprouts ",C87)),ISNUMBER(FIND("Cucurbita pepo",C87)),ISNUMBER(FIND("bean ",C87)),ISNUMBER(FIND("chloroplast",C87)),ISNUMBER(FIND("chlorophyll",C87)),ISNUMBER(FIND("seedling",C87)),ISNUMBER(FIND("canola",C87)),ISNUMBER(FIND("shoot",C87)),ISNUMBER(FIND("photosynthes",C87)),ISNUMBER(FIND(" leaves ",C87)),,ISNUMBER(FIND("agriculture",C87)),ISNUMBER(FIND(" crops ",C87)))</f>
        <v>0</v>
      </c>
      <c r="AF87" t="b">
        <f>OR(ISNUMBER(FIND("bacteria",C87)),ISNUMBER(FIND("Bacteria",C87)),ISNUMBER(FIND("Bacterium",C87)),ISNUMBER(FIND("bacterium",C87)),ISNUMBER(FIND(" coli ",C87)))</f>
        <v>0</v>
      </c>
      <c r="AG87" t="b">
        <f>OR(ISNUMBER(FIND("fungi",C87)),ISNUMBER(FIND("Fungi",C87)),ISNUMBER(FIND("fungus",C87)),ISNUMBER(FIND("Fungus",C87)),ISNUMBER(FIND("mushroom",C87)),ISNUMBER(FIND("Mushroom",C87)),ISNUMBER(FIND(" mold ",C87)))</f>
        <v>0</v>
      </c>
      <c r="AH87" t="b">
        <f>OR(ISNUMBER(FIND("Pig ",C87)),ISNUMBER(FIND("pig ",C87)),ISNUMBER(FIND("Pigs ",C87)),ISNUMBER(FIND("pigs ",C87)))</f>
        <v>0</v>
      </c>
      <c r="AI87" t="b">
        <f>OR(ISNUMBER(FIND(" C. elegans",C87)),ISNUMBER(FIND("Caenorhabditis elegans",C87)),ISNUMBER(FIND("earthworms",C87)),ISNUMBER(FIND(" Ficopomatus enigmaticus",C87)),ISNUMBER(FIND("larva",C87)),ISNUMBER(FIND("Lumbriculus variegatus",C87)),ISNUMBER(FIND("nematode",C87)))</f>
        <v>0</v>
      </c>
      <c r="AJ87" t="b">
        <f>NOT(OR(AA87,AB87,AC87,AD87,AE87,AF87,AG87,AH87,AI87))</f>
        <v>0</v>
      </c>
      <c r="AL87" t="b">
        <f>OR(AA87,AB87,AD87,AE87,AF87,AG87,AH87,AI87)</f>
        <v>0</v>
      </c>
      <c r="AM87" t="b">
        <f>IF(Table1[[#This Row],[In vivo?]],IF(Table1[[#This Row],[Cell]],FALSE,TRUE),FALSE)</f>
        <v>0</v>
      </c>
      <c r="AN87" t="b">
        <f>AND(AC87,AL87)</f>
        <v>0</v>
      </c>
      <c r="AO87" t="b">
        <f>IF(Table1[[#This Row],[Cell]],IF(Table1[[#This Row],[In vivo?]],FALSE,TRUE),FALSE)</f>
        <v>1</v>
      </c>
      <c r="AP87" t="b">
        <f>NOT(OR(Table1[[#This Row],[In vivo?]],Table1[[#This Row],[Only in Cell]]))</f>
        <v>0</v>
      </c>
      <c r="AQ87" t="str">
        <f>IF(OR(Table1[[#This Row],[Rodents]],Table1[[#This Row],[Human]],Table1[[#This Row],[Pig]]),OR(ISNUMBER(FIND("pulmonary",C87)),ISNUMBER(FIND("lung",C87))),"NA")</f>
        <v>NA</v>
      </c>
      <c r="AR87" t="str">
        <f>IF(OR(Table1[[#This Row],[Rodents]],Table1[[#This Row],[Human]],Table1[[#This Row],[Pig]]),OR(ISNUMBER(FIND("skin",C87)),ISNUMBER(FIND("dermal",C87))),"NA")</f>
        <v>NA</v>
      </c>
      <c r="AS87" t="str">
        <f>IF(OR(Table1[[#This Row],[Rodents]],Table1[[#This Row],[Human]],Table1[[#This Row],[Pig]]),OR(ISNUMBER(FIND("liver",C87)),ISNUMBER(FIND("hepat",C87))),"NA")</f>
        <v>NA</v>
      </c>
      <c r="AT87" t="str">
        <f>IF(OR(Table1[[#This Row],[Rodents]],Table1[[#This Row],[Human]],Table1[[#This Row],[Pig]]),OR(ISNUMBER(FIND("kidney",C87)),ISNUMBER(FIND("neph",C87))),"NA")</f>
        <v>NA</v>
      </c>
      <c r="AU87" t="str">
        <f>IF(OR(Table1[[#This Row],[Rodents]],Table1[[#This Row],[Human]],Table1[[#This Row],[Pig]]),OR(ISNUMBER(FIND("brain",C87)),ISNUMBER(FIND("neur",C87)),ISNUMBER(FIND("nerv",C87))),"NA")</f>
        <v>NA</v>
      </c>
      <c r="AV87" t="str">
        <f>IF(OR(Table1[[#This Row],[Rodents]],Table1[[#This Row],[Human]],Table1[[#This Row],[Pig]]),OR(ISNUMBER(FIND("heart",C87)),ISNUMBER(FIND("cardi",C87))),"NA")</f>
        <v>NA</v>
      </c>
      <c r="AW87" t="str">
        <f>IF(OR(Table1[[#This Row],[Rodents]],Table1[[#This Row],[Human]],Table1[[#This Row],[Pig]]),OR(ISNUMBER(FIND("gastro",C87)),ISNUMBER(FIND("intesti",C87)),ISNUMBER(FIND("stomach",C87))),"NA")</f>
        <v>NA</v>
      </c>
      <c r="AX87" t="str">
        <f>IF(OR(Table1[[#This Row],[Rodents]],Table1[[#This Row],[Human]],Table1[[#This Row],[Pig]]),NOT(OR(AQ87,AR87,AS87,AT87,AU87,AV87,AW87)),"NA")</f>
        <v>NA</v>
      </c>
      <c r="AY87" t="b">
        <f>OR(ISNUMBER(FIND("SWCNT",C87)),ISNUMBER(FIND("SWNT",C87)),ISNUMBER(FIND("single-wall",C87)),ISNUMBER(FIND("single wall",C87)),ISNUMBER(FIND("Single wall",C87)),ISNUMBER(FIND("Single-wall",C87)),ISNUMBER(FIND("SWCNT",B87)),ISNUMBER(FIND("SWNT",B87)),ISNUMBER(FIND("single-wall",B87)),ISNUMBER(FIND("single wall",B87)),ISNUMBER(FIND("Single-wall",B87)),ISNUMBER(FIND("Single wall",B87)))</f>
        <v>0</v>
      </c>
      <c r="AZ87" t="b">
        <f>OR(ISNUMBER(FIND("MWCNT",C87)),ISNUMBER(FIND("MWNT",C87)),ISNUMBER(FIND("multi-wall",C87)),ISNUMBER(FIND("multi wall",C87)),ISNUMBER(FIND("multiwall",C87)),ISNUMBER(FIND("Multi-wall",C87)),ISNUMBER(FIND("Multi wall",C87)),ISNUMBER(FIND("Multiwall",C87)),ISNUMBER(FIND("MWCNT",B87)),ISNUMBER(FIND("MWNT",B87)),ISNUMBER(FIND("multi-wall",B87)),ISNUMBER(FIND("multi wall",B87)),ISNUMBER(FIND("multiwall",B87)),ISNUMBER(FIND("Multi-wall",B87)),ISNUMBER(FIND("Multi wall",B87)),ISNUMBER(FIND("Multiwall",B87)),ISNUMBER(FIND("Double-wall",B87)),ISNUMBER(FIND("Double wall",B87)),ISNUMBER(FIND("Doublewall",B87)),ISNUMBER(FIND("double-wall",B87)),ISNUMBER(FIND("double wall",B87)),ISNUMBER(FIND("doublewall",B87)))</f>
        <v>1</v>
      </c>
      <c r="BA87" t="b">
        <f>AND(Table1[[#This Row],[SWCNT]],Table1[[#This Row],[MWCNT]])</f>
        <v>0</v>
      </c>
      <c r="BB87" t="b">
        <f>IF(Table1[[#This Row],[SWCNT]]=TRUE,FALSE,IF(Table1[[#This Row],[MWCNT]]=TRUE,FALSE,TRUE))</f>
        <v>0</v>
      </c>
      <c r="BC87" s="18"/>
    </row>
    <row r="88" spans="1:55" ht="259">
      <c r="A88" t="s">
        <v>106</v>
      </c>
      <c r="B88" s="2" t="s">
        <v>108</v>
      </c>
      <c r="C88" s="16" t="s">
        <v>110</v>
      </c>
      <c r="D88" s="17" t="s">
        <v>112</v>
      </c>
      <c r="E88" s="2">
        <v>2023</v>
      </c>
      <c r="F88" t="b">
        <f>OR(ISNUMBER(FIND("cytotoxic",C88)),ISNUMBER(FIND("Cytotoxic",C88)),ISNUMBER(FIND("cellular toxicity",C88)),ISNUMBER(FIND("cell death",C88)),ISNUMBER(FIND("viable",C88)),ISNUMBER(FIND("phytotoxic",C88)),ISNUMBER(FIND("acute toxicity",C88)),ISNUMBER(FIND("MTT",C88)),ISNUMBER(FIND("survival",C88)),ISNUMBER(FIND("prolifer",C88)),ISNUMBER(FIND("apoptosis",C88)),ISNUMBER(FIND("neurotoxic",C88)),ISNUMBER(FIND("  lysis ",C88)),ISNUMBER(FIND("necrosis",C88)),ISNUMBER(FIND("cellular death",C88))*3,ISNUMBER(FIND("LDH",C88)),ISNUMBER(FIND("Acute toxicity",C88)))</f>
        <v>1</v>
      </c>
      <c r="G88" t="b">
        <f>OR(ISNUMBER(FIND("genotoxic",C88)),ISNUMBER(FIND("genotoxicity",C88)),ISNUMBER(FIND("DNA damage",C88)),ISNUMBER(FIND("DNA",C88)),ISNUMBER(FIND("RNA",C88)),ISNUMBER(FIND("mesothelioma",C88)),ISNUMBER(FIND("carcino",C88)),ISNUMBER(FIND("mutagen",C88)),ISNUMBER(FIND("genetic",C88)))</f>
        <v>1</v>
      </c>
      <c r="H88" t="b">
        <f>OR(ISNUMBER(FIND("inflammatory",C88)),ISNUMBER(FIND("inflamm",C88)))</f>
        <v>1</v>
      </c>
      <c r="I88" t="b">
        <f>OR(ISNUMBER(FIND("immune",C88)),ISNUMBER(FIND("immunological",C88)),ISNUMBER(FIND("interleuk",C88)),ISNUMBER(FIND("platelet activation",C88)),ISNUMBER(FIND("monocyte",C88)),ISNUMBER(FIND("leukocyte",C88)),ISNUMBER(FIND("cytokine",C88)),ISNUMBER(FIND("CD4",C88)),ISNUMBER(FIND("CD8",C88)),ISNUMBER(FIND("T-cell",C88)))</f>
        <v>1</v>
      </c>
      <c r="J88" t="b">
        <f>OR(ISNUMBER(FIND("reactive oxygen",C88)),ISNUMBER(FIND("ROS",C88)),ISNUMBER(FIND("free radical",C88)),ISNUMBER(FIND("oxidative stress",C88)),ISNUMBER(FIND("peroxid",C88)),ISNUMBER(FIND("oxidative",C88)),ISNUMBER(FIND("antioxid",C88)))</f>
        <v>0</v>
      </c>
      <c r="K88" t="b">
        <f>OR(ISNUMBER(FIND("autophag",C88)))</f>
        <v>0</v>
      </c>
      <c r="L88" t="b">
        <f>OR(ISNUMBER(FIND("morpholog",C88)))</f>
        <v>0</v>
      </c>
      <c r="M88" t="b">
        <f>OR(ISNUMBER(FIND("fibrosis",C88)),ISNUMBER(FIND("Fibrosis",C88)),ISNUMBER(FIND("fibrot",C88)))</f>
        <v>0</v>
      </c>
      <c r="N88" t="b">
        <f>OR(ISNUMBER(FIND("offspring",C88)),ISNUMBER(FIND("Parental",C88)),ISNUMBER(FIND("parental",C88)),ISNUMBER(FIND("germline",C88)),ISNUMBER(FIND("reproduc",C88)),ISNUMBER(FIND("embryo",C88)))</f>
        <v>0</v>
      </c>
      <c r="O88" t="b">
        <f>OR(ISNUMBER(FIND("metabol",C88)),ISNUMBER(FIND("Metabol",C88)),ISNUMBER(FIND("digest",C88)),ISNUMBER(FIND("mitochon",C88)))</f>
        <v>0</v>
      </c>
      <c r="P88" t="b">
        <f>OR(ISNUMBER(FIND("ecotox",C88)),ISNUMBER(FIND("Ecotox",B88)),ISNUMBER(FIND("ecotox",B88)),ISNUMBER(FIND("Ecotox",C88)))</f>
        <v>0</v>
      </c>
      <c r="Q88" t="b">
        <f>OR(ISNUMBER(FIND("Bioaccum",C88)),ISNUMBER(FIND("bioaccum",C88)),ISNUMBER(FIND("accum",C88)))</f>
        <v>1</v>
      </c>
      <c r="R88" t="b">
        <f>OR(ISNUMBER(FIND("Occupation",C88)),ISNUMBER(FIND("occupation",C88)),ISNUMBER(FIND("worker",C88)),ISNUMBER(FIND("workforce",C88)))</f>
        <v>0</v>
      </c>
      <c r="S88" t="b">
        <f>NOT(OR(F88,G88,H88,I88,J88,K88,L88,M88,N88,O88,P88,Q88,R88))</f>
        <v>0</v>
      </c>
      <c r="U88" t="b">
        <f>OR(Table1[[#This Row],[Inflammation]],Table1[[#This Row],[Immune]])</f>
        <v>1</v>
      </c>
      <c r="V88" t="b">
        <f>IF(OR(Table1[[#This Row],[Rodents]],Table1[[#This Row],[Human]],Table1[[#This Row],[Pig]]),OR(ISNUMBER(FIND("intratrach",C88)),ISNUMBER(FIND("nasal ",C88)),ISNUMBER(FIND("instill",C88))),"NA")</f>
        <v>1</v>
      </c>
      <c r="W88" t="b">
        <f>IF(OR(Table1[[#This Row],[Rodents]],Table1[[#This Row],[Human]],Table1[[#This Row],[Pig]]),OR(ISNUMBER(FIND("dermal",C88)),ISNUMBER(FIND("skin ",C88))),"NA")</f>
        <v>0</v>
      </c>
      <c r="X88" t="b">
        <f>IF(OR(Table1[[#This Row],[Rodents]],Table1[[#This Row],[Human]],Table1[[#This Row],[Pig]]),OR(ISNUMBER(FIND("injected",C88)),ISNUMBER(FIND("periton",C88)),ISNUMBER(FIND("intrascrot",C88))),"NA")</f>
        <v>0</v>
      </c>
      <c r="Y88" t="b">
        <f>IF(OR(Table1[[#This Row],[Rodents]],Table1[[#This Row],[Human]],Table1[[#This Row],[Pig]]),NOT(OR(Table1[[#This Row],[Inhaled/Intratracheal/intranasal]],Table1[[#This Row],[Dermal]],Table1[[#This Row],[Injected]])),"NA")</f>
        <v>0</v>
      </c>
      <c r="AA88" t="b">
        <f>OR(ISNUMBER(FIND("fish ",C88)),ISNUMBER(FIND("Fish ",C88)),ISNUMBER(FIND("aquatic",C88)),ISNUMBER(FIND("daphnids",C88)),ISNUMBER(FIND("Carcinus maenas",C88)),ISNUMBER(FIND("Daphnia",C88)),ISNUMBER(FIND("Ruditapes philippinarum",C88)),ISNUMBER(FIND("daphnia",C88)),ISNUMBER(FIND("marine",C88)),ISNUMBER(FIND("mussel",C88)),ISNUMBER(FIND("algae",C88)),ISNUMBER(FIND("Donax faba",C88)),ISNUMBER(FIND("estuarine",C88)),ISNUMBER(FIND("snail",C88)),ISNUMBER(FIND("Prorocentrum donghaiense",C88)) )</f>
        <v>0</v>
      </c>
      <c r="AB88" t="b">
        <f>OR(ISNUMBER(FIND(" rat ",C88)),ISNUMBER(FIND(" rats ",C88)),ISNUMBER(FIND(" Rats ",C88)),ISNUMBER(FIND(" Rat ",C88)),ISNUMBER(FIND(" rat.",C88)),ISNUMBER(FIND(" rats.",C88)),ISNUMBER(FIND("mouse",C88)),ISNUMBER(FIND("mice",C88)), ISNUMBER(FIND(" Mice",C88)))</f>
        <v>1</v>
      </c>
      <c r="AC88" t="b">
        <f>OR(ISNUMBER(FIND(" cell ",C88)),ISNUMBER(FIND("fibroblast",C88)),ISNUMBER(FIND("macrophage",C88)),ISNUMBER(FIND("epithelial",C88)),ISNUMBER(FIND("endothelial",C88)),ISNUMBER(FIND("neuron",C88)),ISNUMBER(FIND(" cells ",C88)),ISNUMBER(FIND("RBC",C88)),ISNUMBER(FIND("mitochond",C88)),ISNUMBER(FIND("adipocyte",C88)),ISNUMBER(FIND("osteo",C88)),ISNUMBER(FIND("keratin",C88)),ISNUMBER(FIND(" cell's ",C88)),ISNUMBER(FIND("eukary",C88)),ISNUMBER(FIND("sperm",C88)))</f>
        <v>1</v>
      </c>
      <c r="AD88" t="b">
        <f>OR(ISNUMBER(FIND("human",B88)),ISNUMBER(FIND("workers",B88)),ISNUMBER(FIND("workforces",B88)),ISNUMBER(FIND("occupational",B88)),ISNUMBER(FIND("Case report",B88)),ISNUMBER(FIND("Workplaces",B88)),ISNUMBER(FIND("worker",B88)))</f>
        <v>0</v>
      </c>
      <c r="AE88" t="b">
        <f>OR(ISNUMBER(FIND(" plant ",C88)),ISNUMBER(FIND("Plant ",C88)),ISNUMBER(FIND("tomato",C88)),ISNUMBER(FIND("plants",C88)),ISNUMBER(FIND("Plants",C88)),ISNUMBER(FIND("algae",C88)),ISNUMBER(FIND("lettuce",C88)),ISNUMBER(FIND("green gram sprouts ",C88)),ISNUMBER(FIND("Cucurbita pepo",C88)),ISNUMBER(FIND("bean ",C88)),ISNUMBER(FIND("chloroplast",C88)),ISNUMBER(FIND("chlorophyll",C88)),ISNUMBER(FIND("seedling",C88)),ISNUMBER(FIND("canola",C88)),ISNUMBER(FIND("shoot",C88)),ISNUMBER(FIND("photosynthes",C88)),ISNUMBER(FIND(" leaves ",C88)),,ISNUMBER(FIND("agriculture",C88)),ISNUMBER(FIND(" crops ",C88)))</f>
        <v>0</v>
      </c>
      <c r="AF88" t="b">
        <f>OR(ISNUMBER(FIND("bacteria",C88)),ISNUMBER(FIND("Bacteria",C88)),ISNUMBER(FIND("Bacterium",C88)),ISNUMBER(FIND("bacterium",C88)),ISNUMBER(FIND(" coli ",C88)))</f>
        <v>0</v>
      </c>
      <c r="AG88" t="b">
        <f>OR(ISNUMBER(FIND("fungi",C88)),ISNUMBER(FIND("Fungi",C88)),ISNUMBER(FIND("fungus",C88)),ISNUMBER(FIND("Fungus",C88)),ISNUMBER(FIND("mushroom",C88)),ISNUMBER(FIND("Mushroom",C88)),ISNUMBER(FIND(" mold ",C88)))</f>
        <v>0</v>
      </c>
      <c r="AH88" t="b">
        <f>OR(ISNUMBER(FIND("Pig ",C88)),ISNUMBER(FIND("pig ",C88)),ISNUMBER(FIND("Pigs ",C88)),ISNUMBER(FIND("pigs ",C88)))</f>
        <v>0</v>
      </c>
      <c r="AI88" t="b">
        <f>OR(ISNUMBER(FIND(" C. elegans",C88)),ISNUMBER(FIND("Caenorhabditis elegans",C88)),ISNUMBER(FIND("earthworms",C88)),ISNUMBER(FIND(" Ficopomatus enigmaticus",C88)),ISNUMBER(FIND("larva",C88)),ISNUMBER(FIND("Lumbriculus variegatus",C88)),ISNUMBER(FIND("nematode",C88)))</f>
        <v>0</v>
      </c>
      <c r="AJ88" t="b">
        <f>NOT(OR(AA88,AB88,AC88,AD88,AE88,AF88,AG88,AH88,AI88))</f>
        <v>0</v>
      </c>
      <c r="AL88" t="b">
        <f>OR(AA88,AB88,AD88,AE88,AF88,AG88,AH88,AI88)</f>
        <v>1</v>
      </c>
      <c r="AM88" t="b">
        <f>IF(Table1[[#This Row],[In vivo?]],IF(Table1[[#This Row],[Cell]],FALSE,TRUE),FALSE)</f>
        <v>0</v>
      </c>
      <c r="AN88" t="b">
        <f>AND(AC88,AL88)</f>
        <v>1</v>
      </c>
      <c r="AO88" t="b">
        <f>IF(Table1[[#This Row],[Cell]],IF(Table1[[#This Row],[In vivo?]],FALSE,TRUE),FALSE)</f>
        <v>0</v>
      </c>
      <c r="AP88" t="b">
        <f>NOT(OR(Table1[[#This Row],[In vivo?]],Table1[[#This Row],[Only in Cell]]))</f>
        <v>0</v>
      </c>
      <c r="AQ88" t="b">
        <f>IF(OR(Table1[[#This Row],[Rodents]],Table1[[#This Row],[Human]],Table1[[#This Row],[Pig]]),OR(ISNUMBER(FIND("pulmonary",C88)),ISNUMBER(FIND("lung",C88))),"NA")</f>
        <v>1</v>
      </c>
      <c r="AR88" t="b">
        <f>IF(OR(Table1[[#This Row],[Rodents]],Table1[[#This Row],[Human]],Table1[[#This Row],[Pig]]),OR(ISNUMBER(FIND("skin",C88)),ISNUMBER(FIND("dermal",C88))),"NA")</f>
        <v>0</v>
      </c>
      <c r="AS88" t="b">
        <f>IF(OR(Table1[[#This Row],[Rodents]],Table1[[#This Row],[Human]],Table1[[#This Row],[Pig]]),OR(ISNUMBER(FIND("liver",C88)),ISNUMBER(FIND("hepat",C88))),"NA")</f>
        <v>0</v>
      </c>
      <c r="AT88" t="b">
        <f>IF(OR(Table1[[#This Row],[Rodents]],Table1[[#This Row],[Human]],Table1[[#This Row],[Pig]]),OR(ISNUMBER(FIND("kidney",C88)),ISNUMBER(FIND("neph",C88))),"NA")</f>
        <v>0</v>
      </c>
      <c r="AU88" t="b">
        <f>IF(OR(Table1[[#This Row],[Rodents]],Table1[[#This Row],[Human]],Table1[[#This Row],[Pig]]),OR(ISNUMBER(FIND("brain",C88)),ISNUMBER(FIND("neur",C88)),ISNUMBER(FIND("nerv",C88))),"NA")</f>
        <v>0</v>
      </c>
      <c r="AV88" t="b">
        <f>IF(OR(Table1[[#This Row],[Rodents]],Table1[[#This Row],[Human]],Table1[[#This Row],[Pig]]),OR(ISNUMBER(FIND("heart",C88)),ISNUMBER(FIND("cardi",C88))),"NA")</f>
        <v>0</v>
      </c>
      <c r="AW88" t="b">
        <f>IF(OR(Table1[[#This Row],[Rodents]],Table1[[#This Row],[Human]],Table1[[#This Row],[Pig]]),OR(ISNUMBER(FIND("gastro",C88)),ISNUMBER(FIND("intesti",C88)),ISNUMBER(FIND("stomach",C88))),"NA")</f>
        <v>0</v>
      </c>
      <c r="AX88" t="b">
        <f>IF(OR(Table1[[#This Row],[Rodents]],Table1[[#This Row],[Human]],Table1[[#This Row],[Pig]]),NOT(OR(AQ88,AR88,AS88,AT88,AU88,AV88,AW88)),"NA")</f>
        <v>0</v>
      </c>
      <c r="AY88" t="b">
        <f>OR(ISNUMBER(FIND("SWCNT",C88)),ISNUMBER(FIND("SWNT",C88)),ISNUMBER(FIND("single-wall",C88)),ISNUMBER(FIND("single wall",C88)),ISNUMBER(FIND("Single wall",C88)),ISNUMBER(FIND("Single-wall",C88)),ISNUMBER(FIND("SWCNT",B88)),ISNUMBER(FIND("SWNT",B88)),ISNUMBER(FIND("single-wall",B88)),ISNUMBER(FIND("single wall",B88)),ISNUMBER(FIND("Single-wall",B88)),ISNUMBER(FIND("Single wall",B88)))</f>
        <v>0</v>
      </c>
      <c r="AZ88" t="b">
        <f>OR(ISNUMBER(FIND("MWCNT",C88)),ISNUMBER(FIND("MWNT",C88)),ISNUMBER(FIND("multi-wall",C88)),ISNUMBER(FIND("multi wall",C88)),ISNUMBER(FIND("multiwall",C88)),ISNUMBER(FIND("Multi-wall",C88)),ISNUMBER(FIND("Multi wall",C88)),ISNUMBER(FIND("Multiwall",C88)),ISNUMBER(FIND("MWCNT",B88)),ISNUMBER(FIND("MWNT",B88)),ISNUMBER(FIND("multi-wall",B88)),ISNUMBER(FIND("multi wall",B88)),ISNUMBER(FIND("multiwall",B88)),ISNUMBER(FIND("Multi-wall",B88)),ISNUMBER(FIND("Multi wall",B88)),ISNUMBER(FIND("Multiwall",B88)),ISNUMBER(FIND("Double-wall",B88)),ISNUMBER(FIND("Double wall",B88)),ISNUMBER(FIND("Doublewall",B88)),ISNUMBER(FIND("double-wall",B88)),ISNUMBER(FIND("double wall",B88)),ISNUMBER(FIND("doublewall",B88)))</f>
        <v>1</v>
      </c>
      <c r="BA88" t="b">
        <f>AND(Table1[[#This Row],[SWCNT]],Table1[[#This Row],[MWCNT]])</f>
        <v>0</v>
      </c>
      <c r="BB88" t="b">
        <f>IF(Table1[[#This Row],[SWCNT]]=TRUE,FALSE,IF(Table1[[#This Row],[MWCNT]]=TRUE,FALSE,TRUE))</f>
        <v>0</v>
      </c>
      <c r="BC88" s="18"/>
    </row>
    <row r="89" spans="1:55" ht="185">
      <c r="A89" t="s">
        <v>113</v>
      </c>
      <c r="B89" s="2" t="s">
        <v>114</v>
      </c>
      <c r="C89" s="16" t="s">
        <v>115</v>
      </c>
      <c r="D89" s="17" t="s">
        <v>116</v>
      </c>
      <c r="E89" s="2">
        <v>2023</v>
      </c>
      <c r="F89" t="b">
        <f>OR(ISNUMBER(FIND("cytotoxic",C89)),ISNUMBER(FIND("Cytotoxic",C89)),ISNUMBER(FIND("cellular toxicity",C89)),ISNUMBER(FIND("cell death",C89)),ISNUMBER(FIND("viable",C89)),ISNUMBER(FIND("phytotoxic",C89)),ISNUMBER(FIND("acute toxicity",C89)),ISNUMBER(FIND("MTT",C89)),ISNUMBER(FIND("survival",C89)),ISNUMBER(FIND("prolifer",C89)),ISNUMBER(FIND("apoptosis",C89)),ISNUMBER(FIND("neurotoxic",C89)),ISNUMBER(FIND("  lysis ",C89)),ISNUMBER(FIND("necrosis",C89)),ISNUMBER(FIND("cellular death",C89))*3,ISNUMBER(FIND("LDH",C89)),ISNUMBER(FIND("Acute toxicity",C89)))</f>
        <v>0</v>
      </c>
      <c r="G89" t="b">
        <f>OR(ISNUMBER(FIND("genotoxic",C89)),ISNUMBER(FIND("genotoxicity",C89)),ISNUMBER(FIND("DNA damage",C89)),ISNUMBER(FIND("DNA",C89)),ISNUMBER(FIND("RNA",C89)),ISNUMBER(FIND("mesothelioma",C89)),ISNUMBER(FIND("carcino",C89)),ISNUMBER(FIND("mutagen",C89)),ISNUMBER(FIND("genetic",C89)))</f>
        <v>0</v>
      </c>
      <c r="H89" t="b">
        <f>OR(ISNUMBER(FIND("inflammatory",C89)),ISNUMBER(FIND("inflamm",C89)))</f>
        <v>1</v>
      </c>
      <c r="I89" t="b">
        <f>OR(ISNUMBER(FIND("immune",C89)),ISNUMBER(FIND("immunological",C89)),ISNUMBER(FIND("interleuk",C89)),ISNUMBER(FIND("platelet activation",C89)),ISNUMBER(FIND("monocyte",C89)),ISNUMBER(FIND("leukocyte",C89)),ISNUMBER(FIND("cytokine",C89)),ISNUMBER(FIND("CD4",C89)),ISNUMBER(FIND("CD8",C89)),ISNUMBER(FIND("T-cell",C89)))</f>
        <v>1</v>
      </c>
      <c r="J89" t="b">
        <f>OR(ISNUMBER(FIND("reactive oxygen",C89)),ISNUMBER(FIND("ROS",C89)),ISNUMBER(FIND("free radical",C89)),ISNUMBER(FIND("oxidative stress",C89)),ISNUMBER(FIND("peroxid",C89)),ISNUMBER(FIND("oxidative",C89)),ISNUMBER(FIND("antioxid",C89)))</f>
        <v>0</v>
      </c>
      <c r="K89" t="b">
        <f>OR(ISNUMBER(FIND("autophag",C89)))</f>
        <v>0</v>
      </c>
      <c r="L89" t="b">
        <f>OR(ISNUMBER(FIND("morpholog",C89)))</f>
        <v>0</v>
      </c>
      <c r="M89" t="b">
        <f>OR(ISNUMBER(FIND("fibrosis",C89)),ISNUMBER(FIND("Fibrosis",C89)),ISNUMBER(FIND("fibrot",C89)))</f>
        <v>0</v>
      </c>
      <c r="N89" t="b">
        <f>OR(ISNUMBER(FIND("offspring",C89)),ISNUMBER(FIND("Parental",C89)),ISNUMBER(FIND("parental",C89)),ISNUMBER(FIND("germline",C89)),ISNUMBER(FIND("reproduc",C89)),ISNUMBER(FIND("embryo",C89)))</f>
        <v>0</v>
      </c>
      <c r="O89" t="b">
        <f>OR(ISNUMBER(FIND("metabol",C89)),ISNUMBER(FIND("Metabol",C89)),ISNUMBER(FIND("digest",C89)),ISNUMBER(FIND("mitochon",C89)))</f>
        <v>0</v>
      </c>
      <c r="P89" t="b">
        <f>OR(ISNUMBER(FIND("ecotox",C89)),ISNUMBER(FIND("Ecotox",B89)),ISNUMBER(FIND("ecotox",B89)),ISNUMBER(FIND("Ecotox",C89)))</f>
        <v>0</v>
      </c>
      <c r="Q89" t="b">
        <f>OR(ISNUMBER(FIND("Bioaccum",C89)),ISNUMBER(FIND("bioaccum",C89)),ISNUMBER(FIND("accum",C89)))</f>
        <v>0</v>
      </c>
      <c r="R89" t="b">
        <f>OR(ISNUMBER(FIND("Occupation",C89)),ISNUMBER(FIND("occupation",C89)),ISNUMBER(FIND("worker",C89)),ISNUMBER(FIND("workforce",C89)))</f>
        <v>0</v>
      </c>
      <c r="S89" t="b">
        <f>NOT(OR(F89,G89,H89,I89,J89,K89,L89,M89,N89,O89,P89,Q89,R89))</f>
        <v>0</v>
      </c>
      <c r="U89" t="b">
        <f>OR(Table1[[#This Row],[Inflammation]],Table1[[#This Row],[Immune]])</f>
        <v>1</v>
      </c>
      <c r="V89" t="b">
        <f>IF(OR(Table1[[#This Row],[Rodents]],Table1[[#This Row],[Human]],Table1[[#This Row],[Pig]]),OR(ISNUMBER(FIND("intratrach",C89)),ISNUMBER(FIND("nasal ",C89)),ISNUMBER(FIND("instill",C89))),"NA")</f>
        <v>0</v>
      </c>
      <c r="W89" t="b">
        <f>IF(OR(Table1[[#This Row],[Rodents]],Table1[[#This Row],[Human]],Table1[[#This Row],[Pig]]),OR(ISNUMBER(FIND("dermal",C89)),ISNUMBER(FIND("skin ",C89))),"NA")</f>
        <v>0</v>
      </c>
      <c r="X89" t="b">
        <f>IF(OR(Table1[[#This Row],[Rodents]],Table1[[#This Row],[Human]],Table1[[#This Row],[Pig]]),OR(ISNUMBER(FIND("injected",C89)),ISNUMBER(FIND("periton",C89)),ISNUMBER(FIND("intrascrot",C89))),"NA")</f>
        <v>0</v>
      </c>
      <c r="Y89" t="b">
        <f>IF(OR(Table1[[#This Row],[Rodents]],Table1[[#This Row],[Human]],Table1[[#This Row],[Pig]]),NOT(OR(Table1[[#This Row],[Inhaled/Intratracheal/intranasal]],Table1[[#This Row],[Dermal]],Table1[[#This Row],[Injected]])),"NA")</f>
        <v>1</v>
      </c>
      <c r="AA89" t="b">
        <f>OR(ISNUMBER(FIND("fish ",C89)),ISNUMBER(FIND("Fish ",C89)),ISNUMBER(FIND("aquatic",C89)),ISNUMBER(FIND("daphnids",C89)),ISNUMBER(FIND("Carcinus maenas",C89)),ISNUMBER(FIND("Daphnia",C89)),ISNUMBER(FIND("Ruditapes philippinarum",C89)),ISNUMBER(FIND("daphnia",C89)),ISNUMBER(FIND("marine",C89)),ISNUMBER(FIND("mussel",C89)),ISNUMBER(FIND("algae",C89)),ISNUMBER(FIND("Donax faba",C89)),ISNUMBER(FIND("estuarine",C89)),ISNUMBER(FIND("snail",C89)),ISNUMBER(FIND("Prorocentrum donghaiense",C89)) )</f>
        <v>0</v>
      </c>
      <c r="AB89" t="b">
        <f>OR(ISNUMBER(FIND(" rat ",C89)),ISNUMBER(FIND(" rats ",C89)),ISNUMBER(FIND(" Rats ",C89)),ISNUMBER(FIND(" Rat ",C89)),ISNUMBER(FIND(" rat.",C89)),ISNUMBER(FIND(" rats.",C89)),ISNUMBER(FIND("mouse",C89)),ISNUMBER(FIND("mice",C89)), ISNUMBER(FIND(" Mice",C89)))</f>
        <v>1</v>
      </c>
      <c r="AC89" t="b">
        <f>OR(ISNUMBER(FIND(" cell ",C89)),ISNUMBER(FIND("fibroblast",C89)),ISNUMBER(FIND("macrophage",C89)),ISNUMBER(FIND("epithelial",C89)),ISNUMBER(FIND("endothelial",C89)),ISNUMBER(FIND("neuron",C89)),ISNUMBER(FIND(" cells ",C89)),ISNUMBER(FIND("RBC",C89)),ISNUMBER(FIND("mitochond",C89)),ISNUMBER(FIND("adipocyte",C89)),ISNUMBER(FIND("osteo",C89)),ISNUMBER(FIND("keratin",C89)),ISNUMBER(FIND(" cell's ",C89)),ISNUMBER(FIND("eukary",C89)),ISNUMBER(FIND("sperm",C89)))</f>
        <v>1</v>
      </c>
      <c r="AD89" t="b">
        <v>0</v>
      </c>
      <c r="AE89" t="b">
        <f>OR(ISNUMBER(FIND(" plant ",C89)),ISNUMBER(FIND("Plant ",C89)),ISNUMBER(FIND("tomato",C89)),ISNUMBER(FIND("plants",C89)),ISNUMBER(FIND("Plants",C89)),ISNUMBER(FIND("algae",C89)),ISNUMBER(FIND("lettuce",C89)),ISNUMBER(FIND("green gram sprouts ",C89)),ISNUMBER(FIND("Cucurbita pepo",C89)),ISNUMBER(FIND("bean ",C89)),ISNUMBER(FIND("chloroplast",C89)),ISNUMBER(FIND("chlorophyll",C89)),ISNUMBER(FIND("seedling",C89)),ISNUMBER(FIND("canola",C89)),ISNUMBER(FIND("shoot",C89)),ISNUMBER(FIND("photosynthes",C89)),ISNUMBER(FIND(" leaves ",C89)),,ISNUMBER(FIND("agriculture",C89)),ISNUMBER(FIND(" crops ",C89)))</f>
        <v>0</v>
      </c>
      <c r="AF89" t="b">
        <f>OR(ISNUMBER(FIND("bacteria",C89)),ISNUMBER(FIND("Bacteria",C89)),ISNUMBER(FIND("Bacterium",C89)),ISNUMBER(FIND("bacterium",C89)),ISNUMBER(FIND(" coli ",C89)))</f>
        <v>0</v>
      </c>
      <c r="AG89" t="b">
        <f>OR(ISNUMBER(FIND("fungi",C89)),ISNUMBER(FIND("Fungi",C89)),ISNUMBER(FIND("fungus",C89)),ISNUMBER(FIND("Fungus",C89)),ISNUMBER(FIND("mushroom",C89)),ISNUMBER(FIND("Mushroom",C89)),ISNUMBER(FIND(" mold ",C89)))</f>
        <v>0</v>
      </c>
      <c r="AH89" t="b">
        <f>OR(ISNUMBER(FIND("Pig ",C89)),ISNUMBER(FIND("pig ",C89)),ISNUMBER(FIND("Pigs ",C89)),ISNUMBER(FIND("pigs ",C89)))</f>
        <v>0</v>
      </c>
      <c r="AI89" t="b">
        <f>OR(ISNUMBER(FIND(" C. elegans",C89)),ISNUMBER(FIND("Caenorhabditis elegans",C89)),ISNUMBER(FIND("earthworms",C89)),ISNUMBER(FIND(" Ficopomatus enigmaticus",C89)),ISNUMBER(FIND("larva",C89)),ISNUMBER(FIND("Lumbriculus variegatus",C89)),ISNUMBER(FIND("nematode",C89)))</f>
        <v>0</v>
      </c>
      <c r="AJ89" t="b">
        <f>NOT(OR(AA89,AB89,AC89,AD89,AE89,AF89,AG89,AH89,AI89))</f>
        <v>0</v>
      </c>
      <c r="AL89" t="b">
        <f>OR(AA89,AB89,AD89,AE89,AF89,AG89,AH89,AI89)</f>
        <v>1</v>
      </c>
      <c r="AM89" t="b">
        <f>IF(Table1[[#This Row],[In vivo?]],IF(Table1[[#This Row],[Cell]],FALSE,TRUE),FALSE)</f>
        <v>0</v>
      </c>
      <c r="AN89" t="b">
        <f>AND(AC89,AL89)</f>
        <v>1</v>
      </c>
      <c r="AO89" t="b">
        <f>IF(Table1[[#This Row],[Cell]],IF(Table1[[#This Row],[In vivo?]],FALSE,TRUE),FALSE)</f>
        <v>0</v>
      </c>
      <c r="AP89" t="b">
        <f>NOT(OR(Table1[[#This Row],[In vivo?]],Table1[[#This Row],[Only in Cell]]))</f>
        <v>0</v>
      </c>
      <c r="AQ89" t="b">
        <f>IF(OR(Table1[[#This Row],[Rodents]],Table1[[#This Row],[Human]],Table1[[#This Row],[Pig]]),OR(ISNUMBER(FIND("pulmonary",C89)),ISNUMBER(FIND("lung",C89))),"NA")</f>
        <v>1</v>
      </c>
      <c r="AR89" t="b">
        <f>IF(OR(Table1[[#This Row],[Rodents]],Table1[[#This Row],[Human]],Table1[[#This Row],[Pig]]),OR(ISNUMBER(FIND("skin",C89)),ISNUMBER(FIND("dermal",C89))),"NA")</f>
        <v>0</v>
      </c>
      <c r="AS89" t="b">
        <f>IF(OR(Table1[[#This Row],[Rodents]],Table1[[#This Row],[Human]],Table1[[#This Row],[Pig]]),OR(ISNUMBER(FIND("liver",C89)),ISNUMBER(FIND("hepat",C89))),"NA")</f>
        <v>0</v>
      </c>
      <c r="AT89" t="b">
        <f>IF(OR(Table1[[#This Row],[Rodents]],Table1[[#This Row],[Human]],Table1[[#This Row],[Pig]]),OR(ISNUMBER(FIND("kidney",C89)),ISNUMBER(FIND("neph",C89))),"NA")</f>
        <v>0</v>
      </c>
      <c r="AU89" t="b">
        <f>IF(OR(Table1[[#This Row],[Rodents]],Table1[[#This Row],[Human]],Table1[[#This Row],[Pig]]),OR(ISNUMBER(FIND("brain",C89)),ISNUMBER(FIND("neur",C89)),ISNUMBER(FIND("nerv",C89))),"NA")</f>
        <v>0</v>
      </c>
      <c r="AV89" t="b">
        <f>IF(OR(Table1[[#This Row],[Rodents]],Table1[[#This Row],[Human]],Table1[[#This Row],[Pig]]),OR(ISNUMBER(FIND("heart",C89)),ISNUMBER(FIND("cardi",C89))),"NA")</f>
        <v>0</v>
      </c>
      <c r="AW89" t="b">
        <f>IF(OR(Table1[[#This Row],[Rodents]],Table1[[#This Row],[Human]],Table1[[#This Row],[Pig]]),OR(ISNUMBER(FIND("gastro",C89)),ISNUMBER(FIND("intesti",C89)),ISNUMBER(FIND("stomach",C89))),"NA")</f>
        <v>0</v>
      </c>
      <c r="AX89" t="b">
        <f>IF(OR(Table1[[#This Row],[Rodents]],Table1[[#This Row],[Human]],Table1[[#This Row],[Pig]]),NOT(OR(AQ89,AR89,AS89,AT89,AU89,AV89,AW89)),"NA")</f>
        <v>0</v>
      </c>
      <c r="AY89" t="b">
        <f>OR(ISNUMBER(FIND("SWCNT",C89)),ISNUMBER(FIND("SWNT",C89)),ISNUMBER(FIND("single-wall",C89)),ISNUMBER(FIND("single wall",C89)),ISNUMBER(FIND("Single wall",C89)),ISNUMBER(FIND("Single-wall",C89)),ISNUMBER(FIND("SWCNT",B89)),ISNUMBER(FIND("SWNT",B89)),ISNUMBER(FIND("single-wall",B89)),ISNUMBER(FIND("single wall",B89)),ISNUMBER(FIND("Single-wall",B89)),ISNUMBER(FIND("Single wall",B89)))</f>
        <v>0</v>
      </c>
      <c r="AZ89" t="b">
        <f>OR(ISNUMBER(FIND("MWCNT",C89)),ISNUMBER(FIND("MWNT",C89)),ISNUMBER(FIND("multi-wall",C89)),ISNUMBER(FIND("multi wall",C89)),ISNUMBER(FIND("multiwall",C89)),ISNUMBER(FIND("Multi-wall",C89)),ISNUMBER(FIND("Multi wall",C89)),ISNUMBER(FIND("Multiwall",C89)),ISNUMBER(FIND("MWCNT",B89)),ISNUMBER(FIND("MWNT",B89)),ISNUMBER(FIND("multi-wall",B89)),ISNUMBER(FIND("multi wall",B89)),ISNUMBER(FIND("multiwall",B89)),ISNUMBER(FIND("Multi-wall",B89)),ISNUMBER(FIND("Multi wall",B89)),ISNUMBER(FIND("Multiwall",B89)),ISNUMBER(FIND("Double-wall",B89)),ISNUMBER(FIND("Double wall",B89)),ISNUMBER(FIND("Doublewall",B89)),ISNUMBER(FIND("double-wall",B89)),ISNUMBER(FIND("double wall",B89)),ISNUMBER(FIND("doublewall",B89)))</f>
        <v>1</v>
      </c>
      <c r="BA89" t="b">
        <f>AND(Table1[[#This Row],[SWCNT]],Table1[[#This Row],[MWCNT]])</f>
        <v>0</v>
      </c>
      <c r="BB89" t="b">
        <f>IF(Table1[[#This Row],[SWCNT]]=TRUE,FALSE,IF(Table1[[#This Row],[MWCNT]]=TRUE,FALSE,TRUE))</f>
        <v>0</v>
      </c>
      <c r="BC89" s="18"/>
    </row>
    <row r="90" spans="1:55" ht="277.5">
      <c r="A90" t="s">
        <v>145</v>
      </c>
      <c r="B90" s="2" t="s">
        <v>146</v>
      </c>
      <c r="C90" s="16" t="s">
        <v>147</v>
      </c>
      <c r="D90" s="17" t="s">
        <v>148</v>
      </c>
      <c r="E90" s="2">
        <v>2023</v>
      </c>
      <c r="F90" t="b">
        <f>OR(ISNUMBER(FIND("cytotoxic",C90)),ISNUMBER(FIND("Cytotoxic",C90)),ISNUMBER(FIND("cellular toxicity",C90)),ISNUMBER(FIND("cell death",C90)),ISNUMBER(FIND("viable",C90)),ISNUMBER(FIND("phytotoxic",C90)),ISNUMBER(FIND("acute toxicity",C90)),ISNUMBER(FIND("MTT",C90)),ISNUMBER(FIND("survival",C90)),ISNUMBER(FIND("prolifer",C90)),ISNUMBER(FIND("apoptosis",C90)),ISNUMBER(FIND("neurotoxic",C90)),ISNUMBER(FIND("  lysis ",C90)),ISNUMBER(FIND("necrosis",C90)),ISNUMBER(FIND("cellular death",C90))*3,ISNUMBER(FIND("LDH",C90)),ISNUMBER(FIND("Acute toxicity",C90)))</f>
        <v>0</v>
      </c>
      <c r="G90" t="b">
        <f>OR(ISNUMBER(FIND("genotoxic",C90)),ISNUMBER(FIND("genotoxicity",C90)),ISNUMBER(FIND("DNA damage",C90)),ISNUMBER(FIND("DNA",C90)),ISNUMBER(FIND("RNA",C90)),ISNUMBER(FIND("mesothelioma",C90)),ISNUMBER(FIND("carcino",C90)),ISNUMBER(FIND("mutagen",C90)),ISNUMBER(FIND("genetic",C90)))</f>
        <v>0</v>
      </c>
      <c r="H90" t="b">
        <f>OR(ISNUMBER(FIND("inflammatory",C90)),ISNUMBER(FIND("inflamm",C90)))</f>
        <v>1</v>
      </c>
      <c r="I90" t="b">
        <f>OR(ISNUMBER(FIND("immune",C90)),ISNUMBER(FIND("immunological",C90)),ISNUMBER(FIND("interleuk",C90)),ISNUMBER(FIND("platelet activation",C90)),ISNUMBER(FIND("monocyte",C90)),ISNUMBER(FIND("leukocyte",C90)),ISNUMBER(FIND("cytokine",C90)),ISNUMBER(FIND("CD4",C90)),ISNUMBER(FIND("CD8",C90)),ISNUMBER(FIND("T-cell",C90)))</f>
        <v>1</v>
      </c>
      <c r="J90" t="b">
        <f>OR(ISNUMBER(FIND("reactive oxygen",C90)),ISNUMBER(FIND("ROS",C90)),ISNUMBER(FIND("free radical",C90)),ISNUMBER(FIND("oxidative stress",C90)),ISNUMBER(FIND("peroxid",C90)),ISNUMBER(FIND("oxidative",C90)),ISNUMBER(FIND("antioxid",C90)))</f>
        <v>0</v>
      </c>
      <c r="K90" t="b">
        <f>OR(ISNUMBER(FIND("autophag",C90)))</f>
        <v>0</v>
      </c>
      <c r="L90" t="b">
        <f>OR(ISNUMBER(FIND("morpholog",C90)))</f>
        <v>0</v>
      </c>
      <c r="M90" t="b">
        <f>OR(ISNUMBER(FIND("fibrosis",C90)),ISNUMBER(FIND("Fibrosis",C90)),ISNUMBER(FIND("fibrot",C90)))</f>
        <v>0</v>
      </c>
      <c r="N90" t="b">
        <f>OR(ISNUMBER(FIND("offspring",C90)),ISNUMBER(FIND("Parental",C90)),ISNUMBER(FIND("parental",C90)),ISNUMBER(FIND("germline",C90)),ISNUMBER(FIND("reproduc",C90)),ISNUMBER(FIND("embryo",C90)))</f>
        <v>0</v>
      </c>
      <c r="O90" t="b">
        <f>OR(ISNUMBER(FIND("metabol",C90)),ISNUMBER(FIND("Metabol",C90)),ISNUMBER(FIND("digest",C90)),ISNUMBER(FIND("mitochon",C90)))</f>
        <v>1</v>
      </c>
      <c r="P90" t="b">
        <f>OR(ISNUMBER(FIND("ecotox",C90)),ISNUMBER(FIND("Ecotox",B90)),ISNUMBER(FIND("ecotox",B90)),ISNUMBER(FIND("Ecotox",C90)))</f>
        <v>0</v>
      </c>
      <c r="Q90" t="b">
        <f>OR(ISNUMBER(FIND("Bioaccum",C90)),ISNUMBER(FIND("bioaccum",C90)),ISNUMBER(FIND("accum",C90)))</f>
        <v>0</v>
      </c>
      <c r="R90" t="b">
        <f>OR(ISNUMBER(FIND("Occupation",C90)),ISNUMBER(FIND("occupation",C90)),ISNUMBER(FIND("worker",C90)),ISNUMBER(FIND("workforce",C90)))</f>
        <v>0</v>
      </c>
      <c r="S90" t="b">
        <f>NOT(OR(F90,G90,H90,I90,J90,K90,L90,M90,N90,O90,P90,Q90,R90))</f>
        <v>0</v>
      </c>
      <c r="U90" t="b">
        <f>OR(Table1[[#This Row],[Inflammation]],Table1[[#This Row],[Immune]])</f>
        <v>1</v>
      </c>
      <c r="V90" t="b">
        <f>IF(OR(Table1[[#This Row],[Rodents]],Table1[[#This Row],[Human]],Table1[[#This Row],[Pig]]),OR(ISNUMBER(FIND("intratrach",C90)),ISNUMBER(FIND("nasal ",C90)),ISNUMBER(FIND("instill",C90))),"NA")</f>
        <v>0</v>
      </c>
      <c r="W90" t="b">
        <f>IF(OR(Table1[[#This Row],[Rodents]],Table1[[#This Row],[Human]],Table1[[#This Row],[Pig]]),OR(ISNUMBER(FIND("dermal",C90)),ISNUMBER(FIND("skin ",C90))),"NA")</f>
        <v>0</v>
      </c>
      <c r="X90" t="b">
        <f>IF(OR(Table1[[#This Row],[Rodents]],Table1[[#This Row],[Human]],Table1[[#This Row],[Pig]]),OR(ISNUMBER(FIND("injected",C90)),ISNUMBER(FIND("periton",C90)),ISNUMBER(FIND("intrascrot",C90))),"NA")</f>
        <v>0</v>
      </c>
      <c r="Y90" t="b">
        <f>IF(OR(Table1[[#This Row],[Rodents]],Table1[[#This Row],[Human]],Table1[[#This Row],[Pig]]),NOT(OR(Table1[[#This Row],[Inhaled/Intratracheal/intranasal]],Table1[[#This Row],[Dermal]],Table1[[#This Row],[Injected]])),"NA")</f>
        <v>1</v>
      </c>
      <c r="AA90" t="b">
        <f>OR(ISNUMBER(FIND("fish ",C90)),ISNUMBER(FIND("Fish ",C90)),ISNUMBER(FIND("aquatic",C90)),ISNUMBER(FIND("daphnids",C90)),ISNUMBER(FIND("Carcinus maenas",C90)),ISNUMBER(FIND("Daphnia",C90)),ISNUMBER(FIND("Ruditapes philippinarum",C90)),ISNUMBER(FIND("daphnia",C90)),ISNUMBER(FIND("marine",C90)),ISNUMBER(FIND("mussel",C90)),ISNUMBER(FIND("algae",C90)),ISNUMBER(FIND("Donax faba",C90)),ISNUMBER(FIND("estuarine",C90)),ISNUMBER(FIND("snail",C90)),ISNUMBER(FIND("Prorocentrum donghaiense",C90)) )</f>
        <v>0</v>
      </c>
      <c r="AB90" t="b">
        <f>OR(ISNUMBER(FIND(" rat ",C90)),ISNUMBER(FIND(" rats ",C90)),ISNUMBER(FIND(" Rats ",C90)),ISNUMBER(FIND(" Rat ",C90)),ISNUMBER(FIND(" rat.",C90)),ISNUMBER(FIND(" rats.",C90)),ISNUMBER(FIND("mouse",C90)),ISNUMBER(FIND("mice",C90)), ISNUMBER(FIND(" Mice",C90)))</f>
        <v>1</v>
      </c>
      <c r="AC90" t="b">
        <f>OR(ISNUMBER(FIND(" cell ",C90)),ISNUMBER(FIND("fibroblast",C90)),ISNUMBER(FIND("macrophage",C90)),ISNUMBER(FIND("epithelial",C90)),ISNUMBER(FIND("endothelial",C90)),ISNUMBER(FIND("neuron",C90)),ISNUMBER(FIND(" cells ",C90)),ISNUMBER(FIND("RBC",C90)),ISNUMBER(FIND("mitochond",C90)),ISNUMBER(FIND("adipocyte",C90)),ISNUMBER(FIND("osteo",C90)),ISNUMBER(FIND("keratin",C90)),ISNUMBER(FIND(" cell's ",C90)),ISNUMBER(FIND("eukary",C90)),ISNUMBER(FIND("sperm",C90)))</f>
        <v>0</v>
      </c>
      <c r="AD90" t="b">
        <f>OR(ISNUMBER(FIND("human",B90)),ISNUMBER(FIND("workers",B90)),ISNUMBER(FIND("workforces",B90)),ISNUMBER(FIND("occupational",B90)),ISNUMBER(FIND("Case report",B90)),ISNUMBER(FIND("Workplaces",B90)),ISNUMBER(FIND("worker",B90)))</f>
        <v>0</v>
      </c>
      <c r="AE90" t="b">
        <f>OR(ISNUMBER(FIND(" plant ",C90)),ISNUMBER(FIND("Plant ",C90)),ISNUMBER(FIND("tomato",C90)),ISNUMBER(FIND("plants",C90)),ISNUMBER(FIND("Plants",C90)),ISNUMBER(FIND("algae",C90)),ISNUMBER(FIND("lettuce",C90)),ISNUMBER(FIND("green gram sprouts ",C90)),ISNUMBER(FIND("Cucurbita pepo",C90)),ISNUMBER(FIND("bean ",C90)),ISNUMBER(FIND("chloroplast",C90)),ISNUMBER(FIND("chlorophyll",C90)),ISNUMBER(FIND("seedling",C90)),ISNUMBER(FIND("canola",C90)),ISNUMBER(FIND("shoot",C90)),ISNUMBER(FIND("photosynthes",C90)),ISNUMBER(FIND(" leaves ",C90)),,ISNUMBER(FIND("agriculture",C90)),ISNUMBER(FIND(" crops ",C90)))</f>
        <v>0</v>
      </c>
      <c r="AF90" t="b">
        <f>OR(ISNUMBER(FIND("bacteria",C90)),ISNUMBER(FIND("Bacteria",C90)),ISNUMBER(FIND("Bacterium",C90)),ISNUMBER(FIND("bacterium",C90)),ISNUMBER(FIND(" coli ",C90)))</f>
        <v>0</v>
      </c>
      <c r="AG90" t="b">
        <f>OR(ISNUMBER(FIND("fungi",C90)),ISNUMBER(FIND("Fungi",C90)),ISNUMBER(FIND("fungus",C90)),ISNUMBER(FIND("Fungus",C90)),ISNUMBER(FIND("mushroom",C90)),ISNUMBER(FIND("Mushroom",C90)),ISNUMBER(FIND(" mold ",C90)))</f>
        <v>0</v>
      </c>
      <c r="AH90" t="b">
        <f>OR(ISNUMBER(FIND("Pig ",C90)),ISNUMBER(FIND("pig ",C90)),ISNUMBER(FIND("Pigs ",C90)),ISNUMBER(FIND("pigs ",C90)))</f>
        <v>0</v>
      </c>
      <c r="AI90" t="b">
        <f>OR(ISNUMBER(FIND(" C. elegans",C90)),ISNUMBER(FIND("Caenorhabditis elegans",C90)),ISNUMBER(FIND("earthworms",C90)),ISNUMBER(FIND(" Ficopomatus enigmaticus",C90)),ISNUMBER(FIND("larva",C90)),ISNUMBER(FIND("Lumbriculus variegatus",C90)),ISNUMBER(FIND("nematode",C90)))</f>
        <v>0</v>
      </c>
      <c r="AJ90" t="b">
        <f>NOT(OR(AA90,AB90,AC90,AD90,AE90,AF90,AG90,AH90,AI90))</f>
        <v>0</v>
      </c>
      <c r="AL90" t="b">
        <f>OR(AA90,AB90,AD90,AE90,AF90,AG90,AH90,AI90)</f>
        <v>1</v>
      </c>
      <c r="AM90" t="b">
        <f>IF(Table1[[#This Row],[In vivo?]],IF(Table1[[#This Row],[Cell]],FALSE,TRUE),FALSE)</f>
        <v>1</v>
      </c>
      <c r="AN90" t="b">
        <f>AND(AC90,AL90)</f>
        <v>0</v>
      </c>
      <c r="AO90" t="b">
        <f>IF(Table1[[#This Row],[Cell]],IF(Table1[[#This Row],[In vivo?]],FALSE,TRUE),FALSE)</f>
        <v>0</v>
      </c>
      <c r="AP90" t="b">
        <f>NOT(OR(Table1[[#This Row],[In vivo?]],Table1[[#This Row],[Only in Cell]]))</f>
        <v>0</v>
      </c>
      <c r="AQ90" t="b">
        <f>IF(OR(Table1[[#This Row],[Rodents]],Table1[[#This Row],[Human]],Table1[[#This Row],[Pig]]),OR(ISNUMBER(FIND("pulmonary",C90)),ISNUMBER(FIND("lung",C90))),"NA")</f>
        <v>1</v>
      </c>
      <c r="AR90" t="b">
        <f>IF(OR(Table1[[#This Row],[Rodents]],Table1[[#This Row],[Human]],Table1[[#This Row],[Pig]]),OR(ISNUMBER(FIND("skin",C90)),ISNUMBER(FIND("dermal",C90))),"NA")</f>
        <v>0</v>
      </c>
      <c r="AS90" t="b">
        <f>IF(OR(Table1[[#This Row],[Rodents]],Table1[[#This Row],[Human]],Table1[[#This Row],[Pig]]),OR(ISNUMBER(FIND("liver",C90)),ISNUMBER(FIND("hepat",C90))),"NA")</f>
        <v>0</v>
      </c>
      <c r="AT90" t="b">
        <f>IF(OR(Table1[[#This Row],[Rodents]],Table1[[#This Row],[Human]],Table1[[#This Row],[Pig]]),OR(ISNUMBER(FIND("kidney",C90)),ISNUMBER(FIND("neph",C90))),"NA")</f>
        <v>0</v>
      </c>
      <c r="AU90" t="b">
        <f>IF(OR(Table1[[#This Row],[Rodents]],Table1[[#This Row],[Human]],Table1[[#This Row],[Pig]]),OR(ISNUMBER(FIND("brain",C90)),ISNUMBER(FIND("neur",C90)),ISNUMBER(FIND("nerv",C90))),"NA")</f>
        <v>1</v>
      </c>
      <c r="AV90" t="b">
        <f>IF(OR(Table1[[#This Row],[Rodents]],Table1[[#This Row],[Human]],Table1[[#This Row],[Pig]]),OR(ISNUMBER(FIND("heart",C90)),ISNUMBER(FIND("cardi",C90))),"NA")</f>
        <v>1</v>
      </c>
      <c r="AW90" t="b">
        <f>IF(OR(Table1[[#This Row],[Rodents]],Table1[[#This Row],[Human]],Table1[[#This Row],[Pig]]),OR(ISNUMBER(FIND("gastro",C90)),ISNUMBER(FIND("intesti",C90)),ISNUMBER(FIND("stomach",C90))),"NA")</f>
        <v>0</v>
      </c>
      <c r="AX90" t="b">
        <f>IF(OR(Table1[[#This Row],[Rodents]],Table1[[#This Row],[Human]],Table1[[#This Row],[Pig]]),NOT(OR(AQ90,AR90,AS90,AT90,AU90,AV90,AW90)),"NA")</f>
        <v>0</v>
      </c>
      <c r="AY90" t="b">
        <f>OR(ISNUMBER(FIND("SWCNT",C90)),ISNUMBER(FIND("SWNT",C90)),ISNUMBER(FIND("single-wall",C90)),ISNUMBER(FIND("single wall",C90)),ISNUMBER(FIND("Single wall",C90)),ISNUMBER(FIND("Single-wall",C90)),ISNUMBER(FIND("SWCNT",B90)),ISNUMBER(FIND("SWNT",B90)),ISNUMBER(FIND("single-wall",B90)),ISNUMBER(FIND("single wall",B90)),ISNUMBER(FIND("Single-wall",B90)),ISNUMBER(FIND("Single wall",B90)))</f>
        <v>0</v>
      </c>
      <c r="AZ90" t="b">
        <f>OR(ISNUMBER(FIND("MWCNT",C90)),ISNUMBER(FIND("MWNT",C90)),ISNUMBER(FIND("multi-wall",C90)),ISNUMBER(FIND("multi wall",C90)),ISNUMBER(FIND("multiwall",C90)),ISNUMBER(FIND("Multi-wall",C90)),ISNUMBER(FIND("Multi wall",C90)),ISNUMBER(FIND("Multiwall",C90)),ISNUMBER(FIND("MWCNT",B90)),ISNUMBER(FIND("MWNT",B90)),ISNUMBER(FIND("multi-wall",B90)),ISNUMBER(FIND("multi wall",B90)),ISNUMBER(FIND("multiwall",B90)),ISNUMBER(FIND("Multi-wall",B90)),ISNUMBER(FIND("Multi wall",B90)),ISNUMBER(FIND("Multiwall",B90)),ISNUMBER(FIND("Double-wall",B90)),ISNUMBER(FIND("Double wall",B90)),ISNUMBER(FIND("Doublewall",B90)),ISNUMBER(FIND("double-wall",B90)),ISNUMBER(FIND("double wall",B90)),ISNUMBER(FIND("doublewall",B90)))</f>
        <v>1</v>
      </c>
      <c r="BA90" t="b">
        <f>AND(Table1[[#This Row],[SWCNT]],Table1[[#This Row],[MWCNT]])</f>
        <v>0</v>
      </c>
      <c r="BB90" t="b">
        <f>IF(Table1[[#This Row],[SWCNT]]=TRUE,FALSE,IF(Table1[[#This Row],[MWCNT]]=TRUE,FALSE,TRUE))</f>
        <v>0</v>
      </c>
      <c r="BC90" s="18"/>
    </row>
    <row r="91" spans="1:55" ht="277.5">
      <c r="A91" t="s">
        <v>149</v>
      </c>
      <c r="B91" s="2" t="s">
        <v>150</v>
      </c>
      <c r="C91" s="16" t="s">
        <v>151</v>
      </c>
      <c r="D91" s="17" t="s">
        <v>38</v>
      </c>
      <c r="E91" s="2">
        <v>2022</v>
      </c>
      <c r="F91" t="b">
        <f>OR(ISNUMBER(FIND("cytotoxic",C91)),ISNUMBER(FIND("Cytotoxic",C91)),ISNUMBER(FIND("cellular toxicity",C91)),ISNUMBER(FIND("cell death",C91)),ISNUMBER(FIND("viable",C91)),ISNUMBER(FIND("phytotoxic",C91)),ISNUMBER(FIND("acute toxicity",C91)),ISNUMBER(FIND("MTT",C91)),ISNUMBER(FIND("survival",C91)),ISNUMBER(FIND("prolifer",C91)),ISNUMBER(FIND("apoptosis",C91)),ISNUMBER(FIND("neurotoxic",C91)),ISNUMBER(FIND("  lysis ",C91)),ISNUMBER(FIND("necrosis",C91)),ISNUMBER(FIND("cellular death",C91))*3,ISNUMBER(FIND("LDH",C91)),ISNUMBER(FIND("Acute toxicity",C91)))</f>
        <v>1</v>
      </c>
      <c r="G91" t="b">
        <f>OR(ISNUMBER(FIND("genotoxic",C91)),ISNUMBER(FIND("genotoxicity",C91)),ISNUMBER(FIND("DNA damage",C91)),ISNUMBER(FIND("DNA",C91)),ISNUMBER(FIND("RNA",C91)),ISNUMBER(FIND("mesothelioma",C91)),ISNUMBER(FIND("carcino",C91)),ISNUMBER(FIND("mutagen",C91)),ISNUMBER(FIND("genetic",C91)))</f>
        <v>0</v>
      </c>
      <c r="H91" t="b">
        <f>OR(ISNUMBER(FIND("inflammatory",C91)),ISNUMBER(FIND("inflamm",C91)))</f>
        <v>1</v>
      </c>
      <c r="I91" t="b">
        <f>OR(ISNUMBER(FIND("immune",C91)),ISNUMBER(FIND("immunological",C91)),ISNUMBER(FIND("interleuk",C91)),ISNUMBER(FIND("platelet activation",C91)),ISNUMBER(FIND("monocyte",C91)),ISNUMBER(FIND("leukocyte",C91)),ISNUMBER(FIND("cytokine",C91)),ISNUMBER(FIND("CD4",C91)),ISNUMBER(FIND("CD8",C91)),ISNUMBER(FIND("T-cell",C91)))</f>
        <v>0</v>
      </c>
      <c r="J91" t="b">
        <f>OR(ISNUMBER(FIND("reactive oxygen",C91)),ISNUMBER(FIND("ROS",C91)),ISNUMBER(FIND("free radical",C91)),ISNUMBER(FIND("oxidative stress",C91)),ISNUMBER(FIND("peroxid",C91)),ISNUMBER(FIND("oxidative",C91)),ISNUMBER(FIND("antioxid",C91)))</f>
        <v>0</v>
      </c>
      <c r="K91" t="b">
        <f>OR(ISNUMBER(FIND("autophag",C91)))</f>
        <v>0</v>
      </c>
      <c r="L91" t="b">
        <f>OR(ISNUMBER(FIND("morpholog",C91)))</f>
        <v>0</v>
      </c>
      <c r="M91" t="b">
        <f>OR(ISNUMBER(FIND("fibrosis",C91)),ISNUMBER(FIND("Fibrosis",C91)),ISNUMBER(FIND("fibrot",C91)))</f>
        <v>0</v>
      </c>
      <c r="N91" t="b">
        <f>OR(ISNUMBER(FIND("offspring",C91)),ISNUMBER(FIND("Parental",C91)),ISNUMBER(FIND("parental",C91)),ISNUMBER(FIND("germline",C91)),ISNUMBER(FIND("reproduc",C91)),ISNUMBER(FIND("embryo",C91)))</f>
        <v>0</v>
      </c>
      <c r="O91" t="b">
        <f>OR(ISNUMBER(FIND("metabol",C91)),ISNUMBER(FIND("Metabol",C91)),ISNUMBER(FIND("digest",C91)),ISNUMBER(FIND("mitochon",C91)))</f>
        <v>0</v>
      </c>
      <c r="P91" t="b">
        <f>OR(ISNUMBER(FIND("ecotox",C91)),ISNUMBER(FIND("Ecotox",B91)),ISNUMBER(FIND("ecotox",B91)),ISNUMBER(FIND("Ecotox",C91)))</f>
        <v>0</v>
      </c>
      <c r="Q91" t="b">
        <f>OR(ISNUMBER(FIND("Bioaccum",C91)),ISNUMBER(FIND("bioaccum",C91)),ISNUMBER(FIND("accum",C91)))</f>
        <v>0</v>
      </c>
      <c r="R91" t="b">
        <f>OR(ISNUMBER(FIND("Occupation",C91)),ISNUMBER(FIND("occupation",C91)),ISNUMBER(FIND("worker",C91)),ISNUMBER(FIND("workforce",C91)))</f>
        <v>0</v>
      </c>
      <c r="S91" t="b">
        <f>NOT(OR(F91,G91,H91,I91,J91,K91,L91,M91,N91,O91,P91,Q91,R91))</f>
        <v>0</v>
      </c>
      <c r="U91" t="b">
        <f>OR(Table1[[#This Row],[Inflammation]],Table1[[#This Row],[Immune]])</f>
        <v>1</v>
      </c>
      <c r="V91" t="b">
        <f>IF(OR(Table1[[#This Row],[Rodents]],Table1[[#This Row],[Human]],Table1[[#This Row],[Pig]]),OR(ISNUMBER(FIND("intratrach",C91)),ISNUMBER(FIND("nasal ",C91)),ISNUMBER(FIND("instill",C91))),"NA")</f>
        <v>0</v>
      </c>
      <c r="W91" t="b">
        <f>IF(OR(Table1[[#This Row],[Rodents]],Table1[[#This Row],[Human]],Table1[[#This Row],[Pig]]),OR(ISNUMBER(FIND("dermal",C91)),ISNUMBER(FIND("skin ",C91))),"NA")</f>
        <v>0</v>
      </c>
      <c r="X91" t="b">
        <f>IF(OR(Table1[[#This Row],[Rodents]],Table1[[#This Row],[Human]],Table1[[#This Row],[Pig]]),OR(ISNUMBER(FIND("injected",C91)),ISNUMBER(FIND("periton",C91)),ISNUMBER(FIND("intrascrot",C91))),"NA")</f>
        <v>0</v>
      </c>
      <c r="Y91" t="b">
        <f>IF(OR(Table1[[#This Row],[Rodents]],Table1[[#This Row],[Human]],Table1[[#This Row],[Pig]]),NOT(OR(Table1[[#This Row],[Inhaled/Intratracheal/intranasal]],Table1[[#This Row],[Dermal]],Table1[[#This Row],[Injected]])),"NA")</f>
        <v>1</v>
      </c>
      <c r="AA91" t="b">
        <f>OR(ISNUMBER(FIND("fish ",C91)),ISNUMBER(FIND("Fish ",C91)),ISNUMBER(FIND("aquatic",C91)),ISNUMBER(FIND("daphnids",C91)),ISNUMBER(FIND("Carcinus maenas",C91)),ISNUMBER(FIND("Daphnia",C91)),ISNUMBER(FIND("Ruditapes philippinarum",C91)),ISNUMBER(FIND("daphnia",C91)),ISNUMBER(FIND("marine",C91)),ISNUMBER(FIND("mussel",C91)),ISNUMBER(FIND("algae",C91)),ISNUMBER(FIND("Donax faba",C91)),ISNUMBER(FIND("estuarine",C91)),ISNUMBER(FIND("snail",C91)),ISNUMBER(FIND("Prorocentrum donghaiense",C91)) )</f>
        <v>0</v>
      </c>
      <c r="AB91" t="b">
        <f>OR(ISNUMBER(FIND(" rat ",C91)),ISNUMBER(FIND(" rats ",C91)),ISNUMBER(FIND(" Rats ",C91)),ISNUMBER(FIND(" Rat ",C91)),ISNUMBER(FIND(" rat.",C91)),ISNUMBER(FIND(" rats.",C91)),ISNUMBER(FIND("mouse",C91)),ISNUMBER(FIND("mice",C91)), ISNUMBER(FIND(" Mice",C91)))</f>
        <v>1</v>
      </c>
      <c r="AC91" t="b">
        <f>OR(ISNUMBER(FIND(" cell ",C91)),ISNUMBER(FIND("fibroblast",C91)),ISNUMBER(FIND("macrophage",C91)),ISNUMBER(FIND("epithelial",C91)),ISNUMBER(FIND("endothelial",C91)),ISNUMBER(FIND("neuron",C91)),ISNUMBER(FIND(" cells ",C91)),ISNUMBER(FIND("RBC",C91)),ISNUMBER(FIND("mitochond",C91)),ISNUMBER(FIND("adipocyte",C91)),ISNUMBER(FIND("osteo",C91)),ISNUMBER(FIND("keratin",C91)),ISNUMBER(FIND(" cell's ",C91)),ISNUMBER(FIND("eukary",C91)),ISNUMBER(FIND("sperm",C91)))</f>
        <v>1</v>
      </c>
      <c r="AD91" t="b">
        <f>OR(ISNUMBER(FIND("human",B91)),ISNUMBER(FIND("workers",B91)),ISNUMBER(FIND("workforces",B91)),ISNUMBER(FIND("occupational",B91)),ISNUMBER(FIND("Case report",B91)),ISNUMBER(FIND("Workplaces",B91)),ISNUMBER(FIND("worker",B91)))</f>
        <v>0</v>
      </c>
      <c r="AE91" t="b">
        <f>OR(ISNUMBER(FIND(" plant ",C91)),ISNUMBER(FIND("Plant ",C91)),ISNUMBER(FIND("tomato",C91)),ISNUMBER(FIND("plants",C91)),ISNUMBER(FIND("Plants",C91)),ISNUMBER(FIND("algae",C91)),ISNUMBER(FIND("lettuce",C91)),ISNUMBER(FIND("green gram sprouts ",C91)),ISNUMBER(FIND("Cucurbita pepo",C91)),ISNUMBER(FIND("bean ",C91)),ISNUMBER(FIND("chloroplast",C91)),ISNUMBER(FIND("chlorophyll",C91)),ISNUMBER(FIND("seedling",C91)),ISNUMBER(FIND("canola",C91)),ISNUMBER(FIND("shoot",C91)),ISNUMBER(FIND("photosynthes",C91)),ISNUMBER(FIND(" leaves ",C91)),,ISNUMBER(FIND("agriculture",C91)),ISNUMBER(FIND(" crops ",C91)))</f>
        <v>0</v>
      </c>
      <c r="AF91" t="b">
        <f>OR(ISNUMBER(FIND("bacteria",C91)),ISNUMBER(FIND("Bacteria",C91)),ISNUMBER(FIND("Bacterium",C91)),ISNUMBER(FIND("bacterium",C91)),ISNUMBER(FIND(" coli ",C91)))</f>
        <v>0</v>
      </c>
      <c r="AG91" t="b">
        <f>OR(ISNUMBER(FIND("fungi",C91)),ISNUMBER(FIND("Fungi",C91)),ISNUMBER(FIND("fungus",C91)),ISNUMBER(FIND("Fungus",C91)),ISNUMBER(FIND("mushroom",C91)),ISNUMBER(FIND("Mushroom",C91)),ISNUMBER(FIND(" mold ",C91)))</f>
        <v>0</v>
      </c>
      <c r="AH91" t="b">
        <f>OR(ISNUMBER(FIND("Pig ",C91)),ISNUMBER(FIND("pig ",C91)),ISNUMBER(FIND("Pigs ",C91)),ISNUMBER(FIND("pigs ",C91)))</f>
        <v>0</v>
      </c>
      <c r="AI91" t="b">
        <f>OR(ISNUMBER(FIND(" C. elegans",C91)),ISNUMBER(FIND("Caenorhabditis elegans",C91)),ISNUMBER(FIND("earthworms",C91)),ISNUMBER(FIND(" Ficopomatus enigmaticus",C91)),ISNUMBER(FIND("larva",C91)),ISNUMBER(FIND("Lumbriculus variegatus",C91)),ISNUMBER(FIND("nematode",C91)))</f>
        <v>0</v>
      </c>
      <c r="AJ91" t="b">
        <f>NOT(OR(AA91,AB91,AC91,AD91,AE91,AF91,AG91,AH91,AI91))</f>
        <v>0</v>
      </c>
      <c r="AL91" t="b">
        <f>OR(AA91,AB91,AD91,AE91,AF91,AG91,AH91,AI91)</f>
        <v>1</v>
      </c>
      <c r="AM91" t="b">
        <f>IF(Table1[[#This Row],[In vivo?]],IF(Table1[[#This Row],[Cell]],FALSE,TRUE),FALSE)</f>
        <v>0</v>
      </c>
      <c r="AN91" t="b">
        <f>AND(AC91,AL91)</f>
        <v>1</v>
      </c>
      <c r="AO91" t="b">
        <f>IF(Table1[[#This Row],[Cell]],IF(Table1[[#This Row],[In vivo?]],FALSE,TRUE),FALSE)</f>
        <v>0</v>
      </c>
      <c r="AP91" t="b">
        <f>NOT(OR(Table1[[#This Row],[In vivo?]],Table1[[#This Row],[Only in Cell]]))</f>
        <v>0</v>
      </c>
      <c r="AQ91" t="b">
        <f>IF(OR(Table1[[#This Row],[Rodents]],Table1[[#This Row],[Human]],Table1[[#This Row],[Pig]]),OR(ISNUMBER(FIND("pulmonary",C91)),ISNUMBER(FIND("lung",C91))),"NA")</f>
        <v>0</v>
      </c>
      <c r="AR91" t="b">
        <f>IF(OR(Table1[[#This Row],[Rodents]],Table1[[#This Row],[Human]],Table1[[#This Row],[Pig]]),OR(ISNUMBER(FIND("skin",C91)),ISNUMBER(FIND("dermal",C91))),"NA")</f>
        <v>0</v>
      </c>
      <c r="AS91" t="b">
        <f>IF(OR(Table1[[#This Row],[Rodents]],Table1[[#This Row],[Human]],Table1[[#This Row],[Pig]]),OR(ISNUMBER(FIND("liver",C91)),ISNUMBER(FIND("hepat",C91))),"NA")</f>
        <v>0</v>
      </c>
      <c r="AT91" t="b">
        <f>IF(OR(Table1[[#This Row],[Rodents]],Table1[[#This Row],[Human]],Table1[[#This Row],[Pig]]),OR(ISNUMBER(FIND("kidney",C91)),ISNUMBER(FIND("neph",C91))),"NA")</f>
        <v>0</v>
      </c>
      <c r="AU91" t="b">
        <f>IF(OR(Table1[[#This Row],[Rodents]],Table1[[#This Row],[Human]],Table1[[#This Row],[Pig]]),OR(ISNUMBER(FIND("brain",C91)),ISNUMBER(FIND("neur",C91)),ISNUMBER(FIND("nerv",C91))),"NA")</f>
        <v>1</v>
      </c>
      <c r="AV91" t="b">
        <f>IF(OR(Table1[[#This Row],[Rodents]],Table1[[#This Row],[Human]],Table1[[#This Row],[Pig]]),OR(ISNUMBER(FIND("heart",C91)),ISNUMBER(FIND("cardi",C91))),"NA")</f>
        <v>0</v>
      </c>
      <c r="AW91" t="b">
        <f>IF(OR(Table1[[#This Row],[Rodents]],Table1[[#This Row],[Human]],Table1[[#This Row],[Pig]]),OR(ISNUMBER(FIND("gastro",C91)),ISNUMBER(FIND("intesti",C91)),ISNUMBER(FIND("stomach",C91))),"NA")</f>
        <v>0</v>
      </c>
      <c r="AX91" t="b">
        <f>IF(OR(Table1[[#This Row],[Rodents]],Table1[[#This Row],[Human]],Table1[[#This Row],[Pig]]),NOT(OR(AQ91,AR91,AS91,AT91,AU91,AV91,AW91)),"NA")</f>
        <v>0</v>
      </c>
      <c r="AY91" t="b">
        <f>OR(ISNUMBER(FIND("SWCNT",C91)),ISNUMBER(FIND("SWNT",C91)),ISNUMBER(FIND("single-wall",C91)),ISNUMBER(FIND("single wall",C91)),ISNUMBER(FIND("Single wall",C91)),ISNUMBER(FIND("Single-wall",C91)),ISNUMBER(FIND("SWCNT",B91)),ISNUMBER(FIND("SWNT",B91)),ISNUMBER(FIND("single-wall",B91)),ISNUMBER(FIND("single wall",B91)),ISNUMBER(FIND("Single-wall",B91)),ISNUMBER(FIND("Single wall",B91)))</f>
        <v>0</v>
      </c>
      <c r="AZ91" t="b">
        <f>OR(ISNUMBER(FIND("MWCNT",C91)),ISNUMBER(FIND("MWNT",C91)),ISNUMBER(FIND("multi-wall",C91)),ISNUMBER(FIND("multi wall",C91)),ISNUMBER(FIND("multiwall",C91)),ISNUMBER(FIND("Multi-wall",C91)),ISNUMBER(FIND("Multi wall",C91)),ISNUMBER(FIND("Multiwall",C91)),ISNUMBER(FIND("MWCNT",B91)),ISNUMBER(FIND("MWNT",B91)),ISNUMBER(FIND("multi-wall",B91)),ISNUMBER(FIND("multi wall",B91)),ISNUMBER(FIND("multiwall",B91)),ISNUMBER(FIND("Multi-wall",B91)),ISNUMBER(FIND("Multi wall",B91)),ISNUMBER(FIND("Multiwall",B91)),ISNUMBER(FIND("Double-wall",B91)),ISNUMBER(FIND("Double wall",B91)),ISNUMBER(FIND("Doublewall",B91)),ISNUMBER(FIND("double-wall",B91)),ISNUMBER(FIND("double wall",B91)),ISNUMBER(FIND("doublewall",B91)))</f>
        <v>1</v>
      </c>
      <c r="BA91" t="b">
        <f>AND(Table1[[#This Row],[SWCNT]],Table1[[#This Row],[MWCNT]])</f>
        <v>0</v>
      </c>
      <c r="BB91" t="b">
        <f>IF(Table1[[#This Row],[SWCNT]]=TRUE,FALSE,IF(Table1[[#This Row],[MWCNT]]=TRUE,FALSE,TRUE))</f>
        <v>0</v>
      </c>
      <c r="BC91" s="18"/>
    </row>
    <row r="92" spans="1:55" ht="277.5">
      <c r="A92" t="s">
        <v>163</v>
      </c>
      <c r="B92" s="2" t="s">
        <v>164</v>
      </c>
      <c r="C92" s="16" t="s">
        <v>165</v>
      </c>
      <c r="D92" s="17" t="s">
        <v>166</v>
      </c>
      <c r="E92" s="2">
        <v>2022</v>
      </c>
      <c r="F92" t="b">
        <f>OR(ISNUMBER(FIND("cytotoxic",C92)),ISNUMBER(FIND("Cytotoxic",C92)),ISNUMBER(FIND("cellular toxicity",C92)),ISNUMBER(FIND("cell death",C92)),ISNUMBER(FIND("viable",C92)),ISNUMBER(FIND("phytotoxic",C92)),ISNUMBER(FIND("acute toxicity",C92)),ISNUMBER(FIND("MTT",C92)),ISNUMBER(FIND("survival",C92)),ISNUMBER(FIND("prolifer",C92)),ISNUMBER(FIND("apoptosis",C92)),ISNUMBER(FIND("neurotoxic",C92)),ISNUMBER(FIND("  lysis ",C92)),ISNUMBER(FIND("necrosis",C92)),ISNUMBER(FIND("cellular death",C92))*3,ISNUMBER(FIND("LDH",C92)),ISNUMBER(FIND("Acute toxicity",C92)))</f>
        <v>0</v>
      </c>
      <c r="G92" t="b">
        <f>OR(ISNUMBER(FIND("genotoxic",C92)),ISNUMBER(FIND("genotoxicity",C92)),ISNUMBER(FIND("DNA damage",C92)),ISNUMBER(FIND("DNA",C92)),ISNUMBER(FIND("RNA",C92)),ISNUMBER(FIND("mesothelioma",C92)),ISNUMBER(FIND("carcino",C92)),ISNUMBER(FIND("mutagen",C92)),ISNUMBER(FIND("genetic",C92)))</f>
        <v>1</v>
      </c>
      <c r="H92" t="b">
        <f>OR(ISNUMBER(FIND("inflammatory",C92)),ISNUMBER(FIND("inflamm",C92)))</f>
        <v>1</v>
      </c>
      <c r="I92" t="b">
        <f>OR(ISNUMBER(FIND("immune",C92)),ISNUMBER(FIND("immunological",C92)),ISNUMBER(FIND("interleuk",C92)),ISNUMBER(FIND("platelet activation",C92)),ISNUMBER(FIND("monocyte",C92)),ISNUMBER(FIND("leukocyte",C92)),ISNUMBER(FIND("cytokine",C92)),ISNUMBER(FIND("CD4",C92)),ISNUMBER(FIND("CD8",C92)),ISNUMBER(FIND("T-cell",C92)))</f>
        <v>0</v>
      </c>
      <c r="J92" t="b">
        <f>OR(ISNUMBER(FIND("reactive oxygen",C92)),ISNUMBER(FIND("ROS",C92)),ISNUMBER(FIND("free radical",C92)),ISNUMBER(FIND("oxidative stress",C92)),ISNUMBER(FIND("peroxid",C92)),ISNUMBER(FIND("oxidative",C92)),ISNUMBER(FIND("antioxid",C92)))</f>
        <v>0</v>
      </c>
      <c r="K92" t="b">
        <f>OR(ISNUMBER(FIND("autophag",C92)))</f>
        <v>0</v>
      </c>
      <c r="L92" t="b">
        <f>OR(ISNUMBER(FIND("morpholog",C92)))</f>
        <v>0</v>
      </c>
      <c r="M92" t="b">
        <f>OR(ISNUMBER(FIND("fibrosis",C92)),ISNUMBER(FIND("Fibrosis",C92)),ISNUMBER(FIND("fibrot",C92)))</f>
        <v>0</v>
      </c>
      <c r="N92" t="b">
        <f>OR(ISNUMBER(FIND("offspring",C92)),ISNUMBER(FIND("Parental",C92)),ISNUMBER(FIND("parental",C92)),ISNUMBER(FIND("germline",C92)),ISNUMBER(FIND("reproduc",C92)),ISNUMBER(FIND("embryo",C92)))</f>
        <v>0</v>
      </c>
      <c r="O92" t="b">
        <f>OR(ISNUMBER(FIND("metabol",C92)),ISNUMBER(FIND("Metabol",C92)),ISNUMBER(FIND("digest",C92)),ISNUMBER(FIND("mitochon",C92)))</f>
        <v>0</v>
      </c>
      <c r="P92" t="b">
        <f>OR(ISNUMBER(FIND("ecotox",C92)),ISNUMBER(FIND("Ecotox",B92)),ISNUMBER(FIND("ecotox",B92)),ISNUMBER(FIND("Ecotox",C92)))</f>
        <v>0</v>
      </c>
      <c r="Q92" t="b">
        <f>OR(ISNUMBER(FIND("Bioaccum",C92)),ISNUMBER(FIND("bioaccum",C92)),ISNUMBER(FIND("accum",C92)))</f>
        <v>0</v>
      </c>
      <c r="R92" t="b">
        <f>OR(ISNUMBER(FIND("Occupation",C92)),ISNUMBER(FIND("occupation",C92)),ISNUMBER(FIND("worker",C92)),ISNUMBER(FIND("workforce",C92)))</f>
        <v>0</v>
      </c>
      <c r="S92" t="b">
        <f>NOT(OR(F92,G92,H92,I92,J92,K92,L92,M92,N92,O92,P92,Q92,R92))</f>
        <v>0</v>
      </c>
      <c r="U92" t="b">
        <f>OR(Table1[[#This Row],[Inflammation]],Table1[[#This Row],[Immune]])</f>
        <v>1</v>
      </c>
      <c r="V92" t="b">
        <f>IF(OR(Table1[[#This Row],[Rodents]],Table1[[#This Row],[Human]],Table1[[#This Row],[Pig]]),OR(ISNUMBER(FIND("intratrach",C92)),ISNUMBER(FIND("nasal ",C92)),ISNUMBER(FIND("instill",C92))),"NA")</f>
        <v>1</v>
      </c>
      <c r="W92" t="b">
        <f>IF(OR(Table1[[#This Row],[Rodents]],Table1[[#This Row],[Human]],Table1[[#This Row],[Pig]]),OR(ISNUMBER(FIND("dermal",C92)),ISNUMBER(FIND("skin ",C92))),"NA")</f>
        <v>0</v>
      </c>
      <c r="X92" t="b">
        <f>IF(OR(Table1[[#This Row],[Rodents]],Table1[[#This Row],[Human]],Table1[[#This Row],[Pig]]),OR(ISNUMBER(FIND("injected",C92)),ISNUMBER(FIND("periton",C92)),ISNUMBER(FIND("intrascrot",C92))),"NA")</f>
        <v>0</v>
      </c>
      <c r="Y92" t="b">
        <f>IF(OR(Table1[[#This Row],[Rodents]],Table1[[#This Row],[Human]],Table1[[#This Row],[Pig]]),NOT(OR(Table1[[#This Row],[Inhaled/Intratracheal/intranasal]],Table1[[#This Row],[Dermal]],Table1[[#This Row],[Injected]])),"NA")</f>
        <v>0</v>
      </c>
      <c r="AA92" t="b">
        <f>OR(ISNUMBER(FIND("fish ",C92)),ISNUMBER(FIND("Fish ",C92)),ISNUMBER(FIND("aquatic",C92)),ISNUMBER(FIND("daphnids",C92)),ISNUMBER(FIND("Carcinus maenas",C92)),ISNUMBER(FIND("Daphnia",C92)),ISNUMBER(FIND("Ruditapes philippinarum",C92)),ISNUMBER(FIND("daphnia",C92)),ISNUMBER(FIND("marine",C92)),ISNUMBER(FIND("mussel",C92)),ISNUMBER(FIND("algae",C92)),ISNUMBER(FIND("Donax faba",C92)),ISNUMBER(FIND("estuarine",C92)),ISNUMBER(FIND("snail",C92)),ISNUMBER(FIND("Prorocentrum donghaiense",C92)) )</f>
        <v>0</v>
      </c>
      <c r="AB92" t="b">
        <f>OR(ISNUMBER(FIND(" rat ",C92)),ISNUMBER(FIND(" rats ",C92)),ISNUMBER(FIND(" Rats ",C92)),ISNUMBER(FIND(" Rat ",C92)),ISNUMBER(FIND(" rat.",C92)),ISNUMBER(FIND(" rats.",C92)),ISNUMBER(FIND("mouse",C92)),ISNUMBER(FIND("mice",C92)), ISNUMBER(FIND(" Mice",C92)))</f>
        <v>1</v>
      </c>
      <c r="AC92" t="b">
        <f>OR(ISNUMBER(FIND(" cell ",C92)),ISNUMBER(FIND("fibroblast",C92)),ISNUMBER(FIND("macrophage",C92)),ISNUMBER(FIND("epithelial",C92)),ISNUMBER(FIND("endothelial",C92)),ISNUMBER(FIND("neuron",C92)),ISNUMBER(FIND(" cells ",C92)),ISNUMBER(FIND("RBC",C92)),ISNUMBER(FIND("mitochond",C92)),ISNUMBER(FIND("adipocyte",C92)),ISNUMBER(FIND("osteo",C92)),ISNUMBER(FIND("keratin",C92)),ISNUMBER(FIND(" cell's ",C92)),ISNUMBER(FIND("eukary",C92)),ISNUMBER(FIND("sperm",C92)))</f>
        <v>1</v>
      </c>
      <c r="AD92" t="b">
        <f>OR(ISNUMBER(FIND("human",B92)),ISNUMBER(FIND("workers",B92)),ISNUMBER(FIND("workforces",B92)),ISNUMBER(FIND("occupational",B92)),ISNUMBER(FIND("Case report",B92)),ISNUMBER(FIND("Workplaces",B92)),ISNUMBER(FIND("worker",B92)))</f>
        <v>0</v>
      </c>
      <c r="AE92" t="b">
        <f>OR(ISNUMBER(FIND(" plant ",C92)),ISNUMBER(FIND("Plant ",C92)),ISNUMBER(FIND("tomato",C92)),ISNUMBER(FIND("plants",C92)),ISNUMBER(FIND("Plants",C92)),ISNUMBER(FIND("algae",C92)),ISNUMBER(FIND("lettuce",C92)),ISNUMBER(FIND("green gram sprouts ",C92)),ISNUMBER(FIND("Cucurbita pepo",C92)),ISNUMBER(FIND("bean ",C92)),ISNUMBER(FIND("chloroplast",C92)),ISNUMBER(FIND("chlorophyll",C92)),ISNUMBER(FIND("seedling",C92)),ISNUMBER(FIND("canola",C92)),ISNUMBER(FIND("shoot",C92)),ISNUMBER(FIND("photosynthes",C92)),ISNUMBER(FIND(" leaves ",C92)),,ISNUMBER(FIND("agriculture",C92)),ISNUMBER(FIND(" crops ",C92)))</f>
        <v>0</v>
      </c>
      <c r="AF92" t="b">
        <f>OR(ISNUMBER(FIND("bacteria",C92)),ISNUMBER(FIND("Bacteria",C92)),ISNUMBER(FIND("Bacterium",C92)),ISNUMBER(FIND("bacterium",C92)),ISNUMBER(FIND(" coli ",C92)))</f>
        <v>0</v>
      </c>
      <c r="AG92" t="b">
        <f>OR(ISNUMBER(FIND("fungi",C92)),ISNUMBER(FIND("Fungi",C92)),ISNUMBER(FIND("fungus",C92)),ISNUMBER(FIND("Fungus",C92)),ISNUMBER(FIND("mushroom",C92)),ISNUMBER(FIND("Mushroom",C92)),ISNUMBER(FIND(" mold ",C92)))</f>
        <v>0</v>
      </c>
      <c r="AH92" t="b">
        <f>OR(ISNUMBER(FIND("Pig ",C92)),ISNUMBER(FIND("pig ",C92)),ISNUMBER(FIND("Pigs ",C92)),ISNUMBER(FIND("pigs ",C92)))</f>
        <v>0</v>
      </c>
      <c r="AI92" t="b">
        <f>OR(ISNUMBER(FIND(" C. elegans",C92)),ISNUMBER(FIND("Caenorhabditis elegans",C92)),ISNUMBER(FIND("earthworms",C92)),ISNUMBER(FIND(" Ficopomatus enigmaticus",C92)),ISNUMBER(FIND("larva",C92)),ISNUMBER(FIND("Lumbriculus variegatus",C92)),ISNUMBER(FIND("nematode",C92)))</f>
        <v>0</v>
      </c>
      <c r="AJ92" t="b">
        <f>NOT(OR(AA92,AB92,AC92,AD92,AE92,AF92,AG92,AH92,AI92))</f>
        <v>0</v>
      </c>
      <c r="AL92" t="b">
        <f>OR(AA92,AB92,AD92,AE92,AF92,AG92,AH92,AI92)</f>
        <v>1</v>
      </c>
      <c r="AM92" t="b">
        <f>IF(Table1[[#This Row],[In vivo?]],IF(Table1[[#This Row],[Cell]],FALSE,TRUE),FALSE)</f>
        <v>0</v>
      </c>
      <c r="AN92" t="b">
        <f>AND(AC92,AL92)</f>
        <v>1</v>
      </c>
      <c r="AO92" t="b">
        <f>IF(Table1[[#This Row],[Cell]],IF(Table1[[#This Row],[In vivo?]],FALSE,TRUE),FALSE)</f>
        <v>0</v>
      </c>
      <c r="AP92" t="b">
        <f>NOT(OR(Table1[[#This Row],[In vivo?]],Table1[[#This Row],[Only in Cell]]))</f>
        <v>0</v>
      </c>
      <c r="AQ92" t="b">
        <f>IF(OR(Table1[[#This Row],[Rodents]],Table1[[#This Row],[Human]],Table1[[#This Row],[Pig]]),OR(ISNUMBER(FIND("pulmonary",C92)),ISNUMBER(FIND("lung",C92))),"NA")</f>
        <v>1</v>
      </c>
      <c r="AR92" t="b">
        <f>IF(OR(Table1[[#This Row],[Rodents]],Table1[[#This Row],[Human]],Table1[[#This Row],[Pig]]),OR(ISNUMBER(FIND("skin",C92)),ISNUMBER(FIND("dermal",C92))),"NA")</f>
        <v>0</v>
      </c>
      <c r="AS92" t="b">
        <f>IF(OR(Table1[[#This Row],[Rodents]],Table1[[#This Row],[Human]],Table1[[#This Row],[Pig]]),OR(ISNUMBER(FIND("liver",C92)),ISNUMBER(FIND("hepat",C92))),"NA")</f>
        <v>0</v>
      </c>
      <c r="AT92" t="b">
        <f>IF(OR(Table1[[#This Row],[Rodents]],Table1[[#This Row],[Human]],Table1[[#This Row],[Pig]]),OR(ISNUMBER(FIND("kidney",C92)),ISNUMBER(FIND("neph",C92))),"NA")</f>
        <v>0</v>
      </c>
      <c r="AU92" t="b">
        <f>IF(OR(Table1[[#This Row],[Rodents]],Table1[[#This Row],[Human]],Table1[[#This Row],[Pig]]),OR(ISNUMBER(FIND("brain",C92)),ISNUMBER(FIND("neur",C92)),ISNUMBER(FIND("nerv",C92))),"NA")</f>
        <v>0</v>
      </c>
      <c r="AV92" t="b">
        <f>IF(OR(Table1[[#This Row],[Rodents]],Table1[[#This Row],[Human]],Table1[[#This Row],[Pig]]),OR(ISNUMBER(FIND("heart",C92)),ISNUMBER(FIND("cardi",C92))),"NA")</f>
        <v>0</v>
      </c>
      <c r="AW92" t="b">
        <f>IF(OR(Table1[[#This Row],[Rodents]],Table1[[#This Row],[Human]],Table1[[#This Row],[Pig]]),OR(ISNUMBER(FIND("gastro",C92)),ISNUMBER(FIND("intesti",C92)),ISNUMBER(FIND("stomach",C92))),"NA")</f>
        <v>0</v>
      </c>
      <c r="AX92" t="b">
        <f>IF(OR(Table1[[#This Row],[Rodents]],Table1[[#This Row],[Human]],Table1[[#This Row],[Pig]]),NOT(OR(AQ92,AR92,AS92,AT92,AU92,AV92,AW92)),"NA")</f>
        <v>0</v>
      </c>
      <c r="AY92" t="b">
        <f>OR(ISNUMBER(FIND("SWCNT",C92)),ISNUMBER(FIND("SWNT",C92)),ISNUMBER(FIND("single-wall",C92)),ISNUMBER(FIND("single wall",C92)),ISNUMBER(FIND("Single wall",C92)),ISNUMBER(FIND("Single-wall",C92)),ISNUMBER(FIND("SWCNT",B92)),ISNUMBER(FIND("SWNT",B92)),ISNUMBER(FIND("single-wall",B92)),ISNUMBER(FIND("single wall",B92)),ISNUMBER(FIND("Single-wall",B92)),ISNUMBER(FIND("Single wall",B92)))</f>
        <v>0</v>
      </c>
      <c r="AZ92" t="b">
        <f>OR(ISNUMBER(FIND("MWCNT",C92)),ISNUMBER(FIND("MWNT",C92)),ISNUMBER(FIND("multi-wall",C92)),ISNUMBER(FIND("multi wall",C92)),ISNUMBER(FIND("multiwall",C92)),ISNUMBER(FIND("Multi-wall",C92)),ISNUMBER(FIND("Multi wall",C92)),ISNUMBER(FIND("Multiwall",C92)),ISNUMBER(FIND("MWCNT",B92)),ISNUMBER(FIND("MWNT",B92)),ISNUMBER(FIND("multi-wall",B92)),ISNUMBER(FIND("multi wall",B92)),ISNUMBER(FIND("multiwall",B92)),ISNUMBER(FIND("Multi-wall",B92)),ISNUMBER(FIND("Multi wall",B92)),ISNUMBER(FIND("Multiwall",B92)),ISNUMBER(FIND("Double-wall",B92)),ISNUMBER(FIND("Double wall",B92)),ISNUMBER(FIND("Doublewall",B92)),ISNUMBER(FIND("double-wall",B92)),ISNUMBER(FIND("double wall",B92)),ISNUMBER(FIND("doublewall",B92)))</f>
        <v>1</v>
      </c>
      <c r="BA92" t="b">
        <f>AND(Table1[[#This Row],[SWCNT]],Table1[[#This Row],[MWCNT]])</f>
        <v>0</v>
      </c>
      <c r="BB92" t="b">
        <f>IF(Table1[[#This Row],[SWCNT]]=TRUE,FALSE,IF(Table1[[#This Row],[MWCNT]]=TRUE,FALSE,TRUE))</f>
        <v>0</v>
      </c>
      <c r="BC92" s="18"/>
    </row>
    <row r="93" spans="1:55" ht="314.5">
      <c r="A93" t="s">
        <v>183</v>
      </c>
      <c r="B93" s="2" t="s">
        <v>185</v>
      </c>
      <c r="C93" s="16" t="s">
        <v>187</v>
      </c>
      <c r="D93" s="17" t="s">
        <v>181</v>
      </c>
      <c r="E93" s="2">
        <v>2022</v>
      </c>
      <c r="F93" t="b">
        <f>OR(ISNUMBER(FIND("cytotoxic",C93)),ISNUMBER(FIND("Cytotoxic",C93)),ISNUMBER(FIND("cellular toxicity",C93)),ISNUMBER(FIND("cell death",C93)),ISNUMBER(FIND("viable",C93)),ISNUMBER(FIND("phytotoxic",C93)),ISNUMBER(FIND("acute toxicity",C93)),ISNUMBER(FIND("MTT",C93)),ISNUMBER(FIND("survival",C93)),ISNUMBER(FIND("prolifer",C93)),ISNUMBER(FIND("apoptosis",C93)),ISNUMBER(FIND("neurotoxic",C93)),ISNUMBER(FIND("  lysis ",C93)),ISNUMBER(FIND("necrosis",C93)),ISNUMBER(FIND("cellular death",C93))*3,ISNUMBER(FIND("LDH",C93)),ISNUMBER(FIND("Acute toxicity",C93)))</f>
        <v>0</v>
      </c>
      <c r="G93" t="b">
        <f>OR(ISNUMBER(FIND("genotoxic",C93)),ISNUMBER(FIND("genotoxicity",C93)),ISNUMBER(FIND("DNA damage",C93)),ISNUMBER(FIND("DNA",C93)),ISNUMBER(FIND("RNA",C93)),ISNUMBER(FIND("mesothelioma",C93)),ISNUMBER(FIND("carcino",C93)),ISNUMBER(FIND("mutagen",C93)),ISNUMBER(FIND("genetic",C93)))</f>
        <v>1</v>
      </c>
      <c r="H93" t="b">
        <f>OR(ISNUMBER(FIND("inflammatory",C93)),ISNUMBER(FIND("inflamm",C93)))</f>
        <v>1</v>
      </c>
      <c r="I93" t="b">
        <f>OR(ISNUMBER(FIND("immune",C93)),ISNUMBER(FIND("immunological",C93)),ISNUMBER(FIND("interleuk",C93)),ISNUMBER(FIND("platelet activation",C93)),ISNUMBER(FIND("monocyte",C93)),ISNUMBER(FIND("leukocyte",C93)),ISNUMBER(FIND("cytokine",C93)),ISNUMBER(FIND("CD4",C93)),ISNUMBER(FIND("CD8",C93)),ISNUMBER(FIND("T-cell",C93)))</f>
        <v>0</v>
      </c>
      <c r="J93" t="b">
        <f>OR(ISNUMBER(FIND("reactive oxygen",C93)),ISNUMBER(FIND("ROS",C93)),ISNUMBER(FIND("free radical",C93)),ISNUMBER(FIND("oxidative stress",C93)),ISNUMBER(FIND("peroxid",C93)),ISNUMBER(FIND("oxidative",C93)),ISNUMBER(FIND("antioxid",C93)))</f>
        <v>0</v>
      </c>
      <c r="K93" t="b">
        <f>OR(ISNUMBER(FIND("autophag",C93)))</f>
        <v>0</v>
      </c>
      <c r="L93" t="b">
        <f>OR(ISNUMBER(FIND("morpholog",C93)))</f>
        <v>0</v>
      </c>
      <c r="M93" t="b">
        <f>OR(ISNUMBER(FIND("fibrosis",C93)),ISNUMBER(FIND("Fibrosis",C93)),ISNUMBER(FIND("fibrot",C93)))</f>
        <v>1</v>
      </c>
      <c r="N93" t="b">
        <f>OR(ISNUMBER(FIND("offspring",C93)),ISNUMBER(FIND("Parental",C93)),ISNUMBER(FIND("parental",C93)),ISNUMBER(FIND("germline",C93)),ISNUMBER(FIND("reproduc",C93)),ISNUMBER(FIND("embryo",C93)))</f>
        <v>0</v>
      </c>
      <c r="O93" t="b">
        <f>OR(ISNUMBER(FIND("metabol",C93)),ISNUMBER(FIND("Metabol",C93)),ISNUMBER(FIND("digest",C93)),ISNUMBER(FIND("mitochon",C93)))</f>
        <v>0</v>
      </c>
      <c r="P93" t="b">
        <f>OR(ISNUMBER(FIND("ecotox",C93)),ISNUMBER(FIND("Ecotox",B93)),ISNUMBER(FIND("ecotox",B93)),ISNUMBER(FIND("Ecotox",C93)))</f>
        <v>0</v>
      </c>
      <c r="Q93" t="b">
        <f>OR(ISNUMBER(FIND("Bioaccum",C93)),ISNUMBER(FIND("bioaccum",C93)),ISNUMBER(FIND("accum",C93)))</f>
        <v>0</v>
      </c>
      <c r="R93" t="b">
        <f>OR(ISNUMBER(FIND("Occupation",C93)),ISNUMBER(FIND("occupation",C93)),ISNUMBER(FIND("worker",C93)),ISNUMBER(FIND("workforce",C93)))</f>
        <v>0</v>
      </c>
      <c r="S93" t="b">
        <f>NOT(OR(F93,G93,H93,I93,J93,K93,L93,M93,N93,O93,P93,Q93,R93))</f>
        <v>0</v>
      </c>
      <c r="U93" t="b">
        <f>OR(Table1[[#This Row],[Inflammation]],Table1[[#This Row],[Immune]])</f>
        <v>1</v>
      </c>
      <c r="V93" t="b">
        <f>IF(OR(Table1[[#This Row],[Rodents]],Table1[[#This Row],[Human]],Table1[[#This Row],[Pig]]),OR(ISNUMBER(FIND("intratrach",C93)),ISNUMBER(FIND("nasal ",C93)),ISNUMBER(FIND("instill",C93))),"NA")</f>
        <v>1</v>
      </c>
      <c r="W93" t="b">
        <f>IF(OR(Table1[[#This Row],[Rodents]],Table1[[#This Row],[Human]],Table1[[#This Row],[Pig]]),OR(ISNUMBER(FIND("dermal",C93)),ISNUMBER(FIND("skin ",C93))),"NA")</f>
        <v>0</v>
      </c>
      <c r="X93" t="b">
        <f>IF(OR(Table1[[#This Row],[Rodents]],Table1[[#This Row],[Human]],Table1[[#This Row],[Pig]]),OR(ISNUMBER(FIND("injected",C93)),ISNUMBER(FIND("periton",C93)),ISNUMBER(FIND("intrascrot",C93))),"NA")</f>
        <v>0</v>
      </c>
      <c r="Y93" t="b">
        <f>IF(OR(Table1[[#This Row],[Rodents]],Table1[[#This Row],[Human]],Table1[[#This Row],[Pig]]),NOT(OR(Table1[[#This Row],[Inhaled/Intratracheal/intranasal]],Table1[[#This Row],[Dermal]],Table1[[#This Row],[Injected]])),"NA")</f>
        <v>0</v>
      </c>
      <c r="AA93" t="b">
        <f>OR(ISNUMBER(FIND("fish ",C93)),ISNUMBER(FIND("Fish ",C93)),ISNUMBER(FIND("aquatic",C93)),ISNUMBER(FIND("daphnids",C93)),ISNUMBER(FIND("Carcinus maenas",C93)),ISNUMBER(FIND("Daphnia",C93)),ISNUMBER(FIND("Ruditapes philippinarum",C93)),ISNUMBER(FIND("daphnia",C93)),ISNUMBER(FIND("marine",C93)),ISNUMBER(FIND("mussel",C93)),ISNUMBER(FIND("algae",C93)),ISNUMBER(FIND("Donax faba",C93)),ISNUMBER(FIND("estuarine",C93)),ISNUMBER(FIND("snail",C93)),ISNUMBER(FIND("Prorocentrum donghaiense",C93)) )</f>
        <v>0</v>
      </c>
      <c r="AB93" t="b">
        <f>OR(ISNUMBER(FIND(" rat ",C93)),ISNUMBER(FIND(" rats ",C93)),ISNUMBER(FIND(" Rats ",C93)),ISNUMBER(FIND(" Rat ",C93)),ISNUMBER(FIND(" rat.",C93)),ISNUMBER(FIND(" rats.",C93)),ISNUMBER(FIND("mouse",C93)),ISNUMBER(FIND("mice",C93)), ISNUMBER(FIND(" Mice",C93)))</f>
        <v>1</v>
      </c>
      <c r="AC93" t="b">
        <f>OR(ISNUMBER(FIND(" cell ",C93)),ISNUMBER(FIND("fibroblast",C93)),ISNUMBER(FIND("macrophage",C93)),ISNUMBER(FIND("epithelial",C93)),ISNUMBER(FIND("endothelial",C93)),ISNUMBER(FIND("neuron",C93)),ISNUMBER(FIND(" cells ",C93)),ISNUMBER(FIND("RBC",C93)),ISNUMBER(FIND("mitochond",C93)),ISNUMBER(FIND("adipocyte",C93)),ISNUMBER(FIND("osteo",C93)),ISNUMBER(FIND("keratin",C93)),ISNUMBER(FIND(" cell's ",C93)),ISNUMBER(FIND("eukary",C93)),ISNUMBER(FIND("sperm",C93)))</f>
        <v>0</v>
      </c>
      <c r="AD93" t="b">
        <f>OR(ISNUMBER(FIND("human",B93)),ISNUMBER(FIND("workers",B93)),ISNUMBER(FIND("workforces",B93)),ISNUMBER(FIND("occupational",B93)),ISNUMBER(FIND("Case report",B93)),ISNUMBER(FIND("Workplaces",B93)),ISNUMBER(FIND("worker",B93)))</f>
        <v>0</v>
      </c>
      <c r="AE93" t="b">
        <f>OR(ISNUMBER(FIND(" plant ",C93)),ISNUMBER(FIND("Plant ",C93)),ISNUMBER(FIND("tomato",C93)),ISNUMBER(FIND("plants",C93)),ISNUMBER(FIND("Plants",C93)),ISNUMBER(FIND("algae",C93)),ISNUMBER(FIND("lettuce",C93)),ISNUMBER(FIND("green gram sprouts ",C93)),ISNUMBER(FIND("Cucurbita pepo",C93)),ISNUMBER(FIND("bean ",C93)),ISNUMBER(FIND("chloroplast",C93)),ISNUMBER(FIND("chlorophyll",C93)),ISNUMBER(FIND("seedling",C93)),ISNUMBER(FIND("canola",C93)),ISNUMBER(FIND("shoot",C93)),ISNUMBER(FIND("photosynthes",C93)),ISNUMBER(FIND(" leaves ",C93)),,ISNUMBER(FIND("agriculture",C93)),ISNUMBER(FIND(" crops ",C93)))</f>
        <v>0</v>
      </c>
      <c r="AF93" t="b">
        <f>OR(ISNUMBER(FIND("bacteria",C93)),ISNUMBER(FIND("Bacteria",C93)),ISNUMBER(FIND("Bacterium",C93)),ISNUMBER(FIND("bacterium",C93)),ISNUMBER(FIND(" coli ",C93)))</f>
        <v>0</v>
      </c>
      <c r="AG93" t="b">
        <f>OR(ISNUMBER(FIND("fungi",C93)),ISNUMBER(FIND("Fungi",C93)),ISNUMBER(FIND("fungus",C93)),ISNUMBER(FIND("Fungus",C93)),ISNUMBER(FIND("mushroom",C93)),ISNUMBER(FIND("Mushroom",C93)),ISNUMBER(FIND(" mold ",C93)))</f>
        <v>0</v>
      </c>
      <c r="AH93" t="b">
        <f>OR(ISNUMBER(FIND("Pig ",C93)),ISNUMBER(FIND("pig ",C93)),ISNUMBER(FIND("Pigs ",C93)),ISNUMBER(FIND("pigs ",C93)))</f>
        <v>0</v>
      </c>
      <c r="AI93" t="b">
        <f>OR(ISNUMBER(FIND(" C. elegans",C93)),ISNUMBER(FIND("Caenorhabditis elegans",C93)),ISNUMBER(FIND("earthworms",C93)),ISNUMBER(FIND(" Ficopomatus enigmaticus",C93)),ISNUMBER(FIND("larva",C93)),ISNUMBER(FIND("Lumbriculus variegatus",C93)),ISNUMBER(FIND("nematode",C93)))</f>
        <v>0</v>
      </c>
      <c r="AJ93" t="b">
        <f>NOT(OR(AA93,AB93,AC93,AD93,AE93,AF93,AG93,AH93,AI93))</f>
        <v>0</v>
      </c>
      <c r="AL93" t="b">
        <f>OR(AA93,AB93,AD93,AE93,AF93,AG93,AH93,AI93)</f>
        <v>1</v>
      </c>
      <c r="AM93" t="b">
        <f>IF(Table1[[#This Row],[In vivo?]],IF(Table1[[#This Row],[Cell]],FALSE,TRUE),FALSE)</f>
        <v>1</v>
      </c>
      <c r="AN93" t="b">
        <f>AND(AC93,AL93)</f>
        <v>0</v>
      </c>
      <c r="AO93" t="b">
        <f>IF(Table1[[#This Row],[Cell]],IF(Table1[[#This Row],[In vivo?]],FALSE,TRUE),FALSE)</f>
        <v>0</v>
      </c>
      <c r="AP93" t="b">
        <f>NOT(OR(Table1[[#This Row],[In vivo?]],Table1[[#This Row],[Only in Cell]]))</f>
        <v>0</v>
      </c>
      <c r="AQ93" t="b">
        <f>IF(OR(Table1[[#This Row],[Rodents]],Table1[[#This Row],[Human]],Table1[[#This Row],[Pig]]),OR(ISNUMBER(FIND("pulmonary",C93)),ISNUMBER(FIND("lung",C93))),"NA")</f>
        <v>1</v>
      </c>
      <c r="AR93" t="b">
        <f>IF(OR(Table1[[#This Row],[Rodents]],Table1[[#This Row],[Human]],Table1[[#This Row],[Pig]]),OR(ISNUMBER(FIND("skin",C93)),ISNUMBER(FIND("dermal",C93))),"NA")</f>
        <v>0</v>
      </c>
      <c r="AS93" t="b">
        <f>IF(OR(Table1[[#This Row],[Rodents]],Table1[[#This Row],[Human]],Table1[[#This Row],[Pig]]),OR(ISNUMBER(FIND("liver",C93)),ISNUMBER(FIND("hepat",C93))),"NA")</f>
        <v>0</v>
      </c>
      <c r="AT93" t="b">
        <f>IF(OR(Table1[[#This Row],[Rodents]],Table1[[#This Row],[Human]],Table1[[#This Row],[Pig]]),OR(ISNUMBER(FIND("kidney",C93)),ISNUMBER(FIND("neph",C93))),"NA")</f>
        <v>0</v>
      </c>
      <c r="AU93" t="b">
        <f>IF(OR(Table1[[#This Row],[Rodents]],Table1[[#This Row],[Human]],Table1[[#This Row],[Pig]]),OR(ISNUMBER(FIND("brain",C93)),ISNUMBER(FIND("neur",C93)),ISNUMBER(FIND("nerv",C93))),"NA")</f>
        <v>0</v>
      </c>
      <c r="AV93" t="b">
        <f>IF(OR(Table1[[#This Row],[Rodents]],Table1[[#This Row],[Human]],Table1[[#This Row],[Pig]]),OR(ISNUMBER(FIND("heart",C93)),ISNUMBER(FIND("cardi",C93))),"NA")</f>
        <v>0</v>
      </c>
      <c r="AW93" t="b">
        <f>IF(OR(Table1[[#This Row],[Rodents]],Table1[[#This Row],[Human]],Table1[[#This Row],[Pig]]),OR(ISNUMBER(FIND("gastro",C93)),ISNUMBER(FIND("intesti",C93)),ISNUMBER(FIND("stomach",C93))),"NA")</f>
        <v>0</v>
      </c>
      <c r="AX93" t="b">
        <f>IF(OR(Table1[[#This Row],[Rodents]],Table1[[#This Row],[Human]],Table1[[#This Row],[Pig]]),NOT(OR(AQ93,AR93,AS93,AT93,AU93,AV93,AW93)),"NA")</f>
        <v>0</v>
      </c>
      <c r="AY93" t="b">
        <f>OR(ISNUMBER(FIND("SWCNT",C93)),ISNUMBER(FIND("SWNT",C93)),ISNUMBER(FIND("single-wall",C93)),ISNUMBER(FIND("single wall",C93)),ISNUMBER(FIND("Single wall",C93)),ISNUMBER(FIND("Single-wall",C93)),ISNUMBER(FIND("SWCNT",B93)),ISNUMBER(FIND("SWNT",B93)),ISNUMBER(FIND("single-wall",B93)),ISNUMBER(FIND("single wall",B93)),ISNUMBER(FIND("Single-wall",B93)),ISNUMBER(FIND("Single wall",B93)))</f>
        <v>0</v>
      </c>
      <c r="AZ93" t="b">
        <f>OR(ISNUMBER(FIND("MWCNT",C93)),ISNUMBER(FIND("MWNT",C93)),ISNUMBER(FIND("multi-wall",C93)),ISNUMBER(FIND("multi wall",C93)),ISNUMBER(FIND("multiwall",C93)),ISNUMBER(FIND("Multi-wall",C93)),ISNUMBER(FIND("Multi wall",C93)),ISNUMBER(FIND("Multiwall",C93)),ISNUMBER(FIND("MWCNT",B93)),ISNUMBER(FIND("MWNT",B93)),ISNUMBER(FIND("multi-wall",B93)),ISNUMBER(FIND("multi wall",B93)),ISNUMBER(FIND("multiwall",B93)),ISNUMBER(FIND("Multi-wall",B93)),ISNUMBER(FIND("Multi wall",B93)),ISNUMBER(FIND("Multiwall",B93)),ISNUMBER(FIND("Double-wall",B93)),ISNUMBER(FIND("Double wall",B93)),ISNUMBER(FIND("Doublewall",B93)),ISNUMBER(FIND("double-wall",B93)),ISNUMBER(FIND("double wall",B93)),ISNUMBER(FIND("doublewall",B93)))</f>
        <v>1</v>
      </c>
      <c r="BA93" t="b">
        <f>AND(Table1[[#This Row],[SWCNT]],Table1[[#This Row],[MWCNT]])</f>
        <v>0</v>
      </c>
      <c r="BB93" t="b">
        <f>IF(Table1[[#This Row],[SWCNT]]=TRUE,FALSE,IF(Table1[[#This Row],[MWCNT]]=TRUE,FALSE,TRUE))</f>
        <v>0</v>
      </c>
      <c r="BC93" s="18"/>
    </row>
    <row r="94" spans="1:55" ht="333">
      <c r="A94" t="s">
        <v>188</v>
      </c>
      <c r="B94" s="2" t="s">
        <v>189</v>
      </c>
      <c r="C94" s="16" t="s">
        <v>190</v>
      </c>
      <c r="D94" s="17" t="s">
        <v>181</v>
      </c>
      <c r="E94" s="2">
        <v>2022</v>
      </c>
      <c r="F94" t="b">
        <f>OR(ISNUMBER(FIND("cytotoxic",C94)),ISNUMBER(FIND("Cytotoxic",C94)),ISNUMBER(FIND("cellular toxicity",C94)),ISNUMBER(FIND("cell death",C94)),ISNUMBER(FIND("viable",C94)),ISNUMBER(FIND("phytotoxic",C94)),ISNUMBER(FIND("acute toxicity",C94)),ISNUMBER(FIND("MTT",C94)),ISNUMBER(FIND("survival",C94)),ISNUMBER(FIND("prolifer",C94)),ISNUMBER(FIND("apoptosis",C94)),ISNUMBER(FIND("neurotoxic",C94)),ISNUMBER(FIND("  lysis ",C94)),ISNUMBER(FIND("necrosis",C94)),ISNUMBER(FIND("cellular death",C94))*3,ISNUMBER(FIND("LDH",C94)),ISNUMBER(FIND("Acute toxicity",C94)))</f>
        <v>0</v>
      </c>
      <c r="G94" t="b">
        <f>OR(ISNUMBER(FIND("genotoxic",C94)),ISNUMBER(FIND("genotoxicity",C94)),ISNUMBER(FIND("DNA damage",C94)),ISNUMBER(FIND("DNA",C94)),ISNUMBER(FIND("RNA",C94)),ISNUMBER(FIND("mesothelioma",C94)),ISNUMBER(FIND("carcino",C94)),ISNUMBER(FIND("mutagen",C94)),ISNUMBER(FIND("genetic",C94)))</f>
        <v>1</v>
      </c>
      <c r="H94" t="b">
        <f>OR(ISNUMBER(FIND("inflammatory",C94)),ISNUMBER(FIND("inflamm",C94)))</f>
        <v>1</v>
      </c>
      <c r="I94" t="b">
        <f>OR(ISNUMBER(FIND("immune",C94)),ISNUMBER(FIND("immunological",C94)),ISNUMBER(FIND("interleuk",C94)),ISNUMBER(FIND("platelet activation",C94)),ISNUMBER(FIND("monocyte",C94)),ISNUMBER(FIND("leukocyte",C94)),ISNUMBER(FIND("cytokine",C94)),ISNUMBER(FIND("CD4",C94)),ISNUMBER(FIND("CD8",C94)),ISNUMBER(FIND("T-cell",C94)))</f>
        <v>1</v>
      </c>
      <c r="J94" t="b">
        <f>OR(ISNUMBER(FIND("reactive oxygen",C94)),ISNUMBER(FIND("ROS",C94)),ISNUMBER(FIND("free radical",C94)),ISNUMBER(FIND("oxidative stress",C94)),ISNUMBER(FIND("peroxid",C94)),ISNUMBER(FIND("oxidative",C94)),ISNUMBER(FIND("antioxid",C94)))</f>
        <v>0</v>
      </c>
      <c r="K94" t="b">
        <f>OR(ISNUMBER(FIND("autophag",C94)))</f>
        <v>0</v>
      </c>
      <c r="L94" t="b">
        <f>OR(ISNUMBER(FIND("morpholog",C94)))</f>
        <v>0</v>
      </c>
      <c r="M94" t="b">
        <f>OR(ISNUMBER(FIND("fibrosis",C94)),ISNUMBER(FIND("Fibrosis",C94)),ISNUMBER(FIND("fibrot",C94)))</f>
        <v>1</v>
      </c>
      <c r="N94" t="b">
        <f>OR(ISNUMBER(FIND("offspring",C94)),ISNUMBER(FIND("Parental",C94)),ISNUMBER(FIND("parental",C94)),ISNUMBER(FIND("germline",C94)),ISNUMBER(FIND("reproduc",C94)),ISNUMBER(FIND("embryo",C94)))</f>
        <v>0</v>
      </c>
      <c r="O94" t="b">
        <f>OR(ISNUMBER(FIND("metabol",C94)),ISNUMBER(FIND("Metabol",C94)),ISNUMBER(FIND("digest",C94)),ISNUMBER(FIND("mitochon",C94)))</f>
        <v>0</v>
      </c>
      <c r="P94" t="b">
        <f>OR(ISNUMBER(FIND("ecotox",C94)),ISNUMBER(FIND("Ecotox",B94)),ISNUMBER(FIND("ecotox",B94)),ISNUMBER(FIND("Ecotox",C94)))</f>
        <v>0</v>
      </c>
      <c r="Q94" t="b">
        <f>OR(ISNUMBER(FIND("Bioaccum",C94)),ISNUMBER(FIND("bioaccum",C94)),ISNUMBER(FIND("accum",C94)))</f>
        <v>0</v>
      </c>
      <c r="R94" t="b">
        <f>OR(ISNUMBER(FIND("Occupation",C94)),ISNUMBER(FIND("occupation",C94)),ISNUMBER(FIND("worker",C94)),ISNUMBER(FIND("workforce",C94)))</f>
        <v>0</v>
      </c>
      <c r="S94" t="b">
        <f>NOT(OR(F94,G94,H94,I94,J94,K94,L94,M94,N94,O94,P94,Q94,R94))</f>
        <v>0</v>
      </c>
      <c r="U94" t="b">
        <f>OR(Table1[[#This Row],[Inflammation]],Table1[[#This Row],[Immune]])</f>
        <v>1</v>
      </c>
      <c r="V94" t="b">
        <f>IF(OR(Table1[[#This Row],[Rodents]],Table1[[#This Row],[Human]],Table1[[#This Row],[Pig]]),OR(ISNUMBER(FIND("intratrach",C94)),ISNUMBER(FIND("nasal ",C94)),ISNUMBER(FIND("instill",C94))),"NA")</f>
        <v>1</v>
      </c>
      <c r="W94" t="b">
        <f>IF(OR(Table1[[#This Row],[Rodents]],Table1[[#This Row],[Human]],Table1[[#This Row],[Pig]]),OR(ISNUMBER(FIND("dermal",C94)),ISNUMBER(FIND("skin ",C94))),"NA")</f>
        <v>0</v>
      </c>
      <c r="X94" t="b">
        <f>IF(OR(Table1[[#This Row],[Rodents]],Table1[[#This Row],[Human]],Table1[[#This Row],[Pig]]),OR(ISNUMBER(FIND("injected",C94)),ISNUMBER(FIND("periton",C94)),ISNUMBER(FIND("intrascrot",C94))),"NA")</f>
        <v>0</v>
      </c>
      <c r="Y94" t="b">
        <f>IF(OR(Table1[[#This Row],[Rodents]],Table1[[#This Row],[Human]],Table1[[#This Row],[Pig]]),NOT(OR(Table1[[#This Row],[Inhaled/Intratracheal/intranasal]],Table1[[#This Row],[Dermal]],Table1[[#This Row],[Injected]])),"NA")</f>
        <v>0</v>
      </c>
      <c r="AA94" t="b">
        <f>OR(ISNUMBER(FIND("fish ",C94)),ISNUMBER(FIND("Fish ",C94)),ISNUMBER(FIND("aquatic",C94)),ISNUMBER(FIND("daphnids",C94)),ISNUMBER(FIND("Carcinus maenas",C94)),ISNUMBER(FIND("Daphnia",C94)),ISNUMBER(FIND("Ruditapes philippinarum",C94)),ISNUMBER(FIND("daphnia",C94)),ISNUMBER(FIND("marine",C94)),ISNUMBER(FIND("mussel",C94)),ISNUMBER(FIND("algae",C94)),ISNUMBER(FIND("Donax faba",C94)),ISNUMBER(FIND("estuarine",C94)),ISNUMBER(FIND("snail",C94)),ISNUMBER(FIND("Prorocentrum donghaiense",C94)) )</f>
        <v>0</v>
      </c>
      <c r="AB94" t="b">
        <f>OR(ISNUMBER(FIND(" rat ",C94)),ISNUMBER(FIND(" rats ",C94)),ISNUMBER(FIND(" Rats ",C94)),ISNUMBER(FIND(" Rat ",C94)),ISNUMBER(FIND(" rat.",C94)),ISNUMBER(FIND(" rats.",C94)),ISNUMBER(FIND("mouse",C94)),ISNUMBER(FIND("mice",C94)), ISNUMBER(FIND(" Mice",C94)))</f>
        <v>1</v>
      </c>
      <c r="AC94" t="b">
        <f>OR(ISNUMBER(FIND(" cell ",C94)),ISNUMBER(FIND("fibroblast",C94)),ISNUMBER(FIND("macrophage",C94)),ISNUMBER(FIND("epithelial",C94)),ISNUMBER(FIND("endothelial",C94)),ISNUMBER(FIND("neuron",C94)),ISNUMBER(FIND(" cells ",C94)),ISNUMBER(FIND("RBC",C94)),ISNUMBER(FIND("mitochond",C94)),ISNUMBER(FIND("adipocyte",C94)),ISNUMBER(FIND("osteo",C94)),ISNUMBER(FIND("keratin",C94)),ISNUMBER(FIND(" cell's ",C94)),ISNUMBER(FIND("eukary",C94)),ISNUMBER(FIND("sperm",C94)))</f>
        <v>1</v>
      </c>
      <c r="AD94" t="b">
        <f>OR(ISNUMBER(FIND("human",B94)),ISNUMBER(FIND("workers",B94)),ISNUMBER(FIND("workforces",B94)),ISNUMBER(FIND("occupational",B94)),ISNUMBER(FIND("Case report",B94)),ISNUMBER(FIND("Workplaces",B94)),ISNUMBER(FIND("worker",B94)))</f>
        <v>0</v>
      </c>
      <c r="AE94" t="b">
        <f>OR(ISNUMBER(FIND(" plant ",C94)),ISNUMBER(FIND("Plant ",C94)),ISNUMBER(FIND("tomato",C94)),ISNUMBER(FIND("plants",C94)),ISNUMBER(FIND("Plants",C94)),ISNUMBER(FIND("algae",C94)),ISNUMBER(FIND("lettuce",C94)),ISNUMBER(FIND("green gram sprouts ",C94)),ISNUMBER(FIND("Cucurbita pepo",C94)),ISNUMBER(FIND("bean ",C94)),ISNUMBER(FIND("chloroplast",C94)),ISNUMBER(FIND("chlorophyll",C94)),ISNUMBER(FIND("seedling",C94)),ISNUMBER(FIND("canola",C94)),ISNUMBER(FIND("shoot",C94)),ISNUMBER(FIND("photosynthes",C94)),ISNUMBER(FIND(" leaves ",C94)),,ISNUMBER(FIND("agriculture",C94)),ISNUMBER(FIND(" crops ",C94)))</f>
        <v>0</v>
      </c>
      <c r="AF94" t="b">
        <f>OR(ISNUMBER(FIND("bacteria",C94)),ISNUMBER(FIND("Bacteria",C94)),ISNUMBER(FIND("Bacterium",C94)),ISNUMBER(FIND("bacterium",C94)),ISNUMBER(FIND(" coli ",C94)))</f>
        <v>0</v>
      </c>
      <c r="AG94" t="b">
        <f>OR(ISNUMBER(FIND("fungi",C94)),ISNUMBER(FIND("Fungi",C94)),ISNUMBER(FIND("fungus",C94)),ISNUMBER(FIND("Fungus",C94)),ISNUMBER(FIND("mushroom",C94)),ISNUMBER(FIND("Mushroom",C94)),ISNUMBER(FIND(" mold ",C94)))</f>
        <v>0</v>
      </c>
      <c r="AH94" t="b">
        <f>OR(ISNUMBER(FIND("Pig ",C94)),ISNUMBER(FIND("pig ",C94)),ISNUMBER(FIND("Pigs ",C94)),ISNUMBER(FIND("pigs ",C94)))</f>
        <v>0</v>
      </c>
      <c r="AI94" t="b">
        <f>OR(ISNUMBER(FIND(" C. elegans",C94)),ISNUMBER(FIND("Caenorhabditis elegans",C94)),ISNUMBER(FIND("earthworms",C94)),ISNUMBER(FIND(" Ficopomatus enigmaticus",C94)),ISNUMBER(FIND("larva",C94)),ISNUMBER(FIND("Lumbriculus variegatus",C94)),ISNUMBER(FIND("nematode",C94)))</f>
        <v>0</v>
      </c>
      <c r="AJ94" t="b">
        <f>NOT(OR(AA94,AB94,AC94,AD94,AE94,AF94,AG94,AH94,AI94))</f>
        <v>0</v>
      </c>
      <c r="AL94" t="b">
        <f>OR(AA94,AB94,AD94,AE94,AF94,AG94,AH94,AI94)</f>
        <v>1</v>
      </c>
      <c r="AM94" t="b">
        <f>IF(Table1[[#This Row],[In vivo?]],IF(Table1[[#This Row],[Cell]],FALSE,TRUE),FALSE)</f>
        <v>0</v>
      </c>
      <c r="AN94" t="b">
        <f>AND(AC94,AL94)</f>
        <v>1</v>
      </c>
      <c r="AO94" t="b">
        <f>IF(Table1[[#This Row],[Cell]],IF(Table1[[#This Row],[In vivo?]],FALSE,TRUE),FALSE)</f>
        <v>0</v>
      </c>
      <c r="AP94" t="b">
        <f>NOT(OR(Table1[[#This Row],[In vivo?]],Table1[[#This Row],[Only in Cell]]))</f>
        <v>0</v>
      </c>
      <c r="AQ94" t="b">
        <f>IF(OR(Table1[[#This Row],[Rodents]],Table1[[#This Row],[Human]],Table1[[#This Row],[Pig]]),OR(ISNUMBER(FIND("pulmonary",C94)),ISNUMBER(FIND("lung",C94))),"NA")</f>
        <v>1</v>
      </c>
      <c r="AR94" t="b">
        <f>IF(OR(Table1[[#This Row],[Rodents]],Table1[[#This Row],[Human]],Table1[[#This Row],[Pig]]),OR(ISNUMBER(FIND("skin",C94)),ISNUMBER(FIND("dermal",C94))),"NA")</f>
        <v>0</v>
      </c>
      <c r="AS94" t="b">
        <f>IF(OR(Table1[[#This Row],[Rodents]],Table1[[#This Row],[Human]],Table1[[#This Row],[Pig]]),OR(ISNUMBER(FIND("liver",C94)),ISNUMBER(FIND("hepat",C94))),"NA")</f>
        <v>0</v>
      </c>
      <c r="AT94" t="b">
        <f>IF(OR(Table1[[#This Row],[Rodents]],Table1[[#This Row],[Human]],Table1[[#This Row],[Pig]]),OR(ISNUMBER(FIND("kidney",C94)),ISNUMBER(FIND("neph",C94))),"NA")</f>
        <v>0</v>
      </c>
      <c r="AU94" t="b">
        <f>IF(OR(Table1[[#This Row],[Rodents]],Table1[[#This Row],[Human]],Table1[[#This Row],[Pig]]),OR(ISNUMBER(FIND("brain",C94)),ISNUMBER(FIND("neur",C94)),ISNUMBER(FIND("nerv",C94))),"NA")</f>
        <v>0</v>
      </c>
      <c r="AV94" t="b">
        <f>IF(OR(Table1[[#This Row],[Rodents]],Table1[[#This Row],[Human]],Table1[[#This Row],[Pig]]),OR(ISNUMBER(FIND("heart",C94)),ISNUMBER(FIND("cardi",C94))),"NA")</f>
        <v>0</v>
      </c>
      <c r="AW94" t="b">
        <f>IF(OR(Table1[[#This Row],[Rodents]],Table1[[#This Row],[Human]],Table1[[#This Row],[Pig]]),OR(ISNUMBER(FIND("gastro",C94)),ISNUMBER(FIND("intesti",C94)),ISNUMBER(FIND("stomach",C94))),"NA")</f>
        <v>0</v>
      </c>
      <c r="AX94" t="b">
        <f>IF(OR(Table1[[#This Row],[Rodents]],Table1[[#This Row],[Human]],Table1[[#This Row],[Pig]]),NOT(OR(AQ94,AR94,AS94,AT94,AU94,AV94,AW94)),"NA")</f>
        <v>0</v>
      </c>
      <c r="AY94" t="b">
        <f>OR(ISNUMBER(FIND("SWCNT",C94)),ISNUMBER(FIND("SWNT",C94)),ISNUMBER(FIND("single-wall",C94)),ISNUMBER(FIND("single wall",C94)),ISNUMBER(FIND("Single wall",C94)),ISNUMBER(FIND("Single-wall",C94)),ISNUMBER(FIND("SWCNT",B94)),ISNUMBER(FIND("SWNT",B94)),ISNUMBER(FIND("single-wall",B94)),ISNUMBER(FIND("single wall",B94)),ISNUMBER(FIND("Single-wall",B94)),ISNUMBER(FIND("Single wall",B94)))</f>
        <v>0</v>
      </c>
      <c r="AZ94" t="b">
        <f>OR(ISNUMBER(FIND("MWCNT",C94)),ISNUMBER(FIND("MWNT",C94)),ISNUMBER(FIND("multi-wall",C94)),ISNUMBER(FIND("multi wall",C94)),ISNUMBER(FIND("multiwall",C94)),ISNUMBER(FIND("Multi-wall",C94)),ISNUMBER(FIND("Multi wall",C94)),ISNUMBER(FIND("Multiwall",C94)),ISNUMBER(FIND("MWCNT",B94)),ISNUMBER(FIND("MWNT",B94)),ISNUMBER(FIND("multi-wall",B94)),ISNUMBER(FIND("multi wall",B94)),ISNUMBER(FIND("multiwall",B94)),ISNUMBER(FIND("Multi-wall",B94)),ISNUMBER(FIND("Multi wall",B94)),ISNUMBER(FIND("Multiwall",B94)),ISNUMBER(FIND("Double-wall",B94)),ISNUMBER(FIND("Double wall",B94)),ISNUMBER(FIND("Doublewall",B94)),ISNUMBER(FIND("double-wall",B94)),ISNUMBER(FIND("double wall",B94)),ISNUMBER(FIND("doublewall",B94)))</f>
        <v>1</v>
      </c>
      <c r="BA94" t="b">
        <f>AND(Table1[[#This Row],[SWCNT]],Table1[[#This Row],[MWCNT]])</f>
        <v>0</v>
      </c>
      <c r="BB94" t="b">
        <f>IF(Table1[[#This Row],[SWCNT]]=TRUE,FALSE,IF(Table1[[#This Row],[MWCNT]]=TRUE,FALSE,TRUE))</f>
        <v>0</v>
      </c>
      <c r="BC94" s="18"/>
    </row>
    <row r="95" spans="1:55" ht="222">
      <c r="A95" t="s">
        <v>191</v>
      </c>
      <c r="B95" s="2" t="s">
        <v>192</v>
      </c>
      <c r="C95" s="16" t="s">
        <v>193</v>
      </c>
      <c r="D95" s="17" t="s">
        <v>194</v>
      </c>
      <c r="E95" s="2">
        <v>2022</v>
      </c>
      <c r="F95" t="b">
        <f>OR(ISNUMBER(FIND("cytotoxic",C95)),ISNUMBER(FIND("Cytotoxic",C95)),ISNUMBER(FIND("cellular toxicity",C95)),ISNUMBER(FIND("cell death",C95)),ISNUMBER(FIND("viable",C95)),ISNUMBER(FIND("phytotoxic",C95)),ISNUMBER(FIND("acute toxicity",C95)),ISNUMBER(FIND("MTT",C95)),ISNUMBER(FIND("survival",C95)),ISNUMBER(FIND("prolifer",C95)),ISNUMBER(FIND("apoptosis",C95)),ISNUMBER(FIND("neurotoxic",C95)),ISNUMBER(FIND("  lysis ",C95)),ISNUMBER(FIND("necrosis",C95)),ISNUMBER(FIND("cellular death",C95))*3,ISNUMBER(FIND("LDH",C95)),ISNUMBER(FIND("Acute toxicity",C95)))</f>
        <v>1</v>
      </c>
      <c r="G95" t="b">
        <f>OR(ISNUMBER(FIND("genotoxic",C95)),ISNUMBER(FIND("genotoxicity",C95)),ISNUMBER(FIND("DNA damage",C95)),ISNUMBER(FIND("DNA",C95)),ISNUMBER(FIND("RNA",C95)),ISNUMBER(FIND("mesothelioma",C95)),ISNUMBER(FIND("carcino",C95)),ISNUMBER(FIND("mutagen",C95)),ISNUMBER(FIND("genetic",C95)))</f>
        <v>1</v>
      </c>
      <c r="H95" t="b">
        <f>OR(ISNUMBER(FIND("inflammatory",C95)),ISNUMBER(FIND("inflamm",C95)))</f>
        <v>1</v>
      </c>
      <c r="I95" t="b">
        <f>OR(ISNUMBER(FIND("immune",C95)),ISNUMBER(FIND("immunological",C95)),ISNUMBER(FIND("interleuk",C95)),ISNUMBER(FIND("platelet activation",C95)),ISNUMBER(FIND("monocyte",C95)),ISNUMBER(FIND("leukocyte",C95)),ISNUMBER(FIND("cytokine",C95)),ISNUMBER(FIND("CD4",C95)),ISNUMBER(FIND("CD8",C95)),ISNUMBER(FIND("T-cell",C95)))</f>
        <v>1</v>
      </c>
      <c r="J95" t="b">
        <f>OR(ISNUMBER(FIND("reactive oxygen",C95)),ISNUMBER(FIND("ROS",C95)),ISNUMBER(FIND("free radical",C95)),ISNUMBER(FIND("oxidative stress",C95)),ISNUMBER(FIND("peroxid",C95)),ISNUMBER(FIND("oxidative",C95)),ISNUMBER(FIND("antioxid",C95)))</f>
        <v>0</v>
      </c>
      <c r="K95" t="b">
        <f>OR(ISNUMBER(FIND("autophag",C95)))</f>
        <v>0</v>
      </c>
      <c r="L95" t="b">
        <f>OR(ISNUMBER(FIND("morpholog",C95)))</f>
        <v>0</v>
      </c>
      <c r="M95" t="b">
        <f>OR(ISNUMBER(FIND("fibrosis",C95)),ISNUMBER(FIND("Fibrosis",C95)),ISNUMBER(FIND("fibrot",C95)))</f>
        <v>0</v>
      </c>
      <c r="N95" t="b">
        <f>OR(ISNUMBER(FIND("offspring",C95)),ISNUMBER(FIND("Parental",C95)),ISNUMBER(FIND("parental",C95)),ISNUMBER(FIND("germline",C95)),ISNUMBER(FIND("reproduc",C95)),ISNUMBER(FIND("embryo",C95)))</f>
        <v>0</v>
      </c>
      <c r="O95" t="b">
        <f>OR(ISNUMBER(FIND("metabol",C95)),ISNUMBER(FIND("Metabol",C95)),ISNUMBER(FIND("digest",C95)),ISNUMBER(FIND("mitochon",C95)))</f>
        <v>1</v>
      </c>
      <c r="P95" t="b">
        <f>OR(ISNUMBER(FIND("ecotox",C95)),ISNUMBER(FIND("Ecotox",B95)),ISNUMBER(FIND("ecotox",B95)),ISNUMBER(FIND("Ecotox",C95)))</f>
        <v>0</v>
      </c>
      <c r="Q95" t="b">
        <f>OR(ISNUMBER(FIND("Bioaccum",C95)),ISNUMBER(FIND("bioaccum",C95)),ISNUMBER(FIND("accum",C95)))</f>
        <v>0</v>
      </c>
      <c r="R95" t="b">
        <f>OR(ISNUMBER(FIND("Occupation",C95)),ISNUMBER(FIND("occupation",C95)),ISNUMBER(FIND("worker",C95)),ISNUMBER(FIND("workforce",C95)))</f>
        <v>0</v>
      </c>
      <c r="S95" t="b">
        <f>NOT(OR(F95,G95,H95,I95,J95,K95,L95,M95,N95,O95,P95,Q95,R95))</f>
        <v>0</v>
      </c>
      <c r="U95" t="b">
        <f>OR(Table1[[#This Row],[Inflammation]],Table1[[#This Row],[Immune]])</f>
        <v>1</v>
      </c>
      <c r="V95" t="b">
        <f>IF(OR(Table1[[#This Row],[Rodents]],Table1[[#This Row],[Human]],Table1[[#This Row],[Pig]]),OR(ISNUMBER(FIND("intratrach",C95)),ISNUMBER(FIND("nasal ",C95)),ISNUMBER(FIND("instill",C95))),"NA")</f>
        <v>0</v>
      </c>
      <c r="W95" t="b">
        <f>IF(OR(Table1[[#This Row],[Rodents]],Table1[[#This Row],[Human]],Table1[[#This Row],[Pig]]),OR(ISNUMBER(FIND("dermal",C95)),ISNUMBER(FIND("skin ",C95))),"NA")</f>
        <v>0</v>
      </c>
      <c r="X95" t="b">
        <f>IF(OR(Table1[[#This Row],[Rodents]],Table1[[#This Row],[Human]],Table1[[#This Row],[Pig]]),OR(ISNUMBER(FIND("injected",C95)),ISNUMBER(FIND("periton",C95)),ISNUMBER(FIND("intrascrot",C95))),"NA")</f>
        <v>0</v>
      </c>
      <c r="Y95" t="b">
        <f>IF(OR(Table1[[#This Row],[Rodents]],Table1[[#This Row],[Human]],Table1[[#This Row],[Pig]]),NOT(OR(Table1[[#This Row],[Inhaled/Intratracheal/intranasal]],Table1[[#This Row],[Dermal]],Table1[[#This Row],[Injected]])),"NA")</f>
        <v>1</v>
      </c>
      <c r="AA95" t="b">
        <f>OR(ISNUMBER(FIND("fish ",C95)),ISNUMBER(FIND("Fish ",C95)),ISNUMBER(FIND("aquatic",C95)),ISNUMBER(FIND("daphnids",C95)),ISNUMBER(FIND("Carcinus maenas",C95)),ISNUMBER(FIND("Daphnia",C95)),ISNUMBER(FIND("Ruditapes philippinarum",C95)),ISNUMBER(FIND("daphnia",C95)),ISNUMBER(FIND("marine",C95)),ISNUMBER(FIND("mussel",C95)),ISNUMBER(FIND("algae",C95)),ISNUMBER(FIND("Donax faba",C95)),ISNUMBER(FIND("estuarine",C95)),ISNUMBER(FIND("snail",C95)),ISNUMBER(FIND("Prorocentrum donghaiense",C95)) )</f>
        <v>0</v>
      </c>
      <c r="AB95" t="b">
        <f>OR(ISNUMBER(FIND(" rat ",C95)),ISNUMBER(FIND(" rats ",C95)),ISNUMBER(FIND(" Rats ",C95)),ISNUMBER(FIND(" Rat ",C95)),ISNUMBER(FIND(" rat.",C95)),ISNUMBER(FIND(" rats.",C95)),ISNUMBER(FIND("mouse",C95)),ISNUMBER(FIND("mice",C95)), ISNUMBER(FIND(" Mice",C95)))</f>
        <v>1</v>
      </c>
      <c r="AC95" t="b">
        <f>OR(ISNUMBER(FIND(" cell ",C95)),ISNUMBER(FIND("fibroblast",C95)),ISNUMBER(FIND("macrophage",C95)),ISNUMBER(FIND("epithelial",C95)),ISNUMBER(FIND("endothelial",C95)),ISNUMBER(FIND("neuron",C95)),ISNUMBER(FIND(" cells ",C95)),ISNUMBER(FIND("RBC",C95)),ISNUMBER(FIND("mitochond",C95)),ISNUMBER(FIND("adipocyte",C95)),ISNUMBER(FIND("osteo",C95)),ISNUMBER(FIND("keratin",C95)),ISNUMBER(FIND(" cell's ",C95)),ISNUMBER(FIND("eukary",C95)),ISNUMBER(FIND("sperm",C95)))</f>
        <v>0</v>
      </c>
      <c r="AD95" t="b">
        <f>OR(ISNUMBER(FIND("human",B95)),ISNUMBER(FIND("workers",B95)),ISNUMBER(FIND("workforces",B95)),ISNUMBER(FIND("occupational",B95)),ISNUMBER(FIND("Case report",B95)),ISNUMBER(FIND("Workplaces",B95)),ISNUMBER(FIND("worker",B95)))</f>
        <v>0</v>
      </c>
      <c r="AE95" t="b">
        <f>OR(ISNUMBER(FIND(" plant ",C95)),ISNUMBER(FIND("Plant ",C95)),ISNUMBER(FIND("tomato",C95)),ISNUMBER(FIND("plants",C95)),ISNUMBER(FIND("Plants",C95)),ISNUMBER(FIND("algae",C95)),ISNUMBER(FIND("lettuce",C95)),ISNUMBER(FIND("green gram sprouts ",C95)),ISNUMBER(FIND("Cucurbita pepo",C95)),ISNUMBER(FIND("bean ",C95)),ISNUMBER(FIND("chloroplast",C95)),ISNUMBER(FIND("chlorophyll",C95)),ISNUMBER(FIND("seedling",C95)),ISNUMBER(FIND("canola",C95)),ISNUMBER(FIND("shoot",C95)),ISNUMBER(FIND("photosynthes",C95)),ISNUMBER(FIND(" leaves ",C95)),,ISNUMBER(FIND("agriculture",C95)),ISNUMBER(FIND(" crops ",C95)))</f>
        <v>0</v>
      </c>
      <c r="AF95" t="b">
        <f>OR(ISNUMBER(FIND("bacteria",C95)),ISNUMBER(FIND("Bacteria",C95)),ISNUMBER(FIND("Bacterium",C95)),ISNUMBER(FIND("bacterium",C95)),ISNUMBER(FIND(" coli ",C95)))</f>
        <v>0</v>
      </c>
      <c r="AG95" t="b">
        <f>OR(ISNUMBER(FIND("fungi",C95)),ISNUMBER(FIND("Fungi",C95)),ISNUMBER(FIND("fungus",C95)),ISNUMBER(FIND("Fungus",C95)),ISNUMBER(FIND("mushroom",C95)),ISNUMBER(FIND("Mushroom",C95)),ISNUMBER(FIND(" mold ",C95)))</f>
        <v>0</v>
      </c>
      <c r="AH95" t="b">
        <f>OR(ISNUMBER(FIND("Pig ",C95)),ISNUMBER(FIND("pig ",C95)),ISNUMBER(FIND("Pigs ",C95)),ISNUMBER(FIND("pigs ",C95)))</f>
        <v>0</v>
      </c>
      <c r="AI95" t="b">
        <f>OR(ISNUMBER(FIND(" C. elegans",C95)),ISNUMBER(FIND("Caenorhabditis elegans",C95)),ISNUMBER(FIND("earthworms",C95)),ISNUMBER(FIND(" Ficopomatus enigmaticus",C95)),ISNUMBER(FIND("larva",C95)),ISNUMBER(FIND("Lumbriculus variegatus",C95)),ISNUMBER(FIND("nematode",C95)))</f>
        <v>0</v>
      </c>
      <c r="AJ95" t="b">
        <f>NOT(OR(AA95,AB95,AC95,AD95,AE95,AF95,AG95,AH95,AI95))</f>
        <v>0</v>
      </c>
      <c r="AL95" t="b">
        <f>OR(AA95,AB95,AD95,AE95,AF95,AG95,AH95,AI95)</f>
        <v>1</v>
      </c>
      <c r="AM95" t="b">
        <f>IF(Table1[[#This Row],[In vivo?]],IF(Table1[[#This Row],[Cell]],FALSE,TRUE),FALSE)</f>
        <v>1</v>
      </c>
      <c r="AN95" t="b">
        <f>AND(AC95,AL95)</f>
        <v>0</v>
      </c>
      <c r="AO95" t="b">
        <f>IF(Table1[[#This Row],[Cell]],IF(Table1[[#This Row],[In vivo?]],FALSE,TRUE),FALSE)</f>
        <v>0</v>
      </c>
      <c r="AP95" t="b">
        <f>NOT(OR(Table1[[#This Row],[In vivo?]],Table1[[#This Row],[Only in Cell]]))</f>
        <v>0</v>
      </c>
      <c r="AQ95" t="b">
        <f>IF(OR(Table1[[#This Row],[Rodents]],Table1[[#This Row],[Human]],Table1[[#This Row],[Pig]]),OR(ISNUMBER(FIND("pulmonary",C95)),ISNUMBER(FIND("lung",C95))),"NA")</f>
        <v>0</v>
      </c>
      <c r="AR95" t="b">
        <f>IF(OR(Table1[[#This Row],[Rodents]],Table1[[#This Row],[Human]],Table1[[#This Row],[Pig]]),OR(ISNUMBER(FIND("skin",C95)),ISNUMBER(FIND("dermal",C95))),"NA")</f>
        <v>0</v>
      </c>
      <c r="AS95" t="b">
        <f>IF(OR(Table1[[#This Row],[Rodents]],Table1[[#This Row],[Human]],Table1[[#This Row],[Pig]]),OR(ISNUMBER(FIND("liver",C95)),ISNUMBER(FIND("hepat",C95))),"NA")</f>
        <v>0</v>
      </c>
      <c r="AT95" t="b">
        <f>IF(OR(Table1[[#This Row],[Rodents]],Table1[[#This Row],[Human]],Table1[[#This Row],[Pig]]),OR(ISNUMBER(FIND("kidney",C95)),ISNUMBER(FIND("neph",C95))),"NA")</f>
        <v>0</v>
      </c>
      <c r="AU95" t="b">
        <f>IF(OR(Table1[[#This Row],[Rodents]],Table1[[#This Row],[Human]],Table1[[#This Row],[Pig]]),OR(ISNUMBER(FIND("brain",C95)),ISNUMBER(FIND("neur",C95)),ISNUMBER(FIND("nerv",C95))),"NA")</f>
        <v>0</v>
      </c>
      <c r="AV95" t="b">
        <f>IF(OR(Table1[[#This Row],[Rodents]],Table1[[#This Row],[Human]],Table1[[#This Row],[Pig]]),OR(ISNUMBER(FIND("heart",C95)),ISNUMBER(FIND("cardi",C95))),"NA")</f>
        <v>0</v>
      </c>
      <c r="AW95" t="b">
        <f>IF(OR(Table1[[#This Row],[Rodents]],Table1[[#This Row],[Human]],Table1[[#This Row],[Pig]]),OR(ISNUMBER(FIND("gastro",C95)),ISNUMBER(FIND("intesti",C95)),ISNUMBER(FIND("stomach",C95))),"NA")</f>
        <v>0</v>
      </c>
      <c r="AX95" t="b">
        <f>IF(OR(Table1[[#This Row],[Rodents]],Table1[[#This Row],[Human]],Table1[[#This Row],[Pig]]),NOT(OR(AQ95,AR95,AS95,AT95,AU95,AV95,AW95)),"NA")</f>
        <v>1</v>
      </c>
      <c r="AY95" t="b">
        <f>OR(ISNUMBER(FIND("SWCNT",C95)),ISNUMBER(FIND("SWNT",C95)),ISNUMBER(FIND("single-wall",C95)),ISNUMBER(FIND("single wall",C95)),ISNUMBER(FIND("Single wall",C95)),ISNUMBER(FIND("Single-wall",C95)),ISNUMBER(FIND("SWCNT",B95)),ISNUMBER(FIND("SWNT",B95)),ISNUMBER(FIND("single-wall",B95)),ISNUMBER(FIND("single wall",B95)),ISNUMBER(FIND("Single-wall",B95)),ISNUMBER(FIND("Single wall",B95)))</f>
        <v>0</v>
      </c>
      <c r="AZ95" t="b">
        <f>OR(ISNUMBER(FIND("MWCNT",C95)),ISNUMBER(FIND("MWNT",C95)),ISNUMBER(FIND("multi-wall",C95)),ISNUMBER(FIND("multi wall",C95)),ISNUMBER(FIND("multiwall",C95)),ISNUMBER(FIND("Multi-wall",C95)),ISNUMBER(FIND("Multi wall",C95)),ISNUMBER(FIND("Multiwall",C95)),ISNUMBER(FIND("MWCNT",B95)),ISNUMBER(FIND("MWNT",B95)),ISNUMBER(FIND("multi-wall",B95)),ISNUMBER(FIND("multi wall",B95)),ISNUMBER(FIND("multiwall",B95)),ISNUMBER(FIND("Multi-wall",B95)),ISNUMBER(FIND("Multi wall",B95)),ISNUMBER(FIND("Multiwall",B95)),ISNUMBER(FIND("Double-wall",B95)),ISNUMBER(FIND("Double wall",B95)),ISNUMBER(FIND("Doublewall",B95)),ISNUMBER(FIND("double-wall",B95)),ISNUMBER(FIND("double wall",B95)),ISNUMBER(FIND("doublewall",B95)))</f>
        <v>1</v>
      </c>
      <c r="BA95" t="b">
        <f>AND(Table1[[#This Row],[SWCNT]],Table1[[#This Row],[MWCNT]])</f>
        <v>0</v>
      </c>
      <c r="BB95" t="b">
        <f>IF(Table1[[#This Row],[SWCNT]]=TRUE,FALSE,IF(Table1[[#This Row],[MWCNT]]=TRUE,FALSE,TRUE))</f>
        <v>0</v>
      </c>
      <c r="BC95" s="18"/>
    </row>
    <row r="96" spans="1:55" ht="314.5">
      <c r="A96" t="s">
        <v>199</v>
      </c>
      <c r="B96" s="2" t="s">
        <v>200</v>
      </c>
      <c r="C96" s="16" t="s">
        <v>201</v>
      </c>
      <c r="D96" s="17" t="s">
        <v>112</v>
      </c>
      <c r="E96" s="2">
        <v>2022</v>
      </c>
      <c r="F96" t="b">
        <f>OR(ISNUMBER(FIND("cytotoxic",C96)),ISNUMBER(FIND("Cytotoxic",C96)),ISNUMBER(FIND("cellular toxicity",C96)),ISNUMBER(FIND("cell death",C96)),ISNUMBER(FIND("viable",C96)),ISNUMBER(FIND("phytotoxic",C96)),ISNUMBER(FIND("acute toxicity",C96)),ISNUMBER(FIND("MTT",C96)),ISNUMBER(FIND("survival",C96)),ISNUMBER(FIND("prolifer",C96)),ISNUMBER(FIND("apoptosis",C96)),ISNUMBER(FIND("neurotoxic",C96)),ISNUMBER(FIND("  lysis ",C96)),ISNUMBER(FIND("necrosis",C96)),ISNUMBER(FIND("cellular death",C96))*3,ISNUMBER(FIND("LDH",C96)),ISNUMBER(FIND("Acute toxicity",C96)))</f>
        <v>1</v>
      </c>
      <c r="G96" t="b">
        <f>OR(ISNUMBER(FIND("genotoxic",C96)),ISNUMBER(FIND("genotoxicity",C96)),ISNUMBER(FIND("DNA damage",C96)),ISNUMBER(FIND("DNA",C96)),ISNUMBER(FIND("RNA",C96)),ISNUMBER(FIND("mesothelioma",C96)),ISNUMBER(FIND("carcino",C96)),ISNUMBER(FIND("mutagen",C96)),ISNUMBER(FIND("genetic",C96)))</f>
        <v>0</v>
      </c>
      <c r="H96" t="b">
        <f>OR(ISNUMBER(FIND("inflammatory",C96)),ISNUMBER(FIND("inflamm",C96)))</f>
        <v>1</v>
      </c>
      <c r="I96" t="b">
        <f>OR(ISNUMBER(FIND("immune",C96)),ISNUMBER(FIND("immunological",C96)),ISNUMBER(FIND("interleuk",C96)),ISNUMBER(FIND("platelet activation",C96)),ISNUMBER(FIND("monocyte",C96)),ISNUMBER(FIND("leukocyte",C96)),ISNUMBER(FIND("cytokine",C96)),ISNUMBER(FIND("CD4",C96)),ISNUMBER(FIND("CD8",C96)),ISNUMBER(FIND("T-cell",C96)))</f>
        <v>0</v>
      </c>
      <c r="J96" t="b">
        <f>OR(ISNUMBER(FIND("reactive oxygen",C96)),ISNUMBER(FIND("ROS",C96)),ISNUMBER(FIND("free radical",C96)),ISNUMBER(FIND("oxidative stress",C96)),ISNUMBER(FIND("peroxid",C96)),ISNUMBER(FIND("oxidative",C96)),ISNUMBER(FIND("antioxid",C96)))</f>
        <v>1</v>
      </c>
      <c r="K96" t="b">
        <f>OR(ISNUMBER(FIND("autophag",C96)))</f>
        <v>0</v>
      </c>
      <c r="L96" t="b">
        <f>OR(ISNUMBER(FIND("morpholog",C96)))</f>
        <v>0</v>
      </c>
      <c r="M96" t="b">
        <f>OR(ISNUMBER(FIND("fibrosis",C96)),ISNUMBER(FIND("Fibrosis",C96)),ISNUMBER(FIND("fibrot",C96)))</f>
        <v>0</v>
      </c>
      <c r="N96" t="b">
        <f>OR(ISNUMBER(FIND("offspring",C96)),ISNUMBER(FIND("Parental",C96)),ISNUMBER(FIND("parental",C96)),ISNUMBER(FIND("germline",C96)),ISNUMBER(FIND("reproduc",C96)),ISNUMBER(FIND("embryo",C96)))</f>
        <v>1</v>
      </c>
      <c r="O96" t="b">
        <f>OR(ISNUMBER(FIND("metabol",C96)),ISNUMBER(FIND("Metabol",C96)),ISNUMBER(FIND("digest",C96)),ISNUMBER(FIND("mitochon",C96)))</f>
        <v>1</v>
      </c>
      <c r="P96" t="b">
        <f>OR(ISNUMBER(FIND("ecotox",C96)),ISNUMBER(FIND("Ecotox",B96)),ISNUMBER(FIND("ecotox",B96)),ISNUMBER(FIND("Ecotox",C96)))</f>
        <v>0</v>
      </c>
      <c r="Q96" t="b">
        <f>OR(ISNUMBER(FIND("Bioaccum",C96)),ISNUMBER(FIND("bioaccum",C96)),ISNUMBER(FIND("accum",C96)))</f>
        <v>0</v>
      </c>
      <c r="R96" t="b">
        <f>OR(ISNUMBER(FIND("Occupation",C96)),ISNUMBER(FIND("occupation",C96)),ISNUMBER(FIND("worker",C96)),ISNUMBER(FIND("workforce",C96)))</f>
        <v>0</v>
      </c>
      <c r="S96" t="b">
        <f>NOT(OR(F96,G96,H96,I96,J96,K96,L96,M96,N96,O96,P96,Q96,R96))</f>
        <v>0</v>
      </c>
      <c r="U96" t="b">
        <f>OR(Table1[[#This Row],[Inflammation]],Table1[[#This Row],[Immune]])</f>
        <v>1</v>
      </c>
      <c r="V96" t="b">
        <f>IF(OR(Table1[[#This Row],[Rodents]],Table1[[#This Row],[Human]],Table1[[#This Row],[Pig]]),OR(ISNUMBER(FIND("intratrach",C96)),ISNUMBER(FIND("nasal ",C96)),ISNUMBER(FIND("instill",C96))),"NA")</f>
        <v>0</v>
      </c>
      <c r="W96" t="b">
        <f>IF(OR(Table1[[#This Row],[Rodents]],Table1[[#This Row],[Human]],Table1[[#This Row],[Pig]]),OR(ISNUMBER(FIND("dermal",C96)),ISNUMBER(FIND("skin ",C96))),"NA")</f>
        <v>0</v>
      </c>
      <c r="X96" t="b">
        <f>IF(OR(Table1[[#This Row],[Rodents]],Table1[[#This Row],[Human]],Table1[[#This Row],[Pig]]),OR(ISNUMBER(FIND("injected",C96)),ISNUMBER(FIND("periton",C96)),ISNUMBER(FIND("intrascrot",C96))),"NA")</f>
        <v>0</v>
      </c>
      <c r="Y96" t="b">
        <f>IF(OR(Table1[[#This Row],[Rodents]],Table1[[#This Row],[Human]],Table1[[#This Row],[Pig]]),NOT(OR(Table1[[#This Row],[Inhaled/Intratracheal/intranasal]],Table1[[#This Row],[Dermal]],Table1[[#This Row],[Injected]])),"NA")</f>
        <v>1</v>
      </c>
      <c r="AA96" t="b">
        <f>OR(ISNUMBER(FIND("fish ",C96)),ISNUMBER(FIND("Fish ",C96)),ISNUMBER(FIND("aquatic",C96)),ISNUMBER(FIND("daphnids",C96)),ISNUMBER(FIND("Carcinus maenas",C96)),ISNUMBER(FIND("Daphnia",C96)),ISNUMBER(FIND("Ruditapes philippinarum",C96)),ISNUMBER(FIND("daphnia",C96)),ISNUMBER(FIND("marine",C96)),ISNUMBER(FIND("mussel",C96)),ISNUMBER(FIND("algae",C96)),ISNUMBER(FIND("Donax faba",C96)),ISNUMBER(FIND("estuarine",C96)),ISNUMBER(FIND("snail",C96)),ISNUMBER(FIND("Prorocentrum donghaiense",C96)) )</f>
        <v>0</v>
      </c>
      <c r="AB96" t="b">
        <f>OR(ISNUMBER(FIND(" rat ",C96)),ISNUMBER(FIND(" rats ",C96)),ISNUMBER(FIND(" Rats ",C96)),ISNUMBER(FIND(" Rat ",C96)),ISNUMBER(FIND(" rat.",C96)),ISNUMBER(FIND(" rats.",C96)),ISNUMBER(FIND("mouse",C96)),ISNUMBER(FIND("mice",C96)), ISNUMBER(FIND(" Mice",C96)))</f>
        <v>1</v>
      </c>
      <c r="AC96" t="b">
        <f>OR(ISNUMBER(FIND(" cell ",C96)),ISNUMBER(FIND("fibroblast",C96)),ISNUMBER(FIND("macrophage",C96)),ISNUMBER(FIND("epithelial",C96)),ISNUMBER(FIND("endothelial",C96)),ISNUMBER(FIND("neuron",C96)),ISNUMBER(FIND(" cells ",C96)),ISNUMBER(FIND("RBC",C96)),ISNUMBER(FIND("mitochond",C96)),ISNUMBER(FIND("adipocyte",C96)),ISNUMBER(FIND("osteo",C96)),ISNUMBER(FIND("keratin",C96)),ISNUMBER(FIND(" cell's ",C96)),ISNUMBER(FIND("eukary",C96)),ISNUMBER(FIND("sperm",C96)))</f>
        <v>1</v>
      </c>
      <c r="AD96" t="b">
        <f>OR(ISNUMBER(FIND("human",B96)),ISNUMBER(FIND("workers",B96)),ISNUMBER(FIND("workforces",B96)),ISNUMBER(FIND("occupational",B96)),ISNUMBER(FIND("Case report",B96)),ISNUMBER(FIND("Workplaces",B96)),ISNUMBER(FIND("worker",B96)))</f>
        <v>0</v>
      </c>
      <c r="AE96" t="b">
        <f>OR(ISNUMBER(FIND(" plant ",C96)),ISNUMBER(FIND("Plant ",C96)),ISNUMBER(FIND("tomato",C96)),ISNUMBER(FIND("plants",C96)),ISNUMBER(FIND("Plants",C96)),ISNUMBER(FIND("algae",C96)),ISNUMBER(FIND("lettuce",C96)),ISNUMBER(FIND("green gram sprouts ",C96)),ISNUMBER(FIND("Cucurbita pepo",C96)),ISNUMBER(FIND("bean ",C96)),ISNUMBER(FIND("chloroplast",C96)),ISNUMBER(FIND("chlorophyll",C96)),ISNUMBER(FIND("seedling",C96)),ISNUMBER(FIND("canola",C96)),ISNUMBER(FIND("shoot",C96)),ISNUMBER(FIND("photosynthes",C96)),ISNUMBER(FIND(" leaves ",C96)),,ISNUMBER(FIND("agriculture",C96)),ISNUMBER(FIND(" crops ",C96)))</f>
        <v>1</v>
      </c>
      <c r="AF96" t="b">
        <f>OR(ISNUMBER(FIND("bacteria",C96)),ISNUMBER(FIND("Bacteria",C96)),ISNUMBER(FIND("Bacterium",C96)),ISNUMBER(FIND("bacterium",C96)),ISNUMBER(FIND(" coli ",C96)))</f>
        <v>0</v>
      </c>
      <c r="AG96" t="b">
        <f>OR(ISNUMBER(FIND("fungi",C96)),ISNUMBER(FIND("Fungi",C96)),ISNUMBER(FIND("fungus",C96)),ISNUMBER(FIND("Fungus",C96)),ISNUMBER(FIND("mushroom",C96)),ISNUMBER(FIND("Mushroom",C96)),ISNUMBER(FIND(" mold ",C96)))</f>
        <v>0</v>
      </c>
      <c r="AH96" t="b">
        <f>OR(ISNUMBER(FIND("Pig ",C96)),ISNUMBER(FIND("pig ",C96)),ISNUMBER(FIND("Pigs ",C96)),ISNUMBER(FIND("pigs ",C96)))</f>
        <v>0</v>
      </c>
      <c r="AI96" t="b">
        <f>OR(ISNUMBER(FIND(" C. elegans",C96)),ISNUMBER(FIND("Caenorhabditis elegans",C96)),ISNUMBER(FIND("earthworms",C96)),ISNUMBER(FIND(" Ficopomatus enigmaticus",C96)),ISNUMBER(FIND("larva",C96)),ISNUMBER(FIND("Lumbriculus variegatus",C96)),ISNUMBER(FIND("nematode",C96)))</f>
        <v>0</v>
      </c>
      <c r="AJ96" t="b">
        <f>NOT(OR(AA96,AB96,AC96,AD96,AE96,AF96,AG96,AH96,AI96))</f>
        <v>0</v>
      </c>
      <c r="AL96" t="b">
        <f>OR(AA96,AB96,AD96,AE96,AF96,AG96,AH96,AI96)</f>
        <v>1</v>
      </c>
      <c r="AM96" t="b">
        <f>IF(Table1[[#This Row],[In vivo?]],IF(Table1[[#This Row],[Cell]],FALSE,TRUE),FALSE)</f>
        <v>0</v>
      </c>
      <c r="AN96" t="b">
        <f>AND(AC96,AL96)</f>
        <v>1</v>
      </c>
      <c r="AO96" t="b">
        <f>IF(Table1[[#This Row],[Cell]],IF(Table1[[#This Row],[In vivo?]],FALSE,TRUE),FALSE)</f>
        <v>0</v>
      </c>
      <c r="AP96" t="b">
        <f>NOT(OR(Table1[[#This Row],[In vivo?]],Table1[[#This Row],[Only in Cell]]))</f>
        <v>0</v>
      </c>
      <c r="AQ96" t="b">
        <f>IF(OR(Table1[[#This Row],[Rodents]],Table1[[#This Row],[Human]],Table1[[#This Row],[Pig]]),OR(ISNUMBER(FIND("pulmonary",C96)),ISNUMBER(FIND("lung",C96))),"NA")</f>
        <v>0</v>
      </c>
      <c r="AR96" t="b">
        <f>IF(OR(Table1[[#This Row],[Rodents]],Table1[[#This Row],[Human]],Table1[[#This Row],[Pig]]),OR(ISNUMBER(FIND("skin",C96)),ISNUMBER(FIND("dermal",C96))),"NA")</f>
        <v>0</v>
      </c>
      <c r="AS96" t="b">
        <f>IF(OR(Table1[[#This Row],[Rodents]],Table1[[#This Row],[Human]],Table1[[#This Row],[Pig]]),OR(ISNUMBER(FIND("liver",C96)),ISNUMBER(FIND("hepat",C96))),"NA")</f>
        <v>1</v>
      </c>
      <c r="AT96" t="b">
        <f>IF(OR(Table1[[#This Row],[Rodents]],Table1[[#This Row],[Human]],Table1[[#This Row],[Pig]]),OR(ISNUMBER(FIND("kidney",C96)),ISNUMBER(FIND("neph",C96))),"NA")</f>
        <v>1</v>
      </c>
      <c r="AU96" t="b">
        <f>IF(OR(Table1[[#This Row],[Rodents]],Table1[[#This Row],[Human]],Table1[[#This Row],[Pig]]),OR(ISNUMBER(FIND("brain",C96)),ISNUMBER(FIND("neur",C96)),ISNUMBER(FIND("nerv",C96))),"NA")</f>
        <v>0</v>
      </c>
      <c r="AV96" t="b">
        <f>IF(OR(Table1[[#This Row],[Rodents]],Table1[[#This Row],[Human]],Table1[[#This Row],[Pig]]),OR(ISNUMBER(FIND("heart",C96)),ISNUMBER(FIND("cardi",C96))),"NA")</f>
        <v>0</v>
      </c>
      <c r="AW96" t="b">
        <f>IF(OR(Table1[[#This Row],[Rodents]],Table1[[#This Row],[Human]],Table1[[#This Row],[Pig]]),OR(ISNUMBER(FIND("gastro",C96)),ISNUMBER(FIND("intesti",C96)),ISNUMBER(FIND("stomach",C96))),"NA")</f>
        <v>0</v>
      </c>
      <c r="AX96" t="b">
        <f>IF(OR(Table1[[#This Row],[Rodents]],Table1[[#This Row],[Human]],Table1[[#This Row],[Pig]]),NOT(OR(AQ96,AR96,AS96,AT96,AU96,AV96,AW96)),"NA")</f>
        <v>0</v>
      </c>
      <c r="AY96" t="b">
        <f>OR(ISNUMBER(FIND("SWCNT",C96)),ISNUMBER(FIND("SWNT",C96)),ISNUMBER(FIND("single-wall",C96)),ISNUMBER(FIND("single wall",C96)),ISNUMBER(FIND("Single wall",C96)),ISNUMBER(FIND("Single-wall",C96)),ISNUMBER(FIND("SWCNT",B96)),ISNUMBER(FIND("SWNT",B96)),ISNUMBER(FIND("single-wall",B96)),ISNUMBER(FIND("single wall",B96)),ISNUMBER(FIND("Single-wall",B96)),ISNUMBER(FIND("Single wall",B96)))</f>
        <v>0</v>
      </c>
      <c r="AZ96" t="b">
        <f>OR(ISNUMBER(FIND("MWCNT",C96)),ISNUMBER(FIND("MWNT",C96)),ISNUMBER(FIND("multi-wall",C96)),ISNUMBER(FIND("multi wall",C96)),ISNUMBER(FIND("multiwall",C96)),ISNUMBER(FIND("Multi-wall",C96)),ISNUMBER(FIND("Multi wall",C96)),ISNUMBER(FIND("Multiwall",C96)),ISNUMBER(FIND("MWCNT",B96)),ISNUMBER(FIND("MWNT",B96)),ISNUMBER(FIND("multi-wall",B96)),ISNUMBER(FIND("multi wall",B96)),ISNUMBER(FIND("multiwall",B96)),ISNUMBER(FIND("Multi-wall",B96)),ISNUMBER(FIND("Multi wall",B96)),ISNUMBER(FIND("Multiwall",B96)),ISNUMBER(FIND("Double-wall",B96)),ISNUMBER(FIND("Double wall",B96)),ISNUMBER(FIND("Doublewall",B96)),ISNUMBER(FIND("double-wall",B96)),ISNUMBER(FIND("double wall",B96)),ISNUMBER(FIND("doublewall",B96)))</f>
        <v>1</v>
      </c>
      <c r="BA96" t="b">
        <f>AND(Table1[[#This Row],[SWCNT]],Table1[[#This Row],[MWCNT]])</f>
        <v>0</v>
      </c>
      <c r="BB96" t="b">
        <f>IF(Table1[[#This Row],[SWCNT]]=TRUE,FALSE,IF(Table1[[#This Row],[MWCNT]]=TRUE,FALSE,TRUE))</f>
        <v>0</v>
      </c>
      <c r="BC96" s="18"/>
    </row>
    <row r="97" spans="1:55" ht="185">
      <c r="A97" t="s">
        <v>206</v>
      </c>
      <c r="B97" s="2" t="s">
        <v>207</v>
      </c>
      <c r="C97" s="16" t="s">
        <v>208</v>
      </c>
      <c r="D97" s="17" t="s">
        <v>209</v>
      </c>
      <c r="E97" s="2">
        <v>2022</v>
      </c>
      <c r="F97" t="b">
        <f>OR(ISNUMBER(FIND("cytotoxic",C97)),ISNUMBER(FIND("Cytotoxic",C97)),ISNUMBER(FIND("cellular toxicity",C97)),ISNUMBER(FIND("cell death",C97)),ISNUMBER(FIND("viable",C97)),ISNUMBER(FIND("phytotoxic",C97)),ISNUMBER(FIND("acute toxicity",C97)),ISNUMBER(FIND("MTT",C97)),ISNUMBER(FIND("survival",C97)),ISNUMBER(FIND("prolifer",C97)),ISNUMBER(FIND("apoptosis",C97)),ISNUMBER(FIND("neurotoxic",C97)),ISNUMBER(FIND("  lysis ",C97)),ISNUMBER(FIND("necrosis",C97)),ISNUMBER(FIND("cellular death",C97))*3,ISNUMBER(FIND("LDH",C97)),ISNUMBER(FIND("Acute toxicity",C97)))</f>
        <v>0</v>
      </c>
      <c r="G97" t="b">
        <f>OR(ISNUMBER(FIND("genotoxic",C97)),ISNUMBER(FIND("genotoxicity",C97)),ISNUMBER(FIND("DNA damage",C97)),ISNUMBER(FIND("DNA",C97)),ISNUMBER(FIND("RNA",C97)),ISNUMBER(FIND("mesothelioma",C97)),ISNUMBER(FIND("carcino",C97)),ISNUMBER(FIND("mutagen",C97)),ISNUMBER(FIND("genetic",C97)))</f>
        <v>0</v>
      </c>
      <c r="H97" t="b">
        <f>OR(ISNUMBER(FIND("inflammatory",C97)),ISNUMBER(FIND("inflamm",C97)))</f>
        <v>1</v>
      </c>
      <c r="I97" t="b">
        <f>OR(ISNUMBER(FIND("immune",C97)),ISNUMBER(FIND("immunological",C97)),ISNUMBER(FIND("interleuk",C97)),ISNUMBER(FIND("platelet activation",C97)),ISNUMBER(FIND("monocyte",C97)),ISNUMBER(FIND("leukocyte",C97)),ISNUMBER(FIND("cytokine",C97)),ISNUMBER(FIND("CD4",C97)),ISNUMBER(FIND("CD8",C97)),ISNUMBER(FIND("T-cell",C97)))</f>
        <v>1</v>
      </c>
      <c r="J97" t="b">
        <f>OR(ISNUMBER(FIND("reactive oxygen",C97)),ISNUMBER(FIND("ROS",C97)),ISNUMBER(FIND("free radical",C97)),ISNUMBER(FIND("oxidative stress",C97)),ISNUMBER(FIND("peroxid",C97)),ISNUMBER(FIND("oxidative",C97)),ISNUMBER(FIND("antioxid",C97)))</f>
        <v>0</v>
      </c>
      <c r="K97" t="b">
        <f>OR(ISNUMBER(FIND("autophag",C97)))</f>
        <v>0</v>
      </c>
      <c r="L97" t="b">
        <f>OR(ISNUMBER(FIND("morpholog",C97)))</f>
        <v>0</v>
      </c>
      <c r="M97" t="b">
        <f>OR(ISNUMBER(FIND("fibrosis",C97)),ISNUMBER(FIND("Fibrosis",C97)),ISNUMBER(FIND("fibrot",C97)))</f>
        <v>1</v>
      </c>
      <c r="N97" t="b">
        <f>OR(ISNUMBER(FIND("offspring",C97)),ISNUMBER(FIND("Parental",C97)),ISNUMBER(FIND("parental",C97)),ISNUMBER(FIND("germline",C97)),ISNUMBER(FIND("reproduc",C97)),ISNUMBER(FIND("embryo",C97)))</f>
        <v>0</v>
      </c>
      <c r="O97" t="b">
        <f>OR(ISNUMBER(FIND("metabol",C97)),ISNUMBER(FIND("Metabol",C97)),ISNUMBER(FIND("digest",C97)),ISNUMBER(FIND("mitochon",C97)))</f>
        <v>0</v>
      </c>
      <c r="P97" t="b">
        <f>OR(ISNUMBER(FIND("ecotox",C97)),ISNUMBER(FIND("Ecotox",B97)),ISNUMBER(FIND("ecotox",B97)),ISNUMBER(FIND("Ecotox",C97)))</f>
        <v>0</v>
      </c>
      <c r="Q97" t="b">
        <f>OR(ISNUMBER(FIND("Bioaccum",C97)),ISNUMBER(FIND("bioaccum",C97)),ISNUMBER(FIND("accum",C97)))</f>
        <v>0</v>
      </c>
      <c r="R97" t="b">
        <f>OR(ISNUMBER(FIND("Occupation",C97)),ISNUMBER(FIND("occupation",C97)),ISNUMBER(FIND("worker",C97)),ISNUMBER(FIND("workforce",C97)))</f>
        <v>0</v>
      </c>
      <c r="S97" t="b">
        <f>NOT(OR(F97,G97,H97,I97,J97,K97,L97,M97,N97,O97,P97,Q97,R97))</f>
        <v>0</v>
      </c>
      <c r="U97" t="b">
        <f>OR(Table1[[#This Row],[Inflammation]],Table1[[#This Row],[Immune]])</f>
        <v>1</v>
      </c>
      <c r="V97" t="b">
        <f>IF(OR(Table1[[#This Row],[Rodents]],Table1[[#This Row],[Human]],Table1[[#This Row],[Pig]]),OR(ISNUMBER(FIND("intratrach",C97)),ISNUMBER(FIND("nasal ",C97)),ISNUMBER(FIND("instill",C97))),"NA")</f>
        <v>0</v>
      </c>
      <c r="W97" t="b">
        <f>IF(OR(Table1[[#This Row],[Rodents]],Table1[[#This Row],[Human]],Table1[[#This Row],[Pig]]),OR(ISNUMBER(FIND("dermal",C97)),ISNUMBER(FIND("skin ",C97))),"NA")</f>
        <v>0</v>
      </c>
      <c r="X97" t="b">
        <f>IF(OR(Table1[[#This Row],[Rodents]],Table1[[#This Row],[Human]],Table1[[#This Row],[Pig]]),OR(ISNUMBER(FIND("injected",C97)),ISNUMBER(FIND("periton",C97)),ISNUMBER(FIND("intrascrot",C97))),"NA")</f>
        <v>1</v>
      </c>
      <c r="Y97" t="b">
        <f>IF(OR(Table1[[#This Row],[Rodents]],Table1[[#This Row],[Human]],Table1[[#This Row],[Pig]]),NOT(OR(Table1[[#This Row],[Inhaled/Intratracheal/intranasal]],Table1[[#This Row],[Dermal]],Table1[[#This Row],[Injected]])),"NA")</f>
        <v>0</v>
      </c>
      <c r="AA97" t="b">
        <f>OR(ISNUMBER(FIND("fish ",C97)),ISNUMBER(FIND("Fish ",C97)),ISNUMBER(FIND("aquatic",C97)),ISNUMBER(FIND("daphnids",C97)),ISNUMBER(FIND("Carcinus maenas",C97)),ISNUMBER(FIND("Daphnia",C97)),ISNUMBER(FIND("Ruditapes philippinarum",C97)),ISNUMBER(FIND("daphnia",C97)),ISNUMBER(FIND("marine",C97)),ISNUMBER(FIND("mussel",C97)),ISNUMBER(FIND("algae",C97)),ISNUMBER(FIND("Donax faba",C97)),ISNUMBER(FIND("estuarine",C97)),ISNUMBER(FIND("snail",C97)),ISNUMBER(FIND("Prorocentrum donghaiense",C97)) )</f>
        <v>0</v>
      </c>
      <c r="AB97" t="b">
        <f>OR(ISNUMBER(FIND(" rat ",C97)),ISNUMBER(FIND(" rats ",C97)),ISNUMBER(FIND(" Rats ",C97)),ISNUMBER(FIND(" Rat ",C97)),ISNUMBER(FIND(" rat.",C97)),ISNUMBER(FIND(" rats.",C97)),ISNUMBER(FIND("mouse",C97)),ISNUMBER(FIND("mice",C97)), ISNUMBER(FIND(" Mice",C97)))</f>
        <v>1</v>
      </c>
      <c r="AC97" t="b">
        <f>OR(ISNUMBER(FIND(" cell ",C97)),ISNUMBER(FIND("fibroblast",C97)),ISNUMBER(FIND("macrophage",C97)),ISNUMBER(FIND("epithelial",C97)),ISNUMBER(FIND("endothelial",C97)),ISNUMBER(FIND("neuron",C97)),ISNUMBER(FIND(" cells ",C97)),ISNUMBER(FIND("RBC",C97)),ISNUMBER(FIND("mitochond",C97)),ISNUMBER(FIND("adipocyte",C97)),ISNUMBER(FIND("osteo",C97)),ISNUMBER(FIND("keratin",C97)),ISNUMBER(FIND(" cell's ",C97)),ISNUMBER(FIND("eukary",C97)),ISNUMBER(FIND("sperm",C97)))</f>
        <v>1</v>
      </c>
      <c r="AD97" t="b">
        <f>OR(ISNUMBER(FIND("human",B97)),ISNUMBER(FIND("workers",B97)),ISNUMBER(FIND("workforces",B97)),ISNUMBER(FIND("occupational",B97)),ISNUMBER(FIND("Case report",B97)),ISNUMBER(FIND("Workplaces",B97)),ISNUMBER(FIND("worker",B97)))</f>
        <v>0</v>
      </c>
      <c r="AE97" t="b">
        <f>OR(ISNUMBER(FIND(" plant ",C97)),ISNUMBER(FIND("Plant ",C97)),ISNUMBER(FIND("tomato",C97)),ISNUMBER(FIND("plants",C97)),ISNUMBER(FIND("Plants",C97)),ISNUMBER(FIND("algae",C97)),ISNUMBER(FIND("lettuce",C97)),ISNUMBER(FIND("green gram sprouts ",C97)),ISNUMBER(FIND("Cucurbita pepo",C97)),ISNUMBER(FIND("bean ",C97)),ISNUMBER(FIND("chloroplast",C97)),ISNUMBER(FIND("chlorophyll",C97)),ISNUMBER(FIND("seedling",C97)),ISNUMBER(FIND("canola",C97)),ISNUMBER(FIND("shoot",C97)),ISNUMBER(FIND("photosynthes",C97)),ISNUMBER(FIND(" leaves ",C97)),,ISNUMBER(FIND("agriculture",C97)),ISNUMBER(FIND(" crops ",C97)))</f>
        <v>0</v>
      </c>
      <c r="AF97" t="b">
        <f>OR(ISNUMBER(FIND("bacteria",C97)),ISNUMBER(FIND("Bacteria",C97)),ISNUMBER(FIND("Bacterium",C97)),ISNUMBER(FIND("bacterium",C97)),ISNUMBER(FIND(" coli ",C97)))</f>
        <v>0</v>
      </c>
      <c r="AG97" t="b">
        <f>OR(ISNUMBER(FIND("fungi",C97)),ISNUMBER(FIND("Fungi",C97)),ISNUMBER(FIND("fungus",C97)),ISNUMBER(FIND("Fungus",C97)),ISNUMBER(FIND("mushroom",C97)),ISNUMBER(FIND("Mushroom",C97)),ISNUMBER(FIND(" mold ",C97)))</f>
        <v>0</v>
      </c>
      <c r="AH97" t="b">
        <f>OR(ISNUMBER(FIND("Pig ",C97)),ISNUMBER(FIND("pig ",C97)),ISNUMBER(FIND("Pigs ",C97)),ISNUMBER(FIND("pigs ",C97)))</f>
        <v>0</v>
      </c>
      <c r="AI97" t="b">
        <f>OR(ISNUMBER(FIND(" C. elegans",C97)),ISNUMBER(FIND("Caenorhabditis elegans",C97)),ISNUMBER(FIND("earthworms",C97)),ISNUMBER(FIND(" Ficopomatus enigmaticus",C97)),ISNUMBER(FIND("larva",C97)),ISNUMBER(FIND("Lumbriculus variegatus",C97)),ISNUMBER(FIND("nematode",C97)))</f>
        <v>0</v>
      </c>
      <c r="AJ97" t="b">
        <f>NOT(OR(AA97,AB97,AC97,AD97,AE97,AF97,AG97,AH97,AI97))</f>
        <v>0</v>
      </c>
      <c r="AL97" t="b">
        <f>OR(AA97,AB97,AD97,AE97,AF97,AG97,AH97,AI97)</f>
        <v>1</v>
      </c>
      <c r="AM97" t="b">
        <f>IF(Table1[[#This Row],[In vivo?]],IF(Table1[[#This Row],[Cell]],FALSE,TRUE),FALSE)</f>
        <v>0</v>
      </c>
      <c r="AN97" t="b">
        <f>AND(AC97,AL97)</f>
        <v>1</v>
      </c>
      <c r="AO97" t="b">
        <f>IF(Table1[[#This Row],[Cell]],IF(Table1[[#This Row],[In vivo?]],FALSE,TRUE),FALSE)</f>
        <v>0</v>
      </c>
      <c r="AP97" t="b">
        <f>NOT(OR(Table1[[#This Row],[In vivo?]],Table1[[#This Row],[Only in Cell]]))</f>
        <v>0</v>
      </c>
      <c r="AQ97" t="b">
        <f>IF(OR(Table1[[#This Row],[Rodents]],Table1[[#This Row],[Human]],Table1[[#This Row],[Pig]]),OR(ISNUMBER(FIND("pulmonary",C97)),ISNUMBER(FIND("lung",C97))),"NA")</f>
        <v>0</v>
      </c>
      <c r="AR97" t="b">
        <f>IF(OR(Table1[[#This Row],[Rodents]],Table1[[#This Row],[Human]],Table1[[#This Row],[Pig]]),OR(ISNUMBER(FIND("skin",C97)),ISNUMBER(FIND("dermal",C97))),"NA")</f>
        <v>0</v>
      </c>
      <c r="AS97" t="b">
        <f>IF(OR(Table1[[#This Row],[Rodents]],Table1[[#This Row],[Human]],Table1[[#This Row],[Pig]]),OR(ISNUMBER(FIND("liver",C97)),ISNUMBER(FIND("hepat",C97))),"NA")</f>
        <v>0</v>
      </c>
      <c r="AT97" t="b">
        <f>IF(OR(Table1[[#This Row],[Rodents]],Table1[[#This Row],[Human]],Table1[[#This Row],[Pig]]),OR(ISNUMBER(FIND("kidney",C97)),ISNUMBER(FIND("neph",C97))),"NA")</f>
        <v>0</v>
      </c>
      <c r="AU97" t="b">
        <f>IF(OR(Table1[[#This Row],[Rodents]],Table1[[#This Row],[Human]],Table1[[#This Row],[Pig]]),OR(ISNUMBER(FIND("brain",C97)),ISNUMBER(FIND("neur",C97)),ISNUMBER(FIND("nerv",C97))),"NA")</f>
        <v>0</v>
      </c>
      <c r="AV97" t="b">
        <f>IF(OR(Table1[[#This Row],[Rodents]],Table1[[#This Row],[Human]],Table1[[#This Row],[Pig]]),OR(ISNUMBER(FIND("heart",C97)),ISNUMBER(FIND("cardi",C97))),"NA")</f>
        <v>0</v>
      </c>
      <c r="AW97" t="b">
        <f>IF(OR(Table1[[#This Row],[Rodents]],Table1[[#This Row],[Human]],Table1[[#This Row],[Pig]]),OR(ISNUMBER(FIND("gastro",C97)),ISNUMBER(FIND("intesti",C97)),ISNUMBER(FIND("stomach",C97))),"NA")</f>
        <v>0</v>
      </c>
      <c r="AX97" t="b">
        <f>IF(OR(Table1[[#This Row],[Rodents]],Table1[[#This Row],[Human]],Table1[[#This Row],[Pig]]),NOT(OR(AQ97,AR97,AS97,AT97,AU97,AV97,AW97)),"NA")</f>
        <v>1</v>
      </c>
      <c r="AY97" t="b">
        <f>OR(ISNUMBER(FIND("SWCNT",C97)),ISNUMBER(FIND("SWNT",C97)),ISNUMBER(FIND("single-wall",C97)),ISNUMBER(FIND("single wall",C97)),ISNUMBER(FIND("Single wall",C97)),ISNUMBER(FIND("Single-wall",C97)),ISNUMBER(FIND("SWCNT",B97)),ISNUMBER(FIND("SWNT",B97)),ISNUMBER(FIND("single-wall",B97)),ISNUMBER(FIND("single wall",B97)),ISNUMBER(FIND("Single-wall",B97)),ISNUMBER(FIND("Single wall",B97)))</f>
        <v>0</v>
      </c>
      <c r="AZ97" t="b">
        <f>OR(ISNUMBER(FIND("MWCNT",C97)),ISNUMBER(FIND("MWNT",C97)),ISNUMBER(FIND("multi-wall",C97)),ISNUMBER(FIND("multi wall",C97)),ISNUMBER(FIND("multiwall",C97)),ISNUMBER(FIND("Multi-wall",C97)),ISNUMBER(FIND("Multi wall",C97)),ISNUMBER(FIND("Multiwall",C97)),ISNUMBER(FIND("MWCNT",B97)),ISNUMBER(FIND("MWNT",B97)),ISNUMBER(FIND("multi-wall",B97)),ISNUMBER(FIND("multi wall",B97)),ISNUMBER(FIND("multiwall",B97)),ISNUMBER(FIND("Multi-wall",B97)),ISNUMBER(FIND("Multi wall",B97)),ISNUMBER(FIND("Multiwall",B97)),ISNUMBER(FIND("Double-wall",B97)),ISNUMBER(FIND("Double wall",B97)),ISNUMBER(FIND("Doublewall",B97)),ISNUMBER(FIND("double-wall",B97)),ISNUMBER(FIND("double wall",B97)),ISNUMBER(FIND("doublewall",B97)))</f>
        <v>1</v>
      </c>
      <c r="BA97" t="b">
        <f>AND(Table1[[#This Row],[SWCNT]],Table1[[#This Row],[MWCNT]])</f>
        <v>0</v>
      </c>
      <c r="BB97" t="b">
        <f>IF(Table1[[#This Row],[SWCNT]]=TRUE,FALSE,IF(Table1[[#This Row],[MWCNT]]=TRUE,FALSE,TRUE))</f>
        <v>0</v>
      </c>
      <c r="BC97" s="18"/>
    </row>
    <row r="98" spans="1:55" ht="314.5">
      <c r="A98" t="s">
        <v>229</v>
      </c>
      <c r="B98" s="2" t="s">
        <v>231</v>
      </c>
      <c r="C98" s="16" t="s">
        <v>233</v>
      </c>
      <c r="D98" s="17" t="s">
        <v>112</v>
      </c>
      <c r="E98" s="2">
        <v>2022</v>
      </c>
      <c r="F98" t="b">
        <f>OR(ISNUMBER(FIND("cytotoxic",C98)),ISNUMBER(FIND("Cytotoxic",C98)),ISNUMBER(FIND("cellular toxicity",C98)),ISNUMBER(FIND("cell death",C98)),ISNUMBER(FIND("viable",C98)),ISNUMBER(FIND("phytotoxic",C98)),ISNUMBER(FIND("acute toxicity",C98)),ISNUMBER(FIND("MTT",C98)),ISNUMBER(FIND("survival",C98)),ISNUMBER(FIND("prolifer",C98)),ISNUMBER(FIND("apoptosis",C98)),ISNUMBER(FIND("neurotoxic",C98)),ISNUMBER(FIND("  lysis ",C98)),ISNUMBER(FIND("necrosis",C98)),ISNUMBER(FIND("cellular death",C98))*3,ISNUMBER(FIND("LDH",C98)),ISNUMBER(FIND("Acute toxicity",C98)))</f>
        <v>0</v>
      </c>
      <c r="G98" t="b">
        <f>OR(ISNUMBER(FIND("genotoxic",C98)),ISNUMBER(FIND("genotoxicity",C98)),ISNUMBER(FIND("DNA damage",C98)),ISNUMBER(FIND("DNA",C98)),ISNUMBER(FIND("RNA",C98)),ISNUMBER(FIND("mesothelioma",C98)),ISNUMBER(FIND("carcino",C98)),ISNUMBER(FIND("mutagen",C98)),ISNUMBER(FIND("genetic",C98)))</f>
        <v>1</v>
      </c>
      <c r="H98" t="b">
        <f>OR(ISNUMBER(FIND("inflammatory",C98)),ISNUMBER(FIND("inflamm",C98)))</f>
        <v>1</v>
      </c>
      <c r="I98" t="b">
        <f>OR(ISNUMBER(FIND("immune",C98)),ISNUMBER(FIND("immunological",C98)),ISNUMBER(FIND("interleuk",C98)),ISNUMBER(FIND("platelet activation",C98)),ISNUMBER(FIND("monocyte",C98)),ISNUMBER(FIND("leukocyte",C98)),ISNUMBER(FIND("cytokine",C98)),ISNUMBER(FIND("CD4",C98)),ISNUMBER(FIND("CD8",C98)),ISNUMBER(FIND("T-cell",C98)))</f>
        <v>1</v>
      </c>
      <c r="J98" t="b">
        <f>OR(ISNUMBER(FIND("reactive oxygen",C98)),ISNUMBER(FIND("ROS",C98)),ISNUMBER(FIND("free radical",C98)),ISNUMBER(FIND("oxidative stress",C98)),ISNUMBER(FIND("peroxid",C98)),ISNUMBER(FIND("oxidative",C98)),ISNUMBER(FIND("antioxid",C98)))</f>
        <v>0</v>
      </c>
      <c r="K98" t="b">
        <f>OR(ISNUMBER(FIND("autophag",C98)))</f>
        <v>0</v>
      </c>
      <c r="L98" t="b">
        <f>OR(ISNUMBER(FIND("morpholog",C98)))</f>
        <v>0</v>
      </c>
      <c r="M98" t="b">
        <f>OR(ISNUMBER(FIND("fibrosis",C98)),ISNUMBER(FIND("Fibrosis",C98)),ISNUMBER(FIND("fibrot",C98)))</f>
        <v>1</v>
      </c>
      <c r="N98" t="b">
        <f>OR(ISNUMBER(FIND("offspring",C98)),ISNUMBER(FIND("Parental",C98)),ISNUMBER(FIND("parental",C98)),ISNUMBER(FIND("germline",C98)),ISNUMBER(FIND("reproduc",C98)),ISNUMBER(FIND("embryo",C98)))</f>
        <v>0</v>
      </c>
      <c r="O98" t="b">
        <f>OR(ISNUMBER(FIND("metabol",C98)),ISNUMBER(FIND("Metabol",C98)),ISNUMBER(FIND("digest",C98)),ISNUMBER(FIND("mitochon",C98)))</f>
        <v>0</v>
      </c>
      <c r="P98" t="b">
        <f>OR(ISNUMBER(FIND("ecotox",C98)),ISNUMBER(FIND("Ecotox",B98)),ISNUMBER(FIND("ecotox",B98)),ISNUMBER(FIND("Ecotox",C98)))</f>
        <v>0</v>
      </c>
      <c r="Q98" t="b">
        <f>OR(ISNUMBER(FIND("Bioaccum",C98)),ISNUMBER(FIND("bioaccum",C98)),ISNUMBER(FIND("accum",C98)))</f>
        <v>0</v>
      </c>
      <c r="R98" t="b">
        <f>OR(ISNUMBER(FIND("Occupation",C98)),ISNUMBER(FIND("occupation",C98)),ISNUMBER(FIND("worker",C98)),ISNUMBER(FIND("workforce",C98)))</f>
        <v>0</v>
      </c>
      <c r="S98" t="b">
        <f>NOT(OR(F98,G98,H98,I98,J98,K98,L98,M98,N98,O98,P98,Q98,R98))</f>
        <v>0</v>
      </c>
      <c r="U98" t="b">
        <f>OR(Table1[[#This Row],[Inflammation]],Table1[[#This Row],[Immune]])</f>
        <v>1</v>
      </c>
      <c r="V98" t="b">
        <f>IF(OR(Table1[[#This Row],[Rodents]],Table1[[#This Row],[Human]],Table1[[#This Row],[Pig]]),OR(ISNUMBER(FIND("intratrach",C98)),ISNUMBER(FIND("nasal ",C98)),ISNUMBER(FIND("instill",C98))),"NA")</f>
        <v>1</v>
      </c>
      <c r="W98" t="b">
        <f>IF(OR(Table1[[#This Row],[Rodents]],Table1[[#This Row],[Human]],Table1[[#This Row],[Pig]]),OR(ISNUMBER(FIND("dermal",C98)),ISNUMBER(FIND("skin ",C98))),"NA")</f>
        <v>0</v>
      </c>
      <c r="X98" t="b">
        <f>IF(OR(Table1[[#This Row],[Rodents]],Table1[[#This Row],[Human]],Table1[[#This Row],[Pig]]),OR(ISNUMBER(FIND("injected",C98)),ISNUMBER(FIND("periton",C98)),ISNUMBER(FIND("intrascrot",C98))),"NA")</f>
        <v>0</v>
      </c>
      <c r="Y98" t="b">
        <f>IF(OR(Table1[[#This Row],[Rodents]],Table1[[#This Row],[Human]],Table1[[#This Row],[Pig]]),NOT(OR(Table1[[#This Row],[Inhaled/Intratracheal/intranasal]],Table1[[#This Row],[Dermal]],Table1[[#This Row],[Injected]])),"NA")</f>
        <v>0</v>
      </c>
      <c r="AA98" t="b">
        <f>OR(ISNUMBER(FIND("fish ",C98)),ISNUMBER(FIND("Fish ",C98)),ISNUMBER(FIND("aquatic",C98)),ISNUMBER(FIND("daphnids",C98)),ISNUMBER(FIND("Carcinus maenas",C98)),ISNUMBER(FIND("Daphnia",C98)),ISNUMBER(FIND("Ruditapes philippinarum",C98)),ISNUMBER(FIND("daphnia",C98)),ISNUMBER(FIND("marine",C98)),ISNUMBER(FIND("mussel",C98)),ISNUMBER(FIND("algae",C98)),ISNUMBER(FIND("Donax faba",C98)),ISNUMBER(FIND("estuarine",C98)),ISNUMBER(FIND("snail",C98)),ISNUMBER(FIND("Prorocentrum donghaiense",C98)) )</f>
        <v>0</v>
      </c>
      <c r="AB98" t="b">
        <f>OR(ISNUMBER(FIND(" rat ",C98)),ISNUMBER(FIND(" rats ",C98)),ISNUMBER(FIND(" Rats ",C98)),ISNUMBER(FIND(" Rat ",C98)),ISNUMBER(FIND(" rat.",C98)),ISNUMBER(FIND(" rats.",C98)),ISNUMBER(FIND("mouse",C98)),ISNUMBER(FIND("mice",C98)), ISNUMBER(FIND(" Mice",C98)))</f>
        <v>1</v>
      </c>
      <c r="AC98" t="b">
        <f>OR(ISNUMBER(FIND(" cell ",C98)),ISNUMBER(FIND("fibroblast",C98)),ISNUMBER(FIND("macrophage",C98)),ISNUMBER(FIND("epithelial",C98)),ISNUMBER(FIND("endothelial",C98)),ISNUMBER(FIND("neuron",C98)),ISNUMBER(FIND(" cells ",C98)),ISNUMBER(FIND("RBC",C98)),ISNUMBER(FIND("mitochond",C98)),ISNUMBER(FIND("adipocyte",C98)),ISNUMBER(FIND("osteo",C98)),ISNUMBER(FIND("keratin",C98)),ISNUMBER(FIND(" cell's ",C98)),ISNUMBER(FIND("eukary",C98)),ISNUMBER(FIND("sperm",C98)))</f>
        <v>1</v>
      </c>
      <c r="AD98" t="b">
        <f>OR(ISNUMBER(FIND("human",B98)),ISNUMBER(FIND("workers",B98)),ISNUMBER(FIND("workforces",B98)),ISNUMBER(FIND("occupational",B98)),ISNUMBER(FIND("Case report",B98)),ISNUMBER(FIND("Workplaces",B98)),ISNUMBER(FIND("worker",B98)))</f>
        <v>0</v>
      </c>
      <c r="AE98" t="b">
        <f>OR(ISNUMBER(FIND(" plant ",C98)),ISNUMBER(FIND("Plant ",C98)),ISNUMBER(FIND("tomato",C98)),ISNUMBER(FIND("plants",C98)),ISNUMBER(FIND("Plants",C98)),ISNUMBER(FIND("algae",C98)),ISNUMBER(FIND("lettuce",C98)),ISNUMBER(FIND("green gram sprouts ",C98)),ISNUMBER(FIND("Cucurbita pepo",C98)),ISNUMBER(FIND("bean ",C98)),ISNUMBER(FIND("chloroplast",C98)),ISNUMBER(FIND("chlorophyll",C98)),ISNUMBER(FIND("seedling",C98)),ISNUMBER(FIND("canola",C98)),ISNUMBER(FIND("shoot",C98)),ISNUMBER(FIND("photosynthes",C98)),ISNUMBER(FIND(" leaves ",C98)),,ISNUMBER(FIND("agriculture",C98)),ISNUMBER(FIND(" crops ",C98)))</f>
        <v>0</v>
      </c>
      <c r="AF98" t="b">
        <f>OR(ISNUMBER(FIND("bacteria",C98)),ISNUMBER(FIND("Bacteria",C98)),ISNUMBER(FIND("Bacterium",C98)),ISNUMBER(FIND("bacterium",C98)),ISNUMBER(FIND(" coli ",C98)))</f>
        <v>0</v>
      </c>
      <c r="AG98" t="b">
        <f>OR(ISNUMBER(FIND("fungi",C98)),ISNUMBER(FIND("Fungi",C98)),ISNUMBER(FIND("fungus",C98)),ISNUMBER(FIND("Fungus",C98)),ISNUMBER(FIND("mushroom",C98)),ISNUMBER(FIND("Mushroom",C98)),ISNUMBER(FIND(" mold ",C98)))</f>
        <v>0</v>
      </c>
      <c r="AH98" t="b">
        <f>OR(ISNUMBER(FIND("Pig ",C98)),ISNUMBER(FIND("pig ",C98)),ISNUMBER(FIND("Pigs ",C98)),ISNUMBER(FIND("pigs ",C98)))</f>
        <v>0</v>
      </c>
      <c r="AI98" t="b">
        <f>OR(ISNUMBER(FIND(" C. elegans",C98)),ISNUMBER(FIND("Caenorhabditis elegans",C98)),ISNUMBER(FIND("earthworms",C98)),ISNUMBER(FIND(" Ficopomatus enigmaticus",C98)),ISNUMBER(FIND("larva",C98)),ISNUMBER(FIND("Lumbriculus variegatus",C98)),ISNUMBER(FIND("nematode",C98)))</f>
        <v>0</v>
      </c>
      <c r="AJ98" t="b">
        <f>NOT(OR(AA98,AB98,AC98,AD98,AE98,AF98,AG98,AH98,AI98))</f>
        <v>0</v>
      </c>
      <c r="AL98" t="b">
        <f>OR(AA98,AB98,AD98,AE98,AF98,AG98,AH98,AI98)</f>
        <v>1</v>
      </c>
      <c r="AM98" t="b">
        <f>IF(Table1[[#This Row],[In vivo?]],IF(Table1[[#This Row],[Cell]],FALSE,TRUE),FALSE)</f>
        <v>0</v>
      </c>
      <c r="AN98" t="b">
        <f>AND(AC98,AL98)</f>
        <v>1</v>
      </c>
      <c r="AO98" t="b">
        <f>IF(Table1[[#This Row],[Cell]],IF(Table1[[#This Row],[In vivo?]],FALSE,TRUE),FALSE)</f>
        <v>0</v>
      </c>
      <c r="AP98" t="b">
        <f>NOT(OR(Table1[[#This Row],[In vivo?]],Table1[[#This Row],[Only in Cell]]))</f>
        <v>0</v>
      </c>
      <c r="AQ98" t="b">
        <f>IF(OR(Table1[[#This Row],[Rodents]],Table1[[#This Row],[Human]],Table1[[#This Row],[Pig]]),OR(ISNUMBER(FIND("pulmonary",C98)),ISNUMBER(FIND("lung",C98))),"NA")</f>
        <v>1</v>
      </c>
      <c r="AR98" t="b">
        <f>IF(OR(Table1[[#This Row],[Rodents]],Table1[[#This Row],[Human]],Table1[[#This Row],[Pig]]),OR(ISNUMBER(FIND("skin",C98)),ISNUMBER(FIND("dermal",C98))),"NA")</f>
        <v>0</v>
      </c>
      <c r="AS98" t="b">
        <f>IF(OR(Table1[[#This Row],[Rodents]],Table1[[#This Row],[Human]],Table1[[#This Row],[Pig]]),OR(ISNUMBER(FIND("liver",C98)),ISNUMBER(FIND("hepat",C98))),"NA")</f>
        <v>0</v>
      </c>
      <c r="AT98" t="b">
        <f>IF(OR(Table1[[#This Row],[Rodents]],Table1[[#This Row],[Human]],Table1[[#This Row],[Pig]]),OR(ISNUMBER(FIND("kidney",C98)),ISNUMBER(FIND("neph",C98))),"NA")</f>
        <v>0</v>
      </c>
      <c r="AU98" t="b">
        <f>IF(OR(Table1[[#This Row],[Rodents]],Table1[[#This Row],[Human]],Table1[[#This Row],[Pig]]),OR(ISNUMBER(FIND("brain",C98)),ISNUMBER(FIND("neur",C98)),ISNUMBER(FIND("nerv",C98))),"NA")</f>
        <v>0</v>
      </c>
      <c r="AV98" t="b">
        <f>IF(OR(Table1[[#This Row],[Rodents]],Table1[[#This Row],[Human]],Table1[[#This Row],[Pig]]),OR(ISNUMBER(FIND("heart",C98)),ISNUMBER(FIND("cardi",C98))),"NA")</f>
        <v>0</v>
      </c>
      <c r="AW98" t="b">
        <f>IF(OR(Table1[[#This Row],[Rodents]],Table1[[#This Row],[Human]],Table1[[#This Row],[Pig]]),OR(ISNUMBER(FIND("gastro",C98)),ISNUMBER(FIND("intesti",C98)),ISNUMBER(FIND("stomach",C98))),"NA")</f>
        <v>0</v>
      </c>
      <c r="AX98" t="b">
        <f>IF(OR(Table1[[#This Row],[Rodents]],Table1[[#This Row],[Human]],Table1[[#This Row],[Pig]]),NOT(OR(AQ98,AR98,AS98,AT98,AU98,AV98,AW98)),"NA")</f>
        <v>0</v>
      </c>
      <c r="AY98" t="b">
        <f>OR(ISNUMBER(FIND("SWCNT",C98)),ISNUMBER(FIND("SWNT",C98)),ISNUMBER(FIND("single-wall",C98)),ISNUMBER(FIND("single wall",C98)),ISNUMBER(FIND("Single wall",C98)),ISNUMBER(FIND("Single-wall",C98)),ISNUMBER(FIND("SWCNT",B98)),ISNUMBER(FIND("SWNT",B98)),ISNUMBER(FIND("single-wall",B98)),ISNUMBER(FIND("single wall",B98)),ISNUMBER(FIND("Single-wall",B98)),ISNUMBER(FIND("Single wall",B98)))</f>
        <v>1</v>
      </c>
      <c r="AZ98" t="b">
        <f>OR(ISNUMBER(FIND("MWCNT",C98)),ISNUMBER(FIND("MWNT",C98)),ISNUMBER(FIND("multi-wall",C98)),ISNUMBER(FIND("multi wall",C98)),ISNUMBER(FIND("multiwall",C98)),ISNUMBER(FIND("Multi-wall",C98)),ISNUMBER(FIND("Multi wall",C98)),ISNUMBER(FIND("Multiwall",C98)),ISNUMBER(FIND("MWCNT",B98)),ISNUMBER(FIND("MWNT",B98)),ISNUMBER(FIND("multi-wall",B98)),ISNUMBER(FIND("multi wall",B98)),ISNUMBER(FIND("multiwall",B98)),ISNUMBER(FIND("Multi-wall",B98)),ISNUMBER(FIND("Multi wall",B98)),ISNUMBER(FIND("Multiwall",B98)),ISNUMBER(FIND("Double-wall",B98)),ISNUMBER(FIND("Double wall",B98)),ISNUMBER(FIND("Doublewall",B98)),ISNUMBER(FIND("double-wall",B98)),ISNUMBER(FIND("double wall",B98)),ISNUMBER(FIND("doublewall",B98)))</f>
        <v>1</v>
      </c>
      <c r="BA98" t="b">
        <f>AND(Table1[[#This Row],[SWCNT]],Table1[[#This Row],[MWCNT]])</f>
        <v>1</v>
      </c>
      <c r="BB98" t="b">
        <f>IF(Table1[[#This Row],[SWCNT]]=TRUE,FALSE,IF(Table1[[#This Row],[MWCNT]]=TRUE,FALSE,TRUE))</f>
        <v>0</v>
      </c>
      <c r="BC98" s="18"/>
    </row>
    <row r="99" spans="1:55" ht="203.5">
      <c r="A99" t="s">
        <v>244</v>
      </c>
      <c r="B99" s="2" t="s">
        <v>245</v>
      </c>
      <c r="C99" s="16" t="s">
        <v>246</v>
      </c>
      <c r="D99" s="17" t="s">
        <v>54</v>
      </c>
      <c r="E99" s="2">
        <v>2022</v>
      </c>
      <c r="F99" t="b">
        <f>OR(ISNUMBER(FIND("cytotoxic",C99)),ISNUMBER(FIND("Cytotoxic",C99)),ISNUMBER(FIND("cellular toxicity",C99)),ISNUMBER(FIND("cell death",C99)),ISNUMBER(FIND("viable",C99)),ISNUMBER(FIND("phytotoxic",C99)),ISNUMBER(FIND("acute toxicity",C99)),ISNUMBER(FIND("MTT",C99)),ISNUMBER(FIND("survival",C99)),ISNUMBER(FIND("prolifer",C99)),ISNUMBER(FIND("apoptosis",C99)),ISNUMBER(FIND("neurotoxic",C99)),ISNUMBER(FIND("  lysis ",C99)),ISNUMBER(FIND("necrosis",C99)),ISNUMBER(FIND("cellular death",C99))*3,ISNUMBER(FIND("LDH",C99)),ISNUMBER(FIND("Acute toxicity",C99)))</f>
        <v>0</v>
      </c>
      <c r="G99" t="b">
        <f>OR(ISNUMBER(FIND("genotoxic",C99)),ISNUMBER(FIND("genotoxicity",C99)),ISNUMBER(FIND("DNA damage",C99)),ISNUMBER(FIND("DNA",C99)),ISNUMBER(FIND("RNA",C99)),ISNUMBER(FIND("mesothelioma",C99)),ISNUMBER(FIND("carcino",C99)),ISNUMBER(FIND("mutagen",C99)),ISNUMBER(FIND("genetic",C99)))</f>
        <v>0</v>
      </c>
      <c r="H99" t="b">
        <f>OR(ISNUMBER(FIND("inflammatory",C99)),ISNUMBER(FIND("inflamm",C99)))</f>
        <v>1</v>
      </c>
      <c r="I99" t="b">
        <f>OR(ISNUMBER(FIND("immune",C99)),ISNUMBER(FIND("immunological",C99)),ISNUMBER(FIND("interleuk",C99)),ISNUMBER(FIND("platelet activation",C99)),ISNUMBER(FIND("monocyte",C99)),ISNUMBER(FIND("leukocyte",C99)),ISNUMBER(FIND("cytokine",C99)),ISNUMBER(FIND("CD4",C99)),ISNUMBER(FIND("CD8",C99)),ISNUMBER(FIND("T-cell",C99)))</f>
        <v>0</v>
      </c>
      <c r="J99" t="b">
        <f>OR(ISNUMBER(FIND("reactive oxygen",C99)),ISNUMBER(FIND("ROS",C99)),ISNUMBER(FIND("free radical",C99)),ISNUMBER(FIND("oxidative stress",C99)),ISNUMBER(FIND("peroxid",C99)),ISNUMBER(FIND("oxidative",C99)),ISNUMBER(FIND("antioxid",C99)))</f>
        <v>1</v>
      </c>
      <c r="K99" t="b">
        <f>OR(ISNUMBER(FIND("autophag",C99)))</f>
        <v>0</v>
      </c>
      <c r="L99" t="b">
        <f>OR(ISNUMBER(FIND("morpholog",C99)))</f>
        <v>0</v>
      </c>
      <c r="M99" t="b">
        <f>OR(ISNUMBER(FIND("fibrosis",C99)),ISNUMBER(FIND("Fibrosis",C99)),ISNUMBER(FIND("fibrot",C99)))</f>
        <v>1</v>
      </c>
      <c r="N99" t="b">
        <f>OR(ISNUMBER(FIND("offspring",C99)),ISNUMBER(FIND("Parental",C99)),ISNUMBER(FIND("parental",C99)),ISNUMBER(FIND("germline",C99)),ISNUMBER(FIND("reproduc",C99)),ISNUMBER(FIND("embryo",C99)))</f>
        <v>0</v>
      </c>
      <c r="O99" t="b">
        <f>OR(ISNUMBER(FIND("metabol",C99)),ISNUMBER(FIND("Metabol",C99)),ISNUMBER(FIND("digest",C99)),ISNUMBER(FIND("mitochon",C99)))</f>
        <v>0</v>
      </c>
      <c r="P99" t="b">
        <f>OR(ISNUMBER(FIND("ecotox",C99)),ISNUMBER(FIND("Ecotox",B99)),ISNUMBER(FIND("ecotox",B99)),ISNUMBER(FIND("Ecotox",C99)))</f>
        <v>0</v>
      </c>
      <c r="Q99" t="b">
        <f>OR(ISNUMBER(FIND("Bioaccum",C99)),ISNUMBER(FIND("bioaccum",C99)),ISNUMBER(FIND("accum",C99)))</f>
        <v>0</v>
      </c>
      <c r="R99" t="b">
        <f>OR(ISNUMBER(FIND("Occupation",C99)),ISNUMBER(FIND("occupation",C99)),ISNUMBER(FIND("worker",C99)),ISNUMBER(FIND("workforce",C99)))</f>
        <v>0</v>
      </c>
      <c r="S99" t="b">
        <f>NOT(OR(F99,G99,H99,I99,J99,K99,L99,M99,N99,O99,P99,Q99,R99))</f>
        <v>0</v>
      </c>
      <c r="U99" t="b">
        <f>OR(Table1[[#This Row],[Inflammation]],Table1[[#This Row],[Immune]])</f>
        <v>1</v>
      </c>
      <c r="V99" t="b">
        <f>IF(OR(Table1[[#This Row],[Rodents]],Table1[[#This Row],[Human]],Table1[[#This Row],[Pig]]),OR(ISNUMBER(FIND("intratrach",C99)),ISNUMBER(FIND("nasal ",C99)),ISNUMBER(FIND("instill",C99))),"NA")</f>
        <v>1</v>
      </c>
      <c r="W99" t="b">
        <f>IF(OR(Table1[[#This Row],[Rodents]],Table1[[#This Row],[Human]],Table1[[#This Row],[Pig]]),OR(ISNUMBER(FIND("dermal",C99)),ISNUMBER(FIND("skin ",C99))),"NA")</f>
        <v>0</v>
      </c>
      <c r="X99" t="b">
        <f>IF(OR(Table1[[#This Row],[Rodents]],Table1[[#This Row],[Human]],Table1[[#This Row],[Pig]]),OR(ISNUMBER(FIND("injected",C99)),ISNUMBER(FIND("periton",C99)),ISNUMBER(FIND("intrascrot",C99))),"NA")</f>
        <v>0</v>
      </c>
      <c r="Y99" t="b">
        <f>IF(OR(Table1[[#This Row],[Rodents]],Table1[[#This Row],[Human]],Table1[[#This Row],[Pig]]),NOT(OR(Table1[[#This Row],[Inhaled/Intratracheal/intranasal]],Table1[[#This Row],[Dermal]],Table1[[#This Row],[Injected]])),"NA")</f>
        <v>0</v>
      </c>
      <c r="AA99" t="b">
        <f>OR(ISNUMBER(FIND("fish ",C99)),ISNUMBER(FIND("Fish ",C99)),ISNUMBER(FIND("aquatic",C99)),ISNUMBER(FIND("daphnids",C99)),ISNUMBER(FIND("Carcinus maenas",C99)),ISNUMBER(FIND("Daphnia",C99)),ISNUMBER(FIND("Ruditapes philippinarum",C99)),ISNUMBER(FIND("daphnia",C99)),ISNUMBER(FIND("marine",C99)),ISNUMBER(FIND("mussel",C99)),ISNUMBER(FIND("algae",C99)),ISNUMBER(FIND("Donax faba",C99)),ISNUMBER(FIND("estuarine",C99)),ISNUMBER(FIND("snail",C99)),ISNUMBER(FIND("Prorocentrum donghaiense",C99)) )</f>
        <v>0</v>
      </c>
      <c r="AB99" t="b">
        <f>OR(ISNUMBER(FIND(" rat ",C99)),ISNUMBER(FIND(" rats ",C99)),ISNUMBER(FIND(" Rats ",C99)),ISNUMBER(FIND(" Rat ",C99)),ISNUMBER(FIND(" rat.",C99)),ISNUMBER(FIND(" rats.",C99)),ISNUMBER(FIND("mouse",C99)),ISNUMBER(FIND("mice",C99)), ISNUMBER(FIND(" Mice",C99)))</f>
        <v>1</v>
      </c>
      <c r="AC99" t="b">
        <f>OR(ISNUMBER(FIND(" cell ",C99)),ISNUMBER(FIND("fibroblast",C99)),ISNUMBER(FIND("macrophage",C99)),ISNUMBER(FIND("epithelial",C99)),ISNUMBER(FIND("endothelial",C99)),ISNUMBER(FIND("neuron",C99)),ISNUMBER(FIND(" cells ",C99)),ISNUMBER(FIND("RBC",C99)),ISNUMBER(FIND("mitochond",C99)),ISNUMBER(FIND("adipocyte",C99)),ISNUMBER(FIND("osteo",C99)),ISNUMBER(FIND("keratin",C99)),ISNUMBER(FIND(" cell's ",C99)),ISNUMBER(FIND("eukary",C99)),ISNUMBER(FIND("sperm",C99)))</f>
        <v>0</v>
      </c>
      <c r="AD99" t="b">
        <f>OR(ISNUMBER(FIND("human",B99)),ISNUMBER(FIND("workers",B99)),ISNUMBER(FIND("workforces",B99)),ISNUMBER(FIND("occupational",B99)),ISNUMBER(FIND("Case report",B99)),ISNUMBER(FIND("Workplaces",B99)),ISNUMBER(FIND("worker",B99)))</f>
        <v>0</v>
      </c>
      <c r="AE99" t="b">
        <f>OR(ISNUMBER(FIND(" plant ",C99)),ISNUMBER(FIND("Plant ",C99)),ISNUMBER(FIND("tomato",C99)),ISNUMBER(FIND("plants",C99)),ISNUMBER(FIND("Plants",C99)),ISNUMBER(FIND("algae",C99)),ISNUMBER(FIND("lettuce",C99)),ISNUMBER(FIND("green gram sprouts ",C99)),ISNUMBER(FIND("Cucurbita pepo",C99)),ISNUMBER(FIND("bean ",C99)),ISNUMBER(FIND("chloroplast",C99)),ISNUMBER(FIND("chlorophyll",C99)),ISNUMBER(FIND("seedling",C99)),ISNUMBER(FIND("canola",C99)),ISNUMBER(FIND("shoot",C99)),ISNUMBER(FIND("photosynthes",C99)),ISNUMBER(FIND(" leaves ",C99)),,ISNUMBER(FIND("agriculture",C99)),ISNUMBER(FIND(" crops ",C99)))</f>
        <v>0</v>
      </c>
      <c r="AF99" t="b">
        <f>OR(ISNUMBER(FIND("bacteria",C99)),ISNUMBER(FIND("Bacteria",C99)),ISNUMBER(FIND("Bacterium",C99)),ISNUMBER(FIND("bacterium",C99)),ISNUMBER(FIND(" coli ",C99)))</f>
        <v>0</v>
      </c>
      <c r="AG99" t="b">
        <f>OR(ISNUMBER(FIND("fungi",C99)),ISNUMBER(FIND("Fungi",C99)),ISNUMBER(FIND("fungus",C99)),ISNUMBER(FIND("Fungus",C99)),ISNUMBER(FIND("mushroom",C99)),ISNUMBER(FIND("Mushroom",C99)),ISNUMBER(FIND(" mold ",C99)))</f>
        <v>0</v>
      </c>
      <c r="AH99" t="b">
        <f>OR(ISNUMBER(FIND("Pig ",C99)),ISNUMBER(FIND("pig ",C99)),ISNUMBER(FIND("Pigs ",C99)),ISNUMBER(FIND("pigs ",C99)))</f>
        <v>0</v>
      </c>
      <c r="AI99" t="b">
        <f>OR(ISNUMBER(FIND(" C. elegans",C99)),ISNUMBER(FIND("Caenorhabditis elegans",C99)),ISNUMBER(FIND("earthworms",C99)),ISNUMBER(FIND(" Ficopomatus enigmaticus",C99)),ISNUMBER(FIND("larva",C99)),ISNUMBER(FIND("Lumbriculus variegatus",C99)),ISNUMBER(FIND("nematode",C99)))</f>
        <v>0</v>
      </c>
      <c r="AJ99" t="b">
        <f>NOT(OR(AA99,AB99,AC99,AD99,AE99,AF99,AG99,AH99,AI99))</f>
        <v>0</v>
      </c>
      <c r="AL99" t="b">
        <f>OR(AA99,AB99,AD99,AE99,AF99,AG99,AH99,AI99)</f>
        <v>1</v>
      </c>
      <c r="AM99" t="b">
        <f>IF(Table1[[#This Row],[In vivo?]],IF(Table1[[#This Row],[Cell]],FALSE,TRUE),FALSE)</f>
        <v>1</v>
      </c>
      <c r="AN99" t="b">
        <f>AND(AC99,AL99)</f>
        <v>0</v>
      </c>
      <c r="AO99" t="b">
        <f>IF(Table1[[#This Row],[Cell]],IF(Table1[[#This Row],[In vivo?]],FALSE,TRUE),FALSE)</f>
        <v>0</v>
      </c>
      <c r="AP99" t="b">
        <f>NOT(OR(Table1[[#This Row],[In vivo?]],Table1[[#This Row],[Only in Cell]]))</f>
        <v>0</v>
      </c>
      <c r="AQ99" t="b">
        <f>IF(OR(Table1[[#This Row],[Rodents]],Table1[[#This Row],[Human]],Table1[[#This Row],[Pig]]),OR(ISNUMBER(FIND("pulmonary",C99)),ISNUMBER(FIND("lung",C99))),"NA")</f>
        <v>1</v>
      </c>
      <c r="AR99" t="b">
        <f>IF(OR(Table1[[#This Row],[Rodents]],Table1[[#This Row],[Human]],Table1[[#This Row],[Pig]]),OR(ISNUMBER(FIND("skin",C99)),ISNUMBER(FIND("dermal",C99))),"NA")</f>
        <v>0</v>
      </c>
      <c r="AS99" t="b">
        <f>IF(OR(Table1[[#This Row],[Rodents]],Table1[[#This Row],[Human]],Table1[[#This Row],[Pig]]),OR(ISNUMBER(FIND("liver",C99)),ISNUMBER(FIND("hepat",C99))),"NA")</f>
        <v>0</v>
      </c>
      <c r="AT99" t="b">
        <f>IF(OR(Table1[[#This Row],[Rodents]],Table1[[#This Row],[Human]],Table1[[#This Row],[Pig]]),OR(ISNUMBER(FIND("kidney",C99)),ISNUMBER(FIND("neph",C99))),"NA")</f>
        <v>0</v>
      </c>
      <c r="AU99" t="b">
        <f>IF(OR(Table1[[#This Row],[Rodents]],Table1[[#This Row],[Human]],Table1[[#This Row],[Pig]]),OR(ISNUMBER(FIND("brain",C99)),ISNUMBER(FIND("neur",C99)),ISNUMBER(FIND("nerv",C99))),"NA")</f>
        <v>0</v>
      </c>
      <c r="AV99" t="b">
        <f>IF(OR(Table1[[#This Row],[Rodents]],Table1[[#This Row],[Human]],Table1[[#This Row],[Pig]]),OR(ISNUMBER(FIND("heart",C99)),ISNUMBER(FIND("cardi",C99))),"NA")</f>
        <v>0</v>
      </c>
      <c r="AW99" t="b">
        <f>IF(OR(Table1[[#This Row],[Rodents]],Table1[[#This Row],[Human]],Table1[[#This Row],[Pig]]),OR(ISNUMBER(FIND("gastro",C99)),ISNUMBER(FIND("intesti",C99)),ISNUMBER(FIND("stomach",C99))),"NA")</f>
        <v>0</v>
      </c>
      <c r="AX99" t="b">
        <f>IF(OR(Table1[[#This Row],[Rodents]],Table1[[#This Row],[Human]],Table1[[#This Row],[Pig]]),NOT(OR(AQ99,AR99,AS99,AT99,AU99,AV99,AW99)),"NA")</f>
        <v>0</v>
      </c>
      <c r="AY99" t="b">
        <f>OR(ISNUMBER(FIND("SWCNT",C99)),ISNUMBER(FIND("SWNT",C99)),ISNUMBER(FIND("single-wall",C99)),ISNUMBER(FIND("single wall",C99)),ISNUMBER(FIND("Single wall",C99)),ISNUMBER(FIND("Single-wall",C99)),ISNUMBER(FIND("SWCNT",B99)),ISNUMBER(FIND("SWNT",B99)),ISNUMBER(FIND("single-wall",B99)),ISNUMBER(FIND("single wall",B99)),ISNUMBER(FIND("Single-wall",B99)),ISNUMBER(FIND("Single wall",B99)))</f>
        <v>1</v>
      </c>
      <c r="AZ99" t="b">
        <f>OR(ISNUMBER(FIND("MWCNT",C99)),ISNUMBER(FIND("MWNT",C99)),ISNUMBER(FIND("multi-wall",C99)),ISNUMBER(FIND("multi wall",C99)),ISNUMBER(FIND("multiwall",C99)),ISNUMBER(FIND("Multi-wall",C99)),ISNUMBER(FIND("Multi wall",C99)),ISNUMBER(FIND("Multiwall",C99)),ISNUMBER(FIND("MWCNT",B99)),ISNUMBER(FIND("MWNT",B99)),ISNUMBER(FIND("multi-wall",B99)),ISNUMBER(FIND("multi wall",B99)),ISNUMBER(FIND("multiwall",B99)),ISNUMBER(FIND("Multi-wall",B99)),ISNUMBER(FIND("Multi wall",B99)),ISNUMBER(FIND("Multiwall",B99)),ISNUMBER(FIND("Double-wall",B99)),ISNUMBER(FIND("Double wall",B99)),ISNUMBER(FIND("Doublewall",B99)),ISNUMBER(FIND("double-wall",B99)),ISNUMBER(FIND("double wall",B99)),ISNUMBER(FIND("doublewall",B99)))</f>
        <v>0</v>
      </c>
      <c r="BA99" t="b">
        <f>AND(Table1[[#This Row],[SWCNT]],Table1[[#This Row],[MWCNT]])</f>
        <v>0</v>
      </c>
      <c r="BB99" t="b">
        <f>IF(Table1[[#This Row],[SWCNT]]=TRUE,FALSE,IF(Table1[[#This Row],[MWCNT]]=TRUE,FALSE,TRUE))</f>
        <v>0</v>
      </c>
      <c r="BC99" s="18"/>
    </row>
    <row r="100" spans="1:55" ht="240.5">
      <c r="A100" t="s">
        <v>283</v>
      </c>
      <c r="B100" s="2" t="s">
        <v>284</v>
      </c>
      <c r="C100" s="16" t="s">
        <v>285</v>
      </c>
      <c r="D100" s="17" t="s">
        <v>286</v>
      </c>
      <c r="E100" s="2">
        <v>2022</v>
      </c>
      <c r="F100" t="b">
        <f>OR(ISNUMBER(FIND("cytotoxic",C100)),ISNUMBER(FIND("Cytotoxic",C100)),ISNUMBER(FIND("cellular toxicity",C100)),ISNUMBER(FIND("cell death",C100)),ISNUMBER(FIND("viable",C100)),ISNUMBER(FIND("phytotoxic",C100)),ISNUMBER(FIND("acute toxicity",C100)),ISNUMBER(FIND("MTT",C100)),ISNUMBER(FIND("survival",C100)),ISNUMBER(FIND("prolifer",C100)),ISNUMBER(FIND("apoptosis",C100)),ISNUMBER(FIND("neurotoxic",C100)),ISNUMBER(FIND("  lysis ",C100)),ISNUMBER(FIND("necrosis",C100)),ISNUMBER(FIND("cellular death",C100))*3,ISNUMBER(FIND("LDH",C100)),ISNUMBER(FIND("Acute toxicity",C100)))</f>
        <v>1</v>
      </c>
      <c r="G100" t="b">
        <f>OR(ISNUMBER(FIND("genotoxic",C100)),ISNUMBER(FIND("genotoxicity",C100)),ISNUMBER(FIND("DNA damage",C100)),ISNUMBER(FIND("DNA",C100)),ISNUMBER(FIND("RNA",C100)),ISNUMBER(FIND("mesothelioma",C100)),ISNUMBER(FIND("carcino",C100)),ISNUMBER(FIND("mutagen",C100)),ISNUMBER(FIND("genetic",C100)))</f>
        <v>0</v>
      </c>
      <c r="H100" t="b">
        <f>OR(ISNUMBER(FIND("inflammatory",C100)),ISNUMBER(FIND("inflamm",C100)))</f>
        <v>1</v>
      </c>
      <c r="I100" t="b">
        <f>OR(ISNUMBER(FIND("immune",C100)),ISNUMBER(FIND("immunological",C100)),ISNUMBER(FIND("interleuk",C100)),ISNUMBER(FIND("platelet activation",C100)),ISNUMBER(FIND("monocyte",C100)),ISNUMBER(FIND("leukocyte",C100)),ISNUMBER(FIND("cytokine",C100)),ISNUMBER(FIND("CD4",C100)),ISNUMBER(FIND("CD8",C100)),ISNUMBER(FIND("T-cell",C100)))</f>
        <v>1</v>
      </c>
      <c r="J100" t="b">
        <f>OR(ISNUMBER(FIND("reactive oxygen",C100)),ISNUMBER(FIND("ROS",C100)),ISNUMBER(FIND("free radical",C100)),ISNUMBER(FIND("oxidative stress",C100)),ISNUMBER(FIND("peroxid",C100)),ISNUMBER(FIND("oxidative",C100)),ISNUMBER(FIND("antioxid",C100)))</f>
        <v>1</v>
      </c>
      <c r="K100" t="b">
        <f>OR(ISNUMBER(FIND("autophag",C100)))</f>
        <v>0</v>
      </c>
      <c r="L100" t="b">
        <f>OR(ISNUMBER(FIND("morpholog",C100)))</f>
        <v>0</v>
      </c>
      <c r="M100" t="b">
        <f>OR(ISNUMBER(FIND("fibrosis",C100)),ISNUMBER(FIND("Fibrosis",C100)),ISNUMBER(FIND("fibrot",C100)))</f>
        <v>0</v>
      </c>
      <c r="N100" t="b">
        <f>OR(ISNUMBER(FIND("offspring",C100)),ISNUMBER(FIND("Parental",C100)),ISNUMBER(FIND("parental",C100)),ISNUMBER(FIND("germline",C100)),ISNUMBER(FIND("reproduc",C100)),ISNUMBER(FIND("embryo",C100)))</f>
        <v>0</v>
      </c>
      <c r="O100" t="b">
        <f>OR(ISNUMBER(FIND("metabol",C100)),ISNUMBER(FIND("Metabol",C100)),ISNUMBER(FIND("digest",C100)),ISNUMBER(FIND("mitochon",C100)))</f>
        <v>0</v>
      </c>
      <c r="P100" t="b">
        <f>OR(ISNUMBER(FIND("ecotox",C100)),ISNUMBER(FIND("Ecotox",B100)),ISNUMBER(FIND("ecotox",B100)),ISNUMBER(FIND("Ecotox",C100)))</f>
        <v>0</v>
      </c>
      <c r="Q100" t="b">
        <f>OR(ISNUMBER(FIND("Bioaccum",C100)),ISNUMBER(FIND("bioaccum",C100)),ISNUMBER(FIND("accum",C100)))</f>
        <v>0</v>
      </c>
      <c r="R100" t="b">
        <f>OR(ISNUMBER(FIND("Occupation",C100)),ISNUMBER(FIND("occupation",C100)),ISNUMBER(FIND("worker",C100)),ISNUMBER(FIND("workforce",C100)))</f>
        <v>0</v>
      </c>
      <c r="S100" t="b">
        <f>NOT(OR(F100,G100,H100,I100,J100,K100,L100,M100,N100,O100,P100,Q100,R100))</f>
        <v>0</v>
      </c>
      <c r="U100" t="b">
        <f>OR(Table1[[#This Row],[Inflammation]],Table1[[#This Row],[Immune]])</f>
        <v>1</v>
      </c>
      <c r="V100" t="b">
        <f>IF(OR(Table1[[#This Row],[Rodents]],Table1[[#This Row],[Human]],Table1[[#This Row],[Pig]]),OR(ISNUMBER(FIND("intratrach",C100)),ISNUMBER(FIND("nasal ",C100)),ISNUMBER(FIND("instill",C100))),"NA")</f>
        <v>0</v>
      </c>
      <c r="W100" t="b">
        <f>IF(OR(Table1[[#This Row],[Rodents]],Table1[[#This Row],[Human]],Table1[[#This Row],[Pig]]),OR(ISNUMBER(FIND("dermal",C100)),ISNUMBER(FIND("skin ",C100))),"NA")</f>
        <v>0</v>
      </c>
      <c r="X100" t="b">
        <f>IF(OR(Table1[[#This Row],[Rodents]],Table1[[#This Row],[Human]],Table1[[#This Row],[Pig]]),OR(ISNUMBER(FIND("injected",C100)),ISNUMBER(FIND("periton",C100)),ISNUMBER(FIND("intrascrot",C100))),"NA")</f>
        <v>0</v>
      </c>
      <c r="Y100" t="b">
        <f>IF(OR(Table1[[#This Row],[Rodents]],Table1[[#This Row],[Human]],Table1[[#This Row],[Pig]]),NOT(OR(Table1[[#This Row],[Inhaled/Intratracheal/intranasal]],Table1[[#This Row],[Dermal]],Table1[[#This Row],[Injected]])),"NA")</f>
        <v>1</v>
      </c>
      <c r="AA100" t="b">
        <f>OR(ISNUMBER(FIND("fish ",C100)),ISNUMBER(FIND("Fish ",C100)),ISNUMBER(FIND("aquatic",C100)),ISNUMBER(FIND("daphnids",C100)),ISNUMBER(FIND("Carcinus maenas",C100)),ISNUMBER(FIND("Daphnia",C100)),ISNUMBER(FIND("Ruditapes philippinarum",C100)),ISNUMBER(FIND("daphnia",C100)),ISNUMBER(FIND("marine",C100)),ISNUMBER(FIND("mussel",C100)),ISNUMBER(FIND("algae",C100)),ISNUMBER(FIND("Donax faba",C100)),ISNUMBER(FIND("estuarine",C100)),ISNUMBER(FIND("snail",C100)),ISNUMBER(FIND("Prorocentrum donghaiense",C100)) )</f>
        <v>0</v>
      </c>
      <c r="AB100" t="b">
        <f>OR(ISNUMBER(FIND(" rat ",C100)),ISNUMBER(FIND(" rats ",C100)),ISNUMBER(FIND(" Rats ",C100)),ISNUMBER(FIND(" Rat ",C100)),ISNUMBER(FIND(" rat.",C100)),ISNUMBER(FIND(" rats.",C100)),ISNUMBER(FIND("mouse",C100)),ISNUMBER(FIND("mice",C100)), ISNUMBER(FIND(" Mice",C100)))</f>
        <v>1</v>
      </c>
      <c r="AC100" t="b">
        <f>OR(ISNUMBER(FIND(" cell ",C100)),ISNUMBER(FIND("fibroblast",C100)),ISNUMBER(FIND("macrophage",C100)),ISNUMBER(FIND("epithelial",C100)),ISNUMBER(FIND("endothelial",C100)),ISNUMBER(FIND("neuron",C100)),ISNUMBER(FIND(" cells ",C100)),ISNUMBER(FIND("RBC",C100)),ISNUMBER(FIND("mitochond",C100)),ISNUMBER(FIND("adipocyte",C100)),ISNUMBER(FIND("osteo",C100)),ISNUMBER(FIND("keratin",C100)),ISNUMBER(FIND(" cell's ",C100)),ISNUMBER(FIND("eukary",C100)),ISNUMBER(FIND("sperm",C100)))</f>
        <v>1</v>
      </c>
      <c r="AD100" t="b">
        <f>OR(ISNUMBER(FIND("human",B100)),ISNUMBER(FIND("workers",B100)),ISNUMBER(FIND("workforces",B100)),ISNUMBER(FIND("occupational",B100)),ISNUMBER(FIND("Case report",B100)),ISNUMBER(FIND("Workplaces",B100)),ISNUMBER(FIND("worker",B100)))</f>
        <v>0</v>
      </c>
      <c r="AE100" t="b">
        <f>OR(ISNUMBER(FIND(" plant ",C100)),ISNUMBER(FIND("Plant ",C100)),ISNUMBER(FIND("tomato",C100)),ISNUMBER(FIND("plants",C100)),ISNUMBER(FIND("Plants",C100)),ISNUMBER(FIND("algae",C100)),ISNUMBER(FIND("lettuce",C100)),ISNUMBER(FIND("green gram sprouts ",C100)),ISNUMBER(FIND("Cucurbita pepo",C100)),ISNUMBER(FIND("bean ",C100)),ISNUMBER(FIND("chloroplast",C100)),ISNUMBER(FIND("chlorophyll",C100)),ISNUMBER(FIND("seedling",C100)),ISNUMBER(FIND("canola",C100)),ISNUMBER(FIND("shoot",C100)),ISNUMBER(FIND("photosynthes",C100)),ISNUMBER(FIND(" leaves ",C100)),,ISNUMBER(FIND("agriculture",C100)),ISNUMBER(FIND(" crops ",C100)))</f>
        <v>0</v>
      </c>
      <c r="AF100" t="b">
        <f>OR(ISNUMBER(FIND("bacteria",C100)),ISNUMBER(FIND("Bacteria",C100)),ISNUMBER(FIND("Bacterium",C100)),ISNUMBER(FIND("bacterium",C100)),ISNUMBER(FIND(" coli ",C100)))</f>
        <v>0</v>
      </c>
      <c r="AG100" t="b">
        <f>OR(ISNUMBER(FIND("fungi",C100)),ISNUMBER(FIND("Fungi",C100)),ISNUMBER(FIND("fungus",C100)),ISNUMBER(FIND("Fungus",C100)),ISNUMBER(FIND("mushroom",C100)),ISNUMBER(FIND("Mushroom",C100)),ISNUMBER(FIND(" mold ",C100)))</f>
        <v>0</v>
      </c>
      <c r="AH100" t="b">
        <f>OR(ISNUMBER(FIND("Pig ",C100)),ISNUMBER(FIND("pig ",C100)),ISNUMBER(FIND("Pigs ",C100)),ISNUMBER(FIND("pigs ",C100)))</f>
        <v>0</v>
      </c>
      <c r="AI100" t="b">
        <f>OR(ISNUMBER(FIND(" C. elegans",C100)),ISNUMBER(FIND("Caenorhabditis elegans",C100)),ISNUMBER(FIND("earthworms",C100)),ISNUMBER(FIND(" Ficopomatus enigmaticus",C100)),ISNUMBER(FIND("larva",C100)),ISNUMBER(FIND("Lumbriculus variegatus",C100)),ISNUMBER(FIND("nematode",C100)))</f>
        <v>0</v>
      </c>
      <c r="AJ100" t="b">
        <f>NOT(OR(AA100,AB100,AC100,AD100,AE100,AF100,AG100,AH100,AI100))</f>
        <v>0</v>
      </c>
      <c r="AL100" t="b">
        <f>OR(AA100,AB100,AD100,AE100,AF100,AG100,AH100,AI100)</f>
        <v>1</v>
      </c>
      <c r="AM100" t="b">
        <f>IF(Table1[[#This Row],[In vivo?]],IF(Table1[[#This Row],[Cell]],FALSE,TRUE),FALSE)</f>
        <v>0</v>
      </c>
      <c r="AN100" t="b">
        <f>AND(AC100,AL100)</f>
        <v>1</v>
      </c>
      <c r="AO100" t="b">
        <f>IF(Table1[[#This Row],[Cell]],IF(Table1[[#This Row],[In vivo?]],FALSE,TRUE),FALSE)</f>
        <v>0</v>
      </c>
      <c r="AP100" t="b">
        <f>NOT(OR(Table1[[#This Row],[In vivo?]],Table1[[#This Row],[Only in Cell]]))</f>
        <v>0</v>
      </c>
      <c r="AQ100" t="b">
        <f>IF(OR(Table1[[#This Row],[Rodents]],Table1[[#This Row],[Human]],Table1[[#This Row],[Pig]]),OR(ISNUMBER(FIND("pulmonary",C100)),ISNUMBER(FIND("lung",C100))),"NA")</f>
        <v>0</v>
      </c>
      <c r="AR100" t="b">
        <f>IF(OR(Table1[[#This Row],[Rodents]],Table1[[#This Row],[Human]],Table1[[#This Row],[Pig]]),OR(ISNUMBER(FIND("skin",C100)),ISNUMBER(FIND("dermal",C100))),"NA")</f>
        <v>0</v>
      </c>
      <c r="AS100" t="b">
        <f>IF(OR(Table1[[#This Row],[Rodents]],Table1[[#This Row],[Human]],Table1[[#This Row],[Pig]]),OR(ISNUMBER(FIND("liver",C100)),ISNUMBER(FIND("hepat",C100))),"NA")</f>
        <v>0</v>
      </c>
      <c r="AT100" t="b">
        <f>IF(OR(Table1[[#This Row],[Rodents]],Table1[[#This Row],[Human]],Table1[[#This Row],[Pig]]),OR(ISNUMBER(FIND("kidney",C100)),ISNUMBER(FIND("neph",C100))),"NA")</f>
        <v>0</v>
      </c>
      <c r="AU100" t="b">
        <f>IF(OR(Table1[[#This Row],[Rodents]],Table1[[#This Row],[Human]],Table1[[#This Row],[Pig]]),OR(ISNUMBER(FIND("brain",C100)),ISNUMBER(FIND("neur",C100)),ISNUMBER(FIND("nerv",C100))),"NA")</f>
        <v>1</v>
      </c>
      <c r="AV100" t="b">
        <f>IF(OR(Table1[[#This Row],[Rodents]],Table1[[#This Row],[Human]],Table1[[#This Row],[Pig]]),OR(ISNUMBER(FIND("heart",C100)),ISNUMBER(FIND("cardi",C100))),"NA")</f>
        <v>0</v>
      </c>
      <c r="AW100" t="b">
        <f>IF(OR(Table1[[#This Row],[Rodents]],Table1[[#This Row],[Human]],Table1[[#This Row],[Pig]]),OR(ISNUMBER(FIND("gastro",C100)),ISNUMBER(FIND("intesti",C100)),ISNUMBER(FIND("stomach",C100))),"NA")</f>
        <v>0</v>
      </c>
      <c r="AX100" t="b">
        <f>IF(OR(Table1[[#This Row],[Rodents]],Table1[[#This Row],[Human]],Table1[[#This Row],[Pig]]),NOT(OR(AQ100,AR100,AS100,AT100,AU100,AV100,AW100)),"NA")</f>
        <v>0</v>
      </c>
      <c r="AY100" t="b">
        <f>OR(ISNUMBER(FIND("SWCNT",C100)),ISNUMBER(FIND("SWNT",C100)),ISNUMBER(FIND("single-wall",C100)),ISNUMBER(FIND("single wall",C100)),ISNUMBER(FIND("Single wall",C100)),ISNUMBER(FIND("Single-wall",C100)),ISNUMBER(FIND("SWCNT",B100)),ISNUMBER(FIND("SWNT",B100)),ISNUMBER(FIND("single-wall",B100)),ISNUMBER(FIND("single wall",B100)),ISNUMBER(FIND("Single-wall",B100)),ISNUMBER(FIND("Single wall",B100)))</f>
        <v>0</v>
      </c>
      <c r="AZ100" t="b">
        <f>OR(ISNUMBER(FIND("MWCNT",C100)),ISNUMBER(FIND("MWNT",C100)),ISNUMBER(FIND("multi-wall",C100)),ISNUMBER(FIND("multi wall",C100)),ISNUMBER(FIND("multiwall",C100)),ISNUMBER(FIND("Multi-wall",C100)),ISNUMBER(FIND("Multi wall",C100)),ISNUMBER(FIND("Multiwall",C100)),ISNUMBER(FIND("MWCNT",B100)),ISNUMBER(FIND("MWNT",B100)),ISNUMBER(FIND("multi-wall",B100)),ISNUMBER(FIND("multi wall",B100)),ISNUMBER(FIND("multiwall",B100)),ISNUMBER(FIND("Multi-wall",B100)),ISNUMBER(FIND("Multi wall",B100)),ISNUMBER(FIND("Multiwall",B100)),ISNUMBER(FIND("Double-wall",B100)),ISNUMBER(FIND("Double wall",B100)),ISNUMBER(FIND("Doublewall",B100)),ISNUMBER(FIND("double-wall",B100)),ISNUMBER(FIND("double wall",B100)),ISNUMBER(FIND("doublewall",B100)))</f>
        <v>1</v>
      </c>
      <c r="BA100" t="b">
        <f>AND(Table1[[#This Row],[SWCNT]],Table1[[#This Row],[MWCNT]])</f>
        <v>0</v>
      </c>
      <c r="BB100" t="b">
        <f>IF(Table1[[#This Row],[SWCNT]]=TRUE,FALSE,IF(Table1[[#This Row],[MWCNT]]=TRUE,FALSE,TRUE))</f>
        <v>0</v>
      </c>
      <c r="BC100" s="18"/>
    </row>
    <row r="101" spans="1:55" ht="203.5">
      <c r="A101" t="s">
        <v>299</v>
      </c>
      <c r="B101" s="2" t="s">
        <v>300</v>
      </c>
      <c r="C101" s="16" t="s">
        <v>301</v>
      </c>
      <c r="D101" s="17" t="s">
        <v>94</v>
      </c>
      <c r="E101" s="2">
        <v>2022</v>
      </c>
      <c r="F101" t="b">
        <f>OR(ISNUMBER(FIND("cytotoxic",C101)),ISNUMBER(FIND("Cytotoxic",C101)),ISNUMBER(FIND("cellular toxicity",C101)),ISNUMBER(FIND("cell death",C101)),ISNUMBER(FIND("viable",C101)),ISNUMBER(FIND("phytotoxic",C101)),ISNUMBER(FIND("acute toxicity",C101)),ISNUMBER(FIND("MTT",C101)),ISNUMBER(FIND("survival",C101)),ISNUMBER(FIND("prolifer",C101)),ISNUMBER(FIND("apoptosis",C101)),ISNUMBER(FIND("neurotoxic",C101)),ISNUMBER(FIND("  lysis ",C101)),ISNUMBER(FIND("necrosis",C101)),ISNUMBER(FIND("cellular death",C101))*3,ISNUMBER(FIND("LDH",C101)),ISNUMBER(FIND("Acute toxicity",C101)))</f>
        <v>1</v>
      </c>
      <c r="G101" t="b">
        <f>OR(ISNUMBER(FIND("genotoxic",C101)),ISNUMBER(FIND("genotoxicity",C101)),ISNUMBER(FIND("DNA damage",C101)),ISNUMBER(FIND("DNA",C101)),ISNUMBER(FIND("RNA",C101)),ISNUMBER(FIND("mesothelioma",C101)),ISNUMBER(FIND("carcino",C101)),ISNUMBER(FIND("mutagen",C101)),ISNUMBER(FIND("genetic",C101)))</f>
        <v>1</v>
      </c>
      <c r="H101" t="b">
        <f>OR(ISNUMBER(FIND("inflammatory",C101)),ISNUMBER(FIND("inflamm",C101)))</f>
        <v>1</v>
      </c>
      <c r="I101" t="b">
        <f>OR(ISNUMBER(FIND("immune",C101)),ISNUMBER(FIND("immunological",C101)),ISNUMBER(FIND("interleuk",C101)),ISNUMBER(FIND("platelet activation",C101)),ISNUMBER(FIND("monocyte",C101)),ISNUMBER(FIND("leukocyte",C101)),ISNUMBER(FIND("cytokine",C101)),ISNUMBER(FIND("CD4",C101)),ISNUMBER(FIND("CD8",C101)),ISNUMBER(FIND("T-cell",C101)))</f>
        <v>1</v>
      </c>
      <c r="J101" t="b">
        <f>OR(ISNUMBER(FIND("reactive oxygen",C101)),ISNUMBER(FIND("ROS",C101)),ISNUMBER(FIND("free radical",C101)),ISNUMBER(FIND("oxidative stress",C101)),ISNUMBER(FIND("peroxid",C101)),ISNUMBER(FIND("oxidative",C101)),ISNUMBER(FIND("antioxid",C101)))</f>
        <v>0</v>
      </c>
      <c r="K101" t="b">
        <f>OR(ISNUMBER(FIND("autophag",C101)))</f>
        <v>0</v>
      </c>
      <c r="L101" t="b">
        <f>OR(ISNUMBER(FIND("morpholog",C101)))</f>
        <v>0</v>
      </c>
      <c r="M101" t="b">
        <f>OR(ISNUMBER(FIND("fibrosis",C101)),ISNUMBER(FIND("Fibrosis",C101)),ISNUMBER(FIND("fibrot",C101)))</f>
        <v>1</v>
      </c>
      <c r="N101" t="b">
        <f>OR(ISNUMBER(FIND("offspring",C101)),ISNUMBER(FIND("Parental",C101)),ISNUMBER(FIND("parental",C101)),ISNUMBER(FIND("germline",C101)),ISNUMBER(FIND("reproduc",C101)),ISNUMBER(FIND("embryo",C101)))</f>
        <v>0</v>
      </c>
      <c r="O101" t="b">
        <f>OR(ISNUMBER(FIND("metabol",C101)),ISNUMBER(FIND("Metabol",C101)),ISNUMBER(FIND("digest",C101)),ISNUMBER(FIND("mitochon",C101)))</f>
        <v>0</v>
      </c>
      <c r="P101" t="b">
        <f>OR(ISNUMBER(FIND("ecotox",C101)),ISNUMBER(FIND("Ecotox",B101)),ISNUMBER(FIND("ecotox",B101)),ISNUMBER(FIND("Ecotox",C101)))</f>
        <v>0</v>
      </c>
      <c r="Q101" t="b">
        <f>OR(ISNUMBER(FIND("Bioaccum",C101)),ISNUMBER(FIND("bioaccum",C101)),ISNUMBER(FIND("accum",C101)))</f>
        <v>0</v>
      </c>
      <c r="R101" t="b">
        <f>OR(ISNUMBER(FIND("Occupation",C101)),ISNUMBER(FIND("occupation",C101)),ISNUMBER(FIND("worker",C101)),ISNUMBER(FIND("workforce",C101)))</f>
        <v>0</v>
      </c>
      <c r="S101" t="b">
        <f>NOT(OR(F101,G101,H101,I101,J101,K101,L101,M101,N101,O101,P101,Q101,R101))</f>
        <v>0</v>
      </c>
      <c r="U101" t="b">
        <f>OR(Table1[[#This Row],[Inflammation]],Table1[[#This Row],[Immune]])</f>
        <v>1</v>
      </c>
      <c r="V101" t="b">
        <f>IF(OR(Table1[[#This Row],[Rodents]],Table1[[#This Row],[Human]],Table1[[#This Row],[Pig]]),OR(ISNUMBER(FIND("intratrach",C101)),ISNUMBER(FIND("nasal ",C101)),ISNUMBER(FIND("instill",C101))),"NA")</f>
        <v>0</v>
      </c>
      <c r="W101" t="b">
        <f>IF(OR(Table1[[#This Row],[Rodents]],Table1[[#This Row],[Human]],Table1[[#This Row],[Pig]]),OR(ISNUMBER(FIND("dermal",C101)),ISNUMBER(FIND("skin ",C101))),"NA")</f>
        <v>0</v>
      </c>
      <c r="X101" t="b">
        <f>IF(OR(Table1[[#This Row],[Rodents]],Table1[[#This Row],[Human]],Table1[[#This Row],[Pig]]),OR(ISNUMBER(FIND("injected",C101)),ISNUMBER(FIND("periton",C101)),ISNUMBER(FIND("intrascrot",C101))),"NA")</f>
        <v>0</v>
      </c>
      <c r="Y101" t="b">
        <f>IF(OR(Table1[[#This Row],[Rodents]],Table1[[#This Row],[Human]],Table1[[#This Row],[Pig]]),NOT(OR(Table1[[#This Row],[Inhaled/Intratracheal/intranasal]],Table1[[#This Row],[Dermal]],Table1[[#This Row],[Injected]])),"NA")</f>
        <v>1</v>
      </c>
      <c r="AA101" t="b">
        <f>OR(ISNUMBER(FIND("fish ",C101)),ISNUMBER(FIND("Fish ",C101)),ISNUMBER(FIND("aquatic",C101)),ISNUMBER(FIND("daphnids",C101)),ISNUMBER(FIND("Carcinus maenas",C101)),ISNUMBER(FIND("Daphnia",C101)),ISNUMBER(FIND("Ruditapes philippinarum",C101)),ISNUMBER(FIND("daphnia",C101)),ISNUMBER(FIND("marine",C101)),ISNUMBER(FIND("mussel",C101)),ISNUMBER(FIND("algae",C101)),ISNUMBER(FIND("Donax faba",C101)),ISNUMBER(FIND("estuarine",C101)),ISNUMBER(FIND("snail",C101)),ISNUMBER(FIND("Prorocentrum donghaiense",C101)) )</f>
        <v>0</v>
      </c>
      <c r="AB101" t="b">
        <f>OR(ISNUMBER(FIND(" rat ",C101)),ISNUMBER(FIND(" rats ",C101)),ISNUMBER(FIND(" Rats ",C101)),ISNUMBER(FIND(" Rat ",C101)),ISNUMBER(FIND(" rat.",C101)),ISNUMBER(FIND(" rats.",C101)),ISNUMBER(FIND("mouse",C101)),ISNUMBER(FIND("mice",C101)), ISNUMBER(FIND(" Mice",C101)))</f>
        <v>1</v>
      </c>
      <c r="AC101" t="b">
        <f>OR(ISNUMBER(FIND(" cell ",C101)),ISNUMBER(FIND("fibroblast",C101)),ISNUMBER(FIND("macrophage",C101)),ISNUMBER(FIND("epithelial",C101)),ISNUMBER(FIND("endothelial",C101)),ISNUMBER(FIND("neuron",C101)),ISNUMBER(FIND(" cells ",C101)),ISNUMBER(FIND("RBC",C101)),ISNUMBER(FIND("mitochond",C101)),ISNUMBER(FIND("adipocyte",C101)),ISNUMBER(FIND("osteo",C101)),ISNUMBER(FIND("keratin",C101)),ISNUMBER(FIND(" cell's ",C101)),ISNUMBER(FIND("eukary",C101)),ISNUMBER(FIND("sperm",C101)))</f>
        <v>1</v>
      </c>
      <c r="AD101" t="b">
        <f>OR(ISNUMBER(FIND("human",B101)),ISNUMBER(FIND("workers",B101)),ISNUMBER(FIND("workforces",B101)),ISNUMBER(FIND("occupational",B101)),ISNUMBER(FIND("Case report",B101)),ISNUMBER(FIND("Workplaces",B101)),ISNUMBER(FIND("worker",B101)))</f>
        <v>0</v>
      </c>
      <c r="AE101" t="b">
        <f>OR(ISNUMBER(FIND(" plant ",C101)),ISNUMBER(FIND("Plant ",C101)),ISNUMBER(FIND("tomato",C101)),ISNUMBER(FIND("plants",C101)),ISNUMBER(FIND("Plants",C101)),ISNUMBER(FIND("algae",C101)),ISNUMBER(FIND("lettuce",C101)),ISNUMBER(FIND("green gram sprouts ",C101)),ISNUMBER(FIND("Cucurbita pepo",C101)),ISNUMBER(FIND("bean ",C101)),ISNUMBER(FIND("chloroplast",C101)),ISNUMBER(FIND("chlorophyll",C101)),ISNUMBER(FIND("seedling",C101)),ISNUMBER(FIND("canola",C101)),ISNUMBER(FIND("shoot",C101)),ISNUMBER(FIND("photosynthes",C101)),ISNUMBER(FIND(" leaves ",C101)),,ISNUMBER(FIND("agriculture",C101)),ISNUMBER(FIND(" crops ",C101)))</f>
        <v>0</v>
      </c>
      <c r="AF101" t="b">
        <f>OR(ISNUMBER(FIND("bacteria",C101)),ISNUMBER(FIND("Bacteria",C101)),ISNUMBER(FIND("Bacterium",C101)),ISNUMBER(FIND("bacterium",C101)),ISNUMBER(FIND(" coli ",C101)))</f>
        <v>0</v>
      </c>
      <c r="AG101" t="b">
        <f>OR(ISNUMBER(FIND("fungi",C101)),ISNUMBER(FIND("Fungi",C101)),ISNUMBER(FIND("fungus",C101)),ISNUMBER(FIND("Fungus",C101)),ISNUMBER(FIND("mushroom",C101)),ISNUMBER(FIND("Mushroom",C101)),ISNUMBER(FIND(" mold ",C101)))</f>
        <v>0</v>
      </c>
      <c r="AH101" t="b">
        <f>OR(ISNUMBER(FIND("Pig ",C101)),ISNUMBER(FIND("pig ",C101)),ISNUMBER(FIND("Pigs ",C101)),ISNUMBER(FIND("pigs ",C101)))</f>
        <v>0</v>
      </c>
      <c r="AI101" t="b">
        <f>OR(ISNUMBER(FIND(" C. elegans",C101)),ISNUMBER(FIND("Caenorhabditis elegans",C101)),ISNUMBER(FIND("earthworms",C101)),ISNUMBER(FIND(" Ficopomatus enigmaticus",C101)),ISNUMBER(FIND("larva",C101)),ISNUMBER(FIND("Lumbriculus variegatus",C101)),ISNUMBER(FIND("nematode",C101)))</f>
        <v>0</v>
      </c>
      <c r="AJ101" t="b">
        <f>NOT(OR(AA101,AB101,AC101,AD101,AE101,AF101,AG101,AH101,AI101))</f>
        <v>0</v>
      </c>
      <c r="AL101" t="b">
        <f>OR(AA101,AB101,AD101,AE101,AF101,AG101,AH101,AI101)</f>
        <v>1</v>
      </c>
      <c r="AM101" t="b">
        <f>IF(Table1[[#This Row],[In vivo?]],IF(Table1[[#This Row],[Cell]],FALSE,TRUE),FALSE)</f>
        <v>0</v>
      </c>
      <c r="AN101" t="b">
        <f>AND(AC101,AL101)</f>
        <v>1</v>
      </c>
      <c r="AO101" t="b">
        <f>IF(Table1[[#This Row],[Cell]],IF(Table1[[#This Row],[In vivo?]],FALSE,TRUE),FALSE)</f>
        <v>0</v>
      </c>
      <c r="AP101" t="b">
        <f>NOT(OR(Table1[[#This Row],[In vivo?]],Table1[[#This Row],[Only in Cell]]))</f>
        <v>0</v>
      </c>
      <c r="AQ101" t="b">
        <f>IF(OR(Table1[[#This Row],[Rodents]],Table1[[#This Row],[Human]],Table1[[#This Row],[Pig]]),OR(ISNUMBER(FIND("pulmonary",C101)),ISNUMBER(FIND("lung",C101))),"NA")</f>
        <v>1</v>
      </c>
      <c r="AR101" t="b">
        <f>IF(OR(Table1[[#This Row],[Rodents]],Table1[[#This Row],[Human]],Table1[[#This Row],[Pig]]),OR(ISNUMBER(FIND("skin",C101)),ISNUMBER(FIND("dermal",C101))),"NA")</f>
        <v>0</v>
      </c>
      <c r="AS101" t="b">
        <f>IF(OR(Table1[[#This Row],[Rodents]],Table1[[#This Row],[Human]],Table1[[#This Row],[Pig]]),OR(ISNUMBER(FIND("liver",C101)),ISNUMBER(FIND("hepat",C101))),"NA")</f>
        <v>0</v>
      </c>
      <c r="AT101" t="b">
        <f>IF(OR(Table1[[#This Row],[Rodents]],Table1[[#This Row],[Human]],Table1[[#This Row],[Pig]]),OR(ISNUMBER(FIND("kidney",C101)),ISNUMBER(FIND("neph",C101))),"NA")</f>
        <v>0</v>
      </c>
      <c r="AU101" t="b">
        <f>IF(OR(Table1[[#This Row],[Rodents]],Table1[[#This Row],[Human]],Table1[[#This Row],[Pig]]),OR(ISNUMBER(FIND("brain",C101)),ISNUMBER(FIND("neur",C101)),ISNUMBER(FIND("nerv",C101))),"NA")</f>
        <v>0</v>
      </c>
      <c r="AV101" t="b">
        <f>IF(OR(Table1[[#This Row],[Rodents]],Table1[[#This Row],[Human]],Table1[[#This Row],[Pig]]),OR(ISNUMBER(FIND("heart",C101)),ISNUMBER(FIND("cardi",C101))),"NA")</f>
        <v>0</v>
      </c>
      <c r="AW101" t="b">
        <f>IF(OR(Table1[[#This Row],[Rodents]],Table1[[#This Row],[Human]],Table1[[#This Row],[Pig]]),OR(ISNUMBER(FIND("gastro",C101)),ISNUMBER(FIND("intesti",C101)),ISNUMBER(FIND("stomach",C101))),"NA")</f>
        <v>0</v>
      </c>
      <c r="AX101" t="b">
        <f>IF(OR(Table1[[#This Row],[Rodents]],Table1[[#This Row],[Human]],Table1[[#This Row],[Pig]]),NOT(OR(AQ101,AR101,AS101,AT101,AU101,AV101,AW101)),"NA")</f>
        <v>0</v>
      </c>
      <c r="AY101" t="b">
        <f>OR(ISNUMBER(FIND("SWCNT",C101)),ISNUMBER(FIND("SWNT",C101)),ISNUMBER(FIND("single-wall",C101)),ISNUMBER(FIND("single wall",C101)),ISNUMBER(FIND("Single wall",C101)),ISNUMBER(FIND("Single-wall",C101)),ISNUMBER(FIND("SWCNT",B101)),ISNUMBER(FIND("SWNT",B101)),ISNUMBER(FIND("single-wall",B101)),ISNUMBER(FIND("single wall",B101)),ISNUMBER(FIND("Single-wall",B101)),ISNUMBER(FIND("Single wall",B101)))</f>
        <v>0</v>
      </c>
      <c r="AZ101" t="b">
        <f>OR(ISNUMBER(FIND("MWCNT",C101)),ISNUMBER(FIND("MWNT",C101)),ISNUMBER(FIND("multi-wall",C101)),ISNUMBER(FIND("multi wall",C101)),ISNUMBER(FIND("multiwall",C101)),ISNUMBER(FIND("Multi-wall",C101)),ISNUMBER(FIND("Multi wall",C101)),ISNUMBER(FIND("Multiwall",C101)),ISNUMBER(FIND("MWCNT",B101)),ISNUMBER(FIND("MWNT",B101)),ISNUMBER(FIND("multi-wall",B101)),ISNUMBER(FIND("multi wall",B101)),ISNUMBER(FIND("multiwall",B101)),ISNUMBER(FIND("Multi-wall",B101)),ISNUMBER(FIND("Multi wall",B101)),ISNUMBER(FIND("Multiwall",B101)),ISNUMBER(FIND("Double-wall",B101)),ISNUMBER(FIND("Double wall",B101)),ISNUMBER(FIND("Doublewall",B101)),ISNUMBER(FIND("double-wall",B101)),ISNUMBER(FIND("double wall",B101)),ISNUMBER(FIND("doublewall",B101)))</f>
        <v>1</v>
      </c>
      <c r="BA101" t="b">
        <f>AND(Table1[[#This Row],[SWCNT]],Table1[[#This Row],[MWCNT]])</f>
        <v>0</v>
      </c>
      <c r="BB101" t="b">
        <f>IF(Table1[[#This Row],[SWCNT]]=TRUE,FALSE,IF(Table1[[#This Row],[MWCNT]]=TRUE,FALSE,TRUE))</f>
        <v>0</v>
      </c>
      <c r="BC101" s="18"/>
    </row>
    <row r="102" spans="1:55" ht="259">
      <c r="A102" t="s">
        <v>348</v>
      </c>
      <c r="B102" s="2" t="s">
        <v>349</v>
      </c>
      <c r="C102" s="16" t="s">
        <v>350</v>
      </c>
      <c r="D102" s="17" t="s">
        <v>351</v>
      </c>
      <c r="E102" s="2">
        <v>2022</v>
      </c>
      <c r="F102" t="b">
        <f>OR(ISNUMBER(FIND("cytotoxic",C102)),ISNUMBER(FIND("Cytotoxic",C102)),ISNUMBER(FIND("cellular toxicity",C102)),ISNUMBER(FIND("cell death",C102)),ISNUMBER(FIND("viable",C102)),ISNUMBER(FIND("phytotoxic",C102)),ISNUMBER(FIND("acute toxicity",C102)),ISNUMBER(FIND("MTT",C102)),ISNUMBER(FIND("survival",C102)),ISNUMBER(FIND("prolifer",C102)),ISNUMBER(FIND("apoptosis",C102)),ISNUMBER(FIND("neurotoxic",C102)),ISNUMBER(FIND("  lysis ",C102)),ISNUMBER(FIND("necrosis",C102)),ISNUMBER(FIND("cellular death",C102))*3,ISNUMBER(FIND("LDH",C102)),ISNUMBER(FIND("Acute toxicity",C102)))</f>
        <v>1</v>
      </c>
      <c r="G102" t="b">
        <f>OR(ISNUMBER(FIND("genotoxic",C102)),ISNUMBER(FIND("genotoxicity",C102)),ISNUMBER(FIND("DNA damage",C102)),ISNUMBER(FIND("DNA",C102)),ISNUMBER(FIND("RNA",C102)),ISNUMBER(FIND("mesothelioma",C102)),ISNUMBER(FIND("carcino",C102)),ISNUMBER(FIND("mutagen",C102)),ISNUMBER(FIND("genetic",C102)))</f>
        <v>1</v>
      </c>
      <c r="H102" t="b">
        <f>OR(ISNUMBER(FIND("inflammatory",C102)),ISNUMBER(FIND("inflamm",C102)))</f>
        <v>1</v>
      </c>
      <c r="I102" t="b">
        <f>OR(ISNUMBER(FIND("immune",C102)),ISNUMBER(FIND("immunological",C102)),ISNUMBER(FIND("interleuk",C102)),ISNUMBER(FIND("platelet activation",C102)),ISNUMBER(FIND("monocyte",C102)),ISNUMBER(FIND("leukocyte",C102)),ISNUMBER(FIND("cytokine",C102)),ISNUMBER(FIND("CD4",C102)),ISNUMBER(FIND("CD8",C102)),ISNUMBER(FIND("T-cell",C102)))</f>
        <v>1</v>
      </c>
      <c r="J102" t="b">
        <f>OR(ISNUMBER(FIND("reactive oxygen",C102)),ISNUMBER(FIND("ROS",C102)),ISNUMBER(FIND("free radical",C102)),ISNUMBER(FIND("oxidative stress",C102)),ISNUMBER(FIND("peroxid",C102)),ISNUMBER(FIND("oxidative",C102)),ISNUMBER(FIND("antioxid",C102)))</f>
        <v>1</v>
      </c>
      <c r="K102" t="b">
        <f>OR(ISNUMBER(FIND("autophag",C102)))</f>
        <v>0</v>
      </c>
      <c r="L102" t="b">
        <f>OR(ISNUMBER(FIND("morpholog",C102)))</f>
        <v>0</v>
      </c>
      <c r="M102" t="b">
        <f>OR(ISNUMBER(FIND("fibrosis",C102)),ISNUMBER(FIND("Fibrosis",C102)),ISNUMBER(FIND("fibrot",C102)))</f>
        <v>0</v>
      </c>
      <c r="N102" t="b">
        <f>OR(ISNUMBER(FIND("offspring",C102)),ISNUMBER(FIND("Parental",C102)),ISNUMBER(FIND("parental",C102)),ISNUMBER(FIND("germline",C102)),ISNUMBER(FIND("reproduc",C102)),ISNUMBER(FIND("embryo",C102)))</f>
        <v>0</v>
      </c>
      <c r="O102" t="b">
        <f>OR(ISNUMBER(FIND("metabol",C102)),ISNUMBER(FIND("Metabol",C102)),ISNUMBER(FIND("digest",C102)),ISNUMBER(FIND("mitochon",C102)))</f>
        <v>0</v>
      </c>
      <c r="P102" t="b">
        <f>OR(ISNUMBER(FIND("ecotox",C102)),ISNUMBER(FIND("Ecotox",B102)),ISNUMBER(FIND("ecotox",B102)),ISNUMBER(FIND("Ecotox",C102)))</f>
        <v>0</v>
      </c>
      <c r="Q102" t="b">
        <f>OR(ISNUMBER(FIND("Bioaccum",C102)),ISNUMBER(FIND("bioaccum",C102)),ISNUMBER(FIND("accum",C102)))</f>
        <v>0</v>
      </c>
      <c r="R102" t="b">
        <f>OR(ISNUMBER(FIND("Occupation",C102)),ISNUMBER(FIND("occupation",C102)),ISNUMBER(FIND("worker",C102)),ISNUMBER(FIND("workforce",C102)))</f>
        <v>0</v>
      </c>
      <c r="S102" t="b">
        <f>NOT(OR(F102,G102,H102,I102,J102,K102,L102,M102,N102,O102,P102,Q102,R102))</f>
        <v>0</v>
      </c>
      <c r="U102" t="b">
        <f>OR(Table1[[#This Row],[Inflammation]],Table1[[#This Row],[Immune]])</f>
        <v>1</v>
      </c>
      <c r="V102" t="b">
        <f>IF(OR(Table1[[#This Row],[Rodents]],Table1[[#This Row],[Human]],Table1[[#This Row],[Pig]]),OR(ISNUMBER(FIND("intratrach",C102)),ISNUMBER(FIND("nasal ",C102)),ISNUMBER(FIND("instill",C102))),"NA")</f>
        <v>0</v>
      </c>
      <c r="W102" t="b">
        <f>IF(OR(Table1[[#This Row],[Rodents]],Table1[[#This Row],[Human]],Table1[[#This Row],[Pig]]),OR(ISNUMBER(FIND("dermal",C102)),ISNUMBER(FIND("skin ",C102))),"NA")</f>
        <v>0</v>
      </c>
      <c r="X102" t="b">
        <f>IF(OR(Table1[[#This Row],[Rodents]],Table1[[#This Row],[Human]],Table1[[#This Row],[Pig]]),OR(ISNUMBER(FIND("injected",C102)),ISNUMBER(FIND("periton",C102)),ISNUMBER(FIND("intrascrot",C102))),"NA")</f>
        <v>1</v>
      </c>
      <c r="Y102" t="b">
        <f>IF(OR(Table1[[#This Row],[Rodents]],Table1[[#This Row],[Human]],Table1[[#This Row],[Pig]]),NOT(OR(Table1[[#This Row],[Inhaled/Intratracheal/intranasal]],Table1[[#This Row],[Dermal]],Table1[[#This Row],[Injected]])),"NA")</f>
        <v>0</v>
      </c>
      <c r="AA102" t="b">
        <f>OR(ISNUMBER(FIND("fish ",C102)),ISNUMBER(FIND("Fish ",C102)),ISNUMBER(FIND("aquatic",C102)),ISNUMBER(FIND("daphnids",C102)),ISNUMBER(FIND("Carcinus maenas",C102)),ISNUMBER(FIND("Daphnia",C102)),ISNUMBER(FIND("Ruditapes philippinarum",C102)),ISNUMBER(FIND("daphnia",C102)),ISNUMBER(FIND("marine",C102)),ISNUMBER(FIND("mussel",C102)),ISNUMBER(FIND("algae",C102)),ISNUMBER(FIND("Donax faba",C102)),ISNUMBER(FIND("estuarine",C102)),ISNUMBER(FIND("snail",C102)),ISNUMBER(FIND("Prorocentrum donghaiense",C102)) )</f>
        <v>0</v>
      </c>
      <c r="AB102" t="b">
        <f>OR(ISNUMBER(FIND(" rat ",C102)),ISNUMBER(FIND(" rats ",C102)),ISNUMBER(FIND(" Rats ",C102)),ISNUMBER(FIND(" Rat ",C102)),ISNUMBER(FIND(" rat.",C102)),ISNUMBER(FIND(" rats.",C102)),ISNUMBER(FIND("mouse",C102)),ISNUMBER(FIND("mice",C102)), ISNUMBER(FIND(" Mice",C102)))</f>
        <v>1</v>
      </c>
      <c r="AC102" t="b">
        <f>OR(ISNUMBER(FIND(" cell ",C102)),ISNUMBER(FIND("fibroblast",C102)),ISNUMBER(FIND("macrophage",C102)),ISNUMBER(FIND("epithelial",C102)),ISNUMBER(FIND("endothelial",C102)),ISNUMBER(FIND("neuron",C102)),ISNUMBER(FIND(" cells ",C102)),ISNUMBER(FIND("RBC",C102)),ISNUMBER(FIND("mitochond",C102)),ISNUMBER(FIND("adipocyte",C102)),ISNUMBER(FIND("osteo",C102)),ISNUMBER(FIND("keratin",C102)),ISNUMBER(FIND(" cell's ",C102)),ISNUMBER(FIND("eukary",C102)),ISNUMBER(FIND("sperm",C102)))</f>
        <v>1</v>
      </c>
      <c r="AD102" t="b">
        <f>OR(ISNUMBER(FIND("human",B102)),ISNUMBER(FIND("workers",B102)),ISNUMBER(FIND("workforces",B102)),ISNUMBER(FIND("occupational",B102)),ISNUMBER(FIND("Case report",B102)),ISNUMBER(FIND("Workplaces",B102)),ISNUMBER(FIND("worker",B102)))</f>
        <v>0</v>
      </c>
      <c r="AE102" t="b">
        <f>OR(ISNUMBER(FIND(" plant ",C102)),ISNUMBER(FIND("Plant ",C102)),ISNUMBER(FIND("tomato",C102)),ISNUMBER(FIND("plants",C102)),ISNUMBER(FIND("Plants",C102)),ISNUMBER(FIND("algae",C102)),ISNUMBER(FIND("lettuce",C102)),ISNUMBER(FIND("green gram sprouts ",C102)),ISNUMBER(FIND("Cucurbita pepo",C102)),ISNUMBER(FIND("bean ",C102)),ISNUMBER(FIND("chloroplast",C102)),ISNUMBER(FIND("chlorophyll",C102)),ISNUMBER(FIND("seedling",C102)),ISNUMBER(FIND("canola",C102)),ISNUMBER(FIND("shoot",C102)),ISNUMBER(FIND("photosynthes",C102)),ISNUMBER(FIND(" leaves ",C102)),,ISNUMBER(FIND("agriculture",C102)),ISNUMBER(FIND(" crops ",C102)))</f>
        <v>0</v>
      </c>
      <c r="AF102" t="b">
        <f>OR(ISNUMBER(FIND("bacteria",C102)),ISNUMBER(FIND("Bacteria",C102)),ISNUMBER(FIND("Bacterium",C102)),ISNUMBER(FIND("bacterium",C102)),ISNUMBER(FIND(" coli ",C102)))</f>
        <v>0</v>
      </c>
      <c r="AG102" t="b">
        <f>OR(ISNUMBER(FIND("fungi",C102)),ISNUMBER(FIND("Fungi",C102)),ISNUMBER(FIND("fungus",C102)),ISNUMBER(FIND("Fungus",C102)),ISNUMBER(FIND("mushroom",C102)),ISNUMBER(FIND("Mushroom",C102)),ISNUMBER(FIND(" mold ",C102)))</f>
        <v>0</v>
      </c>
      <c r="AH102" t="b">
        <f>OR(ISNUMBER(FIND("Pig ",C102)),ISNUMBER(FIND("pig ",C102)),ISNUMBER(FIND("Pigs ",C102)),ISNUMBER(FIND("pigs ",C102)))</f>
        <v>0</v>
      </c>
      <c r="AI102" t="b">
        <f>OR(ISNUMBER(FIND(" C. elegans",C102)),ISNUMBER(FIND("Caenorhabditis elegans",C102)),ISNUMBER(FIND("earthworms",C102)),ISNUMBER(FIND(" Ficopomatus enigmaticus",C102)),ISNUMBER(FIND("larva",C102)),ISNUMBER(FIND("Lumbriculus variegatus",C102)),ISNUMBER(FIND("nematode",C102)))</f>
        <v>0</v>
      </c>
      <c r="AJ102" t="b">
        <f>NOT(OR(AA102,AB102,AC102,AD102,AE102,AF102,AG102,AH102,AI102))</f>
        <v>0</v>
      </c>
      <c r="AL102" t="b">
        <f>OR(AA102,AB102,AD102,AE102,AF102,AG102,AH102,AI102)</f>
        <v>1</v>
      </c>
      <c r="AM102" t="b">
        <f>IF(Table1[[#This Row],[In vivo?]],IF(Table1[[#This Row],[Cell]],FALSE,TRUE),FALSE)</f>
        <v>0</v>
      </c>
      <c r="AN102" t="b">
        <f>AND(AC102,AL102)</f>
        <v>1</v>
      </c>
      <c r="AO102" t="b">
        <f>IF(Table1[[#This Row],[Cell]],IF(Table1[[#This Row],[In vivo?]],FALSE,TRUE),FALSE)</f>
        <v>0</v>
      </c>
      <c r="AP102" t="b">
        <f>NOT(OR(Table1[[#This Row],[In vivo?]],Table1[[#This Row],[Only in Cell]]))</f>
        <v>0</v>
      </c>
      <c r="AQ102" t="b">
        <f>IF(OR(Table1[[#This Row],[Rodents]],Table1[[#This Row],[Human]],Table1[[#This Row],[Pig]]),OR(ISNUMBER(FIND("pulmonary",C102)),ISNUMBER(FIND("lung",C102))),"NA")</f>
        <v>0</v>
      </c>
      <c r="AR102" t="b">
        <f>IF(OR(Table1[[#This Row],[Rodents]],Table1[[#This Row],[Human]],Table1[[#This Row],[Pig]]),OR(ISNUMBER(FIND("skin",C102)),ISNUMBER(FIND("dermal",C102))),"NA")</f>
        <v>0</v>
      </c>
      <c r="AS102" t="b">
        <f>IF(OR(Table1[[#This Row],[Rodents]],Table1[[#This Row],[Human]],Table1[[#This Row],[Pig]]),OR(ISNUMBER(FIND("liver",C102)),ISNUMBER(FIND("hepat",C102))),"NA")</f>
        <v>0</v>
      </c>
      <c r="AT102" t="b">
        <f>IF(OR(Table1[[#This Row],[Rodents]],Table1[[#This Row],[Human]],Table1[[#This Row],[Pig]]),OR(ISNUMBER(FIND("kidney",C102)),ISNUMBER(FIND("neph",C102))),"NA")</f>
        <v>0</v>
      </c>
      <c r="AU102" t="b">
        <f>IF(OR(Table1[[#This Row],[Rodents]],Table1[[#This Row],[Human]],Table1[[#This Row],[Pig]]),OR(ISNUMBER(FIND("brain",C102)),ISNUMBER(FIND("neur",C102)),ISNUMBER(FIND("nerv",C102))),"NA")</f>
        <v>0</v>
      </c>
      <c r="AV102" t="b">
        <f>IF(OR(Table1[[#This Row],[Rodents]],Table1[[#This Row],[Human]],Table1[[#This Row],[Pig]]),OR(ISNUMBER(FIND("heart",C102)),ISNUMBER(FIND("cardi",C102))),"NA")</f>
        <v>0</v>
      </c>
      <c r="AW102" t="b">
        <f>IF(OR(Table1[[#This Row],[Rodents]],Table1[[#This Row],[Human]],Table1[[#This Row],[Pig]]),OR(ISNUMBER(FIND("gastro",C102)),ISNUMBER(FIND("intesti",C102)),ISNUMBER(FIND("stomach",C102))),"NA")</f>
        <v>0</v>
      </c>
      <c r="AX102" t="b">
        <f>IF(OR(Table1[[#This Row],[Rodents]],Table1[[#This Row],[Human]],Table1[[#This Row],[Pig]]),NOT(OR(AQ102,AR102,AS102,AT102,AU102,AV102,AW102)),"NA")</f>
        <v>1</v>
      </c>
      <c r="AY102" t="b">
        <f>OR(ISNUMBER(FIND("SWCNT",C102)),ISNUMBER(FIND("SWNT",C102)),ISNUMBER(FIND("single-wall",C102)),ISNUMBER(FIND("single wall",C102)),ISNUMBER(FIND("Single wall",C102)),ISNUMBER(FIND("Single-wall",C102)),ISNUMBER(FIND("SWCNT",B102)),ISNUMBER(FIND("SWNT",B102)),ISNUMBER(FIND("single-wall",B102)),ISNUMBER(FIND("single wall",B102)),ISNUMBER(FIND("Single-wall",B102)),ISNUMBER(FIND("Single wall",B102)))</f>
        <v>0</v>
      </c>
      <c r="AZ102" t="b">
        <f>OR(ISNUMBER(FIND("MWCNT",C102)),ISNUMBER(FIND("MWNT",C102)),ISNUMBER(FIND("multi-wall",C102)),ISNUMBER(FIND("multi wall",C102)),ISNUMBER(FIND("multiwall",C102)),ISNUMBER(FIND("Multi-wall",C102)),ISNUMBER(FIND("Multi wall",C102)),ISNUMBER(FIND("Multiwall",C102)),ISNUMBER(FIND("MWCNT",B102)),ISNUMBER(FIND("MWNT",B102)),ISNUMBER(FIND("multi-wall",B102)),ISNUMBER(FIND("multi wall",B102)),ISNUMBER(FIND("multiwall",B102)),ISNUMBER(FIND("Multi-wall",B102)),ISNUMBER(FIND("Multi wall",B102)),ISNUMBER(FIND("Multiwall",B102)),ISNUMBER(FIND("Double-wall",B102)),ISNUMBER(FIND("Double wall",B102)),ISNUMBER(FIND("Doublewall",B102)),ISNUMBER(FIND("double-wall",B102)),ISNUMBER(FIND("double wall",B102)),ISNUMBER(FIND("doublewall",B102)))</f>
        <v>1</v>
      </c>
      <c r="BA102" t="b">
        <f>AND(Table1[[#This Row],[SWCNT]],Table1[[#This Row],[MWCNT]])</f>
        <v>0</v>
      </c>
      <c r="BB102" t="b">
        <f>IF(Table1[[#This Row],[SWCNT]]=TRUE,FALSE,IF(Table1[[#This Row],[MWCNT]]=TRUE,FALSE,TRUE))</f>
        <v>0</v>
      </c>
      <c r="BC102" s="18"/>
    </row>
    <row r="103" spans="1:55" ht="222">
      <c r="A103" t="s">
        <v>408</v>
      </c>
      <c r="B103" s="2" t="s">
        <v>409</v>
      </c>
      <c r="C103" s="16" t="s">
        <v>410</v>
      </c>
      <c r="D103" s="17" t="s">
        <v>411</v>
      </c>
      <c r="E103" s="2">
        <v>2022</v>
      </c>
      <c r="F103" t="b">
        <f>OR(ISNUMBER(FIND("cytotoxic",C103)),ISNUMBER(FIND("Cytotoxic",C103)),ISNUMBER(FIND("cellular toxicity",C103)),ISNUMBER(FIND("cell death",C103)),ISNUMBER(FIND("viable",C103)),ISNUMBER(FIND("phytotoxic",C103)),ISNUMBER(FIND("acute toxicity",C103)),ISNUMBER(FIND("MTT",C103)),ISNUMBER(FIND("survival",C103)),ISNUMBER(FIND("prolifer",C103)),ISNUMBER(FIND("apoptosis",C103)),ISNUMBER(FIND("neurotoxic",C103)),ISNUMBER(FIND("  lysis ",C103)),ISNUMBER(FIND("necrosis",C103)),ISNUMBER(FIND("cellular death",C103))*3,ISNUMBER(FIND("LDH",C103)),ISNUMBER(FIND("Acute toxicity",C103)))</f>
        <v>1</v>
      </c>
      <c r="G103" t="b">
        <f>OR(ISNUMBER(FIND("genotoxic",C103)),ISNUMBER(FIND("genotoxicity",C103)),ISNUMBER(FIND("DNA damage",C103)),ISNUMBER(FIND("DNA",C103)),ISNUMBER(FIND("RNA",C103)),ISNUMBER(FIND("mesothelioma",C103)),ISNUMBER(FIND("carcino",C103)),ISNUMBER(FIND("mutagen",C103)),ISNUMBER(FIND("genetic",C103)))</f>
        <v>1</v>
      </c>
      <c r="H103" t="b">
        <f>OR(ISNUMBER(FIND("inflammatory",C103)),ISNUMBER(FIND("inflamm",C103)))</f>
        <v>1</v>
      </c>
      <c r="I103" t="b">
        <f>OR(ISNUMBER(FIND("immune",C103)),ISNUMBER(FIND("immunological",C103)),ISNUMBER(FIND("interleuk",C103)),ISNUMBER(FIND("platelet activation",C103)),ISNUMBER(FIND("monocyte",C103)),ISNUMBER(FIND("leukocyte",C103)),ISNUMBER(FIND("cytokine",C103)),ISNUMBER(FIND("CD4",C103)),ISNUMBER(FIND("CD8",C103)),ISNUMBER(FIND("T-cell",C103)))</f>
        <v>0</v>
      </c>
      <c r="J103" t="b">
        <f>OR(ISNUMBER(FIND("reactive oxygen",C103)),ISNUMBER(FIND("ROS",C103)),ISNUMBER(FIND("free radical",C103)),ISNUMBER(FIND("oxidative stress",C103)),ISNUMBER(FIND("peroxid",C103)),ISNUMBER(FIND("oxidative",C103)),ISNUMBER(FIND("antioxid",C103)))</f>
        <v>0</v>
      </c>
      <c r="K103" t="b">
        <f>OR(ISNUMBER(FIND("autophag",C103)))</f>
        <v>0</v>
      </c>
      <c r="L103" t="b">
        <f>OR(ISNUMBER(FIND("morpholog",C103)))</f>
        <v>0</v>
      </c>
      <c r="M103" t="b">
        <f>OR(ISNUMBER(FIND("fibrosis",C103)),ISNUMBER(FIND("Fibrosis",C103)),ISNUMBER(FIND("fibrot",C103)))</f>
        <v>1</v>
      </c>
      <c r="N103" t="b">
        <f>OR(ISNUMBER(FIND("offspring",C103)),ISNUMBER(FIND("Parental",C103)),ISNUMBER(FIND("parental",C103)),ISNUMBER(FIND("germline",C103)),ISNUMBER(FIND("reproduc",C103)),ISNUMBER(FIND("embryo",C103)))</f>
        <v>0</v>
      </c>
      <c r="O103" t="b">
        <f>OR(ISNUMBER(FIND("metabol",C103)),ISNUMBER(FIND("Metabol",C103)),ISNUMBER(FIND("digest",C103)),ISNUMBER(FIND("mitochon",C103)))</f>
        <v>0</v>
      </c>
      <c r="P103" t="b">
        <f>OR(ISNUMBER(FIND("ecotox",C103)),ISNUMBER(FIND("Ecotox",B103)),ISNUMBER(FIND("ecotox",B103)),ISNUMBER(FIND("Ecotox",C103)))</f>
        <v>0</v>
      </c>
      <c r="Q103" t="b">
        <f>OR(ISNUMBER(FIND("Bioaccum",C103)),ISNUMBER(FIND("bioaccum",C103)),ISNUMBER(FIND("accum",C103)))</f>
        <v>0</v>
      </c>
      <c r="R103" t="b">
        <f>OR(ISNUMBER(FIND("Occupation",C103)),ISNUMBER(FIND("occupation",C103)),ISNUMBER(FIND("worker",C103)),ISNUMBER(FIND("workforce",C103)))</f>
        <v>0</v>
      </c>
      <c r="S103" t="b">
        <f>NOT(OR(F103,G103,H103,I103,J103,K103,L103,M103,N103,O103,P103,Q103,R103))</f>
        <v>0</v>
      </c>
      <c r="U103" t="b">
        <f>OR(Table1[[#This Row],[Inflammation]],Table1[[#This Row],[Immune]])</f>
        <v>1</v>
      </c>
      <c r="V103" t="str">
        <f>IF(OR(Table1[[#This Row],[Rodents]],Table1[[#This Row],[Human]],Table1[[#This Row],[Pig]]),OR(ISNUMBER(FIND("intratrach",C103)),ISNUMBER(FIND("nasal ",C103)),ISNUMBER(FIND("instill",C103))),"NA")</f>
        <v>NA</v>
      </c>
      <c r="W103" t="str">
        <f>IF(OR(Table1[[#This Row],[Rodents]],Table1[[#This Row],[Human]],Table1[[#This Row],[Pig]]),OR(ISNUMBER(FIND("dermal",C103)),ISNUMBER(FIND("skin ",C103))),"NA")</f>
        <v>NA</v>
      </c>
      <c r="X103" t="str">
        <f>IF(OR(Table1[[#This Row],[Rodents]],Table1[[#This Row],[Human]],Table1[[#This Row],[Pig]]),OR(ISNUMBER(FIND("injected",C103)),ISNUMBER(FIND("periton",C103)),ISNUMBER(FIND("intrascrot",C103))),"NA")</f>
        <v>NA</v>
      </c>
      <c r="Y103" t="str">
        <f>IF(OR(Table1[[#This Row],[Rodents]],Table1[[#This Row],[Human]],Table1[[#This Row],[Pig]]),NOT(OR(Table1[[#This Row],[Inhaled/Intratracheal/intranasal]],Table1[[#This Row],[Dermal]],Table1[[#This Row],[Injected]])),"NA")</f>
        <v>NA</v>
      </c>
      <c r="AA103" t="b">
        <f>OR(ISNUMBER(FIND("fish ",C103)),ISNUMBER(FIND("Fish ",C103)),ISNUMBER(FIND("aquatic",C103)),ISNUMBER(FIND("daphnids",C103)),ISNUMBER(FIND("Carcinus maenas",C103)),ISNUMBER(FIND("Daphnia",C103)),ISNUMBER(FIND("Ruditapes philippinarum",C103)),ISNUMBER(FIND("daphnia",C103)),ISNUMBER(FIND("marine",C103)),ISNUMBER(FIND("mussel",C103)),ISNUMBER(FIND("algae",C103)),ISNUMBER(FIND("Donax faba",C103)),ISNUMBER(FIND("estuarine",C103)),ISNUMBER(FIND("snail",C103)),ISNUMBER(FIND("Prorocentrum donghaiense",C103)) )</f>
        <v>0</v>
      </c>
      <c r="AB103" t="b">
        <f>OR(ISNUMBER(FIND(" rat ",C103)),ISNUMBER(FIND(" rats ",C103)),ISNUMBER(FIND(" Rats ",C103)),ISNUMBER(FIND(" Rat ",C103)),ISNUMBER(FIND(" rat.",C103)),ISNUMBER(FIND(" rats.",C103)),ISNUMBER(FIND("mouse",C103)),ISNUMBER(FIND("mice",C103)), ISNUMBER(FIND(" Mice",C103)))</f>
        <v>0</v>
      </c>
      <c r="AC103" t="b">
        <f>OR(ISNUMBER(FIND(" cell ",C103)),ISNUMBER(FIND("fibroblast",C103)),ISNUMBER(FIND("macrophage",C103)),ISNUMBER(FIND("epithelial",C103)),ISNUMBER(FIND("endothelial",C103)),ISNUMBER(FIND("neuron",C103)),ISNUMBER(FIND(" cells ",C103)),ISNUMBER(FIND("RBC",C103)),ISNUMBER(FIND("mitochond",C103)),ISNUMBER(FIND("adipocyte",C103)),ISNUMBER(FIND("osteo",C103)),ISNUMBER(FIND("keratin",C103)),ISNUMBER(FIND(" cell's ",C103)),ISNUMBER(FIND("eukary",C103)),ISNUMBER(FIND("sperm",C103)))</f>
        <v>1</v>
      </c>
      <c r="AD103" t="b">
        <f>OR(ISNUMBER(FIND("human",B103)),ISNUMBER(FIND("workers",B103)),ISNUMBER(FIND("workforces",B103)),ISNUMBER(FIND("occupational",B103)),ISNUMBER(FIND("Case report",B103)),ISNUMBER(FIND("Workplaces",B103)),ISNUMBER(FIND("worker",B103)))</f>
        <v>0</v>
      </c>
      <c r="AE103" t="b">
        <f>OR(ISNUMBER(FIND(" plant ",C103)),ISNUMBER(FIND("Plant ",C103)),ISNUMBER(FIND("tomato",C103)),ISNUMBER(FIND("plants",C103)),ISNUMBER(FIND("Plants",C103)),ISNUMBER(FIND("algae",C103)),ISNUMBER(FIND("lettuce",C103)),ISNUMBER(FIND("green gram sprouts ",C103)),ISNUMBER(FIND("Cucurbita pepo",C103)),ISNUMBER(FIND("bean ",C103)),ISNUMBER(FIND("chloroplast",C103)),ISNUMBER(FIND("chlorophyll",C103)),ISNUMBER(FIND("seedling",C103)),ISNUMBER(FIND("canola",C103)),ISNUMBER(FIND("shoot",C103)),ISNUMBER(FIND("photosynthes",C103)),ISNUMBER(FIND(" leaves ",C103)),,ISNUMBER(FIND("agriculture",C103)),ISNUMBER(FIND(" crops ",C103)))</f>
        <v>0</v>
      </c>
      <c r="AF103" t="b">
        <f>OR(ISNUMBER(FIND("bacteria",C103)),ISNUMBER(FIND("Bacteria",C103)),ISNUMBER(FIND("Bacterium",C103)),ISNUMBER(FIND("bacterium",C103)),ISNUMBER(FIND(" coli ",C103)))</f>
        <v>0</v>
      </c>
      <c r="AG103" t="b">
        <f>OR(ISNUMBER(FIND("fungi",C103)),ISNUMBER(FIND("Fungi",C103)),ISNUMBER(FIND("fungus",C103)),ISNUMBER(FIND("Fungus",C103)),ISNUMBER(FIND("mushroom",C103)),ISNUMBER(FIND("Mushroom",C103)),ISNUMBER(FIND(" mold ",C103)))</f>
        <v>0</v>
      </c>
      <c r="AH103" t="b">
        <f>OR(ISNUMBER(FIND("Pig ",C103)),ISNUMBER(FIND("pig ",C103)),ISNUMBER(FIND("Pigs ",C103)),ISNUMBER(FIND("pigs ",C103)))</f>
        <v>0</v>
      </c>
      <c r="AI103" t="b">
        <f>OR(ISNUMBER(FIND(" C. elegans",C103)),ISNUMBER(FIND("Caenorhabditis elegans",C103)),ISNUMBER(FIND("earthworms",C103)),ISNUMBER(FIND(" Ficopomatus enigmaticus",C103)),ISNUMBER(FIND("larva",C103)),ISNUMBER(FIND("Lumbriculus variegatus",C103)),ISNUMBER(FIND("nematode",C103)))</f>
        <v>0</v>
      </c>
      <c r="AJ103" t="b">
        <f>NOT(OR(AA103,AB103,AC103,AD103,AE103,AF103,AG103,AH103,AI103))</f>
        <v>0</v>
      </c>
      <c r="AL103" t="b">
        <f>OR(AA103,AB103,AD103,AE103,AF103,AG103,AH103,AI103)</f>
        <v>0</v>
      </c>
      <c r="AM103" t="b">
        <f>IF(Table1[[#This Row],[In vivo?]],IF(Table1[[#This Row],[Cell]],FALSE,TRUE),FALSE)</f>
        <v>0</v>
      </c>
      <c r="AN103" t="b">
        <f>AND(AC103,AL103)</f>
        <v>0</v>
      </c>
      <c r="AO103" t="b">
        <f>IF(Table1[[#This Row],[Cell]],IF(Table1[[#This Row],[In vivo?]],FALSE,TRUE),FALSE)</f>
        <v>1</v>
      </c>
      <c r="AP103" t="b">
        <f>NOT(OR(Table1[[#This Row],[In vivo?]],Table1[[#This Row],[Only in Cell]]))</f>
        <v>0</v>
      </c>
      <c r="AQ103" t="str">
        <f>IF(OR(Table1[[#This Row],[Rodents]],Table1[[#This Row],[Human]],Table1[[#This Row],[Pig]]),OR(ISNUMBER(FIND("pulmonary",C103)),ISNUMBER(FIND("lung",C103))),"NA")</f>
        <v>NA</v>
      </c>
      <c r="AR103" t="str">
        <f>IF(OR(Table1[[#This Row],[Rodents]],Table1[[#This Row],[Human]],Table1[[#This Row],[Pig]]),OR(ISNUMBER(FIND("skin",C103)),ISNUMBER(FIND("dermal",C103))),"NA")</f>
        <v>NA</v>
      </c>
      <c r="AS103" t="str">
        <f>IF(OR(Table1[[#This Row],[Rodents]],Table1[[#This Row],[Human]],Table1[[#This Row],[Pig]]),OR(ISNUMBER(FIND("liver",C103)),ISNUMBER(FIND("hepat",C103))),"NA")</f>
        <v>NA</v>
      </c>
      <c r="AT103" t="str">
        <f>IF(OR(Table1[[#This Row],[Rodents]],Table1[[#This Row],[Human]],Table1[[#This Row],[Pig]]),OR(ISNUMBER(FIND("kidney",C103)),ISNUMBER(FIND("neph",C103))),"NA")</f>
        <v>NA</v>
      </c>
      <c r="AU103" t="str">
        <f>IF(OR(Table1[[#This Row],[Rodents]],Table1[[#This Row],[Human]],Table1[[#This Row],[Pig]]),OR(ISNUMBER(FIND("brain",C103)),ISNUMBER(FIND("neur",C103)),ISNUMBER(FIND("nerv",C103))),"NA")</f>
        <v>NA</v>
      </c>
      <c r="AV103" t="str">
        <f>IF(OR(Table1[[#This Row],[Rodents]],Table1[[#This Row],[Human]],Table1[[#This Row],[Pig]]),OR(ISNUMBER(FIND("heart",C103)),ISNUMBER(FIND("cardi",C103))),"NA")</f>
        <v>NA</v>
      </c>
      <c r="AW103" t="str">
        <f>IF(OR(Table1[[#This Row],[Rodents]],Table1[[#This Row],[Human]],Table1[[#This Row],[Pig]]),OR(ISNUMBER(FIND("gastro",C103)),ISNUMBER(FIND("intesti",C103)),ISNUMBER(FIND("stomach",C103))),"NA")</f>
        <v>NA</v>
      </c>
      <c r="AX103" t="str">
        <f>IF(OR(Table1[[#This Row],[Rodents]],Table1[[#This Row],[Human]],Table1[[#This Row],[Pig]]),NOT(OR(AQ103,AR103,AS103,AT103,AU103,AV103,AW103)),"NA")</f>
        <v>NA</v>
      </c>
      <c r="AY103" t="b">
        <f>OR(ISNUMBER(FIND("SWCNT",C103)),ISNUMBER(FIND("SWNT",C103)),ISNUMBER(FIND("single-wall",C103)),ISNUMBER(FIND("single wall",C103)),ISNUMBER(FIND("Single wall",C103)),ISNUMBER(FIND("Single-wall",C103)),ISNUMBER(FIND("SWCNT",B103)),ISNUMBER(FIND("SWNT",B103)),ISNUMBER(FIND("single-wall",B103)),ISNUMBER(FIND("single wall",B103)),ISNUMBER(FIND("Single-wall",B103)),ISNUMBER(FIND("Single wall",B103)))</f>
        <v>0</v>
      </c>
      <c r="AZ103" t="b">
        <f>OR(ISNUMBER(FIND("MWCNT",C103)),ISNUMBER(FIND("MWNT",C103)),ISNUMBER(FIND("multi-wall",C103)),ISNUMBER(FIND("multi wall",C103)),ISNUMBER(FIND("multiwall",C103)),ISNUMBER(FIND("Multi-wall",C103)),ISNUMBER(FIND("Multi wall",C103)),ISNUMBER(FIND("Multiwall",C103)),ISNUMBER(FIND("MWCNT",B103)),ISNUMBER(FIND("MWNT",B103)),ISNUMBER(FIND("multi-wall",B103)),ISNUMBER(FIND("multi wall",B103)),ISNUMBER(FIND("multiwall",B103)),ISNUMBER(FIND("Multi-wall",B103)),ISNUMBER(FIND("Multi wall",B103)),ISNUMBER(FIND("Multiwall",B103)),ISNUMBER(FIND("Double-wall",B103)),ISNUMBER(FIND("Double wall",B103)),ISNUMBER(FIND("Doublewall",B103)),ISNUMBER(FIND("double-wall",B103)),ISNUMBER(FIND("double wall",B103)),ISNUMBER(FIND("doublewall",B103)))</f>
        <v>1</v>
      </c>
      <c r="BA103" t="b">
        <f>AND(Table1[[#This Row],[SWCNT]],Table1[[#This Row],[MWCNT]])</f>
        <v>0</v>
      </c>
      <c r="BB103" t="b">
        <f>IF(Table1[[#This Row],[SWCNT]]=TRUE,FALSE,IF(Table1[[#This Row],[MWCNT]]=TRUE,FALSE,TRUE))</f>
        <v>0</v>
      </c>
      <c r="BC103" s="18"/>
    </row>
    <row r="104" spans="1:55" ht="277.5">
      <c r="A104" t="s">
        <v>420</v>
      </c>
      <c r="B104" s="2" t="s">
        <v>422</v>
      </c>
      <c r="C104" s="16" t="s">
        <v>424</v>
      </c>
      <c r="D104" s="17" t="s">
        <v>425</v>
      </c>
      <c r="E104" s="2">
        <v>2022</v>
      </c>
      <c r="F104" t="b">
        <f>OR(ISNUMBER(FIND("cytotoxic",C104)),ISNUMBER(FIND("Cytotoxic",C104)),ISNUMBER(FIND("cellular toxicity",C104)),ISNUMBER(FIND("cell death",C104)),ISNUMBER(FIND("viable",C104)),ISNUMBER(FIND("phytotoxic",C104)),ISNUMBER(FIND("acute toxicity",C104)),ISNUMBER(FIND("MTT",C104)),ISNUMBER(FIND("survival",C104)),ISNUMBER(FIND("prolifer",C104)),ISNUMBER(FIND("apoptosis",C104)),ISNUMBER(FIND("neurotoxic",C104)),ISNUMBER(FIND("  lysis ",C104)),ISNUMBER(FIND("necrosis",C104)),ISNUMBER(FIND("cellular death",C104))*3,ISNUMBER(FIND("LDH",C104)),ISNUMBER(FIND("Acute toxicity",C104)))</f>
        <v>1</v>
      </c>
      <c r="G104" t="b">
        <f>OR(ISNUMBER(FIND("genotoxic",C104)),ISNUMBER(FIND("genotoxicity",C104)),ISNUMBER(FIND("DNA damage",C104)),ISNUMBER(FIND("DNA",C104)),ISNUMBER(FIND("RNA",C104)),ISNUMBER(FIND("mesothelioma",C104)),ISNUMBER(FIND("carcino",C104)),ISNUMBER(FIND("mutagen",C104)),ISNUMBER(FIND("genetic",C104)))</f>
        <v>0</v>
      </c>
      <c r="H104" t="b">
        <f>OR(ISNUMBER(FIND("inflammatory",C104)),ISNUMBER(FIND("inflamm",C104)))</f>
        <v>1</v>
      </c>
      <c r="I104" t="b">
        <f>OR(ISNUMBER(FIND("immune",C104)),ISNUMBER(FIND("immunological",C104)),ISNUMBER(FIND("interleuk",C104)),ISNUMBER(FIND("platelet activation",C104)),ISNUMBER(FIND("monocyte",C104)),ISNUMBER(FIND("leukocyte",C104)),ISNUMBER(FIND("cytokine",C104)),ISNUMBER(FIND("CD4",C104)),ISNUMBER(FIND("CD8",C104)),ISNUMBER(FIND("T-cell",C104)))</f>
        <v>1</v>
      </c>
      <c r="J104" t="b">
        <f>OR(ISNUMBER(FIND("reactive oxygen",C104)),ISNUMBER(FIND("ROS",C104)),ISNUMBER(FIND("free radical",C104)),ISNUMBER(FIND("oxidative stress",C104)),ISNUMBER(FIND("peroxid",C104)),ISNUMBER(FIND("oxidative",C104)),ISNUMBER(FIND("antioxid",C104)))</f>
        <v>1</v>
      </c>
      <c r="K104" t="b">
        <f>OR(ISNUMBER(FIND("autophag",C104)))</f>
        <v>0</v>
      </c>
      <c r="L104" t="b">
        <f>OR(ISNUMBER(FIND("morpholog",C104)))</f>
        <v>1</v>
      </c>
      <c r="M104" t="b">
        <f>OR(ISNUMBER(FIND("fibrosis",C104)),ISNUMBER(FIND("Fibrosis",C104)),ISNUMBER(FIND("fibrot",C104)))</f>
        <v>0</v>
      </c>
      <c r="N104" t="b">
        <f>OR(ISNUMBER(FIND("offspring",C104)),ISNUMBER(FIND("Parental",C104)),ISNUMBER(FIND("parental",C104)),ISNUMBER(FIND("germline",C104)),ISNUMBER(FIND("reproduc",C104)),ISNUMBER(FIND("embryo",C104)))</f>
        <v>0</v>
      </c>
      <c r="O104" t="b">
        <f>OR(ISNUMBER(FIND("metabol",C104)),ISNUMBER(FIND("Metabol",C104)),ISNUMBER(FIND("digest",C104)),ISNUMBER(FIND("mitochon",C104)))</f>
        <v>1</v>
      </c>
      <c r="P104" t="b">
        <f>OR(ISNUMBER(FIND("ecotox",C104)),ISNUMBER(FIND("Ecotox",B104)),ISNUMBER(FIND("ecotox",B104)),ISNUMBER(FIND("Ecotox",C104)))</f>
        <v>0</v>
      </c>
      <c r="Q104" t="b">
        <f>OR(ISNUMBER(FIND("Bioaccum",C104)),ISNUMBER(FIND("bioaccum",C104)),ISNUMBER(FIND("accum",C104)))</f>
        <v>0</v>
      </c>
      <c r="R104" t="b">
        <f>OR(ISNUMBER(FIND("Occupation",C104)),ISNUMBER(FIND("occupation",C104)),ISNUMBER(FIND("worker",C104)),ISNUMBER(FIND("workforce",C104)))</f>
        <v>0</v>
      </c>
      <c r="S104" t="b">
        <f>NOT(OR(F104,G104,H104,I104,J104,K104,L104,M104,N104,O104,P104,Q104,R104))</f>
        <v>0</v>
      </c>
      <c r="U104" t="b">
        <f>OR(Table1[[#This Row],[Inflammation]],Table1[[#This Row],[Immune]])</f>
        <v>1</v>
      </c>
      <c r="V104" t="str">
        <f>IF(OR(Table1[[#This Row],[Rodents]],Table1[[#This Row],[Human]],Table1[[#This Row],[Pig]]),OR(ISNUMBER(FIND("intratrach",C104)),ISNUMBER(FIND("nasal ",C104)),ISNUMBER(FIND("instill",C104))),"NA")</f>
        <v>NA</v>
      </c>
      <c r="W104" t="str">
        <f>IF(OR(Table1[[#This Row],[Rodents]],Table1[[#This Row],[Human]],Table1[[#This Row],[Pig]]),OR(ISNUMBER(FIND("dermal",C104)),ISNUMBER(FIND("skin ",C104))),"NA")</f>
        <v>NA</v>
      </c>
      <c r="X104" t="str">
        <f>IF(OR(Table1[[#This Row],[Rodents]],Table1[[#This Row],[Human]],Table1[[#This Row],[Pig]]),OR(ISNUMBER(FIND("injected",C104)),ISNUMBER(FIND("periton",C104)),ISNUMBER(FIND("intrascrot",C104))),"NA")</f>
        <v>NA</v>
      </c>
      <c r="Y104" t="str">
        <f>IF(OR(Table1[[#This Row],[Rodents]],Table1[[#This Row],[Human]],Table1[[#This Row],[Pig]]),NOT(OR(Table1[[#This Row],[Inhaled/Intratracheal/intranasal]],Table1[[#This Row],[Dermal]],Table1[[#This Row],[Injected]])),"NA")</f>
        <v>NA</v>
      </c>
      <c r="AA104" t="b">
        <f>OR(ISNUMBER(FIND("fish ",C104)),ISNUMBER(FIND("Fish ",C104)),ISNUMBER(FIND("aquatic",C104)),ISNUMBER(FIND("daphnids",C104)),ISNUMBER(FIND("Carcinus maenas",C104)),ISNUMBER(FIND("Daphnia",C104)),ISNUMBER(FIND("Ruditapes philippinarum",C104)),ISNUMBER(FIND("daphnia",C104)),ISNUMBER(FIND("marine",C104)),ISNUMBER(FIND("mussel",C104)),ISNUMBER(FIND("algae",C104)),ISNUMBER(FIND("Donax faba",C104)),ISNUMBER(FIND("estuarine",C104)),ISNUMBER(FIND("snail",C104)),ISNUMBER(FIND("Prorocentrum donghaiense",C104)) )</f>
        <v>0</v>
      </c>
      <c r="AB104" t="b">
        <f>OR(ISNUMBER(FIND(" rat ",C104)),ISNUMBER(FIND(" rats ",C104)),ISNUMBER(FIND(" Rats ",C104)),ISNUMBER(FIND(" Rat ",C104)),ISNUMBER(FIND(" rat.",C104)),ISNUMBER(FIND(" rats.",C104)),ISNUMBER(FIND("mouse",C104)),ISNUMBER(FIND("mice",C104)), ISNUMBER(FIND(" Mice",C104)))</f>
        <v>0</v>
      </c>
      <c r="AC104" t="b">
        <f>OR(ISNUMBER(FIND(" cell ",C104)),ISNUMBER(FIND("fibroblast",C104)),ISNUMBER(FIND("macrophage",C104)),ISNUMBER(FIND("epithelial",C104)),ISNUMBER(FIND("endothelial",C104)),ISNUMBER(FIND("neuron",C104)),ISNUMBER(FIND(" cells ",C104)),ISNUMBER(FIND("RBC",C104)),ISNUMBER(FIND("mitochond",C104)),ISNUMBER(FIND("adipocyte",C104)),ISNUMBER(FIND("osteo",C104)),ISNUMBER(FIND("keratin",C104)),ISNUMBER(FIND(" cell's ",C104)),ISNUMBER(FIND("eukary",C104)),ISNUMBER(FIND("sperm",C104)))</f>
        <v>1</v>
      </c>
      <c r="AD104" t="b">
        <f>OR(ISNUMBER(FIND("human",B104)),ISNUMBER(FIND("workers",B104)),ISNUMBER(FIND("workforces",B104)),ISNUMBER(FIND("occupational",B104)),ISNUMBER(FIND("Case report",B104)),ISNUMBER(FIND("Workplaces",B104)),ISNUMBER(FIND("worker",B104)))</f>
        <v>0</v>
      </c>
      <c r="AE104" t="b">
        <f>OR(ISNUMBER(FIND(" plant ",C104)),ISNUMBER(FIND("Plant ",C104)),ISNUMBER(FIND("tomato",C104)),ISNUMBER(FIND("plants",C104)),ISNUMBER(FIND("Plants",C104)),ISNUMBER(FIND("algae",C104)),ISNUMBER(FIND("lettuce",C104)),ISNUMBER(FIND("green gram sprouts ",C104)),ISNUMBER(FIND("Cucurbita pepo",C104)),ISNUMBER(FIND("bean ",C104)),ISNUMBER(FIND("chloroplast",C104)),ISNUMBER(FIND("chlorophyll",C104)),ISNUMBER(FIND("seedling",C104)),ISNUMBER(FIND("canola",C104)),ISNUMBER(FIND("shoot",C104)),ISNUMBER(FIND("photosynthes",C104)),ISNUMBER(FIND(" leaves ",C104)),,ISNUMBER(FIND("agriculture",C104)),ISNUMBER(FIND(" crops ",C104)))</f>
        <v>0</v>
      </c>
      <c r="AF104" t="b">
        <f>OR(ISNUMBER(FIND("bacteria",C104)),ISNUMBER(FIND("Bacteria",C104)),ISNUMBER(FIND("Bacterium",C104)),ISNUMBER(FIND("bacterium",C104)),ISNUMBER(FIND(" coli ",C104)))</f>
        <v>0</v>
      </c>
      <c r="AG104" t="b">
        <f>OR(ISNUMBER(FIND("fungi",C104)),ISNUMBER(FIND("Fungi",C104)),ISNUMBER(FIND("fungus",C104)),ISNUMBER(FIND("Fungus",C104)),ISNUMBER(FIND("mushroom",C104)),ISNUMBER(FIND("Mushroom",C104)),ISNUMBER(FIND(" mold ",C104)))</f>
        <v>0</v>
      </c>
      <c r="AH104" t="b">
        <f>OR(ISNUMBER(FIND("Pig ",C104)),ISNUMBER(FIND("pig ",C104)),ISNUMBER(FIND("Pigs ",C104)),ISNUMBER(FIND("pigs ",C104)))</f>
        <v>0</v>
      </c>
      <c r="AI104" t="b">
        <f>OR(ISNUMBER(FIND(" C. elegans",C104)),ISNUMBER(FIND("Caenorhabditis elegans",C104)),ISNUMBER(FIND("earthworms",C104)),ISNUMBER(FIND(" Ficopomatus enigmaticus",C104)),ISNUMBER(FIND("larva",C104)),ISNUMBER(FIND("Lumbriculus variegatus",C104)),ISNUMBER(FIND("nematode",C104)))</f>
        <v>0</v>
      </c>
      <c r="AJ104" t="b">
        <f>NOT(OR(AA104,AB104,AC104,AD104,AE104,AF104,AG104,AH104,AI104))</f>
        <v>0</v>
      </c>
      <c r="AL104" t="b">
        <f>OR(AA104,AB104,AD104,AE104,AF104,AG104,AH104,AI104)</f>
        <v>0</v>
      </c>
      <c r="AM104" t="b">
        <f>IF(Table1[[#This Row],[In vivo?]],IF(Table1[[#This Row],[Cell]],FALSE,TRUE),FALSE)</f>
        <v>0</v>
      </c>
      <c r="AN104" t="b">
        <f>AND(AC104,AL104)</f>
        <v>0</v>
      </c>
      <c r="AO104" t="b">
        <f>IF(Table1[[#This Row],[Cell]],IF(Table1[[#This Row],[In vivo?]],FALSE,TRUE),FALSE)</f>
        <v>1</v>
      </c>
      <c r="AP104" t="b">
        <f>NOT(OR(Table1[[#This Row],[In vivo?]],Table1[[#This Row],[Only in Cell]]))</f>
        <v>0</v>
      </c>
      <c r="AQ104" t="str">
        <f>IF(OR(Table1[[#This Row],[Rodents]],Table1[[#This Row],[Human]],Table1[[#This Row],[Pig]]),OR(ISNUMBER(FIND("pulmonary",C104)),ISNUMBER(FIND("lung",C104))),"NA")</f>
        <v>NA</v>
      </c>
      <c r="AR104" t="str">
        <f>IF(OR(Table1[[#This Row],[Rodents]],Table1[[#This Row],[Human]],Table1[[#This Row],[Pig]]),OR(ISNUMBER(FIND("skin",C104)),ISNUMBER(FIND("dermal",C104))),"NA")</f>
        <v>NA</v>
      </c>
      <c r="AS104" t="str">
        <f>IF(OR(Table1[[#This Row],[Rodents]],Table1[[#This Row],[Human]],Table1[[#This Row],[Pig]]),OR(ISNUMBER(FIND("liver",C104)),ISNUMBER(FIND("hepat",C104))),"NA")</f>
        <v>NA</v>
      </c>
      <c r="AT104" t="str">
        <f>IF(OR(Table1[[#This Row],[Rodents]],Table1[[#This Row],[Human]],Table1[[#This Row],[Pig]]),OR(ISNUMBER(FIND("kidney",C104)),ISNUMBER(FIND("neph",C104))),"NA")</f>
        <v>NA</v>
      </c>
      <c r="AU104" t="str">
        <f>IF(OR(Table1[[#This Row],[Rodents]],Table1[[#This Row],[Human]],Table1[[#This Row],[Pig]]),OR(ISNUMBER(FIND("brain",C104)),ISNUMBER(FIND("neur",C104)),ISNUMBER(FIND("nerv",C104))),"NA")</f>
        <v>NA</v>
      </c>
      <c r="AV104" t="str">
        <f>IF(OR(Table1[[#This Row],[Rodents]],Table1[[#This Row],[Human]],Table1[[#This Row],[Pig]]),OR(ISNUMBER(FIND("heart",C104)),ISNUMBER(FIND("cardi",C104))),"NA")</f>
        <v>NA</v>
      </c>
      <c r="AW104" t="str">
        <f>IF(OR(Table1[[#This Row],[Rodents]],Table1[[#This Row],[Human]],Table1[[#This Row],[Pig]]),OR(ISNUMBER(FIND("gastro",C104)),ISNUMBER(FIND("intesti",C104)),ISNUMBER(FIND("stomach",C104))),"NA")</f>
        <v>NA</v>
      </c>
      <c r="AX104" t="str">
        <f>IF(OR(Table1[[#This Row],[Rodents]],Table1[[#This Row],[Human]],Table1[[#This Row],[Pig]]),NOT(OR(AQ104,AR104,AS104,AT104,AU104,AV104,AW104)),"NA")</f>
        <v>NA</v>
      </c>
      <c r="AY104" t="b">
        <f>OR(ISNUMBER(FIND("SWCNT",C104)),ISNUMBER(FIND("SWNT",C104)),ISNUMBER(FIND("single-wall",C104)),ISNUMBER(FIND("single wall",C104)),ISNUMBER(FIND("Single wall",C104)),ISNUMBER(FIND("Single-wall",C104)),ISNUMBER(FIND("SWCNT",B104)),ISNUMBER(FIND("SWNT",B104)),ISNUMBER(FIND("single-wall",B104)),ISNUMBER(FIND("single wall",B104)),ISNUMBER(FIND("Single-wall",B104)),ISNUMBER(FIND("Single wall",B104)))</f>
        <v>0</v>
      </c>
      <c r="AZ104" t="b">
        <f>OR(ISNUMBER(FIND("MWCNT",C104)),ISNUMBER(FIND("MWNT",C104)),ISNUMBER(FIND("multi-wall",C104)),ISNUMBER(FIND("multi wall",C104)),ISNUMBER(FIND("multiwall",C104)),ISNUMBER(FIND("Multi-wall",C104)),ISNUMBER(FIND("Multi wall",C104)),ISNUMBER(FIND("Multiwall",C104)),ISNUMBER(FIND("MWCNT",B104)),ISNUMBER(FIND("MWNT",B104)),ISNUMBER(FIND("multi-wall",B104)),ISNUMBER(FIND("multi wall",B104)),ISNUMBER(FIND("multiwall",B104)),ISNUMBER(FIND("Multi-wall",B104)),ISNUMBER(FIND("Multi wall",B104)),ISNUMBER(FIND("Multiwall",B104)),ISNUMBER(FIND("Double-wall",B104)),ISNUMBER(FIND("Double wall",B104)),ISNUMBER(FIND("Doublewall",B104)),ISNUMBER(FIND("double-wall",B104)),ISNUMBER(FIND("double wall",B104)),ISNUMBER(FIND("doublewall",B104)))</f>
        <v>1</v>
      </c>
      <c r="BA104" t="b">
        <f>AND(Table1[[#This Row],[SWCNT]],Table1[[#This Row],[MWCNT]])</f>
        <v>0</v>
      </c>
      <c r="BB104" t="b">
        <f>IF(Table1[[#This Row],[SWCNT]]=TRUE,FALSE,IF(Table1[[#This Row],[MWCNT]]=TRUE,FALSE,TRUE))</f>
        <v>0</v>
      </c>
      <c r="BC104" s="18"/>
    </row>
    <row r="105" spans="1:55" ht="259">
      <c r="A105" t="s">
        <v>434</v>
      </c>
      <c r="B105" s="2" t="s">
        <v>436</v>
      </c>
      <c r="C105" s="16" t="s">
        <v>438</v>
      </c>
      <c r="D105" s="17" t="s">
        <v>440</v>
      </c>
      <c r="E105" s="2">
        <v>2022</v>
      </c>
      <c r="F105" t="b">
        <f>OR(ISNUMBER(FIND("cytotoxic",C105)),ISNUMBER(FIND("Cytotoxic",C105)),ISNUMBER(FIND("cellular toxicity",C105)),ISNUMBER(FIND("cell death",C105)),ISNUMBER(FIND("viable",C105)),ISNUMBER(FIND("phytotoxic",C105)),ISNUMBER(FIND("acute toxicity",C105)),ISNUMBER(FIND("MTT",C105)),ISNUMBER(FIND("survival",C105)),ISNUMBER(FIND("prolifer",C105)),ISNUMBER(FIND("apoptosis",C105)),ISNUMBER(FIND("neurotoxic",C105)),ISNUMBER(FIND("  lysis ",C105)),ISNUMBER(FIND("necrosis",C105)),ISNUMBER(FIND("cellular death",C105))*3,ISNUMBER(FIND("LDH",C105)),ISNUMBER(FIND("Acute toxicity",C105)))</f>
        <v>0</v>
      </c>
      <c r="G105" t="b">
        <f>OR(ISNUMBER(FIND("genotoxic",C105)),ISNUMBER(FIND("genotoxicity",C105)),ISNUMBER(FIND("DNA damage",C105)),ISNUMBER(FIND("DNA",C105)),ISNUMBER(FIND("RNA",C105)),ISNUMBER(FIND("mesothelioma",C105)),ISNUMBER(FIND("carcino",C105)),ISNUMBER(FIND("mutagen",C105)),ISNUMBER(FIND("genetic",C105)))</f>
        <v>0</v>
      </c>
      <c r="H105" t="b">
        <f>OR(ISNUMBER(FIND("inflammatory",C105)),ISNUMBER(FIND("inflamm",C105)))</f>
        <v>1</v>
      </c>
      <c r="I105" t="b">
        <f>OR(ISNUMBER(FIND("immune",C105)),ISNUMBER(FIND("immunological",C105)),ISNUMBER(FIND("interleuk",C105)),ISNUMBER(FIND("platelet activation",C105)),ISNUMBER(FIND("monocyte",C105)),ISNUMBER(FIND("leukocyte",C105)),ISNUMBER(FIND("cytokine",C105)),ISNUMBER(FIND("CD4",C105)),ISNUMBER(FIND("CD8",C105)),ISNUMBER(FIND("T-cell",C105)))</f>
        <v>1</v>
      </c>
      <c r="J105" t="b">
        <f>OR(ISNUMBER(FIND("reactive oxygen",C105)),ISNUMBER(FIND("ROS",C105)),ISNUMBER(FIND("free radical",C105)),ISNUMBER(FIND("oxidative stress",C105)),ISNUMBER(FIND("peroxid",C105)),ISNUMBER(FIND("oxidative",C105)),ISNUMBER(FIND("antioxid",C105)))</f>
        <v>0</v>
      </c>
      <c r="K105" t="b">
        <f>OR(ISNUMBER(FIND("autophag",C105)))</f>
        <v>0</v>
      </c>
      <c r="L105" t="b">
        <f>OR(ISNUMBER(FIND("morpholog",C105)))</f>
        <v>0</v>
      </c>
      <c r="M105" t="b">
        <f>OR(ISNUMBER(FIND("fibrosis",C105)),ISNUMBER(FIND("Fibrosis",C105)),ISNUMBER(FIND("fibrot",C105)))</f>
        <v>0</v>
      </c>
      <c r="N105" t="b">
        <f>OR(ISNUMBER(FIND("offspring",C105)),ISNUMBER(FIND("Parental",C105)),ISNUMBER(FIND("parental",C105)),ISNUMBER(FIND("germline",C105)),ISNUMBER(FIND("reproduc",C105)),ISNUMBER(FIND("embryo",C105)))</f>
        <v>0</v>
      </c>
      <c r="O105" t="b">
        <f>OR(ISNUMBER(FIND("metabol",C105)),ISNUMBER(FIND("Metabol",C105)),ISNUMBER(FIND("digest",C105)),ISNUMBER(FIND("mitochon",C105)))</f>
        <v>0</v>
      </c>
      <c r="P105" t="b">
        <f>OR(ISNUMBER(FIND("ecotox",C105)),ISNUMBER(FIND("Ecotox",B105)),ISNUMBER(FIND("ecotox",B105)),ISNUMBER(FIND("Ecotox",C105)))</f>
        <v>0</v>
      </c>
      <c r="Q105" t="b">
        <f>OR(ISNUMBER(FIND("Bioaccum",C105)),ISNUMBER(FIND("bioaccum",C105)),ISNUMBER(FIND("accum",C105)))</f>
        <v>0</v>
      </c>
      <c r="R105" t="b">
        <f>OR(ISNUMBER(FIND("Occupation",C105)),ISNUMBER(FIND("occupation",C105)),ISNUMBER(FIND("worker",C105)),ISNUMBER(FIND("workforce",C105)))</f>
        <v>0</v>
      </c>
      <c r="S105" t="b">
        <f>NOT(OR(F105,G105,H105,I105,J105,K105,L105,M105,N105,O105,P105,Q105,R105))</f>
        <v>0</v>
      </c>
      <c r="U105" t="b">
        <f>OR(Table1[[#This Row],[Inflammation]],Table1[[#This Row],[Immune]])</f>
        <v>1</v>
      </c>
      <c r="V105" t="str">
        <f>IF(OR(Table1[[#This Row],[Rodents]],Table1[[#This Row],[Human]],Table1[[#This Row],[Pig]]),OR(ISNUMBER(FIND("intratrach",C105)),ISNUMBER(FIND("nasal ",C105)),ISNUMBER(FIND("instill",C105))),"NA")</f>
        <v>NA</v>
      </c>
      <c r="W105" t="str">
        <f>IF(OR(Table1[[#This Row],[Rodents]],Table1[[#This Row],[Human]],Table1[[#This Row],[Pig]]),OR(ISNUMBER(FIND("dermal",C105)),ISNUMBER(FIND("skin ",C105))),"NA")</f>
        <v>NA</v>
      </c>
      <c r="X105" t="str">
        <f>IF(OR(Table1[[#This Row],[Rodents]],Table1[[#This Row],[Human]],Table1[[#This Row],[Pig]]),OR(ISNUMBER(FIND("injected",C105)),ISNUMBER(FIND("periton",C105)),ISNUMBER(FIND("intrascrot",C105))),"NA")</f>
        <v>NA</v>
      </c>
      <c r="Y105" t="str">
        <f>IF(OR(Table1[[#This Row],[Rodents]],Table1[[#This Row],[Human]],Table1[[#This Row],[Pig]]),NOT(OR(Table1[[#This Row],[Inhaled/Intratracheal/intranasal]],Table1[[#This Row],[Dermal]],Table1[[#This Row],[Injected]])),"NA")</f>
        <v>NA</v>
      </c>
      <c r="AA105" t="b">
        <f>OR(ISNUMBER(FIND("fish ",C105)),ISNUMBER(FIND("Fish ",C105)),ISNUMBER(FIND("aquatic",C105)),ISNUMBER(FIND("daphnids",C105)),ISNUMBER(FIND("Carcinus maenas",C105)),ISNUMBER(FIND("Daphnia",C105)),ISNUMBER(FIND("Ruditapes philippinarum",C105)),ISNUMBER(FIND("daphnia",C105)),ISNUMBER(FIND("marine",C105)),ISNUMBER(FIND("mussel",C105)),ISNUMBER(FIND("algae",C105)),ISNUMBER(FIND("Donax faba",C105)),ISNUMBER(FIND("estuarine",C105)),ISNUMBER(FIND("snail",C105)),ISNUMBER(FIND("Prorocentrum donghaiense",C105)) )</f>
        <v>0</v>
      </c>
      <c r="AB105" t="b">
        <f>OR(ISNUMBER(FIND(" rat ",C105)),ISNUMBER(FIND(" rats ",C105)),ISNUMBER(FIND(" Rats ",C105)),ISNUMBER(FIND(" Rat ",C105)),ISNUMBER(FIND(" rat.",C105)),ISNUMBER(FIND(" rats.",C105)),ISNUMBER(FIND("mouse",C105)),ISNUMBER(FIND("mice",C105)), ISNUMBER(FIND(" Mice",C105)))</f>
        <v>0</v>
      </c>
      <c r="AC105" t="b">
        <f>OR(ISNUMBER(FIND(" cell ",C105)),ISNUMBER(FIND("fibroblast",C105)),ISNUMBER(FIND("macrophage",C105)),ISNUMBER(FIND("epithelial",C105)),ISNUMBER(FIND("endothelial",C105)),ISNUMBER(FIND("neuron",C105)),ISNUMBER(FIND(" cells ",C105)),ISNUMBER(FIND("RBC",C105)),ISNUMBER(FIND("mitochond",C105)),ISNUMBER(FIND("adipocyte",C105)),ISNUMBER(FIND("osteo",C105)),ISNUMBER(FIND("keratin",C105)),ISNUMBER(FIND(" cell's ",C105)),ISNUMBER(FIND("eukary",C105)),ISNUMBER(FIND("sperm",C105)))</f>
        <v>1</v>
      </c>
      <c r="AD105" t="b">
        <f>OR(ISNUMBER(FIND("human",B105)),ISNUMBER(FIND("workers",B105)),ISNUMBER(FIND("workforces",B105)),ISNUMBER(FIND("occupational",B105)),ISNUMBER(FIND("Case report",B105)),ISNUMBER(FIND("Workplaces",B105)),ISNUMBER(FIND("worker",B105)))</f>
        <v>0</v>
      </c>
      <c r="AE105" t="b">
        <f>OR(ISNUMBER(FIND(" plant ",C105)),ISNUMBER(FIND("Plant ",C105)),ISNUMBER(FIND("tomato",C105)),ISNUMBER(FIND("plants",C105)),ISNUMBER(FIND("Plants",C105)),ISNUMBER(FIND("algae",C105)),ISNUMBER(FIND("lettuce",C105)),ISNUMBER(FIND("green gram sprouts ",C105)),ISNUMBER(FIND("Cucurbita pepo",C105)),ISNUMBER(FIND("bean ",C105)),ISNUMBER(FIND("chloroplast",C105)),ISNUMBER(FIND("chlorophyll",C105)),ISNUMBER(FIND("seedling",C105)),ISNUMBER(FIND("canola",C105)),ISNUMBER(FIND("shoot",C105)),ISNUMBER(FIND("photosynthes",C105)),ISNUMBER(FIND(" leaves ",C105)),,ISNUMBER(FIND("agriculture",C105)),ISNUMBER(FIND(" crops ",C105)))</f>
        <v>0</v>
      </c>
      <c r="AF105" t="b">
        <f>OR(ISNUMBER(FIND("bacteria",C105)),ISNUMBER(FIND("Bacteria",C105)),ISNUMBER(FIND("Bacterium",C105)),ISNUMBER(FIND("bacterium",C105)),ISNUMBER(FIND(" coli ",C105)))</f>
        <v>0</v>
      </c>
      <c r="AG105" t="b">
        <f>OR(ISNUMBER(FIND("fungi",C105)),ISNUMBER(FIND("Fungi",C105)),ISNUMBER(FIND("fungus",C105)),ISNUMBER(FIND("Fungus",C105)),ISNUMBER(FIND("mushroom",C105)),ISNUMBER(FIND("Mushroom",C105)),ISNUMBER(FIND(" mold ",C105)))</f>
        <v>0</v>
      </c>
      <c r="AH105" t="b">
        <f>OR(ISNUMBER(FIND("Pig ",C105)),ISNUMBER(FIND("pig ",C105)),ISNUMBER(FIND("Pigs ",C105)),ISNUMBER(FIND("pigs ",C105)))</f>
        <v>0</v>
      </c>
      <c r="AI105" t="b">
        <f>OR(ISNUMBER(FIND(" C. elegans",C105)),ISNUMBER(FIND("Caenorhabditis elegans",C105)),ISNUMBER(FIND("earthworms",C105)),ISNUMBER(FIND(" Ficopomatus enigmaticus",C105)),ISNUMBER(FIND("larva",C105)),ISNUMBER(FIND("Lumbriculus variegatus",C105)),ISNUMBER(FIND("nematode",C105)))</f>
        <v>0</v>
      </c>
      <c r="AJ105" t="b">
        <f>NOT(OR(AA105,AB105,AC105,AD105,AE105,AF105,AG105,AH105,AI105))</f>
        <v>0</v>
      </c>
      <c r="AL105" t="b">
        <f>OR(AA105,AB105,AD105,AE105,AF105,AG105,AH105,AI105)</f>
        <v>0</v>
      </c>
      <c r="AM105" t="b">
        <f>IF(Table1[[#This Row],[In vivo?]],IF(Table1[[#This Row],[Cell]],FALSE,TRUE),FALSE)</f>
        <v>0</v>
      </c>
      <c r="AN105" t="b">
        <f>AND(AC105,AL105)</f>
        <v>0</v>
      </c>
      <c r="AO105" t="b">
        <f>IF(Table1[[#This Row],[Cell]],IF(Table1[[#This Row],[In vivo?]],FALSE,TRUE),FALSE)</f>
        <v>1</v>
      </c>
      <c r="AP105" t="b">
        <f>NOT(OR(Table1[[#This Row],[In vivo?]],Table1[[#This Row],[Only in Cell]]))</f>
        <v>0</v>
      </c>
      <c r="AQ105" t="str">
        <f>IF(OR(Table1[[#This Row],[Rodents]],Table1[[#This Row],[Human]],Table1[[#This Row],[Pig]]),OR(ISNUMBER(FIND("pulmonary",C105)),ISNUMBER(FIND("lung",C105))),"NA")</f>
        <v>NA</v>
      </c>
      <c r="AR105" t="str">
        <f>IF(OR(Table1[[#This Row],[Rodents]],Table1[[#This Row],[Human]],Table1[[#This Row],[Pig]]),OR(ISNUMBER(FIND("skin",C105)),ISNUMBER(FIND("dermal",C105))),"NA")</f>
        <v>NA</v>
      </c>
      <c r="AS105" t="str">
        <f>IF(OR(Table1[[#This Row],[Rodents]],Table1[[#This Row],[Human]],Table1[[#This Row],[Pig]]),OR(ISNUMBER(FIND("liver",C105)),ISNUMBER(FIND("hepat",C105))),"NA")</f>
        <v>NA</v>
      </c>
      <c r="AT105" t="str">
        <f>IF(OR(Table1[[#This Row],[Rodents]],Table1[[#This Row],[Human]],Table1[[#This Row],[Pig]]),OR(ISNUMBER(FIND("kidney",C105)),ISNUMBER(FIND("neph",C105))),"NA")</f>
        <v>NA</v>
      </c>
      <c r="AU105" t="str">
        <f>IF(OR(Table1[[#This Row],[Rodents]],Table1[[#This Row],[Human]],Table1[[#This Row],[Pig]]),OR(ISNUMBER(FIND("brain",C105)),ISNUMBER(FIND("neur",C105)),ISNUMBER(FIND("nerv",C105))),"NA")</f>
        <v>NA</v>
      </c>
      <c r="AV105" t="str">
        <f>IF(OR(Table1[[#This Row],[Rodents]],Table1[[#This Row],[Human]],Table1[[#This Row],[Pig]]),OR(ISNUMBER(FIND("heart",C105)),ISNUMBER(FIND("cardi",C105))),"NA")</f>
        <v>NA</v>
      </c>
      <c r="AW105" t="str">
        <f>IF(OR(Table1[[#This Row],[Rodents]],Table1[[#This Row],[Human]],Table1[[#This Row],[Pig]]),OR(ISNUMBER(FIND("gastro",C105)),ISNUMBER(FIND("intesti",C105)),ISNUMBER(FIND("stomach",C105))),"NA")</f>
        <v>NA</v>
      </c>
      <c r="AX105" t="str">
        <f>IF(OR(Table1[[#This Row],[Rodents]],Table1[[#This Row],[Human]],Table1[[#This Row],[Pig]]),NOT(OR(AQ105,AR105,AS105,AT105,AU105,AV105,AW105)),"NA")</f>
        <v>NA</v>
      </c>
      <c r="AY105" t="b">
        <f>OR(ISNUMBER(FIND("SWCNT",C105)),ISNUMBER(FIND("SWNT",C105)),ISNUMBER(FIND("single-wall",C105)),ISNUMBER(FIND("single wall",C105)),ISNUMBER(FIND("Single wall",C105)),ISNUMBER(FIND("Single-wall",C105)),ISNUMBER(FIND("SWCNT",B105)),ISNUMBER(FIND("SWNT",B105)),ISNUMBER(FIND("single-wall",B105)),ISNUMBER(FIND("single wall",B105)),ISNUMBER(FIND("Single-wall",B105)),ISNUMBER(FIND("Single wall",B105)))</f>
        <v>0</v>
      </c>
      <c r="AZ105" t="b">
        <f>OR(ISNUMBER(FIND("MWCNT",C105)),ISNUMBER(FIND("MWNT",C105)),ISNUMBER(FIND("multi-wall",C105)),ISNUMBER(FIND("multi wall",C105)),ISNUMBER(FIND("multiwall",C105)),ISNUMBER(FIND("Multi-wall",C105)),ISNUMBER(FIND("Multi wall",C105)),ISNUMBER(FIND("Multiwall",C105)),ISNUMBER(FIND("MWCNT",B105)),ISNUMBER(FIND("MWNT",B105)),ISNUMBER(FIND("multi-wall",B105)),ISNUMBER(FIND("multi wall",B105)),ISNUMBER(FIND("multiwall",B105)),ISNUMBER(FIND("Multi-wall",B105)),ISNUMBER(FIND("Multi wall",B105)),ISNUMBER(FIND("Multiwall",B105)),ISNUMBER(FIND("Double-wall",B105)),ISNUMBER(FIND("Double wall",B105)),ISNUMBER(FIND("Doublewall",B105)),ISNUMBER(FIND("double-wall",B105)),ISNUMBER(FIND("double wall",B105)),ISNUMBER(FIND("doublewall",B105)))</f>
        <v>1</v>
      </c>
      <c r="BA105" t="b">
        <f>AND(Table1[[#This Row],[SWCNT]],Table1[[#This Row],[MWCNT]])</f>
        <v>0</v>
      </c>
      <c r="BB105" t="b">
        <f>IF(Table1[[#This Row],[SWCNT]]=TRUE,FALSE,IF(Table1[[#This Row],[MWCNT]]=TRUE,FALSE,TRUE))</f>
        <v>0</v>
      </c>
      <c r="BC105" s="18"/>
    </row>
    <row r="106" spans="1:55" ht="296">
      <c r="A106" t="s">
        <v>435</v>
      </c>
      <c r="B106" s="2" t="s">
        <v>437</v>
      </c>
      <c r="C106" s="16" t="s">
        <v>439</v>
      </c>
      <c r="D106" s="17" t="s">
        <v>148</v>
      </c>
      <c r="E106" s="2">
        <v>2022</v>
      </c>
      <c r="F106" t="b">
        <f>OR(ISNUMBER(FIND("cytotoxic",C106)),ISNUMBER(FIND("Cytotoxic",C106)),ISNUMBER(FIND("cellular toxicity",C106)),ISNUMBER(FIND("cell death",C106)),ISNUMBER(FIND("viable",C106)),ISNUMBER(FIND("phytotoxic",C106)),ISNUMBER(FIND("acute toxicity",C106)),ISNUMBER(FIND("MTT",C106)),ISNUMBER(FIND("survival",C106)),ISNUMBER(FIND("prolifer",C106)),ISNUMBER(FIND("apoptosis",C106)),ISNUMBER(FIND("neurotoxic",C106)),ISNUMBER(FIND("  lysis ",C106)),ISNUMBER(FIND("necrosis",C106)),ISNUMBER(FIND("cellular death",C106))*3,ISNUMBER(FIND("LDH",C106)),ISNUMBER(FIND("Acute toxicity",C106)))</f>
        <v>0</v>
      </c>
      <c r="G106" t="b">
        <f>OR(ISNUMBER(FIND("genotoxic",C106)),ISNUMBER(FIND("genotoxicity",C106)),ISNUMBER(FIND("DNA damage",C106)),ISNUMBER(FIND("DNA",C106)),ISNUMBER(FIND("RNA",C106)),ISNUMBER(FIND("mesothelioma",C106)),ISNUMBER(FIND("carcino",C106)),ISNUMBER(FIND("mutagen",C106)),ISNUMBER(FIND("genetic",C106)))</f>
        <v>0</v>
      </c>
      <c r="H106" t="b">
        <f>OR(ISNUMBER(FIND("inflammatory",C106)),ISNUMBER(FIND("inflamm",C106)))</f>
        <v>1</v>
      </c>
      <c r="I106" t="b">
        <f>OR(ISNUMBER(FIND("immune",C106)),ISNUMBER(FIND("immunological",C106)),ISNUMBER(FIND("interleuk",C106)),ISNUMBER(FIND("platelet activation",C106)),ISNUMBER(FIND("monocyte",C106)),ISNUMBER(FIND("leukocyte",C106)),ISNUMBER(FIND("cytokine",C106)),ISNUMBER(FIND("CD4",C106)),ISNUMBER(FIND("CD8",C106)),ISNUMBER(FIND("T-cell",C106)))</f>
        <v>1</v>
      </c>
      <c r="J106" t="b">
        <f>OR(ISNUMBER(FIND("reactive oxygen",C106)),ISNUMBER(FIND("ROS",C106)),ISNUMBER(FIND("free radical",C106)),ISNUMBER(FIND("oxidative stress",C106)),ISNUMBER(FIND("peroxid",C106)),ISNUMBER(FIND("oxidative",C106)),ISNUMBER(FIND("antioxid",C106)))</f>
        <v>0</v>
      </c>
      <c r="K106" t="b">
        <f>OR(ISNUMBER(FIND("autophag",C106)))</f>
        <v>0</v>
      </c>
      <c r="L106" t="b">
        <f>OR(ISNUMBER(FIND("morpholog",C106)))</f>
        <v>0</v>
      </c>
      <c r="M106" t="b">
        <f>OR(ISNUMBER(FIND("fibrosis",C106)),ISNUMBER(FIND("Fibrosis",C106)),ISNUMBER(FIND("fibrot",C106)))</f>
        <v>1</v>
      </c>
      <c r="N106" t="b">
        <f>OR(ISNUMBER(FIND("offspring",C106)),ISNUMBER(FIND("Parental",C106)),ISNUMBER(FIND("parental",C106)),ISNUMBER(FIND("germline",C106)),ISNUMBER(FIND("reproduc",C106)),ISNUMBER(FIND("embryo",C106)))</f>
        <v>0</v>
      </c>
      <c r="O106" t="b">
        <f>OR(ISNUMBER(FIND("metabol",C106)),ISNUMBER(FIND("Metabol",C106)),ISNUMBER(FIND("digest",C106)),ISNUMBER(FIND("mitochon",C106)))</f>
        <v>0</v>
      </c>
      <c r="P106" t="b">
        <f>OR(ISNUMBER(FIND("ecotox",C106)),ISNUMBER(FIND("Ecotox",B106)),ISNUMBER(FIND("ecotox",B106)),ISNUMBER(FIND("Ecotox",C106)))</f>
        <v>0</v>
      </c>
      <c r="Q106" t="b">
        <f>OR(ISNUMBER(FIND("Bioaccum",C106)),ISNUMBER(FIND("bioaccum",C106)),ISNUMBER(FIND("accum",C106)))</f>
        <v>0</v>
      </c>
      <c r="R106" t="b">
        <f>OR(ISNUMBER(FIND("Occupation",C106)),ISNUMBER(FIND("occupation",C106)),ISNUMBER(FIND("worker",C106)),ISNUMBER(FIND("workforce",C106)))</f>
        <v>0</v>
      </c>
      <c r="S106" t="b">
        <f>NOT(OR(F106,G106,H106,I106,J106,K106,L106,M106,N106,O106,P106,Q106,R106))</f>
        <v>0</v>
      </c>
      <c r="U106" t="b">
        <f>OR(Table1[[#This Row],[Inflammation]],Table1[[#This Row],[Immune]])</f>
        <v>1</v>
      </c>
      <c r="V106" t="b">
        <f>IF(OR(Table1[[#This Row],[Rodents]],Table1[[#This Row],[Human]],Table1[[#This Row],[Pig]]),OR(ISNUMBER(FIND("intratrach",C106)),ISNUMBER(FIND("nasal ",C106)),ISNUMBER(FIND("instill",C106))),"NA")</f>
        <v>0</v>
      </c>
      <c r="W106" t="b">
        <f>IF(OR(Table1[[#This Row],[Rodents]],Table1[[#This Row],[Human]],Table1[[#This Row],[Pig]]),OR(ISNUMBER(FIND("dermal",C106)),ISNUMBER(FIND("skin ",C106))),"NA")</f>
        <v>0</v>
      </c>
      <c r="X106" t="b">
        <f>IF(OR(Table1[[#This Row],[Rodents]],Table1[[#This Row],[Human]],Table1[[#This Row],[Pig]]),OR(ISNUMBER(FIND("injected",C106)),ISNUMBER(FIND("periton",C106)),ISNUMBER(FIND("intrascrot",C106))),"NA")</f>
        <v>0</v>
      </c>
      <c r="Y106" t="b">
        <f>IF(OR(Table1[[#This Row],[Rodents]],Table1[[#This Row],[Human]],Table1[[#This Row],[Pig]]),NOT(OR(Table1[[#This Row],[Inhaled/Intratracheal/intranasal]],Table1[[#This Row],[Dermal]],Table1[[#This Row],[Injected]])),"NA")</f>
        <v>1</v>
      </c>
      <c r="AA106" t="b">
        <f>OR(ISNUMBER(FIND("fish ",C106)),ISNUMBER(FIND("Fish ",C106)),ISNUMBER(FIND("aquatic",C106)),ISNUMBER(FIND("daphnids",C106)),ISNUMBER(FIND("Carcinus maenas",C106)),ISNUMBER(FIND("Daphnia",C106)),ISNUMBER(FIND("Ruditapes philippinarum",C106)),ISNUMBER(FIND("daphnia",C106)),ISNUMBER(FIND("marine",C106)),ISNUMBER(FIND("mussel",C106)),ISNUMBER(FIND("algae",C106)),ISNUMBER(FIND("Donax faba",C106)),ISNUMBER(FIND("estuarine",C106)),ISNUMBER(FIND("snail",C106)),ISNUMBER(FIND("Prorocentrum donghaiense",C106)) )</f>
        <v>0</v>
      </c>
      <c r="AB106" t="b">
        <f>OR(ISNUMBER(FIND(" rat ",C106)),ISNUMBER(FIND(" rats ",C106)),ISNUMBER(FIND(" Rats ",C106)),ISNUMBER(FIND(" Rat ",C106)),ISNUMBER(FIND(" rat.",C106)),ISNUMBER(FIND(" rats.",C106)),ISNUMBER(FIND("mouse",C106)),ISNUMBER(FIND("mice",C106)), ISNUMBER(FIND(" Mice",C106)))</f>
        <v>1</v>
      </c>
      <c r="AC106" t="b">
        <f>OR(ISNUMBER(FIND(" cell ",C106)),ISNUMBER(FIND("fibroblast",C106)),ISNUMBER(FIND("macrophage",C106)),ISNUMBER(FIND("epithelial",C106)),ISNUMBER(FIND("endothelial",C106)),ISNUMBER(FIND("neuron",C106)),ISNUMBER(FIND(" cells ",C106)),ISNUMBER(FIND("RBC",C106)),ISNUMBER(FIND("mitochond",C106)),ISNUMBER(FIND("adipocyte",C106)),ISNUMBER(FIND("osteo",C106)),ISNUMBER(FIND("keratin",C106)),ISNUMBER(FIND(" cell's ",C106)),ISNUMBER(FIND("eukary",C106)),ISNUMBER(FIND("sperm",C106)))</f>
        <v>1</v>
      </c>
      <c r="AD106" t="b">
        <f>OR(ISNUMBER(FIND("human",B106)),ISNUMBER(FIND("workers",B106)),ISNUMBER(FIND("workforces",B106)),ISNUMBER(FIND("occupational",B106)),ISNUMBER(FIND("Case report",B106)),ISNUMBER(FIND("Workplaces",B106)),ISNUMBER(FIND("worker",B106)))</f>
        <v>0</v>
      </c>
      <c r="AE106" t="b">
        <f>OR(ISNUMBER(FIND(" plant ",C106)),ISNUMBER(FIND("Plant ",C106)),ISNUMBER(FIND("tomato",C106)),ISNUMBER(FIND("plants",C106)),ISNUMBER(FIND("Plants",C106)),ISNUMBER(FIND("algae",C106)),ISNUMBER(FIND("lettuce",C106)),ISNUMBER(FIND("green gram sprouts ",C106)),ISNUMBER(FIND("Cucurbita pepo",C106)),ISNUMBER(FIND("bean ",C106)),ISNUMBER(FIND("chloroplast",C106)),ISNUMBER(FIND("chlorophyll",C106)),ISNUMBER(FIND("seedling",C106)),ISNUMBER(FIND("canola",C106)),ISNUMBER(FIND("shoot",C106)),ISNUMBER(FIND("photosynthes",C106)),ISNUMBER(FIND(" leaves ",C106)),,ISNUMBER(FIND("agriculture",C106)),ISNUMBER(FIND(" crops ",C106)))</f>
        <v>0</v>
      </c>
      <c r="AF106" t="b">
        <f>OR(ISNUMBER(FIND("bacteria",C106)),ISNUMBER(FIND("Bacteria",C106)),ISNUMBER(FIND("Bacterium",C106)),ISNUMBER(FIND("bacterium",C106)),ISNUMBER(FIND(" coli ",C106)))</f>
        <v>0</v>
      </c>
      <c r="AG106" t="b">
        <f>OR(ISNUMBER(FIND("fungi",C106)),ISNUMBER(FIND("Fungi",C106)),ISNUMBER(FIND("fungus",C106)),ISNUMBER(FIND("Fungus",C106)),ISNUMBER(FIND("mushroom",C106)),ISNUMBER(FIND("Mushroom",C106)),ISNUMBER(FIND(" mold ",C106)))</f>
        <v>0</v>
      </c>
      <c r="AH106" t="b">
        <f>OR(ISNUMBER(FIND("Pig ",C106)),ISNUMBER(FIND("pig ",C106)),ISNUMBER(FIND("Pigs ",C106)),ISNUMBER(FIND("pigs ",C106)))</f>
        <v>0</v>
      </c>
      <c r="AI106" t="b">
        <f>OR(ISNUMBER(FIND(" C. elegans",C106)),ISNUMBER(FIND("Caenorhabditis elegans",C106)),ISNUMBER(FIND("earthworms",C106)),ISNUMBER(FIND(" Ficopomatus enigmaticus",C106)),ISNUMBER(FIND("larva",C106)),ISNUMBER(FIND("Lumbriculus variegatus",C106)),ISNUMBER(FIND("nematode",C106)))</f>
        <v>0</v>
      </c>
      <c r="AJ106" t="b">
        <f>NOT(OR(AA106,AB106,AC106,AD106,AE106,AF106,AG106,AH106,AI106))</f>
        <v>0</v>
      </c>
      <c r="AL106" t="b">
        <f>OR(AA106,AB106,AD106,AE106,AF106,AG106,AH106,AI106)</f>
        <v>1</v>
      </c>
      <c r="AM106" t="b">
        <f>IF(Table1[[#This Row],[In vivo?]],IF(Table1[[#This Row],[Cell]],FALSE,TRUE),FALSE)</f>
        <v>0</v>
      </c>
      <c r="AN106" t="b">
        <f>AND(AC106,AL106)</f>
        <v>1</v>
      </c>
      <c r="AO106" t="b">
        <f>IF(Table1[[#This Row],[Cell]],IF(Table1[[#This Row],[In vivo?]],FALSE,TRUE),FALSE)</f>
        <v>0</v>
      </c>
      <c r="AP106" t="b">
        <f>NOT(OR(Table1[[#This Row],[In vivo?]],Table1[[#This Row],[Only in Cell]]))</f>
        <v>0</v>
      </c>
      <c r="AQ106" t="b">
        <f>IF(OR(Table1[[#This Row],[Rodents]],Table1[[#This Row],[Human]],Table1[[#This Row],[Pig]]),OR(ISNUMBER(FIND("pulmonary",C106)),ISNUMBER(FIND("lung",C106))),"NA")</f>
        <v>1</v>
      </c>
      <c r="AR106" t="b">
        <f>IF(OR(Table1[[#This Row],[Rodents]],Table1[[#This Row],[Human]],Table1[[#This Row],[Pig]]),OR(ISNUMBER(FIND("skin",C106)),ISNUMBER(FIND("dermal",C106))),"NA")</f>
        <v>0</v>
      </c>
      <c r="AS106" t="b">
        <f>IF(OR(Table1[[#This Row],[Rodents]],Table1[[#This Row],[Human]],Table1[[#This Row],[Pig]]),OR(ISNUMBER(FIND("liver",C106)),ISNUMBER(FIND("hepat",C106))),"NA")</f>
        <v>0</v>
      </c>
      <c r="AT106" t="b">
        <f>IF(OR(Table1[[#This Row],[Rodents]],Table1[[#This Row],[Human]],Table1[[#This Row],[Pig]]),OR(ISNUMBER(FIND("kidney",C106)),ISNUMBER(FIND("neph",C106))),"NA")</f>
        <v>0</v>
      </c>
      <c r="AU106" t="b">
        <f>IF(OR(Table1[[#This Row],[Rodents]],Table1[[#This Row],[Human]],Table1[[#This Row],[Pig]]),OR(ISNUMBER(FIND("brain",C106)),ISNUMBER(FIND("neur",C106)),ISNUMBER(FIND("nerv",C106))),"NA")</f>
        <v>0</v>
      </c>
      <c r="AV106" t="b">
        <f>IF(OR(Table1[[#This Row],[Rodents]],Table1[[#This Row],[Human]],Table1[[#This Row],[Pig]]),OR(ISNUMBER(FIND("heart",C106)),ISNUMBER(FIND("cardi",C106))),"NA")</f>
        <v>0</v>
      </c>
      <c r="AW106" t="b">
        <f>IF(OR(Table1[[#This Row],[Rodents]],Table1[[#This Row],[Human]],Table1[[#This Row],[Pig]]),OR(ISNUMBER(FIND("gastro",C106)),ISNUMBER(FIND("intesti",C106)),ISNUMBER(FIND("stomach",C106))),"NA")</f>
        <v>0</v>
      </c>
      <c r="AX106" t="b">
        <f>IF(OR(Table1[[#This Row],[Rodents]],Table1[[#This Row],[Human]],Table1[[#This Row],[Pig]]),NOT(OR(AQ106,AR106,AS106,AT106,AU106,AV106,AW106)),"NA")</f>
        <v>0</v>
      </c>
      <c r="AY106" t="b">
        <f>OR(ISNUMBER(FIND("SWCNT",C106)),ISNUMBER(FIND("SWNT",C106)),ISNUMBER(FIND("single-wall",C106)),ISNUMBER(FIND("single wall",C106)),ISNUMBER(FIND("Single wall",C106)),ISNUMBER(FIND("Single-wall",C106)),ISNUMBER(FIND("SWCNT",B106)),ISNUMBER(FIND("SWNT",B106)),ISNUMBER(FIND("single-wall",B106)),ISNUMBER(FIND("single wall",B106)),ISNUMBER(FIND("Single-wall",B106)),ISNUMBER(FIND("Single wall",B106)))</f>
        <v>0</v>
      </c>
      <c r="AZ106" t="b">
        <f>OR(ISNUMBER(FIND("MWCNT",C106)),ISNUMBER(FIND("MWNT",C106)),ISNUMBER(FIND("multi-wall",C106)),ISNUMBER(FIND("multi wall",C106)),ISNUMBER(FIND("multiwall",C106)),ISNUMBER(FIND("Multi-wall",C106)),ISNUMBER(FIND("Multi wall",C106)),ISNUMBER(FIND("Multiwall",C106)),ISNUMBER(FIND("MWCNT",B106)),ISNUMBER(FIND("MWNT",B106)),ISNUMBER(FIND("multi-wall",B106)),ISNUMBER(FIND("multi wall",B106)),ISNUMBER(FIND("multiwall",B106)),ISNUMBER(FIND("Multi-wall",B106)),ISNUMBER(FIND("Multi wall",B106)),ISNUMBER(FIND("Multiwall",B106)),ISNUMBER(FIND("Double-wall",B106)),ISNUMBER(FIND("Double wall",B106)),ISNUMBER(FIND("Doublewall",B106)),ISNUMBER(FIND("double-wall",B106)),ISNUMBER(FIND("double wall",B106)),ISNUMBER(FIND("doublewall",B106)))</f>
        <v>1</v>
      </c>
      <c r="BA106" t="b">
        <f>AND(Table1[[#This Row],[SWCNT]],Table1[[#This Row],[MWCNT]])</f>
        <v>0</v>
      </c>
      <c r="BB106" t="b">
        <f>IF(Table1[[#This Row],[SWCNT]]=TRUE,FALSE,IF(Table1[[#This Row],[MWCNT]]=TRUE,FALSE,TRUE))</f>
        <v>0</v>
      </c>
      <c r="BC106" s="18"/>
    </row>
    <row r="107" spans="1:55" ht="222">
      <c r="A107" t="s">
        <v>441</v>
      </c>
      <c r="B107" s="2" t="s">
        <v>442</v>
      </c>
      <c r="C107" s="16" t="s">
        <v>443</v>
      </c>
      <c r="D107" s="17" t="s">
        <v>403</v>
      </c>
      <c r="E107" s="2">
        <v>2022</v>
      </c>
      <c r="F107" t="b">
        <f>OR(ISNUMBER(FIND("cytotoxic",C107)),ISNUMBER(FIND("Cytotoxic",C107)),ISNUMBER(FIND("cellular toxicity",C107)),ISNUMBER(FIND("cell death",C107)),ISNUMBER(FIND("viable",C107)),ISNUMBER(FIND("phytotoxic",C107)),ISNUMBER(FIND("acute toxicity",C107)),ISNUMBER(FIND("MTT",C107)),ISNUMBER(FIND("survival",C107)),ISNUMBER(FIND("prolifer",C107)),ISNUMBER(FIND("apoptosis",C107)),ISNUMBER(FIND("neurotoxic",C107)),ISNUMBER(FIND("  lysis ",C107)),ISNUMBER(FIND("necrosis",C107)),ISNUMBER(FIND("cellular death",C107))*3,ISNUMBER(FIND("LDH",C107)),ISNUMBER(FIND("Acute toxicity",C107)))</f>
        <v>0</v>
      </c>
      <c r="G107" t="b">
        <f>OR(ISNUMBER(FIND("genotoxic",C107)),ISNUMBER(FIND("genotoxicity",C107)),ISNUMBER(FIND("DNA damage",C107)),ISNUMBER(FIND("DNA",C107)),ISNUMBER(FIND("RNA",C107)),ISNUMBER(FIND("mesothelioma",C107)),ISNUMBER(FIND("carcino",C107)),ISNUMBER(FIND("mutagen",C107)),ISNUMBER(FIND("genetic",C107)))</f>
        <v>0</v>
      </c>
      <c r="H107" t="b">
        <f>OR(ISNUMBER(FIND("inflammatory",C107)),ISNUMBER(FIND("inflamm",C107)))</f>
        <v>1</v>
      </c>
      <c r="I107" t="b">
        <f>OR(ISNUMBER(FIND("immune",C107)),ISNUMBER(FIND("immunological",C107)),ISNUMBER(FIND("interleuk",C107)),ISNUMBER(FIND("platelet activation",C107)),ISNUMBER(FIND("monocyte",C107)),ISNUMBER(FIND("leukocyte",C107)),ISNUMBER(FIND("cytokine",C107)),ISNUMBER(FIND("CD4",C107)),ISNUMBER(FIND("CD8",C107)),ISNUMBER(FIND("T-cell",C107)))</f>
        <v>0</v>
      </c>
      <c r="J107" t="b">
        <f>OR(ISNUMBER(FIND("reactive oxygen",C107)),ISNUMBER(FIND("ROS",C107)),ISNUMBER(FIND("free radical",C107)),ISNUMBER(FIND("oxidative stress",C107)),ISNUMBER(FIND("peroxid",C107)),ISNUMBER(FIND("oxidative",C107)),ISNUMBER(FIND("antioxid",C107)))</f>
        <v>0</v>
      </c>
      <c r="K107" t="b">
        <f>OR(ISNUMBER(FIND("autophag",C107)))</f>
        <v>0</v>
      </c>
      <c r="L107" t="b">
        <f>OR(ISNUMBER(FIND("morpholog",C107)))</f>
        <v>0</v>
      </c>
      <c r="M107" t="b">
        <f>OR(ISNUMBER(FIND("fibrosis",C107)),ISNUMBER(FIND("Fibrosis",C107)),ISNUMBER(FIND("fibrot",C107)))</f>
        <v>1</v>
      </c>
      <c r="N107" t="b">
        <f>OR(ISNUMBER(FIND("offspring",C107)),ISNUMBER(FIND("Parental",C107)),ISNUMBER(FIND("parental",C107)),ISNUMBER(FIND("germline",C107)),ISNUMBER(FIND("reproduc",C107)),ISNUMBER(FIND("embryo",C107)))</f>
        <v>0</v>
      </c>
      <c r="O107" t="b">
        <f>OR(ISNUMBER(FIND("metabol",C107)),ISNUMBER(FIND("Metabol",C107)),ISNUMBER(FIND("digest",C107)),ISNUMBER(FIND("mitochon",C107)))</f>
        <v>0</v>
      </c>
      <c r="P107" t="b">
        <f>OR(ISNUMBER(FIND("ecotox",C107)),ISNUMBER(FIND("Ecotox",B107)),ISNUMBER(FIND("ecotox",B107)),ISNUMBER(FIND("Ecotox",C107)))</f>
        <v>0</v>
      </c>
      <c r="Q107" t="b">
        <f>OR(ISNUMBER(FIND("Bioaccum",C107)),ISNUMBER(FIND("bioaccum",C107)),ISNUMBER(FIND("accum",C107)))</f>
        <v>0</v>
      </c>
      <c r="R107" t="b">
        <f>OR(ISNUMBER(FIND("Occupation",C107)),ISNUMBER(FIND("occupation",C107)),ISNUMBER(FIND("worker",C107)),ISNUMBER(FIND("workforce",C107)))</f>
        <v>0</v>
      </c>
      <c r="S107" t="b">
        <f>NOT(OR(F107,G107,H107,I107,J107,K107,L107,M107,N107,O107,P107,Q107,R107))</f>
        <v>0</v>
      </c>
      <c r="U107" t="b">
        <f>OR(Table1[[#This Row],[Inflammation]],Table1[[#This Row],[Immune]])</f>
        <v>1</v>
      </c>
      <c r="V107" t="b">
        <f>IF(OR(Table1[[#This Row],[Rodents]],Table1[[#This Row],[Human]],Table1[[#This Row],[Pig]]),OR(ISNUMBER(FIND("intratrach",C107)),ISNUMBER(FIND("nasal ",C107)),ISNUMBER(FIND("instill",C107))),"NA")</f>
        <v>0</v>
      </c>
      <c r="W107" t="b">
        <f>IF(OR(Table1[[#This Row],[Rodents]],Table1[[#This Row],[Human]],Table1[[#This Row],[Pig]]),OR(ISNUMBER(FIND("dermal",C107)),ISNUMBER(FIND("skin ",C107))),"NA")</f>
        <v>0</v>
      </c>
      <c r="X107" t="b">
        <f>IF(OR(Table1[[#This Row],[Rodents]],Table1[[#This Row],[Human]],Table1[[#This Row],[Pig]]),OR(ISNUMBER(FIND("injected",C107)),ISNUMBER(FIND("periton",C107)),ISNUMBER(FIND("intrascrot",C107))),"NA")</f>
        <v>0</v>
      </c>
      <c r="Y107" t="b">
        <f>IF(OR(Table1[[#This Row],[Rodents]],Table1[[#This Row],[Human]],Table1[[#This Row],[Pig]]),NOT(OR(Table1[[#This Row],[Inhaled/Intratracheal/intranasal]],Table1[[#This Row],[Dermal]],Table1[[#This Row],[Injected]])),"NA")</f>
        <v>1</v>
      </c>
      <c r="AA107" t="b">
        <f>OR(ISNUMBER(FIND("fish ",C107)),ISNUMBER(FIND("Fish ",C107)),ISNUMBER(FIND("aquatic",C107)),ISNUMBER(FIND("daphnids",C107)),ISNUMBER(FIND("Carcinus maenas",C107)),ISNUMBER(FIND("Daphnia",C107)),ISNUMBER(FIND("Ruditapes philippinarum",C107)),ISNUMBER(FIND("daphnia",C107)),ISNUMBER(FIND("marine",C107)),ISNUMBER(FIND("mussel",C107)),ISNUMBER(FIND("algae",C107)),ISNUMBER(FIND("Donax faba",C107)),ISNUMBER(FIND("estuarine",C107)),ISNUMBER(FIND("snail",C107)),ISNUMBER(FIND("Prorocentrum donghaiense",C107)) )</f>
        <v>0</v>
      </c>
      <c r="AB107" t="b">
        <f>OR(ISNUMBER(FIND(" rat ",C107)),ISNUMBER(FIND(" rats ",C107)),ISNUMBER(FIND(" Rats ",C107)),ISNUMBER(FIND(" Rat ",C107)),ISNUMBER(FIND(" rat.",C107)),ISNUMBER(FIND(" rats.",C107)),ISNUMBER(FIND("mouse",C107)),ISNUMBER(FIND("mice",C107)), ISNUMBER(FIND(" Mice",C107)))</f>
        <v>1</v>
      </c>
      <c r="AC107" t="b">
        <f>OR(ISNUMBER(FIND(" cell ",C107)),ISNUMBER(FIND("fibroblast",C107)),ISNUMBER(FIND("macrophage",C107)),ISNUMBER(FIND("epithelial",C107)),ISNUMBER(FIND("endothelial",C107)),ISNUMBER(FIND("neuron",C107)),ISNUMBER(FIND(" cells ",C107)),ISNUMBER(FIND("RBC",C107)),ISNUMBER(FIND("mitochond",C107)),ISNUMBER(FIND("adipocyte",C107)),ISNUMBER(FIND("osteo",C107)),ISNUMBER(FIND("keratin",C107)),ISNUMBER(FIND(" cell's ",C107)),ISNUMBER(FIND("eukary",C107)),ISNUMBER(FIND("sperm",C107)))</f>
        <v>0</v>
      </c>
      <c r="AD107" t="b">
        <f>OR(ISNUMBER(FIND("human",B107)),ISNUMBER(FIND("workers",B107)),ISNUMBER(FIND("workforces",B107)),ISNUMBER(FIND("occupational",B107)),ISNUMBER(FIND("Case report",B107)),ISNUMBER(FIND("Workplaces",B107)),ISNUMBER(FIND("worker",B107)))</f>
        <v>0</v>
      </c>
      <c r="AE107" t="b">
        <f>OR(ISNUMBER(FIND(" plant ",C107)),ISNUMBER(FIND("Plant ",C107)),ISNUMBER(FIND("tomato",C107)),ISNUMBER(FIND("plants",C107)),ISNUMBER(FIND("Plants",C107)),ISNUMBER(FIND("algae",C107)),ISNUMBER(FIND("lettuce",C107)),ISNUMBER(FIND("green gram sprouts ",C107)),ISNUMBER(FIND("Cucurbita pepo",C107)),ISNUMBER(FIND("bean ",C107)),ISNUMBER(FIND("chloroplast",C107)),ISNUMBER(FIND("chlorophyll",C107)),ISNUMBER(FIND("seedling",C107)),ISNUMBER(FIND("canola",C107)),ISNUMBER(FIND("shoot",C107)),ISNUMBER(FIND("photosynthes",C107)),ISNUMBER(FIND(" leaves ",C107)),,ISNUMBER(FIND("agriculture",C107)),ISNUMBER(FIND(" crops ",C107)))</f>
        <v>0</v>
      </c>
      <c r="AF107" t="b">
        <f>OR(ISNUMBER(FIND("bacteria",C107)),ISNUMBER(FIND("Bacteria",C107)),ISNUMBER(FIND("Bacterium",C107)),ISNUMBER(FIND("bacterium",C107)),ISNUMBER(FIND(" coli ",C107)))</f>
        <v>0</v>
      </c>
      <c r="AG107" t="b">
        <f>OR(ISNUMBER(FIND("fungi",C107)),ISNUMBER(FIND("Fungi",C107)),ISNUMBER(FIND("fungus",C107)),ISNUMBER(FIND("Fungus",C107)),ISNUMBER(FIND("mushroom",C107)),ISNUMBER(FIND("Mushroom",C107)),ISNUMBER(FIND(" mold ",C107)))</f>
        <v>0</v>
      </c>
      <c r="AH107" t="b">
        <f>OR(ISNUMBER(FIND("Pig ",C107)),ISNUMBER(FIND("pig ",C107)),ISNUMBER(FIND("Pigs ",C107)),ISNUMBER(FIND("pigs ",C107)))</f>
        <v>0</v>
      </c>
      <c r="AI107" t="b">
        <f>OR(ISNUMBER(FIND(" C. elegans",C107)),ISNUMBER(FIND("Caenorhabditis elegans",C107)),ISNUMBER(FIND("earthworms",C107)),ISNUMBER(FIND(" Ficopomatus enigmaticus",C107)),ISNUMBER(FIND("larva",C107)),ISNUMBER(FIND("Lumbriculus variegatus",C107)),ISNUMBER(FIND("nematode",C107)))</f>
        <v>0</v>
      </c>
      <c r="AJ107" t="b">
        <f>NOT(OR(AA107,AB107,AC107,AD107,AE107,AF107,AG107,AH107,AI107))</f>
        <v>0</v>
      </c>
      <c r="AL107" t="b">
        <f>OR(AA107,AB107,AD107,AE107,AF107,AG107,AH107,AI107)</f>
        <v>1</v>
      </c>
      <c r="AM107" t="b">
        <f>IF(Table1[[#This Row],[In vivo?]],IF(Table1[[#This Row],[Cell]],FALSE,TRUE),FALSE)</f>
        <v>1</v>
      </c>
      <c r="AN107" t="b">
        <f>AND(AC107,AL107)</f>
        <v>0</v>
      </c>
      <c r="AO107" t="b">
        <f>IF(Table1[[#This Row],[Cell]],IF(Table1[[#This Row],[In vivo?]],FALSE,TRUE),FALSE)</f>
        <v>0</v>
      </c>
      <c r="AP107" t="b">
        <f>NOT(OR(Table1[[#This Row],[In vivo?]],Table1[[#This Row],[Only in Cell]]))</f>
        <v>0</v>
      </c>
      <c r="AQ107" t="b">
        <f>IF(OR(Table1[[#This Row],[Rodents]],Table1[[#This Row],[Human]],Table1[[#This Row],[Pig]]),OR(ISNUMBER(FIND("pulmonary",C107)),ISNUMBER(FIND("lung",C107))),"NA")</f>
        <v>1</v>
      </c>
      <c r="AR107" t="b">
        <f>IF(OR(Table1[[#This Row],[Rodents]],Table1[[#This Row],[Human]],Table1[[#This Row],[Pig]]),OR(ISNUMBER(FIND("skin",C107)),ISNUMBER(FIND("dermal",C107))),"NA")</f>
        <v>0</v>
      </c>
      <c r="AS107" t="b">
        <f>IF(OR(Table1[[#This Row],[Rodents]],Table1[[#This Row],[Human]],Table1[[#This Row],[Pig]]),OR(ISNUMBER(FIND("liver",C107)),ISNUMBER(FIND("hepat",C107))),"NA")</f>
        <v>0</v>
      </c>
      <c r="AT107" t="b">
        <f>IF(OR(Table1[[#This Row],[Rodents]],Table1[[#This Row],[Human]],Table1[[#This Row],[Pig]]),OR(ISNUMBER(FIND("kidney",C107)),ISNUMBER(FIND("neph",C107))),"NA")</f>
        <v>0</v>
      </c>
      <c r="AU107" t="b">
        <f>IF(OR(Table1[[#This Row],[Rodents]],Table1[[#This Row],[Human]],Table1[[#This Row],[Pig]]),OR(ISNUMBER(FIND("brain",C107)),ISNUMBER(FIND("neur",C107)),ISNUMBER(FIND("nerv",C107))),"NA")</f>
        <v>0</v>
      </c>
      <c r="AV107" t="b">
        <f>IF(OR(Table1[[#This Row],[Rodents]],Table1[[#This Row],[Human]],Table1[[#This Row],[Pig]]),OR(ISNUMBER(FIND("heart",C107)),ISNUMBER(FIND("cardi",C107))),"NA")</f>
        <v>0</v>
      </c>
      <c r="AW107" t="b">
        <f>IF(OR(Table1[[#This Row],[Rodents]],Table1[[#This Row],[Human]],Table1[[#This Row],[Pig]]),OR(ISNUMBER(FIND("gastro",C107)),ISNUMBER(FIND("intesti",C107)),ISNUMBER(FIND("stomach",C107))),"NA")</f>
        <v>0</v>
      </c>
      <c r="AX107" t="b">
        <f>IF(OR(Table1[[#This Row],[Rodents]],Table1[[#This Row],[Human]],Table1[[#This Row],[Pig]]),NOT(OR(AQ107,AR107,AS107,AT107,AU107,AV107,AW107)),"NA")</f>
        <v>0</v>
      </c>
      <c r="AY107" t="b">
        <f>OR(ISNUMBER(FIND("SWCNT",C107)),ISNUMBER(FIND("SWNT",C107)),ISNUMBER(FIND("single-wall",C107)),ISNUMBER(FIND("single wall",C107)),ISNUMBER(FIND("Single wall",C107)),ISNUMBER(FIND("Single-wall",C107)),ISNUMBER(FIND("SWCNT",B107)),ISNUMBER(FIND("SWNT",B107)),ISNUMBER(FIND("single-wall",B107)),ISNUMBER(FIND("single wall",B107)),ISNUMBER(FIND("Single-wall",B107)),ISNUMBER(FIND("Single wall",B107)))</f>
        <v>0</v>
      </c>
      <c r="AZ107" t="b">
        <f>OR(ISNUMBER(FIND("MWCNT",C107)),ISNUMBER(FIND("MWNT",C107)),ISNUMBER(FIND("multi-wall",C107)),ISNUMBER(FIND("multi wall",C107)),ISNUMBER(FIND("multiwall",C107)),ISNUMBER(FIND("Multi-wall",C107)),ISNUMBER(FIND("Multi wall",C107)),ISNUMBER(FIND("Multiwall",C107)),ISNUMBER(FIND("MWCNT",B107)),ISNUMBER(FIND("MWNT",B107)),ISNUMBER(FIND("multi-wall",B107)),ISNUMBER(FIND("multi wall",B107)),ISNUMBER(FIND("multiwall",B107)),ISNUMBER(FIND("Multi-wall",B107)),ISNUMBER(FIND("Multi wall",B107)),ISNUMBER(FIND("Multiwall",B107)),ISNUMBER(FIND("Double-wall",B107)),ISNUMBER(FIND("Double wall",B107)),ISNUMBER(FIND("Doublewall",B107)),ISNUMBER(FIND("double-wall",B107)),ISNUMBER(FIND("double wall",B107)),ISNUMBER(FIND("doublewall",B107)))</f>
        <v>1</v>
      </c>
      <c r="BA107" t="b">
        <f>AND(Table1[[#This Row],[SWCNT]],Table1[[#This Row],[MWCNT]])</f>
        <v>0</v>
      </c>
      <c r="BB107" t="b">
        <f>IF(Table1[[#This Row],[SWCNT]]=TRUE,FALSE,IF(Table1[[#This Row],[MWCNT]]=TRUE,FALSE,TRUE))</f>
        <v>0</v>
      </c>
      <c r="BC107" s="18"/>
    </row>
    <row r="108" spans="1:55" ht="259">
      <c r="A108" t="s">
        <v>448</v>
      </c>
      <c r="B108" s="2" t="s">
        <v>449</v>
      </c>
      <c r="C108" s="16" t="s">
        <v>450</v>
      </c>
      <c r="D108" s="17" t="s">
        <v>451</v>
      </c>
      <c r="E108" s="2">
        <v>2022</v>
      </c>
      <c r="F108" t="b">
        <f>OR(ISNUMBER(FIND("cytotoxic",C108)),ISNUMBER(FIND("Cytotoxic",C108)),ISNUMBER(FIND("cellular toxicity",C108)),ISNUMBER(FIND("cell death",C108)),ISNUMBER(FIND("viable",C108)),ISNUMBER(FIND("phytotoxic",C108)),ISNUMBER(FIND("acute toxicity",C108)),ISNUMBER(FIND("MTT",C108)),ISNUMBER(FIND("survival",C108)),ISNUMBER(FIND("prolifer",C108)),ISNUMBER(FIND("apoptosis",C108)),ISNUMBER(FIND("neurotoxic",C108)),ISNUMBER(FIND("  lysis ",C108)),ISNUMBER(FIND("necrosis",C108)),ISNUMBER(FIND("cellular death",C108))*3,ISNUMBER(FIND("LDH",C108)),ISNUMBER(FIND("Acute toxicity",C108)))</f>
        <v>0</v>
      </c>
      <c r="G108" t="b">
        <f>OR(ISNUMBER(FIND("genotoxic",C108)),ISNUMBER(FIND("genotoxicity",C108)),ISNUMBER(FIND("DNA damage",C108)),ISNUMBER(FIND("DNA",C108)),ISNUMBER(FIND("RNA",C108)),ISNUMBER(FIND("mesothelioma",C108)),ISNUMBER(FIND("carcino",C108)),ISNUMBER(FIND("mutagen",C108)),ISNUMBER(FIND("genetic",C108)))</f>
        <v>0</v>
      </c>
      <c r="H108" t="b">
        <f>OR(ISNUMBER(FIND("inflammatory",C108)),ISNUMBER(FIND("inflamm",C108)))</f>
        <v>1</v>
      </c>
      <c r="I108" t="b">
        <f>OR(ISNUMBER(FIND("immune",C108)),ISNUMBER(FIND("immunological",C108)),ISNUMBER(FIND("interleuk",C108)),ISNUMBER(FIND("platelet activation",C108)),ISNUMBER(FIND("monocyte",C108)),ISNUMBER(FIND("leukocyte",C108)),ISNUMBER(FIND("cytokine",C108)),ISNUMBER(FIND("CD4",C108)),ISNUMBER(FIND("CD8",C108)),ISNUMBER(FIND("T-cell",C108)))</f>
        <v>1</v>
      </c>
      <c r="J108" t="b">
        <f>OR(ISNUMBER(FIND("reactive oxygen",C108)),ISNUMBER(FIND("ROS",C108)),ISNUMBER(FIND("free radical",C108)),ISNUMBER(FIND("oxidative stress",C108)),ISNUMBER(FIND("peroxid",C108)),ISNUMBER(FIND("oxidative",C108)),ISNUMBER(FIND("antioxid",C108)))</f>
        <v>0</v>
      </c>
      <c r="K108" t="b">
        <f>OR(ISNUMBER(FIND("autophag",C108)))</f>
        <v>0</v>
      </c>
      <c r="L108" t="b">
        <f>OR(ISNUMBER(FIND("morpholog",C108)))</f>
        <v>0</v>
      </c>
      <c r="M108" t="b">
        <f>OR(ISNUMBER(FIND("fibrosis",C108)),ISNUMBER(FIND("Fibrosis",C108)),ISNUMBER(FIND("fibrot",C108)))</f>
        <v>0</v>
      </c>
      <c r="N108" t="b">
        <f>OR(ISNUMBER(FIND("offspring",C108)),ISNUMBER(FIND("Parental",C108)),ISNUMBER(FIND("parental",C108)),ISNUMBER(FIND("germline",C108)),ISNUMBER(FIND("reproduc",C108)),ISNUMBER(FIND("embryo",C108)))</f>
        <v>0</v>
      </c>
      <c r="O108" t="b">
        <f>OR(ISNUMBER(FIND("metabol",C108)),ISNUMBER(FIND("Metabol",C108)),ISNUMBER(FIND("digest",C108)),ISNUMBER(FIND("mitochon",C108)))</f>
        <v>0</v>
      </c>
      <c r="P108" t="b">
        <f>OR(ISNUMBER(FIND("ecotox",C108)),ISNUMBER(FIND("Ecotox",B108)),ISNUMBER(FIND("ecotox",B108)),ISNUMBER(FIND("Ecotox",C108)))</f>
        <v>0</v>
      </c>
      <c r="Q108" t="b">
        <f>OR(ISNUMBER(FIND("Bioaccum",C108)),ISNUMBER(FIND("bioaccum",C108)),ISNUMBER(FIND("accum",C108)))</f>
        <v>0</v>
      </c>
      <c r="R108" t="b">
        <f>OR(ISNUMBER(FIND("Occupation",C108)),ISNUMBER(FIND("occupation",C108)),ISNUMBER(FIND("worker",C108)),ISNUMBER(FIND("workforce",C108)))</f>
        <v>0</v>
      </c>
      <c r="S108" t="b">
        <f>NOT(OR(F108,G108,H108,I108,J108,K108,L108,M108,N108,O108,P108,Q108,R108))</f>
        <v>0</v>
      </c>
      <c r="U108" t="b">
        <f>OR(Table1[[#This Row],[Inflammation]],Table1[[#This Row],[Immune]])</f>
        <v>1</v>
      </c>
      <c r="V108" t="b">
        <f>IF(OR(Table1[[#This Row],[Rodents]],Table1[[#This Row],[Human]],Table1[[#This Row],[Pig]]),OR(ISNUMBER(FIND("intratrach",C108)),ISNUMBER(FIND("nasal ",C108)),ISNUMBER(FIND("instill",C108))),"NA")</f>
        <v>0</v>
      </c>
      <c r="W108" t="b">
        <f>IF(OR(Table1[[#This Row],[Rodents]],Table1[[#This Row],[Human]],Table1[[#This Row],[Pig]]),OR(ISNUMBER(FIND("dermal",C108)),ISNUMBER(FIND("skin ",C108))),"NA")</f>
        <v>0</v>
      </c>
      <c r="X108" t="b">
        <f>IF(OR(Table1[[#This Row],[Rodents]],Table1[[#This Row],[Human]],Table1[[#This Row],[Pig]]),OR(ISNUMBER(FIND("injected",C108)),ISNUMBER(FIND("periton",C108)),ISNUMBER(FIND("intrascrot",C108))),"NA")</f>
        <v>0</v>
      </c>
      <c r="Y108" t="b">
        <f>IF(OR(Table1[[#This Row],[Rodents]],Table1[[#This Row],[Human]],Table1[[#This Row],[Pig]]),NOT(OR(Table1[[#This Row],[Inhaled/Intratracheal/intranasal]],Table1[[#This Row],[Dermal]],Table1[[#This Row],[Injected]])),"NA")</f>
        <v>1</v>
      </c>
      <c r="AA108" t="b">
        <f>OR(ISNUMBER(FIND("fish ",C108)),ISNUMBER(FIND("Fish ",C108)),ISNUMBER(FIND("aquatic",C108)),ISNUMBER(FIND("daphnids",C108)),ISNUMBER(FIND("Carcinus maenas",C108)),ISNUMBER(FIND("Daphnia",C108)),ISNUMBER(FIND("Ruditapes philippinarum",C108)),ISNUMBER(FIND("daphnia",C108)),ISNUMBER(FIND("marine",C108)),ISNUMBER(FIND("mussel",C108)),ISNUMBER(FIND("algae",C108)),ISNUMBER(FIND("Donax faba",C108)),ISNUMBER(FIND("estuarine",C108)),ISNUMBER(FIND("snail",C108)),ISNUMBER(FIND("Prorocentrum donghaiense",C108)) )</f>
        <v>0</v>
      </c>
      <c r="AB108" t="b">
        <f>OR(ISNUMBER(FIND(" rat ",C108)),ISNUMBER(FIND(" rats ",C108)),ISNUMBER(FIND(" Rats ",C108)),ISNUMBER(FIND(" Rat ",C108)),ISNUMBER(FIND(" rat.",C108)),ISNUMBER(FIND(" rats.",C108)),ISNUMBER(FIND("mouse",C108)),ISNUMBER(FIND("mice",C108)), ISNUMBER(FIND(" Mice",C108)))</f>
        <v>1</v>
      </c>
      <c r="AC108" t="b">
        <f>OR(ISNUMBER(FIND(" cell ",C108)),ISNUMBER(FIND("fibroblast",C108)),ISNUMBER(FIND("macrophage",C108)),ISNUMBER(FIND("epithelial",C108)),ISNUMBER(FIND("endothelial",C108)),ISNUMBER(FIND("neuron",C108)),ISNUMBER(FIND(" cells ",C108)),ISNUMBER(FIND("RBC",C108)),ISNUMBER(FIND("mitochond",C108)),ISNUMBER(FIND("adipocyte",C108)),ISNUMBER(FIND("osteo",C108)),ISNUMBER(FIND("keratin",C108)),ISNUMBER(FIND(" cell's ",C108)),ISNUMBER(FIND("eukary",C108)),ISNUMBER(FIND("sperm",C108)))</f>
        <v>1</v>
      </c>
      <c r="AD108" t="b">
        <f>OR(ISNUMBER(FIND("human",B108)),ISNUMBER(FIND("workers",B108)),ISNUMBER(FIND("workforces",B108)),ISNUMBER(FIND("occupational",B108)),ISNUMBER(FIND("Case report",B108)),ISNUMBER(FIND("Workplaces",B108)),ISNUMBER(FIND("worker",B108)))</f>
        <v>0</v>
      </c>
      <c r="AE108" t="b">
        <f>OR(ISNUMBER(FIND(" plant ",C108)),ISNUMBER(FIND("Plant ",C108)),ISNUMBER(FIND("tomato",C108)),ISNUMBER(FIND("plants",C108)),ISNUMBER(FIND("Plants",C108)),ISNUMBER(FIND("algae",C108)),ISNUMBER(FIND("lettuce",C108)),ISNUMBER(FIND("green gram sprouts ",C108)),ISNUMBER(FIND("Cucurbita pepo",C108)),ISNUMBER(FIND("bean ",C108)),ISNUMBER(FIND("chloroplast",C108)),ISNUMBER(FIND("chlorophyll",C108)),ISNUMBER(FIND("seedling",C108)),ISNUMBER(FIND("canola",C108)),ISNUMBER(FIND("shoot",C108)),ISNUMBER(FIND("photosynthes",C108)),ISNUMBER(FIND(" leaves ",C108)),,ISNUMBER(FIND("agriculture",C108)),ISNUMBER(FIND(" crops ",C108)))</f>
        <v>0</v>
      </c>
      <c r="AF108" t="b">
        <f>OR(ISNUMBER(FIND("bacteria",C108)),ISNUMBER(FIND("Bacteria",C108)),ISNUMBER(FIND("Bacterium",C108)),ISNUMBER(FIND("bacterium",C108)),ISNUMBER(FIND(" coli ",C108)))</f>
        <v>0</v>
      </c>
      <c r="AG108" t="b">
        <f>OR(ISNUMBER(FIND("fungi",C108)),ISNUMBER(FIND("Fungi",C108)),ISNUMBER(FIND("fungus",C108)),ISNUMBER(FIND("Fungus",C108)),ISNUMBER(FIND("mushroom",C108)),ISNUMBER(FIND("Mushroom",C108)),ISNUMBER(FIND(" mold ",C108)))</f>
        <v>0</v>
      </c>
      <c r="AH108" t="b">
        <f>OR(ISNUMBER(FIND("Pig ",C108)),ISNUMBER(FIND("pig ",C108)),ISNUMBER(FIND("Pigs ",C108)),ISNUMBER(FIND("pigs ",C108)))</f>
        <v>0</v>
      </c>
      <c r="AI108" t="b">
        <f>OR(ISNUMBER(FIND(" C. elegans",C108)),ISNUMBER(FIND("Caenorhabditis elegans",C108)),ISNUMBER(FIND("earthworms",C108)),ISNUMBER(FIND(" Ficopomatus enigmaticus",C108)),ISNUMBER(FIND("larva",C108)),ISNUMBER(FIND("Lumbriculus variegatus",C108)),ISNUMBER(FIND("nematode",C108)))</f>
        <v>0</v>
      </c>
      <c r="AJ108" t="b">
        <f>NOT(OR(AA108,AB108,AC108,AD108,AE108,AF108,AG108,AH108,AI108))</f>
        <v>0</v>
      </c>
      <c r="AL108" t="b">
        <f>OR(AA108,AB108,AD108,AE108,AF108,AG108,AH108,AI108)</f>
        <v>1</v>
      </c>
      <c r="AM108" t="b">
        <f>IF(Table1[[#This Row],[In vivo?]],IF(Table1[[#This Row],[Cell]],FALSE,TRUE),FALSE)</f>
        <v>0</v>
      </c>
      <c r="AN108" t="b">
        <f>AND(AC108,AL108)</f>
        <v>1</v>
      </c>
      <c r="AO108" t="b">
        <f>IF(Table1[[#This Row],[Cell]],IF(Table1[[#This Row],[In vivo?]],FALSE,TRUE),FALSE)</f>
        <v>0</v>
      </c>
      <c r="AP108" t="b">
        <f>NOT(OR(Table1[[#This Row],[In vivo?]],Table1[[#This Row],[Only in Cell]]))</f>
        <v>0</v>
      </c>
      <c r="AQ108" t="b">
        <f>IF(OR(Table1[[#This Row],[Rodents]],Table1[[#This Row],[Human]],Table1[[#This Row],[Pig]]),OR(ISNUMBER(FIND("pulmonary",C108)),ISNUMBER(FIND("lung",C108))),"NA")</f>
        <v>1</v>
      </c>
      <c r="AR108" t="b">
        <f>IF(OR(Table1[[#This Row],[Rodents]],Table1[[#This Row],[Human]],Table1[[#This Row],[Pig]]),OR(ISNUMBER(FIND("skin",C108)),ISNUMBER(FIND("dermal",C108))),"NA")</f>
        <v>0</v>
      </c>
      <c r="AS108" t="b">
        <f>IF(OR(Table1[[#This Row],[Rodents]],Table1[[#This Row],[Human]],Table1[[#This Row],[Pig]]),OR(ISNUMBER(FIND("liver",C108)),ISNUMBER(FIND("hepat",C108))),"NA")</f>
        <v>0</v>
      </c>
      <c r="AT108" t="b">
        <f>IF(OR(Table1[[#This Row],[Rodents]],Table1[[#This Row],[Human]],Table1[[#This Row],[Pig]]),OR(ISNUMBER(FIND("kidney",C108)),ISNUMBER(FIND("neph",C108))),"NA")</f>
        <v>0</v>
      </c>
      <c r="AU108" t="b">
        <f>IF(OR(Table1[[#This Row],[Rodents]],Table1[[#This Row],[Human]],Table1[[#This Row],[Pig]]),OR(ISNUMBER(FIND("brain",C108)),ISNUMBER(FIND("neur",C108)),ISNUMBER(FIND("nerv",C108))),"NA")</f>
        <v>0</v>
      </c>
      <c r="AV108" t="b">
        <f>IF(OR(Table1[[#This Row],[Rodents]],Table1[[#This Row],[Human]],Table1[[#This Row],[Pig]]),OR(ISNUMBER(FIND("heart",C108)),ISNUMBER(FIND("cardi",C108))),"NA")</f>
        <v>0</v>
      </c>
      <c r="AW108" t="b">
        <f>IF(OR(Table1[[#This Row],[Rodents]],Table1[[#This Row],[Human]],Table1[[#This Row],[Pig]]),OR(ISNUMBER(FIND("gastro",C108)),ISNUMBER(FIND("intesti",C108)),ISNUMBER(FIND("stomach",C108))),"NA")</f>
        <v>0</v>
      </c>
      <c r="AX108" t="b">
        <f>IF(OR(Table1[[#This Row],[Rodents]],Table1[[#This Row],[Human]],Table1[[#This Row],[Pig]]),NOT(OR(AQ108,AR108,AS108,AT108,AU108,AV108,AW108)),"NA")</f>
        <v>0</v>
      </c>
      <c r="AY108" t="b">
        <f>OR(ISNUMBER(FIND("SWCNT",C108)),ISNUMBER(FIND("SWNT",C108)),ISNUMBER(FIND("single-wall",C108)),ISNUMBER(FIND("single wall",C108)),ISNUMBER(FIND("Single wall",C108)),ISNUMBER(FIND("Single-wall",C108)),ISNUMBER(FIND("SWCNT",B108)),ISNUMBER(FIND("SWNT",B108)),ISNUMBER(FIND("single-wall",B108)),ISNUMBER(FIND("single wall",B108)),ISNUMBER(FIND("Single-wall",B108)),ISNUMBER(FIND("Single wall",B108)))</f>
        <v>0</v>
      </c>
      <c r="AZ108" t="b">
        <f>OR(ISNUMBER(FIND("MWCNT",C108)),ISNUMBER(FIND("MWNT",C108)),ISNUMBER(FIND("multi-wall",C108)),ISNUMBER(FIND("multi wall",C108)),ISNUMBER(FIND("multiwall",C108)),ISNUMBER(FIND("Multi-wall",C108)),ISNUMBER(FIND("Multi wall",C108)),ISNUMBER(FIND("Multiwall",C108)),ISNUMBER(FIND("MWCNT",B108)),ISNUMBER(FIND("MWNT",B108)),ISNUMBER(FIND("multi-wall",B108)),ISNUMBER(FIND("multi wall",B108)),ISNUMBER(FIND("multiwall",B108)),ISNUMBER(FIND("Multi-wall",B108)),ISNUMBER(FIND("Multi wall",B108)),ISNUMBER(FIND("Multiwall",B108)),ISNUMBER(FIND("Double-wall",B108)),ISNUMBER(FIND("Double wall",B108)),ISNUMBER(FIND("Doublewall",B108)),ISNUMBER(FIND("double-wall",B108)),ISNUMBER(FIND("double wall",B108)),ISNUMBER(FIND("doublewall",B108)))</f>
        <v>1</v>
      </c>
      <c r="BA108" t="b">
        <f>AND(Table1[[#This Row],[SWCNT]],Table1[[#This Row],[MWCNT]])</f>
        <v>0</v>
      </c>
      <c r="BB108" t="b">
        <f>IF(Table1[[#This Row],[SWCNT]]=TRUE,FALSE,IF(Table1[[#This Row],[MWCNT]]=TRUE,FALSE,TRUE))</f>
        <v>0</v>
      </c>
      <c r="BC108" s="18"/>
    </row>
    <row r="109" spans="1:55" ht="333">
      <c r="A109" t="s">
        <v>453</v>
      </c>
      <c r="B109" s="2" t="s">
        <v>455</v>
      </c>
      <c r="C109" s="16" t="s">
        <v>457</v>
      </c>
      <c r="D109" s="17" t="s">
        <v>94</v>
      </c>
      <c r="E109" s="2">
        <v>2022</v>
      </c>
      <c r="F109" t="b">
        <f>OR(ISNUMBER(FIND("cytotoxic",C109)),ISNUMBER(FIND("Cytotoxic",C109)),ISNUMBER(FIND("cellular toxicity",C109)),ISNUMBER(FIND("cell death",C109)),ISNUMBER(FIND("viable",C109)),ISNUMBER(FIND("phytotoxic",C109)),ISNUMBER(FIND("acute toxicity",C109)),ISNUMBER(FIND("MTT",C109)),ISNUMBER(FIND("survival",C109)),ISNUMBER(FIND("prolifer",C109)),ISNUMBER(FIND("apoptosis",C109)),ISNUMBER(FIND("neurotoxic",C109)),ISNUMBER(FIND("  lysis ",C109)),ISNUMBER(FIND("necrosis",C109)),ISNUMBER(FIND("cellular death",C109))*3,ISNUMBER(FIND("LDH",C109)),ISNUMBER(FIND("Acute toxicity",C109)))</f>
        <v>1</v>
      </c>
      <c r="G109" t="b">
        <f>OR(ISNUMBER(FIND("genotoxic",C109)),ISNUMBER(FIND("genotoxicity",C109)),ISNUMBER(FIND("DNA damage",C109)),ISNUMBER(FIND("DNA",C109)),ISNUMBER(FIND("RNA",C109)),ISNUMBER(FIND("mesothelioma",C109)),ISNUMBER(FIND("carcino",C109)),ISNUMBER(FIND("mutagen",C109)),ISNUMBER(FIND("genetic",C109)))</f>
        <v>0</v>
      </c>
      <c r="H109" t="b">
        <f>OR(ISNUMBER(FIND("inflammatory",C109)),ISNUMBER(FIND("inflamm",C109)))</f>
        <v>1</v>
      </c>
      <c r="I109" t="b">
        <f>OR(ISNUMBER(FIND("immune",C109)),ISNUMBER(FIND("immunological",C109)),ISNUMBER(FIND("interleuk",C109)),ISNUMBER(FIND("platelet activation",C109)),ISNUMBER(FIND("monocyte",C109)),ISNUMBER(FIND("leukocyte",C109)),ISNUMBER(FIND("cytokine",C109)),ISNUMBER(FIND("CD4",C109)),ISNUMBER(FIND("CD8",C109)),ISNUMBER(FIND("T-cell",C109)))</f>
        <v>1</v>
      </c>
      <c r="J109" t="b">
        <f>OR(ISNUMBER(FIND("reactive oxygen",C109)),ISNUMBER(FIND("ROS",C109)),ISNUMBER(FIND("free radical",C109)),ISNUMBER(FIND("oxidative stress",C109)),ISNUMBER(FIND("peroxid",C109)),ISNUMBER(FIND("oxidative",C109)),ISNUMBER(FIND("antioxid",C109)))</f>
        <v>0</v>
      </c>
      <c r="K109" t="b">
        <f>OR(ISNUMBER(FIND("autophag",C109)))</f>
        <v>0</v>
      </c>
      <c r="L109" t="b">
        <f>OR(ISNUMBER(FIND("morpholog",C109)))</f>
        <v>0</v>
      </c>
      <c r="M109" t="b">
        <f>OR(ISNUMBER(FIND("fibrosis",C109)),ISNUMBER(FIND("Fibrosis",C109)),ISNUMBER(FIND("fibrot",C109)))</f>
        <v>1</v>
      </c>
      <c r="N109" t="b">
        <f>OR(ISNUMBER(FIND("offspring",C109)),ISNUMBER(FIND("Parental",C109)),ISNUMBER(FIND("parental",C109)),ISNUMBER(FIND("germline",C109)),ISNUMBER(FIND("reproduc",C109)),ISNUMBER(FIND("embryo",C109)))</f>
        <v>0</v>
      </c>
      <c r="O109" t="b">
        <f>OR(ISNUMBER(FIND("metabol",C109)),ISNUMBER(FIND("Metabol",C109)),ISNUMBER(FIND("digest",C109)),ISNUMBER(FIND("mitochon",C109)))</f>
        <v>0</v>
      </c>
      <c r="P109" t="b">
        <f>OR(ISNUMBER(FIND("ecotox",C109)),ISNUMBER(FIND("Ecotox",B109)),ISNUMBER(FIND("ecotox",B109)),ISNUMBER(FIND("Ecotox",C109)))</f>
        <v>0</v>
      </c>
      <c r="Q109" t="b">
        <f>OR(ISNUMBER(FIND("Bioaccum",C109)),ISNUMBER(FIND("bioaccum",C109)),ISNUMBER(FIND("accum",C109)))</f>
        <v>0</v>
      </c>
      <c r="R109" t="b">
        <f>OR(ISNUMBER(FIND("Occupation",C109)),ISNUMBER(FIND("occupation",C109)),ISNUMBER(FIND("worker",C109)),ISNUMBER(FIND("workforce",C109)))</f>
        <v>0</v>
      </c>
      <c r="S109" t="b">
        <f>NOT(OR(F109,G109,H109,I109,J109,K109,L109,M109,N109,O109,P109,Q109,R109))</f>
        <v>0</v>
      </c>
      <c r="U109" t="b">
        <f>OR(Table1[[#This Row],[Inflammation]],Table1[[#This Row],[Immune]])</f>
        <v>1</v>
      </c>
      <c r="V109" t="b">
        <f>IF(OR(Table1[[#This Row],[Rodents]],Table1[[#This Row],[Human]],Table1[[#This Row],[Pig]]),OR(ISNUMBER(FIND("intratrach",C109)),ISNUMBER(FIND("nasal ",C109)),ISNUMBER(FIND("instill",C109))),"NA")</f>
        <v>1</v>
      </c>
      <c r="W109" t="b">
        <f>IF(OR(Table1[[#This Row],[Rodents]],Table1[[#This Row],[Human]],Table1[[#This Row],[Pig]]),OR(ISNUMBER(FIND("dermal",C109)),ISNUMBER(FIND("skin ",C109))),"NA")</f>
        <v>0</v>
      </c>
      <c r="X109" t="b">
        <f>IF(OR(Table1[[#This Row],[Rodents]],Table1[[#This Row],[Human]],Table1[[#This Row],[Pig]]),OR(ISNUMBER(FIND("injected",C109)),ISNUMBER(FIND("periton",C109)),ISNUMBER(FIND("intrascrot",C109))),"NA")</f>
        <v>0</v>
      </c>
      <c r="Y109" t="b">
        <f>IF(OR(Table1[[#This Row],[Rodents]],Table1[[#This Row],[Human]],Table1[[#This Row],[Pig]]),NOT(OR(Table1[[#This Row],[Inhaled/Intratracheal/intranasal]],Table1[[#This Row],[Dermal]],Table1[[#This Row],[Injected]])),"NA")</f>
        <v>0</v>
      </c>
      <c r="AA109" t="b">
        <f>OR(ISNUMBER(FIND("fish ",C109)),ISNUMBER(FIND("Fish ",C109)),ISNUMBER(FIND("aquatic",C109)),ISNUMBER(FIND("daphnids",C109)),ISNUMBER(FIND("Carcinus maenas",C109)),ISNUMBER(FIND("Daphnia",C109)),ISNUMBER(FIND("Ruditapes philippinarum",C109)),ISNUMBER(FIND("daphnia",C109)),ISNUMBER(FIND("marine",C109)),ISNUMBER(FIND("mussel",C109)),ISNUMBER(FIND("algae",C109)),ISNUMBER(FIND("Donax faba",C109)),ISNUMBER(FIND("estuarine",C109)),ISNUMBER(FIND("snail",C109)),ISNUMBER(FIND("Prorocentrum donghaiense",C109)) )</f>
        <v>0</v>
      </c>
      <c r="AB109" t="b">
        <f>OR(ISNUMBER(FIND(" rat ",C109)),ISNUMBER(FIND(" rats ",C109)),ISNUMBER(FIND(" Rats ",C109)),ISNUMBER(FIND(" Rat ",C109)),ISNUMBER(FIND(" rat.",C109)),ISNUMBER(FIND(" rats.",C109)),ISNUMBER(FIND("mouse",C109)),ISNUMBER(FIND("mice",C109)), ISNUMBER(FIND(" Mice",C109)))</f>
        <v>1</v>
      </c>
      <c r="AC109" t="b">
        <f>OR(ISNUMBER(FIND(" cell ",C109)),ISNUMBER(FIND("fibroblast",C109)),ISNUMBER(FIND("macrophage",C109)),ISNUMBER(FIND("epithelial",C109)),ISNUMBER(FIND("endothelial",C109)),ISNUMBER(FIND("neuron",C109)),ISNUMBER(FIND(" cells ",C109)),ISNUMBER(FIND("RBC",C109)),ISNUMBER(FIND("mitochond",C109)),ISNUMBER(FIND("adipocyte",C109)),ISNUMBER(FIND("osteo",C109)),ISNUMBER(FIND("keratin",C109)),ISNUMBER(FIND(" cell's ",C109)),ISNUMBER(FIND("eukary",C109)),ISNUMBER(FIND("sperm",C109)))</f>
        <v>1</v>
      </c>
      <c r="AD109" t="b">
        <f>OR(ISNUMBER(FIND("human",B109)),ISNUMBER(FIND("workers",B109)),ISNUMBER(FIND("workforces",B109)),ISNUMBER(FIND("occupational",B109)),ISNUMBER(FIND("Case report",B109)),ISNUMBER(FIND("Workplaces",B109)),ISNUMBER(FIND("worker",B109)))</f>
        <v>0</v>
      </c>
      <c r="AE109" t="b">
        <f>OR(ISNUMBER(FIND(" plant ",C109)),ISNUMBER(FIND("Plant ",C109)),ISNUMBER(FIND("tomato",C109)),ISNUMBER(FIND("plants",C109)),ISNUMBER(FIND("Plants",C109)),ISNUMBER(FIND("algae",C109)),ISNUMBER(FIND("lettuce",C109)),ISNUMBER(FIND("green gram sprouts ",C109)),ISNUMBER(FIND("Cucurbita pepo",C109)),ISNUMBER(FIND("bean ",C109)),ISNUMBER(FIND("chloroplast",C109)),ISNUMBER(FIND("chlorophyll",C109)),ISNUMBER(FIND("seedling",C109)),ISNUMBER(FIND("canola",C109)),ISNUMBER(FIND("shoot",C109)),ISNUMBER(FIND("photosynthes",C109)),ISNUMBER(FIND(" leaves ",C109)),,ISNUMBER(FIND("agriculture",C109)),ISNUMBER(FIND(" crops ",C109)))</f>
        <v>0</v>
      </c>
      <c r="AF109" t="b">
        <f>OR(ISNUMBER(FIND("bacteria",C109)),ISNUMBER(FIND("Bacteria",C109)),ISNUMBER(FIND("Bacterium",C109)),ISNUMBER(FIND("bacterium",C109)),ISNUMBER(FIND(" coli ",C109)))</f>
        <v>0</v>
      </c>
      <c r="AG109" t="b">
        <f>OR(ISNUMBER(FIND("fungi",C109)),ISNUMBER(FIND("Fungi",C109)),ISNUMBER(FIND("fungus",C109)),ISNUMBER(FIND("Fungus",C109)),ISNUMBER(FIND("mushroom",C109)),ISNUMBER(FIND("Mushroom",C109)),ISNUMBER(FIND(" mold ",C109)))</f>
        <v>0</v>
      </c>
      <c r="AH109" t="b">
        <f>OR(ISNUMBER(FIND("Pig ",C109)),ISNUMBER(FIND("pig ",C109)),ISNUMBER(FIND("Pigs ",C109)),ISNUMBER(FIND("pigs ",C109)))</f>
        <v>0</v>
      </c>
      <c r="AI109" t="b">
        <f>OR(ISNUMBER(FIND(" C. elegans",C109)),ISNUMBER(FIND("Caenorhabditis elegans",C109)),ISNUMBER(FIND("earthworms",C109)),ISNUMBER(FIND(" Ficopomatus enigmaticus",C109)),ISNUMBER(FIND("larva",C109)),ISNUMBER(FIND("Lumbriculus variegatus",C109)),ISNUMBER(FIND("nematode",C109)))</f>
        <v>0</v>
      </c>
      <c r="AJ109" t="b">
        <f>NOT(OR(AA109,AB109,AC109,AD109,AE109,AF109,AG109,AH109,AI109))</f>
        <v>0</v>
      </c>
      <c r="AL109" t="b">
        <f>OR(AA109,AB109,AD109,AE109,AF109,AG109,AH109,AI109)</f>
        <v>1</v>
      </c>
      <c r="AM109" t="b">
        <f>IF(Table1[[#This Row],[In vivo?]],IF(Table1[[#This Row],[Cell]],FALSE,TRUE),FALSE)</f>
        <v>0</v>
      </c>
      <c r="AN109" t="b">
        <f>AND(AC109,AL109)</f>
        <v>1</v>
      </c>
      <c r="AO109" t="b">
        <f>IF(Table1[[#This Row],[Cell]],IF(Table1[[#This Row],[In vivo?]],FALSE,TRUE),FALSE)</f>
        <v>0</v>
      </c>
      <c r="AP109" t="b">
        <f>NOT(OR(Table1[[#This Row],[In vivo?]],Table1[[#This Row],[Only in Cell]]))</f>
        <v>0</v>
      </c>
      <c r="AQ109" t="b">
        <f>IF(OR(Table1[[#This Row],[Rodents]],Table1[[#This Row],[Human]],Table1[[#This Row],[Pig]]),OR(ISNUMBER(FIND("pulmonary",C109)),ISNUMBER(FIND("lung",C109))),"NA")</f>
        <v>1</v>
      </c>
      <c r="AR109" t="b">
        <f>IF(OR(Table1[[#This Row],[Rodents]],Table1[[#This Row],[Human]],Table1[[#This Row],[Pig]]),OR(ISNUMBER(FIND("skin",C109)),ISNUMBER(FIND("dermal",C109))),"NA")</f>
        <v>0</v>
      </c>
      <c r="AS109" t="b">
        <f>IF(OR(Table1[[#This Row],[Rodents]],Table1[[#This Row],[Human]],Table1[[#This Row],[Pig]]),OR(ISNUMBER(FIND("liver",C109)),ISNUMBER(FIND("hepat",C109))),"NA")</f>
        <v>0</v>
      </c>
      <c r="AT109" t="b">
        <f>IF(OR(Table1[[#This Row],[Rodents]],Table1[[#This Row],[Human]],Table1[[#This Row],[Pig]]),OR(ISNUMBER(FIND("kidney",C109)),ISNUMBER(FIND("neph",C109))),"NA")</f>
        <v>0</v>
      </c>
      <c r="AU109" t="b">
        <f>IF(OR(Table1[[#This Row],[Rodents]],Table1[[#This Row],[Human]],Table1[[#This Row],[Pig]]),OR(ISNUMBER(FIND("brain",C109)),ISNUMBER(FIND("neur",C109)),ISNUMBER(FIND("nerv",C109))),"NA")</f>
        <v>0</v>
      </c>
      <c r="AV109" t="b">
        <f>IF(OR(Table1[[#This Row],[Rodents]],Table1[[#This Row],[Human]],Table1[[#This Row],[Pig]]),OR(ISNUMBER(FIND("heart",C109)),ISNUMBER(FIND("cardi",C109))),"NA")</f>
        <v>0</v>
      </c>
      <c r="AW109" t="b">
        <f>IF(OR(Table1[[#This Row],[Rodents]],Table1[[#This Row],[Human]],Table1[[#This Row],[Pig]]),OR(ISNUMBER(FIND("gastro",C109)),ISNUMBER(FIND("intesti",C109)),ISNUMBER(FIND("stomach",C109))),"NA")</f>
        <v>0</v>
      </c>
      <c r="AX109" t="b">
        <f>IF(OR(Table1[[#This Row],[Rodents]],Table1[[#This Row],[Human]],Table1[[#This Row],[Pig]]),NOT(OR(AQ109,AR109,AS109,AT109,AU109,AV109,AW109)),"NA")</f>
        <v>0</v>
      </c>
      <c r="AY109" t="b">
        <f>OR(ISNUMBER(FIND("SWCNT",C109)),ISNUMBER(FIND("SWNT",C109)),ISNUMBER(FIND("single-wall",C109)),ISNUMBER(FIND("single wall",C109)),ISNUMBER(FIND("Single wall",C109)),ISNUMBER(FIND("Single-wall",C109)),ISNUMBER(FIND("SWCNT",B109)),ISNUMBER(FIND("SWNT",B109)),ISNUMBER(FIND("single-wall",B109)),ISNUMBER(FIND("single wall",B109)),ISNUMBER(FIND("Single-wall",B109)),ISNUMBER(FIND("Single wall",B109)))</f>
        <v>0</v>
      </c>
      <c r="AZ109" t="b">
        <f>OR(ISNUMBER(FIND("MWCNT",C109)),ISNUMBER(FIND("MWNT",C109)),ISNUMBER(FIND("multi-wall",C109)),ISNUMBER(FIND("multi wall",C109)),ISNUMBER(FIND("multiwall",C109)),ISNUMBER(FIND("Multi-wall",C109)),ISNUMBER(FIND("Multi wall",C109)),ISNUMBER(FIND("Multiwall",C109)),ISNUMBER(FIND("MWCNT",B109)),ISNUMBER(FIND("MWNT",B109)),ISNUMBER(FIND("multi-wall",B109)),ISNUMBER(FIND("multi wall",B109)),ISNUMBER(FIND("multiwall",B109)),ISNUMBER(FIND("Multi-wall",B109)),ISNUMBER(FIND("Multi wall",B109)),ISNUMBER(FIND("Multiwall",B109)),ISNUMBER(FIND("Double-wall",B109)),ISNUMBER(FIND("Double wall",B109)),ISNUMBER(FIND("Doublewall",B109)),ISNUMBER(FIND("double-wall",B109)),ISNUMBER(FIND("double wall",B109)),ISNUMBER(FIND("doublewall",B109)))</f>
        <v>1</v>
      </c>
      <c r="BA109" t="b">
        <f>AND(Table1[[#This Row],[SWCNT]],Table1[[#This Row],[MWCNT]])</f>
        <v>0</v>
      </c>
      <c r="BB109" t="b">
        <f>IF(Table1[[#This Row],[SWCNT]]=TRUE,FALSE,IF(Table1[[#This Row],[MWCNT]]=TRUE,FALSE,TRUE))</f>
        <v>0</v>
      </c>
      <c r="BC109" s="18"/>
    </row>
    <row r="110" spans="1:55" ht="277.5">
      <c r="A110" t="s">
        <v>479</v>
      </c>
      <c r="B110" s="2" t="s">
        <v>481</v>
      </c>
      <c r="C110" s="16" t="s">
        <v>483</v>
      </c>
      <c r="D110" s="17" t="s">
        <v>485</v>
      </c>
      <c r="E110" s="2">
        <v>2021</v>
      </c>
      <c r="F110" t="b">
        <f>OR(ISNUMBER(FIND("cytotoxic",C110)),ISNUMBER(FIND("Cytotoxic",C110)),ISNUMBER(FIND("cellular toxicity",C110)),ISNUMBER(FIND("cell death",C110)),ISNUMBER(FIND("viable",C110)),ISNUMBER(FIND("phytotoxic",C110)),ISNUMBER(FIND("acute toxicity",C110)),ISNUMBER(FIND("MTT",C110)),ISNUMBER(FIND("survival",C110)),ISNUMBER(FIND("prolifer",C110)),ISNUMBER(FIND("apoptosis",C110)),ISNUMBER(FIND("neurotoxic",C110)),ISNUMBER(FIND("  lysis ",C110)),ISNUMBER(FIND("necrosis",C110)),ISNUMBER(FIND("cellular death",C110))*3,ISNUMBER(FIND("LDH",C110)),ISNUMBER(FIND("Acute toxicity",C110)))</f>
        <v>0</v>
      </c>
      <c r="G110" t="b">
        <f>OR(ISNUMBER(FIND("genotoxic",C110)),ISNUMBER(FIND("genotoxicity",C110)),ISNUMBER(FIND("DNA damage",C110)),ISNUMBER(FIND("DNA",C110)),ISNUMBER(FIND("RNA",C110)),ISNUMBER(FIND("mesothelioma",C110)),ISNUMBER(FIND("carcino",C110)),ISNUMBER(FIND("mutagen",C110)),ISNUMBER(FIND("genetic",C110)))</f>
        <v>1</v>
      </c>
      <c r="H110" t="b">
        <f>OR(ISNUMBER(FIND("inflammatory",C110)),ISNUMBER(FIND("inflamm",C110)))</f>
        <v>1</v>
      </c>
      <c r="I110" t="b">
        <f>OR(ISNUMBER(FIND("immune",C110)),ISNUMBER(FIND("immunological",C110)),ISNUMBER(FIND("interleuk",C110)),ISNUMBER(FIND("platelet activation",C110)),ISNUMBER(FIND("monocyte",C110)),ISNUMBER(FIND("leukocyte",C110)),ISNUMBER(FIND("cytokine",C110)),ISNUMBER(FIND("CD4",C110)),ISNUMBER(FIND("CD8",C110)),ISNUMBER(FIND("T-cell",C110)))</f>
        <v>0</v>
      </c>
      <c r="J110" t="b">
        <f>OR(ISNUMBER(FIND("reactive oxygen",C110)),ISNUMBER(FIND("ROS",C110)),ISNUMBER(FIND("free radical",C110)),ISNUMBER(FIND("oxidative stress",C110)),ISNUMBER(FIND("peroxid",C110)),ISNUMBER(FIND("oxidative",C110)),ISNUMBER(FIND("antioxid",C110)))</f>
        <v>1</v>
      </c>
      <c r="K110" t="b">
        <f>OR(ISNUMBER(FIND("autophag",C110)))</f>
        <v>0</v>
      </c>
      <c r="L110" t="b">
        <f>OR(ISNUMBER(FIND("morpholog",C110)))</f>
        <v>0</v>
      </c>
      <c r="M110" t="b">
        <f>OR(ISNUMBER(FIND("fibrosis",C110)),ISNUMBER(FIND("Fibrosis",C110)),ISNUMBER(FIND("fibrot",C110)))</f>
        <v>0</v>
      </c>
      <c r="N110" t="b">
        <f>OR(ISNUMBER(FIND("offspring",C110)),ISNUMBER(FIND("Parental",C110)),ISNUMBER(FIND("parental",C110)),ISNUMBER(FIND("germline",C110)),ISNUMBER(FIND("reproduc",C110)),ISNUMBER(FIND("embryo",C110)))</f>
        <v>0</v>
      </c>
      <c r="O110" t="b">
        <f>OR(ISNUMBER(FIND("metabol",C110)),ISNUMBER(FIND("Metabol",C110)),ISNUMBER(FIND("digest",C110)),ISNUMBER(FIND("mitochon",C110)))</f>
        <v>0</v>
      </c>
      <c r="P110" t="b">
        <f>OR(ISNUMBER(FIND("ecotox",C110)),ISNUMBER(FIND("Ecotox",B110)),ISNUMBER(FIND("ecotox",B110)),ISNUMBER(FIND("Ecotox",C110)))</f>
        <v>0</v>
      </c>
      <c r="Q110" t="b">
        <f>OR(ISNUMBER(FIND("Bioaccum",C110)),ISNUMBER(FIND("bioaccum",C110)),ISNUMBER(FIND("accum",C110)))</f>
        <v>0</v>
      </c>
      <c r="R110" t="b">
        <f>OR(ISNUMBER(FIND("Occupation",C110)),ISNUMBER(FIND("occupation",C110)),ISNUMBER(FIND("worker",C110)),ISNUMBER(FIND("workforce",C110)))</f>
        <v>0</v>
      </c>
      <c r="S110" t="b">
        <f>NOT(OR(F110,G110,H110,I110,J110,K110,L110,M110,N110,O110,P110,Q110,R110))</f>
        <v>0</v>
      </c>
      <c r="U110" t="b">
        <f>OR(Table1[[#This Row],[Inflammation]],Table1[[#This Row],[Immune]])</f>
        <v>1</v>
      </c>
      <c r="V110" t="b">
        <f>IF(OR(Table1[[#This Row],[Rodents]],Table1[[#This Row],[Human]],Table1[[#This Row],[Pig]]),OR(ISNUMBER(FIND("intratrach",C110)),ISNUMBER(FIND("nasal ",C110)),ISNUMBER(FIND("instill",C110))),"NA")</f>
        <v>0</v>
      </c>
      <c r="W110" t="b">
        <f>IF(OR(Table1[[#This Row],[Rodents]],Table1[[#This Row],[Human]],Table1[[#This Row],[Pig]]),OR(ISNUMBER(FIND("dermal",C110)),ISNUMBER(FIND("skin ",C110))),"NA")</f>
        <v>0</v>
      </c>
      <c r="X110" t="b">
        <f>IF(OR(Table1[[#This Row],[Rodents]],Table1[[#This Row],[Human]],Table1[[#This Row],[Pig]]),OR(ISNUMBER(FIND("injected",C110)),ISNUMBER(FIND("periton",C110)),ISNUMBER(FIND("intrascrot",C110))),"NA")</f>
        <v>0</v>
      </c>
      <c r="Y110" t="b">
        <f>IF(OR(Table1[[#This Row],[Rodents]],Table1[[#This Row],[Human]],Table1[[#This Row],[Pig]]),NOT(OR(Table1[[#This Row],[Inhaled/Intratracheal/intranasal]],Table1[[#This Row],[Dermal]],Table1[[#This Row],[Injected]])),"NA")</f>
        <v>1</v>
      </c>
      <c r="AA110" t="b">
        <f>OR(ISNUMBER(FIND("fish ",C110)),ISNUMBER(FIND("Fish ",C110)),ISNUMBER(FIND("aquatic",C110)),ISNUMBER(FIND("daphnids",C110)),ISNUMBER(FIND("Carcinus maenas",C110)),ISNUMBER(FIND("Daphnia",C110)),ISNUMBER(FIND("Ruditapes philippinarum",C110)),ISNUMBER(FIND("daphnia",C110)),ISNUMBER(FIND("marine",C110)),ISNUMBER(FIND("mussel",C110)),ISNUMBER(FIND("algae",C110)),ISNUMBER(FIND("Donax faba",C110)),ISNUMBER(FIND("estuarine",C110)),ISNUMBER(FIND("snail",C110)),ISNUMBER(FIND("Prorocentrum donghaiense",C110)) )</f>
        <v>0</v>
      </c>
      <c r="AB110" t="b">
        <f>OR(ISNUMBER(FIND(" rat ",C110)),ISNUMBER(FIND(" rats ",C110)),ISNUMBER(FIND(" Rats ",C110)),ISNUMBER(FIND(" Rat ",C110)),ISNUMBER(FIND(" rat.",C110)),ISNUMBER(FIND(" rats.",C110)),ISNUMBER(FIND("mouse",C110)),ISNUMBER(FIND("mice",C110)), ISNUMBER(FIND(" Mice",C110)))</f>
        <v>1</v>
      </c>
      <c r="AC110" t="b">
        <f>OR(ISNUMBER(FIND(" cell ",C110)),ISNUMBER(FIND("fibroblast",C110)),ISNUMBER(FIND("macrophage",C110)),ISNUMBER(FIND("epithelial",C110)),ISNUMBER(FIND("endothelial",C110)),ISNUMBER(FIND("neuron",C110)),ISNUMBER(FIND(" cells ",C110)),ISNUMBER(FIND("RBC",C110)),ISNUMBER(FIND("mitochond",C110)),ISNUMBER(FIND("adipocyte",C110)),ISNUMBER(FIND("osteo",C110)),ISNUMBER(FIND("keratin",C110)),ISNUMBER(FIND(" cell's ",C110)),ISNUMBER(FIND("eukary",C110)),ISNUMBER(FIND("sperm",C110)))</f>
        <v>0</v>
      </c>
      <c r="AD110" t="b">
        <f>OR(ISNUMBER(FIND("human",B110)),ISNUMBER(FIND("workers",B110)),ISNUMBER(FIND("workforces",B110)),ISNUMBER(FIND("occupational",B110)),ISNUMBER(FIND("Case report",B110)),ISNUMBER(FIND("Workplaces",B110)),ISNUMBER(FIND("worker",B110)))</f>
        <v>0</v>
      </c>
      <c r="AE110" t="b">
        <f>OR(ISNUMBER(FIND(" plant ",C110)),ISNUMBER(FIND("Plant ",C110)),ISNUMBER(FIND("tomato",C110)),ISNUMBER(FIND("plants",C110)),ISNUMBER(FIND("Plants",C110)),ISNUMBER(FIND("algae",C110)),ISNUMBER(FIND("lettuce",C110)),ISNUMBER(FIND("green gram sprouts ",C110)),ISNUMBER(FIND("Cucurbita pepo",C110)),ISNUMBER(FIND("bean ",C110)),ISNUMBER(FIND("chloroplast",C110)),ISNUMBER(FIND("chlorophyll",C110)),ISNUMBER(FIND("seedling",C110)),ISNUMBER(FIND("canola",C110)),ISNUMBER(FIND("shoot",C110)),ISNUMBER(FIND("photosynthes",C110)),ISNUMBER(FIND(" leaves ",C110)),,ISNUMBER(FIND("agriculture",C110)),ISNUMBER(FIND(" crops ",C110)))</f>
        <v>0</v>
      </c>
      <c r="AF110" t="b">
        <f>OR(ISNUMBER(FIND("bacteria",C110)),ISNUMBER(FIND("Bacteria",C110)),ISNUMBER(FIND("Bacterium",C110)),ISNUMBER(FIND("bacterium",C110)),ISNUMBER(FIND(" coli ",C110)))</f>
        <v>0</v>
      </c>
      <c r="AG110" t="b">
        <f>OR(ISNUMBER(FIND("fungi",C110)),ISNUMBER(FIND("Fungi",C110)),ISNUMBER(FIND("fungus",C110)),ISNUMBER(FIND("Fungus",C110)),ISNUMBER(FIND("mushroom",C110)),ISNUMBER(FIND("Mushroom",C110)),ISNUMBER(FIND(" mold ",C110)))</f>
        <v>0</v>
      </c>
      <c r="AH110" t="b">
        <f>OR(ISNUMBER(FIND("Pig ",C110)),ISNUMBER(FIND("pig ",C110)),ISNUMBER(FIND("Pigs ",C110)),ISNUMBER(FIND("pigs ",C110)))</f>
        <v>0</v>
      </c>
      <c r="AI110" t="b">
        <f>OR(ISNUMBER(FIND(" C. elegans",C110)),ISNUMBER(FIND("Caenorhabditis elegans",C110)),ISNUMBER(FIND("earthworms",C110)),ISNUMBER(FIND(" Ficopomatus enigmaticus",C110)),ISNUMBER(FIND("larva",C110)),ISNUMBER(FIND("Lumbriculus variegatus",C110)),ISNUMBER(FIND("nematode",C110)))</f>
        <v>0</v>
      </c>
      <c r="AJ110" t="b">
        <f>NOT(OR(AA110,AB110,AC110,AD110,AE110,AF110,AG110,AH110,AI110))</f>
        <v>0</v>
      </c>
      <c r="AL110" t="b">
        <f>OR(AA110,AB110,AD110,AE110,AF110,AG110,AH110,AI110)</f>
        <v>1</v>
      </c>
      <c r="AM110" t="b">
        <f>IF(Table1[[#This Row],[In vivo?]],IF(Table1[[#This Row],[Cell]],FALSE,TRUE),FALSE)</f>
        <v>1</v>
      </c>
      <c r="AN110" t="b">
        <f>AND(AC110,AL110)</f>
        <v>0</v>
      </c>
      <c r="AO110" t="b">
        <f>IF(Table1[[#This Row],[Cell]],IF(Table1[[#This Row],[In vivo?]],FALSE,TRUE),FALSE)</f>
        <v>0</v>
      </c>
      <c r="AP110" t="b">
        <f>NOT(OR(Table1[[#This Row],[In vivo?]],Table1[[#This Row],[Only in Cell]]))</f>
        <v>0</v>
      </c>
      <c r="AQ110" t="b">
        <f>IF(OR(Table1[[#This Row],[Rodents]],Table1[[#This Row],[Human]],Table1[[#This Row],[Pig]]),OR(ISNUMBER(FIND("pulmonary",C110)),ISNUMBER(FIND("lung",C110))),"NA")</f>
        <v>1</v>
      </c>
      <c r="AR110" t="b">
        <f>IF(OR(Table1[[#This Row],[Rodents]],Table1[[#This Row],[Human]],Table1[[#This Row],[Pig]]),OR(ISNUMBER(FIND("skin",C110)),ISNUMBER(FIND("dermal",C110))),"NA")</f>
        <v>0</v>
      </c>
      <c r="AS110" t="b">
        <f>IF(OR(Table1[[#This Row],[Rodents]],Table1[[#This Row],[Human]],Table1[[#This Row],[Pig]]),OR(ISNUMBER(FIND("liver",C110)),ISNUMBER(FIND("hepat",C110))),"NA")</f>
        <v>0</v>
      </c>
      <c r="AT110" t="b">
        <f>IF(OR(Table1[[#This Row],[Rodents]],Table1[[#This Row],[Human]],Table1[[#This Row],[Pig]]),OR(ISNUMBER(FIND("kidney",C110)),ISNUMBER(FIND("neph",C110))),"NA")</f>
        <v>0</v>
      </c>
      <c r="AU110" t="b">
        <f>IF(OR(Table1[[#This Row],[Rodents]],Table1[[#This Row],[Human]],Table1[[#This Row],[Pig]]),OR(ISNUMBER(FIND("brain",C110)),ISNUMBER(FIND("neur",C110)),ISNUMBER(FIND("nerv",C110))),"NA")</f>
        <v>1</v>
      </c>
      <c r="AV110" t="b">
        <f>IF(OR(Table1[[#This Row],[Rodents]],Table1[[#This Row],[Human]],Table1[[#This Row],[Pig]]),OR(ISNUMBER(FIND("heart",C110)),ISNUMBER(FIND("cardi",C110))),"NA")</f>
        <v>0</v>
      </c>
      <c r="AW110" t="b">
        <f>IF(OR(Table1[[#This Row],[Rodents]],Table1[[#This Row],[Human]],Table1[[#This Row],[Pig]]),OR(ISNUMBER(FIND("gastro",C110)),ISNUMBER(FIND("intesti",C110)),ISNUMBER(FIND("stomach",C110))),"NA")</f>
        <v>0</v>
      </c>
      <c r="AX110" t="b">
        <f>IF(OR(Table1[[#This Row],[Rodents]],Table1[[#This Row],[Human]],Table1[[#This Row],[Pig]]),NOT(OR(AQ110,AR110,AS110,AT110,AU110,AV110,AW110)),"NA")</f>
        <v>0</v>
      </c>
      <c r="AY110" t="b">
        <f>OR(ISNUMBER(FIND("SWCNT",C110)),ISNUMBER(FIND("SWNT",C110)),ISNUMBER(FIND("single-wall",C110)),ISNUMBER(FIND("single wall",C110)),ISNUMBER(FIND("Single wall",C110)),ISNUMBER(FIND("Single-wall",C110)),ISNUMBER(FIND("SWCNT",B110)),ISNUMBER(FIND("SWNT",B110)),ISNUMBER(FIND("single-wall",B110)),ISNUMBER(FIND("single wall",B110)),ISNUMBER(FIND("Single-wall",B110)),ISNUMBER(FIND("Single wall",B110)))</f>
        <v>1</v>
      </c>
      <c r="AZ110" t="b">
        <f>OR(ISNUMBER(FIND("MWCNT",C110)),ISNUMBER(FIND("MWNT",C110)),ISNUMBER(FIND("multi-wall",C110)),ISNUMBER(FIND("multi wall",C110)),ISNUMBER(FIND("multiwall",C110)),ISNUMBER(FIND("Multi-wall",C110)),ISNUMBER(FIND("Multi wall",C110)),ISNUMBER(FIND("Multiwall",C110)),ISNUMBER(FIND("MWCNT",B110)),ISNUMBER(FIND("MWNT",B110)),ISNUMBER(FIND("multi-wall",B110)),ISNUMBER(FIND("multi wall",B110)),ISNUMBER(FIND("multiwall",B110)),ISNUMBER(FIND("Multi-wall",B110)),ISNUMBER(FIND("Multi wall",B110)),ISNUMBER(FIND("Multiwall",B110)),ISNUMBER(FIND("Double-wall",B110)),ISNUMBER(FIND("Double wall",B110)),ISNUMBER(FIND("Doublewall",B110)),ISNUMBER(FIND("double-wall",B110)),ISNUMBER(FIND("double wall",B110)),ISNUMBER(FIND("doublewall",B110)))</f>
        <v>0</v>
      </c>
      <c r="BA110" t="b">
        <f>AND(Table1[[#This Row],[SWCNT]],Table1[[#This Row],[MWCNT]])</f>
        <v>0</v>
      </c>
      <c r="BB110" t="b">
        <f>IF(Table1[[#This Row],[SWCNT]]=TRUE,FALSE,IF(Table1[[#This Row],[MWCNT]]=TRUE,FALSE,TRUE))</f>
        <v>0</v>
      </c>
      <c r="BC110" s="18"/>
    </row>
    <row r="111" spans="1:55" ht="296">
      <c r="A111" t="s">
        <v>496</v>
      </c>
      <c r="B111" s="2" t="s">
        <v>498</v>
      </c>
      <c r="C111" s="16" t="s">
        <v>500</v>
      </c>
      <c r="D111" s="17" t="s">
        <v>181</v>
      </c>
      <c r="E111" s="2">
        <v>2021</v>
      </c>
      <c r="F111" t="b">
        <f>OR(ISNUMBER(FIND("cytotoxic",C111)),ISNUMBER(FIND("Cytotoxic",C111)),ISNUMBER(FIND("cellular toxicity",C111)),ISNUMBER(FIND("cell death",C111)),ISNUMBER(FIND("viable",C111)),ISNUMBER(FIND("phytotoxic",C111)),ISNUMBER(FIND("acute toxicity",C111)),ISNUMBER(FIND("MTT",C111)),ISNUMBER(FIND("survival",C111)),ISNUMBER(FIND("prolifer",C111)),ISNUMBER(FIND("apoptosis",C111)),ISNUMBER(FIND("neurotoxic",C111)),ISNUMBER(FIND("  lysis ",C111)),ISNUMBER(FIND("necrosis",C111)),ISNUMBER(FIND("cellular death",C111))*3,ISNUMBER(FIND("LDH",C111)),ISNUMBER(FIND("Acute toxicity",C111)))</f>
        <v>0</v>
      </c>
      <c r="G111" t="b">
        <f>OR(ISNUMBER(FIND("genotoxic",C111)),ISNUMBER(FIND("genotoxicity",C111)),ISNUMBER(FIND("DNA damage",C111)),ISNUMBER(FIND("DNA",C111)),ISNUMBER(FIND("RNA",C111)),ISNUMBER(FIND("mesothelioma",C111)),ISNUMBER(FIND("carcino",C111)),ISNUMBER(FIND("mutagen",C111)),ISNUMBER(FIND("genetic",C111)))</f>
        <v>0</v>
      </c>
      <c r="H111" t="b">
        <f>OR(ISNUMBER(FIND("inflammatory",C111)),ISNUMBER(FIND("inflamm",C111)))</f>
        <v>1</v>
      </c>
      <c r="I111" t="b">
        <f>OR(ISNUMBER(FIND("immune",C111)),ISNUMBER(FIND("immunological",C111)),ISNUMBER(FIND("interleuk",C111)),ISNUMBER(FIND("platelet activation",C111)),ISNUMBER(FIND("monocyte",C111)),ISNUMBER(FIND("leukocyte",C111)),ISNUMBER(FIND("cytokine",C111)),ISNUMBER(FIND("CD4",C111)),ISNUMBER(FIND("CD8",C111)),ISNUMBER(FIND("T-cell",C111)))</f>
        <v>0</v>
      </c>
      <c r="J111" t="b">
        <f>OR(ISNUMBER(FIND("reactive oxygen",C111)),ISNUMBER(FIND("ROS",C111)),ISNUMBER(FIND("free radical",C111)),ISNUMBER(FIND("oxidative stress",C111)),ISNUMBER(FIND("peroxid",C111)),ISNUMBER(FIND("oxidative",C111)),ISNUMBER(FIND("antioxid",C111)))</f>
        <v>0</v>
      </c>
      <c r="K111" t="b">
        <f>OR(ISNUMBER(FIND("autophag",C111)))</f>
        <v>0</v>
      </c>
      <c r="L111" t="b">
        <f>OR(ISNUMBER(FIND("morpholog",C111)))</f>
        <v>0</v>
      </c>
      <c r="M111" t="b">
        <f>OR(ISNUMBER(FIND("fibrosis",C111)),ISNUMBER(FIND("Fibrosis",C111)),ISNUMBER(FIND("fibrot",C111)))</f>
        <v>0</v>
      </c>
      <c r="N111" t="b">
        <f>OR(ISNUMBER(FIND("offspring",C111)),ISNUMBER(FIND("Parental",C111)),ISNUMBER(FIND("parental",C111)),ISNUMBER(FIND("germline",C111)),ISNUMBER(FIND("reproduc",C111)),ISNUMBER(FIND("embryo",C111)))</f>
        <v>0</v>
      </c>
      <c r="O111" t="b">
        <f>OR(ISNUMBER(FIND("metabol",C111)),ISNUMBER(FIND("Metabol",C111)),ISNUMBER(FIND("digest",C111)),ISNUMBER(FIND("mitochon",C111)))</f>
        <v>0</v>
      </c>
      <c r="P111" t="b">
        <f>OR(ISNUMBER(FIND("ecotox",C111)),ISNUMBER(FIND("Ecotox",B111)),ISNUMBER(FIND("ecotox",B111)),ISNUMBER(FIND("Ecotox",C111)))</f>
        <v>0</v>
      </c>
      <c r="Q111" t="b">
        <f>OR(ISNUMBER(FIND("Bioaccum",C111)),ISNUMBER(FIND("bioaccum",C111)),ISNUMBER(FIND("accum",C111)))</f>
        <v>0</v>
      </c>
      <c r="R111" t="b">
        <f>OR(ISNUMBER(FIND("Occupation",C111)),ISNUMBER(FIND("occupation",C111)),ISNUMBER(FIND("worker",C111)),ISNUMBER(FIND("workforce",C111)))</f>
        <v>0</v>
      </c>
      <c r="S111" t="b">
        <f>NOT(OR(F111,G111,H111,I111,J111,K111,L111,M111,N111,O111,P111,Q111,R111))</f>
        <v>0</v>
      </c>
      <c r="U111" t="b">
        <f>OR(Table1[[#This Row],[Inflammation]],Table1[[#This Row],[Immune]])</f>
        <v>1</v>
      </c>
      <c r="V111" t="b">
        <f>IF(OR(Table1[[#This Row],[Rodents]],Table1[[#This Row],[Human]],Table1[[#This Row],[Pig]]),OR(ISNUMBER(FIND("intratrach",C111)),ISNUMBER(FIND("nasal ",C111)),ISNUMBER(FIND("instill",C111))),"NA")</f>
        <v>1</v>
      </c>
      <c r="W111" t="b">
        <f>IF(OR(Table1[[#This Row],[Rodents]],Table1[[#This Row],[Human]],Table1[[#This Row],[Pig]]),OR(ISNUMBER(FIND("dermal",C111)),ISNUMBER(FIND("skin ",C111))),"NA")</f>
        <v>0</v>
      </c>
      <c r="X111" t="b">
        <f>IF(OR(Table1[[#This Row],[Rodents]],Table1[[#This Row],[Human]],Table1[[#This Row],[Pig]]),OR(ISNUMBER(FIND("injected",C111)),ISNUMBER(FIND("periton",C111)),ISNUMBER(FIND("intrascrot",C111))),"NA")</f>
        <v>0</v>
      </c>
      <c r="Y111" t="b">
        <f>IF(OR(Table1[[#This Row],[Rodents]],Table1[[#This Row],[Human]],Table1[[#This Row],[Pig]]),NOT(OR(Table1[[#This Row],[Inhaled/Intratracheal/intranasal]],Table1[[#This Row],[Dermal]],Table1[[#This Row],[Injected]])),"NA")</f>
        <v>0</v>
      </c>
      <c r="AA111" t="b">
        <f>OR(ISNUMBER(FIND("fish ",C111)),ISNUMBER(FIND("Fish ",C111)),ISNUMBER(FIND("aquatic",C111)),ISNUMBER(FIND("daphnids",C111)),ISNUMBER(FIND("Carcinus maenas",C111)),ISNUMBER(FIND("Daphnia",C111)),ISNUMBER(FIND("Ruditapes philippinarum",C111)),ISNUMBER(FIND("daphnia",C111)),ISNUMBER(FIND("marine",C111)),ISNUMBER(FIND("mussel",C111)),ISNUMBER(FIND("algae",C111)),ISNUMBER(FIND("Donax faba",C111)),ISNUMBER(FIND("estuarine",C111)),ISNUMBER(FIND("snail",C111)),ISNUMBER(FIND("Prorocentrum donghaiense",C111)) )</f>
        <v>0</v>
      </c>
      <c r="AB111" t="b">
        <f>OR(ISNUMBER(FIND(" rat ",C111)),ISNUMBER(FIND(" rats ",C111)),ISNUMBER(FIND(" Rats ",C111)),ISNUMBER(FIND(" Rat ",C111)),ISNUMBER(FIND(" rat.",C111)),ISNUMBER(FIND(" rats.",C111)),ISNUMBER(FIND("mouse",C111)),ISNUMBER(FIND("mice",C111)), ISNUMBER(FIND(" Mice",C111)))</f>
        <v>1</v>
      </c>
      <c r="AC111" t="b">
        <f>OR(ISNUMBER(FIND(" cell ",C111)),ISNUMBER(FIND("fibroblast",C111)),ISNUMBER(FIND("macrophage",C111)),ISNUMBER(FIND("epithelial",C111)),ISNUMBER(FIND("endothelial",C111)),ISNUMBER(FIND("neuron",C111)),ISNUMBER(FIND(" cells ",C111)),ISNUMBER(FIND("RBC",C111)),ISNUMBER(FIND("mitochond",C111)),ISNUMBER(FIND("adipocyte",C111)),ISNUMBER(FIND("osteo",C111)),ISNUMBER(FIND("keratin",C111)),ISNUMBER(FIND(" cell's ",C111)),ISNUMBER(FIND("eukary",C111)),ISNUMBER(FIND("sperm",C111)))</f>
        <v>0</v>
      </c>
      <c r="AD111" t="b">
        <f>OR(ISNUMBER(FIND("human",B111)),ISNUMBER(FIND("workers",B111)),ISNUMBER(FIND("workforces",B111)),ISNUMBER(FIND("occupational",B111)),ISNUMBER(FIND("Case report",B111)),ISNUMBER(FIND("Workplaces",B111)),ISNUMBER(FIND("worker",B111)))</f>
        <v>0</v>
      </c>
      <c r="AE111" t="b">
        <f>OR(ISNUMBER(FIND(" plant ",C111)),ISNUMBER(FIND("Plant ",C111)),ISNUMBER(FIND("tomato",C111)),ISNUMBER(FIND("plants",C111)),ISNUMBER(FIND("Plants",C111)),ISNUMBER(FIND("algae",C111)),ISNUMBER(FIND("lettuce",C111)),ISNUMBER(FIND("green gram sprouts ",C111)),ISNUMBER(FIND("Cucurbita pepo",C111)),ISNUMBER(FIND("bean ",C111)),ISNUMBER(FIND("chloroplast",C111)),ISNUMBER(FIND("chlorophyll",C111)),ISNUMBER(FIND("seedling",C111)),ISNUMBER(FIND("canola",C111)),ISNUMBER(FIND("shoot",C111)),ISNUMBER(FIND("photosynthes",C111)),ISNUMBER(FIND(" leaves ",C111)),,ISNUMBER(FIND("agriculture",C111)),ISNUMBER(FIND(" crops ",C111)))</f>
        <v>0</v>
      </c>
      <c r="AF111" t="b">
        <f>OR(ISNUMBER(FIND("bacteria",C111)),ISNUMBER(FIND("Bacteria",C111)),ISNUMBER(FIND("Bacterium",C111)),ISNUMBER(FIND("bacterium",C111)),ISNUMBER(FIND(" coli ",C111)))</f>
        <v>1</v>
      </c>
      <c r="AG111" t="b">
        <f>OR(ISNUMBER(FIND("fungi",C111)),ISNUMBER(FIND("Fungi",C111)),ISNUMBER(FIND("fungus",C111)),ISNUMBER(FIND("Fungus",C111)),ISNUMBER(FIND("mushroom",C111)),ISNUMBER(FIND("Mushroom",C111)),ISNUMBER(FIND(" mold ",C111)))</f>
        <v>0</v>
      </c>
      <c r="AH111" t="b">
        <f>OR(ISNUMBER(FIND("Pig ",C111)),ISNUMBER(FIND("pig ",C111)),ISNUMBER(FIND("Pigs ",C111)),ISNUMBER(FIND("pigs ",C111)))</f>
        <v>0</v>
      </c>
      <c r="AI111" t="b">
        <f>OR(ISNUMBER(FIND(" C. elegans",C111)),ISNUMBER(FIND("Caenorhabditis elegans",C111)),ISNUMBER(FIND("earthworms",C111)),ISNUMBER(FIND(" Ficopomatus enigmaticus",C111)),ISNUMBER(FIND("larva",C111)),ISNUMBER(FIND("Lumbriculus variegatus",C111)),ISNUMBER(FIND("nematode",C111)))</f>
        <v>0</v>
      </c>
      <c r="AJ111" t="b">
        <f>NOT(OR(AA111,AB111,AC111,AD111,AE111,AF111,AG111,AH111,AI111))</f>
        <v>0</v>
      </c>
      <c r="AL111" t="b">
        <f>OR(AA111,AB111,AD111,AE111,AF111,AG111,AH111,AI111)</f>
        <v>1</v>
      </c>
      <c r="AM111" t="b">
        <f>IF(Table1[[#This Row],[In vivo?]],IF(Table1[[#This Row],[Cell]],FALSE,TRUE),FALSE)</f>
        <v>1</v>
      </c>
      <c r="AN111" t="b">
        <f>AND(AC111,AL111)</f>
        <v>0</v>
      </c>
      <c r="AO111" t="b">
        <f>IF(Table1[[#This Row],[Cell]],IF(Table1[[#This Row],[In vivo?]],FALSE,TRUE),FALSE)</f>
        <v>0</v>
      </c>
      <c r="AP111" t="b">
        <f>NOT(OR(Table1[[#This Row],[In vivo?]],Table1[[#This Row],[Only in Cell]]))</f>
        <v>0</v>
      </c>
      <c r="AQ111" t="b">
        <f>IF(OR(Table1[[#This Row],[Rodents]],Table1[[#This Row],[Human]],Table1[[#This Row],[Pig]]),OR(ISNUMBER(FIND("pulmonary",C111)),ISNUMBER(FIND("lung",C111))),"NA")</f>
        <v>1</v>
      </c>
      <c r="AR111" t="b">
        <f>IF(OR(Table1[[#This Row],[Rodents]],Table1[[#This Row],[Human]],Table1[[#This Row],[Pig]]),OR(ISNUMBER(FIND("skin",C111)),ISNUMBER(FIND("dermal",C111))),"NA")</f>
        <v>0</v>
      </c>
      <c r="AS111" t="b">
        <f>IF(OR(Table1[[#This Row],[Rodents]],Table1[[#This Row],[Human]],Table1[[#This Row],[Pig]]),OR(ISNUMBER(FIND("liver",C111)),ISNUMBER(FIND("hepat",C111))),"NA")</f>
        <v>1</v>
      </c>
      <c r="AT111" t="b">
        <f>IF(OR(Table1[[#This Row],[Rodents]],Table1[[#This Row],[Human]],Table1[[#This Row],[Pig]]),OR(ISNUMBER(FIND("kidney",C111)),ISNUMBER(FIND("neph",C111))),"NA")</f>
        <v>0</v>
      </c>
      <c r="AU111" t="b">
        <f>IF(OR(Table1[[#This Row],[Rodents]],Table1[[#This Row],[Human]],Table1[[#This Row],[Pig]]),OR(ISNUMBER(FIND("brain",C111)),ISNUMBER(FIND("neur",C111)),ISNUMBER(FIND("nerv",C111))),"NA")</f>
        <v>0</v>
      </c>
      <c r="AV111" t="b">
        <f>IF(OR(Table1[[#This Row],[Rodents]],Table1[[#This Row],[Human]],Table1[[#This Row],[Pig]]),OR(ISNUMBER(FIND("heart",C111)),ISNUMBER(FIND("cardi",C111))),"NA")</f>
        <v>0</v>
      </c>
      <c r="AW111" t="b">
        <f>IF(OR(Table1[[#This Row],[Rodents]],Table1[[#This Row],[Human]],Table1[[#This Row],[Pig]]),OR(ISNUMBER(FIND("gastro",C111)),ISNUMBER(FIND("intesti",C111)),ISNUMBER(FIND("stomach",C111))),"NA")</f>
        <v>0</v>
      </c>
      <c r="AX111" t="b">
        <f>IF(OR(Table1[[#This Row],[Rodents]],Table1[[#This Row],[Human]],Table1[[#This Row],[Pig]]),NOT(OR(AQ111,AR111,AS111,AT111,AU111,AV111,AW111)),"NA")</f>
        <v>0</v>
      </c>
      <c r="AY111" t="b">
        <f>OR(ISNUMBER(FIND("SWCNT",C111)),ISNUMBER(FIND("SWNT",C111)),ISNUMBER(FIND("single-wall",C111)),ISNUMBER(FIND("single wall",C111)),ISNUMBER(FIND("Single wall",C111)),ISNUMBER(FIND("Single-wall",C111)),ISNUMBER(FIND("SWCNT",B111)),ISNUMBER(FIND("SWNT",B111)),ISNUMBER(FIND("single-wall",B111)),ISNUMBER(FIND("single wall",B111)),ISNUMBER(FIND("Single-wall",B111)),ISNUMBER(FIND("Single wall",B111)))</f>
        <v>0</v>
      </c>
      <c r="AZ111" t="b">
        <f>OR(ISNUMBER(FIND("MWCNT",C111)),ISNUMBER(FIND("MWNT",C111)),ISNUMBER(FIND("multi-wall",C111)),ISNUMBER(FIND("multi wall",C111)),ISNUMBER(FIND("multiwall",C111)),ISNUMBER(FIND("Multi-wall",C111)),ISNUMBER(FIND("Multi wall",C111)),ISNUMBER(FIND("Multiwall",C111)),ISNUMBER(FIND("MWCNT",B111)),ISNUMBER(FIND("MWNT",B111)),ISNUMBER(FIND("multi-wall",B111)),ISNUMBER(FIND("multi wall",B111)),ISNUMBER(FIND("multiwall",B111)),ISNUMBER(FIND("Multi-wall",B111)),ISNUMBER(FIND("Multi wall",B111)),ISNUMBER(FIND("Multiwall",B111)),ISNUMBER(FIND("Double-wall",B111)),ISNUMBER(FIND("Double wall",B111)),ISNUMBER(FIND("Doublewall",B111)),ISNUMBER(FIND("double-wall",B111)),ISNUMBER(FIND("double wall",B111)),ISNUMBER(FIND("doublewall",B111)))</f>
        <v>1</v>
      </c>
      <c r="BA111" t="b">
        <f>AND(Table1[[#This Row],[SWCNT]],Table1[[#This Row],[MWCNT]])</f>
        <v>0</v>
      </c>
      <c r="BB111" t="b">
        <f>IF(Table1[[#This Row],[SWCNT]]=TRUE,FALSE,IF(Table1[[#This Row],[MWCNT]]=TRUE,FALSE,TRUE))</f>
        <v>0</v>
      </c>
      <c r="BC111" s="18"/>
    </row>
    <row r="112" spans="1:55" ht="351.5">
      <c r="A112" t="s">
        <v>505</v>
      </c>
      <c r="B112" s="2" t="s">
        <v>507</v>
      </c>
      <c r="C112" s="16" t="s">
        <v>509</v>
      </c>
      <c r="D112" s="17" t="s">
        <v>181</v>
      </c>
      <c r="E112" s="2">
        <v>2021</v>
      </c>
      <c r="F112" t="b">
        <f>OR(ISNUMBER(FIND("cytotoxic",C112)),ISNUMBER(FIND("Cytotoxic",C112)),ISNUMBER(FIND("cellular toxicity",C112)),ISNUMBER(FIND("cell death",C112)),ISNUMBER(FIND("viable",C112)),ISNUMBER(FIND("phytotoxic",C112)),ISNUMBER(FIND("acute toxicity",C112)),ISNUMBER(FIND("MTT",C112)),ISNUMBER(FIND("survival",C112)),ISNUMBER(FIND("prolifer",C112)),ISNUMBER(FIND("apoptosis",C112)),ISNUMBER(FIND("neurotoxic",C112)),ISNUMBER(FIND("  lysis ",C112)),ISNUMBER(FIND("necrosis",C112)),ISNUMBER(FIND("cellular death",C112))*3,ISNUMBER(FIND("LDH",C112)),ISNUMBER(FIND("Acute toxicity",C112)))</f>
        <v>0</v>
      </c>
      <c r="G112" t="b">
        <f>OR(ISNUMBER(FIND("genotoxic",C112)),ISNUMBER(FIND("genotoxicity",C112)),ISNUMBER(FIND("DNA damage",C112)),ISNUMBER(FIND("DNA",C112)),ISNUMBER(FIND("RNA",C112)),ISNUMBER(FIND("mesothelioma",C112)),ISNUMBER(FIND("carcino",C112)),ISNUMBER(FIND("mutagen",C112)),ISNUMBER(FIND("genetic",C112)))</f>
        <v>0</v>
      </c>
      <c r="H112" t="b">
        <f>OR(ISNUMBER(FIND("inflammatory",C112)),ISNUMBER(FIND("inflamm",C112)))</f>
        <v>1</v>
      </c>
      <c r="I112" t="b">
        <f>OR(ISNUMBER(FIND("immune",C112)),ISNUMBER(FIND("immunological",C112)),ISNUMBER(FIND("interleuk",C112)),ISNUMBER(FIND("platelet activation",C112)),ISNUMBER(FIND("monocyte",C112)),ISNUMBER(FIND("leukocyte",C112)),ISNUMBER(FIND("cytokine",C112)),ISNUMBER(FIND("CD4",C112)),ISNUMBER(FIND("CD8",C112)),ISNUMBER(FIND("T-cell",C112)))</f>
        <v>0</v>
      </c>
      <c r="J112" t="b">
        <f>OR(ISNUMBER(FIND("reactive oxygen",C112)),ISNUMBER(FIND("ROS",C112)),ISNUMBER(FIND("free radical",C112)),ISNUMBER(FIND("oxidative stress",C112)),ISNUMBER(FIND("peroxid",C112)),ISNUMBER(FIND("oxidative",C112)),ISNUMBER(FIND("antioxid",C112)))</f>
        <v>0</v>
      </c>
      <c r="K112" t="b">
        <f>OR(ISNUMBER(FIND("autophag",C112)))</f>
        <v>0</v>
      </c>
      <c r="L112" t="b">
        <f>OR(ISNUMBER(FIND("morpholog",C112)))</f>
        <v>0</v>
      </c>
      <c r="M112" t="b">
        <f>OR(ISNUMBER(FIND("fibrosis",C112)),ISNUMBER(FIND("Fibrosis",C112)),ISNUMBER(FIND("fibrot",C112)))</f>
        <v>0</v>
      </c>
      <c r="N112" t="b">
        <f>OR(ISNUMBER(FIND("offspring",C112)),ISNUMBER(FIND("Parental",C112)),ISNUMBER(FIND("parental",C112)),ISNUMBER(FIND("germline",C112)),ISNUMBER(FIND("reproduc",C112)),ISNUMBER(FIND("embryo",C112)))</f>
        <v>0</v>
      </c>
      <c r="O112" t="b">
        <f>OR(ISNUMBER(FIND("metabol",C112)),ISNUMBER(FIND("Metabol",C112)),ISNUMBER(FIND("digest",C112)),ISNUMBER(FIND("mitochon",C112)))</f>
        <v>0</v>
      </c>
      <c r="P112" t="b">
        <f>OR(ISNUMBER(FIND("ecotox",C112)),ISNUMBER(FIND("Ecotox",B112)),ISNUMBER(FIND("ecotox",B112)),ISNUMBER(FIND("Ecotox",C112)))</f>
        <v>0</v>
      </c>
      <c r="Q112" t="b">
        <f>OR(ISNUMBER(FIND("Bioaccum",C112)),ISNUMBER(FIND("bioaccum",C112)),ISNUMBER(FIND("accum",C112)))</f>
        <v>0</v>
      </c>
      <c r="R112" t="b">
        <f>OR(ISNUMBER(FIND("Occupation",C112)),ISNUMBER(FIND("occupation",C112)),ISNUMBER(FIND("worker",C112)),ISNUMBER(FIND("workforce",C112)))</f>
        <v>0</v>
      </c>
      <c r="S112" t="b">
        <f>NOT(OR(F112,G112,H112,I112,J112,K112,L112,M112,N112,O112,P112,Q112,R112))</f>
        <v>0</v>
      </c>
      <c r="U112" t="b">
        <f>OR(Table1[[#This Row],[Inflammation]],Table1[[#This Row],[Immune]])</f>
        <v>1</v>
      </c>
      <c r="V112" t="b">
        <f>IF(OR(Table1[[#This Row],[Rodents]],Table1[[#This Row],[Human]],Table1[[#This Row],[Pig]]),OR(ISNUMBER(FIND("intratrach",C112)),ISNUMBER(FIND("nasal ",C112)),ISNUMBER(FIND("instill",C112))),"NA")</f>
        <v>0</v>
      </c>
      <c r="W112" t="b">
        <f>IF(OR(Table1[[#This Row],[Rodents]],Table1[[#This Row],[Human]],Table1[[#This Row],[Pig]]),OR(ISNUMBER(FIND("dermal",C112)),ISNUMBER(FIND("skin ",C112))),"NA")</f>
        <v>0</v>
      </c>
      <c r="X112" t="b">
        <f>IF(OR(Table1[[#This Row],[Rodents]],Table1[[#This Row],[Human]],Table1[[#This Row],[Pig]]),OR(ISNUMBER(FIND("injected",C112)),ISNUMBER(FIND("periton",C112)),ISNUMBER(FIND("intrascrot",C112))),"NA")</f>
        <v>0</v>
      </c>
      <c r="Y112" t="b">
        <f>IF(OR(Table1[[#This Row],[Rodents]],Table1[[#This Row],[Human]],Table1[[#This Row],[Pig]]),NOT(OR(Table1[[#This Row],[Inhaled/Intratracheal/intranasal]],Table1[[#This Row],[Dermal]],Table1[[#This Row],[Injected]])),"NA")</f>
        <v>1</v>
      </c>
      <c r="AA112" t="b">
        <f>OR(ISNUMBER(FIND("fish ",C112)),ISNUMBER(FIND("Fish ",C112)),ISNUMBER(FIND("aquatic",C112)),ISNUMBER(FIND("daphnids",C112)),ISNUMBER(FIND("Carcinus maenas",C112)),ISNUMBER(FIND("Daphnia",C112)),ISNUMBER(FIND("Ruditapes philippinarum",C112)),ISNUMBER(FIND("daphnia",C112)),ISNUMBER(FIND("marine",C112)),ISNUMBER(FIND("mussel",C112)),ISNUMBER(FIND("algae",C112)),ISNUMBER(FIND("Donax faba",C112)),ISNUMBER(FIND("estuarine",C112)),ISNUMBER(FIND("snail",C112)),ISNUMBER(FIND("Prorocentrum donghaiense",C112)) )</f>
        <v>0</v>
      </c>
      <c r="AB112" t="b">
        <f>OR(ISNUMBER(FIND(" rat ",C112)),ISNUMBER(FIND(" rats ",C112)),ISNUMBER(FIND(" Rats ",C112)),ISNUMBER(FIND(" Rat ",C112)),ISNUMBER(FIND(" rat.",C112)),ISNUMBER(FIND(" rats.",C112)),ISNUMBER(FIND("mouse",C112)),ISNUMBER(FIND("mice",C112)), ISNUMBER(FIND(" Mice",C112)))</f>
        <v>1</v>
      </c>
      <c r="AC112" t="b">
        <f>OR(ISNUMBER(FIND(" cell ",C112)),ISNUMBER(FIND("fibroblast",C112)),ISNUMBER(FIND("macrophage",C112)),ISNUMBER(FIND("epithelial",C112)),ISNUMBER(FIND("endothelial",C112)),ISNUMBER(FIND("neuron",C112)),ISNUMBER(FIND(" cells ",C112)),ISNUMBER(FIND("RBC",C112)),ISNUMBER(FIND("mitochond",C112)),ISNUMBER(FIND("adipocyte",C112)),ISNUMBER(FIND("osteo",C112)),ISNUMBER(FIND("keratin",C112)),ISNUMBER(FIND(" cell's ",C112)),ISNUMBER(FIND("eukary",C112)),ISNUMBER(FIND("sperm",C112)))</f>
        <v>0</v>
      </c>
      <c r="AD112" t="b">
        <f>OR(ISNUMBER(FIND("human",B112)),ISNUMBER(FIND("workers",B112)),ISNUMBER(FIND("workforces",B112)),ISNUMBER(FIND("occupational",B112)),ISNUMBER(FIND("Case report",B112)),ISNUMBER(FIND("Workplaces",B112)),ISNUMBER(FIND("worker",B112)))</f>
        <v>0</v>
      </c>
      <c r="AE112" t="b">
        <f>OR(ISNUMBER(FIND(" plant ",C112)),ISNUMBER(FIND("Plant ",C112)),ISNUMBER(FIND("tomato",C112)),ISNUMBER(FIND("plants",C112)),ISNUMBER(FIND("Plants",C112)),ISNUMBER(FIND("algae",C112)),ISNUMBER(FIND("lettuce",C112)),ISNUMBER(FIND("green gram sprouts ",C112)),ISNUMBER(FIND("Cucurbita pepo",C112)),ISNUMBER(FIND("bean ",C112)),ISNUMBER(FIND("chloroplast",C112)),ISNUMBER(FIND("chlorophyll",C112)),ISNUMBER(FIND("seedling",C112)),ISNUMBER(FIND("canola",C112)),ISNUMBER(FIND("shoot",C112)),ISNUMBER(FIND("photosynthes",C112)),ISNUMBER(FIND(" leaves ",C112)),,ISNUMBER(FIND("agriculture",C112)),ISNUMBER(FIND(" crops ",C112)))</f>
        <v>0</v>
      </c>
      <c r="AF112" t="b">
        <f>OR(ISNUMBER(FIND("bacteria",C112)),ISNUMBER(FIND("Bacteria",C112)),ISNUMBER(FIND("Bacterium",C112)),ISNUMBER(FIND("bacterium",C112)),ISNUMBER(FIND(" coli ",C112)))</f>
        <v>0</v>
      </c>
      <c r="AG112" t="b">
        <f>OR(ISNUMBER(FIND("fungi",C112)),ISNUMBER(FIND("Fungi",C112)),ISNUMBER(FIND("fungus",C112)),ISNUMBER(FIND("Fungus",C112)),ISNUMBER(FIND("mushroom",C112)),ISNUMBER(FIND("Mushroom",C112)),ISNUMBER(FIND(" mold ",C112)))</f>
        <v>0</v>
      </c>
      <c r="AH112" t="b">
        <f>OR(ISNUMBER(FIND("Pig ",C112)),ISNUMBER(FIND("pig ",C112)),ISNUMBER(FIND("Pigs ",C112)),ISNUMBER(FIND("pigs ",C112)))</f>
        <v>0</v>
      </c>
      <c r="AI112" t="b">
        <f>OR(ISNUMBER(FIND(" C. elegans",C112)),ISNUMBER(FIND("Caenorhabditis elegans",C112)),ISNUMBER(FIND("earthworms",C112)),ISNUMBER(FIND(" Ficopomatus enigmaticus",C112)),ISNUMBER(FIND("larva",C112)),ISNUMBER(FIND("Lumbriculus variegatus",C112)),ISNUMBER(FIND("nematode",C112)))</f>
        <v>0</v>
      </c>
      <c r="AJ112" t="b">
        <f>NOT(OR(AA112,AB112,AC112,AD112,AE112,AF112,AG112,AH112,AI112))</f>
        <v>0</v>
      </c>
      <c r="AL112" t="b">
        <f>OR(AA112,AB112,AD112,AE112,AF112,AG112,AH112,AI112)</f>
        <v>1</v>
      </c>
      <c r="AM112" t="b">
        <f>IF(Table1[[#This Row],[In vivo?]],IF(Table1[[#This Row],[Cell]],FALSE,TRUE),FALSE)</f>
        <v>1</v>
      </c>
      <c r="AN112" t="b">
        <f>AND(AC112,AL112)</f>
        <v>0</v>
      </c>
      <c r="AO112" t="b">
        <f>IF(Table1[[#This Row],[Cell]],IF(Table1[[#This Row],[In vivo?]],FALSE,TRUE),FALSE)</f>
        <v>0</v>
      </c>
      <c r="AP112" t="b">
        <f>NOT(OR(Table1[[#This Row],[In vivo?]],Table1[[#This Row],[Only in Cell]]))</f>
        <v>0</v>
      </c>
      <c r="AQ112" t="b">
        <f>IF(OR(Table1[[#This Row],[Rodents]],Table1[[#This Row],[Human]],Table1[[#This Row],[Pig]]),OR(ISNUMBER(FIND("pulmonary",C112)),ISNUMBER(FIND("lung",C112))),"NA")</f>
        <v>1</v>
      </c>
      <c r="AR112" t="b">
        <f>IF(OR(Table1[[#This Row],[Rodents]],Table1[[#This Row],[Human]],Table1[[#This Row],[Pig]]),OR(ISNUMBER(FIND("skin",C112)),ISNUMBER(FIND("dermal",C112))),"NA")</f>
        <v>0</v>
      </c>
      <c r="AS112" t="b">
        <f>IF(OR(Table1[[#This Row],[Rodents]],Table1[[#This Row],[Human]],Table1[[#This Row],[Pig]]),OR(ISNUMBER(FIND("liver",C112)),ISNUMBER(FIND("hepat",C112))),"NA")</f>
        <v>0</v>
      </c>
      <c r="AT112" t="b">
        <f>IF(OR(Table1[[#This Row],[Rodents]],Table1[[#This Row],[Human]],Table1[[#This Row],[Pig]]),OR(ISNUMBER(FIND("kidney",C112)),ISNUMBER(FIND("neph",C112))),"NA")</f>
        <v>0</v>
      </c>
      <c r="AU112" t="b">
        <f>IF(OR(Table1[[#This Row],[Rodents]],Table1[[#This Row],[Human]],Table1[[#This Row],[Pig]]),OR(ISNUMBER(FIND("brain",C112)),ISNUMBER(FIND("neur",C112)),ISNUMBER(FIND("nerv",C112))),"NA")</f>
        <v>0</v>
      </c>
      <c r="AV112" t="b">
        <f>IF(OR(Table1[[#This Row],[Rodents]],Table1[[#This Row],[Human]],Table1[[#This Row],[Pig]]),OR(ISNUMBER(FIND("heart",C112)),ISNUMBER(FIND("cardi",C112))),"NA")</f>
        <v>0</v>
      </c>
      <c r="AW112" t="b">
        <f>IF(OR(Table1[[#This Row],[Rodents]],Table1[[#This Row],[Human]],Table1[[#This Row],[Pig]]),OR(ISNUMBER(FIND("gastro",C112)),ISNUMBER(FIND("intesti",C112)),ISNUMBER(FIND("stomach",C112))),"NA")</f>
        <v>0</v>
      </c>
      <c r="AX112" t="b">
        <f>IF(OR(Table1[[#This Row],[Rodents]],Table1[[#This Row],[Human]],Table1[[#This Row],[Pig]]),NOT(OR(AQ112,AR112,AS112,AT112,AU112,AV112,AW112)),"NA")</f>
        <v>0</v>
      </c>
      <c r="AY112" t="b">
        <f>OR(ISNUMBER(FIND("SWCNT",C112)),ISNUMBER(FIND("SWNT",C112)),ISNUMBER(FIND("single-wall",C112)),ISNUMBER(FIND("single wall",C112)),ISNUMBER(FIND("Single wall",C112)),ISNUMBER(FIND("Single-wall",C112)),ISNUMBER(FIND("SWCNT",B112)),ISNUMBER(FIND("SWNT",B112)),ISNUMBER(FIND("single-wall",B112)),ISNUMBER(FIND("single wall",B112)),ISNUMBER(FIND("Single-wall",B112)),ISNUMBER(FIND("Single wall",B112)))</f>
        <v>0</v>
      </c>
      <c r="AZ112" t="b">
        <f>OR(ISNUMBER(FIND("MWCNT",C112)),ISNUMBER(FIND("MWNT",C112)),ISNUMBER(FIND("multi-wall",C112)),ISNUMBER(FIND("multi wall",C112)),ISNUMBER(FIND("multiwall",C112)),ISNUMBER(FIND("Multi-wall",C112)),ISNUMBER(FIND("Multi wall",C112)),ISNUMBER(FIND("Multiwall",C112)),ISNUMBER(FIND("MWCNT",B112)),ISNUMBER(FIND("MWNT",B112)),ISNUMBER(FIND("multi-wall",B112)),ISNUMBER(FIND("multi wall",B112)),ISNUMBER(FIND("multiwall",B112)),ISNUMBER(FIND("Multi-wall",B112)),ISNUMBER(FIND("Multi wall",B112)),ISNUMBER(FIND("Multiwall",B112)),ISNUMBER(FIND("Double-wall",B112)),ISNUMBER(FIND("Double wall",B112)),ISNUMBER(FIND("Doublewall",B112)),ISNUMBER(FIND("double-wall",B112)),ISNUMBER(FIND("double wall",B112)),ISNUMBER(FIND("doublewall",B112)))</f>
        <v>1</v>
      </c>
      <c r="BA112" t="b">
        <f>AND(Table1[[#This Row],[SWCNT]],Table1[[#This Row],[MWCNT]])</f>
        <v>0</v>
      </c>
      <c r="BB112" t="b">
        <f>IF(Table1[[#This Row],[SWCNT]]=TRUE,FALSE,IF(Table1[[#This Row],[MWCNT]]=TRUE,FALSE,TRUE))</f>
        <v>0</v>
      </c>
      <c r="BC112" s="18"/>
    </row>
    <row r="113" spans="1:55" ht="370">
      <c r="A113" t="s">
        <v>506</v>
      </c>
      <c r="B113" s="2" t="s">
        <v>508</v>
      </c>
      <c r="C113" s="16" t="s">
        <v>510</v>
      </c>
      <c r="D113" s="17" t="s">
        <v>181</v>
      </c>
      <c r="E113" s="2">
        <v>2021</v>
      </c>
      <c r="F113" t="b">
        <f>OR(ISNUMBER(FIND("cytotoxic",C113)),ISNUMBER(FIND("Cytotoxic",C113)),ISNUMBER(FIND("cellular toxicity",C113)),ISNUMBER(FIND("cell death",C113)),ISNUMBER(FIND("viable",C113)),ISNUMBER(FIND("phytotoxic",C113)),ISNUMBER(FIND("acute toxicity",C113)),ISNUMBER(FIND("MTT",C113)),ISNUMBER(FIND("survival",C113)),ISNUMBER(FIND("prolifer",C113)),ISNUMBER(FIND("apoptosis",C113)),ISNUMBER(FIND("neurotoxic",C113)),ISNUMBER(FIND("  lysis ",C113)),ISNUMBER(FIND("necrosis",C113)),ISNUMBER(FIND("cellular death",C113))*3,ISNUMBER(FIND("LDH",C113)),ISNUMBER(FIND("Acute toxicity",C113)))</f>
        <v>0</v>
      </c>
      <c r="G113" t="b">
        <f>OR(ISNUMBER(FIND("genotoxic",C113)),ISNUMBER(FIND("genotoxicity",C113)),ISNUMBER(FIND("DNA damage",C113)),ISNUMBER(FIND("DNA",C113)),ISNUMBER(FIND("RNA",C113)),ISNUMBER(FIND("mesothelioma",C113)),ISNUMBER(FIND("carcino",C113)),ISNUMBER(FIND("mutagen",C113)),ISNUMBER(FIND("genetic",C113)))</f>
        <v>1</v>
      </c>
      <c r="H113" t="b">
        <f>OR(ISNUMBER(FIND("inflammatory",C113)),ISNUMBER(FIND("inflamm",C113)))</f>
        <v>1</v>
      </c>
      <c r="I113" t="b">
        <f>OR(ISNUMBER(FIND("immune",C113)),ISNUMBER(FIND("immunological",C113)),ISNUMBER(FIND("interleuk",C113)),ISNUMBER(FIND("platelet activation",C113)),ISNUMBER(FIND("monocyte",C113)),ISNUMBER(FIND("leukocyte",C113)),ISNUMBER(FIND("cytokine",C113)),ISNUMBER(FIND("CD4",C113)),ISNUMBER(FIND("CD8",C113)),ISNUMBER(FIND("T-cell",C113)))</f>
        <v>1</v>
      </c>
      <c r="J113" t="b">
        <f>OR(ISNUMBER(FIND("reactive oxygen",C113)),ISNUMBER(FIND("ROS",C113)),ISNUMBER(FIND("free radical",C113)),ISNUMBER(FIND("oxidative stress",C113)),ISNUMBER(FIND("peroxid",C113)),ISNUMBER(FIND("oxidative",C113)),ISNUMBER(FIND("antioxid",C113)))</f>
        <v>0</v>
      </c>
      <c r="K113" t="b">
        <f>OR(ISNUMBER(FIND("autophag",C113)))</f>
        <v>0</v>
      </c>
      <c r="L113" t="b">
        <f>OR(ISNUMBER(FIND("morpholog",C113)))</f>
        <v>0</v>
      </c>
      <c r="M113" t="b">
        <f>OR(ISNUMBER(FIND("fibrosis",C113)),ISNUMBER(FIND("Fibrosis",C113)),ISNUMBER(FIND("fibrot",C113)))</f>
        <v>0</v>
      </c>
      <c r="N113" t="b">
        <f>OR(ISNUMBER(FIND("offspring",C113)),ISNUMBER(FIND("Parental",C113)),ISNUMBER(FIND("parental",C113)),ISNUMBER(FIND("germline",C113)),ISNUMBER(FIND("reproduc",C113)),ISNUMBER(FIND("embryo",C113)))</f>
        <v>0</v>
      </c>
      <c r="O113" t="b">
        <f>OR(ISNUMBER(FIND("metabol",C113)),ISNUMBER(FIND("Metabol",C113)),ISNUMBER(FIND("digest",C113)),ISNUMBER(FIND("mitochon",C113)))</f>
        <v>0</v>
      </c>
      <c r="P113" t="b">
        <f>OR(ISNUMBER(FIND("ecotox",C113)),ISNUMBER(FIND("Ecotox",B113)),ISNUMBER(FIND("ecotox",B113)),ISNUMBER(FIND("Ecotox",C113)))</f>
        <v>0</v>
      </c>
      <c r="Q113" t="b">
        <f>OR(ISNUMBER(FIND("Bioaccum",C113)),ISNUMBER(FIND("bioaccum",C113)),ISNUMBER(FIND("accum",C113)))</f>
        <v>0</v>
      </c>
      <c r="R113" t="b">
        <f>OR(ISNUMBER(FIND("Occupation",C113)),ISNUMBER(FIND("occupation",C113)),ISNUMBER(FIND("worker",C113)),ISNUMBER(FIND("workforce",C113)))</f>
        <v>1</v>
      </c>
      <c r="S113" t="b">
        <f>NOT(OR(F113,G113,H113,I113,J113,K113,L113,M113,N113,O113,P113,Q113,R113))</f>
        <v>0</v>
      </c>
      <c r="U113" t="b">
        <f>OR(Table1[[#This Row],[Inflammation]],Table1[[#This Row],[Immune]])</f>
        <v>1</v>
      </c>
      <c r="V113" t="b">
        <f>IF(OR(Table1[[#This Row],[Rodents]],Table1[[#This Row],[Human]],Table1[[#This Row],[Pig]]),OR(ISNUMBER(FIND("intratrach",C113)),ISNUMBER(FIND("nasal ",C113)),ISNUMBER(FIND("instill",C113))),"NA")</f>
        <v>0</v>
      </c>
      <c r="W113" t="b">
        <f>IF(OR(Table1[[#This Row],[Rodents]],Table1[[#This Row],[Human]],Table1[[#This Row],[Pig]]),OR(ISNUMBER(FIND("dermal",C113)),ISNUMBER(FIND("skin ",C113))),"NA")</f>
        <v>0</v>
      </c>
      <c r="X113" t="b">
        <f>IF(OR(Table1[[#This Row],[Rodents]],Table1[[#This Row],[Human]],Table1[[#This Row],[Pig]]),OR(ISNUMBER(FIND("injected",C113)),ISNUMBER(FIND("periton",C113)),ISNUMBER(FIND("intrascrot",C113))),"NA")</f>
        <v>0</v>
      </c>
      <c r="Y113" t="b">
        <f>IF(OR(Table1[[#This Row],[Rodents]],Table1[[#This Row],[Human]],Table1[[#This Row],[Pig]]),NOT(OR(Table1[[#This Row],[Inhaled/Intratracheal/intranasal]],Table1[[#This Row],[Dermal]],Table1[[#This Row],[Injected]])),"NA")</f>
        <v>1</v>
      </c>
      <c r="AA113" t="b">
        <f>OR(ISNUMBER(FIND("fish ",C113)),ISNUMBER(FIND("Fish ",C113)),ISNUMBER(FIND("aquatic",C113)),ISNUMBER(FIND("daphnids",C113)),ISNUMBER(FIND("Carcinus maenas",C113)),ISNUMBER(FIND("Daphnia",C113)),ISNUMBER(FIND("Ruditapes philippinarum",C113)),ISNUMBER(FIND("daphnia",C113)),ISNUMBER(FIND("marine",C113)),ISNUMBER(FIND("mussel",C113)),ISNUMBER(FIND("algae",C113)),ISNUMBER(FIND("Donax faba",C113)),ISNUMBER(FIND("estuarine",C113)),ISNUMBER(FIND("snail",C113)),ISNUMBER(FIND("Prorocentrum donghaiense",C113)) )</f>
        <v>0</v>
      </c>
      <c r="AB113" t="b">
        <f>OR(ISNUMBER(FIND(" rat ",C113)),ISNUMBER(FIND(" rats ",C113)),ISNUMBER(FIND(" Rats ",C113)),ISNUMBER(FIND(" Rat ",C113)),ISNUMBER(FIND(" rat.",C113)),ISNUMBER(FIND(" rats.",C113)),ISNUMBER(FIND("mouse",C113)),ISNUMBER(FIND("mice",C113)), ISNUMBER(FIND(" Mice",C113)))</f>
        <v>1</v>
      </c>
      <c r="AC113" t="b">
        <f>OR(ISNUMBER(FIND(" cell ",C113)),ISNUMBER(FIND("fibroblast",C113)),ISNUMBER(FIND("macrophage",C113)),ISNUMBER(FIND("epithelial",C113)),ISNUMBER(FIND("endothelial",C113)),ISNUMBER(FIND("neuron",C113)),ISNUMBER(FIND(" cells ",C113)),ISNUMBER(FIND("RBC",C113)),ISNUMBER(FIND("mitochond",C113)),ISNUMBER(FIND("adipocyte",C113)),ISNUMBER(FIND("osteo",C113)),ISNUMBER(FIND("keratin",C113)),ISNUMBER(FIND(" cell's ",C113)),ISNUMBER(FIND("eukary",C113)),ISNUMBER(FIND("sperm",C113)))</f>
        <v>1</v>
      </c>
      <c r="AD113" t="b">
        <f>OR(ISNUMBER(FIND("human",B113)),ISNUMBER(FIND("workers",B113)),ISNUMBER(FIND("workforces",B113)),ISNUMBER(FIND("occupational",B113)),ISNUMBER(FIND("Case report",B113)),ISNUMBER(FIND("Workplaces",B113)),ISNUMBER(FIND("worker",B113)))</f>
        <v>0</v>
      </c>
      <c r="AE113" t="b">
        <f>OR(ISNUMBER(FIND(" plant ",C113)),ISNUMBER(FIND("Plant ",C113)),ISNUMBER(FIND("tomato",C113)),ISNUMBER(FIND("plants",C113)),ISNUMBER(FIND("Plants",C113)),ISNUMBER(FIND("algae",C113)),ISNUMBER(FIND("lettuce",C113)),ISNUMBER(FIND("green gram sprouts ",C113)),ISNUMBER(FIND("Cucurbita pepo",C113)),ISNUMBER(FIND("bean ",C113)),ISNUMBER(FIND("chloroplast",C113)),ISNUMBER(FIND("chlorophyll",C113)),ISNUMBER(FIND("seedling",C113)),ISNUMBER(FIND("canola",C113)),ISNUMBER(FIND("shoot",C113)),ISNUMBER(FIND("photosynthes",C113)),ISNUMBER(FIND(" leaves ",C113)),,ISNUMBER(FIND("agriculture",C113)),ISNUMBER(FIND(" crops ",C113)))</f>
        <v>0</v>
      </c>
      <c r="AF113" t="b">
        <f>OR(ISNUMBER(FIND("bacteria",C113)),ISNUMBER(FIND("Bacteria",C113)),ISNUMBER(FIND("Bacterium",C113)),ISNUMBER(FIND("bacterium",C113)),ISNUMBER(FIND(" coli ",C113)))</f>
        <v>0</v>
      </c>
      <c r="AG113" t="b">
        <f>OR(ISNUMBER(FIND("fungi",C113)),ISNUMBER(FIND("Fungi",C113)),ISNUMBER(FIND("fungus",C113)),ISNUMBER(FIND("Fungus",C113)),ISNUMBER(FIND("mushroom",C113)),ISNUMBER(FIND("Mushroom",C113)),ISNUMBER(FIND(" mold ",C113)))</f>
        <v>0</v>
      </c>
      <c r="AH113" t="b">
        <f>OR(ISNUMBER(FIND("Pig ",C113)),ISNUMBER(FIND("pig ",C113)),ISNUMBER(FIND("Pigs ",C113)),ISNUMBER(FIND("pigs ",C113)))</f>
        <v>0</v>
      </c>
      <c r="AI113" t="b">
        <f>OR(ISNUMBER(FIND(" C. elegans",C113)),ISNUMBER(FIND("Caenorhabditis elegans",C113)),ISNUMBER(FIND("earthworms",C113)),ISNUMBER(FIND(" Ficopomatus enigmaticus",C113)),ISNUMBER(FIND("larva",C113)),ISNUMBER(FIND("Lumbriculus variegatus",C113)),ISNUMBER(FIND("nematode",C113)))</f>
        <v>0</v>
      </c>
      <c r="AJ113" t="b">
        <f>NOT(OR(AA113,AB113,AC113,AD113,AE113,AF113,AG113,AH113,AI113))</f>
        <v>0</v>
      </c>
      <c r="AL113" t="b">
        <f>OR(AA113,AB113,AD113,AE113,AF113,AG113,AH113,AI113)</f>
        <v>1</v>
      </c>
      <c r="AM113" t="b">
        <f>IF(Table1[[#This Row],[In vivo?]],IF(Table1[[#This Row],[Cell]],FALSE,TRUE),FALSE)</f>
        <v>0</v>
      </c>
      <c r="AN113" t="b">
        <f>AND(AC113,AL113)</f>
        <v>1</v>
      </c>
      <c r="AO113" t="b">
        <f>IF(Table1[[#This Row],[Cell]],IF(Table1[[#This Row],[In vivo?]],FALSE,TRUE),FALSE)</f>
        <v>0</v>
      </c>
      <c r="AP113" t="b">
        <f>NOT(OR(Table1[[#This Row],[In vivo?]],Table1[[#This Row],[Only in Cell]]))</f>
        <v>0</v>
      </c>
      <c r="AQ113" t="b">
        <f>IF(OR(Table1[[#This Row],[Rodents]],Table1[[#This Row],[Human]],Table1[[#This Row],[Pig]]),OR(ISNUMBER(FIND("pulmonary",C113)),ISNUMBER(FIND("lung",C113))),"NA")</f>
        <v>1</v>
      </c>
      <c r="AR113" t="b">
        <f>IF(OR(Table1[[#This Row],[Rodents]],Table1[[#This Row],[Human]],Table1[[#This Row],[Pig]]),OR(ISNUMBER(FIND("skin",C113)),ISNUMBER(FIND("dermal",C113))),"NA")</f>
        <v>0</v>
      </c>
      <c r="AS113" t="b">
        <f>IF(OR(Table1[[#This Row],[Rodents]],Table1[[#This Row],[Human]],Table1[[#This Row],[Pig]]),OR(ISNUMBER(FIND("liver",C113)),ISNUMBER(FIND("hepat",C113))),"NA")</f>
        <v>0</v>
      </c>
      <c r="AT113" t="b">
        <f>IF(OR(Table1[[#This Row],[Rodents]],Table1[[#This Row],[Human]],Table1[[#This Row],[Pig]]),OR(ISNUMBER(FIND("kidney",C113)),ISNUMBER(FIND("neph",C113))),"NA")</f>
        <v>0</v>
      </c>
      <c r="AU113" t="b">
        <f>IF(OR(Table1[[#This Row],[Rodents]],Table1[[#This Row],[Human]],Table1[[#This Row],[Pig]]),OR(ISNUMBER(FIND("brain",C113)),ISNUMBER(FIND("neur",C113)),ISNUMBER(FIND("nerv",C113))),"NA")</f>
        <v>0</v>
      </c>
      <c r="AV113" t="b">
        <f>IF(OR(Table1[[#This Row],[Rodents]],Table1[[#This Row],[Human]],Table1[[#This Row],[Pig]]),OR(ISNUMBER(FIND("heart",C113)),ISNUMBER(FIND("cardi",C113))),"NA")</f>
        <v>0</v>
      </c>
      <c r="AW113" t="b">
        <f>IF(OR(Table1[[#This Row],[Rodents]],Table1[[#This Row],[Human]],Table1[[#This Row],[Pig]]),OR(ISNUMBER(FIND("gastro",C113)),ISNUMBER(FIND("intesti",C113)),ISNUMBER(FIND("stomach",C113))),"NA")</f>
        <v>0</v>
      </c>
      <c r="AX113" t="b">
        <f>IF(OR(Table1[[#This Row],[Rodents]],Table1[[#This Row],[Human]],Table1[[#This Row],[Pig]]),NOT(OR(AQ113,AR113,AS113,AT113,AU113,AV113,AW113)),"NA")</f>
        <v>0</v>
      </c>
      <c r="AY113" t="b">
        <f>OR(ISNUMBER(FIND("SWCNT",C113)),ISNUMBER(FIND("SWNT",C113)),ISNUMBER(FIND("single-wall",C113)),ISNUMBER(FIND("single wall",C113)),ISNUMBER(FIND("Single wall",C113)),ISNUMBER(FIND("Single-wall",C113)),ISNUMBER(FIND("SWCNT",B113)),ISNUMBER(FIND("SWNT",B113)),ISNUMBER(FIND("single-wall",B113)),ISNUMBER(FIND("single wall",B113)),ISNUMBER(FIND("Single-wall",B113)),ISNUMBER(FIND("Single wall",B113)))</f>
        <v>0</v>
      </c>
      <c r="AZ113" t="b">
        <f>OR(ISNUMBER(FIND("MWCNT",C113)),ISNUMBER(FIND("MWNT",C113)),ISNUMBER(FIND("multi-wall",C113)),ISNUMBER(FIND("multi wall",C113)),ISNUMBER(FIND("multiwall",C113)),ISNUMBER(FIND("Multi-wall",C113)),ISNUMBER(FIND("Multi wall",C113)),ISNUMBER(FIND("Multiwall",C113)),ISNUMBER(FIND("MWCNT",B113)),ISNUMBER(FIND("MWNT",B113)),ISNUMBER(FIND("multi-wall",B113)),ISNUMBER(FIND("multi wall",B113)),ISNUMBER(FIND("multiwall",B113)),ISNUMBER(FIND("Multi-wall",B113)),ISNUMBER(FIND("Multi wall",B113)),ISNUMBER(FIND("Multiwall",B113)),ISNUMBER(FIND("Double-wall",B113)),ISNUMBER(FIND("Double wall",B113)),ISNUMBER(FIND("Doublewall",B113)),ISNUMBER(FIND("double-wall",B113)),ISNUMBER(FIND("double wall",B113)),ISNUMBER(FIND("doublewall",B113)))</f>
        <v>1</v>
      </c>
      <c r="BA113" t="b">
        <f>AND(Table1[[#This Row],[SWCNT]],Table1[[#This Row],[MWCNT]])</f>
        <v>0</v>
      </c>
      <c r="BB113" t="b">
        <f>IF(Table1[[#This Row],[SWCNT]]=TRUE,FALSE,IF(Table1[[#This Row],[MWCNT]]=TRUE,FALSE,TRUE))</f>
        <v>0</v>
      </c>
      <c r="BC113" s="18"/>
    </row>
    <row r="114" spans="1:55" ht="351.5">
      <c r="A114" t="s">
        <v>514</v>
      </c>
      <c r="B114" s="2" t="s">
        <v>515</v>
      </c>
      <c r="C114" s="16" t="s">
        <v>516</v>
      </c>
      <c r="D114" s="17" t="s">
        <v>181</v>
      </c>
      <c r="E114" s="2">
        <v>2021</v>
      </c>
      <c r="F114" t="b">
        <f>OR(ISNUMBER(FIND("cytotoxic",C114)),ISNUMBER(FIND("Cytotoxic",C114)),ISNUMBER(FIND("cellular toxicity",C114)),ISNUMBER(FIND("cell death",C114)),ISNUMBER(FIND("viable",C114)),ISNUMBER(FIND("phytotoxic",C114)),ISNUMBER(FIND("acute toxicity",C114)),ISNUMBER(FIND("MTT",C114)),ISNUMBER(FIND("survival",C114)),ISNUMBER(FIND("prolifer",C114)),ISNUMBER(FIND("apoptosis",C114)),ISNUMBER(FIND("neurotoxic",C114)),ISNUMBER(FIND("  lysis ",C114)),ISNUMBER(FIND("necrosis",C114)),ISNUMBER(FIND("cellular death",C114))*3,ISNUMBER(FIND("LDH",C114)),ISNUMBER(FIND("Acute toxicity",C114)))</f>
        <v>0</v>
      </c>
      <c r="G114" t="b">
        <f>OR(ISNUMBER(FIND("genotoxic",C114)),ISNUMBER(FIND("genotoxicity",C114)),ISNUMBER(FIND("DNA damage",C114)),ISNUMBER(FIND("DNA",C114)),ISNUMBER(FIND("RNA",C114)),ISNUMBER(FIND("mesothelioma",C114)),ISNUMBER(FIND("carcino",C114)),ISNUMBER(FIND("mutagen",C114)),ISNUMBER(FIND("genetic",C114)))</f>
        <v>1</v>
      </c>
      <c r="H114" t="b">
        <f>OR(ISNUMBER(FIND("inflammatory",C114)),ISNUMBER(FIND("inflamm",C114)))</f>
        <v>1</v>
      </c>
      <c r="I114" t="b">
        <f>OR(ISNUMBER(FIND("immune",C114)),ISNUMBER(FIND("immunological",C114)),ISNUMBER(FIND("interleuk",C114)),ISNUMBER(FIND("platelet activation",C114)),ISNUMBER(FIND("monocyte",C114)),ISNUMBER(FIND("leukocyte",C114)),ISNUMBER(FIND("cytokine",C114)),ISNUMBER(FIND("CD4",C114)),ISNUMBER(FIND("CD8",C114)),ISNUMBER(FIND("T-cell",C114)))</f>
        <v>1</v>
      </c>
      <c r="J114" t="b">
        <f>OR(ISNUMBER(FIND("reactive oxygen",C114)),ISNUMBER(FIND("ROS",C114)),ISNUMBER(FIND("free radical",C114)),ISNUMBER(FIND("oxidative stress",C114)),ISNUMBER(FIND("peroxid",C114)),ISNUMBER(FIND("oxidative",C114)),ISNUMBER(FIND("antioxid",C114)))</f>
        <v>0</v>
      </c>
      <c r="K114" t="b">
        <f>OR(ISNUMBER(FIND("autophag",C114)))</f>
        <v>0</v>
      </c>
      <c r="L114" t="b">
        <f>OR(ISNUMBER(FIND("morpholog",C114)))</f>
        <v>0</v>
      </c>
      <c r="M114" t="b">
        <f>OR(ISNUMBER(FIND("fibrosis",C114)),ISNUMBER(FIND("Fibrosis",C114)),ISNUMBER(FIND("fibrot",C114)))</f>
        <v>0</v>
      </c>
      <c r="N114" t="b">
        <f>OR(ISNUMBER(FIND("offspring",C114)),ISNUMBER(FIND("Parental",C114)),ISNUMBER(FIND("parental",C114)),ISNUMBER(FIND("germline",C114)),ISNUMBER(FIND("reproduc",C114)),ISNUMBER(FIND("embryo",C114)))</f>
        <v>0</v>
      </c>
      <c r="O114" t="b">
        <f>OR(ISNUMBER(FIND("metabol",C114)),ISNUMBER(FIND("Metabol",C114)),ISNUMBER(FIND("digest",C114)),ISNUMBER(FIND("mitochon",C114)))</f>
        <v>0</v>
      </c>
      <c r="P114" t="b">
        <f>OR(ISNUMBER(FIND("ecotox",C114)),ISNUMBER(FIND("Ecotox",B114)),ISNUMBER(FIND("ecotox",B114)),ISNUMBER(FIND("Ecotox",C114)))</f>
        <v>0</v>
      </c>
      <c r="Q114" t="b">
        <f>OR(ISNUMBER(FIND("Bioaccum",C114)),ISNUMBER(FIND("bioaccum",C114)),ISNUMBER(FIND("accum",C114)))</f>
        <v>0</v>
      </c>
      <c r="R114" t="b">
        <f>OR(ISNUMBER(FIND("Occupation",C114)),ISNUMBER(FIND("occupation",C114)),ISNUMBER(FIND("worker",C114)),ISNUMBER(FIND("workforce",C114)))</f>
        <v>0</v>
      </c>
      <c r="S114" t="b">
        <f>NOT(OR(F114,G114,H114,I114,J114,K114,L114,M114,N114,O114,P114,Q114,R114))</f>
        <v>0</v>
      </c>
      <c r="U114" t="b">
        <f>OR(Table1[[#This Row],[Inflammation]],Table1[[#This Row],[Immune]])</f>
        <v>1</v>
      </c>
      <c r="V114" t="b">
        <f>IF(OR(Table1[[#This Row],[Rodents]],Table1[[#This Row],[Human]],Table1[[#This Row],[Pig]]),OR(ISNUMBER(FIND("intratrach",C114)),ISNUMBER(FIND("nasal ",C114)),ISNUMBER(FIND("instill",C114))),"NA")</f>
        <v>0</v>
      </c>
      <c r="W114" t="b">
        <f>IF(OR(Table1[[#This Row],[Rodents]],Table1[[#This Row],[Human]],Table1[[#This Row],[Pig]]),OR(ISNUMBER(FIND("dermal",C114)),ISNUMBER(FIND("skin ",C114))),"NA")</f>
        <v>0</v>
      </c>
      <c r="X114" t="b">
        <f>IF(OR(Table1[[#This Row],[Rodents]],Table1[[#This Row],[Human]],Table1[[#This Row],[Pig]]),OR(ISNUMBER(FIND("injected",C114)),ISNUMBER(FIND("periton",C114)),ISNUMBER(FIND("intrascrot",C114))),"NA")</f>
        <v>0</v>
      </c>
      <c r="Y114" t="b">
        <f>IF(OR(Table1[[#This Row],[Rodents]],Table1[[#This Row],[Human]],Table1[[#This Row],[Pig]]),NOT(OR(Table1[[#This Row],[Inhaled/Intratracheal/intranasal]],Table1[[#This Row],[Dermal]],Table1[[#This Row],[Injected]])),"NA")</f>
        <v>1</v>
      </c>
      <c r="AA114" t="b">
        <f>OR(ISNUMBER(FIND("fish ",C114)),ISNUMBER(FIND("Fish ",C114)),ISNUMBER(FIND("aquatic",C114)),ISNUMBER(FIND("daphnids",C114)),ISNUMBER(FIND("Carcinus maenas",C114)),ISNUMBER(FIND("Daphnia",C114)),ISNUMBER(FIND("Ruditapes philippinarum",C114)),ISNUMBER(FIND("daphnia",C114)),ISNUMBER(FIND("marine",C114)),ISNUMBER(FIND("mussel",C114)),ISNUMBER(FIND("algae",C114)),ISNUMBER(FIND("Donax faba",C114)),ISNUMBER(FIND("estuarine",C114)),ISNUMBER(FIND("snail",C114)),ISNUMBER(FIND("Prorocentrum donghaiense",C114)) )</f>
        <v>0</v>
      </c>
      <c r="AB114" t="b">
        <f>OR(ISNUMBER(FIND(" rat ",C114)),ISNUMBER(FIND(" rats ",C114)),ISNUMBER(FIND(" Rats ",C114)),ISNUMBER(FIND(" Rat ",C114)),ISNUMBER(FIND(" rat.",C114)),ISNUMBER(FIND(" rats.",C114)),ISNUMBER(FIND("mouse",C114)),ISNUMBER(FIND("mice",C114)), ISNUMBER(FIND(" Mice",C114)))</f>
        <v>1</v>
      </c>
      <c r="AC114" t="b">
        <f>OR(ISNUMBER(FIND(" cell ",C114)),ISNUMBER(FIND("fibroblast",C114)),ISNUMBER(FIND("macrophage",C114)),ISNUMBER(FIND("epithelial",C114)),ISNUMBER(FIND("endothelial",C114)),ISNUMBER(FIND("neuron",C114)),ISNUMBER(FIND(" cells ",C114)),ISNUMBER(FIND("RBC",C114)),ISNUMBER(FIND("mitochond",C114)),ISNUMBER(FIND("adipocyte",C114)),ISNUMBER(FIND("osteo",C114)),ISNUMBER(FIND("keratin",C114)),ISNUMBER(FIND(" cell's ",C114)),ISNUMBER(FIND("eukary",C114)),ISNUMBER(FIND("sperm",C114)))</f>
        <v>1</v>
      </c>
      <c r="AD114" t="b">
        <f>OR(ISNUMBER(FIND("human",B114)),ISNUMBER(FIND("workers",B114)),ISNUMBER(FIND("workforces",B114)),ISNUMBER(FIND("occupational",B114)),ISNUMBER(FIND("Case report",B114)),ISNUMBER(FIND("Workplaces",B114)),ISNUMBER(FIND("worker",B114)))</f>
        <v>0</v>
      </c>
      <c r="AE114" t="b">
        <f>OR(ISNUMBER(FIND(" plant ",C114)),ISNUMBER(FIND("Plant ",C114)),ISNUMBER(FIND("tomato",C114)),ISNUMBER(FIND("plants",C114)),ISNUMBER(FIND("Plants",C114)),ISNUMBER(FIND("algae",C114)),ISNUMBER(FIND("lettuce",C114)),ISNUMBER(FIND("green gram sprouts ",C114)),ISNUMBER(FIND("Cucurbita pepo",C114)),ISNUMBER(FIND("bean ",C114)),ISNUMBER(FIND("chloroplast",C114)),ISNUMBER(FIND("chlorophyll",C114)),ISNUMBER(FIND("seedling",C114)),ISNUMBER(FIND("canola",C114)),ISNUMBER(FIND("shoot",C114)),ISNUMBER(FIND("photosynthes",C114)),ISNUMBER(FIND(" leaves ",C114)),,ISNUMBER(FIND("agriculture",C114)),ISNUMBER(FIND(" crops ",C114)))</f>
        <v>0</v>
      </c>
      <c r="AF114" t="b">
        <f>OR(ISNUMBER(FIND("bacteria",C114)),ISNUMBER(FIND("Bacteria",C114)),ISNUMBER(FIND("Bacterium",C114)),ISNUMBER(FIND("bacterium",C114)),ISNUMBER(FIND(" coli ",C114)))</f>
        <v>0</v>
      </c>
      <c r="AG114" t="b">
        <f>OR(ISNUMBER(FIND("fungi",C114)),ISNUMBER(FIND("Fungi",C114)),ISNUMBER(FIND("fungus",C114)),ISNUMBER(FIND("Fungus",C114)),ISNUMBER(FIND("mushroom",C114)),ISNUMBER(FIND("Mushroom",C114)),ISNUMBER(FIND(" mold ",C114)))</f>
        <v>0</v>
      </c>
      <c r="AH114" t="b">
        <f>OR(ISNUMBER(FIND("Pig ",C114)),ISNUMBER(FIND("pig ",C114)),ISNUMBER(FIND("Pigs ",C114)),ISNUMBER(FIND("pigs ",C114)))</f>
        <v>0</v>
      </c>
      <c r="AI114" t="b">
        <f>OR(ISNUMBER(FIND(" C. elegans",C114)),ISNUMBER(FIND("Caenorhabditis elegans",C114)),ISNUMBER(FIND("earthworms",C114)),ISNUMBER(FIND(" Ficopomatus enigmaticus",C114)),ISNUMBER(FIND("larva",C114)),ISNUMBER(FIND("Lumbriculus variegatus",C114)),ISNUMBER(FIND("nematode",C114)))</f>
        <v>0</v>
      </c>
      <c r="AJ114" t="b">
        <f>NOT(OR(AA114,AB114,AC114,AD114,AE114,AF114,AG114,AH114,AI114))</f>
        <v>0</v>
      </c>
      <c r="AL114" t="b">
        <f>OR(AA114,AB114,AD114,AE114,AF114,AG114,AH114,AI114)</f>
        <v>1</v>
      </c>
      <c r="AM114" t="b">
        <f>IF(Table1[[#This Row],[In vivo?]],IF(Table1[[#This Row],[Cell]],FALSE,TRUE),FALSE)</f>
        <v>0</v>
      </c>
      <c r="AN114" t="b">
        <f>AND(AC114,AL114)</f>
        <v>1</v>
      </c>
      <c r="AO114" t="b">
        <f>IF(Table1[[#This Row],[Cell]],IF(Table1[[#This Row],[In vivo?]],FALSE,TRUE),FALSE)</f>
        <v>0</v>
      </c>
      <c r="AP114" t="b">
        <f>NOT(OR(Table1[[#This Row],[In vivo?]],Table1[[#This Row],[Only in Cell]]))</f>
        <v>0</v>
      </c>
      <c r="AQ114" t="b">
        <f>IF(OR(Table1[[#This Row],[Rodents]],Table1[[#This Row],[Human]],Table1[[#This Row],[Pig]]),OR(ISNUMBER(FIND("pulmonary",C114)),ISNUMBER(FIND("lung",C114))),"NA")</f>
        <v>1</v>
      </c>
      <c r="AR114" t="b">
        <f>IF(OR(Table1[[#This Row],[Rodents]],Table1[[#This Row],[Human]],Table1[[#This Row],[Pig]]),OR(ISNUMBER(FIND("skin",C114)),ISNUMBER(FIND("dermal",C114))),"NA")</f>
        <v>0</v>
      </c>
      <c r="AS114" t="b">
        <f>IF(OR(Table1[[#This Row],[Rodents]],Table1[[#This Row],[Human]],Table1[[#This Row],[Pig]]),OR(ISNUMBER(FIND("liver",C114)),ISNUMBER(FIND("hepat",C114))),"NA")</f>
        <v>1</v>
      </c>
      <c r="AT114" t="b">
        <f>IF(OR(Table1[[#This Row],[Rodents]],Table1[[#This Row],[Human]],Table1[[#This Row],[Pig]]),OR(ISNUMBER(FIND("kidney",C114)),ISNUMBER(FIND("neph",C114))),"NA")</f>
        <v>1</v>
      </c>
      <c r="AU114" t="b">
        <f>IF(OR(Table1[[#This Row],[Rodents]],Table1[[#This Row],[Human]],Table1[[#This Row],[Pig]]),OR(ISNUMBER(FIND("brain",C114)),ISNUMBER(FIND("neur",C114)),ISNUMBER(FIND("nerv",C114))),"NA")</f>
        <v>0</v>
      </c>
      <c r="AV114" t="b">
        <f>IF(OR(Table1[[#This Row],[Rodents]],Table1[[#This Row],[Human]],Table1[[#This Row],[Pig]]),OR(ISNUMBER(FIND("heart",C114)),ISNUMBER(FIND("cardi",C114))),"NA")</f>
        <v>0</v>
      </c>
      <c r="AW114" t="b">
        <f>IF(OR(Table1[[#This Row],[Rodents]],Table1[[#This Row],[Human]],Table1[[#This Row],[Pig]]),OR(ISNUMBER(FIND("gastro",C114)),ISNUMBER(FIND("intesti",C114)),ISNUMBER(FIND("stomach",C114))),"NA")</f>
        <v>0</v>
      </c>
      <c r="AX114" t="b">
        <f>IF(OR(Table1[[#This Row],[Rodents]],Table1[[#This Row],[Human]],Table1[[#This Row],[Pig]]),NOT(OR(AQ114,AR114,AS114,AT114,AU114,AV114,AW114)),"NA")</f>
        <v>0</v>
      </c>
      <c r="AY114" t="b">
        <f>OR(ISNUMBER(FIND("SWCNT",C114)),ISNUMBER(FIND("SWNT",C114)),ISNUMBER(FIND("single-wall",C114)),ISNUMBER(FIND("single wall",C114)),ISNUMBER(FIND("Single wall",C114)),ISNUMBER(FIND("Single-wall",C114)),ISNUMBER(FIND("SWCNT",B114)),ISNUMBER(FIND("SWNT",B114)),ISNUMBER(FIND("single-wall",B114)),ISNUMBER(FIND("single wall",B114)),ISNUMBER(FIND("Single-wall",B114)),ISNUMBER(FIND("Single wall",B114)))</f>
        <v>0</v>
      </c>
      <c r="AZ114" t="b">
        <f>OR(ISNUMBER(FIND("MWCNT",C114)),ISNUMBER(FIND("MWNT",C114)),ISNUMBER(FIND("multi-wall",C114)),ISNUMBER(FIND("multi wall",C114)),ISNUMBER(FIND("multiwall",C114)),ISNUMBER(FIND("Multi-wall",C114)),ISNUMBER(FIND("Multi wall",C114)),ISNUMBER(FIND("Multiwall",C114)),ISNUMBER(FIND("MWCNT",B114)),ISNUMBER(FIND("MWNT",B114)),ISNUMBER(FIND("multi-wall",B114)),ISNUMBER(FIND("multi wall",B114)),ISNUMBER(FIND("multiwall",B114)),ISNUMBER(FIND("Multi-wall",B114)),ISNUMBER(FIND("Multi wall",B114)),ISNUMBER(FIND("Multiwall",B114)),ISNUMBER(FIND("Double-wall",B114)),ISNUMBER(FIND("Double wall",B114)),ISNUMBER(FIND("Doublewall",B114)),ISNUMBER(FIND("double-wall",B114)),ISNUMBER(FIND("double wall",B114)),ISNUMBER(FIND("doublewall",B114)))</f>
        <v>1</v>
      </c>
      <c r="BA114" t="b">
        <f>AND(Table1[[#This Row],[SWCNT]],Table1[[#This Row],[MWCNT]])</f>
        <v>0</v>
      </c>
      <c r="BB114" t="b">
        <f>IF(Table1[[#This Row],[SWCNT]]=TRUE,FALSE,IF(Table1[[#This Row],[MWCNT]]=TRUE,FALSE,TRUE))</f>
        <v>0</v>
      </c>
      <c r="BC114" s="18"/>
    </row>
    <row r="115" spans="1:55" ht="240.5">
      <c r="A115" t="s">
        <v>520</v>
      </c>
      <c r="B115" s="2" t="s">
        <v>521</v>
      </c>
      <c r="C115" s="16" t="s">
        <v>522</v>
      </c>
      <c r="D115" s="17" t="s">
        <v>22</v>
      </c>
      <c r="E115" s="2">
        <v>2021</v>
      </c>
      <c r="F115" t="b">
        <f>OR(ISNUMBER(FIND("cytotoxic",C115)),ISNUMBER(FIND("Cytotoxic",C115)),ISNUMBER(FIND("cellular toxicity",C115)),ISNUMBER(FIND("cell death",C115)),ISNUMBER(FIND("viable",C115)),ISNUMBER(FIND("phytotoxic",C115)),ISNUMBER(FIND("acute toxicity",C115)),ISNUMBER(FIND("MTT",C115)),ISNUMBER(FIND("survival",C115)),ISNUMBER(FIND("prolifer",C115)),ISNUMBER(FIND("apoptosis",C115)),ISNUMBER(FIND("neurotoxic",C115)),ISNUMBER(FIND("  lysis ",C115)),ISNUMBER(FIND("necrosis",C115)),ISNUMBER(FIND("cellular death",C115))*3,ISNUMBER(FIND("LDH",C115)),ISNUMBER(FIND("Acute toxicity",C115)))</f>
        <v>1</v>
      </c>
      <c r="G115" t="b">
        <f>OR(ISNUMBER(FIND("genotoxic",C115)),ISNUMBER(FIND("genotoxicity",C115)),ISNUMBER(FIND("DNA damage",C115)),ISNUMBER(FIND("DNA",C115)),ISNUMBER(FIND("RNA",C115)),ISNUMBER(FIND("mesothelioma",C115)),ISNUMBER(FIND("carcino",C115)),ISNUMBER(FIND("mutagen",C115)),ISNUMBER(FIND("genetic",C115)))</f>
        <v>0</v>
      </c>
      <c r="H115" t="b">
        <f>OR(ISNUMBER(FIND("inflammatory",C115)),ISNUMBER(FIND("inflamm",C115)))</f>
        <v>1</v>
      </c>
      <c r="I115" t="b">
        <f>OR(ISNUMBER(FIND("immune",C115)),ISNUMBER(FIND("immunological",C115)),ISNUMBER(FIND("interleuk",C115)),ISNUMBER(FIND("platelet activation",C115)),ISNUMBER(FIND("monocyte",C115)),ISNUMBER(FIND("leukocyte",C115)),ISNUMBER(FIND("cytokine",C115)),ISNUMBER(FIND("CD4",C115)),ISNUMBER(FIND("CD8",C115)),ISNUMBER(FIND("T-cell",C115)))</f>
        <v>1</v>
      </c>
      <c r="J115" t="b">
        <f>OR(ISNUMBER(FIND("reactive oxygen",C115)),ISNUMBER(FIND("ROS",C115)),ISNUMBER(FIND("free radical",C115)),ISNUMBER(FIND("oxidative stress",C115)),ISNUMBER(FIND("peroxid",C115)),ISNUMBER(FIND("oxidative",C115)),ISNUMBER(FIND("antioxid",C115)))</f>
        <v>1</v>
      </c>
      <c r="K115" t="b">
        <f>OR(ISNUMBER(FIND("autophag",C115)))</f>
        <v>0</v>
      </c>
      <c r="L115" t="b">
        <f>OR(ISNUMBER(FIND("morpholog",C115)))</f>
        <v>0</v>
      </c>
      <c r="M115" t="b">
        <f>OR(ISNUMBER(FIND("fibrosis",C115)),ISNUMBER(FIND("Fibrosis",C115)),ISNUMBER(FIND("fibrot",C115)))</f>
        <v>0</v>
      </c>
      <c r="N115" t="b">
        <f>OR(ISNUMBER(FIND("offspring",C115)),ISNUMBER(FIND("Parental",C115)),ISNUMBER(FIND("parental",C115)),ISNUMBER(FIND("germline",C115)),ISNUMBER(FIND("reproduc",C115)),ISNUMBER(FIND("embryo",C115)))</f>
        <v>0</v>
      </c>
      <c r="O115" t="b">
        <f>OR(ISNUMBER(FIND("metabol",C115)),ISNUMBER(FIND("Metabol",C115)),ISNUMBER(FIND("digest",C115)),ISNUMBER(FIND("mitochon",C115)))</f>
        <v>0</v>
      </c>
      <c r="P115" t="b">
        <f>OR(ISNUMBER(FIND("ecotox",C115)),ISNUMBER(FIND("Ecotox",B115)),ISNUMBER(FIND("ecotox",B115)),ISNUMBER(FIND("Ecotox",C115)))</f>
        <v>0</v>
      </c>
      <c r="Q115" t="b">
        <f>OR(ISNUMBER(FIND("Bioaccum",C115)),ISNUMBER(FIND("bioaccum",C115)),ISNUMBER(FIND("accum",C115)))</f>
        <v>0</v>
      </c>
      <c r="R115" t="b">
        <f>OR(ISNUMBER(FIND("Occupation",C115)),ISNUMBER(FIND("occupation",C115)),ISNUMBER(FIND("worker",C115)),ISNUMBER(FIND("workforce",C115)))</f>
        <v>0</v>
      </c>
      <c r="S115" t="b">
        <f>NOT(OR(F115,G115,H115,I115,J115,K115,L115,M115,N115,O115,P115,Q115,R115))</f>
        <v>0</v>
      </c>
      <c r="U115" t="b">
        <f>OR(Table1[[#This Row],[Inflammation]],Table1[[#This Row],[Immune]])</f>
        <v>1</v>
      </c>
      <c r="V115" t="str">
        <f>IF(OR(Table1[[#This Row],[Rodents]],Table1[[#This Row],[Human]],Table1[[#This Row],[Pig]]),OR(ISNUMBER(FIND("intratrach",C115)),ISNUMBER(FIND("nasal ",C115)),ISNUMBER(FIND("instill",C115))),"NA")</f>
        <v>NA</v>
      </c>
      <c r="W115" t="str">
        <f>IF(OR(Table1[[#This Row],[Rodents]],Table1[[#This Row],[Human]],Table1[[#This Row],[Pig]]),OR(ISNUMBER(FIND("dermal",C115)),ISNUMBER(FIND("skin ",C115))),"NA")</f>
        <v>NA</v>
      </c>
      <c r="X115" t="str">
        <f>IF(OR(Table1[[#This Row],[Rodents]],Table1[[#This Row],[Human]],Table1[[#This Row],[Pig]]),OR(ISNUMBER(FIND("injected",C115)),ISNUMBER(FIND("periton",C115)),ISNUMBER(FIND("intrascrot",C115))),"NA")</f>
        <v>NA</v>
      </c>
      <c r="Y115" t="str">
        <f>IF(OR(Table1[[#This Row],[Rodents]],Table1[[#This Row],[Human]],Table1[[#This Row],[Pig]]),NOT(OR(Table1[[#This Row],[Inhaled/Intratracheal/intranasal]],Table1[[#This Row],[Dermal]],Table1[[#This Row],[Injected]])),"NA")</f>
        <v>NA</v>
      </c>
      <c r="AA115" t="b">
        <f>OR(ISNUMBER(FIND("fish ",C115)),ISNUMBER(FIND("Fish ",C115)),ISNUMBER(FIND("aquatic",C115)),ISNUMBER(FIND("daphnids",C115)),ISNUMBER(FIND("Carcinus maenas",C115)),ISNUMBER(FIND("Daphnia",C115)),ISNUMBER(FIND("Ruditapes philippinarum",C115)),ISNUMBER(FIND("daphnia",C115)),ISNUMBER(FIND("marine",C115)),ISNUMBER(FIND("mussel",C115)),ISNUMBER(FIND("algae",C115)),ISNUMBER(FIND("Donax faba",C115)),ISNUMBER(FIND("estuarine",C115)),ISNUMBER(FIND("snail",C115)),ISNUMBER(FIND("Prorocentrum donghaiense",C115)) )</f>
        <v>1</v>
      </c>
      <c r="AB115" t="b">
        <f>OR(ISNUMBER(FIND(" rat ",C115)),ISNUMBER(FIND(" rats ",C115)),ISNUMBER(FIND(" Rats ",C115)),ISNUMBER(FIND(" Rat ",C115)),ISNUMBER(FIND(" rat.",C115)),ISNUMBER(FIND(" rats.",C115)),ISNUMBER(FIND("mouse",C115)),ISNUMBER(FIND("mice",C115)), ISNUMBER(FIND(" Mice",C115)))</f>
        <v>0</v>
      </c>
      <c r="AC115" t="b">
        <f>OR(ISNUMBER(FIND(" cell ",C115)),ISNUMBER(FIND("fibroblast",C115)),ISNUMBER(FIND("macrophage",C115)),ISNUMBER(FIND("epithelial",C115)),ISNUMBER(FIND("endothelial",C115)),ISNUMBER(FIND("neuron",C115)),ISNUMBER(FIND(" cells ",C115)),ISNUMBER(FIND("RBC",C115)),ISNUMBER(FIND("mitochond",C115)),ISNUMBER(FIND("adipocyte",C115)),ISNUMBER(FIND("osteo",C115)),ISNUMBER(FIND("keratin",C115)),ISNUMBER(FIND(" cell's ",C115)),ISNUMBER(FIND("eukary",C115)),ISNUMBER(FIND("sperm",C115)))</f>
        <v>1</v>
      </c>
      <c r="AD115" t="b">
        <f>OR(ISNUMBER(FIND("human",B115)),ISNUMBER(FIND("workers",B115)),ISNUMBER(FIND("workforces",B115)),ISNUMBER(FIND("occupational",B115)),ISNUMBER(FIND("Case report",B115)),ISNUMBER(FIND("Workplaces",B115)),ISNUMBER(FIND("worker",B115)))</f>
        <v>0</v>
      </c>
      <c r="AE115" t="b">
        <f>OR(ISNUMBER(FIND(" plant ",C115)),ISNUMBER(FIND("Plant ",C115)),ISNUMBER(FIND("tomato",C115)),ISNUMBER(FIND("plants",C115)),ISNUMBER(FIND("Plants",C115)),ISNUMBER(FIND("algae",C115)),ISNUMBER(FIND("lettuce",C115)),ISNUMBER(FIND("green gram sprouts ",C115)),ISNUMBER(FIND("Cucurbita pepo",C115)),ISNUMBER(FIND("bean ",C115)),ISNUMBER(FIND("chloroplast",C115)),ISNUMBER(FIND("chlorophyll",C115)),ISNUMBER(FIND("seedling",C115)),ISNUMBER(FIND("canola",C115)),ISNUMBER(FIND("shoot",C115)),ISNUMBER(FIND("photosynthes",C115)),ISNUMBER(FIND(" leaves ",C115)),,ISNUMBER(FIND("agriculture",C115)),ISNUMBER(FIND(" crops ",C115)))</f>
        <v>0</v>
      </c>
      <c r="AF115" t="b">
        <f>OR(ISNUMBER(FIND("bacteria",C115)),ISNUMBER(FIND("Bacteria",C115)),ISNUMBER(FIND("Bacterium",C115)),ISNUMBER(FIND("bacterium",C115)),ISNUMBER(FIND(" coli ",C115)))</f>
        <v>0</v>
      </c>
      <c r="AG115" t="b">
        <f>OR(ISNUMBER(FIND("fungi",C115)),ISNUMBER(FIND("Fungi",C115)),ISNUMBER(FIND("fungus",C115)),ISNUMBER(FIND("Fungus",C115)),ISNUMBER(FIND("mushroom",C115)),ISNUMBER(FIND("Mushroom",C115)),ISNUMBER(FIND(" mold ",C115)))</f>
        <v>0</v>
      </c>
      <c r="AH115" t="b">
        <f>OR(ISNUMBER(FIND("Pig ",C115)),ISNUMBER(FIND("pig ",C115)),ISNUMBER(FIND("Pigs ",C115)),ISNUMBER(FIND("pigs ",C115)))</f>
        <v>0</v>
      </c>
      <c r="AI115" t="b">
        <f>OR(ISNUMBER(FIND(" C. elegans",C115)),ISNUMBER(FIND("Caenorhabditis elegans",C115)),ISNUMBER(FIND("earthworms",C115)),ISNUMBER(FIND(" Ficopomatus enigmaticus",C115)),ISNUMBER(FIND("larva",C115)),ISNUMBER(FIND("Lumbriculus variegatus",C115)),ISNUMBER(FIND("nematode",C115)))</f>
        <v>0</v>
      </c>
      <c r="AJ115" t="b">
        <f>NOT(OR(AA115,AB115,AC115,AD115,AE115,AF115,AG115,AH115,AI115))</f>
        <v>0</v>
      </c>
      <c r="AL115" t="b">
        <f>OR(AA115,AB115,AD115,AE115,AF115,AG115,AH115,AI115)</f>
        <v>1</v>
      </c>
      <c r="AM115" t="b">
        <f>IF(Table1[[#This Row],[In vivo?]],IF(Table1[[#This Row],[Cell]],FALSE,TRUE),FALSE)</f>
        <v>0</v>
      </c>
      <c r="AN115" t="b">
        <f>AND(AC115,AL115)</f>
        <v>1</v>
      </c>
      <c r="AO115" t="b">
        <f>IF(Table1[[#This Row],[Cell]],IF(Table1[[#This Row],[In vivo?]],FALSE,TRUE),FALSE)</f>
        <v>0</v>
      </c>
      <c r="AP115" t="b">
        <f>NOT(OR(Table1[[#This Row],[In vivo?]],Table1[[#This Row],[Only in Cell]]))</f>
        <v>0</v>
      </c>
      <c r="AQ115" t="str">
        <f>IF(OR(Table1[[#This Row],[Rodents]],Table1[[#This Row],[Human]],Table1[[#This Row],[Pig]]),OR(ISNUMBER(FIND("pulmonary",C115)),ISNUMBER(FIND("lung",C115))),"NA")</f>
        <v>NA</v>
      </c>
      <c r="AR115" t="str">
        <f>IF(OR(Table1[[#This Row],[Rodents]],Table1[[#This Row],[Human]],Table1[[#This Row],[Pig]]),OR(ISNUMBER(FIND("skin",C115)),ISNUMBER(FIND("dermal",C115))),"NA")</f>
        <v>NA</v>
      </c>
      <c r="AS115" t="str">
        <f>IF(OR(Table1[[#This Row],[Rodents]],Table1[[#This Row],[Human]],Table1[[#This Row],[Pig]]),OR(ISNUMBER(FIND("liver",C115)),ISNUMBER(FIND("hepat",C115))),"NA")</f>
        <v>NA</v>
      </c>
      <c r="AT115" t="str">
        <f>IF(OR(Table1[[#This Row],[Rodents]],Table1[[#This Row],[Human]],Table1[[#This Row],[Pig]]),OR(ISNUMBER(FIND("kidney",C115)),ISNUMBER(FIND("neph",C115))),"NA")</f>
        <v>NA</v>
      </c>
      <c r="AU115" t="str">
        <f>IF(OR(Table1[[#This Row],[Rodents]],Table1[[#This Row],[Human]],Table1[[#This Row],[Pig]]),OR(ISNUMBER(FIND("brain",C115)),ISNUMBER(FIND("neur",C115)),ISNUMBER(FIND("nerv",C115))),"NA")</f>
        <v>NA</v>
      </c>
      <c r="AV115" t="str">
        <f>IF(OR(Table1[[#This Row],[Rodents]],Table1[[#This Row],[Human]],Table1[[#This Row],[Pig]]),OR(ISNUMBER(FIND("heart",C115)),ISNUMBER(FIND("cardi",C115))),"NA")</f>
        <v>NA</v>
      </c>
      <c r="AW115" t="str">
        <f>IF(OR(Table1[[#This Row],[Rodents]],Table1[[#This Row],[Human]],Table1[[#This Row],[Pig]]),OR(ISNUMBER(FIND("gastro",C115)),ISNUMBER(FIND("intesti",C115)),ISNUMBER(FIND("stomach",C115))),"NA")</f>
        <v>NA</v>
      </c>
      <c r="AX115" t="str">
        <f>IF(OR(Table1[[#This Row],[Rodents]],Table1[[#This Row],[Human]],Table1[[#This Row],[Pig]]),NOT(OR(AQ115,AR115,AS115,AT115,AU115,AV115,AW115)),"NA")</f>
        <v>NA</v>
      </c>
      <c r="AY115" t="b">
        <f>OR(ISNUMBER(FIND("SWCNT",C115)),ISNUMBER(FIND("SWNT",C115)),ISNUMBER(FIND("single-wall",C115)),ISNUMBER(FIND("single wall",C115)),ISNUMBER(FIND("Single wall",C115)),ISNUMBER(FIND("Single-wall",C115)),ISNUMBER(FIND("SWCNT",B115)),ISNUMBER(FIND("SWNT",B115)),ISNUMBER(FIND("single-wall",B115)),ISNUMBER(FIND("single wall",B115)),ISNUMBER(FIND("Single-wall",B115)),ISNUMBER(FIND("Single wall",B115)))</f>
        <v>1</v>
      </c>
      <c r="AZ115" t="b">
        <f>OR(ISNUMBER(FIND("MWCNT",C115)),ISNUMBER(FIND("MWNT",C115)),ISNUMBER(FIND("multi-wall",C115)),ISNUMBER(FIND("multi wall",C115)),ISNUMBER(FIND("multiwall",C115)),ISNUMBER(FIND("Multi-wall",C115)),ISNUMBER(FIND("Multi wall",C115)),ISNUMBER(FIND("Multiwall",C115)),ISNUMBER(FIND("MWCNT",B115)),ISNUMBER(FIND("MWNT",B115)),ISNUMBER(FIND("multi-wall",B115)),ISNUMBER(FIND("multi wall",B115)),ISNUMBER(FIND("multiwall",B115)),ISNUMBER(FIND("Multi-wall",B115)),ISNUMBER(FIND("Multi wall",B115)),ISNUMBER(FIND("Multiwall",B115)),ISNUMBER(FIND("Double-wall",B115)),ISNUMBER(FIND("Double wall",B115)),ISNUMBER(FIND("Doublewall",B115)),ISNUMBER(FIND("double-wall",B115)),ISNUMBER(FIND("double wall",B115)),ISNUMBER(FIND("doublewall",B115)))</f>
        <v>0</v>
      </c>
      <c r="BA115" t="b">
        <f>AND(Table1[[#This Row],[SWCNT]],Table1[[#This Row],[MWCNT]])</f>
        <v>0</v>
      </c>
      <c r="BB115" t="b">
        <f>IF(Table1[[#This Row],[SWCNT]]=TRUE,FALSE,IF(Table1[[#This Row],[MWCNT]]=TRUE,FALSE,TRUE))</f>
        <v>0</v>
      </c>
      <c r="BC115" s="18"/>
    </row>
    <row r="116" spans="1:55" ht="222">
      <c r="A116" t="s">
        <v>540</v>
      </c>
      <c r="B116" s="2" t="s">
        <v>542</v>
      </c>
      <c r="C116" s="16" t="s">
        <v>544</v>
      </c>
      <c r="D116" s="17" t="s">
        <v>42</v>
      </c>
      <c r="E116" s="2">
        <v>2021</v>
      </c>
      <c r="F116" t="b">
        <f>OR(ISNUMBER(FIND("cytotoxic",C116)),ISNUMBER(FIND("Cytotoxic",C116)),ISNUMBER(FIND("cellular toxicity",C116)),ISNUMBER(FIND("cell death",C116)),ISNUMBER(FIND("viable",C116)),ISNUMBER(FIND("phytotoxic",C116)),ISNUMBER(FIND("acute toxicity",C116)),ISNUMBER(FIND("MTT",C116)),ISNUMBER(FIND("survival",C116)),ISNUMBER(FIND("prolifer",C116)),ISNUMBER(FIND("apoptosis",C116)),ISNUMBER(FIND("neurotoxic",C116)),ISNUMBER(FIND("  lysis ",C116)),ISNUMBER(FIND("necrosis",C116)),ISNUMBER(FIND("cellular death",C116))*3,ISNUMBER(FIND("LDH",C116)),ISNUMBER(FIND("Acute toxicity",C116)))</f>
        <v>1</v>
      </c>
      <c r="G116" t="b">
        <f>OR(ISNUMBER(FIND("genotoxic",C116)),ISNUMBER(FIND("genotoxicity",C116)),ISNUMBER(FIND("DNA damage",C116)),ISNUMBER(FIND("DNA",C116)),ISNUMBER(FIND("RNA",C116)),ISNUMBER(FIND("mesothelioma",C116)),ISNUMBER(FIND("carcino",C116)),ISNUMBER(FIND("mutagen",C116)),ISNUMBER(FIND("genetic",C116)))</f>
        <v>0</v>
      </c>
      <c r="H116" t="b">
        <f>OR(ISNUMBER(FIND("inflammatory",C116)),ISNUMBER(FIND("inflamm",C116)))</f>
        <v>1</v>
      </c>
      <c r="I116" t="b">
        <f>OR(ISNUMBER(FIND("immune",C116)),ISNUMBER(FIND("immunological",C116)),ISNUMBER(FIND("interleuk",C116)),ISNUMBER(FIND("platelet activation",C116)),ISNUMBER(FIND("monocyte",C116)),ISNUMBER(FIND("leukocyte",C116)),ISNUMBER(FIND("cytokine",C116)),ISNUMBER(FIND("CD4",C116)),ISNUMBER(FIND("CD8",C116)),ISNUMBER(FIND("T-cell",C116)))</f>
        <v>1</v>
      </c>
      <c r="J116" t="b">
        <f>OR(ISNUMBER(FIND("reactive oxygen",C116)),ISNUMBER(FIND("ROS",C116)),ISNUMBER(FIND("free radical",C116)),ISNUMBER(FIND("oxidative stress",C116)),ISNUMBER(FIND("peroxid",C116)),ISNUMBER(FIND("oxidative",C116)),ISNUMBER(FIND("antioxid",C116)))</f>
        <v>0</v>
      </c>
      <c r="K116" t="b">
        <f>OR(ISNUMBER(FIND("autophag",C116)))</f>
        <v>0</v>
      </c>
      <c r="L116" t="b">
        <f>OR(ISNUMBER(FIND("morpholog",C116)))</f>
        <v>0</v>
      </c>
      <c r="M116" t="b">
        <f>OR(ISNUMBER(FIND("fibrosis",C116)),ISNUMBER(FIND("Fibrosis",C116)),ISNUMBER(FIND("fibrot",C116)))</f>
        <v>0</v>
      </c>
      <c r="N116" t="b">
        <f>OR(ISNUMBER(FIND("offspring",C116)),ISNUMBER(FIND("Parental",C116)),ISNUMBER(FIND("parental",C116)),ISNUMBER(FIND("germline",C116)),ISNUMBER(FIND("reproduc",C116)),ISNUMBER(FIND("embryo",C116)))</f>
        <v>0</v>
      </c>
      <c r="O116" t="b">
        <f>OR(ISNUMBER(FIND("metabol",C116)),ISNUMBER(FIND("Metabol",C116)),ISNUMBER(FIND("digest",C116)),ISNUMBER(FIND("mitochon",C116)))</f>
        <v>0</v>
      </c>
      <c r="P116" t="b">
        <f>OR(ISNUMBER(FIND("ecotox",C116)),ISNUMBER(FIND("Ecotox",B116)),ISNUMBER(FIND("ecotox",B116)),ISNUMBER(FIND("Ecotox",C116)))</f>
        <v>0</v>
      </c>
      <c r="Q116" t="b">
        <f>OR(ISNUMBER(FIND("Bioaccum",C116)),ISNUMBER(FIND("bioaccum",C116)),ISNUMBER(FIND("accum",C116)))</f>
        <v>0</v>
      </c>
      <c r="R116" t="b">
        <f>OR(ISNUMBER(FIND("Occupation",C116)),ISNUMBER(FIND("occupation",C116)),ISNUMBER(FIND("worker",C116)),ISNUMBER(FIND("workforce",C116)))</f>
        <v>0</v>
      </c>
      <c r="S116" t="b">
        <f>NOT(OR(F116,G116,H116,I116,J116,K116,L116,M116,N116,O116,P116,Q116,R116))</f>
        <v>0</v>
      </c>
      <c r="U116" t="b">
        <f>OR(Table1[[#This Row],[Inflammation]],Table1[[#This Row],[Immune]])</f>
        <v>1</v>
      </c>
      <c r="V116" t="str">
        <f>IF(OR(Table1[[#This Row],[Rodents]],Table1[[#This Row],[Human]],Table1[[#This Row],[Pig]]),OR(ISNUMBER(FIND("intratrach",C116)),ISNUMBER(FIND("nasal ",C116)),ISNUMBER(FIND("instill",C116))),"NA")</f>
        <v>NA</v>
      </c>
      <c r="W116" t="str">
        <f>IF(OR(Table1[[#This Row],[Rodents]],Table1[[#This Row],[Human]],Table1[[#This Row],[Pig]]),OR(ISNUMBER(FIND("dermal",C116)),ISNUMBER(FIND("skin ",C116))),"NA")</f>
        <v>NA</v>
      </c>
      <c r="X116" t="str">
        <f>IF(OR(Table1[[#This Row],[Rodents]],Table1[[#This Row],[Human]],Table1[[#This Row],[Pig]]),OR(ISNUMBER(FIND("injected",C116)),ISNUMBER(FIND("periton",C116)),ISNUMBER(FIND("intrascrot",C116))),"NA")</f>
        <v>NA</v>
      </c>
      <c r="Y116" t="str">
        <f>IF(OR(Table1[[#This Row],[Rodents]],Table1[[#This Row],[Human]],Table1[[#This Row],[Pig]]),NOT(OR(Table1[[#This Row],[Inhaled/Intratracheal/intranasal]],Table1[[#This Row],[Dermal]],Table1[[#This Row],[Injected]])),"NA")</f>
        <v>NA</v>
      </c>
      <c r="AA116" t="b">
        <f>OR(ISNUMBER(FIND("fish ",C116)),ISNUMBER(FIND("Fish ",C116)),ISNUMBER(FIND("aquatic",C116)),ISNUMBER(FIND("daphnids",C116)),ISNUMBER(FIND("Carcinus maenas",C116)),ISNUMBER(FIND("Daphnia",C116)),ISNUMBER(FIND("Ruditapes philippinarum",C116)),ISNUMBER(FIND("daphnia",C116)),ISNUMBER(FIND("marine",C116)),ISNUMBER(FIND("mussel",C116)),ISNUMBER(FIND("algae",C116)),ISNUMBER(FIND("Donax faba",C116)),ISNUMBER(FIND("estuarine",C116)),ISNUMBER(FIND("snail",C116)),ISNUMBER(FIND("Prorocentrum donghaiense",C116)) )</f>
        <v>0</v>
      </c>
      <c r="AB116" t="b">
        <f>OR(ISNUMBER(FIND(" rat ",C116)),ISNUMBER(FIND(" rats ",C116)),ISNUMBER(FIND(" Rats ",C116)),ISNUMBER(FIND(" Rat ",C116)),ISNUMBER(FIND(" rat.",C116)),ISNUMBER(FIND(" rats.",C116)),ISNUMBER(FIND("mouse",C116)),ISNUMBER(FIND("mice",C116)), ISNUMBER(FIND(" Mice",C116)))</f>
        <v>0</v>
      </c>
      <c r="AC116" t="b">
        <f>OR(ISNUMBER(FIND(" cell ",C116)),ISNUMBER(FIND("fibroblast",C116)),ISNUMBER(FIND("macrophage",C116)),ISNUMBER(FIND("epithelial",C116)),ISNUMBER(FIND("endothelial",C116)),ISNUMBER(FIND("neuron",C116)),ISNUMBER(FIND(" cells ",C116)),ISNUMBER(FIND("RBC",C116)),ISNUMBER(FIND("mitochond",C116)),ISNUMBER(FIND("adipocyte",C116)),ISNUMBER(FIND("osteo",C116)),ISNUMBER(FIND("keratin",C116)),ISNUMBER(FIND(" cell's ",C116)),ISNUMBER(FIND("eukary",C116)),ISNUMBER(FIND("sperm",C116)))</f>
        <v>1</v>
      </c>
      <c r="AD116" t="b">
        <f>OR(ISNUMBER(FIND("human",B116)),ISNUMBER(FIND("workers",B116)),ISNUMBER(FIND("workforces",B116)),ISNUMBER(FIND("occupational",B116)),ISNUMBER(FIND("Case report",B116)),ISNUMBER(FIND("Workplaces",B116)),ISNUMBER(FIND("worker",B116)))</f>
        <v>0</v>
      </c>
      <c r="AE116" t="b">
        <f>OR(ISNUMBER(FIND(" plant ",C116)),ISNUMBER(FIND("Plant ",C116)),ISNUMBER(FIND("tomato",C116)),ISNUMBER(FIND("plants",C116)),ISNUMBER(FIND("Plants",C116)),ISNUMBER(FIND("algae",C116)),ISNUMBER(FIND("lettuce",C116)),ISNUMBER(FIND("green gram sprouts ",C116)),ISNUMBER(FIND("Cucurbita pepo",C116)),ISNUMBER(FIND("bean ",C116)),ISNUMBER(FIND("chloroplast",C116)),ISNUMBER(FIND("chlorophyll",C116)),ISNUMBER(FIND("seedling",C116)),ISNUMBER(FIND("canola",C116)),ISNUMBER(FIND("shoot",C116)),ISNUMBER(FIND("photosynthes",C116)),ISNUMBER(FIND(" leaves ",C116)),,ISNUMBER(FIND("agriculture",C116)),ISNUMBER(FIND(" crops ",C116)))</f>
        <v>0</v>
      </c>
      <c r="AF116" t="b">
        <f>OR(ISNUMBER(FIND("bacteria",C116)),ISNUMBER(FIND("Bacteria",C116)),ISNUMBER(FIND("Bacterium",C116)),ISNUMBER(FIND("bacterium",C116)),ISNUMBER(FIND(" coli ",C116)))</f>
        <v>1</v>
      </c>
      <c r="AG116" t="b">
        <f>OR(ISNUMBER(FIND("fungi",C116)),ISNUMBER(FIND("Fungi",C116)),ISNUMBER(FIND("fungus",C116)),ISNUMBER(FIND("Fungus",C116)),ISNUMBER(FIND("mushroom",C116)),ISNUMBER(FIND("Mushroom",C116)),ISNUMBER(FIND(" mold ",C116)))</f>
        <v>0</v>
      </c>
      <c r="AH116" t="b">
        <f>OR(ISNUMBER(FIND("Pig ",C116)),ISNUMBER(FIND("pig ",C116)),ISNUMBER(FIND("Pigs ",C116)),ISNUMBER(FIND("pigs ",C116)))</f>
        <v>0</v>
      </c>
      <c r="AI116" t="b">
        <f>OR(ISNUMBER(FIND(" C. elegans",C116)),ISNUMBER(FIND("Caenorhabditis elegans",C116)),ISNUMBER(FIND("earthworms",C116)),ISNUMBER(FIND(" Ficopomatus enigmaticus",C116)),ISNUMBER(FIND("larva",C116)),ISNUMBER(FIND("Lumbriculus variegatus",C116)),ISNUMBER(FIND("nematode",C116)))</f>
        <v>0</v>
      </c>
      <c r="AJ116" t="b">
        <f>NOT(OR(AA116,AB116,AC116,AD116,AE116,AF116,AG116,AH116,AI116))</f>
        <v>0</v>
      </c>
      <c r="AL116" t="b">
        <f>OR(AA116,AB116,AD116,AE116,AF116,AG116,AH116,AI116)</f>
        <v>1</v>
      </c>
      <c r="AM116" t="b">
        <f>IF(Table1[[#This Row],[In vivo?]],IF(Table1[[#This Row],[Cell]],FALSE,TRUE),FALSE)</f>
        <v>0</v>
      </c>
      <c r="AN116" t="b">
        <f>AND(AC116,AL116)</f>
        <v>1</v>
      </c>
      <c r="AO116" t="b">
        <f>IF(Table1[[#This Row],[Cell]],IF(Table1[[#This Row],[In vivo?]],FALSE,TRUE),FALSE)</f>
        <v>0</v>
      </c>
      <c r="AP116" t="b">
        <f>NOT(OR(Table1[[#This Row],[In vivo?]],Table1[[#This Row],[Only in Cell]]))</f>
        <v>0</v>
      </c>
      <c r="AQ116" t="str">
        <f>IF(OR(Table1[[#This Row],[Rodents]],Table1[[#This Row],[Human]],Table1[[#This Row],[Pig]]),OR(ISNUMBER(FIND("pulmonary",C116)),ISNUMBER(FIND("lung",C116))),"NA")</f>
        <v>NA</v>
      </c>
      <c r="AR116" t="str">
        <f>IF(OR(Table1[[#This Row],[Rodents]],Table1[[#This Row],[Human]],Table1[[#This Row],[Pig]]),OR(ISNUMBER(FIND("skin",C116)),ISNUMBER(FIND("dermal",C116))),"NA")</f>
        <v>NA</v>
      </c>
      <c r="AS116" t="str">
        <f>IF(OR(Table1[[#This Row],[Rodents]],Table1[[#This Row],[Human]],Table1[[#This Row],[Pig]]),OR(ISNUMBER(FIND("liver",C116)),ISNUMBER(FIND("hepat",C116))),"NA")</f>
        <v>NA</v>
      </c>
      <c r="AT116" t="str">
        <f>IF(OR(Table1[[#This Row],[Rodents]],Table1[[#This Row],[Human]],Table1[[#This Row],[Pig]]),OR(ISNUMBER(FIND("kidney",C116)),ISNUMBER(FIND("neph",C116))),"NA")</f>
        <v>NA</v>
      </c>
      <c r="AU116" t="str">
        <f>IF(OR(Table1[[#This Row],[Rodents]],Table1[[#This Row],[Human]],Table1[[#This Row],[Pig]]),OR(ISNUMBER(FIND("brain",C116)),ISNUMBER(FIND("neur",C116)),ISNUMBER(FIND("nerv",C116))),"NA")</f>
        <v>NA</v>
      </c>
      <c r="AV116" t="str">
        <f>IF(OR(Table1[[#This Row],[Rodents]],Table1[[#This Row],[Human]],Table1[[#This Row],[Pig]]),OR(ISNUMBER(FIND("heart",C116)),ISNUMBER(FIND("cardi",C116))),"NA")</f>
        <v>NA</v>
      </c>
      <c r="AW116" t="str">
        <f>IF(OR(Table1[[#This Row],[Rodents]],Table1[[#This Row],[Human]],Table1[[#This Row],[Pig]]),OR(ISNUMBER(FIND("gastro",C116)),ISNUMBER(FIND("intesti",C116)),ISNUMBER(FIND("stomach",C116))),"NA")</f>
        <v>NA</v>
      </c>
      <c r="AX116" t="str">
        <f>IF(OR(Table1[[#This Row],[Rodents]],Table1[[#This Row],[Human]],Table1[[#This Row],[Pig]]),NOT(OR(AQ116,AR116,AS116,AT116,AU116,AV116,AW116)),"NA")</f>
        <v>NA</v>
      </c>
      <c r="AY116" t="b">
        <f>OR(ISNUMBER(FIND("SWCNT",C116)),ISNUMBER(FIND("SWNT",C116)),ISNUMBER(FIND("single-wall",C116)),ISNUMBER(FIND("single wall",C116)),ISNUMBER(FIND("Single wall",C116)),ISNUMBER(FIND("Single-wall",C116)),ISNUMBER(FIND("SWCNT",B116)),ISNUMBER(FIND("SWNT",B116)),ISNUMBER(FIND("single-wall",B116)),ISNUMBER(FIND("single wall",B116)),ISNUMBER(FIND("Single-wall",B116)),ISNUMBER(FIND("Single wall",B116)))</f>
        <v>0</v>
      </c>
      <c r="AZ116" t="b">
        <f>OR(ISNUMBER(FIND("MWCNT",C116)),ISNUMBER(FIND("MWNT",C116)),ISNUMBER(FIND("multi-wall",C116)),ISNUMBER(FIND("multi wall",C116)),ISNUMBER(FIND("multiwall",C116)),ISNUMBER(FIND("Multi-wall",C116)),ISNUMBER(FIND("Multi wall",C116)),ISNUMBER(FIND("Multiwall",C116)),ISNUMBER(FIND("MWCNT",B116)),ISNUMBER(FIND("MWNT",B116)),ISNUMBER(FIND("multi-wall",B116)),ISNUMBER(FIND("multi wall",B116)),ISNUMBER(FIND("multiwall",B116)),ISNUMBER(FIND("Multi-wall",B116)),ISNUMBER(FIND("Multi wall",B116)),ISNUMBER(FIND("Multiwall",B116)),ISNUMBER(FIND("Double-wall",B116)),ISNUMBER(FIND("Double wall",B116)),ISNUMBER(FIND("Doublewall",B116)),ISNUMBER(FIND("double-wall",B116)),ISNUMBER(FIND("double wall",B116)),ISNUMBER(FIND("doublewall",B116)))</f>
        <v>1</v>
      </c>
      <c r="BA116" t="b">
        <f>AND(Table1[[#This Row],[SWCNT]],Table1[[#This Row],[MWCNT]])</f>
        <v>0</v>
      </c>
      <c r="BB116" t="b">
        <f>IF(Table1[[#This Row],[SWCNT]]=TRUE,FALSE,IF(Table1[[#This Row],[MWCNT]]=TRUE,FALSE,TRUE))</f>
        <v>0</v>
      </c>
      <c r="BC116" s="18"/>
    </row>
    <row r="117" spans="1:55" ht="166.5">
      <c r="A117" t="s">
        <v>545</v>
      </c>
      <c r="B117" s="2" t="s">
        <v>546</v>
      </c>
      <c r="C117" s="16" t="s">
        <v>547</v>
      </c>
      <c r="D117" s="17" t="s">
        <v>49</v>
      </c>
      <c r="E117" s="2">
        <v>2021</v>
      </c>
      <c r="F117" t="b">
        <f>OR(ISNUMBER(FIND("cytotoxic",C117)),ISNUMBER(FIND("Cytotoxic",C117)),ISNUMBER(FIND("cellular toxicity",C117)),ISNUMBER(FIND("cell death",C117)),ISNUMBER(FIND("viable",C117)),ISNUMBER(FIND("phytotoxic",C117)),ISNUMBER(FIND("acute toxicity",C117)),ISNUMBER(FIND("MTT",C117)),ISNUMBER(FIND("survival",C117)),ISNUMBER(FIND("prolifer",C117)),ISNUMBER(FIND("apoptosis",C117)),ISNUMBER(FIND("neurotoxic",C117)),ISNUMBER(FIND("  lysis ",C117)),ISNUMBER(FIND("necrosis",C117)),ISNUMBER(FIND("cellular death",C117))*3,ISNUMBER(FIND("LDH",C117)),ISNUMBER(FIND("Acute toxicity",C117)))</f>
        <v>0</v>
      </c>
      <c r="G117" t="b">
        <f>OR(ISNUMBER(FIND("genotoxic",C117)),ISNUMBER(FIND("genotoxicity",C117)),ISNUMBER(FIND("DNA damage",C117)),ISNUMBER(FIND("DNA",C117)),ISNUMBER(FIND("RNA",C117)),ISNUMBER(FIND("mesothelioma",C117)),ISNUMBER(FIND("carcino",C117)),ISNUMBER(FIND("mutagen",C117)),ISNUMBER(FIND("genetic",C117)))</f>
        <v>1</v>
      </c>
      <c r="H117" t="b">
        <f>OR(ISNUMBER(FIND("inflammatory",C117)),ISNUMBER(FIND("inflamm",C117)))</f>
        <v>1</v>
      </c>
      <c r="I117" t="b">
        <f>OR(ISNUMBER(FIND("immune",C117)),ISNUMBER(FIND("immunological",C117)),ISNUMBER(FIND("interleuk",C117)),ISNUMBER(FIND("platelet activation",C117)),ISNUMBER(FIND("monocyte",C117)),ISNUMBER(FIND("leukocyte",C117)),ISNUMBER(FIND("cytokine",C117)),ISNUMBER(FIND("CD4",C117)),ISNUMBER(FIND("CD8",C117)),ISNUMBER(FIND("T-cell",C117)))</f>
        <v>0</v>
      </c>
      <c r="J117" t="b">
        <f>OR(ISNUMBER(FIND("reactive oxygen",C117)),ISNUMBER(FIND("ROS",C117)),ISNUMBER(FIND("free radical",C117)),ISNUMBER(FIND("oxidative stress",C117)),ISNUMBER(FIND("peroxid",C117)),ISNUMBER(FIND("oxidative",C117)),ISNUMBER(FIND("antioxid",C117)))</f>
        <v>0</v>
      </c>
      <c r="K117" t="b">
        <f>OR(ISNUMBER(FIND("autophag",C117)))</f>
        <v>0</v>
      </c>
      <c r="L117" t="b">
        <f>OR(ISNUMBER(FIND("morpholog",C117)))</f>
        <v>0</v>
      </c>
      <c r="M117" t="b">
        <f>OR(ISNUMBER(FIND("fibrosis",C117)),ISNUMBER(FIND("Fibrosis",C117)),ISNUMBER(FIND("fibrot",C117)))</f>
        <v>0</v>
      </c>
      <c r="N117" t="b">
        <f>OR(ISNUMBER(FIND("offspring",C117)),ISNUMBER(FIND("Parental",C117)),ISNUMBER(FIND("parental",C117)),ISNUMBER(FIND("germline",C117)),ISNUMBER(FIND("reproduc",C117)),ISNUMBER(FIND("embryo",C117)))</f>
        <v>0</v>
      </c>
      <c r="O117" t="b">
        <f>OR(ISNUMBER(FIND("metabol",C117)),ISNUMBER(FIND("Metabol",C117)),ISNUMBER(FIND("digest",C117)),ISNUMBER(FIND("mitochon",C117)))</f>
        <v>0</v>
      </c>
      <c r="P117" t="b">
        <f>OR(ISNUMBER(FIND("ecotox",C117)),ISNUMBER(FIND("Ecotox",B117)),ISNUMBER(FIND("ecotox",B117)),ISNUMBER(FIND("Ecotox",C117)))</f>
        <v>0</v>
      </c>
      <c r="Q117" t="b">
        <f>OR(ISNUMBER(FIND("Bioaccum",C117)),ISNUMBER(FIND("bioaccum",C117)),ISNUMBER(FIND("accum",C117)))</f>
        <v>0</v>
      </c>
      <c r="R117" t="b">
        <f>OR(ISNUMBER(FIND("Occupation",C117)),ISNUMBER(FIND("occupation",C117)),ISNUMBER(FIND("worker",C117)),ISNUMBER(FIND("workforce",C117)))</f>
        <v>0</v>
      </c>
      <c r="S117" t="b">
        <f>NOT(OR(F117,G117,H117,I117,J117,K117,L117,M117,N117,O117,P117,Q117,R117))</f>
        <v>0</v>
      </c>
      <c r="U117" t="b">
        <f>OR(Table1[[#This Row],[Inflammation]],Table1[[#This Row],[Immune]])</f>
        <v>1</v>
      </c>
      <c r="V117" t="b">
        <f>IF(OR(Table1[[#This Row],[Rodents]],Table1[[#This Row],[Human]],Table1[[#This Row],[Pig]]),OR(ISNUMBER(FIND("intratrach",C117)),ISNUMBER(FIND("nasal ",C117)),ISNUMBER(FIND("instill",C117))),"NA")</f>
        <v>1</v>
      </c>
      <c r="W117" t="b">
        <f>IF(OR(Table1[[#This Row],[Rodents]],Table1[[#This Row],[Human]],Table1[[#This Row],[Pig]]),OR(ISNUMBER(FIND("dermal",C117)),ISNUMBER(FIND("skin ",C117))),"NA")</f>
        <v>0</v>
      </c>
      <c r="X117" t="b">
        <f>IF(OR(Table1[[#This Row],[Rodents]],Table1[[#This Row],[Human]],Table1[[#This Row],[Pig]]),OR(ISNUMBER(FIND("injected",C117)),ISNUMBER(FIND("periton",C117)),ISNUMBER(FIND("intrascrot",C117))),"NA")</f>
        <v>0</v>
      </c>
      <c r="Y117" t="b">
        <f>IF(OR(Table1[[#This Row],[Rodents]],Table1[[#This Row],[Human]],Table1[[#This Row],[Pig]]),NOT(OR(Table1[[#This Row],[Inhaled/Intratracheal/intranasal]],Table1[[#This Row],[Dermal]],Table1[[#This Row],[Injected]])),"NA")</f>
        <v>0</v>
      </c>
      <c r="AA117" t="b">
        <f>OR(ISNUMBER(FIND("fish ",C117)),ISNUMBER(FIND("Fish ",C117)),ISNUMBER(FIND("aquatic",C117)),ISNUMBER(FIND("daphnids",C117)),ISNUMBER(FIND("Carcinus maenas",C117)),ISNUMBER(FIND("Daphnia",C117)),ISNUMBER(FIND("Ruditapes philippinarum",C117)),ISNUMBER(FIND("daphnia",C117)),ISNUMBER(FIND("marine",C117)),ISNUMBER(FIND("mussel",C117)),ISNUMBER(FIND("algae",C117)),ISNUMBER(FIND("Donax faba",C117)),ISNUMBER(FIND("estuarine",C117)),ISNUMBER(FIND("snail",C117)),ISNUMBER(FIND("Prorocentrum donghaiense",C117)) )</f>
        <v>0</v>
      </c>
      <c r="AB117" t="b">
        <f>OR(ISNUMBER(FIND(" rat ",C117)),ISNUMBER(FIND(" rats ",C117)),ISNUMBER(FIND(" Rats ",C117)),ISNUMBER(FIND(" Rat ",C117)),ISNUMBER(FIND(" rat.",C117)),ISNUMBER(FIND(" rats.",C117)),ISNUMBER(FIND("mouse",C117)),ISNUMBER(FIND("mice",C117)), ISNUMBER(FIND(" Mice",C117)))</f>
        <v>1</v>
      </c>
      <c r="AC117" t="b">
        <f>OR(ISNUMBER(FIND(" cell ",C117)),ISNUMBER(FIND("fibroblast",C117)),ISNUMBER(FIND("macrophage",C117)),ISNUMBER(FIND("epithelial",C117)),ISNUMBER(FIND("endothelial",C117)),ISNUMBER(FIND("neuron",C117)),ISNUMBER(FIND(" cells ",C117)),ISNUMBER(FIND("RBC",C117)),ISNUMBER(FIND("mitochond",C117)),ISNUMBER(FIND("adipocyte",C117)),ISNUMBER(FIND("osteo",C117)),ISNUMBER(FIND("keratin",C117)),ISNUMBER(FIND(" cell's ",C117)),ISNUMBER(FIND("eukary",C117)),ISNUMBER(FIND("sperm",C117)))</f>
        <v>0</v>
      </c>
      <c r="AD117" t="b">
        <f>OR(ISNUMBER(FIND("human",B117)),ISNUMBER(FIND("workers",B117)),ISNUMBER(FIND("workforces",B117)),ISNUMBER(FIND("occupational",B117)),ISNUMBER(FIND("Case report",B117)),ISNUMBER(FIND("Workplaces",B117)),ISNUMBER(FIND("worker",B117)))</f>
        <v>0</v>
      </c>
      <c r="AE117" t="b">
        <f>OR(ISNUMBER(FIND(" plant ",C117)),ISNUMBER(FIND("Plant ",C117)),ISNUMBER(FIND("tomato",C117)),ISNUMBER(FIND("plants",C117)),ISNUMBER(FIND("Plants",C117)),ISNUMBER(FIND("algae",C117)),ISNUMBER(FIND("lettuce",C117)),ISNUMBER(FIND("green gram sprouts ",C117)),ISNUMBER(FIND("Cucurbita pepo",C117)),ISNUMBER(FIND("bean ",C117)),ISNUMBER(FIND("chloroplast",C117)),ISNUMBER(FIND("chlorophyll",C117)),ISNUMBER(FIND("seedling",C117)),ISNUMBER(FIND("canola",C117)),ISNUMBER(FIND("shoot",C117)),ISNUMBER(FIND("photosynthes",C117)),ISNUMBER(FIND(" leaves ",C117)),,ISNUMBER(FIND("agriculture",C117)),ISNUMBER(FIND(" crops ",C117)))</f>
        <v>0</v>
      </c>
      <c r="AF117" t="b">
        <f>OR(ISNUMBER(FIND("bacteria",C117)),ISNUMBER(FIND("Bacteria",C117)),ISNUMBER(FIND("Bacterium",C117)),ISNUMBER(FIND("bacterium",C117)),ISNUMBER(FIND(" coli ",C117)))</f>
        <v>0</v>
      </c>
      <c r="AG117" t="b">
        <f>OR(ISNUMBER(FIND("fungi",C117)),ISNUMBER(FIND("Fungi",C117)),ISNUMBER(FIND("fungus",C117)),ISNUMBER(FIND("Fungus",C117)),ISNUMBER(FIND("mushroom",C117)),ISNUMBER(FIND("Mushroom",C117)),ISNUMBER(FIND(" mold ",C117)))</f>
        <v>0</v>
      </c>
      <c r="AH117" t="b">
        <f>OR(ISNUMBER(FIND("Pig ",C117)),ISNUMBER(FIND("pig ",C117)),ISNUMBER(FIND("Pigs ",C117)),ISNUMBER(FIND("pigs ",C117)))</f>
        <v>0</v>
      </c>
      <c r="AI117" t="b">
        <f>OR(ISNUMBER(FIND(" C. elegans",C117)),ISNUMBER(FIND("Caenorhabditis elegans",C117)),ISNUMBER(FIND("earthworms",C117)),ISNUMBER(FIND(" Ficopomatus enigmaticus",C117)),ISNUMBER(FIND("larva",C117)),ISNUMBER(FIND("Lumbriculus variegatus",C117)),ISNUMBER(FIND("nematode",C117)))</f>
        <v>0</v>
      </c>
      <c r="AJ117" t="b">
        <f>NOT(OR(AA117,AB117,AC117,AD117,AE117,AF117,AG117,AH117,AI117))</f>
        <v>0</v>
      </c>
      <c r="AL117" t="b">
        <f>OR(AA117,AB117,AD117,AE117,AF117,AG117,AH117,AI117)</f>
        <v>1</v>
      </c>
      <c r="AM117" t="b">
        <f>IF(Table1[[#This Row],[In vivo?]],IF(Table1[[#This Row],[Cell]],FALSE,TRUE),FALSE)</f>
        <v>1</v>
      </c>
      <c r="AN117" t="b">
        <f>AND(AC117,AL117)</f>
        <v>0</v>
      </c>
      <c r="AO117" t="b">
        <f>IF(Table1[[#This Row],[Cell]],IF(Table1[[#This Row],[In vivo?]],FALSE,TRUE),FALSE)</f>
        <v>0</v>
      </c>
      <c r="AP117" t="b">
        <f>NOT(OR(Table1[[#This Row],[In vivo?]],Table1[[#This Row],[Only in Cell]]))</f>
        <v>0</v>
      </c>
      <c r="AQ117" t="b">
        <f>IF(OR(Table1[[#This Row],[Rodents]],Table1[[#This Row],[Human]],Table1[[#This Row],[Pig]]),OR(ISNUMBER(FIND("pulmonary",C117)),ISNUMBER(FIND("lung",C117))),"NA")</f>
        <v>1</v>
      </c>
      <c r="AR117" t="b">
        <f>IF(OR(Table1[[#This Row],[Rodents]],Table1[[#This Row],[Human]],Table1[[#This Row],[Pig]]),OR(ISNUMBER(FIND("skin",C117)),ISNUMBER(FIND("dermal",C117))),"NA")</f>
        <v>0</v>
      </c>
      <c r="AS117" t="b">
        <f>IF(OR(Table1[[#This Row],[Rodents]],Table1[[#This Row],[Human]],Table1[[#This Row],[Pig]]),OR(ISNUMBER(FIND("liver",C117)),ISNUMBER(FIND("hepat",C117))),"NA")</f>
        <v>0</v>
      </c>
      <c r="AT117" t="b">
        <f>IF(OR(Table1[[#This Row],[Rodents]],Table1[[#This Row],[Human]],Table1[[#This Row],[Pig]]),OR(ISNUMBER(FIND("kidney",C117)),ISNUMBER(FIND("neph",C117))),"NA")</f>
        <v>0</v>
      </c>
      <c r="AU117" t="b">
        <f>IF(OR(Table1[[#This Row],[Rodents]],Table1[[#This Row],[Human]],Table1[[#This Row],[Pig]]),OR(ISNUMBER(FIND("brain",C117)),ISNUMBER(FIND("neur",C117)),ISNUMBER(FIND("nerv",C117))),"NA")</f>
        <v>0</v>
      </c>
      <c r="AV117" t="b">
        <f>IF(OR(Table1[[#This Row],[Rodents]],Table1[[#This Row],[Human]],Table1[[#This Row],[Pig]]),OR(ISNUMBER(FIND("heart",C117)),ISNUMBER(FIND("cardi",C117))),"NA")</f>
        <v>0</v>
      </c>
      <c r="AW117" t="b">
        <f>IF(OR(Table1[[#This Row],[Rodents]],Table1[[#This Row],[Human]],Table1[[#This Row],[Pig]]),OR(ISNUMBER(FIND("gastro",C117)),ISNUMBER(FIND("intesti",C117)),ISNUMBER(FIND("stomach",C117))),"NA")</f>
        <v>0</v>
      </c>
      <c r="AX117" t="b">
        <f>IF(OR(Table1[[#This Row],[Rodents]],Table1[[#This Row],[Human]],Table1[[#This Row],[Pig]]),NOT(OR(AQ117,AR117,AS117,AT117,AU117,AV117,AW117)),"NA")</f>
        <v>0</v>
      </c>
      <c r="AY117" t="b">
        <f>OR(ISNUMBER(FIND("SWCNT",C117)),ISNUMBER(FIND("SWNT",C117)),ISNUMBER(FIND("single-wall",C117)),ISNUMBER(FIND("single wall",C117)),ISNUMBER(FIND("Single wall",C117)),ISNUMBER(FIND("Single-wall",C117)),ISNUMBER(FIND("SWCNT",B117)),ISNUMBER(FIND("SWNT",B117)),ISNUMBER(FIND("single-wall",B117)),ISNUMBER(FIND("single wall",B117)),ISNUMBER(FIND("Single-wall",B117)),ISNUMBER(FIND("Single wall",B117)))</f>
        <v>0</v>
      </c>
      <c r="AZ117" t="b">
        <f>OR(ISNUMBER(FIND("MWCNT",C117)),ISNUMBER(FIND("MWNT",C117)),ISNUMBER(FIND("multi-wall",C117)),ISNUMBER(FIND("multi wall",C117)),ISNUMBER(FIND("multiwall",C117)),ISNUMBER(FIND("Multi-wall",C117)),ISNUMBER(FIND("Multi wall",C117)),ISNUMBER(FIND("Multiwall",C117)),ISNUMBER(FIND("MWCNT",B117)),ISNUMBER(FIND("MWNT",B117)),ISNUMBER(FIND("multi-wall",B117)),ISNUMBER(FIND("multi wall",B117)),ISNUMBER(FIND("multiwall",B117)),ISNUMBER(FIND("Multi-wall",B117)),ISNUMBER(FIND("Multi wall",B117)),ISNUMBER(FIND("Multiwall",B117)),ISNUMBER(FIND("Double-wall",B117)),ISNUMBER(FIND("Double wall",B117)),ISNUMBER(FIND("Doublewall",B117)),ISNUMBER(FIND("double-wall",B117)),ISNUMBER(FIND("double wall",B117)),ISNUMBER(FIND("doublewall",B117)))</f>
        <v>1</v>
      </c>
      <c r="BA117" t="b">
        <f>AND(Table1[[#This Row],[SWCNT]],Table1[[#This Row],[MWCNT]])</f>
        <v>0</v>
      </c>
      <c r="BB117" t="b">
        <f>IF(Table1[[#This Row],[SWCNT]]=TRUE,FALSE,IF(Table1[[#This Row],[MWCNT]]=TRUE,FALSE,TRUE))</f>
        <v>0</v>
      </c>
      <c r="BC117" s="18"/>
    </row>
    <row r="118" spans="1:55" ht="203.5">
      <c r="A118" t="s">
        <v>557</v>
      </c>
      <c r="B118" s="2" t="s">
        <v>558</v>
      </c>
      <c r="C118" s="16" t="s">
        <v>559</v>
      </c>
      <c r="D118" s="17" t="s">
        <v>290</v>
      </c>
      <c r="E118" s="2">
        <v>2021</v>
      </c>
      <c r="F118" t="b">
        <f>OR(ISNUMBER(FIND("cytotoxic",C118)),ISNUMBER(FIND("Cytotoxic",C118)),ISNUMBER(FIND("cellular toxicity",C118)),ISNUMBER(FIND("cell death",C118)),ISNUMBER(FIND("viable",C118)),ISNUMBER(FIND("phytotoxic",C118)),ISNUMBER(FIND("acute toxicity",C118)),ISNUMBER(FIND("MTT",C118)),ISNUMBER(FIND("survival",C118)),ISNUMBER(FIND("prolifer",C118)),ISNUMBER(FIND("apoptosis",C118)),ISNUMBER(FIND("neurotoxic",C118)),ISNUMBER(FIND("  lysis ",C118)),ISNUMBER(FIND("necrosis",C118)),ISNUMBER(FIND("cellular death",C118))*3,ISNUMBER(FIND("LDH",C118)),ISNUMBER(FIND("Acute toxicity",C118)))</f>
        <v>0</v>
      </c>
      <c r="G118" t="b">
        <f>OR(ISNUMBER(FIND("genotoxic",C118)),ISNUMBER(FIND("genotoxicity",C118)),ISNUMBER(FIND("DNA damage",C118)),ISNUMBER(FIND("DNA",C118)),ISNUMBER(FIND("RNA",C118)),ISNUMBER(FIND("mesothelioma",C118)),ISNUMBER(FIND("carcino",C118)),ISNUMBER(FIND("mutagen",C118)),ISNUMBER(FIND("genetic",C118)))</f>
        <v>0</v>
      </c>
      <c r="H118" t="b">
        <f>OR(ISNUMBER(FIND("inflammatory",C118)),ISNUMBER(FIND("inflamm",C118)))</f>
        <v>1</v>
      </c>
      <c r="I118" t="b">
        <f>OR(ISNUMBER(FIND("immune",C118)),ISNUMBER(FIND("immunological",C118)),ISNUMBER(FIND("interleuk",C118)),ISNUMBER(FIND("platelet activation",C118)),ISNUMBER(FIND("monocyte",C118)),ISNUMBER(FIND("leukocyte",C118)),ISNUMBER(FIND("cytokine",C118)),ISNUMBER(FIND("CD4",C118)),ISNUMBER(FIND("CD8",C118)),ISNUMBER(FIND("T-cell",C118)))</f>
        <v>0</v>
      </c>
      <c r="J118" t="b">
        <f>OR(ISNUMBER(FIND("reactive oxygen",C118)),ISNUMBER(FIND("ROS",C118)),ISNUMBER(FIND("free radical",C118)),ISNUMBER(FIND("oxidative stress",C118)),ISNUMBER(FIND("peroxid",C118)),ISNUMBER(FIND("oxidative",C118)),ISNUMBER(FIND("antioxid",C118)))</f>
        <v>0</v>
      </c>
      <c r="K118" t="b">
        <f>OR(ISNUMBER(FIND("autophag",C118)))</f>
        <v>0</v>
      </c>
      <c r="L118" t="b">
        <f>OR(ISNUMBER(FIND("morpholog",C118)))</f>
        <v>0</v>
      </c>
      <c r="M118" t="b">
        <f>OR(ISNUMBER(FIND("fibrosis",C118)),ISNUMBER(FIND("Fibrosis",C118)),ISNUMBER(FIND("fibrot",C118)))</f>
        <v>1</v>
      </c>
      <c r="N118" t="b">
        <f>OR(ISNUMBER(FIND("offspring",C118)),ISNUMBER(FIND("Parental",C118)),ISNUMBER(FIND("parental",C118)),ISNUMBER(FIND("germline",C118)),ISNUMBER(FIND("reproduc",C118)),ISNUMBER(FIND("embryo",C118)))</f>
        <v>0</v>
      </c>
      <c r="O118" t="b">
        <f>OR(ISNUMBER(FIND("metabol",C118)),ISNUMBER(FIND("Metabol",C118)),ISNUMBER(FIND("digest",C118)),ISNUMBER(FIND("mitochon",C118)))</f>
        <v>0</v>
      </c>
      <c r="P118" t="b">
        <f>OR(ISNUMBER(FIND("ecotox",C118)),ISNUMBER(FIND("Ecotox",B118)),ISNUMBER(FIND("ecotox",B118)),ISNUMBER(FIND("Ecotox",C118)))</f>
        <v>0</v>
      </c>
      <c r="Q118" t="b">
        <f>OR(ISNUMBER(FIND("Bioaccum",C118)),ISNUMBER(FIND("bioaccum",C118)),ISNUMBER(FIND("accum",C118)))</f>
        <v>0</v>
      </c>
      <c r="R118" t="b">
        <f>OR(ISNUMBER(FIND("Occupation",C118)),ISNUMBER(FIND("occupation",C118)),ISNUMBER(FIND("worker",C118)),ISNUMBER(FIND("workforce",C118)))</f>
        <v>1</v>
      </c>
      <c r="S118" t="b">
        <f>NOT(OR(F118,G118,H118,I118,J118,K118,L118,M118,N118,O118,P118,Q118,R118))</f>
        <v>0</v>
      </c>
      <c r="U118" t="b">
        <f>OR(Table1[[#This Row],[Inflammation]],Table1[[#This Row],[Immune]])</f>
        <v>1</v>
      </c>
      <c r="V118" t="b">
        <f>IF(OR(Table1[[#This Row],[Rodents]],Table1[[#This Row],[Human]],Table1[[#This Row],[Pig]]),OR(ISNUMBER(FIND("intratrach",C118)),ISNUMBER(FIND("nasal ",C118)),ISNUMBER(FIND("instill",C118))),"NA")</f>
        <v>0</v>
      </c>
      <c r="W118" t="b">
        <f>IF(OR(Table1[[#This Row],[Rodents]],Table1[[#This Row],[Human]],Table1[[#This Row],[Pig]]),OR(ISNUMBER(FIND("dermal",C118)),ISNUMBER(FIND("skin ",C118))),"NA")</f>
        <v>0</v>
      </c>
      <c r="X118" t="b">
        <f>IF(OR(Table1[[#This Row],[Rodents]],Table1[[#This Row],[Human]],Table1[[#This Row],[Pig]]),OR(ISNUMBER(FIND("injected",C118)),ISNUMBER(FIND("periton",C118)),ISNUMBER(FIND("intrascrot",C118))),"NA")</f>
        <v>0</v>
      </c>
      <c r="Y118" t="b">
        <f>IF(OR(Table1[[#This Row],[Rodents]],Table1[[#This Row],[Human]],Table1[[#This Row],[Pig]]),NOT(OR(Table1[[#This Row],[Inhaled/Intratracheal/intranasal]],Table1[[#This Row],[Dermal]],Table1[[#This Row],[Injected]])),"NA")</f>
        <v>1</v>
      </c>
      <c r="AA118" t="b">
        <f>OR(ISNUMBER(FIND("fish ",C118)),ISNUMBER(FIND("Fish ",C118)),ISNUMBER(FIND("aquatic",C118)),ISNUMBER(FIND("daphnids",C118)),ISNUMBER(FIND("Carcinus maenas",C118)),ISNUMBER(FIND("Daphnia",C118)),ISNUMBER(FIND("Ruditapes philippinarum",C118)),ISNUMBER(FIND("daphnia",C118)),ISNUMBER(FIND("marine",C118)),ISNUMBER(FIND("mussel",C118)),ISNUMBER(FIND("algae",C118)),ISNUMBER(FIND("Donax faba",C118)),ISNUMBER(FIND("estuarine",C118)),ISNUMBER(FIND("snail",C118)),ISNUMBER(FIND("Prorocentrum donghaiense",C118)) )</f>
        <v>0</v>
      </c>
      <c r="AB118" t="b">
        <f>OR(ISNUMBER(FIND(" rat ",C118)),ISNUMBER(FIND(" rats ",C118)),ISNUMBER(FIND(" Rats ",C118)),ISNUMBER(FIND(" Rat ",C118)),ISNUMBER(FIND(" rat.",C118)),ISNUMBER(FIND(" rats.",C118)),ISNUMBER(FIND("mouse",C118)),ISNUMBER(FIND("mice",C118)), ISNUMBER(FIND(" Mice",C118)))</f>
        <v>1</v>
      </c>
      <c r="AC118" t="b">
        <f>OR(ISNUMBER(FIND(" cell ",C118)),ISNUMBER(FIND("fibroblast",C118)),ISNUMBER(FIND("macrophage",C118)),ISNUMBER(FIND("epithelial",C118)),ISNUMBER(FIND("endothelial",C118)),ISNUMBER(FIND("neuron",C118)),ISNUMBER(FIND(" cells ",C118)),ISNUMBER(FIND("RBC",C118)),ISNUMBER(FIND("mitochond",C118)),ISNUMBER(FIND("adipocyte",C118)),ISNUMBER(FIND("osteo",C118)),ISNUMBER(FIND("keratin",C118)),ISNUMBER(FIND(" cell's ",C118)),ISNUMBER(FIND("eukary",C118)),ISNUMBER(FIND("sperm",C118)))</f>
        <v>0</v>
      </c>
      <c r="AD118" t="b">
        <f>OR(ISNUMBER(FIND("human",B118)),ISNUMBER(FIND("workers",B118)),ISNUMBER(FIND("workforces",B118)),ISNUMBER(FIND("occupational",B118)),ISNUMBER(FIND("Case report",B118)),ISNUMBER(FIND("Workplaces",B118)),ISNUMBER(FIND("worker",B118)))</f>
        <v>0</v>
      </c>
      <c r="AE118" t="b">
        <f>OR(ISNUMBER(FIND(" plant ",C118)),ISNUMBER(FIND("Plant ",C118)),ISNUMBER(FIND("tomato",C118)),ISNUMBER(FIND("plants",C118)),ISNUMBER(FIND("Plants",C118)),ISNUMBER(FIND("algae",C118)),ISNUMBER(FIND("lettuce",C118)),ISNUMBER(FIND("green gram sprouts ",C118)),ISNUMBER(FIND("Cucurbita pepo",C118)),ISNUMBER(FIND("bean ",C118)),ISNUMBER(FIND("chloroplast",C118)),ISNUMBER(FIND("chlorophyll",C118)),ISNUMBER(FIND("seedling",C118)),ISNUMBER(FIND("canola",C118)),ISNUMBER(FIND("shoot",C118)),ISNUMBER(FIND("photosynthes",C118)),ISNUMBER(FIND(" leaves ",C118)),,ISNUMBER(FIND("agriculture",C118)),ISNUMBER(FIND(" crops ",C118)))</f>
        <v>0</v>
      </c>
      <c r="AF118" t="b">
        <f>OR(ISNUMBER(FIND("bacteria",C118)),ISNUMBER(FIND("Bacteria",C118)),ISNUMBER(FIND("Bacterium",C118)),ISNUMBER(FIND("bacterium",C118)),ISNUMBER(FIND(" coli ",C118)))</f>
        <v>0</v>
      </c>
      <c r="AG118" t="b">
        <f>OR(ISNUMBER(FIND("fungi",C118)),ISNUMBER(FIND("Fungi",C118)),ISNUMBER(FIND("fungus",C118)),ISNUMBER(FIND("Fungus",C118)),ISNUMBER(FIND("mushroom",C118)),ISNUMBER(FIND("Mushroom",C118)),ISNUMBER(FIND(" mold ",C118)))</f>
        <v>0</v>
      </c>
      <c r="AH118" t="b">
        <f>OR(ISNUMBER(FIND("Pig ",C118)),ISNUMBER(FIND("pig ",C118)),ISNUMBER(FIND("Pigs ",C118)),ISNUMBER(FIND("pigs ",C118)))</f>
        <v>0</v>
      </c>
      <c r="AI118" t="b">
        <f>OR(ISNUMBER(FIND(" C. elegans",C118)),ISNUMBER(FIND("Caenorhabditis elegans",C118)),ISNUMBER(FIND("earthworms",C118)),ISNUMBER(FIND(" Ficopomatus enigmaticus",C118)),ISNUMBER(FIND("larva",C118)),ISNUMBER(FIND("Lumbriculus variegatus",C118)),ISNUMBER(FIND("nematode",C118)))</f>
        <v>0</v>
      </c>
      <c r="AJ118" t="b">
        <f>NOT(OR(AA118,AB118,AC118,AD118,AE118,AF118,AG118,AH118,AI118))</f>
        <v>0</v>
      </c>
      <c r="AL118" t="b">
        <f>OR(AA118,AB118,AD118,AE118,AF118,AG118,AH118,AI118)</f>
        <v>1</v>
      </c>
      <c r="AM118" t="b">
        <f>IF(Table1[[#This Row],[In vivo?]],IF(Table1[[#This Row],[Cell]],FALSE,TRUE),FALSE)</f>
        <v>1</v>
      </c>
      <c r="AN118" t="b">
        <f>AND(AC118,AL118)</f>
        <v>0</v>
      </c>
      <c r="AO118" t="b">
        <f>IF(Table1[[#This Row],[Cell]],IF(Table1[[#This Row],[In vivo?]],FALSE,TRUE),FALSE)</f>
        <v>0</v>
      </c>
      <c r="AP118" t="b">
        <f>NOT(OR(Table1[[#This Row],[In vivo?]],Table1[[#This Row],[Only in Cell]]))</f>
        <v>0</v>
      </c>
      <c r="AQ118" t="b">
        <f>IF(OR(Table1[[#This Row],[Rodents]],Table1[[#This Row],[Human]],Table1[[#This Row],[Pig]]),OR(ISNUMBER(FIND("pulmonary",C118)),ISNUMBER(FIND("lung",C118))),"NA")</f>
        <v>1</v>
      </c>
      <c r="AR118" t="b">
        <f>IF(OR(Table1[[#This Row],[Rodents]],Table1[[#This Row],[Human]],Table1[[#This Row],[Pig]]),OR(ISNUMBER(FIND("skin",C118)),ISNUMBER(FIND("dermal",C118))),"NA")</f>
        <v>0</v>
      </c>
      <c r="AS118" t="b">
        <f>IF(OR(Table1[[#This Row],[Rodents]],Table1[[#This Row],[Human]],Table1[[#This Row],[Pig]]),OR(ISNUMBER(FIND("liver",C118)),ISNUMBER(FIND("hepat",C118))),"NA")</f>
        <v>0</v>
      </c>
      <c r="AT118" t="b">
        <f>IF(OR(Table1[[#This Row],[Rodents]],Table1[[#This Row],[Human]],Table1[[#This Row],[Pig]]),OR(ISNUMBER(FIND("kidney",C118)),ISNUMBER(FIND("neph",C118))),"NA")</f>
        <v>0</v>
      </c>
      <c r="AU118" t="b">
        <f>IF(OR(Table1[[#This Row],[Rodents]],Table1[[#This Row],[Human]],Table1[[#This Row],[Pig]]),OR(ISNUMBER(FIND("brain",C118)),ISNUMBER(FIND("neur",C118)),ISNUMBER(FIND("nerv",C118))),"NA")</f>
        <v>0</v>
      </c>
      <c r="AV118" t="b">
        <f>IF(OR(Table1[[#This Row],[Rodents]],Table1[[#This Row],[Human]],Table1[[#This Row],[Pig]]),OR(ISNUMBER(FIND("heart",C118)),ISNUMBER(FIND("cardi",C118))),"NA")</f>
        <v>0</v>
      </c>
      <c r="AW118" t="b">
        <f>IF(OR(Table1[[#This Row],[Rodents]],Table1[[#This Row],[Human]],Table1[[#This Row],[Pig]]),OR(ISNUMBER(FIND("gastro",C118)),ISNUMBER(FIND("intesti",C118)),ISNUMBER(FIND("stomach",C118))),"NA")</f>
        <v>0</v>
      </c>
      <c r="AX118" t="b">
        <f>IF(OR(Table1[[#This Row],[Rodents]],Table1[[#This Row],[Human]],Table1[[#This Row],[Pig]]),NOT(OR(AQ118,AR118,AS118,AT118,AU118,AV118,AW118)),"NA")</f>
        <v>0</v>
      </c>
      <c r="AY118" t="b">
        <f>OR(ISNUMBER(FIND("SWCNT",C118)),ISNUMBER(FIND("SWNT",C118)),ISNUMBER(FIND("single-wall",C118)),ISNUMBER(FIND("single wall",C118)),ISNUMBER(FIND("Single wall",C118)),ISNUMBER(FIND("Single-wall",C118)),ISNUMBER(FIND("SWCNT",B118)),ISNUMBER(FIND("SWNT",B118)),ISNUMBER(FIND("single-wall",B118)),ISNUMBER(FIND("single wall",B118)),ISNUMBER(FIND("Single-wall",B118)),ISNUMBER(FIND("Single wall",B118)))</f>
        <v>0</v>
      </c>
      <c r="AZ118" t="b">
        <f>OR(ISNUMBER(FIND("MWCNT",C118)),ISNUMBER(FIND("MWNT",C118)),ISNUMBER(FIND("multi-wall",C118)),ISNUMBER(FIND("multi wall",C118)),ISNUMBER(FIND("multiwall",C118)),ISNUMBER(FIND("Multi-wall",C118)),ISNUMBER(FIND("Multi wall",C118)),ISNUMBER(FIND("Multiwall",C118)),ISNUMBER(FIND("MWCNT",B118)),ISNUMBER(FIND("MWNT",B118)),ISNUMBER(FIND("multi-wall",B118)),ISNUMBER(FIND("multi wall",B118)),ISNUMBER(FIND("multiwall",B118)),ISNUMBER(FIND("Multi-wall",B118)),ISNUMBER(FIND("Multi wall",B118)),ISNUMBER(FIND("Multiwall",B118)),ISNUMBER(FIND("Double-wall",B118)),ISNUMBER(FIND("Double wall",B118)),ISNUMBER(FIND("Doublewall",B118)),ISNUMBER(FIND("double-wall",B118)),ISNUMBER(FIND("double wall",B118)),ISNUMBER(FIND("doublewall",B118)))</f>
        <v>1</v>
      </c>
      <c r="BA118" t="b">
        <f>AND(Table1[[#This Row],[SWCNT]],Table1[[#This Row],[MWCNT]])</f>
        <v>0</v>
      </c>
      <c r="BB118" t="b">
        <f>IF(Table1[[#This Row],[SWCNT]]=TRUE,FALSE,IF(Table1[[#This Row],[MWCNT]]=TRUE,FALSE,TRUE))</f>
        <v>0</v>
      </c>
      <c r="BC118" s="18"/>
    </row>
    <row r="119" spans="1:55" ht="222">
      <c r="A119" t="s">
        <v>567</v>
      </c>
      <c r="B119" s="2" t="s">
        <v>568</v>
      </c>
      <c r="C119" s="16" t="s">
        <v>569</v>
      </c>
      <c r="D119" s="17" t="s">
        <v>570</v>
      </c>
      <c r="E119" s="2">
        <v>2021</v>
      </c>
      <c r="F119" t="b">
        <f>OR(ISNUMBER(FIND("cytotoxic",C119)),ISNUMBER(FIND("Cytotoxic",C119)),ISNUMBER(FIND("cellular toxicity",C119)),ISNUMBER(FIND("cell death",C119)),ISNUMBER(FIND("viable",C119)),ISNUMBER(FIND("phytotoxic",C119)),ISNUMBER(FIND("acute toxicity",C119)),ISNUMBER(FIND("MTT",C119)),ISNUMBER(FIND("survival",C119)),ISNUMBER(FIND("prolifer",C119)),ISNUMBER(FIND("apoptosis",C119)),ISNUMBER(FIND("neurotoxic",C119)),ISNUMBER(FIND("  lysis ",C119)),ISNUMBER(FIND("necrosis",C119)),ISNUMBER(FIND("cellular death",C119))*3,ISNUMBER(FIND("LDH",C119)),ISNUMBER(FIND("Acute toxicity",C119)))</f>
        <v>0</v>
      </c>
      <c r="G119" t="b">
        <f>OR(ISNUMBER(FIND("genotoxic",C119)),ISNUMBER(FIND("genotoxicity",C119)),ISNUMBER(FIND("DNA damage",C119)),ISNUMBER(FIND("DNA",C119)),ISNUMBER(FIND("RNA",C119)),ISNUMBER(FIND("mesothelioma",C119)),ISNUMBER(FIND("carcino",C119)),ISNUMBER(FIND("mutagen",C119)),ISNUMBER(FIND("genetic",C119)))</f>
        <v>1</v>
      </c>
      <c r="H119" t="b">
        <f>OR(ISNUMBER(FIND("inflammatory",C119)),ISNUMBER(FIND("inflamm",C119)))</f>
        <v>1</v>
      </c>
      <c r="I119" t="b">
        <f>OR(ISNUMBER(FIND("immune",C119)),ISNUMBER(FIND("immunological",C119)),ISNUMBER(FIND("interleuk",C119)),ISNUMBER(FIND("platelet activation",C119)),ISNUMBER(FIND("monocyte",C119)),ISNUMBER(FIND("leukocyte",C119)),ISNUMBER(FIND("cytokine",C119)),ISNUMBER(FIND("CD4",C119)),ISNUMBER(FIND("CD8",C119)),ISNUMBER(FIND("T-cell",C119)))</f>
        <v>0</v>
      </c>
      <c r="J119" t="b">
        <f>OR(ISNUMBER(FIND("reactive oxygen",C119)),ISNUMBER(FIND("ROS",C119)),ISNUMBER(FIND("free radical",C119)),ISNUMBER(FIND("oxidative stress",C119)),ISNUMBER(FIND("peroxid",C119)),ISNUMBER(FIND("oxidative",C119)),ISNUMBER(FIND("antioxid",C119)))</f>
        <v>1</v>
      </c>
      <c r="K119" t="b">
        <f>OR(ISNUMBER(FIND("autophag",C119)))</f>
        <v>0</v>
      </c>
      <c r="L119" t="b">
        <f>OR(ISNUMBER(FIND("morpholog",C119)))</f>
        <v>0</v>
      </c>
      <c r="M119" t="b">
        <f>OR(ISNUMBER(FIND("fibrosis",C119)),ISNUMBER(FIND("Fibrosis",C119)),ISNUMBER(FIND("fibrot",C119)))</f>
        <v>0</v>
      </c>
      <c r="N119" t="b">
        <f>OR(ISNUMBER(FIND("offspring",C119)),ISNUMBER(FIND("Parental",C119)),ISNUMBER(FIND("parental",C119)),ISNUMBER(FIND("germline",C119)),ISNUMBER(FIND("reproduc",C119)),ISNUMBER(FIND("embryo",C119)))</f>
        <v>0</v>
      </c>
      <c r="O119" t="b">
        <f>OR(ISNUMBER(FIND("metabol",C119)),ISNUMBER(FIND("Metabol",C119)),ISNUMBER(FIND("digest",C119)),ISNUMBER(FIND("mitochon",C119)))</f>
        <v>0</v>
      </c>
      <c r="P119" t="b">
        <f>OR(ISNUMBER(FIND("ecotox",C119)),ISNUMBER(FIND("Ecotox",B119)),ISNUMBER(FIND("ecotox",B119)),ISNUMBER(FIND("Ecotox",C119)))</f>
        <v>0</v>
      </c>
      <c r="Q119" t="b">
        <f>OR(ISNUMBER(FIND("Bioaccum",C119)),ISNUMBER(FIND("bioaccum",C119)),ISNUMBER(FIND("accum",C119)))</f>
        <v>0</v>
      </c>
      <c r="R119" t="b">
        <f>OR(ISNUMBER(FIND("Occupation",C119)),ISNUMBER(FIND("occupation",C119)),ISNUMBER(FIND("worker",C119)),ISNUMBER(FIND("workforce",C119)))</f>
        <v>0</v>
      </c>
      <c r="S119" t="b">
        <f>NOT(OR(F119,G119,H119,I119,J119,K119,L119,M119,N119,O119,P119,Q119,R119))</f>
        <v>0</v>
      </c>
      <c r="U119" t="b">
        <f>OR(Table1[[#This Row],[Inflammation]],Table1[[#This Row],[Immune]])</f>
        <v>1</v>
      </c>
      <c r="V119" t="b">
        <f>IF(OR(Table1[[#This Row],[Rodents]],Table1[[#This Row],[Human]],Table1[[#This Row],[Pig]]),OR(ISNUMBER(FIND("intratrach",C119)),ISNUMBER(FIND("nasal ",C119)),ISNUMBER(FIND("instill",C119))),"NA")</f>
        <v>0</v>
      </c>
      <c r="W119" t="b">
        <f>IF(OR(Table1[[#This Row],[Rodents]],Table1[[#This Row],[Human]],Table1[[#This Row],[Pig]]),OR(ISNUMBER(FIND("dermal",C119)),ISNUMBER(FIND("skin ",C119))),"NA")</f>
        <v>0</v>
      </c>
      <c r="X119" t="b">
        <f>IF(OR(Table1[[#This Row],[Rodents]],Table1[[#This Row],[Human]],Table1[[#This Row],[Pig]]),OR(ISNUMBER(FIND("injected",C119)),ISNUMBER(FIND("periton",C119)),ISNUMBER(FIND("intrascrot",C119))),"NA")</f>
        <v>0</v>
      </c>
      <c r="Y119" t="b">
        <f>IF(OR(Table1[[#This Row],[Rodents]],Table1[[#This Row],[Human]],Table1[[#This Row],[Pig]]),NOT(OR(Table1[[#This Row],[Inhaled/Intratracheal/intranasal]],Table1[[#This Row],[Dermal]],Table1[[#This Row],[Injected]])),"NA")</f>
        <v>1</v>
      </c>
      <c r="AA119" t="b">
        <f>OR(ISNUMBER(FIND("fish ",C119)),ISNUMBER(FIND("Fish ",C119)),ISNUMBER(FIND("aquatic",C119)),ISNUMBER(FIND("daphnids",C119)),ISNUMBER(FIND("Carcinus maenas",C119)),ISNUMBER(FIND("Daphnia",C119)),ISNUMBER(FIND("Ruditapes philippinarum",C119)),ISNUMBER(FIND("daphnia",C119)),ISNUMBER(FIND("marine",C119)),ISNUMBER(FIND("mussel",C119)),ISNUMBER(FIND("algae",C119)),ISNUMBER(FIND("Donax faba",C119)),ISNUMBER(FIND("estuarine",C119)),ISNUMBER(FIND("snail",C119)),ISNUMBER(FIND("Prorocentrum donghaiense",C119)) )</f>
        <v>0</v>
      </c>
      <c r="AB119" t="b">
        <f>OR(ISNUMBER(FIND(" rat ",C119)),ISNUMBER(FIND(" rats ",C119)),ISNUMBER(FIND(" Rats ",C119)),ISNUMBER(FIND(" Rat ",C119)),ISNUMBER(FIND(" rat.",C119)),ISNUMBER(FIND(" rats.",C119)),ISNUMBER(FIND("mouse",C119)),ISNUMBER(FIND("mice",C119)), ISNUMBER(FIND(" Mice",C119)))</f>
        <v>1</v>
      </c>
      <c r="AC119" t="b">
        <f>OR(ISNUMBER(FIND(" cell ",C119)),ISNUMBER(FIND("fibroblast",C119)),ISNUMBER(FIND("macrophage",C119)),ISNUMBER(FIND("epithelial",C119)),ISNUMBER(FIND("endothelial",C119)),ISNUMBER(FIND("neuron",C119)),ISNUMBER(FIND(" cells ",C119)),ISNUMBER(FIND("RBC",C119)),ISNUMBER(FIND("mitochond",C119)),ISNUMBER(FIND("adipocyte",C119)),ISNUMBER(FIND("osteo",C119)),ISNUMBER(FIND("keratin",C119)),ISNUMBER(FIND(" cell's ",C119)),ISNUMBER(FIND("eukary",C119)),ISNUMBER(FIND("sperm",C119)))</f>
        <v>1</v>
      </c>
      <c r="AD119" t="b">
        <f>OR(ISNUMBER(FIND("human",B119)),ISNUMBER(FIND("workers",B119)),ISNUMBER(FIND("workforces",B119)),ISNUMBER(FIND("occupational",B119)),ISNUMBER(FIND("Case report",B119)),ISNUMBER(FIND("Workplaces",B119)),ISNUMBER(FIND("worker",B119)))</f>
        <v>0</v>
      </c>
      <c r="AE119" t="b">
        <f>OR(ISNUMBER(FIND(" plant ",C119)),ISNUMBER(FIND("Plant ",C119)),ISNUMBER(FIND("tomato",C119)),ISNUMBER(FIND("plants",C119)),ISNUMBER(FIND("Plants",C119)),ISNUMBER(FIND("algae",C119)),ISNUMBER(FIND("lettuce",C119)),ISNUMBER(FIND("green gram sprouts ",C119)),ISNUMBER(FIND("Cucurbita pepo",C119)),ISNUMBER(FIND("bean ",C119)),ISNUMBER(FIND("chloroplast",C119)),ISNUMBER(FIND("chlorophyll",C119)),ISNUMBER(FIND("seedling",C119)),ISNUMBER(FIND("canola",C119)),ISNUMBER(FIND("shoot",C119)),ISNUMBER(FIND("photosynthes",C119)),ISNUMBER(FIND(" leaves ",C119)),,ISNUMBER(FIND("agriculture",C119)),ISNUMBER(FIND(" crops ",C119)))</f>
        <v>0</v>
      </c>
      <c r="AF119" t="b">
        <f>OR(ISNUMBER(FIND("bacteria",C119)),ISNUMBER(FIND("Bacteria",C119)),ISNUMBER(FIND("Bacterium",C119)),ISNUMBER(FIND("bacterium",C119)),ISNUMBER(FIND(" coli ",C119)))</f>
        <v>0</v>
      </c>
      <c r="AG119" t="b">
        <f>OR(ISNUMBER(FIND("fungi",C119)),ISNUMBER(FIND("Fungi",C119)),ISNUMBER(FIND("fungus",C119)),ISNUMBER(FIND("Fungus",C119)),ISNUMBER(FIND("mushroom",C119)),ISNUMBER(FIND("Mushroom",C119)),ISNUMBER(FIND(" mold ",C119)))</f>
        <v>0</v>
      </c>
      <c r="AH119" t="b">
        <f>OR(ISNUMBER(FIND("Pig ",C119)),ISNUMBER(FIND("pig ",C119)),ISNUMBER(FIND("Pigs ",C119)),ISNUMBER(FIND("pigs ",C119)))</f>
        <v>0</v>
      </c>
      <c r="AI119" t="b">
        <f>OR(ISNUMBER(FIND(" C. elegans",C119)),ISNUMBER(FIND("Caenorhabditis elegans",C119)),ISNUMBER(FIND("earthworms",C119)),ISNUMBER(FIND(" Ficopomatus enigmaticus",C119)),ISNUMBER(FIND("larva",C119)),ISNUMBER(FIND("Lumbriculus variegatus",C119)),ISNUMBER(FIND("nematode",C119)))</f>
        <v>0</v>
      </c>
      <c r="AJ119" t="b">
        <f>NOT(OR(AA119,AB119,AC119,AD119,AE119,AF119,AG119,AH119,AI119))</f>
        <v>0</v>
      </c>
      <c r="AL119" t="b">
        <f>OR(AA119,AB119,AD119,AE119,AF119,AG119,AH119,AI119)</f>
        <v>1</v>
      </c>
      <c r="AM119" t="b">
        <f>IF(Table1[[#This Row],[In vivo?]],IF(Table1[[#This Row],[Cell]],FALSE,TRUE),FALSE)</f>
        <v>0</v>
      </c>
      <c r="AN119" t="b">
        <f>AND(AC119,AL119)</f>
        <v>1</v>
      </c>
      <c r="AO119" t="b">
        <f>IF(Table1[[#This Row],[Cell]],IF(Table1[[#This Row],[In vivo?]],FALSE,TRUE),FALSE)</f>
        <v>0</v>
      </c>
      <c r="AP119" t="b">
        <f>NOT(OR(Table1[[#This Row],[In vivo?]],Table1[[#This Row],[Only in Cell]]))</f>
        <v>0</v>
      </c>
      <c r="AQ119" t="b">
        <f>IF(OR(Table1[[#This Row],[Rodents]],Table1[[#This Row],[Human]],Table1[[#This Row],[Pig]]),OR(ISNUMBER(FIND("pulmonary",C119)),ISNUMBER(FIND("lung",C119))),"NA")</f>
        <v>0</v>
      </c>
      <c r="AR119" t="b">
        <f>IF(OR(Table1[[#This Row],[Rodents]],Table1[[#This Row],[Human]],Table1[[#This Row],[Pig]]),OR(ISNUMBER(FIND("skin",C119)),ISNUMBER(FIND("dermal",C119))),"NA")</f>
        <v>0</v>
      </c>
      <c r="AS119" t="b">
        <f>IF(OR(Table1[[#This Row],[Rodents]],Table1[[#This Row],[Human]],Table1[[#This Row],[Pig]]),OR(ISNUMBER(FIND("liver",C119)),ISNUMBER(FIND("hepat",C119))),"NA")</f>
        <v>0</v>
      </c>
      <c r="AT119" t="b">
        <f>IF(OR(Table1[[#This Row],[Rodents]],Table1[[#This Row],[Human]],Table1[[#This Row],[Pig]]),OR(ISNUMBER(FIND("kidney",C119)),ISNUMBER(FIND("neph",C119))),"NA")</f>
        <v>0</v>
      </c>
      <c r="AU119" t="b">
        <f>IF(OR(Table1[[#This Row],[Rodents]],Table1[[#This Row],[Human]],Table1[[#This Row],[Pig]]),OR(ISNUMBER(FIND("brain",C119)),ISNUMBER(FIND("neur",C119)),ISNUMBER(FIND("nerv",C119))),"NA")</f>
        <v>0</v>
      </c>
      <c r="AV119" t="b">
        <f>IF(OR(Table1[[#This Row],[Rodents]],Table1[[#This Row],[Human]],Table1[[#This Row],[Pig]]),OR(ISNUMBER(FIND("heart",C119)),ISNUMBER(FIND("cardi",C119))),"NA")</f>
        <v>0</v>
      </c>
      <c r="AW119" t="b">
        <f>IF(OR(Table1[[#This Row],[Rodents]],Table1[[#This Row],[Human]],Table1[[#This Row],[Pig]]),OR(ISNUMBER(FIND("gastro",C119)),ISNUMBER(FIND("intesti",C119)),ISNUMBER(FIND("stomach",C119))),"NA")</f>
        <v>0</v>
      </c>
      <c r="AX119" t="b">
        <f>IF(OR(Table1[[#This Row],[Rodents]],Table1[[#This Row],[Human]],Table1[[#This Row],[Pig]]),NOT(OR(AQ119,AR119,AS119,AT119,AU119,AV119,AW119)),"NA")</f>
        <v>1</v>
      </c>
      <c r="AY119" t="b">
        <f>OR(ISNUMBER(FIND("SWCNT",C119)),ISNUMBER(FIND("SWNT",C119)),ISNUMBER(FIND("single-wall",C119)),ISNUMBER(FIND("single wall",C119)),ISNUMBER(FIND("Single wall",C119)),ISNUMBER(FIND("Single-wall",C119)),ISNUMBER(FIND("SWCNT",B119)),ISNUMBER(FIND("SWNT",B119)),ISNUMBER(FIND("single-wall",B119)),ISNUMBER(FIND("single wall",B119)),ISNUMBER(FIND("Single-wall",B119)),ISNUMBER(FIND("Single wall",B119)))</f>
        <v>1</v>
      </c>
      <c r="AZ119" t="b">
        <f>OR(ISNUMBER(FIND("MWCNT",C119)),ISNUMBER(FIND("MWNT",C119)),ISNUMBER(FIND("multi-wall",C119)),ISNUMBER(FIND("multi wall",C119)),ISNUMBER(FIND("multiwall",C119)),ISNUMBER(FIND("Multi-wall",C119)),ISNUMBER(FIND("Multi wall",C119)),ISNUMBER(FIND("Multiwall",C119)),ISNUMBER(FIND("MWCNT",B119)),ISNUMBER(FIND("MWNT",B119)),ISNUMBER(FIND("multi-wall",B119)),ISNUMBER(FIND("multi wall",B119)),ISNUMBER(FIND("multiwall",B119)),ISNUMBER(FIND("Multi-wall",B119)),ISNUMBER(FIND("Multi wall",B119)),ISNUMBER(FIND("Multiwall",B119)),ISNUMBER(FIND("Double-wall",B119)),ISNUMBER(FIND("Double wall",B119)),ISNUMBER(FIND("Doublewall",B119)),ISNUMBER(FIND("double-wall",B119)),ISNUMBER(FIND("double wall",B119)),ISNUMBER(FIND("doublewall",B119)))</f>
        <v>1</v>
      </c>
      <c r="BA119" t="b">
        <f>AND(Table1[[#This Row],[SWCNT]],Table1[[#This Row],[MWCNT]])</f>
        <v>1</v>
      </c>
      <c r="BB119" t="b">
        <f>IF(Table1[[#This Row],[SWCNT]]=TRUE,FALSE,IF(Table1[[#This Row],[MWCNT]]=TRUE,FALSE,TRUE))</f>
        <v>0</v>
      </c>
      <c r="BC119" s="18"/>
    </row>
    <row r="120" spans="1:55" ht="296">
      <c r="A120" t="s">
        <v>621</v>
      </c>
      <c r="B120" s="2" t="s">
        <v>622</v>
      </c>
      <c r="C120" s="16" t="s">
        <v>623</v>
      </c>
      <c r="D120" s="17" t="s">
        <v>570</v>
      </c>
      <c r="E120" s="2">
        <v>2021</v>
      </c>
      <c r="F120" t="b">
        <f>OR(ISNUMBER(FIND("cytotoxic",C120)),ISNUMBER(FIND("Cytotoxic",C120)),ISNUMBER(FIND("cellular toxicity",C120)),ISNUMBER(FIND("cell death",C120)),ISNUMBER(FIND("viable",C120)),ISNUMBER(FIND("phytotoxic",C120)),ISNUMBER(FIND("acute toxicity",C120)),ISNUMBER(FIND("MTT",C120)),ISNUMBER(FIND("survival",C120)),ISNUMBER(FIND("prolifer",C120)),ISNUMBER(FIND("apoptosis",C120)),ISNUMBER(FIND("neurotoxic",C120)),ISNUMBER(FIND("  lysis ",C120)),ISNUMBER(FIND("necrosis",C120)),ISNUMBER(FIND("cellular death",C120))*3,ISNUMBER(FIND("LDH",C120)),ISNUMBER(FIND("Acute toxicity",C120)))</f>
        <v>0</v>
      </c>
      <c r="G120" t="b">
        <f>OR(ISNUMBER(FIND("genotoxic",C120)),ISNUMBER(FIND("genotoxicity",C120)),ISNUMBER(FIND("DNA damage",C120)),ISNUMBER(FIND("DNA",C120)),ISNUMBER(FIND("RNA",C120)),ISNUMBER(FIND("mesothelioma",C120)),ISNUMBER(FIND("carcino",C120)),ISNUMBER(FIND("mutagen",C120)),ISNUMBER(FIND("genetic",C120)))</f>
        <v>0</v>
      </c>
      <c r="H120" t="b">
        <f>OR(ISNUMBER(FIND("inflammatory",C120)),ISNUMBER(FIND("inflamm",C120)))</f>
        <v>1</v>
      </c>
      <c r="I120" t="b">
        <f>OR(ISNUMBER(FIND("immune",C120)),ISNUMBER(FIND("immunological",C120)),ISNUMBER(FIND("interleuk",C120)),ISNUMBER(FIND("platelet activation",C120)),ISNUMBER(FIND("monocyte",C120)),ISNUMBER(FIND("leukocyte",C120)),ISNUMBER(FIND("cytokine",C120)),ISNUMBER(FIND("CD4",C120)),ISNUMBER(FIND("CD8",C120)),ISNUMBER(FIND("T-cell",C120)))</f>
        <v>0</v>
      </c>
      <c r="J120" t="b">
        <f>OR(ISNUMBER(FIND("reactive oxygen",C120)),ISNUMBER(FIND("ROS",C120)),ISNUMBER(FIND("free radical",C120)),ISNUMBER(FIND("oxidative stress",C120)),ISNUMBER(FIND("peroxid",C120)),ISNUMBER(FIND("oxidative",C120)),ISNUMBER(FIND("antioxid",C120)))</f>
        <v>0</v>
      </c>
      <c r="K120" t="b">
        <f>OR(ISNUMBER(FIND("autophag",C120)))</f>
        <v>0</v>
      </c>
      <c r="L120" t="b">
        <f>OR(ISNUMBER(FIND("morpholog",C120)))</f>
        <v>0</v>
      </c>
      <c r="M120" t="b">
        <f>OR(ISNUMBER(FIND("fibrosis",C120)),ISNUMBER(FIND("Fibrosis",C120)),ISNUMBER(FIND("fibrot",C120)))</f>
        <v>0</v>
      </c>
      <c r="N120" t="b">
        <f>OR(ISNUMBER(FIND("offspring",C120)),ISNUMBER(FIND("Parental",C120)),ISNUMBER(FIND("parental",C120)),ISNUMBER(FIND("germline",C120)),ISNUMBER(FIND("reproduc",C120)),ISNUMBER(FIND("embryo",C120)))</f>
        <v>0</v>
      </c>
      <c r="O120" t="b">
        <f>OR(ISNUMBER(FIND("metabol",C120)),ISNUMBER(FIND("Metabol",C120)),ISNUMBER(FIND("digest",C120)),ISNUMBER(FIND("mitochon",C120)))</f>
        <v>0</v>
      </c>
      <c r="P120" t="b">
        <f>OR(ISNUMBER(FIND("ecotox",C120)),ISNUMBER(FIND("Ecotox",B120)),ISNUMBER(FIND("ecotox",B120)),ISNUMBER(FIND("Ecotox",C120)))</f>
        <v>0</v>
      </c>
      <c r="Q120" t="b">
        <f>OR(ISNUMBER(FIND("Bioaccum",C120)),ISNUMBER(FIND("bioaccum",C120)),ISNUMBER(FIND("accum",C120)))</f>
        <v>0</v>
      </c>
      <c r="R120" t="b">
        <f>OR(ISNUMBER(FIND("Occupation",C120)),ISNUMBER(FIND("occupation",C120)),ISNUMBER(FIND("worker",C120)),ISNUMBER(FIND("workforce",C120)))</f>
        <v>1</v>
      </c>
      <c r="S120" t="b">
        <f>NOT(OR(F120,G120,H120,I120,J120,K120,L120,M120,N120,O120,P120,Q120,R120))</f>
        <v>0</v>
      </c>
      <c r="U120" t="b">
        <f>OR(Table1[[#This Row],[Inflammation]],Table1[[#This Row],[Immune]])</f>
        <v>1</v>
      </c>
      <c r="V120" t="b">
        <f>IF(OR(Table1[[#This Row],[Rodents]],Table1[[#This Row],[Human]],Table1[[#This Row],[Pig]]),OR(ISNUMBER(FIND("intratrach",C120)),ISNUMBER(FIND("nasal ",C120)),ISNUMBER(FIND("instill",C120))),"NA")</f>
        <v>0</v>
      </c>
      <c r="W120" t="b">
        <f>IF(OR(Table1[[#This Row],[Rodents]],Table1[[#This Row],[Human]],Table1[[#This Row],[Pig]]),OR(ISNUMBER(FIND("dermal",C120)),ISNUMBER(FIND("skin ",C120))),"NA")</f>
        <v>0</v>
      </c>
      <c r="X120" t="b">
        <f>IF(OR(Table1[[#This Row],[Rodents]],Table1[[#This Row],[Human]],Table1[[#This Row],[Pig]]),OR(ISNUMBER(FIND("injected",C120)),ISNUMBER(FIND("periton",C120)),ISNUMBER(FIND("intrascrot",C120))),"NA")</f>
        <v>0</v>
      </c>
      <c r="Y120" t="b">
        <f>IF(OR(Table1[[#This Row],[Rodents]],Table1[[#This Row],[Human]],Table1[[#This Row],[Pig]]),NOT(OR(Table1[[#This Row],[Inhaled/Intratracheal/intranasal]],Table1[[#This Row],[Dermal]],Table1[[#This Row],[Injected]])),"NA")</f>
        <v>1</v>
      </c>
      <c r="AA120" t="b">
        <f>OR(ISNUMBER(FIND("fish ",C120)),ISNUMBER(FIND("Fish ",C120)),ISNUMBER(FIND("aquatic",C120)),ISNUMBER(FIND("daphnids",C120)),ISNUMBER(FIND("Carcinus maenas",C120)),ISNUMBER(FIND("Daphnia",C120)),ISNUMBER(FIND("Ruditapes philippinarum",C120)),ISNUMBER(FIND("daphnia",C120)),ISNUMBER(FIND("marine",C120)),ISNUMBER(FIND("mussel",C120)),ISNUMBER(FIND("algae",C120)),ISNUMBER(FIND("Donax faba",C120)),ISNUMBER(FIND("estuarine",C120)),ISNUMBER(FIND("snail",C120)),ISNUMBER(FIND("Prorocentrum donghaiense",C120)) )</f>
        <v>0</v>
      </c>
      <c r="AB120" t="b">
        <f>OR(ISNUMBER(FIND(" rat ",C120)),ISNUMBER(FIND(" rats ",C120)),ISNUMBER(FIND(" Rats ",C120)),ISNUMBER(FIND(" Rat ",C120)),ISNUMBER(FIND(" rat.",C120)),ISNUMBER(FIND(" rats.",C120)),ISNUMBER(FIND("mouse",C120)),ISNUMBER(FIND("mice",C120)), ISNUMBER(FIND(" Mice",C120)))</f>
        <v>1</v>
      </c>
      <c r="AC120" t="b">
        <f>OR(ISNUMBER(FIND(" cell ",C120)),ISNUMBER(FIND("fibroblast",C120)),ISNUMBER(FIND("macrophage",C120)),ISNUMBER(FIND("epithelial",C120)),ISNUMBER(FIND("endothelial",C120)),ISNUMBER(FIND("neuron",C120)),ISNUMBER(FIND(" cells ",C120)),ISNUMBER(FIND("RBC",C120)),ISNUMBER(FIND("mitochond",C120)),ISNUMBER(FIND("adipocyte",C120)),ISNUMBER(FIND("osteo",C120)),ISNUMBER(FIND("keratin",C120)),ISNUMBER(FIND(" cell's ",C120)),ISNUMBER(FIND("eukary",C120)),ISNUMBER(FIND("sperm",C120)))</f>
        <v>0</v>
      </c>
      <c r="AD120" t="b">
        <f>OR(ISNUMBER(FIND("human",B120)),ISNUMBER(FIND("workers",B120)),ISNUMBER(FIND("workforces",B120)),ISNUMBER(FIND("occupational",B120)),ISNUMBER(FIND("Case report",B120)),ISNUMBER(FIND("Workplaces",B120)),ISNUMBER(FIND("worker",B120)))</f>
        <v>0</v>
      </c>
      <c r="AE120" t="b">
        <f>OR(ISNUMBER(FIND(" plant ",C120)),ISNUMBER(FIND("Plant ",C120)),ISNUMBER(FIND("tomato",C120)),ISNUMBER(FIND("plants",C120)),ISNUMBER(FIND("Plants",C120)),ISNUMBER(FIND("algae",C120)),ISNUMBER(FIND("lettuce",C120)),ISNUMBER(FIND("green gram sprouts ",C120)),ISNUMBER(FIND("Cucurbita pepo",C120)),ISNUMBER(FIND("bean ",C120)),ISNUMBER(FIND("chloroplast",C120)),ISNUMBER(FIND("chlorophyll",C120)),ISNUMBER(FIND("seedling",C120)),ISNUMBER(FIND("canola",C120)),ISNUMBER(FIND("shoot",C120)),ISNUMBER(FIND("photosynthes",C120)),ISNUMBER(FIND(" leaves ",C120)),,ISNUMBER(FIND("agriculture",C120)),ISNUMBER(FIND(" crops ",C120)))</f>
        <v>0</v>
      </c>
      <c r="AF120" t="b">
        <f>OR(ISNUMBER(FIND("bacteria",C120)),ISNUMBER(FIND("Bacteria",C120)),ISNUMBER(FIND("Bacterium",C120)),ISNUMBER(FIND("bacterium",C120)),ISNUMBER(FIND(" coli ",C120)))</f>
        <v>0</v>
      </c>
      <c r="AG120" t="b">
        <f>OR(ISNUMBER(FIND("fungi",C120)),ISNUMBER(FIND("Fungi",C120)),ISNUMBER(FIND("fungus",C120)),ISNUMBER(FIND("Fungus",C120)),ISNUMBER(FIND("mushroom",C120)),ISNUMBER(FIND("Mushroom",C120)),ISNUMBER(FIND(" mold ",C120)))</f>
        <v>0</v>
      </c>
      <c r="AH120" t="b">
        <f>OR(ISNUMBER(FIND("Pig ",C120)),ISNUMBER(FIND("pig ",C120)),ISNUMBER(FIND("Pigs ",C120)),ISNUMBER(FIND("pigs ",C120)))</f>
        <v>0</v>
      </c>
      <c r="AI120" t="b">
        <f>OR(ISNUMBER(FIND(" C. elegans",C120)),ISNUMBER(FIND("Caenorhabditis elegans",C120)),ISNUMBER(FIND("earthworms",C120)),ISNUMBER(FIND(" Ficopomatus enigmaticus",C120)),ISNUMBER(FIND("larva",C120)),ISNUMBER(FIND("Lumbriculus variegatus",C120)),ISNUMBER(FIND("nematode",C120)))</f>
        <v>0</v>
      </c>
      <c r="AJ120" t="b">
        <f>NOT(OR(AA120,AB120,AC120,AD120,AE120,AF120,AG120,AH120,AI120))</f>
        <v>0</v>
      </c>
      <c r="AL120" t="b">
        <f>OR(AA120,AB120,AD120,AE120,AF120,AG120,AH120,AI120)</f>
        <v>1</v>
      </c>
      <c r="AM120" t="b">
        <f>IF(Table1[[#This Row],[In vivo?]],IF(Table1[[#This Row],[Cell]],FALSE,TRUE),FALSE)</f>
        <v>1</v>
      </c>
      <c r="AN120" t="b">
        <f>AND(AC120,AL120)</f>
        <v>0</v>
      </c>
      <c r="AO120" t="b">
        <f>IF(Table1[[#This Row],[Cell]],IF(Table1[[#This Row],[In vivo?]],FALSE,TRUE),FALSE)</f>
        <v>0</v>
      </c>
      <c r="AP120" t="b">
        <f>NOT(OR(Table1[[#This Row],[In vivo?]],Table1[[#This Row],[Only in Cell]]))</f>
        <v>0</v>
      </c>
      <c r="AQ120" t="b">
        <f>IF(OR(Table1[[#This Row],[Rodents]],Table1[[#This Row],[Human]],Table1[[#This Row],[Pig]]),OR(ISNUMBER(FIND("pulmonary",C120)),ISNUMBER(FIND("lung",C120))),"NA")</f>
        <v>1</v>
      </c>
      <c r="AR120" t="b">
        <f>IF(OR(Table1[[#This Row],[Rodents]],Table1[[#This Row],[Human]],Table1[[#This Row],[Pig]]),OR(ISNUMBER(FIND("skin",C120)),ISNUMBER(FIND("dermal",C120))),"NA")</f>
        <v>0</v>
      </c>
      <c r="AS120" t="b">
        <f>IF(OR(Table1[[#This Row],[Rodents]],Table1[[#This Row],[Human]],Table1[[#This Row],[Pig]]),OR(ISNUMBER(FIND("liver",C120)),ISNUMBER(FIND("hepat",C120))),"NA")</f>
        <v>0</v>
      </c>
      <c r="AT120" t="b">
        <f>IF(OR(Table1[[#This Row],[Rodents]],Table1[[#This Row],[Human]],Table1[[#This Row],[Pig]]),OR(ISNUMBER(FIND("kidney",C120)),ISNUMBER(FIND("neph",C120))),"NA")</f>
        <v>0</v>
      </c>
      <c r="AU120" t="b">
        <f>IF(OR(Table1[[#This Row],[Rodents]],Table1[[#This Row],[Human]],Table1[[#This Row],[Pig]]),OR(ISNUMBER(FIND("brain",C120)),ISNUMBER(FIND("neur",C120)),ISNUMBER(FIND("nerv",C120))),"NA")</f>
        <v>1</v>
      </c>
      <c r="AV120" t="b">
        <f>IF(OR(Table1[[#This Row],[Rodents]],Table1[[#This Row],[Human]],Table1[[#This Row],[Pig]]),OR(ISNUMBER(FIND("heart",C120)),ISNUMBER(FIND("cardi",C120))),"NA")</f>
        <v>1</v>
      </c>
      <c r="AW120" t="b">
        <f>IF(OR(Table1[[#This Row],[Rodents]],Table1[[#This Row],[Human]],Table1[[#This Row],[Pig]]),OR(ISNUMBER(FIND("gastro",C120)),ISNUMBER(FIND("intesti",C120)),ISNUMBER(FIND("stomach",C120))),"NA")</f>
        <v>0</v>
      </c>
      <c r="AX120" t="b">
        <f>IF(OR(Table1[[#This Row],[Rodents]],Table1[[#This Row],[Human]],Table1[[#This Row],[Pig]]),NOT(OR(AQ120,AR120,AS120,AT120,AU120,AV120,AW120)),"NA")</f>
        <v>0</v>
      </c>
      <c r="AY120" t="b">
        <f>OR(ISNUMBER(FIND("SWCNT",C120)),ISNUMBER(FIND("SWNT",C120)),ISNUMBER(FIND("single-wall",C120)),ISNUMBER(FIND("single wall",C120)),ISNUMBER(FIND("Single wall",C120)),ISNUMBER(FIND("Single-wall",C120)),ISNUMBER(FIND("SWCNT",B120)),ISNUMBER(FIND("SWNT",B120)),ISNUMBER(FIND("single-wall",B120)),ISNUMBER(FIND("single wall",B120)),ISNUMBER(FIND("Single-wall",B120)),ISNUMBER(FIND("Single wall",B120)))</f>
        <v>0</v>
      </c>
      <c r="AZ120" t="b">
        <f>OR(ISNUMBER(FIND("MWCNT",C120)),ISNUMBER(FIND("MWNT",C120)),ISNUMBER(FIND("multi-wall",C120)),ISNUMBER(FIND("multi wall",C120)),ISNUMBER(FIND("multiwall",C120)),ISNUMBER(FIND("Multi-wall",C120)),ISNUMBER(FIND("Multi wall",C120)),ISNUMBER(FIND("Multiwall",C120)),ISNUMBER(FIND("MWCNT",B120)),ISNUMBER(FIND("MWNT",B120)),ISNUMBER(FIND("multi-wall",B120)),ISNUMBER(FIND("multi wall",B120)),ISNUMBER(FIND("multiwall",B120)),ISNUMBER(FIND("Multi-wall",B120)),ISNUMBER(FIND("Multi wall",B120)),ISNUMBER(FIND("Multiwall",B120)),ISNUMBER(FIND("Double-wall",B120)),ISNUMBER(FIND("Double wall",B120)),ISNUMBER(FIND("Doublewall",B120)),ISNUMBER(FIND("double-wall",B120)),ISNUMBER(FIND("double wall",B120)),ISNUMBER(FIND("doublewall",B120)))</f>
        <v>1</v>
      </c>
      <c r="BA120" t="b">
        <f>AND(Table1[[#This Row],[SWCNT]],Table1[[#This Row],[MWCNT]])</f>
        <v>0</v>
      </c>
      <c r="BB120" t="b">
        <f>IF(Table1[[#This Row],[SWCNT]]=TRUE,FALSE,IF(Table1[[#This Row],[MWCNT]]=TRUE,FALSE,TRUE))</f>
        <v>0</v>
      </c>
      <c r="BC120" s="18"/>
    </row>
    <row r="121" spans="1:55" ht="277.5">
      <c r="A121" t="s">
        <v>637</v>
      </c>
      <c r="B121" s="2" t="s">
        <v>638</v>
      </c>
      <c r="C121" s="16" t="s">
        <v>639</v>
      </c>
      <c r="D121" s="17" t="s">
        <v>640</v>
      </c>
      <c r="E121" s="2">
        <v>2021</v>
      </c>
      <c r="F121" t="b">
        <f>OR(ISNUMBER(FIND("cytotoxic",C121)),ISNUMBER(FIND("Cytotoxic",C121)),ISNUMBER(FIND("cellular toxicity",C121)),ISNUMBER(FIND("cell death",C121)),ISNUMBER(FIND("viable",C121)),ISNUMBER(FIND("phytotoxic",C121)),ISNUMBER(FIND("acute toxicity",C121)),ISNUMBER(FIND("MTT",C121)),ISNUMBER(FIND("survival",C121)),ISNUMBER(FIND("prolifer",C121)),ISNUMBER(FIND("apoptosis",C121)),ISNUMBER(FIND("neurotoxic",C121)),ISNUMBER(FIND("  lysis ",C121)),ISNUMBER(FIND("necrosis",C121)),ISNUMBER(FIND("cellular death",C121))*3,ISNUMBER(FIND("LDH",C121)),ISNUMBER(FIND("Acute toxicity",C121)))</f>
        <v>0</v>
      </c>
      <c r="G121" t="b">
        <f>OR(ISNUMBER(FIND("genotoxic",C121)),ISNUMBER(FIND("genotoxicity",C121)),ISNUMBER(FIND("DNA damage",C121)),ISNUMBER(FIND("DNA",C121)),ISNUMBER(FIND("RNA",C121)),ISNUMBER(FIND("mesothelioma",C121)),ISNUMBER(FIND("carcino",C121)),ISNUMBER(FIND("mutagen",C121)),ISNUMBER(FIND("genetic",C121)))</f>
        <v>0</v>
      </c>
      <c r="H121" t="b">
        <f>OR(ISNUMBER(FIND("inflammatory",C121)),ISNUMBER(FIND("inflamm",C121)))</f>
        <v>1</v>
      </c>
      <c r="I121" t="b">
        <f>OR(ISNUMBER(FIND("immune",C121)),ISNUMBER(FIND("immunological",C121)),ISNUMBER(FIND("interleuk",C121)),ISNUMBER(FIND("platelet activation",C121)),ISNUMBER(FIND("monocyte",C121)),ISNUMBER(FIND("leukocyte",C121)),ISNUMBER(FIND("cytokine",C121)),ISNUMBER(FIND("CD4",C121)),ISNUMBER(FIND("CD8",C121)),ISNUMBER(FIND("T-cell",C121)))</f>
        <v>0</v>
      </c>
      <c r="J121" t="b">
        <f>OR(ISNUMBER(FIND("reactive oxygen",C121)),ISNUMBER(FIND("ROS",C121)),ISNUMBER(FIND("free radical",C121)),ISNUMBER(FIND("oxidative stress",C121)),ISNUMBER(FIND("peroxid",C121)),ISNUMBER(FIND("oxidative",C121)),ISNUMBER(FIND("antioxid",C121)))</f>
        <v>0</v>
      </c>
      <c r="K121" t="b">
        <f>OR(ISNUMBER(FIND("autophag",C121)))</f>
        <v>0</v>
      </c>
      <c r="L121" t="b">
        <f>OR(ISNUMBER(FIND("morpholog",C121)))</f>
        <v>0</v>
      </c>
      <c r="M121" t="b">
        <f>OR(ISNUMBER(FIND("fibrosis",C121)),ISNUMBER(FIND("Fibrosis",C121)),ISNUMBER(FIND("fibrot",C121)))</f>
        <v>0</v>
      </c>
      <c r="N121" t="b">
        <f>OR(ISNUMBER(FIND("offspring",C121)),ISNUMBER(FIND("Parental",C121)),ISNUMBER(FIND("parental",C121)),ISNUMBER(FIND("germline",C121)),ISNUMBER(FIND("reproduc",C121)),ISNUMBER(FIND("embryo",C121)))</f>
        <v>0</v>
      </c>
      <c r="O121" t="b">
        <f>OR(ISNUMBER(FIND("metabol",C121)),ISNUMBER(FIND("Metabol",C121)),ISNUMBER(FIND("digest",C121)),ISNUMBER(FIND("mitochon",C121)))</f>
        <v>0</v>
      </c>
      <c r="P121" t="b">
        <f>OR(ISNUMBER(FIND("ecotox",C121)),ISNUMBER(FIND("Ecotox",B121)),ISNUMBER(FIND("ecotox",B121)),ISNUMBER(FIND("Ecotox",C121)))</f>
        <v>0</v>
      </c>
      <c r="Q121" t="b">
        <f>OR(ISNUMBER(FIND("Bioaccum",C121)),ISNUMBER(FIND("bioaccum",C121)),ISNUMBER(FIND("accum",C121)))</f>
        <v>0</v>
      </c>
      <c r="R121" t="b">
        <f>OR(ISNUMBER(FIND("Occupation",C121)),ISNUMBER(FIND("occupation",C121)),ISNUMBER(FIND("worker",C121)),ISNUMBER(FIND("workforce",C121)))</f>
        <v>0</v>
      </c>
      <c r="S121" t="b">
        <f>NOT(OR(F121,G121,H121,I121,J121,K121,L121,M121,N121,O121,P121,Q121,R121))</f>
        <v>0</v>
      </c>
      <c r="U121" t="b">
        <f>OR(Table1[[#This Row],[Inflammation]],Table1[[#This Row],[Immune]])</f>
        <v>1</v>
      </c>
      <c r="V121" t="b">
        <f>IF(OR(Table1[[#This Row],[Rodents]],Table1[[#This Row],[Human]],Table1[[#This Row],[Pig]]),OR(ISNUMBER(FIND("intratrach",C121)),ISNUMBER(FIND("nasal ",C121)),ISNUMBER(FIND("instill",C121))),"NA")</f>
        <v>1</v>
      </c>
      <c r="W121" t="b">
        <f>IF(OR(Table1[[#This Row],[Rodents]],Table1[[#This Row],[Human]],Table1[[#This Row],[Pig]]),OR(ISNUMBER(FIND("dermal",C121)),ISNUMBER(FIND("skin ",C121))),"NA")</f>
        <v>0</v>
      </c>
      <c r="X121" t="b">
        <f>IF(OR(Table1[[#This Row],[Rodents]],Table1[[#This Row],[Human]],Table1[[#This Row],[Pig]]),OR(ISNUMBER(FIND("injected",C121)),ISNUMBER(FIND("periton",C121)),ISNUMBER(FIND("intrascrot",C121))),"NA")</f>
        <v>0</v>
      </c>
      <c r="Y121" t="b">
        <f>IF(OR(Table1[[#This Row],[Rodents]],Table1[[#This Row],[Human]],Table1[[#This Row],[Pig]]),NOT(OR(Table1[[#This Row],[Inhaled/Intratracheal/intranasal]],Table1[[#This Row],[Dermal]],Table1[[#This Row],[Injected]])),"NA")</f>
        <v>0</v>
      </c>
      <c r="AA121" t="b">
        <f>OR(ISNUMBER(FIND("fish ",C121)),ISNUMBER(FIND("Fish ",C121)),ISNUMBER(FIND("aquatic",C121)),ISNUMBER(FIND("daphnids",C121)),ISNUMBER(FIND("Carcinus maenas",C121)),ISNUMBER(FIND("Daphnia",C121)),ISNUMBER(FIND("Ruditapes philippinarum",C121)),ISNUMBER(FIND("daphnia",C121)),ISNUMBER(FIND("marine",C121)),ISNUMBER(FIND("mussel",C121)),ISNUMBER(FIND("algae",C121)),ISNUMBER(FIND("Donax faba",C121)),ISNUMBER(FIND("estuarine",C121)),ISNUMBER(FIND("snail",C121)),ISNUMBER(FIND("Prorocentrum donghaiense",C121)) )</f>
        <v>0</v>
      </c>
      <c r="AB121" t="b">
        <f>OR(ISNUMBER(FIND(" rat ",C121)),ISNUMBER(FIND(" rats ",C121)),ISNUMBER(FIND(" Rats ",C121)),ISNUMBER(FIND(" Rat ",C121)),ISNUMBER(FIND(" rat.",C121)),ISNUMBER(FIND(" rats.",C121)),ISNUMBER(FIND("mouse",C121)),ISNUMBER(FIND("mice",C121)), ISNUMBER(FIND(" Mice",C121)))</f>
        <v>1</v>
      </c>
      <c r="AC121" t="b">
        <f>OR(ISNUMBER(FIND(" cell ",C121)),ISNUMBER(FIND("fibroblast",C121)),ISNUMBER(FIND("macrophage",C121)),ISNUMBER(FIND("epithelial",C121)),ISNUMBER(FIND("endothelial",C121)),ISNUMBER(FIND("neuron",C121)),ISNUMBER(FIND(" cells ",C121)),ISNUMBER(FIND("RBC",C121)),ISNUMBER(FIND("mitochond",C121)),ISNUMBER(FIND("adipocyte",C121)),ISNUMBER(FIND("osteo",C121)),ISNUMBER(FIND("keratin",C121)),ISNUMBER(FIND(" cell's ",C121)),ISNUMBER(FIND("eukary",C121)),ISNUMBER(FIND("sperm",C121)))</f>
        <v>0</v>
      </c>
      <c r="AD121" t="b">
        <f>OR(ISNUMBER(FIND("human",B121)),ISNUMBER(FIND("workers",B121)),ISNUMBER(FIND("workforces",B121)),ISNUMBER(FIND("occupational",B121)),ISNUMBER(FIND("Case report",B121)),ISNUMBER(FIND("Workplaces",B121)),ISNUMBER(FIND("worker",B121)))</f>
        <v>0</v>
      </c>
      <c r="AE121" t="b">
        <f>OR(ISNUMBER(FIND(" plant ",C121)),ISNUMBER(FIND("Plant ",C121)),ISNUMBER(FIND("tomato",C121)),ISNUMBER(FIND("plants",C121)),ISNUMBER(FIND("Plants",C121)),ISNUMBER(FIND("algae",C121)),ISNUMBER(FIND("lettuce",C121)),ISNUMBER(FIND("green gram sprouts ",C121)),ISNUMBER(FIND("Cucurbita pepo",C121)),ISNUMBER(FIND("bean ",C121)),ISNUMBER(FIND("chloroplast",C121)),ISNUMBER(FIND("chlorophyll",C121)),ISNUMBER(FIND("seedling",C121)),ISNUMBER(FIND("canola",C121)),ISNUMBER(FIND("shoot",C121)),ISNUMBER(FIND("photosynthes",C121)),ISNUMBER(FIND(" leaves ",C121)),,ISNUMBER(FIND("agriculture",C121)),ISNUMBER(FIND(" crops ",C121)))</f>
        <v>0</v>
      </c>
      <c r="AF121" t="b">
        <f>OR(ISNUMBER(FIND("bacteria",C121)),ISNUMBER(FIND("Bacteria",C121)),ISNUMBER(FIND("Bacterium",C121)),ISNUMBER(FIND("bacterium",C121)),ISNUMBER(FIND(" coli ",C121)))</f>
        <v>0</v>
      </c>
      <c r="AG121" t="b">
        <f>OR(ISNUMBER(FIND("fungi",C121)),ISNUMBER(FIND("Fungi",C121)),ISNUMBER(FIND("fungus",C121)),ISNUMBER(FIND("Fungus",C121)),ISNUMBER(FIND("mushroom",C121)),ISNUMBER(FIND("Mushroom",C121)),ISNUMBER(FIND(" mold ",C121)))</f>
        <v>0</v>
      </c>
      <c r="AH121" t="b">
        <f>OR(ISNUMBER(FIND("Pig ",C121)),ISNUMBER(FIND("pig ",C121)),ISNUMBER(FIND("Pigs ",C121)),ISNUMBER(FIND("pigs ",C121)))</f>
        <v>0</v>
      </c>
      <c r="AI121" t="b">
        <f>OR(ISNUMBER(FIND(" C. elegans",C121)),ISNUMBER(FIND("Caenorhabditis elegans",C121)),ISNUMBER(FIND("earthworms",C121)),ISNUMBER(FIND(" Ficopomatus enigmaticus",C121)),ISNUMBER(FIND("larva",C121)),ISNUMBER(FIND("Lumbriculus variegatus",C121)),ISNUMBER(FIND("nematode",C121)))</f>
        <v>0</v>
      </c>
      <c r="AJ121" t="b">
        <f>NOT(OR(AA121,AB121,AC121,AD121,AE121,AF121,AG121,AH121,AI121))</f>
        <v>0</v>
      </c>
      <c r="AL121" t="b">
        <f>OR(AA121,AB121,AD121,AE121,AF121,AG121,AH121,AI121)</f>
        <v>1</v>
      </c>
      <c r="AM121" t="b">
        <f>IF(Table1[[#This Row],[In vivo?]],IF(Table1[[#This Row],[Cell]],FALSE,TRUE),FALSE)</f>
        <v>1</v>
      </c>
      <c r="AN121" t="b">
        <f>AND(AC121,AL121)</f>
        <v>0</v>
      </c>
      <c r="AO121" t="b">
        <f>IF(Table1[[#This Row],[Cell]],IF(Table1[[#This Row],[In vivo?]],FALSE,TRUE),FALSE)</f>
        <v>0</v>
      </c>
      <c r="AP121" t="b">
        <f>NOT(OR(Table1[[#This Row],[In vivo?]],Table1[[#This Row],[Only in Cell]]))</f>
        <v>0</v>
      </c>
      <c r="AQ121" t="b">
        <f>IF(OR(Table1[[#This Row],[Rodents]],Table1[[#This Row],[Human]],Table1[[#This Row],[Pig]]),OR(ISNUMBER(FIND("pulmonary",C121)),ISNUMBER(FIND("lung",C121))),"NA")</f>
        <v>1</v>
      </c>
      <c r="AR121" t="b">
        <f>IF(OR(Table1[[#This Row],[Rodents]],Table1[[#This Row],[Human]],Table1[[#This Row],[Pig]]),OR(ISNUMBER(FIND("skin",C121)),ISNUMBER(FIND("dermal",C121))),"NA")</f>
        <v>0</v>
      </c>
      <c r="AS121" t="b">
        <f>IF(OR(Table1[[#This Row],[Rodents]],Table1[[#This Row],[Human]],Table1[[#This Row],[Pig]]),OR(ISNUMBER(FIND("liver",C121)),ISNUMBER(FIND("hepat",C121))),"NA")</f>
        <v>0</v>
      </c>
      <c r="AT121" t="b">
        <f>IF(OR(Table1[[#This Row],[Rodents]],Table1[[#This Row],[Human]],Table1[[#This Row],[Pig]]),OR(ISNUMBER(FIND("kidney",C121)),ISNUMBER(FIND("neph",C121))),"NA")</f>
        <v>0</v>
      </c>
      <c r="AU121" t="b">
        <f>IF(OR(Table1[[#This Row],[Rodents]],Table1[[#This Row],[Human]],Table1[[#This Row],[Pig]]),OR(ISNUMBER(FIND("brain",C121)),ISNUMBER(FIND("neur",C121)),ISNUMBER(FIND("nerv",C121))),"NA")</f>
        <v>0</v>
      </c>
      <c r="AV121" t="b">
        <f>IF(OR(Table1[[#This Row],[Rodents]],Table1[[#This Row],[Human]],Table1[[#This Row],[Pig]]),OR(ISNUMBER(FIND("heart",C121)),ISNUMBER(FIND("cardi",C121))),"NA")</f>
        <v>0</v>
      </c>
      <c r="AW121" t="b">
        <f>IF(OR(Table1[[#This Row],[Rodents]],Table1[[#This Row],[Human]],Table1[[#This Row],[Pig]]),OR(ISNUMBER(FIND("gastro",C121)),ISNUMBER(FIND("intesti",C121)),ISNUMBER(FIND("stomach",C121))),"NA")</f>
        <v>0</v>
      </c>
      <c r="AX121" t="b">
        <f>IF(OR(Table1[[#This Row],[Rodents]],Table1[[#This Row],[Human]],Table1[[#This Row],[Pig]]),NOT(OR(AQ121,AR121,AS121,AT121,AU121,AV121,AW121)),"NA")</f>
        <v>0</v>
      </c>
      <c r="AY121" t="b">
        <f>OR(ISNUMBER(FIND("SWCNT",C121)),ISNUMBER(FIND("SWNT",C121)),ISNUMBER(FIND("single-wall",C121)),ISNUMBER(FIND("single wall",C121)),ISNUMBER(FIND("Single wall",C121)),ISNUMBER(FIND("Single-wall",C121)),ISNUMBER(FIND("SWCNT",B121)),ISNUMBER(FIND("SWNT",B121)),ISNUMBER(FIND("single-wall",B121)),ISNUMBER(FIND("single wall",B121)),ISNUMBER(FIND("Single-wall",B121)),ISNUMBER(FIND("Single wall",B121)))</f>
        <v>0</v>
      </c>
      <c r="AZ121" t="b">
        <f>OR(ISNUMBER(FIND("MWCNT",C121)),ISNUMBER(FIND("MWNT",C121)),ISNUMBER(FIND("multi-wall",C121)),ISNUMBER(FIND("multi wall",C121)),ISNUMBER(FIND("multiwall",C121)),ISNUMBER(FIND("Multi-wall",C121)),ISNUMBER(FIND("Multi wall",C121)),ISNUMBER(FIND("Multiwall",C121)),ISNUMBER(FIND("MWCNT",B121)),ISNUMBER(FIND("MWNT",B121)),ISNUMBER(FIND("multi-wall",B121)),ISNUMBER(FIND("multi wall",B121)),ISNUMBER(FIND("multiwall",B121)),ISNUMBER(FIND("Multi-wall",B121)),ISNUMBER(FIND("Multi wall",B121)),ISNUMBER(FIND("Multiwall",B121)),ISNUMBER(FIND("Double-wall",B121)),ISNUMBER(FIND("Double wall",B121)),ISNUMBER(FIND("Doublewall",B121)),ISNUMBER(FIND("double-wall",B121)),ISNUMBER(FIND("double wall",B121)),ISNUMBER(FIND("doublewall",B121)))</f>
        <v>1</v>
      </c>
      <c r="BA121" t="b">
        <f>AND(Table1[[#This Row],[SWCNT]],Table1[[#This Row],[MWCNT]])</f>
        <v>0</v>
      </c>
      <c r="BB121" t="b">
        <f>IF(Table1[[#This Row],[SWCNT]]=TRUE,FALSE,IF(Table1[[#This Row],[MWCNT]]=TRUE,FALSE,TRUE))</f>
        <v>0</v>
      </c>
      <c r="BC121" s="18"/>
    </row>
    <row r="122" spans="1:55" ht="407">
      <c r="B122" s="2" t="s">
        <v>654</v>
      </c>
      <c r="C122" s="16" t="s">
        <v>655</v>
      </c>
      <c r="D122" s="17" t="s">
        <v>656</v>
      </c>
      <c r="E122" s="2">
        <v>2021</v>
      </c>
      <c r="F122" t="b">
        <f>OR(ISNUMBER(FIND("cytotoxic",C122)),ISNUMBER(FIND("Cytotoxic",C122)),ISNUMBER(FIND("cellular toxicity",C122)),ISNUMBER(FIND("cell death",C122)),ISNUMBER(FIND("viable",C122)),ISNUMBER(FIND("phytotoxic",C122)),ISNUMBER(FIND("acute toxicity",C122)),ISNUMBER(FIND("MTT",C122)),ISNUMBER(FIND("survival",C122)),ISNUMBER(FIND("prolifer",C122)),ISNUMBER(FIND("apoptosis",C122)),ISNUMBER(FIND("neurotoxic",C122)),ISNUMBER(FIND("  lysis ",C122)),ISNUMBER(FIND("necrosis",C122)),ISNUMBER(FIND("cellular death",C122))*3,ISNUMBER(FIND("LDH",C122)),ISNUMBER(FIND("Acute toxicity",C122)))</f>
        <v>1</v>
      </c>
      <c r="G122" t="b">
        <f>OR(ISNUMBER(FIND("genotoxic",C122)),ISNUMBER(FIND("genotoxicity",C122)),ISNUMBER(FIND("DNA damage",C122)),ISNUMBER(FIND("DNA",C122)),ISNUMBER(FIND("RNA",C122)),ISNUMBER(FIND("mesothelioma",C122)),ISNUMBER(FIND("carcino",C122)),ISNUMBER(FIND("mutagen",C122)),ISNUMBER(FIND("genetic",C122)))</f>
        <v>0</v>
      </c>
      <c r="H122" t="b">
        <f>OR(ISNUMBER(FIND("inflammatory",C122)),ISNUMBER(FIND("inflamm",C122)))</f>
        <v>1</v>
      </c>
      <c r="I122" t="b">
        <f>OR(ISNUMBER(FIND("immune",C122)),ISNUMBER(FIND("immunological",C122)),ISNUMBER(FIND("interleuk",C122)),ISNUMBER(FIND("platelet activation",C122)),ISNUMBER(FIND("monocyte",C122)),ISNUMBER(FIND("leukocyte",C122)),ISNUMBER(FIND("cytokine",C122)),ISNUMBER(FIND("CD4",C122)),ISNUMBER(FIND("CD8",C122)),ISNUMBER(FIND("T-cell",C122)))</f>
        <v>0</v>
      </c>
      <c r="J122" t="b">
        <f>OR(ISNUMBER(FIND("reactive oxygen",C122)),ISNUMBER(FIND("ROS",C122)),ISNUMBER(FIND("free radical",C122)),ISNUMBER(FIND("oxidative stress",C122)),ISNUMBER(FIND("peroxid",C122)),ISNUMBER(FIND("oxidative",C122)),ISNUMBER(FIND("antioxid",C122)))</f>
        <v>0</v>
      </c>
      <c r="K122" t="b">
        <f>OR(ISNUMBER(FIND("autophag",C122)))</f>
        <v>0</v>
      </c>
      <c r="L122" t="b">
        <f>OR(ISNUMBER(FIND("morpholog",C122)))</f>
        <v>0</v>
      </c>
      <c r="M122" t="b">
        <f>OR(ISNUMBER(FIND("fibrosis",C122)),ISNUMBER(FIND("Fibrosis",C122)),ISNUMBER(FIND("fibrot",C122)))</f>
        <v>0</v>
      </c>
      <c r="N122" t="b">
        <f>OR(ISNUMBER(FIND("offspring",C122)),ISNUMBER(FIND("Parental",C122)),ISNUMBER(FIND("parental",C122)),ISNUMBER(FIND("germline",C122)),ISNUMBER(FIND("reproduc",C122)),ISNUMBER(FIND("embryo",C122)))</f>
        <v>0</v>
      </c>
      <c r="O122" t="b">
        <f>OR(ISNUMBER(FIND("metabol",C122)),ISNUMBER(FIND("Metabol",C122)),ISNUMBER(FIND("digest",C122)),ISNUMBER(FIND("mitochon",C122)))</f>
        <v>0</v>
      </c>
      <c r="P122" t="b">
        <f>OR(ISNUMBER(FIND("ecotox",C122)),ISNUMBER(FIND("Ecotox",B122)),ISNUMBER(FIND("ecotox",B122)),ISNUMBER(FIND("Ecotox",C122)))</f>
        <v>0</v>
      </c>
      <c r="Q122" t="b">
        <f>OR(ISNUMBER(FIND("Bioaccum",C122)),ISNUMBER(FIND("bioaccum",C122)),ISNUMBER(FIND("accum",C122)))</f>
        <v>0</v>
      </c>
      <c r="R122" t="b">
        <f>OR(ISNUMBER(FIND("Occupation",C122)),ISNUMBER(FIND("occupation",C122)),ISNUMBER(FIND("worker",C122)),ISNUMBER(FIND("workforce",C122)))</f>
        <v>0</v>
      </c>
      <c r="S122" t="b">
        <f>NOT(OR(F122,G122,H122,I122,J122,K122,L122,M122,N122,O122,P122,Q122,R122))</f>
        <v>0</v>
      </c>
      <c r="U122" t="b">
        <f>OR(Table1[[#This Row],[Inflammation]],Table1[[#This Row],[Immune]])</f>
        <v>1</v>
      </c>
      <c r="V122" t="b">
        <f>IF(OR(Table1[[#This Row],[Rodents]],Table1[[#This Row],[Human]],Table1[[#This Row],[Pig]]),OR(ISNUMBER(FIND("intratrach",C122)),ISNUMBER(FIND("nasal ",C122)),ISNUMBER(FIND("instill",C122))),"NA")</f>
        <v>0</v>
      </c>
      <c r="W122" t="b">
        <f>IF(OR(Table1[[#This Row],[Rodents]],Table1[[#This Row],[Human]],Table1[[#This Row],[Pig]]),OR(ISNUMBER(FIND("dermal",C122)),ISNUMBER(FIND("skin ",C122))),"NA")</f>
        <v>0</v>
      </c>
      <c r="X122" t="b">
        <f>IF(OR(Table1[[#This Row],[Rodents]],Table1[[#This Row],[Human]],Table1[[#This Row],[Pig]]),OR(ISNUMBER(FIND("injected",C122)),ISNUMBER(FIND("periton",C122)),ISNUMBER(FIND("intrascrot",C122))),"NA")</f>
        <v>0</v>
      </c>
      <c r="Y122" t="b">
        <f>IF(OR(Table1[[#This Row],[Rodents]],Table1[[#This Row],[Human]],Table1[[#This Row],[Pig]]),NOT(OR(Table1[[#This Row],[Inhaled/Intratracheal/intranasal]],Table1[[#This Row],[Dermal]],Table1[[#This Row],[Injected]])),"NA")</f>
        <v>1</v>
      </c>
      <c r="AA122" t="b">
        <f>OR(ISNUMBER(FIND("fish ",C122)),ISNUMBER(FIND("Fish ",C122)),ISNUMBER(FIND("aquatic",C122)),ISNUMBER(FIND("daphnids",C122)),ISNUMBER(FIND("Carcinus maenas",C122)),ISNUMBER(FIND("Daphnia",C122)),ISNUMBER(FIND("Ruditapes philippinarum",C122)),ISNUMBER(FIND("daphnia",C122)),ISNUMBER(FIND("marine",C122)),ISNUMBER(FIND("mussel",C122)),ISNUMBER(FIND("algae",C122)),ISNUMBER(FIND("Donax faba",C122)),ISNUMBER(FIND("estuarine",C122)),ISNUMBER(FIND("snail",C122)),ISNUMBER(FIND("Prorocentrum donghaiense",C122)) )</f>
        <v>0</v>
      </c>
      <c r="AB122" t="b">
        <f>OR(ISNUMBER(FIND(" rat ",C122)),ISNUMBER(FIND(" rats ",C122)),ISNUMBER(FIND(" Rats ",C122)),ISNUMBER(FIND(" Rat ",C122)),ISNUMBER(FIND(" rat.",C122)),ISNUMBER(FIND(" rats.",C122)),ISNUMBER(FIND("mouse",C122)),ISNUMBER(FIND("mice",C122)), ISNUMBER(FIND(" Mice",C122)))</f>
        <v>1</v>
      </c>
      <c r="AC122" t="b">
        <f>OR(ISNUMBER(FIND(" cell ",C122)),ISNUMBER(FIND("fibroblast",C122)),ISNUMBER(FIND("macrophage",C122)),ISNUMBER(FIND("epithelial",C122)),ISNUMBER(FIND("endothelial",C122)),ISNUMBER(FIND("neuron",C122)),ISNUMBER(FIND(" cells ",C122)),ISNUMBER(FIND("RBC",C122)),ISNUMBER(FIND("mitochond",C122)),ISNUMBER(FIND("adipocyte",C122)),ISNUMBER(FIND("osteo",C122)),ISNUMBER(FIND("keratin",C122)),ISNUMBER(FIND(" cell's ",C122)),ISNUMBER(FIND("eukary",C122)),ISNUMBER(FIND("sperm",C122)))</f>
        <v>1</v>
      </c>
      <c r="AD122" t="b">
        <f>OR(ISNUMBER(FIND("human",B122)),ISNUMBER(FIND("workers",B122)),ISNUMBER(FIND("workforces",B122)),ISNUMBER(FIND("occupational",B122)),ISNUMBER(FIND("Case report",B122)),ISNUMBER(FIND("Workplaces",B122)),ISNUMBER(FIND("worker",B122)))</f>
        <v>0</v>
      </c>
      <c r="AE122" t="b">
        <f>OR(ISNUMBER(FIND(" plant ",C122)),ISNUMBER(FIND("Plant ",C122)),ISNUMBER(FIND("tomato",C122)),ISNUMBER(FIND("plants",C122)),ISNUMBER(FIND("Plants",C122)),ISNUMBER(FIND("algae",C122)),ISNUMBER(FIND("lettuce",C122)),ISNUMBER(FIND("green gram sprouts ",C122)),ISNUMBER(FIND("Cucurbita pepo",C122)),ISNUMBER(FIND("bean ",C122)),ISNUMBER(FIND("chloroplast",C122)),ISNUMBER(FIND("chlorophyll",C122)),ISNUMBER(FIND("seedling",C122)),ISNUMBER(FIND("canola",C122)),ISNUMBER(FIND("shoot",C122)),ISNUMBER(FIND("photosynthes",C122)),ISNUMBER(FIND(" leaves ",C122)),,ISNUMBER(FIND("agriculture",C122)),ISNUMBER(FIND(" crops ",C122)))</f>
        <v>0</v>
      </c>
      <c r="AF122" t="b">
        <f>OR(ISNUMBER(FIND("bacteria",C122)),ISNUMBER(FIND("Bacteria",C122)),ISNUMBER(FIND("Bacterium",C122)),ISNUMBER(FIND("bacterium",C122)),ISNUMBER(FIND(" coli ",C122)))</f>
        <v>0</v>
      </c>
      <c r="AG122" t="b">
        <f>OR(ISNUMBER(FIND("fungi",C122)),ISNUMBER(FIND("Fungi",C122)),ISNUMBER(FIND("fungus",C122)),ISNUMBER(FIND("Fungus",C122)),ISNUMBER(FIND("mushroom",C122)),ISNUMBER(FIND("Mushroom",C122)),ISNUMBER(FIND(" mold ",C122)))</f>
        <v>0</v>
      </c>
      <c r="AH122" t="b">
        <f>OR(ISNUMBER(FIND("Pig ",C122)),ISNUMBER(FIND("pig ",C122)),ISNUMBER(FIND("Pigs ",C122)),ISNUMBER(FIND("pigs ",C122)))</f>
        <v>0</v>
      </c>
      <c r="AI122" t="b">
        <f>OR(ISNUMBER(FIND(" C. elegans",C122)),ISNUMBER(FIND("Caenorhabditis elegans",C122)),ISNUMBER(FIND("earthworms",C122)),ISNUMBER(FIND(" Ficopomatus enigmaticus",C122)),ISNUMBER(FIND("larva",C122)),ISNUMBER(FIND("Lumbriculus variegatus",C122)),ISNUMBER(FIND("nematode",C122)))</f>
        <v>0</v>
      </c>
      <c r="AJ122" t="b">
        <f>NOT(OR(AA122,AB122,AC122,AD122,AE122,AF122,AG122,AH122,AI122))</f>
        <v>0</v>
      </c>
      <c r="AL122" t="b">
        <f>OR(AA122,AB122,AD122,AE122,AF122,AG122,AH122,AI122)</f>
        <v>1</v>
      </c>
      <c r="AM122" t="b">
        <f>IF(Table1[[#This Row],[In vivo?]],IF(Table1[[#This Row],[Cell]],FALSE,TRUE),FALSE)</f>
        <v>0</v>
      </c>
      <c r="AN122" t="b">
        <f>AND(AC122,AL122)</f>
        <v>1</v>
      </c>
      <c r="AO122" t="b">
        <f>IF(Table1[[#This Row],[Cell]],IF(Table1[[#This Row],[In vivo?]],FALSE,TRUE),FALSE)</f>
        <v>0</v>
      </c>
      <c r="AP122" t="b">
        <f>NOT(OR(Table1[[#This Row],[In vivo?]],Table1[[#This Row],[Only in Cell]]))</f>
        <v>0</v>
      </c>
      <c r="AQ122" t="b">
        <f>IF(OR(Table1[[#This Row],[Rodents]],Table1[[#This Row],[Human]],Table1[[#This Row],[Pig]]),OR(ISNUMBER(FIND("pulmonary",C122)),ISNUMBER(FIND("lung",C122))),"NA")</f>
        <v>0</v>
      </c>
      <c r="AR122" t="b">
        <f>IF(OR(Table1[[#This Row],[Rodents]],Table1[[#This Row],[Human]],Table1[[#This Row],[Pig]]),OR(ISNUMBER(FIND("skin",C122)),ISNUMBER(FIND("dermal",C122))),"NA")</f>
        <v>0</v>
      </c>
      <c r="AS122" t="b">
        <f>IF(OR(Table1[[#This Row],[Rodents]],Table1[[#This Row],[Human]],Table1[[#This Row],[Pig]]),OR(ISNUMBER(FIND("liver",C122)),ISNUMBER(FIND("hepat",C122))),"NA")</f>
        <v>0</v>
      </c>
      <c r="AT122" t="b">
        <f>IF(OR(Table1[[#This Row],[Rodents]],Table1[[#This Row],[Human]],Table1[[#This Row],[Pig]]),OR(ISNUMBER(FIND("kidney",C122)),ISNUMBER(FIND("neph",C122))),"NA")</f>
        <v>0</v>
      </c>
      <c r="AU122" t="b">
        <f>IF(OR(Table1[[#This Row],[Rodents]],Table1[[#This Row],[Human]],Table1[[#This Row],[Pig]]),OR(ISNUMBER(FIND("brain",C122)),ISNUMBER(FIND("neur",C122)),ISNUMBER(FIND("nerv",C122))),"NA")</f>
        <v>0</v>
      </c>
      <c r="AV122" t="b">
        <f>IF(OR(Table1[[#This Row],[Rodents]],Table1[[#This Row],[Human]],Table1[[#This Row],[Pig]]),OR(ISNUMBER(FIND("heart",C122)),ISNUMBER(FIND("cardi",C122))),"NA")</f>
        <v>0</v>
      </c>
      <c r="AW122" t="b">
        <f>IF(OR(Table1[[#This Row],[Rodents]],Table1[[#This Row],[Human]],Table1[[#This Row],[Pig]]),OR(ISNUMBER(FIND("gastro",C122)),ISNUMBER(FIND("intesti",C122)),ISNUMBER(FIND("stomach",C122))),"NA")</f>
        <v>0</v>
      </c>
      <c r="AX122" t="b">
        <f>IF(OR(Table1[[#This Row],[Rodents]],Table1[[#This Row],[Human]],Table1[[#This Row],[Pig]]),NOT(OR(AQ122,AR122,AS122,AT122,AU122,AV122,AW122)),"NA")</f>
        <v>1</v>
      </c>
      <c r="AY122" t="b">
        <f>OR(ISNUMBER(FIND("SWCNT",C122)),ISNUMBER(FIND("SWNT",C122)),ISNUMBER(FIND("single-wall",C122)),ISNUMBER(FIND("single wall",C122)),ISNUMBER(FIND("Single wall",C122)),ISNUMBER(FIND("Single-wall",C122)),ISNUMBER(FIND("SWCNT",B122)),ISNUMBER(FIND("SWNT",B122)),ISNUMBER(FIND("single-wall",B122)),ISNUMBER(FIND("single wall",B122)),ISNUMBER(FIND("Single-wall",B122)),ISNUMBER(FIND("Single wall",B122)))</f>
        <v>0</v>
      </c>
      <c r="AZ122" t="b">
        <f>OR(ISNUMBER(FIND("MWCNT",C122)),ISNUMBER(FIND("MWNT",C122)),ISNUMBER(FIND("multi-wall",C122)),ISNUMBER(FIND("multi wall",C122)),ISNUMBER(FIND("multiwall",C122)),ISNUMBER(FIND("Multi-wall",C122)),ISNUMBER(FIND("Multi wall",C122)),ISNUMBER(FIND("Multiwall",C122)),ISNUMBER(FIND("MWCNT",B122)),ISNUMBER(FIND("MWNT",B122)),ISNUMBER(FIND("multi-wall",B122)),ISNUMBER(FIND("multi wall",B122)),ISNUMBER(FIND("multiwall",B122)),ISNUMBER(FIND("Multi-wall",B122)),ISNUMBER(FIND("Multi wall",B122)),ISNUMBER(FIND("Multiwall",B122)),ISNUMBER(FIND("Double-wall",B122)),ISNUMBER(FIND("Double wall",B122)),ISNUMBER(FIND("Doublewall",B122)),ISNUMBER(FIND("double-wall",B122)),ISNUMBER(FIND("double wall",B122)),ISNUMBER(FIND("doublewall",B122)))</f>
        <v>1</v>
      </c>
      <c r="BA122" t="b">
        <f>AND(Table1[[#This Row],[SWCNT]],Table1[[#This Row],[MWCNT]])</f>
        <v>0</v>
      </c>
      <c r="BB122" t="b">
        <f>IF(Table1[[#This Row],[SWCNT]]=TRUE,FALSE,IF(Table1[[#This Row],[MWCNT]]=TRUE,FALSE,TRUE))</f>
        <v>0</v>
      </c>
      <c r="BC122" s="18"/>
    </row>
    <row r="123" spans="1:55" ht="277.5">
      <c r="A123" t="s">
        <v>671</v>
      </c>
      <c r="B123" s="2" t="s">
        <v>672</v>
      </c>
      <c r="C123" s="16" t="s">
        <v>673</v>
      </c>
      <c r="D123" s="17" t="s">
        <v>674</v>
      </c>
      <c r="E123" s="2">
        <v>2021</v>
      </c>
      <c r="F123" t="b">
        <f>OR(ISNUMBER(FIND("cytotoxic",C123)),ISNUMBER(FIND("Cytotoxic",C123)),ISNUMBER(FIND("cellular toxicity",C123)),ISNUMBER(FIND("cell death",C123)),ISNUMBER(FIND("viable",C123)),ISNUMBER(FIND("phytotoxic",C123)),ISNUMBER(FIND("acute toxicity",C123)),ISNUMBER(FIND("MTT",C123)),ISNUMBER(FIND("survival",C123)),ISNUMBER(FIND("prolifer",C123)),ISNUMBER(FIND("apoptosis",C123)),ISNUMBER(FIND("neurotoxic",C123)),ISNUMBER(FIND("  lysis ",C123)),ISNUMBER(FIND("necrosis",C123)),ISNUMBER(FIND("cellular death",C123))*3,ISNUMBER(FIND("LDH",C123)),ISNUMBER(FIND("Acute toxicity",C123)))</f>
        <v>0</v>
      </c>
      <c r="G123" t="b">
        <f>OR(ISNUMBER(FIND("genotoxic",C123)),ISNUMBER(FIND("genotoxicity",C123)),ISNUMBER(FIND("DNA damage",C123)),ISNUMBER(FIND("DNA",C123)),ISNUMBER(FIND("RNA",C123)),ISNUMBER(FIND("mesothelioma",C123)),ISNUMBER(FIND("carcino",C123)),ISNUMBER(FIND("mutagen",C123)),ISNUMBER(FIND("genetic",C123)))</f>
        <v>0</v>
      </c>
      <c r="H123" t="b">
        <f>OR(ISNUMBER(FIND("inflammatory",C123)),ISNUMBER(FIND("inflamm",C123)))</f>
        <v>1</v>
      </c>
      <c r="I123" t="b">
        <f>OR(ISNUMBER(FIND("immune",C123)),ISNUMBER(FIND("immunological",C123)),ISNUMBER(FIND("interleuk",C123)),ISNUMBER(FIND("platelet activation",C123)),ISNUMBER(FIND("monocyte",C123)),ISNUMBER(FIND("leukocyte",C123)),ISNUMBER(FIND("cytokine",C123)),ISNUMBER(FIND("CD4",C123)),ISNUMBER(FIND("CD8",C123)),ISNUMBER(FIND("T-cell",C123)))</f>
        <v>0</v>
      </c>
      <c r="J123" t="b">
        <f>OR(ISNUMBER(FIND("reactive oxygen",C123)),ISNUMBER(FIND("ROS",C123)),ISNUMBER(FIND("free radical",C123)),ISNUMBER(FIND("oxidative stress",C123)),ISNUMBER(FIND("peroxid",C123)),ISNUMBER(FIND("oxidative",C123)),ISNUMBER(FIND("antioxid",C123)))</f>
        <v>0</v>
      </c>
      <c r="K123" t="b">
        <f>OR(ISNUMBER(FIND("autophag",C123)))</f>
        <v>0</v>
      </c>
      <c r="L123" t="b">
        <f>OR(ISNUMBER(FIND("morpholog",C123)))</f>
        <v>0</v>
      </c>
      <c r="M123" t="b">
        <f>OR(ISNUMBER(FIND("fibrosis",C123)),ISNUMBER(FIND("Fibrosis",C123)),ISNUMBER(FIND("fibrot",C123)))</f>
        <v>0</v>
      </c>
      <c r="N123" t="b">
        <f>OR(ISNUMBER(FIND("offspring",C123)),ISNUMBER(FIND("Parental",C123)),ISNUMBER(FIND("parental",C123)),ISNUMBER(FIND("germline",C123)),ISNUMBER(FIND("reproduc",C123)),ISNUMBER(FIND("embryo",C123)))</f>
        <v>0</v>
      </c>
      <c r="O123" t="b">
        <f>OR(ISNUMBER(FIND("metabol",C123)),ISNUMBER(FIND("Metabol",C123)),ISNUMBER(FIND("digest",C123)),ISNUMBER(FIND("mitochon",C123)))</f>
        <v>0</v>
      </c>
      <c r="P123" t="b">
        <f>OR(ISNUMBER(FIND("ecotox",C123)),ISNUMBER(FIND("Ecotox",B123)),ISNUMBER(FIND("ecotox",B123)),ISNUMBER(FIND("Ecotox",C123)))</f>
        <v>0</v>
      </c>
      <c r="Q123" t="b">
        <f>OR(ISNUMBER(FIND("Bioaccum",C123)),ISNUMBER(FIND("bioaccum",C123)),ISNUMBER(FIND("accum",C123)))</f>
        <v>0</v>
      </c>
      <c r="R123" t="b">
        <f>OR(ISNUMBER(FIND("Occupation",C123)),ISNUMBER(FIND("occupation",C123)),ISNUMBER(FIND("worker",C123)),ISNUMBER(FIND("workforce",C123)))</f>
        <v>0</v>
      </c>
      <c r="S123" t="b">
        <f>NOT(OR(F123,G123,H123,I123,J123,K123,L123,M123,N123,O123,P123,Q123,R123))</f>
        <v>0</v>
      </c>
      <c r="U123" t="b">
        <f>OR(Table1[[#This Row],[Inflammation]],Table1[[#This Row],[Immune]])</f>
        <v>1</v>
      </c>
      <c r="V123" t="b">
        <f>IF(OR(Table1[[#This Row],[Rodents]],Table1[[#This Row],[Human]],Table1[[#This Row],[Pig]]),OR(ISNUMBER(FIND("intratrach",C123)),ISNUMBER(FIND("nasal ",C123)),ISNUMBER(FIND("instill",C123))),"NA")</f>
        <v>0</v>
      </c>
      <c r="W123" t="b">
        <f>IF(OR(Table1[[#This Row],[Rodents]],Table1[[#This Row],[Human]],Table1[[#This Row],[Pig]]),OR(ISNUMBER(FIND("dermal",C123)),ISNUMBER(FIND("skin ",C123))),"NA")</f>
        <v>0</v>
      </c>
      <c r="X123" t="b">
        <f>IF(OR(Table1[[#This Row],[Rodents]],Table1[[#This Row],[Human]],Table1[[#This Row],[Pig]]),OR(ISNUMBER(FIND("injected",C123)),ISNUMBER(FIND("periton",C123)),ISNUMBER(FIND("intrascrot",C123))),"NA")</f>
        <v>1</v>
      </c>
      <c r="Y123" t="b">
        <f>IF(OR(Table1[[#This Row],[Rodents]],Table1[[#This Row],[Human]],Table1[[#This Row],[Pig]]),NOT(OR(Table1[[#This Row],[Inhaled/Intratracheal/intranasal]],Table1[[#This Row],[Dermal]],Table1[[#This Row],[Injected]])),"NA")</f>
        <v>0</v>
      </c>
      <c r="AA123" t="b">
        <f>OR(ISNUMBER(FIND("fish ",C123)),ISNUMBER(FIND("Fish ",C123)),ISNUMBER(FIND("aquatic",C123)),ISNUMBER(FIND("daphnids",C123)),ISNUMBER(FIND("Carcinus maenas",C123)),ISNUMBER(FIND("Daphnia",C123)),ISNUMBER(FIND("Ruditapes philippinarum",C123)),ISNUMBER(FIND("daphnia",C123)),ISNUMBER(FIND("marine",C123)),ISNUMBER(FIND("mussel",C123)),ISNUMBER(FIND("algae",C123)),ISNUMBER(FIND("Donax faba",C123)),ISNUMBER(FIND("estuarine",C123)),ISNUMBER(FIND("snail",C123)),ISNUMBER(FIND("Prorocentrum donghaiense",C123)) )</f>
        <v>0</v>
      </c>
      <c r="AB123" t="b">
        <f>OR(ISNUMBER(FIND(" rat ",C123)),ISNUMBER(FIND(" rats ",C123)),ISNUMBER(FIND(" Rats ",C123)),ISNUMBER(FIND(" Rat ",C123)),ISNUMBER(FIND(" rat.",C123)),ISNUMBER(FIND(" rats.",C123)),ISNUMBER(FIND("mouse",C123)),ISNUMBER(FIND("mice",C123)), ISNUMBER(FIND(" Mice",C123)))</f>
        <v>1</v>
      </c>
      <c r="AC123" t="b">
        <f>OR(ISNUMBER(FIND(" cell ",C123)),ISNUMBER(FIND("fibroblast",C123)),ISNUMBER(FIND("macrophage",C123)),ISNUMBER(FIND("epithelial",C123)),ISNUMBER(FIND("endothelial",C123)),ISNUMBER(FIND("neuron",C123)),ISNUMBER(FIND(" cells ",C123)),ISNUMBER(FIND("RBC",C123)),ISNUMBER(FIND("mitochond",C123)),ISNUMBER(FIND("adipocyte",C123)),ISNUMBER(FIND("osteo",C123)),ISNUMBER(FIND("keratin",C123)),ISNUMBER(FIND(" cell's ",C123)),ISNUMBER(FIND("eukary",C123)),ISNUMBER(FIND("sperm",C123)))</f>
        <v>1</v>
      </c>
      <c r="AD123" t="b">
        <f>OR(ISNUMBER(FIND("human",B123)),ISNUMBER(FIND("workers",B123)),ISNUMBER(FIND("workforces",B123)),ISNUMBER(FIND("occupational",B123)),ISNUMBER(FIND("Case report",B123)),ISNUMBER(FIND("Workplaces",B123)),ISNUMBER(FIND("worker",B123)))</f>
        <v>0</v>
      </c>
      <c r="AE123" t="b">
        <f>OR(ISNUMBER(FIND(" plant ",C123)),ISNUMBER(FIND("Plant ",C123)),ISNUMBER(FIND("tomato",C123)),ISNUMBER(FIND("plants",C123)),ISNUMBER(FIND("Plants",C123)),ISNUMBER(FIND("algae",C123)),ISNUMBER(FIND("lettuce",C123)),ISNUMBER(FIND("green gram sprouts ",C123)),ISNUMBER(FIND("Cucurbita pepo",C123)),ISNUMBER(FIND("bean ",C123)),ISNUMBER(FIND("chloroplast",C123)),ISNUMBER(FIND("chlorophyll",C123)),ISNUMBER(FIND("seedling",C123)),ISNUMBER(FIND("canola",C123)),ISNUMBER(FIND("shoot",C123)),ISNUMBER(FIND("photosynthes",C123)),ISNUMBER(FIND(" leaves ",C123)),,ISNUMBER(FIND("agriculture",C123)),ISNUMBER(FIND(" crops ",C123)))</f>
        <v>0</v>
      </c>
      <c r="AF123" t="b">
        <f>OR(ISNUMBER(FIND("bacteria",C123)),ISNUMBER(FIND("Bacteria",C123)),ISNUMBER(FIND("Bacterium",C123)),ISNUMBER(FIND("bacterium",C123)),ISNUMBER(FIND(" coli ",C123)))</f>
        <v>0</v>
      </c>
      <c r="AG123" t="b">
        <f>OR(ISNUMBER(FIND("fungi",C123)),ISNUMBER(FIND("Fungi",C123)),ISNUMBER(FIND("fungus",C123)),ISNUMBER(FIND("Fungus",C123)),ISNUMBER(FIND("mushroom",C123)),ISNUMBER(FIND("Mushroom",C123)),ISNUMBER(FIND(" mold ",C123)))</f>
        <v>0</v>
      </c>
      <c r="AH123" t="b">
        <f>OR(ISNUMBER(FIND("Pig ",C123)),ISNUMBER(FIND("pig ",C123)),ISNUMBER(FIND("Pigs ",C123)),ISNUMBER(FIND("pigs ",C123)))</f>
        <v>0</v>
      </c>
      <c r="AI123" t="b">
        <f>OR(ISNUMBER(FIND(" C. elegans",C123)),ISNUMBER(FIND("Caenorhabditis elegans",C123)),ISNUMBER(FIND("earthworms",C123)),ISNUMBER(FIND(" Ficopomatus enigmaticus",C123)),ISNUMBER(FIND("larva",C123)),ISNUMBER(FIND("Lumbriculus variegatus",C123)),ISNUMBER(FIND("nematode",C123)))</f>
        <v>0</v>
      </c>
      <c r="AJ123" t="b">
        <f>NOT(OR(AA123,AB123,AC123,AD123,AE123,AF123,AG123,AH123,AI123))</f>
        <v>0</v>
      </c>
      <c r="AL123" t="b">
        <f>OR(AA123,AB123,AD123,AE123,AF123,AG123,AH123,AI123)</f>
        <v>1</v>
      </c>
      <c r="AM123" t="b">
        <f>IF(Table1[[#This Row],[In vivo?]],IF(Table1[[#This Row],[Cell]],FALSE,TRUE),FALSE)</f>
        <v>0</v>
      </c>
      <c r="AN123" t="b">
        <f>AND(AC123,AL123)</f>
        <v>1</v>
      </c>
      <c r="AO123" t="b">
        <f>IF(Table1[[#This Row],[Cell]],IF(Table1[[#This Row],[In vivo?]],FALSE,TRUE),FALSE)</f>
        <v>0</v>
      </c>
      <c r="AP123" t="b">
        <f>NOT(OR(Table1[[#This Row],[In vivo?]],Table1[[#This Row],[Only in Cell]]))</f>
        <v>0</v>
      </c>
      <c r="AQ123" t="b">
        <f>IF(OR(Table1[[#This Row],[Rodents]],Table1[[#This Row],[Human]],Table1[[#This Row],[Pig]]),OR(ISNUMBER(FIND("pulmonary",C123)),ISNUMBER(FIND("lung",C123))),"NA")</f>
        <v>0</v>
      </c>
      <c r="AR123" t="b">
        <f>IF(OR(Table1[[#This Row],[Rodents]],Table1[[#This Row],[Human]],Table1[[#This Row],[Pig]]),OR(ISNUMBER(FIND("skin",C123)),ISNUMBER(FIND("dermal",C123))),"NA")</f>
        <v>0</v>
      </c>
      <c r="AS123" t="b">
        <f>IF(OR(Table1[[#This Row],[Rodents]],Table1[[#This Row],[Human]],Table1[[#This Row],[Pig]]),OR(ISNUMBER(FIND("liver",C123)),ISNUMBER(FIND("hepat",C123))),"NA")</f>
        <v>0</v>
      </c>
      <c r="AT123" t="b">
        <f>IF(OR(Table1[[#This Row],[Rodents]],Table1[[#This Row],[Human]],Table1[[#This Row],[Pig]]),OR(ISNUMBER(FIND("kidney",C123)),ISNUMBER(FIND("neph",C123))),"NA")</f>
        <v>0</v>
      </c>
      <c r="AU123" t="b">
        <f>IF(OR(Table1[[#This Row],[Rodents]],Table1[[#This Row],[Human]],Table1[[#This Row],[Pig]]),OR(ISNUMBER(FIND("brain",C123)),ISNUMBER(FIND("neur",C123)),ISNUMBER(FIND("nerv",C123))),"NA")</f>
        <v>0</v>
      </c>
      <c r="AV123" t="b">
        <f>IF(OR(Table1[[#This Row],[Rodents]],Table1[[#This Row],[Human]],Table1[[#This Row],[Pig]]),OR(ISNUMBER(FIND("heart",C123)),ISNUMBER(FIND("cardi",C123))),"NA")</f>
        <v>0</v>
      </c>
      <c r="AW123" t="b">
        <f>IF(OR(Table1[[#This Row],[Rodents]],Table1[[#This Row],[Human]],Table1[[#This Row],[Pig]]),OR(ISNUMBER(FIND("gastro",C123)),ISNUMBER(FIND("intesti",C123)),ISNUMBER(FIND("stomach",C123))),"NA")</f>
        <v>0</v>
      </c>
      <c r="AX123" t="b">
        <f>IF(OR(Table1[[#This Row],[Rodents]],Table1[[#This Row],[Human]],Table1[[#This Row],[Pig]]),NOT(OR(AQ123,AR123,AS123,AT123,AU123,AV123,AW123)),"NA")</f>
        <v>1</v>
      </c>
      <c r="AY123" t="b">
        <f>OR(ISNUMBER(FIND("SWCNT",C123)),ISNUMBER(FIND("SWNT",C123)),ISNUMBER(FIND("single-wall",C123)),ISNUMBER(FIND("single wall",C123)),ISNUMBER(FIND("Single wall",C123)),ISNUMBER(FIND("Single-wall",C123)),ISNUMBER(FIND("SWCNT",B123)),ISNUMBER(FIND("SWNT",B123)),ISNUMBER(FIND("single-wall",B123)),ISNUMBER(FIND("single wall",B123)),ISNUMBER(FIND("Single-wall",B123)),ISNUMBER(FIND("Single wall",B123)))</f>
        <v>0</v>
      </c>
      <c r="AZ123" t="b">
        <f>OR(ISNUMBER(FIND("MWCNT",C123)),ISNUMBER(FIND("MWNT",C123)),ISNUMBER(FIND("multi-wall",C123)),ISNUMBER(FIND("multi wall",C123)),ISNUMBER(FIND("multiwall",C123)),ISNUMBER(FIND("Multi-wall",C123)),ISNUMBER(FIND("Multi wall",C123)),ISNUMBER(FIND("Multiwall",C123)),ISNUMBER(FIND("MWCNT",B123)),ISNUMBER(FIND("MWNT",B123)),ISNUMBER(FIND("multi-wall",B123)),ISNUMBER(FIND("multi wall",B123)),ISNUMBER(FIND("multiwall",B123)),ISNUMBER(FIND("Multi-wall",B123)),ISNUMBER(FIND("Multi wall",B123)),ISNUMBER(FIND("Multiwall",B123)),ISNUMBER(FIND("Double-wall",B123)),ISNUMBER(FIND("Double wall",B123)),ISNUMBER(FIND("Doublewall",B123)),ISNUMBER(FIND("double-wall",B123)),ISNUMBER(FIND("double wall",B123)),ISNUMBER(FIND("doublewall",B123)))</f>
        <v>1</v>
      </c>
      <c r="BA123" t="b">
        <f>AND(Table1[[#This Row],[SWCNT]],Table1[[#This Row],[MWCNT]])</f>
        <v>0</v>
      </c>
      <c r="BB123" t="b">
        <f>IF(Table1[[#This Row],[SWCNT]]=TRUE,FALSE,IF(Table1[[#This Row],[MWCNT]]=TRUE,FALSE,TRUE))</f>
        <v>0</v>
      </c>
      <c r="BC123" s="18"/>
    </row>
    <row r="124" spans="1:55" ht="259">
      <c r="A124" t="s">
        <v>675</v>
      </c>
      <c r="B124" s="2" t="s">
        <v>676</v>
      </c>
      <c r="C124" s="16" t="s">
        <v>677</v>
      </c>
      <c r="D124" s="17" t="s">
        <v>678</v>
      </c>
      <c r="E124" s="2">
        <v>2021</v>
      </c>
      <c r="F124" t="b">
        <f>OR(ISNUMBER(FIND("cytotoxic",C124)),ISNUMBER(FIND("Cytotoxic",C124)),ISNUMBER(FIND("cellular toxicity",C124)),ISNUMBER(FIND("cell death",C124)),ISNUMBER(FIND("viable",C124)),ISNUMBER(FIND("phytotoxic",C124)),ISNUMBER(FIND("acute toxicity",C124)),ISNUMBER(FIND("MTT",C124)),ISNUMBER(FIND("survival",C124)),ISNUMBER(FIND("prolifer",C124)),ISNUMBER(FIND("apoptosis",C124)),ISNUMBER(FIND("neurotoxic",C124)),ISNUMBER(FIND("  lysis ",C124)),ISNUMBER(FIND("necrosis",C124)),ISNUMBER(FIND("cellular death",C124))*3,ISNUMBER(FIND("LDH",C124)),ISNUMBER(FIND("Acute toxicity",C124)))</f>
        <v>1</v>
      </c>
      <c r="G124" t="b">
        <f>OR(ISNUMBER(FIND("genotoxic",C124)),ISNUMBER(FIND("genotoxicity",C124)),ISNUMBER(FIND("DNA damage",C124)),ISNUMBER(FIND("DNA",C124)),ISNUMBER(FIND("RNA",C124)),ISNUMBER(FIND("mesothelioma",C124)),ISNUMBER(FIND("carcino",C124)),ISNUMBER(FIND("mutagen",C124)),ISNUMBER(FIND("genetic",C124)))</f>
        <v>1</v>
      </c>
      <c r="H124" t="b">
        <f>OR(ISNUMBER(FIND("inflammatory",C124)),ISNUMBER(FIND("inflamm",C124)))</f>
        <v>1</v>
      </c>
      <c r="I124" t="b">
        <f>OR(ISNUMBER(FIND("immune",C124)),ISNUMBER(FIND("immunological",C124)),ISNUMBER(FIND("interleuk",C124)),ISNUMBER(FIND("platelet activation",C124)),ISNUMBER(FIND("monocyte",C124)),ISNUMBER(FIND("leukocyte",C124)),ISNUMBER(FIND("cytokine",C124)),ISNUMBER(FIND("CD4",C124)),ISNUMBER(FIND("CD8",C124)),ISNUMBER(FIND("T-cell",C124)))</f>
        <v>0</v>
      </c>
      <c r="J124" t="b">
        <f>OR(ISNUMBER(FIND("reactive oxygen",C124)),ISNUMBER(FIND("ROS",C124)),ISNUMBER(FIND("free radical",C124)),ISNUMBER(FIND("oxidative stress",C124)),ISNUMBER(FIND("peroxid",C124)),ISNUMBER(FIND("oxidative",C124)),ISNUMBER(FIND("antioxid",C124)))</f>
        <v>0</v>
      </c>
      <c r="K124" t="b">
        <f>OR(ISNUMBER(FIND("autophag",C124)))</f>
        <v>0</v>
      </c>
      <c r="L124" t="b">
        <f>OR(ISNUMBER(FIND("morpholog",C124)))</f>
        <v>0</v>
      </c>
      <c r="M124" t="b">
        <f>OR(ISNUMBER(FIND("fibrosis",C124)),ISNUMBER(FIND("Fibrosis",C124)),ISNUMBER(FIND("fibrot",C124)))</f>
        <v>0</v>
      </c>
      <c r="N124" t="b">
        <f>OR(ISNUMBER(FIND("offspring",C124)),ISNUMBER(FIND("Parental",C124)),ISNUMBER(FIND("parental",C124)),ISNUMBER(FIND("germline",C124)),ISNUMBER(FIND("reproduc",C124)),ISNUMBER(FIND("embryo",C124)))</f>
        <v>0</v>
      </c>
      <c r="O124" t="b">
        <f>OR(ISNUMBER(FIND("metabol",C124)),ISNUMBER(FIND("Metabol",C124)),ISNUMBER(FIND("digest",C124)),ISNUMBER(FIND("mitochon",C124)))</f>
        <v>0</v>
      </c>
      <c r="P124" t="b">
        <f>OR(ISNUMBER(FIND("ecotox",C124)),ISNUMBER(FIND("Ecotox",B124)),ISNUMBER(FIND("ecotox",B124)),ISNUMBER(FIND("Ecotox",C124)))</f>
        <v>0</v>
      </c>
      <c r="Q124" t="b">
        <f>OR(ISNUMBER(FIND("Bioaccum",C124)),ISNUMBER(FIND("bioaccum",C124)),ISNUMBER(FIND("accum",C124)))</f>
        <v>0</v>
      </c>
      <c r="R124" t="b">
        <f>OR(ISNUMBER(FIND("Occupation",C124)),ISNUMBER(FIND("occupation",C124)),ISNUMBER(FIND("worker",C124)),ISNUMBER(FIND("workforce",C124)))</f>
        <v>0</v>
      </c>
      <c r="S124" t="b">
        <f>NOT(OR(F124,G124,H124,I124,J124,K124,L124,M124,N124,O124,P124,Q124,R124))</f>
        <v>0</v>
      </c>
      <c r="U124" t="b">
        <f>OR(Table1[[#This Row],[Inflammation]],Table1[[#This Row],[Immune]])</f>
        <v>1</v>
      </c>
      <c r="V124" t="b">
        <f>IF(OR(Table1[[#This Row],[Rodents]],Table1[[#This Row],[Human]],Table1[[#This Row],[Pig]]),OR(ISNUMBER(FIND("intratrach",C124)),ISNUMBER(FIND("nasal ",C124)),ISNUMBER(FIND("instill",C124))),"NA")</f>
        <v>0</v>
      </c>
      <c r="W124" t="b">
        <f>IF(OR(Table1[[#This Row],[Rodents]],Table1[[#This Row],[Human]],Table1[[#This Row],[Pig]]),OR(ISNUMBER(FIND("dermal",C124)),ISNUMBER(FIND("skin ",C124))),"NA")</f>
        <v>0</v>
      </c>
      <c r="X124" t="b">
        <f>IF(OR(Table1[[#This Row],[Rodents]],Table1[[#This Row],[Human]],Table1[[#This Row],[Pig]]),OR(ISNUMBER(FIND("injected",C124)),ISNUMBER(FIND("periton",C124)),ISNUMBER(FIND("intrascrot",C124))),"NA")</f>
        <v>1</v>
      </c>
      <c r="Y124" t="b">
        <f>IF(OR(Table1[[#This Row],[Rodents]],Table1[[#This Row],[Human]],Table1[[#This Row],[Pig]]),NOT(OR(Table1[[#This Row],[Inhaled/Intratracheal/intranasal]],Table1[[#This Row],[Dermal]],Table1[[#This Row],[Injected]])),"NA")</f>
        <v>0</v>
      </c>
      <c r="AA124" t="b">
        <f>OR(ISNUMBER(FIND("fish ",C124)),ISNUMBER(FIND("Fish ",C124)),ISNUMBER(FIND("aquatic",C124)),ISNUMBER(FIND("daphnids",C124)),ISNUMBER(FIND("Carcinus maenas",C124)),ISNUMBER(FIND("Daphnia",C124)),ISNUMBER(FIND("Ruditapes philippinarum",C124)),ISNUMBER(FIND("daphnia",C124)),ISNUMBER(FIND("marine",C124)),ISNUMBER(FIND("mussel",C124)),ISNUMBER(FIND("algae",C124)),ISNUMBER(FIND("Donax faba",C124)),ISNUMBER(FIND("estuarine",C124)),ISNUMBER(FIND("snail",C124)),ISNUMBER(FIND("Prorocentrum donghaiense",C124)) )</f>
        <v>0</v>
      </c>
      <c r="AB124" t="b">
        <f>OR(ISNUMBER(FIND(" rat ",C124)),ISNUMBER(FIND(" rats ",C124)),ISNUMBER(FIND(" Rats ",C124)),ISNUMBER(FIND(" Rat ",C124)),ISNUMBER(FIND(" rat.",C124)),ISNUMBER(FIND(" rats.",C124)),ISNUMBER(FIND("mouse",C124)),ISNUMBER(FIND("mice",C124)), ISNUMBER(FIND(" Mice",C124)))</f>
        <v>1</v>
      </c>
      <c r="AC124" t="b">
        <f>OR(ISNUMBER(FIND(" cell ",C124)),ISNUMBER(FIND("fibroblast",C124)),ISNUMBER(FIND("macrophage",C124)),ISNUMBER(FIND("epithelial",C124)),ISNUMBER(FIND("endothelial",C124)),ISNUMBER(FIND("neuron",C124)),ISNUMBER(FIND(" cells ",C124)),ISNUMBER(FIND("RBC",C124)),ISNUMBER(FIND("mitochond",C124)),ISNUMBER(FIND("adipocyte",C124)),ISNUMBER(FIND("osteo",C124)),ISNUMBER(FIND("keratin",C124)),ISNUMBER(FIND(" cell's ",C124)),ISNUMBER(FIND("eukary",C124)),ISNUMBER(FIND("sperm",C124)))</f>
        <v>1</v>
      </c>
      <c r="AD124" t="b">
        <f>OR(ISNUMBER(FIND("human",B124)),ISNUMBER(FIND("workers",B124)),ISNUMBER(FIND("workforces",B124)),ISNUMBER(FIND("occupational",B124)),ISNUMBER(FIND("Case report",B124)),ISNUMBER(FIND("Workplaces",B124)),ISNUMBER(FIND("worker",B124)))</f>
        <v>0</v>
      </c>
      <c r="AE124" t="b">
        <f>OR(ISNUMBER(FIND(" plant ",C124)),ISNUMBER(FIND("Plant ",C124)),ISNUMBER(FIND("tomato",C124)),ISNUMBER(FIND("plants",C124)),ISNUMBER(FIND("Plants",C124)),ISNUMBER(FIND("algae",C124)),ISNUMBER(FIND("lettuce",C124)),ISNUMBER(FIND("green gram sprouts ",C124)),ISNUMBER(FIND("Cucurbita pepo",C124)),ISNUMBER(FIND("bean ",C124)),ISNUMBER(FIND("chloroplast",C124)),ISNUMBER(FIND("chlorophyll",C124)),ISNUMBER(FIND("seedling",C124)),ISNUMBER(FIND("canola",C124)),ISNUMBER(FIND("shoot",C124)),ISNUMBER(FIND("photosynthes",C124)),ISNUMBER(FIND(" leaves ",C124)),,ISNUMBER(FIND("agriculture",C124)),ISNUMBER(FIND(" crops ",C124)))</f>
        <v>0</v>
      </c>
      <c r="AF124" t="b">
        <f>OR(ISNUMBER(FIND("bacteria",C124)),ISNUMBER(FIND("Bacteria",C124)),ISNUMBER(FIND("Bacterium",C124)),ISNUMBER(FIND("bacterium",C124)),ISNUMBER(FIND(" coli ",C124)))</f>
        <v>0</v>
      </c>
      <c r="AG124" t="b">
        <f>OR(ISNUMBER(FIND("fungi",C124)),ISNUMBER(FIND("Fungi",C124)),ISNUMBER(FIND("fungus",C124)),ISNUMBER(FIND("Fungus",C124)),ISNUMBER(FIND("mushroom",C124)),ISNUMBER(FIND("Mushroom",C124)),ISNUMBER(FIND(" mold ",C124)))</f>
        <v>0</v>
      </c>
      <c r="AH124" t="b">
        <f>OR(ISNUMBER(FIND("Pig ",C124)),ISNUMBER(FIND("pig ",C124)),ISNUMBER(FIND("Pigs ",C124)),ISNUMBER(FIND("pigs ",C124)))</f>
        <v>0</v>
      </c>
      <c r="AI124" t="b">
        <f>OR(ISNUMBER(FIND(" C. elegans",C124)),ISNUMBER(FIND("Caenorhabditis elegans",C124)),ISNUMBER(FIND("earthworms",C124)),ISNUMBER(FIND(" Ficopomatus enigmaticus",C124)),ISNUMBER(FIND("larva",C124)),ISNUMBER(FIND("Lumbriculus variegatus",C124)),ISNUMBER(FIND("nematode",C124)))</f>
        <v>0</v>
      </c>
      <c r="AJ124" t="b">
        <f>NOT(OR(AA124,AB124,AC124,AD124,AE124,AF124,AG124,AH124,AI124))</f>
        <v>0</v>
      </c>
      <c r="AL124" t="b">
        <f>OR(AA124,AB124,AD124,AE124,AF124,AG124,AH124,AI124)</f>
        <v>1</v>
      </c>
      <c r="AM124" t="b">
        <f>IF(Table1[[#This Row],[In vivo?]],IF(Table1[[#This Row],[Cell]],FALSE,TRUE),FALSE)</f>
        <v>0</v>
      </c>
      <c r="AN124" t="b">
        <f>AND(AC124,AL124)</f>
        <v>1</v>
      </c>
      <c r="AO124" t="b">
        <f>IF(Table1[[#This Row],[Cell]],IF(Table1[[#This Row],[In vivo?]],FALSE,TRUE),FALSE)</f>
        <v>0</v>
      </c>
      <c r="AP124" t="b">
        <f>NOT(OR(Table1[[#This Row],[In vivo?]],Table1[[#This Row],[Only in Cell]]))</f>
        <v>0</v>
      </c>
      <c r="AQ124" t="b">
        <f>IF(OR(Table1[[#This Row],[Rodents]],Table1[[#This Row],[Human]],Table1[[#This Row],[Pig]]),OR(ISNUMBER(FIND("pulmonary",C124)),ISNUMBER(FIND("lung",C124))),"NA")</f>
        <v>0</v>
      </c>
      <c r="AR124" t="b">
        <f>IF(OR(Table1[[#This Row],[Rodents]],Table1[[#This Row],[Human]],Table1[[#This Row],[Pig]]),OR(ISNUMBER(FIND("skin",C124)),ISNUMBER(FIND("dermal",C124))),"NA")</f>
        <v>0</v>
      </c>
      <c r="AS124" t="b">
        <f>IF(OR(Table1[[#This Row],[Rodents]],Table1[[#This Row],[Human]],Table1[[#This Row],[Pig]]),OR(ISNUMBER(FIND("liver",C124)),ISNUMBER(FIND("hepat",C124))),"NA")</f>
        <v>0</v>
      </c>
      <c r="AT124" t="b">
        <f>IF(OR(Table1[[#This Row],[Rodents]],Table1[[#This Row],[Human]],Table1[[#This Row],[Pig]]),OR(ISNUMBER(FIND("kidney",C124)),ISNUMBER(FIND("neph",C124))),"NA")</f>
        <v>0</v>
      </c>
      <c r="AU124" t="b">
        <f>IF(OR(Table1[[#This Row],[Rodents]],Table1[[#This Row],[Human]],Table1[[#This Row],[Pig]]),OR(ISNUMBER(FIND("brain",C124)),ISNUMBER(FIND("neur",C124)),ISNUMBER(FIND("nerv",C124))),"NA")</f>
        <v>0</v>
      </c>
      <c r="AV124" t="b">
        <f>IF(OR(Table1[[#This Row],[Rodents]],Table1[[#This Row],[Human]],Table1[[#This Row],[Pig]]),OR(ISNUMBER(FIND("heart",C124)),ISNUMBER(FIND("cardi",C124))),"NA")</f>
        <v>0</v>
      </c>
      <c r="AW124" t="b">
        <f>IF(OR(Table1[[#This Row],[Rodents]],Table1[[#This Row],[Human]],Table1[[#This Row],[Pig]]),OR(ISNUMBER(FIND("gastro",C124)),ISNUMBER(FIND("intesti",C124)),ISNUMBER(FIND("stomach",C124))),"NA")</f>
        <v>0</v>
      </c>
      <c r="AX124" t="b">
        <f>IF(OR(Table1[[#This Row],[Rodents]],Table1[[#This Row],[Human]],Table1[[#This Row],[Pig]]),NOT(OR(AQ124,AR124,AS124,AT124,AU124,AV124,AW124)),"NA")</f>
        <v>1</v>
      </c>
      <c r="AY124" t="b">
        <f>OR(ISNUMBER(FIND("SWCNT",C124)),ISNUMBER(FIND("SWNT",C124)),ISNUMBER(FIND("single-wall",C124)),ISNUMBER(FIND("single wall",C124)),ISNUMBER(FIND("Single wall",C124)),ISNUMBER(FIND("Single-wall",C124)),ISNUMBER(FIND("SWCNT",B124)),ISNUMBER(FIND("SWNT",B124)),ISNUMBER(FIND("single-wall",B124)),ISNUMBER(FIND("single wall",B124)),ISNUMBER(FIND("Single-wall",B124)),ISNUMBER(FIND("Single wall",B124)))</f>
        <v>0</v>
      </c>
      <c r="AZ124" t="b">
        <f>OR(ISNUMBER(FIND("MWCNT",C124)),ISNUMBER(FIND("MWNT",C124)),ISNUMBER(FIND("multi-wall",C124)),ISNUMBER(FIND("multi wall",C124)),ISNUMBER(FIND("multiwall",C124)),ISNUMBER(FIND("Multi-wall",C124)),ISNUMBER(FIND("Multi wall",C124)),ISNUMBER(FIND("Multiwall",C124)),ISNUMBER(FIND("MWCNT",B124)),ISNUMBER(FIND("MWNT",B124)),ISNUMBER(FIND("multi-wall",B124)),ISNUMBER(FIND("multi wall",B124)),ISNUMBER(FIND("multiwall",B124)),ISNUMBER(FIND("Multi-wall",B124)),ISNUMBER(FIND("Multi wall",B124)),ISNUMBER(FIND("Multiwall",B124)),ISNUMBER(FIND("Double-wall",B124)),ISNUMBER(FIND("Double wall",B124)),ISNUMBER(FIND("Doublewall",B124)),ISNUMBER(FIND("double-wall",B124)),ISNUMBER(FIND("double wall",B124)),ISNUMBER(FIND("doublewall",B124)))</f>
        <v>1</v>
      </c>
      <c r="BA124" t="b">
        <f>AND(Table1[[#This Row],[SWCNT]],Table1[[#This Row],[MWCNT]])</f>
        <v>0</v>
      </c>
      <c r="BB124" t="b">
        <f>IF(Table1[[#This Row],[SWCNT]]=TRUE,FALSE,IF(Table1[[#This Row],[MWCNT]]=TRUE,FALSE,TRUE))</f>
        <v>0</v>
      </c>
      <c r="BC124" s="18"/>
    </row>
    <row r="125" spans="1:55" ht="222">
      <c r="A125" t="s">
        <v>700</v>
      </c>
      <c r="B125" s="2" t="s">
        <v>701</v>
      </c>
      <c r="C125" s="16" t="s">
        <v>702</v>
      </c>
      <c r="D125" s="17" t="s">
        <v>703</v>
      </c>
      <c r="E125" s="2">
        <v>2021</v>
      </c>
      <c r="F125" t="b">
        <f>OR(ISNUMBER(FIND("cytotoxic",C125)),ISNUMBER(FIND("Cytotoxic",C125)),ISNUMBER(FIND("cellular toxicity",C125)),ISNUMBER(FIND("cell death",C125)),ISNUMBER(FIND("viable",C125)),ISNUMBER(FIND("phytotoxic",C125)),ISNUMBER(FIND("acute toxicity",C125)),ISNUMBER(FIND("MTT",C125)),ISNUMBER(FIND("survival",C125)),ISNUMBER(FIND("prolifer",C125)),ISNUMBER(FIND("apoptosis",C125)),ISNUMBER(FIND("neurotoxic",C125)),ISNUMBER(FIND("  lysis ",C125)),ISNUMBER(FIND("necrosis",C125)),ISNUMBER(FIND("cellular death",C125))*3,ISNUMBER(FIND("LDH",C125)),ISNUMBER(FIND("Acute toxicity",C125)))</f>
        <v>0</v>
      </c>
      <c r="G125" t="b">
        <f>OR(ISNUMBER(FIND("genotoxic",C125)),ISNUMBER(FIND("genotoxicity",C125)),ISNUMBER(FIND("DNA damage",C125)),ISNUMBER(FIND("DNA",C125)),ISNUMBER(FIND("RNA",C125)),ISNUMBER(FIND("mesothelioma",C125)),ISNUMBER(FIND("carcino",C125)),ISNUMBER(FIND("mutagen",C125)),ISNUMBER(FIND("genetic",C125)))</f>
        <v>0</v>
      </c>
      <c r="H125" t="b">
        <f>OR(ISNUMBER(FIND("inflammatory",C125)),ISNUMBER(FIND("inflamm",C125)))</f>
        <v>1</v>
      </c>
      <c r="I125" t="b">
        <f>OR(ISNUMBER(FIND("immune",C125)),ISNUMBER(FIND("immunological",C125)),ISNUMBER(FIND("interleuk",C125)),ISNUMBER(FIND("platelet activation",C125)),ISNUMBER(FIND("monocyte",C125)),ISNUMBER(FIND("leukocyte",C125)),ISNUMBER(FIND("cytokine",C125)),ISNUMBER(FIND("CD4",C125)),ISNUMBER(FIND("CD8",C125)),ISNUMBER(FIND("T-cell",C125)))</f>
        <v>0</v>
      </c>
      <c r="J125" t="b">
        <f>OR(ISNUMBER(FIND("reactive oxygen",C125)),ISNUMBER(FIND("ROS",C125)),ISNUMBER(FIND("free radical",C125)),ISNUMBER(FIND("oxidative stress",C125)),ISNUMBER(FIND("peroxid",C125)),ISNUMBER(FIND("oxidative",C125)),ISNUMBER(FIND("antioxid",C125)))</f>
        <v>0</v>
      </c>
      <c r="K125" t="b">
        <f>OR(ISNUMBER(FIND("autophag",C125)))</f>
        <v>0</v>
      </c>
      <c r="L125" t="b">
        <f>OR(ISNUMBER(FIND("morpholog",C125)))</f>
        <v>0</v>
      </c>
      <c r="M125" t="b">
        <f>OR(ISNUMBER(FIND("fibrosis",C125)),ISNUMBER(FIND("Fibrosis",C125)),ISNUMBER(FIND("fibrot",C125)))</f>
        <v>0</v>
      </c>
      <c r="N125" t="b">
        <f>OR(ISNUMBER(FIND("offspring",C125)),ISNUMBER(FIND("Parental",C125)),ISNUMBER(FIND("parental",C125)),ISNUMBER(FIND("germline",C125)),ISNUMBER(FIND("reproduc",C125)),ISNUMBER(FIND("embryo",C125)))</f>
        <v>0</v>
      </c>
      <c r="O125" t="b">
        <f>OR(ISNUMBER(FIND("metabol",C125)),ISNUMBER(FIND("Metabol",C125)),ISNUMBER(FIND("digest",C125)),ISNUMBER(FIND("mitochon",C125)))</f>
        <v>0</v>
      </c>
      <c r="P125" t="b">
        <f>OR(ISNUMBER(FIND("ecotox",C125)),ISNUMBER(FIND("Ecotox",B125)),ISNUMBER(FIND("ecotox",B125)),ISNUMBER(FIND("Ecotox",C125)))</f>
        <v>0</v>
      </c>
      <c r="Q125" t="b">
        <f>OR(ISNUMBER(FIND("Bioaccum",C125)),ISNUMBER(FIND("bioaccum",C125)),ISNUMBER(FIND("accum",C125)))</f>
        <v>0</v>
      </c>
      <c r="R125" t="b">
        <f>OR(ISNUMBER(FIND("Occupation",C125)),ISNUMBER(FIND("occupation",C125)),ISNUMBER(FIND("worker",C125)),ISNUMBER(FIND("workforce",C125)))</f>
        <v>0</v>
      </c>
      <c r="S125" t="b">
        <f>NOT(OR(F125,G125,H125,I125,J125,K125,L125,M125,N125,O125,P125,Q125,R125))</f>
        <v>0</v>
      </c>
      <c r="U125" t="b">
        <f>OR(Table1[[#This Row],[Inflammation]],Table1[[#This Row],[Immune]])</f>
        <v>1</v>
      </c>
      <c r="V125" t="b">
        <f>IF(OR(Table1[[#This Row],[Rodents]],Table1[[#This Row],[Human]],Table1[[#This Row],[Pig]]),OR(ISNUMBER(FIND("intratrach",C125)),ISNUMBER(FIND("nasal ",C125)),ISNUMBER(FIND("instill",C125))),"NA")</f>
        <v>0</v>
      </c>
      <c r="W125" t="b">
        <f>IF(OR(Table1[[#This Row],[Rodents]],Table1[[#This Row],[Human]],Table1[[#This Row],[Pig]]),OR(ISNUMBER(FIND("dermal",C125)),ISNUMBER(FIND("skin ",C125))),"NA")</f>
        <v>0</v>
      </c>
      <c r="X125" t="b">
        <f>IF(OR(Table1[[#This Row],[Rodents]],Table1[[#This Row],[Human]],Table1[[#This Row],[Pig]]),OR(ISNUMBER(FIND("injected",C125)),ISNUMBER(FIND("periton",C125)),ISNUMBER(FIND("intrascrot",C125))),"NA")</f>
        <v>0</v>
      </c>
      <c r="Y125" t="b">
        <f>IF(OR(Table1[[#This Row],[Rodents]],Table1[[#This Row],[Human]],Table1[[#This Row],[Pig]]),NOT(OR(Table1[[#This Row],[Inhaled/Intratracheal/intranasal]],Table1[[#This Row],[Dermal]],Table1[[#This Row],[Injected]])),"NA")</f>
        <v>1</v>
      </c>
      <c r="AA125" t="b">
        <f>OR(ISNUMBER(FIND("fish ",C125)),ISNUMBER(FIND("Fish ",C125)),ISNUMBER(FIND("aquatic",C125)),ISNUMBER(FIND("daphnids",C125)),ISNUMBER(FIND("Carcinus maenas",C125)),ISNUMBER(FIND("Daphnia",C125)),ISNUMBER(FIND("Ruditapes philippinarum",C125)),ISNUMBER(FIND("daphnia",C125)),ISNUMBER(FIND("marine",C125)),ISNUMBER(FIND("mussel",C125)),ISNUMBER(FIND("algae",C125)),ISNUMBER(FIND("Donax faba",C125)),ISNUMBER(FIND("estuarine",C125)),ISNUMBER(FIND("snail",C125)),ISNUMBER(FIND("Prorocentrum donghaiense",C125)) )</f>
        <v>0</v>
      </c>
      <c r="AB125" t="b">
        <f>OR(ISNUMBER(FIND(" rat ",C125)),ISNUMBER(FIND(" rats ",C125)),ISNUMBER(FIND(" Rats ",C125)),ISNUMBER(FIND(" Rat ",C125)),ISNUMBER(FIND(" rat.",C125)),ISNUMBER(FIND(" rats.",C125)),ISNUMBER(FIND("mouse",C125)),ISNUMBER(FIND("mice",C125)), ISNUMBER(FIND(" Mice",C125)))</f>
        <v>1</v>
      </c>
      <c r="AC125" t="b">
        <f>OR(ISNUMBER(FIND(" cell ",C125)),ISNUMBER(FIND("fibroblast",C125)),ISNUMBER(FIND("macrophage",C125)),ISNUMBER(FIND("epithelial",C125)),ISNUMBER(FIND("endothelial",C125)),ISNUMBER(FIND("neuron",C125)),ISNUMBER(FIND(" cells ",C125)),ISNUMBER(FIND("RBC",C125)),ISNUMBER(FIND("mitochond",C125)),ISNUMBER(FIND("adipocyte",C125)),ISNUMBER(FIND("osteo",C125)),ISNUMBER(FIND("keratin",C125)),ISNUMBER(FIND(" cell's ",C125)),ISNUMBER(FIND("eukary",C125)),ISNUMBER(FIND("sperm",C125)))</f>
        <v>1</v>
      </c>
      <c r="AD125" t="b">
        <f>OR(ISNUMBER(FIND("human",B125)),ISNUMBER(FIND("workers",B125)),ISNUMBER(FIND("workforces",B125)),ISNUMBER(FIND("occupational",B125)),ISNUMBER(FIND("Case report",B125)),ISNUMBER(FIND("Workplaces",B125)),ISNUMBER(FIND("worker",B125)))</f>
        <v>0</v>
      </c>
      <c r="AE125" t="b">
        <f>OR(ISNUMBER(FIND(" plant ",C125)),ISNUMBER(FIND("Plant ",C125)),ISNUMBER(FIND("tomato",C125)),ISNUMBER(FIND("plants",C125)),ISNUMBER(FIND("Plants",C125)),ISNUMBER(FIND("algae",C125)),ISNUMBER(FIND("lettuce",C125)),ISNUMBER(FIND("green gram sprouts ",C125)),ISNUMBER(FIND("Cucurbita pepo",C125)),ISNUMBER(FIND("bean ",C125)),ISNUMBER(FIND("chloroplast",C125)),ISNUMBER(FIND("chlorophyll",C125)),ISNUMBER(FIND("seedling",C125)),ISNUMBER(FIND("canola",C125)),ISNUMBER(FIND("shoot",C125)),ISNUMBER(FIND("photosynthes",C125)),ISNUMBER(FIND(" leaves ",C125)),,ISNUMBER(FIND("agriculture",C125)),ISNUMBER(FIND(" crops ",C125)))</f>
        <v>0</v>
      </c>
      <c r="AF125" t="b">
        <f>OR(ISNUMBER(FIND("bacteria",C125)),ISNUMBER(FIND("Bacteria",C125)),ISNUMBER(FIND("Bacterium",C125)),ISNUMBER(FIND("bacterium",C125)),ISNUMBER(FIND(" coli ",C125)))</f>
        <v>0</v>
      </c>
      <c r="AG125" t="b">
        <f>OR(ISNUMBER(FIND("fungi",C125)),ISNUMBER(FIND("Fungi",C125)),ISNUMBER(FIND("fungus",C125)),ISNUMBER(FIND("Fungus",C125)),ISNUMBER(FIND("mushroom",C125)),ISNUMBER(FIND("Mushroom",C125)),ISNUMBER(FIND(" mold ",C125)))</f>
        <v>0</v>
      </c>
      <c r="AH125" t="b">
        <f>OR(ISNUMBER(FIND("Pig ",C125)),ISNUMBER(FIND("pig ",C125)),ISNUMBER(FIND("Pigs ",C125)),ISNUMBER(FIND("pigs ",C125)))</f>
        <v>0</v>
      </c>
      <c r="AI125" t="b">
        <f>OR(ISNUMBER(FIND(" C. elegans",C125)),ISNUMBER(FIND("Caenorhabditis elegans",C125)),ISNUMBER(FIND("earthworms",C125)),ISNUMBER(FIND(" Ficopomatus enigmaticus",C125)),ISNUMBER(FIND("larva",C125)),ISNUMBER(FIND("Lumbriculus variegatus",C125)),ISNUMBER(FIND("nematode",C125)))</f>
        <v>0</v>
      </c>
      <c r="AJ125" t="b">
        <f>NOT(OR(AA125,AB125,AC125,AD125,AE125,AF125,AG125,AH125,AI125))</f>
        <v>0</v>
      </c>
      <c r="AL125" t="b">
        <f>OR(AA125,AB125,AD125,AE125,AF125,AG125,AH125,AI125)</f>
        <v>1</v>
      </c>
      <c r="AM125" t="b">
        <f>IF(Table1[[#This Row],[In vivo?]],IF(Table1[[#This Row],[Cell]],FALSE,TRUE),FALSE)</f>
        <v>0</v>
      </c>
      <c r="AN125" t="b">
        <f>AND(AC125,AL125)</f>
        <v>1</v>
      </c>
      <c r="AO125" t="b">
        <f>IF(Table1[[#This Row],[Cell]],IF(Table1[[#This Row],[In vivo?]],FALSE,TRUE),FALSE)</f>
        <v>0</v>
      </c>
      <c r="AP125" t="b">
        <f>NOT(OR(Table1[[#This Row],[In vivo?]],Table1[[#This Row],[Only in Cell]]))</f>
        <v>0</v>
      </c>
      <c r="AQ125" t="b">
        <f>IF(OR(Table1[[#This Row],[Rodents]],Table1[[#This Row],[Human]],Table1[[#This Row],[Pig]]),OR(ISNUMBER(FIND("pulmonary",C125)),ISNUMBER(FIND("lung",C125))),"NA")</f>
        <v>1</v>
      </c>
      <c r="AR125" t="b">
        <f>IF(OR(Table1[[#This Row],[Rodents]],Table1[[#This Row],[Human]],Table1[[#This Row],[Pig]]),OR(ISNUMBER(FIND("skin",C125)),ISNUMBER(FIND("dermal",C125))),"NA")</f>
        <v>0</v>
      </c>
      <c r="AS125" t="b">
        <f>IF(OR(Table1[[#This Row],[Rodents]],Table1[[#This Row],[Human]],Table1[[#This Row],[Pig]]),OR(ISNUMBER(FIND("liver",C125)),ISNUMBER(FIND("hepat",C125))),"NA")</f>
        <v>0</v>
      </c>
      <c r="AT125" t="b">
        <f>IF(OR(Table1[[#This Row],[Rodents]],Table1[[#This Row],[Human]],Table1[[#This Row],[Pig]]),OR(ISNUMBER(FIND("kidney",C125)),ISNUMBER(FIND("neph",C125))),"NA")</f>
        <v>0</v>
      </c>
      <c r="AU125" t="b">
        <f>IF(OR(Table1[[#This Row],[Rodents]],Table1[[#This Row],[Human]],Table1[[#This Row],[Pig]]),OR(ISNUMBER(FIND("brain",C125)),ISNUMBER(FIND("neur",C125)),ISNUMBER(FIND("nerv",C125))),"NA")</f>
        <v>0</v>
      </c>
      <c r="AV125" t="b">
        <f>IF(OR(Table1[[#This Row],[Rodents]],Table1[[#This Row],[Human]],Table1[[#This Row],[Pig]]),OR(ISNUMBER(FIND("heart",C125)),ISNUMBER(FIND("cardi",C125))),"NA")</f>
        <v>0</v>
      </c>
      <c r="AW125" t="b">
        <f>IF(OR(Table1[[#This Row],[Rodents]],Table1[[#This Row],[Human]],Table1[[#This Row],[Pig]]),OR(ISNUMBER(FIND("gastro",C125)),ISNUMBER(FIND("intesti",C125)),ISNUMBER(FIND("stomach",C125))),"NA")</f>
        <v>0</v>
      </c>
      <c r="AX125" t="b">
        <f>IF(OR(Table1[[#This Row],[Rodents]],Table1[[#This Row],[Human]],Table1[[#This Row],[Pig]]),NOT(OR(AQ125,AR125,AS125,AT125,AU125,AV125,AW125)),"NA")</f>
        <v>0</v>
      </c>
      <c r="AY125" t="b">
        <f>OR(ISNUMBER(FIND("SWCNT",C125)),ISNUMBER(FIND("SWNT",C125)),ISNUMBER(FIND("single-wall",C125)),ISNUMBER(FIND("single wall",C125)),ISNUMBER(FIND("Single wall",C125)),ISNUMBER(FIND("Single-wall",C125)),ISNUMBER(FIND("SWCNT",B125)),ISNUMBER(FIND("SWNT",B125)),ISNUMBER(FIND("single-wall",B125)),ISNUMBER(FIND("single wall",B125)),ISNUMBER(FIND("Single-wall",B125)),ISNUMBER(FIND("Single wall",B125)))</f>
        <v>0</v>
      </c>
      <c r="AZ125" t="b">
        <f>OR(ISNUMBER(FIND("MWCNT",C125)),ISNUMBER(FIND("MWNT",C125)),ISNUMBER(FIND("multi-wall",C125)),ISNUMBER(FIND("multi wall",C125)),ISNUMBER(FIND("multiwall",C125)),ISNUMBER(FIND("Multi-wall",C125)),ISNUMBER(FIND("Multi wall",C125)),ISNUMBER(FIND("Multiwall",C125)),ISNUMBER(FIND("MWCNT",B125)),ISNUMBER(FIND("MWNT",B125)),ISNUMBER(FIND("multi-wall",B125)),ISNUMBER(FIND("multi wall",B125)),ISNUMBER(FIND("multiwall",B125)),ISNUMBER(FIND("Multi-wall",B125)),ISNUMBER(FIND("Multi wall",B125)),ISNUMBER(FIND("Multiwall",B125)),ISNUMBER(FIND("Double-wall",B125)),ISNUMBER(FIND("Double wall",B125)),ISNUMBER(FIND("Doublewall",B125)),ISNUMBER(FIND("double-wall",B125)),ISNUMBER(FIND("double wall",B125)),ISNUMBER(FIND("doublewall",B125)))</f>
        <v>1</v>
      </c>
      <c r="BA125" t="b">
        <f>AND(Table1[[#This Row],[SWCNT]],Table1[[#This Row],[MWCNT]])</f>
        <v>0</v>
      </c>
      <c r="BB125" t="b">
        <f>IF(Table1[[#This Row],[SWCNT]]=TRUE,FALSE,IF(Table1[[#This Row],[MWCNT]]=TRUE,FALSE,TRUE))</f>
        <v>0</v>
      </c>
      <c r="BC125" s="18"/>
    </row>
    <row r="126" spans="1:55" ht="240.5">
      <c r="A126" t="s">
        <v>722</v>
      </c>
      <c r="B126" s="2" t="s">
        <v>723</v>
      </c>
      <c r="C126" s="16" t="s">
        <v>724</v>
      </c>
      <c r="D126" s="17" t="s">
        <v>278</v>
      </c>
      <c r="E126" s="2">
        <v>2021</v>
      </c>
      <c r="F126" t="b">
        <f>OR(ISNUMBER(FIND("cytotoxic",C126)),ISNUMBER(FIND("Cytotoxic",C126)),ISNUMBER(FIND("cellular toxicity",C126)),ISNUMBER(FIND("cell death",C126)),ISNUMBER(FIND("viable",C126)),ISNUMBER(FIND("phytotoxic",C126)),ISNUMBER(FIND("acute toxicity",C126)),ISNUMBER(FIND("MTT",C126)),ISNUMBER(FIND("survival",C126)),ISNUMBER(FIND("prolifer",C126)),ISNUMBER(FIND("apoptosis",C126)),ISNUMBER(FIND("neurotoxic",C126)),ISNUMBER(FIND("  lysis ",C126)),ISNUMBER(FIND("necrosis",C126)),ISNUMBER(FIND("cellular death",C126))*3,ISNUMBER(FIND("LDH",C126)),ISNUMBER(FIND("Acute toxicity",C126)))</f>
        <v>0</v>
      </c>
      <c r="G126" t="b">
        <f>OR(ISNUMBER(FIND("genotoxic",C126)),ISNUMBER(FIND("genotoxicity",C126)),ISNUMBER(FIND("DNA damage",C126)),ISNUMBER(FIND("DNA",C126)),ISNUMBER(FIND("RNA",C126)),ISNUMBER(FIND("mesothelioma",C126)),ISNUMBER(FIND("carcino",C126)),ISNUMBER(FIND("mutagen",C126)),ISNUMBER(FIND("genetic",C126)))</f>
        <v>0</v>
      </c>
      <c r="H126" t="b">
        <f>OR(ISNUMBER(FIND("inflammatory",C126)),ISNUMBER(FIND("inflamm",C126)))</f>
        <v>1</v>
      </c>
      <c r="I126" t="b">
        <f>OR(ISNUMBER(FIND("immune",C126)),ISNUMBER(FIND("immunological",C126)),ISNUMBER(FIND("interleuk",C126)),ISNUMBER(FIND("platelet activation",C126)),ISNUMBER(FIND("monocyte",C126)),ISNUMBER(FIND("leukocyte",C126)),ISNUMBER(FIND("cytokine",C126)),ISNUMBER(FIND("CD4",C126)),ISNUMBER(FIND("CD8",C126)),ISNUMBER(FIND("T-cell",C126)))</f>
        <v>1</v>
      </c>
      <c r="J126" t="b">
        <f>OR(ISNUMBER(FIND("reactive oxygen",C126)),ISNUMBER(FIND("ROS",C126)),ISNUMBER(FIND("free radical",C126)),ISNUMBER(FIND("oxidative stress",C126)),ISNUMBER(FIND("peroxid",C126)),ISNUMBER(FIND("oxidative",C126)),ISNUMBER(FIND("antioxid",C126)))</f>
        <v>0</v>
      </c>
      <c r="K126" t="b">
        <f>OR(ISNUMBER(FIND("autophag",C126)))</f>
        <v>0</v>
      </c>
      <c r="L126" t="b">
        <f>OR(ISNUMBER(FIND("morpholog",C126)))</f>
        <v>0</v>
      </c>
      <c r="M126" t="b">
        <f>OR(ISNUMBER(FIND("fibrosis",C126)),ISNUMBER(FIND("Fibrosis",C126)),ISNUMBER(FIND("fibrot",C126)))</f>
        <v>1</v>
      </c>
      <c r="N126" t="b">
        <f>OR(ISNUMBER(FIND("offspring",C126)),ISNUMBER(FIND("Parental",C126)),ISNUMBER(FIND("parental",C126)),ISNUMBER(FIND("germline",C126)),ISNUMBER(FIND("reproduc",C126)),ISNUMBER(FIND("embryo",C126)))</f>
        <v>0</v>
      </c>
      <c r="O126" t="b">
        <f>OR(ISNUMBER(FIND("metabol",C126)),ISNUMBER(FIND("Metabol",C126)),ISNUMBER(FIND("digest",C126)),ISNUMBER(FIND("mitochon",C126)))</f>
        <v>0</v>
      </c>
      <c r="P126" t="b">
        <f>OR(ISNUMBER(FIND("ecotox",C126)),ISNUMBER(FIND("Ecotox",B126)),ISNUMBER(FIND("ecotox",B126)),ISNUMBER(FIND("Ecotox",C126)))</f>
        <v>0</v>
      </c>
      <c r="Q126" t="b">
        <f>OR(ISNUMBER(FIND("Bioaccum",C126)),ISNUMBER(FIND("bioaccum",C126)),ISNUMBER(FIND("accum",C126)))</f>
        <v>0</v>
      </c>
      <c r="R126" t="b">
        <f>OR(ISNUMBER(FIND("Occupation",C126)),ISNUMBER(FIND("occupation",C126)),ISNUMBER(FIND("worker",C126)),ISNUMBER(FIND("workforce",C126)))</f>
        <v>0</v>
      </c>
      <c r="S126" t="b">
        <f>NOT(OR(F126,G126,H126,I126,J126,K126,L126,M126,N126,O126,P126,Q126,R126))</f>
        <v>0</v>
      </c>
      <c r="U126" t="b">
        <f>OR(Table1[[#This Row],[Inflammation]],Table1[[#This Row],[Immune]])</f>
        <v>1</v>
      </c>
      <c r="V126" t="b">
        <f>IF(OR(Table1[[#This Row],[Rodents]],Table1[[#This Row],[Human]],Table1[[#This Row],[Pig]]),OR(ISNUMBER(FIND("intratrach",C126)),ISNUMBER(FIND("nasal ",C126)),ISNUMBER(FIND("instill",C126))),"NA")</f>
        <v>1</v>
      </c>
      <c r="W126" t="b">
        <f>IF(OR(Table1[[#This Row],[Rodents]],Table1[[#This Row],[Human]],Table1[[#This Row],[Pig]]),OR(ISNUMBER(FIND("dermal",C126)),ISNUMBER(FIND("skin ",C126))),"NA")</f>
        <v>0</v>
      </c>
      <c r="X126" t="b">
        <f>IF(OR(Table1[[#This Row],[Rodents]],Table1[[#This Row],[Human]],Table1[[#This Row],[Pig]]),OR(ISNUMBER(FIND("injected",C126)),ISNUMBER(FIND("periton",C126)),ISNUMBER(FIND("intrascrot",C126))),"NA")</f>
        <v>0</v>
      </c>
      <c r="Y126" t="b">
        <f>IF(OR(Table1[[#This Row],[Rodents]],Table1[[#This Row],[Human]],Table1[[#This Row],[Pig]]),NOT(OR(Table1[[#This Row],[Inhaled/Intratracheal/intranasal]],Table1[[#This Row],[Dermal]],Table1[[#This Row],[Injected]])),"NA")</f>
        <v>0</v>
      </c>
      <c r="AA126" t="b">
        <f>OR(ISNUMBER(FIND("fish ",C126)),ISNUMBER(FIND("Fish ",C126)),ISNUMBER(FIND("aquatic",C126)),ISNUMBER(FIND("daphnids",C126)),ISNUMBER(FIND("Carcinus maenas",C126)),ISNUMBER(FIND("Daphnia",C126)),ISNUMBER(FIND("Ruditapes philippinarum",C126)),ISNUMBER(FIND("daphnia",C126)),ISNUMBER(FIND("marine",C126)),ISNUMBER(FIND("mussel",C126)),ISNUMBER(FIND("algae",C126)),ISNUMBER(FIND("Donax faba",C126)),ISNUMBER(FIND("estuarine",C126)),ISNUMBER(FIND("snail",C126)),ISNUMBER(FIND("Prorocentrum donghaiense",C126)) )</f>
        <v>0</v>
      </c>
      <c r="AB126" t="b">
        <f>OR(ISNUMBER(FIND(" rat ",C126)),ISNUMBER(FIND(" rats ",C126)),ISNUMBER(FIND(" Rats ",C126)),ISNUMBER(FIND(" Rat ",C126)),ISNUMBER(FIND(" rat.",C126)),ISNUMBER(FIND(" rats.",C126)),ISNUMBER(FIND("mouse",C126)),ISNUMBER(FIND("mice",C126)), ISNUMBER(FIND(" Mice",C126)))</f>
        <v>1</v>
      </c>
      <c r="AC126" t="b">
        <f>OR(ISNUMBER(FIND(" cell ",C126)),ISNUMBER(FIND("fibroblast",C126)),ISNUMBER(FIND("macrophage",C126)),ISNUMBER(FIND("epithelial",C126)),ISNUMBER(FIND("endothelial",C126)),ISNUMBER(FIND("neuron",C126)),ISNUMBER(FIND(" cells ",C126)),ISNUMBER(FIND("RBC",C126)),ISNUMBER(FIND("mitochond",C126)),ISNUMBER(FIND("adipocyte",C126)),ISNUMBER(FIND("osteo",C126)),ISNUMBER(FIND("keratin",C126)),ISNUMBER(FIND(" cell's ",C126)),ISNUMBER(FIND("eukary",C126)),ISNUMBER(FIND("sperm",C126)))</f>
        <v>1</v>
      </c>
      <c r="AD126" t="b">
        <f>OR(ISNUMBER(FIND("human",B126)),ISNUMBER(FIND("workers",B126)),ISNUMBER(FIND("workforces",B126)),ISNUMBER(FIND("occupational",B126)),ISNUMBER(FIND("Case report",B126)),ISNUMBER(FIND("Workplaces",B126)),ISNUMBER(FIND("worker",B126)))</f>
        <v>0</v>
      </c>
      <c r="AE126" t="b">
        <f>OR(ISNUMBER(FIND(" plant ",C126)),ISNUMBER(FIND("Plant ",C126)),ISNUMBER(FIND("tomato",C126)),ISNUMBER(FIND("plants",C126)),ISNUMBER(FIND("Plants",C126)),ISNUMBER(FIND("algae",C126)),ISNUMBER(FIND("lettuce",C126)),ISNUMBER(FIND("green gram sprouts ",C126)),ISNUMBER(FIND("Cucurbita pepo",C126)),ISNUMBER(FIND("bean ",C126)),ISNUMBER(FIND("chloroplast",C126)),ISNUMBER(FIND("chlorophyll",C126)),ISNUMBER(FIND("seedling",C126)),ISNUMBER(FIND("canola",C126)),ISNUMBER(FIND("shoot",C126)),ISNUMBER(FIND("photosynthes",C126)),ISNUMBER(FIND(" leaves ",C126)),,ISNUMBER(FIND("agriculture",C126)),ISNUMBER(FIND(" crops ",C126)))</f>
        <v>0</v>
      </c>
      <c r="AF126" t="b">
        <f>OR(ISNUMBER(FIND("bacteria",C126)),ISNUMBER(FIND("Bacteria",C126)),ISNUMBER(FIND("Bacterium",C126)),ISNUMBER(FIND("bacterium",C126)),ISNUMBER(FIND(" coli ",C126)))</f>
        <v>0</v>
      </c>
      <c r="AG126" t="b">
        <f>OR(ISNUMBER(FIND("fungi",C126)),ISNUMBER(FIND("Fungi",C126)),ISNUMBER(FIND("fungus",C126)),ISNUMBER(FIND("Fungus",C126)),ISNUMBER(FIND("mushroom",C126)),ISNUMBER(FIND("Mushroom",C126)),ISNUMBER(FIND(" mold ",C126)))</f>
        <v>0</v>
      </c>
      <c r="AH126" t="b">
        <f>OR(ISNUMBER(FIND("Pig ",C126)),ISNUMBER(FIND("pig ",C126)),ISNUMBER(FIND("Pigs ",C126)),ISNUMBER(FIND("pigs ",C126)))</f>
        <v>0</v>
      </c>
      <c r="AI126" t="b">
        <f>OR(ISNUMBER(FIND(" C. elegans",C126)),ISNUMBER(FIND("Caenorhabditis elegans",C126)),ISNUMBER(FIND("earthworms",C126)),ISNUMBER(FIND(" Ficopomatus enigmaticus",C126)),ISNUMBER(FIND("larva",C126)),ISNUMBER(FIND("Lumbriculus variegatus",C126)),ISNUMBER(FIND("nematode",C126)))</f>
        <v>0</v>
      </c>
      <c r="AJ126" t="b">
        <f>NOT(OR(AA126,AB126,AC126,AD126,AE126,AF126,AG126,AH126,AI126))</f>
        <v>0</v>
      </c>
      <c r="AL126" t="b">
        <f>OR(AA126,AB126,AD126,AE126,AF126,AG126,AH126,AI126)</f>
        <v>1</v>
      </c>
      <c r="AM126" t="b">
        <f>IF(Table1[[#This Row],[In vivo?]],IF(Table1[[#This Row],[Cell]],FALSE,TRUE),FALSE)</f>
        <v>0</v>
      </c>
      <c r="AN126" t="b">
        <f>AND(AC126,AL126)</f>
        <v>1</v>
      </c>
      <c r="AO126" t="b">
        <f>IF(Table1[[#This Row],[Cell]],IF(Table1[[#This Row],[In vivo?]],FALSE,TRUE),FALSE)</f>
        <v>0</v>
      </c>
      <c r="AP126" t="b">
        <f>NOT(OR(Table1[[#This Row],[In vivo?]],Table1[[#This Row],[Only in Cell]]))</f>
        <v>0</v>
      </c>
      <c r="AQ126" t="b">
        <f>IF(OR(Table1[[#This Row],[Rodents]],Table1[[#This Row],[Human]],Table1[[#This Row],[Pig]]),OR(ISNUMBER(FIND("pulmonary",C126)),ISNUMBER(FIND("lung",C126))),"NA")</f>
        <v>1</v>
      </c>
      <c r="AR126" t="b">
        <f>IF(OR(Table1[[#This Row],[Rodents]],Table1[[#This Row],[Human]],Table1[[#This Row],[Pig]]),OR(ISNUMBER(FIND("skin",C126)),ISNUMBER(FIND("dermal",C126))),"NA")</f>
        <v>0</v>
      </c>
      <c r="AS126" t="b">
        <f>IF(OR(Table1[[#This Row],[Rodents]],Table1[[#This Row],[Human]],Table1[[#This Row],[Pig]]),OR(ISNUMBER(FIND("liver",C126)),ISNUMBER(FIND("hepat",C126))),"NA")</f>
        <v>0</v>
      </c>
      <c r="AT126" t="b">
        <f>IF(OR(Table1[[#This Row],[Rodents]],Table1[[#This Row],[Human]],Table1[[#This Row],[Pig]]),OR(ISNUMBER(FIND("kidney",C126)),ISNUMBER(FIND("neph",C126))),"NA")</f>
        <v>0</v>
      </c>
      <c r="AU126" t="b">
        <f>IF(OR(Table1[[#This Row],[Rodents]],Table1[[#This Row],[Human]],Table1[[#This Row],[Pig]]),OR(ISNUMBER(FIND("brain",C126)),ISNUMBER(FIND("neur",C126)),ISNUMBER(FIND("nerv",C126))),"NA")</f>
        <v>0</v>
      </c>
      <c r="AV126" t="b">
        <f>IF(OR(Table1[[#This Row],[Rodents]],Table1[[#This Row],[Human]],Table1[[#This Row],[Pig]]),OR(ISNUMBER(FIND("heart",C126)),ISNUMBER(FIND("cardi",C126))),"NA")</f>
        <v>0</v>
      </c>
      <c r="AW126" t="b">
        <f>IF(OR(Table1[[#This Row],[Rodents]],Table1[[#This Row],[Human]],Table1[[#This Row],[Pig]]),OR(ISNUMBER(FIND("gastro",C126)),ISNUMBER(FIND("intesti",C126)),ISNUMBER(FIND("stomach",C126))),"NA")</f>
        <v>0</v>
      </c>
      <c r="AX126" t="b">
        <f>IF(OR(Table1[[#This Row],[Rodents]],Table1[[#This Row],[Human]],Table1[[#This Row],[Pig]]),NOT(OR(AQ126,AR126,AS126,AT126,AU126,AV126,AW126)),"NA")</f>
        <v>0</v>
      </c>
      <c r="AY126" t="b">
        <f>OR(ISNUMBER(FIND("SWCNT",C126)),ISNUMBER(FIND("SWNT",C126)),ISNUMBER(FIND("single-wall",C126)),ISNUMBER(FIND("single wall",C126)),ISNUMBER(FIND("Single wall",C126)),ISNUMBER(FIND("Single-wall",C126)),ISNUMBER(FIND("SWCNT",B126)),ISNUMBER(FIND("SWNT",B126)),ISNUMBER(FIND("single-wall",B126)),ISNUMBER(FIND("single wall",B126)),ISNUMBER(FIND("Single-wall",B126)),ISNUMBER(FIND("Single wall",B126)))</f>
        <v>0</v>
      </c>
      <c r="AZ126" t="b">
        <f>OR(ISNUMBER(FIND("MWCNT",C126)),ISNUMBER(FIND("MWNT",C126)),ISNUMBER(FIND("multi-wall",C126)),ISNUMBER(FIND("multi wall",C126)),ISNUMBER(FIND("multiwall",C126)),ISNUMBER(FIND("Multi-wall",C126)),ISNUMBER(FIND("Multi wall",C126)),ISNUMBER(FIND("Multiwall",C126)),ISNUMBER(FIND("MWCNT",B126)),ISNUMBER(FIND("MWNT",B126)),ISNUMBER(FIND("multi-wall",B126)),ISNUMBER(FIND("multi wall",B126)),ISNUMBER(FIND("multiwall",B126)),ISNUMBER(FIND("Multi-wall",B126)),ISNUMBER(FIND("Multi wall",B126)),ISNUMBER(FIND("Multiwall",B126)),ISNUMBER(FIND("Double-wall",B126)),ISNUMBER(FIND("Double wall",B126)),ISNUMBER(FIND("Doublewall",B126)),ISNUMBER(FIND("double-wall",B126)),ISNUMBER(FIND("double wall",B126)),ISNUMBER(FIND("doublewall",B126)))</f>
        <v>1</v>
      </c>
      <c r="BA126" t="b">
        <f>AND(Table1[[#This Row],[SWCNT]],Table1[[#This Row],[MWCNT]])</f>
        <v>0</v>
      </c>
      <c r="BB126" t="b">
        <f>IF(Table1[[#This Row],[SWCNT]]=TRUE,FALSE,IF(Table1[[#This Row],[MWCNT]]=TRUE,FALSE,TRUE))</f>
        <v>0</v>
      </c>
      <c r="BC126" s="18"/>
    </row>
    <row r="127" spans="1:55" ht="351.5">
      <c r="A127" t="s">
        <v>734</v>
      </c>
      <c r="B127" s="2" t="s">
        <v>735</v>
      </c>
      <c r="C127" s="16" t="s">
        <v>736</v>
      </c>
      <c r="D127" s="17" t="s">
        <v>737</v>
      </c>
      <c r="E127" s="2">
        <v>2021</v>
      </c>
      <c r="F127" t="b">
        <f>OR(ISNUMBER(FIND("cytotoxic",C127)),ISNUMBER(FIND("Cytotoxic",C127)),ISNUMBER(FIND("cellular toxicity",C127)),ISNUMBER(FIND("cell death",C127)),ISNUMBER(FIND("viable",C127)),ISNUMBER(FIND("phytotoxic",C127)),ISNUMBER(FIND("acute toxicity",C127)),ISNUMBER(FIND("MTT",C127)),ISNUMBER(FIND("survival",C127)),ISNUMBER(FIND("prolifer",C127)),ISNUMBER(FIND("apoptosis",C127)),ISNUMBER(FIND("neurotoxic",C127)),ISNUMBER(FIND("  lysis ",C127)),ISNUMBER(FIND("necrosis",C127)),ISNUMBER(FIND("cellular death",C127))*3,ISNUMBER(FIND("LDH",C127)),ISNUMBER(FIND("Acute toxicity",C127)))</f>
        <v>1</v>
      </c>
      <c r="G127" t="b">
        <f>OR(ISNUMBER(FIND("genotoxic",C127)),ISNUMBER(FIND("genotoxicity",C127)),ISNUMBER(FIND("DNA damage",C127)),ISNUMBER(FIND("DNA",C127)),ISNUMBER(FIND("RNA",C127)),ISNUMBER(FIND("mesothelioma",C127)),ISNUMBER(FIND("carcino",C127)),ISNUMBER(FIND("mutagen",C127)),ISNUMBER(FIND("genetic",C127)))</f>
        <v>1</v>
      </c>
      <c r="H127" t="b">
        <f>OR(ISNUMBER(FIND("inflammatory",C127)),ISNUMBER(FIND("inflamm",C127)))</f>
        <v>1</v>
      </c>
      <c r="I127" t="b">
        <f>OR(ISNUMBER(FIND("immune",C127)),ISNUMBER(FIND("immunological",C127)),ISNUMBER(FIND("interleuk",C127)),ISNUMBER(FIND("platelet activation",C127)),ISNUMBER(FIND("monocyte",C127)),ISNUMBER(FIND("leukocyte",C127)),ISNUMBER(FIND("cytokine",C127)),ISNUMBER(FIND("CD4",C127)),ISNUMBER(FIND("CD8",C127)),ISNUMBER(FIND("T-cell",C127)))</f>
        <v>1</v>
      </c>
      <c r="J127" t="b">
        <f>OR(ISNUMBER(FIND("reactive oxygen",C127)),ISNUMBER(FIND("ROS",C127)),ISNUMBER(FIND("free radical",C127)),ISNUMBER(FIND("oxidative stress",C127)),ISNUMBER(FIND("peroxid",C127)),ISNUMBER(FIND("oxidative",C127)),ISNUMBER(FIND("antioxid",C127)))</f>
        <v>0</v>
      </c>
      <c r="K127" t="b">
        <f>OR(ISNUMBER(FIND("autophag",C127)))</f>
        <v>0</v>
      </c>
      <c r="L127" t="b">
        <f>OR(ISNUMBER(FIND("morpholog",C127)))</f>
        <v>0</v>
      </c>
      <c r="M127" t="b">
        <f>OR(ISNUMBER(FIND("fibrosis",C127)),ISNUMBER(FIND("Fibrosis",C127)),ISNUMBER(FIND("fibrot",C127)))</f>
        <v>0</v>
      </c>
      <c r="N127" t="b">
        <f>OR(ISNUMBER(FIND("offspring",C127)),ISNUMBER(FIND("Parental",C127)),ISNUMBER(FIND("parental",C127)),ISNUMBER(FIND("germline",C127)),ISNUMBER(FIND("reproduc",C127)),ISNUMBER(FIND("embryo",C127)))</f>
        <v>0</v>
      </c>
      <c r="O127" t="b">
        <f>OR(ISNUMBER(FIND("metabol",C127)),ISNUMBER(FIND("Metabol",C127)),ISNUMBER(FIND("digest",C127)),ISNUMBER(FIND("mitochon",C127)))</f>
        <v>0</v>
      </c>
      <c r="P127" t="b">
        <f>OR(ISNUMBER(FIND("ecotox",C127)),ISNUMBER(FIND("Ecotox",B127)),ISNUMBER(FIND("ecotox",B127)),ISNUMBER(FIND("Ecotox",C127)))</f>
        <v>0</v>
      </c>
      <c r="Q127" t="b">
        <f>OR(ISNUMBER(FIND("Bioaccum",C127)),ISNUMBER(FIND("bioaccum",C127)),ISNUMBER(FIND("accum",C127)))</f>
        <v>0</v>
      </c>
      <c r="R127" t="b">
        <f>OR(ISNUMBER(FIND("Occupation",C127)),ISNUMBER(FIND("occupation",C127)),ISNUMBER(FIND("worker",C127)),ISNUMBER(FIND("workforce",C127)))</f>
        <v>0</v>
      </c>
      <c r="S127" t="b">
        <f>NOT(OR(F127,G127,H127,I127,J127,K127,L127,M127,N127,O127,P127,Q127,R127))</f>
        <v>0</v>
      </c>
      <c r="U127" t="b">
        <f>OR(Table1[[#This Row],[Inflammation]],Table1[[#This Row],[Immune]])</f>
        <v>1</v>
      </c>
      <c r="V127" t="b">
        <f>IF(OR(Table1[[#This Row],[Rodents]],Table1[[#This Row],[Human]],Table1[[#This Row],[Pig]]),OR(ISNUMBER(FIND("intratrach",C127)),ISNUMBER(FIND("nasal ",C127)),ISNUMBER(FIND("instill",C127))),"NA")</f>
        <v>0</v>
      </c>
      <c r="W127" t="b">
        <f>IF(OR(Table1[[#This Row],[Rodents]],Table1[[#This Row],[Human]],Table1[[#This Row],[Pig]]),OR(ISNUMBER(FIND("dermal",C127)),ISNUMBER(FIND("skin ",C127))),"NA")</f>
        <v>0</v>
      </c>
      <c r="X127" t="b">
        <f>IF(OR(Table1[[#This Row],[Rodents]],Table1[[#This Row],[Human]],Table1[[#This Row],[Pig]]),OR(ISNUMBER(FIND("injected",C127)),ISNUMBER(FIND("periton",C127)),ISNUMBER(FIND("intrascrot",C127))),"NA")</f>
        <v>1</v>
      </c>
      <c r="Y127" t="b">
        <f>IF(OR(Table1[[#This Row],[Rodents]],Table1[[#This Row],[Human]],Table1[[#This Row],[Pig]]),NOT(OR(Table1[[#This Row],[Inhaled/Intratracheal/intranasal]],Table1[[#This Row],[Dermal]],Table1[[#This Row],[Injected]])),"NA")</f>
        <v>0</v>
      </c>
      <c r="AA127" t="b">
        <f>OR(ISNUMBER(FIND("fish ",C127)),ISNUMBER(FIND("Fish ",C127)),ISNUMBER(FIND("aquatic",C127)),ISNUMBER(FIND("daphnids",C127)),ISNUMBER(FIND("Carcinus maenas",C127)),ISNUMBER(FIND("Daphnia",C127)),ISNUMBER(FIND("Ruditapes philippinarum",C127)),ISNUMBER(FIND("daphnia",C127)),ISNUMBER(FIND("marine",C127)),ISNUMBER(FIND("mussel",C127)),ISNUMBER(FIND("algae",C127)),ISNUMBER(FIND("Donax faba",C127)),ISNUMBER(FIND("estuarine",C127)),ISNUMBER(FIND("snail",C127)),ISNUMBER(FIND("Prorocentrum donghaiense",C127)) )</f>
        <v>0</v>
      </c>
      <c r="AB127" t="b">
        <f>OR(ISNUMBER(FIND(" rat ",C127)),ISNUMBER(FIND(" rats ",C127)),ISNUMBER(FIND(" Rats ",C127)),ISNUMBER(FIND(" Rat ",C127)),ISNUMBER(FIND(" rat.",C127)),ISNUMBER(FIND(" rats.",C127)),ISNUMBER(FIND("mouse",C127)),ISNUMBER(FIND("mice",C127)), ISNUMBER(FIND(" Mice",C127)))</f>
        <v>1</v>
      </c>
      <c r="AC127" t="b">
        <f>OR(ISNUMBER(FIND(" cell ",C127)),ISNUMBER(FIND("fibroblast",C127)),ISNUMBER(FIND("macrophage",C127)),ISNUMBER(FIND("epithelial",C127)),ISNUMBER(FIND("endothelial",C127)),ISNUMBER(FIND("neuron",C127)),ISNUMBER(FIND(" cells ",C127)),ISNUMBER(FIND("RBC",C127)),ISNUMBER(FIND("mitochond",C127)),ISNUMBER(FIND("adipocyte",C127)),ISNUMBER(FIND("osteo",C127)),ISNUMBER(FIND("keratin",C127)),ISNUMBER(FIND(" cell's ",C127)),ISNUMBER(FIND("eukary",C127)),ISNUMBER(FIND("sperm",C127)))</f>
        <v>1</v>
      </c>
      <c r="AD127" t="b">
        <f>OR(ISNUMBER(FIND("human",B127)),ISNUMBER(FIND("workers",B127)),ISNUMBER(FIND("workforces",B127)),ISNUMBER(FIND("occupational",B127)),ISNUMBER(FIND("Case report",B127)),ISNUMBER(FIND("Workplaces",B127)),ISNUMBER(FIND("worker",B127)))</f>
        <v>0</v>
      </c>
      <c r="AE127" t="b">
        <f>OR(ISNUMBER(FIND(" plant ",C127)),ISNUMBER(FIND("Plant ",C127)),ISNUMBER(FIND("tomato",C127)),ISNUMBER(FIND("plants",C127)),ISNUMBER(FIND("Plants",C127)),ISNUMBER(FIND("algae",C127)),ISNUMBER(FIND("lettuce",C127)),ISNUMBER(FIND("green gram sprouts ",C127)),ISNUMBER(FIND("Cucurbita pepo",C127)),ISNUMBER(FIND("bean ",C127)),ISNUMBER(FIND("chloroplast",C127)),ISNUMBER(FIND("chlorophyll",C127)),ISNUMBER(FIND("seedling",C127)),ISNUMBER(FIND("canola",C127)),ISNUMBER(FIND("shoot",C127)),ISNUMBER(FIND("photosynthes",C127)),ISNUMBER(FIND(" leaves ",C127)),,ISNUMBER(FIND("agriculture",C127)),ISNUMBER(FIND(" crops ",C127)))</f>
        <v>0</v>
      </c>
      <c r="AF127" t="b">
        <f>OR(ISNUMBER(FIND("bacteria",C127)),ISNUMBER(FIND("Bacteria",C127)),ISNUMBER(FIND("Bacterium",C127)),ISNUMBER(FIND("bacterium",C127)),ISNUMBER(FIND(" coli ",C127)))</f>
        <v>0</v>
      </c>
      <c r="AG127" t="b">
        <f>OR(ISNUMBER(FIND("fungi",C127)),ISNUMBER(FIND("Fungi",C127)),ISNUMBER(FIND("fungus",C127)),ISNUMBER(FIND("Fungus",C127)),ISNUMBER(FIND("mushroom",C127)),ISNUMBER(FIND("Mushroom",C127)),ISNUMBER(FIND(" mold ",C127)))</f>
        <v>0</v>
      </c>
      <c r="AH127" t="b">
        <f>OR(ISNUMBER(FIND("Pig ",C127)),ISNUMBER(FIND("pig ",C127)),ISNUMBER(FIND("Pigs ",C127)),ISNUMBER(FIND("pigs ",C127)))</f>
        <v>0</v>
      </c>
      <c r="AI127" t="b">
        <f>OR(ISNUMBER(FIND(" C. elegans",C127)),ISNUMBER(FIND("Caenorhabditis elegans",C127)),ISNUMBER(FIND("earthworms",C127)),ISNUMBER(FIND(" Ficopomatus enigmaticus",C127)),ISNUMBER(FIND("larva",C127)),ISNUMBER(FIND("Lumbriculus variegatus",C127)),ISNUMBER(FIND("nematode",C127)))</f>
        <v>0</v>
      </c>
      <c r="AJ127" t="b">
        <f>NOT(OR(AA127,AB127,AC127,AD127,AE127,AF127,AG127,AH127,AI127))</f>
        <v>0</v>
      </c>
      <c r="AL127" t="b">
        <f>OR(AA127,AB127,AD127,AE127,AF127,AG127,AH127,AI127)</f>
        <v>1</v>
      </c>
      <c r="AM127" t="b">
        <f>IF(Table1[[#This Row],[In vivo?]],IF(Table1[[#This Row],[Cell]],FALSE,TRUE),FALSE)</f>
        <v>0</v>
      </c>
      <c r="AN127" t="b">
        <f>AND(AC127,AL127)</f>
        <v>1</v>
      </c>
      <c r="AO127" t="b">
        <f>IF(Table1[[#This Row],[Cell]],IF(Table1[[#This Row],[In vivo?]],FALSE,TRUE),FALSE)</f>
        <v>0</v>
      </c>
      <c r="AP127" t="b">
        <f>NOT(OR(Table1[[#This Row],[In vivo?]],Table1[[#This Row],[Only in Cell]]))</f>
        <v>0</v>
      </c>
      <c r="AQ127" t="b">
        <f>IF(OR(Table1[[#This Row],[Rodents]],Table1[[#This Row],[Human]],Table1[[#This Row],[Pig]]),OR(ISNUMBER(FIND("pulmonary",C127)),ISNUMBER(FIND("lung",C127))),"NA")</f>
        <v>0</v>
      </c>
      <c r="AR127" t="b">
        <f>IF(OR(Table1[[#This Row],[Rodents]],Table1[[#This Row],[Human]],Table1[[#This Row],[Pig]]),OR(ISNUMBER(FIND("skin",C127)),ISNUMBER(FIND("dermal",C127))),"NA")</f>
        <v>0</v>
      </c>
      <c r="AS127" t="b">
        <f>IF(OR(Table1[[#This Row],[Rodents]],Table1[[#This Row],[Human]],Table1[[#This Row],[Pig]]),OR(ISNUMBER(FIND("liver",C127)),ISNUMBER(FIND("hepat",C127))),"NA")</f>
        <v>1</v>
      </c>
      <c r="AT127" t="b">
        <f>IF(OR(Table1[[#This Row],[Rodents]],Table1[[#This Row],[Human]],Table1[[#This Row],[Pig]]),OR(ISNUMBER(FIND("kidney",C127)),ISNUMBER(FIND("neph",C127))),"NA")</f>
        <v>0</v>
      </c>
      <c r="AU127" t="b">
        <f>IF(OR(Table1[[#This Row],[Rodents]],Table1[[#This Row],[Human]],Table1[[#This Row],[Pig]]),OR(ISNUMBER(FIND("brain",C127)),ISNUMBER(FIND("neur",C127)),ISNUMBER(FIND("nerv",C127))),"NA")</f>
        <v>0</v>
      </c>
      <c r="AV127" t="b">
        <f>IF(OR(Table1[[#This Row],[Rodents]],Table1[[#This Row],[Human]],Table1[[#This Row],[Pig]]),OR(ISNUMBER(FIND("heart",C127)),ISNUMBER(FIND("cardi",C127))),"NA")</f>
        <v>0</v>
      </c>
      <c r="AW127" t="b">
        <f>IF(OR(Table1[[#This Row],[Rodents]],Table1[[#This Row],[Human]],Table1[[#This Row],[Pig]]),OR(ISNUMBER(FIND("gastro",C127)),ISNUMBER(FIND("intesti",C127)),ISNUMBER(FIND("stomach",C127))),"NA")</f>
        <v>0</v>
      </c>
      <c r="AX127" t="b">
        <f>IF(OR(Table1[[#This Row],[Rodents]],Table1[[#This Row],[Human]],Table1[[#This Row],[Pig]]),NOT(OR(AQ127,AR127,AS127,AT127,AU127,AV127,AW127)),"NA")</f>
        <v>0</v>
      </c>
      <c r="AY127" t="b">
        <f>OR(ISNUMBER(FIND("SWCNT",C127)),ISNUMBER(FIND("SWNT",C127)),ISNUMBER(FIND("single-wall",C127)),ISNUMBER(FIND("single wall",C127)),ISNUMBER(FIND("Single wall",C127)),ISNUMBER(FIND("Single-wall",C127)),ISNUMBER(FIND("SWCNT",B127)),ISNUMBER(FIND("SWNT",B127)),ISNUMBER(FIND("single-wall",B127)),ISNUMBER(FIND("single wall",B127)),ISNUMBER(FIND("Single-wall",B127)),ISNUMBER(FIND("Single wall",B127)))</f>
        <v>1</v>
      </c>
      <c r="AZ127" t="b">
        <f>OR(ISNUMBER(FIND("MWCNT",C127)),ISNUMBER(FIND("MWNT",C127)),ISNUMBER(FIND("multi-wall",C127)),ISNUMBER(FIND("multi wall",C127)),ISNUMBER(FIND("multiwall",C127)),ISNUMBER(FIND("Multi-wall",C127)),ISNUMBER(FIND("Multi wall",C127)),ISNUMBER(FIND("Multiwall",C127)),ISNUMBER(FIND("MWCNT",B127)),ISNUMBER(FIND("MWNT",B127)),ISNUMBER(FIND("multi-wall",B127)),ISNUMBER(FIND("multi wall",B127)),ISNUMBER(FIND("multiwall",B127)),ISNUMBER(FIND("Multi-wall",B127)),ISNUMBER(FIND("Multi wall",B127)),ISNUMBER(FIND("Multiwall",B127)),ISNUMBER(FIND("Double-wall",B127)),ISNUMBER(FIND("Double wall",B127)),ISNUMBER(FIND("Doublewall",B127)),ISNUMBER(FIND("double-wall",B127)),ISNUMBER(FIND("double wall",B127)),ISNUMBER(FIND("doublewall",B127)))</f>
        <v>1</v>
      </c>
      <c r="BA127" t="b">
        <f>AND(Table1[[#This Row],[SWCNT]],Table1[[#This Row],[MWCNT]])</f>
        <v>1</v>
      </c>
      <c r="BB127" t="b">
        <f>IF(Table1[[#This Row],[SWCNT]]=TRUE,FALSE,IF(Table1[[#This Row],[MWCNT]]=TRUE,FALSE,TRUE))</f>
        <v>0</v>
      </c>
      <c r="BC127" s="18"/>
    </row>
    <row r="128" spans="1:55" ht="222">
      <c r="A128" t="s">
        <v>777</v>
      </c>
      <c r="B128" s="2" t="s">
        <v>778</v>
      </c>
      <c r="C128" s="16" t="s">
        <v>779</v>
      </c>
      <c r="D128" s="17" t="s">
        <v>403</v>
      </c>
      <c r="E128" s="2">
        <v>2021</v>
      </c>
      <c r="F128" t="b">
        <f>OR(ISNUMBER(FIND("cytotoxic",C128)),ISNUMBER(FIND("Cytotoxic",C128)),ISNUMBER(FIND("cellular toxicity",C128)),ISNUMBER(FIND("cell death",C128)),ISNUMBER(FIND("viable",C128)),ISNUMBER(FIND("phytotoxic",C128)),ISNUMBER(FIND("acute toxicity",C128)),ISNUMBER(FIND("MTT",C128)),ISNUMBER(FIND("survival",C128)),ISNUMBER(FIND("prolifer",C128)),ISNUMBER(FIND("apoptosis",C128)),ISNUMBER(FIND("neurotoxic",C128)),ISNUMBER(FIND("  lysis ",C128)),ISNUMBER(FIND("necrosis",C128)),ISNUMBER(FIND("cellular death",C128))*3,ISNUMBER(FIND("LDH",C128)),ISNUMBER(FIND("Acute toxicity",C128)))</f>
        <v>1</v>
      </c>
      <c r="G128" t="b">
        <f>OR(ISNUMBER(FIND("genotoxic",C128)),ISNUMBER(FIND("genotoxicity",C128)),ISNUMBER(FIND("DNA damage",C128)),ISNUMBER(FIND("DNA",C128)),ISNUMBER(FIND("RNA",C128)),ISNUMBER(FIND("mesothelioma",C128)),ISNUMBER(FIND("carcino",C128)),ISNUMBER(FIND("mutagen",C128)),ISNUMBER(FIND("genetic",C128)))</f>
        <v>0</v>
      </c>
      <c r="H128" t="b">
        <f>OR(ISNUMBER(FIND("inflammatory",C128)),ISNUMBER(FIND("inflamm",C128)))</f>
        <v>1</v>
      </c>
      <c r="I128" t="b">
        <f>OR(ISNUMBER(FIND("immune",C128)),ISNUMBER(FIND("immunological",C128)),ISNUMBER(FIND("interleuk",C128)),ISNUMBER(FIND("platelet activation",C128)),ISNUMBER(FIND("monocyte",C128)),ISNUMBER(FIND("leukocyte",C128)),ISNUMBER(FIND("cytokine",C128)),ISNUMBER(FIND("CD4",C128)),ISNUMBER(FIND("CD8",C128)),ISNUMBER(FIND("T-cell",C128)))</f>
        <v>0</v>
      </c>
      <c r="J128" t="b">
        <f>OR(ISNUMBER(FIND("reactive oxygen",C128)),ISNUMBER(FIND("ROS",C128)),ISNUMBER(FIND("free radical",C128)),ISNUMBER(FIND("oxidative stress",C128)),ISNUMBER(FIND("peroxid",C128)),ISNUMBER(FIND("oxidative",C128)),ISNUMBER(FIND("antioxid",C128)))</f>
        <v>0</v>
      </c>
      <c r="K128" t="b">
        <f>OR(ISNUMBER(FIND("autophag",C128)))</f>
        <v>1</v>
      </c>
      <c r="L128" t="b">
        <f>OR(ISNUMBER(FIND("morpholog",C128)))</f>
        <v>1</v>
      </c>
      <c r="M128" t="b">
        <f>OR(ISNUMBER(FIND("fibrosis",C128)),ISNUMBER(FIND("Fibrosis",C128)),ISNUMBER(FIND("fibrot",C128)))</f>
        <v>1</v>
      </c>
      <c r="N128" t="b">
        <f>OR(ISNUMBER(FIND("offspring",C128)),ISNUMBER(FIND("Parental",C128)),ISNUMBER(FIND("parental",C128)),ISNUMBER(FIND("germline",C128)),ISNUMBER(FIND("reproduc",C128)),ISNUMBER(FIND("embryo",C128)))</f>
        <v>0</v>
      </c>
      <c r="O128" t="b">
        <f>OR(ISNUMBER(FIND("metabol",C128)),ISNUMBER(FIND("Metabol",C128)),ISNUMBER(FIND("digest",C128)),ISNUMBER(FIND("mitochon",C128)))</f>
        <v>0</v>
      </c>
      <c r="P128" t="b">
        <f>OR(ISNUMBER(FIND("ecotox",C128)),ISNUMBER(FIND("Ecotox",B128)),ISNUMBER(FIND("ecotox",B128)),ISNUMBER(FIND("Ecotox",C128)))</f>
        <v>0</v>
      </c>
      <c r="Q128" t="b">
        <f>OR(ISNUMBER(FIND("Bioaccum",C128)),ISNUMBER(FIND("bioaccum",C128)),ISNUMBER(FIND("accum",C128)))</f>
        <v>0</v>
      </c>
      <c r="R128" t="b">
        <f>OR(ISNUMBER(FIND("Occupation",C128)),ISNUMBER(FIND("occupation",C128)),ISNUMBER(FIND("worker",C128)),ISNUMBER(FIND("workforce",C128)))</f>
        <v>0</v>
      </c>
      <c r="S128" t="b">
        <f>NOT(OR(F128,G128,H128,I128,J128,K128,L128,M128,N128,O128,P128,Q128,R128))</f>
        <v>0</v>
      </c>
      <c r="U128" t="b">
        <f>OR(Table1[[#This Row],[Inflammation]],Table1[[#This Row],[Immune]])</f>
        <v>1</v>
      </c>
      <c r="V128" t="str">
        <f>IF(OR(Table1[[#This Row],[Rodents]],Table1[[#This Row],[Human]],Table1[[#This Row],[Pig]]),OR(ISNUMBER(FIND("intratrach",C128)),ISNUMBER(FIND("nasal ",C128)),ISNUMBER(FIND("instill",C128))),"NA")</f>
        <v>NA</v>
      </c>
      <c r="W128" t="str">
        <f>IF(OR(Table1[[#This Row],[Rodents]],Table1[[#This Row],[Human]],Table1[[#This Row],[Pig]]),OR(ISNUMBER(FIND("dermal",C128)),ISNUMBER(FIND("skin ",C128))),"NA")</f>
        <v>NA</v>
      </c>
      <c r="X128" t="str">
        <f>IF(OR(Table1[[#This Row],[Rodents]],Table1[[#This Row],[Human]],Table1[[#This Row],[Pig]]),OR(ISNUMBER(FIND("injected",C128)),ISNUMBER(FIND("periton",C128)),ISNUMBER(FIND("intrascrot",C128))),"NA")</f>
        <v>NA</v>
      </c>
      <c r="Y128" t="str">
        <f>IF(OR(Table1[[#This Row],[Rodents]],Table1[[#This Row],[Human]],Table1[[#This Row],[Pig]]),NOT(OR(Table1[[#This Row],[Inhaled/Intratracheal/intranasal]],Table1[[#This Row],[Dermal]],Table1[[#This Row],[Injected]])),"NA")</f>
        <v>NA</v>
      </c>
      <c r="AA128" t="b">
        <f>OR(ISNUMBER(FIND("fish ",C128)),ISNUMBER(FIND("Fish ",C128)),ISNUMBER(FIND("aquatic",C128)),ISNUMBER(FIND("daphnids",C128)),ISNUMBER(FIND("Carcinus maenas",C128)),ISNUMBER(FIND("Daphnia",C128)),ISNUMBER(FIND("Ruditapes philippinarum",C128)),ISNUMBER(FIND("daphnia",C128)),ISNUMBER(FIND("marine",C128)),ISNUMBER(FIND("mussel",C128)),ISNUMBER(FIND("algae",C128)),ISNUMBER(FIND("Donax faba",C128)),ISNUMBER(FIND("estuarine",C128)),ISNUMBER(FIND("snail",C128)),ISNUMBER(FIND("Prorocentrum donghaiense",C128)) )</f>
        <v>0</v>
      </c>
      <c r="AB128" t="b">
        <f>OR(ISNUMBER(FIND(" rat ",C128)),ISNUMBER(FIND(" rats ",C128)),ISNUMBER(FIND(" Rats ",C128)),ISNUMBER(FIND(" Rat ",C128)),ISNUMBER(FIND(" rat.",C128)),ISNUMBER(FIND(" rats.",C128)),ISNUMBER(FIND("mouse",C128)),ISNUMBER(FIND("mice",C128)), ISNUMBER(FIND(" Mice",C128)))</f>
        <v>0</v>
      </c>
      <c r="AC128" t="b">
        <f>OR(ISNUMBER(FIND(" cell ",C128)),ISNUMBER(FIND("fibroblast",C128)),ISNUMBER(FIND("macrophage",C128)),ISNUMBER(FIND("epithelial",C128)),ISNUMBER(FIND("endothelial",C128)),ISNUMBER(FIND("neuron",C128)),ISNUMBER(FIND(" cells ",C128)),ISNUMBER(FIND("RBC",C128)),ISNUMBER(FIND("mitochond",C128)),ISNUMBER(FIND("adipocyte",C128)),ISNUMBER(FIND("osteo",C128)),ISNUMBER(FIND("keratin",C128)),ISNUMBER(FIND(" cell's ",C128)),ISNUMBER(FIND("eukary",C128)),ISNUMBER(FIND("sperm",C128)))</f>
        <v>1</v>
      </c>
      <c r="AD128" t="b">
        <f>OR(ISNUMBER(FIND("human",B128)),ISNUMBER(FIND("workers",B128)),ISNUMBER(FIND("workforces",B128)),ISNUMBER(FIND("occupational",B128)),ISNUMBER(FIND("Case report",B128)),ISNUMBER(FIND("Workplaces",B128)),ISNUMBER(FIND("worker",B128)))</f>
        <v>0</v>
      </c>
      <c r="AE128" t="b">
        <f>OR(ISNUMBER(FIND(" plant ",C128)),ISNUMBER(FIND("Plant ",C128)),ISNUMBER(FIND("tomato",C128)),ISNUMBER(FIND("plants",C128)),ISNUMBER(FIND("Plants",C128)),ISNUMBER(FIND("algae",C128)),ISNUMBER(FIND("lettuce",C128)),ISNUMBER(FIND("green gram sprouts ",C128)),ISNUMBER(FIND("Cucurbita pepo",C128)),ISNUMBER(FIND("bean ",C128)),ISNUMBER(FIND("chloroplast",C128)),ISNUMBER(FIND("chlorophyll",C128)),ISNUMBER(FIND("seedling",C128)),ISNUMBER(FIND("canola",C128)),ISNUMBER(FIND("shoot",C128)),ISNUMBER(FIND("photosynthes",C128)),ISNUMBER(FIND(" leaves ",C128)),,ISNUMBER(FIND("agriculture",C128)),ISNUMBER(FIND(" crops ",C128)))</f>
        <v>0</v>
      </c>
      <c r="AF128" t="b">
        <f>OR(ISNUMBER(FIND("bacteria",C128)),ISNUMBER(FIND("Bacteria",C128)),ISNUMBER(FIND("Bacterium",C128)),ISNUMBER(FIND("bacterium",C128)),ISNUMBER(FIND(" coli ",C128)))</f>
        <v>0</v>
      </c>
      <c r="AG128" t="b">
        <f>OR(ISNUMBER(FIND("fungi",C128)),ISNUMBER(FIND("Fungi",C128)),ISNUMBER(FIND("fungus",C128)),ISNUMBER(FIND("Fungus",C128)),ISNUMBER(FIND("mushroom",C128)),ISNUMBER(FIND("Mushroom",C128)),ISNUMBER(FIND(" mold ",C128)))</f>
        <v>0</v>
      </c>
      <c r="AH128" t="b">
        <f>OR(ISNUMBER(FIND("Pig ",C128)),ISNUMBER(FIND("pig ",C128)),ISNUMBER(FIND("Pigs ",C128)),ISNUMBER(FIND("pigs ",C128)))</f>
        <v>0</v>
      </c>
      <c r="AI128" t="b">
        <f>OR(ISNUMBER(FIND(" C. elegans",C128)),ISNUMBER(FIND("Caenorhabditis elegans",C128)),ISNUMBER(FIND("earthworms",C128)),ISNUMBER(FIND(" Ficopomatus enigmaticus",C128)),ISNUMBER(FIND("larva",C128)),ISNUMBER(FIND("Lumbriculus variegatus",C128)),ISNUMBER(FIND("nematode",C128)))</f>
        <v>0</v>
      </c>
      <c r="AJ128" t="b">
        <f>NOT(OR(AA128,AB128,AC128,AD128,AE128,AF128,AG128,AH128,AI128))</f>
        <v>0</v>
      </c>
      <c r="AL128" t="b">
        <f>OR(AA128,AB128,AD128,AE128,AF128,AG128,AH128,AI128)</f>
        <v>0</v>
      </c>
      <c r="AM128" t="b">
        <f>IF(Table1[[#This Row],[In vivo?]],IF(Table1[[#This Row],[Cell]],FALSE,TRUE),FALSE)</f>
        <v>0</v>
      </c>
      <c r="AN128" t="b">
        <f>AND(AC128,AL128)</f>
        <v>0</v>
      </c>
      <c r="AO128" t="b">
        <f>IF(Table1[[#This Row],[Cell]],IF(Table1[[#This Row],[In vivo?]],FALSE,TRUE),FALSE)</f>
        <v>1</v>
      </c>
      <c r="AP128" t="b">
        <f>NOT(OR(Table1[[#This Row],[In vivo?]],Table1[[#This Row],[Only in Cell]]))</f>
        <v>0</v>
      </c>
      <c r="AQ128" t="str">
        <f>IF(OR(Table1[[#This Row],[Rodents]],Table1[[#This Row],[Human]],Table1[[#This Row],[Pig]]),OR(ISNUMBER(FIND("pulmonary",C128)),ISNUMBER(FIND("lung",C128))),"NA")</f>
        <v>NA</v>
      </c>
      <c r="AR128" t="str">
        <f>IF(OR(Table1[[#This Row],[Rodents]],Table1[[#This Row],[Human]],Table1[[#This Row],[Pig]]),OR(ISNUMBER(FIND("skin",C128)),ISNUMBER(FIND("dermal",C128))),"NA")</f>
        <v>NA</v>
      </c>
      <c r="AS128" t="str">
        <f>IF(OR(Table1[[#This Row],[Rodents]],Table1[[#This Row],[Human]],Table1[[#This Row],[Pig]]),OR(ISNUMBER(FIND("liver",C128)),ISNUMBER(FIND("hepat",C128))),"NA")</f>
        <v>NA</v>
      </c>
      <c r="AT128" t="str">
        <f>IF(OR(Table1[[#This Row],[Rodents]],Table1[[#This Row],[Human]],Table1[[#This Row],[Pig]]),OR(ISNUMBER(FIND("kidney",C128)),ISNUMBER(FIND("neph",C128))),"NA")</f>
        <v>NA</v>
      </c>
      <c r="AU128" t="str">
        <f>IF(OR(Table1[[#This Row],[Rodents]],Table1[[#This Row],[Human]],Table1[[#This Row],[Pig]]),OR(ISNUMBER(FIND("brain",C128)),ISNUMBER(FIND("neur",C128)),ISNUMBER(FIND("nerv",C128))),"NA")</f>
        <v>NA</v>
      </c>
      <c r="AV128" t="str">
        <f>IF(OR(Table1[[#This Row],[Rodents]],Table1[[#This Row],[Human]],Table1[[#This Row],[Pig]]),OR(ISNUMBER(FIND("heart",C128)),ISNUMBER(FIND("cardi",C128))),"NA")</f>
        <v>NA</v>
      </c>
      <c r="AW128" t="str">
        <f>IF(OR(Table1[[#This Row],[Rodents]],Table1[[#This Row],[Human]],Table1[[#This Row],[Pig]]),OR(ISNUMBER(FIND("gastro",C128)),ISNUMBER(FIND("intesti",C128)),ISNUMBER(FIND("stomach",C128))),"NA")</f>
        <v>NA</v>
      </c>
      <c r="AX128" t="str">
        <f>IF(OR(Table1[[#This Row],[Rodents]],Table1[[#This Row],[Human]],Table1[[#This Row],[Pig]]),NOT(OR(AQ128,AR128,AS128,AT128,AU128,AV128,AW128)),"NA")</f>
        <v>NA</v>
      </c>
      <c r="AY128" t="b">
        <f>OR(ISNUMBER(FIND("SWCNT",C128)),ISNUMBER(FIND("SWNT",C128)),ISNUMBER(FIND("single-wall",C128)),ISNUMBER(FIND("single wall",C128)),ISNUMBER(FIND("Single wall",C128)),ISNUMBER(FIND("Single-wall",C128)),ISNUMBER(FIND("SWCNT",B128)),ISNUMBER(FIND("SWNT",B128)),ISNUMBER(FIND("single-wall",B128)),ISNUMBER(FIND("single wall",B128)),ISNUMBER(FIND("Single-wall",B128)),ISNUMBER(FIND("Single wall",B128)))</f>
        <v>0</v>
      </c>
      <c r="AZ128" t="b">
        <f>OR(ISNUMBER(FIND("MWCNT",C128)),ISNUMBER(FIND("MWNT",C128)),ISNUMBER(FIND("multi-wall",C128)),ISNUMBER(FIND("multi wall",C128)),ISNUMBER(FIND("multiwall",C128)),ISNUMBER(FIND("Multi-wall",C128)),ISNUMBER(FIND("Multi wall",C128)),ISNUMBER(FIND("Multiwall",C128)),ISNUMBER(FIND("MWCNT",B128)),ISNUMBER(FIND("MWNT",B128)),ISNUMBER(FIND("multi-wall",B128)),ISNUMBER(FIND("multi wall",B128)),ISNUMBER(FIND("multiwall",B128)),ISNUMBER(FIND("Multi-wall",B128)),ISNUMBER(FIND("Multi wall",B128)),ISNUMBER(FIND("Multiwall",B128)),ISNUMBER(FIND("Double-wall",B128)),ISNUMBER(FIND("Double wall",B128)),ISNUMBER(FIND("Doublewall",B128)),ISNUMBER(FIND("double-wall",B128)),ISNUMBER(FIND("double wall",B128)),ISNUMBER(FIND("doublewall",B128)))</f>
        <v>1</v>
      </c>
      <c r="BA128" t="b">
        <f>AND(Table1[[#This Row],[SWCNT]],Table1[[#This Row],[MWCNT]])</f>
        <v>0</v>
      </c>
      <c r="BB128" t="b">
        <f>IF(Table1[[#This Row],[SWCNT]]=TRUE,FALSE,IF(Table1[[#This Row],[MWCNT]]=TRUE,FALSE,TRUE))</f>
        <v>0</v>
      </c>
      <c r="BC128" s="18"/>
    </row>
    <row r="129" spans="1:55" ht="259">
      <c r="A129" t="s">
        <v>792</v>
      </c>
      <c r="B129" s="2" t="s">
        <v>793</v>
      </c>
      <c r="C129" s="16" t="s">
        <v>794</v>
      </c>
      <c r="D129" s="17" t="s">
        <v>411</v>
      </c>
      <c r="E129" s="2">
        <v>2021</v>
      </c>
      <c r="F129" t="b">
        <f>OR(ISNUMBER(FIND("cytotoxic",C129)),ISNUMBER(FIND("Cytotoxic",C129)),ISNUMBER(FIND("cellular toxicity",C129)),ISNUMBER(FIND("cell death",C129)),ISNUMBER(FIND("viable",C129)),ISNUMBER(FIND("phytotoxic",C129)),ISNUMBER(FIND("acute toxicity",C129)),ISNUMBER(FIND("MTT",C129)),ISNUMBER(FIND("survival",C129)),ISNUMBER(FIND("prolifer",C129)),ISNUMBER(FIND("apoptosis",C129)),ISNUMBER(FIND("neurotoxic",C129)),ISNUMBER(FIND("  lysis ",C129)),ISNUMBER(FIND("necrosis",C129)),ISNUMBER(FIND("cellular death",C129))*3,ISNUMBER(FIND("LDH",C129)),ISNUMBER(FIND("Acute toxicity",C129)))</f>
        <v>1</v>
      </c>
      <c r="G129" t="b">
        <f>OR(ISNUMBER(FIND("genotoxic",C129)),ISNUMBER(FIND("genotoxicity",C129)),ISNUMBER(FIND("DNA damage",C129)),ISNUMBER(FIND("DNA",C129)),ISNUMBER(FIND("RNA",C129)),ISNUMBER(FIND("mesothelioma",C129)),ISNUMBER(FIND("carcino",C129)),ISNUMBER(FIND("mutagen",C129)),ISNUMBER(FIND("genetic",C129)))</f>
        <v>0</v>
      </c>
      <c r="H129" t="b">
        <f>OR(ISNUMBER(FIND("inflammatory",C129)),ISNUMBER(FIND("inflamm",C129)))</f>
        <v>1</v>
      </c>
      <c r="I129" t="b">
        <f>OR(ISNUMBER(FIND("immune",C129)),ISNUMBER(FIND("immunological",C129)),ISNUMBER(FIND("interleuk",C129)),ISNUMBER(FIND("platelet activation",C129)),ISNUMBER(FIND("monocyte",C129)),ISNUMBER(FIND("leukocyte",C129)),ISNUMBER(FIND("cytokine",C129)),ISNUMBER(FIND("CD4",C129)),ISNUMBER(FIND("CD8",C129)),ISNUMBER(FIND("T-cell",C129)))</f>
        <v>1</v>
      </c>
      <c r="J129" t="b">
        <f>OR(ISNUMBER(FIND("reactive oxygen",C129)),ISNUMBER(FIND("ROS",C129)),ISNUMBER(FIND("free radical",C129)),ISNUMBER(FIND("oxidative stress",C129)),ISNUMBER(FIND("peroxid",C129)),ISNUMBER(FIND("oxidative",C129)),ISNUMBER(FIND("antioxid",C129)))</f>
        <v>1</v>
      </c>
      <c r="K129" t="b">
        <f>OR(ISNUMBER(FIND("autophag",C129)))</f>
        <v>0</v>
      </c>
      <c r="L129" t="b">
        <f>OR(ISNUMBER(FIND("morpholog",C129)))</f>
        <v>0</v>
      </c>
      <c r="M129" t="b">
        <f>OR(ISNUMBER(FIND("fibrosis",C129)),ISNUMBER(FIND("Fibrosis",C129)),ISNUMBER(FIND("fibrot",C129)))</f>
        <v>0</v>
      </c>
      <c r="N129" t="b">
        <f>OR(ISNUMBER(FIND("offspring",C129)),ISNUMBER(FIND("Parental",C129)),ISNUMBER(FIND("parental",C129)),ISNUMBER(FIND("germline",C129)),ISNUMBER(FIND("reproduc",C129)),ISNUMBER(FIND("embryo",C129)))</f>
        <v>0</v>
      </c>
      <c r="O129" t="b">
        <f>OR(ISNUMBER(FIND("metabol",C129)),ISNUMBER(FIND("Metabol",C129)),ISNUMBER(FIND("digest",C129)),ISNUMBER(FIND("mitochon",C129)))</f>
        <v>0</v>
      </c>
      <c r="P129" t="b">
        <f>OR(ISNUMBER(FIND("ecotox",C129)),ISNUMBER(FIND("Ecotox",B129)),ISNUMBER(FIND("ecotox",B129)),ISNUMBER(FIND("Ecotox",C129)))</f>
        <v>0</v>
      </c>
      <c r="Q129" t="b">
        <f>OR(ISNUMBER(FIND("Bioaccum",C129)),ISNUMBER(FIND("bioaccum",C129)),ISNUMBER(FIND("accum",C129)))</f>
        <v>0</v>
      </c>
      <c r="R129" t="b">
        <f>OR(ISNUMBER(FIND("Occupation",C129)),ISNUMBER(FIND("occupation",C129)),ISNUMBER(FIND("worker",C129)),ISNUMBER(FIND("workforce",C129)))</f>
        <v>0</v>
      </c>
      <c r="S129" t="b">
        <f>NOT(OR(F129,G129,H129,I129,J129,K129,L129,M129,N129,O129,P129,Q129,R129))</f>
        <v>0</v>
      </c>
      <c r="U129" t="b">
        <f>OR(Table1[[#This Row],[Inflammation]],Table1[[#This Row],[Immune]])</f>
        <v>1</v>
      </c>
      <c r="V129" t="str">
        <f>IF(OR(Table1[[#This Row],[Rodents]],Table1[[#This Row],[Human]],Table1[[#This Row],[Pig]]),OR(ISNUMBER(FIND("intratrach",C129)),ISNUMBER(FIND("nasal ",C129)),ISNUMBER(FIND("instill",C129))),"NA")</f>
        <v>NA</v>
      </c>
      <c r="W129" t="str">
        <f>IF(OR(Table1[[#This Row],[Rodents]],Table1[[#This Row],[Human]],Table1[[#This Row],[Pig]]),OR(ISNUMBER(FIND("dermal",C129)),ISNUMBER(FIND("skin ",C129))),"NA")</f>
        <v>NA</v>
      </c>
      <c r="X129" t="str">
        <f>IF(OR(Table1[[#This Row],[Rodents]],Table1[[#This Row],[Human]],Table1[[#This Row],[Pig]]),OR(ISNUMBER(FIND("injected",C129)),ISNUMBER(FIND("periton",C129)),ISNUMBER(FIND("intrascrot",C129))),"NA")</f>
        <v>NA</v>
      </c>
      <c r="Y129" t="str">
        <f>IF(OR(Table1[[#This Row],[Rodents]],Table1[[#This Row],[Human]],Table1[[#This Row],[Pig]]),NOT(OR(Table1[[#This Row],[Inhaled/Intratracheal/intranasal]],Table1[[#This Row],[Dermal]],Table1[[#This Row],[Injected]])),"NA")</f>
        <v>NA</v>
      </c>
      <c r="AA129" t="b">
        <f>OR(ISNUMBER(FIND("fish ",C129)),ISNUMBER(FIND("Fish ",C129)),ISNUMBER(FIND("aquatic",C129)),ISNUMBER(FIND("daphnids",C129)),ISNUMBER(FIND("Carcinus maenas",C129)),ISNUMBER(FIND("Daphnia",C129)),ISNUMBER(FIND("Ruditapes philippinarum",C129)),ISNUMBER(FIND("daphnia",C129)),ISNUMBER(FIND("marine",C129)),ISNUMBER(FIND("mussel",C129)),ISNUMBER(FIND("algae",C129)),ISNUMBER(FIND("Donax faba",C129)),ISNUMBER(FIND("estuarine",C129)),ISNUMBER(FIND("snail",C129)),ISNUMBER(FIND("Prorocentrum donghaiense",C129)) )</f>
        <v>0</v>
      </c>
      <c r="AB129" t="b">
        <f>OR(ISNUMBER(FIND(" rat ",C129)),ISNUMBER(FIND(" rats ",C129)),ISNUMBER(FIND(" Rats ",C129)),ISNUMBER(FIND(" Rat ",C129)),ISNUMBER(FIND(" rat.",C129)),ISNUMBER(FIND(" rats.",C129)),ISNUMBER(FIND("mouse",C129)),ISNUMBER(FIND("mice",C129)), ISNUMBER(FIND(" Mice",C129)))</f>
        <v>0</v>
      </c>
      <c r="AC129" t="b">
        <f>OR(ISNUMBER(FIND(" cell ",C129)),ISNUMBER(FIND("fibroblast",C129)),ISNUMBER(FIND("macrophage",C129)),ISNUMBER(FIND("epithelial",C129)),ISNUMBER(FIND("endothelial",C129)),ISNUMBER(FIND("neuron",C129)),ISNUMBER(FIND(" cells ",C129)),ISNUMBER(FIND("RBC",C129)),ISNUMBER(FIND("mitochond",C129)),ISNUMBER(FIND("adipocyte",C129)),ISNUMBER(FIND("osteo",C129)),ISNUMBER(FIND("keratin",C129)),ISNUMBER(FIND(" cell's ",C129)),ISNUMBER(FIND("eukary",C129)),ISNUMBER(FIND("sperm",C129)))</f>
        <v>1</v>
      </c>
      <c r="AD129" t="b">
        <f>OR(ISNUMBER(FIND("human",B129)),ISNUMBER(FIND("workers",B129)),ISNUMBER(FIND("workforces",B129)),ISNUMBER(FIND("occupational",B129)),ISNUMBER(FIND("Case report",B129)),ISNUMBER(FIND("Workplaces",B129)),ISNUMBER(FIND("worker",B129)))</f>
        <v>0</v>
      </c>
      <c r="AE129" t="b">
        <f>OR(ISNUMBER(FIND(" plant ",C129)),ISNUMBER(FIND("Plant ",C129)),ISNUMBER(FIND("tomato",C129)),ISNUMBER(FIND("plants",C129)),ISNUMBER(FIND("Plants",C129)),ISNUMBER(FIND("algae",C129)),ISNUMBER(FIND("lettuce",C129)),ISNUMBER(FIND("green gram sprouts ",C129)),ISNUMBER(FIND("Cucurbita pepo",C129)),ISNUMBER(FIND("bean ",C129)),ISNUMBER(FIND("chloroplast",C129)),ISNUMBER(FIND("chlorophyll",C129)),ISNUMBER(FIND("seedling",C129)),ISNUMBER(FIND("canola",C129)),ISNUMBER(FIND("shoot",C129)),ISNUMBER(FIND("photosynthes",C129)),ISNUMBER(FIND(" leaves ",C129)),,ISNUMBER(FIND("agriculture",C129)),ISNUMBER(FIND(" crops ",C129)))</f>
        <v>0</v>
      </c>
      <c r="AF129" t="b">
        <f>OR(ISNUMBER(FIND("bacteria",C129)),ISNUMBER(FIND("Bacteria",C129)),ISNUMBER(FIND("Bacterium",C129)),ISNUMBER(FIND("bacterium",C129)),ISNUMBER(FIND(" coli ",C129)))</f>
        <v>0</v>
      </c>
      <c r="AG129" t="b">
        <f>OR(ISNUMBER(FIND("fungi",C129)),ISNUMBER(FIND("Fungi",C129)),ISNUMBER(FIND("fungus",C129)),ISNUMBER(FIND("Fungus",C129)),ISNUMBER(FIND("mushroom",C129)),ISNUMBER(FIND("Mushroom",C129)),ISNUMBER(FIND(" mold ",C129)))</f>
        <v>0</v>
      </c>
      <c r="AH129" t="b">
        <f>OR(ISNUMBER(FIND("Pig ",C129)),ISNUMBER(FIND("pig ",C129)),ISNUMBER(FIND("Pigs ",C129)),ISNUMBER(FIND("pigs ",C129)))</f>
        <v>0</v>
      </c>
      <c r="AI129" t="b">
        <f>OR(ISNUMBER(FIND(" C. elegans",C129)),ISNUMBER(FIND("Caenorhabditis elegans",C129)),ISNUMBER(FIND("earthworms",C129)),ISNUMBER(FIND(" Ficopomatus enigmaticus",C129)),ISNUMBER(FIND("larva",C129)),ISNUMBER(FIND("Lumbriculus variegatus",C129)),ISNUMBER(FIND("nematode",C129)))</f>
        <v>0</v>
      </c>
      <c r="AJ129" t="b">
        <f>NOT(OR(AA129,AB129,AC129,AD129,AE129,AF129,AG129,AH129,AI129))</f>
        <v>0</v>
      </c>
      <c r="AL129" t="b">
        <f>OR(AA129,AB129,AD129,AE129,AF129,AG129,AH129,AI129)</f>
        <v>0</v>
      </c>
      <c r="AM129" t="b">
        <f>IF(Table1[[#This Row],[In vivo?]],IF(Table1[[#This Row],[Cell]],FALSE,TRUE),FALSE)</f>
        <v>0</v>
      </c>
      <c r="AN129" t="b">
        <f>AND(AC129,AL129)</f>
        <v>0</v>
      </c>
      <c r="AO129" t="b">
        <f>IF(Table1[[#This Row],[Cell]],IF(Table1[[#This Row],[In vivo?]],FALSE,TRUE),FALSE)</f>
        <v>1</v>
      </c>
      <c r="AP129" t="b">
        <f>NOT(OR(Table1[[#This Row],[In vivo?]],Table1[[#This Row],[Only in Cell]]))</f>
        <v>0</v>
      </c>
      <c r="AQ129" t="str">
        <f>IF(OR(Table1[[#This Row],[Rodents]],Table1[[#This Row],[Human]],Table1[[#This Row],[Pig]]),OR(ISNUMBER(FIND("pulmonary",C129)),ISNUMBER(FIND("lung",C129))),"NA")</f>
        <v>NA</v>
      </c>
      <c r="AR129" t="str">
        <f>IF(OR(Table1[[#This Row],[Rodents]],Table1[[#This Row],[Human]],Table1[[#This Row],[Pig]]),OR(ISNUMBER(FIND("skin",C129)),ISNUMBER(FIND("dermal",C129))),"NA")</f>
        <v>NA</v>
      </c>
      <c r="AS129" t="str">
        <f>IF(OR(Table1[[#This Row],[Rodents]],Table1[[#This Row],[Human]],Table1[[#This Row],[Pig]]),OR(ISNUMBER(FIND("liver",C129)),ISNUMBER(FIND("hepat",C129))),"NA")</f>
        <v>NA</v>
      </c>
      <c r="AT129" t="str">
        <f>IF(OR(Table1[[#This Row],[Rodents]],Table1[[#This Row],[Human]],Table1[[#This Row],[Pig]]),OR(ISNUMBER(FIND("kidney",C129)),ISNUMBER(FIND("neph",C129))),"NA")</f>
        <v>NA</v>
      </c>
      <c r="AU129" t="str">
        <f>IF(OR(Table1[[#This Row],[Rodents]],Table1[[#This Row],[Human]],Table1[[#This Row],[Pig]]),OR(ISNUMBER(FIND("brain",C129)),ISNUMBER(FIND("neur",C129)),ISNUMBER(FIND("nerv",C129))),"NA")</f>
        <v>NA</v>
      </c>
      <c r="AV129" t="str">
        <f>IF(OR(Table1[[#This Row],[Rodents]],Table1[[#This Row],[Human]],Table1[[#This Row],[Pig]]),OR(ISNUMBER(FIND("heart",C129)),ISNUMBER(FIND("cardi",C129))),"NA")</f>
        <v>NA</v>
      </c>
      <c r="AW129" t="str">
        <f>IF(OR(Table1[[#This Row],[Rodents]],Table1[[#This Row],[Human]],Table1[[#This Row],[Pig]]),OR(ISNUMBER(FIND("gastro",C129)),ISNUMBER(FIND("intesti",C129)),ISNUMBER(FIND("stomach",C129))),"NA")</f>
        <v>NA</v>
      </c>
      <c r="AX129" t="str">
        <f>IF(OR(Table1[[#This Row],[Rodents]],Table1[[#This Row],[Human]],Table1[[#This Row],[Pig]]),NOT(OR(AQ129,AR129,AS129,AT129,AU129,AV129,AW129)),"NA")</f>
        <v>NA</v>
      </c>
      <c r="AY129" t="b">
        <f>OR(ISNUMBER(FIND("SWCNT",C129)),ISNUMBER(FIND("SWNT",C129)),ISNUMBER(FIND("single-wall",C129)),ISNUMBER(FIND("single wall",C129)),ISNUMBER(FIND("Single wall",C129)),ISNUMBER(FIND("Single-wall",C129)),ISNUMBER(FIND("SWCNT",B129)),ISNUMBER(FIND("SWNT",B129)),ISNUMBER(FIND("single-wall",B129)),ISNUMBER(FIND("single wall",B129)),ISNUMBER(FIND("Single-wall",B129)),ISNUMBER(FIND("Single wall",B129)))</f>
        <v>0</v>
      </c>
      <c r="AZ129" t="b">
        <f>OR(ISNUMBER(FIND("MWCNT",C129)),ISNUMBER(FIND("MWNT",C129)),ISNUMBER(FIND("multi-wall",C129)),ISNUMBER(FIND("multi wall",C129)),ISNUMBER(FIND("multiwall",C129)),ISNUMBER(FIND("Multi-wall",C129)),ISNUMBER(FIND("Multi wall",C129)),ISNUMBER(FIND("Multiwall",C129)),ISNUMBER(FIND("MWCNT",B129)),ISNUMBER(FIND("MWNT",B129)),ISNUMBER(FIND("multi-wall",B129)),ISNUMBER(FIND("multi wall",B129)),ISNUMBER(FIND("multiwall",B129)),ISNUMBER(FIND("Multi-wall",B129)),ISNUMBER(FIND("Multi wall",B129)),ISNUMBER(FIND("Multiwall",B129)),ISNUMBER(FIND("Double-wall",B129)),ISNUMBER(FIND("Double wall",B129)),ISNUMBER(FIND("Doublewall",B129)),ISNUMBER(FIND("double-wall",B129)),ISNUMBER(FIND("double wall",B129)),ISNUMBER(FIND("doublewall",B129)))</f>
        <v>1</v>
      </c>
      <c r="BA129" t="b">
        <f>AND(Table1[[#This Row],[SWCNT]],Table1[[#This Row],[MWCNT]])</f>
        <v>0</v>
      </c>
      <c r="BB129" t="b">
        <f>IF(Table1[[#This Row],[SWCNT]]=TRUE,FALSE,IF(Table1[[#This Row],[MWCNT]]=TRUE,FALSE,TRUE))</f>
        <v>0</v>
      </c>
      <c r="BC129" s="18"/>
    </row>
    <row r="130" spans="1:55" ht="203.5">
      <c r="A130" t="s">
        <v>806</v>
      </c>
      <c r="B130" s="2" t="s">
        <v>807</v>
      </c>
      <c r="C130" s="16" t="s">
        <v>808</v>
      </c>
      <c r="D130" s="17" t="s">
        <v>403</v>
      </c>
      <c r="E130" s="2">
        <v>2021</v>
      </c>
      <c r="F130" t="b">
        <f>OR(ISNUMBER(FIND("cytotoxic",C130)),ISNUMBER(FIND("Cytotoxic",C130)),ISNUMBER(FIND("cellular toxicity",C130)),ISNUMBER(FIND("cell death",C130)),ISNUMBER(FIND("viable",C130)),ISNUMBER(FIND("phytotoxic",C130)),ISNUMBER(FIND("acute toxicity",C130)),ISNUMBER(FIND("MTT",C130)),ISNUMBER(FIND("survival",C130)),ISNUMBER(FIND("prolifer",C130)),ISNUMBER(FIND("apoptosis",C130)),ISNUMBER(FIND("neurotoxic",C130)),ISNUMBER(FIND("  lysis ",C130)),ISNUMBER(FIND("necrosis",C130)),ISNUMBER(FIND("cellular death",C130))*3,ISNUMBER(FIND("LDH",C130)),ISNUMBER(FIND("Acute toxicity",C130)))</f>
        <v>0</v>
      </c>
      <c r="G130" t="b">
        <f>OR(ISNUMBER(FIND("genotoxic",C130)),ISNUMBER(FIND("genotoxicity",C130)),ISNUMBER(FIND("DNA damage",C130)),ISNUMBER(FIND("DNA",C130)),ISNUMBER(FIND("RNA",C130)),ISNUMBER(FIND("mesothelioma",C130)),ISNUMBER(FIND("carcino",C130)),ISNUMBER(FIND("mutagen",C130)),ISNUMBER(FIND("genetic",C130)))</f>
        <v>0</v>
      </c>
      <c r="H130" t="b">
        <f>OR(ISNUMBER(FIND("inflammatory",C130)),ISNUMBER(FIND("inflamm",C130)))</f>
        <v>1</v>
      </c>
      <c r="I130" t="b">
        <f>OR(ISNUMBER(FIND("immune",C130)),ISNUMBER(FIND("immunological",C130)),ISNUMBER(FIND("interleuk",C130)),ISNUMBER(FIND("platelet activation",C130)),ISNUMBER(FIND("monocyte",C130)),ISNUMBER(FIND("leukocyte",C130)),ISNUMBER(FIND("cytokine",C130)),ISNUMBER(FIND("CD4",C130)),ISNUMBER(FIND("CD8",C130)),ISNUMBER(FIND("T-cell",C130)))</f>
        <v>1</v>
      </c>
      <c r="J130" t="b">
        <f>OR(ISNUMBER(FIND("reactive oxygen",C130)),ISNUMBER(FIND("ROS",C130)),ISNUMBER(FIND("free radical",C130)),ISNUMBER(FIND("oxidative stress",C130)),ISNUMBER(FIND("peroxid",C130)),ISNUMBER(FIND("oxidative",C130)),ISNUMBER(FIND("antioxid",C130)))</f>
        <v>0</v>
      </c>
      <c r="K130" t="b">
        <f>OR(ISNUMBER(FIND("autophag",C130)))</f>
        <v>0</v>
      </c>
      <c r="L130" t="b">
        <f>OR(ISNUMBER(FIND("morpholog",C130)))</f>
        <v>0</v>
      </c>
      <c r="M130" t="b">
        <f>OR(ISNUMBER(FIND("fibrosis",C130)),ISNUMBER(FIND("Fibrosis",C130)),ISNUMBER(FIND("fibrot",C130)))</f>
        <v>0</v>
      </c>
      <c r="N130" t="b">
        <f>OR(ISNUMBER(FIND("offspring",C130)),ISNUMBER(FIND("Parental",C130)),ISNUMBER(FIND("parental",C130)),ISNUMBER(FIND("germline",C130)),ISNUMBER(FIND("reproduc",C130)),ISNUMBER(FIND("embryo",C130)))</f>
        <v>0</v>
      </c>
      <c r="O130" t="b">
        <f>OR(ISNUMBER(FIND("metabol",C130)),ISNUMBER(FIND("Metabol",C130)),ISNUMBER(FIND("digest",C130)),ISNUMBER(FIND("mitochon",C130)))</f>
        <v>0</v>
      </c>
      <c r="P130" t="b">
        <f>OR(ISNUMBER(FIND("ecotox",C130)),ISNUMBER(FIND("Ecotox",B130)),ISNUMBER(FIND("ecotox",B130)),ISNUMBER(FIND("Ecotox",C130)))</f>
        <v>0</v>
      </c>
      <c r="Q130" t="b">
        <f>OR(ISNUMBER(FIND("Bioaccum",C130)),ISNUMBER(FIND("bioaccum",C130)),ISNUMBER(FIND("accum",C130)))</f>
        <v>1</v>
      </c>
      <c r="R130" t="b">
        <f>OR(ISNUMBER(FIND("Occupation",C130)),ISNUMBER(FIND("occupation",C130)),ISNUMBER(FIND("worker",C130)),ISNUMBER(FIND("workforce",C130)))</f>
        <v>0</v>
      </c>
      <c r="S130" t="b">
        <f>NOT(OR(F130,G130,H130,I130,J130,K130,L130,M130,N130,O130,P130,Q130,R130))</f>
        <v>0</v>
      </c>
      <c r="U130" t="b">
        <f>OR(Table1[[#This Row],[Inflammation]],Table1[[#This Row],[Immune]])</f>
        <v>1</v>
      </c>
      <c r="V130" t="b">
        <f>IF(OR(Table1[[#This Row],[Rodents]],Table1[[#This Row],[Human]],Table1[[#This Row],[Pig]]),OR(ISNUMBER(FIND("intratrach",C130)),ISNUMBER(FIND("nasal ",C130)),ISNUMBER(FIND("instill",C130))),"NA")</f>
        <v>0</v>
      </c>
      <c r="W130" t="b">
        <f>IF(OR(Table1[[#This Row],[Rodents]],Table1[[#This Row],[Human]],Table1[[#This Row],[Pig]]),OR(ISNUMBER(FIND("dermal",C130)),ISNUMBER(FIND("skin ",C130))),"NA")</f>
        <v>0</v>
      </c>
      <c r="X130" t="b">
        <f>IF(OR(Table1[[#This Row],[Rodents]],Table1[[#This Row],[Human]],Table1[[#This Row],[Pig]]),OR(ISNUMBER(FIND("injected",C130)),ISNUMBER(FIND("periton",C130)),ISNUMBER(FIND("intrascrot",C130))),"NA")</f>
        <v>1</v>
      </c>
      <c r="Y130" t="b">
        <f>IF(OR(Table1[[#This Row],[Rodents]],Table1[[#This Row],[Human]],Table1[[#This Row],[Pig]]),NOT(OR(Table1[[#This Row],[Inhaled/Intratracheal/intranasal]],Table1[[#This Row],[Dermal]],Table1[[#This Row],[Injected]])),"NA")</f>
        <v>0</v>
      </c>
      <c r="AA130" t="b">
        <f>OR(ISNUMBER(FIND("fish ",C130)),ISNUMBER(FIND("Fish ",C130)),ISNUMBER(FIND("aquatic",C130)),ISNUMBER(FIND("daphnids",C130)),ISNUMBER(FIND("Carcinus maenas",C130)),ISNUMBER(FIND("Daphnia",C130)),ISNUMBER(FIND("Ruditapes philippinarum",C130)),ISNUMBER(FIND("daphnia",C130)),ISNUMBER(FIND("marine",C130)),ISNUMBER(FIND("mussel",C130)),ISNUMBER(FIND("algae",C130)),ISNUMBER(FIND("Donax faba",C130)),ISNUMBER(FIND("estuarine",C130)),ISNUMBER(FIND("snail",C130)),ISNUMBER(FIND("Prorocentrum donghaiense",C130)) )</f>
        <v>0</v>
      </c>
      <c r="AB130" t="b">
        <f>OR(ISNUMBER(FIND(" rat ",C130)),ISNUMBER(FIND(" rats ",C130)),ISNUMBER(FIND(" Rats ",C130)),ISNUMBER(FIND(" Rat ",C130)),ISNUMBER(FIND(" rat.",C130)),ISNUMBER(FIND(" rats.",C130)),ISNUMBER(FIND("mouse",C130)),ISNUMBER(FIND("mice",C130)), ISNUMBER(FIND(" Mice",C130)))</f>
        <v>1</v>
      </c>
      <c r="AC130" t="b">
        <f>OR(ISNUMBER(FIND(" cell ",C130)),ISNUMBER(FIND("fibroblast",C130)),ISNUMBER(FIND("macrophage",C130)),ISNUMBER(FIND("epithelial",C130)),ISNUMBER(FIND("endothelial",C130)),ISNUMBER(FIND("neuron",C130)),ISNUMBER(FIND(" cells ",C130)),ISNUMBER(FIND("RBC",C130)),ISNUMBER(FIND("mitochond",C130)),ISNUMBER(FIND("adipocyte",C130)),ISNUMBER(FIND("osteo",C130)),ISNUMBER(FIND("keratin",C130)),ISNUMBER(FIND(" cell's ",C130)),ISNUMBER(FIND("eukary",C130)),ISNUMBER(FIND("sperm",C130)))</f>
        <v>0</v>
      </c>
      <c r="AD130" t="b">
        <f>OR(ISNUMBER(FIND("human",B130)),ISNUMBER(FIND("workers",B130)),ISNUMBER(FIND("workforces",B130)),ISNUMBER(FIND("occupational",B130)),ISNUMBER(FIND("Case report",B130)),ISNUMBER(FIND("Workplaces",B130)),ISNUMBER(FIND("worker",B130)))</f>
        <v>0</v>
      </c>
      <c r="AE130" t="b">
        <f>OR(ISNUMBER(FIND(" plant ",C130)),ISNUMBER(FIND("Plant ",C130)),ISNUMBER(FIND("tomato",C130)),ISNUMBER(FIND("plants",C130)),ISNUMBER(FIND("Plants",C130)),ISNUMBER(FIND("algae",C130)),ISNUMBER(FIND("lettuce",C130)),ISNUMBER(FIND("green gram sprouts ",C130)),ISNUMBER(FIND("Cucurbita pepo",C130)),ISNUMBER(FIND("bean ",C130)),ISNUMBER(FIND("chloroplast",C130)),ISNUMBER(FIND("chlorophyll",C130)),ISNUMBER(FIND("seedling",C130)),ISNUMBER(FIND("canola",C130)),ISNUMBER(FIND("shoot",C130)),ISNUMBER(FIND("photosynthes",C130)),ISNUMBER(FIND(" leaves ",C130)),,ISNUMBER(FIND("agriculture",C130)),ISNUMBER(FIND(" crops ",C130)))</f>
        <v>0</v>
      </c>
      <c r="AF130" t="b">
        <f>OR(ISNUMBER(FIND("bacteria",C130)),ISNUMBER(FIND("Bacteria",C130)),ISNUMBER(FIND("Bacterium",C130)),ISNUMBER(FIND("bacterium",C130)),ISNUMBER(FIND(" coli ",C130)))</f>
        <v>0</v>
      </c>
      <c r="AG130" t="b">
        <f>OR(ISNUMBER(FIND("fungi",C130)),ISNUMBER(FIND("Fungi",C130)),ISNUMBER(FIND("fungus",C130)),ISNUMBER(FIND("Fungus",C130)),ISNUMBER(FIND("mushroom",C130)),ISNUMBER(FIND("Mushroom",C130)),ISNUMBER(FIND(" mold ",C130)))</f>
        <v>0</v>
      </c>
      <c r="AH130" t="b">
        <f>OR(ISNUMBER(FIND("Pig ",C130)),ISNUMBER(FIND("pig ",C130)),ISNUMBER(FIND("Pigs ",C130)),ISNUMBER(FIND("pigs ",C130)))</f>
        <v>0</v>
      </c>
      <c r="AI130" t="b">
        <f>OR(ISNUMBER(FIND(" C. elegans",C130)),ISNUMBER(FIND("Caenorhabditis elegans",C130)),ISNUMBER(FIND("earthworms",C130)),ISNUMBER(FIND(" Ficopomatus enigmaticus",C130)),ISNUMBER(FIND("larva",C130)),ISNUMBER(FIND("Lumbriculus variegatus",C130)),ISNUMBER(FIND("nematode",C130)))</f>
        <v>0</v>
      </c>
      <c r="AJ130" t="b">
        <f>NOT(OR(AA130,AB130,AC130,AD130,AE130,AF130,AG130,AH130,AI130))</f>
        <v>0</v>
      </c>
      <c r="AL130" t="b">
        <f>OR(AA130,AB130,AD130,AE130,AF130,AG130,AH130,AI130)</f>
        <v>1</v>
      </c>
      <c r="AM130" t="b">
        <f>IF(Table1[[#This Row],[In vivo?]],IF(Table1[[#This Row],[Cell]],FALSE,TRUE),FALSE)</f>
        <v>1</v>
      </c>
      <c r="AN130" t="b">
        <f>AND(AC130,AL130)</f>
        <v>0</v>
      </c>
      <c r="AO130" t="b">
        <f>IF(Table1[[#This Row],[Cell]],IF(Table1[[#This Row],[In vivo?]],FALSE,TRUE),FALSE)</f>
        <v>0</v>
      </c>
      <c r="AP130" t="b">
        <f>NOT(OR(Table1[[#This Row],[In vivo?]],Table1[[#This Row],[Only in Cell]]))</f>
        <v>0</v>
      </c>
      <c r="AQ130" t="b">
        <f>IF(OR(Table1[[#This Row],[Rodents]],Table1[[#This Row],[Human]],Table1[[#This Row],[Pig]]),OR(ISNUMBER(FIND("pulmonary",C130)),ISNUMBER(FIND("lung",C130))),"NA")</f>
        <v>1</v>
      </c>
      <c r="AR130" t="b">
        <f>IF(OR(Table1[[#This Row],[Rodents]],Table1[[#This Row],[Human]],Table1[[#This Row],[Pig]]),OR(ISNUMBER(FIND("skin",C130)),ISNUMBER(FIND("dermal",C130))),"NA")</f>
        <v>0</v>
      </c>
      <c r="AS130" t="b">
        <f>IF(OR(Table1[[#This Row],[Rodents]],Table1[[#This Row],[Human]],Table1[[#This Row],[Pig]]),OR(ISNUMBER(FIND("liver",C130)),ISNUMBER(FIND("hepat",C130))),"NA")</f>
        <v>1</v>
      </c>
      <c r="AT130" t="b">
        <f>IF(OR(Table1[[#This Row],[Rodents]],Table1[[#This Row],[Human]],Table1[[#This Row],[Pig]]),OR(ISNUMBER(FIND("kidney",C130)),ISNUMBER(FIND("neph",C130))),"NA")</f>
        <v>0</v>
      </c>
      <c r="AU130" t="b">
        <f>IF(OR(Table1[[#This Row],[Rodents]],Table1[[#This Row],[Human]],Table1[[#This Row],[Pig]]),OR(ISNUMBER(FIND("brain",C130)),ISNUMBER(FIND("neur",C130)),ISNUMBER(FIND("nerv",C130))),"NA")</f>
        <v>0</v>
      </c>
      <c r="AV130" t="b">
        <f>IF(OR(Table1[[#This Row],[Rodents]],Table1[[#This Row],[Human]],Table1[[#This Row],[Pig]]),OR(ISNUMBER(FIND("heart",C130)),ISNUMBER(FIND("cardi",C130))),"NA")</f>
        <v>0</v>
      </c>
      <c r="AW130" t="b">
        <f>IF(OR(Table1[[#This Row],[Rodents]],Table1[[#This Row],[Human]],Table1[[#This Row],[Pig]]),OR(ISNUMBER(FIND("gastro",C130)),ISNUMBER(FIND("intesti",C130)),ISNUMBER(FIND("stomach",C130))),"NA")</f>
        <v>0</v>
      </c>
      <c r="AX130" t="b">
        <f>IF(OR(Table1[[#This Row],[Rodents]],Table1[[#This Row],[Human]],Table1[[#This Row],[Pig]]),NOT(OR(AQ130,AR130,AS130,AT130,AU130,AV130,AW130)),"NA")</f>
        <v>0</v>
      </c>
      <c r="AY130" t="b">
        <f>OR(ISNUMBER(FIND("SWCNT",C130)),ISNUMBER(FIND("SWNT",C130)),ISNUMBER(FIND("single-wall",C130)),ISNUMBER(FIND("single wall",C130)),ISNUMBER(FIND("Single wall",C130)),ISNUMBER(FIND("Single-wall",C130)),ISNUMBER(FIND("SWCNT",B130)),ISNUMBER(FIND("SWNT",B130)),ISNUMBER(FIND("single-wall",B130)),ISNUMBER(FIND("single wall",B130)),ISNUMBER(FIND("Single-wall",B130)),ISNUMBER(FIND("Single wall",B130)))</f>
        <v>1</v>
      </c>
      <c r="AZ130" t="b">
        <f>OR(ISNUMBER(FIND("MWCNT",C130)),ISNUMBER(FIND("MWNT",C130)),ISNUMBER(FIND("multi-wall",C130)),ISNUMBER(FIND("multi wall",C130)),ISNUMBER(FIND("multiwall",C130)),ISNUMBER(FIND("Multi-wall",C130)),ISNUMBER(FIND("Multi wall",C130)),ISNUMBER(FIND("Multiwall",C130)),ISNUMBER(FIND("MWCNT",B130)),ISNUMBER(FIND("MWNT",B130)),ISNUMBER(FIND("multi-wall",B130)),ISNUMBER(FIND("multi wall",B130)),ISNUMBER(FIND("multiwall",B130)),ISNUMBER(FIND("Multi-wall",B130)),ISNUMBER(FIND("Multi wall",B130)),ISNUMBER(FIND("Multiwall",B130)),ISNUMBER(FIND("Double-wall",B130)),ISNUMBER(FIND("Double wall",B130)),ISNUMBER(FIND("Doublewall",B130)),ISNUMBER(FIND("double-wall",B130)),ISNUMBER(FIND("double wall",B130)),ISNUMBER(FIND("doublewall",B130)))</f>
        <v>0</v>
      </c>
      <c r="BA130" t="b">
        <f>AND(Table1[[#This Row],[SWCNT]],Table1[[#This Row],[MWCNT]])</f>
        <v>0</v>
      </c>
      <c r="BB130" t="b">
        <f>IF(Table1[[#This Row],[SWCNT]]=TRUE,FALSE,IF(Table1[[#This Row],[MWCNT]]=TRUE,FALSE,TRUE))</f>
        <v>0</v>
      </c>
      <c r="BC130" s="18"/>
    </row>
    <row r="131" spans="1:55" ht="259">
      <c r="A131" t="s">
        <v>826</v>
      </c>
      <c r="B131" s="2" t="s">
        <v>830</v>
      </c>
      <c r="C131" s="16" t="s">
        <v>834</v>
      </c>
      <c r="D131" s="17" t="s">
        <v>838</v>
      </c>
      <c r="E131" s="2">
        <v>2021</v>
      </c>
      <c r="F131" t="b">
        <f>OR(ISNUMBER(FIND("cytotoxic",C131)),ISNUMBER(FIND("Cytotoxic",C131)),ISNUMBER(FIND("cellular toxicity",C131)),ISNUMBER(FIND("cell death",C131)),ISNUMBER(FIND("viable",C131)),ISNUMBER(FIND("phytotoxic",C131)),ISNUMBER(FIND("acute toxicity",C131)),ISNUMBER(FIND("MTT",C131)),ISNUMBER(FIND("survival",C131)),ISNUMBER(FIND("prolifer",C131)),ISNUMBER(FIND("apoptosis",C131)),ISNUMBER(FIND("neurotoxic",C131)),ISNUMBER(FIND("  lysis ",C131)),ISNUMBER(FIND("necrosis",C131)),ISNUMBER(FIND("cellular death",C131))*3,ISNUMBER(FIND("LDH",C131)),ISNUMBER(FIND("Acute toxicity",C131)))</f>
        <v>1</v>
      </c>
      <c r="G131" t="b">
        <f>OR(ISNUMBER(FIND("genotoxic",C131)),ISNUMBER(FIND("genotoxicity",C131)),ISNUMBER(FIND("DNA damage",C131)),ISNUMBER(FIND("DNA",C131)),ISNUMBER(FIND("RNA",C131)),ISNUMBER(FIND("mesothelioma",C131)),ISNUMBER(FIND("carcino",C131)),ISNUMBER(FIND("mutagen",C131)),ISNUMBER(FIND("genetic",C131)))</f>
        <v>1</v>
      </c>
      <c r="H131" t="b">
        <f>OR(ISNUMBER(FIND("inflammatory",C131)),ISNUMBER(FIND("inflamm",C131)))</f>
        <v>1</v>
      </c>
      <c r="I131" t="b">
        <f>OR(ISNUMBER(FIND("immune",C131)),ISNUMBER(FIND("immunological",C131)),ISNUMBER(FIND("interleuk",C131)),ISNUMBER(FIND("platelet activation",C131)),ISNUMBER(FIND("monocyte",C131)),ISNUMBER(FIND("leukocyte",C131)),ISNUMBER(FIND("cytokine",C131)),ISNUMBER(FIND("CD4",C131)),ISNUMBER(FIND("CD8",C131)),ISNUMBER(FIND("T-cell",C131)))</f>
        <v>0</v>
      </c>
      <c r="J131" t="b">
        <f>OR(ISNUMBER(FIND("reactive oxygen",C131)),ISNUMBER(FIND("ROS",C131)),ISNUMBER(FIND("free radical",C131)),ISNUMBER(FIND("oxidative stress",C131)),ISNUMBER(FIND("peroxid",C131)),ISNUMBER(FIND("oxidative",C131)),ISNUMBER(FIND("antioxid",C131)))</f>
        <v>0</v>
      </c>
      <c r="K131" t="b">
        <f>OR(ISNUMBER(FIND("autophag",C131)))</f>
        <v>0</v>
      </c>
      <c r="L131" t="b">
        <f>OR(ISNUMBER(FIND("morpholog",C131)))</f>
        <v>0</v>
      </c>
      <c r="M131" t="b">
        <f>OR(ISNUMBER(FIND("fibrosis",C131)),ISNUMBER(FIND("Fibrosis",C131)),ISNUMBER(FIND("fibrot",C131)))</f>
        <v>1</v>
      </c>
      <c r="N131" t="b">
        <f>OR(ISNUMBER(FIND("offspring",C131)),ISNUMBER(FIND("Parental",C131)),ISNUMBER(FIND("parental",C131)),ISNUMBER(FIND("germline",C131)),ISNUMBER(FIND("reproduc",C131)),ISNUMBER(FIND("embryo",C131)))</f>
        <v>0</v>
      </c>
      <c r="O131" t="b">
        <f>OR(ISNUMBER(FIND("metabol",C131)),ISNUMBER(FIND("Metabol",C131)),ISNUMBER(FIND("digest",C131)),ISNUMBER(FIND("mitochon",C131)))</f>
        <v>0</v>
      </c>
      <c r="P131" t="b">
        <f>OR(ISNUMBER(FIND("ecotox",C131)),ISNUMBER(FIND("Ecotox",B131)),ISNUMBER(FIND("ecotox",B131)),ISNUMBER(FIND("Ecotox",C131)))</f>
        <v>0</v>
      </c>
      <c r="Q131" t="b">
        <f>OR(ISNUMBER(FIND("Bioaccum",C131)),ISNUMBER(FIND("bioaccum",C131)),ISNUMBER(FIND("accum",C131)))</f>
        <v>0</v>
      </c>
      <c r="R131" t="b">
        <f>OR(ISNUMBER(FIND("Occupation",C131)),ISNUMBER(FIND("occupation",C131)),ISNUMBER(FIND("worker",C131)),ISNUMBER(FIND("workforce",C131)))</f>
        <v>0</v>
      </c>
      <c r="S131" t="b">
        <f>NOT(OR(F131,G131,H131,I131,J131,K131,L131,M131,N131,O131,P131,Q131,R131))</f>
        <v>0</v>
      </c>
      <c r="U131" t="b">
        <f>OR(Table1[[#This Row],[Inflammation]],Table1[[#This Row],[Immune]])</f>
        <v>1</v>
      </c>
      <c r="V131" t="b">
        <f>IF(OR(Table1[[#This Row],[Rodents]],Table1[[#This Row],[Human]],Table1[[#This Row],[Pig]]),OR(ISNUMBER(FIND("intratrach",C131)),ISNUMBER(FIND("nasal ",C131)),ISNUMBER(FIND("instill",C131))),"NA")</f>
        <v>1</v>
      </c>
      <c r="W131" t="b">
        <f>IF(OR(Table1[[#This Row],[Rodents]],Table1[[#This Row],[Human]],Table1[[#This Row],[Pig]]),OR(ISNUMBER(FIND("dermal",C131)),ISNUMBER(FIND("skin ",C131))),"NA")</f>
        <v>0</v>
      </c>
      <c r="X131" t="b">
        <f>IF(OR(Table1[[#This Row],[Rodents]],Table1[[#This Row],[Human]],Table1[[#This Row],[Pig]]),OR(ISNUMBER(FIND("injected",C131)),ISNUMBER(FIND("periton",C131)),ISNUMBER(FIND("intrascrot",C131))),"NA")</f>
        <v>0</v>
      </c>
      <c r="Y131" t="b">
        <f>IF(OR(Table1[[#This Row],[Rodents]],Table1[[#This Row],[Human]],Table1[[#This Row],[Pig]]),NOT(OR(Table1[[#This Row],[Inhaled/Intratracheal/intranasal]],Table1[[#This Row],[Dermal]],Table1[[#This Row],[Injected]])),"NA")</f>
        <v>0</v>
      </c>
      <c r="AA131" t="b">
        <f>OR(ISNUMBER(FIND("fish ",C131)),ISNUMBER(FIND("Fish ",C131)),ISNUMBER(FIND("aquatic",C131)),ISNUMBER(FIND("daphnids",C131)),ISNUMBER(FIND("Carcinus maenas",C131)),ISNUMBER(FIND("Daphnia",C131)),ISNUMBER(FIND("Ruditapes philippinarum",C131)),ISNUMBER(FIND("daphnia",C131)),ISNUMBER(FIND("marine",C131)),ISNUMBER(FIND("mussel",C131)),ISNUMBER(FIND("algae",C131)),ISNUMBER(FIND("Donax faba",C131)),ISNUMBER(FIND("estuarine",C131)),ISNUMBER(FIND("snail",C131)),ISNUMBER(FIND("Prorocentrum donghaiense",C131)) )</f>
        <v>0</v>
      </c>
      <c r="AB131" t="b">
        <f>OR(ISNUMBER(FIND(" rat ",C131)),ISNUMBER(FIND(" rats ",C131)),ISNUMBER(FIND(" Rats ",C131)),ISNUMBER(FIND(" Rat ",C131)),ISNUMBER(FIND(" rat.",C131)),ISNUMBER(FIND(" rats.",C131)),ISNUMBER(FIND("mouse",C131)),ISNUMBER(FIND("mice",C131)), ISNUMBER(FIND(" Mice",C131)))</f>
        <v>1</v>
      </c>
      <c r="AC131" t="b">
        <f>OR(ISNUMBER(FIND(" cell ",C131)),ISNUMBER(FIND("fibroblast",C131)),ISNUMBER(FIND("macrophage",C131)),ISNUMBER(FIND("epithelial",C131)),ISNUMBER(FIND("endothelial",C131)),ISNUMBER(FIND("neuron",C131)),ISNUMBER(FIND(" cells ",C131)),ISNUMBER(FIND("RBC",C131)),ISNUMBER(FIND("mitochond",C131)),ISNUMBER(FIND("adipocyte",C131)),ISNUMBER(FIND("osteo",C131)),ISNUMBER(FIND("keratin",C131)),ISNUMBER(FIND(" cell's ",C131)),ISNUMBER(FIND("eukary",C131)),ISNUMBER(FIND("sperm",C131)))</f>
        <v>1</v>
      </c>
      <c r="AD131" t="b">
        <f>OR(ISNUMBER(FIND("human",B131)),ISNUMBER(FIND("workers",B131)),ISNUMBER(FIND("workforces",B131)),ISNUMBER(FIND("occupational",B131)),ISNUMBER(FIND("Case report",B131)),ISNUMBER(FIND("Workplaces",B131)),ISNUMBER(FIND("worker",B131)))</f>
        <v>0</v>
      </c>
      <c r="AE131" t="b">
        <f>OR(ISNUMBER(FIND(" plant ",C131)),ISNUMBER(FIND("Plant ",C131)),ISNUMBER(FIND("tomato",C131)),ISNUMBER(FIND("plants",C131)),ISNUMBER(FIND("Plants",C131)),ISNUMBER(FIND("algae",C131)),ISNUMBER(FIND("lettuce",C131)),ISNUMBER(FIND("green gram sprouts ",C131)),ISNUMBER(FIND("Cucurbita pepo",C131)),ISNUMBER(FIND("bean ",C131)),ISNUMBER(FIND("chloroplast",C131)),ISNUMBER(FIND("chlorophyll",C131)),ISNUMBER(FIND("seedling",C131)),ISNUMBER(FIND("canola",C131)),ISNUMBER(FIND("shoot",C131)),ISNUMBER(FIND("photosynthes",C131)),ISNUMBER(FIND(" leaves ",C131)),,ISNUMBER(FIND("agriculture",C131)),ISNUMBER(FIND(" crops ",C131)))</f>
        <v>0</v>
      </c>
      <c r="AF131" t="b">
        <f>OR(ISNUMBER(FIND("bacteria",C131)),ISNUMBER(FIND("Bacteria",C131)),ISNUMBER(FIND("Bacterium",C131)),ISNUMBER(FIND("bacterium",C131)),ISNUMBER(FIND(" coli ",C131)))</f>
        <v>0</v>
      </c>
      <c r="AG131" t="b">
        <f>OR(ISNUMBER(FIND("fungi",C131)),ISNUMBER(FIND("Fungi",C131)),ISNUMBER(FIND("fungus",C131)),ISNUMBER(FIND("Fungus",C131)),ISNUMBER(FIND("mushroom",C131)),ISNUMBER(FIND("Mushroom",C131)),ISNUMBER(FIND(" mold ",C131)))</f>
        <v>0</v>
      </c>
      <c r="AH131" t="b">
        <f>OR(ISNUMBER(FIND("Pig ",C131)),ISNUMBER(FIND("pig ",C131)),ISNUMBER(FIND("Pigs ",C131)),ISNUMBER(FIND("pigs ",C131)))</f>
        <v>0</v>
      </c>
      <c r="AI131" t="b">
        <f>OR(ISNUMBER(FIND(" C. elegans",C131)),ISNUMBER(FIND("Caenorhabditis elegans",C131)),ISNUMBER(FIND("earthworms",C131)),ISNUMBER(FIND(" Ficopomatus enigmaticus",C131)),ISNUMBER(FIND("larva",C131)),ISNUMBER(FIND("Lumbriculus variegatus",C131)),ISNUMBER(FIND("nematode",C131)))</f>
        <v>0</v>
      </c>
      <c r="AJ131" t="b">
        <f>NOT(OR(AA131,AB131,AC131,AD131,AE131,AF131,AG131,AH131,AI131))</f>
        <v>0</v>
      </c>
      <c r="AL131" t="b">
        <f>OR(AA131,AB131,AD131,AE131,AF131,AG131,AH131,AI131)</f>
        <v>1</v>
      </c>
      <c r="AM131" t="b">
        <f>IF(Table1[[#This Row],[In vivo?]],IF(Table1[[#This Row],[Cell]],FALSE,TRUE),FALSE)</f>
        <v>0</v>
      </c>
      <c r="AN131" t="b">
        <f>AND(AC131,AL131)</f>
        <v>1</v>
      </c>
      <c r="AO131" t="b">
        <f>IF(Table1[[#This Row],[Cell]],IF(Table1[[#This Row],[In vivo?]],FALSE,TRUE),FALSE)</f>
        <v>0</v>
      </c>
      <c r="AP131" t="b">
        <f>NOT(OR(Table1[[#This Row],[In vivo?]],Table1[[#This Row],[Only in Cell]]))</f>
        <v>0</v>
      </c>
      <c r="AQ131" t="b">
        <f>IF(OR(Table1[[#This Row],[Rodents]],Table1[[#This Row],[Human]],Table1[[#This Row],[Pig]]),OR(ISNUMBER(FIND("pulmonary",C131)),ISNUMBER(FIND("lung",C131))),"NA")</f>
        <v>1</v>
      </c>
      <c r="AR131" t="b">
        <f>IF(OR(Table1[[#This Row],[Rodents]],Table1[[#This Row],[Human]],Table1[[#This Row],[Pig]]),OR(ISNUMBER(FIND("skin",C131)),ISNUMBER(FIND("dermal",C131))),"NA")</f>
        <v>0</v>
      </c>
      <c r="AS131" t="b">
        <f>IF(OR(Table1[[#This Row],[Rodents]],Table1[[#This Row],[Human]],Table1[[#This Row],[Pig]]),OR(ISNUMBER(FIND("liver",C131)),ISNUMBER(FIND("hepat",C131))),"NA")</f>
        <v>0</v>
      </c>
      <c r="AT131" t="b">
        <f>IF(OR(Table1[[#This Row],[Rodents]],Table1[[#This Row],[Human]],Table1[[#This Row],[Pig]]),OR(ISNUMBER(FIND("kidney",C131)),ISNUMBER(FIND("neph",C131))),"NA")</f>
        <v>0</v>
      </c>
      <c r="AU131" t="b">
        <f>IF(OR(Table1[[#This Row],[Rodents]],Table1[[#This Row],[Human]],Table1[[#This Row],[Pig]]),OR(ISNUMBER(FIND("brain",C131)),ISNUMBER(FIND("neur",C131)),ISNUMBER(FIND("nerv",C131))),"NA")</f>
        <v>0</v>
      </c>
      <c r="AV131" t="b">
        <f>IF(OR(Table1[[#This Row],[Rodents]],Table1[[#This Row],[Human]],Table1[[#This Row],[Pig]]),OR(ISNUMBER(FIND("heart",C131)),ISNUMBER(FIND("cardi",C131))),"NA")</f>
        <v>0</v>
      </c>
      <c r="AW131" t="b">
        <f>IF(OR(Table1[[#This Row],[Rodents]],Table1[[#This Row],[Human]],Table1[[#This Row],[Pig]]),OR(ISNUMBER(FIND("gastro",C131)),ISNUMBER(FIND("intesti",C131)),ISNUMBER(FIND("stomach",C131))),"NA")</f>
        <v>0</v>
      </c>
      <c r="AX131" t="b">
        <f>IF(OR(Table1[[#This Row],[Rodents]],Table1[[#This Row],[Human]],Table1[[#This Row],[Pig]]),NOT(OR(AQ131,AR131,AS131,AT131,AU131,AV131,AW131)),"NA")</f>
        <v>0</v>
      </c>
      <c r="AY131" t="b">
        <f>OR(ISNUMBER(FIND("SWCNT",C131)),ISNUMBER(FIND("SWNT",C131)),ISNUMBER(FIND("single-wall",C131)),ISNUMBER(FIND("single wall",C131)),ISNUMBER(FIND("Single wall",C131)),ISNUMBER(FIND("Single-wall",C131)),ISNUMBER(FIND("SWCNT",B131)),ISNUMBER(FIND("SWNT",B131)),ISNUMBER(FIND("single-wall",B131)),ISNUMBER(FIND("single wall",B131)),ISNUMBER(FIND("Single-wall",B131)),ISNUMBER(FIND("Single wall",B131)))</f>
        <v>0</v>
      </c>
      <c r="AZ131" t="b">
        <f>OR(ISNUMBER(FIND("MWCNT",C131)),ISNUMBER(FIND("MWNT",C131)),ISNUMBER(FIND("multi-wall",C131)),ISNUMBER(FIND("multi wall",C131)),ISNUMBER(FIND("multiwall",C131)),ISNUMBER(FIND("Multi-wall",C131)),ISNUMBER(FIND("Multi wall",C131)),ISNUMBER(FIND("Multiwall",C131)),ISNUMBER(FIND("MWCNT",B131)),ISNUMBER(FIND("MWNT",B131)),ISNUMBER(FIND("multi-wall",B131)),ISNUMBER(FIND("multi wall",B131)),ISNUMBER(FIND("multiwall",B131)),ISNUMBER(FIND("Multi-wall",B131)),ISNUMBER(FIND("Multi wall",B131)),ISNUMBER(FIND("Multiwall",B131)),ISNUMBER(FIND("Double-wall",B131)),ISNUMBER(FIND("Double wall",B131)),ISNUMBER(FIND("Doublewall",B131)),ISNUMBER(FIND("double-wall",B131)),ISNUMBER(FIND("double wall",B131)),ISNUMBER(FIND("doublewall",B131)))</f>
        <v>1</v>
      </c>
      <c r="BA131" t="b">
        <f>AND(Table1[[#This Row],[SWCNT]],Table1[[#This Row],[MWCNT]])</f>
        <v>0</v>
      </c>
      <c r="BB131" t="b">
        <f>IF(Table1[[#This Row],[SWCNT]]=TRUE,FALSE,IF(Table1[[#This Row],[MWCNT]]=TRUE,FALSE,TRUE))</f>
        <v>0</v>
      </c>
      <c r="BC131" s="18"/>
    </row>
    <row r="132" spans="1:55" ht="240.5">
      <c r="A132" t="s">
        <v>827</v>
      </c>
      <c r="B132" s="2" t="s">
        <v>831</v>
      </c>
      <c r="C132" s="16" t="s">
        <v>835</v>
      </c>
      <c r="D132" s="17" t="s">
        <v>403</v>
      </c>
      <c r="E132" s="2">
        <v>2021</v>
      </c>
      <c r="F132" t="b">
        <f>OR(ISNUMBER(FIND("cytotoxic",C132)),ISNUMBER(FIND("Cytotoxic",C132)),ISNUMBER(FIND("cellular toxicity",C132)),ISNUMBER(FIND("cell death",C132)),ISNUMBER(FIND("viable",C132)),ISNUMBER(FIND("phytotoxic",C132)),ISNUMBER(FIND("acute toxicity",C132)),ISNUMBER(FIND("MTT",C132)),ISNUMBER(FIND("survival",C132)),ISNUMBER(FIND("prolifer",C132)),ISNUMBER(FIND("apoptosis",C132)),ISNUMBER(FIND("neurotoxic",C132)),ISNUMBER(FIND("  lysis ",C132)),ISNUMBER(FIND("necrosis",C132)),ISNUMBER(FIND("cellular death",C132))*3,ISNUMBER(FIND("LDH",C132)),ISNUMBER(FIND("Acute toxicity",C132)))</f>
        <v>0</v>
      </c>
      <c r="G132" t="b">
        <f>OR(ISNUMBER(FIND("genotoxic",C132)),ISNUMBER(FIND("genotoxicity",C132)),ISNUMBER(FIND("DNA damage",C132)),ISNUMBER(FIND("DNA",C132)),ISNUMBER(FIND("RNA",C132)),ISNUMBER(FIND("mesothelioma",C132)),ISNUMBER(FIND("carcino",C132)),ISNUMBER(FIND("mutagen",C132)),ISNUMBER(FIND("genetic",C132)))</f>
        <v>0</v>
      </c>
      <c r="H132" t="b">
        <f>OR(ISNUMBER(FIND("inflammatory",C132)),ISNUMBER(FIND("inflamm",C132)))</f>
        <v>1</v>
      </c>
      <c r="I132" t="b">
        <f>OR(ISNUMBER(FIND("immune",C132)),ISNUMBER(FIND("immunological",C132)),ISNUMBER(FIND("interleuk",C132)),ISNUMBER(FIND("platelet activation",C132)),ISNUMBER(FIND("monocyte",C132)),ISNUMBER(FIND("leukocyte",C132)),ISNUMBER(FIND("cytokine",C132)),ISNUMBER(FIND("CD4",C132)),ISNUMBER(FIND("CD8",C132)),ISNUMBER(FIND("T-cell",C132)))</f>
        <v>0</v>
      </c>
      <c r="J132" t="b">
        <f>OR(ISNUMBER(FIND("reactive oxygen",C132)),ISNUMBER(FIND("ROS",C132)),ISNUMBER(FIND("free radical",C132)),ISNUMBER(FIND("oxidative stress",C132)),ISNUMBER(FIND("peroxid",C132)),ISNUMBER(FIND("oxidative",C132)),ISNUMBER(FIND("antioxid",C132)))</f>
        <v>0</v>
      </c>
      <c r="K132" t="b">
        <f>OR(ISNUMBER(FIND("autophag",C132)))</f>
        <v>0</v>
      </c>
      <c r="L132" t="b">
        <f>OR(ISNUMBER(FIND("morpholog",C132)))</f>
        <v>1</v>
      </c>
      <c r="M132" t="b">
        <f>OR(ISNUMBER(FIND("fibrosis",C132)),ISNUMBER(FIND("Fibrosis",C132)),ISNUMBER(FIND("fibrot",C132)))</f>
        <v>0</v>
      </c>
      <c r="N132" t="b">
        <f>OR(ISNUMBER(FIND("offspring",C132)),ISNUMBER(FIND("Parental",C132)),ISNUMBER(FIND("parental",C132)),ISNUMBER(FIND("germline",C132)),ISNUMBER(FIND("reproduc",C132)),ISNUMBER(FIND("embryo",C132)))</f>
        <v>0</v>
      </c>
      <c r="O132" t="b">
        <f>OR(ISNUMBER(FIND("metabol",C132)),ISNUMBER(FIND("Metabol",C132)),ISNUMBER(FIND("digest",C132)),ISNUMBER(FIND("mitochon",C132)))</f>
        <v>0</v>
      </c>
      <c r="P132" t="b">
        <f>OR(ISNUMBER(FIND("ecotox",C132)),ISNUMBER(FIND("Ecotox",B132)),ISNUMBER(FIND("ecotox",B132)),ISNUMBER(FIND("Ecotox",C132)))</f>
        <v>0</v>
      </c>
      <c r="Q132" t="b">
        <f>OR(ISNUMBER(FIND("Bioaccum",C132)),ISNUMBER(FIND("bioaccum",C132)),ISNUMBER(FIND("accum",C132)))</f>
        <v>0</v>
      </c>
      <c r="R132" t="b">
        <f>OR(ISNUMBER(FIND("Occupation",C132)),ISNUMBER(FIND("occupation",C132)),ISNUMBER(FIND("worker",C132)),ISNUMBER(FIND("workforce",C132)))</f>
        <v>1</v>
      </c>
      <c r="S132" t="b">
        <f>NOT(OR(F132,G132,H132,I132,J132,K132,L132,M132,N132,O132,P132,Q132,R132))</f>
        <v>0</v>
      </c>
      <c r="U132" t="b">
        <f>OR(Table1[[#This Row],[Inflammation]],Table1[[#This Row],[Immune]])</f>
        <v>1</v>
      </c>
      <c r="V132" t="b">
        <f>IF(OR(Table1[[#This Row],[Rodents]],Table1[[#This Row],[Human]],Table1[[#This Row],[Pig]]),OR(ISNUMBER(FIND("intratrach",C132)),ISNUMBER(FIND("nasal ",C132)),ISNUMBER(FIND("instill",C132))),"NA")</f>
        <v>0</v>
      </c>
      <c r="W132" t="b">
        <f>IF(OR(Table1[[#This Row],[Rodents]],Table1[[#This Row],[Human]],Table1[[#This Row],[Pig]]),OR(ISNUMBER(FIND("dermal",C132)),ISNUMBER(FIND("skin ",C132))),"NA")</f>
        <v>0</v>
      </c>
      <c r="X132" t="b">
        <f>IF(OR(Table1[[#This Row],[Rodents]],Table1[[#This Row],[Human]],Table1[[#This Row],[Pig]]),OR(ISNUMBER(FIND("injected",C132)),ISNUMBER(FIND("periton",C132)),ISNUMBER(FIND("intrascrot",C132))),"NA")</f>
        <v>0</v>
      </c>
      <c r="Y132" t="b">
        <f>IF(OR(Table1[[#This Row],[Rodents]],Table1[[#This Row],[Human]],Table1[[#This Row],[Pig]]),NOT(OR(Table1[[#This Row],[Inhaled/Intratracheal/intranasal]],Table1[[#This Row],[Dermal]],Table1[[#This Row],[Injected]])),"NA")</f>
        <v>1</v>
      </c>
      <c r="AA132" t="b">
        <f>OR(ISNUMBER(FIND("fish ",C132)),ISNUMBER(FIND("Fish ",C132)),ISNUMBER(FIND("aquatic",C132)),ISNUMBER(FIND("daphnids",C132)),ISNUMBER(FIND("Carcinus maenas",C132)),ISNUMBER(FIND("Daphnia",C132)),ISNUMBER(FIND("Ruditapes philippinarum",C132)),ISNUMBER(FIND("daphnia",C132)),ISNUMBER(FIND("marine",C132)),ISNUMBER(FIND("mussel",C132)),ISNUMBER(FIND("algae",C132)),ISNUMBER(FIND("Donax faba",C132)),ISNUMBER(FIND("estuarine",C132)),ISNUMBER(FIND("snail",C132)),ISNUMBER(FIND("Prorocentrum donghaiense",C132)) )</f>
        <v>0</v>
      </c>
      <c r="AB132" t="b">
        <f>OR(ISNUMBER(FIND(" rat ",C132)),ISNUMBER(FIND(" rats ",C132)),ISNUMBER(FIND(" Rats ",C132)),ISNUMBER(FIND(" Rat ",C132)),ISNUMBER(FIND(" rat.",C132)),ISNUMBER(FIND(" rats.",C132)),ISNUMBER(FIND("mouse",C132)),ISNUMBER(FIND("mice",C132)), ISNUMBER(FIND(" Mice",C132)))</f>
        <v>1</v>
      </c>
      <c r="AC132" t="b">
        <f>OR(ISNUMBER(FIND(" cell ",C132)),ISNUMBER(FIND("fibroblast",C132)),ISNUMBER(FIND("macrophage",C132)),ISNUMBER(FIND("epithelial",C132)),ISNUMBER(FIND("endothelial",C132)),ISNUMBER(FIND("neuron",C132)),ISNUMBER(FIND(" cells ",C132)),ISNUMBER(FIND("RBC",C132)),ISNUMBER(FIND("mitochond",C132)),ISNUMBER(FIND("adipocyte",C132)),ISNUMBER(FIND("osteo",C132)),ISNUMBER(FIND("keratin",C132)),ISNUMBER(FIND(" cell's ",C132)),ISNUMBER(FIND("eukary",C132)),ISNUMBER(FIND("sperm",C132)))</f>
        <v>0</v>
      </c>
      <c r="AD132" t="b">
        <f>OR(ISNUMBER(FIND("human",B132)),ISNUMBER(FIND("workers",B132)),ISNUMBER(FIND("workforces",B132)),ISNUMBER(FIND("occupational",B132)),ISNUMBER(FIND("Case report",B132)),ISNUMBER(FIND("Workplaces",B132)),ISNUMBER(FIND("worker",B132)))</f>
        <v>0</v>
      </c>
      <c r="AE132" t="b">
        <f>OR(ISNUMBER(FIND(" plant ",C132)),ISNUMBER(FIND("Plant ",C132)),ISNUMBER(FIND("tomato",C132)),ISNUMBER(FIND("plants",C132)),ISNUMBER(FIND("Plants",C132)),ISNUMBER(FIND("algae",C132)),ISNUMBER(FIND("lettuce",C132)),ISNUMBER(FIND("green gram sprouts ",C132)),ISNUMBER(FIND("Cucurbita pepo",C132)),ISNUMBER(FIND("bean ",C132)),ISNUMBER(FIND("chloroplast",C132)),ISNUMBER(FIND("chlorophyll",C132)),ISNUMBER(FIND("seedling",C132)),ISNUMBER(FIND("canola",C132)),ISNUMBER(FIND("shoot",C132)),ISNUMBER(FIND("photosynthes",C132)),ISNUMBER(FIND(" leaves ",C132)),,ISNUMBER(FIND("agriculture",C132)),ISNUMBER(FIND(" crops ",C132)))</f>
        <v>0</v>
      </c>
      <c r="AF132" t="b">
        <f>OR(ISNUMBER(FIND("bacteria",C132)),ISNUMBER(FIND("Bacteria",C132)),ISNUMBER(FIND("Bacterium",C132)),ISNUMBER(FIND("bacterium",C132)),ISNUMBER(FIND(" coli ",C132)))</f>
        <v>0</v>
      </c>
      <c r="AG132" t="b">
        <f>OR(ISNUMBER(FIND("fungi",C132)),ISNUMBER(FIND("Fungi",C132)),ISNUMBER(FIND("fungus",C132)),ISNUMBER(FIND("Fungus",C132)),ISNUMBER(FIND("mushroom",C132)),ISNUMBER(FIND("Mushroom",C132)),ISNUMBER(FIND(" mold ",C132)))</f>
        <v>0</v>
      </c>
      <c r="AH132" t="b">
        <f>OR(ISNUMBER(FIND("Pig ",C132)),ISNUMBER(FIND("pig ",C132)),ISNUMBER(FIND("Pigs ",C132)),ISNUMBER(FIND("pigs ",C132)))</f>
        <v>0</v>
      </c>
      <c r="AI132" t="b">
        <f>OR(ISNUMBER(FIND(" C. elegans",C132)),ISNUMBER(FIND("Caenorhabditis elegans",C132)),ISNUMBER(FIND("earthworms",C132)),ISNUMBER(FIND(" Ficopomatus enigmaticus",C132)),ISNUMBER(FIND("larva",C132)),ISNUMBER(FIND("Lumbriculus variegatus",C132)),ISNUMBER(FIND("nematode",C132)))</f>
        <v>0</v>
      </c>
      <c r="AJ132" t="b">
        <f>NOT(OR(AA132,AB132,AC132,AD132,AE132,AF132,AG132,AH132,AI132))</f>
        <v>0</v>
      </c>
      <c r="AL132" t="b">
        <f>OR(AA132,AB132,AD132,AE132,AF132,AG132,AH132,AI132)</f>
        <v>1</v>
      </c>
      <c r="AM132" t="b">
        <f>IF(Table1[[#This Row],[In vivo?]],IF(Table1[[#This Row],[Cell]],FALSE,TRUE),FALSE)</f>
        <v>1</v>
      </c>
      <c r="AN132" t="b">
        <f>AND(AC132,AL132)</f>
        <v>0</v>
      </c>
      <c r="AO132" t="b">
        <f>IF(Table1[[#This Row],[Cell]],IF(Table1[[#This Row],[In vivo?]],FALSE,TRUE),FALSE)</f>
        <v>0</v>
      </c>
      <c r="AP132" t="b">
        <f>NOT(OR(Table1[[#This Row],[In vivo?]],Table1[[#This Row],[Only in Cell]]))</f>
        <v>0</v>
      </c>
      <c r="AQ132" t="b">
        <f>IF(OR(Table1[[#This Row],[Rodents]],Table1[[#This Row],[Human]],Table1[[#This Row],[Pig]]),OR(ISNUMBER(FIND("pulmonary",C132)),ISNUMBER(FIND("lung",C132))),"NA")</f>
        <v>1</v>
      </c>
      <c r="AR132" t="b">
        <f>IF(OR(Table1[[#This Row],[Rodents]],Table1[[#This Row],[Human]],Table1[[#This Row],[Pig]]),OR(ISNUMBER(FIND("skin",C132)),ISNUMBER(FIND("dermal",C132))),"NA")</f>
        <v>0</v>
      </c>
      <c r="AS132" t="b">
        <f>IF(OR(Table1[[#This Row],[Rodents]],Table1[[#This Row],[Human]],Table1[[#This Row],[Pig]]),OR(ISNUMBER(FIND("liver",C132)),ISNUMBER(FIND("hepat",C132))),"NA")</f>
        <v>0</v>
      </c>
      <c r="AT132" t="b">
        <f>IF(OR(Table1[[#This Row],[Rodents]],Table1[[#This Row],[Human]],Table1[[#This Row],[Pig]]),OR(ISNUMBER(FIND("kidney",C132)),ISNUMBER(FIND("neph",C132))),"NA")</f>
        <v>0</v>
      </c>
      <c r="AU132" t="b">
        <f>IF(OR(Table1[[#This Row],[Rodents]],Table1[[#This Row],[Human]],Table1[[#This Row],[Pig]]),OR(ISNUMBER(FIND("brain",C132)),ISNUMBER(FIND("neur",C132)),ISNUMBER(FIND("nerv",C132))),"NA")</f>
        <v>0</v>
      </c>
      <c r="AV132" t="b">
        <f>IF(OR(Table1[[#This Row],[Rodents]],Table1[[#This Row],[Human]],Table1[[#This Row],[Pig]]),OR(ISNUMBER(FIND("heart",C132)),ISNUMBER(FIND("cardi",C132))),"NA")</f>
        <v>0</v>
      </c>
      <c r="AW132" t="b">
        <f>IF(OR(Table1[[#This Row],[Rodents]],Table1[[#This Row],[Human]],Table1[[#This Row],[Pig]]),OR(ISNUMBER(FIND("gastro",C132)),ISNUMBER(FIND("intesti",C132)),ISNUMBER(FIND("stomach",C132))),"NA")</f>
        <v>0</v>
      </c>
      <c r="AX132" t="b">
        <f>IF(OR(Table1[[#This Row],[Rodents]],Table1[[#This Row],[Human]],Table1[[#This Row],[Pig]]),NOT(OR(AQ132,AR132,AS132,AT132,AU132,AV132,AW132)),"NA")</f>
        <v>0</v>
      </c>
      <c r="AY132" t="b">
        <f>OR(ISNUMBER(FIND("SWCNT",C132)),ISNUMBER(FIND("SWNT",C132)),ISNUMBER(FIND("single-wall",C132)),ISNUMBER(FIND("single wall",C132)),ISNUMBER(FIND("Single wall",C132)),ISNUMBER(FIND("Single-wall",C132)),ISNUMBER(FIND("SWCNT",B132)),ISNUMBER(FIND("SWNT",B132)),ISNUMBER(FIND("single-wall",B132)),ISNUMBER(FIND("single wall",B132)),ISNUMBER(FIND("Single-wall",B132)),ISNUMBER(FIND("Single wall",B132)))</f>
        <v>0</v>
      </c>
      <c r="AZ132" t="b">
        <f>OR(ISNUMBER(FIND("MWCNT",C132)),ISNUMBER(FIND("MWNT",C132)),ISNUMBER(FIND("multi-wall",C132)),ISNUMBER(FIND("multi wall",C132)),ISNUMBER(FIND("multiwall",C132)),ISNUMBER(FIND("Multi-wall",C132)),ISNUMBER(FIND("Multi wall",C132)),ISNUMBER(FIND("Multiwall",C132)),ISNUMBER(FIND("MWCNT",B132)),ISNUMBER(FIND("MWNT",B132)),ISNUMBER(FIND("multi-wall",B132)),ISNUMBER(FIND("multi wall",B132)),ISNUMBER(FIND("multiwall",B132)),ISNUMBER(FIND("Multi-wall",B132)),ISNUMBER(FIND("Multi wall",B132)),ISNUMBER(FIND("Multiwall",B132)),ISNUMBER(FIND("Double-wall",B132)),ISNUMBER(FIND("Double wall",B132)),ISNUMBER(FIND("Doublewall",B132)),ISNUMBER(FIND("double-wall",B132)),ISNUMBER(FIND("double wall",B132)),ISNUMBER(FIND("doublewall",B132)))</f>
        <v>1</v>
      </c>
      <c r="BA132" t="b">
        <f>AND(Table1[[#This Row],[SWCNT]],Table1[[#This Row],[MWCNT]])</f>
        <v>0</v>
      </c>
      <c r="BB132" t="b">
        <f>IF(Table1[[#This Row],[SWCNT]]=TRUE,FALSE,IF(Table1[[#This Row],[MWCNT]]=TRUE,FALSE,TRUE))</f>
        <v>0</v>
      </c>
      <c r="BC132" s="18"/>
    </row>
    <row r="133" spans="1:55" ht="259">
      <c r="A133" t="s">
        <v>857</v>
      </c>
      <c r="B133" s="2" t="s">
        <v>858</v>
      </c>
      <c r="C133" s="16" t="s">
        <v>859</v>
      </c>
      <c r="D133" s="17" t="s">
        <v>68</v>
      </c>
      <c r="E133" s="2">
        <v>2021</v>
      </c>
      <c r="F133" t="b">
        <f>OR(ISNUMBER(FIND("cytotoxic",C133)),ISNUMBER(FIND("Cytotoxic",C133)),ISNUMBER(FIND("cellular toxicity",C133)),ISNUMBER(FIND("cell death",C133)),ISNUMBER(FIND("viable",C133)),ISNUMBER(FIND("phytotoxic",C133)),ISNUMBER(FIND("acute toxicity",C133)),ISNUMBER(FIND("MTT",C133)),ISNUMBER(FIND("survival",C133)),ISNUMBER(FIND("prolifer",C133)),ISNUMBER(FIND("apoptosis",C133)),ISNUMBER(FIND("neurotoxic",C133)),ISNUMBER(FIND("  lysis ",C133)),ISNUMBER(FIND("necrosis",C133)),ISNUMBER(FIND("cellular death",C133))*3,ISNUMBER(FIND("LDH",C133)),ISNUMBER(FIND("Acute toxicity",C133)))</f>
        <v>1</v>
      </c>
      <c r="G133" t="b">
        <f>OR(ISNUMBER(FIND("genotoxic",C133)),ISNUMBER(FIND("genotoxicity",C133)),ISNUMBER(FIND("DNA damage",C133)),ISNUMBER(FIND("DNA",C133)),ISNUMBER(FIND("RNA",C133)),ISNUMBER(FIND("mesothelioma",C133)),ISNUMBER(FIND("carcino",C133)),ISNUMBER(FIND("mutagen",C133)),ISNUMBER(FIND("genetic",C133)))</f>
        <v>1</v>
      </c>
      <c r="H133" t="b">
        <f>OR(ISNUMBER(FIND("inflammatory",C133)),ISNUMBER(FIND("inflamm",C133)))</f>
        <v>1</v>
      </c>
      <c r="I133" t="b">
        <f>OR(ISNUMBER(FIND("immune",C133)),ISNUMBER(FIND("immunological",C133)),ISNUMBER(FIND("interleuk",C133)),ISNUMBER(FIND("platelet activation",C133)),ISNUMBER(FIND("monocyte",C133)),ISNUMBER(FIND("leukocyte",C133)),ISNUMBER(FIND("cytokine",C133)),ISNUMBER(FIND("CD4",C133)),ISNUMBER(FIND("CD8",C133)),ISNUMBER(FIND("T-cell",C133)))</f>
        <v>0</v>
      </c>
      <c r="J133" t="b">
        <f>OR(ISNUMBER(FIND("reactive oxygen",C133)),ISNUMBER(FIND("ROS",C133)),ISNUMBER(FIND("free radical",C133)),ISNUMBER(FIND("oxidative stress",C133)),ISNUMBER(FIND("peroxid",C133)),ISNUMBER(FIND("oxidative",C133)),ISNUMBER(FIND("antioxid",C133)))</f>
        <v>1</v>
      </c>
      <c r="K133" t="b">
        <f>OR(ISNUMBER(FIND("autophag",C133)))</f>
        <v>0</v>
      </c>
      <c r="L133" t="b">
        <f>OR(ISNUMBER(FIND("morpholog",C133)))</f>
        <v>0</v>
      </c>
      <c r="M133" t="b">
        <f>OR(ISNUMBER(FIND("fibrosis",C133)),ISNUMBER(FIND("Fibrosis",C133)),ISNUMBER(FIND("fibrot",C133)))</f>
        <v>0</v>
      </c>
      <c r="N133" t="b">
        <f>OR(ISNUMBER(FIND("offspring",C133)),ISNUMBER(FIND("Parental",C133)),ISNUMBER(FIND("parental",C133)),ISNUMBER(FIND("germline",C133)),ISNUMBER(FIND("reproduc",C133)),ISNUMBER(FIND("embryo",C133)))</f>
        <v>1</v>
      </c>
      <c r="O133" t="b">
        <f>OR(ISNUMBER(FIND("metabol",C133)),ISNUMBER(FIND("Metabol",C133)),ISNUMBER(FIND("digest",C133)),ISNUMBER(FIND("mitochon",C133)))</f>
        <v>0</v>
      </c>
      <c r="P133" t="b">
        <f>OR(ISNUMBER(FIND("ecotox",C133)),ISNUMBER(FIND("Ecotox",B133)),ISNUMBER(FIND("ecotox",B133)),ISNUMBER(FIND("Ecotox",C133)))</f>
        <v>0</v>
      </c>
      <c r="Q133" t="b">
        <f>OR(ISNUMBER(FIND("Bioaccum",C133)),ISNUMBER(FIND("bioaccum",C133)),ISNUMBER(FIND("accum",C133)))</f>
        <v>0</v>
      </c>
      <c r="R133" t="b">
        <f>OR(ISNUMBER(FIND("Occupation",C133)),ISNUMBER(FIND("occupation",C133)),ISNUMBER(FIND("worker",C133)),ISNUMBER(FIND("workforce",C133)))</f>
        <v>0</v>
      </c>
      <c r="S133" t="b">
        <f>NOT(OR(F133,G133,H133,I133,J133,K133,L133,M133,N133,O133,P133,Q133,R133))</f>
        <v>0</v>
      </c>
      <c r="U133" t="b">
        <f>OR(Table1[[#This Row],[Inflammation]],Table1[[#This Row],[Immune]])</f>
        <v>1</v>
      </c>
      <c r="V133" t="b">
        <f>IF(OR(Table1[[#This Row],[Rodents]],Table1[[#This Row],[Human]],Table1[[#This Row],[Pig]]),OR(ISNUMBER(FIND("intratrach",C133)),ISNUMBER(FIND("nasal ",C133)),ISNUMBER(FIND("instill",C133))),"NA")</f>
        <v>0</v>
      </c>
      <c r="W133" t="b">
        <f>IF(OR(Table1[[#This Row],[Rodents]],Table1[[#This Row],[Human]],Table1[[#This Row],[Pig]]),OR(ISNUMBER(FIND("dermal",C133)),ISNUMBER(FIND("skin ",C133))),"NA")</f>
        <v>0</v>
      </c>
      <c r="X133" t="b">
        <f>IF(OR(Table1[[#This Row],[Rodents]],Table1[[#This Row],[Human]],Table1[[#This Row],[Pig]]),OR(ISNUMBER(FIND("injected",C133)),ISNUMBER(FIND("periton",C133)),ISNUMBER(FIND("intrascrot",C133))),"NA")</f>
        <v>0</v>
      </c>
      <c r="Y133" t="b">
        <f>IF(OR(Table1[[#This Row],[Rodents]],Table1[[#This Row],[Human]],Table1[[#This Row],[Pig]]),NOT(OR(Table1[[#This Row],[Inhaled/Intratracheal/intranasal]],Table1[[#This Row],[Dermal]],Table1[[#This Row],[Injected]])),"NA")</f>
        <v>1</v>
      </c>
      <c r="AA133" t="b">
        <f>OR(ISNUMBER(FIND("fish ",C133)),ISNUMBER(FIND("Fish ",C133)),ISNUMBER(FIND("aquatic",C133)),ISNUMBER(FIND("daphnids",C133)),ISNUMBER(FIND("Carcinus maenas",C133)),ISNUMBER(FIND("Daphnia",C133)),ISNUMBER(FIND("Ruditapes philippinarum",C133)),ISNUMBER(FIND("daphnia",C133)),ISNUMBER(FIND("marine",C133)),ISNUMBER(FIND("mussel",C133)),ISNUMBER(FIND("algae",C133)),ISNUMBER(FIND("Donax faba",C133)),ISNUMBER(FIND("estuarine",C133)),ISNUMBER(FIND("snail",C133)),ISNUMBER(FIND("Prorocentrum donghaiense",C133)) )</f>
        <v>0</v>
      </c>
      <c r="AB133" t="b">
        <f>OR(ISNUMBER(FIND(" rat ",C133)),ISNUMBER(FIND(" rats ",C133)),ISNUMBER(FIND(" Rats ",C133)),ISNUMBER(FIND(" Rat ",C133)),ISNUMBER(FIND(" rat.",C133)),ISNUMBER(FIND(" rats.",C133)),ISNUMBER(FIND("mouse",C133)),ISNUMBER(FIND("mice",C133)), ISNUMBER(FIND(" Mice",C133)))</f>
        <v>1</v>
      </c>
      <c r="AC133" t="b">
        <f>OR(ISNUMBER(FIND(" cell ",C133)),ISNUMBER(FIND("fibroblast",C133)),ISNUMBER(FIND("macrophage",C133)),ISNUMBER(FIND("epithelial",C133)),ISNUMBER(FIND("endothelial",C133)),ISNUMBER(FIND("neuron",C133)),ISNUMBER(FIND(" cells ",C133)),ISNUMBER(FIND("RBC",C133)),ISNUMBER(FIND("mitochond",C133)),ISNUMBER(FIND("adipocyte",C133)),ISNUMBER(FIND("osteo",C133)),ISNUMBER(FIND("keratin",C133)),ISNUMBER(FIND(" cell's ",C133)),ISNUMBER(FIND("eukary",C133)),ISNUMBER(FIND("sperm",C133)))</f>
        <v>1</v>
      </c>
      <c r="AD133" t="b">
        <f>OR(ISNUMBER(FIND("human",B133)),ISNUMBER(FIND("workers",B133)),ISNUMBER(FIND("workforces",B133)),ISNUMBER(FIND("occupational",B133)),ISNUMBER(FIND("Case report",B133)),ISNUMBER(FIND("Workplaces",B133)),ISNUMBER(FIND("worker",B133)))</f>
        <v>0</v>
      </c>
      <c r="AE133" t="b">
        <f>OR(ISNUMBER(FIND(" plant ",C133)),ISNUMBER(FIND("Plant ",C133)),ISNUMBER(FIND("tomato",C133)),ISNUMBER(FIND("plants",C133)),ISNUMBER(FIND("Plants",C133)),ISNUMBER(FIND("algae",C133)),ISNUMBER(FIND("lettuce",C133)),ISNUMBER(FIND("green gram sprouts ",C133)),ISNUMBER(FIND("Cucurbita pepo",C133)),ISNUMBER(FIND("bean ",C133)),ISNUMBER(FIND("chloroplast",C133)),ISNUMBER(FIND("chlorophyll",C133)),ISNUMBER(FIND("seedling",C133)),ISNUMBER(FIND("canola",C133)),ISNUMBER(FIND("shoot",C133)),ISNUMBER(FIND("photosynthes",C133)),ISNUMBER(FIND(" leaves ",C133)),,ISNUMBER(FIND("agriculture",C133)),ISNUMBER(FIND(" crops ",C133)))</f>
        <v>0</v>
      </c>
      <c r="AF133" t="b">
        <f>OR(ISNUMBER(FIND("bacteria",C133)),ISNUMBER(FIND("Bacteria",C133)),ISNUMBER(FIND("Bacterium",C133)),ISNUMBER(FIND("bacterium",C133)),ISNUMBER(FIND(" coli ",C133)))</f>
        <v>0</v>
      </c>
      <c r="AG133" t="b">
        <f>OR(ISNUMBER(FIND("fungi",C133)),ISNUMBER(FIND("Fungi",C133)),ISNUMBER(FIND("fungus",C133)),ISNUMBER(FIND("Fungus",C133)),ISNUMBER(FIND("mushroom",C133)),ISNUMBER(FIND("Mushroom",C133)),ISNUMBER(FIND(" mold ",C133)))</f>
        <v>0</v>
      </c>
      <c r="AH133" t="b">
        <f>OR(ISNUMBER(FIND("Pig ",C133)),ISNUMBER(FIND("pig ",C133)),ISNUMBER(FIND("Pigs ",C133)),ISNUMBER(FIND("pigs ",C133)))</f>
        <v>0</v>
      </c>
      <c r="AI133" t="b">
        <f>OR(ISNUMBER(FIND(" C. elegans",C133)),ISNUMBER(FIND("Caenorhabditis elegans",C133)),ISNUMBER(FIND("earthworms",C133)),ISNUMBER(FIND(" Ficopomatus enigmaticus",C133)),ISNUMBER(FIND("larva",C133)),ISNUMBER(FIND("Lumbriculus variegatus",C133)),ISNUMBER(FIND("nematode",C133)))</f>
        <v>0</v>
      </c>
      <c r="AJ133" t="b">
        <f>NOT(OR(AA133,AB133,AC133,AD133,AE133,AF133,AG133,AH133,AI133))</f>
        <v>0</v>
      </c>
      <c r="AL133" t="b">
        <f>OR(AA133,AB133,AD133,AE133,AF133,AG133,AH133,AI133)</f>
        <v>1</v>
      </c>
      <c r="AM133" t="b">
        <f>IF(Table1[[#This Row],[In vivo?]],IF(Table1[[#This Row],[Cell]],FALSE,TRUE),FALSE)</f>
        <v>0</v>
      </c>
      <c r="AN133" t="b">
        <f>AND(AC133,AL133)</f>
        <v>1</v>
      </c>
      <c r="AO133" t="b">
        <f>IF(Table1[[#This Row],[Cell]],IF(Table1[[#This Row],[In vivo?]],FALSE,TRUE),FALSE)</f>
        <v>0</v>
      </c>
      <c r="AP133" t="b">
        <f>NOT(OR(Table1[[#This Row],[In vivo?]],Table1[[#This Row],[Only in Cell]]))</f>
        <v>0</v>
      </c>
      <c r="AQ133" t="b">
        <f>IF(OR(Table1[[#This Row],[Rodents]],Table1[[#This Row],[Human]],Table1[[#This Row],[Pig]]),OR(ISNUMBER(FIND("pulmonary",C133)),ISNUMBER(FIND("lung",C133))),"NA")</f>
        <v>0</v>
      </c>
      <c r="AR133" t="b">
        <f>IF(OR(Table1[[#This Row],[Rodents]],Table1[[#This Row],[Human]],Table1[[#This Row],[Pig]]),OR(ISNUMBER(FIND("skin",C133)),ISNUMBER(FIND("dermal",C133))),"NA")</f>
        <v>0</v>
      </c>
      <c r="AS133" t="b">
        <f>IF(OR(Table1[[#This Row],[Rodents]],Table1[[#This Row],[Human]],Table1[[#This Row],[Pig]]),OR(ISNUMBER(FIND("liver",C133)),ISNUMBER(FIND("hepat",C133))),"NA")</f>
        <v>1</v>
      </c>
      <c r="AT133" t="b">
        <f>IF(OR(Table1[[#This Row],[Rodents]],Table1[[#This Row],[Human]],Table1[[#This Row],[Pig]]),OR(ISNUMBER(FIND("kidney",C133)),ISNUMBER(FIND("neph",C133))),"NA")</f>
        <v>0</v>
      </c>
      <c r="AU133" t="b">
        <f>IF(OR(Table1[[#This Row],[Rodents]],Table1[[#This Row],[Human]],Table1[[#This Row],[Pig]]),OR(ISNUMBER(FIND("brain",C133)),ISNUMBER(FIND("neur",C133)),ISNUMBER(FIND("nerv",C133))),"NA")</f>
        <v>0</v>
      </c>
      <c r="AV133" t="b">
        <f>IF(OR(Table1[[#This Row],[Rodents]],Table1[[#This Row],[Human]],Table1[[#This Row],[Pig]]),OR(ISNUMBER(FIND("heart",C133)),ISNUMBER(FIND("cardi",C133))),"NA")</f>
        <v>0</v>
      </c>
      <c r="AW133" t="b">
        <f>IF(OR(Table1[[#This Row],[Rodents]],Table1[[#This Row],[Human]],Table1[[#This Row],[Pig]]),OR(ISNUMBER(FIND("gastro",C133)),ISNUMBER(FIND("intesti",C133)),ISNUMBER(FIND("stomach",C133))),"NA")</f>
        <v>0</v>
      </c>
      <c r="AX133" t="b">
        <f>IF(OR(Table1[[#This Row],[Rodents]],Table1[[#This Row],[Human]],Table1[[#This Row],[Pig]]),NOT(OR(AQ133,AR133,AS133,AT133,AU133,AV133,AW133)),"NA")</f>
        <v>0</v>
      </c>
      <c r="AY133" t="b">
        <f>OR(ISNUMBER(FIND("SWCNT",C133)),ISNUMBER(FIND("SWNT",C133)),ISNUMBER(FIND("single-wall",C133)),ISNUMBER(FIND("single wall",C133)),ISNUMBER(FIND("Single wall",C133)),ISNUMBER(FIND("Single-wall",C133)),ISNUMBER(FIND("SWCNT",B133)),ISNUMBER(FIND("SWNT",B133)),ISNUMBER(FIND("single-wall",B133)),ISNUMBER(FIND("single wall",B133)),ISNUMBER(FIND("Single-wall",B133)),ISNUMBER(FIND("Single wall",B133)))</f>
        <v>0</v>
      </c>
      <c r="AZ133" t="b">
        <f>OR(ISNUMBER(FIND("MWCNT",C133)),ISNUMBER(FIND("MWNT",C133)),ISNUMBER(FIND("multi-wall",C133)),ISNUMBER(FIND("multi wall",C133)),ISNUMBER(FIND("multiwall",C133)),ISNUMBER(FIND("Multi-wall",C133)),ISNUMBER(FIND("Multi wall",C133)),ISNUMBER(FIND("Multiwall",C133)),ISNUMBER(FIND("MWCNT",B133)),ISNUMBER(FIND("MWNT",B133)),ISNUMBER(FIND("multi-wall",B133)),ISNUMBER(FIND("multi wall",B133)),ISNUMBER(FIND("multiwall",B133)),ISNUMBER(FIND("Multi-wall",B133)),ISNUMBER(FIND("Multi wall",B133)),ISNUMBER(FIND("Multiwall",B133)),ISNUMBER(FIND("Double-wall",B133)),ISNUMBER(FIND("Double wall",B133)),ISNUMBER(FIND("Doublewall",B133)),ISNUMBER(FIND("double-wall",B133)),ISNUMBER(FIND("double wall",B133)),ISNUMBER(FIND("doublewall",B133)))</f>
        <v>1</v>
      </c>
      <c r="BA133" t="b">
        <f>AND(Table1[[#This Row],[SWCNT]],Table1[[#This Row],[MWCNT]])</f>
        <v>0</v>
      </c>
      <c r="BB133" t="b">
        <f>IF(Table1[[#This Row],[SWCNT]]=TRUE,FALSE,IF(Table1[[#This Row],[MWCNT]]=TRUE,FALSE,TRUE))</f>
        <v>0</v>
      </c>
      <c r="BC133" s="18"/>
    </row>
    <row r="134" spans="1:55" ht="222">
      <c r="A134" t="s">
        <v>884</v>
      </c>
      <c r="B134" s="2" t="s">
        <v>886</v>
      </c>
      <c r="C134" s="16" t="s">
        <v>888</v>
      </c>
      <c r="D134" s="17" t="s">
        <v>890</v>
      </c>
      <c r="E134" s="2">
        <v>2020</v>
      </c>
      <c r="F134" t="b">
        <f>OR(ISNUMBER(FIND("cytotoxic",C134)),ISNUMBER(FIND("Cytotoxic",C134)),ISNUMBER(FIND("cellular toxicity",C134)),ISNUMBER(FIND("cell death",C134)),ISNUMBER(FIND("viable",C134)),ISNUMBER(FIND("phytotoxic",C134)),ISNUMBER(FIND("acute toxicity",C134)),ISNUMBER(FIND("MTT",C134)),ISNUMBER(FIND("survival",C134)),ISNUMBER(FIND("prolifer",C134)),ISNUMBER(FIND("apoptosis",C134)),ISNUMBER(FIND("neurotoxic",C134)),ISNUMBER(FIND("  lysis ",C134)),ISNUMBER(FIND("necrosis",C134)),ISNUMBER(FIND("cellular death",C134))*3,ISNUMBER(FIND("LDH",C134)),ISNUMBER(FIND("Acute toxicity",C134)))</f>
        <v>1</v>
      </c>
      <c r="G134" t="b">
        <f>OR(ISNUMBER(FIND("genotoxic",C134)),ISNUMBER(FIND("genotoxicity",C134)),ISNUMBER(FIND("DNA damage",C134)),ISNUMBER(FIND("DNA",C134)),ISNUMBER(FIND("RNA",C134)),ISNUMBER(FIND("mesothelioma",C134)),ISNUMBER(FIND("carcino",C134)),ISNUMBER(FIND("mutagen",C134)),ISNUMBER(FIND("genetic",C134)))</f>
        <v>0</v>
      </c>
      <c r="H134" t="b">
        <f>OR(ISNUMBER(FIND("inflammatory",C134)),ISNUMBER(FIND("inflamm",C134)))</f>
        <v>1</v>
      </c>
      <c r="I134" t="b">
        <f>OR(ISNUMBER(FIND("immune",C134)),ISNUMBER(FIND("immunological",C134)),ISNUMBER(FIND("interleuk",C134)),ISNUMBER(FIND("platelet activation",C134)),ISNUMBER(FIND("monocyte",C134)),ISNUMBER(FIND("leukocyte",C134)),ISNUMBER(FIND("cytokine",C134)),ISNUMBER(FIND("CD4",C134)),ISNUMBER(FIND("CD8",C134)),ISNUMBER(FIND("T-cell",C134)))</f>
        <v>0</v>
      </c>
      <c r="J134" t="b">
        <f>OR(ISNUMBER(FIND("reactive oxygen",C134)),ISNUMBER(FIND("ROS",C134)),ISNUMBER(FIND("free radical",C134)),ISNUMBER(FIND("oxidative stress",C134)),ISNUMBER(FIND("peroxid",C134)),ISNUMBER(FIND("oxidative",C134)),ISNUMBER(FIND("antioxid",C134)))</f>
        <v>0</v>
      </c>
      <c r="K134" t="b">
        <f>OR(ISNUMBER(FIND("autophag",C134)))</f>
        <v>0</v>
      </c>
      <c r="L134" t="b">
        <f>OR(ISNUMBER(FIND("morpholog",C134)))</f>
        <v>0</v>
      </c>
      <c r="M134" t="b">
        <f>OR(ISNUMBER(FIND("fibrosis",C134)),ISNUMBER(FIND("Fibrosis",C134)),ISNUMBER(FIND("fibrot",C134)))</f>
        <v>0</v>
      </c>
      <c r="N134" t="b">
        <f>OR(ISNUMBER(FIND("offspring",C134)),ISNUMBER(FIND("Parental",C134)),ISNUMBER(FIND("parental",C134)),ISNUMBER(FIND("germline",C134)),ISNUMBER(FIND("reproduc",C134)),ISNUMBER(FIND("embryo",C134)))</f>
        <v>0</v>
      </c>
      <c r="O134" t="b">
        <f>OR(ISNUMBER(FIND("metabol",C134)),ISNUMBER(FIND("Metabol",C134)),ISNUMBER(FIND("digest",C134)),ISNUMBER(FIND("mitochon",C134)))</f>
        <v>0</v>
      </c>
      <c r="P134" t="b">
        <f>OR(ISNUMBER(FIND("ecotox",C134)),ISNUMBER(FIND("Ecotox",B134)),ISNUMBER(FIND("ecotox",B134)),ISNUMBER(FIND("Ecotox",C134)))</f>
        <v>0</v>
      </c>
      <c r="Q134" t="b">
        <f>OR(ISNUMBER(FIND("Bioaccum",C134)),ISNUMBER(FIND("bioaccum",C134)),ISNUMBER(FIND("accum",C134)))</f>
        <v>0</v>
      </c>
      <c r="R134" t="b">
        <f>OR(ISNUMBER(FIND("Occupation",C134)),ISNUMBER(FIND("occupation",C134)),ISNUMBER(FIND("worker",C134)),ISNUMBER(FIND("workforce",C134)))</f>
        <v>0</v>
      </c>
      <c r="S134" t="b">
        <f>NOT(OR(F134,G134,H134,I134,J134,K134,L134,M134,N134,O134,P134,Q134,R134))</f>
        <v>0</v>
      </c>
      <c r="U134" t="b">
        <f>OR(Table1[[#This Row],[Inflammation]],Table1[[#This Row],[Immune]])</f>
        <v>1</v>
      </c>
      <c r="V134" t="b">
        <f>IF(OR(Table1[[#This Row],[Rodents]],Table1[[#This Row],[Human]],Table1[[#This Row],[Pig]]),OR(ISNUMBER(FIND("intratrach",C134)),ISNUMBER(FIND("nasal ",C134)),ISNUMBER(FIND("instill",C134))),"NA")</f>
        <v>0</v>
      </c>
      <c r="W134" t="b">
        <f>IF(OR(Table1[[#This Row],[Rodents]],Table1[[#This Row],[Human]],Table1[[#This Row],[Pig]]),OR(ISNUMBER(FIND("dermal",C134)),ISNUMBER(FIND("skin ",C134))),"NA")</f>
        <v>0</v>
      </c>
      <c r="X134" t="b">
        <f>IF(OR(Table1[[#This Row],[Rodents]],Table1[[#This Row],[Human]],Table1[[#This Row],[Pig]]),OR(ISNUMBER(FIND("injected",C134)),ISNUMBER(FIND("periton",C134)),ISNUMBER(FIND("intrascrot",C134))),"NA")</f>
        <v>1</v>
      </c>
      <c r="Y134" t="b">
        <f>IF(OR(Table1[[#This Row],[Rodents]],Table1[[#This Row],[Human]],Table1[[#This Row],[Pig]]),NOT(OR(Table1[[#This Row],[Inhaled/Intratracheal/intranasal]],Table1[[#This Row],[Dermal]],Table1[[#This Row],[Injected]])),"NA")</f>
        <v>0</v>
      </c>
      <c r="AA134" t="b">
        <f>OR(ISNUMBER(FIND("fish ",C134)),ISNUMBER(FIND("Fish ",C134)),ISNUMBER(FIND("aquatic",C134)),ISNUMBER(FIND("daphnids",C134)),ISNUMBER(FIND("Carcinus maenas",C134)),ISNUMBER(FIND("Daphnia",C134)),ISNUMBER(FIND("Ruditapes philippinarum",C134)),ISNUMBER(FIND("daphnia",C134)),ISNUMBER(FIND("marine",C134)),ISNUMBER(FIND("mussel",C134)),ISNUMBER(FIND("algae",C134)),ISNUMBER(FIND("Donax faba",C134)),ISNUMBER(FIND("estuarine",C134)),ISNUMBER(FIND("snail",C134)),ISNUMBER(FIND("Prorocentrum donghaiense",C134)) )</f>
        <v>0</v>
      </c>
      <c r="AB134" t="b">
        <f>OR(ISNUMBER(FIND(" rat ",C134)),ISNUMBER(FIND(" rats ",C134)),ISNUMBER(FIND(" Rats ",C134)),ISNUMBER(FIND(" Rat ",C134)),ISNUMBER(FIND(" rat.",C134)),ISNUMBER(FIND(" rats.",C134)),ISNUMBER(FIND("mouse",C134)),ISNUMBER(FIND("mice",C134)), ISNUMBER(FIND(" Mice",C134)))</f>
        <v>1</v>
      </c>
      <c r="AC134" t="b">
        <f>OR(ISNUMBER(FIND(" cell ",C134)),ISNUMBER(FIND("fibroblast",C134)),ISNUMBER(FIND("macrophage",C134)),ISNUMBER(FIND("epithelial",C134)),ISNUMBER(FIND("endothelial",C134)),ISNUMBER(FIND("neuron",C134)),ISNUMBER(FIND(" cells ",C134)),ISNUMBER(FIND("RBC",C134)),ISNUMBER(FIND("mitochond",C134)),ISNUMBER(FIND("adipocyte",C134)),ISNUMBER(FIND("osteo",C134)),ISNUMBER(FIND("keratin",C134)),ISNUMBER(FIND(" cell's ",C134)),ISNUMBER(FIND("eukary",C134)),ISNUMBER(FIND("sperm",C134)))</f>
        <v>1</v>
      </c>
      <c r="AD134" t="b">
        <f>OR(ISNUMBER(FIND("human",B134)),ISNUMBER(FIND("workers",B134)),ISNUMBER(FIND("workforces",B134)),ISNUMBER(FIND("occupational",B134)),ISNUMBER(FIND("Case report",B134)),ISNUMBER(FIND("Workplaces",B134)),ISNUMBER(FIND("worker",B134)))</f>
        <v>0</v>
      </c>
      <c r="AE134" t="b">
        <f>OR(ISNUMBER(FIND(" plant ",C134)),ISNUMBER(FIND("Plant ",C134)),ISNUMBER(FIND("tomato",C134)),ISNUMBER(FIND("plants",C134)),ISNUMBER(FIND("Plants",C134)),ISNUMBER(FIND("algae",C134)),ISNUMBER(FIND("lettuce",C134)),ISNUMBER(FIND("green gram sprouts ",C134)),ISNUMBER(FIND("Cucurbita pepo",C134)),ISNUMBER(FIND("bean ",C134)),ISNUMBER(FIND("chloroplast",C134)),ISNUMBER(FIND("chlorophyll",C134)),ISNUMBER(FIND("seedling",C134)),ISNUMBER(FIND("canola",C134)),ISNUMBER(FIND("shoot",C134)),ISNUMBER(FIND("photosynthes",C134)),ISNUMBER(FIND(" leaves ",C134)),,ISNUMBER(FIND("agriculture",C134)),ISNUMBER(FIND(" crops ",C134)))</f>
        <v>0</v>
      </c>
      <c r="AF134" t="b">
        <f>OR(ISNUMBER(FIND("bacteria",C134)),ISNUMBER(FIND("Bacteria",C134)),ISNUMBER(FIND("Bacterium",C134)),ISNUMBER(FIND("bacterium",C134)),ISNUMBER(FIND(" coli ",C134)))</f>
        <v>0</v>
      </c>
      <c r="AG134" t="b">
        <f>OR(ISNUMBER(FIND("fungi",C134)),ISNUMBER(FIND("Fungi",C134)),ISNUMBER(FIND("fungus",C134)),ISNUMBER(FIND("Fungus",C134)),ISNUMBER(FIND("mushroom",C134)),ISNUMBER(FIND("Mushroom",C134)),ISNUMBER(FIND(" mold ",C134)))</f>
        <v>0</v>
      </c>
      <c r="AH134" t="b">
        <f>OR(ISNUMBER(FIND("Pig ",C134)),ISNUMBER(FIND("pig ",C134)),ISNUMBER(FIND("Pigs ",C134)),ISNUMBER(FIND("pigs ",C134)))</f>
        <v>0</v>
      </c>
      <c r="AI134" t="b">
        <f>OR(ISNUMBER(FIND(" C. elegans",C134)),ISNUMBER(FIND("Caenorhabditis elegans",C134)),ISNUMBER(FIND("earthworms",C134)),ISNUMBER(FIND(" Ficopomatus enigmaticus",C134)),ISNUMBER(FIND("larva",C134)),ISNUMBER(FIND("Lumbriculus variegatus",C134)),ISNUMBER(FIND("nematode",C134)))</f>
        <v>0</v>
      </c>
      <c r="AJ134" t="b">
        <f>NOT(OR(AA134,AB134,AC134,AD134,AE134,AF134,AG134,AH134,AI134))</f>
        <v>0</v>
      </c>
      <c r="AL134" t="b">
        <f>OR(AA134,AB134,AD134,AE134,AF134,AG134,AH134,AI134)</f>
        <v>1</v>
      </c>
      <c r="AM134" t="b">
        <f>IF(Table1[[#This Row],[In vivo?]],IF(Table1[[#This Row],[Cell]],FALSE,TRUE),FALSE)</f>
        <v>0</v>
      </c>
      <c r="AN134" t="b">
        <f>AND(AC134,AL134)</f>
        <v>1</v>
      </c>
      <c r="AO134" t="b">
        <f>IF(Table1[[#This Row],[Cell]],IF(Table1[[#This Row],[In vivo?]],FALSE,TRUE),FALSE)</f>
        <v>0</v>
      </c>
      <c r="AP134" t="b">
        <f>NOT(OR(Table1[[#This Row],[In vivo?]],Table1[[#This Row],[Only in Cell]]))</f>
        <v>0</v>
      </c>
      <c r="AQ134" t="b">
        <f>IF(OR(Table1[[#This Row],[Rodents]],Table1[[#This Row],[Human]],Table1[[#This Row],[Pig]]),OR(ISNUMBER(FIND("pulmonary",C134)),ISNUMBER(FIND("lung",C134))),"NA")</f>
        <v>0</v>
      </c>
      <c r="AR134" t="b">
        <f>IF(OR(Table1[[#This Row],[Rodents]],Table1[[#This Row],[Human]],Table1[[#This Row],[Pig]]),OR(ISNUMBER(FIND("skin",C134)),ISNUMBER(FIND("dermal",C134))),"NA")</f>
        <v>0</v>
      </c>
      <c r="AS134" t="b">
        <f>IF(OR(Table1[[#This Row],[Rodents]],Table1[[#This Row],[Human]],Table1[[#This Row],[Pig]]),OR(ISNUMBER(FIND("liver",C134)),ISNUMBER(FIND("hepat",C134))),"NA")</f>
        <v>1</v>
      </c>
      <c r="AT134" t="b">
        <f>IF(OR(Table1[[#This Row],[Rodents]],Table1[[#This Row],[Human]],Table1[[#This Row],[Pig]]),OR(ISNUMBER(FIND("kidney",C134)),ISNUMBER(FIND("neph",C134))),"NA")</f>
        <v>0</v>
      </c>
      <c r="AU134" t="b">
        <f>IF(OR(Table1[[#This Row],[Rodents]],Table1[[#This Row],[Human]],Table1[[#This Row],[Pig]]),OR(ISNUMBER(FIND("brain",C134)),ISNUMBER(FIND("neur",C134)),ISNUMBER(FIND("nerv",C134))),"NA")</f>
        <v>1</v>
      </c>
      <c r="AV134" t="b">
        <f>IF(OR(Table1[[#This Row],[Rodents]],Table1[[#This Row],[Human]],Table1[[#This Row],[Pig]]),OR(ISNUMBER(FIND("heart",C134)),ISNUMBER(FIND("cardi",C134))),"NA")</f>
        <v>0</v>
      </c>
      <c r="AW134" t="b">
        <f>IF(OR(Table1[[#This Row],[Rodents]],Table1[[#This Row],[Human]],Table1[[#This Row],[Pig]]),OR(ISNUMBER(FIND("gastro",C134)),ISNUMBER(FIND("intesti",C134)),ISNUMBER(FIND("stomach",C134))),"NA")</f>
        <v>0</v>
      </c>
      <c r="AX134" t="b">
        <f>IF(OR(Table1[[#This Row],[Rodents]],Table1[[#This Row],[Human]],Table1[[#This Row],[Pig]]),NOT(OR(AQ134,AR134,AS134,AT134,AU134,AV134,AW134)),"NA")</f>
        <v>0</v>
      </c>
      <c r="AY134" t="b">
        <f>OR(ISNUMBER(FIND("SWCNT",C134)),ISNUMBER(FIND("SWNT",C134)),ISNUMBER(FIND("single-wall",C134)),ISNUMBER(FIND("single wall",C134)),ISNUMBER(FIND("Single wall",C134)),ISNUMBER(FIND("Single-wall",C134)),ISNUMBER(FIND("SWCNT",B134)),ISNUMBER(FIND("SWNT",B134)),ISNUMBER(FIND("single-wall",B134)),ISNUMBER(FIND("single wall",B134)),ISNUMBER(FIND("Single-wall",B134)),ISNUMBER(FIND("Single wall",B134)))</f>
        <v>0</v>
      </c>
      <c r="AZ134" t="b">
        <f>OR(ISNUMBER(FIND("MWCNT",C134)),ISNUMBER(FIND("MWNT",C134)),ISNUMBER(FIND("multi-wall",C134)),ISNUMBER(FIND("multi wall",C134)),ISNUMBER(FIND("multiwall",C134)),ISNUMBER(FIND("Multi-wall",C134)),ISNUMBER(FIND("Multi wall",C134)),ISNUMBER(FIND("Multiwall",C134)),ISNUMBER(FIND("MWCNT",B134)),ISNUMBER(FIND("MWNT",B134)),ISNUMBER(FIND("multi-wall",B134)),ISNUMBER(FIND("multi wall",B134)),ISNUMBER(FIND("multiwall",B134)),ISNUMBER(FIND("Multi-wall",B134)),ISNUMBER(FIND("Multi wall",B134)),ISNUMBER(FIND("Multiwall",B134)),ISNUMBER(FIND("Double-wall",B134)),ISNUMBER(FIND("Double wall",B134)),ISNUMBER(FIND("Doublewall",B134)),ISNUMBER(FIND("double-wall",B134)),ISNUMBER(FIND("double wall",B134)),ISNUMBER(FIND("doublewall",B134)))</f>
        <v>1</v>
      </c>
      <c r="BA134" t="b">
        <f>AND(Table1[[#This Row],[SWCNT]],Table1[[#This Row],[MWCNT]])</f>
        <v>0</v>
      </c>
      <c r="BB134" t="b">
        <f>IF(Table1[[#This Row],[SWCNT]]=TRUE,FALSE,IF(Table1[[#This Row],[MWCNT]]=TRUE,FALSE,TRUE))</f>
        <v>0</v>
      </c>
      <c r="BC134" s="18"/>
    </row>
    <row r="135" spans="1:55" ht="296">
      <c r="A135" t="s">
        <v>885</v>
      </c>
      <c r="B135" s="2" t="s">
        <v>887</v>
      </c>
      <c r="C135" s="16" t="s">
        <v>889</v>
      </c>
      <c r="D135" s="17" t="s">
        <v>181</v>
      </c>
      <c r="E135" s="2">
        <v>2020</v>
      </c>
      <c r="F135" t="b">
        <f>OR(ISNUMBER(FIND("cytotoxic",C135)),ISNUMBER(FIND("Cytotoxic",C135)),ISNUMBER(FIND("cellular toxicity",C135)),ISNUMBER(FIND("cell death",C135)),ISNUMBER(FIND("viable",C135)),ISNUMBER(FIND("phytotoxic",C135)),ISNUMBER(FIND("acute toxicity",C135)),ISNUMBER(FIND("MTT",C135)),ISNUMBER(FIND("survival",C135)),ISNUMBER(FIND("prolifer",C135)),ISNUMBER(FIND("apoptosis",C135)),ISNUMBER(FIND("neurotoxic",C135)),ISNUMBER(FIND("  lysis ",C135)),ISNUMBER(FIND("necrosis",C135)),ISNUMBER(FIND("cellular death",C135))*3,ISNUMBER(FIND("LDH",C135)),ISNUMBER(FIND("Acute toxicity",C135)))</f>
        <v>1</v>
      </c>
      <c r="G135" t="b">
        <f>OR(ISNUMBER(FIND("genotoxic",C135)),ISNUMBER(FIND("genotoxicity",C135)),ISNUMBER(FIND("DNA damage",C135)),ISNUMBER(FIND("DNA",C135)),ISNUMBER(FIND("RNA",C135)),ISNUMBER(FIND("mesothelioma",C135)),ISNUMBER(FIND("carcino",C135)),ISNUMBER(FIND("mutagen",C135)),ISNUMBER(FIND("genetic",C135)))</f>
        <v>0</v>
      </c>
      <c r="H135" t="b">
        <f>OR(ISNUMBER(FIND("inflammatory",C135)),ISNUMBER(FIND("inflamm",C135)))</f>
        <v>1</v>
      </c>
      <c r="I135" t="b">
        <f>OR(ISNUMBER(FIND("immune",C135)),ISNUMBER(FIND("immunological",C135)),ISNUMBER(FIND("interleuk",C135)),ISNUMBER(FIND("platelet activation",C135)),ISNUMBER(FIND("monocyte",C135)),ISNUMBER(FIND("leukocyte",C135)),ISNUMBER(FIND("cytokine",C135)),ISNUMBER(FIND("CD4",C135)),ISNUMBER(FIND("CD8",C135)),ISNUMBER(FIND("T-cell",C135)))</f>
        <v>1</v>
      </c>
      <c r="J135" t="b">
        <f>OR(ISNUMBER(FIND("reactive oxygen",C135)),ISNUMBER(FIND("ROS",C135)),ISNUMBER(FIND("free radical",C135)),ISNUMBER(FIND("oxidative stress",C135)),ISNUMBER(FIND("peroxid",C135)),ISNUMBER(FIND("oxidative",C135)),ISNUMBER(FIND("antioxid",C135)))</f>
        <v>0</v>
      </c>
      <c r="K135" t="b">
        <f>OR(ISNUMBER(FIND("autophag",C135)))</f>
        <v>0</v>
      </c>
      <c r="L135" t="b">
        <f>OR(ISNUMBER(FIND("morpholog",C135)))</f>
        <v>0</v>
      </c>
      <c r="M135" t="b">
        <f>OR(ISNUMBER(FIND("fibrosis",C135)),ISNUMBER(FIND("Fibrosis",C135)),ISNUMBER(FIND("fibrot",C135)))</f>
        <v>1</v>
      </c>
      <c r="N135" t="b">
        <f>OR(ISNUMBER(FIND("offspring",C135)),ISNUMBER(FIND("Parental",C135)),ISNUMBER(FIND("parental",C135)),ISNUMBER(FIND("germline",C135)),ISNUMBER(FIND("reproduc",C135)),ISNUMBER(FIND("embryo",C135)))</f>
        <v>0</v>
      </c>
      <c r="O135" t="b">
        <f>OR(ISNUMBER(FIND("metabol",C135)),ISNUMBER(FIND("Metabol",C135)),ISNUMBER(FIND("digest",C135)),ISNUMBER(FIND("mitochon",C135)))</f>
        <v>0</v>
      </c>
      <c r="P135" t="b">
        <f>OR(ISNUMBER(FIND("ecotox",C135)),ISNUMBER(FIND("Ecotox",B135)),ISNUMBER(FIND("ecotox",B135)),ISNUMBER(FIND("Ecotox",C135)))</f>
        <v>0</v>
      </c>
      <c r="Q135" t="b">
        <f>OR(ISNUMBER(FIND("Bioaccum",C135)),ISNUMBER(FIND("bioaccum",C135)),ISNUMBER(FIND("accum",C135)))</f>
        <v>0</v>
      </c>
      <c r="R135" t="b">
        <f>OR(ISNUMBER(FIND("Occupation",C135)),ISNUMBER(FIND("occupation",C135)),ISNUMBER(FIND("worker",C135)),ISNUMBER(FIND("workforce",C135)))</f>
        <v>1</v>
      </c>
      <c r="S135" t="b">
        <f>NOT(OR(F135,G135,H135,I135,J135,K135,L135,M135,N135,O135,P135,Q135,R135))</f>
        <v>0</v>
      </c>
      <c r="U135" t="b">
        <f>OR(Table1[[#This Row],[Inflammation]],Table1[[#This Row],[Immune]])</f>
        <v>1</v>
      </c>
      <c r="V135" t="b">
        <f>IF(OR(Table1[[#This Row],[Rodents]],Table1[[#This Row],[Human]],Table1[[#This Row],[Pig]]),OR(ISNUMBER(FIND("intratrach",C135)),ISNUMBER(FIND("nasal ",C135)),ISNUMBER(FIND("instill",C135))),"NA")</f>
        <v>0</v>
      </c>
      <c r="W135" t="b">
        <f>IF(OR(Table1[[#This Row],[Rodents]],Table1[[#This Row],[Human]],Table1[[#This Row],[Pig]]),OR(ISNUMBER(FIND("dermal",C135)),ISNUMBER(FIND("skin ",C135))),"NA")</f>
        <v>0</v>
      </c>
      <c r="X135" t="b">
        <f>IF(OR(Table1[[#This Row],[Rodents]],Table1[[#This Row],[Human]],Table1[[#This Row],[Pig]]),OR(ISNUMBER(FIND("injected",C135)),ISNUMBER(FIND("periton",C135)),ISNUMBER(FIND("intrascrot",C135))),"NA")</f>
        <v>0</v>
      </c>
      <c r="Y135" t="b">
        <f>IF(OR(Table1[[#This Row],[Rodents]],Table1[[#This Row],[Human]],Table1[[#This Row],[Pig]]),NOT(OR(Table1[[#This Row],[Inhaled/Intratracheal/intranasal]],Table1[[#This Row],[Dermal]],Table1[[#This Row],[Injected]])),"NA")</f>
        <v>1</v>
      </c>
      <c r="AA135" t="b">
        <f>OR(ISNUMBER(FIND("fish ",C135)),ISNUMBER(FIND("Fish ",C135)),ISNUMBER(FIND("aquatic",C135)),ISNUMBER(FIND("daphnids",C135)),ISNUMBER(FIND("Carcinus maenas",C135)),ISNUMBER(FIND("Daphnia",C135)),ISNUMBER(FIND("Ruditapes philippinarum",C135)),ISNUMBER(FIND("daphnia",C135)),ISNUMBER(FIND("marine",C135)),ISNUMBER(FIND("mussel",C135)),ISNUMBER(FIND("algae",C135)),ISNUMBER(FIND("Donax faba",C135)),ISNUMBER(FIND("estuarine",C135)),ISNUMBER(FIND("snail",C135)),ISNUMBER(FIND("Prorocentrum donghaiense",C135)) )</f>
        <v>0</v>
      </c>
      <c r="AB135" t="b">
        <f>OR(ISNUMBER(FIND(" rat ",C135)),ISNUMBER(FIND(" rats ",C135)),ISNUMBER(FIND(" Rats ",C135)),ISNUMBER(FIND(" Rat ",C135)),ISNUMBER(FIND(" rat.",C135)),ISNUMBER(FIND(" rats.",C135)),ISNUMBER(FIND("mouse",C135)),ISNUMBER(FIND("mice",C135)), ISNUMBER(FIND(" Mice",C135)))</f>
        <v>1</v>
      </c>
      <c r="AC135" t="b">
        <f>OR(ISNUMBER(FIND(" cell ",C135)),ISNUMBER(FIND("fibroblast",C135)),ISNUMBER(FIND("macrophage",C135)),ISNUMBER(FIND("epithelial",C135)),ISNUMBER(FIND("endothelial",C135)),ISNUMBER(FIND("neuron",C135)),ISNUMBER(FIND(" cells ",C135)),ISNUMBER(FIND("RBC",C135)),ISNUMBER(FIND("mitochond",C135)),ISNUMBER(FIND("adipocyte",C135)),ISNUMBER(FIND("osteo",C135)),ISNUMBER(FIND("keratin",C135)),ISNUMBER(FIND(" cell's ",C135)),ISNUMBER(FIND("eukary",C135)),ISNUMBER(FIND("sperm",C135)))</f>
        <v>0</v>
      </c>
      <c r="AD135" t="b">
        <f>OR(ISNUMBER(FIND("human",B135)),ISNUMBER(FIND("workers",B135)),ISNUMBER(FIND("workforces",B135)),ISNUMBER(FIND("occupational",B135)),ISNUMBER(FIND("Case report",B135)),ISNUMBER(FIND("Workplaces",B135)),ISNUMBER(FIND("worker",B135)))</f>
        <v>0</v>
      </c>
      <c r="AE135" t="b">
        <f>OR(ISNUMBER(FIND(" plant ",C135)),ISNUMBER(FIND("Plant ",C135)),ISNUMBER(FIND("tomato",C135)),ISNUMBER(FIND("plants",C135)),ISNUMBER(FIND("Plants",C135)),ISNUMBER(FIND("algae",C135)),ISNUMBER(FIND("lettuce",C135)),ISNUMBER(FIND("green gram sprouts ",C135)),ISNUMBER(FIND("Cucurbita pepo",C135)),ISNUMBER(FIND("bean ",C135)),ISNUMBER(FIND("chloroplast",C135)),ISNUMBER(FIND("chlorophyll",C135)),ISNUMBER(FIND("seedling",C135)),ISNUMBER(FIND("canola",C135)),ISNUMBER(FIND("shoot",C135)),ISNUMBER(FIND("photosynthes",C135)),ISNUMBER(FIND(" leaves ",C135)),,ISNUMBER(FIND("agriculture",C135)),ISNUMBER(FIND(" crops ",C135)))</f>
        <v>0</v>
      </c>
      <c r="AF135" t="b">
        <f>OR(ISNUMBER(FIND("bacteria",C135)),ISNUMBER(FIND("Bacteria",C135)),ISNUMBER(FIND("Bacterium",C135)),ISNUMBER(FIND("bacterium",C135)),ISNUMBER(FIND(" coli ",C135)))</f>
        <v>0</v>
      </c>
      <c r="AG135" t="b">
        <f>OR(ISNUMBER(FIND("fungi",C135)),ISNUMBER(FIND("Fungi",C135)),ISNUMBER(FIND("fungus",C135)),ISNUMBER(FIND("Fungus",C135)),ISNUMBER(FIND("mushroom",C135)),ISNUMBER(FIND("Mushroom",C135)),ISNUMBER(FIND(" mold ",C135)))</f>
        <v>0</v>
      </c>
      <c r="AH135" t="b">
        <f>OR(ISNUMBER(FIND("Pig ",C135)),ISNUMBER(FIND("pig ",C135)),ISNUMBER(FIND("Pigs ",C135)),ISNUMBER(FIND("pigs ",C135)))</f>
        <v>0</v>
      </c>
      <c r="AI135" t="b">
        <f>OR(ISNUMBER(FIND(" C. elegans",C135)),ISNUMBER(FIND("Caenorhabditis elegans",C135)),ISNUMBER(FIND("earthworms",C135)),ISNUMBER(FIND(" Ficopomatus enigmaticus",C135)),ISNUMBER(FIND("larva",C135)),ISNUMBER(FIND("Lumbriculus variegatus",C135)),ISNUMBER(FIND("nematode",C135)))</f>
        <v>0</v>
      </c>
      <c r="AJ135" t="b">
        <f>NOT(OR(AA135,AB135,AC135,AD135,AE135,AF135,AG135,AH135,AI135))</f>
        <v>0</v>
      </c>
      <c r="AL135" t="b">
        <f>OR(AA135,AB135,AD135,AE135,AF135,AG135,AH135,AI135)</f>
        <v>1</v>
      </c>
      <c r="AM135" t="b">
        <f>IF(Table1[[#This Row],[In vivo?]],IF(Table1[[#This Row],[Cell]],FALSE,TRUE),FALSE)</f>
        <v>1</v>
      </c>
      <c r="AN135" t="b">
        <f>AND(AC135,AL135)</f>
        <v>0</v>
      </c>
      <c r="AO135" t="b">
        <f>IF(Table1[[#This Row],[Cell]],IF(Table1[[#This Row],[In vivo?]],FALSE,TRUE),FALSE)</f>
        <v>0</v>
      </c>
      <c r="AP135" t="b">
        <f>NOT(OR(Table1[[#This Row],[In vivo?]],Table1[[#This Row],[Only in Cell]]))</f>
        <v>0</v>
      </c>
      <c r="AQ135" t="b">
        <f>IF(OR(Table1[[#This Row],[Rodents]],Table1[[#This Row],[Human]],Table1[[#This Row],[Pig]]),OR(ISNUMBER(FIND("pulmonary",C135)),ISNUMBER(FIND("lung",C135))),"NA")</f>
        <v>1</v>
      </c>
      <c r="AR135" t="b">
        <f>IF(OR(Table1[[#This Row],[Rodents]],Table1[[#This Row],[Human]],Table1[[#This Row],[Pig]]),OR(ISNUMBER(FIND("skin",C135)),ISNUMBER(FIND("dermal",C135))),"NA")</f>
        <v>0</v>
      </c>
      <c r="AS135" t="b">
        <f>IF(OR(Table1[[#This Row],[Rodents]],Table1[[#This Row],[Human]],Table1[[#This Row],[Pig]]),OR(ISNUMBER(FIND("liver",C135)),ISNUMBER(FIND("hepat",C135))),"NA")</f>
        <v>0</v>
      </c>
      <c r="AT135" t="b">
        <f>IF(OR(Table1[[#This Row],[Rodents]],Table1[[#This Row],[Human]],Table1[[#This Row],[Pig]]),OR(ISNUMBER(FIND("kidney",C135)),ISNUMBER(FIND("neph",C135))),"NA")</f>
        <v>0</v>
      </c>
      <c r="AU135" t="b">
        <f>IF(OR(Table1[[#This Row],[Rodents]],Table1[[#This Row],[Human]],Table1[[#This Row],[Pig]]),OR(ISNUMBER(FIND("brain",C135)),ISNUMBER(FIND("neur",C135)),ISNUMBER(FIND("nerv",C135))),"NA")</f>
        <v>0</v>
      </c>
      <c r="AV135" t="b">
        <f>IF(OR(Table1[[#This Row],[Rodents]],Table1[[#This Row],[Human]],Table1[[#This Row],[Pig]]),OR(ISNUMBER(FIND("heart",C135)),ISNUMBER(FIND("cardi",C135))),"NA")</f>
        <v>0</v>
      </c>
      <c r="AW135" t="b">
        <f>IF(OR(Table1[[#This Row],[Rodents]],Table1[[#This Row],[Human]],Table1[[#This Row],[Pig]]),OR(ISNUMBER(FIND("gastro",C135)),ISNUMBER(FIND("intesti",C135)),ISNUMBER(FIND("stomach",C135))),"NA")</f>
        <v>0</v>
      </c>
      <c r="AX135" t="b">
        <f>IF(OR(Table1[[#This Row],[Rodents]],Table1[[#This Row],[Human]],Table1[[#This Row],[Pig]]),NOT(OR(AQ135,AR135,AS135,AT135,AU135,AV135,AW135)),"NA")</f>
        <v>0</v>
      </c>
      <c r="AY135" t="b">
        <f>OR(ISNUMBER(FIND("SWCNT",C135)),ISNUMBER(FIND("SWNT",C135)),ISNUMBER(FIND("single-wall",C135)),ISNUMBER(FIND("single wall",C135)),ISNUMBER(FIND("Single wall",C135)),ISNUMBER(FIND("Single-wall",C135)),ISNUMBER(FIND("SWCNT",B135)),ISNUMBER(FIND("SWNT",B135)),ISNUMBER(FIND("single-wall",B135)),ISNUMBER(FIND("single wall",B135)),ISNUMBER(FIND("Single-wall",B135)),ISNUMBER(FIND("Single wall",B135)))</f>
        <v>0</v>
      </c>
      <c r="AZ135" t="b">
        <f>OR(ISNUMBER(FIND("MWCNT",C135)),ISNUMBER(FIND("MWNT",C135)),ISNUMBER(FIND("multi-wall",C135)),ISNUMBER(FIND("multi wall",C135)),ISNUMBER(FIND("multiwall",C135)),ISNUMBER(FIND("Multi-wall",C135)),ISNUMBER(FIND("Multi wall",C135)),ISNUMBER(FIND("Multiwall",C135)),ISNUMBER(FIND("MWCNT",B135)),ISNUMBER(FIND("MWNT",B135)),ISNUMBER(FIND("multi-wall",B135)),ISNUMBER(FIND("multi wall",B135)),ISNUMBER(FIND("multiwall",B135)),ISNUMBER(FIND("Multi-wall",B135)),ISNUMBER(FIND("Multi wall",B135)),ISNUMBER(FIND("Multiwall",B135)),ISNUMBER(FIND("Double-wall",B135)),ISNUMBER(FIND("Double wall",B135)),ISNUMBER(FIND("Doublewall",B135)),ISNUMBER(FIND("double-wall",B135)),ISNUMBER(FIND("double wall",B135)),ISNUMBER(FIND("doublewall",B135)))</f>
        <v>1</v>
      </c>
      <c r="BA135" t="b">
        <f>AND(Table1[[#This Row],[SWCNT]],Table1[[#This Row],[MWCNT]])</f>
        <v>0</v>
      </c>
      <c r="BB135" t="b">
        <f>IF(Table1[[#This Row],[SWCNT]]=TRUE,FALSE,IF(Table1[[#This Row],[MWCNT]]=TRUE,FALSE,TRUE))</f>
        <v>0</v>
      </c>
      <c r="BC135" s="18"/>
    </row>
    <row r="136" spans="1:55" ht="407">
      <c r="A136" t="s">
        <v>898</v>
      </c>
      <c r="B136" s="2" t="s">
        <v>899</v>
      </c>
      <c r="C136" s="16" t="s">
        <v>900</v>
      </c>
      <c r="D136" s="17" t="s">
        <v>395</v>
      </c>
      <c r="E136" s="2">
        <v>2020</v>
      </c>
      <c r="F136" t="b">
        <f>OR(ISNUMBER(FIND("cytotoxic",C136)),ISNUMBER(FIND("Cytotoxic",C136)),ISNUMBER(FIND("cellular toxicity",C136)),ISNUMBER(FIND("cell death",C136)),ISNUMBER(FIND("viable",C136)),ISNUMBER(FIND("phytotoxic",C136)),ISNUMBER(FIND("acute toxicity",C136)),ISNUMBER(FIND("MTT",C136)),ISNUMBER(FIND("survival",C136)),ISNUMBER(FIND("prolifer",C136)),ISNUMBER(FIND("apoptosis",C136)),ISNUMBER(FIND("neurotoxic",C136)),ISNUMBER(FIND("  lysis ",C136)),ISNUMBER(FIND("necrosis",C136)),ISNUMBER(FIND("cellular death",C136))*3,ISNUMBER(FIND("LDH",C136)),ISNUMBER(FIND("Acute toxicity",C136)))</f>
        <v>1</v>
      </c>
      <c r="G136" t="b">
        <f>OR(ISNUMBER(FIND("genotoxic",C136)),ISNUMBER(FIND("genotoxicity",C136)),ISNUMBER(FIND("DNA damage",C136)),ISNUMBER(FIND("DNA",C136)),ISNUMBER(FIND("RNA",C136)),ISNUMBER(FIND("mesothelioma",C136)),ISNUMBER(FIND("carcino",C136)),ISNUMBER(FIND("mutagen",C136)),ISNUMBER(FIND("genetic",C136)))</f>
        <v>1</v>
      </c>
      <c r="H136" t="b">
        <f>OR(ISNUMBER(FIND("inflammatory",C136)),ISNUMBER(FIND("inflamm",C136)))</f>
        <v>1</v>
      </c>
      <c r="I136" t="b">
        <f>OR(ISNUMBER(FIND("immune",C136)),ISNUMBER(FIND("immunological",C136)),ISNUMBER(FIND("interleuk",C136)),ISNUMBER(FIND("platelet activation",C136)),ISNUMBER(FIND("monocyte",C136)),ISNUMBER(FIND("leukocyte",C136)),ISNUMBER(FIND("cytokine",C136)),ISNUMBER(FIND("CD4",C136)),ISNUMBER(FIND("CD8",C136)),ISNUMBER(FIND("T-cell",C136)))</f>
        <v>0</v>
      </c>
      <c r="J136" t="b">
        <f>OR(ISNUMBER(FIND("reactive oxygen",C136)),ISNUMBER(FIND("ROS",C136)),ISNUMBER(FIND("free radical",C136)),ISNUMBER(FIND("oxidative stress",C136)),ISNUMBER(FIND("peroxid",C136)),ISNUMBER(FIND("oxidative",C136)),ISNUMBER(FIND("antioxid",C136)))</f>
        <v>1</v>
      </c>
      <c r="K136" t="b">
        <f>OR(ISNUMBER(FIND("autophag",C136)))</f>
        <v>0</v>
      </c>
      <c r="L136" t="b">
        <f>OR(ISNUMBER(FIND("morpholog",C136)))</f>
        <v>0</v>
      </c>
      <c r="M136" t="b">
        <f>OR(ISNUMBER(FIND("fibrosis",C136)),ISNUMBER(FIND("Fibrosis",C136)),ISNUMBER(FIND("fibrot",C136)))</f>
        <v>0</v>
      </c>
      <c r="N136" t="b">
        <f>OR(ISNUMBER(FIND("offspring",C136)),ISNUMBER(FIND("Parental",C136)),ISNUMBER(FIND("parental",C136)),ISNUMBER(FIND("germline",C136)),ISNUMBER(FIND("reproduc",C136)),ISNUMBER(FIND("embryo",C136)))</f>
        <v>0</v>
      </c>
      <c r="O136" t="b">
        <f>OR(ISNUMBER(FIND("metabol",C136)),ISNUMBER(FIND("Metabol",C136)),ISNUMBER(FIND("digest",C136)),ISNUMBER(FIND("mitochon",C136)))</f>
        <v>1</v>
      </c>
      <c r="P136" t="b">
        <f>OR(ISNUMBER(FIND("ecotox",C136)),ISNUMBER(FIND("Ecotox",B136)),ISNUMBER(FIND("ecotox",B136)),ISNUMBER(FIND("Ecotox",C136)))</f>
        <v>0</v>
      </c>
      <c r="Q136" t="b">
        <f>OR(ISNUMBER(FIND("Bioaccum",C136)),ISNUMBER(FIND("bioaccum",C136)),ISNUMBER(FIND("accum",C136)))</f>
        <v>1</v>
      </c>
      <c r="R136" t="b">
        <f>OR(ISNUMBER(FIND("Occupation",C136)),ISNUMBER(FIND("occupation",C136)),ISNUMBER(FIND("worker",C136)),ISNUMBER(FIND("workforce",C136)))</f>
        <v>0</v>
      </c>
      <c r="S136" t="b">
        <f>NOT(OR(F136,G136,H136,I136,J136,K136,L136,M136,N136,O136,P136,Q136,R136))</f>
        <v>0</v>
      </c>
      <c r="U136" t="b">
        <f>OR(Table1[[#This Row],[Inflammation]],Table1[[#This Row],[Immune]])</f>
        <v>1</v>
      </c>
      <c r="V136" t="b">
        <f>IF(OR(Table1[[#This Row],[Rodents]],Table1[[#This Row],[Human]],Table1[[#This Row],[Pig]]),OR(ISNUMBER(FIND("intratrach",C136)),ISNUMBER(FIND("nasal ",C136)),ISNUMBER(FIND("instill",C136))),"NA")</f>
        <v>1</v>
      </c>
      <c r="W136" t="b">
        <f>IF(OR(Table1[[#This Row],[Rodents]],Table1[[#This Row],[Human]],Table1[[#This Row],[Pig]]),OR(ISNUMBER(FIND("dermal",C136)),ISNUMBER(FIND("skin ",C136))),"NA")</f>
        <v>0</v>
      </c>
      <c r="X136" t="b">
        <f>IF(OR(Table1[[#This Row],[Rodents]],Table1[[#This Row],[Human]],Table1[[#This Row],[Pig]]),OR(ISNUMBER(FIND("injected",C136)),ISNUMBER(FIND("periton",C136)),ISNUMBER(FIND("intrascrot",C136))),"NA")</f>
        <v>0</v>
      </c>
      <c r="Y136" t="b">
        <f>IF(OR(Table1[[#This Row],[Rodents]],Table1[[#This Row],[Human]],Table1[[#This Row],[Pig]]),NOT(OR(Table1[[#This Row],[Inhaled/Intratracheal/intranasal]],Table1[[#This Row],[Dermal]],Table1[[#This Row],[Injected]])),"NA")</f>
        <v>0</v>
      </c>
      <c r="AA136" t="b">
        <f>OR(ISNUMBER(FIND("fish ",C136)),ISNUMBER(FIND("Fish ",C136)),ISNUMBER(FIND("aquatic",C136)),ISNUMBER(FIND("daphnids",C136)),ISNUMBER(FIND("Carcinus maenas",C136)),ISNUMBER(FIND("Daphnia",C136)),ISNUMBER(FIND("Ruditapes philippinarum",C136)),ISNUMBER(FIND("daphnia",C136)),ISNUMBER(FIND("marine",C136)),ISNUMBER(FIND("mussel",C136)),ISNUMBER(FIND("algae",C136)),ISNUMBER(FIND("Donax faba",C136)),ISNUMBER(FIND("estuarine",C136)),ISNUMBER(FIND("snail",C136)),ISNUMBER(FIND("Prorocentrum donghaiense",C136)) )</f>
        <v>0</v>
      </c>
      <c r="AB136" t="b">
        <f>OR(ISNUMBER(FIND(" rat ",C136)),ISNUMBER(FIND(" rats ",C136)),ISNUMBER(FIND(" Rats ",C136)),ISNUMBER(FIND(" Rat ",C136)),ISNUMBER(FIND(" rat.",C136)),ISNUMBER(FIND(" rats.",C136)),ISNUMBER(FIND("mouse",C136)),ISNUMBER(FIND("mice",C136)), ISNUMBER(FIND(" Mice",C136)))</f>
        <v>1</v>
      </c>
      <c r="AC136" t="b">
        <f>OR(ISNUMBER(FIND(" cell ",C136)),ISNUMBER(FIND("fibroblast",C136)),ISNUMBER(FIND("macrophage",C136)),ISNUMBER(FIND("epithelial",C136)),ISNUMBER(FIND("endothelial",C136)),ISNUMBER(FIND("neuron",C136)),ISNUMBER(FIND(" cells ",C136)),ISNUMBER(FIND("RBC",C136)),ISNUMBER(FIND("mitochond",C136)),ISNUMBER(FIND("adipocyte",C136)),ISNUMBER(FIND("osteo",C136)),ISNUMBER(FIND("keratin",C136)),ISNUMBER(FIND(" cell's ",C136)),ISNUMBER(FIND("eukary",C136)),ISNUMBER(FIND("sperm",C136)))</f>
        <v>1</v>
      </c>
      <c r="AD136" t="b">
        <f>OR(ISNUMBER(FIND("human",B136)),ISNUMBER(FIND("workers",B136)),ISNUMBER(FIND("workforces",B136)),ISNUMBER(FIND("occupational",B136)),ISNUMBER(FIND("Case report",B136)),ISNUMBER(FIND("Workplaces",B136)),ISNUMBER(FIND("worker",B136)))</f>
        <v>0</v>
      </c>
      <c r="AE136" t="b">
        <f>OR(ISNUMBER(FIND(" plant ",C136)),ISNUMBER(FIND("Plant ",C136)),ISNUMBER(FIND("tomato",C136)),ISNUMBER(FIND("plants",C136)),ISNUMBER(FIND("Plants",C136)),ISNUMBER(FIND("algae",C136)),ISNUMBER(FIND("lettuce",C136)),ISNUMBER(FIND("green gram sprouts ",C136)),ISNUMBER(FIND("Cucurbita pepo",C136)),ISNUMBER(FIND("bean ",C136)),ISNUMBER(FIND("chloroplast",C136)),ISNUMBER(FIND("chlorophyll",C136)),ISNUMBER(FIND("seedling",C136)),ISNUMBER(FIND("canola",C136)),ISNUMBER(FIND("shoot",C136)),ISNUMBER(FIND("photosynthes",C136)),ISNUMBER(FIND(" leaves ",C136)),,ISNUMBER(FIND("agriculture",C136)),ISNUMBER(FIND(" crops ",C136)))</f>
        <v>0</v>
      </c>
      <c r="AF136" t="b">
        <f>OR(ISNUMBER(FIND("bacteria",C136)),ISNUMBER(FIND("Bacteria",C136)),ISNUMBER(FIND("Bacterium",C136)),ISNUMBER(FIND("bacterium",C136)),ISNUMBER(FIND(" coli ",C136)))</f>
        <v>0</v>
      </c>
      <c r="AG136" t="b">
        <f>OR(ISNUMBER(FIND("fungi",C136)),ISNUMBER(FIND("Fungi",C136)),ISNUMBER(FIND("fungus",C136)),ISNUMBER(FIND("Fungus",C136)),ISNUMBER(FIND("mushroom",C136)),ISNUMBER(FIND("Mushroom",C136)),ISNUMBER(FIND(" mold ",C136)))</f>
        <v>0</v>
      </c>
      <c r="AH136" t="b">
        <f>OR(ISNUMBER(FIND("Pig ",C136)),ISNUMBER(FIND("pig ",C136)),ISNUMBER(FIND("Pigs ",C136)),ISNUMBER(FIND("pigs ",C136)))</f>
        <v>0</v>
      </c>
      <c r="AI136" t="b">
        <f>OR(ISNUMBER(FIND(" C. elegans",C136)),ISNUMBER(FIND("Caenorhabditis elegans",C136)),ISNUMBER(FIND("earthworms",C136)),ISNUMBER(FIND(" Ficopomatus enigmaticus",C136)),ISNUMBER(FIND("larva",C136)),ISNUMBER(FIND("Lumbriculus variegatus",C136)),ISNUMBER(FIND("nematode",C136)))</f>
        <v>0</v>
      </c>
      <c r="AJ136" t="b">
        <f>NOT(OR(AA136,AB136,AC136,AD136,AE136,AF136,AG136,AH136,AI136))</f>
        <v>0</v>
      </c>
      <c r="AL136" t="b">
        <f>OR(AA136,AB136,AD136,AE136,AF136,AG136,AH136,AI136)</f>
        <v>1</v>
      </c>
      <c r="AM136" t="b">
        <f>IF(Table1[[#This Row],[In vivo?]],IF(Table1[[#This Row],[Cell]],FALSE,TRUE),FALSE)</f>
        <v>0</v>
      </c>
      <c r="AN136" t="b">
        <f>AND(AC136,AL136)</f>
        <v>1</v>
      </c>
      <c r="AO136" t="b">
        <f>IF(Table1[[#This Row],[Cell]],IF(Table1[[#This Row],[In vivo?]],FALSE,TRUE),FALSE)</f>
        <v>0</v>
      </c>
      <c r="AP136" t="b">
        <f>NOT(OR(Table1[[#This Row],[In vivo?]],Table1[[#This Row],[Only in Cell]]))</f>
        <v>0</v>
      </c>
      <c r="AQ136" t="b">
        <f>IF(OR(Table1[[#This Row],[Rodents]],Table1[[#This Row],[Human]],Table1[[#This Row],[Pig]]),OR(ISNUMBER(FIND("pulmonary",C136)),ISNUMBER(FIND("lung",C136))),"NA")</f>
        <v>1</v>
      </c>
      <c r="AR136" t="b">
        <f>IF(OR(Table1[[#This Row],[Rodents]],Table1[[#This Row],[Human]],Table1[[#This Row],[Pig]]),OR(ISNUMBER(FIND("skin",C136)),ISNUMBER(FIND("dermal",C136))),"NA")</f>
        <v>0</v>
      </c>
      <c r="AS136" t="b">
        <f>IF(OR(Table1[[#This Row],[Rodents]],Table1[[#This Row],[Human]],Table1[[#This Row],[Pig]]),OR(ISNUMBER(FIND("liver",C136)),ISNUMBER(FIND("hepat",C136))),"NA")</f>
        <v>0</v>
      </c>
      <c r="AT136" t="b">
        <f>IF(OR(Table1[[#This Row],[Rodents]],Table1[[#This Row],[Human]],Table1[[#This Row],[Pig]]),OR(ISNUMBER(FIND("kidney",C136)),ISNUMBER(FIND("neph",C136))),"NA")</f>
        <v>0</v>
      </c>
      <c r="AU136" t="b">
        <f>IF(OR(Table1[[#This Row],[Rodents]],Table1[[#This Row],[Human]],Table1[[#This Row],[Pig]]),OR(ISNUMBER(FIND("brain",C136)),ISNUMBER(FIND("neur",C136)),ISNUMBER(FIND("nerv",C136))),"NA")</f>
        <v>0</v>
      </c>
      <c r="AV136" t="b">
        <f>IF(OR(Table1[[#This Row],[Rodents]],Table1[[#This Row],[Human]],Table1[[#This Row],[Pig]]),OR(ISNUMBER(FIND("heart",C136)),ISNUMBER(FIND("cardi",C136))),"NA")</f>
        <v>0</v>
      </c>
      <c r="AW136" t="b">
        <f>IF(OR(Table1[[#This Row],[Rodents]],Table1[[#This Row],[Human]],Table1[[#This Row],[Pig]]),OR(ISNUMBER(FIND("gastro",C136)),ISNUMBER(FIND("intesti",C136)),ISNUMBER(FIND("stomach",C136))),"NA")</f>
        <v>0</v>
      </c>
      <c r="AX136" t="b">
        <f>IF(OR(Table1[[#This Row],[Rodents]],Table1[[#This Row],[Human]],Table1[[#This Row],[Pig]]),NOT(OR(AQ136,AR136,AS136,AT136,AU136,AV136,AW136)),"NA")</f>
        <v>0</v>
      </c>
      <c r="AY136" t="b">
        <f>OR(ISNUMBER(FIND("SWCNT",C136)),ISNUMBER(FIND("SWNT",C136)),ISNUMBER(FIND("single-wall",C136)),ISNUMBER(FIND("single wall",C136)),ISNUMBER(FIND("Single wall",C136)),ISNUMBER(FIND("Single-wall",C136)),ISNUMBER(FIND("SWCNT",B136)),ISNUMBER(FIND("SWNT",B136)),ISNUMBER(FIND("single-wall",B136)),ISNUMBER(FIND("single wall",B136)),ISNUMBER(FIND("Single-wall",B136)),ISNUMBER(FIND("Single wall",B136)))</f>
        <v>0</v>
      </c>
      <c r="AZ136" t="b">
        <f>OR(ISNUMBER(FIND("MWCNT",C136)),ISNUMBER(FIND("MWNT",C136)),ISNUMBER(FIND("multi-wall",C136)),ISNUMBER(FIND("multi wall",C136)),ISNUMBER(FIND("multiwall",C136)),ISNUMBER(FIND("Multi-wall",C136)),ISNUMBER(FIND("Multi wall",C136)),ISNUMBER(FIND("Multiwall",C136)),ISNUMBER(FIND("MWCNT",B136)),ISNUMBER(FIND("MWNT",B136)),ISNUMBER(FIND("multi-wall",B136)),ISNUMBER(FIND("multi wall",B136)),ISNUMBER(FIND("multiwall",B136)),ISNUMBER(FIND("Multi-wall",B136)),ISNUMBER(FIND("Multi wall",B136)),ISNUMBER(FIND("Multiwall",B136)),ISNUMBER(FIND("Double-wall",B136)),ISNUMBER(FIND("Double wall",B136)),ISNUMBER(FIND("Doublewall",B136)),ISNUMBER(FIND("double-wall",B136)),ISNUMBER(FIND("double wall",B136)),ISNUMBER(FIND("doublewall",B136)))</f>
        <v>1</v>
      </c>
      <c r="BA136" t="b">
        <f>AND(Table1[[#This Row],[SWCNT]],Table1[[#This Row],[MWCNT]])</f>
        <v>0</v>
      </c>
      <c r="BB136" t="b">
        <f>IF(Table1[[#This Row],[SWCNT]]=TRUE,FALSE,IF(Table1[[#This Row],[MWCNT]]=TRUE,FALSE,TRUE))</f>
        <v>0</v>
      </c>
      <c r="BC136" s="18"/>
    </row>
    <row r="137" spans="1:55" ht="240.5">
      <c r="A137" t="s">
        <v>927</v>
      </c>
      <c r="B137" s="2" t="s">
        <v>930</v>
      </c>
      <c r="C137" s="16" t="s">
        <v>933</v>
      </c>
      <c r="D137" s="17" t="s">
        <v>278</v>
      </c>
      <c r="E137" s="2">
        <v>2020</v>
      </c>
      <c r="F137" t="b">
        <f>OR(ISNUMBER(FIND("cytotoxic",C137)),ISNUMBER(FIND("Cytotoxic",C137)),ISNUMBER(FIND("cellular toxicity",C137)),ISNUMBER(FIND("cell death",C137)),ISNUMBER(FIND("viable",C137)),ISNUMBER(FIND("phytotoxic",C137)),ISNUMBER(FIND("acute toxicity",C137)),ISNUMBER(FIND("MTT",C137)),ISNUMBER(FIND("survival",C137)),ISNUMBER(FIND("prolifer",C137)),ISNUMBER(FIND("apoptosis",C137)),ISNUMBER(FIND("neurotoxic",C137)),ISNUMBER(FIND("  lysis ",C137)),ISNUMBER(FIND("necrosis",C137)),ISNUMBER(FIND("cellular death",C137))*3,ISNUMBER(FIND("LDH",C137)),ISNUMBER(FIND("Acute toxicity",C137)))</f>
        <v>1</v>
      </c>
      <c r="G137" t="b">
        <f>OR(ISNUMBER(FIND("genotoxic",C137)),ISNUMBER(FIND("genotoxicity",C137)),ISNUMBER(FIND("DNA damage",C137)),ISNUMBER(FIND("DNA",C137)),ISNUMBER(FIND("RNA",C137)),ISNUMBER(FIND("mesothelioma",C137)),ISNUMBER(FIND("carcino",C137)),ISNUMBER(FIND("mutagen",C137)),ISNUMBER(FIND("genetic",C137)))</f>
        <v>1</v>
      </c>
      <c r="H137" t="b">
        <f>OR(ISNUMBER(FIND("inflammatory",C137)),ISNUMBER(FIND("inflamm",C137)))</f>
        <v>1</v>
      </c>
      <c r="I137" t="b">
        <f>OR(ISNUMBER(FIND("immune",C137)),ISNUMBER(FIND("immunological",C137)),ISNUMBER(FIND("interleuk",C137)),ISNUMBER(FIND("platelet activation",C137)),ISNUMBER(FIND("monocyte",C137)),ISNUMBER(FIND("leukocyte",C137)),ISNUMBER(FIND("cytokine",C137)),ISNUMBER(FIND("CD4",C137)),ISNUMBER(FIND("CD8",C137)),ISNUMBER(FIND("T-cell",C137)))</f>
        <v>1</v>
      </c>
      <c r="J137" t="b">
        <f>OR(ISNUMBER(FIND("reactive oxygen",C137)),ISNUMBER(FIND("ROS",C137)),ISNUMBER(FIND("free radical",C137)),ISNUMBER(FIND("oxidative stress",C137)),ISNUMBER(FIND("peroxid",C137)),ISNUMBER(FIND("oxidative",C137)),ISNUMBER(FIND("antioxid",C137)))</f>
        <v>1</v>
      </c>
      <c r="K137" t="b">
        <f>OR(ISNUMBER(FIND("autophag",C137)))</f>
        <v>0</v>
      </c>
      <c r="L137" t="b">
        <f>OR(ISNUMBER(FIND("morpholog",C137)))</f>
        <v>1</v>
      </c>
      <c r="M137" t="b">
        <f>OR(ISNUMBER(FIND("fibrosis",C137)),ISNUMBER(FIND("Fibrosis",C137)),ISNUMBER(FIND("fibrot",C137)))</f>
        <v>0</v>
      </c>
      <c r="N137" t="b">
        <f>OR(ISNUMBER(FIND("offspring",C137)),ISNUMBER(FIND("Parental",C137)),ISNUMBER(FIND("parental",C137)),ISNUMBER(FIND("germline",C137)),ISNUMBER(FIND("reproduc",C137)),ISNUMBER(FIND("embryo",C137)))</f>
        <v>0</v>
      </c>
      <c r="O137" t="b">
        <f>OR(ISNUMBER(FIND("metabol",C137)),ISNUMBER(FIND("Metabol",C137)),ISNUMBER(FIND("digest",C137)),ISNUMBER(FIND("mitochon",C137)))</f>
        <v>0</v>
      </c>
      <c r="P137" t="b">
        <f>OR(ISNUMBER(FIND("ecotox",C137)),ISNUMBER(FIND("Ecotox",B137)),ISNUMBER(FIND("ecotox",B137)),ISNUMBER(FIND("Ecotox",C137)))</f>
        <v>0</v>
      </c>
      <c r="Q137" t="b">
        <f>OR(ISNUMBER(FIND("Bioaccum",C137)),ISNUMBER(FIND("bioaccum",C137)),ISNUMBER(FIND("accum",C137)))</f>
        <v>0</v>
      </c>
      <c r="R137" t="b">
        <f>OR(ISNUMBER(FIND("Occupation",C137)),ISNUMBER(FIND("occupation",C137)),ISNUMBER(FIND("worker",C137)),ISNUMBER(FIND("workforce",C137)))</f>
        <v>0</v>
      </c>
      <c r="S137" t="b">
        <f>NOT(OR(F137,G137,H137,I137,J137,K137,L137,M137,N137,O137,P137,Q137,R137))</f>
        <v>0</v>
      </c>
      <c r="U137" t="b">
        <f>OR(Table1[[#This Row],[Inflammation]],Table1[[#This Row],[Immune]])</f>
        <v>1</v>
      </c>
      <c r="V137" t="str">
        <f>IF(OR(Table1[[#This Row],[Rodents]],Table1[[#This Row],[Human]],Table1[[#This Row],[Pig]]),OR(ISNUMBER(FIND("intratrach",C137)),ISNUMBER(FIND("nasal ",C137)),ISNUMBER(FIND("instill",C137))),"NA")</f>
        <v>NA</v>
      </c>
      <c r="W137" t="str">
        <f>IF(OR(Table1[[#This Row],[Rodents]],Table1[[#This Row],[Human]],Table1[[#This Row],[Pig]]),OR(ISNUMBER(FIND("dermal",C137)),ISNUMBER(FIND("skin ",C137))),"NA")</f>
        <v>NA</v>
      </c>
      <c r="X137" t="str">
        <f>IF(OR(Table1[[#This Row],[Rodents]],Table1[[#This Row],[Human]],Table1[[#This Row],[Pig]]),OR(ISNUMBER(FIND("injected",C137)),ISNUMBER(FIND("periton",C137)),ISNUMBER(FIND("intrascrot",C137))),"NA")</f>
        <v>NA</v>
      </c>
      <c r="Y137" t="str">
        <f>IF(OR(Table1[[#This Row],[Rodents]],Table1[[#This Row],[Human]],Table1[[#This Row],[Pig]]),NOT(OR(Table1[[#This Row],[Inhaled/Intratracheal/intranasal]],Table1[[#This Row],[Dermal]],Table1[[#This Row],[Injected]])),"NA")</f>
        <v>NA</v>
      </c>
      <c r="AA137" t="b">
        <f>OR(ISNUMBER(FIND("fish ",C137)),ISNUMBER(FIND("Fish ",C137)),ISNUMBER(FIND("aquatic",C137)),ISNUMBER(FIND("daphnids",C137)),ISNUMBER(FIND("Carcinus maenas",C137)),ISNUMBER(FIND("Daphnia",C137)),ISNUMBER(FIND("Ruditapes philippinarum",C137)),ISNUMBER(FIND("daphnia",C137)),ISNUMBER(FIND("marine",C137)),ISNUMBER(FIND("mussel",C137)),ISNUMBER(FIND("algae",C137)),ISNUMBER(FIND("Donax faba",C137)),ISNUMBER(FIND("estuarine",C137)),ISNUMBER(FIND("snail",C137)),ISNUMBER(FIND("Prorocentrum donghaiense",C137)) )</f>
        <v>0</v>
      </c>
      <c r="AB137" t="b">
        <f>OR(ISNUMBER(FIND(" rat ",C137)),ISNUMBER(FIND(" rats ",C137)),ISNUMBER(FIND(" Rats ",C137)),ISNUMBER(FIND(" Rat ",C137)),ISNUMBER(FIND(" rat.",C137)),ISNUMBER(FIND(" rats.",C137)),ISNUMBER(FIND("mouse",C137)),ISNUMBER(FIND("mice",C137)), ISNUMBER(FIND(" Mice",C137)))</f>
        <v>0</v>
      </c>
      <c r="AC137" t="b">
        <f>OR(ISNUMBER(FIND(" cell ",C137)),ISNUMBER(FIND("fibroblast",C137)),ISNUMBER(FIND("macrophage",C137)),ISNUMBER(FIND("epithelial",C137)),ISNUMBER(FIND("endothelial",C137)),ISNUMBER(FIND("neuron",C137)),ISNUMBER(FIND(" cells ",C137)),ISNUMBER(FIND("RBC",C137)),ISNUMBER(FIND("mitochond",C137)),ISNUMBER(FIND("adipocyte",C137)),ISNUMBER(FIND("osteo",C137)),ISNUMBER(FIND("keratin",C137)),ISNUMBER(FIND(" cell's ",C137)),ISNUMBER(FIND("eukary",C137)),ISNUMBER(FIND("sperm",C137)))</f>
        <v>1</v>
      </c>
      <c r="AD137" t="b">
        <f>OR(ISNUMBER(FIND("human",B137)),ISNUMBER(FIND("workers",B137)),ISNUMBER(FIND("workforces",B137)),ISNUMBER(FIND("occupational",B137)),ISNUMBER(FIND("Case report",B137)),ISNUMBER(FIND("Workplaces",B137)),ISNUMBER(FIND("worker",B137)))</f>
        <v>0</v>
      </c>
      <c r="AE137" t="b">
        <f>OR(ISNUMBER(FIND(" plant ",C137)),ISNUMBER(FIND("Plant ",C137)),ISNUMBER(FIND("tomato",C137)),ISNUMBER(FIND("plants",C137)),ISNUMBER(FIND("Plants",C137)),ISNUMBER(FIND("algae",C137)),ISNUMBER(FIND("lettuce",C137)),ISNUMBER(FIND("green gram sprouts ",C137)),ISNUMBER(FIND("Cucurbita pepo",C137)),ISNUMBER(FIND("bean ",C137)),ISNUMBER(FIND("chloroplast",C137)),ISNUMBER(FIND("chlorophyll",C137)),ISNUMBER(FIND("seedling",C137)),ISNUMBER(FIND("canola",C137)),ISNUMBER(FIND("shoot",C137)),ISNUMBER(FIND("photosynthes",C137)),ISNUMBER(FIND(" leaves ",C137)),,ISNUMBER(FIND("agriculture",C137)),ISNUMBER(FIND(" crops ",C137)))</f>
        <v>0</v>
      </c>
      <c r="AF137" t="b">
        <f>OR(ISNUMBER(FIND("bacteria",C137)),ISNUMBER(FIND("Bacteria",C137)),ISNUMBER(FIND("Bacterium",C137)),ISNUMBER(FIND("bacterium",C137)),ISNUMBER(FIND(" coli ",C137)))</f>
        <v>0</v>
      </c>
      <c r="AG137" t="b">
        <f>OR(ISNUMBER(FIND("fungi",C137)),ISNUMBER(FIND("Fungi",C137)),ISNUMBER(FIND("fungus",C137)),ISNUMBER(FIND("Fungus",C137)),ISNUMBER(FIND("mushroom",C137)),ISNUMBER(FIND("Mushroom",C137)),ISNUMBER(FIND(" mold ",C137)))</f>
        <v>0</v>
      </c>
      <c r="AH137" t="b">
        <f>OR(ISNUMBER(FIND("Pig ",C137)),ISNUMBER(FIND("pig ",C137)),ISNUMBER(FIND("Pigs ",C137)),ISNUMBER(FIND("pigs ",C137)))</f>
        <v>0</v>
      </c>
      <c r="AI137" t="b">
        <f>OR(ISNUMBER(FIND(" C. elegans",C137)),ISNUMBER(FIND("Caenorhabditis elegans",C137)),ISNUMBER(FIND("earthworms",C137)),ISNUMBER(FIND(" Ficopomatus enigmaticus",C137)),ISNUMBER(FIND("larva",C137)),ISNUMBER(FIND("Lumbriculus variegatus",C137)),ISNUMBER(FIND("nematode",C137)))</f>
        <v>0</v>
      </c>
      <c r="AJ137" t="b">
        <f>NOT(OR(AA137,AB137,AC137,AD137,AE137,AF137,AG137,AH137,AI137))</f>
        <v>0</v>
      </c>
      <c r="AL137" t="b">
        <f>OR(AA137,AB137,AD137,AE137,AF137,AG137,AH137,AI137)</f>
        <v>0</v>
      </c>
      <c r="AM137" t="b">
        <f>IF(Table1[[#This Row],[In vivo?]],IF(Table1[[#This Row],[Cell]],FALSE,TRUE),FALSE)</f>
        <v>0</v>
      </c>
      <c r="AN137" t="b">
        <f>AND(AC137,AL137)</f>
        <v>0</v>
      </c>
      <c r="AO137" t="b">
        <f>IF(Table1[[#This Row],[Cell]],IF(Table1[[#This Row],[In vivo?]],FALSE,TRUE),FALSE)</f>
        <v>1</v>
      </c>
      <c r="AP137" t="b">
        <f>NOT(OR(Table1[[#This Row],[In vivo?]],Table1[[#This Row],[Only in Cell]]))</f>
        <v>0</v>
      </c>
      <c r="AQ137" t="str">
        <f>IF(OR(Table1[[#This Row],[Rodents]],Table1[[#This Row],[Human]],Table1[[#This Row],[Pig]]),OR(ISNUMBER(FIND("pulmonary",C137)),ISNUMBER(FIND("lung",C137))),"NA")</f>
        <v>NA</v>
      </c>
      <c r="AR137" t="str">
        <f>IF(OR(Table1[[#This Row],[Rodents]],Table1[[#This Row],[Human]],Table1[[#This Row],[Pig]]),OR(ISNUMBER(FIND("skin",C137)),ISNUMBER(FIND("dermal",C137))),"NA")</f>
        <v>NA</v>
      </c>
      <c r="AS137" t="str">
        <f>IF(OR(Table1[[#This Row],[Rodents]],Table1[[#This Row],[Human]],Table1[[#This Row],[Pig]]),OR(ISNUMBER(FIND("liver",C137)),ISNUMBER(FIND("hepat",C137))),"NA")</f>
        <v>NA</v>
      </c>
      <c r="AT137" t="str">
        <f>IF(OR(Table1[[#This Row],[Rodents]],Table1[[#This Row],[Human]],Table1[[#This Row],[Pig]]),OR(ISNUMBER(FIND("kidney",C137)),ISNUMBER(FIND("neph",C137))),"NA")</f>
        <v>NA</v>
      </c>
      <c r="AU137" t="str">
        <f>IF(OR(Table1[[#This Row],[Rodents]],Table1[[#This Row],[Human]],Table1[[#This Row],[Pig]]),OR(ISNUMBER(FIND("brain",C137)),ISNUMBER(FIND("neur",C137)),ISNUMBER(FIND("nerv",C137))),"NA")</f>
        <v>NA</v>
      </c>
      <c r="AV137" t="str">
        <f>IF(OR(Table1[[#This Row],[Rodents]],Table1[[#This Row],[Human]],Table1[[#This Row],[Pig]]),OR(ISNUMBER(FIND("heart",C137)),ISNUMBER(FIND("cardi",C137))),"NA")</f>
        <v>NA</v>
      </c>
      <c r="AW137" t="str">
        <f>IF(OR(Table1[[#This Row],[Rodents]],Table1[[#This Row],[Human]],Table1[[#This Row],[Pig]]),OR(ISNUMBER(FIND("gastro",C137)),ISNUMBER(FIND("intesti",C137)),ISNUMBER(FIND("stomach",C137))),"NA")</f>
        <v>NA</v>
      </c>
      <c r="AX137" t="str">
        <f>IF(OR(Table1[[#This Row],[Rodents]],Table1[[#This Row],[Human]],Table1[[#This Row],[Pig]]),NOT(OR(AQ137,AR137,AS137,AT137,AU137,AV137,AW137)),"NA")</f>
        <v>NA</v>
      </c>
      <c r="AY137" t="b">
        <f>OR(ISNUMBER(FIND("SWCNT",C137)),ISNUMBER(FIND("SWNT",C137)),ISNUMBER(FIND("single-wall",C137)),ISNUMBER(FIND("single wall",C137)),ISNUMBER(FIND("Single wall",C137)),ISNUMBER(FIND("Single-wall",C137)),ISNUMBER(FIND("SWCNT",B137)),ISNUMBER(FIND("SWNT",B137)),ISNUMBER(FIND("single-wall",B137)),ISNUMBER(FIND("single wall",B137)),ISNUMBER(FIND("Single-wall",B137)),ISNUMBER(FIND("Single wall",B137)))</f>
        <v>0</v>
      </c>
      <c r="AZ137" t="b">
        <f>OR(ISNUMBER(FIND("MWCNT",C137)),ISNUMBER(FIND("MWNT",C137)),ISNUMBER(FIND("multi-wall",C137)),ISNUMBER(FIND("multi wall",C137)),ISNUMBER(FIND("multiwall",C137)),ISNUMBER(FIND("Multi-wall",C137)),ISNUMBER(FIND("Multi wall",C137)),ISNUMBER(FIND("Multiwall",C137)),ISNUMBER(FIND("MWCNT",B137)),ISNUMBER(FIND("MWNT",B137)),ISNUMBER(FIND("multi-wall",B137)),ISNUMBER(FIND("multi wall",B137)),ISNUMBER(FIND("multiwall",B137)),ISNUMBER(FIND("Multi-wall",B137)),ISNUMBER(FIND("Multi wall",B137)),ISNUMBER(FIND("Multiwall",B137)),ISNUMBER(FIND("Double-wall",B137)),ISNUMBER(FIND("Double wall",B137)),ISNUMBER(FIND("Doublewall",B137)),ISNUMBER(FIND("double-wall",B137)),ISNUMBER(FIND("double wall",B137)),ISNUMBER(FIND("doublewall",B137)))</f>
        <v>1</v>
      </c>
      <c r="BA137" t="b">
        <f>AND(Table1[[#This Row],[SWCNT]],Table1[[#This Row],[MWCNT]])</f>
        <v>0</v>
      </c>
      <c r="BB137" t="b">
        <f>IF(Table1[[#This Row],[SWCNT]]=TRUE,FALSE,IF(Table1[[#This Row],[MWCNT]]=TRUE,FALSE,TRUE))</f>
        <v>0</v>
      </c>
      <c r="BC137" s="18"/>
    </row>
    <row r="138" spans="1:55" ht="259">
      <c r="A138" t="s">
        <v>943</v>
      </c>
      <c r="B138" s="2" t="s">
        <v>944</v>
      </c>
      <c r="C138" s="16" t="s">
        <v>945</v>
      </c>
      <c r="D138" s="17" t="s">
        <v>271</v>
      </c>
      <c r="E138" s="2">
        <v>2020</v>
      </c>
      <c r="F138" t="b">
        <f>OR(ISNUMBER(FIND("cytotoxic",C138)),ISNUMBER(FIND("Cytotoxic",C138)),ISNUMBER(FIND("cellular toxicity",C138)),ISNUMBER(FIND("cell death",C138)),ISNUMBER(FIND("viable",C138)),ISNUMBER(FIND("phytotoxic",C138)),ISNUMBER(FIND("acute toxicity",C138)),ISNUMBER(FIND("MTT",C138)),ISNUMBER(FIND("survival",C138)),ISNUMBER(FIND("prolifer",C138)),ISNUMBER(FIND("apoptosis",C138)),ISNUMBER(FIND("neurotoxic",C138)),ISNUMBER(FIND("  lysis ",C138)),ISNUMBER(FIND("necrosis",C138)),ISNUMBER(FIND("cellular death",C138))*3,ISNUMBER(FIND("LDH",C138)),ISNUMBER(FIND("Acute toxicity",C138)))</f>
        <v>0</v>
      </c>
      <c r="G138" t="b">
        <f>OR(ISNUMBER(FIND("genotoxic",C138)),ISNUMBER(FIND("genotoxicity",C138)),ISNUMBER(FIND("DNA damage",C138)),ISNUMBER(FIND("DNA",C138)),ISNUMBER(FIND("RNA",C138)),ISNUMBER(FIND("mesothelioma",C138)),ISNUMBER(FIND("carcino",C138)),ISNUMBER(FIND("mutagen",C138)),ISNUMBER(FIND("genetic",C138)))</f>
        <v>1</v>
      </c>
      <c r="H138" t="b">
        <f>OR(ISNUMBER(FIND("inflammatory",C138)),ISNUMBER(FIND("inflamm",C138)))</f>
        <v>1</v>
      </c>
      <c r="I138" t="b">
        <f>OR(ISNUMBER(FIND("immune",C138)),ISNUMBER(FIND("immunological",C138)),ISNUMBER(FIND("interleuk",C138)),ISNUMBER(FIND("platelet activation",C138)),ISNUMBER(FIND("monocyte",C138)),ISNUMBER(FIND("leukocyte",C138)),ISNUMBER(FIND("cytokine",C138)),ISNUMBER(FIND("CD4",C138)),ISNUMBER(FIND("CD8",C138)),ISNUMBER(FIND("T-cell",C138)))</f>
        <v>1</v>
      </c>
      <c r="J138" t="b">
        <f>OR(ISNUMBER(FIND("reactive oxygen",C138)),ISNUMBER(FIND("ROS",C138)),ISNUMBER(FIND("free radical",C138)),ISNUMBER(FIND("oxidative stress",C138)),ISNUMBER(FIND("peroxid",C138)),ISNUMBER(FIND("oxidative",C138)),ISNUMBER(FIND("antioxid",C138)))</f>
        <v>0</v>
      </c>
      <c r="K138" t="b">
        <f>OR(ISNUMBER(FIND("autophag",C138)))</f>
        <v>0</v>
      </c>
      <c r="L138" t="b">
        <f>OR(ISNUMBER(FIND("morpholog",C138)))</f>
        <v>0</v>
      </c>
      <c r="M138" t="b">
        <f>OR(ISNUMBER(FIND("fibrosis",C138)),ISNUMBER(FIND("Fibrosis",C138)),ISNUMBER(FIND("fibrot",C138)))</f>
        <v>0</v>
      </c>
      <c r="N138" t="b">
        <f>OR(ISNUMBER(FIND("offspring",C138)),ISNUMBER(FIND("Parental",C138)),ISNUMBER(FIND("parental",C138)),ISNUMBER(FIND("germline",C138)),ISNUMBER(FIND("reproduc",C138)),ISNUMBER(FIND("embryo",C138)))</f>
        <v>0</v>
      </c>
      <c r="O138" t="b">
        <f>OR(ISNUMBER(FIND("metabol",C138)),ISNUMBER(FIND("Metabol",C138)),ISNUMBER(FIND("digest",C138)),ISNUMBER(FIND("mitochon",C138)))</f>
        <v>0</v>
      </c>
      <c r="P138" t="b">
        <f>OR(ISNUMBER(FIND("ecotox",C138)),ISNUMBER(FIND("Ecotox",B138)),ISNUMBER(FIND("ecotox",B138)),ISNUMBER(FIND("Ecotox",C138)))</f>
        <v>0</v>
      </c>
      <c r="Q138" t="b">
        <f>OR(ISNUMBER(FIND("Bioaccum",C138)),ISNUMBER(FIND("bioaccum",C138)),ISNUMBER(FIND("accum",C138)))</f>
        <v>0</v>
      </c>
      <c r="R138" t="b">
        <f>OR(ISNUMBER(FIND("Occupation",C138)),ISNUMBER(FIND("occupation",C138)),ISNUMBER(FIND("worker",C138)),ISNUMBER(FIND("workforce",C138)))</f>
        <v>0</v>
      </c>
      <c r="S138" t="b">
        <f>NOT(OR(F138,G138,H138,I138,J138,K138,L138,M138,N138,O138,P138,Q138,R138))</f>
        <v>0</v>
      </c>
      <c r="U138" t="b">
        <f>OR(Table1[[#This Row],[Inflammation]],Table1[[#This Row],[Immune]])</f>
        <v>1</v>
      </c>
      <c r="V138" t="b">
        <f>IF(OR(Table1[[#This Row],[Rodents]],Table1[[#This Row],[Human]],Table1[[#This Row],[Pig]]),OR(ISNUMBER(FIND("intratrach",C138)),ISNUMBER(FIND("nasal ",C138)),ISNUMBER(FIND("instill",C138))),"NA")</f>
        <v>0</v>
      </c>
      <c r="W138" t="b">
        <f>IF(OR(Table1[[#This Row],[Rodents]],Table1[[#This Row],[Human]],Table1[[#This Row],[Pig]]),OR(ISNUMBER(FIND("dermal",C138)),ISNUMBER(FIND("skin ",C138))),"NA")</f>
        <v>0</v>
      </c>
      <c r="X138" t="b">
        <f>IF(OR(Table1[[#This Row],[Rodents]],Table1[[#This Row],[Human]],Table1[[#This Row],[Pig]]),OR(ISNUMBER(FIND("injected",C138)),ISNUMBER(FIND("periton",C138)),ISNUMBER(FIND("intrascrot",C138))),"NA")</f>
        <v>0</v>
      </c>
      <c r="Y138" t="b">
        <f>IF(OR(Table1[[#This Row],[Rodents]],Table1[[#This Row],[Human]],Table1[[#This Row],[Pig]]),NOT(OR(Table1[[#This Row],[Inhaled/Intratracheal/intranasal]],Table1[[#This Row],[Dermal]],Table1[[#This Row],[Injected]])),"NA")</f>
        <v>1</v>
      </c>
      <c r="AA138" t="b">
        <f>OR(ISNUMBER(FIND("fish ",C138)),ISNUMBER(FIND("Fish ",C138)),ISNUMBER(FIND("aquatic",C138)),ISNUMBER(FIND("daphnids",C138)),ISNUMBER(FIND("Carcinus maenas",C138)),ISNUMBER(FIND("Daphnia",C138)),ISNUMBER(FIND("Ruditapes philippinarum",C138)),ISNUMBER(FIND("daphnia",C138)),ISNUMBER(FIND("marine",C138)),ISNUMBER(FIND("mussel",C138)),ISNUMBER(FIND("algae",C138)),ISNUMBER(FIND("Donax faba",C138)),ISNUMBER(FIND("estuarine",C138)),ISNUMBER(FIND("snail",C138)),ISNUMBER(FIND("Prorocentrum donghaiense",C138)) )</f>
        <v>0</v>
      </c>
      <c r="AB138" t="b">
        <f>OR(ISNUMBER(FIND(" rat ",C138)),ISNUMBER(FIND(" rats ",C138)),ISNUMBER(FIND(" Rats ",C138)),ISNUMBER(FIND(" Rat ",C138)),ISNUMBER(FIND(" rat.",C138)),ISNUMBER(FIND(" rats.",C138)),ISNUMBER(FIND("mouse",C138)),ISNUMBER(FIND("mice",C138)), ISNUMBER(FIND(" Mice",C138)))</f>
        <v>1</v>
      </c>
      <c r="AC138" t="b">
        <f>OR(ISNUMBER(FIND(" cell ",C138)),ISNUMBER(FIND("fibroblast",C138)),ISNUMBER(FIND("macrophage",C138)),ISNUMBER(FIND("epithelial",C138)),ISNUMBER(FIND("endothelial",C138)),ISNUMBER(FIND("neuron",C138)),ISNUMBER(FIND(" cells ",C138)),ISNUMBER(FIND("RBC",C138)),ISNUMBER(FIND("mitochond",C138)),ISNUMBER(FIND("adipocyte",C138)),ISNUMBER(FIND("osteo",C138)),ISNUMBER(FIND("keratin",C138)),ISNUMBER(FIND(" cell's ",C138)),ISNUMBER(FIND("eukary",C138)),ISNUMBER(FIND("sperm",C138)))</f>
        <v>1</v>
      </c>
      <c r="AD138" t="b">
        <f>OR(ISNUMBER(FIND("human",B138)),ISNUMBER(FIND("workers",B138)),ISNUMBER(FIND("workforces",B138)),ISNUMBER(FIND("occupational",B138)),ISNUMBER(FIND("Case report",B138)),ISNUMBER(FIND("Workplaces",B138)),ISNUMBER(FIND("worker",B138)))</f>
        <v>0</v>
      </c>
      <c r="AE138" t="b">
        <f>OR(ISNUMBER(FIND(" plant ",C138)),ISNUMBER(FIND("Plant ",C138)),ISNUMBER(FIND("tomato",C138)),ISNUMBER(FIND("plants",C138)),ISNUMBER(FIND("Plants",C138)),ISNUMBER(FIND("algae",C138)),ISNUMBER(FIND("lettuce",C138)),ISNUMBER(FIND("green gram sprouts ",C138)),ISNUMBER(FIND("Cucurbita pepo",C138)),ISNUMBER(FIND("bean ",C138)),ISNUMBER(FIND("chloroplast",C138)),ISNUMBER(FIND("chlorophyll",C138)),ISNUMBER(FIND("seedling",C138)),ISNUMBER(FIND("canola",C138)),ISNUMBER(FIND("shoot",C138)),ISNUMBER(FIND("photosynthes",C138)),ISNUMBER(FIND(" leaves ",C138)),,ISNUMBER(FIND("agriculture",C138)),ISNUMBER(FIND(" crops ",C138)))</f>
        <v>0</v>
      </c>
      <c r="AF138" t="b">
        <f>OR(ISNUMBER(FIND("bacteria",C138)),ISNUMBER(FIND("Bacteria",C138)),ISNUMBER(FIND("Bacterium",C138)),ISNUMBER(FIND("bacterium",C138)),ISNUMBER(FIND(" coli ",C138)))</f>
        <v>0</v>
      </c>
      <c r="AG138" t="b">
        <f>OR(ISNUMBER(FIND("fungi",C138)),ISNUMBER(FIND("Fungi",C138)),ISNUMBER(FIND("fungus",C138)),ISNUMBER(FIND("Fungus",C138)),ISNUMBER(FIND("mushroom",C138)),ISNUMBER(FIND("Mushroom",C138)),ISNUMBER(FIND(" mold ",C138)))</f>
        <v>0</v>
      </c>
      <c r="AH138" t="b">
        <f>OR(ISNUMBER(FIND("Pig ",C138)),ISNUMBER(FIND("pig ",C138)),ISNUMBER(FIND("Pigs ",C138)),ISNUMBER(FIND("pigs ",C138)))</f>
        <v>0</v>
      </c>
      <c r="AI138" t="b">
        <f>OR(ISNUMBER(FIND(" C. elegans",C138)),ISNUMBER(FIND("Caenorhabditis elegans",C138)),ISNUMBER(FIND("earthworms",C138)),ISNUMBER(FIND(" Ficopomatus enigmaticus",C138)),ISNUMBER(FIND("larva",C138)),ISNUMBER(FIND("Lumbriculus variegatus",C138)),ISNUMBER(FIND("nematode",C138)))</f>
        <v>0</v>
      </c>
      <c r="AJ138" t="b">
        <f>NOT(OR(AA138,AB138,AC138,AD138,AE138,AF138,AG138,AH138,AI138))</f>
        <v>0</v>
      </c>
      <c r="AL138" t="b">
        <f>OR(AA138,AB138,AD138,AE138,AF138,AG138,AH138,AI138)</f>
        <v>1</v>
      </c>
      <c r="AM138" t="b">
        <f>IF(Table1[[#This Row],[In vivo?]],IF(Table1[[#This Row],[Cell]],FALSE,TRUE),FALSE)</f>
        <v>0</v>
      </c>
      <c r="AN138" t="b">
        <f>AND(AC138,AL138)</f>
        <v>1</v>
      </c>
      <c r="AO138" t="b">
        <f>IF(Table1[[#This Row],[Cell]],IF(Table1[[#This Row],[In vivo?]],FALSE,TRUE),FALSE)</f>
        <v>0</v>
      </c>
      <c r="AP138" t="b">
        <f>NOT(OR(Table1[[#This Row],[In vivo?]],Table1[[#This Row],[Only in Cell]]))</f>
        <v>0</v>
      </c>
      <c r="AQ138" t="b">
        <f>IF(OR(Table1[[#This Row],[Rodents]],Table1[[#This Row],[Human]],Table1[[#This Row],[Pig]]),OR(ISNUMBER(FIND("pulmonary",C138)),ISNUMBER(FIND("lung",C138))),"NA")</f>
        <v>1</v>
      </c>
      <c r="AR138" t="b">
        <f>IF(OR(Table1[[#This Row],[Rodents]],Table1[[#This Row],[Human]],Table1[[#This Row],[Pig]]),OR(ISNUMBER(FIND("skin",C138)),ISNUMBER(FIND("dermal",C138))),"NA")</f>
        <v>0</v>
      </c>
      <c r="AS138" t="b">
        <f>IF(OR(Table1[[#This Row],[Rodents]],Table1[[#This Row],[Human]],Table1[[#This Row],[Pig]]),OR(ISNUMBER(FIND("liver",C138)),ISNUMBER(FIND("hepat",C138))),"NA")</f>
        <v>0</v>
      </c>
      <c r="AT138" t="b">
        <f>IF(OR(Table1[[#This Row],[Rodents]],Table1[[#This Row],[Human]],Table1[[#This Row],[Pig]]),OR(ISNUMBER(FIND("kidney",C138)),ISNUMBER(FIND("neph",C138))),"NA")</f>
        <v>0</v>
      </c>
      <c r="AU138" t="b">
        <f>IF(OR(Table1[[#This Row],[Rodents]],Table1[[#This Row],[Human]],Table1[[#This Row],[Pig]]),OR(ISNUMBER(FIND("brain",C138)),ISNUMBER(FIND("neur",C138)),ISNUMBER(FIND("nerv",C138))),"NA")</f>
        <v>0</v>
      </c>
      <c r="AV138" t="b">
        <f>IF(OR(Table1[[#This Row],[Rodents]],Table1[[#This Row],[Human]],Table1[[#This Row],[Pig]]),OR(ISNUMBER(FIND("heart",C138)),ISNUMBER(FIND("cardi",C138))),"NA")</f>
        <v>0</v>
      </c>
      <c r="AW138" t="b">
        <f>IF(OR(Table1[[#This Row],[Rodents]],Table1[[#This Row],[Human]],Table1[[#This Row],[Pig]]),OR(ISNUMBER(FIND("gastro",C138)),ISNUMBER(FIND("intesti",C138)),ISNUMBER(FIND("stomach",C138))),"NA")</f>
        <v>0</v>
      </c>
      <c r="AX138" t="b">
        <f>IF(OR(Table1[[#This Row],[Rodents]],Table1[[#This Row],[Human]],Table1[[#This Row],[Pig]]),NOT(OR(AQ138,AR138,AS138,AT138,AU138,AV138,AW138)),"NA")</f>
        <v>0</v>
      </c>
      <c r="AY138" t="b">
        <f>OR(ISNUMBER(FIND("SWCNT",C138)),ISNUMBER(FIND("SWNT",C138)),ISNUMBER(FIND("single-wall",C138)),ISNUMBER(FIND("single wall",C138)),ISNUMBER(FIND("Single wall",C138)),ISNUMBER(FIND("Single-wall",C138)),ISNUMBER(FIND("SWCNT",B138)),ISNUMBER(FIND("SWNT",B138)),ISNUMBER(FIND("single-wall",B138)),ISNUMBER(FIND("single wall",B138)),ISNUMBER(FIND("Single-wall",B138)),ISNUMBER(FIND("Single wall",B138)))</f>
        <v>1</v>
      </c>
      <c r="AZ138" t="b">
        <f>OR(ISNUMBER(FIND("MWCNT",C138)),ISNUMBER(FIND("MWNT",C138)),ISNUMBER(FIND("multi-wall",C138)),ISNUMBER(FIND("multi wall",C138)),ISNUMBER(FIND("multiwall",C138)),ISNUMBER(FIND("Multi-wall",C138)),ISNUMBER(FIND("Multi wall",C138)),ISNUMBER(FIND("Multiwall",C138)),ISNUMBER(FIND("MWCNT",B138)),ISNUMBER(FIND("MWNT",B138)),ISNUMBER(FIND("multi-wall",B138)),ISNUMBER(FIND("multi wall",B138)),ISNUMBER(FIND("multiwall",B138)),ISNUMBER(FIND("Multi-wall",B138)),ISNUMBER(FIND("Multi wall",B138)),ISNUMBER(FIND("Multiwall",B138)),ISNUMBER(FIND("Double-wall",B138)),ISNUMBER(FIND("Double wall",B138)),ISNUMBER(FIND("Doublewall",B138)),ISNUMBER(FIND("double-wall",B138)),ISNUMBER(FIND("double wall",B138)),ISNUMBER(FIND("doublewall",B138)))</f>
        <v>1</v>
      </c>
      <c r="BA138" t="b">
        <f>AND(Table1[[#This Row],[SWCNT]],Table1[[#This Row],[MWCNT]])</f>
        <v>1</v>
      </c>
      <c r="BB138" t="b">
        <f>IF(Table1[[#This Row],[SWCNT]]=TRUE,FALSE,IF(Table1[[#This Row],[MWCNT]]=TRUE,FALSE,TRUE))</f>
        <v>0</v>
      </c>
      <c r="BC138" s="18"/>
    </row>
    <row r="139" spans="1:55" ht="240.5">
      <c r="A139" t="s">
        <v>975</v>
      </c>
      <c r="B139" s="2" t="s">
        <v>976</v>
      </c>
      <c r="C139" s="16" t="s">
        <v>977</v>
      </c>
      <c r="D139" s="17" t="s">
        <v>411</v>
      </c>
      <c r="E139" s="2">
        <v>2020</v>
      </c>
      <c r="F139" t="b">
        <f>OR(ISNUMBER(FIND("cytotoxic",C139)),ISNUMBER(FIND("Cytotoxic",C139)),ISNUMBER(FIND("cellular toxicity",C139)),ISNUMBER(FIND("cell death",C139)),ISNUMBER(FIND("viable",C139)),ISNUMBER(FIND("phytotoxic",C139)),ISNUMBER(FIND("acute toxicity",C139)),ISNUMBER(FIND("MTT",C139)),ISNUMBER(FIND("survival",C139)),ISNUMBER(FIND("prolifer",C139)),ISNUMBER(FIND("apoptosis",C139)),ISNUMBER(FIND("neurotoxic",C139)),ISNUMBER(FIND("  lysis ",C139)),ISNUMBER(FIND("necrosis",C139)),ISNUMBER(FIND("cellular death",C139))*3,ISNUMBER(FIND("LDH",C139)),ISNUMBER(FIND("Acute toxicity",C139)))</f>
        <v>1</v>
      </c>
      <c r="G139" t="b">
        <f>OR(ISNUMBER(FIND("genotoxic",C139)),ISNUMBER(FIND("genotoxicity",C139)),ISNUMBER(FIND("DNA damage",C139)),ISNUMBER(FIND("DNA",C139)),ISNUMBER(FIND("RNA",C139)),ISNUMBER(FIND("mesothelioma",C139)),ISNUMBER(FIND("carcino",C139)),ISNUMBER(FIND("mutagen",C139)),ISNUMBER(FIND("genetic",C139)))</f>
        <v>1</v>
      </c>
      <c r="H139" t="b">
        <f>OR(ISNUMBER(FIND("inflammatory",C139)),ISNUMBER(FIND("inflamm",C139)))</f>
        <v>1</v>
      </c>
      <c r="I139" t="b">
        <f>OR(ISNUMBER(FIND("immune",C139)),ISNUMBER(FIND("immunological",C139)),ISNUMBER(FIND("interleuk",C139)),ISNUMBER(FIND("platelet activation",C139)),ISNUMBER(FIND("monocyte",C139)),ISNUMBER(FIND("leukocyte",C139)),ISNUMBER(FIND("cytokine",C139)),ISNUMBER(FIND("CD4",C139)),ISNUMBER(FIND("CD8",C139)),ISNUMBER(FIND("T-cell",C139)))</f>
        <v>0</v>
      </c>
      <c r="J139" t="b">
        <f>OR(ISNUMBER(FIND("reactive oxygen",C139)),ISNUMBER(FIND("ROS",C139)),ISNUMBER(FIND("free radical",C139)),ISNUMBER(FIND("oxidative stress",C139)),ISNUMBER(FIND("peroxid",C139)),ISNUMBER(FIND("oxidative",C139)),ISNUMBER(FIND("antioxid",C139)))</f>
        <v>1</v>
      </c>
      <c r="K139" t="b">
        <f>OR(ISNUMBER(FIND("autophag",C139)))</f>
        <v>0</v>
      </c>
      <c r="L139" t="b">
        <f>OR(ISNUMBER(FIND("morpholog",C139)))</f>
        <v>0</v>
      </c>
      <c r="M139" t="b">
        <f>OR(ISNUMBER(FIND("fibrosis",C139)),ISNUMBER(FIND("Fibrosis",C139)),ISNUMBER(FIND("fibrot",C139)))</f>
        <v>0</v>
      </c>
      <c r="N139" t="b">
        <f>OR(ISNUMBER(FIND("offspring",C139)),ISNUMBER(FIND("Parental",C139)),ISNUMBER(FIND("parental",C139)),ISNUMBER(FIND("germline",C139)),ISNUMBER(FIND("reproduc",C139)),ISNUMBER(FIND("embryo",C139)))</f>
        <v>0</v>
      </c>
      <c r="O139" t="b">
        <f>OR(ISNUMBER(FIND("metabol",C139)),ISNUMBER(FIND("Metabol",C139)),ISNUMBER(FIND("digest",C139)),ISNUMBER(FIND("mitochon",C139)))</f>
        <v>1</v>
      </c>
      <c r="P139" t="b">
        <f>OR(ISNUMBER(FIND("ecotox",C139)),ISNUMBER(FIND("Ecotox",B139)),ISNUMBER(FIND("ecotox",B139)),ISNUMBER(FIND("Ecotox",C139)))</f>
        <v>0</v>
      </c>
      <c r="Q139" t="b">
        <f>OR(ISNUMBER(FIND("Bioaccum",C139)),ISNUMBER(FIND("bioaccum",C139)),ISNUMBER(FIND("accum",C139)))</f>
        <v>0</v>
      </c>
      <c r="R139" t="b">
        <f>OR(ISNUMBER(FIND("Occupation",C139)),ISNUMBER(FIND("occupation",C139)),ISNUMBER(FIND("worker",C139)),ISNUMBER(FIND("workforce",C139)))</f>
        <v>0</v>
      </c>
      <c r="S139" t="b">
        <f>NOT(OR(F139,G139,H139,I139,J139,K139,L139,M139,N139,O139,P139,Q139,R139))</f>
        <v>0</v>
      </c>
      <c r="U139" t="b">
        <f>OR(Table1[[#This Row],[Inflammation]],Table1[[#This Row],[Immune]])</f>
        <v>1</v>
      </c>
      <c r="V139" t="b">
        <f>IF(OR(Table1[[#This Row],[Rodents]],Table1[[#This Row],[Human]],Table1[[#This Row],[Pig]]),OR(ISNUMBER(FIND("intratrach",C139)),ISNUMBER(FIND("nasal ",C139)),ISNUMBER(FIND("instill",C139))),"NA")</f>
        <v>0</v>
      </c>
      <c r="W139" t="b">
        <f>IF(OR(Table1[[#This Row],[Rodents]],Table1[[#This Row],[Human]],Table1[[#This Row],[Pig]]),OR(ISNUMBER(FIND("dermal",C139)),ISNUMBER(FIND("skin ",C139))),"NA")</f>
        <v>0</v>
      </c>
      <c r="X139" t="b">
        <f>IF(OR(Table1[[#This Row],[Rodents]],Table1[[#This Row],[Human]],Table1[[#This Row],[Pig]]),OR(ISNUMBER(FIND("injected",C139)),ISNUMBER(FIND("periton",C139)),ISNUMBER(FIND("intrascrot",C139))),"NA")</f>
        <v>0</v>
      </c>
      <c r="Y139" t="b">
        <f>IF(OR(Table1[[#This Row],[Rodents]],Table1[[#This Row],[Human]],Table1[[#This Row],[Pig]]),NOT(OR(Table1[[#This Row],[Inhaled/Intratracheal/intranasal]],Table1[[#This Row],[Dermal]],Table1[[#This Row],[Injected]])),"NA")</f>
        <v>1</v>
      </c>
      <c r="AA139" t="b">
        <f>OR(ISNUMBER(FIND("fish ",C139)),ISNUMBER(FIND("Fish ",C139)),ISNUMBER(FIND("aquatic",C139)),ISNUMBER(FIND("daphnids",C139)),ISNUMBER(FIND("Carcinus maenas",C139)),ISNUMBER(FIND("Daphnia",C139)),ISNUMBER(FIND("Ruditapes philippinarum",C139)),ISNUMBER(FIND("daphnia",C139)),ISNUMBER(FIND("marine",C139)),ISNUMBER(FIND("mussel",C139)),ISNUMBER(FIND("algae",C139)),ISNUMBER(FIND("Donax faba",C139)),ISNUMBER(FIND("estuarine",C139)),ISNUMBER(FIND("snail",C139)),ISNUMBER(FIND("Prorocentrum donghaiense",C139)) )</f>
        <v>0</v>
      </c>
      <c r="AB139" t="b">
        <f>OR(ISNUMBER(FIND(" rat ",C139)),ISNUMBER(FIND(" rats ",C139)),ISNUMBER(FIND(" Rats ",C139)),ISNUMBER(FIND(" Rat ",C139)),ISNUMBER(FIND(" rat.",C139)),ISNUMBER(FIND(" rats.",C139)),ISNUMBER(FIND("mouse",C139)),ISNUMBER(FIND("mice",C139)), ISNUMBER(FIND(" Mice",C139)))</f>
        <v>1</v>
      </c>
      <c r="AC139" t="b">
        <f>OR(ISNUMBER(FIND(" cell ",C139)),ISNUMBER(FIND("fibroblast",C139)),ISNUMBER(FIND("macrophage",C139)),ISNUMBER(FIND("epithelial",C139)),ISNUMBER(FIND("endothelial",C139)),ISNUMBER(FIND("neuron",C139)),ISNUMBER(FIND(" cells ",C139)),ISNUMBER(FIND("RBC",C139)),ISNUMBER(FIND("mitochond",C139)),ISNUMBER(FIND("adipocyte",C139)),ISNUMBER(FIND("osteo",C139)),ISNUMBER(FIND("keratin",C139)),ISNUMBER(FIND(" cell's ",C139)),ISNUMBER(FIND("eukary",C139)),ISNUMBER(FIND("sperm",C139)))</f>
        <v>1</v>
      </c>
      <c r="AD139" t="b">
        <f>OR(ISNUMBER(FIND("human",B139)),ISNUMBER(FIND("workers",B139)),ISNUMBER(FIND("workforces",B139)),ISNUMBER(FIND("occupational",B139)),ISNUMBER(FIND("Case report",B139)),ISNUMBER(FIND("Workplaces",B139)),ISNUMBER(FIND("worker",B139)))</f>
        <v>0</v>
      </c>
      <c r="AE139" t="b">
        <f>OR(ISNUMBER(FIND(" plant ",C139)),ISNUMBER(FIND("Plant ",C139)),ISNUMBER(FIND("tomato",C139)),ISNUMBER(FIND("plants",C139)),ISNUMBER(FIND("Plants",C139)),ISNUMBER(FIND("algae",C139)),ISNUMBER(FIND("lettuce",C139)),ISNUMBER(FIND("green gram sprouts ",C139)),ISNUMBER(FIND("Cucurbita pepo",C139)),ISNUMBER(FIND("bean ",C139)),ISNUMBER(FIND("chloroplast",C139)),ISNUMBER(FIND("chlorophyll",C139)),ISNUMBER(FIND("seedling",C139)),ISNUMBER(FIND("canola",C139)),ISNUMBER(FIND("shoot",C139)),ISNUMBER(FIND("photosynthes",C139)),ISNUMBER(FIND(" leaves ",C139)),,ISNUMBER(FIND("agriculture",C139)),ISNUMBER(FIND(" crops ",C139)))</f>
        <v>0</v>
      </c>
      <c r="AF139" t="b">
        <f>OR(ISNUMBER(FIND("bacteria",C139)),ISNUMBER(FIND("Bacteria",C139)),ISNUMBER(FIND("Bacterium",C139)),ISNUMBER(FIND("bacterium",C139)),ISNUMBER(FIND(" coli ",C139)))</f>
        <v>0</v>
      </c>
      <c r="AG139" t="b">
        <f>OR(ISNUMBER(FIND("fungi",C139)),ISNUMBER(FIND("Fungi",C139)),ISNUMBER(FIND("fungus",C139)),ISNUMBER(FIND("Fungus",C139)),ISNUMBER(FIND("mushroom",C139)),ISNUMBER(FIND("Mushroom",C139)),ISNUMBER(FIND(" mold ",C139)))</f>
        <v>0</v>
      </c>
      <c r="AH139" t="b">
        <f>OR(ISNUMBER(FIND("Pig ",C139)),ISNUMBER(FIND("pig ",C139)),ISNUMBER(FIND("Pigs ",C139)),ISNUMBER(FIND("pigs ",C139)))</f>
        <v>0</v>
      </c>
      <c r="AI139" t="b">
        <f>OR(ISNUMBER(FIND(" C. elegans",C139)),ISNUMBER(FIND("Caenorhabditis elegans",C139)),ISNUMBER(FIND("earthworms",C139)),ISNUMBER(FIND(" Ficopomatus enigmaticus",C139)),ISNUMBER(FIND("larva",C139)),ISNUMBER(FIND("Lumbriculus variegatus",C139)),ISNUMBER(FIND("nematode",C139)))</f>
        <v>0</v>
      </c>
      <c r="AJ139" t="b">
        <f>NOT(OR(AA139,AB139,AC139,AD139,AE139,AF139,AG139,AH139,AI139))</f>
        <v>0</v>
      </c>
      <c r="AL139" t="b">
        <f>OR(AA139,AB139,AD139,AE139,AF139,AG139,AH139,AI139)</f>
        <v>1</v>
      </c>
      <c r="AM139" t="b">
        <f>IF(Table1[[#This Row],[In vivo?]],IF(Table1[[#This Row],[Cell]],FALSE,TRUE),FALSE)</f>
        <v>0</v>
      </c>
      <c r="AN139" t="b">
        <f>AND(AC139,AL139)</f>
        <v>1</v>
      </c>
      <c r="AO139" t="b">
        <f>IF(Table1[[#This Row],[Cell]],IF(Table1[[#This Row],[In vivo?]],FALSE,TRUE),FALSE)</f>
        <v>0</v>
      </c>
      <c r="AP139" t="b">
        <f>NOT(OR(Table1[[#This Row],[In vivo?]],Table1[[#This Row],[Only in Cell]]))</f>
        <v>0</v>
      </c>
      <c r="AQ139" t="b">
        <f>IF(OR(Table1[[#This Row],[Rodents]],Table1[[#This Row],[Human]],Table1[[#This Row],[Pig]]),OR(ISNUMBER(FIND("pulmonary",C139)),ISNUMBER(FIND("lung",C139))),"NA")</f>
        <v>0</v>
      </c>
      <c r="AR139" t="b">
        <f>IF(OR(Table1[[#This Row],[Rodents]],Table1[[#This Row],[Human]],Table1[[#This Row],[Pig]]),OR(ISNUMBER(FIND("skin",C139)),ISNUMBER(FIND("dermal",C139))),"NA")</f>
        <v>0</v>
      </c>
      <c r="AS139" t="b">
        <f>IF(OR(Table1[[#This Row],[Rodents]],Table1[[#This Row],[Human]],Table1[[#This Row],[Pig]]),OR(ISNUMBER(FIND("liver",C139)),ISNUMBER(FIND("hepat",C139))),"NA")</f>
        <v>0</v>
      </c>
      <c r="AT139" t="b">
        <f>IF(OR(Table1[[#This Row],[Rodents]],Table1[[#This Row],[Human]],Table1[[#This Row],[Pig]]),OR(ISNUMBER(FIND("kidney",C139)),ISNUMBER(FIND("neph",C139))),"NA")</f>
        <v>0</v>
      </c>
      <c r="AU139" t="b">
        <f>IF(OR(Table1[[#This Row],[Rodents]],Table1[[#This Row],[Human]],Table1[[#This Row],[Pig]]),OR(ISNUMBER(FIND("brain",C139)),ISNUMBER(FIND("neur",C139)),ISNUMBER(FIND("nerv",C139))),"NA")</f>
        <v>0</v>
      </c>
      <c r="AV139" t="b">
        <f>IF(OR(Table1[[#This Row],[Rodents]],Table1[[#This Row],[Human]],Table1[[#This Row],[Pig]]),OR(ISNUMBER(FIND("heart",C139)),ISNUMBER(FIND("cardi",C139))),"NA")</f>
        <v>0</v>
      </c>
      <c r="AW139" t="b">
        <f>IF(OR(Table1[[#This Row],[Rodents]],Table1[[#This Row],[Human]],Table1[[#This Row],[Pig]]),OR(ISNUMBER(FIND("gastro",C139)),ISNUMBER(FIND("intesti",C139)),ISNUMBER(FIND("stomach",C139))),"NA")</f>
        <v>0</v>
      </c>
      <c r="AX139" t="b">
        <f>IF(OR(Table1[[#This Row],[Rodents]],Table1[[#This Row],[Human]],Table1[[#This Row],[Pig]]),NOT(OR(AQ139,AR139,AS139,AT139,AU139,AV139,AW139)),"NA")</f>
        <v>1</v>
      </c>
      <c r="AY139" t="b">
        <f>OR(ISNUMBER(FIND("SWCNT",C139)),ISNUMBER(FIND("SWNT",C139)),ISNUMBER(FIND("single-wall",C139)),ISNUMBER(FIND("single wall",C139)),ISNUMBER(FIND("Single wall",C139)),ISNUMBER(FIND("Single-wall",C139)),ISNUMBER(FIND("SWCNT",B139)),ISNUMBER(FIND("SWNT",B139)),ISNUMBER(FIND("single-wall",B139)),ISNUMBER(FIND("single wall",B139)),ISNUMBER(FIND("Single-wall",B139)),ISNUMBER(FIND("Single wall",B139)))</f>
        <v>0</v>
      </c>
      <c r="AZ139" t="b">
        <f>OR(ISNUMBER(FIND("MWCNT",C139)),ISNUMBER(FIND("MWNT",C139)),ISNUMBER(FIND("multi-wall",C139)),ISNUMBER(FIND("multi wall",C139)),ISNUMBER(FIND("multiwall",C139)),ISNUMBER(FIND("Multi-wall",C139)),ISNUMBER(FIND("Multi wall",C139)),ISNUMBER(FIND("Multiwall",C139)),ISNUMBER(FIND("MWCNT",B139)),ISNUMBER(FIND("MWNT",B139)),ISNUMBER(FIND("multi-wall",B139)),ISNUMBER(FIND("multi wall",B139)),ISNUMBER(FIND("multiwall",B139)),ISNUMBER(FIND("Multi-wall",B139)),ISNUMBER(FIND("Multi wall",B139)),ISNUMBER(FIND("Multiwall",B139)),ISNUMBER(FIND("Double-wall",B139)),ISNUMBER(FIND("Double wall",B139)),ISNUMBER(FIND("Doublewall",B139)),ISNUMBER(FIND("double-wall",B139)),ISNUMBER(FIND("double wall",B139)),ISNUMBER(FIND("doublewall",B139)))</f>
        <v>1</v>
      </c>
      <c r="BA139" t="b">
        <f>AND(Table1[[#This Row],[SWCNT]],Table1[[#This Row],[MWCNT]])</f>
        <v>0</v>
      </c>
      <c r="BB139" t="b">
        <f>IF(Table1[[#This Row],[SWCNT]]=TRUE,FALSE,IF(Table1[[#This Row],[MWCNT]]=TRUE,FALSE,TRUE))</f>
        <v>0</v>
      </c>
      <c r="BC139" s="18"/>
    </row>
    <row r="140" spans="1:55" ht="240.5">
      <c r="A140" t="s">
        <v>988</v>
      </c>
      <c r="B140" s="2" t="s">
        <v>990</v>
      </c>
      <c r="C140" s="16" t="s">
        <v>992</v>
      </c>
      <c r="D140" s="17" t="s">
        <v>403</v>
      </c>
      <c r="E140" s="2">
        <v>2020</v>
      </c>
      <c r="F140" t="b">
        <f>OR(ISNUMBER(FIND("cytotoxic",C140)),ISNUMBER(FIND("Cytotoxic",C140)),ISNUMBER(FIND("cellular toxicity",C140)),ISNUMBER(FIND("cell death",C140)),ISNUMBER(FIND("viable",C140)),ISNUMBER(FIND("phytotoxic",C140)),ISNUMBER(FIND("acute toxicity",C140)),ISNUMBER(FIND("MTT",C140)),ISNUMBER(FIND("survival",C140)),ISNUMBER(FIND("prolifer",C140)),ISNUMBER(FIND("apoptosis",C140)),ISNUMBER(FIND("neurotoxic",C140)),ISNUMBER(FIND("  lysis ",C140)),ISNUMBER(FIND("necrosis",C140)),ISNUMBER(FIND("cellular death",C140))*3,ISNUMBER(FIND("LDH",C140)),ISNUMBER(FIND("Acute toxicity",C140)))</f>
        <v>1</v>
      </c>
      <c r="G140" t="b">
        <f>OR(ISNUMBER(FIND("genotoxic",C140)),ISNUMBER(FIND("genotoxicity",C140)),ISNUMBER(FIND("DNA damage",C140)),ISNUMBER(FIND("DNA",C140)),ISNUMBER(FIND("RNA",C140)),ISNUMBER(FIND("mesothelioma",C140)),ISNUMBER(FIND("carcino",C140)),ISNUMBER(FIND("mutagen",C140)),ISNUMBER(FIND("genetic",C140)))</f>
        <v>1</v>
      </c>
      <c r="H140" t="b">
        <f>OR(ISNUMBER(FIND("inflammatory",C140)),ISNUMBER(FIND("inflamm",C140)))</f>
        <v>1</v>
      </c>
      <c r="I140" t="b">
        <f>OR(ISNUMBER(FIND("immune",C140)),ISNUMBER(FIND("immunological",C140)),ISNUMBER(FIND("interleuk",C140)),ISNUMBER(FIND("platelet activation",C140)),ISNUMBER(FIND("monocyte",C140)),ISNUMBER(FIND("leukocyte",C140)),ISNUMBER(FIND("cytokine",C140)),ISNUMBER(FIND("CD4",C140)),ISNUMBER(FIND("CD8",C140)),ISNUMBER(FIND("T-cell",C140)))</f>
        <v>1</v>
      </c>
      <c r="J140" t="b">
        <f>OR(ISNUMBER(FIND("reactive oxygen",C140)),ISNUMBER(FIND("ROS",C140)),ISNUMBER(FIND("free radical",C140)),ISNUMBER(FIND("oxidative stress",C140)),ISNUMBER(FIND("peroxid",C140)),ISNUMBER(FIND("oxidative",C140)),ISNUMBER(FIND("antioxid",C140)))</f>
        <v>0</v>
      </c>
      <c r="K140" t="b">
        <f>OR(ISNUMBER(FIND("autophag",C140)))</f>
        <v>0</v>
      </c>
      <c r="L140" t="b">
        <f>OR(ISNUMBER(FIND("morpholog",C140)))</f>
        <v>0</v>
      </c>
      <c r="M140" t="b">
        <f>OR(ISNUMBER(FIND("fibrosis",C140)),ISNUMBER(FIND("Fibrosis",C140)),ISNUMBER(FIND("fibrot",C140)))</f>
        <v>0</v>
      </c>
      <c r="N140" t="b">
        <f>OR(ISNUMBER(FIND("offspring",C140)),ISNUMBER(FIND("Parental",C140)),ISNUMBER(FIND("parental",C140)),ISNUMBER(FIND("germline",C140)),ISNUMBER(FIND("reproduc",C140)),ISNUMBER(FIND("embryo",C140)))</f>
        <v>0</v>
      </c>
      <c r="O140" t="b">
        <f>OR(ISNUMBER(FIND("metabol",C140)),ISNUMBER(FIND("Metabol",C140)),ISNUMBER(FIND("digest",C140)),ISNUMBER(FIND("mitochon",C140)))</f>
        <v>0</v>
      </c>
      <c r="P140" t="b">
        <f>OR(ISNUMBER(FIND("ecotox",C140)),ISNUMBER(FIND("Ecotox",B140)),ISNUMBER(FIND("ecotox",B140)),ISNUMBER(FIND("Ecotox",C140)))</f>
        <v>0</v>
      </c>
      <c r="Q140" t="b">
        <f>OR(ISNUMBER(FIND("Bioaccum",C140)),ISNUMBER(FIND("bioaccum",C140)),ISNUMBER(FIND("accum",C140)))</f>
        <v>0</v>
      </c>
      <c r="R140" t="b">
        <f>OR(ISNUMBER(FIND("Occupation",C140)),ISNUMBER(FIND("occupation",C140)),ISNUMBER(FIND("worker",C140)),ISNUMBER(FIND("workforce",C140)))</f>
        <v>1</v>
      </c>
      <c r="S140" t="b">
        <f>NOT(OR(F140,G140,H140,I140,J140,K140,L140,M140,N140,O140,P140,Q140,R140))</f>
        <v>0</v>
      </c>
      <c r="U140" t="b">
        <f>OR(Table1[[#This Row],[Inflammation]],Table1[[#This Row],[Immune]])</f>
        <v>1</v>
      </c>
      <c r="V140" t="str">
        <f>IF(OR(Table1[[#This Row],[Rodents]],Table1[[#This Row],[Human]],Table1[[#This Row],[Pig]]),OR(ISNUMBER(FIND("intratrach",C140)),ISNUMBER(FIND("nasal ",C140)),ISNUMBER(FIND("instill",C140))),"NA")</f>
        <v>NA</v>
      </c>
      <c r="W140" t="str">
        <f>IF(OR(Table1[[#This Row],[Rodents]],Table1[[#This Row],[Human]],Table1[[#This Row],[Pig]]),OR(ISNUMBER(FIND("dermal",C140)),ISNUMBER(FIND("skin ",C140))),"NA")</f>
        <v>NA</v>
      </c>
      <c r="X140" t="str">
        <f>IF(OR(Table1[[#This Row],[Rodents]],Table1[[#This Row],[Human]],Table1[[#This Row],[Pig]]),OR(ISNUMBER(FIND("injected",C140)),ISNUMBER(FIND("periton",C140)),ISNUMBER(FIND("intrascrot",C140))),"NA")</f>
        <v>NA</v>
      </c>
      <c r="Y140" t="str">
        <f>IF(OR(Table1[[#This Row],[Rodents]],Table1[[#This Row],[Human]],Table1[[#This Row],[Pig]]),NOT(OR(Table1[[#This Row],[Inhaled/Intratracheal/intranasal]],Table1[[#This Row],[Dermal]],Table1[[#This Row],[Injected]])),"NA")</f>
        <v>NA</v>
      </c>
      <c r="AA140" t="b">
        <f>OR(ISNUMBER(FIND("fish ",C140)),ISNUMBER(FIND("Fish ",C140)),ISNUMBER(FIND("aquatic",C140)),ISNUMBER(FIND("daphnids",C140)),ISNUMBER(FIND("Carcinus maenas",C140)),ISNUMBER(FIND("Daphnia",C140)),ISNUMBER(FIND("Ruditapes philippinarum",C140)),ISNUMBER(FIND("daphnia",C140)),ISNUMBER(FIND("marine",C140)),ISNUMBER(FIND("mussel",C140)),ISNUMBER(FIND("algae",C140)),ISNUMBER(FIND("Donax faba",C140)),ISNUMBER(FIND("estuarine",C140)),ISNUMBER(FIND("snail",C140)),ISNUMBER(FIND("Prorocentrum donghaiense",C140)) )</f>
        <v>0</v>
      </c>
      <c r="AB140" t="b">
        <f>OR(ISNUMBER(FIND(" rat ",C140)),ISNUMBER(FIND(" rats ",C140)),ISNUMBER(FIND(" Rats ",C140)),ISNUMBER(FIND(" Rat ",C140)),ISNUMBER(FIND(" rat.",C140)),ISNUMBER(FIND(" rats.",C140)),ISNUMBER(FIND("mouse",C140)),ISNUMBER(FIND("mice",C140)), ISNUMBER(FIND(" Mice",C140)))</f>
        <v>0</v>
      </c>
      <c r="AC140" t="b">
        <f>OR(ISNUMBER(FIND(" cell ",C140)),ISNUMBER(FIND("fibroblast",C140)),ISNUMBER(FIND("macrophage",C140)),ISNUMBER(FIND("epithelial",C140)),ISNUMBER(FIND("endothelial",C140)),ISNUMBER(FIND("neuron",C140)),ISNUMBER(FIND(" cells ",C140)),ISNUMBER(FIND("RBC",C140)),ISNUMBER(FIND("mitochond",C140)),ISNUMBER(FIND("adipocyte",C140)),ISNUMBER(FIND("osteo",C140)),ISNUMBER(FIND("keratin",C140)),ISNUMBER(FIND(" cell's ",C140)),ISNUMBER(FIND("eukary",C140)),ISNUMBER(FIND("sperm",C140)))</f>
        <v>1</v>
      </c>
      <c r="AD140" t="b">
        <f>OR(ISNUMBER(FIND("human",B140)),ISNUMBER(FIND("workers",B140)),ISNUMBER(FIND("workforces",B140)),ISNUMBER(FIND("occupational",B140)),ISNUMBER(FIND("Case report",B140)),ISNUMBER(FIND("Workplaces",B140)),ISNUMBER(FIND("worker",B140)))</f>
        <v>0</v>
      </c>
      <c r="AE140" t="b">
        <f>OR(ISNUMBER(FIND(" plant ",C140)),ISNUMBER(FIND("Plant ",C140)),ISNUMBER(FIND("tomato",C140)),ISNUMBER(FIND("plants",C140)),ISNUMBER(FIND("Plants",C140)),ISNUMBER(FIND("algae",C140)),ISNUMBER(FIND("lettuce",C140)),ISNUMBER(FIND("green gram sprouts ",C140)),ISNUMBER(FIND("Cucurbita pepo",C140)),ISNUMBER(FIND("bean ",C140)),ISNUMBER(FIND("chloroplast",C140)),ISNUMBER(FIND("chlorophyll",C140)),ISNUMBER(FIND("seedling",C140)),ISNUMBER(FIND("canola",C140)),ISNUMBER(FIND("shoot",C140)),ISNUMBER(FIND("photosynthes",C140)),ISNUMBER(FIND(" leaves ",C140)),,ISNUMBER(FIND("agriculture",C140)),ISNUMBER(FIND(" crops ",C140)))</f>
        <v>0</v>
      </c>
      <c r="AF140" t="b">
        <f>OR(ISNUMBER(FIND("bacteria",C140)),ISNUMBER(FIND("Bacteria",C140)),ISNUMBER(FIND("Bacterium",C140)),ISNUMBER(FIND("bacterium",C140)),ISNUMBER(FIND(" coli ",C140)))</f>
        <v>0</v>
      </c>
      <c r="AG140" t="b">
        <f>OR(ISNUMBER(FIND("fungi",C140)),ISNUMBER(FIND("Fungi",C140)),ISNUMBER(FIND("fungus",C140)),ISNUMBER(FIND("Fungus",C140)),ISNUMBER(FIND("mushroom",C140)),ISNUMBER(FIND("Mushroom",C140)),ISNUMBER(FIND(" mold ",C140)))</f>
        <v>0</v>
      </c>
      <c r="AH140" t="b">
        <f>OR(ISNUMBER(FIND("Pig ",C140)),ISNUMBER(FIND("pig ",C140)),ISNUMBER(FIND("Pigs ",C140)),ISNUMBER(FIND("pigs ",C140)))</f>
        <v>0</v>
      </c>
      <c r="AI140" t="b">
        <f>OR(ISNUMBER(FIND(" C. elegans",C140)),ISNUMBER(FIND("Caenorhabditis elegans",C140)),ISNUMBER(FIND("earthworms",C140)),ISNUMBER(FIND(" Ficopomatus enigmaticus",C140)),ISNUMBER(FIND("larva",C140)),ISNUMBER(FIND("Lumbriculus variegatus",C140)),ISNUMBER(FIND("nematode",C140)))</f>
        <v>0</v>
      </c>
      <c r="AJ140" t="b">
        <f>NOT(OR(AA140,AB140,AC140,AD140,AE140,AF140,AG140,AH140,AI140))</f>
        <v>0</v>
      </c>
      <c r="AL140" t="b">
        <f>OR(AA140,AB140,AD140,AE140,AF140,AG140,AH140,AI140)</f>
        <v>0</v>
      </c>
      <c r="AM140" t="b">
        <f>IF(Table1[[#This Row],[In vivo?]],IF(Table1[[#This Row],[Cell]],FALSE,TRUE),FALSE)</f>
        <v>0</v>
      </c>
      <c r="AN140" t="b">
        <f>AND(AC140,AL140)</f>
        <v>0</v>
      </c>
      <c r="AO140" t="b">
        <f>IF(Table1[[#This Row],[Cell]],IF(Table1[[#This Row],[In vivo?]],FALSE,TRUE),FALSE)</f>
        <v>1</v>
      </c>
      <c r="AP140" t="b">
        <f>NOT(OR(Table1[[#This Row],[In vivo?]],Table1[[#This Row],[Only in Cell]]))</f>
        <v>0</v>
      </c>
      <c r="AQ140" t="str">
        <f>IF(OR(Table1[[#This Row],[Rodents]],Table1[[#This Row],[Human]],Table1[[#This Row],[Pig]]),OR(ISNUMBER(FIND("pulmonary",C140)),ISNUMBER(FIND("lung",C140))),"NA")</f>
        <v>NA</v>
      </c>
      <c r="AR140" t="str">
        <f>IF(OR(Table1[[#This Row],[Rodents]],Table1[[#This Row],[Human]],Table1[[#This Row],[Pig]]),OR(ISNUMBER(FIND("skin",C140)),ISNUMBER(FIND("dermal",C140))),"NA")</f>
        <v>NA</v>
      </c>
      <c r="AS140" t="str">
        <f>IF(OR(Table1[[#This Row],[Rodents]],Table1[[#This Row],[Human]],Table1[[#This Row],[Pig]]),OR(ISNUMBER(FIND("liver",C140)),ISNUMBER(FIND("hepat",C140))),"NA")</f>
        <v>NA</v>
      </c>
      <c r="AT140" t="str">
        <f>IF(OR(Table1[[#This Row],[Rodents]],Table1[[#This Row],[Human]],Table1[[#This Row],[Pig]]),OR(ISNUMBER(FIND("kidney",C140)),ISNUMBER(FIND("neph",C140))),"NA")</f>
        <v>NA</v>
      </c>
      <c r="AU140" t="str">
        <f>IF(OR(Table1[[#This Row],[Rodents]],Table1[[#This Row],[Human]],Table1[[#This Row],[Pig]]),OR(ISNUMBER(FIND("brain",C140)),ISNUMBER(FIND("neur",C140)),ISNUMBER(FIND("nerv",C140))),"NA")</f>
        <v>NA</v>
      </c>
      <c r="AV140" t="str">
        <f>IF(OR(Table1[[#This Row],[Rodents]],Table1[[#This Row],[Human]],Table1[[#This Row],[Pig]]),OR(ISNUMBER(FIND("heart",C140)),ISNUMBER(FIND("cardi",C140))),"NA")</f>
        <v>NA</v>
      </c>
      <c r="AW140" t="str">
        <f>IF(OR(Table1[[#This Row],[Rodents]],Table1[[#This Row],[Human]],Table1[[#This Row],[Pig]]),OR(ISNUMBER(FIND("gastro",C140)),ISNUMBER(FIND("intesti",C140)),ISNUMBER(FIND("stomach",C140))),"NA")</f>
        <v>NA</v>
      </c>
      <c r="AX140" t="str">
        <f>IF(OR(Table1[[#This Row],[Rodents]],Table1[[#This Row],[Human]],Table1[[#This Row],[Pig]]),NOT(OR(AQ140,AR140,AS140,AT140,AU140,AV140,AW140)),"NA")</f>
        <v>NA</v>
      </c>
      <c r="AY140" t="b">
        <f>OR(ISNUMBER(FIND("SWCNT",C140)),ISNUMBER(FIND("SWNT",C140)),ISNUMBER(FIND("single-wall",C140)),ISNUMBER(FIND("single wall",C140)),ISNUMBER(FIND("Single wall",C140)),ISNUMBER(FIND("Single-wall",C140)),ISNUMBER(FIND("SWCNT",B140)),ISNUMBER(FIND("SWNT",B140)),ISNUMBER(FIND("single-wall",B140)),ISNUMBER(FIND("single wall",B140)),ISNUMBER(FIND("Single-wall",B140)),ISNUMBER(FIND("Single wall",B140)))</f>
        <v>0</v>
      </c>
      <c r="AZ140" t="b">
        <f>OR(ISNUMBER(FIND("MWCNT",C140)),ISNUMBER(FIND("MWNT",C140)),ISNUMBER(FIND("multi-wall",C140)),ISNUMBER(FIND("multi wall",C140)),ISNUMBER(FIND("multiwall",C140)),ISNUMBER(FIND("Multi-wall",C140)),ISNUMBER(FIND("Multi wall",C140)),ISNUMBER(FIND("Multiwall",C140)),ISNUMBER(FIND("MWCNT",B140)),ISNUMBER(FIND("MWNT",B140)),ISNUMBER(FIND("multi-wall",B140)),ISNUMBER(FIND("multi wall",B140)),ISNUMBER(FIND("multiwall",B140)),ISNUMBER(FIND("Multi-wall",B140)),ISNUMBER(FIND("Multi wall",B140)),ISNUMBER(FIND("Multiwall",B140)),ISNUMBER(FIND("Double-wall",B140)),ISNUMBER(FIND("Double wall",B140)),ISNUMBER(FIND("Doublewall",B140)),ISNUMBER(FIND("double-wall",B140)),ISNUMBER(FIND("double wall",B140)),ISNUMBER(FIND("doublewall",B140)))</f>
        <v>1</v>
      </c>
      <c r="BA140" t="b">
        <f>AND(Table1[[#This Row],[SWCNT]],Table1[[#This Row],[MWCNT]])</f>
        <v>0</v>
      </c>
      <c r="BB140" t="b">
        <f>IF(Table1[[#This Row],[SWCNT]]=TRUE,FALSE,IF(Table1[[#This Row],[MWCNT]]=TRUE,FALSE,TRUE))</f>
        <v>0</v>
      </c>
      <c r="BC140" s="18"/>
    </row>
    <row r="141" spans="1:55" ht="222">
      <c r="A141" t="s">
        <v>989</v>
      </c>
      <c r="B141" s="2" t="s">
        <v>991</v>
      </c>
      <c r="C141" s="16" t="s">
        <v>993</v>
      </c>
      <c r="D141" s="17" t="s">
        <v>403</v>
      </c>
      <c r="E141" s="2">
        <v>2020</v>
      </c>
      <c r="F141" t="b">
        <f>OR(ISNUMBER(FIND("cytotoxic",C141)),ISNUMBER(FIND("Cytotoxic",C141)),ISNUMBER(FIND("cellular toxicity",C141)),ISNUMBER(FIND("cell death",C141)),ISNUMBER(FIND("viable",C141)),ISNUMBER(FIND("phytotoxic",C141)),ISNUMBER(FIND("acute toxicity",C141)),ISNUMBER(FIND("MTT",C141)),ISNUMBER(FIND("survival",C141)),ISNUMBER(FIND("prolifer",C141)),ISNUMBER(FIND("apoptosis",C141)),ISNUMBER(FIND("neurotoxic",C141)),ISNUMBER(FIND("  lysis ",C141)),ISNUMBER(FIND("necrosis",C141)),ISNUMBER(FIND("cellular death",C141))*3,ISNUMBER(FIND("LDH",C141)),ISNUMBER(FIND("Acute toxicity",C141)))</f>
        <v>0</v>
      </c>
      <c r="G141" t="b">
        <f>OR(ISNUMBER(FIND("genotoxic",C141)),ISNUMBER(FIND("genotoxicity",C141)),ISNUMBER(FIND("DNA damage",C141)),ISNUMBER(FIND("DNA",C141)),ISNUMBER(FIND("RNA",C141)),ISNUMBER(FIND("mesothelioma",C141)),ISNUMBER(FIND("carcino",C141)),ISNUMBER(FIND("mutagen",C141)),ISNUMBER(FIND("genetic",C141)))</f>
        <v>0</v>
      </c>
      <c r="H141" t="b">
        <f>OR(ISNUMBER(FIND("inflammatory",C141)),ISNUMBER(FIND("inflamm",C141)))</f>
        <v>1</v>
      </c>
      <c r="I141" t="b">
        <f>OR(ISNUMBER(FIND("immune",C141)),ISNUMBER(FIND("immunological",C141)),ISNUMBER(FIND("interleuk",C141)),ISNUMBER(FIND("platelet activation",C141)),ISNUMBER(FIND("monocyte",C141)),ISNUMBER(FIND("leukocyte",C141)),ISNUMBER(FIND("cytokine",C141)),ISNUMBER(FIND("CD4",C141)),ISNUMBER(FIND("CD8",C141)),ISNUMBER(FIND("T-cell",C141)))</f>
        <v>1</v>
      </c>
      <c r="J141" t="b">
        <f>OR(ISNUMBER(FIND("reactive oxygen",C141)),ISNUMBER(FIND("ROS",C141)),ISNUMBER(FIND("free radical",C141)),ISNUMBER(FIND("oxidative stress",C141)),ISNUMBER(FIND("peroxid",C141)),ISNUMBER(FIND("oxidative",C141)),ISNUMBER(FIND("antioxid",C141)))</f>
        <v>0</v>
      </c>
      <c r="K141" t="b">
        <f>OR(ISNUMBER(FIND("autophag",C141)))</f>
        <v>0</v>
      </c>
      <c r="L141" t="b">
        <f>OR(ISNUMBER(FIND("morpholog",C141)))</f>
        <v>0</v>
      </c>
      <c r="M141" t="b">
        <f>OR(ISNUMBER(FIND("fibrosis",C141)),ISNUMBER(FIND("Fibrosis",C141)),ISNUMBER(FIND("fibrot",C141)))</f>
        <v>0</v>
      </c>
      <c r="N141" t="b">
        <f>OR(ISNUMBER(FIND("offspring",C141)),ISNUMBER(FIND("Parental",C141)),ISNUMBER(FIND("parental",C141)),ISNUMBER(FIND("germline",C141)),ISNUMBER(FIND("reproduc",C141)),ISNUMBER(FIND("embryo",C141)))</f>
        <v>0</v>
      </c>
      <c r="O141" t="b">
        <f>OR(ISNUMBER(FIND("metabol",C141)),ISNUMBER(FIND("Metabol",C141)),ISNUMBER(FIND("digest",C141)),ISNUMBER(FIND("mitochon",C141)))</f>
        <v>0</v>
      </c>
      <c r="P141" t="b">
        <f>OR(ISNUMBER(FIND("ecotox",C141)),ISNUMBER(FIND("Ecotox",B141)),ISNUMBER(FIND("ecotox",B141)),ISNUMBER(FIND("Ecotox",C141)))</f>
        <v>0</v>
      </c>
      <c r="Q141" t="b">
        <f>OR(ISNUMBER(FIND("Bioaccum",C141)),ISNUMBER(FIND("bioaccum",C141)),ISNUMBER(FIND("accum",C141)))</f>
        <v>0</v>
      </c>
      <c r="R141" t="b">
        <f>OR(ISNUMBER(FIND("Occupation",C141)),ISNUMBER(FIND("occupation",C141)),ISNUMBER(FIND("worker",C141)),ISNUMBER(FIND("workforce",C141)))</f>
        <v>0</v>
      </c>
      <c r="S141" t="b">
        <f>NOT(OR(F141,G141,H141,I141,J141,K141,L141,M141,N141,O141,P141,Q141,R141))</f>
        <v>0</v>
      </c>
      <c r="U141" t="b">
        <f>OR(Table1[[#This Row],[Inflammation]],Table1[[#This Row],[Immune]])</f>
        <v>1</v>
      </c>
      <c r="V141" t="str">
        <f>IF(OR(Table1[[#This Row],[Rodents]],Table1[[#This Row],[Human]],Table1[[#This Row],[Pig]]),OR(ISNUMBER(FIND("intratrach",C141)),ISNUMBER(FIND("nasal ",C141)),ISNUMBER(FIND("instill",C141))),"NA")</f>
        <v>NA</v>
      </c>
      <c r="W141" t="str">
        <f>IF(OR(Table1[[#This Row],[Rodents]],Table1[[#This Row],[Human]],Table1[[#This Row],[Pig]]),OR(ISNUMBER(FIND("dermal",C141)),ISNUMBER(FIND("skin ",C141))),"NA")</f>
        <v>NA</v>
      </c>
      <c r="X141" t="str">
        <f>IF(OR(Table1[[#This Row],[Rodents]],Table1[[#This Row],[Human]],Table1[[#This Row],[Pig]]),OR(ISNUMBER(FIND("injected",C141)),ISNUMBER(FIND("periton",C141)),ISNUMBER(FIND("intrascrot",C141))),"NA")</f>
        <v>NA</v>
      </c>
      <c r="Y141" t="str">
        <f>IF(OR(Table1[[#This Row],[Rodents]],Table1[[#This Row],[Human]],Table1[[#This Row],[Pig]]),NOT(OR(Table1[[#This Row],[Inhaled/Intratracheal/intranasal]],Table1[[#This Row],[Dermal]],Table1[[#This Row],[Injected]])),"NA")</f>
        <v>NA</v>
      </c>
      <c r="AA141" t="b">
        <f>OR(ISNUMBER(FIND("fish ",C141)),ISNUMBER(FIND("Fish ",C141)),ISNUMBER(FIND("aquatic",C141)),ISNUMBER(FIND("daphnids",C141)),ISNUMBER(FIND("Carcinus maenas",C141)),ISNUMBER(FIND("Daphnia",C141)),ISNUMBER(FIND("Ruditapes philippinarum",C141)),ISNUMBER(FIND("daphnia",C141)),ISNUMBER(FIND("marine",C141)),ISNUMBER(FIND("mussel",C141)),ISNUMBER(FIND("algae",C141)),ISNUMBER(FIND("Donax faba",C141)),ISNUMBER(FIND("estuarine",C141)),ISNUMBER(FIND("snail",C141)),ISNUMBER(FIND("Prorocentrum donghaiense",C141)) )</f>
        <v>0</v>
      </c>
      <c r="AB141" t="b">
        <f>OR(ISNUMBER(FIND(" rat ",C141)),ISNUMBER(FIND(" rats ",C141)),ISNUMBER(FIND(" Rats ",C141)),ISNUMBER(FIND(" Rat ",C141)),ISNUMBER(FIND(" rat.",C141)),ISNUMBER(FIND(" rats.",C141)),ISNUMBER(FIND("mouse",C141)),ISNUMBER(FIND("mice",C141)), ISNUMBER(FIND(" Mice",C141)))</f>
        <v>0</v>
      </c>
      <c r="AC141" t="b">
        <f>OR(ISNUMBER(FIND(" cell ",C141)),ISNUMBER(FIND("fibroblast",C141)),ISNUMBER(FIND("macrophage",C141)),ISNUMBER(FIND("epithelial",C141)),ISNUMBER(FIND("endothelial",C141)),ISNUMBER(FIND("neuron",C141)),ISNUMBER(FIND(" cells ",C141)),ISNUMBER(FIND("RBC",C141)),ISNUMBER(FIND("mitochond",C141)),ISNUMBER(FIND("adipocyte",C141)),ISNUMBER(FIND("osteo",C141)),ISNUMBER(FIND("keratin",C141)),ISNUMBER(FIND(" cell's ",C141)),ISNUMBER(FIND("eukary",C141)),ISNUMBER(FIND("sperm",C141)))</f>
        <v>1</v>
      </c>
      <c r="AD141" t="b">
        <f>OR(ISNUMBER(FIND("human",B141)),ISNUMBER(FIND("workers",B141)),ISNUMBER(FIND("workforces",B141)),ISNUMBER(FIND("occupational",B141)),ISNUMBER(FIND("Case report",B141)),ISNUMBER(FIND("Workplaces",B141)),ISNUMBER(FIND("worker",B141)))</f>
        <v>0</v>
      </c>
      <c r="AE141" t="b">
        <f>OR(ISNUMBER(FIND(" plant ",C141)),ISNUMBER(FIND("Plant ",C141)),ISNUMBER(FIND("tomato",C141)),ISNUMBER(FIND("plants",C141)),ISNUMBER(FIND("Plants",C141)),ISNUMBER(FIND("algae",C141)),ISNUMBER(FIND("lettuce",C141)),ISNUMBER(FIND("green gram sprouts ",C141)),ISNUMBER(FIND("Cucurbita pepo",C141)),ISNUMBER(FIND("bean ",C141)),ISNUMBER(FIND("chloroplast",C141)),ISNUMBER(FIND("chlorophyll",C141)),ISNUMBER(FIND("seedling",C141)),ISNUMBER(FIND("canola",C141)),ISNUMBER(FIND("shoot",C141)),ISNUMBER(FIND("photosynthes",C141)),ISNUMBER(FIND(" leaves ",C141)),,ISNUMBER(FIND("agriculture",C141)),ISNUMBER(FIND(" crops ",C141)))</f>
        <v>0</v>
      </c>
      <c r="AF141" t="b">
        <f>OR(ISNUMBER(FIND("bacteria",C141)),ISNUMBER(FIND("Bacteria",C141)),ISNUMBER(FIND("Bacterium",C141)),ISNUMBER(FIND("bacterium",C141)),ISNUMBER(FIND(" coli ",C141)))</f>
        <v>0</v>
      </c>
      <c r="AG141" t="b">
        <f>OR(ISNUMBER(FIND("fungi",C141)),ISNUMBER(FIND("Fungi",C141)),ISNUMBER(FIND("fungus",C141)),ISNUMBER(FIND("Fungus",C141)),ISNUMBER(FIND("mushroom",C141)),ISNUMBER(FIND("Mushroom",C141)),ISNUMBER(FIND(" mold ",C141)))</f>
        <v>0</v>
      </c>
      <c r="AH141" t="b">
        <f>OR(ISNUMBER(FIND("Pig ",C141)),ISNUMBER(FIND("pig ",C141)),ISNUMBER(FIND("Pigs ",C141)),ISNUMBER(FIND("pigs ",C141)))</f>
        <v>0</v>
      </c>
      <c r="AI141" t="b">
        <f>OR(ISNUMBER(FIND(" C. elegans",C141)),ISNUMBER(FIND("Caenorhabditis elegans",C141)),ISNUMBER(FIND("earthworms",C141)),ISNUMBER(FIND(" Ficopomatus enigmaticus",C141)),ISNUMBER(FIND("larva",C141)),ISNUMBER(FIND("Lumbriculus variegatus",C141)),ISNUMBER(FIND("nematode",C141)))</f>
        <v>0</v>
      </c>
      <c r="AJ141" t="b">
        <f>NOT(OR(AA141,AB141,AC141,AD141,AE141,AF141,AG141,AH141,AI141))</f>
        <v>0</v>
      </c>
      <c r="AL141" t="b">
        <f>OR(AA141,AB141,AD141,AE141,AF141,AG141,AH141,AI141)</f>
        <v>0</v>
      </c>
      <c r="AM141" t="b">
        <f>IF(Table1[[#This Row],[In vivo?]],IF(Table1[[#This Row],[Cell]],FALSE,TRUE),FALSE)</f>
        <v>0</v>
      </c>
      <c r="AN141" t="b">
        <f>AND(AC141,AL141)</f>
        <v>0</v>
      </c>
      <c r="AO141" t="b">
        <f>IF(Table1[[#This Row],[Cell]],IF(Table1[[#This Row],[In vivo?]],FALSE,TRUE),FALSE)</f>
        <v>1</v>
      </c>
      <c r="AP141" t="b">
        <f>NOT(OR(Table1[[#This Row],[In vivo?]],Table1[[#This Row],[Only in Cell]]))</f>
        <v>0</v>
      </c>
      <c r="AQ141" t="str">
        <f>IF(OR(Table1[[#This Row],[Rodents]],Table1[[#This Row],[Human]],Table1[[#This Row],[Pig]]),OR(ISNUMBER(FIND("pulmonary",C141)),ISNUMBER(FIND("lung",C141))),"NA")</f>
        <v>NA</v>
      </c>
      <c r="AR141" t="str">
        <f>IF(OR(Table1[[#This Row],[Rodents]],Table1[[#This Row],[Human]],Table1[[#This Row],[Pig]]),OR(ISNUMBER(FIND("skin",C141)),ISNUMBER(FIND("dermal",C141))),"NA")</f>
        <v>NA</v>
      </c>
      <c r="AS141" t="str">
        <f>IF(OR(Table1[[#This Row],[Rodents]],Table1[[#This Row],[Human]],Table1[[#This Row],[Pig]]),OR(ISNUMBER(FIND("liver",C141)),ISNUMBER(FIND("hepat",C141))),"NA")</f>
        <v>NA</v>
      </c>
      <c r="AT141" t="str">
        <f>IF(OR(Table1[[#This Row],[Rodents]],Table1[[#This Row],[Human]],Table1[[#This Row],[Pig]]),OR(ISNUMBER(FIND("kidney",C141)),ISNUMBER(FIND("neph",C141))),"NA")</f>
        <v>NA</v>
      </c>
      <c r="AU141" t="str">
        <f>IF(OR(Table1[[#This Row],[Rodents]],Table1[[#This Row],[Human]],Table1[[#This Row],[Pig]]),OR(ISNUMBER(FIND("brain",C141)),ISNUMBER(FIND("neur",C141)),ISNUMBER(FIND("nerv",C141))),"NA")</f>
        <v>NA</v>
      </c>
      <c r="AV141" t="str">
        <f>IF(OR(Table1[[#This Row],[Rodents]],Table1[[#This Row],[Human]],Table1[[#This Row],[Pig]]),OR(ISNUMBER(FIND("heart",C141)),ISNUMBER(FIND("cardi",C141))),"NA")</f>
        <v>NA</v>
      </c>
      <c r="AW141" t="str">
        <f>IF(OR(Table1[[#This Row],[Rodents]],Table1[[#This Row],[Human]],Table1[[#This Row],[Pig]]),OR(ISNUMBER(FIND("gastro",C141)),ISNUMBER(FIND("intesti",C141)),ISNUMBER(FIND("stomach",C141))),"NA")</f>
        <v>NA</v>
      </c>
      <c r="AX141" t="str">
        <f>IF(OR(Table1[[#This Row],[Rodents]],Table1[[#This Row],[Human]],Table1[[#This Row],[Pig]]),NOT(OR(AQ141,AR141,AS141,AT141,AU141,AV141,AW141)),"NA")</f>
        <v>NA</v>
      </c>
      <c r="AY141" t="b">
        <f>OR(ISNUMBER(FIND("SWCNT",C141)),ISNUMBER(FIND("SWNT",C141)),ISNUMBER(FIND("single-wall",C141)),ISNUMBER(FIND("single wall",C141)),ISNUMBER(FIND("Single wall",C141)),ISNUMBER(FIND("Single-wall",C141)),ISNUMBER(FIND("SWCNT",B141)),ISNUMBER(FIND("SWNT",B141)),ISNUMBER(FIND("single-wall",B141)),ISNUMBER(FIND("single wall",B141)),ISNUMBER(FIND("Single-wall",B141)),ISNUMBER(FIND("Single wall",B141)))</f>
        <v>0</v>
      </c>
      <c r="AZ141" t="b">
        <f>OR(ISNUMBER(FIND("MWCNT",C141)),ISNUMBER(FIND("MWNT",C141)),ISNUMBER(FIND("multi-wall",C141)),ISNUMBER(FIND("multi wall",C141)),ISNUMBER(FIND("multiwall",C141)),ISNUMBER(FIND("Multi-wall",C141)),ISNUMBER(FIND("Multi wall",C141)),ISNUMBER(FIND("Multiwall",C141)),ISNUMBER(FIND("MWCNT",B141)),ISNUMBER(FIND("MWNT",B141)),ISNUMBER(FIND("multi-wall",B141)),ISNUMBER(FIND("multi wall",B141)),ISNUMBER(FIND("multiwall",B141)),ISNUMBER(FIND("Multi-wall",B141)),ISNUMBER(FIND("Multi wall",B141)),ISNUMBER(FIND("Multiwall",B141)),ISNUMBER(FIND("Double-wall",B141)),ISNUMBER(FIND("Double wall",B141)),ISNUMBER(FIND("Doublewall",B141)),ISNUMBER(FIND("double-wall",B141)),ISNUMBER(FIND("double wall",B141)),ISNUMBER(FIND("doublewall",B141)))</f>
        <v>1</v>
      </c>
      <c r="BA141" t="b">
        <f>AND(Table1[[#This Row],[SWCNT]],Table1[[#This Row],[MWCNT]])</f>
        <v>0</v>
      </c>
      <c r="BB141" t="b">
        <f>IF(Table1[[#This Row],[SWCNT]]=TRUE,FALSE,IF(Table1[[#This Row],[MWCNT]]=TRUE,FALSE,TRUE))</f>
        <v>0</v>
      </c>
      <c r="BC141" s="18"/>
    </row>
    <row r="142" spans="1:55" ht="203.5">
      <c r="A142" t="s">
        <v>997</v>
      </c>
      <c r="B142" s="2" t="s">
        <v>998</v>
      </c>
      <c r="C142" s="16" t="s">
        <v>999</v>
      </c>
      <c r="D142" s="17" t="s">
        <v>94</v>
      </c>
      <c r="E142" s="2">
        <v>2020</v>
      </c>
      <c r="F142" t="b">
        <f>OR(ISNUMBER(FIND("cytotoxic",C142)),ISNUMBER(FIND("Cytotoxic",C142)),ISNUMBER(FIND("cellular toxicity",C142)),ISNUMBER(FIND("cell death",C142)),ISNUMBER(FIND("viable",C142)),ISNUMBER(FIND("phytotoxic",C142)),ISNUMBER(FIND("acute toxicity",C142)),ISNUMBER(FIND("MTT",C142)),ISNUMBER(FIND("survival",C142)),ISNUMBER(FIND("prolifer",C142)),ISNUMBER(FIND("apoptosis",C142)),ISNUMBER(FIND("neurotoxic",C142)),ISNUMBER(FIND("  lysis ",C142)),ISNUMBER(FIND("necrosis",C142)),ISNUMBER(FIND("cellular death",C142))*3,ISNUMBER(FIND("LDH",C142)),ISNUMBER(FIND("Acute toxicity",C142)))</f>
        <v>1</v>
      </c>
      <c r="G142" t="b">
        <f>OR(ISNUMBER(FIND("genotoxic",C142)),ISNUMBER(FIND("genotoxicity",C142)),ISNUMBER(FIND("DNA damage",C142)),ISNUMBER(FIND("DNA",C142)),ISNUMBER(FIND("RNA",C142)),ISNUMBER(FIND("mesothelioma",C142)),ISNUMBER(FIND("carcino",C142)),ISNUMBER(FIND("mutagen",C142)),ISNUMBER(FIND("genetic",C142)))</f>
        <v>0</v>
      </c>
      <c r="H142" t="b">
        <f>OR(ISNUMBER(FIND("inflammatory",C142)),ISNUMBER(FIND("inflamm",C142)))</f>
        <v>1</v>
      </c>
      <c r="I142" t="b">
        <f>OR(ISNUMBER(FIND("immune",C142)),ISNUMBER(FIND("immunological",C142)),ISNUMBER(FIND("interleuk",C142)),ISNUMBER(FIND("platelet activation",C142)),ISNUMBER(FIND("monocyte",C142)),ISNUMBER(FIND("leukocyte",C142)),ISNUMBER(FIND("cytokine",C142)),ISNUMBER(FIND("CD4",C142)),ISNUMBER(FIND("CD8",C142)),ISNUMBER(FIND("T-cell",C142)))</f>
        <v>0</v>
      </c>
      <c r="J142" t="b">
        <f>OR(ISNUMBER(FIND("reactive oxygen",C142)),ISNUMBER(FIND("ROS",C142)),ISNUMBER(FIND("free radical",C142)),ISNUMBER(FIND("oxidative stress",C142)),ISNUMBER(FIND("peroxid",C142)),ISNUMBER(FIND("oxidative",C142)),ISNUMBER(FIND("antioxid",C142)))</f>
        <v>0</v>
      </c>
      <c r="K142" t="b">
        <f>OR(ISNUMBER(FIND("autophag",C142)))</f>
        <v>0</v>
      </c>
      <c r="L142" t="b">
        <f>OR(ISNUMBER(FIND("morpholog",C142)))</f>
        <v>0</v>
      </c>
      <c r="M142" t="b">
        <f>OR(ISNUMBER(FIND("fibrosis",C142)),ISNUMBER(FIND("Fibrosis",C142)),ISNUMBER(FIND("fibrot",C142)))</f>
        <v>1</v>
      </c>
      <c r="N142" t="b">
        <f>OR(ISNUMBER(FIND("offspring",C142)),ISNUMBER(FIND("Parental",C142)),ISNUMBER(FIND("parental",C142)),ISNUMBER(FIND("germline",C142)),ISNUMBER(FIND("reproduc",C142)),ISNUMBER(FIND("embryo",C142)))</f>
        <v>0</v>
      </c>
      <c r="O142" t="b">
        <f>OR(ISNUMBER(FIND("metabol",C142)),ISNUMBER(FIND("Metabol",C142)),ISNUMBER(FIND("digest",C142)),ISNUMBER(FIND("mitochon",C142)))</f>
        <v>0</v>
      </c>
      <c r="P142" t="b">
        <f>OR(ISNUMBER(FIND("ecotox",C142)),ISNUMBER(FIND("Ecotox",B142)),ISNUMBER(FIND("ecotox",B142)),ISNUMBER(FIND("Ecotox",C142)))</f>
        <v>0</v>
      </c>
      <c r="Q142" t="b">
        <f>OR(ISNUMBER(FIND("Bioaccum",C142)),ISNUMBER(FIND("bioaccum",C142)),ISNUMBER(FIND("accum",C142)))</f>
        <v>0</v>
      </c>
      <c r="R142" t="b">
        <f>OR(ISNUMBER(FIND("Occupation",C142)),ISNUMBER(FIND("occupation",C142)),ISNUMBER(FIND("worker",C142)),ISNUMBER(FIND("workforce",C142)))</f>
        <v>1</v>
      </c>
      <c r="S142" t="b">
        <f>NOT(OR(F142,G142,H142,I142,J142,K142,L142,M142,N142,O142,P142,Q142,R142))</f>
        <v>0</v>
      </c>
      <c r="U142" t="b">
        <f>OR(Table1[[#This Row],[Inflammation]],Table1[[#This Row],[Immune]])</f>
        <v>1</v>
      </c>
      <c r="V142" t="str">
        <f>IF(OR(Table1[[#This Row],[Rodents]],Table1[[#This Row],[Human]],Table1[[#This Row],[Pig]]),OR(ISNUMBER(FIND("intratrach",C142)),ISNUMBER(FIND("nasal ",C142)),ISNUMBER(FIND("instill",C142))),"NA")</f>
        <v>NA</v>
      </c>
      <c r="W142" t="str">
        <f>IF(OR(Table1[[#This Row],[Rodents]],Table1[[#This Row],[Human]],Table1[[#This Row],[Pig]]),OR(ISNUMBER(FIND("dermal",C142)),ISNUMBER(FIND("skin ",C142))),"NA")</f>
        <v>NA</v>
      </c>
      <c r="X142" t="str">
        <f>IF(OR(Table1[[#This Row],[Rodents]],Table1[[#This Row],[Human]],Table1[[#This Row],[Pig]]),OR(ISNUMBER(FIND("injected",C142)),ISNUMBER(FIND("periton",C142)),ISNUMBER(FIND("intrascrot",C142))),"NA")</f>
        <v>NA</v>
      </c>
      <c r="Y142" t="str">
        <f>IF(OR(Table1[[#This Row],[Rodents]],Table1[[#This Row],[Human]],Table1[[#This Row],[Pig]]),NOT(OR(Table1[[#This Row],[Inhaled/Intratracheal/intranasal]],Table1[[#This Row],[Dermal]],Table1[[#This Row],[Injected]])),"NA")</f>
        <v>NA</v>
      </c>
      <c r="AA142" t="b">
        <f>OR(ISNUMBER(FIND("fish ",C142)),ISNUMBER(FIND("Fish ",C142)),ISNUMBER(FIND("aquatic",C142)),ISNUMBER(FIND("daphnids",C142)),ISNUMBER(FIND("Carcinus maenas",C142)),ISNUMBER(FIND("Daphnia",C142)),ISNUMBER(FIND("Ruditapes philippinarum",C142)),ISNUMBER(FIND("daphnia",C142)),ISNUMBER(FIND("marine",C142)),ISNUMBER(FIND("mussel",C142)),ISNUMBER(FIND("algae",C142)),ISNUMBER(FIND("Donax faba",C142)),ISNUMBER(FIND("estuarine",C142)),ISNUMBER(FIND("snail",C142)),ISNUMBER(FIND("Prorocentrum donghaiense",C142)) )</f>
        <v>0</v>
      </c>
      <c r="AB142" t="b">
        <f>OR(ISNUMBER(FIND(" rat ",C142)),ISNUMBER(FIND(" rats ",C142)),ISNUMBER(FIND(" Rats ",C142)),ISNUMBER(FIND(" Rat ",C142)),ISNUMBER(FIND(" rat.",C142)),ISNUMBER(FIND(" rats.",C142)),ISNUMBER(FIND("mouse",C142)),ISNUMBER(FIND("mice",C142)), ISNUMBER(FIND(" Mice",C142)))</f>
        <v>0</v>
      </c>
      <c r="AC142" t="b">
        <f>OR(ISNUMBER(FIND(" cell ",C142)),ISNUMBER(FIND("fibroblast",C142)),ISNUMBER(FIND("macrophage",C142)),ISNUMBER(FIND("epithelial",C142)),ISNUMBER(FIND("endothelial",C142)),ISNUMBER(FIND("neuron",C142)),ISNUMBER(FIND(" cells ",C142)),ISNUMBER(FIND("RBC",C142)),ISNUMBER(FIND("mitochond",C142)),ISNUMBER(FIND("adipocyte",C142)),ISNUMBER(FIND("osteo",C142)),ISNUMBER(FIND("keratin",C142)),ISNUMBER(FIND(" cell's ",C142)),ISNUMBER(FIND("eukary",C142)),ISNUMBER(FIND("sperm",C142)))</f>
        <v>1</v>
      </c>
      <c r="AD142" t="b">
        <f>OR(ISNUMBER(FIND("human",B142)),ISNUMBER(FIND("workers",B142)),ISNUMBER(FIND("workforces",B142)),ISNUMBER(FIND("occupational",B142)),ISNUMBER(FIND("Case report",B142)),ISNUMBER(FIND("Workplaces",B142)),ISNUMBER(FIND("worker",B142)))</f>
        <v>0</v>
      </c>
      <c r="AE142" t="b">
        <f>OR(ISNUMBER(FIND(" plant ",C142)),ISNUMBER(FIND("Plant ",C142)),ISNUMBER(FIND("tomato",C142)),ISNUMBER(FIND("plants",C142)),ISNUMBER(FIND("Plants",C142)),ISNUMBER(FIND("algae",C142)),ISNUMBER(FIND("lettuce",C142)),ISNUMBER(FIND("green gram sprouts ",C142)),ISNUMBER(FIND("Cucurbita pepo",C142)),ISNUMBER(FIND("bean ",C142)),ISNUMBER(FIND("chloroplast",C142)),ISNUMBER(FIND("chlorophyll",C142)),ISNUMBER(FIND("seedling",C142)),ISNUMBER(FIND("canola",C142)),ISNUMBER(FIND("shoot",C142)),ISNUMBER(FIND("photosynthes",C142)),ISNUMBER(FIND(" leaves ",C142)),,ISNUMBER(FIND("agriculture",C142)),ISNUMBER(FIND(" crops ",C142)))</f>
        <v>0</v>
      </c>
      <c r="AF142" t="b">
        <f>OR(ISNUMBER(FIND("bacteria",C142)),ISNUMBER(FIND("Bacteria",C142)),ISNUMBER(FIND("Bacterium",C142)),ISNUMBER(FIND("bacterium",C142)),ISNUMBER(FIND(" coli ",C142)))</f>
        <v>0</v>
      </c>
      <c r="AG142" t="b">
        <f>OR(ISNUMBER(FIND("fungi",C142)),ISNUMBER(FIND("Fungi",C142)),ISNUMBER(FIND("fungus",C142)),ISNUMBER(FIND("Fungus",C142)),ISNUMBER(FIND("mushroom",C142)),ISNUMBER(FIND("Mushroom",C142)),ISNUMBER(FIND(" mold ",C142)))</f>
        <v>0</v>
      </c>
      <c r="AH142" t="b">
        <f>OR(ISNUMBER(FIND("Pig ",C142)),ISNUMBER(FIND("pig ",C142)),ISNUMBER(FIND("Pigs ",C142)),ISNUMBER(FIND("pigs ",C142)))</f>
        <v>0</v>
      </c>
      <c r="AI142" t="b">
        <f>OR(ISNUMBER(FIND(" C. elegans",C142)),ISNUMBER(FIND("Caenorhabditis elegans",C142)),ISNUMBER(FIND("earthworms",C142)),ISNUMBER(FIND(" Ficopomatus enigmaticus",C142)),ISNUMBER(FIND("larva",C142)),ISNUMBER(FIND("Lumbriculus variegatus",C142)),ISNUMBER(FIND("nematode",C142)))</f>
        <v>0</v>
      </c>
      <c r="AJ142" t="b">
        <f>NOT(OR(AA142,AB142,AC142,AD142,AE142,AF142,AG142,AH142,AI142))</f>
        <v>0</v>
      </c>
      <c r="AL142" t="b">
        <f>OR(AA142,AB142,AD142,AE142,AF142,AG142,AH142,AI142)</f>
        <v>0</v>
      </c>
      <c r="AM142" t="b">
        <f>IF(Table1[[#This Row],[In vivo?]],IF(Table1[[#This Row],[Cell]],FALSE,TRUE),FALSE)</f>
        <v>0</v>
      </c>
      <c r="AN142" t="b">
        <f>AND(AC142,AL142)</f>
        <v>0</v>
      </c>
      <c r="AO142" t="b">
        <f>IF(Table1[[#This Row],[Cell]],IF(Table1[[#This Row],[In vivo?]],FALSE,TRUE),FALSE)</f>
        <v>1</v>
      </c>
      <c r="AP142" t="b">
        <f>NOT(OR(Table1[[#This Row],[In vivo?]],Table1[[#This Row],[Only in Cell]]))</f>
        <v>0</v>
      </c>
      <c r="AQ142" t="str">
        <f>IF(OR(Table1[[#This Row],[Rodents]],Table1[[#This Row],[Human]],Table1[[#This Row],[Pig]]),OR(ISNUMBER(FIND("pulmonary",C142)),ISNUMBER(FIND("lung",C142))),"NA")</f>
        <v>NA</v>
      </c>
      <c r="AR142" t="str">
        <f>IF(OR(Table1[[#This Row],[Rodents]],Table1[[#This Row],[Human]],Table1[[#This Row],[Pig]]),OR(ISNUMBER(FIND("skin",C142)),ISNUMBER(FIND("dermal",C142))),"NA")</f>
        <v>NA</v>
      </c>
      <c r="AS142" t="str">
        <f>IF(OR(Table1[[#This Row],[Rodents]],Table1[[#This Row],[Human]],Table1[[#This Row],[Pig]]),OR(ISNUMBER(FIND("liver",C142)),ISNUMBER(FIND("hepat",C142))),"NA")</f>
        <v>NA</v>
      </c>
      <c r="AT142" t="str">
        <f>IF(OR(Table1[[#This Row],[Rodents]],Table1[[#This Row],[Human]],Table1[[#This Row],[Pig]]),OR(ISNUMBER(FIND("kidney",C142)),ISNUMBER(FIND("neph",C142))),"NA")</f>
        <v>NA</v>
      </c>
      <c r="AU142" t="str">
        <f>IF(OR(Table1[[#This Row],[Rodents]],Table1[[#This Row],[Human]],Table1[[#This Row],[Pig]]),OR(ISNUMBER(FIND("brain",C142)),ISNUMBER(FIND("neur",C142)),ISNUMBER(FIND("nerv",C142))),"NA")</f>
        <v>NA</v>
      </c>
      <c r="AV142" t="str">
        <f>IF(OR(Table1[[#This Row],[Rodents]],Table1[[#This Row],[Human]],Table1[[#This Row],[Pig]]),OR(ISNUMBER(FIND("heart",C142)),ISNUMBER(FIND("cardi",C142))),"NA")</f>
        <v>NA</v>
      </c>
      <c r="AW142" t="str">
        <f>IF(OR(Table1[[#This Row],[Rodents]],Table1[[#This Row],[Human]],Table1[[#This Row],[Pig]]),OR(ISNUMBER(FIND("gastro",C142)),ISNUMBER(FIND("intesti",C142)),ISNUMBER(FIND("stomach",C142))),"NA")</f>
        <v>NA</v>
      </c>
      <c r="AX142" t="str">
        <f>IF(OR(Table1[[#This Row],[Rodents]],Table1[[#This Row],[Human]],Table1[[#This Row],[Pig]]),NOT(OR(AQ142,AR142,AS142,AT142,AU142,AV142,AW142)),"NA")</f>
        <v>NA</v>
      </c>
      <c r="AY142" t="b">
        <f>OR(ISNUMBER(FIND("SWCNT",C142)),ISNUMBER(FIND("SWNT",C142)),ISNUMBER(FIND("single-wall",C142)),ISNUMBER(FIND("single wall",C142)),ISNUMBER(FIND("Single wall",C142)),ISNUMBER(FIND("Single-wall",C142)),ISNUMBER(FIND("SWCNT",B142)),ISNUMBER(FIND("SWNT",B142)),ISNUMBER(FIND("single-wall",B142)),ISNUMBER(FIND("single wall",B142)),ISNUMBER(FIND("Single-wall",B142)),ISNUMBER(FIND("Single wall",B142)))</f>
        <v>0</v>
      </c>
      <c r="AZ142" t="b">
        <f>OR(ISNUMBER(FIND("MWCNT",C142)),ISNUMBER(FIND("MWNT",C142)),ISNUMBER(FIND("multi-wall",C142)),ISNUMBER(FIND("multi wall",C142)),ISNUMBER(FIND("multiwall",C142)),ISNUMBER(FIND("Multi-wall",C142)),ISNUMBER(FIND("Multi wall",C142)),ISNUMBER(FIND("Multiwall",C142)),ISNUMBER(FIND("MWCNT",B142)),ISNUMBER(FIND("MWNT",B142)),ISNUMBER(FIND("multi-wall",B142)),ISNUMBER(FIND("multi wall",B142)),ISNUMBER(FIND("multiwall",B142)),ISNUMBER(FIND("Multi-wall",B142)),ISNUMBER(FIND("Multi wall",B142)),ISNUMBER(FIND("Multiwall",B142)),ISNUMBER(FIND("Double-wall",B142)),ISNUMBER(FIND("Double wall",B142)),ISNUMBER(FIND("Doublewall",B142)),ISNUMBER(FIND("double-wall",B142)),ISNUMBER(FIND("double wall",B142)),ISNUMBER(FIND("doublewall",B142)))</f>
        <v>1</v>
      </c>
      <c r="BA142" t="b">
        <f>AND(Table1[[#This Row],[SWCNT]],Table1[[#This Row],[MWCNT]])</f>
        <v>0</v>
      </c>
      <c r="BB142" t="b">
        <f>IF(Table1[[#This Row],[SWCNT]]=TRUE,FALSE,IF(Table1[[#This Row],[MWCNT]]=TRUE,FALSE,TRUE))</f>
        <v>0</v>
      </c>
      <c r="BC142" s="18"/>
    </row>
    <row r="143" spans="1:55" ht="166.5">
      <c r="A143" t="s">
        <v>1013</v>
      </c>
      <c r="B143" s="2" t="s">
        <v>1015</v>
      </c>
      <c r="C143" s="16" t="s">
        <v>1017</v>
      </c>
      <c r="D143" s="17" t="s">
        <v>42</v>
      </c>
      <c r="E143" s="2">
        <v>2020</v>
      </c>
      <c r="F143" t="b">
        <f>OR(ISNUMBER(FIND("cytotoxic",C143)),ISNUMBER(FIND("Cytotoxic",C143)),ISNUMBER(FIND("cellular toxicity",C143)),ISNUMBER(FIND("cell death",C143)),ISNUMBER(FIND("viable",C143)),ISNUMBER(FIND("phytotoxic",C143)),ISNUMBER(FIND("acute toxicity",C143)),ISNUMBER(FIND("MTT",C143)),ISNUMBER(FIND("survival",C143)),ISNUMBER(FIND("prolifer",C143)),ISNUMBER(FIND("apoptosis",C143)),ISNUMBER(FIND("neurotoxic",C143)),ISNUMBER(FIND("  lysis ",C143)),ISNUMBER(FIND("necrosis",C143)),ISNUMBER(FIND("cellular death",C143))*3,ISNUMBER(FIND("LDH",C143)),ISNUMBER(FIND("Acute toxicity",C143)))</f>
        <v>1</v>
      </c>
      <c r="G143" t="b">
        <f>OR(ISNUMBER(FIND("genotoxic",C143)),ISNUMBER(FIND("genotoxicity",C143)),ISNUMBER(FIND("DNA damage",C143)),ISNUMBER(FIND("DNA",C143)),ISNUMBER(FIND("RNA",C143)),ISNUMBER(FIND("mesothelioma",C143)),ISNUMBER(FIND("carcino",C143)),ISNUMBER(FIND("mutagen",C143)),ISNUMBER(FIND("genetic",C143)))</f>
        <v>0</v>
      </c>
      <c r="H143" t="b">
        <f>OR(ISNUMBER(FIND("inflammatory",C143)),ISNUMBER(FIND("inflamm",C143)))</f>
        <v>1</v>
      </c>
      <c r="I143" t="b">
        <f>OR(ISNUMBER(FIND("immune",C143)),ISNUMBER(FIND("immunological",C143)),ISNUMBER(FIND("interleuk",C143)),ISNUMBER(FIND("platelet activation",C143)),ISNUMBER(FIND("monocyte",C143)),ISNUMBER(FIND("leukocyte",C143)),ISNUMBER(FIND("cytokine",C143)),ISNUMBER(FIND("CD4",C143)),ISNUMBER(FIND("CD8",C143)),ISNUMBER(FIND("T-cell",C143)))</f>
        <v>1</v>
      </c>
      <c r="J143" t="b">
        <f>OR(ISNUMBER(FIND("reactive oxygen",C143)),ISNUMBER(FIND("ROS",C143)),ISNUMBER(FIND("free radical",C143)),ISNUMBER(FIND("oxidative stress",C143)),ISNUMBER(FIND("peroxid",C143)),ISNUMBER(FIND("oxidative",C143)),ISNUMBER(FIND("antioxid",C143)))</f>
        <v>0</v>
      </c>
      <c r="K143" t="b">
        <f>OR(ISNUMBER(FIND("autophag",C143)))</f>
        <v>0</v>
      </c>
      <c r="L143" t="b">
        <f>OR(ISNUMBER(FIND("morpholog",C143)))</f>
        <v>0</v>
      </c>
      <c r="M143" t="b">
        <f>OR(ISNUMBER(FIND("fibrosis",C143)),ISNUMBER(FIND("Fibrosis",C143)),ISNUMBER(FIND("fibrot",C143)))</f>
        <v>0</v>
      </c>
      <c r="N143" t="b">
        <f>OR(ISNUMBER(FIND("offspring",C143)),ISNUMBER(FIND("Parental",C143)),ISNUMBER(FIND("parental",C143)),ISNUMBER(FIND("germline",C143)),ISNUMBER(FIND("reproduc",C143)),ISNUMBER(FIND("embryo",C143)))</f>
        <v>0</v>
      </c>
      <c r="O143" t="b">
        <f>OR(ISNUMBER(FIND("metabol",C143)),ISNUMBER(FIND("Metabol",C143)),ISNUMBER(FIND("digest",C143)),ISNUMBER(FIND("mitochon",C143)))</f>
        <v>0</v>
      </c>
      <c r="P143" t="b">
        <f>OR(ISNUMBER(FIND("ecotox",C143)),ISNUMBER(FIND("Ecotox",B143)),ISNUMBER(FIND("ecotox",B143)),ISNUMBER(FIND("Ecotox",C143)))</f>
        <v>0</v>
      </c>
      <c r="Q143" t="b">
        <f>OR(ISNUMBER(FIND("Bioaccum",C143)),ISNUMBER(FIND("bioaccum",C143)),ISNUMBER(FIND("accum",C143)))</f>
        <v>1</v>
      </c>
      <c r="R143" t="b">
        <f>OR(ISNUMBER(FIND("Occupation",C143)),ISNUMBER(FIND("occupation",C143)),ISNUMBER(FIND("worker",C143)),ISNUMBER(FIND("workforce",C143)))</f>
        <v>0</v>
      </c>
      <c r="S143" t="b">
        <f>NOT(OR(F143,G143,H143,I143,J143,K143,L143,M143,N143,O143,P143,Q143,R143))</f>
        <v>0</v>
      </c>
      <c r="U143" t="b">
        <f>OR(Table1[[#This Row],[Inflammation]],Table1[[#This Row],[Immune]])</f>
        <v>1</v>
      </c>
      <c r="V143" t="str">
        <f>IF(OR(Table1[[#This Row],[Rodents]],Table1[[#This Row],[Human]],Table1[[#This Row],[Pig]]),OR(ISNUMBER(FIND("intratrach",C143)),ISNUMBER(FIND("nasal ",C143)),ISNUMBER(FIND("instill",C143))),"NA")</f>
        <v>NA</v>
      </c>
      <c r="W143" t="str">
        <f>IF(OR(Table1[[#This Row],[Rodents]],Table1[[#This Row],[Human]],Table1[[#This Row],[Pig]]),OR(ISNUMBER(FIND("dermal",C143)),ISNUMBER(FIND("skin ",C143))),"NA")</f>
        <v>NA</v>
      </c>
      <c r="X143" t="str">
        <f>IF(OR(Table1[[#This Row],[Rodents]],Table1[[#This Row],[Human]],Table1[[#This Row],[Pig]]),OR(ISNUMBER(FIND("injected",C143)),ISNUMBER(FIND("periton",C143)),ISNUMBER(FIND("intrascrot",C143))),"NA")</f>
        <v>NA</v>
      </c>
      <c r="Y143" t="str">
        <f>IF(OR(Table1[[#This Row],[Rodents]],Table1[[#This Row],[Human]],Table1[[#This Row],[Pig]]),NOT(OR(Table1[[#This Row],[Inhaled/Intratracheal/intranasal]],Table1[[#This Row],[Dermal]],Table1[[#This Row],[Injected]])),"NA")</f>
        <v>NA</v>
      </c>
      <c r="AA143" t="b">
        <f>OR(ISNUMBER(FIND("fish ",C143)),ISNUMBER(FIND("Fish ",C143)),ISNUMBER(FIND("aquatic",C143)),ISNUMBER(FIND("daphnids",C143)),ISNUMBER(FIND("Carcinus maenas",C143)),ISNUMBER(FIND("Daphnia",C143)),ISNUMBER(FIND("Ruditapes philippinarum",C143)),ISNUMBER(FIND("daphnia",C143)),ISNUMBER(FIND("marine",C143)),ISNUMBER(FIND("mussel",C143)),ISNUMBER(FIND("algae",C143)),ISNUMBER(FIND("Donax faba",C143)),ISNUMBER(FIND("estuarine",C143)),ISNUMBER(FIND("snail",C143)),ISNUMBER(FIND("Prorocentrum donghaiense",C143)) )</f>
        <v>0</v>
      </c>
      <c r="AB143" t="b">
        <f>OR(ISNUMBER(FIND(" rat ",C143)),ISNUMBER(FIND(" rats ",C143)),ISNUMBER(FIND(" Rats ",C143)),ISNUMBER(FIND(" Rat ",C143)),ISNUMBER(FIND(" rat.",C143)),ISNUMBER(FIND(" rats.",C143)),ISNUMBER(FIND("mouse",C143)),ISNUMBER(FIND("mice",C143)), ISNUMBER(FIND(" Mice",C143)))</f>
        <v>0</v>
      </c>
      <c r="AC143" t="b">
        <f>OR(ISNUMBER(FIND(" cell ",C143)),ISNUMBER(FIND("fibroblast",C143)),ISNUMBER(FIND("macrophage",C143)),ISNUMBER(FIND("epithelial",C143)),ISNUMBER(FIND("endothelial",C143)),ISNUMBER(FIND("neuron",C143)),ISNUMBER(FIND(" cells ",C143)),ISNUMBER(FIND("RBC",C143)),ISNUMBER(FIND("mitochond",C143)),ISNUMBER(FIND("adipocyte",C143)),ISNUMBER(FIND("osteo",C143)),ISNUMBER(FIND("keratin",C143)),ISNUMBER(FIND(" cell's ",C143)),ISNUMBER(FIND("eukary",C143)),ISNUMBER(FIND("sperm",C143)))</f>
        <v>1</v>
      </c>
      <c r="AD143" t="b">
        <v>0</v>
      </c>
      <c r="AE143" t="b">
        <f>OR(ISNUMBER(FIND(" plant ",C143)),ISNUMBER(FIND("Plant ",C143)),ISNUMBER(FIND("tomato",C143)),ISNUMBER(FIND("plants",C143)),ISNUMBER(FIND("Plants",C143)),ISNUMBER(FIND("algae",C143)),ISNUMBER(FIND("lettuce",C143)),ISNUMBER(FIND("green gram sprouts ",C143)),ISNUMBER(FIND("Cucurbita pepo",C143)),ISNUMBER(FIND("bean ",C143)),ISNUMBER(FIND("chloroplast",C143)),ISNUMBER(FIND("chlorophyll",C143)),ISNUMBER(FIND("seedling",C143)),ISNUMBER(FIND("canola",C143)),ISNUMBER(FIND("shoot",C143)),ISNUMBER(FIND("photosynthes",C143)),ISNUMBER(FIND(" leaves ",C143)),,ISNUMBER(FIND("agriculture",C143)),ISNUMBER(FIND(" crops ",C143)))</f>
        <v>0</v>
      </c>
      <c r="AF143" t="b">
        <f>OR(ISNUMBER(FIND("bacteria",C143)),ISNUMBER(FIND("Bacteria",C143)),ISNUMBER(FIND("Bacterium",C143)),ISNUMBER(FIND("bacterium",C143)),ISNUMBER(FIND(" coli ",C143)))</f>
        <v>0</v>
      </c>
      <c r="AG143" t="b">
        <f>OR(ISNUMBER(FIND("fungi",C143)),ISNUMBER(FIND("Fungi",C143)),ISNUMBER(FIND("fungus",C143)),ISNUMBER(FIND("Fungus",C143)),ISNUMBER(FIND("mushroom",C143)),ISNUMBER(FIND("Mushroom",C143)),ISNUMBER(FIND(" mold ",C143)))</f>
        <v>0</v>
      </c>
      <c r="AH143" t="b">
        <f>OR(ISNUMBER(FIND("Pig ",C143)),ISNUMBER(FIND("pig ",C143)),ISNUMBER(FIND("Pigs ",C143)),ISNUMBER(FIND("pigs ",C143)))</f>
        <v>0</v>
      </c>
      <c r="AI143" t="b">
        <f>OR(ISNUMBER(FIND(" C. elegans",C143)),ISNUMBER(FIND("Caenorhabditis elegans",C143)),ISNUMBER(FIND("earthworms",C143)),ISNUMBER(FIND(" Ficopomatus enigmaticus",C143)),ISNUMBER(FIND("larva",C143)),ISNUMBER(FIND("Lumbriculus variegatus",C143)),ISNUMBER(FIND("nematode",C143)))</f>
        <v>0</v>
      </c>
      <c r="AJ143" t="b">
        <f>NOT(OR(AA143,AB143,AC143,AD143,AE143,AF143,AG143,AH143,AI143))</f>
        <v>0</v>
      </c>
      <c r="AL143" t="b">
        <f>OR(AA143,AB143,AD143,AE143,AF143,AG143,AH143,AI143)</f>
        <v>0</v>
      </c>
      <c r="AM143" t="b">
        <f>IF(Table1[[#This Row],[In vivo?]],IF(Table1[[#This Row],[Cell]],FALSE,TRUE),FALSE)</f>
        <v>0</v>
      </c>
      <c r="AN143" t="b">
        <f>AND(AC143,AL143)</f>
        <v>0</v>
      </c>
      <c r="AO143" t="b">
        <f>IF(Table1[[#This Row],[Cell]],IF(Table1[[#This Row],[In vivo?]],FALSE,TRUE),FALSE)</f>
        <v>1</v>
      </c>
      <c r="AP143" t="b">
        <f>NOT(OR(Table1[[#This Row],[In vivo?]],Table1[[#This Row],[Only in Cell]]))</f>
        <v>0</v>
      </c>
      <c r="AQ143" t="str">
        <f>IF(OR(Table1[[#This Row],[Rodents]],Table1[[#This Row],[Human]],Table1[[#This Row],[Pig]]),OR(ISNUMBER(FIND("pulmonary",C143)),ISNUMBER(FIND("lung",C143))),"NA")</f>
        <v>NA</v>
      </c>
      <c r="AR143" t="str">
        <f>IF(OR(Table1[[#This Row],[Rodents]],Table1[[#This Row],[Human]],Table1[[#This Row],[Pig]]),OR(ISNUMBER(FIND("skin",C143)),ISNUMBER(FIND("dermal",C143))),"NA")</f>
        <v>NA</v>
      </c>
      <c r="AS143" t="str">
        <f>IF(OR(Table1[[#This Row],[Rodents]],Table1[[#This Row],[Human]],Table1[[#This Row],[Pig]]),OR(ISNUMBER(FIND("liver",C143)),ISNUMBER(FIND("hepat",C143))),"NA")</f>
        <v>NA</v>
      </c>
      <c r="AT143" t="str">
        <f>IF(OR(Table1[[#This Row],[Rodents]],Table1[[#This Row],[Human]],Table1[[#This Row],[Pig]]),OR(ISNUMBER(FIND("kidney",C143)),ISNUMBER(FIND("neph",C143))),"NA")</f>
        <v>NA</v>
      </c>
      <c r="AU143" t="str">
        <f>IF(OR(Table1[[#This Row],[Rodents]],Table1[[#This Row],[Human]],Table1[[#This Row],[Pig]]),OR(ISNUMBER(FIND("brain",C143)),ISNUMBER(FIND("neur",C143)),ISNUMBER(FIND("nerv",C143))),"NA")</f>
        <v>NA</v>
      </c>
      <c r="AV143" t="str">
        <f>IF(OR(Table1[[#This Row],[Rodents]],Table1[[#This Row],[Human]],Table1[[#This Row],[Pig]]),OR(ISNUMBER(FIND("heart",C143)),ISNUMBER(FIND("cardi",C143))),"NA")</f>
        <v>NA</v>
      </c>
      <c r="AW143" t="str">
        <f>IF(OR(Table1[[#This Row],[Rodents]],Table1[[#This Row],[Human]],Table1[[#This Row],[Pig]]),OR(ISNUMBER(FIND("gastro",C143)),ISNUMBER(FIND("intesti",C143)),ISNUMBER(FIND("stomach",C143))),"NA")</f>
        <v>NA</v>
      </c>
      <c r="AX143" t="str">
        <f>IF(OR(Table1[[#This Row],[Rodents]],Table1[[#This Row],[Human]],Table1[[#This Row],[Pig]]),NOT(OR(AQ143,AR143,AS143,AT143,AU143,AV143,AW143)),"NA")</f>
        <v>NA</v>
      </c>
      <c r="AY143" t="b">
        <f>OR(ISNUMBER(FIND("SWCNT",C143)),ISNUMBER(FIND("SWNT",C143)),ISNUMBER(FIND("single-wall",C143)),ISNUMBER(FIND("single wall",C143)),ISNUMBER(FIND("Single wall",C143)),ISNUMBER(FIND("Single-wall",C143)),ISNUMBER(FIND("SWCNT",B143)),ISNUMBER(FIND("SWNT",B143)),ISNUMBER(FIND("single-wall",B143)),ISNUMBER(FIND("single wall",B143)),ISNUMBER(FIND("Single-wall",B143)),ISNUMBER(FIND("Single wall",B143)))</f>
        <v>0</v>
      </c>
      <c r="AZ143" t="b">
        <f>OR(ISNUMBER(FIND("MWCNT",C143)),ISNUMBER(FIND("MWNT",C143)),ISNUMBER(FIND("multi-wall",C143)),ISNUMBER(FIND("multi wall",C143)),ISNUMBER(FIND("multiwall",C143)),ISNUMBER(FIND("Multi-wall",C143)),ISNUMBER(FIND("Multi wall",C143)),ISNUMBER(FIND("Multiwall",C143)),ISNUMBER(FIND("MWCNT",B143)),ISNUMBER(FIND("MWNT",B143)),ISNUMBER(FIND("multi-wall",B143)),ISNUMBER(FIND("multi wall",B143)),ISNUMBER(FIND("multiwall",B143)),ISNUMBER(FIND("Multi-wall",B143)),ISNUMBER(FIND("Multi wall",B143)),ISNUMBER(FIND("Multiwall",B143)),ISNUMBER(FIND("Double-wall",B143)),ISNUMBER(FIND("Double wall",B143)),ISNUMBER(FIND("Doublewall",B143)),ISNUMBER(FIND("double-wall",B143)),ISNUMBER(FIND("double wall",B143)),ISNUMBER(FIND("doublewall",B143)))</f>
        <v>1</v>
      </c>
      <c r="BA143" t="b">
        <f>AND(Table1[[#This Row],[SWCNT]],Table1[[#This Row],[MWCNT]])</f>
        <v>0</v>
      </c>
      <c r="BB143" t="b">
        <f>IF(Table1[[#This Row],[SWCNT]]=TRUE,FALSE,IF(Table1[[#This Row],[MWCNT]]=TRUE,FALSE,TRUE))</f>
        <v>0</v>
      </c>
      <c r="BC143" s="18"/>
    </row>
    <row r="144" spans="1:55" ht="370">
      <c r="A144" t="s">
        <v>1035</v>
      </c>
      <c r="B144" s="2" t="s">
        <v>1036</v>
      </c>
      <c r="C144" s="16" t="s">
        <v>1037</v>
      </c>
      <c r="D144" s="17" t="s">
        <v>111</v>
      </c>
      <c r="E144" s="2">
        <v>2020</v>
      </c>
      <c r="F144" t="b">
        <f>OR(ISNUMBER(FIND("cytotoxic",C144)),ISNUMBER(FIND("Cytotoxic",C144)),ISNUMBER(FIND("cellular toxicity",C144)),ISNUMBER(FIND("cell death",C144)),ISNUMBER(FIND("viable",C144)),ISNUMBER(FIND("phytotoxic",C144)),ISNUMBER(FIND("acute toxicity",C144)),ISNUMBER(FIND("MTT",C144)),ISNUMBER(FIND("survival",C144)),ISNUMBER(FIND("prolifer",C144)),ISNUMBER(FIND("apoptosis",C144)),ISNUMBER(FIND("neurotoxic",C144)),ISNUMBER(FIND("  lysis ",C144)),ISNUMBER(FIND("necrosis",C144)),ISNUMBER(FIND("cellular death",C144))*3,ISNUMBER(FIND("LDH",C144)),ISNUMBER(FIND("Acute toxicity",C144)))</f>
        <v>0</v>
      </c>
      <c r="G144" t="b">
        <f>OR(ISNUMBER(FIND("genotoxic",C144)),ISNUMBER(FIND("genotoxicity",C144)),ISNUMBER(FIND("DNA damage",C144)),ISNUMBER(FIND("DNA",C144)),ISNUMBER(FIND("RNA",C144)),ISNUMBER(FIND("mesothelioma",C144)),ISNUMBER(FIND("carcino",C144)),ISNUMBER(FIND("mutagen",C144)),ISNUMBER(FIND("genetic",C144)))</f>
        <v>0</v>
      </c>
      <c r="H144" t="b">
        <f>OR(ISNUMBER(FIND("inflammatory",C144)),ISNUMBER(FIND("inflamm",C144)))</f>
        <v>1</v>
      </c>
      <c r="I144" t="b">
        <f>OR(ISNUMBER(FIND("immune",C144)),ISNUMBER(FIND("immunological",C144)),ISNUMBER(FIND("interleuk",C144)),ISNUMBER(FIND("platelet activation",C144)),ISNUMBER(FIND("monocyte",C144)),ISNUMBER(FIND("leukocyte",C144)),ISNUMBER(FIND("cytokine",C144)),ISNUMBER(FIND("CD4",C144)),ISNUMBER(FIND("CD8",C144)),ISNUMBER(FIND("T-cell",C144)))</f>
        <v>1</v>
      </c>
      <c r="J144" t="b">
        <f>OR(ISNUMBER(FIND("reactive oxygen",C144)),ISNUMBER(FIND("ROS",C144)),ISNUMBER(FIND("free radical",C144)),ISNUMBER(FIND("oxidative stress",C144)),ISNUMBER(FIND("peroxid",C144)),ISNUMBER(FIND("oxidative",C144)),ISNUMBER(FIND("antioxid",C144)))</f>
        <v>0</v>
      </c>
      <c r="K144" t="b">
        <f>OR(ISNUMBER(FIND("autophag",C144)))</f>
        <v>0</v>
      </c>
      <c r="L144" t="b">
        <f>OR(ISNUMBER(FIND("morpholog",C144)))</f>
        <v>0</v>
      </c>
      <c r="M144" t="b">
        <f>OR(ISNUMBER(FIND("fibrosis",C144)),ISNUMBER(FIND("Fibrosis",C144)),ISNUMBER(FIND("fibrot",C144)))</f>
        <v>1</v>
      </c>
      <c r="N144" t="b">
        <f>OR(ISNUMBER(FIND("offspring",C144)),ISNUMBER(FIND("Parental",C144)),ISNUMBER(FIND("parental",C144)),ISNUMBER(FIND("germline",C144)),ISNUMBER(FIND("reproduc",C144)),ISNUMBER(FIND("embryo",C144)))</f>
        <v>0</v>
      </c>
      <c r="O144" t="b">
        <f>OR(ISNUMBER(FIND("metabol",C144)),ISNUMBER(FIND("Metabol",C144)),ISNUMBER(FIND("digest",C144)),ISNUMBER(FIND("mitochon",C144)))</f>
        <v>0</v>
      </c>
      <c r="P144" t="b">
        <f>OR(ISNUMBER(FIND("ecotox",C144)),ISNUMBER(FIND("Ecotox",B144)),ISNUMBER(FIND("ecotox",B144)),ISNUMBER(FIND("Ecotox",C144)))</f>
        <v>0</v>
      </c>
      <c r="Q144" t="b">
        <f>OR(ISNUMBER(FIND("Bioaccum",C144)),ISNUMBER(FIND("bioaccum",C144)),ISNUMBER(FIND("accum",C144)))</f>
        <v>0</v>
      </c>
      <c r="R144" t="b">
        <f>OR(ISNUMBER(FIND("Occupation",C144)),ISNUMBER(FIND("occupation",C144)),ISNUMBER(FIND("worker",C144)),ISNUMBER(FIND("workforce",C144)))</f>
        <v>0</v>
      </c>
      <c r="S144" t="b">
        <f>NOT(OR(F144,G144,H144,I144,J144,K144,L144,M144,N144,O144,P144,Q144,R144))</f>
        <v>0</v>
      </c>
      <c r="U144" t="b">
        <f>OR(Table1[[#This Row],[Inflammation]],Table1[[#This Row],[Immune]])</f>
        <v>1</v>
      </c>
      <c r="V144" t="b">
        <f>IF(OR(Table1[[#This Row],[Rodents]],Table1[[#This Row],[Human]],Table1[[#This Row],[Pig]]),OR(ISNUMBER(FIND("intratrach",C144)),ISNUMBER(FIND("nasal ",C144)),ISNUMBER(FIND("instill",C144))),"NA")</f>
        <v>0</v>
      </c>
      <c r="W144" t="b">
        <f>IF(OR(Table1[[#This Row],[Rodents]],Table1[[#This Row],[Human]],Table1[[#This Row],[Pig]]),OR(ISNUMBER(FIND("dermal",C144)),ISNUMBER(FIND("skin ",C144))),"NA")</f>
        <v>0</v>
      </c>
      <c r="X144" t="b">
        <f>IF(OR(Table1[[#This Row],[Rodents]],Table1[[#This Row],[Human]],Table1[[#This Row],[Pig]]),OR(ISNUMBER(FIND("injected",C144)),ISNUMBER(FIND("periton",C144)),ISNUMBER(FIND("intrascrot",C144))),"NA")</f>
        <v>0</v>
      </c>
      <c r="Y144" t="b">
        <f>IF(OR(Table1[[#This Row],[Rodents]],Table1[[#This Row],[Human]],Table1[[#This Row],[Pig]]),NOT(OR(Table1[[#This Row],[Inhaled/Intratracheal/intranasal]],Table1[[#This Row],[Dermal]],Table1[[#This Row],[Injected]])),"NA")</f>
        <v>1</v>
      </c>
      <c r="AA144" t="b">
        <f>OR(ISNUMBER(FIND("fish ",C144)),ISNUMBER(FIND("Fish ",C144)),ISNUMBER(FIND("aquatic",C144)),ISNUMBER(FIND("daphnids",C144)),ISNUMBER(FIND("Carcinus maenas",C144)),ISNUMBER(FIND("Daphnia",C144)),ISNUMBER(FIND("Ruditapes philippinarum",C144)),ISNUMBER(FIND("daphnia",C144)),ISNUMBER(FIND("marine",C144)),ISNUMBER(FIND("mussel",C144)),ISNUMBER(FIND("algae",C144)),ISNUMBER(FIND("Donax faba",C144)),ISNUMBER(FIND("estuarine",C144)),ISNUMBER(FIND("snail",C144)),ISNUMBER(FIND("Prorocentrum donghaiense",C144)) )</f>
        <v>0</v>
      </c>
      <c r="AB144" t="b">
        <f>OR(ISNUMBER(FIND(" rat ",C144)),ISNUMBER(FIND(" rats ",C144)),ISNUMBER(FIND(" Rats ",C144)),ISNUMBER(FIND(" Rat ",C144)),ISNUMBER(FIND(" rat.",C144)),ISNUMBER(FIND(" rats.",C144)),ISNUMBER(FIND("mouse",C144)),ISNUMBER(FIND("mice",C144)), ISNUMBER(FIND(" Mice",C144)))</f>
        <v>1</v>
      </c>
      <c r="AC144" t="b">
        <f>OR(ISNUMBER(FIND(" cell ",C144)),ISNUMBER(FIND("fibroblast",C144)),ISNUMBER(FIND("macrophage",C144)),ISNUMBER(FIND("epithelial",C144)),ISNUMBER(FIND("endothelial",C144)),ISNUMBER(FIND("neuron",C144)),ISNUMBER(FIND(" cells ",C144)),ISNUMBER(FIND("RBC",C144)),ISNUMBER(FIND("mitochond",C144)),ISNUMBER(FIND("adipocyte",C144)),ISNUMBER(FIND("osteo",C144)),ISNUMBER(FIND("keratin",C144)),ISNUMBER(FIND(" cell's ",C144)),ISNUMBER(FIND("eukary",C144)),ISNUMBER(FIND("sperm",C144)))</f>
        <v>1</v>
      </c>
      <c r="AD144" t="b">
        <f>OR(ISNUMBER(FIND("human",B144)),ISNUMBER(FIND("workers",B144)),ISNUMBER(FIND("workforces",B144)),ISNUMBER(FIND("occupational",B144)),ISNUMBER(FIND("Case report",B144)),ISNUMBER(FIND("Workplaces",B144)),ISNUMBER(FIND("worker",B144)))</f>
        <v>0</v>
      </c>
      <c r="AE144" t="b">
        <f>OR(ISNUMBER(FIND(" plant ",C144)),ISNUMBER(FIND("Plant ",C144)),ISNUMBER(FIND("tomato",C144)),ISNUMBER(FIND("plants",C144)),ISNUMBER(FIND("Plants",C144)),ISNUMBER(FIND("algae",C144)),ISNUMBER(FIND("lettuce",C144)),ISNUMBER(FIND("green gram sprouts ",C144)),ISNUMBER(FIND("Cucurbita pepo",C144)),ISNUMBER(FIND("bean ",C144)),ISNUMBER(FIND("chloroplast",C144)),ISNUMBER(FIND("chlorophyll",C144)),ISNUMBER(FIND("seedling",C144)),ISNUMBER(FIND("canola",C144)),ISNUMBER(FIND("shoot",C144)),ISNUMBER(FIND("photosynthes",C144)),ISNUMBER(FIND(" leaves ",C144)),,ISNUMBER(FIND("agriculture",C144)),ISNUMBER(FIND(" crops ",C144)))</f>
        <v>0</v>
      </c>
      <c r="AF144" t="b">
        <f>OR(ISNUMBER(FIND("bacteria",C144)),ISNUMBER(FIND("Bacteria",C144)),ISNUMBER(FIND("Bacterium",C144)),ISNUMBER(FIND("bacterium",C144)),ISNUMBER(FIND(" coli ",C144)))</f>
        <v>0</v>
      </c>
      <c r="AG144" t="b">
        <f>OR(ISNUMBER(FIND("fungi",C144)),ISNUMBER(FIND("Fungi",C144)),ISNUMBER(FIND("fungus",C144)),ISNUMBER(FIND("Fungus",C144)),ISNUMBER(FIND("mushroom",C144)),ISNUMBER(FIND("Mushroom",C144)),ISNUMBER(FIND(" mold ",C144)))</f>
        <v>0</v>
      </c>
      <c r="AH144" t="b">
        <f>OR(ISNUMBER(FIND("Pig ",C144)),ISNUMBER(FIND("pig ",C144)),ISNUMBER(FIND("Pigs ",C144)),ISNUMBER(FIND("pigs ",C144)))</f>
        <v>0</v>
      </c>
      <c r="AI144" t="b">
        <f>OR(ISNUMBER(FIND(" C. elegans",C144)),ISNUMBER(FIND("Caenorhabditis elegans",C144)),ISNUMBER(FIND("earthworms",C144)),ISNUMBER(FIND(" Ficopomatus enigmaticus",C144)),ISNUMBER(FIND("larva",C144)),ISNUMBER(FIND("Lumbriculus variegatus",C144)),ISNUMBER(FIND("nematode",C144)))</f>
        <v>0</v>
      </c>
      <c r="AJ144" t="b">
        <f>NOT(OR(AA144,AB144,AC144,AD144,AE144,AF144,AG144,AH144,AI144))</f>
        <v>0</v>
      </c>
      <c r="AL144" t="b">
        <f>OR(AA144,AB144,AD144,AE144,AF144,AG144,AH144,AI144)</f>
        <v>1</v>
      </c>
      <c r="AM144" t="b">
        <f>IF(Table1[[#This Row],[In vivo?]],IF(Table1[[#This Row],[Cell]],FALSE,TRUE),FALSE)</f>
        <v>0</v>
      </c>
      <c r="AN144" t="b">
        <f>AND(AC144,AL144)</f>
        <v>1</v>
      </c>
      <c r="AO144" t="b">
        <f>IF(Table1[[#This Row],[Cell]],IF(Table1[[#This Row],[In vivo?]],FALSE,TRUE),FALSE)</f>
        <v>0</v>
      </c>
      <c r="AP144" t="b">
        <f>NOT(OR(Table1[[#This Row],[In vivo?]],Table1[[#This Row],[Only in Cell]]))</f>
        <v>0</v>
      </c>
      <c r="AQ144" t="b">
        <f>IF(OR(Table1[[#This Row],[Rodents]],Table1[[#This Row],[Human]],Table1[[#This Row],[Pig]]),OR(ISNUMBER(FIND("pulmonary",C144)),ISNUMBER(FIND("lung",C144))),"NA")</f>
        <v>1</v>
      </c>
      <c r="AR144" t="b">
        <f>IF(OR(Table1[[#This Row],[Rodents]],Table1[[#This Row],[Human]],Table1[[#This Row],[Pig]]),OR(ISNUMBER(FIND("skin",C144)),ISNUMBER(FIND("dermal",C144))),"NA")</f>
        <v>0</v>
      </c>
      <c r="AS144" t="b">
        <f>IF(OR(Table1[[#This Row],[Rodents]],Table1[[#This Row],[Human]],Table1[[#This Row],[Pig]]),OR(ISNUMBER(FIND("liver",C144)),ISNUMBER(FIND("hepat",C144))),"NA")</f>
        <v>0</v>
      </c>
      <c r="AT144" t="b">
        <f>IF(OR(Table1[[#This Row],[Rodents]],Table1[[#This Row],[Human]],Table1[[#This Row],[Pig]]),OR(ISNUMBER(FIND("kidney",C144)),ISNUMBER(FIND("neph",C144))),"NA")</f>
        <v>0</v>
      </c>
      <c r="AU144" t="b">
        <f>IF(OR(Table1[[#This Row],[Rodents]],Table1[[#This Row],[Human]],Table1[[#This Row],[Pig]]),OR(ISNUMBER(FIND("brain",C144)),ISNUMBER(FIND("neur",C144)),ISNUMBER(FIND("nerv",C144))),"NA")</f>
        <v>0</v>
      </c>
      <c r="AV144" t="b">
        <f>IF(OR(Table1[[#This Row],[Rodents]],Table1[[#This Row],[Human]],Table1[[#This Row],[Pig]]),OR(ISNUMBER(FIND("heart",C144)),ISNUMBER(FIND("cardi",C144))),"NA")</f>
        <v>0</v>
      </c>
      <c r="AW144" t="b">
        <f>IF(OR(Table1[[#This Row],[Rodents]],Table1[[#This Row],[Human]],Table1[[#This Row],[Pig]]),OR(ISNUMBER(FIND("gastro",C144)),ISNUMBER(FIND("intesti",C144)),ISNUMBER(FIND("stomach",C144))),"NA")</f>
        <v>0</v>
      </c>
      <c r="AX144" t="b">
        <f>IF(OR(Table1[[#This Row],[Rodents]],Table1[[#This Row],[Human]],Table1[[#This Row],[Pig]]),NOT(OR(AQ144,AR144,AS144,AT144,AU144,AV144,AW144)),"NA")</f>
        <v>0</v>
      </c>
      <c r="AY144" t="b">
        <f>OR(ISNUMBER(FIND("SWCNT",C144)),ISNUMBER(FIND("SWNT",C144)),ISNUMBER(FIND("single-wall",C144)),ISNUMBER(FIND("single wall",C144)),ISNUMBER(FIND("Single wall",C144)),ISNUMBER(FIND("Single-wall",C144)),ISNUMBER(FIND("SWCNT",B144)),ISNUMBER(FIND("SWNT",B144)),ISNUMBER(FIND("single-wall",B144)),ISNUMBER(FIND("single wall",B144)),ISNUMBER(FIND("Single-wall",B144)),ISNUMBER(FIND("Single wall",B144)))</f>
        <v>0</v>
      </c>
      <c r="AZ144" t="b">
        <f>OR(ISNUMBER(FIND("MWCNT",C144)),ISNUMBER(FIND("MWNT",C144)),ISNUMBER(FIND("multi-wall",C144)),ISNUMBER(FIND("multi wall",C144)),ISNUMBER(FIND("multiwall",C144)),ISNUMBER(FIND("Multi-wall",C144)),ISNUMBER(FIND("Multi wall",C144)),ISNUMBER(FIND("Multiwall",C144)),ISNUMBER(FIND("MWCNT",B144)),ISNUMBER(FIND("MWNT",B144)),ISNUMBER(FIND("multi-wall",B144)),ISNUMBER(FIND("multi wall",B144)),ISNUMBER(FIND("multiwall",B144)),ISNUMBER(FIND("Multi-wall",B144)),ISNUMBER(FIND("Multi wall",B144)),ISNUMBER(FIND("Multiwall",B144)),ISNUMBER(FIND("Double-wall",B144)),ISNUMBER(FIND("Double wall",B144)),ISNUMBER(FIND("Doublewall",B144)),ISNUMBER(FIND("double-wall",B144)),ISNUMBER(FIND("double wall",B144)),ISNUMBER(FIND("doublewall",B144)))</f>
        <v>1</v>
      </c>
      <c r="BA144" t="b">
        <f>AND(Table1[[#This Row],[SWCNT]],Table1[[#This Row],[MWCNT]])</f>
        <v>0</v>
      </c>
      <c r="BB144" t="b">
        <f>IF(Table1[[#This Row],[SWCNT]]=TRUE,FALSE,IF(Table1[[#This Row],[MWCNT]]=TRUE,FALSE,TRUE))</f>
        <v>0</v>
      </c>
      <c r="BC144" s="18"/>
    </row>
    <row r="145" spans="1:55" ht="222">
      <c r="A145" t="s">
        <v>1045</v>
      </c>
      <c r="B145" s="2" t="s">
        <v>1046</v>
      </c>
      <c r="C145" s="16" t="s">
        <v>1047</v>
      </c>
      <c r="D145" s="17" t="s">
        <v>403</v>
      </c>
      <c r="E145" s="2">
        <v>2020</v>
      </c>
      <c r="F145" t="b">
        <f>OR(ISNUMBER(FIND("cytotoxic",C145)),ISNUMBER(FIND("Cytotoxic",C145)),ISNUMBER(FIND("cellular toxicity",C145)),ISNUMBER(FIND("cell death",C145)),ISNUMBER(FIND("viable",C145)),ISNUMBER(FIND("phytotoxic",C145)),ISNUMBER(FIND("acute toxicity",C145)),ISNUMBER(FIND("MTT",C145)),ISNUMBER(FIND("survival",C145)),ISNUMBER(FIND("prolifer",C145)),ISNUMBER(FIND("apoptosis",C145)),ISNUMBER(FIND("neurotoxic",C145)),ISNUMBER(FIND("  lysis ",C145)),ISNUMBER(FIND("necrosis",C145)),ISNUMBER(FIND("cellular death",C145))*3,ISNUMBER(FIND("LDH",C145)),ISNUMBER(FIND("Acute toxicity",C145)))</f>
        <v>0</v>
      </c>
      <c r="G145" t="b">
        <f>OR(ISNUMBER(FIND("genotoxic",C145)),ISNUMBER(FIND("genotoxicity",C145)),ISNUMBER(FIND("DNA damage",C145)),ISNUMBER(FIND("DNA",C145)),ISNUMBER(FIND("RNA",C145)),ISNUMBER(FIND("mesothelioma",C145)),ISNUMBER(FIND("carcino",C145)),ISNUMBER(FIND("mutagen",C145)),ISNUMBER(FIND("genetic",C145)))</f>
        <v>0</v>
      </c>
      <c r="H145" t="b">
        <f>OR(ISNUMBER(FIND("inflammatory",C145)),ISNUMBER(FIND("inflamm",C145)))</f>
        <v>1</v>
      </c>
      <c r="I145" t="b">
        <f>OR(ISNUMBER(FIND("immune",C145)),ISNUMBER(FIND("immunological",C145)),ISNUMBER(FIND("interleuk",C145)),ISNUMBER(FIND("platelet activation",C145)),ISNUMBER(FIND("monocyte",C145)),ISNUMBER(FIND("leukocyte",C145)),ISNUMBER(FIND("cytokine",C145)),ISNUMBER(FIND("CD4",C145)),ISNUMBER(FIND("CD8",C145)),ISNUMBER(FIND("T-cell",C145)))</f>
        <v>1</v>
      </c>
      <c r="J145" t="b">
        <f>OR(ISNUMBER(FIND("reactive oxygen",C145)),ISNUMBER(FIND("ROS",C145)),ISNUMBER(FIND("free radical",C145)),ISNUMBER(FIND("oxidative stress",C145)),ISNUMBER(FIND("peroxid",C145)),ISNUMBER(FIND("oxidative",C145)),ISNUMBER(FIND("antioxid",C145)))</f>
        <v>0</v>
      </c>
      <c r="K145" t="b">
        <f>OR(ISNUMBER(FIND("autophag",C145)))</f>
        <v>0</v>
      </c>
      <c r="L145" t="b">
        <f>OR(ISNUMBER(FIND("morpholog",C145)))</f>
        <v>0</v>
      </c>
      <c r="M145" t="b">
        <f>OR(ISNUMBER(FIND("fibrosis",C145)),ISNUMBER(FIND("Fibrosis",C145)),ISNUMBER(FIND("fibrot",C145)))</f>
        <v>0</v>
      </c>
      <c r="N145" t="b">
        <f>OR(ISNUMBER(FIND("offspring",C145)),ISNUMBER(FIND("Parental",C145)),ISNUMBER(FIND("parental",C145)),ISNUMBER(FIND("germline",C145)),ISNUMBER(FIND("reproduc",C145)),ISNUMBER(FIND("embryo",C145)))</f>
        <v>1</v>
      </c>
      <c r="O145" t="b">
        <f>OR(ISNUMBER(FIND("metabol",C145)),ISNUMBER(FIND("Metabol",C145)),ISNUMBER(FIND("digest",C145)),ISNUMBER(FIND("mitochon",C145)))</f>
        <v>0</v>
      </c>
      <c r="P145" t="b">
        <f>OR(ISNUMBER(FIND("ecotox",C145)),ISNUMBER(FIND("Ecotox",B145)),ISNUMBER(FIND("ecotox",B145)),ISNUMBER(FIND("Ecotox",C145)))</f>
        <v>0</v>
      </c>
      <c r="Q145" t="b">
        <f>OR(ISNUMBER(FIND("Bioaccum",C145)),ISNUMBER(FIND("bioaccum",C145)),ISNUMBER(FIND("accum",C145)))</f>
        <v>0</v>
      </c>
      <c r="R145" t="b">
        <f>OR(ISNUMBER(FIND("Occupation",C145)),ISNUMBER(FIND("occupation",C145)),ISNUMBER(FIND("worker",C145)),ISNUMBER(FIND("workforce",C145)))</f>
        <v>0</v>
      </c>
      <c r="S145" t="b">
        <f>NOT(OR(F145,G145,H145,I145,J145,K145,L145,M145,N145,O145,P145,Q145,R145))</f>
        <v>0</v>
      </c>
      <c r="U145" t="b">
        <f>OR(Table1[[#This Row],[Inflammation]],Table1[[#This Row],[Immune]])</f>
        <v>1</v>
      </c>
      <c r="V145" t="b">
        <f>IF(OR(Table1[[#This Row],[Rodents]],Table1[[#This Row],[Human]],Table1[[#This Row],[Pig]]),OR(ISNUMBER(FIND("intratrach",C145)),ISNUMBER(FIND("nasal ",C145)),ISNUMBER(FIND("instill",C145))),"NA")</f>
        <v>1</v>
      </c>
      <c r="W145" t="b">
        <f>IF(OR(Table1[[#This Row],[Rodents]],Table1[[#This Row],[Human]],Table1[[#This Row],[Pig]]),OR(ISNUMBER(FIND("dermal",C145)),ISNUMBER(FIND("skin ",C145))),"NA")</f>
        <v>0</v>
      </c>
      <c r="X145" t="b">
        <f>IF(OR(Table1[[#This Row],[Rodents]],Table1[[#This Row],[Human]],Table1[[#This Row],[Pig]]),OR(ISNUMBER(FIND("injected",C145)),ISNUMBER(FIND("periton",C145)),ISNUMBER(FIND("intrascrot",C145))),"NA")</f>
        <v>0</v>
      </c>
      <c r="Y145" t="b">
        <f>IF(OR(Table1[[#This Row],[Rodents]],Table1[[#This Row],[Human]],Table1[[#This Row],[Pig]]),NOT(OR(Table1[[#This Row],[Inhaled/Intratracheal/intranasal]],Table1[[#This Row],[Dermal]],Table1[[#This Row],[Injected]])),"NA")</f>
        <v>0</v>
      </c>
      <c r="AA145" t="b">
        <f>OR(ISNUMBER(FIND("fish ",C145)),ISNUMBER(FIND("Fish ",C145)),ISNUMBER(FIND("aquatic",C145)),ISNUMBER(FIND("daphnids",C145)),ISNUMBER(FIND("Carcinus maenas",C145)),ISNUMBER(FIND("Daphnia",C145)),ISNUMBER(FIND("Ruditapes philippinarum",C145)),ISNUMBER(FIND("daphnia",C145)),ISNUMBER(FIND("marine",C145)),ISNUMBER(FIND("mussel",C145)),ISNUMBER(FIND("algae",C145)),ISNUMBER(FIND("Donax faba",C145)),ISNUMBER(FIND("estuarine",C145)),ISNUMBER(FIND("snail",C145)),ISNUMBER(FIND("Prorocentrum donghaiense",C145)) )</f>
        <v>0</v>
      </c>
      <c r="AB145" t="b">
        <f>OR(ISNUMBER(FIND(" rat ",C145)),ISNUMBER(FIND(" rats ",C145)),ISNUMBER(FIND(" Rats ",C145)),ISNUMBER(FIND(" Rat ",C145)),ISNUMBER(FIND(" rat.",C145)),ISNUMBER(FIND(" rats.",C145)),ISNUMBER(FIND("mouse",C145)),ISNUMBER(FIND("mice",C145)), ISNUMBER(FIND(" Mice",C145)))</f>
        <v>1</v>
      </c>
      <c r="AC145" t="b">
        <f>OR(ISNUMBER(FIND(" cell ",C145)),ISNUMBER(FIND("fibroblast",C145)),ISNUMBER(FIND("macrophage",C145)),ISNUMBER(FIND("epithelial",C145)),ISNUMBER(FIND("endothelial",C145)),ISNUMBER(FIND("neuron",C145)),ISNUMBER(FIND(" cells ",C145)),ISNUMBER(FIND("RBC",C145)),ISNUMBER(FIND("mitochond",C145)),ISNUMBER(FIND("adipocyte",C145)),ISNUMBER(FIND("osteo",C145)),ISNUMBER(FIND("keratin",C145)),ISNUMBER(FIND(" cell's ",C145)),ISNUMBER(FIND("eukary",C145)),ISNUMBER(FIND("sperm",C145)))</f>
        <v>0</v>
      </c>
      <c r="AD145" t="b">
        <f>OR(ISNUMBER(FIND("human",B145)),ISNUMBER(FIND("workers",B145)),ISNUMBER(FIND("workforces",B145)),ISNUMBER(FIND("occupational",B145)),ISNUMBER(FIND("Case report",B145)),ISNUMBER(FIND("Workplaces",B145)),ISNUMBER(FIND("worker",B145)))</f>
        <v>0</v>
      </c>
      <c r="AE145" t="b">
        <f>OR(ISNUMBER(FIND(" plant ",C145)),ISNUMBER(FIND("Plant ",C145)),ISNUMBER(FIND("tomato",C145)),ISNUMBER(FIND("plants",C145)),ISNUMBER(FIND("Plants",C145)),ISNUMBER(FIND("algae",C145)),ISNUMBER(FIND("lettuce",C145)),ISNUMBER(FIND("green gram sprouts ",C145)),ISNUMBER(FIND("Cucurbita pepo",C145)),ISNUMBER(FIND("bean ",C145)),ISNUMBER(FIND("chloroplast",C145)),ISNUMBER(FIND("chlorophyll",C145)),ISNUMBER(FIND("seedling",C145)),ISNUMBER(FIND("canola",C145)),ISNUMBER(FIND("shoot",C145)),ISNUMBER(FIND("photosynthes",C145)),ISNUMBER(FIND(" leaves ",C145)),,ISNUMBER(FIND("agriculture",C145)),ISNUMBER(FIND(" crops ",C145)))</f>
        <v>0</v>
      </c>
      <c r="AF145" t="b">
        <f>OR(ISNUMBER(FIND("bacteria",C145)),ISNUMBER(FIND("Bacteria",C145)),ISNUMBER(FIND("Bacterium",C145)),ISNUMBER(FIND("bacterium",C145)),ISNUMBER(FIND(" coli ",C145)))</f>
        <v>0</v>
      </c>
      <c r="AG145" t="b">
        <f>OR(ISNUMBER(FIND("fungi",C145)),ISNUMBER(FIND("Fungi",C145)),ISNUMBER(FIND("fungus",C145)),ISNUMBER(FIND("Fungus",C145)),ISNUMBER(FIND("mushroom",C145)),ISNUMBER(FIND("Mushroom",C145)),ISNUMBER(FIND(" mold ",C145)))</f>
        <v>0</v>
      </c>
      <c r="AH145" t="b">
        <f>OR(ISNUMBER(FIND("Pig ",C145)),ISNUMBER(FIND("pig ",C145)),ISNUMBER(FIND("Pigs ",C145)),ISNUMBER(FIND("pigs ",C145)))</f>
        <v>0</v>
      </c>
      <c r="AI145" t="b">
        <f>OR(ISNUMBER(FIND(" C. elegans",C145)),ISNUMBER(FIND("Caenorhabditis elegans",C145)),ISNUMBER(FIND("earthworms",C145)),ISNUMBER(FIND(" Ficopomatus enigmaticus",C145)),ISNUMBER(FIND("larva",C145)),ISNUMBER(FIND("Lumbriculus variegatus",C145)),ISNUMBER(FIND("nematode",C145)))</f>
        <v>0</v>
      </c>
      <c r="AJ145" t="b">
        <f>NOT(OR(AA145,AB145,AC145,AD145,AE145,AF145,AG145,AH145,AI145))</f>
        <v>0</v>
      </c>
      <c r="AL145" t="b">
        <f>OR(AA145,AB145,AD145,AE145,AF145,AG145,AH145,AI145)</f>
        <v>1</v>
      </c>
      <c r="AM145" t="b">
        <f>IF(Table1[[#This Row],[In vivo?]],IF(Table1[[#This Row],[Cell]],FALSE,TRUE),FALSE)</f>
        <v>1</v>
      </c>
      <c r="AN145" t="b">
        <f>AND(AC145,AL145)</f>
        <v>0</v>
      </c>
      <c r="AO145" t="b">
        <f>IF(Table1[[#This Row],[Cell]],IF(Table1[[#This Row],[In vivo?]],FALSE,TRUE),FALSE)</f>
        <v>0</v>
      </c>
      <c r="AP145" t="b">
        <f>NOT(OR(Table1[[#This Row],[In vivo?]],Table1[[#This Row],[Only in Cell]]))</f>
        <v>0</v>
      </c>
      <c r="AQ145" t="b">
        <f>IF(OR(Table1[[#This Row],[Rodents]],Table1[[#This Row],[Human]],Table1[[#This Row],[Pig]]),OR(ISNUMBER(FIND("pulmonary",C145)),ISNUMBER(FIND("lung",C145))),"NA")</f>
        <v>0</v>
      </c>
      <c r="AR145" t="b">
        <f>IF(OR(Table1[[#This Row],[Rodents]],Table1[[#This Row],[Human]],Table1[[#This Row],[Pig]]),OR(ISNUMBER(FIND("skin",C145)),ISNUMBER(FIND("dermal",C145))),"NA")</f>
        <v>0</v>
      </c>
      <c r="AS145" t="b">
        <f>IF(OR(Table1[[#This Row],[Rodents]],Table1[[#This Row],[Human]],Table1[[#This Row],[Pig]]),OR(ISNUMBER(FIND("liver",C145)),ISNUMBER(FIND("hepat",C145))),"NA")</f>
        <v>0</v>
      </c>
      <c r="AT145" t="b">
        <f>IF(OR(Table1[[#This Row],[Rodents]],Table1[[#This Row],[Human]],Table1[[#This Row],[Pig]]),OR(ISNUMBER(FIND("kidney",C145)),ISNUMBER(FIND("neph",C145))),"NA")</f>
        <v>0</v>
      </c>
      <c r="AU145" t="b">
        <f>IF(OR(Table1[[#This Row],[Rodents]],Table1[[#This Row],[Human]],Table1[[#This Row],[Pig]]),OR(ISNUMBER(FIND("brain",C145)),ISNUMBER(FIND("neur",C145)),ISNUMBER(FIND("nerv",C145))),"NA")</f>
        <v>0</v>
      </c>
      <c r="AV145" t="b">
        <f>IF(OR(Table1[[#This Row],[Rodents]],Table1[[#This Row],[Human]],Table1[[#This Row],[Pig]]),OR(ISNUMBER(FIND("heart",C145)),ISNUMBER(FIND("cardi",C145))),"NA")</f>
        <v>0</v>
      </c>
      <c r="AW145" t="b">
        <f>IF(OR(Table1[[#This Row],[Rodents]],Table1[[#This Row],[Human]],Table1[[#This Row],[Pig]]),OR(ISNUMBER(FIND("gastro",C145)),ISNUMBER(FIND("intesti",C145)),ISNUMBER(FIND("stomach",C145))),"NA")</f>
        <v>0</v>
      </c>
      <c r="AX145" t="b">
        <f>IF(OR(Table1[[#This Row],[Rodents]],Table1[[#This Row],[Human]],Table1[[#This Row],[Pig]]),NOT(OR(AQ145,AR145,AS145,AT145,AU145,AV145,AW145)),"NA")</f>
        <v>1</v>
      </c>
      <c r="AY145" t="b">
        <f>OR(ISNUMBER(FIND("SWCNT",C145)),ISNUMBER(FIND("SWNT",C145)),ISNUMBER(FIND("single-wall",C145)),ISNUMBER(FIND("single wall",C145)),ISNUMBER(FIND("Single wall",C145)),ISNUMBER(FIND("Single-wall",C145)),ISNUMBER(FIND("SWCNT",B145)),ISNUMBER(FIND("SWNT",B145)),ISNUMBER(FIND("single-wall",B145)),ISNUMBER(FIND("single wall",B145)),ISNUMBER(FIND("Single-wall",B145)),ISNUMBER(FIND("Single wall",B145)))</f>
        <v>0</v>
      </c>
      <c r="AZ145" t="b">
        <f>OR(ISNUMBER(FIND("MWCNT",C145)),ISNUMBER(FIND("MWNT",C145)),ISNUMBER(FIND("multi-wall",C145)),ISNUMBER(FIND("multi wall",C145)),ISNUMBER(FIND("multiwall",C145)),ISNUMBER(FIND("Multi-wall",C145)),ISNUMBER(FIND("Multi wall",C145)),ISNUMBER(FIND("Multiwall",C145)),ISNUMBER(FIND("MWCNT",B145)),ISNUMBER(FIND("MWNT",B145)),ISNUMBER(FIND("multi-wall",B145)),ISNUMBER(FIND("multi wall",B145)),ISNUMBER(FIND("multiwall",B145)),ISNUMBER(FIND("Multi-wall",B145)),ISNUMBER(FIND("Multi wall",B145)),ISNUMBER(FIND("Multiwall",B145)),ISNUMBER(FIND("Double-wall",B145)),ISNUMBER(FIND("Double wall",B145)),ISNUMBER(FIND("Doublewall",B145)),ISNUMBER(FIND("double-wall",B145)),ISNUMBER(FIND("double wall",B145)),ISNUMBER(FIND("doublewall",B145)))</f>
        <v>1</v>
      </c>
      <c r="BA145" t="b">
        <f>AND(Table1[[#This Row],[SWCNT]],Table1[[#This Row],[MWCNT]])</f>
        <v>0</v>
      </c>
      <c r="BB145" t="b">
        <f>IF(Table1[[#This Row],[SWCNT]]=TRUE,FALSE,IF(Table1[[#This Row],[MWCNT]]=TRUE,FALSE,TRUE))</f>
        <v>0</v>
      </c>
      <c r="BC145" s="18"/>
    </row>
    <row r="146" spans="1:55" ht="222">
      <c r="A146" t="s">
        <v>1078</v>
      </c>
      <c r="B146" s="2" t="s">
        <v>1079</v>
      </c>
      <c r="C146" s="16" t="s">
        <v>1080</v>
      </c>
      <c r="D146" s="17" t="s">
        <v>1081</v>
      </c>
      <c r="E146" s="2">
        <v>2020</v>
      </c>
      <c r="F146" t="b">
        <f>OR(ISNUMBER(FIND("cytotoxic",C146)),ISNUMBER(FIND("Cytotoxic",C146)),ISNUMBER(FIND("cellular toxicity",C146)),ISNUMBER(FIND("cell death",C146)),ISNUMBER(FIND("viable",C146)),ISNUMBER(FIND("phytotoxic",C146)),ISNUMBER(FIND("acute toxicity",C146)),ISNUMBER(FIND("MTT",C146)),ISNUMBER(FIND("survival",C146)),ISNUMBER(FIND("prolifer",C146)),ISNUMBER(FIND("apoptosis",C146)),ISNUMBER(FIND("neurotoxic",C146)),ISNUMBER(FIND("  lysis ",C146)),ISNUMBER(FIND("necrosis",C146)),ISNUMBER(FIND("cellular death",C146))*3,ISNUMBER(FIND("LDH",C146)),ISNUMBER(FIND("Acute toxicity",C146)))</f>
        <v>0</v>
      </c>
      <c r="G146" t="b">
        <f>OR(ISNUMBER(FIND("genotoxic",C146)),ISNUMBER(FIND("genotoxicity",C146)),ISNUMBER(FIND("DNA damage",C146)),ISNUMBER(FIND("DNA",C146)),ISNUMBER(FIND("RNA",C146)),ISNUMBER(FIND("mesothelioma",C146)),ISNUMBER(FIND("carcino",C146)),ISNUMBER(FIND("mutagen",C146)),ISNUMBER(FIND("genetic",C146)))</f>
        <v>0</v>
      </c>
      <c r="H146" t="b">
        <f>OR(ISNUMBER(FIND("inflammatory",C146)),ISNUMBER(FIND("inflamm",C146)))</f>
        <v>1</v>
      </c>
      <c r="I146" t="b">
        <f>OR(ISNUMBER(FIND("immune",C146)),ISNUMBER(FIND("immunological",C146)),ISNUMBER(FIND("interleuk",C146)),ISNUMBER(FIND("platelet activation",C146)),ISNUMBER(FIND("monocyte",C146)),ISNUMBER(FIND("leukocyte",C146)),ISNUMBER(FIND("cytokine",C146)),ISNUMBER(FIND("CD4",C146)),ISNUMBER(FIND("CD8",C146)),ISNUMBER(FIND("T-cell",C146)))</f>
        <v>1</v>
      </c>
      <c r="J146" t="b">
        <f>OR(ISNUMBER(FIND("reactive oxygen",C146)),ISNUMBER(FIND("ROS",C146)),ISNUMBER(FIND("free radical",C146)),ISNUMBER(FIND("oxidative stress",C146)),ISNUMBER(FIND("peroxid",C146)),ISNUMBER(FIND("oxidative",C146)),ISNUMBER(FIND("antioxid",C146)))</f>
        <v>0</v>
      </c>
      <c r="K146" t="b">
        <f>OR(ISNUMBER(FIND("autophag",C146)))</f>
        <v>0</v>
      </c>
      <c r="L146" t="b">
        <f>OR(ISNUMBER(FIND("morpholog",C146)))</f>
        <v>0</v>
      </c>
      <c r="M146" t="b">
        <f>OR(ISNUMBER(FIND("fibrosis",C146)),ISNUMBER(FIND("Fibrosis",C146)),ISNUMBER(FIND("fibrot",C146)))</f>
        <v>1</v>
      </c>
      <c r="N146" t="b">
        <f>OR(ISNUMBER(FIND("offspring",C146)),ISNUMBER(FIND("Parental",C146)),ISNUMBER(FIND("parental",C146)),ISNUMBER(FIND("germline",C146)),ISNUMBER(FIND("reproduc",C146)),ISNUMBER(FIND("embryo",C146)))</f>
        <v>0</v>
      </c>
      <c r="O146" t="b">
        <f>OR(ISNUMBER(FIND("metabol",C146)),ISNUMBER(FIND("Metabol",C146)),ISNUMBER(FIND("digest",C146)),ISNUMBER(FIND("mitochon",C146)))</f>
        <v>0</v>
      </c>
      <c r="P146" t="b">
        <f>OR(ISNUMBER(FIND("ecotox",C146)),ISNUMBER(FIND("Ecotox",B146)),ISNUMBER(FIND("ecotox",B146)),ISNUMBER(FIND("Ecotox",C146)))</f>
        <v>0</v>
      </c>
      <c r="Q146" t="b">
        <f>OR(ISNUMBER(FIND("Bioaccum",C146)),ISNUMBER(FIND("bioaccum",C146)),ISNUMBER(FIND("accum",C146)))</f>
        <v>0</v>
      </c>
      <c r="R146" t="b">
        <f>OR(ISNUMBER(FIND("Occupation",C146)),ISNUMBER(FIND("occupation",C146)),ISNUMBER(FIND("worker",C146)),ISNUMBER(FIND("workforce",C146)))</f>
        <v>1</v>
      </c>
      <c r="S146" t="b">
        <f>NOT(OR(F146,G146,H146,I146,J146,K146,L146,M146,N146,O146,P146,Q146,R146))</f>
        <v>0</v>
      </c>
      <c r="U146" t="b">
        <f>OR(Table1[[#This Row],[Inflammation]],Table1[[#This Row],[Immune]])</f>
        <v>1</v>
      </c>
      <c r="V146" t="str">
        <f>IF(OR(Table1[[#This Row],[Rodents]],Table1[[#This Row],[Human]],Table1[[#This Row],[Pig]]),OR(ISNUMBER(FIND("intratrach",C146)),ISNUMBER(FIND("nasal ",C146)),ISNUMBER(FIND("instill",C146))),"NA")</f>
        <v>NA</v>
      </c>
      <c r="W146" t="str">
        <f>IF(OR(Table1[[#This Row],[Rodents]],Table1[[#This Row],[Human]],Table1[[#This Row],[Pig]]),OR(ISNUMBER(FIND("dermal",C146)),ISNUMBER(FIND("skin ",C146))),"NA")</f>
        <v>NA</v>
      </c>
      <c r="X146" t="str">
        <f>IF(OR(Table1[[#This Row],[Rodents]],Table1[[#This Row],[Human]],Table1[[#This Row],[Pig]]),OR(ISNUMBER(FIND("injected",C146)),ISNUMBER(FIND("periton",C146)),ISNUMBER(FIND("intrascrot",C146))),"NA")</f>
        <v>NA</v>
      </c>
      <c r="Y146" t="str">
        <f>IF(OR(Table1[[#This Row],[Rodents]],Table1[[#This Row],[Human]],Table1[[#This Row],[Pig]]),NOT(OR(Table1[[#This Row],[Inhaled/Intratracheal/intranasal]],Table1[[#This Row],[Dermal]],Table1[[#This Row],[Injected]])),"NA")</f>
        <v>NA</v>
      </c>
      <c r="AA146" t="b">
        <f>OR(ISNUMBER(FIND("fish ",C146)),ISNUMBER(FIND("Fish ",C146)),ISNUMBER(FIND("aquatic",C146)),ISNUMBER(FIND("daphnids",C146)),ISNUMBER(FIND("Carcinus maenas",C146)),ISNUMBER(FIND("Daphnia",C146)),ISNUMBER(FIND("Ruditapes philippinarum",C146)),ISNUMBER(FIND("daphnia",C146)),ISNUMBER(FIND("marine",C146)),ISNUMBER(FIND("mussel",C146)),ISNUMBER(FIND("algae",C146)),ISNUMBER(FIND("Donax faba",C146)),ISNUMBER(FIND("estuarine",C146)),ISNUMBER(FIND("snail",C146)),ISNUMBER(FIND("Prorocentrum donghaiense",C146)) )</f>
        <v>0</v>
      </c>
      <c r="AB146" t="b">
        <f>OR(ISNUMBER(FIND(" rat ",C146)),ISNUMBER(FIND(" rats ",C146)),ISNUMBER(FIND(" Rats ",C146)),ISNUMBER(FIND(" Rat ",C146)),ISNUMBER(FIND(" rat.",C146)),ISNUMBER(FIND(" rats.",C146)),ISNUMBER(FIND("mouse",C146)),ISNUMBER(FIND("mice",C146)), ISNUMBER(FIND(" Mice",C146)))</f>
        <v>0</v>
      </c>
      <c r="AC146" t="b">
        <f>OR(ISNUMBER(FIND(" cell ",C146)),ISNUMBER(FIND("fibroblast",C146)),ISNUMBER(FIND("macrophage",C146)),ISNUMBER(FIND("epithelial",C146)),ISNUMBER(FIND("endothelial",C146)),ISNUMBER(FIND("neuron",C146)),ISNUMBER(FIND(" cells ",C146)),ISNUMBER(FIND("RBC",C146)),ISNUMBER(FIND("mitochond",C146)),ISNUMBER(FIND("adipocyte",C146)),ISNUMBER(FIND("osteo",C146)),ISNUMBER(FIND("keratin",C146)),ISNUMBER(FIND(" cell's ",C146)),ISNUMBER(FIND("eukary",C146)),ISNUMBER(FIND("sperm",C146)))</f>
        <v>1</v>
      </c>
      <c r="AD146" t="b">
        <f>OR(ISNUMBER(FIND("human",B146)),ISNUMBER(FIND("workers",B146)),ISNUMBER(FIND("workforces",B146)),ISNUMBER(FIND("occupational",B146)),ISNUMBER(FIND("Case report",B146)),ISNUMBER(FIND("Workplaces",B146)),ISNUMBER(FIND("worker",B146)))</f>
        <v>0</v>
      </c>
      <c r="AE146" t="b">
        <f>OR(ISNUMBER(FIND(" plant ",C146)),ISNUMBER(FIND("Plant ",C146)),ISNUMBER(FIND("tomato",C146)),ISNUMBER(FIND("plants",C146)),ISNUMBER(FIND("Plants",C146)),ISNUMBER(FIND("algae",C146)),ISNUMBER(FIND("lettuce",C146)),ISNUMBER(FIND("green gram sprouts ",C146)),ISNUMBER(FIND("Cucurbita pepo",C146)),ISNUMBER(FIND("bean ",C146)),ISNUMBER(FIND("chloroplast",C146)),ISNUMBER(FIND("chlorophyll",C146)),ISNUMBER(FIND("seedling",C146)),ISNUMBER(FIND("canola",C146)),ISNUMBER(FIND("shoot",C146)),ISNUMBER(FIND("photosynthes",C146)),ISNUMBER(FIND(" leaves ",C146)),,ISNUMBER(FIND("agriculture",C146)),ISNUMBER(FIND(" crops ",C146)))</f>
        <v>0</v>
      </c>
      <c r="AF146" t="b">
        <f>OR(ISNUMBER(FIND("bacteria",C146)),ISNUMBER(FIND("Bacteria",C146)),ISNUMBER(FIND("Bacterium",C146)),ISNUMBER(FIND("bacterium",C146)),ISNUMBER(FIND(" coli ",C146)))</f>
        <v>0</v>
      </c>
      <c r="AG146" t="b">
        <f>OR(ISNUMBER(FIND("fungi",C146)),ISNUMBER(FIND("Fungi",C146)),ISNUMBER(FIND("fungus",C146)),ISNUMBER(FIND("Fungus",C146)),ISNUMBER(FIND("mushroom",C146)),ISNUMBER(FIND("Mushroom",C146)),ISNUMBER(FIND(" mold ",C146)))</f>
        <v>0</v>
      </c>
      <c r="AH146" t="b">
        <f>OR(ISNUMBER(FIND("Pig ",C146)),ISNUMBER(FIND("pig ",C146)),ISNUMBER(FIND("Pigs ",C146)),ISNUMBER(FIND("pigs ",C146)))</f>
        <v>0</v>
      </c>
      <c r="AI146" t="b">
        <f>OR(ISNUMBER(FIND(" C. elegans",C146)),ISNUMBER(FIND("Caenorhabditis elegans",C146)),ISNUMBER(FIND("earthworms",C146)),ISNUMBER(FIND(" Ficopomatus enigmaticus",C146)),ISNUMBER(FIND("larva",C146)),ISNUMBER(FIND("Lumbriculus variegatus",C146)),ISNUMBER(FIND("nematode",C146)))</f>
        <v>0</v>
      </c>
      <c r="AJ146" t="b">
        <f>NOT(OR(AA146,AB146,AC146,AD146,AE146,AF146,AG146,AH146,AI146))</f>
        <v>0</v>
      </c>
      <c r="AL146" t="b">
        <f>OR(AA146,AB146,AD146,AE146,AF146,AG146,AH146,AI146)</f>
        <v>0</v>
      </c>
      <c r="AM146" t="b">
        <f>IF(Table1[[#This Row],[In vivo?]],IF(Table1[[#This Row],[Cell]],FALSE,TRUE),FALSE)</f>
        <v>0</v>
      </c>
      <c r="AN146" t="b">
        <f>AND(AC146,AL146)</f>
        <v>0</v>
      </c>
      <c r="AO146" t="b">
        <f>IF(Table1[[#This Row],[Cell]],IF(Table1[[#This Row],[In vivo?]],FALSE,TRUE),FALSE)</f>
        <v>1</v>
      </c>
      <c r="AP146" t="b">
        <f>NOT(OR(Table1[[#This Row],[In vivo?]],Table1[[#This Row],[Only in Cell]]))</f>
        <v>0</v>
      </c>
      <c r="AQ146" t="str">
        <f>IF(OR(Table1[[#This Row],[Rodents]],Table1[[#This Row],[Human]],Table1[[#This Row],[Pig]]),OR(ISNUMBER(FIND("pulmonary",C146)),ISNUMBER(FIND("lung",C146))),"NA")</f>
        <v>NA</v>
      </c>
      <c r="AR146" t="str">
        <f>IF(OR(Table1[[#This Row],[Rodents]],Table1[[#This Row],[Human]],Table1[[#This Row],[Pig]]),OR(ISNUMBER(FIND("skin",C146)),ISNUMBER(FIND("dermal",C146))),"NA")</f>
        <v>NA</v>
      </c>
      <c r="AS146" t="str">
        <f>IF(OR(Table1[[#This Row],[Rodents]],Table1[[#This Row],[Human]],Table1[[#This Row],[Pig]]),OR(ISNUMBER(FIND("liver",C146)),ISNUMBER(FIND("hepat",C146))),"NA")</f>
        <v>NA</v>
      </c>
      <c r="AT146" t="str">
        <f>IF(OR(Table1[[#This Row],[Rodents]],Table1[[#This Row],[Human]],Table1[[#This Row],[Pig]]),OR(ISNUMBER(FIND("kidney",C146)),ISNUMBER(FIND("neph",C146))),"NA")</f>
        <v>NA</v>
      </c>
      <c r="AU146" t="str">
        <f>IF(OR(Table1[[#This Row],[Rodents]],Table1[[#This Row],[Human]],Table1[[#This Row],[Pig]]),OR(ISNUMBER(FIND("brain",C146)),ISNUMBER(FIND("neur",C146)),ISNUMBER(FIND("nerv",C146))),"NA")</f>
        <v>NA</v>
      </c>
      <c r="AV146" t="str">
        <f>IF(OR(Table1[[#This Row],[Rodents]],Table1[[#This Row],[Human]],Table1[[#This Row],[Pig]]),OR(ISNUMBER(FIND("heart",C146)),ISNUMBER(FIND("cardi",C146))),"NA")</f>
        <v>NA</v>
      </c>
      <c r="AW146" t="str">
        <f>IF(OR(Table1[[#This Row],[Rodents]],Table1[[#This Row],[Human]],Table1[[#This Row],[Pig]]),OR(ISNUMBER(FIND("gastro",C146)),ISNUMBER(FIND("intesti",C146)),ISNUMBER(FIND("stomach",C146))),"NA")</f>
        <v>NA</v>
      </c>
      <c r="AX146" t="str">
        <f>IF(OR(Table1[[#This Row],[Rodents]],Table1[[#This Row],[Human]],Table1[[#This Row],[Pig]]),NOT(OR(AQ146,AR146,AS146,AT146,AU146,AV146,AW146)),"NA")</f>
        <v>NA</v>
      </c>
      <c r="AY146" t="b">
        <f>OR(ISNUMBER(FIND("SWCNT",C146)),ISNUMBER(FIND("SWNT",C146)),ISNUMBER(FIND("single-wall",C146)),ISNUMBER(FIND("single wall",C146)),ISNUMBER(FIND("Single wall",C146)),ISNUMBER(FIND("Single-wall",C146)),ISNUMBER(FIND("SWCNT",B146)),ISNUMBER(FIND("SWNT",B146)),ISNUMBER(FIND("single-wall",B146)),ISNUMBER(FIND("single wall",B146)),ISNUMBER(FIND("Single-wall",B146)),ISNUMBER(FIND("Single wall",B146)))</f>
        <v>0</v>
      </c>
      <c r="AZ146" t="b">
        <f>OR(ISNUMBER(FIND("MWCNT",C146)),ISNUMBER(FIND("MWNT",C146)),ISNUMBER(FIND("multi-wall",C146)),ISNUMBER(FIND("multi wall",C146)),ISNUMBER(FIND("multiwall",C146)),ISNUMBER(FIND("Multi-wall",C146)),ISNUMBER(FIND("Multi wall",C146)),ISNUMBER(FIND("Multiwall",C146)),ISNUMBER(FIND("MWCNT",B146)),ISNUMBER(FIND("MWNT",B146)),ISNUMBER(FIND("multi-wall",B146)),ISNUMBER(FIND("multi wall",B146)),ISNUMBER(FIND("multiwall",B146)),ISNUMBER(FIND("Multi-wall",B146)),ISNUMBER(FIND("Multi wall",B146)),ISNUMBER(FIND("Multiwall",B146)),ISNUMBER(FIND("Double-wall",B146)),ISNUMBER(FIND("Double wall",B146)),ISNUMBER(FIND("Doublewall",B146)),ISNUMBER(FIND("double-wall",B146)),ISNUMBER(FIND("double wall",B146)),ISNUMBER(FIND("doublewall",B146)))</f>
        <v>1</v>
      </c>
      <c r="BA146" t="b">
        <f>AND(Table1[[#This Row],[SWCNT]],Table1[[#This Row],[MWCNT]])</f>
        <v>0</v>
      </c>
      <c r="BB146" t="b">
        <f>IF(Table1[[#This Row],[SWCNT]]=TRUE,FALSE,IF(Table1[[#This Row],[MWCNT]]=TRUE,FALSE,TRUE))</f>
        <v>0</v>
      </c>
      <c r="BC146" s="18"/>
    </row>
    <row r="147" spans="1:55" ht="185">
      <c r="A147" t="s">
        <v>1094</v>
      </c>
      <c r="B147" s="2" t="s">
        <v>1095</v>
      </c>
      <c r="C147" s="16" t="s">
        <v>1096</v>
      </c>
      <c r="D147" s="17" t="s">
        <v>663</v>
      </c>
      <c r="E147" s="2">
        <v>2020</v>
      </c>
      <c r="F147" t="b">
        <f>OR(ISNUMBER(FIND("cytotoxic",C147)),ISNUMBER(FIND("Cytotoxic",C147)),ISNUMBER(FIND("cellular toxicity",C147)),ISNUMBER(FIND("cell death",C147)),ISNUMBER(FIND("viable",C147)),ISNUMBER(FIND("phytotoxic",C147)),ISNUMBER(FIND("acute toxicity",C147)),ISNUMBER(FIND("MTT",C147)),ISNUMBER(FIND("survival",C147)),ISNUMBER(FIND("prolifer",C147)),ISNUMBER(FIND("apoptosis",C147)),ISNUMBER(FIND("neurotoxic",C147)),ISNUMBER(FIND("  lysis ",C147)),ISNUMBER(FIND("necrosis",C147)),ISNUMBER(FIND("cellular death",C147))*3,ISNUMBER(FIND("LDH",C147)),ISNUMBER(FIND("Acute toxicity",C147)))</f>
        <v>0</v>
      </c>
      <c r="G147" t="b">
        <f>OR(ISNUMBER(FIND("genotoxic",C147)),ISNUMBER(FIND("genotoxicity",C147)),ISNUMBER(FIND("DNA damage",C147)),ISNUMBER(FIND("DNA",C147)),ISNUMBER(FIND("RNA",C147)),ISNUMBER(FIND("mesothelioma",C147)),ISNUMBER(FIND("carcino",C147)),ISNUMBER(FIND("mutagen",C147)),ISNUMBER(FIND("genetic",C147)))</f>
        <v>0</v>
      </c>
      <c r="H147" t="b">
        <f>OR(ISNUMBER(FIND("inflammatory",C147)),ISNUMBER(FIND("inflamm",C147)))</f>
        <v>1</v>
      </c>
      <c r="I147" t="b">
        <f>OR(ISNUMBER(FIND("immune",C147)),ISNUMBER(FIND("immunological",C147)),ISNUMBER(FIND("interleuk",C147)),ISNUMBER(FIND("platelet activation",C147)),ISNUMBER(FIND("monocyte",C147)),ISNUMBER(FIND("leukocyte",C147)),ISNUMBER(FIND("cytokine",C147)),ISNUMBER(FIND("CD4",C147)),ISNUMBER(FIND("CD8",C147)),ISNUMBER(FIND("T-cell",C147)))</f>
        <v>1</v>
      </c>
      <c r="J147" t="b">
        <f>OR(ISNUMBER(FIND("reactive oxygen",C147)),ISNUMBER(FIND("ROS",C147)),ISNUMBER(FIND("free radical",C147)),ISNUMBER(FIND("oxidative stress",C147)),ISNUMBER(FIND("peroxid",C147)),ISNUMBER(FIND("oxidative",C147)),ISNUMBER(FIND("antioxid",C147)))</f>
        <v>0</v>
      </c>
      <c r="K147" t="b">
        <f>OR(ISNUMBER(FIND("autophag",C147)))</f>
        <v>0</v>
      </c>
      <c r="L147" t="b">
        <f>OR(ISNUMBER(FIND("morpholog",C147)))</f>
        <v>0</v>
      </c>
      <c r="M147" t="b">
        <f>OR(ISNUMBER(FIND("fibrosis",C147)),ISNUMBER(FIND("Fibrosis",C147)),ISNUMBER(FIND("fibrot",C147)))</f>
        <v>0</v>
      </c>
      <c r="N147" t="b">
        <f>OR(ISNUMBER(FIND("offspring",C147)),ISNUMBER(FIND("Parental",C147)),ISNUMBER(FIND("parental",C147)),ISNUMBER(FIND("germline",C147)),ISNUMBER(FIND("reproduc",C147)),ISNUMBER(FIND("embryo",C147)))</f>
        <v>0</v>
      </c>
      <c r="O147" t="b">
        <f>OR(ISNUMBER(FIND("metabol",C147)),ISNUMBER(FIND("Metabol",C147)),ISNUMBER(FIND("digest",C147)),ISNUMBER(FIND("mitochon",C147)))</f>
        <v>0</v>
      </c>
      <c r="P147" t="b">
        <f>OR(ISNUMBER(FIND("ecotox",C147)),ISNUMBER(FIND("Ecotox",B147)),ISNUMBER(FIND("ecotox",B147)),ISNUMBER(FIND("Ecotox",C147)))</f>
        <v>0</v>
      </c>
      <c r="Q147" t="b">
        <f>OR(ISNUMBER(FIND("Bioaccum",C147)),ISNUMBER(FIND("bioaccum",C147)),ISNUMBER(FIND("accum",C147)))</f>
        <v>1</v>
      </c>
      <c r="R147" t="b">
        <f>OR(ISNUMBER(FIND("Occupation",C147)),ISNUMBER(FIND("occupation",C147)),ISNUMBER(FIND("worker",C147)),ISNUMBER(FIND("workforce",C147)))</f>
        <v>0</v>
      </c>
      <c r="S147" t="b">
        <f>NOT(OR(F147,G147,H147,I147,J147,K147,L147,M147,N147,O147,P147,Q147,R147))</f>
        <v>0</v>
      </c>
      <c r="U147" t="b">
        <f>OR(Table1[[#This Row],[Inflammation]],Table1[[#This Row],[Immune]])</f>
        <v>1</v>
      </c>
      <c r="V147" t="b">
        <f>IF(OR(Table1[[#This Row],[Rodents]],Table1[[#This Row],[Human]],Table1[[#This Row],[Pig]]),OR(ISNUMBER(FIND("intratrach",C147)),ISNUMBER(FIND("nasal ",C147)),ISNUMBER(FIND("instill",C147))),"NA")</f>
        <v>0</v>
      </c>
      <c r="W147" t="b">
        <f>IF(OR(Table1[[#This Row],[Rodents]],Table1[[#This Row],[Human]],Table1[[#This Row],[Pig]]),OR(ISNUMBER(FIND("dermal",C147)),ISNUMBER(FIND("skin ",C147))),"NA")</f>
        <v>0</v>
      </c>
      <c r="X147" t="b">
        <f>IF(OR(Table1[[#This Row],[Rodents]],Table1[[#This Row],[Human]],Table1[[#This Row],[Pig]]),OR(ISNUMBER(FIND("injected",C147)),ISNUMBER(FIND("periton",C147)),ISNUMBER(FIND("intrascrot",C147))),"NA")</f>
        <v>0</v>
      </c>
      <c r="Y147" t="b">
        <f>IF(OR(Table1[[#This Row],[Rodents]],Table1[[#This Row],[Human]],Table1[[#This Row],[Pig]]),NOT(OR(Table1[[#This Row],[Inhaled/Intratracheal/intranasal]],Table1[[#This Row],[Dermal]],Table1[[#This Row],[Injected]])),"NA")</f>
        <v>1</v>
      </c>
      <c r="AA147" t="b">
        <f>OR(ISNUMBER(FIND("fish ",C147)),ISNUMBER(FIND("Fish ",C147)),ISNUMBER(FIND("aquatic",C147)),ISNUMBER(FIND("daphnids",C147)),ISNUMBER(FIND("Carcinus maenas",C147)),ISNUMBER(FIND("Daphnia",C147)),ISNUMBER(FIND("Ruditapes philippinarum",C147)),ISNUMBER(FIND("daphnia",C147)),ISNUMBER(FIND("marine",C147)),ISNUMBER(FIND("mussel",C147)),ISNUMBER(FIND("algae",C147)),ISNUMBER(FIND("Donax faba",C147)),ISNUMBER(FIND("estuarine",C147)),ISNUMBER(FIND("snail",C147)),ISNUMBER(FIND("Prorocentrum donghaiense",C147)) )</f>
        <v>0</v>
      </c>
      <c r="AB147" t="b">
        <f>OR(ISNUMBER(FIND(" rat ",C147)),ISNUMBER(FIND(" rats ",C147)),ISNUMBER(FIND(" Rats ",C147)),ISNUMBER(FIND(" Rat ",C147)),ISNUMBER(FIND(" rat.",C147)),ISNUMBER(FIND(" rats.",C147)),ISNUMBER(FIND("mouse",C147)),ISNUMBER(FIND("mice",C147)), ISNUMBER(FIND(" Mice",C147)))</f>
        <v>1</v>
      </c>
      <c r="AC147" t="b">
        <f>OR(ISNUMBER(FIND(" cell ",C147)),ISNUMBER(FIND("fibroblast",C147)),ISNUMBER(FIND("macrophage",C147)),ISNUMBER(FIND("epithelial",C147)),ISNUMBER(FIND("endothelial",C147)),ISNUMBER(FIND("neuron",C147)),ISNUMBER(FIND(" cells ",C147)),ISNUMBER(FIND("RBC",C147)),ISNUMBER(FIND("mitochond",C147)),ISNUMBER(FIND("adipocyte",C147)),ISNUMBER(FIND("osteo",C147)),ISNUMBER(FIND("keratin",C147)),ISNUMBER(FIND(" cell's ",C147)),ISNUMBER(FIND("eukary",C147)),ISNUMBER(FIND("sperm",C147)))</f>
        <v>0</v>
      </c>
      <c r="AD147" t="b">
        <f>OR(ISNUMBER(FIND("human",B147)),ISNUMBER(FIND("workers",B147)),ISNUMBER(FIND("workforces",B147)),ISNUMBER(FIND("occupational",B147)),ISNUMBER(FIND("Case report",B147)),ISNUMBER(FIND("Workplaces",B147)),ISNUMBER(FIND("worker",B147)))</f>
        <v>0</v>
      </c>
      <c r="AE147" t="b">
        <f>OR(ISNUMBER(FIND(" plant ",C147)),ISNUMBER(FIND("Plant ",C147)),ISNUMBER(FIND("tomato",C147)),ISNUMBER(FIND("plants",C147)),ISNUMBER(FIND("Plants",C147)),ISNUMBER(FIND("algae",C147)),ISNUMBER(FIND("lettuce",C147)),ISNUMBER(FIND("green gram sprouts ",C147)),ISNUMBER(FIND("Cucurbita pepo",C147)),ISNUMBER(FIND("bean ",C147)),ISNUMBER(FIND("chloroplast",C147)),ISNUMBER(FIND("chlorophyll",C147)),ISNUMBER(FIND("seedling",C147)),ISNUMBER(FIND("canola",C147)),ISNUMBER(FIND("shoot",C147)),ISNUMBER(FIND("photosynthes",C147)),ISNUMBER(FIND(" leaves ",C147)),,ISNUMBER(FIND("agriculture",C147)),ISNUMBER(FIND(" crops ",C147)))</f>
        <v>0</v>
      </c>
      <c r="AF147" t="b">
        <f>OR(ISNUMBER(FIND("bacteria",C147)),ISNUMBER(FIND("Bacteria",C147)),ISNUMBER(FIND("Bacterium",C147)),ISNUMBER(FIND("bacterium",C147)),ISNUMBER(FIND(" coli ",C147)))</f>
        <v>0</v>
      </c>
      <c r="AG147" t="b">
        <f>OR(ISNUMBER(FIND("fungi",C147)),ISNUMBER(FIND("Fungi",C147)),ISNUMBER(FIND("fungus",C147)),ISNUMBER(FIND("Fungus",C147)),ISNUMBER(FIND("mushroom",C147)),ISNUMBER(FIND("Mushroom",C147)),ISNUMBER(FIND(" mold ",C147)))</f>
        <v>0</v>
      </c>
      <c r="AH147" t="b">
        <f>OR(ISNUMBER(FIND("Pig ",C147)),ISNUMBER(FIND("pig ",C147)),ISNUMBER(FIND("Pigs ",C147)),ISNUMBER(FIND("pigs ",C147)))</f>
        <v>0</v>
      </c>
      <c r="AI147" t="b">
        <f>OR(ISNUMBER(FIND(" C. elegans",C147)),ISNUMBER(FIND("Caenorhabditis elegans",C147)),ISNUMBER(FIND("earthworms",C147)),ISNUMBER(FIND(" Ficopomatus enigmaticus",C147)),ISNUMBER(FIND("larva",C147)),ISNUMBER(FIND("Lumbriculus variegatus",C147)),ISNUMBER(FIND("nematode",C147)))</f>
        <v>0</v>
      </c>
      <c r="AJ147" t="b">
        <f>NOT(OR(AA147,AB147,AC147,AD147,AE147,AF147,AG147,AH147,AI147))</f>
        <v>0</v>
      </c>
      <c r="AL147" t="b">
        <f>OR(AA147,AB147,AD147,AE147,AF147,AG147,AH147,AI147)</f>
        <v>1</v>
      </c>
      <c r="AM147" t="b">
        <f>IF(Table1[[#This Row],[In vivo?]],IF(Table1[[#This Row],[Cell]],FALSE,TRUE),FALSE)</f>
        <v>1</v>
      </c>
      <c r="AN147" t="b">
        <f>AND(AC147,AL147)</f>
        <v>0</v>
      </c>
      <c r="AO147" t="b">
        <f>IF(Table1[[#This Row],[Cell]],IF(Table1[[#This Row],[In vivo?]],FALSE,TRUE),FALSE)</f>
        <v>0</v>
      </c>
      <c r="AP147" t="b">
        <f>NOT(OR(Table1[[#This Row],[In vivo?]],Table1[[#This Row],[Only in Cell]]))</f>
        <v>0</v>
      </c>
      <c r="AQ147" t="b">
        <f>IF(OR(Table1[[#This Row],[Rodents]],Table1[[#This Row],[Human]],Table1[[#This Row],[Pig]]),OR(ISNUMBER(FIND("pulmonary",C147)),ISNUMBER(FIND("lung",C147))),"NA")</f>
        <v>1</v>
      </c>
      <c r="AR147" t="b">
        <f>IF(OR(Table1[[#This Row],[Rodents]],Table1[[#This Row],[Human]],Table1[[#This Row],[Pig]]),OR(ISNUMBER(FIND("skin",C147)),ISNUMBER(FIND("dermal",C147))),"NA")</f>
        <v>0</v>
      </c>
      <c r="AS147" t="b">
        <f>IF(OR(Table1[[#This Row],[Rodents]],Table1[[#This Row],[Human]],Table1[[#This Row],[Pig]]),OR(ISNUMBER(FIND("liver",C147)),ISNUMBER(FIND("hepat",C147))),"NA")</f>
        <v>1</v>
      </c>
      <c r="AT147" t="b">
        <f>IF(OR(Table1[[#This Row],[Rodents]],Table1[[#This Row],[Human]],Table1[[#This Row],[Pig]]),OR(ISNUMBER(FIND("kidney",C147)),ISNUMBER(FIND("neph",C147))),"NA")</f>
        <v>0</v>
      </c>
      <c r="AU147" t="b">
        <f>IF(OR(Table1[[#This Row],[Rodents]],Table1[[#This Row],[Human]],Table1[[#This Row],[Pig]]),OR(ISNUMBER(FIND("brain",C147)),ISNUMBER(FIND("neur",C147)),ISNUMBER(FIND("nerv",C147))),"NA")</f>
        <v>0</v>
      </c>
      <c r="AV147" t="b">
        <f>IF(OR(Table1[[#This Row],[Rodents]],Table1[[#This Row],[Human]],Table1[[#This Row],[Pig]]),OR(ISNUMBER(FIND("heart",C147)),ISNUMBER(FIND("cardi",C147))),"NA")</f>
        <v>0</v>
      </c>
      <c r="AW147" t="b">
        <f>IF(OR(Table1[[#This Row],[Rodents]],Table1[[#This Row],[Human]],Table1[[#This Row],[Pig]]),OR(ISNUMBER(FIND("gastro",C147)),ISNUMBER(FIND("intesti",C147)),ISNUMBER(FIND("stomach",C147))),"NA")</f>
        <v>0</v>
      </c>
      <c r="AX147" t="b">
        <f>IF(OR(Table1[[#This Row],[Rodents]],Table1[[#This Row],[Human]],Table1[[#This Row],[Pig]]),NOT(OR(AQ147,AR147,AS147,AT147,AU147,AV147,AW147)),"NA")</f>
        <v>0</v>
      </c>
      <c r="AY147" t="b">
        <f>OR(ISNUMBER(FIND("SWCNT",C147)),ISNUMBER(FIND("SWNT",C147)),ISNUMBER(FIND("single-wall",C147)),ISNUMBER(FIND("single wall",C147)),ISNUMBER(FIND("Single wall",C147)),ISNUMBER(FIND("Single-wall",C147)),ISNUMBER(FIND("SWCNT",B147)),ISNUMBER(FIND("SWNT",B147)),ISNUMBER(FIND("single-wall",B147)),ISNUMBER(FIND("single wall",B147)),ISNUMBER(FIND("Single-wall",B147)),ISNUMBER(FIND("Single wall",B147)))</f>
        <v>1</v>
      </c>
      <c r="AZ147" t="b">
        <f>OR(ISNUMBER(FIND("MWCNT",C147)),ISNUMBER(FIND("MWNT",C147)),ISNUMBER(FIND("multi-wall",C147)),ISNUMBER(FIND("multi wall",C147)),ISNUMBER(FIND("multiwall",C147)),ISNUMBER(FIND("Multi-wall",C147)),ISNUMBER(FIND("Multi wall",C147)),ISNUMBER(FIND("Multiwall",C147)),ISNUMBER(FIND("MWCNT",B147)),ISNUMBER(FIND("MWNT",B147)),ISNUMBER(FIND("multi-wall",B147)),ISNUMBER(FIND("multi wall",B147)),ISNUMBER(FIND("multiwall",B147)),ISNUMBER(FIND("Multi-wall",B147)),ISNUMBER(FIND("Multi wall",B147)),ISNUMBER(FIND("Multiwall",B147)),ISNUMBER(FIND("Double-wall",B147)),ISNUMBER(FIND("Double wall",B147)),ISNUMBER(FIND("Doublewall",B147)),ISNUMBER(FIND("double-wall",B147)),ISNUMBER(FIND("double wall",B147)),ISNUMBER(FIND("doublewall",B147)))</f>
        <v>0</v>
      </c>
      <c r="BA147" t="b">
        <f>AND(Table1[[#This Row],[SWCNT]],Table1[[#This Row],[MWCNT]])</f>
        <v>0</v>
      </c>
      <c r="BB147" t="b">
        <f>IF(Table1[[#This Row],[SWCNT]]=TRUE,FALSE,IF(Table1[[#This Row],[MWCNT]]=TRUE,FALSE,TRUE))</f>
        <v>0</v>
      </c>
      <c r="BC147" s="18"/>
    </row>
    <row r="148" spans="1:55" ht="240.5">
      <c r="A148" t="s">
        <v>1097</v>
      </c>
      <c r="B148" s="2" t="s">
        <v>1098</v>
      </c>
      <c r="C148" s="16" t="s">
        <v>1099</v>
      </c>
      <c r="D148" s="17" t="s">
        <v>1100</v>
      </c>
      <c r="E148" s="2">
        <v>2020</v>
      </c>
      <c r="F148" t="b">
        <f>OR(ISNUMBER(FIND("cytotoxic",C148)),ISNUMBER(FIND("Cytotoxic",C148)),ISNUMBER(FIND("cellular toxicity",C148)),ISNUMBER(FIND("cell death",C148)),ISNUMBER(FIND("viable",C148)),ISNUMBER(FIND("phytotoxic",C148)),ISNUMBER(FIND("acute toxicity",C148)),ISNUMBER(FIND("MTT",C148)),ISNUMBER(FIND("survival",C148)),ISNUMBER(FIND("prolifer",C148)),ISNUMBER(FIND("apoptosis",C148)),ISNUMBER(FIND("neurotoxic",C148)),ISNUMBER(FIND("  lysis ",C148)),ISNUMBER(FIND("necrosis",C148)),ISNUMBER(FIND("cellular death",C148))*3,ISNUMBER(FIND("LDH",C148)),ISNUMBER(FIND("Acute toxicity",C148)))</f>
        <v>0</v>
      </c>
      <c r="G148" t="b">
        <f>OR(ISNUMBER(FIND("genotoxic",C148)),ISNUMBER(FIND("genotoxicity",C148)),ISNUMBER(FIND("DNA damage",C148)),ISNUMBER(FIND("DNA",C148)),ISNUMBER(FIND("RNA",C148)),ISNUMBER(FIND("mesothelioma",C148)),ISNUMBER(FIND("carcino",C148)),ISNUMBER(FIND("mutagen",C148)),ISNUMBER(FIND("genetic",C148)))</f>
        <v>0</v>
      </c>
      <c r="H148" t="b">
        <f>OR(ISNUMBER(FIND("inflammatory",C148)),ISNUMBER(FIND("inflamm",C148)))</f>
        <v>1</v>
      </c>
      <c r="I148" t="b">
        <f>OR(ISNUMBER(FIND("immune",C148)),ISNUMBER(FIND("immunological",C148)),ISNUMBER(FIND("interleuk",C148)),ISNUMBER(FIND("platelet activation",C148)),ISNUMBER(FIND("monocyte",C148)),ISNUMBER(FIND("leukocyte",C148)),ISNUMBER(FIND("cytokine",C148)),ISNUMBER(FIND("CD4",C148)),ISNUMBER(FIND("CD8",C148)),ISNUMBER(FIND("T-cell",C148)))</f>
        <v>1</v>
      </c>
      <c r="J148" t="b">
        <f>OR(ISNUMBER(FIND("reactive oxygen",C148)),ISNUMBER(FIND("ROS",C148)),ISNUMBER(FIND("free radical",C148)),ISNUMBER(FIND("oxidative stress",C148)),ISNUMBER(FIND("peroxid",C148)),ISNUMBER(FIND("oxidative",C148)),ISNUMBER(FIND("antioxid",C148)))</f>
        <v>0</v>
      </c>
      <c r="K148" t="b">
        <f>OR(ISNUMBER(FIND("autophag",C148)))</f>
        <v>0</v>
      </c>
      <c r="L148" t="b">
        <f>OR(ISNUMBER(FIND("morpholog",C148)))</f>
        <v>1</v>
      </c>
      <c r="M148" t="b">
        <f>OR(ISNUMBER(FIND("fibrosis",C148)),ISNUMBER(FIND("Fibrosis",C148)),ISNUMBER(FIND("fibrot",C148)))</f>
        <v>0</v>
      </c>
      <c r="N148" t="b">
        <f>OR(ISNUMBER(FIND("offspring",C148)),ISNUMBER(FIND("Parental",C148)),ISNUMBER(FIND("parental",C148)),ISNUMBER(FIND("germline",C148)),ISNUMBER(FIND("reproduc",C148)),ISNUMBER(FIND("embryo",C148)))</f>
        <v>0</v>
      </c>
      <c r="O148" t="b">
        <f>OR(ISNUMBER(FIND("metabol",C148)),ISNUMBER(FIND("Metabol",C148)),ISNUMBER(FIND("digest",C148)),ISNUMBER(FIND("mitochon",C148)))</f>
        <v>0</v>
      </c>
      <c r="P148" t="b">
        <f>OR(ISNUMBER(FIND("ecotox",C148)),ISNUMBER(FIND("Ecotox",B148)),ISNUMBER(FIND("ecotox",B148)),ISNUMBER(FIND("Ecotox",C148)))</f>
        <v>0</v>
      </c>
      <c r="Q148" t="b">
        <f>OR(ISNUMBER(FIND("Bioaccum",C148)),ISNUMBER(FIND("bioaccum",C148)),ISNUMBER(FIND("accum",C148)))</f>
        <v>0</v>
      </c>
      <c r="R148" t="b">
        <f>OR(ISNUMBER(FIND("Occupation",C148)),ISNUMBER(FIND("occupation",C148)),ISNUMBER(FIND("worker",C148)),ISNUMBER(FIND("workforce",C148)))</f>
        <v>0</v>
      </c>
      <c r="S148" t="b">
        <f>NOT(OR(F148,G148,H148,I148,J148,K148,L148,M148,N148,O148,P148,Q148,R148))</f>
        <v>0</v>
      </c>
      <c r="U148" t="b">
        <f>OR(Table1[[#This Row],[Inflammation]],Table1[[#This Row],[Immune]])</f>
        <v>1</v>
      </c>
      <c r="V148" t="b">
        <f>IF(OR(Table1[[#This Row],[Rodents]],Table1[[#This Row],[Human]],Table1[[#This Row],[Pig]]),OR(ISNUMBER(FIND("intratrach",C148)),ISNUMBER(FIND("nasal ",C148)),ISNUMBER(FIND("instill",C148))),"NA")</f>
        <v>0</v>
      </c>
      <c r="W148" t="b">
        <f>IF(OR(Table1[[#This Row],[Rodents]],Table1[[#This Row],[Human]],Table1[[#This Row],[Pig]]),OR(ISNUMBER(FIND("dermal",C148)),ISNUMBER(FIND("skin ",C148))),"NA")</f>
        <v>0</v>
      </c>
      <c r="X148" t="b">
        <f>IF(OR(Table1[[#This Row],[Rodents]],Table1[[#This Row],[Human]],Table1[[#This Row],[Pig]]),OR(ISNUMBER(FIND("injected",C148)),ISNUMBER(FIND("periton",C148)),ISNUMBER(FIND("intrascrot",C148))),"NA")</f>
        <v>0</v>
      </c>
      <c r="Y148" t="b">
        <f>IF(OR(Table1[[#This Row],[Rodents]],Table1[[#This Row],[Human]],Table1[[#This Row],[Pig]]),NOT(OR(Table1[[#This Row],[Inhaled/Intratracheal/intranasal]],Table1[[#This Row],[Dermal]],Table1[[#This Row],[Injected]])),"NA")</f>
        <v>1</v>
      </c>
      <c r="AA148" t="b">
        <f>OR(ISNUMBER(FIND("fish ",C148)),ISNUMBER(FIND("Fish ",C148)),ISNUMBER(FIND("aquatic",C148)),ISNUMBER(FIND("daphnids",C148)),ISNUMBER(FIND("Carcinus maenas",C148)),ISNUMBER(FIND("Daphnia",C148)),ISNUMBER(FIND("Ruditapes philippinarum",C148)),ISNUMBER(FIND("daphnia",C148)),ISNUMBER(FIND("marine",C148)),ISNUMBER(FIND("mussel",C148)),ISNUMBER(FIND("algae",C148)),ISNUMBER(FIND("Donax faba",C148)),ISNUMBER(FIND("estuarine",C148)),ISNUMBER(FIND("snail",C148)),ISNUMBER(FIND("Prorocentrum donghaiense",C148)) )</f>
        <v>0</v>
      </c>
      <c r="AB148" t="b">
        <f>OR(ISNUMBER(FIND(" rat ",C148)),ISNUMBER(FIND(" rats ",C148)),ISNUMBER(FIND(" Rats ",C148)),ISNUMBER(FIND(" Rat ",C148)),ISNUMBER(FIND(" rat.",C148)),ISNUMBER(FIND(" rats.",C148)),ISNUMBER(FIND("mouse",C148)),ISNUMBER(FIND("mice",C148)), ISNUMBER(FIND(" Mice",C148)))</f>
        <v>1</v>
      </c>
      <c r="AC148" t="b">
        <f>OR(ISNUMBER(FIND(" cell ",C148)),ISNUMBER(FIND("fibroblast",C148)),ISNUMBER(FIND("macrophage",C148)),ISNUMBER(FIND("epithelial",C148)),ISNUMBER(FIND("endothelial",C148)),ISNUMBER(FIND("neuron",C148)),ISNUMBER(FIND(" cells ",C148)),ISNUMBER(FIND("RBC",C148)),ISNUMBER(FIND("mitochond",C148)),ISNUMBER(FIND("adipocyte",C148)),ISNUMBER(FIND("osteo",C148)),ISNUMBER(FIND("keratin",C148)),ISNUMBER(FIND(" cell's ",C148)),ISNUMBER(FIND("eukary",C148)),ISNUMBER(FIND("sperm",C148)))</f>
        <v>1</v>
      </c>
      <c r="AD148" t="b">
        <f>OR(ISNUMBER(FIND("human",B148)),ISNUMBER(FIND("workers",B148)),ISNUMBER(FIND("workforces",B148)),ISNUMBER(FIND("occupational",B148)),ISNUMBER(FIND("Case report",B148)),ISNUMBER(FIND("Workplaces",B148)),ISNUMBER(FIND("worker",B148)))</f>
        <v>0</v>
      </c>
      <c r="AE148" t="b">
        <f>OR(ISNUMBER(FIND(" plant ",C148)),ISNUMBER(FIND("Plant ",C148)),ISNUMBER(FIND("tomato",C148)),ISNUMBER(FIND("plants",C148)),ISNUMBER(FIND("Plants",C148)),ISNUMBER(FIND("algae",C148)),ISNUMBER(FIND("lettuce",C148)),ISNUMBER(FIND("green gram sprouts ",C148)),ISNUMBER(FIND("Cucurbita pepo",C148)),ISNUMBER(FIND("bean ",C148)),ISNUMBER(FIND("chloroplast",C148)),ISNUMBER(FIND("chlorophyll",C148)),ISNUMBER(FIND("seedling",C148)),ISNUMBER(FIND("canola",C148)),ISNUMBER(FIND("shoot",C148)),ISNUMBER(FIND("photosynthes",C148)),ISNUMBER(FIND(" leaves ",C148)),,ISNUMBER(FIND("agriculture",C148)),ISNUMBER(FIND(" crops ",C148)))</f>
        <v>0</v>
      </c>
      <c r="AF148" t="b">
        <f>OR(ISNUMBER(FIND("bacteria",C148)),ISNUMBER(FIND("Bacteria",C148)),ISNUMBER(FIND("Bacterium",C148)),ISNUMBER(FIND("bacterium",C148)),ISNUMBER(FIND(" coli ",C148)))</f>
        <v>0</v>
      </c>
      <c r="AG148" t="b">
        <f>OR(ISNUMBER(FIND("fungi",C148)),ISNUMBER(FIND("Fungi",C148)),ISNUMBER(FIND("fungus",C148)),ISNUMBER(FIND("Fungus",C148)),ISNUMBER(FIND("mushroom",C148)),ISNUMBER(FIND("Mushroom",C148)),ISNUMBER(FIND(" mold ",C148)))</f>
        <v>0</v>
      </c>
      <c r="AH148" t="b">
        <f>OR(ISNUMBER(FIND("Pig ",C148)),ISNUMBER(FIND("pig ",C148)),ISNUMBER(FIND("Pigs ",C148)),ISNUMBER(FIND("pigs ",C148)))</f>
        <v>0</v>
      </c>
      <c r="AI148" t="b">
        <f>OR(ISNUMBER(FIND(" C. elegans",C148)),ISNUMBER(FIND("Caenorhabditis elegans",C148)),ISNUMBER(FIND("earthworms",C148)),ISNUMBER(FIND(" Ficopomatus enigmaticus",C148)),ISNUMBER(FIND("larva",C148)),ISNUMBER(FIND("Lumbriculus variegatus",C148)),ISNUMBER(FIND("nematode",C148)))</f>
        <v>0</v>
      </c>
      <c r="AJ148" t="b">
        <f>NOT(OR(AA148,AB148,AC148,AD148,AE148,AF148,AG148,AH148,AI148))</f>
        <v>0</v>
      </c>
      <c r="AL148" t="b">
        <f>OR(AA148,AB148,AD148,AE148,AF148,AG148,AH148,AI148)</f>
        <v>1</v>
      </c>
      <c r="AM148" t="b">
        <f>IF(Table1[[#This Row],[In vivo?]],IF(Table1[[#This Row],[Cell]],FALSE,TRUE),FALSE)</f>
        <v>0</v>
      </c>
      <c r="AN148" t="b">
        <f>AND(AC148,AL148)</f>
        <v>1</v>
      </c>
      <c r="AO148" t="b">
        <f>IF(Table1[[#This Row],[Cell]],IF(Table1[[#This Row],[In vivo?]],FALSE,TRUE),FALSE)</f>
        <v>0</v>
      </c>
      <c r="AP148" t="b">
        <f>NOT(OR(Table1[[#This Row],[In vivo?]],Table1[[#This Row],[Only in Cell]]))</f>
        <v>0</v>
      </c>
      <c r="AQ148" t="b">
        <f>IF(OR(Table1[[#This Row],[Rodents]],Table1[[#This Row],[Human]],Table1[[#This Row],[Pig]]),OR(ISNUMBER(FIND("pulmonary",C148)),ISNUMBER(FIND("lung",C148))),"NA")</f>
        <v>1</v>
      </c>
      <c r="AR148" t="b">
        <f>IF(OR(Table1[[#This Row],[Rodents]],Table1[[#This Row],[Human]],Table1[[#This Row],[Pig]]),OR(ISNUMBER(FIND("skin",C148)),ISNUMBER(FIND("dermal",C148))),"NA")</f>
        <v>0</v>
      </c>
      <c r="AS148" t="b">
        <f>IF(OR(Table1[[#This Row],[Rodents]],Table1[[#This Row],[Human]],Table1[[#This Row],[Pig]]),OR(ISNUMBER(FIND("liver",C148)),ISNUMBER(FIND("hepat",C148))),"NA")</f>
        <v>0</v>
      </c>
      <c r="AT148" t="b">
        <f>IF(OR(Table1[[#This Row],[Rodents]],Table1[[#This Row],[Human]],Table1[[#This Row],[Pig]]),OR(ISNUMBER(FIND("kidney",C148)),ISNUMBER(FIND("neph",C148))),"NA")</f>
        <v>0</v>
      </c>
      <c r="AU148" t="b">
        <f>IF(OR(Table1[[#This Row],[Rodents]],Table1[[#This Row],[Human]],Table1[[#This Row],[Pig]]),OR(ISNUMBER(FIND("brain",C148)),ISNUMBER(FIND("neur",C148)),ISNUMBER(FIND("nerv",C148))),"NA")</f>
        <v>0</v>
      </c>
      <c r="AV148" t="b">
        <f>IF(OR(Table1[[#This Row],[Rodents]],Table1[[#This Row],[Human]],Table1[[#This Row],[Pig]]),OR(ISNUMBER(FIND("heart",C148)),ISNUMBER(FIND("cardi",C148))),"NA")</f>
        <v>0</v>
      </c>
      <c r="AW148" t="b">
        <f>IF(OR(Table1[[#This Row],[Rodents]],Table1[[#This Row],[Human]],Table1[[#This Row],[Pig]]),OR(ISNUMBER(FIND("gastro",C148)),ISNUMBER(FIND("intesti",C148)),ISNUMBER(FIND("stomach",C148))),"NA")</f>
        <v>0</v>
      </c>
      <c r="AX148" t="b">
        <f>IF(OR(Table1[[#This Row],[Rodents]],Table1[[#This Row],[Human]],Table1[[#This Row],[Pig]]),NOT(OR(AQ148,AR148,AS148,AT148,AU148,AV148,AW148)),"NA")</f>
        <v>0</v>
      </c>
      <c r="AY148" t="b">
        <f>OR(ISNUMBER(FIND("SWCNT",C148)),ISNUMBER(FIND("SWNT",C148)),ISNUMBER(FIND("single-wall",C148)),ISNUMBER(FIND("single wall",C148)),ISNUMBER(FIND("Single wall",C148)),ISNUMBER(FIND("Single-wall",C148)),ISNUMBER(FIND("SWCNT",B148)),ISNUMBER(FIND("SWNT",B148)),ISNUMBER(FIND("single-wall",B148)),ISNUMBER(FIND("single wall",B148)),ISNUMBER(FIND("Single-wall",B148)),ISNUMBER(FIND("Single wall",B148)))</f>
        <v>0</v>
      </c>
      <c r="AZ148" t="b">
        <f>OR(ISNUMBER(FIND("MWCNT",C148)),ISNUMBER(FIND("MWNT",C148)),ISNUMBER(FIND("multi-wall",C148)),ISNUMBER(FIND("multi wall",C148)),ISNUMBER(FIND("multiwall",C148)),ISNUMBER(FIND("Multi-wall",C148)),ISNUMBER(FIND("Multi wall",C148)),ISNUMBER(FIND("Multiwall",C148)),ISNUMBER(FIND("MWCNT",B148)),ISNUMBER(FIND("MWNT",B148)),ISNUMBER(FIND("multi-wall",B148)),ISNUMBER(FIND("multi wall",B148)),ISNUMBER(FIND("multiwall",B148)),ISNUMBER(FIND("Multi-wall",B148)),ISNUMBER(FIND("Multi wall",B148)),ISNUMBER(FIND("Multiwall",B148)),ISNUMBER(FIND("Double-wall",B148)),ISNUMBER(FIND("Double wall",B148)),ISNUMBER(FIND("Doublewall",B148)),ISNUMBER(FIND("double-wall",B148)),ISNUMBER(FIND("double wall",B148)),ISNUMBER(FIND("doublewall",B148)))</f>
        <v>1</v>
      </c>
      <c r="BA148" t="b">
        <f>AND(Table1[[#This Row],[SWCNT]],Table1[[#This Row],[MWCNT]])</f>
        <v>0</v>
      </c>
      <c r="BB148" t="b">
        <f>IF(Table1[[#This Row],[SWCNT]]=TRUE,FALSE,IF(Table1[[#This Row],[MWCNT]]=TRUE,FALSE,TRUE))</f>
        <v>0</v>
      </c>
      <c r="BC148" s="18"/>
    </row>
    <row r="149" spans="1:55" ht="222">
      <c r="A149" t="s">
        <v>1114</v>
      </c>
      <c r="B149" s="2" t="s">
        <v>1115</v>
      </c>
      <c r="C149" s="16" t="s">
        <v>1116</v>
      </c>
      <c r="D149" s="17" t="s">
        <v>1117</v>
      </c>
      <c r="E149" s="2">
        <v>2020</v>
      </c>
      <c r="F149" t="b">
        <f>OR(ISNUMBER(FIND("cytotoxic",C149)),ISNUMBER(FIND("Cytotoxic",C149)),ISNUMBER(FIND("cellular toxicity",C149)),ISNUMBER(FIND("cell death",C149)),ISNUMBER(FIND("viable",C149)),ISNUMBER(FIND("phytotoxic",C149)),ISNUMBER(FIND("acute toxicity",C149)),ISNUMBER(FIND("MTT",C149)),ISNUMBER(FIND("survival",C149)),ISNUMBER(FIND("prolifer",C149)),ISNUMBER(FIND("apoptosis",C149)),ISNUMBER(FIND("neurotoxic",C149)),ISNUMBER(FIND("  lysis ",C149)),ISNUMBER(FIND("necrosis",C149)),ISNUMBER(FIND("cellular death",C149))*3,ISNUMBER(FIND("LDH",C149)),ISNUMBER(FIND("Acute toxicity",C149)))</f>
        <v>1</v>
      </c>
      <c r="G149" t="b">
        <f>OR(ISNUMBER(FIND("genotoxic",C149)),ISNUMBER(FIND("genotoxicity",C149)),ISNUMBER(FIND("DNA damage",C149)),ISNUMBER(FIND("DNA",C149)),ISNUMBER(FIND("RNA",C149)),ISNUMBER(FIND("mesothelioma",C149)),ISNUMBER(FIND("carcino",C149)),ISNUMBER(FIND("mutagen",C149)),ISNUMBER(FIND("genetic",C149)))</f>
        <v>1</v>
      </c>
      <c r="H149" t="b">
        <f>OR(ISNUMBER(FIND("inflammatory",C149)),ISNUMBER(FIND("inflamm",C149)))</f>
        <v>1</v>
      </c>
      <c r="I149" t="b">
        <f>OR(ISNUMBER(FIND("immune",C149)),ISNUMBER(FIND("immunological",C149)),ISNUMBER(FIND("interleuk",C149)),ISNUMBER(FIND("platelet activation",C149)),ISNUMBER(FIND("monocyte",C149)),ISNUMBER(FIND("leukocyte",C149)),ISNUMBER(FIND("cytokine",C149)),ISNUMBER(FIND("CD4",C149)),ISNUMBER(FIND("CD8",C149)),ISNUMBER(FIND("T-cell",C149)))</f>
        <v>0</v>
      </c>
      <c r="J149" t="b">
        <f>OR(ISNUMBER(FIND("reactive oxygen",C149)),ISNUMBER(FIND("ROS",C149)),ISNUMBER(FIND("free radical",C149)),ISNUMBER(FIND("oxidative stress",C149)),ISNUMBER(FIND("peroxid",C149)),ISNUMBER(FIND("oxidative",C149)),ISNUMBER(FIND("antioxid",C149)))</f>
        <v>1</v>
      </c>
      <c r="K149" t="b">
        <f>OR(ISNUMBER(FIND("autophag",C149)))</f>
        <v>0</v>
      </c>
      <c r="L149" t="b">
        <f>OR(ISNUMBER(FIND("morpholog",C149)))</f>
        <v>0</v>
      </c>
      <c r="M149" t="b">
        <f>OR(ISNUMBER(FIND("fibrosis",C149)),ISNUMBER(FIND("Fibrosis",C149)),ISNUMBER(FIND("fibrot",C149)))</f>
        <v>0</v>
      </c>
      <c r="N149" t="b">
        <f>OR(ISNUMBER(FIND("offspring",C149)),ISNUMBER(FIND("Parental",C149)),ISNUMBER(FIND("parental",C149)),ISNUMBER(FIND("germline",C149)),ISNUMBER(FIND("reproduc",C149)),ISNUMBER(FIND("embryo",C149)))</f>
        <v>0</v>
      </c>
      <c r="O149" t="b">
        <f>OR(ISNUMBER(FIND("metabol",C149)),ISNUMBER(FIND("Metabol",C149)),ISNUMBER(FIND("digest",C149)),ISNUMBER(FIND("mitochon",C149)))</f>
        <v>0</v>
      </c>
      <c r="P149" t="b">
        <f>OR(ISNUMBER(FIND("ecotox",C149)),ISNUMBER(FIND("Ecotox",B149)),ISNUMBER(FIND("ecotox",B149)),ISNUMBER(FIND("Ecotox",C149)))</f>
        <v>0</v>
      </c>
      <c r="Q149" t="b">
        <f>OR(ISNUMBER(FIND("Bioaccum",C149)),ISNUMBER(FIND("bioaccum",C149)),ISNUMBER(FIND("accum",C149)))</f>
        <v>0</v>
      </c>
      <c r="R149" t="b">
        <f>OR(ISNUMBER(FIND("Occupation",C149)),ISNUMBER(FIND("occupation",C149)),ISNUMBER(FIND("worker",C149)),ISNUMBER(FIND("workforce",C149)))</f>
        <v>0</v>
      </c>
      <c r="S149" t="b">
        <f>NOT(OR(F149,G149,H149,I149,J149,K149,L149,M149,N149,O149,P149,Q149,R149))</f>
        <v>0</v>
      </c>
      <c r="U149" t="b">
        <f>OR(Table1[[#This Row],[Inflammation]],Table1[[#This Row],[Immune]])</f>
        <v>1</v>
      </c>
      <c r="V149" t="b">
        <f>IF(OR(Table1[[#This Row],[Rodents]],Table1[[#This Row],[Human]],Table1[[#This Row],[Pig]]),OR(ISNUMBER(FIND("intratrach",C149)),ISNUMBER(FIND("nasal ",C149)),ISNUMBER(FIND("instill",C149))),"NA")</f>
        <v>0</v>
      </c>
      <c r="W149" t="b">
        <f>IF(OR(Table1[[#This Row],[Rodents]],Table1[[#This Row],[Human]],Table1[[#This Row],[Pig]]),OR(ISNUMBER(FIND("dermal",C149)),ISNUMBER(FIND("skin ",C149))),"NA")</f>
        <v>0</v>
      </c>
      <c r="X149" t="b">
        <f>IF(OR(Table1[[#This Row],[Rodents]],Table1[[#This Row],[Human]],Table1[[#This Row],[Pig]]),OR(ISNUMBER(FIND("injected",C149)),ISNUMBER(FIND("periton",C149)),ISNUMBER(FIND("intrascrot",C149))),"NA")</f>
        <v>1</v>
      </c>
      <c r="Y149" t="b">
        <f>IF(OR(Table1[[#This Row],[Rodents]],Table1[[#This Row],[Human]],Table1[[#This Row],[Pig]]),NOT(OR(Table1[[#This Row],[Inhaled/Intratracheal/intranasal]],Table1[[#This Row],[Dermal]],Table1[[#This Row],[Injected]])),"NA")</f>
        <v>0</v>
      </c>
      <c r="AA149" t="b">
        <f>OR(ISNUMBER(FIND("fish ",C149)),ISNUMBER(FIND("Fish ",C149)),ISNUMBER(FIND("aquatic",C149)),ISNUMBER(FIND("daphnids",C149)),ISNUMBER(FIND("Carcinus maenas",C149)),ISNUMBER(FIND("Daphnia",C149)),ISNUMBER(FIND("Ruditapes philippinarum",C149)),ISNUMBER(FIND("daphnia",C149)),ISNUMBER(FIND("marine",C149)),ISNUMBER(FIND("mussel",C149)),ISNUMBER(FIND("algae",C149)),ISNUMBER(FIND("Donax faba",C149)),ISNUMBER(FIND("estuarine",C149)),ISNUMBER(FIND("snail",C149)),ISNUMBER(FIND("Prorocentrum donghaiense",C149)) )</f>
        <v>0</v>
      </c>
      <c r="AB149" t="b">
        <f>OR(ISNUMBER(FIND(" rat ",C149)),ISNUMBER(FIND(" rats ",C149)),ISNUMBER(FIND(" Rats ",C149)),ISNUMBER(FIND(" Rat ",C149)),ISNUMBER(FIND(" rat.",C149)),ISNUMBER(FIND(" rats.",C149)),ISNUMBER(FIND("mouse",C149)),ISNUMBER(FIND("mice",C149)), ISNUMBER(FIND(" Mice",C149)))</f>
        <v>1</v>
      </c>
      <c r="AC149" t="b">
        <f>OR(ISNUMBER(FIND(" cell ",C149)),ISNUMBER(FIND("fibroblast",C149)),ISNUMBER(FIND("macrophage",C149)),ISNUMBER(FIND("epithelial",C149)),ISNUMBER(FIND("endothelial",C149)),ISNUMBER(FIND("neuron",C149)),ISNUMBER(FIND(" cells ",C149)),ISNUMBER(FIND("RBC",C149)),ISNUMBER(FIND("mitochond",C149)),ISNUMBER(FIND("adipocyte",C149)),ISNUMBER(FIND("osteo",C149)),ISNUMBER(FIND("keratin",C149)),ISNUMBER(FIND(" cell's ",C149)),ISNUMBER(FIND("eukary",C149)),ISNUMBER(FIND("sperm",C149)))</f>
        <v>1</v>
      </c>
      <c r="AD149" t="b">
        <f>OR(ISNUMBER(FIND("human",B149)),ISNUMBER(FIND("workers",B149)),ISNUMBER(FIND("workforces",B149)),ISNUMBER(FIND("occupational",B149)),ISNUMBER(FIND("Case report",B149)),ISNUMBER(FIND("Workplaces",B149)),ISNUMBER(FIND("worker",B149)))</f>
        <v>0</v>
      </c>
      <c r="AE149" t="b">
        <f>OR(ISNUMBER(FIND(" plant ",C149)),ISNUMBER(FIND("Plant ",C149)),ISNUMBER(FIND("tomato",C149)),ISNUMBER(FIND("plants",C149)),ISNUMBER(FIND("Plants",C149)),ISNUMBER(FIND("algae",C149)),ISNUMBER(FIND("lettuce",C149)),ISNUMBER(FIND("green gram sprouts ",C149)),ISNUMBER(FIND("Cucurbita pepo",C149)),ISNUMBER(FIND("bean ",C149)),ISNUMBER(FIND("chloroplast",C149)),ISNUMBER(FIND("chlorophyll",C149)),ISNUMBER(FIND("seedling",C149)),ISNUMBER(FIND("canola",C149)),ISNUMBER(FIND("shoot",C149)),ISNUMBER(FIND("photosynthes",C149)),ISNUMBER(FIND(" leaves ",C149)),,ISNUMBER(FIND("agriculture",C149)),ISNUMBER(FIND(" crops ",C149)))</f>
        <v>0</v>
      </c>
      <c r="AF149" t="b">
        <f>OR(ISNUMBER(FIND("bacteria",C149)),ISNUMBER(FIND("Bacteria",C149)),ISNUMBER(FIND("Bacterium",C149)),ISNUMBER(FIND("bacterium",C149)),ISNUMBER(FIND(" coli ",C149)))</f>
        <v>0</v>
      </c>
      <c r="AG149" t="b">
        <f>OR(ISNUMBER(FIND("fungi",C149)),ISNUMBER(FIND("Fungi",C149)),ISNUMBER(FIND("fungus",C149)),ISNUMBER(FIND("Fungus",C149)),ISNUMBER(FIND("mushroom",C149)),ISNUMBER(FIND("Mushroom",C149)),ISNUMBER(FIND(" mold ",C149)))</f>
        <v>0</v>
      </c>
      <c r="AH149" t="b">
        <f>OR(ISNUMBER(FIND("Pig ",C149)),ISNUMBER(FIND("pig ",C149)),ISNUMBER(FIND("Pigs ",C149)),ISNUMBER(FIND("pigs ",C149)))</f>
        <v>0</v>
      </c>
      <c r="AI149" t="b">
        <f>OR(ISNUMBER(FIND(" C. elegans",C149)),ISNUMBER(FIND("Caenorhabditis elegans",C149)),ISNUMBER(FIND("earthworms",C149)),ISNUMBER(FIND(" Ficopomatus enigmaticus",C149)),ISNUMBER(FIND("larva",C149)),ISNUMBER(FIND("Lumbriculus variegatus",C149)),ISNUMBER(FIND("nematode",C149)))</f>
        <v>0</v>
      </c>
      <c r="AJ149" t="b">
        <f>NOT(OR(AA149,AB149,AC149,AD149,AE149,AF149,AG149,AH149,AI149))</f>
        <v>0</v>
      </c>
      <c r="AL149" t="b">
        <f>OR(AA149,AB149,AD149,AE149,AF149,AG149,AH149,AI149)</f>
        <v>1</v>
      </c>
      <c r="AM149" t="b">
        <f>IF(Table1[[#This Row],[In vivo?]],IF(Table1[[#This Row],[Cell]],FALSE,TRUE),FALSE)</f>
        <v>0</v>
      </c>
      <c r="AN149" t="b">
        <f>AND(AC149,AL149)</f>
        <v>1</v>
      </c>
      <c r="AO149" t="b">
        <f>IF(Table1[[#This Row],[Cell]],IF(Table1[[#This Row],[In vivo?]],FALSE,TRUE),FALSE)</f>
        <v>0</v>
      </c>
      <c r="AP149" t="b">
        <f>NOT(OR(Table1[[#This Row],[In vivo?]],Table1[[#This Row],[Only in Cell]]))</f>
        <v>0</v>
      </c>
      <c r="AQ149" t="b">
        <f>IF(OR(Table1[[#This Row],[Rodents]],Table1[[#This Row],[Human]],Table1[[#This Row],[Pig]]),OR(ISNUMBER(FIND("pulmonary",C149)),ISNUMBER(FIND("lung",C149))),"NA")</f>
        <v>0</v>
      </c>
      <c r="AR149" t="b">
        <f>IF(OR(Table1[[#This Row],[Rodents]],Table1[[#This Row],[Human]],Table1[[#This Row],[Pig]]),OR(ISNUMBER(FIND("skin",C149)),ISNUMBER(FIND("dermal",C149))),"NA")</f>
        <v>0</v>
      </c>
      <c r="AS149" t="b">
        <f>IF(OR(Table1[[#This Row],[Rodents]],Table1[[#This Row],[Human]],Table1[[#This Row],[Pig]]),OR(ISNUMBER(FIND("liver",C149)),ISNUMBER(FIND("hepat",C149))),"NA")</f>
        <v>0</v>
      </c>
      <c r="AT149" t="b">
        <f>IF(OR(Table1[[#This Row],[Rodents]],Table1[[#This Row],[Human]],Table1[[#This Row],[Pig]]),OR(ISNUMBER(FIND("kidney",C149)),ISNUMBER(FIND("neph",C149))),"NA")</f>
        <v>0</v>
      </c>
      <c r="AU149" t="b">
        <f>IF(OR(Table1[[#This Row],[Rodents]],Table1[[#This Row],[Human]],Table1[[#This Row],[Pig]]),OR(ISNUMBER(FIND("brain",C149)),ISNUMBER(FIND("neur",C149)),ISNUMBER(FIND("nerv",C149))),"NA")</f>
        <v>1</v>
      </c>
      <c r="AV149" t="b">
        <f>IF(OR(Table1[[#This Row],[Rodents]],Table1[[#This Row],[Human]],Table1[[#This Row],[Pig]]),OR(ISNUMBER(FIND("heart",C149)),ISNUMBER(FIND("cardi",C149))),"NA")</f>
        <v>0</v>
      </c>
      <c r="AW149" t="b">
        <f>IF(OR(Table1[[#This Row],[Rodents]],Table1[[#This Row],[Human]],Table1[[#This Row],[Pig]]),OR(ISNUMBER(FIND("gastro",C149)),ISNUMBER(FIND("intesti",C149)),ISNUMBER(FIND("stomach",C149))),"NA")</f>
        <v>0</v>
      </c>
      <c r="AX149" t="b">
        <f>IF(OR(Table1[[#This Row],[Rodents]],Table1[[#This Row],[Human]],Table1[[#This Row],[Pig]]),NOT(OR(AQ149,AR149,AS149,AT149,AU149,AV149,AW149)),"NA")</f>
        <v>0</v>
      </c>
      <c r="AY149" t="b">
        <f>OR(ISNUMBER(FIND("SWCNT",C149)),ISNUMBER(FIND("SWNT",C149)),ISNUMBER(FIND("single-wall",C149)),ISNUMBER(FIND("single wall",C149)),ISNUMBER(FIND("Single wall",C149)),ISNUMBER(FIND("Single-wall",C149)),ISNUMBER(FIND("SWCNT",B149)),ISNUMBER(FIND("SWNT",B149)),ISNUMBER(FIND("single-wall",B149)),ISNUMBER(FIND("single wall",B149)),ISNUMBER(FIND("Single-wall",B149)),ISNUMBER(FIND("Single wall",B149)))</f>
        <v>0</v>
      </c>
      <c r="AZ149" t="b">
        <f>OR(ISNUMBER(FIND("MWCNT",C149)),ISNUMBER(FIND("MWNT",C149)),ISNUMBER(FIND("multi-wall",C149)),ISNUMBER(FIND("multi wall",C149)),ISNUMBER(FIND("multiwall",C149)),ISNUMBER(FIND("Multi-wall",C149)),ISNUMBER(FIND("Multi wall",C149)),ISNUMBER(FIND("Multiwall",C149)),ISNUMBER(FIND("MWCNT",B149)),ISNUMBER(FIND("MWNT",B149)),ISNUMBER(FIND("multi-wall",B149)),ISNUMBER(FIND("multi wall",B149)),ISNUMBER(FIND("multiwall",B149)),ISNUMBER(FIND("Multi-wall",B149)),ISNUMBER(FIND("Multi wall",B149)),ISNUMBER(FIND("Multiwall",B149)),ISNUMBER(FIND("Double-wall",B149)),ISNUMBER(FIND("Double wall",B149)),ISNUMBER(FIND("Doublewall",B149)),ISNUMBER(FIND("double-wall",B149)),ISNUMBER(FIND("double wall",B149)),ISNUMBER(FIND("doublewall",B149)))</f>
        <v>1</v>
      </c>
      <c r="BA149" t="b">
        <f>AND(Table1[[#This Row],[SWCNT]],Table1[[#This Row],[MWCNT]])</f>
        <v>0</v>
      </c>
      <c r="BB149" t="b">
        <f>IF(Table1[[#This Row],[SWCNT]]=TRUE,FALSE,IF(Table1[[#This Row],[MWCNT]]=TRUE,FALSE,TRUE))</f>
        <v>0</v>
      </c>
      <c r="BC149" s="18"/>
    </row>
    <row r="150" spans="1:55" ht="222">
      <c r="A150" t="s">
        <v>1143</v>
      </c>
      <c r="B150" s="2" t="s">
        <v>1144</v>
      </c>
      <c r="C150" s="16" t="s">
        <v>1145</v>
      </c>
      <c r="D150" s="17" t="s">
        <v>42</v>
      </c>
      <c r="E150" s="2">
        <v>2020</v>
      </c>
      <c r="F150" t="b">
        <f>OR(ISNUMBER(FIND("cytotoxic",C150)),ISNUMBER(FIND("Cytotoxic",C150)),ISNUMBER(FIND("cellular toxicity",C150)),ISNUMBER(FIND("cell death",C150)),ISNUMBER(FIND("viable",C150)),ISNUMBER(FIND("phytotoxic",C150)),ISNUMBER(FIND("acute toxicity",C150)),ISNUMBER(FIND("MTT",C150)),ISNUMBER(FIND("survival",C150)),ISNUMBER(FIND("prolifer",C150)),ISNUMBER(FIND("apoptosis",C150)),ISNUMBER(FIND("neurotoxic",C150)),ISNUMBER(FIND("  lysis ",C150)),ISNUMBER(FIND("necrosis",C150)),ISNUMBER(FIND("cellular death",C150))*3,ISNUMBER(FIND("LDH",C150)),ISNUMBER(FIND("Acute toxicity",C150)))</f>
        <v>1</v>
      </c>
      <c r="G150" t="b">
        <f>OR(ISNUMBER(FIND("genotoxic",C150)),ISNUMBER(FIND("genotoxicity",C150)),ISNUMBER(FIND("DNA damage",C150)),ISNUMBER(FIND("DNA",C150)),ISNUMBER(FIND("RNA",C150)),ISNUMBER(FIND("mesothelioma",C150)),ISNUMBER(FIND("carcino",C150)),ISNUMBER(FIND("mutagen",C150)),ISNUMBER(FIND("genetic",C150)))</f>
        <v>0</v>
      </c>
      <c r="H150" t="b">
        <f>OR(ISNUMBER(FIND("inflammatory",C150)),ISNUMBER(FIND("inflamm",C150)))</f>
        <v>1</v>
      </c>
      <c r="I150" t="b">
        <f>OR(ISNUMBER(FIND("immune",C150)),ISNUMBER(FIND("immunological",C150)),ISNUMBER(FIND("interleuk",C150)),ISNUMBER(FIND("platelet activation",C150)),ISNUMBER(FIND("monocyte",C150)),ISNUMBER(FIND("leukocyte",C150)),ISNUMBER(FIND("cytokine",C150)),ISNUMBER(FIND("CD4",C150)),ISNUMBER(FIND("CD8",C150)),ISNUMBER(FIND("T-cell",C150)))</f>
        <v>1</v>
      </c>
      <c r="J150" t="b">
        <f>OR(ISNUMBER(FIND("reactive oxygen",C150)),ISNUMBER(FIND("ROS",C150)),ISNUMBER(FIND("free radical",C150)),ISNUMBER(FIND("oxidative stress",C150)),ISNUMBER(FIND("peroxid",C150)),ISNUMBER(FIND("oxidative",C150)),ISNUMBER(FIND("antioxid",C150)))</f>
        <v>0</v>
      </c>
      <c r="K150" t="b">
        <f>OR(ISNUMBER(FIND("autophag",C150)))</f>
        <v>0</v>
      </c>
      <c r="L150" t="b">
        <f>OR(ISNUMBER(FIND("morpholog",C150)))</f>
        <v>0</v>
      </c>
      <c r="M150" t="b">
        <f>OR(ISNUMBER(FIND("fibrosis",C150)),ISNUMBER(FIND("Fibrosis",C150)),ISNUMBER(FIND("fibrot",C150)))</f>
        <v>0</v>
      </c>
      <c r="N150" t="b">
        <f>OR(ISNUMBER(FIND("offspring",C150)),ISNUMBER(FIND("Parental",C150)),ISNUMBER(FIND("parental",C150)),ISNUMBER(FIND("germline",C150)),ISNUMBER(FIND("reproduc",C150)),ISNUMBER(FIND("embryo",C150)))</f>
        <v>0</v>
      </c>
      <c r="O150" t="b">
        <f>OR(ISNUMBER(FIND("metabol",C150)),ISNUMBER(FIND("Metabol",C150)),ISNUMBER(FIND("digest",C150)),ISNUMBER(FIND("mitochon",C150)))</f>
        <v>0</v>
      </c>
      <c r="P150" t="b">
        <f>OR(ISNUMBER(FIND("ecotox",C150)),ISNUMBER(FIND("Ecotox",B150)),ISNUMBER(FIND("ecotox",B150)),ISNUMBER(FIND("Ecotox",C150)))</f>
        <v>0</v>
      </c>
      <c r="Q150" t="b">
        <f>OR(ISNUMBER(FIND("Bioaccum",C150)),ISNUMBER(FIND("bioaccum",C150)),ISNUMBER(FIND("accum",C150)))</f>
        <v>1</v>
      </c>
      <c r="R150" t="b">
        <f>OR(ISNUMBER(FIND("Occupation",C150)),ISNUMBER(FIND("occupation",C150)),ISNUMBER(FIND("worker",C150)),ISNUMBER(FIND("workforce",C150)))</f>
        <v>0</v>
      </c>
      <c r="S150" t="b">
        <f>NOT(OR(F150,G150,H150,I150,J150,K150,L150,M150,N150,O150,P150,Q150,R150))</f>
        <v>0</v>
      </c>
      <c r="U150" t="b">
        <f>OR(Table1[[#This Row],[Inflammation]],Table1[[#This Row],[Immune]])</f>
        <v>1</v>
      </c>
      <c r="V150" t="str">
        <f>IF(OR(Table1[[#This Row],[Rodents]],Table1[[#This Row],[Human]],Table1[[#This Row],[Pig]]),OR(ISNUMBER(FIND("intratrach",C150)),ISNUMBER(FIND("nasal ",C150)),ISNUMBER(FIND("instill",C150))),"NA")</f>
        <v>NA</v>
      </c>
      <c r="W150" t="str">
        <f>IF(OR(Table1[[#This Row],[Rodents]],Table1[[#This Row],[Human]],Table1[[#This Row],[Pig]]),OR(ISNUMBER(FIND("dermal",C150)),ISNUMBER(FIND("skin ",C150))),"NA")</f>
        <v>NA</v>
      </c>
      <c r="X150" t="str">
        <f>IF(OR(Table1[[#This Row],[Rodents]],Table1[[#This Row],[Human]],Table1[[#This Row],[Pig]]),OR(ISNUMBER(FIND("injected",C150)),ISNUMBER(FIND("periton",C150)),ISNUMBER(FIND("intrascrot",C150))),"NA")</f>
        <v>NA</v>
      </c>
      <c r="Y150" t="str">
        <f>IF(OR(Table1[[#This Row],[Rodents]],Table1[[#This Row],[Human]],Table1[[#This Row],[Pig]]),NOT(OR(Table1[[#This Row],[Inhaled/Intratracheal/intranasal]],Table1[[#This Row],[Dermal]],Table1[[#This Row],[Injected]])),"NA")</f>
        <v>NA</v>
      </c>
      <c r="AA150" t="b">
        <f>OR(ISNUMBER(FIND("fish ",C150)),ISNUMBER(FIND("Fish ",C150)),ISNUMBER(FIND("aquatic",C150)),ISNUMBER(FIND("daphnids",C150)),ISNUMBER(FIND("Carcinus maenas",C150)),ISNUMBER(FIND("Daphnia",C150)),ISNUMBER(FIND("Ruditapes philippinarum",C150)),ISNUMBER(FIND("daphnia",C150)),ISNUMBER(FIND("marine",C150)),ISNUMBER(FIND("mussel",C150)),ISNUMBER(FIND("algae",C150)),ISNUMBER(FIND("Donax faba",C150)),ISNUMBER(FIND("estuarine",C150)),ISNUMBER(FIND("snail",C150)),ISNUMBER(FIND("Prorocentrum donghaiense",C150)) )</f>
        <v>0</v>
      </c>
      <c r="AB150" t="b">
        <f>OR(ISNUMBER(FIND(" rat ",C150)),ISNUMBER(FIND(" rats ",C150)),ISNUMBER(FIND(" Rats ",C150)),ISNUMBER(FIND(" Rat ",C150)),ISNUMBER(FIND(" rat.",C150)),ISNUMBER(FIND(" rats.",C150)),ISNUMBER(FIND("mouse",C150)),ISNUMBER(FIND("mice",C150)), ISNUMBER(FIND(" Mice",C150)))</f>
        <v>0</v>
      </c>
      <c r="AC150" t="b">
        <f>OR(ISNUMBER(FIND(" cell ",C150)),ISNUMBER(FIND("fibroblast",C150)),ISNUMBER(FIND("macrophage",C150)),ISNUMBER(FIND("epithelial",C150)),ISNUMBER(FIND("endothelial",C150)),ISNUMBER(FIND("neuron",C150)),ISNUMBER(FIND(" cells ",C150)),ISNUMBER(FIND("RBC",C150)),ISNUMBER(FIND("mitochond",C150)),ISNUMBER(FIND("adipocyte",C150)),ISNUMBER(FIND("osteo",C150)),ISNUMBER(FIND("keratin",C150)),ISNUMBER(FIND(" cell's ",C150)),ISNUMBER(FIND("eukary",C150)),ISNUMBER(FIND("sperm",C150)))</f>
        <v>1</v>
      </c>
      <c r="AD150" t="b">
        <f>OR(ISNUMBER(FIND("human",B150)),ISNUMBER(FIND("workers",B150)),ISNUMBER(FIND("workforces",B150)),ISNUMBER(FIND("occupational",B150)),ISNUMBER(FIND("Case report",B150)),ISNUMBER(FIND("Workplaces",B150)),ISNUMBER(FIND("worker",B150)))</f>
        <v>0</v>
      </c>
      <c r="AE150" t="b">
        <f>OR(ISNUMBER(FIND(" plant ",C150)),ISNUMBER(FIND("Plant ",C150)),ISNUMBER(FIND("tomato",C150)),ISNUMBER(FIND("plants",C150)),ISNUMBER(FIND("Plants",C150)),ISNUMBER(FIND("algae",C150)),ISNUMBER(FIND("lettuce",C150)),ISNUMBER(FIND("green gram sprouts ",C150)),ISNUMBER(FIND("Cucurbita pepo",C150)),ISNUMBER(FIND("bean ",C150)),ISNUMBER(FIND("chloroplast",C150)),ISNUMBER(FIND("chlorophyll",C150)),ISNUMBER(FIND("seedling",C150)),ISNUMBER(FIND("canola",C150)),ISNUMBER(FIND("shoot",C150)),ISNUMBER(FIND("photosynthes",C150)),ISNUMBER(FIND(" leaves ",C150)),,ISNUMBER(FIND("agriculture",C150)),ISNUMBER(FIND(" crops ",C150)))</f>
        <v>0</v>
      </c>
      <c r="AF150" t="b">
        <f>OR(ISNUMBER(FIND("bacteria",C150)),ISNUMBER(FIND("Bacteria",C150)),ISNUMBER(FIND("Bacterium",C150)),ISNUMBER(FIND("bacterium",C150)),ISNUMBER(FIND(" coli ",C150)))</f>
        <v>0</v>
      </c>
      <c r="AG150" t="b">
        <f>OR(ISNUMBER(FIND("fungi",C150)),ISNUMBER(FIND("Fungi",C150)),ISNUMBER(FIND("fungus",C150)),ISNUMBER(FIND("Fungus",C150)),ISNUMBER(FIND("mushroom",C150)),ISNUMBER(FIND("Mushroom",C150)),ISNUMBER(FIND(" mold ",C150)))</f>
        <v>0</v>
      </c>
      <c r="AH150" t="b">
        <f>OR(ISNUMBER(FIND("Pig ",C150)),ISNUMBER(FIND("pig ",C150)),ISNUMBER(FIND("Pigs ",C150)),ISNUMBER(FIND("pigs ",C150)))</f>
        <v>0</v>
      </c>
      <c r="AI150" t="b">
        <f>OR(ISNUMBER(FIND(" C. elegans",C150)),ISNUMBER(FIND("Caenorhabditis elegans",C150)),ISNUMBER(FIND("earthworms",C150)),ISNUMBER(FIND(" Ficopomatus enigmaticus",C150)),ISNUMBER(FIND("larva",C150)),ISNUMBER(FIND("Lumbriculus variegatus",C150)),ISNUMBER(FIND("nematode",C150)))</f>
        <v>0</v>
      </c>
      <c r="AJ150" t="b">
        <f>NOT(OR(AA150,AB150,AC150,AD150,AE150,AF150,AG150,AH150,AI150))</f>
        <v>0</v>
      </c>
      <c r="AL150" t="b">
        <f>OR(AA150,AB150,AD150,AE150,AF150,AG150,AH150,AI150)</f>
        <v>0</v>
      </c>
      <c r="AM150" t="b">
        <f>IF(Table1[[#This Row],[In vivo?]],IF(Table1[[#This Row],[Cell]],FALSE,TRUE),FALSE)</f>
        <v>0</v>
      </c>
      <c r="AN150" t="b">
        <f>AND(AC150,AL150)</f>
        <v>0</v>
      </c>
      <c r="AO150" t="b">
        <f>IF(Table1[[#This Row],[Cell]],IF(Table1[[#This Row],[In vivo?]],FALSE,TRUE),FALSE)</f>
        <v>1</v>
      </c>
      <c r="AP150" t="b">
        <f>NOT(OR(Table1[[#This Row],[In vivo?]],Table1[[#This Row],[Only in Cell]]))</f>
        <v>0</v>
      </c>
      <c r="AQ150" t="str">
        <f>IF(OR(Table1[[#This Row],[Rodents]],Table1[[#This Row],[Human]],Table1[[#This Row],[Pig]]),OR(ISNUMBER(FIND("pulmonary",C150)),ISNUMBER(FIND("lung",C150))),"NA")</f>
        <v>NA</v>
      </c>
      <c r="AR150" t="str">
        <f>IF(OR(Table1[[#This Row],[Rodents]],Table1[[#This Row],[Human]],Table1[[#This Row],[Pig]]),OR(ISNUMBER(FIND("skin",C150)),ISNUMBER(FIND("dermal",C150))),"NA")</f>
        <v>NA</v>
      </c>
      <c r="AS150" t="str">
        <f>IF(OR(Table1[[#This Row],[Rodents]],Table1[[#This Row],[Human]],Table1[[#This Row],[Pig]]),OR(ISNUMBER(FIND("liver",C150)),ISNUMBER(FIND("hepat",C150))),"NA")</f>
        <v>NA</v>
      </c>
      <c r="AT150" t="str">
        <f>IF(OR(Table1[[#This Row],[Rodents]],Table1[[#This Row],[Human]],Table1[[#This Row],[Pig]]),OR(ISNUMBER(FIND("kidney",C150)),ISNUMBER(FIND("neph",C150))),"NA")</f>
        <v>NA</v>
      </c>
      <c r="AU150" t="str">
        <f>IF(OR(Table1[[#This Row],[Rodents]],Table1[[#This Row],[Human]],Table1[[#This Row],[Pig]]),OR(ISNUMBER(FIND("brain",C150)),ISNUMBER(FIND("neur",C150)),ISNUMBER(FIND("nerv",C150))),"NA")</f>
        <v>NA</v>
      </c>
      <c r="AV150" t="str">
        <f>IF(OR(Table1[[#This Row],[Rodents]],Table1[[#This Row],[Human]],Table1[[#This Row],[Pig]]),OR(ISNUMBER(FIND("heart",C150)),ISNUMBER(FIND("cardi",C150))),"NA")</f>
        <v>NA</v>
      </c>
      <c r="AW150" t="str">
        <f>IF(OR(Table1[[#This Row],[Rodents]],Table1[[#This Row],[Human]],Table1[[#This Row],[Pig]]),OR(ISNUMBER(FIND("gastro",C150)),ISNUMBER(FIND("intesti",C150)),ISNUMBER(FIND("stomach",C150))),"NA")</f>
        <v>NA</v>
      </c>
      <c r="AX150" t="str">
        <f>IF(OR(Table1[[#This Row],[Rodents]],Table1[[#This Row],[Human]],Table1[[#This Row],[Pig]]),NOT(OR(AQ150,AR150,AS150,AT150,AU150,AV150,AW150)),"NA")</f>
        <v>NA</v>
      </c>
      <c r="AY150" t="b">
        <f>OR(ISNUMBER(FIND("SWCNT",C150)),ISNUMBER(FIND("SWNT",C150)),ISNUMBER(FIND("single-wall",C150)),ISNUMBER(FIND("single wall",C150)),ISNUMBER(FIND("Single wall",C150)),ISNUMBER(FIND("Single-wall",C150)),ISNUMBER(FIND("SWCNT",B150)),ISNUMBER(FIND("SWNT",B150)),ISNUMBER(FIND("single-wall",B150)),ISNUMBER(FIND("single wall",B150)),ISNUMBER(FIND("Single-wall",B150)),ISNUMBER(FIND("Single wall",B150)))</f>
        <v>0</v>
      </c>
      <c r="AZ150" t="b">
        <f>OR(ISNUMBER(FIND("MWCNT",C150)),ISNUMBER(FIND("MWNT",C150)),ISNUMBER(FIND("multi-wall",C150)),ISNUMBER(FIND("multi wall",C150)),ISNUMBER(FIND("multiwall",C150)),ISNUMBER(FIND("Multi-wall",C150)),ISNUMBER(FIND("Multi wall",C150)),ISNUMBER(FIND("Multiwall",C150)),ISNUMBER(FIND("MWCNT",B150)),ISNUMBER(FIND("MWNT",B150)),ISNUMBER(FIND("multi-wall",B150)),ISNUMBER(FIND("multi wall",B150)),ISNUMBER(FIND("multiwall",B150)),ISNUMBER(FIND("Multi-wall",B150)),ISNUMBER(FIND("Multi wall",B150)),ISNUMBER(FIND("Multiwall",B150)),ISNUMBER(FIND("Double-wall",B150)),ISNUMBER(FIND("Double wall",B150)),ISNUMBER(FIND("Doublewall",B150)),ISNUMBER(FIND("double-wall",B150)),ISNUMBER(FIND("double wall",B150)),ISNUMBER(FIND("doublewall",B150)))</f>
        <v>1</v>
      </c>
      <c r="BA150" t="b">
        <f>AND(Table1[[#This Row],[SWCNT]],Table1[[#This Row],[MWCNT]])</f>
        <v>0</v>
      </c>
      <c r="BB150" t="b">
        <f>IF(Table1[[#This Row],[SWCNT]]=TRUE,FALSE,IF(Table1[[#This Row],[MWCNT]]=TRUE,FALSE,TRUE))</f>
        <v>0</v>
      </c>
      <c r="BC150" s="18"/>
    </row>
    <row r="151" spans="1:55" ht="277.5">
      <c r="A151" t="s">
        <v>1146</v>
      </c>
      <c r="B151" s="2" t="s">
        <v>1147</v>
      </c>
      <c r="C151" s="16" t="s">
        <v>1148</v>
      </c>
      <c r="D151" s="17" t="s">
        <v>271</v>
      </c>
      <c r="E151" s="2">
        <v>2020</v>
      </c>
      <c r="F151" t="b">
        <f>OR(ISNUMBER(FIND("cytotoxic",C151)),ISNUMBER(FIND("Cytotoxic",C151)),ISNUMBER(FIND("cellular toxicity",C151)),ISNUMBER(FIND("cell death",C151)),ISNUMBER(FIND("viable",C151)),ISNUMBER(FIND("phytotoxic",C151)),ISNUMBER(FIND("acute toxicity",C151)),ISNUMBER(FIND("MTT",C151)),ISNUMBER(FIND("survival",C151)),ISNUMBER(FIND("prolifer",C151)),ISNUMBER(FIND("apoptosis",C151)),ISNUMBER(FIND("neurotoxic",C151)),ISNUMBER(FIND("  lysis ",C151)),ISNUMBER(FIND("necrosis",C151)),ISNUMBER(FIND("cellular death",C151))*3,ISNUMBER(FIND("LDH",C151)),ISNUMBER(FIND("Acute toxicity",C151)))</f>
        <v>1</v>
      </c>
      <c r="G151" t="b">
        <f>OR(ISNUMBER(FIND("genotoxic",C151)),ISNUMBER(FIND("genotoxicity",C151)),ISNUMBER(FIND("DNA damage",C151)),ISNUMBER(FIND("DNA",C151)),ISNUMBER(FIND("RNA",C151)),ISNUMBER(FIND("mesothelioma",C151)),ISNUMBER(FIND("carcino",C151)),ISNUMBER(FIND("mutagen",C151)),ISNUMBER(FIND("genetic",C151)))</f>
        <v>1</v>
      </c>
      <c r="H151" t="b">
        <f>OR(ISNUMBER(FIND("inflammatory",C151)),ISNUMBER(FIND("inflamm",C151)))</f>
        <v>1</v>
      </c>
      <c r="I151" t="b">
        <f>OR(ISNUMBER(FIND("immune",C151)),ISNUMBER(FIND("immunological",C151)),ISNUMBER(FIND("interleuk",C151)),ISNUMBER(FIND("platelet activation",C151)),ISNUMBER(FIND("monocyte",C151)),ISNUMBER(FIND("leukocyte",C151)),ISNUMBER(FIND("cytokine",C151)),ISNUMBER(FIND("CD4",C151)),ISNUMBER(FIND("CD8",C151)),ISNUMBER(FIND("T-cell",C151)))</f>
        <v>1</v>
      </c>
      <c r="J151" t="b">
        <f>OR(ISNUMBER(FIND("reactive oxygen",C151)),ISNUMBER(FIND("ROS",C151)),ISNUMBER(FIND("free radical",C151)),ISNUMBER(FIND("oxidative stress",C151)),ISNUMBER(FIND("peroxid",C151)),ISNUMBER(FIND("oxidative",C151)),ISNUMBER(FIND("antioxid",C151)))</f>
        <v>0</v>
      </c>
      <c r="K151" t="b">
        <f>OR(ISNUMBER(FIND("autophag",C151)))</f>
        <v>0</v>
      </c>
      <c r="L151" t="b">
        <f>OR(ISNUMBER(FIND("morpholog",C151)))</f>
        <v>0</v>
      </c>
      <c r="M151" t="b">
        <f>OR(ISNUMBER(FIND("fibrosis",C151)),ISNUMBER(FIND("Fibrosis",C151)),ISNUMBER(FIND("fibrot",C151)))</f>
        <v>0</v>
      </c>
      <c r="N151" t="b">
        <f>OR(ISNUMBER(FIND("offspring",C151)),ISNUMBER(FIND("Parental",C151)),ISNUMBER(FIND("parental",C151)),ISNUMBER(FIND("germline",C151)),ISNUMBER(FIND("reproduc",C151)),ISNUMBER(FIND("embryo",C151)))</f>
        <v>0</v>
      </c>
      <c r="O151" t="b">
        <f>OR(ISNUMBER(FIND("metabol",C151)),ISNUMBER(FIND("Metabol",C151)),ISNUMBER(FIND("digest",C151)),ISNUMBER(FIND("mitochon",C151)))</f>
        <v>0</v>
      </c>
      <c r="P151" t="b">
        <f>OR(ISNUMBER(FIND("ecotox",C151)),ISNUMBER(FIND("Ecotox",B151)),ISNUMBER(FIND("ecotox",B151)),ISNUMBER(FIND("Ecotox",C151)))</f>
        <v>0</v>
      </c>
      <c r="Q151" t="b">
        <f>OR(ISNUMBER(FIND("Bioaccum",C151)),ISNUMBER(FIND("bioaccum",C151)),ISNUMBER(FIND("accum",C151)))</f>
        <v>0</v>
      </c>
      <c r="R151" t="b">
        <f>OR(ISNUMBER(FIND("Occupation",C151)),ISNUMBER(FIND("occupation",C151)),ISNUMBER(FIND("worker",C151)),ISNUMBER(FIND("workforce",C151)))</f>
        <v>0</v>
      </c>
      <c r="S151" t="b">
        <f>NOT(OR(F151,G151,H151,I151,J151,K151,L151,M151,N151,O151,P151,Q151,R151))</f>
        <v>0</v>
      </c>
      <c r="U151" t="b">
        <f>OR(Table1[[#This Row],[Inflammation]],Table1[[#This Row],[Immune]])</f>
        <v>1</v>
      </c>
      <c r="V151" t="b">
        <f>IF(OR(Table1[[#This Row],[Rodents]],Table1[[#This Row],[Human]],Table1[[#This Row],[Pig]]),OR(ISNUMBER(FIND("intratrach",C151)),ISNUMBER(FIND("nasal ",C151)),ISNUMBER(FIND("instill",C151))),"NA")</f>
        <v>0</v>
      </c>
      <c r="W151" t="b">
        <f>IF(OR(Table1[[#This Row],[Rodents]],Table1[[#This Row],[Human]],Table1[[#This Row],[Pig]]),OR(ISNUMBER(FIND("dermal",C151)),ISNUMBER(FIND("skin ",C151))),"NA")</f>
        <v>0</v>
      </c>
      <c r="X151" t="b">
        <f>IF(OR(Table1[[#This Row],[Rodents]],Table1[[#This Row],[Human]],Table1[[#This Row],[Pig]]),OR(ISNUMBER(FIND("injected",C151)),ISNUMBER(FIND("periton",C151)),ISNUMBER(FIND("intrascrot",C151))),"NA")</f>
        <v>0</v>
      </c>
      <c r="Y151" t="b">
        <f>IF(OR(Table1[[#This Row],[Rodents]],Table1[[#This Row],[Human]],Table1[[#This Row],[Pig]]),NOT(OR(Table1[[#This Row],[Inhaled/Intratracheal/intranasal]],Table1[[#This Row],[Dermal]],Table1[[#This Row],[Injected]])),"NA")</f>
        <v>1</v>
      </c>
      <c r="AA151" t="b">
        <f>OR(ISNUMBER(FIND("fish ",C151)),ISNUMBER(FIND("Fish ",C151)),ISNUMBER(FIND("aquatic",C151)),ISNUMBER(FIND("daphnids",C151)),ISNUMBER(FIND("Carcinus maenas",C151)),ISNUMBER(FIND("Daphnia",C151)),ISNUMBER(FIND("Ruditapes philippinarum",C151)),ISNUMBER(FIND("daphnia",C151)),ISNUMBER(FIND("marine",C151)),ISNUMBER(FIND("mussel",C151)),ISNUMBER(FIND("algae",C151)),ISNUMBER(FIND("Donax faba",C151)),ISNUMBER(FIND("estuarine",C151)),ISNUMBER(FIND("snail",C151)),ISNUMBER(FIND("Prorocentrum donghaiense",C151)) )</f>
        <v>0</v>
      </c>
      <c r="AB151" t="b">
        <f>OR(ISNUMBER(FIND(" rat ",C151)),ISNUMBER(FIND(" rats ",C151)),ISNUMBER(FIND(" Rats ",C151)),ISNUMBER(FIND(" Rat ",C151)),ISNUMBER(FIND(" rat.",C151)),ISNUMBER(FIND(" rats.",C151)),ISNUMBER(FIND("mouse",C151)),ISNUMBER(FIND("mice",C151)), ISNUMBER(FIND(" Mice",C151)))</f>
        <v>1</v>
      </c>
      <c r="AC151" t="b">
        <f>OR(ISNUMBER(FIND(" cell ",C151)),ISNUMBER(FIND("fibroblast",C151)),ISNUMBER(FIND("macrophage",C151)),ISNUMBER(FIND("epithelial",C151)),ISNUMBER(FIND("endothelial",C151)),ISNUMBER(FIND("neuron",C151)),ISNUMBER(FIND(" cells ",C151)),ISNUMBER(FIND("RBC",C151)),ISNUMBER(FIND("mitochond",C151)),ISNUMBER(FIND("adipocyte",C151)),ISNUMBER(FIND("osteo",C151)),ISNUMBER(FIND("keratin",C151)),ISNUMBER(FIND(" cell's ",C151)),ISNUMBER(FIND("eukary",C151)),ISNUMBER(FIND("sperm",C151)))</f>
        <v>1</v>
      </c>
      <c r="AD151" t="b">
        <f>OR(ISNUMBER(FIND("human",B151)),ISNUMBER(FIND("workers",B151)),ISNUMBER(FIND("workforces",B151)),ISNUMBER(FIND("occupational",B151)),ISNUMBER(FIND("Case report",B151)),ISNUMBER(FIND("Workplaces",B151)),ISNUMBER(FIND("worker",B151)))</f>
        <v>0</v>
      </c>
      <c r="AE151" t="b">
        <f>OR(ISNUMBER(FIND(" plant ",C151)),ISNUMBER(FIND("Plant ",C151)),ISNUMBER(FIND("tomato",C151)),ISNUMBER(FIND("plants",C151)),ISNUMBER(FIND("Plants",C151)),ISNUMBER(FIND("algae",C151)),ISNUMBER(FIND("lettuce",C151)),ISNUMBER(FIND("green gram sprouts ",C151)),ISNUMBER(FIND("Cucurbita pepo",C151)),ISNUMBER(FIND("bean ",C151)),ISNUMBER(FIND("chloroplast",C151)),ISNUMBER(FIND("chlorophyll",C151)),ISNUMBER(FIND("seedling",C151)),ISNUMBER(FIND("canola",C151)),ISNUMBER(FIND("shoot",C151)),ISNUMBER(FIND("photosynthes",C151)),ISNUMBER(FIND(" leaves ",C151)),,ISNUMBER(FIND("agriculture",C151)),ISNUMBER(FIND(" crops ",C151)))</f>
        <v>0</v>
      </c>
      <c r="AF151" t="b">
        <f>OR(ISNUMBER(FIND("bacteria",C151)),ISNUMBER(FIND("Bacteria",C151)),ISNUMBER(FIND("Bacterium",C151)),ISNUMBER(FIND("bacterium",C151)),ISNUMBER(FIND(" coli ",C151)))</f>
        <v>0</v>
      </c>
      <c r="AG151" t="b">
        <f>OR(ISNUMBER(FIND("fungi",C151)),ISNUMBER(FIND("Fungi",C151)),ISNUMBER(FIND("fungus",C151)),ISNUMBER(FIND("Fungus",C151)),ISNUMBER(FIND("mushroom",C151)),ISNUMBER(FIND("Mushroom",C151)),ISNUMBER(FIND(" mold ",C151)))</f>
        <v>0</v>
      </c>
      <c r="AH151" t="b">
        <f>OR(ISNUMBER(FIND("Pig ",C151)),ISNUMBER(FIND("pig ",C151)),ISNUMBER(FIND("Pigs ",C151)),ISNUMBER(FIND("pigs ",C151)))</f>
        <v>0</v>
      </c>
      <c r="AI151" t="b">
        <f>OR(ISNUMBER(FIND(" C. elegans",C151)),ISNUMBER(FIND("Caenorhabditis elegans",C151)),ISNUMBER(FIND("earthworms",C151)),ISNUMBER(FIND(" Ficopomatus enigmaticus",C151)),ISNUMBER(FIND("larva",C151)),ISNUMBER(FIND("Lumbriculus variegatus",C151)),ISNUMBER(FIND("nematode",C151)))</f>
        <v>0</v>
      </c>
      <c r="AJ151" t="b">
        <f>NOT(OR(AA151,AB151,AC151,AD151,AE151,AF151,AG151,AH151,AI151))</f>
        <v>0</v>
      </c>
      <c r="AL151" t="b">
        <f>OR(AA151,AB151,AD151,AE151,AF151,AG151,AH151,AI151)</f>
        <v>1</v>
      </c>
      <c r="AM151" t="b">
        <f>IF(Table1[[#This Row],[In vivo?]],IF(Table1[[#This Row],[Cell]],FALSE,TRUE),FALSE)</f>
        <v>0</v>
      </c>
      <c r="AN151" t="b">
        <f>AND(AC151,AL151)</f>
        <v>1</v>
      </c>
      <c r="AO151" t="b">
        <f>IF(Table1[[#This Row],[Cell]],IF(Table1[[#This Row],[In vivo?]],FALSE,TRUE),FALSE)</f>
        <v>0</v>
      </c>
      <c r="AP151" t="b">
        <f>NOT(OR(Table1[[#This Row],[In vivo?]],Table1[[#This Row],[Only in Cell]]))</f>
        <v>0</v>
      </c>
      <c r="AQ151" t="b">
        <f>IF(OR(Table1[[#This Row],[Rodents]],Table1[[#This Row],[Human]],Table1[[#This Row],[Pig]]),OR(ISNUMBER(FIND("pulmonary",C151)),ISNUMBER(FIND("lung",C151))),"NA")</f>
        <v>1</v>
      </c>
      <c r="AR151" t="b">
        <f>IF(OR(Table1[[#This Row],[Rodents]],Table1[[#This Row],[Human]],Table1[[#This Row],[Pig]]),OR(ISNUMBER(FIND("skin",C151)),ISNUMBER(FIND("dermal",C151))),"NA")</f>
        <v>0</v>
      </c>
      <c r="AS151" t="b">
        <f>IF(OR(Table1[[#This Row],[Rodents]],Table1[[#This Row],[Human]],Table1[[#This Row],[Pig]]),OR(ISNUMBER(FIND("liver",C151)),ISNUMBER(FIND("hepat",C151))),"NA")</f>
        <v>0</v>
      </c>
      <c r="AT151" t="b">
        <f>IF(OR(Table1[[#This Row],[Rodents]],Table1[[#This Row],[Human]],Table1[[#This Row],[Pig]]),OR(ISNUMBER(FIND("kidney",C151)),ISNUMBER(FIND("neph",C151))),"NA")</f>
        <v>0</v>
      </c>
      <c r="AU151" t="b">
        <f>IF(OR(Table1[[#This Row],[Rodents]],Table1[[#This Row],[Human]],Table1[[#This Row],[Pig]]),OR(ISNUMBER(FIND("brain",C151)),ISNUMBER(FIND("neur",C151)),ISNUMBER(FIND("nerv",C151))),"NA")</f>
        <v>0</v>
      </c>
      <c r="AV151" t="b">
        <f>IF(OR(Table1[[#This Row],[Rodents]],Table1[[#This Row],[Human]],Table1[[#This Row],[Pig]]),OR(ISNUMBER(FIND("heart",C151)),ISNUMBER(FIND("cardi",C151))),"NA")</f>
        <v>0</v>
      </c>
      <c r="AW151" t="b">
        <f>IF(OR(Table1[[#This Row],[Rodents]],Table1[[#This Row],[Human]],Table1[[#This Row],[Pig]]),OR(ISNUMBER(FIND("gastro",C151)),ISNUMBER(FIND("intesti",C151)),ISNUMBER(FIND("stomach",C151))),"NA")</f>
        <v>0</v>
      </c>
      <c r="AX151" t="b">
        <f>IF(OR(Table1[[#This Row],[Rodents]],Table1[[#This Row],[Human]],Table1[[#This Row],[Pig]]),NOT(OR(AQ151,AR151,AS151,AT151,AU151,AV151,AW151)),"NA")</f>
        <v>0</v>
      </c>
      <c r="AY151" t="b">
        <f>OR(ISNUMBER(FIND("SWCNT",C151)),ISNUMBER(FIND("SWNT",C151)),ISNUMBER(FIND("single-wall",C151)),ISNUMBER(FIND("single wall",C151)),ISNUMBER(FIND("Single wall",C151)),ISNUMBER(FIND("Single-wall",C151)),ISNUMBER(FIND("SWCNT",B151)),ISNUMBER(FIND("SWNT",B151)),ISNUMBER(FIND("single-wall",B151)),ISNUMBER(FIND("single wall",B151)),ISNUMBER(FIND("Single-wall",B151)),ISNUMBER(FIND("Single wall",B151)))</f>
        <v>0</v>
      </c>
      <c r="AZ151" t="b">
        <f>OR(ISNUMBER(FIND("MWCNT",C151)),ISNUMBER(FIND("MWNT",C151)),ISNUMBER(FIND("multi-wall",C151)),ISNUMBER(FIND("multi wall",C151)),ISNUMBER(FIND("multiwall",C151)),ISNUMBER(FIND("Multi-wall",C151)),ISNUMBER(FIND("Multi wall",C151)),ISNUMBER(FIND("Multiwall",C151)),ISNUMBER(FIND("MWCNT",B151)),ISNUMBER(FIND("MWNT",B151)),ISNUMBER(FIND("multi-wall",B151)),ISNUMBER(FIND("multi wall",B151)),ISNUMBER(FIND("multiwall",B151)),ISNUMBER(FIND("Multi-wall",B151)),ISNUMBER(FIND("Multi wall",B151)),ISNUMBER(FIND("Multiwall",B151)),ISNUMBER(FIND("Double-wall",B151)),ISNUMBER(FIND("Double wall",B151)),ISNUMBER(FIND("Doublewall",B151)),ISNUMBER(FIND("double-wall",B151)),ISNUMBER(FIND("double wall",B151)),ISNUMBER(FIND("doublewall",B151)))</f>
        <v>1</v>
      </c>
      <c r="BA151" t="b">
        <f>AND(Table1[[#This Row],[SWCNT]],Table1[[#This Row],[MWCNT]])</f>
        <v>0</v>
      </c>
      <c r="BB151" t="b">
        <f>IF(Table1[[#This Row],[SWCNT]]=TRUE,FALSE,IF(Table1[[#This Row],[MWCNT]]=TRUE,FALSE,TRUE))</f>
        <v>0</v>
      </c>
      <c r="BC151" s="18"/>
    </row>
    <row r="152" spans="1:55" ht="222">
      <c r="A152" t="s">
        <v>1149</v>
      </c>
      <c r="B152" s="2" t="s">
        <v>1150</v>
      </c>
      <c r="C152" s="16" t="s">
        <v>1151</v>
      </c>
      <c r="D152" s="17" t="s">
        <v>18</v>
      </c>
      <c r="E152" s="2">
        <v>2020</v>
      </c>
      <c r="F152" t="b">
        <f>OR(ISNUMBER(FIND("cytotoxic",C152)),ISNUMBER(FIND("Cytotoxic",C152)),ISNUMBER(FIND("cellular toxicity",C152)),ISNUMBER(FIND("cell death",C152)),ISNUMBER(FIND("viable",C152)),ISNUMBER(FIND("phytotoxic",C152)),ISNUMBER(FIND("acute toxicity",C152)),ISNUMBER(FIND("MTT",C152)),ISNUMBER(FIND("survival",C152)),ISNUMBER(FIND("prolifer",C152)),ISNUMBER(FIND("apoptosis",C152)),ISNUMBER(FIND("neurotoxic",C152)),ISNUMBER(FIND("  lysis ",C152)),ISNUMBER(FIND("necrosis",C152)),ISNUMBER(FIND("cellular death",C152))*3,ISNUMBER(FIND("LDH",C152)),ISNUMBER(FIND("Acute toxicity",C152)))</f>
        <v>1</v>
      </c>
      <c r="G152" t="b">
        <f>OR(ISNUMBER(FIND("genotoxic",C152)),ISNUMBER(FIND("genotoxicity",C152)),ISNUMBER(FIND("DNA damage",C152)),ISNUMBER(FIND("DNA",C152)),ISNUMBER(FIND("RNA",C152)),ISNUMBER(FIND("mesothelioma",C152)),ISNUMBER(FIND("carcino",C152)),ISNUMBER(FIND("mutagen",C152)),ISNUMBER(FIND("genetic",C152)))</f>
        <v>0</v>
      </c>
      <c r="H152" t="b">
        <f>OR(ISNUMBER(FIND("inflammatory",C152)),ISNUMBER(FIND("inflamm",C152)))</f>
        <v>1</v>
      </c>
      <c r="I152" t="b">
        <f>OR(ISNUMBER(FIND("immune",C152)),ISNUMBER(FIND("immunological",C152)),ISNUMBER(FIND("interleuk",C152)),ISNUMBER(FIND("platelet activation",C152)),ISNUMBER(FIND("monocyte",C152)),ISNUMBER(FIND("leukocyte",C152)),ISNUMBER(FIND("cytokine",C152)),ISNUMBER(FIND("CD4",C152)),ISNUMBER(FIND("CD8",C152)),ISNUMBER(FIND("T-cell",C152)))</f>
        <v>0</v>
      </c>
      <c r="J152" t="b">
        <f>OR(ISNUMBER(FIND("reactive oxygen",C152)),ISNUMBER(FIND("ROS",C152)),ISNUMBER(FIND("free radical",C152)),ISNUMBER(FIND("oxidative stress",C152)),ISNUMBER(FIND("peroxid",C152)),ISNUMBER(FIND("oxidative",C152)),ISNUMBER(FIND("antioxid",C152)))</f>
        <v>0</v>
      </c>
      <c r="K152" t="b">
        <f>OR(ISNUMBER(FIND("autophag",C152)))</f>
        <v>1</v>
      </c>
      <c r="L152" t="b">
        <f>OR(ISNUMBER(FIND("morpholog",C152)))</f>
        <v>0</v>
      </c>
      <c r="M152" t="b">
        <f>OR(ISNUMBER(FIND("fibrosis",C152)),ISNUMBER(FIND("Fibrosis",C152)),ISNUMBER(FIND("fibrot",C152)))</f>
        <v>0</v>
      </c>
      <c r="N152" t="b">
        <f>OR(ISNUMBER(FIND("offspring",C152)),ISNUMBER(FIND("Parental",C152)),ISNUMBER(FIND("parental",C152)),ISNUMBER(FIND("germline",C152)),ISNUMBER(FIND("reproduc",C152)),ISNUMBER(FIND("embryo",C152)))</f>
        <v>0</v>
      </c>
      <c r="O152" t="b">
        <f>OR(ISNUMBER(FIND("metabol",C152)),ISNUMBER(FIND("Metabol",C152)),ISNUMBER(FIND("digest",C152)),ISNUMBER(FIND("mitochon",C152)))</f>
        <v>0</v>
      </c>
      <c r="P152" t="b">
        <f>OR(ISNUMBER(FIND("ecotox",C152)),ISNUMBER(FIND("Ecotox",B152)),ISNUMBER(FIND("ecotox",B152)),ISNUMBER(FIND("Ecotox",C152)))</f>
        <v>0</v>
      </c>
      <c r="Q152" t="b">
        <f>OR(ISNUMBER(FIND("Bioaccum",C152)),ISNUMBER(FIND("bioaccum",C152)),ISNUMBER(FIND("accum",C152)))</f>
        <v>0</v>
      </c>
      <c r="R152" t="b">
        <f>OR(ISNUMBER(FIND("Occupation",C152)),ISNUMBER(FIND("occupation",C152)),ISNUMBER(FIND("worker",C152)),ISNUMBER(FIND("workforce",C152)))</f>
        <v>0</v>
      </c>
      <c r="S152" t="b">
        <f>NOT(OR(F152,G152,H152,I152,J152,K152,L152,M152,N152,O152,P152,Q152,R152))</f>
        <v>0</v>
      </c>
      <c r="U152" t="b">
        <f>OR(Table1[[#This Row],[Inflammation]],Table1[[#This Row],[Immune]])</f>
        <v>1</v>
      </c>
      <c r="V152" t="b">
        <f>IF(OR(Table1[[#This Row],[Rodents]],Table1[[#This Row],[Human]],Table1[[#This Row],[Pig]]),OR(ISNUMBER(FIND("intratrach",C152)),ISNUMBER(FIND("nasal ",C152)),ISNUMBER(FIND("instill",C152))),"NA")</f>
        <v>0</v>
      </c>
      <c r="W152" t="b">
        <f>IF(OR(Table1[[#This Row],[Rodents]],Table1[[#This Row],[Human]],Table1[[#This Row],[Pig]]),OR(ISNUMBER(FIND("dermal",C152)),ISNUMBER(FIND("skin ",C152))),"NA")</f>
        <v>0</v>
      </c>
      <c r="X152" t="b">
        <f>IF(OR(Table1[[#This Row],[Rodents]],Table1[[#This Row],[Human]],Table1[[#This Row],[Pig]]),OR(ISNUMBER(FIND("injected",C152)),ISNUMBER(FIND("periton",C152)),ISNUMBER(FIND("intrascrot",C152))),"NA")</f>
        <v>0</v>
      </c>
      <c r="Y152" t="b">
        <f>IF(OR(Table1[[#This Row],[Rodents]],Table1[[#This Row],[Human]],Table1[[#This Row],[Pig]]),NOT(OR(Table1[[#This Row],[Inhaled/Intratracheal/intranasal]],Table1[[#This Row],[Dermal]],Table1[[#This Row],[Injected]])),"NA")</f>
        <v>1</v>
      </c>
      <c r="AA152" t="b">
        <f>OR(ISNUMBER(FIND("fish ",C152)),ISNUMBER(FIND("Fish ",C152)),ISNUMBER(FIND("aquatic",C152)),ISNUMBER(FIND("daphnids",C152)),ISNUMBER(FIND("Carcinus maenas",C152)),ISNUMBER(FIND("Daphnia",C152)),ISNUMBER(FIND("Ruditapes philippinarum",C152)),ISNUMBER(FIND("daphnia",C152)),ISNUMBER(FIND("marine",C152)),ISNUMBER(FIND("mussel",C152)),ISNUMBER(FIND("algae",C152)),ISNUMBER(FIND("Donax faba",C152)),ISNUMBER(FIND("estuarine",C152)),ISNUMBER(FIND("snail",C152)),ISNUMBER(FIND("Prorocentrum donghaiense",C152)) )</f>
        <v>0</v>
      </c>
      <c r="AB152" t="b">
        <f>OR(ISNUMBER(FIND(" rat ",C152)),ISNUMBER(FIND(" rats ",C152)),ISNUMBER(FIND(" Rats ",C152)),ISNUMBER(FIND(" Rat ",C152)),ISNUMBER(FIND(" rat.",C152)),ISNUMBER(FIND(" rats.",C152)),ISNUMBER(FIND("mouse",C152)),ISNUMBER(FIND("mice",C152)), ISNUMBER(FIND(" Mice",C152)))</f>
        <v>1</v>
      </c>
      <c r="AC152" t="b">
        <f>OR(ISNUMBER(FIND(" cell ",C152)),ISNUMBER(FIND("fibroblast",C152)),ISNUMBER(FIND("macrophage",C152)),ISNUMBER(FIND("epithelial",C152)),ISNUMBER(FIND("endothelial",C152)),ISNUMBER(FIND("neuron",C152)),ISNUMBER(FIND(" cells ",C152)),ISNUMBER(FIND("RBC",C152)),ISNUMBER(FIND("mitochond",C152)),ISNUMBER(FIND("adipocyte",C152)),ISNUMBER(FIND("osteo",C152)),ISNUMBER(FIND("keratin",C152)),ISNUMBER(FIND(" cell's ",C152)),ISNUMBER(FIND("eukary",C152)),ISNUMBER(FIND("sperm",C152)))</f>
        <v>1</v>
      </c>
      <c r="AD152" t="b">
        <f>OR(ISNUMBER(FIND("human",B152)),ISNUMBER(FIND("workers",B152)),ISNUMBER(FIND("workforces",B152)),ISNUMBER(FIND("occupational",B152)),ISNUMBER(FIND("Case report",B152)),ISNUMBER(FIND("Workplaces",B152)),ISNUMBER(FIND("worker",B152)))</f>
        <v>0</v>
      </c>
      <c r="AE152" t="b">
        <f>OR(ISNUMBER(FIND(" plant ",C152)),ISNUMBER(FIND("Plant ",C152)),ISNUMBER(FIND("tomato",C152)),ISNUMBER(FIND("plants",C152)),ISNUMBER(FIND("Plants",C152)),ISNUMBER(FIND("algae",C152)),ISNUMBER(FIND("lettuce",C152)),ISNUMBER(FIND("green gram sprouts ",C152)),ISNUMBER(FIND("Cucurbita pepo",C152)),ISNUMBER(FIND("bean ",C152)),ISNUMBER(FIND("chloroplast",C152)),ISNUMBER(FIND("chlorophyll",C152)),ISNUMBER(FIND("seedling",C152)),ISNUMBER(FIND("canola",C152)),ISNUMBER(FIND("shoot",C152)),ISNUMBER(FIND("photosynthes",C152)),ISNUMBER(FIND(" leaves ",C152)),,ISNUMBER(FIND("agriculture",C152)),ISNUMBER(FIND(" crops ",C152)))</f>
        <v>0</v>
      </c>
      <c r="AF152" t="b">
        <f>OR(ISNUMBER(FIND("bacteria",C152)),ISNUMBER(FIND("Bacteria",C152)),ISNUMBER(FIND("Bacterium",C152)),ISNUMBER(FIND("bacterium",C152)),ISNUMBER(FIND(" coli ",C152)))</f>
        <v>0</v>
      </c>
      <c r="AG152" t="b">
        <f>OR(ISNUMBER(FIND("fungi",C152)),ISNUMBER(FIND("Fungi",C152)),ISNUMBER(FIND("fungus",C152)),ISNUMBER(FIND("Fungus",C152)),ISNUMBER(FIND("mushroom",C152)),ISNUMBER(FIND("Mushroom",C152)),ISNUMBER(FIND(" mold ",C152)))</f>
        <v>0</v>
      </c>
      <c r="AH152" t="b">
        <f>OR(ISNUMBER(FIND("Pig ",C152)),ISNUMBER(FIND("pig ",C152)),ISNUMBER(FIND("Pigs ",C152)),ISNUMBER(FIND("pigs ",C152)))</f>
        <v>0</v>
      </c>
      <c r="AI152" t="b">
        <f>OR(ISNUMBER(FIND(" C. elegans",C152)),ISNUMBER(FIND("Caenorhabditis elegans",C152)),ISNUMBER(FIND("earthworms",C152)),ISNUMBER(FIND(" Ficopomatus enigmaticus",C152)),ISNUMBER(FIND("larva",C152)),ISNUMBER(FIND("Lumbriculus variegatus",C152)),ISNUMBER(FIND("nematode",C152)))</f>
        <v>0</v>
      </c>
      <c r="AJ152" t="b">
        <f>NOT(OR(AA152,AB152,AC152,AD152,AE152,AF152,AG152,AH152,AI152))</f>
        <v>0</v>
      </c>
      <c r="AL152" t="b">
        <f>OR(AA152,AB152,AD152,AE152,AF152,AG152,AH152,AI152)</f>
        <v>1</v>
      </c>
      <c r="AM152" t="b">
        <f>IF(Table1[[#This Row],[In vivo?]],IF(Table1[[#This Row],[Cell]],FALSE,TRUE),FALSE)</f>
        <v>0</v>
      </c>
      <c r="AN152" t="b">
        <f>AND(AC152,AL152)</f>
        <v>1</v>
      </c>
      <c r="AO152" t="b">
        <f>IF(Table1[[#This Row],[Cell]],IF(Table1[[#This Row],[In vivo?]],FALSE,TRUE),FALSE)</f>
        <v>0</v>
      </c>
      <c r="AP152" t="b">
        <f>NOT(OR(Table1[[#This Row],[In vivo?]],Table1[[#This Row],[Only in Cell]]))</f>
        <v>0</v>
      </c>
      <c r="AQ152" t="b">
        <f>IF(OR(Table1[[#This Row],[Rodents]],Table1[[#This Row],[Human]],Table1[[#This Row],[Pig]]),OR(ISNUMBER(FIND("pulmonary",C152)),ISNUMBER(FIND("lung",C152))),"NA")</f>
        <v>0</v>
      </c>
      <c r="AR152" t="b">
        <f>IF(OR(Table1[[#This Row],[Rodents]],Table1[[#This Row],[Human]],Table1[[#This Row],[Pig]]),OR(ISNUMBER(FIND("skin",C152)),ISNUMBER(FIND("dermal",C152))),"NA")</f>
        <v>0</v>
      </c>
      <c r="AS152" t="b">
        <f>IF(OR(Table1[[#This Row],[Rodents]],Table1[[#This Row],[Human]],Table1[[#This Row],[Pig]]),OR(ISNUMBER(FIND("liver",C152)),ISNUMBER(FIND("hepat",C152))),"NA")</f>
        <v>0</v>
      </c>
      <c r="AT152" t="b">
        <f>IF(OR(Table1[[#This Row],[Rodents]],Table1[[#This Row],[Human]],Table1[[#This Row],[Pig]]),OR(ISNUMBER(FIND("kidney",C152)),ISNUMBER(FIND("neph",C152))),"NA")</f>
        <v>0</v>
      </c>
      <c r="AU152" t="b">
        <f>IF(OR(Table1[[#This Row],[Rodents]],Table1[[#This Row],[Human]],Table1[[#This Row],[Pig]]),OR(ISNUMBER(FIND("brain",C152)),ISNUMBER(FIND("neur",C152)),ISNUMBER(FIND("nerv",C152))),"NA")</f>
        <v>0</v>
      </c>
      <c r="AV152" t="b">
        <f>IF(OR(Table1[[#This Row],[Rodents]],Table1[[#This Row],[Human]],Table1[[#This Row],[Pig]]),OR(ISNUMBER(FIND("heart",C152)),ISNUMBER(FIND("cardi",C152))),"NA")</f>
        <v>0</v>
      </c>
      <c r="AW152" t="b">
        <f>IF(OR(Table1[[#This Row],[Rodents]],Table1[[#This Row],[Human]],Table1[[#This Row],[Pig]]),OR(ISNUMBER(FIND("gastro",C152)),ISNUMBER(FIND("intesti",C152)),ISNUMBER(FIND("stomach",C152))),"NA")</f>
        <v>0</v>
      </c>
      <c r="AX152" t="b">
        <f>IF(OR(Table1[[#This Row],[Rodents]],Table1[[#This Row],[Human]],Table1[[#This Row],[Pig]]),NOT(OR(AQ152,AR152,AS152,AT152,AU152,AV152,AW152)),"NA")</f>
        <v>1</v>
      </c>
      <c r="AY152" t="b">
        <f>OR(ISNUMBER(FIND("SWCNT",C152)),ISNUMBER(FIND("SWNT",C152)),ISNUMBER(FIND("single-wall",C152)),ISNUMBER(FIND("single wall",C152)),ISNUMBER(FIND("Single wall",C152)),ISNUMBER(FIND("Single-wall",C152)),ISNUMBER(FIND("SWCNT",B152)),ISNUMBER(FIND("SWNT",B152)),ISNUMBER(FIND("single-wall",B152)),ISNUMBER(FIND("single wall",B152)),ISNUMBER(FIND("Single-wall",B152)),ISNUMBER(FIND("Single wall",B152)))</f>
        <v>0</v>
      </c>
      <c r="AZ152" t="b">
        <f>OR(ISNUMBER(FIND("MWCNT",C152)),ISNUMBER(FIND("MWNT",C152)),ISNUMBER(FIND("multi-wall",C152)),ISNUMBER(FIND("multi wall",C152)),ISNUMBER(FIND("multiwall",C152)),ISNUMBER(FIND("Multi-wall",C152)),ISNUMBER(FIND("Multi wall",C152)),ISNUMBER(FIND("Multiwall",C152)),ISNUMBER(FIND("MWCNT",B152)),ISNUMBER(FIND("MWNT",B152)),ISNUMBER(FIND("multi-wall",B152)),ISNUMBER(FIND("multi wall",B152)),ISNUMBER(FIND("multiwall",B152)),ISNUMBER(FIND("Multi-wall",B152)),ISNUMBER(FIND("Multi wall",B152)),ISNUMBER(FIND("Multiwall",B152)),ISNUMBER(FIND("Double-wall",B152)),ISNUMBER(FIND("Double wall",B152)),ISNUMBER(FIND("Doublewall",B152)),ISNUMBER(FIND("double-wall",B152)),ISNUMBER(FIND("double wall",B152)),ISNUMBER(FIND("doublewall",B152)))</f>
        <v>1</v>
      </c>
      <c r="BA152" t="b">
        <f>AND(Table1[[#This Row],[SWCNT]],Table1[[#This Row],[MWCNT]])</f>
        <v>0</v>
      </c>
      <c r="BB152" t="b">
        <f>IF(Table1[[#This Row],[SWCNT]]=TRUE,FALSE,IF(Table1[[#This Row],[MWCNT]]=TRUE,FALSE,TRUE))</f>
        <v>0</v>
      </c>
      <c r="BC152" s="18"/>
    </row>
    <row r="153" spans="1:55" ht="259">
      <c r="A153" t="s">
        <v>1152</v>
      </c>
      <c r="B153" s="2" t="s">
        <v>1153</v>
      </c>
      <c r="C153" s="16" t="s">
        <v>1154</v>
      </c>
      <c r="D153" s="17" t="s">
        <v>403</v>
      </c>
      <c r="E153" s="2">
        <v>2020</v>
      </c>
      <c r="F153" t="b">
        <f>OR(ISNUMBER(FIND("cytotoxic",C153)),ISNUMBER(FIND("Cytotoxic",C153)),ISNUMBER(FIND("cellular toxicity",C153)),ISNUMBER(FIND("cell death",C153)),ISNUMBER(FIND("viable",C153)),ISNUMBER(FIND("phytotoxic",C153)),ISNUMBER(FIND("acute toxicity",C153)),ISNUMBER(FIND("MTT",C153)),ISNUMBER(FIND("survival",C153)),ISNUMBER(FIND("prolifer",C153)),ISNUMBER(FIND("apoptosis",C153)),ISNUMBER(FIND("neurotoxic",C153)),ISNUMBER(FIND("  lysis ",C153)),ISNUMBER(FIND("necrosis",C153)),ISNUMBER(FIND("cellular death",C153))*3,ISNUMBER(FIND("LDH",C153)),ISNUMBER(FIND("Acute toxicity",C153)))</f>
        <v>1</v>
      </c>
      <c r="G153" t="b">
        <f>OR(ISNUMBER(FIND("genotoxic",C153)),ISNUMBER(FIND("genotoxicity",C153)),ISNUMBER(FIND("DNA damage",C153)),ISNUMBER(FIND("DNA",C153)),ISNUMBER(FIND("RNA",C153)),ISNUMBER(FIND("mesothelioma",C153)),ISNUMBER(FIND("carcino",C153)),ISNUMBER(FIND("mutagen",C153)),ISNUMBER(FIND("genetic",C153)))</f>
        <v>0</v>
      </c>
      <c r="H153" t="b">
        <f>OR(ISNUMBER(FIND("inflammatory",C153)),ISNUMBER(FIND("inflamm",C153)))</f>
        <v>1</v>
      </c>
      <c r="I153" t="b">
        <f>OR(ISNUMBER(FIND("immune",C153)),ISNUMBER(FIND("immunological",C153)),ISNUMBER(FIND("interleuk",C153)),ISNUMBER(FIND("platelet activation",C153)),ISNUMBER(FIND("monocyte",C153)),ISNUMBER(FIND("leukocyte",C153)),ISNUMBER(FIND("cytokine",C153)),ISNUMBER(FIND("CD4",C153)),ISNUMBER(FIND("CD8",C153)),ISNUMBER(FIND("T-cell",C153)))</f>
        <v>0</v>
      </c>
      <c r="J153" t="b">
        <f>OR(ISNUMBER(FIND("reactive oxygen",C153)),ISNUMBER(FIND("ROS",C153)),ISNUMBER(FIND("free radical",C153)),ISNUMBER(FIND("oxidative stress",C153)),ISNUMBER(FIND("peroxid",C153)),ISNUMBER(FIND("oxidative",C153)),ISNUMBER(FIND("antioxid",C153)))</f>
        <v>0</v>
      </c>
      <c r="K153" t="b">
        <f>OR(ISNUMBER(FIND("autophag",C153)))</f>
        <v>0</v>
      </c>
      <c r="L153" t="b">
        <f>OR(ISNUMBER(FIND("morpholog",C153)))</f>
        <v>0</v>
      </c>
      <c r="M153" t="b">
        <f>OR(ISNUMBER(FIND("fibrosis",C153)),ISNUMBER(FIND("Fibrosis",C153)),ISNUMBER(FIND("fibrot",C153)))</f>
        <v>0</v>
      </c>
      <c r="N153" t="b">
        <f>OR(ISNUMBER(FIND("offspring",C153)),ISNUMBER(FIND("Parental",C153)),ISNUMBER(FIND("parental",C153)),ISNUMBER(FIND("germline",C153)),ISNUMBER(FIND("reproduc",C153)),ISNUMBER(FIND("embryo",C153)))</f>
        <v>0</v>
      </c>
      <c r="O153" t="b">
        <f>OR(ISNUMBER(FIND("metabol",C153)),ISNUMBER(FIND("Metabol",C153)),ISNUMBER(FIND("digest",C153)),ISNUMBER(FIND("mitochon",C153)))</f>
        <v>1</v>
      </c>
      <c r="P153" t="b">
        <f>OR(ISNUMBER(FIND("ecotox",C153)),ISNUMBER(FIND("Ecotox",B153)),ISNUMBER(FIND("ecotox",B153)),ISNUMBER(FIND("Ecotox",C153)))</f>
        <v>0</v>
      </c>
      <c r="Q153" t="b">
        <f>OR(ISNUMBER(FIND("Bioaccum",C153)),ISNUMBER(FIND("bioaccum",C153)),ISNUMBER(FIND("accum",C153)))</f>
        <v>0</v>
      </c>
      <c r="R153" t="b">
        <f>OR(ISNUMBER(FIND("Occupation",C153)),ISNUMBER(FIND("occupation",C153)),ISNUMBER(FIND("worker",C153)),ISNUMBER(FIND("workforce",C153)))</f>
        <v>0</v>
      </c>
      <c r="S153" t="b">
        <f>NOT(OR(F153,G153,H153,I153,J153,K153,L153,M153,N153,O153,P153,Q153,R153))</f>
        <v>0</v>
      </c>
      <c r="U153" t="b">
        <f>OR(Table1[[#This Row],[Inflammation]],Table1[[#This Row],[Immune]])</f>
        <v>1</v>
      </c>
      <c r="V153" t="b">
        <f>IF(OR(Table1[[#This Row],[Rodents]],Table1[[#This Row],[Human]],Table1[[#This Row],[Pig]]),OR(ISNUMBER(FIND("intratrach",C153)),ISNUMBER(FIND("nasal ",C153)),ISNUMBER(FIND("instill",C153))),"NA")</f>
        <v>0</v>
      </c>
      <c r="W153" t="b">
        <f>IF(OR(Table1[[#This Row],[Rodents]],Table1[[#This Row],[Human]],Table1[[#This Row],[Pig]]),OR(ISNUMBER(FIND("dermal",C153)),ISNUMBER(FIND("skin ",C153))),"NA")</f>
        <v>0</v>
      </c>
      <c r="X153" t="b">
        <f>IF(OR(Table1[[#This Row],[Rodents]],Table1[[#This Row],[Human]],Table1[[#This Row],[Pig]]),OR(ISNUMBER(FIND("injected",C153)),ISNUMBER(FIND("periton",C153)),ISNUMBER(FIND("intrascrot",C153))),"NA")</f>
        <v>0</v>
      </c>
      <c r="Y153" t="b">
        <f>IF(OR(Table1[[#This Row],[Rodents]],Table1[[#This Row],[Human]],Table1[[#This Row],[Pig]]),NOT(OR(Table1[[#This Row],[Inhaled/Intratracheal/intranasal]],Table1[[#This Row],[Dermal]],Table1[[#This Row],[Injected]])),"NA")</f>
        <v>1</v>
      </c>
      <c r="AA153" t="b">
        <f>OR(ISNUMBER(FIND("fish ",C153)),ISNUMBER(FIND("Fish ",C153)),ISNUMBER(FIND("aquatic",C153)),ISNUMBER(FIND("daphnids",C153)),ISNUMBER(FIND("Carcinus maenas",C153)),ISNUMBER(FIND("Daphnia",C153)),ISNUMBER(FIND("Ruditapes philippinarum",C153)),ISNUMBER(FIND("daphnia",C153)),ISNUMBER(FIND("marine",C153)),ISNUMBER(FIND("mussel",C153)),ISNUMBER(FIND("algae",C153)),ISNUMBER(FIND("Donax faba",C153)),ISNUMBER(FIND("estuarine",C153)),ISNUMBER(FIND("snail",C153)),ISNUMBER(FIND("Prorocentrum donghaiense",C153)) )</f>
        <v>0</v>
      </c>
      <c r="AB153" t="b">
        <f>OR(ISNUMBER(FIND(" rat ",C153)),ISNUMBER(FIND(" rats ",C153)),ISNUMBER(FIND(" Rats ",C153)),ISNUMBER(FIND(" Rat ",C153)),ISNUMBER(FIND(" rat.",C153)),ISNUMBER(FIND(" rats.",C153)),ISNUMBER(FIND("mouse",C153)),ISNUMBER(FIND("mice",C153)), ISNUMBER(FIND(" Mice",C153)))</f>
        <v>1</v>
      </c>
      <c r="AC153" t="b">
        <f>OR(ISNUMBER(FIND(" cell ",C153)),ISNUMBER(FIND("fibroblast",C153)),ISNUMBER(FIND("macrophage",C153)),ISNUMBER(FIND("epithelial",C153)),ISNUMBER(FIND("endothelial",C153)),ISNUMBER(FIND("neuron",C153)),ISNUMBER(FIND(" cells ",C153)),ISNUMBER(FIND("RBC",C153)),ISNUMBER(FIND("mitochond",C153)),ISNUMBER(FIND("adipocyte",C153)),ISNUMBER(FIND("osteo",C153)),ISNUMBER(FIND("keratin",C153)),ISNUMBER(FIND(" cell's ",C153)),ISNUMBER(FIND("eukary",C153)),ISNUMBER(FIND("sperm",C153)))</f>
        <v>1</v>
      </c>
      <c r="AD153" t="b">
        <f>OR(ISNUMBER(FIND("human",B153)),ISNUMBER(FIND("workers",B153)),ISNUMBER(FIND("workforces",B153)),ISNUMBER(FIND("occupational",B153)),ISNUMBER(FIND("Case report",B153)),ISNUMBER(FIND("Workplaces",B153)),ISNUMBER(FIND("worker",B153)))</f>
        <v>0</v>
      </c>
      <c r="AE153" t="b">
        <f>OR(ISNUMBER(FIND(" plant ",C153)),ISNUMBER(FIND("Plant ",C153)),ISNUMBER(FIND("tomato",C153)),ISNUMBER(FIND("plants",C153)),ISNUMBER(FIND("Plants",C153)),ISNUMBER(FIND("algae",C153)),ISNUMBER(FIND("lettuce",C153)),ISNUMBER(FIND("green gram sprouts ",C153)),ISNUMBER(FIND("Cucurbita pepo",C153)),ISNUMBER(FIND("bean ",C153)),ISNUMBER(FIND("chloroplast",C153)),ISNUMBER(FIND("chlorophyll",C153)),ISNUMBER(FIND("seedling",C153)),ISNUMBER(FIND("canola",C153)),ISNUMBER(FIND("shoot",C153)),ISNUMBER(FIND("photosynthes",C153)),ISNUMBER(FIND(" leaves ",C153)),,ISNUMBER(FIND("agriculture",C153)),ISNUMBER(FIND(" crops ",C153)))</f>
        <v>0</v>
      </c>
      <c r="AF153" t="b">
        <f>OR(ISNUMBER(FIND("bacteria",C153)),ISNUMBER(FIND("Bacteria",C153)),ISNUMBER(FIND("Bacterium",C153)),ISNUMBER(FIND("bacterium",C153)),ISNUMBER(FIND(" coli ",C153)))</f>
        <v>0</v>
      </c>
      <c r="AG153" t="b">
        <f>OR(ISNUMBER(FIND("fungi",C153)),ISNUMBER(FIND("Fungi",C153)),ISNUMBER(FIND("fungus",C153)),ISNUMBER(FIND("Fungus",C153)),ISNUMBER(FIND("mushroom",C153)),ISNUMBER(FIND("Mushroom",C153)),ISNUMBER(FIND(" mold ",C153)))</f>
        <v>0</v>
      </c>
      <c r="AH153" t="b">
        <f>OR(ISNUMBER(FIND("Pig ",C153)),ISNUMBER(FIND("pig ",C153)),ISNUMBER(FIND("Pigs ",C153)),ISNUMBER(FIND("pigs ",C153)))</f>
        <v>0</v>
      </c>
      <c r="AI153" t="b">
        <f>OR(ISNUMBER(FIND(" C. elegans",C153)),ISNUMBER(FIND("Caenorhabditis elegans",C153)),ISNUMBER(FIND("earthworms",C153)),ISNUMBER(FIND(" Ficopomatus enigmaticus",C153)),ISNUMBER(FIND("larva",C153)),ISNUMBER(FIND("Lumbriculus variegatus",C153)),ISNUMBER(FIND("nematode",C153)))</f>
        <v>0</v>
      </c>
      <c r="AJ153" t="b">
        <f>NOT(OR(AA153,AB153,AC153,AD153,AE153,AF153,AG153,AH153,AI153))</f>
        <v>0</v>
      </c>
      <c r="AL153" t="b">
        <f>OR(AA153,AB153,AD153,AE153,AF153,AG153,AH153,AI153)</f>
        <v>1</v>
      </c>
      <c r="AM153" t="b">
        <f>IF(Table1[[#This Row],[In vivo?]],IF(Table1[[#This Row],[Cell]],FALSE,TRUE),FALSE)</f>
        <v>0</v>
      </c>
      <c r="AN153" t="b">
        <f>AND(AC153,AL153)</f>
        <v>1</v>
      </c>
      <c r="AO153" t="b">
        <f>IF(Table1[[#This Row],[Cell]],IF(Table1[[#This Row],[In vivo?]],FALSE,TRUE),FALSE)</f>
        <v>0</v>
      </c>
      <c r="AP153" t="b">
        <f>NOT(OR(Table1[[#This Row],[In vivo?]],Table1[[#This Row],[Only in Cell]]))</f>
        <v>0</v>
      </c>
      <c r="AQ153" t="b">
        <f>IF(OR(Table1[[#This Row],[Rodents]],Table1[[#This Row],[Human]],Table1[[#This Row],[Pig]]),OR(ISNUMBER(FIND("pulmonary",C153)),ISNUMBER(FIND("lung",C153))),"NA")</f>
        <v>1</v>
      </c>
      <c r="AR153" t="b">
        <f>IF(OR(Table1[[#This Row],[Rodents]],Table1[[#This Row],[Human]],Table1[[#This Row],[Pig]]),OR(ISNUMBER(FIND("skin",C153)),ISNUMBER(FIND("dermal",C153))),"NA")</f>
        <v>0</v>
      </c>
      <c r="AS153" t="b">
        <f>IF(OR(Table1[[#This Row],[Rodents]],Table1[[#This Row],[Human]],Table1[[#This Row],[Pig]]),OR(ISNUMBER(FIND("liver",C153)),ISNUMBER(FIND("hepat",C153))),"NA")</f>
        <v>0</v>
      </c>
      <c r="AT153" t="b">
        <f>IF(OR(Table1[[#This Row],[Rodents]],Table1[[#This Row],[Human]],Table1[[#This Row],[Pig]]),OR(ISNUMBER(FIND("kidney",C153)),ISNUMBER(FIND("neph",C153))),"NA")</f>
        <v>0</v>
      </c>
      <c r="AU153" t="b">
        <f>IF(OR(Table1[[#This Row],[Rodents]],Table1[[#This Row],[Human]],Table1[[#This Row],[Pig]]),OR(ISNUMBER(FIND("brain",C153)),ISNUMBER(FIND("neur",C153)),ISNUMBER(FIND("nerv",C153))),"NA")</f>
        <v>0</v>
      </c>
      <c r="AV153" t="b">
        <f>IF(OR(Table1[[#This Row],[Rodents]],Table1[[#This Row],[Human]],Table1[[#This Row],[Pig]]),OR(ISNUMBER(FIND("heart",C153)),ISNUMBER(FIND("cardi",C153))),"NA")</f>
        <v>0</v>
      </c>
      <c r="AW153" t="b">
        <f>IF(OR(Table1[[#This Row],[Rodents]],Table1[[#This Row],[Human]],Table1[[#This Row],[Pig]]),OR(ISNUMBER(FIND("gastro",C153)),ISNUMBER(FIND("intesti",C153)),ISNUMBER(FIND("stomach",C153))),"NA")</f>
        <v>0</v>
      </c>
      <c r="AX153" t="b">
        <f>IF(OR(Table1[[#This Row],[Rodents]],Table1[[#This Row],[Human]],Table1[[#This Row],[Pig]]),NOT(OR(AQ153,AR153,AS153,AT153,AU153,AV153,AW153)),"NA")</f>
        <v>0</v>
      </c>
      <c r="AY153" t="b">
        <f>OR(ISNUMBER(FIND("SWCNT",C153)),ISNUMBER(FIND("SWNT",C153)),ISNUMBER(FIND("single-wall",C153)),ISNUMBER(FIND("single wall",C153)),ISNUMBER(FIND("Single wall",C153)),ISNUMBER(FIND("Single-wall",C153)),ISNUMBER(FIND("SWCNT",B153)),ISNUMBER(FIND("SWNT",B153)),ISNUMBER(FIND("single-wall",B153)),ISNUMBER(FIND("single wall",B153)),ISNUMBER(FIND("Single-wall",B153)),ISNUMBER(FIND("Single wall",B153)))</f>
        <v>0</v>
      </c>
      <c r="AZ153" t="b">
        <f>OR(ISNUMBER(FIND("MWCNT",C153)),ISNUMBER(FIND("MWNT",C153)),ISNUMBER(FIND("multi-wall",C153)),ISNUMBER(FIND("multi wall",C153)),ISNUMBER(FIND("multiwall",C153)),ISNUMBER(FIND("Multi-wall",C153)),ISNUMBER(FIND("Multi wall",C153)),ISNUMBER(FIND("Multiwall",C153)),ISNUMBER(FIND("MWCNT",B153)),ISNUMBER(FIND("MWNT",B153)),ISNUMBER(FIND("multi-wall",B153)),ISNUMBER(FIND("multi wall",B153)),ISNUMBER(FIND("multiwall",B153)),ISNUMBER(FIND("Multi-wall",B153)),ISNUMBER(FIND("Multi wall",B153)),ISNUMBER(FIND("Multiwall",B153)),ISNUMBER(FIND("Double-wall",B153)),ISNUMBER(FIND("Double wall",B153)),ISNUMBER(FIND("Doublewall",B153)),ISNUMBER(FIND("double-wall",B153)),ISNUMBER(FIND("double wall",B153)),ISNUMBER(FIND("doublewall",B153)))</f>
        <v>1</v>
      </c>
      <c r="BA153" t="b">
        <f>AND(Table1[[#This Row],[SWCNT]],Table1[[#This Row],[MWCNT]])</f>
        <v>0</v>
      </c>
      <c r="BB153" t="b">
        <f>IF(Table1[[#This Row],[SWCNT]]=TRUE,FALSE,IF(Table1[[#This Row],[MWCNT]]=TRUE,FALSE,TRUE))</f>
        <v>0</v>
      </c>
      <c r="BC153" s="18"/>
    </row>
    <row r="154" spans="1:55" ht="240.5">
      <c r="A154" t="s">
        <v>1155</v>
      </c>
      <c r="B154" s="2" t="s">
        <v>1157</v>
      </c>
      <c r="C154" s="16" t="s">
        <v>1159</v>
      </c>
      <c r="D154" s="17" t="s">
        <v>42</v>
      </c>
      <c r="E154" s="2">
        <v>2020</v>
      </c>
      <c r="F154" t="b">
        <f>OR(ISNUMBER(FIND("cytotoxic",C154)),ISNUMBER(FIND("Cytotoxic",C154)),ISNUMBER(FIND("cellular toxicity",C154)),ISNUMBER(FIND("cell death",C154)),ISNUMBER(FIND("viable",C154)),ISNUMBER(FIND("phytotoxic",C154)),ISNUMBER(FIND("acute toxicity",C154)),ISNUMBER(FIND("MTT",C154)),ISNUMBER(FIND("survival",C154)),ISNUMBER(FIND("prolifer",C154)),ISNUMBER(FIND("apoptosis",C154)),ISNUMBER(FIND("neurotoxic",C154)),ISNUMBER(FIND("  lysis ",C154)),ISNUMBER(FIND("necrosis",C154)),ISNUMBER(FIND("cellular death",C154))*3,ISNUMBER(FIND("LDH",C154)),ISNUMBER(FIND("Acute toxicity",C154)))</f>
        <v>0</v>
      </c>
      <c r="G154" t="b">
        <f>OR(ISNUMBER(FIND("genotoxic",C154)),ISNUMBER(FIND("genotoxicity",C154)),ISNUMBER(FIND("DNA damage",C154)),ISNUMBER(FIND("DNA",C154)),ISNUMBER(FIND("RNA",C154)),ISNUMBER(FIND("mesothelioma",C154)),ISNUMBER(FIND("carcino",C154)),ISNUMBER(FIND("mutagen",C154)),ISNUMBER(FIND("genetic",C154)))</f>
        <v>0</v>
      </c>
      <c r="H154" t="b">
        <f>OR(ISNUMBER(FIND("inflammatory",C154)),ISNUMBER(FIND("inflamm",C154)))</f>
        <v>1</v>
      </c>
      <c r="I154" t="b">
        <f>OR(ISNUMBER(FIND("immune",C154)),ISNUMBER(FIND("immunological",C154)),ISNUMBER(FIND("interleuk",C154)),ISNUMBER(FIND("platelet activation",C154)),ISNUMBER(FIND("monocyte",C154)),ISNUMBER(FIND("leukocyte",C154)),ISNUMBER(FIND("cytokine",C154)),ISNUMBER(FIND("CD4",C154)),ISNUMBER(FIND("CD8",C154)),ISNUMBER(FIND("T-cell",C154)))</f>
        <v>0</v>
      </c>
      <c r="J154" t="b">
        <f>OR(ISNUMBER(FIND("reactive oxygen",C154)),ISNUMBER(FIND("ROS",C154)),ISNUMBER(FIND("free radical",C154)),ISNUMBER(FIND("oxidative stress",C154)),ISNUMBER(FIND("peroxid",C154)),ISNUMBER(FIND("oxidative",C154)),ISNUMBER(FIND("antioxid",C154)))</f>
        <v>1</v>
      </c>
      <c r="K154" t="b">
        <f>OR(ISNUMBER(FIND("autophag",C154)))</f>
        <v>0</v>
      </c>
      <c r="L154" t="b">
        <f>OR(ISNUMBER(FIND("morpholog",C154)))</f>
        <v>0</v>
      </c>
      <c r="M154" t="b">
        <f>OR(ISNUMBER(FIND("fibrosis",C154)),ISNUMBER(FIND("Fibrosis",C154)),ISNUMBER(FIND("fibrot",C154)))</f>
        <v>0</v>
      </c>
      <c r="N154" t="b">
        <f>OR(ISNUMBER(FIND("offspring",C154)),ISNUMBER(FIND("Parental",C154)),ISNUMBER(FIND("parental",C154)),ISNUMBER(FIND("germline",C154)),ISNUMBER(FIND("reproduc",C154)),ISNUMBER(FIND("embryo",C154)))</f>
        <v>0</v>
      </c>
      <c r="O154" t="b">
        <f>OR(ISNUMBER(FIND("metabol",C154)),ISNUMBER(FIND("Metabol",C154)),ISNUMBER(FIND("digest",C154)),ISNUMBER(FIND("mitochon",C154)))</f>
        <v>0</v>
      </c>
      <c r="P154" t="b">
        <f>OR(ISNUMBER(FIND("ecotox",C154)),ISNUMBER(FIND("Ecotox",B154)),ISNUMBER(FIND("ecotox",B154)),ISNUMBER(FIND("Ecotox",C154)))</f>
        <v>0</v>
      </c>
      <c r="Q154" t="b">
        <f>OR(ISNUMBER(FIND("Bioaccum",C154)),ISNUMBER(FIND("bioaccum",C154)),ISNUMBER(FIND("accum",C154)))</f>
        <v>0</v>
      </c>
      <c r="R154" t="b">
        <f>OR(ISNUMBER(FIND("Occupation",C154)),ISNUMBER(FIND("occupation",C154)),ISNUMBER(FIND("worker",C154)),ISNUMBER(FIND("workforce",C154)))</f>
        <v>0</v>
      </c>
      <c r="S154" t="b">
        <f>NOT(OR(F154,G154,H154,I154,J154,K154,L154,M154,N154,O154,P154,Q154,R154))</f>
        <v>0</v>
      </c>
      <c r="U154" t="b">
        <f>OR(Table1[[#This Row],[Inflammation]],Table1[[#This Row],[Immune]])</f>
        <v>1</v>
      </c>
      <c r="V154" t="b">
        <f>IF(OR(Table1[[#This Row],[Rodents]],Table1[[#This Row],[Human]],Table1[[#This Row],[Pig]]),OR(ISNUMBER(FIND("intratrach",C154)),ISNUMBER(FIND("nasal ",C154)),ISNUMBER(FIND("instill",C154))),"NA")</f>
        <v>1</v>
      </c>
      <c r="W154" t="b">
        <f>IF(OR(Table1[[#This Row],[Rodents]],Table1[[#This Row],[Human]],Table1[[#This Row],[Pig]]),OR(ISNUMBER(FIND("dermal",C154)),ISNUMBER(FIND("skin ",C154))),"NA")</f>
        <v>0</v>
      </c>
      <c r="X154" t="b">
        <f>IF(OR(Table1[[#This Row],[Rodents]],Table1[[#This Row],[Human]],Table1[[#This Row],[Pig]]),OR(ISNUMBER(FIND("injected",C154)),ISNUMBER(FIND("periton",C154)),ISNUMBER(FIND("intrascrot",C154))),"NA")</f>
        <v>0</v>
      </c>
      <c r="Y154" t="b">
        <f>IF(OR(Table1[[#This Row],[Rodents]],Table1[[#This Row],[Human]],Table1[[#This Row],[Pig]]),NOT(OR(Table1[[#This Row],[Inhaled/Intratracheal/intranasal]],Table1[[#This Row],[Dermal]],Table1[[#This Row],[Injected]])),"NA")</f>
        <v>0</v>
      </c>
      <c r="AA154" t="b">
        <f>OR(ISNUMBER(FIND("fish ",C154)),ISNUMBER(FIND("Fish ",C154)),ISNUMBER(FIND("aquatic",C154)),ISNUMBER(FIND("daphnids",C154)),ISNUMBER(FIND("Carcinus maenas",C154)),ISNUMBER(FIND("Daphnia",C154)),ISNUMBER(FIND("Ruditapes philippinarum",C154)),ISNUMBER(FIND("daphnia",C154)),ISNUMBER(FIND("marine",C154)),ISNUMBER(FIND("mussel",C154)),ISNUMBER(FIND("algae",C154)),ISNUMBER(FIND("Donax faba",C154)),ISNUMBER(FIND("estuarine",C154)),ISNUMBER(FIND("snail",C154)),ISNUMBER(FIND("Prorocentrum donghaiense",C154)) )</f>
        <v>0</v>
      </c>
      <c r="AB154" t="b">
        <f>OR(ISNUMBER(FIND(" rat ",C154)),ISNUMBER(FIND(" rats ",C154)),ISNUMBER(FIND(" Rats ",C154)),ISNUMBER(FIND(" Rat ",C154)),ISNUMBER(FIND(" rat.",C154)),ISNUMBER(FIND(" rats.",C154)),ISNUMBER(FIND("mouse",C154)),ISNUMBER(FIND("mice",C154)), ISNUMBER(FIND(" Mice",C154)))</f>
        <v>1</v>
      </c>
      <c r="AC154" t="b">
        <f>OR(ISNUMBER(FIND(" cell ",C154)),ISNUMBER(FIND("fibroblast",C154)),ISNUMBER(FIND("macrophage",C154)),ISNUMBER(FIND("epithelial",C154)),ISNUMBER(FIND("endothelial",C154)),ISNUMBER(FIND("neuron",C154)),ISNUMBER(FIND(" cells ",C154)),ISNUMBER(FIND("RBC",C154)),ISNUMBER(FIND("mitochond",C154)),ISNUMBER(FIND("adipocyte",C154)),ISNUMBER(FIND("osteo",C154)),ISNUMBER(FIND("keratin",C154)),ISNUMBER(FIND(" cell's ",C154)),ISNUMBER(FIND("eukary",C154)),ISNUMBER(FIND("sperm",C154)))</f>
        <v>0</v>
      </c>
      <c r="AD154" t="b">
        <f>OR(ISNUMBER(FIND("human",B154)),ISNUMBER(FIND("workers",B154)),ISNUMBER(FIND("workforces",B154)),ISNUMBER(FIND("occupational",B154)),ISNUMBER(FIND("Case report",B154)),ISNUMBER(FIND("Workplaces",B154)),ISNUMBER(FIND("worker",B154)))</f>
        <v>0</v>
      </c>
      <c r="AE154" t="b">
        <f>OR(ISNUMBER(FIND(" plant ",C154)),ISNUMBER(FIND("Plant ",C154)),ISNUMBER(FIND("tomato",C154)),ISNUMBER(FIND("plants",C154)),ISNUMBER(FIND("Plants",C154)),ISNUMBER(FIND("algae",C154)),ISNUMBER(FIND("lettuce",C154)),ISNUMBER(FIND("green gram sprouts ",C154)),ISNUMBER(FIND("Cucurbita pepo",C154)),ISNUMBER(FIND("bean ",C154)),ISNUMBER(FIND("chloroplast",C154)),ISNUMBER(FIND("chlorophyll",C154)),ISNUMBER(FIND("seedling",C154)),ISNUMBER(FIND("canola",C154)),ISNUMBER(FIND("shoot",C154)),ISNUMBER(FIND("photosynthes",C154)),ISNUMBER(FIND(" leaves ",C154)),,ISNUMBER(FIND("agriculture",C154)),ISNUMBER(FIND(" crops ",C154)))</f>
        <v>0</v>
      </c>
      <c r="AF154" t="b">
        <f>OR(ISNUMBER(FIND("bacteria",C154)),ISNUMBER(FIND("Bacteria",C154)),ISNUMBER(FIND("Bacterium",C154)),ISNUMBER(FIND("bacterium",C154)),ISNUMBER(FIND(" coli ",C154)))</f>
        <v>0</v>
      </c>
      <c r="AG154" t="b">
        <f>OR(ISNUMBER(FIND("fungi",C154)),ISNUMBER(FIND("Fungi",C154)),ISNUMBER(FIND("fungus",C154)),ISNUMBER(FIND("Fungus",C154)),ISNUMBER(FIND("mushroom",C154)),ISNUMBER(FIND("Mushroom",C154)),ISNUMBER(FIND(" mold ",C154)))</f>
        <v>0</v>
      </c>
      <c r="AH154" t="b">
        <f>OR(ISNUMBER(FIND("Pig ",C154)),ISNUMBER(FIND("pig ",C154)),ISNUMBER(FIND("Pigs ",C154)),ISNUMBER(FIND("pigs ",C154)))</f>
        <v>0</v>
      </c>
      <c r="AI154" t="b">
        <f>OR(ISNUMBER(FIND(" C. elegans",C154)),ISNUMBER(FIND("Caenorhabditis elegans",C154)),ISNUMBER(FIND("earthworms",C154)),ISNUMBER(FIND(" Ficopomatus enigmaticus",C154)),ISNUMBER(FIND("larva",C154)),ISNUMBER(FIND("Lumbriculus variegatus",C154)),ISNUMBER(FIND("nematode",C154)))</f>
        <v>0</v>
      </c>
      <c r="AJ154" t="b">
        <f>NOT(OR(AA154,AB154,AC154,AD154,AE154,AF154,AG154,AH154,AI154))</f>
        <v>0</v>
      </c>
      <c r="AL154" t="b">
        <f>OR(AA154,AB154,AD154,AE154,AF154,AG154,AH154,AI154)</f>
        <v>1</v>
      </c>
      <c r="AM154" t="b">
        <f>IF(Table1[[#This Row],[In vivo?]],IF(Table1[[#This Row],[Cell]],FALSE,TRUE),FALSE)</f>
        <v>1</v>
      </c>
      <c r="AN154" t="b">
        <f>AND(AC154,AL154)</f>
        <v>0</v>
      </c>
      <c r="AO154" t="b">
        <f>IF(Table1[[#This Row],[Cell]],IF(Table1[[#This Row],[In vivo?]],FALSE,TRUE),FALSE)</f>
        <v>0</v>
      </c>
      <c r="AP154" t="b">
        <f>NOT(OR(Table1[[#This Row],[In vivo?]],Table1[[#This Row],[Only in Cell]]))</f>
        <v>0</v>
      </c>
      <c r="AQ154" t="b">
        <f>IF(OR(Table1[[#This Row],[Rodents]],Table1[[#This Row],[Human]],Table1[[#This Row],[Pig]]),OR(ISNUMBER(FIND("pulmonary",C154)),ISNUMBER(FIND("lung",C154))),"NA")</f>
        <v>1</v>
      </c>
      <c r="AR154" t="b">
        <f>IF(OR(Table1[[#This Row],[Rodents]],Table1[[#This Row],[Human]],Table1[[#This Row],[Pig]]),OR(ISNUMBER(FIND("skin",C154)),ISNUMBER(FIND("dermal",C154))),"NA")</f>
        <v>0</v>
      </c>
      <c r="AS154" t="b">
        <f>IF(OR(Table1[[#This Row],[Rodents]],Table1[[#This Row],[Human]],Table1[[#This Row],[Pig]]),OR(ISNUMBER(FIND("liver",C154)),ISNUMBER(FIND("hepat",C154))),"NA")</f>
        <v>0</v>
      </c>
      <c r="AT154" t="b">
        <f>IF(OR(Table1[[#This Row],[Rodents]],Table1[[#This Row],[Human]],Table1[[#This Row],[Pig]]),OR(ISNUMBER(FIND("kidney",C154)),ISNUMBER(FIND("neph",C154))),"NA")</f>
        <v>0</v>
      </c>
      <c r="AU154" t="b">
        <f>IF(OR(Table1[[#This Row],[Rodents]],Table1[[#This Row],[Human]],Table1[[#This Row],[Pig]]),OR(ISNUMBER(FIND("brain",C154)),ISNUMBER(FIND("neur",C154)),ISNUMBER(FIND("nerv",C154))),"NA")</f>
        <v>0</v>
      </c>
      <c r="AV154" t="b">
        <f>IF(OR(Table1[[#This Row],[Rodents]],Table1[[#This Row],[Human]],Table1[[#This Row],[Pig]]),OR(ISNUMBER(FIND("heart",C154)),ISNUMBER(FIND("cardi",C154))),"NA")</f>
        <v>0</v>
      </c>
      <c r="AW154" t="b">
        <f>IF(OR(Table1[[#This Row],[Rodents]],Table1[[#This Row],[Human]],Table1[[#This Row],[Pig]]),OR(ISNUMBER(FIND("gastro",C154)),ISNUMBER(FIND("intesti",C154)),ISNUMBER(FIND("stomach",C154))),"NA")</f>
        <v>0</v>
      </c>
      <c r="AX154" t="b">
        <f>IF(OR(Table1[[#This Row],[Rodents]],Table1[[#This Row],[Human]],Table1[[#This Row],[Pig]]),NOT(OR(AQ154,AR154,AS154,AT154,AU154,AV154,AW154)),"NA")</f>
        <v>0</v>
      </c>
      <c r="AY154" t="b">
        <f>OR(ISNUMBER(FIND("SWCNT",C154)),ISNUMBER(FIND("SWNT",C154)),ISNUMBER(FIND("single-wall",C154)),ISNUMBER(FIND("single wall",C154)),ISNUMBER(FIND("Single wall",C154)),ISNUMBER(FIND("Single-wall",C154)),ISNUMBER(FIND("SWCNT",B154)),ISNUMBER(FIND("SWNT",B154)),ISNUMBER(FIND("single-wall",B154)),ISNUMBER(FIND("single wall",B154)),ISNUMBER(FIND("Single-wall",B154)),ISNUMBER(FIND("Single wall",B154)))</f>
        <v>0</v>
      </c>
      <c r="AZ154" t="b">
        <f>OR(ISNUMBER(FIND("MWCNT",C154)),ISNUMBER(FIND("MWNT",C154)),ISNUMBER(FIND("multi-wall",C154)),ISNUMBER(FIND("multi wall",C154)),ISNUMBER(FIND("multiwall",C154)),ISNUMBER(FIND("Multi-wall",C154)),ISNUMBER(FIND("Multi wall",C154)),ISNUMBER(FIND("Multiwall",C154)),ISNUMBER(FIND("MWCNT",B154)),ISNUMBER(FIND("MWNT",B154)),ISNUMBER(FIND("multi-wall",B154)),ISNUMBER(FIND("multi wall",B154)),ISNUMBER(FIND("multiwall",B154)),ISNUMBER(FIND("Multi-wall",B154)),ISNUMBER(FIND("Multi wall",B154)),ISNUMBER(FIND("Multiwall",B154)),ISNUMBER(FIND("Double-wall",B154)),ISNUMBER(FIND("Double wall",B154)),ISNUMBER(FIND("Doublewall",B154)),ISNUMBER(FIND("double-wall",B154)),ISNUMBER(FIND("double wall",B154)),ISNUMBER(FIND("doublewall",B154)))</f>
        <v>1</v>
      </c>
      <c r="BA154" t="b">
        <f>AND(Table1[[#This Row],[SWCNT]],Table1[[#This Row],[MWCNT]])</f>
        <v>0</v>
      </c>
      <c r="BB154" t="b">
        <f>IF(Table1[[#This Row],[SWCNT]]=TRUE,FALSE,IF(Table1[[#This Row],[MWCNT]]=TRUE,FALSE,TRUE))</f>
        <v>0</v>
      </c>
      <c r="BC154" s="18"/>
    </row>
    <row r="155" spans="1:55" ht="351.5">
      <c r="A155" t="s">
        <v>1174</v>
      </c>
      <c r="B155" s="2" t="s">
        <v>1176</v>
      </c>
      <c r="C155" s="16" t="s">
        <v>1178</v>
      </c>
      <c r="D155" s="17" t="s">
        <v>148</v>
      </c>
      <c r="E155" s="2">
        <v>2020</v>
      </c>
      <c r="F155" t="b">
        <f>OR(ISNUMBER(FIND("cytotoxic",C155)),ISNUMBER(FIND("Cytotoxic",C155)),ISNUMBER(FIND("cellular toxicity",C155)),ISNUMBER(FIND("cell death",C155)),ISNUMBER(FIND("viable",C155)),ISNUMBER(FIND("phytotoxic",C155)),ISNUMBER(FIND("acute toxicity",C155)),ISNUMBER(FIND("MTT",C155)),ISNUMBER(FIND("survival",C155)),ISNUMBER(FIND("prolifer",C155)),ISNUMBER(FIND("apoptosis",C155)),ISNUMBER(FIND("neurotoxic",C155)),ISNUMBER(FIND("  lysis ",C155)),ISNUMBER(FIND("necrosis",C155)),ISNUMBER(FIND("cellular death",C155))*3,ISNUMBER(FIND("LDH",C155)),ISNUMBER(FIND("Acute toxicity",C155)))</f>
        <v>1</v>
      </c>
      <c r="G155" t="b">
        <f>OR(ISNUMBER(FIND("genotoxic",C155)),ISNUMBER(FIND("genotoxicity",C155)),ISNUMBER(FIND("DNA damage",C155)),ISNUMBER(FIND("DNA",C155)),ISNUMBER(FIND("RNA",C155)),ISNUMBER(FIND("mesothelioma",C155)),ISNUMBER(FIND("carcino",C155)),ISNUMBER(FIND("mutagen",C155)),ISNUMBER(FIND("genetic",C155)))</f>
        <v>0</v>
      </c>
      <c r="H155" t="b">
        <f>OR(ISNUMBER(FIND("inflammatory",C155)),ISNUMBER(FIND("inflamm",C155)))</f>
        <v>1</v>
      </c>
      <c r="I155" t="b">
        <f>OR(ISNUMBER(FIND("immune",C155)),ISNUMBER(FIND("immunological",C155)),ISNUMBER(FIND("interleuk",C155)),ISNUMBER(FIND("platelet activation",C155)),ISNUMBER(FIND("monocyte",C155)),ISNUMBER(FIND("leukocyte",C155)),ISNUMBER(FIND("cytokine",C155)),ISNUMBER(FIND("CD4",C155)),ISNUMBER(FIND("CD8",C155)),ISNUMBER(FIND("T-cell",C155)))</f>
        <v>1</v>
      </c>
      <c r="J155" t="b">
        <f>OR(ISNUMBER(FIND("reactive oxygen",C155)),ISNUMBER(FIND("ROS",C155)),ISNUMBER(FIND("free radical",C155)),ISNUMBER(FIND("oxidative stress",C155)),ISNUMBER(FIND("peroxid",C155)),ISNUMBER(FIND("oxidative",C155)),ISNUMBER(FIND("antioxid",C155)))</f>
        <v>0</v>
      </c>
      <c r="K155" t="b">
        <f>OR(ISNUMBER(FIND("autophag",C155)))</f>
        <v>0</v>
      </c>
      <c r="L155" t="b">
        <f>OR(ISNUMBER(FIND("morpholog",C155)))</f>
        <v>0</v>
      </c>
      <c r="M155" t="b">
        <f>OR(ISNUMBER(FIND("fibrosis",C155)),ISNUMBER(FIND("Fibrosis",C155)),ISNUMBER(FIND("fibrot",C155)))</f>
        <v>1</v>
      </c>
      <c r="N155" t="b">
        <f>OR(ISNUMBER(FIND("offspring",C155)),ISNUMBER(FIND("Parental",C155)),ISNUMBER(FIND("parental",C155)),ISNUMBER(FIND("germline",C155)),ISNUMBER(FIND("reproduc",C155)),ISNUMBER(FIND("embryo",C155)))</f>
        <v>0</v>
      </c>
      <c r="O155" t="b">
        <f>OR(ISNUMBER(FIND("metabol",C155)),ISNUMBER(FIND("Metabol",C155)),ISNUMBER(FIND("digest",C155)),ISNUMBER(FIND("mitochon",C155)))</f>
        <v>0</v>
      </c>
      <c r="P155" t="b">
        <f>OR(ISNUMBER(FIND("ecotox",C155)),ISNUMBER(FIND("Ecotox",B155)),ISNUMBER(FIND("ecotox",B155)),ISNUMBER(FIND("Ecotox",C155)))</f>
        <v>0</v>
      </c>
      <c r="Q155" t="b">
        <f>OR(ISNUMBER(FIND("Bioaccum",C155)),ISNUMBER(FIND("bioaccum",C155)),ISNUMBER(FIND("accum",C155)))</f>
        <v>0</v>
      </c>
      <c r="R155" t="b">
        <f>OR(ISNUMBER(FIND("Occupation",C155)),ISNUMBER(FIND("occupation",C155)),ISNUMBER(FIND("worker",C155)),ISNUMBER(FIND("workforce",C155)))</f>
        <v>0</v>
      </c>
      <c r="S155" t="b">
        <f>NOT(OR(F155,G155,H155,I155,J155,K155,L155,M155,N155,O155,P155,Q155,R155))</f>
        <v>0</v>
      </c>
      <c r="U155" t="b">
        <f>OR(Table1[[#This Row],[Inflammation]],Table1[[#This Row],[Immune]])</f>
        <v>1</v>
      </c>
      <c r="V155" t="b">
        <f>IF(OR(Table1[[#This Row],[Rodents]],Table1[[#This Row],[Human]],Table1[[#This Row],[Pig]]),OR(ISNUMBER(FIND("intratrach",C155)),ISNUMBER(FIND("nasal ",C155)),ISNUMBER(FIND("instill",C155))),"NA")</f>
        <v>0</v>
      </c>
      <c r="W155" t="b">
        <f>IF(OR(Table1[[#This Row],[Rodents]],Table1[[#This Row],[Human]],Table1[[#This Row],[Pig]]),OR(ISNUMBER(FIND("dermal",C155)),ISNUMBER(FIND("skin ",C155))),"NA")</f>
        <v>0</v>
      </c>
      <c r="X155" t="b">
        <f>IF(OR(Table1[[#This Row],[Rodents]],Table1[[#This Row],[Human]],Table1[[#This Row],[Pig]]),OR(ISNUMBER(FIND("injected",C155)),ISNUMBER(FIND("periton",C155)),ISNUMBER(FIND("intrascrot",C155))),"NA")</f>
        <v>0</v>
      </c>
      <c r="Y155" t="b">
        <f>IF(OR(Table1[[#This Row],[Rodents]],Table1[[#This Row],[Human]],Table1[[#This Row],[Pig]]),NOT(OR(Table1[[#This Row],[Inhaled/Intratracheal/intranasal]],Table1[[#This Row],[Dermal]],Table1[[#This Row],[Injected]])),"NA")</f>
        <v>1</v>
      </c>
      <c r="AA155" t="b">
        <f>OR(ISNUMBER(FIND("fish ",C155)),ISNUMBER(FIND("Fish ",C155)),ISNUMBER(FIND("aquatic",C155)),ISNUMBER(FIND("daphnids",C155)),ISNUMBER(FIND("Carcinus maenas",C155)),ISNUMBER(FIND("Daphnia",C155)),ISNUMBER(FIND("Ruditapes philippinarum",C155)),ISNUMBER(FIND("daphnia",C155)),ISNUMBER(FIND("marine",C155)),ISNUMBER(FIND("mussel",C155)),ISNUMBER(FIND("algae",C155)),ISNUMBER(FIND("Donax faba",C155)),ISNUMBER(FIND("estuarine",C155)),ISNUMBER(FIND("snail",C155)),ISNUMBER(FIND("Prorocentrum donghaiense",C155)) )</f>
        <v>0</v>
      </c>
      <c r="AB155" t="b">
        <f>OR(ISNUMBER(FIND(" rat ",C155)),ISNUMBER(FIND(" rats ",C155)),ISNUMBER(FIND(" Rats ",C155)),ISNUMBER(FIND(" Rat ",C155)),ISNUMBER(FIND(" rat.",C155)),ISNUMBER(FIND(" rats.",C155)),ISNUMBER(FIND("mouse",C155)),ISNUMBER(FIND("mice",C155)), ISNUMBER(FIND(" Mice",C155)))</f>
        <v>1</v>
      </c>
      <c r="AC155" t="b">
        <f>OR(ISNUMBER(FIND(" cell ",C155)),ISNUMBER(FIND("fibroblast",C155)),ISNUMBER(FIND("macrophage",C155)),ISNUMBER(FIND("epithelial",C155)),ISNUMBER(FIND("endothelial",C155)),ISNUMBER(FIND("neuron",C155)),ISNUMBER(FIND(" cells ",C155)),ISNUMBER(FIND("RBC",C155)),ISNUMBER(FIND("mitochond",C155)),ISNUMBER(FIND("adipocyte",C155)),ISNUMBER(FIND("osteo",C155)),ISNUMBER(FIND("keratin",C155)),ISNUMBER(FIND(" cell's ",C155)),ISNUMBER(FIND("eukary",C155)),ISNUMBER(FIND("sperm",C155)))</f>
        <v>1</v>
      </c>
      <c r="AD155" t="b">
        <f>OR(ISNUMBER(FIND("human",B155)),ISNUMBER(FIND("workers",B155)),ISNUMBER(FIND("workforces",B155)),ISNUMBER(FIND("occupational",B155)),ISNUMBER(FIND("Case report",B155)),ISNUMBER(FIND("Workplaces",B155)),ISNUMBER(FIND("worker",B155)))</f>
        <v>0</v>
      </c>
      <c r="AE155" t="b">
        <f>OR(ISNUMBER(FIND(" plant ",C155)),ISNUMBER(FIND("Plant ",C155)),ISNUMBER(FIND("tomato",C155)),ISNUMBER(FIND("plants",C155)),ISNUMBER(FIND("Plants",C155)),ISNUMBER(FIND("algae",C155)),ISNUMBER(FIND("lettuce",C155)),ISNUMBER(FIND("green gram sprouts ",C155)),ISNUMBER(FIND("Cucurbita pepo",C155)),ISNUMBER(FIND("bean ",C155)),ISNUMBER(FIND("chloroplast",C155)),ISNUMBER(FIND("chlorophyll",C155)),ISNUMBER(FIND("seedling",C155)),ISNUMBER(FIND("canola",C155)),ISNUMBER(FIND("shoot",C155)),ISNUMBER(FIND("photosynthes",C155)),ISNUMBER(FIND(" leaves ",C155)),,ISNUMBER(FIND("agriculture",C155)),ISNUMBER(FIND(" crops ",C155)))</f>
        <v>0</v>
      </c>
      <c r="AF155" t="b">
        <f>OR(ISNUMBER(FIND("bacteria",C155)),ISNUMBER(FIND("Bacteria",C155)),ISNUMBER(FIND("Bacterium",C155)),ISNUMBER(FIND("bacterium",C155)),ISNUMBER(FIND(" coli ",C155)))</f>
        <v>0</v>
      </c>
      <c r="AG155" t="b">
        <f>OR(ISNUMBER(FIND("fungi",C155)),ISNUMBER(FIND("Fungi",C155)),ISNUMBER(FIND("fungus",C155)),ISNUMBER(FIND("Fungus",C155)),ISNUMBER(FIND("mushroom",C155)),ISNUMBER(FIND("Mushroom",C155)),ISNUMBER(FIND(" mold ",C155)))</f>
        <v>0</v>
      </c>
      <c r="AH155" t="b">
        <f>OR(ISNUMBER(FIND("Pig ",C155)),ISNUMBER(FIND("pig ",C155)),ISNUMBER(FIND("Pigs ",C155)),ISNUMBER(FIND("pigs ",C155)))</f>
        <v>0</v>
      </c>
      <c r="AI155" t="b">
        <f>OR(ISNUMBER(FIND(" C. elegans",C155)),ISNUMBER(FIND("Caenorhabditis elegans",C155)),ISNUMBER(FIND("earthworms",C155)),ISNUMBER(FIND(" Ficopomatus enigmaticus",C155)),ISNUMBER(FIND("larva",C155)),ISNUMBER(FIND("Lumbriculus variegatus",C155)),ISNUMBER(FIND("nematode",C155)))</f>
        <v>0</v>
      </c>
      <c r="AJ155" t="b">
        <f>NOT(OR(AA155,AB155,AC155,AD155,AE155,AF155,AG155,AH155,AI155))</f>
        <v>0</v>
      </c>
      <c r="AL155" t="b">
        <f>OR(AA155,AB155,AD155,AE155,AF155,AG155,AH155,AI155)</f>
        <v>1</v>
      </c>
      <c r="AM155" t="b">
        <f>IF(Table1[[#This Row],[In vivo?]],IF(Table1[[#This Row],[Cell]],FALSE,TRUE),FALSE)</f>
        <v>0</v>
      </c>
      <c r="AN155" t="b">
        <f>AND(AC155,AL155)</f>
        <v>1</v>
      </c>
      <c r="AO155" t="b">
        <f>IF(Table1[[#This Row],[Cell]],IF(Table1[[#This Row],[In vivo?]],FALSE,TRUE),FALSE)</f>
        <v>0</v>
      </c>
      <c r="AP155" t="b">
        <f>NOT(OR(Table1[[#This Row],[In vivo?]],Table1[[#This Row],[Only in Cell]]))</f>
        <v>0</v>
      </c>
      <c r="AQ155" t="b">
        <f>IF(OR(Table1[[#This Row],[Rodents]],Table1[[#This Row],[Human]],Table1[[#This Row],[Pig]]),OR(ISNUMBER(FIND("pulmonary",C155)),ISNUMBER(FIND("lung",C155))),"NA")</f>
        <v>1</v>
      </c>
      <c r="AR155" t="b">
        <f>IF(OR(Table1[[#This Row],[Rodents]],Table1[[#This Row],[Human]],Table1[[#This Row],[Pig]]),OR(ISNUMBER(FIND("skin",C155)),ISNUMBER(FIND("dermal",C155))),"NA")</f>
        <v>0</v>
      </c>
      <c r="AS155" t="b">
        <f>IF(OR(Table1[[#This Row],[Rodents]],Table1[[#This Row],[Human]],Table1[[#This Row],[Pig]]),OR(ISNUMBER(FIND("liver",C155)),ISNUMBER(FIND("hepat",C155))),"NA")</f>
        <v>0</v>
      </c>
      <c r="AT155" t="b">
        <f>IF(OR(Table1[[#This Row],[Rodents]],Table1[[#This Row],[Human]],Table1[[#This Row],[Pig]]),OR(ISNUMBER(FIND("kidney",C155)),ISNUMBER(FIND("neph",C155))),"NA")</f>
        <v>0</v>
      </c>
      <c r="AU155" t="b">
        <f>IF(OR(Table1[[#This Row],[Rodents]],Table1[[#This Row],[Human]],Table1[[#This Row],[Pig]]),OR(ISNUMBER(FIND("brain",C155)),ISNUMBER(FIND("neur",C155)),ISNUMBER(FIND("nerv",C155))),"NA")</f>
        <v>0</v>
      </c>
      <c r="AV155" t="b">
        <f>IF(OR(Table1[[#This Row],[Rodents]],Table1[[#This Row],[Human]],Table1[[#This Row],[Pig]]),OR(ISNUMBER(FIND("heart",C155)),ISNUMBER(FIND("cardi",C155))),"NA")</f>
        <v>0</v>
      </c>
      <c r="AW155" t="b">
        <f>IF(OR(Table1[[#This Row],[Rodents]],Table1[[#This Row],[Human]],Table1[[#This Row],[Pig]]),OR(ISNUMBER(FIND("gastro",C155)),ISNUMBER(FIND("intesti",C155)),ISNUMBER(FIND("stomach",C155))),"NA")</f>
        <v>0</v>
      </c>
      <c r="AX155" t="b">
        <f>IF(OR(Table1[[#This Row],[Rodents]],Table1[[#This Row],[Human]],Table1[[#This Row],[Pig]]),NOT(OR(AQ155,AR155,AS155,AT155,AU155,AV155,AW155)),"NA")</f>
        <v>0</v>
      </c>
      <c r="AY155" t="b">
        <f>OR(ISNUMBER(FIND("SWCNT",C155)),ISNUMBER(FIND("SWNT",C155)),ISNUMBER(FIND("single-wall",C155)),ISNUMBER(FIND("single wall",C155)),ISNUMBER(FIND("Single wall",C155)),ISNUMBER(FIND("Single-wall",C155)),ISNUMBER(FIND("SWCNT",B155)),ISNUMBER(FIND("SWNT",B155)),ISNUMBER(FIND("single-wall",B155)),ISNUMBER(FIND("single wall",B155)),ISNUMBER(FIND("Single-wall",B155)),ISNUMBER(FIND("Single wall",B155)))</f>
        <v>0</v>
      </c>
      <c r="AZ155" t="b">
        <f>OR(ISNUMBER(FIND("MWCNT",C155)),ISNUMBER(FIND("MWNT",C155)),ISNUMBER(FIND("multi-wall",C155)),ISNUMBER(FIND("multi wall",C155)),ISNUMBER(FIND("multiwall",C155)),ISNUMBER(FIND("Multi-wall",C155)),ISNUMBER(FIND("Multi wall",C155)),ISNUMBER(FIND("Multiwall",C155)),ISNUMBER(FIND("MWCNT",B155)),ISNUMBER(FIND("MWNT",B155)),ISNUMBER(FIND("multi-wall",B155)),ISNUMBER(FIND("multi wall",B155)),ISNUMBER(FIND("multiwall",B155)),ISNUMBER(FIND("Multi-wall",B155)),ISNUMBER(FIND("Multi wall",B155)),ISNUMBER(FIND("Multiwall",B155)),ISNUMBER(FIND("Double-wall",B155)),ISNUMBER(FIND("Double wall",B155)),ISNUMBER(FIND("Doublewall",B155)),ISNUMBER(FIND("double-wall",B155)),ISNUMBER(FIND("double wall",B155)),ISNUMBER(FIND("doublewall",B155)))</f>
        <v>1</v>
      </c>
      <c r="BA155" t="b">
        <f>AND(Table1[[#This Row],[SWCNT]],Table1[[#This Row],[MWCNT]])</f>
        <v>0</v>
      </c>
      <c r="BB155" t="b">
        <f>IF(Table1[[#This Row],[SWCNT]]=TRUE,FALSE,IF(Table1[[#This Row],[MWCNT]]=TRUE,FALSE,TRUE))</f>
        <v>0</v>
      </c>
      <c r="BC155" s="18"/>
    </row>
    <row r="156" spans="1:55" ht="203.5">
      <c r="A156" t="s">
        <v>1183</v>
      </c>
      <c r="B156" s="2" t="s">
        <v>1186</v>
      </c>
      <c r="C156" s="16" t="s">
        <v>1189</v>
      </c>
      <c r="D156" s="17" t="s">
        <v>1192</v>
      </c>
      <c r="E156" s="2">
        <v>2020</v>
      </c>
      <c r="F156" t="b">
        <f>OR(ISNUMBER(FIND("cytotoxic",C156)),ISNUMBER(FIND("Cytotoxic",C156)),ISNUMBER(FIND("cellular toxicity",C156)),ISNUMBER(FIND("cell death",C156)),ISNUMBER(FIND("viable",C156)),ISNUMBER(FIND("phytotoxic",C156)),ISNUMBER(FIND("acute toxicity",C156)),ISNUMBER(FIND("MTT",C156)),ISNUMBER(FIND("survival",C156)),ISNUMBER(FIND("prolifer",C156)),ISNUMBER(FIND("apoptosis",C156)),ISNUMBER(FIND("neurotoxic",C156)),ISNUMBER(FIND("  lysis ",C156)),ISNUMBER(FIND("necrosis",C156)),ISNUMBER(FIND("cellular death",C156))*3,ISNUMBER(FIND("LDH",C156)),ISNUMBER(FIND("Acute toxicity",C156)))</f>
        <v>1</v>
      </c>
      <c r="G156" t="b">
        <f>OR(ISNUMBER(FIND("genotoxic",C156)),ISNUMBER(FIND("genotoxicity",C156)),ISNUMBER(FIND("DNA damage",C156)),ISNUMBER(FIND("DNA",C156)),ISNUMBER(FIND("RNA",C156)),ISNUMBER(FIND("mesothelioma",C156)),ISNUMBER(FIND("carcino",C156)),ISNUMBER(FIND("mutagen",C156)),ISNUMBER(FIND("genetic",C156)))</f>
        <v>0</v>
      </c>
      <c r="H156" t="b">
        <f>OR(ISNUMBER(FIND("inflammatory",C156)),ISNUMBER(FIND("inflamm",C156)))</f>
        <v>1</v>
      </c>
      <c r="I156" t="b">
        <f>OR(ISNUMBER(FIND("immune",C156)),ISNUMBER(FIND("immunological",C156)),ISNUMBER(FIND("interleuk",C156)),ISNUMBER(FIND("platelet activation",C156)),ISNUMBER(FIND("monocyte",C156)),ISNUMBER(FIND("leukocyte",C156)),ISNUMBER(FIND("cytokine",C156)),ISNUMBER(FIND("CD4",C156)),ISNUMBER(FIND("CD8",C156)),ISNUMBER(FIND("T-cell",C156)))</f>
        <v>0</v>
      </c>
      <c r="J156" t="b">
        <f>OR(ISNUMBER(FIND("reactive oxygen",C156)),ISNUMBER(FIND("ROS",C156)),ISNUMBER(FIND("free radical",C156)),ISNUMBER(FIND("oxidative stress",C156)),ISNUMBER(FIND("peroxid",C156)),ISNUMBER(FIND("oxidative",C156)),ISNUMBER(FIND("antioxid",C156)))</f>
        <v>0</v>
      </c>
      <c r="K156" t="b">
        <f>OR(ISNUMBER(FIND("autophag",C156)))</f>
        <v>0</v>
      </c>
      <c r="L156" t="b">
        <f>OR(ISNUMBER(FIND("morpholog",C156)))</f>
        <v>0</v>
      </c>
      <c r="M156" t="b">
        <f>OR(ISNUMBER(FIND("fibrosis",C156)),ISNUMBER(FIND("Fibrosis",C156)),ISNUMBER(FIND("fibrot",C156)))</f>
        <v>0</v>
      </c>
      <c r="N156" t="b">
        <f>OR(ISNUMBER(FIND("offspring",C156)),ISNUMBER(FIND("Parental",C156)),ISNUMBER(FIND("parental",C156)),ISNUMBER(FIND("germline",C156)),ISNUMBER(FIND("reproduc",C156)),ISNUMBER(FIND("embryo",C156)))</f>
        <v>0</v>
      </c>
      <c r="O156" t="b">
        <f>OR(ISNUMBER(FIND("metabol",C156)),ISNUMBER(FIND("Metabol",C156)),ISNUMBER(FIND("digest",C156)),ISNUMBER(FIND("mitochon",C156)))</f>
        <v>0</v>
      </c>
      <c r="P156" t="b">
        <f>OR(ISNUMBER(FIND("ecotox",C156)),ISNUMBER(FIND("Ecotox",B156)),ISNUMBER(FIND("ecotox",B156)),ISNUMBER(FIND("Ecotox",C156)))</f>
        <v>0</v>
      </c>
      <c r="Q156" t="b">
        <f>OR(ISNUMBER(FIND("Bioaccum",C156)),ISNUMBER(FIND("bioaccum",C156)),ISNUMBER(FIND("accum",C156)))</f>
        <v>0</v>
      </c>
      <c r="R156" t="b">
        <f>OR(ISNUMBER(FIND("Occupation",C156)),ISNUMBER(FIND("occupation",C156)),ISNUMBER(FIND("worker",C156)),ISNUMBER(FIND("workforce",C156)))</f>
        <v>0</v>
      </c>
      <c r="S156" t="b">
        <f>NOT(OR(F156,G156,H156,I156,J156,K156,L156,M156,N156,O156,P156,Q156,R156))</f>
        <v>0</v>
      </c>
      <c r="U156" t="b">
        <f>OR(Table1[[#This Row],[Inflammation]],Table1[[#This Row],[Immune]])</f>
        <v>1</v>
      </c>
      <c r="V156" t="b">
        <f>IF(OR(Table1[[#This Row],[Rodents]],Table1[[#This Row],[Human]],Table1[[#This Row],[Pig]]),OR(ISNUMBER(FIND("intratrach",C156)),ISNUMBER(FIND("nasal ",C156)),ISNUMBER(FIND("instill",C156))),"NA")</f>
        <v>1</v>
      </c>
      <c r="W156" t="b">
        <f>IF(OR(Table1[[#This Row],[Rodents]],Table1[[#This Row],[Human]],Table1[[#This Row],[Pig]]),OR(ISNUMBER(FIND("dermal",C156)),ISNUMBER(FIND("skin ",C156))),"NA")</f>
        <v>0</v>
      </c>
      <c r="X156" t="b">
        <f>IF(OR(Table1[[#This Row],[Rodents]],Table1[[#This Row],[Human]],Table1[[#This Row],[Pig]]),OR(ISNUMBER(FIND("injected",C156)),ISNUMBER(FIND("periton",C156)),ISNUMBER(FIND("intrascrot",C156))),"NA")</f>
        <v>0</v>
      </c>
      <c r="Y156" t="b">
        <f>IF(OR(Table1[[#This Row],[Rodents]],Table1[[#This Row],[Human]],Table1[[#This Row],[Pig]]),NOT(OR(Table1[[#This Row],[Inhaled/Intratracheal/intranasal]],Table1[[#This Row],[Dermal]],Table1[[#This Row],[Injected]])),"NA")</f>
        <v>0</v>
      </c>
      <c r="AA156" t="b">
        <f>OR(ISNUMBER(FIND("fish ",C156)),ISNUMBER(FIND("Fish ",C156)),ISNUMBER(FIND("aquatic",C156)),ISNUMBER(FIND("daphnids",C156)),ISNUMBER(FIND("Carcinus maenas",C156)),ISNUMBER(FIND("Daphnia",C156)),ISNUMBER(FIND("Ruditapes philippinarum",C156)),ISNUMBER(FIND("daphnia",C156)),ISNUMBER(FIND("marine",C156)),ISNUMBER(FIND("mussel",C156)),ISNUMBER(FIND("algae",C156)),ISNUMBER(FIND("Donax faba",C156)),ISNUMBER(FIND("estuarine",C156)),ISNUMBER(FIND("snail",C156)),ISNUMBER(FIND("Prorocentrum donghaiense",C156)) )</f>
        <v>0</v>
      </c>
      <c r="AB156" t="b">
        <f>OR(ISNUMBER(FIND(" rat ",C156)),ISNUMBER(FIND(" rats ",C156)),ISNUMBER(FIND(" Rats ",C156)),ISNUMBER(FIND(" Rat ",C156)),ISNUMBER(FIND(" rat.",C156)),ISNUMBER(FIND(" rats.",C156)),ISNUMBER(FIND("mouse",C156)),ISNUMBER(FIND("mice",C156)), ISNUMBER(FIND(" Mice",C156)))</f>
        <v>1</v>
      </c>
      <c r="AC156" t="b">
        <f>OR(ISNUMBER(FIND(" cell ",C156)),ISNUMBER(FIND("fibroblast",C156)),ISNUMBER(FIND("macrophage",C156)),ISNUMBER(FIND("epithelial",C156)),ISNUMBER(FIND("endothelial",C156)),ISNUMBER(FIND("neuron",C156)),ISNUMBER(FIND(" cells ",C156)),ISNUMBER(FIND("RBC",C156)),ISNUMBER(FIND("mitochond",C156)),ISNUMBER(FIND("adipocyte",C156)),ISNUMBER(FIND("osteo",C156)),ISNUMBER(FIND("keratin",C156)),ISNUMBER(FIND(" cell's ",C156)),ISNUMBER(FIND("eukary",C156)),ISNUMBER(FIND("sperm",C156)))</f>
        <v>1</v>
      </c>
      <c r="AD156" t="b">
        <f>OR(ISNUMBER(FIND("human",B156)),ISNUMBER(FIND("workers",B156)),ISNUMBER(FIND("workforces",B156)),ISNUMBER(FIND("occupational",B156)),ISNUMBER(FIND("Case report",B156)),ISNUMBER(FIND("Workplaces",B156)),ISNUMBER(FIND("worker",B156)))</f>
        <v>0</v>
      </c>
      <c r="AE156" t="b">
        <f>OR(ISNUMBER(FIND(" plant ",C156)),ISNUMBER(FIND("Plant ",C156)),ISNUMBER(FIND("tomato",C156)),ISNUMBER(FIND("plants",C156)),ISNUMBER(FIND("Plants",C156)),ISNUMBER(FIND("algae",C156)),ISNUMBER(FIND("lettuce",C156)),ISNUMBER(FIND("green gram sprouts ",C156)),ISNUMBER(FIND("Cucurbita pepo",C156)),ISNUMBER(FIND("bean ",C156)),ISNUMBER(FIND("chloroplast",C156)),ISNUMBER(FIND("chlorophyll",C156)),ISNUMBER(FIND("seedling",C156)),ISNUMBER(FIND("canola",C156)),ISNUMBER(FIND("shoot",C156)),ISNUMBER(FIND("photosynthes",C156)),ISNUMBER(FIND(" leaves ",C156)),,ISNUMBER(FIND("agriculture",C156)),ISNUMBER(FIND(" crops ",C156)))</f>
        <v>0</v>
      </c>
      <c r="AF156" t="b">
        <f>OR(ISNUMBER(FIND("bacteria",C156)),ISNUMBER(FIND("Bacteria",C156)),ISNUMBER(FIND("Bacterium",C156)),ISNUMBER(FIND("bacterium",C156)),ISNUMBER(FIND(" coli ",C156)))</f>
        <v>0</v>
      </c>
      <c r="AG156" t="b">
        <f>OR(ISNUMBER(FIND("fungi",C156)),ISNUMBER(FIND("Fungi",C156)),ISNUMBER(FIND("fungus",C156)),ISNUMBER(FIND("Fungus",C156)),ISNUMBER(FIND("mushroom",C156)),ISNUMBER(FIND("Mushroom",C156)),ISNUMBER(FIND(" mold ",C156)))</f>
        <v>0</v>
      </c>
      <c r="AH156" t="b">
        <f>OR(ISNUMBER(FIND("Pig ",C156)),ISNUMBER(FIND("pig ",C156)),ISNUMBER(FIND("Pigs ",C156)),ISNUMBER(FIND("pigs ",C156)))</f>
        <v>0</v>
      </c>
      <c r="AI156" t="b">
        <f>OR(ISNUMBER(FIND(" C. elegans",C156)),ISNUMBER(FIND("Caenorhabditis elegans",C156)),ISNUMBER(FIND("earthworms",C156)),ISNUMBER(FIND(" Ficopomatus enigmaticus",C156)),ISNUMBER(FIND("larva",C156)),ISNUMBER(FIND("Lumbriculus variegatus",C156)),ISNUMBER(FIND("nematode",C156)))</f>
        <v>0</v>
      </c>
      <c r="AJ156" t="b">
        <f>NOT(OR(AA156,AB156,AC156,AD156,AE156,AF156,AG156,AH156,AI156))</f>
        <v>0</v>
      </c>
      <c r="AL156" t="b">
        <f>OR(AA156,AB156,AD156,AE156,AF156,AG156,AH156,AI156)</f>
        <v>1</v>
      </c>
      <c r="AM156" t="b">
        <f>IF(Table1[[#This Row],[In vivo?]],IF(Table1[[#This Row],[Cell]],FALSE,TRUE),FALSE)</f>
        <v>0</v>
      </c>
      <c r="AN156" t="b">
        <f>AND(AC156,AL156)</f>
        <v>1</v>
      </c>
      <c r="AO156" t="b">
        <f>IF(Table1[[#This Row],[Cell]],IF(Table1[[#This Row],[In vivo?]],FALSE,TRUE),FALSE)</f>
        <v>0</v>
      </c>
      <c r="AP156" t="b">
        <f>NOT(OR(Table1[[#This Row],[In vivo?]],Table1[[#This Row],[Only in Cell]]))</f>
        <v>0</v>
      </c>
      <c r="AQ156" t="b">
        <f>IF(OR(Table1[[#This Row],[Rodents]],Table1[[#This Row],[Human]],Table1[[#This Row],[Pig]]),OR(ISNUMBER(FIND("pulmonary",C156)),ISNUMBER(FIND("lung",C156))),"NA")</f>
        <v>1</v>
      </c>
      <c r="AR156" t="b">
        <f>IF(OR(Table1[[#This Row],[Rodents]],Table1[[#This Row],[Human]],Table1[[#This Row],[Pig]]),OR(ISNUMBER(FIND("skin",C156)),ISNUMBER(FIND("dermal",C156))),"NA")</f>
        <v>0</v>
      </c>
      <c r="AS156" t="b">
        <f>IF(OR(Table1[[#This Row],[Rodents]],Table1[[#This Row],[Human]],Table1[[#This Row],[Pig]]),OR(ISNUMBER(FIND("liver",C156)),ISNUMBER(FIND("hepat",C156))),"NA")</f>
        <v>0</v>
      </c>
      <c r="AT156" t="b">
        <f>IF(OR(Table1[[#This Row],[Rodents]],Table1[[#This Row],[Human]],Table1[[#This Row],[Pig]]),OR(ISNUMBER(FIND("kidney",C156)),ISNUMBER(FIND("neph",C156))),"NA")</f>
        <v>0</v>
      </c>
      <c r="AU156" t="b">
        <f>IF(OR(Table1[[#This Row],[Rodents]],Table1[[#This Row],[Human]],Table1[[#This Row],[Pig]]),OR(ISNUMBER(FIND("brain",C156)),ISNUMBER(FIND("neur",C156)),ISNUMBER(FIND("nerv",C156))),"NA")</f>
        <v>0</v>
      </c>
      <c r="AV156" t="b">
        <f>IF(OR(Table1[[#This Row],[Rodents]],Table1[[#This Row],[Human]],Table1[[#This Row],[Pig]]),OR(ISNUMBER(FIND("heart",C156)),ISNUMBER(FIND("cardi",C156))),"NA")</f>
        <v>0</v>
      </c>
      <c r="AW156" t="b">
        <f>IF(OR(Table1[[#This Row],[Rodents]],Table1[[#This Row],[Human]],Table1[[#This Row],[Pig]]),OR(ISNUMBER(FIND("gastro",C156)),ISNUMBER(FIND("intesti",C156)),ISNUMBER(FIND("stomach",C156))),"NA")</f>
        <v>0</v>
      </c>
      <c r="AX156" t="b">
        <f>IF(OR(Table1[[#This Row],[Rodents]],Table1[[#This Row],[Human]],Table1[[#This Row],[Pig]]),NOT(OR(AQ156,AR156,AS156,AT156,AU156,AV156,AW156)),"NA")</f>
        <v>0</v>
      </c>
      <c r="AY156" t="b">
        <f>OR(ISNUMBER(FIND("SWCNT",C156)),ISNUMBER(FIND("SWNT",C156)),ISNUMBER(FIND("single-wall",C156)),ISNUMBER(FIND("single wall",C156)),ISNUMBER(FIND("Single wall",C156)),ISNUMBER(FIND("Single-wall",C156)),ISNUMBER(FIND("SWCNT",B156)),ISNUMBER(FIND("SWNT",B156)),ISNUMBER(FIND("single-wall",B156)),ISNUMBER(FIND("single wall",B156)),ISNUMBER(FIND("Single-wall",B156)),ISNUMBER(FIND("Single wall",B156)))</f>
        <v>0</v>
      </c>
      <c r="AZ156" t="b">
        <f>OR(ISNUMBER(FIND("MWCNT",C156)),ISNUMBER(FIND("MWNT",C156)),ISNUMBER(FIND("multi-wall",C156)),ISNUMBER(FIND("multi wall",C156)),ISNUMBER(FIND("multiwall",C156)),ISNUMBER(FIND("Multi-wall",C156)),ISNUMBER(FIND("Multi wall",C156)),ISNUMBER(FIND("Multiwall",C156)),ISNUMBER(FIND("MWCNT",B156)),ISNUMBER(FIND("MWNT",B156)),ISNUMBER(FIND("multi-wall",B156)),ISNUMBER(FIND("multi wall",B156)),ISNUMBER(FIND("multiwall",B156)),ISNUMBER(FIND("Multi-wall",B156)),ISNUMBER(FIND("Multi wall",B156)),ISNUMBER(FIND("Multiwall",B156)),ISNUMBER(FIND("Double-wall",B156)),ISNUMBER(FIND("Double wall",B156)),ISNUMBER(FIND("Doublewall",B156)),ISNUMBER(FIND("double-wall",B156)),ISNUMBER(FIND("double wall",B156)),ISNUMBER(FIND("doublewall",B156)))</f>
        <v>1</v>
      </c>
      <c r="BA156" t="b">
        <f>AND(Table1[[#This Row],[SWCNT]],Table1[[#This Row],[MWCNT]])</f>
        <v>0</v>
      </c>
      <c r="BB156" t="b">
        <f>IF(Table1[[#This Row],[SWCNT]]=TRUE,FALSE,IF(Table1[[#This Row],[MWCNT]]=TRUE,FALSE,TRUE))</f>
        <v>0</v>
      </c>
      <c r="BC156" s="18"/>
    </row>
    <row r="157" spans="1:55" ht="240.5">
      <c r="A157" t="s">
        <v>1244</v>
      </c>
      <c r="B157" s="2" t="s">
        <v>1246</v>
      </c>
      <c r="C157" s="16" t="s">
        <v>1248</v>
      </c>
      <c r="D157" s="17" t="s">
        <v>570</v>
      </c>
      <c r="E157" s="2">
        <v>2019</v>
      </c>
      <c r="F157" t="b">
        <f>OR(ISNUMBER(FIND("cytotoxic",C157)),ISNUMBER(FIND("Cytotoxic",C157)),ISNUMBER(FIND("cellular toxicity",C157)),ISNUMBER(FIND("cell death",C157)),ISNUMBER(FIND("viable",C157)),ISNUMBER(FIND("phytotoxic",C157)),ISNUMBER(FIND("acute toxicity",C157)),ISNUMBER(FIND("MTT",C157)),ISNUMBER(FIND("survival",C157)),ISNUMBER(FIND("prolifer",C157)),ISNUMBER(FIND("apoptosis",C157)),ISNUMBER(FIND("neurotoxic",C157)),ISNUMBER(FIND("  lysis ",C157)),ISNUMBER(FIND("necrosis",C157)),ISNUMBER(FIND("cellular death",C157))*3,ISNUMBER(FIND("LDH",C157)),ISNUMBER(FIND("Acute toxicity",C157)))</f>
        <v>1</v>
      </c>
      <c r="G157" t="b">
        <f>OR(ISNUMBER(FIND("genotoxic",C157)),ISNUMBER(FIND("genotoxicity",C157)),ISNUMBER(FIND("DNA damage",C157)),ISNUMBER(FIND("DNA",C157)),ISNUMBER(FIND("RNA",C157)),ISNUMBER(FIND("mesothelioma",C157)),ISNUMBER(FIND("carcino",C157)),ISNUMBER(FIND("mutagen",C157)),ISNUMBER(FIND("genetic",C157)))</f>
        <v>1</v>
      </c>
      <c r="H157" t="b">
        <f>OR(ISNUMBER(FIND("inflammatory",C157)),ISNUMBER(FIND("inflamm",C157)))</f>
        <v>1</v>
      </c>
      <c r="I157" t="b">
        <f>OR(ISNUMBER(FIND("immune",C157)),ISNUMBER(FIND("immunological",C157)),ISNUMBER(FIND("interleuk",C157)),ISNUMBER(FIND("platelet activation",C157)),ISNUMBER(FIND("monocyte",C157)),ISNUMBER(FIND("leukocyte",C157)),ISNUMBER(FIND("cytokine",C157)),ISNUMBER(FIND("CD4",C157)),ISNUMBER(FIND("CD8",C157)),ISNUMBER(FIND("T-cell",C157)))</f>
        <v>0</v>
      </c>
      <c r="J157" t="b">
        <f>OR(ISNUMBER(FIND("reactive oxygen",C157)),ISNUMBER(FIND("ROS",C157)),ISNUMBER(FIND("free radical",C157)),ISNUMBER(FIND("oxidative stress",C157)),ISNUMBER(FIND("peroxid",C157)),ISNUMBER(FIND("oxidative",C157)),ISNUMBER(FIND("antioxid",C157)))</f>
        <v>0</v>
      </c>
      <c r="K157" t="b">
        <f>OR(ISNUMBER(FIND("autophag",C157)))</f>
        <v>0</v>
      </c>
      <c r="L157" t="b">
        <f>OR(ISNUMBER(FIND("morpholog",C157)))</f>
        <v>0</v>
      </c>
      <c r="M157" t="b">
        <f>OR(ISNUMBER(FIND("fibrosis",C157)),ISNUMBER(FIND("Fibrosis",C157)),ISNUMBER(FIND("fibrot",C157)))</f>
        <v>0</v>
      </c>
      <c r="N157" t="b">
        <f>OR(ISNUMBER(FIND("offspring",C157)),ISNUMBER(FIND("Parental",C157)),ISNUMBER(FIND("parental",C157)),ISNUMBER(FIND("germline",C157)),ISNUMBER(FIND("reproduc",C157)),ISNUMBER(FIND("embryo",C157)))</f>
        <v>0</v>
      </c>
      <c r="O157" t="b">
        <f>OR(ISNUMBER(FIND("metabol",C157)),ISNUMBER(FIND("Metabol",C157)),ISNUMBER(FIND("digest",C157)),ISNUMBER(FIND("mitochon",C157)))</f>
        <v>0</v>
      </c>
      <c r="P157" t="b">
        <f>OR(ISNUMBER(FIND("ecotox",C157)),ISNUMBER(FIND("Ecotox",B157)),ISNUMBER(FIND("ecotox",B157)),ISNUMBER(FIND("Ecotox",C157)))</f>
        <v>0</v>
      </c>
      <c r="Q157" t="b">
        <f>OR(ISNUMBER(FIND("Bioaccum",C157)),ISNUMBER(FIND("bioaccum",C157)),ISNUMBER(FIND("accum",C157)))</f>
        <v>0</v>
      </c>
      <c r="R157" t="b">
        <f>OR(ISNUMBER(FIND("Occupation",C157)),ISNUMBER(FIND("occupation",C157)),ISNUMBER(FIND("worker",C157)),ISNUMBER(FIND("workforce",C157)))</f>
        <v>0</v>
      </c>
      <c r="S157" t="b">
        <f>NOT(OR(F157,G157,H157,I157,J157,K157,L157,M157,N157,O157,P157,Q157,R157))</f>
        <v>0</v>
      </c>
      <c r="U157" t="b">
        <f>OR(Table1[[#This Row],[Inflammation]],Table1[[#This Row],[Immune]])</f>
        <v>1</v>
      </c>
      <c r="V157" t="b">
        <f>IF(OR(Table1[[#This Row],[Rodents]],Table1[[#This Row],[Human]],Table1[[#This Row],[Pig]]),OR(ISNUMBER(FIND("intratrach",C157)),ISNUMBER(FIND("nasal ",C157)),ISNUMBER(FIND("instill",C157))),"NA")</f>
        <v>0</v>
      </c>
      <c r="W157" t="b">
        <f>IF(OR(Table1[[#This Row],[Rodents]],Table1[[#This Row],[Human]],Table1[[#This Row],[Pig]]),OR(ISNUMBER(FIND("dermal",C157)),ISNUMBER(FIND("skin ",C157))),"NA")</f>
        <v>0</v>
      </c>
      <c r="X157" t="b">
        <f>IF(OR(Table1[[#This Row],[Rodents]],Table1[[#This Row],[Human]],Table1[[#This Row],[Pig]]),OR(ISNUMBER(FIND("injected",C157)),ISNUMBER(FIND("periton",C157)),ISNUMBER(FIND("intrascrot",C157))),"NA")</f>
        <v>0</v>
      </c>
      <c r="Y157" t="b">
        <f>IF(OR(Table1[[#This Row],[Rodents]],Table1[[#This Row],[Human]],Table1[[#This Row],[Pig]]),NOT(OR(Table1[[#This Row],[Inhaled/Intratracheal/intranasal]],Table1[[#This Row],[Dermal]],Table1[[#This Row],[Injected]])),"NA")</f>
        <v>1</v>
      </c>
      <c r="AA157" t="b">
        <f>OR(ISNUMBER(FIND("fish ",C157)),ISNUMBER(FIND("Fish ",C157)),ISNUMBER(FIND("aquatic",C157)),ISNUMBER(FIND("daphnids",C157)),ISNUMBER(FIND("Carcinus maenas",C157)),ISNUMBER(FIND("Daphnia",C157)),ISNUMBER(FIND("Ruditapes philippinarum",C157)),ISNUMBER(FIND("daphnia",C157)),ISNUMBER(FIND("marine",C157)),ISNUMBER(FIND("mussel",C157)),ISNUMBER(FIND("algae",C157)),ISNUMBER(FIND("Donax faba",C157)),ISNUMBER(FIND("estuarine",C157)),ISNUMBER(FIND("snail",C157)),ISNUMBER(FIND("Prorocentrum donghaiense",C157)) )</f>
        <v>0</v>
      </c>
      <c r="AB157" t="b">
        <f>OR(ISNUMBER(FIND(" rat ",C157)),ISNUMBER(FIND(" rats ",C157)),ISNUMBER(FIND(" Rats ",C157)),ISNUMBER(FIND(" Rat ",C157)),ISNUMBER(FIND(" rat.",C157)),ISNUMBER(FIND(" rats.",C157)),ISNUMBER(FIND("mouse",C157)),ISNUMBER(FIND("mice",C157)), ISNUMBER(FIND(" Mice",C157)))</f>
        <v>1</v>
      </c>
      <c r="AC157" t="b">
        <f>OR(ISNUMBER(FIND(" cell ",C157)),ISNUMBER(FIND("fibroblast",C157)),ISNUMBER(FIND("macrophage",C157)),ISNUMBER(FIND("epithelial",C157)),ISNUMBER(FIND("endothelial",C157)),ISNUMBER(FIND("neuron",C157)),ISNUMBER(FIND(" cells ",C157)),ISNUMBER(FIND("RBC",C157)),ISNUMBER(FIND("mitochond",C157)),ISNUMBER(FIND("adipocyte",C157)),ISNUMBER(FIND("osteo",C157)),ISNUMBER(FIND("keratin",C157)),ISNUMBER(FIND(" cell's ",C157)),ISNUMBER(FIND("eukary",C157)),ISNUMBER(FIND("sperm",C157)))</f>
        <v>1</v>
      </c>
      <c r="AD157" t="b">
        <f>OR(ISNUMBER(FIND("human",B157)),ISNUMBER(FIND("workers",B157)),ISNUMBER(FIND("workforces",B157)),ISNUMBER(FIND("occupational",B157)),ISNUMBER(FIND("Case report",B157)),ISNUMBER(FIND("Workplaces",B157)),ISNUMBER(FIND("worker",B157)))</f>
        <v>0</v>
      </c>
      <c r="AE157" t="b">
        <f>OR(ISNUMBER(FIND(" plant ",C157)),ISNUMBER(FIND("Plant ",C157)),ISNUMBER(FIND("tomato",C157)),ISNUMBER(FIND("plants",C157)),ISNUMBER(FIND("Plants",C157)),ISNUMBER(FIND("algae",C157)),ISNUMBER(FIND("lettuce",C157)),ISNUMBER(FIND("green gram sprouts ",C157)),ISNUMBER(FIND("Cucurbita pepo",C157)),ISNUMBER(FIND("bean ",C157)),ISNUMBER(FIND("chloroplast",C157)),ISNUMBER(FIND("chlorophyll",C157)),ISNUMBER(FIND("seedling",C157)),ISNUMBER(FIND("canola",C157)),ISNUMBER(FIND("shoot",C157)),ISNUMBER(FIND("photosynthes",C157)),ISNUMBER(FIND(" leaves ",C157)),,ISNUMBER(FIND("agriculture",C157)),ISNUMBER(FIND(" crops ",C157)))</f>
        <v>0</v>
      </c>
      <c r="AF157" t="b">
        <f>OR(ISNUMBER(FIND("bacteria",C157)),ISNUMBER(FIND("Bacteria",C157)),ISNUMBER(FIND("Bacterium",C157)),ISNUMBER(FIND("bacterium",C157)),ISNUMBER(FIND(" coli ",C157)))</f>
        <v>0</v>
      </c>
      <c r="AG157" t="b">
        <f>OR(ISNUMBER(FIND("fungi",C157)),ISNUMBER(FIND("Fungi",C157)),ISNUMBER(FIND("fungus",C157)),ISNUMBER(FIND("Fungus",C157)),ISNUMBER(FIND("mushroom",C157)),ISNUMBER(FIND("Mushroom",C157)),ISNUMBER(FIND(" mold ",C157)))</f>
        <v>0</v>
      </c>
      <c r="AH157" t="b">
        <f>OR(ISNUMBER(FIND("Pig ",C157)),ISNUMBER(FIND("pig ",C157)),ISNUMBER(FIND("Pigs ",C157)),ISNUMBER(FIND("pigs ",C157)))</f>
        <v>0</v>
      </c>
      <c r="AI157" t="b">
        <f>OR(ISNUMBER(FIND(" C. elegans",C157)),ISNUMBER(FIND("Caenorhabditis elegans",C157)),ISNUMBER(FIND("earthworms",C157)),ISNUMBER(FIND(" Ficopomatus enigmaticus",C157)),ISNUMBER(FIND("larva",C157)),ISNUMBER(FIND("Lumbriculus variegatus",C157)),ISNUMBER(FIND("nematode",C157)))</f>
        <v>0</v>
      </c>
      <c r="AJ157" t="b">
        <f>NOT(OR(AA157,AB157,AC157,AD157,AE157,AF157,AG157,AH157,AI157))</f>
        <v>0</v>
      </c>
      <c r="AL157" t="b">
        <f>OR(AA157,AB157,AD157,AE157,AF157,AG157,AH157,AI157)</f>
        <v>1</v>
      </c>
      <c r="AM157" t="b">
        <f>IF(Table1[[#This Row],[In vivo?]],IF(Table1[[#This Row],[Cell]],FALSE,TRUE),FALSE)</f>
        <v>0</v>
      </c>
      <c r="AN157" t="b">
        <f>AND(AC157,AL157)</f>
        <v>1</v>
      </c>
      <c r="AO157" t="b">
        <f>IF(Table1[[#This Row],[Cell]],IF(Table1[[#This Row],[In vivo?]],FALSE,TRUE),FALSE)</f>
        <v>0</v>
      </c>
      <c r="AP157" t="b">
        <f>NOT(OR(Table1[[#This Row],[In vivo?]],Table1[[#This Row],[Only in Cell]]))</f>
        <v>0</v>
      </c>
      <c r="AQ157" t="b">
        <f>IF(OR(Table1[[#This Row],[Rodents]],Table1[[#This Row],[Human]],Table1[[#This Row],[Pig]]),OR(ISNUMBER(FIND("pulmonary",C157)),ISNUMBER(FIND("lung",C157))),"NA")</f>
        <v>1</v>
      </c>
      <c r="AR157" t="b">
        <f>IF(OR(Table1[[#This Row],[Rodents]],Table1[[#This Row],[Human]],Table1[[#This Row],[Pig]]),OR(ISNUMBER(FIND("skin",C157)),ISNUMBER(FIND("dermal",C157))),"NA")</f>
        <v>0</v>
      </c>
      <c r="AS157" t="b">
        <f>IF(OR(Table1[[#This Row],[Rodents]],Table1[[#This Row],[Human]],Table1[[#This Row],[Pig]]),OR(ISNUMBER(FIND("liver",C157)),ISNUMBER(FIND("hepat",C157))),"NA")</f>
        <v>0</v>
      </c>
      <c r="AT157" t="b">
        <f>IF(OR(Table1[[#This Row],[Rodents]],Table1[[#This Row],[Human]],Table1[[#This Row],[Pig]]),OR(ISNUMBER(FIND("kidney",C157)),ISNUMBER(FIND("neph",C157))),"NA")</f>
        <v>0</v>
      </c>
      <c r="AU157" t="b">
        <f>IF(OR(Table1[[#This Row],[Rodents]],Table1[[#This Row],[Human]],Table1[[#This Row],[Pig]]),OR(ISNUMBER(FIND("brain",C157)),ISNUMBER(FIND("neur",C157)),ISNUMBER(FIND("nerv",C157))),"NA")</f>
        <v>0</v>
      </c>
      <c r="AV157" t="b">
        <f>IF(OR(Table1[[#This Row],[Rodents]],Table1[[#This Row],[Human]],Table1[[#This Row],[Pig]]),OR(ISNUMBER(FIND("heart",C157)),ISNUMBER(FIND("cardi",C157))),"NA")</f>
        <v>0</v>
      </c>
      <c r="AW157" t="b">
        <f>IF(OR(Table1[[#This Row],[Rodents]],Table1[[#This Row],[Human]],Table1[[#This Row],[Pig]]),OR(ISNUMBER(FIND("gastro",C157)),ISNUMBER(FIND("intesti",C157)),ISNUMBER(FIND("stomach",C157))),"NA")</f>
        <v>0</v>
      </c>
      <c r="AX157" t="b">
        <f>IF(OR(Table1[[#This Row],[Rodents]],Table1[[#This Row],[Human]],Table1[[#This Row],[Pig]]),NOT(OR(AQ157,AR157,AS157,AT157,AU157,AV157,AW157)),"NA")</f>
        <v>0</v>
      </c>
      <c r="AY157" t="b">
        <f>OR(ISNUMBER(FIND("SWCNT",C157)),ISNUMBER(FIND("SWNT",C157)),ISNUMBER(FIND("single-wall",C157)),ISNUMBER(FIND("single wall",C157)),ISNUMBER(FIND("Single wall",C157)),ISNUMBER(FIND("Single-wall",C157)),ISNUMBER(FIND("SWCNT",B157)),ISNUMBER(FIND("SWNT",B157)),ISNUMBER(FIND("single-wall",B157)),ISNUMBER(FIND("single wall",B157)),ISNUMBER(FIND("Single-wall",B157)),ISNUMBER(FIND("Single wall",B157)))</f>
        <v>1</v>
      </c>
      <c r="AZ157" t="b">
        <f>OR(ISNUMBER(FIND("MWCNT",C157)),ISNUMBER(FIND("MWNT",C157)),ISNUMBER(FIND("multi-wall",C157)),ISNUMBER(FIND("multi wall",C157)),ISNUMBER(FIND("multiwall",C157)),ISNUMBER(FIND("Multi-wall",C157)),ISNUMBER(FIND("Multi wall",C157)),ISNUMBER(FIND("Multiwall",C157)),ISNUMBER(FIND("MWCNT",B157)),ISNUMBER(FIND("MWNT",B157)),ISNUMBER(FIND("multi-wall",B157)),ISNUMBER(FIND("multi wall",B157)),ISNUMBER(FIND("multiwall",B157)),ISNUMBER(FIND("Multi-wall",B157)),ISNUMBER(FIND("Multi wall",B157)),ISNUMBER(FIND("Multiwall",B157)),ISNUMBER(FIND("Double-wall",B157)),ISNUMBER(FIND("Double wall",B157)),ISNUMBER(FIND("Doublewall",B157)),ISNUMBER(FIND("double-wall",B157)),ISNUMBER(FIND("double wall",B157)),ISNUMBER(FIND("doublewall",B157)))</f>
        <v>0</v>
      </c>
      <c r="BA157" t="b">
        <f>AND(Table1[[#This Row],[SWCNT]],Table1[[#This Row],[MWCNT]])</f>
        <v>0</v>
      </c>
      <c r="BB157" t="b">
        <f>IF(Table1[[#This Row],[SWCNT]]=TRUE,FALSE,IF(Table1[[#This Row],[MWCNT]]=TRUE,FALSE,TRUE))</f>
        <v>0</v>
      </c>
      <c r="BC157" s="18"/>
    </row>
    <row r="158" spans="1:55" ht="259">
      <c r="A158" t="s">
        <v>1245</v>
      </c>
      <c r="B158" s="2" t="s">
        <v>1247</v>
      </c>
      <c r="C158" s="16" t="s">
        <v>1249</v>
      </c>
      <c r="D158" s="17" t="s">
        <v>68</v>
      </c>
      <c r="E158" s="2">
        <v>2019</v>
      </c>
      <c r="F158" t="b">
        <f>OR(ISNUMBER(FIND("cytotoxic",C158)),ISNUMBER(FIND("Cytotoxic",C158)),ISNUMBER(FIND("cellular toxicity",C158)),ISNUMBER(FIND("cell death",C158)),ISNUMBER(FIND("viable",C158)),ISNUMBER(FIND("phytotoxic",C158)),ISNUMBER(FIND("acute toxicity",C158)),ISNUMBER(FIND("MTT",C158)),ISNUMBER(FIND("survival",C158)),ISNUMBER(FIND("prolifer",C158)),ISNUMBER(FIND("apoptosis",C158)),ISNUMBER(FIND("neurotoxic",C158)),ISNUMBER(FIND("  lysis ",C158)),ISNUMBER(FIND("necrosis",C158)),ISNUMBER(FIND("cellular death",C158))*3,ISNUMBER(FIND("LDH",C158)),ISNUMBER(FIND("Acute toxicity",C158)))</f>
        <v>0</v>
      </c>
      <c r="G158" t="b">
        <f>OR(ISNUMBER(FIND("genotoxic",C158)),ISNUMBER(FIND("genotoxicity",C158)),ISNUMBER(FIND("DNA damage",C158)),ISNUMBER(FIND("DNA",C158)),ISNUMBER(FIND("RNA",C158)),ISNUMBER(FIND("mesothelioma",C158)),ISNUMBER(FIND("carcino",C158)),ISNUMBER(FIND("mutagen",C158)),ISNUMBER(FIND("genetic",C158)))</f>
        <v>0</v>
      </c>
      <c r="H158" t="b">
        <f>OR(ISNUMBER(FIND("inflammatory",C158)),ISNUMBER(FIND("inflamm",C158)))</f>
        <v>1</v>
      </c>
      <c r="I158" t="b">
        <f>OR(ISNUMBER(FIND("immune",C158)),ISNUMBER(FIND("immunological",C158)),ISNUMBER(FIND("interleuk",C158)),ISNUMBER(FIND("platelet activation",C158)),ISNUMBER(FIND("monocyte",C158)),ISNUMBER(FIND("leukocyte",C158)),ISNUMBER(FIND("cytokine",C158)),ISNUMBER(FIND("CD4",C158)),ISNUMBER(FIND("CD8",C158)),ISNUMBER(FIND("T-cell",C158)))</f>
        <v>1</v>
      </c>
      <c r="J158" t="b">
        <f>OR(ISNUMBER(FIND("reactive oxygen",C158)),ISNUMBER(FIND("ROS",C158)),ISNUMBER(FIND("free radical",C158)),ISNUMBER(FIND("oxidative stress",C158)),ISNUMBER(FIND("peroxid",C158)),ISNUMBER(FIND("oxidative",C158)),ISNUMBER(FIND("antioxid",C158)))</f>
        <v>1</v>
      </c>
      <c r="K158" t="b">
        <f>OR(ISNUMBER(FIND("autophag",C158)))</f>
        <v>0</v>
      </c>
      <c r="L158" t="b">
        <f>OR(ISNUMBER(FIND("morpholog",C158)))</f>
        <v>0</v>
      </c>
      <c r="M158" t="b">
        <f>OR(ISNUMBER(FIND("fibrosis",C158)),ISNUMBER(FIND("Fibrosis",C158)),ISNUMBER(FIND("fibrot",C158)))</f>
        <v>0</v>
      </c>
      <c r="N158" t="b">
        <f>OR(ISNUMBER(FIND("offspring",C158)),ISNUMBER(FIND("Parental",C158)),ISNUMBER(FIND("parental",C158)),ISNUMBER(FIND("germline",C158)),ISNUMBER(FIND("reproduc",C158)),ISNUMBER(FIND("embryo",C158)))</f>
        <v>0</v>
      </c>
      <c r="O158" t="b">
        <f>OR(ISNUMBER(FIND("metabol",C158)),ISNUMBER(FIND("Metabol",C158)),ISNUMBER(FIND("digest",C158)),ISNUMBER(FIND("mitochon",C158)))</f>
        <v>0</v>
      </c>
      <c r="P158" t="b">
        <f>OR(ISNUMBER(FIND("ecotox",C158)),ISNUMBER(FIND("Ecotox",B158)),ISNUMBER(FIND("ecotox",B158)),ISNUMBER(FIND("Ecotox",C158)))</f>
        <v>0</v>
      </c>
      <c r="Q158" t="b">
        <f>OR(ISNUMBER(FIND("Bioaccum",C158)),ISNUMBER(FIND("bioaccum",C158)),ISNUMBER(FIND("accum",C158)))</f>
        <v>0</v>
      </c>
      <c r="R158" t="b">
        <f>OR(ISNUMBER(FIND("Occupation",C158)),ISNUMBER(FIND("occupation",C158)),ISNUMBER(FIND("worker",C158)),ISNUMBER(FIND("workforce",C158)))</f>
        <v>0</v>
      </c>
      <c r="S158" t="b">
        <f>NOT(OR(F158,G158,H158,I158,J158,K158,L158,M158,N158,O158,P158,Q158,R158))</f>
        <v>0</v>
      </c>
      <c r="U158" t="b">
        <f>OR(Table1[[#This Row],[Inflammation]],Table1[[#This Row],[Immune]])</f>
        <v>1</v>
      </c>
      <c r="V158" t="b">
        <f>IF(OR(Table1[[#This Row],[Rodents]],Table1[[#This Row],[Human]],Table1[[#This Row],[Pig]]),OR(ISNUMBER(FIND("intratrach",C158)),ISNUMBER(FIND("nasal ",C158)),ISNUMBER(FIND("instill",C158))),"NA")</f>
        <v>0</v>
      </c>
      <c r="W158" t="b">
        <f>IF(OR(Table1[[#This Row],[Rodents]],Table1[[#This Row],[Human]],Table1[[#This Row],[Pig]]),OR(ISNUMBER(FIND("dermal",C158)),ISNUMBER(FIND("skin ",C158))),"NA")</f>
        <v>0</v>
      </c>
      <c r="X158" t="b">
        <f>IF(OR(Table1[[#This Row],[Rodents]],Table1[[#This Row],[Human]],Table1[[#This Row],[Pig]]),OR(ISNUMBER(FIND("injected",C158)),ISNUMBER(FIND("periton",C158)),ISNUMBER(FIND("intrascrot",C158))),"NA")</f>
        <v>0</v>
      </c>
      <c r="Y158" t="b">
        <f>IF(OR(Table1[[#This Row],[Rodents]],Table1[[#This Row],[Human]],Table1[[#This Row],[Pig]]),NOT(OR(Table1[[#This Row],[Inhaled/Intratracheal/intranasal]],Table1[[#This Row],[Dermal]],Table1[[#This Row],[Injected]])),"NA")</f>
        <v>1</v>
      </c>
      <c r="AA158" t="b">
        <f>OR(ISNUMBER(FIND("fish ",C158)),ISNUMBER(FIND("Fish ",C158)),ISNUMBER(FIND("aquatic",C158)),ISNUMBER(FIND("daphnids",C158)),ISNUMBER(FIND("Carcinus maenas",C158)),ISNUMBER(FIND("Daphnia",C158)),ISNUMBER(FIND("Ruditapes philippinarum",C158)),ISNUMBER(FIND("daphnia",C158)),ISNUMBER(FIND("marine",C158)),ISNUMBER(FIND("mussel",C158)),ISNUMBER(FIND("algae",C158)),ISNUMBER(FIND("Donax faba",C158)),ISNUMBER(FIND("estuarine",C158)),ISNUMBER(FIND("snail",C158)),ISNUMBER(FIND("Prorocentrum donghaiense",C158)) )</f>
        <v>0</v>
      </c>
      <c r="AB158" t="b">
        <f>OR(ISNUMBER(FIND(" rat ",C158)),ISNUMBER(FIND(" rats ",C158)),ISNUMBER(FIND(" Rats ",C158)),ISNUMBER(FIND(" Rat ",C158)),ISNUMBER(FIND(" rat.",C158)),ISNUMBER(FIND(" rats.",C158)),ISNUMBER(FIND("mouse",C158)),ISNUMBER(FIND("mice",C158)), ISNUMBER(FIND(" Mice",C158)))</f>
        <v>1</v>
      </c>
      <c r="AC158" t="b">
        <f>OR(ISNUMBER(FIND(" cell ",C158)),ISNUMBER(FIND("fibroblast",C158)),ISNUMBER(FIND("macrophage",C158)),ISNUMBER(FIND("epithelial",C158)),ISNUMBER(FIND("endothelial",C158)),ISNUMBER(FIND("neuron",C158)),ISNUMBER(FIND(" cells ",C158)),ISNUMBER(FIND("RBC",C158)),ISNUMBER(FIND("mitochond",C158)),ISNUMBER(FIND("adipocyte",C158)),ISNUMBER(FIND("osteo",C158)),ISNUMBER(FIND("keratin",C158)),ISNUMBER(FIND(" cell's ",C158)),ISNUMBER(FIND("eukary",C158)),ISNUMBER(FIND("sperm",C158)))</f>
        <v>0</v>
      </c>
      <c r="AD158" t="b">
        <f>OR(ISNUMBER(FIND("human",B158)),ISNUMBER(FIND("workers",B158)),ISNUMBER(FIND("workforces",B158)),ISNUMBER(FIND("occupational",B158)),ISNUMBER(FIND("Case report",B158)),ISNUMBER(FIND("Workplaces",B158)),ISNUMBER(FIND("worker",B158)))</f>
        <v>0</v>
      </c>
      <c r="AE158" t="b">
        <f>OR(ISNUMBER(FIND(" plant ",C158)),ISNUMBER(FIND("Plant ",C158)),ISNUMBER(FIND("tomato",C158)),ISNUMBER(FIND("plants",C158)),ISNUMBER(FIND("Plants",C158)),ISNUMBER(FIND("algae",C158)),ISNUMBER(FIND("lettuce",C158)),ISNUMBER(FIND("green gram sprouts ",C158)),ISNUMBER(FIND("Cucurbita pepo",C158)),ISNUMBER(FIND("bean ",C158)),ISNUMBER(FIND("chloroplast",C158)),ISNUMBER(FIND("chlorophyll",C158)),ISNUMBER(FIND("seedling",C158)),ISNUMBER(FIND("canola",C158)),ISNUMBER(FIND("shoot",C158)),ISNUMBER(FIND("photosynthes",C158)),ISNUMBER(FIND(" leaves ",C158)),,ISNUMBER(FIND("agriculture",C158)),ISNUMBER(FIND(" crops ",C158)))</f>
        <v>0</v>
      </c>
      <c r="AF158" t="b">
        <f>OR(ISNUMBER(FIND("bacteria",C158)),ISNUMBER(FIND("Bacteria",C158)),ISNUMBER(FIND("Bacterium",C158)),ISNUMBER(FIND("bacterium",C158)),ISNUMBER(FIND(" coli ",C158)))</f>
        <v>0</v>
      </c>
      <c r="AG158" t="b">
        <f>OR(ISNUMBER(FIND("fungi",C158)),ISNUMBER(FIND("Fungi",C158)),ISNUMBER(FIND("fungus",C158)),ISNUMBER(FIND("Fungus",C158)),ISNUMBER(FIND("mushroom",C158)),ISNUMBER(FIND("Mushroom",C158)),ISNUMBER(FIND(" mold ",C158)))</f>
        <v>0</v>
      </c>
      <c r="AH158" t="b">
        <f>OR(ISNUMBER(FIND("Pig ",C158)),ISNUMBER(FIND("pig ",C158)),ISNUMBER(FIND("Pigs ",C158)),ISNUMBER(FIND("pigs ",C158)))</f>
        <v>0</v>
      </c>
      <c r="AI158" t="b">
        <f>OR(ISNUMBER(FIND(" C. elegans",C158)),ISNUMBER(FIND("Caenorhabditis elegans",C158)),ISNUMBER(FIND("earthworms",C158)),ISNUMBER(FIND(" Ficopomatus enigmaticus",C158)),ISNUMBER(FIND("larva",C158)),ISNUMBER(FIND("Lumbriculus variegatus",C158)),ISNUMBER(FIND("nematode",C158)))</f>
        <v>0</v>
      </c>
      <c r="AJ158" t="b">
        <f>NOT(OR(AA158,AB158,AC158,AD158,AE158,AF158,AG158,AH158,AI158))</f>
        <v>0</v>
      </c>
      <c r="AL158" t="b">
        <f>OR(AA158,AB158,AD158,AE158,AF158,AG158,AH158,AI158)</f>
        <v>1</v>
      </c>
      <c r="AM158" t="b">
        <f>IF(Table1[[#This Row],[In vivo?]],IF(Table1[[#This Row],[Cell]],FALSE,TRUE),FALSE)</f>
        <v>1</v>
      </c>
      <c r="AN158" t="b">
        <f>AND(AC158,AL158)</f>
        <v>0</v>
      </c>
      <c r="AO158" t="b">
        <f>IF(Table1[[#This Row],[Cell]],IF(Table1[[#This Row],[In vivo?]],FALSE,TRUE),FALSE)</f>
        <v>0</v>
      </c>
      <c r="AP158" t="b">
        <f>NOT(OR(Table1[[#This Row],[In vivo?]],Table1[[#This Row],[Only in Cell]]))</f>
        <v>0</v>
      </c>
      <c r="AQ158" t="b">
        <f>IF(OR(Table1[[#This Row],[Rodents]],Table1[[#This Row],[Human]],Table1[[#This Row],[Pig]]),OR(ISNUMBER(FIND("pulmonary",C158)),ISNUMBER(FIND("lung",C158))),"NA")</f>
        <v>0</v>
      </c>
      <c r="AR158" t="b">
        <f>IF(OR(Table1[[#This Row],[Rodents]],Table1[[#This Row],[Human]],Table1[[#This Row],[Pig]]),OR(ISNUMBER(FIND("skin",C158)),ISNUMBER(FIND("dermal",C158))),"NA")</f>
        <v>0</v>
      </c>
      <c r="AS158" t="b">
        <f>IF(OR(Table1[[#This Row],[Rodents]],Table1[[#This Row],[Human]],Table1[[#This Row],[Pig]]),OR(ISNUMBER(FIND("liver",C158)),ISNUMBER(FIND("hepat",C158))),"NA")</f>
        <v>1</v>
      </c>
      <c r="AT158" t="b">
        <f>IF(OR(Table1[[#This Row],[Rodents]],Table1[[#This Row],[Human]],Table1[[#This Row],[Pig]]),OR(ISNUMBER(FIND("kidney",C158)),ISNUMBER(FIND("neph",C158))),"NA")</f>
        <v>0</v>
      </c>
      <c r="AU158" t="b">
        <f>IF(OR(Table1[[#This Row],[Rodents]],Table1[[#This Row],[Human]],Table1[[#This Row],[Pig]]),OR(ISNUMBER(FIND("brain",C158)),ISNUMBER(FIND("neur",C158)),ISNUMBER(FIND("nerv",C158))),"NA")</f>
        <v>0</v>
      </c>
      <c r="AV158" t="b">
        <f>IF(OR(Table1[[#This Row],[Rodents]],Table1[[#This Row],[Human]],Table1[[#This Row],[Pig]]),OR(ISNUMBER(FIND("heart",C158)),ISNUMBER(FIND("cardi",C158))),"NA")</f>
        <v>0</v>
      </c>
      <c r="AW158" t="b">
        <f>IF(OR(Table1[[#This Row],[Rodents]],Table1[[#This Row],[Human]],Table1[[#This Row],[Pig]]),OR(ISNUMBER(FIND("gastro",C158)),ISNUMBER(FIND("intesti",C158)),ISNUMBER(FIND("stomach",C158))),"NA")</f>
        <v>0</v>
      </c>
      <c r="AX158" t="b">
        <f>IF(OR(Table1[[#This Row],[Rodents]],Table1[[#This Row],[Human]],Table1[[#This Row],[Pig]]),NOT(OR(AQ158,AR158,AS158,AT158,AU158,AV158,AW158)),"NA")</f>
        <v>0</v>
      </c>
      <c r="AY158" t="b">
        <f>OR(ISNUMBER(FIND("SWCNT",C158)),ISNUMBER(FIND("SWNT",C158)),ISNUMBER(FIND("single-wall",C158)),ISNUMBER(FIND("single wall",C158)),ISNUMBER(FIND("Single wall",C158)),ISNUMBER(FIND("Single-wall",C158)),ISNUMBER(FIND("SWCNT",B158)),ISNUMBER(FIND("SWNT",B158)),ISNUMBER(FIND("single-wall",B158)),ISNUMBER(FIND("single wall",B158)),ISNUMBER(FIND("Single-wall",B158)),ISNUMBER(FIND("Single wall",B158)))</f>
        <v>0</v>
      </c>
      <c r="AZ158" t="b">
        <f>OR(ISNUMBER(FIND("MWCNT",C158)),ISNUMBER(FIND("MWNT",C158)),ISNUMBER(FIND("multi-wall",C158)),ISNUMBER(FIND("multi wall",C158)),ISNUMBER(FIND("multiwall",C158)),ISNUMBER(FIND("Multi-wall",C158)),ISNUMBER(FIND("Multi wall",C158)),ISNUMBER(FIND("Multiwall",C158)),ISNUMBER(FIND("MWCNT",B158)),ISNUMBER(FIND("MWNT",B158)),ISNUMBER(FIND("multi-wall",B158)),ISNUMBER(FIND("multi wall",B158)),ISNUMBER(FIND("multiwall",B158)),ISNUMBER(FIND("Multi-wall",B158)),ISNUMBER(FIND("Multi wall",B158)),ISNUMBER(FIND("Multiwall",B158)),ISNUMBER(FIND("Double-wall",B158)),ISNUMBER(FIND("Double wall",B158)),ISNUMBER(FIND("Doublewall",B158)),ISNUMBER(FIND("double-wall",B158)),ISNUMBER(FIND("double wall",B158)),ISNUMBER(FIND("doublewall",B158)))</f>
        <v>1</v>
      </c>
      <c r="BA158" t="b">
        <f>AND(Table1[[#This Row],[SWCNT]],Table1[[#This Row],[MWCNT]])</f>
        <v>0</v>
      </c>
      <c r="BB158" t="b">
        <f>IF(Table1[[#This Row],[SWCNT]]=TRUE,FALSE,IF(Table1[[#This Row],[MWCNT]]=TRUE,FALSE,TRUE))</f>
        <v>0</v>
      </c>
      <c r="BC158" s="18"/>
    </row>
    <row r="159" spans="1:55" ht="277.5">
      <c r="A159" t="s">
        <v>1273</v>
      </c>
      <c r="B159" s="2" t="s">
        <v>1275</v>
      </c>
      <c r="C159" s="16" t="s">
        <v>1277</v>
      </c>
      <c r="D159" s="17" t="s">
        <v>1278</v>
      </c>
      <c r="E159" s="2">
        <v>2019</v>
      </c>
      <c r="F159" t="b">
        <f>OR(ISNUMBER(FIND("cytotoxic",C159)),ISNUMBER(FIND("Cytotoxic",C159)),ISNUMBER(FIND("cellular toxicity",C159)),ISNUMBER(FIND("cell death",C159)),ISNUMBER(FIND("viable",C159)),ISNUMBER(FIND("phytotoxic",C159)),ISNUMBER(FIND("acute toxicity",C159)),ISNUMBER(FIND("MTT",C159)),ISNUMBER(FIND("survival",C159)),ISNUMBER(FIND("prolifer",C159)),ISNUMBER(FIND("apoptosis",C159)),ISNUMBER(FIND("neurotoxic",C159)),ISNUMBER(FIND("  lysis ",C159)),ISNUMBER(FIND("necrosis",C159)),ISNUMBER(FIND("cellular death",C159))*3,ISNUMBER(FIND("LDH",C159)),ISNUMBER(FIND("Acute toxicity",C159)))</f>
        <v>1</v>
      </c>
      <c r="G159" t="b">
        <f>OR(ISNUMBER(FIND("genotoxic",C159)),ISNUMBER(FIND("genotoxicity",C159)),ISNUMBER(FIND("DNA damage",C159)),ISNUMBER(FIND("DNA",C159)),ISNUMBER(FIND("RNA",C159)),ISNUMBER(FIND("mesothelioma",C159)),ISNUMBER(FIND("carcino",C159)),ISNUMBER(FIND("mutagen",C159)),ISNUMBER(FIND("genetic",C159)))</f>
        <v>0</v>
      </c>
      <c r="H159" t="b">
        <f>OR(ISNUMBER(FIND("inflammatory",C159)),ISNUMBER(FIND("inflamm",C159)))</f>
        <v>1</v>
      </c>
      <c r="I159" t="b">
        <f>OR(ISNUMBER(FIND("immune",C159)),ISNUMBER(FIND("immunological",C159)),ISNUMBER(FIND("interleuk",C159)),ISNUMBER(FIND("platelet activation",C159)),ISNUMBER(FIND("monocyte",C159)),ISNUMBER(FIND("leukocyte",C159)),ISNUMBER(FIND("cytokine",C159)),ISNUMBER(FIND("CD4",C159)),ISNUMBER(FIND("CD8",C159)),ISNUMBER(FIND("T-cell",C159)))</f>
        <v>0</v>
      </c>
      <c r="J159" t="b">
        <f>OR(ISNUMBER(FIND("reactive oxygen",C159)),ISNUMBER(FIND("ROS",C159)),ISNUMBER(FIND("free radical",C159)),ISNUMBER(FIND("oxidative stress",C159)),ISNUMBER(FIND("peroxid",C159)),ISNUMBER(FIND("oxidative",C159)),ISNUMBER(FIND("antioxid",C159)))</f>
        <v>0</v>
      </c>
      <c r="K159" t="b">
        <f>OR(ISNUMBER(FIND("autophag",C159)))</f>
        <v>0</v>
      </c>
      <c r="L159" t="b">
        <f>OR(ISNUMBER(FIND("morpholog",C159)))</f>
        <v>0</v>
      </c>
      <c r="M159" t="b">
        <f>OR(ISNUMBER(FIND("fibrosis",C159)),ISNUMBER(FIND("Fibrosis",C159)),ISNUMBER(FIND("fibrot",C159)))</f>
        <v>0</v>
      </c>
      <c r="N159" t="b">
        <f>OR(ISNUMBER(FIND("offspring",C159)),ISNUMBER(FIND("Parental",C159)),ISNUMBER(FIND("parental",C159)),ISNUMBER(FIND("germline",C159)),ISNUMBER(FIND("reproduc",C159)),ISNUMBER(FIND("embryo",C159)))</f>
        <v>0</v>
      </c>
      <c r="O159" t="b">
        <f>OR(ISNUMBER(FIND("metabol",C159)),ISNUMBER(FIND("Metabol",C159)),ISNUMBER(FIND("digest",C159)),ISNUMBER(FIND("mitochon",C159)))</f>
        <v>0</v>
      </c>
      <c r="P159" t="b">
        <f>OR(ISNUMBER(FIND("ecotox",C159)),ISNUMBER(FIND("Ecotox",B159)),ISNUMBER(FIND("ecotox",B159)),ISNUMBER(FIND("Ecotox",C159)))</f>
        <v>0</v>
      </c>
      <c r="Q159" t="b">
        <f>OR(ISNUMBER(FIND("Bioaccum",C159)),ISNUMBER(FIND("bioaccum",C159)),ISNUMBER(FIND("accum",C159)))</f>
        <v>0</v>
      </c>
      <c r="R159" t="b">
        <f>OR(ISNUMBER(FIND("Occupation",C159)),ISNUMBER(FIND("occupation",C159)),ISNUMBER(FIND("worker",C159)),ISNUMBER(FIND("workforce",C159)))</f>
        <v>1</v>
      </c>
      <c r="S159" t="b">
        <f>NOT(OR(F159,G159,H159,I159,J159,K159,L159,M159,N159,O159,P159,Q159,R159))</f>
        <v>0</v>
      </c>
      <c r="U159" t="b">
        <f>OR(Table1[[#This Row],[Inflammation]],Table1[[#This Row],[Immune]])</f>
        <v>1</v>
      </c>
      <c r="V159" t="str">
        <f>IF(OR(Table1[[#This Row],[Rodents]],Table1[[#This Row],[Human]],Table1[[#This Row],[Pig]]),OR(ISNUMBER(FIND("intratrach",C159)),ISNUMBER(FIND("nasal ",C159)),ISNUMBER(FIND("instill",C159))),"NA")</f>
        <v>NA</v>
      </c>
      <c r="W159" t="str">
        <f>IF(OR(Table1[[#This Row],[Rodents]],Table1[[#This Row],[Human]],Table1[[#This Row],[Pig]]),OR(ISNUMBER(FIND("dermal",C159)),ISNUMBER(FIND("skin ",C159))),"NA")</f>
        <v>NA</v>
      </c>
      <c r="X159" t="str">
        <f>IF(OR(Table1[[#This Row],[Rodents]],Table1[[#This Row],[Human]],Table1[[#This Row],[Pig]]),OR(ISNUMBER(FIND("injected",C159)),ISNUMBER(FIND("periton",C159)),ISNUMBER(FIND("intrascrot",C159))),"NA")</f>
        <v>NA</v>
      </c>
      <c r="Y159" t="str">
        <f>IF(OR(Table1[[#This Row],[Rodents]],Table1[[#This Row],[Human]],Table1[[#This Row],[Pig]]),NOT(OR(Table1[[#This Row],[Inhaled/Intratracheal/intranasal]],Table1[[#This Row],[Dermal]],Table1[[#This Row],[Injected]])),"NA")</f>
        <v>NA</v>
      </c>
      <c r="AA159" t="b">
        <f>OR(ISNUMBER(FIND("fish ",C159)),ISNUMBER(FIND("Fish ",C159)),ISNUMBER(FIND("aquatic",C159)),ISNUMBER(FIND("daphnids",C159)),ISNUMBER(FIND("Carcinus maenas",C159)),ISNUMBER(FIND("Daphnia",C159)),ISNUMBER(FIND("Ruditapes philippinarum",C159)),ISNUMBER(FIND("daphnia",C159)),ISNUMBER(FIND("marine",C159)),ISNUMBER(FIND("mussel",C159)),ISNUMBER(FIND("algae",C159)),ISNUMBER(FIND("Donax faba",C159)),ISNUMBER(FIND("estuarine",C159)),ISNUMBER(FIND("snail",C159)),ISNUMBER(FIND("Prorocentrum donghaiense",C159)) )</f>
        <v>0</v>
      </c>
      <c r="AB159" t="b">
        <f>OR(ISNUMBER(FIND(" rat ",C159)),ISNUMBER(FIND(" rats ",C159)),ISNUMBER(FIND(" Rats ",C159)),ISNUMBER(FIND(" Rat ",C159)),ISNUMBER(FIND(" rat.",C159)),ISNUMBER(FIND(" rats.",C159)),ISNUMBER(FIND("mouse",C159)),ISNUMBER(FIND("mice",C159)), ISNUMBER(FIND(" Mice",C159)))</f>
        <v>0</v>
      </c>
      <c r="AC159" t="b">
        <f>OR(ISNUMBER(FIND(" cell ",C159)),ISNUMBER(FIND("fibroblast",C159)),ISNUMBER(FIND("macrophage",C159)),ISNUMBER(FIND("epithelial",C159)),ISNUMBER(FIND("endothelial",C159)),ISNUMBER(FIND("neuron",C159)),ISNUMBER(FIND(" cells ",C159)),ISNUMBER(FIND("RBC",C159)),ISNUMBER(FIND("mitochond",C159)),ISNUMBER(FIND("adipocyte",C159)),ISNUMBER(FIND("osteo",C159)),ISNUMBER(FIND("keratin",C159)),ISNUMBER(FIND(" cell's ",C159)),ISNUMBER(FIND("eukary",C159)),ISNUMBER(FIND("sperm",C159)))</f>
        <v>1</v>
      </c>
      <c r="AD159" t="b">
        <f>OR(ISNUMBER(FIND("human",B159)),ISNUMBER(FIND("workers",B159)),ISNUMBER(FIND("workforces",B159)),ISNUMBER(FIND("occupational",B159)),ISNUMBER(FIND("Case report",B159)),ISNUMBER(FIND("Workplaces",B159)),ISNUMBER(FIND("worker",B159)))</f>
        <v>0</v>
      </c>
      <c r="AE159" t="b">
        <f>OR(ISNUMBER(FIND(" plant ",C159)),ISNUMBER(FIND("Plant ",C159)),ISNUMBER(FIND("tomato",C159)),ISNUMBER(FIND("plants",C159)),ISNUMBER(FIND("Plants",C159)),ISNUMBER(FIND("algae",C159)),ISNUMBER(FIND("lettuce",C159)),ISNUMBER(FIND("green gram sprouts ",C159)),ISNUMBER(FIND("Cucurbita pepo",C159)),ISNUMBER(FIND("bean ",C159)),ISNUMBER(FIND("chloroplast",C159)),ISNUMBER(FIND("chlorophyll",C159)),ISNUMBER(FIND("seedling",C159)),ISNUMBER(FIND("canola",C159)),ISNUMBER(FIND("shoot",C159)),ISNUMBER(FIND("photosynthes",C159)),ISNUMBER(FIND(" leaves ",C159)),,ISNUMBER(FIND("agriculture",C159)),ISNUMBER(FIND(" crops ",C159)))</f>
        <v>0</v>
      </c>
      <c r="AF159" t="b">
        <f>OR(ISNUMBER(FIND("bacteria",C159)),ISNUMBER(FIND("Bacteria",C159)),ISNUMBER(FIND("Bacterium",C159)),ISNUMBER(FIND("bacterium",C159)),ISNUMBER(FIND(" coli ",C159)))</f>
        <v>0</v>
      </c>
      <c r="AG159" t="b">
        <f>OR(ISNUMBER(FIND("fungi",C159)),ISNUMBER(FIND("Fungi",C159)),ISNUMBER(FIND("fungus",C159)),ISNUMBER(FIND("Fungus",C159)),ISNUMBER(FIND("mushroom",C159)),ISNUMBER(FIND("Mushroom",C159)),ISNUMBER(FIND(" mold ",C159)))</f>
        <v>0</v>
      </c>
      <c r="AH159" t="b">
        <f>OR(ISNUMBER(FIND("Pig ",C159)),ISNUMBER(FIND("pig ",C159)),ISNUMBER(FIND("Pigs ",C159)),ISNUMBER(FIND("pigs ",C159)))</f>
        <v>0</v>
      </c>
      <c r="AI159" t="b">
        <f>OR(ISNUMBER(FIND(" C. elegans",C159)),ISNUMBER(FIND("Caenorhabditis elegans",C159)),ISNUMBER(FIND("earthworms",C159)),ISNUMBER(FIND(" Ficopomatus enigmaticus",C159)),ISNUMBER(FIND("larva",C159)),ISNUMBER(FIND("Lumbriculus variegatus",C159)),ISNUMBER(FIND("nematode",C159)))</f>
        <v>0</v>
      </c>
      <c r="AJ159" t="b">
        <f>NOT(OR(AA159,AB159,AC159,AD159,AE159,AF159,AG159,AH159,AI159))</f>
        <v>0</v>
      </c>
      <c r="AL159" t="b">
        <f>OR(AA159,AB159,AD159,AE159,AF159,AG159,AH159,AI159)</f>
        <v>0</v>
      </c>
      <c r="AM159" t="b">
        <f>IF(Table1[[#This Row],[In vivo?]],IF(Table1[[#This Row],[Cell]],FALSE,TRUE),FALSE)</f>
        <v>0</v>
      </c>
      <c r="AN159" t="b">
        <f>AND(AC159,AL159)</f>
        <v>0</v>
      </c>
      <c r="AO159" t="b">
        <f>IF(Table1[[#This Row],[Cell]],IF(Table1[[#This Row],[In vivo?]],FALSE,TRUE),FALSE)</f>
        <v>1</v>
      </c>
      <c r="AP159" t="b">
        <f>NOT(OR(Table1[[#This Row],[In vivo?]],Table1[[#This Row],[Only in Cell]]))</f>
        <v>0</v>
      </c>
      <c r="AQ159" t="str">
        <f>IF(OR(Table1[[#This Row],[Rodents]],Table1[[#This Row],[Human]],Table1[[#This Row],[Pig]]),OR(ISNUMBER(FIND("pulmonary",C159)),ISNUMBER(FIND("lung",C159))),"NA")</f>
        <v>NA</v>
      </c>
      <c r="AR159" t="str">
        <f>IF(OR(Table1[[#This Row],[Rodents]],Table1[[#This Row],[Human]],Table1[[#This Row],[Pig]]),OR(ISNUMBER(FIND("skin",C159)),ISNUMBER(FIND("dermal",C159))),"NA")</f>
        <v>NA</v>
      </c>
      <c r="AS159" t="str">
        <f>IF(OR(Table1[[#This Row],[Rodents]],Table1[[#This Row],[Human]],Table1[[#This Row],[Pig]]),OR(ISNUMBER(FIND("liver",C159)),ISNUMBER(FIND("hepat",C159))),"NA")</f>
        <v>NA</v>
      </c>
      <c r="AT159" t="str">
        <f>IF(OR(Table1[[#This Row],[Rodents]],Table1[[#This Row],[Human]],Table1[[#This Row],[Pig]]),OR(ISNUMBER(FIND("kidney",C159)),ISNUMBER(FIND("neph",C159))),"NA")</f>
        <v>NA</v>
      </c>
      <c r="AU159" t="str">
        <f>IF(OR(Table1[[#This Row],[Rodents]],Table1[[#This Row],[Human]],Table1[[#This Row],[Pig]]),OR(ISNUMBER(FIND("brain",C159)),ISNUMBER(FIND("neur",C159)),ISNUMBER(FIND("nerv",C159))),"NA")</f>
        <v>NA</v>
      </c>
      <c r="AV159" t="str">
        <f>IF(OR(Table1[[#This Row],[Rodents]],Table1[[#This Row],[Human]],Table1[[#This Row],[Pig]]),OR(ISNUMBER(FIND("heart",C159)),ISNUMBER(FIND("cardi",C159))),"NA")</f>
        <v>NA</v>
      </c>
      <c r="AW159" t="str">
        <f>IF(OR(Table1[[#This Row],[Rodents]],Table1[[#This Row],[Human]],Table1[[#This Row],[Pig]]),OR(ISNUMBER(FIND("gastro",C159)),ISNUMBER(FIND("intesti",C159)),ISNUMBER(FIND("stomach",C159))),"NA")</f>
        <v>NA</v>
      </c>
      <c r="AX159" t="str">
        <f>IF(OR(Table1[[#This Row],[Rodents]],Table1[[#This Row],[Human]],Table1[[#This Row],[Pig]]),NOT(OR(AQ159,AR159,AS159,AT159,AU159,AV159,AW159)),"NA")</f>
        <v>NA</v>
      </c>
      <c r="AY159" t="b">
        <f>OR(ISNUMBER(FIND("SWCNT",C159)),ISNUMBER(FIND("SWNT",C159)),ISNUMBER(FIND("single-wall",C159)),ISNUMBER(FIND("single wall",C159)),ISNUMBER(FIND("Single wall",C159)),ISNUMBER(FIND("Single-wall",C159)),ISNUMBER(FIND("SWCNT",B159)),ISNUMBER(FIND("SWNT",B159)),ISNUMBER(FIND("single-wall",B159)),ISNUMBER(FIND("single wall",B159)),ISNUMBER(FIND("Single-wall",B159)),ISNUMBER(FIND("Single wall",B159)))</f>
        <v>0</v>
      </c>
      <c r="AZ159" t="b">
        <f>OR(ISNUMBER(FIND("MWCNT",C159)),ISNUMBER(FIND("MWNT",C159)),ISNUMBER(FIND("multi-wall",C159)),ISNUMBER(FIND("multi wall",C159)),ISNUMBER(FIND("multiwall",C159)),ISNUMBER(FIND("Multi-wall",C159)),ISNUMBER(FIND("Multi wall",C159)),ISNUMBER(FIND("Multiwall",C159)),ISNUMBER(FIND("MWCNT",B159)),ISNUMBER(FIND("MWNT",B159)),ISNUMBER(FIND("multi-wall",B159)),ISNUMBER(FIND("multi wall",B159)),ISNUMBER(FIND("multiwall",B159)),ISNUMBER(FIND("Multi-wall",B159)),ISNUMBER(FIND("Multi wall",B159)),ISNUMBER(FIND("Multiwall",B159)),ISNUMBER(FIND("Double-wall",B159)),ISNUMBER(FIND("Double wall",B159)),ISNUMBER(FIND("Doublewall",B159)),ISNUMBER(FIND("double-wall",B159)),ISNUMBER(FIND("double wall",B159)),ISNUMBER(FIND("doublewall",B159)))</f>
        <v>1</v>
      </c>
      <c r="BA159" t="b">
        <f>AND(Table1[[#This Row],[SWCNT]],Table1[[#This Row],[MWCNT]])</f>
        <v>0</v>
      </c>
      <c r="BB159" t="b">
        <f>IF(Table1[[#This Row],[SWCNT]]=TRUE,FALSE,IF(Table1[[#This Row],[MWCNT]]=TRUE,FALSE,TRUE))</f>
        <v>0</v>
      </c>
      <c r="BC159" s="18"/>
    </row>
    <row r="160" spans="1:55" ht="333">
      <c r="A160" t="s">
        <v>1320</v>
      </c>
      <c r="B160" s="2" t="s">
        <v>1321</v>
      </c>
      <c r="C160" s="16" t="s">
        <v>1322</v>
      </c>
      <c r="D160" s="17" t="s">
        <v>1278</v>
      </c>
      <c r="E160" s="2">
        <v>2019</v>
      </c>
      <c r="F160" t="b">
        <f>OR(ISNUMBER(FIND("cytotoxic",C160)),ISNUMBER(FIND("Cytotoxic",C160)),ISNUMBER(FIND("cellular toxicity",C160)),ISNUMBER(FIND("cell death",C160)),ISNUMBER(FIND("viable",C160)),ISNUMBER(FIND("phytotoxic",C160)),ISNUMBER(FIND("acute toxicity",C160)),ISNUMBER(FIND("MTT",C160)),ISNUMBER(FIND("survival",C160)),ISNUMBER(FIND("prolifer",C160)),ISNUMBER(FIND("apoptosis",C160)),ISNUMBER(FIND("neurotoxic",C160)),ISNUMBER(FIND("  lysis ",C160)),ISNUMBER(FIND("necrosis",C160)),ISNUMBER(FIND("cellular death",C160))*3,ISNUMBER(FIND("LDH",C160)),ISNUMBER(FIND("Acute toxicity",C160)))</f>
        <v>0</v>
      </c>
      <c r="G160" t="b">
        <f>OR(ISNUMBER(FIND("genotoxic",C160)),ISNUMBER(FIND("genotoxicity",C160)),ISNUMBER(FIND("DNA damage",C160)),ISNUMBER(FIND("DNA",C160)),ISNUMBER(FIND("RNA",C160)),ISNUMBER(FIND("mesothelioma",C160)),ISNUMBER(FIND("carcino",C160)),ISNUMBER(FIND("mutagen",C160)),ISNUMBER(FIND("genetic",C160)))</f>
        <v>1</v>
      </c>
      <c r="H160" t="b">
        <f>OR(ISNUMBER(FIND("inflammatory",C160)),ISNUMBER(FIND("inflamm",C160)))</f>
        <v>1</v>
      </c>
      <c r="I160" t="b">
        <f>OR(ISNUMBER(FIND("immune",C160)),ISNUMBER(FIND("immunological",C160)),ISNUMBER(FIND("interleuk",C160)),ISNUMBER(FIND("platelet activation",C160)),ISNUMBER(FIND("monocyte",C160)),ISNUMBER(FIND("leukocyte",C160)),ISNUMBER(FIND("cytokine",C160)),ISNUMBER(FIND("CD4",C160)),ISNUMBER(FIND("CD8",C160)),ISNUMBER(FIND("T-cell",C160)))</f>
        <v>1</v>
      </c>
      <c r="J160" t="b">
        <f>OR(ISNUMBER(FIND("reactive oxygen",C160)),ISNUMBER(FIND("ROS",C160)),ISNUMBER(FIND("free radical",C160)),ISNUMBER(FIND("oxidative stress",C160)),ISNUMBER(FIND("peroxid",C160)),ISNUMBER(FIND("oxidative",C160)),ISNUMBER(FIND("antioxid",C160)))</f>
        <v>0</v>
      </c>
      <c r="K160" t="b">
        <f>OR(ISNUMBER(FIND("autophag",C160)))</f>
        <v>0</v>
      </c>
      <c r="L160" t="b">
        <f>OR(ISNUMBER(FIND("morpholog",C160)))</f>
        <v>0</v>
      </c>
      <c r="M160" t="b">
        <f>OR(ISNUMBER(FIND("fibrosis",C160)),ISNUMBER(FIND("Fibrosis",C160)),ISNUMBER(FIND("fibrot",C160)))</f>
        <v>1</v>
      </c>
      <c r="N160" t="b">
        <f>OR(ISNUMBER(FIND("offspring",C160)),ISNUMBER(FIND("Parental",C160)),ISNUMBER(FIND("parental",C160)),ISNUMBER(FIND("germline",C160)),ISNUMBER(FIND("reproduc",C160)),ISNUMBER(FIND("embryo",C160)))</f>
        <v>0</v>
      </c>
      <c r="O160" t="b">
        <f>OR(ISNUMBER(FIND("metabol",C160)),ISNUMBER(FIND("Metabol",C160)),ISNUMBER(FIND("digest",C160)),ISNUMBER(FIND("mitochon",C160)))</f>
        <v>0</v>
      </c>
      <c r="P160" t="b">
        <f>OR(ISNUMBER(FIND("ecotox",C160)),ISNUMBER(FIND("Ecotox",B160)),ISNUMBER(FIND("ecotox",B160)),ISNUMBER(FIND("Ecotox",C160)))</f>
        <v>0</v>
      </c>
      <c r="Q160" t="b">
        <f>OR(ISNUMBER(FIND("Bioaccum",C160)),ISNUMBER(FIND("bioaccum",C160)),ISNUMBER(FIND("accum",C160)))</f>
        <v>1</v>
      </c>
      <c r="R160" t="b">
        <f>OR(ISNUMBER(FIND("Occupation",C160)),ISNUMBER(FIND("occupation",C160)),ISNUMBER(FIND("worker",C160)),ISNUMBER(FIND("workforce",C160)))</f>
        <v>0</v>
      </c>
      <c r="S160" t="b">
        <f>NOT(OR(F160,G160,H160,I160,J160,K160,L160,M160,N160,O160,P160,Q160,R160))</f>
        <v>0</v>
      </c>
      <c r="U160" t="b">
        <f>OR(Table1[[#This Row],[Inflammation]],Table1[[#This Row],[Immune]])</f>
        <v>1</v>
      </c>
      <c r="V160" t="b">
        <f>IF(OR(Table1[[#This Row],[Rodents]],Table1[[#This Row],[Human]],Table1[[#This Row],[Pig]]),OR(ISNUMBER(FIND("intratrach",C160)),ISNUMBER(FIND("nasal ",C160)),ISNUMBER(FIND("instill",C160))),"NA")</f>
        <v>1</v>
      </c>
      <c r="W160" t="b">
        <f>IF(OR(Table1[[#This Row],[Rodents]],Table1[[#This Row],[Human]],Table1[[#This Row],[Pig]]),OR(ISNUMBER(FIND("dermal",C160)),ISNUMBER(FIND("skin ",C160))),"NA")</f>
        <v>0</v>
      </c>
      <c r="X160" t="b">
        <f>IF(OR(Table1[[#This Row],[Rodents]],Table1[[#This Row],[Human]],Table1[[#This Row],[Pig]]),OR(ISNUMBER(FIND("injected",C160)),ISNUMBER(FIND("periton",C160)),ISNUMBER(FIND("intrascrot",C160))),"NA")</f>
        <v>0</v>
      </c>
      <c r="Y160" t="b">
        <f>IF(OR(Table1[[#This Row],[Rodents]],Table1[[#This Row],[Human]],Table1[[#This Row],[Pig]]),NOT(OR(Table1[[#This Row],[Inhaled/Intratracheal/intranasal]],Table1[[#This Row],[Dermal]],Table1[[#This Row],[Injected]])),"NA")</f>
        <v>0</v>
      </c>
      <c r="AA160" t="b">
        <f>OR(ISNUMBER(FIND("fish ",C160)),ISNUMBER(FIND("Fish ",C160)),ISNUMBER(FIND("aquatic",C160)),ISNUMBER(FIND("daphnids",C160)),ISNUMBER(FIND("Carcinus maenas",C160)),ISNUMBER(FIND("Daphnia",C160)),ISNUMBER(FIND("Ruditapes philippinarum",C160)),ISNUMBER(FIND("daphnia",C160)),ISNUMBER(FIND("marine",C160)),ISNUMBER(FIND("mussel",C160)),ISNUMBER(FIND("algae",C160)),ISNUMBER(FIND("Donax faba",C160)),ISNUMBER(FIND("estuarine",C160)),ISNUMBER(FIND("snail",C160)),ISNUMBER(FIND("Prorocentrum donghaiense",C160)) )</f>
        <v>0</v>
      </c>
      <c r="AB160" t="b">
        <f>OR(ISNUMBER(FIND(" rat ",C160)),ISNUMBER(FIND(" rats ",C160)),ISNUMBER(FIND(" Rats ",C160)),ISNUMBER(FIND(" Rat ",C160)),ISNUMBER(FIND(" rat.",C160)),ISNUMBER(FIND(" rats.",C160)),ISNUMBER(FIND("mouse",C160)),ISNUMBER(FIND("mice",C160)), ISNUMBER(FIND(" Mice",C160)))</f>
        <v>1</v>
      </c>
      <c r="AC160" t="b">
        <f>OR(ISNUMBER(FIND(" cell ",C160)),ISNUMBER(FIND("fibroblast",C160)),ISNUMBER(FIND("macrophage",C160)),ISNUMBER(FIND("epithelial",C160)),ISNUMBER(FIND("endothelial",C160)),ISNUMBER(FIND("neuron",C160)),ISNUMBER(FIND(" cells ",C160)),ISNUMBER(FIND("RBC",C160)),ISNUMBER(FIND("mitochond",C160)),ISNUMBER(FIND("adipocyte",C160)),ISNUMBER(FIND("osteo",C160)),ISNUMBER(FIND("keratin",C160)),ISNUMBER(FIND(" cell's ",C160)),ISNUMBER(FIND("eukary",C160)),ISNUMBER(FIND("sperm",C160)))</f>
        <v>0</v>
      </c>
      <c r="AD160" t="b">
        <f>OR(ISNUMBER(FIND("human",B160)),ISNUMBER(FIND("workers",B160)),ISNUMBER(FIND("workforces",B160)),ISNUMBER(FIND("occupational",B160)),ISNUMBER(FIND("Case report",B160)),ISNUMBER(FIND("Workplaces",B160)),ISNUMBER(FIND("worker",B160)))</f>
        <v>0</v>
      </c>
      <c r="AE160" t="b">
        <f>OR(ISNUMBER(FIND(" plant ",C160)),ISNUMBER(FIND("Plant ",C160)),ISNUMBER(FIND("tomato",C160)),ISNUMBER(FIND("plants",C160)),ISNUMBER(FIND("Plants",C160)),ISNUMBER(FIND("algae",C160)),ISNUMBER(FIND("lettuce",C160)),ISNUMBER(FIND("green gram sprouts ",C160)),ISNUMBER(FIND("Cucurbita pepo",C160)),ISNUMBER(FIND("bean ",C160)),ISNUMBER(FIND("chloroplast",C160)),ISNUMBER(FIND("chlorophyll",C160)),ISNUMBER(FIND("seedling",C160)),ISNUMBER(FIND("canola",C160)),ISNUMBER(FIND("shoot",C160)),ISNUMBER(FIND("photosynthes",C160)),ISNUMBER(FIND(" leaves ",C160)),,ISNUMBER(FIND("agriculture",C160)),ISNUMBER(FIND(" crops ",C160)))</f>
        <v>0</v>
      </c>
      <c r="AF160" t="b">
        <f>OR(ISNUMBER(FIND("bacteria",C160)),ISNUMBER(FIND("Bacteria",C160)),ISNUMBER(FIND("Bacterium",C160)),ISNUMBER(FIND("bacterium",C160)),ISNUMBER(FIND(" coli ",C160)))</f>
        <v>0</v>
      </c>
      <c r="AG160" t="b">
        <f>OR(ISNUMBER(FIND("fungi",C160)),ISNUMBER(FIND("Fungi",C160)),ISNUMBER(FIND("fungus",C160)),ISNUMBER(FIND("Fungus",C160)),ISNUMBER(FIND("mushroom",C160)),ISNUMBER(FIND("Mushroom",C160)),ISNUMBER(FIND(" mold ",C160)))</f>
        <v>0</v>
      </c>
      <c r="AH160" t="b">
        <f>OR(ISNUMBER(FIND("Pig ",C160)),ISNUMBER(FIND("pig ",C160)),ISNUMBER(FIND("Pigs ",C160)),ISNUMBER(FIND("pigs ",C160)))</f>
        <v>0</v>
      </c>
      <c r="AI160" t="b">
        <f>OR(ISNUMBER(FIND(" C. elegans",C160)),ISNUMBER(FIND("Caenorhabditis elegans",C160)),ISNUMBER(FIND("earthworms",C160)),ISNUMBER(FIND(" Ficopomatus enigmaticus",C160)),ISNUMBER(FIND("larva",C160)),ISNUMBER(FIND("Lumbriculus variegatus",C160)),ISNUMBER(FIND("nematode",C160)))</f>
        <v>0</v>
      </c>
      <c r="AJ160" t="b">
        <f>NOT(OR(AA160,AB160,AC160,AD160,AE160,AF160,AG160,AH160,AI160))</f>
        <v>0</v>
      </c>
      <c r="AL160" t="b">
        <f>OR(AA160,AB160,AD160,AE160,AF160,AG160,AH160,AI160)</f>
        <v>1</v>
      </c>
      <c r="AM160" t="b">
        <f>IF(Table1[[#This Row],[In vivo?]],IF(Table1[[#This Row],[Cell]],FALSE,TRUE),FALSE)</f>
        <v>1</v>
      </c>
      <c r="AN160" t="b">
        <f>AND(AC160,AL160)</f>
        <v>0</v>
      </c>
      <c r="AO160" t="b">
        <f>IF(Table1[[#This Row],[Cell]],IF(Table1[[#This Row],[In vivo?]],FALSE,TRUE),FALSE)</f>
        <v>0</v>
      </c>
      <c r="AP160" t="b">
        <f>NOT(OR(Table1[[#This Row],[In vivo?]],Table1[[#This Row],[Only in Cell]]))</f>
        <v>0</v>
      </c>
      <c r="AQ160" t="b">
        <f>IF(OR(Table1[[#This Row],[Rodents]],Table1[[#This Row],[Human]],Table1[[#This Row],[Pig]]),OR(ISNUMBER(FIND("pulmonary",C160)),ISNUMBER(FIND("lung",C160))),"NA")</f>
        <v>1</v>
      </c>
      <c r="AR160" t="b">
        <f>IF(OR(Table1[[#This Row],[Rodents]],Table1[[#This Row],[Human]],Table1[[#This Row],[Pig]]),OR(ISNUMBER(FIND("skin",C160)),ISNUMBER(FIND("dermal",C160))),"NA")</f>
        <v>0</v>
      </c>
      <c r="AS160" t="b">
        <f>IF(OR(Table1[[#This Row],[Rodents]],Table1[[#This Row],[Human]],Table1[[#This Row],[Pig]]),OR(ISNUMBER(FIND("liver",C160)),ISNUMBER(FIND("hepat",C160))),"NA")</f>
        <v>0</v>
      </c>
      <c r="AT160" t="b">
        <f>IF(OR(Table1[[#This Row],[Rodents]],Table1[[#This Row],[Human]],Table1[[#This Row],[Pig]]),OR(ISNUMBER(FIND("kidney",C160)),ISNUMBER(FIND("neph",C160))),"NA")</f>
        <v>0</v>
      </c>
      <c r="AU160" t="b">
        <f>IF(OR(Table1[[#This Row],[Rodents]],Table1[[#This Row],[Human]],Table1[[#This Row],[Pig]]),OR(ISNUMBER(FIND("brain",C160)),ISNUMBER(FIND("neur",C160)),ISNUMBER(FIND("nerv",C160))),"NA")</f>
        <v>0</v>
      </c>
      <c r="AV160" t="b">
        <f>IF(OR(Table1[[#This Row],[Rodents]],Table1[[#This Row],[Human]],Table1[[#This Row],[Pig]]),OR(ISNUMBER(FIND("heart",C160)),ISNUMBER(FIND("cardi",C160))),"NA")</f>
        <v>0</v>
      </c>
      <c r="AW160" t="b">
        <f>IF(OR(Table1[[#This Row],[Rodents]],Table1[[#This Row],[Human]],Table1[[#This Row],[Pig]]),OR(ISNUMBER(FIND("gastro",C160)),ISNUMBER(FIND("intesti",C160)),ISNUMBER(FIND("stomach",C160))),"NA")</f>
        <v>0</v>
      </c>
      <c r="AX160" t="b">
        <f>IF(OR(Table1[[#This Row],[Rodents]],Table1[[#This Row],[Human]],Table1[[#This Row],[Pig]]),NOT(OR(AQ160,AR160,AS160,AT160,AU160,AV160,AW160)),"NA")</f>
        <v>0</v>
      </c>
      <c r="AY160" t="b">
        <f>OR(ISNUMBER(FIND("SWCNT",C160)),ISNUMBER(FIND("SWNT",C160)),ISNUMBER(FIND("single-wall",C160)),ISNUMBER(FIND("single wall",C160)),ISNUMBER(FIND("Single wall",C160)),ISNUMBER(FIND("Single-wall",C160)),ISNUMBER(FIND("SWCNT",B160)),ISNUMBER(FIND("SWNT",B160)),ISNUMBER(FIND("single-wall",B160)),ISNUMBER(FIND("single wall",B160)),ISNUMBER(FIND("Single-wall",B160)),ISNUMBER(FIND("Single wall",B160)))</f>
        <v>0</v>
      </c>
      <c r="AZ160" t="b">
        <f>OR(ISNUMBER(FIND("MWCNT",C160)),ISNUMBER(FIND("MWNT",C160)),ISNUMBER(FIND("multi-wall",C160)),ISNUMBER(FIND("multi wall",C160)),ISNUMBER(FIND("multiwall",C160)),ISNUMBER(FIND("Multi-wall",C160)),ISNUMBER(FIND("Multi wall",C160)),ISNUMBER(FIND("Multiwall",C160)),ISNUMBER(FIND("MWCNT",B160)),ISNUMBER(FIND("MWNT",B160)),ISNUMBER(FIND("multi-wall",B160)),ISNUMBER(FIND("multi wall",B160)),ISNUMBER(FIND("multiwall",B160)),ISNUMBER(FIND("Multi-wall",B160)),ISNUMBER(FIND("Multi wall",B160)),ISNUMBER(FIND("Multiwall",B160)),ISNUMBER(FIND("Double-wall",B160)),ISNUMBER(FIND("Double wall",B160)),ISNUMBER(FIND("Doublewall",B160)),ISNUMBER(FIND("double-wall",B160)),ISNUMBER(FIND("double wall",B160)),ISNUMBER(FIND("doublewall",B160)))</f>
        <v>1</v>
      </c>
      <c r="BA160" t="b">
        <f>AND(Table1[[#This Row],[SWCNT]],Table1[[#This Row],[MWCNT]])</f>
        <v>0</v>
      </c>
      <c r="BB160" t="b">
        <f>IF(Table1[[#This Row],[SWCNT]]=TRUE,FALSE,IF(Table1[[#This Row],[MWCNT]]=TRUE,FALSE,TRUE))</f>
        <v>0</v>
      </c>
      <c r="BC160" s="18"/>
    </row>
    <row r="161" spans="1:55" ht="277.5">
      <c r="A161" t="s">
        <v>1334</v>
      </c>
      <c r="B161" s="2" t="s">
        <v>1335</v>
      </c>
      <c r="C161" s="16" t="s">
        <v>1336</v>
      </c>
      <c r="D161" s="17" t="s">
        <v>1294</v>
      </c>
      <c r="E161" s="2">
        <v>2019</v>
      </c>
      <c r="F161" t="b">
        <f>OR(ISNUMBER(FIND("cytotoxic",C161)),ISNUMBER(FIND("Cytotoxic",C161)),ISNUMBER(FIND("cellular toxicity",C161)),ISNUMBER(FIND("cell death",C161)),ISNUMBER(FIND("viable",C161)),ISNUMBER(FIND("phytotoxic",C161)),ISNUMBER(FIND("acute toxicity",C161)),ISNUMBER(FIND("MTT",C161)),ISNUMBER(FIND("survival",C161)),ISNUMBER(FIND("prolifer",C161)),ISNUMBER(FIND("apoptosis",C161)),ISNUMBER(FIND("neurotoxic",C161)),ISNUMBER(FIND("  lysis ",C161)),ISNUMBER(FIND("necrosis",C161)),ISNUMBER(FIND("cellular death",C161))*3,ISNUMBER(FIND("LDH",C161)),ISNUMBER(FIND("Acute toxicity",C161)))</f>
        <v>0</v>
      </c>
      <c r="G161" t="b">
        <f>OR(ISNUMBER(FIND("genotoxic",C161)),ISNUMBER(FIND("genotoxicity",C161)),ISNUMBER(FIND("DNA damage",C161)),ISNUMBER(FIND("DNA",C161)),ISNUMBER(FIND("RNA",C161)),ISNUMBER(FIND("mesothelioma",C161)),ISNUMBER(FIND("carcino",C161)),ISNUMBER(FIND("mutagen",C161)),ISNUMBER(FIND("genetic",C161)))</f>
        <v>0</v>
      </c>
      <c r="H161" t="b">
        <f>OR(ISNUMBER(FIND("inflammatory",C161)),ISNUMBER(FIND("inflamm",C161)))</f>
        <v>1</v>
      </c>
      <c r="I161" t="b">
        <f>OR(ISNUMBER(FIND("immune",C161)),ISNUMBER(FIND("immunological",C161)),ISNUMBER(FIND("interleuk",C161)),ISNUMBER(FIND("platelet activation",C161)),ISNUMBER(FIND("monocyte",C161)),ISNUMBER(FIND("leukocyte",C161)),ISNUMBER(FIND("cytokine",C161)),ISNUMBER(FIND("CD4",C161)),ISNUMBER(FIND("CD8",C161)),ISNUMBER(FIND("T-cell",C161)))</f>
        <v>0</v>
      </c>
      <c r="J161" t="b">
        <f>OR(ISNUMBER(FIND("reactive oxygen",C161)),ISNUMBER(FIND("ROS",C161)),ISNUMBER(FIND("free radical",C161)),ISNUMBER(FIND("oxidative stress",C161)),ISNUMBER(FIND("peroxid",C161)),ISNUMBER(FIND("oxidative",C161)),ISNUMBER(FIND("antioxid",C161)))</f>
        <v>0</v>
      </c>
      <c r="K161" t="b">
        <f>OR(ISNUMBER(FIND("autophag",C161)))</f>
        <v>0</v>
      </c>
      <c r="L161" t="b">
        <f>OR(ISNUMBER(FIND("morpholog",C161)))</f>
        <v>1</v>
      </c>
      <c r="M161" t="b">
        <f>OR(ISNUMBER(FIND("fibrosis",C161)),ISNUMBER(FIND("Fibrosis",C161)),ISNUMBER(FIND("fibrot",C161)))</f>
        <v>0</v>
      </c>
      <c r="N161" t="b">
        <f>OR(ISNUMBER(FIND("offspring",C161)),ISNUMBER(FIND("Parental",C161)),ISNUMBER(FIND("parental",C161)),ISNUMBER(FIND("germline",C161)),ISNUMBER(FIND("reproduc",C161)),ISNUMBER(FIND("embryo",C161)))</f>
        <v>1</v>
      </c>
      <c r="O161" t="b">
        <f>OR(ISNUMBER(FIND("metabol",C161)),ISNUMBER(FIND("Metabol",C161)),ISNUMBER(FIND("digest",C161)),ISNUMBER(FIND("mitochon",C161)))</f>
        <v>0</v>
      </c>
      <c r="P161" t="b">
        <f>OR(ISNUMBER(FIND("ecotox",C161)),ISNUMBER(FIND("Ecotox",B161)),ISNUMBER(FIND("ecotox",B161)),ISNUMBER(FIND("Ecotox",C161)))</f>
        <v>0</v>
      </c>
      <c r="Q161" t="b">
        <f>OR(ISNUMBER(FIND("Bioaccum",C161)),ISNUMBER(FIND("bioaccum",C161)),ISNUMBER(FIND("accum",C161)))</f>
        <v>1</v>
      </c>
      <c r="R161" t="b">
        <f>OR(ISNUMBER(FIND("Occupation",C161)),ISNUMBER(FIND("occupation",C161)),ISNUMBER(FIND("worker",C161)),ISNUMBER(FIND("workforce",C161)))</f>
        <v>0</v>
      </c>
      <c r="S161" t="b">
        <f>NOT(OR(F161,G161,H161,I161,J161,K161,L161,M161,N161,O161,P161,Q161,R161))</f>
        <v>0</v>
      </c>
      <c r="U161" t="b">
        <f>OR(Table1[[#This Row],[Inflammation]],Table1[[#This Row],[Immune]])</f>
        <v>1</v>
      </c>
      <c r="V161" t="str">
        <f>IF(OR(Table1[[#This Row],[Rodents]],Table1[[#This Row],[Human]],Table1[[#This Row],[Pig]]),OR(ISNUMBER(FIND("intratrach",C161)),ISNUMBER(FIND("nasal ",C161)),ISNUMBER(FIND("instill",C161))),"NA")</f>
        <v>NA</v>
      </c>
      <c r="W161" t="str">
        <f>IF(OR(Table1[[#This Row],[Rodents]],Table1[[#This Row],[Human]],Table1[[#This Row],[Pig]]),OR(ISNUMBER(FIND("dermal",C161)),ISNUMBER(FIND("skin ",C161))),"NA")</f>
        <v>NA</v>
      </c>
      <c r="X161" t="str">
        <f>IF(OR(Table1[[#This Row],[Rodents]],Table1[[#This Row],[Human]],Table1[[#This Row],[Pig]]),OR(ISNUMBER(FIND("injected",C161)),ISNUMBER(FIND("periton",C161)),ISNUMBER(FIND("intrascrot",C161))),"NA")</f>
        <v>NA</v>
      </c>
      <c r="Y161" t="str">
        <f>IF(OR(Table1[[#This Row],[Rodents]],Table1[[#This Row],[Human]],Table1[[#This Row],[Pig]]),NOT(OR(Table1[[#This Row],[Inhaled/Intratracheal/intranasal]],Table1[[#This Row],[Dermal]],Table1[[#This Row],[Injected]])),"NA")</f>
        <v>NA</v>
      </c>
      <c r="AA161" t="b">
        <f>OR(ISNUMBER(FIND("fish ",C161)),ISNUMBER(FIND("Fish ",C161)),ISNUMBER(FIND("aquatic",C161)),ISNUMBER(FIND("daphnids",C161)),ISNUMBER(FIND("Carcinus maenas",C161)),ISNUMBER(FIND("Daphnia",C161)),ISNUMBER(FIND("Ruditapes philippinarum",C161)),ISNUMBER(FIND("daphnia",C161)),ISNUMBER(FIND("marine",C161)),ISNUMBER(FIND("mussel",C161)),ISNUMBER(FIND("algae",C161)),ISNUMBER(FIND("Donax faba",C161)),ISNUMBER(FIND("estuarine",C161)),ISNUMBER(FIND("snail",C161)),ISNUMBER(FIND("Prorocentrum donghaiense",C161)) )</f>
        <v>1</v>
      </c>
      <c r="AB161" t="b">
        <f>OR(ISNUMBER(FIND(" rat ",C161)),ISNUMBER(FIND(" rats ",C161)),ISNUMBER(FIND(" Rats ",C161)),ISNUMBER(FIND(" Rat ",C161)),ISNUMBER(FIND(" rat.",C161)),ISNUMBER(FIND(" rats.",C161)),ISNUMBER(FIND("mouse",C161)),ISNUMBER(FIND("mice",C161)), ISNUMBER(FIND(" Mice",C161)))</f>
        <v>0</v>
      </c>
      <c r="AC161" t="b">
        <f>OR(ISNUMBER(FIND(" cell ",C161)),ISNUMBER(FIND("fibroblast",C161)),ISNUMBER(FIND("macrophage",C161)),ISNUMBER(FIND("epithelial",C161)),ISNUMBER(FIND("endothelial",C161)),ISNUMBER(FIND("neuron",C161)),ISNUMBER(FIND(" cells ",C161)),ISNUMBER(FIND("RBC",C161)),ISNUMBER(FIND("mitochond",C161)),ISNUMBER(FIND("adipocyte",C161)),ISNUMBER(FIND("osteo",C161)),ISNUMBER(FIND("keratin",C161)),ISNUMBER(FIND(" cell's ",C161)),ISNUMBER(FIND("eukary",C161)),ISNUMBER(FIND("sperm",C161)))</f>
        <v>0</v>
      </c>
      <c r="AD161" t="b">
        <f>OR(ISNUMBER(FIND("human",B161)),ISNUMBER(FIND("workers",B161)),ISNUMBER(FIND("workforces",B161)),ISNUMBER(FIND("occupational",B161)),ISNUMBER(FIND("Case report",B161)),ISNUMBER(FIND("Workplaces",B161)),ISNUMBER(FIND("worker",B161)))</f>
        <v>0</v>
      </c>
      <c r="AE161" t="b">
        <f>OR(ISNUMBER(FIND(" plant ",C161)),ISNUMBER(FIND("Plant ",C161)),ISNUMBER(FIND("tomato",C161)),ISNUMBER(FIND("plants",C161)),ISNUMBER(FIND("Plants",C161)),ISNUMBER(FIND("algae",C161)),ISNUMBER(FIND("lettuce",C161)),ISNUMBER(FIND("green gram sprouts ",C161)),ISNUMBER(FIND("Cucurbita pepo",C161)),ISNUMBER(FIND("bean ",C161)),ISNUMBER(FIND("chloroplast",C161)),ISNUMBER(FIND("chlorophyll",C161)),ISNUMBER(FIND("seedling",C161)),ISNUMBER(FIND("canola",C161)),ISNUMBER(FIND("shoot",C161)),ISNUMBER(FIND("photosynthes",C161)),ISNUMBER(FIND(" leaves ",C161)),,ISNUMBER(FIND("agriculture",C161)),ISNUMBER(FIND(" crops ",C161)))</f>
        <v>0</v>
      </c>
      <c r="AF161" t="b">
        <f>OR(ISNUMBER(FIND("bacteria",C161)),ISNUMBER(FIND("Bacteria",C161)),ISNUMBER(FIND("Bacterium",C161)),ISNUMBER(FIND("bacterium",C161)),ISNUMBER(FIND(" coli ",C161)))</f>
        <v>0</v>
      </c>
      <c r="AG161" t="b">
        <f>OR(ISNUMBER(FIND("fungi",C161)),ISNUMBER(FIND("Fungi",C161)),ISNUMBER(FIND("fungus",C161)),ISNUMBER(FIND("Fungus",C161)),ISNUMBER(FIND("mushroom",C161)),ISNUMBER(FIND("Mushroom",C161)),ISNUMBER(FIND(" mold ",C161)))</f>
        <v>0</v>
      </c>
      <c r="AH161" t="b">
        <f>OR(ISNUMBER(FIND("Pig ",C161)),ISNUMBER(FIND("pig ",C161)),ISNUMBER(FIND("Pigs ",C161)),ISNUMBER(FIND("pigs ",C161)))</f>
        <v>0</v>
      </c>
      <c r="AI161" t="b">
        <f>OR(ISNUMBER(FIND(" C. elegans",C161)),ISNUMBER(FIND("Caenorhabditis elegans",C161)),ISNUMBER(FIND("earthworms",C161)),ISNUMBER(FIND(" Ficopomatus enigmaticus",C161)),ISNUMBER(FIND("larva",C161)),ISNUMBER(FIND("Lumbriculus variegatus",C161)),ISNUMBER(FIND("nematode",C161)))</f>
        <v>1</v>
      </c>
      <c r="AJ161" t="b">
        <f>NOT(OR(AA161,AB161,AC161,AD161,AE161,AF161,AG161,AH161,AI161))</f>
        <v>0</v>
      </c>
      <c r="AL161" t="b">
        <f>OR(AA161,AB161,AD161,AE161,AF161,AG161,AH161,AI161)</f>
        <v>1</v>
      </c>
      <c r="AM161" t="b">
        <f>IF(Table1[[#This Row],[In vivo?]],IF(Table1[[#This Row],[Cell]],FALSE,TRUE),FALSE)</f>
        <v>1</v>
      </c>
      <c r="AN161" t="b">
        <f>AND(AC161,AL161)</f>
        <v>0</v>
      </c>
      <c r="AO161" t="b">
        <f>IF(Table1[[#This Row],[Cell]],IF(Table1[[#This Row],[In vivo?]],FALSE,TRUE),FALSE)</f>
        <v>0</v>
      </c>
      <c r="AP161" t="b">
        <f>NOT(OR(Table1[[#This Row],[In vivo?]],Table1[[#This Row],[Only in Cell]]))</f>
        <v>0</v>
      </c>
      <c r="AQ161" t="str">
        <f>IF(OR(Table1[[#This Row],[Rodents]],Table1[[#This Row],[Human]],Table1[[#This Row],[Pig]]),OR(ISNUMBER(FIND("pulmonary",C161)),ISNUMBER(FIND("lung",C161))),"NA")</f>
        <v>NA</v>
      </c>
      <c r="AR161" t="str">
        <f>IF(OR(Table1[[#This Row],[Rodents]],Table1[[#This Row],[Human]],Table1[[#This Row],[Pig]]),OR(ISNUMBER(FIND("skin",C161)),ISNUMBER(FIND("dermal",C161))),"NA")</f>
        <v>NA</v>
      </c>
      <c r="AS161" t="str">
        <f>IF(OR(Table1[[#This Row],[Rodents]],Table1[[#This Row],[Human]],Table1[[#This Row],[Pig]]),OR(ISNUMBER(FIND("liver",C161)),ISNUMBER(FIND("hepat",C161))),"NA")</f>
        <v>NA</v>
      </c>
      <c r="AT161" t="str">
        <f>IF(OR(Table1[[#This Row],[Rodents]],Table1[[#This Row],[Human]],Table1[[#This Row],[Pig]]),OR(ISNUMBER(FIND("kidney",C161)),ISNUMBER(FIND("neph",C161))),"NA")</f>
        <v>NA</v>
      </c>
      <c r="AU161" t="str">
        <f>IF(OR(Table1[[#This Row],[Rodents]],Table1[[#This Row],[Human]],Table1[[#This Row],[Pig]]),OR(ISNUMBER(FIND("brain",C161)),ISNUMBER(FIND("neur",C161)),ISNUMBER(FIND("nerv",C161))),"NA")</f>
        <v>NA</v>
      </c>
      <c r="AV161" t="str">
        <f>IF(OR(Table1[[#This Row],[Rodents]],Table1[[#This Row],[Human]],Table1[[#This Row],[Pig]]),OR(ISNUMBER(FIND("heart",C161)),ISNUMBER(FIND("cardi",C161))),"NA")</f>
        <v>NA</v>
      </c>
      <c r="AW161" t="str">
        <f>IF(OR(Table1[[#This Row],[Rodents]],Table1[[#This Row],[Human]],Table1[[#This Row],[Pig]]),OR(ISNUMBER(FIND("gastro",C161)),ISNUMBER(FIND("intesti",C161)),ISNUMBER(FIND("stomach",C161))),"NA")</f>
        <v>NA</v>
      </c>
      <c r="AX161" t="str">
        <f>IF(OR(Table1[[#This Row],[Rodents]],Table1[[#This Row],[Human]],Table1[[#This Row],[Pig]]),NOT(OR(AQ161,AR161,AS161,AT161,AU161,AV161,AW161)),"NA")</f>
        <v>NA</v>
      </c>
      <c r="AY161" t="b">
        <f>OR(ISNUMBER(FIND("SWCNT",C161)),ISNUMBER(FIND("SWNT",C161)),ISNUMBER(FIND("single-wall",C161)),ISNUMBER(FIND("single wall",C161)),ISNUMBER(FIND("Single wall",C161)),ISNUMBER(FIND("Single-wall",C161)),ISNUMBER(FIND("SWCNT",B161)),ISNUMBER(FIND("SWNT",B161)),ISNUMBER(FIND("single-wall",B161)),ISNUMBER(FIND("single wall",B161)),ISNUMBER(FIND("Single-wall",B161)),ISNUMBER(FIND("Single wall",B161)))</f>
        <v>0</v>
      </c>
      <c r="AZ161" t="b">
        <f>OR(ISNUMBER(FIND("MWCNT",C161)),ISNUMBER(FIND("MWNT",C161)),ISNUMBER(FIND("multi-wall",C161)),ISNUMBER(FIND("multi wall",C161)),ISNUMBER(FIND("multiwall",C161)),ISNUMBER(FIND("Multi-wall",C161)),ISNUMBER(FIND("Multi wall",C161)),ISNUMBER(FIND("Multiwall",C161)),ISNUMBER(FIND("MWCNT",B161)),ISNUMBER(FIND("MWNT",B161)),ISNUMBER(FIND("multi-wall",B161)),ISNUMBER(FIND("multi wall",B161)),ISNUMBER(FIND("multiwall",B161)),ISNUMBER(FIND("Multi-wall",B161)),ISNUMBER(FIND("Multi wall",B161)),ISNUMBER(FIND("Multiwall",B161)),ISNUMBER(FIND("Double-wall",B161)),ISNUMBER(FIND("Double wall",B161)),ISNUMBER(FIND("Doublewall",B161)),ISNUMBER(FIND("double-wall",B161)),ISNUMBER(FIND("double wall",B161)),ISNUMBER(FIND("doublewall",B161)))</f>
        <v>1</v>
      </c>
      <c r="BA161" t="b">
        <f>AND(Table1[[#This Row],[SWCNT]],Table1[[#This Row],[MWCNT]])</f>
        <v>0</v>
      </c>
      <c r="BB161" t="b">
        <f>IF(Table1[[#This Row],[SWCNT]]=TRUE,FALSE,IF(Table1[[#This Row],[MWCNT]]=TRUE,FALSE,TRUE))</f>
        <v>0</v>
      </c>
      <c r="BC161" s="18"/>
    </row>
    <row r="162" spans="1:55" ht="222">
      <c r="A162" t="s">
        <v>1344</v>
      </c>
      <c r="B162" s="2" t="s">
        <v>1345</v>
      </c>
      <c r="C162" s="16" t="s">
        <v>1346</v>
      </c>
      <c r="D162" s="17" t="s">
        <v>1302</v>
      </c>
      <c r="E162" s="2">
        <v>2019</v>
      </c>
      <c r="F162" t="b">
        <f>OR(ISNUMBER(FIND("cytotoxic",C162)),ISNUMBER(FIND("Cytotoxic",C162)),ISNUMBER(FIND("cellular toxicity",C162)),ISNUMBER(FIND("cell death",C162)),ISNUMBER(FIND("viable",C162)),ISNUMBER(FIND("phytotoxic",C162)),ISNUMBER(FIND("acute toxicity",C162)),ISNUMBER(FIND("MTT",C162)),ISNUMBER(FIND("survival",C162)),ISNUMBER(FIND("prolifer",C162)),ISNUMBER(FIND("apoptosis",C162)),ISNUMBER(FIND("neurotoxic",C162)),ISNUMBER(FIND("  lysis ",C162)),ISNUMBER(FIND("necrosis",C162)),ISNUMBER(FIND("cellular death",C162))*3,ISNUMBER(FIND("LDH",C162)),ISNUMBER(FIND("Acute toxicity",C162)))</f>
        <v>1</v>
      </c>
      <c r="G162" t="b">
        <f>OR(ISNUMBER(FIND("genotoxic",C162)),ISNUMBER(FIND("genotoxicity",C162)),ISNUMBER(FIND("DNA damage",C162)),ISNUMBER(FIND("DNA",C162)),ISNUMBER(FIND("RNA",C162)),ISNUMBER(FIND("mesothelioma",C162)),ISNUMBER(FIND("carcino",C162)),ISNUMBER(FIND("mutagen",C162)),ISNUMBER(FIND("genetic",C162)))</f>
        <v>1</v>
      </c>
      <c r="H162" t="b">
        <f>OR(ISNUMBER(FIND("inflammatory",C162)),ISNUMBER(FIND("inflamm",C162)))</f>
        <v>1</v>
      </c>
      <c r="I162" t="b">
        <f>OR(ISNUMBER(FIND("immune",C162)),ISNUMBER(FIND("immunological",C162)),ISNUMBER(FIND("interleuk",C162)),ISNUMBER(FIND("platelet activation",C162)),ISNUMBER(FIND("monocyte",C162)),ISNUMBER(FIND("leukocyte",C162)),ISNUMBER(FIND("cytokine",C162)),ISNUMBER(FIND("CD4",C162)),ISNUMBER(FIND("CD8",C162)),ISNUMBER(FIND("T-cell",C162)))</f>
        <v>0</v>
      </c>
      <c r="J162" t="b">
        <f>OR(ISNUMBER(FIND("reactive oxygen",C162)),ISNUMBER(FIND("ROS",C162)),ISNUMBER(FIND("free radical",C162)),ISNUMBER(FIND("oxidative stress",C162)),ISNUMBER(FIND("peroxid",C162)),ISNUMBER(FIND("oxidative",C162)),ISNUMBER(FIND("antioxid",C162)))</f>
        <v>0</v>
      </c>
      <c r="K162" t="b">
        <f>OR(ISNUMBER(FIND("autophag",C162)))</f>
        <v>0</v>
      </c>
      <c r="L162" t="b">
        <f>OR(ISNUMBER(FIND("morpholog",C162)))</f>
        <v>0</v>
      </c>
      <c r="M162" t="b">
        <f>OR(ISNUMBER(FIND("fibrosis",C162)),ISNUMBER(FIND("Fibrosis",C162)),ISNUMBER(FIND("fibrot",C162)))</f>
        <v>0</v>
      </c>
      <c r="N162" t="b">
        <f>OR(ISNUMBER(FIND("offspring",C162)),ISNUMBER(FIND("Parental",C162)),ISNUMBER(FIND("parental",C162)),ISNUMBER(FIND("germline",C162)),ISNUMBER(FIND("reproduc",C162)),ISNUMBER(FIND("embryo",C162)))</f>
        <v>0</v>
      </c>
      <c r="O162" t="b">
        <f>OR(ISNUMBER(FIND("metabol",C162)),ISNUMBER(FIND("Metabol",C162)),ISNUMBER(FIND("digest",C162)),ISNUMBER(FIND("mitochon",C162)))</f>
        <v>0</v>
      </c>
      <c r="P162" t="b">
        <f>OR(ISNUMBER(FIND("ecotox",C162)),ISNUMBER(FIND("Ecotox",B162)),ISNUMBER(FIND("ecotox",B162)),ISNUMBER(FIND("Ecotox",C162)))</f>
        <v>0</v>
      </c>
      <c r="Q162" t="b">
        <f>OR(ISNUMBER(FIND("Bioaccum",C162)),ISNUMBER(FIND("bioaccum",C162)),ISNUMBER(FIND("accum",C162)))</f>
        <v>0</v>
      </c>
      <c r="R162" t="b">
        <f>OR(ISNUMBER(FIND("Occupation",C162)),ISNUMBER(FIND("occupation",C162)),ISNUMBER(FIND("worker",C162)),ISNUMBER(FIND("workforce",C162)))</f>
        <v>0</v>
      </c>
      <c r="S162" t="b">
        <f>NOT(OR(F162,G162,H162,I162,J162,K162,L162,M162,N162,O162,P162,Q162,R162))</f>
        <v>0</v>
      </c>
      <c r="U162" t="b">
        <f>OR(Table1[[#This Row],[Inflammation]],Table1[[#This Row],[Immune]])</f>
        <v>1</v>
      </c>
      <c r="V162" t="b">
        <f>IF(OR(Table1[[#This Row],[Rodents]],Table1[[#This Row],[Human]],Table1[[#This Row],[Pig]]),OR(ISNUMBER(FIND("intratrach",C162)),ISNUMBER(FIND("nasal ",C162)),ISNUMBER(FIND("instill",C162))),"NA")</f>
        <v>0</v>
      </c>
      <c r="W162" t="b">
        <f>IF(OR(Table1[[#This Row],[Rodents]],Table1[[#This Row],[Human]],Table1[[#This Row],[Pig]]),OR(ISNUMBER(FIND("dermal",C162)),ISNUMBER(FIND("skin ",C162))),"NA")</f>
        <v>0</v>
      </c>
      <c r="X162" t="b">
        <f>IF(OR(Table1[[#This Row],[Rodents]],Table1[[#This Row],[Human]],Table1[[#This Row],[Pig]]),OR(ISNUMBER(FIND("injected",C162)),ISNUMBER(FIND("periton",C162)),ISNUMBER(FIND("intrascrot",C162))),"NA")</f>
        <v>0</v>
      </c>
      <c r="Y162" t="b">
        <f>IF(OR(Table1[[#This Row],[Rodents]],Table1[[#This Row],[Human]],Table1[[#This Row],[Pig]]),NOT(OR(Table1[[#This Row],[Inhaled/Intratracheal/intranasal]],Table1[[#This Row],[Dermal]],Table1[[#This Row],[Injected]])),"NA")</f>
        <v>1</v>
      </c>
      <c r="AA162" t="b">
        <f>OR(ISNUMBER(FIND("fish ",C162)),ISNUMBER(FIND("Fish ",C162)),ISNUMBER(FIND("aquatic",C162)),ISNUMBER(FIND("daphnids",C162)),ISNUMBER(FIND("Carcinus maenas",C162)),ISNUMBER(FIND("Daphnia",C162)),ISNUMBER(FIND("Ruditapes philippinarum",C162)),ISNUMBER(FIND("daphnia",C162)),ISNUMBER(FIND("marine",C162)),ISNUMBER(FIND("mussel",C162)),ISNUMBER(FIND("algae",C162)),ISNUMBER(FIND("Donax faba",C162)),ISNUMBER(FIND("estuarine",C162)),ISNUMBER(FIND("snail",C162)),ISNUMBER(FIND("Prorocentrum donghaiense",C162)) )</f>
        <v>0</v>
      </c>
      <c r="AB162" t="b">
        <f>OR(ISNUMBER(FIND(" rat ",C162)),ISNUMBER(FIND(" rats ",C162)),ISNUMBER(FIND(" Rats ",C162)),ISNUMBER(FIND(" Rat ",C162)),ISNUMBER(FIND(" rat.",C162)),ISNUMBER(FIND(" rats.",C162)),ISNUMBER(FIND("mouse",C162)),ISNUMBER(FIND("mice",C162)), ISNUMBER(FIND(" Mice",C162)))</f>
        <v>1</v>
      </c>
      <c r="AC162" t="b">
        <f>OR(ISNUMBER(FIND(" cell ",C162)),ISNUMBER(FIND("fibroblast",C162)),ISNUMBER(FIND("macrophage",C162)),ISNUMBER(FIND("epithelial",C162)),ISNUMBER(FIND("endothelial",C162)),ISNUMBER(FIND("neuron",C162)),ISNUMBER(FIND(" cells ",C162)),ISNUMBER(FIND("RBC",C162)),ISNUMBER(FIND("mitochond",C162)),ISNUMBER(FIND("adipocyte",C162)),ISNUMBER(FIND("osteo",C162)),ISNUMBER(FIND("keratin",C162)),ISNUMBER(FIND(" cell's ",C162)),ISNUMBER(FIND("eukary",C162)),ISNUMBER(FIND("sperm",C162)))</f>
        <v>1</v>
      </c>
      <c r="AD162" t="b">
        <f>OR(ISNUMBER(FIND("human",B162)),ISNUMBER(FIND("workers",B162)),ISNUMBER(FIND("workforces",B162)),ISNUMBER(FIND("occupational",B162)),ISNUMBER(FIND("Case report",B162)),ISNUMBER(FIND("Workplaces",B162)),ISNUMBER(FIND("worker",B162)))</f>
        <v>0</v>
      </c>
      <c r="AE162" t="b">
        <f>OR(ISNUMBER(FIND(" plant ",C162)),ISNUMBER(FIND("Plant ",C162)),ISNUMBER(FIND("tomato",C162)),ISNUMBER(FIND("plants",C162)),ISNUMBER(FIND("Plants",C162)),ISNUMBER(FIND("algae",C162)),ISNUMBER(FIND("lettuce",C162)),ISNUMBER(FIND("green gram sprouts ",C162)),ISNUMBER(FIND("Cucurbita pepo",C162)),ISNUMBER(FIND("bean ",C162)),ISNUMBER(FIND("chloroplast",C162)),ISNUMBER(FIND("chlorophyll",C162)),ISNUMBER(FIND("seedling",C162)),ISNUMBER(FIND("canola",C162)),ISNUMBER(FIND("shoot",C162)),ISNUMBER(FIND("photosynthes",C162)),ISNUMBER(FIND(" leaves ",C162)),,ISNUMBER(FIND("agriculture",C162)),ISNUMBER(FIND(" crops ",C162)))</f>
        <v>0</v>
      </c>
      <c r="AF162" t="b">
        <f>OR(ISNUMBER(FIND("bacteria",C162)),ISNUMBER(FIND("Bacteria",C162)),ISNUMBER(FIND("Bacterium",C162)),ISNUMBER(FIND("bacterium",C162)),ISNUMBER(FIND(" coli ",C162)))</f>
        <v>0</v>
      </c>
      <c r="AG162" t="b">
        <f>OR(ISNUMBER(FIND("fungi",C162)),ISNUMBER(FIND("Fungi",C162)),ISNUMBER(FIND("fungus",C162)),ISNUMBER(FIND("Fungus",C162)),ISNUMBER(FIND("mushroom",C162)),ISNUMBER(FIND("Mushroom",C162)),ISNUMBER(FIND(" mold ",C162)))</f>
        <v>0</v>
      </c>
      <c r="AH162" t="b">
        <f>OR(ISNUMBER(FIND("Pig ",C162)),ISNUMBER(FIND("pig ",C162)),ISNUMBER(FIND("Pigs ",C162)),ISNUMBER(FIND("pigs ",C162)))</f>
        <v>0</v>
      </c>
      <c r="AI162" t="b">
        <f>OR(ISNUMBER(FIND(" C. elegans",C162)),ISNUMBER(FIND("Caenorhabditis elegans",C162)),ISNUMBER(FIND("earthworms",C162)),ISNUMBER(FIND(" Ficopomatus enigmaticus",C162)),ISNUMBER(FIND("larva",C162)),ISNUMBER(FIND("Lumbriculus variegatus",C162)),ISNUMBER(FIND("nematode",C162)))</f>
        <v>0</v>
      </c>
      <c r="AJ162" t="b">
        <f>NOT(OR(AA162,AB162,AC162,AD162,AE162,AF162,AG162,AH162,AI162))</f>
        <v>0</v>
      </c>
      <c r="AL162" t="b">
        <f>OR(AA162,AB162,AD162,AE162,AF162,AG162,AH162,AI162)</f>
        <v>1</v>
      </c>
      <c r="AM162" t="b">
        <f>IF(Table1[[#This Row],[In vivo?]],IF(Table1[[#This Row],[Cell]],FALSE,TRUE),FALSE)</f>
        <v>0</v>
      </c>
      <c r="AN162" t="b">
        <f>AND(AC162,AL162)</f>
        <v>1</v>
      </c>
      <c r="AO162" t="b">
        <f>IF(Table1[[#This Row],[Cell]],IF(Table1[[#This Row],[In vivo?]],FALSE,TRUE),FALSE)</f>
        <v>0</v>
      </c>
      <c r="AP162" t="b">
        <f>NOT(OR(Table1[[#This Row],[In vivo?]],Table1[[#This Row],[Only in Cell]]))</f>
        <v>0</v>
      </c>
      <c r="AQ162" t="b">
        <f>IF(OR(Table1[[#This Row],[Rodents]],Table1[[#This Row],[Human]],Table1[[#This Row],[Pig]]),OR(ISNUMBER(FIND("pulmonary",C162)),ISNUMBER(FIND("lung",C162))),"NA")</f>
        <v>1</v>
      </c>
      <c r="AR162" t="b">
        <f>IF(OR(Table1[[#This Row],[Rodents]],Table1[[#This Row],[Human]],Table1[[#This Row],[Pig]]),OR(ISNUMBER(FIND("skin",C162)),ISNUMBER(FIND("dermal",C162))),"NA")</f>
        <v>0</v>
      </c>
      <c r="AS162" t="b">
        <f>IF(OR(Table1[[#This Row],[Rodents]],Table1[[#This Row],[Human]],Table1[[#This Row],[Pig]]),OR(ISNUMBER(FIND("liver",C162)),ISNUMBER(FIND("hepat",C162))),"NA")</f>
        <v>0</v>
      </c>
      <c r="AT162" t="b">
        <f>IF(OR(Table1[[#This Row],[Rodents]],Table1[[#This Row],[Human]],Table1[[#This Row],[Pig]]),OR(ISNUMBER(FIND("kidney",C162)),ISNUMBER(FIND("neph",C162))),"NA")</f>
        <v>0</v>
      </c>
      <c r="AU162" t="b">
        <f>IF(OR(Table1[[#This Row],[Rodents]],Table1[[#This Row],[Human]],Table1[[#This Row],[Pig]]),OR(ISNUMBER(FIND("brain",C162)),ISNUMBER(FIND("neur",C162)),ISNUMBER(FIND("nerv",C162))),"NA")</f>
        <v>0</v>
      </c>
      <c r="AV162" t="b">
        <f>IF(OR(Table1[[#This Row],[Rodents]],Table1[[#This Row],[Human]],Table1[[#This Row],[Pig]]),OR(ISNUMBER(FIND("heart",C162)),ISNUMBER(FIND("cardi",C162))),"NA")</f>
        <v>0</v>
      </c>
      <c r="AW162" t="b">
        <f>IF(OR(Table1[[#This Row],[Rodents]],Table1[[#This Row],[Human]],Table1[[#This Row],[Pig]]),OR(ISNUMBER(FIND("gastro",C162)),ISNUMBER(FIND("intesti",C162)),ISNUMBER(FIND("stomach",C162))),"NA")</f>
        <v>0</v>
      </c>
      <c r="AX162" t="b">
        <f>IF(OR(Table1[[#This Row],[Rodents]],Table1[[#This Row],[Human]],Table1[[#This Row],[Pig]]),NOT(OR(AQ162,AR162,AS162,AT162,AU162,AV162,AW162)),"NA")</f>
        <v>0</v>
      </c>
      <c r="AY162" t="b">
        <f>OR(ISNUMBER(FIND("SWCNT",C162)),ISNUMBER(FIND("SWNT",C162)),ISNUMBER(FIND("single-wall",C162)),ISNUMBER(FIND("single wall",C162)),ISNUMBER(FIND("Single wall",C162)),ISNUMBER(FIND("Single-wall",C162)),ISNUMBER(FIND("SWCNT",B162)),ISNUMBER(FIND("SWNT",B162)),ISNUMBER(FIND("single-wall",B162)),ISNUMBER(FIND("single wall",B162)),ISNUMBER(FIND("Single-wall",B162)),ISNUMBER(FIND("Single wall",B162)))</f>
        <v>0</v>
      </c>
      <c r="AZ162" t="b">
        <f>OR(ISNUMBER(FIND("MWCNT",C162)),ISNUMBER(FIND("MWNT",C162)),ISNUMBER(FIND("multi-wall",C162)),ISNUMBER(FIND("multi wall",C162)),ISNUMBER(FIND("multiwall",C162)),ISNUMBER(FIND("Multi-wall",C162)),ISNUMBER(FIND("Multi wall",C162)),ISNUMBER(FIND("Multiwall",C162)),ISNUMBER(FIND("MWCNT",B162)),ISNUMBER(FIND("MWNT",B162)),ISNUMBER(FIND("multi-wall",B162)),ISNUMBER(FIND("multi wall",B162)),ISNUMBER(FIND("multiwall",B162)),ISNUMBER(FIND("Multi-wall",B162)),ISNUMBER(FIND("Multi wall",B162)),ISNUMBER(FIND("Multiwall",B162)),ISNUMBER(FIND("Double-wall",B162)),ISNUMBER(FIND("Double wall",B162)),ISNUMBER(FIND("Doublewall",B162)),ISNUMBER(FIND("double-wall",B162)),ISNUMBER(FIND("double wall",B162)),ISNUMBER(FIND("doublewall",B162)))</f>
        <v>1</v>
      </c>
      <c r="BA162" t="b">
        <f>AND(Table1[[#This Row],[SWCNT]],Table1[[#This Row],[MWCNT]])</f>
        <v>0</v>
      </c>
      <c r="BB162" t="b">
        <f>IF(Table1[[#This Row],[SWCNT]]=TRUE,FALSE,IF(Table1[[#This Row],[MWCNT]]=TRUE,FALSE,TRUE))</f>
        <v>0</v>
      </c>
      <c r="BC162" s="18"/>
    </row>
    <row r="163" spans="1:55" ht="259">
      <c r="A163" t="s">
        <v>1351</v>
      </c>
      <c r="B163" s="2" t="s">
        <v>1352</v>
      </c>
      <c r="C163" s="16" t="s">
        <v>1353</v>
      </c>
      <c r="D163" s="17" t="s">
        <v>271</v>
      </c>
      <c r="E163" s="2">
        <v>2019</v>
      </c>
      <c r="F163" t="b">
        <f>OR(ISNUMBER(FIND("cytotoxic",C163)),ISNUMBER(FIND("Cytotoxic",C163)),ISNUMBER(FIND("cellular toxicity",C163)),ISNUMBER(FIND("cell death",C163)),ISNUMBER(FIND("viable",C163)),ISNUMBER(FIND("phytotoxic",C163)),ISNUMBER(FIND("acute toxicity",C163)),ISNUMBER(FIND("MTT",C163)),ISNUMBER(FIND("survival",C163)),ISNUMBER(FIND("prolifer",C163)),ISNUMBER(FIND("apoptosis",C163)),ISNUMBER(FIND("neurotoxic",C163)),ISNUMBER(FIND("  lysis ",C163)),ISNUMBER(FIND("necrosis",C163)),ISNUMBER(FIND("cellular death",C163))*3,ISNUMBER(FIND("LDH",C163)),ISNUMBER(FIND("Acute toxicity",C163)))</f>
        <v>0</v>
      </c>
      <c r="G163" t="b">
        <f>OR(ISNUMBER(FIND("genotoxic",C163)),ISNUMBER(FIND("genotoxicity",C163)),ISNUMBER(FIND("DNA damage",C163)),ISNUMBER(FIND("DNA",C163)),ISNUMBER(FIND("RNA",C163)),ISNUMBER(FIND("mesothelioma",C163)),ISNUMBER(FIND("carcino",C163)),ISNUMBER(FIND("mutagen",C163)),ISNUMBER(FIND("genetic",C163)))</f>
        <v>1</v>
      </c>
      <c r="H163" t="b">
        <f>OR(ISNUMBER(FIND("inflammatory",C163)),ISNUMBER(FIND("inflamm",C163)))</f>
        <v>1</v>
      </c>
      <c r="I163" t="b">
        <f>OR(ISNUMBER(FIND("immune",C163)),ISNUMBER(FIND("immunological",C163)),ISNUMBER(FIND("interleuk",C163)),ISNUMBER(FIND("platelet activation",C163)),ISNUMBER(FIND("monocyte",C163)),ISNUMBER(FIND("leukocyte",C163)),ISNUMBER(FIND("cytokine",C163)),ISNUMBER(FIND("CD4",C163)),ISNUMBER(FIND("CD8",C163)),ISNUMBER(FIND("T-cell",C163)))</f>
        <v>0</v>
      </c>
      <c r="J163" t="b">
        <f>OR(ISNUMBER(FIND("reactive oxygen",C163)),ISNUMBER(FIND("ROS",C163)),ISNUMBER(FIND("free radical",C163)),ISNUMBER(FIND("oxidative stress",C163)),ISNUMBER(FIND("peroxid",C163)),ISNUMBER(FIND("oxidative",C163)),ISNUMBER(FIND("antioxid",C163)))</f>
        <v>0</v>
      </c>
      <c r="K163" t="b">
        <f>OR(ISNUMBER(FIND("autophag",C163)))</f>
        <v>0</v>
      </c>
      <c r="L163" t="b">
        <f>OR(ISNUMBER(FIND("morpholog",C163)))</f>
        <v>0</v>
      </c>
      <c r="M163" t="b">
        <f>OR(ISNUMBER(FIND("fibrosis",C163)),ISNUMBER(FIND("Fibrosis",C163)),ISNUMBER(FIND("fibrot",C163)))</f>
        <v>1</v>
      </c>
      <c r="N163" t="b">
        <f>OR(ISNUMBER(FIND("offspring",C163)),ISNUMBER(FIND("Parental",C163)),ISNUMBER(FIND("parental",C163)),ISNUMBER(FIND("germline",C163)),ISNUMBER(FIND("reproduc",C163)),ISNUMBER(FIND("embryo",C163)))</f>
        <v>0</v>
      </c>
      <c r="O163" t="b">
        <f>OR(ISNUMBER(FIND("metabol",C163)),ISNUMBER(FIND("Metabol",C163)),ISNUMBER(FIND("digest",C163)),ISNUMBER(FIND("mitochon",C163)))</f>
        <v>0</v>
      </c>
      <c r="P163" t="b">
        <f>OR(ISNUMBER(FIND("ecotox",C163)),ISNUMBER(FIND("Ecotox",B163)),ISNUMBER(FIND("ecotox",B163)),ISNUMBER(FIND("Ecotox",C163)))</f>
        <v>0</v>
      </c>
      <c r="Q163" t="b">
        <f>OR(ISNUMBER(FIND("Bioaccum",C163)),ISNUMBER(FIND("bioaccum",C163)),ISNUMBER(FIND("accum",C163)))</f>
        <v>0</v>
      </c>
      <c r="R163" t="b">
        <f>OR(ISNUMBER(FIND("Occupation",C163)),ISNUMBER(FIND("occupation",C163)),ISNUMBER(FIND("worker",C163)),ISNUMBER(FIND("workforce",C163)))</f>
        <v>0</v>
      </c>
      <c r="S163" t="b">
        <f>NOT(OR(F163,G163,H163,I163,J163,K163,L163,M163,N163,O163,P163,Q163,R163))</f>
        <v>0</v>
      </c>
      <c r="U163" t="b">
        <f>OR(Table1[[#This Row],[Inflammation]],Table1[[#This Row],[Immune]])</f>
        <v>1</v>
      </c>
      <c r="V163" t="b">
        <f>IF(OR(Table1[[#This Row],[Rodents]],Table1[[#This Row],[Human]],Table1[[#This Row],[Pig]]),OR(ISNUMBER(FIND("intratrach",C163)),ISNUMBER(FIND("nasal ",C163)),ISNUMBER(FIND("instill",C163))),"NA")</f>
        <v>1</v>
      </c>
      <c r="W163" t="b">
        <f>IF(OR(Table1[[#This Row],[Rodents]],Table1[[#This Row],[Human]],Table1[[#This Row],[Pig]]),OR(ISNUMBER(FIND("dermal",C163)),ISNUMBER(FIND("skin ",C163))),"NA")</f>
        <v>0</v>
      </c>
      <c r="X163" t="b">
        <f>IF(OR(Table1[[#This Row],[Rodents]],Table1[[#This Row],[Human]],Table1[[#This Row],[Pig]]),OR(ISNUMBER(FIND("injected",C163)),ISNUMBER(FIND("periton",C163)),ISNUMBER(FIND("intrascrot",C163))),"NA")</f>
        <v>0</v>
      </c>
      <c r="Y163" t="b">
        <f>IF(OR(Table1[[#This Row],[Rodents]],Table1[[#This Row],[Human]],Table1[[#This Row],[Pig]]),NOT(OR(Table1[[#This Row],[Inhaled/Intratracheal/intranasal]],Table1[[#This Row],[Dermal]],Table1[[#This Row],[Injected]])),"NA")</f>
        <v>0</v>
      </c>
      <c r="AA163" t="b">
        <f>OR(ISNUMBER(FIND("fish ",C163)),ISNUMBER(FIND("Fish ",C163)),ISNUMBER(FIND("aquatic",C163)),ISNUMBER(FIND("daphnids",C163)),ISNUMBER(FIND("Carcinus maenas",C163)),ISNUMBER(FIND("Daphnia",C163)),ISNUMBER(FIND("Ruditapes philippinarum",C163)),ISNUMBER(FIND("daphnia",C163)),ISNUMBER(FIND("marine",C163)),ISNUMBER(FIND("mussel",C163)),ISNUMBER(FIND("algae",C163)),ISNUMBER(FIND("Donax faba",C163)),ISNUMBER(FIND("estuarine",C163)),ISNUMBER(FIND("snail",C163)),ISNUMBER(FIND("Prorocentrum donghaiense",C163)) )</f>
        <v>0</v>
      </c>
      <c r="AB163" t="b">
        <f>OR(ISNUMBER(FIND(" rat ",C163)),ISNUMBER(FIND(" rats ",C163)),ISNUMBER(FIND(" Rats ",C163)),ISNUMBER(FIND(" Rat ",C163)),ISNUMBER(FIND(" rat.",C163)),ISNUMBER(FIND(" rats.",C163)),ISNUMBER(FIND("mouse",C163)),ISNUMBER(FIND("mice",C163)), ISNUMBER(FIND(" Mice",C163)))</f>
        <v>1</v>
      </c>
      <c r="AC163" t="b">
        <f>OR(ISNUMBER(FIND(" cell ",C163)),ISNUMBER(FIND("fibroblast",C163)),ISNUMBER(FIND("macrophage",C163)),ISNUMBER(FIND("epithelial",C163)),ISNUMBER(FIND("endothelial",C163)),ISNUMBER(FIND("neuron",C163)),ISNUMBER(FIND(" cells ",C163)),ISNUMBER(FIND("RBC",C163)),ISNUMBER(FIND("mitochond",C163)),ISNUMBER(FIND("adipocyte",C163)),ISNUMBER(FIND("osteo",C163)),ISNUMBER(FIND("keratin",C163)),ISNUMBER(FIND(" cell's ",C163)),ISNUMBER(FIND("eukary",C163)),ISNUMBER(FIND("sperm",C163)))</f>
        <v>0</v>
      </c>
      <c r="AD163" t="b">
        <f>OR(ISNUMBER(FIND("human",B163)),ISNUMBER(FIND("workers",B163)),ISNUMBER(FIND("workforces",B163)),ISNUMBER(FIND("occupational",B163)),ISNUMBER(FIND("Case report",B163)),ISNUMBER(FIND("Workplaces",B163)),ISNUMBER(FIND("worker",B163)))</f>
        <v>0</v>
      </c>
      <c r="AE163" t="b">
        <f>OR(ISNUMBER(FIND(" plant ",C163)),ISNUMBER(FIND("Plant ",C163)),ISNUMBER(FIND("tomato",C163)),ISNUMBER(FIND("plants",C163)),ISNUMBER(FIND("Plants",C163)),ISNUMBER(FIND("algae",C163)),ISNUMBER(FIND("lettuce",C163)),ISNUMBER(FIND("green gram sprouts ",C163)),ISNUMBER(FIND("Cucurbita pepo",C163)),ISNUMBER(FIND("bean ",C163)),ISNUMBER(FIND("chloroplast",C163)),ISNUMBER(FIND("chlorophyll",C163)),ISNUMBER(FIND("seedling",C163)),ISNUMBER(FIND("canola",C163)),ISNUMBER(FIND("shoot",C163)),ISNUMBER(FIND("photosynthes",C163)),ISNUMBER(FIND(" leaves ",C163)),,ISNUMBER(FIND("agriculture",C163)),ISNUMBER(FIND(" crops ",C163)))</f>
        <v>0</v>
      </c>
      <c r="AF163" t="b">
        <f>OR(ISNUMBER(FIND("bacteria",C163)),ISNUMBER(FIND("Bacteria",C163)),ISNUMBER(FIND("Bacterium",C163)),ISNUMBER(FIND("bacterium",C163)),ISNUMBER(FIND(" coli ",C163)))</f>
        <v>0</v>
      </c>
      <c r="AG163" t="b">
        <f>OR(ISNUMBER(FIND("fungi",C163)),ISNUMBER(FIND("Fungi",C163)),ISNUMBER(FIND("fungus",C163)),ISNUMBER(FIND("Fungus",C163)),ISNUMBER(FIND("mushroom",C163)),ISNUMBER(FIND("Mushroom",C163)),ISNUMBER(FIND(" mold ",C163)))</f>
        <v>0</v>
      </c>
      <c r="AH163" t="b">
        <f>OR(ISNUMBER(FIND("Pig ",C163)),ISNUMBER(FIND("pig ",C163)),ISNUMBER(FIND("Pigs ",C163)),ISNUMBER(FIND("pigs ",C163)))</f>
        <v>0</v>
      </c>
      <c r="AI163" t="b">
        <f>OR(ISNUMBER(FIND(" C. elegans",C163)),ISNUMBER(FIND("Caenorhabditis elegans",C163)),ISNUMBER(FIND("earthworms",C163)),ISNUMBER(FIND(" Ficopomatus enigmaticus",C163)),ISNUMBER(FIND("larva",C163)),ISNUMBER(FIND("Lumbriculus variegatus",C163)),ISNUMBER(FIND("nematode",C163)))</f>
        <v>0</v>
      </c>
      <c r="AJ163" t="b">
        <f>NOT(OR(AA163,AB163,AC163,AD163,AE163,AF163,AG163,AH163,AI163))</f>
        <v>0</v>
      </c>
      <c r="AL163" t="b">
        <f>OR(AA163,AB163,AD163,AE163,AF163,AG163,AH163,AI163)</f>
        <v>1</v>
      </c>
      <c r="AM163" t="b">
        <f>IF(Table1[[#This Row],[In vivo?]],IF(Table1[[#This Row],[Cell]],FALSE,TRUE),FALSE)</f>
        <v>1</v>
      </c>
      <c r="AN163" t="b">
        <f>AND(AC163,AL163)</f>
        <v>0</v>
      </c>
      <c r="AO163" t="b">
        <f>IF(Table1[[#This Row],[Cell]],IF(Table1[[#This Row],[In vivo?]],FALSE,TRUE),FALSE)</f>
        <v>0</v>
      </c>
      <c r="AP163" t="b">
        <f>NOT(OR(Table1[[#This Row],[In vivo?]],Table1[[#This Row],[Only in Cell]]))</f>
        <v>0</v>
      </c>
      <c r="AQ163" t="b">
        <f>IF(OR(Table1[[#This Row],[Rodents]],Table1[[#This Row],[Human]],Table1[[#This Row],[Pig]]),OR(ISNUMBER(FIND("pulmonary",C163)),ISNUMBER(FIND("lung",C163))),"NA")</f>
        <v>1</v>
      </c>
      <c r="AR163" t="b">
        <f>IF(OR(Table1[[#This Row],[Rodents]],Table1[[#This Row],[Human]],Table1[[#This Row],[Pig]]),OR(ISNUMBER(FIND("skin",C163)),ISNUMBER(FIND("dermal",C163))),"NA")</f>
        <v>0</v>
      </c>
      <c r="AS163" t="b">
        <f>IF(OR(Table1[[#This Row],[Rodents]],Table1[[#This Row],[Human]],Table1[[#This Row],[Pig]]),OR(ISNUMBER(FIND("liver",C163)),ISNUMBER(FIND("hepat",C163))),"NA")</f>
        <v>0</v>
      </c>
      <c r="AT163" t="b">
        <f>IF(OR(Table1[[#This Row],[Rodents]],Table1[[#This Row],[Human]],Table1[[#This Row],[Pig]]),OR(ISNUMBER(FIND("kidney",C163)),ISNUMBER(FIND("neph",C163))),"NA")</f>
        <v>0</v>
      </c>
      <c r="AU163" t="b">
        <f>IF(OR(Table1[[#This Row],[Rodents]],Table1[[#This Row],[Human]],Table1[[#This Row],[Pig]]),OR(ISNUMBER(FIND("brain",C163)),ISNUMBER(FIND("neur",C163)),ISNUMBER(FIND("nerv",C163))),"NA")</f>
        <v>0</v>
      </c>
      <c r="AV163" t="b">
        <f>IF(OR(Table1[[#This Row],[Rodents]],Table1[[#This Row],[Human]],Table1[[#This Row],[Pig]]),OR(ISNUMBER(FIND("heart",C163)),ISNUMBER(FIND("cardi",C163))),"NA")</f>
        <v>0</v>
      </c>
      <c r="AW163" t="b">
        <f>IF(OR(Table1[[#This Row],[Rodents]],Table1[[#This Row],[Human]],Table1[[#This Row],[Pig]]),OR(ISNUMBER(FIND("gastro",C163)),ISNUMBER(FIND("intesti",C163)),ISNUMBER(FIND("stomach",C163))),"NA")</f>
        <v>0</v>
      </c>
      <c r="AX163" t="b">
        <f>IF(OR(Table1[[#This Row],[Rodents]],Table1[[#This Row],[Human]],Table1[[#This Row],[Pig]]),NOT(OR(AQ163,AR163,AS163,AT163,AU163,AV163,AW163)),"NA")</f>
        <v>0</v>
      </c>
      <c r="AY163" t="b">
        <f>OR(ISNUMBER(FIND("SWCNT",C163)),ISNUMBER(FIND("SWNT",C163)),ISNUMBER(FIND("single-wall",C163)),ISNUMBER(FIND("single wall",C163)),ISNUMBER(FIND("Single wall",C163)),ISNUMBER(FIND("Single-wall",C163)),ISNUMBER(FIND("SWCNT",B163)),ISNUMBER(FIND("SWNT",B163)),ISNUMBER(FIND("single-wall",B163)),ISNUMBER(FIND("single wall",B163)),ISNUMBER(FIND("Single-wall",B163)),ISNUMBER(FIND("Single wall",B163)))</f>
        <v>0</v>
      </c>
      <c r="AZ163" t="b">
        <f>OR(ISNUMBER(FIND("MWCNT",C163)),ISNUMBER(FIND("MWNT",C163)),ISNUMBER(FIND("multi-wall",C163)),ISNUMBER(FIND("multi wall",C163)),ISNUMBER(FIND("multiwall",C163)),ISNUMBER(FIND("Multi-wall",C163)),ISNUMBER(FIND("Multi wall",C163)),ISNUMBER(FIND("Multiwall",C163)),ISNUMBER(FIND("MWCNT",B163)),ISNUMBER(FIND("MWNT",B163)),ISNUMBER(FIND("multi-wall",B163)),ISNUMBER(FIND("multi wall",B163)),ISNUMBER(FIND("multiwall",B163)),ISNUMBER(FIND("Multi-wall",B163)),ISNUMBER(FIND("Multi wall",B163)),ISNUMBER(FIND("Multiwall",B163)),ISNUMBER(FIND("Double-wall",B163)),ISNUMBER(FIND("Double wall",B163)),ISNUMBER(FIND("Doublewall",B163)),ISNUMBER(FIND("double-wall",B163)),ISNUMBER(FIND("double wall",B163)),ISNUMBER(FIND("doublewall",B163)))</f>
        <v>1</v>
      </c>
      <c r="BA163" t="b">
        <f>AND(Table1[[#This Row],[SWCNT]],Table1[[#This Row],[MWCNT]])</f>
        <v>0</v>
      </c>
      <c r="BB163" t="b">
        <f>IF(Table1[[#This Row],[SWCNT]]=TRUE,FALSE,IF(Table1[[#This Row],[MWCNT]]=TRUE,FALSE,TRUE))</f>
        <v>0</v>
      </c>
      <c r="BC163" s="18"/>
    </row>
    <row r="164" spans="1:55" ht="166.5">
      <c r="A164" t="s">
        <v>1368</v>
      </c>
      <c r="B164" s="2" t="s">
        <v>1373</v>
      </c>
      <c r="C164" s="16" t="s">
        <v>1378</v>
      </c>
      <c r="D164" s="17" t="s">
        <v>116</v>
      </c>
      <c r="E164" s="2">
        <v>2019</v>
      </c>
      <c r="F164" t="b">
        <f>OR(ISNUMBER(FIND("cytotoxic",C164)),ISNUMBER(FIND("Cytotoxic",C164)),ISNUMBER(FIND("cellular toxicity",C164)),ISNUMBER(FIND("cell death",C164)),ISNUMBER(FIND("viable",C164)),ISNUMBER(FIND("phytotoxic",C164)),ISNUMBER(FIND("acute toxicity",C164)),ISNUMBER(FIND("MTT",C164)),ISNUMBER(FIND("survival",C164)),ISNUMBER(FIND("prolifer",C164)),ISNUMBER(FIND("apoptosis",C164)),ISNUMBER(FIND("neurotoxic",C164)),ISNUMBER(FIND("  lysis ",C164)),ISNUMBER(FIND("necrosis",C164)),ISNUMBER(FIND("cellular death",C164))*3,ISNUMBER(FIND("LDH",C164)),ISNUMBER(FIND("Acute toxicity",C164)))</f>
        <v>0</v>
      </c>
      <c r="G164" t="b">
        <f>OR(ISNUMBER(FIND("genotoxic",C164)),ISNUMBER(FIND("genotoxicity",C164)),ISNUMBER(FIND("DNA damage",C164)),ISNUMBER(FIND("DNA",C164)),ISNUMBER(FIND("RNA",C164)),ISNUMBER(FIND("mesothelioma",C164)),ISNUMBER(FIND("carcino",C164)),ISNUMBER(FIND("mutagen",C164)),ISNUMBER(FIND("genetic",C164)))</f>
        <v>1</v>
      </c>
      <c r="H164" t="b">
        <f>OR(ISNUMBER(FIND("inflammatory",C164)),ISNUMBER(FIND("inflamm",C164)))</f>
        <v>1</v>
      </c>
      <c r="I164" t="b">
        <f>OR(ISNUMBER(FIND("immune",C164)),ISNUMBER(FIND("immunological",C164)),ISNUMBER(FIND("interleuk",C164)),ISNUMBER(FIND("platelet activation",C164)),ISNUMBER(FIND("monocyte",C164)),ISNUMBER(FIND("leukocyte",C164)),ISNUMBER(FIND("cytokine",C164)),ISNUMBER(FIND("CD4",C164)),ISNUMBER(FIND("CD8",C164)),ISNUMBER(FIND("T-cell",C164)))</f>
        <v>0</v>
      </c>
      <c r="J164" t="b">
        <f>OR(ISNUMBER(FIND("reactive oxygen",C164)),ISNUMBER(FIND("ROS",C164)),ISNUMBER(FIND("free radical",C164)),ISNUMBER(FIND("oxidative stress",C164)),ISNUMBER(FIND("peroxid",C164)),ISNUMBER(FIND("oxidative",C164)),ISNUMBER(FIND("antioxid",C164)))</f>
        <v>0</v>
      </c>
      <c r="K164" t="b">
        <f>OR(ISNUMBER(FIND("autophag",C164)))</f>
        <v>0</v>
      </c>
      <c r="L164" t="b">
        <f>OR(ISNUMBER(FIND("morpholog",C164)))</f>
        <v>0</v>
      </c>
      <c r="M164" t="b">
        <f>OR(ISNUMBER(FIND("fibrosis",C164)),ISNUMBER(FIND("Fibrosis",C164)),ISNUMBER(FIND("fibrot",C164)))</f>
        <v>0</v>
      </c>
      <c r="N164" t="b">
        <f>OR(ISNUMBER(FIND("offspring",C164)),ISNUMBER(FIND("Parental",C164)),ISNUMBER(FIND("parental",C164)),ISNUMBER(FIND("germline",C164)),ISNUMBER(FIND("reproduc",C164)),ISNUMBER(FIND("embryo",C164)))</f>
        <v>0</v>
      </c>
      <c r="O164" t="b">
        <f>OR(ISNUMBER(FIND("metabol",C164)),ISNUMBER(FIND("Metabol",C164)),ISNUMBER(FIND("digest",C164)),ISNUMBER(FIND("mitochon",C164)))</f>
        <v>0</v>
      </c>
      <c r="P164" t="b">
        <f>OR(ISNUMBER(FIND("ecotox",C164)),ISNUMBER(FIND("Ecotox",B164)),ISNUMBER(FIND("ecotox",B164)),ISNUMBER(FIND("Ecotox",C164)))</f>
        <v>0</v>
      </c>
      <c r="Q164" t="b">
        <f>OR(ISNUMBER(FIND("Bioaccum",C164)),ISNUMBER(FIND("bioaccum",C164)),ISNUMBER(FIND("accum",C164)))</f>
        <v>0</v>
      </c>
      <c r="R164" t="b">
        <f>OR(ISNUMBER(FIND("Occupation",C164)),ISNUMBER(FIND("occupation",C164)),ISNUMBER(FIND("worker",C164)),ISNUMBER(FIND("workforce",C164)))</f>
        <v>0</v>
      </c>
      <c r="S164" t="b">
        <f>NOT(OR(F164,G164,H164,I164,J164,K164,L164,M164,N164,O164,P164,Q164,R164))</f>
        <v>0</v>
      </c>
      <c r="U164" t="b">
        <f>OR(Table1[[#This Row],[Inflammation]],Table1[[#This Row],[Immune]])</f>
        <v>1</v>
      </c>
      <c r="V164" t="str">
        <f>IF(OR(Table1[[#This Row],[Rodents]],Table1[[#This Row],[Human]],Table1[[#This Row],[Pig]]),OR(ISNUMBER(FIND("intratrach",C164)),ISNUMBER(FIND("nasal ",C164)),ISNUMBER(FIND("instill",C164))),"NA")</f>
        <v>NA</v>
      </c>
      <c r="W164" t="str">
        <f>IF(OR(Table1[[#This Row],[Rodents]],Table1[[#This Row],[Human]],Table1[[#This Row],[Pig]]),OR(ISNUMBER(FIND("dermal",C164)),ISNUMBER(FIND("skin ",C164))),"NA")</f>
        <v>NA</v>
      </c>
      <c r="X164" t="str">
        <f>IF(OR(Table1[[#This Row],[Rodents]],Table1[[#This Row],[Human]],Table1[[#This Row],[Pig]]),OR(ISNUMBER(FIND("injected",C164)),ISNUMBER(FIND("periton",C164)),ISNUMBER(FIND("intrascrot",C164))),"NA")</f>
        <v>NA</v>
      </c>
      <c r="Y164" t="str">
        <f>IF(OR(Table1[[#This Row],[Rodents]],Table1[[#This Row],[Human]],Table1[[#This Row],[Pig]]),NOT(OR(Table1[[#This Row],[Inhaled/Intratracheal/intranasal]],Table1[[#This Row],[Dermal]],Table1[[#This Row],[Injected]])),"NA")</f>
        <v>NA</v>
      </c>
      <c r="AA164" t="b">
        <f>OR(ISNUMBER(FIND("fish ",C164)),ISNUMBER(FIND("Fish ",C164)),ISNUMBER(FIND("aquatic",C164)),ISNUMBER(FIND("daphnids",C164)),ISNUMBER(FIND("Carcinus maenas",C164)),ISNUMBER(FIND("Daphnia",C164)),ISNUMBER(FIND("Ruditapes philippinarum",C164)),ISNUMBER(FIND("daphnia",C164)),ISNUMBER(FIND("marine",C164)),ISNUMBER(FIND("mussel",C164)),ISNUMBER(FIND("algae",C164)),ISNUMBER(FIND("Donax faba",C164)),ISNUMBER(FIND("estuarine",C164)),ISNUMBER(FIND("snail",C164)),ISNUMBER(FIND("Prorocentrum donghaiense",C164)) )</f>
        <v>0</v>
      </c>
      <c r="AB164" t="b">
        <f>OR(ISNUMBER(FIND(" rat ",C164)),ISNUMBER(FIND(" rats ",C164)),ISNUMBER(FIND(" Rats ",C164)),ISNUMBER(FIND(" Rat ",C164)),ISNUMBER(FIND(" rat.",C164)),ISNUMBER(FIND(" rats.",C164)),ISNUMBER(FIND("mouse",C164)),ISNUMBER(FIND("mice",C164)), ISNUMBER(FIND(" Mice",C164)))</f>
        <v>0</v>
      </c>
      <c r="AC164" t="b">
        <f>OR(ISNUMBER(FIND(" cell ",C164)),ISNUMBER(FIND("fibroblast",C164)),ISNUMBER(FIND("macrophage",C164)),ISNUMBER(FIND("epithelial",C164)),ISNUMBER(FIND("endothelial",C164)),ISNUMBER(FIND("neuron",C164)),ISNUMBER(FIND(" cells ",C164)),ISNUMBER(FIND("RBC",C164)),ISNUMBER(FIND("mitochond",C164)),ISNUMBER(FIND("adipocyte",C164)),ISNUMBER(FIND("osteo",C164)),ISNUMBER(FIND("keratin",C164)),ISNUMBER(FIND(" cell's ",C164)),ISNUMBER(FIND("eukary",C164)),ISNUMBER(FIND("sperm",C164)))</f>
        <v>0</v>
      </c>
      <c r="AD164" t="b">
        <f>OR(ISNUMBER(FIND("human",B164)),ISNUMBER(FIND("workers",B164)),ISNUMBER(FIND("workforces",B164)),ISNUMBER(FIND("occupational",B164)),ISNUMBER(FIND("Case report",B164)),ISNUMBER(FIND("Workplaces",B164)),ISNUMBER(FIND("worker",B164)))</f>
        <v>0</v>
      </c>
      <c r="AE164" t="b">
        <f>OR(ISNUMBER(FIND(" plant ",C164)),ISNUMBER(FIND("Plant ",C164)),ISNUMBER(FIND("tomato",C164)),ISNUMBER(FIND("plants",C164)),ISNUMBER(FIND("Plants",C164)),ISNUMBER(FIND("algae",C164)),ISNUMBER(FIND("lettuce",C164)),ISNUMBER(FIND("green gram sprouts ",C164)),ISNUMBER(FIND("Cucurbita pepo",C164)),ISNUMBER(FIND("bean ",C164)),ISNUMBER(FIND("chloroplast",C164)),ISNUMBER(FIND("chlorophyll",C164)),ISNUMBER(FIND("seedling",C164)),ISNUMBER(FIND("canola",C164)),ISNUMBER(FIND("shoot",C164)),ISNUMBER(FIND("photosynthes",C164)),ISNUMBER(FIND(" leaves ",C164)),,ISNUMBER(FIND("agriculture",C164)),ISNUMBER(FIND(" crops ",C164)))</f>
        <v>0</v>
      </c>
      <c r="AF164" t="b">
        <f>OR(ISNUMBER(FIND("bacteria",C164)),ISNUMBER(FIND("Bacteria",C164)),ISNUMBER(FIND("Bacterium",C164)),ISNUMBER(FIND("bacterium",C164)),ISNUMBER(FIND(" coli ",C164)))</f>
        <v>0</v>
      </c>
      <c r="AG164" t="b">
        <f>OR(ISNUMBER(FIND("fungi",C164)),ISNUMBER(FIND("Fungi",C164)),ISNUMBER(FIND("fungus",C164)),ISNUMBER(FIND("Fungus",C164)),ISNUMBER(FIND("mushroom",C164)),ISNUMBER(FIND("Mushroom",C164)),ISNUMBER(FIND(" mold ",C164)))</f>
        <v>0</v>
      </c>
      <c r="AH164" t="b">
        <f>OR(ISNUMBER(FIND("Pig ",C164)),ISNUMBER(FIND("pig ",C164)),ISNUMBER(FIND("Pigs ",C164)),ISNUMBER(FIND("pigs ",C164)))</f>
        <v>0</v>
      </c>
      <c r="AI164" t="b">
        <f>OR(ISNUMBER(FIND(" C. elegans",C164)),ISNUMBER(FIND("Caenorhabditis elegans",C164)),ISNUMBER(FIND("earthworms",C164)),ISNUMBER(FIND(" Ficopomatus enigmaticus",C164)),ISNUMBER(FIND("larva",C164)),ISNUMBER(FIND("Lumbriculus variegatus",C164)),ISNUMBER(FIND("nematode",C164)))</f>
        <v>0</v>
      </c>
      <c r="AJ164" t="b">
        <f>NOT(OR(AA164,AB164,AC164,AD164,AE164,AF164,AG164,AH164,AI164))</f>
        <v>1</v>
      </c>
      <c r="AL164" t="b">
        <f>OR(AA164,AB164,AD164,AE164,AF164,AG164,AH164,AI164)</f>
        <v>0</v>
      </c>
      <c r="AM164" t="b">
        <f>IF(Table1[[#This Row],[In vivo?]],IF(Table1[[#This Row],[Cell]],FALSE,TRUE),FALSE)</f>
        <v>0</v>
      </c>
      <c r="AN164" t="b">
        <f>AND(AC164,AL164)</f>
        <v>0</v>
      </c>
      <c r="AO164" t="b">
        <f>IF(Table1[[#This Row],[Cell]],IF(Table1[[#This Row],[In vivo?]],FALSE,TRUE),FALSE)</f>
        <v>0</v>
      </c>
      <c r="AP164" t="b">
        <f>NOT(OR(Table1[[#This Row],[In vivo?]],Table1[[#This Row],[Only in Cell]]))</f>
        <v>1</v>
      </c>
      <c r="AQ164" t="str">
        <f>IF(OR(Table1[[#This Row],[Rodents]],Table1[[#This Row],[Human]],Table1[[#This Row],[Pig]]),OR(ISNUMBER(FIND("pulmonary",C164)),ISNUMBER(FIND("lung",C164))),"NA")</f>
        <v>NA</v>
      </c>
      <c r="AR164" t="str">
        <f>IF(OR(Table1[[#This Row],[Rodents]],Table1[[#This Row],[Human]],Table1[[#This Row],[Pig]]),OR(ISNUMBER(FIND("skin",C164)),ISNUMBER(FIND("dermal",C164))),"NA")</f>
        <v>NA</v>
      </c>
      <c r="AS164" t="str">
        <f>IF(OR(Table1[[#This Row],[Rodents]],Table1[[#This Row],[Human]],Table1[[#This Row],[Pig]]),OR(ISNUMBER(FIND("liver",C164)),ISNUMBER(FIND("hepat",C164))),"NA")</f>
        <v>NA</v>
      </c>
      <c r="AT164" t="str">
        <f>IF(OR(Table1[[#This Row],[Rodents]],Table1[[#This Row],[Human]],Table1[[#This Row],[Pig]]),OR(ISNUMBER(FIND("kidney",C164)),ISNUMBER(FIND("neph",C164))),"NA")</f>
        <v>NA</v>
      </c>
      <c r="AU164" t="str">
        <f>IF(OR(Table1[[#This Row],[Rodents]],Table1[[#This Row],[Human]],Table1[[#This Row],[Pig]]),OR(ISNUMBER(FIND("brain",C164)),ISNUMBER(FIND("neur",C164)),ISNUMBER(FIND("nerv",C164))),"NA")</f>
        <v>NA</v>
      </c>
      <c r="AV164" t="str">
        <f>IF(OR(Table1[[#This Row],[Rodents]],Table1[[#This Row],[Human]],Table1[[#This Row],[Pig]]),OR(ISNUMBER(FIND("heart",C164)),ISNUMBER(FIND("cardi",C164))),"NA")</f>
        <v>NA</v>
      </c>
      <c r="AW164" t="str">
        <f>IF(OR(Table1[[#This Row],[Rodents]],Table1[[#This Row],[Human]],Table1[[#This Row],[Pig]]),OR(ISNUMBER(FIND("gastro",C164)),ISNUMBER(FIND("intesti",C164)),ISNUMBER(FIND("stomach",C164))),"NA")</f>
        <v>NA</v>
      </c>
      <c r="AX164" t="str">
        <f>IF(OR(Table1[[#This Row],[Rodents]],Table1[[#This Row],[Human]],Table1[[#This Row],[Pig]]),NOT(OR(AQ164,AR164,AS164,AT164,AU164,AV164,AW164)),"NA")</f>
        <v>NA</v>
      </c>
      <c r="AY164" t="b">
        <f>OR(ISNUMBER(FIND("SWCNT",C164)),ISNUMBER(FIND("SWNT",C164)),ISNUMBER(FIND("single-wall",C164)),ISNUMBER(FIND("single wall",C164)),ISNUMBER(FIND("Single wall",C164)),ISNUMBER(FIND("Single-wall",C164)),ISNUMBER(FIND("SWCNT",B164)),ISNUMBER(FIND("SWNT",B164)),ISNUMBER(FIND("single-wall",B164)),ISNUMBER(FIND("single wall",B164)),ISNUMBER(FIND("Single-wall",B164)),ISNUMBER(FIND("Single wall",B164)))</f>
        <v>0</v>
      </c>
      <c r="AZ164" t="b">
        <f>OR(ISNUMBER(FIND("MWCNT",C164)),ISNUMBER(FIND("MWNT",C164)),ISNUMBER(FIND("multi-wall",C164)),ISNUMBER(FIND("multi wall",C164)),ISNUMBER(FIND("multiwall",C164)),ISNUMBER(FIND("Multi-wall",C164)),ISNUMBER(FIND("Multi wall",C164)),ISNUMBER(FIND("Multiwall",C164)),ISNUMBER(FIND("MWCNT",B164)),ISNUMBER(FIND("MWNT",B164)),ISNUMBER(FIND("multi-wall",B164)),ISNUMBER(FIND("multi wall",B164)),ISNUMBER(FIND("multiwall",B164)),ISNUMBER(FIND("Multi-wall",B164)),ISNUMBER(FIND("Multi wall",B164)),ISNUMBER(FIND("Multiwall",B164)),ISNUMBER(FIND("Double-wall",B164)),ISNUMBER(FIND("Double wall",B164)),ISNUMBER(FIND("Doublewall",B164)),ISNUMBER(FIND("double-wall",B164)),ISNUMBER(FIND("double wall",B164)),ISNUMBER(FIND("doublewall",B164)))</f>
        <v>1</v>
      </c>
      <c r="BA164" t="b">
        <f>AND(Table1[[#This Row],[SWCNT]],Table1[[#This Row],[MWCNT]])</f>
        <v>0</v>
      </c>
      <c r="BB164" t="b">
        <f>IF(Table1[[#This Row],[SWCNT]]=TRUE,FALSE,IF(Table1[[#This Row],[MWCNT]]=TRUE,FALSE,TRUE))</f>
        <v>0</v>
      </c>
      <c r="BC164" s="18"/>
    </row>
    <row r="165" spans="1:55" ht="259">
      <c r="A165" t="s">
        <v>1391</v>
      </c>
      <c r="B165" s="2" t="s">
        <v>1392</v>
      </c>
      <c r="C165" s="16" t="s">
        <v>1393</v>
      </c>
      <c r="D165" s="17" t="s">
        <v>148</v>
      </c>
      <c r="E165" s="2">
        <v>2019</v>
      </c>
      <c r="F165" t="b">
        <f>OR(ISNUMBER(FIND("cytotoxic",C165)),ISNUMBER(FIND("Cytotoxic",C165)),ISNUMBER(FIND("cellular toxicity",C165)),ISNUMBER(FIND("cell death",C165)),ISNUMBER(FIND("viable",C165)),ISNUMBER(FIND("phytotoxic",C165)),ISNUMBER(FIND("acute toxicity",C165)),ISNUMBER(FIND("MTT",C165)),ISNUMBER(FIND("survival",C165)),ISNUMBER(FIND("prolifer",C165)),ISNUMBER(FIND("apoptosis",C165)),ISNUMBER(FIND("neurotoxic",C165)),ISNUMBER(FIND("  lysis ",C165)),ISNUMBER(FIND("necrosis",C165)),ISNUMBER(FIND("cellular death",C165))*3,ISNUMBER(FIND("LDH",C165)),ISNUMBER(FIND("Acute toxicity",C165)))</f>
        <v>0</v>
      </c>
      <c r="G165" t="b">
        <f>OR(ISNUMBER(FIND("genotoxic",C165)),ISNUMBER(FIND("genotoxicity",C165)),ISNUMBER(FIND("DNA damage",C165)),ISNUMBER(FIND("DNA",C165)),ISNUMBER(FIND("RNA",C165)),ISNUMBER(FIND("mesothelioma",C165)),ISNUMBER(FIND("carcino",C165)),ISNUMBER(FIND("mutagen",C165)),ISNUMBER(FIND("genetic",C165)))</f>
        <v>0</v>
      </c>
      <c r="H165" t="b">
        <f>OR(ISNUMBER(FIND("inflammatory",C165)),ISNUMBER(FIND("inflamm",C165)))</f>
        <v>1</v>
      </c>
      <c r="I165" t="b">
        <f>OR(ISNUMBER(FIND("immune",C165)),ISNUMBER(FIND("immunological",C165)),ISNUMBER(FIND("interleuk",C165)),ISNUMBER(FIND("platelet activation",C165)),ISNUMBER(FIND("monocyte",C165)),ISNUMBER(FIND("leukocyte",C165)),ISNUMBER(FIND("cytokine",C165)),ISNUMBER(FIND("CD4",C165)),ISNUMBER(FIND("CD8",C165)),ISNUMBER(FIND("T-cell",C165)))</f>
        <v>1</v>
      </c>
      <c r="J165" t="b">
        <f>OR(ISNUMBER(FIND("reactive oxygen",C165)),ISNUMBER(FIND("ROS",C165)),ISNUMBER(FIND("free radical",C165)),ISNUMBER(FIND("oxidative stress",C165)),ISNUMBER(FIND("peroxid",C165)),ISNUMBER(FIND("oxidative",C165)),ISNUMBER(FIND("antioxid",C165)))</f>
        <v>0</v>
      </c>
      <c r="K165" t="b">
        <f>OR(ISNUMBER(FIND("autophag",C165)))</f>
        <v>0</v>
      </c>
      <c r="L165" t="b">
        <f>OR(ISNUMBER(FIND("morpholog",C165)))</f>
        <v>0</v>
      </c>
      <c r="M165" t="b">
        <f>OR(ISNUMBER(FIND("fibrosis",C165)),ISNUMBER(FIND("Fibrosis",C165)),ISNUMBER(FIND("fibrot",C165)))</f>
        <v>0</v>
      </c>
      <c r="N165" t="b">
        <f>OR(ISNUMBER(FIND("offspring",C165)),ISNUMBER(FIND("Parental",C165)),ISNUMBER(FIND("parental",C165)),ISNUMBER(FIND("germline",C165)),ISNUMBER(FIND("reproduc",C165)),ISNUMBER(FIND("embryo",C165)))</f>
        <v>0</v>
      </c>
      <c r="O165" t="b">
        <f>OR(ISNUMBER(FIND("metabol",C165)),ISNUMBER(FIND("Metabol",C165)),ISNUMBER(FIND("digest",C165)),ISNUMBER(FIND("mitochon",C165)))</f>
        <v>0</v>
      </c>
      <c r="P165" t="b">
        <f>OR(ISNUMBER(FIND("ecotox",C165)),ISNUMBER(FIND("Ecotox",B165)),ISNUMBER(FIND("ecotox",B165)),ISNUMBER(FIND("Ecotox",C165)))</f>
        <v>0</v>
      </c>
      <c r="Q165" t="b">
        <f>OR(ISNUMBER(FIND("Bioaccum",C165)),ISNUMBER(FIND("bioaccum",C165)),ISNUMBER(FIND("accum",C165)))</f>
        <v>0</v>
      </c>
      <c r="R165" t="b">
        <f>OR(ISNUMBER(FIND("Occupation",C165)),ISNUMBER(FIND("occupation",C165)),ISNUMBER(FIND("worker",C165)),ISNUMBER(FIND("workforce",C165)))</f>
        <v>0</v>
      </c>
      <c r="S165" t="b">
        <f>NOT(OR(F165,G165,H165,I165,J165,K165,L165,M165,N165,O165,P165,Q165,R165))</f>
        <v>0</v>
      </c>
      <c r="U165" t="b">
        <f>OR(Table1[[#This Row],[Inflammation]],Table1[[#This Row],[Immune]])</f>
        <v>1</v>
      </c>
      <c r="V165" t="b">
        <f>IF(OR(Table1[[#This Row],[Rodents]],Table1[[#This Row],[Human]],Table1[[#This Row],[Pig]]),OR(ISNUMBER(FIND("intratrach",C165)),ISNUMBER(FIND("nasal ",C165)),ISNUMBER(FIND("instill",C165))),"NA")</f>
        <v>0</v>
      </c>
      <c r="W165" t="b">
        <f>IF(OR(Table1[[#This Row],[Rodents]],Table1[[#This Row],[Human]],Table1[[#This Row],[Pig]]),OR(ISNUMBER(FIND("dermal",C165)),ISNUMBER(FIND("skin ",C165))),"NA")</f>
        <v>0</v>
      </c>
      <c r="X165" t="b">
        <f>IF(OR(Table1[[#This Row],[Rodents]],Table1[[#This Row],[Human]],Table1[[#This Row],[Pig]]),OR(ISNUMBER(FIND("injected",C165)),ISNUMBER(FIND("periton",C165)),ISNUMBER(FIND("intrascrot",C165))),"NA")</f>
        <v>0</v>
      </c>
      <c r="Y165" t="b">
        <f>IF(OR(Table1[[#This Row],[Rodents]],Table1[[#This Row],[Human]],Table1[[#This Row],[Pig]]),NOT(OR(Table1[[#This Row],[Inhaled/Intratracheal/intranasal]],Table1[[#This Row],[Dermal]],Table1[[#This Row],[Injected]])),"NA")</f>
        <v>1</v>
      </c>
      <c r="AA165" t="b">
        <f>OR(ISNUMBER(FIND("fish ",C165)),ISNUMBER(FIND("Fish ",C165)),ISNUMBER(FIND("aquatic",C165)),ISNUMBER(FIND("daphnids",C165)),ISNUMBER(FIND("Carcinus maenas",C165)),ISNUMBER(FIND("Daphnia",C165)),ISNUMBER(FIND("Ruditapes philippinarum",C165)),ISNUMBER(FIND("daphnia",C165)),ISNUMBER(FIND("marine",C165)),ISNUMBER(FIND("mussel",C165)),ISNUMBER(FIND("algae",C165)),ISNUMBER(FIND("Donax faba",C165)),ISNUMBER(FIND("estuarine",C165)),ISNUMBER(FIND("snail",C165)),ISNUMBER(FIND("Prorocentrum donghaiense",C165)) )</f>
        <v>0</v>
      </c>
      <c r="AB165" t="b">
        <f>OR(ISNUMBER(FIND(" rat ",C165)),ISNUMBER(FIND(" rats ",C165)),ISNUMBER(FIND(" Rats ",C165)),ISNUMBER(FIND(" Rat ",C165)),ISNUMBER(FIND(" rat.",C165)),ISNUMBER(FIND(" rats.",C165)),ISNUMBER(FIND("mouse",C165)),ISNUMBER(FIND("mice",C165)), ISNUMBER(FIND(" Mice",C165)))</f>
        <v>1</v>
      </c>
      <c r="AC165" t="b">
        <f>OR(ISNUMBER(FIND(" cell ",C165)),ISNUMBER(FIND("fibroblast",C165)),ISNUMBER(FIND("macrophage",C165)),ISNUMBER(FIND("epithelial",C165)),ISNUMBER(FIND("endothelial",C165)),ISNUMBER(FIND("neuron",C165)),ISNUMBER(FIND(" cells ",C165)),ISNUMBER(FIND("RBC",C165)),ISNUMBER(FIND("mitochond",C165)),ISNUMBER(FIND("adipocyte",C165)),ISNUMBER(FIND("osteo",C165)),ISNUMBER(FIND("keratin",C165)),ISNUMBER(FIND(" cell's ",C165)),ISNUMBER(FIND("eukary",C165)),ISNUMBER(FIND("sperm",C165)))</f>
        <v>1</v>
      </c>
      <c r="AD165" t="b">
        <f>OR(ISNUMBER(FIND("human",B165)),ISNUMBER(FIND("workers",B165)),ISNUMBER(FIND("workforces",B165)),ISNUMBER(FIND("occupational",B165)),ISNUMBER(FIND("Case report",B165)),ISNUMBER(FIND("Workplaces",B165)),ISNUMBER(FIND("worker",B165)))</f>
        <v>0</v>
      </c>
      <c r="AE165" t="b">
        <f>OR(ISNUMBER(FIND(" plant ",C165)),ISNUMBER(FIND("Plant ",C165)),ISNUMBER(FIND("tomato",C165)),ISNUMBER(FIND("plants",C165)),ISNUMBER(FIND("Plants",C165)),ISNUMBER(FIND("algae",C165)),ISNUMBER(FIND("lettuce",C165)),ISNUMBER(FIND("green gram sprouts ",C165)),ISNUMBER(FIND("Cucurbita pepo",C165)),ISNUMBER(FIND("bean ",C165)),ISNUMBER(FIND("chloroplast",C165)),ISNUMBER(FIND("chlorophyll",C165)),ISNUMBER(FIND("seedling",C165)),ISNUMBER(FIND("canola",C165)),ISNUMBER(FIND("shoot",C165)),ISNUMBER(FIND("photosynthes",C165)),ISNUMBER(FIND(" leaves ",C165)),,ISNUMBER(FIND("agriculture",C165)),ISNUMBER(FIND(" crops ",C165)))</f>
        <v>0</v>
      </c>
      <c r="AF165" t="b">
        <f>OR(ISNUMBER(FIND("bacteria",C165)),ISNUMBER(FIND("Bacteria",C165)),ISNUMBER(FIND("Bacterium",C165)),ISNUMBER(FIND("bacterium",C165)),ISNUMBER(FIND(" coli ",C165)))</f>
        <v>0</v>
      </c>
      <c r="AG165" t="b">
        <f>OR(ISNUMBER(FIND("fungi",C165)),ISNUMBER(FIND("Fungi",C165)),ISNUMBER(FIND("fungus",C165)),ISNUMBER(FIND("Fungus",C165)),ISNUMBER(FIND("mushroom",C165)),ISNUMBER(FIND("Mushroom",C165)),ISNUMBER(FIND(" mold ",C165)))</f>
        <v>0</v>
      </c>
      <c r="AH165" t="b">
        <f>OR(ISNUMBER(FIND("Pig ",C165)),ISNUMBER(FIND("pig ",C165)),ISNUMBER(FIND("Pigs ",C165)),ISNUMBER(FIND("pigs ",C165)))</f>
        <v>0</v>
      </c>
      <c r="AI165" t="b">
        <f>OR(ISNUMBER(FIND(" C. elegans",C165)),ISNUMBER(FIND("Caenorhabditis elegans",C165)),ISNUMBER(FIND("earthworms",C165)),ISNUMBER(FIND(" Ficopomatus enigmaticus",C165)),ISNUMBER(FIND("larva",C165)),ISNUMBER(FIND("Lumbriculus variegatus",C165)),ISNUMBER(FIND("nematode",C165)))</f>
        <v>0</v>
      </c>
      <c r="AJ165" t="b">
        <f>NOT(OR(AA165,AB165,AC165,AD165,AE165,AF165,AG165,AH165,AI165))</f>
        <v>0</v>
      </c>
      <c r="AL165" t="b">
        <f>OR(AA165,AB165,AD165,AE165,AF165,AG165,AH165,AI165)</f>
        <v>1</v>
      </c>
      <c r="AM165" t="b">
        <f>IF(Table1[[#This Row],[In vivo?]],IF(Table1[[#This Row],[Cell]],FALSE,TRUE),FALSE)</f>
        <v>0</v>
      </c>
      <c r="AN165" t="b">
        <f>AND(AC165,AL165)</f>
        <v>1</v>
      </c>
      <c r="AO165" t="b">
        <f>IF(Table1[[#This Row],[Cell]],IF(Table1[[#This Row],[In vivo?]],FALSE,TRUE),FALSE)</f>
        <v>0</v>
      </c>
      <c r="AP165" t="b">
        <f>NOT(OR(Table1[[#This Row],[In vivo?]],Table1[[#This Row],[Only in Cell]]))</f>
        <v>0</v>
      </c>
      <c r="AQ165" t="b">
        <f>IF(OR(Table1[[#This Row],[Rodents]],Table1[[#This Row],[Human]],Table1[[#This Row],[Pig]]),OR(ISNUMBER(FIND("pulmonary",C165)),ISNUMBER(FIND("lung",C165))),"NA")</f>
        <v>1</v>
      </c>
      <c r="AR165" t="b">
        <f>IF(OR(Table1[[#This Row],[Rodents]],Table1[[#This Row],[Human]],Table1[[#This Row],[Pig]]),OR(ISNUMBER(FIND("skin",C165)),ISNUMBER(FIND("dermal",C165))),"NA")</f>
        <v>0</v>
      </c>
      <c r="AS165" t="b">
        <f>IF(OR(Table1[[#This Row],[Rodents]],Table1[[#This Row],[Human]],Table1[[#This Row],[Pig]]),OR(ISNUMBER(FIND("liver",C165)),ISNUMBER(FIND("hepat",C165))),"NA")</f>
        <v>0</v>
      </c>
      <c r="AT165" t="b">
        <f>IF(OR(Table1[[#This Row],[Rodents]],Table1[[#This Row],[Human]],Table1[[#This Row],[Pig]]),OR(ISNUMBER(FIND("kidney",C165)),ISNUMBER(FIND("neph",C165))),"NA")</f>
        <v>0</v>
      </c>
      <c r="AU165" t="b">
        <f>IF(OR(Table1[[#This Row],[Rodents]],Table1[[#This Row],[Human]],Table1[[#This Row],[Pig]]),OR(ISNUMBER(FIND("brain",C165)),ISNUMBER(FIND("neur",C165)),ISNUMBER(FIND("nerv",C165))),"NA")</f>
        <v>0</v>
      </c>
      <c r="AV165" t="b">
        <f>IF(OR(Table1[[#This Row],[Rodents]],Table1[[#This Row],[Human]],Table1[[#This Row],[Pig]]),OR(ISNUMBER(FIND("heart",C165)),ISNUMBER(FIND("cardi",C165))),"NA")</f>
        <v>0</v>
      </c>
      <c r="AW165" t="b">
        <f>IF(OR(Table1[[#This Row],[Rodents]],Table1[[#This Row],[Human]],Table1[[#This Row],[Pig]]),OR(ISNUMBER(FIND("gastro",C165)),ISNUMBER(FIND("intesti",C165)),ISNUMBER(FIND("stomach",C165))),"NA")</f>
        <v>0</v>
      </c>
      <c r="AX165" t="b">
        <f>IF(OR(Table1[[#This Row],[Rodents]],Table1[[#This Row],[Human]],Table1[[#This Row],[Pig]]),NOT(OR(AQ165,AR165,AS165,AT165,AU165,AV165,AW165)),"NA")</f>
        <v>0</v>
      </c>
      <c r="AY165" t="b">
        <f>OR(ISNUMBER(FIND("SWCNT",C165)),ISNUMBER(FIND("SWNT",C165)),ISNUMBER(FIND("single-wall",C165)),ISNUMBER(FIND("single wall",C165)),ISNUMBER(FIND("Single wall",C165)),ISNUMBER(FIND("Single-wall",C165)),ISNUMBER(FIND("SWCNT",B165)),ISNUMBER(FIND("SWNT",B165)),ISNUMBER(FIND("single-wall",B165)),ISNUMBER(FIND("single wall",B165)),ISNUMBER(FIND("Single-wall",B165)),ISNUMBER(FIND("Single wall",B165)))</f>
        <v>0</v>
      </c>
      <c r="AZ165" t="b">
        <f>OR(ISNUMBER(FIND("MWCNT",C165)),ISNUMBER(FIND("MWNT",C165)),ISNUMBER(FIND("multi-wall",C165)),ISNUMBER(FIND("multi wall",C165)),ISNUMBER(FIND("multiwall",C165)),ISNUMBER(FIND("Multi-wall",C165)),ISNUMBER(FIND("Multi wall",C165)),ISNUMBER(FIND("Multiwall",C165)),ISNUMBER(FIND("MWCNT",B165)),ISNUMBER(FIND("MWNT",B165)),ISNUMBER(FIND("multi-wall",B165)),ISNUMBER(FIND("multi wall",B165)),ISNUMBER(FIND("multiwall",B165)),ISNUMBER(FIND("Multi-wall",B165)),ISNUMBER(FIND("Multi wall",B165)),ISNUMBER(FIND("Multiwall",B165)),ISNUMBER(FIND("Double-wall",B165)),ISNUMBER(FIND("Double wall",B165)),ISNUMBER(FIND("Doublewall",B165)),ISNUMBER(FIND("double-wall",B165)),ISNUMBER(FIND("double wall",B165)),ISNUMBER(FIND("doublewall",B165)))</f>
        <v>1</v>
      </c>
      <c r="BA165" t="b">
        <f>AND(Table1[[#This Row],[SWCNT]],Table1[[#This Row],[MWCNT]])</f>
        <v>0</v>
      </c>
      <c r="BB165" t="b">
        <f>IF(Table1[[#This Row],[SWCNT]]=TRUE,FALSE,IF(Table1[[#This Row],[MWCNT]]=TRUE,FALSE,TRUE))</f>
        <v>0</v>
      </c>
      <c r="BC165" s="18"/>
    </row>
    <row r="166" spans="1:55" ht="185">
      <c r="A166" t="s">
        <v>1401</v>
      </c>
      <c r="B166" s="2" t="s">
        <v>1402</v>
      </c>
      <c r="C166" s="16" t="s">
        <v>1403</v>
      </c>
      <c r="D166" s="17" t="s">
        <v>94</v>
      </c>
      <c r="E166" s="2">
        <v>2019</v>
      </c>
      <c r="F166" t="b">
        <f>OR(ISNUMBER(FIND("cytotoxic",C166)),ISNUMBER(FIND("Cytotoxic",C166)),ISNUMBER(FIND("cellular toxicity",C166)),ISNUMBER(FIND("cell death",C166)),ISNUMBER(FIND("viable",C166)),ISNUMBER(FIND("phytotoxic",C166)),ISNUMBER(FIND("acute toxicity",C166)),ISNUMBER(FIND("MTT",C166)),ISNUMBER(FIND("survival",C166)),ISNUMBER(FIND("prolifer",C166)),ISNUMBER(FIND("apoptosis",C166)),ISNUMBER(FIND("neurotoxic",C166)),ISNUMBER(FIND("  lysis ",C166)),ISNUMBER(FIND("necrosis",C166)),ISNUMBER(FIND("cellular death",C166))*3,ISNUMBER(FIND("LDH",C166)),ISNUMBER(FIND("Acute toxicity",C166)))</f>
        <v>0</v>
      </c>
      <c r="G166" t="b">
        <f>OR(ISNUMBER(FIND("genotoxic",C166)),ISNUMBER(FIND("genotoxicity",C166)),ISNUMBER(FIND("DNA damage",C166)),ISNUMBER(FIND("DNA",C166)),ISNUMBER(FIND("RNA",C166)),ISNUMBER(FIND("mesothelioma",C166)),ISNUMBER(FIND("carcino",C166)),ISNUMBER(FIND("mutagen",C166)),ISNUMBER(FIND("genetic",C166)))</f>
        <v>1</v>
      </c>
      <c r="H166" t="b">
        <f>OR(ISNUMBER(FIND("inflammatory",C166)),ISNUMBER(FIND("inflamm",C166)))</f>
        <v>1</v>
      </c>
      <c r="I166" t="b">
        <f>OR(ISNUMBER(FIND("immune",C166)),ISNUMBER(FIND("immunological",C166)),ISNUMBER(FIND("interleuk",C166)),ISNUMBER(FIND("platelet activation",C166)),ISNUMBER(FIND("monocyte",C166)),ISNUMBER(FIND("leukocyte",C166)),ISNUMBER(FIND("cytokine",C166)),ISNUMBER(FIND("CD4",C166)),ISNUMBER(FIND("CD8",C166)),ISNUMBER(FIND("T-cell",C166)))</f>
        <v>0</v>
      </c>
      <c r="J166" t="b">
        <f>OR(ISNUMBER(FIND("reactive oxygen",C166)),ISNUMBER(FIND("ROS",C166)),ISNUMBER(FIND("free radical",C166)),ISNUMBER(FIND("oxidative stress",C166)),ISNUMBER(FIND("peroxid",C166)),ISNUMBER(FIND("oxidative",C166)),ISNUMBER(FIND("antioxid",C166)))</f>
        <v>0</v>
      </c>
      <c r="K166" t="b">
        <f>OR(ISNUMBER(FIND("autophag",C166)))</f>
        <v>0</v>
      </c>
      <c r="L166" t="b">
        <f>OR(ISNUMBER(FIND("morpholog",C166)))</f>
        <v>0</v>
      </c>
      <c r="M166" t="b">
        <f>OR(ISNUMBER(FIND("fibrosis",C166)),ISNUMBER(FIND("Fibrosis",C166)),ISNUMBER(FIND("fibrot",C166)))</f>
        <v>1</v>
      </c>
      <c r="N166" t="b">
        <f>OR(ISNUMBER(FIND("offspring",C166)),ISNUMBER(FIND("Parental",C166)),ISNUMBER(FIND("parental",C166)),ISNUMBER(FIND("germline",C166)),ISNUMBER(FIND("reproduc",C166)),ISNUMBER(FIND("embryo",C166)))</f>
        <v>0</v>
      </c>
      <c r="O166" t="b">
        <f>OR(ISNUMBER(FIND("metabol",C166)),ISNUMBER(FIND("Metabol",C166)),ISNUMBER(FIND("digest",C166)),ISNUMBER(FIND("mitochon",C166)))</f>
        <v>0</v>
      </c>
      <c r="P166" t="b">
        <f>OR(ISNUMBER(FIND("ecotox",C166)),ISNUMBER(FIND("Ecotox",B166)),ISNUMBER(FIND("ecotox",B166)),ISNUMBER(FIND("Ecotox",C166)))</f>
        <v>0</v>
      </c>
      <c r="Q166" t="b">
        <f>OR(ISNUMBER(FIND("Bioaccum",C166)),ISNUMBER(FIND("bioaccum",C166)),ISNUMBER(FIND("accum",C166)))</f>
        <v>0</v>
      </c>
      <c r="R166" t="b">
        <f>OR(ISNUMBER(FIND("Occupation",C166)),ISNUMBER(FIND("occupation",C166)),ISNUMBER(FIND("worker",C166)),ISNUMBER(FIND("workforce",C166)))</f>
        <v>1</v>
      </c>
      <c r="S166" t="b">
        <f>NOT(OR(F166,G166,H166,I166,J166,K166,L166,M166,N166,O166,P166,Q166,R166))</f>
        <v>0</v>
      </c>
      <c r="U166" t="b">
        <f>OR(Table1[[#This Row],[Inflammation]],Table1[[#This Row],[Immune]])</f>
        <v>1</v>
      </c>
      <c r="V166" t="b">
        <f>IF(OR(Table1[[#This Row],[Rodents]],Table1[[#This Row],[Human]],Table1[[#This Row],[Pig]]),OR(ISNUMBER(FIND("intratrach",C166)),ISNUMBER(FIND("nasal ",C166)),ISNUMBER(FIND("instill",C166))),"NA")</f>
        <v>0</v>
      </c>
      <c r="W166" t="b">
        <f>IF(OR(Table1[[#This Row],[Rodents]],Table1[[#This Row],[Human]],Table1[[#This Row],[Pig]]),OR(ISNUMBER(FIND("dermal",C166)),ISNUMBER(FIND("skin ",C166))),"NA")</f>
        <v>0</v>
      </c>
      <c r="X166" t="b">
        <f>IF(OR(Table1[[#This Row],[Rodents]],Table1[[#This Row],[Human]],Table1[[#This Row],[Pig]]),OR(ISNUMBER(FIND("injected",C166)),ISNUMBER(FIND("periton",C166)),ISNUMBER(FIND("intrascrot",C166))),"NA")</f>
        <v>0</v>
      </c>
      <c r="Y166" t="b">
        <f>IF(OR(Table1[[#This Row],[Rodents]],Table1[[#This Row],[Human]],Table1[[#This Row],[Pig]]),NOT(OR(Table1[[#This Row],[Inhaled/Intratracheal/intranasal]],Table1[[#This Row],[Dermal]],Table1[[#This Row],[Injected]])),"NA")</f>
        <v>1</v>
      </c>
      <c r="AA166" t="b">
        <f>OR(ISNUMBER(FIND("fish ",C166)),ISNUMBER(FIND("Fish ",C166)),ISNUMBER(FIND("aquatic",C166)),ISNUMBER(FIND("daphnids",C166)),ISNUMBER(FIND("Carcinus maenas",C166)),ISNUMBER(FIND("Daphnia",C166)),ISNUMBER(FIND("Ruditapes philippinarum",C166)),ISNUMBER(FIND("daphnia",C166)),ISNUMBER(FIND("marine",C166)),ISNUMBER(FIND("mussel",C166)),ISNUMBER(FIND("algae",C166)),ISNUMBER(FIND("Donax faba",C166)),ISNUMBER(FIND("estuarine",C166)),ISNUMBER(FIND("snail",C166)),ISNUMBER(FIND("Prorocentrum donghaiense",C166)) )</f>
        <v>0</v>
      </c>
      <c r="AB166" t="b">
        <f>OR(ISNUMBER(FIND(" rat ",C166)),ISNUMBER(FIND(" rats ",C166)),ISNUMBER(FIND(" Rats ",C166)),ISNUMBER(FIND(" Rat ",C166)),ISNUMBER(FIND(" rat.",C166)),ISNUMBER(FIND(" rats.",C166)),ISNUMBER(FIND("mouse",C166)),ISNUMBER(FIND("mice",C166)), ISNUMBER(FIND(" Mice",C166)))</f>
        <v>1</v>
      </c>
      <c r="AC166" t="b">
        <f>OR(ISNUMBER(FIND(" cell ",C166)),ISNUMBER(FIND("fibroblast",C166)),ISNUMBER(FIND("macrophage",C166)),ISNUMBER(FIND("epithelial",C166)),ISNUMBER(FIND("endothelial",C166)),ISNUMBER(FIND("neuron",C166)),ISNUMBER(FIND(" cells ",C166)),ISNUMBER(FIND("RBC",C166)),ISNUMBER(FIND("mitochond",C166)),ISNUMBER(FIND("adipocyte",C166)),ISNUMBER(FIND("osteo",C166)),ISNUMBER(FIND("keratin",C166)),ISNUMBER(FIND(" cell's ",C166)),ISNUMBER(FIND("eukary",C166)),ISNUMBER(FIND("sperm",C166)))</f>
        <v>1</v>
      </c>
      <c r="AD166" t="b">
        <v>0</v>
      </c>
      <c r="AE166" t="b">
        <f>OR(ISNUMBER(FIND(" plant ",C166)),ISNUMBER(FIND("Plant ",C166)),ISNUMBER(FIND("tomato",C166)),ISNUMBER(FIND("plants",C166)),ISNUMBER(FIND("Plants",C166)),ISNUMBER(FIND("algae",C166)),ISNUMBER(FIND("lettuce",C166)),ISNUMBER(FIND("green gram sprouts ",C166)),ISNUMBER(FIND("Cucurbita pepo",C166)),ISNUMBER(FIND("bean ",C166)),ISNUMBER(FIND("chloroplast",C166)),ISNUMBER(FIND("chlorophyll",C166)),ISNUMBER(FIND("seedling",C166)),ISNUMBER(FIND("canola",C166)),ISNUMBER(FIND("shoot",C166)),ISNUMBER(FIND("photosynthes",C166)),ISNUMBER(FIND(" leaves ",C166)),,ISNUMBER(FIND("agriculture",C166)),ISNUMBER(FIND(" crops ",C166)))</f>
        <v>0</v>
      </c>
      <c r="AF166" t="b">
        <f>OR(ISNUMBER(FIND("bacteria",C166)),ISNUMBER(FIND("Bacteria",C166)),ISNUMBER(FIND("Bacterium",C166)),ISNUMBER(FIND("bacterium",C166)),ISNUMBER(FIND(" coli ",C166)))</f>
        <v>0</v>
      </c>
      <c r="AG166" t="b">
        <f>OR(ISNUMBER(FIND("fungi",C166)),ISNUMBER(FIND("Fungi",C166)),ISNUMBER(FIND("fungus",C166)),ISNUMBER(FIND("Fungus",C166)),ISNUMBER(FIND("mushroom",C166)),ISNUMBER(FIND("Mushroom",C166)),ISNUMBER(FIND(" mold ",C166)))</f>
        <v>0</v>
      </c>
      <c r="AH166" t="b">
        <f>OR(ISNUMBER(FIND("Pig ",C166)),ISNUMBER(FIND("pig ",C166)),ISNUMBER(FIND("Pigs ",C166)),ISNUMBER(FIND("pigs ",C166)))</f>
        <v>0</v>
      </c>
      <c r="AI166" t="b">
        <f>OR(ISNUMBER(FIND(" C. elegans",C166)),ISNUMBER(FIND("Caenorhabditis elegans",C166)),ISNUMBER(FIND("earthworms",C166)),ISNUMBER(FIND(" Ficopomatus enigmaticus",C166)),ISNUMBER(FIND("larva",C166)),ISNUMBER(FIND("Lumbriculus variegatus",C166)),ISNUMBER(FIND("nematode",C166)))</f>
        <v>0</v>
      </c>
      <c r="AJ166" t="b">
        <f>NOT(OR(AA166,AB166,AC166,AD166,AE166,AF166,AG166,AH166,AI166))</f>
        <v>0</v>
      </c>
      <c r="AL166" t="b">
        <f>OR(AA166,AB166,AD166,AE166,AF166,AG166,AH166,AI166)</f>
        <v>1</v>
      </c>
      <c r="AM166" t="b">
        <f>IF(Table1[[#This Row],[In vivo?]],IF(Table1[[#This Row],[Cell]],FALSE,TRUE),FALSE)</f>
        <v>0</v>
      </c>
      <c r="AN166" t="b">
        <f>AND(AC166,AL166)</f>
        <v>1</v>
      </c>
      <c r="AO166" t="b">
        <f>IF(Table1[[#This Row],[Cell]],IF(Table1[[#This Row],[In vivo?]],FALSE,TRUE),FALSE)</f>
        <v>0</v>
      </c>
      <c r="AP166" t="b">
        <f>NOT(OR(Table1[[#This Row],[In vivo?]],Table1[[#This Row],[Only in Cell]]))</f>
        <v>0</v>
      </c>
      <c r="AQ166" t="b">
        <f>IF(OR(Table1[[#This Row],[Rodents]],Table1[[#This Row],[Human]],Table1[[#This Row],[Pig]]),OR(ISNUMBER(FIND("pulmonary",C166)),ISNUMBER(FIND("lung",C166))),"NA")</f>
        <v>1</v>
      </c>
      <c r="AR166" t="b">
        <f>IF(OR(Table1[[#This Row],[Rodents]],Table1[[#This Row],[Human]],Table1[[#This Row],[Pig]]),OR(ISNUMBER(FIND("skin",C166)),ISNUMBER(FIND("dermal",C166))),"NA")</f>
        <v>0</v>
      </c>
      <c r="AS166" t="b">
        <f>IF(OR(Table1[[#This Row],[Rodents]],Table1[[#This Row],[Human]],Table1[[#This Row],[Pig]]),OR(ISNUMBER(FIND("liver",C166)),ISNUMBER(FIND("hepat",C166))),"NA")</f>
        <v>0</v>
      </c>
      <c r="AT166" t="b">
        <f>IF(OR(Table1[[#This Row],[Rodents]],Table1[[#This Row],[Human]],Table1[[#This Row],[Pig]]),OR(ISNUMBER(FIND("kidney",C166)),ISNUMBER(FIND("neph",C166))),"NA")</f>
        <v>0</v>
      </c>
      <c r="AU166" t="b">
        <f>IF(OR(Table1[[#This Row],[Rodents]],Table1[[#This Row],[Human]],Table1[[#This Row],[Pig]]),OR(ISNUMBER(FIND("brain",C166)),ISNUMBER(FIND("neur",C166)),ISNUMBER(FIND("nerv",C166))),"NA")</f>
        <v>0</v>
      </c>
      <c r="AV166" t="b">
        <f>IF(OR(Table1[[#This Row],[Rodents]],Table1[[#This Row],[Human]],Table1[[#This Row],[Pig]]),OR(ISNUMBER(FIND("heart",C166)),ISNUMBER(FIND("cardi",C166))),"NA")</f>
        <v>0</v>
      </c>
      <c r="AW166" t="b">
        <f>IF(OR(Table1[[#This Row],[Rodents]],Table1[[#This Row],[Human]],Table1[[#This Row],[Pig]]),OR(ISNUMBER(FIND("gastro",C166)),ISNUMBER(FIND("intesti",C166)),ISNUMBER(FIND("stomach",C166))),"NA")</f>
        <v>0</v>
      </c>
      <c r="AX166" t="b">
        <f>IF(OR(Table1[[#This Row],[Rodents]],Table1[[#This Row],[Human]],Table1[[#This Row],[Pig]]),NOT(OR(AQ166,AR166,AS166,AT166,AU166,AV166,AW166)),"NA")</f>
        <v>0</v>
      </c>
      <c r="AY166" t="b">
        <f>OR(ISNUMBER(FIND("SWCNT",C166)),ISNUMBER(FIND("SWNT",C166)),ISNUMBER(FIND("single-wall",C166)),ISNUMBER(FIND("single wall",C166)),ISNUMBER(FIND("Single wall",C166)),ISNUMBER(FIND("Single-wall",C166)),ISNUMBER(FIND("SWCNT",B166)),ISNUMBER(FIND("SWNT",B166)),ISNUMBER(FIND("single-wall",B166)),ISNUMBER(FIND("single wall",B166)),ISNUMBER(FIND("Single-wall",B166)),ISNUMBER(FIND("Single wall",B166)))</f>
        <v>0</v>
      </c>
      <c r="AZ166" t="b">
        <f>OR(ISNUMBER(FIND("MWCNT",C166)),ISNUMBER(FIND("MWNT",C166)),ISNUMBER(FIND("multi-wall",C166)),ISNUMBER(FIND("multi wall",C166)),ISNUMBER(FIND("multiwall",C166)),ISNUMBER(FIND("Multi-wall",C166)),ISNUMBER(FIND("Multi wall",C166)),ISNUMBER(FIND("Multiwall",C166)),ISNUMBER(FIND("MWCNT",B166)),ISNUMBER(FIND("MWNT",B166)),ISNUMBER(FIND("multi-wall",B166)),ISNUMBER(FIND("multi wall",B166)),ISNUMBER(FIND("multiwall",B166)),ISNUMBER(FIND("Multi-wall",B166)),ISNUMBER(FIND("Multi wall",B166)),ISNUMBER(FIND("Multiwall",B166)),ISNUMBER(FIND("Double-wall",B166)),ISNUMBER(FIND("Double wall",B166)),ISNUMBER(FIND("Doublewall",B166)),ISNUMBER(FIND("double-wall",B166)),ISNUMBER(FIND("double wall",B166)),ISNUMBER(FIND("doublewall",B166)))</f>
        <v>1</v>
      </c>
      <c r="BA166" t="b">
        <f>AND(Table1[[#This Row],[SWCNT]],Table1[[#This Row],[MWCNT]])</f>
        <v>0</v>
      </c>
      <c r="BB166" t="b">
        <f>IF(Table1[[#This Row],[SWCNT]]=TRUE,FALSE,IF(Table1[[#This Row],[MWCNT]]=TRUE,FALSE,TRUE))</f>
        <v>0</v>
      </c>
      <c r="BC166" s="18"/>
    </row>
    <row r="167" spans="1:55" ht="409.5">
      <c r="A167" t="s">
        <v>1411</v>
      </c>
      <c r="B167" s="2" t="s">
        <v>1412</v>
      </c>
      <c r="C167" s="16" t="s">
        <v>1413</v>
      </c>
      <c r="D167" s="17" t="s">
        <v>181</v>
      </c>
      <c r="E167" s="2">
        <v>2019</v>
      </c>
      <c r="F167" t="b">
        <f>OR(ISNUMBER(FIND("cytotoxic",C167)),ISNUMBER(FIND("Cytotoxic",C167)),ISNUMBER(FIND("cellular toxicity",C167)),ISNUMBER(FIND("cell death",C167)),ISNUMBER(FIND("viable",C167)),ISNUMBER(FIND("phytotoxic",C167)),ISNUMBER(FIND("acute toxicity",C167)),ISNUMBER(FIND("MTT",C167)),ISNUMBER(FIND("survival",C167)),ISNUMBER(FIND("prolifer",C167)),ISNUMBER(FIND("apoptosis",C167)),ISNUMBER(FIND("neurotoxic",C167)),ISNUMBER(FIND("  lysis ",C167)),ISNUMBER(FIND("necrosis",C167)),ISNUMBER(FIND("cellular death",C167))*3,ISNUMBER(FIND("LDH",C167)),ISNUMBER(FIND("Acute toxicity",C167)))</f>
        <v>0</v>
      </c>
      <c r="G167" t="b">
        <f>OR(ISNUMBER(FIND("genotoxic",C167)),ISNUMBER(FIND("genotoxicity",C167)),ISNUMBER(FIND("DNA damage",C167)),ISNUMBER(FIND("DNA",C167)),ISNUMBER(FIND("RNA",C167)),ISNUMBER(FIND("mesothelioma",C167)),ISNUMBER(FIND("carcino",C167)),ISNUMBER(FIND("mutagen",C167)),ISNUMBER(FIND("genetic",C167)))</f>
        <v>0</v>
      </c>
      <c r="H167" t="b">
        <f>OR(ISNUMBER(FIND("inflammatory",C167)),ISNUMBER(FIND("inflamm",C167)))</f>
        <v>1</v>
      </c>
      <c r="I167" t="b">
        <f>OR(ISNUMBER(FIND("immune",C167)),ISNUMBER(FIND("immunological",C167)),ISNUMBER(FIND("interleuk",C167)),ISNUMBER(FIND("platelet activation",C167)),ISNUMBER(FIND("monocyte",C167)),ISNUMBER(FIND("leukocyte",C167)),ISNUMBER(FIND("cytokine",C167)),ISNUMBER(FIND("CD4",C167)),ISNUMBER(FIND("CD8",C167)),ISNUMBER(FIND("T-cell",C167)))</f>
        <v>1</v>
      </c>
      <c r="J167" t="b">
        <f>OR(ISNUMBER(FIND("reactive oxygen",C167)),ISNUMBER(FIND("ROS",C167)),ISNUMBER(FIND("free radical",C167)),ISNUMBER(FIND("oxidative stress",C167)),ISNUMBER(FIND("peroxid",C167)),ISNUMBER(FIND("oxidative",C167)),ISNUMBER(FIND("antioxid",C167)))</f>
        <v>0</v>
      </c>
      <c r="K167" t="b">
        <f>OR(ISNUMBER(FIND("autophag",C167)))</f>
        <v>0</v>
      </c>
      <c r="L167" t="b">
        <f>OR(ISNUMBER(FIND("morpholog",C167)))</f>
        <v>0</v>
      </c>
      <c r="M167" t="b">
        <f>OR(ISNUMBER(FIND("fibrosis",C167)),ISNUMBER(FIND("Fibrosis",C167)),ISNUMBER(FIND("fibrot",C167)))</f>
        <v>0</v>
      </c>
      <c r="N167" t="b">
        <f>OR(ISNUMBER(FIND("offspring",C167)),ISNUMBER(FIND("Parental",C167)),ISNUMBER(FIND("parental",C167)),ISNUMBER(FIND("germline",C167)),ISNUMBER(FIND("reproduc",C167)),ISNUMBER(FIND("embryo",C167)))</f>
        <v>0</v>
      </c>
      <c r="O167" t="b">
        <f>OR(ISNUMBER(FIND("metabol",C167)),ISNUMBER(FIND("Metabol",C167)),ISNUMBER(FIND("digest",C167)),ISNUMBER(FIND("mitochon",C167)))</f>
        <v>0</v>
      </c>
      <c r="P167" t="b">
        <f>OR(ISNUMBER(FIND("ecotox",C167)),ISNUMBER(FIND("Ecotox",B167)),ISNUMBER(FIND("ecotox",B167)),ISNUMBER(FIND("Ecotox",C167)))</f>
        <v>0</v>
      </c>
      <c r="Q167" t="b">
        <f>OR(ISNUMBER(FIND("Bioaccum",C167)),ISNUMBER(FIND("bioaccum",C167)),ISNUMBER(FIND("accum",C167)))</f>
        <v>0</v>
      </c>
      <c r="R167" t="b">
        <f>OR(ISNUMBER(FIND("Occupation",C167)),ISNUMBER(FIND("occupation",C167)),ISNUMBER(FIND("worker",C167)),ISNUMBER(FIND("workforce",C167)))</f>
        <v>0</v>
      </c>
      <c r="S167" t="b">
        <f>NOT(OR(F167,G167,H167,I167,J167,K167,L167,M167,N167,O167,P167,Q167,R167))</f>
        <v>0</v>
      </c>
      <c r="U167" t="b">
        <f>OR(Table1[[#This Row],[Inflammation]],Table1[[#This Row],[Immune]])</f>
        <v>1</v>
      </c>
      <c r="V167" t="str">
        <f>IF(OR(Table1[[#This Row],[Rodents]],Table1[[#This Row],[Human]],Table1[[#This Row],[Pig]]),OR(ISNUMBER(FIND("intratrach",C167)),ISNUMBER(FIND("nasal ",C167)),ISNUMBER(FIND("instill",C167))),"NA")</f>
        <v>NA</v>
      </c>
      <c r="W167" t="str">
        <f>IF(OR(Table1[[#This Row],[Rodents]],Table1[[#This Row],[Human]],Table1[[#This Row],[Pig]]),OR(ISNUMBER(FIND("dermal",C167)),ISNUMBER(FIND("skin ",C167))),"NA")</f>
        <v>NA</v>
      </c>
      <c r="X167" t="str">
        <f>IF(OR(Table1[[#This Row],[Rodents]],Table1[[#This Row],[Human]],Table1[[#This Row],[Pig]]),OR(ISNUMBER(FIND("injected",C167)),ISNUMBER(FIND("periton",C167)),ISNUMBER(FIND("intrascrot",C167))),"NA")</f>
        <v>NA</v>
      </c>
      <c r="Y167" t="str">
        <f>IF(OR(Table1[[#This Row],[Rodents]],Table1[[#This Row],[Human]],Table1[[#This Row],[Pig]]),NOT(OR(Table1[[#This Row],[Inhaled/Intratracheal/intranasal]],Table1[[#This Row],[Dermal]],Table1[[#This Row],[Injected]])),"NA")</f>
        <v>NA</v>
      </c>
      <c r="AA167" t="b">
        <f>OR(ISNUMBER(FIND("fish ",C167)),ISNUMBER(FIND("Fish ",C167)),ISNUMBER(FIND("aquatic",C167)),ISNUMBER(FIND("daphnids",C167)),ISNUMBER(FIND("Carcinus maenas",C167)),ISNUMBER(FIND("Daphnia",C167)),ISNUMBER(FIND("Ruditapes philippinarum",C167)),ISNUMBER(FIND("daphnia",C167)),ISNUMBER(FIND("marine",C167)),ISNUMBER(FIND("mussel",C167)),ISNUMBER(FIND("algae",C167)),ISNUMBER(FIND("Donax faba",C167)),ISNUMBER(FIND("estuarine",C167)),ISNUMBER(FIND("snail",C167)),ISNUMBER(FIND("Prorocentrum donghaiense",C167)) )</f>
        <v>0</v>
      </c>
      <c r="AB167" t="b">
        <f>OR(ISNUMBER(FIND(" rat ",C167)),ISNUMBER(FIND(" rats ",C167)),ISNUMBER(FIND(" Rats ",C167)),ISNUMBER(FIND(" Rat ",C167)),ISNUMBER(FIND(" rat.",C167)),ISNUMBER(FIND(" rats.",C167)),ISNUMBER(FIND("mouse",C167)),ISNUMBER(FIND("mice",C167)), ISNUMBER(FIND(" Mice",C167)))</f>
        <v>0</v>
      </c>
      <c r="AC167" t="b">
        <f>OR(ISNUMBER(FIND(" cell ",C167)),ISNUMBER(FIND("fibroblast",C167)),ISNUMBER(FIND("macrophage",C167)),ISNUMBER(FIND("epithelial",C167)),ISNUMBER(FIND("endothelial",C167)),ISNUMBER(FIND("neuron",C167)),ISNUMBER(FIND(" cells ",C167)),ISNUMBER(FIND("RBC",C167)),ISNUMBER(FIND("mitochond",C167)),ISNUMBER(FIND("adipocyte",C167)),ISNUMBER(FIND("osteo",C167)),ISNUMBER(FIND("keratin",C167)),ISNUMBER(FIND(" cell's ",C167)),ISNUMBER(FIND("eukary",C167)),ISNUMBER(FIND("sperm",C167)))</f>
        <v>1</v>
      </c>
      <c r="AD167" t="b">
        <f>OR(ISNUMBER(FIND("human",B167)),ISNUMBER(FIND("workers",B167)),ISNUMBER(FIND("workforces",B167)),ISNUMBER(FIND("occupational",B167)),ISNUMBER(FIND("Case report",B167)),ISNUMBER(FIND("Workplaces",B167)),ISNUMBER(FIND("worker",B167)))</f>
        <v>0</v>
      </c>
      <c r="AE167" t="b">
        <f>OR(ISNUMBER(FIND(" plant ",C167)),ISNUMBER(FIND("Plant ",C167)),ISNUMBER(FIND("tomato",C167)),ISNUMBER(FIND("plants",C167)),ISNUMBER(FIND("Plants",C167)),ISNUMBER(FIND("algae",C167)),ISNUMBER(FIND("lettuce",C167)),ISNUMBER(FIND("green gram sprouts ",C167)),ISNUMBER(FIND("Cucurbita pepo",C167)),ISNUMBER(FIND("bean ",C167)),ISNUMBER(FIND("chloroplast",C167)),ISNUMBER(FIND("chlorophyll",C167)),ISNUMBER(FIND("seedling",C167)),ISNUMBER(FIND("canola",C167)),ISNUMBER(FIND("shoot",C167)),ISNUMBER(FIND("photosynthes",C167)),ISNUMBER(FIND(" leaves ",C167)),,ISNUMBER(FIND("agriculture",C167)),ISNUMBER(FIND(" crops ",C167)))</f>
        <v>0</v>
      </c>
      <c r="AF167" t="b">
        <f>OR(ISNUMBER(FIND("bacteria",C167)),ISNUMBER(FIND("Bacteria",C167)),ISNUMBER(FIND("Bacterium",C167)),ISNUMBER(FIND("bacterium",C167)),ISNUMBER(FIND(" coli ",C167)))</f>
        <v>0</v>
      </c>
      <c r="AG167" t="b">
        <f>OR(ISNUMBER(FIND("fungi",C167)),ISNUMBER(FIND("Fungi",C167)),ISNUMBER(FIND("fungus",C167)),ISNUMBER(FIND("Fungus",C167)),ISNUMBER(FIND("mushroom",C167)),ISNUMBER(FIND("Mushroom",C167)),ISNUMBER(FIND(" mold ",C167)))</f>
        <v>0</v>
      </c>
      <c r="AH167" t="b">
        <f>OR(ISNUMBER(FIND("Pig ",C167)),ISNUMBER(FIND("pig ",C167)),ISNUMBER(FIND("Pigs ",C167)),ISNUMBER(FIND("pigs ",C167)))</f>
        <v>0</v>
      </c>
      <c r="AI167" t="b">
        <f>OR(ISNUMBER(FIND(" C. elegans",C167)),ISNUMBER(FIND("Caenorhabditis elegans",C167)),ISNUMBER(FIND("earthworms",C167)),ISNUMBER(FIND(" Ficopomatus enigmaticus",C167)),ISNUMBER(FIND("larva",C167)),ISNUMBER(FIND("Lumbriculus variegatus",C167)),ISNUMBER(FIND("nematode",C167)))</f>
        <v>0</v>
      </c>
      <c r="AJ167" t="b">
        <f>NOT(OR(AA167,AB167,AC167,AD167,AE167,AF167,AG167,AH167,AI167))</f>
        <v>0</v>
      </c>
      <c r="AL167" t="b">
        <f>OR(AA167,AB167,AD167,AE167,AF167,AG167,AH167,AI167)</f>
        <v>0</v>
      </c>
      <c r="AM167" t="b">
        <f>IF(Table1[[#This Row],[In vivo?]],IF(Table1[[#This Row],[Cell]],FALSE,TRUE),FALSE)</f>
        <v>0</v>
      </c>
      <c r="AN167" t="b">
        <f>AND(AC167,AL167)</f>
        <v>0</v>
      </c>
      <c r="AO167" t="b">
        <f>IF(Table1[[#This Row],[Cell]],IF(Table1[[#This Row],[In vivo?]],FALSE,TRUE),FALSE)</f>
        <v>1</v>
      </c>
      <c r="AP167" t="b">
        <f>NOT(OR(Table1[[#This Row],[In vivo?]],Table1[[#This Row],[Only in Cell]]))</f>
        <v>0</v>
      </c>
      <c r="AQ167" t="str">
        <f>IF(OR(Table1[[#This Row],[Rodents]],Table1[[#This Row],[Human]],Table1[[#This Row],[Pig]]),OR(ISNUMBER(FIND("pulmonary",C167)),ISNUMBER(FIND("lung",C167))),"NA")</f>
        <v>NA</v>
      </c>
      <c r="AR167" t="str">
        <f>IF(OR(Table1[[#This Row],[Rodents]],Table1[[#This Row],[Human]],Table1[[#This Row],[Pig]]),OR(ISNUMBER(FIND("skin",C167)),ISNUMBER(FIND("dermal",C167))),"NA")</f>
        <v>NA</v>
      </c>
      <c r="AS167" t="str">
        <f>IF(OR(Table1[[#This Row],[Rodents]],Table1[[#This Row],[Human]],Table1[[#This Row],[Pig]]),OR(ISNUMBER(FIND("liver",C167)),ISNUMBER(FIND("hepat",C167))),"NA")</f>
        <v>NA</v>
      </c>
      <c r="AT167" t="str">
        <f>IF(OR(Table1[[#This Row],[Rodents]],Table1[[#This Row],[Human]],Table1[[#This Row],[Pig]]),OR(ISNUMBER(FIND("kidney",C167)),ISNUMBER(FIND("neph",C167))),"NA")</f>
        <v>NA</v>
      </c>
      <c r="AU167" t="str">
        <f>IF(OR(Table1[[#This Row],[Rodents]],Table1[[#This Row],[Human]],Table1[[#This Row],[Pig]]),OR(ISNUMBER(FIND("brain",C167)),ISNUMBER(FIND("neur",C167)),ISNUMBER(FIND("nerv",C167))),"NA")</f>
        <v>NA</v>
      </c>
      <c r="AV167" t="str">
        <f>IF(OR(Table1[[#This Row],[Rodents]],Table1[[#This Row],[Human]],Table1[[#This Row],[Pig]]),OR(ISNUMBER(FIND("heart",C167)),ISNUMBER(FIND("cardi",C167))),"NA")</f>
        <v>NA</v>
      </c>
      <c r="AW167" t="str">
        <f>IF(OR(Table1[[#This Row],[Rodents]],Table1[[#This Row],[Human]],Table1[[#This Row],[Pig]]),OR(ISNUMBER(FIND("gastro",C167)),ISNUMBER(FIND("intesti",C167)),ISNUMBER(FIND("stomach",C167))),"NA")</f>
        <v>NA</v>
      </c>
      <c r="AX167" t="str">
        <f>IF(OR(Table1[[#This Row],[Rodents]],Table1[[#This Row],[Human]],Table1[[#This Row],[Pig]]),NOT(OR(AQ167,AR167,AS167,AT167,AU167,AV167,AW167)),"NA")</f>
        <v>NA</v>
      </c>
      <c r="AY167" t="b">
        <f>OR(ISNUMBER(FIND("SWCNT",C167)),ISNUMBER(FIND("SWNT",C167)),ISNUMBER(FIND("single-wall",C167)),ISNUMBER(FIND("single wall",C167)),ISNUMBER(FIND("Single wall",C167)),ISNUMBER(FIND("Single-wall",C167)),ISNUMBER(FIND("SWCNT",B167)),ISNUMBER(FIND("SWNT",B167)),ISNUMBER(FIND("single-wall",B167)),ISNUMBER(FIND("single wall",B167)),ISNUMBER(FIND("Single-wall",B167)),ISNUMBER(FIND("Single wall",B167)))</f>
        <v>0</v>
      </c>
      <c r="AZ167" t="b">
        <f>OR(ISNUMBER(FIND("MWCNT",C167)),ISNUMBER(FIND("MWNT",C167)),ISNUMBER(FIND("multi-wall",C167)),ISNUMBER(FIND("multi wall",C167)),ISNUMBER(FIND("multiwall",C167)),ISNUMBER(FIND("Multi-wall",C167)),ISNUMBER(FIND("Multi wall",C167)),ISNUMBER(FIND("Multiwall",C167)),ISNUMBER(FIND("MWCNT",B167)),ISNUMBER(FIND("MWNT",B167)),ISNUMBER(FIND("multi-wall",B167)),ISNUMBER(FIND("multi wall",B167)),ISNUMBER(FIND("multiwall",B167)),ISNUMBER(FIND("Multi-wall",B167)),ISNUMBER(FIND("Multi wall",B167)),ISNUMBER(FIND("Multiwall",B167)),ISNUMBER(FIND("Double-wall",B167)),ISNUMBER(FIND("Double wall",B167)),ISNUMBER(FIND("Doublewall",B167)),ISNUMBER(FIND("double-wall",B167)),ISNUMBER(FIND("double wall",B167)),ISNUMBER(FIND("doublewall",B167)))</f>
        <v>1</v>
      </c>
      <c r="BA167" t="b">
        <f>AND(Table1[[#This Row],[SWCNT]],Table1[[#This Row],[MWCNT]])</f>
        <v>0</v>
      </c>
      <c r="BB167" t="b">
        <f>IF(Table1[[#This Row],[SWCNT]]=TRUE,FALSE,IF(Table1[[#This Row],[MWCNT]]=TRUE,FALSE,TRUE))</f>
        <v>0</v>
      </c>
      <c r="BC167" s="18"/>
    </row>
    <row r="168" spans="1:55" ht="240.5">
      <c r="A168" t="s">
        <v>1417</v>
      </c>
      <c r="B168" s="2" t="s">
        <v>1419</v>
      </c>
      <c r="C168" s="16" t="s">
        <v>1421</v>
      </c>
      <c r="D168" s="17" t="s">
        <v>1278</v>
      </c>
      <c r="E168" s="2">
        <v>2019</v>
      </c>
      <c r="F168" t="b">
        <f>OR(ISNUMBER(FIND("cytotoxic",C168)),ISNUMBER(FIND("Cytotoxic",C168)),ISNUMBER(FIND("cellular toxicity",C168)),ISNUMBER(FIND("cell death",C168)),ISNUMBER(FIND("viable",C168)),ISNUMBER(FIND("phytotoxic",C168)),ISNUMBER(FIND("acute toxicity",C168)),ISNUMBER(FIND("MTT",C168)),ISNUMBER(FIND("survival",C168)),ISNUMBER(FIND("prolifer",C168)),ISNUMBER(FIND("apoptosis",C168)),ISNUMBER(FIND("neurotoxic",C168)),ISNUMBER(FIND("  lysis ",C168)),ISNUMBER(FIND("necrosis",C168)),ISNUMBER(FIND("cellular death",C168))*3,ISNUMBER(FIND("LDH",C168)),ISNUMBER(FIND("Acute toxicity",C168)))</f>
        <v>0</v>
      </c>
      <c r="G168" t="b">
        <f>OR(ISNUMBER(FIND("genotoxic",C168)),ISNUMBER(FIND("genotoxicity",C168)),ISNUMBER(FIND("DNA damage",C168)),ISNUMBER(FIND("DNA",C168)),ISNUMBER(FIND("RNA",C168)),ISNUMBER(FIND("mesothelioma",C168)),ISNUMBER(FIND("carcino",C168)),ISNUMBER(FIND("mutagen",C168)),ISNUMBER(FIND("genetic",C168)))</f>
        <v>1</v>
      </c>
      <c r="H168" t="b">
        <f>OR(ISNUMBER(FIND("inflammatory",C168)),ISNUMBER(FIND("inflamm",C168)))</f>
        <v>1</v>
      </c>
      <c r="I168" t="b">
        <f>OR(ISNUMBER(FIND("immune",C168)),ISNUMBER(FIND("immunological",C168)),ISNUMBER(FIND("interleuk",C168)),ISNUMBER(FIND("platelet activation",C168)),ISNUMBER(FIND("monocyte",C168)),ISNUMBER(FIND("leukocyte",C168)),ISNUMBER(FIND("cytokine",C168)),ISNUMBER(FIND("CD4",C168)),ISNUMBER(FIND("CD8",C168)),ISNUMBER(FIND("T-cell",C168)))</f>
        <v>0</v>
      </c>
      <c r="J168" t="b">
        <f>OR(ISNUMBER(FIND("reactive oxygen",C168)),ISNUMBER(FIND("ROS",C168)),ISNUMBER(FIND("free radical",C168)),ISNUMBER(FIND("oxidative stress",C168)),ISNUMBER(FIND("peroxid",C168)),ISNUMBER(FIND("oxidative",C168)),ISNUMBER(FIND("antioxid",C168)))</f>
        <v>0</v>
      </c>
      <c r="K168" t="b">
        <f>OR(ISNUMBER(FIND("autophag",C168)))</f>
        <v>0</v>
      </c>
      <c r="L168" t="b">
        <f>OR(ISNUMBER(FIND("morpholog",C168)))</f>
        <v>0</v>
      </c>
      <c r="M168" t="b">
        <f>OR(ISNUMBER(FIND("fibrosis",C168)),ISNUMBER(FIND("Fibrosis",C168)),ISNUMBER(FIND("fibrot",C168)))</f>
        <v>0</v>
      </c>
      <c r="N168" t="b">
        <f>OR(ISNUMBER(FIND("offspring",C168)),ISNUMBER(FIND("Parental",C168)),ISNUMBER(FIND("parental",C168)),ISNUMBER(FIND("germline",C168)),ISNUMBER(FIND("reproduc",C168)),ISNUMBER(FIND("embryo",C168)))</f>
        <v>0</v>
      </c>
      <c r="O168" t="b">
        <f>OR(ISNUMBER(FIND("metabol",C168)),ISNUMBER(FIND("Metabol",C168)),ISNUMBER(FIND("digest",C168)),ISNUMBER(FIND("mitochon",C168)))</f>
        <v>0</v>
      </c>
      <c r="P168" t="b">
        <f>OR(ISNUMBER(FIND("ecotox",C168)),ISNUMBER(FIND("Ecotox",B168)),ISNUMBER(FIND("ecotox",B168)),ISNUMBER(FIND("Ecotox",C168)))</f>
        <v>0</v>
      </c>
      <c r="Q168" t="b">
        <f>OR(ISNUMBER(FIND("Bioaccum",C168)),ISNUMBER(FIND("bioaccum",C168)),ISNUMBER(FIND("accum",C168)))</f>
        <v>0</v>
      </c>
      <c r="R168" t="b">
        <f>OR(ISNUMBER(FIND("Occupation",C168)),ISNUMBER(FIND("occupation",C168)),ISNUMBER(FIND("worker",C168)),ISNUMBER(FIND("workforce",C168)))</f>
        <v>0</v>
      </c>
      <c r="S168" t="b">
        <f>NOT(OR(F168,G168,H168,I168,J168,K168,L168,M168,N168,O168,P168,Q168,R168))</f>
        <v>0</v>
      </c>
      <c r="U168" t="b">
        <f>OR(Table1[[#This Row],[Inflammation]],Table1[[#This Row],[Immune]])</f>
        <v>1</v>
      </c>
      <c r="V168" t="str">
        <f>IF(OR(Table1[[#This Row],[Rodents]],Table1[[#This Row],[Human]],Table1[[#This Row],[Pig]]),OR(ISNUMBER(FIND("intratrach",C168)),ISNUMBER(FIND("nasal ",C168)),ISNUMBER(FIND("instill",C168))),"NA")</f>
        <v>NA</v>
      </c>
      <c r="W168" t="str">
        <f>IF(OR(Table1[[#This Row],[Rodents]],Table1[[#This Row],[Human]],Table1[[#This Row],[Pig]]),OR(ISNUMBER(FIND("dermal",C168)),ISNUMBER(FIND("skin ",C168))),"NA")</f>
        <v>NA</v>
      </c>
      <c r="X168" t="str">
        <f>IF(OR(Table1[[#This Row],[Rodents]],Table1[[#This Row],[Human]],Table1[[#This Row],[Pig]]),OR(ISNUMBER(FIND("injected",C168)),ISNUMBER(FIND("periton",C168)),ISNUMBER(FIND("intrascrot",C168))),"NA")</f>
        <v>NA</v>
      </c>
      <c r="Y168" t="str">
        <f>IF(OR(Table1[[#This Row],[Rodents]],Table1[[#This Row],[Human]],Table1[[#This Row],[Pig]]),NOT(OR(Table1[[#This Row],[Inhaled/Intratracheal/intranasal]],Table1[[#This Row],[Dermal]],Table1[[#This Row],[Injected]])),"NA")</f>
        <v>NA</v>
      </c>
      <c r="AA168" t="b">
        <f>OR(ISNUMBER(FIND("fish ",C168)),ISNUMBER(FIND("Fish ",C168)),ISNUMBER(FIND("aquatic",C168)),ISNUMBER(FIND("daphnids",C168)),ISNUMBER(FIND("Carcinus maenas",C168)),ISNUMBER(FIND("Daphnia",C168)),ISNUMBER(FIND("Ruditapes philippinarum",C168)),ISNUMBER(FIND("daphnia",C168)),ISNUMBER(FIND("marine",C168)),ISNUMBER(FIND("mussel",C168)),ISNUMBER(FIND("algae",C168)),ISNUMBER(FIND("Donax faba",C168)),ISNUMBER(FIND("estuarine",C168)),ISNUMBER(FIND("snail",C168)),ISNUMBER(FIND("Prorocentrum donghaiense",C168)) )</f>
        <v>0</v>
      </c>
      <c r="AB168" t="b">
        <f>OR(ISNUMBER(FIND(" rat ",C168)),ISNUMBER(FIND(" rats ",C168)),ISNUMBER(FIND(" Rats ",C168)),ISNUMBER(FIND(" Rat ",C168)),ISNUMBER(FIND(" rat.",C168)),ISNUMBER(FIND(" rats.",C168)),ISNUMBER(FIND("mouse",C168)),ISNUMBER(FIND("mice",C168)), ISNUMBER(FIND(" Mice",C168)))</f>
        <v>0</v>
      </c>
      <c r="AC168" t="b">
        <f>OR(ISNUMBER(FIND(" cell ",C168)),ISNUMBER(FIND("fibroblast",C168)),ISNUMBER(FIND("macrophage",C168)),ISNUMBER(FIND("epithelial",C168)),ISNUMBER(FIND("endothelial",C168)),ISNUMBER(FIND("neuron",C168)),ISNUMBER(FIND(" cells ",C168)),ISNUMBER(FIND("RBC",C168)),ISNUMBER(FIND("mitochond",C168)),ISNUMBER(FIND("adipocyte",C168)),ISNUMBER(FIND("osteo",C168)),ISNUMBER(FIND("keratin",C168)),ISNUMBER(FIND(" cell's ",C168)),ISNUMBER(FIND("eukary",C168)),ISNUMBER(FIND("sperm",C168)))</f>
        <v>1</v>
      </c>
      <c r="AD168" t="b">
        <f>OR(ISNUMBER(FIND("human",B168)),ISNUMBER(FIND("workers",B168)),ISNUMBER(FIND("workforces",B168)),ISNUMBER(FIND("occupational",B168)),ISNUMBER(FIND("Case report",B168)),ISNUMBER(FIND("Workplaces",B168)),ISNUMBER(FIND("worker",B168)))</f>
        <v>0</v>
      </c>
      <c r="AE168" t="b">
        <f>OR(ISNUMBER(FIND(" plant ",C168)),ISNUMBER(FIND("Plant ",C168)),ISNUMBER(FIND("tomato",C168)),ISNUMBER(FIND("plants",C168)),ISNUMBER(FIND("Plants",C168)),ISNUMBER(FIND("algae",C168)),ISNUMBER(FIND("lettuce",C168)),ISNUMBER(FIND("green gram sprouts ",C168)),ISNUMBER(FIND("Cucurbita pepo",C168)),ISNUMBER(FIND("bean ",C168)),ISNUMBER(FIND("chloroplast",C168)),ISNUMBER(FIND("chlorophyll",C168)),ISNUMBER(FIND("seedling",C168)),ISNUMBER(FIND("canola",C168)),ISNUMBER(FIND("shoot",C168)),ISNUMBER(FIND("photosynthes",C168)),ISNUMBER(FIND(" leaves ",C168)),,ISNUMBER(FIND("agriculture",C168)),ISNUMBER(FIND(" crops ",C168)))</f>
        <v>0</v>
      </c>
      <c r="AF168" t="b">
        <f>OR(ISNUMBER(FIND("bacteria",C168)),ISNUMBER(FIND("Bacteria",C168)),ISNUMBER(FIND("Bacterium",C168)),ISNUMBER(FIND("bacterium",C168)),ISNUMBER(FIND(" coli ",C168)))</f>
        <v>0</v>
      </c>
      <c r="AG168" t="b">
        <f>OR(ISNUMBER(FIND("fungi",C168)),ISNUMBER(FIND("Fungi",C168)),ISNUMBER(FIND("fungus",C168)),ISNUMBER(FIND("Fungus",C168)),ISNUMBER(FIND("mushroom",C168)),ISNUMBER(FIND("Mushroom",C168)),ISNUMBER(FIND(" mold ",C168)))</f>
        <v>0</v>
      </c>
      <c r="AH168" t="b">
        <f>OR(ISNUMBER(FIND("Pig ",C168)),ISNUMBER(FIND("pig ",C168)),ISNUMBER(FIND("Pigs ",C168)),ISNUMBER(FIND("pigs ",C168)))</f>
        <v>0</v>
      </c>
      <c r="AI168" t="b">
        <f>OR(ISNUMBER(FIND(" C. elegans",C168)),ISNUMBER(FIND("Caenorhabditis elegans",C168)),ISNUMBER(FIND("earthworms",C168)),ISNUMBER(FIND(" Ficopomatus enigmaticus",C168)),ISNUMBER(FIND("larva",C168)),ISNUMBER(FIND("Lumbriculus variegatus",C168)),ISNUMBER(FIND("nematode",C168)))</f>
        <v>0</v>
      </c>
      <c r="AJ168" t="b">
        <f>NOT(OR(AA168,AB168,AC168,AD168,AE168,AF168,AG168,AH168,AI168))</f>
        <v>0</v>
      </c>
      <c r="AL168" t="b">
        <f>OR(AA168,AB168,AD168,AE168,AF168,AG168,AH168,AI168)</f>
        <v>0</v>
      </c>
      <c r="AM168" t="b">
        <f>IF(Table1[[#This Row],[In vivo?]],IF(Table1[[#This Row],[Cell]],FALSE,TRUE),FALSE)</f>
        <v>0</v>
      </c>
      <c r="AN168" t="b">
        <f>AND(AC168,AL168)</f>
        <v>0</v>
      </c>
      <c r="AO168" t="b">
        <f>IF(Table1[[#This Row],[Cell]],IF(Table1[[#This Row],[In vivo?]],FALSE,TRUE),FALSE)</f>
        <v>1</v>
      </c>
      <c r="AP168" t="b">
        <f>NOT(OR(Table1[[#This Row],[In vivo?]],Table1[[#This Row],[Only in Cell]]))</f>
        <v>0</v>
      </c>
      <c r="AQ168" t="str">
        <f>IF(OR(Table1[[#This Row],[Rodents]],Table1[[#This Row],[Human]],Table1[[#This Row],[Pig]]),OR(ISNUMBER(FIND("pulmonary",C168)),ISNUMBER(FIND("lung",C168))),"NA")</f>
        <v>NA</v>
      </c>
      <c r="AR168" t="str">
        <f>IF(OR(Table1[[#This Row],[Rodents]],Table1[[#This Row],[Human]],Table1[[#This Row],[Pig]]),OR(ISNUMBER(FIND("skin",C168)),ISNUMBER(FIND("dermal",C168))),"NA")</f>
        <v>NA</v>
      </c>
      <c r="AS168" t="str">
        <f>IF(OR(Table1[[#This Row],[Rodents]],Table1[[#This Row],[Human]],Table1[[#This Row],[Pig]]),OR(ISNUMBER(FIND("liver",C168)),ISNUMBER(FIND("hepat",C168))),"NA")</f>
        <v>NA</v>
      </c>
      <c r="AT168" t="str">
        <f>IF(OR(Table1[[#This Row],[Rodents]],Table1[[#This Row],[Human]],Table1[[#This Row],[Pig]]),OR(ISNUMBER(FIND("kidney",C168)),ISNUMBER(FIND("neph",C168))),"NA")</f>
        <v>NA</v>
      </c>
      <c r="AU168" t="str">
        <f>IF(OR(Table1[[#This Row],[Rodents]],Table1[[#This Row],[Human]],Table1[[#This Row],[Pig]]),OR(ISNUMBER(FIND("brain",C168)),ISNUMBER(FIND("neur",C168)),ISNUMBER(FIND("nerv",C168))),"NA")</f>
        <v>NA</v>
      </c>
      <c r="AV168" t="str">
        <f>IF(OR(Table1[[#This Row],[Rodents]],Table1[[#This Row],[Human]],Table1[[#This Row],[Pig]]),OR(ISNUMBER(FIND("heart",C168)),ISNUMBER(FIND("cardi",C168))),"NA")</f>
        <v>NA</v>
      </c>
      <c r="AW168" t="str">
        <f>IF(OR(Table1[[#This Row],[Rodents]],Table1[[#This Row],[Human]],Table1[[#This Row],[Pig]]),OR(ISNUMBER(FIND("gastro",C168)),ISNUMBER(FIND("intesti",C168)),ISNUMBER(FIND("stomach",C168))),"NA")</f>
        <v>NA</v>
      </c>
      <c r="AX168" t="str">
        <f>IF(OR(Table1[[#This Row],[Rodents]],Table1[[#This Row],[Human]],Table1[[#This Row],[Pig]]),NOT(OR(AQ168,AR168,AS168,AT168,AU168,AV168,AW168)),"NA")</f>
        <v>NA</v>
      </c>
      <c r="AY168" t="b">
        <f>OR(ISNUMBER(FIND("SWCNT",C168)),ISNUMBER(FIND("SWNT",C168)),ISNUMBER(FIND("single-wall",C168)),ISNUMBER(FIND("single wall",C168)),ISNUMBER(FIND("Single wall",C168)),ISNUMBER(FIND("Single-wall",C168)),ISNUMBER(FIND("SWCNT",B168)),ISNUMBER(FIND("SWNT",B168)),ISNUMBER(FIND("single-wall",B168)),ISNUMBER(FIND("single wall",B168)),ISNUMBER(FIND("Single-wall",B168)),ISNUMBER(FIND("Single wall",B168)))</f>
        <v>1</v>
      </c>
      <c r="AZ168" t="b">
        <f>OR(ISNUMBER(FIND("MWCNT",C168)),ISNUMBER(FIND("MWNT",C168)),ISNUMBER(FIND("multi-wall",C168)),ISNUMBER(FIND("multi wall",C168)),ISNUMBER(FIND("multiwall",C168)),ISNUMBER(FIND("Multi-wall",C168)),ISNUMBER(FIND("Multi wall",C168)),ISNUMBER(FIND("Multiwall",C168)),ISNUMBER(FIND("MWCNT",B168)),ISNUMBER(FIND("MWNT",B168)),ISNUMBER(FIND("multi-wall",B168)),ISNUMBER(FIND("multi wall",B168)),ISNUMBER(FIND("multiwall",B168)),ISNUMBER(FIND("Multi-wall",B168)),ISNUMBER(FIND("Multi wall",B168)),ISNUMBER(FIND("Multiwall",B168)),ISNUMBER(FIND("Double-wall",B168)),ISNUMBER(FIND("Double wall",B168)),ISNUMBER(FIND("Doublewall",B168)),ISNUMBER(FIND("double-wall",B168)),ISNUMBER(FIND("double wall",B168)),ISNUMBER(FIND("doublewall",B168)))</f>
        <v>1</v>
      </c>
      <c r="BA168" t="b">
        <f>AND(Table1[[#This Row],[SWCNT]],Table1[[#This Row],[MWCNT]])</f>
        <v>1</v>
      </c>
      <c r="BB168" t="b">
        <f>IF(Table1[[#This Row],[SWCNT]]=TRUE,FALSE,IF(Table1[[#This Row],[MWCNT]]=TRUE,FALSE,TRUE))</f>
        <v>0</v>
      </c>
      <c r="BC168" s="18"/>
    </row>
    <row r="169" spans="1:55" ht="259">
      <c r="A169" t="s">
        <v>1426</v>
      </c>
      <c r="B169" s="2" t="s">
        <v>1427</v>
      </c>
      <c r="C169" s="16" t="s">
        <v>1428</v>
      </c>
      <c r="D169" s="17" t="s">
        <v>411</v>
      </c>
      <c r="E169" s="2">
        <v>2019</v>
      </c>
      <c r="F169" t="b">
        <f>OR(ISNUMBER(FIND("cytotoxic",C169)),ISNUMBER(FIND("Cytotoxic",C169)),ISNUMBER(FIND("cellular toxicity",C169)),ISNUMBER(FIND("cell death",C169)),ISNUMBER(FIND("viable",C169)),ISNUMBER(FIND("phytotoxic",C169)),ISNUMBER(FIND("acute toxicity",C169)),ISNUMBER(FIND("MTT",C169)),ISNUMBER(FIND("survival",C169)),ISNUMBER(FIND("prolifer",C169)),ISNUMBER(FIND("apoptosis",C169)),ISNUMBER(FIND("neurotoxic",C169)),ISNUMBER(FIND("  lysis ",C169)),ISNUMBER(FIND("necrosis",C169)),ISNUMBER(FIND("cellular death",C169))*3,ISNUMBER(FIND("LDH",C169)),ISNUMBER(FIND("Acute toxicity",C169)))</f>
        <v>1</v>
      </c>
      <c r="G169" t="b">
        <f>OR(ISNUMBER(FIND("genotoxic",C169)),ISNUMBER(FIND("genotoxicity",C169)),ISNUMBER(FIND("DNA damage",C169)),ISNUMBER(FIND("DNA",C169)),ISNUMBER(FIND("RNA",C169)),ISNUMBER(FIND("mesothelioma",C169)),ISNUMBER(FIND("carcino",C169)),ISNUMBER(FIND("mutagen",C169)),ISNUMBER(FIND("genetic",C169)))</f>
        <v>1</v>
      </c>
      <c r="H169" t="b">
        <f>OR(ISNUMBER(FIND("inflammatory",C169)),ISNUMBER(FIND("inflamm",C169)))</f>
        <v>1</v>
      </c>
      <c r="I169" t="b">
        <f>OR(ISNUMBER(FIND("immune",C169)),ISNUMBER(FIND("immunological",C169)),ISNUMBER(FIND("interleuk",C169)),ISNUMBER(FIND("platelet activation",C169)),ISNUMBER(FIND("monocyte",C169)),ISNUMBER(FIND("leukocyte",C169)),ISNUMBER(FIND("cytokine",C169)),ISNUMBER(FIND("CD4",C169)),ISNUMBER(FIND("CD8",C169)),ISNUMBER(FIND("T-cell",C169)))</f>
        <v>0</v>
      </c>
      <c r="J169" t="b">
        <f>OR(ISNUMBER(FIND("reactive oxygen",C169)),ISNUMBER(FIND("ROS",C169)),ISNUMBER(FIND("free radical",C169)),ISNUMBER(FIND("oxidative stress",C169)),ISNUMBER(FIND("peroxid",C169)),ISNUMBER(FIND("oxidative",C169)),ISNUMBER(FIND("antioxid",C169)))</f>
        <v>1</v>
      </c>
      <c r="K169" t="b">
        <f>OR(ISNUMBER(FIND("autophag",C169)))</f>
        <v>0</v>
      </c>
      <c r="L169" t="b">
        <f>OR(ISNUMBER(FIND("morpholog",C169)))</f>
        <v>0</v>
      </c>
      <c r="M169" t="b">
        <f>OR(ISNUMBER(FIND("fibrosis",C169)),ISNUMBER(FIND("Fibrosis",C169)),ISNUMBER(FIND("fibrot",C169)))</f>
        <v>0</v>
      </c>
      <c r="N169" t="b">
        <f>OR(ISNUMBER(FIND("offspring",C169)),ISNUMBER(FIND("Parental",C169)),ISNUMBER(FIND("parental",C169)),ISNUMBER(FIND("germline",C169)),ISNUMBER(FIND("reproduc",C169)),ISNUMBER(FIND("embryo",C169)))</f>
        <v>0</v>
      </c>
      <c r="O169" t="b">
        <f>OR(ISNUMBER(FIND("metabol",C169)),ISNUMBER(FIND("Metabol",C169)),ISNUMBER(FIND("digest",C169)),ISNUMBER(FIND("mitochon",C169)))</f>
        <v>1</v>
      </c>
      <c r="P169" t="b">
        <f>OR(ISNUMBER(FIND("ecotox",C169)),ISNUMBER(FIND("Ecotox",B169)),ISNUMBER(FIND("ecotox",B169)),ISNUMBER(FIND("Ecotox",C169)))</f>
        <v>0</v>
      </c>
      <c r="Q169" t="b">
        <f>OR(ISNUMBER(FIND("Bioaccum",C169)),ISNUMBER(FIND("bioaccum",C169)),ISNUMBER(FIND("accum",C169)))</f>
        <v>0</v>
      </c>
      <c r="R169" t="b">
        <f>OR(ISNUMBER(FIND("Occupation",C169)),ISNUMBER(FIND("occupation",C169)),ISNUMBER(FIND("worker",C169)),ISNUMBER(FIND("workforce",C169)))</f>
        <v>0</v>
      </c>
      <c r="S169" t="b">
        <f>NOT(OR(F169,G169,H169,I169,J169,K169,L169,M169,N169,O169,P169,Q169,R169))</f>
        <v>0</v>
      </c>
      <c r="U169" t="b">
        <f>OR(Table1[[#This Row],[Inflammation]],Table1[[#This Row],[Immune]])</f>
        <v>1</v>
      </c>
      <c r="V169" t="str">
        <f>IF(OR(Table1[[#This Row],[Rodents]],Table1[[#This Row],[Human]],Table1[[#This Row],[Pig]]),OR(ISNUMBER(FIND("intratrach",C169)),ISNUMBER(FIND("nasal ",C169)),ISNUMBER(FIND("instill",C169))),"NA")</f>
        <v>NA</v>
      </c>
      <c r="W169" t="str">
        <f>IF(OR(Table1[[#This Row],[Rodents]],Table1[[#This Row],[Human]],Table1[[#This Row],[Pig]]),OR(ISNUMBER(FIND("dermal",C169)),ISNUMBER(FIND("skin ",C169))),"NA")</f>
        <v>NA</v>
      </c>
      <c r="X169" t="str">
        <f>IF(OR(Table1[[#This Row],[Rodents]],Table1[[#This Row],[Human]],Table1[[#This Row],[Pig]]),OR(ISNUMBER(FIND("injected",C169)),ISNUMBER(FIND("periton",C169)),ISNUMBER(FIND("intrascrot",C169))),"NA")</f>
        <v>NA</v>
      </c>
      <c r="Y169" t="str">
        <f>IF(OR(Table1[[#This Row],[Rodents]],Table1[[#This Row],[Human]],Table1[[#This Row],[Pig]]),NOT(OR(Table1[[#This Row],[Inhaled/Intratracheal/intranasal]],Table1[[#This Row],[Dermal]],Table1[[#This Row],[Injected]])),"NA")</f>
        <v>NA</v>
      </c>
      <c r="AA169" t="b">
        <f>OR(ISNUMBER(FIND("fish ",C169)),ISNUMBER(FIND("Fish ",C169)),ISNUMBER(FIND("aquatic",C169)),ISNUMBER(FIND("daphnids",C169)),ISNUMBER(FIND("Carcinus maenas",C169)),ISNUMBER(FIND("Daphnia",C169)),ISNUMBER(FIND("Ruditapes philippinarum",C169)),ISNUMBER(FIND("daphnia",C169)),ISNUMBER(FIND("marine",C169)),ISNUMBER(FIND("mussel",C169)),ISNUMBER(FIND("algae",C169)),ISNUMBER(FIND("Donax faba",C169)),ISNUMBER(FIND("estuarine",C169)),ISNUMBER(FIND("snail",C169)),ISNUMBER(FIND("Prorocentrum donghaiense",C169)) )</f>
        <v>0</v>
      </c>
      <c r="AB169" t="b">
        <f>OR(ISNUMBER(FIND(" rat ",C169)),ISNUMBER(FIND(" rats ",C169)),ISNUMBER(FIND(" Rats ",C169)),ISNUMBER(FIND(" Rat ",C169)),ISNUMBER(FIND(" rat.",C169)),ISNUMBER(FIND(" rats.",C169)),ISNUMBER(FIND("mouse",C169)),ISNUMBER(FIND("mice",C169)), ISNUMBER(FIND(" Mice",C169)))</f>
        <v>0</v>
      </c>
      <c r="AC169" t="b">
        <f>OR(ISNUMBER(FIND(" cell ",C169)),ISNUMBER(FIND("fibroblast",C169)),ISNUMBER(FIND("macrophage",C169)),ISNUMBER(FIND("epithelial",C169)),ISNUMBER(FIND("endothelial",C169)),ISNUMBER(FIND("neuron",C169)),ISNUMBER(FIND(" cells ",C169)),ISNUMBER(FIND("RBC",C169)),ISNUMBER(FIND("mitochond",C169)),ISNUMBER(FIND("adipocyte",C169)),ISNUMBER(FIND("osteo",C169)),ISNUMBER(FIND("keratin",C169)),ISNUMBER(FIND(" cell's ",C169)),ISNUMBER(FIND("eukary",C169)),ISNUMBER(FIND("sperm",C169)))</f>
        <v>1</v>
      </c>
      <c r="AD169" t="b">
        <f>OR(ISNUMBER(FIND("human",B169)),ISNUMBER(FIND("workers",B169)),ISNUMBER(FIND("workforces",B169)),ISNUMBER(FIND("occupational",B169)),ISNUMBER(FIND("Case report",B169)),ISNUMBER(FIND("Workplaces",B169)),ISNUMBER(FIND("worker",B169)))</f>
        <v>0</v>
      </c>
      <c r="AE169" t="b">
        <f>OR(ISNUMBER(FIND(" plant ",C169)),ISNUMBER(FIND("Plant ",C169)),ISNUMBER(FIND("tomato",C169)),ISNUMBER(FIND("plants",C169)),ISNUMBER(FIND("Plants",C169)),ISNUMBER(FIND("algae",C169)),ISNUMBER(FIND("lettuce",C169)),ISNUMBER(FIND("green gram sprouts ",C169)),ISNUMBER(FIND("Cucurbita pepo",C169)),ISNUMBER(FIND("bean ",C169)),ISNUMBER(FIND("chloroplast",C169)),ISNUMBER(FIND("chlorophyll",C169)),ISNUMBER(FIND("seedling",C169)),ISNUMBER(FIND("canola",C169)),ISNUMBER(FIND("shoot",C169)),ISNUMBER(FIND("photosynthes",C169)),ISNUMBER(FIND(" leaves ",C169)),,ISNUMBER(FIND("agriculture",C169)),ISNUMBER(FIND(" crops ",C169)))</f>
        <v>0</v>
      </c>
      <c r="AF169" t="b">
        <f>OR(ISNUMBER(FIND("bacteria",C169)),ISNUMBER(FIND("Bacteria",C169)),ISNUMBER(FIND("Bacterium",C169)),ISNUMBER(FIND("bacterium",C169)),ISNUMBER(FIND(" coli ",C169)))</f>
        <v>0</v>
      </c>
      <c r="AG169" t="b">
        <f>OR(ISNUMBER(FIND("fungi",C169)),ISNUMBER(FIND("Fungi",C169)),ISNUMBER(FIND("fungus",C169)),ISNUMBER(FIND("Fungus",C169)),ISNUMBER(FIND("mushroom",C169)),ISNUMBER(FIND("Mushroom",C169)),ISNUMBER(FIND(" mold ",C169)))</f>
        <v>0</v>
      </c>
      <c r="AH169" t="b">
        <f>OR(ISNUMBER(FIND("Pig ",C169)),ISNUMBER(FIND("pig ",C169)),ISNUMBER(FIND("Pigs ",C169)),ISNUMBER(FIND("pigs ",C169)))</f>
        <v>0</v>
      </c>
      <c r="AI169" t="b">
        <f>OR(ISNUMBER(FIND(" C. elegans",C169)),ISNUMBER(FIND("Caenorhabditis elegans",C169)),ISNUMBER(FIND("earthworms",C169)),ISNUMBER(FIND(" Ficopomatus enigmaticus",C169)),ISNUMBER(FIND("larva",C169)),ISNUMBER(FIND("Lumbriculus variegatus",C169)),ISNUMBER(FIND("nematode",C169)))</f>
        <v>0</v>
      </c>
      <c r="AJ169" t="b">
        <f>NOT(OR(AA169,AB169,AC169,AD169,AE169,AF169,AG169,AH169,AI169))</f>
        <v>0</v>
      </c>
      <c r="AL169" t="b">
        <f>OR(AA169,AB169,AD169,AE169,AF169,AG169,AH169,AI169)</f>
        <v>0</v>
      </c>
      <c r="AM169" t="b">
        <f>IF(Table1[[#This Row],[In vivo?]],IF(Table1[[#This Row],[Cell]],FALSE,TRUE),FALSE)</f>
        <v>0</v>
      </c>
      <c r="AN169" t="b">
        <f>AND(AC169,AL169)</f>
        <v>0</v>
      </c>
      <c r="AO169" t="b">
        <f>IF(Table1[[#This Row],[Cell]],IF(Table1[[#This Row],[In vivo?]],FALSE,TRUE),FALSE)</f>
        <v>1</v>
      </c>
      <c r="AP169" t="b">
        <f>NOT(OR(Table1[[#This Row],[In vivo?]],Table1[[#This Row],[Only in Cell]]))</f>
        <v>0</v>
      </c>
      <c r="AQ169" t="str">
        <f>IF(OR(Table1[[#This Row],[Rodents]],Table1[[#This Row],[Human]],Table1[[#This Row],[Pig]]),OR(ISNUMBER(FIND("pulmonary",C169)),ISNUMBER(FIND("lung",C169))),"NA")</f>
        <v>NA</v>
      </c>
      <c r="AR169" t="str">
        <f>IF(OR(Table1[[#This Row],[Rodents]],Table1[[#This Row],[Human]],Table1[[#This Row],[Pig]]),OR(ISNUMBER(FIND("skin",C169)),ISNUMBER(FIND("dermal",C169))),"NA")</f>
        <v>NA</v>
      </c>
      <c r="AS169" t="str">
        <f>IF(OR(Table1[[#This Row],[Rodents]],Table1[[#This Row],[Human]],Table1[[#This Row],[Pig]]),OR(ISNUMBER(FIND("liver",C169)),ISNUMBER(FIND("hepat",C169))),"NA")</f>
        <v>NA</v>
      </c>
      <c r="AT169" t="str">
        <f>IF(OR(Table1[[#This Row],[Rodents]],Table1[[#This Row],[Human]],Table1[[#This Row],[Pig]]),OR(ISNUMBER(FIND("kidney",C169)),ISNUMBER(FIND("neph",C169))),"NA")</f>
        <v>NA</v>
      </c>
      <c r="AU169" t="str">
        <f>IF(OR(Table1[[#This Row],[Rodents]],Table1[[#This Row],[Human]],Table1[[#This Row],[Pig]]),OR(ISNUMBER(FIND("brain",C169)),ISNUMBER(FIND("neur",C169)),ISNUMBER(FIND("nerv",C169))),"NA")</f>
        <v>NA</v>
      </c>
      <c r="AV169" t="str">
        <f>IF(OR(Table1[[#This Row],[Rodents]],Table1[[#This Row],[Human]],Table1[[#This Row],[Pig]]),OR(ISNUMBER(FIND("heart",C169)),ISNUMBER(FIND("cardi",C169))),"NA")</f>
        <v>NA</v>
      </c>
      <c r="AW169" t="str">
        <f>IF(OR(Table1[[#This Row],[Rodents]],Table1[[#This Row],[Human]],Table1[[#This Row],[Pig]]),OR(ISNUMBER(FIND("gastro",C169)),ISNUMBER(FIND("intesti",C169)),ISNUMBER(FIND("stomach",C169))),"NA")</f>
        <v>NA</v>
      </c>
      <c r="AX169" t="str">
        <f>IF(OR(Table1[[#This Row],[Rodents]],Table1[[#This Row],[Human]],Table1[[#This Row],[Pig]]),NOT(OR(AQ169,AR169,AS169,AT169,AU169,AV169,AW169)),"NA")</f>
        <v>NA</v>
      </c>
      <c r="AY169" t="b">
        <f>OR(ISNUMBER(FIND("SWCNT",C169)),ISNUMBER(FIND("SWNT",C169)),ISNUMBER(FIND("single-wall",C169)),ISNUMBER(FIND("single wall",C169)),ISNUMBER(FIND("Single wall",C169)),ISNUMBER(FIND("Single-wall",C169)),ISNUMBER(FIND("SWCNT",B169)),ISNUMBER(FIND("SWNT",B169)),ISNUMBER(FIND("single-wall",B169)),ISNUMBER(FIND("single wall",B169)),ISNUMBER(FIND("Single-wall",B169)),ISNUMBER(FIND("Single wall",B169)))</f>
        <v>1</v>
      </c>
      <c r="AZ169" t="b">
        <f>OR(ISNUMBER(FIND("MWCNT",C169)),ISNUMBER(FIND("MWNT",C169)),ISNUMBER(FIND("multi-wall",C169)),ISNUMBER(FIND("multi wall",C169)),ISNUMBER(FIND("multiwall",C169)),ISNUMBER(FIND("Multi-wall",C169)),ISNUMBER(FIND("Multi wall",C169)),ISNUMBER(FIND("Multiwall",C169)),ISNUMBER(FIND("MWCNT",B169)),ISNUMBER(FIND("MWNT",B169)),ISNUMBER(FIND("multi-wall",B169)),ISNUMBER(FIND("multi wall",B169)),ISNUMBER(FIND("multiwall",B169)),ISNUMBER(FIND("Multi-wall",B169)),ISNUMBER(FIND("Multi wall",B169)),ISNUMBER(FIND("Multiwall",B169)),ISNUMBER(FIND("Double-wall",B169)),ISNUMBER(FIND("Double wall",B169)),ISNUMBER(FIND("Doublewall",B169)),ISNUMBER(FIND("double-wall",B169)),ISNUMBER(FIND("double wall",B169)),ISNUMBER(FIND("doublewall",B169)))</f>
        <v>0</v>
      </c>
      <c r="BA169" t="b">
        <f>AND(Table1[[#This Row],[SWCNT]],Table1[[#This Row],[MWCNT]])</f>
        <v>0</v>
      </c>
      <c r="BB169" t="b">
        <f>IF(Table1[[#This Row],[SWCNT]]=TRUE,FALSE,IF(Table1[[#This Row],[MWCNT]]=TRUE,FALSE,TRUE))</f>
        <v>0</v>
      </c>
      <c r="BC169" s="18"/>
    </row>
    <row r="170" spans="1:55" ht="222">
      <c r="A170" t="s">
        <v>1435</v>
      </c>
      <c r="B170" s="2" t="s">
        <v>1436</v>
      </c>
      <c r="C170" s="16" t="s">
        <v>1437</v>
      </c>
      <c r="D170" s="17" t="s">
        <v>371</v>
      </c>
      <c r="E170" s="2">
        <v>2019</v>
      </c>
      <c r="F170" t="b">
        <f>OR(ISNUMBER(FIND("cytotoxic",C170)),ISNUMBER(FIND("Cytotoxic",C170)),ISNUMBER(FIND("cellular toxicity",C170)),ISNUMBER(FIND("cell death",C170)),ISNUMBER(FIND("viable",C170)),ISNUMBER(FIND("phytotoxic",C170)),ISNUMBER(FIND("acute toxicity",C170)),ISNUMBER(FIND("MTT",C170)),ISNUMBER(FIND("survival",C170)),ISNUMBER(FIND("prolifer",C170)),ISNUMBER(FIND("apoptosis",C170)),ISNUMBER(FIND("neurotoxic",C170)),ISNUMBER(FIND("  lysis ",C170)),ISNUMBER(FIND("necrosis",C170)),ISNUMBER(FIND("cellular death",C170))*3,ISNUMBER(FIND("LDH",C170)),ISNUMBER(FIND("Acute toxicity",C170)))</f>
        <v>1</v>
      </c>
      <c r="G170" t="b">
        <f>OR(ISNUMBER(FIND("genotoxic",C170)),ISNUMBER(FIND("genotoxicity",C170)),ISNUMBER(FIND("DNA damage",C170)),ISNUMBER(FIND("DNA",C170)),ISNUMBER(FIND("RNA",C170)),ISNUMBER(FIND("mesothelioma",C170)),ISNUMBER(FIND("carcino",C170)),ISNUMBER(FIND("mutagen",C170)),ISNUMBER(FIND("genetic",C170)))</f>
        <v>0</v>
      </c>
      <c r="H170" t="b">
        <f>OR(ISNUMBER(FIND("inflammatory",C170)),ISNUMBER(FIND("inflamm",C170)))</f>
        <v>1</v>
      </c>
      <c r="I170" t="b">
        <f>OR(ISNUMBER(FIND("immune",C170)),ISNUMBER(FIND("immunological",C170)),ISNUMBER(FIND("interleuk",C170)),ISNUMBER(FIND("platelet activation",C170)),ISNUMBER(FIND("monocyte",C170)),ISNUMBER(FIND("leukocyte",C170)),ISNUMBER(FIND("cytokine",C170)),ISNUMBER(FIND("CD4",C170)),ISNUMBER(FIND("CD8",C170)),ISNUMBER(FIND("T-cell",C170)))</f>
        <v>0</v>
      </c>
      <c r="J170" t="b">
        <f>OR(ISNUMBER(FIND("reactive oxygen",C170)),ISNUMBER(FIND("ROS",C170)),ISNUMBER(FIND("free radical",C170)),ISNUMBER(FIND("oxidative stress",C170)),ISNUMBER(FIND("peroxid",C170)),ISNUMBER(FIND("oxidative",C170)),ISNUMBER(FIND("antioxid",C170)))</f>
        <v>1</v>
      </c>
      <c r="K170" t="b">
        <f>OR(ISNUMBER(FIND("autophag",C170)))</f>
        <v>0</v>
      </c>
      <c r="L170" t="b">
        <f>OR(ISNUMBER(FIND("morpholog",C170)))</f>
        <v>0</v>
      </c>
      <c r="M170" t="b">
        <f>OR(ISNUMBER(FIND("fibrosis",C170)),ISNUMBER(FIND("Fibrosis",C170)),ISNUMBER(FIND("fibrot",C170)))</f>
        <v>0</v>
      </c>
      <c r="N170" t="b">
        <f>OR(ISNUMBER(FIND("offspring",C170)),ISNUMBER(FIND("Parental",C170)),ISNUMBER(FIND("parental",C170)),ISNUMBER(FIND("germline",C170)),ISNUMBER(FIND("reproduc",C170)),ISNUMBER(FIND("embryo",C170)))</f>
        <v>0</v>
      </c>
      <c r="O170" t="b">
        <f>OR(ISNUMBER(FIND("metabol",C170)),ISNUMBER(FIND("Metabol",C170)),ISNUMBER(FIND("digest",C170)),ISNUMBER(FIND("mitochon",C170)))</f>
        <v>1</v>
      </c>
      <c r="P170" t="b">
        <f>OR(ISNUMBER(FIND("ecotox",C170)),ISNUMBER(FIND("Ecotox",B170)),ISNUMBER(FIND("ecotox",B170)),ISNUMBER(FIND("Ecotox",C170)))</f>
        <v>0</v>
      </c>
      <c r="Q170" t="b">
        <f>OR(ISNUMBER(FIND("Bioaccum",C170)),ISNUMBER(FIND("bioaccum",C170)),ISNUMBER(FIND("accum",C170)))</f>
        <v>0</v>
      </c>
      <c r="R170" t="b">
        <f>OR(ISNUMBER(FIND("Occupation",C170)),ISNUMBER(FIND("occupation",C170)),ISNUMBER(FIND("worker",C170)),ISNUMBER(FIND("workforce",C170)))</f>
        <v>0</v>
      </c>
      <c r="S170" t="b">
        <f>NOT(OR(F170,G170,H170,I170,J170,K170,L170,M170,N170,O170,P170,Q170,R170))</f>
        <v>0</v>
      </c>
      <c r="U170" t="b">
        <f>OR(Table1[[#This Row],[Inflammation]],Table1[[#This Row],[Immune]])</f>
        <v>1</v>
      </c>
      <c r="V170" t="b">
        <f>IF(OR(Table1[[#This Row],[Rodents]],Table1[[#This Row],[Human]],Table1[[#This Row],[Pig]]),OR(ISNUMBER(FIND("intratrach",C170)),ISNUMBER(FIND("nasal ",C170)),ISNUMBER(FIND("instill",C170))),"NA")</f>
        <v>0</v>
      </c>
      <c r="W170" t="b">
        <f>IF(OR(Table1[[#This Row],[Rodents]],Table1[[#This Row],[Human]],Table1[[#This Row],[Pig]]),OR(ISNUMBER(FIND("dermal",C170)),ISNUMBER(FIND("skin ",C170))),"NA")</f>
        <v>0</v>
      </c>
      <c r="X170" t="b">
        <f>IF(OR(Table1[[#This Row],[Rodents]],Table1[[#This Row],[Human]],Table1[[#This Row],[Pig]]),OR(ISNUMBER(FIND("injected",C170)),ISNUMBER(FIND("periton",C170)),ISNUMBER(FIND("intrascrot",C170))),"NA")</f>
        <v>0</v>
      </c>
      <c r="Y170" t="b">
        <f>IF(OR(Table1[[#This Row],[Rodents]],Table1[[#This Row],[Human]],Table1[[#This Row],[Pig]]),NOT(OR(Table1[[#This Row],[Inhaled/Intratracheal/intranasal]],Table1[[#This Row],[Dermal]],Table1[[#This Row],[Injected]])),"NA")</f>
        <v>1</v>
      </c>
      <c r="AA170" t="b">
        <f>OR(ISNUMBER(FIND("fish ",C170)),ISNUMBER(FIND("Fish ",C170)),ISNUMBER(FIND("aquatic",C170)),ISNUMBER(FIND("daphnids",C170)),ISNUMBER(FIND("Carcinus maenas",C170)),ISNUMBER(FIND("Daphnia",C170)),ISNUMBER(FIND("Ruditapes philippinarum",C170)),ISNUMBER(FIND("daphnia",C170)),ISNUMBER(FIND("marine",C170)),ISNUMBER(FIND("mussel",C170)),ISNUMBER(FIND("algae",C170)),ISNUMBER(FIND("Donax faba",C170)),ISNUMBER(FIND("estuarine",C170)),ISNUMBER(FIND("snail",C170)),ISNUMBER(FIND("Prorocentrum donghaiense",C170)) )</f>
        <v>0</v>
      </c>
      <c r="AB170" t="b">
        <f>OR(ISNUMBER(FIND(" rat ",C170)),ISNUMBER(FIND(" rats ",C170)),ISNUMBER(FIND(" Rats ",C170)),ISNUMBER(FIND(" Rat ",C170)),ISNUMBER(FIND(" rat.",C170)),ISNUMBER(FIND(" rats.",C170)),ISNUMBER(FIND("mouse",C170)),ISNUMBER(FIND("mice",C170)), ISNUMBER(FIND(" Mice",C170)))</f>
        <v>1</v>
      </c>
      <c r="AC170" t="b">
        <f>OR(ISNUMBER(FIND(" cell ",C170)),ISNUMBER(FIND("fibroblast",C170)),ISNUMBER(FIND("macrophage",C170)),ISNUMBER(FIND("epithelial",C170)),ISNUMBER(FIND("endothelial",C170)),ISNUMBER(FIND("neuron",C170)),ISNUMBER(FIND(" cells ",C170)),ISNUMBER(FIND("RBC",C170)),ISNUMBER(FIND("mitochond",C170)),ISNUMBER(FIND("adipocyte",C170)),ISNUMBER(FIND("osteo",C170)),ISNUMBER(FIND("keratin",C170)),ISNUMBER(FIND(" cell's ",C170)),ISNUMBER(FIND("eukary",C170)),ISNUMBER(FIND("sperm",C170)))</f>
        <v>1</v>
      </c>
      <c r="AD170" t="b">
        <f>OR(ISNUMBER(FIND("human",B170)),ISNUMBER(FIND("workers",B170)),ISNUMBER(FIND("workforces",B170)),ISNUMBER(FIND("occupational",B170)),ISNUMBER(FIND("Case report",B170)),ISNUMBER(FIND("Workplaces",B170)),ISNUMBER(FIND("worker",B170)))</f>
        <v>0</v>
      </c>
      <c r="AE170" t="b">
        <f>OR(ISNUMBER(FIND(" plant ",C170)),ISNUMBER(FIND("Plant ",C170)),ISNUMBER(FIND("tomato",C170)),ISNUMBER(FIND("plants",C170)),ISNUMBER(FIND("Plants",C170)),ISNUMBER(FIND("algae",C170)),ISNUMBER(FIND("lettuce",C170)),ISNUMBER(FIND("green gram sprouts ",C170)),ISNUMBER(FIND("Cucurbita pepo",C170)),ISNUMBER(FIND("bean ",C170)),ISNUMBER(FIND("chloroplast",C170)),ISNUMBER(FIND("chlorophyll",C170)),ISNUMBER(FIND("seedling",C170)),ISNUMBER(FIND("canola",C170)),ISNUMBER(FIND("shoot",C170)),ISNUMBER(FIND("photosynthes",C170)),ISNUMBER(FIND(" leaves ",C170)),,ISNUMBER(FIND("agriculture",C170)),ISNUMBER(FIND(" crops ",C170)))</f>
        <v>0</v>
      </c>
      <c r="AF170" t="b">
        <f>OR(ISNUMBER(FIND("bacteria",C170)),ISNUMBER(FIND("Bacteria",C170)),ISNUMBER(FIND("Bacterium",C170)),ISNUMBER(FIND("bacterium",C170)),ISNUMBER(FIND(" coli ",C170)))</f>
        <v>0</v>
      </c>
      <c r="AG170" t="b">
        <f>OR(ISNUMBER(FIND("fungi",C170)),ISNUMBER(FIND("Fungi",C170)),ISNUMBER(FIND("fungus",C170)),ISNUMBER(FIND("Fungus",C170)),ISNUMBER(FIND("mushroom",C170)),ISNUMBER(FIND("Mushroom",C170)),ISNUMBER(FIND(" mold ",C170)))</f>
        <v>0</v>
      </c>
      <c r="AH170" t="b">
        <f>OR(ISNUMBER(FIND("Pig ",C170)),ISNUMBER(FIND("pig ",C170)),ISNUMBER(FIND("Pigs ",C170)),ISNUMBER(FIND("pigs ",C170)))</f>
        <v>0</v>
      </c>
      <c r="AI170" t="b">
        <f>OR(ISNUMBER(FIND(" C. elegans",C170)),ISNUMBER(FIND("Caenorhabditis elegans",C170)),ISNUMBER(FIND("earthworms",C170)),ISNUMBER(FIND(" Ficopomatus enigmaticus",C170)),ISNUMBER(FIND("larva",C170)),ISNUMBER(FIND("Lumbriculus variegatus",C170)),ISNUMBER(FIND("nematode",C170)))</f>
        <v>0</v>
      </c>
      <c r="AJ170" t="b">
        <f>NOT(OR(AA170,AB170,AC170,AD170,AE170,AF170,AG170,AH170,AI170))</f>
        <v>0</v>
      </c>
      <c r="AL170" t="b">
        <f>OR(AA170,AB170,AD170,AE170,AF170,AG170,AH170,AI170)</f>
        <v>1</v>
      </c>
      <c r="AM170" t="b">
        <f>IF(Table1[[#This Row],[In vivo?]],IF(Table1[[#This Row],[Cell]],FALSE,TRUE),FALSE)</f>
        <v>0</v>
      </c>
      <c r="AN170" t="b">
        <f>AND(AC170,AL170)</f>
        <v>1</v>
      </c>
      <c r="AO170" t="b">
        <f>IF(Table1[[#This Row],[Cell]],IF(Table1[[#This Row],[In vivo?]],FALSE,TRUE),FALSE)</f>
        <v>0</v>
      </c>
      <c r="AP170" t="b">
        <f>NOT(OR(Table1[[#This Row],[In vivo?]],Table1[[#This Row],[Only in Cell]]))</f>
        <v>0</v>
      </c>
      <c r="AQ170" t="b">
        <f>IF(OR(Table1[[#This Row],[Rodents]],Table1[[#This Row],[Human]],Table1[[#This Row],[Pig]]),OR(ISNUMBER(FIND("pulmonary",C170)),ISNUMBER(FIND("lung",C170))),"NA")</f>
        <v>0</v>
      </c>
      <c r="AR170" t="b">
        <f>IF(OR(Table1[[#This Row],[Rodents]],Table1[[#This Row],[Human]],Table1[[#This Row],[Pig]]),OR(ISNUMBER(FIND("skin",C170)),ISNUMBER(FIND("dermal",C170))),"NA")</f>
        <v>0</v>
      </c>
      <c r="AS170" t="b">
        <f>IF(OR(Table1[[#This Row],[Rodents]],Table1[[#This Row],[Human]],Table1[[#This Row],[Pig]]),OR(ISNUMBER(FIND("liver",C170)),ISNUMBER(FIND("hepat",C170))),"NA")</f>
        <v>0</v>
      </c>
      <c r="AT170" t="b">
        <f>IF(OR(Table1[[#This Row],[Rodents]],Table1[[#This Row],[Human]],Table1[[#This Row],[Pig]]),OR(ISNUMBER(FIND("kidney",C170)),ISNUMBER(FIND("neph",C170))),"NA")</f>
        <v>0</v>
      </c>
      <c r="AU170" t="b">
        <f>IF(OR(Table1[[#This Row],[Rodents]],Table1[[#This Row],[Human]],Table1[[#This Row],[Pig]]),OR(ISNUMBER(FIND("brain",C170)),ISNUMBER(FIND("neur",C170)),ISNUMBER(FIND("nerv",C170))),"NA")</f>
        <v>0</v>
      </c>
      <c r="AV170" t="b">
        <f>IF(OR(Table1[[#This Row],[Rodents]],Table1[[#This Row],[Human]],Table1[[#This Row],[Pig]]),OR(ISNUMBER(FIND("heart",C170)),ISNUMBER(FIND("cardi",C170))),"NA")</f>
        <v>0</v>
      </c>
      <c r="AW170" t="b">
        <f>IF(OR(Table1[[#This Row],[Rodents]],Table1[[#This Row],[Human]],Table1[[#This Row],[Pig]]),OR(ISNUMBER(FIND("gastro",C170)),ISNUMBER(FIND("intesti",C170)),ISNUMBER(FIND("stomach",C170))),"NA")</f>
        <v>0</v>
      </c>
      <c r="AX170" t="b">
        <f>IF(OR(Table1[[#This Row],[Rodents]],Table1[[#This Row],[Human]],Table1[[#This Row],[Pig]]),NOT(OR(AQ170,AR170,AS170,AT170,AU170,AV170,AW170)),"NA")</f>
        <v>1</v>
      </c>
      <c r="AY170" t="b">
        <f>OR(ISNUMBER(FIND("SWCNT",C170)),ISNUMBER(FIND("SWNT",C170)),ISNUMBER(FIND("single-wall",C170)),ISNUMBER(FIND("single wall",C170)),ISNUMBER(FIND("Single wall",C170)),ISNUMBER(FIND("Single-wall",C170)),ISNUMBER(FIND("SWCNT",B170)),ISNUMBER(FIND("SWNT",B170)),ISNUMBER(FIND("single-wall",B170)),ISNUMBER(FIND("single wall",B170)),ISNUMBER(FIND("Single-wall",B170)),ISNUMBER(FIND("Single wall",B170)))</f>
        <v>1</v>
      </c>
      <c r="AZ170" t="b">
        <f>OR(ISNUMBER(FIND("MWCNT",C170)),ISNUMBER(FIND("MWNT",C170)),ISNUMBER(FIND("multi-wall",C170)),ISNUMBER(FIND("multi wall",C170)),ISNUMBER(FIND("multiwall",C170)),ISNUMBER(FIND("Multi-wall",C170)),ISNUMBER(FIND("Multi wall",C170)),ISNUMBER(FIND("Multiwall",C170)),ISNUMBER(FIND("MWCNT",B170)),ISNUMBER(FIND("MWNT",B170)),ISNUMBER(FIND("multi-wall",B170)),ISNUMBER(FIND("multi wall",B170)),ISNUMBER(FIND("multiwall",B170)),ISNUMBER(FIND("Multi-wall",B170)),ISNUMBER(FIND("Multi wall",B170)),ISNUMBER(FIND("Multiwall",B170)),ISNUMBER(FIND("Double-wall",B170)),ISNUMBER(FIND("Double wall",B170)),ISNUMBER(FIND("Doublewall",B170)),ISNUMBER(FIND("double-wall",B170)),ISNUMBER(FIND("double wall",B170)),ISNUMBER(FIND("doublewall",B170)))</f>
        <v>1</v>
      </c>
      <c r="BA170" t="b">
        <f>AND(Table1[[#This Row],[SWCNT]],Table1[[#This Row],[MWCNT]])</f>
        <v>1</v>
      </c>
      <c r="BB170" t="b">
        <f>IF(Table1[[#This Row],[SWCNT]]=TRUE,FALSE,IF(Table1[[#This Row],[MWCNT]]=TRUE,FALSE,TRUE))</f>
        <v>0</v>
      </c>
      <c r="BC170" s="18"/>
    </row>
    <row r="171" spans="1:55" ht="259">
      <c r="A171" t="s">
        <v>1447</v>
      </c>
      <c r="B171" s="2" t="s">
        <v>1449</v>
      </c>
      <c r="C171" s="16" t="s">
        <v>1451</v>
      </c>
      <c r="D171" s="17" t="s">
        <v>148</v>
      </c>
      <c r="E171" s="2">
        <v>2019</v>
      </c>
      <c r="F171" t="b">
        <f>OR(ISNUMBER(FIND("cytotoxic",C171)),ISNUMBER(FIND("Cytotoxic",C171)),ISNUMBER(FIND("cellular toxicity",C171)),ISNUMBER(FIND("cell death",C171)),ISNUMBER(FIND("viable",C171)),ISNUMBER(FIND("phytotoxic",C171)),ISNUMBER(FIND("acute toxicity",C171)),ISNUMBER(FIND("MTT",C171)),ISNUMBER(FIND("survival",C171)),ISNUMBER(FIND("prolifer",C171)),ISNUMBER(FIND("apoptosis",C171)),ISNUMBER(FIND("neurotoxic",C171)),ISNUMBER(FIND("  lysis ",C171)),ISNUMBER(FIND("necrosis",C171)),ISNUMBER(FIND("cellular death",C171))*3,ISNUMBER(FIND("LDH",C171)),ISNUMBER(FIND("Acute toxicity",C171)))</f>
        <v>0</v>
      </c>
      <c r="G171" t="b">
        <f>OR(ISNUMBER(FIND("genotoxic",C171)),ISNUMBER(FIND("genotoxicity",C171)),ISNUMBER(FIND("DNA damage",C171)),ISNUMBER(FIND("DNA",C171)),ISNUMBER(FIND("RNA",C171)),ISNUMBER(FIND("mesothelioma",C171)),ISNUMBER(FIND("carcino",C171)),ISNUMBER(FIND("mutagen",C171)),ISNUMBER(FIND("genetic",C171)))</f>
        <v>0</v>
      </c>
      <c r="H171" t="b">
        <f>OR(ISNUMBER(FIND("inflammatory",C171)),ISNUMBER(FIND("inflamm",C171)))</f>
        <v>1</v>
      </c>
      <c r="I171" t="b">
        <f>OR(ISNUMBER(FIND("immune",C171)),ISNUMBER(FIND("immunological",C171)),ISNUMBER(FIND("interleuk",C171)),ISNUMBER(FIND("platelet activation",C171)),ISNUMBER(FIND("monocyte",C171)),ISNUMBER(FIND("leukocyte",C171)),ISNUMBER(FIND("cytokine",C171)),ISNUMBER(FIND("CD4",C171)),ISNUMBER(FIND("CD8",C171)),ISNUMBER(FIND("T-cell",C171)))</f>
        <v>1</v>
      </c>
      <c r="J171" t="b">
        <f>OR(ISNUMBER(FIND("reactive oxygen",C171)),ISNUMBER(FIND("ROS",C171)),ISNUMBER(FIND("free radical",C171)),ISNUMBER(FIND("oxidative stress",C171)),ISNUMBER(FIND("peroxid",C171)),ISNUMBER(FIND("oxidative",C171)),ISNUMBER(FIND("antioxid",C171)))</f>
        <v>0</v>
      </c>
      <c r="K171" t="b">
        <f>OR(ISNUMBER(FIND("autophag",C171)))</f>
        <v>0</v>
      </c>
      <c r="L171" t="b">
        <f>OR(ISNUMBER(FIND("morpholog",C171)))</f>
        <v>0</v>
      </c>
      <c r="M171" t="b">
        <f>OR(ISNUMBER(FIND("fibrosis",C171)),ISNUMBER(FIND("Fibrosis",C171)),ISNUMBER(FIND("fibrot",C171)))</f>
        <v>1</v>
      </c>
      <c r="N171" t="b">
        <f>OR(ISNUMBER(FIND("offspring",C171)),ISNUMBER(FIND("Parental",C171)),ISNUMBER(FIND("parental",C171)),ISNUMBER(FIND("germline",C171)),ISNUMBER(FIND("reproduc",C171)),ISNUMBER(FIND("embryo",C171)))</f>
        <v>0</v>
      </c>
      <c r="O171" t="b">
        <f>OR(ISNUMBER(FIND("metabol",C171)),ISNUMBER(FIND("Metabol",C171)),ISNUMBER(FIND("digest",C171)),ISNUMBER(FIND("mitochon",C171)))</f>
        <v>0</v>
      </c>
      <c r="P171" t="b">
        <f>OR(ISNUMBER(FIND("ecotox",C171)),ISNUMBER(FIND("Ecotox",B171)),ISNUMBER(FIND("ecotox",B171)),ISNUMBER(FIND("Ecotox",C171)))</f>
        <v>0</v>
      </c>
      <c r="Q171" t="b">
        <f>OR(ISNUMBER(FIND("Bioaccum",C171)),ISNUMBER(FIND("bioaccum",C171)),ISNUMBER(FIND("accum",C171)))</f>
        <v>0</v>
      </c>
      <c r="R171" t="b">
        <f>OR(ISNUMBER(FIND("Occupation",C171)),ISNUMBER(FIND("occupation",C171)),ISNUMBER(FIND("worker",C171)),ISNUMBER(FIND("workforce",C171)))</f>
        <v>0</v>
      </c>
      <c r="S171" t="b">
        <f>NOT(OR(F171,G171,H171,I171,J171,K171,L171,M171,N171,O171,P171,Q171,R171))</f>
        <v>0</v>
      </c>
      <c r="U171" t="b">
        <f>OR(Table1[[#This Row],[Inflammation]],Table1[[#This Row],[Immune]])</f>
        <v>1</v>
      </c>
      <c r="V171" t="b">
        <f>IF(OR(Table1[[#This Row],[Rodents]],Table1[[#This Row],[Human]],Table1[[#This Row],[Pig]]),OR(ISNUMBER(FIND("intratrach",C171)),ISNUMBER(FIND("nasal ",C171)),ISNUMBER(FIND("instill",C171))),"NA")</f>
        <v>1</v>
      </c>
      <c r="W171" t="b">
        <f>IF(OR(Table1[[#This Row],[Rodents]],Table1[[#This Row],[Human]],Table1[[#This Row],[Pig]]),OR(ISNUMBER(FIND("dermal",C171)),ISNUMBER(FIND("skin ",C171))),"NA")</f>
        <v>0</v>
      </c>
      <c r="X171" t="b">
        <f>IF(OR(Table1[[#This Row],[Rodents]],Table1[[#This Row],[Human]],Table1[[#This Row],[Pig]]),OR(ISNUMBER(FIND("injected",C171)),ISNUMBER(FIND("periton",C171)),ISNUMBER(FIND("intrascrot",C171))),"NA")</f>
        <v>0</v>
      </c>
      <c r="Y171" t="b">
        <f>IF(OR(Table1[[#This Row],[Rodents]],Table1[[#This Row],[Human]],Table1[[#This Row],[Pig]]),NOT(OR(Table1[[#This Row],[Inhaled/Intratracheal/intranasal]],Table1[[#This Row],[Dermal]],Table1[[#This Row],[Injected]])),"NA")</f>
        <v>0</v>
      </c>
      <c r="AA171" t="b">
        <f>OR(ISNUMBER(FIND("fish ",C171)),ISNUMBER(FIND("Fish ",C171)),ISNUMBER(FIND("aquatic",C171)),ISNUMBER(FIND("daphnids",C171)),ISNUMBER(FIND("Carcinus maenas",C171)),ISNUMBER(FIND("Daphnia",C171)),ISNUMBER(FIND("Ruditapes philippinarum",C171)),ISNUMBER(FIND("daphnia",C171)),ISNUMBER(FIND("marine",C171)),ISNUMBER(FIND("mussel",C171)),ISNUMBER(FIND("algae",C171)),ISNUMBER(FIND("Donax faba",C171)),ISNUMBER(FIND("estuarine",C171)),ISNUMBER(FIND("snail",C171)),ISNUMBER(FIND("Prorocentrum donghaiense",C171)) )</f>
        <v>0</v>
      </c>
      <c r="AB171" t="b">
        <f>OR(ISNUMBER(FIND(" rat ",C171)),ISNUMBER(FIND(" rats ",C171)),ISNUMBER(FIND(" Rats ",C171)),ISNUMBER(FIND(" Rat ",C171)),ISNUMBER(FIND(" rat.",C171)),ISNUMBER(FIND(" rats.",C171)),ISNUMBER(FIND("mouse",C171)),ISNUMBER(FIND("mice",C171)), ISNUMBER(FIND(" Mice",C171)))</f>
        <v>1</v>
      </c>
      <c r="AC171" t="b">
        <f>OR(ISNUMBER(FIND(" cell ",C171)),ISNUMBER(FIND("fibroblast",C171)),ISNUMBER(FIND("macrophage",C171)),ISNUMBER(FIND("epithelial",C171)),ISNUMBER(FIND("endothelial",C171)),ISNUMBER(FIND("neuron",C171)),ISNUMBER(FIND(" cells ",C171)),ISNUMBER(FIND("RBC",C171)),ISNUMBER(FIND("mitochond",C171)),ISNUMBER(FIND("adipocyte",C171)),ISNUMBER(FIND("osteo",C171)),ISNUMBER(FIND("keratin",C171)),ISNUMBER(FIND(" cell's ",C171)),ISNUMBER(FIND("eukary",C171)),ISNUMBER(FIND("sperm",C171)))</f>
        <v>0</v>
      </c>
      <c r="AD171" t="b">
        <f>OR(ISNUMBER(FIND("human",B171)),ISNUMBER(FIND("workers",B171)),ISNUMBER(FIND("workforces",B171)),ISNUMBER(FIND("occupational",B171)),ISNUMBER(FIND("Case report",B171)),ISNUMBER(FIND("Workplaces",B171)),ISNUMBER(FIND("worker",B171)))</f>
        <v>0</v>
      </c>
      <c r="AE171" t="b">
        <f>OR(ISNUMBER(FIND(" plant ",C171)),ISNUMBER(FIND("Plant ",C171)),ISNUMBER(FIND("tomato",C171)),ISNUMBER(FIND("plants",C171)),ISNUMBER(FIND("Plants",C171)),ISNUMBER(FIND("algae",C171)),ISNUMBER(FIND("lettuce",C171)),ISNUMBER(FIND("green gram sprouts ",C171)),ISNUMBER(FIND("Cucurbita pepo",C171)),ISNUMBER(FIND("bean ",C171)),ISNUMBER(FIND("chloroplast",C171)),ISNUMBER(FIND("chlorophyll",C171)),ISNUMBER(FIND("seedling",C171)),ISNUMBER(FIND("canola",C171)),ISNUMBER(FIND("shoot",C171)),ISNUMBER(FIND("photosynthes",C171)),ISNUMBER(FIND(" leaves ",C171)),,ISNUMBER(FIND("agriculture",C171)),ISNUMBER(FIND(" crops ",C171)))</f>
        <v>0</v>
      </c>
      <c r="AF171" t="b">
        <f>OR(ISNUMBER(FIND("bacteria",C171)),ISNUMBER(FIND("Bacteria",C171)),ISNUMBER(FIND("Bacterium",C171)),ISNUMBER(FIND("bacterium",C171)),ISNUMBER(FIND(" coli ",C171)))</f>
        <v>0</v>
      </c>
      <c r="AG171" t="b">
        <f>OR(ISNUMBER(FIND("fungi",C171)),ISNUMBER(FIND("Fungi",C171)),ISNUMBER(FIND("fungus",C171)),ISNUMBER(FIND("Fungus",C171)),ISNUMBER(FIND("mushroom",C171)),ISNUMBER(FIND("Mushroom",C171)),ISNUMBER(FIND(" mold ",C171)))</f>
        <v>0</v>
      </c>
      <c r="AH171" t="b">
        <f>OR(ISNUMBER(FIND("Pig ",C171)),ISNUMBER(FIND("pig ",C171)),ISNUMBER(FIND("Pigs ",C171)),ISNUMBER(FIND("pigs ",C171)))</f>
        <v>0</v>
      </c>
      <c r="AI171" t="b">
        <f>OR(ISNUMBER(FIND(" C. elegans",C171)),ISNUMBER(FIND("Caenorhabditis elegans",C171)),ISNUMBER(FIND("earthworms",C171)),ISNUMBER(FIND(" Ficopomatus enigmaticus",C171)),ISNUMBER(FIND("larva",C171)),ISNUMBER(FIND("Lumbriculus variegatus",C171)),ISNUMBER(FIND("nematode",C171)))</f>
        <v>0</v>
      </c>
      <c r="AJ171" t="b">
        <f>NOT(OR(AA171,AB171,AC171,AD171,AE171,AF171,AG171,AH171,AI171))</f>
        <v>0</v>
      </c>
      <c r="AL171" t="b">
        <f>OR(AA171,AB171,AD171,AE171,AF171,AG171,AH171,AI171)</f>
        <v>1</v>
      </c>
      <c r="AM171" t="b">
        <f>IF(Table1[[#This Row],[In vivo?]],IF(Table1[[#This Row],[Cell]],FALSE,TRUE),FALSE)</f>
        <v>1</v>
      </c>
      <c r="AN171" t="b">
        <f>AND(AC171,AL171)</f>
        <v>0</v>
      </c>
      <c r="AO171" t="b">
        <f>IF(Table1[[#This Row],[Cell]],IF(Table1[[#This Row],[In vivo?]],FALSE,TRUE),FALSE)</f>
        <v>0</v>
      </c>
      <c r="AP171" t="b">
        <f>NOT(OR(Table1[[#This Row],[In vivo?]],Table1[[#This Row],[Only in Cell]]))</f>
        <v>0</v>
      </c>
      <c r="AQ171" t="b">
        <f>IF(OR(Table1[[#This Row],[Rodents]],Table1[[#This Row],[Human]],Table1[[#This Row],[Pig]]),OR(ISNUMBER(FIND("pulmonary",C171)),ISNUMBER(FIND("lung",C171))),"NA")</f>
        <v>1</v>
      </c>
      <c r="AR171" t="b">
        <f>IF(OR(Table1[[#This Row],[Rodents]],Table1[[#This Row],[Human]],Table1[[#This Row],[Pig]]),OR(ISNUMBER(FIND("skin",C171)),ISNUMBER(FIND("dermal",C171))),"NA")</f>
        <v>0</v>
      </c>
      <c r="AS171" t="b">
        <f>IF(OR(Table1[[#This Row],[Rodents]],Table1[[#This Row],[Human]],Table1[[#This Row],[Pig]]),OR(ISNUMBER(FIND("liver",C171)),ISNUMBER(FIND("hepat",C171))),"NA")</f>
        <v>0</v>
      </c>
      <c r="AT171" t="b">
        <f>IF(OR(Table1[[#This Row],[Rodents]],Table1[[#This Row],[Human]],Table1[[#This Row],[Pig]]),OR(ISNUMBER(FIND("kidney",C171)),ISNUMBER(FIND("neph",C171))),"NA")</f>
        <v>0</v>
      </c>
      <c r="AU171" t="b">
        <f>IF(OR(Table1[[#This Row],[Rodents]],Table1[[#This Row],[Human]],Table1[[#This Row],[Pig]]),OR(ISNUMBER(FIND("brain",C171)),ISNUMBER(FIND("neur",C171)),ISNUMBER(FIND("nerv",C171))),"NA")</f>
        <v>0</v>
      </c>
      <c r="AV171" t="b">
        <f>IF(OR(Table1[[#This Row],[Rodents]],Table1[[#This Row],[Human]],Table1[[#This Row],[Pig]]),OR(ISNUMBER(FIND("heart",C171)),ISNUMBER(FIND("cardi",C171))),"NA")</f>
        <v>0</v>
      </c>
      <c r="AW171" t="b">
        <f>IF(OR(Table1[[#This Row],[Rodents]],Table1[[#This Row],[Human]],Table1[[#This Row],[Pig]]),OR(ISNUMBER(FIND("gastro",C171)),ISNUMBER(FIND("intesti",C171)),ISNUMBER(FIND("stomach",C171))),"NA")</f>
        <v>0</v>
      </c>
      <c r="AX171" t="b">
        <f>IF(OR(Table1[[#This Row],[Rodents]],Table1[[#This Row],[Human]],Table1[[#This Row],[Pig]]),NOT(OR(AQ171,AR171,AS171,AT171,AU171,AV171,AW171)),"NA")</f>
        <v>0</v>
      </c>
      <c r="AY171" t="b">
        <f>OR(ISNUMBER(FIND("SWCNT",C171)),ISNUMBER(FIND("SWNT",C171)),ISNUMBER(FIND("single-wall",C171)),ISNUMBER(FIND("single wall",C171)),ISNUMBER(FIND("Single wall",C171)),ISNUMBER(FIND("Single-wall",C171)),ISNUMBER(FIND("SWCNT",B171)),ISNUMBER(FIND("SWNT",B171)),ISNUMBER(FIND("single-wall",B171)),ISNUMBER(FIND("single wall",B171)),ISNUMBER(FIND("Single-wall",B171)),ISNUMBER(FIND("Single wall",B171)))</f>
        <v>0</v>
      </c>
      <c r="AZ171" t="b">
        <f>OR(ISNUMBER(FIND("MWCNT",C171)),ISNUMBER(FIND("MWNT",C171)),ISNUMBER(FIND("multi-wall",C171)),ISNUMBER(FIND("multi wall",C171)),ISNUMBER(FIND("multiwall",C171)),ISNUMBER(FIND("Multi-wall",C171)),ISNUMBER(FIND("Multi wall",C171)),ISNUMBER(FIND("Multiwall",C171)),ISNUMBER(FIND("MWCNT",B171)),ISNUMBER(FIND("MWNT",B171)),ISNUMBER(FIND("multi-wall",B171)),ISNUMBER(FIND("multi wall",B171)),ISNUMBER(FIND("multiwall",B171)),ISNUMBER(FIND("Multi-wall",B171)),ISNUMBER(FIND("Multi wall",B171)),ISNUMBER(FIND("Multiwall",B171)),ISNUMBER(FIND("Double-wall",B171)),ISNUMBER(FIND("Double wall",B171)),ISNUMBER(FIND("Doublewall",B171)),ISNUMBER(FIND("double-wall",B171)),ISNUMBER(FIND("double wall",B171)),ISNUMBER(FIND("doublewall",B171)))</f>
        <v>1</v>
      </c>
      <c r="BA171" t="b">
        <f>AND(Table1[[#This Row],[SWCNT]],Table1[[#This Row],[MWCNT]])</f>
        <v>0</v>
      </c>
      <c r="BB171" t="b">
        <f>IF(Table1[[#This Row],[SWCNT]]=TRUE,FALSE,IF(Table1[[#This Row],[MWCNT]]=TRUE,FALSE,TRUE))</f>
        <v>0</v>
      </c>
      <c r="BC171" s="18"/>
    </row>
    <row r="172" spans="1:55" ht="277.5">
      <c r="A172" t="s">
        <v>1452</v>
      </c>
      <c r="B172" s="2" t="s">
        <v>1454</v>
      </c>
      <c r="C172" s="16" t="s">
        <v>1456</v>
      </c>
      <c r="D172" s="17" t="s">
        <v>1458</v>
      </c>
      <c r="E172" s="2">
        <v>2019</v>
      </c>
      <c r="F172" t="b">
        <f>OR(ISNUMBER(FIND("cytotoxic",C172)),ISNUMBER(FIND("Cytotoxic",C172)),ISNUMBER(FIND("cellular toxicity",C172)),ISNUMBER(FIND("cell death",C172)),ISNUMBER(FIND("viable",C172)),ISNUMBER(FIND("phytotoxic",C172)),ISNUMBER(FIND("acute toxicity",C172)),ISNUMBER(FIND("MTT",C172)),ISNUMBER(FIND("survival",C172)),ISNUMBER(FIND("prolifer",C172)),ISNUMBER(FIND("apoptosis",C172)),ISNUMBER(FIND("neurotoxic",C172)),ISNUMBER(FIND("  lysis ",C172)),ISNUMBER(FIND("necrosis",C172)),ISNUMBER(FIND("cellular death",C172))*3,ISNUMBER(FIND("LDH",C172)),ISNUMBER(FIND("Acute toxicity",C172)))</f>
        <v>0</v>
      </c>
      <c r="G172" t="b">
        <f>OR(ISNUMBER(FIND("genotoxic",C172)),ISNUMBER(FIND("genotoxicity",C172)),ISNUMBER(FIND("DNA damage",C172)),ISNUMBER(FIND("DNA",C172)),ISNUMBER(FIND("RNA",C172)),ISNUMBER(FIND("mesothelioma",C172)),ISNUMBER(FIND("carcino",C172)),ISNUMBER(FIND("mutagen",C172)),ISNUMBER(FIND("genetic",C172)))</f>
        <v>1</v>
      </c>
      <c r="H172" t="b">
        <f>OR(ISNUMBER(FIND("inflammatory",C172)),ISNUMBER(FIND("inflamm",C172)))</f>
        <v>1</v>
      </c>
      <c r="I172" t="b">
        <f>OR(ISNUMBER(FIND("immune",C172)),ISNUMBER(FIND("immunological",C172)),ISNUMBER(FIND("interleuk",C172)),ISNUMBER(FIND("platelet activation",C172)),ISNUMBER(FIND("monocyte",C172)),ISNUMBER(FIND("leukocyte",C172)),ISNUMBER(FIND("cytokine",C172)),ISNUMBER(FIND("CD4",C172)),ISNUMBER(FIND("CD8",C172)),ISNUMBER(FIND("T-cell",C172)))</f>
        <v>0</v>
      </c>
      <c r="J172" t="b">
        <f>OR(ISNUMBER(FIND("reactive oxygen",C172)),ISNUMBER(FIND("ROS",C172)),ISNUMBER(FIND("free radical",C172)),ISNUMBER(FIND("oxidative stress",C172)),ISNUMBER(FIND("peroxid",C172)),ISNUMBER(FIND("oxidative",C172)),ISNUMBER(FIND("antioxid",C172)))</f>
        <v>1</v>
      </c>
      <c r="K172" t="b">
        <f>OR(ISNUMBER(FIND("autophag",C172)))</f>
        <v>0</v>
      </c>
      <c r="L172" t="b">
        <f>OR(ISNUMBER(FIND("morpholog",C172)))</f>
        <v>0</v>
      </c>
      <c r="M172" t="b">
        <f>OR(ISNUMBER(FIND("fibrosis",C172)),ISNUMBER(FIND("Fibrosis",C172)),ISNUMBER(FIND("fibrot",C172)))</f>
        <v>1</v>
      </c>
      <c r="N172" t="b">
        <f>OR(ISNUMBER(FIND("offspring",C172)),ISNUMBER(FIND("Parental",C172)),ISNUMBER(FIND("parental",C172)),ISNUMBER(FIND("germline",C172)),ISNUMBER(FIND("reproduc",C172)),ISNUMBER(FIND("embryo",C172)))</f>
        <v>0</v>
      </c>
      <c r="O172" t="b">
        <f>OR(ISNUMBER(FIND("metabol",C172)),ISNUMBER(FIND("Metabol",C172)),ISNUMBER(FIND("digest",C172)),ISNUMBER(FIND("mitochon",C172)))</f>
        <v>0</v>
      </c>
      <c r="P172" t="b">
        <f>OR(ISNUMBER(FIND("ecotox",C172)),ISNUMBER(FIND("Ecotox",B172)),ISNUMBER(FIND("ecotox",B172)),ISNUMBER(FIND("Ecotox",C172)))</f>
        <v>0</v>
      </c>
      <c r="Q172" t="b">
        <f>OR(ISNUMBER(FIND("Bioaccum",C172)),ISNUMBER(FIND("bioaccum",C172)),ISNUMBER(FIND("accum",C172)))</f>
        <v>0</v>
      </c>
      <c r="R172" t="b">
        <f>OR(ISNUMBER(FIND("Occupation",C172)),ISNUMBER(FIND("occupation",C172)),ISNUMBER(FIND("worker",C172)),ISNUMBER(FIND("workforce",C172)))</f>
        <v>0</v>
      </c>
      <c r="S172" t="b">
        <f>NOT(OR(F172,G172,H172,I172,J172,K172,L172,M172,N172,O172,P172,Q172,R172))</f>
        <v>0</v>
      </c>
      <c r="U172" t="b">
        <f>OR(Table1[[#This Row],[Inflammation]],Table1[[#This Row],[Immune]])</f>
        <v>1</v>
      </c>
      <c r="V172" t="str">
        <f>IF(OR(Table1[[#This Row],[Rodents]],Table1[[#This Row],[Human]],Table1[[#This Row],[Pig]]),OR(ISNUMBER(FIND("intratrach",C172)),ISNUMBER(FIND("nasal ",C172)),ISNUMBER(FIND("instill",C172))),"NA")</f>
        <v>NA</v>
      </c>
      <c r="W172" t="str">
        <f>IF(OR(Table1[[#This Row],[Rodents]],Table1[[#This Row],[Human]],Table1[[#This Row],[Pig]]),OR(ISNUMBER(FIND("dermal",C172)),ISNUMBER(FIND("skin ",C172))),"NA")</f>
        <v>NA</v>
      </c>
      <c r="X172" t="str">
        <f>IF(OR(Table1[[#This Row],[Rodents]],Table1[[#This Row],[Human]],Table1[[#This Row],[Pig]]),OR(ISNUMBER(FIND("injected",C172)),ISNUMBER(FIND("periton",C172)),ISNUMBER(FIND("intrascrot",C172))),"NA")</f>
        <v>NA</v>
      </c>
      <c r="Y172" t="str">
        <f>IF(OR(Table1[[#This Row],[Rodents]],Table1[[#This Row],[Human]],Table1[[#This Row],[Pig]]),NOT(OR(Table1[[#This Row],[Inhaled/Intratracheal/intranasal]],Table1[[#This Row],[Dermal]],Table1[[#This Row],[Injected]])),"NA")</f>
        <v>NA</v>
      </c>
      <c r="AA172" t="b">
        <f>OR(ISNUMBER(FIND("fish ",C172)),ISNUMBER(FIND("Fish ",C172)),ISNUMBER(FIND("aquatic",C172)),ISNUMBER(FIND("daphnids",C172)),ISNUMBER(FIND("Carcinus maenas",C172)),ISNUMBER(FIND("Daphnia",C172)),ISNUMBER(FIND("Ruditapes philippinarum",C172)),ISNUMBER(FIND("daphnia",C172)),ISNUMBER(FIND("marine",C172)),ISNUMBER(FIND("mussel",C172)),ISNUMBER(FIND("algae",C172)),ISNUMBER(FIND("Donax faba",C172)),ISNUMBER(FIND("estuarine",C172)),ISNUMBER(FIND("snail",C172)),ISNUMBER(FIND("Prorocentrum donghaiense",C172)) )</f>
        <v>0</v>
      </c>
      <c r="AB172" t="b">
        <f>OR(ISNUMBER(FIND(" rat ",C172)),ISNUMBER(FIND(" rats ",C172)),ISNUMBER(FIND(" Rats ",C172)),ISNUMBER(FIND(" Rat ",C172)),ISNUMBER(FIND(" rat.",C172)),ISNUMBER(FIND(" rats.",C172)),ISNUMBER(FIND("mouse",C172)),ISNUMBER(FIND("mice",C172)), ISNUMBER(FIND(" Mice",C172)))</f>
        <v>0</v>
      </c>
      <c r="AC172" t="b">
        <f>OR(ISNUMBER(FIND(" cell ",C172)),ISNUMBER(FIND("fibroblast",C172)),ISNUMBER(FIND("macrophage",C172)),ISNUMBER(FIND("epithelial",C172)),ISNUMBER(FIND("endothelial",C172)),ISNUMBER(FIND("neuron",C172)),ISNUMBER(FIND(" cells ",C172)),ISNUMBER(FIND("RBC",C172)),ISNUMBER(FIND("mitochond",C172)),ISNUMBER(FIND("adipocyte",C172)),ISNUMBER(FIND("osteo",C172)),ISNUMBER(FIND("keratin",C172)),ISNUMBER(FIND(" cell's ",C172)),ISNUMBER(FIND("eukary",C172)),ISNUMBER(FIND("sperm",C172)))</f>
        <v>1</v>
      </c>
      <c r="AD172" t="b">
        <f>OR(ISNUMBER(FIND("human",B172)),ISNUMBER(FIND("workers",B172)),ISNUMBER(FIND("workforces",B172)),ISNUMBER(FIND("occupational",B172)),ISNUMBER(FIND("Case report",B172)),ISNUMBER(FIND("Workplaces",B172)),ISNUMBER(FIND("worker",B172)))</f>
        <v>0</v>
      </c>
      <c r="AE172" t="b">
        <f>OR(ISNUMBER(FIND(" plant ",C172)),ISNUMBER(FIND("Plant ",C172)),ISNUMBER(FIND("tomato",C172)),ISNUMBER(FIND("plants",C172)),ISNUMBER(FIND("Plants",C172)),ISNUMBER(FIND("algae",C172)),ISNUMBER(FIND("lettuce",C172)),ISNUMBER(FIND("green gram sprouts ",C172)),ISNUMBER(FIND("Cucurbita pepo",C172)),ISNUMBER(FIND("bean ",C172)),ISNUMBER(FIND("chloroplast",C172)),ISNUMBER(FIND("chlorophyll",C172)),ISNUMBER(FIND("seedling",C172)),ISNUMBER(FIND("canola",C172)),ISNUMBER(FIND("shoot",C172)),ISNUMBER(FIND("photosynthes",C172)),ISNUMBER(FIND(" leaves ",C172)),,ISNUMBER(FIND("agriculture",C172)),ISNUMBER(FIND(" crops ",C172)))</f>
        <v>0</v>
      </c>
      <c r="AF172" t="b">
        <f>OR(ISNUMBER(FIND("bacteria",C172)),ISNUMBER(FIND("Bacteria",C172)),ISNUMBER(FIND("Bacterium",C172)),ISNUMBER(FIND("bacterium",C172)),ISNUMBER(FIND(" coli ",C172)))</f>
        <v>0</v>
      </c>
      <c r="AG172" t="b">
        <f>OR(ISNUMBER(FIND("fungi",C172)),ISNUMBER(FIND("Fungi",C172)),ISNUMBER(FIND("fungus",C172)),ISNUMBER(FIND("Fungus",C172)),ISNUMBER(FIND("mushroom",C172)),ISNUMBER(FIND("Mushroom",C172)),ISNUMBER(FIND(" mold ",C172)))</f>
        <v>0</v>
      </c>
      <c r="AH172" t="b">
        <f>OR(ISNUMBER(FIND("Pig ",C172)),ISNUMBER(FIND("pig ",C172)),ISNUMBER(FIND("Pigs ",C172)),ISNUMBER(FIND("pigs ",C172)))</f>
        <v>0</v>
      </c>
      <c r="AI172" t="b">
        <f>OR(ISNUMBER(FIND(" C. elegans",C172)),ISNUMBER(FIND("Caenorhabditis elegans",C172)),ISNUMBER(FIND("earthworms",C172)),ISNUMBER(FIND(" Ficopomatus enigmaticus",C172)),ISNUMBER(FIND("larva",C172)),ISNUMBER(FIND("Lumbriculus variegatus",C172)),ISNUMBER(FIND("nematode",C172)))</f>
        <v>0</v>
      </c>
      <c r="AJ172" t="b">
        <f>NOT(OR(AA172,AB172,AC172,AD172,AE172,AF172,AG172,AH172,AI172))</f>
        <v>0</v>
      </c>
      <c r="AL172" t="b">
        <f>OR(AA172,AB172,AD172,AE172,AF172,AG172,AH172,AI172)</f>
        <v>0</v>
      </c>
      <c r="AM172" t="b">
        <f>IF(Table1[[#This Row],[In vivo?]],IF(Table1[[#This Row],[Cell]],FALSE,TRUE),FALSE)</f>
        <v>0</v>
      </c>
      <c r="AN172" t="b">
        <f>AND(AC172,AL172)</f>
        <v>0</v>
      </c>
      <c r="AO172" t="b">
        <f>IF(Table1[[#This Row],[Cell]],IF(Table1[[#This Row],[In vivo?]],FALSE,TRUE),FALSE)</f>
        <v>1</v>
      </c>
      <c r="AP172" t="b">
        <f>NOT(OR(Table1[[#This Row],[In vivo?]],Table1[[#This Row],[Only in Cell]]))</f>
        <v>0</v>
      </c>
      <c r="AQ172" t="str">
        <f>IF(OR(Table1[[#This Row],[Rodents]],Table1[[#This Row],[Human]],Table1[[#This Row],[Pig]]),OR(ISNUMBER(FIND("pulmonary",C172)),ISNUMBER(FIND("lung",C172))),"NA")</f>
        <v>NA</v>
      </c>
      <c r="AR172" t="str">
        <f>IF(OR(Table1[[#This Row],[Rodents]],Table1[[#This Row],[Human]],Table1[[#This Row],[Pig]]),OR(ISNUMBER(FIND("skin",C172)),ISNUMBER(FIND("dermal",C172))),"NA")</f>
        <v>NA</v>
      </c>
      <c r="AS172" t="str">
        <f>IF(OR(Table1[[#This Row],[Rodents]],Table1[[#This Row],[Human]],Table1[[#This Row],[Pig]]),OR(ISNUMBER(FIND("liver",C172)),ISNUMBER(FIND("hepat",C172))),"NA")</f>
        <v>NA</v>
      </c>
      <c r="AT172" t="str">
        <f>IF(OR(Table1[[#This Row],[Rodents]],Table1[[#This Row],[Human]],Table1[[#This Row],[Pig]]),OR(ISNUMBER(FIND("kidney",C172)),ISNUMBER(FIND("neph",C172))),"NA")</f>
        <v>NA</v>
      </c>
      <c r="AU172" t="str">
        <f>IF(OR(Table1[[#This Row],[Rodents]],Table1[[#This Row],[Human]],Table1[[#This Row],[Pig]]),OR(ISNUMBER(FIND("brain",C172)),ISNUMBER(FIND("neur",C172)),ISNUMBER(FIND("nerv",C172))),"NA")</f>
        <v>NA</v>
      </c>
      <c r="AV172" t="str">
        <f>IF(OR(Table1[[#This Row],[Rodents]],Table1[[#This Row],[Human]],Table1[[#This Row],[Pig]]),OR(ISNUMBER(FIND("heart",C172)),ISNUMBER(FIND("cardi",C172))),"NA")</f>
        <v>NA</v>
      </c>
      <c r="AW172" t="str">
        <f>IF(OR(Table1[[#This Row],[Rodents]],Table1[[#This Row],[Human]],Table1[[#This Row],[Pig]]),OR(ISNUMBER(FIND("gastro",C172)),ISNUMBER(FIND("intesti",C172)),ISNUMBER(FIND("stomach",C172))),"NA")</f>
        <v>NA</v>
      </c>
      <c r="AX172" t="str">
        <f>IF(OR(Table1[[#This Row],[Rodents]],Table1[[#This Row],[Human]],Table1[[#This Row],[Pig]]),NOT(OR(AQ172,AR172,AS172,AT172,AU172,AV172,AW172)),"NA")</f>
        <v>NA</v>
      </c>
      <c r="AY172" t="b">
        <f>OR(ISNUMBER(FIND("SWCNT",C172)),ISNUMBER(FIND("SWNT",C172)),ISNUMBER(FIND("single-wall",C172)),ISNUMBER(FIND("single wall",C172)),ISNUMBER(FIND("Single wall",C172)),ISNUMBER(FIND("Single-wall",C172)),ISNUMBER(FIND("SWCNT",B172)),ISNUMBER(FIND("SWNT",B172)),ISNUMBER(FIND("single-wall",B172)),ISNUMBER(FIND("single wall",B172)),ISNUMBER(FIND("Single-wall",B172)),ISNUMBER(FIND("Single wall",B172)))</f>
        <v>1</v>
      </c>
      <c r="AZ172" t="b">
        <f>OR(ISNUMBER(FIND("MWCNT",C172)),ISNUMBER(FIND("MWNT",C172)),ISNUMBER(FIND("multi-wall",C172)),ISNUMBER(FIND("multi wall",C172)),ISNUMBER(FIND("multiwall",C172)),ISNUMBER(FIND("Multi-wall",C172)),ISNUMBER(FIND("Multi wall",C172)),ISNUMBER(FIND("Multiwall",C172)),ISNUMBER(FIND("MWCNT",B172)),ISNUMBER(FIND("MWNT",B172)),ISNUMBER(FIND("multi-wall",B172)),ISNUMBER(FIND("multi wall",B172)),ISNUMBER(FIND("multiwall",B172)),ISNUMBER(FIND("Multi-wall",B172)),ISNUMBER(FIND("Multi wall",B172)),ISNUMBER(FIND("Multiwall",B172)),ISNUMBER(FIND("Double-wall",B172)),ISNUMBER(FIND("Double wall",B172)),ISNUMBER(FIND("Doublewall",B172)),ISNUMBER(FIND("double-wall",B172)),ISNUMBER(FIND("double wall",B172)),ISNUMBER(FIND("doublewall",B172)))</f>
        <v>1</v>
      </c>
      <c r="BA172" t="b">
        <f>AND(Table1[[#This Row],[SWCNT]],Table1[[#This Row],[MWCNT]])</f>
        <v>1</v>
      </c>
      <c r="BB172" t="b">
        <f>IF(Table1[[#This Row],[SWCNT]]=TRUE,FALSE,IF(Table1[[#This Row],[MWCNT]]=TRUE,FALSE,TRUE))</f>
        <v>0</v>
      </c>
      <c r="BC172" s="18"/>
    </row>
    <row r="173" spans="1:55" ht="203.5">
      <c r="A173" t="s">
        <v>1471</v>
      </c>
      <c r="B173" s="2" t="s">
        <v>1472</v>
      </c>
      <c r="C173" s="16" t="s">
        <v>1473</v>
      </c>
      <c r="D173" s="17" t="s">
        <v>18</v>
      </c>
      <c r="E173" s="2">
        <v>2019</v>
      </c>
      <c r="F173" t="b">
        <f>OR(ISNUMBER(FIND("cytotoxic",C173)),ISNUMBER(FIND("Cytotoxic",C173)),ISNUMBER(FIND("cellular toxicity",C173)),ISNUMBER(FIND("cell death",C173)),ISNUMBER(FIND("viable",C173)),ISNUMBER(FIND("phytotoxic",C173)),ISNUMBER(FIND("acute toxicity",C173)),ISNUMBER(FIND("MTT",C173)),ISNUMBER(FIND("survival",C173)),ISNUMBER(FIND("prolifer",C173)),ISNUMBER(FIND("apoptosis",C173)),ISNUMBER(FIND("neurotoxic",C173)),ISNUMBER(FIND("  lysis ",C173)),ISNUMBER(FIND("necrosis",C173)),ISNUMBER(FIND("cellular death",C173))*3,ISNUMBER(FIND("LDH",C173)),ISNUMBER(FIND("Acute toxicity",C173)))</f>
        <v>1</v>
      </c>
      <c r="G173" t="b">
        <f>OR(ISNUMBER(FIND("genotoxic",C173)),ISNUMBER(FIND("genotoxicity",C173)),ISNUMBER(FIND("DNA damage",C173)),ISNUMBER(FIND("DNA",C173)),ISNUMBER(FIND("RNA",C173)),ISNUMBER(FIND("mesothelioma",C173)),ISNUMBER(FIND("carcino",C173)),ISNUMBER(FIND("mutagen",C173)),ISNUMBER(FIND("genetic",C173)))</f>
        <v>0</v>
      </c>
      <c r="H173" t="b">
        <f>OR(ISNUMBER(FIND("inflammatory",C173)),ISNUMBER(FIND("inflamm",C173)))</f>
        <v>1</v>
      </c>
      <c r="I173" t="b">
        <f>OR(ISNUMBER(FIND("immune",C173)),ISNUMBER(FIND("immunological",C173)),ISNUMBER(FIND("interleuk",C173)),ISNUMBER(FIND("platelet activation",C173)),ISNUMBER(FIND("monocyte",C173)),ISNUMBER(FIND("leukocyte",C173)),ISNUMBER(FIND("cytokine",C173)),ISNUMBER(FIND("CD4",C173)),ISNUMBER(FIND("CD8",C173)),ISNUMBER(FIND("T-cell",C173)))</f>
        <v>0</v>
      </c>
      <c r="J173" t="b">
        <f>OR(ISNUMBER(FIND("reactive oxygen",C173)),ISNUMBER(FIND("ROS",C173)),ISNUMBER(FIND("free radical",C173)),ISNUMBER(FIND("oxidative stress",C173)),ISNUMBER(FIND("peroxid",C173)),ISNUMBER(FIND("oxidative",C173)),ISNUMBER(FIND("antioxid",C173)))</f>
        <v>1</v>
      </c>
      <c r="K173" t="b">
        <f>OR(ISNUMBER(FIND("autophag",C173)))</f>
        <v>0</v>
      </c>
      <c r="L173" t="b">
        <f>OR(ISNUMBER(FIND("morpholog",C173)))</f>
        <v>0</v>
      </c>
      <c r="M173" t="b">
        <f>OR(ISNUMBER(FIND("fibrosis",C173)),ISNUMBER(FIND("Fibrosis",C173)),ISNUMBER(FIND("fibrot",C173)))</f>
        <v>1</v>
      </c>
      <c r="N173" t="b">
        <f>OR(ISNUMBER(FIND("offspring",C173)),ISNUMBER(FIND("Parental",C173)),ISNUMBER(FIND("parental",C173)),ISNUMBER(FIND("germline",C173)),ISNUMBER(FIND("reproduc",C173)),ISNUMBER(FIND("embryo",C173)))</f>
        <v>0</v>
      </c>
      <c r="O173" t="b">
        <f>OR(ISNUMBER(FIND("metabol",C173)),ISNUMBER(FIND("Metabol",C173)),ISNUMBER(FIND("digest",C173)),ISNUMBER(FIND("mitochon",C173)))</f>
        <v>0</v>
      </c>
      <c r="P173" t="b">
        <f>OR(ISNUMBER(FIND("ecotox",C173)),ISNUMBER(FIND("Ecotox",B173)),ISNUMBER(FIND("ecotox",B173)),ISNUMBER(FIND("Ecotox",C173)))</f>
        <v>0</v>
      </c>
      <c r="Q173" t="b">
        <f>OR(ISNUMBER(FIND("Bioaccum",C173)),ISNUMBER(FIND("bioaccum",C173)),ISNUMBER(FIND("accum",C173)))</f>
        <v>1</v>
      </c>
      <c r="R173" t="b">
        <f>OR(ISNUMBER(FIND("Occupation",C173)),ISNUMBER(FIND("occupation",C173)),ISNUMBER(FIND("worker",C173)),ISNUMBER(FIND("workforce",C173)))</f>
        <v>0</v>
      </c>
      <c r="S173" t="b">
        <f>NOT(OR(F173,G173,H173,I173,J173,K173,L173,M173,N173,O173,P173,Q173,R173))</f>
        <v>0</v>
      </c>
      <c r="U173" t="b">
        <f>OR(Table1[[#This Row],[Inflammation]],Table1[[#This Row],[Immune]])</f>
        <v>1</v>
      </c>
      <c r="V173" t="b">
        <f>IF(OR(Table1[[#This Row],[Rodents]],Table1[[#This Row],[Human]],Table1[[#This Row],[Pig]]),OR(ISNUMBER(FIND("intratrach",C173)),ISNUMBER(FIND("nasal ",C173)),ISNUMBER(FIND("instill",C173))),"NA")</f>
        <v>0</v>
      </c>
      <c r="W173" t="b">
        <f>IF(OR(Table1[[#This Row],[Rodents]],Table1[[#This Row],[Human]],Table1[[#This Row],[Pig]]),OR(ISNUMBER(FIND("dermal",C173)),ISNUMBER(FIND("skin ",C173))),"NA")</f>
        <v>0</v>
      </c>
      <c r="X173" t="b">
        <f>IF(OR(Table1[[#This Row],[Rodents]],Table1[[#This Row],[Human]],Table1[[#This Row],[Pig]]),OR(ISNUMBER(FIND("injected",C173)),ISNUMBER(FIND("periton",C173)),ISNUMBER(FIND("intrascrot",C173))),"NA")</f>
        <v>0</v>
      </c>
      <c r="Y173" t="b">
        <f>IF(OR(Table1[[#This Row],[Rodents]],Table1[[#This Row],[Human]],Table1[[#This Row],[Pig]]),NOT(OR(Table1[[#This Row],[Inhaled/Intratracheal/intranasal]],Table1[[#This Row],[Dermal]],Table1[[#This Row],[Injected]])),"NA")</f>
        <v>1</v>
      </c>
      <c r="AA173" t="b">
        <f>OR(ISNUMBER(FIND("fish ",C173)),ISNUMBER(FIND("Fish ",C173)),ISNUMBER(FIND("aquatic",C173)),ISNUMBER(FIND("daphnids",C173)),ISNUMBER(FIND("Carcinus maenas",C173)),ISNUMBER(FIND("Daphnia",C173)),ISNUMBER(FIND("Ruditapes philippinarum",C173)),ISNUMBER(FIND("daphnia",C173)),ISNUMBER(FIND("marine",C173)),ISNUMBER(FIND("mussel",C173)),ISNUMBER(FIND("algae",C173)),ISNUMBER(FIND("Donax faba",C173)),ISNUMBER(FIND("estuarine",C173)),ISNUMBER(FIND("snail",C173)),ISNUMBER(FIND("Prorocentrum donghaiense",C173)) )</f>
        <v>0</v>
      </c>
      <c r="AB173" t="b">
        <f>OR(ISNUMBER(FIND(" rat ",C173)),ISNUMBER(FIND(" rats ",C173)),ISNUMBER(FIND(" Rats ",C173)),ISNUMBER(FIND(" Rat ",C173)),ISNUMBER(FIND(" rat.",C173)),ISNUMBER(FIND(" rats.",C173)),ISNUMBER(FIND("mouse",C173)),ISNUMBER(FIND("mice",C173)), ISNUMBER(FIND(" Mice",C173)))</f>
        <v>1</v>
      </c>
      <c r="AC173" t="b">
        <f>OR(ISNUMBER(FIND(" cell ",C173)),ISNUMBER(FIND("fibroblast",C173)),ISNUMBER(FIND("macrophage",C173)),ISNUMBER(FIND("epithelial",C173)),ISNUMBER(FIND("endothelial",C173)),ISNUMBER(FIND("neuron",C173)),ISNUMBER(FIND(" cells ",C173)),ISNUMBER(FIND("RBC",C173)),ISNUMBER(FIND("mitochond",C173)),ISNUMBER(FIND("adipocyte",C173)),ISNUMBER(FIND("osteo",C173)),ISNUMBER(FIND("keratin",C173)),ISNUMBER(FIND(" cell's ",C173)),ISNUMBER(FIND("eukary",C173)),ISNUMBER(FIND("sperm",C173)))</f>
        <v>1</v>
      </c>
      <c r="AD173" t="b">
        <f>OR(ISNUMBER(FIND("human",B173)),ISNUMBER(FIND("workers",B173)),ISNUMBER(FIND("workforces",B173)),ISNUMBER(FIND("occupational",B173)),ISNUMBER(FIND("Case report",B173)),ISNUMBER(FIND("Workplaces",B173)),ISNUMBER(FIND("worker",B173)))</f>
        <v>0</v>
      </c>
      <c r="AE173" t="b">
        <f>OR(ISNUMBER(FIND(" plant ",C173)),ISNUMBER(FIND("Plant ",C173)),ISNUMBER(FIND("tomato",C173)),ISNUMBER(FIND("plants",C173)),ISNUMBER(FIND("Plants",C173)),ISNUMBER(FIND("algae",C173)),ISNUMBER(FIND("lettuce",C173)),ISNUMBER(FIND("green gram sprouts ",C173)),ISNUMBER(FIND("Cucurbita pepo",C173)),ISNUMBER(FIND("bean ",C173)),ISNUMBER(FIND("chloroplast",C173)),ISNUMBER(FIND("chlorophyll",C173)),ISNUMBER(FIND("seedling",C173)),ISNUMBER(FIND("canola",C173)),ISNUMBER(FIND("shoot",C173)),ISNUMBER(FIND("photosynthes",C173)),ISNUMBER(FIND(" leaves ",C173)),,ISNUMBER(FIND("agriculture",C173)),ISNUMBER(FIND(" crops ",C173)))</f>
        <v>0</v>
      </c>
      <c r="AF173" t="b">
        <f>OR(ISNUMBER(FIND("bacteria",C173)),ISNUMBER(FIND("Bacteria",C173)),ISNUMBER(FIND("Bacterium",C173)),ISNUMBER(FIND("bacterium",C173)),ISNUMBER(FIND(" coli ",C173)))</f>
        <v>0</v>
      </c>
      <c r="AG173" t="b">
        <f>OR(ISNUMBER(FIND("fungi",C173)),ISNUMBER(FIND("Fungi",C173)),ISNUMBER(FIND("fungus",C173)),ISNUMBER(FIND("Fungus",C173)),ISNUMBER(FIND("mushroom",C173)),ISNUMBER(FIND("Mushroom",C173)),ISNUMBER(FIND(" mold ",C173)))</f>
        <v>0</v>
      </c>
      <c r="AH173" t="b">
        <f>OR(ISNUMBER(FIND("Pig ",C173)),ISNUMBER(FIND("pig ",C173)),ISNUMBER(FIND("Pigs ",C173)),ISNUMBER(FIND("pigs ",C173)))</f>
        <v>0</v>
      </c>
      <c r="AI173" t="b">
        <f>OR(ISNUMBER(FIND(" C. elegans",C173)),ISNUMBER(FIND("Caenorhabditis elegans",C173)),ISNUMBER(FIND("earthworms",C173)),ISNUMBER(FIND(" Ficopomatus enigmaticus",C173)),ISNUMBER(FIND("larva",C173)),ISNUMBER(FIND("Lumbriculus variegatus",C173)),ISNUMBER(FIND("nematode",C173)))</f>
        <v>0</v>
      </c>
      <c r="AJ173" t="b">
        <f>NOT(OR(AA173,AB173,AC173,AD173,AE173,AF173,AG173,AH173,AI173))</f>
        <v>0</v>
      </c>
      <c r="AL173" t="b">
        <f>OR(AA173,AB173,AD173,AE173,AF173,AG173,AH173,AI173)</f>
        <v>1</v>
      </c>
      <c r="AM173" t="b">
        <f>IF(Table1[[#This Row],[In vivo?]],IF(Table1[[#This Row],[Cell]],FALSE,TRUE),FALSE)</f>
        <v>0</v>
      </c>
      <c r="AN173" t="b">
        <f>AND(AC173,AL173)</f>
        <v>1</v>
      </c>
      <c r="AO173" t="b">
        <f>IF(Table1[[#This Row],[Cell]],IF(Table1[[#This Row],[In vivo?]],FALSE,TRUE),FALSE)</f>
        <v>0</v>
      </c>
      <c r="AP173" t="b">
        <f>NOT(OR(Table1[[#This Row],[In vivo?]],Table1[[#This Row],[Only in Cell]]))</f>
        <v>0</v>
      </c>
      <c r="AQ173" t="b">
        <f>IF(OR(Table1[[#This Row],[Rodents]],Table1[[#This Row],[Human]],Table1[[#This Row],[Pig]]),OR(ISNUMBER(FIND("pulmonary",C173)),ISNUMBER(FIND("lung",C173))),"NA")</f>
        <v>1</v>
      </c>
      <c r="AR173" t="b">
        <f>IF(OR(Table1[[#This Row],[Rodents]],Table1[[#This Row],[Human]],Table1[[#This Row],[Pig]]),OR(ISNUMBER(FIND("skin",C173)),ISNUMBER(FIND("dermal",C173))),"NA")</f>
        <v>0</v>
      </c>
      <c r="AS173" t="b">
        <f>IF(OR(Table1[[#This Row],[Rodents]],Table1[[#This Row],[Human]],Table1[[#This Row],[Pig]]),OR(ISNUMBER(FIND("liver",C173)),ISNUMBER(FIND("hepat",C173))),"NA")</f>
        <v>0</v>
      </c>
      <c r="AT173" t="b">
        <f>IF(OR(Table1[[#This Row],[Rodents]],Table1[[#This Row],[Human]],Table1[[#This Row],[Pig]]),OR(ISNUMBER(FIND("kidney",C173)),ISNUMBER(FIND("neph",C173))),"NA")</f>
        <v>0</v>
      </c>
      <c r="AU173" t="b">
        <f>IF(OR(Table1[[#This Row],[Rodents]],Table1[[#This Row],[Human]],Table1[[#This Row],[Pig]]),OR(ISNUMBER(FIND("brain",C173)),ISNUMBER(FIND("neur",C173)),ISNUMBER(FIND("nerv",C173))),"NA")</f>
        <v>0</v>
      </c>
      <c r="AV173" t="b">
        <f>IF(OR(Table1[[#This Row],[Rodents]],Table1[[#This Row],[Human]],Table1[[#This Row],[Pig]]),OR(ISNUMBER(FIND("heart",C173)),ISNUMBER(FIND("cardi",C173))),"NA")</f>
        <v>0</v>
      </c>
      <c r="AW173" t="b">
        <f>IF(OR(Table1[[#This Row],[Rodents]],Table1[[#This Row],[Human]],Table1[[#This Row],[Pig]]),OR(ISNUMBER(FIND("gastro",C173)),ISNUMBER(FIND("intesti",C173)),ISNUMBER(FIND("stomach",C173))),"NA")</f>
        <v>0</v>
      </c>
      <c r="AX173" t="b">
        <f>IF(OR(Table1[[#This Row],[Rodents]],Table1[[#This Row],[Human]],Table1[[#This Row],[Pig]]),NOT(OR(AQ173,AR173,AS173,AT173,AU173,AV173,AW173)),"NA")</f>
        <v>0</v>
      </c>
      <c r="AY173" t="b">
        <f>OR(ISNUMBER(FIND("SWCNT",C173)),ISNUMBER(FIND("SWNT",C173)),ISNUMBER(FIND("single-wall",C173)),ISNUMBER(FIND("single wall",C173)),ISNUMBER(FIND("Single wall",C173)),ISNUMBER(FIND("Single-wall",C173)),ISNUMBER(FIND("SWCNT",B173)),ISNUMBER(FIND("SWNT",B173)),ISNUMBER(FIND("single-wall",B173)),ISNUMBER(FIND("single wall",B173)),ISNUMBER(FIND("Single-wall",B173)),ISNUMBER(FIND("Single wall",B173)))</f>
        <v>0</v>
      </c>
      <c r="AZ173" t="b">
        <f>OR(ISNUMBER(FIND("MWCNT",C173)),ISNUMBER(FIND("MWNT",C173)),ISNUMBER(FIND("multi-wall",C173)),ISNUMBER(FIND("multi wall",C173)),ISNUMBER(FIND("multiwall",C173)),ISNUMBER(FIND("Multi-wall",C173)),ISNUMBER(FIND("Multi wall",C173)),ISNUMBER(FIND("Multiwall",C173)),ISNUMBER(FIND("MWCNT",B173)),ISNUMBER(FIND("MWNT",B173)),ISNUMBER(FIND("multi-wall",B173)),ISNUMBER(FIND("multi wall",B173)),ISNUMBER(FIND("multiwall",B173)),ISNUMBER(FIND("Multi-wall",B173)),ISNUMBER(FIND("Multi wall",B173)),ISNUMBER(FIND("Multiwall",B173)),ISNUMBER(FIND("Double-wall",B173)),ISNUMBER(FIND("Double wall",B173)),ISNUMBER(FIND("Doublewall",B173)),ISNUMBER(FIND("double-wall",B173)),ISNUMBER(FIND("double wall",B173)),ISNUMBER(FIND("doublewall",B173)))</f>
        <v>1</v>
      </c>
      <c r="BA173" t="b">
        <f>AND(Table1[[#This Row],[SWCNT]],Table1[[#This Row],[MWCNT]])</f>
        <v>0</v>
      </c>
      <c r="BB173" t="b">
        <f>IF(Table1[[#This Row],[SWCNT]]=TRUE,FALSE,IF(Table1[[#This Row],[MWCNT]]=TRUE,FALSE,TRUE))</f>
        <v>0</v>
      </c>
      <c r="BC173" s="18"/>
    </row>
    <row r="174" spans="1:55" ht="277.5">
      <c r="A174" t="s">
        <v>1491</v>
      </c>
      <c r="B174" s="2" t="s">
        <v>1492</v>
      </c>
      <c r="C174" s="16" t="s">
        <v>1493</v>
      </c>
      <c r="D174" s="17" t="s">
        <v>1494</v>
      </c>
      <c r="E174" s="2">
        <v>2019</v>
      </c>
      <c r="F174" t="b">
        <f>OR(ISNUMBER(FIND("cytotoxic",C174)),ISNUMBER(FIND("Cytotoxic",C174)),ISNUMBER(FIND("cellular toxicity",C174)),ISNUMBER(FIND("cell death",C174)),ISNUMBER(FIND("viable",C174)),ISNUMBER(FIND("phytotoxic",C174)),ISNUMBER(FIND("acute toxicity",C174)),ISNUMBER(FIND("MTT",C174)),ISNUMBER(FIND("survival",C174)),ISNUMBER(FIND("prolifer",C174)),ISNUMBER(FIND("apoptosis",C174)),ISNUMBER(FIND("neurotoxic",C174)),ISNUMBER(FIND("  lysis ",C174)),ISNUMBER(FIND("necrosis",C174)),ISNUMBER(FIND("cellular death",C174))*3,ISNUMBER(FIND("LDH",C174)),ISNUMBER(FIND("Acute toxicity",C174)))</f>
        <v>1</v>
      </c>
      <c r="G174" t="b">
        <f>OR(ISNUMBER(FIND("genotoxic",C174)),ISNUMBER(FIND("genotoxicity",C174)),ISNUMBER(FIND("DNA damage",C174)),ISNUMBER(FIND("DNA",C174)),ISNUMBER(FIND("RNA",C174)),ISNUMBER(FIND("mesothelioma",C174)),ISNUMBER(FIND("carcino",C174)),ISNUMBER(FIND("mutagen",C174)),ISNUMBER(FIND("genetic",C174)))</f>
        <v>0</v>
      </c>
      <c r="H174" t="b">
        <f>OR(ISNUMBER(FIND("inflammatory",C174)),ISNUMBER(FIND("inflamm",C174)))</f>
        <v>1</v>
      </c>
      <c r="I174" t="b">
        <f>OR(ISNUMBER(FIND("immune",C174)),ISNUMBER(FIND("immunological",C174)),ISNUMBER(FIND("interleuk",C174)),ISNUMBER(FIND("platelet activation",C174)),ISNUMBER(FIND("monocyte",C174)),ISNUMBER(FIND("leukocyte",C174)),ISNUMBER(FIND("cytokine",C174)),ISNUMBER(FIND("CD4",C174)),ISNUMBER(FIND("CD8",C174)),ISNUMBER(FIND("T-cell",C174)))</f>
        <v>1</v>
      </c>
      <c r="J174" t="b">
        <f>OR(ISNUMBER(FIND("reactive oxygen",C174)),ISNUMBER(FIND("ROS",C174)),ISNUMBER(FIND("free radical",C174)),ISNUMBER(FIND("oxidative stress",C174)),ISNUMBER(FIND("peroxid",C174)),ISNUMBER(FIND("oxidative",C174)),ISNUMBER(FIND("antioxid",C174)))</f>
        <v>0</v>
      </c>
      <c r="K174" t="b">
        <f>OR(ISNUMBER(FIND("autophag",C174)))</f>
        <v>0</v>
      </c>
      <c r="L174" t="b">
        <f>OR(ISNUMBER(FIND("morpholog",C174)))</f>
        <v>0</v>
      </c>
      <c r="M174" t="b">
        <f>OR(ISNUMBER(FIND("fibrosis",C174)),ISNUMBER(FIND("Fibrosis",C174)),ISNUMBER(FIND("fibrot",C174)))</f>
        <v>1</v>
      </c>
      <c r="N174" t="b">
        <f>OR(ISNUMBER(FIND("offspring",C174)),ISNUMBER(FIND("Parental",C174)),ISNUMBER(FIND("parental",C174)),ISNUMBER(FIND("germline",C174)),ISNUMBER(FIND("reproduc",C174)),ISNUMBER(FIND("embryo",C174)))</f>
        <v>0</v>
      </c>
      <c r="O174" t="b">
        <f>OR(ISNUMBER(FIND("metabol",C174)),ISNUMBER(FIND("Metabol",C174)),ISNUMBER(FIND("digest",C174)),ISNUMBER(FIND("mitochon",C174)))</f>
        <v>0</v>
      </c>
      <c r="P174" t="b">
        <f>OR(ISNUMBER(FIND("ecotox",C174)),ISNUMBER(FIND("Ecotox",B174)),ISNUMBER(FIND("ecotox",B174)),ISNUMBER(FIND("Ecotox",C174)))</f>
        <v>0</v>
      </c>
      <c r="Q174" t="b">
        <f>OR(ISNUMBER(FIND("Bioaccum",C174)),ISNUMBER(FIND("bioaccum",C174)),ISNUMBER(FIND("accum",C174)))</f>
        <v>0</v>
      </c>
      <c r="R174" t="b">
        <f>OR(ISNUMBER(FIND("Occupation",C174)),ISNUMBER(FIND("occupation",C174)),ISNUMBER(FIND("worker",C174)),ISNUMBER(FIND("workforce",C174)))</f>
        <v>0</v>
      </c>
      <c r="S174" t="b">
        <f>NOT(OR(F174,G174,H174,I174,J174,K174,L174,M174,N174,O174,P174,Q174,R174))</f>
        <v>0</v>
      </c>
      <c r="U174" t="b">
        <f>OR(Table1[[#This Row],[Inflammation]],Table1[[#This Row],[Immune]])</f>
        <v>1</v>
      </c>
      <c r="V174" t="str">
        <f>IF(OR(Table1[[#This Row],[Rodents]],Table1[[#This Row],[Human]],Table1[[#This Row],[Pig]]),OR(ISNUMBER(FIND("intratrach",C174)),ISNUMBER(FIND("nasal ",C174)),ISNUMBER(FIND("instill",C174))),"NA")</f>
        <v>NA</v>
      </c>
      <c r="W174" t="str">
        <f>IF(OR(Table1[[#This Row],[Rodents]],Table1[[#This Row],[Human]],Table1[[#This Row],[Pig]]),OR(ISNUMBER(FIND("dermal",C174)),ISNUMBER(FIND("skin ",C174))),"NA")</f>
        <v>NA</v>
      </c>
      <c r="X174" t="str">
        <f>IF(OR(Table1[[#This Row],[Rodents]],Table1[[#This Row],[Human]],Table1[[#This Row],[Pig]]),OR(ISNUMBER(FIND("injected",C174)),ISNUMBER(FIND("periton",C174)),ISNUMBER(FIND("intrascrot",C174))),"NA")</f>
        <v>NA</v>
      </c>
      <c r="Y174" t="str">
        <f>IF(OR(Table1[[#This Row],[Rodents]],Table1[[#This Row],[Human]],Table1[[#This Row],[Pig]]),NOT(OR(Table1[[#This Row],[Inhaled/Intratracheal/intranasal]],Table1[[#This Row],[Dermal]],Table1[[#This Row],[Injected]])),"NA")</f>
        <v>NA</v>
      </c>
      <c r="AA174" t="b">
        <f>OR(ISNUMBER(FIND("fish ",C174)),ISNUMBER(FIND("Fish ",C174)),ISNUMBER(FIND("aquatic",C174)),ISNUMBER(FIND("daphnids",C174)),ISNUMBER(FIND("Carcinus maenas",C174)),ISNUMBER(FIND("Daphnia",C174)),ISNUMBER(FIND("Ruditapes philippinarum",C174)),ISNUMBER(FIND("daphnia",C174)),ISNUMBER(FIND("marine",C174)),ISNUMBER(FIND("mussel",C174)),ISNUMBER(FIND("algae",C174)),ISNUMBER(FIND("Donax faba",C174)),ISNUMBER(FIND("estuarine",C174)),ISNUMBER(FIND("snail",C174)),ISNUMBER(FIND("Prorocentrum donghaiense",C174)) )</f>
        <v>0</v>
      </c>
      <c r="AB174" t="b">
        <f>OR(ISNUMBER(FIND(" rat ",C174)),ISNUMBER(FIND(" rats ",C174)),ISNUMBER(FIND(" Rats ",C174)),ISNUMBER(FIND(" Rat ",C174)),ISNUMBER(FIND(" rat.",C174)),ISNUMBER(FIND(" rats.",C174)),ISNUMBER(FIND("mouse",C174)),ISNUMBER(FIND("mice",C174)), ISNUMBER(FIND(" Mice",C174)))</f>
        <v>0</v>
      </c>
      <c r="AC174" t="b">
        <f>OR(ISNUMBER(FIND(" cell ",C174)),ISNUMBER(FIND("fibroblast",C174)),ISNUMBER(FIND("macrophage",C174)),ISNUMBER(FIND("epithelial",C174)),ISNUMBER(FIND("endothelial",C174)),ISNUMBER(FIND("neuron",C174)),ISNUMBER(FIND(" cells ",C174)),ISNUMBER(FIND("RBC",C174)),ISNUMBER(FIND("mitochond",C174)),ISNUMBER(FIND("adipocyte",C174)),ISNUMBER(FIND("osteo",C174)),ISNUMBER(FIND("keratin",C174)),ISNUMBER(FIND(" cell's ",C174)),ISNUMBER(FIND("eukary",C174)),ISNUMBER(FIND("sperm",C174)))</f>
        <v>1</v>
      </c>
      <c r="AD174" t="b">
        <f>OR(ISNUMBER(FIND("human",B174)),ISNUMBER(FIND("workers",B174)),ISNUMBER(FIND("workforces",B174)),ISNUMBER(FIND("occupational",B174)),ISNUMBER(FIND("Case report",B174)),ISNUMBER(FIND("Workplaces",B174)),ISNUMBER(FIND("worker",B174)))</f>
        <v>0</v>
      </c>
      <c r="AE174" t="b">
        <f>OR(ISNUMBER(FIND(" plant ",C174)),ISNUMBER(FIND("Plant ",C174)),ISNUMBER(FIND("tomato",C174)),ISNUMBER(FIND("plants",C174)),ISNUMBER(FIND("Plants",C174)),ISNUMBER(FIND("algae",C174)),ISNUMBER(FIND("lettuce",C174)),ISNUMBER(FIND("green gram sprouts ",C174)),ISNUMBER(FIND("Cucurbita pepo",C174)),ISNUMBER(FIND("bean ",C174)),ISNUMBER(FIND("chloroplast",C174)),ISNUMBER(FIND("chlorophyll",C174)),ISNUMBER(FIND("seedling",C174)),ISNUMBER(FIND("canola",C174)),ISNUMBER(FIND("shoot",C174)),ISNUMBER(FIND("photosynthes",C174)),ISNUMBER(FIND(" leaves ",C174)),,ISNUMBER(FIND("agriculture",C174)),ISNUMBER(FIND(" crops ",C174)))</f>
        <v>0</v>
      </c>
      <c r="AF174" t="b">
        <f>OR(ISNUMBER(FIND("bacteria",C174)),ISNUMBER(FIND("Bacteria",C174)),ISNUMBER(FIND("Bacterium",C174)),ISNUMBER(FIND("bacterium",C174)),ISNUMBER(FIND(" coli ",C174)))</f>
        <v>0</v>
      </c>
      <c r="AG174" t="b">
        <f>OR(ISNUMBER(FIND("fungi",C174)),ISNUMBER(FIND("Fungi",C174)),ISNUMBER(FIND("fungus",C174)),ISNUMBER(FIND("Fungus",C174)),ISNUMBER(FIND("mushroom",C174)),ISNUMBER(FIND("Mushroom",C174)),ISNUMBER(FIND(" mold ",C174)))</f>
        <v>0</v>
      </c>
      <c r="AH174" t="b">
        <f>OR(ISNUMBER(FIND("Pig ",C174)),ISNUMBER(FIND("pig ",C174)),ISNUMBER(FIND("Pigs ",C174)),ISNUMBER(FIND("pigs ",C174)))</f>
        <v>0</v>
      </c>
      <c r="AI174" t="b">
        <f>OR(ISNUMBER(FIND(" C. elegans",C174)),ISNUMBER(FIND("Caenorhabditis elegans",C174)),ISNUMBER(FIND("earthworms",C174)),ISNUMBER(FIND(" Ficopomatus enigmaticus",C174)),ISNUMBER(FIND("larva",C174)),ISNUMBER(FIND("Lumbriculus variegatus",C174)),ISNUMBER(FIND("nematode",C174)))</f>
        <v>0</v>
      </c>
      <c r="AJ174" t="b">
        <f>NOT(OR(AA174,AB174,AC174,AD174,AE174,AF174,AG174,AH174,AI174))</f>
        <v>0</v>
      </c>
      <c r="AL174" t="b">
        <f>OR(AA174,AB174,AD174,AE174,AF174,AG174,AH174,AI174)</f>
        <v>0</v>
      </c>
      <c r="AM174" t="b">
        <f>IF(Table1[[#This Row],[In vivo?]],IF(Table1[[#This Row],[Cell]],FALSE,TRUE),FALSE)</f>
        <v>0</v>
      </c>
      <c r="AN174" t="b">
        <f>AND(AC174,AL174)</f>
        <v>0</v>
      </c>
      <c r="AO174" t="b">
        <f>IF(Table1[[#This Row],[Cell]],IF(Table1[[#This Row],[In vivo?]],FALSE,TRUE),FALSE)</f>
        <v>1</v>
      </c>
      <c r="AP174" t="b">
        <f>NOT(OR(Table1[[#This Row],[In vivo?]],Table1[[#This Row],[Only in Cell]]))</f>
        <v>0</v>
      </c>
      <c r="AQ174" t="str">
        <f>IF(OR(Table1[[#This Row],[Rodents]],Table1[[#This Row],[Human]],Table1[[#This Row],[Pig]]),OR(ISNUMBER(FIND("pulmonary",C174)),ISNUMBER(FIND("lung",C174))),"NA")</f>
        <v>NA</v>
      </c>
      <c r="AR174" t="str">
        <f>IF(OR(Table1[[#This Row],[Rodents]],Table1[[#This Row],[Human]],Table1[[#This Row],[Pig]]),OR(ISNUMBER(FIND("skin",C174)),ISNUMBER(FIND("dermal",C174))),"NA")</f>
        <v>NA</v>
      </c>
      <c r="AS174" t="str">
        <f>IF(OR(Table1[[#This Row],[Rodents]],Table1[[#This Row],[Human]],Table1[[#This Row],[Pig]]),OR(ISNUMBER(FIND("liver",C174)),ISNUMBER(FIND("hepat",C174))),"NA")</f>
        <v>NA</v>
      </c>
      <c r="AT174" t="str">
        <f>IF(OR(Table1[[#This Row],[Rodents]],Table1[[#This Row],[Human]],Table1[[#This Row],[Pig]]),OR(ISNUMBER(FIND("kidney",C174)),ISNUMBER(FIND("neph",C174))),"NA")</f>
        <v>NA</v>
      </c>
      <c r="AU174" t="str">
        <f>IF(OR(Table1[[#This Row],[Rodents]],Table1[[#This Row],[Human]],Table1[[#This Row],[Pig]]),OR(ISNUMBER(FIND("brain",C174)),ISNUMBER(FIND("neur",C174)),ISNUMBER(FIND("nerv",C174))),"NA")</f>
        <v>NA</v>
      </c>
      <c r="AV174" t="str">
        <f>IF(OR(Table1[[#This Row],[Rodents]],Table1[[#This Row],[Human]],Table1[[#This Row],[Pig]]),OR(ISNUMBER(FIND("heart",C174)),ISNUMBER(FIND("cardi",C174))),"NA")</f>
        <v>NA</v>
      </c>
      <c r="AW174" t="str">
        <f>IF(OR(Table1[[#This Row],[Rodents]],Table1[[#This Row],[Human]],Table1[[#This Row],[Pig]]),OR(ISNUMBER(FIND("gastro",C174)),ISNUMBER(FIND("intesti",C174)),ISNUMBER(FIND("stomach",C174))),"NA")</f>
        <v>NA</v>
      </c>
      <c r="AX174" t="str">
        <f>IF(OR(Table1[[#This Row],[Rodents]],Table1[[#This Row],[Human]],Table1[[#This Row],[Pig]]),NOT(OR(AQ174,AR174,AS174,AT174,AU174,AV174,AW174)),"NA")</f>
        <v>NA</v>
      </c>
      <c r="AY174" t="b">
        <f>OR(ISNUMBER(FIND("SWCNT",C174)),ISNUMBER(FIND("SWNT",C174)),ISNUMBER(FIND("single-wall",C174)),ISNUMBER(FIND("single wall",C174)),ISNUMBER(FIND("Single wall",C174)),ISNUMBER(FIND("Single-wall",C174)),ISNUMBER(FIND("SWCNT",B174)),ISNUMBER(FIND("SWNT",B174)),ISNUMBER(FIND("single-wall",B174)),ISNUMBER(FIND("single wall",B174)),ISNUMBER(FIND("Single-wall",B174)),ISNUMBER(FIND("Single wall",B174)))</f>
        <v>0</v>
      </c>
      <c r="AZ174" t="b">
        <f>OR(ISNUMBER(FIND("MWCNT",C174)),ISNUMBER(FIND("MWNT",C174)),ISNUMBER(FIND("multi-wall",C174)),ISNUMBER(FIND("multi wall",C174)),ISNUMBER(FIND("multiwall",C174)),ISNUMBER(FIND("Multi-wall",C174)),ISNUMBER(FIND("Multi wall",C174)),ISNUMBER(FIND("Multiwall",C174)),ISNUMBER(FIND("MWCNT",B174)),ISNUMBER(FIND("MWNT",B174)),ISNUMBER(FIND("multi-wall",B174)),ISNUMBER(FIND("multi wall",B174)),ISNUMBER(FIND("multiwall",B174)),ISNUMBER(FIND("Multi-wall",B174)),ISNUMBER(FIND("Multi wall",B174)),ISNUMBER(FIND("Multiwall",B174)),ISNUMBER(FIND("Double-wall",B174)),ISNUMBER(FIND("Double wall",B174)),ISNUMBER(FIND("Doublewall",B174)),ISNUMBER(FIND("double-wall",B174)),ISNUMBER(FIND("double wall",B174)),ISNUMBER(FIND("doublewall",B174)))</f>
        <v>1</v>
      </c>
      <c r="BA174" t="b">
        <f>AND(Table1[[#This Row],[SWCNT]],Table1[[#This Row],[MWCNT]])</f>
        <v>0</v>
      </c>
      <c r="BB174" t="b">
        <f>IF(Table1[[#This Row],[SWCNT]]=TRUE,FALSE,IF(Table1[[#This Row],[MWCNT]]=TRUE,FALSE,TRUE))</f>
        <v>0</v>
      </c>
      <c r="BC174" s="18"/>
    </row>
    <row r="175" spans="1:55" ht="240.5">
      <c r="A175" t="s">
        <v>1502</v>
      </c>
      <c r="B175" s="2" t="s">
        <v>1503</v>
      </c>
      <c r="C175" s="16" t="s">
        <v>1504</v>
      </c>
      <c r="D175" s="17" t="s">
        <v>403</v>
      </c>
      <c r="E175" s="2">
        <v>2019</v>
      </c>
      <c r="F175" t="b">
        <f>OR(ISNUMBER(FIND("cytotoxic",C175)),ISNUMBER(FIND("Cytotoxic",C175)),ISNUMBER(FIND("cellular toxicity",C175)),ISNUMBER(FIND("cell death",C175)),ISNUMBER(FIND("viable",C175)),ISNUMBER(FIND("phytotoxic",C175)),ISNUMBER(FIND("acute toxicity",C175)),ISNUMBER(FIND("MTT",C175)),ISNUMBER(FIND("survival",C175)),ISNUMBER(FIND("prolifer",C175)),ISNUMBER(FIND("apoptosis",C175)),ISNUMBER(FIND("neurotoxic",C175)),ISNUMBER(FIND("  lysis ",C175)),ISNUMBER(FIND("necrosis",C175)),ISNUMBER(FIND("cellular death",C175))*3,ISNUMBER(FIND("LDH",C175)),ISNUMBER(FIND("Acute toxicity",C175)))</f>
        <v>0</v>
      </c>
      <c r="G175" t="b">
        <f>OR(ISNUMBER(FIND("genotoxic",C175)),ISNUMBER(FIND("genotoxicity",C175)),ISNUMBER(FIND("DNA damage",C175)),ISNUMBER(FIND("DNA",C175)),ISNUMBER(FIND("RNA",C175)),ISNUMBER(FIND("mesothelioma",C175)),ISNUMBER(FIND("carcino",C175)),ISNUMBER(FIND("mutagen",C175)),ISNUMBER(FIND("genetic",C175)))</f>
        <v>0</v>
      </c>
      <c r="H175" t="b">
        <f>OR(ISNUMBER(FIND("inflammatory",C175)),ISNUMBER(FIND("inflamm",C175)))</f>
        <v>1</v>
      </c>
      <c r="I175" t="b">
        <f>OR(ISNUMBER(FIND("immune",C175)),ISNUMBER(FIND("immunological",C175)),ISNUMBER(FIND("interleuk",C175)),ISNUMBER(FIND("platelet activation",C175)),ISNUMBER(FIND("monocyte",C175)),ISNUMBER(FIND("leukocyte",C175)),ISNUMBER(FIND("cytokine",C175)),ISNUMBER(FIND("CD4",C175)),ISNUMBER(FIND("CD8",C175)),ISNUMBER(FIND("T-cell",C175)))</f>
        <v>0</v>
      </c>
      <c r="J175" t="b">
        <f>OR(ISNUMBER(FIND("reactive oxygen",C175)),ISNUMBER(FIND("ROS",C175)),ISNUMBER(FIND("free radical",C175)),ISNUMBER(FIND("oxidative stress",C175)),ISNUMBER(FIND("peroxid",C175)),ISNUMBER(FIND("oxidative",C175)),ISNUMBER(FIND("antioxid",C175)))</f>
        <v>0</v>
      </c>
      <c r="K175" t="b">
        <f>OR(ISNUMBER(FIND("autophag",C175)))</f>
        <v>0</v>
      </c>
      <c r="L175" t="b">
        <f>OR(ISNUMBER(FIND("morpholog",C175)))</f>
        <v>0</v>
      </c>
      <c r="M175" t="b">
        <f>OR(ISNUMBER(FIND("fibrosis",C175)),ISNUMBER(FIND("Fibrosis",C175)),ISNUMBER(FIND("fibrot",C175)))</f>
        <v>0</v>
      </c>
      <c r="N175" t="b">
        <f>OR(ISNUMBER(FIND("offspring",C175)),ISNUMBER(FIND("Parental",C175)),ISNUMBER(FIND("parental",C175)),ISNUMBER(FIND("germline",C175)),ISNUMBER(FIND("reproduc",C175)),ISNUMBER(FIND("embryo",C175)))</f>
        <v>0</v>
      </c>
      <c r="O175" t="b">
        <f>OR(ISNUMBER(FIND("metabol",C175)),ISNUMBER(FIND("Metabol",C175)),ISNUMBER(FIND("digest",C175)),ISNUMBER(FIND("mitochon",C175)))</f>
        <v>0</v>
      </c>
      <c r="P175" t="b">
        <f>OR(ISNUMBER(FIND("ecotox",C175)),ISNUMBER(FIND("Ecotox",B175)),ISNUMBER(FIND("ecotox",B175)),ISNUMBER(FIND("Ecotox",C175)))</f>
        <v>0</v>
      </c>
      <c r="Q175" t="b">
        <f>OR(ISNUMBER(FIND("Bioaccum",C175)),ISNUMBER(FIND("bioaccum",C175)),ISNUMBER(FIND("accum",C175)))</f>
        <v>0</v>
      </c>
      <c r="R175" t="b">
        <f>OR(ISNUMBER(FIND("Occupation",C175)),ISNUMBER(FIND("occupation",C175)),ISNUMBER(FIND("worker",C175)),ISNUMBER(FIND("workforce",C175)))</f>
        <v>0</v>
      </c>
      <c r="S175" t="b">
        <f>NOT(OR(F175,G175,H175,I175,J175,K175,L175,M175,N175,O175,P175,Q175,R175))</f>
        <v>0</v>
      </c>
      <c r="U175" t="b">
        <f>OR(Table1[[#This Row],[Inflammation]],Table1[[#This Row],[Immune]])</f>
        <v>1</v>
      </c>
      <c r="V175" t="b">
        <f>IF(OR(Table1[[#This Row],[Rodents]],Table1[[#This Row],[Human]],Table1[[#This Row],[Pig]]),OR(ISNUMBER(FIND("intratrach",C175)),ISNUMBER(FIND("nasal ",C175)),ISNUMBER(FIND("instill",C175))),"NA")</f>
        <v>1</v>
      </c>
      <c r="W175" t="b">
        <f>IF(OR(Table1[[#This Row],[Rodents]],Table1[[#This Row],[Human]],Table1[[#This Row],[Pig]]),OR(ISNUMBER(FIND("dermal",C175)),ISNUMBER(FIND("skin ",C175))),"NA")</f>
        <v>0</v>
      </c>
      <c r="X175" t="b">
        <f>IF(OR(Table1[[#This Row],[Rodents]],Table1[[#This Row],[Human]],Table1[[#This Row],[Pig]]),OR(ISNUMBER(FIND("injected",C175)),ISNUMBER(FIND("periton",C175)),ISNUMBER(FIND("intrascrot",C175))),"NA")</f>
        <v>0</v>
      </c>
      <c r="Y175" t="b">
        <f>IF(OR(Table1[[#This Row],[Rodents]],Table1[[#This Row],[Human]],Table1[[#This Row],[Pig]]),NOT(OR(Table1[[#This Row],[Inhaled/Intratracheal/intranasal]],Table1[[#This Row],[Dermal]],Table1[[#This Row],[Injected]])),"NA")</f>
        <v>0</v>
      </c>
      <c r="AA175" t="b">
        <f>OR(ISNUMBER(FIND("fish ",C175)),ISNUMBER(FIND("Fish ",C175)),ISNUMBER(FIND("aquatic",C175)),ISNUMBER(FIND("daphnids",C175)),ISNUMBER(FIND("Carcinus maenas",C175)),ISNUMBER(FIND("Daphnia",C175)),ISNUMBER(FIND("Ruditapes philippinarum",C175)),ISNUMBER(FIND("daphnia",C175)),ISNUMBER(FIND("marine",C175)),ISNUMBER(FIND("mussel",C175)),ISNUMBER(FIND("algae",C175)),ISNUMBER(FIND("Donax faba",C175)),ISNUMBER(FIND("estuarine",C175)),ISNUMBER(FIND("snail",C175)),ISNUMBER(FIND("Prorocentrum donghaiense",C175)) )</f>
        <v>0</v>
      </c>
      <c r="AB175" t="b">
        <f>OR(ISNUMBER(FIND(" rat ",C175)),ISNUMBER(FIND(" rats ",C175)),ISNUMBER(FIND(" Rats ",C175)),ISNUMBER(FIND(" Rat ",C175)),ISNUMBER(FIND(" rat.",C175)),ISNUMBER(FIND(" rats.",C175)),ISNUMBER(FIND("mouse",C175)),ISNUMBER(FIND("mice",C175)), ISNUMBER(FIND(" Mice",C175)))</f>
        <v>1</v>
      </c>
      <c r="AC175" t="b">
        <f>OR(ISNUMBER(FIND(" cell ",C175)),ISNUMBER(FIND("fibroblast",C175)),ISNUMBER(FIND("macrophage",C175)),ISNUMBER(FIND("epithelial",C175)),ISNUMBER(FIND("endothelial",C175)),ISNUMBER(FIND("neuron",C175)),ISNUMBER(FIND(" cells ",C175)),ISNUMBER(FIND("RBC",C175)),ISNUMBER(FIND("mitochond",C175)),ISNUMBER(FIND("adipocyte",C175)),ISNUMBER(FIND("osteo",C175)),ISNUMBER(FIND("keratin",C175)),ISNUMBER(FIND(" cell's ",C175)),ISNUMBER(FIND("eukary",C175)),ISNUMBER(FIND("sperm",C175)))</f>
        <v>1</v>
      </c>
      <c r="AD175" t="b">
        <f>OR(ISNUMBER(FIND("human",B175)),ISNUMBER(FIND("workers",B175)),ISNUMBER(FIND("workforces",B175)),ISNUMBER(FIND("occupational",B175)),ISNUMBER(FIND("Case report",B175)),ISNUMBER(FIND("Workplaces",B175)),ISNUMBER(FIND("worker",B175)))</f>
        <v>0</v>
      </c>
      <c r="AE175" t="b">
        <f>OR(ISNUMBER(FIND(" plant ",C175)),ISNUMBER(FIND("Plant ",C175)),ISNUMBER(FIND("tomato",C175)),ISNUMBER(FIND("plants",C175)),ISNUMBER(FIND("Plants",C175)),ISNUMBER(FIND("algae",C175)),ISNUMBER(FIND("lettuce",C175)),ISNUMBER(FIND("green gram sprouts ",C175)),ISNUMBER(FIND("Cucurbita pepo",C175)),ISNUMBER(FIND("bean ",C175)),ISNUMBER(FIND("chloroplast",C175)),ISNUMBER(FIND("chlorophyll",C175)),ISNUMBER(FIND("seedling",C175)),ISNUMBER(FIND("canola",C175)),ISNUMBER(FIND("shoot",C175)),ISNUMBER(FIND("photosynthes",C175)),ISNUMBER(FIND(" leaves ",C175)),,ISNUMBER(FIND("agriculture",C175)),ISNUMBER(FIND(" crops ",C175)))</f>
        <v>0</v>
      </c>
      <c r="AF175" t="b">
        <f>OR(ISNUMBER(FIND("bacteria",C175)),ISNUMBER(FIND("Bacteria",C175)),ISNUMBER(FIND("Bacterium",C175)),ISNUMBER(FIND("bacterium",C175)),ISNUMBER(FIND(" coli ",C175)))</f>
        <v>0</v>
      </c>
      <c r="AG175" t="b">
        <f>OR(ISNUMBER(FIND("fungi",C175)),ISNUMBER(FIND("Fungi",C175)),ISNUMBER(FIND("fungus",C175)),ISNUMBER(FIND("Fungus",C175)),ISNUMBER(FIND("mushroom",C175)),ISNUMBER(FIND("Mushroom",C175)),ISNUMBER(FIND(" mold ",C175)))</f>
        <v>0</v>
      </c>
      <c r="AH175" t="b">
        <f>OR(ISNUMBER(FIND("Pig ",C175)),ISNUMBER(FIND("pig ",C175)),ISNUMBER(FIND("Pigs ",C175)),ISNUMBER(FIND("pigs ",C175)))</f>
        <v>0</v>
      </c>
      <c r="AI175" t="b">
        <f>OR(ISNUMBER(FIND(" C. elegans",C175)),ISNUMBER(FIND("Caenorhabditis elegans",C175)),ISNUMBER(FIND("earthworms",C175)),ISNUMBER(FIND(" Ficopomatus enigmaticus",C175)),ISNUMBER(FIND("larva",C175)),ISNUMBER(FIND("Lumbriculus variegatus",C175)),ISNUMBER(FIND("nematode",C175)))</f>
        <v>0</v>
      </c>
      <c r="AJ175" t="b">
        <f>NOT(OR(AA175,AB175,AC175,AD175,AE175,AF175,AG175,AH175,AI175))</f>
        <v>0</v>
      </c>
      <c r="AL175" t="b">
        <f>OR(AA175,AB175,AD175,AE175,AF175,AG175,AH175,AI175)</f>
        <v>1</v>
      </c>
      <c r="AM175" t="b">
        <f>IF(Table1[[#This Row],[In vivo?]],IF(Table1[[#This Row],[Cell]],FALSE,TRUE),FALSE)</f>
        <v>0</v>
      </c>
      <c r="AN175" t="b">
        <f>AND(AC175,AL175)</f>
        <v>1</v>
      </c>
      <c r="AO175" t="b">
        <f>IF(Table1[[#This Row],[Cell]],IF(Table1[[#This Row],[In vivo?]],FALSE,TRUE),FALSE)</f>
        <v>0</v>
      </c>
      <c r="AP175" t="b">
        <f>NOT(OR(Table1[[#This Row],[In vivo?]],Table1[[#This Row],[Only in Cell]]))</f>
        <v>0</v>
      </c>
      <c r="AQ175" t="b">
        <f>IF(OR(Table1[[#This Row],[Rodents]],Table1[[#This Row],[Human]],Table1[[#This Row],[Pig]]),OR(ISNUMBER(FIND("pulmonary",C175)),ISNUMBER(FIND("lung",C175))),"NA")</f>
        <v>1</v>
      </c>
      <c r="AR175" t="b">
        <f>IF(OR(Table1[[#This Row],[Rodents]],Table1[[#This Row],[Human]],Table1[[#This Row],[Pig]]),OR(ISNUMBER(FIND("skin",C175)),ISNUMBER(FIND("dermal",C175))),"NA")</f>
        <v>0</v>
      </c>
      <c r="AS175" t="b">
        <f>IF(OR(Table1[[#This Row],[Rodents]],Table1[[#This Row],[Human]],Table1[[#This Row],[Pig]]),OR(ISNUMBER(FIND("liver",C175)),ISNUMBER(FIND("hepat",C175))),"NA")</f>
        <v>1</v>
      </c>
      <c r="AT175" t="b">
        <f>IF(OR(Table1[[#This Row],[Rodents]],Table1[[#This Row],[Human]],Table1[[#This Row],[Pig]]),OR(ISNUMBER(FIND("kidney",C175)),ISNUMBER(FIND("neph",C175))),"NA")</f>
        <v>0</v>
      </c>
      <c r="AU175" t="b">
        <f>IF(OR(Table1[[#This Row],[Rodents]],Table1[[#This Row],[Human]],Table1[[#This Row],[Pig]]),OR(ISNUMBER(FIND("brain",C175)),ISNUMBER(FIND("neur",C175)),ISNUMBER(FIND("nerv",C175))),"NA")</f>
        <v>0</v>
      </c>
      <c r="AV175" t="b">
        <f>IF(OR(Table1[[#This Row],[Rodents]],Table1[[#This Row],[Human]],Table1[[#This Row],[Pig]]),OR(ISNUMBER(FIND("heart",C175)),ISNUMBER(FIND("cardi",C175))),"NA")</f>
        <v>0</v>
      </c>
      <c r="AW175" t="b">
        <f>IF(OR(Table1[[#This Row],[Rodents]],Table1[[#This Row],[Human]],Table1[[#This Row],[Pig]]),OR(ISNUMBER(FIND("gastro",C175)),ISNUMBER(FIND("intesti",C175)),ISNUMBER(FIND("stomach",C175))),"NA")</f>
        <v>0</v>
      </c>
      <c r="AX175" t="b">
        <f>IF(OR(Table1[[#This Row],[Rodents]],Table1[[#This Row],[Human]],Table1[[#This Row],[Pig]]),NOT(OR(AQ175,AR175,AS175,AT175,AU175,AV175,AW175)),"NA")</f>
        <v>0</v>
      </c>
      <c r="AY175" t="b">
        <f>OR(ISNUMBER(FIND("SWCNT",C175)),ISNUMBER(FIND("SWNT",C175)),ISNUMBER(FIND("single-wall",C175)),ISNUMBER(FIND("single wall",C175)),ISNUMBER(FIND("Single wall",C175)),ISNUMBER(FIND("Single-wall",C175)),ISNUMBER(FIND("SWCNT",B175)),ISNUMBER(FIND("SWNT",B175)),ISNUMBER(FIND("single-wall",B175)),ISNUMBER(FIND("single wall",B175)),ISNUMBER(FIND("Single-wall",B175)),ISNUMBER(FIND("Single wall",B175)))</f>
        <v>0</v>
      </c>
      <c r="AZ175" t="b">
        <f>OR(ISNUMBER(FIND("MWCNT",C175)),ISNUMBER(FIND("MWNT",C175)),ISNUMBER(FIND("multi-wall",C175)),ISNUMBER(FIND("multi wall",C175)),ISNUMBER(FIND("multiwall",C175)),ISNUMBER(FIND("Multi-wall",C175)),ISNUMBER(FIND("Multi wall",C175)),ISNUMBER(FIND("Multiwall",C175)),ISNUMBER(FIND("MWCNT",B175)),ISNUMBER(FIND("MWNT",B175)),ISNUMBER(FIND("multi-wall",B175)),ISNUMBER(FIND("multi wall",B175)),ISNUMBER(FIND("multiwall",B175)),ISNUMBER(FIND("Multi-wall",B175)),ISNUMBER(FIND("Multi wall",B175)),ISNUMBER(FIND("Multiwall",B175)),ISNUMBER(FIND("Double-wall",B175)),ISNUMBER(FIND("Double wall",B175)),ISNUMBER(FIND("Doublewall",B175)),ISNUMBER(FIND("double-wall",B175)),ISNUMBER(FIND("double wall",B175)),ISNUMBER(FIND("doublewall",B175)))</f>
        <v>1</v>
      </c>
      <c r="BA175" t="b">
        <f>AND(Table1[[#This Row],[SWCNT]],Table1[[#This Row],[MWCNT]])</f>
        <v>0</v>
      </c>
      <c r="BB175" t="b">
        <f>IF(Table1[[#This Row],[SWCNT]]=TRUE,FALSE,IF(Table1[[#This Row],[MWCNT]]=TRUE,FALSE,TRUE))</f>
        <v>0</v>
      </c>
      <c r="BC175" s="18"/>
    </row>
    <row r="176" spans="1:55" ht="370">
      <c r="A176" t="s">
        <v>1505</v>
      </c>
      <c r="B176" s="2" t="s">
        <v>1506</v>
      </c>
      <c r="C176" s="16" t="s">
        <v>1507</v>
      </c>
      <c r="D176" s="17" t="s">
        <v>278</v>
      </c>
      <c r="E176" s="2">
        <v>2019</v>
      </c>
      <c r="F176" t="b">
        <f>OR(ISNUMBER(FIND("cytotoxic",C176)),ISNUMBER(FIND("Cytotoxic",C176)),ISNUMBER(FIND("cellular toxicity",C176)),ISNUMBER(FIND("cell death",C176)),ISNUMBER(FIND("viable",C176)),ISNUMBER(FIND("phytotoxic",C176)),ISNUMBER(FIND("acute toxicity",C176)),ISNUMBER(FIND("MTT",C176)),ISNUMBER(FIND("survival",C176)),ISNUMBER(FIND("prolifer",C176)),ISNUMBER(FIND("apoptosis",C176)),ISNUMBER(FIND("neurotoxic",C176)),ISNUMBER(FIND("  lysis ",C176)),ISNUMBER(FIND("necrosis",C176)),ISNUMBER(FIND("cellular death",C176))*3,ISNUMBER(FIND("LDH",C176)),ISNUMBER(FIND("Acute toxicity",C176)))</f>
        <v>0</v>
      </c>
      <c r="G176" t="b">
        <f>OR(ISNUMBER(FIND("genotoxic",C176)),ISNUMBER(FIND("genotoxicity",C176)),ISNUMBER(FIND("DNA damage",C176)),ISNUMBER(FIND("DNA",C176)),ISNUMBER(FIND("RNA",C176)),ISNUMBER(FIND("mesothelioma",C176)),ISNUMBER(FIND("carcino",C176)),ISNUMBER(FIND("mutagen",C176)),ISNUMBER(FIND("genetic",C176)))</f>
        <v>0</v>
      </c>
      <c r="H176" t="b">
        <f>OR(ISNUMBER(FIND("inflammatory",C176)),ISNUMBER(FIND("inflamm",C176)))</f>
        <v>1</v>
      </c>
      <c r="I176" t="b">
        <f>OR(ISNUMBER(FIND("immune",C176)),ISNUMBER(FIND("immunological",C176)),ISNUMBER(FIND("interleuk",C176)),ISNUMBER(FIND("platelet activation",C176)),ISNUMBER(FIND("monocyte",C176)),ISNUMBER(FIND("leukocyte",C176)),ISNUMBER(FIND("cytokine",C176)),ISNUMBER(FIND("CD4",C176)),ISNUMBER(FIND("CD8",C176)),ISNUMBER(FIND("T-cell",C176)))</f>
        <v>0</v>
      </c>
      <c r="J176" t="b">
        <f>OR(ISNUMBER(FIND("reactive oxygen",C176)),ISNUMBER(FIND("ROS",C176)),ISNUMBER(FIND("free radical",C176)),ISNUMBER(FIND("oxidative stress",C176)),ISNUMBER(FIND("peroxid",C176)),ISNUMBER(FIND("oxidative",C176)),ISNUMBER(FIND("antioxid",C176)))</f>
        <v>0</v>
      </c>
      <c r="K176" t="b">
        <f>OR(ISNUMBER(FIND("autophag",C176)))</f>
        <v>0</v>
      </c>
      <c r="L176" t="b">
        <f>OR(ISNUMBER(FIND("morpholog",C176)))</f>
        <v>0</v>
      </c>
      <c r="M176" t="b">
        <f>OR(ISNUMBER(FIND("fibrosis",C176)),ISNUMBER(FIND("Fibrosis",C176)),ISNUMBER(FIND("fibrot",C176)))</f>
        <v>0</v>
      </c>
      <c r="N176" t="b">
        <f>OR(ISNUMBER(FIND("offspring",C176)),ISNUMBER(FIND("Parental",C176)),ISNUMBER(FIND("parental",C176)),ISNUMBER(FIND("germline",C176)),ISNUMBER(FIND("reproduc",C176)),ISNUMBER(FIND("embryo",C176)))</f>
        <v>0</v>
      </c>
      <c r="O176" t="b">
        <f>OR(ISNUMBER(FIND("metabol",C176)),ISNUMBER(FIND("Metabol",C176)),ISNUMBER(FIND("digest",C176)),ISNUMBER(FIND("mitochon",C176)))</f>
        <v>0</v>
      </c>
      <c r="P176" t="b">
        <f>OR(ISNUMBER(FIND("ecotox",C176)),ISNUMBER(FIND("Ecotox",B176)),ISNUMBER(FIND("ecotox",B176)),ISNUMBER(FIND("Ecotox",C176)))</f>
        <v>0</v>
      </c>
      <c r="Q176" t="b">
        <f>OR(ISNUMBER(FIND("Bioaccum",C176)),ISNUMBER(FIND("bioaccum",C176)),ISNUMBER(FIND("accum",C176)))</f>
        <v>0</v>
      </c>
      <c r="R176" t="b">
        <f>OR(ISNUMBER(FIND("Occupation",C176)),ISNUMBER(FIND("occupation",C176)),ISNUMBER(FIND("worker",C176)),ISNUMBER(FIND("workforce",C176)))</f>
        <v>0</v>
      </c>
      <c r="S176" t="b">
        <f>NOT(OR(F176,G176,H176,I176,J176,K176,L176,M176,N176,O176,P176,Q176,R176))</f>
        <v>0</v>
      </c>
      <c r="U176" t="b">
        <f>OR(Table1[[#This Row],[Inflammation]],Table1[[#This Row],[Immune]])</f>
        <v>1</v>
      </c>
      <c r="V176" t="b">
        <f>IF(OR(Table1[[#This Row],[Rodents]],Table1[[#This Row],[Human]],Table1[[#This Row],[Pig]]),OR(ISNUMBER(FIND("intratrach",C176)),ISNUMBER(FIND("nasal ",C176)),ISNUMBER(FIND("instill",C176))),"NA")</f>
        <v>1</v>
      </c>
      <c r="W176" t="b">
        <f>IF(OR(Table1[[#This Row],[Rodents]],Table1[[#This Row],[Human]],Table1[[#This Row],[Pig]]),OR(ISNUMBER(FIND("dermal",C176)),ISNUMBER(FIND("skin ",C176))),"NA")</f>
        <v>0</v>
      </c>
      <c r="X176" t="b">
        <f>IF(OR(Table1[[#This Row],[Rodents]],Table1[[#This Row],[Human]],Table1[[#This Row],[Pig]]),OR(ISNUMBER(FIND("injected",C176)),ISNUMBER(FIND("periton",C176)),ISNUMBER(FIND("intrascrot",C176))),"NA")</f>
        <v>0</v>
      </c>
      <c r="Y176" t="b">
        <f>IF(OR(Table1[[#This Row],[Rodents]],Table1[[#This Row],[Human]],Table1[[#This Row],[Pig]]),NOT(OR(Table1[[#This Row],[Inhaled/Intratracheal/intranasal]],Table1[[#This Row],[Dermal]],Table1[[#This Row],[Injected]])),"NA")</f>
        <v>0</v>
      </c>
      <c r="AA176" t="b">
        <f>OR(ISNUMBER(FIND("fish ",C176)),ISNUMBER(FIND("Fish ",C176)),ISNUMBER(FIND("aquatic",C176)),ISNUMBER(FIND("daphnids",C176)),ISNUMBER(FIND("Carcinus maenas",C176)),ISNUMBER(FIND("Daphnia",C176)),ISNUMBER(FIND("Ruditapes philippinarum",C176)),ISNUMBER(FIND("daphnia",C176)),ISNUMBER(FIND("marine",C176)),ISNUMBER(FIND("mussel",C176)),ISNUMBER(FIND("algae",C176)),ISNUMBER(FIND("Donax faba",C176)),ISNUMBER(FIND("estuarine",C176)),ISNUMBER(FIND("snail",C176)),ISNUMBER(FIND("Prorocentrum donghaiense",C176)) )</f>
        <v>0</v>
      </c>
      <c r="AB176" t="b">
        <f>OR(ISNUMBER(FIND(" rat ",C176)),ISNUMBER(FIND(" rats ",C176)),ISNUMBER(FIND(" Rats ",C176)),ISNUMBER(FIND(" Rat ",C176)),ISNUMBER(FIND(" rat.",C176)),ISNUMBER(FIND(" rats.",C176)),ISNUMBER(FIND("mouse",C176)),ISNUMBER(FIND("mice",C176)), ISNUMBER(FIND(" Mice",C176)))</f>
        <v>1</v>
      </c>
      <c r="AC176" t="b">
        <f>OR(ISNUMBER(FIND(" cell ",C176)),ISNUMBER(FIND("fibroblast",C176)),ISNUMBER(FIND("macrophage",C176)),ISNUMBER(FIND("epithelial",C176)),ISNUMBER(FIND("endothelial",C176)),ISNUMBER(FIND("neuron",C176)),ISNUMBER(FIND(" cells ",C176)),ISNUMBER(FIND("RBC",C176)),ISNUMBER(FIND("mitochond",C176)),ISNUMBER(FIND("adipocyte",C176)),ISNUMBER(FIND("osteo",C176)),ISNUMBER(FIND("keratin",C176)),ISNUMBER(FIND(" cell's ",C176)),ISNUMBER(FIND("eukary",C176)),ISNUMBER(FIND("sperm",C176)))</f>
        <v>0</v>
      </c>
      <c r="AD176" t="b">
        <f>OR(ISNUMBER(FIND("human",B176)),ISNUMBER(FIND("workers",B176)),ISNUMBER(FIND("workforces",B176)),ISNUMBER(FIND("occupational",B176)),ISNUMBER(FIND("Case report",B176)),ISNUMBER(FIND("Workplaces",B176)),ISNUMBER(FIND("worker",B176)))</f>
        <v>0</v>
      </c>
      <c r="AE176" t="b">
        <f>OR(ISNUMBER(FIND(" plant ",C176)),ISNUMBER(FIND("Plant ",C176)),ISNUMBER(FIND("tomato",C176)),ISNUMBER(FIND("plants",C176)),ISNUMBER(FIND("Plants",C176)),ISNUMBER(FIND("algae",C176)),ISNUMBER(FIND("lettuce",C176)),ISNUMBER(FIND("green gram sprouts ",C176)),ISNUMBER(FIND("Cucurbita pepo",C176)),ISNUMBER(FIND("bean ",C176)),ISNUMBER(FIND("chloroplast",C176)),ISNUMBER(FIND("chlorophyll",C176)),ISNUMBER(FIND("seedling",C176)),ISNUMBER(FIND("canola",C176)),ISNUMBER(FIND("shoot",C176)),ISNUMBER(FIND("photosynthes",C176)),ISNUMBER(FIND(" leaves ",C176)),,ISNUMBER(FIND("agriculture",C176)),ISNUMBER(FIND(" crops ",C176)))</f>
        <v>0</v>
      </c>
      <c r="AF176" t="b">
        <f>OR(ISNUMBER(FIND("bacteria",C176)),ISNUMBER(FIND("Bacteria",C176)),ISNUMBER(FIND("Bacterium",C176)),ISNUMBER(FIND("bacterium",C176)),ISNUMBER(FIND(" coli ",C176)))</f>
        <v>0</v>
      </c>
      <c r="AG176" t="b">
        <f>OR(ISNUMBER(FIND("fungi",C176)),ISNUMBER(FIND("Fungi",C176)),ISNUMBER(FIND("fungus",C176)),ISNUMBER(FIND("Fungus",C176)),ISNUMBER(FIND("mushroom",C176)),ISNUMBER(FIND("Mushroom",C176)),ISNUMBER(FIND(" mold ",C176)))</f>
        <v>0</v>
      </c>
      <c r="AH176" t="b">
        <f>OR(ISNUMBER(FIND("Pig ",C176)),ISNUMBER(FIND("pig ",C176)),ISNUMBER(FIND("Pigs ",C176)),ISNUMBER(FIND("pigs ",C176)))</f>
        <v>0</v>
      </c>
      <c r="AI176" t="b">
        <f>OR(ISNUMBER(FIND(" C. elegans",C176)),ISNUMBER(FIND("Caenorhabditis elegans",C176)),ISNUMBER(FIND("earthworms",C176)),ISNUMBER(FIND(" Ficopomatus enigmaticus",C176)),ISNUMBER(FIND("larva",C176)),ISNUMBER(FIND("Lumbriculus variegatus",C176)),ISNUMBER(FIND("nematode",C176)))</f>
        <v>0</v>
      </c>
      <c r="AJ176" t="b">
        <f>NOT(OR(AA176,AB176,AC176,AD176,AE176,AF176,AG176,AH176,AI176))</f>
        <v>0</v>
      </c>
      <c r="AL176" t="b">
        <f>OR(AA176,AB176,AD176,AE176,AF176,AG176,AH176,AI176)</f>
        <v>1</v>
      </c>
      <c r="AM176" t="b">
        <f>IF(Table1[[#This Row],[In vivo?]],IF(Table1[[#This Row],[Cell]],FALSE,TRUE),FALSE)</f>
        <v>1</v>
      </c>
      <c r="AN176" t="b">
        <f>AND(AC176,AL176)</f>
        <v>0</v>
      </c>
      <c r="AO176" t="b">
        <f>IF(Table1[[#This Row],[Cell]],IF(Table1[[#This Row],[In vivo?]],FALSE,TRUE),FALSE)</f>
        <v>0</v>
      </c>
      <c r="AP176" t="b">
        <f>NOT(OR(Table1[[#This Row],[In vivo?]],Table1[[#This Row],[Only in Cell]]))</f>
        <v>0</v>
      </c>
      <c r="AQ176" t="b">
        <f>IF(OR(Table1[[#This Row],[Rodents]],Table1[[#This Row],[Human]],Table1[[#This Row],[Pig]]),OR(ISNUMBER(FIND("pulmonary",C176)),ISNUMBER(FIND("lung",C176))),"NA")</f>
        <v>1</v>
      </c>
      <c r="AR176" t="b">
        <f>IF(OR(Table1[[#This Row],[Rodents]],Table1[[#This Row],[Human]],Table1[[#This Row],[Pig]]),OR(ISNUMBER(FIND("skin",C176)),ISNUMBER(FIND("dermal",C176))),"NA")</f>
        <v>0</v>
      </c>
      <c r="AS176" t="b">
        <f>IF(OR(Table1[[#This Row],[Rodents]],Table1[[#This Row],[Human]],Table1[[#This Row],[Pig]]),OR(ISNUMBER(FIND("liver",C176)),ISNUMBER(FIND("hepat",C176))),"NA")</f>
        <v>0</v>
      </c>
      <c r="AT176" t="b">
        <f>IF(OR(Table1[[#This Row],[Rodents]],Table1[[#This Row],[Human]],Table1[[#This Row],[Pig]]),OR(ISNUMBER(FIND("kidney",C176)),ISNUMBER(FIND("neph",C176))),"NA")</f>
        <v>0</v>
      </c>
      <c r="AU176" t="b">
        <f>IF(OR(Table1[[#This Row],[Rodents]],Table1[[#This Row],[Human]],Table1[[#This Row],[Pig]]),OR(ISNUMBER(FIND("brain",C176)),ISNUMBER(FIND("neur",C176)),ISNUMBER(FIND("nerv",C176))),"NA")</f>
        <v>0</v>
      </c>
      <c r="AV176" t="b">
        <f>IF(OR(Table1[[#This Row],[Rodents]],Table1[[#This Row],[Human]],Table1[[#This Row],[Pig]]),OR(ISNUMBER(FIND("heart",C176)),ISNUMBER(FIND("cardi",C176))),"NA")</f>
        <v>0</v>
      </c>
      <c r="AW176" t="b">
        <f>IF(OR(Table1[[#This Row],[Rodents]],Table1[[#This Row],[Human]],Table1[[#This Row],[Pig]]),OR(ISNUMBER(FIND("gastro",C176)),ISNUMBER(FIND("intesti",C176)),ISNUMBER(FIND("stomach",C176))),"NA")</f>
        <v>0</v>
      </c>
      <c r="AX176" t="b">
        <f>IF(OR(Table1[[#This Row],[Rodents]],Table1[[#This Row],[Human]],Table1[[#This Row],[Pig]]),NOT(OR(AQ176,AR176,AS176,AT176,AU176,AV176,AW176)),"NA")</f>
        <v>0</v>
      </c>
      <c r="AY176" t="b">
        <f>OR(ISNUMBER(FIND("SWCNT",C176)),ISNUMBER(FIND("SWNT",C176)),ISNUMBER(FIND("single-wall",C176)),ISNUMBER(FIND("single wall",C176)),ISNUMBER(FIND("Single wall",C176)),ISNUMBER(FIND("Single-wall",C176)),ISNUMBER(FIND("SWCNT",B176)),ISNUMBER(FIND("SWNT",B176)),ISNUMBER(FIND("single-wall",B176)),ISNUMBER(FIND("single wall",B176)),ISNUMBER(FIND("Single-wall",B176)),ISNUMBER(FIND("Single wall",B176)))</f>
        <v>0</v>
      </c>
      <c r="AZ176" t="b">
        <f>OR(ISNUMBER(FIND("MWCNT",C176)),ISNUMBER(FIND("MWNT",C176)),ISNUMBER(FIND("multi-wall",C176)),ISNUMBER(FIND("multi wall",C176)),ISNUMBER(FIND("multiwall",C176)),ISNUMBER(FIND("Multi-wall",C176)),ISNUMBER(FIND("Multi wall",C176)),ISNUMBER(FIND("Multiwall",C176)),ISNUMBER(FIND("MWCNT",B176)),ISNUMBER(FIND("MWNT",B176)),ISNUMBER(FIND("multi-wall",B176)),ISNUMBER(FIND("multi wall",B176)),ISNUMBER(FIND("multiwall",B176)),ISNUMBER(FIND("Multi-wall",B176)),ISNUMBER(FIND("Multi wall",B176)),ISNUMBER(FIND("Multiwall",B176)),ISNUMBER(FIND("Double-wall",B176)),ISNUMBER(FIND("Double wall",B176)),ISNUMBER(FIND("Doublewall",B176)),ISNUMBER(FIND("double-wall",B176)),ISNUMBER(FIND("double wall",B176)),ISNUMBER(FIND("doublewall",B176)))</f>
        <v>1</v>
      </c>
      <c r="BA176" t="b">
        <f>AND(Table1[[#This Row],[SWCNT]],Table1[[#This Row],[MWCNT]])</f>
        <v>0</v>
      </c>
      <c r="BB176" t="b">
        <f>IF(Table1[[#This Row],[SWCNT]]=TRUE,FALSE,IF(Table1[[#This Row],[MWCNT]]=TRUE,FALSE,TRUE))</f>
        <v>0</v>
      </c>
      <c r="BC176" s="18"/>
    </row>
    <row r="177" spans="1:55" ht="259">
      <c r="A177" t="s">
        <v>1508</v>
      </c>
      <c r="B177" s="2" t="s">
        <v>1509</v>
      </c>
      <c r="C177" s="16" t="s">
        <v>1510</v>
      </c>
      <c r="D177" s="17" t="s">
        <v>278</v>
      </c>
      <c r="E177" s="2">
        <v>2019</v>
      </c>
      <c r="F177" t="b">
        <f>OR(ISNUMBER(FIND("cytotoxic",C177)),ISNUMBER(FIND("Cytotoxic",C177)),ISNUMBER(FIND("cellular toxicity",C177)),ISNUMBER(FIND("cell death",C177)),ISNUMBER(FIND("viable",C177)),ISNUMBER(FIND("phytotoxic",C177)),ISNUMBER(FIND("acute toxicity",C177)),ISNUMBER(FIND("MTT",C177)),ISNUMBER(FIND("survival",C177)),ISNUMBER(FIND("prolifer",C177)),ISNUMBER(FIND("apoptosis",C177)),ISNUMBER(FIND("neurotoxic",C177)),ISNUMBER(FIND("  lysis ",C177)),ISNUMBER(FIND("necrosis",C177)),ISNUMBER(FIND("cellular death",C177))*3,ISNUMBER(FIND("LDH",C177)),ISNUMBER(FIND("Acute toxicity",C177)))</f>
        <v>0</v>
      </c>
      <c r="G177" t="b">
        <f>OR(ISNUMBER(FIND("genotoxic",C177)),ISNUMBER(FIND("genotoxicity",C177)),ISNUMBER(FIND("DNA damage",C177)),ISNUMBER(FIND("DNA",C177)),ISNUMBER(FIND("RNA",C177)),ISNUMBER(FIND("mesothelioma",C177)),ISNUMBER(FIND("carcino",C177)),ISNUMBER(FIND("mutagen",C177)),ISNUMBER(FIND("genetic",C177)))</f>
        <v>1</v>
      </c>
      <c r="H177" t="b">
        <f>OR(ISNUMBER(FIND("inflammatory",C177)),ISNUMBER(FIND("inflamm",C177)))</f>
        <v>1</v>
      </c>
      <c r="I177" t="b">
        <f>OR(ISNUMBER(FIND("immune",C177)),ISNUMBER(FIND("immunological",C177)),ISNUMBER(FIND("interleuk",C177)),ISNUMBER(FIND("platelet activation",C177)),ISNUMBER(FIND("monocyte",C177)),ISNUMBER(FIND("leukocyte",C177)),ISNUMBER(FIND("cytokine",C177)),ISNUMBER(FIND("CD4",C177)),ISNUMBER(FIND("CD8",C177)),ISNUMBER(FIND("T-cell",C177)))</f>
        <v>0</v>
      </c>
      <c r="J177" t="b">
        <f>OR(ISNUMBER(FIND("reactive oxygen",C177)),ISNUMBER(FIND("ROS",C177)),ISNUMBER(FIND("free radical",C177)),ISNUMBER(FIND("oxidative stress",C177)),ISNUMBER(FIND("peroxid",C177)),ISNUMBER(FIND("oxidative",C177)),ISNUMBER(FIND("antioxid",C177)))</f>
        <v>0</v>
      </c>
      <c r="K177" t="b">
        <f>OR(ISNUMBER(FIND("autophag",C177)))</f>
        <v>0</v>
      </c>
      <c r="L177" t="b">
        <f>OR(ISNUMBER(FIND("morpholog",C177)))</f>
        <v>0</v>
      </c>
      <c r="M177" t="b">
        <f>OR(ISNUMBER(FIND("fibrosis",C177)),ISNUMBER(FIND("Fibrosis",C177)),ISNUMBER(FIND("fibrot",C177)))</f>
        <v>1</v>
      </c>
      <c r="N177" t="b">
        <f>OR(ISNUMBER(FIND("offspring",C177)),ISNUMBER(FIND("Parental",C177)),ISNUMBER(FIND("parental",C177)),ISNUMBER(FIND("germline",C177)),ISNUMBER(FIND("reproduc",C177)),ISNUMBER(FIND("embryo",C177)))</f>
        <v>0</v>
      </c>
      <c r="O177" t="b">
        <f>OR(ISNUMBER(FIND("metabol",C177)),ISNUMBER(FIND("Metabol",C177)),ISNUMBER(FIND("digest",C177)),ISNUMBER(FIND("mitochon",C177)))</f>
        <v>0</v>
      </c>
      <c r="P177" t="b">
        <f>OR(ISNUMBER(FIND("ecotox",C177)),ISNUMBER(FIND("Ecotox",B177)),ISNUMBER(FIND("ecotox",B177)),ISNUMBER(FIND("Ecotox",C177)))</f>
        <v>0</v>
      </c>
      <c r="Q177" t="b">
        <f>OR(ISNUMBER(FIND("Bioaccum",C177)),ISNUMBER(FIND("bioaccum",C177)),ISNUMBER(FIND("accum",C177)))</f>
        <v>0</v>
      </c>
      <c r="R177" t="b">
        <f>OR(ISNUMBER(FIND("Occupation",C177)),ISNUMBER(FIND("occupation",C177)),ISNUMBER(FIND("worker",C177)),ISNUMBER(FIND("workforce",C177)))</f>
        <v>0</v>
      </c>
      <c r="S177" t="b">
        <f>NOT(OR(F177,G177,H177,I177,J177,K177,L177,M177,N177,O177,P177,Q177,R177))</f>
        <v>0</v>
      </c>
      <c r="U177" t="b">
        <f>OR(Table1[[#This Row],[Inflammation]],Table1[[#This Row],[Immune]])</f>
        <v>1</v>
      </c>
      <c r="V177" t="b">
        <f>IF(OR(Table1[[#This Row],[Rodents]],Table1[[#This Row],[Human]],Table1[[#This Row],[Pig]]),OR(ISNUMBER(FIND("intratrach",C177)),ISNUMBER(FIND("nasal ",C177)),ISNUMBER(FIND("instill",C177))),"NA")</f>
        <v>0</v>
      </c>
      <c r="W177" t="b">
        <f>IF(OR(Table1[[#This Row],[Rodents]],Table1[[#This Row],[Human]],Table1[[#This Row],[Pig]]),OR(ISNUMBER(FIND("dermal",C177)),ISNUMBER(FIND("skin ",C177))),"NA")</f>
        <v>0</v>
      </c>
      <c r="X177" t="b">
        <f>IF(OR(Table1[[#This Row],[Rodents]],Table1[[#This Row],[Human]],Table1[[#This Row],[Pig]]),OR(ISNUMBER(FIND("injected",C177)),ISNUMBER(FIND("periton",C177)),ISNUMBER(FIND("intrascrot",C177))),"NA")</f>
        <v>0</v>
      </c>
      <c r="Y177" t="b">
        <f>IF(OR(Table1[[#This Row],[Rodents]],Table1[[#This Row],[Human]],Table1[[#This Row],[Pig]]),NOT(OR(Table1[[#This Row],[Inhaled/Intratracheal/intranasal]],Table1[[#This Row],[Dermal]],Table1[[#This Row],[Injected]])),"NA")</f>
        <v>1</v>
      </c>
      <c r="AA177" t="b">
        <f>OR(ISNUMBER(FIND("fish ",C177)),ISNUMBER(FIND("Fish ",C177)),ISNUMBER(FIND("aquatic",C177)),ISNUMBER(FIND("daphnids",C177)),ISNUMBER(FIND("Carcinus maenas",C177)),ISNUMBER(FIND("Daphnia",C177)),ISNUMBER(FIND("Ruditapes philippinarum",C177)),ISNUMBER(FIND("daphnia",C177)),ISNUMBER(FIND("marine",C177)),ISNUMBER(FIND("mussel",C177)),ISNUMBER(FIND("algae",C177)),ISNUMBER(FIND("Donax faba",C177)),ISNUMBER(FIND("estuarine",C177)),ISNUMBER(FIND("snail",C177)),ISNUMBER(FIND("Prorocentrum donghaiense",C177)) )</f>
        <v>0</v>
      </c>
      <c r="AB177" t="b">
        <f>OR(ISNUMBER(FIND(" rat ",C177)),ISNUMBER(FIND(" rats ",C177)),ISNUMBER(FIND(" Rats ",C177)),ISNUMBER(FIND(" Rat ",C177)),ISNUMBER(FIND(" rat.",C177)),ISNUMBER(FIND(" rats.",C177)),ISNUMBER(FIND("mouse",C177)),ISNUMBER(FIND("mice",C177)), ISNUMBER(FIND(" Mice",C177)))</f>
        <v>1</v>
      </c>
      <c r="AC177" t="b">
        <f>OR(ISNUMBER(FIND(" cell ",C177)),ISNUMBER(FIND("fibroblast",C177)),ISNUMBER(FIND("macrophage",C177)),ISNUMBER(FIND("epithelial",C177)),ISNUMBER(FIND("endothelial",C177)),ISNUMBER(FIND("neuron",C177)),ISNUMBER(FIND(" cells ",C177)),ISNUMBER(FIND("RBC",C177)),ISNUMBER(FIND("mitochond",C177)),ISNUMBER(FIND("adipocyte",C177)),ISNUMBER(FIND("osteo",C177)),ISNUMBER(FIND("keratin",C177)),ISNUMBER(FIND(" cell's ",C177)),ISNUMBER(FIND("eukary",C177)),ISNUMBER(FIND("sperm",C177)))</f>
        <v>1</v>
      </c>
      <c r="AD177" t="b">
        <f>OR(ISNUMBER(FIND("human",B177)),ISNUMBER(FIND("workers",B177)),ISNUMBER(FIND("workforces",B177)),ISNUMBER(FIND("occupational",B177)),ISNUMBER(FIND("Case report",B177)),ISNUMBER(FIND("Workplaces",B177)),ISNUMBER(FIND("worker",B177)))</f>
        <v>0</v>
      </c>
      <c r="AE177" t="b">
        <f>OR(ISNUMBER(FIND(" plant ",C177)),ISNUMBER(FIND("Plant ",C177)),ISNUMBER(FIND("tomato",C177)),ISNUMBER(FIND("plants",C177)),ISNUMBER(FIND("Plants",C177)),ISNUMBER(FIND("algae",C177)),ISNUMBER(FIND("lettuce",C177)),ISNUMBER(FIND("green gram sprouts ",C177)),ISNUMBER(FIND("Cucurbita pepo",C177)),ISNUMBER(FIND("bean ",C177)),ISNUMBER(FIND("chloroplast",C177)),ISNUMBER(FIND("chlorophyll",C177)),ISNUMBER(FIND("seedling",C177)),ISNUMBER(FIND("canola",C177)),ISNUMBER(FIND("shoot",C177)),ISNUMBER(FIND("photosynthes",C177)),ISNUMBER(FIND(" leaves ",C177)),,ISNUMBER(FIND("agriculture",C177)),ISNUMBER(FIND(" crops ",C177)))</f>
        <v>0</v>
      </c>
      <c r="AF177" t="b">
        <f>OR(ISNUMBER(FIND("bacteria",C177)),ISNUMBER(FIND("Bacteria",C177)),ISNUMBER(FIND("Bacterium",C177)),ISNUMBER(FIND("bacterium",C177)),ISNUMBER(FIND(" coli ",C177)))</f>
        <v>0</v>
      </c>
      <c r="AG177" t="b">
        <f>OR(ISNUMBER(FIND("fungi",C177)),ISNUMBER(FIND("Fungi",C177)),ISNUMBER(FIND("fungus",C177)),ISNUMBER(FIND("Fungus",C177)),ISNUMBER(FIND("mushroom",C177)),ISNUMBER(FIND("Mushroom",C177)),ISNUMBER(FIND(" mold ",C177)))</f>
        <v>0</v>
      </c>
      <c r="AH177" t="b">
        <f>OR(ISNUMBER(FIND("Pig ",C177)),ISNUMBER(FIND("pig ",C177)),ISNUMBER(FIND("Pigs ",C177)),ISNUMBER(FIND("pigs ",C177)))</f>
        <v>0</v>
      </c>
      <c r="AI177" t="b">
        <f>OR(ISNUMBER(FIND(" C. elegans",C177)),ISNUMBER(FIND("Caenorhabditis elegans",C177)),ISNUMBER(FIND("earthworms",C177)),ISNUMBER(FIND(" Ficopomatus enigmaticus",C177)),ISNUMBER(FIND("larva",C177)),ISNUMBER(FIND("Lumbriculus variegatus",C177)),ISNUMBER(FIND("nematode",C177)))</f>
        <v>0</v>
      </c>
      <c r="AJ177" t="b">
        <f>NOT(OR(AA177,AB177,AC177,AD177,AE177,AF177,AG177,AH177,AI177))</f>
        <v>0</v>
      </c>
      <c r="AL177" t="b">
        <f>OR(AA177,AB177,AD177,AE177,AF177,AG177,AH177,AI177)</f>
        <v>1</v>
      </c>
      <c r="AM177" t="b">
        <f>IF(Table1[[#This Row],[In vivo?]],IF(Table1[[#This Row],[Cell]],FALSE,TRUE),FALSE)</f>
        <v>0</v>
      </c>
      <c r="AN177" t="b">
        <f>AND(AC177,AL177)</f>
        <v>1</v>
      </c>
      <c r="AO177" t="b">
        <f>IF(Table1[[#This Row],[Cell]],IF(Table1[[#This Row],[In vivo?]],FALSE,TRUE),FALSE)</f>
        <v>0</v>
      </c>
      <c r="AP177" t="b">
        <f>NOT(OR(Table1[[#This Row],[In vivo?]],Table1[[#This Row],[Only in Cell]]))</f>
        <v>0</v>
      </c>
      <c r="AQ177" t="b">
        <f>IF(OR(Table1[[#This Row],[Rodents]],Table1[[#This Row],[Human]],Table1[[#This Row],[Pig]]),OR(ISNUMBER(FIND("pulmonary",C177)),ISNUMBER(FIND("lung",C177))),"NA")</f>
        <v>1</v>
      </c>
      <c r="AR177" t="b">
        <f>IF(OR(Table1[[#This Row],[Rodents]],Table1[[#This Row],[Human]],Table1[[#This Row],[Pig]]),OR(ISNUMBER(FIND("skin",C177)),ISNUMBER(FIND("dermal",C177))),"NA")</f>
        <v>0</v>
      </c>
      <c r="AS177" t="b">
        <f>IF(OR(Table1[[#This Row],[Rodents]],Table1[[#This Row],[Human]],Table1[[#This Row],[Pig]]),OR(ISNUMBER(FIND("liver",C177)),ISNUMBER(FIND("hepat",C177))),"NA")</f>
        <v>0</v>
      </c>
      <c r="AT177" t="b">
        <f>IF(OR(Table1[[#This Row],[Rodents]],Table1[[#This Row],[Human]],Table1[[#This Row],[Pig]]),OR(ISNUMBER(FIND("kidney",C177)),ISNUMBER(FIND("neph",C177))),"NA")</f>
        <v>0</v>
      </c>
      <c r="AU177" t="b">
        <f>IF(OR(Table1[[#This Row],[Rodents]],Table1[[#This Row],[Human]],Table1[[#This Row],[Pig]]),OR(ISNUMBER(FIND("brain",C177)),ISNUMBER(FIND("neur",C177)),ISNUMBER(FIND("nerv",C177))),"NA")</f>
        <v>0</v>
      </c>
      <c r="AV177" t="b">
        <f>IF(OR(Table1[[#This Row],[Rodents]],Table1[[#This Row],[Human]],Table1[[#This Row],[Pig]]),OR(ISNUMBER(FIND("heart",C177)),ISNUMBER(FIND("cardi",C177))),"NA")</f>
        <v>0</v>
      </c>
      <c r="AW177" t="b">
        <f>IF(OR(Table1[[#This Row],[Rodents]],Table1[[#This Row],[Human]],Table1[[#This Row],[Pig]]),OR(ISNUMBER(FIND("gastro",C177)),ISNUMBER(FIND("intesti",C177)),ISNUMBER(FIND("stomach",C177))),"NA")</f>
        <v>0</v>
      </c>
      <c r="AX177" t="b">
        <f>IF(OR(Table1[[#This Row],[Rodents]],Table1[[#This Row],[Human]],Table1[[#This Row],[Pig]]),NOT(OR(AQ177,AR177,AS177,AT177,AU177,AV177,AW177)),"NA")</f>
        <v>0</v>
      </c>
      <c r="AY177" t="b">
        <f>OR(ISNUMBER(FIND("SWCNT",C177)),ISNUMBER(FIND("SWNT",C177)),ISNUMBER(FIND("single-wall",C177)),ISNUMBER(FIND("single wall",C177)),ISNUMBER(FIND("Single wall",C177)),ISNUMBER(FIND("Single-wall",C177)),ISNUMBER(FIND("SWCNT",B177)),ISNUMBER(FIND("SWNT",B177)),ISNUMBER(FIND("single-wall",B177)),ISNUMBER(FIND("single wall",B177)),ISNUMBER(FIND("Single-wall",B177)),ISNUMBER(FIND("Single wall",B177)))</f>
        <v>0</v>
      </c>
      <c r="AZ177" t="b">
        <f>OR(ISNUMBER(FIND("MWCNT",C177)),ISNUMBER(FIND("MWNT",C177)),ISNUMBER(FIND("multi-wall",C177)),ISNUMBER(FIND("multi wall",C177)),ISNUMBER(FIND("multiwall",C177)),ISNUMBER(FIND("Multi-wall",C177)),ISNUMBER(FIND("Multi wall",C177)),ISNUMBER(FIND("Multiwall",C177)),ISNUMBER(FIND("MWCNT",B177)),ISNUMBER(FIND("MWNT",B177)),ISNUMBER(FIND("multi-wall",B177)),ISNUMBER(FIND("multi wall",B177)),ISNUMBER(FIND("multiwall",B177)),ISNUMBER(FIND("Multi-wall",B177)),ISNUMBER(FIND("Multi wall",B177)),ISNUMBER(FIND("Multiwall",B177)),ISNUMBER(FIND("Double-wall",B177)),ISNUMBER(FIND("Double wall",B177)),ISNUMBER(FIND("Doublewall",B177)),ISNUMBER(FIND("double-wall",B177)),ISNUMBER(FIND("double wall",B177)),ISNUMBER(FIND("doublewall",B177)))</f>
        <v>1</v>
      </c>
      <c r="BA177" t="b">
        <f>AND(Table1[[#This Row],[SWCNT]],Table1[[#This Row],[MWCNT]])</f>
        <v>0</v>
      </c>
      <c r="BB177" t="b">
        <f>IF(Table1[[#This Row],[SWCNT]]=TRUE,FALSE,IF(Table1[[#This Row],[MWCNT]]=TRUE,FALSE,TRUE))</f>
        <v>0</v>
      </c>
      <c r="BC177" s="18"/>
    </row>
    <row r="178" spans="1:55" ht="240.5">
      <c r="A178" t="s">
        <v>1511</v>
      </c>
      <c r="B178" s="2" t="s">
        <v>1512</v>
      </c>
      <c r="C178" s="16" t="s">
        <v>1513</v>
      </c>
      <c r="D178" s="17" t="s">
        <v>271</v>
      </c>
      <c r="E178" s="2">
        <v>2019</v>
      </c>
      <c r="F178" t="b">
        <f>OR(ISNUMBER(FIND("cytotoxic",C178)),ISNUMBER(FIND("Cytotoxic",C178)),ISNUMBER(FIND("cellular toxicity",C178)),ISNUMBER(FIND("cell death",C178)),ISNUMBER(FIND("viable",C178)),ISNUMBER(FIND("phytotoxic",C178)),ISNUMBER(FIND("acute toxicity",C178)),ISNUMBER(FIND("MTT",C178)),ISNUMBER(FIND("survival",C178)),ISNUMBER(FIND("prolifer",C178)),ISNUMBER(FIND("apoptosis",C178)),ISNUMBER(FIND("neurotoxic",C178)),ISNUMBER(FIND("  lysis ",C178)),ISNUMBER(FIND("necrosis",C178)),ISNUMBER(FIND("cellular death",C178))*3,ISNUMBER(FIND("LDH",C178)),ISNUMBER(FIND("Acute toxicity",C178)))</f>
        <v>0</v>
      </c>
      <c r="G178" t="b">
        <f>OR(ISNUMBER(FIND("genotoxic",C178)),ISNUMBER(FIND("genotoxicity",C178)),ISNUMBER(FIND("DNA damage",C178)),ISNUMBER(FIND("DNA",C178)),ISNUMBER(FIND("RNA",C178)),ISNUMBER(FIND("mesothelioma",C178)),ISNUMBER(FIND("carcino",C178)),ISNUMBER(FIND("mutagen",C178)),ISNUMBER(FIND("genetic",C178)))</f>
        <v>0</v>
      </c>
      <c r="H178" t="b">
        <f>OR(ISNUMBER(FIND("inflammatory",C178)),ISNUMBER(FIND("inflamm",C178)))</f>
        <v>1</v>
      </c>
      <c r="I178" t="b">
        <f>OR(ISNUMBER(FIND("immune",C178)),ISNUMBER(FIND("immunological",C178)),ISNUMBER(FIND("interleuk",C178)),ISNUMBER(FIND("platelet activation",C178)),ISNUMBER(FIND("monocyte",C178)),ISNUMBER(FIND("leukocyte",C178)),ISNUMBER(FIND("cytokine",C178)),ISNUMBER(FIND("CD4",C178)),ISNUMBER(FIND("CD8",C178)),ISNUMBER(FIND("T-cell",C178)))</f>
        <v>0</v>
      </c>
      <c r="J178" t="b">
        <f>OR(ISNUMBER(FIND("reactive oxygen",C178)),ISNUMBER(FIND("ROS",C178)),ISNUMBER(FIND("free radical",C178)),ISNUMBER(FIND("oxidative stress",C178)),ISNUMBER(FIND("peroxid",C178)),ISNUMBER(FIND("oxidative",C178)),ISNUMBER(FIND("antioxid",C178)))</f>
        <v>0</v>
      </c>
      <c r="K178" t="b">
        <f>OR(ISNUMBER(FIND("autophag",C178)))</f>
        <v>0</v>
      </c>
      <c r="L178" t="b">
        <f>OR(ISNUMBER(FIND("morpholog",C178)))</f>
        <v>0</v>
      </c>
      <c r="M178" t="b">
        <f>OR(ISNUMBER(FIND("fibrosis",C178)),ISNUMBER(FIND("Fibrosis",C178)),ISNUMBER(FIND("fibrot",C178)))</f>
        <v>1</v>
      </c>
      <c r="N178" t="b">
        <f>OR(ISNUMBER(FIND("offspring",C178)),ISNUMBER(FIND("Parental",C178)),ISNUMBER(FIND("parental",C178)),ISNUMBER(FIND("germline",C178)),ISNUMBER(FIND("reproduc",C178)),ISNUMBER(FIND("embryo",C178)))</f>
        <v>0</v>
      </c>
      <c r="O178" t="b">
        <f>OR(ISNUMBER(FIND("metabol",C178)),ISNUMBER(FIND("Metabol",C178)),ISNUMBER(FIND("digest",C178)),ISNUMBER(FIND("mitochon",C178)))</f>
        <v>0</v>
      </c>
      <c r="P178" t="b">
        <f>OR(ISNUMBER(FIND("ecotox",C178)),ISNUMBER(FIND("Ecotox",B178)),ISNUMBER(FIND("ecotox",B178)),ISNUMBER(FIND("Ecotox",C178)))</f>
        <v>0</v>
      </c>
      <c r="Q178" t="b">
        <f>OR(ISNUMBER(FIND("Bioaccum",C178)),ISNUMBER(FIND("bioaccum",C178)),ISNUMBER(FIND("accum",C178)))</f>
        <v>0</v>
      </c>
      <c r="R178" t="b">
        <f>OR(ISNUMBER(FIND("Occupation",C178)),ISNUMBER(FIND("occupation",C178)),ISNUMBER(FIND("worker",C178)),ISNUMBER(FIND("workforce",C178)))</f>
        <v>1</v>
      </c>
      <c r="S178" t="b">
        <f>NOT(OR(F178,G178,H178,I178,J178,K178,L178,M178,N178,O178,P178,Q178,R178))</f>
        <v>0</v>
      </c>
      <c r="U178" t="b">
        <f>OR(Table1[[#This Row],[Inflammation]],Table1[[#This Row],[Immune]])</f>
        <v>1</v>
      </c>
      <c r="V178" t="b">
        <f>IF(OR(Table1[[#This Row],[Rodents]],Table1[[#This Row],[Human]],Table1[[#This Row],[Pig]]),OR(ISNUMBER(FIND("intratrach",C178)),ISNUMBER(FIND("nasal ",C178)),ISNUMBER(FIND("instill",C178))),"NA")</f>
        <v>1</v>
      </c>
      <c r="W178" t="b">
        <f>IF(OR(Table1[[#This Row],[Rodents]],Table1[[#This Row],[Human]],Table1[[#This Row],[Pig]]),OR(ISNUMBER(FIND("dermal",C178)),ISNUMBER(FIND("skin ",C178))),"NA")</f>
        <v>0</v>
      </c>
      <c r="X178" t="b">
        <f>IF(OR(Table1[[#This Row],[Rodents]],Table1[[#This Row],[Human]],Table1[[#This Row],[Pig]]),OR(ISNUMBER(FIND("injected",C178)),ISNUMBER(FIND("periton",C178)),ISNUMBER(FIND("intrascrot",C178))),"NA")</f>
        <v>0</v>
      </c>
      <c r="Y178" t="b">
        <f>IF(OR(Table1[[#This Row],[Rodents]],Table1[[#This Row],[Human]],Table1[[#This Row],[Pig]]),NOT(OR(Table1[[#This Row],[Inhaled/Intratracheal/intranasal]],Table1[[#This Row],[Dermal]],Table1[[#This Row],[Injected]])),"NA")</f>
        <v>0</v>
      </c>
      <c r="AA178" t="b">
        <f>OR(ISNUMBER(FIND("fish ",C178)),ISNUMBER(FIND("Fish ",C178)),ISNUMBER(FIND("aquatic",C178)),ISNUMBER(FIND("daphnids",C178)),ISNUMBER(FIND("Carcinus maenas",C178)),ISNUMBER(FIND("Daphnia",C178)),ISNUMBER(FIND("Ruditapes philippinarum",C178)),ISNUMBER(FIND("daphnia",C178)),ISNUMBER(FIND("marine",C178)),ISNUMBER(FIND("mussel",C178)),ISNUMBER(FIND("algae",C178)),ISNUMBER(FIND("Donax faba",C178)),ISNUMBER(FIND("estuarine",C178)),ISNUMBER(FIND("snail",C178)),ISNUMBER(FIND("Prorocentrum donghaiense",C178)) )</f>
        <v>0</v>
      </c>
      <c r="AB178" t="b">
        <f>OR(ISNUMBER(FIND(" rat ",C178)),ISNUMBER(FIND(" rats ",C178)),ISNUMBER(FIND(" Rats ",C178)),ISNUMBER(FIND(" Rat ",C178)),ISNUMBER(FIND(" rat.",C178)),ISNUMBER(FIND(" rats.",C178)),ISNUMBER(FIND("mouse",C178)),ISNUMBER(FIND("mice",C178)), ISNUMBER(FIND(" Mice",C178)))</f>
        <v>1</v>
      </c>
      <c r="AC178" t="b">
        <f>OR(ISNUMBER(FIND(" cell ",C178)),ISNUMBER(FIND("fibroblast",C178)),ISNUMBER(FIND("macrophage",C178)),ISNUMBER(FIND("epithelial",C178)),ISNUMBER(FIND("endothelial",C178)),ISNUMBER(FIND("neuron",C178)),ISNUMBER(FIND(" cells ",C178)),ISNUMBER(FIND("RBC",C178)),ISNUMBER(FIND("mitochond",C178)),ISNUMBER(FIND("adipocyte",C178)),ISNUMBER(FIND("osteo",C178)),ISNUMBER(FIND("keratin",C178)),ISNUMBER(FIND(" cell's ",C178)),ISNUMBER(FIND("eukary",C178)),ISNUMBER(FIND("sperm",C178)))</f>
        <v>1</v>
      </c>
      <c r="AD178" t="b">
        <f>OR(ISNUMBER(FIND("human",B178)),ISNUMBER(FIND("workers",B178)),ISNUMBER(FIND("workforces",B178)),ISNUMBER(FIND("occupational",B178)),ISNUMBER(FIND("Case report",B178)),ISNUMBER(FIND("Workplaces",B178)),ISNUMBER(FIND("worker",B178)))</f>
        <v>0</v>
      </c>
      <c r="AE178" t="b">
        <f>OR(ISNUMBER(FIND(" plant ",C178)),ISNUMBER(FIND("Plant ",C178)),ISNUMBER(FIND("tomato",C178)),ISNUMBER(FIND("plants",C178)),ISNUMBER(FIND("Plants",C178)),ISNUMBER(FIND("algae",C178)),ISNUMBER(FIND("lettuce",C178)),ISNUMBER(FIND("green gram sprouts ",C178)),ISNUMBER(FIND("Cucurbita pepo",C178)),ISNUMBER(FIND("bean ",C178)),ISNUMBER(FIND("chloroplast",C178)),ISNUMBER(FIND("chlorophyll",C178)),ISNUMBER(FIND("seedling",C178)),ISNUMBER(FIND("canola",C178)),ISNUMBER(FIND("shoot",C178)),ISNUMBER(FIND("photosynthes",C178)),ISNUMBER(FIND(" leaves ",C178)),,ISNUMBER(FIND("agriculture",C178)),ISNUMBER(FIND(" crops ",C178)))</f>
        <v>0</v>
      </c>
      <c r="AF178" t="b">
        <f>OR(ISNUMBER(FIND("bacteria",C178)),ISNUMBER(FIND("Bacteria",C178)),ISNUMBER(FIND("Bacterium",C178)),ISNUMBER(FIND("bacterium",C178)),ISNUMBER(FIND(" coli ",C178)))</f>
        <v>0</v>
      </c>
      <c r="AG178" t="b">
        <f>OR(ISNUMBER(FIND("fungi",C178)),ISNUMBER(FIND("Fungi",C178)),ISNUMBER(FIND("fungus",C178)),ISNUMBER(FIND("Fungus",C178)),ISNUMBER(FIND("mushroom",C178)),ISNUMBER(FIND("Mushroom",C178)),ISNUMBER(FIND(" mold ",C178)))</f>
        <v>0</v>
      </c>
      <c r="AH178" t="b">
        <f>OR(ISNUMBER(FIND("Pig ",C178)),ISNUMBER(FIND("pig ",C178)),ISNUMBER(FIND("Pigs ",C178)),ISNUMBER(FIND("pigs ",C178)))</f>
        <v>0</v>
      </c>
      <c r="AI178" t="b">
        <f>OR(ISNUMBER(FIND(" C. elegans",C178)),ISNUMBER(FIND("Caenorhabditis elegans",C178)),ISNUMBER(FIND("earthworms",C178)),ISNUMBER(FIND(" Ficopomatus enigmaticus",C178)),ISNUMBER(FIND("larva",C178)),ISNUMBER(FIND("Lumbriculus variegatus",C178)),ISNUMBER(FIND("nematode",C178)))</f>
        <v>0</v>
      </c>
      <c r="AJ178" t="b">
        <f>NOT(OR(AA178,AB178,AC178,AD178,AE178,AF178,AG178,AH178,AI178))</f>
        <v>0</v>
      </c>
      <c r="AL178" t="b">
        <f>OR(AA178,AB178,AD178,AE178,AF178,AG178,AH178,AI178)</f>
        <v>1</v>
      </c>
      <c r="AM178" t="b">
        <f>IF(Table1[[#This Row],[In vivo?]],IF(Table1[[#This Row],[Cell]],FALSE,TRUE),FALSE)</f>
        <v>0</v>
      </c>
      <c r="AN178" t="b">
        <f>AND(AC178,AL178)</f>
        <v>1</v>
      </c>
      <c r="AO178" t="b">
        <f>IF(Table1[[#This Row],[Cell]],IF(Table1[[#This Row],[In vivo?]],FALSE,TRUE),FALSE)</f>
        <v>0</v>
      </c>
      <c r="AP178" t="b">
        <f>NOT(OR(Table1[[#This Row],[In vivo?]],Table1[[#This Row],[Only in Cell]]))</f>
        <v>0</v>
      </c>
      <c r="AQ178" t="b">
        <f>IF(OR(Table1[[#This Row],[Rodents]],Table1[[#This Row],[Human]],Table1[[#This Row],[Pig]]),OR(ISNUMBER(FIND("pulmonary",C178)),ISNUMBER(FIND("lung",C178))),"NA")</f>
        <v>1</v>
      </c>
      <c r="AR178" t="b">
        <f>IF(OR(Table1[[#This Row],[Rodents]],Table1[[#This Row],[Human]],Table1[[#This Row],[Pig]]),OR(ISNUMBER(FIND("skin",C178)),ISNUMBER(FIND("dermal",C178))),"NA")</f>
        <v>0</v>
      </c>
      <c r="AS178" t="b">
        <f>IF(OR(Table1[[#This Row],[Rodents]],Table1[[#This Row],[Human]],Table1[[#This Row],[Pig]]),OR(ISNUMBER(FIND("liver",C178)),ISNUMBER(FIND("hepat",C178))),"NA")</f>
        <v>0</v>
      </c>
      <c r="AT178" t="b">
        <f>IF(OR(Table1[[#This Row],[Rodents]],Table1[[#This Row],[Human]],Table1[[#This Row],[Pig]]),OR(ISNUMBER(FIND("kidney",C178)),ISNUMBER(FIND("neph",C178))),"NA")</f>
        <v>0</v>
      </c>
      <c r="AU178" t="b">
        <f>IF(OR(Table1[[#This Row],[Rodents]],Table1[[#This Row],[Human]],Table1[[#This Row],[Pig]]),OR(ISNUMBER(FIND("brain",C178)),ISNUMBER(FIND("neur",C178)),ISNUMBER(FIND("nerv",C178))),"NA")</f>
        <v>0</v>
      </c>
      <c r="AV178" t="b">
        <f>IF(OR(Table1[[#This Row],[Rodents]],Table1[[#This Row],[Human]],Table1[[#This Row],[Pig]]),OR(ISNUMBER(FIND("heart",C178)),ISNUMBER(FIND("cardi",C178))),"NA")</f>
        <v>0</v>
      </c>
      <c r="AW178" t="b">
        <f>IF(OR(Table1[[#This Row],[Rodents]],Table1[[#This Row],[Human]],Table1[[#This Row],[Pig]]),OR(ISNUMBER(FIND("gastro",C178)),ISNUMBER(FIND("intesti",C178)),ISNUMBER(FIND("stomach",C178))),"NA")</f>
        <v>0</v>
      </c>
      <c r="AX178" t="b">
        <f>IF(OR(Table1[[#This Row],[Rodents]],Table1[[#This Row],[Human]],Table1[[#This Row],[Pig]]),NOT(OR(AQ178,AR178,AS178,AT178,AU178,AV178,AW178)),"NA")</f>
        <v>0</v>
      </c>
      <c r="AY178" t="b">
        <f>OR(ISNUMBER(FIND("SWCNT",C178)),ISNUMBER(FIND("SWNT",C178)),ISNUMBER(FIND("single-wall",C178)),ISNUMBER(FIND("single wall",C178)),ISNUMBER(FIND("Single wall",C178)),ISNUMBER(FIND("Single-wall",C178)),ISNUMBER(FIND("SWCNT",B178)),ISNUMBER(FIND("SWNT",B178)),ISNUMBER(FIND("single-wall",B178)),ISNUMBER(FIND("single wall",B178)),ISNUMBER(FIND("Single-wall",B178)),ISNUMBER(FIND("Single wall",B178)))</f>
        <v>0</v>
      </c>
      <c r="AZ178" t="b">
        <f>OR(ISNUMBER(FIND("MWCNT",C178)),ISNUMBER(FIND("MWNT",C178)),ISNUMBER(FIND("multi-wall",C178)),ISNUMBER(FIND("multi wall",C178)),ISNUMBER(FIND("multiwall",C178)),ISNUMBER(FIND("Multi-wall",C178)),ISNUMBER(FIND("Multi wall",C178)),ISNUMBER(FIND("Multiwall",C178)),ISNUMBER(FIND("MWCNT",B178)),ISNUMBER(FIND("MWNT",B178)),ISNUMBER(FIND("multi-wall",B178)),ISNUMBER(FIND("multi wall",B178)),ISNUMBER(FIND("multiwall",B178)),ISNUMBER(FIND("Multi-wall",B178)),ISNUMBER(FIND("Multi wall",B178)),ISNUMBER(FIND("Multiwall",B178)),ISNUMBER(FIND("Double-wall",B178)),ISNUMBER(FIND("Double wall",B178)),ISNUMBER(FIND("Doublewall",B178)),ISNUMBER(FIND("double-wall",B178)),ISNUMBER(FIND("double wall",B178)),ISNUMBER(FIND("doublewall",B178)))</f>
        <v>1</v>
      </c>
      <c r="BA178" t="b">
        <f>AND(Table1[[#This Row],[SWCNT]],Table1[[#This Row],[MWCNT]])</f>
        <v>0</v>
      </c>
      <c r="BB178" t="b">
        <f>IF(Table1[[#This Row],[SWCNT]]=TRUE,FALSE,IF(Table1[[#This Row],[MWCNT]]=TRUE,FALSE,TRUE))</f>
        <v>0</v>
      </c>
      <c r="BC178" s="18"/>
    </row>
    <row r="179" spans="1:55" ht="277.5">
      <c r="A179" t="s">
        <v>1517</v>
      </c>
      <c r="B179" s="2" t="s">
        <v>1518</v>
      </c>
      <c r="C179" s="16" t="s">
        <v>1519</v>
      </c>
      <c r="D179" s="17" t="s">
        <v>1520</v>
      </c>
      <c r="E179" s="2">
        <v>2019</v>
      </c>
      <c r="F179" t="b">
        <f>OR(ISNUMBER(FIND("cytotoxic",C179)),ISNUMBER(FIND("Cytotoxic",C179)),ISNUMBER(FIND("cellular toxicity",C179)),ISNUMBER(FIND("cell death",C179)),ISNUMBER(FIND("viable",C179)),ISNUMBER(FIND("phytotoxic",C179)),ISNUMBER(FIND("acute toxicity",C179)),ISNUMBER(FIND("MTT",C179)),ISNUMBER(FIND("survival",C179)),ISNUMBER(FIND("prolifer",C179)),ISNUMBER(FIND("apoptosis",C179)),ISNUMBER(FIND("neurotoxic",C179)),ISNUMBER(FIND("  lysis ",C179)),ISNUMBER(FIND("necrosis",C179)),ISNUMBER(FIND("cellular death",C179))*3,ISNUMBER(FIND("LDH",C179)),ISNUMBER(FIND("Acute toxicity",C179)))</f>
        <v>1</v>
      </c>
      <c r="G179" t="b">
        <f>OR(ISNUMBER(FIND("genotoxic",C179)),ISNUMBER(FIND("genotoxicity",C179)),ISNUMBER(FIND("DNA damage",C179)),ISNUMBER(FIND("DNA",C179)),ISNUMBER(FIND("RNA",C179)),ISNUMBER(FIND("mesothelioma",C179)),ISNUMBER(FIND("carcino",C179)),ISNUMBER(FIND("mutagen",C179)),ISNUMBER(FIND("genetic",C179)))</f>
        <v>0</v>
      </c>
      <c r="H179" t="b">
        <f>OR(ISNUMBER(FIND("inflammatory",C179)),ISNUMBER(FIND("inflamm",C179)))</f>
        <v>1</v>
      </c>
      <c r="I179" t="b">
        <f>OR(ISNUMBER(FIND("immune",C179)),ISNUMBER(FIND("immunological",C179)),ISNUMBER(FIND("interleuk",C179)),ISNUMBER(FIND("platelet activation",C179)),ISNUMBER(FIND("monocyte",C179)),ISNUMBER(FIND("leukocyte",C179)),ISNUMBER(FIND("cytokine",C179)),ISNUMBER(FIND("CD4",C179)),ISNUMBER(FIND("CD8",C179)),ISNUMBER(FIND("T-cell",C179)))</f>
        <v>0</v>
      </c>
      <c r="J179" t="b">
        <f>OR(ISNUMBER(FIND("reactive oxygen",C179)),ISNUMBER(FIND("ROS",C179)),ISNUMBER(FIND("free radical",C179)),ISNUMBER(FIND("oxidative stress",C179)),ISNUMBER(FIND("peroxid",C179)),ISNUMBER(FIND("oxidative",C179)),ISNUMBER(FIND("antioxid",C179)))</f>
        <v>1</v>
      </c>
      <c r="K179" t="b">
        <f>OR(ISNUMBER(FIND("autophag",C179)))</f>
        <v>0</v>
      </c>
      <c r="L179" t="b">
        <f>OR(ISNUMBER(FIND("morpholog",C179)))</f>
        <v>0</v>
      </c>
      <c r="M179" t="b">
        <f>OR(ISNUMBER(FIND("fibrosis",C179)),ISNUMBER(FIND("Fibrosis",C179)),ISNUMBER(FIND("fibrot",C179)))</f>
        <v>0</v>
      </c>
      <c r="N179" t="b">
        <f>OR(ISNUMBER(FIND("offspring",C179)),ISNUMBER(FIND("Parental",C179)),ISNUMBER(FIND("parental",C179)),ISNUMBER(FIND("germline",C179)),ISNUMBER(FIND("reproduc",C179)),ISNUMBER(FIND("embryo",C179)))</f>
        <v>0</v>
      </c>
      <c r="O179" t="b">
        <f>OR(ISNUMBER(FIND("metabol",C179)),ISNUMBER(FIND("Metabol",C179)),ISNUMBER(FIND("digest",C179)),ISNUMBER(FIND("mitochon",C179)))</f>
        <v>0</v>
      </c>
      <c r="P179" t="b">
        <f>OR(ISNUMBER(FIND("ecotox",C179)),ISNUMBER(FIND("Ecotox",B179)),ISNUMBER(FIND("ecotox",B179)),ISNUMBER(FIND("Ecotox",C179)))</f>
        <v>0</v>
      </c>
      <c r="Q179" t="b">
        <f>OR(ISNUMBER(FIND("Bioaccum",C179)),ISNUMBER(FIND("bioaccum",C179)),ISNUMBER(FIND("accum",C179)))</f>
        <v>0</v>
      </c>
      <c r="R179" t="b">
        <f>OR(ISNUMBER(FIND("Occupation",C179)),ISNUMBER(FIND("occupation",C179)),ISNUMBER(FIND("worker",C179)),ISNUMBER(FIND("workforce",C179)))</f>
        <v>1</v>
      </c>
      <c r="S179" t="b">
        <f>NOT(OR(F179,G179,H179,I179,J179,K179,L179,M179,N179,O179,P179,Q179,R179))</f>
        <v>0</v>
      </c>
      <c r="U179" t="b">
        <f>OR(Table1[[#This Row],[Inflammation]],Table1[[#This Row],[Immune]])</f>
        <v>1</v>
      </c>
      <c r="V179" t="b">
        <f>IF(OR(Table1[[#This Row],[Rodents]],Table1[[#This Row],[Human]],Table1[[#This Row],[Pig]]),OR(ISNUMBER(FIND("intratrach",C179)),ISNUMBER(FIND("nasal ",C179)),ISNUMBER(FIND("instill",C179))),"NA")</f>
        <v>1</v>
      </c>
      <c r="W179" t="b">
        <f>IF(OR(Table1[[#This Row],[Rodents]],Table1[[#This Row],[Human]],Table1[[#This Row],[Pig]]),OR(ISNUMBER(FIND("dermal",C179)),ISNUMBER(FIND("skin ",C179))),"NA")</f>
        <v>0</v>
      </c>
      <c r="X179" t="b">
        <f>IF(OR(Table1[[#This Row],[Rodents]],Table1[[#This Row],[Human]],Table1[[#This Row],[Pig]]),OR(ISNUMBER(FIND("injected",C179)),ISNUMBER(FIND("periton",C179)),ISNUMBER(FIND("intrascrot",C179))),"NA")</f>
        <v>0</v>
      </c>
      <c r="Y179" t="b">
        <f>IF(OR(Table1[[#This Row],[Rodents]],Table1[[#This Row],[Human]],Table1[[#This Row],[Pig]]),NOT(OR(Table1[[#This Row],[Inhaled/Intratracheal/intranasal]],Table1[[#This Row],[Dermal]],Table1[[#This Row],[Injected]])),"NA")</f>
        <v>0</v>
      </c>
      <c r="AA179" t="b">
        <f>OR(ISNUMBER(FIND("fish ",C179)),ISNUMBER(FIND("Fish ",C179)),ISNUMBER(FIND("aquatic",C179)),ISNUMBER(FIND("daphnids",C179)),ISNUMBER(FIND("Carcinus maenas",C179)),ISNUMBER(FIND("Daphnia",C179)),ISNUMBER(FIND("Ruditapes philippinarum",C179)),ISNUMBER(FIND("daphnia",C179)),ISNUMBER(FIND("marine",C179)),ISNUMBER(FIND("mussel",C179)),ISNUMBER(FIND("algae",C179)),ISNUMBER(FIND("Donax faba",C179)),ISNUMBER(FIND("estuarine",C179)),ISNUMBER(FIND("snail",C179)),ISNUMBER(FIND("Prorocentrum donghaiense",C179)) )</f>
        <v>0</v>
      </c>
      <c r="AB179" t="b">
        <f>OR(ISNUMBER(FIND(" rat ",C179)),ISNUMBER(FIND(" rats ",C179)),ISNUMBER(FIND(" Rats ",C179)),ISNUMBER(FIND(" Rat ",C179)),ISNUMBER(FIND(" rat.",C179)),ISNUMBER(FIND(" rats.",C179)),ISNUMBER(FIND("mouse",C179)),ISNUMBER(FIND("mice",C179)), ISNUMBER(FIND(" Mice",C179)))</f>
        <v>1</v>
      </c>
      <c r="AC179" t="b">
        <f>OR(ISNUMBER(FIND(" cell ",C179)),ISNUMBER(FIND("fibroblast",C179)),ISNUMBER(FIND("macrophage",C179)),ISNUMBER(FIND("epithelial",C179)),ISNUMBER(FIND("endothelial",C179)),ISNUMBER(FIND("neuron",C179)),ISNUMBER(FIND(" cells ",C179)),ISNUMBER(FIND("RBC",C179)),ISNUMBER(FIND("mitochond",C179)),ISNUMBER(FIND("adipocyte",C179)),ISNUMBER(FIND("osteo",C179)),ISNUMBER(FIND("keratin",C179)),ISNUMBER(FIND(" cell's ",C179)),ISNUMBER(FIND("eukary",C179)),ISNUMBER(FIND("sperm",C179)))</f>
        <v>1</v>
      </c>
      <c r="AD179" t="b">
        <f>OR(ISNUMBER(FIND("human",B179)),ISNUMBER(FIND("workers",B179)),ISNUMBER(FIND("workforces",B179)),ISNUMBER(FIND("occupational",B179)),ISNUMBER(FIND("Case report",B179)),ISNUMBER(FIND("Workplaces",B179)),ISNUMBER(FIND("worker",B179)))</f>
        <v>0</v>
      </c>
      <c r="AE179" t="b">
        <f>OR(ISNUMBER(FIND(" plant ",C179)),ISNUMBER(FIND("Plant ",C179)),ISNUMBER(FIND("tomato",C179)),ISNUMBER(FIND("plants",C179)),ISNUMBER(FIND("Plants",C179)),ISNUMBER(FIND("algae",C179)),ISNUMBER(FIND("lettuce",C179)),ISNUMBER(FIND("green gram sprouts ",C179)),ISNUMBER(FIND("Cucurbita pepo",C179)),ISNUMBER(FIND("bean ",C179)),ISNUMBER(FIND("chloroplast",C179)),ISNUMBER(FIND("chlorophyll",C179)),ISNUMBER(FIND("seedling",C179)),ISNUMBER(FIND("canola",C179)),ISNUMBER(FIND("shoot",C179)),ISNUMBER(FIND("photosynthes",C179)),ISNUMBER(FIND(" leaves ",C179)),,ISNUMBER(FIND("agriculture",C179)),ISNUMBER(FIND(" crops ",C179)))</f>
        <v>0</v>
      </c>
      <c r="AF179" t="b">
        <f>OR(ISNUMBER(FIND("bacteria",C179)),ISNUMBER(FIND("Bacteria",C179)),ISNUMBER(FIND("Bacterium",C179)),ISNUMBER(FIND("bacterium",C179)),ISNUMBER(FIND(" coli ",C179)))</f>
        <v>0</v>
      </c>
      <c r="AG179" t="b">
        <f>OR(ISNUMBER(FIND("fungi",C179)),ISNUMBER(FIND("Fungi",C179)),ISNUMBER(FIND("fungus",C179)),ISNUMBER(FIND("Fungus",C179)),ISNUMBER(FIND("mushroom",C179)),ISNUMBER(FIND("Mushroom",C179)),ISNUMBER(FIND(" mold ",C179)))</f>
        <v>0</v>
      </c>
      <c r="AH179" t="b">
        <f>OR(ISNUMBER(FIND("Pig ",C179)),ISNUMBER(FIND("pig ",C179)),ISNUMBER(FIND("Pigs ",C179)),ISNUMBER(FIND("pigs ",C179)))</f>
        <v>0</v>
      </c>
      <c r="AI179" t="b">
        <f>OR(ISNUMBER(FIND(" C. elegans",C179)),ISNUMBER(FIND("Caenorhabditis elegans",C179)),ISNUMBER(FIND("earthworms",C179)),ISNUMBER(FIND(" Ficopomatus enigmaticus",C179)),ISNUMBER(FIND("larva",C179)),ISNUMBER(FIND("Lumbriculus variegatus",C179)),ISNUMBER(FIND("nematode",C179)))</f>
        <v>0</v>
      </c>
      <c r="AJ179" t="b">
        <f>NOT(OR(AA179,AB179,AC179,AD179,AE179,AF179,AG179,AH179,AI179))</f>
        <v>0</v>
      </c>
      <c r="AL179" t="b">
        <f>OR(AA179,AB179,AD179,AE179,AF179,AG179,AH179,AI179)</f>
        <v>1</v>
      </c>
      <c r="AM179" t="b">
        <f>IF(Table1[[#This Row],[In vivo?]],IF(Table1[[#This Row],[Cell]],FALSE,TRUE),FALSE)</f>
        <v>0</v>
      </c>
      <c r="AN179" t="b">
        <f>AND(AC179,AL179)</f>
        <v>1</v>
      </c>
      <c r="AO179" t="b">
        <f>IF(Table1[[#This Row],[Cell]],IF(Table1[[#This Row],[In vivo?]],FALSE,TRUE),FALSE)</f>
        <v>0</v>
      </c>
      <c r="AP179" t="b">
        <f>NOT(OR(Table1[[#This Row],[In vivo?]],Table1[[#This Row],[Only in Cell]]))</f>
        <v>0</v>
      </c>
      <c r="AQ179" t="b">
        <f>IF(OR(Table1[[#This Row],[Rodents]],Table1[[#This Row],[Human]],Table1[[#This Row],[Pig]]),OR(ISNUMBER(FIND("pulmonary",C179)),ISNUMBER(FIND("lung",C179))),"NA")</f>
        <v>0</v>
      </c>
      <c r="AR179" t="b">
        <f>IF(OR(Table1[[#This Row],[Rodents]],Table1[[#This Row],[Human]],Table1[[#This Row],[Pig]]),OR(ISNUMBER(FIND("skin",C179)),ISNUMBER(FIND("dermal",C179))),"NA")</f>
        <v>0</v>
      </c>
      <c r="AS179" t="b">
        <f>IF(OR(Table1[[#This Row],[Rodents]],Table1[[#This Row],[Human]],Table1[[#This Row],[Pig]]),OR(ISNUMBER(FIND("liver",C179)),ISNUMBER(FIND("hepat",C179))),"NA")</f>
        <v>0</v>
      </c>
      <c r="AT179" t="b">
        <f>IF(OR(Table1[[#This Row],[Rodents]],Table1[[#This Row],[Human]],Table1[[#This Row],[Pig]]),OR(ISNUMBER(FIND("kidney",C179)),ISNUMBER(FIND("neph",C179))),"NA")</f>
        <v>1</v>
      </c>
      <c r="AU179" t="b">
        <f>IF(OR(Table1[[#This Row],[Rodents]],Table1[[#This Row],[Human]],Table1[[#This Row],[Pig]]),OR(ISNUMBER(FIND("brain",C179)),ISNUMBER(FIND("neur",C179)),ISNUMBER(FIND("nerv",C179))),"NA")</f>
        <v>0</v>
      </c>
      <c r="AV179" t="b">
        <f>IF(OR(Table1[[#This Row],[Rodents]],Table1[[#This Row],[Human]],Table1[[#This Row],[Pig]]),OR(ISNUMBER(FIND("heart",C179)),ISNUMBER(FIND("cardi",C179))),"NA")</f>
        <v>0</v>
      </c>
      <c r="AW179" t="b">
        <f>IF(OR(Table1[[#This Row],[Rodents]],Table1[[#This Row],[Human]],Table1[[#This Row],[Pig]]),OR(ISNUMBER(FIND("gastro",C179)),ISNUMBER(FIND("intesti",C179)),ISNUMBER(FIND("stomach",C179))),"NA")</f>
        <v>0</v>
      </c>
      <c r="AX179" t="b">
        <f>IF(OR(Table1[[#This Row],[Rodents]],Table1[[#This Row],[Human]],Table1[[#This Row],[Pig]]),NOT(OR(AQ179,AR179,AS179,AT179,AU179,AV179,AW179)),"NA")</f>
        <v>0</v>
      </c>
      <c r="AY179" t="b">
        <f>OR(ISNUMBER(FIND("SWCNT",C179)),ISNUMBER(FIND("SWNT",C179)),ISNUMBER(FIND("single-wall",C179)),ISNUMBER(FIND("single wall",C179)),ISNUMBER(FIND("Single wall",C179)),ISNUMBER(FIND("Single-wall",C179)),ISNUMBER(FIND("SWCNT",B179)),ISNUMBER(FIND("SWNT",B179)),ISNUMBER(FIND("single-wall",B179)),ISNUMBER(FIND("single wall",B179)),ISNUMBER(FIND("Single-wall",B179)),ISNUMBER(FIND("Single wall",B179)))</f>
        <v>0</v>
      </c>
      <c r="AZ179" t="b">
        <f>OR(ISNUMBER(FIND("MWCNT",C179)),ISNUMBER(FIND("MWNT",C179)),ISNUMBER(FIND("multi-wall",C179)),ISNUMBER(FIND("multi wall",C179)),ISNUMBER(FIND("multiwall",C179)),ISNUMBER(FIND("Multi-wall",C179)),ISNUMBER(FIND("Multi wall",C179)),ISNUMBER(FIND("Multiwall",C179)),ISNUMBER(FIND("MWCNT",B179)),ISNUMBER(FIND("MWNT",B179)),ISNUMBER(FIND("multi-wall",B179)),ISNUMBER(FIND("multi wall",B179)),ISNUMBER(FIND("multiwall",B179)),ISNUMBER(FIND("Multi-wall",B179)),ISNUMBER(FIND("Multi wall",B179)),ISNUMBER(FIND("Multiwall",B179)),ISNUMBER(FIND("Double-wall",B179)),ISNUMBER(FIND("Double wall",B179)),ISNUMBER(FIND("Doublewall",B179)),ISNUMBER(FIND("double-wall",B179)),ISNUMBER(FIND("double wall",B179)),ISNUMBER(FIND("doublewall",B179)))</f>
        <v>1</v>
      </c>
      <c r="BA179" t="b">
        <f>AND(Table1[[#This Row],[SWCNT]],Table1[[#This Row],[MWCNT]])</f>
        <v>0</v>
      </c>
      <c r="BB179" t="b">
        <f>IF(Table1[[#This Row],[SWCNT]]=TRUE,FALSE,IF(Table1[[#This Row],[MWCNT]]=TRUE,FALSE,TRUE))</f>
        <v>0</v>
      </c>
      <c r="BC179" s="18"/>
    </row>
    <row r="180" spans="1:55" ht="277.5">
      <c r="A180" t="s">
        <v>1524</v>
      </c>
      <c r="B180" s="2" t="s">
        <v>1525</v>
      </c>
      <c r="C180" s="16" t="s">
        <v>1526</v>
      </c>
      <c r="D180" s="17" t="s">
        <v>1527</v>
      </c>
      <c r="E180" s="2">
        <v>2019</v>
      </c>
      <c r="F180" t="b">
        <f>OR(ISNUMBER(FIND("cytotoxic",C180)),ISNUMBER(FIND("Cytotoxic",C180)),ISNUMBER(FIND("cellular toxicity",C180)),ISNUMBER(FIND("cell death",C180)),ISNUMBER(FIND("viable",C180)),ISNUMBER(FIND("phytotoxic",C180)),ISNUMBER(FIND("acute toxicity",C180)),ISNUMBER(FIND("MTT",C180)),ISNUMBER(FIND("survival",C180)),ISNUMBER(FIND("prolifer",C180)),ISNUMBER(FIND("apoptosis",C180)),ISNUMBER(FIND("neurotoxic",C180)),ISNUMBER(FIND("  lysis ",C180)),ISNUMBER(FIND("necrosis",C180)),ISNUMBER(FIND("cellular death",C180))*3,ISNUMBER(FIND("LDH",C180)),ISNUMBER(FIND("Acute toxicity",C180)))</f>
        <v>0</v>
      </c>
      <c r="G180" t="b">
        <f>OR(ISNUMBER(FIND("genotoxic",C180)),ISNUMBER(FIND("genotoxicity",C180)),ISNUMBER(FIND("DNA damage",C180)),ISNUMBER(FIND("DNA",C180)),ISNUMBER(FIND("RNA",C180)),ISNUMBER(FIND("mesothelioma",C180)),ISNUMBER(FIND("carcino",C180)),ISNUMBER(FIND("mutagen",C180)),ISNUMBER(FIND("genetic",C180)))</f>
        <v>1</v>
      </c>
      <c r="H180" t="b">
        <f>OR(ISNUMBER(FIND("inflammatory",C180)),ISNUMBER(FIND("inflamm",C180)))</f>
        <v>1</v>
      </c>
      <c r="I180" t="b">
        <f>OR(ISNUMBER(FIND("immune",C180)),ISNUMBER(FIND("immunological",C180)),ISNUMBER(FIND("interleuk",C180)),ISNUMBER(FIND("platelet activation",C180)),ISNUMBER(FIND("monocyte",C180)),ISNUMBER(FIND("leukocyte",C180)),ISNUMBER(FIND("cytokine",C180)),ISNUMBER(FIND("CD4",C180)),ISNUMBER(FIND("CD8",C180)),ISNUMBER(FIND("T-cell",C180)))</f>
        <v>0</v>
      </c>
      <c r="J180" t="b">
        <f>OR(ISNUMBER(FIND("reactive oxygen",C180)),ISNUMBER(FIND("ROS",C180)),ISNUMBER(FIND("free radical",C180)),ISNUMBER(FIND("oxidative stress",C180)),ISNUMBER(FIND("peroxid",C180)),ISNUMBER(FIND("oxidative",C180)),ISNUMBER(FIND("antioxid",C180)))</f>
        <v>0</v>
      </c>
      <c r="K180" t="b">
        <f>OR(ISNUMBER(FIND("autophag",C180)))</f>
        <v>0</v>
      </c>
      <c r="L180" t="b">
        <f>OR(ISNUMBER(FIND("morpholog",C180)))</f>
        <v>0</v>
      </c>
      <c r="M180" t="b">
        <f>OR(ISNUMBER(FIND("fibrosis",C180)),ISNUMBER(FIND("Fibrosis",C180)),ISNUMBER(FIND("fibrot",C180)))</f>
        <v>1</v>
      </c>
      <c r="N180" t="b">
        <f>OR(ISNUMBER(FIND("offspring",C180)),ISNUMBER(FIND("Parental",C180)),ISNUMBER(FIND("parental",C180)),ISNUMBER(FIND("germline",C180)),ISNUMBER(FIND("reproduc",C180)),ISNUMBER(FIND("embryo",C180)))</f>
        <v>0</v>
      </c>
      <c r="O180" t="b">
        <f>OR(ISNUMBER(FIND("metabol",C180)),ISNUMBER(FIND("Metabol",C180)),ISNUMBER(FIND("digest",C180)),ISNUMBER(FIND("mitochon",C180)))</f>
        <v>0</v>
      </c>
      <c r="P180" t="b">
        <f>OR(ISNUMBER(FIND("ecotox",C180)),ISNUMBER(FIND("Ecotox",B180)),ISNUMBER(FIND("ecotox",B180)),ISNUMBER(FIND("Ecotox",C180)))</f>
        <v>0</v>
      </c>
      <c r="Q180" t="b">
        <f>OR(ISNUMBER(FIND("Bioaccum",C180)),ISNUMBER(FIND("bioaccum",C180)),ISNUMBER(FIND("accum",C180)))</f>
        <v>1</v>
      </c>
      <c r="R180" t="b">
        <f>OR(ISNUMBER(FIND("Occupation",C180)),ISNUMBER(FIND("occupation",C180)),ISNUMBER(FIND("worker",C180)),ISNUMBER(FIND("workforce",C180)))</f>
        <v>0</v>
      </c>
      <c r="S180" t="b">
        <f>NOT(OR(F180,G180,H180,I180,J180,K180,L180,M180,N180,O180,P180,Q180,R180))</f>
        <v>0</v>
      </c>
      <c r="U180" t="b">
        <f>OR(Table1[[#This Row],[Inflammation]],Table1[[#This Row],[Immune]])</f>
        <v>1</v>
      </c>
      <c r="V180" t="b">
        <f>IF(OR(Table1[[#This Row],[Rodents]],Table1[[#This Row],[Human]],Table1[[#This Row],[Pig]]),OR(ISNUMBER(FIND("intratrach",C180)),ISNUMBER(FIND("nasal ",C180)),ISNUMBER(FIND("instill",C180))),"NA")</f>
        <v>1</v>
      </c>
      <c r="W180" t="b">
        <f>IF(OR(Table1[[#This Row],[Rodents]],Table1[[#This Row],[Human]],Table1[[#This Row],[Pig]]),OR(ISNUMBER(FIND("dermal",C180)),ISNUMBER(FIND("skin ",C180))),"NA")</f>
        <v>0</v>
      </c>
      <c r="X180" t="b">
        <f>IF(OR(Table1[[#This Row],[Rodents]],Table1[[#This Row],[Human]],Table1[[#This Row],[Pig]]),OR(ISNUMBER(FIND("injected",C180)),ISNUMBER(FIND("periton",C180)),ISNUMBER(FIND("intrascrot",C180))),"NA")</f>
        <v>0</v>
      </c>
      <c r="Y180" t="b">
        <f>IF(OR(Table1[[#This Row],[Rodents]],Table1[[#This Row],[Human]],Table1[[#This Row],[Pig]]),NOT(OR(Table1[[#This Row],[Inhaled/Intratracheal/intranasal]],Table1[[#This Row],[Dermal]],Table1[[#This Row],[Injected]])),"NA")</f>
        <v>0</v>
      </c>
      <c r="AA180" t="b">
        <f>OR(ISNUMBER(FIND("fish ",C180)),ISNUMBER(FIND("Fish ",C180)),ISNUMBER(FIND("aquatic",C180)),ISNUMBER(FIND("daphnids",C180)),ISNUMBER(FIND("Carcinus maenas",C180)),ISNUMBER(FIND("Daphnia",C180)),ISNUMBER(FIND("Ruditapes philippinarum",C180)),ISNUMBER(FIND("daphnia",C180)),ISNUMBER(FIND("marine",C180)),ISNUMBER(FIND("mussel",C180)),ISNUMBER(FIND("algae",C180)),ISNUMBER(FIND("Donax faba",C180)),ISNUMBER(FIND("estuarine",C180)),ISNUMBER(FIND("snail",C180)),ISNUMBER(FIND("Prorocentrum donghaiense",C180)) )</f>
        <v>0</v>
      </c>
      <c r="AB180" t="b">
        <f>OR(ISNUMBER(FIND(" rat ",C180)),ISNUMBER(FIND(" rats ",C180)),ISNUMBER(FIND(" Rats ",C180)),ISNUMBER(FIND(" Rat ",C180)),ISNUMBER(FIND(" rat.",C180)),ISNUMBER(FIND(" rats.",C180)),ISNUMBER(FIND("mouse",C180)),ISNUMBER(FIND("mice",C180)), ISNUMBER(FIND(" Mice",C180)))</f>
        <v>1</v>
      </c>
      <c r="AC180" t="b">
        <f>OR(ISNUMBER(FIND(" cell ",C180)),ISNUMBER(FIND("fibroblast",C180)),ISNUMBER(FIND("macrophage",C180)),ISNUMBER(FIND("epithelial",C180)),ISNUMBER(FIND("endothelial",C180)),ISNUMBER(FIND("neuron",C180)),ISNUMBER(FIND(" cells ",C180)),ISNUMBER(FIND("RBC",C180)),ISNUMBER(FIND("mitochond",C180)),ISNUMBER(FIND("adipocyte",C180)),ISNUMBER(FIND("osteo",C180)),ISNUMBER(FIND("keratin",C180)),ISNUMBER(FIND(" cell's ",C180)),ISNUMBER(FIND("eukary",C180)),ISNUMBER(FIND("sperm",C180)))</f>
        <v>1</v>
      </c>
      <c r="AD180" t="b">
        <f>OR(ISNUMBER(FIND("human",B180)),ISNUMBER(FIND("workers",B180)),ISNUMBER(FIND("workforces",B180)),ISNUMBER(FIND("occupational",B180)),ISNUMBER(FIND("Case report",B180)),ISNUMBER(FIND("Workplaces",B180)),ISNUMBER(FIND("worker",B180)))</f>
        <v>0</v>
      </c>
      <c r="AE180" t="b">
        <f>OR(ISNUMBER(FIND(" plant ",C180)),ISNUMBER(FIND("Plant ",C180)),ISNUMBER(FIND("tomato",C180)),ISNUMBER(FIND("plants",C180)),ISNUMBER(FIND("Plants",C180)),ISNUMBER(FIND("algae",C180)),ISNUMBER(FIND("lettuce",C180)),ISNUMBER(FIND("green gram sprouts ",C180)),ISNUMBER(FIND("Cucurbita pepo",C180)),ISNUMBER(FIND("bean ",C180)),ISNUMBER(FIND("chloroplast",C180)),ISNUMBER(FIND("chlorophyll",C180)),ISNUMBER(FIND("seedling",C180)),ISNUMBER(FIND("canola",C180)),ISNUMBER(FIND("shoot",C180)),ISNUMBER(FIND("photosynthes",C180)),ISNUMBER(FIND(" leaves ",C180)),,ISNUMBER(FIND("agriculture",C180)),ISNUMBER(FIND(" crops ",C180)))</f>
        <v>0</v>
      </c>
      <c r="AF180" t="b">
        <f>OR(ISNUMBER(FIND("bacteria",C180)),ISNUMBER(FIND("Bacteria",C180)),ISNUMBER(FIND("Bacterium",C180)),ISNUMBER(FIND("bacterium",C180)),ISNUMBER(FIND(" coli ",C180)))</f>
        <v>0</v>
      </c>
      <c r="AG180" t="b">
        <f>OR(ISNUMBER(FIND("fungi",C180)),ISNUMBER(FIND("Fungi",C180)),ISNUMBER(FIND("fungus",C180)),ISNUMBER(FIND("Fungus",C180)),ISNUMBER(FIND("mushroom",C180)),ISNUMBER(FIND("Mushroom",C180)),ISNUMBER(FIND(" mold ",C180)))</f>
        <v>0</v>
      </c>
      <c r="AH180" t="b">
        <f>OR(ISNUMBER(FIND("Pig ",C180)),ISNUMBER(FIND("pig ",C180)),ISNUMBER(FIND("Pigs ",C180)),ISNUMBER(FIND("pigs ",C180)))</f>
        <v>0</v>
      </c>
      <c r="AI180" t="b">
        <f>OR(ISNUMBER(FIND(" C. elegans",C180)),ISNUMBER(FIND("Caenorhabditis elegans",C180)),ISNUMBER(FIND("earthworms",C180)),ISNUMBER(FIND(" Ficopomatus enigmaticus",C180)),ISNUMBER(FIND("larva",C180)),ISNUMBER(FIND("Lumbriculus variegatus",C180)),ISNUMBER(FIND("nematode",C180)))</f>
        <v>0</v>
      </c>
      <c r="AJ180" t="b">
        <f>NOT(OR(AA180,AB180,AC180,AD180,AE180,AF180,AG180,AH180,AI180))</f>
        <v>0</v>
      </c>
      <c r="AL180" t="b">
        <f>OR(AA180,AB180,AD180,AE180,AF180,AG180,AH180,AI180)</f>
        <v>1</v>
      </c>
      <c r="AM180" t="b">
        <f>IF(Table1[[#This Row],[In vivo?]],IF(Table1[[#This Row],[Cell]],FALSE,TRUE),FALSE)</f>
        <v>0</v>
      </c>
      <c r="AN180" t="b">
        <f>AND(AC180,AL180)</f>
        <v>1</v>
      </c>
      <c r="AO180" t="b">
        <f>IF(Table1[[#This Row],[Cell]],IF(Table1[[#This Row],[In vivo?]],FALSE,TRUE),FALSE)</f>
        <v>0</v>
      </c>
      <c r="AP180" t="b">
        <f>NOT(OR(Table1[[#This Row],[In vivo?]],Table1[[#This Row],[Only in Cell]]))</f>
        <v>0</v>
      </c>
      <c r="AQ180" t="b">
        <f>IF(OR(Table1[[#This Row],[Rodents]],Table1[[#This Row],[Human]],Table1[[#This Row],[Pig]]),OR(ISNUMBER(FIND("pulmonary",C180)),ISNUMBER(FIND("lung",C180))),"NA")</f>
        <v>1</v>
      </c>
      <c r="AR180" t="b">
        <f>IF(OR(Table1[[#This Row],[Rodents]],Table1[[#This Row],[Human]],Table1[[#This Row],[Pig]]),OR(ISNUMBER(FIND("skin",C180)),ISNUMBER(FIND("dermal",C180))),"NA")</f>
        <v>0</v>
      </c>
      <c r="AS180" t="b">
        <f>IF(OR(Table1[[#This Row],[Rodents]],Table1[[#This Row],[Human]],Table1[[#This Row],[Pig]]),OR(ISNUMBER(FIND("liver",C180)),ISNUMBER(FIND("hepat",C180))),"NA")</f>
        <v>1</v>
      </c>
      <c r="AT180" t="b">
        <f>IF(OR(Table1[[#This Row],[Rodents]],Table1[[#This Row],[Human]],Table1[[#This Row],[Pig]]),OR(ISNUMBER(FIND("kidney",C180)),ISNUMBER(FIND("neph",C180))),"NA")</f>
        <v>0</v>
      </c>
      <c r="AU180" t="b">
        <f>IF(OR(Table1[[#This Row],[Rodents]],Table1[[#This Row],[Human]],Table1[[#This Row],[Pig]]),OR(ISNUMBER(FIND("brain",C180)),ISNUMBER(FIND("neur",C180)),ISNUMBER(FIND("nerv",C180))),"NA")</f>
        <v>0</v>
      </c>
      <c r="AV180" t="b">
        <f>IF(OR(Table1[[#This Row],[Rodents]],Table1[[#This Row],[Human]],Table1[[#This Row],[Pig]]),OR(ISNUMBER(FIND("heart",C180)),ISNUMBER(FIND("cardi",C180))),"NA")</f>
        <v>0</v>
      </c>
      <c r="AW180" t="b">
        <f>IF(OR(Table1[[#This Row],[Rodents]],Table1[[#This Row],[Human]],Table1[[#This Row],[Pig]]),OR(ISNUMBER(FIND("gastro",C180)),ISNUMBER(FIND("intesti",C180)),ISNUMBER(FIND("stomach",C180))),"NA")</f>
        <v>0</v>
      </c>
      <c r="AX180" t="b">
        <f>IF(OR(Table1[[#This Row],[Rodents]],Table1[[#This Row],[Human]],Table1[[#This Row],[Pig]]),NOT(OR(AQ180,AR180,AS180,AT180,AU180,AV180,AW180)),"NA")</f>
        <v>0</v>
      </c>
      <c r="AY180" t="b">
        <f>OR(ISNUMBER(FIND("SWCNT",C180)),ISNUMBER(FIND("SWNT",C180)),ISNUMBER(FIND("single-wall",C180)),ISNUMBER(FIND("single wall",C180)),ISNUMBER(FIND("Single wall",C180)),ISNUMBER(FIND("Single-wall",C180)),ISNUMBER(FIND("SWCNT",B180)),ISNUMBER(FIND("SWNT",B180)),ISNUMBER(FIND("single-wall",B180)),ISNUMBER(FIND("single wall",B180)),ISNUMBER(FIND("Single-wall",B180)),ISNUMBER(FIND("Single wall",B180)))</f>
        <v>0</v>
      </c>
      <c r="AZ180" t="b">
        <f>OR(ISNUMBER(FIND("MWCNT",C180)),ISNUMBER(FIND("MWNT",C180)),ISNUMBER(FIND("multi-wall",C180)),ISNUMBER(FIND("multi wall",C180)),ISNUMBER(FIND("multiwall",C180)),ISNUMBER(FIND("Multi-wall",C180)),ISNUMBER(FIND("Multi wall",C180)),ISNUMBER(FIND("Multiwall",C180)),ISNUMBER(FIND("MWCNT",B180)),ISNUMBER(FIND("MWNT",B180)),ISNUMBER(FIND("multi-wall",B180)),ISNUMBER(FIND("multi wall",B180)),ISNUMBER(FIND("multiwall",B180)),ISNUMBER(FIND("Multi-wall",B180)),ISNUMBER(FIND("Multi wall",B180)),ISNUMBER(FIND("Multiwall",B180)),ISNUMBER(FIND("Double-wall",B180)),ISNUMBER(FIND("Double wall",B180)),ISNUMBER(FIND("Doublewall",B180)),ISNUMBER(FIND("double-wall",B180)),ISNUMBER(FIND("double wall",B180)),ISNUMBER(FIND("doublewall",B180)))</f>
        <v>1</v>
      </c>
      <c r="BA180" t="b">
        <f>AND(Table1[[#This Row],[SWCNT]],Table1[[#This Row],[MWCNT]])</f>
        <v>0</v>
      </c>
      <c r="BB180" t="b">
        <f>IF(Table1[[#This Row],[SWCNT]]=TRUE,FALSE,IF(Table1[[#This Row],[MWCNT]]=TRUE,FALSE,TRUE))</f>
        <v>0</v>
      </c>
      <c r="BC180" s="18"/>
    </row>
    <row r="181" spans="1:55" ht="277.5">
      <c r="A181" t="s">
        <v>1549</v>
      </c>
      <c r="B181" s="2" t="s">
        <v>1550</v>
      </c>
      <c r="C181" s="16" t="s">
        <v>1551</v>
      </c>
      <c r="D181" s="17" t="s">
        <v>1552</v>
      </c>
      <c r="E181" s="2">
        <v>2019</v>
      </c>
      <c r="F181" t="b">
        <f>OR(ISNUMBER(FIND("cytotoxic",C181)),ISNUMBER(FIND("Cytotoxic",C181)),ISNUMBER(FIND("cellular toxicity",C181)),ISNUMBER(FIND("cell death",C181)),ISNUMBER(FIND("viable",C181)),ISNUMBER(FIND("phytotoxic",C181)),ISNUMBER(FIND("acute toxicity",C181)),ISNUMBER(FIND("MTT",C181)),ISNUMBER(FIND("survival",C181)),ISNUMBER(FIND("prolifer",C181)),ISNUMBER(FIND("apoptosis",C181)),ISNUMBER(FIND("neurotoxic",C181)),ISNUMBER(FIND("  lysis ",C181)),ISNUMBER(FIND("necrosis",C181)),ISNUMBER(FIND("cellular death",C181))*3,ISNUMBER(FIND("LDH",C181)),ISNUMBER(FIND("Acute toxicity",C181)))</f>
        <v>0</v>
      </c>
      <c r="G181" t="b">
        <f>OR(ISNUMBER(FIND("genotoxic",C181)),ISNUMBER(FIND("genotoxicity",C181)),ISNUMBER(FIND("DNA damage",C181)),ISNUMBER(FIND("DNA",C181)),ISNUMBER(FIND("RNA",C181)),ISNUMBER(FIND("mesothelioma",C181)),ISNUMBER(FIND("carcino",C181)),ISNUMBER(FIND("mutagen",C181)),ISNUMBER(FIND("genetic",C181)))</f>
        <v>0</v>
      </c>
      <c r="H181" t="b">
        <f>OR(ISNUMBER(FIND("inflammatory",C181)),ISNUMBER(FIND("inflamm",C181)))</f>
        <v>1</v>
      </c>
      <c r="I181" t="b">
        <f>OR(ISNUMBER(FIND("immune",C181)),ISNUMBER(FIND("immunological",C181)),ISNUMBER(FIND("interleuk",C181)),ISNUMBER(FIND("platelet activation",C181)),ISNUMBER(FIND("monocyte",C181)),ISNUMBER(FIND("leukocyte",C181)),ISNUMBER(FIND("cytokine",C181)),ISNUMBER(FIND("CD4",C181)),ISNUMBER(FIND("CD8",C181)),ISNUMBER(FIND("T-cell",C181)))</f>
        <v>0</v>
      </c>
      <c r="J181" t="b">
        <f>OR(ISNUMBER(FIND("reactive oxygen",C181)),ISNUMBER(FIND("ROS",C181)),ISNUMBER(FIND("free radical",C181)),ISNUMBER(FIND("oxidative stress",C181)),ISNUMBER(FIND("peroxid",C181)),ISNUMBER(FIND("oxidative",C181)),ISNUMBER(FIND("antioxid",C181)))</f>
        <v>0</v>
      </c>
      <c r="K181" t="b">
        <f>OR(ISNUMBER(FIND("autophag",C181)))</f>
        <v>0</v>
      </c>
      <c r="L181" t="b">
        <f>OR(ISNUMBER(FIND("morpholog",C181)))</f>
        <v>0</v>
      </c>
      <c r="M181" t="b">
        <f>OR(ISNUMBER(FIND("fibrosis",C181)),ISNUMBER(FIND("Fibrosis",C181)),ISNUMBER(FIND("fibrot",C181)))</f>
        <v>1</v>
      </c>
      <c r="N181" t="b">
        <f>OR(ISNUMBER(FIND("offspring",C181)),ISNUMBER(FIND("Parental",C181)),ISNUMBER(FIND("parental",C181)),ISNUMBER(FIND("germline",C181)),ISNUMBER(FIND("reproduc",C181)),ISNUMBER(FIND("embryo",C181)))</f>
        <v>0</v>
      </c>
      <c r="O181" t="b">
        <f>OR(ISNUMBER(FIND("metabol",C181)),ISNUMBER(FIND("Metabol",C181)),ISNUMBER(FIND("digest",C181)),ISNUMBER(FIND("mitochon",C181)))</f>
        <v>0</v>
      </c>
      <c r="P181" t="b">
        <f>OR(ISNUMBER(FIND("ecotox",C181)),ISNUMBER(FIND("Ecotox",B181)),ISNUMBER(FIND("ecotox",B181)),ISNUMBER(FIND("Ecotox",C181)))</f>
        <v>0</v>
      </c>
      <c r="Q181" t="b">
        <f>OR(ISNUMBER(FIND("Bioaccum",C181)),ISNUMBER(FIND("bioaccum",C181)),ISNUMBER(FIND("accum",C181)))</f>
        <v>0</v>
      </c>
      <c r="R181" t="b">
        <f>OR(ISNUMBER(FIND("Occupation",C181)),ISNUMBER(FIND("occupation",C181)),ISNUMBER(FIND("worker",C181)),ISNUMBER(FIND("workforce",C181)))</f>
        <v>0</v>
      </c>
      <c r="S181" t="b">
        <f>NOT(OR(F181,G181,H181,I181,J181,K181,L181,M181,N181,O181,P181,Q181,R181))</f>
        <v>0</v>
      </c>
      <c r="U181" t="b">
        <f>OR(Table1[[#This Row],[Inflammation]],Table1[[#This Row],[Immune]])</f>
        <v>1</v>
      </c>
      <c r="V181" t="b">
        <f>IF(OR(Table1[[#This Row],[Rodents]],Table1[[#This Row],[Human]],Table1[[#This Row],[Pig]]),OR(ISNUMBER(FIND("intratrach",C181)),ISNUMBER(FIND("nasal ",C181)),ISNUMBER(FIND("instill",C181))),"NA")</f>
        <v>0</v>
      </c>
      <c r="W181" t="b">
        <f>IF(OR(Table1[[#This Row],[Rodents]],Table1[[#This Row],[Human]],Table1[[#This Row],[Pig]]),OR(ISNUMBER(FIND("dermal",C181)),ISNUMBER(FIND("skin ",C181))),"NA")</f>
        <v>0</v>
      </c>
      <c r="X181" t="b">
        <f>IF(OR(Table1[[#This Row],[Rodents]],Table1[[#This Row],[Human]],Table1[[#This Row],[Pig]]),OR(ISNUMBER(FIND("injected",C181)),ISNUMBER(FIND("periton",C181)),ISNUMBER(FIND("intrascrot",C181))),"NA")</f>
        <v>0</v>
      </c>
      <c r="Y181" t="b">
        <f>IF(OR(Table1[[#This Row],[Rodents]],Table1[[#This Row],[Human]],Table1[[#This Row],[Pig]]),NOT(OR(Table1[[#This Row],[Inhaled/Intratracheal/intranasal]],Table1[[#This Row],[Dermal]],Table1[[#This Row],[Injected]])),"NA")</f>
        <v>1</v>
      </c>
      <c r="AA181" t="b">
        <f>OR(ISNUMBER(FIND("fish ",C181)),ISNUMBER(FIND("Fish ",C181)),ISNUMBER(FIND("aquatic",C181)),ISNUMBER(FIND("daphnids",C181)),ISNUMBER(FIND("Carcinus maenas",C181)),ISNUMBER(FIND("Daphnia",C181)),ISNUMBER(FIND("Ruditapes philippinarum",C181)),ISNUMBER(FIND("daphnia",C181)),ISNUMBER(FIND("marine",C181)),ISNUMBER(FIND("mussel",C181)),ISNUMBER(FIND("algae",C181)),ISNUMBER(FIND("Donax faba",C181)),ISNUMBER(FIND("estuarine",C181)),ISNUMBER(FIND("snail",C181)),ISNUMBER(FIND("Prorocentrum donghaiense",C181)) )</f>
        <v>0</v>
      </c>
      <c r="AB181" t="b">
        <f>OR(ISNUMBER(FIND(" rat ",C181)),ISNUMBER(FIND(" rats ",C181)),ISNUMBER(FIND(" Rats ",C181)),ISNUMBER(FIND(" Rat ",C181)),ISNUMBER(FIND(" rat.",C181)),ISNUMBER(FIND(" rats.",C181)),ISNUMBER(FIND("mouse",C181)),ISNUMBER(FIND("mice",C181)), ISNUMBER(FIND(" Mice",C181)))</f>
        <v>1</v>
      </c>
      <c r="AC181" t="b">
        <f>OR(ISNUMBER(FIND(" cell ",C181)),ISNUMBER(FIND("fibroblast",C181)),ISNUMBER(FIND("macrophage",C181)),ISNUMBER(FIND("epithelial",C181)),ISNUMBER(FIND("endothelial",C181)),ISNUMBER(FIND("neuron",C181)),ISNUMBER(FIND(" cells ",C181)),ISNUMBER(FIND("RBC",C181)),ISNUMBER(FIND("mitochond",C181)),ISNUMBER(FIND("adipocyte",C181)),ISNUMBER(FIND("osteo",C181)),ISNUMBER(FIND("keratin",C181)),ISNUMBER(FIND(" cell's ",C181)),ISNUMBER(FIND("eukary",C181)),ISNUMBER(FIND("sperm",C181)))</f>
        <v>1</v>
      </c>
      <c r="AD181" t="b">
        <f>OR(ISNUMBER(FIND("human",B181)),ISNUMBER(FIND("workers",B181)),ISNUMBER(FIND("workforces",B181)),ISNUMBER(FIND("occupational",B181)),ISNUMBER(FIND("Case report",B181)),ISNUMBER(FIND("Workplaces",B181)),ISNUMBER(FIND("worker",B181)))</f>
        <v>0</v>
      </c>
      <c r="AE181" t="b">
        <f>OR(ISNUMBER(FIND(" plant ",C181)),ISNUMBER(FIND("Plant ",C181)),ISNUMBER(FIND("tomato",C181)),ISNUMBER(FIND("plants",C181)),ISNUMBER(FIND("Plants",C181)),ISNUMBER(FIND("algae",C181)),ISNUMBER(FIND("lettuce",C181)),ISNUMBER(FIND("green gram sprouts ",C181)),ISNUMBER(FIND("Cucurbita pepo",C181)),ISNUMBER(FIND("bean ",C181)),ISNUMBER(FIND("chloroplast",C181)),ISNUMBER(FIND("chlorophyll",C181)),ISNUMBER(FIND("seedling",C181)),ISNUMBER(FIND("canola",C181)),ISNUMBER(FIND("shoot",C181)),ISNUMBER(FIND("photosynthes",C181)),ISNUMBER(FIND(" leaves ",C181)),,ISNUMBER(FIND("agriculture",C181)),ISNUMBER(FIND(" crops ",C181)))</f>
        <v>0</v>
      </c>
      <c r="AF181" t="b">
        <f>OR(ISNUMBER(FIND("bacteria",C181)),ISNUMBER(FIND("Bacteria",C181)),ISNUMBER(FIND("Bacterium",C181)),ISNUMBER(FIND("bacterium",C181)),ISNUMBER(FIND(" coli ",C181)))</f>
        <v>0</v>
      </c>
      <c r="AG181" t="b">
        <f>OR(ISNUMBER(FIND("fungi",C181)),ISNUMBER(FIND("Fungi",C181)),ISNUMBER(FIND("fungus",C181)),ISNUMBER(FIND("Fungus",C181)),ISNUMBER(FIND("mushroom",C181)),ISNUMBER(FIND("Mushroom",C181)),ISNUMBER(FIND(" mold ",C181)))</f>
        <v>0</v>
      </c>
      <c r="AH181" t="b">
        <f>OR(ISNUMBER(FIND("Pig ",C181)),ISNUMBER(FIND("pig ",C181)),ISNUMBER(FIND("Pigs ",C181)),ISNUMBER(FIND("pigs ",C181)))</f>
        <v>0</v>
      </c>
      <c r="AI181" t="b">
        <f>OR(ISNUMBER(FIND(" C. elegans",C181)),ISNUMBER(FIND("Caenorhabditis elegans",C181)),ISNUMBER(FIND("earthworms",C181)),ISNUMBER(FIND(" Ficopomatus enigmaticus",C181)),ISNUMBER(FIND("larva",C181)),ISNUMBER(FIND("Lumbriculus variegatus",C181)),ISNUMBER(FIND("nematode",C181)))</f>
        <v>0</v>
      </c>
      <c r="AJ181" t="b">
        <f>NOT(OR(AA181,AB181,AC181,AD181,AE181,AF181,AG181,AH181,AI181))</f>
        <v>0</v>
      </c>
      <c r="AL181" t="b">
        <f>OR(AA181,AB181,AD181,AE181,AF181,AG181,AH181,AI181)</f>
        <v>1</v>
      </c>
      <c r="AM181" t="b">
        <f>IF(Table1[[#This Row],[In vivo?]],IF(Table1[[#This Row],[Cell]],FALSE,TRUE),FALSE)</f>
        <v>0</v>
      </c>
      <c r="AN181" t="b">
        <f>AND(AC181,AL181)</f>
        <v>1</v>
      </c>
      <c r="AO181" t="b">
        <f>IF(Table1[[#This Row],[Cell]],IF(Table1[[#This Row],[In vivo?]],FALSE,TRUE),FALSE)</f>
        <v>0</v>
      </c>
      <c r="AP181" t="b">
        <f>NOT(OR(Table1[[#This Row],[In vivo?]],Table1[[#This Row],[Only in Cell]]))</f>
        <v>0</v>
      </c>
      <c r="AQ181" t="b">
        <f>IF(OR(Table1[[#This Row],[Rodents]],Table1[[#This Row],[Human]],Table1[[#This Row],[Pig]]),OR(ISNUMBER(FIND("pulmonary",C181)),ISNUMBER(FIND("lung",C181))),"NA")</f>
        <v>1</v>
      </c>
      <c r="AR181" t="b">
        <f>IF(OR(Table1[[#This Row],[Rodents]],Table1[[#This Row],[Human]],Table1[[#This Row],[Pig]]),OR(ISNUMBER(FIND("skin",C181)),ISNUMBER(FIND("dermal",C181))),"NA")</f>
        <v>0</v>
      </c>
      <c r="AS181" t="b">
        <f>IF(OR(Table1[[#This Row],[Rodents]],Table1[[#This Row],[Human]],Table1[[#This Row],[Pig]]),OR(ISNUMBER(FIND("liver",C181)),ISNUMBER(FIND("hepat",C181))),"NA")</f>
        <v>0</v>
      </c>
      <c r="AT181" t="b">
        <f>IF(OR(Table1[[#This Row],[Rodents]],Table1[[#This Row],[Human]],Table1[[#This Row],[Pig]]),OR(ISNUMBER(FIND("kidney",C181)),ISNUMBER(FIND("neph",C181))),"NA")</f>
        <v>0</v>
      </c>
      <c r="AU181" t="b">
        <f>IF(OR(Table1[[#This Row],[Rodents]],Table1[[#This Row],[Human]],Table1[[#This Row],[Pig]]),OR(ISNUMBER(FIND("brain",C181)),ISNUMBER(FIND("neur",C181)),ISNUMBER(FIND("nerv",C181))),"NA")</f>
        <v>0</v>
      </c>
      <c r="AV181" t="b">
        <f>IF(OR(Table1[[#This Row],[Rodents]],Table1[[#This Row],[Human]],Table1[[#This Row],[Pig]]),OR(ISNUMBER(FIND("heart",C181)),ISNUMBER(FIND("cardi",C181))),"NA")</f>
        <v>0</v>
      </c>
      <c r="AW181" t="b">
        <f>IF(OR(Table1[[#This Row],[Rodents]],Table1[[#This Row],[Human]],Table1[[#This Row],[Pig]]),OR(ISNUMBER(FIND("gastro",C181)),ISNUMBER(FIND("intesti",C181)),ISNUMBER(FIND("stomach",C181))),"NA")</f>
        <v>0</v>
      </c>
      <c r="AX181" t="b">
        <f>IF(OR(Table1[[#This Row],[Rodents]],Table1[[#This Row],[Human]],Table1[[#This Row],[Pig]]),NOT(OR(AQ181,AR181,AS181,AT181,AU181,AV181,AW181)),"NA")</f>
        <v>0</v>
      </c>
      <c r="AY181" t="b">
        <f>OR(ISNUMBER(FIND("SWCNT",C181)),ISNUMBER(FIND("SWNT",C181)),ISNUMBER(FIND("single-wall",C181)),ISNUMBER(FIND("single wall",C181)),ISNUMBER(FIND("Single wall",C181)),ISNUMBER(FIND("Single-wall",C181)),ISNUMBER(FIND("SWCNT",B181)),ISNUMBER(FIND("SWNT",B181)),ISNUMBER(FIND("single-wall",B181)),ISNUMBER(FIND("single wall",B181)),ISNUMBER(FIND("Single-wall",B181)),ISNUMBER(FIND("Single wall",B181)))</f>
        <v>0</v>
      </c>
      <c r="AZ181" t="b">
        <f>OR(ISNUMBER(FIND("MWCNT",C181)),ISNUMBER(FIND("MWNT",C181)),ISNUMBER(FIND("multi-wall",C181)),ISNUMBER(FIND("multi wall",C181)),ISNUMBER(FIND("multiwall",C181)),ISNUMBER(FIND("Multi-wall",C181)),ISNUMBER(FIND("Multi wall",C181)),ISNUMBER(FIND("Multiwall",C181)),ISNUMBER(FIND("MWCNT",B181)),ISNUMBER(FIND("MWNT",B181)),ISNUMBER(FIND("multi-wall",B181)),ISNUMBER(FIND("multi wall",B181)),ISNUMBER(FIND("multiwall",B181)),ISNUMBER(FIND("Multi-wall",B181)),ISNUMBER(FIND("Multi wall",B181)),ISNUMBER(FIND("Multiwall",B181)),ISNUMBER(FIND("Double-wall",B181)),ISNUMBER(FIND("Double wall",B181)),ISNUMBER(FIND("Doublewall",B181)),ISNUMBER(FIND("double-wall",B181)),ISNUMBER(FIND("double wall",B181)),ISNUMBER(FIND("doublewall",B181)))</f>
        <v>1</v>
      </c>
      <c r="BA181" t="b">
        <f>AND(Table1[[#This Row],[SWCNT]],Table1[[#This Row],[MWCNT]])</f>
        <v>0</v>
      </c>
      <c r="BB181" t="b">
        <f>IF(Table1[[#This Row],[SWCNT]]=TRUE,FALSE,IF(Table1[[#This Row],[MWCNT]]=TRUE,FALSE,TRUE))</f>
        <v>0</v>
      </c>
      <c r="BC181" s="18"/>
    </row>
    <row r="182" spans="1:55" ht="240.5">
      <c r="A182" t="s">
        <v>1559</v>
      </c>
      <c r="B182" s="2" t="s">
        <v>1560</v>
      </c>
      <c r="C182" s="16" t="s">
        <v>1561</v>
      </c>
      <c r="D182" s="17" t="s">
        <v>403</v>
      </c>
      <c r="E182" s="2">
        <v>2019</v>
      </c>
      <c r="F182" t="b">
        <f>OR(ISNUMBER(FIND("cytotoxic",C182)),ISNUMBER(FIND("Cytotoxic",C182)),ISNUMBER(FIND("cellular toxicity",C182)),ISNUMBER(FIND("cell death",C182)),ISNUMBER(FIND("viable",C182)),ISNUMBER(FIND("phytotoxic",C182)),ISNUMBER(FIND("acute toxicity",C182)),ISNUMBER(FIND("MTT",C182)),ISNUMBER(FIND("survival",C182)),ISNUMBER(FIND("prolifer",C182)),ISNUMBER(FIND("apoptosis",C182)),ISNUMBER(FIND("neurotoxic",C182)),ISNUMBER(FIND("  lysis ",C182)),ISNUMBER(FIND("necrosis",C182)),ISNUMBER(FIND("cellular death",C182))*3,ISNUMBER(FIND("LDH",C182)),ISNUMBER(FIND("Acute toxicity",C182)))</f>
        <v>0</v>
      </c>
      <c r="G182" t="b">
        <f>OR(ISNUMBER(FIND("genotoxic",C182)),ISNUMBER(FIND("genotoxicity",C182)),ISNUMBER(FIND("DNA damage",C182)),ISNUMBER(FIND("DNA",C182)),ISNUMBER(FIND("RNA",C182)),ISNUMBER(FIND("mesothelioma",C182)),ISNUMBER(FIND("carcino",C182)),ISNUMBER(FIND("mutagen",C182)),ISNUMBER(FIND("genetic",C182)))</f>
        <v>1</v>
      </c>
      <c r="H182" t="b">
        <f>OR(ISNUMBER(FIND("inflammatory",C182)),ISNUMBER(FIND("inflamm",C182)))</f>
        <v>1</v>
      </c>
      <c r="I182" t="b">
        <f>OR(ISNUMBER(FIND("immune",C182)),ISNUMBER(FIND("immunological",C182)),ISNUMBER(FIND("interleuk",C182)),ISNUMBER(FIND("platelet activation",C182)),ISNUMBER(FIND("monocyte",C182)),ISNUMBER(FIND("leukocyte",C182)),ISNUMBER(FIND("cytokine",C182)),ISNUMBER(FIND("CD4",C182)),ISNUMBER(FIND("CD8",C182)),ISNUMBER(FIND("T-cell",C182)))</f>
        <v>1</v>
      </c>
      <c r="J182" t="b">
        <f>OR(ISNUMBER(FIND("reactive oxygen",C182)),ISNUMBER(FIND("ROS",C182)),ISNUMBER(FIND("free radical",C182)),ISNUMBER(FIND("oxidative stress",C182)),ISNUMBER(FIND("peroxid",C182)),ISNUMBER(FIND("oxidative",C182)),ISNUMBER(FIND("antioxid",C182)))</f>
        <v>0</v>
      </c>
      <c r="K182" t="b">
        <f>OR(ISNUMBER(FIND("autophag",C182)))</f>
        <v>0</v>
      </c>
      <c r="L182" t="b">
        <f>OR(ISNUMBER(FIND("morpholog",C182)))</f>
        <v>0</v>
      </c>
      <c r="M182" t="b">
        <f>OR(ISNUMBER(FIND("fibrosis",C182)),ISNUMBER(FIND("Fibrosis",C182)),ISNUMBER(FIND("fibrot",C182)))</f>
        <v>0</v>
      </c>
      <c r="N182" t="b">
        <f>OR(ISNUMBER(FIND("offspring",C182)),ISNUMBER(FIND("Parental",C182)),ISNUMBER(FIND("parental",C182)),ISNUMBER(FIND("germline",C182)),ISNUMBER(FIND("reproduc",C182)),ISNUMBER(FIND("embryo",C182)))</f>
        <v>0</v>
      </c>
      <c r="O182" t="b">
        <f>OR(ISNUMBER(FIND("metabol",C182)),ISNUMBER(FIND("Metabol",C182)),ISNUMBER(FIND("digest",C182)),ISNUMBER(FIND("mitochon",C182)))</f>
        <v>0</v>
      </c>
      <c r="P182" t="b">
        <f>OR(ISNUMBER(FIND("ecotox",C182)),ISNUMBER(FIND("Ecotox",B182)),ISNUMBER(FIND("ecotox",B182)),ISNUMBER(FIND("Ecotox",C182)))</f>
        <v>0</v>
      </c>
      <c r="Q182" t="b">
        <f>OR(ISNUMBER(FIND("Bioaccum",C182)),ISNUMBER(FIND("bioaccum",C182)),ISNUMBER(FIND("accum",C182)))</f>
        <v>0</v>
      </c>
      <c r="R182" t="b">
        <f>OR(ISNUMBER(FIND("Occupation",C182)),ISNUMBER(FIND("occupation",C182)),ISNUMBER(FIND("worker",C182)),ISNUMBER(FIND("workforce",C182)))</f>
        <v>0</v>
      </c>
      <c r="S182" t="b">
        <f>NOT(OR(F182,G182,H182,I182,J182,K182,L182,M182,N182,O182,P182,Q182,R182))</f>
        <v>0</v>
      </c>
      <c r="U182" t="b">
        <f>OR(Table1[[#This Row],[Inflammation]],Table1[[#This Row],[Immune]])</f>
        <v>1</v>
      </c>
      <c r="V182" t="b">
        <f>IF(OR(Table1[[#This Row],[Rodents]],Table1[[#This Row],[Human]],Table1[[#This Row],[Pig]]),OR(ISNUMBER(FIND("intratrach",C182)),ISNUMBER(FIND("nasal ",C182)),ISNUMBER(FIND("instill",C182))),"NA")</f>
        <v>1</v>
      </c>
      <c r="W182" t="b">
        <f>IF(OR(Table1[[#This Row],[Rodents]],Table1[[#This Row],[Human]],Table1[[#This Row],[Pig]]),OR(ISNUMBER(FIND("dermal",C182)),ISNUMBER(FIND("skin ",C182))),"NA")</f>
        <v>0</v>
      </c>
      <c r="X182" t="b">
        <f>IF(OR(Table1[[#This Row],[Rodents]],Table1[[#This Row],[Human]],Table1[[#This Row],[Pig]]),OR(ISNUMBER(FIND("injected",C182)),ISNUMBER(FIND("periton",C182)),ISNUMBER(FIND("intrascrot",C182))),"NA")</f>
        <v>0</v>
      </c>
      <c r="Y182" t="b">
        <f>IF(OR(Table1[[#This Row],[Rodents]],Table1[[#This Row],[Human]],Table1[[#This Row],[Pig]]),NOT(OR(Table1[[#This Row],[Inhaled/Intratracheal/intranasal]],Table1[[#This Row],[Dermal]],Table1[[#This Row],[Injected]])),"NA")</f>
        <v>0</v>
      </c>
      <c r="AA182" t="b">
        <f>OR(ISNUMBER(FIND("fish ",C182)),ISNUMBER(FIND("Fish ",C182)),ISNUMBER(FIND("aquatic",C182)),ISNUMBER(FIND("daphnids",C182)),ISNUMBER(FIND("Carcinus maenas",C182)),ISNUMBER(FIND("Daphnia",C182)),ISNUMBER(FIND("Ruditapes philippinarum",C182)),ISNUMBER(FIND("daphnia",C182)),ISNUMBER(FIND("marine",C182)),ISNUMBER(FIND("mussel",C182)),ISNUMBER(FIND("algae",C182)),ISNUMBER(FIND("Donax faba",C182)),ISNUMBER(FIND("estuarine",C182)),ISNUMBER(FIND("snail",C182)),ISNUMBER(FIND("Prorocentrum donghaiense",C182)) )</f>
        <v>0</v>
      </c>
      <c r="AB182" t="b">
        <f>OR(ISNUMBER(FIND(" rat ",C182)),ISNUMBER(FIND(" rats ",C182)),ISNUMBER(FIND(" Rats ",C182)),ISNUMBER(FIND(" Rat ",C182)),ISNUMBER(FIND(" rat.",C182)),ISNUMBER(FIND(" rats.",C182)),ISNUMBER(FIND("mouse",C182)),ISNUMBER(FIND("mice",C182)), ISNUMBER(FIND(" Mice",C182)))</f>
        <v>1</v>
      </c>
      <c r="AC182" t="b">
        <f>OR(ISNUMBER(FIND(" cell ",C182)),ISNUMBER(FIND("fibroblast",C182)),ISNUMBER(FIND("macrophage",C182)),ISNUMBER(FIND("epithelial",C182)),ISNUMBER(FIND("endothelial",C182)),ISNUMBER(FIND("neuron",C182)),ISNUMBER(FIND(" cells ",C182)),ISNUMBER(FIND("RBC",C182)),ISNUMBER(FIND("mitochond",C182)),ISNUMBER(FIND("adipocyte",C182)),ISNUMBER(FIND("osteo",C182)),ISNUMBER(FIND("keratin",C182)),ISNUMBER(FIND(" cell's ",C182)),ISNUMBER(FIND("eukary",C182)),ISNUMBER(FIND("sperm",C182)))</f>
        <v>1</v>
      </c>
      <c r="AD182" t="b">
        <f>OR(ISNUMBER(FIND("human",B182)),ISNUMBER(FIND("workers",B182)),ISNUMBER(FIND("workforces",B182)),ISNUMBER(FIND("occupational",B182)),ISNUMBER(FIND("Case report",B182)),ISNUMBER(FIND("Workplaces",B182)),ISNUMBER(FIND("worker",B182)))</f>
        <v>0</v>
      </c>
      <c r="AE182" t="b">
        <f>OR(ISNUMBER(FIND(" plant ",C182)),ISNUMBER(FIND("Plant ",C182)),ISNUMBER(FIND("tomato",C182)),ISNUMBER(FIND("plants",C182)),ISNUMBER(FIND("Plants",C182)),ISNUMBER(FIND("algae",C182)),ISNUMBER(FIND("lettuce",C182)),ISNUMBER(FIND("green gram sprouts ",C182)),ISNUMBER(FIND("Cucurbita pepo",C182)),ISNUMBER(FIND("bean ",C182)),ISNUMBER(FIND("chloroplast",C182)),ISNUMBER(FIND("chlorophyll",C182)),ISNUMBER(FIND("seedling",C182)),ISNUMBER(FIND("canola",C182)),ISNUMBER(FIND("shoot",C182)),ISNUMBER(FIND("photosynthes",C182)),ISNUMBER(FIND(" leaves ",C182)),,ISNUMBER(FIND("agriculture",C182)),ISNUMBER(FIND(" crops ",C182)))</f>
        <v>0</v>
      </c>
      <c r="AF182" t="b">
        <f>OR(ISNUMBER(FIND("bacteria",C182)),ISNUMBER(FIND("Bacteria",C182)),ISNUMBER(FIND("Bacterium",C182)),ISNUMBER(FIND("bacterium",C182)),ISNUMBER(FIND(" coli ",C182)))</f>
        <v>0</v>
      </c>
      <c r="AG182" t="b">
        <f>OR(ISNUMBER(FIND("fungi",C182)),ISNUMBER(FIND("Fungi",C182)),ISNUMBER(FIND("fungus",C182)),ISNUMBER(FIND("Fungus",C182)),ISNUMBER(FIND("mushroom",C182)),ISNUMBER(FIND("Mushroom",C182)),ISNUMBER(FIND(" mold ",C182)))</f>
        <v>0</v>
      </c>
      <c r="AH182" t="b">
        <f>OR(ISNUMBER(FIND("Pig ",C182)),ISNUMBER(FIND("pig ",C182)),ISNUMBER(FIND("Pigs ",C182)),ISNUMBER(FIND("pigs ",C182)))</f>
        <v>0</v>
      </c>
      <c r="AI182" t="b">
        <f>OR(ISNUMBER(FIND(" C. elegans",C182)),ISNUMBER(FIND("Caenorhabditis elegans",C182)),ISNUMBER(FIND("earthworms",C182)),ISNUMBER(FIND(" Ficopomatus enigmaticus",C182)),ISNUMBER(FIND("larva",C182)),ISNUMBER(FIND("Lumbriculus variegatus",C182)),ISNUMBER(FIND("nematode",C182)))</f>
        <v>0</v>
      </c>
      <c r="AJ182" t="b">
        <f>NOT(OR(AA182,AB182,AC182,AD182,AE182,AF182,AG182,AH182,AI182))</f>
        <v>0</v>
      </c>
      <c r="AL182" t="b">
        <f>OR(AA182,AB182,AD182,AE182,AF182,AG182,AH182,AI182)</f>
        <v>1</v>
      </c>
      <c r="AM182" t="b">
        <f>IF(Table1[[#This Row],[In vivo?]],IF(Table1[[#This Row],[Cell]],FALSE,TRUE),FALSE)</f>
        <v>0</v>
      </c>
      <c r="AN182" t="b">
        <f>AND(AC182,AL182)</f>
        <v>1</v>
      </c>
      <c r="AO182" t="b">
        <f>IF(Table1[[#This Row],[Cell]],IF(Table1[[#This Row],[In vivo?]],FALSE,TRUE),FALSE)</f>
        <v>0</v>
      </c>
      <c r="AP182" t="b">
        <f>NOT(OR(Table1[[#This Row],[In vivo?]],Table1[[#This Row],[Only in Cell]]))</f>
        <v>0</v>
      </c>
      <c r="AQ182" t="b">
        <f>IF(OR(Table1[[#This Row],[Rodents]],Table1[[#This Row],[Human]],Table1[[#This Row],[Pig]]),OR(ISNUMBER(FIND("pulmonary",C182)),ISNUMBER(FIND("lung",C182))),"NA")</f>
        <v>1</v>
      </c>
      <c r="AR182" t="b">
        <f>IF(OR(Table1[[#This Row],[Rodents]],Table1[[#This Row],[Human]],Table1[[#This Row],[Pig]]),OR(ISNUMBER(FIND("skin",C182)),ISNUMBER(FIND("dermal",C182))),"NA")</f>
        <v>0</v>
      </c>
      <c r="AS182" t="b">
        <f>IF(OR(Table1[[#This Row],[Rodents]],Table1[[#This Row],[Human]],Table1[[#This Row],[Pig]]),OR(ISNUMBER(FIND("liver",C182)),ISNUMBER(FIND("hepat",C182))),"NA")</f>
        <v>0</v>
      </c>
      <c r="AT182" t="b">
        <f>IF(OR(Table1[[#This Row],[Rodents]],Table1[[#This Row],[Human]],Table1[[#This Row],[Pig]]),OR(ISNUMBER(FIND("kidney",C182)),ISNUMBER(FIND("neph",C182))),"NA")</f>
        <v>0</v>
      </c>
      <c r="AU182" t="b">
        <f>IF(OR(Table1[[#This Row],[Rodents]],Table1[[#This Row],[Human]],Table1[[#This Row],[Pig]]),OR(ISNUMBER(FIND("brain",C182)),ISNUMBER(FIND("neur",C182)),ISNUMBER(FIND("nerv",C182))),"NA")</f>
        <v>0</v>
      </c>
      <c r="AV182" t="b">
        <f>IF(OR(Table1[[#This Row],[Rodents]],Table1[[#This Row],[Human]],Table1[[#This Row],[Pig]]),OR(ISNUMBER(FIND("heart",C182)),ISNUMBER(FIND("cardi",C182))),"NA")</f>
        <v>0</v>
      </c>
      <c r="AW182" t="b">
        <f>IF(OR(Table1[[#This Row],[Rodents]],Table1[[#This Row],[Human]],Table1[[#This Row],[Pig]]),OR(ISNUMBER(FIND("gastro",C182)),ISNUMBER(FIND("intesti",C182)),ISNUMBER(FIND("stomach",C182))),"NA")</f>
        <v>0</v>
      </c>
      <c r="AX182" t="b">
        <f>IF(OR(Table1[[#This Row],[Rodents]],Table1[[#This Row],[Human]],Table1[[#This Row],[Pig]]),NOT(OR(AQ182,AR182,AS182,AT182,AU182,AV182,AW182)),"NA")</f>
        <v>0</v>
      </c>
      <c r="AY182" t="b">
        <f>OR(ISNUMBER(FIND("SWCNT",C182)),ISNUMBER(FIND("SWNT",C182)),ISNUMBER(FIND("single-wall",C182)),ISNUMBER(FIND("single wall",C182)),ISNUMBER(FIND("Single wall",C182)),ISNUMBER(FIND("Single-wall",C182)),ISNUMBER(FIND("SWCNT",B182)),ISNUMBER(FIND("SWNT",B182)),ISNUMBER(FIND("single-wall",B182)),ISNUMBER(FIND("single wall",B182)),ISNUMBER(FIND("Single-wall",B182)),ISNUMBER(FIND("Single wall",B182)))</f>
        <v>0</v>
      </c>
      <c r="AZ182" t="b">
        <f>OR(ISNUMBER(FIND("MWCNT",C182)),ISNUMBER(FIND("MWNT",C182)),ISNUMBER(FIND("multi-wall",C182)),ISNUMBER(FIND("multi wall",C182)),ISNUMBER(FIND("multiwall",C182)),ISNUMBER(FIND("Multi-wall",C182)),ISNUMBER(FIND("Multi wall",C182)),ISNUMBER(FIND("Multiwall",C182)),ISNUMBER(FIND("MWCNT",B182)),ISNUMBER(FIND("MWNT",B182)),ISNUMBER(FIND("multi-wall",B182)),ISNUMBER(FIND("multi wall",B182)),ISNUMBER(FIND("multiwall",B182)),ISNUMBER(FIND("Multi-wall",B182)),ISNUMBER(FIND("Multi wall",B182)),ISNUMBER(FIND("Multiwall",B182)),ISNUMBER(FIND("Double-wall",B182)),ISNUMBER(FIND("Double wall",B182)),ISNUMBER(FIND("Doublewall",B182)),ISNUMBER(FIND("double-wall",B182)),ISNUMBER(FIND("double wall",B182)),ISNUMBER(FIND("doublewall",B182)))</f>
        <v>1</v>
      </c>
      <c r="BA182" t="b">
        <f>AND(Table1[[#This Row],[SWCNT]],Table1[[#This Row],[MWCNT]])</f>
        <v>0</v>
      </c>
      <c r="BB182" t="b">
        <f>IF(Table1[[#This Row],[SWCNT]]=TRUE,FALSE,IF(Table1[[#This Row],[MWCNT]]=TRUE,FALSE,TRUE))</f>
        <v>0</v>
      </c>
      <c r="BC182" s="18"/>
    </row>
    <row r="183" spans="1:55" ht="222">
      <c r="A183" t="s">
        <v>1581</v>
      </c>
      <c r="B183" s="2" t="s">
        <v>1583</v>
      </c>
      <c r="C183" s="16" t="s">
        <v>1585</v>
      </c>
      <c r="D183" s="17" t="s">
        <v>1587</v>
      </c>
      <c r="E183" s="2">
        <v>2019</v>
      </c>
      <c r="F183" t="b">
        <f>OR(ISNUMBER(FIND("cytotoxic",C183)),ISNUMBER(FIND("Cytotoxic",C183)),ISNUMBER(FIND("cellular toxicity",C183)),ISNUMBER(FIND("cell death",C183)),ISNUMBER(FIND("viable",C183)),ISNUMBER(FIND("phytotoxic",C183)),ISNUMBER(FIND("acute toxicity",C183)),ISNUMBER(FIND("MTT",C183)),ISNUMBER(FIND("survival",C183)),ISNUMBER(FIND("prolifer",C183)),ISNUMBER(FIND("apoptosis",C183)),ISNUMBER(FIND("neurotoxic",C183)),ISNUMBER(FIND("  lysis ",C183)),ISNUMBER(FIND("necrosis",C183)),ISNUMBER(FIND("cellular death",C183))*3,ISNUMBER(FIND("LDH",C183)),ISNUMBER(FIND("Acute toxicity",C183)))</f>
        <v>1</v>
      </c>
      <c r="G183" t="b">
        <f>OR(ISNUMBER(FIND("genotoxic",C183)),ISNUMBER(FIND("genotoxicity",C183)),ISNUMBER(FIND("DNA damage",C183)),ISNUMBER(FIND("DNA",C183)),ISNUMBER(FIND("RNA",C183)),ISNUMBER(FIND("mesothelioma",C183)),ISNUMBER(FIND("carcino",C183)),ISNUMBER(FIND("mutagen",C183)),ISNUMBER(FIND("genetic",C183)))</f>
        <v>0</v>
      </c>
      <c r="H183" t="b">
        <f>OR(ISNUMBER(FIND("inflammatory",C183)),ISNUMBER(FIND("inflamm",C183)))</f>
        <v>1</v>
      </c>
      <c r="I183" t="b">
        <f>OR(ISNUMBER(FIND("immune",C183)),ISNUMBER(FIND("immunological",C183)),ISNUMBER(FIND("interleuk",C183)),ISNUMBER(FIND("platelet activation",C183)),ISNUMBER(FIND("monocyte",C183)),ISNUMBER(FIND("leukocyte",C183)),ISNUMBER(FIND("cytokine",C183)),ISNUMBER(FIND("CD4",C183)),ISNUMBER(FIND("CD8",C183)),ISNUMBER(FIND("T-cell",C183)))</f>
        <v>1</v>
      </c>
      <c r="J183" t="b">
        <f>OR(ISNUMBER(FIND("reactive oxygen",C183)),ISNUMBER(FIND("ROS",C183)),ISNUMBER(FIND("free radical",C183)),ISNUMBER(FIND("oxidative stress",C183)),ISNUMBER(FIND("peroxid",C183)),ISNUMBER(FIND("oxidative",C183)),ISNUMBER(FIND("antioxid",C183)))</f>
        <v>0</v>
      </c>
      <c r="K183" t="b">
        <f>OR(ISNUMBER(FIND("autophag",C183)))</f>
        <v>0</v>
      </c>
      <c r="L183" t="b">
        <f>OR(ISNUMBER(FIND("morpholog",C183)))</f>
        <v>0</v>
      </c>
      <c r="M183" t="b">
        <f>OR(ISNUMBER(FIND("fibrosis",C183)),ISNUMBER(FIND("Fibrosis",C183)),ISNUMBER(FIND("fibrot",C183)))</f>
        <v>0</v>
      </c>
      <c r="N183" t="b">
        <f>OR(ISNUMBER(FIND("offspring",C183)),ISNUMBER(FIND("Parental",C183)),ISNUMBER(FIND("parental",C183)),ISNUMBER(FIND("germline",C183)),ISNUMBER(FIND("reproduc",C183)),ISNUMBER(FIND("embryo",C183)))</f>
        <v>0</v>
      </c>
      <c r="O183" t="b">
        <f>OR(ISNUMBER(FIND("metabol",C183)),ISNUMBER(FIND("Metabol",C183)),ISNUMBER(FIND("digest",C183)),ISNUMBER(FIND("mitochon",C183)))</f>
        <v>0</v>
      </c>
      <c r="P183" t="b">
        <f>OR(ISNUMBER(FIND("ecotox",C183)),ISNUMBER(FIND("Ecotox",B183)),ISNUMBER(FIND("ecotox",B183)),ISNUMBER(FIND("Ecotox",C183)))</f>
        <v>0</v>
      </c>
      <c r="Q183" t="b">
        <f>OR(ISNUMBER(FIND("Bioaccum",C183)),ISNUMBER(FIND("bioaccum",C183)),ISNUMBER(FIND("accum",C183)))</f>
        <v>0</v>
      </c>
      <c r="R183" t="b">
        <f>OR(ISNUMBER(FIND("Occupation",C183)),ISNUMBER(FIND("occupation",C183)),ISNUMBER(FIND("worker",C183)),ISNUMBER(FIND("workforce",C183)))</f>
        <v>0</v>
      </c>
      <c r="S183" t="b">
        <f>NOT(OR(F183,G183,H183,I183,J183,K183,L183,M183,N183,O183,P183,Q183,R183))</f>
        <v>0</v>
      </c>
      <c r="U183" t="b">
        <f>OR(Table1[[#This Row],[Inflammation]],Table1[[#This Row],[Immune]])</f>
        <v>1</v>
      </c>
      <c r="V183" t="str">
        <f>IF(OR(Table1[[#This Row],[Rodents]],Table1[[#This Row],[Human]],Table1[[#This Row],[Pig]]),OR(ISNUMBER(FIND("intratrach",C183)),ISNUMBER(FIND("nasal ",C183)),ISNUMBER(FIND("instill",C183))),"NA")</f>
        <v>NA</v>
      </c>
      <c r="W183" t="str">
        <f>IF(OR(Table1[[#This Row],[Rodents]],Table1[[#This Row],[Human]],Table1[[#This Row],[Pig]]),OR(ISNUMBER(FIND("dermal",C183)),ISNUMBER(FIND("skin ",C183))),"NA")</f>
        <v>NA</v>
      </c>
      <c r="X183" t="str">
        <f>IF(OR(Table1[[#This Row],[Rodents]],Table1[[#This Row],[Human]],Table1[[#This Row],[Pig]]),OR(ISNUMBER(FIND("injected",C183)),ISNUMBER(FIND("periton",C183)),ISNUMBER(FIND("intrascrot",C183))),"NA")</f>
        <v>NA</v>
      </c>
      <c r="Y183" t="str">
        <f>IF(OR(Table1[[#This Row],[Rodents]],Table1[[#This Row],[Human]],Table1[[#This Row],[Pig]]),NOT(OR(Table1[[#This Row],[Inhaled/Intratracheal/intranasal]],Table1[[#This Row],[Dermal]],Table1[[#This Row],[Injected]])),"NA")</f>
        <v>NA</v>
      </c>
      <c r="AA183" t="b">
        <f>OR(ISNUMBER(FIND("fish ",C183)),ISNUMBER(FIND("Fish ",C183)),ISNUMBER(FIND("aquatic",C183)),ISNUMBER(FIND("daphnids",C183)),ISNUMBER(FIND("Carcinus maenas",C183)),ISNUMBER(FIND("Daphnia",C183)),ISNUMBER(FIND("Ruditapes philippinarum",C183)),ISNUMBER(FIND("daphnia",C183)),ISNUMBER(FIND("marine",C183)),ISNUMBER(FIND("mussel",C183)),ISNUMBER(FIND("algae",C183)),ISNUMBER(FIND("Donax faba",C183)),ISNUMBER(FIND("estuarine",C183)),ISNUMBER(FIND("snail",C183)),ISNUMBER(FIND("Prorocentrum donghaiense",C183)) )</f>
        <v>0</v>
      </c>
      <c r="AB183" t="b">
        <f>OR(ISNUMBER(FIND(" rat ",C183)),ISNUMBER(FIND(" rats ",C183)),ISNUMBER(FIND(" Rats ",C183)),ISNUMBER(FIND(" Rat ",C183)),ISNUMBER(FIND(" rat.",C183)),ISNUMBER(FIND(" rats.",C183)),ISNUMBER(FIND("mouse",C183)),ISNUMBER(FIND("mice",C183)), ISNUMBER(FIND(" Mice",C183)))</f>
        <v>0</v>
      </c>
      <c r="AC183" t="b">
        <f>OR(ISNUMBER(FIND(" cell ",C183)),ISNUMBER(FIND("fibroblast",C183)),ISNUMBER(FIND("macrophage",C183)),ISNUMBER(FIND("epithelial",C183)),ISNUMBER(FIND("endothelial",C183)),ISNUMBER(FIND("neuron",C183)),ISNUMBER(FIND(" cells ",C183)),ISNUMBER(FIND("RBC",C183)),ISNUMBER(FIND("mitochond",C183)),ISNUMBER(FIND("adipocyte",C183)),ISNUMBER(FIND("osteo",C183)),ISNUMBER(FIND("keratin",C183)),ISNUMBER(FIND(" cell's ",C183)),ISNUMBER(FIND("eukary",C183)),ISNUMBER(FIND("sperm",C183)))</f>
        <v>1</v>
      </c>
      <c r="AD183" t="b">
        <v>0</v>
      </c>
      <c r="AE183" t="b">
        <f>OR(ISNUMBER(FIND(" plant ",C183)),ISNUMBER(FIND("Plant ",C183)),ISNUMBER(FIND("tomato",C183)),ISNUMBER(FIND("plants",C183)),ISNUMBER(FIND("Plants",C183)),ISNUMBER(FIND("algae",C183)),ISNUMBER(FIND("lettuce",C183)),ISNUMBER(FIND("green gram sprouts ",C183)),ISNUMBER(FIND("Cucurbita pepo",C183)),ISNUMBER(FIND("bean ",C183)),ISNUMBER(FIND("chloroplast",C183)),ISNUMBER(FIND("chlorophyll",C183)),ISNUMBER(FIND("seedling",C183)),ISNUMBER(FIND("canola",C183)),ISNUMBER(FIND("shoot",C183)),ISNUMBER(FIND("photosynthes",C183)),ISNUMBER(FIND(" leaves ",C183)),,ISNUMBER(FIND("agriculture",C183)),ISNUMBER(FIND(" crops ",C183)))</f>
        <v>0</v>
      </c>
      <c r="AF183" t="b">
        <f>OR(ISNUMBER(FIND("bacteria",C183)),ISNUMBER(FIND("Bacteria",C183)),ISNUMBER(FIND("Bacterium",C183)),ISNUMBER(FIND("bacterium",C183)),ISNUMBER(FIND(" coli ",C183)))</f>
        <v>0</v>
      </c>
      <c r="AG183" t="b">
        <f>OR(ISNUMBER(FIND("fungi",C183)),ISNUMBER(FIND("Fungi",C183)),ISNUMBER(FIND("fungus",C183)),ISNUMBER(FIND("Fungus",C183)),ISNUMBER(FIND("mushroom",C183)),ISNUMBER(FIND("Mushroom",C183)),ISNUMBER(FIND(" mold ",C183)))</f>
        <v>0</v>
      </c>
      <c r="AH183" t="b">
        <f>OR(ISNUMBER(FIND("Pig ",C183)),ISNUMBER(FIND("pig ",C183)),ISNUMBER(FIND("Pigs ",C183)),ISNUMBER(FIND("pigs ",C183)))</f>
        <v>0</v>
      </c>
      <c r="AI183" t="b">
        <f>OR(ISNUMBER(FIND(" C. elegans",C183)),ISNUMBER(FIND("Caenorhabditis elegans",C183)),ISNUMBER(FIND("earthworms",C183)),ISNUMBER(FIND(" Ficopomatus enigmaticus",C183)),ISNUMBER(FIND("larva",C183)),ISNUMBER(FIND("Lumbriculus variegatus",C183)),ISNUMBER(FIND("nematode",C183)))</f>
        <v>0</v>
      </c>
      <c r="AJ183" t="b">
        <f>NOT(OR(AA183,AB183,AC183,AD183,AE183,AF183,AG183,AH183,AI183))</f>
        <v>0</v>
      </c>
      <c r="AL183" t="b">
        <f>OR(AA183,AB183,AD183,AE183,AF183,AG183,AH183,AI183)</f>
        <v>0</v>
      </c>
      <c r="AM183" t="b">
        <f>IF(Table1[[#This Row],[In vivo?]],IF(Table1[[#This Row],[Cell]],FALSE,TRUE),FALSE)</f>
        <v>0</v>
      </c>
      <c r="AN183" t="b">
        <f>AND(AC183,AL183)</f>
        <v>0</v>
      </c>
      <c r="AO183" t="b">
        <f>IF(Table1[[#This Row],[Cell]],IF(Table1[[#This Row],[In vivo?]],FALSE,TRUE),FALSE)</f>
        <v>1</v>
      </c>
      <c r="AP183" t="b">
        <f>NOT(OR(Table1[[#This Row],[In vivo?]],Table1[[#This Row],[Only in Cell]]))</f>
        <v>0</v>
      </c>
      <c r="AQ183" t="str">
        <f>IF(OR(Table1[[#This Row],[Rodents]],Table1[[#This Row],[Human]],Table1[[#This Row],[Pig]]),OR(ISNUMBER(FIND("pulmonary",C183)),ISNUMBER(FIND("lung",C183))),"NA")</f>
        <v>NA</v>
      </c>
      <c r="AR183" t="str">
        <f>IF(OR(Table1[[#This Row],[Rodents]],Table1[[#This Row],[Human]],Table1[[#This Row],[Pig]]),OR(ISNUMBER(FIND("skin",C183)),ISNUMBER(FIND("dermal",C183))),"NA")</f>
        <v>NA</v>
      </c>
      <c r="AS183" t="str">
        <f>IF(OR(Table1[[#This Row],[Rodents]],Table1[[#This Row],[Human]],Table1[[#This Row],[Pig]]),OR(ISNUMBER(FIND("liver",C183)),ISNUMBER(FIND("hepat",C183))),"NA")</f>
        <v>NA</v>
      </c>
      <c r="AT183" t="str">
        <f>IF(OR(Table1[[#This Row],[Rodents]],Table1[[#This Row],[Human]],Table1[[#This Row],[Pig]]),OR(ISNUMBER(FIND("kidney",C183)),ISNUMBER(FIND("neph",C183))),"NA")</f>
        <v>NA</v>
      </c>
      <c r="AU183" t="str">
        <f>IF(OR(Table1[[#This Row],[Rodents]],Table1[[#This Row],[Human]],Table1[[#This Row],[Pig]]),OR(ISNUMBER(FIND("brain",C183)),ISNUMBER(FIND("neur",C183)),ISNUMBER(FIND("nerv",C183))),"NA")</f>
        <v>NA</v>
      </c>
      <c r="AV183" t="str">
        <f>IF(OR(Table1[[#This Row],[Rodents]],Table1[[#This Row],[Human]],Table1[[#This Row],[Pig]]),OR(ISNUMBER(FIND("heart",C183)),ISNUMBER(FIND("cardi",C183))),"NA")</f>
        <v>NA</v>
      </c>
      <c r="AW183" t="str">
        <f>IF(OR(Table1[[#This Row],[Rodents]],Table1[[#This Row],[Human]],Table1[[#This Row],[Pig]]),OR(ISNUMBER(FIND("gastro",C183)),ISNUMBER(FIND("intesti",C183)),ISNUMBER(FIND("stomach",C183))),"NA")</f>
        <v>NA</v>
      </c>
      <c r="AX183" t="str">
        <f>IF(OR(Table1[[#This Row],[Rodents]],Table1[[#This Row],[Human]],Table1[[#This Row],[Pig]]),NOT(OR(AQ183,AR183,AS183,AT183,AU183,AV183,AW183)),"NA")</f>
        <v>NA</v>
      </c>
      <c r="AY183" t="b">
        <f>OR(ISNUMBER(FIND("SWCNT",C183)),ISNUMBER(FIND("SWNT",C183)),ISNUMBER(FIND("single-wall",C183)),ISNUMBER(FIND("single wall",C183)),ISNUMBER(FIND("Single wall",C183)),ISNUMBER(FIND("Single-wall",C183)),ISNUMBER(FIND("SWCNT",B183)),ISNUMBER(FIND("SWNT",B183)),ISNUMBER(FIND("single-wall",B183)),ISNUMBER(FIND("single wall",B183)),ISNUMBER(FIND("Single-wall",B183)),ISNUMBER(FIND("Single wall",B183)))</f>
        <v>0</v>
      </c>
      <c r="AZ183" t="b">
        <f>OR(ISNUMBER(FIND("MWCNT",C183)),ISNUMBER(FIND("MWNT",C183)),ISNUMBER(FIND("multi-wall",C183)),ISNUMBER(FIND("multi wall",C183)),ISNUMBER(FIND("multiwall",C183)),ISNUMBER(FIND("Multi-wall",C183)),ISNUMBER(FIND("Multi wall",C183)),ISNUMBER(FIND("Multiwall",C183)),ISNUMBER(FIND("MWCNT",B183)),ISNUMBER(FIND("MWNT",B183)),ISNUMBER(FIND("multi-wall",B183)),ISNUMBER(FIND("multi wall",B183)),ISNUMBER(FIND("multiwall",B183)),ISNUMBER(FIND("Multi-wall",B183)),ISNUMBER(FIND("Multi wall",B183)),ISNUMBER(FIND("Multiwall",B183)),ISNUMBER(FIND("Double-wall",B183)),ISNUMBER(FIND("Double wall",B183)),ISNUMBER(FIND("Doublewall",B183)),ISNUMBER(FIND("double-wall",B183)),ISNUMBER(FIND("double wall",B183)),ISNUMBER(FIND("doublewall",B183)))</f>
        <v>1</v>
      </c>
      <c r="BA183" t="b">
        <f>AND(Table1[[#This Row],[SWCNT]],Table1[[#This Row],[MWCNT]])</f>
        <v>0</v>
      </c>
      <c r="BB183" t="b">
        <f>IF(Table1[[#This Row],[SWCNT]]=TRUE,FALSE,IF(Table1[[#This Row],[MWCNT]]=TRUE,FALSE,TRUE))</f>
        <v>0</v>
      </c>
      <c r="BC183" s="18"/>
    </row>
    <row r="184" spans="1:55" ht="370">
      <c r="A184" t="s">
        <v>1598</v>
      </c>
      <c r="B184" s="2" t="s">
        <v>1599</v>
      </c>
      <c r="C184" s="16" t="s">
        <v>1600</v>
      </c>
      <c r="D184" s="17" t="s">
        <v>1196</v>
      </c>
      <c r="E184" s="2">
        <v>2019</v>
      </c>
      <c r="F184" t="b">
        <f>OR(ISNUMBER(FIND("cytotoxic",C184)),ISNUMBER(FIND("Cytotoxic",C184)),ISNUMBER(FIND("cellular toxicity",C184)),ISNUMBER(FIND("cell death",C184)),ISNUMBER(FIND("viable",C184)),ISNUMBER(FIND("phytotoxic",C184)),ISNUMBER(FIND("acute toxicity",C184)),ISNUMBER(FIND("MTT",C184)),ISNUMBER(FIND("survival",C184)),ISNUMBER(FIND("prolifer",C184)),ISNUMBER(FIND("apoptosis",C184)),ISNUMBER(FIND("neurotoxic",C184)),ISNUMBER(FIND("  lysis ",C184)),ISNUMBER(FIND("necrosis",C184)),ISNUMBER(FIND("cellular death",C184))*3,ISNUMBER(FIND("LDH",C184)),ISNUMBER(FIND("Acute toxicity",C184)))</f>
        <v>1</v>
      </c>
      <c r="G184" t="b">
        <f>OR(ISNUMBER(FIND("genotoxic",C184)),ISNUMBER(FIND("genotoxicity",C184)),ISNUMBER(FIND("DNA damage",C184)),ISNUMBER(FIND("DNA",C184)),ISNUMBER(FIND("RNA",C184)),ISNUMBER(FIND("mesothelioma",C184)),ISNUMBER(FIND("carcino",C184)),ISNUMBER(FIND("mutagen",C184)),ISNUMBER(FIND("genetic",C184)))</f>
        <v>0</v>
      </c>
      <c r="H184" t="b">
        <f>OR(ISNUMBER(FIND("inflammatory",C184)),ISNUMBER(FIND("inflamm",C184)))</f>
        <v>1</v>
      </c>
      <c r="I184" t="b">
        <f>OR(ISNUMBER(FIND("immune",C184)),ISNUMBER(FIND("immunological",C184)),ISNUMBER(FIND("interleuk",C184)),ISNUMBER(FIND("platelet activation",C184)),ISNUMBER(FIND("monocyte",C184)),ISNUMBER(FIND("leukocyte",C184)),ISNUMBER(FIND("cytokine",C184)),ISNUMBER(FIND("CD4",C184)),ISNUMBER(FIND("CD8",C184)),ISNUMBER(FIND("T-cell",C184)))</f>
        <v>1</v>
      </c>
      <c r="J184" t="b">
        <f>OR(ISNUMBER(FIND("reactive oxygen",C184)),ISNUMBER(FIND("ROS",C184)),ISNUMBER(FIND("free radical",C184)),ISNUMBER(FIND("oxidative stress",C184)),ISNUMBER(FIND("peroxid",C184)),ISNUMBER(FIND("oxidative",C184)),ISNUMBER(FIND("antioxid",C184)))</f>
        <v>0</v>
      </c>
      <c r="K184" t="b">
        <f>OR(ISNUMBER(FIND("autophag",C184)))</f>
        <v>0</v>
      </c>
      <c r="L184" t="b">
        <f>OR(ISNUMBER(FIND("morpholog",C184)))</f>
        <v>1</v>
      </c>
      <c r="M184" t="b">
        <f>OR(ISNUMBER(FIND("fibrosis",C184)),ISNUMBER(FIND("Fibrosis",C184)),ISNUMBER(FIND("fibrot",C184)))</f>
        <v>0</v>
      </c>
      <c r="N184" t="b">
        <f>OR(ISNUMBER(FIND("offspring",C184)),ISNUMBER(FIND("Parental",C184)),ISNUMBER(FIND("parental",C184)),ISNUMBER(FIND("germline",C184)),ISNUMBER(FIND("reproduc",C184)),ISNUMBER(FIND("embryo",C184)))</f>
        <v>0</v>
      </c>
      <c r="O184" t="b">
        <f>OR(ISNUMBER(FIND("metabol",C184)),ISNUMBER(FIND("Metabol",C184)),ISNUMBER(FIND("digest",C184)),ISNUMBER(FIND("mitochon",C184)))</f>
        <v>0</v>
      </c>
      <c r="P184" t="b">
        <f>OR(ISNUMBER(FIND("ecotox",C184)),ISNUMBER(FIND("Ecotox",B184)),ISNUMBER(FIND("ecotox",B184)),ISNUMBER(FIND("Ecotox",C184)))</f>
        <v>0</v>
      </c>
      <c r="Q184" t="b">
        <f>OR(ISNUMBER(FIND("Bioaccum",C184)),ISNUMBER(FIND("bioaccum",C184)),ISNUMBER(FIND("accum",C184)))</f>
        <v>0</v>
      </c>
      <c r="R184" t="b">
        <f>OR(ISNUMBER(FIND("Occupation",C184)),ISNUMBER(FIND("occupation",C184)),ISNUMBER(FIND("worker",C184)),ISNUMBER(FIND("workforce",C184)))</f>
        <v>0</v>
      </c>
      <c r="S184" t="b">
        <f>NOT(OR(F184,G184,H184,I184,J184,K184,L184,M184,N184,O184,P184,Q184,R184))</f>
        <v>0</v>
      </c>
      <c r="U184" t="b">
        <f>OR(Table1[[#This Row],[Inflammation]],Table1[[#This Row],[Immune]])</f>
        <v>1</v>
      </c>
      <c r="V184" t="str">
        <f>IF(OR(Table1[[#This Row],[Rodents]],Table1[[#This Row],[Human]],Table1[[#This Row],[Pig]]),OR(ISNUMBER(FIND("intratrach",C184)),ISNUMBER(FIND("nasal ",C184)),ISNUMBER(FIND("instill",C184))),"NA")</f>
        <v>NA</v>
      </c>
      <c r="W184" t="str">
        <f>IF(OR(Table1[[#This Row],[Rodents]],Table1[[#This Row],[Human]],Table1[[#This Row],[Pig]]),OR(ISNUMBER(FIND("dermal",C184)),ISNUMBER(FIND("skin ",C184))),"NA")</f>
        <v>NA</v>
      </c>
      <c r="X184" t="str">
        <f>IF(OR(Table1[[#This Row],[Rodents]],Table1[[#This Row],[Human]],Table1[[#This Row],[Pig]]),OR(ISNUMBER(FIND("injected",C184)),ISNUMBER(FIND("periton",C184)),ISNUMBER(FIND("intrascrot",C184))),"NA")</f>
        <v>NA</v>
      </c>
      <c r="Y184" t="str">
        <f>IF(OR(Table1[[#This Row],[Rodents]],Table1[[#This Row],[Human]],Table1[[#This Row],[Pig]]),NOT(OR(Table1[[#This Row],[Inhaled/Intratracheal/intranasal]],Table1[[#This Row],[Dermal]],Table1[[#This Row],[Injected]])),"NA")</f>
        <v>NA</v>
      </c>
      <c r="AA184" t="b">
        <f>OR(ISNUMBER(FIND("fish ",C184)),ISNUMBER(FIND("Fish ",C184)),ISNUMBER(FIND("aquatic",C184)),ISNUMBER(FIND("daphnids",C184)),ISNUMBER(FIND("Carcinus maenas",C184)),ISNUMBER(FIND("Daphnia",C184)),ISNUMBER(FIND("Ruditapes philippinarum",C184)),ISNUMBER(FIND("daphnia",C184)),ISNUMBER(FIND("marine",C184)),ISNUMBER(FIND("mussel",C184)),ISNUMBER(FIND("algae",C184)),ISNUMBER(FIND("Donax faba",C184)),ISNUMBER(FIND("estuarine",C184)),ISNUMBER(FIND("snail",C184)),ISNUMBER(FIND("Prorocentrum donghaiense",C184)) )</f>
        <v>0</v>
      </c>
      <c r="AB184" t="b">
        <f>OR(ISNUMBER(FIND(" rat ",C184)),ISNUMBER(FIND(" rats ",C184)),ISNUMBER(FIND(" Rats ",C184)),ISNUMBER(FIND(" Rat ",C184)),ISNUMBER(FIND(" rat.",C184)),ISNUMBER(FIND(" rats.",C184)),ISNUMBER(FIND("mouse",C184)),ISNUMBER(FIND("mice",C184)), ISNUMBER(FIND(" Mice",C184)))</f>
        <v>0</v>
      </c>
      <c r="AC184" t="b">
        <f>OR(ISNUMBER(FIND(" cell ",C184)),ISNUMBER(FIND("fibroblast",C184)),ISNUMBER(FIND("macrophage",C184)),ISNUMBER(FIND("epithelial",C184)),ISNUMBER(FIND("endothelial",C184)),ISNUMBER(FIND("neuron",C184)),ISNUMBER(FIND(" cells ",C184)),ISNUMBER(FIND("RBC",C184)),ISNUMBER(FIND("mitochond",C184)),ISNUMBER(FIND("adipocyte",C184)),ISNUMBER(FIND("osteo",C184)),ISNUMBER(FIND("keratin",C184)),ISNUMBER(FIND(" cell's ",C184)),ISNUMBER(FIND("eukary",C184)),ISNUMBER(FIND("sperm",C184)))</f>
        <v>1</v>
      </c>
      <c r="AD184" t="b">
        <f>OR(ISNUMBER(FIND("human",B184)),ISNUMBER(FIND("workers",B184)),ISNUMBER(FIND("workforces",B184)),ISNUMBER(FIND("occupational",B184)),ISNUMBER(FIND("Case report",B184)),ISNUMBER(FIND("Workplaces",B184)),ISNUMBER(FIND("worker",B184)))</f>
        <v>0</v>
      </c>
      <c r="AE184" t="b">
        <f>OR(ISNUMBER(FIND(" plant ",C184)),ISNUMBER(FIND("Plant ",C184)),ISNUMBER(FIND("tomato",C184)),ISNUMBER(FIND("plants",C184)),ISNUMBER(FIND("Plants",C184)),ISNUMBER(FIND("algae",C184)),ISNUMBER(FIND("lettuce",C184)),ISNUMBER(FIND("green gram sprouts ",C184)),ISNUMBER(FIND("Cucurbita pepo",C184)),ISNUMBER(FIND("bean ",C184)),ISNUMBER(FIND("chloroplast",C184)),ISNUMBER(FIND("chlorophyll",C184)),ISNUMBER(FIND("seedling",C184)),ISNUMBER(FIND("canola",C184)),ISNUMBER(FIND("shoot",C184)),ISNUMBER(FIND("photosynthes",C184)),ISNUMBER(FIND(" leaves ",C184)),,ISNUMBER(FIND("agriculture",C184)),ISNUMBER(FIND(" crops ",C184)))</f>
        <v>0</v>
      </c>
      <c r="AF184" t="b">
        <f>OR(ISNUMBER(FIND("bacteria",C184)),ISNUMBER(FIND("Bacteria",C184)),ISNUMBER(FIND("Bacterium",C184)),ISNUMBER(FIND("bacterium",C184)),ISNUMBER(FIND(" coli ",C184)))</f>
        <v>0</v>
      </c>
      <c r="AG184" t="b">
        <f>OR(ISNUMBER(FIND("fungi",C184)),ISNUMBER(FIND("Fungi",C184)),ISNUMBER(FIND("fungus",C184)),ISNUMBER(FIND("Fungus",C184)),ISNUMBER(FIND("mushroom",C184)),ISNUMBER(FIND("Mushroom",C184)),ISNUMBER(FIND(" mold ",C184)))</f>
        <v>0</v>
      </c>
      <c r="AH184" t="b">
        <f>OR(ISNUMBER(FIND("Pig ",C184)),ISNUMBER(FIND("pig ",C184)),ISNUMBER(FIND("Pigs ",C184)),ISNUMBER(FIND("pigs ",C184)))</f>
        <v>0</v>
      </c>
      <c r="AI184" t="b">
        <f>OR(ISNUMBER(FIND(" C. elegans",C184)),ISNUMBER(FIND("Caenorhabditis elegans",C184)),ISNUMBER(FIND("earthworms",C184)),ISNUMBER(FIND(" Ficopomatus enigmaticus",C184)),ISNUMBER(FIND("larva",C184)),ISNUMBER(FIND("Lumbriculus variegatus",C184)),ISNUMBER(FIND("nematode",C184)))</f>
        <v>0</v>
      </c>
      <c r="AJ184" t="b">
        <f>NOT(OR(AA184,AB184,AC184,AD184,AE184,AF184,AG184,AH184,AI184))</f>
        <v>0</v>
      </c>
      <c r="AL184" t="b">
        <f>OR(AA184,AB184,AD184,AE184,AF184,AG184,AH184,AI184)</f>
        <v>0</v>
      </c>
      <c r="AM184" t="b">
        <f>IF(Table1[[#This Row],[In vivo?]],IF(Table1[[#This Row],[Cell]],FALSE,TRUE),FALSE)</f>
        <v>0</v>
      </c>
      <c r="AN184" t="b">
        <f>AND(AC184,AL184)</f>
        <v>0</v>
      </c>
      <c r="AO184" t="b">
        <f>IF(Table1[[#This Row],[Cell]],IF(Table1[[#This Row],[In vivo?]],FALSE,TRUE),FALSE)</f>
        <v>1</v>
      </c>
      <c r="AP184" t="b">
        <f>NOT(OR(Table1[[#This Row],[In vivo?]],Table1[[#This Row],[Only in Cell]]))</f>
        <v>0</v>
      </c>
      <c r="AQ184" t="str">
        <f>IF(OR(Table1[[#This Row],[Rodents]],Table1[[#This Row],[Human]],Table1[[#This Row],[Pig]]),OR(ISNUMBER(FIND("pulmonary",C184)),ISNUMBER(FIND("lung",C184))),"NA")</f>
        <v>NA</v>
      </c>
      <c r="AR184" t="str">
        <f>IF(OR(Table1[[#This Row],[Rodents]],Table1[[#This Row],[Human]],Table1[[#This Row],[Pig]]),OR(ISNUMBER(FIND("skin",C184)),ISNUMBER(FIND("dermal",C184))),"NA")</f>
        <v>NA</v>
      </c>
      <c r="AS184" t="str">
        <f>IF(OR(Table1[[#This Row],[Rodents]],Table1[[#This Row],[Human]],Table1[[#This Row],[Pig]]),OR(ISNUMBER(FIND("liver",C184)),ISNUMBER(FIND("hepat",C184))),"NA")</f>
        <v>NA</v>
      </c>
      <c r="AT184" t="str">
        <f>IF(OR(Table1[[#This Row],[Rodents]],Table1[[#This Row],[Human]],Table1[[#This Row],[Pig]]),OR(ISNUMBER(FIND("kidney",C184)),ISNUMBER(FIND("neph",C184))),"NA")</f>
        <v>NA</v>
      </c>
      <c r="AU184" t="str">
        <f>IF(OR(Table1[[#This Row],[Rodents]],Table1[[#This Row],[Human]],Table1[[#This Row],[Pig]]),OR(ISNUMBER(FIND("brain",C184)),ISNUMBER(FIND("neur",C184)),ISNUMBER(FIND("nerv",C184))),"NA")</f>
        <v>NA</v>
      </c>
      <c r="AV184" t="str">
        <f>IF(OR(Table1[[#This Row],[Rodents]],Table1[[#This Row],[Human]],Table1[[#This Row],[Pig]]),OR(ISNUMBER(FIND("heart",C184)),ISNUMBER(FIND("cardi",C184))),"NA")</f>
        <v>NA</v>
      </c>
      <c r="AW184" t="str">
        <f>IF(OR(Table1[[#This Row],[Rodents]],Table1[[#This Row],[Human]],Table1[[#This Row],[Pig]]),OR(ISNUMBER(FIND("gastro",C184)),ISNUMBER(FIND("intesti",C184)),ISNUMBER(FIND("stomach",C184))),"NA")</f>
        <v>NA</v>
      </c>
      <c r="AX184" t="str">
        <f>IF(OR(Table1[[#This Row],[Rodents]],Table1[[#This Row],[Human]],Table1[[#This Row],[Pig]]),NOT(OR(AQ184,AR184,AS184,AT184,AU184,AV184,AW184)),"NA")</f>
        <v>NA</v>
      </c>
      <c r="AY184" t="b">
        <f>OR(ISNUMBER(FIND("SWCNT",C184)),ISNUMBER(FIND("SWNT",C184)),ISNUMBER(FIND("single-wall",C184)),ISNUMBER(FIND("single wall",C184)),ISNUMBER(FIND("Single wall",C184)),ISNUMBER(FIND("Single-wall",C184)),ISNUMBER(FIND("SWCNT",B184)),ISNUMBER(FIND("SWNT",B184)),ISNUMBER(FIND("single-wall",B184)),ISNUMBER(FIND("single wall",B184)),ISNUMBER(FIND("Single-wall",B184)),ISNUMBER(FIND("Single wall",B184)))</f>
        <v>0</v>
      </c>
      <c r="AZ184" t="b">
        <f>OR(ISNUMBER(FIND("MWCNT",C184)),ISNUMBER(FIND("MWNT",C184)),ISNUMBER(FIND("multi-wall",C184)),ISNUMBER(FIND("multi wall",C184)),ISNUMBER(FIND("multiwall",C184)),ISNUMBER(FIND("Multi-wall",C184)),ISNUMBER(FIND("Multi wall",C184)),ISNUMBER(FIND("Multiwall",C184)),ISNUMBER(FIND("MWCNT",B184)),ISNUMBER(FIND("MWNT",B184)),ISNUMBER(FIND("multi-wall",B184)),ISNUMBER(FIND("multi wall",B184)),ISNUMBER(FIND("multiwall",B184)),ISNUMBER(FIND("Multi-wall",B184)),ISNUMBER(FIND("Multi wall",B184)),ISNUMBER(FIND("Multiwall",B184)),ISNUMBER(FIND("Double-wall",B184)),ISNUMBER(FIND("Double wall",B184)),ISNUMBER(FIND("Doublewall",B184)),ISNUMBER(FIND("double-wall",B184)),ISNUMBER(FIND("double wall",B184)),ISNUMBER(FIND("doublewall",B184)))</f>
        <v>1</v>
      </c>
      <c r="BA184" t="b">
        <f>AND(Table1[[#This Row],[SWCNT]],Table1[[#This Row],[MWCNT]])</f>
        <v>0</v>
      </c>
      <c r="BB184" t="b">
        <f>IF(Table1[[#This Row],[SWCNT]]=TRUE,FALSE,IF(Table1[[#This Row],[MWCNT]]=TRUE,FALSE,TRUE))</f>
        <v>0</v>
      </c>
      <c r="BC184" s="18"/>
    </row>
    <row r="185" spans="1:55" ht="240.5">
      <c r="A185" t="s">
        <v>1616</v>
      </c>
      <c r="B185" s="2" t="s">
        <v>1617</v>
      </c>
      <c r="C185" s="16" t="s">
        <v>1618</v>
      </c>
      <c r="D185" s="17" t="s">
        <v>38</v>
      </c>
      <c r="E185" s="2">
        <v>2018</v>
      </c>
      <c r="F185" t="b">
        <f>OR(ISNUMBER(FIND("cytotoxic",C185)),ISNUMBER(FIND("Cytotoxic",C185)),ISNUMBER(FIND("cellular toxicity",C185)),ISNUMBER(FIND("cell death",C185)),ISNUMBER(FIND("viable",C185)),ISNUMBER(FIND("phytotoxic",C185)),ISNUMBER(FIND("acute toxicity",C185)),ISNUMBER(FIND("MTT",C185)),ISNUMBER(FIND("survival",C185)),ISNUMBER(FIND("prolifer",C185)),ISNUMBER(FIND("apoptosis",C185)),ISNUMBER(FIND("neurotoxic",C185)),ISNUMBER(FIND("  lysis ",C185)),ISNUMBER(FIND("necrosis",C185)),ISNUMBER(FIND("cellular death",C185))*3,ISNUMBER(FIND("LDH",C185)),ISNUMBER(FIND("Acute toxicity",C185)))</f>
        <v>0</v>
      </c>
      <c r="G185" t="b">
        <f>OR(ISNUMBER(FIND("genotoxic",C185)),ISNUMBER(FIND("genotoxicity",C185)),ISNUMBER(FIND("DNA damage",C185)),ISNUMBER(FIND("DNA",C185)),ISNUMBER(FIND("RNA",C185)),ISNUMBER(FIND("mesothelioma",C185)),ISNUMBER(FIND("carcino",C185)),ISNUMBER(FIND("mutagen",C185)),ISNUMBER(FIND("genetic",C185)))</f>
        <v>0</v>
      </c>
      <c r="H185" t="b">
        <f>OR(ISNUMBER(FIND("inflammatory",C185)),ISNUMBER(FIND("inflamm",C185)))</f>
        <v>1</v>
      </c>
      <c r="I185" t="b">
        <f>OR(ISNUMBER(FIND("immune",C185)),ISNUMBER(FIND("immunological",C185)),ISNUMBER(FIND("interleuk",C185)),ISNUMBER(FIND("platelet activation",C185)),ISNUMBER(FIND("monocyte",C185)),ISNUMBER(FIND("leukocyte",C185)),ISNUMBER(FIND("cytokine",C185)),ISNUMBER(FIND("CD4",C185)),ISNUMBER(FIND("CD8",C185)),ISNUMBER(FIND("T-cell",C185)))</f>
        <v>0</v>
      </c>
      <c r="J185" t="b">
        <f>OR(ISNUMBER(FIND("reactive oxygen",C185)),ISNUMBER(FIND("ROS",C185)),ISNUMBER(FIND("free radical",C185)),ISNUMBER(FIND("oxidative stress",C185)),ISNUMBER(FIND("peroxid",C185)),ISNUMBER(FIND("oxidative",C185)),ISNUMBER(FIND("antioxid",C185)))</f>
        <v>1</v>
      </c>
      <c r="K185" t="b">
        <f>OR(ISNUMBER(FIND("autophag",C185)))</f>
        <v>0</v>
      </c>
      <c r="L185" t="b">
        <f>OR(ISNUMBER(FIND("morpholog",C185)))</f>
        <v>0</v>
      </c>
      <c r="M185" t="b">
        <f>OR(ISNUMBER(FIND("fibrosis",C185)),ISNUMBER(FIND("Fibrosis",C185)),ISNUMBER(FIND("fibrot",C185)))</f>
        <v>1</v>
      </c>
      <c r="N185" t="b">
        <f>OR(ISNUMBER(FIND("offspring",C185)),ISNUMBER(FIND("Parental",C185)),ISNUMBER(FIND("parental",C185)),ISNUMBER(FIND("germline",C185)),ISNUMBER(FIND("reproduc",C185)),ISNUMBER(FIND("embryo",C185)))</f>
        <v>0</v>
      </c>
      <c r="O185" t="b">
        <f>OR(ISNUMBER(FIND("metabol",C185)),ISNUMBER(FIND("Metabol",C185)),ISNUMBER(FIND("digest",C185)),ISNUMBER(FIND("mitochon",C185)))</f>
        <v>0</v>
      </c>
      <c r="P185" t="b">
        <f>OR(ISNUMBER(FIND("ecotox",C185)),ISNUMBER(FIND("Ecotox",B185)),ISNUMBER(FIND("ecotox",B185)),ISNUMBER(FIND("Ecotox",C185)))</f>
        <v>0</v>
      </c>
      <c r="Q185" t="b">
        <f>OR(ISNUMBER(FIND("Bioaccum",C185)),ISNUMBER(FIND("bioaccum",C185)),ISNUMBER(FIND("accum",C185)))</f>
        <v>0</v>
      </c>
      <c r="R185" t="b">
        <f>OR(ISNUMBER(FIND("Occupation",C185)),ISNUMBER(FIND("occupation",C185)),ISNUMBER(FIND("worker",C185)),ISNUMBER(FIND("workforce",C185)))</f>
        <v>0</v>
      </c>
      <c r="S185" t="b">
        <f>NOT(OR(F185,G185,H185,I185,J185,K185,L185,M185,N185,O185,P185,Q185,R185))</f>
        <v>0</v>
      </c>
      <c r="U185" t="b">
        <f>OR(Table1[[#This Row],[Inflammation]],Table1[[#This Row],[Immune]])</f>
        <v>1</v>
      </c>
      <c r="V185" t="b">
        <f>IF(OR(Table1[[#This Row],[Rodents]],Table1[[#This Row],[Human]],Table1[[#This Row],[Pig]]),OR(ISNUMBER(FIND("intratrach",C185)),ISNUMBER(FIND("nasal ",C185)),ISNUMBER(FIND("instill",C185))),"NA")</f>
        <v>1</v>
      </c>
      <c r="W185" t="b">
        <f>IF(OR(Table1[[#This Row],[Rodents]],Table1[[#This Row],[Human]],Table1[[#This Row],[Pig]]),OR(ISNUMBER(FIND("dermal",C185)),ISNUMBER(FIND("skin ",C185))),"NA")</f>
        <v>0</v>
      </c>
      <c r="X185" t="b">
        <f>IF(OR(Table1[[#This Row],[Rodents]],Table1[[#This Row],[Human]],Table1[[#This Row],[Pig]]),OR(ISNUMBER(FIND("injected",C185)),ISNUMBER(FIND("periton",C185)),ISNUMBER(FIND("intrascrot",C185))),"NA")</f>
        <v>0</v>
      </c>
      <c r="Y185" t="b">
        <f>IF(OR(Table1[[#This Row],[Rodents]],Table1[[#This Row],[Human]],Table1[[#This Row],[Pig]]),NOT(OR(Table1[[#This Row],[Inhaled/Intratracheal/intranasal]],Table1[[#This Row],[Dermal]],Table1[[#This Row],[Injected]])),"NA")</f>
        <v>0</v>
      </c>
      <c r="AA185" t="b">
        <f>OR(ISNUMBER(FIND("fish ",C185)),ISNUMBER(FIND("Fish ",C185)),ISNUMBER(FIND("aquatic",C185)),ISNUMBER(FIND("daphnids",C185)),ISNUMBER(FIND("Carcinus maenas",C185)),ISNUMBER(FIND("Daphnia",C185)),ISNUMBER(FIND("Ruditapes philippinarum",C185)),ISNUMBER(FIND("daphnia",C185)),ISNUMBER(FIND("marine",C185)),ISNUMBER(FIND("mussel",C185)),ISNUMBER(FIND("algae",C185)),ISNUMBER(FIND("Donax faba",C185)),ISNUMBER(FIND("estuarine",C185)),ISNUMBER(FIND("snail",C185)),ISNUMBER(FIND("Prorocentrum donghaiense",C185)) )</f>
        <v>0</v>
      </c>
      <c r="AB185" t="b">
        <f>OR(ISNUMBER(FIND(" rat ",C185)),ISNUMBER(FIND(" rats ",C185)),ISNUMBER(FIND(" Rats ",C185)),ISNUMBER(FIND(" Rat ",C185)),ISNUMBER(FIND(" rat.",C185)),ISNUMBER(FIND(" rats.",C185)),ISNUMBER(FIND("mouse",C185)),ISNUMBER(FIND("mice",C185)), ISNUMBER(FIND(" Mice",C185)))</f>
        <v>1</v>
      </c>
      <c r="AC185" t="b">
        <f>OR(ISNUMBER(FIND(" cell ",C185)),ISNUMBER(FIND("fibroblast",C185)),ISNUMBER(FIND("macrophage",C185)),ISNUMBER(FIND("epithelial",C185)),ISNUMBER(FIND("endothelial",C185)),ISNUMBER(FIND("neuron",C185)),ISNUMBER(FIND(" cells ",C185)),ISNUMBER(FIND("RBC",C185)),ISNUMBER(FIND("mitochond",C185)),ISNUMBER(FIND("adipocyte",C185)),ISNUMBER(FIND("osteo",C185)),ISNUMBER(FIND("keratin",C185)),ISNUMBER(FIND(" cell's ",C185)),ISNUMBER(FIND("eukary",C185)),ISNUMBER(FIND("sperm",C185)))</f>
        <v>1</v>
      </c>
      <c r="AD185" t="b">
        <f>OR(ISNUMBER(FIND("human",B185)),ISNUMBER(FIND("workers",B185)),ISNUMBER(FIND("workforces",B185)),ISNUMBER(FIND("occupational",B185)),ISNUMBER(FIND("Case report",B185)),ISNUMBER(FIND("Workplaces",B185)),ISNUMBER(FIND("worker",B185)))</f>
        <v>0</v>
      </c>
      <c r="AE185" t="b">
        <f>OR(ISNUMBER(FIND(" plant ",C185)),ISNUMBER(FIND("Plant ",C185)),ISNUMBER(FIND("tomato",C185)),ISNUMBER(FIND("plants",C185)),ISNUMBER(FIND("Plants",C185)),ISNUMBER(FIND("algae",C185)),ISNUMBER(FIND("lettuce",C185)),ISNUMBER(FIND("green gram sprouts ",C185)),ISNUMBER(FIND("Cucurbita pepo",C185)),ISNUMBER(FIND("bean ",C185)),ISNUMBER(FIND("chloroplast",C185)),ISNUMBER(FIND("chlorophyll",C185)),ISNUMBER(FIND("seedling",C185)),ISNUMBER(FIND("canola",C185)),ISNUMBER(FIND("shoot",C185)),ISNUMBER(FIND("photosynthes",C185)),ISNUMBER(FIND(" leaves ",C185)),,ISNUMBER(FIND("agriculture",C185)),ISNUMBER(FIND(" crops ",C185)))</f>
        <v>0</v>
      </c>
      <c r="AF185" t="b">
        <f>OR(ISNUMBER(FIND("bacteria",C185)),ISNUMBER(FIND("Bacteria",C185)),ISNUMBER(FIND("Bacterium",C185)),ISNUMBER(FIND("bacterium",C185)),ISNUMBER(FIND(" coli ",C185)))</f>
        <v>0</v>
      </c>
      <c r="AG185" t="b">
        <f>OR(ISNUMBER(FIND("fungi",C185)),ISNUMBER(FIND("Fungi",C185)),ISNUMBER(FIND("fungus",C185)),ISNUMBER(FIND("Fungus",C185)),ISNUMBER(FIND("mushroom",C185)),ISNUMBER(FIND("Mushroom",C185)),ISNUMBER(FIND(" mold ",C185)))</f>
        <v>0</v>
      </c>
      <c r="AH185" t="b">
        <f>OR(ISNUMBER(FIND("Pig ",C185)),ISNUMBER(FIND("pig ",C185)),ISNUMBER(FIND("Pigs ",C185)),ISNUMBER(FIND("pigs ",C185)))</f>
        <v>0</v>
      </c>
      <c r="AI185" t="b">
        <f>OR(ISNUMBER(FIND(" C. elegans",C185)),ISNUMBER(FIND("Caenorhabditis elegans",C185)),ISNUMBER(FIND("earthworms",C185)),ISNUMBER(FIND(" Ficopomatus enigmaticus",C185)),ISNUMBER(FIND("larva",C185)),ISNUMBER(FIND("Lumbriculus variegatus",C185)),ISNUMBER(FIND("nematode",C185)))</f>
        <v>0</v>
      </c>
      <c r="AJ185" t="b">
        <f>NOT(OR(AA185,AB185,AC185,AD185,AE185,AF185,AG185,AH185,AI185))</f>
        <v>0</v>
      </c>
      <c r="AL185" t="b">
        <f>OR(AA185,AB185,AD185,AE185,AF185,AG185,AH185,AI185)</f>
        <v>1</v>
      </c>
      <c r="AM185" t="b">
        <f>IF(Table1[[#This Row],[In vivo?]],IF(Table1[[#This Row],[Cell]],FALSE,TRUE),FALSE)</f>
        <v>0</v>
      </c>
      <c r="AN185" t="b">
        <f>AND(AC185,AL185)</f>
        <v>1</v>
      </c>
      <c r="AO185" t="b">
        <f>IF(Table1[[#This Row],[Cell]],IF(Table1[[#This Row],[In vivo?]],FALSE,TRUE),FALSE)</f>
        <v>0</v>
      </c>
      <c r="AP185" t="b">
        <f>NOT(OR(Table1[[#This Row],[In vivo?]],Table1[[#This Row],[Only in Cell]]))</f>
        <v>0</v>
      </c>
      <c r="AQ185" t="b">
        <f>IF(OR(Table1[[#This Row],[Rodents]],Table1[[#This Row],[Human]],Table1[[#This Row],[Pig]]),OR(ISNUMBER(FIND("pulmonary",C185)),ISNUMBER(FIND("lung",C185))),"NA")</f>
        <v>1</v>
      </c>
      <c r="AR185" t="b">
        <f>IF(OR(Table1[[#This Row],[Rodents]],Table1[[#This Row],[Human]],Table1[[#This Row],[Pig]]),OR(ISNUMBER(FIND("skin",C185)),ISNUMBER(FIND("dermal",C185))),"NA")</f>
        <v>0</v>
      </c>
      <c r="AS185" t="b">
        <f>IF(OR(Table1[[#This Row],[Rodents]],Table1[[#This Row],[Human]],Table1[[#This Row],[Pig]]),OR(ISNUMBER(FIND("liver",C185)),ISNUMBER(FIND("hepat",C185))),"NA")</f>
        <v>0</v>
      </c>
      <c r="AT185" t="b">
        <f>IF(OR(Table1[[#This Row],[Rodents]],Table1[[#This Row],[Human]],Table1[[#This Row],[Pig]]),OR(ISNUMBER(FIND("kidney",C185)),ISNUMBER(FIND("neph",C185))),"NA")</f>
        <v>0</v>
      </c>
      <c r="AU185" t="b">
        <f>IF(OR(Table1[[#This Row],[Rodents]],Table1[[#This Row],[Human]],Table1[[#This Row],[Pig]]),OR(ISNUMBER(FIND("brain",C185)),ISNUMBER(FIND("neur",C185)),ISNUMBER(FIND("nerv",C185))),"NA")</f>
        <v>0</v>
      </c>
      <c r="AV185" t="b">
        <f>IF(OR(Table1[[#This Row],[Rodents]],Table1[[#This Row],[Human]],Table1[[#This Row],[Pig]]),OR(ISNUMBER(FIND("heart",C185)),ISNUMBER(FIND("cardi",C185))),"NA")</f>
        <v>1</v>
      </c>
      <c r="AW185" t="b">
        <f>IF(OR(Table1[[#This Row],[Rodents]],Table1[[#This Row],[Human]],Table1[[#This Row],[Pig]]),OR(ISNUMBER(FIND("gastro",C185)),ISNUMBER(FIND("intesti",C185)),ISNUMBER(FIND("stomach",C185))),"NA")</f>
        <v>0</v>
      </c>
      <c r="AX185" t="b">
        <f>IF(OR(Table1[[#This Row],[Rodents]],Table1[[#This Row],[Human]],Table1[[#This Row],[Pig]]),NOT(OR(AQ185,AR185,AS185,AT185,AU185,AV185,AW185)),"NA")</f>
        <v>0</v>
      </c>
      <c r="AY185" t="b">
        <f>OR(ISNUMBER(FIND("SWCNT",C185)),ISNUMBER(FIND("SWNT",C185)),ISNUMBER(FIND("single-wall",C185)),ISNUMBER(FIND("single wall",C185)),ISNUMBER(FIND("Single wall",C185)),ISNUMBER(FIND("Single-wall",C185)),ISNUMBER(FIND("SWCNT",B185)),ISNUMBER(FIND("SWNT",B185)),ISNUMBER(FIND("single-wall",B185)),ISNUMBER(FIND("single wall",B185)),ISNUMBER(FIND("Single-wall",B185)),ISNUMBER(FIND("Single wall",B185)))</f>
        <v>0</v>
      </c>
      <c r="AZ185" t="b">
        <f>OR(ISNUMBER(FIND("MWCNT",C185)),ISNUMBER(FIND("MWNT",C185)),ISNUMBER(FIND("multi-wall",C185)),ISNUMBER(FIND("multi wall",C185)),ISNUMBER(FIND("multiwall",C185)),ISNUMBER(FIND("Multi-wall",C185)),ISNUMBER(FIND("Multi wall",C185)),ISNUMBER(FIND("Multiwall",C185)),ISNUMBER(FIND("MWCNT",B185)),ISNUMBER(FIND("MWNT",B185)),ISNUMBER(FIND("multi-wall",B185)),ISNUMBER(FIND("multi wall",B185)),ISNUMBER(FIND("multiwall",B185)),ISNUMBER(FIND("Multi-wall",B185)),ISNUMBER(FIND("Multi wall",B185)),ISNUMBER(FIND("Multiwall",B185)),ISNUMBER(FIND("Double-wall",B185)),ISNUMBER(FIND("Double wall",B185)),ISNUMBER(FIND("Doublewall",B185)),ISNUMBER(FIND("double-wall",B185)),ISNUMBER(FIND("double wall",B185)),ISNUMBER(FIND("doublewall",B185)))</f>
        <v>1</v>
      </c>
      <c r="BA185" t="b">
        <f>AND(Table1[[#This Row],[SWCNT]],Table1[[#This Row],[MWCNT]])</f>
        <v>0</v>
      </c>
      <c r="BB185" t="b">
        <f>IF(Table1[[#This Row],[SWCNT]]=TRUE,FALSE,IF(Table1[[#This Row],[MWCNT]]=TRUE,FALSE,TRUE))</f>
        <v>0</v>
      </c>
      <c r="BC185" s="18"/>
    </row>
    <row r="186" spans="1:55" ht="203.5">
      <c r="A186" t="s">
        <v>1638</v>
      </c>
      <c r="B186" s="2" t="s">
        <v>1639</v>
      </c>
      <c r="C186" s="16" t="s">
        <v>1640</v>
      </c>
      <c r="D186" s="17" t="s">
        <v>260</v>
      </c>
      <c r="E186" s="2">
        <v>2018</v>
      </c>
      <c r="F186" t="b">
        <f>OR(ISNUMBER(FIND("cytotoxic",C186)),ISNUMBER(FIND("Cytotoxic",C186)),ISNUMBER(FIND("cellular toxicity",C186)),ISNUMBER(FIND("cell death",C186)),ISNUMBER(FIND("viable",C186)),ISNUMBER(FIND("phytotoxic",C186)),ISNUMBER(FIND("acute toxicity",C186)),ISNUMBER(FIND("MTT",C186)),ISNUMBER(FIND("survival",C186)),ISNUMBER(FIND("prolifer",C186)),ISNUMBER(FIND("apoptosis",C186)),ISNUMBER(FIND("neurotoxic",C186)),ISNUMBER(FIND("  lysis ",C186)),ISNUMBER(FIND("necrosis",C186)),ISNUMBER(FIND("cellular death",C186))*3,ISNUMBER(FIND("LDH",C186)),ISNUMBER(FIND("Acute toxicity",C186)))</f>
        <v>0</v>
      </c>
      <c r="G186" t="b">
        <f>OR(ISNUMBER(FIND("genotoxic",C186)),ISNUMBER(FIND("genotoxicity",C186)),ISNUMBER(FIND("DNA damage",C186)),ISNUMBER(FIND("DNA",C186)),ISNUMBER(FIND("RNA",C186)),ISNUMBER(FIND("mesothelioma",C186)),ISNUMBER(FIND("carcino",C186)),ISNUMBER(FIND("mutagen",C186)),ISNUMBER(FIND("genetic",C186)))</f>
        <v>0</v>
      </c>
      <c r="H186" t="b">
        <f>OR(ISNUMBER(FIND("inflammatory",C186)),ISNUMBER(FIND("inflamm",C186)))</f>
        <v>1</v>
      </c>
      <c r="I186" t="b">
        <f>OR(ISNUMBER(FIND("immune",C186)),ISNUMBER(FIND("immunological",C186)),ISNUMBER(FIND("interleuk",C186)),ISNUMBER(FIND("platelet activation",C186)),ISNUMBER(FIND("monocyte",C186)),ISNUMBER(FIND("leukocyte",C186)),ISNUMBER(FIND("cytokine",C186)),ISNUMBER(FIND("CD4",C186)),ISNUMBER(FIND("CD8",C186)),ISNUMBER(FIND("T-cell",C186)))</f>
        <v>0</v>
      </c>
      <c r="J186" t="b">
        <f>OR(ISNUMBER(FIND("reactive oxygen",C186)),ISNUMBER(FIND("ROS",C186)),ISNUMBER(FIND("free radical",C186)),ISNUMBER(FIND("oxidative stress",C186)),ISNUMBER(FIND("peroxid",C186)),ISNUMBER(FIND("oxidative",C186)),ISNUMBER(FIND("antioxid",C186)))</f>
        <v>0</v>
      </c>
      <c r="K186" t="b">
        <f>OR(ISNUMBER(FIND("autophag",C186)))</f>
        <v>0</v>
      </c>
      <c r="L186" t="b">
        <f>OR(ISNUMBER(FIND("morpholog",C186)))</f>
        <v>0</v>
      </c>
      <c r="M186" t="b">
        <f>OR(ISNUMBER(FIND("fibrosis",C186)),ISNUMBER(FIND("Fibrosis",C186)),ISNUMBER(FIND("fibrot",C186)))</f>
        <v>0</v>
      </c>
      <c r="N186" t="b">
        <f>OR(ISNUMBER(FIND("offspring",C186)),ISNUMBER(FIND("Parental",C186)),ISNUMBER(FIND("parental",C186)),ISNUMBER(FIND("germline",C186)),ISNUMBER(FIND("reproduc",C186)),ISNUMBER(FIND("embryo",C186)))</f>
        <v>0</v>
      </c>
      <c r="O186" t="b">
        <f>OR(ISNUMBER(FIND("metabol",C186)),ISNUMBER(FIND("Metabol",C186)),ISNUMBER(FIND("digest",C186)),ISNUMBER(FIND("mitochon",C186)))</f>
        <v>0</v>
      </c>
      <c r="P186" t="b">
        <f>OR(ISNUMBER(FIND("ecotox",C186)),ISNUMBER(FIND("Ecotox",B186)),ISNUMBER(FIND("ecotox",B186)),ISNUMBER(FIND("Ecotox",C186)))</f>
        <v>0</v>
      </c>
      <c r="Q186" t="b">
        <f>OR(ISNUMBER(FIND("Bioaccum",C186)),ISNUMBER(FIND("bioaccum",C186)),ISNUMBER(FIND("accum",C186)))</f>
        <v>0</v>
      </c>
      <c r="R186" t="b">
        <f>OR(ISNUMBER(FIND("Occupation",C186)),ISNUMBER(FIND("occupation",C186)),ISNUMBER(FIND("worker",C186)),ISNUMBER(FIND("workforce",C186)))</f>
        <v>0</v>
      </c>
      <c r="S186" t="b">
        <f>NOT(OR(F186,G186,H186,I186,J186,K186,L186,M186,N186,O186,P186,Q186,R186))</f>
        <v>0</v>
      </c>
      <c r="U186" t="b">
        <f>OR(Table1[[#This Row],[Inflammation]],Table1[[#This Row],[Immune]])</f>
        <v>1</v>
      </c>
      <c r="V186" t="str">
        <f>IF(OR(Table1[[#This Row],[Rodents]],Table1[[#This Row],[Human]],Table1[[#This Row],[Pig]]),OR(ISNUMBER(FIND("intratrach",C186)),ISNUMBER(FIND("nasal ",C186)),ISNUMBER(FIND("instill",C186))),"NA")</f>
        <v>NA</v>
      </c>
      <c r="W186" t="str">
        <f>IF(OR(Table1[[#This Row],[Rodents]],Table1[[#This Row],[Human]],Table1[[#This Row],[Pig]]),OR(ISNUMBER(FIND("dermal",C186)),ISNUMBER(FIND("skin ",C186))),"NA")</f>
        <v>NA</v>
      </c>
      <c r="X186" t="str">
        <f>IF(OR(Table1[[#This Row],[Rodents]],Table1[[#This Row],[Human]],Table1[[#This Row],[Pig]]),OR(ISNUMBER(FIND("injected",C186)),ISNUMBER(FIND("periton",C186)),ISNUMBER(FIND("intrascrot",C186))),"NA")</f>
        <v>NA</v>
      </c>
      <c r="Y186" t="str">
        <f>IF(OR(Table1[[#This Row],[Rodents]],Table1[[#This Row],[Human]],Table1[[#This Row],[Pig]]),NOT(OR(Table1[[#This Row],[Inhaled/Intratracheal/intranasal]],Table1[[#This Row],[Dermal]],Table1[[#This Row],[Injected]])),"NA")</f>
        <v>NA</v>
      </c>
      <c r="AA186" t="b">
        <f>OR(ISNUMBER(FIND("fish ",C186)),ISNUMBER(FIND("Fish ",C186)),ISNUMBER(FIND("aquatic",C186)),ISNUMBER(FIND("daphnids",C186)),ISNUMBER(FIND("Carcinus maenas",C186)),ISNUMBER(FIND("Daphnia",C186)),ISNUMBER(FIND("Ruditapes philippinarum",C186)),ISNUMBER(FIND("daphnia",C186)),ISNUMBER(FIND("marine",C186)),ISNUMBER(FIND("mussel",C186)),ISNUMBER(FIND("algae",C186)),ISNUMBER(FIND("Donax faba",C186)),ISNUMBER(FIND("estuarine",C186)),ISNUMBER(FIND("snail",C186)),ISNUMBER(FIND("Prorocentrum donghaiense",C186)) )</f>
        <v>0</v>
      </c>
      <c r="AB186" t="b">
        <f>OR(ISNUMBER(FIND(" rat ",C186)),ISNUMBER(FIND(" rats ",C186)),ISNUMBER(FIND(" Rats ",C186)),ISNUMBER(FIND(" Rat ",C186)),ISNUMBER(FIND(" rat.",C186)),ISNUMBER(FIND(" rats.",C186)),ISNUMBER(FIND("mouse",C186)),ISNUMBER(FIND("mice",C186)), ISNUMBER(FIND(" Mice",C186)))</f>
        <v>0</v>
      </c>
      <c r="AC186" t="b">
        <f>OR(ISNUMBER(FIND(" cell ",C186)),ISNUMBER(FIND("fibroblast",C186)),ISNUMBER(FIND("macrophage",C186)),ISNUMBER(FIND("epithelial",C186)),ISNUMBER(FIND("endothelial",C186)),ISNUMBER(FIND("neuron",C186)),ISNUMBER(FIND(" cells ",C186)),ISNUMBER(FIND("RBC",C186)),ISNUMBER(FIND("mitochond",C186)),ISNUMBER(FIND("adipocyte",C186)),ISNUMBER(FIND("osteo",C186)),ISNUMBER(FIND("keratin",C186)),ISNUMBER(FIND(" cell's ",C186)),ISNUMBER(FIND("eukary",C186)),ISNUMBER(FIND("sperm",C186)))</f>
        <v>1</v>
      </c>
      <c r="AD186" t="b">
        <f>OR(ISNUMBER(FIND("human",B186)),ISNUMBER(FIND("workers",B186)),ISNUMBER(FIND("workforces",B186)),ISNUMBER(FIND("occupational",B186)),ISNUMBER(FIND("Case report",B186)),ISNUMBER(FIND("Workplaces",B186)),ISNUMBER(FIND("worker",B186)))</f>
        <v>0</v>
      </c>
      <c r="AE186" t="b">
        <f>OR(ISNUMBER(FIND(" plant ",C186)),ISNUMBER(FIND("Plant ",C186)),ISNUMBER(FIND("tomato",C186)),ISNUMBER(FIND("plants",C186)),ISNUMBER(FIND("Plants",C186)),ISNUMBER(FIND("algae",C186)),ISNUMBER(FIND("lettuce",C186)),ISNUMBER(FIND("green gram sprouts ",C186)),ISNUMBER(FIND("Cucurbita pepo",C186)),ISNUMBER(FIND("bean ",C186)),ISNUMBER(FIND("chloroplast",C186)),ISNUMBER(FIND("chlorophyll",C186)),ISNUMBER(FIND("seedling",C186)),ISNUMBER(FIND("canola",C186)),ISNUMBER(FIND("shoot",C186)),ISNUMBER(FIND("photosynthes",C186)),ISNUMBER(FIND(" leaves ",C186)),,ISNUMBER(FIND("agriculture",C186)),ISNUMBER(FIND(" crops ",C186)))</f>
        <v>0</v>
      </c>
      <c r="AF186" t="b">
        <f>OR(ISNUMBER(FIND("bacteria",C186)),ISNUMBER(FIND("Bacteria",C186)),ISNUMBER(FIND("Bacterium",C186)),ISNUMBER(FIND("bacterium",C186)),ISNUMBER(FIND(" coli ",C186)))</f>
        <v>0</v>
      </c>
      <c r="AG186" t="b">
        <f>OR(ISNUMBER(FIND("fungi",C186)),ISNUMBER(FIND("Fungi",C186)),ISNUMBER(FIND("fungus",C186)),ISNUMBER(FIND("Fungus",C186)),ISNUMBER(FIND("mushroom",C186)),ISNUMBER(FIND("Mushroom",C186)),ISNUMBER(FIND(" mold ",C186)))</f>
        <v>0</v>
      </c>
      <c r="AH186" t="b">
        <f>OR(ISNUMBER(FIND("Pig ",C186)),ISNUMBER(FIND("pig ",C186)),ISNUMBER(FIND("Pigs ",C186)),ISNUMBER(FIND("pigs ",C186)))</f>
        <v>0</v>
      </c>
      <c r="AI186" t="b">
        <f>OR(ISNUMBER(FIND(" C. elegans",C186)),ISNUMBER(FIND("Caenorhabditis elegans",C186)),ISNUMBER(FIND("earthworms",C186)),ISNUMBER(FIND(" Ficopomatus enigmaticus",C186)),ISNUMBER(FIND("larva",C186)),ISNUMBER(FIND("Lumbriculus variegatus",C186)),ISNUMBER(FIND("nematode",C186)))</f>
        <v>0</v>
      </c>
      <c r="AJ186" t="b">
        <f>NOT(OR(AA186,AB186,AC186,AD186,AE186,AF186,AG186,AH186,AI186))</f>
        <v>0</v>
      </c>
      <c r="AL186" t="b">
        <f>OR(AA186,AB186,AD186,AE186,AF186,AG186,AH186,AI186)</f>
        <v>0</v>
      </c>
      <c r="AM186" t="b">
        <f>IF(Table1[[#This Row],[In vivo?]],IF(Table1[[#This Row],[Cell]],FALSE,TRUE),FALSE)</f>
        <v>0</v>
      </c>
      <c r="AN186" t="b">
        <f>AND(AC186,AL186)</f>
        <v>0</v>
      </c>
      <c r="AO186" t="b">
        <f>IF(Table1[[#This Row],[Cell]],IF(Table1[[#This Row],[In vivo?]],FALSE,TRUE),FALSE)</f>
        <v>1</v>
      </c>
      <c r="AP186" t="b">
        <f>NOT(OR(Table1[[#This Row],[In vivo?]],Table1[[#This Row],[Only in Cell]]))</f>
        <v>0</v>
      </c>
      <c r="AQ186" t="str">
        <f>IF(OR(Table1[[#This Row],[Rodents]],Table1[[#This Row],[Human]],Table1[[#This Row],[Pig]]),OR(ISNUMBER(FIND("pulmonary",C186)),ISNUMBER(FIND("lung",C186))),"NA")</f>
        <v>NA</v>
      </c>
      <c r="AR186" t="str">
        <f>IF(OR(Table1[[#This Row],[Rodents]],Table1[[#This Row],[Human]],Table1[[#This Row],[Pig]]),OR(ISNUMBER(FIND("skin",C186)),ISNUMBER(FIND("dermal",C186))),"NA")</f>
        <v>NA</v>
      </c>
      <c r="AS186" t="str">
        <f>IF(OR(Table1[[#This Row],[Rodents]],Table1[[#This Row],[Human]],Table1[[#This Row],[Pig]]),OR(ISNUMBER(FIND("liver",C186)),ISNUMBER(FIND("hepat",C186))),"NA")</f>
        <v>NA</v>
      </c>
      <c r="AT186" t="str">
        <f>IF(OR(Table1[[#This Row],[Rodents]],Table1[[#This Row],[Human]],Table1[[#This Row],[Pig]]),OR(ISNUMBER(FIND("kidney",C186)),ISNUMBER(FIND("neph",C186))),"NA")</f>
        <v>NA</v>
      </c>
      <c r="AU186" t="str">
        <f>IF(OR(Table1[[#This Row],[Rodents]],Table1[[#This Row],[Human]],Table1[[#This Row],[Pig]]),OR(ISNUMBER(FIND("brain",C186)),ISNUMBER(FIND("neur",C186)),ISNUMBER(FIND("nerv",C186))),"NA")</f>
        <v>NA</v>
      </c>
      <c r="AV186" t="str">
        <f>IF(OR(Table1[[#This Row],[Rodents]],Table1[[#This Row],[Human]],Table1[[#This Row],[Pig]]),OR(ISNUMBER(FIND("heart",C186)),ISNUMBER(FIND("cardi",C186))),"NA")</f>
        <v>NA</v>
      </c>
      <c r="AW186" t="str">
        <f>IF(OR(Table1[[#This Row],[Rodents]],Table1[[#This Row],[Human]],Table1[[#This Row],[Pig]]),OR(ISNUMBER(FIND("gastro",C186)),ISNUMBER(FIND("intesti",C186)),ISNUMBER(FIND("stomach",C186))),"NA")</f>
        <v>NA</v>
      </c>
      <c r="AX186" t="str">
        <f>IF(OR(Table1[[#This Row],[Rodents]],Table1[[#This Row],[Human]],Table1[[#This Row],[Pig]]),NOT(OR(AQ186,AR186,AS186,AT186,AU186,AV186,AW186)),"NA")</f>
        <v>NA</v>
      </c>
      <c r="AY186" t="b">
        <f>OR(ISNUMBER(FIND("SWCNT",C186)),ISNUMBER(FIND("SWNT",C186)),ISNUMBER(FIND("single-wall",C186)),ISNUMBER(FIND("single wall",C186)),ISNUMBER(FIND("Single wall",C186)),ISNUMBER(FIND("Single-wall",C186)),ISNUMBER(FIND("SWCNT",B186)),ISNUMBER(FIND("SWNT",B186)),ISNUMBER(FIND("single-wall",B186)),ISNUMBER(FIND("single wall",B186)),ISNUMBER(FIND("Single-wall",B186)),ISNUMBER(FIND("Single wall",B186)))</f>
        <v>0</v>
      </c>
      <c r="AZ186" t="b">
        <f>OR(ISNUMBER(FIND("MWCNT",C186)),ISNUMBER(FIND("MWNT",C186)),ISNUMBER(FIND("multi-wall",C186)),ISNUMBER(FIND("multi wall",C186)),ISNUMBER(FIND("multiwall",C186)),ISNUMBER(FIND("Multi-wall",C186)),ISNUMBER(FIND("Multi wall",C186)),ISNUMBER(FIND("Multiwall",C186)),ISNUMBER(FIND("MWCNT",B186)),ISNUMBER(FIND("MWNT",B186)),ISNUMBER(FIND("multi-wall",B186)),ISNUMBER(FIND("multi wall",B186)),ISNUMBER(FIND("multiwall",B186)),ISNUMBER(FIND("Multi-wall",B186)),ISNUMBER(FIND("Multi wall",B186)),ISNUMBER(FIND("Multiwall",B186)),ISNUMBER(FIND("Double-wall",B186)),ISNUMBER(FIND("Double wall",B186)),ISNUMBER(FIND("Doublewall",B186)),ISNUMBER(FIND("double-wall",B186)),ISNUMBER(FIND("double wall",B186)),ISNUMBER(FIND("doublewall",B186)))</f>
        <v>1</v>
      </c>
      <c r="BA186" t="b">
        <f>AND(Table1[[#This Row],[SWCNT]],Table1[[#This Row],[MWCNT]])</f>
        <v>0</v>
      </c>
      <c r="BB186" t="b">
        <f>IF(Table1[[#This Row],[SWCNT]]=TRUE,FALSE,IF(Table1[[#This Row],[MWCNT]]=TRUE,FALSE,TRUE))</f>
        <v>0</v>
      </c>
      <c r="BC186" s="18"/>
    </row>
    <row r="187" spans="1:55" ht="277.5">
      <c r="A187" t="s">
        <v>1661</v>
      </c>
      <c r="B187" s="2" t="s">
        <v>1663</v>
      </c>
      <c r="C187" s="16" t="s">
        <v>1665</v>
      </c>
      <c r="D187" s="17" t="s">
        <v>1278</v>
      </c>
      <c r="E187" s="2">
        <v>2018</v>
      </c>
      <c r="F187" t="b">
        <f>OR(ISNUMBER(FIND("cytotoxic",C187)),ISNUMBER(FIND("Cytotoxic",C187)),ISNUMBER(FIND("cellular toxicity",C187)),ISNUMBER(FIND("cell death",C187)),ISNUMBER(FIND("viable",C187)),ISNUMBER(FIND("phytotoxic",C187)),ISNUMBER(FIND("acute toxicity",C187)),ISNUMBER(FIND("MTT",C187)),ISNUMBER(FIND("survival",C187)),ISNUMBER(FIND("prolifer",C187)),ISNUMBER(FIND("apoptosis",C187)),ISNUMBER(FIND("neurotoxic",C187)),ISNUMBER(FIND("  lysis ",C187)),ISNUMBER(FIND("necrosis",C187)),ISNUMBER(FIND("cellular death",C187))*3,ISNUMBER(FIND("LDH",C187)),ISNUMBER(FIND("Acute toxicity",C187)))</f>
        <v>1</v>
      </c>
      <c r="G187" t="b">
        <f>OR(ISNUMBER(FIND("genotoxic",C187)),ISNUMBER(FIND("genotoxicity",C187)),ISNUMBER(FIND("DNA damage",C187)),ISNUMBER(FIND("DNA",C187)),ISNUMBER(FIND("RNA",C187)),ISNUMBER(FIND("mesothelioma",C187)),ISNUMBER(FIND("carcino",C187)),ISNUMBER(FIND("mutagen",C187)),ISNUMBER(FIND("genetic",C187)))</f>
        <v>0</v>
      </c>
      <c r="H187" t="b">
        <f>OR(ISNUMBER(FIND("inflammatory",C187)),ISNUMBER(FIND("inflamm",C187)))</f>
        <v>1</v>
      </c>
      <c r="I187" t="b">
        <f>OR(ISNUMBER(FIND("immune",C187)),ISNUMBER(FIND("immunological",C187)),ISNUMBER(FIND("interleuk",C187)),ISNUMBER(FIND("platelet activation",C187)),ISNUMBER(FIND("monocyte",C187)),ISNUMBER(FIND("leukocyte",C187)),ISNUMBER(FIND("cytokine",C187)),ISNUMBER(FIND("CD4",C187)),ISNUMBER(FIND("CD8",C187)),ISNUMBER(FIND("T-cell",C187)))</f>
        <v>1</v>
      </c>
      <c r="J187" t="b">
        <f>OR(ISNUMBER(FIND("reactive oxygen",C187)),ISNUMBER(FIND("ROS",C187)),ISNUMBER(FIND("free radical",C187)),ISNUMBER(FIND("oxidative stress",C187)),ISNUMBER(FIND("peroxid",C187)),ISNUMBER(FIND("oxidative",C187)),ISNUMBER(FIND("antioxid",C187)))</f>
        <v>0</v>
      </c>
      <c r="K187" t="b">
        <f>OR(ISNUMBER(FIND("autophag",C187)))</f>
        <v>0</v>
      </c>
      <c r="L187" t="b">
        <f>OR(ISNUMBER(FIND("morpholog",C187)))</f>
        <v>0</v>
      </c>
      <c r="M187" t="b">
        <f>OR(ISNUMBER(FIND("fibrosis",C187)),ISNUMBER(FIND("Fibrosis",C187)),ISNUMBER(FIND("fibrot",C187)))</f>
        <v>1</v>
      </c>
      <c r="N187" t="b">
        <f>OR(ISNUMBER(FIND("offspring",C187)),ISNUMBER(FIND("Parental",C187)),ISNUMBER(FIND("parental",C187)),ISNUMBER(FIND("germline",C187)),ISNUMBER(FIND("reproduc",C187)),ISNUMBER(FIND("embryo",C187)))</f>
        <v>0</v>
      </c>
      <c r="O187" t="b">
        <f>OR(ISNUMBER(FIND("metabol",C187)),ISNUMBER(FIND("Metabol",C187)),ISNUMBER(FIND("digest",C187)),ISNUMBER(FIND("mitochon",C187)))</f>
        <v>0</v>
      </c>
      <c r="P187" t="b">
        <f>OR(ISNUMBER(FIND("ecotox",C187)),ISNUMBER(FIND("Ecotox",B187)),ISNUMBER(FIND("ecotox",B187)),ISNUMBER(FIND("Ecotox",C187)))</f>
        <v>0</v>
      </c>
      <c r="Q187" t="b">
        <f>OR(ISNUMBER(FIND("Bioaccum",C187)),ISNUMBER(FIND("bioaccum",C187)),ISNUMBER(FIND("accum",C187)))</f>
        <v>0</v>
      </c>
      <c r="R187" t="b">
        <f>OR(ISNUMBER(FIND("Occupation",C187)),ISNUMBER(FIND("occupation",C187)),ISNUMBER(FIND("worker",C187)),ISNUMBER(FIND("workforce",C187)))</f>
        <v>0</v>
      </c>
      <c r="S187" t="b">
        <f>NOT(OR(F187,G187,H187,I187,J187,K187,L187,M187,N187,O187,P187,Q187,R187))</f>
        <v>0</v>
      </c>
      <c r="U187" t="b">
        <f>OR(Table1[[#This Row],[Inflammation]],Table1[[#This Row],[Immune]])</f>
        <v>1</v>
      </c>
      <c r="V187" t="b">
        <f>IF(OR(Table1[[#This Row],[Rodents]],Table1[[#This Row],[Human]],Table1[[#This Row],[Pig]]),OR(ISNUMBER(FIND("intratrach",C187)),ISNUMBER(FIND("nasal ",C187)),ISNUMBER(FIND("instill",C187))),"NA")</f>
        <v>1</v>
      </c>
      <c r="W187" t="b">
        <f>IF(OR(Table1[[#This Row],[Rodents]],Table1[[#This Row],[Human]],Table1[[#This Row],[Pig]]),OR(ISNUMBER(FIND("dermal",C187)),ISNUMBER(FIND("skin ",C187))),"NA")</f>
        <v>0</v>
      </c>
      <c r="X187" t="b">
        <f>IF(OR(Table1[[#This Row],[Rodents]],Table1[[#This Row],[Human]],Table1[[#This Row],[Pig]]),OR(ISNUMBER(FIND("injected",C187)),ISNUMBER(FIND("periton",C187)),ISNUMBER(FIND("intrascrot",C187))),"NA")</f>
        <v>0</v>
      </c>
      <c r="Y187" t="b">
        <f>IF(OR(Table1[[#This Row],[Rodents]],Table1[[#This Row],[Human]],Table1[[#This Row],[Pig]]),NOT(OR(Table1[[#This Row],[Inhaled/Intratracheal/intranasal]],Table1[[#This Row],[Dermal]],Table1[[#This Row],[Injected]])),"NA")</f>
        <v>0</v>
      </c>
      <c r="AA187" t="b">
        <f>OR(ISNUMBER(FIND("fish ",C187)),ISNUMBER(FIND("Fish ",C187)),ISNUMBER(FIND("aquatic",C187)),ISNUMBER(FIND("daphnids",C187)),ISNUMBER(FIND("Carcinus maenas",C187)),ISNUMBER(FIND("Daphnia",C187)),ISNUMBER(FIND("Ruditapes philippinarum",C187)),ISNUMBER(FIND("daphnia",C187)),ISNUMBER(FIND("marine",C187)),ISNUMBER(FIND("mussel",C187)),ISNUMBER(FIND("algae",C187)),ISNUMBER(FIND("Donax faba",C187)),ISNUMBER(FIND("estuarine",C187)),ISNUMBER(FIND("snail",C187)),ISNUMBER(FIND("Prorocentrum donghaiense",C187)) )</f>
        <v>0</v>
      </c>
      <c r="AB187" t="b">
        <f>OR(ISNUMBER(FIND(" rat ",C187)),ISNUMBER(FIND(" rats ",C187)),ISNUMBER(FIND(" Rats ",C187)),ISNUMBER(FIND(" Rat ",C187)),ISNUMBER(FIND(" rat.",C187)),ISNUMBER(FIND(" rats.",C187)),ISNUMBER(FIND("mouse",C187)),ISNUMBER(FIND("mice",C187)), ISNUMBER(FIND(" Mice",C187)))</f>
        <v>1</v>
      </c>
      <c r="AC187" t="b">
        <f>OR(ISNUMBER(FIND(" cell ",C187)),ISNUMBER(FIND("fibroblast",C187)),ISNUMBER(FIND("macrophage",C187)),ISNUMBER(FIND("epithelial",C187)),ISNUMBER(FIND("endothelial",C187)),ISNUMBER(FIND("neuron",C187)),ISNUMBER(FIND(" cells ",C187)),ISNUMBER(FIND("RBC",C187)),ISNUMBER(FIND("mitochond",C187)),ISNUMBER(FIND("adipocyte",C187)),ISNUMBER(FIND("osteo",C187)),ISNUMBER(FIND("keratin",C187)),ISNUMBER(FIND(" cell's ",C187)),ISNUMBER(FIND("eukary",C187)),ISNUMBER(FIND("sperm",C187)))</f>
        <v>1</v>
      </c>
      <c r="AD187" t="b">
        <f>OR(ISNUMBER(FIND("human",B187)),ISNUMBER(FIND("workers",B187)),ISNUMBER(FIND("workforces",B187)),ISNUMBER(FIND("occupational",B187)),ISNUMBER(FIND("Case report",B187)),ISNUMBER(FIND("Workplaces",B187)),ISNUMBER(FIND("worker",B187)))</f>
        <v>0</v>
      </c>
      <c r="AE187" t="b">
        <f>OR(ISNUMBER(FIND(" plant ",C187)),ISNUMBER(FIND("Plant ",C187)),ISNUMBER(FIND("tomato",C187)),ISNUMBER(FIND("plants",C187)),ISNUMBER(FIND("Plants",C187)),ISNUMBER(FIND("algae",C187)),ISNUMBER(FIND("lettuce",C187)),ISNUMBER(FIND("green gram sprouts ",C187)),ISNUMBER(FIND("Cucurbita pepo",C187)),ISNUMBER(FIND("bean ",C187)),ISNUMBER(FIND("chloroplast",C187)),ISNUMBER(FIND("chlorophyll",C187)),ISNUMBER(FIND("seedling",C187)),ISNUMBER(FIND("canola",C187)),ISNUMBER(FIND("shoot",C187)),ISNUMBER(FIND("photosynthes",C187)),ISNUMBER(FIND(" leaves ",C187)),,ISNUMBER(FIND("agriculture",C187)),ISNUMBER(FIND(" crops ",C187)))</f>
        <v>0</v>
      </c>
      <c r="AF187" t="b">
        <f>OR(ISNUMBER(FIND("bacteria",C187)),ISNUMBER(FIND("Bacteria",C187)),ISNUMBER(FIND("Bacterium",C187)),ISNUMBER(FIND("bacterium",C187)),ISNUMBER(FIND(" coli ",C187)))</f>
        <v>0</v>
      </c>
      <c r="AG187" t="b">
        <f>OR(ISNUMBER(FIND("fungi",C187)),ISNUMBER(FIND("Fungi",C187)),ISNUMBER(FIND("fungus",C187)),ISNUMBER(FIND("Fungus",C187)),ISNUMBER(FIND("mushroom",C187)),ISNUMBER(FIND("Mushroom",C187)),ISNUMBER(FIND(" mold ",C187)))</f>
        <v>0</v>
      </c>
      <c r="AH187" t="b">
        <f>OR(ISNUMBER(FIND("Pig ",C187)),ISNUMBER(FIND("pig ",C187)),ISNUMBER(FIND("Pigs ",C187)),ISNUMBER(FIND("pigs ",C187)))</f>
        <v>0</v>
      </c>
      <c r="AI187" t="b">
        <f>OR(ISNUMBER(FIND(" C. elegans",C187)),ISNUMBER(FIND("Caenorhabditis elegans",C187)),ISNUMBER(FIND("earthworms",C187)),ISNUMBER(FIND(" Ficopomatus enigmaticus",C187)),ISNUMBER(FIND("larva",C187)),ISNUMBER(FIND("Lumbriculus variegatus",C187)),ISNUMBER(FIND("nematode",C187)))</f>
        <v>0</v>
      </c>
      <c r="AJ187" t="b">
        <f>NOT(OR(AA187,AB187,AC187,AD187,AE187,AF187,AG187,AH187,AI187))</f>
        <v>0</v>
      </c>
      <c r="AL187" t="b">
        <f>OR(AA187,AB187,AD187,AE187,AF187,AG187,AH187,AI187)</f>
        <v>1</v>
      </c>
      <c r="AM187" t="b">
        <f>IF(Table1[[#This Row],[In vivo?]],IF(Table1[[#This Row],[Cell]],FALSE,TRUE),FALSE)</f>
        <v>0</v>
      </c>
      <c r="AN187" t="b">
        <f>AND(AC187,AL187)</f>
        <v>1</v>
      </c>
      <c r="AO187" t="b">
        <f>IF(Table1[[#This Row],[Cell]],IF(Table1[[#This Row],[In vivo?]],FALSE,TRUE),FALSE)</f>
        <v>0</v>
      </c>
      <c r="AP187" t="b">
        <f>NOT(OR(Table1[[#This Row],[In vivo?]],Table1[[#This Row],[Only in Cell]]))</f>
        <v>0</v>
      </c>
      <c r="AQ187" t="b">
        <f>IF(OR(Table1[[#This Row],[Rodents]],Table1[[#This Row],[Human]],Table1[[#This Row],[Pig]]),OR(ISNUMBER(FIND("pulmonary",C187)),ISNUMBER(FIND("lung",C187))),"NA")</f>
        <v>1</v>
      </c>
      <c r="AR187" t="b">
        <f>IF(OR(Table1[[#This Row],[Rodents]],Table1[[#This Row],[Human]],Table1[[#This Row],[Pig]]),OR(ISNUMBER(FIND("skin",C187)),ISNUMBER(FIND("dermal",C187))),"NA")</f>
        <v>0</v>
      </c>
      <c r="AS187" t="b">
        <f>IF(OR(Table1[[#This Row],[Rodents]],Table1[[#This Row],[Human]],Table1[[#This Row],[Pig]]),OR(ISNUMBER(FIND("liver",C187)),ISNUMBER(FIND("hepat",C187))),"NA")</f>
        <v>0</v>
      </c>
      <c r="AT187" t="b">
        <f>IF(OR(Table1[[#This Row],[Rodents]],Table1[[#This Row],[Human]],Table1[[#This Row],[Pig]]),OR(ISNUMBER(FIND("kidney",C187)),ISNUMBER(FIND("neph",C187))),"NA")</f>
        <v>0</v>
      </c>
      <c r="AU187" t="b">
        <f>IF(OR(Table1[[#This Row],[Rodents]],Table1[[#This Row],[Human]],Table1[[#This Row],[Pig]]),OR(ISNUMBER(FIND("brain",C187)),ISNUMBER(FIND("neur",C187)),ISNUMBER(FIND("nerv",C187))),"NA")</f>
        <v>0</v>
      </c>
      <c r="AV187" t="b">
        <f>IF(OR(Table1[[#This Row],[Rodents]],Table1[[#This Row],[Human]],Table1[[#This Row],[Pig]]),OR(ISNUMBER(FIND("heart",C187)),ISNUMBER(FIND("cardi",C187))),"NA")</f>
        <v>0</v>
      </c>
      <c r="AW187" t="b">
        <f>IF(OR(Table1[[#This Row],[Rodents]],Table1[[#This Row],[Human]],Table1[[#This Row],[Pig]]),OR(ISNUMBER(FIND("gastro",C187)),ISNUMBER(FIND("intesti",C187)),ISNUMBER(FIND("stomach",C187))),"NA")</f>
        <v>0</v>
      </c>
      <c r="AX187" t="b">
        <f>IF(OR(Table1[[#This Row],[Rodents]],Table1[[#This Row],[Human]],Table1[[#This Row],[Pig]]),NOT(OR(AQ187,AR187,AS187,AT187,AU187,AV187,AW187)),"NA")</f>
        <v>0</v>
      </c>
      <c r="AY187" t="b">
        <f>OR(ISNUMBER(FIND("SWCNT",C187)),ISNUMBER(FIND("SWNT",C187)),ISNUMBER(FIND("single-wall",C187)),ISNUMBER(FIND("single wall",C187)),ISNUMBER(FIND("Single wall",C187)),ISNUMBER(FIND("Single-wall",C187)),ISNUMBER(FIND("SWCNT",B187)),ISNUMBER(FIND("SWNT",B187)),ISNUMBER(FIND("single-wall",B187)),ISNUMBER(FIND("single wall",B187)),ISNUMBER(FIND("Single-wall",B187)),ISNUMBER(FIND("Single wall",B187)))</f>
        <v>0</v>
      </c>
      <c r="AZ187" t="b">
        <f>OR(ISNUMBER(FIND("MWCNT",C187)),ISNUMBER(FIND("MWNT",C187)),ISNUMBER(FIND("multi-wall",C187)),ISNUMBER(FIND("multi wall",C187)),ISNUMBER(FIND("multiwall",C187)),ISNUMBER(FIND("Multi-wall",C187)),ISNUMBER(FIND("Multi wall",C187)),ISNUMBER(FIND("Multiwall",C187)),ISNUMBER(FIND("MWCNT",B187)),ISNUMBER(FIND("MWNT",B187)),ISNUMBER(FIND("multi-wall",B187)),ISNUMBER(FIND("multi wall",B187)),ISNUMBER(FIND("multiwall",B187)),ISNUMBER(FIND("Multi-wall",B187)),ISNUMBER(FIND("Multi wall",B187)),ISNUMBER(FIND("Multiwall",B187)),ISNUMBER(FIND("Double-wall",B187)),ISNUMBER(FIND("Double wall",B187)),ISNUMBER(FIND("Doublewall",B187)),ISNUMBER(FIND("double-wall",B187)),ISNUMBER(FIND("double wall",B187)),ISNUMBER(FIND("doublewall",B187)))</f>
        <v>1</v>
      </c>
      <c r="BA187" t="b">
        <f>AND(Table1[[#This Row],[SWCNT]],Table1[[#This Row],[MWCNT]])</f>
        <v>0</v>
      </c>
      <c r="BB187" t="b">
        <f>IF(Table1[[#This Row],[SWCNT]]=TRUE,FALSE,IF(Table1[[#This Row],[MWCNT]]=TRUE,FALSE,TRUE))</f>
        <v>0</v>
      </c>
      <c r="BC187" s="18"/>
    </row>
    <row r="188" spans="1:55" ht="259">
      <c r="A188" t="s">
        <v>1666</v>
      </c>
      <c r="B188" s="2" t="s">
        <v>1667</v>
      </c>
      <c r="C188" s="16" t="s">
        <v>1668</v>
      </c>
      <c r="D188" s="17" t="s">
        <v>924</v>
      </c>
      <c r="E188" s="2">
        <v>2018</v>
      </c>
      <c r="F188" t="b">
        <f>OR(ISNUMBER(FIND("cytotoxic",C188)),ISNUMBER(FIND("Cytotoxic",C188)),ISNUMBER(FIND("cellular toxicity",C188)),ISNUMBER(FIND("cell death",C188)),ISNUMBER(FIND("viable",C188)),ISNUMBER(FIND("phytotoxic",C188)),ISNUMBER(FIND("acute toxicity",C188)),ISNUMBER(FIND("MTT",C188)),ISNUMBER(FIND("survival",C188)),ISNUMBER(FIND("prolifer",C188)),ISNUMBER(FIND("apoptosis",C188)),ISNUMBER(FIND("neurotoxic",C188)),ISNUMBER(FIND("  lysis ",C188)),ISNUMBER(FIND("necrosis",C188)),ISNUMBER(FIND("cellular death",C188))*3,ISNUMBER(FIND("LDH",C188)),ISNUMBER(FIND("Acute toxicity",C188)))</f>
        <v>1</v>
      </c>
      <c r="G188" t="b">
        <f>OR(ISNUMBER(FIND("genotoxic",C188)),ISNUMBER(FIND("genotoxicity",C188)),ISNUMBER(FIND("DNA damage",C188)),ISNUMBER(FIND("DNA",C188)),ISNUMBER(FIND("RNA",C188)),ISNUMBER(FIND("mesothelioma",C188)),ISNUMBER(FIND("carcino",C188)),ISNUMBER(FIND("mutagen",C188)),ISNUMBER(FIND("genetic",C188)))</f>
        <v>1</v>
      </c>
      <c r="H188" t="b">
        <f>OR(ISNUMBER(FIND("inflammatory",C188)),ISNUMBER(FIND("inflamm",C188)))</f>
        <v>1</v>
      </c>
      <c r="I188" t="b">
        <f>OR(ISNUMBER(FIND("immune",C188)),ISNUMBER(FIND("immunological",C188)),ISNUMBER(FIND("interleuk",C188)),ISNUMBER(FIND("platelet activation",C188)),ISNUMBER(FIND("monocyte",C188)),ISNUMBER(FIND("leukocyte",C188)),ISNUMBER(FIND("cytokine",C188)),ISNUMBER(FIND("CD4",C188)),ISNUMBER(FIND("CD8",C188)),ISNUMBER(FIND("T-cell",C188)))</f>
        <v>1</v>
      </c>
      <c r="J188" t="b">
        <f>OR(ISNUMBER(FIND("reactive oxygen",C188)),ISNUMBER(FIND("ROS",C188)),ISNUMBER(FIND("free radical",C188)),ISNUMBER(FIND("oxidative stress",C188)),ISNUMBER(FIND("peroxid",C188)),ISNUMBER(FIND("oxidative",C188)),ISNUMBER(FIND("antioxid",C188)))</f>
        <v>1</v>
      </c>
      <c r="K188" t="b">
        <f>OR(ISNUMBER(FIND("autophag",C188)))</f>
        <v>0</v>
      </c>
      <c r="L188" t="b">
        <f>OR(ISNUMBER(FIND("morpholog",C188)))</f>
        <v>0</v>
      </c>
      <c r="M188" t="b">
        <f>OR(ISNUMBER(FIND("fibrosis",C188)),ISNUMBER(FIND("Fibrosis",C188)),ISNUMBER(FIND("fibrot",C188)))</f>
        <v>1</v>
      </c>
      <c r="N188" t="b">
        <f>OR(ISNUMBER(FIND("offspring",C188)),ISNUMBER(FIND("Parental",C188)),ISNUMBER(FIND("parental",C188)),ISNUMBER(FIND("germline",C188)),ISNUMBER(FIND("reproduc",C188)),ISNUMBER(FIND("embryo",C188)))</f>
        <v>0</v>
      </c>
      <c r="O188" t="b">
        <f>OR(ISNUMBER(FIND("metabol",C188)),ISNUMBER(FIND("Metabol",C188)),ISNUMBER(FIND("digest",C188)),ISNUMBER(FIND("mitochon",C188)))</f>
        <v>0</v>
      </c>
      <c r="P188" t="b">
        <f>OR(ISNUMBER(FIND("ecotox",C188)),ISNUMBER(FIND("Ecotox",B188)),ISNUMBER(FIND("ecotox",B188)),ISNUMBER(FIND("Ecotox",C188)))</f>
        <v>0</v>
      </c>
      <c r="Q188" t="b">
        <f>OR(ISNUMBER(FIND("Bioaccum",C188)),ISNUMBER(FIND("bioaccum",C188)),ISNUMBER(FIND("accum",C188)))</f>
        <v>0</v>
      </c>
      <c r="R188" t="b">
        <f>OR(ISNUMBER(FIND("Occupation",C188)),ISNUMBER(FIND("occupation",C188)),ISNUMBER(FIND("worker",C188)),ISNUMBER(FIND("workforce",C188)))</f>
        <v>0</v>
      </c>
      <c r="S188" t="b">
        <f>NOT(OR(F188,G188,H188,I188,J188,K188,L188,M188,N188,O188,P188,Q188,R188))</f>
        <v>0</v>
      </c>
      <c r="U188" t="b">
        <f>OR(Table1[[#This Row],[Inflammation]],Table1[[#This Row],[Immune]])</f>
        <v>1</v>
      </c>
      <c r="V188" t="b">
        <f>IF(OR(Table1[[#This Row],[Rodents]],Table1[[#This Row],[Human]],Table1[[#This Row],[Pig]]),OR(ISNUMBER(FIND("intratrach",C188)),ISNUMBER(FIND("nasal ",C188)),ISNUMBER(FIND("instill",C188))),"NA")</f>
        <v>0</v>
      </c>
      <c r="W188" t="b">
        <f>IF(OR(Table1[[#This Row],[Rodents]],Table1[[#This Row],[Human]],Table1[[#This Row],[Pig]]),OR(ISNUMBER(FIND("dermal",C188)),ISNUMBER(FIND("skin ",C188))),"NA")</f>
        <v>0</v>
      </c>
      <c r="X188" t="b">
        <f>IF(OR(Table1[[#This Row],[Rodents]],Table1[[#This Row],[Human]],Table1[[#This Row],[Pig]]),OR(ISNUMBER(FIND("injected",C188)),ISNUMBER(FIND("periton",C188)),ISNUMBER(FIND("intrascrot",C188))),"NA")</f>
        <v>0</v>
      </c>
      <c r="Y188" t="b">
        <f>IF(OR(Table1[[#This Row],[Rodents]],Table1[[#This Row],[Human]],Table1[[#This Row],[Pig]]),NOT(OR(Table1[[#This Row],[Inhaled/Intratracheal/intranasal]],Table1[[#This Row],[Dermal]],Table1[[#This Row],[Injected]])),"NA")</f>
        <v>1</v>
      </c>
      <c r="AA188" t="b">
        <f>OR(ISNUMBER(FIND("fish ",C188)),ISNUMBER(FIND("Fish ",C188)),ISNUMBER(FIND("aquatic",C188)),ISNUMBER(FIND("daphnids",C188)),ISNUMBER(FIND("Carcinus maenas",C188)),ISNUMBER(FIND("Daphnia",C188)),ISNUMBER(FIND("Ruditapes philippinarum",C188)),ISNUMBER(FIND("daphnia",C188)),ISNUMBER(FIND("marine",C188)),ISNUMBER(FIND("mussel",C188)),ISNUMBER(FIND("algae",C188)),ISNUMBER(FIND("Donax faba",C188)),ISNUMBER(FIND("estuarine",C188)),ISNUMBER(FIND("snail",C188)),ISNUMBER(FIND("Prorocentrum donghaiense",C188)) )</f>
        <v>0</v>
      </c>
      <c r="AB188" t="b">
        <f>OR(ISNUMBER(FIND(" rat ",C188)),ISNUMBER(FIND(" rats ",C188)),ISNUMBER(FIND(" Rats ",C188)),ISNUMBER(FIND(" Rat ",C188)),ISNUMBER(FIND(" rat.",C188)),ISNUMBER(FIND(" rats.",C188)),ISNUMBER(FIND("mouse",C188)),ISNUMBER(FIND("mice",C188)), ISNUMBER(FIND(" Mice",C188)))</f>
        <v>1</v>
      </c>
      <c r="AC188" t="b">
        <f>OR(ISNUMBER(FIND(" cell ",C188)),ISNUMBER(FIND("fibroblast",C188)),ISNUMBER(FIND("macrophage",C188)),ISNUMBER(FIND("epithelial",C188)),ISNUMBER(FIND("endothelial",C188)),ISNUMBER(FIND("neuron",C188)),ISNUMBER(FIND(" cells ",C188)),ISNUMBER(FIND("RBC",C188)),ISNUMBER(FIND("mitochond",C188)),ISNUMBER(FIND("adipocyte",C188)),ISNUMBER(FIND("osteo",C188)),ISNUMBER(FIND("keratin",C188)),ISNUMBER(FIND(" cell's ",C188)),ISNUMBER(FIND("eukary",C188)),ISNUMBER(FIND("sperm",C188)))</f>
        <v>1</v>
      </c>
      <c r="AD188" t="b">
        <f>OR(ISNUMBER(FIND("human",B188)),ISNUMBER(FIND("workers",B188)),ISNUMBER(FIND("workforces",B188)),ISNUMBER(FIND("occupational",B188)),ISNUMBER(FIND("Case report",B188)),ISNUMBER(FIND("Workplaces",B188)),ISNUMBER(FIND("worker",B188)))</f>
        <v>0</v>
      </c>
      <c r="AE188" t="b">
        <f>OR(ISNUMBER(FIND(" plant ",C188)),ISNUMBER(FIND("Plant ",C188)),ISNUMBER(FIND("tomato",C188)),ISNUMBER(FIND("plants",C188)),ISNUMBER(FIND("Plants",C188)),ISNUMBER(FIND("algae",C188)),ISNUMBER(FIND("lettuce",C188)),ISNUMBER(FIND("green gram sprouts ",C188)),ISNUMBER(FIND("Cucurbita pepo",C188)),ISNUMBER(FIND("bean ",C188)),ISNUMBER(FIND("chloroplast",C188)),ISNUMBER(FIND("chlorophyll",C188)),ISNUMBER(FIND("seedling",C188)),ISNUMBER(FIND("canola",C188)),ISNUMBER(FIND("shoot",C188)),ISNUMBER(FIND("photosynthes",C188)),ISNUMBER(FIND(" leaves ",C188)),,ISNUMBER(FIND("agriculture",C188)),ISNUMBER(FIND(" crops ",C188)))</f>
        <v>0</v>
      </c>
      <c r="AF188" t="b">
        <f>OR(ISNUMBER(FIND("bacteria",C188)),ISNUMBER(FIND("Bacteria",C188)),ISNUMBER(FIND("Bacterium",C188)),ISNUMBER(FIND("bacterium",C188)),ISNUMBER(FIND(" coli ",C188)))</f>
        <v>0</v>
      </c>
      <c r="AG188" t="b">
        <f>OR(ISNUMBER(FIND("fungi",C188)),ISNUMBER(FIND("Fungi",C188)),ISNUMBER(FIND("fungus",C188)),ISNUMBER(FIND("Fungus",C188)),ISNUMBER(FIND("mushroom",C188)),ISNUMBER(FIND("Mushroom",C188)),ISNUMBER(FIND(" mold ",C188)))</f>
        <v>0</v>
      </c>
      <c r="AH188" t="b">
        <f>OR(ISNUMBER(FIND("Pig ",C188)),ISNUMBER(FIND("pig ",C188)),ISNUMBER(FIND("Pigs ",C188)),ISNUMBER(FIND("pigs ",C188)))</f>
        <v>0</v>
      </c>
      <c r="AI188" t="b">
        <f>OR(ISNUMBER(FIND(" C. elegans",C188)),ISNUMBER(FIND("Caenorhabditis elegans",C188)),ISNUMBER(FIND("earthworms",C188)),ISNUMBER(FIND(" Ficopomatus enigmaticus",C188)),ISNUMBER(FIND("larva",C188)),ISNUMBER(FIND("Lumbriculus variegatus",C188)),ISNUMBER(FIND("nematode",C188)))</f>
        <v>0</v>
      </c>
      <c r="AJ188" t="b">
        <f>NOT(OR(AA188,AB188,AC188,AD188,AE188,AF188,AG188,AH188,AI188))</f>
        <v>0</v>
      </c>
      <c r="AL188" t="b">
        <f>OR(AA188,AB188,AD188,AE188,AF188,AG188,AH188,AI188)</f>
        <v>1</v>
      </c>
      <c r="AM188" t="b">
        <f>IF(Table1[[#This Row],[In vivo?]],IF(Table1[[#This Row],[Cell]],FALSE,TRUE),FALSE)</f>
        <v>0</v>
      </c>
      <c r="AN188" t="b">
        <f>AND(AC188,AL188)</f>
        <v>1</v>
      </c>
      <c r="AO188" t="b">
        <f>IF(Table1[[#This Row],[Cell]],IF(Table1[[#This Row],[In vivo?]],FALSE,TRUE),FALSE)</f>
        <v>0</v>
      </c>
      <c r="AP188" t="b">
        <f>NOT(OR(Table1[[#This Row],[In vivo?]],Table1[[#This Row],[Only in Cell]]))</f>
        <v>0</v>
      </c>
      <c r="AQ188" t="b">
        <f>IF(OR(Table1[[#This Row],[Rodents]],Table1[[#This Row],[Human]],Table1[[#This Row],[Pig]]),OR(ISNUMBER(FIND("pulmonary",C188)),ISNUMBER(FIND("lung",C188))),"NA")</f>
        <v>0</v>
      </c>
      <c r="AR188" t="b">
        <f>IF(OR(Table1[[#This Row],[Rodents]],Table1[[#This Row],[Human]],Table1[[#This Row],[Pig]]),OR(ISNUMBER(FIND("skin",C188)),ISNUMBER(FIND("dermal",C188))),"NA")</f>
        <v>0</v>
      </c>
      <c r="AS188" t="b">
        <f>IF(OR(Table1[[#This Row],[Rodents]],Table1[[#This Row],[Human]],Table1[[#This Row],[Pig]]),OR(ISNUMBER(FIND("liver",C188)),ISNUMBER(FIND("hepat",C188))),"NA")</f>
        <v>0</v>
      </c>
      <c r="AT188" t="b">
        <f>IF(OR(Table1[[#This Row],[Rodents]],Table1[[#This Row],[Human]],Table1[[#This Row],[Pig]]),OR(ISNUMBER(FIND("kidney",C188)),ISNUMBER(FIND("neph",C188))),"NA")</f>
        <v>0</v>
      </c>
      <c r="AU188" t="b">
        <f>IF(OR(Table1[[#This Row],[Rodents]],Table1[[#This Row],[Human]],Table1[[#This Row],[Pig]]),OR(ISNUMBER(FIND("brain",C188)),ISNUMBER(FIND("neur",C188)),ISNUMBER(FIND("nerv",C188))),"NA")</f>
        <v>0</v>
      </c>
      <c r="AV188" t="b">
        <f>IF(OR(Table1[[#This Row],[Rodents]],Table1[[#This Row],[Human]],Table1[[#This Row],[Pig]]),OR(ISNUMBER(FIND("heart",C188)),ISNUMBER(FIND("cardi",C188))),"NA")</f>
        <v>1</v>
      </c>
      <c r="AW188" t="b">
        <f>IF(OR(Table1[[#This Row],[Rodents]],Table1[[#This Row],[Human]],Table1[[#This Row],[Pig]]),OR(ISNUMBER(FIND("gastro",C188)),ISNUMBER(FIND("intesti",C188)),ISNUMBER(FIND("stomach",C188))),"NA")</f>
        <v>0</v>
      </c>
      <c r="AX188" t="b">
        <f>IF(OR(Table1[[#This Row],[Rodents]],Table1[[#This Row],[Human]],Table1[[#This Row],[Pig]]),NOT(OR(AQ188,AR188,AS188,AT188,AU188,AV188,AW188)),"NA")</f>
        <v>0</v>
      </c>
      <c r="AY188" t="b">
        <f>OR(ISNUMBER(FIND("SWCNT",C188)),ISNUMBER(FIND("SWNT",C188)),ISNUMBER(FIND("single-wall",C188)),ISNUMBER(FIND("single wall",C188)),ISNUMBER(FIND("Single wall",C188)),ISNUMBER(FIND("Single-wall",C188)),ISNUMBER(FIND("SWCNT",B188)),ISNUMBER(FIND("SWNT",B188)),ISNUMBER(FIND("single-wall",B188)),ISNUMBER(FIND("single wall",B188)),ISNUMBER(FIND("Single-wall",B188)),ISNUMBER(FIND("Single wall",B188)))</f>
        <v>0</v>
      </c>
      <c r="AZ188" t="b">
        <f>OR(ISNUMBER(FIND("MWCNT",C188)),ISNUMBER(FIND("MWNT",C188)),ISNUMBER(FIND("multi-wall",C188)),ISNUMBER(FIND("multi wall",C188)),ISNUMBER(FIND("multiwall",C188)),ISNUMBER(FIND("Multi-wall",C188)),ISNUMBER(FIND("Multi wall",C188)),ISNUMBER(FIND("Multiwall",C188)),ISNUMBER(FIND("MWCNT",B188)),ISNUMBER(FIND("MWNT",B188)),ISNUMBER(FIND("multi-wall",B188)),ISNUMBER(FIND("multi wall",B188)),ISNUMBER(FIND("multiwall",B188)),ISNUMBER(FIND("Multi-wall",B188)),ISNUMBER(FIND("Multi wall",B188)),ISNUMBER(FIND("Multiwall",B188)),ISNUMBER(FIND("Double-wall",B188)),ISNUMBER(FIND("Double wall",B188)),ISNUMBER(FIND("Doublewall",B188)),ISNUMBER(FIND("double-wall",B188)),ISNUMBER(FIND("double wall",B188)),ISNUMBER(FIND("doublewall",B188)))</f>
        <v>1</v>
      </c>
      <c r="BA188" t="b">
        <f>AND(Table1[[#This Row],[SWCNT]],Table1[[#This Row],[MWCNT]])</f>
        <v>0</v>
      </c>
      <c r="BB188" t="b">
        <f>IF(Table1[[#This Row],[SWCNT]]=TRUE,FALSE,IF(Table1[[#This Row],[MWCNT]]=TRUE,FALSE,TRUE))</f>
        <v>0</v>
      </c>
      <c r="BC188" s="18"/>
    </row>
    <row r="189" spans="1:55" ht="166.5">
      <c r="A189" t="s">
        <v>1679</v>
      </c>
      <c r="B189" s="2" t="s">
        <v>1680</v>
      </c>
      <c r="C189" s="16" t="s">
        <v>1681</v>
      </c>
      <c r="D189" s="17" t="s">
        <v>93</v>
      </c>
      <c r="E189" s="2">
        <v>2018</v>
      </c>
      <c r="F189" t="b">
        <f>OR(ISNUMBER(FIND("cytotoxic",C189)),ISNUMBER(FIND("Cytotoxic",C189)),ISNUMBER(FIND("cellular toxicity",C189)),ISNUMBER(FIND("cell death",C189)),ISNUMBER(FIND("viable",C189)),ISNUMBER(FIND("phytotoxic",C189)),ISNUMBER(FIND("acute toxicity",C189)),ISNUMBER(FIND("MTT",C189)),ISNUMBER(FIND("survival",C189)),ISNUMBER(FIND("prolifer",C189)),ISNUMBER(FIND("apoptosis",C189)),ISNUMBER(FIND("neurotoxic",C189)),ISNUMBER(FIND("  lysis ",C189)),ISNUMBER(FIND("necrosis",C189)),ISNUMBER(FIND("cellular death",C189))*3,ISNUMBER(FIND("LDH",C189)),ISNUMBER(FIND("Acute toxicity",C189)))</f>
        <v>0</v>
      </c>
      <c r="G189" t="b">
        <f>OR(ISNUMBER(FIND("genotoxic",C189)),ISNUMBER(FIND("genotoxicity",C189)),ISNUMBER(FIND("DNA damage",C189)),ISNUMBER(FIND("DNA",C189)),ISNUMBER(FIND("RNA",C189)),ISNUMBER(FIND("mesothelioma",C189)),ISNUMBER(FIND("carcino",C189)),ISNUMBER(FIND("mutagen",C189)),ISNUMBER(FIND("genetic",C189)))</f>
        <v>0</v>
      </c>
      <c r="H189" t="b">
        <f>OR(ISNUMBER(FIND("inflammatory",C189)),ISNUMBER(FIND("inflamm",C189)))</f>
        <v>1</v>
      </c>
      <c r="I189" t="b">
        <f>OR(ISNUMBER(FIND("immune",C189)),ISNUMBER(FIND("immunological",C189)),ISNUMBER(FIND("interleuk",C189)),ISNUMBER(FIND("platelet activation",C189)),ISNUMBER(FIND("monocyte",C189)),ISNUMBER(FIND("leukocyte",C189)),ISNUMBER(FIND("cytokine",C189)),ISNUMBER(FIND("CD4",C189)),ISNUMBER(FIND("CD8",C189)),ISNUMBER(FIND("T-cell",C189)))</f>
        <v>1</v>
      </c>
      <c r="J189" t="b">
        <f>OR(ISNUMBER(FIND("reactive oxygen",C189)),ISNUMBER(FIND("ROS",C189)),ISNUMBER(FIND("free radical",C189)),ISNUMBER(FIND("oxidative stress",C189)),ISNUMBER(FIND("peroxid",C189)),ISNUMBER(FIND("oxidative",C189)),ISNUMBER(FIND("antioxid",C189)))</f>
        <v>0</v>
      </c>
      <c r="K189" t="b">
        <f>OR(ISNUMBER(FIND("autophag",C189)))</f>
        <v>0</v>
      </c>
      <c r="L189" t="b">
        <f>OR(ISNUMBER(FIND("morpholog",C189)))</f>
        <v>0</v>
      </c>
      <c r="M189" t="b">
        <f>OR(ISNUMBER(FIND("fibrosis",C189)),ISNUMBER(FIND("Fibrosis",C189)),ISNUMBER(FIND("fibrot",C189)))</f>
        <v>1</v>
      </c>
      <c r="N189" t="b">
        <f>OR(ISNUMBER(FIND("offspring",C189)),ISNUMBER(FIND("Parental",C189)),ISNUMBER(FIND("parental",C189)),ISNUMBER(FIND("germline",C189)),ISNUMBER(FIND("reproduc",C189)),ISNUMBER(FIND("embryo",C189)))</f>
        <v>0</v>
      </c>
      <c r="O189" t="b">
        <f>OR(ISNUMBER(FIND("metabol",C189)),ISNUMBER(FIND("Metabol",C189)),ISNUMBER(FIND("digest",C189)),ISNUMBER(FIND("mitochon",C189)))</f>
        <v>0</v>
      </c>
      <c r="P189" t="b">
        <f>OR(ISNUMBER(FIND("ecotox",C189)),ISNUMBER(FIND("Ecotox",B189)),ISNUMBER(FIND("ecotox",B189)),ISNUMBER(FIND("Ecotox",C189)))</f>
        <v>0</v>
      </c>
      <c r="Q189" t="b">
        <f>OR(ISNUMBER(FIND("Bioaccum",C189)),ISNUMBER(FIND("bioaccum",C189)),ISNUMBER(FIND("accum",C189)))</f>
        <v>1</v>
      </c>
      <c r="R189" t="b">
        <f>OR(ISNUMBER(FIND("Occupation",C189)),ISNUMBER(FIND("occupation",C189)),ISNUMBER(FIND("worker",C189)),ISNUMBER(FIND("workforce",C189)))</f>
        <v>0</v>
      </c>
      <c r="S189" t="b">
        <f>NOT(OR(F189,G189,H189,I189,J189,K189,L189,M189,N189,O189,P189,Q189,R189))</f>
        <v>0</v>
      </c>
      <c r="U189" t="b">
        <f>OR(Table1[[#This Row],[Inflammation]],Table1[[#This Row],[Immune]])</f>
        <v>1</v>
      </c>
      <c r="V189" t="b">
        <f>IF(OR(Table1[[#This Row],[Rodents]],Table1[[#This Row],[Human]],Table1[[#This Row],[Pig]]),OR(ISNUMBER(FIND("intratrach",C189)),ISNUMBER(FIND("nasal ",C189)),ISNUMBER(FIND("instill",C189))),"NA")</f>
        <v>0</v>
      </c>
      <c r="W189" t="b">
        <f>IF(OR(Table1[[#This Row],[Rodents]],Table1[[#This Row],[Human]],Table1[[#This Row],[Pig]]),OR(ISNUMBER(FIND("dermal",C189)),ISNUMBER(FIND("skin ",C189))),"NA")</f>
        <v>0</v>
      </c>
      <c r="X189" t="b">
        <f>IF(OR(Table1[[#This Row],[Rodents]],Table1[[#This Row],[Human]],Table1[[#This Row],[Pig]]),OR(ISNUMBER(FIND("injected",C189)),ISNUMBER(FIND("periton",C189)),ISNUMBER(FIND("intrascrot",C189))),"NA")</f>
        <v>0</v>
      </c>
      <c r="Y189" t="b">
        <f>IF(OR(Table1[[#This Row],[Rodents]],Table1[[#This Row],[Human]],Table1[[#This Row],[Pig]]),NOT(OR(Table1[[#This Row],[Inhaled/Intratracheal/intranasal]],Table1[[#This Row],[Dermal]],Table1[[#This Row],[Injected]])),"NA")</f>
        <v>1</v>
      </c>
      <c r="AA189" t="b">
        <f>OR(ISNUMBER(FIND("fish ",C189)),ISNUMBER(FIND("Fish ",C189)),ISNUMBER(FIND("aquatic",C189)),ISNUMBER(FIND("daphnids",C189)),ISNUMBER(FIND("Carcinus maenas",C189)),ISNUMBER(FIND("Daphnia",C189)),ISNUMBER(FIND("Ruditapes philippinarum",C189)),ISNUMBER(FIND("daphnia",C189)),ISNUMBER(FIND("marine",C189)),ISNUMBER(FIND("mussel",C189)),ISNUMBER(FIND("algae",C189)),ISNUMBER(FIND("Donax faba",C189)),ISNUMBER(FIND("estuarine",C189)),ISNUMBER(FIND("snail",C189)),ISNUMBER(FIND("Prorocentrum donghaiense",C189)) )</f>
        <v>0</v>
      </c>
      <c r="AB189" t="b">
        <f>OR(ISNUMBER(FIND(" rat ",C189)),ISNUMBER(FIND(" rats ",C189)),ISNUMBER(FIND(" Rats ",C189)),ISNUMBER(FIND(" Rat ",C189)),ISNUMBER(FIND(" rat.",C189)),ISNUMBER(FIND(" rats.",C189)),ISNUMBER(FIND("mouse",C189)),ISNUMBER(FIND("mice",C189)), ISNUMBER(FIND(" Mice",C189)))</f>
        <v>1</v>
      </c>
      <c r="AC189" t="b">
        <f>OR(ISNUMBER(FIND(" cell ",C189)),ISNUMBER(FIND("fibroblast",C189)),ISNUMBER(FIND("macrophage",C189)),ISNUMBER(FIND("epithelial",C189)),ISNUMBER(FIND("endothelial",C189)),ISNUMBER(FIND("neuron",C189)),ISNUMBER(FIND(" cells ",C189)),ISNUMBER(FIND("RBC",C189)),ISNUMBER(FIND("mitochond",C189)),ISNUMBER(FIND("adipocyte",C189)),ISNUMBER(FIND("osteo",C189)),ISNUMBER(FIND("keratin",C189)),ISNUMBER(FIND(" cell's ",C189)),ISNUMBER(FIND("eukary",C189)),ISNUMBER(FIND("sperm",C189)))</f>
        <v>1</v>
      </c>
      <c r="AD189" t="b">
        <f>OR(ISNUMBER(FIND("human",B189)),ISNUMBER(FIND("workers",B189)),ISNUMBER(FIND("workforces",B189)),ISNUMBER(FIND("occupational",B189)),ISNUMBER(FIND("Case report",B189)),ISNUMBER(FIND("Workplaces",B189)),ISNUMBER(FIND("worker",B189)))</f>
        <v>0</v>
      </c>
      <c r="AE189" t="b">
        <f>OR(ISNUMBER(FIND(" plant ",C189)),ISNUMBER(FIND("Plant ",C189)),ISNUMBER(FIND("tomato",C189)),ISNUMBER(FIND("plants",C189)),ISNUMBER(FIND("Plants",C189)),ISNUMBER(FIND("algae",C189)),ISNUMBER(FIND("lettuce",C189)),ISNUMBER(FIND("green gram sprouts ",C189)),ISNUMBER(FIND("Cucurbita pepo",C189)),ISNUMBER(FIND("bean ",C189)),ISNUMBER(FIND("chloroplast",C189)),ISNUMBER(FIND("chlorophyll",C189)),ISNUMBER(FIND("seedling",C189)),ISNUMBER(FIND("canola",C189)),ISNUMBER(FIND("shoot",C189)),ISNUMBER(FIND("photosynthes",C189)),ISNUMBER(FIND(" leaves ",C189)),,ISNUMBER(FIND("agriculture",C189)),ISNUMBER(FIND(" crops ",C189)))</f>
        <v>0</v>
      </c>
      <c r="AF189" t="b">
        <f>OR(ISNUMBER(FIND("bacteria",C189)),ISNUMBER(FIND("Bacteria",C189)),ISNUMBER(FIND("Bacterium",C189)),ISNUMBER(FIND("bacterium",C189)),ISNUMBER(FIND(" coli ",C189)))</f>
        <v>0</v>
      </c>
      <c r="AG189" t="b">
        <f>OR(ISNUMBER(FIND("fungi",C189)),ISNUMBER(FIND("Fungi",C189)),ISNUMBER(FIND("fungus",C189)),ISNUMBER(FIND("Fungus",C189)),ISNUMBER(FIND("mushroom",C189)),ISNUMBER(FIND("Mushroom",C189)),ISNUMBER(FIND(" mold ",C189)))</f>
        <v>0</v>
      </c>
      <c r="AH189" t="b">
        <f>OR(ISNUMBER(FIND("Pig ",C189)),ISNUMBER(FIND("pig ",C189)),ISNUMBER(FIND("Pigs ",C189)),ISNUMBER(FIND("pigs ",C189)))</f>
        <v>0</v>
      </c>
      <c r="AI189" t="b">
        <f>OR(ISNUMBER(FIND(" C. elegans",C189)),ISNUMBER(FIND("Caenorhabditis elegans",C189)),ISNUMBER(FIND("earthworms",C189)),ISNUMBER(FIND(" Ficopomatus enigmaticus",C189)),ISNUMBER(FIND("larva",C189)),ISNUMBER(FIND("Lumbriculus variegatus",C189)),ISNUMBER(FIND("nematode",C189)))</f>
        <v>0</v>
      </c>
      <c r="AJ189" t="b">
        <f>NOT(OR(AA189,AB189,AC189,AD189,AE189,AF189,AG189,AH189,AI189))</f>
        <v>0</v>
      </c>
      <c r="AL189" t="b">
        <f>OR(AA189,AB189,AD189,AE189,AF189,AG189,AH189,AI189)</f>
        <v>1</v>
      </c>
      <c r="AM189" t="b">
        <f>IF(Table1[[#This Row],[In vivo?]],IF(Table1[[#This Row],[Cell]],FALSE,TRUE),FALSE)</f>
        <v>0</v>
      </c>
      <c r="AN189" t="b">
        <f>AND(AC189,AL189)</f>
        <v>1</v>
      </c>
      <c r="AO189" t="b">
        <f>IF(Table1[[#This Row],[Cell]],IF(Table1[[#This Row],[In vivo?]],FALSE,TRUE),FALSE)</f>
        <v>0</v>
      </c>
      <c r="AP189" t="b">
        <f>NOT(OR(Table1[[#This Row],[In vivo?]],Table1[[#This Row],[Only in Cell]]))</f>
        <v>0</v>
      </c>
      <c r="AQ189" t="b">
        <f>IF(OR(Table1[[#This Row],[Rodents]],Table1[[#This Row],[Human]],Table1[[#This Row],[Pig]]),OR(ISNUMBER(FIND("pulmonary",C189)),ISNUMBER(FIND("lung",C189))),"NA")</f>
        <v>1</v>
      </c>
      <c r="AR189" t="b">
        <f>IF(OR(Table1[[#This Row],[Rodents]],Table1[[#This Row],[Human]],Table1[[#This Row],[Pig]]),OR(ISNUMBER(FIND("skin",C189)),ISNUMBER(FIND("dermal",C189))),"NA")</f>
        <v>0</v>
      </c>
      <c r="AS189" t="b">
        <f>IF(OR(Table1[[#This Row],[Rodents]],Table1[[#This Row],[Human]],Table1[[#This Row],[Pig]]),OR(ISNUMBER(FIND("liver",C189)),ISNUMBER(FIND("hepat",C189))),"NA")</f>
        <v>0</v>
      </c>
      <c r="AT189" t="b">
        <f>IF(OR(Table1[[#This Row],[Rodents]],Table1[[#This Row],[Human]],Table1[[#This Row],[Pig]]),OR(ISNUMBER(FIND("kidney",C189)),ISNUMBER(FIND("neph",C189))),"NA")</f>
        <v>0</v>
      </c>
      <c r="AU189" t="b">
        <f>IF(OR(Table1[[#This Row],[Rodents]],Table1[[#This Row],[Human]],Table1[[#This Row],[Pig]]),OR(ISNUMBER(FIND("brain",C189)),ISNUMBER(FIND("neur",C189)),ISNUMBER(FIND("nerv",C189))),"NA")</f>
        <v>0</v>
      </c>
      <c r="AV189" t="b">
        <f>IF(OR(Table1[[#This Row],[Rodents]],Table1[[#This Row],[Human]],Table1[[#This Row],[Pig]]),OR(ISNUMBER(FIND("heart",C189)),ISNUMBER(FIND("cardi",C189))),"NA")</f>
        <v>0</v>
      </c>
      <c r="AW189" t="b">
        <f>IF(OR(Table1[[#This Row],[Rodents]],Table1[[#This Row],[Human]],Table1[[#This Row],[Pig]]),OR(ISNUMBER(FIND("gastro",C189)),ISNUMBER(FIND("intesti",C189)),ISNUMBER(FIND("stomach",C189))),"NA")</f>
        <v>0</v>
      </c>
      <c r="AX189" t="b">
        <f>IF(OR(Table1[[#This Row],[Rodents]],Table1[[#This Row],[Human]],Table1[[#This Row],[Pig]]),NOT(OR(AQ189,AR189,AS189,AT189,AU189,AV189,AW189)),"NA")</f>
        <v>0</v>
      </c>
      <c r="AY189" t="b">
        <f>OR(ISNUMBER(FIND("SWCNT",C189)),ISNUMBER(FIND("SWNT",C189)),ISNUMBER(FIND("single-wall",C189)),ISNUMBER(FIND("single wall",C189)),ISNUMBER(FIND("Single wall",C189)),ISNUMBER(FIND("Single-wall",C189)),ISNUMBER(FIND("SWCNT",B189)),ISNUMBER(FIND("SWNT",B189)),ISNUMBER(FIND("single-wall",B189)),ISNUMBER(FIND("single wall",B189)),ISNUMBER(FIND("Single-wall",B189)),ISNUMBER(FIND("Single wall",B189)))</f>
        <v>0</v>
      </c>
      <c r="AZ189" t="b">
        <f>OR(ISNUMBER(FIND("MWCNT",C189)),ISNUMBER(FIND("MWNT",C189)),ISNUMBER(FIND("multi-wall",C189)),ISNUMBER(FIND("multi wall",C189)),ISNUMBER(FIND("multiwall",C189)),ISNUMBER(FIND("Multi-wall",C189)),ISNUMBER(FIND("Multi wall",C189)),ISNUMBER(FIND("Multiwall",C189)),ISNUMBER(FIND("MWCNT",B189)),ISNUMBER(FIND("MWNT",B189)),ISNUMBER(FIND("multi-wall",B189)),ISNUMBER(FIND("multi wall",B189)),ISNUMBER(FIND("multiwall",B189)),ISNUMBER(FIND("Multi-wall",B189)),ISNUMBER(FIND("Multi wall",B189)),ISNUMBER(FIND("Multiwall",B189)),ISNUMBER(FIND("Double-wall",B189)),ISNUMBER(FIND("Double wall",B189)),ISNUMBER(FIND("Doublewall",B189)),ISNUMBER(FIND("double-wall",B189)),ISNUMBER(FIND("double wall",B189)),ISNUMBER(FIND("doublewall",B189)))</f>
        <v>1</v>
      </c>
      <c r="BA189" t="b">
        <f>AND(Table1[[#This Row],[SWCNT]],Table1[[#This Row],[MWCNT]])</f>
        <v>0</v>
      </c>
      <c r="BB189" t="b">
        <f>IF(Table1[[#This Row],[SWCNT]]=TRUE,FALSE,IF(Table1[[#This Row],[MWCNT]]=TRUE,FALSE,TRUE))</f>
        <v>0</v>
      </c>
      <c r="BC189" s="18"/>
    </row>
    <row r="190" spans="1:55" ht="277.5">
      <c r="A190" t="s">
        <v>1700</v>
      </c>
      <c r="B190" s="2" t="s">
        <v>1701</v>
      </c>
      <c r="C190" s="16" t="s">
        <v>1702</v>
      </c>
      <c r="D190" s="17" t="s">
        <v>1703</v>
      </c>
      <c r="E190" s="2">
        <v>2018</v>
      </c>
      <c r="F190" t="b">
        <f>OR(ISNUMBER(FIND("cytotoxic",C190)),ISNUMBER(FIND("Cytotoxic",C190)),ISNUMBER(FIND("cellular toxicity",C190)),ISNUMBER(FIND("cell death",C190)),ISNUMBER(FIND("viable",C190)),ISNUMBER(FIND("phytotoxic",C190)),ISNUMBER(FIND("acute toxicity",C190)),ISNUMBER(FIND("MTT",C190)),ISNUMBER(FIND("survival",C190)),ISNUMBER(FIND("prolifer",C190)),ISNUMBER(FIND("apoptosis",C190)),ISNUMBER(FIND("neurotoxic",C190)),ISNUMBER(FIND("  lysis ",C190)),ISNUMBER(FIND("necrosis",C190)),ISNUMBER(FIND("cellular death",C190))*3,ISNUMBER(FIND("LDH",C190)),ISNUMBER(FIND("Acute toxicity",C190)))</f>
        <v>1</v>
      </c>
      <c r="G190" t="b">
        <f>OR(ISNUMBER(FIND("genotoxic",C190)),ISNUMBER(FIND("genotoxicity",C190)),ISNUMBER(FIND("DNA damage",C190)),ISNUMBER(FIND("DNA",C190)),ISNUMBER(FIND("RNA",C190)),ISNUMBER(FIND("mesothelioma",C190)),ISNUMBER(FIND("carcino",C190)),ISNUMBER(FIND("mutagen",C190)),ISNUMBER(FIND("genetic",C190)))</f>
        <v>0</v>
      </c>
      <c r="H190" t="b">
        <f>OR(ISNUMBER(FIND("inflammatory",C190)),ISNUMBER(FIND("inflamm",C190)))</f>
        <v>1</v>
      </c>
      <c r="I190" t="b">
        <f>OR(ISNUMBER(FIND("immune",C190)),ISNUMBER(FIND("immunological",C190)),ISNUMBER(FIND("interleuk",C190)),ISNUMBER(FIND("platelet activation",C190)),ISNUMBER(FIND("monocyte",C190)),ISNUMBER(FIND("leukocyte",C190)),ISNUMBER(FIND("cytokine",C190)),ISNUMBER(FIND("CD4",C190)),ISNUMBER(FIND("CD8",C190)),ISNUMBER(FIND("T-cell",C190)))</f>
        <v>1</v>
      </c>
      <c r="J190" t="b">
        <f>OR(ISNUMBER(FIND("reactive oxygen",C190)),ISNUMBER(FIND("ROS",C190)),ISNUMBER(FIND("free radical",C190)),ISNUMBER(FIND("oxidative stress",C190)),ISNUMBER(FIND("peroxid",C190)),ISNUMBER(FIND("oxidative",C190)),ISNUMBER(FIND("antioxid",C190)))</f>
        <v>1</v>
      </c>
      <c r="K190" t="b">
        <f>OR(ISNUMBER(FIND("autophag",C190)))</f>
        <v>0</v>
      </c>
      <c r="L190" t="b">
        <f>OR(ISNUMBER(FIND("morpholog",C190)))</f>
        <v>0</v>
      </c>
      <c r="M190" t="b">
        <f>OR(ISNUMBER(FIND("fibrosis",C190)),ISNUMBER(FIND("Fibrosis",C190)),ISNUMBER(FIND("fibrot",C190)))</f>
        <v>0</v>
      </c>
      <c r="N190" t="b">
        <f>OR(ISNUMBER(FIND("offspring",C190)),ISNUMBER(FIND("Parental",C190)),ISNUMBER(FIND("parental",C190)),ISNUMBER(FIND("germline",C190)),ISNUMBER(FIND("reproduc",C190)),ISNUMBER(FIND("embryo",C190)))</f>
        <v>0</v>
      </c>
      <c r="O190" t="b">
        <f>OR(ISNUMBER(FIND("metabol",C190)),ISNUMBER(FIND("Metabol",C190)),ISNUMBER(FIND("digest",C190)),ISNUMBER(FIND("mitochon",C190)))</f>
        <v>0</v>
      </c>
      <c r="P190" t="b">
        <f>OR(ISNUMBER(FIND("ecotox",C190)),ISNUMBER(FIND("Ecotox",B190)),ISNUMBER(FIND("ecotox",B190)),ISNUMBER(FIND("Ecotox",C190)))</f>
        <v>0</v>
      </c>
      <c r="Q190" t="b">
        <f>OR(ISNUMBER(FIND("Bioaccum",C190)),ISNUMBER(FIND("bioaccum",C190)),ISNUMBER(FIND("accum",C190)))</f>
        <v>0</v>
      </c>
      <c r="R190" t="b">
        <f>OR(ISNUMBER(FIND("Occupation",C190)),ISNUMBER(FIND("occupation",C190)),ISNUMBER(FIND("worker",C190)),ISNUMBER(FIND("workforce",C190)))</f>
        <v>0</v>
      </c>
      <c r="S190" t="b">
        <f>NOT(OR(F190,G190,H190,I190,J190,K190,L190,M190,N190,O190,P190,Q190,R190))</f>
        <v>0</v>
      </c>
      <c r="U190" t="b">
        <f>OR(Table1[[#This Row],[Inflammation]],Table1[[#This Row],[Immune]])</f>
        <v>1</v>
      </c>
      <c r="V190" t="b">
        <f>IF(OR(Table1[[#This Row],[Rodents]],Table1[[#This Row],[Human]],Table1[[#This Row],[Pig]]),OR(ISNUMBER(FIND("intratrach",C190)),ISNUMBER(FIND("nasal ",C190)),ISNUMBER(FIND("instill",C190))),"NA")</f>
        <v>0</v>
      </c>
      <c r="W190" t="b">
        <f>IF(OR(Table1[[#This Row],[Rodents]],Table1[[#This Row],[Human]],Table1[[#This Row],[Pig]]),OR(ISNUMBER(FIND("dermal",C190)),ISNUMBER(FIND("skin ",C190))),"NA")</f>
        <v>0</v>
      </c>
      <c r="X190" t="b">
        <f>IF(OR(Table1[[#This Row],[Rodents]],Table1[[#This Row],[Human]],Table1[[#This Row],[Pig]]),OR(ISNUMBER(FIND("injected",C190)),ISNUMBER(FIND("periton",C190)),ISNUMBER(FIND("intrascrot",C190))),"NA")</f>
        <v>0</v>
      </c>
      <c r="Y190" t="b">
        <f>IF(OR(Table1[[#This Row],[Rodents]],Table1[[#This Row],[Human]],Table1[[#This Row],[Pig]]),NOT(OR(Table1[[#This Row],[Inhaled/Intratracheal/intranasal]],Table1[[#This Row],[Dermal]],Table1[[#This Row],[Injected]])),"NA")</f>
        <v>1</v>
      </c>
      <c r="AA190" t="b">
        <f>OR(ISNUMBER(FIND("fish ",C190)),ISNUMBER(FIND("Fish ",C190)),ISNUMBER(FIND("aquatic",C190)),ISNUMBER(FIND("daphnids",C190)),ISNUMBER(FIND("Carcinus maenas",C190)),ISNUMBER(FIND("Daphnia",C190)),ISNUMBER(FIND("Ruditapes philippinarum",C190)),ISNUMBER(FIND("daphnia",C190)),ISNUMBER(FIND("marine",C190)),ISNUMBER(FIND("mussel",C190)),ISNUMBER(FIND("algae",C190)),ISNUMBER(FIND("Donax faba",C190)),ISNUMBER(FIND("estuarine",C190)),ISNUMBER(FIND("snail",C190)),ISNUMBER(FIND("Prorocentrum donghaiense",C190)) )</f>
        <v>0</v>
      </c>
      <c r="AB190" t="b">
        <f>OR(ISNUMBER(FIND(" rat ",C190)),ISNUMBER(FIND(" rats ",C190)),ISNUMBER(FIND(" Rats ",C190)),ISNUMBER(FIND(" Rat ",C190)),ISNUMBER(FIND(" rat.",C190)),ISNUMBER(FIND(" rats.",C190)),ISNUMBER(FIND("mouse",C190)),ISNUMBER(FIND("mice",C190)), ISNUMBER(FIND(" Mice",C190)))</f>
        <v>1</v>
      </c>
      <c r="AC190" t="b">
        <f>OR(ISNUMBER(FIND(" cell ",C190)),ISNUMBER(FIND("fibroblast",C190)),ISNUMBER(FIND("macrophage",C190)),ISNUMBER(FIND("epithelial",C190)),ISNUMBER(FIND("endothelial",C190)),ISNUMBER(FIND("neuron",C190)),ISNUMBER(FIND(" cells ",C190)),ISNUMBER(FIND("RBC",C190)),ISNUMBER(FIND("mitochond",C190)),ISNUMBER(FIND("adipocyte",C190)),ISNUMBER(FIND("osteo",C190)),ISNUMBER(FIND("keratin",C190)),ISNUMBER(FIND(" cell's ",C190)),ISNUMBER(FIND("eukary",C190)),ISNUMBER(FIND("sperm",C190)))</f>
        <v>0</v>
      </c>
      <c r="AD190" t="b">
        <f>OR(ISNUMBER(FIND("human",B190)),ISNUMBER(FIND("workers",B190)),ISNUMBER(FIND("workforces",B190)),ISNUMBER(FIND("occupational",B190)),ISNUMBER(FIND("Case report",B190)),ISNUMBER(FIND("Workplaces",B190)),ISNUMBER(FIND("worker",B190)))</f>
        <v>0</v>
      </c>
      <c r="AE190" t="b">
        <f>OR(ISNUMBER(FIND(" plant ",C190)),ISNUMBER(FIND("Plant ",C190)),ISNUMBER(FIND("tomato",C190)),ISNUMBER(FIND("plants",C190)),ISNUMBER(FIND("Plants",C190)),ISNUMBER(FIND("algae",C190)),ISNUMBER(FIND("lettuce",C190)),ISNUMBER(FIND("green gram sprouts ",C190)),ISNUMBER(FIND("Cucurbita pepo",C190)),ISNUMBER(FIND("bean ",C190)),ISNUMBER(FIND("chloroplast",C190)),ISNUMBER(FIND("chlorophyll",C190)),ISNUMBER(FIND("seedling",C190)),ISNUMBER(FIND("canola",C190)),ISNUMBER(FIND("shoot",C190)),ISNUMBER(FIND("photosynthes",C190)),ISNUMBER(FIND(" leaves ",C190)),,ISNUMBER(FIND("agriculture",C190)),ISNUMBER(FIND(" crops ",C190)))</f>
        <v>0</v>
      </c>
      <c r="AF190" t="b">
        <f>OR(ISNUMBER(FIND("bacteria",C190)),ISNUMBER(FIND("Bacteria",C190)),ISNUMBER(FIND("Bacterium",C190)),ISNUMBER(FIND("bacterium",C190)),ISNUMBER(FIND(" coli ",C190)))</f>
        <v>0</v>
      </c>
      <c r="AG190" t="b">
        <f>OR(ISNUMBER(FIND("fungi",C190)),ISNUMBER(FIND("Fungi",C190)),ISNUMBER(FIND("fungus",C190)),ISNUMBER(FIND("Fungus",C190)),ISNUMBER(FIND("mushroom",C190)),ISNUMBER(FIND("Mushroom",C190)),ISNUMBER(FIND(" mold ",C190)))</f>
        <v>0</v>
      </c>
      <c r="AH190" t="b">
        <f>OR(ISNUMBER(FIND("Pig ",C190)),ISNUMBER(FIND("pig ",C190)),ISNUMBER(FIND("Pigs ",C190)),ISNUMBER(FIND("pigs ",C190)))</f>
        <v>0</v>
      </c>
      <c r="AI190" t="b">
        <f>OR(ISNUMBER(FIND(" C. elegans",C190)),ISNUMBER(FIND("Caenorhabditis elegans",C190)),ISNUMBER(FIND("earthworms",C190)),ISNUMBER(FIND(" Ficopomatus enigmaticus",C190)),ISNUMBER(FIND("larva",C190)),ISNUMBER(FIND("Lumbriculus variegatus",C190)),ISNUMBER(FIND("nematode",C190)))</f>
        <v>0</v>
      </c>
      <c r="AJ190" t="b">
        <f>NOT(OR(AA190,AB190,AC190,AD190,AE190,AF190,AG190,AH190,AI190))</f>
        <v>0</v>
      </c>
      <c r="AL190" t="b">
        <f>OR(AA190,AB190,AD190,AE190,AF190,AG190,AH190,AI190)</f>
        <v>1</v>
      </c>
      <c r="AM190" t="b">
        <f>IF(Table1[[#This Row],[In vivo?]],IF(Table1[[#This Row],[Cell]],FALSE,TRUE),FALSE)</f>
        <v>1</v>
      </c>
      <c r="AN190" t="b">
        <f>AND(AC190,AL190)</f>
        <v>0</v>
      </c>
      <c r="AO190" t="b">
        <f>IF(Table1[[#This Row],[Cell]],IF(Table1[[#This Row],[In vivo?]],FALSE,TRUE),FALSE)</f>
        <v>0</v>
      </c>
      <c r="AP190" t="b">
        <f>NOT(OR(Table1[[#This Row],[In vivo?]],Table1[[#This Row],[Only in Cell]]))</f>
        <v>0</v>
      </c>
      <c r="AQ190" t="b">
        <f>IF(OR(Table1[[#This Row],[Rodents]],Table1[[#This Row],[Human]],Table1[[#This Row],[Pig]]),OR(ISNUMBER(FIND("pulmonary",C190)),ISNUMBER(FIND("lung",C190))),"NA")</f>
        <v>0</v>
      </c>
      <c r="AR190" t="b">
        <f>IF(OR(Table1[[#This Row],[Rodents]],Table1[[#This Row],[Human]],Table1[[#This Row],[Pig]]),OR(ISNUMBER(FIND("skin",C190)),ISNUMBER(FIND("dermal",C190))),"NA")</f>
        <v>0</v>
      </c>
      <c r="AS190" t="b">
        <f>IF(OR(Table1[[#This Row],[Rodents]],Table1[[#This Row],[Human]],Table1[[#This Row],[Pig]]),OR(ISNUMBER(FIND("liver",C190)),ISNUMBER(FIND("hepat",C190))),"NA")</f>
        <v>1</v>
      </c>
      <c r="AT190" t="b">
        <f>IF(OR(Table1[[#This Row],[Rodents]],Table1[[#This Row],[Human]],Table1[[#This Row],[Pig]]),OR(ISNUMBER(FIND("kidney",C190)),ISNUMBER(FIND("neph",C190))),"NA")</f>
        <v>0</v>
      </c>
      <c r="AU190" t="b">
        <f>IF(OR(Table1[[#This Row],[Rodents]],Table1[[#This Row],[Human]],Table1[[#This Row],[Pig]]),OR(ISNUMBER(FIND("brain",C190)),ISNUMBER(FIND("neur",C190)),ISNUMBER(FIND("nerv",C190))),"NA")</f>
        <v>0</v>
      </c>
      <c r="AV190" t="b">
        <f>IF(OR(Table1[[#This Row],[Rodents]],Table1[[#This Row],[Human]],Table1[[#This Row],[Pig]]),OR(ISNUMBER(FIND("heart",C190)),ISNUMBER(FIND("cardi",C190))),"NA")</f>
        <v>0</v>
      </c>
      <c r="AW190" t="b">
        <f>IF(OR(Table1[[#This Row],[Rodents]],Table1[[#This Row],[Human]],Table1[[#This Row],[Pig]]),OR(ISNUMBER(FIND("gastro",C190)),ISNUMBER(FIND("intesti",C190)),ISNUMBER(FIND("stomach",C190))),"NA")</f>
        <v>0</v>
      </c>
      <c r="AX190" t="b">
        <f>IF(OR(Table1[[#This Row],[Rodents]],Table1[[#This Row],[Human]],Table1[[#This Row],[Pig]]),NOT(OR(AQ190,AR190,AS190,AT190,AU190,AV190,AW190)),"NA")</f>
        <v>0</v>
      </c>
      <c r="AY190" t="b">
        <f>OR(ISNUMBER(FIND("SWCNT",C190)),ISNUMBER(FIND("SWNT",C190)),ISNUMBER(FIND("single-wall",C190)),ISNUMBER(FIND("single wall",C190)),ISNUMBER(FIND("Single wall",C190)),ISNUMBER(FIND("Single-wall",C190)),ISNUMBER(FIND("SWCNT",B190)),ISNUMBER(FIND("SWNT",B190)),ISNUMBER(FIND("single-wall",B190)),ISNUMBER(FIND("single wall",B190)),ISNUMBER(FIND("Single-wall",B190)),ISNUMBER(FIND("Single wall",B190)))</f>
        <v>0</v>
      </c>
      <c r="AZ190" t="b">
        <f>OR(ISNUMBER(FIND("MWCNT",C190)),ISNUMBER(FIND("MWNT",C190)),ISNUMBER(FIND("multi-wall",C190)),ISNUMBER(FIND("multi wall",C190)),ISNUMBER(FIND("multiwall",C190)),ISNUMBER(FIND("Multi-wall",C190)),ISNUMBER(FIND("Multi wall",C190)),ISNUMBER(FIND("Multiwall",C190)),ISNUMBER(FIND("MWCNT",B190)),ISNUMBER(FIND("MWNT",B190)),ISNUMBER(FIND("multi-wall",B190)),ISNUMBER(FIND("multi wall",B190)),ISNUMBER(FIND("multiwall",B190)),ISNUMBER(FIND("Multi-wall",B190)),ISNUMBER(FIND("Multi wall",B190)),ISNUMBER(FIND("Multiwall",B190)),ISNUMBER(FIND("Double-wall",B190)),ISNUMBER(FIND("Double wall",B190)),ISNUMBER(FIND("Doublewall",B190)),ISNUMBER(FIND("double-wall",B190)),ISNUMBER(FIND("double wall",B190)),ISNUMBER(FIND("doublewall",B190)))</f>
        <v>1</v>
      </c>
      <c r="BA190" t="b">
        <f>AND(Table1[[#This Row],[SWCNT]],Table1[[#This Row],[MWCNT]])</f>
        <v>0</v>
      </c>
      <c r="BB190" t="b">
        <f>IF(Table1[[#This Row],[SWCNT]]=TRUE,FALSE,IF(Table1[[#This Row],[MWCNT]]=TRUE,FALSE,TRUE))</f>
        <v>0</v>
      </c>
      <c r="BC190" s="18"/>
    </row>
    <row r="191" spans="1:55" ht="277.5">
      <c r="A191" t="s">
        <v>1710</v>
      </c>
      <c r="B191" s="2" t="s">
        <v>1711</v>
      </c>
      <c r="C191" s="16" t="s">
        <v>1712</v>
      </c>
      <c r="D191" s="17" t="s">
        <v>1703</v>
      </c>
      <c r="E191" s="2">
        <v>2018</v>
      </c>
      <c r="F191" t="b">
        <f>OR(ISNUMBER(FIND("cytotoxic",C191)),ISNUMBER(FIND("Cytotoxic",C191)),ISNUMBER(FIND("cellular toxicity",C191)),ISNUMBER(FIND("cell death",C191)),ISNUMBER(FIND("viable",C191)),ISNUMBER(FIND("phytotoxic",C191)),ISNUMBER(FIND("acute toxicity",C191)),ISNUMBER(FIND("MTT",C191)),ISNUMBER(FIND("survival",C191)),ISNUMBER(FIND("prolifer",C191)),ISNUMBER(FIND("apoptosis",C191)),ISNUMBER(FIND("neurotoxic",C191)),ISNUMBER(FIND("  lysis ",C191)),ISNUMBER(FIND("necrosis",C191)),ISNUMBER(FIND("cellular death",C191))*3,ISNUMBER(FIND("LDH",C191)),ISNUMBER(FIND("Acute toxicity",C191)))</f>
        <v>1</v>
      </c>
      <c r="G191" t="b">
        <f>OR(ISNUMBER(FIND("genotoxic",C191)),ISNUMBER(FIND("genotoxicity",C191)),ISNUMBER(FIND("DNA damage",C191)),ISNUMBER(FIND("DNA",C191)),ISNUMBER(FIND("RNA",C191)),ISNUMBER(FIND("mesothelioma",C191)),ISNUMBER(FIND("carcino",C191)),ISNUMBER(FIND("mutagen",C191)),ISNUMBER(FIND("genetic",C191)))</f>
        <v>0</v>
      </c>
      <c r="H191" t="b">
        <f>OR(ISNUMBER(FIND("inflammatory",C191)),ISNUMBER(FIND("inflamm",C191)))</f>
        <v>1</v>
      </c>
      <c r="I191" t="b">
        <f>OR(ISNUMBER(FIND("immune",C191)),ISNUMBER(FIND("immunological",C191)),ISNUMBER(FIND("interleuk",C191)),ISNUMBER(FIND("platelet activation",C191)),ISNUMBER(FIND("monocyte",C191)),ISNUMBER(FIND("leukocyte",C191)),ISNUMBER(FIND("cytokine",C191)),ISNUMBER(FIND("CD4",C191)),ISNUMBER(FIND("CD8",C191)),ISNUMBER(FIND("T-cell",C191)))</f>
        <v>0</v>
      </c>
      <c r="J191" t="b">
        <f>OR(ISNUMBER(FIND("reactive oxygen",C191)),ISNUMBER(FIND("ROS",C191)),ISNUMBER(FIND("free radical",C191)),ISNUMBER(FIND("oxidative stress",C191)),ISNUMBER(FIND("peroxid",C191)),ISNUMBER(FIND("oxidative",C191)),ISNUMBER(FIND("antioxid",C191)))</f>
        <v>0</v>
      </c>
      <c r="K191" t="b">
        <f>OR(ISNUMBER(FIND("autophag",C191)))</f>
        <v>0</v>
      </c>
      <c r="L191" t="b">
        <f>OR(ISNUMBER(FIND("morpholog",C191)))</f>
        <v>0</v>
      </c>
      <c r="M191" t="b">
        <f>OR(ISNUMBER(FIND("fibrosis",C191)),ISNUMBER(FIND("Fibrosis",C191)),ISNUMBER(FIND("fibrot",C191)))</f>
        <v>0</v>
      </c>
      <c r="N191" t="b">
        <f>OR(ISNUMBER(FIND("offspring",C191)),ISNUMBER(FIND("Parental",C191)),ISNUMBER(FIND("parental",C191)),ISNUMBER(FIND("germline",C191)),ISNUMBER(FIND("reproduc",C191)),ISNUMBER(FIND("embryo",C191)))</f>
        <v>0</v>
      </c>
      <c r="O191" t="b">
        <f>OR(ISNUMBER(FIND("metabol",C191)),ISNUMBER(FIND("Metabol",C191)),ISNUMBER(FIND("digest",C191)),ISNUMBER(FIND("mitochon",C191)))</f>
        <v>0</v>
      </c>
      <c r="P191" t="b">
        <f>OR(ISNUMBER(FIND("ecotox",C191)),ISNUMBER(FIND("Ecotox",B191)),ISNUMBER(FIND("ecotox",B191)),ISNUMBER(FIND("Ecotox",C191)))</f>
        <v>0</v>
      </c>
      <c r="Q191" t="b">
        <f>OR(ISNUMBER(FIND("Bioaccum",C191)),ISNUMBER(FIND("bioaccum",C191)),ISNUMBER(FIND("accum",C191)))</f>
        <v>1</v>
      </c>
      <c r="R191" t="b">
        <f>OR(ISNUMBER(FIND("Occupation",C191)),ISNUMBER(FIND("occupation",C191)),ISNUMBER(FIND("worker",C191)),ISNUMBER(FIND("workforce",C191)))</f>
        <v>0</v>
      </c>
      <c r="S191" t="b">
        <f>NOT(OR(F191,G191,H191,I191,J191,K191,L191,M191,N191,O191,P191,Q191,R191))</f>
        <v>0</v>
      </c>
      <c r="U191" t="b">
        <f>OR(Table1[[#This Row],[Inflammation]],Table1[[#This Row],[Immune]])</f>
        <v>1</v>
      </c>
      <c r="V191" t="str">
        <f>IF(OR(Table1[[#This Row],[Rodents]],Table1[[#This Row],[Human]],Table1[[#This Row],[Pig]]),OR(ISNUMBER(FIND("intratrach",C191)),ISNUMBER(FIND("nasal ",C191)),ISNUMBER(FIND("instill",C191))),"NA")</f>
        <v>NA</v>
      </c>
      <c r="W191" t="str">
        <f>IF(OR(Table1[[#This Row],[Rodents]],Table1[[#This Row],[Human]],Table1[[#This Row],[Pig]]),OR(ISNUMBER(FIND("dermal",C191)),ISNUMBER(FIND("skin ",C191))),"NA")</f>
        <v>NA</v>
      </c>
      <c r="X191" t="str">
        <f>IF(OR(Table1[[#This Row],[Rodents]],Table1[[#This Row],[Human]],Table1[[#This Row],[Pig]]),OR(ISNUMBER(FIND("injected",C191)),ISNUMBER(FIND("periton",C191)),ISNUMBER(FIND("intrascrot",C191))),"NA")</f>
        <v>NA</v>
      </c>
      <c r="Y191" t="str">
        <f>IF(OR(Table1[[#This Row],[Rodents]],Table1[[#This Row],[Human]],Table1[[#This Row],[Pig]]),NOT(OR(Table1[[#This Row],[Inhaled/Intratracheal/intranasal]],Table1[[#This Row],[Dermal]],Table1[[#This Row],[Injected]])),"NA")</f>
        <v>NA</v>
      </c>
      <c r="AA191" t="b">
        <f>OR(ISNUMBER(FIND("fish ",C191)),ISNUMBER(FIND("Fish ",C191)),ISNUMBER(FIND("aquatic",C191)),ISNUMBER(FIND("daphnids",C191)),ISNUMBER(FIND("Carcinus maenas",C191)),ISNUMBER(FIND("Daphnia",C191)),ISNUMBER(FIND("Ruditapes philippinarum",C191)),ISNUMBER(FIND("daphnia",C191)),ISNUMBER(FIND("marine",C191)),ISNUMBER(FIND("mussel",C191)),ISNUMBER(FIND("algae",C191)),ISNUMBER(FIND("Donax faba",C191)),ISNUMBER(FIND("estuarine",C191)),ISNUMBER(FIND("snail",C191)),ISNUMBER(FIND("Prorocentrum donghaiense",C191)) )</f>
        <v>0</v>
      </c>
      <c r="AB191" t="b">
        <f>OR(ISNUMBER(FIND(" rat ",C191)),ISNUMBER(FIND(" rats ",C191)),ISNUMBER(FIND(" Rats ",C191)),ISNUMBER(FIND(" Rat ",C191)),ISNUMBER(FIND(" rat.",C191)),ISNUMBER(FIND(" rats.",C191)),ISNUMBER(FIND("mouse",C191)),ISNUMBER(FIND("mice",C191)), ISNUMBER(FIND(" Mice",C191)))</f>
        <v>0</v>
      </c>
      <c r="AC191" t="b">
        <f>OR(ISNUMBER(FIND(" cell ",C191)),ISNUMBER(FIND("fibroblast",C191)),ISNUMBER(FIND("macrophage",C191)),ISNUMBER(FIND("epithelial",C191)),ISNUMBER(FIND("endothelial",C191)),ISNUMBER(FIND("neuron",C191)),ISNUMBER(FIND(" cells ",C191)),ISNUMBER(FIND("RBC",C191)),ISNUMBER(FIND("mitochond",C191)),ISNUMBER(FIND("adipocyte",C191)),ISNUMBER(FIND("osteo",C191)),ISNUMBER(FIND("keratin",C191)),ISNUMBER(FIND(" cell's ",C191)),ISNUMBER(FIND("eukary",C191)),ISNUMBER(FIND("sperm",C191)))</f>
        <v>1</v>
      </c>
      <c r="AD191" t="b">
        <f>OR(ISNUMBER(FIND("human",B191)),ISNUMBER(FIND("workers",B191)),ISNUMBER(FIND("workforces",B191)),ISNUMBER(FIND("occupational",B191)),ISNUMBER(FIND("Case report",B191)),ISNUMBER(FIND("Workplaces",B191)),ISNUMBER(FIND("worker",B191)))</f>
        <v>0</v>
      </c>
      <c r="AE191" t="b">
        <f>OR(ISNUMBER(FIND(" plant ",C191)),ISNUMBER(FIND("Plant ",C191)),ISNUMBER(FIND("tomato",C191)),ISNUMBER(FIND("plants",C191)),ISNUMBER(FIND("Plants",C191)),ISNUMBER(FIND("algae",C191)),ISNUMBER(FIND("lettuce",C191)),ISNUMBER(FIND("green gram sprouts ",C191)),ISNUMBER(FIND("Cucurbita pepo",C191)),ISNUMBER(FIND("bean ",C191)),ISNUMBER(FIND("chloroplast",C191)),ISNUMBER(FIND("chlorophyll",C191)),ISNUMBER(FIND("seedling",C191)),ISNUMBER(FIND("canola",C191)),ISNUMBER(FIND("shoot",C191)),ISNUMBER(FIND("photosynthes",C191)),ISNUMBER(FIND(" leaves ",C191)),,ISNUMBER(FIND("agriculture",C191)),ISNUMBER(FIND(" crops ",C191)))</f>
        <v>0</v>
      </c>
      <c r="AF191" t="b">
        <f>OR(ISNUMBER(FIND("bacteria",C191)),ISNUMBER(FIND("Bacteria",C191)),ISNUMBER(FIND("Bacterium",C191)),ISNUMBER(FIND("bacterium",C191)),ISNUMBER(FIND(" coli ",C191)))</f>
        <v>0</v>
      </c>
      <c r="AG191" t="b">
        <f>OR(ISNUMBER(FIND("fungi",C191)),ISNUMBER(FIND("Fungi",C191)),ISNUMBER(FIND("fungus",C191)),ISNUMBER(FIND("Fungus",C191)),ISNUMBER(FIND("mushroom",C191)),ISNUMBER(FIND("Mushroom",C191)),ISNUMBER(FIND(" mold ",C191)))</f>
        <v>0</v>
      </c>
      <c r="AH191" t="b">
        <f>OR(ISNUMBER(FIND("Pig ",C191)),ISNUMBER(FIND("pig ",C191)),ISNUMBER(FIND("Pigs ",C191)),ISNUMBER(FIND("pigs ",C191)))</f>
        <v>0</v>
      </c>
      <c r="AI191" t="b">
        <f>OR(ISNUMBER(FIND(" C. elegans",C191)),ISNUMBER(FIND("Caenorhabditis elegans",C191)),ISNUMBER(FIND("earthworms",C191)),ISNUMBER(FIND(" Ficopomatus enigmaticus",C191)),ISNUMBER(FIND("larva",C191)),ISNUMBER(FIND("Lumbriculus variegatus",C191)),ISNUMBER(FIND("nematode",C191)))</f>
        <v>0</v>
      </c>
      <c r="AJ191" t="b">
        <f>NOT(OR(AA191,AB191,AC191,AD191,AE191,AF191,AG191,AH191,AI191))</f>
        <v>0</v>
      </c>
      <c r="AL191" t="b">
        <f>OR(AA191,AB191,AD191,AE191,AF191,AG191,AH191,AI191)</f>
        <v>0</v>
      </c>
      <c r="AM191" t="b">
        <f>IF(Table1[[#This Row],[In vivo?]],IF(Table1[[#This Row],[Cell]],FALSE,TRUE),FALSE)</f>
        <v>0</v>
      </c>
      <c r="AN191" t="b">
        <f>AND(AC191,AL191)</f>
        <v>0</v>
      </c>
      <c r="AO191" t="b">
        <f>IF(Table1[[#This Row],[Cell]],IF(Table1[[#This Row],[In vivo?]],FALSE,TRUE),FALSE)</f>
        <v>1</v>
      </c>
      <c r="AP191" t="b">
        <f>NOT(OR(Table1[[#This Row],[In vivo?]],Table1[[#This Row],[Only in Cell]]))</f>
        <v>0</v>
      </c>
      <c r="AQ191" t="str">
        <f>IF(OR(Table1[[#This Row],[Rodents]],Table1[[#This Row],[Human]],Table1[[#This Row],[Pig]]),OR(ISNUMBER(FIND("pulmonary",C191)),ISNUMBER(FIND("lung",C191))),"NA")</f>
        <v>NA</v>
      </c>
      <c r="AR191" t="str">
        <f>IF(OR(Table1[[#This Row],[Rodents]],Table1[[#This Row],[Human]],Table1[[#This Row],[Pig]]),OR(ISNUMBER(FIND("skin",C191)),ISNUMBER(FIND("dermal",C191))),"NA")</f>
        <v>NA</v>
      </c>
      <c r="AS191" t="str">
        <f>IF(OR(Table1[[#This Row],[Rodents]],Table1[[#This Row],[Human]],Table1[[#This Row],[Pig]]),OR(ISNUMBER(FIND("liver",C191)),ISNUMBER(FIND("hepat",C191))),"NA")</f>
        <v>NA</v>
      </c>
      <c r="AT191" t="str">
        <f>IF(OR(Table1[[#This Row],[Rodents]],Table1[[#This Row],[Human]],Table1[[#This Row],[Pig]]),OR(ISNUMBER(FIND("kidney",C191)),ISNUMBER(FIND("neph",C191))),"NA")</f>
        <v>NA</v>
      </c>
      <c r="AU191" t="str">
        <f>IF(OR(Table1[[#This Row],[Rodents]],Table1[[#This Row],[Human]],Table1[[#This Row],[Pig]]),OR(ISNUMBER(FIND("brain",C191)),ISNUMBER(FIND("neur",C191)),ISNUMBER(FIND("nerv",C191))),"NA")</f>
        <v>NA</v>
      </c>
      <c r="AV191" t="str">
        <f>IF(OR(Table1[[#This Row],[Rodents]],Table1[[#This Row],[Human]],Table1[[#This Row],[Pig]]),OR(ISNUMBER(FIND("heart",C191)),ISNUMBER(FIND("cardi",C191))),"NA")</f>
        <v>NA</v>
      </c>
      <c r="AW191" t="str">
        <f>IF(OR(Table1[[#This Row],[Rodents]],Table1[[#This Row],[Human]],Table1[[#This Row],[Pig]]),OR(ISNUMBER(FIND("gastro",C191)),ISNUMBER(FIND("intesti",C191)),ISNUMBER(FIND("stomach",C191))),"NA")</f>
        <v>NA</v>
      </c>
      <c r="AX191" t="str">
        <f>IF(OR(Table1[[#This Row],[Rodents]],Table1[[#This Row],[Human]],Table1[[#This Row],[Pig]]),NOT(OR(AQ191,AR191,AS191,AT191,AU191,AV191,AW191)),"NA")</f>
        <v>NA</v>
      </c>
      <c r="AY191" t="b">
        <f>OR(ISNUMBER(FIND("SWCNT",C191)),ISNUMBER(FIND("SWNT",C191)),ISNUMBER(FIND("single-wall",C191)),ISNUMBER(FIND("single wall",C191)),ISNUMBER(FIND("Single wall",C191)),ISNUMBER(FIND("Single-wall",C191)),ISNUMBER(FIND("SWCNT",B191)),ISNUMBER(FIND("SWNT",B191)),ISNUMBER(FIND("single-wall",B191)),ISNUMBER(FIND("single wall",B191)),ISNUMBER(FIND("Single-wall",B191)),ISNUMBER(FIND("Single wall",B191)))</f>
        <v>0</v>
      </c>
      <c r="AZ191" t="b">
        <f>OR(ISNUMBER(FIND("MWCNT",C191)),ISNUMBER(FIND("MWNT",C191)),ISNUMBER(FIND("multi-wall",C191)),ISNUMBER(FIND("multi wall",C191)),ISNUMBER(FIND("multiwall",C191)),ISNUMBER(FIND("Multi-wall",C191)),ISNUMBER(FIND("Multi wall",C191)),ISNUMBER(FIND("Multiwall",C191)),ISNUMBER(FIND("MWCNT",B191)),ISNUMBER(FIND("MWNT",B191)),ISNUMBER(FIND("multi-wall",B191)),ISNUMBER(FIND("multi wall",B191)),ISNUMBER(FIND("multiwall",B191)),ISNUMBER(FIND("Multi-wall",B191)),ISNUMBER(FIND("Multi wall",B191)),ISNUMBER(FIND("Multiwall",B191)),ISNUMBER(FIND("Double-wall",B191)),ISNUMBER(FIND("Double wall",B191)),ISNUMBER(FIND("Doublewall",B191)),ISNUMBER(FIND("double-wall",B191)),ISNUMBER(FIND("double wall",B191)),ISNUMBER(FIND("doublewall",B191)))</f>
        <v>1</v>
      </c>
      <c r="BA191" t="b">
        <f>AND(Table1[[#This Row],[SWCNT]],Table1[[#This Row],[MWCNT]])</f>
        <v>0</v>
      </c>
      <c r="BB191" t="b">
        <f>IF(Table1[[#This Row],[SWCNT]]=TRUE,FALSE,IF(Table1[[#This Row],[MWCNT]]=TRUE,FALSE,TRUE))</f>
        <v>0</v>
      </c>
      <c r="BC191" s="18"/>
    </row>
    <row r="192" spans="1:55" ht="259">
      <c r="A192" t="s">
        <v>1730</v>
      </c>
      <c r="B192" s="2" t="s">
        <v>1733</v>
      </c>
      <c r="C192" s="16" t="s">
        <v>1736</v>
      </c>
      <c r="D192" s="17" t="s">
        <v>403</v>
      </c>
      <c r="E192" s="2">
        <v>2018</v>
      </c>
      <c r="F192" t="b">
        <f>OR(ISNUMBER(FIND("cytotoxic",C192)),ISNUMBER(FIND("Cytotoxic",C192)),ISNUMBER(FIND("cellular toxicity",C192)),ISNUMBER(FIND("cell death",C192)),ISNUMBER(FIND("viable",C192)),ISNUMBER(FIND("phytotoxic",C192)),ISNUMBER(FIND("acute toxicity",C192)),ISNUMBER(FIND("MTT",C192)),ISNUMBER(FIND("survival",C192)),ISNUMBER(FIND("prolifer",C192)),ISNUMBER(FIND("apoptosis",C192)),ISNUMBER(FIND("neurotoxic",C192)),ISNUMBER(FIND("  lysis ",C192)),ISNUMBER(FIND("necrosis",C192)),ISNUMBER(FIND("cellular death",C192))*3,ISNUMBER(FIND("LDH",C192)),ISNUMBER(FIND("Acute toxicity",C192)))</f>
        <v>0</v>
      </c>
      <c r="G192" t="b">
        <f>OR(ISNUMBER(FIND("genotoxic",C192)),ISNUMBER(FIND("genotoxicity",C192)),ISNUMBER(FIND("DNA damage",C192)),ISNUMBER(FIND("DNA",C192)),ISNUMBER(FIND("RNA",C192)),ISNUMBER(FIND("mesothelioma",C192)),ISNUMBER(FIND("carcino",C192)),ISNUMBER(FIND("mutagen",C192)),ISNUMBER(FIND("genetic",C192)))</f>
        <v>0</v>
      </c>
      <c r="H192" t="b">
        <f>OR(ISNUMBER(FIND("inflammatory",C192)),ISNUMBER(FIND("inflamm",C192)))</f>
        <v>1</v>
      </c>
      <c r="I192" t="b">
        <f>OR(ISNUMBER(FIND("immune",C192)),ISNUMBER(FIND("immunological",C192)),ISNUMBER(FIND("interleuk",C192)),ISNUMBER(FIND("platelet activation",C192)),ISNUMBER(FIND("monocyte",C192)),ISNUMBER(FIND("leukocyte",C192)),ISNUMBER(FIND("cytokine",C192)),ISNUMBER(FIND("CD4",C192)),ISNUMBER(FIND("CD8",C192)),ISNUMBER(FIND("T-cell",C192)))</f>
        <v>1</v>
      </c>
      <c r="J192" t="b">
        <f>OR(ISNUMBER(FIND("reactive oxygen",C192)),ISNUMBER(FIND("ROS",C192)),ISNUMBER(FIND("free radical",C192)),ISNUMBER(FIND("oxidative stress",C192)),ISNUMBER(FIND("peroxid",C192)),ISNUMBER(FIND("oxidative",C192)),ISNUMBER(FIND("antioxid",C192)))</f>
        <v>0</v>
      </c>
      <c r="K192" t="b">
        <f>OR(ISNUMBER(FIND("autophag",C192)))</f>
        <v>0</v>
      </c>
      <c r="L192" t="b">
        <f>OR(ISNUMBER(FIND("morpholog",C192)))</f>
        <v>0</v>
      </c>
      <c r="M192" t="b">
        <f>OR(ISNUMBER(FIND("fibrosis",C192)),ISNUMBER(FIND("Fibrosis",C192)),ISNUMBER(FIND("fibrot",C192)))</f>
        <v>0</v>
      </c>
      <c r="N192" t="b">
        <f>OR(ISNUMBER(FIND("offspring",C192)),ISNUMBER(FIND("Parental",C192)),ISNUMBER(FIND("parental",C192)),ISNUMBER(FIND("germline",C192)),ISNUMBER(FIND("reproduc",C192)),ISNUMBER(FIND("embryo",C192)))</f>
        <v>0</v>
      </c>
      <c r="O192" t="b">
        <f>OR(ISNUMBER(FIND("metabol",C192)),ISNUMBER(FIND("Metabol",C192)),ISNUMBER(FIND("digest",C192)),ISNUMBER(FIND("mitochon",C192)))</f>
        <v>0</v>
      </c>
      <c r="P192" t="b">
        <f>OR(ISNUMBER(FIND("ecotox",C192)),ISNUMBER(FIND("Ecotox",B192)),ISNUMBER(FIND("ecotox",B192)),ISNUMBER(FIND("Ecotox",C192)))</f>
        <v>0</v>
      </c>
      <c r="Q192" t="b">
        <f>OR(ISNUMBER(FIND("Bioaccum",C192)),ISNUMBER(FIND("bioaccum",C192)),ISNUMBER(FIND("accum",C192)))</f>
        <v>0</v>
      </c>
      <c r="R192" t="b">
        <f>OR(ISNUMBER(FIND("Occupation",C192)),ISNUMBER(FIND("occupation",C192)),ISNUMBER(FIND("worker",C192)),ISNUMBER(FIND("workforce",C192)))</f>
        <v>0</v>
      </c>
      <c r="S192" t="b">
        <f>NOT(OR(F192,G192,H192,I192,J192,K192,L192,M192,N192,O192,P192,Q192,R192))</f>
        <v>0</v>
      </c>
      <c r="U192" t="b">
        <f>OR(Table1[[#This Row],[Inflammation]],Table1[[#This Row],[Immune]])</f>
        <v>1</v>
      </c>
      <c r="V192" t="b">
        <f>IF(OR(Table1[[#This Row],[Rodents]],Table1[[#This Row],[Human]],Table1[[#This Row],[Pig]]),OR(ISNUMBER(FIND("intratrach",C192)),ISNUMBER(FIND("nasal ",C192)),ISNUMBER(FIND("instill",C192))),"NA")</f>
        <v>0</v>
      </c>
      <c r="W192" t="b">
        <f>IF(OR(Table1[[#This Row],[Rodents]],Table1[[#This Row],[Human]],Table1[[#This Row],[Pig]]),OR(ISNUMBER(FIND("dermal",C192)),ISNUMBER(FIND("skin ",C192))),"NA")</f>
        <v>0</v>
      </c>
      <c r="X192" t="b">
        <f>IF(OR(Table1[[#This Row],[Rodents]],Table1[[#This Row],[Human]],Table1[[#This Row],[Pig]]),OR(ISNUMBER(FIND("injected",C192)),ISNUMBER(FIND("periton",C192)),ISNUMBER(FIND("intrascrot",C192))),"NA")</f>
        <v>0</v>
      </c>
      <c r="Y192" t="b">
        <f>IF(OR(Table1[[#This Row],[Rodents]],Table1[[#This Row],[Human]],Table1[[#This Row],[Pig]]),NOT(OR(Table1[[#This Row],[Inhaled/Intratracheal/intranasal]],Table1[[#This Row],[Dermal]],Table1[[#This Row],[Injected]])),"NA")</f>
        <v>1</v>
      </c>
      <c r="AA192" t="b">
        <f>OR(ISNUMBER(FIND("fish ",C192)),ISNUMBER(FIND("Fish ",C192)),ISNUMBER(FIND("aquatic",C192)),ISNUMBER(FIND("daphnids",C192)),ISNUMBER(FIND("Carcinus maenas",C192)),ISNUMBER(FIND("Daphnia",C192)),ISNUMBER(FIND("Ruditapes philippinarum",C192)),ISNUMBER(FIND("daphnia",C192)),ISNUMBER(FIND("marine",C192)),ISNUMBER(FIND("mussel",C192)),ISNUMBER(FIND("algae",C192)),ISNUMBER(FIND("Donax faba",C192)),ISNUMBER(FIND("estuarine",C192)),ISNUMBER(FIND("snail",C192)),ISNUMBER(FIND("Prorocentrum donghaiense",C192)) )</f>
        <v>0</v>
      </c>
      <c r="AB192" t="b">
        <f>OR(ISNUMBER(FIND(" rat ",C192)),ISNUMBER(FIND(" rats ",C192)),ISNUMBER(FIND(" Rats ",C192)),ISNUMBER(FIND(" Rat ",C192)),ISNUMBER(FIND(" rat.",C192)),ISNUMBER(FIND(" rats.",C192)),ISNUMBER(FIND("mouse",C192)),ISNUMBER(FIND("mice",C192)), ISNUMBER(FIND(" Mice",C192)))</f>
        <v>1</v>
      </c>
      <c r="AC192" t="b">
        <f>OR(ISNUMBER(FIND(" cell ",C192)),ISNUMBER(FIND("fibroblast",C192)),ISNUMBER(FIND("macrophage",C192)),ISNUMBER(FIND("epithelial",C192)),ISNUMBER(FIND("endothelial",C192)),ISNUMBER(FIND("neuron",C192)),ISNUMBER(FIND(" cells ",C192)),ISNUMBER(FIND("RBC",C192)),ISNUMBER(FIND("mitochond",C192)),ISNUMBER(FIND("adipocyte",C192)),ISNUMBER(FIND("osteo",C192)),ISNUMBER(FIND("keratin",C192)),ISNUMBER(FIND(" cell's ",C192)),ISNUMBER(FIND("eukary",C192)),ISNUMBER(FIND("sperm",C192)))</f>
        <v>1</v>
      </c>
      <c r="AD192" t="b">
        <f>OR(ISNUMBER(FIND("human",B192)),ISNUMBER(FIND("workers",B192)),ISNUMBER(FIND("workforces",B192)),ISNUMBER(FIND("occupational",B192)),ISNUMBER(FIND("Case report",B192)),ISNUMBER(FIND("Workplaces",B192)),ISNUMBER(FIND("worker",B192)))</f>
        <v>0</v>
      </c>
      <c r="AE192" t="b">
        <f>OR(ISNUMBER(FIND(" plant ",C192)),ISNUMBER(FIND("Plant ",C192)),ISNUMBER(FIND("tomato",C192)),ISNUMBER(FIND("plants",C192)),ISNUMBER(FIND("Plants",C192)),ISNUMBER(FIND("algae",C192)),ISNUMBER(FIND("lettuce",C192)),ISNUMBER(FIND("green gram sprouts ",C192)),ISNUMBER(FIND("Cucurbita pepo",C192)),ISNUMBER(FIND("bean ",C192)),ISNUMBER(FIND("chloroplast",C192)),ISNUMBER(FIND("chlorophyll",C192)),ISNUMBER(FIND("seedling",C192)),ISNUMBER(FIND("canola",C192)),ISNUMBER(FIND("shoot",C192)),ISNUMBER(FIND("photosynthes",C192)),ISNUMBER(FIND(" leaves ",C192)),,ISNUMBER(FIND("agriculture",C192)),ISNUMBER(FIND(" crops ",C192)))</f>
        <v>0</v>
      </c>
      <c r="AF192" t="b">
        <f>OR(ISNUMBER(FIND("bacteria",C192)),ISNUMBER(FIND("Bacteria",C192)),ISNUMBER(FIND("Bacterium",C192)),ISNUMBER(FIND("bacterium",C192)),ISNUMBER(FIND(" coli ",C192)))</f>
        <v>0</v>
      </c>
      <c r="AG192" t="b">
        <f>OR(ISNUMBER(FIND("fungi",C192)),ISNUMBER(FIND("Fungi",C192)),ISNUMBER(FIND("fungus",C192)),ISNUMBER(FIND("Fungus",C192)),ISNUMBER(FIND("mushroom",C192)),ISNUMBER(FIND("Mushroom",C192)),ISNUMBER(FIND(" mold ",C192)))</f>
        <v>0</v>
      </c>
      <c r="AH192" t="b">
        <f>OR(ISNUMBER(FIND("Pig ",C192)),ISNUMBER(FIND("pig ",C192)),ISNUMBER(FIND("Pigs ",C192)),ISNUMBER(FIND("pigs ",C192)))</f>
        <v>0</v>
      </c>
      <c r="AI192" t="b">
        <f>OR(ISNUMBER(FIND(" C. elegans",C192)),ISNUMBER(FIND("Caenorhabditis elegans",C192)),ISNUMBER(FIND("earthworms",C192)),ISNUMBER(FIND(" Ficopomatus enigmaticus",C192)),ISNUMBER(FIND("larva",C192)),ISNUMBER(FIND("Lumbriculus variegatus",C192)),ISNUMBER(FIND("nematode",C192)))</f>
        <v>0</v>
      </c>
      <c r="AJ192" t="b">
        <f>NOT(OR(AA192,AB192,AC192,AD192,AE192,AF192,AG192,AH192,AI192))</f>
        <v>0</v>
      </c>
      <c r="AL192" t="b">
        <f>OR(AA192,AB192,AD192,AE192,AF192,AG192,AH192,AI192)</f>
        <v>1</v>
      </c>
      <c r="AM192" t="b">
        <f>IF(Table1[[#This Row],[In vivo?]],IF(Table1[[#This Row],[Cell]],FALSE,TRUE),FALSE)</f>
        <v>0</v>
      </c>
      <c r="AN192" t="b">
        <f>AND(AC192,AL192)</f>
        <v>1</v>
      </c>
      <c r="AO192" t="b">
        <f>IF(Table1[[#This Row],[Cell]],IF(Table1[[#This Row],[In vivo?]],FALSE,TRUE),FALSE)</f>
        <v>0</v>
      </c>
      <c r="AP192" t="b">
        <f>NOT(OR(Table1[[#This Row],[In vivo?]],Table1[[#This Row],[Only in Cell]]))</f>
        <v>0</v>
      </c>
      <c r="AQ192" t="b">
        <f>IF(OR(Table1[[#This Row],[Rodents]],Table1[[#This Row],[Human]],Table1[[#This Row],[Pig]]),OR(ISNUMBER(FIND("pulmonary",C192)),ISNUMBER(FIND("lung",C192))),"NA")</f>
        <v>1</v>
      </c>
      <c r="AR192" t="b">
        <f>IF(OR(Table1[[#This Row],[Rodents]],Table1[[#This Row],[Human]],Table1[[#This Row],[Pig]]),OR(ISNUMBER(FIND("skin",C192)),ISNUMBER(FIND("dermal",C192))),"NA")</f>
        <v>0</v>
      </c>
      <c r="AS192" t="b">
        <f>IF(OR(Table1[[#This Row],[Rodents]],Table1[[#This Row],[Human]],Table1[[#This Row],[Pig]]),OR(ISNUMBER(FIND("liver",C192)),ISNUMBER(FIND("hepat",C192))),"NA")</f>
        <v>0</v>
      </c>
      <c r="AT192" t="b">
        <f>IF(OR(Table1[[#This Row],[Rodents]],Table1[[#This Row],[Human]],Table1[[#This Row],[Pig]]),OR(ISNUMBER(FIND("kidney",C192)),ISNUMBER(FIND("neph",C192))),"NA")</f>
        <v>0</v>
      </c>
      <c r="AU192" t="b">
        <f>IF(OR(Table1[[#This Row],[Rodents]],Table1[[#This Row],[Human]],Table1[[#This Row],[Pig]]),OR(ISNUMBER(FIND("brain",C192)),ISNUMBER(FIND("neur",C192)),ISNUMBER(FIND("nerv",C192))),"NA")</f>
        <v>0</v>
      </c>
      <c r="AV192" t="b">
        <f>IF(OR(Table1[[#This Row],[Rodents]],Table1[[#This Row],[Human]],Table1[[#This Row],[Pig]]),OR(ISNUMBER(FIND("heart",C192)),ISNUMBER(FIND("cardi",C192))),"NA")</f>
        <v>0</v>
      </c>
      <c r="AW192" t="b">
        <f>IF(OR(Table1[[#This Row],[Rodents]],Table1[[#This Row],[Human]],Table1[[#This Row],[Pig]]),OR(ISNUMBER(FIND("gastro",C192)),ISNUMBER(FIND("intesti",C192)),ISNUMBER(FIND("stomach",C192))),"NA")</f>
        <v>0</v>
      </c>
      <c r="AX192" t="b">
        <f>IF(OR(Table1[[#This Row],[Rodents]],Table1[[#This Row],[Human]],Table1[[#This Row],[Pig]]),NOT(OR(AQ192,AR192,AS192,AT192,AU192,AV192,AW192)),"NA")</f>
        <v>0</v>
      </c>
      <c r="AY192" t="b">
        <f>OR(ISNUMBER(FIND("SWCNT",C192)),ISNUMBER(FIND("SWNT",C192)),ISNUMBER(FIND("single-wall",C192)),ISNUMBER(FIND("single wall",C192)),ISNUMBER(FIND("Single wall",C192)),ISNUMBER(FIND("Single-wall",C192)),ISNUMBER(FIND("SWCNT",B192)),ISNUMBER(FIND("SWNT",B192)),ISNUMBER(FIND("single-wall",B192)),ISNUMBER(FIND("single wall",B192)),ISNUMBER(FIND("Single-wall",B192)),ISNUMBER(FIND("Single wall",B192)))</f>
        <v>0</v>
      </c>
      <c r="AZ192" t="b">
        <f>OR(ISNUMBER(FIND("MWCNT",C192)),ISNUMBER(FIND("MWNT",C192)),ISNUMBER(FIND("multi-wall",C192)),ISNUMBER(FIND("multi wall",C192)),ISNUMBER(FIND("multiwall",C192)),ISNUMBER(FIND("Multi-wall",C192)),ISNUMBER(FIND("Multi wall",C192)),ISNUMBER(FIND("Multiwall",C192)),ISNUMBER(FIND("MWCNT",B192)),ISNUMBER(FIND("MWNT",B192)),ISNUMBER(FIND("multi-wall",B192)),ISNUMBER(FIND("multi wall",B192)),ISNUMBER(FIND("multiwall",B192)),ISNUMBER(FIND("Multi-wall",B192)),ISNUMBER(FIND("Multi wall",B192)),ISNUMBER(FIND("Multiwall",B192)),ISNUMBER(FIND("Double-wall",B192)),ISNUMBER(FIND("Double wall",B192)),ISNUMBER(FIND("Doublewall",B192)),ISNUMBER(FIND("double-wall",B192)),ISNUMBER(FIND("double wall",B192)),ISNUMBER(FIND("doublewall",B192)))</f>
        <v>1</v>
      </c>
      <c r="BA192" t="b">
        <f>AND(Table1[[#This Row],[SWCNT]],Table1[[#This Row],[MWCNT]])</f>
        <v>0</v>
      </c>
      <c r="BB192" t="b">
        <f>IF(Table1[[#This Row],[SWCNT]]=TRUE,FALSE,IF(Table1[[#This Row],[MWCNT]]=TRUE,FALSE,TRUE))</f>
        <v>0</v>
      </c>
      <c r="BC192" s="18"/>
    </row>
    <row r="193" spans="1:55" ht="259">
      <c r="A193" t="s">
        <v>1732</v>
      </c>
      <c r="B193" s="2" t="s">
        <v>1735</v>
      </c>
      <c r="C193" s="16" t="s">
        <v>1738</v>
      </c>
      <c r="D193" s="17" t="s">
        <v>403</v>
      </c>
      <c r="E193" s="2">
        <v>2018</v>
      </c>
      <c r="F193" t="b">
        <f>OR(ISNUMBER(FIND("cytotoxic",C193)),ISNUMBER(FIND("Cytotoxic",C193)),ISNUMBER(FIND("cellular toxicity",C193)),ISNUMBER(FIND("cell death",C193)),ISNUMBER(FIND("viable",C193)),ISNUMBER(FIND("phytotoxic",C193)),ISNUMBER(FIND("acute toxicity",C193)),ISNUMBER(FIND("MTT",C193)),ISNUMBER(FIND("survival",C193)),ISNUMBER(FIND("prolifer",C193)),ISNUMBER(FIND("apoptosis",C193)),ISNUMBER(FIND("neurotoxic",C193)),ISNUMBER(FIND("  lysis ",C193)),ISNUMBER(FIND("necrosis",C193)),ISNUMBER(FIND("cellular death",C193))*3,ISNUMBER(FIND("LDH",C193)),ISNUMBER(FIND("Acute toxicity",C193)))</f>
        <v>1</v>
      </c>
      <c r="G193" t="b">
        <f>OR(ISNUMBER(FIND("genotoxic",C193)),ISNUMBER(FIND("genotoxicity",C193)),ISNUMBER(FIND("DNA damage",C193)),ISNUMBER(FIND("DNA",C193)),ISNUMBER(FIND("RNA",C193)),ISNUMBER(FIND("mesothelioma",C193)),ISNUMBER(FIND("carcino",C193)),ISNUMBER(FIND("mutagen",C193)),ISNUMBER(FIND("genetic",C193)))</f>
        <v>1</v>
      </c>
      <c r="H193" t="b">
        <f>OR(ISNUMBER(FIND("inflammatory",C193)),ISNUMBER(FIND("inflamm",C193)))</f>
        <v>1</v>
      </c>
      <c r="I193" t="b">
        <f>OR(ISNUMBER(FIND("immune",C193)),ISNUMBER(FIND("immunological",C193)),ISNUMBER(FIND("interleuk",C193)),ISNUMBER(FIND("platelet activation",C193)),ISNUMBER(FIND("monocyte",C193)),ISNUMBER(FIND("leukocyte",C193)),ISNUMBER(FIND("cytokine",C193)),ISNUMBER(FIND("CD4",C193)),ISNUMBER(FIND("CD8",C193)),ISNUMBER(FIND("T-cell",C193)))</f>
        <v>1</v>
      </c>
      <c r="J193" t="b">
        <f>OR(ISNUMBER(FIND("reactive oxygen",C193)),ISNUMBER(FIND("ROS",C193)),ISNUMBER(FIND("free radical",C193)),ISNUMBER(FIND("oxidative stress",C193)),ISNUMBER(FIND("peroxid",C193)),ISNUMBER(FIND("oxidative",C193)),ISNUMBER(FIND("antioxid",C193)))</f>
        <v>1</v>
      </c>
      <c r="K193" t="b">
        <f>OR(ISNUMBER(FIND("autophag",C193)))</f>
        <v>0</v>
      </c>
      <c r="L193" t="b">
        <f>OR(ISNUMBER(FIND("morpholog",C193)))</f>
        <v>0</v>
      </c>
      <c r="M193" t="b">
        <f>OR(ISNUMBER(FIND("fibrosis",C193)),ISNUMBER(FIND("Fibrosis",C193)),ISNUMBER(FIND("fibrot",C193)))</f>
        <v>0</v>
      </c>
      <c r="N193" t="b">
        <f>OR(ISNUMBER(FIND("offspring",C193)),ISNUMBER(FIND("Parental",C193)),ISNUMBER(FIND("parental",C193)),ISNUMBER(FIND("germline",C193)),ISNUMBER(FIND("reproduc",C193)),ISNUMBER(FIND("embryo",C193)))</f>
        <v>0</v>
      </c>
      <c r="O193" t="b">
        <f>OR(ISNUMBER(FIND("metabol",C193)),ISNUMBER(FIND("Metabol",C193)),ISNUMBER(FIND("digest",C193)),ISNUMBER(FIND("mitochon",C193)))</f>
        <v>0</v>
      </c>
      <c r="P193" t="b">
        <f>OR(ISNUMBER(FIND("ecotox",C193)),ISNUMBER(FIND("Ecotox",B193)),ISNUMBER(FIND("ecotox",B193)),ISNUMBER(FIND("Ecotox",C193)))</f>
        <v>0</v>
      </c>
      <c r="Q193" t="b">
        <f>OR(ISNUMBER(FIND("Bioaccum",C193)),ISNUMBER(FIND("bioaccum",C193)),ISNUMBER(FIND("accum",C193)))</f>
        <v>0</v>
      </c>
      <c r="R193" t="b">
        <f>OR(ISNUMBER(FIND("Occupation",C193)),ISNUMBER(FIND("occupation",C193)),ISNUMBER(FIND("worker",C193)),ISNUMBER(FIND("workforce",C193)))</f>
        <v>1</v>
      </c>
      <c r="S193" t="b">
        <f>NOT(OR(F193,G193,H193,I193,J193,K193,L193,M193,N193,O193,P193,Q193,R193))</f>
        <v>0</v>
      </c>
      <c r="U193" t="b">
        <f>OR(Table1[[#This Row],[Inflammation]],Table1[[#This Row],[Immune]])</f>
        <v>1</v>
      </c>
      <c r="V193" t="str">
        <f>IF(OR(Table1[[#This Row],[Rodents]],Table1[[#This Row],[Human]],Table1[[#This Row],[Pig]]),OR(ISNUMBER(FIND("intratrach",C193)),ISNUMBER(FIND("nasal ",C193)),ISNUMBER(FIND("instill",C193))),"NA")</f>
        <v>NA</v>
      </c>
      <c r="W193" t="str">
        <f>IF(OR(Table1[[#This Row],[Rodents]],Table1[[#This Row],[Human]],Table1[[#This Row],[Pig]]),OR(ISNUMBER(FIND("dermal",C193)),ISNUMBER(FIND("skin ",C193))),"NA")</f>
        <v>NA</v>
      </c>
      <c r="X193" t="str">
        <f>IF(OR(Table1[[#This Row],[Rodents]],Table1[[#This Row],[Human]],Table1[[#This Row],[Pig]]),OR(ISNUMBER(FIND("injected",C193)),ISNUMBER(FIND("periton",C193)),ISNUMBER(FIND("intrascrot",C193))),"NA")</f>
        <v>NA</v>
      </c>
      <c r="Y193" t="str">
        <f>IF(OR(Table1[[#This Row],[Rodents]],Table1[[#This Row],[Human]],Table1[[#This Row],[Pig]]),NOT(OR(Table1[[#This Row],[Inhaled/Intratracheal/intranasal]],Table1[[#This Row],[Dermal]],Table1[[#This Row],[Injected]])),"NA")</f>
        <v>NA</v>
      </c>
      <c r="AA193" t="b">
        <f>OR(ISNUMBER(FIND("fish ",C193)),ISNUMBER(FIND("Fish ",C193)),ISNUMBER(FIND("aquatic",C193)),ISNUMBER(FIND("daphnids",C193)),ISNUMBER(FIND("Carcinus maenas",C193)),ISNUMBER(FIND("Daphnia",C193)),ISNUMBER(FIND("Ruditapes philippinarum",C193)),ISNUMBER(FIND("daphnia",C193)),ISNUMBER(FIND("marine",C193)),ISNUMBER(FIND("mussel",C193)),ISNUMBER(FIND("algae",C193)),ISNUMBER(FIND("Donax faba",C193)),ISNUMBER(FIND("estuarine",C193)),ISNUMBER(FIND("snail",C193)),ISNUMBER(FIND("Prorocentrum donghaiense",C193)) )</f>
        <v>0</v>
      </c>
      <c r="AB193" t="b">
        <f>OR(ISNUMBER(FIND(" rat ",C193)),ISNUMBER(FIND(" rats ",C193)),ISNUMBER(FIND(" Rats ",C193)),ISNUMBER(FIND(" Rat ",C193)),ISNUMBER(FIND(" rat.",C193)),ISNUMBER(FIND(" rats.",C193)),ISNUMBER(FIND("mouse",C193)),ISNUMBER(FIND("mice",C193)), ISNUMBER(FIND(" Mice",C193)))</f>
        <v>0</v>
      </c>
      <c r="AC193" t="b">
        <f>OR(ISNUMBER(FIND(" cell ",C193)),ISNUMBER(FIND("fibroblast",C193)),ISNUMBER(FIND("macrophage",C193)),ISNUMBER(FIND("epithelial",C193)),ISNUMBER(FIND("endothelial",C193)),ISNUMBER(FIND("neuron",C193)),ISNUMBER(FIND(" cells ",C193)),ISNUMBER(FIND("RBC",C193)),ISNUMBER(FIND("mitochond",C193)),ISNUMBER(FIND("adipocyte",C193)),ISNUMBER(FIND("osteo",C193)),ISNUMBER(FIND("keratin",C193)),ISNUMBER(FIND(" cell's ",C193)),ISNUMBER(FIND("eukary",C193)),ISNUMBER(FIND("sperm",C193)))</f>
        <v>1</v>
      </c>
      <c r="AD193" t="b">
        <f>OR(ISNUMBER(FIND("human",B193)),ISNUMBER(FIND("workers",B193)),ISNUMBER(FIND("workforces",B193)),ISNUMBER(FIND("occupational",B193)),ISNUMBER(FIND("Case report",B193)),ISNUMBER(FIND("Workplaces",B193)),ISNUMBER(FIND("worker",B193)))</f>
        <v>0</v>
      </c>
      <c r="AE193" t="b">
        <f>OR(ISNUMBER(FIND(" plant ",C193)),ISNUMBER(FIND("Plant ",C193)),ISNUMBER(FIND("tomato",C193)),ISNUMBER(FIND("plants",C193)),ISNUMBER(FIND("Plants",C193)),ISNUMBER(FIND("algae",C193)),ISNUMBER(FIND("lettuce",C193)),ISNUMBER(FIND("green gram sprouts ",C193)),ISNUMBER(FIND("Cucurbita pepo",C193)),ISNUMBER(FIND("bean ",C193)),ISNUMBER(FIND("chloroplast",C193)),ISNUMBER(FIND("chlorophyll",C193)),ISNUMBER(FIND("seedling",C193)),ISNUMBER(FIND("canola",C193)),ISNUMBER(FIND("shoot",C193)),ISNUMBER(FIND("photosynthes",C193)),ISNUMBER(FIND(" leaves ",C193)),,ISNUMBER(FIND("agriculture",C193)),ISNUMBER(FIND(" crops ",C193)))</f>
        <v>0</v>
      </c>
      <c r="AF193" t="b">
        <f>OR(ISNUMBER(FIND("bacteria",C193)),ISNUMBER(FIND("Bacteria",C193)),ISNUMBER(FIND("Bacterium",C193)),ISNUMBER(FIND("bacterium",C193)),ISNUMBER(FIND(" coli ",C193)))</f>
        <v>0</v>
      </c>
      <c r="AG193" t="b">
        <f>OR(ISNUMBER(FIND("fungi",C193)),ISNUMBER(FIND("Fungi",C193)),ISNUMBER(FIND("fungus",C193)),ISNUMBER(FIND("Fungus",C193)),ISNUMBER(FIND("mushroom",C193)),ISNUMBER(FIND("Mushroom",C193)),ISNUMBER(FIND(" mold ",C193)))</f>
        <v>0</v>
      </c>
      <c r="AH193" t="b">
        <f>OR(ISNUMBER(FIND("Pig ",C193)),ISNUMBER(FIND("pig ",C193)),ISNUMBER(FIND("Pigs ",C193)),ISNUMBER(FIND("pigs ",C193)))</f>
        <v>0</v>
      </c>
      <c r="AI193" t="b">
        <f>OR(ISNUMBER(FIND(" C. elegans",C193)),ISNUMBER(FIND("Caenorhabditis elegans",C193)),ISNUMBER(FIND("earthworms",C193)),ISNUMBER(FIND(" Ficopomatus enigmaticus",C193)),ISNUMBER(FIND("larva",C193)),ISNUMBER(FIND("Lumbriculus variegatus",C193)),ISNUMBER(FIND("nematode",C193)))</f>
        <v>0</v>
      </c>
      <c r="AJ193" t="b">
        <f>NOT(OR(AA193,AB193,AC193,AD193,AE193,AF193,AG193,AH193,AI193))</f>
        <v>0</v>
      </c>
      <c r="AL193" t="b">
        <f>OR(AA193,AB193,AD193,AE193,AF193,AG193,AH193,AI193)</f>
        <v>0</v>
      </c>
      <c r="AM193" t="b">
        <f>IF(Table1[[#This Row],[In vivo?]],IF(Table1[[#This Row],[Cell]],FALSE,TRUE),FALSE)</f>
        <v>0</v>
      </c>
      <c r="AN193" t="b">
        <f>AND(AC193,AL193)</f>
        <v>0</v>
      </c>
      <c r="AO193" t="b">
        <f>IF(Table1[[#This Row],[Cell]],IF(Table1[[#This Row],[In vivo?]],FALSE,TRUE),FALSE)</f>
        <v>1</v>
      </c>
      <c r="AP193" t="b">
        <f>NOT(OR(Table1[[#This Row],[In vivo?]],Table1[[#This Row],[Only in Cell]]))</f>
        <v>0</v>
      </c>
      <c r="AQ193" t="str">
        <f>IF(OR(Table1[[#This Row],[Rodents]],Table1[[#This Row],[Human]],Table1[[#This Row],[Pig]]),OR(ISNUMBER(FIND("pulmonary",C193)),ISNUMBER(FIND("lung",C193))),"NA")</f>
        <v>NA</v>
      </c>
      <c r="AR193" t="str">
        <f>IF(OR(Table1[[#This Row],[Rodents]],Table1[[#This Row],[Human]],Table1[[#This Row],[Pig]]),OR(ISNUMBER(FIND("skin",C193)),ISNUMBER(FIND("dermal",C193))),"NA")</f>
        <v>NA</v>
      </c>
      <c r="AS193" t="str">
        <f>IF(OR(Table1[[#This Row],[Rodents]],Table1[[#This Row],[Human]],Table1[[#This Row],[Pig]]),OR(ISNUMBER(FIND("liver",C193)),ISNUMBER(FIND("hepat",C193))),"NA")</f>
        <v>NA</v>
      </c>
      <c r="AT193" t="str">
        <f>IF(OR(Table1[[#This Row],[Rodents]],Table1[[#This Row],[Human]],Table1[[#This Row],[Pig]]),OR(ISNUMBER(FIND("kidney",C193)),ISNUMBER(FIND("neph",C193))),"NA")</f>
        <v>NA</v>
      </c>
      <c r="AU193" t="str">
        <f>IF(OR(Table1[[#This Row],[Rodents]],Table1[[#This Row],[Human]],Table1[[#This Row],[Pig]]),OR(ISNUMBER(FIND("brain",C193)),ISNUMBER(FIND("neur",C193)),ISNUMBER(FIND("nerv",C193))),"NA")</f>
        <v>NA</v>
      </c>
      <c r="AV193" t="str">
        <f>IF(OR(Table1[[#This Row],[Rodents]],Table1[[#This Row],[Human]],Table1[[#This Row],[Pig]]),OR(ISNUMBER(FIND("heart",C193)),ISNUMBER(FIND("cardi",C193))),"NA")</f>
        <v>NA</v>
      </c>
      <c r="AW193" t="str">
        <f>IF(OR(Table1[[#This Row],[Rodents]],Table1[[#This Row],[Human]],Table1[[#This Row],[Pig]]),OR(ISNUMBER(FIND("gastro",C193)),ISNUMBER(FIND("intesti",C193)),ISNUMBER(FIND("stomach",C193))),"NA")</f>
        <v>NA</v>
      </c>
      <c r="AX193" t="str">
        <f>IF(OR(Table1[[#This Row],[Rodents]],Table1[[#This Row],[Human]],Table1[[#This Row],[Pig]]),NOT(OR(AQ193,AR193,AS193,AT193,AU193,AV193,AW193)),"NA")</f>
        <v>NA</v>
      </c>
      <c r="AY193" t="b">
        <f>OR(ISNUMBER(FIND("SWCNT",C193)),ISNUMBER(FIND("SWNT",C193)),ISNUMBER(FIND("single-wall",C193)),ISNUMBER(FIND("single wall",C193)),ISNUMBER(FIND("Single wall",C193)),ISNUMBER(FIND("Single-wall",C193)),ISNUMBER(FIND("SWCNT",B193)),ISNUMBER(FIND("SWNT",B193)),ISNUMBER(FIND("single-wall",B193)),ISNUMBER(FIND("single wall",B193)),ISNUMBER(FIND("Single-wall",B193)),ISNUMBER(FIND("Single wall",B193)))</f>
        <v>0</v>
      </c>
      <c r="AZ193" t="b">
        <f>OR(ISNUMBER(FIND("MWCNT",C193)),ISNUMBER(FIND("MWNT",C193)),ISNUMBER(FIND("multi-wall",C193)),ISNUMBER(FIND("multi wall",C193)),ISNUMBER(FIND("multiwall",C193)),ISNUMBER(FIND("Multi-wall",C193)),ISNUMBER(FIND("Multi wall",C193)),ISNUMBER(FIND("Multiwall",C193)),ISNUMBER(FIND("MWCNT",B193)),ISNUMBER(FIND("MWNT",B193)),ISNUMBER(FIND("multi-wall",B193)),ISNUMBER(FIND("multi wall",B193)),ISNUMBER(FIND("multiwall",B193)),ISNUMBER(FIND("Multi-wall",B193)),ISNUMBER(FIND("Multi wall",B193)),ISNUMBER(FIND("Multiwall",B193)),ISNUMBER(FIND("Double-wall",B193)),ISNUMBER(FIND("Double wall",B193)),ISNUMBER(FIND("Doublewall",B193)),ISNUMBER(FIND("double-wall",B193)),ISNUMBER(FIND("double wall",B193)),ISNUMBER(FIND("doublewall",B193)))</f>
        <v>1</v>
      </c>
      <c r="BA193" t="b">
        <f>AND(Table1[[#This Row],[SWCNT]],Table1[[#This Row],[MWCNT]])</f>
        <v>0</v>
      </c>
      <c r="BB193" t="b">
        <f>IF(Table1[[#This Row],[SWCNT]]=TRUE,FALSE,IF(Table1[[#This Row],[MWCNT]]=TRUE,FALSE,TRUE))</f>
        <v>0</v>
      </c>
      <c r="BC193" s="18"/>
    </row>
    <row r="194" spans="1:55" ht="222">
      <c r="A194" t="s">
        <v>1745</v>
      </c>
      <c r="B194" s="2" t="s">
        <v>1746</v>
      </c>
      <c r="C194" s="16" t="s">
        <v>1747</v>
      </c>
      <c r="D194" s="17" t="s">
        <v>1748</v>
      </c>
      <c r="E194" s="2">
        <v>2018</v>
      </c>
      <c r="F194" t="b">
        <f>OR(ISNUMBER(FIND("cytotoxic",C194)),ISNUMBER(FIND("Cytotoxic",C194)),ISNUMBER(FIND("cellular toxicity",C194)),ISNUMBER(FIND("cell death",C194)),ISNUMBER(FIND("viable",C194)),ISNUMBER(FIND("phytotoxic",C194)),ISNUMBER(FIND("acute toxicity",C194)),ISNUMBER(FIND("MTT",C194)),ISNUMBER(FIND("survival",C194)),ISNUMBER(FIND("prolifer",C194)),ISNUMBER(FIND("apoptosis",C194)),ISNUMBER(FIND("neurotoxic",C194)),ISNUMBER(FIND("  lysis ",C194)),ISNUMBER(FIND("necrosis",C194)),ISNUMBER(FIND("cellular death",C194))*3,ISNUMBER(FIND("LDH",C194)),ISNUMBER(FIND("Acute toxicity",C194)))</f>
        <v>1</v>
      </c>
      <c r="G194" t="b">
        <f>OR(ISNUMBER(FIND("genotoxic",C194)),ISNUMBER(FIND("genotoxicity",C194)),ISNUMBER(FIND("DNA damage",C194)),ISNUMBER(FIND("DNA",C194)),ISNUMBER(FIND("RNA",C194)),ISNUMBER(FIND("mesothelioma",C194)),ISNUMBER(FIND("carcino",C194)),ISNUMBER(FIND("mutagen",C194)),ISNUMBER(FIND("genetic",C194)))</f>
        <v>0</v>
      </c>
      <c r="H194" t="b">
        <f>OR(ISNUMBER(FIND("inflammatory",C194)),ISNUMBER(FIND("inflamm",C194)))</f>
        <v>1</v>
      </c>
      <c r="I194" t="b">
        <f>OR(ISNUMBER(FIND("immune",C194)),ISNUMBER(FIND("immunological",C194)),ISNUMBER(FIND("interleuk",C194)),ISNUMBER(FIND("platelet activation",C194)),ISNUMBER(FIND("monocyte",C194)),ISNUMBER(FIND("leukocyte",C194)),ISNUMBER(FIND("cytokine",C194)),ISNUMBER(FIND("CD4",C194)),ISNUMBER(FIND("CD8",C194)),ISNUMBER(FIND("T-cell",C194)))</f>
        <v>0</v>
      </c>
      <c r="J194" t="b">
        <f>OR(ISNUMBER(FIND("reactive oxygen",C194)),ISNUMBER(FIND("ROS",C194)),ISNUMBER(FIND("free radical",C194)),ISNUMBER(FIND("oxidative stress",C194)),ISNUMBER(FIND("peroxid",C194)),ISNUMBER(FIND("oxidative",C194)),ISNUMBER(FIND("antioxid",C194)))</f>
        <v>1</v>
      </c>
      <c r="K194" t="b">
        <f>OR(ISNUMBER(FIND("autophag",C194)))</f>
        <v>0</v>
      </c>
      <c r="L194" t="b">
        <f>OR(ISNUMBER(FIND("morpholog",C194)))</f>
        <v>0</v>
      </c>
      <c r="M194" t="b">
        <f>OR(ISNUMBER(FIND("fibrosis",C194)),ISNUMBER(FIND("Fibrosis",C194)),ISNUMBER(FIND("fibrot",C194)))</f>
        <v>0</v>
      </c>
      <c r="N194" t="b">
        <f>OR(ISNUMBER(FIND("offspring",C194)),ISNUMBER(FIND("Parental",C194)),ISNUMBER(FIND("parental",C194)),ISNUMBER(FIND("germline",C194)),ISNUMBER(FIND("reproduc",C194)),ISNUMBER(FIND("embryo",C194)))</f>
        <v>0</v>
      </c>
      <c r="O194" t="b">
        <f>OR(ISNUMBER(FIND("metabol",C194)),ISNUMBER(FIND("Metabol",C194)),ISNUMBER(FIND("digest",C194)),ISNUMBER(FIND("mitochon",C194)))</f>
        <v>0</v>
      </c>
      <c r="P194" t="b">
        <f>OR(ISNUMBER(FIND("ecotox",C194)),ISNUMBER(FIND("Ecotox",B194)),ISNUMBER(FIND("ecotox",B194)),ISNUMBER(FIND("Ecotox",C194)))</f>
        <v>0</v>
      </c>
      <c r="Q194" t="b">
        <f>OR(ISNUMBER(FIND("Bioaccum",C194)),ISNUMBER(FIND("bioaccum",C194)),ISNUMBER(FIND("accum",C194)))</f>
        <v>0</v>
      </c>
      <c r="R194" t="b">
        <f>OR(ISNUMBER(FIND("Occupation",C194)),ISNUMBER(FIND("occupation",C194)),ISNUMBER(FIND("worker",C194)),ISNUMBER(FIND("workforce",C194)))</f>
        <v>0</v>
      </c>
      <c r="S194" t="b">
        <f>NOT(OR(F194,G194,H194,I194,J194,K194,L194,M194,N194,O194,P194,Q194,R194))</f>
        <v>0</v>
      </c>
      <c r="U194" t="b">
        <f>OR(Table1[[#This Row],[Inflammation]],Table1[[#This Row],[Immune]])</f>
        <v>1</v>
      </c>
      <c r="V194" t="str">
        <f>IF(OR(Table1[[#This Row],[Rodents]],Table1[[#This Row],[Human]],Table1[[#This Row],[Pig]]),OR(ISNUMBER(FIND("intratrach",C194)),ISNUMBER(FIND("nasal ",C194)),ISNUMBER(FIND("instill",C194))),"NA")</f>
        <v>NA</v>
      </c>
      <c r="W194" t="str">
        <f>IF(OR(Table1[[#This Row],[Rodents]],Table1[[#This Row],[Human]],Table1[[#This Row],[Pig]]),OR(ISNUMBER(FIND("dermal",C194)),ISNUMBER(FIND("skin ",C194))),"NA")</f>
        <v>NA</v>
      </c>
      <c r="X194" t="str">
        <f>IF(OR(Table1[[#This Row],[Rodents]],Table1[[#This Row],[Human]],Table1[[#This Row],[Pig]]),OR(ISNUMBER(FIND("injected",C194)),ISNUMBER(FIND("periton",C194)),ISNUMBER(FIND("intrascrot",C194))),"NA")</f>
        <v>NA</v>
      </c>
      <c r="Y194" t="str">
        <f>IF(OR(Table1[[#This Row],[Rodents]],Table1[[#This Row],[Human]],Table1[[#This Row],[Pig]]),NOT(OR(Table1[[#This Row],[Inhaled/Intratracheal/intranasal]],Table1[[#This Row],[Dermal]],Table1[[#This Row],[Injected]])),"NA")</f>
        <v>NA</v>
      </c>
      <c r="AA194" t="b">
        <f>OR(ISNUMBER(FIND("fish ",C194)),ISNUMBER(FIND("Fish ",C194)),ISNUMBER(FIND("aquatic",C194)),ISNUMBER(FIND("daphnids",C194)),ISNUMBER(FIND("Carcinus maenas",C194)),ISNUMBER(FIND("Daphnia",C194)),ISNUMBER(FIND("Ruditapes philippinarum",C194)),ISNUMBER(FIND("daphnia",C194)),ISNUMBER(FIND("marine",C194)),ISNUMBER(FIND("mussel",C194)),ISNUMBER(FIND("algae",C194)),ISNUMBER(FIND("Donax faba",C194)),ISNUMBER(FIND("estuarine",C194)),ISNUMBER(FIND("snail",C194)),ISNUMBER(FIND("Prorocentrum donghaiense",C194)) )</f>
        <v>0</v>
      </c>
      <c r="AB194" t="b">
        <f>OR(ISNUMBER(FIND(" rat ",C194)),ISNUMBER(FIND(" rats ",C194)),ISNUMBER(FIND(" Rats ",C194)),ISNUMBER(FIND(" Rat ",C194)),ISNUMBER(FIND(" rat.",C194)),ISNUMBER(FIND(" rats.",C194)),ISNUMBER(FIND("mouse",C194)),ISNUMBER(FIND("mice",C194)), ISNUMBER(FIND(" Mice",C194)))</f>
        <v>0</v>
      </c>
      <c r="AC194" t="b">
        <f>OR(ISNUMBER(FIND(" cell ",C194)),ISNUMBER(FIND("fibroblast",C194)),ISNUMBER(FIND("macrophage",C194)),ISNUMBER(FIND("epithelial",C194)),ISNUMBER(FIND("endothelial",C194)),ISNUMBER(FIND("neuron",C194)),ISNUMBER(FIND(" cells ",C194)),ISNUMBER(FIND("RBC",C194)),ISNUMBER(FIND("mitochond",C194)),ISNUMBER(FIND("adipocyte",C194)),ISNUMBER(FIND("osteo",C194)),ISNUMBER(FIND("keratin",C194)),ISNUMBER(FIND(" cell's ",C194)),ISNUMBER(FIND("eukary",C194)),ISNUMBER(FIND("sperm",C194)))</f>
        <v>1</v>
      </c>
      <c r="AD194" t="b">
        <f>OR(ISNUMBER(FIND("human",B194)),ISNUMBER(FIND("workers",B194)),ISNUMBER(FIND("workforces",B194)),ISNUMBER(FIND("occupational",B194)),ISNUMBER(FIND("Case report",B194)),ISNUMBER(FIND("Workplaces",B194)),ISNUMBER(FIND("worker",B194)))</f>
        <v>0</v>
      </c>
      <c r="AE194" t="b">
        <f>OR(ISNUMBER(FIND(" plant ",C194)),ISNUMBER(FIND("Plant ",C194)),ISNUMBER(FIND("tomato",C194)),ISNUMBER(FIND("plants",C194)),ISNUMBER(FIND("Plants",C194)),ISNUMBER(FIND("algae",C194)),ISNUMBER(FIND("lettuce",C194)),ISNUMBER(FIND("green gram sprouts ",C194)),ISNUMBER(FIND("Cucurbita pepo",C194)),ISNUMBER(FIND("bean ",C194)),ISNUMBER(FIND("chloroplast",C194)),ISNUMBER(FIND("chlorophyll",C194)),ISNUMBER(FIND("seedling",C194)),ISNUMBER(FIND("canola",C194)),ISNUMBER(FIND("shoot",C194)),ISNUMBER(FIND("photosynthes",C194)),ISNUMBER(FIND(" leaves ",C194)),,ISNUMBER(FIND("agriculture",C194)),ISNUMBER(FIND(" crops ",C194)))</f>
        <v>0</v>
      </c>
      <c r="AF194" t="b">
        <f>OR(ISNUMBER(FIND("bacteria",C194)),ISNUMBER(FIND("Bacteria",C194)),ISNUMBER(FIND("Bacterium",C194)),ISNUMBER(FIND("bacterium",C194)),ISNUMBER(FIND(" coli ",C194)))</f>
        <v>0</v>
      </c>
      <c r="AG194" t="b">
        <f>OR(ISNUMBER(FIND("fungi",C194)),ISNUMBER(FIND("Fungi",C194)),ISNUMBER(FIND("fungus",C194)),ISNUMBER(FIND("Fungus",C194)),ISNUMBER(FIND("mushroom",C194)),ISNUMBER(FIND("Mushroom",C194)),ISNUMBER(FIND(" mold ",C194)))</f>
        <v>0</v>
      </c>
      <c r="AH194" t="b">
        <f>OR(ISNUMBER(FIND("Pig ",C194)),ISNUMBER(FIND("pig ",C194)),ISNUMBER(FIND("Pigs ",C194)),ISNUMBER(FIND("pigs ",C194)))</f>
        <v>0</v>
      </c>
      <c r="AI194" t="b">
        <f>OR(ISNUMBER(FIND(" C. elegans",C194)),ISNUMBER(FIND("Caenorhabditis elegans",C194)),ISNUMBER(FIND("earthworms",C194)),ISNUMBER(FIND(" Ficopomatus enigmaticus",C194)),ISNUMBER(FIND("larva",C194)),ISNUMBER(FIND("Lumbriculus variegatus",C194)),ISNUMBER(FIND("nematode",C194)))</f>
        <v>0</v>
      </c>
      <c r="AJ194" t="b">
        <f>NOT(OR(AA194,AB194,AC194,AD194,AE194,AF194,AG194,AH194,AI194))</f>
        <v>0</v>
      </c>
      <c r="AL194" t="b">
        <f>OR(AA194,AB194,AD194,AE194,AF194,AG194,AH194,AI194)</f>
        <v>0</v>
      </c>
      <c r="AM194" t="b">
        <f>IF(Table1[[#This Row],[In vivo?]],IF(Table1[[#This Row],[Cell]],FALSE,TRUE),FALSE)</f>
        <v>0</v>
      </c>
      <c r="AN194" t="b">
        <f>AND(AC194,AL194)</f>
        <v>0</v>
      </c>
      <c r="AO194" t="b">
        <f>IF(Table1[[#This Row],[Cell]],IF(Table1[[#This Row],[In vivo?]],FALSE,TRUE),FALSE)</f>
        <v>1</v>
      </c>
      <c r="AP194" t="b">
        <f>NOT(OR(Table1[[#This Row],[In vivo?]],Table1[[#This Row],[Only in Cell]]))</f>
        <v>0</v>
      </c>
      <c r="AQ194" t="str">
        <f>IF(OR(Table1[[#This Row],[Rodents]],Table1[[#This Row],[Human]],Table1[[#This Row],[Pig]]),OR(ISNUMBER(FIND("pulmonary",C194)),ISNUMBER(FIND("lung",C194))),"NA")</f>
        <v>NA</v>
      </c>
      <c r="AR194" t="str">
        <f>IF(OR(Table1[[#This Row],[Rodents]],Table1[[#This Row],[Human]],Table1[[#This Row],[Pig]]),OR(ISNUMBER(FIND("skin",C194)),ISNUMBER(FIND("dermal",C194))),"NA")</f>
        <v>NA</v>
      </c>
      <c r="AS194" t="str">
        <f>IF(OR(Table1[[#This Row],[Rodents]],Table1[[#This Row],[Human]],Table1[[#This Row],[Pig]]),OR(ISNUMBER(FIND("liver",C194)),ISNUMBER(FIND("hepat",C194))),"NA")</f>
        <v>NA</v>
      </c>
      <c r="AT194" t="str">
        <f>IF(OR(Table1[[#This Row],[Rodents]],Table1[[#This Row],[Human]],Table1[[#This Row],[Pig]]),OR(ISNUMBER(FIND("kidney",C194)),ISNUMBER(FIND("neph",C194))),"NA")</f>
        <v>NA</v>
      </c>
      <c r="AU194" t="str">
        <f>IF(OR(Table1[[#This Row],[Rodents]],Table1[[#This Row],[Human]],Table1[[#This Row],[Pig]]),OR(ISNUMBER(FIND("brain",C194)),ISNUMBER(FIND("neur",C194)),ISNUMBER(FIND("nerv",C194))),"NA")</f>
        <v>NA</v>
      </c>
      <c r="AV194" t="str">
        <f>IF(OR(Table1[[#This Row],[Rodents]],Table1[[#This Row],[Human]],Table1[[#This Row],[Pig]]),OR(ISNUMBER(FIND("heart",C194)),ISNUMBER(FIND("cardi",C194))),"NA")</f>
        <v>NA</v>
      </c>
      <c r="AW194" t="str">
        <f>IF(OR(Table1[[#This Row],[Rodents]],Table1[[#This Row],[Human]],Table1[[#This Row],[Pig]]),OR(ISNUMBER(FIND("gastro",C194)),ISNUMBER(FIND("intesti",C194)),ISNUMBER(FIND("stomach",C194))),"NA")</f>
        <v>NA</v>
      </c>
      <c r="AX194" t="str">
        <f>IF(OR(Table1[[#This Row],[Rodents]],Table1[[#This Row],[Human]],Table1[[#This Row],[Pig]]),NOT(OR(AQ194,AR194,AS194,AT194,AU194,AV194,AW194)),"NA")</f>
        <v>NA</v>
      </c>
      <c r="AY194" t="b">
        <f>OR(ISNUMBER(FIND("SWCNT",C194)),ISNUMBER(FIND("SWNT",C194)),ISNUMBER(FIND("single-wall",C194)),ISNUMBER(FIND("single wall",C194)),ISNUMBER(FIND("Single wall",C194)),ISNUMBER(FIND("Single-wall",C194)),ISNUMBER(FIND("SWCNT",B194)),ISNUMBER(FIND("SWNT",B194)),ISNUMBER(FIND("single-wall",B194)),ISNUMBER(FIND("single wall",B194)),ISNUMBER(FIND("Single-wall",B194)),ISNUMBER(FIND("Single wall",B194)))</f>
        <v>1</v>
      </c>
      <c r="AZ194" t="b">
        <f>OR(ISNUMBER(FIND("MWCNT",C194)),ISNUMBER(FIND("MWNT",C194)),ISNUMBER(FIND("multi-wall",C194)),ISNUMBER(FIND("multi wall",C194)),ISNUMBER(FIND("multiwall",C194)),ISNUMBER(FIND("Multi-wall",C194)),ISNUMBER(FIND("Multi wall",C194)),ISNUMBER(FIND("Multiwall",C194)),ISNUMBER(FIND("MWCNT",B194)),ISNUMBER(FIND("MWNT",B194)),ISNUMBER(FIND("multi-wall",B194)),ISNUMBER(FIND("multi wall",B194)),ISNUMBER(FIND("multiwall",B194)),ISNUMBER(FIND("Multi-wall",B194)),ISNUMBER(FIND("Multi wall",B194)),ISNUMBER(FIND("Multiwall",B194)),ISNUMBER(FIND("Double-wall",B194)),ISNUMBER(FIND("Double wall",B194)),ISNUMBER(FIND("Doublewall",B194)),ISNUMBER(FIND("double-wall",B194)),ISNUMBER(FIND("double wall",B194)),ISNUMBER(FIND("doublewall",B194)))</f>
        <v>0</v>
      </c>
      <c r="BA194" t="b">
        <f>AND(Table1[[#This Row],[SWCNT]],Table1[[#This Row],[MWCNT]])</f>
        <v>0</v>
      </c>
      <c r="BB194" t="b">
        <f>IF(Table1[[#This Row],[SWCNT]]=TRUE,FALSE,IF(Table1[[#This Row],[MWCNT]]=TRUE,FALSE,TRUE))</f>
        <v>0</v>
      </c>
      <c r="BC194" s="18"/>
    </row>
    <row r="195" spans="1:55" ht="166.5">
      <c r="A195" t="s">
        <v>1749</v>
      </c>
      <c r="B195" s="2" t="s">
        <v>1750</v>
      </c>
      <c r="C195" s="16" t="s">
        <v>1751</v>
      </c>
      <c r="D195" s="17" t="s">
        <v>1752</v>
      </c>
      <c r="E195" s="2">
        <v>2018</v>
      </c>
      <c r="F195" t="b">
        <f>OR(ISNUMBER(FIND("cytotoxic",C195)),ISNUMBER(FIND("Cytotoxic",C195)),ISNUMBER(FIND("cellular toxicity",C195)),ISNUMBER(FIND("cell death",C195)),ISNUMBER(FIND("viable",C195)),ISNUMBER(FIND("phytotoxic",C195)),ISNUMBER(FIND("acute toxicity",C195)),ISNUMBER(FIND("MTT",C195)),ISNUMBER(FIND("survival",C195)),ISNUMBER(FIND("prolifer",C195)),ISNUMBER(FIND("apoptosis",C195)),ISNUMBER(FIND("neurotoxic",C195)),ISNUMBER(FIND("  lysis ",C195)),ISNUMBER(FIND("necrosis",C195)),ISNUMBER(FIND("cellular death",C195))*3,ISNUMBER(FIND("LDH",C195)),ISNUMBER(FIND("Acute toxicity",C195)))</f>
        <v>0</v>
      </c>
      <c r="G195" t="b">
        <f>OR(ISNUMBER(FIND("genotoxic",C195)),ISNUMBER(FIND("genotoxicity",C195)),ISNUMBER(FIND("DNA damage",C195)),ISNUMBER(FIND("DNA",C195)),ISNUMBER(FIND("RNA",C195)),ISNUMBER(FIND("mesothelioma",C195)),ISNUMBER(FIND("carcino",C195)),ISNUMBER(FIND("mutagen",C195)),ISNUMBER(FIND("genetic",C195)))</f>
        <v>0</v>
      </c>
      <c r="H195" t="b">
        <f>OR(ISNUMBER(FIND("inflammatory",C195)),ISNUMBER(FIND("inflamm",C195)))</f>
        <v>1</v>
      </c>
      <c r="I195" t="b">
        <f>OR(ISNUMBER(FIND("immune",C195)),ISNUMBER(FIND("immunological",C195)),ISNUMBER(FIND("interleuk",C195)),ISNUMBER(FIND("platelet activation",C195)),ISNUMBER(FIND("monocyte",C195)),ISNUMBER(FIND("leukocyte",C195)),ISNUMBER(FIND("cytokine",C195)),ISNUMBER(FIND("CD4",C195)),ISNUMBER(FIND("CD8",C195)),ISNUMBER(FIND("T-cell",C195)))</f>
        <v>0</v>
      </c>
      <c r="J195" t="b">
        <f>OR(ISNUMBER(FIND("reactive oxygen",C195)),ISNUMBER(FIND("ROS",C195)),ISNUMBER(FIND("free radical",C195)),ISNUMBER(FIND("oxidative stress",C195)),ISNUMBER(FIND("peroxid",C195)),ISNUMBER(FIND("oxidative",C195)),ISNUMBER(FIND("antioxid",C195)))</f>
        <v>1</v>
      </c>
      <c r="K195" t="b">
        <f>OR(ISNUMBER(FIND("autophag",C195)))</f>
        <v>0</v>
      </c>
      <c r="L195" t="b">
        <f>OR(ISNUMBER(FIND("morpholog",C195)))</f>
        <v>0</v>
      </c>
      <c r="M195" t="b">
        <f>OR(ISNUMBER(FIND("fibrosis",C195)),ISNUMBER(FIND("Fibrosis",C195)),ISNUMBER(FIND("fibrot",C195)))</f>
        <v>0</v>
      </c>
      <c r="N195" t="b">
        <f>OR(ISNUMBER(FIND("offspring",C195)),ISNUMBER(FIND("Parental",C195)),ISNUMBER(FIND("parental",C195)),ISNUMBER(FIND("germline",C195)),ISNUMBER(FIND("reproduc",C195)),ISNUMBER(FIND("embryo",C195)))</f>
        <v>0</v>
      </c>
      <c r="O195" t="b">
        <f>OR(ISNUMBER(FIND("metabol",C195)),ISNUMBER(FIND("Metabol",C195)),ISNUMBER(FIND("digest",C195)),ISNUMBER(FIND("mitochon",C195)))</f>
        <v>0</v>
      </c>
      <c r="P195" t="b">
        <f>OR(ISNUMBER(FIND("ecotox",C195)),ISNUMBER(FIND("Ecotox",B195)),ISNUMBER(FIND("ecotox",B195)),ISNUMBER(FIND("Ecotox",C195)))</f>
        <v>0</v>
      </c>
      <c r="Q195" t="b">
        <f>OR(ISNUMBER(FIND("Bioaccum",C195)),ISNUMBER(FIND("bioaccum",C195)),ISNUMBER(FIND("accum",C195)))</f>
        <v>0</v>
      </c>
      <c r="R195" t="b">
        <f>OR(ISNUMBER(FIND("Occupation",C195)),ISNUMBER(FIND("occupation",C195)),ISNUMBER(FIND("worker",C195)),ISNUMBER(FIND("workforce",C195)))</f>
        <v>0</v>
      </c>
      <c r="S195" t="b">
        <f>NOT(OR(F195,G195,H195,I195,J195,K195,L195,M195,N195,O195,P195,Q195,R195))</f>
        <v>0</v>
      </c>
      <c r="U195" t="b">
        <f>OR(Table1[[#This Row],[Inflammation]],Table1[[#This Row],[Immune]])</f>
        <v>1</v>
      </c>
      <c r="V195" t="str">
        <f>IF(OR(Table1[[#This Row],[Rodents]],Table1[[#This Row],[Human]],Table1[[#This Row],[Pig]]),OR(ISNUMBER(FIND("intratrach",C195)),ISNUMBER(FIND("nasal ",C195)),ISNUMBER(FIND("instill",C195))),"NA")</f>
        <v>NA</v>
      </c>
      <c r="W195" t="str">
        <f>IF(OR(Table1[[#This Row],[Rodents]],Table1[[#This Row],[Human]],Table1[[#This Row],[Pig]]),OR(ISNUMBER(FIND("dermal",C195)),ISNUMBER(FIND("skin ",C195))),"NA")</f>
        <v>NA</v>
      </c>
      <c r="X195" t="str">
        <f>IF(OR(Table1[[#This Row],[Rodents]],Table1[[#This Row],[Human]],Table1[[#This Row],[Pig]]),OR(ISNUMBER(FIND("injected",C195)),ISNUMBER(FIND("periton",C195)),ISNUMBER(FIND("intrascrot",C195))),"NA")</f>
        <v>NA</v>
      </c>
      <c r="Y195" t="str">
        <f>IF(OR(Table1[[#This Row],[Rodents]],Table1[[#This Row],[Human]],Table1[[#This Row],[Pig]]),NOT(OR(Table1[[#This Row],[Inhaled/Intratracheal/intranasal]],Table1[[#This Row],[Dermal]],Table1[[#This Row],[Injected]])),"NA")</f>
        <v>NA</v>
      </c>
      <c r="AA195" t="b">
        <f>OR(ISNUMBER(FIND("fish ",C195)),ISNUMBER(FIND("Fish ",C195)),ISNUMBER(FIND("aquatic",C195)),ISNUMBER(FIND("daphnids",C195)),ISNUMBER(FIND("Carcinus maenas",C195)),ISNUMBER(FIND("Daphnia",C195)),ISNUMBER(FIND("Ruditapes philippinarum",C195)),ISNUMBER(FIND("daphnia",C195)),ISNUMBER(FIND("marine",C195)),ISNUMBER(FIND("mussel",C195)),ISNUMBER(FIND("algae",C195)),ISNUMBER(FIND("Donax faba",C195)),ISNUMBER(FIND("estuarine",C195)),ISNUMBER(FIND("snail",C195)),ISNUMBER(FIND("Prorocentrum donghaiense",C195)) )</f>
        <v>0</v>
      </c>
      <c r="AB195" t="b">
        <f>OR(ISNUMBER(FIND(" rat ",C195)),ISNUMBER(FIND(" rats ",C195)),ISNUMBER(FIND(" Rats ",C195)),ISNUMBER(FIND(" Rat ",C195)),ISNUMBER(FIND(" rat.",C195)),ISNUMBER(FIND(" rats.",C195)),ISNUMBER(FIND("mouse",C195)),ISNUMBER(FIND("mice",C195)), ISNUMBER(FIND(" Mice",C195)))</f>
        <v>0</v>
      </c>
      <c r="AC195" t="b">
        <f>OR(ISNUMBER(FIND(" cell ",C195)),ISNUMBER(FIND("fibroblast",C195)),ISNUMBER(FIND("macrophage",C195)),ISNUMBER(FIND("epithelial",C195)),ISNUMBER(FIND("endothelial",C195)),ISNUMBER(FIND("neuron",C195)),ISNUMBER(FIND(" cells ",C195)),ISNUMBER(FIND("RBC",C195)),ISNUMBER(FIND("mitochond",C195)),ISNUMBER(FIND("adipocyte",C195)),ISNUMBER(FIND("osteo",C195)),ISNUMBER(FIND("keratin",C195)),ISNUMBER(FIND(" cell's ",C195)),ISNUMBER(FIND("eukary",C195)),ISNUMBER(FIND("sperm",C195)))</f>
        <v>1</v>
      </c>
      <c r="AD195" t="b">
        <f>OR(ISNUMBER(FIND("human",B195)),ISNUMBER(FIND("workers",B195)),ISNUMBER(FIND("workforces",B195)),ISNUMBER(FIND("occupational",B195)),ISNUMBER(FIND("Case report",B195)),ISNUMBER(FIND("Workplaces",B195)),ISNUMBER(FIND("worker",B195)))</f>
        <v>0</v>
      </c>
      <c r="AE195" t="b">
        <f>OR(ISNUMBER(FIND(" plant ",C195)),ISNUMBER(FIND("Plant ",C195)),ISNUMBER(FIND("tomato",C195)),ISNUMBER(FIND("plants",C195)),ISNUMBER(FIND("Plants",C195)),ISNUMBER(FIND("algae",C195)),ISNUMBER(FIND("lettuce",C195)),ISNUMBER(FIND("green gram sprouts ",C195)),ISNUMBER(FIND("Cucurbita pepo",C195)),ISNUMBER(FIND("bean ",C195)),ISNUMBER(FIND("chloroplast",C195)),ISNUMBER(FIND("chlorophyll",C195)),ISNUMBER(FIND("seedling",C195)),ISNUMBER(FIND("canola",C195)),ISNUMBER(FIND("shoot",C195)),ISNUMBER(FIND("photosynthes",C195)),ISNUMBER(FIND(" leaves ",C195)),,ISNUMBER(FIND("agriculture",C195)),ISNUMBER(FIND(" crops ",C195)))</f>
        <v>0</v>
      </c>
      <c r="AF195" t="b">
        <f>OR(ISNUMBER(FIND("bacteria",C195)),ISNUMBER(FIND("Bacteria",C195)),ISNUMBER(FIND("Bacterium",C195)),ISNUMBER(FIND("bacterium",C195)),ISNUMBER(FIND(" coli ",C195)))</f>
        <v>0</v>
      </c>
      <c r="AG195" t="b">
        <f>OR(ISNUMBER(FIND("fungi",C195)),ISNUMBER(FIND("Fungi",C195)),ISNUMBER(FIND("fungus",C195)),ISNUMBER(FIND("Fungus",C195)),ISNUMBER(FIND("mushroom",C195)),ISNUMBER(FIND("Mushroom",C195)),ISNUMBER(FIND(" mold ",C195)))</f>
        <v>0</v>
      </c>
      <c r="AH195" t="b">
        <f>OR(ISNUMBER(FIND("Pig ",C195)),ISNUMBER(FIND("pig ",C195)),ISNUMBER(FIND("Pigs ",C195)),ISNUMBER(FIND("pigs ",C195)))</f>
        <v>0</v>
      </c>
      <c r="AI195" t="b">
        <f>OR(ISNUMBER(FIND(" C. elegans",C195)),ISNUMBER(FIND("Caenorhabditis elegans",C195)),ISNUMBER(FIND("earthworms",C195)),ISNUMBER(FIND(" Ficopomatus enigmaticus",C195)),ISNUMBER(FIND("larva",C195)),ISNUMBER(FIND("Lumbriculus variegatus",C195)),ISNUMBER(FIND("nematode",C195)))</f>
        <v>0</v>
      </c>
      <c r="AJ195" t="b">
        <f>NOT(OR(AA195,AB195,AC195,AD195,AE195,AF195,AG195,AH195,AI195))</f>
        <v>0</v>
      </c>
      <c r="AL195" t="b">
        <f>OR(AA195,AB195,AD195,AE195,AF195,AG195,AH195,AI195)</f>
        <v>0</v>
      </c>
      <c r="AM195" t="b">
        <f>IF(Table1[[#This Row],[In vivo?]],IF(Table1[[#This Row],[Cell]],FALSE,TRUE),FALSE)</f>
        <v>0</v>
      </c>
      <c r="AN195" t="b">
        <f>AND(AC195,AL195)</f>
        <v>0</v>
      </c>
      <c r="AO195" t="b">
        <f>IF(Table1[[#This Row],[Cell]],IF(Table1[[#This Row],[In vivo?]],FALSE,TRUE),FALSE)</f>
        <v>1</v>
      </c>
      <c r="AP195" t="b">
        <f>NOT(OR(Table1[[#This Row],[In vivo?]],Table1[[#This Row],[Only in Cell]]))</f>
        <v>0</v>
      </c>
      <c r="AQ195" t="str">
        <f>IF(OR(Table1[[#This Row],[Rodents]],Table1[[#This Row],[Human]],Table1[[#This Row],[Pig]]),OR(ISNUMBER(FIND("pulmonary",C195)),ISNUMBER(FIND("lung",C195))),"NA")</f>
        <v>NA</v>
      </c>
      <c r="AR195" t="str">
        <f>IF(OR(Table1[[#This Row],[Rodents]],Table1[[#This Row],[Human]],Table1[[#This Row],[Pig]]),OR(ISNUMBER(FIND("skin",C195)),ISNUMBER(FIND("dermal",C195))),"NA")</f>
        <v>NA</v>
      </c>
      <c r="AS195" t="str">
        <f>IF(OR(Table1[[#This Row],[Rodents]],Table1[[#This Row],[Human]],Table1[[#This Row],[Pig]]),OR(ISNUMBER(FIND("liver",C195)),ISNUMBER(FIND("hepat",C195))),"NA")</f>
        <v>NA</v>
      </c>
      <c r="AT195" t="str">
        <f>IF(OR(Table1[[#This Row],[Rodents]],Table1[[#This Row],[Human]],Table1[[#This Row],[Pig]]),OR(ISNUMBER(FIND("kidney",C195)),ISNUMBER(FIND("neph",C195))),"NA")</f>
        <v>NA</v>
      </c>
      <c r="AU195" t="str">
        <f>IF(OR(Table1[[#This Row],[Rodents]],Table1[[#This Row],[Human]],Table1[[#This Row],[Pig]]),OR(ISNUMBER(FIND("brain",C195)),ISNUMBER(FIND("neur",C195)),ISNUMBER(FIND("nerv",C195))),"NA")</f>
        <v>NA</v>
      </c>
      <c r="AV195" t="str">
        <f>IF(OR(Table1[[#This Row],[Rodents]],Table1[[#This Row],[Human]],Table1[[#This Row],[Pig]]),OR(ISNUMBER(FIND("heart",C195)),ISNUMBER(FIND("cardi",C195))),"NA")</f>
        <v>NA</v>
      </c>
      <c r="AW195" t="str">
        <f>IF(OR(Table1[[#This Row],[Rodents]],Table1[[#This Row],[Human]],Table1[[#This Row],[Pig]]),OR(ISNUMBER(FIND("gastro",C195)),ISNUMBER(FIND("intesti",C195)),ISNUMBER(FIND("stomach",C195))),"NA")</f>
        <v>NA</v>
      </c>
      <c r="AX195" t="str">
        <f>IF(OR(Table1[[#This Row],[Rodents]],Table1[[#This Row],[Human]],Table1[[#This Row],[Pig]]),NOT(OR(AQ195,AR195,AS195,AT195,AU195,AV195,AW195)),"NA")</f>
        <v>NA</v>
      </c>
      <c r="AY195" t="b">
        <f>OR(ISNUMBER(FIND("SWCNT",C195)),ISNUMBER(FIND("SWNT",C195)),ISNUMBER(FIND("single-wall",C195)),ISNUMBER(FIND("single wall",C195)),ISNUMBER(FIND("Single wall",C195)),ISNUMBER(FIND("Single-wall",C195)),ISNUMBER(FIND("SWCNT",B195)),ISNUMBER(FIND("SWNT",B195)),ISNUMBER(FIND("single-wall",B195)),ISNUMBER(FIND("single wall",B195)),ISNUMBER(FIND("Single-wall",B195)),ISNUMBER(FIND("Single wall",B195)))</f>
        <v>0</v>
      </c>
      <c r="AZ195" t="b">
        <f>OR(ISNUMBER(FIND("MWCNT",C195)),ISNUMBER(FIND("MWNT",C195)),ISNUMBER(FIND("multi-wall",C195)),ISNUMBER(FIND("multi wall",C195)),ISNUMBER(FIND("multiwall",C195)),ISNUMBER(FIND("Multi-wall",C195)),ISNUMBER(FIND("Multi wall",C195)),ISNUMBER(FIND("Multiwall",C195)),ISNUMBER(FIND("MWCNT",B195)),ISNUMBER(FIND("MWNT",B195)),ISNUMBER(FIND("multi-wall",B195)),ISNUMBER(FIND("multi wall",B195)),ISNUMBER(FIND("multiwall",B195)),ISNUMBER(FIND("Multi-wall",B195)),ISNUMBER(FIND("Multi wall",B195)),ISNUMBER(FIND("Multiwall",B195)),ISNUMBER(FIND("Double-wall",B195)),ISNUMBER(FIND("Double wall",B195)),ISNUMBER(FIND("Doublewall",B195)),ISNUMBER(FIND("double-wall",B195)),ISNUMBER(FIND("double wall",B195)),ISNUMBER(FIND("doublewall",B195)))</f>
        <v>1</v>
      </c>
      <c r="BA195" t="b">
        <f>AND(Table1[[#This Row],[SWCNT]],Table1[[#This Row],[MWCNT]])</f>
        <v>0</v>
      </c>
      <c r="BB195" t="b">
        <f>IF(Table1[[#This Row],[SWCNT]]=TRUE,FALSE,IF(Table1[[#This Row],[MWCNT]]=TRUE,FALSE,TRUE))</f>
        <v>0</v>
      </c>
      <c r="BC195" s="18"/>
    </row>
    <row r="196" spans="1:55" ht="222">
      <c r="A196" t="s">
        <v>1766</v>
      </c>
      <c r="B196" s="2" t="s">
        <v>1767</v>
      </c>
      <c r="C196" s="16" t="s">
        <v>1768</v>
      </c>
      <c r="D196" s="17" t="s">
        <v>1769</v>
      </c>
      <c r="E196" s="2">
        <v>2018</v>
      </c>
      <c r="F196" t="b">
        <f>OR(ISNUMBER(FIND("cytotoxic",C196)),ISNUMBER(FIND("Cytotoxic",C196)),ISNUMBER(FIND("cellular toxicity",C196)),ISNUMBER(FIND("cell death",C196)),ISNUMBER(FIND("viable",C196)),ISNUMBER(FIND("phytotoxic",C196)),ISNUMBER(FIND("acute toxicity",C196)),ISNUMBER(FIND("MTT",C196)),ISNUMBER(FIND("survival",C196)),ISNUMBER(FIND("prolifer",C196)),ISNUMBER(FIND("apoptosis",C196)),ISNUMBER(FIND("neurotoxic",C196)),ISNUMBER(FIND("  lysis ",C196)),ISNUMBER(FIND("necrosis",C196)),ISNUMBER(FIND("cellular death",C196))*3,ISNUMBER(FIND("LDH",C196)),ISNUMBER(FIND("Acute toxicity",C196)))</f>
        <v>0</v>
      </c>
      <c r="G196" t="b">
        <f>OR(ISNUMBER(FIND("genotoxic",C196)),ISNUMBER(FIND("genotoxicity",C196)),ISNUMBER(FIND("DNA damage",C196)),ISNUMBER(FIND("DNA",C196)),ISNUMBER(FIND("RNA",C196)),ISNUMBER(FIND("mesothelioma",C196)),ISNUMBER(FIND("carcino",C196)),ISNUMBER(FIND("mutagen",C196)),ISNUMBER(FIND("genetic",C196)))</f>
        <v>1</v>
      </c>
      <c r="H196" t="b">
        <f>OR(ISNUMBER(FIND("inflammatory",C196)),ISNUMBER(FIND("inflamm",C196)))</f>
        <v>1</v>
      </c>
      <c r="I196" t="b">
        <f>OR(ISNUMBER(FIND("immune",C196)),ISNUMBER(FIND("immunological",C196)),ISNUMBER(FIND("interleuk",C196)),ISNUMBER(FIND("platelet activation",C196)),ISNUMBER(FIND("monocyte",C196)),ISNUMBER(FIND("leukocyte",C196)),ISNUMBER(FIND("cytokine",C196)),ISNUMBER(FIND("CD4",C196)),ISNUMBER(FIND("CD8",C196)),ISNUMBER(FIND("T-cell",C196)))</f>
        <v>1</v>
      </c>
      <c r="J196" t="b">
        <f>OR(ISNUMBER(FIND("reactive oxygen",C196)),ISNUMBER(FIND("ROS",C196)),ISNUMBER(FIND("free radical",C196)),ISNUMBER(FIND("oxidative stress",C196)),ISNUMBER(FIND("peroxid",C196)),ISNUMBER(FIND("oxidative",C196)),ISNUMBER(FIND("antioxid",C196)))</f>
        <v>0</v>
      </c>
      <c r="K196" t="b">
        <f>OR(ISNUMBER(FIND("autophag",C196)))</f>
        <v>0</v>
      </c>
      <c r="L196" t="b">
        <f>OR(ISNUMBER(FIND("morpholog",C196)))</f>
        <v>0</v>
      </c>
      <c r="M196" t="b">
        <f>OR(ISNUMBER(FIND("fibrosis",C196)),ISNUMBER(FIND("Fibrosis",C196)),ISNUMBER(FIND("fibrot",C196)))</f>
        <v>0</v>
      </c>
      <c r="N196" t="b">
        <f>OR(ISNUMBER(FIND("offspring",C196)),ISNUMBER(FIND("Parental",C196)),ISNUMBER(FIND("parental",C196)),ISNUMBER(FIND("germline",C196)),ISNUMBER(FIND("reproduc",C196)),ISNUMBER(FIND("embryo",C196)))</f>
        <v>0</v>
      </c>
      <c r="O196" t="b">
        <f>OR(ISNUMBER(FIND("metabol",C196)),ISNUMBER(FIND("Metabol",C196)),ISNUMBER(FIND("digest",C196)),ISNUMBER(FIND("mitochon",C196)))</f>
        <v>1</v>
      </c>
      <c r="P196" t="b">
        <f>OR(ISNUMBER(FIND("ecotox",C196)),ISNUMBER(FIND("Ecotox",B196)),ISNUMBER(FIND("ecotox",B196)),ISNUMBER(FIND("Ecotox",C196)))</f>
        <v>0</v>
      </c>
      <c r="Q196" t="b">
        <f>OR(ISNUMBER(FIND("Bioaccum",C196)),ISNUMBER(FIND("bioaccum",C196)),ISNUMBER(FIND("accum",C196)))</f>
        <v>0</v>
      </c>
      <c r="R196" t="b">
        <f>OR(ISNUMBER(FIND("Occupation",C196)),ISNUMBER(FIND("occupation",C196)),ISNUMBER(FIND("worker",C196)),ISNUMBER(FIND("workforce",C196)))</f>
        <v>1</v>
      </c>
      <c r="S196" t="b">
        <f>NOT(OR(F196,G196,H196,I196,J196,K196,L196,M196,N196,O196,P196,Q196,R196))</f>
        <v>0</v>
      </c>
      <c r="U196" t="b">
        <f>OR(Table1[[#This Row],[Inflammation]],Table1[[#This Row],[Immune]])</f>
        <v>1</v>
      </c>
      <c r="V196" t="b">
        <f>IF(OR(Table1[[#This Row],[Rodents]],Table1[[#This Row],[Human]],Table1[[#This Row],[Pig]]),OR(ISNUMBER(FIND("intratrach",C196)),ISNUMBER(FIND("nasal ",C196)),ISNUMBER(FIND("instill",C196))),"NA")</f>
        <v>0</v>
      </c>
      <c r="W196" t="b">
        <f>IF(OR(Table1[[#This Row],[Rodents]],Table1[[#This Row],[Human]],Table1[[#This Row],[Pig]]),OR(ISNUMBER(FIND("dermal",C196)),ISNUMBER(FIND("skin ",C196))),"NA")</f>
        <v>0</v>
      </c>
      <c r="X196" t="b">
        <f>IF(OR(Table1[[#This Row],[Rodents]],Table1[[#This Row],[Human]],Table1[[#This Row],[Pig]]),OR(ISNUMBER(FIND("injected",C196)),ISNUMBER(FIND("periton",C196)),ISNUMBER(FIND("intrascrot",C196))),"NA")</f>
        <v>0</v>
      </c>
      <c r="Y196" t="b">
        <f>IF(OR(Table1[[#This Row],[Rodents]],Table1[[#This Row],[Human]],Table1[[#This Row],[Pig]]),NOT(OR(Table1[[#This Row],[Inhaled/Intratracheal/intranasal]],Table1[[#This Row],[Dermal]],Table1[[#This Row],[Injected]])),"NA")</f>
        <v>1</v>
      </c>
      <c r="AA196" t="b">
        <f>OR(ISNUMBER(FIND("fish ",C196)),ISNUMBER(FIND("Fish ",C196)),ISNUMBER(FIND("aquatic",C196)),ISNUMBER(FIND("daphnids",C196)),ISNUMBER(FIND("Carcinus maenas",C196)),ISNUMBER(FIND("Daphnia",C196)),ISNUMBER(FIND("Ruditapes philippinarum",C196)),ISNUMBER(FIND("daphnia",C196)),ISNUMBER(FIND("marine",C196)),ISNUMBER(FIND("mussel",C196)),ISNUMBER(FIND("algae",C196)),ISNUMBER(FIND("Donax faba",C196)),ISNUMBER(FIND("estuarine",C196)),ISNUMBER(FIND("snail",C196)),ISNUMBER(FIND("Prorocentrum donghaiense",C196)) )</f>
        <v>0</v>
      </c>
      <c r="AB196" t="b">
        <f>OR(ISNUMBER(FIND(" rat ",C196)),ISNUMBER(FIND(" rats ",C196)),ISNUMBER(FIND(" Rats ",C196)),ISNUMBER(FIND(" Rat ",C196)),ISNUMBER(FIND(" rat.",C196)),ISNUMBER(FIND(" rats.",C196)),ISNUMBER(FIND("mouse",C196)),ISNUMBER(FIND("mice",C196)), ISNUMBER(FIND(" Mice",C196)))</f>
        <v>1</v>
      </c>
      <c r="AC196" t="b">
        <f>OR(ISNUMBER(FIND(" cell ",C196)),ISNUMBER(FIND("fibroblast",C196)),ISNUMBER(FIND("macrophage",C196)),ISNUMBER(FIND("epithelial",C196)),ISNUMBER(FIND("endothelial",C196)),ISNUMBER(FIND("neuron",C196)),ISNUMBER(FIND(" cells ",C196)),ISNUMBER(FIND("RBC",C196)),ISNUMBER(FIND("mitochond",C196)),ISNUMBER(FIND("adipocyte",C196)),ISNUMBER(FIND("osteo",C196)),ISNUMBER(FIND("keratin",C196)),ISNUMBER(FIND(" cell's ",C196)),ISNUMBER(FIND("eukary",C196)),ISNUMBER(FIND("sperm",C196)))</f>
        <v>0</v>
      </c>
      <c r="AD196" t="b">
        <f>OR(ISNUMBER(FIND("human",B196)),ISNUMBER(FIND("workers",B196)),ISNUMBER(FIND("workforces",B196)),ISNUMBER(FIND("occupational",B196)),ISNUMBER(FIND("Case report",B196)),ISNUMBER(FIND("Workplaces",B196)),ISNUMBER(FIND("worker",B196)))</f>
        <v>0</v>
      </c>
      <c r="AE196" t="b">
        <f>OR(ISNUMBER(FIND(" plant ",C196)),ISNUMBER(FIND("Plant ",C196)),ISNUMBER(FIND("tomato",C196)),ISNUMBER(FIND("plants",C196)),ISNUMBER(FIND("Plants",C196)),ISNUMBER(FIND("algae",C196)),ISNUMBER(FIND("lettuce",C196)),ISNUMBER(FIND("green gram sprouts ",C196)),ISNUMBER(FIND("Cucurbita pepo",C196)),ISNUMBER(FIND("bean ",C196)),ISNUMBER(FIND("chloroplast",C196)),ISNUMBER(FIND("chlorophyll",C196)),ISNUMBER(FIND("seedling",C196)),ISNUMBER(FIND("canola",C196)),ISNUMBER(FIND("shoot",C196)),ISNUMBER(FIND("photosynthes",C196)),ISNUMBER(FIND(" leaves ",C196)),,ISNUMBER(FIND("agriculture",C196)),ISNUMBER(FIND(" crops ",C196)))</f>
        <v>0</v>
      </c>
      <c r="AF196" t="b">
        <f>OR(ISNUMBER(FIND("bacteria",C196)),ISNUMBER(FIND("Bacteria",C196)),ISNUMBER(FIND("Bacterium",C196)),ISNUMBER(FIND("bacterium",C196)),ISNUMBER(FIND(" coli ",C196)))</f>
        <v>1</v>
      </c>
      <c r="AG196" t="b">
        <f>OR(ISNUMBER(FIND("fungi",C196)),ISNUMBER(FIND("Fungi",C196)),ISNUMBER(FIND("fungus",C196)),ISNUMBER(FIND("Fungus",C196)),ISNUMBER(FIND("mushroom",C196)),ISNUMBER(FIND("Mushroom",C196)),ISNUMBER(FIND(" mold ",C196)))</f>
        <v>0</v>
      </c>
      <c r="AH196" t="b">
        <f>OR(ISNUMBER(FIND("Pig ",C196)),ISNUMBER(FIND("pig ",C196)),ISNUMBER(FIND("Pigs ",C196)),ISNUMBER(FIND("pigs ",C196)))</f>
        <v>0</v>
      </c>
      <c r="AI196" t="b">
        <f>OR(ISNUMBER(FIND(" C. elegans",C196)),ISNUMBER(FIND("Caenorhabditis elegans",C196)),ISNUMBER(FIND("earthworms",C196)),ISNUMBER(FIND(" Ficopomatus enigmaticus",C196)),ISNUMBER(FIND("larva",C196)),ISNUMBER(FIND("Lumbriculus variegatus",C196)),ISNUMBER(FIND("nematode",C196)))</f>
        <v>0</v>
      </c>
      <c r="AJ196" t="b">
        <f>NOT(OR(AA196,AB196,AC196,AD196,AE196,AF196,AG196,AH196,AI196))</f>
        <v>0</v>
      </c>
      <c r="AL196" t="b">
        <f>OR(AA196,AB196,AD196,AE196,AF196,AG196,AH196,AI196)</f>
        <v>1</v>
      </c>
      <c r="AM196" t="b">
        <f>IF(Table1[[#This Row],[In vivo?]],IF(Table1[[#This Row],[Cell]],FALSE,TRUE),FALSE)</f>
        <v>1</v>
      </c>
      <c r="AN196" t="b">
        <f>AND(AC196,AL196)</f>
        <v>0</v>
      </c>
      <c r="AO196" t="b">
        <f>IF(Table1[[#This Row],[Cell]],IF(Table1[[#This Row],[In vivo?]],FALSE,TRUE),FALSE)</f>
        <v>0</v>
      </c>
      <c r="AP196" t="b">
        <f>NOT(OR(Table1[[#This Row],[In vivo?]],Table1[[#This Row],[Only in Cell]]))</f>
        <v>0</v>
      </c>
      <c r="AQ196" t="b">
        <f>IF(OR(Table1[[#This Row],[Rodents]],Table1[[#This Row],[Human]],Table1[[#This Row],[Pig]]),OR(ISNUMBER(FIND("pulmonary",C196)),ISNUMBER(FIND("lung",C196))),"NA")</f>
        <v>0</v>
      </c>
      <c r="AR196" t="b">
        <f>IF(OR(Table1[[#This Row],[Rodents]],Table1[[#This Row],[Human]],Table1[[#This Row],[Pig]]),OR(ISNUMBER(FIND("skin",C196)),ISNUMBER(FIND("dermal",C196))),"NA")</f>
        <v>0</v>
      </c>
      <c r="AS196" t="b">
        <f>IF(OR(Table1[[#This Row],[Rodents]],Table1[[#This Row],[Human]],Table1[[#This Row],[Pig]]),OR(ISNUMBER(FIND("liver",C196)),ISNUMBER(FIND("hepat",C196))),"NA")</f>
        <v>0</v>
      </c>
      <c r="AT196" t="b">
        <f>IF(OR(Table1[[#This Row],[Rodents]],Table1[[#This Row],[Human]],Table1[[#This Row],[Pig]]),OR(ISNUMBER(FIND("kidney",C196)),ISNUMBER(FIND("neph",C196))),"NA")</f>
        <v>0</v>
      </c>
      <c r="AU196" t="b">
        <f>IF(OR(Table1[[#This Row],[Rodents]],Table1[[#This Row],[Human]],Table1[[#This Row],[Pig]]),OR(ISNUMBER(FIND("brain",C196)),ISNUMBER(FIND("neur",C196)),ISNUMBER(FIND("nerv",C196))),"NA")</f>
        <v>0</v>
      </c>
      <c r="AV196" t="b">
        <f>IF(OR(Table1[[#This Row],[Rodents]],Table1[[#This Row],[Human]],Table1[[#This Row],[Pig]]),OR(ISNUMBER(FIND("heart",C196)),ISNUMBER(FIND("cardi",C196))),"NA")</f>
        <v>0</v>
      </c>
      <c r="AW196" t="b">
        <f>IF(OR(Table1[[#This Row],[Rodents]],Table1[[#This Row],[Human]],Table1[[#This Row],[Pig]]),OR(ISNUMBER(FIND("gastro",C196)),ISNUMBER(FIND("intesti",C196)),ISNUMBER(FIND("stomach",C196))),"NA")</f>
        <v>1</v>
      </c>
      <c r="AX196" t="b">
        <f>IF(OR(Table1[[#This Row],[Rodents]],Table1[[#This Row],[Human]],Table1[[#This Row],[Pig]]),NOT(OR(AQ196,AR196,AS196,AT196,AU196,AV196,AW196)),"NA")</f>
        <v>0</v>
      </c>
      <c r="AY196" t="b">
        <f>OR(ISNUMBER(FIND("SWCNT",C196)),ISNUMBER(FIND("SWNT",C196)),ISNUMBER(FIND("single-wall",C196)),ISNUMBER(FIND("single wall",C196)),ISNUMBER(FIND("Single wall",C196)),ISNUMBER(FIND("Single-wall",C196)),ISNUMBER(FIND("SWCNT",B196)),ISNUMBER(FIND("SWNT",B196)),ISNUMBER(FIND("single-wall",B196)),ISNUMBER(FIND("single wall",B196)),ISNUMBER(FIND("Single-wall",B196)),ISNUMBER(FIND("Single wall",B196)))</f>
        <v>1</v>
      </c>
      <c r="AZ196" t="b">
        <f>OR(ISNUMBER(FIND("MWCNT",C196)),ISNUMBER(FIND("MWNT",C196)),ISNUMBER(FIND("multi-wall",C196)),ISNUMBER(FIND("multi wall",C196)),ISNUMBER(FIND("multiwall",C196)),ISNUMBER(FIND("Multi-wall",C196)),ISNUMBER(FIND("Multi wall",C196)),ISNUMBER(FIND("Multiwall",C196)),ISNUMBER(FIND("MWCNT",B196)),ISNUMBER(FIND("MWNT",B196)),ISNUMBER(FIND("multi-wall",B196)),ISNUMBER(FIND("multi wall",B196)),ISNUMBER(FIND("multiwall",B196)),ISNUMBER(FIND("Multi-wall",B196)),ISNUMBER(FIND("Multi wall",B196)),ISNUMBER(FIND("Multiwall",B196)),ISNUMBER(FIND("Double-wall",B196)),ISNUMBER(FIND("Double wall",B196)),ISNUMBER(FIND("Doublewall",B196)),ISNUMBER(FIND("double-wall",B196)),ISNUMBER(FIND("double wall",B196)),ISNUMBER(FIND("doublewall",B196)))</f>
        <v>1</v>
      </c>
      <c r="BA196" t="b">
        <f>AND(Table1[[#This Row],[SWCNT]],Table1[[#This Row],[MWCNT]])</f>
        <v>1</v>
      </c>
      <c r="BB196" t="b">
        <f>IF(Table1[[#This Row],[SWCNT]]=TRUE,FALSE,IF(Table1[[#This Row],[MWCNT]]=TRUE,FALSE,TRUE))</f>
        <v>0</v>
      </c>
      <c r="BC196" s="18"/>
    </row>
    <row r="197" spans="1:55" ht="259">
      <c r="A197" t="s">
        <v>1771</v>
      </c>
      <c r="B197" s="2" t="s">
        <v>1774</v>
      </c>
      <c r="C197" s="16" t="s">
        <v>1777</v>
      </c>
      <c r="D197" s="17" t="s">
        <v>403</v>
      </c>
      <c r="E197" s="2">
        <v>2018</v>
      </c>
      <c r="F197" t="b">
        <f>OR(ISNUMBER(FIND("cytotoxic",C197)),ISNUMBER(FIND("Cytotoxic",C197)),ISNUMBER(FIND("cellular toxicity",C197)),ISNUMBER(FIND("cell death",C197)),ISNUMBER(FIND("viable",C197)),ISNUMBER(FIND("phytotoxic",C197)),ISNUMBER(FIND("acute toxicity",C197)),ISNUMBER(FIND("MTT",C197)),ISNUMBER(FIND("survival",C197)),ISNUMBER(FIND("prolifer",C197)),ISNUMBER(FIND("apoptosis",C197)),ISNUMBER(FIND("neurotoxic",C197)),ISNUMBER(FIND("  lysis ",C197)),ISNUMBER(FIND("necrosis",C197)),ISNUMBER(FIND("cellular death",C197))*3,ISNUMBER(FIND("LDH",C197)),ISNUMBER(FIND("Acute toxicity",C197)))</f>
        <v>1</v>
      </c>
      <c r="G197" t="b">
        <f>OR(ISNUMBER(FIND("genotoxic",C197)),ISNUMBER(FIND("genotoxicity",C197)),ISNUMBER(FIND("DNA damage",C197)),ISNUMBER(FIND("DNA",C197)),ISNUMBER(FIND("RNA",C197)),ISNUMBER(FIND("mesothelioma",C197)),ISNUMBER(FIND("carcino",C197)),ISNUMBER(FIND("mutagen",C197)),ISNUMBER(FIND("genetic",C197)))</f>
        <v>1</v>
      </c>
      <c r="H197" t="b">
        <f>OR(ISNUMBER(FIND("inflammatory",C197)),ISNUMBER(FIND("inflamm",C197)))</f>
        <v>1</v>
      </c>
      <c r="I197" t="b">
        <f>OR(ISNUMBER(FIND("immune",C197)),ISNUMBER(FIND("immunological",C197)),ISNUMBER(FIND("interleuk",C197)),ISNUMBER(FIND("platelet activation",C197)),ISNUMBER(FIND("monocyte",C197)),ISNUMBER(FIND("leukocyte",C197)),ISNUMBER(FIND("cytokine",C197)),ISNUMBER(FIND("CD4",C197)),ISNUMBER(FIND("CD8",C197)),ISNUMBER(FIND("T-cell",C197)))</f>
        <v>1</v>
      </c>
      <c r="J197" t="b">
        <f>OR(ISNUMBER(FIND("reactive oxygen",C197)),ISNUMBER(FIND("ROS",C197)),ISNUMBER(FIND("free radical",C197)),ISNUMBER(FIND("oxidative stress",C197)),ISNUMBER(FIND("peroxid",C197)),ISNUMBER(FIND("oxidative",C197)),ISNUMBER(FIND("antioxid",C197)))</f>
        <v>0</v>
      </c>
      <c r="K197" t="b">
        <f>OR(ISNUMBER(FIND("autophag",C197)))</f>
        <v>0</v>
      </c>
      <c r="L197" t="b">
        <f>OR(ISNUMBER(FIND("morpholog",C197)))</f>
        <v>0</v>
      </c>
      <c r="M197" t="b">
        <f>OR(ISNUMBER(FIND("fibrosis",C197)),ISNUMBER(FIND("Fibrosis",C197)),ISNUMBER(FIND("fibrot",C197)))</f>
        <v>1</v>
      </c>
      <c r="N197" t="b">
        <f>OR(ISNUMBER(FIND("offspring",C197)),ISNUMBER(FIND("Parental",C197)),ISNUMBER(FIND("parental",C197)),ISNUMBER(FIND("germline",C197)),ISNUMBER(FIND("reproduc",C197)),ISNUMBER(FIND("embryo",C197)))</f>
        <v>0</v>
      </c>
      <c r="O197" t="b">
        <f>OR(ISNUMBER(FIND("metabol",C197)),ISNUMBER(FIND("Metabol",C197)),ISNUMBER(FIND("digest",C197)),ISNUMBER(FIND("mitochon",C197)))</f>
        <v>0</v>
      </c>
      <c r="P197" t="b">
        <f>OR(ISNUMBER(FIND("ecotox",C197)),ISNUMBER(FIND("Ecotox",B197)),ISNUMBER(FIND("ecotox",B197)),ISNUMBER(FIND("Ecotox",C197)))</f>
        <v>0</v>
      </c>
      <c r="Q197" t="b">
        <f>OR(ISNUMBER(FIND("Bioaccum",C197)),ISNUMBER(FIND("bioaccum",C197)),ISNUMBER(FIND("accum",C197)))</f>
        <v>0</v>
      </c>
      <c r="R197" t="b">
        <f>OR(ISNUMBER(FIND("Occupation",C197)),ISNUMBER(FIND("occupation",C197)),ISNUMBER(FIND("worker",C197)),ISNUMBER(FIND("workforce",C197)))</f>
        <v>0</v>
      </c>
      <c r="S197" t="b">
        <f>NOT(OR(F197,G197,H197,I197,J197,K197,L197,M197,N197,O197,P197,Q197,R197))</f>
        <v>0</v>
      </c>
      <c r="U197" t="b">
        <f>OR(Table1[[#This Row],[Inflammation]],Table1[[#This Row],[Immune]])</f>
        <v>1</v>
      </c>
      <c r="V197" t="b">
        <f>IF(OR(Table1[[#This Row],[Rodents]],Table1[[#This Row],[Human]],Table1[[#This Row],[Pig]]),OR(ISNUMBER(FIND("intratrach",C197)),ISNUMBER(FIND("nasal ",C197)),ISNUMBER(FIND("instill",C197))),"NA")</f>
        <v>0</v>
      </c>
      <c r="W197" t="b">
        <f>IF(OR(Table1[[#This Row],[Rodents]],Table1[[#This Row],[Human]],Table1[[#This Row],[Pig]]),OR(ISNUMBER(FIND("dermal",C197)),ISNUMBER(FIND("skin ",C197))),"NA")</f>
        <v>0</v>
      </c>
      <c r="X197" t="b">
        <f>IF(OR(Table1[[#This Row],[Rodents]],Table1[[#This Row],[Human]],Table1[[#This Row],[Pig]]),OR(ISNUMBER(FIND("injected",C197)),ISNUMBER(FIND("periton",C197)),ISNUMBER(FIND("intrascrot",C197))),"NA")</f>
        <v>0</v>
      </c>
      <c r="Y197" t="b">
        <f>IF(OR(Table1[[#This Row],[Rodents]],Table1[[#This Row],[Human]],Table1[[#This Row],[Pig]]),NOT(OR(Table1[[#This Row],[Inhaled/Intratracheal/intranasal]],Table1[[#This Row],[Dermal]],Table1[[#This Row],[Injected]])),"NA")</f>
        <v>1</v>
      </c>
      <c r="AA197" t="b">
        <f>OR(ISNUMBER(FIND("fish ",C197)),ISNUMBER(FIND("Fish ",C197)),ISNUMBER(FIND("aquatic",C197)),ISNUMBER(FIND("daphnids",C197)),ISNUMBER(FIND("Carcinus maenas",C197)),ISNUMBER(FIND("Daphnia",C197)),ISNUMBER(FIND("Ruditapes philippinarum",C197)),ISNUMBER(FIND("daphnia",C197)),ISNUMBER(FIND("marine",C197)),ISNUMBER(FIND("mussel",C197)),ISNUMBER(FIND("algae",C197)),ISNUMBER(FIND("Donax faba",C197)),ISNUMBER(FIND("estuarine",C197)),ISNUMBER(FIND("snail",C197)),ISNUMBER(FIND("Prorocentrum donghaiense",C197)) )</f>
        <v>0</v>
      </c>
      <c r="AB197" t="b">
        <f>OR(ISNUMBER(FIND(" rat ",C197)),ISNUMBER(FIND(" rats ",C197)),ISNUMBER(FIND(" Rats ",C197)),ISNUMBER(FIND(" Rat ",C197)),ISNUMBER(FIND(" rat.",C197)),ISNUMBER(FIND(" rats.",C197)),ISNUMBER(FIND("mouse",C197)),ISNUMBER(FIND("mice",C197)), ISNUMBER(FIND(" Mice",C197)))</f>
        <v>1</v>
      </c>
      <c r="AC197" t="b">
        <f>OR(ISNUMBER(FIND(" cell ",C197)),ISNUMBER(FIND("fibroblast",C197)),ISNUMBER(FIND("macrophage",C197)),ISNUMBER(FIND("epithelial",C197)),ISNUMBER(FIND("endothelial",C197)),ISNUMBER(FIND("neuron",C197)),ISNUMBER(FIND(" cells ",C197)),ISNUMBER(FIND("RBC",C197)),ISNUMBER(FIND("mitochond",C197)),ISNUMBER(FIND("adipocyte",C197)),ISNUMBER(FIND("osteo",C197)),ISNUMBER(FIND("keratin",C197)),ISNUMBER(FIND(" cell's ",C197)),ISNUMBER(FIND("eukary",C197)),ISNUMBER(FIND("sperm",C197)))</f>
        <v>1</v>
      </c>
      <c r="AD197" t="b">
        <f>OR(ISNUMBER(FIND("human",B197)),ISNUMBER(FIND("workers",B197)),ISNUMBER(FIND("workforces",B197)),ISNUMBER(FIND("occupational",B197)),ISNUMBER(FIND("Case report",B197)),ISNUMBER(FIND("Workplaces",B197)),ISNUMBER(FIND("worker",B197)))</f>
        <v>0</v>
      </c>
      <c r="AE197" t="b">
        <f>OR(ISNUMBER(FIND(" plant ",C197)),ISNUMBER(FIND("Plant ",C197)),ISNUMBER(FIND("tomato",C197)),ISNUMBER(FIND("plants",C197)),ISNUMBER(FIND("Plants",C197)),ISNUMBER(FIND("algae",C197)),ISNUMBER(FIND("lettuce",C197)),ISNUMBER(FIND("green gram sprouts ",C197)),ISNUMBER(FIND("Cucurbita pepo",C197)),ISNUMBER(FIND("bean ",C197)),ISNUMBER(FIND("chloroplast",C197)),ISNUMBER(FIND("chlorophyll",C197)),ISNUMBER(FIND("seedling",C197)),ISNUMBER(FIND("canola",C197)),ISNUMBER(FIND("shoot",C197)),ISNUMBER(FIND("photosynthes",C197)),ISNUMBER(FIND(" leaves ",C197)),,ISNUMBER(FIND("agriculture",C197)),ISNUMBER(FIND(" crops ",C197)))</f>
        <v>0</v>
      </c>
      <c r="AF197" t="b">
        <f>OR(ISNUMBER(FIND("bacteria",C197)),ISNUMBER(FIND("Bacteria",C197)),ISNUMBER(FIND("Bacterium",C197)),ISNUMBER(FIND("bacterium",C197)),ISNUMBER(FIND(" coli ",C197)))</f>
        <v>0</v>
      </c>
      <c r="AG197" t="b">
        <f>OR(ISNUMBER(FIND("fungi",C197)),ISNUMBER(FIND("Fungi",C197)),ISNUMBER(FIND("fungus",C197)),ISNUMBER(FIND("Fungus",C197)),ISNUMBER(FIND("mushroom",C197)),ISNUMBER(FIND("Mushroom",C197)),ISNUMBER(FIND(" mold ",C197)))</f>
        <v>0</v>
      </c>
      <c r="AH197" t="b">
        <f>OR(ISNUMBER(FIND("Pig ",C197)),ISNUMBER(FIND("pig ",C197)),ISNUMBER(FIND("Pigs ",C197)),ISNUMBER(FIND("pigs ",C197)))</f>
        <v>0</v>
      </c>
      <c r="AI197" t="b">
        <f>OR(ISNUMBER(FIND(" C. elegans",C197)),ISNUMBER(FIND("Caenorhabditis elegans",C197)),ISNUMBER(FIND("earthworms",C197)),ISNUMBER(FIND(" Ficopomatus enigmaticus",C197)),ISNUMBER(FIND("larva",C197)),ISNUMBER(FIND("Lumbriculus variegatus",C197)),ISNUMBER(FIND("nematode",C197)))</f>
        <v>0</v>
      </c>
      <c r="AJ197" t="b">
        <f>NOT(OR(AA197,AB197,AC197,AD197,AE197,AF197,AG197,AH197,AI197))</f>
        <v>0</v>
      </c>
      <c r="AL197" t="b">
        <f>OR(AA197,AB197,AD197,AE197,AF197,AG197,AH197,AI197)</f>
        <v>1</v>
      </c>
      <c r="AM197" t="b">
        <f>IF(Table1[[#This Row],[In vivo?]],IF(Table1[[#This Row],[Cell]],FALSE,TRUE),FALSE)</f>
        <v>0</v>
      </c>
      <c r="AN197" t="b">
        <f>AND(AC197,AL197)</f>
        <v>1</v>
      </c>
      <c r="AO197" t="b">
        <f>IF(Table1[[#This Row],[Cell]],IF(Table1[[#This Row],[In vivo?]],FALSE,TRUE),FALSE)</f>
        <v>0</v>
      </c>
      <c r="AP197" t="b">
        <f>NOT(OR(Table1[[#This Row],[In vivo?]],Table1[[#This Row],[Only in Cell]]))</f>
        <v>0</v>
      </c>
      <c r="AQ197" t="b">
        <f>IF(OR(Table1[[#This Row],[Rodents]],Table1[[#This Row],[Human]],Table1[[#This Row],[Pig]]),OR(ISNUMBER(FIND("pulmonary",C197)),ISNUMBER(FIND("lung",C197))),"NA")</f>
        <v>0</v>
      </c>
      <c r="AR197" t="b">
        <f>IF(OR(Table1[[#This Row],[Rodents]],Table1[[#This Row],[Human]],Table1[[#This Row],[Pig]]),OR(ISNUMBER(FIND("skin",C197)),ISNUMBER(FIND("dermal",C197))),"NA")</f>
        <v>0</v>
      </c>
      <c r="AS197" t="b">
        <f>IF(OR(Table1[[#This Row],[Rodents]],Table1[[#This Row],[Human]],Table1[[#This Row],[Pig]]),OR(ISNUMBER(FIND("liver",C197)),ISNUMBER(FIND("hepat",C197))),"NA")</f>
        <v>0</v>
      </c>
      <c r="AT197" t="b">
        <f>IF(OR(Table1[[#This Row],[Rodents]],Table1[[#This Row],[Human]],Table1[[#This Row],[Pig]]),OR(ISNUMBER(FIND("kidney",C197)),ISNUMBER(FIND("neph",C197))),"NA")</f>
        <v>0</v>
      </c>
      <c r="AU197" t="b">
        <f>IF(OR(Table1[[#This Row],[Rodents]],Table1[[#This Row],[Human]],Table1[[#This Row],[Pig]]),OR(ISNUMBER(FIND("brain",C197)),ISNUMBER(FIND("neur",C197)),ISNUMBER(FIND("nerv",C197))),"NA")</f>
        <v>0</v>
      </c>
      <c r="AV197" t="b">
        <f>IF(OR(Table1[[#This Row],[Rodents]],Table1[[#This Row],[Human]],Table1[[#This Row],[Pig]]),OR(ISNUMBER(FIND("heart",C197)),ISNUMBER(FIND("cardi",C197))),"NA")</f>
        <v>0</v>
      </c>
      <c r="AW197" t="b">
        <f>IF(OR(Table1[[#This Row],[Rodents]],Table1[[#This Row],[Human]],Table1[[#This Row],[Pig]]),OR(ISNUMBER(FIND("gastro",C197)),ISNUMBER(FIND("intesti",C197)),ISNUMBER(FIND("stomach",C197))),"NA")</f>
        <v>0</v>
      </c>
      <c r="AX197" t="b">
        <f>IF(OR(Table1[[#This Row],[Rodents]],Table1[[#This Row],[Human]],Table1[[#This Row],[Pig]]),NOT(OR(AQ197,AR197,AS197,AT197,AU197,AV197,AW197)),"NA")</f>
        <v>1</v>
      </c>
      <c r="AY197" t="b">
        <f>OR(ISNUMBER(FIND("SWCNT",C197)),ISNUMBER(FIND("SWNT",C197)),ISNUMBER(FIND("single-wall",C197)),ISNUMBER(FIND("single wall",C197)),ISNUMBER(FIND("Single wall",C197)),ISNUMBER(FIND("Single-wall",C197)),ISNUMBER(FIND("SWCNT",B197)),ISNUMBER(FIND("SWNT",B197)),ISNUMBER(FIND("single-wall",B197)),ISNUMBER(FIND("single wall",B197)),ISNUMBER(FIND("Single-wall",B197)),ISNUMBER(FIND("Single wall",B197)))</f>
        <v>0</v>
      </c>
      <c r="AZ197" t="b">
        <f>OR(ISNUMBER(FIND("MWCNT",C197)),ISNUMBER(FIND("MWNT",C197)),ISNUMBER(FIND("multi-wall",C197)),ISNUMBER(FIND("multi wall",C197)),ISNUMBER(FIND("multiwall",C197)),ISNUMBER(FIND("Multi-wall",C197)),ISNUMBER(FIND("Multi wall",C197)),ISNUMBER(FIND("Multiwall",C197)),ISNUMBER(FIND("MWCNT",B197)),ISNUMBER(FIND("MWNT",B197)),ISNUMBER(FIND("multi-wall",B197)),ISNUMBER(FIND("multi wall",B197)),ISNUMBER(FIND("multiwall",B197)),ISNUMBER(FIND("Multi-wall",B197)),ISNUMBER(FIND("Multi wall",B197)),ISNUMBER(FIND("Multiwall",B197)),ISNUMBER(FIND("Double-wall",B197)),ISNUMBER(FIND("Double wall",B197)),ISNUMBER(FIND("Doublewall",B197)),ISNUMBER(FIND("double-wall",B197)),ISNUMBER(FIND("double wall",B197)),ISNUMBER(FIND("doublewall",B197)))</f>
        <v>1</v>
      </c>
      <c r="BA197" t="b">
        <f>AND(Table1[[#This Row],[SWCNT]],Table1[[#This Row],[MWCNT]])</f>
        <v>0</v>
      </c>
      <c r="BB197" t="b">
        <f>IF(Table1[[#This Row],[SWCNT]]=TRUE,FALSE,IF(Table1[[#This Row],[MWCNT]]=TRUE,FALSE,TRUE))</f>
        <v>0</v>
      </c>
      <c r="BC197" s="18"/>
    </row>
    <row r="198" spans="1:55" ht="277.5">
      <c r="A198" t="s">
        <v>1786</v>
      </c>
      <c r="B198" s="2" t="s">
        <v>1787</v>
      </c>
      <c r="C198" s="16" t="s">
        <v>1788</v>
      </c>
      <c r="D198" s="17" t="s">
        <v>461</v>
      </c>
      <c r="E198" s="2">
        <v>2018</v>
      </c>
      <c r="F198" t="b">
        <f>OR(ISNUMBER(FIND("cytotoxic",C198)),ISNUMBER(FIND("Cytotoxic",C198)),ISNUMBER(FIND("cellular toxicity",C198)),ISNUMBER(FIND("cell death",C198)),ISNUMBER(FIND("viable",C198)),ISNUMBER(FIND("phytotoxic",C198)),ISNUMBER(FIND("acute toxicity",C198)),ISNUMBER(FIND("MTT",C198)),ISNUMBER(FIND("survival",C198)),ISNUMBER(FIND("prolifer",C198)),ISNUMBER(FIND("apoptosis",C198)),ISNUMBER(FIND("neurotoxic",C198)),ISNUMBER(FIND("  lysis ",C198)),ISNUMBER(FIND("necrosis",C198)),ISNUMBER(FIND("cellular death",C198))*3,ISNUMBER(FIND("LDH",C198)),ISNUMBER(FIND("Acute toxicity",C198)))</f>
        <v>1</v>
      </c>
      <c r="G198" t="b">
        <f>OR(ISNUMBER(FIND("genotoxic",C198)),ISNUMBER(FIND("genotoxicity",C198)),ISNUMBER(FIND("DNA damage",C198)),ISNUMBER(FIND("DNA",C198)),ISNUMBER(FIND("RNA",C198)),ISNUMBER(FIND("mesothelioma",C198)),ISNUMBER(FIND("carcino",C198)),ISNUMBER(FIND("mutagen",C198)),ISNUMBER(FIND("genetic",C198)))</f>
        <v>1</v>
      </c>
      <c r="H198" t="b">
        <f>OR(ISNUMBER(FIND("inflammatory",C198)),ISNUMBER(FIND("inflamm",C198)))</f>
        <v>1</v>
      </c>
      <c r="I198" t="b">
        <f>OR(ISNUMBER(FIND("immune",C198)),ISNUMBER(FIND("immunological",C198)),ISNUMBER(FIND("interleuk",C198)),ISNUMBER(FIND("platelet activation",C198)),ISNUMBER(FIND("monocyte",C198)),ISNUMBER(FIND("leukocyte",C198)),ISNUMBER(FIND("cytokine",C198)),ISNUMBER(FIND("CD4",C198)),ISNUMBER(FIND("CD8",C198)),ISNUMBER(FIND("T-cell",C198)))</f>
        <v>0</v>
      </c>
      <c r="J198" t="b">
        <f>OR(ISNUMBER(FIND("reactive oxygen",C198)),ISNUMBER(FIND("ROS",C198)),ISNUMBER(FIND("free radical",C198)),ISNUMBER(FIND("oxidative stress",C198)),ISNUMBER(FIND("peroxid",C198)),ISNUMBER(FIND("oxidative",C198)),ISNUMBER(FIND("antioxid",C198)))</f>
        <v>1</v>
      </c>
      <c r="K198" t="b">
        <f>OR(ISNUMBER(FIND("autophag",C198)))</f>
        <v>0</v>
      </c>
      <c r="L198" t="b">
        <f>OR(ISNUMBER(FIND("morpholog",C198)))</f>
        <v>0</v>
      </c>
      <c r="M198" t="b">
        <f>OR(ISNUMBER(FIND("fibrosis",C198)),ISNUMBER(FIND("Fibrosis",C198)),ISNUMBER(FIND("fibrot",C198)))</f>
        <v>1</v>
      </c>
      <c r="N198" t="b">
        <f>OR(ISNUMBER(FIND("offspring",C198)),ISNUMBER(FIND("Parental",C198)),ISNUMBER(FIND("parental",C198)),ISNUMBER(FIND("germline",C198)),ISNUMBER(FIND("reproduc",C198)),ISNUMBER(FIND("embryo",C198)))</f>
        <v>0</v>
      </c>
      <c r="O198" t="b">
        <f>OR(ISNUMBER(FIND("metabol",C198)),ISNUMBER(FIND("Metabol",C198)),ISNUMBER(FIND("digest",C198)),ISNUMBER(FIND("mitochon",C198)))</f>
        <v>1</v>
      </c>
      <c r="P198" t="b">
        <f>OR(ISNUMBER(FIND("ecotox",C198)),ISNUMBER(FIND("Ecotox",B198)),ISNUMBER(FIND("ecotox",B198)),ISNUMBER(FIND("Ecotox",C198)))</f>
        <v>0</v>
      </c>
      <c r="Q198" t="b">
        <f>OR(ISNUMBER(FIND("Bioaccum",C198)),ISNUMBER(FIND("bioaccum",C198)),ISNUMBER(FIND("accum",C198)))</f>
        <v>0</v>
      </c>
      <c r="R198" t="b">
        <f>OR(ISNUMBER(FIND("Occupation",C198)),ISNUMBER(FIND("occupation",C198)),ISNUMBER(FIND("worker",C198)),ISNUMBER(FIND("workforce",C198)))</f>
        <v>0</v>
      </c>
      <c r="S198" t="b">
        <f>NOT(OR(F198,G198,H198,I198,J198,K198,L198,M198,N198,O198,P198,Q198,R198))</f>
        <v>0</v>
      </c>
      <c r="U198" t="b">
        <f>OR(Table1[[#This Row],[Inflammation]],Table1[[#This Row],[Immune]])</f>
        <v>1</v>
      </c>
      <c r="V198" t="b">
        <f>IF(OR(Table1[[#This Row],[Rodents]],Table1[[#This Row],[Human]],Table1[[#This Row],[Pig]]),OR(ISNUMBER(FIND("intratrach",C198)),ISNUMBER(FIND("nasal ",C198)),ISNUMBER(FIND("instill",C198))),"NA")</f>
        <v>0</v>
      </c>
      <c r="W198" t="b">
        <f>IF(OR(Table1[[#This Row],[Rodents]],Table1[[#This Row],[Human]],Table1[[#This Row],[Pig]]),OR(ISNUMBER(FIND("dermal",C198)),ISNUMBER(FIND("skin ",C198))),"NA")</f>
        <v>0</v>
      </c>
      <c r="X198" t="b">
        <f>IF(OR(Table1[[#This Row],[Rodents]],Table1[[#This Row],[Human]],Table1[[#This Row],[Pig]]),OR(ISNUMBER(FIND("injected",C198)),ISNUMBER(FIND("periton",C198)),ISNUMBER(FIND("intrascrot",C198))),"NA")</f>
        <v>0</v>
      </c>
      <c r="Y198" t="b">
        <f>IF(OR(Table1[[#This Row],[Rodents]],Table1[[#This Row],[Human]],Table1[[#This Row],[Pig]]),NOT(OR(Table1[[#This Row],[Inhaled/Intratracheal/intranasal]],Table1[[#This Row],[Dermal]],Table1[[#This Row],[Injected]])),"NA")</f>
        <v>1</v>
      </c>
      <c r="AA198" t="b">
        <f>OR(ISNUMBER(FIND("fish ",C198)),ISNUMBER(FIND("Fish ",C198)),ISNUMBER(FIND("aquatic",C198)),ISNUMBER(FIND("daphnids",C198)),ISNUMBER(FIND("Carcinus maenas",C198)),ISNUMBER(FIND("Daphnia",C198)),ISNUMBER(FIND("Ruditapes philippinarum",C198)),ISNUMBER(FIND("daphnia",C198)),ISNUMBER(FIND("marine",C198)),ISNUMBER(FIND("mussel",C198)),ISNUMBER(FIND("algae",C198)),ISNUMBER(FIND("Donax faba",C198)),ISNUMBER(FIND("estuarine",C198)),ISNUMBER(FIND("snail",C198)),ISNUMBER(FIND("Prorocentrum donghaiense",C198)) )</f>
        <v>0</v>
      </c>
      <c r="AB198" t="b">
        <f>OR(ISNUMBER(FIND(" rat ",C198)),ISNUMBER(FIND(" rats ",C198)),ISNUMBER(FIND(" Rats ",C198)),ISNUMBER(FIND(" Rat ",C198)),ISNUMBER(FIND(" rat.",C198)),ISNUMBER(FIND(" rats.",C198)),ISNUMBER(FIND("mouse",C198)),ISNUMBER(FIND("mice",C198)), ISNUMBER(FIND(" Mice",C198)))</f>
        <v>1</v>
      </c>
      <c r="AC198" t="b">
        <f>OR(ISNUMBER(FIND(" cell ",C198)),ISNUMBER(FIND("fibroblast",C198)),ISNUMBER(FIND("macrophage",C198)),ISNUMBER(FIND("epithelial",C198)),ISNUMBER(FIND("endothelial",C198)),ISNUMBER(FIND("neuron",C198)),ISNUMBER(FIND(" cells ",C198)),ISNUMBER(FIND("RBC",C198)),ISNUMBER(FIND("mitochond",C198)),ISNUMBER(FIND("adipocyte",C198)),ISNUMBER(FIND("osteo",C198)),ISNUMBER(FIND("keratin",C198)),ISNUMBER(FIND(" cell's ",C198)),ISNUMBER(FIND("eukary",C198)),ISNUMBER(FIND("sperm",C198)))</f>
        <v>1</v>
      </c>
      <c r="AD198" t="b">
        <f>OR(ISNUMBER(FIND("human",B198)),ISNUMBER(FIND("workers",B198)),ISNUMBER(FIND("workforces",B198)),ISNUMBER(FIND("occupational",B198)),ISNUMBER(FIND("Case report",B198)),ISNUMBER(FIND("Workplaces",B198)),ISNUMBER(FIND("worker",B198)))</f>
        <v>0</v>
      </c>
      <c r="AE198" t="b">
        <f>OR(ISNUMBER(FIND(" plant ",C198)),ISNUMBER(FIND("Plant ",C198)),ISNUMBER(FIND("tomato",C198)),ISNUMBER(FIND("plants",C198)),ISNUMBER(FIND("Plants",C198)),ISNUMBER(FIND("algae",C198)),ISNUMBER(FIND("lettuce",C198)),ISNUMBER(FIND("green gram sprouts ",C198)),ISNUMBER(FIND("Cucurbita pepo",C198)),ISNUMBER(FIND("bean ",C198)),ISNUMBER(FIND("chloroplast",C198)),ISNUMBER(FIND("chlorophyll",C198)),ISNUMBER(FIND("seedling",C198)),ISNUMBER(FIND("canola",C198)),ISNUMBER(FIND("shoot",C198)),ISNUMBER(FIND("photosynthes",C198)),ISNUMBER(FIND(" leaves ",C198)),,ISNUMBER(FIND("agriculture",C198)),ISNUMBER(FIND(" crops ",C198)))</f>
        <v>0</v>
      </c>
      <c r="AF198" t="b">
        <f>OR(ISNUMBER(FIND("bacteria",C198)),ISNUMBER(FIND("Bacteria",C198)),ISNUMBER(FIND("Bacterium",C198)),ISNUMBER(FIND("bacterium",C198)),ISNUMBER(FIND(" coli ",C198)))</f>
        <v>0</v>
      </c>
      <c r="AG198" t="b">
        <f>OR(ISNUMBER(FIND("fungi",C198)),ISNUMBER(FIND("Fungi",C198)),ISNUMBER(FIND("fungus",C198)),ISNUMBER(FIND("Fungus",C198)),ISNUMBER(FIND("mushroom",C198)),ISNUMBER(FIND("Mushroom",C198)),ISNUMBER(FIND(" mold ",C198)))</f>
        <v>0</v>
      </c>
      <c r="AH198" t="b">
        <f>OR(ISNUMBER(FIND("Pig ",C198)),ISNUMBER(FIND("pig ",C198)),ISNUMBER(FIND("Pigs ",C198)),ISNUMBER(FIND("pigs ",C198)))</f>
        <v>0</v>
      </c>
      <c r="AI198" t="b">
        <f>OR(ISNUMBER(FIND(" C. elegans",C198)),ISNUMBER(FIND("Caenorhabditis elegans",C198)),ISNUMBER(FIND("earthworms",C198)),ISNUMBER(FIND(" Ficopomatus enigmaticus",C198)),ISNUMBER(FIND("larva",C198)),ISNUMBER(FIND("Lumbriculus variegatus",C198)),ISNUMBER(FIND("nematode",C198)))</f>
        <v>0</v>
      </c>
      <c r="AJ198" t="b">
        <f>NOT(OR(AA198,AB198,AC198,AD198,AE198,AF198,AG198,AH198,AI198))</f>
        <v>0</v>
      </c>
      <c r="AL198" t="b">
        <f>OR(AA198,AB198,AD198,AE198,AF198,AG198,AH198,AI198)</f>
        <v>1</v>
      </c>
      <c r="AM198" t="b">
        <f>IF(Table1[[#This Row],[In vivo?]],IF(Table1[[#This Row],[Cell]],FALSE,TRUE),FALSE)</f>
        <v>0</v>
      </c>
      <c r="AN198" t="b">
        <f>AND(AC198,AL198)</f>
        <v>1</v>
      </c>
      <c r="AO198" t="b">
        <f>IF(Table1[[#This Row],[Cell]],IF(Table1[[#This Row],[In vivo?]],FALSE,TRUE),FALSE)</f>
        <v>0</v>
      </c>
      <c r="AP198" t="b">
        <f>NOT(OR(Table1[[#This Row],[In vivo?]],Table1[[#This Row],[Only in Cell]]))</f>
        <v>0</v>
      </c>
      <c r="AQ198" t="b">
        <f>IF(OR(Table1[[#This Row],[Rodents]],Table1[[#This Row],[Human]],Table1[[#This Row],[Pig]]),OR(ISNUMBER(FIND("pulmonary",C198)),ISNUMBER(FIND("lung",C198))),"NA")</f>
        <v>1</v>
      </c>
      <c r="AR198" t="b">
        <f>IF(OR(Table1[[#This Row],[Rodents]],Table1[[#This Row],[Human]],Table1[[#This Row],[Pig]]),OR(ISNUMBER(FIND("skin",C198)),ISNUMBER(FIND("dermal",C198))),"NA")</f>
        <v>0</v>
      </c>
      <c r="AS198" t="b">
        <f>IF(OR(Table1[[#This Row],[Rodents]],Table1[[#This Row],[Human]],Table1[[#This Row],[Pig]]),OR(ISNUMBER(FIND("liver",C198)),ISNUMBER(FIND("hepat",C198))),"NA")</f>
        <v>0</v>
      </c>
      <c r="AT198" t="b">
        <f>IF(OR(Table1[[#This Row],[Rodents]],Table1[[#This Row],[Human]],Table1[[#This Row],[Pig]]),OR(ISNUMBER(FIND("kidney",C198)),ISNUMBER(FIND("neph",C198))),"NA")</f>
        <v>0</v>
      </c>
      <c r="AU198" t="b">
        <f>IF(OR(Table1[[#This Row],[Rodents]],Table1[[#This Row],[Human]],Table1[[#This Row],[Pig]]),OR(ISNUMBER(FIND("brain",C198)),ISNUMBER(FIND("neur",C198)),ISNUMBER(FIND("nerv",C198))),"NA")</f>
        <v>0</v>
      </c>
      <c r="AV198" t="b">
        <f>IF(OR(Table1[[#This Row],[Rodents]],Table1[[#This Row],[Human]],Table1[[#This Row],[Pig]]),OR(ISNUMBER(FIND("heart",C198)),ISNUMBER(FIND("cardi",C198))),"NA")</f>
        <v>0</v>
      </c>
      <c r="AW198" t="b">
        <f>IF(OR(Table1[[#This Row],[Rodents]],Table1[[#This Row],[Human]],Table1[[#This Row],[Pig]]),OR(ISNUMBER(FIND("gastro",C198)),ISNUMBER(FIND("intesti",C198)),ISNUMBER(FIND("stomach",C198))),"NA")</f>
        <v>0</v>
      </c>
      <c r="AX198" t="b">
        <f>IF(OR(Table1[[#This Row],[Rodents]],Table1[[#This Row],[Human]],Table1[[#This Row],[Pig]]),NOT(OR(AQ198,AR198,AS198,AT198,AU198,AV198,AW198)),"NA")</f>
        <v>0</v>
      </c>
      <c r="AY198" t="b">
        <f>OR(ISNUMBER(FIND("SWCNT",C198)),ISNUMBER(FIND("SWNT",C198)),ISNUMBER(FIND("single-wall",C198)),ISNUMBER(FIND("single wall",C198)),ISNUMBER(FIND("Single wall",C198)),ISNUMBER(FIND("Single-wall",C198)),ISNUMBER(FIND("SWCNT",B198)),ISNUMBER(FIND("SWNT",B198)),ISNUMBER(FIND("single-wall",B198)),ISNUMBER(FIND("single wall",B198)),ISNUMBER(FIND("Single-wall",B198)),ISNUMBER(FIND("Single wall",B198)))</f>
        <v>0</v>
      </c>
      <c r="AZ198" t="b">
        <f>OR(ISNUMBER(FIND("MWCNT",C198)),ISNUMBER(FIND("MWNT",C198)),ISNUMBER(FIND("multi-wall",C198)),ISNUMBER(FIND("multi wall",C198)),ISNUMBER(FIND("multiwall",C198)),ISNUMBER(FIND("Multi-wall",C198)),ISNUMBER(FIND("Multi wall",C198)),ISNUMBER(FIND("Multiwall",C198)),ISNUMBER(FIND("MWCNT",B198)),ISNUMBER(FIND("MWNT",B198)),ISNUMBER(FIND("multi-wall",B198)),ISNUMBER(FIND("multi wall",B198)),ISNUMBER(FIND("multiwall",B198)),ISNUMBER(FIND("Multi-wall",B198)),ISNUMBER(FIND("Multi wall",B198)),ISNUMBER(FIND("Multiwall",B198)),ISNUMBER(FIND("Double-wall",B198)),ISNUMBER(FIND("Double wall",B198)),ISNUMBER(FIND("Doublewall",B198)),ISNUMBER(FIND("double-wall",B198)),ISNUMBER(FIND("double wall",B198)),ISNUMBER(FIND("doublewall",B198)))</f>
        <v>1</v>
      </c>
      <c r="BA198" t="b">
        <f>AND(Table1[[#This Row],[SWCNT]],Table1[[#This Row],[MWCNT]])</f>
        <v>0</v>
      </c>
      <c r="BB198" t="b">
        <f>IF(Table1[[#This Row],[SWCNT]]=TRUE,FALSE,IF(Table1[[#This Row],[MWCNT]]=TRUE,FALSE,TRUE))</f>
        <v>0</v>
      </c>
      <c r="BC198" s="18"/>
    </row>
    <row r="199" spans="1:55" ht="222">
      <c r="A199" t="s">
        <v>1795</v>
      </c>
      <c r="B199" s="2" t="s">
        <v>1796</v>
      </c>
      <c r="C199" s="16" t="s">
        <v>1797</v>
      </c>
      <c r="D199" s="17" t="s">
        <v>890</v>
      </c>
      <c r="E199" s="2">
        <v>2018</v>
      </c>
      <c r="F199" t="b">
        <f>OR(ISNUMBER(FIND("cytotoxic",C199)),ISNUMBER(FIND("Cytotoxic",C199)),ISNUMBER(FIND("cellular toxicity",C199)),ISNUMBER(FIND("cell death",C199)),ISNUMBER(FIND("viable",C199)),ISNUMBER(FIND("phytotoxic",C199)),ISNUMBER(FIND("acute toxicity",C199)),ISNUMBER(FIND("MTT",C199)),ISNUMBER(FIND("survival",C199)),ISNUMBER(FIND("prolifer",C199)),ISNUMBER(FIND("apoptosis",C199)),ISNUMBER(FIND("neurotoxic",C199)),ISNUMBER(FIND("  lysis ",C199)),ISNUMBER(FIND("necrosis",C199)),ISNUMBER(FIND("cellular death",C199))*3,ISNUMBER(FIND("LDH",C199)),ISNUMBER(FIND("Acute toxicity",C199)))</f>
        <v>0</v>
      </c>
      <c r="G199" t="b">
        <f>OR(ISNUMBER(FIND("genotoxic",C199)),ISNUMBER(FIND("genotoxicity",C199)),ISNUMBER(FIND("DNA damage",C199)),ISNUMBER(FIND("DNA",C199)),ISNUMBER(FIND("RNA",C199)),ISNUMBER(FIND("mesothelioma",C199)),ISNUMBER(FIND("carcino",C199)),ISNUMBER(FIND("mutagen",C199)),ISNUMBER(FIND("genetic",C199)))</f>
        <v>0</v>
      </c>
      <c r="H199" t="b">
        <f>OR(ISNUMBER(FIND("inflammatory",C199)),ISNUMBER(FIND("inflamm",C199)))</f>
        <v>1</v>
      </c>
      <c r="I199" t="b">
        <f>OR(ISNUMBER(FIND("immune",C199)),ISNUMBER(FIND("immunological",C199)),ISNUMBER(FIND("interleuk",C199)),ISNUMBER(FIND("platelet activation",C199)),ISNUMBER(FIND("monocyte",C199)),ISNUMBER(FIND("leukocyte",C199)),ISNUMBER(FIND("cytokine",C199)),ISNUMBER(FIND("CD4",C199)),ISNUMBER(FIND("CD8",C199)),ISNUMBER(FIND("T-cell",C199)))</f>
        <v>1</v>
      </c>
      <c r="J199" t="b">
        <f>OR(ISNUMBER(FIND("reactive oxygen",C199)),ISNUMBER(FIND("ROS",C199)),ISNUMBER(FIND("free radical",C199)),ISNUMBER(FIND("oxidative stress",C199)),ISNUMBER(FIND("peroxid",C199)),ISNUMBER(FIND("oxidative",C199)),ISNUMBER(FIND("antioxid",C199)))</f>
        <v>0</v>
      </c>
      <c r="K199" t="b">
        <f>OR(ISNUMBER(FIND("autophag",C199)))</f>
        <v>0</v>
      </c>
      <c r="L199" t="b">
        <f>OR(ISNUMBER(FIND("morpholog",C199)))</f>
        <v>0</v>
      </c>
      <c r="M199" t="b">
        <f>OR(ISNUMBER(FIND("fibrosis",C199)),ISNUMBER(FIND("Fibrosis",C199)),ISNUMBER(FIND("fibrot",C199)))</f>
        <v>0</v>
      </c>
      <c r="N199" t="b">
        <f>OR(ISNUMBER(FIND("offspring",C199)),ISNUMBER(FIND("Parental",C199)),ISNUMBER(FIND("parental",C199)),ISNUMBER(FIND("germline",C199)),ISNUMBER(FIND("reproduc",C199)),ISNUMBER(FIND("embryo",C199)))</f>
        <v>0</v>
      </c>
      <c r="O199" t="b">
        <f>OR(ISNUMBER(FIND("metabol",C199)),ISNUMBER(FIND("Metabol",C199)),ISNUMBER(FIND("digest",C199)),ISNUMBER(FIND("mitochon",C199)))</f>
        <v>0</v>
      </c>
      <c r="P199" t="b">
        <f>OR(ISNUMBER(FIND("ecotox",C199)),ISNUMBER(FIND("Ecotox",B199)),ISNUMBER(FIND("ecotox",B199)),ISNUMBER(FIND("Ecotox",C199)))</f>
        <v>0</v>
      </c>
      <c r="Q199" t="b">
        <f>OR(ISNUMBER(FIND("Bioaccum",C199)),ISNUMBER(FIND("bioaccum",C199)),ISNUMBER(FIND("accum",C199)))</f>
        <v>0</v>
      </c>
      <c r="R199" t="b">
        <f>OR(ISNUMBER(FIND("Occupation",C199)),ISNUMBER(FIND("occupation",C199)),ISNUMBER(FIND("worker",C199)),ISNUMBER(FIND("workforce",C199)))</f>
        <v>0</v>
      </c>
      <c r="S199" t="b">
        <f>NOT(OR(F199,G199,H199,I199,J199,K199,L199,M199,N199,O199,P199,Q199,R199))</f>
        <v>0</v>
      </c>
      <c r="U199" t="b">
        <f>OR(Table1[[#This Row],[Inflammation]],Table1[[#This Row],[Immune]])</f>
        <v>1</v>
      </c>
      <c r="V199" t="b">
        <f>IF(OR(Table1[[#This Row],[Rodents]],Table1[[#This Row],[Human]],Table1[[#This Row],[Pig]]),OR(ISNUMBER(FIND("intratrach",C199)),ISNUMBER(FIND("nasal ",C199)),ISNUMBER(FIND("instill",C199))),"NA")</f>
        <v>0</v>
      </c>
      <c r="W199" t="b">
        <f>IF(OR(Table1[[#This Row],[Rodents]],Table1[[#This Row],[Human]],Table1[[#This Row],[Pig]]),OR(ISNUMBER(FIND("dermal",C199)),ISNUMBER(FIND("skin ",C199))),"NA")</f>
        <v>0</v>
      </c>
      <c r="X199" t="b">
        <f>IF(OR(Table1[[#This Row],[Rodents]],Table1[[#This Row],[Human]],Table1[[#This Row],[Pig]]),OR(ISNUMBER(FIND("injected",C199)),ISNUMBER(FIND("periton",C199)),ISNUMBER(FIND("intrascrot",C199))),"NA")</f>
        <v>0</v>
      </c>
      <c r="Y199" t="b">
        <f>IF(OR(Table1[[#This Row],[Rodents]],Table1[[#This Row],[Human]],Table1[[#This Row],[Pig]]),NOT(OR(Table1[[#This Row],[Inhaled/Intratracheal/intranasal]],Table1[[#This Row],[Dermal]],Table1[[#This Row],[Injected]])),"NA")</f>
        <v>1</v>
      </c>
      <c r="AA199" t="b">
        <f>OR(ISNUMBER(FIND("fish ",C199)),ISNUMBER(FIND("Fish ",C199)),ISNUMBER(FIND("aquatic",C199)),ISNUMBER(FIND("daphnids",C199)),ISNUMBER(FIND("Carcinus maenas",C199)),ISNUMBER(FIND("Daphnia",C199)),ISNUMBER(FIND("Ruditapes philippinarum",C199)),ISNUMBER(FIND("daphnia",C199)),ISNUMBER(FIND("marine",C199)),ISNUMBER(FIND("mussel",C199)),ISNUMBER(FIND("algae",C199)),ISNUMBER(FIND("Donax faba",C199)),ISNUMBER(FIND("estuarine",C199)),ISNUMBER(FIND("snail",C199)),ISNUMBER(FIND("Prorocentrum donghaiense",C199)) )</f>
        <v>0</v>
      </c>
      <c r="AB199" t="b">
        <f>OR(ISNUMBER(FIND(" rat ",C199)),ISNUMBER(FIND(" rats ",C199)),ISNUMBER(FIND(" Rats ",C199)),ISNUMBER(FIND(" Rat ",C199)),ISNUMBER(FIND(" rat.",C199)),ISNUMBER(FIND(" rats.",C199)),ISNUMBER(FIND("mouse",C199)),ISNUMBER(FIND("mice",C199)), ISNUMBER(FIND(" Mice",C199)))</f>
        <v>1</v>
      </c>
      <c r="AC199" t="b">
        <f>OR(ISNUMBER(FIND(" cell ",C199)),ISNUMBER(FIND("fibroblast",C199)),ISNUMBER(FIND("macrophage",C199)),ISNUMBER(FIND("epithelial",C199)),ISNUMBER(FIND("endothelial",C199)),ISNUMBER(FIND("neuron",C199)),ISNUMBER(FIND(" cells ",C199)),ISNUMBER(FIND("RBC",C199)),ISNUMBER(FIND("mitochond",C199)),ISNUMBER(FIND("adipocyte",C199)),ISNUMBER(FIND("osteo",C199)),ISNUMBER(FIND("keratin",C199)),ISNUMBER(FIND(" cell's ",C199)),ISNUMBER(FIND("eukary",C199)),ISNUMBER(FIND("sperm",C199)))</f>
        <v>1</v>
      </c>
      <c r="AD199" t="b">
        <f>OR(ISNUMBER(FIND("human",B199)),ISNUMBER(FIND("workers",B199)),ISNUMBER(FIND("workforces",B199)),ISNUMBER(FIND("occupational",B199)),ISNUMBER(FIND("Case report",B199)),ISNUMBER(FIND("Workplaces",B199)),ISNUMBER(FIND("worker",B199)))</f>
        <v>0</v>
      </c>
      <c r="AE199" t="b">
        <f>OR(ISNUMBER(FIND(" plant ",C199)),ISNUMBER(FIND("Plant ",C199)),ISNUMBER(FIND("tomato",C199)),ISNUMBER(FIND("plants",C199)),ISNUMBER(FIND("Plants",C199)),ISNUMBER(FIND("algae",C199)),ISNUMBER(FIND("lettuce",C199)),ISNUMBER(FIND("green gram sprouts ",C199)),ISNUMBER(FIND("Cucurbita pepo",C199)),ISNUMBER(FIND("bean ",C199)),ISNUMBER(FIND("chloroplast",C199)),ISNUMBER(FIND("chlorophyll",C199)),ISNUMBER(FIND("seedling",C199)),ISNUMBER(FIND("canola",C199)),ISNUMBER(FIND("shoot",C199)),ISNUMBER(FIND("photosynthes",C199)),ISNUMBER(FIND(" leaves ",C199)),,ISNUMBER(FIND("agriculture",C199)),ISNUMBER(FIND(" crops ",C199)))</f>
        <v>0</v>
      </c>
      <c r="AF199" t="b">
        <f>OR(ISNUMBER(FIND("bacteria",C199)),ISNUMBER(FIND("Bacteria",C199)),ISNUMBER(FIND("Bacterium",C199)),ISNUMBER(FIND("bacterium",C199)),ISNUMBER(FIND(" coli ",C199)))</f>
        <v>1</v>
      </c>
      <c r="AG199" t="b">
        <f>OR(ISNUMBER(FIND("fungi",C199)),ISNUMBER(FIND("Fungi",C199)),ISNUMBER(FIND("fungus",C199)),ISNUMBER(FIND("Fungus",C199)),ISNUMBER(FIND("mushroom",C199)),ISNUMBER(FIND("Mushroom",C199)),ISNUMBER(FIND(" mold ",C199)))</f>
        <v>0</v>
      </c>
      <c r="AH199" t="b">
        <f>OR(ISNUMBER(FIND("Pig ",C199)),ISNUMBER(FIND("pig ",C199)),ISNUMBER(FIND("Pigs ",C199)),ISNUMBER(FIND("pigs ",C199)))</f>
        <v>0</v>
      </c>
      <c r="AI199" t="b">
        <f>OR(ISNUMBER(FIND(" C. elegans",C199)),ISNUMBER(FIND("Caenorhabditis elegans",C199)),ISNUMBER(FIND("earthworms",C199)),ISNUMBER(FIND(" Ficopomatus enigmaticus",C199)),ISNUMBER(FIND("larva",C199)),ISNUMBER(FIND("Lumbriculus variegatus",C199)),ISNUMBER(FIND("nematode",C199)))</f>
        <v>0</v>
      </c>
      <c r="AJ199" t="b">
        <f>NOT(OR(AA199,AB199,AC199,AD199,AE199,AF199,AG199,AH199,AI199))</f>
        <v>0</v>
      </c>
      <c r="AL199" t="b">
        <f>OR(AA199,AB199,AD199,AE199,AF199,AG199,AH199,AI199)</f>
        <v>1</v>
      </c>
      <c r="AM199" t="b">
        <f>IF(Table1[[#This Row],[In vivo?]],IF(Table1[[#This Row],[Cell]],FALSE,TRUE),FALSE)</f>
        <v>0</v>
      </c>
      <c r="AN199" t="b">
        <f>AND(AC199,AL199)</f>
        <v>1</v>
      </c>
      <c r="AO199" t="b">
        <f>IF(Table1[[#This Row],[Cell]],IF(Table1[[#This Row],[In vivo?]],FALSE,TRUE),FALSE)</f>
        <v>0</v>
      </c>
      <c r="AP199" t="b">
        <f>NOT(OR(Table1[[#This Row],[In vivo?]],Table1[[#This Row],[Only in Cell]]))</f>
        <v>0</v>
      </c>
      <c r="AQ199" t="b">
        <f>IF(OR(Table1[[#This Row],[Rodents]],Table1[[#This Row],[Human]],Table1[[#This Row],[Pig]]),OR(ISNUMBER(FIND("pulmonary",C199)),ISNUMBER(FIND("lung",C199))),"NA")</f>
        <v>1</v>
      </c>
      <c r="AR199" t="b">
        <f>IF(OR(Table1[[#This Row],[Rodents]],Table1[[#This Row],[Human]],Table1[[#This Row],[Pig]]),OR(ISNUMBER(FIND("skin",C199)),ISNUMBER(FIND("dermal",C199))),"NA")</f>
        <v>0</v>
      </c>
      <c r="AS199" t="b">
        <f>IF(OR(Table1[[#This Row],[Rodents]],Table1[[#This Row],[Human]],Table1[[#This Row],[Pig]]),OR(ISNUMBER(FIND("liver",C199)),ISNUMBER(FIND("hepat",C199))),"NA")</f>
        <v>0</v>
      </c>
      <c r="AT199" t="b">
        <f>IF(OR(Table1[[#This Row],[Rodents]],Table1[[#This Row],[Human]],Table1[[#This Row],[Pig]]),OR(ISNUMBER(FIND("kidney",C199)),ISNUMBER(FIND("neph",C199))),"NA")</f>
        <v>0</v>
      </c>
      <c r="AU199" t="b">
        <f>IF(OR(Table1[[#This Row],[Rodents]],Table1[[#This Row],[Human]],Table1[[#This Row],[Pig]]),OR(ISNUMBER(FIND("brain",C199)),ISNUMBER(FIND("neur",C199)),ISNUMBER(FIND("nerv",C199))),"NA")</f>
        <v>0</v>
      </c>
      <c r="AV199" t="b">
        <f>IF(OR(Table1[[#This Row],[Rodents]],Table1[[#This Row],[Human]],Table1[[#This Row],[Pig]]),OR(ISNUMBER(FIND("heart",C199)),ISNUMBER(FIND("cardi",C199))),"NA")</f>
        <v>0</v>
      </c>
      <c r="AW199" t="b">
        <f>IF(OR(Table1[[#This Row],[Rodents]],Table1[[#This Row],[Human]],Table1[[#This Row],[Pig]]),OR(ISNUMBER(FIND("gastro",C199)),ISNUMBER(FIND("intesti",C199)),ISNUMBER(FIND("stomach",C199))),"NA")</f>
        <v>0</v>
      </c>
      <c r="AX199" t="b">
        <f>IF(OR(Table1[[#This Row],[Rodents]],Table1[[#This Row],[Human]],Table1[[#This Row],[Pig]]),NOT(OR(AQ199,AR199,AS199,AT199,AU199,AV199,AW199)),"NA")</f>
        <v>0</v>
      </c>
      <c r="AY199" t="b">
        <f>OR(ISNUMBER(FIND("SWCNT",C199)),ISNUMBER(FIND("SWNT",C199)),ISNUMBER(FIND("single-wall",C199)),ISNUMBER(FIND("single wall",C199)),ISNUMBER(FIND("Single wall",C199)),ISNUMBER(FIND("Single-wall",C199)),ISNUMBER(FIND("SWCNT",B199)),ISNUMBER(FIND("SWNT",B199)),ISNUMBER(FIND("single-wall",B199)),ISNUMBER(FIND("single wall",B199)),ISNUMBER(FIND("Single-wall",B199)),ISNUMBER(FIND("Single wall",B199)))</f>
        <v>1</v>
      </c>
      <c r="AZ199" t="b">
        <f>OR(ISNUMBER(FIND("MWCNT",C199)),ISNUMBER(FIND("MWNT",C199)),ISNUMBER(FIND("multi-wall",C199)),ISNUMBER(FIND("multi wall",C199)),ISNUMBER(FIND("multiwall",C199)),ISNUMBER(FIND("Multi-wall",C199)),ISNUMBER(FIND("Multi wall",C199)),ISNUMBER(FIND("Multiwall",C199)),ISNUMBER(FIND("MWCNT",B199)),ISNUMBER(FIND("MWNT",B199)),ISNUMBER(FIND("multi-wall",B199)),ISNUMBER(FIND("multi wall",B199)),ISNUMBER(FIND("multiwall",B199)),ISNUMBER(FIND("Multi-wall",B199)),ISNUMBER(FIND("Multi wall",B199)),ISNUMBER(FIND("Multiwall",B199)),ISNUMBER(FIND("Double-wall",B199)),ISNUMBER(FIND("Double wall",B199)),ISNUMBER(FIND("Doublewall",B199)),ISNUMBER(FIND("double-wall",B199)),ISNUMBER(FIND("double wall",B199)),ISNUMBER(FIND("doublewall",B199)))</f>
        <v>0</v>
      </c>
      <c r="BA199" t="b">
        <f>AND(Table1[[#This Row],[SWCNT]],Table1[[#This Row],[MWCNT]])</f>
        <v>0</v>
      </c>
      <c r="BB199" t="b">
        <f>IF(Table1[[#This Row],[SWCNT]]=TRUE,FALSE,IF(Table1[[#This Row],[MWCNT]]=TRUE,FALSE,TRUE))</f>
        <v>0</v>
      </c>
      <c r="BC199" s="18"/>
    </row>
    <row r="200" spans="1:55" ht="351.5">
      <c r="A200" t="s">
        <v>1798</v>
      </c>
      <c r="B200" s="2" t="s">
        <v>1799</v>
      </c>
      <c r="C200" s="16" t="s">
        <v>1800</v>
      </c>
      <c r="D200" s="17" t="s">
        <v>1552</v>
      </c>
      <c r="E200" s="2">
        <v>2018</v>
      </c>
      <c r="F200" t="b">
        <f>OR(ISNUMBER(FIND("cytotoxic",C200)),ISNUMBER(FIND("Cytotoxic",C200)),ISNUMBER(FIND("cellular toxicity",C200)),ISNUMBER(FIND("cell death",C200)),ISNUMBER(FIND("viable",C200)),ISNUMBER(FIND("phytotoxic",C200)),ISNUMBER(FIND("acute toxicity",C200)),ISNUMBER(FIND("MTT",C200)),ISNUMBER(FIND("survival",C200)),ISNUMBER(FIND("prolifer",C200)),ISNUMBER(FIND("apoptosis",C200)),ISNUMBER(FIND("neurotoxic",C200)),ISNUMBER(FIND("  lysis ",C200)),ISNUMBER(FIND("necrosis",C200)),ISNUMBER(FIND("cellular death",C200))*3,ISNUMBER(FIND("LDH",C200)),ISNUMBER(FIND("Acute toxicity",C200)))</f>
        <v>0</v>
      </c>
      <c r="G200" t="b">
        <f>OR(ISNUMBER(FIND("genotoxic",C200)),ISNUMBER(FIND("genotoxicity",C200)),ISNUMBER(FIND("DNA damage",C200)),ISNUMBER(FIND("DNA",C200)),ISNUMBER(FIND("RNA",C200)),ISNUMBER(FIND("mesothelioma",C200)),ISNUMBER(FIND("carcino",C200)),ISNUMBER(FIND("mutagen",C200)),ISNUMBER(FIND("genetic",C200)))</f>
        <v>0</v>
      </c>
      <c r="H200" t="b">
        <f>OR(ISNUMBER(FIND("inflammatory",C200)),ISNUMBER(FIND("inflamm",C200)))</f>
        <v>1</v>
      </c>
      <c r="I200" t="b">
        <f>OR(ISNUMBER(FIND("immune",C200)),ISNUMBER(FIND("immunological",C200)),ISNUMBER(FIND("interleuk",C200)),ISNUMBER(FIND("platelet activation",C200)),ISNUMBER(FIND("monocyte",C200)),ISNUMBER(FIND("leukocyte",C200)),ISNUMBER(FIND("cytokine",C200)),ISNUMBER(FIND("CD4",C200)),ISNUMBER(FIND("CD8",C200)),ISNUMBER(FIND("T-cell",C200)))</f>
        <v>0</v>
      </c>
      <c r="J200" t="b">
        <f>OR(ISNUMBER(FIND("reactive oxygen",C200)),ISNUMBER(FIND("ROS",C200)),ISNUMBER(FIND("free radical",C200)),ISNUMBER(FIND("oxidative stress",C200)),ISNUMBER(FIND("peroxid",C200)),ISNUMBER(FIND("oxidative",C200)),ISNUMBER(FIND("antioxid",C200)))</f>
        <v>0</v>
      </c>
      <c r="K200" t="b">
        <f>OR(ISNUMBER(FIND("autophag",C200)))</f>
        <v>0</v>
      </c>
      <c r="L200" t="b">
        <f>OR(ISNUMBER(FIND("morpholog",C200)))</f>
        <v>0</v>
      </c>
      <c r="M200" t="b">
        <f>OR(ISNUMBER(FIND("fibrosis",C200)),ISNUMBER(FIND("Fibrosis",C200)),ISNUMBER(FIND("fibrot",C200)))</f>
        <v>1</v>
      </c>
      <c r="N200" t="b">
        <f>OR(ISNUMBER(FIND("offspring",C200)),ISNUMBER(FIND("Parental",C200)),ISNUMBER(FIND("parental",C200)),ISNUMBER(FIND("germline",C200)),ISNUMBER(FIND("reproduc",C200)),ISNUMBER(FIND("embryo",C200)))</f>
        <v>0</v>
      </c>
      <c r="O200" t="b">
        <f>OR(ISNUMBER(FIND("metabol",C200)),ISNUMBER(FIND("Metabol",C200)),ISNUMBER(FIND("digest",C200)),ISNUMBER(FIND("mitochon",C200)))</f>
        <v>0</v>
      </c>
      <c r="P200" t="b">
        <f>OR(ISNUMBER(FIND("ecotox",C200)),ISNUMBER(FIND("Ecotox",B200)),ISNUMBER(FIND("ecotox",B200)),ISNUMBER(FIND("Ecotox",C200)))</f>
        <v>0</v>
      </c>
      <c r="Q200" t="b">
        <f>OR(ISNUMBER(FIND("Bioaccum",C200)),ISNUMBER(FIND("bioaccum",C200)),ISNUMBER(FIND("accum",C200)))</f>
        <v>0</v>
      </c>
      <c r="R200" t="b">
        <f>OR(ISNUMBER(FIND("Occupation",C200)),ISNUMBER(FIND("occupation",C200)),ISNUMBER(FIND("worker",C200)),ISNUMBER(FIND("workforce",C200)))</f>
        <v>0</v>
      </c>
      <c r="S200" t="b">
        <f>NOT(OR(F200,G200,H200,I200,J200,K200,L200,M200,N200,O200,P200,Q200,R200))</f>
        <v>0</v>
      </c>
      <c r="U200" t="b">
        <f>OR(Table1[[#This Row],[Inflammation]],Table1[[#This Row],[Immune]])</f>
        <v>1</v>
      </c>
      <c r="V200" t="b">
        <f>IF(OR(Table1[[#This Row],[Rodents]],Table1[[#This Row],[Human]],Table1[[#This Row],[Pig]]),OR(ISNUMBER(FIND("intratrach",C200)),ISNUMBER(FIND("nasal ",C200)),ISNUMBER(FIND("instill",C200))),"NA")</f>
        <v>1</v>
      </c>
      <c r="W200" t="b">
        <f>IF(OR(Table1[[#This Row],[Rodents]],Table1[[#This Row],[Human]],Table1[[#This Row],[Pig]]),OR(ISNUMBER(FIND("dermal",C200)),ISNUMBER(FIND("skin ",C200))),"NA")</f>
        <v>0</v>
      </c>
      <c r="X200" t="b">
        <f>IF(OR(Table1[[#This Row],[Rodents]],Table1[[#This Row],[Human]],Table1[[#This Row],[Pig]]),OR(ISNUMBER(FIND("injected",C200)),ISNUMBER(FIND("periton",C200)),ISNUMBER(FIND("intrascrot",C200))),"NA")</f>
        <v>0</v>
      </c>
      <c r="Y200" t="b">
        <f>IF(OR(Table1[[#This Row],[Rodents]],Table1[[#This Row],[Human]],Table1[[#This Row],[Pig]]),NOT(OR(Table1[[#This Row],[Inhaled/Intratracheal/intranasal]],Table1[[#This Row],[Dermal]],Table1[[#This Row],[Injected]])),"NA")</f>
        <v>0</v>
      </c>
      <c r="AA200" t="b">
        <f>OR(ISNUMBER(FIND("fish ",C200)),ISNUMBER(FIND("Fish ",C200)),ISNUMBER(FIND("aquatic",C200)),ISNUMBER(FIND("daphnids",C200)),ISNUMBER(FIND("Carcinus maenas",C200)),ISNUMBER(FIND("Daphnia",C200)),ISNUMBER(FIND("Ruditapes philippinarum",C200)),ISNUMBER(FIND("daphnia",C200)),ISNUMBER(FIND("marine",C200)),ISNUMBER(FIND("mussel",C200)),ISNUMBER(FIND("algae",C200)),ISNUMBER(FIND("Donax faba",C200)),ISNUMBER(FIND("estuarine",C200)),ISNUMBER(FIND("snail",C200)),ISNUMBER(FIND("Prorocentrum donghaiense",C200)) )</f>
        <v>0</v>
      </c>
      <c r="AB200" t="b">
        <f>OR(ISNUMBER(FIND(" rat ",C200)),ISNUMBER(FIND(" rats ",C200)),ISNUMBER(FIND(" Rats ",C200)),ISNUMBER(FIND(" Rat ",C200)),ISNUMBER(FIND(" rat.",C200)),ISNUMBER(FIND(" rats.",C200)),ISNUMBER(FIND("mouse",C200)),ISNUMBER(FIND("mice",C200)), ISNUMBER(FIND(" Mice",C200)))</f>
        <v>1</v>
      </c>
      <c r="AC200" t="b">
        <f>OR(ISNUMBER(FIND(" cell ",C200)),ISNUMBER(FIND("fibroblast",C200)),ISNUMBER(FIND("macrophage",C200)),ISNUMBER(FIND("epithelial",C200)),ISNUMBER(FIND("endothelial",C200)),ISNUMBER(FIND("neuron",C200)),ISNUMBER(FIND(" cells ",C200)),ISNUMBER(FIND("RBC",C200)),ISNUMBER(FIND("mitochond",C200)),ISNUMBER(FIND("adipocyte",C200)),ISNUMBER(FIND("osteo",C200)),ISNUMBER(FIND("keratin",C200)),ISNUMBER(FIND(" cell's ",C200)),ISNUMBER(FIND("eukary",C200)),ISNUMBER(FIND("sperm",C200)))</f>
        <v>0</v>
      </c>
      <c r="AD200" t="b">
        <f>OR(ISNUMBER(FIND("human",B200)),ISNUMBER(FIND("workers",B200)),ISNUMBER(FIND("workforces",B200)),ISNUMBER(FIND("occupational",B200)),ISNUMBER(FIND("Case report",B200)),ISNUMBER(FIND("Workplaces",B200)),ISNUMBER(FIND("worker",B200)))</f>
        <v>0</v>
      </c>
      <c r="AE200" t="b">
        <f>OR(ISNUMBER(FIND(" plant ",C200)),ISNUMBER(FIND("Plant ",C200)),ISNUMBER(FIND("tomato",C200)),ISNUMBER(FIND("plants",C200)),ISNUMBER(FIND("Plants",C200)),ISNUMBER(FIND("algae",C200)),ISNUMBER(FIND("lettuce",C200)),ISNUMBER(FIND("green gram sprouts ",C200)),ISNUMBER(FIND("Cucurbita pepo",C200)),ISNUMBER(FIND("bean ",C200)),ISNUMBER(FIND("chloroplast",C200)),ISNUMBER(FIND("chlorophyll",C200)),ISNUMBER(FIND("seedling",C200)),ISNUMBER(FIND("canola",C200)),ISNUMBER(FIND("shoot",C200)),ISNUMBER(FIND("photosynthes",C200)),ISNUMBER(FIND(" leaves ",C200)),,ISNUMBER(FIND("agriculture",C200)),ISNUMBER(FIND(" crops ",C200)))</f>
        <v>0</v>
      </c>
      <c r="AF200" t="b">
        <f>OR(ISNUMBER(FIND("bacteria",C200)),ISNUMBER(FIND("Bacteria",C200)),ISNUMBER(FIND("Bacterium",C200)),ISNUMBER(FIND("bacterium",C200)),ISNUMBER(FIND(" coli ",C200)))</f>
        <v>0</v>
      </c>
      <c r="AG200" t="b">
        <f>OR(ISNUMBER(FIND("fungi",C200)),ISNUMBER(FIND("Fungi",C200)),ISNUMBER(FIND("fungus",C200)),ISNUMBER(FIND("Fungus",C200)),ISNUMBER(FIND("mushroom",C200)),ISNUMBER(FIND("Mushroom",C200)),ISNUMBER(FIND(" mold ",C200)))</f>
        <v>0</v>
      </c>
      <c r="AH200" t="b">
        <f>OR(ISNUMBER(FIND("Pig ",C200)),ISNUMBER(FIND("pig ",C200)),ISNUMBER(FIND("Pigs ",C200)),ISNUMBER(FIND("pigs ",C200)))</f>
        <v>0</v>
      </c>
      <c r="AI200" t="b">
        <f>OR(ISNUMBER(FIND(" C. elegans",C200)),ISNUMBER(FIND("Caenorhabditis elegans",C200)),ISNUMBER(FIND("earthworms",C200)),ISNUMBER(FIND(" Ficopomatus enigmaticus",C200)),ISNUMBER(FIND("larva",C200)),ISNUMBER(FIND("Lumbriculus variegatus",C200)),ISNUMBER(FIND("nematode",C200)))</f>
        <v>0</v>
      </c>
      <c r="AJ200" t="b">
        <f>NOT(OR(AA200,AB200,AC200,AD200,AE200,AF200,AG200,AH200,AI200))</f>
        <v>0</v>
      </c>
      <c r="AL200" t="b">
        <f>OR(AA200,AB200,AD200,AE200,AF200,AG200,AH200,AI200)</f>
        <v>1</v>
      </c>
      <c r="AM200" t="b">
        <f>IF(Table1[[#This Row],[In vivo?]],IF(Table1[[#This Row],[Cell]],FALSE,TRUE),FALSE)</f>
        <v>1</v>
      </c>
      <c r="AN200" t="b">
        <f>AND(AC200,AL200)</f>
        <v>0</v>
      </c>
      <c r="AO200" t="b">
        <f>IF(Table1[[#This Row],[Cell]],IF(Table1[[#This Row],[In vivo?]],FALSE,TRUE),FALSE)</f>
        <v>0</v>
      </c>
      <c r="AP200" t="b">
        <f>NOT(OR(Table1[[#This Row],[In vivo?]],Table1[[#This Row],[Only in Cell]]))</f>
        <v>0</v>
      </c>
      <c r="AQ200" t="b">
        <f>IF(OR(Table1[[#This Row],[Rodents]],Table1[[#This Row],[Human]],Table1[[#This Row],[Pig]]),OR(ISNUMBER(FIND("pulmonary",C200)),ISNUMBER(FIND("lung",C200))),"NA")</f>
        <v>1</v>
      </c>
      <c r="AR200" t="b">
        <f>IF(OR(Table1[[#This Row],[Rodents]],Table1[[#This Row],[Human]],Table1[[#This Row],[Pig]]),OR(ISNUMBER(FIND("skin",C200)),ISNUMBER(FIND("dermal",C200))),"NA")</f>
        <v>0</v>
      </c>
      <c r="AS200" t="b">
        <f>IF(OR(Table1[[#This Row],[Rodents]],Table1[[#This Row],[Human]],Table1[[#This Row],[Pig]]),OR(ISNUMBER(FIND("liver",C200)),ISNUMBER(FIND("hepat",C200))),"NA")</f>
        <v>0</v>
      </c>
      <c r="AT200" t="b">
        <f>IF(OR(Table1[[#This Row],[Rodents]],Table1[[#This Row],[Human]],Table1[[#This Row],[Pig]]),OR(ISNUMBER(FIND("kidney",C200)),ISNUMBER(FIND("neph",C200))),"NA")</f>
        <v>0</v>
      </c>
      <c r="AU200" t="b">
        <f>IF(OR(Table1[[#This Row],[Rodents]],Table1[[#This Row],[Human]],Table1[[#This Row],[Pig]]),OR(ISNUMBER(FIND("brain",C200)),ISNUMBER(FIND("neur",C200)),ISNUMBER(FIND("nerv",C200))),"NA")</f>
        <v>0</v>
      </c>
      <c r="AV200" t="b">
        <f>IF(OR(Table1[[#This Row],[Rodents]],Table1[[#This Row],[Human]],Table1[[#This Row],[Pig]]),OR(ISNUMBER(FIND("heart",C200)),ISNUMBER(FIND("cardi",C200))),"NA")</f>
        <v>0</v>
      </c>
      <c r="AW200" t="b">
        <f>IF(OR(Table1[[#This Row],[Rodents]],Table1[[#This Row],[Human]],Table1[[#This Row],[Pig]]),OR(ISNUMBER(FIND("gastro",C200)),ISNUMBER(FIND("intesti",C200)),ISNUMBER(FIND("stomach",C200))),"NA")</f>
        <v>0</v>
      </c>
      <c r="AX200" t="b">
        <f>IF(OR(Table1[[#This Row],[Rodents]],Table1[[#This Row],[Human]],Table1[[#This Row],[Pig]]),NOT(OR(AQ200,AR200,AS200,AT200,AU200,AV200,AW200)),"NA")</f>
        <v>0</v>
      </c>
      <c r="AY200" t="b">
        <f>OR(ISNUMBER(FIND("SWCNT",C200)),ISNUMBER(FIND("SWNT",C200)),ISNUMBER(FIND("single-wall",C200)),ISNUMBER(FIND("single wall",C200)),ISNUMBER(FIND("Single wall",C200)),ISNUMBER(FIND("Single-wall",C200)),ISNUMBER(FIND("SWCNT",B200)),ISNUMBER(FIND("SWNT",B200)),ISNUMBER(FIND("single-wall",B200)),ISNUMBER(FIND("single wall",B200)),ISNUMBER(FIND("Single-wall",B200)),ISNUMBER(FIND("Single wall",B200)))</f>
        <v>0</v>
      </c>
      <c r="AZ200" t="b">
        <f>OR(ISNUMBER(FIND("MWCNT",C200)),ISNUMBER(FIND("MWNT",C200)),ISNUMBER(FIND("multi-wall",C200)),ISNUMBER(FIND("multi wall",C200)),ISNUMBER(FIND("multiwall",C200)),ISNUMBER(FIND("Multi-wall",C200)),ISNUMBER(FIND("Multi wall",C200)),ISNUMBER(FIND("Multiwall",C200)),ISNUMBER(FIND("MWCNT",B200)),ISNUMBER(FIND("MWNT",B200)),ISNUMBER(FIND("multi-wall",B200)),ISNUMBER(FIND("multi wall",B200)),ISNUMBER(FIND("multiwall",B200)),ISNUMBER(FIND("Multi-wall",B200)),ISNUMBER(FIND("Multi wall",B200)),ISNUMBER(FIND("Multiwall",B200)),ISNUMBER(FIND("Double-wall",B200)),ISNUMBER(FIND("Double wall",B200)),ISNUMBER(FIND("Doublewall",B200)),ISNUMBER(FIND("double-wall",B200)),ISNUMBER(FIND("double wall",B200)),ISNUMBER(FIND("doublewall",B200)))</f>
        <v>1</v>
      </c>
      <c r="BA200" t="b">
        <f>AND(Table1[[#This Row],[SWCNT]],Table1[[#This Row],[MWCNT]])</f>
        <v>0</v>
      </c>
      <c r="BB200" t="b">
        <f>IF(Table1[[#This Row],[SWCNT]]=TRUE,FALSE,IF(Table1[[#This Row],[MWCNT]]=TRUE,FALSE,TRUE))</f>
        <v>0</v>
      </c>
      <c r="BC200" s="18"/>
    </row>
    <row r="201" spans="1:55" ht="240.5">
      <c r="A201" t="s">
        <v>1852</v>
      </c>
      <c r="B201" s="2" t="s">
        <v>1853</v>
      </c>
      <c r="C201" s="16" t="s">
        <v>1854</v>
      </c>
      <c r="D201" s="17" t="s">
        <v>678</v>
      </c>
      <c r="E201" s="2">
        <v>2018</v>
      </c>
      <c r="F201" t="b">
        <f>OR(ISNUMBER(FIND("cytotoxic",C201)),ISNUMBER(FIND("Cytotoxic",C201)),ISNUMBER(FIND("cellular toxicity",C201)),ISNUMBER(FIND("cell death",C201)),ISNUMBER(FIND("viable",C201)),ISNUMBER(FIND("phytotoxic",C201)),ISNUMBER(FIND("acute toxicity",C201)),ISNUMBER(FIND("MTT",C201)),ISNUMBER(FIND("survival",C201)),ISNUMBER(FIND("prolifer",C201)),ISNUMBER(FIND("apoptosis",C201)),ISNUMBER(FIND("neurotoxic",C201)),ISNUMBER(FIND("  lysis ",C201)),ISNUMBER(FIND("necrosis",C201)),ISNUMBER(FIND("cellular death",C201))*3,ISNUMBER(FIND("LDH",C201)),ISNUMBER(FIND("Acute toxicity",C201)))</f>
        <v>0</v>
      </c>
      <c r="G201" t="b">
        <f>OR(ISNUMBER(FIND("genotoxic",C201)),ISNUMBER(FIND("genotoxicity",C201)),ISNUMBER(FIND("DNA damage",C201)),ISNUMBER(FIND("DNA",C201)),ISNUMBER(FIND("RNA",C201)),ISNUMBER(FIND("mesothelioma",C201)),ISNUMBER(FIND("carcino",C201)),ISNUMBER(FIND("mutagen",C201)),ISNUMBER(FIND("genetic",C201)))</f>
        <v>1</v>
      </c>
      <c r="H201" t="b">
        <f>OR(ISNUMBER(FIND("inflammatory",C201)),ISNUMBER(FIND("inflamm",C201)))</f>
        <v>1</v>
      </c>
      <c r="I201" t="b">
        <f>OR(ISNUMBER(FIND("immune",C201)),ISNUMBER(FIND("immunological",C201)),ISNUMBER(FIND("interleuk",C201)),ISNUMBER(FIND("platelet activation",C201)),ISNUMBER(FIND("monocyte",C201)),ISNUMBER(FIND("leukocyte",C201)),ISNUMBER(FIND("cytokine",C201)),ISNUMBER(FIND("CD4",C201)),ISNUMBER(FIND("CD8",C201)),ISNUMBER(FIND("T-cell",C201)))</f>
        <v>1</v>
      </c>
      <c r="J201" t="b">
        <f>OR(ISNUMBER(FIND("reactive oxygen",C201)),ISNUMBER(FIND("ROS",C201)),ISNUMBER(FIND("free radical",C201)),ISNUMBER(FIND("oxidative stress",C201)),ISNUMBER(FIND("peroxid",C201)),ISNUMBER(FIND("oxidative",C201)),ISNUMBER(FIND("antioxid",C201)))</f>
        <v>1</v>
      </c>
      <c r="K201" t="b">
        <f>OR(ISNUMBER(FIND("autophag",C201)))</f>
        <v>0</v>
      </c>
      <c r="L201" t="b">
        <f>OR(ISNUMBER(FIND("morpholog",C201)))</f>
        <v>0</v>
      </c>
      <c r="M201" t="b">
        <f>OR(ISNUMBER(FIND("fibrosis",C201)),ISNUMBER(FIND("Fibrosis",C201)),ISNUMBER(FIND("fibrot",C201)))</f>
        <v>0</v>
      </c>
      <c r="N201" t="b">
        <f>OR(ISNUMBER(FIND("offspring",C201)),ISNUMBER(FIND("Parental",C201)),ISNUMBER(FIND("parental",C201)),ISNUMBER(FIND("germline",C201)),ISNUMBER(FIND("reproduc",C201)),ISNUMBER(FIND("embryo",C201)))</f>
        <v>0</v>
      </c>
      <c r="O201" t="b">
        <f>OR(ISNUMBER(FIND("metabol",C201)),ISNUMBER(FIND("Metabol",C201)),ISNUMBER(FIND("digest",C201)),ISNUMBER(FIND("mitochon",C201)))</f>
        <v>0</v>
      </c>
      <c r="P201" t="b">
        <f>OR(ISNUMBER(FIND("ecotox",C201)),ISNUMBER(FIND("Ecotox",B201)),ISNUMBER(FIND("ecotox",B201)),ISNUMBER(FIND("Ecotox",C201)))</f>
        <v>0</v>
      </c>
      <c r="Q201" t="b">
        <f>OR(ISNUMBER(FIND("Bioaccum",C201)),ISNUMBER(FIND("bioaccum",C201)),ISNUMBER(FIND("accum",C201)))</f>
        <v>0</v>
      </c>
      <c r="R201" t="b">
        <f>OR(ISNUMBER(FIND("Occupation",C201)),ISNUMBER(FIND("occupation",C201)),ISNUMBER(FIND("worker",C201)),ISNUMBER(FIND("workforce",C201)))</f>
        <v>0</v>
      </c>
      <c r="S201" t="b">
        <f>NOT(OR(F201,G201,H201,I201,J201,K201,L201,M201,N201,O201,P201,Q201,R201))</f>
        <v>0</v>
      </c>
      <c r="U201" t="b">
        <f>OR(Table1[[#This Row],[Inflammation]],Table1[[#This Row],[Immune]])</f>
        <v>1</v>
      </c>
      <c r="V201" t="b">
        <f>IF(OR(Table1[[#This Row],[Rodents]],Table1[[#This Row],[Human]],Table1[[#This Row],[Pig]]),OR(ISNUMBER(FIND("intratrach",C201)),ISNUMBER(FIND("nasal ",C201)),ISNUMBER(FIND("instill",C201))),"NA")</f>
        <v>0</v>
      </c>
      <c r="W201" t="b">
        <f>IF(OR(Table1[[#This Row],[Rodents]],Table1[[#This Row],[Human]],Table1[[#This Row],[Pig]]),OR(ISNUMBER(FIND("dermal",C201)),ISNUMBER(FIND("skin ",C201))),"NA")</f>
        <v>0</v>
      </c>
      <c r="X201" t="b">
        <f>IF(OR(Table1[[#This Row],[Rodents]],Table1[[#This Row],[Human]],Table1[[#This Row],[Pig]]),OR(ISNUMBER(FIND("injected",C201)),ISNUMBER(FIND("periton",C201)),ISNUMBER(FIND("intrascrot",C201))),"NA")</f>
        <v>0</v>
      </c>
      <c r="Y201" t="b">
        <f>IF(OR(Table1[[#This Row],[Rodents]],Table1[[#This Row],[Human]],Table1[[#This Row],[Pig]]),NOT(OR(Table1[[#This Row],[Inhaled/Intratracheal/intranasal]],Table1[[#This Row],[Dermal]],Table1[[#This Row],[Injected]])),"NA")</f>
        <v>1</v>
      </c>
      <c r="AA201" t="b">
        <f>OR(ISNUMBER(FIND("fish ",C201)),ISNUMBER(FIND("Fish ",C201)),ISNUMBER(FIND("aquatic",C201)),ISNUMBER(FIND("daphnids",C201)),ISNUMBER(FIND("Carcinus maenas",C201)),ISNUMBER(FIND("Daphnia",C201)),ISNUMBER(FIND("Ruditapes philippinarum",C201)),ISNUMBER(FIND("daphnia",C201)),ISNUMBER(FIND("marine",C201)),ISNUMBER(FIND("mussel",C201)),ISNUMBER(FIND("algae",C201)),ISNUMBER(FIND("Donax faba",C201)),ISNUMBER(FIND("estuarine",C201)),ISNUMBER(FIND("snail",C201)),ISNUMBER(FIND("Prorocentrum donghaiense",C201)) )</f>
        <v>0</v>
      </c>
      <c r="AB201" t="b">
        <f>OR(ISNUMBER(FIND(" rat ",C201)),ISNUMBER(FIND(" rats ",C201)),ISNUMBER(FIND(" Rats ",C201)),ISNUMBER(FIND(" Rat ",C201)),ISNUMBER(FIND(" rat.",C201)),ISNUMBER(FIND(" rats.",C201)),ISNUMBER(FIND("mouse",C201)),ISNUMBER(FIND("mice",C201)), ISNUMBER(FIND(" Mice",C201)))</f>
        <v>1</v>
      </c>
      <c r="AC201" t="b">
        <f>OR(ISNUMBER(FIND(" cell ",C201)),ISNUMBER(FIND("fibroblast",C201)),ISNUMBER(FIND("macrophage",C201)),ISNUMBER(FIND("epithelial",C201)),ISNUMBER(FIND("endothelial",C201)),ISNUMBER(FIND("neuron",C201)),ISNUMBER(FIND(" cells ",C201)),ISNUMBER(FIND("RBC",C201)),ISNUMBER(FIND("mitochond",C201)),ISNUMBER(FIND("adipocyte",C201)),ISNUMBER(FIND("osteo",C201)),ISNUMBER(FIND("keratin",C201)),ISNUMBER(FIND(" cell's ",C201)),ISNUMBER(FIND("eukary",C201)),ISNUMBER(FIND("sperm",C201)))</f>
        <v>1</v>
      </c>
      <c r="AD201" t="b">
        <f>OR(ISNUMBER(FIND("human",B201)),ISNUMBER(FIND("workers",B201)),ISNUMBER(FIND("workforces",B201)),ISNUMBER(FIND("occupational",B201)),ISNUMBER(FIND("Case report",B201)),ISNUMBER(FIND("Workplaces",B201)),ISNUMBER(FIND("worker",B201)))</f>
        <v>0</v>
      </c>
      <c r="AE201" t="b">
        <f>OR(ISNUMBER(FIND(" plant ",C201)),ISNUMBER(FIND("Plant ",C201)),ISNUMBER(FIND("tomato",C201)),ISNUMBER(FIND("plants",C201)),ISNUMBER(FIND("Plants",C201)),ISNUMBER(FIND("algae",C201)),ISNUMBER(FIND("lettuce",C201)),ISNUMBER(FIND("green gram sprouts ",C201)),ISNUMBER(FIND("Cucurbita pepo",C201)),ISNUMBER(FIND("bean ",C201)),ISNUMBER(FIND("chloroplast",C201)),ISNUMBER(FIND("chlorophyll",C201)),ISNUMBER(FIND("seedling",C201)),ISNUMBER(FIND("canola",C201)),ISNUMBER(FIND("shoot",C201)),ISNUMBER(FIND("photosynthes",C201)),ISNUMBER(FIND(" leaves ",C201)),,ISNUMBER(FIND("agriculture",C201)),ISNUMBER(FIND(" crops ",C201)))</f>
        <v>0</v>
      </c>
      <c r="AF201" t="b">
        <f>OR(ISNUMBER(FIND("bacteria",C201)),ISNUMBER(FIND("Bacteria",C201)),ISNUMBER(FIND("Bacterium",C201)),ISNUMBER(FIND("bacterium",C201)),ISNUMBER(FIND(" coli ",C201)))</f>
        <v>0</v>
      </c>
      <c r="AG201" t="b">
        <f>OR(ISNUMBER(FIND("fungi",C201)),ISNUMBER(FIND("Fungi",C201)),ISNUMBER(FIND("fungus",C201)),ISNUMBER(FIND("Fungus",C201)),ISNUMBER(FIND("mushroom",C201)),ISNUMBER(FIND("Mushroom",C201)),ISNUMBER(FIND(" mold ",C201)))</f>
        <v>0</v>
      </c>
      <c r="AH201" t="b">
        <f>OR(ISNUMBER(FIND("Pig ",C201)),ISNUMBER(FIND("pig ",C201)),ISNUMBER(FIND("Pigs ",C201)),ISNUMBER(FIND("pigs ",C201)))</f>
        <v>0</v>
      </c>
      <c r="AI201" t="b">
        <f>OR(ISNUMBER(FIND(" C. elegans",C201)),ISNUMBER(FIND("Caenorhabditis elegans",C201)),ISNUMBER(FIND("earthworms",C201)),ISNUMBER(FIND(" Ficopomatus enigmaticus",C201)),ISNUMBER(FIND("larva",C201)),ISNUMBER(FIND("Lumbriculus variegatus",C201)),ISNUMBER(FIND("nematode",C201)))</f>
        <v>0</v>
      </c>
      <c r="AJ201" t="b">
        <f>NOT(OR(AA201,AB201,AC201,AD201,AE201,AF201,AG201,AH201,AI201))</f>
        <v>0</v>
      </c>
      <c r="AL201" t="b">
        <f>OR(AA201,AB201,AD201,AE201,AF201,AG201,AH201,AI201)</f>
        <v>1</v>
      </c>
      <c r="AM201" t="b">
        <f>IF(Table1[[#This Row],[In vivo?]],IF(Table1[[#This Row],[Cell]],FALSE,TRUE),FALSE)</f>
        <v>0</v>
      </c>
      <c r="AN201" t="b">
        <f>AND(AC201,AL201)</f>
        <v>1</v>
      </c>
      <c r="AO201" t="b">
        <f>IF(Table1[[#This Row],[Cell]],IF(Table1[[#This Row],[In vivo?]],FALSE,TRUE),FALSE)</f>
        <v>0</v>
      </c>
      <c r="AP201" t="b">
        <f>NOT(OR(Table1[[#This Row],[In vivo?]],Table1[[#This Row],[Only in Cell]]))</f>
        <v>0</v>
      </c>
      <c r="AQ201" t="b">
        <f>IF(OR(Table1[[#This Row],[Rodents]],Table1[[#This Row],[Human]],Table1[[#This Row],[Pig]]),OR(ISNUMBER(FIND("pulmonary",C201)),ISNUMBER(FIND("lung",C201))),"NA")</f>
        <v>1</v>
      </c>
      <c r="AR201" t="b">
        <f>IF(OR(Table1[[#This Row],[Rodents]],Table1[[#This Row],[Human]],Table1[[#This Row],[Pig]]),OR(ISNUMBER(FIND("skin",C201)),ISNUMBER(FIND("dermal",C201))),"NA")</f>
        <v>0</v>
      </c>
      <c r="AS201" t="b">
        <f>IF(OR(Table1[[#This Row],[Rodents]],Table1[[#This Row],[Human]],Table1[[#This Row],[Pig]]),OR(ISNUMBER(FIND("liver",C201)),ISNUMBER(FIND("hepat",C201))),"NA")</f>
        <v>0</v>
      </c>
      <c r="AT201" t="b">
        <f>IF(OR(Table1[[#This Row],[Rodents]],Table1[[#This Row],[Human]],Table1[[#This Row],[Pig]]),OR(ISNUMBER(FIND("kidney",C201)),ISNUMBER(FIND("neph",C201))),"NA")</f>
        <v>0</v>
      </c>
      <c r="AU201" t="b">
        <f>IF(OR(Table1[[#This Row],[Rodents]],Table1[[#This Row],[Human]],Table1[[#This Row],[Pig]]),OR(ISNUMBER(FIND("brain",C201)),ISNUMBER(FIND("neur",C201)),ISNUMBER(FIND("nerv",C201))),"NA")</f>
        <v>0</v>
      </c>
      <c r="AV201" t="b">
        <f>IF(OR(Table1[[#This Row],[Rodents]],Table1[[#This Row],[Human]],Table1[[#This Row],[Pig]]),OR(ISNUMBER(FIND("heart",C201)),ISNUMBER(FIND("cardi",C201))),"NA")</f>
        <v>0</v>
      </c>
      <c r="AW201" t="b">
        <f>IF(OR(Table1[[#This Row],[Rodents]],Table1[[#This Row],[Human]],Table1[[#This Row],[Pig]]),OR(ISNUMBER(FIND("gastro",C201)),ISNUMBER(FIND("intesti",C201)),ISNUMBER(FIND("stomach",C201))),"NA")</f>
        <v>0</v>
      </c>
      <c r="AX201" t="b">
        <f>IF(OR(Table1[[#This Row],[Rodents]],Table1[[#This Row],[Human]],Table1[[#This Row],[Pig]]),NOT(OR(AQ201,AR201,AS201,AT201,AU201,AV201,AW201)),"NA")</f>
        <v>0</v>
      </c>
      <c r="AY201" t="b">
        <f>OR(ISNUMBER(FIND("SWCNT",C201)),ISNUMBER(FIND("SWNT",C201)),ISNUMBER(FIND("single-wall",C201)),ISNUMBER(FIND("single wall",C201)),ISNUMBER(FIND("Single wall",C201)),ISNUMBER(FIND("Single-wall",C201)),ISNUMBER(FIND("SWCNT",B201)),ISNUMBER(FIND("SWNT",B201)),ISNUMBER(FIND("single-wall",B201)),ISNUMBER(FIND("single wall",B201)),ISNUMBER(FIND("Single-wall",B201)),ISNUMBER(FIND("Single wall",B201)))</f>
        <v>0</v>
      </c>
      <c r="AZ201" t="b">
        <f>OR(ISNUMBER(FIND("MWCNT",C201)),ISNUMBER(FIND("MWNT",C201)),ISNUMBER(FIND("multi-wall",C201)),ISNUMBER(FIND("multi wall",C201)),ISNUMBER(FIND("multiwall",C201)),ISNUMBER(FIND("Multi-wall",C201)),ISNUMBER(FIND("Multi wall",C201)),ISNUMBER(FIND("Multiwall",C201)),ISNUMBER(FIND("MWCNT",B201)),ISNUMBER(FIND("MWNT",B201)),ISNUMBER(FIND("multi-wall",B201)),ISNUMBER(FIND("multi wall",B201)),ISNUMBER(FIND("multiwall",B201)),ISNUMBER(FIND("Multi-wall",B201)),ISNUMBER(FIND("Multi wall",B201)),ISNUMBER(FIND("Multiwall",B201)),ISNUMBER(FIND("Double-wall",B201)),ISNUMBER(FIND("Double wall",B201)),ISNUMBER(FIND("Doublewall",B201)),ISNUMBER(FIND("double-wall",B201)),ISNUMBER(FIND("double wall",B201)),ISNUMBER(FIND("doublewall",B201)))</f>
        <v>1</v>
      </c>
      <c r="BA201" t="b">
        <f>AND(Table1[[#This Row],[SWCNT]],Table1[[#This Row],[MWCNT]])</f>
        <v>0</v>
      </c>
      <c r="BB201" t="b">
        <f>IF(Table1[[#This Row],[SWCNT]]=TRUE,FALSE,IF(Table1[[#This Row],[MWCNT]]=TRUE,FALSE,TRUE))</f>
        <v>0</v>
      </c>
      <c r="BC201" s="18"/>
    </row>
    <row r="202" spans="1:55" ht="259">
      <c r="A202" t="s">
        <v>1871</v>
      </c>
      <c r="B202" s="2" t="s">
        <v>1875</v>
      </c>
      <c r="C202" s="16" t="s">
        <v>1879</v>
      </c>
      <c r="D202" s="17" t="s">
        <v>403</v>
      </c>
      <c r="E202" s="2">
        <v>2018</v>
      </c>
      <c r="F202" t="b">
        <f>OR(ISNUMBER(FIND("cytotoxic",C202)),ISNUMBER(FIND("Cytotoxic",C202)),ISNUMBER(FIND("cellular toxicity",C202)),ISNUMBER(FIND("cell death",C202)),ISNUMBER(FIND("viable",C202)),ISNUMBER(FIND("phytotoxic",C202)),ISNUMBER(FIND("acute toxicity",C202)),ISNUMBER(FIND("MTT",C202)),ISNUMBER(FIND("survival",C202)),ISNUMBER(FIND("prolifer",C202)),ISNUMBER(FIND("apoptosis",C202)),ISNUMBER(FIND("neurotoxic",C202)),ISNUMBER(FIND("  lysis ",C202)),ISNUMBER(FIND("necrosis",C202)),ISNUMBER(FIND("cellular death",C202))*3,ISNUMBER(FIND("LDH",C202)),ISNUMBER(FIND("Acute toxicity",C202)))</f>
        <v>0</v>
      </c>
      <c r="G202" t="b">
        <f>OR(ISNUMBER(FIND("genotoxic",C202)),ISNUMBER(FIND("genotoxicity",C202)),ISNUMBER(FIND("DNA damage",C202)),ISNUMBER(FIND("DNA",C202)),ISNUMBER(FIND("RNA",C202)),ISNUMBER(FIND("mesothelioma",C202)),ISNUMBER(FIND("carcino",C202)),ISNUMBER(FIND("mutagen",C202)),ISNUMBER(FIND("genetic",C202)))</f>
        <v>0</v>
      </c>
      <c r="H202" t="b">
        <f>OR(ISNUMBER(FIND("inflammatory",C202)),ISNUMBER(FIND("inflamm",C202)))</f>
        <v>1</v>
      </c>
      <c r="I202" t="b">
        <f>OR(ISNUMBER(FIND("immune",C202)),ISNUMBER(FIND("immunological",C202)),ISNUMBER(FIND("interleuk",C202)),ISNUMBER(FIND("platelet activation",C202)),ISNUMBER(FIND("monocyte",C202)),ISNUMBER(FIND("leukocyte",C202)),ISNUMBER(FIND("cytokine",C202)),ISNUMBER(FIND("CD4",C202)),ISNUMBER(FIND("CD8",C202)),ISNUMBER(FIND("T-cell",C202)))</f>
        <v>1</v>
      </c>
      <c r="J202" t="b">
        <f>OR(ISNUMBER(FIND("reactive oxygen",C202)),ISNUMBER(FIND("ROS",C202)),ISNUMBER(FIND("free radical",C202)),ISNUMBER(FIND("oxidative stress",C202)),ISNUMBER(FIND("peroxid",C202)),ISNUMBER(FIND("oxidative",C202)),ISNUMBER(FIND("antioxid",C202)))</f>
        <v>0</v>
      </c>
      <c r="K202" t="b">
        <f>OR(ISNUMBER(FIND("autophag",C202)))</f>
        <v>0</v>
      </c>
      <c r="L202" t="b">
        <f>OR(ISNUMBER(FIND("morpholog",C202)))</f>
        <v>0</v>
      </c>
      <c r="M202" t="b">
        <f>OR(ISNUMBER(FIND("fibrosis",C202)),ISNUMBER(FIND("Fibrosis",C202)),ISNUMBER(FIND("fibrot",C202)))</f>
        <v>1</v>
      </c>
      <c r="N202" t="b">
        <f>OR(ISNUMBER(FIND("offspring",C202)),ISNUMBER(FIND("Parental",C202)),ISNUMBER(FIND("parental",C202)),ISNUMBER(FIND("germline",C202)),ISNUMBER(FIND("reproduc",C202)),ISNUMBER(FIND("embryo",C202)))</f>
        <v>0</v>
      </c>
      <c r="O202" t="b">
        <f>OR(ISNUMBER(FIND("metabol",C202)),ISNUMBER(FIND("Metabol",C202)),ISNUMBER(FIND("digest",C202)),ISNUMBER(FIND("mitochon",C202)))</f>
        <v>0</v>
      </c>
      <c r="P202" t="b">
        <f>OR(ISNUMBER(FIND("ecotox",C202)),ISNUMBER(FIND("Ecotox",B202)),ISNUMBER(FIND("ecotox",B202)),ISNUMBER(FIND("Ecotox",C202)))</f>
        <v>0</v>
      </c>
      <c r="Q202" t="b">
        <f>OR(ISNUMBER(FIND("Bioaccum",C202)),ISNUMBER(FIND("bioaccum",C202)),ISNUMBER(FIND("accum",C202)))</f>
        <v>0</v>
      </c>
      <c r="R202" t="b">
        <f>OR(ISNUMBER(FIND("Occupation",C202)),ISNUMBER(FIND("occupation",C202)),ISNUMBER(FIND("worker",C202)),ISNUMBER(FIND("workforce",C202)))</f>
        <v>0</v>
      </c>
      <c r="S202" t="b">
        <f>NOT(OR(F202,G202,H202,I202,J202,K202,L202,M202,N202,O202,P202,Q202,R202))</f>
        <v>0</v>
      </c>
      <c r="U202" t="b">
        <f>OR(Table1[[#This Row],[Inflammation]],Table1[[#This Row],[Immune]])</f>
        <v>1</v>
      </c>
      <c r="V202" t="b">
        <f>IF(OR(Table1[[#This Row],[Rodents]],Table1[[#This Row],[Human]],Table1[[#This Row],[Pig]]),OR(ISNUMBER(FIND("intratrach",C202)),ISNUMBER(FIND("nasal ",C202)),ISNUMBER(FIND("instill",C202))),"NA")</f>
        <v>0</v>
      </c>
      <c r="W202" t="b">
        <f>IF(OR(Table1[[#This Row],[Rodents]],Table1[[#This Row],[Human]],Table1[[#This Row],[Pig]]),OR(ISNUMBER(FIND("dermal",C202)),ISNUMBER(FIND("skin ",C202))),"NA")</f>
        <v>0</v>
      </c>
      <c r="X202" t="b">
        <f>IF(OR(Table1[[#This Row],[Rodents]],Table1[[#This Row],[Human]],Table1[[#This Row],[Pig]]),OR(ISNUMBER(FIND("injected",C202)),ISNUMBER(FIND("periton",C202)),ISNUMBER(FIND("intrascrot",C202))),"NA")</f>
        <v>0</v>
      </c>
      <c r="Y202" t="b">
        <f>IF(OR(Table1[[#This Row],[Rodents]],Table1[[#This Row],[Human]],Table1[[#This Row],[Pig]]),NOT(OR(Table1[[#This Row],[Inhaled/Intratracheal/intranasal]],Table1[[#This Row],[Dermal]],Table1[[#This Row],[Injected]])),"NA")</f>
        <v>1</v>
      </c>
      <c r="AA202" t="b">
        <f>OR(ISNUMBER(FIND("fish ",C202)),ISNUMBER(FIND("Fish ",C202)),ISNUMBER(FIND("aquatic",C202)),ISNUMBER(FIND("daphnids",C202)),ISNUMBER(FIND("Carcinus maenas",C202)),ISNUMBER(FIND("Daphnia",C202)),ISNUMBER(FIND("Ruditapes philippinarum",C202)),ISNUMBER(FIND("daphnia",C202)),ISNUMBER(FIND("marine",C202)),ISNUMBER(FIND("mussel",C202)),ISNUMBER(FIND("algae",C202)),ISNUMBER(FIND("Donax faba",C202)),ISNUMBER(FIND("estuarine",C202)),ISNUMBER(FIND("snail",C202)),ISNUMBER(FIND("Prorocentrum donghaiense",C202)) )</f>
        <v>0</v>
      </c>
      <c r="AB202" t="b">
        <f>OR(ISNUMBER(FIND(" rat ",C202)),ISNUMBER(FIND(" rats ",C202)),ISNUMBER(FIND(" Rats ",C202)),ISNUMBER(FIND(" Rat ",C202)),ISNUMBER(FIND(" rat.",C202)),ISNUMBER(FIND(" rats.",C202)),ISNUMBER(FIND("mouse",C202)),ISNUMBER(FIND("mice",C202)), ISNUMBER(FIND(" Mice",C202)))</f>
        <v>1</v>
      </c>
      <c r="AC202" t="b">
        <f>OR(ISNUMBER(FIND(" cell ",C202)),ISNUMBER(FIND("fibroblast",C202)),ISNUMBER(FIND("macrophage",C202)),ISNUMBER(FIND("epithelial",C202)),ISNUMBER(FIND("endothelial",C202)),ISNUMBER(FIND("neuron",C202)),ISNUMBER(FIND(" cells ",C202)),ISNUMBER(FIND("RBC",C202)),ISNUMBER(FIND("mitochond",C202)),ISNUMBER(FIND("adipocyte",C202)),ISNUMBER(FIND("osteo",C202)),ISNUMBER(FIND("keratin",C202)),ISNUMBER(FIND(" cell's ",C202)),ISNUMBER(FIND("eukary",C202)),ISNUMBER(FIND("sperm",C202)))</f>
        <v>1</v>
      </c>
      <c r="AD202" t="b">
        <f>OR(ISNUMBER(FIND("human",B202)),ISNUMBER(FIND("workers",B202)),ISNUMBER(FIND("workforces",B202)),ISNUMBER(FIND("occupational",B202)),ISNUMBER(FIND("Case report",B202)),ISNUMBER(FIND("Workplaces",B202)),ISNUMBER(FIND("worker",B202)))</f>
        <v>0</v>
      </c>
      <c r="AE202" t="b">
        <f>OR(ISNUMBER(FIND(" plant ",C202)),ISNUMBER(FIND("Plant ",C202)),ISNUMBER(FIND("tomato",C202)),ISNUMBER(FIND("plants",C202)),ISNUMBER(FIND("Plants",C202)),ISNUMBER(FIND("algae",C202)),ISNUMBER(FIND("lettuce",C202)),ISNUMBER(FIND("green gram sprouts ",C202)),ISNUMBER(FIND("Cucurbita pepo",C202)),ISNUMBER(FIND("bean ",C202)),ISNUMBER(FIND("chloroplast",C202)),ISNUMBER(FIND("chlorophyll",C202)),ISNUMBER(FIND("seedling",C202)),ISNUMBER(FIND("canola",C202)),ISNUMBER(FIND("shoot",C202)),ISNUMBER(FIND("photosynthes",C202)),ISNUMBER(FIND(" leaves ",C202)),,ISNUMBER(FIND("agriculture",C202)),ISNUMBER(FIND(" crops ",C202)))</f>
        <v>0</v>
      </c>
      <c r="AF202" t="b">
        <f>OR(ISNUMBER(FIND("bacteria",C202)),ISNUMBER(FIND("Bacteria",C202)),ISNUMBER(FIND("Bacterium",C202)),ISNUMBER(FIND("bacterium",C202)),ISNUMBER(FIND(" coli ",C202)))</f>
        <v>0</v>
      </c>
      <c r="AG202" t="b">
        <f>OR(ISNUMBER(FIND("fungi",C202)),ISNUMBER(FIND("Fungi",C202)),ISNUMBER(FIND("fungus",C202)),ISNUMBER(FIND("Fungus",C202)),ISNUMBER(FIND("mushroom",C202)),ISNUMBER(FIND("Mushroom",C202)),ISNUMBER(FIND(" mold ",C202)))</f>
        <v>0</v>
      </c>
      <c r="AH202" t="b">
        <f>OR(ISNUMBER(FIND("Pig ",C202)),ISNUMBER(FIND("pig ",C202)),ISNUMBER(FIND("Pigs ",C202)),ISNUMBER(FIND("pigs ",C202)))</f>
        <v>0</v>
      </c>
      <c r="AI202" t="b">
        <f>OR(ISNUMBER(FIND(" C. elegans",C202)),ISNUMBER(FIND("Caenorhabditis elegans",C202)),ISNUMBER(FIND("earthworms",C202)),ISNUMBER(FIND(" Ficopomatus enigmaticus",C202)),ISNUMBER(FIND("larva",C202)),ISNUMBER(FIND("Lumbriculus variegatus",C202)),ISNUMBER(FIND("nematode",C202)))</f>
        <v>0</v>
      </c>
      <c r="AJ202" t="b">
        <f>NOT(OR(AA202,AB202,AC202,AD202,AE202,AF202,AG202,AH202,AI202))</f>
        <v>0</v>
      </c>
      <c r="AL202" t="b">
        <f>OR(AA202,AB202,AD202,AE202,AF202,AG202,AH202,AI202)</f>
        <v>1</v>
      </c>
      <c r="AM202" t="b">
        <f>IF(Table1[[#This Row],[In vivo?]],IF(Table1[[#This Row],[Cell]],FALSE,TRUE),FALSE)</f>
        <v>0</v>
      </c>
      <c r="AN202" t="b">
        <f>AND(AC202,AL202)</f>
        <v>1</v>
      </c>
      <c r="AO202" t="b">
        <f>IF(Table1[[#This Row],[Cell]],IF(Table1[[#This Row],[In vivo?]],FALSE,TRUE),FALSE)</f>
        <v>0</v>
      </c>
      <c r="AP202" t="b">
        <f>NOT(OR(Table1[[#This Row],[In vivo?]],Table1[[#This Row],[Only in Cell]]))</f>
        <v>0</v>
      </c>
      <c r="AQ202" t="b">
        <f>IF(OR(Table1[[#This Row],[Rodents]],Table1[[#This Row],[Human]],Table1[[#This Row],[Pig]]),OR(ISNUMBER(FIND("pulmonary",C202)),ISNUMBER(FIND("lung",C202))),"NA")</f>
        <v>1</v>
      </c>
      <c r="AR202" t="b">
        <f>IF(OR(Table1[[#This Row],[Rodents]],Table1[[#This Row],[Human]],Table1[[#This Row],[Pig]]),OR(ISNUMBER(FIND("skin",C202)),ISNUMBER(FIND("dermal",C202))),"NA")</f>
        <v>0</v>
      </c>
      <c r="AS202" t="b">
        <f>IF(OR(Table1[[#This Row],[Rodents]],Table1[[#This Row],[Human]],Table1[[#This Row],[Pig]]),OR(ISNUMBER(FIND("liver",C202)),ISNUMBER(FIND("hepat",C202))),"NA")</f>
        <v>0</v>
      </c>
      <c r="AT202" t="b">
        <f>IF(OR(Table1[[#This Row],[Rodents]],Table1[[#This Row],[Human]],Table1[[#This Row],[Pig]]),OR(ISNUMBER(FIND("kidney",C202)),ISNUMBER(FIND("neph",C202))),"NA")</f>
        <v>0</v>
      </c>
      <c r="AU202" t="b">
        <f>IF(OR(Table1[[#This Row],[Rodents]],Table1[[#This Row],[Human]],Table1[[#This Row],[Pig]]),OR(ISNUMBER(FIND("brain",C202)),ISNUMBER(FIND("neur",C202)),ISNUMBER(FIND("nerv",C202))),"NA")</f>
        <v>0</v>
      </c>
      <c r="AV202" t="b">
        <f>IF(OR(Table1[[#This Row],[Rodents]],Table1[[#This Row],[Human]],Table1[[#This Row],[Pig]]),OR(ISNUMBER(FIND("heart",C202)),ISNUMBER(FIND("cardi",C202))),"NA")</f>
        <v>0</v>
      </c>
      <c r="AW202" t="b">
        <f>IF(OR(Table1[[#This Row],[Rodents]],Table1[[#This Row],[Human]],Table1[[#This Row],[Pig]]),OR(ISNUMBER(FIND("gastro",C202)),ISNUMBER(FIND("intesti",C202)),ISNUMBER(FIND("stomach",C202))),"NA")</f>
        <v>0</v>
      </c>
      <c r="AX202" t="b">
        <f>IF(OR(Table1[[#This Row],[Rodents]],Table1[[#This Row],[Human]],Table1[[#This Row],[Pig]]),NOT(OR(AQ202,AR202,AS202,AT202,AU202,AV202,AW202)),"NA")</f>
        <v>0</v>
      </c>
      <c r="AY202" t="b">
        <f>OR(ISNUMBER(FIND("SWCNT",C202)),ISNUMBER(FIND("SWNT",C202)),ISNUMBER(FIND("single-wall",C202)),ISNUMBER(FIND("single wall",C202)),ISNUMBER(FIND("Single wall",C202)),ISNUMBER(FIND("Single-wall",C202)),ISNUMBER(FIND("SWCNT",B202)),ISNUMBER(FIND("SWNT",B202)),ISNUMBER(FIND("single-wall",B202)),ISNUMBER(FIND("single wall",B202)),ISNUMBER(FIND("Single-wall",B202)),ISNUMBER(FIND("Single wall",B202)))</f>
        <v>0</v>
      </c>
      <c r="AZ202" t="b">
        <f>OR(ISNUMBER(FIND("MWCNT",C202)),ISNUMBER(FIND("MWNT",C202)),ISNUMBER(FIND("multi-wall",C202)),ISNUMBER(FIND("multi wall",C202)),ISNUMBER(FIND("multiwall",C202)),ISNUMBER(FIND("Multi-wall",C202)),ISNUMBER(FIND("Multi wall",C202)),ISNUMBER(FIND("Multiwall",C202)),ISNUMBER(FIND("MWCNT",B202)),ISNUMBER(FIND("MWNT",B202)),ISNUMBER(FIND("multi-wall",B202)),ISNUMBER(FIND("multi wall",B202)),ISNUMBER(FIND("multiwall",B202)),ISNUMBER(FIND("Multi-wall",B202)),ISNUMBER(FIND("Multi wall",B202)),ISNUMBER(FIND("Multiwall",B202)),ISNUMBER(FIND("Double-wall",B202)),ISNUMBER(FIND("Double wall",B202)),ISNUMBER(FIND("Doublewall",B202)),ISNUMBER(FIND("double-wall",B202)),ISNUMBER(FIND("double wall",B202)),ISNUMBER(FIND("doublewall",B202)))</f>
        <v>1</v>
      </c>
      <c r="BA202" t="b">
        <f>AND(Table1[[#This Row],[SWCNT]],Table1[[#This Row],[MWCNT]])</f>
        <v>0</v>
      </c>
      <c r="BB202" t="b">
        <f>IF(Table1[[#This Row],[SWCNT]]=TRUE,FALSE,IF(Table1[[#This Row],[MWCNT]]=TRUE,FALSE,TRUE))</f>
        <v>0</v>
      </c>
      <c r="BC202" s="18"/>
    </row>
    <row r="203" spans="1:55" ht="296">
      <c r="A203" t="s">
        <v>1887</v>
      </c>
      <c r="B203" s="2" t="s">
        <v>1888</v>
      </c>
      <c r="C203" s="16" t="s">
        <v>1889</v>
      </c>
      <c r="D203" s="17" t="s">
        <v>94</v>
      </c>
      <c r="E203" s="2">
        <v>2018</v>
      </c>
      <c r="F203" t="b">
        <f>OR(ISNUMBER(FIND("cytotoxic",C203)),ISNUMBER(FIND("Cytotoxic",C203)),ISNUMBER(FIND("cellular toxicity",C203)),ISNUMBER(FIND("cell death",C203)),ISNUMBER(FIND("viable",C203)),ISNUMBER(FIND("phytotoxic",C203)),ISNUMBER(FIND("acute toxicity",C203)),ISNUMBER(FIND("MTT",C203)),ISNUMBER(FIND("survival",C203)),ISNUMBER(FIND("prolifer",C203)),ISNUMBER(FIND("apoptosis",C203)),ISNUMBER(FIND("neurotoxic",C203)),ISNUMBER(FIND("  lysis ",C203)),ISNUMBER(FIND("necrosis",C203)),ISNUMBER(FIND("cellular death",C203))*3,ISNUMBER(FIND("LDH",C203)),ISNUMBER(FIND("Acute toxicity",C203)))</f>
        <v>0</v>
      </c>
      <c r="G203" t="b">
        <f>OR(ISNUMBER(FIND("genotoxic",C203)),ISNUMBER(FIND("genotoxicity",C203)),ISNUMBER(FIND("DNA damage",C203)),ISNUMBER(FIND("DNA",C203)),ISNUMBER(FIND("RNA",C203)),ISNUMBER(FIND("mesothelioma",C203)),ISNUMBER(FIND("carcino",C203)),ISNUMBER(FIND("mutagen",C203)),ISNUMBER(FIND("genetic",C203)))</f>
        <v>0</v>
      </c>
      <c r="H203" t="b">
        <f>OR(ISNUMBER(FIND("inflammatory",C203)),ISNUMBER(FIND("inflamm",C203)))</f>
        <v>1</v>
      </c>
      <c r="I203" t="b">
        <f>OR(ISNUMBER(FIND("immune",C203)),ISNUMBER(FIND("immunological",C203)),ISNUMBER(FIND("interleuk",C203)),ISNUMBER(FIND("platelet activation",C203)),ISNUMBER(FIND("monocyte",C203)),ISNUMBER(FIND("leukocyte",C203)),ISNUMBER(FIND("cytokine",C203)),ISNUMBER(FIND("CD4",C203)),ISNUMBER(FIND("CD8",C203)),ISNUMBER(FIND("T-cell",C203)))</f>
        <v>0</v>
      </c>
      <c r="J203" t="b">
        <f>OR(ISNUMBER(FIND("reactive oxygen",C203)),ISNUMBER(FIND("ROS",C203)),ISNUMBER(FIND("free radical",C203)),ISNUMBER(FIND("oxidative stress",C203)),ISNUMBER(FIND("peroxid",C203)),ISNUMBER(FIND("oxidative",C203)),ISNUMBER(FIND("antioxid",C203)))</f>
        <v>0</v>
      </c>
      <c r="K203" t="b">
        <f>OR(ISNUMBER(FIND("autophag",C203)))</f>
        <v>1</v>
      </c>
      <c r="L203" t="b">
        <f>OR(ISNUMBER(FIND("morpholog",C203)))</f>
        <v>0</v>
      </c>
      <c r="M203" t="b">
        <f>OR(ISNUMBER(FIND("fibrosis",C203)),ISNUMBER(FIND("Fibrosis",C203)),ISNUMBER(FIND("fibrot",C203)))</f>
        <v>0</v>
      </c>
      <c r="N203" t="b">
        <f>OR(ISNUMBER(FIND("offspring",C203)),ISNUMBER(FIND("Parental",C203)),ISNUMBER(FIND("parental",C203)),ISNUMBER(FIND("germline",C203)),ISNUMBER(FIND("reproduc",C203)),ISNUMBER(FIND("embryo",C203)))</f>
        <v>0</v>
      </c>
      <c r="O203" t="b">
        <f>OR(ISNUMBER(FIND("metabol",C203)),ISNUMBER(FIND("Metabol",C203)),ISNUMBER(FIND("digest",C203)),ISNUMBER(FIND("mitochon",C203)))</f>
        <v>0</v>
      </c>
      <c r="P203" t="b">
        <f>OR(ISNUMBER(FIND("ecotox",C203)),ISNUMBER(FIND("Ecotox",B203)),ISNUMBER(FIND("ecotox",B203)),ISNUMBER(FIND("Ecotox",C203)))</f>
        <v>0</v>
      </c>
      <c r="Q203" t="b">
        <f>OR(ISNUMBER(FIND("Bioaccum",C203)),ISNUMBER(FIND("bioaccum",C203)),ISNUMBER(FIND("accum",C203)))</f>
        <v>0</v>
      </c>
      <c r="R203" t="b">
        <f>OR(ISNUMBER(FIND("Occupation",C203)),ISNUMBER(FIND("occupation",C203)),ISNUMBER(FIND("worker",C203)),ISNUMBER(FIND("workforce",C203)))</f>
        <v>0</v>
      </c>
      <c r="S203" t="b">
        <f>NOT(OR(F203,G203,H203,I203,J203,K203,L203,M203,N203,O203,P203,Q203,R203))</f>
        <v>0</v>
      </c>
      <c r="U203" t="b">
        <f>OR(Table1[[#This Row],[Inflammation]],Table1[[#This Row],[Immune]])</f>
        <v>1</v>
      </c>
      <c r="V203" t="b">
        <f>IF(OR(Table1[[#This Row],[Rodents]],Table1[[#This Row],[Human]],Table1[[#This Row],[Pig]]),OR(ISNUMBER(FIND("intratrach",C203)),ISNUMBER(FIND("nasal ",C203)),ISNUMBER(FIND("instill",C203))),"NA")</f>
        <v>1</v>
      </c>
      <c r="W203" t="b">
        <f>IF(OR(Table1[[#This Row],[Rodents]],Table1[[#This Row],[Human]],Table1[[#This Row],[Pig]]),OR(ISNUMBER(FIND("dermal",C203)),ISNUMBER(FIND("skin ",C203))),"NA")</f>
        <v>0</v>
      </c>
      <c r="X203" t="b">
        <f>IF(OR(Table1[[#This Row],[Rodents]],Table1[[#This Row],[Human]],Table1[[#This Row],[Pig]]),OR(ISNUMBER(FIND("injected",C203)),ISNUMBER(FIND("periton",C203)),ISNUMBER(FIND("intrascrot",C203))),"NA")</f>
        <v>0</v>
      </c>
      <c r="Y203" t="b">
        <f>IF(OR(Table1[[#This Row],[Rodents]],Table1[[#This Row],[Human]],Table1[[#This Row],[Pig]]),NOT(OR(Table1[[#This Row],[Inhaled/Intratracheal/intranasal]],Table1[[#This Row],[Dermal]],Table1[[#This Row],[Injected]])),"NA")</f>
        <v>0</v>
      </c>
      <c r="AA203" t="b">
        <f>OR(ISNUMBER(FIND("fish ",C203)),ISNUMBER(FIND("Fish ",C203)),ISNUMBER(FIND("aquatic",C203)),ISNUMBER(FIND("daphnids",C203)),ISNUMBER(FIND("Carcinus maenas",C203)),ISNUMBER(FIND("Daphnia",C203)),ISNUMBER(FIND("Ruditapes philippinarum",C203)),ISNUMBER(FIND("daphnia",C203)),ISNUMBER(FIND("marine",C203)),ISNUMBER(FIND("mussel",C203)),ISNUMBER(FIND("algae",C203)),ISNUMBER(FIND("Donax faba",C203)),ISNUMBER(FIND("estuarine",C203)),ISNUMBER(FIND("snail",C203)),ISNUMBER(FIND("Prorocentrum donghaiense",C203)) )</f>
        <v>0</v>
      </c>
      <c r="AB203" t="b">
        <f>OR(ISNUMBER(FIND(" rat ",C203)),ISNUMBER(FIND(" rats ",C203)),ISNUMBER(FIND(" Rats ",C203)),ISNUMBER(FIND(" Rat ",C203)),ISNUMBER(FIND(" rat.",C203)),ISNUMBER(FIND(" rats.",C203)),ISNUMBER(FIND("mouse",C203)),ISNUMBER(FIND("mice",C203)), ISNUMBER(FIND(" Mice",C203)))</f>
        <v>1</v>
      </c>
      <c r="AC203" t="b">
        <f>OR(ISNUMBER(FIND(" cell ",C203)),ISNUMBER(FIND("fibroblast",C203)),ISNUMBER(FIND("macrophage",C203)),ISNUMBER(FIND("epithelial",C203)),ISNUMBER(FIND("endothelial",C203)),ISNUMBER(FIND("neuron",C203)),ISNUMBER(FIND(" cells ",C203)),ISNUMBER(FIND("RBC",C203)),ISNUMBER(FIND("mitochond",C203)),ISNUMBER(FIND("adipocyte",C203)),ISNUMBER(FIND("osteo",C203)),ISNUMBER(FIND("keratin",C203)),ISNUMBER(FIND(" cell's ",C203)),ISNUMBER(FIND("eukary",C203)),ISNUMBER(FIND("sperm",C203)))</f>
        <v>1</v>
      </c>
      <c r="AD203" t="b">
        <f>OR(ISNUMBER(FIND("human",B203)),ISNUMBER(FIND("workers",B203)),ISNUMBER(FIND("workforces",B203)),ISNUMBER(FIND("occupational",B203)),ISNUMBER(FIND("Case report",B203)),ISNUMBER(FIND("Workplaces",B203)),ISNUMBER(FIND("worker",B203)))</f>
        <v>0</v>
      </c>
      <c r="AE203" t="b">
        <f>OR(ISNUMBER(FIND(" plant ",C203)),ISNUMBER(FIND("Plant ",C203)),ISNUMBER(FIND("tomato",C203)),ISNUMBER(FIND("plants",C203)),ISNUMBER(FIND("Plants",C203)),ISNUMBER(FIND("algae",C203)),ISNUMBER(FIND("lettuce",C203)),ISNUMBER(FIND("green gram sprouts ",C203)),ISNUMBER(FIND("Cucurbita pepo",C203)),ISNUMBER(FIND("bean ",C203)),ISNUMBER(FIND("chloroplast",C203)),ISNUMBER(FIND("chlorophyll",C203)),ISNUMBER(FIND("seedling",C203)),ISNUMBER(FIND("canola",C203)),ISNUMBER(FIND("shoot",C203)),ISNUMBER(FIND("photosynthes",C203)),ISNUMBER(FIND(" leaves ",C203)),,ISNUMBER(FIND("agriculture",C203)),ISNUMBER(FIND(" crops ",C203)))</f>
        <v>0</v>
      </c>
      <c r="AF203" t="b">
        <f>OR(ISNUMBER(FIND("bacteria",C203)),ISNUMBER(FIND("Bacteria",C203)),ISNUMBER(FIND("Bacterium",C203)),ISNUMBER(FIND("bacterium",C203)),ISNUMBER(FIND(" coli ",C203)))</f>
        <v>0</v>
      </c>
      <c r="AG203" t="b">
        <f>OR(ISNUMBER(FIND("fungi",C203)),ISNUMBER(FIND("Fungi",C203)),ISNUMBER(FIND("fungus",C203)),ISNUMBER(FIND("Fungus",C203)),ISNUMBER(FIND("mushroom",C203)),ISNUMBER(FIND("Mushroom",C203)),ISNUMBER(FIND(" mold ",C203)))</f>
        <v>0</v>
      </c>
      <c r="AH203" t="b">
        <f>OR(ISNUMBER(FIND("Pig ",C203)),ISNUMBER(FIND("pig ",C203)),ISNUMBER(FIND("Pigs ",C203)),ISNUMBER(FIND("pigs ",C203)))</f>
        <v>0</v>
      </c>
      <c r="AI203" t="b">
        <f>OR(ISNUMBER(FIND(" C. elegans",C203)),ISNUMBER(FIND("Caenorhabditis elegans",C203)),ISNUMBER(FIND("earthworms",C203)),ISNUMBER(FIND(" Ficopomatus enigmaticus",C203)),ISNUMBER(FIND("larva",C203)),ISNUMBER(FIND("Lumbriculus variegatus",C203)),ISNUMBER(FIND("nematode",C203)))</f>
        <v>0</v>
      </c>
      <c r="AJ203" t="b">
        <f>NOT(OR(AA203,AB203,AC203,AD203,AE203,AF203,AG203,AH203,AI203))</f>
        <v>0</v>
      </c>
      <c r="AL203" t="b">
        <f>OR(AA203,AB203,AD203,AE203,AF203,AG203,AH203,AI203)</f>
        <v>1</v>
      </c>
      <c r="AM203" t="b">
        <f>IF(Table1[[#This Row],[In vivo?]],IF(Table1[[#This Row],[Cell]],FALSE,TRUE),FALSE)</f>
        <v>0</v>
      </c>
      <c r="AN203" t="b">
        <f>AND(AC203,AL203)</f>
        <v>1</v>
      </c>
      <c r="AO203" t="b">
        <f>IF(Table1[[#This Row],[Cell]],IF(Table1[[#This Row],[In vivo?]],FALSE,TRUE),FALSE)</f>
        <v>0</v>
      </c>
      <c r="AP203" t="b">
        <f>NOT(OR(Table1[[#This Row],[In vivo?]],Table1[[#This Row],[Only in Cell]]))</f>
        <v>0</v>
      </c>
      <c r="AQ203" t="b">
        <f>IF(OR(Table1[[#This Row],[Rodents]],Table1[[#This Row],[Human]],Table1[[#This Row],[Pig]]),OR(ISNUMBER(FIND("pulmonary",C203)),ISNUMBER(FIND("lung",C203))),"NA")</f>
        <v>1</v>
      </c>
      <c r="AR203" t="b">
        <f>IF(OR(Table1[[#This Row],[Rodents]],Table1[[#This Row],[Human]],Table1[[#This Row],[Pig]]),OR(ISNUMBER(FIND("skin",C203)),ISNUMBER(FIND("dermal",C203))),"NA")</f>
        <v>0</v>
      </c>
      <c r="AS203" t="b">
        <f>IF(OR(Table1[[#This Row],[Rodents]],Table1[[#This Row],[Human]],Table1[[#This Row],[Pig]]),OR(ISNUMBER(FIND("liver",C203)),ISNUMBER(FIND("hepat",C203))),"NA")</f>
        <v>0</v>
      </c>
      <c r="AT203" t="b">
        <f>IF(OR(Table1[[#This Row],[Rodents]],Table1[[#This Row],[Human]],Table1[[#This Row],[Pig]]),OR(ISNUMBER(FIND("kidney",C203)),ISNUMBER(FIND("neph",C203))),"NA")</f>
        <v>0</v>
      </c>
      <c r="AU203" t="b">
        <f>IF(OR(Table1[[#This Row],[Rodents]],Table1[[#This Row],[Human]],Table1[[#This Row],[Pig]]),OR(ISNUMBER(FIND("brain",C203)),ISNUMBER(FIND("neur",C203)),ISNUMBER(FIND("nerv",C203))),"NA")</f>
        <v>0</v>
      </c>
      <c r="AV203" t="b">
        <f>IF(OR(Table1[[#This Row],[Rodents]],Table1[[#This Row],[Human]],Table1[[#This Row],[Pig]]),OR(ISNUMBER(FIND("heart",C203)),ISNUMBER(FIND("cardi",C203))),"NA")</f>
        <v>0</v>
      </c>
      <c r="AW203" t="b">
        <f>IF(OR(Table1[[#This Row],[Rodents]],Table1[[#This Row],[Human]],Table1[[#This Row],[Pig]]),OR(ISNUMBER(FIND("gastro",C203)),ISNUMBER(FIND("intesti",C203)),ISNUMBER(FIND("stomach",C203))),"NA")</f>
        <v>0</v>
      </c>
      <c r="AX203" t="b">
        <f>IF(OR(Table1[[#This Row],[Rodents]],Table1[[#This Row],[Human]],Table1[[#This Row],[Pig]]),NOT(OR(AQ203,AR203,AS203,AT203,AU203,AV203,AW203)),"NA")</f>
        <v>0</v>
      </c>
      <c r="AY203" t="b">
        <f>OR(ISNUMBER(FIND("SWCNT",C203)),ISNUMBER(FIND("SWNT",C203)),ISNUMBER(FIND("single-wall",C203)),ISNUMBER(FIND("single wall",C203)),ISNUMBER(FIND("Single wall",C203)),ISNUMBER(FIND("Single-wall",C203)),ISNUMBER(FIND("SWCNT",B203)),ISNUMBER(FIND("SWNT",B203)),ISNUMBER(FIND("single-wall",B203)),ISNUMBER(FIND("single wall",B203)),ISNUMBER(FIND("Single-wall",B203)),ISNUMBER(FIND("Single wall",B203)))</f>
        <v>0</v>
      </c>
      <c r="AZ203" t="b">
        <f>OR(ISNUMBER(FIND("MWCNT",C203)),ISNUMBER(FIND("MWNT",C203)),ISNUMBER(FIND("multi-wall",C203)),ISNUMBER(FIND("multi wall",C203)),ISNUMBER(FIND("multiwall",C203)),ISNUMBER(FIND("Multi-wall",C203)),ISNUMBER(FIND("Multi wall",C203)),ISNUMBER(FIND("Multiwall",C203)),ISNUMBER(FIND("MWCNT",B203)),ISNUMBER(FIND("MWNT",B203)),ISNUMBER(FIND("multi-wall",B203)),ISNUMBER(FIND("multi wall",B203)),ISNUMBER(FIND("multiwall",B203)),ISNUMBER(FIND("Multi-wall",B203)),ISNUMBER(FIND("Multi wall",B203)),ISNUMBER(FIND("Multiwall",B203)),ISNUMBER(FIND("Double-wall",B203)),ISNUMBER(FIND("Double wall",B203)),ISNUMBER(FIND("Doublewall",B203)),ISNUMBER(FIND("double-wall",B203)),ISNUMBER(FIND("double wall",B203)),ISNUMBER(FIND("doublewall",B203)))</f>
        <v>1</v>
      </c>
      <c r="BA203" t="b">
        <f>AND(Table1[[#This Row],[SWCNT]],Table1[[#This Row],[MWCNT]])</f>
        <v>0</v>
      </c>
      <c r="BB203" t="b">
        <f>IF(Table1[[#This Row],[SWCNT]]=TRUE,FALSE,IF(Table1[[#This Row],[MWCNT]]=TRUE,FALSE,TRUE))</f>
        <v>0</v>
      </c>
      <c r="BC203" s="18"/>
    </row>
    <row r="204" spans="1:55" ht="240.5">
      <c r="A204" t="s">
        <v>1890</v>
      </c>
      <c r="B204" s="2" t="s">
        <v>1891</v>
      </c>
      <c r="C204" s="16" t="s">
        <v>1892</v>
      </c>
      <c r="D204" s="17" t="s">
        <v>1893</v>
      </c>
      <c r="E204" s="2">
        <v>2018</v>
      </c>
      <c r="F204" t="b">
        <f>OR(ISNUMBER(FIND("cytotoxic",C204)),ISNUMBER(FIND("Cytotoxic",C204)),ISNUMBER(FIND("cellular toxicity",C204)),ISNUMBER(FIND("cell death",C204)),ISNUMBER(FIND("viable",C204)),ISNUMBER(FIND("phytotoxic",C204)),ISNUMBER(FIND("acute toxicity",C204)),ISNUMBER(FIND("MTT",C204)),ISNUMBER(FIND("survival",C204)),ISNUMBER(FIND("prolifer",C204)),ISNUMBER(FIND("apoptosis",C204)),ISNUMBER(FIND("neurotoxic",C204)),ISNUMBER(FIND("  lysis ",C204)),ISNUMBER(FIND("necrosis",C204)),ISNUMBER(FIND("cellular death",C204))*3,ISNUMBER(FIND("LDH",C204)),ISNUMBER(FIND("Acute toxicity",C204)))</f>
        <v>1</v>
      </c>
      <c r="G204" t="b">
        <f>OR(ISNUMBER(FIND("genotoxic",C204)),ISNUMBER(FIND("genotoxicity",C204)),ISNUMBER(FIND("DNA damage",C204)),ISNUMBER(FIND("DNA",C204)),ISNUMBER(FIND("RNA",C204)),ISNUMBER(FIND("mesothelioma",C204)),ISNUMBER(FIND("carcino",C204)),ISNUMBER(FIND("mutagen",C204)),ISNUMBER(FIND("genetic",C204)))</f>
        <v>1</v>
      </c>
      <c r="H204" t="b">
        <f>OR(ISNUMBER(FIND("inflammatory",C204)),ISNUMBER(FIND("inflamm",C204)))</f>
        <v>1</v>
      </c>
      <c r="I204" t="b">
        <f>OR(ISNUMBER(FIND("immune",C204)),ISNUMBER(FIND("immunological",C204)),ISNUMBER(FIND("interleuk",C204)),ISNUMBER(FIND("platelet activation",C204)),ISNUMBER(FIND("monocyte",C204)),ISNUMBER(FIND("leukocyte",C204)),ISNUMBER(FIND("cytokine",C204)),ISNUMBER(FIND("CD4",C204)),ISNUMBER(FIND("CD8",C204)),ISNUMBER(FIND("T-cell",C204)))</f>
        <v>0</v>
      </c>
      <c r="J204" t="b">
        <f>OR(ISNUMBER(FIND("reactive oxygen",C204)),ISNUMBER(FIND("ROS",C204)),ISNUMBER(FIND("free radical",C204)),ISNUMBER(FIND("oxidative stress",C204)),ISNUMBER(FIND("peroxid",C204)),ISNUMBER(FIND("oxidative",C204)),ISNUMBER(FIND("antioxid",C204)))</f>
        <v>0</v>
      </c>
      <c r="K204" t="b">
        <f>OR(ISNUMBER(FIND("autophag",C204)))</f>
        <v>0</v>
      </c>
      <c r="L204" t="b">
        <f>OR(ISNUMBER(FIND("morpholog",C204)))</f>
        <v>0</v>
      </c>
      <c r="M204" t="b">
        <f>OR(ISNUMBER(FIND("fibrosis",C204)),ISNUMBER(FIND("Fibrosis",C204)),ISNUMBER(FIND("fibrot",C204)))</f>
        <v>0</v>
      </c>
      <c r="N204" t="b">
        <f>OR(ISNUMBER(FIND("offspring",C204)),ISNUMBER(FIND("Parental",C204)),ISNUMBER(FIND("parental",C204)),ISNUMBER(FIND("germline",C204)),ISNUMBER(FIND("reproduc",C204)),ISNUMBER(FIND("embryo",C204)))</f>
        <v>0</v>
      </c>
      <c r="O204" t="b">
        <f>OR(ISNUMBER(FIND("metabol",C204)),ISNUMBER(FIND("Metabol",C204)),ISNUMBER(FIND("digest",C204)),ISNUMBER(FIND("mitochon",C204)))</f>
        <v>0</v>
      </c>
      <c r="P204" t="b">
        <f>OR(ISNUMBER(FIND("ecotox",C204)),ISNUMBER(FIND("Ecotox",B204)),ISNUMBER(FIND("ecotox",B204)),ISNUMBER(FIND("Ecotox",C204)))</f>
        <v>0</v>
      </c>
      <c r="Q204" t="b">
        <f>OR(ISNUMBER(FIND("Bioaccum",C204)),ISNUMBER(FIND("bioaccum",C204)),ISNUMBER(FIND("accum",C204)))</f>
        <v>0</v>
      </c>
      <c r="R204" t="b">
        <f>OR(ISNUMBER(FIND("Occupation",C204)),ISNUMBER(FIND("occupation",C204)),ISNUMBER(FIND("worker",C204)),ISNUMBER(FIND("workforce",C204)))</f>
        <v>0</v>
      </c>
      <c r="S204" t="b">
        <f>NOT(OR(F204,G204,H204,I204,J204,K204,L204,M204,N204,O204,P204,Q204,R204))</f>
        <v>0</v>
      </c>
      <c r="U204" t="b">
        <f>OR(Table1[[#This Row],[Inflammation]],Table1[[#This Row],[Immune]])</f>
        <v>1</v>
      </c>
      <c r="V204" t="str">
        <f>IF(OR(Table1[[#This Row],[Rodents]],Table1[[#This Row],[Human]],Table1[[#This Row],[Pig]]),OR(ISNUMBER(FIND("intratrach",C204)),ISNUMBER(FIND("nasal ",C204)),ISNUMBER(FIND("instill",C204))),"NA")</f>
        <v>NA</v>
      </c>
      <c r="W204" t="str">
        <f>IF(OR(Table1[[#This Row],[Rodents]],Table1[[#This Row],[Human]],Table1[[#This Row],[Pig]]),OR(ISNUMBER(FIND("dermal",C204)),ISNUMBER(FIND("skin ",C204))),"NA")</f>
        <v>NA</v>
      </c>
      <c r="X204" t="str">
        <f>IF(OR(Table1[[#This Row],[Rodents]],Table1[[#This Row],[Human]],Table1[[#This Row],[Pig]]),OR(ISNUMBER(FIND("injected",C204)),ISNUMBER(FIND("periton",C204)),ISNUMBER(FIND("intrascrot",C204))),"NA")</f>
        <v>NA</v>
      </c>
      <c r="Y204" t="str">
        <f>IF(OR(Table1[[#This Row],[Rodents]],Table1[[#This Row],[Human]],Table1[[#This Row],[Pig]]),NOT(OR(Table1[[#This Row],[Inhaled/Intratracheal/intranasal]],Table1[[#This Row],[Dermal]],Table1[[#This Row],[Injected]])),"NA")</f>
        <v>NA</v>
      </c>
      <c r="AA204" t="b">
        <f>OR(ISNUMBER(FIND("fish ",C204)),ISNUMBER(FIND("Fish ",C204)),ISNUMBER(FIND("aquatic",C204)),ISNUMBER(FIND("daphnids",C204)),ISNUMBER(FIND("Carcinus maenas",C204)),ISNUMBER(FIND("Daphnia",C204)),ISNUMBER(FIND("Ruditapes philippinarum",C204)),ISNUMBER(FIND("daphnia",C204)),ISNUMBER(FIND("marine",C204)),ISNUMBER(FIND("mussel",C204)),ISNUMBER(FIND("algae",C204)),ISNUMBER(FIND("Donax faba",C204)),ISNUMBER(FIND("estuarine",C204)),ISNUMBER(FIND("snail",C204)),ISNUMBER(FIND("Prorocentrum donghaiense",C204)) )</f>
        <v>0</v>
      </c>
      <c r="AB204" t="b">
        <f>OR(ISNUMBER(FIND(" rat ",C204)),ISNUMBER(FIND(" rats ",C204)),ISNUMBER(FIND(" Rats ",C204)),ISNUMBER(FIND(" Rat ",C204)),ISNUMBER(FIND(" rat.",C204)),ISNUMBER(FIND(" rats.",C204)),ISNUMBER(FIND("mouse",C204)),ISNUMBER(FIND("mice",C204)), ISNUMBER(FIND(" Mice",C204)))</f>
        <v>0</v>
      </c>
      <c r="AC204" t="b">
        <f>OR(ISNUMBER(FIND(" cell ",C204)),ISNUMBER(FIND("fibroblast",C204)),ISNUMBER(FIND("macrophage",C204)),ISNUMBER(FIND("epithelial",C204)),ISNUMBER(FIND("endothelial",C204)),ISNUMBER(FIND("neuron",C204)),ISNUMBER(FIND(" cells ",C204)),ISNUMBER(FIND("RBC",C204)),ISNUMBER(FIND("mitochond",C204)),ISNUMBER(FIND("adipocyte",C204)),ISNUMBER(FIND("osteo",C204)),ISNUMBER(FIND("keratin",C204)),ISNUMBER(FIND(" cell's ",C204)),ISNUMBER(FIND("eukary",C204)),ISNUMBER(FIND("sperm",C204)))</f>
        <v>1</v>
      </c>
      <c r="AD204" t="b">
        <f>OR(ISNUMBER(FIND("human",B204)),ISNUMBER(FIND("workers",B204)),ISNUMBER(FIND("workforces",B204)),ISNUMBER(FIND("occupational",B204)),ISNUMBER(FIND("Case report",B204)),ISNUMBER(FIND("Workplaces",B204)),ISNUMBER(FIND("worker",B204)))</f>
        <v>0</v>
      </c>
      <c r="AE204" t="b">
        <f>OR(ISNUMBER(FIND(" plant ",C204)),ISNUMBER(FIND("Plant ",C204)),ISNUMBER(FIND("tomato",C204)),ISNUMBER(FIND("plants",C204)),ISNUMBER(FIND("Plants",C204)),ISNUMBER(FIND("algae",C204)),ISNUMBER(FIND("lettuce",C204)),ISNUMBER(FIND("green gram sprouts ",C204)),ISNUMBER(FIND("Cucurbita pepo",C204)),ISNUMBER(FIND("bean ",C204)),ISNUMBER(FIND("chloroplast",C204)),ISNUMBER(FIND("chlorophyll",C204)),ISNUMBER(FIND("seedling",C204)),ISNUMBER(FIND("canola",C204)),ISNUMBER(FIND("shoot",C204)),ISNUMBER(FIND("photosynthes",C204)),ISNUMBER(FIND(" leaves ",C204)),,ISNUMBER(FIND("agriculture",C204)),ISNUMBER(FIND(" crops ",C204)))</f>
        <v>1</v>
      </c>
      <c r="AF204" t="b">
        <f>OR(ISNUMBER(FIND("bacteria",C204)),ISNUMBER(FIND("Bacteria",C204)),ISNUMBER(FIND("Bacterium",C204)),ISNUMBER(FIND("bacterium",C204)),ISNUMBER(FIND(" coli ",C204)))</f>
        <v>0</v>
      </c>
      <c r="AG204" t="b">
        <f>OR(ISNUMBER(FIND("fungi",C204)),ISNUMBER(FIND("Fungi",C204)),ISNUMBER(FIND("fungus",C204)),ISNUMBER(FIND("Fungus",C204)),ISNUMBER(FIND("mushroom",C204)),ISNUMBER(FIND("Mushroom",C204)),ISNUMBER(FIND(" mold ",C204)))</f>
        <v>0</v>
      </c>
      <c r="AH204" t="b">
        <f>OR(ISNUMBER(FIND("Pig ",C204)),ISNUMBER(FIND("pig ",C204)),ISNUMBER(FIND("Pigs ",C204)),ISNUMBER(FIND("pigs ",C204)))</f>
        <v>0</v>
      </c>
      <c r="AI204" t="b">
        <f>OR(ISNUMBER(FIND(" C. elegans",C204)),ISNUMBER(FIND("Caenorhabditis elegans",C204)),ISNUMBER(FIND("earthworms",C204)),ISNUMBER(FIND(" Ficopomatus enigmaticus",C204)),ISNUMBER(FIND("larva",C204)),ISNUMBER(FIND("Lumbriculus variegatus",C204)),ISNUMBER(FIND("nematode",C204)))</f>
        <v>0</v>
      </c>
      <c r="AJ204" t="b">
        <f>NOT(OR(AA204,AB204,AC204,AD204,AE204,AF204,AG204,AH204,AI204))</f>
        <v>0</v>
      </c>
      <c r="AL204" t="b">
        <f>OR(AA204,AB204,AD204,AE204,AF204,AG204,AH204,AI204)</f>
        <v>1</v>
      </c>
      <c r="AM204" t="b">
        <f>IF(Table1[[#This Row],[In vivo?]],IF(Table1[[#This Row],[Cell]],FALSE,TRUE),FALSE)</f>
        <v>0</v>
      </c>
      <c r="AN204" t="b">
        <f>AND(AC204,AL204)</f>
        <v>1</v>
      </c>
      <c r="AO204" t="b">
        <f>IF(Table1[[#This Row],[Cell]],IF(Table1[[#This Row],[In vivo?]],FALSE,TRUE),FALSE)</f>
        <v>0</v>
      </c>
      <c r="AP204" t="b">
        <f>NOT(OR(Table1[[#This Row],[In vivo?]],Table1[[#This Row],[Only in Cell]]))</f>
        <v>0</v>
      </c>
      <c r="AQ204" t="str">
        <f>IF(OR(Table1[[#This Row],[Rodents]],Table1[[#This Row],[Human]],Table1[[#This Row],[Pig]]),OR(ISNUMBER(FIND("pulmonary",C204)),ISNUMBER(FIND("lung",C204))),"NA")</f>
        <v>NA</v>
      </c>
      <c r="AR204" t="str">
        <f>IF(OR(Table1[[#This Row],[Rodents]],Table1[[#This Row],[Human]],Table1[[#This Row],[Pig]]),OR(ISNUMBER(FIND("skin",C204)),ISNUMBER(FIND("dermal",C204))),"NA")</f>
        <v>NA</v>
      </c>
      <c r="AS204" t="str">
        <f>IF(OR(Table1[[#This Row],[Rodents]],Table1[[#This Row],[Human]],Table1[[#This Row],[Pig]]),OR(ISNUMBER(FIND("liver",C204)),ISNUMBER(FIND("hepat",C204))),"NA")</f>
        <v>NA</v>
      </c>
      <c r="AT204" t="str">
        <f>IF(OR(Table1[[#This Row],[Rodents]],Table1[[#This Row],[Human]],Table1[[#This Row],[Pig]]),OR(ISNUMBER(FIND("kidney",C204)),ISNUMBER(FIND("neph",C204))),"NA")</f>
        <v>NA</v>
      </c>
      <c r="AU204" t="str">
        <f>IF(OR(Table1[[#This Row],[Rodents]],Table1[[#This Row],[Human]],Table1[[#This Row],[Pig]]),OR(ISNUMBER(FIND("brain",C204)),ISNUMBER(FIND("neur",C204)),ISNUMBER(FIND("nerv",C204))),"NA")</f>
        <v>NA</v>
      </c>
      <c r="AV204" t="str">
        <f>IF(OR(Table1[[#This Row],[Rodents]],Table1[[#This Row],[Human]],Table1[[#This Row],[Pig]]),OR(ISNUMBER(FIND("heart",C204)),ISNUMBER(FIND("cardi",C204))),"NA")</f>
        <v>NA</v>
      </c>
      <c r="AW204" t="str">
        <f>IF(OR(Table1[[#This Row],[Rodents]],Table1[[#This Row],[Human]],Table1[[#This Row],[Pig]]),OR(ISNUMBER(FIND("gastro",C204)),ISNUMBER(FIND("intesti",C204)),ISNUMBER(FIND("stomach",C204))),"NA")</f>
        <v>NA</v>
      </c>
      <c r="AX204" t="str">
        <f>IF(OR(Table1[[#This Row],[Rodents]],Table1[[#This Row],[Human]],Table1[[#This Row],[Pig]]),NOT(OR(AQ204,AR204,AS204,AT204,AU204,AV204,AW204)),"NA")</f>
        <v>NA</v>
      </c>
      <c r="AY204" t="b">
        <f>OR(ISNUMBER(FIND("SWCNT",C204)),ISNUMBER(FIND("SWNT",C204)),ISNUMBER(FIND("single-wall",C204)),ISNUMBER(FIND("single wall",C204)),ISNUMBER(FIND("Single wall",C204)),ISNUMBER(FIND("Single-wall",C204)),ISNUMBER(FIND("SWCNT",B204)),ISNUMBER(FIND("SWNT",B204)),ISNUMBER(FIND("single-wall",B204)),ISNUMBER(FIND("single wall",B204)),ISNUMBER(FIND("Single-wall",B204)),ISNUMBER(FIND("Single wall",B204)))</f>
        <v>0</v>
      </c>
      <c r="AZ204" t="b">
        <f>OR(ISNUMBER(FIND("MWCNT",C204)),ISNUMBER(FIND("MWNT",C204)),ISNUMBER(FIND("multi-wall",C204)),ISNUMBER(FIND("multi wall",C204)),ISNUMBER(FIND("multiwall",C204)),ISNUMBER(FIND("Multi-wall",C204)),ISNUMBER(FIND("Multi wall",C204)),ISNUMBER(FIND("Multiwall",C204)),ISNUMBER(FIND("MWCNT",B204)),ISNUMBER(FIND("MWNT",B204)),ISNUMBER(FIND("multi-wall",B204)),ISNUMBER(FIND("multi wall",B204)),ISNUMBER(FIND("multiwall",B204)),ISNUMBER(FIND("Multi-wall",B204)),ISNUMBER(FIND("Multi wall",B204)),ISNUMBER(FIND("Multiwall",B204)),ISNUMBER(FIND("Double-wall",B204)),ISNUMBER(FIND("Double wall",B204)),ISNUMBER(FIND("Doublewall",B204)),ISNUMBER(FIND("double-wall",B204)),ISNUMBER(FIND("double wall",B204)),ISNUMBER(FIND("doublewall",B204)))</f>
        <v>1</v>
      </c>
      <c r="BA204" t="b">
        <f>AND(Table1[[#This Row],[SWCNT]],Table1[[#This Row],[MWCNT]])</f>
        <v>0</v>
      </c>
      <c r="BB204" t="b">
        <f>IF(Table1[[#This Row],[SWCNT]]=TRUE,FALSE,IF(Table1[[#This Row],[MWCNT]]=TRUE,FALSE,TRUE))</f>
        <v>0</v>
      </c>
      <c r="BC204" s="18"/>
    </row>
    <row r="205" spans="1:55" ht="277.5">
      <c r="A205" t="s">
        <v>1903</v>
      </c>
      <c r="B205" s="2" t="s">
        <v>1904</v>
      </c>
      <c r="C205" s="16" t="s">
        <v>1905</v>
      </c>
      <c r="D205" s="17" t="s">
        <v>1906</v>
      </c>
      <c r="E205" s="2">
        <v>2018</v>
      </c>
      <c r="F205" t="b">
        <f>OR(ISNUMBER(FIND("cytotoxic",C205)),ISNUMBER(FIND("Cytotoxic",C205)),ISNUMBER(FIND("cellular toxicity",C205)),ISNUMBER(FIND("cell death",C205)),ISNUMBER(FIND("viable",C205)),ISNUMBER(FIND("phytotoxic",C205)),ISNUMBER(FIND("acute toxicity",C205)),ISNUMBER(FIND("MTT",C205)),ISNUMBER(FIND("survival",C205)),ISNUMBER(FIND("prolifer",C205)),ISNUMBER(FIND("apoptosis",C205)),ISNUMBER(FIND("neurotoxic",C205)),ISNUMBER(FIND("  lysis ",C205)),ISNUMBER(FIND("necrosis",C205)),ISNUMBER(FIND("cellular death",C205))*3,ISNUMBER(FIND("LDH",C205)),ISNUMBER(FIND("Acute toxicity",C205)))</f>
        <v>1</v>
      </c>
      <c r="G205" t="b">
        <f>OR(ISNUMBER(FIND("genotoxic",C205)),ISNUMBER(FIND("genotoxicity",C205)),ISNUMBER(FIND("DNA damage",C205)),ISNUMBER(FIND("DNA",C205)),ISNUMBER(FIND("RNA",C205)),ISNUMBER(FIND("mesothelioma",C205)),ISNUMBER(FIND("carcino",C205)),ISNUMBER(FIND("mutagen",C205)),ISNUMBER(FIND("genetic",C205)))</f>
        <v>0</v>
      </c>
      <c r="H205" t="b">
        <f>OR(ISNUMBER(FIND("inflammatory",C205)),ISNUMBER(FIND("inflamm",C205)))</f>
        <v>1</v>
      </c>
      <c r="I205" t="b">
        <f>OR(ISNUMBER(FIND("immune",C205)),ISNUMBER(FIND("immunological",C205)),ISNUMBER(FIND("interleuk",C205)),ISNUMBER(FIND("platelet activation",C205)),ISNUMBER(FIND("monocyte",C205)),ISNUMBER(FIND("leukocyte",C205)),ISNUMBER(FIND("cytokine",C205)),ISNUMBER(FIND("CD4",C205)),ISNUMBER(FIND("CD8",C205)),ISNUMBER(FIND("T-cell",C205)))</f>
        <v>0</v>
      </c>
      <c r="J205" t="b">
        <f>OR(ISNUMBER(FIND("reactive oxygen",C205)),ISNUMBER(FIND("ROS",C205)),ISNUMBER(FIND("free radical",C205)),ISNUMBER(FIND("oxidative stress",C205)),ISNUMBER(FIND("peroxid",C205)),ISNUMBER(FIND("oxidative",C205)),ISNUMBER(FIND("antioxid",C205)))</f>
        <v>0</v>
      </c>
      <c r="K205" t="b">
        <f>OR(ISNUMBER(FIND("autophag",C205)))</f>
        <v>0</v>
      </c>
      <c r="L205" t="b">
        <f>OR(ISNUMBER(FIND("morpholog",C205)))</f>
        <v>0</v>
      </c>
      <c r="M205" t="b">
        <f>OR(ISNUMBER(FIND("fibrosis",C205)),ISNUMBER(FIND("Fibrosis",C205)),ISNUMBER(FIND("fibrot",C205)))</f>
        <v>0</v>
      </c>
      <c r="N205" t="b">
        <f>OR(ISNUMBER(FIND("offspring",C205)),ISNUMBER(FIND("Parental",C205)),ISNUMBER(FIND("parental",C205)),ISNUMBER(FIND("germline",C205)),ISNUMBER(FIND("reproduc",C205)),ISNUMBER(FIND("embryo",C205)))</f>
        <v>0</v>
      </c>
      <c r="O205" t="b">
        <f>OR(ISNUMBER(FIND("metabol",C205)),ISNUMBER(FIND("Metabol",C205)),ISNUMBER(FIND("digest",C205)),ISNUMBER(FIND("mitochon",C205)))</f>
        <v>0</v>
      </c>
      <c r="P205" t="b">
        <f>OR(ISNUMBER(FIND("ecotox",C205)),ISNUMBER(FIND("Ecotox",B205)),ISNUMBER(FIND("ecotox",B205)),ISNUMBER(FIND("Ecotox",C205)))</f>
        <v>0</v>
      </c>
      <c r="Q205" t="b">
        <f>OR(ISNUMBER(FIND("Bioaccum",C205)),ISNUMBER(FIND("bioaccum",C205)),ISNUMBER(FIND("accum",C205)))</f>
        <v>0</v>
      </c>
      <c r="R205" t="b">
        <f>OR(ISNUMBER(FIND("Occupation",C205)),ISNUMBER(FIND("occupation",C205)),ISNUMBER(FIND("worker",C205)),ISNUMBER(FIND("workforce",C205)))</f>
        <v>0</v>
      </c>
      <c r="S205" t="b">
        <f>NOT(OR(F205,G205,H205,I205,J205,K205,L205,M205,N205,O205,P205,Q205,R205))</f>
        <v>0</v>
      </c>
      <c r="U205" t="b">
        <f>OR(Table1[[#This Row],[Inflammation]],Table1[[#This Row],[Immune]])</f>
        <v>1</v>
      </c>
      <c r="V205" t="b">
        <f>IF(OR(Table1[[#This Row],[Rodents]],Table1[[#This Row],[Human]],Table1[[#This Row],[Pig]]),OR(ISNUMBER(FIND("intratrach",C205)),ISNUMBER(FIND("nasal ",C205)),ISNUMBER(FIND("instill",C205))),"NA")</f>
        <v>1</v>
      </c>
      <c r="W205" t="b">
        <f>IF(OR(Table1[[#This Row],[Rodents]],Table1[[#This Row],[Human]],Table1[[#This Row],[Pig]]),OR(ISNUMBER(FIND("dermal",C205)),ISNUMBER(FIND("skin ",C205))),"NA")</f>
        <v>0</v>
      </c>
      <c r="X205" t="b">
        <f>IF(OR(Table1[[#This Row],[Rodents]],Table1[[#This Row],[Human]],Table1[[#This Row],[Pig]]),OR(ISNUMBER(FIND("injected",C205)),ISNUMBER(FIND("periton",C205)),ISNUMBER(FIND("intrascrot",C205))),"NA")</f>
        <v>0</v>
      </c>
      <c r="Y205" t="b">
        <f>IF(OR(Table1[[#This Row],[Rodents]],Table1[[#This Row],[Human]],Table1[[#This Row],[Pig]]),NOT(OR(Table1[[#This Row],[Inhaled/Intratracheal/intranasal]],Table1[[#This Row],[Dermal]],Table1[[#This Row],[Injected]])),"NA")</f>
        <v>0</v>
      </c>
      <c r="AA205" t="b">
        <f>OR(ISNUMBER(FIND("fish ",C205)),ISNUMBER(FIND("Fish ",C205)),ISNUMBER(FIND("aquatic",C205)),ISNUMBER(FIND("daphnids",C205)),ISNUMBER(FIND("Carcinus maenas",C205)),ISNUMBER(FIND("Daphnia",C205)),ISNUMBER(FIND("Ruditapes philippinarum",C205)),ISNUMBER(FIND("daphnia",C205)),ISNUMBER(FIND("marine",C205)),ISNUMBER(FIND("mussel",C205)),ISNUMBER(FIND("algae",C205)),ISNUMBER(FIND("Donax faba",C205)),ISNUMBER(FIND("estuarine",C205)),ISNUMBER(FIND("snail",C205)),ISNUMBER(FIND("Prorocentrum donghaiense",C205)) )</f>
        <v>0</v>
      </c>
      <c r="AB205" t="b">
        <f>OR(ISNUMBER(FIND(" rat ",C205)),ISNUMBER(FIND(" rats ",C205)),ISNUMBER(FIND(" Rats ",C205)),ISNUMBER(FIND(" Rat ",C205)),ISNUMBER(FIND(" rat.",C205)),ISNUMBER(FIND(" rats.",C205)),ISNUMBER(FIND("mouse",C205)),ISNUMBER(FIND("mice",C205)), ISNUMBER(FIND(" Mice",C205)))</f>
        <v>1</v>
      </c>
      <c r="AC205" t="b">
        <f>OR(ISNUMBER(FIND(" cell ",C205)),ISNUMBER(FIND("fibroblast",C205)),ISNUMBER(FIND("macrophage",C205)),ISNUMBER(FIND("epithelial",C205)),ISNUMBER(FIND("endothelial",C205)),ISNUMBER(FIND("neuron",C205)),ISNUMBER(FIND(" cells ",C205)),ISNUMBER(FIND("RBC",C205)),ISNUMBER(FIND("mitochond",C205)),ISNUMBER(FIND("adipocyte",C205)),ISNUMBER(FIND("osteo",C205)),ISNUMBER(FIND("keratin",C205)),ISNUMBER(FIND(" cell's ",C205)),ISNUMBER(FIND("eukary",C205)),ISNUMBER(FIND("sperm",C205)))</f>
        <v>1</v>
      </c>
      <c r="AD205" t="b">
        <f>OR(ISNUMBER(FIND("human",B205)),ISNUMBER(FIND("workers",B205)),ISNUMBER(FIND("workforces",B205)),ISNUMBER(FIND("occupational",B205)),ISNUMBER(FIND("Case report",B205)),ISNUMBER(FIND("Workplaces",B205)),ISNUMBER(FIND("worker",B205)))</f>
        <v>0</v>
      </c>
      <c r="AE205" t="b">
        <f>OR(ISNUMBER(FIND(" plant ",C205)),ISNUMBER(FIND("Plant ",C205)),ISNUMBER(FIND("tomato",C205)),ISNUMBER(FIND("plants",C205)),ISNUMBER(FIND("Plants",C205)),ISNUMBER(FIND("algae",C205)),ISNUMBER(FIND("lettuce",C205)),ISNUMBER(FIND("green gram sprouts ",C205)),ISNUMBER(FIND("Cucurbita pepo",C205)),ISNUMBER(FIND("bean ",C205)),ISNUMBER(FIND("chloroplast",C205)),ISNUMBER(FIND("chlorophyll",C205)),ISNUMBER(FIND("seedling",C205)),ISNUMBER(FIND("canola",C205)),ISNUMBER(FIND("shoot",C205)),ISNUMBER(FIND("photosynthes",C205)),ISNUMBER(FIND(" leaves ",C205)),,ISNUMBER(FIND("agriculture",C205)),ISNUMBER(FIND(" crops ",C205)))</f>
        <v>0</v>
      </c>
      <c r="AF205" t="b">
        <f>OR(ISNUMBER(FIND("bacteria",C205)),ISNUMBER(FIND("Bacteria",C205)),ISNUMBER(FIND("Bacterium",C205)),ISNUMBER(FIND("bacterium",C205)),ISNUMBER(FIND(" coli ",C205)))</f>
        <v>0</v>
      </c>
      <c r="AG205" t="b">
        <f>OR(ISNUMBER(FIND("fungi",C205)),ISNUMBER(FIND("Fungi",C205)),ISNUMBER(FIND("fungus",C205)),ISNUMBER(FIND("Fungus",C205)),ISNUMBER(FIND("mushroom",C205)),ISNUMBER(FIND("Mushroom",C205)),ISNUMBER(FIND(" mold ",C205)))</f>
        <v>0</v>
      </c>
      <c r="AH205" t="b">
        <f>OR(ISNUMBER(FIND("Pig ",C205)),ISNUMBER(FIND("pig ",C205)),ISNUMBER(FIND("Pigs ",C205)),ISNUMBER(FIND("pigs ",C205)))</f>
        <v>0</v>
      </c>
      <c r="AI205" t="b">
        <f>OR(ISNUMBER(FIND(" C. elegans",C205)),ISNUMBER(FIND("Caenorhabditis elegans",C205)),ISNUMBER(FIND("earthworms",C205)),ISNUMBER(FIND(" Ficopomatus enigmaticus",C205)),ISNUMBER(FIND("larva",C205)),ISNUMBER(FIND("Lumbriculus variegatus",C205)),ISNUMBER(FIND("nematode",C205)))</f>
        <v>0</v>
      </c>
      <c r="AJ205" t="b">
        <f>NOT(OR(AA205,AB205,AC205,AD205,AE205,AF205,AG205,AH205,AI205))</f>
        <v>0</v>
      </c>
      <c r="AL205" t="b">
        <f>OR(AA205,AB205,AD205,AE205,AF205,AG205,AH205,AI205)</f>
        <v>1</v>
      </c>
      <c r="AM205" t="b">
        <f>IF(Table1[[#This Row],[In vivo?]],IF(Table1[[#This Row],[Cell]],FALSE,TRUE),FALSE)</f>
        <v>0</v>
      </c>
      <c r="AN205" t="b">
        <f>AND(AC205,AL205)</f>
        <v>1</v>
      </c>
      <c r="AO205" t="b">
        <f>IF(Table1[[#This Row],[Cell]],IF(Table1[[#This Row],[In vivo?]],FALSE,TRUE),FALSE)</f>
        <v>0</v>
      </c>
      <c r="AP205" t="b">
        <f>NOT(OR(Table1[[#This Row],[In vivo?]],Table1[[#This Row],[Only in Cell]]))</f>
        <v>0</v>
      </c>
      <c r="AQ205" t="b">
        <f>IF(OR(Table1[[#This Row],[Rodents]],Table1[[#This Row],[Human]],Table1[[#This Row],[Pig]]),OR(ISNUMBER(FIND("pulmonary",C205)),ISNUMBER(FIND("lung",C205))),"NA")</f>
        <v>1</v>
      </c>
      <c r="AR205" t="b">
        <f>IF(OR(Table1[[#This Row],[Rodents]],Table1[[#This Row],[Human]],Table1[[#This Row],[Pig]]),OR(ISNUMBER(FIND("skin",C205)),ISNUMBER(FIND("dermal",C205))),"NA")</f>
        <v>0</v>
      </c>
      <c r="AS205" t="b">
        <f>IF(OR(Table1[[#This Row],[Rodents]],Table1[[#This Row],[Human]],Table1[[#This Row],[Pig]]),OR(ISNUMBER(FIND("liver",C205)),ISNUMBER(FIND("hepat",C205))),"NA")</f>
        <v>0</v>
      </c>
      <c r="AT205" t="b">
        <f>IF(OR(Table1[[#This Row],[Rodents]],Table1[[#This Row],[Human]],Table1[[#This Row],[Pig]]),OR(ISNUMBER(FIND("kidney",C205)),ISNUMBER(FIND("neph",C205))),"NA")</f>
        <v>0</v>
      </c>
      <c r="AU205" t="b">
        <f>IF(OR(Table1[[#This Row],[Rodents]],Table1[[#This Row],[Human]],Table1[[#This Row],[Pig]]),OR(ISNUMBER(FIND("brain",C205)),ISNUMBER(FIND("neur",C205)),ISNUMBER(FIND("nerv",C205))),"NA")</f>
        <v>0</v>
      </c>
      <c r="AV205" t="b">
        <f>IF(OR(Table1[[#This Row],[Rodents]],Table1[[#This Row],[Human]],Table1[[#This Row],[Pig]]),OR(ISNUMBER(FIND("heart",C205)),ISNUMBER(FIND("cardi",C205))),"NA")</f>
        <v>0</v>
      </c>
      <c r="AW205" t="b">
        <f>IF(OR(Table1[[#This Row],[Rodents]],Table1[[#This Row],[Human]],Table1[[#This Row],[Pig]]),OR(ISNUMBER(FIND("gastro",C205)),ISNUMBER(FIND("intesti",C205)),ISNUMBER(FIND("stomach",C205))),"NA")</f>
        <v>0</v>
      </c>
      <c r="AX205" t="b">
        <f>IF(OR(Table1[[#This Row],[Rodents]],Table1[[#This Row],[Human]],Table1[[#This Row],[Pig]]),NOT(OR(AQ205,AR205,AS205,AT205,AU205,AV205,AW205)),"NA")</f>
        <v>0</v>
      </c>
      <c r="AY205" t="b">
        <f>OR(ISNUMBER(FIND("SWCNT",C205)),ISNUMBER(FIND("SWNT",C205)),ISNUMBER(FIND("single-wall",C205)),ISNUMBER(FIND("single wall",C205)),ISNUMBER(FIND("Single wall",C205)),ISNUMBER(FIND("Single-wall",C205)),ISNUMBER(FIND("SWCNT",B205)),ISNUMBER(FIND("SWNT",B205)),ISNUMBER(FIND("single-wall",B205)),ISNUMBER(FIND("single wall",B205)),ISNUMBER(FIND("Single-wall",B205)),ISNUMBER(FIND("Single wall",B205)))</f>
        <v>0</v>
      </c>
      <c r="AZ205" t="b">
        <f>OR(ISNUMBER(FIND("MWCNT",C205)),ISNUMBER(FIND("MWNT",C205)),ISNUMBER(FIND("multi-wall",C205)),ISNUMBER(FIND("multi wall",C205)),ISNUMBER(FIND("multiwall",C205)),ISNUMBER(FIND("Multi-wall",C205)),ISNUMBER(FIND("Multi wall",C205)),ISNUMBER(FIND("Multiwall",C205)),ISNUMBER(FIND("MWCNT",B205)),ISNUMBER(FIND("MWNT",B205)),ISNUMBER(FIND("multi-wall",B205)),ISNUMBER(FIND("multi wall",B205)),ISNUMBER(FIND("multiwall",B205)),ISNUMBER(FIND("Multi-wall",B205)),ISNUMBER(FIND("Multi wall",B205)),ISNUMBER(FIND("Multiwall",B205)),ISNUMBER(FIND("Double-wall",B205)),ISNUMBER(FIND("Double wall",B205)),ISNUMBER(FIND("Doublewall",B205)),ISNUMBER(FIND("double-wall",B205)),ISNUMBER(FIND("double wall",B205)),ISNUMBER(FIND("doublewall",B205)))</f>
        <v>1</v>
      </c>
      <c r="BA205" t="b">
        <f>AND(Table1[[#This Row],[SWCNT]],Table1[[#This Row],[MWCNT]])</f>
        <v>0</v>
      </c>
      <c r="BB205" t="b">
        <f>IF(Table1[[#This Row],[SWCNT]]=TRUE,FALSE,IF(Table1[[#This Row],[MWCNT]]=TRUE,FALSE,TRUE))</f>
        <v>0</v>
      </c>
      <c r="BC205" s="18"/>
    </row>
    <row r="206" spans="1:55" ht="370">
      <c r="A206" t="s">
        <v>1915</v>
      </c>
      <c r="B206" s="2" t="s">
        <v>1916</v>
      </c>
      <c r="C206" s="16" t="s">
        <v>1917</v>
      </c>
      <c r="D206" s="17" t="s">
        <v>402</v>
      </c>
      <c r="E206" s="2">
        <v>2018</v>
      </c>
      <c r="F206" t="b">
        <f>OR(ISNUMBER(FIND("cytotoxic",C206)),ISNUMBER(FIND("Cytotoxic",C206)),ISNUMBER(FIND("cellular toxicity",C206)),ISNUMBER(FIND("cell death",C206)),ISNUMBER(FIND("viable",C206)),ISNUMBER(FIND("phytotoxic",C206)),ISNUMBER(FIND("acute toxicity",C206)),ISNUMBER(FIND("MTT",C206)),ISNUMBER(FIND("survival",C206)),ISNUMBER(FIND("prolifer",C206)),ISNUMBER(FIND("apoptosis",C206)),ISNUMBER(FIND("neurotoxic",C206)),ISNUMBER(FIND("  lysis ",C206)),ISNUMBER(FIND("necrosis",C206)),ISNUMBER(FIND("cellular death",C206))*3,ISNUMBER(FIND("LDH",C206)),ISNUMBER(FIND("Acute toxicity",C206)))</f>
        <v>1</v>
      </c>
      <c r="G206" t="b">
        <f>OR(ISNUMBER(FIND("genotoxic",C206)),ISNUMBER(FIND("genotoxicity",C206)),ISNUMBER(FIND("DNA damage",C206)),ISNUMBER(FIND("DNA",C206)),ISNUMBER(FIND("RNA",C206)),ISNUMBER(FIND("mesothelioma",C206)),ISNUMBER(FIND("carcino",C206)),ISNUMBER(FIND("mutagen",C206)),ISNUMBER(FIND("genetic",C206)))</f>
        <v>0</v>
      </c>
      <c r="H206" t="b">
        <f>OR(ISNUMBER(FIND("inflammatory",C206)),ISNUMBER(FIND("inflamm",C206)))</f>
        <v>1</v>
      </c>
      <c r="I206" t="b">
        <f>OR(ISNUMBER(FIND("immune",C206)),ISNUMBER(FIND("immunological",C206)),ISNUMBER(FIND("interleuk",C206)),ISNUMBER(FIND("platelet activation",C206)),ISNUMBER(FIND("monocyte",C206)),ISNUMBER(FIND("leukocyte",C206)),ISNUMBER(FIND("cytokine",C206)),ISNUMBER(FIND("CD4",C206)),ISNUMBER(FIND("CD8",C206)),ISNUMBER(FIND("T-cell",C206)))</f>
        <v>1</v>
      </c>
      <c r="J206" t="b">
        <f>OR(ISNUMBER(FIND("reactive oxygen",C206)),ISNUMBER(FIND("ROS",C206)),ISNUMBER(FIND("free radical",C206)),ISNUMBER(FIND("oxidative stress",C206)),ISNUMBER(FIND("peroxid",C206)),ISNUMBER(FIND("oxidative",C206)),ISNUMBER(FIND("antioxid",C206)))</f>
        <v>0</v>
      </c>
      <c r="K206" t="b">
        <f>OR(ISNUMBER(FIND("autophag",C206)))</f>
        <v>0</v>
      </c>
      <c r="L206" t="b">
        <f>OR(ISNUMBER(FIND("morpholog",C206)))</f>
        <v>0</v>
      </c>
      <c r="M206" t="b">
        <f>OR(ISNUMBER(FIND("fibrosis",C206)),ISNUMBER(FIND("Fibrosis",C206)),ISNUMBER(FIND("fibrot",C206)))</f>
        <v>0</v>
      </c>
      <c r="N206" t="b">
        <f>OR(ISNUMBER(FIND("offspring",C206)),ISNUMBER(FIND("Parental",C206)),ISNUMBER(FIND("parental",C206)),ISNUMBER(FIND("germline",C206)),ISNUMBER(FIND("reproduc",C206)),ISNUMBER(FIND("embryo",C206)))</f>
        <v>0</v>
      </c>
      <c r="O206" t="b">
        <f>OR(ISNUMBER(FIND("metabol",C206)),ISNUMBER(FIND("Metabol",C206)),ISNUMBER(FIND("digest",C206)),ISNUMBER(FIND("mitochon",C206)))</f>
        <v>0</v>
      </c>
      <c r="P206" t="b">
        <f>OR(ISNUMBER(FIND("ecotox",C206)),ISNUMBER(FIND("Ecotox",B206)),ISNUMBER(FIND("ecotox",B206)),ISNUMBER(FIND("Ecotox",C206)))</f>
        <v>0</v>
      </c>
      <c r="Q206" t="b">
        <f>OR(ISNUMBER(FIND("Bioaccum",C206)),ISNUMBER(FIND("bioaccum",C206)),ISNUMBER(FIND("accum",C206)))</f>
        <v>0</v>
      </c>
      <c r="R206" t="b">
        <f>OR(ISNUMBER(FIND("Occupation",C206)),ISNUMBER(FIND("occupation",C206)),ISNUMBER(FIND("worker",C206)),ISNUMBER(FIND("workforce",C206)))</f>
        <v>0</v>
      </c>
      <c r="S206" t="b">
        <f>NOT(OR(F206,G206,H206,I206,J206,K206,L206,M206,N206,O206,P206,Q206,R206))</f>
        <v>0</v>
      </c>
      <c r="U206" t="b">
        <f>OR(Table1[[#This Row],[Inflammation]],Table1[[#This Row],[Immune]])</f>
        <v>1</v>
      </c>
      <c r="V206" t="b">
        <f>IF(OR(Table1[[#This Row],[Rodents]],Table1[[#This Row],[Human]],Table1[[#This Row],[Pig]]),OR(ISNUMBER(FIND("intratrach",C206)),ISNUMBER(FIND("nasal ",C206)),ISNUMBER(FIND("instill",C206))),"NA")</f>
        <v>0</v>
      </c>
      <c r="W206" t="b">
        <f>IF(OR(Table1[[#This Row],[Rodents]],Table1[[#This Row],[Human]],Table1[[#This Row],[Pig]]),OR(ISNUMBER(FIND("dermal",C206)),ISNUMBER(FIND("skin ",C206))),"NA")</f>
        <v>0</v>
      </c>
      <c r="X206" t="b">
        <f>IF(OR(Table1[[#This Row],[Rodents]],Table1[[#This Row],[Human]],Table1[[#This Row],[Pig]]),OR(ISNUMBER(FIND("injected",C206)),ISNUMBER(FIND("periton",C206)),ISNUMBER(FIND("intrascrot",C206))),"NA")</f>
        <v>0</v>
      </c>
      <c r="Y206" t="b">
        <f>IF(OR(Table1[[#This Row],[Rodents]],Table1[[#This Row],[Human]],Table1[[#This Row],[Pig]]),NOT(OR(Table1[[#This Row],[Inhaled/Intratracheal/intranasal]],Table1[[#This Row],[Dermal]],Table1[[#This Row],[Injected]])),"NA")</f>
        <v>1</v>
      </c>
      <c r="AA206" t="b">
        <f>OR(ISNUMBER(FIND("fish ",C206)),ISNUMBER(FIND("Fish ",C206)),ISNUMBER(FIND("aquatic",C206)),ISNUMBER(FIND("daphnids",C206)),ISNUMBER(FIND("Carcinus maenas",C206)),ISNUMBER(FIND("Daphnia",C206)),ISNUMBER(FIND("Ruditapes philippinarum",C206)),ISNUMBER(FIND("daphnia",C206)),ISNUMBER(FIND("marine",C206)),ISNUMBER(FIND("mussel",C206)),ISNUMBER(FIND("algae",C206)),ISNUMBER(FIND("Donax faba",C206)),ISNUMBER(FIND("estuarine",C206)),ISNUMBER(FIND("snail",C206)),ISNUMBER(FIND("Prorocentrum donghaiense",C206)) )</f>
        <v>0</v>
      </c>
      <c r="AB206" t="b">
        <f>OR(ISNUMBER(FIND(" rat ",C206)),ISNUMBER(FIND(" rats ",C206)),ISNUMBER(FIND(" Rats ",C206)),ISNUMBER(FIND(" Rat ",C206)),ISNUMBER(FIND(" rat.",C206)),ISNUMBER(FIND(" rats.",C206)),ISNUMBER(FIND("mouse",C206)),ISNUMBER(FIND("mice",C206)), ISNUMBER(FIND(" Mice",C206)))</f>
        <v>1</v>
      </c>
      <c r="AC206" t="b">
        <f>OR(ISNUMBER(FIND(" cell ",C206)),ISNUMBER(FIND("fibroblast",C206)),ISNUMBER(FIND("macrophage",C206)),ISNUMBER(FIND("epithelial",C206)),ISNUMBER(FIND("endothelial",C206)),ISNUMBER(FIND("neuron",C206)),ISNUMBER(FIND(" cells ",C206)),ISNUMBER(FIND("RBC",C206)),ISNUMBER(FIND("mitochond",C206)),ISNUMBER(FIND("adipocyte",C206)),ISNUMBER(FIND("osteo",C206)),ISNUMBER(FIND("keratin",C206)),ISNUMBER(FIND(" cell's ",C206)),ISNUMBER(FIND("eukary",C206)),ISNUMBER(FIND("sperm",C206)))</f>
        <v>1</v>
      </c>
      <c r="AD206" t="b">
        <f>OR(ISNUMBER(FIND("human",B206)),ISNUMBER(FIND("workers",B206)),ISNUMBER(FIND("workforces",B206)),ISNUMBER(FIND("occupational",B206)),ISNUMBER(FIND("Case report",B206)),ISNUMBER(FIND("Workplaces",B206)),ISNUMBER(FIND("worker",B206)))</f>
        <v>0</v>
      </c>
      <c r="AE206" t="b">
        <f>OR(ISNUMBER(FIND(" plant ",C206)),ISNUMBER(FIND("Plant ",C206)),ISNUMBER(FIND("tomato",C206)),ISNUMBER(FIND("plants",C206)),ISNUMBER(FIND("Plants",C206)),ISNUMBER(FIND("algae",C206)),ISNUMBER(FIND("lettuce",C206)),ISNUMBER(FIND("green gram sprouts ",C206)),ISNUMBER(FIND("Cucurbita pepo",C206)),ISNUMBER(FIND("bean ",C206)),ISNUMBER(FIND("chloroplast",C206)),ISNUMBER(FIND("chlorophyll",C206)),ISNUMBER(FIND("seedling",C206)),ISNUMBER(FIND("canola",C206)),ISNUMBER(FIND("shoot",C206)),ISNUMBER(FIND("photosynthes",C206)),ISNUMBER(FIND(" leaves ",C206)),,ISNUMBER(FIND("agriculture",C206)),ISNUMBER(FIND(" crops ",C206)))</f>
        <v>0</v>
      </c>
      <c r="AF206" t="b">
        <f>OR(ISNUMBER(FIND("bacteria",C206)),ISNUMBER(FIND("Bacteria",C206)),ISNUMBER(FIND("Bacterium",C206)),ISNUMBER(FIND("bacterium",C206)),ISNUMBER(FIND(" coli ",C206)))</f>
        <v>0</v>
      </c>
      <c r="AG206" t="b">
        <f>OR(ISNUMBER(FIND("fungi",C206)),ISNUMBER(FIND("Fungi",C206)),ISNUMBER(FIND("fungus",C206)),ISNUMBER(FIND("Fungus",C206)),ISNUMBER(FIND("mushroom",C206)),ISNUMBER(FIND("Mushroom",C206)),ISNUMBER(FIND(" mold ",C206)))</f>
        <v>1</v>
      </c>
      <c r="AH206" t="b">
        <f>OR(ISNUMBER(FIND("Pig ",C206)),ISNUMBER(FIND("pig ",C206)),ISNUMBER(FIND("Pigs ",C206)),ISNUMBER(FIND("pigs ",C206)))</f>
        <v>0</v>
      </c>
      <c r="AI206" t="b">
        <f>OR(ISNUMBER(FIND(" C. elegans",C206)),ISNUMBER(FIND("Caenorhabditis elegans",C206)),ISNUMBER(FIND("earthworms",C206)),ISNUMBER(FIND(" Ficopomatus enigmaticus",C206)),ISNUMBER(FIND("larva",C206)),ISNUMBER(FIND("Lumbriculus variegatus",C206)),ISNUMBER(FIND("nematode",C206)))</f>
        <v>0</v>
      </c>
      <c r="AJ206" t="b">
        <f>NOT(OR(AA206,AB206,AC206,AD206,AE206,AF206,AG206,AH206,AI206))</f>
        <v>0</v>
      </c>
      <c r="AL206" t="b">
        <f>OR(AA206,AB206,AD206,AE206,AF206,AG206,AH206,AI206)</f>
        <v>1</v>
      </c>
      <c r="AM206" t="b">
        <f>IF(Table1[[#This Row],[In vivo?]],IF(Table1[[#This Row],[Cell]],FALSE,TRUE),FALSE)</f>
        <v>0</v>
      </c>
      <c r="AN206" t="b">
        <f>AND(AC206,AL206)</f>
        <v>1</v>
      </c>
      <c r="AO206" t="b">
        <f>IF(Table1[[#This Row],[Cell]],IF(Table1[[#This Row],[In vivo?]],FALSE,TRUE),FALSE)</f>
        <v>0</v>
      </c>
      <c r="AP206" t="b">
        <f>NOT(OR(Table1[[#This Row],[In vivo?]],Table1[[#This Row],[Only in Cell]]))</f>
        <v>0</v>
      </c>
      <c r="AQ206" t="b">
        <f>IF(OR(Table1[[#This Row],[Rodents]],Table1[[#This Row],[Human]],Table1[[#This Row],[Pig]]),OR(ISNUMBER(FIND("pulmonary",C206)),ISNUMBER(FIND("lung",C206))),"NA")</f>
        <v>0</v>
      </c>
      <c r="AR206" t="b">
        <f>IF(OR(Table1[[#This Row],[Rodents]],Table1[[#This Row],[Human]],Table1[[#This Row],[Pig]]),OR(ISNUMBER(FIND("skin",C206)),ISNUMBER(FIND("dermal",C206))),"NA")</f>
        <v>0</v>
      </c>
      <c r="AS206" t="b">
        <f>IF(OR(Table1[[#This Row],[Rodents]],Table1[[#This Row],[Human]],Table1[[#This Row],[Pig]]),OR(ISNUMBER(FIND("liver",C206)),ISNUMBER(FIND("hepat",C206))),"NA")</f>
        <v>1</v>
      </c>
      <c r="AT206" t="b">
        <f>IF(OR(Table1[[#This Row],[Rodents]],Table1[[#This Row],[Human]],Table1[[#This Row],[Pig]]),OR(ISNUMBER(FIND("kidney",C206)),ISNUMBER(FIND("neph",C206))),"NA")</f>
        <v>0</v>
      </c>
      <c r="AU206" t="b">
        <f>IF(OR(Table1[[#This Row],[Rodents]],Table1[[#This Row],[Human]],Table1[[#This Row],[Pig]]),OR(ISNUMBER(FIND("brain",C206)),ISNUMBER(FIND("neur",C206)),ISNUMBER(FIND("nerv",C206))),"NA")</f>
        <v>0</v>
      </c>
      <c r="AV206" t="b">
        <f>IF(OR(Table1[[#This Row],[Rodents]],Table1[[#This Row],[Human]],Table1[[#This Row],[Pig]]),OR(ISNUMBER(FIND("heart",C206)),ISNUMBER(FIND("cardi",C206))),"NA")</f>
        <v>0</v>
      </c>
      <c r="AW206" t="b">
        <f>IF(OR(Table1[[#This Row],[Rodents]],Table1[[#This Row],[Human]],Table1[[#This Row],[Pig]]),OR(ISNUMBER(FIND("gastro",C206)),ISNUMBER(FIND("intesti",C206)),ISNUMBER(FIND("stomach",C206))),"NA")</f>
        <v>1</v>
      </c>
      <c r="AX206" t="b">
        <f>IF(OR(Table1[[#This Row],[Rodents]],Table1[[#This Row],[Human]],Table1[[#This Row],[Pig]]),NOT(OR(AQ206,AR206,AS206,AT206,AU206,AV206,AW206)),"NA")</f>
        <v>0</v>
      </c>
      <c r="AY206" t="b">
        <f>OR(ISNUMBER(FIND("SWCNT",C206)),ISNUMBER(FIND("SWNT",C206)),ISNUMBER(FIND("single-wall",C206)),ISNUMBER(FIND("single wall",C206)),ISNUMBER(FIND("Single wall",C206)),ISNUMBER(FIND("Single-wall",C206)),ISNUMBER(FIND("SWCNT",B206)),ISNUMBER(FIND("SWNT",B206)),ISNUMBER(FIND("single-wall",B206)),ISNUMBER(FIND("single wall",B206)),ISNUMBER(FIND("Single-wall",B206)),ISNUMBER(FIND("Single wall",B206)))</f>
        <v>1</v>
      </c>
      <c r="AZ206" t="b">
        <f>OR(ISNUMBER(FIND("MWCNT",C206)),ISNUMBER(FIND("MWNT",C206)),ISNUMBER(FIND("multi-wall",C206)),ISNUMBER(FIND("multi wall",C206)),ISNUMBER(FIND("multiwall",C206)),ISNUMBER(FIND("Multi-wall",C206)),ISNUMBER(FIND("Multi wall",C206)),ISNUMBER(FIND("Multiwall",C206)),ISNUMBER(FIND("MWCNT",B206)),ISNUMBER(FIND("MWNT",B206)),ISNUMBER(FIND("multi-wall",B206)),ISNUMBER(FIND("multi wall",B206)),ISNUMBER(FIND("multiwall",B206)),ISNUMBER(FIND("Multi-wall",B206)),ISNUMBER(FIND("Multi wall",B206)),ISNUMBER(FIND("Multiwall",B206)),ISNUMBER(FIND("Double-wall",B206)),ISNUMBER(FIND("Double wall",B206)),ISNUMBER(FIND("Doublewall",B206)),ISNUMBER(FIND("double-wall",B206)),ISNUMBER(FIND("double wall",B206)),ISNUMBER(FIND("doublewall",B206)))</f>
        <v>0</v>
      </c>
      <c r="BA206" t="b">
        <f>AND(Table1[[#This Row],[SWCNT]],Table1[[#This Row],[MWCNT]])</f>
        <v>0</v>
      </c>
      <c r="BB206" t="b">
        <f>IF(Table1[[#This Row],[SWCNT]]=TRUE,FALSE,IF(Table1[[#This Row],[MWCNT]]=TRUE,FALSE,TRUE))</f>
        <v>0</v>
      </c>
      <c r="BC206" s="18"/>
    </row>
    <row r="207" spans="1:55" ht="240.5">
      <c r="A207" t="s">
        <v>1929</v>
      </c>
      <c r="B207" s="2" t="s">
        <v>1930</v>
      </c>
      <c r="C207" s="16" t="s">
        <v>1931</v>
      </c>
      <c r="D207" s="17" t="s">
        <v>1196</v>
      </c>
      <c r="E207" s="2">
        <v>2018</v>
      </c>
      <c r="F207" t="b">
        <f>OR(ISNUMBER(FIND("cytotoxic",C207)),ISNUMBER(FIND("Cytotoxic",C207)),ISNUMBER(FIND("cellular toxicity",C207)),ISNUMBER(FIND("cell death",C207)),ISNUMBER(FIND("viable",C207)),ISNUMBER(FIND("phytotoxic",C207)),ISNUMBER(FIND("acute toxicity",C207)),ISNUMBER(FIND("MTT",C207)),ISNUMBER(FIND("survival",C207)),ISNUMBER(FIND("prolifer",C207)),ISNUMBER(FIND("apoptosis",C207)),ISNUMBER(FIND("neurotoxic",C207)),ISNUMBER(FIND("  lysis ",C207)),ISNUMBER(FIND("necrosis",C207)),ISNUMBER(FIND("cellular death",C207))*3,ISNUMBER(FIND("LDH",C207)),ISNUMBER(FIND("Acute toxicity",C207)))</f>
        <v>0</v>
      </c>
      <c r="G207" t="b">
        <f>OR(ISNUMBER(FIND("genotoxic",C207)),ISNUMBER(FIND("genotoxicity",C207)),ISNUMBER(FIND("DNA damage",C207)),ISNUMBER(FIND("DNA",C207)),ISNUMBER(FIND("RNA",C207)),ISNUMBER(FIND("mesothelioma",C207)),ISNUMBER(FIND("carcino",C207)),ISNUMBER(FIND("mutagen",C207)),ISNUMBER(FIND("genetic",C207)))</f>
        <v>1</v>
      </c>
      <c r="H207" t="b">
        <f>OR(ISNUMBER(FIND("inflammatory",C207)),ISNUMBER(FIND("inflamm",C207)))</f>
        <v>1</v>
      </c>
      <c r="I207" t="b">
        <f>OR(ISNUMBER(FIND("immune",C207)),ISNUMBER(FIND("immunological",C207)),ISNUMBER(FIND("interleuk",C207)),ISNUMBER(FIND("platelet activation",C207)),ISNUMBER(FIND("monocyte",C207)),ISNUMBER(FIND("leukocyte",C207)),ISNUMBER(FIND("cytokine",C207)),ISNUMBER(FIND("CD4",C207)),ISNUMBER(FIND("CD8",C207)),ISNUMBER(FIND("T-cell",C207)))</f>
        <v>0</v>
      </c>
      <c r="J207" t="b">
        <f>OR(ISNUMBER(FIND("reactive oxygen",C207)),ISNUMBER(FIND("ROS",C207)),ISNUMBER(FIND("free radical",C207)),ISNUMBER(FIND("oxidative stress",C207)),ISNUMBER(FIND("peroxid",C207)),ISNUMBER(FIND("oxidative",C207)),ISNUMBER(FIND("antioxid",C207)))</f>
        <v>0</v>
      </c>
      <c r="K207" t="b">
        <f>OR(ISNUMBER(FIND("autophag",C207)))</f>
        <v>0</v>
      </c>
      <c r="L207" t="b">
        <f>OR(ISNUMBER(FIND("morpholog",C207)))</f>
        <v>0</v>
      </c>
      <c r="M207" t="b">
        <f>OR(ISNUMBER(FIND("fibrosis",C207)),ISNUMBER(FIND("Fibrosis",C207)),ISNUMBER(FIND("fibrot",C207)))</f>
        <v>0</v>
      </c>
      <c r="N207" t="b">
        <f>OR(ISNUMBER(FIND("offspring",C207)),ISNUMBER(FIND("Parental",C207)),ISNUMBER(FIND("parental",C207)),ISNUMBER(FIND("germline",C207)),ISNUMBER(FIND("reproduc",C207)),ISNUMBER(FIND("embryo",C207)))</f>
        <v>0</v>
      </c>
      <c r="O207" t="b">
        <f>OR(ISNUMBER(FIND("metabol",C207)),ISNUMBER(FIND("Metabol",C207)),ISNUMBER(FIND("digest",C207)),ISNUMBER(FIND("mitochon",C207)))</f>
        <v>0</v>
      </c>
      <c r="P207" t="b">
        <f>OR(ISNUMBER(FIND("ecotox",C207)),ISNUMBER(FIND("Ecotox",B207)),ISNUMBER(FIND("ecotox",B207)),ISNUMBER(FIND("Ecotox",C207)))</f>
        <v>0</v>
      </c>
      <c r="Q207" t="b">
        <f>OR(ISNUMBER(FIND("Bioaccum",C207)),ISNUMBER(FIND("bioaccum",C207)),ISNUMBER(FIND("accum",C207)))</f>
        <v>0</v>
      </c>
      <c r="R207" t="b">
        <f>OR(ISNUMBER(FIND("Occupation",C207)),ISNUMBER(FIND("occupation",C207)),ISNUMBER(FIND("worker",C207)),ISNUMBER(FIND("workforce",C207)))</f>
        <v>0</v>
      </c>
      <c r="S207" t="b">
        <f>NOT(OR(F207,G207,H207,I207,J207,K207,L207,M207,N207,O207,P207,Q207,R207))</f>
        <v>0</v>
      </c>
      <c r="U207" t="b">
        <f>OR(Table1[[#This Row],[Inflammation]],Table1[[#This Row],[Immune]])</f>
        <v>1</v>
      </c>
      <c r="V207" t="b">
        <f>IF(OR(Table1[[#This Row],[Rodents]],Table1[[#This Row],[Human]],Table1[[#This Row],[Pig]]),OR(ISNUMBER(FIND("intratrach",C207)),ISNUMBER(FIND("nasal ",C207)),ISNUMBER(FIND("instill",C207))),"NA")</f>
        <v>0</v>
      </c>
      <c r="W207" t="b">
        <f>IF(OR(Table1[[#This Row],[Rodents]],Table1[[#This Row],[Human]],Table1[[#This Row],[Pig]]),OR(ISNUMBER(FIND("dermal",C207)),ISNUMBER(FIND("skin ",C207))),"NA")</f>
        <v>0</v>
      </c>
      <c r="X207" t="b">
        <f>IF(OR(Table1[[#This Row],[Rodents]],Table1[[#This Row],[Human]],Table1[[#This Row],[Pig]]),OR(ISNUMBER(FIND("injected",C207)),ISNUMBER(FIND("periton",C207)),ISNUMBER(FIND("intrascrot",C207))),"NA")</f>
        <v>1</v>
      </c>
      <c r="Y207" t="b">
        <f>IF(OR(Table1[[#This Row],[Rodents]],Table1[[#This Row],[Human]],Table1[[#This Row],[Pig]]),NOT(OR(Table1[[#This Row],[Inhaled/Intratracheal/intranasal]],Table1[[#This Row],[Dermal]],Table1[[#This Row],[Injected]])),"NA")</f>
        <v>0</v>
      </c>
      <c r="AA207" t="b">
        <f>OR(ISNUMBER(FIND("fish ",C207)),ISNUMBER(FIND("Fish ",C207)),ISNUMBER(FIND("aquatic",C207)),ISNUMBER(FIND("daphnids",C207)),ISNUMBER(FIND("Carcinus maenas",C207)),ISNUMBER(FIND("Daphnia",C207)),ISNUMBER(FIND("Ruditapes philippinarum",C207)),ISNUMBER(FIND("daphnia",C207)),ISNUMBER(FIND("marine",C207)),ISNUMBER(FIND("mussel",C207)),ISNUMBER(FIND("algae",C207)),ISNUMBER(FIND("Donax faba",C207)),ISNUMBER(FIND("estuarine",C207)),ISNUMBER(FIND("snail",C207)),ISNUMBER(FIND("Prorocentrum donghaiense",C207)) )</f>
        <v>0</v>
      </c>
      <c r="AB207" t="b">
        <f>OR(ISNUMBER(FIND(" rat ",C207)),ISNUMBER(FIND(" rats ",C207)),ISNUMBER(FIND(" Rats ",C207)),ISNUMBER(FIND(" Rat ",C207)),ISNUMBER(FIND(" rat.",C207)),ISNUMBER(FIND(" rats.",C207)),ISNUMBER(FIND("mouse",C207)),ISNUMBER(FIND("mice",C207)), ISNUMBER(FIND(" Mice",C207)))</f>
        <v>1</v>
      </c>
      <c r="AC207" t="b">
        <f>OR(ISNUMBER(FIND(" cell ",C207)),ISNUMBER(FIND("fibroblast",C207)),ISNUMBER(FIND("macrophage",C207)),ISNUMBER(FIND("epithelial",C207)),ISNUMBER(FIND("endothelial",C207)),ISNUMBER(FIND("neuron",C207)),ISNUMBER(FIND(" cells ",C207)),ISNUMBER(FIND("RBC",C207)),ISNUMBER(FIND("mitochond",C207)),ISNUMBER(FIND("adipocyte",C207)),ISNUMBER(FIND("osteo",C207)),ISNUMBER(FIND("keratin",C207)),ISNUMBER(FIND(" cell's ",C207)),ISNUMBER(FIND("eukary",C207)),ISNUMBER(FIND("sperm",C207)))</f>
        <v>0</v>
      </c>
      <c r="AD207" t="b">
        <f>OR(ISNUMBER(FIND("human",B207)),ISNUMBER(FIND("workers",B207)),ISNUMBER(FIND("workforces",B207)),ISNUMBER(FIND("occupational",B207)),ISNUMBER(FIND("Case report",B207)),ISNUMBER(FIND("Workplaces",B207)),ISNUMBER(FIND("worker",B207)))</f>
        <v>0</v>
      </c>
      <c r="AE207" t="b">
        <f>OR(ISNUMBER(FIND(" plant ",C207)),ISNUMBER(FIND("Plant ",C207)),ISNUMBER(FIND("tomato",C207)),ISNUMBER(FIND("plants",C207)),ISNUMBER(FIND("Plants",C207)),ISNUMBER(FIND("algae",C207)),ISNUMBER(FIND("lettuce",C207)),ISNUMBER(FIND("green gram sprouts ",C207)),ISNUMBER(FIND("Cucurbita pepo",C207)),ISNUMBER(FIND("bean ",C207)),ISNUMBER(FIND("chloroplast",C207)),ISNUMBER(FIND("chlorophyll",C207)),ISNUMBER(FIND("seedling",C207)),ISNUMBER(FIND("canola",C207)),ISNUMBER(FIND("shoot",C207)),ISNUMBER(FIND("photosynthes",C207)),ISNUMBER(FIND(" leaves ",C207)),,ISNUMBER(FIND("agriculture",C207)),ISNUMBER(FIND(" crops ",C207)))</f>
        <v>0</v>
      </c>
      <c r="AF207" t="b">
        <f>OR(ISNUMBER(FIND("bacteria",C207)),ISNUMBER(FIND("Bacteria",C207)),ISNUMBER(FIND("Bacterium",C207)),ISNUMBER(FIND("bacterium",C207)),ISNUMBER(FIND(" coli ",C207)))</f>
        <v>1</v>
      </c>
      <c r="AG207" t="b">
        <f>OR(ISNUMBER(FIND("fungi",C207)),ISNUMBER(FIND("Fungi",C207)),ISNUMBER(FIND("fungus",C207)),ISNUMBER(FIND("Fungus",C207)),ISNUMBER(FIND("mushroom",C207)),ISNUMBER(FIND("Mushroom",C207)),ISNUMBER(FIND(" mold ",C207)))</f>
        <v>0</v>
      </c>
      <c r="AH207" t="b">
        <f>OR(ISNUMBER(FIND("Pig ",C207)),ISNUMBER(FIND("pig ",C207)),ISNUMBER(FIND("Pigs ",C207)),ISNUMBER(FIND("pigs ",C207)))</f>
        <v>0</v>
      </c>
      <c r="AI207" t="b">
        <f>OR(ISNUMBER(FIND(" C. elegans",C207)),ISNUMBER(FIND("Caenorhabditis elegans",C207)),ISNUMBER(FIND("earthworms",C207)),ISNUMBER(FIND(" Ficopomatus enigmaticus",C207)),ISNUMBER(FIND("larva",C207)),ISNUMBER(FIND("Lumbriculus variegatus",C207)),ISNUMBER(FIND("nematode",C207)))</f>
        <v>0</v>
      </c>
      <c r="AJ207" t="b">
        <f>NOT(OR(AA207,AB207,AC207,AD207,AE207,AF207,AG207,AH207,AI207))</f>
        <v>0</v>
      </c>
      <c r="AL207" t="b">
        <f>OR(AA207,AB207,AD207,AE207,AF207,AG207,AH207,AI207)</f>
        <v>1</v>
      </c>
      <c r="AM207" t="b">
        <f>IF(Table1[[#This Row],[In vivo?]],IF(Table1[[#This Row],[Cell]],FALSE,TRUE),FALSE)</f>
        <v>1</v>
      </c>
      <c r="AN207" t="b">
        <f>AND(AC207,AL207)</f>
        <v>0</v>
      </c>
      <c r="AO207" t="b">
        <f>IF(Table1[[#This Row],[Cell]],IF(Table1[[#This Row],[In vivo?]],FALSE,TRUE),FALSE)</f>
        <v>0</v>
      </c>
      <c r="AP207" t="b">
        <f>NOT(OR(Table1[[#This Row],[In vivo?]],Table1[[#This Row],[Only in Cell]]))</f>
        <v>0</v>
      </c>
      <c r="AQ207" t="b">
        <f>IF(OR(Table1[[#This Row],[Rodents]],Table1[[#This Row],[Human]],Table1[[#This Row],[Pig]]),OR(ISNUMBER(FIND("pulmonary",C207)),ISNUMBER(FIND("lung",C207))),"NA")</f>
        <v>0</v>
      </c>
      <c r="AR207" t="b">
        <f>IF(OR(Table1[[#This Row],[Rodents]],Table1[[#This Row],[Human]],Table1[[#This Row],[Pig]]),OR(ISNUMBER(FIND("skin",C207)),ISNUMBER(FIND("dermal",C207))),"NA")</f>
        <v>0</v>
      </c>
      <c r="AS207" t="b">
        <f>IF(OR(Table1[[#This Row],[Rodents]],Table1[[#This Row],[Human]],Table1[[#This Row],[Pig]]),OR(ISNUMBER(FIND("liver",C207)),ISNUMBER(FIND("hepat",C207))),"NA")</f>
        <v>1</v>
      </c>
      <c r="AT207" t="b">
        <f>IF(OR(Table1[[#This Row],[Rodents]],Table1[[#This Row],[Human]],Table1[[#This Row],[Pig]]),OR(ISNUMBER(FIND("kidney",C207)),ISNUMBER(FIND("neph",C207))),"NA")</f>
        <v>0</v>
      </c>
      <c r="AU207" t="b">
        <f>IF(OR(Table1[[#This Row],[Rodents]],Table1[[#This Row],[Human]],Table1[[#This Row],[Pig]]),OR(ISNUMBER(FIND("brain",C207)),ISNUMBER(FIND("neur",C207)),ISNUMBER(FIND("nerv",C207))),"NA")</f>
        <v>0</v>
      </c>
      <c r="AV207" t="b">
        <f>IF(OR(Table1[[#This Row],[Rodents]],Table1[[#This Row],[Human]],Table1[[#This Row],[Pig]]),OR(ISNUMBER(FIND("heart",C207)),ISNUMBER(FIND("cardi",C207))),"NA")</f>
        <v>0</v>
      </c>
      <c r="AW207" t="b">
        <f>IF(OR(Table1[[#This Row],[Rodents]],Table1[[#This Row],[Human]],Table1[[#This Row],[Pig]]),OR(ISNUMBER(FIND("gastro",C207)),ISNUMBER(FIND("intesti",C207)),ISNUMBER(FIND("stomach",C207))),"NA")</f>
        <v>1</v>
      </c>
      <c r="AX207" t="b">
        <f>IF(OR(Table1[[#This Row],[Rodents]],Table1[[#This Row],[Human]],Table1[[#This Row],[Pig]]),NOT(OR(AQ207,AR207,AS207,AT207,AU207,AV207,AW207)),"NA")</f>
        <v>0</v>
      </c>
      <c r="AY207" t="b">
        <f>OR(ISNUMBER(FIND("SWCNT",C207)),ISNUMBER(FIND("SWNT",C207)),ISNUMBER(FIND("single-wall",C207)),ISNUMBER(FIND("single wall",C207)),ISNUMBER(FIND("Single wall",C207)),ISNUMBER(FIND("Single-wall",C207)),ISNUMBER(FIND("SWCNT",B207)),ISNUMBER(FIND("SWNT",B207)),ISNUMBER(FIND("single-wall",B207)),ISNUMBER(FIND("single wall",B207)),ISNUMBER(FIND("Single-wall",B207)),ISNUMBER(FIND("Single wall",B207)))</f>
        <v>1</v>
      </c>
      <c r="AZ207" t="b">
        <f>OR(ISNUMBER(FIND("MWCNT",C207)),ISNUMBER(FIND("MWNT",C207)),ISNUMBER(FIND("multi-wall",C207)),ISNUMBER(FIND("multi wall",C207)),ISNUMBER(FIND("multiwall",C207)),ISNUMBER(FIND("Multi-wall",C207)),ISNUMBER(FIND("Multi wall",C207)),ISNUMBER(FIND("Multiwall",C207)),ISNUMBER(FIND("MWCNT",B207)),ISNUMBER(FIND("MWNT",B207)),ISNUMBER(FIND("multi-wall",B207)),ISNUMBER(FIND("multi wall",B207)),ISNUMBER(FIND("multiwall",B207)),ISNUMBER(FIND("Multi-wall",B207)),ISNUMBER(FIND("Multi wall",B207)),ISNUMBER(FIND("Multiwall",B207)),ISNUMBER(FIND("Double-wall",B207)),ISNUMBER(FIND("Double wall",B207)),ISNUMBER(FIND("Doublewall",B207)),ISNUMBER(FIND("double-wall",B207)),ISNUMBER(FIND("double wall",B207)),ISNUMBER(FIND("doublewall",B207)))</f>
        <v>0</v>
      </c>
      <c r="BA207" t="b">
        <f>AND(Table1[[#This Row],[SWCNT]],Table1[[#This Row],[MWCNT]])</f>
        <v>0</v>
      </c>
      <c r="BB207" t="b">
        <f>IF(Table1[[#This Row],[SWCNT]]=TRUE,FALSE,IF(Table1[[#This Row],[MWCNT]]=TRUE,FALSE,TRUE))</f>
        <v>0</v>
      </c>
      <c r="BC207" s="18"/>
    </row>
    <row r="208" spans="1:55" ht="240.5">
      <c r="A208" t="s">
        <v>1937</v>
      </c>
      <c r="B208" s="2" t="s">
        <v>1940</v>
      </c>
      <c r="C208" s="16" t="s">
        <v>1943</v>
      </c>
      <c r="D208" s="17" t="s">
        <v>1196</v>
      </c>
      <c r="E208" s="2">
        <v>2018</v>
      </c>
      <c r="F208" t="b">
        <f>OR(ISNUMBER(FIND("cytotoxic",C208)),ISNUMBER(FIND("Cytotoxic",C208)),ISNUMBER(FIND("cellular toxicity",C208)),ISNUMBER(FIND("cell death",C208)),ISNUMBER(FIND("viable",C208)),ISNUMBER(FIND("phytotoxic",C208)),ISNUMBER(FIND("acute toxicity",C208)),ISNUMBER(FIND("MTT",C208)),ISNUMBER(FIND("survival",C208)),ISNUMBER(FIND("prolifer",C208)),ISNUMBER(FIND("apoptosis",C208)),ISNUMBER(FIND("neurotoxic",C208)),ISNUMBER(FIND("  lysis ",C208)),ISNUMBER(FIND("necrosis",C208)),ISNUMBER(FIND("cellular death",C208))*3,ISNUMBER(FIND("LDH",C208)),ISNUMBER(FIND("Acute toxicity",C208)))</f>
        <v>1</v>
      </c>
      <c r="G208" t="b">
        <f>OR(ISNUMBER(FIND("genotoxic",C208)),ISNUMBER(FIND("genotoxicity",C208)),ISNUMBER(FIND("DNA damage",C208)),ISNUMBER(FIND("DNA",C208)),ISNUMBER(FIND("RNA",C208)),ISNUMBER(FIND("mesothelioma",C208)),ISNUMBER(FIND("carcino",C208)),ISNUMBER(FIND("mutagen",C208)),ISNUMBER(FIND("genetic",C208)))</f>
        <v>1</v>
      </c>
      <c r="H208" t="b">
        <f>OR(ISNUMBER(FIND("inflammatory",C208)),ISNUMBER(FIND("inflamm",C208)))</f>
        <v>1</v>
      </c>
      <c r="I208" t="b">
        <f>OR(ISNUMBER(FIND("immune",C208)),ISNUMBER(FIND("immunological",C208)),ISNUMBER(FIND("interleuk",C208)),ISNUMBER(FIND("platelet activation",C208)),ISNUMBER(FIND("monocyte",C208)),ISNUMBER(FIND("leukocyte",C208)),ISNUMBER(FIND("cytokine",C208)),ISNUMBER(FIND("CD4",C208)),ISNUMBER(FIND("CD8",C208)),ISNUMBER(FIND("T-cell",C208)))</f>
        <v>1</v>
      </c>
      <c r="J208" t="b">
        <f>OR(ISNUMBER(FIND("reactive oxygen",C208)),ISNUMBER(FIND("ROS",C208)),ISNUMBER(FIND("free radical",C208)),ISNUMBER(FIND("oxidative stress",C208)),ISNUMBER(FIND("peroxid",C208)),ISNUMBER(FIND("oxidative",C208)),ISNUMBER(FIND("antioxid",C208)))</f>
        <v>0</v>
      </c>
      <c r="K208" t="b">
        <f>OR(ISNUMBER(FIND("autophag",C208)))</f>
        <v>0</v>
      </c>
      <c r="L208" t="b">
        <f>OR(ISNUMBER(FIND("morpholog",C208)))</f>
        <v>0</v>
      </c>
      <c r="M208" t="b">
        <f>OR(ISNUMBER(FIND("fibrosis",C208)),ISNUMBER(FIND("Fibrosis",C208)),ISNUMBER(FIND("fibrot",C208)))</f>
        <v>0</v>
      </c>
      <c r="N208" t="b">
        <f>OR(ISNUMBER(FIND("offspring",C208)),ISNUMBER(FIND("Parental",C208)),ISNUMBER(FIND("parental",C208)),ISNUMBER(FIND("germline",C208)),ISNUMBER(FIND("reproduc",C208)),ISNUMBER(FIND("embryo",C208)))</f>
        <v>0</v>
      </c>
      <c r="O208" t="b">
        <f>OR(ISNUMBER(FIND("metabol",C208)),ISNUMBER(FIND("Metabol",C208)),ISNUMBER(FIND("digest",C208)),ISNUMBER(FIND("mitochon",C208)))</f>
        <v>0</v>
      </c>
      <c r="P208" t="b">
        <f>OR(ISNUMBER(FIND("ecotox",C208)),ISNUMBER(FIND("Ecotox",B208)),ISNUMBER(FIND("ecotox",B208)),ISNUMBER(FIND("Ecotox",C208)))</f>
        <v>0</v>
      </c>
      <c r="Q208" t="b">
        <f>OR(ISNUMBER(FIND("Bioaccum",C208)),ISNUMBER(FIND("bioaccum",C208)),ISNUMBER(FIND("accum",C208)))</f>
        <v>0</v>
      </c>
      <c r="R208" t="b">
        <f>OR(ISNUMBER(FIND("Occupation",C208)),ISNUMBER(FIND("occupation",C208)),ISNUMBER(FIND("worker",C208)),ISNUMBER(FIND("workforce",C208)))</f>
        <v>0</v>
      </c>
      <c r="S208" t="b">
        <f>NOT(OR(F208,G208,H208,I208,J208,K208,L208,M208,N208,O208,P208,Q208,R208))</f>
        <v>0</v>
      </c>
      <c r="U208" t="b">
        <f>OR(Table1[[#This Row],[Inflammation]],Table1[[#This Row],[Immune]])</f>
        <v>1</v>
      </c>
      <c r="V208" t="str">
        <f>IF(OR(Table1[[#This Row],[Rodents]],Table1[[#This Row],[Human]],Table1[[#This Row],[Pig]]),OR(ISNUMBER(FIND("intratrach",C208)),ISNUMBER(FIND("nasal ",C208)),ISNUMBER(FIND("instill",C208))),"NA")</f>
        <v>NA</v>
      </c>
      <c r="W208" t="str">
        <f>IF(OR(Table1[[#This Row],[Rodents]],Table1[[#This Row],[Human]],Table1[[#This Row],[Pig]]),OR(ISNUMBER(FIND("dermal",C208)),ISNUMBER(FIND("skin ",C208))),"NA")</f>
        <v>NA</v>
      </c>
      <c r="X208" t="str">
        <f>IF(OR(Table1[[#This Row],[Rodents]],Table1[[#This Row],[Human]],Table1[[#This Row],[Pig]]),OR(ISNUMBER(FIND("injected",C208)),ISNUMBER(FIND("periton",C208)),ISNUMBER(FIND("intrascrot",C208))),"NA")</f>
        <v>NA</v>
      </c>
      <c r="Y208" t="str">
        <f>IF(OR(Table1[[#This Row],[Rodents]],Table1[[#This Row],[Human]],Table1[[#This Row],[Pig]]),NOT(OR(Table1[[#This Row],[Inhaled/Intratracheal/intranasal]],Table1[[#This Row],[Dermal]],Table1[[#This Row],[Injected]])),"NA")</f>
        <v>NA</v>
      </c>
      <c r="AA208" t="b">
        <f>OR(ISNUMBER(FIND("fish ",C208)),ISNUMBER(FIND("Fish ",C208)),ISNUMBER(FIND("aquatic",C208)),ISNUMBER(FIND("daphnids",C208)),ISNUMBER(FIND("Carcinus maenas",C208)),ISNUMBER(FIND("Daphnia",C208)),ISNUMBER(FIND("Ruditapes philippinarum",C208)),ISNUMBER(FIND("daphnia",C208)),ISNUMBER(FIND("marine",C208)),ISNUMBER(FIND("mussel",C208)),ISNUMBER(FIND("algae",C208)),ISNUMBER(FIND("Donax faba",C208)),ISNUMBER(FIND("estuarine",C208)),ISNUMBER(FIND("snail",C208)),ISNUMBER(FIND("Prorocentrum donghaiense",C208)) )</f>
        <v>0</v>
      </c>
      <c r="AB208" t="b">
        <f>OR(ISNUMBER(FIND(" rat ",C208)),ISNUMBER(FIND(" rats ",C208)),ISNUMBER(FIND(" Rats ",C208)),ISNUMBER(FIND(" Rat ",C208)),ISNUMBER(FIND(" rat.",C208)),ISNUMBER(FIND(" rats.",C208)),ISNUMBER(FIND("mouse",C208)),ISNUMBER(FIND("mice",C208)), ISNUMBER(FIND(" Mice",C208)))</f>
        <v>0</v>
      </c>
      <c r="AC208" t="b">
        <f>OR(ISNUMBER(FIND(" cell ",C208)),ISNUMBER(FIND("fibroblast",C208)),ISNUMBER(FIND("macrophage",C208)),ISNUMBER(FIND("epithelial",C208)),ISNUMBER(FIND("endothelial",C208)),ISNUMBER(FIND("neuron",C208)),ISNUMBER(FIND(" cells ",C208)),ISNUMBER(FIND("RBC",C208)),ISNUMBER(FIND("mitochond",C208)),ISNUMBER(FIND("adipocyte",C208)),ISNUMBER(FIND("osteo",C208)),ISNUMBER(FIND("keratin",C208)),ISNUMBER(FIND(" cell's ",C208)),ISNUMBER(FIND("eukary",C208)),ISNUMBER(FIND("sperm",C208)))</f>
        <v>1</v>
      </c>
      <c r="AD208" t="b">
        <f>OR(ISNUMBER(FIND("human",B208)),ISNUMBER(FIND("workers",B208)),ISNUMBER(FIND("workforces",B208)),ISNUMBER(FIND("occupational",B208)),ISNUMBER(FIND("Case report",B208)),ISNUMBER(FIND("Workplaces",B208)),ISNUMBER(FIND("worker",B208)))</f>
        <v>0</v>
      </c>
      <c r="AE208" t="b">
        <f>OR(ISNUMBER(FIND(" plant ",C208)),ISNUMBER(FIND("Plant ",C208)),ISNUMBER(FIND("tomato",C208)),ISNUMBER(FIND("plants",C208)),ISNUMBER(FIND("Plants",C208)),ISNUMBER(FIND("algae",C208)),ISNUMBER(FIND("lettuce",C208)),ISNUMBER(FIND("green gram sprouts ",C208)),ISNUMBER(FIND("Cucurbita pepo",C208)),ISNUMBER(FIND("bean ",C208)),ISNUMBER(FIND("chloroplast",C208)),ISNUMBER(FIND("chlorophyll",C208)),ISNUMBER(FIND("seedling",C208)),ISNUMBER(FIND("canola",C208)),ISNUMBER(FIND("shoot",C208)),ISNUMBER(FIND("photosynthes",C208)),ISNUMBER(FIND(" leaves ",C208)),,ISNUMBER(FIND("agriculture",C208)),ISNUMBER(FIND(" crops ",C208)))</f>
        <v>0</v>
      </c>
      <c r="AF208" t="b">
        <f>OR(ISNUMBER(FIND("bacteria",C208)),ISNUMBER(FIND("Bacteria",C208)),ISNUMBER(FIND("Bacterium",C208)),ISNUMBER(FIND("bacterium",C208)),ISNUMBER(FIND(" coli ",C208)))</f>
        <v>0</v>
      </c>
      <c r="AG208" t="b">
        <f>OR(ISNUMBER(FIND("fungi",C208)),ISNUMBER(FIND("Fungi",C208)),ISNUMBER(FIND("fungus",C208)),ISNUMBER(FIND("Fungus",C208)),ISNUMBER(FIND("mushroom",C208)),ISNUMBER(FIND("Mushroom",C208)),ISNUMBER(FIND(" mold ",C208)))</f>
        <v>0</v>
      </c>
      <c r="AH208" t="b">
        <f>OR(ISNUMBER(FIND("Pig ",C208)),ISNUMBER(FIND("pig ",C208)),ISNUMBER(FIND("Pigs ",C208)),ISNUMBER(FIND("pigs ",C208)))</f>
        <v>0</v>
      </c>
      <c r="AI208" t="b">
        <f>OR(ISNUMBER(FIND(" C. elegans",C208)),ISNUMBER(FIND("Caenorhabditis elegans",C208)),ISNUMBER(FIND("earthworms",C208)),ISNUMBER(FIND(" Ficopomatus enigmaticus",C208)),ISNUMBER(FIND("larva",C208)),ISNUMBER(FIND("Lumbriculus variegatus",C208)),ISNUMBER(FIND("nematode",C208)))</f>
        <v>0</v>
      </c>
      <c r="AJ208" t="b">
        <f>NOT(OR(AA208,AB208,AC208,AD208,AE208,AF208,AG208,AH208,AI208))</f>
        <v>0</v>
      </c>
      <c r="AL208" t="b">
        <f>OR(AA208,AB208,AD208,AE208,AF208,AG208,AH208,AI208)</f>
        <v>0</v>
      </c>
      <c r="AM208" t="b">
        <f>IF(Table1[[#This Row],[In vivo?]],IF(Table1[[#This Row],[Cell]],FALSE,TRUE),FALSE)</f>
        <v>0</v>
      </c>
      <c r="AN208" t="b">
        <f>AND(AC208,AL208)</f>
        <v>0</v>
      </c>
      <c r="AO208" t="b">
        <f>IF(Table1[[#This Row],[Cell]],IF(Table1[[#This Row],[In vivo?]],FALSE,TRUE),FALSE)</f>
        <v>1</v>
      </c>
      <c r="AP208" t="b">
        <f>NOT(OR(Table1[[#This Row],[In vivo?]],Table1[[#This Row],[Only in Cell]]))</f>
        <v>0</v>
      </c>
      <c r="AQ208" t="str">
        <f>IF(OR(Table1[[#This Row],[Rodents]],Table1[[#This Row],[Human]],Table1[[#This Row],[Pig]]),OR(ISNUMBER(FIND("pulmonary",C208)),ISNUMBER(FIND("lung",C208))),"NA")</f>
        <v>NA</v>
      </c>
      <c r="AR208" t="str">
        <f>IF(OR(Table1[[#This Row],[Rodents]],Table1[[#This Row],[Human]],Table1[[#This Row],[Pig]]),OR(ISNUMBER(FIND("skin",C208)),ISNUMBER(FIND("dermal",C208))),"NA")</f>
        <v>NA</v>
      </c>
      <c r="AS208" t="str">
        <f>IF(OR(Table1[[#This Row],[Rodents]],Table1[[#This Row],[Human]],Table1[[#This Row],[Pig]]),OR(ISNUMBER(FIND("liver",C208)),ISNUMBER(FIND("hepat",C208))),"NA")</f>
        <v>NA</v>
      </c>
      <c r="AT208" t="str">
        <f>IF(OR(Table1[[#This Row],[Rodents]],Table1[[#This Row],[Human]],Table1[[#This Row],[Pig]]),OR(ISNUMBER(FIND("kidney",C208)),ISNUMBER(FIND("neph",C208))),"NA")</f>
        <v>NA</v>
      </c>
      <c r="AU208" t="str">
        <f>IF(OR(Table1[[#This Row],[Rodents]],Table1[[#This Row],[Human]],Table1[[#This Row],[Pig]]),OR(ISNUMBER(FIND("brain",C208)),ISNUMBER(FIND("neur",C208)),ISNUMBER(FIND("nerv",C208))),"NA")</f>
        <v>NA</v>
      </c>
      <c r="AV208" t="str">
        <f>IF(OR(Table1[[#This Row],[Rodents]],Table1[[#This Row],[Human]],Table1[[#This Row],[Pig]]),OR(ISNUMBER(FIND("heart",C208)),ISNUMBER(FIND("cardi",C208))),"NA")</f>
        <v>NA</v>
      </c>
      <c r="AW208" t="str">
        <f>IF(OR(Table1[[#This Row],[Rodents]],Table1[[#This Row],[Human]],Table1[[#This Row],[Pig]]),OR(ISNUMBER(FIND("gastro",C208)),ISNUMBER(FIND("intesti",C208)),ISNUMBER(FIND("stomach",C208))),"NA")</f>
        <v>NA</v>
      </c>
      <c r="AX208" t="str">
        <f>IF(OR(Table1[[#This Row],[Rodents]],Table1[[#This Row],[Human]],Table1[[#This Row],[Pig]]),NOT(OR(AQ208,AR208,AS208,AT208,AU208,AV208,AW208)),"NA")</f>
        <v>NA</v>
      </c>
      <c r="AY208" t="b">
        <f>OR(ISNUMBER(FIND("SWCNT",C208)),ISNUMBER(FIND("SWNT",C208)),ISNUMBER(FIND("single-wall",C208)),ISNUMBER(FIND("single wall",C208)),ISNUMBER(FIND("Single wall",C208)),ISNUMBER(FIND("Single-wall",C208)),ISNUMBER(FIND("SWCNT",B208)),ISNUMBER(FIND("SWNT",B208)),ISNUMBER(FIND("single-wall",B208)),ISNUMBER(FIND("single wall",B208)),ISNUMBER(FIND("Single-wall",B208)),ISNUMBER(FIND("Single wall",B208)))</f>
        <v>0</v>
      </c>
      <c r="AZ208" t="b">
        <f>OR(ISNUMBER(FIND("MWCNT",C208)),ISNUMBER(FIND("MWNT",C208)),ISNUMBER(FIND("multi-wall",C208)),ISNUMBER(FIND("multi wall",C208)),ISNUMBER(FIND("multiwall",C208)),ISNUMBER(FIND("Multi-wall",C208)),ISNUMBER(FIND("Multi wall",C208)),ISNUMBER(FIND("Multiwall",C208)),ISNUMBER(FIND("MWCNT",B208)),ISNUMBER(FIND("MWNT",B208)),ISNUMBER(FIND("multi-wall",B208)),ISNUMBER(FIND("multi wall",B208)),ISNUMBER(FIND("multiwall",B208)),ISNUMBER(FIND("Multi-wall",B208)),ISNUMBER(FIND("Multi wall",B208)),ISNUMBER(FIND("Multiwall",B208)),ISNUMBER(FIND("Double-wall",B208)),ISNUMBER(FIND("Double wall",B208)),ISNUMBER(FIND("Doublewall",B208)),ISNUMBER(FIND("double-wall",B208)),ISNUMBER(FIND("double wall",B208)),ISNUMBER(FIND("doublewall",B208)))</f>
        <v>1</v>
      </c>
      <c r="BA208" t="b">
        <f>AND(Table1[[#This Row],[SWCNT]],Table1[[#This Row],[MWCNT]])</f>
        <v>0</v>
      </c>
      <c r="BB208" t="b">
        <f>IF(Table1[[#This Row],[SWCNT]]=TRUE,FALSE,IF(Table1[[#This Row],[MWCNT]]=TRUE,FALSE,TRUE))</f>
        <v>0</v>
      </c>
      <c r="BC208" s="18"/>
    </row>
    <row r="209" spans="1:55" ht="240.5">
      <c r="A209" t="s">
        <v>1954</v>
      </c>
      <c r="B209" s="2" t="s">
        <v>1956</v>
      </c>
      <c r="C209" s="16" t="s">
        <v>1958</v>
      </c>
      <c r="D209" s="17" t="s">
        <v>1574</v>
      </c>
      <c r="E209" s="2">
        <v>2018</v>
      </c>
      <c r="F209" t="b">
        <f>OR(ISNUMBER(FIND("cytotoxic",C209)),ISNUMBER(FIND("Cytotoxic",C209)),ISNUMBER(FIND("cellular toxicity",C209)),ISNUMBER(FIND("cell death",C209)),ISNUMBER(FIND("viable",C209)),ISNUMBER(FIND("phytotoxic",C209)),ISNUMBER(FIND("acute toxicity",C209)),ISNUMBER(FIND("MTT",C209)),ISNUMBER(FIND("survival",C209)),ISNUMBER(FIND("prolifer",C209)),ISNUMBER(FIND("apoptosis",C209)),ISNUMBER(FIND("neurotoxic",C209)),ISNUMBER(FIND("  lysis ",C209)),ISNUMBER(FIND("necrosis",C209)),ISNUMBER(FIND("cellular death",C209))*3,ISNUMBER(FIND("LDH",C209)),ISNUMBER(FIND("Acute toxicity",C209)))</f>
        <v>0</v>
      </c>
      <c r="G209" t="b">
        <f>OR(ISNUMBER(FIND("genotoxic",C209)),ISNUMBER(FIND("genotoxicity",C209)),ISNUMBER(FIND("DNA damage",C209)),ISNUMBER(FIND("DNA",C209)),ISNUMBER(FIND("RNA",C209)),ISNUMBER(FIND("mesothelioma",C209)),ISNUMBER(FIND("carcino",C209)),ISNUMBER(FIND("mutagen",C209)),ISNUMBER(FIND("genetic",C209)))</f>
        <v>0</v>
      </c>
      <c r="H209" t="b">
        <f>OR(ISNUMBER(FIND("inflammatory",C209)),ISNUMBER(FIND("inflamm",C209)))</f>
        <v>1</v>
      </c>
      <c r="I209" t="b">
        <f>OR(ISNUMBER(FIND("immune",C209)),ISNUMBER(FIND("immunological",C209)),ISNUMBER(FIND("interleuk",C209)),ISNUMBER(FIND("platelet activation",C209)),ISNUMBER(FIND("monocyte",C209)),ISNUMBER(FIND("leukocyte",C209)),ISNUMBER(FIND("cytokine",C209)),ISNUMBER(FIND("CD4",C209)),ISNUMBER(FIND("CD8",C209)),ISNUMBER(FIND("T-cell",C209)))</f>
        <v>0</v>
      </c>
      <c r="J209" t="b">
        <f>OR(ISNUMBER(FIND("reactive oxygen",C209)),ISNUMBER(FIND("ROS",C209)),ISNUMBER(FIND("free radical",C209)),ISNUMBER(FIND("oxidative stress",C209)),ISNUMBER(FIND("peroxid",C209)),ISNUMBER(FIND("oxidative",C209)),ISNUMBER(FIND("antioxid",C209)))</f>
        <v>0</v>
      </c>
      <c r="K209" t="b">
        <f>OR(ISNUMBER(FIND("autophag",C209)))</f>
        <v>0</v>
      </c>
      <c r="L209" t="b">
        <f>OR(ISNUMBER(FIND("morpholog",C209)))</f>
        <v>0</v>
      </c>
      <c r="M209" t="b">
        <f>OR(ISNUMBER(FIND("fibrosis",C209)),ISNUMBER(FIND("Fibrosis",C209)),ISNUMBER(FIND("fibrot",C209)))</f>
        <v>0</v>
      </c>
      <c r="N209" t="b">
        <f>OR(ISNUMBER(FIND("offspring",C209)),ISNUMBER(FIND("Parental",C209)),ISNUMBER(FIND("parental",C209)),ISNUMBER(FIND("germline",C209)),ISNUMBER(FIND("reproduc",C209)),ISNUMBER(FIND("embryo",C209)))</f>
        <v>1</v>
      </c>
      <c r="O209" t="b">
        <f>OR(ISNUMBER(FIND("metabol",C209)),ISNUMBER(FIND("Metabol",C209)),ISNUMBER(FIND("digest",C209)),ISNUMBER(FIND("mitochon",C209)))</f>
        <v>1</v>
      </c>
      <c r="P209" t="b">
        <f>OR(ISNUMBER(FIND("ecotox",C209)),ISNUMBER(FIND("Ecotox",B209)),ISNUMBER(FIND("ecotox",B209)),ISNUMBER(FIND("Ecotox",C209)))</f>
        <v>0</v>
      </c>
      <c r="Q209" t="b">
        <f>OR(ISNUMBER(FIND("Bioaccum",C209)),ISNUMBER(FIND("bioaccum",C209)),ISNUMBER(FIND("accum",C209)))</f>
        <v>1</v>
      </c>
      <c r="R209" t="b">
        <f>OR(ISNUMBER(FIND("Occupation",C209)),ISNUMBER(FIND("occupation",C209)),ISNUMBER(FIND("worker",C209)),ISNUMBER(FIND("workforce",C209)))</f>
        <v>0</v>
      </c>
      <c r="S209" t="b">
        <f>NOT(OR(F209,G209,H209,I209,J209,K209,L209,M209,N209,O209,P209,Q209,R209))</f>
        <v>0</v>
      </c>
      <c r="U209" t="b">
        <f>OR(Table1[[#This Row],[Inflammation]],Table1[[#This Row],[Immune]])</f>
        <v>1</v>
      </c>
      <c r="V209" t="b">
        <f>IF(OR(Table1[[#This Row],[Rodents]],Table1[[#This Row],[Human]],Table1[[#This Row],[Pig]]),OR(ISNUMBER(FIND("intratrach",C209)),ISNUMBER(FIND("nasal ",C209)),ISNUMBER(FIND("instill",C209))),"NA")</f>
        <v>1</v>
      </c>
      <c r="W209" t="b">
        <f>IF(OR(Table1[[#This Row],[Rodents]],Table1[[#This Row],[Human]],Table1[[#This Row],[Pig]]),OR(ISNUMBER(FIND("dermal",C209)),ISNUMBER(FIND("skin ",C209))),"NA")</f>
        <v>0</v>
      </c>
      <c r="X209" t="b">
        <f>IF(OR(Table1[[#This Row],[Rodents]],Table1[[#This Row],[Human]],Table1[[#This Row],[Pig]]),OR(ISNUMBER(FIND("injected",C209)),ISNUMBER(FIND("periton",C209)),ISNUMBER(FIND("intrascrot",C209))),"NA")</f>
        <v>1</v>
      </c>
      <c r="Y209" t="b">
        <f>IF(OR(Table1[[#This Row],[Rodents]],Table1[[#This Row],[Human]],Table1[[#This Row],[Pig]]),NOT(OR(Table1[[#This Row],[Inhaled/Intratracheal/intranasal]],Table1[[#This Row],[Dermal]],Table1[[#This Row],[Injected]])),"NA")</f>
        <v>0</v>
      </c>
      <c r="AA209" t="b">
        <f>OR(ISNUMBER(FIND("fish ",C209)),ISNUMBER(FIND("Fish ",C209)),ISNUMBER(FIND("aquatic",C209)),ISNUMBER(FIND("daphnids",C209)),ISNUMBER(FIND("Carcinus maenas",C209)),ISNUMBER(FIND("Daphnia",C209)),ISNUMBER(FIND("Ruditapes philippinarum",C209)),ISNUMBER(FIND("daphnia",C209)),ISNUMBER(FIND("marine",C209)),ISNUMBER(FIND("mussel",C209)),ISNUMBER(FIND("algae",C209)),ISNUMBER(FIND("Donax faba",C209)),ISNUMBER(FIND("estuarine",C209)),ISNUMBER(FIND("snail",C209)),ISNUMBER(FIND("Prorocentrum donghaiense",C209)) )</f>
        <v>0</v>
      </c>
      <c r="AB209" t="b">
        <f>OR(ISNUMBER(FIND(" rat ",C209)),ISNUMBER(FIND(" rats ",C209)),ISNUMBER(FIND(" Rats ",C209)),ISNUMBER(FIND(" Rat ",C209)),ISNUMBER(FIND(" rat.",C209)),ISNUMBER(FIND(" rats.",C209)),ISNUMBER(FIND("mouse",C209)),ISNUMBER(FIND("mice",C209)), ISNUMBER(FIND(" Mice",C209)))</f>
        <v>1</v>
      </c>
      <c r="AC209" t="b">
        <f>OR(ISNUMBER(FIND(" cell ",C209)),ISNUMBER(FIND("fibroblast",C209)),ISNUMBER(FIND("macrophage",C209)),ISNUMBER(FIND("epithelial",C209)),ISNUMBER(FIND("endothelial",C209)),ISNUMBER(FIND("neuron",C209)),ISNUMBER(FIND(" cells ",C209)),ISNUMBER(FIND("RBC",C209)),ISNUMBER(FIND("mitochond",C209)),ISNUMBER(FIND("adipocyte",C209)),ISNUMBER(FIND("osteo",C209)),ISNUMBER(FIND("keratin",C209)),ISNUMBER(FIND(" cell's ",C209)),ISNUMBER(FIND("eukary",C209)),ISNUMBER(FIND("sperm",C209)))</f>
        <v>1</v>
      </c>
      <c r="AD209" t="b">
        <f>OR(ISNUMBER(FIND("human",B209)),ISNUMBER(FIND("workers",B209)),ISNUMBER(FIND("workforces",B209)),ISNUMBER(FIND("occupational",B209)),ISNUMBER(FIND("Case report",B209)),ISNUMBER(FIND("Workplaces",B209)),ISNUMBER(FIND("worker",B209)))</f>
        <v>0</v>
      </c>
      <c r="AE209" t="b">
        <f>OR(ISNUMBER(FIND(" plant ",C209)),ISNUMBER(FIND("Plant ",C209)),ISNUMBER(FIND("tomato",C209)),ISNUMBER(FIND("plants",C209)),ISNUMBER(FIND("Plants",C209)),ISNUMBER(FIND("algae",C209)),ISNUMBER(FIND("lettuce",C209)),ISNUMBER(FIND("green gram sprouts ",C209)),ISNUMBER(FIND("Cucurbita pepo",C209)),ISNUMBER(FIND("bean ",C209)),ISNUMBER(FIND("chloroplast",C209)),ISNUMBER(FIND("chlorophyll",C209)),ISNUMBER(FIND("seedling",C209)),ISNUMBER(FIND("canola",C209)),ISNUMBER(FIND("shoot",C209)),ISNUMBER(FIND("photosynthes",C209)),ISNUMBER(FIND(" leaves ",C209)),,ISNUMBER(FIND("agriculture",C209)),ISNUMBER(FIND(" crops ",C209)))</f>
        <v>0</v>
      </c>
      <c r="AF209" t="b">
        <f>OR(ISNUMBER(FIND("bacteria",C209)),ISNUMBER(FIND("Bacteria",C209)),ISNUMBER(FIND("Bacterium",C209)),ISNUMBER(FIND("bacterium",C209)),ISNUMBER(FIND(" coli ",C209)))</f>
        <v>0</v>
      </c>
      <c r="AG209" t="b">
        <f>OR(ISNUMBER(FIND("fungi",C209)),ISNUMBER(FIND("Fungi",C209)),ISNUMBER(FIND("fungus",C209)),ISNUMBER(FIND("Fungus",C209)),ISNUMBER(FIND("mushroom",C209)),ISNUMBER(FIND("Mushroom",C209)),ISNUMBER(FIND(" mold ",C209)))</f>
        <v>0</v>
      </c>
      <c r="AH209" t="b">
        <f>OR(ISNUMBER(FIND("Pig ",C209)),ISNUMBER(FIND("pig ",C209)),ISNUMBER(FIND("Pigs ",C209)),ISNUMBER(FIND("pigs ",C209)))</f>
        <v>0</v>
      </c>
      <c r="AI209" t="b">
        <f>OR(ISNUMBER(FIND(" C. elegans",C209)),ISNUMBER(FIND("Caenorhabditis elegans",C209)),ISNUMBER(FIND("earthworms",C209)),ISNUMBER(FIND(" Ficopomatus enigmaticus",C209)),ISNUMBER(FIND("larva",C209)),ISNUMBER(FIND("Lumbriculus variegatus",C209)),ISNUMBER(FIND("nematode",C209)))</f>
        <v>0</v>
      </c>
      <c r="AJ209" t="b">
        <f>NOT(OR(AA209,AB209,AC209,AD209,AE209,AF209,AG209,AH209,AI209))</f>
        <v>0</v>
      </c>
      <c r="AL209" t="b">
        <f>OR(AA209,AB209,AD209,AE209,AF209,AG209,AH209,AI209)</f>
        <v>1</v>
      </c>
      <c r="AM209" t="b">
        <f>IF(Table1[[#This Row],[In vivo?]],IF(Table1[[#This Row],[Cell]],FALSE,TRUE),FALSE)</f>
        <v>0</v>
      </c>
      <c r="AN209" t="b">
        <f>AND(AC209,AL209)</f>
        <v>1</v>
      </c>
      <c r="AO209" t="b">
        <f>IF(Table1[[#This Row],[Cell]],IF(Table1[[#This Row],[In vivo?]],FALSE,TRUE),FALSE)</f>
        <v>0</v>
      </c>
      <c r="AP209" t="b">
        <f>NOT(OR(Table1[[#This Row],[In vivo?]],Table1[[#This Row],[Only in Cell]]))</f>
        <v>0</v>
      </c>
      <c r="AQ209" t="b">
        <f>IF(OR(Table1[[#This Row],[Rodents]],Table1[[#This Row],[Human]],Table1[[#This Row],[Pig]]),OR(ISNUMBER(FIND("pulmonary",C209)),ISNUMBER(FIND("lung",C209))),"NA")</f>
        <v>0</v>
      </c>
      <c r="AR209" t="b">
        <f>IF(OR(Table1[[#This Row],[Rodents]],Table1[[#This Row],[Human]],Table1[[#This Row],[Pig]]),OR(ISNUMBER(FIND("skin",C209)),ISNUMBER(FIND("dermal",C209))),"NA")</f>
        <v>0</v>
      </c>
      <c r="AS209" t="b">
        <f>IF(OR(Table1[[#This Row],[Rodents]],Table1[[#This Row],[Human]],Table1[[#This Row],[Pig]]),OR(ISNUMBER(FIND("liver",C209)),ISNUMBER(FIND("hepat",C209))),"NA")</f>
        <v>1</v>
      </c>
      <c r="AT209" t="b">
        <f>IF(OR(Table1[[#This Row],[Rodents]],Table1[[#This Row],[Human]],Table1[[#This Row],[Pig]]),OR(ISNUMBER(FIND("kidney",C209)),ISNUMBER(FIND("neph",C209))),"NA")</f>
        <v>0</v>
      </c>
      <c r="AU209" t="b">
        <f>IF(OR(Table1[[#This Row],[Rodents]],Table1[[#This Row],[Human]],Table1[[#This Row],[Pig]]),OR(ISNUMBER(FIND("brain",C209)),ISNUMBER(FIND("neur",C209)),ISNUMBER(FIND("nerv",C209))),"NA")</f>
        <v>0</v>
      </c>
      <c r="AV209" t="b">
        <f>IF(OR(Table1[[#This Row],[Rodents]],Table1[[#This Row],[Human]],Table1[[#This Row],[Pig]]),OR(ISNUMBER(FIND("heart",C209)),ISNUMBER(FIND("cardi",C209))),"NA")</f>
        <v>0</v>
      </c>
      <c r="AW209" t="b">
        <f>IF(OR(Table1[[#This Row],[Rodents]],Table1[[#This Row],[Human]],Table1[[#This Row],[Pig]]),OR(ISNUMBER(FIND("gastro",C209)),ISNUMBER(FIND("intesti",C209)),ISNUMBER(FIND("stomach",C209))),"NA")</f>
        <v>0</v>
      </c>
      <c r="AX209" t="b">
        <f>IF(OR(Table1[[#This Row],[Rodents]],Table1[[#This Row],[Human]],Table1[[#This Row],[Pig]]),NOT(OR(AQ209,AR209,AS209,AT209,AU209,AV209,AW209)),"NA")</f>
        <v>0</v>
      </c>
      <c r="AY209" t="b">
        <f>OR(ISNUMBER(FIND("SWCNT",C209)),ISNUMBER(FIND("SWNT",C209)),ISNUMBER(FIND("single-wall",C209)),ISNUMBER(FIND("single wall",C209)),ISNUMBER(FIND("Single wall",C209)),ISNUMBER(FIND("Single-wall",C209)),ISNUMBER(FIND("SWCNT",B209)),ISNUMBER(FIND("SWNT",B209)),ISNUMBER(FIND("single-wall",B209)),ISNUMBER(FIND("single wall",B209)),ISNUMBER(FIND("Single-wall",B209)),ISNUMBER(FIND("Single wall",B209)))</f>
        <v>0</v>
      </c>
      <c r="AZ209" t="b">
        <f>OR(ISNUMBER(FIND("MWCNT",C209)),ISNUMBER(FIND("MWNT",C209)),ISNUMBER(FIND("multi-wall",C209)),ISNUMBER(FIND("multi wall",C209)),ISNUMBER(FIND("multiwall",C209)),ISNUMBER(FIND("Multi-wall",C209)),ISNUMBER(FIND("Multi wall",C209)),ISNUMBER(FIND("Multiwall",C209)),ISNUMBER(FIND("MWCNT",B209)),ISNUMBER(FIND("MWNT",B209)),ISNUMBER(FIND("multi-wall",B209)),ISNUMBER(FIND("multi wall",B209)),ISNUMBER(FIND("multiwall",B209)),ISNUMBER(FIND("Multi-wall",B209)),ISNUMBER(FIND("Multi wall",B209)),ISNUMBER(FIND("Multiwall",B209)),ISNUMBER(FIND("Double-wall",B209)),ISNUMBER(FIND("Double wall",B209)),ISNUMBER(FIND("Doublewall",B209)),ISNUMBER(FIND("double-wall",B209)),ISNUMBER(FIND("double wall",B209)),ISNUMBER(FIND("doublewall",B209)))</f>
        <v>1</v>
      </c>
      <c r="BA209" t="b">
        <f>AND(Table1[[#This Row],[SWCNT]],Table1[[#This Row],[MWCNT]])</f>
        <v>0</v>
      </c>
      <c r="BB209" t="b">
        <f>IF(Table1[[#This Row],[SWCNT]]=TRUE,FALSE,IF(Table1[[#This Row],[MWCNT]]=TRUE,FALSE,TRUE))</f>
        <v>0</v>
      </c>
      <c r="BC209" s="18"/>
    </row>
    <row r="210" spans="1:55" ht="222">
      <c r="A210" t="s">
        <v>1969</v>
      </c>
      <c r="B210" s="2" t="s">
        <v>1970</v>
      </c>
      <c r="C210" s="16" t="s">
        <v>1971</v>
      </c>
      <c r="D210" s="17" t="s">
        <v>1972</v>
      </c>
      <c r="E210" s="2">
        <v>2018</v>
      </c>
      <c r="F210" t="b">
        <f>OR(ISNUMBER(FIND("cytotoxic",C210)),ISNUMBER(FIND("Cytotoxic",C210)),ISNUMBER(FIND("cellular toxicity",C210)),ISNUMBER(FIND("cell death",C210)),ISNUMBER(FIND("viable",C210)),ISNUMBER(FIND("phytotoxic",C210)),ISNUMBER(FIND("acute toxicity",C210)),ISNUMBER(FIND("MTT",C210)),ISNUMBER(FIND("survival",C210)),ISNUMBER(FIND("prolifer",C210)),ISNUMBER(FIND("apoptosis",C210)),ISNUMBER(FIND("neurotoxic",C210)),ISNUMBER(FIND("  lysis ",C210)),ISNUMBER(FIND("necrosis",C210)),ISNUMBER(FIND("cellular death",C210))*3,ISNUMBER(FIND("LDH",C210)),ISNUMBER(FIND("Acute toxicity",C210)))</f>
        <v>1</v>
      </c>
      <c r="G210" t="b">
        <f>OR(ISNUMBER(FIND("genotoxic",C210)),ISNUMBER(FIND("genotoxicity",C210)),ISNUMBER(FIND("DNA damage",C210)),ISNUMBER(FIND("DNA",C210)),ISNUMBER(FIND("RNA",C210)),ISNUMBER(FIND("mesothelioma",C210)),ISNUMBER(FIND("carcino",C210)),ISNUMBER(FIND("mutagen",C210)),ISNUMBER(FIND("genetic",C210)))</f>
        <v>0</v>
      </c>
      <c r="H210" t="b">
        <f>OR(ISNUMBER(FIND("inflammatory",C210)),ISNUMBER(FIND("inflamm",C210)))</f>
        <v>1</v>
      </c>
      <c r="I210" t="b">
        <f>OR(ISNUMBER(FIND("immune",C210)),ISNUMBER(FIND("immunological",C210)),ISNUMBER(FIND("interleuk",C210)),ISNUMBER(FIND("platelet activation",C210)),ISNUMBER(FIND("monocyte",C210)),ISNUMBER(FIND("leukocyte",C210)),ISNUMBER(FIND("cytokine",C210)),ISNUMBER(FIND("CD4",C210)),ISNUMBER(FIND("CD8",C210)),ISNUMBER(FIND("T-cell",C210)))</f>
        <v>1</v>
      </c>
      <c r="J210" t="b">
        <f>OR(ISNUMBER(FIND("reactive oxygen",C210)),ISNUMBER(FIND("ROS",C210)),ISNUMBER(FIND("free radical",C210)),ISNUMBER(FIND("oxidative stress",C210)),ISNUMBER(FIND("peroxid",C210)),ISNUMBER(FIND("oxidative",C210)),ISNUMBER(FIND("antioxid",C210)))</f>
        <v>0</v>
      </c>
      <c r="K210" t="b">
        <f>OR(ISNUMBER(FIND("autophag",C210)))</f>
        <v>0</v>
      </c>
      <c r="L210" t="b">
        <f>OR(ISNUMBER(FIND("morpholog",C210)))</f>
        <v>1</v>
      </c>
      <c r="M210" t="b">
        <f>OR(ISNUMBER(FIND("fibrosis",C210)),ISNUMBER(FIND("Fibrosis",C210)),ISNUMBER(FIND("fibrot",C210)))</f>
        <v>0</v>
      </c>
      <c r="N210" t="b">
        <f>OR(ISNUMBER(FIND("offspring",C210)),ISNUMBER(FIND("Parental",C210)),ISNUMBER(FIND("parental",C210)),ISNUMBER(FIND("germline",C210)),ISNUMBER(FIND("reproduc",C210)),ISNUMBER(FIND("embryo",C210)))</f>
        <v>0</v>
      </c>
      <c r="O210" t="b">
        <f>OR(ISNUMBER(FIND("metabol",C210)),ISNUMBER(FIND("Metabol",C210)),ISNUMBER(FIND("digest",C210)),ISNUMBER(FIND("mitochon",C210)))</f>
        <v>0</v>
      </c>
      <c r="P210" t="b">
        <f>OR(ISNUMBER(FIND("ecotox",C210)),ISNUMBER(FIND("Ecotox",B210)),ISNUMBER(FIND("ecotox",B210)),ISNUMBER(FIND("Ecotox",C210)))</f>
        <v>0</v>
      </c>
      <c r="Q210" t="b">
        <f>OR(ISNUMBER(FIND("Bioaccum",C210)),ISNUMBER(FIND("bioaccum",C210)),ISNUMBER(FIND("accum",C210)))</f>
        <v>0</v>
      </c>
      <c r="R210" t="b">
        <f>OR(ISNUMBER(FIND("Occupation",C210)),ISNUMBER(FIND("occupation",C210)),ISNUMBER(FIND("worker",C210)),ISNUMBER(FIND("workforce",C210)))</f>
        <v>0</v>
      </c>
      <c r="S210" t="b">
        <f>NOT(OR(F210,G210,H210,I210,J210,K210,L210,M210,N210,O210,P210,Q210,R210))</f>
        <v>0</v>
      </c>
      <c r="U210" t="b">
        <f>OR(Table1[[#This Row],[Inflammation]],Table1[[#This Row],[Immune]])</f>
        <v>1</v>
      </c>
      <c r="V210" t="b">
        <f>IF(OR(Table1[[#This Row],[Rodents]],Table1[[#This Row],[Human]],Table1[[#This Row],[Pig]]),OR(ISNUMBER(FIND("intratrach",C210)),ISNUMBER(FIND("nasal ",C210)),ISNUMBER(FIND("instill",C210))),"NA")</f>
        <v>0</v>
      </c>
      <c r="W210" t="b">
        <f>IF(OR(Table1[[#This Row],[Rodents]],Table1[[#This Row],[Human]],Table1[[#This Row],[Pig]]),OR(ISNUMBER(FIND("dermal",C210)),ISNUMBER(FIND("skin ",C210))),"NA")</f>
        <v>0</v>
      </c>
      <c r="X210" t="b">
        <f>IF(OR(Table1[[#This Row],[Rodents]],Table1[[#This Row],[Human]],Table1[[#This Row],[Pig]]),OR(ISNUMBER(FIND("injected",C210)),ISNUMBER(FIND("periton",C210)),ISNUMBER(FIND("intrascrot",C210))),"NA")</f>
        <v>0</v>
      </c>
      <c r="Y210" t="b">
        <f>IF(OR(Table1[[#This Row],[Rodents]],Table1[[#This Row],[Human]],Table1[[#This Row],[Pig]]),NOT(OR(Table1[[#This Row],[Inhaled/Intratracheal/intranasal]],Table1[[#This Row],[Dermal]],Table1[[#This Row],[Injected]])),"NA")</f>
        <v>1</v>
      </c>
      <c r="AA210" t="b">
        <f>OR(ISNUMBER(FIND("fish ",C210)),ISNUMBER(FIND("Fish ",C210)),ISNUMBER(FIND("aquatic",C210)),ISNUMBER(FIND("daphnids",C210)),ISNUMBER(FIND("Carcinus maenas",C210)),ISNUMBER(FIND("Daphnia",C210)),ISNUMBER(FIND("Ruditapes philippinarum",C210)),ISNUMBER(FIND("daphnia",C210)),ISNUMBER(FIND("marine",C210)),ISNUMBER(FIND("mussel",C210)),ISNUMBER(FIND("algae",C210)),ISNUMBER(FIND("Donax faba",C210)),ISNUMBER(FIND("estuarine",C210)),ISNUMBER(FIND("snail",C210)),ISNUMBER(FIND("Prorocentrum donghaiense",C210)) )</f>
        <v>0</v>
      </c>
      <c r="AB210" t="b">
        <f>OR(ISNUMBER(FIND(" rat ",C210)),ISNUMBER(FIND(" rats ",C210)),ISNUMBER(FIND(" Rats ",C210)),ISNUMBER(FIND(" Rat ",C210)),ISNUMBER(FIND(" rat.",C210)),ISNUMBER(FIND(" rats.",C210)),ISNUMBER(FIND("mouse",C210)),ISNUMBER(FIND("mice",C210)), ISNUMBER(FIND(" Mice",C210)))</f>
        <v>1</v>
      </c>
      <c r="AC210" t="b">
        <f>OR(ISNUMBER(FIND(" cell ",C210)),ISNUMBER(FIND("fibroblast",C210)),ISNUMBER(FIND("macrophage",C210)),ISNUMBER(FIND("epithelial",C210)),ISNUMBER(FIND("endothelial",C210)),ISNUMBER(FIND("neuron",C210)),ISNUMBER(FIND(" cells ",C210)),ISNUMBER(FIND("RBC",C210)),ISNUMBER(FIND("mitochond",C210)),ISNUMBER(FIND("adipocyte",C210)),ISNUMBER(FIND("osteo",C210)),ISNUMBER(FIND("keratin",C210)),ISNUMBER(FIND(" cell's ",C210)),ISNUMBER(FIND("eukary",C210)),ISNUMBER(FIND("sperm",C210)))</f>
        <v>1</v>
      </c>
      <c r="AD210" t="b">
        <f>OR(ISNUMBER(FIND("human",B210)),ISNUMBER(FIND("workers",B210)),ISNUMBER(FIND("workforces",B210)),ISNUMBER(FIND("occupational",B210)),ISNUMBER(FIND("Case report",B210)),ISNUMBER(FIND("Workplaces",B210)),ISNUMBER(FIND("worker",B210)))</f>
        <v>0</v>
      </c>
      <c r="AE210" t="b">
        <f>OR(ISNUMBER(FIND(" plant ",C210)),ISNUMBER(FIND("Plant ",C210)),ISNUMBER(FIND("tomato",C210)),ISNUMBER(FIND("plants",C210)),ISNUMBER(FIND("Plants",C210)),ISNUMBER(FIND("algae",C210)),ISNUMBER(FIND("lettuce",C210)),ISNUMBER(FIND("green gram sprouts ",C210)),ISNUMBER(FIND("Cucurbita pepo",C210)),ISNUMBER(FIND("bean ",C210)),ISNUMBER(FIND("chloroplast",C210)),ISNUMBER(FIND("chlorophyll",C210)),ISNUMBER(FIND("seedling",C210)),ISNUMBER(FIND("canola",C210)),ISNUMBER(FIND("shoot",C210)),ISNUMBER(FIND("photosynthes",C210)),ISNUMBER(FIND(" leaves ",C210)),,ISNUMBER(FIND("agriculture",C210)),ISNUMBER(FIND(" crops ",C210)))</f>
        <v>0</v>
      </c>
      <c r="AF210" t="b">
        <f>OR(ISNUMBER(FIND("bacteria",C210)),ISNUMBER(FIND("Bacteria",C210)),ISNUMBER(FIND("Bacterium",C210)),ISNUMBER(FIND("bacterium",C210)),ISNUMBER(FIND(" coli ",C210)))</f>
        <v>0</v>
      </c>
      <c r="AG210" t="b">
        <f>OR(ISNUMBER(FIND("fungi",C210)),ISNUMBER(FIND("Fungi",C210)),ISNUMBER(FIND("fungus",C210)),ISNUMBER(FIND("Fungus",C210)),ISNUMBER(FIND("mushroom",C210)),ISNUMBER(FIND("Mushroom",C210)),ISNUMBER(FIND(" mold ",C210)))</f>
        <v>0</v>
      </c>
      <c r="AH210" t="b">
        <f>OR(ISNUMBER(FIND("Pig ",C210)),ISNUMBER(FIND("pig ",C210)),ISNUMBER(FIND("Pigs ",C210)),ISNUMBER(FIND("pigs ",C210)))</f>
        <v>0</v>
      </c>
      <c r="AI210" t="b">
        <f>OR(ISNUMBER(FIND(" C. elegans",C210)),ISNUMBER(FIND("Caenorhabditis elegans",C210)),ISNUMBER(FIND("earthworms",C210)),ISNUMBER(FIND(" Ficopomatus enigmaticus",C210)),ISNUMBER(FIND("larva",C210)),ISNUMBER(FIND("Lumbriculus variegatus",C210)),ISNUMBER(FIND("nematode",C210)))</f>
        <v>0</v>
      </c>
      <c r="AJ210" t="b">
        <f>NOT(OR(AA210,AB210,AC210,AD210,AE210,AF210,AG210,AH210,AI210))</f>
        <v>0</v>
      </c>
      <c r="AL210" t="b">
        <f>OR(AA210,AB210,AD210,AE210,AF210,AG210,AH210,AI210)</f>
        <v>1</v>
      </c>
      <c r="AM210" t="b">
        <f>IF(Table1[[#This Row],[In vivo?]],IF(Table1[[#This Row],[Cell]],FALSE,TRUE),FALSE)</f>
        <v>0</v>
      </c>
      <c r="AN210" t="b">
        <f>AND(AC210,AL210)</f>
        <v>1</v>
      </c>
      <c r="AO210" t="b">
        <f>IF(Table1[[#This Row],[Cell]],IF(Table1[[#This Row],[In vivo?]],FALSE,TRUE),FALSE)</f>
        <v>0</v>
      </c>
      <c r="AP210" t="b">
        <f>NOT(OR(Table1[[#This Row],[In vivo?]],Table1[[#This Row],[Only in Cell]]))</f>
        <v>0</v>
      </c>
      <c r="AQ210" t="b">
        <f>IF(OR(Table1[[#This Row],[Rodents]],Table1[[#This Row],[Human]],Table1[[#This Row],[Pig]]),OR(ISNUMBER(FIND("pulmonary",C210)),ISNUMBER(FIND("lung",C210))),"NA")</f>
        <v>1</v>
      </c>
      <c r="AR210" t="b">
        <f>IF(OR(Table1[[#This Row],[Rodents]],Table1[[#This Row],[Human]],Table1[[#This Row],[Pig]]),OR(ISNUMBER(FIND("skin",C210)),ISNUMBER(FIND("dermal",C210))),"NA")</f>
        <v>0</v>
      </c>
      <c r="AS210" t="b">
        <f>IF(OR(Table1[[#This Row],[Rodents]],Table1[[#This Row],[Human]],Table1[[#This Row],[Pig]]),OR(ISNUMBER(FIND("liver",C210)),ISNUMBER(FIND("hepat",C210))),"NA")</f>
        <v>0</v>
      </c>
      <c r="AT210" t="b">
        <f>IF(OR(Table1[[#This Row],[Rodents]],Table1[[#This Row],[Human]],Table1[[#This Row],[Pig]]),OR(ISNUMBER(FIND("kidney",C210)),ISNUMBER(FIND("neph",C210))),"NA")</f>
        <v>0</v>
      </c>
      <c r="AU210" t="b">
        <f>IF(OR(Table1[[#This Row],[Rodents]],Table1[[#This Row],[Human]],Table1[[#This Row],[Pig]]),OR(ISNUMBER(FIND("brain",C210)),ISNUMBER(FIND("neur",C210)),ISNUMBER(FIND("nerv",C210))),"NA")</f>
        <v>0</v>
      </c>
      <c r="AV210" t="b">
        <f>IF(OR(Table1[[#This Row],[Rodents]],Table1[[#This Row],[Human]],Table1[[#This Row],[Pig]]),OR(ISNUMBER(FIND("heart",C210)),ISNUMBER(FIND("cardi",C210))),"NA")</f>
        <v>0</v>
      </c>
      <c r="AW210" t="b">
        <f>IF(OR(Table1[[#This Row],[Rodents]],Table1[[#This Row],[Human]],Table1[[#This Row],[Pig]]),OR(ISNUMBER(FIND("gastro",C210)),ISNUMBER(FIND("intesti",C210)),ISNUMBER(FIND("stomach",C210))),"NA")</f>
        <v>0</v>
      </c>
      <c r="AX210" t="b">
        <f>IF(OR(Table1[[#This Row],[Rodents]],Table1[[#This Row],[Human]],Table1[[#This Row],[Pig]]),NOT(OR(AQ210,AR210,AS210,AT210,AU210,AV210,AW210)),"NA")</f>
        <v>0</v>
      </c>
      <c r="AY210" t="b">
        <f>OR(ISNUMBER(FIND("SWCNT",C210)),ISNUMBER(FIND("SWNT",C210)),ISNUMBER(FIND("single-wall",C210)),ISNUMBER(FIND("single wall",C210)),ISNUMBER(FIND("Single wall",C210)),ISNUMBER(FIND("Single-wall",C210)),ISNUMBER(FIND("SWCNT",B210)),ISNUMBER(FIND("SWNT",B210)),ISNUMBER(FIND("single-wall",B210)),ISNUMBER(FIND("single wall",B210)),ISNUMBER(FIND("Single-wall",B210)),ISNUMBER(FIND("Single wall",B210)))</f>
        <v>1</v>
      </c>
      <c r="AZ210" t="b">
        <f>OR(ISNUMBER(FIND("MWCNT",C210)),ISNUMBER(FIND("MWNT",C210)),ISNUMBER(FIND("multi-wall",C210)),ISNUMBER(FIND("multi wall",C210)),ISNUMBER(FIND("multiwall",C210)),ISNUMBER(FIND("Multi-wall",C210)),ISNUMBER(FIND("Multi wall",C210)),ISNUMBER(FIND("Multiwall",C210)),ISNUMBER(FIND("MWCNT",B210)),ISNUMBER(FIND("MWNT",B210)),ISNUMBER(FIND("multi-wall",B210)),ISNUMBER(FIND("multi wall",B210)),ISNUMBER(FIND("multiwall",B210)),ISNUMBER(FIND("Multi-wall",B210)),ISNUMBER(FIND("Multi wall",B210)),ISNUMBER(FIND("Multiwall",B210)),ISNUMBER(FIND("Double-wall",B210)),ISNUMBER(FIND("Double wall",B210)),ISNUMBER(FIND("Doublewall",B210)),ISNUMBER(FIND("double-wall",B210)),ISNUMBER(FIND("double wall",B210)),ISNUMBER(FIND("doublewall",B210)))</f>
        <v>0</v>
      </c>
      <c r="BA210" t="b">
        <f>AND(Table1[[#This Row],[SWCNT]],Table1[[#This Row],[MWCNT]])</f>
        <v>0</v>
      </c>
      <c r="BB210" t="b">
        <f>IF(Table1[[#This Row],[SWCNT]]=TRUE,FALSE,IF(Table1[[#This Row],[MWCNT]]=TRUE,FALSE,TRUE))</f>
        <v>0</v>
      </c>
      <c r="BC210" s="18"/>
    </row>
    <row r="211" spans="1:55" ht="296">
      <c r="A211" t="s">
        <v>1973</v>
      </c>
      <c r="B211" s="2" t="s">
        <v>1974</v>
      </c>
      <c r="C211" s="16" t="s">
        <v>1975</v>
      </c>
      <c r="D211" s="17" t="s">
        <v>1548</v>
      </c>
      <c r="E211" s="2">
        <v>2018</v>
      </c>
      <c r="F211" t="b">
        <f>OR(ISNUMBER(FIND("cytotoxic",C211)),ISNUMBER(FIND("Cytotoxic",C211)),ISNUMBER(FIND("cellular toxicity",C211)),ISNUMBER(FIND("cell death",C211)),ISNUMBER(FIND("viable",C211)),ISNUMBER(FIND("phytotoxic",C211)),ISNUMBER(FIND("acute toxicity",C211)),ISNUMBER(FIND("MTT",C211)),ISNUMBER(FIND("survival",C211)),ISNUMBER(FIND("prolifer",C211)),ISNUMBER(FIND("apoptosis",C211)),ISNUMBER(FIND("neurotoxic",C211)),ISNUMBER(FIND("  lysis ",C211)),ISNUMBER(FIND("necrosis",C211)),ISNUMBER(FIND("cellular death",C211))*3,ISNUMBER(FIND("LDH",C211)),ISNUMBER(FIND("Acute toxicity",C211)))</f>
        <v>1</v>
      </c>
      <c r="G211" t="b">
        <f>OR(ISNUMBER(FIND("genotoxic",C211)),ISNUMBER(FIND("genotoxicity",C211)),ISNUMBER(FIND("DNA damage",C211)),ISNUMBER(FIND("DNA",C211)),ISNUMBER(FIND("RNA",C211)),ISNUMBER(FIND("mesothelioma",C211)),ISNUMBER(FIND("carcino",C211)),ISNUMBER(FIND("mutagen",C211)),ISNUMBER(FIND("genetic",C211)))</f>
        <v>0</v>
      </c>
      <c r="H211" t="b">
        <f>OR(ISNUMBER(FIND("inflammatory",C211)),ISNUMBER(FIND("inflamm",C211)))</f>
        <v>1</v>
      </c>
      <c r="I211" t="b">
        <f>OR(ISNUMBER(FIND("immune",C211)),ISNUMBER(FIND("immunological",C211)),ISNUMBER(FIND("interleuk",C211)),ISNUMBER(FIND("platelet activation",C211)),ISNUMBER(FIND("monocyte",C211)),ISNUMBER(FIND("leukocyte",C211)),ISNUMBER(FIND("cytokine",C211)),ISNUMBER(FIND("CD4",C211)),ISNUMBER(FIND("CD8",C211)),ISNUMBER(FIND("T-cell",C211)))</f>
        <v>1</v>
      </c>
      <c r="J211" t="b">
        <f>OR(ISNUMBER(FIND("reactive oxygen",C211)),ISNUMBER(FIND("ROS",C211)),ISNUMBER(FIND("free radical",C211)),ISNUMBER(FIND("oxidative stress",C211)),ISNUMBER(FIND("peroxid",C211)),ISNUMBER(FIND("oxidative",C211)),ISNUMBER(FIND("antioxid",C211)))</f>
        <v>1</v>
      </c>
      <c r="K211" t="b">
        <f>OR(ISNUMBER(FIND("autophag",C211)))</f>
        <v>0</v>
      </c>
      <c r="L211" t="b">
        <f>OR(ISNUMBER(FIND("morpholog",C211)))</f>
        <v>0</v>
      </c>
      <c r="M211" t="b">
        <f>OR(ISNUMBER(FIND("fibrosis",C211)),ISNUMBER(FIND("Fibrosis",C211)),ISNUMBER(FIND("fibrot",C211)))</f>
        <v>0</v>
      </c>
      <c r="N211" t="b">
        <f>OR(ISNUMBER(FIND("offspring",C211)),ISNUMBER(FIND("Parental",C211)),ISNUMBER(FIND("parental",C211)),ISNUMBER(FIND("germline",C211)),ISNUMBER(FIND("reproduc",C211)),ISNUMBER(FIND("embryo",C211)))</f>
        <v>0</v>
      </c>
      <c r="O211" t="b">
        <f>OR(ISNUMBER(FIND("metabol",C211)),ISNUMBER(FIND("Metabol",C211)),ISNUMBER(FIND("digest",C211)),ISNUMBER(FIND("mitochon",C211)))</f>
        <v>0</v>
      </c>
      <c r="P211" t="b">
        <f>OR(ISNUMBER(FIND("ecotox",C211)),ISNUMBER(FIND("Ecotox",B211)),ISNUMBER(FIND("ecotox",B211)),ISNUMBER(FIND("Ecotox",C211)))</f>
        <v>0</v>
      </c>
      <c r="Q211" t="b">
        <f>OR(ISNUMBER(FIND("Bioaccum",C211)),ISNUMBER(FIND("bioaccum",C211)),ISNUMBER(FIND("accum",C211)))</f>
        <v>0</v>
      </c>
      <c r="R211" t="b">
        <f>OR(ISNUMBER(FIND("Occupation",C211)),ISNUMBER(FIND("occupation",C211)),ISNUMBER(FIND("worker",C211)),ISNUMBER(FIND("workforce",C211)))</f>
        <v>0</v>
      </c>
      <c r="S211" t="b">
        <f>NOT(OR(F211,G211,H211,I211,J211,K211,L211,M211,N211,O211,P211,Q211,R211))</f>
        <v>0</v>
      </c>
      <c r="U211" t="b">
        <f>OR(Table1[[#This Row],[Inflammation]],Table1[[#This Row],[Immune]])</f>
        <v>1</v>
      </c>
      <c r="V211" t="str">
        <f>IF(OR(Table1[[#This Row],[Rodents]],Table1[[#This Row],[Human]],Table1[[#This Row],[Pig]]),OR(ISNUMBER(FIND("intratrach",C211)),ISNUMBER(FIND("nasal ",C211)),ISNUMBER(FIND("instill",C211))),"NA")</f>
        <v>NA</v>
      </c>
      <c r="W211" t="str">
        <f>IF(OR(Table1[[#This Row],[Rodents]],Table1[[#This Row],[Human]],Table1[[#This Row],[Pig]]),OR(ISNUMBER(FIND("dermal",C211)),ISNUMBER(FIND("skin ",C211))),"NA")</f>
        <v>NA</v>
      </c>
      <c r="X211" t="str">
        <f>IF(OR(Table1[[#This Row],[Rodents]],Table1[[#This Row],[Human]],Table1[[#This Row],[Pig]]),OR(ISNUMBER(FIND("injected",C211)),ISNUMBER(FIND("periton",C211)),ISNUMBER(FIND("intrascrot",C211))),"NA")</f>
        <v>NA</v>
      </c>
      <c r="Y211" t="str">
        <f>IF(OR(Table1[[#This Row],[Rodents]],Table1[[#This Row],[Human]],Table1[[#This Row],[Pig]]),NOT(OR(Table1[[#This Row],[Inhaled/Intratracheal/intranasal]],Table1[[#This Row],[Dermal]],Table1[[#This Row],[Injected]])),"NA")</f>
        <v>NA</v>
      </c>
      <c r="AA211" t="b">
        <f>OR(ISNUMBER(FIND("fish ",C211)),ISNUMBER(FIND("Fish ",C211)),ISNUMBER(FIND("aquatic",C211)),ISNUMBER(FIND("daphnids",C211)),ISNUMBER(FIND("Carcinus maenas",C211)),ISNUMBER(FIND("Daphnia",C211)),ISNUMBER(FIND("Ruditapes philippinarum",C211)),ISNUMBER(FIND("daphnia",C211)),ISNUMBER(FIND("marine",C211)),ISNUMBER(FIND("mussel",C211)),ISNUMBER(FIND("algae",C211)),ISNUMBER(FIND("Donax faba",C211)),ISNUMBER(FIND("estuarine",C211)),ISNUMBER(FIND("snail",C211)),ISNUMBER(FIND("Prorocentrum donghaiense",C211)) )</f>
        <v>0</v>
      </c>
      <c r="AB211" t="b">
        <f>OR(ISNUMBER(FIND(" rat ",C211)),ISNUMBER(FIND(" rats ",C211)),ISNUMBER(FIND(" Rats ",C211)),ISNUMBER(FIND(" Rat ",C211)),ISNUMBER(FIND(" rat.",C211)),ISNUMBER(FIND(" rats.",C211)),ISNUMBER(FIND("mouse",C211)),ISNUMBER(FIND("mice",C211)), ISNUMBER(FIND(" Mice",C211)))</f>
        <v>0</v>
      </c>
      <c r="AC211" t="b">
        <f>OR(ISNUMBER(FIND(" cell ",C211)),ISNUMBER(FIND("fibroblast",C211)),ISNUMBER(FIND("macrophage",C211)),ISNUMBER(FIND("epithelial",C211)),ISNUMBER(FIND("endothelial",C211)),ISNUMBER(FIND("neuron",C211)),ISNUMBER(FIND(" cells ",C211)),ISNUMBER(FIND("RBC",C211)),ISNUMBER(FIND("mitochond",C211)),ISNUMBER(FIND("adipocyte",C211)),ISNUMBER(FIND("osteo",C211)),ISNUMBER(FIND("keratin",C211)),ISNUMBER(FIND(" cell's ",C211)),ISNUMBER(FIND("eukary",C211)),ISNUMBER(FIND("sperm",C211)))</f>
        <v>1</v>
      </c>
      <c r="AD211" t="b">
        <v>0</v>
      </c>
      <c r="AE211" t="b">
        <f>OR(ISNUMBER(FIND(" plant ",C211)),ISNUMBER(FIND("Plant ",C211)),ISNUMBER(FIND("tomato",C211)),ISNUMBER(FIND("plants",C211)),ISNUMBER(FIND("Plants",C211)),ISNUMBER(FIND("algae",C211)),ISNUMBER(FIND("lettuce",C211)),ISNUMBER(FIND("green gram sprouts ",C211)),ISNUMBER(FIND("Cucurbita pepo",C211)),ISNUMBER(FIND("bean ",C211)),ISNUMBER(FIND("chloroplast",C211)),ISNUMBER(FIND("chlorophyll",C211)),ISNUMBER(FIND("seedling",C211)),ISNUMBER(FIND("canola",C211)),ISNUMBER(FIND("shoot",C211)),ISNUMBER(FIND("photosynthes",C211)),ISNUMBER(FIND(" leaves ",C211)),,ISNUMBER(FIND("agriculture",C211)),ISNUMBER(FIND(" crops ",C211)))</f>
        <v>0</v>
      </c>
      <c r="AF211" t="b">
        <f>OR(ISNUMBER(FIND("bacteria",C211)),ISNUMBER(FIND("Bacteria",C211)),ISNUMBER(FIND("Bacterium",C211)),ISNUMBER(FIND("bacterium",C211)),ISNUMBER(FIND(" coli ",C211)))</f>
        <v>0</v>
      </c>
      <c r="AG211" t="b">
        <f>OR(ISNUMBER(FIND("fungi",C211)),ISNUMBER(FIND("Fungi",C211)),ISNUMBER(FIND("fungus",C211)),ISNUMBER(FIND("Fungus",C211)),ISNUMBER(FIND("mushroom",C211)),ISNUMBER(FIND("Mushroom",C211)),ISNUMBER(FIND(" mold ",C211)))</f>
        <v>0</v>
      </c>
      <c r="AH211" t="b">
        <f>OR(ISNUMBER(FIND("Pig ",C211)),ISNUMBER(FIND("pig ",C211)),ISNUMBER(FIND("Pigs ",C211)),ISNUMBER(FIND("pigs ",C211)))</f>
        <v>0</v>
      </c>
      <c r="AI211" t="b">
        <f>OR(ISNUMBER(FIND(" C. elegans",C211)),ISNUMBER(FIND("Caenorhabditis elegans",C211)),ISNUMBER(FIND("earthworms",C211)),ISNUMBER(FIND(" Ficopomatus enigmaticus",C211)),ISNUMBER(FIND("larva",C211)),ISNUMBER(FIND("Lumbriculus variegatus",C211)),ISNUMBER(FIND("nematode",C211)))</f>
        <v>0</v>
      </c>
      <c r="AJ211" t="b">
        <f>NOT(OR(AA211,AB211,AC211,AD211,AE211,AF211,AG211,AH211,AI211))</f>
        <v>0</v>
      </c>
      <c r="AL211" t="b">
        <f>OR(AA211,AB211,AD211,AE211,AF211,AG211,AH211,AI211)</f>
        <v>0</v>
      </c>
      <c r="AM211" t="b">
        <f>IF(Table1[[#This Row],[In vivo?]],IF(Table1[[#This Row],[Cell]],FALSE,TRUE),FALSE)</f>
        <v>0</v>
      </c>
      <c r="AN211" t="b">
        <f>AND(AC211,AL211)</f>
        <v>0</v>
      </c>
      <c r="AO211" t="b">
        <f>IF(Table1[[#This Row],[Cell]],IF(Table1[[#This Row],[In vivo?]],FALSE,TRUE),FALSE)</f>
        <v>1</v>
      </c>
      <c r="AP211" t="b">
        <f>NOT(OR(Table1[[#This Row],[In vivo?]],Table1[[#This Row],[Only in Cell]]))</f>
        <v>0</v>
      </c>
      <c r="AQ211" t="str">
        <f>IF(OR(Table1[[#This Row],[Rodents]],Table1[[#This Row],[Human]],Table1[[#This Row],[Pig]]),OR(ISNUMBER(FIND("pulmonary",C211)),ISNUMBER(FIND("lung",C211))),"NA")</f>
        <v>NA</v>
      </c>
      <c r="AR211" t="str">
        <f>IF(OR(Table1[[#This Row],[Rodents]],Table1[[#This Row],[Human]],Table1[[#This Row],[Pig]]),OR(ISNUMBER(FIND("skin",C211)),ISNUMBER(FIND("dermal",C211))),"NA")</f>
        <v>NA</v>
      </c>
      <c r="AS211" t="str">
        <f>IF(OR(Table1[[#This Row],[Rodents]],Table1[[#This Row],[Human]],Table1[[#This Row],[Pig]]),OR(ISNUMBER(FIND("liver",C211)),ISNUMBER(FIND("hepat",C211))),"NA")</f>
        <v>NA</v>
      </c>
      <c r="AT211" t="str">
        <f>IF(OR(Table1[[#This Row],[Rodents]],Table1[[#This Row],[Human]],Table1[[#This Row],[Pig]]),OR(ISNUMBER(FIND("kidney",C211)),ISNUMBER(FIND("neph",C211))),"NA")</f>
        <v>NA</v>
      </c>
      <c r="AU211" t="str">
        <f>IF(OR(Table1[[#This Row],[Rodents]],Table1[[#This Row],[Human]],Table1[[#This Row],[Pig]]),OR(ISNUMBER(FIND("brain",C211)),ISNUMBER(FIND("neur",C211)),ISNUMBER(FIND("nerv",C211))),"NA")</f>
        <v>NA</v>
      </c>
      <c r="AV211" t="str">
        <f>IF(OR(Table1[[#This Row],[Rodents]],Table1[[#This Row],[Human]],Table1[[#This Row],[Pig]]),OR(ISNUMBER(FIND("heart",C211)),ISNUMBER(FIND("cardi",C211))),"NA")</f>
        <v>NA</v>
      </c>
      <c r="AW211" t="str">
        <f>IF(OR(Table1[[#This Row],[Rodents]],Table1[[#This Row],[Human]],Table1[[#This Row],[Pig]]),OR(ISNUMBER(FIND("gastro",C211)),ISNUMBER(FIND("intesti",C211)),ISNUMBER(FIND("stomach",C211))),"NA")</f>
        <v>NA</v>
      </c>
      <c r="AX211" t="str">
        <f>IF(OR(Table1[[#This Row],[Rodents]],Table1[[#This Row],[Human]],Table1[[#This Row],[Pig]]),NOT(OR(AQ211,AR211,AS211,AT211,AU211,AV211,AW211)),"NA")</f>
        <v>NA</v>
      </c>
      <c r="AY211" t="b">
        <f>OR(ISNUMBER(FIND("SWCNT",C211)),ISNUMBER(FIND("SWNT",C211)),ISNUMBER(FIND("single-wall",C211)),ISNUMBER(FIND("single wall",C211)),ISNUMBER(FIND("Single wall",C211)),ISNUMBER(FIND("Single-wall",C211)),ISNUMBER(FIND("SWCNT",B211)),ISNUMBER(FIND("SWNT",B211)),ISNUMBER(FIND("single-wall",B211)),ISNUMBER(FIND("single wall",B211)),ISNUMBER(FIND("Single-wall",B211)),ISNUMBER(FIND("Single wall",B211)))</f>
        <v>0</v>
      </c>
      <c r="AZ211" t="b">
        <f>OR(ISNUMBER(FIND("MWCNT",C211)),ISNUMBER(FIND("MWNT",C211)),ISNUMBER(FIND("multi-wall",C211)),ISNUMBER(FIND("multi wall",C211)),ISNUMBER(FIND("multiwall",C211)),ISNUMBER(FIND("Multi-wall",C211)),ISNUMBER(FIND("Multi wall",C211)),ISNUMBER(FIND("Multiwall",C211)),ISNUMBER(FIND("MWCNT",B211)),ISNUMBER(FIND("MWNT",B211)),ISNUMBER(FIND("multi-wall",B211)),ISNUMBER(FIND("multi wall",B211)),ISNUMBER(FIND("multiwall",B211)),ISNUMBER(FIND("Multi-wall",B211)),ISNUMBER(FIND("Multi wall",B211)),ISNUMBER(FIND("Multiwall",B211)),ISNUMBER(FIND("Double-wall",B211)),ISNUMBER(FIND("Double wall",B211)),ISNUMBER(FIND("Doublewall",B211)),ISNUMBER(FIND("double-wall",B211)),ISNUMBER(FIND("double wall",B211)),ISNUMBER(FIND("doublewall",B211)))</f>
        <v>1</v>
      </c>
      <c r="BA211" t="b">
        <f>AND(Table1[[#This Row],[SWCNT]],Table1[[#This Row],[MWCNT]])</f>
        <v>0</v>
      </c>
      <c r="BB211" t="b">
        <f>IF(Table1[[#This Row],[SWCNT]]=TRUE,FALSE,IF(Table1[[#This Row],[MWCNT]]=TRUE,FALSE,TRUE))</f>
        <v>0</v>
      </c>
      <c r="BC211" s="18"/>
    </row>
    <row r="212" spans="1:55" ht="203.5">
      <c r="A212" t="s">
        <v>1977</v>
      </c>
      <c r="B212" s="2" t="s">
        <v>1980</v>
      </c>
      <c r="C212" s="16" t="s">
        <v>1983</v>
      </c>
      <c r="D212" s="17" t="s">
        <v>1100</v>
      </c>
      <c r="E212" s="2">
        <v>2018</v>
      </c>
      <c r="F212" t="b">
        <f>OR(ISNUMBER(FIND("cytotoxic",C212)),ISNUMBER(FIND("Cytotoxic",C212)),ISNUMBER(FIND("cellular toxicity",C212)),ISNUMBER(FIND("cell death",C212)),ISNUMBER(FIND("viable",C212)),ISNUMBER(FIND("phytotoxic",C212)),ISNUMBER(FIND("acute toxicity",C212)),ISNUMBER(FIND("MTT",C212)),ISNUMBER(FIND("survival",C212)),ISNUMBER(FIND("prolifer",C212)),ISNUMBER(FIND("apoptosis",C212)),ISNUMBER(FIND("neurotoxic",C212)),ISNUMBER(FIND("  lysis ",C212)),ISNUMBER(FIND("necrosis",C212)),ISNUMBER(FIND("cellular death",C212))*3,ISNUMBER(FIND("LDH",C212)),ISNUMBER(FIND("Acute toxicity",C212)))</f>
        <v>0</v>
      </c>
      <c r="G212" t="b">
        <f>OR(ISNUMBER(FIND("genotoxic",C212)),ISNUMBER(FIND("genotoxicity",C212)),ISNUMBER(FIND("DNA damage",C212)),ISNUMBER(FIND("DNA",C212)),ISNUMBER(FIND("RNA",C212)),ISNUMBER(FIND("mesothelioma",C212)),ISNUMBER(FIND("carcino",C212)),ISNUMBER(FIND("mutagen",C212)),ISNUMBER(FIND("genetic",C212)))</f>
        <v>0</v>
      </c>
      <c r="H212" t="b">
        <f>OR(ISNUMBER(FIND("inflammatory",C212)),ISNUMBER(FIND("inflamm",C212)))</f>
        <v>1</v>
      </c>
      <c r="I212" t="b">
        <f>OR(ISNUMBER(FIND("immune",C212)),ISNUMBER(FIND("immunological",C212)),ISNUMBER(FIND("interleuk",C212)),ISNUMBER(FIND("platelet activation",C212)),ISNUMBER(FIND("monocyte",C212)),ISNUMBER(FIND("leukocyte",C212)),ISNUMBER(FIND("cytokine",C212)),ISNUMBER(FIND("CD4",C212)),ISNUMBER(FIND("CD8",C212)),ISNUMBER(FIND("T-cell",C212)))</f>
        <v>0</v>
      </c>
      <c r="J212" t="b">
        <f>OR(ISNUMBER(FIND("reactive oxygen",C212)),ISNUMBER(FIND("ROS",C212)),ISNUMBER(FIND("free radical",C212)),ISNUMBER(FIND("oxidative stress",C212)),ISNUMBER(FIND("peroxid",C212)),ISNUMBER(FIND("oxidative",C212)),ISNUMBER(FIND("antioxid",C212)))</f>
        <v>1</v>
      </c>
      <c r="K212" t="b">
        <f>OR(ISNUMBER(FIND("autophag",C212)))</f>
        <v>0</v>
      </c>
      <c r="L212" t="b">
        <f>OR(ISNUMBER(FIND("morpholog",C212)))</f>
        <v>0</v>
      </c>
      <c r="M212" t="b">
        <f>OR(ISNUMBER(FIND("fibrosis",C212)),ISNUMBER(FIND("Fibrosis",C212)),ISNUMBER(FIND("fibrot",C212)))</f>
        <v>0</v>
      </c>
      <c r="N212" t="b">
        <f>OR(ISNUMBER(FIND("offspring",C212)),ISNUMBER(FIND("Parental",C212)),ISNUMBER(FIND("parental",C212)),ISNUMBER(FIND("germline",C212)),ISNUMBER(FIND("reproduc",C212)),ISNUMBER(FIND("embryo",C212)))</f>
        <v>0</v>
      </c>
      <c r="O212" t="b">
        <f>OR(ISNUMBER(FIND("metabol",C212)),ISNUMBER(FIND("Metabol",C212)),ISNUMBER(FIND("digest",C212)),ISNUMBER(FIND("mitochon",C212)))</f>
        <v>0</v>
      </c>
      <c r="P212" t="b">
        <f>OR(ISNUMBER(FIND("ecotox",C212)),ISNUMBER(FIND("Ecotox",B212)),ISNUMBER(FIND("ecotox",B212)),ISNUMBER(FIND("Ecotox",C212)))</f>
        <v>0</v>
      </c>
      <c r="Q212" t="b">
        <f>OR(ISNUMBER(FIND("Bioaccum",C212)),ISNUMBER(FIND("bioaccum",C212)),ISNUMBER(FIND("accum",C212)))</f>
        <v>0</v>
      </c>
      <c r="R212" t="b">
        <f>OR(ISNUMBER(FIND("Occupation",C212)),ISNUMBER(FIND("occupation",C212)),ISNUMBER(FIND("worker",C212)),ISNUMBER(FIND("workforce",C212)))</f>
        <v>0</v>
      </c>
      <c r="S212" t="b">
        <f>NOT(OR(F212,G212,H212,I212,J212,K212,L212,M212,N212,O212,P212,Q212,R212))</f>
        <v>0</v>
      </c>
      <c r="U212" t="b">
        <f>OR(Table1[[#This Row],[Inflammation]],Table1[[#This Row],[Immune]])</f>
        <v>1</v>
      </c>
      <c r="V212" t="b">
        <f>IF(OR(Table1[[#This Row],[Rodents]],Table1[[#This Row],[Human]],Table1[[#This Row],[Pig]]),OR(ISNUMBER(FIND("intratrach",C212)),ISNUMBER(FIND("nasal ",C212)),ISNUMBER(FIND("instill",C212))),"NA")</f>
        <v>0</v>
      </c>
      <c r="W212" t="b">
        <f>IF(OR(Table1[[#This Row],[Rodents]],Table1[[#This Row],[Human]],Table1[[#This Row],[Pig]]),OR(ISNUMBER(FIND("dermal",C212)),ISNUMBER(FIND("skin ",C212))),"NA")</f>
        <v>0</v>
      </c>
      <c r="X212" t="b">
        <f>IF(OR(Table1[[#This Row],[Rodents]],Table1[[#This Row],[Human]],Table1[[#This Row],[Pig]]),OR(ISNUMBER(FIND("injected",C212)),ISNUMBER(FIND("periton",C212)),ISNUMBER(FIND("intrascrot",C212))),"NA")</f>
        <v>0</v>
      </c>
      <c r="Y212" t="b">
        <f>IF(OR(Table1[[#This Row],[Rodents]],Table1[[#This Row],[Human]],Table1[[#This Row],[Pig]]),NOT(OR(Table1[[#This Row],[Inhaled/Intratracheal/intranasal]],Table1[[#This Row],[Dermal]],Table1[[#This Row],[Injected]])),"NA")</f>
        <v>1</v>
      </c>
      <c r="AA212" t="b">
        <f>OR(ISNUMBER(FIND("fish ",C212)),ISNUMBER(FIND("Fish ",C212)),ISNUMBER(FIND("aquatic",C212)),ISNUMBER(FIND("daphnids",C212)),ISNUMBER(FIND("Carcinus maenas",C212)),ISNUMBER(FIND("Daphnia",C212)),ISNUMBER(FIND("Ruditapes philippinarum",C212)),ISNUMBER(FIND("daphnia",C212)),ISNUMBER(FIND("marine",C212)),ISNUMBER(FIND("mussel",C212)),ISNUMBER(FIND("algae",C212)),ISNUMBER(FIND("Donax faba",C212)),ISNUMBER(FIND("estuarine",C212)),ISNUMBER(FIND("snail",C212)),ISNUMBER(FIND("Prorocentrum donghaiense",C212)) )</f>
        <v>0</v>
      </c>
      <c r="AB212" t="b">
        <f>OR(ISNUMBER(FIND(" rat ",C212)),ISNUMBER(FIND(" rats ",C212)),ISNUMBER(FIND(" Rats ",C212)),ISNUMBER(FIND(" Rat ",C212)),ISNUMBER(FIND(" rat.",C212)),ISNUMBER(FIND(" rats.",C212)),ISNUMBER(FIND("mouse",C212)),ISNUMBER(FIND("mice",C212)), ISNUMBER(FIND(" Mice",C212)))</f>
        <v>1</v>
      </c>
      <c r="AC212" t="b">
        <f>OR(ISNUMBER(FIND(" cell ",C212)),ISNUMBER(FIND("fibroblast",C212)),ISNUMBER(FIND("macrophage",C212)),ISNUMBER(FIND("epithelial",C212)),ISNUMBER(FIND("endothelial",C212)),ISNUMBER(FIND("neuron",C212)),ISNUMBER(FIND(" cells ",C212)),ISNUMBER(FIND("RBC",C212)),ISNUMBER(FIND("mitochond",C212)),ISNUMBER(FIND("adipocyte",C212)),ISNUMBER(FIND("osteo",C212)),ISNUMBER(FIND("keratin",C212)),ISNUMBER(FIND(" cell's ",C212)),ISNUMBER(FIND("eukary",C212)),ISNUMBER(FIND("sperm",C212)))</f>
        <v>1</v>
      </c>
      <c r="AD212" t="b">
        <f>OR(ISNUMBER(FIND("human",B212)),ISNUMBER(FIND("workers",B212)),ISNUMBER(FIND("workforces",B212)),ISNUMBER(FIND("occupational",B212)),ISNUMBER(FIND("Case report",B212)),ISNUMBER(FIND("Workplaces",B212)),ISNUMBER(FIND("worker",B212)))</f>
        <v>0</v>
      </c>
      <c r="AE212" t="b">
        <f>OR(ISNUMBER(FIND(" plant ",C212)),ISNUMBER(FIND("Plant ",C212)),ISNUMBER(FIND("tomato",C212)),ISNUMBER(FIND("plants",C212)),ISNUMBER(FIND("Plants",C212)),ISNUMBER(FIND("algae",C212)),ISNUMBER(FIND("lettuce",C212)),ISNUMBER(FIND("green gram sprouts ",C212)),ISNUMBER(FIND("Cucurbita pepo",C212)),ISNUMBER(FIND("bean ",C212)),ISNUMBER(FIND("chloroplast",C212)),ISNUMBER(FIND("chlorophyll",C212)),ISNUMBER(FIND("seedling",C212)),ISNUMBER(FIND("canola",C212)),ISNUMBER(FIND("shoot",C212)),ISNUMBER(FIND("photosynthes",C212)),ISNUMBER(FIND(" leaves ",C212)),,ISNUMBER(FIND("agriculture",C212)),ISNUMBER(FIND(" crops ",C212)))</f>
        <v>0</v>
      </c>
      <c r="AF212" t="b">
        <f>OR(ISNUMBER(FIND("bacteria",C212)),ISNUMBER(FIND("Bacteria",C212)),ISNUMBER(FIND("Bacterium",C212)),ISNUMBER(FIND("bacterium",C212)),ISNUMBER(FIND(" coli ",C212)))</f>
        <v>0</v>
      </c>
      <c r="AG212" t="b">
        <f>OR(ISNUMBER(FIND("fungi",C212)),ISNUMBER(FIND("Fungi",C212)),ISNUMBER(FIND("fungus",C212)),ISNUMBER(FIND("Fungus",C212)),ISNUMBER(FIND("mushroom",C212)),ISNUMBER(FIND("Mushroom",C212)),ISNUMBER(FIND(" mold ",C212)))</f>
        <v>0</v>
      </c>
      <c r="AH212" t="b">
        <f>OR(ISNUMBER(FIND("Pig ",C212)),ISNUMBER(FIND("pig ",C212)),ISNUMBER(FIND("Pigs ",C212)),ISNUMBER(FIND("pigs ",C212)))</f>
        <v>0</v>
      </c>
      <c r="AI212" t="b">
        <f>OR(ISNUMBER(FIND(" C. elegans",C212)),ISNUMBER(FIND("Caenorhabditis elegans",C212)),ISNUMBER(FIND("earthworms",C212)),ISNUMBER(FIND(" Ficopomatus enigmaticus",C212)),ISNUMBER(FIND("larva",C212)),ISNUMBER(FIND("Lumbriculus variegatus",C212)),ISNUMBER(FIND("nematode",C212)))</f>
        <v>0</v>
      </c>
      <c r="AJ212" t="b">
        <f>NOT(OR(AA212,AB212,AC212,AD212,AE212,AF212,AG212,AH212,AI212))</f>
        <v>0</v>
      </c>
      <c r="AL212" t="b">
        <f>OR(AA212,AB212,AD212,AE212,AF212,AG212,AH212,AI212)</f>
        <v>1</v>
      </c>
      <c r="AM212" t="b">
        <f>IF(Table1[[#This Row],[In vivo?]],IF(Table1[[#This Row],[Cell]],FALSE,TRUE),FALSE)</f>
        <v>0</v>
      </c>
      <c r="AN212" t="b">
        <f>AND(AC212,AL212)</f>
        <v>1</v>
      </c>
      <c r="AO212" t="b">
        <f>IF(Table1[[#This Row],[Cell]],IF(Table1[[#This Row],[In vivo?]],FALSE,TRUE),FALSE)</f>
        <v>0</v>
      </c>
      <c r="AP212" t="b">
        <f>NOT(OR(Table1[[#This Row],[In vivo?]],Table1[[#This Row],[Only in Cell]]))</f>
        <v>0</v>
      </c>
      <c r="AQ212" t="b">
        <f>IF(OR(Table1[[#This Row],[Rodents]],Table1[[#This Row],[Human]],Table1[[#This Row],[Pig]]),OR(ISNUMBER(FIND("pulmonary",C212)),ISNUMBER(FIND("lung",C212))),"NA")</f>
        <v>1</v>
      </c>
      <c r="AR212" t="b">
        <f>IF(OR(Table1[[#This Row],[Rodents]],Table1[[#This Row],[Human]],Table1[[#This Row],[Pig]]),OR(ISNUMBER(FIND("skin",C212)),ISNUMBER(FIND("dermal",C212))),"NA")</f>
        <v>0</v>
      </c>
      <c r="AS212" t="b">
        <f>IF(OR(Table1[[#This Row],[Rodents]],Table1[[#This Row],[Human]],Table1[[#This Row],[Pig]]),OR(ISNUMBER(FIND("liver",C212)),ISNUMBER(FIND("hepat",C212))),"NA")</f>
        <v>0</v>
      </c>
      <c r="AT212" t="b">
        <f>IF(OR(Table1[[#This Row],[Rodents]],Table1[[#This Row],[Human]],Table1[[#This Row],[Pig]]),OR(ISNUMBER(FIND("kidney",C212)),ISNUMBER(FIND("neph",C212))),"NA")</f>
        <v>0</v>
      </c>
      <c r="AU212" t="b">
        <f>IF(OR(Table1[[#This Row],[Rodents]],Table1[[#This Row],[Human]],Table1[[#This Row],[Pig]]),OR(ISNUMBER(FIND("brain",C212)),ISNUMBER(FIND("neur",C212)),ISNUMBER(FIND("nerv",C212))),"NA")</f>
        <v>0</v>
      </c>
      <c r="AV212" t="b">
        <f>IF(OR(Table1[[#This Row],[Rodents]],Table1[[#This Row],[Human]],Table1[[#This Row],[Pig]]),OR(ISNUMBER(FIND("heart",C212)),ISNUMBER(FIND("cardi",C212))),"NA")</f>
        <v>0</v>
      </c>
      <c r="AW212" t="b">
        <f>IF(OR(Table1[[#This Row],[Rodents]],Table1[[#This Row],[Human]],Table1[[#This Row],[Pig]]),OR(ISNUMBER(FIND("gastro",C212)),ISNUMBER(FIND("intesti",C212)),ISNUMBER(FIND("stomach",C212))),"NA")</f>
        <v>0</v>
      </c>
      <c r="AX212" t="b">
        <f>IF(OR(Table1[[#This Row],[Rodents]],Table1[[#This Row],[Human]],Table1[[#This Row],[Pig]]),NOT(OR(AQ212,AR212,AS212,AT212,AU212,AV212,AW212)),"NA")</f>
        <v>0</v>
      </c>
      <c r="AY212" t="b">
        <f>OR(ISNUMBER(FIND("SWCNT",C212)),ISNUMBER(FIND("SWNT",C212)),ISNUMBER(FIND("single-wall",C212)),ISNUMBER(FIND("single wall",C212)),ISNUMBER(FIND("Single wall",C212)),ISNUMBER(FIND("Single-wall",C212)),ISNUMBER(FIND("SWCNT",B212)),ISNUMBER(FIND("SWNT",B212)),ISNUMBER(FIND("single-wall",B212)),ISNUMBER(FIND("single wall",B212)),ISNUMBER(FIND("Single-wall",B212)),ISNUMBER(FIND("Single wall",B212)))</f>
        <v>0</v>
      </c>
      <c r="AZ212" t="b">
        <f>OR(ISNUMBER(FIND("MWCNT",C212)),ISNUMBER(FIND("MWNT",C212)),ISNUMBER(FIND("multi-wall",C212)),ISNUMBER(FIND("multi wall",C212)),ISNUMBER(FIND("multiwall",C212)),ISNUMBER(FIND("Multi-wall",C212)),ISNUMBER(FIND("Multi wall",C212)),ISNUMBER(FIND("Multiwall",C212)),ISNUMBER(FIND("MWCNT",B212)),ISNUMBER(FIND("MWNT",B212)),ISNUMBER(FIND("multi-wall",B212)),ISNUMBER(FIND("multi wall",B212)),ISNUMBER(FIND("multiwall",B212)),ISNUMBER(FIND("Multi-wall",B212)),ISNUMBER(FIND("Multi wall",B212)),ISNUMBER(FIND("Multiwall",B212)),ISNUMBER(FIND("Double-wall",B212)),ISNUMBER(FIND("Double wall",B212)),ISNUMBER(FIND("Doublewall",B212)),ISNUMBER(FIND("double-wall",B212)),ISNUMBER(FIND("double wall",B212)),ISNUMBER(FIND("doublewall",B212)))</f>
        <v>1</v>
      </c>
      <c r="BA212" t="b">
        <f>AND(Table1[[#This Row],[SWCNT]],Table1[[#This Row],[MWCNT]])</f>
        <v>0</v>
      </c>
      <c r="BB212" t="b">
        <f>IF(Table1[[#This Row],[SWCNT]]=TRUE,FALSE,IF(Table1[[#This Row],[MWCNT]]=TRUE,FALSE,TRUE))</f>
        <v>0</v>
      </c>
      <c r="BC212" s="18"/>
    </row>
    <row r="213" spans="1:55" ht="222">
      <c r="A213" t="s">
        <v>1978</v>
      </c>
      <c r="B213" s="2" t="s">
        <v>1981</v>
      </c>
      <c r="C213" s="16" t="s">
        <v>1984</v>
      </c>
      <c r="D213" s="17" t="s">
        <v>1985</v>
      </c>
      <c r="E213" s="2">
        <v>2018</v>
      </c>
      <c r="F213" t="b">
        <f>OR(ISNUMBER(FIND("cytotoxic",C213)),ISNUMBER(FIND("Cytotoxic",C213)),ISNUMBER(FIND("cellular toxicity",C213)),ISNUMBER(FIND("cell death",C213)),ISNUMBER(FIND("viable",C213)),ISNUMBER(FIND("phytotoxic",C213)),ISNUMBER(FIND("acute toxicity",C213)),ISNUMBER(FIND("MTT",C213)),ISNUMBER(FIND("survival",C213)),ISNUMBER(FIND("prolifer",C213)),ISNUMBER(FIND("apoptosis",C213)),ISNUMBER(FIND("neurotoxic",C213)),ISNUMBER(FIND("  lysis ",C213)),ISNUMBER(FIND("necrosis",C213)),ISNUMBER(FIND("cellular death",C213))*3,ISNUMBER(FIND("LDH",C213)),ISNUMBER(FIND("Acute toxicity",C213)))</f>
        <v>0</v>
      </c>
      <c r="G213" t="b">
        <f>OR(ISNUMBER(FIND("genotoxic",C213)),ISNUMBER(FIND("genotoxicity",C213)),ISNUMBER(FIND("DNA damage",C213)),ISNUMBER(FIND("DNA",C213)),ISNUMBER(FIND("RNA",C213)),ISNUMBER(FIND("mesothelioma",C213)),ISNUMBER(FIND("carcino",C213)),ISNUMBER(FIND("mutagen",C213)),ISNUMBER(FIND("genetic",C213)))</f>
        <v>0</v>
      </c>
      <c r="H213" t="b">
        <f>OR(ISNUMBER(FIND("inflammatory",C213)),ISNUMBER(FIND("inflamm",C213)))</f>
        <v>1</v>
      </c>
      <c r="I213" t="b">
        <f>OR(ISNUMBER(FIND("immune",C213)),ISNUMBER(FIND("immunological",C213)),ISNUMBER(FIND("interleuk",C213)),ISNUMBER(FIND("platelet activation",C213)),ISNUMBER(FIND("monocyte",C213)),ISNUMBER(FIND("leukocyte",C213)),ISNUMBER(FIND("cytokine",C213)),ISNUMBER(FIND("CD4",C213)),ISNUMBER(FIND("CD8",C213)),ISNUMBER(FIND("T-cell",C213)))</f>
        <v>0</v>
      </c>
      <c r="J213" t="b">
        <f>OR(ISNUMBER(FIND("reactive oxygen",C213)),ISNUMBER(FIND("ROS",C213)),ISNUMBER(FIND("free radical",C213)),ISNUMBER(FIND("oxidative stress",C213)),ISNUMBER(FIND("peroxid",C213)),ISNUMBER(FIND("oxidative",C213)),ISNUMBER(FIND("antioxid",C213)))</f>
        <v>0</v>
      </c>
      <c r="K213" t="b">
        <f>OR(ISNUMBER(FIND("autophag",C213)))</f>
        <v>0</v>
      </c>
      <c r="L213" t="b">
        <f>OR(ISNUMBER(FIND("morpholog",C213)))</f>
        <v>0</v>
      </c>
      <c r="M213" t="b">
        <f>OR(ISNUMBER(FIND("fibrosis",C213)),ISNUMBER(FIND("Fibrosis",C213)),ISNUMBER(FIND("fibrot",C213)))</f>
        <v>0</v>
      </c>
      <c r="N213" t="b">
        <f>OR(ISNUMBER(FIND("offspring",C213)),ISNUMBER(FIND("Parental",C213)),ISNUMBER(FIND("parental",C213)),ISNUMBER(FIND("germline",C213)),ISNUMBER(FIND("reproduc",C213)),ISNUMBER(FIND("embryo",C213)))</f>
        <v>0</v>
      </c>
      <c r="O213" t="b">
        <f>OR(ISNUMBER(FIND("metabol",C213)),ISNUMBER(FIND("Metabol",C213)),ISNUMBER(FIND("digest",C213)),ISNUMBER(FIND("mitochon",C213)))</f>
        <v>0</v>
      </c>
      <c r="P213" t="b">
        <f>OR(ISNUMBER(FIND("ecotox",C213)),ISNUMBER(FIND("Ecotox",B213)),ISNUMBER(FIND("ecotox",B213)),ISNUMBER(FIND("Ecotox",C213)))</f>
        <v>0</v>
      </c>
      <c r="Q213" t="b">
        <f>OR(ISNUMBER(FIND("Bioaccum",C213)),ISNUMBER(FIND("bioaccum",C213)),ISNUMBER(FIND("accum",C213)))</f>
        <v>0</v>
      </c>
      <c r="R213" t="b">
        <f>OR(ISNUMBER(FIND("Occupation",C213)),ISNUMBER(FIND("occupation",C213)),ISNUMBER(FIND("worker",C213)),ISNUMBER(FIND("workforce",C213)))</f>
        <v>0</v>
      </c>
      <c r="S213" t="b">
        <f>NOT(OR(F213,G213,H213,I213,J213,K213,L213,M213,N213,O213,P213,Q213,R213))</f>
        <v>0</v>
      </c>
      <c r="U213" t="b">
        <f>OR(Table1[[#This Row],[Inflammation]],Table1[[#This Row],[Immune]])</f>
        <v>1</v>
      </c>
      <c r="V213" t="b">
        <f>IF(OR(Table1[[#This Row],[Rodents]],Table1[[#This Row],[Human]],Table1[[#This Row],[Pig]]),OR(ISNUMBER(FIND("intratrach",C213)),ISNUMBER(FIND("nasal ",C213)),ISNUMBER(FIND("instill",C213))),"NA")</f>
        <v>1</v>
      </c>
      <c r="W213" t="b">
        <f>IF(OR(Table1[[#This Row],[Rodents]],Table1[[#This Row],[Human]],Table1[[#This Row],[Pig]]),OR(ISNUMBER(FIND("dermal",C213)),ISNUMBER(FIND("skin ",C213))),"NA")</f>
        <v>0</v>
      </c>
      <c r="X213" t="b">
        <f>IF(OR(Table1[[#This Row],[Rodents]],Table1[[#This Row],[Human]],Table1[[#This Row],[Pig]]),OR(ISNUMBER(FIND("injected",C213)),ISNUMBER(FIND("periton",C213)),ISNUMBER(FIND("intrascrot",C213))),"NA")</f>
        <v>0</v>
      </c>
      <c r="Y213" t="b">
        <f>IF(OR(Table1[[#This Row],[Rodents]],Table1[[#This Row],[Human]],Table1[[#This Row],[Pig]]),NOT(OR(Table1[[#This Row],[Inhaled/Intratracheal/intranasal]],Table1[[#This Row],[Dermal]],Table1[[#This Row],[Injected]])),"NA")</f>
        <v>0</v>
      </c>
      <c r="AA213" t="b">
        <f>OR(ISNUMBER(FIND("fish ",C213)),ISNUMBER(FIND("Fish ",C213)),ISNUMBER(FIND("aquatic",C213)),ISNUMBER(FIND("daphnids",C213)),ISNUMBER(FIND("Carcinus maenas",C213)),ISNUMBER(FIND("Daphnia",C213)),ISNUMBER(FIND("Ruditapes philippinarum",C213)),ISNUMBER(FIND("daphnia",C213)),ISNUMBER(FIND("marine",C213)),ISNUMBER(FIND("mussel",C213)),ISNUMBER(FIND("algae",C213)),ISNUMBER(FIND("Donax faba",C213)),ISNUMBER(FIND("estuarine",C213)),ISNUMBER(FIND("snail",C213)),ISNUMBER(FIND("Prorocentrum donghaiense",C213)) )</f>
        <v>0</v>
      </c>
      <c r="AB213" t="b">
        <f>OR(ISNUMBER(FIND(" rat ",C213)),ISNUMBER(FIND(" rats ",C213)),ISNUMBER(FIND(" Rats ",C213)),ISNUMBER(FIND(" Rat ",C213)),ISNUMBER(FIND(" rat.",C213)),ISNUMBER(FIND(" rats.",C213)),ISNUMBER(FIND("mouse",C213)),ISNUMBER(FIND("mice",C213)), ISNUMBER(FIND(" Mice",C213)))</f>
        <v>1</v>
      </c>
      <c r="AC213" t="b">
        <f>OR(ISNUMBER(FIND(" cell ",C213)),ISNUMBER(FIND("fibroblast",C213)),ISNUMBER(FIND("macrophage",C213)),ISNUMBER(FIND("epithelial",C213)),ISNUMBER(FIND("endothelial",C213)),ISNUMBER(FIND("neuron",C213)),ISNUMBER(FIND(" cells ",C213)),ISNUMBER(FIND("RBC",C213)),ISNUMBER(FIND("mitochond",C213)),ISNUMBER(FIND("adipocyte",C213)),ISNUMBER(FIND("osteo",C213)),ISNUMBER(FIND("keratin",C213)),ISNUMBER(FIND(" cell's ",C213)),ISNUMBER(FIND("eukary",C213)),ISNUMBER(FIND("sperm",C213)))</f>
        <v>1</v>
      </c>
      <c r="AD213" t="b">
        <f>OR(ISNUMBER(FIND("human",B213)),ISNUMBER(FIND("workers",B213)),ISNUMBER(FIND("workforces",B213)),ISNUMBER(FIND("occupational",B213)),ISNUMBER(FIND("Case report",B213)),ISNUMBER(FIND("Workplaces",B213)),ISNUMBER(FIND("worker",B213)))</f>
        <v>0</v>
      </c>
      <c r="AE213" t="b">
        <f>OR(ISNUMBER(FIND(" plant ",C213)),ISNUMBER(FIND("Plant ",C213)),ISNUMBER(FIND("tomato",C213)),ISNUMBER(FIND("plants",C213)),ISNUMBER(FIND("Plants",C213)),ISNUMBER(FIND("algae",C213)),ISNUMBER(FIND("lettuce",C213)),ISNUMBER(FIND("green gram sprouts ",C213)),ISNUMBER(FIND("Cucurbita pepo",C213)),ISNUMBER(FIND("bean ",C213)),ISNUMBER(FIND("chloroplast",C213)),ISNUMBER(FIND("chlorophyll",C213)),ISNUMBER(FIND("seedling",C213)),ISNUMBER(FIND("canola",C213)),ISNUMBER(FIND("shoot",C213)),ISNUMBER(FIND("photosynthes",C213)),ISNUMBER(FIND(" leaves ",C213)),,ISNUMBER(FIND("agriculture",C213)),ISNUMBER(FIND(" crops ",C213)))</f>
        <v>0</v>
      </c>
      <c r="AF213" t="b">
        <f>OR(ISNUMBER(FIND("bacteria",C213)),ISNUMBER(FIND("Bacteria",C213)),ISNUMBER(FIND("Bacterium",C213)),ISNUMBER(FIND("bacterium",C213)),ISNUMBER(FIND(" coli ",C213)))</f>
        <v>0</v>
      </c>
      <c r="AG213" t="b">
        <f>OR(ISNUMBER(FIND("fungi",C213)),ISNUMBER(FIND("Fungi",C213)),ISNUMBER(FIND("fungus",C213)),ISNUMBER(FIND("Fungus",C213)),ISNUMBER(FIND("mushroom",C213)),ISNUMBER(FIND("Mushroom",C213)),ISNUMBER(FIND(" mold ",C213)))</f>
        <v>0</v>
      </c>
      <c r="AH213" t="b">
        <f>OR(ISNUMBER(FIND("Pig ",C213)),ISNUMBER(FIND("pig ",C213)),ISNUMBER(FIND("Pigs ",C213)),ISNUMBER(FIND("pigs ",C213)))</f>
        <v>0</v>
      </c>
      <c r="AI213" t="b">
        <f>OR(ISNUMBER(FIND(" C. elegans",C213)),ISNUMBER(FIND("Caenorhabditis elegans",C213)),ISNUMBER(FIND("earthworms",C213)),ISNUMBER(FIND(" Ficopomatus enigmaticus",C213)),ISNUMBER(FIND("larva",C213)),ISNUMBER(FIND("Lumbriculus variegatus",C213)),ISNUMBER(FIND("nematode",C213)))</f>
        <v>0</v>
      </c>
      <c r="AJ213" t="b">
        <f>NOT(OR(AA213,AB213,AC213,AD213,AE213,AF213,AG213,AH213,AI213))</f>
        <v>0</v>
      </c>
      <c r="AL213" t="b">
        <f>OR(AA213,AB213,AD213,AE213,AF213,AG213,AH213,AI213)</f>
        <v>1</v>
      </c>
      <c r="AM213" t="b">
        <f>IF(Table1[[#This Row],[In vivo?]],IF(Table1[[#This Row],[Cell]],FALSE,TRUE),FALSE)</f>
        <v>0</v>
      </c>
      <c r="AN213" t="b">
        <f>AND(AC213,AL213)</f>
        <v>1</v>
      </c>
      <c r="AO213" t="b">
        <f>IF(Table1[[#This Row],[Cell]],IF(Table1[[#This Row],[In vivo?]],FALSE,TRUE),FALSE)</f>
        <v>0</v>
      </c>
      <c r="AP213" t="b">
        <f>NOT(OR(Table1[[#This Row],[In vivo?]],Table1[[#This Row],[Only in Cell]]))</f>
        <v>0</v>
      </c>
      <c r="AQ213" t="b">
        <f>IF(OR(Table1[[#This Row],[Rodents]],Table1[[#This Row],[Human]],Table1[[#This Row],[Pig]]),OR(ISNUMBER(FIND("pulmonary",C213)),ISNUMBER(FIND("lung",C213))),"NA")</f>
        <v>1</v>
      </c>
      <c r="AR213" t="b">
        <f>IF(OR(Table1[[#This Row],[Rodents]],Table1[[#This Row],[Human]],Table1[[#This Row],[Pig]]),OR(ISNUMBER(FIND("skin",C213)),ISNUMBER(FIND("dermal",C213))),"NA")</f>
        <v>0</v>
      </c>
      <c r="AS213" t="b">
        <f>IF(OR(Table1[[#This Row],[Rodents]],Table1[[#This Row],[Human]],Table1[[#This Row],[Pig]]),OR(ISNUMBER(FIND("liver",C213)),ISNUMBER(FIND("hepat",C213))),"NA")</f>
        <v>1</v>
      </c>
      <c r="AT213" t="b">
        <f>IF(OR(Table1[[#This Row],[Rodents]],Table1[[#This Row],[Human]],Table1[[#This Row],[Pig]]),OR(ISNUMBER(FIND("kidney",C213)),ISNUMBER(FIND("neph",C213))),"NA")</f>
        <v>0</v>
      </c>
      <c r="AU213" t="b">
        <f>IF(OR(Table1[[#This Row],[Rodents]],Table1[[#This Row],[Human]],Table1[[#This Row],[Pig]]),OR(ISNUMBER(FIND("brain",C213)),ISNUMBER(FIND("neur",C213)),ISNUMBER(FIND("nerv",C213))),"NA")</f>
        <v>0</v>
      </c>
      <c r="AV213" t="b">
        <f>IF(OR(Table1[[#This Row],[Rodents]],Table1[[#This Row],[Human]],Table1[[#This Row],[Pig]]),OR(ISNUMBER(FIND("heart",C213)),ISNUMBER(FIND("cardi",C213))),"NA")</f>
        <v>0</v>
      </c>
      <c r="AW213" t="b">
        <f>IF(OR(Table1[[#This Row],[Rodents]],Table1[[#This Row],[Human]],Table1[[#This Row],[Pig]]),OR(ISNUMBER(FIND("gastro",C213)),ISNUMBER(FIND("intesti",C213)),ISNUMBER(FIND("stomach",C213))),"NA")</f>
        <v>0</v>
      </c>
      <c r="AX213" t="b">
        <f>IF(OR(Table1[[#This Row],[Rodents]],Table1[[#This Row],[Human]],Table1[[#This Row],[Pig]]),NOT(OR(AQ213,AR213,AS213,AT213,AU213,AV213,AW213)),"NA")</f>
        <v>0</v>
      </c>
      <c r="AY213" t="b">
        <f>OR(ISNUMBER(FIND("SWCNT",C213)),ISNUMBER(FIND("SWNT",C213)),ISNUMBER(FIND("single-wall",C213)),ISNUMBER(FIND("single wall",C213)),ISNUMBER(FIND("Single wall",C213)),ISNUMBER(FIND("Single-wall",C213)),ISNUMBER(FIND("SWCNT",B213)),ISNUMBER(FIND("SWNT",B213)),ISNUMBER(FIND("single-wall",B213)),ISNUMBER(FIND("single wall",B213)),ISNUMBER(FIND("Single-wall",B213)),ISNUMBER(FIND("Single wall",B213)))</f>
        <v>0</v>
      </c>
      <c r="AZ213" t="b">
        <f>OR(ISNUMBER(FIND("MWCNT",C213)),ISNUMBER(FIND("MWNT",C213)),ISNUMBER(FIND("multi-wall",C213)),ISNUMBER(FIND("multi wall",C213)),ISNUMBER(FIND("multiwall",C213)),ISNUMBER(FIND("Multi-wall",C213)),ISNUMBER(FIND("Multi wall",C213)),ISNUMBER(FIND("Multiwall",C213)),ISNUMBER(FIND("MWCNT",B213)),ISNUMBER(FIND("MWNT",B213)),ISNUMBER(FIND("multi-wall",B213)),ISNUMBER(FIND("multi wall",B213)),ISNUMBER(FIND("multiwall",B213)),ISNUMBER(FIND("Multi-wall",B213)),ISNUMBER(FIND("Multi wall",B213)),ISNUMBER(FIND("Multiwall",B213)),ISNUMBER(FIND("Double-wall",B213)),ISNUMBER(FIND("Double wall",B213)),ISNUMBER(FIND("Doublewall",B213)),ISNUMBER(FIND("double-wall",B213)),ISNUMBER(FIND("double wall",B213)),ISNUMBER(FIND("doublewall",B213)))</f>
        <v>1</v>
      </c>
      <c r="BA213" t="b">
        <f>AND(Table1[[#This Row],[SWCNT]],Table1[[#This Row],[MWCNT]])</f>
        <v>0</v>
      </c>
      <c r="BB213" t="b">
        <f>IF(Table1[[#This Row],[SWCNT]]=TRUE,FALSE,IF(Table1[[#This Row],[MWCNT]]=TRUE,FALSE,TRUE))</f>
        <v>0</v>
      </c>
      <c r="BC213" s="18"/>
    </row>
    <row r="214" spans="1:55" ht="370">
      <c r="A214" t="s">
        <v>2010</v>
      </c>
      <c r="B214" s="2" t="s">
        <v>2012</v>
      </c>
      <c r="C214" s="16" t="s">
        <v>2014</v>
      </c>
      <c r="D214" s="17" t="s">
        <v>2015</v>
      </c>
      <c r="E214" s="2">
        <v>2017</v>
      </c>
      <c r="F214" t="b">
        <f>OR(ISNUMBER(FIND("cytotoxic",C214)),ISNUMBER(FIND("Cytotoxic",C214)),ISNUMBER(FIND("cellular toxicity",C214)),ISNUMBER(FIND("cell death",C214)),ISNUMBER(FIND("viable",C214)),ISNUMBER(FIND("phytotoxic",C214)),ISNUMBER(FIND("acute toxicity",C214)),ISNUMBER(FIND("MTT",C214)),ISNUMBER(FIND("survival",C214)),ISNUMBER(FIND("prolifer",C214)),ISNUMBER(FIND("apoptosis",C214)),ISNUMBER(FIND("neurotoxic",C214)),ISNUMBER(FIND("  lysis ",C214)),ISNUMBER(FIND("necrosis",C214)),ISNUMBER(FIND("cellular death",C214))*3,ISNUMBER(FIND("LDH",C214)),ISNUMBER(FIND("Acute toxicity",C214)))</f>
        <v>0</v>
      </c>
      <c r="G214" t="b">
        <f>OR(ISNUMBER(FIND("genotoxic",C214)),ISNUMBER(FIND("genotoxicity",C214)),ISNUMBER(FIND("DNA damage",C214)),ISNUMBER(FIND("DNA",C214)),ISNUMBER(FIND("RNA",C214)),ISNUMBER(FIND("mesothelioma",C214)),ISNUMBER(FIND("carcino",C214)),ISNUMBER(FIND("mutagen",C214)),ISNUMBER(FIND("genetic",C214)))</f>
        <v>1</v>
      </c>
      <c r="H214" t="b">
        <f>OR(ISNUMBER(FIND("inflammatory",C214)),ISNUMBER(FIND("inflamm",C214)))</f>
        <v>1</v>
      </c>
      <c r="I214" t="b">
        <f>OR(ISNUMBER(FIND("immune",C214)),ISNUMBER(FIND("immunological",C214)),ISNUMBER(FIND("interleuk",C214)),ISNUMBER(FIND("platelet activation",C214)),ISNUMBER(FIND("monocyte",C214)),ISNUMBER(FIND("leukocyte",C214)),ISNUMBER(FIND("cytokine",C214)),ISNUMBER(FIND("CD4",C214)),ISNUMBER(FIND("CD8",C214)),ISNUMBER(FIND("T-cell",C214)))</f>
        <v>1</v>
      </c>
      <c r="J214" t="b">
        <f>OR(ISNUMBER(FIND("reactive oxygen",C214)),ISNUMBER(FIND("ROS",C214)),ISNUMBER(FIND("free radical",C214)),ISNUMBER(FIND("oxidative stress",C214)),ISNUMBER(FIND("peroxid",C214)),ISNUMBER(FIND("oxidative",C214)),ISNUMBER(FIND("antioxid",C214)))</f>
        <v>0</v>
      </c>
      <c r="K214" t="b">
        <f>OR(ISNUMBER(FIND("autophag",C214)))</f>
        <v>0</v>
      </c>
      <c r="L214" t="b">
        <f>OR(ISNUMBER(FIND("morpholog",C214)))</f>
        <v>0</v>
      </c>
      <c r="M214" t="b">
        <f>OR(ISNUMBER(FIND("fibrosis",C214)),ISNUMBER(FIND("Fibrosis",C214)),ISNUMBER(FIND("fibrot",C214)))</f>
        <v>0</v>
      </c>
      <c r="N214" t="b">
        <f>OR(ISNUMBER(FIND("offspring",C214)),ISNUMBER(FIND("Parental",C214)),ISNUMBER(FIND("parental",C214)),ISNUMBER(FIND("germline",C214)),ISNUMBER(FIND("reproduc",C214)),ISNUMBER(FIND("embryo",C214)))</f>
        <v>0</v>
      </c>
      <c r="O214" t="b">
        <f>OR(ISNUMBER(FIND("metabol",C214)),ISNUMBER(FIND("Metabol",C214)),ISNUMBER(FIND("digest",C214)),ISNUMBER(FIND("mitochon",C214)))</f>
        <v>0</v>
      </c>
      <c r="P214" t="b">
        <f>OR(ISNUMBER(FIND("ecotox",C214)),ISNUMBER(FIND("Ecotox",B214)),ISNUMBER(FIND("ecotox",B214)),ISNUMBER(FIND("Ecotox",C214)))</f>
        <v>0</v>
      </c>
      <c r="Q214" t="b">
        <f>OR(ISNUMBER(FIND("Bioaccum",C214)),ISNUMBER(FIND("bioaccum",C214)),ISNUMBER(FIND("accum",C214)))</f>
        <v>0</v>
      </c>
      <c r="R214" t="b">
        <f>OR(ISNUMBER(FIND("Occupation",C214)),ISNUMBER(FIND("occupation",C214)),ISNUMBER(FIND("worker",C214)),ISNUMBER(FIND("workforce",C214)))</f>
        <v>0</v>
      </c>
      <c r="S214" t="b">
        <f>NOT(OR(F214,G214,H214,I214,J214,K214,L214,M214,N214,O214,P214,Q214,R214))</f>
        <v>0</v>
      </c>
      <c r="U214" t="b">
        <f>OR(Table1[[#This Row],[Inflammation]],Table1[[#This Row],[Immune]])</f>
        <v>1</v>
      </c>
      <c r="V214" t="b">
        <f>IF(OR(Table1[[#This Row],[Rodents]],Table1[[#This Row],[Human]],Table1[[#This Row],[Pig]]),OR(ISNUMBER(FIND("intratrach",C214)),ISNUMBER(FIND("nasal ",C214)),ISNUMBER(FIND("instill",C214))),"NA")</f>
        <v>1</v>
      </c>
      <c r="W214" t="b">
        <f>IF(OR(Table1[[#This Row],[Rodents]],Table1[[#This Row],[Human]],Table1[[#This Row],[Pig]]),OR(ISNUMBER(FIND("dermal",C214)),ISNUMBER(FIND("skin ",C214))),"NA")</f>
        <v>0</v>
      </c>
      <c r="X214" t="b">
        <f>IF(OR(Table1[[#This Row],[Rodents]],Table1[[#This Row],[Human]],Table1[[#This Row],[Pig]]),OR(ISNUMBER(FIND("injected",C214)),ISNUMBER(FIND("periton",C214)),ISNUMBER(FIND("intrascrot",C214))),"NA")</f>
        <v>0</v>
      </c>
      <c r="Y214" t="b">
        <f>IF(OR(Table1[[#This Row],[Rodents]],Table1[[#This Row],[Human]],Table1[[#This Row],[Pig]]),NOT(OR(Table1[[#This Row],[Inhaled/Intratracheal/intranasal]],Table1[[#This Row],[Dermal]],Table1[[#This Row],[Injected]])),"NA")</f>
        <v>0</v>
      </c>
      <c r="AA214" t="b">
        <f>OR(ISNUMBER(FIND("fish ",C214)),ISNUMBER(FIND("Fish ",C214)),ISNUMBER(FIND("aquatic",C214)),ISNUMBER(FIND("daphnids",C214)),ISNUMBER(FIND("Carcinus maenas",C214)),ISNUMBER(FIND("Daphnia",C214)),ISNUMBER(FIND("Ruditapes philippinarum",C214)),ISNUMBER(FIND("daphnia",C214)),ISNUMBER(FIND("marine",C214)),ISNUMBER(FIND("mussel",C214)),ISNUMBER(FIND("algae",C214)),ISNUMBER(FIND("Donax faba",C214)),ISNUMBER(FIND("estuarine",C214)),ISNUMBER(FIND("snail",C214)),ISNUMBER(FIND("Prorocentrum donghaiense",C214)) )</f>
        <v>0</v>
      </c>
      <c r="AB214" t="b">
        <f>OR(ISNUMBER(FIND(" rat ",C214)),ISNUMBER(FIND(" rats ",C214)),ISNUMBER(FIND(" Rats ",C214)),ISNUMBER(FIND(" Rat ",C214)),ISNUMBER(FIND(" rat.",C214)),ISNUMBER(FIND(" rats.",C214)),ISNUMBER(FIND("mouse",C214)),ISNUMBER(FIND("mice",C214)), ISNUMBER(FIND(" Mice",C214)))</f>
        <v>1</v>
      </c>
      <c r="AC214" t="b">
        <f>OR(ISNUMBER(FIND(" cell ",C214)),ISNUMBER(FIND("fibroblast",C214)),ISNUMBER(FIND("macrophage",C214)),ISNUMBER(FIND("epithelial",C214)),ISNUMBER(FIND("endothelial",C214)),ISNUMBER(FIND("neuron",C214)),ISNUMBER(FIND(" cells ",C214)),ISNUMBER(FIND("RBC",C214)),ISNUMBER(FIND("mitochond",C214)),ISNUMBER(FIND("adipocyte",C214)),ISNUMBER(FIND("osteo",C214)),ISNUMBER(FIND("keratin",C214)),ISNUMBER(FIND(" cell's ",C214)),ISNUMBER(FIND("eukary",C214)),ISNUMBER(FIND("sperm",C214)))</f>
        <v>1</v>
      </c>
      <c r="AD214" t="b">
        <f>OR(ISNUMBER(FIND("human",B214)),ISNUMBER(FIND("workers",B214)),ISNUMBER(FIND("workforces",B214)),ISNUMBER(FIND("occupational",B214)),ISNUMBER(FIND("Case report",B214)),ISNUMBER(FIND("Workplaces",B214)),ISNUMBER(FIND("worker",B214)))</f>
        <v>0</v>
      </c>
      <c r="AE214" t="b">
        <f>OR(ISNUMBER(FIND(" plant ",C214)),ISNUMBER(FIND("Plant ",C214)),ISNUMBER(FIND("tomato",C214)),ISNUMBER(FIND("plants",C214)),ISNUMBER(FIND("Plants",C214)),ISNUMBER(FIND("algae",C214)),ISNUMBER(FIND("lettuce",C214)),ISNUMBER(FIND("green gram sprouts ",C214)),ISNUMBER(FIND("Cucurbita pepo",C214)),ISNUMBER(FIND("bean ",C214)),ISNUMBER(FIND("chloroplast",C214)),ISNUMBER(FIND("chlorophyll",C214)),ISNUMBER(FIND("seedling",C214)),ISNUMBER(FIND("canola",C214)),ISNUMBER(FIND("shoot",C214)),ISNUMBER(FIND("photosynthes",C214)),ISNUMBER(FIND(" leaves ",C214)),,ISNUMBER(FIND("agriculture",C214)),ISNUMBER(FIND(" crops ",C214)))</f>
        <v>0</v>
      </c>
      <c r="AF214" t="b">
        <f>OR(ISNUMBER(FIND("bacteria",C214)),ISNUMBER(FIND("Bacteria",C214)),ISNUMBER(FIND("Bacterium",C214)),ISNUMBER(FIND("bacterium",C214)),ISNUMBER(FIND(" coli ",C214)))</f>
        <v>1</v>
      </c>
      <c r="AG214" t="b">
        <f>OR(ISNUMBER(FIND("fungi",C214)),ISNUMBER(FIND("Fungi",C214)),ISNUMBER(FIND("fungus",C214)),ISNUMBER(FIND("Fungus",C214)),ISNUMBER(FIND("mushroom",C214)),ISNUMBER(FIND("Mushroom",C214)),ISNUMBER(FIND(" mold ",C214)))</f>
        <v>0</v>
      </c>
      <c r="AH214" t="b">
        <f>OR(ISNUMBER(FIND("Pig ",C214)),ISNUMBER(FIND("pig ",C214)),ISNUMBER(FIND("Pigs ",C214)),ISNUMBER(FIND("pigs ",C214)))</f>
        <v>0</v>
      </c>
      <c r="AI214" t="b">
        <f>OR(ISNUMBER(FIND(" C. elegans",C214)),ISNUMBER(FIND("Caenorhabditis elegans",C214)),ISNUMBER(FIND("earthworms",C214)),ISNUMBER(FIND(" Ficopomatus enigmaticus",C214)),ISNUMBER(FIND("larva",C214)),ISNUMBER(FIND("Lumbriculus variegatus",C214)),ISNUMBER(FIND("nematode",C214)))</f>
        <v>0</v>
      </c>
      <c r="AJ214" t="b">
        <f>NOT(OR(AA214,AB214,AC214,AD214,AE214,AF214,AG214,AH214,AI214))</f>
        <v>0</v>
      </c>
      <c r="AL214" t="b">
        <f>OR(AA214,AB214,AD214,AE214,AF214,AG214,AH214,AI214)</f>
        <v>1</v>
      </c>
      <c r="AM214" t="b">
        <f>IF(Table1[[#This Row],[In vivo?]],IF(Table1[[#This Row],[Cell]],FALSE,TRUE),FALSE)</f>
        <v>0</v>
      </c>
      <c r="AN214" t="b">
        <f>AND(AC214,AL214)</f>
        <v>1</v>
      </c>
      <c r="AO214" t="b">
        <f>IF(Table1[[#This Row],[Cell]],IF(Table1[[#This Row],[In vivo?]],FALSE,TRUE),FALSE)</f>
        <v>0</v>
      </c>
      <c r="AP214" t="b">
        <f>NOT(OR(Table1[[#This Row],[In vivo?]],Table1[[#This Row],[Only in Cell]]))</f>
        <v>0</v>
      </c>
      <c r="AQ214" t="b">
        <f>IF(OR(Table1[[#This Row],[Rodents]],Table1[[#This Row],[Human]],Table1[[#This Row],[Pig]]),OR(ISNUMBER(FIND("pulmonary",C214)),ISNUMBER(FIND("lung",C214))),"NA")</f>
        <v>1</v>
      </c>
      <c r="AR214" t="b">
        <f>IF(OR(Table1[[#This Row],[Rodents]],Table1[[#This Row],[Human]],Table1[[#This Row],[Pig]]),OR(ISNUMBER(FIND("skin",C214)),ISNUMBER(FIND("dermal",C214))),"NA")</f>
        <v>0</v>
      </c>
      <c r="AS214" t="b">
        <f>IF(OR(Table1[[#This Row],[Rodents]],Table1[[#This Row],[Human]],Table1[[#This Row],[Pig]]),OR(ISNUMBER(FIND("liver",C214)),ISNUMBER(FIND("hepat",C214))),"NA")</f>
        <v>0</v>
      </c>
      <c r="AT214" t="b">
        <f>IF(OR(Table1[[#This Row],[Rodents]],Table1[[#This Row],[Human]],Table1[[#This Row],[Pig]]),OR(ISNUMBER(FIND("kidney",C214)),ISNUMBER(FIND("neph",C214))),"NA")</f>
        <v>0</v>
      </c>
      <c r="AU214" t="b">
        <f>IF(OR(Table1[[#This Row],[Rodents]],Table1[[#This Row],[Human]],Table1[[#This Row],[Pig]]),OR(ISNUMBER(FIND("brain",C214)),ISNUMBER(FIND("neur",C214)),ISNUMBER(FIND("nerv",C214))),"NA")</f>
        <v>0</v>
      </c>
      <c r="AV214" t="b">
        <f>IF(OR(Table1[[#This Row],[Rodents]],Table1[[#This Row],[Human]],Table1[[#This Row],[Pig]]),OR(ISNUMBER(FIND("heart",C214)),ISNUMBER(FIND("cardi",C214))),"NA")</f>
        <v>0</v>
      </c>
      <c r="AW214" t="b">
        <f>IF(OR(Table1[[#This Row],[Rodents]],Table1[[#This Row],[Human]],Table1[[#This Row],[Pig]]),OR(ISNUMBER(FIND("gastro",C214)),ISNUMBER(FIND("intesti",C214)),ISNUMBER(FIND("stomach",C214))),"NA")</f>
        <v>0</v>
      </c>
      <c r="AX214" t="b">
        <f>IF(OR(Table1[[#This Row],[Rodents]],Table1[[#This Row],[Human]],Table1[[#This Row],[Pig]]),NOT(OR(AQ214,AR214,AS214,AT214,AU214,AV214,AW214)),"NA")</f>
        <v>0</v>
      </c>
      <c r="AY214" t="b">
        <f>OR(ISNUMBER(FIND("SWCNT",C214)),ISNUMBER(FIND("SWNT",C214)),ISNUMBER(FIND("single-wall",C214)),ISNUMBER(FIND("single wall",C214)),ISNUMBER(FIND("Single wall",C214)),ISNUMBER(FIND("Single-wall",C214)),ISNUMBER(FIND("SWCNT",B214)),ISNUMBER(FIND("SWNT",B214)),ISNUMBER(FIND("single-wall",B214)),ISNUMBER(FIND("single wall",B214)),ISNUMBER(FIND("Single-wall",B214)),ISNUMBER(FIND("Single wall",B214)))</f>
        <v>1</v>
      </c>
      <c r="AZ214" t="b">
        <f>OR(ISNUMBER(FIND("MWCNT",C214)),ISNUMBER(FIND("MWNT",C214)),ISNUMBER(FIND("multi-wall",C214)),ISNUMBER(FIND("multi wall",C214)),ISNUMBER(FIND("multiwall",C214)),ISNUMBER(FIND("Multi-wall",C214)),ISNUMBER(FIND("Multi wall",C214)),ISNUMBER(FIND("Multiwall",C214)),ISNUMBER(FIND("MWCNT",B214)),ISNUMBER(FIND("MWNT",B214)),ISNUMBER(FIND("multi-wall",B214)),ISNUMBER(FIND("multi wall",B214)),ISNUMBER(FIND("multiwall",B214)),ISNUMBER(FIND("Multi-wall",B214)),ISNUMBER(FIND("Multi wall",B214)),ISNUMBER(FIND("Multiwall",B214)),ISNUMBER(FIND("Double-wall",B214)),ISNUMBER(FIND("Double wall",B214)),ISNUMBER(FIND("Doublewall",B214)),ISNUMBER(FIND("double-wall",B214)),ISNUMBER(FIND("double wall",B214)),ISNUMBER(FIND("doublewall",B214)))</f>
        <v>0</v>
      </c>
      <c r="BA214" t="b">
        <f>AND(Table1[[#This Row],[SWCNT]],Table1[[#This Row],[MWCNT]])</f>
        <v>0</v>
      </c>
      <c r="BB214" t="b">
        <f>IF(Table1[[#This Row],[SWCNT]]=TRUE,FALSE,IF(Table1[[#This Row],[MWCNT]]=TRUE,FALSE,TRUE))</f>
        <v>0</v>
      </c>
      <c r="BC214" s="18"/>
    </row>
    <row r="215" spans="1:55" ht="185">
      <c r="A215" t="s">
        <v>2028</v>
      </c>
      <c r="B215" s="2" t="s">
        <v>2031</v>
      </c>
      <c r="C215" s="16" t="s">
        <v>2034</v>
      </c>
      <c r="D215" s="17" t="s">
        <v>49</v>
      </c>
      <c r="E215" s="2">
        <v>2017</v>
      </c>
      <c r="F215" t="b">
        <f>OR(ISNUMBER(FIND("cytotoxic",C215)),ISNUMBER(FIND("Cytotoxic",C215)),ISNUMBER(FIND("cellular toxicity",C215)),ISNUMBER(FIND("cell death",C215)),ISNUMBER(FIND("viable",C215)),ISNUMBER(FIND("phytotoxic",C215)),ISNUMBER(FIND("acute toxicity",C215)),ISNUMBER(FIND("MTT",C215)),ISNUMBER(FIND("survival",C215)),ISNUMBER(FIND("prolifer",C215)),ISNUMBER(FIND("apoptosis",C215)),ISNUMBER(FIND("neurotoxic",C215)),ISNUMBER(FIND("  lysis ",C215)),ISNUMBER(FIND("necrosis",C215)),ISNUMBER(FIND("cellular death",C215))*3,ISNUMBER(FIND("LDH",C215)),ISNUMBER(FIND("Acute toxicity",C215)))</f>
        <v>1</v>
      </c>
      <c r="G215" t="b">
        <f>OR(ISNUMBER(FIND("genotoxic",C215)),ISNUMBER(FIND("genotoxicity",C215)),ISNUMBER(FIND("DNA damage",C215)),ISNUMBER(FIND("DNA",C215)),ISNUMBER(FIND("RNA",C215)),ISNUMBER(FIND("mesothelioma",C215)),ISNUMBER(FIND("carcino",C215)),ISNUMBER(FIND("mutagen",C215)),ISNUMBER(FIND("genetic",C215)))</f>
        <v>1</v>
      </c>
      <c r="H215" t="b">
        <f>OR(ISNUMBER(FIND("inflammatory",C215)),ISNUMBER(FIND("inflamm",C215)))</f>
        <v>1</v>
      </c>
      <c r="I215" t="b">
        <f>OR(ISNUMBER(FIND("immune",C215)),ISNUMBER(FIND("immunological",C215)),ISNUMBER(FIND("interleuk",C215)),ISNUMBER(FIND("platelet activation",C215)),ISNUMBER(FIND("monocyte",C215)),ISNUMBER(FIND("leukocyte",C215)),ISNUMBER(FIND("cytokine",C215)),ISNUMBER(FIND("CD4",C215)),ISNUMBER(FIND("CD8",C215)),ISNUMBER(FIND("T-cell",C215)))</f>
        <v>1</v>
      </c>
      <c r="J215" t="b">
        <f>OR(ISNUMBER(FIND("reactive oxygen",C215)),ISNUMBER(FIND("ROS",C215)),ISNUMBER(FIND("free radical",C215)),ISNUMBER(FIND("oxidative stress",C215)),ISNUMBER(FIND("peroxid",C215)),ISNUMBER(FIND("oxidative",C215)),ISNUMBER(FIND("antioxid",C215)))</f>
        <v>1</v>
      </c>
      <c r="K215" t="b">
        <f>OR(ISNUMBER(FIND("autophag",C215)))</f>
        <v>0</v>
      </c>
      <c r="L215" t="b">
        <f>OR(ISNUMBER(FIND("morpholog",C215)))</f>
        <v>0</v>
      </c>
      <c r="M215" t="b">
        <f>OR(ISNUMBER(FIND("fibrosis",C215)),ISNUMBER(FIND("Fibrosis",C215)),ISNUMBER(FIND("fibrot",C215)))</f>
        <v>0</v>
      </c>
      <c r="N215" t="b">
        <f>OR(ISNUMBER(FIND("offspring",C215)),ISNUMBER(FIND("Parental",C215)),ISNUMBER(FIND("parental",C215)),ISNUMBER(FIND("germline",C215)),ISNUMBER(FIND("reproduc",C215)),ISNUMBER(FIND("embryo",C215)))</f>
        <v>0</v>
      </c>
      <c r="O215" t="b">
        <f>OR(ISNUMBER(FIND("metabol",C215)),ISNUMBER(FIND("Metabol",C215)),ISNUMBER(FIND("digest",C215)),ISNUMBER(FIND("mitochon",C215)))</f>
        <v>1</v>
      </c>
      <c r="P215" t="b">
        <f>OR(ISNUMBER(FIND("ecotox",C215)),ISNUMBER(FIND("Ecotox",B215)),ISNUMBER(FIND("ecotox",B215)),ISNUMBER(FIND("Ecotox",C215)))</f>
        <v>0</v>
      </c>
      <c r="Q215" t="b">
        <f>OR(ISNUMBER(FIND("Bioaccum",C215)),ISNUMBER(FIND("bioaccum",C215)),ISNUMBER(FIND("accum",C215)))</f>
        <v>0</v>
      </c>
      <c r="R215" t="b">
        <f>OR(ISNUMBER(FIND("Occupation",C215)),ISNUMBER(FIND("occupation",C215)),ISNUMBER(FIND("worker",C215)),ISNUMBER(FIND("workforce",C215)))</f>
        <v>0</v>
      </c>
      <c r="S215" t="b">
        <f>NOT(OR(F215,G215,H215,I215,J215,K215,L215,M215,N215,O215,P215,Q215,R215))</f>
        <v>0</v>
      </c>
      <c r="U215" t="b">
        <f>OR(Table1[[#This Row],[Inflammation]],Table1[[#This Row],[Immune]])</f>
        <v>1</v>
      </c>
      <c r="V215" t="str">
        <f>IF(OR(Table1[[#This Row],[Rodents]],Table1[[#This Row],[Human]],Table1[[#This Row],[Pig]]),OR(ISNUMBER(FIND("intratrach",C215)),ISNUMBER(FIND("nasal ",C215)),ISNUMBER(FIND("instill",C215))),"NA")</f>
        <v>NA</v>
      </c>
      <c r="W215" t="str">
        <f>IF(OR(Table1[[#This Row],[Rodents]],Table1[[#This Row],[Human]],Table1[[#This Row],[Pig]]),OR(ISNUMBER(FIND("dermal",C215)),ISNUMBER(FIND("skin ",C215))),"NA")</f>
        <v>NA</v>
      </c>
      <c r="X215" t="str">
        <f>IF(OR(Table1[[#This Row],[Rodents]],Table1[[#This Row],[Human]],Table1[[#This Row],[Pig]]),OR(ISNUMBER(FIND("injected",C215)),ISNUMBER(FIND("periton",C215)),ISNUMBER(FIND("intrascrot",C215))),"NA")</f>
        <v>NA</v>
      </c>
      <c r="Y215" t="str">
        <f>IF(OR(Table1[[#This Row],[Rodents]],Table1[[#This Row],[Human]],Table1[[#This Row],[Pig]]),NOT(OR(Table1[[#This Row],[Inhaled/Intratracheal/intranasal]],Table1[[#This Row],[Dermal]],Table1[[#This Row],[Injected]])),"NA")</f>
        <v>NA</v>
      </c>
      <c r="AA215" t="b">
        <f>OR(ISNUMBER(FIND("fish ",C215)),ISNUMBER(FIND("Fish ",C215)),ISNUMBER(FIND("aquatic",C215)),ISNUMBER(FIND("daphnids",C215)),ISNUMBER(FIND("Carcinus maenas",C215)),ISNUMBER(FIND("Daphnia",C215)),ISNUMBER(FIND("Ruditapes philippinarum",C215)),ISNUMBER(FIND("daphnia",C215)),ISNUMBER(FIND("marine",C215)),ISNUMBER(FIND("mussel",C215)),ISNUMBER(FIND("algae",C215)),ISNUMBER(FIND("Donax faba",C215)),ISNUMBER(FIND("estuarine",C215)),ISNUMBER(FIND("snail",C215)),ISNUMBER(FIND("Prorocentrum donghaiense",C215)) )</f>
        <v>0</v>
      </c>
      <c r="AB215" t="b">
        <f>OR(ISNUMBER(FIND(" rat ",C215)),ISNUMBER(FIND(" rats ",C215)),ISNUMBER(FIND(" Rats ",C215)),ISNUMBER(FIND(" Rat ",C215)),ISNUMBER(FIND(" rat.",C215)),ISNUMBER(FIND(" rats.",C215)),ISNUMBER(FIND("mouse",C215)),ISNUMBER(FIND("mice",C215)), ISNUMBER(FIND(" Mice",C215)))</f>
        <v>0</v>
      </c>
      <c r="AC215" t="b">
        <f>OR(ISNUMBER(FIND(" cell ",C215)),ISNUMBER(FIND("fibroblast",C215)),ISNUMBER(FIND("macrophage",C215)),ISNUMBER(FIND("epithelial",C215)),ISNUMBER(FIND("endothelial",C215)),ISNUMBER(FIND("neuron",C215)),ISNUMBER(FIND(" cells ",C215)),ISNUMBER(FIND("RBC",C215)),ISNUMBER(FIND("mitochond",C215)),ISNUMBER(FIND("adipocyte",C215)),ISNUMBER(FIND("osteo",C215)),ISNUMBER(FIND("keratin",C215)),ISNUMBER(FIND(" cell's ",C215)),ISNUMBER(FIND("eukary",C215)),ISNUMBER(FIND("sperm",C215)))</f>
        <v>1</v>
      </c>
      <c r="AD215" t="b">
        <f>OR(ISNUMBER(FIND("human",B215)),ISNUMBER(FIND("workers",B215)),ISNUMBER(FIND("workforces",B215)),ISNUMBER(FIND("occupational",B215)),ISNUMBER(FIND("Case report",B215)),ISNUMBER(FIND("Workplaces",B215)),ISNUMBER(FIND("worker",B215)))</f>
        <v>0</v>
      </c>
      <c r="AE215" t="b">
        <f>OR(ISNUMBER(FIND(" plant ",C215)),ISNUMBER(FIND("Plant ",C215)),ISNUMBER(FIND("tomato",C215)),ISNUMBER(FIND("plants",C215)),ISNUMBER(FIND("Plants",C215)),ISNUMBER(FIND("algae",C215)),ISNUMBER(FIND("lettuce",C215)),ISNUMBER(FIND("green gram sprouts ",C215)),ISNUMBER(FIND("Cucurbita pepo",C215)),ISNUMBER(FIND("bean ",C215)),ISNUMBER(FIND("chloroplast",C215)),ISNUMBER(FIND("chlorophyll",C215)),ISNUMBER(FIND("seedling",C215)),ISNUMBER(FIND("canola",C215)),ISNUMBER(FIND("shoot",C215)),ISNUMBER(FIND("photosynthes",C215)),ISNUMBER(FIND(" leaves ",C215)),,ISNUMBER(FIND("agriculture",C215)),ISNUMBER(FIND(" crops ",C215)))</f>
        <v>0</v>
      </c>
      <c r="AF215" t="b">
        <f>OR(ISNUMBER(FIND("bacteria",C215)),ISNUMBER(FIND("Bacteria",C215)),ISNUMBER(FIND("Bacterium",C215)),ISNUMBER(FIND("bacterium",C215)),ISNUMBER(FIND(" coli ",C215)))</f>
        <v>0</v>
      </c>
      <c r="AG215" t="b">
        <f>OR(ISNUMBER(FIND("fungi",C215)),ISNUMBER(FIND("Fungi",C215)),ISNUMBER(FIND("fungus",C215)),ISNUMBER(FIND("Fungus",C215)),ISNUMBER(FIND("mushroom",C215)),ISNUMBER(FIND("Mushroom",C215)),ISNUMBER(FIND(" mold ",C215)))</f>
        <v>0</v>
      </c>
      <c r="AH215" t="b">
        <f>OR(ISNUMBER(FIND("Pig ",C215)),ISNUMBER(FIND("pig ",C215)),ISNUMBER(FIND("Pigs ",C215)),ISNUMBER(FIND("pigs ",C215)))</f>
        <v>0</v>
      </c>
      <c r="AI215" t="b">
        <f>OR(ISNUMBER(FIND(" C. elegans",C215)),ISNUMBER(FIND("Caenorhabditis elegans",C215)),ISNUMBER(FIND("earthworms",C215)),ISNUMBER(FIND(" Ficopomatus enigmaticus",C215)),ISNUMBER(FIND("larva",C215)),ISNUMBER(FIND("Lumbriculus variegatus",C215)),ISNUMBER(FIND("nematode",C215)))</f>
        <v>0</v>
      </c>
      <c r="AJ215" t="b">
        <f>NOT(OR(AA215,AB215,AC215,AD215,AE215,AF215,AG215,AH215,AI215))</f>
        <v>0</v>
      </c>
      <c r="AL215" t="b">
        <f>OR(AA215,AB215,AD215,AE215,AF215,AG215,AH215,AI215)</f>
        <v>0</v>
      </c>
      <c r="AM215" t="b">
        <f>IF(Table1[[#This Row],[In vivo?]],IF(Table1[[#This Row],[Cell]],FALSE,TRUE),FALSE)</f>
        <v>0</v>
      </c>
      <c r="AN215" t="b">
        <f>AND(AC215,AL215)</f>
        <v>0</v>
      </c>
      <c r="AO215" t="b">
        <f>IF(Table1[[#This Row],[Cell]],IF(Table1[[#This Row],[In vivo?]],FALSE,TRUE),FALSE)</f>
        <v>1</v>
      </c>
      <c r="AP215" t="b">
        <f>NOT(OR(Table1[[#This Row],[In vivo?]],Table1[[#This Row],[Only in Cell]]))</f>
        <v>0</v>
      </c>
      <c r="AQ215" t="str">
        <f>IF(OR(Table1[[#This Row],[Rodents]],Table1[[#This Row],[Human]],Table1[[#This Row],[Pig]]),OR(ISNUMBER(FIND("pulmonary",C215)),ISNUMBER(FIND("lung",C215))),"NA")</f>
        <v>NA</v>
      </c>
      <c r="AR215" t="str">
        <f>IF(OR(Table1[[#This Row],[Rodents]],Table1[[#This Row],[Human]],Table1[[#This Row],[Pig]]),OR(ISNUMBER(FIND("skin",C215)),ISNUMBER(FIND("dermal",C215))),"NA")</f>
        <v>NA</v>
      </c>
      <c r="AS215" t="str">
        <f>IF(OR(Table1[[#This Row],[Rodents]],Table1[[#This Row],[Human]],Table1[[#This Row],[Pig]]),OR(ISNUMBER(FIND("liver",C215)),ISNUMBER(FIND("hepat",C215))),"NA")</f>
        <v>NA</v>
      </c>
      <c r="AT215" t="str">
        <f>IF(OR(Table1[[#This Row],[Rodents]],Table1[[#This Row],[Human]],Table1[[#This Row],[Pig]]),OR(ISNUMBER(FIND("kidney",C215)),ISNUMBER(FIND("neph",C215))),"NA")</f>
        <v>NA</v>
      </c>
      <c r="AU215" t="str">
        <f>IF(OR(Table1[[#This Row],[Rodents]],Table1[[#This Row],[Human]],Table1[[#This Row],[Pig]]),OR(ISNUMBER(FIND("brain",C215)),ISNUMBER(FIND("neur",C215)),ISNUMBER(FIND("nerv",C215))),"NA")</f>
        <v>NA</v>
      </c>
      <c r="AV215" t="str">
        <f>IF(OR(Table1[[#This Row],[Rodents]],Table1[[#This Row],[Human]],Table1[[#This Row],[Pig]]),OR(ISNUMBER(FIND("heart",C215)),ISNUMBER(FIND("cardi",C215))),"NA")</f>
        <v>NA</v>
      </c>
      <c r="AW215" t="str">
        <f>IF(OR(Table1[[#This Row],[Rodents]],Table1[[#This Row],[Human]],Table1[[#This Row],[Pig]]),OR(ISNUMBER(FIND("gastro",C215)),ISNUMBER(FIND("intesti",C215)),ISNUMBER(FIND("stomach",C215))),"NA")</f>
        <v>NA</v>
      </c>
      <c r="AX215" t="str">
        <f>IF(OR(Table1[[#This Row],[Rodents]],Table1[[#This Row],[Human]],Table1[[#This Row],[Pig]]),NOT(OR(AQ215,AR215,AS215,AT215,AU215,AV215,AW215)),"NA")</f>
        <v>NA</v>
      </c>
      <c r="AY215" t="b">
        <f>OR(ISNUMBER(FIND("SWCNT",C215)),ISNUMBER(FIND("SWNT",C215)),ISNUMBER(FIND("single-wall",C215)),ISNUMBER(FIND("single wall",C215)),ISNUMBER(FIND("Single wall",C215)),ISNUMBER(FIND("Single-wall",C215)),ISNUMBER(FIND("SWCNT",B215)),ISNUMBER(FIND("SWNT",B215)),ISNUMBER(FIND("single-wall",B215)),ISNUMBER(FIND("single wall",B215)),ISNUMBER(FIND("Single-wall",B215)),ISNUMBER(FIND("Single wall",B215)))</f>
        <v>0</v>
      </c>
      <c r="AZ215" t="b">
        <f>OR(ISNUMBER(FIND("MWCNT",C215)),ISNUMBER(FIND("MWNT",C215)),ISNUMBER(FIND("multi-wall",C215)),ISNUMBER(FIND("multi wall",C215)),ISNUMBER(FIND("multiwall",C215)),ISNUMBER(FIND("Multi-wall",C215)),ISNUMBER(FIND("Multi wall",C215)),ISNUMBER(FIND("Multiwall",C215)),ISNUMBER(FIND("MWCNT",B215)),ISNUMBER(FIND("MWNT",B215)),ISNUMBER(FIND("multi-wall",B215)),ISNUMBER(FIND("multi wall",B215)),ISNUMBER(FIND("multiwall",B215)),ISNUMBER(FIND("Multi-wall",B215)),ISNUMBER(FIND("Multi wall",B215)),ISNUMBER(FIND("Multiwall",B215)),ISNUMBER(FIND("Double-wall",B215)),ISNUMBER(FIND("Double wall",B215)),ISNUMBER(FIND("Doublewall",B215)),ISNUMBER(FIND("double-wall",B215)),ISNUMBER(FIND("double wall",B215)),ISNUMBER(FIND("doublewall",B215)))</f>
        <v>1</v>
      </c>
      <c r="BA215" t="b">
        <f>AND(Table1[[#This Row],[SWCNT]],Table1[[#This Row],[MWCNT]])</f>
        <v>0</v>
      </c>
      <c r="BB215" t="b">
        <f>IF(Table1[[#This Row],[SWCNT]]=TRUE,FALSE,IF(Table1[[#This Row],[MWCNT]]=TRUE,FALSE,TRUE))</f>
        <v>0</v>
      </c>
      <c r="BC215" s="18"/>
    </row>
    <row r="216" spans="1:55" ht="203.5">
      <c r="A216" t="s">
        <v>2029</v>
      </c>
      <c r="B216" s="2" t="s">
        <v>2032</v>
      </c>
      <c r="C216" s="16" t="s">
        <v>2035</v>
      </c>
      <c r="D216" s="17" t="s">
        <v>170</v>
      </c>
      <c r="E216" s="2">
        <v>2017</v>
      </c>
      <c r="F216" t="b">
        <f>OR(ISNUMBER(FIND("cytotoxic",C216)),ISNUMBER(FIND("Cytotoxic",C216)),ISNUMBER(FIND("cellular toxicity",C216)),ISNUMBER(FIND("cell death",C216)),ISNUMBER(FIND("viable",C216)),ISNUMBER(FIND("phytotoxic",C216)),ISNUMBER(FIND("acute toxicity",C216)),ISNUMBER(FIND("MTT",C216)),ISNUMBER(FIND("survival",C216)),ISNUMBER(FIND("prolifer",C216)),ISNUMBER(FIND("apoptosis",C216)),ISNUMBER(FIND("neurotoxic",C216)),ISNUMBER(FIND("  lysis ",C216)),ISNUMBER(FIND("necrosis",C216)),ISNUMBER(FIND("cellular death",C216))*3,ISNUMBER(FIND("LDH",C216)),ISNUMBER(FIND("Acute toxicity",C216)))</f>
        <v>1</v>
      </c>
      <c r="G216" t="b">
        <f>OR(ISNUMBER(FIND("genotoxic",C216)),ISNUMBER(FIND("genotoxicity",C216)),ISNUMBER(FIND("DNA damage",C216)),ISNUMBER(FIND("DNA",C216)),ISNUMBER(FIND("RNA",C216)),ISNUMBER(FIND("mesothelioma",C216)),ISNUMBER(FIND("carcino",C216)),ISNUMBER(FIND("mutagen",C216)),ISNUMBER(FIND("genetic",C216)))</f>
        <v>0</v>
      </c>
      <c r="H216" t="b">
        <f>OR(ISNUMBER(FIND("inflammatory",C216)),ISNUMBER(FIND("inflamm",C216)))</f>
        <v>1</v>
      </c>
      <c r="I216" t="b">
        <f>OR(ISNUMBER(FIND("immune",C216)),ISNUMBER(FIND("immunological",C216)),ISNUMBER(FIND("interleuk",C216)),ISNUMBER(FIND("platelet activation",C216)),ISNUMBER(FIND("monocyte",C216)),ISNUMBER(FIND("leukocyte",C216)),ISNUMBER(FIND("cytokine",C216)),ISNUMBER(FIND("CD4",C216)),ISNUMBER(FIND("CD8",C216)),ISNUMBER(FIND("T-cell",C216)))</f>
        <v>1</v>
      </c>
      <c r="J216" t="b">
        <f>OR(ISNUMBER(FIND("reactive oxygen",C216)),ISNUMBER(FIND("ROS",C216)),ISNUMBER(FIND("free radical",C216)),ISNUMBER(FIND("oxidative stress",C216)),ISNUMBER(FIND("peroxid",C216)),ISNUMBER(FIND("oxidative",C216)),ISNUMBER(FIND("antioxid",C216)))</f>
        <v>1</v>
      </c>
      <c r="K216" t="b">
        <f>OR(ISNUMBER(FIND("autophag",C216)))</f>
        <v>0</v>
      </c>
      <c r="L216" t="b">
        <f>OR(ISNUMBER(FIND("morpholog",C216)))</f>
        <v>0</v>
      </c>
      <c r="M216" t="b">
        <f>OR(ISNUMBER(FIND("fibrosis",C216)),ISNUMBER(FIND("Fibrosis",C216)),ISNUMBER(FIND("fibrot",C216)))</f>
        <v>0</v>
      </c>
      <c r="N216" t="b">
        <f>OR(ISNUMBER(FIND("offspring",C216)),ISNUMBER(FIND("Parental",C216)),ISNUMBER(FIND("parental",C216)),ISNUMBER(FIND("germline",C216)),ISNUMBER(FIND("reproduc",C216)),ISNUMBER(FIND("embryo",C216)))</f>
        <v>0</v>
      </c>
      <c r="O216" t="b">
        <f>OR(ISNUMBER(FIND("metabol",C216)),ISNUMBER(FIND("Metabol",C216)),ISNUMBER(FIND("digest",C216)),ISNUMBER(FIND("mitochon",C216)))</f>
        <v>0</v>
      </c>
      <c r="P216" t="b">
        <f>OR(ISNUMBER(FIND("ecotox",C216)),ISNUMBER(FIND("Ecotox",B216)),ISNUMBER(FIND("ecotox",B216)),ISNUMBER(FIND("Ecotox",C216)))</f>
        <v>0</v>
      </c>
      <c r="Q216" t="b">
        <f>OR(ISNUMBER(FIND("Bioaccum",C216)),ISNUMBER(FIND("bioaccum",C216)),ISNUMBER(FIND("accum",C216)))</f>
        <v>0</v>
      </c>
      <c r="R216" t="b">
        <f>OR(ISNUMBER(FIND("Occupation",C216)),ISNUMBER(FIND("occupation",C216)),ISNUMBER(FIND("worker",C216)),ISNUMBER(FIND("workforce",C216)))</f>
        <v>0</v>
      </c>
      <c r="S216" t="b">
        <f>NOT(OR(F216,G216,H216,I216,J216,K216,L216,M216,N216,O216,P216,Q216,R216))</f>
        <v>0</v>
      </c>
      <c r="U216" t="b">
        <f>OR(Table1[[#This Row],[Inflammation]],Table1[[#This Row],[Immune]])</f>
        <v>1</v>
      </c>
      <c r="V216" t="str">
        <f>IF(OR(Table1[[#This Row],[Rodents]],Table1[[#This Row],[Human]],Table1[[#This Row],[Pig]]),OR(ISNUMBER(FIND("intratrach",C216)),ISNUMBER(FIND("nasal ",C216)),ISNUMBER(FIND("instill",C216))),"NA")</f>
        <v>NA</v>
      </c>
      <c r="W216" t="str">
        <f>IF(OR(Table1[[#This Row],[Rodents]],Table1[[#This Row],[Human]],Table1[[#This Row],[Pig]]),OR(ISNUMBER(FIND("dermal",C216)),ISNUMBER(FIND("skin ",C216))),"NA")</f>
        <v>NA</v>
      </c>
      <c r="X216" t="str">
        <f>IF(OR(Table1[[#This Row],[Rodents]],Table1[[#This Row],[Human]],Table1[[#This Row],[Pig]]),OR(ISNUMBER(FIND("injected",C216)),ISNUMBER(FIND("periton",C216)),ISNUMBER(FIND("intrascrot",C216))),"NA")</f>
        <v>NA</v>
      </c>
      <c r="Y216" t="str">
        <f>IF(OR(Table1[[#This Row],[Rodents]],Table1[[#This Row],[Human]],Table1[[#This Row],[Pig]]),NOT(OR(Table1[[#This Row],[Inhaled/Intratracheal/intranasal]],Table1[[#This Row],[Dermal]],Table1[[#This Row],[Injected]])),"NA")</f>
        <v>NA</v>
      </c>
      <c r="AA216" t="b">
        <f>OR(ISNUMBER(FIND("fish ",C216)),ISNUMBER(FIND("Fish ",C216)),ISNUMBER(FIND("aquatic",C216)),ISNUMBER(FIND("daphnids",C216)),ISNUMBER(FIND("Carcinus maenas",C216)),ISNUMBER(FIND("Daphnia",C216)),ISNUMBER(FIND("Ruditapes philippinarum",C216)),ISNUMBER(FIND("daphnia",C216)),ISNUMBER(FIND("marine",C216)),ISNUMBER(FIND("mussel",C216)),ISNUMBER(FIND("algae",C216)),ISNUMBER(FIND("Donax faba",C216)),ISNUMBER(FIND("estuarine",C216)),ISNUMBER(FIND("snail",C216)),ISNUMBER(FIND("Prorocentrum donghaiense",C216)) )</f>
        <v>0</v>
      </c>
      <c r="AB216" t="b">
        <f>OR(ISNUMBER(FIND(" rat ",C216)),ISNUMBER(FIND(" rats ",C216)),ISNUMBER(FIND(" Rats ",C216)),ISNUMBER(FIND(" Rat ",C216)),ISNUMBER(FIND(" rat.",C216)),ISNUMBER(FIND(" rats.",C216)),ISNUMBER(FIND("mouse",C216)),ISNUMBER(FIND("mice",C216)), ISNUMBER(FIND(" Mice",C216)))</f>
        <v>0</v>
      </c>
      <c r="AC216" t="b">
        <f>OR(ISNUMBER(FIND(" cell ",C216)),ISNUMBER(FIND("fibroblast",C216)),ISNUMBER(FIND("macrophage",C216)),ISNUMBER(FIND("epithelial",C216)),ISNUMBER(FIND("endothelial",C216)),ISNUMBER(FIND("neuron",C216)),ISNUMBER(FIND(" cells ",C216)),ISNUMBER(FIND("RBC",C216)),ISNUMBER(FIND("mitochond",C216)),ISNUMBER(FIND("adipocyte",C216)),ISNUMBER(FIND("osteo",C216)),ISNUMBER(FIND("keratin",C216)),ISNUMBER(FIND(" cell's ",C216)),ISNUMBER(FIND("eukary",C216)),ISNUMBER(FIND("sperm",C216)))</f>
        <v>1</v>
      </c>
      <c r="AD216" t="b">
        <f>OR(ISNUMBER(FIND("human",B216)),ISNUMBER(FIND("workers",B216)),ISNUMBER(FIND("workforces",B216)),ISNUMBER(FIND("occupational",B216)),ISNUMBER(FIND("Case report",B216)),ISNUMBER(FIND("Workplaces",B216)),ISNUMBER(FIND("worker",B216)))</f>
        <v>0</v>
      </c>
      <c r="AE216" t="b">
        <f>OR(ISNUMBER(FIND(" plant ",C216)),ISNUMBER(FIND("Plant ",C216)),ISNUMBER(FIND("tomato",C216)),ISNUMBER(FIND("plants",C216)),ISNUMBER(FIND("Plants",C216)),ISNUMBER(FIND("algae",C216)),ISNUMBER(FIND("lettuce",C216)),ISNUMBER(FIND("green gram sprouts ",C216)),ISNUMBER(FIND("Cucurbita pepo",C216)),ISNUMBER(FIND("bean ",C216)),ISNUMBER(FIND("chloroplast",C216)),ISNUMBER(FIND("chlorophyll",C216)),ISNUMBER(FIND("seedling",C216)),ISNUMBER(FIND("canola",C216)),ISNUMBER(FIND("shoot",C216)),ISNUMBER(FIND("photosynthes",C216)),ISNUMBER(FIND(" leaves ",C216)),,ISNUMBER(FIND("agriculture",C216)),ISNUMBER(FIND(" crops ",C216)))</f>
        <v>0</v>
      </c>
      <c r="AF216" t="b">
        <f>OR(ISNUMBER(FIND("bacteria",C216)),ISNUMBER(FIND("Bacteria",C216)),ISNUMBER(FIND("Bacterium",C216)),ISNUMBER(FIND("bacterium",C216)),ISNUMBER(FIND(" coli ",C216)))</f>
        <v>0</v>
      </c>
      <c r="AG216" t="b">
        <f>OR(ISNUMBER(FIND("fungi",C216)),ISNUMBER(FIND("Fungi",C216)),ISNUMBER(FIND("fungus",C216)),ISNUMBER(FIND("Fungus",C216)),ISNUMBER(FIND("mushroom",C216)),ISNUMBER(FIND("Mushroom",C216)),ISNUMBER(FIND(" mold ",C216)))</f>
        <v>0</v>
      </c>
      <c r="AH216" t="b">
        <f>OR(ISNUMBER(FIND("Pig ",C216)),ISNUMBER(FIND("pig ",C216)),ISNUMBER(FIND("Pigs ",C216)),ISNUMBER(FIND("pigs ",C216)))</f>
        <v>0</v>
      </c>
      <c r="AI216" t="b">
        <f>OR(ISNUMBER(FIND(" C. elegans",C216)),ISNUMBER(FIND("Caenorhabditis elegans",C216)),ISNUMBER(FIND("earthworms",C216)),ISNUMBER(FIND(" Ficopomatus enigmaticus",C216)),ISNUMBER(FIND("larva",C216)),ISNUMBER(FIND("Lumbriculus variegatus",C216)),ISNUMBER(FIND("nematode",C216)))</f>
        <v>0</v>
      </c>
      <c r="AJ216" t="b">
        <f>NOT(OR(AA216,AB216,AC216,AD216,AE216,AF216,AG216,AH216,AI216))</f>
        <v>0</v>
      </c>
      <c r="AL216" t="b">
        <f>OR(AA216,AB216,AD216,AE216,AF216,AG216,AH216,AI216)</f>
        <v>0</v>
      </c>
      <c r="AM216" t="b">
        <f>IF(Table1[[#This Row],[In vivo?]],IF(Table1[[#This Row],[Cell]],FALSE,TRUE),FALSE)</f>
        <v>0</v>
      </c>
      <c r="AN216" t="b">
        <f>AND(AC216,AL216)</f>
        <v>0</v>
      </c>
      <c r="AO216" t="b">
        <f>IF(Table1[[#This Row],[Cell]],IF(Table1[[#This Row],[In vivo?]],FALSE,TRUE),FALSE)</f>
        <v>1</v>
      </c>
      <c r="AP216" t="b">
        <f>NOT(OR(Table1[[#This Row],[In vivo?]],Table1[[#This Row],[Only in Cell]]))</f>
        <v>0</v>
      </c>
      <c r="AQ216" t="str">
        <f>IF(OR(Table1[[#This Row],[Rodents]],Table1[[#This Row],[Human]],Table1[[#This Row],[Pig]]),OR(ISNUMBER(FIND("pulmonary",C216)),ISNUMBER(FIND("lung",C216))),"NA")</f>
        <v>NA</v>
      </c>
      <c r="AR216" t="str">
        <f>IF(OR(Table1[[#This Row],[Rodents]],Table1[[#This Row],[Human]],Table1[[#This Row],[Pig]]),OR(ISNUMBER(FIND("skin",C216)),ISNUMBER(FIND("dermal",C216))),"NA")</f>
        <v>NA</v>
      </c>
      <c r="AS216" t="str">
        <f>IF(OR(Table1[[#This Row],[Rodents]],Table1[[#This Row],[Human]],Table1[[#This Row],[Pig]]),OR(ISNUMBER(FIND("liver",C216)),ISNUMBER(FIND("hepat",C216))),"NA")</f>
        <v>NA</v>
      </c>
      <c r="AT216" t="str">
        <f>IF(OR(Table1[[#This Row],[Rodents]],Table1[[#This Row],[Human]],Table1[[#This Row],[Pig]]),OR(ISNUMBER(FIND("kidney",C216)),ISNUMBER(FIND("neph",C216))),"NA")</f>
        <v>NA</v>
      </c>
      <c r="AU216" t="str">
        <f>IF(OR(Table1[[#This Row],[Rodents]],Table1[[#This Row],[Human]],Table1[[#This Row],[Pig]]),OR(ISNUMBER(FIND("brain",C216)),ISNUMBER(FIND("neur",C216)),ISNUMBER(FIND("nerv",C216))),"NA")</f>
        <v>NA</v>
      </c>
      <c r="AV216" t="str">
        <f>IF(OR(Table1[[#This Row],[Rodents]],Table1[[#This Row],[Human]],Table1[[#This Row],[Pig]]),OR(ISNUMBER(FIND("heart",C216)),ISNUMBER(FIND("cardi",C216))),"NA")</f>
        <v>NA</v>
      </c>
      <c r="AW216" t="str">
        <f>IF(OR(Table1[[#This Row],[Rodents]],Table1[[#This Row],[Human]],Table1[[#This Row],[Pig]]),OR(ISNUMBER(FIND("gastro",C216)),ISNUMBER(FIND("intesti",C216)),ISNUMBER(FIND("stomach",C216))),"NA")</f>
        <v>NA</v>
      </c>
      <c r="AX216" t="str">
        <f>IF(OR(Table1[[#This Row],[Rodents]],Table1[[#This Row],[Human]],Table1[[#This Row],[Pig]]),NOT(OR(AQ216,AR216,AS216,AT216,AU216,AV216,AW216)),"NA")</f>
        <v>NA</v>
      </c>
      <c r="AY216" t="b">
        <f>OR(ISNUMBER(FIND("SWCNT",C216)),ISNUMBER(FIND("SWNT",C216)),ISNUMBER(FIND("single-wall",C216)),ISNUMBER(FIND("single wall",C216)),ISNUMBER(FIND("Single wall",C216)),ISNUMBER(FIND("Single-wall",C216)),ISNUMBER(FIND("SWCNT",B216)),ISNUMBER(FIND("SWNT",B216)),ISNUMBER(FIND("single-wall",B216)),ISNUMBER(FIND("single wall",B216)),ISNUMBER(FIND("Single-wall",B216)),ISNUMBER(FIND("Single wall",B216)))</f>
        <v>0</v>
      </c>
      <c r="AZ216" t="b">
        <f>OR(ISNUMBER(FIND("MWCNT",C216)),ISNUMBER(FIND("MWNT",C216)),ISNUMBER(FIND("multi-wall",C216)),ISNUMBER(FIND("multi wall",C216)),ISNUMBER(FIND("multiwall",C216)),ISNUMBER(FIND("Multi-wall",C216)),ISNUMBER(FIND("Multi wall",C216)),ISNUMBER(FIND("Multiwall",C216)),ISNUMBER(FIND("MWCNT",B216)),ISNUMBER(FIND("MWNT",B216)),ISNUMBER(FIND("multi-wall",B216)),ISNUMBER(FIND("multi wall",B216)),ISNUMBER(FIND("multiwall",B216)),ISNUMBER(FIND("Multi-wall",B216)),ISNUMBER(FIND("Multi wall",B216)),ISNUMBER(FIND("Multiwall",B216)),ISNUMBER(FIND("Double-wall",B216)),ISNUMBER(FIND("Double wall",B216)),ISNUMBER(FIND("Doublewall",B216)),ISNUMBER(FIND("double-wall",B216)),ISNUMBER(FIND("double wall",B216)),ISNUMBER(FIND("doublewall",B216)))</f>
        <v>1</v>
      </c>
      <c r="BA216" t="b">
        <f>AND(Table1[[#This Row],[SWCNT]],Table1[[#This Row],[MWCNT]])</f>
        <v>0</v>
      </c>
      <c r="BB216" t="b">
        <f>IF(Table1[[#This Row],[SWCNT]]=TRUE,FALSE,IF(Table1[[#This Row],[MWCNT]]=TRUE,FALSE,TRUE))</f>
        <v>0</v>
      </c>
      <c r="BC216" s="18"/>
    </row>
    <row r="217" spans="1:55" ht="296">
      <c r="A217" t="s">
        <v>2048</v>
      </c>
      <c r="B217" s="2" t="s">
        <v>2049</v>
      </c>
      <c r="C217" s="16" t="s">
        <v>2050</v>
      </c>
      <c r="D217" s="17" t="s">
        <v>181</v>
      </c>
      <c r="E217" s="2">
        <v>2017</v>
      </c>
      <c r="F217" t="b">
        <f>OR(ISNUMBER(FIND("cytotoxic",C217)),ISNUMBER(FIND("Cytotoxic",C217)),ISNUMBER(FIND("cellular toxicity",C217)),ISNUMBER(FIND("cell death",C217)),ISNUMBER(FIND("viable",C217)),ISNUMBER(FIND("phytotoxic",C217)),ISNUMBER(FIND("acute toxicity",C217)),ISNUMBER(FIND("MTT",C217)),ISNUMBER(FIND("survival",C217)),ISNUMBER(FIND("prolifer",C217)),ISNUMBER(FIND("apoptosis",C217)),ISNUMBER(FIND("neurotoxic",C217)),ISNUMBER(FIND("  lysis ",C217)),ISNUMBER(FIND("necrosis",C217)),ISNUMBER(FIND("cellular death",C217))*3,ISNUMBER(FIND("LDH",C217)),ISNUMBER(FIND("Acute toxicity",C217)))</f>
        <v>1</v>
      </c>
      <c r="G217" t="b">
        <f>OR(ISNUMBER(FIND("genotoxic",C217)),ISNUMBER(FIND("genotoxicity",C217)),ISNUMBER(FIND("DNA damage",C217)),ISNUMBER(FIND("DNA",C217)),ISNUMBER(FIND("RNA",C217)),ISNUMBER(FIND("mesothelioma",C217)),ISNUMBER(FIND("carcino",C217)),ISNUMBER(FIND("mutagen",C217)),ISNUMBER(FIND("genetic",C217)))</f>
        <v>0</v>
      </c>
      <c r="H217" t="b">
        <f>OR(ISNUMBER(FIND("inflammatory",C217)),ISNUMBER(FIND("inflamm",C217)))</f>
        <v>1</v>
      </c>
      <c r="I217" t="b">
        <f>OR(ISNUMBER(FIND("immune",C217)),ISNUMBER(FIND("immunological",C217)),ISNUMBER(FIND("interleuk",C217)),ISNUMBER(FIND("platelet activation",C217)),ISNUMBER(FIND("monocyte",C217)),ISNUMBER(FIND("leukocyte",C217)),ISNUMBER(FIND("cytokine",C217)),ISNUMBER(FIND("CD4",C217)),ISNUMBER(FIND("CD8",C217)),ISNUMBER(FIND("T-cell",C217)))</f>
        <v>0</v>
      </c>
      <c r="J217" t="b">
        <f>OR(ISNUMBER(FIND("reactive oxygen",C217)),ISNUMBER(FIND("ROS",C217)),ISNUMBER(FIND("free radical",C217)),ISNUMBER(FIND("oxidative stress",C217)),ISNUMBER(FIND("peroxid",C217)),ISNUMBER(FIND("oxidative",C217)),ISNUMBER(FIND("antioxid",C217)))</f>
        <v>0</v>
      </c>
      <c r="K217" t="b">
        <f>OR(ISNUMBER(FIND("autophag",C217)))</f>
        <v>0</v>
      </c>
      <c r="L217" t="b">
        <f>OR(ISNUMBER(FIND("morpholog",C217)))</f>
        <v>0</v>
      </c>
      <c r="M217" t="b">
        <f>OR(ISNUMBER(FIND("fibrosis",C217)),ISNUMBER(FIND("Fibrosis",C217)),ISNUMBER(FIND("fibrot",C217)))</f>
        <v>1</v>
      </c>
      <c r="N217" t="b">
        <f>OR(ISNUMBER(FIND("offspring",C217)),ISNUMBER(FIND("Parental",C217)),ISNUMBER(FIND("parental",C217)),ISNUMBER(FIND("germline",C217)),ISNUMBER(FIND("reproduc",C217)),ISNUMBER(FIND("embryo",C217)))</f>
        <v>0</v>
      </c>
      <c r="O217" t="b">
        <f>OR(ISNUMBER(FIND("metabol",C217)),ISNUMBER(FIND("Metabol",C217)),ISNUMBER(FIND("digest",C217)),ISNUMBER(FIND("mitochon",C217)))</f>
        <v>0</v>
      </c>
      <c r="P217" t="b">
        <f>OR(ISNUMBER(FIND("ecotox",C217)),ISNUMBER(FIND("Ecotox",B217)),ISNUMBER(FIND("ecotox",B217)),ISNUMBER(FIND("Ecotox",C217)))</f>
        <v>0</v>
      </c>
      <c r="Q217" t="b">
        <f>OR(ISNUMBER(FIND("Bioaccum",C217)),ISNUMBER(FIND("bioaccum",C217)),ISNUMBER(FIND("accum",C217)))</f>
        <v>0</v>
      </c>
      <c r="R217" t="b">
        <f>OR(ISNUMBER(FIND("Occupation",C217)),ISNUMBER(FIND("occupation",C217)),ISNUMBER(FIND("worker",C217)),ISNUMBER(FIND("workforce",C217)))</f>
        <v>1</v>
      </c>
      <c r="S217" t="b">
        <f>NOT(OR(F217,G217,H217,I217,J217,K217,L217,M217,N217,O217,P217,Q217,R217))</f>
        <v>0</v>
      </c>
      <c r="U217" t="b">
        <f>OR(Table1[[#This Row],[Inflammation]],Table1[[#This Row],[Immune]])</f>
        <v>1</v>
      </c>
      <c r="V217" t="str">
        <f>IF(OR(Table1[[#This Row],[Rodents]],Table1[[#This Row],[Human]],Table1[[#This Row],[Pig]]),OR(ISNUMBER(FIND("intratrach",C217)),ISNUMBER(FIND("nasal ",C217)),ISNUMBER(FIND("instill",C217))),"NA")</f>
        <v>NA</v>
      </c>
      <c r="W217" t="str">
        <f>IF(OR(Table1[[#This Row],[Rodents]],Table1[[#This Row],[Human]],Table1[[#This Row],[Pig]]),OR(ISNUMBER(FIND("dermal",C217)),ISNUMBER(FIND("skin ",C217))),"NA")</f>
        <v>NA</v>
      </c>
      <c r="X217" t="str">
        <f>IF(OR(Table1[[#This Row],[Rodents]],Table1[[#This Row],[Human]],Table1[[#This Row],[Pig]]),OR(ISNUMBER(FIND("injected",C217)),ISNUMBER(FIND("periton",C217)),ISNUMBER(FIND("intrascrot",C217))),"NA")</f>
        <v>NA</v>
      </c>
      <c r="Y217" t="str">
        <f>IF(OR(Table1[[#This Row],[Rodents]],Table1[[#This Row],[Human]],Table1[[#This Row],[Pig]]),NOT(OR(Table1[[#This Row],[Inhaled/Intratracheal/intranasal]],Table1[[#This Row],[Dermal]],Table1[[#This Row],[Injected]])),"NA")</f>
        <v>NA</v>
      </c>
      <c r="AA217" t="b">
        <f>OR(ISNUMBER(FIND("fish ",C217)),ISNUMBER(FIND("Fish ",C217)),ISNUMBER(FIND("aquatic",C217)),ISNUMBER(FIND("daphnids",C217)),ISNUMBER(FIND("Carcinus maenas",C217)),ISNUMBER(FIND("Daphnia",C217)),ISNUMBER(FIND("Ruditapes philippinarum",C217)),ISNUMBER(FIND("daphnia",C217)),ISNUMBER(FIND("marine",C217)),ISNUMBER(FIND("mussel",C217)),ISNUMBER(FIND("algae",C217)),ISNUMBER(FIND("Donax faba",C217)),ISNUMBER(FIND("estuarine",C217)),ISNUMBER(FIND("snail",C217)),ISNUMBER(FIND("Prorocentrum donghaiense",C217)) )</f>
        <v>0</v>
      </c>
      <c r="AB217" t="b">
        <f>OR(ISNUMBER(FIND(" rat ",C217)),ISNUMBER(FIND(" rats ",C217)),ISNUMBER(FIND(" Rats ",C217)),ISNUMBER(FIND(" Rat ",C217)),ISNUMBER(FIND(" rat.",C217)),ISNUMBER(FIND(" rats.",C217)),ISNUMBER(FIND("mouse",C217)),ISNUMBER(FIND("mice",C217)), ISNUMBER(FIND(" Mice",C217)))</f>
        <v>0</v>
      </c>
      <c r="AC217" t="b">
        <f>OR(ISNUMBER(FIND(" cell ",C217)),ISNUMBER(FIND("fibroblast",C217)),ISNUMBER(FIND("macrophage",C217)),ISNUMBER(FIND("epithelial",C217)),ISNUMBER(FIND("endothelial",C217)),ISNUMBER(FIND("neuron",C217)),ISNUMBER(FIND(" cells ",C217)),ISNUMBER(FIND("RBC",C217)),ISNUMBER(FIND("mitochond",C217)),ISNUMBER(FIND("adipocyte",C217)),ISNUMBER(FIND("osteo",C217)),ISNUMBER(FIND("keratin",C217)),ISNUMBER(FIND(" cell's ",C217)),ISNUMBER(FIND("eukary",C217)),ISNUMBER(FIND("sperm",C217)))</f>
        <v>1</v>
      </c>
      <c r="AD217" t="b">
        <v>0</v>
      </c>
      <c r="AE217" t="b">
        <f>OR(ISNUMBER(FIND(" plant ",C217)),ISNUMBER(FIND("Plant ",C217)),ISNUMBER(FIND("tomato",C217)),ISNUMBER(FIND("plants",C217)),ISNUMBER(FIND("Plants",C217)),ISNUMBER(FIND("algae",C217)),ISNUMBER(FIND("lettuce",C217)),ISNUMBER(FIND("green gram sprouts ",C217)),ISNUMBER(FIND("Cucurbita pepo",C217)),ISNUMBER(FIND("bean ",C217)),ISNUMBER(FIND("chloroplast",C217)),ISNUMBER(FIND("chlorophyll",C217)),ISNUMBER(FIND("seedling",C217)),ISNUMBER(FIND("canola",C217)),ISNUMBER(FIND("shoot",C217)),ISNUMBER(FIND("photosynthes",C217)),ISNUMBER(FIND(" leaves ",C217)),,ISNUMBER(FIND("agriculture",C217)),ISNUMBER(FIND(" crops ",C217)))</f>
        <v>0</v>
      </c>
      <c r="AF217" t="b">
        <f>OR(ISNUMBER(FIND("bacteria",C217)),ISNUMBER(FIND("Bacteria",C217)),ISNUMBER(FIND("Bacterium",C217)),ISNUMBER(FIND("bacterium",C217)),ISNUMBER(FIND(" coli ",C217)))</f>
        <v>0</v>
      </c>
      <c r="AG217" t="b">
        <f>OR(ISNUMBER(FIND("fungi",C217)),ISNUMBER(FIND("Fungi",C217)),ISNUMBER(FIND("fungus",C217)),ISNUMBER(FIND("Fungus",C217)),ISNUMBER(FIND("mushroom",C217)),ISNUMBER(FIND("Mushroom",C217)),ISNUMBER(FIND(" mold ",C217)))</f>
        <v>0</v>
      </c>
      <c r="AH217" t="b">
        <f>OR(ISNUMBER(FIND("Pig ",C217)),ISNUMBER(FIND("pig ",C217)),ISNUMBER(FIND("Pigs ",C217)),ISNUMBER(FIND("pigs ",C217)))</f>
        <v>0</v>
      </c>
      <c r="AI217" t="b">
        <f>OR(ISNUMBER(FIND(" C. elegans",C217)),ISNUMBER(FIND("Caenorhabditis elegans",C217)),ISNUMBER(FIND("earthworms",C217)),ISNUMBER(FIND(" Ficopomatus enigmaticus",C217)),ISNUMBER(FIND("larva",C217)),ISNUMBER(FIND("Lumbriculus variegatus",C217)),ISNUMBER(FIND("nematode",C217)))</f>
        <v>0</v>
      </c>
      <c r="AJ217" t="b">
        <f>NOT(OR(AA217,AB217,AC217,AD217,AE217,AF217,AG217,AH217,AI217))</f>
        <v>0</v>
      </c>
      <c r="AL217" t="b">
        <f>OR(AA217,AB217,AD217,AE217,AF217,AG217,AH217,AI217)</f>
        <v>0</v>
      </c>
      <c r="AM217" t="b">
        <f>IF(Table1[[#This Row],[In vivo?]],IF(Table1[[#This Row],[Cell]],FALSE,TRUE),FALSE)</f>
        <v>0</v>
      </c>
      <c r="AN217" t="b">
        <f>AND(AC217,AL217)</f>
        <v>0</v>
      </c>
      <c r="AO217" t="b">
        <f>IF(Table1[[#This Row],[Cell]],IF(Table1[[#This Row],[In vivo?]],FALSE,TRUE),FALSE)</f>
        <v>1</v>
      </c>
      <c r="AP217" t="b">
        <f>NOT(OR(Table1[[#This Row],[In vivo?]],Table1[[#This Row],[Only in Cell]]))</f>
        <v>0</v>
      </c>
      <c r="AQ217" t="str">
        <f>IF(OR(Table1[[#This Row],[Rodents]],Table1[[#This Row],[Human]],Table1[[#This Row],[Pig]]),OR(ISNUMBER(FIND("pulmonary",C217)),ISNUMBER(FIND("lung",C217))),"NA")</f>
        <v>NA</v>
      </c>
      <c r="AR217" t="str">
        <f>IF(OR(Table1[[#This Row],[Rodents]],Table1[[#This Row],[Human]],Table1[[#This Row],[Pig]]),OR(ISNUMBER(FIND("skin",C217)),ISNUMBER(FIND("dermal",C217))),"NA")</f>
        <v>NA</v>
      </c>
      <c r="AS217" t="str">
        <f>IF(OR(Table1[[#This Row],[Rodents]],Table1[[#This Row],[Human]],Table1[[#This Row],[Pig]]),OR(ISNUMBER(FIND("liver",C217)),ISNUMBER(FIND("hepat",C217))),"NA")</f>
        <v>NA</v>
      </c>
      <c r="AT217" t="str">
        <f>IF(OR(Table1[[#This Row],[Rodents]],Table1[[#This Row],[Human]],Table1[[#This Row],[Pig]]),OR(ISNUMBER(FIND("kidney",C217)),ISNUMBER(FIND("neph",C217))),"NA")</f>
        <v>NA</v>
      </c>
      <c r="AU217" t="str">
        <f>IF(OR(Table1[[#This Row],[Rodents]],Table1[[#This Row],[Human]],Table1[[#This Row],[Pig]]),OR(ISNUMBER(FIND("brain",C217)),ISNUMBER(FIND("neur",C217)),ISNUMBER(FIND("nerv",C217))),"NA")</f>
        <v>NA</v>
      </c>
      <c r="AV217" t="str">
        <f>IF(OR(Table1[[#This Row],[Rodents]],Table1[[#This Row],[Human]],Table1[[#This Row],[Pig]]),OR(ISNUMBER(FIND("heart",C217)),ISNUMBER(FIND("cardi",C217))),"NA")</f>
        <v>NA</v>
      </c>
      <c r="AW217" t="str">
        <f>IF(OR(Table1[[#This Row],[Rodents]],Table1[[#This Row],[Human]],Table1[[#This Row],[Pig]]),OR(ISNUMBER(FIND("gastro",C217)),ISNUMBER(FIND("intesti",C217)),ISNUMBER(FIND("stomach",C217))),"NA")</f>
        <v>NA</v>
      </c>
      <c r="AX217" t="str">
        <f>IF(OR(Table1[[#This Row],[Rodents]],Table1[[#This Row],[Human]],Table1[[#This Row],[Pig]]),NOT(OR(AQ217,AR217,AS217,AT217,AU217,AV217,AW217)),"NA")</f>
        <v>NA</v>
      </c>
      <c r="AY217" t="b">
        <f>OR(ISNUMBER(FIND("SWCNT",C217)),ISNUMBER(FIND("SWNT",C217)),ISNUMBER(FIND("single-wall",C217)),ISNUMBER(FIND("single wall",C217)),ISNUMBER(FIND("Single wall",C217)),ISNUMBER(FIND("Single-wall",C217)),ISNUMBER(FIND("SWCNT",B217)),ISNUMBER(FIND("SWNT",B217)),ISNUMBER(FIND("single-wall",B217)),ISNUMBER(FIND("single wall",B217)),ISNUMBER(FIND("Single-wall",B217)),ISNUMBER(FIND("Single wall",B217)))</f>
        <v>0</v>
      </c>
      <c r="AZ217" t="b">
        <f>OR(ISNUMBER(FIND("MWCNT",C217)),ISNUMBER(FIND("MWNT",C217)),ISNUMBER(FIND("multi-wall",C217)),ISNUMBER(FIND("multi wall",C217)),ISNUMBER(FIND("multiwall",C217)),ISNUMBER(FIND("Multi-wall",C217)),ISNUMBER(FIND("Multi wall",C217)),ISNUMBER(FIND("Multiwall",C217)),ISNUMBER(FIND("MWCNT",B217)),ISNUMBER(FIND("MWNT",B217)),ISNUMBER(FIND("multi-wall",B217)),ISNUMBER(FIND("multi wall",B217)),ISNUMBER(FIND("multiwall",B217)),ISNUMBER(FIND("Multi-wall",B217)),ISNUMBER(FIND("Multi wall",B217)),ISNUMBER(FIND("Multiwall",B217)),ISNUMBER(FIND("Double-wall",B217)),ISNUMBER(FIND("Double wall",B217)),ISNUMBER(FIND("Doublewall",B217)),ISNUMBER(FIND("double-wall",B217)),ISNUMBER(FIND("double wall",B217)),ISNUMBER(FIND("doublewall",B217)))</f>
        <v>1</v>
      </c>
      <c r="BA217" t="b">
        <f>AND(Table1[[#This Row],[SWCNT]],Table1[[#This Row],[MWCNT]])</f>
        <v>0</v>
      </c>
      <c r="BB217" t="b">
        <f>IF(Table1[[#This Row],[SWCNT]]=TRUE,FALSE,IF(Table1[[#This Row],[MWCNT]]=TRUE,FALSE,TRUE))</f>
        <v>0</v>
      </c>
      <c r="BC217" s="18"/>
    </row>
    <row r="218" spans="1:55" ht="333">
      <c r="A218" t="s">
        <v>2052</v>
      </c>
      <c r="B218" s="2" t="s">
        <v>2054</v>
      </c>
      <c r="C218" s="16" t="s">
        <v>2055</v>
      </c>
      <c r="D218" s="17" t="s">
        <v>18</v>
      </c>
      <c r="E218" s="2">
        <v>2017</v>
      </c>
      <c r="F218" t="b">
        <f>OR(ISNUMBER(FIND("cytotoxic",C218)),ISNUMBER(FIND("Cytotoxic",C218)),ISNUMBER(FIND("cellular toxicity",C218)),ISNUMBER(FIND("cell death",C218)),ISNUMBER(FIND("viable",C218)),ISNUMBER(FIND("phytotoxic",C218)),ISNUMBER(FIND("acute toxicity",C218)),ISNUMBER(FIND("MTT",C218)),ISNUMBER(FIND("survival",C218)),ISNUMBER(FIND("prolifer",C218)),ISNUMBER(FIND("apoptosis",C218)),ISNUMBER(FIND("neurotoxic",C218)),ISNUMBER(FIND("  lysis ",C218)),ISNUMBER(FIND("necrosis",C218)),ISNUMBER(FIND("cellular death",C218))*3,ISNUMBER(FIND("LDH",C218)),ISNUMBER(FIND("Acute toxicity",C218)))</f>
        <v>1</v>
      </c>
      <c r="G218" t="b">
        <f>OR(ISNUMBER(FIND("genotoxic",C218)),ISNUMBER(FIND("genotoxicity",C218)),ISNUMBER(FIND("DNA damage",C218)),ISNUMBER(FIND("DNA",C218)),ISNUMBER(FIND("RNA",C218)),ISNUMBER(FIND("mesothelioma",C218)),ISNUMBER(FIND("carcino",C218)),ISNUMBER(FIND("mutagen",C218)),ISNUMBER(FIND("genetic",C218)))</f>
        <v>0</v>
      </c>
      <c r="H218" t="b">
        <f>OR(ISNUMBER(FIND("inflammatory",C218)),ISNUMBER(FIND("inflamm",C218)))</f>
        <v>1</v>
      </c>
      <c r="I218" t="b">
        <f>OR(ISNUMBER(FIND("immune",C218)),ISNUMBER(FIND("immunological",C218)),ISNUMBER(FIND("interleuk",C218)),ISNUMBER(FIND("platelet activation",C218)),ISNUMBER(FIND("monocyte",C218)),ISNUMBER(FIND("leukocyte",C218)),ISNUMBER(FIND("cytokine",C218)),ISNUMBER(FIND("CD4",C218)),ISNUMBER(FIND("CD8",C218)),ISNUMBER(FIND("T-cell",C218)))</f>
        <v>1</v>
      </c>
      <c r="J218" t="b">
        <f>OR(ISNUMBER(FIND("reactive oxygen",C218)),ISNUMBER(FIND("ROS",C218)),ISNUMBER(FIND("free radical",C218)),ISNUMBER(FIND("oxidative stress",C218)),ISNUMBER(FIND("peroxid",C218)),ISNUMBER(FIND("oxidative",C218)),ISNUMBER(FIND("antioxid",C218)))</f>
        <v>1</v>
      </c>
      <c r="K218" t="b">
        <f>OR(ISNUMBER(FIND("autophag",C218)))</f>
        <v>0</v>
      </c>
      <c r="L218" t="b">
        <f>OR(ISNUMBER(FIND("morpholog",C218)))</f>
        <v>0</v>
      </c>
      <c r="M218" t="b">
        <f>OR(ISNUMBER(FIND("fibrosis",C218)),ISNUMBER(FIND("Fibrosis",C218)),ISNUMBER(FIND("fibrot",C218)))</f>
        <v>0</v>
      </c>
      <c r="N218" t="b">
        <f>OR(ISNUMBER(FIND("offspring",C218)),ISNUMBER(FIND("Parental",C218)),ISNUMBER(FIND("parental",C218)),ISNUMBER(FIND("germline",C218)),ISNUMBER(FIND("reproduc",C218)),ISNUMBER(FIND("embryo",C218)))</f>
        <v>0</v>
      </c>
      <c r="O218" t="b">
        <f>OR(ISNUMBER(FIND("metabol",C218)),ISNUMBER(FIND("Metabol",C218)),ISNUMBER(FIND("digest",C218)),ISNUMBER(FIND("mitochon",C218)))</f>
        <v>1</v>
      </c>
      <c r="P218" t="b">
        <f>OR(ISNUMBER(FIND("ecotox",C218)),ISNUMBER(FIND("Ecotox",B218)),ISNUMBER(FIND("ecotox",B218)),ISNUMBER(FIND("Ecotox",C218)))</f>
        <v>0</v>
      </c>
      <c r="Q218" t="b">
        <f>OR(ISNUMBER(FIND("Bioaccum",C218)),ISNUMBER(FIND("bioaccum",C218)),ISNUMBER(FIND("accum",C218)))</f>
        <v>0</v>
      </c>
      <c r="R218" t="b">
        <f>OR(ISNUMBER(FIND("Occupation",C218)),ISNUMBER(FIND("occupation",C218)),ISNUMBER(FIND("worker",C218)),ISNUMBER(FIND("workforce",C218)))</f>
        <v>0</v>
      </c>
      <c r="S218" t="b">
        <f>NOT(OR(F218,G218,H218,I218,J218,K218,L218,M218,N218,O218,P218,Q218,R218))</f>
        <v>0</v>
      </c>
      <c r="U218" t="b">
        <f>OR(Table1[[#This Row],[Inflammation]],Table1[[#This Row],[Immune]])</f>
        <v>1</v>
      </c>
      <c r="V218" t="str">
        <f>IF(OR(Table1[[#This Row],[Rodents]],Table1[[#This Row],[Human]],Table1[[#This Row],[Pig]]),OR(ISNUMBER(FIND("intratrach",C218)),ISNUMBER(FIND("nasal ",C218)),ISNUMBER(FIND("instill",C218))),"NA")</f>
        <v>NA</v>
      </c>
      <c r="W218" t="str">
        <f>IF(OR(Table1[[#This Row],[Rodents]],Table1[[#This Row],[Human]],Table1[[#This Row],[Pig]]),OR(ISNUMBER(FIND("dermal",C218)),ISNUMBER(FIND("skin ",C218))),"NA")</f>
        <v>NA</v>
      </c>
      <c r="X218" t="str">
        <f>IF(OR(Table1[[#This Row],[Rodents]],Table1[[#This Row],[Human]],Table1[[#This Row],[Pig]]),OR(ISNUMBER(FIND("injected",C218)),ISNUMBER(FIND("periton",C218)),ISNUMBER(FIND("intrascrot",C218))),"NA")</f>
        <v>NA</v>
      </c>
      <c r="Y218" t="str">
        <f>IF(OR(Table1[[#This Row],[Rodents]],Table1[[#This Row],[Human]],Table1[[#This Row],[Pig]]),NOT(OR(Table1[[#This Row],[Inhaled/Intratracheal/intranasal]],Table1[[#This Row],[Dermal]],Table1[[#This Row],[Injected]])),"NA")</f>
        <v>NA</v>
      </c>
      <c r="AA218" t="b">
        <f>OR(ISNUMBER(FIND("fish ",C218)),ISNUMBER(FIND("Fish ",C218)),ISNUMBER(FIND("aquatic",C218)),ISNUMBER(FIND("daphnids",C218)),ISNUMBER(FIND("Carcinus maenas",C218)),ISNUMBER(FIND("Daphnia",C218)),ISNUMBER(FIND("Ruditapes philippinarum",C218)),ISNUMBER(FIND("daphnia",C218)),ISNUMBER(FIND("marine",C218)),ISNUMBER(FIND("mussel",C218)),ISNUMBER(FIND("algae",C218)),ISNUMBER(FIND("Donax faba",C218)),ISNUMBER(FIND("estuarine",C218)),ISNUMBER(FIND("snail",C218)),ISNUMBER(FIND("Prorocentrum donghaiense",C218)) )</f>
        <v>0</v>
      </c>
      <c r="AB218" t="b">
        <f>OR(ISNUMBER(FIND(" rat ",C218)),ISNUMBER(FIND(" rats ",C218)),ISNUMBER(FIND(" Rats ",C218)),ISNUMBER(FIND(" Rat ",C218)),ISNUMBER(FIND(" rat.",C218)),ISNUMBER(FIND(" rats.",C218)),ISNUMBER(FIND("mouse",C218)),ISNUMBER(FIND("mice",C218)), ISNUMBER(FIND(" Mice",C218)))</f>
        <v>0</v>
      </c>
      <c r="AC218" t="b">
        <f>OR(ISNUMBER(FIND(" cell ",C218)),ISNUMBER(FIND("fibroblast",C218)),ISNUMBER(FIND("macrophage",C218)),ISNUMBER(FIND("epithelial",C218)),ISNUMBER(FIND("endothelial",C218)),ISNUMBER(FIND("neuron",C218)),ISNUMBER(FIND(" cells ",C218)),ISNUMBER(FIND("RBC",C218)),ISNUMBER(FIND("mitochond",C218)),ISNUMBER(FIND("adipocyte",C218)),ISNUMBER(FIND("osteo",C218)),ISNUMBER(FIND("keratin",C218)),ISNUMBER(FIND(" cell's ",C218)),ISNUMBER(FIND("eukary",C218)),ISNUMBER(FIND("sperm",C218)))</f>
        <v>1</v>
      </c>
      <c r="AD218" t="b">
        <v>0</v>
      </c>
      <c r="AE218" t="b">
        <f>OR(ISNUMBER(FIND(" plant ",C218)),ISNUMBER(FIND("Plant ",C218)),ISNUMBER(FIND("tomato",C218)),ISNUMBER(FIND("plants",C218)),ISNUMBER(FIND("Plants",C218)),ISNUMBER(FIND("algae",C218)),ISNUMBER(FIND("lettuce",C218)),ISNUMBER(FIND("green gram sprouts ",C218)),ISNUMBER(FIND("Cucurbita pepo",C218)),ISNUMBER(FIND("bean ",C218)),ISNUMBER(FIND("chloroplast",C218)),ISNUMBER(FIND("chlorophyll",C218)),ISNUMBER(FIND("seedling",C218)),ISNUMBER(FIND("canola",C218)),ISNUMBER(FIND("shoot",C218)),ISNUMBER(FIND("photosynthes",C218)),ISNUMBER(FIND(" leaves ",C218)),,ISNUMBER(FIND("agriculture",C218)),ISNUMBER(FIND(" crops ",C218)))</f>
        <v>0</v>
      </c>
      <c r="AF218" t="b">
        <f>OR(ISNUMBER(FIND("bacteria",C218)),ISNUMBER(FIND("Bacteria",C218)),ISNUMBER(FIND("Bacterium",C218)),ISNUMBER(FIND("bacterium",C218)),ISNUMBER(FIND(" coli ",C218)))</f>
        <v>0</v>
      </c>
      <c r="AG218" t="b">
        <f>OR(ISNUMBER(FIND("fungi",C218)),ISNUMBER(FIND("Fungi",C218)),ISNUMBER(FIND("fungus",C218)),ISNUMBER(FIND("Fungus",C218)),ISNUMBER(FIND("mushroom",C218)),ISNUMBER(FIND("Mushroom",C218)),ISNUMBER(FIND(" mold ",C218)))</f>
        <v>0</v>
      </c>
      <c r="AH218" t="b">
        <f>OR(ISNUMBER(FIND("Pig ",C218)),ISNUMBER(FIND("pig ",C218)),ISNUMBER(FIND("Pigs ",C218)),ISNUMBER(FIND("pigs ",C218)))</f>
        <v>0</v>
      </c>
      <c r="AI218" t="b">
        <f>OR(ISNUMBER(FIND(" C. elegans",C218)),ISNUMBER(FIND("Caenorhabditis elegans",C218)),ISNUMBER(FIND("earthworms",C218)),ISNUMBER(FIND(" Ficopomatus enigmaticus",C218)),ISNUMBER(FIND("larva",C218)),ISNUMBER(FIND("Lumbriculus variegatus",C218)),ISNUMBER(FIND("nematode",C218)))</f>
        <v>0</v>
      </c>
      <c r="AJ218" t="b">
        <f>NOT(OR(AA218,AB218,AC218,AD218,AE218,AF218,AG218,AH218,AI218))</f>
        <v>0</v>
      </c>
      <c r="AL218" t="b">
        <f>OR(AA218,AB218,AD218,AE218,AF218,AG218,AH218,AI218)</f>
        <v>0</v>
      </c>
      <c r="AM218" t="b">
        <f>IF(Table1[[#This Row],[In vivo?]],IF(Table1[[#This Row],[Cell]],FALSE,TRUE),FALSE)</f>
        <v>0</v>
      </c>
      <c r="AN218" t="b">
        <f>AND(AC218,AL218)</f>
        <v>0</v>
      </c>
      <c r="AO218" t="b">
        <f>IF(Table1[[#This Row],[Cell]],IF(Table1[[#This Row],[In vivo?]],FALSE,TRUE),FALSE)</f>
        <v>1</v>
      </c>
      <c r="AP218" t="b">
        <f>NOT(OR(Table1[[#This Row],[In vivo?]],Table1[[#This Row],[Only in Cell]]))</f>
        <v>0</v>
      </c>
      <c r="AQ218" t="str">
        <f>IF(OR(Table1[[#This Row],[Rodents]],Table1[[#This Row],[Human]],Table1[[#This Row],[Pig]]),OR(ISNUMBER(FIND("pulmonary",C218)),ISNUMBER(FIND("lung",C218))),"NA")</f>
        <v>NA</v>
      </c>
      <c r="AR218" t="str">
        <f>IF(OR(Table1[[#This Row],[Rodents]],Table1[[#This Row],[Human]],Table1[[#This Row],[Pig]]),OR(ISNUMBER(FIND("skin",C218)),ISNUMBER(FIND("dermal",C218))),"NA")</f>
        <v>NA</v>
      </c>
      <c r="AS218" t="str">
        <f>IF(OR(Table1[[#This Row],[Rodents]],Table1[[#This Row],[Human]],Table1[[#This Row],[Pig]]),OR(ISNUMBER(FIND("liver",C218)),ISNUMBER(FIND("hepat",C218))),"NA")</f>
        <v>NA</v>
      </c>
      <c r="AT218" t="str">
        <f>IF(OR(Table1[[#This Row],[Rodents]],Table1[[#This Row],[Human]],Table1[[#This Row],[Pig]]),OR(ISNUMBER(FIND("kidney",C218)),ISNUMBER(FIND("neph",C218))),"NA")</f>
        <v>NA</v>
      </c>
      <c r="AU218" t="str">
        <f>IF(OR(Table1[[#This Row],[Rodents]],Table1[[#This Row],[Human]],Table1[[#This Row],[Pig]]),OR(ISNUMBER(FIND("brain",C218)),ISNUMBER(FIND("neur",C218)),ISNUMBER(FIND("nerv",C218))),"NA")</f>
        <v>NA</v>
      </c>
      <c r="AV218" t="str">
        <f>IF(OR(Table1[[#This Row],[Rodents]],Table1[[#This Row],[Human]],Table1[[#This Row],[Pig]]),OR(ISNUMBER(FIND("heart",C218)),ISNUMBER(FIND("cardi",C218))),"NA")</f>
        <v>NA</v>
      </c>
      <c r="AW218" t="str">
        <f>IF(OR(Table1[[#This Row],[Rodents]],Table1[[#This Row],[Human]],Table1[[#This Row],[Pig]]),OR(ISNUMBER(FIND("gastro",C218)),ISNUMBER(FIND("intesti",C218)),ISNUMBER(FIND("stomach",C218))),"NA")</f>
        <v>NA</v>
      </c>
      <c r="AX218" t="str">
        <f>IF(OR(Table1[[#This Row],[Rodents]],Table1[[#This Row],[Human]],Table1[[#This Row],[Pig]]),NOT(OR(AQ218,AR218,AS218,AT218,AU218,AV218,AW218)),"NA")</f>
        <v>NA</v>
      </c>
      <c r="AY218" t="b">
        <f>OR(ISNUMBER(FIND("SWCNT",C218)),ISNUMBER(FIND("SWNT",C218)),ISNUMBER(FIND("single-wall",C218)),ISNUMBER(FIND("single wall",C218)),ISNUMBER(FIND("Single wall",C218)),ISNUMBER(FIND("Single-wall",C218)),ISNUMBER(FIND("SWCNT",B218)),ISNUMBER(FIND("SWNT",B218)),ISNUMBER(FIND("single-wall",B218)),ISNUMBER(FIND("single wall",B218)),ISNUMBER(FIND("Single-wall",B218)),ISNUMBER(FIND("Single wall",B218)))</f>
        <v>0</v>
      </c>
      <c r="AZ218" t="b">
        <f>OR(ISNUMBER(FIND("MWCNT",C218)),ISNUMBER(FIND("MWNT",C218)),ISNUMBER(FIND("multi-wall",C218)),ISNUMBER(FIND("multi wall",C218)),ISNUMBER(FIND("multiwall",C218)),ISNUMBER(FIND("Multi-wall",C218)),ISNUMBER(FIND("Multi wall",C218)),ISNUMBER(FIND("Multiwall",C218)),ISNUMBER(FIND("MWCNT",B218)),ISNUMBER(FIND("MWNT",B218)),ISNUMBER(FIND("multi-wall",B218)),ISNUMBER(FIND("multi wall",B218)),ISNUMBER(FIND("multiwall",B218)),ISNUMBER(FIND("Multi-wall",B218)),ISNUMBER(FIND("Multi wall",B218)),ISNUMBER(FIND("Multiwall",B218)),ISNUMBER(FIND("Double-wall",B218)),ISNUMBER(FIND("Double wall",B218)),ISNUMBER(FIND("Doublewall",B218)),ISNUMBER(FIND("double-wall",B218)),ISNUMBER(FIND("double wall",B218)),ISNUMBER(FIND("doublewall",B218)))</f>
        <v>1</v>
      </c>
      <c r="BA218" t="b">
        <f>AND(Table1[[#This Row],[SWCNT]],Table1[[#This Row],[MWCNT]])</f>
        <v>0</v>
      </c>
      <c r="BB218" t="b">
        <f>IF(Table1[[#This Row],[SWCNT]]=TRUE,FALSE,IF(Table1[[#This Row],[MWCNT]]=TRUE,FALSE,TRUE))</f>
        <v>0</v>
      </c>
      <c r="BC218" s="18"/>
    </row>
    <row r="219" spans="1:55" ht="314.5">
      <c r="A219" t="s">
        <v>2064</v>
      </c>
      <c r="B219" s="2" t="s">
        <v>2065</v>
      </c>
      <c r="C219" s="16" t="s">
        <v>2066</v>
      </c>
      <c r="D219" s="17" t="s">
        <v>355</v>
      </c>
      <c r="E219" s="2">
        <v>2017</v>
      </c>
      <c r="F219" t="b">
        <f>OR(ISNUMBER(FIND("cytotoxic",C219)),ISNUMBER(FIND("Cytotoxic",C219)),ISNUMBER(FIND("cellular toxicity",C219)),ISNUMBER(FIND("cell death",C219)),ISNUMBER(FIND("viable",C219)),ISNUMBER(FIND("phytotoxic",C219)),ISNUMBER(FIND("acute toxicity",C219)),ISNUMBER(FIND("MTT",C219)),ISNUMBER(FIND("survival",C219)),ISNUMBER(FIND("prolifer",C219)),ISNUMBER(FIND("apoptosis",C219)),ISNUMBER(FIND("neurotoxic",C219)),ISNUMBER(FIND("  lysis ",C219)),ISNUMBER(FIND("necrosis",C219)),ISNUMBER(FIND("cellular death",C219))*3,ISNUMBER(FIND("LDH",C219)),ISNUMBER(FIND("Acute toxicity",C219)))</f>
        <v>1</v>
      </c>
      <c r="G219" t="b">
        <f>OR(ISNUMBER(FIND("genotoxic",C219)),ISNUMBER(FIND("genotoxicity",C219)),ISNUMBER(FIND("DNA damage",C219)),ISNUMBER(FIND("DNA",C219)),ISNUMBER(FIND("RNA",C219)),ISNUMBER(FIND("mesothelioma",C219)),ISNUMBER(FIND("carcino",C219)),ISNUMBER(FIND("mutagen",C219)),ISNUMBER(FIND("genetic",C219)))</f>
        <v>1</v>
      </c>
      <c r="H219" t="b">
        <f>OR(ISNUMBER(FIND("inflammatory",C219)),ISNUMBER(FIND("inflamm",C219)))</f>
        <v>1</v>
      </c>
      <c r="I219" t="b">
        <f>OR(ISNUMBER(FIND("immune",C219)),ISNUMBER(FIND("immunological",C219)),ISNUMBER(FIND("interleuk",C219)),ISNUMBER(FIND("platelet activation",C219)),ISNUMBER(FIND("monocyte",C219)),ISNUMBER(FIND("leukocyte",C219)),ISNUMBER(FIND("cytokine",C219)),ISNUMBER(FIND("CD4",C219)),ISNUMBER(FIND("CD8",C219)),ISNUMBER(FIND("T-cell",C219)))</f>
        <v>0</v>
      </c>
      <c r="J219" t="b">
        <f>OR(ISNUMBER(FIND("reactive oxygen",C219)),ISNUMBER(FIND("ROS",C219)),ISNUMBER(FIND("free radical",C219)),ISNUMBER(FIND("oxidative stress",C219)),ISNUMBER(FIND("peroxid",C219)),ISNUMBER(FIND("oxidative",C219)),ISNUMBER(FIND("antioxid",C219)))</f>
        <v>1</v>
      </c>
      <c r="K219" t="b">
        <f>OR(ISNUMBER(FIND("autophag",C219)))</f>
        <v>0</v>
      </c>
      <c r="L219" t="b">
        <f>OR(ISNUMBER(FIND("morpholog",C219)))</f>
        <v>0</v>
      </c>
      <c r="M219" t="b">
        <f>OR(ISNUMBER(FIND("fibrosis",C219)),ISNUMBER(FIND("Fibrosis",C219)),ISNUMBER(FIND("fibrot",C219)))</f>
        <v>1</v>
      </c>
      <c r="N219" t="b">
        <f>OR(ISNUMBER(FIND("offspring",C219)),ISNUMBER(FIND("Parental",C219)),ISNUMBER(FIND("parental",C219)),ISNUMBER(FIND("germline",C219)),ISNUMBER(FIND("reproduc",C219)),ISNUMBER(FIND("embryo",C219)))</f>
        <v>0</v>
      </c>
      <c r="O219" t="b">
        <f>OR(ISNUMBER(FIND("metabol",C219)),ISNUMBER(FIND("Metabol",C219)),ISNUMBER(FIND("digest",C219)),ISNUMBER(FIND("mitochon",C219)))</f>
        <v>0</v>
      </c>
      <c r="P219" t="b">
        <f>OR(ISNUMBER(FIND("ecotox",C219)),ISNUMBER(FIND("Ecotox",B219)),ISNUMBER(FIND("ecotox",B219)),ISNUMBER(FIND("Ecotox",C219)))</f>
        <v>0</v>
      </c>
      <c r="Q219" t="b">
        <f>OR(ISNUMBER(FIND("Bioaccum",C219)),ISNUMBER(FIND("bioaccum",C219)),ISNUMBER(FIND("accum",C219)))</f>
        <v>1</v>
      </c>
      <c r="R219" t="b">
        <f>OR(ISNUMBER(FIND("Occupation",C219)),ISNUMBER(FIND("occupation",C219)),ISNUMBER(FIND("worker",C219)),ISNUMBER(FIND("workforce",C219)))</f>
        <v>0</v>
      </c>
      <c r="S219" t="b">
        <f>NOT(OR(F219,G219,H219,I219,J219,K219,L219,M219,N219,O219,P219,Q219,R219))</f>
        <v>0</v>
      </c>
      <c r="U219" t="b">
        <f>OR(Table1[[#This Row],[Inflammation]],Table1[[#This Row],[Immune]])</f>
        <v>1</v>
      </c>
      <c r="V219" t="b">
        <f>IF(OR(Table1[[#This Row],[Rodents]],Table1[[#This Row],[Human]],Table1[[#This Row],[Pig]]),OR(ISNUMBER(FIND("intratrach",C219)),ISNUMBER(FIND("nasal ",C219)),ISNUMBER(FIND("instill",C219))),"NA")</f>
        <v>1</v>
      </c>
      <c r="W219" t="b">
        <f>IF(OR(Table1[[#This Row],[Rodents]],Table1[[#This Row],[Human]],Table1[[#This Row],[Pig]]),OR(ISNUMBER(FIND("dermal",C219)),ISNUMBER(FIND("skin ",C219))),"NA")</f>
        <v>0</v>
      </c>
      <c r="X219" t="b">
        <f>IF(OR(Table1[[#This Row],[Rodents]],Table1[[#This Row],[Human]],Table1[[#This Row],[Pig]]),OR(ISNUMBER(FIND("injected",C219)),ISNUMBER(FIND("periton",C219)),ISNUMBER(FIND("intrascrot",C219))),"NA")</f>
        <v>0</v>
      </c>
      <c r="Y219" t="b">
        <f>IF(OR(Table1[[#This Row],[Rodents]],Table1[[#This Row],[Human]],Table1[[#This Row],[Pig]]),NOT(OR(Table1[[#This Row],[Inhaled/Intratracheal/intranasal]],Table1[[#This Row],[Dermal]],Table1[[#This Row],[Injected]])),"NA")</f>
        <v>0</v>
      </c>
      <c r="AA219" t="b">
        <f>OR(ISNUMBER(FIND("fish ",C219)),ISNUMBER(FIND("Fish ",C219)),ISNUMBER(FIND("aquatic",C219)),ISNUMBER(FIND("daphnids",C219)),ISNUMBER(FIND("Carcinus maenas",C219)),ISNUMBER(FIND("Daphnia",C219)),ISNUMBER(FIND("Ruditapes philippinarum",C219)),ISNUMBER(FIND("daphnia",C219)),ISNUMBER(FIND("marine",C219)),ISNUMBER(FIND("mussel",C219)),ISNUMBER(FIND("algae",C219)),ISNUMBER(FIND("Donax faba",C219)),ISNUMBER(FIND("estuarine",C219)),ISNUMBER(FIND("snail",C219)),ISNUMBER(FIND("Prorocentrum donghaiense",C219)) )</f>
        <v>0</v>
      </c>
      <c r="AB219" t="b">
        <f>OR(ISNUMBER(FIND(" rat ",C219)),ISNUMBER(FIND(" rats ",C219)),ISNUMBER(FIND(" Rats ",C219)),ISNUMBER(FIND(" Rat ",C219)),ISNUMBER(FIND(" rat.",C219)),ISNUMBER(FIND(" rats.",C219)),ISNUMBER(FIND("mouse",C219)),ISNUMBER(FIND("mice",C219)), ISNUMBER(FIND(" Mice",C219)))</f>
        <v>1</v>
      </c>
      <c r="AC219" t="b">
        <f>OR(ISNUMBER(FIND(" cell ",C219)),ISNUMBER(FIND("fibroblast",C219)),ISNUMBER(FIND("macrophage",C219)),ISNUMBER(FIND("epithelial",C219)),ISNUMBER(FIND("endothelial",C219)),ISNUMBER(FIND("neuron",C219)),ISNUMBER(FIND(" cells ",C219)),ISNUMBER(FIND("RBC",C219)),ISNUMBER(FIND("mitochond",C219)),ISNUMBER(FIND("adipocyte",C219)),ISNUMBER(FIND("osteo",C219)),ISNUMBER(FIND("keratin",C219)),ISNUMBER(FIND(" cell's ",C219)),ISNUMBER(FIND("eukary",C219)),ISNUMBER(FIND("sperm",C219)))</f>
        <v>1</v>
      </c>
      <c r="AD219" t="b">
        <f>OR(ISNUMBER(FIND("human",B219)),ISNUMBER(FIND("workers",B219)),ISNUMBER(FIND("workforces",B219)),ISNUMBER(FIND("occupational",B219)),ISNUMBER(FIND("Case report",B219)),ISNUMBER(FIND("Workplaces",B219)),ISNUMBER(FIND("worker",B219)))</f>
        <v>0</v>
      </c>
      <c r="AE219" t="b">
        <f>OR(ISNUMBER(FIND(" plant ",C219)),ISNUMBER(FIND("Plant ",C219)),ISNUMBER(FIND("tomato",C219)),ISNUMBER(FIND("plants",C219)),ISNUMBER(FIND("Plants",C219)),ISNUMBER(FIND("algae",C219)),ISNUMBER(FIND("lettuce",C219)),ISNUMBER(FIND("green gram sprouts ",C219)),ISNUMBER(FIND("Cucurbita pepo",C219)),ISNUMBER(FIND("bean ",C219)),ISNUMBER(FIND("chloroplast",C219)),ISNUMBER(FIND("chlorophyll",C219)),ISNUMBER(FIND("seedling",C219)),ISNUMBER(FIND("canola",C219)),ISNUMBER(FIND("shoot",C219)),ISNUMBER(FIND("photosynthes",C219)),ISNUMBER(FIND(" leaves ",C219)),,ISNUMBER(FIND("agriculture",C219)),ISNUMBER(FIND(" crops ",C219)))</f>
        <v>0</v>
      </c>
      <c r="AF219" t="b">
        <f>OR(ISNUMBER(FIND("bacteria",C219)),ISNUMBER(FIND("Bacteria",C219)),ISNUMBER(FIND("Bacterium",C219)),ISNUMBER(FIND("bacterium",C219)),ISNUMBER(FIND(" coli ",C219)))</f>
        <v>0</v>
      </c>
      <c r="AG219" t="b">
        <f>OR(ISNUMBER(FIND("fungi",C219)),ISNUMBER(FIND("Fungi",C219)),ISNUMBER(FIND("fungus",C219)),ISNUMBER(FIND("Fungus",C219)),ISNUMBER(FIND("mushroom",C219)),ISNUMBER(FIND("Mushroom",C219)),ISNUMBER(FIND(" mold ",C219)))</f>
        <v>0</v>
      </c>
      <c r="AH219" t="b">
        <f>OR(ISNUMBER(FIND("Pig ",C219)),ISNUMBER(FIND("pig ",C219)),ISNUMBER(FIND("Pigs ",C219)),ISNUMBER(FIND("pigs ",C219)))</f>
        <v>0</v>
      </c>
      <c r="AI219" t="b">
        <f>OR(ISNUMBER(FIND(" C. elegans",C219)),ISNUMBER(FIND("Caenorhabditis elegans",C219)),ISNUMBER(FIND("earthworms",C219)),ISNUMBER(FIND(" Ficopomatus enigmaticus",C219)),ISNUMBER(FIND("larva",C219)),ISNUMBER(FIND("Lumbriculus variegatus",C219)),ISNUMBER(FIND("nematode",C219)))</f>
        <v>0</v>
      </c>
      <c r="AJ219" t="b">
        <f>NOT(OR(AA219,AB219,AC219,AD219,AE219,AF219,AG219,AH219,AI219))</f>
        <v>0</v>
      </c>
      <c r="AL219" t="b">
        <f>OR(AA219,AB219,AD219,AE219,AF219,AG219,AH219,AI219)</f>
        <v>1</v>
      </c>
      <c r="AM219" t="b">
        <f>IF(Table1[[#This Row],[In vivo?]],IF(Table1[[#This Row],[Cell]],FALSE,TRUE),FALSE)</f>
        <v>0</v>
      </c>
      <c r="AN219" t="b">
        <f>AND(AC219,AL219)</f>
        <v>1</v>
      </c>
      <c r="AO219" t="b">
        <f>IF(Table1[[#This Row],[Cell]],IF(Table1[[#This Row],[In vivo?]],FALSE,TRUE),FALSE)</f>
        <v>0</v>
      </c>
      <c r="AP219" t="b">
        <f>NOT(OR(Table1[[#This Row],[In vivo?]],Table1[[#This Row],[Only in Cell]]))</f>
        <v>0</v>
      </c>
      <c r="AQ219" t="b">
        <f>IF(OR(Table1[[#This Row],[Rodents]],Table1[[#This Row],[Human]],Table1[[#This Row],[Pig]]),OR(ISNUMBER(FIND("pulmonary",C219)),ISNUMBER(FIND("lung",C219))),"NA")</f>
        <v>1</v>
      </c>
      <c r="AR219" t="b">
        <f>IF(OR(Table1[[#This Row],[Rodents]],Table1[[#This Row],[Human]],Table1[[#This Row],[Pig]]),OR(ISNUMBER(FIND("skin",C219)),ISNUMBER(FIND("dermal",C219))),"NA")</f>
        <v>0</v>
      </c>
      <c r="AS219" t="b">
        <f>IF(OR(Table1[[#This Row],[Rodents]],Table1[[#This Row],[Human]],Table1[[#This Row],[Pig]]),OR(ISNUMBER(FIND("liver",C219)),ISNUMBER(FIND("hepat",C219))),"NA")</f>
        <v>0</v>
      </c>
      <c r="AT219" t="b">
        <f>IF(OR(Table1[[#This Row],[Rodents]],Table1[[#This Row],[Human]],Table1[[#This Row],[Pig]]),OR(ISNUMBER(FIND("kidney",C219)),ISNUMBER(FIND("neph",C219))),"NA")</f>
        <v>0</v>
      </c>
      <c r="AU219" t="b">
        <f>IF(OR(Table1[[#This Row],[Rodents]],Table1[[#This Row],[Human]],Table1[[#This Row],[Pig]]),OR(ISNUMBER(FIND("brain",C219)),ISNUMBER(FIND("neur",C219)),ISNUMBER(FIND("nerv",C219))),"NA")</f>
        <v>0</v>
      </c>
      <c r="AV219" t="b">
        <f>IF(OR(Table1[[#This Row],[Rodents]],Table1[[#This Row],[Human]],Table1[[#This Row],[Pig]]),OR(ISNUMBER(FIND("heart",C219)),ISNUMBER(FIND("cardi",C219))),"NA")</f>
        <v>0</v>
      </c>
      <c r="AW219" t="b">
        <f>IF(OR(Table1[[#This Row],[Rodents]],Table1[[#This Row],[Human]],Table1[[#This Row],[Pig]]),OR(ISNUMBER(FIND("gastro",C219)),ISNUMBER(FIND("intesti",C219)),ISNUMBER(FIND("stomach",C219))),"NA")</f>
        <v>0</v>
      </c>
      <c r="AX219" t="b">
        <f>IF(OR(Table1[[#This Row],[Rodents]],Table1[[#This Row],[Human]],Table1[[#This Row],[Pig]]),NOT(OR(AQ219,AR219,AS219,AT219,AU219,AV219,AW219)),"NA")</f>
        <v>0</v>
      </c>
      <c r="AY219" t="b">
        <f>OR(ISNUMBER(FIND("SWCNT",C219)),ISNUMBER(FIND("SWNT",C219)),ISNUMBER(FIND("single-wall",C219)),ISNUMBER(FIND("single wall",C219)),ISNUMBER(FIND("Single wall",C219)),ISNUMBER(FIND("Single-wall",C219)),ISNUMBER(FIND("SWCNT",B219)),ISNUMBER(FIND("SWNT",B219)),ISNUMBER(FIND("single-wall",B219)),ISNUMBER(FIND("single wall",B219)),ISNUMBER(FIND("Single-wall",B219)),ISNUMBER(FIND("Single wall",B219)))</f>
        <v>0</v>
      </c>
      <c r="AZ219" t="b">
        <f>OR(ISNUMBER(FIND("MWCNT",C219)),ISNUMBER(FIND("MWNT",C219)),ISNUMBER(FIND("multi-wall",C219)),ISNUMBER(FIND("multi wall",C219)),ISNUMBER(FIND("multiwall",C219)),ISNUMBER(FIND("Multi-wall",C219)),ISNUMBER(FIND("Multi wall",C219)),ISNUMBER(FIND("Multiwall",C219)),ISNUMBER(FIND("MWCNT",B219)),ISNUMBER(FIND("MWNT",B219)),ISNUMBER(FIND("multi-wall",B219)),ISNUMBER(FIND("multi wall",B219)),ISNUMBER(FIND("multiwall",B219)),ISNUMBER(FIND("Multi-wall",B219)),ISNUMBER(FIND("Multi wall",B219)),ISNUMBER(FIND("Multiwall",B219)),ISNUMBER(FIND("Double-wall",B219)),ISNUMBER(FIND("Double wall",B219)),ISNUMBER(FIND("Doublewall",B219)),ISNUMBER(FIND("double-wall",B219)),ISNUMBER(FIND("double wall",B219)),ISNUMBER(FIND("doublewall",B219)))</f>
        <v>1</v>
      </c>
      <c r="BA219" t="b">
        <f>AND(Table1[[#This Row],[SWCNT]],Table1[[#This Row],[MWCNT]])</f>
        <v>0</v>
      </c>
      <c r="BB219" t="b">
        <f>IF(Table1[[#This Row],[SWCNT]]=TRUE,FALSE,IF(Table1[[#This Row],[MWCNT]]=TRUE,FALSE,TRUE))</f>
        <v>0</v>
      </c>
      <c r="BC219" s="18"/>
    </row>
    <row r="220" spans="1:55" ht="314.5">
      <c r="A220" t="s">
        <v>2071</v>
      </c>
      <c r="B220" s="2" t="s">
        <v>2072</v>
      </c>
      <c r="C220" s="16" t="s">
        <v>2073</v>
      </c>
      <c r="D220" s="17" t="s">
        <v>371</v>
      </c>
      <c r="E220" s="2">
        <v>2017</v>
      </c>
      <c r="F220" t="b">
        <f>OR(ISNUMBER(FIND("cytotoxic",C220)),ISNUMBER(FIND("Cytotoxic",C220)),ISNUMBER(FIND("cellular toxicity",C220)),ISNUMBER(FIND("cell death",C220)),ISNUMBER(FIND("viable",C220)),ISNUMBER(FIND("phytotoxic",C220)),ISNUMBER(FIND("acute toxicity",C220)),ISNUMBER(FIND("MTT",C220)),ISNUMBER(FIND("survival",C220)),ISNUMBER(FIND("prolifer",C220)),ISNUMBER(FIND("apoptosis",C220)),ISNUMBER(FIND("neurotoxic",C220)),ISNUMBER(FIND("  lysis ",C220)),ISNUMBER(FIND("necrosis",C220)),ISNUMBER(FIND("cellular death",C220))*3,ISNUMBER(FIND("LDH",C220)),ISNUMBER(FIND("Acute toxicity",C220)))</f>
        <v>1</v>
      </c>
      <c r="G220" t="b">
        <f>OR(ISNUMBER(FIND("genotoxic",C220)),ISNUMBER(FIND("genotoxicity",C220)),ISNUMBER(FIND("DNA damage",C220)),ISNUMBER(FIND("DNA",C220)),ISNUMBER(FIND("RNA",C220)),ISNUMBER(FIND("mesothelioma",C220)),ISNUMBER(FIND("carcino",C220)),ISNUMBER(FIND("mutagen",C220)),ISNUMBER(FIND("genetic",C220)))</f>
        <v>0</v>
      </c>
      <c r="H220" t="b">
        <f>OR(ISNUMBER(FIND("inflammatory",C220)),ISNUMBER(FIND("inflamm",C220)))</f>
        <v>1</v>
      </c>
      <c r="I220" t="b">
        <f>OR(ISNUMBER(FIND("immune",C220)),ISNUMBER(FIND("immunological",C220)),ISNUMBER(FIND("interleuk",C220)),ISNUMBER(FIND("platelet activation",C220)),ISNUMBER(FIND("monocyte",C220)),ISNUMBER(FIND("leukocyte",C220)),ISNUMBER(FIND("cytokine",C220)),ISNUMBER(FIND("CD4",C220)),ISNUMBER(FIND("CD8",C220)),ISNUMBER(FIND("T-cell",C220)))</f>
        <v>1</v>
      </c>
      <c r="J220" t="b">
        <f>OR(ISNUMBER(FIND("reactive oxygen",C220)),ISNUMBER(FIND("ROS",C220)),ISNUMBER(FIND("free radical",C220)),ISNUMBER(FIND("oxidative stress",C220)),ISNUMBER(FIND("peroxid",C220)),ISNUMBER(FIND("oxidative",C220)),ISNUMBER(FIND("antioxid",C220)))</f>
        <v>0</v>
      </c>
      <c r="K220" t="b">
        <f>OR(ISNUMBER(FIND("autophag",C220)))</f>
        <v>0</v>
      </c>
      <c r="L220" t="b">
        <f>OR(ISNUMBER(FIND("morpholog",C220)))</f>
        <v>0</v>
      </c>
      <c r="M220" t="b">
        <f>OR(ISNUMBER(FIND("fibrosis",C220)),ISNUMBER(FIND("Fibrosis",C220)),ISNUMBER(FIND("fibrot",C220)))</f>
        <v>0</v>
      </c>
      <c r="N220" t="b">
        <f>OR(ISNUMBER(FIND("offspring",C220)),ISNUMBER(FIND("Parental",C220)),ISNUMBER(FIND("parental",C220)),ISNUMBER(FIND("germline",C220)),ISNUMBER(FIND("reproduc",C220)),ISNUMBER(FIND("embryo",C220)))</f>
        <v>0</v>
      </c>
      <c r="O220" t="b">
        <f>OR(ISNUMBER(FIND("metabol",C220)),ISNUMBER(FIND("Metabol",C220)),ISNUMBER(FIND("digest",C220)),ISNUMBER(FIND("mitochon",C220)))</f>
        <v>0</v>
      </c>
      <c r="P220" t="b">
        <f>OR(ISNUMBER(FIND("ecotox",C220)),ISNUMBER(FIND("Ecotox",B220)),ISNUMBER(FIND("ecotox",B220)),ISNUMBER(FIND("Ecotox",C220)))</f>
        <v>0</v>
      </c>
      <c r="Q220" t="b">
        <f>OR(ISNUMBER(FIND("Bioaccum",C220)),ISNUMBER(FIND("bioaccum",C220)),ISNUMBER(FIND("accum",C220)))</f>
        <v>0</v>
      </c>
      <c r="R220" t="b">
        <f>OR(ISNUMBER(FIND("Occupation",C220)),ISNUMBER(FIND("occupation",C220)),ISNUMBER(FIND("worker",C220)),ISNUMBER(FIND("workforce",C220)))</f>
        <v>0</v>
      </c>
      <c r="S220" t="b">
        <f>NOT(OR(F220,G220,H220,I220,J220,K220,L220,M220,N220,O220,P220,Q220,R220))</f>
        <v>0</v>
      </c>
      <c r="U220" t="b">
        <f>OR(Table1[[#This Row],[Inflammation]],Table1[[#This Row],[Immune]])</f>
        <v>1</v>
      </c>
      <c r="V220" t="str">
        <f>IF(OR(Table1[[#This Row],[Rodents]],Table1[[#This Row],[Human]],Table1[[#This Row],[Pig]]),OR(ISNUMBER(FIND("intratrach",C220)),ISNUMBER(FIND("nasal ",C220)),ISNUMBER(FIND("instill",C220))),"NA")</f>
        <v>NA</v>
      </c>
      <c r="W220" t="str">
        <f>IF(OR(Table1[[#This Row],[Rodents]],Table1[[#This Row],[Human]],Table1[[#This Row],[Pig]]),OR(ISNUMBER(FIND("dermal",C220)),ISNUMBER(FIND("skin ",C220))),"NA")</f>
        <v>NA</v>
      </c>
      <c r="X220" t="str">
        <f>IF(OR(Table1[[#This Row],[Rodents]],Table1[[#This Row],[Human]],Table1[[#This Row],[Pig]]),OR(ISNUMBER(FIND("injected",C220)),ISNUMBER(FIND("periton",C220)),ISNUMBER(FIND("intrascrot",C220))),"NA")</f>
        <v>NA</v>
      </c>
      <c r="Y220" t="str">
        <f>IF(OR(Table1[[#This Row],[Rodents]],Table1[[#This Row],[Human]],Table1[[#This Row],[Pig]]),NOT(OR(Table1[[#This Row],[Inhaled/Intratracheal/intranasal]],Table1[[#This Row],[Dermal]],Table1[[#This Row],[Injected]])),"NA")</f>
        <v>NA</v>
      </c>
      <c r="AA220" t="b">
        <f>OR(ISNUMBER(FIND("fish ",C220)),ISNUMBER(FIND("Fish ",C220)),ISNUMBER(FIND("aquatic",C220)),ISNUMBER(FIND("daphnids",C220)),ISNUMBER(FIND("Carcinus maenas",C220)),ISNUMBER(FIND("Daphnia",C220)),ISNUMBER(FIND("Ruditapes philippinarum",C220)),ISNUMBER(FIND("daphnia",C220)),ISNUMBER(FIND("marine",C220)),ISNUMBER(FIND("mussel",C220)),ISNUMBER(FIND("algae",C220)),ISNUMBER(FIND("Donax faba",C220)),ISNUMBER(FIND("estuarine",C220)),ISNUMBER(FIND("snail",C220)),ISNUMBER(FIND("Prorocentrum donghaiense",C220)) )</f>
        <v>0</v>
      </c>
      <c r="AB220" t="b">
        <f>OR(ISNUMBER(FIND(" rat ",C220)),ISNUMBER(FIND(" rats ",C220)),ISNUMBER(FIND(" Rats ",C220)),ISNUMBER(FIND(" Rat ",C220)),ISNUMBER(FIND(" rat.",C220)),ISNUMBER(FIND(" rats.",C220)),ISNUMBER(FIND("mouse",C220)),ISNUMBER(FIND("mice",C220)), ISNUMBER(FIND(" Mice",C220)))</f>
        <v>0</v>
      </c>
      <c r="AC220" t="b">
        <f>OR(ISNUMBER(FIND(" cell ",C220)),ISNUMBER(FIND("fibroblast",C220)),ISNUMBER(FIND("macrophage",C220)),ISNUMBER(FIND("epithelial",C220)),ISNUMBER(FIND("endothelial",C220)),ISNUMBER(FIND("neuron",C220)),ISNUMBER(FIND(" cells ",C220)),ISNUMBER(FIND("RBC",C220)),ISNUMBER(FIND("mitochond",C220)),ISNUMBER(FIND("adipocyte",C220)),ISNUMBER(FIND("osteo",C220)),ISNUMBER(FIND("keratin",C220)),ISNUMBER(FIND(" cell's ",C220)),ISNUMBER(FIND("eukary",C220)),ISNUMBER(FIND("sperm",C220)))</f>
        <v>1</v>
      </c>
      <c r="AD220" t="b">
        <f>OR(ISNUMBER(FIND("human",B220)),ISNUMBER(FIND("workers",B220)),ISNUMBER(FIND("workforces",B220)),ISNUMBER(FIND("occupational",B220)),ISNUMBER(FIND("Case report",B220)),ISNUMBER(FIND("Workplaces",B220)),ISNUMBER(FIND("worker",B220)))</f>
        <v>0</v>
      </c>
      <c r="AE220" t="b">
        <f>OR(ISNUMBER(FIND(" plant ",C220)),ISNUMBER(FIND("Plant ",C220)),ISNUMBER(FIND("tomato",C220)),ISNUMBER(FIND("plants",C220)),ISNUMBER(FIND("Plants",C220)),ISNUMBER(FIND("algae",C220)),ISNUMBER(FIND("lettuce",C220)),ISNUMBER(FIND("green gram sprouts ",C220)),ISNUMBER(FIND("Cucurbita pepo",C220)),ISNUMBER(FIND("bean ",C220)),ISNUMBER(FIND("chloroplast",C220)),ISNUMBER(FIND("chlorophyll",C220)),ISNUMBER(FIND("seedling",C220)),ISNUMBER(FIND("canola",C220)),ISNUMBER(FIND("shoot",C220)),ISNUMBER(FIND("photosynthes",C220)),ISNUMBER(FIND(" leaves ",C220)),,ISNUMBER(FIND("agriculture",C220)),ISNUMBER(FIND(" crops ",C220)))</f>
        <v>0</v>
      </c>
      <c r="AF220" t="b">
        <f>OR(ISNUMBER(FIND("bacteria",C220)),ISNUMBER(FIND("Bacteria",C220)),ISNUMBER(FIND("Bacterium",C220)),ISNUMBER(FIND("bacterium",C220)),ISNUMBER(FIND(" coli ",C220)))</f>
        <v>1</v>
      </c>
      <c r="AG220" t="b">
        <f>OR(ISNUMBER(FIND("fungi",C220)),ISNUMBER(FIND("Fungi",C220)),ISNUMBER(FIND("fungus",C220)),ISNUMBER(FIND("Fungus",C220)),ISNUMBER(FIND("mushroom",C220)),ISNUMBER(FIND("Mushroom",C220)),ISNUMBER(FIND(" mold ",C220)))</f>
        <v>0</v>
      </c>
      <c r="AH220" t="b">
        <f>OR(ISNUMBER(FIND("Pig ",C220)),ISNUMBER(FIND("pig ",C220)),ISNUMBER(FIND("Pigs ",C220)),ISNUMBER(FIND("pigs ",C220)))</f>
        <v>0</v>
      </c>
      <c r="AI220" t="b">
        <f>OR(ISNUMBER(FIND(" C. elegans",C220)),ISNUMBER(FIND("Caenorhabditis elegans",C220)),ISNUMBER(FIND("earthworms",C220)),ISNUMBER(FIND(" Ficopomatus enigmaticus",C220)),ISNUMBER(FIND("larva",C220)),ISNUMBER(FIND("Lumbriculus variegatus",C220)),ISNUMBER(FIND("nematode",C220)))</f>
        <v>0</v>
      </c>
      <c r="AJ220" t="b">
        <f>NOT(OR(AA220,AB220,AC220,AD220,AE220,AF220,AG220,AH220,AI220))</f>
        <v>0</v>
      </c>
      <c r="AL220" t="b">
        <f>OR(AA220,AB220,AD220,AE220,AF220,AG220,AH220,AI220)</f>
        <v>1</v>
      </c>
      <c r="AM220" t="b">
        <f>IF(Table1[[#This Row],[In vivo?]],IF(Table1[[#This Row],[Cell]],FALSE,TRUE),FALSE)</f>
        <v>0</v>
      </c>
      <c r="AN220" t="b">
        <f>AND(AC220,AL220)</f>
        <v>1</v>
      </c>
      <c r="AO220" t="b">
        <f>IF(Table1[[#This Row],[Cell]],IF(Table1[[#This Row],[In vivo?]],FALSE,TRUE),FALSE)</f>
        <v>0</v>
      </c>
      <c r="AP220" t="b">
        <f>NOT(OR(Table1[[#This Row],[In vivo?]],Table1[[#This Row],[Only in Cell]]))</f>
        <v>0</v>
      </c>
      <c r="AQ220" t="str">
        <f>IF(OR(Table1[[#This Row],[Rodents]],Table1[[#This Row],[Human]],Table1[[#This Row],[Pig]]),OR(ISNUMBER(FIND("pulmonary",C220)),ISNUMBER(FIND("lung",C220))),"NA")</f>
        <v>NA</v>
      </c>
      <c r="AR220" t="str">
        <f>IF(OR(Table1[[#This Row],[Rodents]],Table1[[#This Row],[Human]],Table1[[#This Row],[Pig]]),OR(ISNUMBER(FIND("skin",C220)),ISNUMBER(FIND("dermal",C220))),"NA")</f>
        <v>NA</v>
      </c>
      <c r="AS220" t="str">
        <f>IF(OR(Table1[[#This Row],[Rodents]],Table1[[#This Row],[Human]],Table1[[#This Row],[Pig]]),OR(ISNUMBER(FIND("liver",C220)),ISNUMBER(FIND("hepat",C220))),"NA")</f>
        <v>NA</v>
      </c>
      <c r="AT220" t="str">
        <f>IF(OR(Table1[[#This Row],[Rodents]],Table1[[#This Row],[Human]],Table1[[#This Row],[Pig]]),OR(ISNUMBER(FIND("kidney",C220)),ISNUMBER(FIND("neph",C220))),"NA")</f>
        <v>NA</v>
      </c>
      <c r="AU220" t="str">
        <f>IF(OR(Table1[[#This Row],[Rodents]],Table1[[#This Row],[Human]],Table1[[#This Row],[Pig]]),OR(ISNUMBER(FIND("brain",C220)),ISNUMBER(FIND("neur",C220)),ISNUMBER(FIND("nerv",C220))),"NA")</f>
        <v>NA</v>
      </c>
      <c r="AV220" t="str">
        <f>IF(OR(Table1[[#This Row],[Rodents]],Table1[[#This Row],[Human]],Table1[[#This Row],[Pig]]),OR(ISNUMBER(FIND("heart",C220)),ISNUMBER(FIND("cardi",C220))),"NA")</f>
        <v>NA</v>
      </c>
      <c r="AW220" t="str">
        <f>IF(OR(Table1[[#This Row],[Rodents]],Table1[[#This Row],[Human]],Table1[[#This Row],[Pig]]),OR(ISNUMBER(FIND("gastro",C220)),ISNUMBER(FIND("intesti",C220)),ISNUMBER(FIND("stomach",C220))),"NA")</f>
        <v>NA</v>
      </c>
      <c r="AX220" t="str">
        <f>IF(OR(Table1[[#This Row],[Rodents]],Table1[[#This Row],[Human]],Table1[[#This Row],[Pig]]),NOT(OR(AQ220,AR220,AS220,AT220,AU220,AV220,AW220)),"NA")</f>
        <v>NA</v>
      </c>
      <c r="AY220" t="b">
        <f>OR(ISNUMBER(FIND("SWCNT",C220)),ISNUMBER(FIND("SWNT",C220)),ISNUMBER(FIND("single-wall",C220)),ISNUMBER(FIND("single wall",C220)),ISNUMBER(FIND("Single wall",C220)),ISNUMBER(FIND("Single-wall",C220)),ISNUMBER(FIND("SWCNT",B220)),ISNUMBER(FIND("SWNT",B220)),ISNUMBER(FIND("single-wall",B220)),ISNUMBER(FIND("single wall",B220)),ISNUMBER(FIND("Single-wall",B220)),ISNUMBER(FIND("Single wall",B220)))</f>
        <v>0</v>
      </c>
      <c r="AZ220" t="b">
        <f>OR(ISNUMBER(FIND("MWCNT",C220)),ISNUMBER(FIND("MWNT",C220)),ISNUMBER(FIND("multi-wall",C220)),ISNUMBER(FIND("multi wall",C220)),ISNUMBER(FIND("multiwall",C220)),ISNUMBER(FIND("Multi-wall",C220)),ISNUMBER(FIND("Multi wall",C220)),ISNUMBER(FIND("Multiwall",C220)),ISNUMBER(FIND("MWCNT",B220)),ISNUMBER(FIND("MWNT",B220)),ISNUMBER(FIND("multi-wall",B220)),ISNUMBER(FIND("multi wall",B220)),ISNUMBER(FIND("multiwall",B220)),ISNUMBER(FIND("Multi-wall",B220)),ISNUMBER(FIND("Multi wall",B220)),ISNUMBER(FIND("Multiwall",B220)),ISNUMBER(FIND("Double-wall",B220)),ISNUMBER(FIND("Double wall",B220)),ISNUMBER(FIND("Doublewall",B220)),ISNUMBER(FIND("double-wall",B220)),ISNUMBER(FIND("double wall",B220)),ISNUMBER(FIND("doublewall",B220)))</f>
        <v>1</v>
      </c>
      <c r="BA220" t="b">
        <f>AND(Table1[[#This Row],[SWCNT]],Table1[[#This Row],[MWCNT]])</f>
        <v>0</v>
      </c>
      <c r="BB220" t="b">
        <f>IF(Table1[[#This Row],[SWCNT]]=TRUE,FALSE,IF(Table1[[#This Row],[MWCNT]]=TRUE,FALSE,TRUE))</f>
        <v>0</v>
      </c>
      <c r="BC220" s="18"/>
    </row>
    <row r="221" spans="1:55" ht="259">
      <c r="A221" t="s">
        <v>2099</v>
      </c>
      <c r="B221" s="2" t="s">
        <v>2100</v>
      </c>
      <c r="C221" s="16" t="s">
        <v>2101</v>
      </c>
      <c r="D221" s="17" t="s">
        <v>148</v>
      </c>
      <c r="E221" s="2">
        <v>2017</v>
      </c>
      <c r="F221" t="b">
        <f>OR(ISNUMBER(FIND("cytotoxic",C221)),ISNUMBER(FIND("Cytotoxic",C221)),ISNUMBER(FIND("cellular toxicity",C221)),ISNUMBER(FIND("cell death",C221)),ISNUMBER(FIND("viable",C221)),ISNUMBER(FIND("phytotoxic",C221)),ISNUMBER(FIND("acute toxicity",C221)),ISNUMBER(FIND("MTT",C221)),ISNUMBER(FIND("survival",C221)),ISNUMBER(FIND("prolifer",C221)),ISNUMBER(FIND("apoptosis",C221)),ISNUMBER(FIND("neurotoxic",C221)),ISNUMBER(FIND("  lysis ",C221)),ISNUMBER(FIND("necrosis",C221)),ISNUMBER(FIND("cellular death",C221))*3,ISNUMBER(FIND("LDH",C221)),ISNUMBER(FIND("Acute toxicity",C221)))</f>
        <v>0</v>
      </c>
      <c r="G221" t="b">
        <f>OR(ISNUMBER(FIND("genotoxic",C221)),ISNUMBER(FIND("genotoxicity",C221)),ISNUMBER(FIND("DNA damage",C221)),ISNUMBER(FIND("DNA",C221)),ISNUMBER(FIND("RNA",C221)),ISNUMBER(FIND("mesothelioma",C221)),ISNUMBER(FIND("carcino",C221)),ISNUMBER(FIND("mutagen",C221)),ISNUMBER(FIND("genetic",C221)))</f>
        <v>1</v>
      </c>
      <c r="H221" t="b">
        <f>OR(ISNUMBER(FIND("inflammatory",C221)),ISNUMBER(FIND("inflamm",C221)))</f>
        <v>1</v>
      </c>
      <c r="I221" t="b">
        <f>OR(ISNUMBER(FIND("immune",C221)),ISNUMBER(FIND("immunological",C221)),ISNUMBER(FIND("interleuk",C221)),ISNUMBER(FIND("platelet activation",C221)),ISNUMBER(FIND("monocyte",C221)),ISNUMBER(FIND("leukocyte",C221)),ISNUMBER(FIND("cytokine",C221)),ISNUMBER(FIND("CD4",C221)),ISNUMBER(FIND("CD8",C221)),ISNUMBER(FIND("T-cell",C221)))</f>
        <v>0</v>
      </c>
      <c r="J221" t="b">
        <f>OR(ISNUMBER(FIND("reactive oxygen",C221)),ISNUMBER(FIND("ROS",C221)),ISNUMBER(FIND("free radical",C221)),ISNUMBER(FIND("oxidative stress",C221)),ISNUMBER(FIND("peroxid",C221)),ISNUMBER(FIND("oxidative",C221)),ISNUMBER(FIND("antioxid",C221)))</f>
        <v>0</v>
      </c>
      <c r="K221" t="b">
        <f>OR(ISNUMBER(FIND("autophag",C221)))</f>
        <v>0</v>
      </c>
      <c r="L221" t="b">
        <f>OR(ISNUMBER(FIND("morpholog",C221)))</f>
        <v>0</v>
      </c>
      <c r="M221" t="b">
        <f>OR(ISNUMBER(FIND("fibrosis",C221)),ISNUMBER(FIND("Fibrosis",C221)),ISNUMBER(FIND("fibrot",C221)))</f>
        <v>1</v>
      </c>
      <c r="N221" t="b">
        <f>OR(ISNUMBER(FIND("offspring",C221)),ISNUMBER(FIND("Parental",C221)),ISNUMBER(FIND("parental",C221)),ISNUMBER(FIND("germline",C221)),ISNUMBER(FIND("reproduc",C221)),ISNUMBER(FIND("embryo",C221)))</f>
        <v>0</v>
      </c>
      <c r="O221" t="b">
        <f>OR(ISNUMBER(FIND("metabol",C221)),ISNUMBER(FIND("Metabol",C221)),ISNUMBER(FIND("digest",C221)),ISNUMBER(FIND("mitochon",C221)))</f>
        <v>0</v>
      </c>
      <c r="P221" t="b">
        <f>OR(ISNUMBER(FIND("ecotox",C221)),ISNUMBER(FIND("Ecotox",B221)),ISNUMBER(FIND("ecotox",B221)),ISNUMBER(FIND("Ecotox",C221)))</f>
        <v>0</v>
      </c>
      <c r="Q221" t="b">
        <f>OR(ISNUMBER(FIND("Bioaccum",C221)),ISNUMBER(FIND("bioaccum",C221)),ISNUMBER(FIND("accum",C221)))</f>
        <v>0</v>
      </c>
      <c r="R221" t="b">
        <f>OR(ISNUMBER(FIND("Occupation",C221)),ISNUMBER(FIND("occupation",C221)),ISNUMBER(FIND("worker",C221)),ISNUMBER(FIND("workforce",C221)))</f>
        <v>0</v>
      </c>
      <c r="S221" t="b">
        <f>NOT(OR(F221,G221,H221,I221,J221,K221,L221,M221,N221,O221,P221,Q221,R221))</f>
        <v>0</v>
      </c>
      <c r="U221" t="b">
        <f>OR(Table1[[#This Row],[Inflammation]],Table1[[#This Row],[Immune]])</f>
        <v>1</v>
      </c>
      <c r="V221" t="b">
        <f>IF(OR(Table1[[#This Row],[Rodents]],Table1[[#This Row],[Human]],Table1[[#This Row],[Pig]]),OR(ISNUMBER(FIND("intratrach",C221)),ISNUMBER(FIND("nasal ",C221)),ISNUMBER(FIND("instill",C221))),"NA")</f>
        <v>1</v>
      </c>
      <c r="W221" t="b">
        <f>IF(OR(Table1[[#This Row],[Rodents]],Table1[[#This Row],[Human]],Table1[[#This Row],[Pig]]),OR(ISNUMBER(FIND("dermal",C221)),ISNUMBER(FIND("skin ",C221))),"NA")</f>
        <v>0</v>
      </c>
      <c r="X221" t="b">
        <f>IF(OR(Table1[[#This Row],[Rodents]],Table1[[#This Row],[Human]],Table1[[#This Row],[Pig]]),OR(ISNUMBER(FIND("injected",C221)),ISNUMBER(FIND("periton",C221)),ISNUMBER(FIND("intrascrot",C221))),"NA")</f>
        <v>0</v>
      </c>
      <c r="Y221" t="b">
        <f>IF(OR(Table1[[#This Row],[Rodents]],Table1[[#This Row],[Human]],Table1[[#This Row],[Pig]]),NOT(OR(Table1[[#This Row],[Inhaled/Intratracheal/intranasal]],Table1[[#This Row],[Dermal]],Table1[[#This Row],[Injected]])),"NA")</f>
        <v>0</v>
      </c>
      <c r="AA221" t="b">
        <f>OR(ISNUMBER(FIND("fish ",C221)),ISNUMBER(FIND("Fish ",C221)),ISNUMBER(FIND("aquatic",C221)),ISNUMBER(FIND("daphnids",C221)),ISNUMBER(FIND("Carcinus maenas",C221)),ISNUMBER(FIND("Daphnia",C221)),ISNUMBER(FIND("Ruditapes philippinarum",C221)),ISNUMBER(FIND("daphnia",C221)),ISNUMBER(FIND("marine",C221)),ISNUMBER(FIND("mussel",C221)),ISNUMBER(FIND("algae",C221)),ISNUMBER(FIND("Donax faba",C221)),ISNUMBER(FIND("estuarine",C221)),ISNUMBER(FIND("snail",C221)),ISNUMBER(FIND("Prorocentrum donghaiense",C221)) )</f>
        <v>0</v>
      </c>
      <c r="AB221" t="b">
        <f>OR(ISNUMBER(FIND(" rat ",C221)),ISNUMBER(FIND(" rats ",C221)),ISNUMBER(FIND(" Rats ",C221)),ISNUMBER(FIND(" Rat ",C221)),ISNUMBER(FIND(" rat.",C221)),ISNUMBER(FIND(" rats.",C221)),ISNUMBER(FIND("mouse",C221)),ISNUMBER(FIND("mice",C221)), ISNUMBER(FIND(" Mice",C221)))</f>
        <v>1</v>
      </c>
      <c r="AC221" t="b">
        <f>OR(ISNUMBER(FIND(" cell ",C221)),ISNUMBER(FIND("fibroblast",C221)),ISNUMBER(FIND("macrophage",C221)),ISNUMBER(FIND("epithelial",C221)),ISNUMBER(FIND("endothelial",C221)),ISNUMBER(FIND("neuron",C221)),ISNUMBER(FIND(" cells ",C221)),ISNUMBER(FIND("RBC",C221)),ISNUMBER(FIND("mitochond",C221)),ISNUMBER(FIND("adipocyte",C221)),ISNUMBER(FIND("osteo",C221)),ISNUMBER(FIND("keratin",C221)),ISNUMBER(FIND(" cell's ",C221)),ISNUMBER(FIND("eukary",C221)),ISNUMBER(FIND("sperm",C221)))</f>
        <v>1</v>
      </c>
      <c r="AD221" t="b">
        <f>OR(ISNUMBER(FIND("human",B221)),ISNUMBER(FIND("workers",B221)),ISNUMBER(FIND("workforces",B221)),ISNUMBER(FIND("occupational",B221)),ISNUMBER(FIND("Case report",B221)),ISNUMBER(FIND("Workplaces",B221)),ISNUMBER(FIND("worker",B221)))</f>
        <v>0</v>
      </c>
      <c r="AE221" t="b">
        <f>OR(ISNUMBER(FIND(" plant ",C221)),ISNUMBER(FIND("Plant ",C221)),ISNUMBER(FIND("tomato",C221)),ISNUMBER(FIND("plants",C221)),ISNUMBER(FIND("Plants",C221)),ISNUMBER(FIND("algae",C221)),ISNUMBER(FIND("lettuce",C221)),ISNUMBER(FIND("green gram sprouts ",C221)),ISNUMBER(FIND("Cucurbita pepo",C221)),ISNUMBER(FIND("bean ",C221)),ISNUMBER(FIND("chloroplast",C221)),ISNUMBER(FIND("chlorophyll",C221)),ISNUMBER(FIND("seedling",C221)),ISNUMBER(FIND("canola",C221)),ISNUMBER(FIND("shoot",C221)),ISNUMBER(FIND("photosynthes",C221)),ISNUMBER(FIND(" leaves ",C221)),,ISNUMBER(FIND("agriculture",C221)),ISNUMBER(FIND(" crops ",C221)))</f>
        <v>0</v>
      </c>
      <c r="AF221" t="b">
        <f>OR(ISNUMBER(FIND("bacteria",C221)),ISNUMBER(FIND("Bacteria",C221)),ISNUMBER(FIND("Bacterium",C221)),ISNUMBER(FIND("bacterium",C221)),ISNUMBER(FIND(" coli ",C221)))</f>
        <v>0</v>
      </c>
      <c r="AG221" t="b">
        <f>OR(ISNUMBER(FIND("fungi",C221)),ISNUMBER(FIND("Fungi",C221)),ISNUMBER(FIND("fungus",C221)),ISNUMBER(FIND("Fungus",C221)),ISNUMBER(FIND("mushroom",C221)),ISNUMBER(FIND("Mushroom",C221)),ISNUMBER(FIND(" mold ",C221)))</f>
        <v>0</v>
      </c>
      <c r="AH221" t="b">
        <f>OR(ISNUMBER(FIND("Pig ",C221)),ISNUMBER(FIND("pig ",C221)),ISNUMBER(FIND("Pigs ",C221)),ISNUMBER(FIND("pigs ",C221)))</f>
        <v>0</v>
      </c>
      <c r="AI221" t="b">
        <f>OR(ISNUMBER(FIND(" C. elegans",C221)),ISNUMBER(FIND("Caenorhabditis elegans",C221)),ISNUMBER(FIND("earthworms",C221)),ISNUMBER(FIND(" Ficopomatus enigmaticus",C221)),ISNUMBER(FIND("larva",C221)),ISNUMBER(FIND("Lumbriculus variegatus",C221)),ISNUMBER(FIND("nematode",C221)))</f>
        <v>0</v>
      </c>
      <c r="AJ221" t="b">
        <f>NOT(OR(AA221,AB221,AC221,AD221,AE221,AF221,AG221,AH221,AI221))</f>
        <v>0</v>
      </c>
      <c r="AL221" t="b">
        <f>OR(AA221,AB221,AD221,AE221,AF221,AG221,AH221,AI221)</f>
        <v>1</v>
      </c>
      <c r="AM221" t="b">
        <f>IF(Table1[[#This Row],[In vivo?]],IF(Table1[[#This Row],[Cell]],FALSE,TRUE),FALSE)</f>
        <v>0</v>
      </c>
      <c r="AN221" t="b">
        <f>AND(AC221,AL221)</f>
        <v>1</v>
      </c>
      <c r="AO221" t="b">
        <f>IF(Table1[[#This Row],[Cell]],IF(Table1[[#This Row],[In vivo?]],FALSE,TRUE),FALSE)</f>
        <v>0</v>
      </c>
      <c r="AP221" t="b">
        <f>NOT(OR(Table1[[#This Row],[In vivo?]],Table1[[#This Row],[Only in Cell]]))</f>
        <v>0</v>
      </c>
      <c r="AQ221" t="b">
        <f>IF(OR(Table1[[#This Row],[Rodents]],Table1[[#This Row],[Human]],Table1[[#This Row],[Pig]]),OR(ISNUMBER(FIND("pulmonary",C221)),ISNUMBER(FIND("lung",C221))),"NA")</f>
        <v>1</v>
      </c>
      <c r="AR221" t="b">
        <f>IF(OR(Table1[[#This Row],[Rodents]],Table1[[#This Row],[Human]],Table1[[#This Row],[Pig]]),OR(ISNUMBER(FIND("skin",C221)),ISNUMBER(FIND("dermal",C221))),"NA")</f>
        <v>0</v>
      </c>
      <c r="AS221" t="b">
        <f>IF(OR(Table1[[#This Row],[Rodents]],Table1[[#This Row],[Human]],Table1[[#This Row],[Pig]]),OR(ISNUMBER(FIND("liver",C221)),ISNUMBER(FIND("hepat",C221))),"NA")</f>
        <v>0</v>
      </c>
      <c r="AT221" t="b">
        <f>IF(OR(Table1[[#This Row],[Rodents]],Table1[[#This Row],[Human]],Table1[[#This Row],[Pig]]),OR(ISNUMBER(FIND("kidney",C221)),ISNUMBER(FIND("neph",C221))),"NA")</f>
        <v>0</v>
      </c>
      <c r="AU221" t="b">
        <f>IF(OR(Table1[[#This Row],[Rodents]],Table1[[#This Row],[Human]],Table1[[#This Row],[Pig]]),OR(ISNUMBER(FIND("brain",C221)),ISNUMBER(FIND("neur",C221)),ISNUMBER(FIND("nerv",C221))),"NA")</f>
        <v>0</v>
      </c>
      <c r="AV221" t="b">
        <f>IF(OR(Table1[[#This Row],[Rodents]],Table1[[#This Row],[Human]],Table1[[#This Row],[Pig]]),OR(ISNUMBER(FIND("heart",C221)),ISNUMBER(FIND("cardi",C221))),"NA")</f>
        <v>0</v>
      </c>
      <c r="AW221" t="b">
        <f>IF(OR(Table1[[#This Row],[Rodents]],Table1[[#This Row],[Human]],Table1[[#This Row],[Pig]]),OR(ISNUMBER(FIND("gastro",C221)),ISNUMBER(FIND("intesti",C221)),ISNUMBER(FIND("stomach",C221))),"NA")</f>
        <v>0</v>
      </c>
      <c r="AX221" t="b">
        <f>IF(OR(Table1[[#This Row],[Rodents]],Table1[[#This Row],[Human]],Table1[[#This Row],[Pig]]),NOT(OR(AQ221,AR221,AS221,AT221,AU221,AV221,AW221)),"NA")</f>
        <v>0</v>
      </c>
      <c r="AY221" t="b">
        <f>OR(ISNUMBER(FIND("SWCNT",C221)),ISNUMBER(FIND("SWNT",C221)),ISNUMBER(FIND("single-wall",C221)),ISNUMBER(FIND("single wall",C221)),ISNUMBER(FIND("Single wall",C221)),ISNUMBER(FIND("Single-wall",C221)),ISNUMBER(FIND("SWCNT",B221)),ISNUMBER(FIND("SWNT",B221)),ISNUMBER(FIND("single-wall",B221)),ISNUMBER(FIND("single wall",B221)),ISNUMBER(FIND("Single-wall",B221)),ISNUMBER(FIND("Single wall",B221)))</f>
        <v>1</v>
      </c>
      <c r="AZ221" t="b">
        <f>OR(ISNUMBER(FIND("MWCNT",C221)),ISNUMBER(FIND("MWNT",C221)),ISNUMBER(FIND("multi-wall",C221)),ISNUMBER(FIND("multi wall",C221)),ISNUMBER(FIND("multiwall",C221)),ISNUMBER(FIND("Multi-wall",C221)),ISNUMBER(FIND("Multi wall",C221)),ISNUMBER(FIND("Multiwall",C221)),ISNUMBER(FIND("MWCNT",B221)),ISNUMBER(FIND("MWNT",B221)),ISNUMBER(FIND("multi-wall",B221)),ISNUMBER(FIND("multi wall",B221)),ISNUMBER(FIND("multiwall",B221)),ISNUMBER(FIND("Multi-wall",B221)),ISNUMBER(FIND("Multi wall",B221)),ISNUMBER(FIND("Multiwall",B221)),ISNUMBER(FIND("Double-wall",B221)),ISNUMBER(FIND("Double wall",B221)),ISNUMBER(FIND("Doublewall",B221)),ISNUMBER(FIND("double-wall",B221)),ISNUMBER(FIND("double wall",B221)),ISNUMBER(FIND("doublewall",B221)))</f>
        <v>0</v>
      </c>
      <c r="BA221" t="b">
        <f>AND(Table1[[#This Row],[SWCNT]],Table1[[#This Row],[MWCNT]])</f>
        <v>0</v>
      </c>
      <c r="BB221" t="b">
        <f>IF(Table1[[#This Row],[SWCNT]]=TRUE,FALSE,IF(Table1[[#This Row],[MWCNT]]=TRUE,FALSE,TRUE))</f>
        <v>0</v>
      </c>
      <c r="BC221" s="18"/>
    </row>
    <row r="222" spans="1:55" ht="314.5">
      <c r="A222" t="s">
        <v>2102</v>
      </c>
      <c r="B222" s="2" t="s">
        <v>2103</v>
      </c>
      <c r="C222" s="16" t="s">
        <v>2104</v>
      </c>
      <c r="D222" s="17" t="s">
        <v>1906</v>
      </c>
      <c r="E222" s="2">
        <v>2017</v>
      </c>
      <c r="F222" t="b">
        <f>OR(ISNUMBER(FIND("cytotoxic",C222)),ISNUMBER(FIND("Cytotoxic",C222)),ISNUMBER(FIND("cellular toxicity",C222)),ISNUMBER(FIND("cell death",C222)),ISNUMBER(FIND("viable",C222)),ISNUMBER(FIND("phytotoxic",C222)),ISNUMBER(FIND("acute toxicity",C222)),ISNUMBER(FIND("MTT",C222)),ISNUMBER(FIND("survival",C222)),ISNUMBER(FIND("prolifer",C222)),ISNUMBER(FIND("apoptosis",C222)),ISNUMBER(FIND("neurotoxic",C222)),ISNUMBER(FIND("  lysis ",C222)),ISNUMBER(FIND("necrosis",C222)),ISNUMBER(FIND("cellular death",C222))*3,ISNUMBER(FIND("LDH",C222)),ISNUMBER(FIND("Acute toxicity",C222)))</f>
        <v>0</v>
      </c>
      <c r="G222" t="b">
        <f>OR(ISNUMBER(FIND("genotoxic",C222)),ISNUMBER(FIND("genotoxicity",C222)),ISNUMBER(FIND("DNA damage",C222)),ISNUMBER(FIND("DNA",C222)),ISNUMBER(FIND("RNA",C222)),ISNUMBER(FIND("mesothelioma",C222)),ISNUMBER(FIND("carcino",C222)),ISNUMBER(FIND("mutagen",C222)),ISNUMBER(FIND("genetic",C222)))</f>
        <v>0</v>
      </c>
      <c r="H222" t="b">
        <f>OR(ISNUMBER(FIND("inflammatory",C222)),ISNUMBER(FIND("inflamm",C222)))</f>
        <v>1</v>
      </c>
      <c r="I222" t="b">
        <f>OR(ISNUMBER(FIND("immune",C222)),ISNUMBER(FIND("immunological",C222)),ISNUMBER(FIND("interleuk",C222)),ISNUMBER(FIND("platelet activation",C222)),ISNUMBER(FIND("monocyte",C222)),ISNUMBER(FIND("leukocyte",C222)),ISNUMBER(FIND("cytokine",C222)),ISNUMBER(FIND("CD4",C222)),ISNUMBER(FIND("CD8",C222)),ISNUMBER(FIND("T-cell",C222)))</f>
        <v>1</v>
      </c>
      <c r="J222" t="b">
        <f>OR(ISNUMBER(FIND("reactive oxygen",C222)),ISNUMBER(FIND("ROS",C222)),ISNUMBER(FIND("free radical",C222)),ISNUMBER(FIND("oxidative stress",C222)),ISNUMBER(FIND("peroxid",C222)),ISNUMBER(FIND("oxidative",C222)),ISNUMBER(FIND("antioxid",C222)))</f>
        <v>0</v>
      </c>
      <c r="K222" t="b">
        <f>OR(ISNUMBER(FIND("autophag",C222)))</f>
        <v>0</v>
      </c>
      <c r="L222" t="b">
        <f>OR(ISNUMBER(FIND("morpholog",C222)))</f>
        <v>0</v>
      </c>
      <c r="M222" t="b">
        <f>OR(ISNUMBER(FIND("fibrosis",C222)),ISNUMBER(FIND("Fibrosis",C222)),ISNUMBER(FIND("fibrot",C222)))</f>
        <v>1</v>
      </c>
      <c r="N222" t="b">
        <f>OR(ISNUMBER(FIND("offspring",C222)),ISNUMBER(FIND("Parental",C222)),ISNUMBER(FIND("parental",C222)),ISNUMBER(FIND("germline",C222)),ISNUMBER(FIND("reproduc",C222)),ISNUMBER(FIND("embryo",C222)))</f>
        <v>0</v>
      </c>
      <c r="O222" t="b">
        <f>OR(ISNUMBER(FIND("metabol",C222)),ISNUMBER(FIND("Metabol",C222)),ISNUMBER(FIND("digest",C222)),ISNUMBER(FIND("mitochon",C222)))</f>
        <v>0</v>
      </c>
      <c r="P222" t="b">
        <f>OR(ISNUMBER(FIND("ecotox",C222)),ISNUMBER(FIND("Ecotox",B222)),ISNUMBER(FIND("ecotox",B222)),ISNUMBER(FIND("Ecotox",C222)))</f>
        <v>0</v>
      </c>
      <c r="Q222" t="b">
        <f>OR(ISNUMBER(FIND("Bioaccum",C222)),ISNUMBER(FIND("bioaccum",C222)),ISNUMBER(FIND("accum",C222)))</f>
        <v>0</v>
      </c>
      <c r="R222" t="b">
        <f>OR(ISNUMBER(FIND("Occupation",C222)),ISNUMBER(FIND("occupation",C222)),ISNUMBER(FIND("worker",C222)),ISNUMBER(FIND("workforce",C222)))</f>
        <v>0</v>
      </c>
      <c r="S222" t="b">
        <f>NOT(OR(F222,G222,H222,I222,J222,K222,L222,M222,N222,O222,P222,Q222,R222))</f>
        <v>0</v>
      </c>
      <c r="U222" t="b">
        <f>OR(Table1[[#This Row],[Inflammation]],Table1[[#This Row],[Immune]])</f>
        <v>1</v>
      </c>
      <c r="V222" t="b">
        <f>IF(OR(Table1[[#This Row],[Rodents]],Table1[[#This Row],[Human]],Table1[[#This Row],[Pig]]),OR(ISNUMBER(FIND("intratrach",C222)),ISNUMBER(FIND("nasal ",C222)),ISNUMBER(FIND("instill",C222))),"NA")</f>
        <v>0</v>
      </c>
      <c r="W222" t="b">
        <f>IF(OR(Table1[[#This Row],[Rodents]],Table1[[#This Row],[Human]],Table1[[#This Row],[Pig]]),OR(ISNUMBER(FIND("dermal",C222)),ISNUMBER(FIND("skin ",C222))),"NA")</f>
        <v>0</v>
      </c>
      <c r="X222" t="b">
        <f>IF(OR(Table1[[#This Row],[Rodents]],Table1[[#This Row],[Human]],Table1[[#This Row],[Pig]]),OR(ISNUMBER(FIND("injected",C222)),ISNUMBER(FIND("periton",C222)),ISNUMBER(FIND("intrascrot",C222))),"NA")</f>
        <v>0</v>
      </c>
      <c r="Y222" t="b">
        <f>IF(OR(Table1[[#This Row],[Rodents]],Table1[[#This Row],[Human]],Table1[[#This Row],[Pig]]),NOT(OR(Table1[[#This Row],[Inhaled/Intratracheal/intranasal]],Table1[[#This Row],[Dermal]],Table1[[#This Row],[Injected]])),"NA")</f>
        <v>1</v>
      </c>
      <c r="AA222" t="b">
        <f>OR(ISNUMBER(FIND("fish ",C222)),ISNUMBER(FIND("Fish ",C222)),ISNUMBER(FIND("aquatic",C222)),ISNUMBER(FIND("daphnids",C222)),ISNUMBER(FIND("Carcinus maenas",C222)),ISNUMBER(FIND("Daphnia",C222)),ISNUMBER(FIND("Ruditapes philippinarum",C222)),ISNUMBER(FIND("daphnia",C222)),ISNUMBER(FIND("marine",C222)),ISNUMBER(FIND("mussel",C222)),ISNUMBER(FIND("algae",C222)),ISNUMBER(FIND("Donax faba",C222)),ISNUMBER(FIND("estuarine",C222)),ISNUMBER(FIND("snail",C222)),ISNUMBER(FIND("Prorocentrum donghaiense",C222)) )</f>
        <v>0</v>
      </c>
      <c r="AB222" t="b">
        <f>OR(ISNUMBER(FIND(" rat ",C222)),ISNUMBER(FIND(" rats ",C222)),ISNUMBER(FIND(" Rats ",C222)),ISNUMBER(FIND(" Rat ",C222)),ISNUMBER(FIND(" rat.",C222)),ISNUMBER(FIND(" rats.",C222)),ISNUMBER(FIND("mouse",C222)),ISNUMBER(FIND("mice",C222)), ISNUMBER(FIND(" Mice",C222)))</f>
        <v>1</v>
      </c>
      <c r="AC222" t="b">
        <f>OR(ISNUMBER(FIND(" cell ",C222)),ISNUMBER(FIND("fibroblast",C222)),ISNUMBER(FIND("macrophage",C222)),ISNUMBER(FIND("epithelial",C222)),ISNUMBER(FIND("endothelial",C222)),ISNUMBER(FIND("neuron",C222)),ISNUMBER(FIND(" cells ",C222)),ISNUMBER(FIND("RBC",C222)),ISNUMBER(FIND("mitochond",C222)),ISNUMBER(FIND("adipocyte",C222)),ISNUMBER(FIND("osteo",C222)),ISNUMBER(FIND("keratin",C222)),ISNUMBER(FIND(" cell's ",C222)),ISNUMBER(FIND("eukary",C222)),ISNUMBER(FIND("sperm",C222)))</f>
        <v>1</v>
      </c>
      <c r="AD222" t="b">
        <f>OR(ISNUMBER(FIND("human",B222)),ISNUMBER(FIND("workers",B222)),ISNUMBER(FIND("workforces",B222)),ISNUMBER(FIND("occupational",B222)),ISNUMBER(FIND("Case report",B222)),ISNUMBER(FIND("Workplaces",B222)),ISNUMBER(FIND("worker",B222)))</f>
        <v>0</v>
      </c>
      <c r="AE222" t="b">
        <f>OR(ISNUMBER(FIND(" plant ",C222)),ISNUMBER(FIND("Plant ",C222)),ISNUMBER(FIND("tomato",C222)),ISNUMBER(FIND("plants",C222)),ISNUMBER(FIND("Plants",C222)),ISNUMBER(FIND("algae",C222)),ISNUMBER(FIND("lettuce",C222)),ISNUMBER(FIND("green gram sprouts ",C222)),ISNUMBER(FIND("Cucurbita pepo",C222)),ISNUMBER(FIND("bean ",C222)),ISNUMBER(FIND("chloroplast",C222)),ISNUMBER(FIND("chlorophyll",C222)),ISNUMBER(FIND("seedling",C222)),ISNUMBER(FIND("canola",C222)),ISNUMBER(FIND("shoot",C222)),ISNUMBER(FIND("photosynthes",C222)),ISNUMBER(FIND(" leaves ",C222)),,ISNUMBER(FIND("agriculture",C222)),ISNUMBER(FIND(" crops ",C222)))</f>
        <v>0</v>
      </c>
      <c r="AF222" t="b">
        <f>OR(ISNUMBER(FIND("bacteria",C222)),ISNUMBER(FIND("Bacteria",C222)),ISNUMBER(FIND("Bacterium",C222)),ISNUMBER(FIND("bacterium",C222)),ISNUMBER(FIND(" coli ",C222)))</f>
        <v>0</v>
      </c>
      <c r="AG222" t="b">
        <f>OR(ISNUMBER(FIND("fungi",C222)),ISNUMBER(FIND("Fungi",C222)),ISNUMBER(FIND("fungus",C222)),ISNUMBER(FIND("Fungus",C222)),ISNUMBER(FIND("mushroom",C222)),ISNUMBER(FIND("Mushroom",C222)),ISNUMBER(FIND(" mold ",C222)))</f>
        <v>0</v>
      </c>
      <c r="AH222" t="b">
        <f>OR(ISNUMBER(FIND("Pig ",C222)),ISNUMBER(FIND("pig ",C222)),ISNUMBER(FIND("Pigs ",C222)),ISNUMBER(FIND("pigs ",C222)))</f>
        <v>0</v>
      </c>
      <c r="AI222" t="b">
        <f>OR(ISNUMBER(FIND(" C. elegans",C222)),ISNUMBER(FIND("Caenorhabditis elegans",C222)),ISNUMBER(FIND("earthworms",C222)),ISNUMBER(FIND(" Ficopomatus enigmaticus",C222)),ISNUMBER(FIND("larva",C222)),ISNUMBER(FIND("Lumbriculus variegatus",C222)),ISNUMBER(FIND("nematode",C222)))</f>
        <v>0</v>
      </c>
      <c r="AJ222" t="b">
        <f>NOT(OR(AA222,AB222,AC222,AD222,AE222,AF222,AG222,AH222,AI222))</f>
        <v>0</v>
      </c>
      <c r="AL222" t="b">
        <f>OR(AA222,AB222,AD222,AE222,AF222,AG222,AH222,AI222)</f>
        <v>1</v>
      </c>
      <c r="AM222" t="b">
        <f>IF(Table1[[#This Row],[In vivo?]],IF(Table1[[#This Row],[Cell]],FALSE,TRUE),FALSE)</f>
        <v>0</v>
      </c>
      <c r="AN222" t="b">
        <f>AND(AC222,AL222)</f>
        <v>1</v>
      </c>
      <c r="AO222" t="b">
        <f>IF(Table1[[#This Row],[Cell]],IF(Table1[[#This Row],[In vivo?]],FALSE,TRUE),FALSE)</f>
        <v>0</v>
      </c>
      <c r="AP222" t="b">
        <f>NOT(OR(Table1[[#This Row],[In vivo?]],Table1[[#This Row],[Only in Cell]]))</f>
        <v>0</v>
      </c>
      <c r="AQ222" t="b">
        <f>IF(OR(Table1[[#This Row],[Rodents]],Table1[[#This Row],[Human]],Table1[[#This Row],[Pig]]),OR(ISNUMBER(FIND("pulmonary",C222)),ISNUMBER(FIND("lung",C222))),"NA")</f>
        <v>1</v>
      </c>
      <c r="AR222" t="b">
        <f>IF(OR(Table1[[#This Row],[Rodents]],Table1[[#This Row],[Human]],Table1[[#This Row],[Pig]]),OR(ISNUMBER(FIND("skin",C222)),ISNUMBER(FIND("dermal",C222))),"NA")</f>
        <v>0</v>
      </c>
      <c r="AS222" t="b">
        <f>IF(OR(Table1[[#This Row],[Rodents]],Table1[[#This Row],[Human]],Table1[[#This Row],[Pig]]),OR(ISNUMBER(FIND("liver",C222)),ISNUMBER(FIND("hepat",C222))),"NA")</f>
        <v>0</v>
      </c>
      <c r="AT222" t="b">
        <f>IF(OR(Table1[[#This Row],[Rodents]],Table1[[#This Row],[Human]],Table1[[#This Row],[Pig]]),OR(ISNUMBER(FIND("kidney",C222)),ISNUMBER(FIND("neph",C222))),"NA")</f>
        <v>0</v>
      </c>
      <c r="AU222" t="b">
        <f>IF(OR(Table1[[#This Row],[Rodents]],Table1[[#This Row],[Human]],Table1[[#This Row],[Pig]]),OR(ISNUMBER(FIND("brain",C222)),ISNUMBER(FIND("neur",C222)),ISNUMBER(FIND("nerv",C222))),"NA")</f>
        <v>0</v>
      </c>
      <c r="AV222" t="b">
        <f>IF(OR(Table1[[#This Row],[Rodents]],Table1[[#This Row],[Human]],Table1[[#This Row],[Pig]]),OR(ISNUMBER(FIND("heart",C222)),ISNUMBER(FIND("cardi",C222))),"NA")</f>
        <v>0</v>
      </c>
      <c r="AW222" t="b">
        <f>IF(OR(Table1[[#This Row],[Rodents]],Table1[[#This Row],[Human]],Table1[[#This Row],[Pig]]),OR(ISNUMBER(FIND("gastro",C222)),ISNUMBER(FIND("intesti",C222)),ISNUMBER(FIND("stomach",C222))),"NA")</f>
        <v>0</v>
      </c>
      <c r="AX222" t="b">
        <f>IF(OR(Table1[[#This Row],[Rodents]],Table1[[#This Row],[Human]],Table1[[#This Row],[Pig]]),NOT(OR(AQ222,AR222,AS222,AT222,AU222,AV222,AW222)),"NA")</f>
        <v>0</v>
      </c>
      <c r="AY222" t="b">
        <f>OR(ISNUMBER(FIND("SWCNT",C222)),ISNUMBER(FIND("SWNT",C222)),ISNUMBER(FIND("single-wall",C222)),ISNUMBER(FIND("single wall",C222)),ISNUMBER(FIND("Single wall",C222)),ISNUMBER(FIND("Single-wall",C222)),ISNUMBER(FIND("SWCNT",B222)),ISNUMBER(FIND("SWNT",B222)),ISNUMBER(FIND("single-wall",B222)),ISNUMBER(FIND("single wall",B222)),ISNUMBER(FIND("Single-wall",B222)),ISNUMBER(FIND("Single wall",B222)))</f>
        <v>1</v>
      </c>
      <c r="AZ222" t="b">
        <f>OR(ISNUMBER(FIND("MWCNT",C222)),ISNUMBER(FIND("MWNT",C222)),ISNUMBER(FIND("multi-wall",C222)),ISNUMBER(FIND("multi wall",C222)),ISNUMBER(FIND("multiwall",C222)),ISNUMBER(FIND("Multi-wall",C222)),ISNUMBER(FIND("Multi wall",C222)),ISNUMBER(FIND("Multiwall",C222)),ISNUMBER(FIND("MWCNT",B222)),ISNUMBER(FIND("MWNT",B222)),ISNUMBER(FIND("multi-wall",B222)),ISNUMBER(FIND("multi wall",B222)),ISNUMBER(FIND("multiwall",B222)),ISNUMBER(FIND("Multi-wall",B222)),ISNUMBER(FIND("Multi wall",B222)),ISNUMBER(FIND("Multiwall",B222)),ISNUMBER(FIND("Double-wall",B222)),ISNUMBER(FIND("Double wall",B222)),ISNUMBER(FIND("Doublewall",B222)),ISNUMBER(FIND("double-wall",B222)),ISNUMBER(FIND("double wall",B222)),ISNUMBER(FIND("doublewall",B222)))</f>
        <v>0</v>
      </c>
      <c r="BA222" t="b">
        <f>AND(Table1[[#This Row],[SWCNT]],Table1[[#This Row],[MWCNT]])</f>
        <v>0</v>
      </c>
      <c r="BB222" t="b">
        <f>IF(Table1[[#This Row],[SWCNT]]=TRUE,FALSE,IF(Table1[[#This Row],[MWCNT]]=TRUE,FALSE,TRUE))</f>
        <v>0</v>
      </c>
      <c r="BC222" s="18"/>
    </row>
    <row r="223" spans="1:55" ht="351.5">
      <c r="A223" t="s">
        <v>2105</v>
      </c>
      <c r="B223" s="2" t="s">
        <v>2106</v>
      </c>
      <c r="C223" s="16" t="s">
        <v>2107</v>
      </c>
      <c r="D223" s="17" t="s">
        <v>181</v>
      </c>
      <c r="E223" s="2">
        <v>2017</v>
      </c>
      <c r="F223" t="b">
        <f>OR(ISNUMBER(FIND("cytotoxic",C223)),ISNUMBER(FIND("Cytotoxic",C223)),ISNUMBER(FIND("cellular toxicity",C223)),ISNUMBER(FIND("cell death",C223)),ISNUMBER(FIND("viable",C223)),ISNUMBER(FIND("phytotoxic",C223)),ISNUMBER(FIND("acute toxicity",C223)),ISNUMBER(FIND("MTT",C223)),ISNUMBER(FIND("survival",C223)),ISNUMBER(FIND("prolifer",C223)),ISNUMBER(FIND("apoptosis",C223)),ISNUMBER(FIND("neurotoxic",C223)),ISNUMBER(FIND("  lysis ",C223)),ISNUMBER(FIND("necrosis",C223)),ISNUMBER(FIND("cellular death",C223))*3,ISNUMBER(FIND("LDH",C223)),ISNUMBER(FIND("Acute toxicity",C223)))</f>
        <v>0</v>
      </c>
      <c r="G223" t="b">
        <f>OR(ISNUMBER(FIND("genotoxic",C223)),ISNUMBER(FIND("genotoxicity",C223)),ISNUMBER(FIND("DNA damage",C223)),ISNUMBER(FIND("DNA",C223)),ISNUMBER(FIND("RNA",C223)),ISNUMBER(FIND("mesothelioma",C223)),ISNUMBER(FIND("carcino",C223)),ISNUMBER(FIND("mutagen",C223)),ISNUMBER(FIND("genetic",C223)))</f>
        <v>0</v>
      </c>
      <c r="H223" t="b">
        <f>OR(ISNUMBER(FIND("inflammatory",C223)),ISNUMBER(FIND("inflamm",C223)))</f>
        <v>1</v>
      </c>
      <c r="I223" t="b">
        <f>OR(ISNUMBER(FIND("immune",C223)),ISNUMBER(FIND("immunological",C223)),ISNUMBER(FIND("interleuk",C223)),ISNUMBER(FIND("platelet activation",C223)),ISNUMBER(FIND("monocyte",C223)),ISNUMBER(FIND("leukocyte",C223)),ISNUMBER(FIND("cytokine",C223)),ISNUMBER(FIND("CD4",C223)),ISNUMBER(FIND("CD8",C223)),ISNUMBER(FIND("T-cell",C223)))</f>
        <v>0</v>
      </c>
      <c r="J223" t="b">
        <f>OR(ISNUMBER(FIND("reactive oxygen",C223)),ISNUMBER(FIND("ROS",C223)),ISNUMBER(FIND("free radical",C223)),ISNUMBER(FIND("oxidative stress",C223)),ISNUMBER(FIND("peroxid",C223)),ISNUMBER(FIND("oxidative",C223)),ISNUMBER(FIND("antioxid",C223)))</f>
        <v>0</v>
      </c>
      <c r="K223" t="b">
        <f>OR(ISNUMBER(FIND("autophag",C223)))</f>
        <v>0</v>
      </c>
      <c r="L223" t="b">
        <f>OR(ISNUMBER(FIND("morpholog",C223)))</f>
        <v>0</v>
      </c>
      <c r="M223" t="b">
        <f>OR(ISNUMBER(FIND("fibrosis",C223)),ISNUMBER(FIND("Fibrosis",C223)),ISNUMBER(FIND("fibrot",C223)))</f>
        <v>1</v>
      </c>
      <c r="N223" t="b">
        <f>OR(ISNUMBER(FIND("offspring",C223)),ISNUMBER(FIND("Parental",C223)),ISNUMBER(FIND("parental",C223)),ISNUMBER(FIND("germline",C223)),ISNUMBER(FIND("reproduc",C223)),ISNUMBER(FIND("embryo",C223)))</f>
        <v>0</v>
      </c>
      <c r="O223" t="b">
        <f>OR(ISNUMBER(FIND("metabol",C223)),ISNUMBER(FIND("Metabol",C223)),ISNUMBER(FIND("digest",C223)),ISNUMBER(FIND("mitochon",C223)))</f>
        <v>0</v>
      </c>
      <c r="P223" t="b">
        <f>OR(ISNUMBER(FIND("ecotox",C223)),ISNUMBER(FIND("Ecotox",B223)),ISNUMBER(FIND("ecotox",B223)),ISNUMBER(FIND("Ecotox",C223)))</f>
        <v>0</v>
      </c>
      <c r="Q223" t="b">
        <f>OR(ISNUMBER(FIND("Bioaccum",C223)),ISNUMBER(FIND("bioaccum",C223)),ISNUMBER(FIND("accum",C223)))</f>
        <v>1</v>
      </c>
      <c r="R223" t="b">
        <f>OR(ISNUMBER(FIND("Occupation",C223)),ISNUMBER(FIND("occupation",C223)),ISNUMBER(FIND("worker",C223)),ISNUMBER(FIND("workforce",C223)))</f>
        <v>0</v>
      </c>
      <c r="S223" t="b">
        <f>NOT(OR(F223,G223,H223,I223,J223,K223,L223,M223,N223,O223,P223,Q223,R223))</f>
        <v>0</v>
      </c>
      <c r="U223" t="b">
        <f>OR(Table1[[#This Row],[Inflammation]],Table1[[#This Row],[Immune]])</f>
        <v>1</v>
      </c>
      <c r="V223" t="b">
        <f>IF(OR(Table1[[#This Row],[Rodents]],Table1[[#This Row],[Human]],Table1[[#This Row],[Pig]]),OR(ISNUMBER(FIND("intratrach",C223)),ISNUMBER(FIND("nasal ",C223)),ISNUMBER(FIND("instill",C223))),"NA")</f>
        <v>1</v>
      </c>
      <c r="W223" t="b">
        <f>IF(OR(Table1[[#This Row],[Rodents]],Table1[[#This Row],[Human]],Table1[[#This Row],[Pig]]),OR(ISNUMBER(FIND("dermal",C223)),ISNUMBER(FIND("skin ",C223))),"NA")</f>
        <v>0</v>
      </c>
      <c r="X223" t="b">
        <f>IF(OR(Table1[[#This Row],[Rodents]],Table1[[#This Row],[Human]],Table1[[#This Row],[Pig]]),OR(ISNUMBER(FIND("injected",C223)),ISNUMBER(FIND("periton",C223)),ISNUMBER(FIND("intrascrot",C223))),"NA")</f>
        <v>0</v>
      </c>
      <c r="Y223" t="b">
        <f>IF(OR(Table1[[#This Row],[Rodents]],Table1[[#This Row],[Human]],Table1[[#This Row],[Pig]]),NOT(OR(Table1[[#This Row],[Inhaled/Intratracheal/intranasal]],Table1[[#This Row],[Dermal]],Table1[[#This Row],[Injected]])),"NA")</f>
        <v>0</v>
      </c>
      <c r="AA223" t="b">
        <f>OR(ISNUMBER(FIND("fish ",C223)),ISNUMBER(FIND("Fish ",C223)),ISNUMBER(FIND("aquatic",C223)),ISNUMBER(FIND("daphnids",C223)),ISNUMBER(FIND("Carcinus maenas",C223)),ISNUMBER(FIND("Daphnia",C223)),ISNUMBER(FIND("Ruditapes philippinarum",C223)),ISNUMBER(FIND("daphnia",C223)),ISNUMBER(FIND("marine",C223)),ISNUMBER(FIND("mussel",C223)),ISNUMBER(FIND("algae",C223)),ISNUMBER(FIND("Donax faba",C223)),ISNUMBER(FIND("estuarine",C223)),ISNUMBER(FIND("snail",C223)),ISNUMBER(FIND("Prorocentrum donghaiense",C223)) )</f>
        <v>0</v>
      </c>
      <c r="AB223" t="b">
        <f>OR(ISNUMBER(FIND(" rat ",C223)),ISNUMBER(FIND(" rats ",C223)),ISNUMBER(FIND(" Rats ",C223)),ISNUMBER(FIND(" Rat ",C223)),ISNUMBER(FIND(" rat.",C223)),ISNUMBER(FIND(" rats.",C223)),ISNUMBER(FIND("mouse",C223)),ISNUMBER(FIND("mice",C223)), ISNUMBER(FIND(" Mice",C223)))</f>
        <v>1</v>
      </c>
      <c r="AC223" t="b">
        <f>OR(ISNUMBER(FIND(" cell ",C223)),ISNUMBER(FIND("fibroblast",C223)),ISNUMBER(FIND("macrophage",C223)),ISNUMBER(FIND("epithelial",C223)),ISNUMBER(FIND("endothelial",C223)),ISNUMBER(FIND("neuron",C223)),ISNUMBER(FIND(" cells ",C223)),ISNUMBER(FIND("RBC",C223)),ISNUMBER(FIND("mitochond",C223)),ISNUMBER(FIND("adipocyte",C223)),ISNUMBER(FIND("osteo",C223)),ISNUMBER(FIND("keratin",C223)),ISNUMBER(FIND(" cell's ",C223)),ISNUMBER(FIND("eukary",C223)),ISNUMBER(FIND("sperm",C223)))</f>
        <v>0</v>
      </c>
      <c r="AD223" t="b">
        <f>OR(ISNUMBER(FIND("human",B223)),ISNUMBER(FIND("workers",B223)),ISNUMBER(FIND("workforces",B223)),ISNUMBER(FIND("occupational",B223)),ISNUMBER(FIND("Case report",B223)),ISNUMBER(FIND("Workplaces",B223)),ISNUMBER(FIND("worker",B223)))</f>
        <v>0</v>
      </c>
      <c r="AE223" t="b">
        <f>OR(ISNUMBER(FIND(" plant ",C223)),ISNUMBER(FIND("Plant ",C223)),ISNUMBER(FIND("tomato",C223)),ISNUMBER(FIND("plants",C223)),ISNUMBER(FIND("Plants",C223)),ISNUMBER(FIND("algae",C223)),ISNUMBER(FIND("lettuce",C223)),ISNUMBER(FIND("green gram sprouts ",C223)),ISNUMBER(FIND("Cucurbita pepo",C223)),ISNUMBER(FIND("bean ",C223)),ISNUMBER(FIND("chloroplast",C223)),ISNUMBER(FIND("chlorophyll",C223)),ISNUMBER(FIND("seedling",C223)),ISNUMBER(FIND("canola",C223)),ISNUMBER(FIND("shoot",C223)),ISNUMBER(FIND("photosynthes",C223)),ISNUMBER(FIND(" leaves ",C223)),,ISNUMBER(FIND("agriculture",C223)),ISNUMBER(FIND(" crops ",C223)))</f>
        <v>0</v>
      </c>
      <c r="AF223" t="b">
        <f>OR(ISNUMBER(FIND("bacteria",C223)),ISNUMBER(FIND("Bacteria",C223)),ISNUMBER(FIND("Bacterium",C223)),ISNUMBER(FIND("bacterium",C223)),ISNUMBER(FIND(" coli ",C223)))</f>
        <v>0</v>
      </c>
      <c r="AG223" t="b">
        <f>OR(ISNUMBER(FIND("fungi",C223)),ISNUMBER(FIND("Fungi",C223)),ISNUMBER(FIND("fungus",C223)),ISNUMBER(FIND("Fungus",C223)),ISNUMBER(FIND("mushroom",C223)),ISNUMBER(FIND("Mushroom",C223)),ISNUMBER(FIND(" mold ",C223)))</f>
        <v>0</v>
      </c>
      <c r="AH223" t="b">
        <f>OR(ISNUMBER(FIND("Pig ",C223)),ISNUMBER(FIND("pig ",C223)),ISNUMBER(FIND("Pigs ",C223)),ISNUMBER(FIND("pigs ",C223)))</f>
        <v>0</v>
      </c>
      <c r="AI223" t="b">
        <f>OR(ISNUMBER(FIND(" C. elegans",C223)),ISNUMBER(FIND("Caenorhabditis elegans",C223)),ISNUMBER(FIND("earthworms",C223)),ISNUMBER(FIND(" Ficopomatus enigmaticus",C223)),ISNUMBER(FIND("larva",C223)),ISNUMBER(FIND("Lumbriculus variegatus",C223)),ISNUMBER(FIND("nematode",C223)))</f>
        <v>0</v>
      </c>
      <c r="AJ223" t="b">
        <f>NOT(OR(AA223,AB223,AC223,AD223,AE223,AF223,AG223,AH223,AI223))</f>
        <v>0</v>
      </c>
      <c r="AL223" t="b">
        <f>OR(AA223,AB223,AD223,AE223,AF223,AG223,AH223,AI223)</f>
        <v>1</v>
      </c>
      <c r="AM223" t="b">
        <f>IF(Table1[[#This Row],[In vivo?]],IF(Table1[[#This Row],[Cell]],FALSE,TRUE),FALSE)</f>
        <v>1</v>
      </c>
      <c r="AN223" t="b">
        <f>AND(AC223,AL223)</f>
        <v>0</v>
      </c>
      <c r="AO223" t="b">
        <f>IF(Table1[[#This Row],[Cell]],IF(Table1[[#This Row],[In vivo?]],FALSE,TRUE),FALSE)</f>
        <v>0</v>
      </c>
      <c r="AP223" t="b">
        <f>NOT(OR(Table1[[#This Row],[In vivo?]],Table1[[#This Row],[Only in Cell]]))</f>
        <v>0</v>
      </c>
      <c r="AQ223" t="b">
        <f>IF(OR(Table1[[#This Row],[Rodents]],Table1[[#This Row],[Human]],Table1[[#This Row],[Pig]]),OR(ISNUMBER(FIND("pulmonary",C223)),ISNUMBER(FIND("lung",C223))),"NA")</f>
        <v>1</v>
      </c>
      <c r="AR223" t="b">
        <f>IF(OR(Table1[[#This Row],[Rodents]],Table1[[#This Row],[Human]],Table1[[#This Row],[Pig]]),OR(ISNUMBER(FIND("skin",C223)),ISNUMBER(FIND("dermal",C223))),"NA")</f>
        <v>0</v>
      </c>
      <c r="AS223" t="b">
        <f>IF(OR(Table1[[#This Row],[Rodents]],Table1[[#This Row],[Human]],Table1[[#This Row],[Pig]]),OR(ISNUMBER(FIND("liver",C223)),ISNUMBER(FIND("hepat",C223))),"NA")</f>
        <v>0</v>
      </c>
      <c r="AT223" t="b">
        <f>IF(OR(Table1[[#This Row],[Rodents]],Table1[[#This Row],[Human]],Table1[[#This Row],[Pig]]),OR(ISNUMBER(FIND("kidney",C223)),ISNUMBER(FIND("neph",C223))),"NA")</f>
        <v>0</v>
      </c>
      <c r="AU223" t="b">
        <f>IF(OR(Table1[[#This Row],[Rodents]],Table1[[#This Row],[Human]],Table1[[#This Row],[Pig]]),OR(ISNUMBER(FIND("brain",C223)),ISNUMBER(FIND("neur",C223)),ISNUMBER(FIND("nerv",C223))),"NA")</f>
        <v>0</v>
      </c>
      <c r="AV223" t="b">
        <f>IF(OR(Table1[[#This Row],[Rodents]],Table1[[#This Row],[Human]],Table1[[#This Row],[Pig]]),OR(ISNUMBER(FIND("heart",C223)),ISNUMBER(FIND("cardi",C223))),"NA")</f>
        <v>0</v>
      </c>
      <c r="AW223" t="b">
        <f>IF(OR(Table1[[#This Row],[Rodents]],Table1[[#This Row],[Human]],Table1[[#This Row],[Pig]]),OR(ISNUMBER(FIND("gastro",C223)),ISNUMBER(FIND("intesti",C223)),ISNUMBER(FIND("stomach",C223))),"NA")</f>
        <v>0</v>
      </c>
      <c r="AX223" t="b">
        <f>IF(OR(Table1[[#This Row],[Rodents]],Table1[[#This Row],[Human]],Table1[[#This Row],[Pig]]),NOT(OR(AQ223,AR223,AS223,AT223,AU223,AV223,AW223)),"NA")</f>
        <v>0</v>
      </c>
      <c r="AY223" t="b">
        <f>OR(ISNUMBER(FIND("SWCNT",C223)),ISNUMBER(FIND("SWNT",C223)),ISNUMBER(FIND("single-wall",C223)),ISNUMBER(FIND("single wall",C223)),ISNUMBER(FIND("Single wall",C223)),ISNUMBER(FIND("Single-wall",C223)),ISNUMBER(FIND("SWCNT",B223)),ISNUMBER(FIND("SWNT",B223)),ISNUMBER(FIND("single-wall",B223)),ISNUMBER(FIND("single wall",B223)),ISNUMBER(FIND("Single-wall",B223)),ISNUMBER(FIND("Single wall",B223)))</f>
        <v>0</v>
      </c>
      <c r="AZ223" t="b">
        <f>OR(ISNUMBER(FIND("MWCNT",C223)),ISNUMBER(FIND("MWNT",C223)),ISNUMBER(FIND("multi-wall",C223)),ISNUMBER(FIND("multi wall",C223)),ISNUMBER(FIND("multiwall",C223)),ISNUMBER(FIND("Multi-wall",C223)),ISNUMBER(FIND("Multi wall",C223)),ISNUMBER(FIND("Multiwall",C223)),ISNUMBER(FIND("MWCNT",B223)),ISNUMBER(FIND("MWNT",B223)),ISNUMBER(FIND("multi-wall",B223)),ISNUMBER(FIND("multi wall",B223)),ISNUMBER(FIND("multiwall",B223)),ISNUMBER(FIND("Multi-wall",B223)),ISNUMBER(FIND("Multi wall",B223)),ISNUMBER(FIND("Multiwall",B223)),ISNUMBER(FIND("Double-wall",B223)),ISNUMBER(FIND("Double wall",B223)),ISNUMBER(FIND("Doublewall",B223)),ISNUMBER(FIND("double-wall",B223)),ISNUMBER(FIND("double wall",B223)),ISNUMBER(FIND("doublewall",B223)))</f>
        <v>1</v>
      </c>
      <c r="BA223" t="b">
        <f>AND(Table1[[#This Row],[SWCNT]],Table1[[#This Row],[MWCNT]])</f>
        <v>0</v>
      </c>
      <c r="BB223" t="b">
        <f>IF(Table1[[#This Row],[SWCNT]]=TRUE,FALSE,IF(Table1[[#This Row],[MWCNT]]=TRUE,FALSE,TRUE))</f>
        <v>0</v>
      </c>
      <c r="BC223" s="18"/>
    </row>
    <row r="224" spans="1:55" ht="259">
      <c r="A224" t="s">
        <v>2116</v>
      </c>
      <c r="B224" s="2" t="s">
        <v>2118</v>
      </c>
      <c r="C224" s="16" t="s">
        <v>2120</v>
      </c>
      <c r="D224" s="17" t="s">
        <v>2121</v>
      </c>
      <c r="E224" s="2">
        <v>2017</v>
      </c>
      <c r="F224" t="b">
        <f>OR(ISNUMBER(FIND("cytotoxic",C224)),ISNUMBER(FIND("Cytotoxic",C224)),ISNUMBER(FIND("cellular toxicity",C224)),ISNUMBER(FIND("cell death",C224)),ISNUMBER(FIND("viable",C224)),ISNUMBER(FIND("phytotoxic",C224)),ISNUMBER(FIND("acute toxicity",C224)),ISNUMBER(FIND("MTT",C224)),ISNUMBER(FIND("survival",C224)),ISNUMBER(FIND("prolifer",C224)),ISNUMBER(FIND("apoptosis",C224)),ISNUMBER(FIND("neurotoxic",C224)),ISNUMBER(FIND("  lysis ",C224)),ISNUMBER(FIND("necrosis",C224)),ISNUMBER(FIND("cellular death",C224))*3,ISNUMBER(FIND("LDH",C224)),ISNUMBER(FIND("Acute toxicity",C224)))</f>
        <v>1</v>
      </c>
      <c r="G224" t="b">
        <f>OR(ISNUMBER(FIND("genotoxic",C224)),ISNUMBER(FIND("genotoxicity",C224)),ISNUMBER(FIND("DNA damage",C224)),ISNUMBER(FIND("DNA",C224)),ISNUMBER(FIND("RNA",C224)),ISNUMBER(FIND("mesothelioma",C224)),ISNUMBER(FIND("carcino",C224)),ISNUMBER(FIND("mutagen",C224)),ISNUMBER(FIND("genetic",C224)))</f>
        <v>0</v>
      </c>
      <c r="H224" t="b">
        <f>OR(ISNUMBER(FIND("inflammatory",C224)),ISNUMBER(FIND("inflamm",C224)))</f>
        <v>1</v>
      </c>
      <c r="I224" t="b">
        <f>OR(ISNUMBER(FIND("immune",C224)),ISNUMBER(FIND("immunological",C224)),ISNUMBER(FIND("interleuk",C224)),ISNUMBER(FIND("platelet activation",C224)),ISNUMBER(FIND("monocyte",C224)),ISNUMBER(FIND("leukocyte",C224)),ISNUMBER(FIND("cytokine",C224)),ISNUMBER(FIND("CD4",C224)),ISNUMBER(FIND("CD8",C224)),ISNUMBER(FIND("T-cell",C224)))</f>
        <v>1</v>
      </c>
      <c r="J224" t="b">
        <f>OR(ISNUMBER(FIND("reactive oxygen",C224)),ISNUMBER(FIND("ROS",C224)),ISNUMBER(FIND("free radical",C224)),ISNUMBER(FIND("oxidative stress",C224)),ISNUMBER(FIND("peroxid",C224)),ISNUMBER(FIND("oxidative",C224)),ISNUMBER(FIND("antioxid",C224)))</f>
        <v>0</v>
      </c>
      <c r="K224" t="b">
        <f>OR(ISNUMBER(FIND("autophag",C224)))</f>
        <v>0</v>
      </c>
      <c r="L224" t="b">
        <f>OR(ISNUMBER(FIND("morpholog",C224)))</f>
        <v>0</v>
      </c>
      <c r="M224" t="b">
        <f>OR(ISNUMBER(FIND("fibrosis",C224)),ISNUMBER(FIND("Fibrosis",C224)),ISNUMBER(FIND("fibrot",C224)))</f>
        <v>0</v>
      </c>
      <c r="N224" t="b">
        <f>OR(ISNUMBER(FIND("offspring",C224)),ISNUMBER(FIND("Parental",C224)),ISNUMBER(FIND("parental",C224)),ISNUMBER(FIND("germline",C224)),ISNUMBER(FIND("reproduc",C224)),ISNUMBER(FIND("embryo",C224)))</f>
        <v>0</v>
      </c>
      <c r="O224" t="b">
        <f>OR(ISNUMBER(FIND("metabol",C224)),ISNUMBER(FIND("Metabol",C224)),ISNUMBER(FIND("digest",C224)),ISNUMBER(FIND("mitochon",C224)))</f>
        <v>0</v>
      </c>
      <c r="P224" t="b">
        <f>OR(ISNUMBER(FIND("ecotox",C224)),ISNUMBER(FIND("Ecotox",B224)),ISNUMBER(FIND("ecotox",B224)),ISNUMBER(FIND("Ecotox",C224)))</f>
        <v>0</v>
      </c>
      <c r="Q224" t="b">
        <f>OR(ISNUMBER(FIND("Bioaccum",C224)),ISNUMBER(FIND("bioaccum",C224)),ISNUMBER(FIND("accum",C224)))</f>
        <v>1</v>
      </c>
      <c r="R224" t="b">
        <f>OR(ISNUMBER(FIND("Occupation",C224)),ISNUMBER(FIND("occupation",C224)),ISNUMBER(FIND("worker",C224)),ISNUMBER(FIND("workforce",C224)))</f>
        <v>0</v>
      </c>
      <c r="S224" t="b">
        <f>NOT(OR(F224,G224,H224,I224,J224,K224,L224,M224,N224,O224,P224,Q224,R224))</f>
        <v>0</v>
      </c>
      <c r="U224" t="b">
        <f>OR(Table1[[#This Row],[Inflammation]],Table1[[#This Row],[Immune]])</f>
        <v>1</v>
      </c>
      <c r="V224" t="b">
        <f>IF(OR(Table1[[#This Row],[Rodents]],Table1[[#This Row],[Human]],Table1[[#This Row],[Pig]]),OR(ISNUMBER(FIND("intratrach",C224)),ISNUMBER(FIND("nasal ",C224)),ISNUMBER(FIND("instill",C224))),"NA")</f>
        <v>0</v>
      </c>
      <c r="W224" t="b">
        <f>IF(OR(Table1[[#This Row],[Rodents]],Table1[[#This Row],[Human]],Table1[[#This Row],[Pig]]),OR(ISNUMBER(FIND("dermal",C224)),ISNUMBER(FIND("skin ",C224))),"NA")</f>
        <v>0</v>
      </c>
      <c r="X224" t="b">
        <f>IF(OR(Table1[[#This Row],[Rodents]],Table1[[#This Row],[Human]],Table1[[#This Row],[Pig]]),OR(ISNUMBER(FIND("injected",C224)),ISNUMBER(FIND("periton",C224)),ISNUMBER(FIND("intrascrot",C224))),"NA")</f>
        <v>0</v>
      </c>
      <c r="Y224" t="b">
        <f>IF(OR(Table1[[#This Row],[Rodents]],Table1[[#This Row],[Human]],Table1[[#This Row],[Pig]]),NOT(OR(Table1[[#This Row],[Inhaled/Intratracheal/intranasal]],Table1[[#This Row],[Dermal]],Table1[[#This Row],[Injected]])),"NA")</f>
        <v>1</v>
      </c>
      <c r="AA224" t="b">
        <f>OR(ISNUMBER(FIND("fish ",C224)),ISNUMBER(FIND("Fish ",C224)),ISNUMBER(FIND("aquatic",C224)),ISNUMBER(FIND("daphnids",C224)),ISNUMBER(FIND("Carcinus maenas",C224)),ISNUMBER(FIND("Daphnia",C224)),ISNUMBER(FIND("Ruditapes philippinarum",C224)),ISNUMBER(FIND("daphnia",C224)),ISNUMBER(FIND("marine",C224)),ISNUMBER(FIND("mussel",C224)),ISNUMBER(FIND("algae",C224)),ISNUMBER(FIND("Donax faba",C224)),ISNUMBER(FIND("estuarine",C224)),ISNUMBER(FIND("snail",C224)),ISNUMBER(FIND("Prorocentrum donghaiense",C224)) )</f>
        <v>0</v>
      </c>
      <c r="AB224" t="b">
        <f>OR(ISNUMBER(FIND(" rat ",C224)),ISNUMBER(FIND(" rats ",C224)),ISNUMBER(FIND(" Rats ",C224)),ISNUMBER(FIND(" Rat ",C224)),ISNUMBER(FIND(" rat.",C224)),ISNUMBER(FIND(" rats.",C224)),ISNUMBER(FIND("mouse",C224)),ISNUMBER(FIND("mice",C224)), ISNUMBER(FIND(" Mice",C224)))</f>
        <v>1</v>
      </c>
      <c r="AC224" t="b">
        <f>OR(ISNUMBER(FIND(" cell ",C224)),ISNUMBER(FIND("fibroblast",C224)),ISNUMBER(FIND("macrophage",C224)),ISNUMBER(FIND("epithelial",C224)),ISNUMBER(FIND("endothelial",C224)),ISNUMBER(FIND("neuron",C224)),ISNUMBER(FIND(" cells ",C224)),ISNUMBER(FIND("RBC",C224)),ISNUMBER(FIND("mitochond",C224)),ISNUMBER(FIND("adipocyte",C224)),ISNUMBER(FIND("osteo",C224)),ISNUMBER(FIND("keratin",C224)),ISNUMBER(FIND(" cell's ",C224)),ISNUMBER(FIND("eukary",C224)),ISNUMBER(FIND("sperm",C224)))</f>
        <v>1</v>
      </c>
      <c r="AD224" t="b">
        <f>OR(ISNUMBER(FIND("human",B224)),ISNUMBER(FIND("workers",B224)),ISNUMBER(FIND("workforces",B224)),ISNUMBER(FIND("occupational",B224)),ISNUMBER(FIND("Case report",B224)),ISNUMBER(FIND("Workplaces",B224)),ISNUMBER(FIND("worker",B224)))</f>
        <v>0</v>
      </c>
      <c r="AE224" t="b">
        <f>OR(ISNUMBER(FIND(" plant ",C224)),ISNUMBER(FIND("Plant ",C224)),ISNUMBER(FIND("tomato",C224)),ISNUMBER(FIND("plants",C224)),ISNUMBER(FIND("Plants",C224)),ISNUMBER(FIND("algae",C224)),ISNUMBER(FIND("lettuce",C224)),ISNUMBER(FIND("green gram sprouts ",C224)),ISNUMBER(FIND("Cucurbita pepo",C224)),ISNUMBER(FIND("bean ",C224)),ISNUMBER(FIND("chloroplast",C224)),ISNUMBER(FIND("chlorophyll",C224)),ISNUMBER(FIND("seedling",C224)),ISNUMBER(FIND("canola",C224)),ISNUMBER(FIND("shoot",C224)),ISNUMBER(FIND("photosynthes",C224)),ISNUMBER(FIND(" leaves ",C224)),,ISNUMBER(FIND("agriculture",C224)),ISNUMBER(FIND(" crops ",C224)))</f>
        <v>0</v>
      </c>
      <c r="AF224" t="b">
        <f>OR(ISNUMBER(FIND("bacteria",C224)),ISNUMBER(FIND("Bacteria",C224)),ISNUMBER(FIND("Bacterium",C224)),ISNUMBER(FIND("bacterium",C224)),ISNUMBER(FIND(" coli ",C224)))</f>
        <v>0</v>
      </c>
      <c r="AG224" t="b">
        <f>OR(ISNUMBER(FIND("fungi",C224)),ISNUMBER(FIND("Fungi",C224)),ISNUMBER(FIND("fungus",C224)),ISNUMBER(FIND("Fungus",C224)),ISNUMBER(FIND("mushroom",C224)),ISNUMBER(FIND("Mushroom",C224)),ISNUMBER(FIND(" mold ",C224)))</f>
        <v>0</v>
      </c>
      <c r="AH224" t="b">
        <f>OR(ISNUMBER(FIND("Pig ",C224)),ISNUMBER(FIND("pig ",C224)),ISNUMBER(FIND("Pigs ",C224)),ISNUMBER(FIND("pigs ",C224)))</f>
        <v>0</v>
      </c>
      <c r="AI224" t="b">
        <f>OR(ISNUMBER(FIND(" C. elegans",C224)),ISNUMBER(FIND("Caenorhabditis elegans",C224)),ISNUMBER(FIND("earthworms",C224)),ISNUMBER(FIND(" Ficopomatus enigmaticus",C224)),ISNUMBER(FIND("larva",C224)),ISNUMBER(FIND("Lumbriculus variegatus",C224)),ISNUMBER(FIND("nematode",C224)))</f>
        <v>0</v>
      </c>
      <c r="AJ224" t="b">
        <f>NOT(OR(AA224,AB224,AC224,AD224,AE224,AF224,AG224,AH224,AI224))</f>
        <v>0</v>
      </c>
      <c r="AL224" t="b">
        <f>OR(AA224,AB224,AD224,AE224,AF224,AG224,AH224,AI224)</f>
        <v>1</v>
      </c>
      <c r="AM224" t="b">
        <f>IF(Table1[[#This Row],[In vivo?]],IF(Table1[[#This Row],[Cell]],FALSE,TRUE),FALSE)</f>
        <v>0</v>
      </c>
      <c r="AN224" t="b">
        <f>AND(AC224,AL224)</f>
        <v>1</v>
      </c>
      <c r="AO224" t="b">
        <f>IF(Table1[[#This Row],[Cell]],IF(Table1[[#This Row],[In vivo?]],FALSE,TRUE),FALSE)</f>
        <v>0</v>
      </c>
      <c r="AP224" t="b">
        <f>NOT(OR(Table1[[#This Row],[In vivo?]],Table1[[#This Row],[Only in Cell]]))</f>
        <v>0</v>
      </c>
      <c r="AQ224" t="b">
        <f>IF(OR(Table1[[#This Row],[Rodents]],Table1[[#This Row],[Human]],Table1[[#This Row],[Pig]]),OR(ISNUMBER(FIND("pulmonary",C224)),ISNUMBER(FIND("lung",C224))),"NA")</f>
        <v>0</v>
      </c>
      <c r="AR224" t="b">
        <f>IF(OR(Table1[[#This Row],[Rodents]],Table1[[#This Row],[Human]],Table1[[#This Row],[Pig]]),OR(ISNUMBER(FIND("skin",C224)),ISNUMBER(FIND("dermal",C224))),"NA")</f>
        <v>0</v>
      </c>
      <c r="AS224" t="b">
        <f>IF(OR(Table1[[#This Row],[Rodents]],Table1[[#This Row],[Human]],Table1[[#This Row],[Pig]]),OR(ISNUMBER(FIND("liver",C224)),ISNUMBER(FIND("hepat",C224))),"NA")</f>
        <v>1</v>
      </c>
      <c r="AT224" t="b">
        <f>IF(OR(Table1[[#This Row],[Rodents]],Table1[[#This Row],[Human]],Table1[[#This Row],[Pig]]),OR(ISNUMBER(FIND("kidney",C224)),ISNUMBER(FIND("neph",C224))),"NA")</f>
        <v>0</v>
      </c>
      <c r="AU224" t="b">
        <f>IF(OR(Table1[[#This Row],[Rodents]],Table1[[#This Row],[Human]],Table1[[#This Row],[Pig]]),OR(ISNUMBER(FIND("brain",C224)),ISNUMBER(FIND("neur",C224)),ISNUMBER(FIND("nerv",C224))),"NA")</f>
        <v>1</v>
      </c>
      <c r="AV224" t="b">
        <f>IF(OR(Table1[[#This Row],[Rodents]],Table1[[#This Row],[Human]],Table1[[#This Row],[Pig]]),OR(ISNUMBER(FIND("heart",C224)),ISNUMBER(FIND("cardi",C224))),"NA")</f>
        <v>0</v>
      </c>
      <c r="AW224" t="b">
        <f>IF(OR(Table1[[#This Row],[Rodents]],Table1[[#This Row],[Human]],Table1[[#This Row],[Pig]]),OR(ISNUMBER(FIND("gastro",C224)),ISNUMBER(FIND("intesti",C224)),ISNUMBER(FIND("stomach",C224))),"NA")</f>
        <v>0</v>
      </c>
      <c r="AX224" t="b">
        <f>IF(OR(Table1[[#This Row],[Rodents]],Table1[[#This Row],[Human]],Table1[[#This Row],[Pig]]),NOT(OR(AQ224,AR224,AS224,AT224,AU224,AV224,AW224)),"NA")</f>
        <v>0</v>
      </c>
      <c r="AY224" t="b">
        <f>OR(ISNUMBER(FIND("SWCNT",C224)),ISNUMBER(FIND("SWNT",C224)),ISNUMBER(FIND("single-wall",C224)),ISNUMBER(FIND("single wall",C224)),ISNUMBER(FIND("Single wall",C224)),ISNUMBER(FIND("Single-wall",C224)),ISNUMBER(FIND("SWCNT",B224)),ISNUMBER(FIND("SWNT",B224)),ISNUMBER(FIND("single-wall",B224)),ISNUMBER(FIND("single wall",B224)),ISNUMBER(FIND("Single-wall",B224)),ISNUMBER(FIND("Single wall",B224)))</f>
        <v>0</v>
      </c>
      <c r="AZ224" t="b">
        <f>OR(ISNUMBER(FIND("MWCNT",C224)),ISNUMBER(FIND("MWNT",C224)),ISNUMBER(FIND("multi-wall",C224)),ISNUMBER(FIND("multi wall",C224)),ISNUMBER(FIND("multiwall",C224)),ISNUMBER(FIND("Multi-wall",C224)),ISNUMBER(FIND("Multi wall",C224)),ISNUMBER(FIND("Multiwall",C224)),ISNUMBER(FIND("MWCNT",B224)),ISNUMBER(FIND("MWNT",B224)),ISNUMBER(FIND("multi-wall",B224)),ISNUMBER(FIND("multi wall",B224)),ISNUMBER(FIND("multiwall",B224)),ISNUMBER(FIND("Multi-wall",B224)),ISNUMBER(FIND("Multi wall",B224)),ISNUMBER(FIND("Multiwall",B224)),ISNUMBER(FIND("Double-wall",B224)),ISNUMBER(FIND("Double wall",B224)),ISNUMBER(FIND("Doublewall",B224)),ISNUMBER(FIND("double-wall",B224)),ISNUMBER(FIND("double wall",B224)),ISNUMBER(FIND("doublewall",B224)))</f>
        <v>1</v>
      </c>
      <c r="BA224" t="b">
        <f>AND(Table1[[#This Row],[SWCNT]],Table1[[#This Row],[MWCNT]])</f>
        <v>0</v>
      </c>
      <c r="BB224" t="b">
        <f>IF(Table1[[#This Row],[SWCNT]]=TRUE,FALSE,IF(Table1[[#This Row],[MWCNT]]=TRUE,FALSE,TRUE))</f>
        <v>0</v>
      </c>
      <c r="BC224" s="18"/>
    </row>
    <row r="225" spans="1:55" ht="222">
      <c r="A225" t="s">
        <v>2126</v>
      </c>
      <c r="B225" s="2" t="s">
        <v>2127</v>
      </c>
      <c r="C225" s="16" t="s">
        <v>2128</v>
      </c>
      <c r="D225" s="17" t="s">
        <v>260</v>
      </c>
      <c r="E225" s="2">
        <v>2017</v>
      </c>
      <c r="F225" t="b">
        <f>OR(ISNUMBER(FIND("cytotoxic",C225)),ISNUMBER(FIND("Cytotoxic",C225)),ISNUMBER(FIND("cellular toxicity",C225)),ISNUMBER(FIND("cell death",C225)),ISNUMBER(FIND("viable",C225)),ISNUMBER(FIND("phytotoxic",C225)),ISNUMBER(FIND("acute toxicity",C225)),ISNUMBER(FIND("MTT",C225)),ISNUMBER(FIND("survival",C225)),ISNUMBER(FIND("prolifer",C225)),ISNUMBER(FIND("apoptosis",C225)),ISNUMBER(FIND("neurotoxic",C225)),ISNUMBER(FIND("  lysis ",C225)),ISNUMBER(FIND("necrosis",C225)),ISNUMBER(FIND("cellular death",C225))*3,ISNUMBER(FIND("LDH",C225)),ISNUMBER(FIND("Acute toxicity",C225)))</f>
        <v>1</v>
      </c>
      <c r="G225" t="b">
        <f>OR(ISNUMBER(FIND("genotoxic",C225)),ISNUMBER(FIND("genotoxicity",C225)),ISNUMBER(FIND("DNA damage",C225)),ISNUMBER(FIND("DNA",C225)),ISNUMBER(FIND("RNA",C225)),ISNUMBER(FIND("mesothelioma",C225)),ISNUMBER(FIND("carcino",C225)),ISNUMBER(FIND("mutagen",C225)),ISNUMBER(FIND("genetic",C225)))</f>
        <v>0</v>
      </c>
      <c r="H225" t="b">
        <f>OR(ISNUMBER(FIND("inflammatory",C225)),ISNUMBER(FIND("inflamm",C225)))</f>
        <v>1</v>
      </c>
      <c r="I225" t="b">
        <f>OR(ISNUMBER(FIND("immune",C225)),ISNUMBER(FIND("immunological",C225)),ISNUMBER(FIND("interleuk",C225)),ISNUMBER(FIND("platelet activation",C225)),ISNUMBER(FIND("monocyte",C225)),ISNUMBER(FIND("leukocyte",C225)),ISNUMBER(FIND("cytokine",C225)),ISNUMBER(FIND("CD4",C225)),ISNUMBER(FIND("CD8",C225)),ISNUMBER(FIND("T-cell",C225)))</f>
        <v>0</v>
      </c>
      <c r="J225" t="b">
        <f>OR(ISNUMBER(FIND("reactive oxygen",C225)),ISNUMBER(FIND("ROS",C225)),ISNUMBER(FIND("free radical",C225)),ISNUMBER(FIND("oxidative stress",C225)),ISNUMBER(FIND("peroxid",C225)),ISNUMBER(FIND("oxidative",C225)),ISNUMBER(FIND("antioxid",C225)))</f>
        <v>1</v>
      </c>
      <c r="K225" t="b">
        <f>OR(ISNUMBER(FIND("autophag",C225)))</f>
        <v>0</v>
      </c>
      <c r="L225" t="b">
        <f>OR(ISNUMBER(FIND("morpholog",C225)))</f>
        <v>1</v>
      </c>
      <c r="M225" t="b">
        <f>OR(ISNUMBER(FIND("fibrosis",C225)),ISNUMBER(FIND("Fibrosis",C225)),ISNUMBER(FIND("fibrot",C225)))</f>
        <v>0</v>
      </c>
      <c r="N225" t="b">
        <f>OR(ISNUMBER(FIND("offspring",C225)),ISNUMBER(FIND("Parental",C225)),ISNUMBER(FIND("parental",C225)),ISNUMBER(FIND("germline",C225)),ISNUMBER(FIND("reproduc",C225)),ISNUMBER(FIND("embryo",C225)))</f>
        <v>0</v>
      </c>
      <c r="O225" t="b">
        <f>OR(ISNUMBER(FIND("metabol",C225)),ISNUMBER(FIND("Metabol",C225)),ISNUMBER(FIND("digest",C225)),ISNUMBER(FIND("mitochon",C225)))</f>
        <v>0</v>
      </c>
      <c r="P225" t="b">
        <f>OR(ISNUMBER(FIND("ecotox",C225)),ISNUMBER(FIND("Ecotox",B225)),ISNUMBER(FIND("ecotox",B225)),ISNUMBER(FIND("Ecotox",C225)))</f>
        <v>0</v>
      </c>
      <c r="Q225" t="b">
        <f>OR(ISNUMBER(FIND("Bioaccum",C225)),ISNUMBER(FIND("bioaccum",C225)),ISNUMBER(FIND("accum",C225)))</f>
        <v>0</v>
      </c>
      <c r="R225" t="b">
        <f>OR(ISNUMBER(FIND("Occupation",C225)),ISNUMBER(FIND("occupation",C225)),ISNUMBER(FIND("worker",C225)),ISNUMBER(FIND("workforce",C225)))</f>
        <v>1</v>
      </c>
      <c r="S225" t="b">
        <f>NOT(OR(F225,G225,H225,I225,J225,K225,L225,M225,N225,O225,P225,Q225,R225))</f>
        <v>0</v>
      </c>
      <c r="U225" t="b">
        <f>OR(Table1[[#This Row],[Inflammation]],Table1[[#This Row],[Immune]])</f>
        <v>1</v>
      </c>
      <c r="V225" t="str">
        <f>IF(OR(Table1[[#This Row],[Rodents]],Table1[[#This Row],[Human]],Table1[[#This Row],[Pig]]),OR(ISNUMBER(FIND("intratrach",C225)),ISNUMBER(FIND("nasal ",C225)),ISNUMBER(FIND("instill",C225))),"NA")</f>
        <v>NA</v>
      </c>
      <c r="W225" t="str">
        <f>IF(OR(Table1[[#This Row],[Rodents]],Table1[[#This Row],[Human]],Table1[[#This Row],[Pig]]),OR(ISNUMBER(FIND("dermal",C225)),ISNUMBER(FIND("skin ",C225))),"NA")</f>
        <v>NA</v>
      </c>
      <c r="X225" t="str">
        <f>IF(OR(Table1[[#This Row],[Rodents]],Table1[[#This Row],[Human]],Table1[[#This Row],[Pig]]),OR(ISNUMBER(FIND("injected",C225)),ISNUMBER(FIND("periton",C225)),ISNUMBER(FIND("intrascrot",C225))),"NA")</f>
        <v>NA</v>
      </c>
      <c r="Y225" t="str">
        <f>IF(OR(Table1[[#This Row],[Rodents]],Table1[[#This Row],[Human]],Table1[[#This Row],[Pig]]),NOT(OR(Table1[[#This Row],[Inhaled/Intratracheal/intranasal]],Table1[[#This Row],[Dermal]],Table1[[#This Row],[Injected]])),"NA")</f>
        <v>NA</v>
      </c>
      <c r="AA225" t="b">
        <f>OR(ISNUMBER(FIND("fish ",C225)),ISNUMBER(FIND("Fish ",C225)),ISNUMBER(FIND("aquatic",C225)),ISNUMBER(FIND("daphnids",C225)),ISNUMBER(FIND("Carcinus maenas",C225)),ISNUMBER(FIND("Daphnia",C225)),ISNUMBER(FIND("Ruditapes philippinarum",C225)),ISNUMBER(FIND("daphnia",C225)),ISNUMBER(FIND("marine",C225)),ISNUMBER(FIND("mussel",C225)),ISNUMBER(FIND("algae",C225)),ISNUMBER(FIND("Donax faba",C225)),ISNUMBER(FIND("estuarine",C225)),ISNUMBER(FIND("snail",C225)),ISNUMBER(FIND("Prorocentrum donghaiense",C225)) )</f>
        <v>0</v>
      </c>
      <c r="AB225" t="b">
        <f>OR(ISNUMBER(FIND(" rat ",C225)),ISNUMBER(FIND(" rats ",C225)),ISNUMBER(FIND(" Rats ",C225)),ISNUMBER(FIND(" Rat ",C225)),ISNUMBER(FIND(" rat.",C225)),ISNUMBER(FIND(" rats.",C225)),ISNUMBER(FIND("mouse",C225)),ISNUMBER(FIND("mice",C225)), ISNUMBER(FIND(" Mice",C225)))</f>
        <v>0</v>
      </c>
      <c r="AC225" t="b">
        <f>OR(ISNUMBER(FIND(" cell ",C225)),ISNUMBER(FIND("fibroblast",C225)),ISNUMBER(FIND("macrophage",C225)),ISNUMBER(FIND("epithelial",C225)),ISNUMBER(FIND("endothelial",C225)),ISNUMBER(FIND("neuron",C225)),ISNUMBER(FIND(" cells ",C225)),ISNUMBER(FIND("RBC",C225)),ISNUMBER(FIND("mitochond",C225)),ISNUMBER(FIND("adipocyte",C225)),ISNUMBER(FIND("osteo",C225)),ISNUMBER(FIND("keratin",C225)),ISNUMBER(FIND(" cell's ",C225)),ISNUMBER(FIND("eukary",C225)),ISNUMBER(FIND("sperm",C225)))</f>
        <v>1</v>
      </c>
      <c r="AD225" t="b">
        <f>OR(ISNUMBER(FIND("human",B225)),ISNUMBER(FIND("workers",B225)),ISNUMBER(FIND("workforces",B225)),ISNUMBER(FIND("occupational",B225)),ISNUMBER(FIND("Case report",B225)),ISNUMBER(FIND("Workplaces",B225)),ISNUMBER(FIND("worker",B225)))</f>
        <v>0</v>
      </c>
      <c r="AE225" t="b">
        <f>OR(ISNUMBER(FIND(" plant ",C225)),ISNUMBER(FIND("Plant ",C225)),ISNUMBER(FIND("tomato",C225)),ISNUMBER(FIND("plants",C225)),ISNUMBER(FIND("Plants",C225)),ISNUMBER(FIND("algae",C225)),ISNUMBER(FIND("lettuce",C225)),ISNUMBER(FIND("green gram sprouts ",C225)),ISNUMBER(FIND("Cucurbita pepo",C225)),ISNUMBER(FIND("bean ",C225)),ISNUMBER(FIND("chloroplast",C225)),ISNUMBER(FIND("chlorophyll",C225)),ISNUMBER(FIND("seedling",C225)),ISNUMBER(FIND("canola",C225)),ISNUMBER(FIND("shoot",C225)),ISNUMBER(FIND("photosynthes",C225)),ISNUMBER(FIND(" leaves ",C225)),,ISNUMBER(FIND("agriculture",C225)),ISNUMBER(FIND(" crops ",C225)))</f>
        <v>0</v>
      </c>
      <c r="AF225" t="b">
        <f>OR(ISNUMBER(FIND("bacteria",C225)),ISNUMBER(FIND("Bacteria",C225)),ISNUMBER(FIND("Bacterium",C225)),ISNUMBER(FIND("bacterium",C225)),ISNUMBER(FIND(" coli ",C225)))</f>
        <v>0</v>
      </c>
      <c r="AG225" t="b">
        <f>OR(ISNUMBER(FIND("fungi",C225)),ISNUMBER(FIND("Fungi",C225)),ISNUMBER(FIND("fungus",C225)),ISNUMBER(FIND("Fungus",C225)),ISNUMBER(FIND("mushroom",C225)),ISNUMBER(FIND("Mushroom",C225)),ISNUMBER(FIND(" mold ",C225)))</f>
        <v>0</v>
      </c>
      <c r="AH225" t="b">
        <f>OR(ISNUMBER(FIND("Pig ",C225)),ISNUMBER(FIND("pig ",C225)),ISNUMBER(FIND("Pigs ",C225)),ISNUMBER(FIND("pigs ",C225)))</f>
        <v>0</v>
      </c>
      <c r="AI225" t="b">
        <f>OR(ISNUMBER(FIND(" C. elegans",C225)),ISNUMBER(FIND("Caenorhabditis elegans",C225)),ISNUMBER(FIND("earthworms",C225)),ISNUMBER(FIND(" Ficopomatus enigmaticus",C225)),ISNUMBER(FIND("larva",C225)),ISNUMBER(FIND("Lumbriculus variegatus",C225)),ISNUMBER(FIND("nematode",C225)))</f>
        <v>0</v>
      </c>
      <c r="AJ225" t="b">
        <f>NOT(OR(AA225,AB225,AC225,AD225,AE225,AF225,AG225,AH225,AI225))</f>
        <v>0</v>
      </c>
      <c r="AL225" t="b">
        <f>OR(AA225,AB225,AD225,AE225,AF225,AG225,AH225,AI225)</f>
        <v>0</v>
      </c>
      <c r="AM225" t="b">
        <f>IF(Table1[[#This Row],[In vivo?]],IF(Table1[[#This Row],[Cell]],FALSE,TRUE),FALSE)</f>
        <v>0</v>
      </c>
      <c r="AN225" t="b">
        <f>AND(AC225,AL225)</f>
        <v>0</v>
      </c>
      <c r="AO225" t="b">
        <f>IF(Table1[[#This Row],[Cell]],IF(Table1[[#This Row],[In vivo?]],FALSE,TRUE),FALSE)</f>
        <v>1</v>
      </c>
      <c r="AP225" t="b">
        <f>NOT(OR(Table1[[#This Row],[In vivo?]],Table1[[#This Row],[Only in Cell]]))</f>
        <v>0</v>
      </c>
      <c r="AQ225" t="str">
        <f>IF(OR(Table1[[#This Row],[Rodents]],Table1[[#This Row],[Human]],Table1[[#This Row],[Pig]]),OR(ISNUMBER(FIND("pulmonary",C225)),ISNUMBER(FIND("lung",C225))),"NA")</f>
        <v>NA</v>
      </c>
      <c r="AR225" t="str">
        <f>IF(OR(Table1[[#This Row],[Rodents]],Table1[[#This Row],[Human]],Table1[[#This Row],[Pig]]),OR(ISNUMBER(FIND("skin",C225)),ISNUMBER(FIND("dermal",C225))),"NA")</f>
        <v>NA</v>
      </c>
      <c r="AS225" t="str">
        <f>IF(OR(Table1[[#This Row],[Rodents]],Table1[[#This Row],[Human]],Table1[[#This Row],[Pig]]),OR(ISNUMBER(FIND("liver",C225)),ISNUMBER(FIND("hepat",C225))),"NA")</f>
        <v>NA</v>
      </c>
      <c r="AT225" t="str">
        <f>IF(OR(Table1[[#This Row],[Rodents]],Table1[[#This Row],[Human]],Table1[[#This Row],[Pig]]),OR(ISNUMBER(FIND("kidney",C225)),ISNUMBER(FIND("neph",C225))),"NA")</f>
        <v>NA</v>
      </c>
      <c r="AU225" t="str">
        <f>IF(OR(Table1[[#This Row],[Rodents]],Table1[[#This Row],[Human]],Table1[[#This Row],[Pig]]),OR(ISNUMBER(FIND("brain",C225)),ISNUMBER(FIND("neur",C225)),ISNUMBER(FIND("nerv",C225))),"NA")</f>
        <v>NA</v>
      </c>
      <c r="AV225" t="str">
        <f>IF(OR(Table1[[#This Row],[Rodents]],Table1[[#This Row],[Human]],Table1[[#This Row],[Pig]]),OR(ISNUMBER(FIND("heart",C225)),ISNUMBER(FIND("cardi",C225))),"NA")</f>
        <v>NA</v>
      </c>
      <c r="AW225" t="str">
        <f>IF(OR(Table1[[#This Row],[Rodents]],Table1[[#This Row],[Human]],Table1[[#This Row],[Pig]]),OR(ISNUMBER(FIND("gastro",C225)),ISNUMBER(FIND("intesti",C225)),ISNUMBER(FIND("stomach",C225))),"NA")</f>
        <v>NA</v>
      </c>
      <c r="AX225" t="str">
        <f>IF(OR(Table1[[#This Row],[Rodents]],Table1[[#This Row],[Human]],Table1[[#This Row],[Pig]]),NOT(OR(AQ225,AR225,AS225,AT225,AU225,AV225,AW225)),"NA")</f>
        <v>NA</v>
      </c>
      <c r="AY225" t="b">
        <f>OR(ISNUMBER(FIND("SWCNT",C225)),ISNUMBER(FIND("SWNT",C225)),ISNUMBER(FIND("single-wall",C225)),ISNUMBER(FIND("single wall",C225)),ISNUMBER(FIND("Single wall",C225)),ISNUMBER(FIND("Single-wall",C225)),ISNUMBER(FIND("SWCNT",B225)),ISNUMBER(FIND("SWNT",B225)),ISNUMBER(FIND("single-wall",B225)),ISNUMBER(FIND("single wall",B225)),ISNUMBER(FIND("Single-wall",B225)),ISNUMBER(FIND("Single wall",B225)))</f>
        <v>0</v>
      </c>
      <c r="AZ225" t="b">
        <f>OR(ISNUMBER(FIND("MWCNT",C225)),ISNUMBER(FIND("MWNT",C225)),ISNUMBER(FIND("multi-wall",C225)),ISNUMBER(FIND("multi wall",C225)),ISNUMBER(FIND("multiwall",C225)),ISNUMBER(FIND("Multi-wall",C225)),ISNUMBER(FIND("Multi wall",C225)),ISNUMBER(FIND("Multiwall",C225)),ISNUMBER(FIND("MWCNT",B225)),ISNUMBER(FIND("MWNT",B225)),ISNUMBER(FIND("multi-wall",B225)),ISNUMBER(FIND("multi wall",B225)),ISNUMBER(FIND("multiwall",B225)),ISNUMBER(FIND("Multi-wall",B225)),ISNUMBER(FIND("Multi wall",B225)),ISNUMBER(FIND("Multiwall",B225)),ISNUMBER(FIND("Double-wall",B225)),ISNUMBER(FIND("Double wall",B225)),ISNUMBER(FIND("Doublewall",B225)),ISNUMBER(FIND("double-wall",B225)),ISNUMBER(FIND("double wall",B225)),ISNUMBER(FIND("doublewall",B225)))</f>
        <v>1</v>
      </c>
      <c r="BA225" t="b">
        <f>AND(Table1[[#This Row],[SWCNT]],Table1[[#This Row],[MWCNT]])</f>
        <v>0</v>
      </c>
      <c r="BB225" t="b">
        <f>IF(Table1[[#This Row],[SWCNT]]=TRUE,FALSE,IF(Table1[[#This Row],[MWCNT]]=TRUE,FALSE,TRUE))</f>
        <v>0</v>
      </c>
      <c r="BC225" s="18"/>
    </row>
    <row r="226" spans="1:55" ht="407">
      <c r="A226" t="s">
        <v>2168</v>
      </c>
      <c r="B226" s="2" t="s">
        <v>2170</v>
      </c>
      <c r="C226" s="16" t="s">
        <v>2172</v>
      </c>
      <c r="D226" s="17" t="s">
        <v>181</v>
      </c>
      <c r="E226" s="2">
        <v>2017</v>
      </c>
      <c r="F226" t="b">
        <f>OR(ISNUMBER(FIND("cytotoxic",C226)),ISNUMBER(FIND("Cytotoxic",C226)),ISNUMBER(FIND("cellular toxicity",C226)),ISNUMBER(FIND("cell death",C226)),ISNUMBER(FIND("viable",C226)),ISNUMBER(FIND("phytotoxic",C226)),ISNUMBER(FIND("acute toxicity",C226)),ISNUMBER(FIND("MTT",C226)),ISNUMBER(FIND("survival",C226)),ISNUMBER(FIND("prolifer",C226)),ISNUMBER(FIND("apoptosis",C226)),ISNUMBER(FIND("neurotoxic",C226)),ISNUMBER(FIND("  lysis ",C226)),ISNUMBER(FIND("necrosis",C226)),ISNUMBER(FIND("cellular death",C226))*3,ISNUMBER(FIND("LDH",C226)),ISNUMBER(FIND("Acute toxicity",C226)))</f>
        <v>1</v>
      </c>
      <c r="G226" t="b">
        <f>OR(ISNUMBER(FIND("genotoxic",C226)),ISNUMBER(FIND("genotoxicity",C226)),ISNUMBER(FIND("DNA damage",C226)),ISNUMBER(FIND("DNA",C226)),ISNUMBER(FIND("RNA",C226)),ISNUMBER(FIND("mesothelioma",C226)),ISNUMBER(FIND("carcino",C226)),ISNUMBER(FIND("mutagen",C226)),ISNUMBER(FIND("genetic",C226)))</f>
        <v>1</v>
      </c>
      <c r="H226" t="b">
        <f>OR(ISNUMBER(FIND("inflammatory",C226)),ISNUMBER(FIND("inflamm",C226)))</f>
        <v>1</v>
      </c>
      <c r="I226" t="b">
        <f>OR(ISNUMBER(FIND("immune",C226)),ISNUMBER(FIND("immunological",C226)),ISNUMBER(FIND("interleuk",C226)),ISNUMBER(FIND("platelet activation",C226)),ISNUMBER(FIND("monocyte",C226)),ISNUMBER(FIND("leukocyte",C226)),ISNUMBER(FIND("cytokine",C226)),ISNUMBER(FIND("CD4",C226)),ISNUMBER(FIND("CD8",C226)),ISNUMBER(FIND("T-cell",C226)))</f>
        <v>1</v>
      </c>
      <c r="J226" t="b">
        <f>OR(ISNUMBER(FIND("reactive oxygen",C226)),ISNUMBER(FIND("ROS",C226)),ISNUMBER(FIND("free radical",C226)),ISNUMBER(FIND("oxidative stress",C226)),ISNUMBER(FIND("peroxid",C226)),ISNUMBER(FIND("oxidative",C226)),ISNUMBER(FIND("antioxid",C226)))</f>
        <v>0</v>
      </c>
      <c r="K226" t="b">
        <f>OR(ISNUMBER(FIND("autophag",C226)))</f>
        <v>0</v>
      </c>
      <c r="L226" t="b">
        <f>OR(ISNUMBER(FIND("morpholog",C226)))</f>
        <v>0</v>
      </c>
      <c r="M226" t="b">
        <f>OR(ISNUMBER(FIND("fibrosis",C226)),ISNUMBER(FIND("Fibrosis",C226)),ISNUMBER(FIND("fibrot",C226)))</f>
        <v>1</v>
      </c>
      <c r="N226" t="b">
        <f>OR(ISNUMBER(FIND("offspring",C226)),ISNUMBER(FIND("Parental",C226)),ISNUMBER(FIND("parental",C226)),ISNUMBER(FIND("germline",C226)),ISNUMBER(FIND("reproduc",C226)),ISNUMBER(FIND("embryo",C226)))</f>
        <v>0</v>
      </c>
      <c r="O226" t="b">
        <f>OR(ISNUMBER(FIND("metabol",C226)),ISNUMBER(FIND("Metabol",C226)),ISNUMBER(FIND("digest",C226)),ISNUMBER(FIND("mitochon",C226)))</f>
        <v>0</v>
      </c>
      <c r="P226" t="b">
        <f>OR(ISNUMBER(FIND("ecotox",C226)),ISNUMBER(FIND("Ecotox",B226)),ISNUMBER(FIND("ecotox",B226)),ISNUMBER(FIND("Ecotox",C226)))</f>
        <v>0</v>
      </c>
      <c r="Q226" t="b">
        <f>OR(ISNUMBER(FIND("Bioaccum",C226)),ISNUMBER(FIND("bioaccum",C226)),ISNUMBER(FIND("accum",C226)))</f>
        <v>0</v>
      </c>
      <c r="R226" t="b">
        <f>OR(ISNUMBER(FIND("Occupation",C226)),ISNUMBER(FIND("occupation",C226)),ISNUMBER(FIND("worker",C226)),ISNUMBER(FIND("workforce",C226)))</f>
        <v>0</v>
      </c>
      <c r="S226" t="b">
        <f>NOT(OR(F226,G226,H226,I226,J226,K226,L226,M226,N226,O226,P226,Q226,R226))</f>
        <v>0</v>
      </c>
      <c r="U226" t="b">
        <f>OR(Table1[[#This Row],[Inflammation]],Table1[[#This Row],[Immune]])</f>
        <v>1</v>
      </c>
      <c r="V226" t="b">
        <f>IF(OR(Table1[[#This Row],[Rodents]],Table1[[#This Row],[Human]],Table1[[#This Row],[Pig]]),OR(ISNUMBER(FIND("intratrach",C226)),ISNUMBER(FIND("nasal ",C226)),ISNUMBER(FIND("instill",C226))),"NA")</f>
        <v>0</v>
      </c>
      <c r="W226" t="b">
        <f>IF(OR(Table1[[#This Row],[Rodents]],Table1[[#This Row],[Human]],Table1[[#This Row],[Pig]]),OR(ISNUMBER(FIND("dermal",C226)),ISNUMBER(FIND("skin ",C226))),"NA")</f>
        <v>0</v>
      </c>
      <c r="X226" t="b">
        <f>IF(OR(Table1[[#This Row],[Rodents]],Table1[[#This Row],[Human]],Table1[[#This Row],[Pig]]),OR(ISNUMBER(FIND("injected",C226)),ISNUMBER(FIND("periton",C226)),ISNUMBER(FIND("intrascrot",C226))),"NA")</f>
        <v>0</v>
      </c>
      <c r="Y226" t="b">
        <f>IF(OR(Table1[[#This Row],[Rodents]],Table1[[#This Row],[Human]],Table1[[#This Row],[Pig]]),NOT(OR(Table1[[#This Row],[Inhaled/Intratracheal/intranasal]],Table1[[#This Row],[Dermal]],Table1[[#This Row],[Injected]])),"NA")</f>
        <v>1</v>
      </c>
      <c r="AA226" t="b">
        <f>OR(ISNUMBER(FIND("fish ",C226)),ISNUMBER(FIND("Fish ",C226)),ISNUMBER(FIND("aquatic",C226)),ISNUMBER(FIND("daphnids",C226)),ISNUMBER(FIND("Carcinus maenas",C226)),ISNUMBER(FIND("Daphnia",C226)),ISNUMBER(FIND("Ruditapes philippinarum",C226)),ISNUMBER(FIND("daphnia",C226)),ISNUMBER(FIND("marine",C226)),ISNUMBER(FIND("mussel",C226)),ISNUMBER(FIND("algae",C226)),ISNUMBER(FIND("Donax faba",C226)),ISNUMBER(FIND("estuarine",C226)),ISNUMBER(FIND("snail",C226)),ISNUMBER(FIND("Prorocentrum donghaiense",C226)) )</f>
        <v>0</v>
      </c>
      <c r="AB226" t="b">
        <f>OR(ISNUMBER(FIND(" rat ",C226)),ISNUMBER(FIND(" rats ",C226)),ISNUMBER(FIND(" Rats ",C226)),ISNUMBER(FIND(" Rat ",C226)),ISNUMBER(FIND(" rat.",C226)),ISNUMBER(FIND(" rats.",C226)),ISNUMBER(FIND("mouse",C226)),ISNUMBER(FIND("mice",C226)), ISNUMBER(FIND(" Mice",C226)))</f>
        <v>1</v>
      </c>
      <c r="AC226" t="b">
        <f>OR(ISNUMBER(FIND(" cell ",C226)),ISNUMBER(FIND("fibroblast",C226)),ISNUMBER(FIND("macrophage",C226)),ISNUMBER(FIND("epithelial",C226)),ISNUMBER(FIND("endothelial",C226)),ISNUMBER(FIND("neuron",C226)),ISNUMBER(FIND(" cells ",C226)),ISNUMBER(FIND("RBC",C226)),ISNUMBER(FIND("mitochond",C226)),ISNUMBER(FIND("adipocyte",C226)),ISNUMBER(FIND("osteo",C226)),ISNUMBER(FIND("keratin",C226)),ISNUMBER(FIND(" cell's ",C226)),ISNUMBER(FIND("eukary",C226)),ISNUMBER(FIND("sperm",C226)))</f>
        <v>1</v>
      </c>
      <c r="AD226" t="b">
        <f>OR(ISNUMBER(FIND("human",B226)),ISNUMBER(FIND("workers",B226)),ISNUMBER(FIND("workforces",B226)),ISNUMBER(FIND("occupational",B226)),ISNUMBER(FIND("Case report",B226)),ISNUMBER(FIND("Workplaces",B226)),ISNUMBER(FIND("worker",B226)))</f>
        <v>0</v>
      </c>
      <c r="AE226" t="b">
        <f>OR(ISNUMBER(FIND(" plant ",C226)),ISNUMBER(FIND("Plant ",C226)),ISNUMBER(FIND("tomato",C226)),ISNUMBER(FIND("plants",C226)),ISNUMBER(FIND("Plants",C226)),ISNUMBER(FIND("algae",C226)),ISNUMBER(FIND("lettuce",C226)),ISNUMBER(FIND("green gram sprouts ",C226)),ISNUMBER(FIND("Cucurbita pepo",C226)),ISNUMBER(FIND("bean ",C226)),ISNUMBER(FIND("chloroplast",C226)),ISNUMBER(FIND("chlorophyll",C226)),ISNUMBER(FIND("seedling",C226)),ISNUMBER(FIND("canola",C226)),ISNUMBER(FIND("shoot",C226)),ISNUMBER(FIND("photosynthes",C226)),ISNUMBER(FIND(" leaves ",C226)),,ISNUMBER(FIND("agriculture",C226)),ISNUMBER(FIND(" crops ",C226)))</f>
        <v>0</v>
      </c>
      <c r="AF226" t="b">
        <f>OR(ISNUMBER(FIND("bacteria",C226)),ISNUMBER(FIND("Bacteria",C226)),ISNUMBER(FIND("Bacterium",C226)),ISNUMBER(FIND("bacterium",C226)),ISNUMBER(FIND(" coli ",C226)))</f>
        <v>0</v>
      </c>
      <c r="AG226" t="b">
        <f>OR(ISNUMBER(FIND("fungi",C226)),ISNUMBER(FIND("Fungi",C226)),ISNUMBER(FIND("fungus",C226)),ISNUMBER(FIND("Fungus",C226)),ISNUMBER(FIND("mushroom",C226)),ISNUMBER(FIND("Mushroom",C226)),ISNUMBER(FIND(" mold ",C226)))</f>
        <v>0</v>
      </c>
      <c r="AH226" t="b">
        <f>OR(ISNUMBER(FIND("Pig ",C226)),ISNUMBER(FIND("pig ",C226)),ISNUMBER(FIND("Pigs ",C226)),ISNUMBER(FIND("pigs ",C226)))</f>
        <v>0</v>
      </c>
      <c r="AI226" t="b">
        <f>OR(ISNUMBER(FIND(" C. elegans",C226)),ISNUMBER(FIND("Caenorhabditis elegans",C226)),ISNUMBER(FIND("earthworms",C226)),ISNUMBER(FIND(" Ficopomatus enigmaticus",C226)),ISNUMBER(FIND("larva",C226)),ISNUMBER(FIND("Lumbriculus variegatus",C226)),ISNUMBER(FIND("nematode",C226)))</f>
        <v>0</v>
      </c>
      <c r="AJ226" t="b">
        <f>NOT(OR(AA226,AB226,AC226,AD226,AE226,AF226,AG226,AH226,AI226))</f>
        <v>0</v>
      </c>
      <c r="AL226" t="b">
        <f>OR(AA226,AB226,AD226,AE226,AF226,AG226,AH226,AI226)</f>
        <v>1</v>
      </c>
      <c r="AM226" t="b">
        <f>IF(Table1[[#This Row],[In vivo?]],IF(Table1[[#This Row],[Cell]],FALSE,TRUE),FALSE)</f>
        <v>0</v>
      </c>
      <c r="AN226" t="b">
        <f>AND(AC226,AL226)</f>
        <v>1</v>
      </c>
      <c r="AO226" t="b">
        <f>IF(Table1[[#This Row],[Cell]],IF(Table1[[#This Row],[In vivo?]],FALSE,TRUE),FALSE)</f>
        <v>0</v>
      </c>
      <c r="AP226" t="b">
        <f>NOT(OR(Table1[[#This Row],[In vivo?]],Table1[[#This Row],[Only in Cell]]))</f>
        <v>0</v>
      </c>
      <c r="AQ226" t="b">
        <f>IF(OR(Table1[[#This Row],[Rodents]],Table1[[#This Row],[Human]],Table1[[#This Row],[Pig]]),OR(ISNUMBER(FIND("pulmonary",C226)),ISNUMBER(FIND("lung",C226))),"NA")</f>
        <v>1</v>
      </c>
      <c r="AR226" t="b">
        <f>IF(OR(Table1[[#This Row],[Rodents]],Table1[[#This Row],[Human]],Table1[[#This Row],[Pig]]),OR(ISNUMBER(FIND("skin",C226)),ISNUMBER(FIND("dermal",C226))),"NA")</f>
        <v>0</v>
      </c>
      <c r="AS226" t="b">
        <f>IF(OR(Table1[[#This Row],[Rodents]],Table1[[#This Row],[Human]],Table1[[#This Row],[Pig]]),OR(ISNUMBER(FIND("liver",C226)),ISNUMBER(FIND("hepat",C226))),"NA")</f>
        <v>0</v>
      </c>
      <c r="AT226" t="b">
        <f>IF(OR(Table1[[#This Row],[Rodents]],Table1[[#This Row],[Human]],Table1[[#This Row],[Pig]]),OR(ISNUMBER(FIND("kidney",C226)),ISNUMBER(FIND("neph",C226))),"NA")</f>
        <v>0</v>
      </c>
      <c r="AU226" t="b">
        <f>IF(OR(Table1[[#This Row],[Rodents]],Table1[[#This Row],[Human]],Table1[[#This Row],[Pig]]),OR(ISNUMBER(FIND("brain",C226)),ISNUMBER(FIND("neur",C226)),ISNUMBER(FIND("nerv",C226))),"NA")</f>
        <v>0</v>
      </c>
      <c r="AV226" t="b">
        <f>IF(OR(Table1[[#This Row],[Rodents]],Table1[[#This Row],[Human]],Table1[[#This Row],[Pig]]),OR(ISNUMBER(FIND("heart",C226)),ISNUMBER(FIND("cardi",C226))),"NA")</f>
        <v>0</v>
      </c>
      <c r="AW226" t="b">
        <f>IF(OR(Table1[[#This Row],[Rodents]],Table1[[#This Row],[Human]],Table1[[#This Row],[Pig]]),OR(ISNUMBER(FIND("gastro",C226)),ISNUMBER(FIND("intesti",C226)),ISNUMBER(FIND("stomach",C226))),"NA")</f>
        <v>0</v>
      </c>
      <c r="AX226" t="b">
        <f>IF(OR(Table1[[#This Row],[Rodents]],Table1[[#This Row],[Human]],Table1[[#This Row],[Pig]]),NOT(OR(AQ226,AR226,AS226,AT226,AU226,AV226,AW226)),"NA")</f>
        <v>0</v>
      </c>
      <c r="AY226" t="b">
        <f>OR(ISNUMBER(FIND("SWCNT",C226)),ISNUMBER(FIND("SWNT",C226)),ISNUMBER(FIND("single-wall",C226)),ISNUMBER(FIND("single wall",C226)),ISNUMBER(FIND("Single wall",C226)),ISNUMBER(FIND("Single-wall",C226)),ISNUMBER(FIND("SWCNT",B226)),ISNUMBER(FIND("SWNT",B226)),ISNUMBER(FIND("single-wall",B226)),ISNUMBER(FIND("single wall",B226)),ISNUMBER(FIND("Single-wall",B226)),ISNUMBER(FIND("Single wall",B226)))</f>
        <v>0</v>
      </c>
      <c r="AZ226" t="b">
        <f>OR(ISNUMBER(FIND("MWCNT",C226)),ISNUMBER(FIND("MWNT",C226)),ISNUMBER(FIND("multi-wall",C226)),ISNUMBER(FIND("multi wall",C226)),ISNUMBER(FIND("multiwall",C226)),ISNUMBER(FIND("Multi-wall",C226)),ISNUMBER(FIND("Multi wall",C226)),ISNUMBER(FIND("Multiwall",C226)),ISNUMBER(FIND("MWCNT",B226)),ISNUMBER(FIND("MWNT",B226)),ISNUMBER(FIND("multi-wall",B226)),ISNUMBER(FIND("multi wall",B226)),ISNUMBER(FIND("multiwall",B226)),ISNUMBER(FIND("Multi-wall",B226)),ISNUMBER(FIND("Multi wall",B226)),ISNUMBER(FIND("Multiwall",B226)),ISNUMBER(FIND("Double-wall",B226)),ISNUMBER(FIND("Double wall",B226)),ISNUMBER(FIND("Doublewall",B226)),ISNUMBER(FIND("double-wall",B226)),ISNUMBER(FIND("double wall",B226)),ISNUMBER(FIND("doublewall",B226)))</f>
        <v>1</v>
      </c>
      <c r="BA226" t="b">
        <f>AND(Table1[[#This Row],[SWCNT]],Table1[[#This Row],[MWCNT]])</f>
        <v>0</v>
      </c>
      <c r="BB226" t="b">
        <f>IF(Table1[[#This Row],[SWCNT]]=TRUE,FALSE,IF(Table1[[#This Row],[MWCNT]]=TRUE,FALSE,TRUE))</f>
        <v>0</v>
      </c>
      <c r="BC226" s="18"/>
    </row>
    <row r="227" spans="1:55" ht="277.5">
      <c r="A227" t="s">
        <v>2174</v>
      </c>
      <c r="B227" s="2" t="s">
        <v>2175</v>
      </c>
      <c r="C227" s="16" t="s">
        <v>2176</v>
      </c>
      <c r="D227" s="17" t="s">
        <v>403</v>
      </c>
      <c r="E227" s="2">
        <v>2017</v>
      </c>
      <c r="F227" t="b">
        <f>OR(ISNUMBER(FIND("cytotoxic",C227)),ISNUMBER(FIND("Cytotoxic",C227)),ISNUMBER(FIND("cellular toxicity",C227)),ISNUMBER(FIND("cell death",C227)),ISNUMBER(FIND("viable",C227)),ISNUMBER(FIND("phytotoxic",C227)),ISNUMBER(FIND("acute toxicity",C227)),ISNUMBER(FIND("MTT",C227)),ISNUMBER(FIND("survival",C227)),ISNUMBER(FIND("prolifer",C227)),ISNUMBER(FIND("apoptosis",C227)),ISNUMBER(FIND("neurotoxic",C227)),ISNUMBER(FIND("  lysis ",C227)),ISNUMBER(FIND("necrosis",C227)),ISNUMBER(FIND("cellular death",C227))*3,ISNUMBER(FIND("LDH",C227)),ISNUMBER(FIND("Acute toxicity",C227)))</f>
        <v>1</v>
      </c>
      <c r="G227" t="b">
        <f>OR(ISNUMBER(FIND("genotoxic",C227)),ISNUMBER(FIND("genotoxicity",C227)),ISNUMBER(FIND("DNA damage",C227)),ISNUMBER(FIND("DNA",C227)),ISNUMBER(FIND("RNA",C227)),ISNUMBER(FIND("mesothelioma",C227)),ISNUMBER(FIND("carcino",C227)),ISNUMBER(FIND("mutagen",C227)),ISNUMBER(FIND("genetic",C227)))</f>
        <v>0</v>
      </c>
      <c r="H227" t="b">
        <f>OR(ISNUMBER(FIND("inflammatory",C227)),ISNUMBER(FIND("inflamm",C227)))</f>
        <v>1</v>
      </c>
      <c r="I227" t="b">
        <f>OR(ISNUMBER(FIND("immune",C227)),ISNUMBER(FIND("immunological",C227)),ISNUMBER(FIND("interleuk",C227)),ISNUMBER(FIND("platelet activation",C227)),ISNUMBER(FIND("monocyte",C227)),ISNUMBER(FIND("leukocyte",C227)),ISNUMBER(FIND("cytokine",C227)),ISNUMBER(FIND("CD4",C227)),ISNUMBER(FIND("CD8",C227)),ISNUMBER(FIND("T-cell",C227)))</f>
        <v>1</v>
      </c>
      <c r="J227" t="b">
        <f>OR(ISNUMBER(FIND("reactive oxygen",C227)),ISNUMBER(FIND("ROS",C227)),ISNUMBER(FIND("free radical",C227)),ISNUMBER(FIND("oxidative stress",C227)),ISNUMBER(FIND("peroxid",C227)),ISNUMBER(FIND("oxidative",C227)),ISNUMBER(FIND("antioxid",C227)))</f>
        <v>0</v>
      </c>
      <c r="K227" t="b">
        <f>OR(ISNUMBER(FIND("autophag",C227)))</f>
        <v>0</v>
      </c>
      <c r="L227" t="b">
        <f>OR(ISNUMBER(FIND("morpholog",C227)))</f>
        <v>0</v>
      </c>
      <c r="M227" t="b">
        <f>OR(ISNUMBER(FIND("fibrosis",C227)),ISNUMBER(FIND("Fibrosis",C227)),ISNUMBER(FIND("fibrot",C227)))</f>
        <v>0</v>
      </c>
      <c r="N227" t="b">
        <f>OR(ISNUMBER(FIND("offspring",C227)),ISNUMBER(FIND("Parental",C227)),ISNUMBER(FIND("parental",C227)),ISNUMBER(FIND("germline",C227)),ISNUMBER(FIND("reproduc",C227)),ISNUMBER(FIND("embryo",C227)))</f>
        <v>0</v>
      </c>
      <c r="O227" t="b">
        <f>OR(ISNUMBER(FIND("metabol",C227)),ISNUMBER(FIND("Metabol",C227)),ISNUMBER(FIND("digest",C227)),ISNUMBER(FIND("mitochon",C227)))</f>
        <v>0</v>
      </c>
      <c r="P227" t="b">
        <f>OR(ISNUMBER(FIND("ecotox",C227)),ISNUMBER(FIND("Ecotox",B227)),ISNUMBER(FIND("ecotox",B227)),ISNUMBER(FIND("Ecotox",C227)))</f>
        <v>0</v>
      </c>
      <c r="Q227" t="b">
        <f>OR(ISNUMBER(FIND("Bioaccum",C227)),ISNUMBER(FIND("bioaccum",C227)),ISNUMBER(FIND("accum",C227)))</f>
        <v>0</v>
      </c>
      <c r="R227" t="b">
        <f>OR(ISNUMBER(FIND("Occupation",C227)),ISNUMBER(FIND("occupation",C227)),ISNUMBER(FIND("worker",C227)),ISNUMBER(FIND("workforce",C227)))</f>
        <v>0</v>
      </c>
      <c r="S227" t="b">
        <f>NOT(OR(F227,G227,H227,I227,J227,K227,L227,M227,N227,O227,P227,Q227,R227))</f>
        <v>0</v>
      </c>
      <c r="U227" t="b">
        <f>OR(Table1[[#This Row],[Inflammation]],Table1[[#This Row],[Immune]])</f>
        <v>1</v>
      </c>
      <c r="V227" t="str">
        <f>IF(OR(Table1[[#This Row],[Rodents]],Table1[[#This Row],[Human]],Table1[[#This Row],[Pig]]),OR(ISNUMBER(FIND("intratrach",C227)),ISNUMBER(FIND("nasal ",C227)),ISNUMBER(FIND("instill",C227))),"NA")</f>
        <v>NA</v>
      </c>
      <c r="W227" t="str">
        <f>IF(OR(Table1[[#This Row],[Rodents]],Table1[[#This Row],[Human]],Table1[[#This Row],[Pig]]),OR(ISNUMBER(FIND("dermal",C227)),ISNUMBER(FIND("skin ",C227))),"NA")</f>
        <v>NA</v>
      </c>
      <c r="X227" t="str">
        <f>IF(OR(Table1[[#This Row],[Rodents]],Table1[[#This Row],[Human]],Table1[[#This Row],[Pig]]),OR(ISNUMBER(FIND("injected",C227)),ISNUMBER(FIND("periton",C227)),ISNUMBER(FIND("intrascrot",C227))),"NA")</f>
        <v>NA</v>
      </c>
      <c r="Y227" t="str">
        <f>IF(OR(Table1[[#This Row],[Rodents]],Table1[[#This Row],[Human]],Table1[[#This Row],[Pig]]),NOT(OR(Table1[[#This Row],[Inhaled/Intratracheal/intranasal]],Table1[[#This Row],[Dermal]],Table1[[#This Row],[Injected]])),"NA")</f>
        <v>NA</v>
      </c>
      <c r="AA227" t="b">
        <f>OR(ISNUMBER(FIND("fish ",C227)),ISNUMBER(FIND("Fish ",C227)),ISNUMBER(FIND("aquatic",C227)),ISNUMBER(FIND("daphnids",C227)),ISNUMBER(FIND("Carcinus maenas",C227)),ISNUMBER(FIND("Daphnia",C227)),ISNUMBER(FIND("Ruditapes philippinarum",C227)),ISNUMBER(FIND("daphnia",C227)),ISNUMBER(FIND("marine",C227)),ISNUMBER(FIND("mussel",C227)),ISNUMBER(FIND("algae",C227)),ISNUMBER(FIND("Donax faba",C227)),ISNUMBER(FIND("estuarine",C227)),ISNUMBER(FIND("snail",C227)),ISNUMBER(FIND("Prorocentrum donghaiense",C227)) )</f>
        <v>0</v>
      </c>
      <c r="AB227" t="b">
        <f>OR(ISNUMBER(FIND(" rat ",C227)),ISNUMBER(FIND(" rats ",C227)),ISNUMBER(FIND(" Rats ",C227)),ISNUMBER(FIND(" Rat ",C227)),ISNUMBER(FIND(" rat.",C227)),ISNUMBER(FIND(" rats.",C227)),ISNUMBER(FIND("mouse",C227)),ISNUMBER(FIND("mice",C227)), ISNUMBER(FIND(" Mice",C227)))</f>
        <v>0</v>
      </c>
      <c r="AC227" t="b">
        <f>OR(ISNUMBER(FIND(" cell ",C227)),ISNUMBER(FIND("fibroblast",C227)),ISNUMBER(FIND("macrophage",C227)),ISNUMBER(FIND("epithelial",C227)),ISNUMBER(FIND("endothelial",C227)),ISNUMBER(FIND("neuron",C227)),ISNUMBER(FIND(" cells ",C227)),ISNUMBER(FIND("RBC",C227)),ISNUMBER(FIND("mitochond",C227)),ISNUMBER(FIND("adipocyte",C227)),ISNUMBER(FIND("osteo",C227)),ISNUMBER(FIND("keratin",C227)),ISNUMBER(FIND(" cell's ",C227)),ISNUMBER(FIND("eukary",C227)),ISNUMBER(FIND("sperm",C227)))</f>
        <v>1</v>
      </c>
      <c r="AD227" t="b">
        <f>OR(ISNUMBER(FIND("human",B227)),ISNUMBER(FIND("workers",B227)),ISNUMBER(FIND("workforces",B227)),ISNUMBER(FIND("occupational",B227)),ISNUMBER(FIND("Case report",B227)),ISNUMBER(FIND("Workplaces",B227)),ISNUMBER(FIND("worker",B227)))</f>
        <v>0</v>
      </c>
      <c r="AE227" t="b">
        <f>OR(ISNUMBER(FIND(" plant ",C227)),ISNUMBER(FIND("Plant ",C227)),ISNUMBER(FIND("tomato",C227)),ISNUMBER(FIND("plants",C227)),ISNUMBER(FIND("Plants",C227)),ISNUMBER(FIND("algae",C227)),ISNUMBER(FIND("lettuce",C227)),ISNUMBER(FIND("green gram sprouts ",C227)),ISNUMBER(FIND("Cucurbita pepo",C227)),ISNUMBER(FIND("bean ",C227)),ISNUMBER(FIND("chloroplast",C227)),ISNUMBER(FIND("chlorophyll",C227)),ISNUMBER(FIND("seedling",C227)),ISNUMBER(FIND("canola",C227)),ISNUMBER(FIND("shoot",C227)),ISNUMBER(FIND("photosynthes",C227)),ISNUMBER(FIND(" leaves ",C227)),,ISNUMBER(FIND("agriculture",C227)),ISNUMBER(FIND(" crops ",C227)))</f>
        <v>0</v>
      </c>
      <c r="AF227" t="b">
        <f>OR(ISNUMBER(FIND("bacteria",C227)),ISNUMBER(FIND("Bacteria",C227)),ISNUMBER(FIND("Bacterium",C227)),ISNUMBER(FIND("bacterium",C227)),ISNUMBER(FIND(" coli ",C227)))</f>
        <v>0</v>
      </c>
      <c r="AG227" t="b">
        <f>OR(ISNUMBER(FIND("fungi",C227)),ISNUMBER(FIND("Fungi",C227)),ISNUMBER(FIND("fungus",C227)),ISNUMBER(FIND("Fungus",C227)),ISNUMBER(FIND("mushroom",C227)),ISNUMBER(FIND("Mushroom",C227)),ISNUMBER(FIND(" mold ",C227)))</f>
        <v>0</v>
      </c>
      <c r="AH227" t="b">
        <f>OR(ISNUMBER(FIND("Pig ",C227)),ISNUMBER(FIND("pig ",C227)),ISNUMBER(FIND("Pigs ",C227)),ISNUMBER(FIND("pigs ",C227)))</f>
        <v>0</v>
      </c>
      <c r="AI227" t="b">
        <f>OR(ISNUMBER(FIND(" C. elegans",C227)),ISNUMBER(FIND("Caenorhabditis elegans",C227)),ISNUMBER(FIND("earthworms",C227)),ISNUMBER(FIND(" Ficopomatus enigmaticus",C227)),ISNUMBER(FIND("larva",C227)),ISNUMBER(FIND("Lumbriculus variegatus",C227)),ISNUMBER(FIND("nematode",C227)))</f>
        <v>0</v>
      </c>
      <c r="AJ227" t="b">
        <f>NOT(OR(AA227,AB227,AC227,AD227,AE227,AF227,AG227,AH227,AI227))</f>
        <v>0</v>
      </c>
      <c r="AL227" t="b">
        <f>OR(AA227,AB227,AD227,AE227,AF227,AG227,AH227,AI227)</f>
        <v>0</v>
      </c>
      <c r="AM227" t="b">
        <f>IF(Table1[[#This Row],[In vivo?]],IF(Table1[[#This Row],[Cell]],FALSE,TRUE),FALSE)</f>
        <v>0</v>
      </c>
      <c r="AN227" t="b">
        <f>AND(AC227,AL227)</f>
        <v>0</v>
      </c>
      <c r="AO227" t="b">
        <f>IF(Table1[[#This Row],[Cell]],IF(Table1[[#This Row],[In vivo?]],FALSE,TRUE),FALSE)</f>
        <v>1</v>
      </c>
      <c r="AP227" t="b">
        <f>NOT(OR(Table1[[#This Row],[In vivo?]],Table1[[#This Row],[Only in Cell]]))</f>
        <v>0</v>
      </c>
      <c r="AQ227" t="str">
        <f>IF(OR(Table1[[#This Row],[Rodents]],Table1[[#This Row],[Human]],Table1[[#This Row],[Pig]]),OR(ISNUMBER(FIND("pulmonary",C227)),ISNUMBER(FIND("lung",C227))),"NA")</f>
        <v>NA</v>
      </c>
      <c r="AR227" t="str">
        <f>IF(OR(Table1[[#This Row],[Rodents]],Table1[[#This Row],[Human]],Table1[[#This Row],[Pig]]),OR(ISNUMBER(FIND("skin",C227)),ISNUMBER(FIND("dermal",C227))),"NA")</f>
        <v>NA</v>
      </c>
      <c r="AS227" t="str">
        <f>IF(OR(Table1[[#This Row],[Rodents]],Table1[[#This Row],[Human]],Table1[[#This Row],[Pig]]),OR(ISNUMBER(FIND("liver",C227)),ISNUMBER(FIND("hepat",C227))),"NA")</f>
        <v>NA</v>
      </c>
      <c r="AT227" t="str">
        <f>IF(OR(Table1[[#This Row],[Rodents]],Table1[[#This Row],[Human]],Table1[[#This Row],[Pig]]),OR(ISNUMBER(FIND("kidney",C227)),ISNUMBER(FIND("neph",C227))),"NA")</f>
        <v>NA</v>
      </c>
      <c r="AU227" t="str">
        <f>IF(OR(Table1[[#This Row],[Rodents]],Table1[[#This Row],[Human]],Table1[[#This Row],[Pig]]),OR(ISNUMBER(FIND("brain",C227)),ISNUMBER(FIND("neur",C227)),ISNUMBER(FIND("nerv",C227))),"NA")</f>
        <v>NA</v>
      </c>
      <c r="AV227" t="str">
        <f>IF(OR(Table1[[#This Row],[Rodents]],Table1[[#This Row],[Human]],Table1[[#This Row],[Pig]]),OR(ISNUMBER(FIND("heart",C227)),ISNUMBER(FIND("cardi",C227))),"NA")</f>
        <v>NA</v>
      </c>
      <c r="AW227" t="str">
        <f>IF(OR(Table1[[#This Row],[Rodents]],Table1[[#This Row],[Human]],Table1[[#This Row],[Pig]]),OR(ISNUMBER(FIND("gastro",C227)),ISNUMBER(FIND("intesti",C227)),ISNUMBER(FIND("stomach",C227))),"NA")</f>
        <v>NA</v>
      </c>
      <c r="AX227" t="str">
        <f>IF(OR(Table1[[#This Row],[Rodents]],Table1[[#This Row],[Human]],Table1[[#This Row],[Pig]]),NOT(OR(AQ227,AR227,AS227,AT227,AU227,AV227,AW227)),"NA")</f>
        <v>NA</v>
      </c>
      <c r="AY227" t="b">
        <f>OR(ISNUMBER(FIND("SWCNT",C227)),ISNUMBER(FIND("SWNT",C227)),ISNUMBER(FIND("single-wall",C227)),ISNUMBER(FIND("single wall",C227)),ISNUMBER(FIND("Single wall",C227)),ISNUMBER(FIND("Single-wall",C227)),ISNUMBER(FIND("SWCNT",B227)),ISNUMBER(FIND("SWNT",B227)),ISNUMBER(FIND("single-wall",B227)),ISNUMBER(FIND("single wall",B227)),ISNUMBER(FIND("Single-wall",B227)),ISNUMBER(FIND("Single wall",B227)))</f>
        <v>1</v>
      </c>
      <c r="AZ227" t="b">
        <f>OR(ISNUMBER(FIND("MWCNT",C227)),ISNUMBER(FIND("MWNT",C227)),ISNUMBER(FIND("multi-wall",C227)),ISNUMBER(FIND("multi wall",C227)),ISNUMBER(FIND("multiwall",C227)),ISNUMBER(FIND("Multi-wall",C227)),ISNUMBER(FIND("Multi wall",C227)),ISNUMBER(FIND("Multiwall",C227)),ISNUMBER(FIND("MWCNT",B227)),ISNUMBER(FIND("MWNT",B227)),ISNUMBER(FIND("multi-wall",B227)),ISNUMBER(FIND("multi wall",B227)),ISNUMBER(FIND("multiwall",B227)),ISNUMBER(FIND("Multi-wall",B227)),ISNUMBER(FIND("Multi wall",B227)),ISNUMBER(FIND("Multiwall",B227)),ISNUMBER(FIND("Double-wall",B227)),ISNUMBER(FIND("Double wall",B227)),ISNUMBER(FIND("Doublewall",B227)),ISNUMBER(FIND("double-wall",B227)),ISNUMBER(FIND("double wall",B227)),ISNUMBER(FIND("doublewall",B227)))</f>
        <v>1</v>
      </c>
      <c r="BA227" t="b">
        <f>AND(Table1[[#This Row],[SWCNT]],Table1[[#This Row],[MWCNT]])</f>
        <v>1</v>
      </c>
      <c r="BB227" t="b">
        <f>IF(Table1[[#This Row],[SWCNT]]=TRUE,FALSE,IF(Table1[[#This Row],[MWCNT]]=TRUE,FALSE,TRUE))</f>
        <v>0</v>
      </c>
      <c r="BC227" s="18"/>
    </row>
    <row r="228" spans="1:55" ht="240.5">
      <c r="A228" t="s">
        <v>2211</v>
      </c>
      <c r="B228" s="2" t="s">
        <v>2212</v>
      </c>
      <c r="C228" s="16" t="s">
        <v>2213</v>
      </c>
      <c r="D228" s="17" t="s">
        <v>181</v>
      </c>
      <c r="E228" s="2">
        <v>2017</v>
      </c>
      <c r="F228" t="b">
        <f>OR(ISNUMBER(FIND("cytotoxic",C228)),ISNUMBER(FIND("Cytotoxic",C228)),ISNUMBER(FIND("cellular toxicity",C228)),ISNUMBER(FIND("cell death",C228)),ISNUMBER(FIND("viable",C228)),ISNUMBER(FIND("phytotoxic",C228)),ISNUMBER(FIND("acute toxicity",C228)),ISNUMBER(FIND("MTT",C228)),ISNUMBER(FIND("survival",C228)),ISNUMBER(FIND("prolifer",C228)),ISNUMBER(FIND("apoptosis",C228)),ISNUMBER(FIND("neurotoxic",C228)),ISNUMBER(FIND("  lysis ",C228)),ISNUMBER(FIND("necrosis",C228)),ISNUMBER(FIND("cellular death",C228))*3,ISNUMBER(FIND("LDH",C228)),ISNUMBER(FIND("Acute toxicity",C228)))</f>
        <v>0</v>
      </c>
      <c r="G228" t="b">
        <f>OR(ISNUMBER(FIND("genotoxic",C228)),ISNUMBER(FIND("genotoxicity",C228)),ISNUMBER(FIND("DNA damage",C228)),ISNUMBER(FIND("DNA",C228)),ISNUMBER(FIND("RNA",C228)),ISNUMBER(FIND("mesothelioma",C228)),ISNUMBER(FIND("carcino",C228)),ISNUMBER(FIND("mutagen",C228)),ISNUMBER(FIND("genetic",C228)))</f>
        <v>0</v>
      </c>
      <c r="H228" t="b">
        <f>OR(ISNUMBER(FIND("inflammatory",C228)),ISNUMBER(FIND("inflamm",C228)))</f>
        <v>1</v>
      </c>
      <c r="I228" t="b">
        <f>OR(ISNUMBER(FIND("immune",C228)),ISNUMBER(FIND("immunological",C228)),ISNUMBER(FIND("interleuk",C228)),ISNUMBER(FIND("platelet activation",C228)),ISNUMBER(FIND("monocyte",C228)),ISNUMBER(FIND("leukocyte",C228)),ISNUMBER(FIND("cytokine",C228)),ISNUMBER(FIND("CD4",C228)),ISNUMBER(FIND("CD8",C228)),ISNUMBER(FIND("T-cell",C228)))</f>
        <v>0</v>
      </c>
      <c r="J228" t="b">
        <f>OR(ISNUMBER(FIND("reactive oxygen",C228)),ISNUMBER(FIND("ROS",C228)),ISNUMBER(FIND("free radical",C228)),ISNUMBER(FIND("oxidative stress",C228)),ISNUMBER(FIND("peroxid",C228)),ISNUMBER(FIND("oxidative",C228)),ISNUMBER(FIND("antioxid",C228)))</f>
        <v>0</v>
      </c>
      <c r="K228" t="b">
        <f>OR(ISNUMBER(FIND("autophag",C228)))</f>
        <v>0</v>
      </c>
      <c r="L228" t="b">
        <f>OR(ISNUMBER(FIND("morpholog",C228)))</f>
        <v>0</v>
      </c>
      <c r="M228" t="b">
        <f>OR(ISNUMBER(FIND("fibrosis",C228)),ISNUMBER(FIND("Fibrosis",C228)),ISNUMBER(FIND("fibrot",C228)))</f>
        <v>0</v>
      </c>
      <c r="N228" t="b">
        <f>OR(ISNUMBER(FIND("offspring",C228)),ISNUMBER(FIND("Parental",C228)),ISNUMBER(FIND("parental",C228)),ISNUMBER(FIND("germline",C228)),ISNUMBER(FIND("reproduc",C228)),ISNUMBER(FIND("embryo",C228)))</f>
        <v>1</v>
      </c>
      <c r="O228" t="b">
        <f>OR(ISNUMBER(FIND("metabol",C228)),ISNUMBER(FIND("Metabol",C228)),ISNUMBER(FIND("digest",C228)),ISNUMBER(FIND("mitochon",C228)))</f>
        <v>0</v>
      </c>
      <c r="P228" t="b">
        <f>OR(ISNUMBER(FIND("ecotox",C228)),ISNUMBER(FIND("Ecotox",B228)),ISNUMBER(FIND("ecotox",B228)),ISNUMBER(FIND("Ecotox",C228)))</f>
        <v>0</v>
      </c>
      <c r="Q228" t="b">
        <f>OR(ISNUMBER(FIND("Bioaccum",C228)),ISNUMBER(FIND("bioaccum",C228)),ISNUMBER(FIND("accum",C228)))</f>
        <v>0</v>
      </c>
      <c r="R228" t="b">
        <f>OR(ISNUMBER(FIND("Occupation",C228)),ISNUMBER(FIND("occupation",C228)),ISNUMBER(FIND("worker",C228)),ISNUMBER(FIND("workforce",C228)))</f>
        <v>1</v>
      </c>
      <c r="S228" t="b">
        <f>NOT(OR(F228,G228,H228,I228,J228,K228,L228,M228,N228,O228,P228,Q228,R228))</f>
        <v>0</v>
      </c>
      <c r="U228" t="b">
        <f>OR(Table1[[#This Row],[Inflammation]],Table1[[#This Row],[Immune]])</f>
        <v>1</v>
      </c>
      <c r="V228" t="b">
        <f>IF(OR(Table1[[#This Row],[Rodents]],Table1[[#This Row],[Human]],Table1[[#This Row],[Pig]]),OR(ISNUMBER(FIND("intratrach",C228)),ISNUMBER(FIND("nasal ",C228)),ISNUMBER(FIND("instill",C228))),"NA")</f>
        <v>1</v>
      </c>
      <c r="W228" t="b">
        <f>IF(OR(Table1[[#This Row],[Rodents]],Table1[[#This Row],[Human]],Table1[[#This Row],[Pig]]),OR(ISNUMBER(FIND("dermal",C228)),ISNUMBER(FIND("skin ",C228))),"NA")</f>
        <v>0</v>
      </c>
      <c r="X228" t="b">
        <f>IF(OR(Table1[[#This Row],[Rodents]],Table1[[#This Row],[Human]],Table1[[#This Row],[Pig]]),OR(ISNUMBER(FIND("injected",C228)),ISNUMBER(FIND("periton",C228)),ISNUMBER(FIND("intrascrot",C228))),"NA")</f>
        <v>0</v>
      </c>
      <c r="Y228" t="b">
        <f>IF(OR(Table1[[#This Row],[Rodents]],Table1[[#This Row],[Human]],Table1[[#This Row],[Pig]]),NOT(OR(Table1[[#This Row],[Inhaled/Intratracheal/intranasal]],Table1[[#This Row],[Dermal]],Table1[[#This Row],[Injected]])),"NA")</f>
        <v>0</v>
      </c>
      <c r="AA228" t="b">
        <f>OR(ISNUMBER(FIND("fish ",C228)),ISNUMBER(FIND("Fish ",C228)),ISNUMBER(FIND("aquatic",C228)),ISNUMBER(FIND("daphnids",C228)),ISNUMBER(FIND("Carcinus maenas",C228)),ISNUMBER(FIND("Daphnia",C228)),ISNUMBER(FIND("Ruditapes philippinarum",C228)),ISNUMBER(FIND("daphnia",C228)),ISNUMBER(FIND("marine",C228)),ISNUMBER(FIND("mussel",C228)),ISNUMBER(FIND("algae",C228)),ISNUMBER(FIND("Donax faba",C228)),ISNUMBER(FIND("estuarine",C228)),ISNUMBER(FIND("snail",C228)),ISNUMBER(FIND("Prorocentrum donghaiense",C228)) )</f>
        <v>0</v>
      </c>
      <c r="AB228" t="b">
        <f>OR(ISNUMBER(FIND(" rat ",C228)),ISNUMBER(FIND(" rats ",C228)),ISNUMBER(FIND(" Rats ",C228)),ISNUMBER(FIND(" Rat ",C228)),ISNUMBER(FIND(" rat.",C228)),ISNUMBER(FIND(" rats.",C228)),ISNUMBER(FIND("mouse",C228)),ISNUMBER(FIND("mice",C228)), ISNUMBER(FIND(" Mice",C228)))</f>
        <v>1</v>
      </c>
      <c r="AC228" t="b">
        <f>OR(ISNUMBER(FIND(" cell ",C228)),ISNUMBER(FIND("fibroblast",C228)),ISNUMBER(FIND("macrophage",C228)),ISNUMBER(FIND("epithelial",C228)),ISNUMBER(FIND("endothelial",C228)),ISNUMBER(FIND("neuron",C228)),ISNUMBER(FIND(" cells ",C228)),ISNUMBER(FIND("RBC",C228)),ISNUMBER(FIND("mitochond",C228)),ISNUMBER(FIND("adipocyte",C228)),ISNUMBER(FIND("osteo",C228)),ISNUMBER(FIND("keratin",C228)),ISNUMBER(FIND(" cell's ",C228)),ISNUMBER(FIND("eukary",C228)),ISNUMBER(FIND("sperm",C228)))</f>
        <v>0</v>
      </c>
      <c r="AD228" t="b">
        <f>OR(ISNUMBER(FIND("human",B228)),ISNUMBER(FIND("workers",B228)),ISNUMBER(FIND("workforces",B228)),ISNUMBER(FIND("occupational",B228)),ISNUMBER(FIND("Case report",B228)),ISNUMBER(FIND("Workplaces",B228)),ISNUMBER(FIND("worker",B228)))</f>
        <v>0</v>
      </c>
      <c r="AE228" t="b">
        <f>OR(ISNUMBER(FIND(" plant ",C228)),ISNUMBER(FIND("Plant ",C228)),ISNUMBER(FIND("tomato",C228)),ISNUMBER(FIND("plants",C228)),ISNUMBER(FIND("Plants",C228)),ISNUMBER(FIND("algae",C228)),ISNUMBER(FIND("lettuce",C228)),ISNUMBER(FIND("green gram sprouts ",C228)),ISNUMBER(FIND("Cucurbita pepo",C228)),ISNUMBER(FIND("bean ",C228)),ISNUMBER(FIND("chloroplast",C228)),ISNUMBER(FIND("chlorophyll",C228)),ISNUMBER(FIND("seedling",C228)),ISNUMBER(FIND("canola",C228)),ISNUMBER(FIND("shoot",C228)),ISNUMBER(FIND("photosynthes",C228)),ISNUMBER(FIND(" leaves ",C228)),,ISNUMBER(FIND("agriculture",C228)),ISNUMBER(FIND(" crops ",C228)))</f>
        <v>0</v>
      </c>
      <c r="AF228" t="b">
        <f>OR(ISNUMBER(FIND("bacteria",C228)),ISNUMBER(FIND("Bacteria",C228)),ISNUMBER(FIND("Bacterium",C228)),ISNUMBER(FIND("bacterium",C228)),ISNUMBER(FIND(" coli ",C228)))</f>
        <v>0</v>
      </c>
      <c r="AG228" t="b">
        <f>OR(ISNUMBER(FIND("fungi",C228)),ISNUMBER(FIND("Fungi",C228)),ISNUMBER(FIND("fungus",C228)),ISNUMBER(FIND("Fungus",C228)),ISNUMBER(FIND("mushroom",C228)),ISNUMBER(FIND("Mushroom",C228)),ISNUMBER(FIND(" mold ",C228)))</f>
        <v>0</v>
      </c>
      <c r="AH228" t="b">
        <f>OR(ISNUMBER(FIND("Pig ",C228)),ISNUMBER(FIND("pig ",C228)),ISNUMBER(FIND("Pigs ",C228)),ISNUMBER(FIND("pigs ",C228)))</f>
        <v>0</v>
      </c>
      <c r="AI228" t="b">
        <f>OR(ISNUMBER(FIND(" C. elegans",C228)),ISNUMBER(FIND("Caenorhabditis elegans",C228)),ISNUMBER(FIND("earthworms",C228)),ISNUMBER(FIND(" Ficopomatus enigmaticus",C228)),ISNUMBER(FIND("larva",C228)),ISNUMBER(FIND("Lumbriculus variegatus",C228)),ISNUMBER(FIND("nematode",C228)))</f>
        <v>0</v>
      </c>
      <c r="AJ228" t="b">
        <f>NOT(OR(AA228,AB228,AC228,AD228,AE228,AF228,AG228,AH228,AI228))</f>
        <v>0</v>
      </c>
      <c r="AL228" t="b">
        <f>OR(AA228,AB228,AD228,AE228,AF228,AG228,AH228,AI228)</f>
        <v>1</v>
      </c>
      <c r="AM228" t="b">
        <f>IF(Table1[[#This Row],[In vivo?]],IF(Table1[[#This Row],[Cell]],FALSE,TRUE),FALSE)</f>
        <v>1</v>
      </c>
      <c r="AN228" t="b">
        <f>AND(AC228,AL228)</f>
        <v>0</v>
      </c>
      <c r="AO228" t="b">
        <f>IF(Table1[[#This Row],[Cell]],IF(Table1[[#This Row],[In vivo?]],FALSE,TRUE),FALSE)</f>
        <v>0</v>
      </c>
      <c r="AP228" t="b">
        <f>NOT(OR(Table1[[#This Row],[In vivo?]],Table1[[#This Row],[Only in Cell]]))</f>
        <v>0</v>
      </c>
      <c r="AQ228" t="b">
        <f>IF(OR(Table1[[#This Row],[Rodents]],Table1[[#This Row],[Human]],Table1[[#This Row],[Pig]]),OR(ISNUMBER(FIND("pulmonary",C228)),ISNUMBER(FIND("lung",C228))),"NA")</f>
        <v>1</v>
      </c>
      <c r="AR228" t="b">
        <f>IF(OR(Table1[[#This Row],[Rodents]],Table1[[#This Row],[Human]],Table1[[#This Row],[Pig]]),OR(ISNUMBER(FIND("skin",C228)),ISNUMBER(FIND("dermal",C228))),"NA")</f>
        <v>0</v>
      </c>
      <c r="AS228" t="b">
        <f>IF(OR(Table1[[#This Row],[Rodents]],Table1[[#This Row],[Human]],Table1[[#This Row],[Pig]]),OR(ISNUMBER(FIND("liver",C228)),ISNUMBER(FIND("hepat",C228))),"NA")</f>
        <v>1</v>
      </c>
      <c r="AT228" t="b">
        <f>IF(OR(Table1[[#This Row],[Rodents]],Table1[[#This Row],[Human]],Table1[[#This Row],[Pig]]),OR(ISNUMBER(FIND("kidney",C228)),ISNUMBER(FIND("neph",C228))),"NA")</f>
        <v>0</v>
      </c>
      <c r="AU228" t="b">
        <f>IF(OR(Table1[[#This Row],[Rodents]],Table1[[#This Row],[Human]],Table1[[#This Row],[Pig]]),OR(ISNUMBER(FIND("brain",C228)),ISNUMBER(FIND("neur",C228)),ISNUMBER(FIND("nerv",C228))),"NA")</f>
        <v>0</v>
      </c>
      <c r="AV228" t="b">
        <f>IF(OR(Table1[[#This Row],[Rodents]],Table1[[#This Row],[Human]],Table1[[#This Row],[Pig]]),OR(ISNUMBER(FIND("heart",C228)),ISNUMBER(FIND("cardi",C228))),"NA")</f>
        <v>0</v>
      </c>
      <c r="AW228" t="b">
        <f>IF(OR(Table1[[#This Row],[Rodents]],Table1[[#This Row],[Human]],Table1[[#This Row],[Pig]]),OR(ISNUMBER(FIND("gastro",C228)),ISNUMBER(FIND("intesti",C228)),ISNUMBER(FIND("stomach",C228))),"NA")</f>
        <v>0</v>
      </c>
      <c r="AX228" t="b">
        <f>IF(OR(Table1[[#This Row],[Rodents]],Table1[[#This Row],[Human]],Table1[[#This Row],[Pig]]),NOT(OR(AQ228,AR228,AS228,AT228,AU228,AV228,AW228)),"NA")</f>
        <v>0</v>
      </c>
      <c r="AY228" t="b">
        <f>OR(ISNUMBER(FIND("SWCNT",C228)),ISNUMBER(FIND("SWNT",C228)),ISNUMBER(FIND("single-wall",C228)),ISNUMBER(FIND("single wall",C228)),ISNUMBER(FIND("Single wall",C228)),ISNUMBER(FIND("Single-wall",C228)),ISNUMBER(FIND("SWCNT",B228)),ISNUMBER(FIND("SWNT",B228)),ISNUMBER(FIND("single-wall",B228)),ISNUMBER(FIND("single wall",B228)),ISNUMBER(FIND("Single-wall",B228)),ISNUMBER(FIND("Single wall",B228)))</f>
        <v>0</v>
      </c>
      <c r="AZ228" t="b">
        <f>OR(ISNUMBER(FIND("MWCNT",C228)),ISNUMBER(FIND("MWNT",C228)),ISNUMBER(FIND("multi-wall",C228)),ISNUMBER(FIND("multi wall",C228)),ISNUMBER(FIND("multiwall",C228)),ISNUMBER(FIND("Multi-wall",C228)),ISNUMBER(FIND("Multi wall",C228)),ISNUMBER(FIND("Multiwall",C228)),ISNUMBER(FIND("MWCNT",B228)),ISNUMBER(FIND("MWNT",B228)),ISNUMBER(FIND("multi-wall",B228)),ISNUMBER(FIND("multi wall",B228)),ISNUMBER(FIND("multiwall",B228)),ISNUMBER(FIND("Multi-wall",B228)),ISNUMBER(FIND("Multi wall",B228)),ISNUMBER(FIND("Multiwall",B228)),ISNUMBER(FIND("Double-wall",B228)),ISNUMBER(FIND("Double wall",B228)),ISNUMBER(FIND("Doublewall",B228)),ISNUMBER(FIND("double-wall",B228)),ISNUMBER(FIND("double wall",B228)),ISNUMBER(FIND("doublewall",B228)))</f>
        <v>1</v>
      </c>
      <c r="BA228" t="b">
        <f>AND(Table1[[#This Row],[SWCNT]],Table1[[#This Row],[MWCNT]])</f>
        <v>0</v>
      </c>
      <c r="BB228" t="b">
        <f>IF(Table1[[#This Row],[SWCNT]]=TRUE,FALSE,IF(Table1[[#This Row],[MWCNT]]=TRUE,FALSE,TRUE))</f>
        <v>0</v>
      </c>
      <c r="BC228" s="18"/>
    </row>
    <row r="229" spans="1:55" ht="277.5">
      <c r="A229" t="s">
        <v>2227</v>
      </c>
      <c r="B229" s="2" t="s">
        <v>2229</v>
      </c>
      <c r="C229" s="16" t="s">
        <v>2231</v>
      </c>
      <c r="D229" s="17" t="s">
        <v>260</v>
      </c>
      <c r="E229" s="2">
        <v>2017</v>
      </c>
      <c r="F229" t="b">
        <f>OR(ISNUMBER(FIND("cytotoxic",C229)),ISNUMBER(FIND("Cytotoxic",C229)),ISNUMBER(FIND("cellular toxicity",C229)),ISNUMBER(FIND("cell death",C229)),ISNUMBER(FIND("viable",C229)),ISNUMBER(FIND("phytotoxic",C229)),ISNUMBER(FIND("acute toxicity",C229)),ISNUMBER(FIND("MTT",C229)),ISNUMBER(FIND("survival",C229)),ISNUMBER(FIND("prolifer",C229)),ISNUMBER(FIND("apoptosis",C229)),ISNUMBER(FIND("neurotoxic",C229)),ISNUMBER(FIND("  lysis ",C229)),ISNUMBER(FIND("necrosis",C229)),ISNUMBER(FIND("cellular death",C229))*3,ISNUMBER(FIND("LDH",C229)),ISNUMBER(FIND("Acute toxicity",C229)))</f>
        <v>0</v>
      </c>
      <c r="G229" t="b">
        <f>OR(ISNUMBER(FIND("genotoxic",C229)),ISNUMBER(FIND("genotoxicity",C229)),ISNUMBER(FIND("DNA damage",C229)),ISNUMBER(FIND("DNA",C229)),ISNUMBER(FIND("RNA",C229)),ISNUMBER(FIND("mesothelioma",C229)),ISNUMBER(FIND("carcino",C229)),ISNUMBER(FIND("mutagen",C229)),ISNUMBER(FIND("genetic",C229)))</f>
        <v>0</v>
      </c>
      <c r="H229" t="b">
        <f>OR(ISNUMBER(FIND("inflammatory",C229)),ISNUMBER(FIND("inflamm",C229)))</f>
        <v>1</v>
      </c>
      <c r="I229" t="b">
        <f>OR(ISNUMBER(FIND("immune",C229)),ISNUMBER(FIND("immunological",C229)),ISNUMBER(FIND("interleuk",C229)),ISNUMBER(FIND("platelet activation",C229)),ISNUMBER(FIND("monocyte",C229)),ISNUMBER(FIND("leukocyte",C229)),ISNUMBER(FIND("cytokine",C229)),ISNUMBER(FIND("CD4",C229)),ISNUMBER(FIND("CD8",C229)),ISNUMBER(FIND("T-cell",C229)))</f>
        <v>0</v>
      </c>
      <c r="J229" t="b">
        <f>OR(ISNUMBER(FIND("reactive oxygen",C229)),ISNUMBER(FIND("ROS",C229)),ISNUMBER(FIND("free radical",C229)),ISNUMBER(FIND("oxidative stress",C229)),ISNUMBER(FIND("peroxid",C229)),ISNUMBER(FIND("oxidative",C229)),ISNUMBER(FIND("antioxid",C229)))</f>
        <v>0</v>
      </c>
      <c r="K229" t="b">
        <f>OR(ISNUMBER(FIND("autophag",C229)))</f>
        <v>0</v>
      </c>
      <c r="L229" t="b">
        <f>OR(ISNUMBER(FIND("morpholog",C229)))</f>
        <v>0</v>
      </c>
      <c r="M229" t="b">
        <f>OR(ISNUMBER(FIND("fibrosis",C229)),ISNUMBER(FIND("Fibrosis",C229)),ISNUMBER(FIND("fibrot",C229)))</f>
        <v>0</v>
      </c>
      <c r="N229" t="b">
        <f>OR(ISNUMBER(FIND("offspring",C229)),ISNUMBER(FIND("Parental",C229)),ISNUMBER(FIND("parental",C229)),ISNUMBER(FIND("germline",C229)),ISNUMBER(FIND("reproduc",C229)),ISNUMBER(FIND("embryo",C229)))</f>
        <v>0</v>
      </c>
      <c r="O229" t="b">
        <f>OR(ISNUMBER(FIND("metabol",C229)),ISNUMBER(FIND("Metabol",C229)),ISNUMBER(FIND("digest",C229)),ISNUMBER(FIND("mitochon",C229)))</f>
        <v>0</v>
      </c>
      <c r="P229" t="b">
        <f>OR(ISNUMBER(FIND("ecotox",C229)),ISNUMBER(FIND("Ecotox",B229)),ISNUMBER(FIND("ecotox",B229)),ISNUMBER(FIND("Ecotox",C229)))</f>
        <v>0</v>
      </c>
      <c r="Q229" t="b">
        <f>OR(ISNUMBER(FIND("Bioaccum",C229)),ISNUMBER(FIND("bioaccum",C229)),ISNUMBER(FIND("accum",C229)))</f>
        <v>0</v>
      </c>
      <c r="R229" t="b">
        <f>OR(ISNUMBER(FIND("Occupation",C229)),ISNUMBER(FIND("occupation",C229)),ISNUMBER(FIND("worker",C229)),ISNUMBER(FIND("workforce",C229)))</f>
        <v>0</v>
      </c>
      <c r="S229" t="b">
        <f>NOT(OR(F229,G229,H229,I229,J229,K229,L229,M229,N229,O229,P229,Q229,R229))</f>
        <v>0</v>
      </c>
      <c r="U229" t="b">
        <f>OR(Table1[[#This Row],[Inflammation]],Table1[[#This Row],[Immune]])</f>
        <v>1</v>
      </c>
      <c r="V229" t="b">
        <f>IF(OR(Table1[[#This Row],[Rodents]],Table1[[#This Row],[Human]],Table1[[#This Row],[Pig]]),OR(ISNUMBER(FIND("intratrach",C229)),ISNUMBER(FIND("nasal ",C229)),ISNUMBER(FIND("instill",C229))),"NA")</f>
        <v>1</v>
      </c>
      <c r="W229" t="b">
        <f>IF(OR(Table1[[#This Row],[Rodents]],Table1[[#This Row],[Human]],Table1[[#This Row],[Pig]]),OR(ISNUMBER(FIND("dermal",C229)),ISNUMBER(FIND("skin ",C229))),"NA")</f>
        <v>0</v>
      </c>
      <c r="X229" t="b">
        <f>IF(OR(Table1[[#This Row],[Rodents]],Table1[[#This Row],[Human]],Table1[[#This Row],[Pig]]),OR(ISNUMBER(FIND("injected",C229)),ISNUMBER(FIND("periton",C229)),ISNUMBER(FIND("intrascrot",C229))),"NA")</f>
        <v>0</v>
      </c>
      <c r="Y229" t="b">
        <f>IF(OR(Table1[[#This Row],[Rodents]],Table1[[#This Row],[Human]],Table1[[#This Row],[Pig]]),NOT(OR(Table1[[#This Row],[Inhaled/Intratracheal/intranasal]],Table1[[#This Row],[Dermal]],Table1[[#This Row],[Injected]])),"NA")</f>
        <v>0</v>
      </c>
      <c r="AA229" t="b">
        <f>OR(ISNUMBER(FIND("fish ",C229)),ISNUMBER(FIND("Fish ",C229)),ISNUMBER(FIND("aquatic",C229)),ISNUMBER(FIND("daphnids",C229)),ISNUMBER(FIND("Carcinus maenas",C229)),ISNUMBER(FIND("Daphnia",C229)),ISNUMBER(FIND("Ruditapes philippinarum",C229)),ISNUMBER(FIND("daphnia",C229)),ISNUMBER(FIND("marine",C229)),ISNUMBER(FIND("mussel",C229)),ISNUMBER(FIND("algae",C229)),ISNUMBER(FIND("Donax faba",C229)),ISNUMBER(FIND("estuarine",C229)),ISNUMBER(FIND("snail",C229)),ISNUMBER(FIND("Prorocentrum donghaiense",C229)) )</f>
        <v>0</v>
      </c>
      <c r="AB229" t="b">
        <f>OR(ISNUMBER(FIND(" rat ",C229)),ISNUMBER(FIND(" rats ",C229)),ISNUMBER(FIND(" Rats ",C229)),ISNUMBER(FIND(" Rat ",C229)),ISNUMBER(FIND(" rat.",C229)),ISNUMBER(FIND(" rats.",C229)),ISNUMBER(FIND("mouse",C229)),ISNUMBER(FIND("mice",C229)), ISNUMBER(FIND(" Mice",C229)))</f>
        <v>1</v>
      </c>
      <c r="AC229" t="b">
        <f>OR(ISNUMBER(FIND(" cell ",C229)),ISNUMBER(FIND("fibroblast",C229)),ISNUMBER(FIND("macrophage",C229)),ISNUMBER(FIND("epithelial",C229)),ISNUMBER(FIND("endothelial",C229)),ISNUMBER(FIND("neuron",C229)),ISNUMBER(FIND(" cells ",C229)),ISNUMBER(FIND("RBC",C229)),ISNUMBER(FIND("mitochond",C229)),ISNUMBER(FIND("adipocyte",C229)),ISNUMBER(FIND("osteo",C229)),ISNUMBER(FIND("keratin",C229)),ISNUMBER(FIND(" cell's ",C229)),ISNUMBER(FIND("eukary",C229)),ISNUMBER(FIND("sperm",C229)))</f>
        <v>0</v>
      </c>
      <c r="AD229" t="b">
        <f>OR(ISNUMBER(FIND("human",B229)),ISNUMBER(FIND("workers",B229)),ISNUMBER(FIND("workforces",B229)),ISNUMBER(FIND("occupational",B229)),ISNUMBER(FIND("Case report",B229)),ISNUMBER(FIND("Workplaces",B229)),ISNUMBER(FIND("worker",B229)))</f>
        <v>0</v>
      </c>
      <c r="AE229" t="b">
        <f>OR(ISNUMBER(FIND(" plant ",C229)),ISNUMBER(FIND("Plant ",C229)),ISNUMBER(FIND("tomato",C229)),ISNUMBER(FIND("plants",C229)),ISNUMBER(FIND("Plants",C229)),ISNUMBER(FIND("algae",C229)),ISNUMBER(FIND("lettuce",C229)),ISNUMBER(FIND("green gram sprouts ",C229)),ISNUMBER(FIND("Cucurbita pepo",C229)),ISNUMBER(FIND("bean ",C229)),ISNUMBER(FIND("chloroplast",C229)),ISNUMBER(FIND("chlorophyll",C229)),ISNUMBER(FIND("seedling",C229)),ISNUMBER(FIND("canola",C229)),ISNUMBER(FIND("shoot",C229)),ISNUMBER(FIND("photosynthes",C229)),ISNUMBER(FIND(" leaves ",C229)),,ISNUMBER(FIND("agriculture",C229)),ISNUMBER(FIND(" crops ",C229)))</f>
        <v>0</v>
      </c>
      <c r="AF229" t="b">
        <f>OR(ISNUMBER(FIND("bacteria",C229)),ISNUMBER(FIND("Bacteria",C229)),ISNUMBER(FIND("Bacterium",C229)),ISNUMBER(FIND("bacterium",C229)),ISNUMBER(FIND(" coli ",C229)))</f>
        <v>0</v>
      </c>
      <c r="AG229" t="b">
        <f>OR(ISNUMBER(FIND("fungi",C229)),ISNUMBER(FIND("Fungi",C229)),ISNUMBER(FIND("fungus",C229)),ISNUMBER(FIND("Fungus",C229)),ISNUMBER(FIND("mushroom",C229)),ISNUMBER(FIND("Mushroom",C229)),ISNUMBER(FIND(" mold ",C229)))</f>
        <v>0</v>
      </c>
      <c r="AH229" t="b">
        <f>OR(ISNUMBER(FIND("Pig ",C229)),ISNUMBER(FIND("pig ",C229)),ISNUMBER(FIND("Pigs ",C229)),ISNUMBER(FIND("pigs ",C229)))</f>
        <v>0</v>
      </c>
      <c r="AI229" t="b">
        <f>OR(ISNUMBER(FIND(" C. elegans",C229)),ISNUMBER(FIND("Caenorhabditis elegans",C229)),ISNUMBER(FIND("earthworms",C229)),ISNUMBER(FIND(" Ficopomatus enigmaticus",C229)),ISNUMBER(FIND("larva",C229)),ISNUMBER(FIND("Lumbriculus variegatus",C229)),ISNUMBER(FIND("nematode",C229)))</f>
        <v>0</v>
      </c>
      <c r="AJ229" t="b">
        <f>NOT(OR(AA229,AB229,AC229,AD229,AE229,AF229,AG229,AH229,AI229))</f>
        <v>0</v>
      </c>
      <c r="AL229" t="b">
        <f>OR(AA229,AB229,AD229,AE229,AF229,AG229,AH229,AI229)</f>
        <v>1</v>
      </c>
      <c r="AM229" t="b">
        <f>IF(Table1[[#This Row],[In vivo?]],IF(Table1[[#This Row],[Cell]],FALSE,TRUE),FALSE)</f>
        <v>1</v>
      </c>
      <c r="AN229" t="b">
        <f>AND(AC229,AL229)</f>
        <v>0</v>
      </c>
      <c r="AO229" t="b">
        <f>IF(Table1[[#This Row],[Cell]],IF(Table1[[#This Row],[In vivo?]],FALSE,TRUE),FALSE)</f>
        <v>0</v>
      </c>
      <c r="AP229" t="b">
        <f>NOT(OR(Table1[[#This Row],[In vivo?]],Table1[[#This Row],[Only in Cell]]))</f>
        <v>0</v>
      </c>
      <c r="AQ229" t="b">
        <f>IF(OR(Table1[[#This Row],[Rodents]],Table1[[#This Row],[Human]],Table1[[#This Row],[Pig]]),OR(ISNUMBER(FIND("pulmonary",C229)),ISNUMBER(FIND("lung",C229))),"NA")</f>
        <v>1</v>
      </c>
      <c r="AR229" t="b">
        <f>IF(OR(Table1[[#This Row],[Rodents]],Table1[[#This Row],[Human]],Table1[[#This Row],[Pig]]),OR(ISNUMBER(FIND("skin",C229)),ISNUMBER(FIND("dermal",C229))),"NA")</f>
        <v>0</v>
      </c>
      <c r="AS229" t="b">
        <f>IF(OR(Table1[[#This Row],[Rodents]],Table1[[#This Row],[Human]],Table1[[#This Row],[Pig]]),OR(ISNUMBER(FIND("liver",C229)),ISNUMBER(FIND("hepat",C229))),"NA")</f>
        <v>0</v>
      </c>
      <c r="AT229" t="b">
        <f>IF(OR(Table1[[#This Row],[Rodents]],Table1[[#This Row],[Human]],Table1[[#This Row],[Pig]]),OR(ISNUMBER(FIND("kidney",C229)),ISNUMBER(FIND("neph",C229))),"NA")</f>
        <v>0</v>
      </c>
      <c r="AU229" t="b">
        <f>IF(OR(Table1[[#This Row],[Rodents]],Table1[[#This Row],[Human]],Table1[[#This Row],[Pig]]),OR(ISNUMBER(FIND("brain",C229)),ISNUMBER(FIND("neur",C229)),ISNUMBER(FIND("nerv",C229))),"NA")</f>
        <v>0</v>
      </c>
      <c r="AV229" t="b">
        <f>IF(OR(Table1[[#This Row],[Rodents]],Table1[[#This Row],[Human]],Table1[[#This Row],[Pig]]),OR(ISNUMBER(FIND("heart",C229)),ISNUMBER(FIND("cardi",C229))),"NA")</f>
        <v>0</v>
      </c>
      <c r="AW229" t="b">
        <f>IF(OR(Table1[[#This Row],[Rodents]],Table1[[#This Row],[Human]],Table1[[#This Row],[Pig]]),OR(ISNUMBER(FIND("gastro",C229)),ISNUMBER(FIND("intesti",C229)),ISNUMBER(FIND("stomach",C229))),"NA")</f>
        <v>0</v>
      </c>
      <c r="AX229" t="b">
        <f>IF(OR(Table1[[#This Row],[Rodents]],Table1[[#This Row],[Human]],Table1[[#This Row],[Pig]]),NOT(OR(AQ229,AR229,AS229,AT229,AU229,AV229,AW229)),"NA")</f>
        <v>0</v>
      </c>
      <c r="AY229" t="b">
        <f>OR(ISNUMBER(FIND("SWCNT",C229)),ISNUMBER(FIND("SWNT",C229)),ISNUMBER(FIND("single-wall",C229)),ISNUMBER(FIND("single wall",C229)),ISNUMBER(FIND("Single wall",C229)),ISNUMBER(FIND("Single-wall",C229)),ISNUMBER(FIND("SWCNT",B229)),ISNUMBER(FIND("SWNT",B229)),ISNUMBER(FIND("single-wall",B229)),ISNUMBER(FIND("single wall",B229)),ISNUMBER(FIND("Single-wall",B229)),ISNUMBER(FIND("Single wall",B229)))</f>
        <v>0</v>
      </c>
      <c r="AZ229" t="b">
        <f>OR(ISNUMBER(FIND("MWCNT",C229)),ISNUMBER(FIND("MWNT",C229)),ISNUMBER(FIND("multi-wall",C229)),ISNUMBER(FIND("multi wall",C229)),ISNUMBER(FIND("multiwall",C229)),ISNUMBER(FIND("Multi-wall",C229)),ISNUMBER(FIND("Multi wall",C229)),ISNUMBER(FIND("Multiwall",C229)),ISNUMBER(FIND("MWCNT",B229)),ISNUMBER(FIND("MWNT",B229)),ISNUMBER(FIND("multi-wall",B229)),ISNUMBER(FIND("multi wall",B229)),ISNUMBER(FIND("multiwall",B229)),ISNUMBER(FIND("Multi-wall",B229)),ISNUMBER(FIND("Multi wall",B229)),ISNUMBER(FIND("Multiwall",B229)),ISNUMBER(FIND("Double-wall",B229)),ISNUMBER(FIND("Double wall",B229)),ISNUMBER(FIND("Doublewall",B229)),ISNUMBER(FIND("double-wall",B229)),ISNUMBER(FIND("double wall",B229)),ISNUMBER(FIND("doublewall",B229)))</f>
        <v>1</v>
      </c>
      <c r="BA229" t="b">
        <f>AND(Table1[[#This Row],[SWCNT]],Table1[[#This Row],[MWCNT]])</f>
        <v>0</v>
      </c>
      <c r="BB229" t="b">
        <f>IF(Table1[[#This Row],[SWCNT]]=TRUE,FALSE,IF(Table1[[#This Row],[MWCNT]]=TRUE,FALSE,TRUE))</f>
        <v>0</v>
      </c>
      <c r="BC229" s="18"/>
    </row>
    <row r="230" spans="1:55" ht="240.5">
      <c r="A230" t="s">
        <v>2232</v>
      </c>
      <c r="B230" s="2" t="s">
        <v>2233</v>
      </c>
      <c r="C230" s="16" t="s">
        <v>2234</v>
      </c>
      <c r="D230" s="17" t="s">
        <v>890</v>
      </c>
      <c r="E230" s="2">
        <v>2017</v>
      </c>
      <c r="F230" t="b">
        <f>OR(ISNUMBER(FIND("cytotoxic",C230)),ISNUMBER(FIND("Cytotoxic",C230)),ISNUMBER(FIND("cellular toxicity",C230)),ISNUMBER(FIND("cell death",C230)),ISNUMBER(FIND("viable",C230)),ISNUMBER(FIND("phytotoxic",C230)),ISNUMBER(FIND("acute toxicity",C230)),ISNUMBER(FIND("MTT",C230)),ISNUMBER(FIND("survival",C230)),ISNUMBER(FIND("prolifer",C230)),ISNUMBER(FIND("apoptosis",C230)),ISNUMBER(FIND("neurotoxic",C230)),ISNUMBER(FIND("  lysis ",C230)),ISNUMBER(FIND("necrosis",C230)),ISNUMBER(FIND("cellular death",C230))*3,ISNUMBER(FIND("LDH",C230)),ISNUMBER(FIND("Acute toxicity",C230)))</f>
        <v>0</v>
      </c>
      <c r="G230" t="b">
        <f>OR(ISNUMBER(FIND("genotoxic",C230)),ISNUMBER(FIND("genotoxicity",C230)),ISNUMBER(FIND("DNA damage",C230)),ISNUMBER(FIND("DNA",C230)),ISNUMBER(FIND("RNA",C230)),ISNUMBER(FIND("mesothelioma",C230)),ISNUMBER(FIND("carcino",C230)),ISNUMBER(FIND("mutagen",C230)),ISNUMBER(FIND("genetic",C230)))</f>
        <v>0</v>
      </c>
      <c r="H230" t="b">
        <f>OR(ISNUMBER(FIND("inflammatory",C230)),ISNUMBER(FIND("inflamm",C230)))</f>
        <v>1</v>
      </c>
      <c r="I230" t="b">
        <f>OR(ISNUMBER(FIND("immune",C230)),ISNUMBER(FIND("immunological",C230)),ISNUMBER(FIND("interleuk",C230)),ISNUMBER(FIND("platelet activation",C230)),ISNUMBER(FIND("monocyte",C230)),ISNUMBER(FIND("leukocyte",C230)),ISNUMBER(FIND("cytokine",C230)),ISNUMBER(FIND("CD4",C230)),ISNUMBER(FIND("CD8",C230)),ISNUMBER(FIND("T-cell",C230)))</f>
        <v>1</v>
      </c>
      <c r="J230" t="b">
        <f>OR(ISNUMBER(FIND("reactive oxygen",C230)),ISNUMBER(FIND("ROS",C230)),ISNUMBER(FIND("free radical",C230)),ISNUMBER(FIND("oxidative stress",C230)),ISNUMBER(FIND("peroxid",C230)),ISNUMBER(FIND("oxidative",C230)),ISNUMBER(FIND("antioxid",C230)))</f>
        <v>0</v>
      </c>
      <c r="K230" t="b">
        <f>OR(ISNUMBER(FIND("autophag",C230)))</f>
        <v>0</v>
      </c>
      <c r="L230" t="b">
        <f>OR(ISNUMBER(FIND("morpholog",C230)))</f>
        <v>0</v>
      </c>
      <c r="M230" t="b">
        <f>OR(ISNUMBER(FIND("fibrosis",C230)),ISNUMBER(FIND("Fibrosis",C230)),ISNUMBER(FIND("fibrot",C230)))</f>
        <v>0</v>
      </c>
      <c r="N230" t="b">
        <f>OR(ISNUMBER(FIND("offspring",C230)),ISNUMBER(FIND("Parental",C230)),ISNUMBER(FIND("parental",C230)),ISNUMBER(FIND("germline",C230)),ISNUMBER(FIND("reproduc",C230)),ISNUMBER(FIND("embryo",C230)))</f>
        <v>0</v>
      </c>
      <c r="O230" t="b">
        <f>OR(ISNUMBER(FIND("metabol",C230)),ISNUMBER(FIND("Metabol",C230)),ISNUMBER(FIND("digest",C230)),ISNUMBER(FIND("mitochon",C230)))</f>
        <v>1</v>
      </c>
      <c r="P230" t="b">
        <f>OR(ISNUMBER(FIND("ecotox",C230)),ISNUMBER(FIND("Ecotox",B230)),ISNUMBER(FIND("ecotox",B230)),ISNUMBER(FIND("Ecotox",C230)))</f>
        <v>0</v>
      </c>
      <c r="Q230" t="b">
        <f>OR(ISNUMBER(FIND("Bioaccum",C230)),ISNUMBER(FIND("bioaccum",C230)),ISNUMBER(FIND("accum",C230)))</f>
        <v>0</v>
      </c>
      <c r="R230" t="b">
        <f>OR(ISNUMBER(FIND("Occupation",C230)),ISNUMBER(FIND("occupation",C230)),ISNUMBER(FIND("worker",C230)),ISNUMBER(FIND("workforce",C230)))</f>
        <v>0</v>
      </c>
      <c r="S230" t="b">
        <f>NOT(OR(F230,G230,H230,I230,J230,K230,L230,M230,N230,O230,P230,Q230,R230))</f>
        <v>0</v>
      </c>
      <c r="U230" t="b">
        <f>OR(Table1[[#This Row],[Inflammation]],Table1[[#This Row],[Immune]])</f>
        <v>1</v>
      </c>
      <c r="V230" t="str">
        <f>IF(OR(Table1[[#This Row],[Rodents]],Table1[[#This Row],[Human]],Table1[[#This Row],[Pig]]),OR(ISNUMBER(FIND("intratrach",C230)),ISNUMBER(FIND("nasal ",C230)),ISNUMBER(FIND("instill",C230))),"NA")</f>
        <v>NA</v>
      </c>
      <c r="W230" t="str">
        <f>IF(OR(Table1[[#This Row],[Rodents]],Table1[[#This Row],[Human]],Table1[[#This Row],[Pig]]),OR(ISNUMBER(FIND("dermal",C230)),ISNUMBER(FIND("skin ",C230))),"NA")</f>
        <v>NA</v>
      </c>
      <c r="X230" t="str">
        <f>IF(OR(Table1[[#This Row],[Rodents]],Table1[[#This Row],[Human]],Table1[[#This Row],[Pig]]),OR(ISNUMBER(FIND("injected",C230)),ISNUMBER(FIND("periton",C230)),ISNUMBER(FIND("intrascrot",C230))),"NA")</f>
        <v>NA</v>
      </c>
      <c r="Y230" t="str">
        <f>IF(OR(Table1[[#This Row],[Rodents]],Table1[[#This Row],[Human]],Table1[[#This Row],[Pig]]),NOT(OR(Table1[[#This Row],[Inhaled/Intratracheal/intranasal]],Table1[[#This Row],[Dermal]],Table1[[#This Row],[Injected]])),"NA")</f>
        <v>NA</v>
      </c>
      <c r="AA230" t="b">
        <f>OR(ISNUMBER(FIND("fish ",C230)),ISNUMBER(FIND("Fish ",C230)),ISNUMBER(FIND("aquatic",C230)),ISNUMBER(FIND("daphnids",C230)),ISNUMBER(FIND("Carcinus maenas",C230)),ISNUMBER(FIND("Daphnia",C230)),ISNUMBER(FIND("Ruditapes philippinarum",C230)),ISNUMBER(FIND("daphnia",C230)),ISNUMBER(FIND("marine",C230)),ISNUMBER(FIND("mussel",C230)),ISNUMBER(FIND("algae",C230)),ISNUMBER(FIND("Donax faba",C230)),ISNUMBER(FIND("estuarine",C230)),ISNUMBER(FIND("snail",C230)),ISNUMBER(FIND("Prorocentrum donghaiense",C230)) )</f>
        <v>0</v>
      </c>
      <c r="AB230" t="b">
        <f>OR(ISNUMBER(FIND(" rat ",C230)),ISNUMBER(FIND(" rats ",C230)),ISNUMBER(FIND(" Rats ",C230)),ISNUMBER(FIND(" Rat ",C230)),ISNUMBER(FIND(" rat.",C230)),ISNUMBER(FIND(" rats.",C230)),ISNUMBER(FIND("mouse",C230)),ISNUMBER(FIND("mice",C230)), ISNUMBER(FIND(" Mice",C230)))</f>
        <v>0</v>
      </c>
      <c r="AC230" t="b">
        <f>OR(ISNUMBER(FIND(" cell ",C230)),ISNUMBER(FIND("fibroblast",C230)),ISNUMBER(FIND("macrophage",C230)),ISNUMBER(FIND("epithelial",C230)),ISNUMBER(FIND("endothelial",C230)),ISNUMBER(FIND("neuron",C230)),ISNUMBER(FIND(" cells ",C230)),ISNUMBER(FIND("RBC",C230)),ISNUMBER(FIND("mitochond",C230)),ISNUMBER(FIND("adipocyte",C230)),ISNUMBER(FIND("osteo",C230)),ISNUMBER(FIND("keratin",C230)),ISNUMBER(FIND(" cell's ",C230)),ISNUMBER(FIND("eukary",C230)),ISNUMBER(FIND("sperm",C230)))</f>
        <v>1</v>
      </c>
      <c r="AD230" t="b">
        <f>OR(ISNUMBER(FIND("human",B230)),ISNUMBER(FIND("workers",B230)),ISNUMBER(FIND("workforces",B230)),ISNUMBER(FIND("occupational",B230)),ISNUMBER(FIND("Case report",B230)),ISNUMBER(FIND("Workplaces",B230)),ISNUMBER(FIND("worker",B230)))</f>
        <v>0</v>
      </c>
      <c r="AE230" t="b">
        <f>OR(ISNUMBER(FIND(" plant ",C230)),ISNUMBER(FIND("Plant ",C230)),ISNUMBER(FIND("tomato",C230)),ISNUMBER(FIND("plants",C230)),ISNUMBER(FIND("Plants",C230)),ISNUMBER(FIND("algae",C230)),ISNUMBER(FIND("lettuce",C230)),ISNUMBER(FIND("green gram sprouts ",C230)),ISNUMBER(FIND("Cucurbita pepo",C230)),ISNUMBER(FIND("bean ",C230)),ISNUMBER(FIND("chloroplast",C230)),ISNUMBER(FIND("chlorophyll",C230)),ISNUMBER(FIND("seedling",C230)),ISNUMBER(FIND("canola",C230)),ISNUMBER(FIND("shoot",C230)),ISNUMBER(FIND("photosynthes",C230)),ISNUMBER(FIND(" leaves ",C230)),,ISNUMBER(FIND("agriculture",C230)),ISNUMBER(FIND(" crops ",C230)))</f>
        <v>0</v>
      </c>
      <c r="AF230" t="b">
        <f>OR(ISNUMBER(FIND("bacteria",C230)),ISNUMBER(FIND("Bacteria",C230)),ISNUMBER(FIND("Bacterium",C230)),ISNUMBER(FIND("bacterium",C230)),ISNUMBER(FIND(" coli ",C230)))</f>
        <v>0</v>
      </c>
      <c r="AG230" t="b">
        <f>OR(ISNUMBER(FIND("fungi",C230)),ISNUMBER(FIND("Fungi",C230)),ISNUMBER(FIND("fungus",C230)),ISNUMBER(FIND("Fungus",C230)),ISNUMBER(FIND("mushroom",C230)),ISNUMBER(FIND("Mushroom",C230)),ISNUMBER(FIND(" mold ",C230)))</f>
        <v>0</v>
      </c>
      <c r="AH230" t="b">
        <f>OR(ISNUMBER(FIND("Pig ",C230)),ISNUMBER(FIND("pig ",C230)),ISNUMBER(FIND("Pigs ",C230)),ISNUMBER(FIND("pigs ",C230)))</f>
        <v>0</v>
      </c>
      <c r="AI230" t="b">
        <f>OR(ISNUMBER(FIND(" C. elegans",C230)),ISNUMBER(FIND("Caenorhabditis elegans",C230)),ISNUMBER(FIND("earthworms",C230)),ISNUMBER(FIND(" Ficopomatus enigmaticus",C230)),ISNUMBER(FIND("larva",C230)),ISNUMBER(FIND("Lumbriculus variegatus",C230)),ISNUMBER(FIND("nematode",C230)))</f>
        <v>0</v>
      </c>
      <c r="AJ230" t="b">
        <f>NOT(OR(AA230,AB230,AC230,AD230,AE230,AF230,AG230,AH230,AI230))</f>
        <v>0</v>
      </c>
      <c r="AL230" t="b">
        <f>OR(AA230,AB230,AD230,AE230,AF230,AG230,AH230,AI230)</f>
        <v>0</v>
      </c>
      <c r="AM230" t="b">
        <f>IF(Table1[[#This Row],[In vivo?]],IF(Table1[[#This Row],[Cell]],FALSE,TRUE),FALSE)</f>
        <v>0</v>
      </c>
      <c r="AN230" t="b">
        <f>AND(AC230,AL230)</f>
        <v>0</v>
      </c>
      <c r="AO230" t="b">
        <f>IF(Table1[[#This Row],[Cell]],IF(Table1[[#This Row],[In vivo?]],FALSE,TRUE),FALSE)</f>
        <v>1</v>
      </c>
      <c r="AP230" t="b">
        <f>NOT(OR(Table1[[#This Row],[In vivo?]],Table1[[#This Row],[Only in Cell]]))</f>
        <v>0</v>
      </c>
      <c r="AQ230" t="str">
        <f>IF(OR(Table1[[#This Row],[Rodents]],Table1[[#This Row],[Human]],Table1[[#This Row],[Pig]]),OR(ISNUMBER(FIND("pulmonary",C230)),ISNUMBER(FIND("lung",C230))),"NA")</f>
        <v>NA</v>
      </c>
      <c r="AR230" t="str">
        <f>IF(OR(Table1[[#This Row],[Rodents]],Table1[[#This Row],[Human]],Table1[[#This Row],[Pig]]),OR(ISNUMBER(FIND("skin",C230)),ISNUMBER(FIND("dermal",C230))),"NA")</f>
        <v>NA</v>
      </c>
      <c r="AS230" t="str">
        <f>IF(OR(Table1[[#This Row],[Rodents]],Table1[[#This Row],[Human]],Table1[[#This Row],[Pig]]),OR(ISNUMBER(FIND("liver",C230)),ISNUMBER(FIND("hepat",C230))),"NA")</f>
        <v>NA</v>
      </c>
      <c r="AT230" t="str">
        <f>IF(OR(Table1[[#This Row],[Rodents]],Table1[[#This Row],[Human]],Table1[[#This Row],[Pig]]),OR(ISNUMBER(FIND("kidney",C230)),ISNUMBER(FIND("neph",C230))),"NA")</f>
        <v>NA</v>
      </c>
      <c r="AU230" t="str">
        <f>IF(OR(Table1[[#This Row],[Rodents]],Table1[[#This Row],[Human]],Table1[[#This Row],[Pig]]),OR(ISNUMBER(FIND("brain",C230)),ISNUMBER(FIND("neur",C230)),ISNUMBER(FIND("nerv",C230))),"NA")</f>
        <v>NA</v>
      </c>
      <c r="AV230" t="str">
        <f>IF(OR(Table1[[#This Row],[Rodents]],Table1[[#This Row],[Human]],Table1[[#This Row],[Pig]]),OR(ISNUMBER(FIND("heart",C230)),ISNUMBER(FIND("cardi",C230))),"NA")</f>
        <v>NA</v>
      </c>
      <c r="AW230" t="str">
        <f>IF(OR(Table1[[#This Row],[Rodents]],Table1[[#This Row],[Human]],Table1[[#This Row],[Pig]]),OR(ISNUMBER(FIND("gastro",C230)),ISNUMBER(FIND("intesti",C230)),ISNUMBER(FIND("stomach",C230))),"NA")</f>
        <v>NA</v>
      </c>
      <c r="AX230" t="str">
        <f>IF(OR(Table1[[#This Row],[Rodents]],Table1[[#This Row],[Human]],Table1[[#This Row],[Pig]]),NOT(OR(AQ230,AR230,AS230,AT230,AU230,AV230,AW230)),"NA")</f>
        <v>NA</v>
      </c>
      <c r="AY230" t="b">
        <f>OR(ISNUMBER(FIND("SWCNT",C230)),ISNUMBER(FIND("SWNT",C230)),ISNUMBER(FIND("single-wall",C230)),ISNUMBER(FIND("single wall",C230)),ISNUMBER(FIND("Single wall",C230)),ISNUMBER(FIND("Single-wall",C230)),ISNUMBER(FIND("SWCNT",B230)),ISNUMBER(FIND("SWNT",B230)),ISNUMBER(FIND("single-wall",B230)),ISNUMBER(FIND("single wall",B230)),ISNUMBER(FIND("Single-wall",B230)),ISNUMBER(FIND("Single wall",B230)))</f>
        <v>0</v>
      </c>
      <c r="AZ230" t="b">
        <f>OR(ISNUMBER(FIND("MWCNT",C230)),ISNUMBER(FIND("MWNT",C230)),ISNUMBER(FIND("multi-wall",C230)),ISNUMBER(FIND("multi wall",C230)),ISNUMBER(FIND("multiwall",C230)),ISNUMBER(FIND("Multi-wall",C230)),ISNUMBER(FIND("Multi wall",C230)),ISNUMBER(FIND("Multiwall",C230)),ISNUMBER(FIND("MWCNT",B230)),ISNUMBER(FIND("MWNT",B230)),ISNUMBER(FIND("multi-wall",B230)),ISNUMBER(FIND("multi wall",B230)),ISNUMBER(FIND("multiwall",B230)),ISNUMBER(FIND("Multi-wall",B230)),ISNUMBER(FIND("Multi wall",B230)),ISNUMBER(FIND("Multiwall",B230)),ISNUMBER(FIND("Double-wall",B230)),ISNUMBER(FIND("Double wall",B230)),ISNUMBER(FIND("Doublewall",B230)),ISNUMBER(FIND("double-wall",B230)),ISNUMBER(FIND("double wall",B230)),ISNUMBER(FIND("doublewall",B230)))</f>
        <v>1</v>
      </c>
      <c r="BA230" t="b">
        <f>AND(Table1[[#This Row],[SWCNT]],Table1[[#This Row],[MWCNT]])</f>
        <v>0</v>
      </c>
      <c r="BB230" t="b">
        <f>IF(Table1[[#This Row],[SWCNT]]=TRUE,FALSE,IF(Table1[[#This Row],[MWCNT]]=TRUE,FALSE,TRUE))</f>
        <v>0</v>
      </c>
      <c r="BC230" s="18"/>
    </row>
    <row r="231" spans="1:55" ht="277.5">
      <c r="A231" t="s">
        <v>2258</v>
      </c>
      <c r="B231" s="2" t="s">
        <v>2260</v>
      </c>
      <c r="C231" s="16" t="s">
        <v>2262</v>
      </c>
      <c r="D231" s="17" t="s">
        <v>403</v>
      </c>
      <c r="E231" s="2">
        <v>2017</v>
      </c>
      <c r="F231" t="b">
        <f>OR(ISNUMBER(FIND("cytotoxic",C231)),ISNUMBER(FIND("Cytotoxic",C231)),ISNUMBER(FIND("cellular toxicity",C231)),ISNUMBER(FIND("cell death",C231)),ISNUMBER(FIND("viable",C231)),ISNUMBER(FIND("phytotoxic",C231)),ISNUMBER(FIND("acute toxicity",C231)),ISNUMBER(FIND("MTT",C231)),ISNUMBER(FIND("survival",C231)),ISNUMBER(FIND("prolifer",C231)),ISNUMBER(FIND("apoptosis",C231)),ISNUMBER(FIND("neurotoxic",C231)),ISNUMBER(FIND("  lysis ",C231)),ISNUMBER(FIND("necrosis",C231)),ISNUMBER(FIND("cellular death",C231))*3,ISNUMBER(FIND("LDH",C231)),ISNUMBER(FIND("Acute toxicity",C231)))</f>
        <v>0</v>
      </c>
      <c r="G231" t="b">
        <f>OR(ISNUMBER(FIND("genotoxic",C231)),ISNUMBER(FIND("genotoxicity",C231)),ISNUMBER(FIND("DNA damage",C231)),ISNUMBER(FIND("DNA",C231)),ISNUMBER(FIND("RNA",C231)),ISNUMBER(FIND("mesothelioma",C231)),ISNUMBER(FIND("carcino",C231)),ISNUMBER(FIND("mutagen",C231)),ISNUMBER(FIND("genetic",C231)))</f>
        <v>0</v>
      </c>
      <c r="H231" t="b">
        <f>OR(ISNUMBER(FIND("inflammatory",C231)),ISNUMBER(FIND("inflamm",C231)))</f>
        <v>1</v>
      </c>
      <c r="I231" t="b">
        <f>OR(ISNUMBER(FIND("immune",C231)),ISNUMBER(FIND("immunological",C231)),ISNUMBER(FIND("interleuk",C231)),ISNUMBER(FIND("platelet activation",C231)),ISNUMBER(FIND("monocyte",C231)),ISNUMBER(FIND("leukocyte",C231)),ISNUMBER(FIND("cytokine",C231)),ISNUMBER(FIND("CD4",C231)),ISNUMBER(FIND("CD8",C231)),ISNUMBER(FIND("T-cell",C231)))</f>
        <v>1</v>
      </c>
      <c r="J231" t="b">
        <f>OR(ISNUMBER(FIND("reactive oxygen",C231)),ISNUMBER(FIND("ROS",C231)),ISNUMBER(FIND("free radical",C231)),ISNUMBER(FIND("oxidative stress",C231)),ISNUMBER(FIND("peroxid",C231)),ISNUMBER(FIND("oxidative",C231)),ISNUMBER(FIND("antioxid",C231)))</f>
        <v>1</v>
      </c>
      <c r="K231" t="b">
        <f>OR(ISNUMBER(FIND("autophag",C231)))</f>
        <v>0</v>
      </c>
      <c r="L231" t="b">
        <f>OR(ISNUMBER(FIND("morpholog",C231)))</f>
        <v>0</v>
      </c>
      <c r="M231" t="b">
        <f>OR(ISNUMBER(FIND("fibrosis",C231)),ISNUMBER(FIND("Fibrosis",C231)),ISNUMBER(FIND("fibrot",C231)))</f>
        <v>1</v>
      </c>
      <c r="N231" t="b">
        <f>OR(ISNUMBER(FIND("offspring",C231)),ISNUMBER(FIND("Parental",C231)),ISNUMBER(FIND("parental",C231)),ISNUMBER(FIND("germline",C231)),ISNUMBER(FIND("reproduc",C231)),ISNUMBER(FIND("embryo",C231)))</f>
        <v>0</v>
      </c>
      <c r="O231" t="b">
        <f>OR(ISNUMBER(FIND("metabol",C231)),ISNUMBER(FIND("Metabol",C231)),ISNUMBER(FIND("digest",C231)),ISNUMBER(FIND("mitochon",C231)))</f>
        <v>1</v>
      </c>
      <c r="P231" t="b">
        <f>OR(ISNUMBER(FIND("ecotox",C231)),ISNUMBER(FIND("Ecotox",B231)),ISNUMBER(FIND("ecotox",B231)),ISNUMBER(FIND("Ecotox",C231)))</f>
        <v>0</v>
      </c>
      <c r="Q231" t="b">
        <f>OR(ISNUMBER(FIND("Bioaccum",C231)),ISNUMBER(FIND("bioaccum",C231)),ISNUMBER(FIND("accum",C231)))</f>
        <v>0</v>
      </c>
      <c r="R231" t="b">
        <f>OR(ISNUMBER(FIND("Occupation",C231)),ISNUMBER(FIND("occupation",C231)),ISNUMBER(FIND("worker",C231)),ISNUMBER(FIND("workforce",C231)))</f>
        <v>1</v>
      </c>
      <c r="S231" t="b">
        <f>NOT(OR(F231,G231,H231,I231,J231,K231,L231,M231,N231,O231,P231,Q231,R231))</f>
        <v>0</v>
      </c>
      <c r="U231" t="b">
        <f>OR(Table1[[#This Row],[Inflammation]],Table1[[#This Row],[Immune]])</f>
        <v>1</v>
      </c>
      <c r="V231" t="b">
        <f>IF(OR(Table1[[#This Row],[Rodents]],Table1[[#This Row],[Human]],Table1[[#This Row],[Pig]]),OR(ISNUMBER(FIND("intratrach",C231)),ISNUMBER(FIND("nasal ",C231)),ISNUMBER(FIND("instill",C231))),"NA")</f>
        <v>0</v>
      </c>
      <c r="W231" t="b">
        <f>IF(OR(Table1[[#This Row],[Rodents]],Table1[[#This Row],[Human]],Table1[[#This Row],[Pig]]),OR(ISNUMBER(FIND("dermal",C231)),ISNUMBER(FIND("skin ",C231))),"NA")</f>
        <v>0</v>
      </c>
      <c r="X231" t="b">
        <f>IF(OR(Table1[[#This Row],[Rodents]],Table1[[#This Row],[Human]],Table1[[#This Row],[Pig]]),OR(ISNUMBER(FIND("injected",C231)),ISNUMBER(FIND("periton",C231)),ISNUMBER(FIND("intrascrot",C231))),"NA")</f>
        <v>0</v>
      </c>
      <c r="Y231" t="b">
        <f>IF(OR(Table1[[#This Row],[Rodents]],Table1[[#This Row],[Human]],Table1[[#This Row],[Pig]]),NOT(OR(Table1[[#This Row],[Inhaled/Intratracheal/intranasal]],Table1[[#This Row],[Dermal]],Table1[[#This Row],[Injected]])),"NA")</f>
        <v>1</v>
      </c>
      <c r="AA231" t="b">
        <f>OR(ISNUMBER(FIND("fish ",C231)),ISNUMBER(FIND("Fish ",C231)),ISNUMBER(FIND("aquatic",C231)),ISNUMBER(FIND("daphnids",C231)),ISNUMBER(FIND("Carcinus maenas",C231)),ISNUMBER(FIND("Daphnia",C231)),ISNUMBER(FIND("Ruditapes philippinarum",C231)),ISNUMBER(FIND("daphnia",C231)),ISNUMBER(FIND("marine",C231)),ISNUMBER(FIND("mussel",C231)),ISNUMBER(FIND("algae",C231)),ISNUMBER(FIND("Donax faba",C231)),ISNUMBER(FIND("estuarine",C231)),ISNUMBER(FIND("snail",C231)),ISNUMBER(FIND("Prorocentrum donghaiense",C231)) )</f>
        <v>0</v>
      </c>
      <c r="AB231" t="b">
        <f>OR(ISNUMBER(FIND(" rat ",C231)),ISNUMBER(FIND(" rats ",C231)),ISNUMBER(FIND(" Rats ",C231)),ISNUMBER(FIND(" Rat ",C231)),ISNUMBER(FIND(" rat.",C231)),ISNUMBER(FIND(" rats.",C231)),ISNUMBER(FIND("mouse",C231)),ISNUMBER(FIND("mice",C231)), ISNUMBER(FIND(" Mice",C231)))</f>
        <v>1</v>
      </c>
      <c r="AC231" t="b">
        <f>OR(ISNUMBER(FIND(" cell ",C231)),ISNUMBER(FIND("fibroblast",C231)),ISNUMBER(FIND("macrophage",C231)),ISNUMBER(FIND("epithelial",C231)),ISNUMBER(FIND("endothelial",C231)),ISNUMBER(FIND("neuron",C231)),ISNUMBER(FIND(" cells ",C231)),ISNUMBER(FIND("RBC",C231)),ISNUMBER(FIND("mitochond",C231)),ISNUMBER(FIND("adipocyte",C231)),ISNUMBER(FIND("osteo",C231)),ISNUMBER(FIND("keratin",C231)),ISNUMBER(FIND(" cell's ",C231)),ISNUMBER(FIND("eukary",C231)),ISNUMBER(FIND("sperm",C231)))</f>
        <v>1</v>
      </c>
      <c r="AD231" t="b">
        <f>OR(ISNUMBER(FIND("human",B231)),ISNUMBER(FIND("workers",B231)),ISNUMBER(FIND("workforces",B231)),ISNUMBER(FIND("occupational",B231)),ISNUMBER(FIND("Case report",B231)),ISNUMBER(FIND("Workplaces",B231)),ISNUMBER(FIND("worker",B231)))</f>
        <v>0</v>
      </c>
      <c r="AE231" t="b">
        <f>OR(ISNUMBER(FIND(" plant ",C231)),ISNUMBER(FIND("Plant ",C231)),ISNUMBER(FIND("tomato",C231)),ISNUMBER(FIND("plants",C231)),ISNUMBER(FIND("Plants",C231)),ISNUMBER(FIND("algae",C231)),ISNUMBER(FIND("lettuce",C231)),ISNUMBER(FIND("green gram sprouts ",C231)),ISNUMBER(FIND("Cucurbita pepo",C231)),ISNUMBER(FIND("bean ",C231)),ISNUMBER(FIND("chloroplast",C231)),ISNUMBER(FIND("chlorophyll",C231)),ISNUMBER(FIND("seedling",C231)),ISNUMBER(FIND("canola",C231)),ISNUMBER(FIND("shoot",C231)),ISNUMBER(FIND("photosynthes",C231)),ISNUMBER(FIND(" leaves ",C231)),,ISNUMBER(FIND("agriculture",C231)),ISNUMBER(FIND(" crops ",C231)))</f>
        <v>0</v>
      </c>
      <c r="AF231" t="b">
        <f>OR(ISNUMBER(FIND("bacteria",C231)),ISNUMBER(FIND("Bacteria",C231)),ISNUMBER(FIND("Bacterium",C231)),ISNUMBER(FIND("bacterium",C231)),ISNUMBER(FIND(" coli ",C231)))</f>
        <v>0</v>
      </c>
      <c r="AG231" t="b">
        <f>OR(ISNUMBER(FIND("fungi",C231)),ISNUMBER(FIND("Fungi",C231)),ISNUMBER(FIND("fungus",C231)),ISNUMBER(FIND("Fungus",C231)),ISNUMBER(FIND("mushroom",C231)),ISNUMBER(FIND("Mushroom",C231)),ISNUMBER(FIND(" mold ",C231)))</f>
        <v>0</v>
      </c>
      <c r="AH231" t="b">
        <f>OR(ISNUMBER(FIND("Pig ",C231)),ISNUMBER(FIND("pig ",C231)),ISNUMBER(FIND("Pigs ",C231)),ISNUMBER(FIND("pigs ",C231)))</f>
        <v>0</v>
      </c>
      <c r="AI231" t="b">
        <f>OR(ISNUMBER(FIND(" C. elegans",C231)),ISNUMBER(FIND("Caenorhabditis elegans",C231)),ISNUMBER(FIND("earthworms",C231)),ISNUMBER(FIND(" Ficopomatus enigmaticus",C231)),ISNUMBER(FIND("larva",C231)),ISNUMBER(FIND("Lumbriculus variegatus",C231)),ISNUMBER(FIND("nematode",C231)))</f>
        <v>0</v>
      </c>
      <c r="AJ231" t="b">
        <f>NOT(OR(AA231,AB231,AC231,AD231,AE231,AF231,AG231,AH231,AI231))</f>
        <v>0</v>
      </c>
      <c r="AL231" t="b">
        <f>OR(AA231,AB231,AD231,AE231,AF231,AG231,AH231,AI231)</f>
        <v>1</v>
      </c>
      <c r="AM231" t="b">
        <f>IF(Table1[[#This Row],[In vivo?]],IF(Table1[[#This Row],[Cell]],FALSE,TRUE),FALSE)</f>
        <v>0</v>
      </c>
      <c r="AN231" t="b">
        <f>AND(AC231,AL231)</f>
        <v>1</v>
      </c>
      <c r="AO231" t="b">
        <f>IF(Table1[[#This Row],[Cell]],IF(Table1[[#This Row],[In vivo?]],FALSE,TRUE),FALSE)</f>
        <v>0</v>
      </c>
      <c r="AP231" t="b">
        <f>NOT(OR(Table1[[#This Row],[In vivo?]],Table1[[#This Row],[Only in Cell]]))</f>
        <v>0</v>
      </c>
      <c r="AQ231" t="b">
        <f>IF(OR(Table1[[#This Row],[Rodents]],Table1[[#This Row],[Human]],Table1[[#This Row],[Pig]]),OR(ISNUMBER(FIND("pulmonary",C231)),ISNUMBER(FIND("lung",C231))),"NA")</f>
        <v>1</v>
      </c>
      <c r="AR231" t="b">
        <f>IF(OR(Table1[[#This Row],[Rodents]],Table1[[#This Row],[Human]],Table1[[#This Row],[Pig]]),OR(ISNUMBER(FIND("skin",C231)),ISNUMBER(FIND("dermal",C231))),"NA")</f>
        <v>0</v>
      </c>
      <c r="AS231" t="b">
        <f>IF(OR(Table1[[#This Row],[Rodents]],Table1[[#This Row],[Human]],Table1[[#This Row],[Pig]]),OR(ISNUMBER(FIND("liver",C231)),ISNUMBER(FIND("hepat",C231))),"NA")</f>
        <v>0</v>
      </c>
      <c r="AT231" t="b">
        <f>IF(OR(Table1[[#This Row],[Rodents]],Table1[[#This Row],[Human]],Table1[[#This Row],[Pig]]),OR(ISNUMBER(FIND("kidney",C231)),ISNUMBER(FIND("neph",C231))),"NA")</f>
        <v>0</v>
      </c>
      <c r="AU231" t="b">
        <f>IF(OR(Table1[[#This Row],[Rodents]],Table1[[#This Row],[Human]],Table1[[#This Row],[Pig]]),OR(ISNUMBER(FIND("brain",C231)),ISNUMBER(FIND("neur",C231)),ISNUMBER(FIND("nerv",C231))),"NA")</f>
        <v>0</v>
      </c>
      <c r="AV231" t="b">
        <f>IF(OR(Table1[[#This Row],[Rodents]],Table1[[#This Row],[Human]],Table1[[#This Row],[Pig]]),OR(ISNUMBER(FIND("heart",C231)),ISNUMBER(FIND("cardi",C231))),"NA")</f>
        <v>0</v>
      </c>
      <c r="AW231" t="b">
        <f>IF(OR(Table1[[#This Row],[Rodents]],Table1[[#This Row],[Human]],Table1[[#This Row],[Pig]]),OR(ISNUMBER(FIND("gastro",C231)),ISNUMBER(FIND("intesti",C231)),ISNUMBER(FIND("stomach",C231))),"NA")</f>
        <v>0</v>
      </c>
      <c r="AX231" t="b">
        <f>IF(OR(Table1[[#This Row],[Rodents]],Table1[[#This Row],[Human]],Table1[[#This Row],[Pig]]),NOT(OR(AQ231,AR231,AS231,AT231,AU231,AV231,AW231)),"NA")</f>
        <v>0</v>
      </c>
      <c r="AY231" t="b">
        <f>OR(ISNUMBER(FIND("SWCNT",C231)),ISNUMBER(FIND("SWNT",C231)),ISNUMBER(FIND("single-wall",C231)),ISNUMBER(FIND("single wall",C231)),ISNUMBER(FIND("Single wall",C231)),ISNUMBER(FIND("Single-wall",C231)),ISNUMBER(FIND("SWCNT",B231)),ISNUMBER(FIND("SWNT",B231)),ISNUMBER(FIND("single-wall",B231)),ISNUMBER(FIND("single wall",B231)),ISNUMBER(FIND("Single-wall",B231)),ISNUMBER(FIND("Single wall",B231)))</f>
        <v>0</v>
      </c>
      <c r="AZ231" t="b">
        <f>OR(ISNUMBER(FIND("MWCNT",C231)),ISNUMBER(FIND("MWNT",C231)),ISNUMBER(FIND("multi-wall",C231)),ISNUMBER(FIND("multi wall",C231)),ISNUMBER(FIND("multiwall",C231)),ISNUMBER(FIND("Multi-wall",C231)),ISNUMBER(FIND("Multi wall",C231)),ISNUMBER(FIND("Multiwall",C231)),ISNUMBER(FIND("MWCNT",B231)),ISNUMBER(FIND("MWNT",B231)),ISNUMBER(FIND("multi-wall",B231)),ISNUMBER(FIND("multi wall",B231)),ISNUMBER(FIND("multiwall",B231)),ISNUMBER(FIND("Multi-wall",B231)),ISNUMBER(FIND("Multi wall",B231)),ISNUMBER(FIND("Multiwall",B231)),ISNUMBER(FIND("Double-wall",B231)),ISNUMBER(FIND("Double wall",B231)),ISNUMBER(FIND("Doublewall",B231)),ISNUMBER(FIND("double-wall",B231)),ISNUMBER(FIND("double wall",B231)),ISNUMBER(FIND("doublewall",B231)))</f>
        <v>1</v>
      </c>
      <c r="BA231" t="b">
        <f>AND(Table1[[#This Row],[SWCNT]],Table1[[#This Row],[MWCNT]])</f>
        <v>0</v>
      </c>
      <c r="BB231" t="b">
        <f>IF(Table1[[#This Row],[SWCNT]]=TRUE,FALSE,IF(Table1[[#This Row],[MWCNT]]=TRUE,FALSE,TRUE))</f>
        <v>0</v>
      </c>
      <c r="BC231" s="18"/>
    </row>
    <row r="232" spans="1:55" ht="259">
      <c r="A232" t="s">
        <v>2263</v>
      </c>
      <c r="B232" s="2" t="s">
        <v>2265</v>
      </c>
      <c r="C232" s="16" t="s">
        <v>2267</v>
      </c>
      <c r="D232" s="17" t="s">
        <v>2269</v>
      </c>
      <c r="E232" s="2">
        <v>2017</v>
      </c>
      <c r="F232" t="b">
        <f>OR(ISNUMBER(FIND("cytotoxic",C232)),ISNUMBER(FIND("Cytotoxic",C232)),ISNUMBER(FIND("cellular toxicity",C232)),ISNUMBER(FIND("cell death",C232)),ISNUMBER(FIND("viable",C232)),ISNUMBER(FIND("phytotoxic",C232)),ISNUMBER(FIND("acute toxicity",C232)),ISNUMBER(FIND("MTT",C232)),ISNUMBER(FIND("survival",C232)),ISNUMBER(FIND("prolifer",C232)),ISNUMBER(FIND("apoptosis",C232)),ISNUMBER(FIND("neurotoxic",C232)),ISNUMBER(FIND("  lysis ",C232)),ISNUMBER(FIND("necrosis",C232)),ISNUMBER(FIND("cellular death",C232))*3,ISNUMBER(FIND("LDH",C232)),ISNUMBER(FIND("Acute toxicity",C232)))</f>
        <v>0</v>
      </c>
      <c r="G232" t="b">
        <f>OR(ISNUMBER(FIND("genotoxic",C232)),ISNUMBER(FIND("genotoxicity",C232)),ISNUMBER(FIND("DNA damage",C232)),ISNUMBER(FIND("DNA",C232)),ISNUMBER(FIND("RNA",C232)),ISNUMBER(FIND("mesothelioma",C232)),ISNUMBER(FIND("carcino",C232)),ISNUMBER(FIND("mutagen",C232)),ISNUMBER(FIND("genetic",C232)))</f>
        <v>0</v>
      </c>
      <c r="H232" t="b">
        <f>OR(ISNUMBER(FIND("inflammatory",C232)),ISNUMBER(FIND("inflamm",C232)))</f>
        <v>1</v>
      </c>
      <c r="I232" t="b">
        <f>OR(ISNUMBER(FIND("immune",C232)),ISNUMBER(FIND("immunological",C232)),ISNUMBER(FIND("interleuk",C232)),ISNUMBER(FIND("platelet activation",C232)),ISNUMBER(FIND("monocyte",C232)),ISNUMBER(FIND("leukocyte",C232)),ISNUMBER(FIND("cytokine",C232)),ISNUMBER(FIND("CD4",C232)),ISNUMBER(FIND("CD8",C232)),ISNUMBER(FIND("T-cell",C232)))</f>
        <v>1</v>
      </c>
      <c r="J232" t="b">
        <f>OR(ISNUMBER(FIND("reactive oxygen",C232)),ISNUMBER(FIND("ROS",C232)),ISNUMBER(FIND("free radical",C232)),ISNUMBER(FIND("oxidative stress",C232)),ISNUMBER(FIND("peroxid",C232)),ISNUMBER(FIND("oxidative",C232)),ISNUMBER(FIND("antioxid",C232)))</f>
        <v>0</v>
      </c>
      <c r="K232" t="b">
        <f>OR(ISNUMBER(FIND("autophag",C232)))</f>
        <v>0</v>
      </c>
      <c r="L232" t="b">
        <f>OR(ISNUMBER(FIND("morpholog",C232)))</f>
        <v>0</v>
      </c>
      <c r="M232" t="b">
        <f>OR(ISNUMBER(FIND("fibrosis",C232)),ISNUMBER(FIND("Fibrosis",C232)),ISNUMBER(FIND("fibrot",C232)))</f>
        <v>0</v>
      </c>
      <c r="N232" t="b">
        <f>OR(ISNUMBER(FIND("offspring",C232)),ISNUMBER(FIND("Parental",C232)),ISNUMBER(FIND("parental",C232)),ISNUMBER(FIND("germline",C232)),ISNUMBER(FIND("reproduc",C232)),ISNUMBER(FIND("embryo",C232)))</f>
        <v>0</v>
      </c>
      <c r="O232" t="b">
        <f>OR(ISNUMBER(FIND("metabol",C232)),ISNUMBER(FIND("Metabol",C232)),ISNUMBER(FIND("digest",C232)),ISNUMBER(FIND("mitochon",C232)))</f>
        <v>0</v>
      </c>
      <c r="P232" t="b">
        <f>OR(ISNUMBER(FIND("ecotox",C232)),ISNUMBER(FIND("Ecotox",B232)),ISNUMBER(FIND("ecotox",B232)),ISNUMBER(FIND("Ecotox",C232)))</f>
        <v>0</v>
      </c>
      <c r="Q232" t="b">
        <f>OR(ISNUMBER(FIND("Bioaccum",C232)),ISNUMBER(FIND("bioaccum",C232)),ISNUMBER(FIND("accum",C232)))</f>
        <v>0</v>
      </c>
      <c r="R232" t="b">
        <f>OR(ISNUMBER(FIND("Occupation",C232)),ISNUMBER(FIND("occupation",C232)),ISNUMBER(FIND("worker",C232)),ISNUMBER(FIND("workforce",C232)))</f>
        <v>0</v>
      </c>
      <c r="S232" t="b">
        <f>NOT(OR(F232,G232,H232,I232,J232,K232,L232,M232,N232,O232,P232,Q232,R232))</f>
        <v>0</v>
      </c>
      <c r="U232" t="b">
        <f>OR(Table1[[#This Row],[Inflammation]],Table1[[#This Row],[Immune]])</f>
        <v>1</v>
      </c>
      <c r="V232" t="b">
        <f>IF(OR(Table1[[#This Row],[Rodents]],Table1[[#This Row],[Human]],Table1[[#This Row],[Pig]]),OR(ISNUMBER(FIND("intratrach",C232)),ISNUMBER(FIND("nasal ",C232)),ISNUMBER(FIND("instill",C232))),"NA")</f>
        <v>0</v>
      </c>
      <c r="W232" t="b">
        <f>IF(OR(Table1[[#This Row],[Rodents]],Table1[[#This Row],[Human]],Table1[[#This Row],[Pig]]),OR(ISNUMBER(FIND("dermal",C232)),ISNUMBER(FIND("skin ",C232))),"NA")</f>
        <v>0</v>
      </c>
      <c r="X232" t="b">
        <f>IF(OR(Table1[[#This Row],[Rodents]],Table1[[#This Row],[Human]],Table1[[#This Row],[Pig]]),OR(ISNUMBER(FIND("injected",C232)),ISNUMBER(FIND("periton",C232)),ISNUMBER(FIND("intrascrot",C232))),"NA")</f>
        <v>0</v>
      </c>
      <c r="Y232" t="b">
        <f>IF(OR(Table1[[#This Row],[Rodents]],Table1[[#This Row],[Human]],Table1[[#This Row],[Pig]]),NOT(OR(Table1[[#This Row],[Inhaled/Intratracheal/intranasal]],Table1[[#This Row],[Dermal]],Table1[[#This Row],[Injected]])),"NA")</f>
        <v>1</v>
      </c>
      <c r="AA232" t="b">
        <f>OR(ISNUMBER(FIND("fish ",C232)),ISNUMBER(FIND("Fish ",C232)),ISNUMBER(FIND("aquatic",C232)),ISNUMBER(FIND("daphnids",C232)),ISNUMBER(FIND("Carcinus maenas",C232)),ISNUMBER(FIND("Daphnia",C232)),ISNUMBER(FIND("Ruditapes philippinarum",C232)),ISNUMBER(FIND("daphnia",C232)),ISNUMBER(FIND("marine",C232)),ISNUMBER(FIND("mussel",C232)),ISNUMBER(FIND("algae",C232)),ISNUMBER(FIND("Donax faba",C232)),ISNUMBER(FIND("estuarine",C232)),ISNUMBER(FIND("snail",C232)),ISNUMBER(FIND("Prorocentrum donghaiense",C232)) )</f>
        <v>0</v>
      </c>
      <c r="AB232" t="b">
        <f>OR(ISNUMBER(FIND(" rat ",C232)),ISNUMBER(FIND(" rats ",C232)),ISNUMBER(FIND(" Rats ",C232)),ISNUMBER(FIND(" Rat ",C232)),ISNUMBER(FIND(" rat.",C232)),ISNUMBER(FIND(" rats.",C232)),ISNUMBER(FIND("mouse",C232)),ISNUMBER(FIND("mice",C232)), ISNUMBER(FIND(" Mice",C232)))</f>
        <v>1</v>
      </c>
      <c r="AC232" t="b">
        <f>OR(ISNUMBER(FIND(" cell ",C232)),ISNUMBER(FIND("fibroblast",C232)),ISNUMBER(FIND("macrophage",C232)),ISNUMBER(FIND("epithelial",C232)),ISNUMBER(FIND("endothelial",C232)),ISNUMBER(FIND("neuron",C232)),ISNUMBER(FIND(" cells ",C232)),ISNUMBER(FIND("RBC",C232)),ISNUMBER(FIND("mitochond",C232)),ISNUMBER(FIND("adipocyte",C232)),ISNUMBER(FIND("osteo",C232)),ISNUMBER(FIND("keratin",C232)),ISNUMBER(FIND(" cell's ",C232)),ISNUMBER(FIND("eukary",C232)),ISNUMBER(FIND("sperm",C232)))</f>
        <v>1</v>
      </c>
      <c r="AD232" t="b">
        <f>OR(ISNUMBER(FIND("human",B232)),ISNUMBER(FIND("workers",B232)),ISNUMBER(FIND("workforces",B232)),ISNUMBER(FIND("occupational",B232)),ISNUMBER(FIND("Case report",B232)),ISNUMBER(FIND("Workplaces",B232)),ISNUMBER(FIND("worker",B232)))</f>
        <v>0</v>
      </c>
      <c r="AE232" t="b">
        <f>OR(ISNUMBER(FIND(" plant ",C232)),ISNUMBER(FIND("Plant ",C232)),ISNUMBER(FIND("tomato",C232)),ISNUMBER(FIND("plants",C232)),ISNUMBER(FIND("Plants",C232)),ISNUMBER(FIND("algae",C232)),ISNUMBER(FIND("lettuce",C232)),ISNUMBER(FIND("green gram sprouts ",C232)),ISNUMBER(FIND("Cucurbita pepo",C232)),ISNUMBER(FIND("bean ",C232)),ISNUMBER(FIND("chloroplast",C232)),ISNUMBER(FIND("chlorophyll",C232)),ISNUMBER(FIND("seedling",C232)),ISNUMBER(FIND("canola",C232)),ISNUMBER(FIND("shoot",C232)),ISNUMBER(FIND("photosynthes",C232)),ISNUMBER(FIND(" leaves ",C232)),,ISNUMBER(FIND("agriculture",C232)),ISNUMBER(FIND(" crops ",C232)))</f>
        <v>0</v>
      </c>
      <c r="AF232" t="b">
        <f>OR(ISNUMBER(FIND("bacteria",C232)),ISNUMBER(FIND("Bacteria",C232)),ISNUMBER(FIND("Bacterium",C232)),ISNUMBER(FIND("bacterium",C232)),ISNUMBER(FIND(" coli ",C232)))</f>
        <v>0</v>
      </c>
      <c r="AG232" t="b">
        <f>OR(ISNUMBER(FIND("fungi",C232)),ISNUMBER(FIND("Fungi",C232)),ISNUMBER(FIND("fungus",C232)),ISNUMBER(FIND("Fungus",C232)),ISNUMBER(FIND("mushroom",C232)),ISNUMBER(FIND("Mushroom",C232)),ISNUMBER(FIND(" mold ",C232)))</f>
        <v>0</v>
      </c>
      <c r="AH232" t="b">
        <f>OR(ISNUMBER(FIND("Pig ",C232)),ISNUMBER(FIND("pig ",C232)),ISNUMBER(FIND("Pigs ",C232)),ISNUMBER(FIND("pigs ",C232)))</f>
        <v>0</v>
      </c>
      <c r="AI232" t="b">
        <f>OR(ISNUMBER(FIND(" C. elegans",C232)),ISNUMBER(FIND("Caenorhabditis elegans",C232)),ISNUMBER(FIND("earthworms",C232)),ISNUMBER(FIND(" Ficopomatus enigmaticus",C232)),ISNUMBER(FIND("larva",C232)),ISNUMBER(FIND("Lumbriculus variegatus",C232)),ISNUMBER(FIND("nematode",C232)))</f>
        <v>0</v>
      </c>
      <c r="AJ232" t="b">
        <f>NOT(OR(AA232,AB232,AC232,AD232,AE232,AF232,AG232,AH232,AI232))</f>
        <v>0</v>
      </c>
      <c r="AL232" t="b">
        <f>OR(AA232,AB232,AD232,AE232,AF232,AG232,AH232,AI232)</f>
        <v>1</v>
      </c>
      <c r="AM232" t="b">
        <f>IF(Table1[[#This Row],[In vivo?]],IF(Table1[[#This Row],[Cell]],FALSE,TRUE),FALSE)</f>
        <v>0</v>
      </c>
      <c r="AN232" t="b">
        <f>AND(AC232,AL232)</f>
        <v>1</v>
      </c>
      <c r="AO232" t="b">
        <f>IF(Table1[[#This Row],[Cell]],IF(Table1[[#This Row],[In vivo?]],FALSE,TRUE),FALSE)</f>
        <v>0</v>
      </c>
      <c r="AP232" t="b">
        <f>NOT(OR(Table1[[#This Row],[In vivo?]],Table1[[#This Row],[Only in Cell]]))</f>
        <v>0</v>
      </c>
      <c r="AQ232" t="b">
        <f>IF(OR(Table1[[#This Row],[Rodents]],Table1[[#This Row],[Human]],Table1[[#This Row],[Pig]]),OR(ISNUMBER(FIND("pulmonary",C232)),ISNUMBER(FIND("lung",C232))),"NA")</f>
        <v>1</v>
      </c>
      <c r="AR232" t="b">
        <f>IF(OR(Table1[[#This Row],[Rodents]],Table1[[#This Row],[Human]],Table1[[#This Row],[Pig]]),OR(ISNUMBER(FIND("skin",C232)),ISNUMBER(FIND("dermal",C232))),"NA")</f>
        <v>0</v>
      </c>
      <c r="AS232" t="b">
        <f>IF(OR(Table1[[#This Row],[Rodents]],Table1[[#This Row],[Human]],Table1[[#This Row],[Pig]]),OR(ISNUMBER(FIND("liver",C232)),ISNUMBER(FIND("hepat",C232))),"NA")</f>
        <v>0</v>
      </c>
      <c r="AT232" t="b">
        <f>IF(OR(Table1[[#This Row],[Rodents]],Table1[[#This Row],[Human]],Table1[[#This Row],[Pig]]),OR(ISNUMBER(FIND("kidney",C232)),ISNUMBER(FIND("neph",C232))),"NA")</f>
        <v>0</v>
      </c>
      <c r="AU232" t="b">
        <f>IF(OR(Table1[[#This Row],[Rodents]],Table1[[#This Row],[Human]],Table1[[#This Row],[Pig]]),OR(ISNUMBER(FIND("brain",C232)),ISNUMBER(FIND("neur",C232)),ISNUMBER(FIND("nerv",C232))),"NA")</f>
        <v>1</v>
      </c>
      <c r="AV232" t="b">
        <f>IF(OR(Table1[[#This Row],[Rodents]],Table1[[#This Row],[Human]],Table1[[#This Row],[Pig]]),OR(ISNUMBER(FIND("heart",C232)),ISNUMBER(FIND("cardi",C232))),"NA")</f>
        <v>0</v>
      </c>
      <c r="AW232" t="b">
        <f>IF(OR(Table1[[#This Row],[Rodents]],Table1[[#This Row],[Human]],Table1[[#This Row],[Pig]]),OR(ISNUMBER(FIND("gastro",C232)),ISNUMBER(FIND("intesti",C232)),ISNUMBER(FIND("stomach",C232))),"NA")</f>
        <v>0</v>
      </c>
      <c r="AX232" t="b">
        <f>IF(OR(Table1[[#This Row],[Rodents]],Table1[[#This Row],[Human]],Table1[[#This Row],[Pig]]),NOT(OR(AQ232,AR232,AS232,AT232,AU232,AV232,AW232)),"NA")</f>
        <v>0</v>
      </c>
      <c r="AY232" t="b">
        <f>OR(ISNUMBER(FIND("SWCNT",C232)),ISNUMBER(FIND("SWNT",C232)),ISNUMBER(FIND("single-wall",C232)),ISNUMBER(FIND("single wall",C232)),ISNUMBER(FIND("Single wall",C232)),ISNUMBER(FIND("Single-wall",C232)),ISNUMBER(FIND("SWCNT",B232)),ISNUMBER(FIND("SWNT",B232)),ISNUMBER(FIND("single-wall",B232)),ISNUMBER(FIND("single wall",B232)),ISNUMBER(FIND("Single-wall",B232)),ISNUMBER(FIND("Single wall",B232)))</f>
        <v>0</v>
      </c>
      <c r="AZ232" t="b">
        <f>OR(ISNUMBER(FIND("MWCNT",C232)),ISNUMBER(FIND("MWNT",C232)),ISNUMBER(FIND("multi-wall",C232)),ISNUMBER(FIND("multi wall",C232)),ISNUMBER(FIND("multiwall",C232)),ISNUMBER(FIND("Multi-wall",C232)),ISNUMBER(FIND("Multi wall",C232)),ISNUMBER(FIND("Multiwall",C232)),ISNUMBER(FIND("MWCNT",B232)),ISNUMBER(FIND("MWNT",B232)),ISNUMBER(FIND("multi-wall",B232)),ISNUMBER(FIND("multi wall",B232)),ISNUMBER(FIND("multiwall",B232)),ISNUMBER(FIND("Multi-wall",B232)),ISNUMBER(FIND("Multi wall",B232)),ISNUMBER(FIND("Multiwall",B232)),ISNUMBER(FIND("Double-wall",B232)),ISNUMBER(FIND("Double wall",B232)),ISNUMBER(FIND("Doublewall",B232)),ISNUMBER(FIND("double-wall",B232)),ISNUMBER(FIND("double wall",B232)),ISNUMBER(FIND("doublewall",B232)))</f>
        <v>1</v>
      </c>
      <c r="BA232" t="b">
        <f>AND(Table1[[#This Row],[SWCNT]],Table1[[#This Row],[MWCNT]])</f>
        <v>0</v>
      </c>
      <c r="BB232" t="b">
        <f>IF(Table1[[#This Row],[SWCNT]]=TRUE,FALSE,IF(Table1[[#This Row],[MWCNT]]=TRUE,FALSE,TRUE))</f>
        <v>0</v>
      </c>
      <c r="BC232" s="18"/>
    </row>
    <row r="233" spans="1:55" ht="203.5">
      <c r="A233" t="s">
        <v>2274</v>
      </c>
      <c r="B233" s="2" t="s">
        <v>2275</v>
      </c>
      <c r="C233" s="16" t="s">
        <v>2276</v>
      </c>
      <c r="D233" s="17" t="s">
        <v>1229</v>
      </c>
      <c r="E233" s="2">
        <v>2017</v>
      </c>
      <c r="F233" t="b">
        <f>OR(ISNUMBER(FIND("cytotoxic",C233)),ISNUMBER(FIND("Cytotoxic",C233)),ISNUMBER(FIND("cellular toxicity",C233)),ISNUMBER(FIND("cell death",C233)),ISNUMBER(FIND("viable",C233)),ISNUMBER(FIND("phytotoxic",C233)),ISNUMBER(FIND("acute toxicity",C233)),ISNUMBER(FIND("MTT",C233)),ISNUMBER(FIND("survival",C233)),ISNUMBER(FIND("prolifer",C233)),ISNUMBER(FIND("apoptosis",C233)),ISNUMBER(FIND("neurotoxic",C233)),ISNUMBER(FIND("  lysis ",C233)),ISNUMBER(FIND("necrosis",C233)),ISNUMBER(FIND("cellular death",C233))*3,ISNUMBER(FIND("LDH",C233)),ISNUMBER(FIND("Acute toxicity",C233)))</f>
        <v>1</v>
      </c>
      <c r="G233" t="b">
        <f>OR(ISNUMBER(FIND("genotoxic",C233)),ISNUMBER(FIND("genotoxicity",C233)),ISNUMBER(FIND("DNA damage",C233)),ISNUMBER(FIND("DNA",C233)),ISNUMBER(FIND("RNA",C233)),ISNUMBER(FIND("mesothelioma",C233)),ISNUMBER(FIND("carcino",C233)),ISNUMBER(FIND("mutagen",C233)),ISNUMBER(FIND("genetic",C233)))</f>
        <v>0</v>
      </c>
      <c r="H233" t="b">
        <f>OR(ISNUMBER(FIND("inflammatory",C233)),ISNUMBER(FIND("inflamm",C233)))</f>
        <v>1</v>
      </c>
      <c r="I233" t="b">
        <f>OR(ISNUMBER(FIND("immune",C233)),ISNUMBER(FIND("immunological",C233)),ISNUMBER(FIND("interleuk",C233)),ISNUMBER(FIND("platelet activation",C233)),ISNUMBER(FIND("monocyte",C233)),ISNUMBER(FIND("leukocyte",C233)),ISNUMBER(FIND("cytokine",C233)),ISNUMBER(FIND("CD4",C233)),ISNUMBER(FIND("CD8",C233)),ISNUMBER(FIND("T-cell",C233)))</f>
        <v>0</v>
      </c>
      <c r="J233" t="b">
        <f>OR(ISNUMBER(FIND("reactive oxygen",C233)),ISNUMBER(FIND("ROS",C233)),ISNUMBER(FIND("free radical",C233)),ISNUMBER(FIND("oxidative stress",C233)),ISNUMBER(FIND("peroxid",C233)),ISNUMBER(FIND("oxidative",C233)),ISNUMBER(FIND("antioxid",C233)))</f>
        <v>1</v>
      </c>
      <c r="K233" t="b">
        <f>OR(ISNUMBER(FIND("autophag",C233)))</f>
        <v>0</v>
      </c>
      <c r="L233" t="b">
        <f>OR(ISNUMBER(FIND("morpholog",C233)))</f>
        <v>0</v>
      </c>
      <c r="M233" t="b">
        <f>OR(ISNUMBER(FIND("fibrosis",C233)),ISNUMBER(FIND("Fibrosis",C233)),ISNUMBER(FIND("fibrot",C233)))</f>
        <v>0</v>
      </c>
      <c r="N233" t="b">
        <f>OR(ISNUMBER(FIND("offspring",C233)),ISNUMBER(FIND("Parental",C233)),ISNUMBER(FIND("parental",C233)),ISNUMBER(FIND("germline",C233)),ISNUMBER(FIND("reproduc",C233)),ISNUMBER(FIND("embryo",C233)))</f>
        <v>0</v>
      </c>
      <c r="O233" t="b">
        <f>OR(ISNUMBER(FIND("metabol",C233)),ISNUMBER(FIND("Metabol",C233)),ISNUMBER(FIND("digest",C233)),ISNUMBER(FIND("mitochon",C233)))</f>
        <v>0</v>
      </c>
      <c r="P233" t="b">
        <f>OR(ISNUMBER(FIND("ecotox",C233)),ISNUMBER(FIND("Ecotox",B233)),ISNUMBER(FIND("ecotox",B233)),ISNUMBER(FIND("Ecotox",C233)))</f>
        <v>0</v>
      </c>
      <c r="Q233" t="b">
        <f>OR(ISNUMBER(FIND("Bioaccum",C233)),ISNUMBER(FIND("bioaccum",C233)),ISNUMBER(FIND("accum",C233)))</f>
        <v>0</v>
      </c>
      <c r="R233" t="b">
        <f>OR(ISNUMBER(FIND("Occupation",C233)),ISNUMBER(FIND("occupation",C233)),ISNUMBER(FIND("worker",C233)),ISNUMBER(FIND("workforce",C233)))</f>
        <v>0</v>
      </c>
      <c r="S233" t="b">
        <f>NOT(OR(F233,G233,H233,I233,J233,K233,L233,M233,N233,O233,P233,Q233,R233))</f>
        <v>0</v>
      </c>
      <c r="U233" t="b">
        <f>OR(Table1[[#This Row],[Inflammation]],Table1[[#This Row],[Immune]])</f>
        <v>1</v>
      </c>
      <c r="V233" t="str">
        <f>IF(OR(Table1[[#This Row],[Rodents]],Table1[[#This Row],[Human]],Table1[[#This Row],[Pig]]),OR(ISNUMBER(FIND("intratrach",C233)),ISNUMBER(FIND("nasal ",C233)),ISNUMBER(FIND("instill",C233))),"NA")</f>
        <v>NA</v>
      </c>
      <c r="W233" t="str">
        <f>IF(OR(Table1[[#This Row],[Rodents]],Table1[[#This Row],[Human]],Table1[[#This Row],[Pig]]),OR(ISNUMBER(FIND("dermal",C233)),ISNUMBER(FIND("skin ",C233))),"NA")</f>
        <v>NA</v>
      </c>
      <c r="X233" t="str">
        <f>IF(OR(Table1[[#This Row],[Rodents]],Table1[[#This Row],[Human]],Table1[[#This Row],[Pig]]),OR(ISNUMBER(FIND("injected",C233)),ISNUMBER(FIND("periton",C233)),ISNUMBER(FIND("intrascrot",C233))),"NA")</f>
        <v>NA</v>
      </c>
      <c r="Y233" t="str">
        <f>IF(OR(Table1[[#This Row],[Rodents]],Table1[[#This Row],[Human]],Table1[[#This Row],[Pig]]),NOT(OR(Table1[[#This Row],[Inhaled/Intratracheal/intranasal]],Table1[[#This Row],[Dermal]],Table1[[#This Row],[Injected]])),"NA")</f>
        <v>NA</v>
      </c>
      <c r="AA233" t="b">
        <f>OR(ISNUMBER(FIND("fish ",C233)),ISNUMBER(FIND("Fish ",C233)),ISNUMBER(FIND("aquatic",C233)),ISNUMBER(FIND("daphnids",C233)),ISNUMBER(FIND("Carcinus maenas",C233)),ISNUMBER(FIND("Daphnia",C233)),ISNUMBER(FIND("Ruditapes philippinarum",C233)),ISNUMBER(FIND("daphnia",C233)),ISNUMBER(FIND("marine",C233)),ISNUMBER(FIND("mussel",C233)),ISNUMBER(FIND("algae",C233)),ISNUMBER(FIND("Donax faba",C233)),ISNUMBER(FIND("estuarine",C233)),ISNUMBER(FIND("snail",C233)),ISNUMBER(FIND("Prorocentrum donghaiense",C233)) )</f>
        <v>0</v>
      </c>
      <c r="AB233" t="b">
        <f>OR(ISNUMBER(FIND(" rat ",C233)),ISNUMBER(FIND(" rats ",C233)),ISNUMBER(FIND(" Rats ",C233)),ISNUMBER(FIND(" Rat ",C233)),ISNUMBER(FIND(" rat.",C233)),ISNUMBER(FIND(" rats.",C233)),ISNUMBER(FIND("mouse",C233)),ISNUMBER(FIND("mice",C233)), ISNUMBER(FIND(" Mice",C233)))</f>
        <v>0</v>
      </c>
      <c r="AC233" t="b">
        <f>OR(ISNUMBER(FIND(" cell ",C233)),ISNUMBER(FIND("fibroblast",C233)),ISNUMBER(FIND("macrophage",C233)),ISNUMBER(FIND("epithelial",C233)),ISNUMBER(FIND("endothelial",C233)),ISNUMBER(FIND("neuron",C233)),ISNUMBER(FIND(" cells ",C233)),ISNUMBER(FIND("RBC",C233)),ISNUMBER(FIND("mitochond",C233)),ISNUMBER(FIND("adipocyte",C233)),ISNUMBER(FIND("osteo",C233)),ISNUMBER(FIND("keratin",C233)),ISNUMBER(FIND(" cell's ",C233)),ISNUMBER(FIND("eukary",C233)),ISNUMBER(FIND("sperm",C233)))</f>
        <v>1</v>
      </c>
      <c r="AD233" t="b">
        <f>OR(ISNUMBER(FIND("human",B233)),ISNUMBER(FIND("workers",B233)),ISNUMBER(FIND("workforces",B233)),ISNUMBER(FIND("occupational",B233)),ISNUMBER(FIND("Case report",B233)),ISNUMBER(FIND("Workplaces",B233)),ISNUMBER(FIND("worker",B233)))</f>
        <v>0</v>
      </c>
      <c r="AE233" t="b">
        <f>OR(ISNUMBER(FIND(" plant ",C233)),ISNUMBER(FIND("Plant ",C233)),ISNUMBER(FIND("tomato",C233)),ISNUMBER(FIND("plants",C233)),ISNUMBER(FIND("Plants",C233)),ISNUMBER(FIND("algae",C233)),ISNUMBER(FIND("lettuce",C233)),ISNUMBER(FIND("green gram sprouts ",C233)),ISNUMBER(FIND("Cucurbita pepo",C233)),ISNUMBER(FIND("bean ",C233)),ISNUMBER(FIND("chloroplast",C233)),ISNUMBER(FIND("chlorophyll",C233)),ISNUMBER(FIND("seedling",C233)),ISNUMBER(FIND("canola",C233)),ISNUMBER(FIND("shoot",C233)),ISNUMBER(FIND("photosynthes",C233)),ISNUMBER(FIND(" leaves ",C233)),,ISNUMBER(FIND("agriculture",C233)),ISNUMBER(FIND(" crops ",C233)))</f>
        <v>0</v>
      </c>
      <c r="AF233" t="b">
        <f>OR(ISNUMBER(FIND("bacteria",C233)),ISNUMBER(FIND("Bacteria",C233)),ISNUMBER(FIND("Bacterium",C233)),ISNUMBER(FIND("bacterium",C233)),ISNUMBER(FIND(" coli ",C233)))</f>
        <v>0</v>
      </c>
      <c r="AG233" t="b">
        <f>OR(ISNUMBER(FIND("fungi",C233)),ISNUMBER(FIND("Fungi",C233)),ISNUMBER(FIND("fungus",C233)),ISNUMBER(FIND("Fungus",C233)),ISNUMBER(FIND("mushroom",C233)),ISNUMBER(FIND("Mushroom",C233)),ISNUMBER(FIND(" mold ",C233)))</f>
        <v>0</v>
      </c>
      <c r="AH233" t="b">
        <f>OR(ISNUMBER(FIND("Pig ",C233)),ISNUMBER(FIND("pig ",C233)),ISNUMBER(FIND("Pigs ",C233)),ISNUMBER(FIND("pigs ",C233)))</f>
        <v>0</v>
      </c>
      <c r="AI233" t="b">
        <f>OR(ISNUMBER(FIND(" C. elegans",C233)),ISNUMBER(FIND("Caenorhabditis elegans",C233)),ISNUMBER(FIND("earthworms",C233)),ISNUMBER(FIND(" Ficopomatus enigmaticus",C233)),ISNUMBER(FIND("larva",C233)),ISNUMBER(FIND("Lumbriculus variegatus",C233)),ISNUMBER(FIND("nematode",C233)))</f>
        <v>0</v>
      </c>
      <c r="AJ233" t="b">
        <f>NOT(OR(AA233,AB233,AC233,AD233,AE233,AF233,AG233,AH233,AI233))</f>
        <v>0</v>
      </c>
      <c r="AL233" t="b">
        <f>OR(AA233,AB233,AD233,AE233,AF233,AG233,AH233,AI233)</f>
        <v>0</v>
      </c>
      <c r="AM233" t="b">
        <f>IF(Table1[[#This Row],[In vivo?]],IF(Table1[[#This Row],[Cell]],FALSE,TRUE),FALSE)</f>
        <v>0</v>
      </c>
      <c r="AN233" t="b">
        <f>AND(AC233,AL233)</f>
        <v>0</v>
      </c>
      <c r="AO233" t="b">
        <f>IF(Table1[[#This Row],[Cell]],IF(Table1[[#This Row],[In vivo?]],FALSE,TRUE),FALSE)</f>
        <v>1</v>
      </c>
      <c r="AP233" t="b">
        <f>NOT(OR(Table1[[#This Row],[In vivo?]],Table1[[#This Row],[Only in Cell]]))</f>
        <v>0</v>
      </c>
      <c r="AQ233" t="str">
        <f>IF(OR(Table1[[#This Row],[Rodents]],Table1[[#This Row],[Human]],Table1[[#This Row],[Pig]]),OR(ISNUMBER(FIND("pulmonary",C233)),ISNUMBER(FIND("lung",C233))),"NA")</f>
        <v>NA</v>
      </c>
      <c r="AR233" t="str">
        <f>IF(OR(Table1[[#This Row],[Rodents]],Table1[[#This Row],[Human]],Table1[[#This Row],[Pig]]),OR(ISNUMBER(FIND("skin",C233)),ISNUMBER(FIND("dermal",C233))),"NA")</f>
        <v>NA</v>
      </c>
      <c r="AS233" t="str">
        <f>IF(OR(Table1[[#This Row],[Rodents]],Table1[[#This Row],[Human]],Table1[[#This Row],[Pig]]),OR(ISNUMBER(FIND("liver",C233)),ISNUMBER(FIND("hepat",C233))),"NA")</f>
        <v>NA</v>
      </c>
      <c r="AT233" t="str">
        <f>IF(OR(Table1[[#This Row],[Rodents]],Table1[[#This Row],[Human]],Table1[[#This Row],[Pig]]),OR(ISNUMBER(FIND("kidney",C233)),ISNUMBER(FIND("neph",C233))),"NA")</f>
        <v>NA</v>
      </c>
      <c r="AU233" t="str">
        <f>IF(OR(Table1[[#This Row],[Rodents]],Table1[[#This Row],[Human]],Table1[[#This Row],[Pig]]),OR(ISNUMBER(FIND("brain",C233)),ISNUMBER(FIND("neur",C233)),ISNUMBER(FIND("nerv",C233))),"NA")</f>
        <v>NA</v>
      </c>
      <c r="AV233" t="str">
        <f>IF(OR(Table1[[#This Row],[Rodents]],Table1[[#This Row],[Human]],Table1[[#This Row],[Pig]]),OR(ISNUMBER(FIND("heart",C233)),ISNUMBER(FIND("cardi",C233))),"NA")</f>
        <v>NA</v>
      </c>
      <c r="AW233" t="str">
        <f>IF(OR(Table1[[#This Row],[Rodents]],Table1[[#This Row],[Human]],Table1[[#This Row],[Pig]]),OR(ISNUMBER(FIND("gastro",C233)),ISNUMBER(FIND("intesti",C233)),ISNUMBER(FIND("stomach",C233))),"NA")</f>
        <v>NA</v>
      </c>
      <c r="AX233" t="str">
        <f>IF(OR(Table1[[#This Row],[Rodents]],Table1[[#This Row],[Human]],Table1[[#This Row],[Pig]]),NOT(OR(AQ233,AR233,AS233,AT233,AU233,AV233,AW233)),"NA")</f>
        <v>NA</v>
      </c>
      <c r="AY233" t="b">
        <f>OR(ISNUMBER(FIND("SWCNT",C233)),ISNUMBER(FIND("SWNT",C233)),ISNUMBER(FIND("single-wall",C233)),ISNUMBER(FIND("single wall",C233)),ISNUMBER(FIND("Single wall",C233)),ISNUMBER(FIND("Single-wall",C233)),ISNUMBER(FIND("SWCNT",B233)),ISNUMBER(FIND("SWNT",B233)),ISNUMBER(FIND("single-wall",B233)),ISNUMBER(FIND("single wall",B233)),ISNUMBER(FIND("Single-wall",B233)),ISNUMBER(FIND("Single wall",B233)))</f>
        <v>1</v>
      </c>
      <c r="AZ233" t="b">
        <f>OR(ISNUMBER(FIND("MWCNT",C233)),ISNUMBER(FIND("MWNT",C233)),ISNUMBER(FIND("multi-wall",C233)),ISNUMBER(FIND("multi wall",C233)),ISNUMBER(FIND("multiwall",C233)),ISNUMBER(FIND("Multi-wall",C233)),ISNUMBER(FIND("Multi wall",C233)),ISNUMBER(FIND("Multiwall",C233)),ISNUMBER(FIND("MWCNT",B233)),ISNUMBER(FIND("MWNT",B233)),ISNUMBER(FIND("multi-wall",B233)),ISNUMBER(FIND("multi wall",B233)),ISNUMBER(FIND("multiwall",B233)),ISNUMBER(FIND("Multi-wall",B233)),ISNUMBER(FIND("Multi wall",B233)),ISNUMBER(FIND("Multiwall",B233)),ISNUMBER(FIND("Double-wall",B233)),ISNUMBER(FIND("Double wall",B233)),ISNUMBER(FIND("Doublewall",B233)),ISNUMBER(FIND("double-wall",B233)),ISNUMBER(FIND("double wall",B233)),ISNUMBER(FIND("doublewall",B233)))</f>
        <v>0</v>
      </c>
      <c r="BA233" t="b">
        <f>AND(Table1[[#This Row],[SWCNT]],Table1[[#This Row],[MWCNT]])</f>
        <v>0</v>
      </c>
      <c r="BB233" t="b">
        <f>IF(Table1[[#This Row],[SWCNT]]=TRUE,FALSE,IF(Table1[[#This Row],[MWCNT]]=TRUE,FALSE,TRUE))</f>
        <v>0</v>
      </c>
      <c r="BC233" s="18"/>
    </row>
    <row r="234" spans="1:55" ht="240.5">
      <c r="A234" t="s">
        <v>2277</v>
      </c>
      <c r="B234" s="2" t="s">
        <v>2278</v>
      </c>
      <c r="C234" s="16" t="s">
        <v>2279</v>
      </c>
      <c r="D234" s="17" t="s">
        <v>1196</v>
      </c>
      <c r="E234" s="2">
        <v>2017</v>
      </c>
      <c r="F234" t="b">
        <f>OR(ISNUMBER(FIND("cytotoxic",C234)),ISNUMBER(FIND("Cytotoxic",C234)),ISNUMBER(FIND("cellular toxicity",C234)),ISNUMBER(FIND("cell death",C234)),ISNUMBER(FIND("viable",C234)),ISNUMBER(FIND("phytotoxic",C234)),ISNUMBER(FIND("acute toxicity",C234)),ISNUMBER(FIND("MTT",C234)),ISNUMBER(FIND("survival",C234)),ISNUMBER(FIND("prolifer",C234)),ISNUMBER(FIND("apoptosis",C234)),ISNUMBER(FIND("neurotoxic",C234)),ISNUMBER(FIND("  lysis ",C234)),ISNUMBER(FIND("necrosis",C234)),ISNUMBER(FIND("cellular death",C234))*3,ISNUMBER(FIND("LDH",C234)),ISNUMBER(FIND("Acute toxicity",C234)))</f>
        <v>0</v>
      </c>
      <c r="G234" t="b">
        <f>OR(ISNUMBER(FIND("genotoxic",C234)),ISNUMBER(FIND("genotoxicity",C234)),ISNUMBER(FIND("DNA damage",C234)),ISNUMBER(FIND("DNA",C234)),ISNUMBER(FIND("RNA",C234)),ISNUMBER(FIND("mesothelioma",C234)),ISNUMBER(FIND("carcino",C234)),ISNUMBER(FIND("mutagen",C234)),ISNUMBER(FIND("genetic",C234)))</f>
        <v>0</v>
      </c>
      <c r="H234" t="b">
        <f>OR(ISNUMBER(FIND("inflammatory",C234)),ISNUMBER(FIND("inflamm",C234)))</f>
        <v>1</v>
      </c>
      <c r="I234" t="b">
        <f>OR(ISNUMBER(FIND("immune",C234)),ISNUMBER(FIND("immunological",C234)),ISNUMBER(FIND("interleuk",C234)),ISNUMBER(FIND("platelet activation",C234)),ISNUMBER(FIND("monocyte",C234)),ISNUMBER(FIND("leukocyte",C234)),ISNUMBER(FIND("cytokine",C234)),ISNUMBER(FIND("CD4",C234)),ISNUMBER(FIND("CD8",C234)),ISNUMBER(FIND("T-cell",C234)))</f>
        <v>1</v>
      </c>
      <c r="J234" t="b">
        <f>OR(ISNUMBER(FIND("reactive oxygen",C234)),ISNUMBER(FIND("ROS",C234)),ISNUMBER(FIND("free radical",C234)),ISNUMBER(FIND("oxidative stress",C234)),ISNUMBER(FIND("peroxid",C234)),ISNUMBER(FIND("oxidative",C234)),ISNUMBER(FIND("antioxid",C234)))</f>
        <v>0</v>
      </c>
      <c r="K234" t="b">
        <f>OR(ISNUMBER(FIND("autophag",C234)))</f>
        <v>0</v>
      </c>
      <c r="L234" t="b">
        <f>OR(ISNUMBER(FIND("morpholog",C234)))</f>
        <v>0</v>
      </c>
      <c r="M234" t="b">
        <f>OR(ISNUMBER(FIND("fibrosis",C234)),ISNUMBER(FIND("Fibrosis",C234)),ISNUMBER(FIND("fibrot",C234)))</f>
        <v>0</v>
      </c>
      <c r="N234" t="b">
        <f>OR(ISNUMBER(FIND("offspring",C234)),ISNUMBER(FIND("Parental",C234)),ISNUMBER(FIND("parental",C234)),ISNUMBER(FIND("germline",C234)),ISNUMBER(FIND("reproduc",C234)),ISNUMBER(FIND("embryo",C234)))</f>
        <v>0</v>
      </c>
      <c r="O234" t="b">
        <f>OR(ISNUMBER(FIND("metabol",C234)),ISNUMBER(FIND("Metabol",C234)),ISNUMBER(FIND("digest",C234)),ISNUMBER(FIND("mitochon",C234)))</f>
        <v>1</v>
      </c>
      <c r="P234" t="b">
        <f>OR(ISNUMBER(FIND("ecotox",C234)),ISNUMBER(FIND("Ecotox",B234)),ISNUMBER(FIND("ecotox",B234)),ISNUMBER(FIND("Ecotox",C234)))</f>
        <v>0</v>
      </c>
      <c r="Q234" t="b">
        <f>OR(ISNUMBER(FIND("Bioaccum",C234)),ISNUMBER(FIND("bioaccum",C234)),ISNUMBER(FIND("accum",C234)))</f>
        <v>0</v>
      </c>
      <c r="R234" t="b">
        <f>OR(ISNUMBER(FIND("Occupation",C234)),ISNUMBER(FIND("occupation",C234)),ISNUMBER(FIND("worker",C234)),ISNUMBER(FIND("workforce",C234)))</f>
        <v>0</v>
      </c>
      <c r="S234" t="b">
        <f>NOT(OR(F234,G234,H234,I234,J234,K234,L234,M234,N234,O234,P234,Q234,R234))</f>
        <v>0</v>
      </c>
      <c r="U234" t="b">
        <f>OR(Table1[[#This Row],[Inflammation]],Table1[[#This Row],[Immune]])</f>
        <v>1</v>
      </c>
      <c r="V234" t="b">
        <f>IF(OR(Table1[[#This Row],[Rodents]],Table1[[#This Row],[Human]],Table1[[#This Row],[Pig]]),OR(ISNUMBER(FIND("intratrach",C234)),ISNUMBER(FIND("nasal ",C234)),ISNUMBER(FIND("instill",C234))),"NA")</f>
        <v>0</v>
      </c>
      <c r="W234" t="b">
        <f>IF(OR(Table1[[#This Row],[Rodents]],Table1[[#This Row],[Human]],Table1[[#This Row],[Pig]]),OR(ISNUMBER(FIND("dermal",C234)),ISNUMBER(FIND("skin ",C234))),"NA")</f>
        <v>0</v>
      </c>
      <c r="X234" t="b">
        <f>IF(OR(Table1[[#This Row],[Rodents]],Table1[[#This Row],[Human]],Table1[[#This Row],[Pig]]),OR(ISNUMBER(FIND("injected",C234)),ISNUMBER(FIND("periton",C234)),ISNUMBER(FIND("intrascrot",C234))),"NA")</f>
        <v>0</v>
      </c>
      <c r="Y234" t="b">
        <f>IF(OR(Table1[[#This Row],[Rodents]],Table1[[#This Row],[Human]],Table1[[#This Row],[Pig]]),NOT(OR(Table1[[#This Row],[Inhaled/Intratracheal/intranasal]],Table1[[#This Row],[Dermal]],Table1[[#This Row],[Injected]])),"NA")</f>
        <v>1</v>
      </c>
      <c r="AA234" t="b">
        <f>OR(ISNUMBER(FIND("fish ",C234)),ISNUMBER(FIND("Fish ",C234)),ISNUMBER(FIND("aquatic",C234)),ISNUMBER(FIND("daphnids",C234)),ISNUMBER(FIND("Carcinus maenas",C234)),ISNUMBER(FIND("Daphnia",C234)),ISNUMBER(FIND("Ruditapes philippinarum",C234)),ISNUMBER(FIND("daphnia",C234)),ISNUMBER(FIND("marine",C234)),ISNUMBER(FIND("mussel",C234)),ISNUMBER(FIND("algae",C234)),ISNUMBER(FIND("Donax faba",C234)),ISNUMBER(FIND("estuarine",C234)),ISNUMBER(FIND("snail",C234)),ISNUMBER(FIND("Prorocentrum donghaiense",C234)) )</f>
        <v>0</v>
      </c>
      <c r="AB234" t="b">
        <f>OR(ISNUMBER(FIND(" rat ",C234)),ISNUMBER(FIND(" rats ",C234)),ISNUMBER(FIND(" Rats ",C234)),ISNUMBER(FIND(" Rat ",C234)),ISNUMBER(FIND(" rat.",C234)),ISNUMBER(FIND(" rats.",C234)),ISNUMBER(FIND("mouse",C234)),ISNUMBER(FIND("mice",C234)), ISNUMBER(FIND(" Mice",C234)))</f>
        <v>1</v>
      </c>
      <c r="AC234" t="b">
        <f>OR(ISNUMBER(FIND(" cell ",C234)),ISNUMBER(FIND("fibroblast",C234)),ISNUMBER(FIND("macrophage",C234)),ISNUMBER(FIND("epithelial",C234)),ISNUMBER(FIND("endothelial",C234)),ISNUMBER(FIND("neuron",C234)),ISNUMBER(FIND(" cells ",C234)),ISNUMBER(FIND("RBC",C234)),ISNUMBER(FIND("mitochond",C234)),ISNUMBER(FIND("adipocyte",C234)),ISNUMBER(FIND("osteo",C234)),ISNUMBER(FIND("keratin",C234)),ISNUMBER(FIND(" cell's ",C234)),ISNUMBER(FIND("eukary",C234)),ISNUMBER(FIND("sperm",C234)))</f>
        <v>1</v>
      </c>
      <c r="AD234" t="b">
        <f>OR(ISNUMBER(FIND("human",B234)),ISNUMBER(FIND("workers",B234)),ISNUMBER(FIND("workforces",B234)),ISNUMBER(FIND("occupational",B234)),ISNUMBER(FIND("Case report",B234)),ISNUMBER(FIND("Workplaces",B234)),ISNUMBER(FIND("worker",B234)))</f>
        <v>0</v>
      </c>
      <c r="AE234" t="b">
        <f>OR(ISNUMBER(FIND(" plant ",C234)),ISNUMBER(FIND("Plant ",C234)),ISNUMBER(FIND("tomato",C234)),ISNUMBER(FIND("plants",C234)),ISNUMBER(FIND("Plants",C234)),ISNUMBER(FIND("algae",C234)),ISNUMBER(FIND("lettuce",C234)),ISNUMBER(FIND("green gram sprouts ",C234)),ISNUMBER(FIND("Cucurbita pepo",C234)),ISNUMBER(FIND("bean ",C234)),ISNUMBER(FIND("chloroplast",C234)),ISNUMBER(FIND("chlorophyll",C234)),ISNUMBER(FIND("seedling",C234)),ISNUMBER(FIND("canola",C234)),ISNUMBER(FIND("shoot",C234)),ISNUMBER(FIND("photosynthes",C234)),ISNUMBER(FIND(" leaves ",C234)),,ISNUMBER(FIND("agriculture",C234)),ISNUMBER(FIND(" crops ",C234)))</f>
        <v>0</v>
      </c>
      <c r="AF234" t="b">
        <f>OR(ISNUMBER(FIND("bacteria",C234)),ISNUMBER(FIND("Bacteria",C234)),ISNUMBER(FIND("Bacterium",C234)),ISNUMBER(FIND("bacterium",C234)),ISNUMBER(FIND(" coli ",C234)))</f>
        <v>0</v>
      </c>
      <c r="AG234" t="b">
        <f>OR(ISNUMBER(FIND("fungi",C234)),ISNUMBER(FIND("Fungi",C234)),ISNUMBER(FIND("fungus",C234)),ISNUMBER(FIND("Fungus",C234)),ISNUMBER(FIND("mushroom",C234)),ISNUMBER(FIND("Mushroom",C234)),ISNUMBER(FIND(" mold ",C234)))</f>
        <v>0</v>
      </c>
      <c r="AH234" t="b">
        <f>OR(ISNUMBER(FIND("Pig ",C234)),ISNUMBER(FIND("pig ",C234)),ISNUMBER(FIND("Pigs ",C234)),ISNUMBER(FIND("pigs ",C234)))</f>
        <v>0</v>
      </c>
      <c r="AI234" t="b">
        <f>OR(ISNUMBER(FIND(" C. elegans",C234)),ISNUMBER(FIND("Caenorhabditis elegans",C234)),ISNUMBER(FIND("earthworms",C234)),ISNUMBER(FIND(" Ficopomatus enigmaticus",C234)),ISNUMBER(FIND("larva",C234)),ISNUMBER(FIND("Lumbriculus variegatus",C234)),ISNUMBER(FIND("nematode",C234)))</f>
        <v>0</v>
      </c>
      <c r="AJ234" t="b">
        <f>NOT(OR(AA234,AB234,AC234,AD234,AE234,AF234,AG234,AH234,AI234))</f>
        <v>0</v>
      </c>
      <c r="AL234" t="b">
        <f>OR(AA234,AB234,AD234,AE234,AF234,AG234,AH234,AI234)</f>
        <v>1</v>
      </c>
      <c r="AM234" t="b">
        <f>IF(Table1[[#This Row],[In vivo?]],IF(Table1[[#This Row],[Cell]],FALSE,TRUE),FALSE)</f>
        <v>0</v>
      </c>
      <c r="AN234" t="b">
        <f>AND(AC234,AL234)</f>
        <v>1</v>
      </c>
      <c r="AO234" t="b">
        <f>IF(Table1[[#This Row],[Cell]],IF(Table1[[#This Row],[In vivo?]],FALSE,TRUE),FALSE)</f>
        <v>0</v>
      </c>
      <c r="AP234" t="b">
        <f>NOT(OR(Table1[[#This Row],[In vivo?]],Table1[[#This Row],[Only in Cell]]))</f>
        <v>0</v>
      </c>
      <c r="AQ234" t="b">
        <f>IF(OR(Table1[[#This Row],[Rodents]],Table1[[#This Row],[Human]],Table1[[#This Row],[Pig]]),OR(ISNUMBER(FIND("pulmonary",C234)),ISNUMBER(FIND("lung",C234))),"NA")</f>
        <v>1</v>
      </c>
      <c r="AR234" t="b">
        <f>IF(OR(Table1[[#This Row],[Rodents]],Table1[[#This Row],[Human]],Table1[[#This Row],[Pig]]),OR(ISNUMBER(FIND("skin",C234)),ISNUMBER(FIND("dermal",C234))),"NA")</f>
        <v>0</v>
      </c>
      <c r="AS234" t="b">
        <f>IF(OR(Table1[[#This Row],[Rodents]],Table1[[#This Row],[Human]],Table1[[#This Row],[Pig]]),OR(ISNUMBER(FIND("liver",C234)),ISNUMBER(FIND("hepat",C234))),"NA")</f>
        <v>0</v>
      </c>
      <c r="AT234" t="b">
        <f>IF(OR(Table1[[#This Row],[Rodents]],Table1[[#This Row],[Human]],Table1[[#This Row],[Pig]]),OR(ISNUMBER(FIND("kidney",C234)),ISNUMBER(FIND("neph",C234))),"NA")</f>
        <v>0</v>
      </c>
      <c r="AU234" t="b">
        <f>IF(OR(Table1[[#This Row],[Rodents]],Table1[[#This Row],[Human]],Table1[[#This Row],[Pig]]),OR(ISNUMBER(FIND("brain",C234)),ISNUMBER(FIND("neur",C234)),ISNUMBER(FIND("nerv",C234))),"NA")</f>
        <v>0</v>
      </c>
      <c r="AV234" t="b">
        <f>IF(OR(Table1[[#This Row],[Rodents]],Table1[[#This Row],[Human]],Table1[[#This Row],[Pig]]),OR(ISNUMBER(FIND("heart",C234)),ISNUMBER(FIND("cardi",C234))),"NA")</f>
        <v>0</v>
      </c>
      <c r="AW234" t="b">
        <f>IF(OR(Table1[[#This Row],[Rodents]],Table1[[#This Row],[Human]],Table1[[#This Row],[Pig]]),OR(ISNUMBER(FIND("gastro",C234)),ISNUMBER(FIND("intesti",C234)),ISNUMBER(FIND("stomach",C234))),"NA")</f>
        <v>0</v>
      </c>
      <c r="AX234" t="b">
        <f>IF(OR(Table1[[#This Row],[Rodents]],Table1[[#This Row],[Human]],Table1[[#This Row],[Pig]]),NOT(OR(AQ234,AR234,AS234,AT234,AU234,AV234,AW234)),"NA")</f>
        <v>0</v>
      </c>
      <c r="AY234" t="b">
        <f>OR(ISNUMBER(FIND("SWCNT",C234)),ISNUMBER(FIND("SWNT",C234)),ISNUMBER(FIND("single-wall",C234)),ISNUMBER(FIND("single wall",C234)),ISNUMBER(FIND("Single wall",C234)),ISNUMBER(FIND("Single-wall",C234)),ISNUMBER(FIND("SWCNT",B234)),ISNUMBER(FIND("SWNT",B234)),ISNUMBER(FIND("single-wall",B234)),ISNUMBER(FIND("single wall",B234)),ISNUMBER(FIND("Single-wall",B234)),ISNUMBER(FIND("Single wall",B234)))</f>
        <v>0</v>
      </c>
      <c r="AZ234" t="b">
        <f>OR(ISNUMBER(FIND("MWCNT",C234)),ISNUMBER(FIND("MWNT",C234)),ISNUMBER(FIND("multi-wall",C234)),ISNUMBER(FIND("multi wall",C234)),ISNUMBER(FIND("multiwall",C234)),ISNUMBER(FIND("Multi-wall",C234)),ISNUMBER(FIND("Multi wall",C234)),ISNUMBER(FIND("Multiwall",C234)),ISNUMBER(FIND("MWCNT",B234)),ISNUMBER(FIND("MWNT",B234)),ISNUMBER(FIND("multi-wall",B234)),ISNUMBER(FIND("multi wall",B234)),ISNUMBER(FIND("multiwall",B234)),ISNUMBER(FIND("Multi-wall",B234)),ISNUMBER(FIND("Multi wall",B234)),ISNUMBER(FIND("Multiwall",B234)),ISNUMBER(FIND("Double-wall",B234)),ISNUMBER(FIND("Double wall",B234)),ISNUMBER(FIND("Doublewall",B234)),ISNUMBER(FIND("double-wall",B234)),ISNUMBER(FIND("double wall",B234)),ISNUMBER(FIND("doublewall",B234)))</f>
        <v>1</v>
      </c>
      <c r="BA234" t="b">
        <f>AND(Table1[[#This Row],[SWCNT]],Table1[[#This Row],[MWCNT]])</f>
        <v>0</v>
      </c>
      <c r="BB234" t="b">
        <f>IF(Table1[[#This Row],[SWCNT]]=TRUE,FALSE,IF(Table1[[#This Row],[MWCNT]]=TRUE,FALSE,TRUE))</f>
        <v>0</v>
      </c>
      <c r="BC234" s="18"/>
    </row>
    <row r="235" spans="1:55" ht="277.5">
      <c r="A235" t="s">
        <v>2283</v>
      </c>
      <c r="B235" s="2" t="s">
        <v>2284</v>
      </c>
      <c r="C235" s="16" t="s">
        <v>2285</v>
      </c>
      <c r="D235" s="17" t="s">
        <v>1196</v>
      </c>
      <c r="E235" s="2">
        <v>2017</v>
      </c>
      <c r="F235" t="b">
        <f>OR(ISNUMBER(FIND("cytotoxic",C235)),ISNUMBER(FIND("Cytotoxic",C235)),ISNUMBER(FIND("cellular toxicity",C235)),ISNUMBER(FIND("cell death",C235)),ISNUMBER(FIND("viable",C235)),ISNUMBER(FIND("phytotoxic",C235)),ISNUMBER(FIND("acute toxicity",C235)),ISNUMBER(FIND("MTT",C235)),ISNUMBER(FIND("survival",C235)),ISNUMBER(FIND("prolifer",C235)),ISNUMBER(FIND("apoptosis",C235)),ISNUMBER(FIND("neurotoxic",C235)),ISNUMBER(FIND("  lysis ",C235)),ISNUMBER(FIND("necrosis",C235)),ISNUMBER(FIND("cellular death",C235))*3,ISNUMBER(FIND("LDH",C235)),ISNUMBER(FIND("Acute toxicity",C235)))</f>
        <v>1</v>
      </c>
      <c r="G235" t="b">
        <f>OR(ISNUMBER(FIND("genotoxic",C235)),ISNUMBER(FIND("genotoxicity",C235)),ISNUMBER(FIND("DNA damage",C235)),ISNUMBER(FIND("DNA",C235)),ISNUMBER(FIND("RNA",C235)),ISNUMBER(FIND("mesothelioma",C235)),ISNUMBER(FIND("carcino",C235)),ISNUMBER(FIND("mutagen",C235)),ISNUMBER(FIND("genetic",C235)))</f>
        <v>1</v>
      </c>
      <c r="H235" t="b">
        <f>OR(ISNUMBER(FIND("inflammatory",C235)),ISNUMBER(FIND("inflamm",C235)))</f>
        <v>1</v>
      </c>
      <c r="I235" t="b">
        <f>OR(ISNUMBER(FIND("immune",C235)),ISNUMBER(FIND("immunological",C235)),ISNUMBER(FIND("interleuk",C235)),ISNUMBER(FIND("platelet activation",C235)),ISNUMBER(FIND("monocyte",C235)),ISNUMBER(FIND("leukocyte",C235)),ISNUMBER(FIND("cytokine",C235)),ISNUMBER(FIND("CD4",C235)),ISNUMBER(FIND("CD8",C235)),ISNUMBER(FIND("T-cell",C235)))</f>
        <v>0</v>
      </c>
      <c r="J235" t="b">
        <f>OR(ISNUMBER(FIND("reactive oxygen",C235)),ISNUMBER(FIND("ROS",C235)),ISNUMBER(FIND("free radical",C235)),ISNUMBER(FIND("oxidative stress",C235)),ISNUMBER(FIND("peroxid",C235)),ISNUMBER(FIND("oxidative",C235)),ISNUMBER(FIND("antioxid",C235)))</f>
        <v>0</v>
      </c>
      <c r="K235" t="b">
        <f>OR(ISNUMBER(FIND("autophag",C235)))</f>
        <v>0</v>
      </c>
      <c r="L235" t="b">
        <f>OR(ISNUMBER(FIND("morpholog",C235)))</f>
        <v>0</v>
      </c>
      <c r="M235" t="b">
        <f>OR(ISNUMBER(FIND("fibrosis",C235)),ISNUMBER(FIND("Fibrosis",C235)),ISNUMBER(FIND("fibrot",C235)))</f>
        <v>0</v>
      </c>
      <c r="N235" t="b">
        <f>OR(ISNUMBER(FIND("offspring",C235)),ISNUMBER(FIND("Parental",C235)),ISNUMBER(FIND("parental",C235)),ISNUMBER(FIND("germline",C235)),ISNUMBER(FIND("reproduc",C235)),ISNUMBER(FIND("embryo",C235)))</f>
        <v>0</v>
      </c>
      <c r="O235" t="b">
        <f>OR(ISNUMBER(FIND("metabol",C235)),ISNUMBER(FIND("Metabol",C235)),ISNUMBER(FIND("digest",C235)),ISNUMBER(FIND("mitochon",C235)))</f>
        <v>0</v>
      </c>
      <c r="P235" t="b">
        <f>OR(ISNUMBER(FIND("ecotox",C235)),ISNUMBER(FIND("Ecotox",B235)),ISNUMBER(FIND("ecotox",B235)),ISNUMBER(FIND("Ecotox",C235)))</f>
        <v>0</v>
      </c>
      <c r="Q235" t="b">
        <f>OR(ISNUMBER(FIND("Bioaccum",C235)),ISNUMBER(FIND("bioaccum",C235)),ISNUMBER(FIND("accum",C235)))</f>
        <v>0</v>
      </c>
      <c r="R235" t="b">
        <f>OR(ISNUMBER(FIND("Occupation",C235)),ISNUMBER(FIND("occupation",C235)),ISNUMBER(FIND("worker",C235)),ISNUMBER(FIND("workforce",C235)))</f>
        <v>1</v>
      </c>
      <c r="S235" t="b">
        <f>NOT(OR(F235,G235,H235,I235,J235,K235,L235,M235,N235,O235,P235,Q235,R235))</f>
        <v>0</v>
      </c>
      <c r="U235" t="b">
        <f>OR(Table1[[#This Row],[Inflammation]],Table1[[#This Row],[Immune]])</f>
        <v>1</v>
      </c>
      <c r="V235" t="b">
        <f>IF(OR(Table1[[#This Row],[Rodents]],Table1[[#This Row],[Human]],Table1[[#This Row],[Pig]]),OR(ISNUMBER(FIND("intratrach",C235)),ISNUMBER(FIND("nasal ",C235)),ISNUMBER(FIND("instill",C235))),"NA")</f>
        <v>0</v>
      </c>
      <c r="W235" t="b">
        <f>IF(OR(Table1[[#This Row],[Rodents]],Table1[[#This Row],[Human]],Table1[[#This Row],[Pig]]),OR(ISNUMBER(FIND("dermal",C235)),ISNUMBER(FIND("skin ",C235))),"NA")</f>
        <v>0</v>
      </c>
      <c r="X235" t="b">
        <f>IF(OR(Table1[[#This Row],[Rodents]],Table1[[#This Row],[Human]],Table1[[#This Row],[Pig]]),OR(ISNUMBER(FIND("injected",C235)),ISNUMBER(FIND("periton",C235)),ISNUMBER(FIND("intrascrot",C235))),"NA")</f>
        <v>0</v>
      </c>
      <c r="Y235" t="b">
        <f>IF(OR(Table1[[#This Row],[Rodents]],Table1[[#This Row],[Human]],Table1[[#This Row],[Pig]]),NOT(OR(Table1[[#This Row],[Inhaled/Intratracheal/intranasal]],Table1[[#This Row],[Dermal]],Table1[[#This Row],[Injected]])),"NA")</f>
        <v>1</v>
      </c>
      <c r="AA235" t="b">
        <f>OR(ISNUMBER(FIND("fish ",C235)),ISNUMBER(FIND("Fish ",C235)),ISNUMBER(FIND("aquatic",C235)),ISNUMBER(FIND("daphnids",C235)),ISNUMBER(FIND("Carcinus maenas",C235)),ISNUMBER(FIND("Daphnia",C235)),ISNUMBER(FIND("Ruditapes philippinarum",C235)),ISNUMBER(FIND("daphnia",C235)),ISNUMBER(FIND("marine",C235)),ISNUMBER(FIND("mussel",C235)),ISNUMBER(FIND("algae",C235)),ISNUMBER(FIND("Donax faba",C235)),ISNUMBER(FIND("estuarine",C235)),ISNUMBER(FIND("snail",C235)),ISNUMBER(FIND("Prorocentrum donghaiense",C235)) )</f>
        <v>0</v>
      </c>
      <c r="AB235" t="b">
        <f>OR(ISNUMBER(FIND(" rat ",C235)),ISNUMBER(FIND(" rats ",C235)),ISNUMBER(FIND(" Rats ",C235)),ISNUMBER(FIND(" Rat ",C235)),ISNUMBER(FIND(" rat.",C235)),ISNUMBER(FIND(" rats.",C235)),ISNUMBER(FIND("mouse",C235)),ISNUMBER(FIND("mice",C235)), ISNUMBER(FIND(" Mice",C235)))</f>
        <v>1</v>
      </c>
      <c r="AC235" t="b">
        <f>OR(ISNUMBER(FIND(" cell ",C235)),ISNUMBER(FIND("fibroblast",C235)),ISNUMBER(FIND("macrophage",C235)),ISNUMBER(FIND("epithelial",C235)),ISNUMBER(FIND("endothelial",C235)),ISNUMBER(FIND("neuron",C235)),ISNUMBER(FIND(" cells ",C235)),ISNUMBER(FIND("RBC",C235)),ISNUMBER(FIND("mitochond",C235)),ISNUMBER(FIND("adipocyte",C235)),ISNUMBER(FIND("osteo",C235)),ISNUMBER(FIND("keratin",C235)),ISNUMBER(FIND(" cell's ",C235)),ISNUMBER(FIND("eukary",C235)),ISNUMBER(FIND("sperm",C235)))</f>
        <v>1</v>
      </c>
      <c r="AD235" t="b">
        <f>OR(ISNUMBER(FIND("human",B235)),ISNUMBER(FIND("workers",B235)),ISNUMBER(FIND("workforces",B235)),ISNUMBER(FIND("occupational",B235)),ISNUMBER(FIND("Case report",B235)),ISNUMBER(FIND("Workplaces",B235)),ISNUMBER(FIND("worker",B235)))</f>
        <v>0</v>
      </c>
      <c r="AE235" t="b">
        <f>OR(ISNUMBER(FIND(" plant ",C235)),ISNUMBER(FIND("Plant ",C235)),ISNUMBER(FIND("tomato",C235)),ISNUMBER(FIND("plants",C235)),ISNUMBER(FIND("Plants",C235)),ISNUMBER(FIND("algae",C235)),ISNUMBER(FIND("lettuce",C235)),ISNUMBER(FIND("green gram sprouts ",C235)),ISNUMBER(FIND("Cucurbita pepo",C235)),ISNUMBER(FIND("bean ",C235)),ISNUMBER(FIND("chloroplast",C235)),ISNUMBER(FIND("chlorophyll",C235)),ISNUMBER(FIND("seedling",C235)),ISNUMBER(FIND("canola",C235)),ISNUMBER(FIND("shoot",C235)),ISNUMBER(FIND("photosynthes",C235)),ISNUMBER(FIND(" leaves ",C235)),,ISNUMBER(FIND("agriculture",C235)),ISNUMBER(FIND(" crops ",C235)))</f>
        <v>0</v>
      </c>
      <c r="AF235" t="b">
        <f>OR(ISNUMBER(FIND("bacteria",C235)),ISNUMBER(FIND("Bacteria",C235)),ISNUMBER(FIND("Bacterium",C235)),ISNUMBER(FIND("bacterium",C235)),ISNUMBER(FIND(" coli ",C235)))</f>
        <v>0</v>
      </c>
      <c r="AG235" t="b">
        <f>OR(ISNUMBER(FIND("fungi",C235)),ISNUMBER(FIND("Fungi",C235)),ISNUMBER(FIND("fungus",C235)),ISNUMBER(FIND("Fungus",C235)),ISNUMBER(FIND("mushroom",C235)),ISNUMBER(FIND("Mushroom",C235)),ISNUMBER(FIND(" mold ",C235)))</f>
        <v>0</v>
      </c>
      <c r="AH235" t="b">
        <f>OR(ISNUMBER(FIND("Pig ",C235)),ISNUMBER(FIND("pig ",C235)),ISNUMBER(FIND("Pigs ",C235)),ISNUMBER(FIND("pigs ",C235)))</f>
        <v>0</v>
      </c>
      <c r="AI235" t="b">
        <f>OR(ISNUMBER(FIND(" C. elegans",C235)),ISNUMBER(FIND("Caenorhabditis elegans",C235)),ISNUMBER(FIND("earthworms",C235)),ISNUMBER(FIND(" Ficopomatus enigmaticus",C235)),ISNUMBER(FIND("larva",C235)),ISNUMBER(FIND("Lumbriculus variegatus",C235)),ISNUMBER(FIND("nematode",C235)))</f>
        <v>0</v>
      </c>
      <c r="AJ235" t="b">
        <f>NOT(OR(AA235,AB235,AC235,AD235,AE235,AF235,AG235,AH235,AI235))</f>
        <v>0</v>
      </c>
      <c r="AL235" t="b">
        <f>OR(AA235,AB235,AD235,AE235,AF235,AG235,AH235,AI235)</f>
        <v>1</v>
      </c>
      <c r="AM235" t="b">
        <f>IF(Table1[[#This Row],[In vivo?]],IF(Table1[[#This Row],[Cell]],FALSE,TRUE),FALSE)</f>
        <v>0</v>
      </c>
      <c r="AN235" t="b">
        <f>AND(AC235,AL235)</f>
        <v>1</v>
      </c>
      <c r="AO235" t="b">
        <f>IF(Table1[[#This Row],[Cell]],IF(Table1[[#This Row],[In vivo?]],FALSE,TRUE),FALSE)</f>
        <v>0</v>
      </c>
      <c r="AP235" t="b">
        <f>NOT(OR(Table1[[#This Row],[In vivo?]],Table1[[#This Row],[Only in Cell]]))</f>
        <v>0</v>
      </c>
      <c r="AQ235" t="b">
        <f>IF(OR(Table1[[#This Row],[Rodents]],Table1[[#This Row],[Human]],Table1[[#This Row],[Pig]]),OR(ISNUMBER(FIND("pulmonary",C235)),ISNUMBER(FIND("lung",C235))),"NA")</f>
        <v>1</v>
      </c>
      <c r="AR235" t="b">
        <f>IF(OR(Table1[[#This Row],[Rodents]],Table1[[#This Row],[Human]],Table1[[#This Row],[Pig]]),OR(ISNUMBER(FIND("skin",C235)),ISNUMBER(FIND("dermal",C235))),"NA")</f>
        <v>0</v>
      </c>
      <c r="AS235" t="b">
        <f>IF(OR(Table1[[#This Row],[Rodents]],Table1[[#This Row],[Human]],Table1[[#This Row],[Pig]]),OR(ISNUMBER(FIND("liver",C235)),ISNUMBER(FIND("hepat",C235))),"NA")</f>
        <v>0</v>
      </c>
      <c r="AT235" t="b">
        <f>IF(OR(Table1[[#This Row],[Rodents]],Table1[[#This Row],[Human]],Table1[[#This Row],[Pig]]),OR(ISNUMBER(FIND("kidney",C235)),ISNUMBER(FIND("neph",C235))),"NA")</f>
        <v>0</v>
      </c>
      <c r="AU235" t="b">
        <f>IF(OR(Table1[[#This Row],[Rodents]],Table1[[#This Row],[Human]],Table1[[#This Row],[Pig]]),OR(ISNUMBER(FIND("brain",C235)),ISNUMBER(FIND("neur",C235)),ISNUMBER(FIND("nerv",C235))),"NA")</f>
        <v>0</v>
      </c>
      <c r="AV235" t="b">
        <f>IF(OR(Table1[[#This Row],[Rodents]],Table1[[#This Row],[Human]],Table1[[#This Row],[Pig]]),OR(ISNUMBER(FIND("heart",C235)),ISNUMBER(FIND("cardi",C235))),"NA")</f>
        <v>0</v>
      </c>
      <c r="AW235" t="b">
        <f>IF(OR(Table1[[#This Row],[Rodents]],Table1[[#This Row],[Human]],Table1[[#This Row],[Pig]]),OR(ISNUMBER(FIND("gastro",C235)),ISNUMBER(FIND("intesti",C235)),ISNUMBER(FIND("stomach",C235))),"NA")</f>
        <v>0</v>
      </c>
      <c r="AX235" t="b">
        <f>IF(OR(Table1[[#This Row],[Rodents]],Table1[[#This Row],[Human]],Table1[[#This Row],[Pig]]),NOT(OR(AQ235,AR235,AS235,AT235,AU235,AV235,AW235)),"NA")</f>
        <v>0</v>
      </c>
      <c r="AY235" t="b">
        <f>OR(ISNUMBER(FIND("SWCNT",C235)),ISNUMBER(FIND("SWNT",C235)),ISNUMBER(FIND("single-wall",C235)),ISNUMBER(FIND("single wall",C235)),ISNUMBER(FIND("Single wall",C235)),ISNUMBER(FIND("Single-wall",C235)),ISNUMBER(FIND("SWCNT",B235)),ISNUMBER(FIND("SWNT",B235)),ISNUMBER(FIND("single-wall",B235)),ISNUMBER(FIND("single wall",B235)),ISNUMBER(FIND("Single-wall",B235)),ISNUMBER(FIND("Single wall",B235)))</f>
        <v>0</v>
      </c>
      <c r="AZ235" t="b">
        <f>OR(ISNUMBER(FIND("MWCNT",C235)),ISNUMBER(FIND("MWNT",C235)),ISNUMBER(FIND("multi-wall",C235)),ISNUMBER(FIND("multi wall",C235)),ISNUMBER(FIND("multiwall",C235)),ISNUMBER(FIND("Multi-wall",C235)),ISNUMBER(FIND("Multi wall",C235)),ISNUMBER(FIND("Multiwall",C235)),ISNUMBER(FIND("MWCNT",B235)),ISNUMBER(FIND("MWNT",B235)),ISNUMBER(FIND("multi-wall",B235)),ISNUMBER(FIND("multi wall",B235)),ISNUMBER(FIND("multiwall",B235)),ISNUMBER(FIND("Multi-wall",B235)),ISNUMBER(FIND("Multi wall",B235)),ISNUMBER(FIND("Multiwall",B235)),ISNUMBER(FIND("Double-wall",B235)),ISNUMBER(FIND("Double wall",B235)),ISNUMBER(FIND("Doublewall",B235)),ISNUMBER(FIND("double-wall",B235)),ISNUMBER(FIND("double wall",B235)),ISNUMBER(FIND("doublewall",B235)))</f>
        <v>1</v>
      </c>
      <c r="BA235" t="b">
        <f>AND(Table1[[#This Row],[SWCNT]],Table1[[#This Row],[MWCNT]])</f>
        <v>0</v>
      </c>
      <c r="BB235" t="b">
        <f>IF(Table1[[#This Row],[SWCNT]]=TRUE,FALSE,IF(Table1[[#This Row],[MWCNT]]=TRUE,FALSE,TRUE))</f>
        <v>0</v>
      </c>
      <c r="BC235" s="18"/>
    </row>
    <row r="236" spans="1:55" ht="240.5">
      <c r="A236" t="s">
        <v>2295</v>
      </c>
      <c r="B236" s="2" t="s">
        <v>2296</v>
      </c>
      <c r="C236" s="16" t="s">
        <v>2297</v>
      </c>
      <c r="D236" s="17" t="s">
        <v>2183</v>
      </c>
      <c r="E236" s="2">
        <v>2017</v>
      </c>
      <c r="F236" t="b">
        <f>OR(ISNUMBER(FIND("cytotoxic",C236)),ISNUMBER(FIND("Cytotoxic",C236)),ISNUMBER(FIND("cellular toxicity",C236)),ISNUMBER(FIND("cell death",C236)),ISNUMBER(FIND("viable",C236)),ISNUMBER(FIND("phytotoxic",C236)),ISNUMBER(FIND("acute toxicity",C236)),ISNUMBER(FIND("MTT",C236)),ISNUMBER(FIND("survival",C236)),ISNUMBER(FIND("prolifer",C236)),ISNUMBER(FIND("apoptosis",C236)),ISNUMBER(FIND("neurotoxic",C236)),ISNUMBER(FIND("  lysis ",C236)),ISNUMBER(FIND("necrosis",C236)),ISNUMBER(FIND("cellular death",C236))*3,ISNUMBER(FIND("LDH",C236)),ISNUMBER(FIND("Acute toxicity",C236)))</f>
        <v>1</v>
      </c>
      <c r="G236" t="b">
        <f>OR(ISNUMBER(FIND("genotoxic",C236)),ISNUMBER(FIND("genotoxicity",C236)),ISNUMBER(FIND("DNA damage",C236)),ISNUMBER(FIND("DNA",C236)),ISNUMBER(FIND("RNA",C236)),ISNUMBER(FIND("mesothelioma",C236)),ISNUMBER(FIND("carcino",C236)),ISNUMBER(FIND("mutagen",C236)),ISNUMBER(FIND("genetic",C236)))</f>
        <v>0</v>
      </c>
      <c r="H236" t="b">
        <f>OR(ISNUMBER(FIND("inflammatory",C236)),ISNUMBER(FIND("inflamm",C236)))</f>
        <v>1</v>
      </c>
      <c r="I236" t="b">
        <f>OR(ISNUMBER(FIND("immune",C236)),ISNUMBER(FIND("immunological",C236)),ISNUMBER(FIND("interleuk",C236)),ISNUMBER(FIND("platelet activation",C236)),ISNUMBER(FIND("monocyte",C236)),ISNUMBER(FIND("leukocyte",C236)),ISNUMBER(FIND("cytokine",C236)),ISNUMBER(FIND("CD4",C236)),ISNUMBER(FIND("CD8",C236)),ISNUMBER(FIND("T-cell",C236)))</f>
        <v>0</v>
      </c>
      <c r="J236" t="b">
        <f>OR(ISNUMBER(FIND("reactive oxygen",C236)),ISNUMBER(FIND("ROS",C236)),ISNUMBER(FIND("free radical",C236)),ISNUMBER(FIND("oxidative stress",C236)),ISNUMBER(FIND("peroxid",C236)),ISNUMBER(FIND("oxidative",C236)),ISNUMBER(FIND("antioxid",C236)))</f>
        <v>1</v>
      </c>
      <c r="K236" t="b">
        <f>OR(ISNUMBER(FIND("autophag",C236)))</f>
        <v>0</v>
      </c>
      <c r="L236" t="b">
        <f>OR(ISNUMBER(FIND("morpholog",C236)))</f>
        <v>0</v>
      </c>
      <c r="M236" t="b">
        <f>OR(ISNUMBER(FIND("fibrosis",C236)),ISNUMBER(FIND("Fibrosis",C236)),ISNUMBER(FIND("fibrot",C236)))</f>
        <v>0</v>
      </c>
      <c r="N236" t="b">
        <f>OR(ISNUMBER(FIND("offspring",C236)),ISNUMBER(FIND("Parental",C236)),ISNUMBER(FIND("parental",C236)),ISNUMBER(FIND("germline",C236)),ISNUMBER(FIND("reproduc",C236)),ISNUMBER(FIND("embryo",C236)))</f>
        <v>0</v>
      </c>
      <c r="O236" t="b">
        <f>OR(ISNUMBER(FIND("metabol",C236)),ISNUMBER(FIND("Metabol",C236)),ISNUMBER(FIND("digest",C236)),ISNUMBER(FIND("mitochon",C236)))</f>
        <v>1</v>
      </c>
      <c r="P236" t="b">
        <f>OR(ISNUMBER(FIND("ecotox",C236)),ISNUMBER(FIND("Ecotox",B236)),ISNUMBER(FIND("ecotox",B236)),ISNUMBER(FIND("Ecotox",C236)))</f>
        <v>0</v>
      </c>
      <c r="Q236" t="b">
        <f>OR(ISNUMBER(FIND("Bioaccum",C236)),ISNUMBER(FIND("bioaccum",C236)),ISNUMBER(FIND("accum",C236)))</f>
        <v>0</v>
      </c>
      <c r="R236" t="b">
        <f>OR(ISNUMBER(FIND("Occupation",C236)),ISNUMBER(FIND("occupation",C236)),ISNUMBER(FIND("worker",C236)),ISNUMBER(FIND("workforce",C236)))</f>
        <v>0</v>
      </c>
      <c r="S236" t="b">
        <f>NOT(OR(F236,G236,H236,I236,J236,K236,L236,M236,N236,O236,P236,Q236,R236))</f>
        <v>0</v>
      </c>
      <c r="U236" t="b">
        <f>OR(Table1[[#This Row],[Inflammation]],Table1[[#This Row],[Immune]])</f>
        <v>1</v>
      </c>
      <c r="V236" t="b">
        <f>IF(OR(Table1[[#This Row],[Rodents]],Table1[[#This Row],[Human]],Table1[[#This Row],[Pig]]),OR(ISNUMBER(FIND("intratrach",C236)),ISNUMBER(FIND("nasal ",C236)),ISNUMBER(FIND("instill",C236))),"NA")</f>
        <v>0</v>
      </c>
      <c r="W236" t="b">
        <f>IF(OR(Table1[[#This Row],[Rodents]],Table1[[#This Row],[Human]],Table1[[#This Row],[Pig]]),OR(ISNUMBER(FIND("dermal",C236)),ISNUMBER(FIND("skin ",C236))),"NA")</f>
        <v>0</v>
      </c>
      <c r="X236" t="b">
        <f>IF(OR(Table1[[#This Row],[Rodents]],Table1[[#This Row],[Human]],Table1[[#This Row],[Pig]]),OR(ISNUMBER(FIND("injected",C236)),ISNUMBER(FIND("periton",C236)),ISNUMBER(FIND("intrascrot",C236))),"NA")</f>
        <v>0</v>
      </c>
      <c r="Y236" t="b">
        <f>IF(OR(Table1[[#This Row],[Rodents]],Table1[[#This Row],[Human]],Table1[[#This Row],[Pig]]),NOT(OR(Table1[[#This Row],[Inhaled/Intratracheal/intranasal]],Table1[[#This Row],[Dermal]],Table1[[#This Row],[Injected]])),"NA")</f>
        <v>1</v>
      </c>
      <c r="AA236" t="b">
        <f>OR(ISNUMBER(FIND("fish ",C236)),ISNUMBER(FIND("Fish ",C236)),ISNUMBER(FIND("aquatic",C236)),ISNUMBER(FIND("daphnids",C236)),ISNUMBER(FIND("Carcinus maenas",C236)),ISNUMBER(FIND("Daphnia",C236)),ISNUMBER(FIND("Ruditapes philippinarum",C236)),ISNUMBER(FIND("daphnia",C236)),ISNUMBER(FIND("marine",C236)),ISNUMBER(FIND("mussel",C236)),ISNUMBER(FIND("algae",C236)),ISNUMBER(FIND("Donax faba",C236)),ISNUMBER(FIND("estuarine",C236)),ISNUMBER(FIND("snail",C236)),ISNUMBER(FIND("Prorocentrum donghaiense",C236)) )</f>
        <v>0</v>
      </c>
      <c r="AB236" t="b">
        <f>OR(ISNUMBER(FIND(" rat ",C236)),ISNUMBER(FIND(" rats ",C236)),ISNUMBER(FIND(" Rats ",C236)),ISNUMBER(FIND(" Rat ",C236)),ISNUMBER(FIND(" rat.",C236)),ISNUMBER(FIND(" rats.",C236)),ISNUMBER(FIND("mouse",C236)),ISNUMBER(FIND("mice",C236)), ISNUMBER(FIND(" Mice",C236)))</f>
        <v>1</v>
      </c>
      <c r="AC236" t="b">
        <f>OR(ISNUMBER(FIND(" cell ",C236)),ISNUMBER(FIND("fibroblast",C236)),ISNUMBER(FIND("macrophage",C236)),ISNUMBER(FIND("epithelial",C236)),ISNUMBER(FIND("endothelial",C236)),ISNUMBER(FIND("neuron",C236)),ISNUMBER(FIND(" cells ",C236)),ISNUMBER(FIND("RBC",C236)),ISNUMBER(FIND("mitochond",C236)),ISNUMBER(FIND("adipocyte",C236)),ISNUMBER(FIND("osteo",C236)),ISNUMBER(FIND("keratin",C236)),ISNUMBER(FIND(" cell's ",C236)),ISNUMBER(FIND("eukary",C236)),ISNUMBER(FIND("sperm",C236)))</f>
        <v>1</v>
      </c>
      <c r="AD236" t="b">
        <f>OR(ISNUMBER(FIND("human",B236)),ISNUMBER(FIND("workers",B236)),ISNUMBER(FIND("workforces",B236)),ISNUMBER(FIND("occupational",B236)),ISNUMBER(FIND("Case report",B236)),ISNUMBER(FIND("Workplaces",B236)),ISNUMBER(FIND("worker",B236)))</f>
        <v>0</v>
      </c>
      <c r="AE236" t="b">
        <f>OR(ISNUMBER(FIND(" plant ",C236)),ISNUMBER(FIND("Plant ",C236)),ISNUMBER(FIND("tomato",C236)),ISNUMBER(FIND("plants",C236)),ISNUMBER(FIND("Plants",C236)),ISNUMBER(FIND("algae",C236)),ISNUMBER(FIND("lettuce",C236)),ISNUMBER(FIND("green gram sprouts ",C236)),ISNUMBER(FIND("Cucurbita pepo",C236)),ISNUMBER(FIND("bean ",C236)),ISNUMBER(FIND("chloroplast",C236)),ISNUMBER(FIND("chlorophyll",C236)),ISNUMBER(FIND("seedling",C236)),ISNUMBER(FIND("canola",C236)),ISNUMBER(FIND("shoot",C236)),ISNUMBER(FIND("photosynthes",C236)),ISNUMBER(FIND(" leaves ",C236)),,ISNUMBER(FIND("agriculture",C236)),ISNUMBER(FIND(" crops ",C236)))</f>
        <v>0</v>
      </c>
      <c r="AF236" t="b">
        <f>OR(ISNUMBER(FIND("bacteria",C236)),ISNUMBER(FIND("Bacteria",C236)),ISNUMBER(FIND("Bacterium",C236)),ISNUMBER(FIND("bacterium",C236)),ISNUMBER(FIND(" coli ",C236)))</f>
        <v>0</v>
      </c>
      <c r="AG236" t="b">
        <f>OR(ISNUMBER(FIND("fungi",C236)),ISNUMBER(FIND("Fungi",C236)),ISNUMBER(FIND("fungus",C236)),ISNUMBER(FIND("Fungus",C236)),ISNUMBER(FIND("mushroom",C236)),ISNUMBER(FIND("Mushroom",C236)),ISNUMBER(FIND(" mold ",C236)))</f>
        <v>0</v>
      </c>
      <c r="AH236" t="b">
        <f>OR(ISNUMBER(FIND("Pig ",C236)),ISNUMBER(FIND("pig ",C236)),ISNUMBER(FIND("Pigs ",C236)),ISNUMBER(FIND("pigs ",C236)))</f>
        <v>0</v>
      </c>
      <c r="AI236" t="b">
        <f>OR(ISNUMBER(FIND(" C. elegans",C236)),ISNUMBER(FIND("Caenorhabditis elegans",C236)),ISNUMBER(FIND("earthworms",C236)),ISNUMBER(FIND(" Ficopomatus enigmaticus",C236)),ISNUMBER(FIND("larva",C236)),ISNUMBER(FIND("Lumbriculus variegatus",C236)),ISNUMBER(FIND("nematode",C236)))</f>
        <v>0</v>
      </c>
      <c r="AJ236" t="b">
        <f>NOT(OR(AA236,AB236,AC236,AD236,AE236,AF236,AG236,AH236,AI236))</f>
        <v>0</v>
      </c>
      <c r="AL236" t="b">
        <f>OR(AA236,AB236,AD236,AE236,AF236,AG236,AH236,AI236)</f>
        <v>1</v>
      </c>
      <c r="AM236" t="b">
        <f>IF(Table1[[#This Row],[In vivo?]],IF(Table1[[#This Row],[Cell]],FALSE,TRUE),FALSE)</f>
        <v>0</v>
      </c>
      <c r="AN236" t="b">
        <f>AND(AC236,AL236)</f>
        <v>1</v>
      </c>
      <c r="AO236" t="b">
        <f>IF(Table1[[#This Row],[Cell]],IF(Table1[[#This Row],[In vivo?]],FALSE,TRUE),FALSE)</f>
        <v>0</v>
      </c>
      <c r="AP236" t="b">
        <f>NOT(OR(Table1[[#This Row],[In vivo?]],Table1[[#This Row],[Only in Cell]]))</f>
        <v>0</v>
      </c>
      <c r="AQ236" t="b">
        <f>IF(OR(Table1[[#This Row],[Rodents]],Table1[[#This Row],[Human]],Table1[[#This Row],[Pig]]),OR(ISNUMBER(FIND("pulmonary",C236)),ISNUMBER(FIND("lung",C236))),"NA")</f>
        <v>0</v>
      </c>
      <c r="AR236" t="b">
        <f>IF(OR(Table1[[#This Row],[Rodents]],Table1[[#This Row],[Human]],Table1[[#This Row],[Pig]]),OR(ISNUMBER(FIND("skin",C236)),ISNUMBER(FIND("dermal",C236))),"NA")</f>
        <v>0</v>
      </c>
      <c r="AS236" t="b">
        <f>IF(OR(Table1[[#This Row],[Rodents]],Table1[[#This Row],[Human]],Table1[[#This Row],[Pig]]),OR(ISNUMBER(FIND("liver",C236)),ISNUMBER(FIND("hepat",C236))),"NA")</f>
        <v>0</v>
      </c>
      <c r="AT236" t="b">
        <f>IF(OR(Table1[[#This Row],[Rodents]],Table1[[#This Row],[Human]],Table1[[#This Row],[Pig]]),OR(ISNUMBER(FIND("kidney",C236)),ISNUMBER(FIND("neph",C236))),"NA")</f>
        <v>0</v>
      </c>
      <c r="AU236" t="b">
        <f>IF(OR(Table1[[#This Row],[Rodents]],Table1[[#This Row],[Human]],Table1[[#This Row],[Pig]]),OR(ISNUMBER(FIND("brain",C236)),ISNUMBER(FIND("neur",C236)),ISNUMBER(FIND("nerv",C236))),"NA")</f>
        <v>0</v>
      </c>
      <c r="AV236" t="b">
        <f>IF(OR(Table1[[#This Row],[Rodents]],Table1[[#This Row],[Human]],Table1[[#This Row],[Pig]]),OR(ISNUMBER(FIND("heart",C236)),ISNUMBER(FIND("cardi",C236))),"NA")</f>
        <v>0</v>
      </c>
      <c r="AW236" t="b">
        <f>IF(OR(Table1[[#This Row],[Rodents]],Table1[[#This Row],[Human]],Table1[[#This Row],[Pig]]),OR(ISNUMBER(FIND("gastro",C236)),ISNUMBER(FIND("intesti",C236)),ISNUMBER(FIND("stomach",C236))),"NA")</f>
        <v>0</v>
      </c>
      <c r="AX236" t="b">
        <f>IF(OR(Table1[[#This Row],[Rodents]],Table1[[#This Row],[Human]],Table1[[#This Row],[Pig]]),NOT(OR(AQ236,AR236,AS236,AT236,AU236,AV236,AW236)),"NA")</f>
        <v>1</v>
      </c>
      <c r="AY236" t="b">
        <f>OR(ISNUMBER(FIND("SWCNT",C236)),ISNUMBER(FIND("SWNT",C236)),ISNUMBER(FIND("single-wall",C236)),ISNUMBER(FIND("single wall",C236)),ISNUMBER(FIND("Single wall",C236)),ISNUMBER(FIND("Single-wall",C236)),ISNUMBER(FIND("SWCNT",B236)),ISNUMBER(FIND("SWNT",B236)),ISNUMBER(FIND("single-wall",B236)),ISNUMBER(FIND("single wall",B236)),ISNUMBER(FIND("Single-wall",B236)),ISNUMBER(FIND("Single wall",B236)))</f>
        <v>1</v>
      </c>
      <c r="AZ236" t="b">
        <f>OR(ISNUMBER(FIND("MWCNT",C236)),ISNUMBER(FIND("MWNT",C236)),ISNUMBER(FIND("multi-wall",C236)),ISNUMBER(FIND("multi wall",C236)),ISNUMBER(FIND("multiwall",C236)),ISNUMBER(FIND("Multi-wall",C236)),ISNUMBER(FIND("Multi wall",C236)),ISNUMBER(FIND("Multiwall",C236)),ISNUMBER(FIND("MWCNT",B236)),ISNUMBER(FIND("MWNT",B236)),ISNUMBER(FIND("multi-wall",B236)),ISNUMBER(FIND("multi wall",B236)),ISNUMBER(FIND("multiwall",B236)),ISNUMBER(FIND("Multi-wall",B236)),ISNUMBER(FIND("Multi wall",B236)),ISNUMBER(FIND("Multiwall",B236)),ISNUMBER(FIND("Double-wall",B236)),ISNUMBER(FIND("Double wall",B236)),ISNUMBER(FIND("Doublewall",B236)),ISNUMBER(FIND("double-wall",B236)),ISNUMBER(FIND("double wall",B236)),ISNUMBER(FIND("doublewall",B236)))</f>
        <v>0</v>
      </c>
      <c r="BA236" t="b">
        <f>AND(Table1[[#This Row],[SWCNT]],Table1[[#This Row],[MWCNT]])</f>
        <v>0</v>
      </c>
      <c r="BB236" t="b">
        <f>IF(Table1[[#This Row],[SWCNT]]=TRUE,FALSE,IF(Table1[[#This Row],[MWCNT]]=TRUE,FALSE,TRUE))</f>
        <v>0</v>
      </c>
      <c r="BC236" s="18"/>
    </row>
    <row r="237" spans="1:55" ht="296">
      <c r="A237" t="s">
        <v>2300</v>
      </c>
      <c r="B237" s="2" t="s">
        <v>2305</v>
      </c>
      <c r="C237" s="16" t="s">
        <v>2310</v>
      </c>
      <c r="D237" s="17" t="s">
        <v>260</v>
      </c>
      <c r="E237" s="2">
        <v>2017</v>
      </c>
      <c r="F237" t="b">
        <f>OR(ISNUMBER(FIND("cytotoxic",C237)),ISNUMBER(FIND("Cytotoxic",C237)),ISNUMBER(FIND("cellular toxicity",C237)),ISNUMBER(FIND("cell death",C237)),ISNUMBER(FIND("viable",C237)),ISNUMBER(FIND("phytotoxic",C237)),ISNUMBER(FIND("acute toxicity",C237)),ISNUMBER(FIND("MTT",C237)),ISNUMBER(FIND("survival",C237)),ISNUMBER(FIND("prolifer",C237)),ISNUMBER(FIND("apoptosis",C237)),ISNUMBER(FIND("neurotoxic",C237)),ISNUMBER(FIND("  lysis ",C237)),ISNUMBER(FIND("necrosis",C237)),ISNUMBER(FIND("cellular death",C237))*3,ISNUMBER(FIND("LDH",C237)),ISNUMBER(FIND("Acute toxicity",C237)))</f>
        <v>0</v>
      </c>
      <c r="G237" t="b">
        <f>OR(ISNUMBER(FIND("genotoxic",C237)),ISNUMBER(FIND("genotoxicity",C237)),ISNUMBER(FIND("DNA damage",C237)),ISNUMBER(FIND("DNA",C237)),ISNUMBER(FIND("RNA",C237)),ISNUMBER(FIND("mesothelioma",C237)),ISNUMBER(FIND("carcino",C237)),ISNUMBER(FIND("mutagen",C237)),ISNUMBER(FIND("genetic",C237)))</f>
        <v>0</v>
      </c>
      <c r="H237" t="b">
        <f>OR(ISNUMBER(FIND("inflammatory",C237)),ISNUMBER(FIND("inflamm",C237)))</f>
        <v>1</v>
      </c>
      <c r="I237" t="b">
        <f>OR(ISNUMBER(FIND("immune",C237)),ISNUMBER(FIND("immunological",C237)),ISNUMBER(FIND("interleuk",C237)),ISNUMBER(FIND("platelet activation",C237)),ISNUMBER(FIND("monocyte",C237)),ISNUMBER(FIND("leukocyte",C237)),ISNUMBER(FIND("cytokine",C237)),ISNUMBER(FIND("CD4",C237)),ISNUMBER(FIND("CD8",C237)),ISNUMBER(FIND("T-cell",C237)))</f>
        <v>0</v>
      </c>
      <c r="J237" t="b">
        <f>OR(ISNUMBER(FIND("reactive oxygen",C237)),ISNUMBER(FIND("ROS",C237)),ISNUMBER(FIND("free radical",C237)),ISNUMBER(FIND("oxidative stress",C237)),ISNUMBER(FIND("peroxid",C237)),ISNUMBER(FIND("oxidative",C237)),ISNUMBER(FIND("antioxid",C237)))</f>
        <v>0</v>
      </c>
      <c r="K237" t="b">
        <f>OR(ISNUMBER(FIND("autophag",C237)))</f>
        <v>0</v>
      </c>
      <c r="L237" t="b">
        <f>OR(ISNUMBER(FIND("morpholog",C237)))</f>
        <v>0</v>
      </c>
      <c r="M237" t="b">
        <f>OR(ISNUMBER(FIND("fibrosis",C237)),ISNUMBER(FIND("Fibrosis",C237)),ISNUMBER(FIND("fibrot",C237)))</f>
        <v>1</v>
      </c>
      <c r="N237" t="b">
        <f>OR(ISNUMBER(FIND("offspring",C237)),ISNUMBER(FIND("Parental",C237)),ISNUMBER(FIND("parental",C237)),ISNUMBER(FIND("germline",C237)),ISNUMBER(FIND("reproduc",C237)),ISNUMBER(FIND("embryo",C237)))</f>
        <v>0</v>
      </c>
      <c r="O237" t="b">
        <f>OR(ISNUMBER(FIND("metabol",C237)),ISNUMBER(FIND("Metabol",C237)),ISNUMBER(FIND("digest",C237)),ISNUMBER(FIND("mitochon",C237)))</f>
        <v>0</v>
      </c>
      <c r="P237" t="b">
        <f>OR(ISNUMBER(FIND("ecotox",C237)),ISNUMBER(FIND("Ecotox",B237)),ISNUMBER(FIND("ecotox",B237)),ISNUMBER(FIND("Ecotox",C237)))</f>
        <v>0</v>
      </c>
      <c r="Q237" t="b">
        <f>OR(ISNUMBER(FIND("Bioaccum",C237)),ISNUMBER(FIND("bioaccum",C237)),ISNUMBER(FIND("accum",C237)))</f>
        <v>1</v>
      </c>
      <c r="R237" t="b">
        <f>OR(ISNUMBER(FIND("Occupation",C237)),ISNUMBER(FIND("occupation",C237)),ISNUMBER(FIND("worker",C237)),ISNUMBER(FIND("workforce",C237)))</f>
        <v>0</v>
      </c>
      <c r="S237" t="b">
        <f>NOT(OR(F237,G237,H237,I237,J237,K237,L237,M237,N237,O237,P237,Q237,R237))</f>
        <v>0</v>
      </c>
      <c r="U237" t="b">
        <f>OR(Table1[[#This Row],[Inflammation]],Table1[[#This Row],[Immune]])</f>
        <v>1</v>
      </c>
      <c r="V237" t="b">
        <f>IF(OR(Table1[[#This Row],[Rodents]],Table1[[#This Row],[Human]],Table1[[#This Row],[Pig]]),OR(ISNUMBER(FIND("intratrach",C237)),ISNUMBER(FIND("nasal ",C237)),ISNUMBER(FIND("instill",C237))),"NA")</f>
        <v>0</v>
      </c>
      <c r="W237" t="b">
        <f>IF(OR(Table1[[#This Row],[Rodents]],Table1[[#This Row],[Human]],Table1[[#This Row],[Pig]]),OR(ISNUMBER(FIND("dermal",C237)),ISNUMBER(FIND("skin ",C237))),"NA")</f>
        <v>0</v>
      </c>
      <c r="X237" t="b">
        <f>IF(OR(Table1[[#This Row],[Rodents]],Table1[[#This Row],[Human]],Table1[[#This Row],[Pig]]),OR(ISNUMBER(FIND("injected",C237)),ISNUMBER(FIND("periton",C237)),ISNUMBER(FIND("intrascrot",C237))),"NA")</f>
        <v>0</v>
      </c>
      <c r="Y237" t="b">
        <f>IF(OR(Table1[[#This Row],[Rodents]],Table1[[#This Row],[Human]],Table1[[#This Row],[Pig]]),NOT(OR(Table1[[#This Row],[Inhaled/Intratracheal/intranasal]],Table1[[#This Row],[Dermal]],Table1[[#This Row],[Injected]])),"NA")</f>
        <v>1</v>
      </c>
      <c r="AA237" t="b">
        <f>OR(ISNUMBER(FIND("fish ",C237)),ISNUMBER(FIND("Fish ",C237)),ISNUMBER(FIND("aquatic",C237)),ISNUMBER(FIND("daphnids",C237)),ISNUMBER(FIND("Carcinus maenas",C237)),ISNUMBER(FIND("Daphnia",C237)),ISNUMBER(FIND("Ruditapes philippinarum",C237)),ISNUMBER(FIND("daphnia",C237)),ISNUMBER(FIND("marine",C237)),ISNUMBER(FIND("mussel",C237)),ISNUMBER(FIND("algae",C237)),ISNUMBER(FIND("Donax faba",C237)),ISNUMBER(FIND("estuarine",C237)),ISNUMBER(FIND("snail",C237)),ISNUMBER(FIND("Prorocentrum donghaiense",C237)) )</f>
        <v>0</v>
      </c>
      <c r="AB237" t="b">
        <f>OR(ISNUMBER(FIND(" rat ",C237)),ISNUMBER(FIND(" rats ",C237)),ISNUMBER(FIND(" Rats ",C237)),ISNUMBER(FIND(" Rat ",C237)),ISNUMBER(FIND(" rat.",C237)),ISNUMBER(FIND(" rats.",C237)),ISNUMBER(FIND("mouse",C237)),ISNUMBER(FIND("mice",C237)), ISNUMBER(FIND(" Mice",C237)))</f>
        <v>1</v>
      </c>
      <c r="AC237" t="b">
        <f>OR(ISNUMBER(FIND(" cell ",C237)),ISNUMBER(FIND("fibroblast",C237)),ISNUMBER(FIND("macrophage",C237)),ISNUMBER(FIND("epithelial",C237)),ISNUMBER(FIND("endothelial",C237)),ISNUMBER(FIND("neuron",C237)),ISNUMBER(FIND(" cells ",C237)),ISNUMBER(FIND("RBC",C237)),ISNUMBER(FIND("mitochond",C237)),ISNUMBER(FIND("adipocyte",C237)),ISNUMBER(FIND("osteo",C237)),ISNUMBER(FIND("keratin",C237)),ISNUMBER(FIND(" cell's ",C237)),ISNUMBER(FIND("eukary",C237)),ISNUMBER(FIND("sperm",C237)))</f>
        <v>1</v>
      </c>
      <c r="AD237" t="b">
        <f>OR(ISNUMBER(FIND("human",B237)),ISNUMBER(FIND("workers",B237)),ISNUMBER(FIND("workforces",B237)),ISNUMBER(FIND("occupational",B237)),ISNUMBER(FIND("Case report",B237)),ISNUMBER(FIND("Workplaces",B237)),ISNUMBER(FIND("worker",B237)))</f>
        <v>0</v>
      </c>
      <c r="AE237" t="b">
        <f>OR(ISNUMBER(FIND(" plant ",C237)),ISNUMBER(FIND("Plant ",C237)),ISNUMBER(FIND("tomato",C237)),ISNUMBER(FIND("plants",C237)),ISNUMBER(FIND("Plants",C237)),ISNUMBER(FIND("algae",C237)),ISNUMBER(FIND("lettuce",C237)),ISNUMBER(FIND("green gram sprouts ",C237)),ISNUMBER(FIND("Cucurbita pepo",C237)),ISNUMBER(FIND("bean ",C237)),ISNUMBER(FIND("chloroplast",C237)),ISNUMBER(FIND("chlorophyll",C237)),ISNUMBER(FIND("seedling",C237)),ISNUMBER(FIND("canola",C237)),ISNUMBER(FIND("shoot",C237)),ISNUMBER(FIND("photosynthes",C237)),ISNUMBER(FIND(" leaves ",C237)),,ISNUMBER(FIND("agriculture",C237)),ISNUMBER(FIND(" crops ",C237)))</f>
        <v>0</v>
      </c>
      <c r="AF237" t="b">
        <f>OR(ISNUMBER(FIND("bacteria",C237)),ISNUMBER(FIND("Bacteria",C237)),ISNUMBER(FIND("Bacterium",C237)),ISNUMBER(FIND("bacterium",C237)),ISNUMBER(FIND(" coli ",C237)))</f>
        <v>0</v>
      </c>
      <c r="AG237" t="b">
        <f>OR(ISNUMBER(FIND("fungi",C237)),ISNUMBER(FIND("Fungi",C237)),ISNUMBER(FIND("fungus",C237)),ISNUMBER(FIND("Fungus",C237)),ISNUMBER(FIND("mushroom",C237)),ISNUMBER(FIND("Mushroom",C237)),ISNUMBER(FIND(" mold ",C237)))</f>
        <v>0</v>
      </c>
      <c r="AH237" t="b">
        <f>OR(ISNUMBER(FIND("Pig ",C237)),ISNUMBER(FIND("pig ",C237)),ISNUMBER(FIND("Pigs ",C237)),ISNUMBER(FIND("pigs ",C237)))</f>
        <v>0</v>
      </c>
      <c r="AI237" t="b">
        <f>OR(ISNUMBER(FIND(" C. elegans",C237)),ISNUMBER(FIND("Caenorhabditis elegans",C237)),ISNUMBER(FIND("earthworms",C237)),ISNUMBER(FIND(" Ficopomatus enigmaticus",C237)),ISNUMBER(FIND("larva",C237)),ISNUMBER(FIND("Lumbriculus variegatus",C237)),ISNUMBER(FIND("nematode",C237)))</f>
        <v>0</v>
      </c>
      <c r="AJ237" t="b">
        <f>NOT(OR(AA237,AB237,AC237,AD237,AE237,AF237,AG237,AH237,AI237))</f>
        <v>0</v>
      </c>
      <c r="AL237" t="b">
        <f>OR(AA237,AB237,AD237,AE237,AF237,AG237,AH237,AI237)</f>
        <v>1</v>
      </c>
      <c r="AM237" t="b">
        <f>IF(Table1[[#This Row],[In vivo?]],IF(Table1[[#This Row],[Cell]],FALSE,TRUE),FALSE)</f>
        <v>0</v>
      </c>
      <c r="AN237" t="b">
        <f>AND(AC237,AL237)</f>
        <v>1</v>
      </c>
      <c r="AO237" t="b">
        <f>IF(Table1[[#This Row],[Cell]],IF(Table1[[#This Row],[In vivo?]],FALSE,TRUE),FALSE)</f>
        <v>0</v>
      </c>
      <c r="AP237" t="b">
        <f>NOT(OR(Table1[[#This Row],[In vivo?]],Table1[[#This Row],[Only in Cell]]))</f>
        <v>0</v>
      </c>
      <c r="AQ237" t="b">
        <f>IF(OR(Table1[[#This Row],[Rodents]],Table1[[#This Row],[Human]],Table1[[#This Row],[Pig]]),OR(ISNUMBER(FIND("pulmonary",C237)),ISNUMBER(FIND("lung",C237))),"NA")</f>
        <v>1</v>
      </c>
      <c r="AR237" t="b">
        <f>IF(OR(Table1[[#This Row],[Rodents]],Table1[[#This Row],[Human]],Table1[[#This Row],[Pig]]),OR(ISNUMBER(FIND("skin",C237)),ISNUMBER(FIND("dermal",C237))),"NA")</f>
        <v>0</v>
      </c>
      <c r="AS237" t="b">
        <f>IF(OR(Table1[[#This Row],[Rodents]],Table1[[#This Row],[Human]],Table1[[#This Row],[Pig]]),OR(ISNUMBER(FIND("liver",C237)),ISNUMBER(FIND("hepat",C237))),"NA")</f>
        <v>0</v>
      </c>
      <c r="AT237" t="b">
        <f>IF(OR(Table1[[#This Row],[Rodents]],Table1[[#This Row],[Human]],Table1[[#This Row],[Pig]]),OR(ISNUMBER(FIND("kidney",C237)),ISNUMBER(FIND("neph",C237))),"NA")</f>
        <v>0</v>
      </c>
      <c r="AU237" t="b">
        <f>IF(OR(Table1[[#This Row],[Rodents]],Table1[[#This Row],[Human]],Table1[[#This Row],[Pig]]),OR(ISNUMBER(FIND("brain",C237)),ISNUMBER(FIND("neur",C237)),ISNUMBER(FIND("nerv",C237))),"NA")</f>
        <v>0</v>
      </c>
      <c r="AV237" t="b">
        <f>IF(OR(Table1[[#This Row],[Rodents]],Table1[[#This Row],[Human]],Table1[[#This Row],[Pig]]),OR(ISNUMBER(FIND("heart",C237)),ISNUMBER(FIND("cardi",C237))),"NA")</f>
        <v>0</v>
      </c>
      <c r="AW237" t="b">
        <f>IF(OR(Table1[[#This Row],[Rodents]],Table1[[#This Row],[Human]],Table1[[#This Row],[Pig]]),OR(ISNUMBER(FIND("gastro",C237)),ISNUMBER(FIND("intesti",C237)),ISNUMBER(FIND("stomach",C237))),"NA")</f>
        <v>0</v>
      </c>
      <c r="AX237" t="b">
        <f>IF(OR(Table1[[#This Row],[Rodents]],Table1[[#This Row],[Human]],Table1[[#This Row],[Pig]]),NOT(OR(AQ237,AR237,AS237,AT237,AU237,AV237,AW237)),"NA")</f>
        <v>0</v>
      </c>
      <c r="AY237" t="b">
        <f>OR(ISNUMBER(FIND("SWCNT",C237)),ISNUMBER(FIND("SWNT",C237)),ISNUMBER(FIND("single-wall",C237)),ISNUMBER(FIND("single wall",C237)),ISNUMBER(FIND("Single wall",C237)),ISNUMBER(FIND("Single-wall",C237)),ISNUMBER(FIND("SWCNT",B237)),ISNUMBER(FIND("SWNT",B237)),ISNUMBER(FIND("single-wall",B237)),ISNUMBER(FIND("single wall",B237)),ISNUMBER(FIND("Single-wall",B237)),ISNUMBER(FIND("Single wall",B237)))</f>
        <v>0</v>
      </c>
      <c r="AZ237" t="b">
        <f>OR(ISNUMBER(FIND("MWCNT",C237)),ISNUMBER(FIND("MWNT",C237)),ISNUMBER(FIND("multi-wall",C237)),ISNUMBER(FIND("multi wall",C237)),ISNUMBER(FIND("multiwall",C237)),ISNUMBER(FIND("Multi-wall",C237)),ISNUMBER(FIND("Multi wall",C237)),ISNUMBER(FIND("Multiwall",C237)),ISNUMBER(FIND("MWCNT",B237)),ISNUMBER(FIND("MWNT",B237)),ISNUMBER(FIND("multi-wall",B237)),ISNUMBER(FIND("multi wall",B237)),ISNUMBER(FIND("multiwall",B237)),ISNUMBER(FIND("Multi-wall",B237)),ISNUMBER(FIND("Multi wall",B237)),ISNUMBER(FIND("Multiwall",B237)),ISNUMBER(FIND("Double-wall",B237)),ISNUMBER(FIND("Double wall",B237)),ISNUMBER(FIND("Doublewall",B237)),ISNUMBER(FIND("double-wall",B237)),ISNUMBER(FIND("double wall",B237)),ISNUMBER(FIND("doublewall",B237)))</f>
        <v>1</v>
      </c>
      <c r="BA237" t="b">
        <f>AND(Table1[[#This Row],[SWCNT]],Table1[[#This Row],[MWCNT]])</f>
        <v>0</v>
      </c>
      <c r="BB237" t="b">
        <f>IF(Table1[[#This Row],[SWCNT]]=TRUE,FALSE,IF(Table1[[#This Row],[MWCNT]]=TRUE,FALSE,TRUE))</f>
        <v>0</v>
      </c>
      <c r="BC237" s="18"/>
    </row>
    <row r="238" spans="1:55" ht="185">
      <c r="A238" t="s">
        <v>2333</v>
      </c>
      <c r="B238" s="2" t="s">
        <v>2335</v>
      </c>
      <c r="C238" s="16" t="s">
        <v>2337</v>
      </c>
      <c r="D238" s="17" t="s">
        <v>166</v>
      </c>
      <c r="E238" s="2">
        <v>2017</v>
      </c>
      <c r="F238" t="b">
        <f>OR(ISNUMBER(FIND("cytotoxic",C238)),ISNUMBER(FIND("Cytotoxic",C238)),ISNUMBER(FIND("cellular toxicity",C238)),ISNUMBER(FIND("cell death",C238)),ISNUMBER(FIND("viable",C238)),ISNUMBER(FIND("phytotoxic",C238)),ISNUMBER(FIND("acute toxicity",C238)),ISNUMBER(FIND("MTT",C238)),ISNUMBER(FIND("survival",C238)),ISNUMBER(FIND("prolifer",C238)),ISNUMBER(FIND("apoptosis",C238)),ISNUMBER(FIND("neurotoxic",C238)),ISNUMBER(FIND("  lysis ",C238)),ISNUMBER(FIND("necrosis",C238)),ISNUMBER(FIND("cellular death",C238))*3,ISNUMBER(FIND("LDH",C238)),ISNUMBER(FIND("Acute toxicity",C238)))</f>
        <v>0</v>
      </c>
      <c r="G238" t="b">
        <f>OR(ISNUMBER(FIND("genotoxic",C238)),ISNUMBER(FIND("genotoxicity",C238)),ISNUMBER(FIND("DNA damage",C238)),ISNUMBER(FIND("DNA",C238)),ISNUMBER(FIND("RNA",C238)),ISNUMBER(FIND("mesothelioma",C238)),ISNUMBER(FIND("carcino",C238)),ISNUMBER(FIND("mutagen",C238)),ISNUMBER(FIND("genetic",C238)))</f>
        <v>1</v>
      </c>
      <c r="H238" t="b">
        <f>OR(ISNUMBER(FIND("inflammatory",C238)),ISNUMBER(FIND("inflamm",C238)))</f>
        <v>1</v>
      </c>
      <c r="I238" t="b">
        <f>OR(ISNUMBER(FIND("immune",C238)),ISNUMBER(FIND("immunological",C238)),ISNUMBER(FIND("interleuk",C238)),ISNUMBER(FIND("platelet activation",C238)),ISNUMBER(FIND("monocyte",C238)),ISNUMBER(FIND("leukocyte",C238)),ISNUMBER(FIND("cytokine",C238)),ISNUMBER(FIND("CD4",C238)),ISNUMBER(FIND("CD8",C238)),ISNUMBER(FIND("T-cell",C238)))</f>
        <v>0</v>
      </c>
      <c r="J238" t="b">
        <f>OR(ISNUMBER(FIND("reactive oxygen",C238)),ISNUMBER(FIND("ROS",C238)),ISNUMBER(FIND("free radical",C238)),ISNUMBER(FIND("oxidative stress",C238)),ISNUMBER(FIND("peroxid",C238)),ISNUMBER(FIND("oxidative",C238)),ISNUMBER(FIND("antioxid",C238)))</f>
        <v>0</v>
      </c>
      <c r="K238" t="b">
        <f>OR(ISNUMBER(FIND("autophag",C238)))</f>
        <v>0</v>
      </c>
      <c r="L238" t="b">
        <f>OR(ISNUMBER(FIND("morpholog",C238)))</f>
        <v>0</v>
      </c>
      <c r="M238" t="b">
        <f>OR(ISNUMBER(FIND("fibrosis",C238)),ISNUMBER(FIND("Fibrosis",C238)),ISNUMBER(FIND("fibrot",C238)))</f>
        <v>0</v>
      </c>
      <c r="N238" t="b">
        <f>OR(ISNUMBER(FIND("offspring",C238)),ISNUMBER(FIND("Parental",C238)),ISNUMBER(FIND("parental",C238)),ISNUMBER(FIND("germline",C238)),ISNUMBER(FIND("reproduc",C238)),ISNUMBER(FIND("embryo",C238)))</f>
        <v>0</v>
      </c>
      <c r="O238" t="b">
        <f>OR(ISNUMBER(FIND("metabol",C238)),ISNUMBER(FIND("Metabol",C238)),ISNUMBER(FIND("digest",C238)),ISNUMBER(FIND("mitochon",C238)))</f>
        <v>0</v>
      </c>
      <c r="P238" t="b">
        <f>OR(ISNUMBER(FIND("ecotox",C238)),ISNUMBER(FIND("Ecotox",B238)),ISNUMBER(FIND("ecotox",B238)),ISNUMBER(FIND("Ecotox",C238)))</f>
        <v>0</v>
      </c>
      <c r="Q238" t="b">
        <f>OR(ISNUMBER(FIND("Bioaccum",C238)),ISNUMBER(FIND("bioaccum",C238)),ISNUMBER(FIND("accum",C238)))</f>
        <v>0</v>
      </c>
      <c r="R238" t="b">
        <f>OR(ISNUMBER(FIND("Occupation",C238)),ISNUMBER(FIND("occupation",C238)),ISNUMBER(FIND("worker",C238)),ISNUMBER(FIND("workforce",C238)))</f>
        <v>0</v>
      </c>
      <c r="S238" t="b">
        <f>NOT(OR(F238,G238,H238,I238,J238,K238,L238,M238,N238,O238,P238,Q238,R238))</f>
        <v>0</v>
      </c>
      <c r="U238" t="b">
        <f>OR(Table1[[#This Row],[Inflammation]],Table1[[#This Row],[Immune]])</f>
        <v>1</v>
      </c>
      <c r="V238" t="b">
        <f>IF(OR(Table1[[#This Row],[Rodents]],Table1[[#This Row],[Human]],Table1[[#This Row],[Pig]]),OR(ISNUMBER(FIND("intratrach",C238)),ISNUMBER(FIND("nasal ",C238)),ISNUMBER(FIND("instill",C238))),"NA")</f>
        <v>1</v>
      </c>
      <c r="W238" t="b">
        <f>IF(OR(Table1[[#This Row],[Rodents]],Table1[[#This Row],[Human]],Table1[[#This Row],[Pig]]),OR(ISNUMBER(FIND("dermal",C238)),ISNUMBER(FIND("skin ",C238))),"NA")</f>
        <v>0</v>
      </c>
      <c r="X238" t="b">
        <f>IF(OR(Table1[[#This Row],[Rodents]],Table1[[#This Row],[Human]],Table1[[#This Row],[Pig]]),OR(ISNUMBER(FIND("injected",C238)),ISNUMBER(FIND("periton",C238)),ISNUMBER(FIND("intrascrot",C238))),"NA")</f>
        <v>0</v>
      </c>
      <c r="Y238" t="b">
        <f>IF(OR(Table1[[#This Row],[Rodents]],Table1[[#This Row],[Human]],Table1[[#This Row],[Pig]]),NOT(OR(Table1[[#This Row],[Inhaled/Intratracheal/intranasal]],Table1[[#This Row],[Dermal]],Table1[[#This Row],[Injected]])),"NA")</f>
        <v>0</v>
      </c>
      <c r="AA238" t="b">
        <f>OR(ISNUMBER(FIND("fish ",C238)),ISNUMBER(FIND("Fish ",C238)),ISNUMBER(FIND("aquatic",C238)),ISNUMBER(FIND("daphnids",C238)),ISNUMBER(FIND("Carcinus maenas",C238)),ISNUMBER(FIND("Daphnia",C238)),ISNUMBER(FIND("Ruditapes philippinarum",C238)),ISNUMBER(FIND("daphnia",C238)),ISNUMBER(FIND("marine",C238)),ISNUMBER(FIND("mussel",C238)),ISNUMBER(FIND("algae",C238)),ISNUMBER(FIND("Donax faba",C238)),ISNUMBER(FIND("estuarine",C238)),ISNUMBER(FIND("snail",C238)),ISNUMBER(FIND("Prorocentrum donghaiense",C238)) )</f>
        <v>0</v>
      </c>
      <c r="AB238" t="b">
        <f>OR(ISNUMBER(FIND(" rat ",C238)),ISNUMBER(FIND(" rats ",C238)),ISNUMBER(FIND(" Rats ",C238)),ISNUMBER(FIND(" Rat ",C238)),ISNUMBER(FIND(" rat.",C238)),ISNUMBER(FIND(" rats.",C238)),ISNUMBER(FIND("mouse",C238)),ISNUMBER(FIND("mice",C238)), ISNUMBER(FIND(" Mice",C238)))</f>
        <v>1</v>
      </c>
      <c r="AC238" t="b">
        <f>OR(ISNUMBER(FIND(" cell ",C238)),ISNUMBER(FIND("fibroblast",C238)),ISNUMBER(FIND("macrophage",C238)),ISNUMBER(FIND("epithelial",C238)),ISNUMBER(FIND("endothelial",C238)),ISNUMBER(FIND("neuron",C238)),ISNUMBER(FIND(" cells ",C238)),ISNUMBER(FIND("RBC",C238)),ISNUMBER(FIND("mitochond",C238)),ISNUMBER(FIND("adipocyte",C238)),ISNUMBER(FIND("osteo",C238)),ISNUMBER(FIND("keratin",C238)),ISNUMBER(FIND(" cell's ",C238)),ISNUMBER(FIND("eukary",C238)),ISNUMBER(FIND("sperm",C238)))</f>
        <v>0</v>
      </c>
      <c r="AD238" t="b">
        <f>OR(ISNUMBER(FIND("human",B238)),ISNUMBER(FIND("workers",B238)),ISNUMBER(FIND("workforces",B238)),ISNUMBER(FIND("occupational",B238)),ISNUMBER(FIND("Case report",B238)),ISNUMBER(FIND("Workplaces",B238)),ISNUMBER(FIND("worker",B238)))</f>
        <v>0</v>
      </c>
      <c r="AE238" t="b">
        <f>OR(ISNUMBER(FIND(" plant ",C238)),ISNUMBER(FIND("Plant ",C238)),ISNUMBER(FIND("tomato",C238)),ISNUMBER(FIND("plants",C238)),ISNUMBER(FIND("Plants",C238)),ISNUMBER(FIND("algae",C238)),ISNUMBER(FIND("lettuce",C238)),ISNUMBER(FIND("green gram sprouts ",C238)),ISNUMBER(FIND("Cucurbita pepo",C238)),ISNUMBER(FIND("bean ",C238)),ISNUMBER(FIND("chloroplast",C238)),ISNUMBER(FIND("chlorophyll",C238)),ISNUMBER(FIND("seedling",C238)),ISNUMBER(FIND("canola",C238)),ISNUMBER(FIND("shoot",C238)),ISNUMBER(FIND("photosynthes",C238)),ISNUMBER(FIND(" leaves ",C238)),,ISNUMBER(FIND("agriculture",C238)),ISNUMBER(FIND(" crops ",C238)))</f>
        <v>0</v>
      </c>
      <c r="AF238" t="b">
        <f>OR(ISNUMBER(FIND("bacteria",C238)),ISNUMBER(FIND("Bacteria",C238)),ISNUMBER(FIND("Bacterium",C238)),ISNUMBER(FIND("bacterium",C238)),ISNUMBER(FIND(" coli ",C238)))</f>
        <v>0</v>
      </c>
      <c r="AG238" t="b">
        <f>OR(ISNUMBER(FIND("fungi",C238)),ISNUMBER(FIND("Fungi",C238)),ISNUMBER(FIND("fungus",C238)),ISNUMBER(FIND("Fungus",C238)),ISNUMBER(FIND("mushroom",C238)),ISNUMBER(FIND("Mushroom",C238)),ISNUMBER(FIND(" mold ",C238)))</f>
        <v>0</v>
      </c>
      <c r="AH238" t="b">
        <f>OR(ISNUMBER(FIND("Pig ",C238)),ISNUMBER(FIND("pig ",C238)),ISNUMBER(FIND("Pigs ",C238)),ISNUMBER(FIND("pigs ",C238)))</f>
        <v>0</v>
      </c>
      <c r="AI238" t="b">
        <f>OR(ISNUMBER(FIND(" C. elegans",C238)),ISNUMBER(FIND("Caenorhabditis elegans",C238)),ISNUMBER(FIND("earthworms",C238)),ISNUMBER(FIND(" Ficopomatus enigmaticus",C238)),ISNUMBER(FIND("larva",C238)),ISNUMBER(FIND("Lumbriculus variegatus",C238)),ISNUMBER(FIND("nematode",C238)))</f>
        <v>0</v>
      </c>
      <c r="AJ238" t="b">
        <f>NOT(OR(AA238,AB238,AC238,AD238,AE238,AF238,AG238,AH238,AI238))</f>
        <v>0</v>
      </c>
      <c r="AL238" t="b">
        <f>OR(AA238,AB238,AD238,AE238,AF238,AG238,AH238,AI238)</f>
        <v>1</v>
      </c>
      <c r="AM238" t="b">
        <f>IF(Table1[[#This Row],[In vivo?]],IF(Table1[[#This Row],[Cell]],FALSE,TRUE),FALSE)</f>
        <v>1</v>
      </c>
      <c r="AN238" t="b">
        <f>AND(AC238,AL238)</f>
        <v>0</v>
      </c>
      <c r="AO238" t="b">
        <f>IF(Table1[[#This Row],[Cell]],IF(Table1[[#This Row],[In vivo?]],FALSE,TRUE),FALSE)</f>
        <v>0</v>
      </c>
      <c r="AP238" t="b">
        <f>NOT(OR(Table1[[#This Row],[In vivo?]],Table1[[#This Row],[Only in Cell]]))</f>
        <v>0</v>
      </c>
      <c r="AQ238" t="b">
        <f>IF(OR(Table1[[#This Row],[Rodents]],Table1[[#This Row],[Human]],Table1[[#This Row],[Pig]]),OR(ISNUMBER(FIND("pulmonary",C238)),ISNUMBER(FIND("lung",C238))),"NA")</f>
        <v>1</v>
      </c>
      <c r="AR238" t="b">
        <f>IF(OR(Table1[[#This Row],[Rodents]],Table1[[#This Row],[Human]],Table1[[#This Row],[Pig]]),OR(ISNUMBER(FIND("skin",C238)),ISNUMBER(FIND("dermal",C238))),"NA")</f>
        <v>0</v>
      </c>
      <c r="AS238" t="b">
        <f>IF(OR(Table1[[#This Row],[Rodents]],Table1[[#This Row],[Human]],Table1[[#This Row],[Pig]]),OR(ISNUMBER(FIND("liver",C238)),ISNUMBER(FIND("hepat",C238))),"NA")</f>
        <v>0</v>
      </c>
      <c r="AT238" t="b">
        <f>IF(OR(Table1[[#This Row],[Rodents]],Table1[[#This Row],[Human]],Table1[[#This Row],[Pig]]),OR(ISNUMBER(FIND("kidney",C238)),ISNUMBER(FIND("neph",C238))),"NA")</f>
        <v>0</v>
      </c>
      <c r="AU238" t="b">
        <f>IF(OR(Table1[[#This Row],[Rodents]],Table1[[#This Row],[Human]],Table1[[#This Row],[Pig]]),OR(ISNUMBER(FIND("brain",C238)),ISNUMBER(FIND("neur",C238)),ISNUMBER(FIND("nerv",C238))),"NA")</f>
        <v>0</v>
      </c>
      <c r="AV238" t="b">
        <f>IF(OR(Table1[[#This Row],[Rodents]],Table1[[#This Row],[Human]],Table1[[#This Row],[Pig]]),OR(ISNUMBER(FIND("heart",C238)),ISNUMBER(FIND("cardi",C238))),"NA")</f>
        <v>0</v>
      </c>
      <c r="AW238" t="b">
        <f>IF(OR(Table1[[#This Row],[Rodents]],Table1[[#This Row],[Human]],Table1[[#This Row],[Pig]]),OR(ISNUMBER(FIND("gastro",C238)),ISNUMBER(FIND("intesti",C238)),ISNUMBER(FIND("stomach",C238))),"NA")</f>
        <v>0</v>
      </c>
      <c r="AX238" t="b">
        <f>IF(OR(Table1[[#This Row],[Rodents]],Table1[[#This Row],[Human]],Table1[[#This Row],[Pig]]),NOT(OR(AQ238,AR238,AS238,AT238,AU238,AV238,AW238)),"NA")</f>
        <v>0</v>
      </c>
      <c r="AY238" t="b">
        <f>OR(ISNUMBER(FIND("SWCNT",C238)),ISNUMBER(FIND("SWNT",C238)),ISNUMBER(FIND("single-wall",C238)),ISNUMBER(FIND("single wall",C238)),ISNUMBER(FIND("Single wall",C238)),ISNUMBER(FIND("Single-wall",C238)),ISNUMBER(FIND("SWCNT",B238)),ISNUMBER(FIND("SWNT",B238)),ISNUMBER(FIND("single-wall",B238)),ISNUMBER(FIND("single wall",B238)),ISNUMBER(FIND("Single-wall",B238)),ISNUMBER(FIND("Single wall",B238)))</f>
        <v>0</v>
      </c>
      <c r="AZ238" t="b">
        <f>OR(ISNUMBER(FIND("MWCNT",C238)),ISNUMBER(FIND("MWNT",C238)),ISNUMBER(FIND("multi-wall",C238)),ISNUMBER(FIND("multi wall",C238)),ISNUMBER(FIND("multiwall",C238)),ISNUMBER(FIND("Multi-wall",C238)),ISNUMBER(FIND("Multi wall",C238)),ISNUMBER(FIND("Multiwall",C238)),ISNUMBER(FIND("MWCNT",B238)),ISNUMBER(FIND("MWNT",B238)),ISNUMBER(FIND("multi-wall",B238)),ISNUMBER(FIND("multi wall",B238)),ISNUMBER(FIND("multiwall",B238)),ISNUMBER(FIND("Multi-wall",B238)),ISNUMBER(FIND("Multi wall",B238)),ISNUMBER(FIND("Multiwall",B238)),ISNUMBER(FIND("Double-wall",B238)),ISNUMBER(FIND("Double wall",B238)),ISNUMBER(FIND("Doublewall",B238)),ISNUMBER(FIND("double-wall",B238)),ISNUMBER(FIND("double wall",B238)),ISNUMBER(FIND("doublewall",B238)))</f>
        <v>1</v>
      </c>
      <c r="BA238" t="b">
        <f>AND(Table1[[#This Row],[SWCNT]],Table1[[#This Row],[MWCNT]])</f>
        <v>0</v>
      </c>
      <c r="BB238" t="b">
        <f>IF(Table1[[#This Row],[SWCNT]]=TRUE,FALSE,IF(Table1[[#This Row],[MWCNT]]=TRUE,FALSE,TRUE))</f>
        <v>0</v>
      </c>
      <c r="BC238" s="18"/>
    </row>
    <row r="239" spans="1:55" ht="222">
      <c r="A239" t="s">
        <v>2353</v>
      </c>
      <c r="B239" s="2" t="s">
        <v>2354</v>
      </c>
      <c r="C239" s="16" t="s">
        <v>2355</v>
      </c>
      <c r="D239" s="17" t="s">
        <v>1204</v>
      </c>
      <c r="E239" s="2">
        <v>2017</v>
      </c>
      <c r="F239" t="b">
        <f>OR(ISNUMBER(FIND("cytotoxic",C239)),ISNUMBER(FIND("Cytotoxic",C239)),ISNUMBER(FIND("cellular toxicity",C239)),ISNUMBER(FIND("cell death",C239)),ISNUMBER(FIND("viable",C239)),ISNUMBER(FIND("phytotoxic",C239)),ISNUMBER(FIND("acute toxicity",C239)),ISNUMBER(FIND("MTT",C239)),ISNUMBER(FIND("survival",C239)),ISNUMBER(FIND("prolifer",C239)),ISNUMBER(FIND("apoptosis",C239)),ISNUMBER(FIND("neurotoxic",C239)),ISNUMBER(FIND("  lysis ",C239)),ISNUMBER(FIND("necrosis",C239)),ISNUMBER(FIND("cellular death",C239))*3,ISNUMBER(FIND("LDH",C239)),ISNUMBER(FIND("Acute toxicity",C239)))</f>
        <v>0</v>
      </c>
      <c r="G239" t="b">
        <f>OR(ISNUMBER(FIND("genotoxic",C239)),ISNUMBER(FIND("genotoxicity",C239)),ISNUMBER(FIND("DNA damage",C239)),ISNUMBER(FIND("DNA",C239)),ISNUMBER(FIND("RNA",C239)),ISNUMBER(FIND("mesothelioma",C239)),ISNUMBER(FIND("carcino",C239)),ISNUMBER(FIND("mutagen",C239)),ISNUMBER(FIND("genetic",C239)))</f>
        <v>0</v>
      </c>
      <c r="H239" t="b">
        <f>OR(ISNUMBER(FIND("inflammatory",C239)),ISNUMBER(FIND("inflamm",C239)))</f>
        <v>1</v>
      </c>
      <c r="I239" t="b">
        <f>OR(ISNUMBER(FIND("immune",C239)),ISNUMBER(FIND("immunological",C239)),ISNUMBER(FIND("interleuk",C239)),ISNUMBER(FIND("platelet activation",C239)),ISNUMBER(FIND("monocyte",C239)),ISNUMBER(FIND("leukocyte",C239)),ISNUMBER(FIND("cytokine",C239)),ISNUMBER(FIND("CD4",C239)),ISNUMBER(FIND("CD8",C239)),ISNUMBER(FIND("T-cell",C239)))</f>
        <v>0</v>
      </c>
      <c r="J239" t="b">
        <f>OR(ISNUMBER(FIND("reactive oxygen",C239)),ISNUMBER(FIND("ROS",C239)),ISNUMBER(FIND("free radical",C239)),ISNUMBER(FIND("oxidative stress",C239)),ISNUMBER(FIND("peroxid",C239)),ISNUMBER(FIND("oxidative",C239)),ISNUMBER(FIND("antioxid",C239)))</f>
        <v>0</v>
      </c>
      <c r="K239" t="b">
        <f>OR(ISNUMBER(FIND("autophag",C239)))</f>
        <v>0</v>
      </c>
      <c r="L239" t="b">
        <f>OR(ISNUMBER(FIND("morpholog",C239)))</f>
        <v>0</v>
      </c>
      <c r="M239" t="b">
        <f>OR(ISNUMBER(FIND("fibrosis",C239)),ISNUMBER(FIND("Fibrosis",C239)),ISNUMBER(FIND("fibrot",C239)))</f>
        <v>0</v>
      </c>
      <c r="N239" t="b">
        <f>OR(ISNUMBER(FIND("offspring",C239)),ISNUMBER(FIND("Parental",C239)),ISNUMBER(FIND("parental",C239)),ISNUMBER(FIND("germline",C239)),ISNUMBER(FIND("reproduc",C239)),ISNUMBER(FIND("embryo",C239)))</f>
        <v>0</v>
      </c>
      <c r="O239" t="b">
        <f>OR(ISNUMBER(FIND("metabol",C239)),ISNUMBER(FIND("Metabol",C239)),ISNUMBER(FIND("digest",C239)),ISNUMBER(FIND("mitochon",C239)))</f>
        <v>0</v>
      </c>
      <c r="P239" t="b">
        <f>OR(ISNUMBER(FIND("ecotox",C239)),ISNUMBER(FIND("Ecotox",B239)),ISNUMBER(FIND("ecotox",B239)),ISNUMBER(FIND("Ecotox",C239)))</f>
        <v>0</v>
      </c>
      <c r="Q239" t="b">
        <f>OR(ISNUMBER(FIND("Bioaccum",C239)),ISNUMBER(FIND("bioaccum",C239)),ISNUMBER(FIND("accum",C239)))</f>
        <v>0</v>
      </c>
      <c r="R239" t="b">
        <f>OR(ISNUMBER(FIND("Occupation",C239)),ISNUMBER(FIND("occupation",C239)),ISNUMBER(FIND("worker",C239)),ISNUMBER(FIND("workforce",C239)))</f>
        <v>0</v>
      </c>
      <c r="S239" t="b">
        <f>NOT(OR(F239,G239,H239,I239,J239,K239,L239,M239,N239,O239,P239,Q239,R239))</f>
        <v>0</v>
      </c>
      <c r="U239" t="b">
        <f>OR(Table1[[#This Row],[Inflammation]],Table1[[#This Row],[Immune]])</f>
        <v>1</v>
      </c>
      <c r="V239" t="b">
        <f>IF(OR(Table1[[#This Row],[Rodents]],Table1[[#This Row],[Human]],Table1[[#This Row],[Pig]]),OR(ISNUMBER(FIND("intratrach",C239)),ISNUMBER(FIND("nasal ",C239)),ISNUMBER(FIND("instill",C239))),"NA")</f>
        <v>1</v>
      </c>
      <c r="W239" t="b">
        <f>IF(OR(Table1[[#This Row],[Rodents]],Table1[[#This Row],[Human]],Table1[[#This Row],[Pig]]),OR(ISNUMBER(FIND("dermal",C239)),ISNUMBER(FIND("skin ",C239))),"NA")</f>
        <v>0</v>
      </c>
      <c r="X239" t="b">
        <f>IF(OR(Table1[[#This Row],[Rodents]],Table1[[#This Row],[Human]],Table1[[#This Row],[Pig]]),OR(ISNUMBER(FIND("injected",C239)),ISNUMBER(FIND("periton",C239)),ISNUMBER(FIND("intrascrot",C239))),"NA")</f>
        <v>0</v>
      </c>
      <c r="Y239" t="b">
        <f>IF(OR(Table1[[#This Row],[Rodents]],Table1[[#This Row],[Human]],Table1[[#This Row],[Pig]]),NOT(OR(Table1[[#This Row],[Inhaled/Intratracheal/intranasal]],Table1[[#This Row],[Dermal]],Table1[[#This Row],[Injected]])),"NA")</f>
        <v>0</v>
      </c>
      <c r="AA239" t="b">
        <f>OR(ISNUMBER(FIND("fish ",C239)),ISNUMBER(FIND("Fish ",C239)),ISNUMBER(FIND("aquatic",C239)),ISNUMBER(FIND("daphnids",C239)),ISNUMBER(FIND("Carcinus maenas",C239)),ISNUMBER(FIND("Daphnia",C239)),ISNUMBER(FIND("Ruditapes philippinarum",C239)),ISNUMBER(FIND("daphnia",C239)),ISNUMBER(FIND("marine",C239)),ISNUMBER(FIND("mussel",C239)),ISNUMBER(FIND("algae",C239)),ISNUMBER(FIND("Donax faba",C239)),ISNUMBER(FIND("estuarine",C239)),ISNUMBER(FIND("snail",C239)),ISNUMBER(FIND("Prorocentrum donghaiense",C239)) )</f>
        <v>0</v>
      </c>
      <c r="AB239" t="b">
        <f>OR(ISNUMBER(FIND(" rat ",C239)),ISNUMBER(FIND(" rats ",C239)),ISNUMBER(FIND(" Rats ",C239)),ISNUMBER(FIND(" Rat ",C239)),ISNUMBER(FIND(" rat.",C239)),ISNUMBER(FIND(" rats.",C239)),ISNUMBER(FIND("mouse",C239)),ISNUMBER(FIND("mice",C239)), ISNUMBER(FIND(" Mice",C239)))</f>
        <v>1</v>
      </c>
      <c r="AC239" t="b">
        <f>OR(ISNUMBER(FIND(" cell ",C239)),ISNUMBER(FIND("fibroblast",C239)),ISNUMBER(FIND("macrophage",C239)),ISNUMBER(FIND("epithelial",C239)),ISNUMBER(FIND("endothelial",C239)),ISNUMBER(FIND("neuron",C239)),ISNUMBER(FIND(" cells ",C239)),ISNUMBER(FIND("RBC",C239)),ISNUMBER(FIND("mitochond",C239)),ISNUMBER(FIND("adipocyte",C239)),ISNUMBER(FIND("osteo",C239)),ISNUMBER(FIND("keratin",C239)),ISNUMBER(FIND(" cell's ",C239)),ISNUMBER(FIND("eukary",C239)),ISNUMBER(FIND("sperm",C239)))</f>
        <v>0</v>
      </c>
      <c r="AD239" t="b">
        <f>OR(ISNUMBER(FIND("human",B239)),ISNUMBER(FIND("workers",B239)),ISNUMBER(FIND("workforces",B239)),ISNUMBER(FIND("occupational",B239)),ISNUMBER(FIND("Case report",B239)),ISNUMBER(FIND("Workplaces",B239)),ISNUMBER(FIND("worker",B239)))</f>
        <v>0</v>
      </c>
      <c r="AE239" t="b">
        <f>OR(ISNUMBER(FIND(" plant ",C239)),ISNUMBER(FIND("Plant ",C239)),ISNUMBER(FIND("tomato",C239)),ISNUMBER(FIND("plants",C239)),ISNUMBER(FIND("Plants",C239)),ISNUMBER(FIND("algae",C239)),ISNUMBER(FIND("lettuce",C239)),ISNUMBER(FIND("green gram sprouts ",C239)),ISNUMBER(FIND("Cucurbita pepo",C239)),ISNUMBER(FIND("bean ",C239)),ISNUMBER(FIND("chloroplast",C239)),ISNUMBER(FIND("chlorophyll",C239)),ISNUMBER(FIND("seedling",C239)),ISNUMBER(FIND("canola",C239)),ISNUMBER(FIND("shoot",C239)),ISNUMBER(FIND("photosynthes",C239)),ISNUMBER(FIND(" leaves ",C239)),,ISNUMBER(FIND("agriculture",C239)),ISNUMBER(FIND(" crops ",C239)))</f>
        <v>0</v>
      </c>
      <c r="AF239" t="b">
        <f>OR(ISNUMBER(FIND("bacteria",C239)),ISNUMBER(FIND("Bacteria",C239)),ISNUMBER(FIND("Bacterium",C239)),ISNUMBER(FIND("bacterium",C239)),ISNUMBER(FIND(" coli ",C239)))</f>
        <v>0</v>
      </c>
      <c r="AG239" t="b">
        <f>OR(ISNUMBER(FIND("fungi",C239)),ISNUMBER(FIND("Fungi",C239)),ISNUMBER(FIND("fungus",C239)),ISNUMBER(FIND("Fungus",C239)),ISNUMBER(FIND("mushroom",C239)),ISNUMBER(FIND("Mushroom",C239)),ISNUMBER(FIND(" mold ",C239)))</f>
        <v>0</v>
      </c>
      <c r="AH239" t="b">
        <f>OR(ISNUMBER(FIND("Pig ",C239)),ISNUMBER(FIND("pig ",C239)),ISNUMBER(FIND("Pigs ",C239)),ISNUMBER(FIND("pigs ",C239)))</f>
        <v>0</v>
      </c>
      <c r="AI239" t="b">
        <f>OR(ISNUMBER(FIND(" C. elegans",C239)),ISNUMBER(FIND("Caenorhabditis elegans",C239)),ISNUMBER(FIND("earthworms",C239)),ISNUMBER(FIND(" Ficopomatus enigmaticus",C239)),ISNUMBER(FIND("larva",C239)),ISNUMBER(FIND("Lumbriculus variegatus",C239)),ISNUMBER(FIND("nematode",C239)))</f>
        <v>0</v>
      </c>
      <c r="AJ239" t="b">
        <f>NOT(OR(AA239,AB239,AC239,AD239,AE239,AF239,AG239,AH239,AI239))</f>
        <v>0</v>
      </c>
      <c r="AL239" t="b">
        <f>OR(AA239,AB239,AD239,AE239,AF239,AG239,AH239,AI239)</f>
        <v>1</v>
      </c>
      <c r="AM239" t="b">
        <f>IF(Table1[[#This Row],[In vivo?]],IF(Table1[[#This Row],[Cell]],FALSE,TRUE),FALSE)</f>
        <v>1</v>
      </c>
      <c r="AN239" t="b">
        <f>AND(AC239,AL239)</f>
        <v>0</v>
      </c>
      <c r="AO239" t="b">
        <f>IF(Table1[[#This Row],[Cell]],IF(Table1[[#This Row],[In vivo?]],FALSE,TRUE),FALSE)</f>
        <v>0</v>
      </c>
      <c r="AP239" t="b">
        <f>NOT(OR(Table1[[#This Row],[In vivo?]],Table1[[#This Row],[Only in Cell]]))</f>
        <v>0</v>
      </c>
      <c r="AQ239" t="b">
        <f>IF(OR(Table1[[#This Row],[Rodents]],Table1[[#This Row],[Human]],Table1[[#This Row],[Pig]]),OR(ISNUMBER(FIND("pulmonary",C239)),ISNUMBER(FIND("lung",C239))),"NA")</f>
        <v>1</v>
      </c>
      <c r="AR239" t="b">
        <f>IF(OR(Table1[[#This Row],[Rodents]],Table1[[#This Row],[Human]],Table1[[#This Row],[Pig]]),OR(ISNUMBER(FIND("skin",C239)),ISNUMBER(FIND("dermal",C239))),"NA")</f>
        <v>0</v>
      </c>
      <c r="AS239" t="b">
        <f>IF(OR(Table1[[#This Row],[Rodents]],Table1[[#This Row],[Human]],Table1[[#This Row],[Pig]]),OR(ISNUMBER(FIND("liver",C239)),ISNUMBER(FIND("hepat",C239))),"NA")</f>
        <v>0</v>
      </c>
      <c r="AT239" t="b">
        <f>IF(OR(Table1[[#This Row],[Rodents]],Table1[[#This Row],[Human]],Table1[[#This Row],[Pig]]),OR(ISNUMBER(FIND("kidney",C239)),ISNUMBER(FIND("neph",C239))),"NA")</f>
        <v>0</v>
      </c>
      <c r="AU239" t="b">
        <f>IF(OR(Table1[[#This Row],[Rodents]],Table1[[#This Row],[Human]],Table1[[#This Row],[Pig]]),OR(ISNUMBER(FIND("brain",C239)),ISNUMBER(FIND("neur",C239)),ISNUMBER(FIND("nerv",C239))),"NA")</f>
        <v>0</v>
      </c>
      <c r="AV239" t="b">
        <f>IF(OR(Table1[[#This Row],[Rodents]],Table1[[#This Row],[Human]],Table1[[#This Row],[Pig]]),OR(ISNUMBER(FIND("heart",C239)),ISNUMBER(FIND("cardi",C239))),"NA")</f>
        <v>0</v>
      </c>
      <c r="AW239" t="b">
        <f>IF(OR(Table1[[#This Row],[Rodents]],Table1[[#This Row],[Human]],Table1[[#This Row],[Pig]]),OR(ISNUMBER(FIND("gastro",C239)),ISNUMBER(FIND("intesti",C239)),ISNUMBER(FIND("stomach",C239))),"NA")</f>
        <v>0</v>
      </c>
      <c r="AX239" t="b">
        <f>IF(OR(Table1[[#This Row],[Rodents]],Table1[[#This Row],[Human]],Table1[[#This Row],[Pig]]),NOT(OR(AQ239,AR239,AS239,AT239,AU239,AV239,AW239)),"NA")</f>
        <v>0</v>
      </c>
      <c r="AY239" t="b">
        <f>OR(ISNUMBER(FIND("SWCNT",C239)),ISNUMBER(FIND("SWNT",C239)),ISNUMBER(FIND("single-wall",C239)),ISNUMBER(FIND("single wall",C239)),ISNUMBER(FIND("Single wall",C239)),ISNUMBER(FIND("Single-wall",C239)),ISNUMBER(FIND("SWCNT",B239)),ISNUMBER(FIND("SWNT",B239)),ISNUMBER(FIND("single-wall",B239)),ISNUMBER(FIND("single wall",B239)),ISNUMBER(FIND("Single-wall",B239)),ISNUMBER(FIND("Single wall",B239)))</f>
        <v>1</v>
      </c>
      <c r="AZ239" t="b">
        <f>OR(ISNUMBER(FIND("MWCNT",C239)),ISNUMBER(FIND("MWNT",C239)),ISNUMBER(FIND("multi-wall",C239)),ISNUMBER(FIND("multi wall",C239)),ISNUMBER(FIND("multiwall",C239)),ISNUMBER(FIND("Multi-wall",C239)),ISNUMBER(FIND("Multi wall",C239)),ISNUMBER(FIND("Multiwall",C239)),ISNUMBER(FIND("MWCNT",B239)),ISNUMBER(FIND("MWNT",B239)),ISNUMBER(FIND("multi-wall",B239)),ISNUMBER(FIND("multi wall",B239)),ISNUMBER(FIND("multiwall",B239)),ISNUMBER(FIND("Multi-wall",B239)),ISNUMBER(FIND("Multi wall",B239)),ISNUMBER(FIND("Multiwall",B239)),ISNUMBER(FIND("Double-wall",B239)),ISNUMBER(FIND("Double wall",B239)),ISNUMBER(FIND("Doublewall",B239)),ISNUMBER(FIND("double-wall",B239)),ISNUMBER(FIND("double wall",B239)),ISNUMBER(FIND("doublewall",B239)))</f>
        <v>0</v>
      </c>
      <c r="BA239" t="b">
        <f>AND(Table1[[#This Row],[SWCNT]],Table1[[#This Row],[MWCNT]])</f>
        <v>0</v>
      </c>
      <c r="BB239" t="b">
        <f>IF(Table1[[#This Row],[SWCNT]]=TRUE,FALSE,IF(Table1[[#This Row],[MWCNT]]=TRUE,FALSE,TRUE))</f>
        <v>0</v>
      </c>
      <c r="BC239" s="18"/>
    </row>
    <row r="240" spans="1:55" ht="240.5">
      <c r="A240" t="s">
        <v>2380</v>
      </c>
      <c r="B240" s="2" t="s">
        <v>2381</v>
      </c>
      <c r="C240" s="16" t="s">
        <v>2382</v>
      </c>
      <c r="D240" s="17" t="s">
        <v>93</v>
      </c>
      <c r="E240" s="2">
        <v>2017</v>
      </c>
      <c r="F240" t="b">
        <f>OR(ISNUMBER(FIND("cytotoxic",C240)),ISNUMBER(FIND("Cytotoxic",C240)),ISNUMBER(FIND("cellular toxicity",C240)),ISNUMBER(FIND("cell death",C240)),ISNUMBER(FIND("viable",C240)),ISNUMBER(FIND("phytotoxic",C240)),ISNUMBER(FIND("acute toxicity",C240)),ISNUMBER(FIND("MTT",C240)),ISNUMBER(FIND("survival",C240)),ISNUMBER(FIND("prolifer",C240)),ISNUMBER(FIND("apoptosis",C240)),ISNUMBER(FIND("neurotoxic",C240)),ISNUMBER(FIND("  lysis ",C240)),ISNUMBER(FIND("necrosis",C240)),ISNUMBER(FIND("cellular death",C240))*3,ISNUMBER(FIND("LDH",C240)),ISNUMBER(FIND("Acute toxicity",C240)))</f>
        <v>1</v>
      </c>
      <c r="G240" t="b">
        <f>OR(ISNUMBER(FIND("genotoxic",C240)),ISNUMBER(FIND("genotoxicity",C240)),ISNUMBER(FIND("DNA damage",C240)),ISNUMBER(FIND("DNA",C240)),ISNUMBER(FIND("RNA",C240)),ISNUMBER(FIND("mesothelioma",C240)),ISNUMBER(FIND("carcino",C240)),ISNUMBER(FIND("mutagen",C240)),ISNUMBER(FIND("genetic",C240)))</f>
        <v>1</v>
      </c>
      <c r="H240" t="b">
        <f>OR(ISNUMBER(FIND("inflammatory",C240)),ISNUMBER(FIND("inflamm",C240)))</f>
        <v>1</v>
      </c>
      <c r="I240" t="b">
        <f>OR(ISNUMBER(FIND("immune",C240)),ISNUMBER(FIND("immunological",C240)),ISNUMBER(FIND("interleuk",C240)),ISNUMBER(FIND("platelet activation",C240)),ISNUMBER(FIND("monocyte",C240)),ISNUMBER(FIND("leukocyte",C240)),ISNUMBER(FIND("cytokine",C240)),ISNUMBER(FIND("CD4",C240)),ISNUMBER(FIND("CD8",C240)),ISNUMBER(FIND("T-cell",C240)))</f>
        <v>0</v>
      </c>
      <c r="J240" t="b">
        <f>OR(ISNUMBER(FIND("reactive oxygen",C240)),ISNUMBER(FIND("ROS",C240)),ISNUMBER(FIND("free radical",C240)),ISNUMBER(FIND("oxidative stress",C240)),ISNUMBER(FIND("peroxid",C240)),ISNUMBER(FIND("oxidative",C240)),ISNUMBER(FIND("antioxid",C240)))</f>
        <v>1</v>
      </c>
      <c r="K240" t="b">
        <f>OR(ISNUMBER(FIND("autophag",C240)))</f>
        <v>0</v>
      </c>
      <c r="L240" t="b">
        <f>OR(ISNUMBER(FIND("morpholog",C240)))</f>
        <v>0</v>
      </c>
      <c r="M240" t="b">
        <f>OR(ISNUMBER(FIND("fibrosis",C240)),ISNUMBER(FIND("Fibrosis",C240)),ISNUMBER(FIND("fibrot",C240)))</f>
        <v>0</v>
      </c>
      <c r="N240" t="b">
        <f>OR(ISNUMBER(FIND("offspring",C240)),ISNUMBER(FIND("Parental",C240)),ISNUMBER(FIND("parental",C240)),ISNUMBER(FIND("germline",C240)),ISNUMBER(FIND("reproduc",C240)),ISNUMBER(FIND("embryo",C240)))</f>
        <v>0</v>
      </c>
      <c r="O240" t="b">
        <f>OR(ISNUMBER(FIND("metabol",C240)),ISNUMBER(FIND("Metabol",C240)),ISNUMBER(FIND("digest",C240)),ISNUMBER(FIND("mitochon",C240)))</f>
        <v>1</v>
      </c>
      <c r="P240" t="b">
        <f>OR(ISNUMBER(FIND("ecotox",C240)),ISNUMBER(FIND("Ecotox",B240)),ISNUMBER(FIND("ecotox",B240)),ISNUMBER(FIND("Ecotox",C240)))</f>
        <v>0</v>
      </c>
      <c r="Q240" t="b">
        <f>OR(ISNUMBER(FIND("Bioaccum",C240)),ISNUMBER(FIND("bioaccum",C240)),ISNUMBER(FIND("accum",C240)))</f>
        <v>0</v>
      </c>
      <c r="R240" t="b">
        <f>OR(ISNUMBER(FIND("Occupation",C240)),ISNUMBER(FIND("occupation",C240)),ISNUMBER(FIND("worker",C240)),ISNUMBER(FIND("workforce",C240)))</f>
        <v>0</v>
      </c>
      <c r="S240" t="b">
        <f>NOT(OR(F240,G240,H240,I240,J240,K240,L240,M240,N240,O240,P240,Q240,R240))</f>
        <v>0</v>
      </c>
      <c r="U240" t="b">
        <f>OR(Table1[[#This Row],[Inflammation]],Table1[[#This Row],[Immune]])</f>
        <v>1</v>
      </c>
      <c r="V240" t="str">
        <f>IF(OR(Table1[[#This Row],[Rodents]],Table1[[#This Row],[Human]],Table1[[#This Row],[Pig]]),OR(ISNUMBER(FIND("intratrach",C240)),ISNUMBER(FIND("nasal ",C240)),ISNUMBER(FIND("instill",C240))),"NA")</f>
        <v>NA</v>
      </c>
      <c r="W240" t="str">
        <f>IF(OR(Table1[[#This Row],[Rodents]],Table1[[#This Row],[Human]],Table1[[#This Row],[Pig]]),OR(ISNUMBER(FIND("dermal",C240)),ISNUMBER(FIND("skin ",C240))),"NA")</f>
        <v>NA</v>
      </c>
      <c r="X240" t="str">
        <f>IF(OR(Table1[[#This Row],[Rodents]],Table1[[#This Row],[Human]],Table1[[#This Row],[Pig]]),OR(ISNUMBER(FIND("injected",C240)),ISNUMBER(FIND("periton",C240)),ISNUMBER(FIND("intrascrot",C240))),"NA")</f>
        <v>NA</v>
      </c>
      <c r="Y240" t="str">
        <f>IF(OR(Table1[[#This Row],[Rodents]],Table1[[#This Row],[Human]],Table1[[#This Row],[Pig]]),NOT(OR(Table1[[#This Row],[Inhaled/Intratracheal/intranasal]],Table1[[#This Row],[Dermal]],Table1[[#This Row],[Injected]])),"NA")</f>
        <v>NA</v>
      </c>
      <c r="AA240" t="b">
        <f>OR(ISNUMBER(FIND("fish ",C240)),ISNUMBER(FIND("Fish ",C240)),ISNUMBER(FIND("aquatic",C240)),ISNUMBER(FIND("daphnids",C240)),ISNUMBER(FIND("Carcinus maenas",C240)),ISNUMBER(FIND("Daphnia",C240)),ISNUMBER(FIND("Ruditapes philippinarum",C240)),ISNUMBER(FIND("daphnia",C240)),ISNUMBER(FIND("marine",C240)),ISNUMBER(FIND("mussel",C240)),ISNUMBER(FIND("algae",C240)),ISNUMBER(FIND("Donax faba",C240)),ISNUMBER(FIND("estuarine",C240)),ISNUMBER(FIND("snail",C240)),ISNUMBER(FIND("Prorocentrum donghaiense",C240)) )</f>
        <v>0</v>
      </c>
      <c r="AB240" t="b">
        <f>OR(ISNUMBER(FIND(" rat ",C240)),ISNUMBER(FIND(" rats ",C240)),ISNUMBER(FIND(" Rats ",C240)),ISNUMBER(FIND(" Rat ",C240)),ISNUMBER(FIND(" rat.",C240)),ISNUMBER(FIND(" rats.",C240)),ISNUMBER(FIND("mouse",C240)),ISNUMBER(FIND("mice",C240)), ISNUMBER(FIND(" Mice",C240)))</f>
        <v>0</v>
      </c>
      <c r="AC240" t="b">
        <f>OR(ISNUMBER(FIND(" cell ",C240)),ISNUMBER(FIND("fibroblast",C240)),ISNUMBER(FIND("macrophage",C240)),ISNUMBER(FIND("epithelial",C240)),ISNUMBER(FIND("endothelial",C240)),ISNUMBER(FIND("neuron",C240)),ISNUMBER(FIND(" cells ",C240)),ISNUMBER(FIND("RBC",C240)),ISNUMBER(FIND("mitochond",C240)),ISNUMBER(FIND("adipocyte",C240)),ISNUMBER(FIND("osteo",C240)),ISNUMBER(FIND("keratin",C240)),ISNUMBER(FIND(" cell's ",C240)),ISNUMBER(FIND("eukary",C240)),ISNUMBER(FIND("sperm",C240)))</f>
        <v>1</v>
      </c>
      <c r="AD240" t="b">
        <f>OR(ISNUMBER(FIND("human",B240)),ISNUMBER(FIND("workers",B240)),ISNUMBER(FIND("workforces",B240)),ISNUMBER(FIND("occupational",B240)),ISNUMBER(FIND("Case report",B240)),ISNUMBER(FIND("Workplaces",B240)),ISNUMBER(FIND("worker",B240)))</f>
        <v>0</v>
      </c>
      <c r="AE240" t="b">
        <f>OR(ISNUMBER(FIND(" plant ",C240)),ISNUMBER(FIND("Plant ",C240)),ISNUMBER(FIND("tomato",C240)),ISNUMBER(FIND("plants",C240)),ISNUMBER(FIND("Plants",C240)),ISNUMBER(FIND("algae",C240)),ISNUMBER(FIND("lettuce",C240)),ISNUMBER(FIND("green gram sprouts ",C240)),ISNUMBER(FIND("Cucurbita pepo",C240)),ISNUMBER(FIND("bean ",C240)),ISNUMBER(FIND("chloroplast",C240)),ISNUMBER(FIND("chlorophyll",C240)),ISNUMBER(FIND("seedling",C240)),ISNUMBER(FIND("canola",C240)),ISNUMBER(FIND("shoot",C240)),ISNUMBER(FIND("photosynthes",C240)),ISNUMBER(FIND(" leaves ",C240)),,ISNUMBER(FIND("agriculture",C240)),ISNUMBER(FIND(" crops ",C240)))</f>
        <v>0</v>
      </c>
      <c r="AF240" t="b">
        <f>OR(ISNUMBER(FIND("bacteria",C240)),ISNUMBER(FIND("Bacteria",C240)),ISNUMBER(FIND("Bacterium",C240)),ISNUMBER(FIND("bacterium",C240)),ISNUMBER(FIND(" coli ",C240)))</f>
        <v>0</v>
      </c>
      <c r="AG240" t="b">
        <f>OR(ISNUMBER(FIND("fungi",C240)),ISNUMBER(FIND("Fungi",C240)),ISNUMBER(FIND("fungus",C240)),ISNUMBER(FIND("Fungus",C240)),ISNUMBER(FIND("mushroom",C240)),ISNUMBER(FIND("Mushroom",C240)),ISNUMBER(FIND(" mold ",C240)))</f>
        <v>0</v>
      </c>
      <c r="AH240" t="b">
        <f>OR(ISNUMBER(FIND("Pig ",C240)),ISNUMBER(FIND("pig ",C240)),ISNUMBER(FIND("Pigs ",C240)),ISNUMBER(FIND("pigs ",C240)))</f>
        <v>0</v>
      </c>
      <c r="AI240" t="b">
        <f>OR(ISNUMBER(FIND(" C. elegans",C240)),ISNUMBER(FIND("Caenorhabditis elegans",C240)),ISNUMBER(FIND("earthworms",C240)),ISNUMBER(FIND(" Ficopomatus enigmaticus",C240)),ISNUMBER(FIND("larva",C240)),ISNUMBER(FIND("Lumbriculus variegatus",C240)),ISNUMBER(FIND("nematode",C240)))</f>
        <v>0</v>
      </c>
      <c r="AJ240" t="b">
        <f>NOT(OR(AA240,AB240,AC240,AD240,AE240,AF240,AG240,AH240,AI240))</f>
        <v>0</v>
      </c>
      <c r="AL240" t="b">
        <f>OR(AA240,AB240,AD240,AE240,AF240,AG240,AH240,AI240)</f>
        <v>0</v>
      </c>
      <c r="AM240" t="b">
        <f>IF(Table1[[#This Row],[In vivo?]],IF(Table1[[#This Row],[Cell]],FALSE,TRUE),FALSE)</f>
        <v>0</v>
      </c>
      <c r="AN240" t="b">
        <f>AND(AC240,AL240)</f>
        <v>0</v>
      </c>
      <c r="AO240" t="b">
        <f>IF(Table1[[#This Row],[Cell]],IF(Table1[[#This Row],[In vivo?]],FALSE,TRUE),FALSE)</f>
        <v>1</v>
      </c>
      <c r="AP240" t="b">
        <f>NOT(OR(Table1[[#This Row],[In vivo?]],Table1[[#This Row],[Only in Cell]]))</f>
        <v>0</v>
      </c>
      <c r="AQ240" t="str">
        <f>IF(OR(Table1[[#This Row],[Rodents]],Table1[[#This Row],[Human]],Table1[[#This Row],[Pig]]),OR(ISNUMBER(FIND("pulmonary",C240)),ISNUMBER(FIND("lung",C240))),"NA")</f>
        <v>NA</v>
      </c>
      <c r="AR240" t="str">
        <f>IF(OR(Table1[[#This Row],[Rodents]],Table1[[#This Row],[Human]],Table1[[#This Row],[Pig]]),OR(ISNUMBER(FIND("skin",C240)),ISNUMBER(FIND("dermal",C240))),"NA")</f>
        <v>NA</v>
      </c>
      <c r="AS240" t="str">
        <f>IF(OR(Table1[[#This Row],[Rodents]],Table1[[#This Row],[Human]],Table1[[#This Row],[Pig]]),OR(ISNUMBER(FIND("liver",C240)),ISNUMBER(FIND("hepat",C240))),"NA")</f>
        <v>NA</v>
      </c>
      <c r="AT240" t="str">
        <f>IF(OR(Table1[[#This Row],[Rodents]],Table1[[#This Row],[Human]],Table1[[#This Row],[Pig]]),OR(ISNUMBER(FIND("kidney",C240)),ISNUMBER(FIND("neph",C240))),"NA")</f>
        <v>NA</v>
      </c>
      <c r="AU240" t="str">
        <f>IF(OR(Table1[[#This Row],[Rodents]],Table1[[#This Row],[Human]],Table1[[#This Row],[Pig]]),OR(ISNUMBER(FIND("brain",C240)),ISNUMBER(FIND("neur",C240)),ISNUMBER(FIND("nerv",C240))),"NA")</f>
        <v>NA</v>
      </c>
      <c r="AV240" t="str">
        <f>IF(OR(Table1[[#This Row],[Rodents]],Table1[[#This Row],[Human]],Table1[[#This Row],[Pig]]),OR(ISNUMBER(FIND("heart",C240)),ISNUMBER(FIND("cardi",C240))),"NA")</f>
        <v>NA</v>
      </c>
      <c r="AW240" t="str">
        <f>IF(OR(Table1[[#This Row],[Rodents]],Table1[[#This Row],[Human]],Table1[[#This Row],[Pig]]),OR(ISNUMBER(FIND("gastro",C240)),ISNUMBER(FIND("intesti",C240)),ISNUMBER(FIND("stomach",C240))),"NA")</f>
        <v>NA</v>
      </c>
      <c r="AX240" t="str">
        <f>IF(OR(Table1[[#This Row],[Rodents]],Table1[[#This Row],[Human]],Table1[[#This Row],[Pig]]),NOT(OR(AQ240,AR240,AS240,AT240,AU240,AV240,AW240)),"NA")</f>
        <v>NA</v>
      </c>
      <c r="AY240" t="b">
        <f>OR(ISNUMBER(FIND("SWCNT",C240)),ISNUMBER(FIND("SWNT",C240)),ISNUMBER(FIND("single-wall",C240)),ISNUMBER(FIND("single wall",C240)),ISNUMBER(FIND("Single wall",C240)),ISNUMBER(FIND("Single-wall",C240)),ISNUMBER(FIND("SWCNT",B240)),ISNUMBER(FIND("SWNT",B240)),ISNUMBER(FIND("single-wall",B240)),ISNUMBER(FIND("single wall",B240)),ISNUMBER(FIND("Single-wall",B240)),ISNUMBER(FIND("Single wall",B240)))</f>
        <v>0</v>
      </c>
      <c r="AZ240" t="b">
        <f>OR(ISNUMBER(FIND("MWCNT",C240)),ISNUMBER(FIND("MWNT",C240)),ISNUMBER(FIND("multi-wall",C240)),ISNUMBER(FIND("multi wall",C240)),ISNUMBER(FIND("multiwall",C240)),ISNUMBER(FIND("Multi-wall",C240)),ISNUMBER(FIND("Multi wall",C240)),ISNUMBER(FIND("Multiwall",C240)),ISNUMBER(FIND("MWCNT",B240)),ISNUMBER(FIND("MWNT",B240)),ISNUMBER(FIND("multi-wall",B240)),ISNUMBER(FIND("multi wall",B240)),ISNUMBER(FIND("multiwall",B240)),ISNUMBER(FIND("Multi-wall",B240)),ISNUMBER(FIND("Multi wall",B240)),ISNUMBER(FIND("Multiwall",B240)),ISNUMBER(FIND("Double-wall",B240)),ISNUMBER(FIND("Double wall",B240)),ISNUMBER(FIND("Doublewall",B240)),ISNUMBER(FIND("double-wall",B240)),ISNUMBER(FIND("double wall",B240)),ISNUMBER(FIND("doublewall",B240)))</f>
        <v>1</v>
      </c>
      <c r="BA240" t="b">
        <f>AND(Table1[[#This Row],[SWCNT]],Table1[[#This Row],[MWCNT]])</f>
        <v>0</v>
      </c>
      <c r="BB240" t="b">
        <f>IF(Table1[[#This Row],[SWCNT]]=TRUE,FALSE,IF(Table1[[#This Row],[MWCNT]]=TRUE,FALSE,TRUE))</f>
        <v>0</v>
      </c>
      <c r="BC240" s="18"/>
    </row>
    <row r="241" spans="1:55" ht="259">
      <c r="A241" t="s">
        <v>2386</v>
      </c>
      <c r="B241" s="2" t="s">
        <v>2390</v>
      </c>
      <c r="C241" s="16" t="s">
        <v>2394</v>
      </c>
      <c r="D241" s="17" t="s">
        <v>1196</v>
      </c>
      <c r="E241" s="2">
        <v>2017</v>
      </c>
      <c r="F241" t="b">
        <f>OR(ISNUMBER(FIND("cytotoxic",C241)),ISNUMBER(FIND("Cytotoxic",C241)),ISNUMBER(FIND("cellular toxicity",C241)),ISNUMBER(FIND("cell death",C241)),ISNUMBER(FIND("viable",C241)),ISNUMBER(FIND("phytotoxic",C241)),ISNUMBER(FIND("acute toxicity",C241)),ISNUMBER(FIND("MTT",C241)),ISNUMBER(FIND("survival",C241)),ISNUMBER(FIND("prolifer",C241)),ISNUMBER(FIND("apoptosis",C241)),ISNUMBER(FIND("neurotoxic",C241)),ISNUMBER(FIND("  lysis ",C241)),ISNUMBER(FIND("necrosis",C241)),ISNUMBER(FIND("cellular death",C241))*3,ISNUMBER(FIND("LDH",C241)),ISNUMBER(FIND("Acute toxicity",C241)))</f>
        <v>1</v>
      </c>
      <c r="G241" t="b">
        <f>OR(ISNUMBER(FIND("genotoxic",C241)),ISNUMBER(FIND("genotoxicity",C241)),ISNUMBER(FIND("DNA damage",C241)),ISNUMBER(FIND("DNA",C241)),ISNUMBER(FIND("RNA",C241)),ISNUMBER(FIND("mesothelioma",C241)),ISNUMBER(FIND("carcino",C241)),ISNUMBER(FIND("mutagen",C241)),ISNUMBER(FIND("genetic",C241)))</f>
        <v>0</v>
      </c>
      <c r="H241" t="b">
        <f>OR(ISNUMBER(FIND("inflammatory",C241)),ISNUMBER(FIND("inflamm",C241)))</f>
        <v>1</v>
      </c>
      <c r="I241" t="b">
        <f>OR(ISNUMBER(FIND("immune",C241)),ISNUMBER(FIND("immunological",C241)),ISNUMBER(FIND("interleuk",C241)),ISNUMBER(FIND("platelet activation",C241)),ISNUMBER(FIND("monocyte",C241)),ISNUMBER(FIND("leukocyte",C241)),ISNUMBER(FIND("cytokine",C241)),ISNUMBER(FIND("CD4",C241)),ISNUMBER(FIND("CD8",C241)),ISNUMBER(FIND("T-cell",C241)))</f>
        <v>1</v>
      </c>
      <c r="J241" t="b">
        <f>OR(ISNUMBER(FIND("reactive oxygen",C241)),ISNUMBER(FIND("ROS",C241)),ISNUMBER(FIND("free radical",C241)),ISNUMBER(FIND("oxidative stress",C241)),ISNUMBER(FIND("peroxid",C241)),ISNUMBER(FIND("oxidative",C241)),ISNUMBER(FIND("antioxid",C241)))</f>
        <v>0</v>
      </c>
      <c r="K241" t="b">
        <f>OR(ISNUMBER(FIND("autophag",C241)))</f>
        <v>0</v>
      </c>
      <c r="L241" t="b">
        <f>OR(ISNUMBER(FIND("morpholog",C241)))</f>
        <v>0</v>
      </c>
      <c r="M241" t="b">
        <f>OR(ISNUMBER(FIND("fibrosis",C241)),ISNUMBER(FIND("Fibrosis",C241)),ISNUMBER(FIND("fibrot",C241)))</f>
        <v>1</v>
      </c>
      <c r="N241" t="b">
        <f>OR(ISNUMBER(FIND("offspring",C241)),ISNUMBER(FIND("Parental",C241)),ISNUMBER(FIND("parental",C241)),ISNUMBER(FIND("germline",C241)),ISNUMBER(FIND("reproduc",C241)),ISNUMBER(FIND("embryo",C241)))</f>
        <v>0</v>
      </c>
      <c r="O241" t="b">
        <f>OR(ISNUMBER(FIND("metabol",C241)),ISNUMBER(FIND("Metabol",C241)),ISNUMBER(FIND("digest",C241)),ISNUMBER(FIND("mitochon",C241)))</f>
        <v>0</v>
      </c>
      <c r="P241" t="b">
        <f>OR(ISNUMBER(FIND("ecotox",C241)),ISNUMBER(FIND("Ecotox",B241)),ISNUMBER(FIND("ecotox",B241)),ISNUMBER(FIND("Ecotox",C241)))</f>
        <v>0</v>
      </c>
      <c r="Q241" t="b">
        <f>OR(ISNUMBER(FIND("Bioaccum",C241)),ISNUMBER(FIND("bioaccum",C241)),ISNUMBER(FIND("accum",C241)))</f>
        <v>1</v>
      </c>
      <c r="R241" t="b">
        <f>OR(ISNUMBER(FIND("Occupation",C241)),ISNUMBER(FIND("occupation",C241)),ISNUMBER(FIND("worker",C241)),ISNUMBER(FIND("workforce",C241)))</f>
        <v>0</v>
      </c>
      <c r="S241" t="b">
        <f>NOT(OR(F241,G241,H241,I241,J241,K241,L241,M241,N241,O241,P241,Q241,R241))</f>
        <v>0</v>
      </c>
      <c r="U241" t="b">
        <f>OR(Table1[[#This Row],[Inflammation]],Table1[[#This Row],[Immune]])</f>
        <v>1</v>
      </c>
      <c r="V241" t="b">
        <f>IF(OR(Table1[[#This Row],[Rodents]],Table1[[#This Row],[Human]],Table1[[#This Row],[Pig]]),OR(ISNUMBER(FIND("intratrach",C241)),ISNUMBER(FIND("nasal ",C241)),ISNUMBER(FIND("instill",C241))),"NA")</f>
        <v>0</v>
      </c>
      <c r="W241" t="b">
        <f>IF(OR(Table1[[#This Row],[Rodents]],Table1[[#This Row],[Human]],Table1[[#This Row],[Pig]]),OR(ISNUMBER(FIND("dermal",C241)),ISNUMBER(FIND("skin ",C241))),"NA")</f>
        <v>0</v>
      </c>
      <c r="X241" t="b">
        <f>IF(OR(Table1[[#This Row],[Rodents]],Table1[[#This Row],[Human]],Table1[[#This Row],[Pig]]),OR(ISNUMBER(FIND("injected",C241)),ISNUMBER(FIND("periton",C241)),ISNUMBER(FIND("intrascrot",C241))),"NA")</f>
        <v>0</v>
      </c>
      <c r="Y241" t="b">
        <f>IF(OR(Table1[[#This Row],[Rodents]],Table1[[#This Row],[Human]],Table1[[#This Row],[Pig]]),NOT(OR(Table1[[#This Row],[Inhaled/Intratracheal/intranasal]],Table1[[#This Row],[Dermal]],Table1[[#This Row],[Injected]])),"NA")</f>
        <v>1</v>
      </c>
      <c r="AA241" t="b">
        <f>OR(ISNUMBER(FIND("fish ",C241)),ISNUMBER(FIND("Fish ",C241)),ISNUMBER(FIND("aquatic",C241)),ISNUMBER(FIND("daphnids",C241)),ISNUMBER(FIND("Carcinus maenas",C241)),ISNUMBER(FIND("Daphnia",C241)),ISNUMBER(FIND("Ruditapes philippinarum",C241)),ISNUMBER(FIND("daphnia",C241)),ISNUMBER(FIND("marine",C241)),ISNUMBER(FIND("mussel",C241)),ISNUMBER(FIND("algae",C241)),ISNUMBER(FIND("Donax faba",C241)),ISNUMBER(FIND("estuarine",C241)),ISNUMBER(FIND("snail",C241)),ISNUMBER(FIND("Prorocentrum donghaiense",C241)) )</f>
        <v>0</v>
      </c>
      <c r="AB241" t="b">
        <f>OR(ISNUMBER(FIND(" rat ",C241)),ISNUMBER(FIND(" rats ",C241)),ISNUMBER(FIND(" Rats ",C241)),ISNUMBER(FIND(" Rat ",C241)),ISNUMBER(FIND(" rat.",C241)),ISNUMBER(FIND(" rats.",C241)),ISNUMBER(FIND("mouse",C241)),ISNUMBER(FIND("mice",C241)), ISNUMBER(FIND(" Mice",C241)))</f>
        <v>1</v>
      </c>
      <c r="AC241" t="b">
        <f>OR(ISNUMBER(FIND(" cell ",C241)),ISNUMBER(FIND("fibroblast",C241)),ISNUMBER(FIND("macrophage",C241)),ISNUMBER(FIND("epithelial",C241)),ISNUMBER(FIND("endothelial",C241)),ISNUMBER(FIND("neuron",C241)),ISNUMBER(FIND(" cells ",C241)),ISNUMBER(FIND("RBC",C241)),ISNUMBER(FIND("mitochond",C241)),ISNUMBER(FIND("adipocyte",C241)),ISNUMBER(FIND("osteo",C241)),ISNUMBER(FIND("keratin",C241)),ISNUMBER(FIND(" cell's ",C241)),ISNUMBER(FIND("eukary",C241)),ISNUMBER(FIND("sperm",C241)))</f>
        <v>1</v>
      </c>
      <c r="AD241" t="b">
        <f>OR(ISNUMBER(FIND("human",B241)),ISNUMBER(FIND("workers",B241)),ISNUMBER(FIND("workforces",B241)),ISNUMBER(FIND("occupational",B241)),ISNUMBER(FIND("Case report",B241)),ISNUMBER(FIND("Workplaces",B241)),ISNUMBER(FIND("worker",B241)))</f>
        <v>0</v>
      </c>
      <c r="AE241" t="b">
        <f>OR(ISNUMBER(FIND(" plant ",C241)),ISNUMBER(FIND("Plant ",C241)),ISNUMBER(FIND("tomato",C241)),ISNUMBER(FIND("plants",C241)),ISNUMBER(FIND("Plants",C241)),ISNUMBER(FIND("algae",C241)),ISNUMBER(FIND("lettuce",C241)),ISNUMBER(FIND("green gram sprouts ",C241)),ISNUMBER(FIND("Cucurbita pepo",C241)),ISNUMBER(FIND("bean ",C241)),ISNUMBER(FIND("chloroplast",C241)),ISNUMBER(FIND("chlorophyll",C241)),ISNUMBER(FIND("seedling",C241)),ISNUMBER(FIND("canola",C241)),ISNUMBER(FIND("shoot",C241)),ISNUMBER(FIND("photosynthes",C241)),ISNUMBER(FIND(" leaves ",C241)),,ISNUMBER(FIND("agriculture",C241)),ISNUMBER(FIND(" crops ",C241)))</f>
        <v>0</v>
      </c>
      <c r="AF241" t="b">
        <f>OR(ISNUMBER(FIND("bacteria",C241)),ISNUMBER(FIND("Bacteria",C241)),ISNUMBER(FIND("Bacterium",C241)),ISNUMBER(FIND("bacterium",C241)),ISNUMBER(FIND(" coli ",C241)))</f>
        <v>0</v>
      </c>
      <c r="AG241" t="b">
        <f>OR(ISNUMBER(FIND("fungi",C241)),ISNUMBER(FIND("Fungi",C241)),ISNUMBER(FIND("fungus",C241)),ISNUMBER(FIND("Fungus",C241)),ISNUMBER(FIND("mushroom",C241)),ISNUMBER(FIND("Mushroom",C241)),ISNUMBER(FIND(" mold ",C241)))</f>
        <v>0</v>
      </c>
      <c r="AH241" t="b">
        <f>OR(ISNUMBER(FIND("Pig ",C241)),ISNUMBER(FIND("pig ",C241)),ISNUMBER(FIND("Pigs ",C241)),ISNUMBER(FIND("pigs ",C241)))</f>
        <v>0</v>
      </c>
      <c r="AI241" t="b">
        <f>OR(ISNUMBER(FIND(" C. elegans",C241)),ISNUMBER(FIND("Caenorhabditis elegans",C241)),ISNUMBER(FIND("earthworms",C241)),ISNUMBER(FIND(" Ficopomatus enigmaticus",C241)),ISNUMBER(FIND("larva",C241)),ISNUMBER(FIND("Lumbriculus variegatus",C241)),ISNUMBER(FIND("nematode",C241)))</f>
        <v>0</v>
      </c>
      <c r="AJ241" t="b">
        <f>NOT(OR(AA241,AB241,AC241,AD241,AE241,AF241,AG241,AH241,AI241))</f>
        <v>0</v>
      </c>
      <c r="AL241" t="b">
        <f>OR(AA241,AB241,AD241,AE241,AF241,AG241,AH241,AI241)</f>
        <v>1</v>
      </c>
      <c r="AM241" t="b">
        <f>IF(Table1[[#This Row],[In vivo?]],IF(Table1[[#This Row],[Cell]],FALSE,TRUE),FALSE)</f>
        <v>0</v>
      </c>
      <c r="AN241" t="b">
        <f>AND(AC241,AL241)</f>
        <v>1</v>
      </c>
      <c r="AO241" t="b">
        <f>IF(Table1[[#This Row],[Cell]],IF(Table1[[#This Row],[In vivo?]],FALSE,TRUE),FALSE)</f>
        <v>0</v>
      </c>
      <c r="AP241" t="b">
        <f>NOT(OR(Table1[[#This Row],[In vivo?]],Table1[[#This Row],[Only in Cell]]))</f>
        <v>0</v>
      </c>
      <c r="AQ241" t="b">
        <f>IF(OR(Table1[[#This Row],[Rodents]],Table1[[#This Row],[Human]],Table1[[#This Row],[Pig]]),OR(ISNUMBER(FIND("pulmonary",C241)),ISNUMBER(FIND("lung",C241))),"NA")</f>
        <v>1</v>
      </c>
      <c r="AR241" t="b">
        <f>IF(OR(Table1[[#This Row],[Rodents]],Table1[[#This Row],[Human]],Table1[[#This Row],[Pig]]),OR(ISNUMBER(FIND("skin",C241)),ISNUMBER(FIND("dermal",C241))),"NA")</f>
        <v>0</v>
      </c>
      <c r="AS241" t="b">
        <f>IF(OR(Table1[[#This Row],[Rodents]],Table1[[#This Row],[Human]],Table1[[#This Row],[Pig]]),OR(ISNUMBER(FIND("liver",C241)),ISNUMBER(FIND("hepat",C241))),"NA")</f>
        <v>1</v>
      </c>
      <c r="AT241" t="b">
        <f>IF(OR(Table1[[#This Row],[Rodents]],Table1[[#This Row],[Human]],Table1[[#This Row],[Pig]]),OR(ISNUMBER(FIND("kidney",C241)),ISNUMBER(FIND("neph",C241))),"NA")</f>
        <v>0</v>
      </c>
      <c r="AU241" t="b">
        <f>IF(OR(Table1[[#This Row],[Rodents]],Table1[[#This Row],[Human]],Table1[[#This Row],[Pig]]),OR(ISNUMBER(FIND("brain",C241)),ISNUMBER(FIND("neur",C241)),ISNUMBER(FIND("nerv",C241))),"NA")</f>
        <v>0</v>
      </c>
      <c r="AV241" t="b">
        <f>IF(OR(Table1[[#This Row],[Rodents]],Table1[[#This Row],[Human]],Table1[[#This Row],[Pig]]),OR(ISNUMBER(FIND("heart",C241)),ISNUMBER(FIND("cardi",C241))),"NA")</f>
        <v>0</v>
      </c>
      <c r="AW241" t="b">
        <f>IF(OR(Table1[[#This Row],[Rodents]],Table1[[#This Row],[Human]],Table1[[#This Row],[Pig]]),OR(ISNUMBER(FIND("gastro",C241)),ISNUMBER(FIND("intesti",C241)),ISNUMBER(FIND("stomach",C241))),"NA")</f>
        <v>0</v>
      </c>
      <c r="AX241" t="b">
        <f>IF(OR(Table1[[#This Row],[Rodents]],Table1[[#This Row],[Human]],Table1[[#This Row],[Pig]]),NOT(OR(AQ241,AR241,AS241,AT241,AU241,AV241,AW241)),"NA")</f>
        <v>0</v>
      </c>
      <c r="AY241" t="b">
        <f>OR(ISNUMBER(FIND("SWCNT",C241)),ISNUMBER(FIND("SWNT",C241)),ISNUMBER(FIND("single-wall",C241)),ISNUMBER(FIND("single wall",C241)),ISNUMBER(FIND("Single wall",C241)),ISNUMBER(FIND("Single-wall",C241)),ISNUMBER(FIND("SWCNT",B241)),ISNUMBER(FIND("SWNT",B241)),ISNUMBER(FIND("single-wall",B241)),ISNUMBER(FIND("single wall",B241)),ISNUMBER(FIND("Single-wall",B241)),ISNUMBER(FIND("Single wall",B241)))</f>
        <v>1</v>
      </c>
      <c r="AZ241" t="b">
        <f>OR(ISNUMBER(FIND("MWCNT",C241)),ISNUMBER(FIND("MWNT",C241)),ISNUMBER(FIND("multi-wall",C241)),ISNUMBER(FIND("multi wall",C241)),ISNUMBER(FIND("multiwall",C241)),ISNUMBER(FIND("Multi-wall",C241)),ISNUMBER(FIND("Multi wall",C241)),ISNUMBER(FIND("Multiwall",C241)),ISNUMBER(FIND("MWCNT",B241)),ISNUMBER(FIND("MWNT",B241)),ISNUMBER(FIND("multi-wall",B241)),ISNUMBER(FIND("multi wall",B241)),ISNUMBER(FIND("multiwall",B241)),ISNUMBER(FIND("Multi-wall",B241)),ISNUMBER(FIND("Multi wall",B241)),ISNUMBER(FIND("Multiwall",B241)),ISNUMBER(FIND("Double-wall",B241)),ISNUMBER(FIND("Double wall",B241)),ISNUMBER(FIND("Doublewall",B241)),ISNUMBER(FIND("double-wall",B241)),ISNUMBER(FIND("double wall",B241)),ISNUMBER(FIND("doublewall",B241)))</f>
        <v>0</v>
      </c>
      <c r="BA241" t="b">
        <f>AND(Table1[[#This Row],[SWCNT]],Table1[[#This Row],[MWCNT]])</f>
        <v>0</v>
      </c>
      <c r="BB241" t="b">
        <f>IF(Table1[[#This Row],[SWCNT]]=TRUE,FALSE,IF(Table1[[#This Row],[MWCNT]]=TRUE,FALSE,TRUE))</f>
        <v>0</v>
      </c>
      <c r="BC241" s="18"/>
    </row>
    <row r="242" spans="1:55" ht="240.5">
      <c r="A242" t="s">
        <v>2414</v>
      </c>
      <c r="B242" s="2" t="s">
        <v>2415</v>
      </c>
      <c r="C242" s="16" t="s">
        <v>2416</v>
      </c>
      <c r="D242" s="17" t="s">
        <v>2417</v>
      </c>
      <c r="E242" s="2">
        <v>2017</v>
      </c>
      <c r="F242" t="b">
        <f>OR(ISNUMBER(FIND("cytotoxic",C242)),ISNUMBER(FIND("Cytotoxic",C242)),ISNUMBER(FIND("cellular toxicity",C242)),ISNUMBER(FIND("cell death",C242)),ISNUMBER(FIND("viable",C242)),ISNUMBER(FIND("phytotoxic",C242)),ISNUMBER(FIND("acute toxicity",C242)),ISNUMBER(FIND("MTT",C242)),ISNUMBER(FIND("survival",C242)),ISNUMBER(FIND("prolifer",C242)),ISNUMBER(FIND("apoptosis",C242)),ISNUMBER(FIND("neurotoxic",C242)),ISNUMBER(FIND("  lysis ",C242)),ISNUMBER(FIND("necrosis",C242)),ISNUMBER(FIND("cellular death",C242))*3,ISNUMBER(FIND("LDH",C242)),ISNUMBER(FIND("Acute toxicity",C242)))</f>
        <v>0</v>
      </c>
      <c r="G242" t="b">
        <f>OR(ISNUMBER(FIND("genotoxic",C242)),ISNUMBER(FIND("genotoxicity",C242)),ISNUMBER(FIND("DNA damage",C242)),ISNUMBER(FIND("DNA",C242)),ISNUMBER(FIND("RNA",C242)),ISNUMBER(FIND("mesothelioma",C242)),ISNUMBER(FIND("carcino",C242)),ISNUMBER(FIND("mutagen",C242)),ISNUMBER(FIND("genetic",C242)))</f>
        <v>1</v>
      </c>
      <c r="H242" t="b">
        <f>OR(ISNUMBER(FIND("inflammatory",C242)),ISNUMBER(FIND("inflamm",C242)))</f>
        <v>1</v>
      </c>
      <c r="I242" t="b">
        <f>OR(ISNUMBER(FIND("immune",C242)),ISNUMBER(FIND("immunological",C242)),ISNUMBER(FIND("interleuk",C242)),ISNUMBER(FIND("platelet activation",C242)),ISNUMBER(FIND("monocyte",C242)),ISNUMBER(FIND("leukocyte",C242)),ISNUMBER(FIND("cytokine",C242)),ISNUMBER(FIND("CD4",C242)),ISNUMBER(FIND("CD8",C242)),ISNUMBER(FIND("T-cell",C242)))</f>
        <v>0</v>
      </c>
      <c r="J242" t="b">
        <f>OR(ISNUMBER(FIND("reactive oxygen",C242)),ISNUMBER(FIND("ROS",C242)),ISNUMBER(FIND("free radical",C242)),ISNUMBER(FIND("oxidative stress",C242)),ISNUMBER(FIND("peroxid",C242)),ISNUMBER(FIND("oxidative",C242)),ISNUMBER(FIND("antioxid",C242)))</f>
        <v>1</v>
      </c>
      <c r="K242" t="b">
        <f>OR(ISNUMBER(FIND("autophag",C242)))</f>
        <v>0</v>
      </c>
      <c r="L242" t="b">
        <f>OR(ISNUMBER(FIND("morpholog",C242)))</f>
        <v>0</v>
      </c>
      <c r="M242" t="b">
        <f>OR(ISNUMBER(FIND("fibrosis",C242)),ISNUMBER(FIND("Fibrosis",C242)),ISNUMBER(FIND("fibrot",C242)))</f>
        <v>1</v>
      </c>
      <c r="N242" t="b">
        <f>OR(ISNUMBER(FIND("offspring",C242)),ISNUMBER(FIND("Parental",C242)),ISNUMBER(FIND("parental",C242)),ISNUMBER(FIND("germline",C242)),ISNUMBER(FIND("reproduc",C242)),ISNUMBER(FIND("embryo",C242)))</f>
        <v>0</v>
      </c>
      <c r="O242" t="b">
        <f>OR(ISNUMBER(FIND("metabol",C242)),ISNUMBER(FIND("Metabol",C242)),ISNUMBER(FIND("digest",C242)),ISNUMBER(FIND("mitochon",C242)))</f>
        <v>1</v>
      </c>
      <c r="P242" t="b">
        <f>OR(ISNUMBER(FIND("ecotox",C242)),ISNUMBER(FIND("Ecotox",B242)),ISNUMBER(FIND("ecotox",B242)),ISNUMBER(FIND("Ecotox",C242)))</f>
        <v>0</v>
      </c>
      <c r="Q242" t="b">
        <f>OR(ISNUMBER(FIND("Bioaccum",C242)),ISNUMBER(FIND("bioaccum",C242)),ISNUMBER(FIND("accum",C242)))</f>
        <v>0</v>
      </c>
      <c r="R242" t="b">
        <f>OR(ISNUMBER(FIND("Occupation",C242)),ISNUMBER(FIND("occupation",C242)),ISNUMBER(FIND("worker",C242)),ISNUMBER(FIND("workforce",C242)))</f>
        <v>0</v>
      </c>
      <c r="S242" t="b">
        <f>NOT(OR(F242,G242,H242,I242,J242,K242,L242,M242,N242,O242,P242,Q242,R242))</f>
        <v>0</v>
      </c>
      <c r="U242" t="b">
        <f>OR(Table1[[#This Row],[Inflammation]],Table1[[#This Row],[Immune]])</f>
        <v>1</v>
      </c>
      <c r="V242" t="str">
        <f>IF(OR(Table1[[#This Row],[Rodents]],Table1[[#This Row],[Human]],Table1[[#This Row],[Pig]]),OR(ISNUMBER(FIND("intratrach",C242)),ISNUMBER(FIND("nasal ",C242)),ISNUMBER(FIND("instill",C242))),"NA")</f>
        <v>NA</v>
      </c>
      <c r="W242" t="str">
        <f>IF(OR(Table1[[#This Row],[Rodents]],Table1[[#This Row],[Human]],Table1[[#This Row],[Pig]]),OR(ISNUMBER(FIND("dermal",C242)),ISNUMBER(FIND("skin ",C242))),"NA")</f>
        <v>NA</v>
      </c>
      <c r="X242" t="str">
        <f>IF(OR(Table1[[#This Row],[Rodents]],Table1[[#This Row],[Human]],Table1[[#This Row],[Pig]]),OR(ISNUMBER(FIND("injected",C242)),ISNUMBER(FIND("periton",C242)),ISNUMBER(FIND("intrascrot",C242))),"NA")</f>
        <v>NA</v>
      </c>
      <c r="Y242" t="str">
        <f>IF(OR(Table1[[#This Row],[Rodents]],Table1[[#This Row],[Human]],Table1[[#This Row],[Pig]]),NOT(OR(Table1[[#This Row],[Inhaled/Intratracheal/intranasal]],Table1[[#This Row],[Dermal]],Table1[[#This Row],[Injected]])),"NA")</f>
        <v>NA</v>
      </c>
      <c r="AA242" t="b">
        <f>OR(ISNUMBER(FIND("fish ",C242)),ISNUMBER(FIND("Fish ",C242)),ISNUMBER(FIND("aquatic",C242)),ISNUMBER(FIND("daphnids",C242)),ISNUMBER(FIND("Carcinus maenas",C242)),ISNUMBER(FIND("Daphnia",C242)),ISNUMBER(FIND("Ruditapes philippinarum",C242)),ISNUMBER(FIND("daphnia",C242)),ISNUMBER(FIND("marine",C242)),ISNUMBER(FIND("mussel",C242)),ISNUMBER(FIND("algae",C242)),ISNUMBER(FIND("Donax faba",C242)),ISNUMBER(FIND("estuarine",C242)),ISNUMBER(FIND("snail",C242)),ISNUMBER(FIND("Prorocentrum donghaiense",C242)) )</f>
        <v>0</v>
      </c>
      <c r="AB242" t="b">
        <f>OR(ISNUMBER(FIND(" rat ",C242)),ISNUMBER(FIND(" rats ",C242)),ISNUMBER(FIND(" Rats ",C242)),ISNUMBER(FIND(" Rat ",C242)),ISNUMBER(FIND(" rat.",C242)),ISNUMBER(FIND(" rats.",C242)),ISNUMBER(FIND("mouse",C242)),ISNUMBER(FIND("mice",C242)), ISNUMBER(FIND(" Mice",C242)))</f>
        <v>0</v>
      </c>
      <c r="AC242" t="b">
        <f>OR(ISNUMBER(FIND(" cell ",C242)),ISNUMBER(FIND("fibroblast",C242)),ISNUMBER(FIND("macrophage",C242)),ISNUMBER(FIND("epithelial",C242)),ISNUMBER(FIND("endothelial",C242)),ISNUMBER(FIND("neuron",C242)),ISNUMBER(FIND(" cells ",C242)),ISNUMBER(FIND("RBC",C242)),ISNUMBER(FIND("mitochond",C242)),ISNUMBER(FIND("adipocyte",C242)),ISNUMBER(FIND("osteo",C242)),ISNUMBER(FIND("keratin",C242)),ISNUMBER(FIND(" cell's ",C242)),ISNUMBER(FIND("eukary",C242)),ISNUMBER(FIND("sperm",C242)))</f>
        <v>1</v>
      </c>
      <c r="AD242" t="b">
        <f>OR(ISNUMBER(FIND("human",B242)),ISNUMBER(FIND("workers",B242)),ISNUMBER(FIND("workforces",B242)),ISNUMBER(FIND("occupational",B242)),ISNUMBER(FIND("Case report",B242)),ISNUMBER(FIND("Workplaces",B242)),ISNUMBER(FIND("worker",B242)))</f>
        <v>0</v>
      </c>
      <c r="AE242" t="b">
        <f>OR(ISNUMBER(FIND(" plant ",C242)),ISNUMBER(FIND("Plant ",C242)),ISNUMBER(FIND("tomato",C242)),ISNUMBER(FIND("plants",C242)),ISNUMBER(FIND("Plants",C242)),ISNUMBER(FIND("algae",C242)),ISNUMBER(FIND("lettuce",C242)),ISNUMBER(FIND("green gram sprouts ",C242)),ISNUMBER(FIND("Cucurbita pepo",C242)),ISNUMBER(FIND("bean ",C242)),ISNUMBER(FIND("chloroplast",C242)),ISNUMBER(FIND("chlorophyll",C242)),ISNUMBER(FIND("seedling",C242)),ISNUMBER(FIND("canola",C242)),ISNUMBER(FIND("shoot",C242)),ISNUMBER(FIND("photosynthes",C242)),ISNUMBER(FIND(" leaves ",C242)),,ISNUMBER(FIND("agriculture",C242)),ISNUMBER(FIND(" crops ",C242)))</f>
        <v>0</v>
      </c>
      <c r="AF242" t="b">
        <f>OR(ISNUMBER(FIND("bacteria",C242)),ISNUMBER(FIND("Bacteria",C242)),ISNUMBER(FIND("Bacterium",C242)),ISNUMBER(FIND("bacterium",C242)),ISNUMBER(FIND(" coli ",C242)))</f>
        <v>0</v>
      </c>
      <c r="AG242" t="b">
        <f>OR(ISNUMBER(FIND("fungi",C242)),ISNUMBER(FIND("Fungi",C242)),ISNUMBER(FIND("fungus",C242)),ISNUMBER(FIND("Fungus",C242)),ISNUMBER(FIND("mushroom",C242)),ISNUMBER(FIND("Mushroom",C242)),ISNUMBER(FIND(" mold ",C242)))</f>
        <v>0</v>
      </c>
      <c r="AH242" t="b">
        <f>OR(ISNUMBER(FIND("Pig ",C242)),ISNUMBER(FIND("pig ",C242)),ISNUMBER(FIND("Pigs ",C242)),ISNUMBER(FIND("pigs ",C242)))</f>
        <v>0</v>
      </c>
      <c r="AI242" t="b">
        <f>OR(ISNUMBER(FIND(" C. elegans",C242)),ISNUMBER(FIND("Caenorhabditis elegans",C242)),ISNUMBER(FIND("earthworms",C242)),ISNUMBER(FIND(" Ficopomatus enigmaticus",C242)),ISNUMBER(FIND("larva",C242)),ISNUMBER(FIND("Lumbriculus variegatus",C242)),ISNUMBER(FIND("nematode",C242)))</f>
        <v>0</v>
      </c>
      <c r="AJ242" t="b">
        <f>NOT(OR(AA242,AB242,AC242,AD242,AE242,AF242,AG242,AH242,AI242))</f>
        <v>0</v>
      </c>
      <c r="AL242" t="b">
        <f>OR(AA242,AB242,AD242,AE242,AF242,AG242,AH242,AI242)</f>
        <v>0</v>
      </c>
      <c r="AM242" t="b">
        <f>IF(Table1[[#This Row],[In vivo?]],IF(Table1[[#This Row],[Cell]],FALSE,TRUE),FALSE)</f>
        <v>0</v>
      </c>
      <c r="AN242" t="b">
        <f>AND(AC242,AL242)</f>
        <v>0</v>
      </c>
      <c r="AO242" t="b">
        <f>IF(Table1[[#This Row],[Cell]],IF(Table1[[#This Row],[In vivo?]],FALSE,TRUE),FALSE)</f>
        <v>1</v>
      </c>
      <c r="AP242" t="b">
        <f>NOT(OR(Table1[[#This Row],[In vivo?]],Table1[[#This Row],[Only in Cell]]))</f>
        <v>0</v>
      </c>
      <c r="AQ242" t="str">
        <f>IF(OR(Table1[[#This Row],[Rodents]],Table1[[#This Row],[Human]],Table1[[#This Row],[Pig]]),OR(ISNUMBER(FIND("pulmonary",C242)),ISNUMBER(FIND("lung",C242))),"NA")</f>
        <v>NA</v>
      </c>
      <c r="AR242" t="str">
        <f>IF(OR(Table1[[#This Row],[Rodents]],Table1[[#This Row],[Human]],Table1[[#This Row],[Pig]]),OR(ISNUMBER(FIND("skin",C242)),ISNUMBER(FIND("dermal",C242))),"NA")</f>
        <v>NA</v>
      </c>
      <c r="AS242" t="str">
        <f>IF(OR(Table1[[#This Row],[Rodents]],Table1[[#This Row],[Human]],Table1[[#This Row],[Pig]]),OR(ISNUMBER(FIND("liver",C242)),ISNUMBER(FIND("hepat",C242))),"NA")</f>
        <v>NA</v>
      </c>
      <c r="AT242" t="str">
        <f>IF(OR(Table1[[#This Row],[Rodents]],Table1[[#This Row],[Human]],Table1[[#This Row],[Pig]]),OR(ISNUMBER(FIND("kidney",C242)),ISNUMBER(FIND("neph",C242))),"NA")</f>
        <v>NA</v>
      </c>
      <c r="AU242" t="str">
        <f>IF(OR(Table1[[#This Row],[Rodents]],Table1[[#This Row],[Human]],Table1[[#This Row],[Pig]]),OR(ISNUMBER(FIND("brain",C242)),ISNUMBER(FIND("neur",C242)),ISNUMBER(FIND("nerv",C242))),"NA")</f>
        <v>NA</v>
      </c>
      <c r="AV242" t="str">
        <f>IF(OR(Table1[[#This Row],[Rodents]],Table1[[#This Row],[Human]],Table1[[#This Row],[Pig]]),OR(ISNUMBER(FIND("heart",C242)),ISNUMBER(FIND("cardi",C242))),"NA")</f>
        <v>NA</v>
      </c>
      <c r="AW242" t="str">
        <f>IF(OR(Table1[[#This Row],[Rodents]],Table1[[#This Row],[Human]],Table1[[#This Row],[Pig]]),OR(ISNUMBER(FIND("gastro",C242)),ISNUMBER(FIND("intesti",C242)),ISNUMBER(FIND("stomach",C242))),"NA")</f>
        <v>NA</v>
      </c>
      <c r="AX242" t="str">
        <f>IF(OR(Table1[[#This Row],[Rodents]],Table1[[#This Row],[Human]],Table1[[#This Row],[Pig]]),NOT(OR(AQ242,AR242,AS242,AT242,AU242,AV242,AW242)),"NA")</f>
        <v>NA</v>
      </c>
      <c r="AY242" t="b">
        <f>OR(ISNUMBER(FIND("SWCNT",C242)),ISNUMBER(FIND("SWNT",C242)),ISNUMBER(FIND("single-wall",C242)),ISNUMBER(FIND("single wall",C242)),ISNUMBER(FIND("Single wall",C242)),ISNUMBER(FIND("Single-wall",C242)),ISNUMBER(FIND("SWCNT",B242)),ISNUMBER(FIND("SWNT",B242)),ISNUMBER(FIND("single-wall",B242)),ISNUMBER(FIND("single wall",B242)),ISNUMBER(FIND("Single-wall",B242)),ISNUMBER(FIND("Single wall",B242)))</f>
        <v>0</v>
      </c>
      <c r="AZ242" t="b">
        <f>OR(ISNUMBER(FIND("MWCNT",C242)),ISNUMBER(FIND("MWNT",C242)),ISNUMBER(FIND("multi-wall",C242)),ISNUMBER(FIND("multi wall",C242)),ISNUMBER(FIND("multiwall",C242)),ISNUMBER(FIND("Multi-wall",C242)),ISNUMBER(FIND("Multi wall",C242)),ISNUMBER(FIND("Multiwall",C242)),ISNUMBER(FIND("MWCNT",B242)),ISNUMBER(FIND("MWNT",B242)),ISNUMBER(FIND("multi-wall",B242)),ISNUMBER(FIND("multi wall",B242)),ISNUMBER(FIND("multiwall",B242)),ISNUMBER(FIND("Multi-wall",B242)),ISNUMBER(FIND("Multi wall",B242)),ISNUMBER(FIND("Multiwall",B242)),ISNUMBER(FIND("Double-wall",B242)),ISNUMBER(FIND("Double wall",B242)),ISNUMBER(FIND("Doublewall",B242)),ISNUMBER(FIND("double-wall",B242)),ISNUMBER(FIND("double wall",B242)),ISNUMBER(FIND("doublewall",B242)))</f>
        <v>1</v>
      </c>
      <c r="BA242" t="b">
        <f>AND(Table1[[#This Row],[SWCNT]],Table1[[#This Row],[MWCNT]])</f>
        <v>0</v>
      </c>
      <c r="BB242" t="b">
        <f>IF(Table1[[#This Row],[SWCNT]]=TRUE,FALSE,IF(Table1[[#This Row],[MWCNT]]=TRUE,FALSE,TRUE))</f>
        <v>0</v>
      </c>
      <c r="BC242" s="18"/>
    </row>
    <row r="243" spans="1:55" ht="222">
      <c r="A243" t="s">
        <v>2459</v>
      </c>
      <c r="B243" s="2" t="s">
        <v>2462</v>
      </c>
      <c r="C243" s="16" t="s">
        <v>2465</v>
      </c>
      <c r="D243" s="17" t="s">
        <v>890</v>
      </c>
      <c r="E243" s="2">
        <v>2016</v>
      </c>
      <c r="F243" t="b">
        <f>OR(ISNUMBER(FIND("cytotoxic",C243)),ISNUMBER(FIND("Cytotoxic",C243)),ISNUMBER(FIND("cellular toxicity",C243)),ISNUMBER(FIND("cell death",C243)),ISNUMBER(FIND("viable",C243)),ISNUMBER(FIND("phytotoxic",C243)),ISNUMBER(FIND("acute toxicity",C243)),ISNUMBER(FIND("MTT",C243)),ISNUMBER(FIND("survival",C243)),ISNUMBER(FIND("prolifer",C243)),ISNUMBER(FIND("apoptosis",C243)),ISNUMBER(FIND("neurotoxic",C243)),ISNUMBER(FIND("  lysis ",C243)),ISNUMBER(FIND("necrosis",C243)),ISNUMBER(FIND("cellular death",C243))*3,ISNUMBER(FIND("LDH",C243)),ISNUMBER(FIND("Acute toxicity",C243)))</f>
        <v>0</v>
      </c>
      <c r="G243" t="b">
        <f>OR(ISNUMBER(FIND("genotoxic",C243)),ISNUMBER(FIND("genotoxicity",C243)),ISNUMBER(FIND("DNA damage",C243)),ISNUMBER(FIND("DNA",C243)),ISNUMBER(FIND("RNA",C243)),ISNUMBER(FIND("mesothelioma",C243)),ISNUMBER(FIND("carcino",C243)),ISNUMBER(FIND("mutagen",C243)),ISNUMBER(FIND("genetic",C243)))</f>
        <v>1</v>
      </c>
      <c r="H243" t="b">
        <f>OR(ISNUMBER(FIND("inflammatory",C243)),ISNUMBER(FIND("inflamm",C243)))</f>
        <v>1</v>
      </c>
      <c r="I243" t="b">
        <f>OR(ISNUMBER(FIND("immune",C243)),ISNUMBER(FIND("immunological",C243)),ISNUMBER(FIND("interleuk",C243)),ISNUMBER(FIND("platelet activation",C243)),ISNUMBER(FIND("monocyte",C243)),ISNUMBER(FIND("leukocyte",C243)),ISNUMBER(FIND("cytokine",C243)),ISNUMBER(FIND("CD4",C243)),ISNUMBER(FIND("CD8",C243)),ISNUMBER(FIND("T-cell",C243)))</f>
        <v>0</v>
      </c>
      <c r="J243" t="b">
        <f>OR(ISNUMBER(FIND("reactive oxygen",C243)),ISNUMBER(FIND("ROS",C243)),ISNUMBER(FIND("free radical",C243)),ISNUMBER(FIND("oxidative stress",C243)),ISNUMBER(FIND("peroxid",C243)),ISNUMBER(FIND("oxidative",C243)),ISNUMBER(FIND("antioxid",C243)))</f>
        <v>0</v>
      </c>
      <c r="K243" t="b">
        <f>OR(ISNUMBER(FIND("autophag",C243)))</f>
        <v>0</v>
      </c>
      <c r="L243" t="b">
        <f>OR(ISNUMBER(FIND("morpholog",C243)))</f>
        <v>0</v>
      </c>
      <c r="M243" t="b">
        <f>OR(ISNUMBER(FIND("fibrosis",C243)),ISNUMBER(FIND("Fibrosis",C243)),ISNUMBER(FIND("fibrot",C243)))</f>
        <v>0</v>
      </c>
      <c r="N243" t="b">
        <f>OR(ISNUMBER(FIND("offspring",C243)),ISNUMBER(FIND("Parental",C243)),ISNUMBER(FIND("parental",C243)),ISNUMBER(FIND("germline",C243)),ISNUMBER(FIND("reproduc",C243)),ISNUMBER(FIND("embryo",C243)))</f>
        <v>0</v>
      </c>
      <c r="O243" t="b">
        <f>OR(ISNUMBER(FIND("metabol",C243)),ISNUMBER(FIND("Metabol",C243)),ISNUMBER(FIND("digest",C243)),ISNUMBER(FIND("mitochon",C243)))</f>
        <v>0</v>
      </c>
      <c r="P243" t="b">
        <f>OR(ISNUMBER(FIND("ecotox",C243)),ISNUMBER(FIND("Ecotox",B243)),ISNUMBER(FIND("ecotox",B243)),ISNUMBER(FIND("Ecotox",C243)))</f>
        <v>0</v>
      </c>
      <c r="Q243" t="b">
        <f>OR(ISNUMBER(FIND("Bioaccum",C243)),ISNUMBER(FIND("bioaccum",C243)),ISNUMBER(FIND("accum",C243)))</f>
        <v>1</v>
      </c>
      <c r="R243" t="b">
        <f>OR(ISNUMBER(FIND("Occupation",C243)),ISNUMBER(FIND("occupation",C243)),ISNUMBER(FIND("worker",C243)),ISNUMBER(FIND("workforce",C243)))</f>
        <v>0</v>
      </c>
      <c r="S243" t="b">
        <f>NOT(OR(F243,G243,H243,I243,J243,K243,L243,M243,N243,O243,P243,Q243,R243))</f>
        <v>0</v>
      </c>
      <c r="U243" t="b">
        <f>OR(Table1[[#This Row],[Inflammation]],Table1[[#This Row],[Immune]])</f>
        <v>1</v>
      </c>
      <c r="V243" t="str">
        <f>IF(OR(Table1[[#This Row],[Rodents]],Table1[[#This Row],[Human]],Table1[[#This Row],[Pig]]),OR(ISNUMBER(FIND("intratrach",C243)),ISNUMBER(FIND("nasal ",C243)),ISNUMBER(FIND("instill",C243))),"NA")</f>
        <v>NA</v>
      </c>
      <c r="W243" t="str">
        <f>IF(OR(Table1[[#This Row],[Rodents]],Table1[[#This Row],[Human]],Table1[[#This Row],[Pig]]),OR(ISNUMBER(FIND("dermal",C243)),ISNUMBER(FIND("skin ",C243))),"NA")</f>
        <v>NA</v>
      </c>
      <c r="X243" t="str">
        <f>IF(OR(Table1[[#This Row],[Rodents]],Table1[[#This Row],[Human]],Table1[[#This Row],[Pig]]),OR(ISNUMBER(FIND("injected",C243)),ISNUMBER(FIND("periton",C243)),ISNUMBER(FIND("intrascrot",C243))),"NA")</f>
        <v>NA</v>
      </c>
      <c r="Y243" t="str">
        <f>IF(OR(Table1[[#This Row],[Rodents]],Table1[[#This Row],[Human]],Table1[[#This Row],[Pig]]),NOT(OR(Table1[[#This Row],[Inhaled/Intratracheal/intranasal]],Table1[[#This Row],[Dermal]],Table1[[#This Row],[Injected]])),"NA")</f>
        <v>NA</v>
      </c>
      <c r="AA243" t="b">
        <f>OR(ISNUMBER(FIND("fish ",C243)),ISNUMBER(FIND("Fish ",C243)),ISNUMBER(FIND("aquatic",C243)),ISNUMBER(FIND("daphnids",C243)),ISNUMBER(FIND("Carcinus maenas",C243)),ISNUMBER(FIND("Daphnia",C243)),ISNUMBER(FIND("Ruditapes philippinarum",C243)),ISNUMBER(FIND("daphnia",C243)),ISNUMBER(FIND("marine",C243)),ISNUMBER(FIND("mussel",C243)),ISNUMBER(FIND("algae",C243)),ISNUMBER(FIND("Donax faba",C243)),ISNUMBER(FIND("estuarine",C243)),ISNUMBER(FIND("snail",C243)),ISNUMBER(FIND("Prorocentrum donghaiense",C243)) )</f>
        <v>0</v>
      </c>
      <c r="AB243" t="b">
        <f>OR(ISNUMBER(FIND(" rat ",C243)),ISNUMBER(FIND(" rats ",C243)),ISNUMBER(FIND(" Rats ",C243)),ISNUMBER(FIND(" Rat ",C243)),ISNUMBER(FIND(" rat.",C243)),ISNUMBER(FIND(" rats.",C243)),ISNUMBER(FIND("mouse",C243)),ISNUMBER(FIND("mice",C243)), ISNUMBER(FIND(" Mice",C243)))</f>
        <v>0</v>
      </c>
      <c r="AC243" t="b">
        <f>OR(ISNUMBER(FIND(" cell ",C243)),ISNUMBER(FIND("fibroblast",C243)),ISNUMBER(FIND("macrophage",C243)),ISNUMBER(FIND("epithelial",C243)),ISNUMBER(FIND("endothelial",C243)),ISNUMBER(FIND("neuron",C243)),ISNUMBER(FIND(" cells ",C243)),ISNUMBER(FIND("RBC",C243)),ISNUMBER(FIND("mitochond",C243)),ISNUMBER(FIND("adipocyte",C243)),ISNUMBER(FIND("osteo",C243)),ISNUMBER(FIND("keratin",C243)),ISNUMBER(FIND(" cell's ",C243)),ISNUMBER(FIND("eukary",C243)),ISNUMBER(FIND("sperm",C243)))</f>
        <v>1</v>
      </c>
      <c r="AD243" t="b">
        <f>OR(ISNUMBER(FIND("human",B243)),ISNUMBER(FIND("workers",B243)),ISNUMBER(FIND("workforces",B243)),ISNUMBER(FIND("occupational",B243)),ISNUMBER(FIND("Case report",B243)),ISNUMBER(FIND("Workplaces",B243)),ISNUMBER(FIND("worker",B243)))</f>
        <v>0</v>
      </c>
      <c r="AE243" t="b">
        <f>OR(ISNUMBER(FIND(" plant ",C243)),ISNUMBER(FIND("Plant ",C243)),ISNUMBER(FIND("tomato",C243)),ISNUMBER(FIND("plants",C243)),ISNUMBER(FIND("Plants",C243)),ISNUMBER(FIND("algae",C243)),ISNUMBER(FIND("lettuce",C243)),ISNUMBER(FIND("green gram sprouts ",C243)),ISNUMBER(FIND("Cucurbita pepo",C243)),ISNUMBER(FIND("bean ",C243)),ISNUMBER(FIND("chloroplast",C243)),ISNUMBER(FIND("chlorophyll",C243)),ISNUMBER(FIND("seedling",C243)),ISNUMBER(FIND("canola",C243)),ISNUMBER(FIND("shoot",C243)),ISNUMBER(FIND("photosynthes",C243)),ISNUMBER(FIND(" leaves ",C243)),,ISNUMBER(FIND("agriculture",C243)),ISNUMBER(FIND(" crops ",C243)))</f>
        <v>0</v>
      </c>
      <c r="AF243" t="b">
        <f>OR(ISNUMBER(FIND("bacteria",C243)),ISNUMBER(FIND("Bacteria",C243)),ISNUMBER(FIND("Bacterium",C243)),ISNUMBER(FIND("bacterium",C243)),ISNUMBER(FIND(" coli ",C243)))</f>
        <v>0</v>
      </c>
      <c r="AG243" t="b">
        <f>OR(ISNUMBER(FIND("fungi",C243)),ISNUMBER(FIND("Fungi",C243)),ISNUMBER(FIND("fungus",C243)),ISNUMBER(FIND("Fungus",C243)),ISNUMBER(FIND("mushroom",C243)),ISNUMBER(FIND("Mushroom",C243)),ISNUMBER(FIND(" mold ",C243)))</f>
        <v>0</v>
      </c>
      <c r="AH243" t="b">
        <f>OR(ISNUMBER(FIND("Pig ",C243)),ISNUMBER(FIND("pig ",C243)),ISNUMBER(FIND("Pigs ",C243)),ISNUMBER(FIND("pigs ",C243)))</f>
        <v>0</v>
      </c>
      <c r="AI243" t="b">
        <f>OR(ISNUMBER(FIND(" C. elegans",C243)),ISNUMBER(FIND("Caenorhabditis elegans",C243)),ISNUMBER(FIND("earthworms",C243)),ISNUMBER(FIND(" Ficopomatus enigmaticus",C243)),ISNUMBER(FIND("larva",C243)),ISNUMBER(FIND("Lumbriculus variegatus",C243)),ISNUMBER(FIND("nematode",C243)))</f>
        <v>0</v>
      </c>
      <c r="AJ243" t="b">
        <f>NOT(OR(AA243,AB243,AC243,AD243,AE243,AF243,AG243,AH243,AI243))</f>
        <v>0</v>
      </c>
      <c r="AL243" t="b">
        <f>OR(AA243,AB243,AD243,AE243,AF243,AG243,AH243,AI243)</f>
        <v>0</v>
      </c>
      <c r="AM243" t="b">
        <f>IF(Table1[[#This Row],[In vivo?]],IF(Table1[[#This Row],[Cell]],FALSE,TRUE),FALSE)</f>
        <v>0</v>
      </c>
      <c r="AN243" t="b">
        <f>AND(AC243,AL243)</f>
        <v>0</v>
      </c>
      <c r="AO243" t="b">
        <f>IF(Table1[[#This Row],[Cell]],IF(Table1[[#This Row],[In vivo?]],FALSE,TRUE),FALSE)</f>
        <v>1</v>
      </c>
      <c r="AP243" t="b">
        <f>NOT(OR(Table1[[#This Row],[In vivo?]],Table1[[#This Row],[Only in Cell]]))</f>
        <v>0</v>
      </c>
      <c r="AQ243" t="str">
        <f>IF(OR(Table1[[#This Row],[Rodents]],Table1[[#This Row],[Human]],Table1[[#This Row],[Pig]]),OR(ISNUMBER(FIND("pulmonary",C243)),ISNUMBER(FIND("lung",C243))),"NA")</f>
        <v>NA</v>
      </c>
      <c r="AR243" t="str">
        <f>IF(OR(Table1[[#This Row],[Rodents]],Table1[[#This Row],[Human]],Table1[[#This Row],[Pig]]),OR(ISNUMBER(FIND("skin",C243)),ISNUMBER(FIND("dermal",C243))),"NA")</f>
        <v>NA</v>
      </c>
      <c r="AS243" t="str">
        <f>IF(OR(Table1[[#This Row],[Rodents]],Table1[[#This Row],[Human]],Table1[[#This Row],[Pig]]),OR(ISNUMBER(FIND("liver",C243)),ISNUMBER(FIND("hepat",C243))),"NA")</f>
        <v>NA</v>
      </c>
      <c r="AT243" t="str">
        <f>IF(OR(Table1[[#This Row],[Rodents]],Table1[[#This Row],[Human]],Table1[[#This Row],[Pig]]),OR(ISNUMBER(FIND("kidney",C243)),ISNUMBER(FIND("neph",C243))),"NA")</f>
        <v>NA</v>
      </c>
      <c r="AU243" t="str">
        <f>IF(OR(Table1[[#This Row],[Rodents]],Table1[[#This Row],[Human]],Table1[[#This Row],[Pig]]),OR(ISNUMBER(FIND("brain",C243)),ISNUMBER(FIND("neur",C243)),ISNUMBER(FIND("nerv",C243))),"NA")</f>
        <v>NA</v>
      </c>
      <c r="AV243" t="str">
        <f>IF(OR(Table1[[#This Row],[Rodents]],Table1[[#This Row],[Human]],Table1[[#This Row],[Pig]]),OR(ISNUMBER(FIND("heart",C243)),ISNUMBER(FIND("cardi",C243))),"NA")</f>
        <v>NA</v>
      </c>
      <c r="AW243" t="str">
        <f>IF(OR(Table1[[#This Row],[Rodents]],Table1[[#This Row],[Human]],Table1[[#This Row],[Pig]]),OR(ISNUMBER(FIND("gastro",C243)),ISNUMBER(FIND("intesti",C243)),ISNUMBER(FIND("stomach",C243))),"NA")</f>
        <v>NA</v>
      </c>
      <c r="AX243" t="str">
        <f>IF(OR(Table1[[#This Row],[Rodents]],Table1[[#This Row],[Human]],Table1[[#This Row],[Pig]]),NOT(OR(AQ243,AR243,AS243,AT243,AU243,AV243,AW243)),"NA")</f>
        <v>NA</v>
      </c>
      <c r="AY243" t="b">
        <f>OR(ISNUMBER(FIND("SWCNT",C243)),ISNUMBER(FIND("SWNT",C243)),ISNUMBER(FIND("single-wall",C243)),ISNUMBER(FIND("single wall",C243)),ISNUMBER(FIND("Single wall",C243)),ISNUMBER(FIND("Single-wall",C243)),ISNUMBER(FIND("SWCNT",B243)),ISNUMBER(FIND("SWNT",B243)),ISNUMBER(FIND("single-wall",B243)),ISNUMBER(FIND("single wall",B243)),ISNUMBER(FIND("Single-wall",B243)),ISNUMBER(FIND("Single wall",B243)))</f>
        <v>1</v>
      </c>
      <c r="AZ243" t="b">
        <f>OR(ISNUMBER(FIND("MWCNT",C243)),ISNUMBER(FIND("MWNT",C243)),ISNUMBER(FIND("multi-wall",C243)),ISNUMBER(FIND("multi wall",C243)),ISNUMBER(FIND("multiwall",C243)),ISNUMBER(FIND("Multi-wall",C243)),ISNUMBER(FIND("Multi wall",C243)),ISNUMBER(FIND("Multiwall",C243)),ISNUMBER(FIND("MWCNT",B243)),ISNUMBER(FIND("MWNT",B243)),ISNUMBER(FIND("multi-wall",B243)),ISNUMBER(FIND("multi wall",B243)),ISNUMBER(FIND("multiwall",B243)),ISNUMBER(FIND("Multi-wall",B243)),ISNUMBER(FIND("Multi wall",B243)),ISNUMBER(FIND("Multiwall",B243)),ISNUMBER(FIND("Double-wall",B243)),ISNUMBER(FIND("Double wall",B243)),ISNUMBER(FIND("Doublewall",B243)),ISNUMBER(FIND("double-wall",B243)),ISNUMBER(FIND("double wall",B243)),ISNUMBER(FIND("doublewall",B243)))</f>
        <v>0</v>
      </c>
      <c r="BA243" t="b">
        <f>AND(Table1[[#This Row],[SWCNT]],Table1[[#This Row],[MWCNT]])</f>
        <v>0</v>
      </c>
      <c r="BB243" t="b">
        <f>IF(Table1[[#This Row],[SWCNT]]=TRUE,FALSE,IF(Table1[[#This Row],[MWCNT]]=TRUE,FALSE,TRUE))</f>
        <v>0</v>
      </c>
      <c r="BC243" s="18"/>
    </row>
    <row r="244" spans="1:55" ht="277.5">
      <c r="A244" t="s">
        <v>2474</v>
      </c>
      <c r="B244" s="2" t="s">
        <v>2475</v>
      </c>
      <c r="C244" s="16" t="s">
        <v>2476</v>
      </c>
      <c r="D244" s="17" t="s">
        <v>1240</v>
      </c>
      <c r="E244" s="2">
        <v>2016</v>
      </c>
      <c r="F244" t="b">
        <f>OR(ISNUMBER(FIND("cytotoxic",C244)),ISNUMBER(FIND("Cytotoxic",C244)),ISNUMBER(FIND("cellular toxicity",C244)),ISNUMBER(FIND("cell death",C244)),ISNUMBER(FIND("viable",C244)),ISNUMBER(FIND("phytotoxic",C244)),ISNUMBER(FIND("acute toxicity",C244)),ISNUMBER(FIND("MTT",C244)),ISNUMBER(FIND("survival",C244)),ISNUMBER(FIND("prolifer",C244)),ISNUMBER(FIND("apoptosis",C244)),ISNUMBER(FIND("neurotoxic",C244)),ISNUMBER(FIND("  lysis ",C244)),ISNUMBER(FIND("necrosis",C244)),ISNUMBER(FIND("cellular death",C244))*3,ISNUMBER(FIND("LDH",C244)),ISNUMBER(FIND("Acute toxicity",C244)))</f>
        <v>0</v>
      </c>
      <c r="G244" t="b">
        <f>OR(ISNUMBER(FIND("genotoxic",C244)),ISNUMBER(FIND("genotoxicity",C244)),ISNUMBER(FIND("DNA damage",C244)),ISNUMBER(FIND("DNA",C244)),ISNUMBER(FIND("RNA",C244)),ISNUMBER(FIND("mesothelioma",C244)),ISNUMBER(FIND("carcino",C244)),ISNUMBER(FIND("mutagen",C244)),ISNUMBER(FIND("genetic",C244)))</f>
        <v>0</v>
      </c>
      <c r="H244" t="b">
        <f>OR(ISNUMBER(FIND("inflammatory",C244)),ISNUMBER(FIND("inflamm",C244)))</f>
        <v>1</v>
      </c>
      <c r="I244" t="b">
        <f>OR(ISNUMBER(FIND("immune",C244)),ISNUMBER(FIND("immunological",C244)),ISNUMBER(FIND("interleuk",C244)),ISNUMBER(FIND("platelet activation",C244)),ISNUMBER(FIND("monocyte",C244)),ISNUMBER(FIND("leukocyte",C244)),ISNUMBER(FIND("cytokine",C244)),ISNUMBER(FIND("CD4",C244)),ISNUMBER(FIND("CD8",C244)),ISNUMBER(FIND("T-cell",C244)))</f>
        <v>1</v>
      </c>
      <c r="J244" t="b">
        <f>OR(ISNUMBER(FIND("reactive oxygen",C244)),ISNUMBER(FIND("ROS",C244)),ISNUMBER(FIND("free radical",C244)),ISNUMBER(FIND("oxidative stress",C244)),ISNUMBER(FIND("peroxid",C244)),ISNUMBER(FIND("oxidative",C244)),ISNUMBER(FIND("antioxid",C244)))</f>
        <v>0</v>
      </c>
      <c r="K244" t="b">
        <f>OR(ISNUMBER(FIND("autophag",C244)))</f>
        <v>0</v>
      </c>
      <c r="L244" t="b">
        <f>OR(ISNUMBER(FIND("morpholog",C244)))</f>
        <v>0</v>
      </c>
      <c r="M244" t="b">
        <f>OR(ISNUMBER(FIND("fibrosis",C244)),ISNUMBER(FIND("Fibrosis",C244)),ISNUMBER(FIND("fibrot",C244)))</f>
        <v>0</v>
      </c>
      <c r="N244" t="b">
        <f>OR(ISNUMBER(FIND("offspring",C244)),ISNUMBER(FIND("Parental",C244)),ISNUMBER(FIND("parental",C244)),ISNUMBER(FIND("germline",C244)),ISNUMBER(FIND("reproduc",C244)),ISNUMBER(FIND("embryo",C244)))</f>
        <v>0</v>
      </c>
      <c r="O244" t="b">
        <f>OR(ISNUMBER(FIND("metabol",C244)),ISNUMBER(FIND("Metabol",C244)),ISNUMBER(FIND("digest",C244)),ISNUMBER(FIND("mitochon",C244)))</f>
        <v>0</v>
      </c>
      <c r="P244" t="b">
        <f>OR(ISNUMBER(FIND("ecotox",C244)),ISNUMBER(FIND("Ecotox",B244)),ISNUMBER(FIND("ecotox",B244)),ISNUMBER(FIND("Ecotox",C244)))</f>
        <v>0</v>
      </c>
      <c r="Q244" t="b">
        <f>OR(ISNUMBER(FIND("Bioaccum",C244)),ISNUMBER(FIND("bioaccum",C244)),ISNUMBER(FIND("accum",C244)))</f>
        <v>0</v>
      </c>
      <c r="R244" t="b">
        <f>OR(ISNUMBER(FIND("Occupation",C244)),ISNUMBER(FIND("occupation",C244)),ISNUMBER(FIND("worker",C244)),ISNUMBER(FIND("workforce",C244)))</f>
        <v>0</v>
      </c>
      <c r="S244" t="b">
        <f>NOT(OR(F244,G244,H244,I244,J244,K244,L244,M244,N244,O244,P244,Q244,R244))</f>
        <v>0</v>
      </c>
      <c r="U244" t="b">
        <f>OR(Table1[[#This Row],[Inflammation]],Table1[[#This Row],[Immune]])</f>
        <v>1</v>
      </c>
      <c r="V244" t="str">
        <f>IF(OR(Table1[[#This Row],[Rodents]],Table1[[#This Row],[Human]],Table1[[#This Row],[Pig]]),OR(ISNUMBER(FIND("intratrach",C244)),ISNUMBER(FIND("nasal ",C244)),ISNUMBER(FIND("instill",C244))),"NA")</f>
        <v>NA</v>
      </c>
      <c r="W244" t="str">
        <f>IF(OR(Table1[[#This Row],[Rodents]],Table1[[#This Row],[Human]],Table1[[#This Row],[Pig]]),OR(ISNUMBER(FIND("dermal",C244)),ISNUMBER(FIND("skin ",C244))),"NA")</f>
        <v>NA</v>
      </c>
      <c r="X244" t="str">
        <f>IF(OR(Table1[[#This Row],[Rodents]],Table1[[#This Row],[Human]],Table1[[#This Row],[Pig]]),OR(ISNUMBER(FIND("injected",C244)),ISNUMBER(FIND("periton",C244)),ISNUMBER(FIND("intrascrot",C244))),"NA")</f>
        <v>NA</v>
      </c>
      <c r="Y244" t="str">
        <f>IF(OR(Table1[[#This Row],[Rodents]],Table1[[#This Row],[Human]],Table1[[#This Row],[Pig]]),NOT(OR(Table1[[#This Row],[Inhaled/Intratracheal/intranasal]],Table1[[#This Row],[Dermal]],Table1[[#This Row],[Injected]])),"NA")</f>
        <v>NA</v>
      </c>
      <c r="AA244" t="b">
        <f>OR(ISNUMBER(FIND("fish ",C244)),ISNUMBER(FIND("Fish ",C244)),ISNUMBER(FIND("aquatic",C244)),ISNUMBER(FIND("daphnids",C244)),ISNUMBER(FIND("Carcinus maenas",C244)),ISNUMBER(FIND("Daphnia",C244)),ISNUMBER(FIND("Ruditapes philippinarum",C244)),ISNUMBER(FIND("daphnia",C244)),ISNUMBER(FIND("marine",C244)),ISNUMBER(FIND("mussel",C244)),ISNUMBER(FIND("algae",C244)),ISNUMBER(FIND("Donax faba",C244)),ISNUMBER(FIND("estuarine",C244)),ISNUMBER(FIND("snail",C244)),ISNUMBER(FIND("Prorocentrum donghaiense",C244)) )</f>
        <v>0</v>
      </c>
      <c r="AB244" t="b">
        <f>OR(ISNUMBER(FIND(" rat ",C244)),ISNUMBER(FIND(" rats ",C244)),ISNUMBER(FIND(" Rats ",C244)),ISNUMBER(FIND(" Rat ",C244)),ISNUMBER(FIND(" rat.",C244)),ISNUMBER(FIND(" rats.",C244)),ISNUMBER(FIND("mouse",C244)),ISNUMBER(FIND("mice",C244)), ISNUMBER(FIND(" Mice",C244)))</f>
        <v>0</v>
      </c>
      <c r="AC244" t="b">
        <f>OR(ISNUMBER(FIND(" cell ",C244)),ISNUMBER(FIND("fibroblast",C244)),ISNUMBER(FIND("macrophage",C244)),ISNUMBER(FIND("epithelial",C244)),ISNUMBER(FIND("endothelial",C244)),ISNUMBER(FIND("neuron",C244)),ISNUMBER(FIND(" cells ",C244)),ISNUMBER(FIND("RBC",C244)),ISNUMBER(FIND("mitochond",C244)),ISNUMBER(FIND("adipocyte",C244)),ISNUMBER(FIND("osteo",C244)),ISNUMBER(FIND("keratin",C244)),ISNUMBER(FIND(" cell's ",C244)),ISNUMBER(FIND("eukary",C244)),ISNUMBER(FIND("sperm",C244)))</f>
        <v>1</v>
      </c>
      <c r="AD244" t="b">
        <f>OR(ISNUMBER(FIND("human",B244)),ISNUMBER(FIND("workers",B244)),ISNUMBER(FIND("workforces",B244)),ISNUMBER(FIND("occupational",B244)),ISNUMBER(FIND("Case report",B244)),ISNUMBER(FIND("Workplaces",B244)),ISNUMBER(FIND("worker",B244)))</f>
        <v>0</v>
      </c>
      <c r="AE244" t="b">
        <f>OR(ISNUMBER(FIND(" plant ",C244)),ISNUMBER(FIND("Plant ",C244)),ISNUMBER(FIND("tomato",C244)),ISNUMBER(FIND("plants",C244)),ISNUMBER(FIND("Plants",C244)),ISNUMBER(FIND("algae",C244)),ISNUMBER(FIND("lettuce",C244)),ISNUMBER(FIND("green gram sprouts ",C244)),ISNUMBER(FIND("Cucurbita pepo",C244)),ISNUMBER(FIND("bean ",C244)),ISNUMBER(FIND("chloroplast",C244)),ISNUMBER(FIND("chlorophyll",C244)),ISNUMBER(FIND("seedling",C244)),ISNUMBER(FIND("canola",C244)),ISNUMBER(FIND("shoot",C244)),ISNUMBER(FIND("photosynthes",C244)),ISNUMBER(FIND(" leaves ",C244)),,ISNUMBER(FIND("agriculture",C244)),ISNUMBER(FIND(" crops ",C244)))</f>
        <v>0</v>
      </c>
      <c r="AF244" t="b">
        <f>OR(ISNUMBER(FIND("bacteria",C244)),ISNUMBER(FIND("Bacteria",C244)),ISNUMBER(FIND("Bacterium",C244)),ISNUMBER(FIND("bacterium",C244)),ISNUMBER(FIND(" coli ",C244)))</f>
        <v>0</v>
      </c>
      <c r="AG244" t="b">
        <f>OR(ISNUMBER(FIND("fungi",C244)),ISNUMBER(FIND("Fungi",C244)),ISNUMBER(FIND("fungus",C244)),ISNUMBER(FIND("Fungus",C244)),ISNUMBER(FIND("mushroom",C244)),ISNUMBER(FIND("Mushroom",C244)),ISNUMBER(FIND(" mold ",C244)))</f>
        <v>0</v>
      </c>
      <c r="AH244" t="b">
        <f>OR(ISNUMBER(FIND("Pig ",C244)),ISNUMBER(FIND("pig ",C244)),ISNUMBER(FIND("Pigs ",C244)),ISNUMBER(FIND("pigs ",C244)))</f>
        <v>0</v>
      </c>
      <c r="AI244" t="b">
        <f>OR(ISNUMBER(FIND(" C. elegans",C244)),ISNUMBER(FIND("Caenorhabditis elegans",C244)),ISNUMBER(FIND("earthworms",C244)),ISNUMBER(FIND(" Ficopomatus enigmaticus",C244)),ISNUMBER(FIND("larva",C244)),ISNUMBER(FIND("Lumbriculus variegatus",C244)),ISNUMBER(FIND("nematode",C244)))</f>
        <v>0</v>
      </c>
      <c r="AJ244" t="b">
        <f>NOT(OR(AA244,AB244,AC244,AD244,AE244,AF244,AG244,AH244,AI244))</f>
        <v>0</v>
      </c>
      <c r="AL244" t="b">
        <f>OR(AA244,AB244,AD244,AE244,AF244,AG244,AH244,AI244)</f>
        <v>0</v>
      </c>
      <c r="AM244" t="b">
        <f>IF(Table1[[#This Row],[In vivo?]],IF(Table1[[#This Row],[Cell]],FALSE,TRUE),FALSE)</f>
        <v>0</v>
      </c>
      <c r="AN244" t="b">
        <f>AND(AC244,AL244)</f>
        <v>0</v>
      </c>
      <c r="AO244" t="b">
        <f>IF(Table1[[#This Row],[Cell]],IF(Table1[[#This Row],[In vivo?]],FALSE,TRUE),FALSE)</f>
        <v>1</v>
      </c>
      <c r="AP244" t="b">
        <f>NOT(OR(Table1[[#This Row],[In vivo?]],Table1[[#This Row],[Only in Cell]]))</f>
        <v>0</v>
      </c>
      <c r="AQ244" t="str">
        <f>IF(OR(Table1[[#This Row],[Rodents]],Table1[[#This Row],[Human]],Table1[[#This Row],[Pig]]),OR(ISNUMBER(FIND("pulmonary",C244)),ISNUMBER(FIND("lung",C244))),"NA")</f>
        <v>NA</v>
      </c>
      <c r="AR244" t="str">
        <f>IF(OR(Table1[[#This Row],[Rodents]],Table1[[#This Row],[Human]],Table1[[#This Row],[Pig]]),OR(ISNUMBER(FIND("skin",C244)),ISNUMBER(FIND("dermal",C244))),"NA")</f>
        <v>NA</v>
      </c>
      <c r="AS244" t="str">
        <f>IF(OR(Table1[[#This Row],[Rodents]],Table1[[#This Row],[Human]],Table1[[#This Row],[Pig]]),OR(ISNUMBER(FIND("liver",C244)),ISNUMBER(FIND("hepat",C244))),"NA")</f>
        <v>NA</v>
      </c>
      <c r="AT244" t="str">
        <f>IF(OR(Table1[[#This Row],[Rodents]],Table1[[#This Row],[Human]],Table1[[#This Row],[Pig]]),OR(ISNUMBER(FIND("kidney",C244)),ISNUMBER(FIND("neph",C244))),"NA")</f>
        <v>NA</v>
      </c>
      <c r="AU244" t="str">
        <f>IF(OR(Table1[[#This Row],[Rodents]],Table1[[#This Row],[Human]],Table1[[#This Row],[Pig]]),OR(ISNUMBER(FIND("brain",C244)),ISNUMBER(FIND("neur",C244)),ISNUMBER(FIND("nerv",C244))),"NA")</f>
        <v>NA</v>
      </c>
      <c r="AV244" t="str">
        <f>IF(OR(Table1[[#This Row],[Rodents]],Table1[[#This Row],[Human]],Table1[[#This Row],[Pig]]),OR(ISNUMBER(FIND("heart",C244)),ISNUMBER(FIND("cardi",C244))),"NA")</f>
        <v>NA</v>
      </c>
      <c r="AW244" t="str">
        <f>IF(OR(Table1[[#This Row],[Rodents]],Table1[[#This Row],[Human]],Table1[[#This Row],[Pig]]),OR(ISNUMBER(FIND("gastro",C244)),ISNUMBER(FIND("intesti",C244)),ISNUMBER(FIND("stomach",C244))),"NA")</f>
        <v>NA</v>
      </c>
      <c r="AX244" t="str">
        <f>IF(OR(Table1[[#This Row],[Rodents]],Table1[[#This Row],[Human]],Table1[[#This Row],[Pig]]),NOT(OR(AQ244,AR244,AS244,AT244,AU244,AV244,AW244)),"NA")</f>
        <v>NA</v>
      </c>
      <c r="AY244" t="b">
        <f>OR(ISNUMBER(FIND("SWCNT",C244)),ISNUMBER(FIND("SWNT",C244)),ISNUMBER(FIND("single-wall",C244)),ISNUMBER(FIND("single wall",C244)),ISNUMBER(FIND("Single wall",C244)),ISNUMBER(FIND("Single-wall",C244)),ISNUMBER(FIND("SWCNT",B244)),ISNUMBER(FIND("SWNT",B244)),ISNUMBER(FIND("single-wall",B244)),ISNUMBER(FIND("single wall",B244)),ISNUMBER(FIND("Single-wall",B244)),ISNUMBER(FIND("Single wall",B244)))</f>
        <v>0</v>
      </c>
      <c r="AZ244" t="b">
        <f>OR(ISNUMBER(FIND("MWCNT",C244)),ISNUMBER(FIND("MWNT",C244)),ISNUMBER(FIND("multi-wall",C244)),ISNUMBER(FIND("multi wall",C244)),ISNUMBER(FIND("multiwall",C244)),ISNUMBER(FIND("Multi-wall",C244)),ISNUMBER(FIND("Multi wall",C244)),ISNUMBER(FIND("Multiwall",C244)),ISNUMBER(FIND("MWCNT",B244)),ISNUMBER(FIND("MWNT",B244)),ISNUMBER(FIND("multi-wall",B244)),ISNUMBER(FIND("multi wall",B244)),ISNUMBER(FIND("multiwall",B244)),ISNUMBER(FIND("Multi-wall",B244)),ISNUMBER(FIND("Multi wall",B244)),ISNUMBER(FIND("Multiwall",B244)),ISNUMBER(FIND("Double-wall",B244)),ISNUMBER(FIND("Double wall",B244)),ISNUMBER(FIND("Doublewall",B244)),ISNUMBER(FIND("double-wall",B244)),ISNUMBER(FIND("double wall",B244)),ISNUMBER(FIND("doublewall",B244)))</f>
        <v>1</v>
      </c>
      <c r="BA244" t="b">
        <f>AND(Table1[[#This Row],[SWCNT]],Table1[[#This Row],[MWCNT]])</f>
        <v>0</v>
      </c>
      <c r="BB244" t="b">
        <f>IF(Table1[[#This Row],[SWCNT]]=TRUE,FALSE,IF(Table1[[#This Row],[MWCNT]]=TRUE,FALSE,TRUE))</f>
        <v>0</v>
      </c>
      <c r="BC244" s="18"/>
    </row>
    <row r="245" spans="1:55" ht="222">
      <c r="A245" t="s">
        <v>2491</v>
      </c>
      <c r="B245" s="2" t="s">
        <v>2492</v>
      </c>
      <c r="C245" s="16" t="s">
        <v>2493</v>
      </c>
      <c r="D245" s="17" t="s">
        <v>653</v>
      </c>
      <c r="E245" s="2">
        <v>2016</v>
      </c>
      <c r="F245" t="b">
        <f>OR(ISNUMBER(FIND("cytotoxic",C245)),ISNUMBER(FIND("Cytotoxic",C245)),ISNUMBER(FIND("cellular toxicity",C245)),ISNUMBER(FIND("cell death",C245)),ISNUMBER(FIND("viable",C245)),ISNUMBER(FIND("phytotoxic",C245)),ISNUMBER(FIND("acute toxicity",C245)),ISNUMBER(FIND("MTT",C245)),ISNUMBER(FIND("survival",C245)),ISNUMBER(FIND("prolifer",C245)),ISNUMBER(FIND("apoptosis",C245)),ISNUMBER(FIND("neurotoxic",C245)),ISNUMBER(FIND("  lysis ",C245)),ISNUMBER(FIND("necrosis",C245)),ISNUMBER(FIND("cellular death",C245))*3,ISNUMBER(FIND("LDH",C245)),ISNUMBER(FIND("Acute toxicity",C245)))</f>
        <v>1</v>
      </c>
      <c r="G245" t="b">
        <f>OR(ISNUMBER(FIND("genotoxic",C245)),ISNUMBER(FIND("genotoxicity",C245)),ISNUMBER(FIND("DNA damage",C245)),ISNUMBER(FIND("DNA",C245)),ISNUMBER(FIND("RNA",C245)),ISNUMBER(FIND("mesothelioma",C245)),ISNUMBER(FIND("carcino",C245)),ISNUMBER(FIND("mutagen",C245)),ISNUMBER(FIND("genetic",C245)))</f>
        <v>1</v>
      </c>
      <c r="H245" t="b">
        <f>OR(ISNUMBER(FIND("inflammatory",C245)),ISNUMBER(FIND("inflamm",C245)))</f>
        <v>1</v>
      </c>
      <c r="I245" t="b">
        <f>OR(ISNUMBER(FIND("immune",C245)),ISNUMBER(FIND("immunological",C245)),ISNUMBER(FIND("interleuk",C245)),ISNUMBER(FIND("platelet activation",C245)),ISNUMBER(FIND("monocyte",C245)),ISNUMBER(FIND("leukocyte",C245)),ISNUMBER(FIND("cytokine",C245)),ISNUMBER(FIND("CD4",C245)),ISNUMBER(FIND("CD8",C245)),ISNUMBER(FIND("T-cell",C245)))</f>
        <v>0</v>
      </c>
      <c r="J245" t="b">
        <f>OR(ISNUMBER(FIND("reactive oxygen",C245)),ISNUMBER(FIND("ROS",C245)),ISNUMBER(FIND("free radical",C245)),ISNUMBER(FIND("oxidative stress",C245)),ISNUMBER(FIND("peroxid",C245)),ISNUMBER(FIND("oxidative",C245)),ISNUMBER(FIND("antioxid",C245)))</f>
        <v>1</v>
      </c>
      <c r="K245" t="b">
        <f>OR(ISNUMBER(FIND("autophag",C245)))</f>
        <v>0</v>
      </c>
      <c r="L245" t="b">
        <f>OR(ISNUMBER(FIND("morpholog",C245)))</f>
        <v>0</v>
      </c>
      <c r="M245" t="b">
        <f>OR(ISNUMBER(FIND("fibrosis",C245)),ISNUMBER(FIND("Fibrosis",C245)),ISNUMBER(FIND("fibrot",C245)))</f>
        <v>0</v>
      </c>
      <c r="N245" t="b">
        <f>OR(ISNUMBER(FIND("offspring",C245)),ISNUMBER(FIND("Parental",C245)),ISNUMBER(FIND("parental",C245)),ISNUMBER(FIND("germline",C245)),ISNUMBER(FIND("reproduc",C245)),ISNUMBER(FIND("embryo",C245)))</f>
        <v>0</v>
      </c>
      <c r="O245" t="b">
        <f>OR(ISNUMBER(FIND("metabol",C245)),ISNUMBER(FIND("Metabol",C245)),ISNUMBER(FIND("digest",C245)),ISNUMBER(FIND("mitochon",C245)))</f>
        <v>1</v>
      </c>
      <c r="P245" t="b">
        <f>OR(ISNUMBER(FIND("ecotox",C245)),ISNUMBER(FIND("Ecotox",B245)),ISNUMBER(FIND("ecotox",B245)),ISNUMBER(FIND("Ecotox",C245)))</f>
        <v>0</v>
      </c>
      <c r="Q245" t="b">
        <f>OR(ISNUMBER(FIND("Bioaccum",C245)),ISNUMBER(FIND("bioaccum",C245)),ISNUMBER(FIND("accum",C245)))</f>
        <v>0</v>
      </c>
      <c r="R245" t="b">
        <f>OR(ISNUMBER(FIND("Occupation",C245)),ISNUMBER(FIND("occupation",C245)),ISNUMBER(FIND("worker",C245)),ISNUMBER(FIND("workforce",C245)))</f>
        <v>0</v>
      </c>
      <c r="S245" t="b">
        <f>NOT(OR(F245,G245,H245,I245,J245,K245,L245,M245,N245,O245,P245,Q245,R245))</f>
        <v>0</v>
      </c>
      <c r="U245" t="b">
        <f>OR(Table1[[#This Row],[Inflammation]],Table1[[#This Row],[Immune]])</f>
        <v>1</v>
      </c>
      <c r="V245" t="str">
        <f>IF(OR(Table1[[#This Row],[Rodents]],Table1[[#This Row],[Human]],Table1[[#This Row],[Pig]]),OR(ISNUMBER(FIND("intratrach",C245)),ISNUMBER(FIND("nasal ",C245)),ISNUMBER(FIND("instill",C245))),"NA")</f>
        <v>NA</v>
      </c>
      <c r="W245" t="str">
        <f>IF(OR(Table1[[#This Row],[Rodents]],Table1[[#This Row],[Human]],Table1[[#This Row],[Pig]]),OR(ISNUMBER(FIND("dermal",C245)),ISNUMBER(FIND("skin ",C245))),"NA")</f>
        <v>NA</v>
      </c>
      <c r="X245" t="str">
        <f>IF(OR(Table1[[#This Row],[Rodents]],Table1[[#This Row],[Human]],Table1[[#This Row],[Pig]]),OR(ISNUMBER(FIND("injected",C245)),ISNUMBER(FIND("periton",C245)),ISNUMBER(FIND("intrascrot",C245))),"NA")</f>
        <v>NA</v>
      </c>
      <c r="Y245" t="str">
        <f>IF(OR(Table1[[#This Row],[Rodents]],Table1[[#This Row],[Human]],Table1[[#This Row],[Pig]]),NOT(OR(Table1[[#This Row],[Inhaled/Intratracheal/intranasal]],Table1[[#This Row],[Dermal]],Table1[[#This Row],[Injected]])),"NA")</f>
        <v>NA</v>
      </c>
      <c r="AA245" t="b">
        <f>OR(ISNUMBER(FIND("fish ",C245)),ISNUMBER(FIND("Fish ",C245)),ISNUMBER(FIND("aquatic",C245)),ISNUMBER(FIND("daphnids",C245)),ISNUMBER(FIND("Carcinus maenas",C245)),ISNUMBER(FIND("Daphnia",C245)),ISNUMBER(FIND("Ruditapes philippinarum",C245)),ISNUMBER(FIND("daphnia",C245)),ISNUMBER(FIND("marine",C245)),ISNUMBER(FIND("mussel",C245)),ISNUMBER(FIND("algae",C245)),ISNUMBER(FIND("Donax faba",C245)),ISNUMBER(FIND("estuarine",C245)),ISNUMBER(FIND("snail",C245)),ISNUMBER(FIND("Prorocentrum donghaiense",C245)) )</f>
        <v>0</v>
      </c>
      <c r="AB245" t="b">
        <f>OR(ISNUMBER(FIND(" rat ",C245)),ISNUMBER(FIND(" rats ",C245)),ISNUMBER(FIND(" Rats ",C245)),ISNUMBER(FIND(" Rat ",C245)),ISNUMBER(FIND(" rat.",C245)),ISNUMBER(FIND(" rats.",C245)),ISNUMBER(FIND("mouse",C245)),ISNUMBER(FIND("mice",C245)), ISNUMBER(FIND(" Mice",C245)))</f>
        <v>0</v>
      </c>
      <c r="AC245" t="b">
        <f>OR(ISNUMBER(FIND(" cell ",C245)),ISNUMBER(FIND("fibroblast",C245)),ISNUMBER(FIND("macrophage",C245)),ISNUMBER(FIND("epithelial",C245)),ISNUMBER(FIND("endothelial",C245)),ISNUMBER(FIND("neuron",C245)),ISNUMBER(FIND(" cells ",C245)),ISNUMBER(FIND("RBC",C245)),ISNUMBER(FIND("mitochond",C245)),ISNUMBER(FIND("adipocyte",C245)),ISNUMBER(FIND("osteo",C245)),ISNUMBER(FIND("keratin",C245)),ISNUMBER(FIND(" cell's ",C245)),ISNUMBER(FIND("eukary",C245)),ISNUMBER(FIND("sperm",C245)))</f>
        <v>1</v>
      </c>
      <c r="AD245" t="b">
        <f>OR(ISNUMBER(FIND("human",B245)),ISNUMBER(FIND("workers",B245)),ISNUMBER(FIND("workforces",B245)),ISNUMBER(FIND("occupational",B245)),ISNUMBER(FIND("Case report",B245)),ISNUMBER(FIND("Workplaces",B245)),ISNUMBER(FIND("worker",B245)))</f>
        <v>0</v>
      </c>
      <c r="AE245" t="b">
        <f>OR(ISNUMBER(FIND(" plant ",C245)),ISNUMBER(FIND("Plant ",C245)),ISNUMBER(FIND("tomato",C245)),ISNUMBER(FIND("plants",C245)),ISNUMBER(FIND("Plants",C245)),ISNUMBER(FIND("algae",C245)),ISNUMBER(FIND("lettuce",C245)),ISNUMBER(FIND("green gram sprouts ",C245)),ISNUMBER(FIND("Cucurbita pepo",C245)),ISNUMBER(FIND("bean ",C245)),ISNUMBER(FIND("chloroplast",C245)),ISNUMBER(FIND("chlorophyll",C245)),ISNUMBER(FIND("seedling",C245)),ISNUMBER(FIND("canola",C245)),ISNUMBER(FIND("shoot",C245)),ISNUMBER(FIND("photosynthes",C245)),ISNUMBER(FIND(" leaves ",C245)),,ISNUMBER(FIND("agriculture",C245)),ISNUMBER(FIND(" crops ",C245)))</f>
        <v>0</v>
      </c>
      <c r="AF245" t="b">
        <f>OR(ISNUMBER(FIND("bacteria",C245)),ISNUMBER(FIND("Bacteria",C245)),ISNUMBER(FIND("Bacterium",C245)),ISNUMBER(FIND("bacterium",C245)),ISNUMBER(FIND(" coli ",C245)))</f>
        <v>0</v>
      </c>
      <c r="AG245" t="b">
        <f>OR(ISNUMBER(FIND("fungi",C245)),ISNUMBER(FIND("Fungi",C245)),ISNUMBER(FIND("fungus",C245)),ISNUMBER(FIND("Fungus",C245)),ISNUMBER(FIND("mushroom",C245)),ISNUMBER(FIND("Mushroom",C245)),ISNUMBER(FIND(" mold ",C245)))</f>
        <v>0</v>
      </c>
      <c r="AH245" t="b">
        <f>OR(ISNUMBER(FIND("Pig ",C245)),ISNUMBER(FIND("pig ",C245)),ISNUMBER(FIND("Pigs ",C245)),ISNUMBER(FIND("pigs ",C245)))</f>
        <v>0</v>
      </c>
      <c r="AI245" t="b">
        <f>OR(ISNUMBER(FIND(" C. elegans",C245)),ISNUMBER(FIND("Caenorhabditis elegans",C245)),ISNUMBER(FIND("earthworms",C245)),ISNUMBER(FIND(" Ficopomatus enigmaticus",C245)),ISNUMBER(FIND("larva",C245)),ISNUMBER(FIND("Lumbriculus variegatus",C245)),ISNUMBER(FIND("nematode",C245)))</f>
        <v>0</v>
      </c>
      <c r="AJ245" t="b">
        <f>NOT(OR(AA245,AB245,AC245,AD245,AE245,AF245,AG245,AH245,AI245))</f>
        <v>0</v>
      </c>
      <c r="AL245" t="b">
        <f>OR(AA245,AB245,AD245,AE245,AF245,AG245,AH245,AI245)</f>
        <v>0</v>
      </c>
      <c r="AM245" t="b">
        <f>IF(Table1[[#This Row],[In vivo?]],IF(Table1[[#This Row],[Cell]],FALSE,TRUE),FALSE)</f>
        <v>0</v>
      </c>
      <c r="AN245" t="b">
        <f>AND(AC245,AL245)</f>
        <v>0</v>
      </c>
      <c r="AO245" t="b">
        <f>IF(Table1[[#This Row],[Cell]],IF(Table1[[#This Row],[In vivo?]],FALSE,TRUE),FALSE)</f>
        <v>1</v>
      </c>
      <c r="AP245" t="b">
        <f>NOT(OR(Table1[[#This Row],[In vivo?]],Table1[[#This Row],[Only in Cell]]))</f>
        <v>0</v>
      </c>
      <c r="AQ245" t="str">
        <f>IF(OR(Table1[[#This Row],[Rodents]],Table1[[#This Row],[Human]],Table1[[#This Row],[Pig]]),OR(ISNUMBER(FIND("pulmonary",C245)),ISNUMBER(FIND("lung",C245))),"NA")</f>
        <v>NA</v>
      </c>
      <c r="AR245" t="str">
        <f>IF(OR(Table1[[#This Row],[Rodents]],Table1[[#This Row],[Human]],Table1[[#This Row],[Pig]]),OR(ISNUMBER(FIND("skin",C245)),ISNUMBER(FIND("dermal",C245))),"NA")</f>
        <v>NA</v>
      </c>
      <c r="AS245" t="str">
        <f>IF(OR(Table1[[#This Row],[Rodents]],Table1[[#This Row],[Human]],Table1[[#This Row],[Pig]]),OR(ISNUMBER(FIND("liver",C245)),ISNUMBER(FIND("hepat",C245))),"NA")</f>
        <v>NA</v>
      </c>
      <c r="AT245" t="str">
        <f>IF(OR(Table1[[#This Row],[Rodents]],Table1[[#This Row],[Human]],Table1[[#This Row],[Pig]]),OR(ISNUMBER(FIND("kidney",C245)),ISNUMBER(FIND("neph",C245))),"NA")</f>
        <v>NA</v>
      </c>
      <c r="AU245" t="str">
        <f>IF(OR(Table1[[#This Row],[Rodents]],Table1[[#This Row],[Human]],Table1[[#This Row],[Pig]]),OR(ISNUMBER(FIND("brain",C245)),ISNUMBER(FIND("neur",C245)),ISNUMBER(FIND("nerv",C245))),"NA")</f>
        <v>NA</v>
      </c>
      <c r="AV245" t="str">
        <f>IF(OR(Table1[[#This Row],[Rodents]],Table1[[#This Row],[Human]],Table1[[#This Row],[Pig]]),OR(ISNUMBER(FIND("heart",C245)),ISNUMBER(FIND("cardi",C245))),"NA")</f>
        <v>NA</v>
      </c>
      <c r="AW245" t="str">
        <f>IF(OR(Table1[[#This Row],[Rodents]],Table1[[#This Row],[Human]],Table1[[#This Row],[Pig]]),OR(ISNUMBER(FIND("gastro",C245)),ISNUMBER(FIND("intesti",C245)),ISNUMBER(FIND("stomach",C245))),"NA")</f>
        <v>NA</v>
      </c>
      <c r="AX245" t="str">
        <f>IF(OR(Table1[[#This Row],[Rodents]],Table1[[#This Row],[Human]],Table1[[#This Row],[Pig]]),NOT(OR(AQ245,AR245,AS245,AT245,AU245,AV245,AW245)),"NA")</f>
        <v>NA</v>
      </c>
      <c r="AY245" t="b">
        <f>OR(ISNUMBER(FIND("SWCNT",C245)),ISNUMBER(FIND("SWNT",C245)),ISNUMBER(FIND("single-wall",C245)),ISNUMBER(FIND("single wall",C245)),ISNUMBER(FIND("Single wall",C245)),ISNUMBER(FIND("Single-wall",C245)),ISNUMBER(FIND("SWCNT",B245)),ISNUMBER(FIND("SWNT",B245)),ISNUMBER(FIND("single-wall",B245)),ISNUMBER(FIND("single wall",B245)),ISNUMBER(FIND("Single-wall",B245)),ISNUMBER(FIND("Single wall",B245)))</f>
        <v>0</v>
      </c>
      <c r="AZ245" t="b">
        <f>OR(ISNUMBER(FIND("MWCNT",C245)),ISNUMBER(FIND("MWNT",C245)),ISNUMBER(FIND("multi-wall",C245)),ISNUMBER(FIND("multi wall",C245)),ISNUMBER(FIND("multiwall",C245)),ISNUMBER(FIND("Multi-wall",C245)),ISNUMBER(FIND("Multi wall",C245)),ISNUMBER(FIND("Multiwall",C245)),ISNUMBER(FIND("MWCNT",B245)),ISNUMBER(FIND("MWNT",B245)),ISNUMBER(FIND("multi-wall",B245)),ISNUMBER(FIND("multi wall",B245)),ISNUMBER(FIND("multiwall",B245)),ISNUMBER(FIND("Multi-wall",B245)),ISNUMBER(FIND("Multi wall",B245)),ISNUMBER(FIND("Multiwall",B245)),ISNUMBER(FIND("Double-wall",B245)),ISNUMBER(FIND("Double wall",B245)),ISNUMBER(FIND("Doublewall",B245)),ISNUMBER(FIND("double-wall",B245)),ISNUMBER(FIND("double wall",B245)),ISNUMBER(FIND("doublewall",B245)))</f>
        <v>1</v>
      </c>
      <c r="BA245" t="b">
        <f>AND(Table1[[#This Row],[SWCNT]],Table1[[#This Row],[MWCNT]])</f>
        <v>0</v>
      </c>
      <c r="BB245" t="b">
        <f>IF(Table1[[#This Row],[SWCNT]]=TRUE,FALSE,IF(Table1[[#This Row],[MWCNT]]=TRUE,FALSE,TRUE))</f>
        <v>0</v>
      </c>
      <c r="BC245" s="18"/>
    </row>
    <row r="246" spans="1:55" ht="277.5">
      <c r="A246" t="s">
        <v>2497</v>
      </c>
      <c r="B246" s="2" t="s">
        <v>2499</v>
      </c>
      <c r="C246" s="16" t="s">
        <v>2501</v>
      </c>
      <c r="D246" s="17" t="s">
        <v>403</v>
      </c>
      <c r="E246" s="2">
        <v>2016</v>
      </c>
      <c r="F246" t="b">
        <f>OR(ISNUMBER(FIND("cytotoxic",C246)),ISNUMBER(FIND("Cytotoxic",C246)),ISNUMBER(FIND("cellular toxicity",C246)),ISNUMBER(FIND("cell death",C246)),ISNUMBER(FIND("viable",C246)),ISNUMBER(FIND("phytotoxic",C246)),ISNUMBER(FIND("acute toxicity",C246)),ISNUMBER(FIND("MTT",C246)),ISNUMBER(FIND("survival",C246)),ISNUMBER(FIND("prolifer",C246)),ISNUMBER(FIND("apoptosis",C246)),ISNUMBER(FIND("neurotoxic",C246)),ISNUMBER(FIND("  lysis ",C246)),ISNUMBER(FIND("necrosis",C246)),ISNUMBER(FIND("cellular death",C246))*3,ISNUMBER(FIND("LDH",C246)),ISNUMBER(FIND("Acute toxicity",C246)))</f>
        <v>0</v>
      </c>
      <c r="G246" t="b">
        <f>OR(ISNUMBER(FIND("genotoxic",C246)),ISNUMBER(FIND("genotoxicity",C246)),ISNUMBER(FIND("DNA damage",C246)),ISNUMBER(FIND("DNA",C246)),ISNUMBER(FIND("RNA",C246)),ISNUMBER(FIND("mesothelioma",C246)),ISNUMBER(FIND("carcino",C246)),ISNUMBER(FIND("mutagen",C246)),ISNUMBER(FIND("genetic",C246)))</f>
        <v>1</v>
      </c>
      <c r="H246" t="b">
        <f>OR(ISNUMBER(FIND("inflammatory",C246)),ISNUMBER(FIND("inflamm",C246)))</f>
        <v>1</v>
      </c>
      <c r="I246" t="b">
        <f>OR(ISNUMBER(FIND("immune",C246)),ISNUMBER(FIND("immunological",C246)),ISNUMBER(FIND("interleuk",C246)),ISNUMBER(FIND("platelet activation",C246)),ISNUMBER(FIND("monocyte",C246)),ISNUMBER(FIND("leukocyte",C246)),ISNUMBER(FIND("cytokine",C246)),ISNUMBER(FIND("CD4",C246)),ISNUMBER(FIND("CD8",C246)),ISNUMBER(FIND("T-cell",C246)))</f>
        <v>0</v>
      </c>
      <c r="J246" t="b">
        <f>OR(ISNUMBER(FIND("reactive oxygen",C246)),ISNUMBER(FIND("ROS",C246)),ISNUMBER(FIND("free radical",C246)),ISNUMBER(FIND("oxidative stress",C246)),ISNUMBER(FIND("peroxid",C246)),ISNUMBER(FIND("oxidative",C246)),ISNUMBER(FIND("antioxid",C246)))</f>
        <v>0</v>
      </c>
      <c r="K246" t="b">
        <f>OR(ISNUMBER(FIND("autophag",C246)))</f>
        <v>0</v>
      </c>
      <c r="L246" t="b">
        <f>OR(ISNUMBER(FIND("morpholog",C246)))</f>
        <v>1</v>
      </c>
      <c r="M246" t="b">
        <f>OR(ISNUMBER(FIND("fibrosis",C246)),ISNUMBER(FIND("Fibrosis",C246)),ISNUMBER(FIND("fibrot",C246)))</f>
        <v>0</v>
      </c>
      <c r="N246" t="b">
        <f>OR(ISNUMBER(FIND("offspring",C246)),ISNUMBER(FIND("Parental",C246)),ISNUMBER(FIND("parental",C246)),ISNUMBER(FIND("germline",C246)),ISNUMBER(FIND("reproduc",C246)),ISNUMBER(FIND("embryo",C246)))</f>
        <v>0</v>
      </c>
      <c r="O246" t="b">
        <f>OR(ISNUMBER(FIND("metabol",C246)),ISNUMBER(FIND("Metabol",C246)),ISNUMBER(FIND("digest",C246)),ISNUMBER(FIND("mitochon",C246)))</f>
        <v>0</v>
      </c>
      <c r="P246" t="b">
        <f>OR(ISNUMBER(FIND("ecotox",C246)),ISNUMBER(FIND("Ecotox",B246)),ISNUMBER(FIND("ecotox",B246)),ISNUMBER(FIND("Ecotox",C246)))</f>
        <v>0</v>
      </c>
      <c r="Q246" t="b">
        <f>OR(ISNUMBER(FIND("Bioaccum",C246)),ISNUMBER(FIND("bioaccum",C246)),ISNUMBER(FIND("accum",C246)))</f>
        <v>0</v>
      </c>
      <c r="R246" t="b">
        <f>OR(ISNUMBER(FIND("Occupation",C246)),ISNUMBER(FIND("occupation",C246)),ISNUMBER(FIND("worker",C246)),ISNUMBER(FIND("workforce",C246)))</f>
        <v>0</v>
      </c>
      <c r="S246" t="b">
        <f>NOT(OR(F246,G246,H246,I246,J246,K246,L246,M246,N246,O246,P246,Q246,R246))</f>
        <v>0</v>
      </c>
      <c r="U246" t="b">
        <f>OR(Table1[[#This Row],[Inflammation]],Table1[[#This Row],[Immune]])</f>
        <v>1</v>
      </c>
      <c r="V246" t="b">
        <f>IF(OR(Table1[[#This Row],[Rodents]],Table1[[#This Row],[Human]],Table1[[#This Row],[Pig]]),OR(ISNUMBER(FIND("intratrach",C246)),ISNUMBER(FIND("nasal ",C246)),ISNUMBER(FIND("instill",C246))),"NA")</f>
        <v>1</v>
      </c>
      <c r="W246" t="b">
        <f>IF(OR(Table1[[#This Row],[Rodents]],Table1[[#This Row],[Human]],Table1[[#This Row],[Pig]]),OR(ISNUMBER(FIND("dermal",C246)),ISNUMBER(FIND("skin ",C246))),"NA")</f>
        <v>0</v>
      </c>
      <c r="X246" t="b">
        <f>IF(OR(Table1[[#This Row],[Rodents]],Table1[[#This Row],[Human]],Table1[[#This Row],[Pig]]),OR(ISNUMBER(FIND("injected",C246)),ISNUMBER(FIND("periton",C246)),ISNUMBER(FIND("intrascrot",C246))),"NA")</f>
        <v>0</v>
      </c>
      <c r="Y246" t="b">
        <f>IF(OR(Table1[[#This Row],[Rodents]],Table1[[#This Row],[Human]],Table1[[#This Row],[Pig]]),NOT(OR(Table1[[#This Row],[Inhaled/Intratracheal/intranasal]],Table1[[#This Row],[Dermal]],Table1[[#This Row],[Injected]])),"NA")</f>
        <v>0</v>
      </c>
      <c r="AA246" t="b">
        <f>OR(ISNUMBER(FIND("fish ",C246)),ISNUMBER(FIND("Fish ",C246)),ISNUMBER(FIND("aquatic",C246)),ISNUMBER(FIND("daphnids",C246)),ISNUMBER(FIND("Carcinus maenas",C246)),ISNUMBER(FIND("Daphnia",C246)),ISNUMBER(FIND("Ruditapes philippinarum",C246)),ISNUMBER(FIND("daphnia",C246)),ISNUMBER(FIND("marine",C246)),ISNUMBER(FIND("mussel",C246)),ISNUMBER(FIND("algae",C246)),ISNUMBER(FIND("Donax faba",C246)),ISNUMBER(FIND("estuarine",C246)),ISNUMBER(FIND("snail",C246)),ISNUMBER(FIND("Prorocentrum donghaiense",C246)) )</f>
        <v>0</v>
      </c>
      <c r="AB246" t="b">
        <f>OR(ISNUMBER(FIND(" rat ",C246)),ISNUMBER(FIND(" rats ",C246)),ISNUMBER(FIND(" Rats ",C246)),ISNUMBER(FIND(" Rat ",C246)),ISNUMBER(FIND(" rat.",C246)),ISNUMBER(FIND(" rats.",C246)),ISNUMBER(FIND("mouse",C246)),ISNUMBER(FIND("mice",C246)), ISNUMBER(FIND(" Mice",C246)))</f>
        <v>1</v>
      </c>
      <c r="AC246" t="b">
        <f>OR(ISNUMBER(FIND(" cell ",C246)),ISNUMBER(FIND("fibroblast",C246)),ISNUMBER(FIND("macrophage",C246)),ISNUMBER(FIND("epithelial",C246)),ISNUMBER(FIND("endothelial",C246)),ISNUMBER(FIND("neuron",C246)),ISNUMBER(FIND(" cells ",C246)),ISNUMBER(FIND("RBC",C246)),ISNUMBER(FIND("mitochond",C246)),ISNUMBER(FIND("adipocyte",C246)),ISNUMBER(FIND("osteo",C246)),ISNUMBER(FIND("keratin",C246)),ISNUMBER(FIND(" cell's ",C246)),ISNUMBER(FIND("eukary",C246)),ISNUMBER(FIND("sperm",C246)))</f>
        <v>1</v>
      </c>
      <c r="AD246" t="b">
        <f>OR(ISNUMBER(FIND("human",B246)),ISNUMBER(FIND("workers",B246)),ISNUMBER(FIND("workforces",B246)),ISNUMBER(FIND("occupational",B246)),ISNUMBER(FIND("Case report",B246)),ISNUMBER(FIND("Workplaces",B246)),ISNUMBER(FIND("worker",B246)))</f>
        <v>0</v>
      </c>
      <c r="AE246" t="b">
        <f>OR(ISNUMBER(FIND(" plant ",C246)),ISNUMBER(FIND("Plant ",C246)),ISNUMBER(FIND("tomato",C246)),ISNUMBER(FIND("plants",C246)),ISNUMBER(FIND("Plants",C246)),ISNUMBER(FIND("algae",C246)),ISNUMBER(FIND("lettuce",C246)),ISNUMBER(FIND("green gram sprouts ",C246)),ISNUMBER(FIND("Cucurbita pepo",C246)),ISNUMBER(FIND("bean ",C246)),ISNUMBER(FIND("chloroplast",C246)),ISNUMBER(FIND("chlorophyll",C246)),ISNUMBER(FIND("seedling",C246)),ISNUMBER(FIND("canola",C246)),ISNUMBER(FIND("shoot",C246)),ISNUMBER(FIND("photosynthes",C246)),ISNUMBER(FIND(" leaves ",C246)),,ISNUMBER(FIND("agriculture",C246)),ISNUMBER(FIND(" crops ",C246)))</f>
        <v>0</v>
      </c>
      <c r="AF246" t="b">
        <f>OR(ISNUMBER(FIND("bacteria",C246)),ISNUMBER(FIND("Bacteria",C246)),ISNUMBER(FIND("Bacterium",C246)),ISNUMBER(FIND("bacterium",C246)),ISNUMBER(FIND(" coli ",C246)))</f>
        <v>0</v>
      </c>
      <c r="AG246" t="b">
        <f>OR(ISNUMBER(FIND("fungi",C246)),ISNUMBER(FIND("Fungi",C246)),ISNUMBER(FIND("fungus",C246)),ISNUMBER(FIND("Fungus",C246)),ISNUMBER(FIND("mushroom",C246)),ISNUMBER(FIND("Mushroom",C246)),ISNUMBER(FIND(" mold ",C246)))</f>
        <v>0</v>
      </c>
      <c r="AH246" t="b">
        <f>OR(ISNUMBER(FIND("Pig ",C246)),ISNUMBER(FIND("pig ",C246)),ISNUMBER(FIND("Pigs ",C246)),ISNUMBER(FIND("pigs ",C246)))</f>
        <v>0</v>
      </c>
      <c r="AI246" t="b">
        <f>OR(ISNUMBER(FIND(" C. elegans",C246)),ISNUMBER(FIND("Caenorhabditis elegans",C246)),ISNUMBER(FIND("earthworms",C246)),ISNUMBER(FIND(" Ficopomatus enigmaticus",C246)),ISNUMBER(FIND("larva",C246)),ISNUMBER(FIND("Lumbriculus variegatus",C246)),ISNUMBER(FIND("nematode",C246)))</f>
        <v>0</v>
      </c>
      <c r="AJ246" t="b">
        <f>NOT(OR(AA246,AB246,AC246,AD246,AE246,AF246,AG246,AH246,AI246))</f>
        <v>0</v>
      </c>
      <c r="AL246" t="b">
        <f>OR(AA246,AB246,AD246,AE246,AF246,AG246,AH246,AI246)</f>
        <v>1</v>
      </c>
      <c r="AM246" t="b">
        <f>IF(Table1[[#This Row],[In vivo?]],IF(Table1[[#This Row],[Cell]],FALSE,TRUE),FALSE)</f>
        <v>0</v>
      </c>
      <c r="AN246" t="b">
        <f>AND(AC246,AL246)</f>
        <v>1</v>
      </c>
      <c r="AO246" t="b">
        <f>IF(Table1[[#This Row],[Cell]],IF(Table1[[#This Row],[In vivo?]],FALSE,TRUE),FALSE)</f>
        <v>0</v>
      </c>
      <c r="AP246" t="b">
        <f>NOT(OR(Table1[[#This Row],[In vivo?]],Table1[[#This Row],[Only in Cell]]))</f>
        <v>0</v>
      </c>
      <c r="AQ246" t="b">
        <f>IF(OR(Table1[[#This Row],[Rodents]],Table1[[#This Row],[Human]],Table1[[#This Row],[Pig]]),OR(ISNUMBER(FIND("pulmonary",C246)),ISNUMBER(FIND("lung",C246))),"NA")</f>
        <v>1</v>
      </c>
      <c r="AR246" t="b">
        <f>IF(OR(Table1[[#This Row],[Rodents]],Table1[[#This Row],[Human]],Table1[[#This Row],[Pig]]),OR(ISNUMBER(FIND("skin",C246)),ISNUMBER(FIND("dermal",C246))),"NA")</f>
        <v>0</v>
      </c>
      <c r="AS246" t="b">
        <f>IF(OR(Table1[[#This Row],[Rodents]],Table1[[#This Row],[Human]],Table1[[#This Row],[Pig]]),OR(ISNUMBER(FIND("liver",C246)),ISNUMBER(FIND("hepat",C246))),"NA")</f>
        <v>0</v>
      </c>
      <c r="AT246" t="b">
        <f>IF(OR(Table1[[#This Row],[Rodents]],Table1[[#This Row],[Human]],Table1[[#This Row],[Pig]]),OR(ISNUMBER(FIND("kidney",C246)),ISNUMBER(FIND("neph",C246))),"NA")</f>
        <v>0</v>
      </c>
      <c r="AU246" t="b">
        <f>IF(OR(Table1[[#This Row],[Rodents]],Table1[[#This Row],[Human]],Table1[[#This Row],[Pig]]),OR(ISNUMBER(FIND("brain",C246)),ISNUMBER(FIND("neur",C246)),ISNUMBER(FIND("nerv",C246))),"NA")</f>
        <v>0</v>
      </c>
      <c r="AV246" t="b">
        <f>IF(OR(Table1[[#This Row],[Rodents]],Table1[[#This Row],[Human]],Table1[[#This Row],[Pig]]),OR(ISNUMBER(FIND("heart",C246)),ISNUMBER(FIND("cardi",C246))),"NA")</f>
        <v>0</v>
      </c>
      <c r="AW246" t="b">
        <f>IF(OR(Table1[[#This Row],[Rodents]],Table1[[#This Row],[Human]],Table1[[#This Row],[Pig]]),OR(ISNUMBER(FIND("gastro",C246)),ISNUMBER(FIND("intesti",C246)),ISNUMBER(FIND("stomach",C246))),"NA")</f>
        <v>0</v>
      </c>
      <c r="AX246" t="b">
        <f>IF(OR(Table1[[#This Row],[Rodents]],Table1[[#This Row],[Human]],Table1[[#This Row],[Pig]]),NOT(OR(AQ246,AR246,AS246,AT246,AU246,AV246,AW246)),"NA")</f>
        <v>0</v>
      </c>
      <c r="AY246" t="b">
        <f>OR(ISNUMBER(FIND("SWCNT",C246)),ISNUMBER(FIND("SWNT",C246)),ISNUMBER(FIND("single-wall",C246)),ISNUMBER(FIND("single wall",C246)),ISNUMBER(FIND("Single wall",C246)),ISNUMBER(FIND("Single-wall",C246)),ISNUMBER(FIND("SWCNT",B246)),ISNUMBER(FIND("SWNT",B246)),ISNUMBER(FIND("single-wall",B246)),ISNUMBER(FIND("single wall",B246)),ISNUMBER(FIND("Single-wall",B246)),ISNUMBER(FIND("Single wall",B246)))</f>
        <v>0</v>
      </c>
      <c r="AZ246" t="b">
        <f>OR(ISNUMBER(FIND("MWCNT",C246)),ISNUMBER(FIND("MWNT",C246)),ISNUMBER(FIND("multi-wall",C246)),ISNUMBER(FIND("multi wall",C246)),ISNUMBER(FIND("multiwall",C246)),ISNUMBER(FIND("Multi-wall",C246)),ISNUMBER(FIND("Multi wall",C246)),ISNUMBER(FIND("Multiwall",C246)),ISNUMBER(FIND("MWCNT",B246)),ISNUMBER(FIND("MWNT",B246)),ISNUMBER(FIND("multi-wall",B246)),ISNUMBER(FIND("multi wall",B246)),ISNUMBER(FIND("multiwall",B246)),ISNUMBER(FIND("Multi-wall",B246)),ISNUMBER(FIND("Multi wall",B246)),ISNUMBER(FIND("Multiwall",B246)),ISNUMBER(FIND("Double-wall",B246)),ISNUMBER(FIND("Double wall",B246)),ISNUMBER(FIND("Doublewall",B246)),ISNUMBER(FIND("double-wall",B246)),ISNUMBER(FIND("double wall",B246)),ISNUMBER(FIND("doublewall",B246)))</f>
        <v>1</v>
      </c>
      <c r="BA246" t="b">
        <f>AND(Table1[[#This Row],[SWCNT]],Table1[[#This Row],[MWCNT]])</f>
        <v>0</v>
      </c>
      <c r="BB246" t="b">
        <f>IF(Table1[[#This Row],[SWCNT]]=TRUE,FALSE,IF(Table1[[#This Row],[MWCNT]]=TRUE,FALSE,TRUE))</f>
        <v>0</v>
      </c>
      <c r="BC246" s="18"/>
    </row>
    <row r="247" spans="1:55" ht="240.5">
      <c r="A247" t="s">
        <v>2515</v>
      </c>
      <c r="B247" s="2" t="s">
        <v>2516</v>
      </c>
      <c r="C247" s="16" t="s">
        <v>2517</v>
      </c>
      <c r="D247" s="17" t="s">
        <v>2518</v>
      </c>
      <c r="E247" s="2">
        <v>2016</v>
      </c>
      <c r="F247" t="b">
        <f>OR(ISNUMBER(FIND("cytotoxic",C247)),ISNUMBER(FIND("Cytotoxic",C247)),ISNUMBER(FIND("cellular toxicity",C247)),ISNUMBER(FIND("cell death",C247)),ISNUMBER(FIND("viable",C247)),ISNUMBER(FIND("phytotoxic",C247)),ISNUMBER(FIND("acute toxicity",C247)),ISNUMBER(FIND("MTT",C247)),ISNUMBER(FIND("survival",C247)),ISNUMBER(FIND("prolifer",C247)),ISNUMBER(FIND("apoptosis",C247)),ISNUMBER(FIND("neurotoxic",C247)),ISNUMBER(FIND("  lysis ",C247)),ISNUMBER(FIND("necrosis",C247)),ISNUMBER(FIND("cellular death",C247))*3,ISNUMBER(FIND("LDH",C247)),ISNUMBER(FIND("Acute toxicity",C247)))</f>
        <v>0</v>
      </c>
      <c r="G247" t="b">
        <f>OR(ISNUMBER(FIND("genotoxic",C247)),ISNUMBER(FIND("genotoxicity",C247)),ISNUMBER(FIND("DNA damage",C247)),ISNUMBER(FIND("DNA",C247)),ISNUMBER(FIND("RNA",C247)),ISNUMBER(FIND("mesothelioma",C247)),ISNUMBER(FIND("carcino",C247)),ISNUMBER(FIND("mutagen",C247)),ISNUMBER(FIND("genetic",C247)))</f>
        <v>1</v>
      </c>
      <c r="H247" t="b">
        <f>OR(ISNUMBER(FIND("inflammatory",C247)),ISNUMBER(FIND("inflamm",C247)))</f>
        <v>1</v>
      </c>
      <c r="I247" t="b">
        <f>OR(ISNUMBER(FIND("immune",C247)),ISNUMBER(FIND("immunological",C247)),ISNUMBER(FIND("interleuk",C247)),ISNUMBER(FIND("platelet activation",C247)),ISNUMBER(FIND("monocyte",C247)),ISNUMBER(FIND("leukocyte",C247)),ISNUMBER(FIND("cytokine",C247)),ISNUMBER(FIND("CD4",C247)),ISNUMBER(FIND("CD8",C247)),ISNUMBER(FIND("T-cell",C247)))</f>
        <v>1</v>
      </c>
      <c r="J247" t="b">
        <f>OR(ISNUMBER(FIND("reactive oxygen",C247)),ISNUMBER(FIND("ROS",C247)),ISNUMBER(FIND("free radical",C247)),ISNUMBER(FIND("oxidative stress",C247)),ISNUMBER(FIND("peroxid",C247)),ISNUMBER(FIND("oxidative",C247)),ISNUMBER(FIND("antioxid",C247)))</f>
        <v>1</v>
      </c>
      <c r="K247" t="b">
        <f>OR(ISNUMBER(FIND("autophag",C247)))</f>
        <v>0</v>
      </c>
      <c r="L247" t="b">
        <f>OR(ISNUMBER(FIND("morpholog",C247)))</f>
        <v>0</v>
      </c>
      <c r="M247" t="b">
        <f>OR(ISNUMBER(FIND("fibrosis",C247)),ISNUMBER(FIND("Fibrosis",C247)),ISNUMBER(FIND("fibrot",C247)))</f>
        <v>1</v>
      </c>
      <c r="N247" t="b">
        <f>OR(ISNUMBER(FIND("offspring",C247)),ISNUMBER(FIND("Parental",C247)),ISNUMBER(FIND("parental",C247)),ISNUMBER(FIND("germline",C247)),ISNUMBER(FIND("reproduc",C247)),ISNUMBER(FIND("embryo",C247)))</f>
        <v>0</v>
      </c>
      <c r="O247" t="b">
        <f>OR(ISNUMBER(FIND("metabol",C247)),ISNUMBER(FIND("Metabol",C247)),ISNUMBER(FIND("digest",C247)),ISNUMBER(FIND("mitochon",C247)))</f>
        <v>0</v>
      </c>
      <c r="P247" t="b">
        <f>OR(ISNUMBER(FIND("ecotox",C247)),ISNUMBER(FIND("Ecotox",B247)),ISNUMBER(FIND("ecotox",B247)),ISNUMBER(FIND("Ecotox",C247)))</f>
        <v>0</v>
      </c>
      <c r="Q247" t="b">
        <f>OR(ISNUMBER(FIND("Bioaccum",C247)),ISNUMBER(FIND("bioaccum",C247)),ISNUMBER(FIND("accum",C247)))</f>
        <v>0</v>
      </c>
      <c r="R247" t="b">
        <f>OR(ISNUMBER(FIND("Occupation",C247)),ISNUMBER(FIND("occupation",C247)),ISNUMBER(FIND("worker",C247)),ISNUMBER(FIND("workforce",C247)))</f>
        <v>1</v>
      </c>
      <c r="S247" t="b">
        <f>NOT(OR(F247,G247,H247,I247,J247,K247,L247,M247,N247,O247,P247,Q247,R247))</f>
        <v>0</v>
      </c>
      <c r="U247" t="b">
        <f>OR(Table1[[#This Row],[Inflammation]],Table1[[#This Row],[Immune]])</f>
        <v>1</v>
      </c>
      <c r="V247" t="b">
        <f>IF(OR(Table1[[#This Row],[Rodents]],Table1[[#This Row],[Human]],Table1[[#This Row],[Pig]]),OR(ISNUMBER(FIND("intratrach",C247)),ISNUMBER(FIND("nasal ",C247)),ISNUMBER(FIND("instill",C247))),"NA")</f>
        <v>0</v>
      </c>
      <c r="W247" t="b">
        <f>IF(OR(Table1[[#This Row],[Rodents]],Table1[[#This Row],[Human]],Table1[[#This Row],[Pig]]),OR(ISNUMBER(FIND("dermal",C247)),ISNUMBER(FIND("skin ",C247))),"NA")</f>
        <v>0</v>
      </c>
      <c r="X247" t="b">
        <f>IF(OR(Table1[[#This Row],[Rodents]],Table1[[#This Row],[Human]],Table1[[#This Row],[Pig]]),OR(ISNUMBER(FIND("injected",C247)),ISNUMBER(FIND("periton",C247)),ISNUMBER(FIND("intrascrot",C247))),"NA")</f>
        <v>0</v>
      </c>
      <c r="Y247" t="b">
        <f>IF(OR(Table1[[#This Row],[Rodents]],Table1[[#This Row],[Human]],Table1[[#This Row],[Pig]]),NOT(OR(Table1[[#This Row],[Inhaled/Intratracheal/intranasal]],Table1[[#This Row],[Dermal]],Table1[[#This Row],[Injected]])),"NA")</f>
        <v>1</v>
      </c>
      <c r="AA247" t="b">
        <f>OR(ISNUMBER(FIND("fish ",C247)),ISNUMBER(FIND("Fish ",C247)),ISNUMBER(FIND("aquatic",C247)),ISNUMBER(FIND("daphnids",C247)),ISNUMBER(FIND("Carcinus maenas",C247)),ISNUMBER(FIND("Daphnia",C247)),ISNUMBER(FIND("Ruditapes philippinarum",C247)),ISNUMBER(FIND("daphnia",C247)),ISNUMBER(FIND("marine",C247)),ISNUMBER(FIND("mussel",C247)),ISNUMBER(FIND("algae",C247)),ISNUMBER(FIND("Donax faba",C247)),ISNUMBER(FIND("estuarine",C247)),ISNUMBER(FIND("snail",C247)),ISNUMBER(FIND("Prorocentrum donghaiense",C247)) )</f>
        <v>0</v>
      </c>
      <c r="AB247" t="b">
        <f>OR(ISNUMBER(FIND(" rat ",C247)),ISNUMBER(FIND(" rats ",C247)),ISNUMBER(FIND(" Rats ",C247)),ISNUMBER(FIND(" Rat ",C247)),ISNUMBER(FIND(" rat.",C247)),ISNUMBER(FIND(" rats.",C247)),ISNUMBER(FIND("mouse",C247)),ISNUMBER(FIND("mice",C247)), ISNUMBER(FIND(" Mice",C247)))</f>
        <v>1</v>
      </c>
      <c r="AC247" t="b">
        <f>OR(ISNUMBER(FIND(" cell ",C247)),ISNUMBER(FIND("fibroblast",C247)),ISNUMBER(FIND("macrophage",C247)),ISNUMBER(FIND("epithelial",C247)),ISNUMBER(FIND("endothelial",C247)),ISNUMBER(FIND("neuron",C247)),ISNUMBER(FIND(" cells ",C247)),ISNUMBER(FIND("RBC",C247)),ISNUMBER(FIND("mitochond",C247)),ISNUMBER(FIND("adipocyte",C247)),ISNUMBER(FIND("osteo",C247)),ISNUMBER(FIND("keratin",C247)),ISNUMBER(FIND(" cell's ",C247)),ISNUMBER(FIND("eukary",C247)),ISNUMBER(FIND("sperm",C247)))</f>
        <v>1</v>
      </c>
      <c r="AD247" t="b">
        <f>OR(ISNUMBER(FIND("human",B247)),ISNUMBER(FIND("workers",B247)),ISNUMBER(FIND("workforces",B247)),ISNUMBER(FIND("occupational",B247)),ISNUMBER(FIND("Case report",B247)),ISNUMBER(FIND("Workplaces",B247)),ISNUMBER(FIND("worker",B247)))</f>
        <v>0</v>
      </c>
      <c r="AE247" t="b">
        <f>OR(ISNUMBER(FIND(" plant ",C247)),ISNUMBER(FIND("Plant ",C247)),ISNUMBER(FIND("tomato",C247)),ISNUMBER(FIND("plants",C247)),ISNUMBER(FIND("Plants",C247)),ISNUMBER(FIND("algae",C247)),ISNUMBER(FIND("lettuce",C247)),ISNUMBER(FIND("green gram sprouts ",C247)),ISNUMBER(FIND("Cucurbita pepo",C247)),ISNUMBER(FIND("bean ",C247)),ISNUMBER(FIND("chloroplast",C247)),ISNUMBER(FIND("chlorophyll",C247)),ISNUMBER(FIND("seedling",C247)),ISNUMBER(FIND("canola",C247)),ISNUMBER(FIND("shoot",C247)),ISNUMBER(FIND("photosynthes",C247)),ISNUMBER(FIND(" leaves ",C247)),,ISNUMBER(FIND("agriculture",C247)),ISNUMBER(FIND(" crops ",C247)))</f>
        <v>0</v>
      </c>
      <c r="AF247" t="b">
        <f>OR(ISNUMBER(FIND("bacteria",C247)),ISNUMBER(FIND("Bacteria",C247)),ISNUMBER(FIND("Bacterium",C247)),ISNUMBER(FIND("bacterium",C247)),ISNUMBER(FIND(" coli ",C247)))</f>
        <v>0</v>
      </c>
      <c r="AG247" t="b">
        <f>OR(ISNUMBER(FIND("fungi",C247)),ISNUMBER(FIND("Fungi",C247)),ISNUMBER(FIND("fungus",C247)),ISNUMBER(FIND("Fungus",C247)),ISNUMBER(FIND("mushroom",C247)),ISNUMBER(FIND("Mushroom",C247)),ISNUMBER(FIND(" mold ",C247)))</f>
        <v>0</v>
      </c>
      <c r="AH247" t="b">
        <f>OR(ISNUMBER(FIND("Pig ",C247)),ISNUMBER(FIND("pig ",C247)),ISNUMBER(FIND("Pigs ",C247)),ISNUMBER(FIND("pigs ",C247)))</f>
        <v>0</v>
      </c>
      <c r="AI247" t="b">
        <f>OR(ISNUMBER(FIND(" C. elegans",C247)),ISNUMBER(FIND("Caenorhabditis elegans",C247)),ISNUMBER(FIND("earthworms",C247)),ISNUMBER(FIND(" Ficopomatus enigmaticus",C247)),ISNUMBER(FIND("larva",C247)),ISNUMBER(FIND("Lumbriculus variegatus",C247)),ISNUMBER(FIND("nematode",C247)))</f>
        <v>0</v>
      </c>
      <c r="AJ247" t="b">
        <f>NOT(OR(AA247,AB247,AC247,AD247,AE247,AF247,AG247,AH247,AI247))</f>
        <v>0</v>
      </c>
      <c r="AL247" t="b">
        <f>OR(AA247,AB247,AD247,AE247,AF247,AG247,AH247,AI247)</f>
        <v>1</v>
      </c>
      <c r="AM247" t="b">
        <f>IF(Table1[[#This Row],[In vivo?]],IF(Table1[[#This Row],[Cell]],FALSE,TRUE),FALSE)</f>
        <v>0</v>
      </c>
      <c r="AN247" t="b">
        <f>AND(AC247,AL247)</f>
        <v>1</v>
      </c>
      <c r="AO247" t="b">
        <f>IF(Table1[[#This Row],[Cell]],IF(Table1[[#This Row],[In vivo?]],FALSE,TRUE),FALSE)</f>
        <v>0</v>
      </c>
      <c r="AP247" t="b">
        <f>NOT(OR(Table1[[#This Row],[In vivo?]],Table1[[#This Row],[Only in Cell]]))</f>
        <v>0</v>
      </c>
      <c r="AQ247" t="b">
        <f>IF(OR(Table1[[#This Row],[Rodents]],Table1[[#This Row],[Human]],Table1[[#This Row],[Pig]]),OR(ISNUMBER(FIND("pulmonary",C247)),ISNUMBER(FIND("lung",C247))),"NA")</f>
        <v>1</v>
      </c>
      <c r="AR247" t="b">
        <f>IF(OR(Table1[[#This Row],[Rodents]],Table1[[#This Row],[Human]],Table1[[#This Row],[Pig]]),OR(ISNUMBER(FIND("skin",C247)),ISNUMBER(FIND("dermal",C247))),"NA")</f>
        <v>0</v>
      </c>
      <c r="AS247" t="b">
        <f>IF(OR(Table1[[#This Row],[Rodents]],Table1[[#This Row],[Human]],Table1[[#This Row],[Pig]]),OR(ISNUMBER(FIND("liver",C247)),ISNUMBER(FIND("hepat",C247))),"NA")</f>
        <v>0</v>
      </c>
      <c r="AT247" t="b">
        <f>IF(OR(Table1[[#This Row],[Rodents]],Table1[[#This Row],[Human]],Table1[[#This Row],[Pig]]),OR(ISNUMBER(FIND("kidney",C247)),ISNUMBER(FIND("neph",C247))),"NA")</f>
        <v>0</v>
      </c>
      <c r="AU247" t="b">
        <f>IF(OR(Table1[[#This Row],[Rodents]],Table1[[#This Row],[Human]],Table1[[#This Row],[Pig]]),OR(ISNUMBER(FIND("brain",C247)),ISNUMBER(FIND("neur",C247)),ISNUMBER(FIND("nerv",C247))),"NA")</f>
        <v>0</v>
      </c>
      <c r="AV247" t="b">
        <f>IF(OR(Table1[[#This Row],[Rodents]],Table1[[#This Row],[Human]],Table1[[#This Row],[Pig]]),OR(ISNUMBER(FIND("heart",C247)),ISNUMBER(FIND("cardi",C247))),"NA")</f>
        <v>0</v>
      </c>
      <c r="AW247" t="b">
        <f>IF(OR(Table1[[#This Row],[Rodents]],Table1[[#This Row],[Human]],Table1[[#This Row],[Pig]]),OR(ISNUMBER(FIND("gastro",C247)),ISNUMBER(FIND("intesti",C247)),ISNUMBER(FIND("stomach",C247))),"NA")</f>
        <v>0</v>
      </c>
      <c r="AX247" t="b">
        <f>IF(OR(Table1[[#This Row],[Rodents]],Table1[[#This Row],[Human]],Table1[[#This Row],[Pig]]),NOT(OR(AQ247,AR247,AS247,AT247,AU247,AV247,AW247)),"NA")</f>
        <v>0</v>
      </c>
      <c r="AY247" t="b">
        <f>OR(ISNUMBER(FIND("SWCNT",C247)),ISNUMBER(FIND("SWNT",C247)),ISNUMBER(FIND("single-wall",C247)),ISNUMBER(FIND("single wall",C247)),ISNUMBER(FIND("Single wall",C247)),ISNUMBER(FIND("Single-wall",C247)),ISNUMBER(FIND("SWCNT",B247)),ISNUMBER(FIND("SWNT",B247)),ISNUMBER(FIND("single-wall",B247)),ISNUMBER(FIND("single wall",B247)),ISNUMBER(FIND("Single-wall",B247)),ISNUMBER(FIND("Single wall",B247)))</f>
        <v>0</v>
      </c>
      <c r="AZ247" t="b">
        <f>OR(ISNUMBER(FIND("MWCNT",C247)),ISNUMBER(FIND("MWNT",C247)),ISNUMBER(FIND("multi-wall",C247)),ISNUMBER(FIND("multi wall",C247)),ISNUMBER(FIND("multiwall",C247)),ISNUMBER(FIND("Multi-wall",C247)),ISNUMBER(FIND("Multi wall",C247)),ISNUMBER(FIND("Multiwall",C247)),ISNUMBER(FIND("MWCNT",B247)),ISNUMBER(FIND("MWNT",B247)),ISNUMBER(FIND("multi-wall",B247)),ISNUMBER(FIND("multi wall",B247)),ISNUMBER(FIND("multiwall",B247)),ISNUMBER(FIND("Multi-wall",B247)),ISNUMBER(FIND("Multi wall",B247)),ISNUMBER(FIND("Multiwall",B247)),ISNUMBER(FIND("Double-wall",B247)),ISNUMBER(FIND("Double wall",B247)),ISNUMBER(FIND("Doublewall",B247)),ISNUMBER(FIND("double-wall",B247)),ISNUMBER(FIND("double wall",B247)),ISNUMBER(FIND("doublewall",B247)))</f>
        <v>1</v>
      </c>
      <c r="BA247" t="b">
        <f>AND(Table1[[#This Row],[SWCNT]],Table1[[#This Row],[MWCNT]])</f>
        <v>0</v>
      </c>
      <c r="BB247" t="b">
        <f>IF(Table1[[#This Row],[SWCNT]]=TRUE,FALSE,IF(Table1[[#This Row],[MWCNT]]=TRUE,FALSE,TRUE))</f>
        <v>0</v>
      </c>
      <c r="BC247" s="18"/>
    </row>
    <row r="248" spans="1:55" ht="203.5">
      <c r="A248" t="s">
        <v>2522</v>
      </c>
      <c r="B248" s="2" t="s">
        <v>2523</v>
      </c>
      <c r="C248" s="16" t="s">
        <v>2524</v>
      </c>
      <c r="D248" s="17" t="s">
        <v>395</v>
      </c>
      <c r="E248" s="2">
        <v>2016</v>
      </c>
      <c r="F248" t="b">
        <f>OR(ISNUMBER(FIND("cytotoxic",C248)),ISNUMBER(FIND("Cytotoxic",C248)),ISNUMBER(FIND("cellular toxicity",C248)),ISNUMBER(FIND("cell death",C248)),ISNUMBER(FIND("viable",C248)),ISNUMBER(FIND("phytotoxic",C248)),ISNUMBER(FIND("acute toxicity",C248)),ISNUMBER(FIND("MTT",C248)),ISNUMBER(FIND("survival",C248)),ISNUMBER(FIND("prolifer",C248)),ISNUMBER(FIND("apoptosis",C248)),ISNUMBER(FIND("neurotoxic",C248)),ISNUMBER(FIND("  lysis ",C248)),ISNUMBER(FIND("necrosis",C248)),ISNUMBER(FIND("cellular death",C248))*3,ISNUMBER(FIND("LDH",C248)),ISNUMBER(FIND("Acute toxicity",C248)))</f>
        <v>0</v>
      </c>
      <c r="G248" t="b">
        <f>OR(ISNUMBER(FIND("genotoxic",C248)),ISNUMBER(FIND("genotoxicity",C248)),ISNUMBER(FIND("DNA damage",C248)),ISNUMBER(FIND("DNA",C248)),ISNUMBER(FIND("RNA",C248)),ISNUMBER(FIND("mesothelioma",C248)),ISNUMBER(FIND("carcino",C248)),ISNUMBER(FIND("mutagen",C248)),ISNUMBER(FIND("genetic",C248)))</f>
        <v>1</v>
      </c>
      <c r="H248" t="b">
        <f>OR(ISNUMBER(FIND("inflammatory",C248)),ISNUMBER(FIND("inflamm",C248)))</f>
        <v>1</v>
      </c>
      <c r="I248" t="b">
        <f>OR(ISNUMBER(FIND("immune",C248)),ISNUMBER(FIND("immunological",C248)),ISNUMBER(FIND("interleuk",C248)),ISNUMBER(FIND("platelet activation",C248)),ISNUMBER(FIND("monocyte",C248)),ISNUMBER(FIND("leukocyte",C248)),ISNUMBER(FIND("cytokine",C248)),ISNUMBER(FIND("CD4",C248)),ISNUMBER(FIND("CD8",C248)),ISNUMBER(FIND("T-cell",C248)))</f>
        <v>0</v>
      </c>
      <c r="J248" t="b">
        <f>OR(ISNUMBER(FIND("reactive oxygen",C248)),ISNUMBER(FIND("ROS",C248)),ISNUMBER(FIND("free radical",C248)),ISNUMBER(FIND("oxidative stress",C248)),ISNUMBER(FIND("peroxid",C248)),ISNUMBER(FIND("oxidative",C248)),ISNUMBER(FIND("antioxid",C248)))</f>
        <v>1</v>
      </c>
      <c r="K248" t="b">
        <f>OR(ISNUMBER(FIND("autophag",C248)))</f>
        <v>0</v>
      </c>
      <c r="L248" t="b">
        <f>OR(ISNUMBER(FIND("morpholog",C248)))</f>
        <v>0</v>
      </c>
      <c r="M248" t="b">
        <f>OR(ISNUMBER(FIND("fibrosis",C248)),ISNUMBER(FIND("Fibrosis",C248)),ISNUMBER(FIND("fibrot",C248)))</f>
        <v>0</v>
      </c>
      <c r="N248" t="b">
        <f>OR(ISNUMBER(FIND("offspring",C248)),ISNUMBER(FIND("Parental",C248)),ISNUMBER(FIND("parental",C248)),ISNUMBER(FIND("germline",C248)),ISNUMBER(FIND("reproduc",C248)),ISNUMBER(FIND("embryo",C248)))</f>
        <v>0</v>
      </c>
      <c r="O248" t="b">
        <f>OR(ISNUMBER(FIND("metabol",C248)),ISNUMBER(FIND("Metabol",C248)),ISNUMBER(FIND("digest",C248)),ISNUMBER(FIND("mitochon",C248)))</f>
        <v>0</v>
      </c>
      <c r="P248" t="b">
        <f>OR(ISNUMBER(FIND("ecotox",C248)),ISNUMBER(FIND("Ecotox",B248)),ISNUMBER(FIND("ecotox",B248)),ISNUMBER(FIND("Ecotox",C248)))</f>
        <v>0</v>
      </c>
      <c r="Q248" t="b">
        <f>OR(ISNUMBER(FIND("Bioaccum",C248)),ISNUMBER(FIND("bioaccum",C248)),ISNUMBER(FIND("accum",C248)))</f>
        <v>0</v>
      </c>
      <c r="R248" t="b">
        <f>OR(ISNUMBER(FIND("Occupation",C248)),ISNUMBER(FIND("occupation",C248)),ISNUMBER(FIND("worker",C248)),ISNUMBER(FIND("workforce",C248)))</f>
        <v>0</v>
      </c>
      <c r="S248" t="b">
        <f>NOT(OR(F248,G248,H248,I248,J248,K248,L248,M248,N248,O248,P248,Q248,R248))</f>
        <v>0</v>
      </c>
      <c r="U248" t="b">
        <f>OR(Table1[[#This Row],[Inflammation]],Table1[[#This Row],[Immune]])</f>
        <v>1</v>
      </c>
      <c r="V248" t="b">
        <f>IF(OR(Table1[[#This Row],[Rodents]],Table1[[#This Row],[Human]],Table1[[#This Row],[Pig]]),OR(ISNUMBER(FIND("intratrach",C248)),ISNUMBER(FIND("nasal ",C248)),ISNUMBER(FIND("instill",C248))),"NA")</f>
        <v>1</v>
      </c>
      <c r="W248" t="b">
        <f>IF(OR(Table1[[#This Row],[Rodents]],Table1[[#This Row],[Human]],Table1[[#This Row],[Pig]]),OR(ISNUMBER(FIND("dermal",C248)),ISNUMBER(FIND("skin ",C248))),"NA")</f>
        <v>0</v>
      </c>
      <c r="X248" t="b">
        <f>IF(OR(Table1[[#This Row],[Rodents]],Table1[[#This Row],[Human]],Table1[[#This Row],[Pig]]),OR(ISNUMBER(FIND("injected",C248)),ISNUMBER(FIND("periton",C248)),ISNUMBER(FIND("intrascrot",C248))),"NA")</f>
        <v>0</v>
      </c>
      <c r="Y248" t="b">
        <f>IF(OR(Table1[[#This Row],[Rodents]],Table1[[#This Row],[Human]],Table1[[#This Row],[Pig]]),NOT(OR(Table1[[#This Row],[Inhaled/Intratracheal/intranasal]],Table1[[#This Row],[Dermal]],Table1[[#This Row],[Injected]])),"NA")</f>
        <v>0</v>
      </c>
      <c r="AA248" t="b">
        <f>OR(ISNUMBER(FIND("fish ",C248)),ISNUMBER(FIND("Fish ",C248)),ISNUMBER(FIND("aquatic",C248)),ISNUMBER(FIND("daphnids",C248)),ISNUMBER(FIND("Carcinus maenas",C248)),ISNUMBER(FIND("Daphnia",C248)),ISNUMBER(FIND("Ruditapes philippinarum",C248)),ISNUMBER(FIND("daphnia",C248)),ISNUMBER(FIND("marine",C248)),ISNUMBER(FIND("mussel",C248)),ISNUMBER(FIND("algae",C248)),ISNUMBER(FIND("Donax faba",C248)),ISNUMBER(FIND("estuarine",C248)),ISNUMBER(FIND("snail",C248)),ISNUMBER(FIND("Prorocentrum donghaiense",C248)) )</f>
        <v>0</v>
      </c>
      <c r="AB248" t="b">
        <f>OR(ISNUMBER(FIND(" rat ",C248)),ISNUMBER(FIND(" rats ",C248)),ISNUMBER(FIND(" Rats ",C248)),ISNUMBER(FIND(" Rat ",C248)),ISNUMBER(FIND(" rat.",C248)),ISNUMBER(FIND(" rats.",C248)),ISNUMBER(FIND("mouse",C248)),ISNUMBER(FIND("mice",C248)), ISNUMBER(FIND(" Mice",C248)))</f>
        <v>1</v>
      </c>
      <c r="AC248" t="b">
        <f>OR(ISNUMBER(FIND(" cell ",C248)),ISNUMBER(FIND("fibroblast",C248)),ISNUMBER(FIND("macrophage",C248)),ISNUMBER(FIND("epithelial",C248)),ISNUMBER(FIND("endothelial",C248)),ISNUMBER(FIND("neuron",C248)),ISNUMBER(FIND(" cells ",C248)),ISNUMBER(FIND("RBC",C248)),ISNUMBER(FIND("mitochond",C248)),ISNUMBER(FIND("adipocyte",C248)),ISNUMBER(FIND("osteo",C248)),ISNUMBER(FIND("keratin",C248)),ISNUMBER(FIND(" cell's ",C248)),ISNUMBER(FIND("eukary",C248)),ISNUMBER(FIND("sperm",C248)))</f>
        <v>0</v>
      </c>
      <c r="AD248" t="b">
        <f>OR(ISNUMBER(FIND("human",B248)),ISNUMBER(FIND("workers",B248)),ISNUMBER(FIND("workforces",B248)),ISNUMBER(FIND("occupational",B248)),ISNUMBER(FIND("Case report",B248)),ISNUMBER(FIND("Workplaces",B248)),ISNUMBER(FIND("worker",B248)))</f>
        <v>0</v>
      </c>
      <c r="AE248" t="b">
        <f>OR(ISNUMBER(FIND(" plant ",C248)),ISNUMBER(FIND("Plant ",C248)),ISNUMBER(FIND("tomato",C248)),ISNUMBER(FIND("plants",C248)),ISNUMBER(FIND("Plants",C248)),ISNUMBER(FIND("algae",C248)),ISNUMBER(FIND("lettuce",C248)),ISNUMBER(FIND("green gram sprouts ",C248)),ISNUMBER(FIND("Cucurbita pepo",C248)),ISNUMBER(FIND("bean ",C248)),ISNUMBER(FIND("chloroplast",C248)),ISNUMBER(FIND("chlorophyll",C248)),ISNUMBER(FIND("seedling",C248)),ISNUMBER(FIND("canola",C248)),ISNUMBER(FIND("shoot",C248)),ISNUMBER(FIND("photosynthes",C248)),ISNUMBER(FIND(" leaves ",C248)),,ISNUMBER(FIND("agriculture",C248)),ISNUMBER(FIND(" crops ",C248)))</f>
        <v>0</v>
      </c>
      <c r="AF248" t="b">
        <f>OR(ISNUMBER(FIND("bacteria",C248)),ISNUMBER(FIND("Bacteria",C248)),ISNUMBER(FIND("Bacterium",C248)),ISNUMBER(FIND("bacterium",C248)),ISNUMBER(FIND(" coli ",C248)))</f>
        <v>0</v>
      </c>
      <c r="AG248" t="b">
        <f>OR(ISNUMBER(FIND("fungi",C248)),ISNUMBER(FIND("Fungi",C248)),ISNUMBER(FIND("fungus",C248)),ISNUMBER(FIND("Fungus",C248)),ISNUMBER(FIND("mushroom",C248)),ISNUMBER(FIND("Mushroom",C248)),ISNUMBER(FIND(" mold ",C248)))</f>
        <v>0</v>
      </c>
      <c r="AH248" t="b">
        <f>OR(ISNUMBER(FIND("Pig ",C248)),ISNUMBER(FIND("pig ",C248)),ISNUMBER(FIND("Pigs ",C248)),ISNUMBER(FIND("pigs ",C248)))</f>
        <v>0</v>
      </c>
      <c r="AI248" t="b">
        <f>OR(ISNUMBER(FIND(" C. elegans",C248)),ISNUMBER(FIND("Caenorhabditis elegans",C248)),ISNUMBER(FIND("earthworms",C248)),ISNUMBER(FIND(" Ficopomatus enigmaticus",C248)),ISNUMBER(FIND("larva",C248)),ISNUMBER(FIND("Lumbriculus variegatus",C248)),ISNUMBER(FIND("nematode",C248)))</f>
        <v>0</v>
      </c>
      <c r="AJ248" t="b">
        <f>NOT(OR(AA248,AB248,AC248,AD248,AE248,AF248,AG248,AH248,AI248))</f>
        <v>0</v>
      </c>
      <c r="AL248" t="b">
        <f>OR(AA248,AB248,AD248,AE248,AF248,AG248,AH248,AI248)</f>
        <v>1</v>
      </c>
      <c r="AM248" t="b">
        <f>IF(Table1[[#This Row],[In vivo?]],IF(Table1[[#This Row],[Cell]],FALSE,TRUE),FALSE)</f>
        <v>1</v>
      </c>
      <c r="AN248" t="b">
        <f>AND(AC248,AL248)</f>
        <v>0</v>
      </c>
      <c r="AO248" t="b">
        <f>IF(Table1[[#This Row],[Cell]],IF(Table1[[#This Row],[In vivo?]],FALSE,TRUE),FALSE)</f>
        <v>0</v>
      </c>
      <c r="AP248" t="b">
        <f>NOT(OR(Table1[[#This Row],[In vivo?]],Table1[[#This Row],[Only in Cell]]))</f>
        <v>0</v>
      </c>
      <c r="AQ248" t="b">
        <f>IF(OR(Table1[[#This Row],[Rodents]],Table1[[#This Row],[Human]],Table1[[#This Row],[Pig]]),OR(ISNUMBER(FIND("pulmonary",C248)),ISNUMBER(FIND("lung",C248))),"NA")</f>
        <v>1</v>
      </c>
      <c r="AR248" t="b">
        <f>IF(OR(Table1[[#This Row],[Rodents]],Table1[[#This Row],[Human]],Table1[[#This Row],[Pig]]),OR(ISNUMBER(FIND("skin",C248)),ISNUMBER(FIND("dermal",C248))),"NA")</f>
        <v>0</v>
      </c>
      <c r="AS248" t="b">
        <f>IF(OR(Table1[[#This Row],[Rodents]],Table1[[#This Row],[Human]],Table1[[#This Row],[Pig]]),OR(ISNUMBER(FIND("liver",C248)),ISNUMBER(FIND("hepat",C248))),"NA")</f>
        <v>0</v>
      </c>
      <c r="AT248" t="b">
        <f>IF(OR(Table1[[#This Row],[Rodents]],Table1[[#This Row],[Human]],Table1[[#This Row],[Pig]]),OR(ISNUMBER(FIND("kidney",C248)),ISNUMBER(FIND("neph",C248))),"NA")</f>
        <v>0</v>
      </c>
      <c r="AU248" t="b">
        <f>IF(OR(Table1[[#This Row],[Rodents]],Table1[[#This Row],[Human]],Table1[[#This Row],[Pig]]),OR(ISNUMBER(FIND("brain",C248)),ISNUMBER(FIND("neur",C248)),ISNUMBER(FIND("nerv",C248))),"NA")</f>
        <v>0</v>
      </c>
      <c r="AV248" t="b">
        <f>IF(OR(Table1[[#This Row],[Rodents]],Table1[[#This Row],[Human]],Table1[[#This Row],[Pig]]),OR(ISNUMBER(FIND("heart",C248)),ISNUMBER(FIND("cardi",C248))),"NA")</f>
        <v>1</v>
      </c>
      <c r="AW248" t="b">
        <f>IF(OR(Table1[[#This Row],[Rodents]],Table1[[#This Row],[Human]],Table1[[#This Row],[Pig]]),OR(ISNUMBER(FIND("gastro",C248)),ISNUMBER(FIND("intesti",C248)),ISNUMBER(FIND("stomach",C248))),"NA")</f>
        <v>0</v>
      </c>
      <c r="AX248" t="b">
        <f>IF(OR(Table1[[#This Row],[Rodents]],Table1[[#This Row],[Human]],Table1[[#This Row],[Pig]]),NOT(OR(AQ248,AR248,AS248,AT248,AU248,AV248,AW248)),"NA")</f>
        <v>0</v>
      </c>
      <c r="AY248" t="b">
        <f>OR(ISNUMBER(FIND("SWCNT",C248)),ISNUMBER(FIND("SWNT",C248)),ISNUMBER(FIND("single-wall",C248)),ISNUMBER(FIND("single wall",C248)),ISNUMBER(FIND("Single wall",C248)),ISNUMBER(FIND("Single-wall",C248)),ISNUMBER(FIND("SWCNT",B248)),ISNUMBER(FIND("SWNT",B248)),ISNUMBER(FIND("single-wall",B248)),ISNUMBER(FIND("single wall",B248)),ISNUMBER(FIND("Single-wall",B248)),ISNUMBER(FIND("Single wall",B248)))</f>
        <v>0</v>
      </c>
      <c r="AZ248" t="b">
        <f>OR(ISNUMBER(FIND("MWCNT",C248)),ISNUMBER(FIND("MWNT",C248)),ISNUMBER(FIND("multi-wall",C248)),ISNUMBER(FIND("multi wall",C248)),ISNUMBER(FIND("multiwall",C248)),ISNUMBER(FIND("Multi-wall",C248)),ISNUMBER(FIND("Multi wall",C248)),ISNUMBER(FIND("Multiwall",C248)),ISNUMBER(FIND("MWCNT",B248)),ISNUMBER(FIND("MWNT",B248)),ISNUMBER(FIND("multi-wall",B248)),ISNUMBER(FIND("multi wall",B248)),ISNUMBER(FIND("multiwall",B248)),ISNUMBER(FIND("Multi-wall",B248)),ISNUMBER(FIND("Multi wall",B248)),ISNUMBER(FIND("Multiwall",B248)),ISNUMBER(FIND("Double-wall",B248)),ISNUMBER(FIND("Double wall",B248)),ISNUMBER(FIND("Doublewall",B248)),ISNUMBER(FIND("double-wall",B248)),ISNUMBER(FIND("double wall",B248)),ISNUMBER(FIND("doublewall",B248)))</f>
        <v>1</v>
      </c>
      <c r="BA248" t="b">
        <f>AND(Table1[[#This Row],[SWCNT]],Table1[[#This Row],[MWCNT]])</f>
        <v>0</v>
      </c>
      <c r="BB248" t="b">
        <f>IF(Table1[[#This Row],[SWCNT]]=TRUE,FALSE,IF(Table1[[#This Row],[MWCNT]]=TRUE,FALSE,TRUE))</f>
        <v>0</v>
      </c>
      <c r="BC248" s="18"/>
    </row>
    <row r="249" spans="1:55" ht="259">
      <c r="A249" t="s">
        <v>2525</v>
      </c>
      <c r="B249" s="2" t="s">
        <v>2527</v>
      </c>
      <c r="C249" s="16" t="s">
        <v>2529</v>
      </c>
      <c r="D249" s="17" t="s">
        <v>403</v>
      </c>
      <c r="E249" s="2">
        <v>2016</v>
      </c>
      <c r="F249" t="b">
        <f>OR(ISNUMBER(FIND("cytotoxic",C249)),ISNUMBER(FIND("Cytotoxic",C249)),ISNUMBER(FIND("cellular toxicity",C249)),ISNUMBER(FIND("cell death",C249)),ISNUMBER(FIND("viable",C249)),ISNUMBER(FIND("phytotoxic",C249)),ISNUMBER(FIND("acute toxicity",C249)),ISNUMBER(FIND("MTT",C249)),ISNUMBER(FIND("survival",C249)),ISNUMBER(FIND("prolifer",C249)),ISNUMBER(FIND("apoptosis",C249)),ISNUMBER(FIND("neurotoxic",C249)),ISNUMBER(FIND("  lysis ",C249)),ISNUMBER(FIND("necrosis",C249)),ISNUMBER(FIND("cellular death",C249))*3,ISNUMBER(FIND("LDH",C249)),ISNUMBER(FIND("Acute toxicity",C249)))</f>
        <v>0</v>
      </c>
      <c r="G249" t="b">
        <f>OR(ISNUMBER(FIND("genotoxic",C249)),ISNUMBER(FIND("genotoxicity",C249)),ISNUMBER(FIND("DNA damage",C249)),ISNUMBER(FIND("DNA",C249)),ISNUMBER(FIND("RNA",C249)),ISNUMBER(FIND("mesothelioma",C249)),ISNUMBER(FIND("carcino",C249)),ISNUMBER(FIND("mutagen",C249)),ISNUMBER(FIND("genetic",C249)))</f>
        <v>0</v>
      </c>
      <c r="H249" t="b">
        <f>OR(ISNUMBER(FIND("inflammatory",C249)),ISNUMBER(FIND("inflamm",C249)))</f>
        <v>1</v>
      </c>
      <c r="I249" t="b">
        <f>OR(ISNUMBER(FIND("immune",C249)),ISNUMBER(FIND("immunological",C249)),ISNUMBER(FIND("interleuk",C249)),ISNUMBER(FIND("platelet activation",C249)),ISNUMBER(FIND("monocyte",C249)),ISNUMBER(FIND("leukocyte",C249)),ISNUMBER(FIND("cytokine",C249)),ISNUMBER(FIND("CD4",C249)),ISNUMBER(FIND("CD8",C249)),ISNUMBER(FIND("T-cell",C249)))</f>
        <v>1</v>
      </c>
      <c r="J249" t="b">
        <f>OR(ISNUMBER(FIND("reactive oxygen",C249)),ISNUMBER(FIND("ROS",C249)),ISNUMBER(FIND("free radical",C249)),ISNUMBER(FIND("oxidative stress",C249)),ISNUMBER(FIND("peroxid",C249)),ISNUMBER(FIND("oxidative",C249)),ISNUMBER(FIND("antioxid",C249)))</f>
        <v>0</v>
      </c>
      <c r="K249" t="b">
        <f>OR(ISNUMBER(FIND("autophag",C249)))</f>
        <v>0</v>
      </c>
      <c r="L249" t="b">
        <f>OR(ISNUMBER(FIND("morpholog",C249)))</f>
        <v>0</v>
      </c>
      <c r="M249" t="b">
        <f>OR(ISNUMBER(FIND("fibrosis",C249)),ISNUMBER(FIND("Fibrosis",C249)),ISNUMBER(FIND("fibrot",C249)))</f>
        <v>0</v>
      </c>
      <c r="N249" t="b">
        <f>OR(ISNUMBER(FIND("offspring",C249)),ISNUMBER(FIND("Parental",C249)),ISNUMBER(FIND("parental",C249)),ISNUMBER(FIND("germline",C249)),ISNUMBER(FIND("reproduc",C249)),ISNUMBER(FIND("embryo",C249)))</f>
        <v>1</v>
      </c>
      <c r="O249" t="b">
        <f>OR(ISNUMBER(FIND("metabol",C249)),ISNUMBER(FIND("Metabol",C249)),ISNUMBER(FIND("digest",C249)),ISNUMBER(FIND("mitochon",C249)))</f>
        <v>1</v>
      </c>
      <c r="P249" t="b">
        <f>OR(ISNUMBER(FIND("ecotox",C249)),ISNUMBER(FIND("Ecotox",B249)),ISNUMBER(FIND("ecotox",B249)),ISNUMBER(FIND("Ecotox",C249)))</f>
        <v>0</v>
      </c>
      <c r="Q249" t="b">
        <f>OR(ISNUMBER(FIND("Bioaccum",C249)),ISNUMBER(FIND("bioaccum",C249)),ISNUMBER(FIND("accum",C249)))</f>
        <v>0</v>
      </c>
      <c r="R249" t="b">
        <f>OR(ISNUMBER(FIND("Occupation",C249)),ISNUMBER(FIND("occupation",C249)),ISNUMBER(FIND("worker",C249)),ISNUMBER(FIND("workforce",C249)))</f>
        <v>0</v>
      </c>
      <c r="S249" t="b">
        <f>NOT(OR(F249,G249,H249,I249,J249,K249,L249,M249,N249,O249,P249,Q249,R249))</f>
        <v>0</v>
      </c>
      <c r="U249" t="b">
        <f>OR(Table1[[#This Row],[Inflammation]],Table1[[#This Row],[Immune]])</f>
        <v>1</v>
      </c>
      <c r="V249" t="b">
        <f>IF(OR(Table1[[#This Row],[Rodents]],Table1[[#This Row],[Human]],Table1[[#This Row],[Pig]]),OR(ISNUMBER(FIND("intratrach",C249)),ISNUMBER(FIND("nasal ",C249)),ISNUMBER(FIND("instill",C249))),"NA")</f>
        <v>1</v>
      </c>
      <c r="W249" t="b">
        <f>IF(OR(Table1[[#This Row],[Rodents]],Table1[[#This Row],[Human]],Table1[[#This Row],[Pig]]),OR(ISNUMBER(FIND("dermal",C249)),ISNUMBER(FIND("skin ",C249))),"NA")</f>
        <v>0</v>
      </c>
      <c r="X249" t="b">
        <f>IF(OR(Table1[[#This Row],[Rodents]],Table1[[#This Row],[Human]],Table1[[#This Row],[Pig]]),OR(ISNUMBER(FIND("injected",C249)),ISNUMBER(FIND("periton",C249)),ISNUMBER(FIND("intrascrot",C249))),"NA")</f>
        <v>0</v>
      </c>
      <c r="Y249" t="b">
        <f>IF(OR(Table1[[#This Row],[Rodents]],Table1[[#This Row],[Human]],Table1[[#This Row],[Pig]]),NOT(OR(Table1[[#This Row],[Inhaled/Intratracheal/intranasal]],Table1[[#This Row],[Dermal]],Table1[[#This Row],[Injected]])),"NA")</f>
        <v>0</v>
      </c>
      <c r="AA249" t="b">
        <f>OR(ISNUMBER(FIND("fish ",C249)),ISNUMBER(FIND("Fish ",C249)),ISNUMBER(FIND("aquatic",C249)),ISNUMBER(FIND("daphnids",C249)),ISNUMBER(FIND("Carcinus maenas",C249)),ISNUMBER(FIND("Daphnia",C249)),ISNUMBER(FIND("Ruditapes philippinarum",C249)),ISNUMBER(FIND("daphnia",C249)),ISNUMBER(FIND("marine",C249)),ISNUMBER(FIND("mussel",C249)),ISNUMBER(FIND("algae",C249)),ISNUMBER(FIND("Donax faba",C249)),ISNUMBER(FIND("estuarine",C249)),ISNUMBER(FIND("snail",C249)),ISNUMBER(FIND("Prorocentrum donghaiense",C249)) )</f>
        <v>0</v>
      </c>
      <c r="AB249" t="b">
        <f>OR(ISNUMBER(FIND(" rat ",C249)),ISNUMBER(FIND(" rats ",C249)),ISNUMBER(FIND(" Rats ",C249)),ISNUMBER(FIND(" Rat ",C249)),ISNUMBER(FIND(" rat.",C249)),ISNUMBER(FIND(" rats.",C249)),ISNUMBER(FIND("mouse",C249)),ISNUMBER(FIND("mice",C249)), ISNUMBER(FIND(" Mice",C249)))</f>
        <v>1</v>
      </c>
      <c r="AC249" t="b">
        <f>OR(ISNUMBER(FIND(" cell ",C249)),ISNUMBER(FIND("fibroblast",C249)),ISNUMBER(FIND("macrophage",C249)),ISNUMBER(FIND("epithelial",C249)),ISNUMBER(FIND("endothelial",C249)),ISNUMBER(FIND("neuron",C249)),ISNUMBER(FIND(" cells ",C249)),ISNUMBER(FIND("RBC",C249)),ISNUMBER(FIND("mitochond",C249)),ISNUMBER(FIND("adipocyte",C249)),ISNUMBER(FIND("osteo",C249)),ISNUMBER(FIND("keratin",C249)),ISNUMBER(FIND(" cell's ",C249)),ISNUMBER(FIND("eukary",C249)),ISNUMBER(FIND("sperm",C249)))</f>
        <v>1</v>
      </c>
      <c r="AD249" t="b">
        <f>OR(ISNUMBER(FIND("human",B249)),ISNUMBER(FIND("workers",B249)),ISNUMBER(FIND("workforces",B249)),ISNUMBER(FIND("occupational",B249)),ISNUMBER(FIND("Case report",B249)),ISNUMBER(FIND("Workplaces",B249)),ISNUMBER(FIND("worker",B249)))</f>
        <v>0</v>
      </c>
      <c r="AE249" t="b">
        <f>OR(ISNUMBER(FIND(" plant ",C249)),ISNUMBER(FIND("Plant ",C249)),ISNUMBER(FIND("tomato",C249)),ISNUMBER(FIND("plants",C249)),ISNUMBER(FIND("Plants",C249)),ISNUMBER(FIND("algae",C249)),ISNUMBER(FIND("lettuce",C249)),ISNUMBER(FIND("green gram sprouts ",C249)),ISNUMBER(FIND("Cucurbita pepo",C249)),ISNUMBER(FIND("bean ",C249)),ISNUMBER(FIND("chloroplast",C249)),ISNUMBER(FIND("chlorophyll",C249)),ISNUMBER(FIND("seedling",C249)),ISNUMBER(FIND("canola",C249)),ISNUMBER(FIND("shoot",C249)),ISNUMBER(FIND("photosynthes",C249)),ISNUMBER(FIND(" leaves ",C249)),,ISNUMBER(FIND("agriculture",C249)),ISNUMBER(FIND(" crops ",C249)))</f>
        <v>0</v>
      </c>
      <c r="AF249" t="b">
        <f>OR(ISNUMBER(FIND("bacteria",C249)),ISNUMBER(FIND("Bacteria",C249)),ISNUMBER(FIND("Bacterium",C249)),ISNUMBER(FIND("bacterium",C249)),ISNUMBER(FIND(" coli ",C249)))</f>
        <v>0</v>
      </c>
      <c r="AG249" t="b">
        <f>OR(ISNUMBER(FIND("fungi",C249)),ISNUMBER(FIND("Fungi",C249)),ISNUMBER(FIND("fungus",C249)),ISNUMBER(FIND("Fungus",C249)),ISNUMBER(FIND("mushroom",C249)),ISNUMBER(FIND("Mushroom",C249)),ISNUMBER(FIND(" mold ",C249)))</f>
        <v>0</v>
      </c>
      <c r="AH249" t="b">
        <f>OR(ISNUMBER(FIND("Pig ",C249)),ISNUMBER(FIND("pig ",C249)),ISNUMBER(FIND("Pigs ",C249)),ISNUMBER(FIND("pigs ",C249)))</f>
        <v>0</v>
      </c>
      <c r="AI249" t="b">
        <f>OR(ISNUMBER(FIND(" C. elegans",C249)),ISNUMBER(FIND("Caenorhabditis elegans",C249)),ISNUMBER(FIND("earthworms",C249)),ISNUMBER(FIND(" Ficopomatus enigmaticus",C249)),ISNUMBER(FIND("larva",C249)),ISNUMBER(FIND("Lumbriculus variegatus",C249)),ISNUMBER(FIND("nematode",C249)))</f>
        <v>0</v>
      </c>
      <c r="AJ249" t="b">
        <f>NOT(OR(AA249,AB249,AC249,AD249,AE249,AF249,AG249,AH249,AI249))</f>
        <v>0</v>
      </c>
      <c r="AL249" t="b">
        <f>OR(AA249,AB249,AD249,AE249,AF249,AG249,AH249,AI249)</f>
        <v>1</v>
      </c>
      <c r="AM249" t="b">
        <f>IF(Table1[[#This Row],[In vivo?]],IF(Table1[[#This Row],[Cell]],FALSE,TRUE),FALSE)</f>
        <v>0</v>
      </c>
      <c r="AN249" t="b">
        <f>AND(AC249,AL249)</f>
        <v>1</v>
      </c>
      <c r="AO249" t="b">
        <f>IF(Table1[[#This Row],[Cell]],IF(Table1[[#This Row],[In vivo?]],FALSE,TRUE),FALSE)</f>
        <v>0</v>
      </c>
      <c r="AP249" t="b">
        <f>NOT(OR(Table1[[#This Row],[In vivo?]],Table1[[#This Row],[Only in Cell]]))</f>
        <v>0</v>
      </c>
      <c r="AQ249" t="b">
        <f>IF(OR(Table1[[#This Row],[Rodents]],Table1[[#This Row],[Human]],Table1[[#This Row],[Pig]]),OR(ISNUMBER(FIND("pulmonary",C249)),ISNUMBER(FIND("lung",C249))),"NA")</f>
        <v>0</v>
      </c>
      <c r="AR249" t="b">
        <f>IF(OR(Table1[[#This Row],[Rodents]],Table1[[#This Row],[Human]],Table1[[#This Row],[Pig]]),OR(ISNUMBER(FIND("skin",C249)),ISNUMBER(FIND("dermal",C249))),"NA")</f>
        <v>0</v>
      </c>
      <c r="AS249" t="b">
        <f>IF(OR(Table1[[#This Row],[Rodents]],Table1[[#This Row],[Human]],Table1[[#This Row],[Pig]]),OR(ISNUMBER(FIND("liver",C249)),ISNUMBER(FIND("hepat",C249))),"NA")</f>
        <v>0</v>
      </c>
      <c r="AT249" t="b">
        <f>IF(OR(Table1[[#This Row],[Rodents]],Table1[[#This Row],[Human]],Table1[[#This Row],[Pig]]),OR(ISNUMBER(FIND("kidney",C249)),ISNUMBER(FIND("neph",C249))),"NA")</f>
        <v>0</v>
      </c>
      <c r="AU249" t="b">
        <f>IF(OR(Table1[[#This Row],[Rodents]],Table1[[#This Row],[Human]],Table1[[#This Row],[Pig]]),OR(ISNUMBER(FIND("brain",C249)),ISNUMBER(FIND("neur",C249)),ISNUMBER(FIND("nerv",C249))),"NA")</f>
        <v>0</v>
      </c>
      <c r="AV249" t="b">
        <f>IF(OR(Table1[[#This Row],[Rodents]],Table1[[#This Row],[Human]],Table1[[#This Row],[Pig]]),OR(ISNUMBER(FIND("heart",C249)),ISNUMBER(FIND("cardi",C249))),"NA")</f>
        <v>0</v>
      </c>
      <c r="AW249" t="b">
        <f>IF(OR(Table1[[#This Row],[Rodents]],Table1[[#This Row],[Human]],Table1[[#This Row],[Pig]]),OR(ISNUMBER(FIND("gastro",C249)),ISNUMBER(FIND("intesti",C249)),ISNUMBER(FIND("stomach",C249))),"NA")</f>
        <v>0</v>
      </c>
      <c r="AX249" t="b">
        <f>IF(OR(Table1[[#This Row],[Rodents]],Table1[[#This Row],[Human]],Table1[[#This Row],[Pig]]),NOT(OR(AQ249,AR249,AS249,AT249,AU249,AV249,AW249)),"NA")</f>
        <v>1</v>
      </c>
      <c r="AY249" t="b">
        <f>OR(ISNUMBER(FIND("SWCNT",C249)),ISNUMBER(FIND("SWNT",C249)),ISNUMBER(FIND("single-wall",C249)),ISNUMBER(FIND("single wall",C249)),ISNUMBER(FIND("Single wall",C249)),ISNUMBER(FIND("Single-wall",C249)),ISNUMBER(FIND("SWCNT",B249)),ISNUMBER(FIND("SWNT",B249)),ISNUMBER(FIND("single-wall",B249)),ISNUMBER(FIND("single wall",B249)),ISNUMBER(FIND("Single-wall",B249)),ISNUMBER(FIND("Single wall",B249)))</f>
        <v>1</v>
      </c>
      <c r="AZ249" t="b">
        <f>OR(ISNUMBER(FIND("MWCNT",C249)),ISNUMBER(FIND("MWNT",C249)),ISNUMBER(FIND("multi-wall",C249)),ISNUMBER(FIND("multi wall",C249)),ISNUMBER(FIND("multiwall",C249)),ISNUMBER(FIND("Multi-wall",C249)),ISNUMBER(FIND("Multi wall",C249)),ISNUMBER(FIND("Multiwall",C249)),ISNUMBER(FIND("MWCNT",B249)),ISNUMBER(FIND("MWNT",B249)),ISNUMBER(FIND("multi-wall",B249)),ISNUMBER(FIND("multi wall",B249)),ISNUMBER(FIND("multiwall",B249)),ISNUMBER(FIND("Multi-wall",B249)),ISNUMBER(FIND("Multi wall",B249)),ISNUMBER(FIND("Multiwall",B249)),ISNUMBER(FIND("Double-wall",B249)),ISNUMBER(FIND("Double wall",B249)),ISNUMBER(FIND("Doublewall",B249)),ISNUMBER(FIND("double-wall",B249)),ISNUMBER(FIND("double wall",B249)),ISNUMBER(FIND("doublewall",B249)))</f>
        <v>0</v>
      </c>
      <c r="BA249" t="b">
        <f>AND(Table1[[#This Row],[SWCNT]],Table1[[#This Row],[MWCNT]])</f>
        <v>0</v>
      </c>
      <c r="BB249" t="b">
        <f>IF(Table1[[#This Row],[SWCNT]]=TRUE,FALSE,IF(Table1[[#This Row],[MWCNT]]=TRUE,FALSE,TRUE))</f>
        <v>0</v>
      </c>
      <c r="BC249" s="18"/>
    </row>
    <row r="250" spans="1:55" ht="314.5">
      <c r="A250" t="s">
        <v>2532</v>
      </c>
      <c r="B250" s="2" t="s">
        <v>2535</v>
      </c>
      <c r="C250" s="16" t="s">
        <v>2539</v>
      </c>
      <c r="D250" s="17" t="s">
        <v>1196</v>
      </c>
      <c r="E250" s="2">
        <v>2016</v>
      </c>
      <c r="F250" t="b">
        <f>OR(ISNUMBER(FIND("cytotoxic",C250)),ISNUMBER(FIND("Cytotoxic",C250)),ISNUMBER(FIND("cellular toxicity",C250)),ISNUMBER(FIND("cell death",C250)),ISNUMBER(FIND("viable",C250)),ISNUMBER(FIND("phytotoxic",C250)),ISNUMBER(FIND("acute toxicity",C250)),ISNUMBER(FIND("MTT",C250)),ISNUMBER(FIND("survival",C250)),ISNUMBER(FIND("prolifer",C250)),ISNUMBER(FIND("apoptosis",C250)),ISNUMBER(FIND("neurotoxic",C250)),ISNUMBER(FIND("  lysis ",C250)),ISNUMBER(FIND("necrosis",C250)),ISNUMBER(FIND("cellular death",C250))*3,ISNUMBER(FIND("LDH",C250)),ISNUMBER(FIND("Acute toxicity",C250)))</f>
        <v>1</v>
      </c>
      <c r="G250" t="b">
        <f>OR(ISNUMBER(FIND("genotoxic",C250)),ISNUMBER(FIND("genotoxicity",C250)),ISNUMBER(FIND("DNA damage",C250)),ISNUMBER(FIND("DNA",C250)),ISNUMBER(FIND("RNA",C250)),ISNUMBER(FIND("mesothelioma",C250)),ISNUMBER(FIND("carcino",C250)),ISNUMBER(FIND("mutagen",C250)),ISNUMBER(FIND("genetic",C250)))</f>
        <v>0</v>
      </c>
      <c r="H250" t="b">
        <f>OR(ISNUMBER(FIND("inflammatory",C250)),ISNUMBER(FIND("inflamm",C250)))</f>
        <v>1</v>
      </c>
      <c r="I250" t="b">
        <f>OR(ISNUMBER(FIND("immune",C250)),ISNUMBER(FIND("immunological",C250)),ISNUMBER(FIND("interleuk",C250)),ISNUMBER(FIND("platelet activation",C250)),ISNUMBER(FIND("monocyte",C250)),ISNUMBER(FIND("leukocyte",C250)),ISNUMBER(FIND("cytokine",C250)),ISNUMBER(FIND("CD4",C250)),ISNUMBER(FIND("CD8",C250)),ISNUMBER(FIND("T-cell",C250)))</f>
        <v>1</v>
      </c>
      <c r="J250" t="b">
        <f>OR(ISNUMBER(FIND("reactive oxygen",C250)),ISNUMBER(FIND("ROS",C250)),ISNUMBER(FIND("free radical",C250)),ISNUMBER(FIND("oxidative stress",C250)),ISNUMBER(FIND("peroxid",C250)),ISNUMBER(FIND("oxidative",C250)),ISNUMBER(FIND("antioxid",C250)))</f>
        <v>0</v>
      </c>
      <c r="K250" t="b">
        <f>OR(ISNUMBER(FIND("autophag",C250)))</f>
        <v>0</v>
      </c>
      <c r="L250" t="b">
        <f>OR(ISNUMBER(FIND("morpholog",C250)))</f>
        <v>0</v>
      </c>
      <c r="M250" t="b">
        <f>OR(ISNUMBER(FIND("fibrosis",C250)),ISNUMBER(FIND("Fibrosis",C250)),ISNUMBER(FIND("fibrot",C250)))</f>
        <v>0</v>
      </c>
      <c r="N250" t="b">
        <f>OR(ISNUMBER(FIND("offspring",C250)),ISNUMBER(FIND("Parental",C250)),ISNUMBER(FIND("parental",C250)),ISNUMBER(FIND("germline",C250)),ISNUMBER(FIND("reproduc",C250)),ISNUMBER(FIND("embryo",C250)))</f>
        <v>0</v>
      </c>
      <c r="O250" t="b">
        <f>OR(ISNUMBER(FIND("metabol",C250)),ISNUMBER(FIND("Metabol",C250)),ISNUMBER(FIND("digest",C250)),ISNUMBER(FIND("mitochon",C250)))</f>
        <v>0</v>
      </c>
      <c r="P250" t="b">
        <f>OR(ISNUMBER(FIND("ecotox",C250)),ISNUMBER(FIND("Ecotox",B250)),ISNUMBER(FIND("ecotox",B250)),ISNUMBER(FIND("Ecotox",C250)))</f>
        <v>0</v>
      </c>
      <c r="Q250" t="b">
        <f>OR(ISNUMBER(FIND("Bioaccum",C250)),ISNUMBER(FIND("bioaccum",C250)),ISNUMBER(FIND("accum",C250)))</f>
        <v>0</v>
      </c>
      <c r="R250" t="b">
        <f>OR(ISNUMBER(FIND("Occupation",C250)),ISNUMBER(FIND("occupation",C250)),ISNUMBER(FIND("worker",C250)),ISNUMBER(FIND("workforce",C250)))</f>
        <v>0</v>
      </c>
      <c r="S250" t="b">
        <f>NOT(OR(F250,G250,H250,I250,J250,K250,L250,M250,N250,O250,P250,Q250,R250))</f>
        <v>0</v>
      </c>
      <c r="U250" t="b">
        <f>OR(Table1[[#This Row],[Inflammation]],Table1[[#This Row],[Immune]])</f>
        <v>1</v>
      </c>
      <c r="V250" t="b">
        <f>IF(OR(Table1[[#This Row],[Rodents]],Table1[[#This Row],[Human]],Table1[[#This Row],[Pig]]),OR(ISNUMBER(FIND("intratrach",C250)),ISNUMBER(FIND("nasal ",C250)),ISNUMBER(FIND("instill",C250))),"NA")</f>
        <v>0</v>
      </c>
      <c r="W250" t="b">
        <f>IF(OR(Table1[[#This Row],[Rodents]],Table1[[#This Row],[Human]],Table1[[#This Row],[Pig]]),OR(ISNUMBER(FIND("dermal",C250)),ISNUMBER(FIND("skin ",C250))),"NA")</f>
        <v>0</v>
      </c>
      <c r="X250" t="b">
        <f>IF(OR(Table1[[#This Row],[Rodents]],Table1[[#This Row],[Human]],Table1[[#This Row],[Pig]]),OR(ISNUMBER(FIND("injected",C250)),ISNUMBER(FIND("periton",C250)),ISNUMBER(FIND("intrascrot",C250))),"NA")</f>
        <v>0</v>
      </c>
      <c r="Y250" t="b">
        <f>IF(OR(Table1[[#This Row],[Rodents]],Table1[[#This Row],[Human]],Table1[[#This Row],[Pig]]),NOT(OR(Table1[[#This Row],[Inhaled/Intratracheal/intranasal]],Table1[[#This Row],[Dermal]],Table1[[#This Row],[Injected]])),"NA")</f>
        <v>1</v>
      </c>
      <c r="AA250" t="b">
        <f>OR(ISNUMBER(FIND("fish ",C250)),ISNUMBER(FIND("Fish ",C250)),ISNUMBER(FIND("aquatic",C250)),ISNUMBER(FIND("daphnids",C250)),ISNUMBER(FIND("Carcinus maenas",C250)),ISNUMBER(FIND("Daphnia",C250)),ISNUMBER(FIND("Ruditapes philippinarum",C250)),ISNUMBER(FIND("daphnia",C250)),ISNUMBER(FIND("marine",C250)),ISNUMBER(FIND("mussel",C250)),ISNUMBER(FIND("algae",C250)),ISNUMBER(FIND("Donax faba",C250)),ISNUMBER(FIND("estuarine",C250)),ISNUMBER(FIND("snail",C250)),ISNUMBER(FIND("Prorocentrum donghaiense",C250)) )</f>
        <v>0</v>
      </c>
      <c r="AB250" t="b">
        <f>OR(ISNUMBER(FIND(" rat ",C250)),ISNUMBER(FIND(" rats ",C250)),ISNUMBER(FIND(" Rats ",C250)),ISNUMBER(FIND(" Rat ",C250)),ISNUMBER(FIND(" rat.",C250)),ISNUMBER(FIND(" rats.",C250)),ISNUMBER(FIND("mouse",C250)),ISNUMBER(FIND("mice",C250)), ISNUMBER(FIND(" Mice",C250)))</f>
        <v>1</v>
      </c>
      <c r="AC250" t="b">
        <f>OR(ISNUMBER(FIND(" cell ",C250)),ISNUMBER(FIND("fibroblast",C250)),ISNUMBER(FIND("macrophage",C250)),ISNUMBER(FIND("epithelial",C250)),ISNUMBER(FIND("endothelial",C250)),ISNUMBER(FIND("neuron",C250)),ISNUMBER(FIND(" cells ",C250)),ISNUMBER(FIND("RBC",C250)),ISNUMBER(FIND("mitochond",C250)),ISNUMBER(FIND("adipocyte",C250)),ISNUMBER(FIND("osteo",C250)),ISNUMBER(FIND("keratin",C250)),ISNUMBER(FIND(" cell's ",C250)),ISNUMBER(FIND("eukary",C250)),ISNUMBER(FIND("sperm",C250)))</f>
        <v>1</v>
      </c>
      <c r="AD250" t="b">
        <f>OR(ISNUMBER(FIND("human",B250)),ISNUMBER(FIND("workers",B250)),ISNUMBER(FIND("workforces",B250)),ISNUMBER(FIND("occupational",B250)),ISNUMBER(FIND("Case report",B250)),ISNUMBER(FIND("Workplaces",B250)),ISNUMBER(FIND("worker",B250)))</f>
        <v>0</v>
      </c>
      <c r="AE250" t="b">
        <f>OR(ISNUMBER(FIND(" plant ",C250)),ISNUMBER(FIND("Plant ",C250)),ISNUMBER(FIND("tomato",C250)),ISNUMBER(FIND("plants",C250)),ISNUMBER(FIND("Plants",C250)),ISNUMBER(FIND("algae",C250)),ISNUMBER(FIND("lettuce",C250)),ISNUMBER(FIND("green gram sprouts ",C250)),ISNUMBER(FIND("Cucurbita pepo",C250)),ISNUMBER(FIND("bean ",C250)),ISNUMBER(FIND("chloroplast",C250)),ISNUMBER(FIND("chlorophyll",C250)),ISNUMBER(FIND("seedling",C250)),ISNUMBER(FIND("canola",C250)),ISNUMBER(FIND("shoot",C250)),ISNUMBER(FIND("photosynthes",C250)),ISNUMBER(FIND(" leaves ",C250)),,ISNUMBER(FIND("agriculture",C250)),ISNUMBER(FIND(" crops ",C250)))</f>
        <v>0</v>
      </c>
      <c r="AF250" t="b">
        <f>OR(ISNUMBER(FIND("bacteria",C250)),ISNUMBER(FIND("Bacteria",C250)),ISNUMBER(FIND("Bacterium",C250)),ISNUMBER(FIND("bacterium",C250)),ISNUMBER(FIND(" coli ",C250)))</f>
        <v>0</v>
      </c>
      <c r="AG250" t="b">
        <f>OR(ISNUMBER(FIND("fungi",C250)),ISNUMBER(FIND("Fungi",C250)),ISNUMBER(FIND("fungus",C250)),ISNUMBER(FIND("Fungus",C250)),ISNUMBER(FIND("mushroom",C250)),ISNUMBER(FIND("Mushroom",C250)),ISNUMBER(FIND(" mold ",C250)))</f>
        <v>0</v>
      </c>
      <c r="AH250" t="b">
        <f>OR(ISNUMBER(FIND("Pig ",C250)),ISNUMBER(FIND("pig ",C250)),ISNUMBER(FIND("Pigs ",C250)),ISNUMBER(FIND("pigs ",C250)))</f>
        <v>0</v>
      </c>
      <c r="AI250" t="b">
        <f>OR(ISNUMBER(FIND(" C. elegans",C250)),ISNUMBER(FIND("Caenorhabditis elegans",C250)),ISNUMBER(FIND("earthworms",C250)),ISNUMBER(FIND(" Ficopomatus enigmaticus",C250)),ISNUMBER(FIND("larva",C250)),ISNUMBER(FIND("Lumbriculus variegatus",C250)),ISNUMBER(FIND("nematode",C250)))</f>
        <v>0</v>
      </c>
      <c r="AJ250" t="b">
        <f>NOT(OR(AA250,AB250,AC250,AD250,AE250,AF250,AG250,AH250,AI250))</f>
        <v>0</v>
      </c>
      <c r="AL250" t="b">
        <f>OR(AA250,AB250,AD250,AE250,AF250,AG250,AH250,AI250)</f>
        <v>1</v>
      </c>
      <c r="AM250" t="b">
        <f>IF(Table1[[#This Row],[In vivo?]],IF(Table1[[#This Row],[Cell]],FALSE,TRUE),FALSE)</f>
        <v>0</v>
      </c>
      <c r="AN250" t="b">
        <f>AND(AC250,AL250)</f>
        <v>1</v>
      </c>
      <c r="AO250" t="b">
        <f>IF(Table1[[#This Row],[Cell]],IF(Table1[[#This Row],[In vivo?]],FALSE,TRUE),FALSE)</f>
        <v>0</v>
      </c>
      <c r="AP250" t="b">
        <f>NOT(OR(Table1[[#This Row],[In vivo?]],Table1[[#This Row],[Only in Cell]]))</f>
        <v>0</v>
      </c>
      <c r="AQ250" t="b">
        <f>IF(OR(Table1[[#This Row],[Rodents]],Table1[[#This Row],[Human]],Table1[[#This Row],[Pig]]),OR(ISNUMBER(FIND("pulmonary",C250)),ISNUMBER(FIND("lung",C250))),"NA")</f>
        <v>0</v>
      </c>
      <c r="AR250" t="b">
        <f>IF(OR(Table1[[#This Row],[Rodents]],Table1[[#This Row],[Human]],Table1[[#This Row],[Pig]]),OR(ISNUMBER(FIND("skin",C250)),ISNUMBER(FIND("dermal",C250))),"NA")</f>
        <v>0</v>
      </c>
      <c r="AS250" t="b">
        <f>IF(OR(Table1[[#This Row],[Rodents]],Table1[[#This Row],[Human]],Table1[[#This Row],[Pig]]),OR(ISNUMBER(FIND("liver",C250)),ISNUMBER(FIND("hepat",C250))),"NA")</f>
        <v>1</v>
      </c>
      <c r="AT250" t="b">
        <f>IF(OR(Table1[[#This Row],[Rodents]],Table1[[#This Row],[Human]],Table1[[#This Row],[Pig]]),OR(ISNUMBER(FIND("kidney",C250)),ISNUMBER(FIND("neph",C250))),"NA")</f>
        <v>0</v>
      </c>
      <c r="AU250" t="b">
        <f>IF(OR(Table1[[#This Row],[Rodents]],Table1[[#This Row],[Human]],Table1[[#This Row],[Pig]]),OR(ISNUMBER(FIND("brain",C250)),ISNUMBER(FIND("neur",C250)),ISNUMBER(FIND("nerv",C250))),"NA")</f>
        <v>0</v>
      </c>
      <c r="AV250" t="b">
        <f>IF(OR(Table1[[#This Row],[Rodents]],Table1[[#This Row],[Human]],Table1[[#This Row],[Pig]]),OR(ISNUMBER(FIND("heart",C250)),ISNUMBER(FIND("cardi",C250))),"NA")</f>
        <v>0</v>
      </c>
      <c r="AW250" t="b">
        <f>IF(OR(Table1[[#This Row],[Rodents]],Table1[[#This Row],[Human]],Table1[[#This Row],[Pig]]),OR(ISNUMBER(FIND("gastro",C250)),ISNUMBER(FIND("intesti",C250)),ISNUMBER(FIND("stomach",C250))),"NA")</f>
        <v>0</v>
      </c>
      <c r="AX250" t="b">
        <f>IF(OR(Table1[[#This Row],[Rodents]],Table1[[#This Row],[Human]],Table1[[#This Row],[Pig]]),NOT(OR(AQ250,AR250,AS250,AT250,AU250,AV250,AW250)),"NA")</f>
        <v>0</v>
      </c>
      <c r="AY250" t="b">
        <f>OR(ISNUMBER(FIND("SWCNT",C250)),ISNUMBER(FIND("SWNT",C250)),ISNUMBER(FIND("single-wall",C250)),ISNUMBER(FIND("single wall",C250)),ISNUMBER(FIND("Single wall",C250)),ISNUMBER(FIND("Single-wall",C250)),ISNUMBER(FIND("SWCNT",B250)),ISNUMBER(FIND("SWNT",B250)),ISNUMBER(FIND("single-wall",B250)),ISNUMBER(FIND("single wall",B250)),ISNUMBER(FIND("Single-wall",B250)),ISNUMBER(FIND("Single wall",B250)))</f>
        <v>0</v>
      </c>
      <c r="AZ250" t="b">
        <f>OR(ISNUMBER(FIND("MWCNT",C250)),ISNUMBER(FIND("MWNT",C250)),ISNUMBER(FIND("multi-wall",C250)),ISNUMBER(FIND("multi wall",C250)),ISNUMBER(FIND("multiwall",C250)),ISNUMBER(FIND("Multi-wall",C250)),ISNUMBER(FIND("Multi wall",C250)),ISNUMBER(FIND("Multiwall",C250)),ISNUMBER(FIND("MWCNT",B250)),ISNUMBER(FIND("MWNT",B250)),ISNUMBER(FIND("multi-wall",B250)),ISNUMBER(FIND("multi wall",B250)),ISNUMBER(FIND("multiwall",B250)),ISNUMBER(FIND("Multi-wall",B250)),ISNUMBER(FIND("Multi wall",B250)),ISNUMBER(FIND("Multiwall",B250)),ISNUMBER(FIND("Double-wall",B250)),ISNUMBER(FIND("Double wall",B250)),ISNUMBER(FIND("Doublewall",B250)),ISNUMBER(FIND("double-wall",B250)),ISNUMBER(FIND("double wall",B250)),ISNUMBER(FIND("doublewall",B250)))</f>
        <v>1</v>
      </c>
      <c r="BA250" t="b">
        <f>AND(Table1[[#This Row],[SWCNT]],Table1[[#This Row],[MWCNT]])</f>
        <v>0</v>
      </c>
      <c r="BB250" t="b">
        <f>IF(Table1[[#This Row],[SWCNT]]=TRUE,FALSE,IF(Table1[[#This Row],[MWCNT]]=TRUE,FALSE,TRUE))</f>
        <v>0</v>
      </c>
      <c r="BC250" s="18"/>
    </row>
    <row r="251" spans="1:55" ht="259">
      <c r="A251" t="s">
        <v>2543</v>
      </c>
      <c r="B251" s="2" t="s">
        <v>2544</v>
      </c>
      <c r="C251" s="16" t="s">
        <v>2545</v>
      </c>
      <c r="D251" s="17" t="s">
        <v>1196</v>
      </c>
      <c r="E251" s="2">
        <v>2016</v>
      </c>
      <c r="F251" t="b">
        <f>OR(ISNUMBER(FIND("cytotoxic",C251)),ISNUMBER(FIND("Cytotoxic",C251)),ISNUMBER(FIND("cellular toxicity",C251)),ISNUMBER(FIND("cell death",C251)),ISNUMBER(FIND("viable",C251)),ISNUMBER(FIND("phytotoxic",C251)),ISNUMBER(FIND("acute toxicity",C251)),ISNUMBER(FIND("MTT",C251)),ISNUMBER(FIND("survival",C251)),ISNUMBER(FIND("prolifer",C251)),ISNUMBER(FIND("apoptosis",C251)),ISNUMBER(FIND("neurotoxic",C251)),ISNUMBER(FIND("  lysis ",C251)),ISNUMBER(FIND("necrosis",C251)),ISNUMBER(FIND("cellular death",C251))*3,ISNUMBER(FIND("LDH",C251)),ISNUMBER(FIND("Acute toxicity",C251)))</f>
        <v>1</v>
      </c>
      <c r="G251" t="b">
        <f>OR(ISNUMBER(FIND("genotoxic",C251)),ISNUMBER(FIND("genotoxicity",C251)),ISNUMBER(FIND("DNA damage",C251)),ISNUMBER(FIND("DNA",C251)),ISNUMBER(FIND("RNA",C251)),ISNUMBER(FIND("mesothelioma",C251)),ISNUMBER(FIND("carcino",C251)),ISNUMBER(FIND("mutagen",C251)),ISNUMBER(FIND("genetic",C251)))</f>
        <v>0</v>
      </c>
      <c r="H251" t="b">
        <f>OR(ISNUMBER(FIND("inflammatory",C251)),ISNUMBER(FIND("inflamm",C251)))</f>
        <v>1</v>
      </c>
      <c r="I251" t="b">
        <f>OR(ISNUMBER(FIND("immune",C251)),ISNUMBER(FIND("immunological",C251)),ISNUMBER(FIND("interleuk",C251)),ISNUMBER(FIND("platelet activation",C251)),ISNUMBER(FIND("monocyte",C251)),ISNUMBER(FIND("leukocyte",C251)),ISNUMBER(FIND("cytokine",C251)),ISNUMBER(FIND("CD4",C251)),ISNUMBER(FIND("CD8",C251)),ISNUMBER(FIND("T-cell",C251)))</f>
        <v>1</v>
      </c>
      <c r="J251" t="b">
        <f>OR(ISNUMBER(FIND("reactive oxygen",C251)),ISNUMBER(FIND("ROS",C251)),ISNUMBER(FIND("free radical",C251)),ISNUMBER(FIND("oxidative stress",C251)),ISNUMBER(FIND("peroxid",C251)),ISNUMBER(FIND("oxidative",C251)),ISNUMBER(FIND("antioxid",C251)))</f>
        <v>0</v>
      </c>
      <c r="K251" t="b">
        <f>OR(ISNUMBER(FIND("autophag",C251)))</f>
        <v>0</v>
      </c>
      <c r="L251" t="b">
        <f>OR(ISNUMBER(FIND("morpholog",C251)))</f>
        <v>1</v>
      </c>
      <c r="M251" t="b">
        <f>OR(ISNUMBER(FIND("fibrosis",C251)),ISNUMBER(FIND("Fibrosis",C251)),ISNUMBER(FIND("fibrot",C251)))</f>
        <v>0</v>
      </c>
      <c r="N251" t="b">
        <f>OR(ISNUMBER(FIND("offspring",C251)),ISNUMBER(FIND("Parental",C251)),ISNUMBER(FIND("parental",C251)),ISNUMBER(FIND("germline",C251)),ISNUMBER(FIND("reproduc",C251)),ISNUMBER(FIND("embryo",C251)))</f>
        <v>0</v>
      </c>
      <c r="O251" t="b">
        <f>OR(ISNUMBER(FIND("metabol",C251)),ISNUMBER(FIND("Metabol",C251)),ISNUMBER(FIND("digest",C251)),ISNUMBER(FIND("mitochon",C251)))</f>
        <v>1</v>
      </c>
      <c r="P251" t="b">
        <f>OR(ISNUMBER(FIND("ecotox",C251)),ISNUMBER(FIND("Ecotox",B251)),ISNUMBER(FIND("ecotox",B251)),ISNUMBER(FIND("Ecotox",C251)))</f>
        <v>0</v>
      </c>
      <c r="Q251" t="b">
        <f>OR(ISNUMBER(FIND("Bioaccum",C251)),ISNUMBER(FIND("bioaccum",C251)),ISNUMBER(FIND("accum",C251)))</f>
        <v>1</v>
      </c>
      <c r="R251" t="b">
        <f>OR(ISNUMBER(FIND("Occupation",C251)),ISNUMBER(FIND("occupation",C251)),ISNUMBER(FIND("worker",C251)),ISNUMBER(FIND("workforce",C251)))</f>
        <v>0</v>
      </c>
      <c r="S251" t="b">
        <f>NOT(OR(F251,G251,H251,I251,J251,K251,L251,M251,N251,O251,P251,Q251,R251))</f>
        <v>0</v>
      </c>
      <c r="U251" t="b">
        <f>OR(Table1[[#This Row],[Inflammation]],Table1[[#This Row],[Immune]])</f>
        <v>1</v>
      </c>
      <c r="V251" t="b">
        <f>IF(OR(Table1[[#This Row],[Rodents]],Table1[[#This Row],[Human]],Table1[[#This Row],[Pig]]),OR(ISNUMBER(FIND("intratrach",C251)),ISNUMBER(FIND("nasal ",C251)),ISNUMBER(FIND("instill",C251))),"NA")</f>
        <v>0</v>
      </c>
      <c r="W251" t="b">
        <f>IF(OR(Table1[[#This Row],[Rodents]],Table1[[#This Row],[Human]],Table1[[#This Row],[Pig]]),OR(ISNUMBER(FIND("dermal",C251)),ISNUMBER(FIND("skin ",C251))),"NA")</f>
        <v>0</v>
      </c>
      <c r="X251" t="b">
        <f>IF(OR(Table1[[#This Row],[Rodents]],Table1[[#This Row],[Human]],Table1[[#This Row],[Pig]]),OR(ISNUMBER(FIND("injected",C251)),ISNUMBER(FIND("periton",C251)),ISNUMBER(FIND("intrascrot",C251))),"NA")</f>
        <v>0</v>
      </c>
      <c r="Y251" t="b">
        <f>IF(OR(Table1[[#This Row],[Rodents]],Table1[[#This Row],[Human]],Table1[[#This Row],[Pig]]),NOT(OR(Table1[[#This Row],[Inhaled/Intratracheal/intranasal]],Table1[[#This Row],[Dermal]],Table1[[#This Row],[Injected]])),"NA")</f>
        <v>1</v>
      </c>
      <c r="AA251" t="b">
        <f>OR(ISNUMBER(FIND("fish ",C251)),ISNUMBER(FIND("Fish ",C251)),ISNUMBER(FIND("aquatic",C251)),ISNUMBER(FIND("daphnids",C251)),ISNUMBER(FIND("Carcinus maenas",C251)),ISNUMBER(FIND("Daphnia",C251)),ISNUMBER(FIND("Ruditapes philippinarum",C251)),ISNUMBER(FIND("daphnia",C251)),ISNUMBER(FIND("marine",C251)),ISNUMBER(FIND("mussel",C251)),ISNUMBER(FIND("algae",C251)),ISNUMBER(FIND("Donax faba",C251)),ISNUMBER(FIND("estuarine",C251)),ISNUMBER(FIND("snail",C251)),ISNUMBER(FIND("Prorocentrum donghaiense",C251)) )</f>
        <v>0</v>
      </c>
      <c r="AB251" t="b">
        <f>OR(ISNUMBER(FIND(" rat ",C251)),ISNUMBER(FIND(" rats ",C251)),ISNUMBER(FIND(" Rats ",C251)),ISNUMBER(FIND(" Rat ",C251)),ISNUMBER(FIND(" rat.",C251)),ISNUMBER(FIND(" rats.",C251)),ISNUMBER(FIND("mouse",C251)),ISNUMBER(FIND("mice",C251)), ISNUMBER(FIND(" Mice",C251)))</f>
        <v>1</v>
      </c>
      <c r="AC251" t="b">
        <f>OR(ISNUMBER(FIND(" cell ",C251)),ISNUMBER(FIND("fibroblast",C251)),ISNUMBER(FIND("macrophage",C251)),ISNUMBER(FIND("epithelial",C251)),ISNUMBER(FIND("endothelial",C251)),ISNUMBER(FIND("neuron",C251)),ISNUMBER(FIND(" cells ",C251)),ISNUMBER(FIND("RBC",C251)),ISNUMBER(FIND("mitochond",C251)),ISNUMBER(FIND("adipocyte",C251)),ISNUMBER(FIND("osteo",C251)),ISNUMBER(FIND("keratin",C251)),ISNUMBER(FIND(" cell's ",C251)),ISNUMBER(FIND("eukary",C251)),ISNUMBER(FIND("sperm",C251)))</f>
        <v>1</v>
      </c>
      <c r="AD251" t="b">
        <f>OR(ISNUMBER(FIND("human",B251)),ISNUMBER(FIND("workers",B251)),ISNUMBER(FIND("workforces",B251)),ISNUMBER(FIND("occupational",B251)),ISNUMBER(FIND("Case report",B251)),ISNUMBER(FIND("Workplaces",B251)),ISNUMBER(FIND("worker",B251)))</f>
        <v>0</v>
      </c>
      <c r="AE251" t="b">
        <f>OR(ISNUMBER(FIND(" plant ",C251)),ISNUMBER(FIND("Plant ",C251)),ISNUMBER(FIND("tomato",C251)),ISNUMBER(FIND("plants",C251)),ISNUMBER(FIND("Plants",C251)),ISNUMBER(FIND("algae",C251)),ISNUMBER(FIND("lettuce",C251)),ISNUMBER(FIND("green gram sprouts ",C251)),ISNUMBER(FIND("Cucurbita pepo",C251)),ISNUMBER(FIND("bean ",C251)),ISNUMBER(FIND("chloroplast",C251)),ISNUMBER(FIND("chlorophyll",C251)),ISNUMBER(FIND("seedling",C251)),ISNUMBER(FIND("canola",C251)),ISNUMBER(FIND("shoot",C251)),ISNUMBER(FIND("photosynthes",C251)),ISNUMBER(FIND(" leaves ",C251)),,ISNUMBER(FIND("agriculture",C251)),ISNUMBER(FIND(" crops ",C251)))</f>
        <v>0</v>
      </c>
      <c r="AF251" t="b">
        <f>OR(ISNUMBER(FIND("bacteria",C251)),ISNUMBER(FIND("Bacteria",C251)),ISNUMBER(FIND("Bacterium",C251)),ISNUMBER(FIND("bacterium",C251)),ISNUMBER(FIND(" coli ",C251)))</f>
        <v>0</v>
      </c>
      <c r="AG251" t="b">
        <f>OR(ISNUMBER(FIND("fungi",C251)),ISNUMBER(FIND("Fungi",C251)),ISNUMBER(FIND("fungus",C251)),ISNUMBER(FIND("Fungus",C251)),ISNUMBER(FIND("mushroom",C251)),ISNUMBER(FIND("Mushroom",C251)),ISNUMBER(FIND(" mold ",C251)))</f>
        <v>0</v>
      </c>
      <c r="AH251" t="b">
        <f>OR(ISNUMBER(FIND("Pig ",C251)),ISNUMBER(FIND("pig ",C251)),ISNUMBER(FIND("Pigs ",C251)),ISNUMBER(FIND("pigs ",C251)))</f>
        <v>0</v>
      </c>
      <c r="AI251" t="b">
        <f>OR(ISNUMBER(FIND(" C. elegans",C251)),ISNUMBER(FIND("Caenorhabditis elegans",C251)),ISNUMBER(FIND("earthworms",C251)),ISNUMBER(FIND(" Ficopomatus enigmaticus",C251)),ISNUMBER(FIND("larva",C251)),ISNUMBER(FIND("Lumbriculus variegatus",C251)),ISNUMBER(FIND("nematode",C251)))</f>
        <v>0</v>
      </c>
      <c r="AJ251" t="b">
        <f>NOT(OR(AA251,AB251,AC251,AD251,AE251,AF251,AG251,AH251,AI251))</f>
        <v>0</v>
      </c>
      <c r="AL251" t="b">
        <f>OR(AA251,AB251,AD251,AE251,AF251,AG251,AH251,AI251)</f>
        <v>1</v>
      </c>
      <c r="AM251" t="b">
        <f>IF(Table1[[#This Row],[In vivo?]],IF(Table1[[#This Row],[Cell]],FALSE,TRUE),FALSE)</f>
        <v>0</v>
      </c>
      <c r="AN251" t="b">
        <f>AND(AC251,AL251)</f>
        <v>1</v>
      </c>
      <c r="AO251" t="b">
        <f>IF(Table1[[#This Row],[Cell]],IF(Table1[[#This Row],[In vivo?]],FALSE,TRUE),FALSE)</f>
        <v>0</v>
      </c>
      <c r="AP251" t="b">
        <f>NOT(OR(Table1[[#This Row],[In vivo?]],Table1[[#This Row],[Only in Cell]]))</f>
        <v>0</v>
      </c>
      <c r="AQ251" t="b">
        <f>IF(OR(Table1[[#This Row],[Rodents]],Table1[[#This Row],[Human]],Table1[[#This Row],[Pig]]),OR(ISNUMBER(FIND("pulmonary",C251)),ISNUMBER(FIND("lung",C251))),"NA")</f>
        <v>1</v>
      </c>
      <c r="AR251" t="b">
        <f>IF(OR(Table1[[#This Row],[Rodents]],Table1[[#This Row],[Human]],Table1[[#This Row],[Pig]]),OR(ISNUMBER(FIND("skin",C251)),ISNUMBER(FIND("dermal",C251))),"NA")</f>
        <v>0</v>
      </c>
      <c r="AS251" t="b">
        <f>IF(OR(Table1[[#This Row],[Rodents]],Table1[[#This Row],[Human]],Table1[[#This Row],[Pig]]),OR(ISNUMBER(FIND("liver",C251)),ISNUMBER(FIND("hepat",C251))),"NA")</f>
        <v>1</v>
      </c>
      <c r="AT251" t="b">
        <f>IF(OR(Table1[[#This Row],[Rodents]],Table1[[#This Row],[Human]],Table1[[#This Row],[Pig]]),OR(ISNUMBER(FIND("kidney",C251)),ISNUMBER(FIND("neph",C251))),"NA")</f>
        <v>1</v>
      </c>
      <c r="AU251" t="b">
        <f>IF(OR(Table1[[#This Row],[Rodents]],Table1[[#This Row],[Human]],Table1[[#This Row],[Pig]]),OR(ISNUMBER(FIND("brain",C251)),ISNUMBER(FIND("neur",C251)),ISNUMBER(FIND("nerv",C251))),"NA")</f>
        <v>1</v>
      </c>
      <c r="AV251" t="b">
        <f>IF(OR(Table1[[#This Row],[Rodents]],Table1[[#This Row],[Human]],Table1[[#This Row],[Pig]]),OR(ISNUMBER(FIND("heart",C251)),ISNUMBER(FIND("cardi",C251))),"NA")</f>
        <v>0</v>
      </c>
      <c r="AW251" t="b">
        <f>IF(OR(Table1[[#This Row],[Rodents]],Table1[[#This Row],[Human]],Table1[[#This Row],[Pig]]),OR(ISNUMBER(FIND("gastro",C251)),ISNUMBER(FIND("intesti",C251)),ISNUMBER(FIND("stomach",C251))),"NA")</f>
        <v>0</v>
      </c>
      <c r="AX251" t="b">
        <f>IF(OR(Table1[[#This Row],[Rodents]],Table1[[#This Row],[Human]],Table1[[#This Row],[Pig]]),NOT(OR(AQ251,AR251,AS251,AT251,AU251,AV251,AW251)),"NA")</f>
        <v>0</v>
      </c>
      <c r="AY251" t="b">
        <f>OR(ISNUMBER(FIND("SWCNT",C251)),ISNUMBER(FIND("SWNT",C251)),ISNUMBER(FIND("single-wall",C251)),ISNUMBER(FIND("single wall",C251)),ISNUMBER(FIND("Single wall",C251)),ISNUMBER(FIND("Single-wall",C251)),ISNUMBER(FIND("SWCNT",B251)),ISNUMBER(FIND("SWNT",B251)),ISNUMBER(FIND("single-wall",B251)),ISNUMBER(FIND("single wall",B251)),ISNUMBER(FIND("Single-wall",B251)),ISNUMBER(FIND("Single wall",B251)))</f>
        <v>1</v>
      </c>
      <c r="AZ251" t="b">
        <f>OR(ISNUMBER(FIND("MWCNT",C251)),ISNUMBER(FIND("MWNT",C251)),ISNUMBER(FIND("multi-wall",C251)),ISNUMBER(FIND("multi wall",C251)),ISNUMBER(FIND("multiwall",C251)),ISNUMBER(FIND("Multi-wall",C251)),ISNUMBER(FIND("Multi wall",C251)),ISNUMBER(FIND("Multiwall",C251)),ISNUMBER(FIND("MWCNT",B251)),ISNUMBER(FIND("MWNT",B251)),ISNUMBER(FIND("multi-wall",B251)),ISNUMBER(FIND("multi wall",B251)),ISNUMBER(FIND("multiwall",B251)),ISNUMBER(FIND("Multi-wall",B251)),ISNUMBER(FIND("Multi wall",B251)),ISNUMBER(FIND("Multiwall",B251)),ISNUMBER(FIND("Double-wall",B251)),ISNUMBER(FIND("Double wall",B251)),ISNUMBER(FIND("Doublewall",B251)),ISNUMBER(FIND("double-wall",B251)),ISNUMBER(FIND("double wall",B251)),ISNUMBER(FIND("doublewall",B251)))</f>
        <v>0</v>
      </c>
      <c r="BA251" t="b">
        <f>AND(Table1[[#This Row],[SWCNT]],Table1[[#This Row],[MWCNT]])</f>
        <v>0</v>
      </c>
      <c r="BB251" t="b">
        <f>IF(Table1[[#This Row],[SWCNT]]=TRUE,FALSE,IF(Table1[[#This Row],[MWCNT]]=TRUE,FALSE,TRUE))</f>
        <v>0</v>
      </c>
      <c r="BC251" s="18"/>
    </row>
    <row r="252" spans="1:55" ht="277.5">
      <c r="A252" t="s">
        <v>2550</v>
      </c>
      <c r="B252" s="2" t="s">
        <v>2552</v>
      </c>
      <c r="C252" s="16" t="s">
        <v>2554</v>
      </c>
      <c r="D252" s="17" t="s">
        <v>1458</v>
      </c>
      <c r="E252" s="2">
        <v>2016</v>
      </c>
      <c r="F252" t="b">
        <f>OR(ISNUMBER(FIND("cytotoxic",C252)),ISNUMBER(FIND("Cytotoxic",C252)),ISNUMBER(FIND("cellular toxicity",C252)),ISNUMBER(FIND("cell death",C252)),ISNUMBER(FIND("viable",C252)),ISNUMBER(FIND("phytotoxic",C252)),ISNUMBER(FIND("acute toxicity",C252)),ISNUMBER(FIND("MTT",C252)),ISNUMBER(FIND("survival",C252)),ISNUMBER(FIND("prolifer",C252)),ISNUMBER(FIND("apoptosis",C252)),ISNUMBER(FIND("neurotoxic",C252)),ISNUMBER(FIND("  lysis ",C252)),ISNUMBER(FIND("necrosis",C252)),ISNUMBER(FIND("cellular death",C252))*3,ISNUMBER(FIND("LDH",C252)),ISNUMBER(FIND("Acute toxicity",C252)))</f>
        <v>0</v>
      </c>
      <c r="G252" t="b">
        <f>OR(ISNUMBER(FIND("genotoxic",C252)),ISNUMBER(FIND("genotoxicity",C252)),ISNUMBER(FIND("DNA damage",C252)),ISNUMBER(FIND("DNA",C252)),ISNUMBER(FIND("RNA",C252)),ISNUMBER(FIND("mesothelioma",C252)),ISNUMBER(FIND("carcino",C252)),ISNUMBER(FIND("mutagen",C252)),ISNUMBER(FIND("genetic",C252)))</f>
        <v>0</v>
      </c>
      <c r="H252" t="b">
        <f>OR(ISNUMBER(FIND("inflammatory",C252)),ISNUMBER(FIND("inflamm",C252)))</f>
        <v>1</v>
      </c>
      <c r="I252" t="b">
        <f>OR(ISNUMBER(FIND("immune",C252)),ISNUMBER(FIND("immunological",C252)),ISNUMBER(FIND("interleuk",C252)),ISNUMBER(FIND("platelet activation",C252)),ISNUMBER(FIND("monocyte",C252)),ISNUMBER(FIND("leukocyte",C252)),ISNUMBER(FIND("cytokine",C252)),ISNUMBER(FIND("CD4",C252)),ISNUMBER(FIND("CD8",C252)),ISNUMBER(FIND("T-cell",C252)))</f>
        <v>1</v>
      </c>
      <c r="J252" t="b">
        <f>OR(ISNUMBER(FIND("reactive oxygen",C252)),ISNUMBER(FIND("ROS",C252)),ISNUMBER(FIND("free radical",C252)),ISNUMBER(FIND("oxidative stress",C252)),ISNUMBER(FIND("peroxid",C252)),ISNUMBER(FIND("oxidative",C252)),ISNUMBER(FIND("antioxid",C252)))</f>
        <v>0</v>
      </c>
      <c r="K252" t="b">
        <f>OR(ISNUMBER(FIND("autophag",C252)))</f>
        <v>0</v>
      </c>
      <c r="L252" t="b">
        <f>OR(ISNUMBER(FIND("morpholog",C252)))</f>
        <v>0</v>
      </c>
      <c r="M252" t="b">
        <f>OR(ISNUMBER(FIND("fibrosis",C252)),ISNUMBER(FIND("Fibrosis",C252)),ISNUMBER(FIND("fibrot",C252)))</f>
        <v>1</v>
      </c>
      <c r="N252" t="b">
        <f>OR(ISNUMBER(FIND("offspring",C252)),ISNUMBER(FIND("Parental",C252)),ISNUMBER(FIND("parental",C252)),ISNUMBER(FIND("germline",C252)),ISNUMBER(FIND("reproduc",C252)),ISNUMBER(FIND("embryo",C252)))</f>
        <v>0</v>
      </c>
      <c r="O252" t="b">
        <f>OR(ISNUMBER(FIND("metabol",C252)),ISNUMBER(FIND("Metabol",C252)),ISNUMBER(FIND("digest",C252)),ISNUMBER(FIND("mitochon",C252)))</f>
        <v>0</v>
      </c>
      <c r="P252" t="b">
        <f>OR(ISNUMBER(FIND("ecotox",C252)),ISNUMBER(FIND("Ecotox",B252)),ISNUMBER(FIND("ecotox",B252)),ISNUMBER(FIND("Ecotox",C252)))</f>
        <v>0</v>
      </c>
      <c r="Q252" t="b">
        <f>OR(ISNUMBER(FIND("Bioaccum",C252)),ISNUMBER(FIND("bioaccum",C252)),ISNUMBER(FIND("accum",C252)))</f>
        <v>0</v>
      </c>
      <c r="R252" t="b">
        <f>OR(ISNUMBER(FIND("Occupation",C252)),ISNUMBER(FIND("occupation",C252)),ISNUMBER(FIND("worker",C252)),ISNUMBER(FIND("workforce",C252)))</f>
        <v>0</v>
      </c>
      <c r="S252" t="b">
        <f>NOT(OR(F252,G252,H252,I252,J252,K252,L252,M252,N252,O252,P252,Q252,R252))</f>
        <v>0</v>
      </c>
      <c r="U252" t="b">
        <f>OR(Table1[[#This Row],[Inflammation]],Table1[[#This Row],[Immune]])</f>
        <v>1</v>
      </c>
      <c r="V252" t="b">
        <f>IF(OR(Table1[[#This Row],[Rodents]],Table1[[#This Row],[Human]],Table1[[#This Row],[Pig]]),OR(ISNUMBER(FIND("intratrach",C252)),ISNUMBER(FIND("nasal ",C252)),ISNUMBER(FIND("instill",C252))),"NA")</f>
        <v>0</v>
      </c>
      <c r="W252" t="b">
        <f>IF(OR(Table1[[#This Row],[Rodents]],Table1[[#This Row],[Human]],Table1[[#This Row],[Pig]]),OR(ISNUMBER(FIND("dermal",C252)),ISNUMBER(FIND("skin ",C252))),"NA")</f>
        <v>0</v>
      </c>
      <c r="X252" t="b">
        <f>IF(OR(Table1[[#This Row],[Rodents]],Table1[[#This Row],[Human]],Table1[[#This Row],[Pig]]),OR(ISNUMBER(FIND("injected",C252)),ISNUMBER(FIND("periton",C252)),ISNUMBER(FIND("intrascrot",C252))),"NA")</f>
        <v>0</v>
      </c>
      <c r="Y252" t="b">
        <f>IF(OR(Table1[[#This Row],[Rodents]],Table1[[#This Row],[Human]],Table1[[#This Row],[Pig]]),NOT(OR(Table1[[#This Row],[Inhaled/Intratracheal/intranasal]],Table1[[#This Row],[Dermal]],Table1[[#This Row],[Injected]])),"NA")</f>
        <v>1</v>
      </c>
      <c r="AA252" t="b">
        <f>OR(ISNUMBER(FIND("fish ",C252)),ISNUMBER(FIND("Fish ",C252)),ISNUMBER(FIND("aquatic",C252)),ISNUMBER(FIND("daphnids",C252)),ISNUMBER(FIND("Carcinus maenas",C252)),ISNUMBER(FIND("Daphnia",C252)),ISNUMBER(FIND("Ruditapes philippinarum",C252)),ISNUMBER(FIND("daphnia",C252)),ISNUMBER(FIND("marine",C252)),ISNUMBER(FIND("mussel",C252)),ISNUMBER(FIND("algae",C252)),ISNUMBER(FIND("Donax faba",C252)),ISNUMBER(FIND("estuarine",C252)),ISNUMBER(FIND("snail",C252)),ISNUMBER(FIND("Prorocentrum donghaiense",C252)) )</f>
        <v>0</v>
      </c>
      <c r="AB252" t="b">
        <f>OR(ISNUMBER(FIND(" rat ",C252)),ISNUMBER(FIND(" rats ",C252)),ISNUMBER(FIND(" Rats ",C252)),ISNUMBER(FIND(" Rat ",C252)),ISNUMBER(FIND(" rat.",C252)),ISNUMBER(FIND(" rats.",C252)),ISNUMBER(FIND("mouse",C252)),ISNUMBER(FIND("mice",C252)), ISNUMBER(FIND(" Mice",C252)))</f>
        <v>1</v>
      </c>
      <c r="AC252" t="b">
        <f>OR(ISNUMBER(FIND(" cell ",C252)),ISNUMBER(FIND("fibroblast",C252)),ISNUMBER(FIND("macrophage",C252)),ISNUMBER(FIND("epithelial",C252)),ISNUMBER(FIND("endothelial",C252)),ISNUMBER(FIND("neuron",C252)),ISNUMBER(FIND(" cells ",C252)),ISNUMBER(FIND("RBC",C252)),ISNUMBER(FIND("mitochond",C252)),ISNUMBER(FIND("adipocyte",C252)),ISNUMBER(FIND("osteo",C252)),ISNUMBER(FIND("keratin",C252)),ISNUMBER(FIND(" cell's ",C252)),ISNUMBER(FIND("eukary",C252)),ISNUMBER(FIND("sperm",C252)))</f>
        <v>1</v>
      </c>
      <c r="AD252" t="b">
        <f>OR(ISNUMBER(FIND("human",B252)),ISNUMBER(FIND("workers",B252)),ISNUMBER(FIND("workforces",B252)),ISNUMBER(FIND("occupational",B252)),ISNUMBER(FIND("Case report",B252)),ISNUMBER(FIND("Workplaces",B252)),ISNUMBER(FIND("worker",B252)))</f>
        <v>0</v>
      </c>
      <c r="AE252" t="b">
        <f>OR(ISNUMBER(FIND(" plant ",C252)),ISNUMBER(FIND("Plant ",C252)),ISNUMBER(FIND("tomato",C252)),ISNUMBER(FIND("plants",C252)),ISNUMBER(FIND("Plants",C252)),ISNUMBER(FIND("algae",C252)),ISNUMBER(FIND("lettuce",C252)),ISNUMBER(FIND("green gram sprouts ",C252)),ISNUMBER(FIND("Cucurbita pepo",C252)),ISNUMBER(FIND("bean ",C252)),ISNUMBER(FIND("chloroplast",C252)),ISNUMBER(FIND("chlorophyll",C252)),ISNUMBER(FIND("seedling",C252)),ISNUMBER(FIND("canola",C252)),ISNUMBER(FIND("shoot",C252)),ISNUMBER(FIND("photosynthes",C252)),ISNUMBER(FIND(" leaves ",C252)),,ISNUMBER(FIND("agriculture",C252)),ISNUMBER(FIND(" crops ",C252)))</f>
        <v>0</v>
      </c>
      <c r="AF252" t="b">
        <f>OR(ISNUMBER(FIND("bacteria",C252)),ISNUMBER(FIND("Bacteria",C252)),ISNUMBER(FIND("Bacterium",C252)),ISNUMBER(FIND("bacterium",C252)),ISNUMBER(FIND(" coli ",C252)))</f>
        <v>0</v>
      </c>
      <c r="AG252" t="b">
        <f>OR(ISNUMBER(FIND("fungi",C252)),ISNUMBER(FIND("Fungi",C252)),ISNUMBER(FIND("fungus",C252)),ISNUMBER(FIND("Fungus",C252)),ISNUMBER(FIND("mushroom",C252)),ISNUMBER(FIND("Mushroom",C252)),ISNUMBER(FIND(" mold ",C252)))</f>
        <v>0</v>
      </c>
      <c r="AH252" t="b">
        <f>OR(ISNUMBER(FIND("Pig ",C252)),ISNUMBER(FIND("pig ",C252)),ISNUMBER(FIND("Pigs ",C252)),ISNUMBER(FIND("pigs ",C252)))</f>
        <v>0</v>
      </c>
      <c r="AI252" t="b">
        <f>OR(ISNUMBER(FIND(" C. elegans",C252)),ISNUMBER(FIND("Caenorhabditis elegans",C252)),ISNUMBER(FIND("earthworms",C252)),ISNUMBER(FIND(" Ficopomatus enigmaticus",C252)),ISNUMBER(FIND("larva",C252)),ISNUMBER(FIND("Lumbriculus variegatus",C252)),ISNUMBER(FIND("nematode",C252)))</f>
        <v>0</v>
      </c>
      <c r="AJ252" t="b">
        <f>NOT(OR(AA252,AB252,AC252,AD252,AE252,AF252,AG252,AH252,AI252))</f>
        <v>0</v>
      </c>
      <c r="AL252" t="b">
        <f>OR(AA252,AB252,AD252,AE252,AF252,AG252,AH252,AI252)</f>
        <v>1</v>
      </c>
      <c r="AM252" t="b">
        <f>IF(Table1[[#This Row],[In vivo?]],IF(Table1[[#This Row],[Cell]],FALSE,TRUE),FALSE)</f>
        <v>0</v>
      </c>
      <c r="AN252" t="b">
        <f>AND(AC252,AL252)</f>
        <v>1</v>
      </c>
      <c r="AO252" t="b">
        <f>IF(Table1[[#This Row],[Cell]],IF(Table1[[#This Row],[In vivo?]],FALSE,TRUE),FALSE)</f>
        <v>0</v>
      </c>
      <c r="AP252" t="b">
        <f>NOT(OR(Table1[[#This Row],[In vivo?]],Table1[[#This Row],[Only in Cell]]))</f>
        <v>0</v>
      </c>
      <c r="AQ252" t="b">
        <f>IF(OR(Table1[[#This Row],[Rodents]],Table1[[#This Row],[Human]],Table1[[#This Row],[Pig]]),OR(ISNUMBER(FIND("pulmonary",C252)),ISNUMBER(FIND("lung",C252))),"NA")</f>
        <v>1</v>
      </c>
      <c r="AR252" t="b">
        <f>IF(OR(Table1[[#This Row],[Rodents]],Table1[[#This Row],[Human]],Table1[[#This Row],[Pig]]),OR(ISNUMBER(FIND("skin",C252)),ISNUMBER(FIND("dermal",C252))),"NA")</f>
        <v>0</v>
      </c>
      <c r="AS252" t="b">
        <f>IF(OR(Table1[[#This Row],[Rodents]],Table1[[#This Row],[Human]],Table1[[#This Row],[Pig]]),OR(ISNUMBER(FIND("liver",C252)),ISNUMBER(FIND("hepat",C252))),"NA")</f>
        <v>0</v>
      </c>
      <c r="AT252" t="b">
        <f>IF(OR(Table1[[#This Row],[Rodents]],Table1[[#This Row],[Human]],Table1[[#This Row],[Pig]]),OR(ISNUMBER(FIND("kidney",C252)),ISNUMBER(FIND("neph",C252))),"NA")</f>
        <v>0</v>
      </c>
      <c r="AU252" t="b">
        <f>IF(OR(Table1[[#This Row],[Rodents]],Table1[[#This Row],[Human]],Table1[[#This Row],[Pig]]),OR(ISNUMBER(FIND("brain",C252)),ISNUMBER(FIND("neur",C252)),ISNUMBER(FIND("nerv",C252))),"NA")</f>
        <v>0</v>
      </c>
      <c r="AV252" t="b">
        <f>IF(OR(Table1[[#This Row],[Rodents]],Table1[[#This Row],[Human]],Table1[[#This Row],[Pig]]),OR(ISNUMBER(FIND("heart",C252)),ISNUMBER(FIND("cardi",C252))),"NA")</f>
        <v>0</v>
      </c>
      <c r="AW252" t="b">
        <f>IF(OR(Table1[[#This Row],[Rodents]],Table1[[#This Row],[Human]],Table1[[#This Row],[Pig]]),OR(ISNUMBER(FIND("gastro",C252)),ISNUMBER(FIND("intesti",C252)),ISNUMBER(FIND("stomach",C252))),"NA")</f>
        <v>0</v>
      </c>
      <c r="AX252" t="b">
        <f>IF(OR(Table1[[#This Row],[Rodents]],Table1[[#This Row],[Human]],Table1[[#This Row],[Pig]]),NOT(OR(AQ252,AR252,AS252,AT252,AU252,AV252,AW252)),"NA")</f>
        <v>0</v>
      </c>
      <c r="AY252" t="b">
        <f>OR(ISNUMBER(FIND("SWCNT",C252)),ISNUMBER(FIND("SWNT",C252)),ISNUMBER(FIND("single-wall",C252)),ISNUMBER(FIND("single wall",C252)),ISNUMBER(FIND("Single wall",C252)),ISNUMBER(FIND("Single-wall",C252)),ISNUMBER(FIND("SWCNT",B252)),ISNUMBER(FIND("SWNT",B252)),ISNUMBER(FIND("single-wall",B252)),ISNUMBER(FIND("single wall",B252)),ISNUMBER(FIND("Single-wall",B252)),ISNUMBER(FIND("Single wall",B252)))</f>
        <v>0</v>
      </c>
      <c r="AZ252" t="b">
        <f>OR(ISNUMBER(FIND("MWCNT",C252)),ISNUMBER(FIND("MWNT",C252)),ISNUMBER(FIND("multi-wall",C252)),ISNUMBER(FIND("multi wall",C252)),ISNUMBER(FIND("multiwall",C252)),ISNUMBER(FIND("Multi-wall",C252)),ISNUMBER(FIND("Multi wall",C252)),ISNUMBER(FIND("Multiwall",C252)),ISNUMBER(FIND("MWCNT",B252)),ISNUMBER(FIND("MWNT",B252)),ISNUMBER(FIND("multi-wall",B252)),ISNUMBER(FIND("multi wall",B252)),ISNUMBER(FIND("multiwall",B252)),ISNUMBER(FIND("Multi-wall",B252)),ISNUMBER(FIND("Multi wall",B252)),ISNUMBER(FIND("Multiwall",B252)),ISNUMBER(FIND("Double-wall",B252)),ISNUMBER(FIND("Double wall",B252)),ISNUMBER(FIND("Doublewall",B252)),ISNUMBER(FIND("double-wall",B252)),ISNUMBER(FIND("double wall",B252)),ISNUMBER(FIND("doublewall",B252)))</f>
        <v>1</v>
      </c>
      <c r="BA252" t="b">
        <f>AND(Table1[[#This Row],[SWCNT]],Table1[[#This Row],[MWCNT]])</f>
        <v>0</v>
      </c>
      <c r="BB252" t="b">
        <f>IF(Table1[[#This Row],[SWCNT]]=TRUE,FALSE,IF(Table1[[#This Row],[MWCNT]]=TRUE,FALSE,TRUE))</f>
        <v>0</v>
      </c>
      <c r="BC252" s="18"/>
    </row>
    <row r="253" spans="1:55" ht="277.5">
      <c r="A253" t="s">
        <v>2551</v>
      </c>
      <c r="B253" s="2" t="s">
        <v>2553</v>
      </c>
      <c r="C253" s="16" t="s">
        <v>2555</v>
      </c>
      <c r="D253" s="17" t="s">
        <v>2556</v>
      </c>
      <c r="E253" s="2">
        <v>2016</v>
      </c>
      <c r="F253" t="b">
        <f>OR(ISNUMBER(FIND("cytotoxic",C253)),ISNUMBER(FIND("Cytotoxic",C253)),ISNUMBER(FIND("cellular toxicity",C253)),ISNUMBER(FIND("cell death",C253)),ISNUMBER(FIND("viable",C253)),ISNUMBER(FIND("phytotoxic",C253)),ISNUMBER(FIND("acute toxicity",C253)),ISNUMBER(FIND("MTT",C253)),ISNUMBER(FIND("survival",C253)),ISNUMBER(FIND("prolifer",C253)),ISNUMBER(FIND("apoptosis",C253)),ISNUMBER(FIND("neurotoxic",C253)),ISNUMBER(FIND("  lysis ",C253)),ISNUMBER(FIND("necrosis",C253)),ISNUMBER(FIND("cellular death",C253))*3,ISNUMBER(FIND("LDH",C253)),ISNUMBER(FIND("Acute toxicity",C253)))</f>
        <v>0</v>
      </c>
      <c r="G253" t="b">
        <f>OR(ISNUMBER(FIND("genotoxic",C253)),ISNUMBER(FIND("genotoxicity",C253)),ISNUMBER(FIND("DNA damage",C253)),ISNUMBER(FIND("DNA",C253)),ISNUMBER(FIND("RNA",C253)),ISNUMBER(FIND("mesothelioma",C253)),ISNUMBER(FIND("carcino",C253)),ISNUMBER(FIND("mutagen",C253)),ISNUMBER(FIND("genetic",C253)))</f>
        <v>0</v>
      </c>
      <c r="H253" t="b">
        <f>OR(ISNUMBER(FIND("inflammatory",C253)),ISNUMBER(FIND("inflamm",C253)))</f>
        <v>1</v>
      </c>
      <c r="I253" t="b">
        <f>OR(ISNUMBER(FIND("immune",C253)),ISNUMBER(FIND("immunological",C253)),ISNUMBER(FIND("interleuk",C253)),ISNUMBER(FIND("platelet activation",C253)),ISNUMBER(FIND("monocyte",C253)),ISNUMBER(FIND("leukocyte",C253)),ISNUMBER(FIND("cytokine",C253)),ISNUMBER(FIND("CD4",C253)),ISNUMBER(FIND("CD8",C253)),ISNUMBER(FIND("T-cell",C253)))</f>
        <v>0</v>
      </c>
      <c r="J253" t="b">
        <f>OR(ISNUMBER(FIND("reactive oxygen",C253)),ISNUMBER(FIND("ROS",C253)),ISNUMBER(FIND("free radical",C253)),ISNUMBER(FIND("oxidative stress",C253)),ISNUMBER(FIND("peroxid",C253)),ISNUMBER(FIND("oxidative",C253)),ISNUMBER(FIND("antioxid",C253)))</f>
        <v>1</v>
      </c>
      <c r="K253" t="b">
        <f>OR(ISNUMBER(FIND("autophag",C253)))</f>
        <v>0</v>
      </c>
      <c r="L253" t="b">
        <f>OR(ISNUMBER(FIND("morpholog",C253)))</f>
        <v>0</v>
      </c>
      <c r="M253" t="b">
        <f>OR(ISNUMBER(FIND("fibrosis",C253)),ISNUMBER(FIND("Fibrosis",C253)),ISNUMBER(FIND("fibrot",C253)))</f>
        <v>0</v>
      </c>
      <c r="N253" t="b">
        <f>OR(ISNUMBER(FIND("offspring",C253)),ISNUMBER(FIND("Parental",C253)),ISNUMBER(FIND("parental",C253)),ISNUMBER(FIND("germline",C253)),ISNUMBER(FIND("reproduc",C253)),ISNUMBER(FIND("embryo",C253)))</f>
        <v>0</v>
      </c>
      <c r="O253" t="b">
        <f>OR(ISNUMBER(FIND("metabol",C253)),ISNUMBER(FIND("Metabol",C253)),ISNUMBER(FIND("digest",C253)),ISNUMBER(FIND("mitochon",C253)))</f>
        <v>0</v>
      </c>
      <c r="P253" t="b">
        <f>OR(ISNUMBER(FIND("ecotox",C253)),ISNUMBER(FIND("Ecotox",B253)),ISNUMBER(FIND("ecotox",B253)),ISNUMBER(FIND("Ecotox",C253)))</f>
        <v>0</v>
      </c>
      <c r="Q253" t="b">
        <f>OR(ISNUMBER(FIND("Bioaccum",C253)),ISNUMBER(FIND("bioaccum",C253)),ISNUMBER(FIND("accum",C253)))</f>
        <v>1</v>
      </c>
      <c r="R253" t="b">
        <f>OR(ISNUMBER(FIND("Occupation",C253)),ISNUMBER(FIND("occupation",C253)),ISNUMBER(FIND("worker",C253)),ISNUMBER(FIND("workforce",C253)))</f>
        <v>0</v>
      </c>
      <c r="S253" t="b">
        <f>NOT(OR(F253,G253,H253,I253,J253,K253,L253,M253,N253,O253,P253,Q253,R253))</f>
        <v>0</v>
      </c>
      <c r="U253" t="b">
        <f>OR(Table1[[#This Row],[Inflammation]],Table1[[#This Row],[Immune]])</f>
        <v>1</v>
      </c>
      <c r="V253" t="b">
        <f>IF(OR(Table1[[#This Row],[Rodents]],Table1[[#This Row],[Human]],Table1[[#This Row],[Pig]]),OR(ISNUMBER(FIND("intratrach",C253)),ISNUMBER(FIND("nasal ",C253)),ISNUMBER(FIND("instill",C253))),"NA")</f>
        <v>0</v>
      </c>
      <c r="W253" t="b">
        <f>IF(OR(Table1[[#This Row],[Rodents]],Table1[[#This Row],[Human]],Table1[[#This Row],[Pig]]),OR(ISNUMBER(FIND("dermal",C253)),ISNUMBER(FIND("skin ",C253))),"NA")</f>
        <v>0</v>
      </c>
      <c r="X253" t="b">
        <f>IF(OR(Table1[[#This Row],[Rodents]],Table1[[#This Row],[Human]],Table1[[#This Row],[Pig]]),OR(ISNUMBER(FIND("injected",C253)),ISNUMBER(FIND("periton",C253)),ISNUMBER(FIND("intrascrot",C253))),"NA")</f>
        <v>1</v>
      </c>
      <c r="Y253" t="b">
        <f>IF(OR(Table1[[#This Row],[Rodents]],Table1[[#This Row],[Human]],Table1[[#This Row],[Pig]]),NOT(OR(Table1[[#This Row],[Inhaled/Intratracheal/intranasal]],Table1[[#This Row],[Dermal]],Table1[[#This Row],[Injected]])),"NA")</f>
        <v>0</v>
      </c>
      <c r="AA253" t="b">
        <f>OR(ISNUMBER(FIND("fish ",C253)),ISNUMBER(FIND("Fish ",C253)),ISNUMBER(FIND("aquatic",C253)),ISNUMBER(FIND("daphnids",C253)),ISNUMBER(FIND("Carcinus maenas",C253)),ISNUMBER(FIND("Daphnia",C253)),ISNUMBER(FIND("Ruditapes philippinarum",C253)),ISNUMBER(FIND("daphnia",C253)),ISNUMBER(FIND("marine",C253)),ISNUMBER(FIND("mussel",C253)),ISNUMBER(FIND("algae",C253)),ISNUMBER(FIND("Donax faba",C253)),ISNUMBER(FIND("estuarine",C253)),ISNUMBER(FIND("snail",C253)),ISNUMBER(FIND("Prorocentrum donghaiense",C253)) )</f>
        <v>0</v>
      </c>
      <c r="AB253" t="b">
        <f>OR(ISNUMBER(FIND(" rat ",C253)),ISNUMBER(FIND(" rats ",C253)),ISNUMBER(FIND(" Rats ",C253)),ISNUMBER(FIND(" Rat ",C253)),ISNUMBER(FIND(" rat.",C253)),ISNUMBER(FIND(" rats.",C253)),ISNUMBER(FIND("mouse",C253)),ISNUMBER(FIND("mice",C253)), ISNUMBER(FIND(" Mice",C253)))</f>
        <v>1</v>
      </c>
      <c r="AC253" t="b">
        <f>OR(ISNUMBER(FIND(" cell ",C253)),ISNUMBER(FIND("fibroblast",C253)),ISNUMBER(FIND("macrophage",C253)),ISNUMBER(FIND("epithelial",C253)),ISNUMBER(FIND("endothelial",C253)),ISNUMBER(FIND("neuron",C253)),ISNUMBER(FIND(" cells ",C253)),ISNUMBER(FIND("RBC",C253)),ISNUMBER(FIND("mitochond",C253)),ISNUMBER(FIND("adipocyte",C253)),ISNUMBER(FIND("osteo",C253)),ISNUMBER(FIND("keratin",C253)),ISNUMBER(FIND(" cell's ",C253)),ISNUMBER(FIND("eukary",C253)),ISNUMBER(FIND("sperm",C253)))</f>
        <v>1</v>
      </c>
      <c r="AD253" t="b">
        <f>OR(ISNUMBER(FIND("human",B253)),ISNUMBER(FIND("workers",B253)),ISNUMBER(FIND("workforces",B253)),ISNUMBER(FIND("occupational",B253)),ISNUMBER(FIND("Case report",B253)),ISNUMBER(FIND("Workplaces",B253)),ISNUMBER(FIND("worker",B253)))</f>
        <v>0</v>
      </c>
      <c r="AE253" t="b">
        <f>OR(ISNUMBER(FIND(" plant ",C253)),ISNUMBER(FIND("Plant ",C253)),ISNUMBER(FIND("tomato",C253)),ISNUMBER(FIND("plants",C253)),ISNUMBER(FIND("Plants",C253)),ISNUMBER(FIND("algae",C253)),ISNUMBER(FIND("lettuce",C253)),ISNUMBER(FIND("green gram sprouts ",C253)),ISNUMBER(FIND("Cucurbita pepo",C253)),ISNUMBER(FIND("bean ",C253)),ISNUMBER(FIND("chloroplast",C253)),ISNUMBER(FIND("chlorophyll",C253)),ISNUMBER(FIND("seedling",C253)),ISNUMBER(FIND("canola",C253)),ISNUMBER(FIND("shoot",C253)),ISNUMBER(FIND("photosynthes",C253)),ISNUMBER(FIND(" leaves ",C253)),,ISNUMBER(FIND("agriculture",C253)),ISNUMBER(FIND(" crops ",C253)))</f>
        <v>0</v>
      </c>
      <c r="AF253" t="b">
        <f>OR(ISNUMBER(FIND("bacteria",C253)),ISNUMBER(FIND("Bacteria",C253)),ISNUMBER(FIND("Bacterium",C253)),ISNUMBER(FIND("bacterium",C253)),ISNUMBER(FIND(" coli ",C253)))</f>
        <v>0</v>
      </c>
      <c r="AG253" t="b">
        <f>OR(ISNUMBER(FIND("fungi",C253)),ISNUMBER(FIND("Fungi",C253)),ISNUMBER(FIND("fungus",C253)),ISNUMBER(FIND("Fungus",C253)),ISNUMBER(FIND("mushroom",C253)),ISNUMBER(FIND("Mushroom",C253)),ISNUMBER(FIND(" mold ",C253)))</f>
        <v>0</v>
      </c>
      <c r="AH253" t="b">
        <f>OR(ISNUMBER(FIND("Pig ",C253)),ISNUMBER(FIND("pig ",C253)),ISNUMBER(FIND("Pigs ",C253)),ISNUMBER(FIND("pigs ",C253)))</f>
        <v>0</v>
      </c>
      <c r="AI253" t="b">
        <f>OR(ISNUMBER(FIND(" C. elegans",C253)),ISNUMBER(FIND("Caenorhabditis elegans",C253)),ISNUMBER(FIND("earthworms",C253)),ISNUMBER(FIND(" Ficopomatus enigmaticus",C253)),ISNUMBER(FIND("larva",C253)),ISNUMBER(FIND("Lumbriculus variegatus",C253)),ISNUMBER(FIND("nematode",C253)))</f>
        <v>0</v>
      </c>
      <c r="AJ253" t="b">
        <f>NOT(OR(AA253,AB253,AC253,AD253,AE253,AF253,AG253,AH253,AI253))</f>
        <v>0</v>
      </c>
      <c r="AL253" t="b">
        <f>OR(AA253,AB253,AD253,AE253,AF253,AG253,AH253,AI253)</f>
        <v>1</v>
      </c>
      <c r="AM253" t="b">
        <f>IF(Table1[[#This Row],[In vivo?]],IF(Table1[[#This Row],[Cell]],FALSE,TRUE),FALSE)</f>
        <v>0</v>
      </c>
      <c r="AN253" t="b">
        <f>AND(AC253,AL253)</f>
        <v>1</v>
      </c>
      <c r="AO253" t="b">
        <f>IF(Table1[[#This Row],[Cell]],IF(Table1[[#This Row],[In vivo?]],FALSE,TRUE),FALSE)</f>
        <v>0</v>
      </c>
      <c r="AP253" t="b">
        <f>NOT(OR(Table1[[#This Row],[In vivo?]],Table1[[#This Row],[Only in Cell]]))</f>
        <v>0</v>
      </c>
      <c r="AQ253" t="b">
        <f>IF(OR(Table1[[#This Row],[Rodents]],Table1[[#This Row],[Human]],Table1[[#This Row],[Pig]]),OR(ISNUMBER(FIND("pulmonary",C253)),ISNUMBER(FIND("lung",C253))),"NA")</f>
        <v>0</v>
      </c>
      <c r="AR253" t="b">
        <f>IF(OR(Table1[[#This Row],[Rodents]],Table1[[#This Row],[Human]],Table1[[#This Row],[Pig]]),OR(ISNUMBER(FIND("skin",C253)),ISNUMBER(FIND("dermal",C253))),"NA")</f>
        <v>0</v>
      </c>
      <c r="AS253" t="b">
        <f>IF(OR(Table1[[#This Row],[Rodents]],Table1[[#This Row],[Human]],Table1[[#This Row],[Pig]]),OR(ISNUMBER(FIND("liver",C253)),ISNUMBER(FIND("hepat",C253))),"NA")</f>
        <v>0</v>
      </c>
      <c r="AT253" t="b">
        <f>IF(OR(Table1[[#This Row],[Rodents]],Table1[[#This Row],[Human]],Table1[[#This Row],[Pig]]),OR(ISNUMBER(FIND("kidney",C253)),ISNUMBER(FIND("neph",C253))),"NA")</f>
        <v>0</v>
      </c>
      <c r="AU253" t="b">
        <f>IF(OR(Table1[[#This Row],[Rodents]],Table1[[#This Row],[Human]],Table1[[#This Row],[Pig]]),OR(ISNUMBER(FIND("brain",C253)),ISNUMBER(FIND("neur",C253)),ISNUMBER(FIND("nerv",C253))),"NA")</f>
        <v>0</v>
      </c>
      <c r="AV253" t="b">
        <f>IF(OR(Table1[[#This Row],[Rodents]],Table1[[#This Row],[Human]],Table1[[#This Row],[Pig]]),OR(ISNUMBER(FIND("heart",C253)),ISNUMBER(FIND("cardi",C253))),"NA")</f>
        <v>0</v>
      </c>
      <c r="AW253" t="b">
        <f>IF(OR(Table1[[#This Row],[Rodents]],Table1[[#This Row],[Human]],Table1[[#This Row],[Pig]]),OR(ISNUMBER(FIND("gastro",C253)),ISNUMBER(FIND("intesti",C253)),ISNUMBER(FIND("stomach",C253))),"NA")</f>
        <v>0</v>
      </c>
      <c r="AX253" t="b">
        <f>IF(OR(Table1[[#This Row],[Rodents]],Table1[[#This Row],[Human]],Table1[[#This Row],[Pig]]),NOT(OR(AQ253,AR253,AS253,AT253,AU253,AV253,AW253)),"NA")</f>
        <v>1</v>
      </c>
      <c r="AY253" t="b">
        <f>OR(ISNUMBER(FIND("SWCNT",C253)),ISNUMBER(FIND("SWNT",C253)),ISNUMBER(FIND("single-wall",C253)),ISNUMBER(FIND("single wall",C253)),ISNUMBER(FIND("Single wall",C253)),ISNUMBER(FIND("Single-wall",C253)),ISNUMBER(FIND("SWCNT",B253)),ISNUMBER(FIND("SWNT",B253)),ISNUMBER(FIND("single-wall",B253)),ISNUMBER(FIND("single wall",B253)),ISNUMBER(FIND("Single-wall",B253)),ISNUMBER(FIND("Single wall",B253)))</f>
        <v>0</v>
      </c>
      <c r="AZ253" t="b">
        <f>OR(ISNUMBER(FIND("MWCNT",C253)),ISNUMBER(FIND("MWNT",C253)),ISNUMBER(FIND("multi-wall",C253)),ISNUMBER(FIND("multi wall",C253)),ISNUMBER(FIND("multiwall",C253)),ISNUMBER(FIND("Multi-wall",C253)),ISNUMBER(FIND("Multi wall",C253)),ISNUMBER(FIND("Multiwall",C253)),ISNUMBER(FIND("MWCNT",B253)),ISNUMBER(FIND("MWNT",B253)),ISNUMBER(FIND("multi-wall",B253)),ISNUMBER(FIND("multi wall",B253)),ISNUMBER(FIND("multiwall",B253)),ISNUMBER(FIND("Multi-wall",B253)),ISNUMBER(FIND("Multi wall",B253)),ISNUMBER(FIND("Multiwall",B253)),ISNUMBER(FIND("Double-wall",B253)),ISNUMBER(FIND("Double wall",B253)),ISNUMBER(FIND("Doublewall",B253)),ISNUMBER(FIND("double-wall",B253)),ISNUMBER(FIND("double wall",B253)),ISNUMBER(FIND("doublewall",B253)))</f>
        <v>1</v>
      </c>
      <c r="BA253" t="b">
        <f>AND(Table1[[#This Row],[SWCNT]],Table1[[#This Row],[MWCNT]])</f>
        <v>0</v>
      </c>
      <c r="BB253" t="b">
        <f>IF(Table1[[#This Row],[SWCNT]]=TRUE,FALSE,IF(Table1[[#This Row],[MWCNT]]=TRUE,FALSE,TRUE))</f>
        <v>0</v>
      </c>
      <c r="BC253" s="18"/>
    </row>
    <row r="254" spans="1:55" ht="259">
      <c r="A254" t="s">
        <v>2558</v>
      </c>
      <c r="B254" s="2" t="s">
        <v>2560</v>
      </c>
      <c r="C254" s="16" t="s">
        <v>2562</v>
      </c>
      <c r="D254" s="17" t="s">
        <v>260</v>
      </c>
      <c r="E254" s="2">
        <v>2016</v>
      </c>
      <c r="F254" t="b">
        <f>OR(ISNUMBER(FIND("cytotoxic",C254)),ISNUMBER(FIND("Cytotoxic",C254)),ISNUMBER(FIND("cellular toxicity",C254)),ISNUMBER(FIND("cell death",C254)),ISNUMBER(FIND("viable",C254)),ISNUMBER(FIND("phytotoxic",C254)),ISNUMBER(FIND("acute toxicity",C254)),ISNUMBER(FIND("MTT",C254)),ISNUMBER(FIND("survival",C254)),ISNUMBER(FIND("prolifer",C254)),ISNUMBER(FIND("apoptosis",C254)),ISNUMBER(FIND("neurotoxic",C254)),ISNUMBER(FIND("  lysis ",C254)),ISNUMBER(FIND("necrosis",C254)),ISNUMBER(FIND("cellular death",C254))*3,ISNUMBER(FIND("LDH",C254)),ISNUMBER(FIND("Acute toxicity",C254)))</f>
        <v>0</v>
      </c>
      <c r="G254" t="b">
        <f>OR(ISNUMBER(FIND("genotoxic",C254)),ISNUMBER(FIND("genotoxicity",C254)),ISNUMBER(FIND("DNA damage",C254)),ISNUMBER(FIND("DNA",C254)),ISNUMBER(FIND("RNA",C254)),ISNUMBER(FIND("mesothelioma",C254)),ISNUMBER(FIND("carcino",C254)),ISNUMBER(FIND("mutagen",C254)),ISNUMBER(FIND("genetic",C254)))</f>
        <v>0</v>
      </c>
      <c r="H254" t="b">
        <f>OR(ISNUMBER(FIND("inflammatory",C254)),ISNUMBER(FIND("inflamm",C254)))</f>
        <v>1</v>
      </c>
      <c r="I254" t="b">
        <f>OR(ISNUMBER(FIND("immune",C254)),ISNUMBER(FIND("immunological",C254)),ISNUMBER(FIND("interleuk",C254)),ISNUMBER(FIND("platelet activation",C254)),ISNUMBER(FIND("monocyte",C254)),ISNUMBER(FIND("leukocyte",C254)),ISNUMBER(FIND("cytokine",C254)),ISNUMBER(FIND("CD4",C254)),ISNUMBER(FIND("CD8",C254)),ISNUMBER(FIND("T-cell",C254)))</f>
        <v>1</v>
      </c>
      <c r="J254" t="b">
        <f>OR(ISNUMBER(FIND("reactive oxygen",C254)),ISNUMBER(FIND("ROS",C254)),ISNUMBER(FIND("free radical",C254)),ISNUMBER(FIND("oxidative stress",C254)),ISNUMBER(FIND("peroxid",C254)),ISNUMBER(FIND("oxidative",C254)),ISNUMBER(FIND("antioxid",C254)))</f>
        <v>1</v>
      </c>
      <c r="K254" t="b">
        <f>OR(ISNUMBER(FIND("autophag",C254)))</f>
        <v>0</v>
      </c>
      <c r="L254" t="b">
        <f>OR(ISNUMBER(FIND("morpholog",C254)))</f>
        <v>0</v>
      </c>
      <c r="M254" t="b">
        <f>OR(ISNUMBER(FIND("fibrosis",C254)),ISNUMBER(FIND("Fibrosis",C254)),ISNUMBER(FIND("fibrot",C254)))</f>
        <v>1</v>
      </c>
      <c r="N254" t="b">
        <f>OR(ISNUMBER(FIND("offspring",C254)),ISNUMBER(FIND("Parental",C254)),ISNUMBER(FIND("parental",C254)),ISNUMBER(FIND("germline",C254)),ISNUMBER(FIND("reproduc",C254)),ISNUMBER(FIND("embryo",C254)))</f>
        <v>0</v>
      </c>
      <c r="O254" t="b">
        <f>OR(ISNUMBER(FIND("metabol",C254)),ISNUMBER(FIND("Metabol",C254)),ISNUMBER(FIND("digest",C254)),ISNUMBER(FIND("mitochon",C254)))</f>
        <v>0</v>
      </c>
      <c r="P254" t="b">
        <f>OR(ISNUMBER(FIND("ecotox",C254)),ISNUMBER(FIND("Ecotox",B254)),ISNUMBER(FIND("ecotox",B254)),ISNUMBER(FIND("Ecotox",C254)))</f>
        <v>0</v>
      </c>
      <c r="Q254" t="b">
        <f>OR(ISNUMBER(FIND("Bioaccum",C254)),ISNUMBER(FIND("bioaccum",C254)),ISNUMBER(FIND("accum",C254)))</f>
        <v>0</v>
      </c>
      <c r="R254" t="b">
        <f>OR(ISNUMBER(FIND("Occupation",C254)),ISNUMBER(FIND("occupation",C254)),ISNUMBER(FIND("worker",C254)),ISNUMBER(FIND("workforce",C254)))</f>
        <v>0</v>
      </c>
      <c r="S254" t="b">
        <f>NOT(OR(F254,G254,H254,I254,J254,K254,L254,M254,N254,O254,P254,Q254,R254))</f>
        <v>0</v>
      </c>
      <c r="U254" t="b">
        <f>OR(Table1[[#This Row],[Inflammation]],Table1[[#This Row],[Immune]])</f>
        <v>1</v>
      </c>
      <c r="V254" t="str">
        <f>IF(OR(Table1[[#This Row],[Rodents]],Table1[[#This Row],[Human]],Table1[[#This Row],[Pig]]),OR(ISNUMBER(FIND("intratrach",C254)),ISNUMBER(FIND("nasal ",C254)),ISNUMBER(FIND("instill",C254))),"NA")</f>
        <v>NA</v>
      </c>
      <c r="W254" t="str">
        <f>IF(OR(Table1[[#This Row],[Rodents]],Table1[[#This Row],[Human]],Table1[[#This Row],[Pig]]),OR(ISNUMBER(FIND("dermal",C254)),ISNUMBER(FIND("skin ",C254))),"NA")</f>
        <v>NA</v>
      </c>
      <c r="X254" t="str">
        <f>IF(OR(Table1[[#This Row],[Rodents]],Table1[[#This Row],[Human]],Table1[[#This Row],[Pig]]),OR(ISNUMBER(FIND("injected",C254)),ISNUMBER(FIND("periton",C254)),ISNUMBER(FIND("intrascrot",C254))),"NA")</f>
        <v>NA</v>
      </c>
      <c r="Y254" t="str">
        <f>IF(OR(Table1[[#This Row],[Rodents]],Table1[[#This Row],[Human]],Table1[[#This Row],[Pig]]),NOT(OR(Table1[[#This Row],[Inhaled/Intratracheal/intranasal]],Table1[[#This Row],[Dermal]],Table1[[#This Row],[Injected]])),"NA")</f>
        <v>NA</v>
      </c>
      <c r="AA254" t="b">
        <f>OR(ISNUMBER(FIND("fish ",C254)),ISNUMBER(FIND("Fish ",C254)),ISNUMBER(FIND("aquatic",C254)),ISNUMBER(FIND("daphnids",C254)),ISNUMBER(FIND("Carcinus maenas",C254)),ISNUMBER(FIND("Daphnia",C254)),ISNUMBER(FIND("Ruditapes philippinarum",C254)),ISNUMBER(FIND("daphnia",C254)),ISNUMBER(FIND("marine",C254)),ISNUMBER(FIND("mussel",C254)),ISNUMBER(FIND("algae",C254)),ISNUMBER(FIND("Donax faba",C254)),ISNUMBER(FIND("estuarine",C254)),ISNUMBER(FIND("snail",C254)),ISNUMBER(FIND("Prorocentrum donghaiense",C254)) )</f>
        <v>0</v>
      </c>
      <c r="AB254" t="b">
        <f>OR(ISNUMBER(FIND(" rat ",C254)),ISNUMBER(FIND(" rats ",C254)),ISNUMBER(FIND(" Rats ",C254)),ISNUMBER(FIND(" Rat ",C254)),ISNUMBER(FIND(" rat.",C254)),ISNUMBER(FIND(" rats.",C254)),ISNUMBER(FIND("mouse",C254)),ISNUMBER(FIND("mice",C254)), ISNUMBER(FIND(" Mice",C254)))</f>
        <v>0</v>
      </c>
      <c r="AC254" t="b">
        <f>OR(ISNUMBER(FIND(" cell ",C254)),ISNUMBER(FIND("fibroblast",C254)),ISNUMBER(FIND("macrophage",C254)),ISNUMBER(FIND("epithelial",C254)),ISNUMBER(FIND("endothelial",C254)),ISNUMBER(FIND("neuron",C254)),ISNUMBER(FIND(" cells ",C254)),ISNUMBER(FIND("RBC",C254)),ISNUMBER(FIND("mitochond",C254)),ISNUMBER(FIND("adipocyte",C254)),ISNUMBER(FIND("osteo",C254)),ISNUMBER(FIND("keratin",C254)),ISNUMBER(FIND(" cell's ",C254)),ISNUMBER(FIND("eukary",C254)),ISNUMBER(FIND("sperm",C254)))</f>
        <v>1</v>
      </c>
      <c r="AD254" t="b">
        <f>OR(ISNUMBER(FIND("human",B254)),ISNUMBER(FIND("workers",B254)),ISNUMBER(FIND("workforces",B254)),ISNUMBER(FIND("occupational",B254)),ISNUMBER(FIND("Case report",B254)),ISNUMBER(FIND("Workplaces",B254)),ISNUMBER(FIND("worker",B254)))</f>
        <v>0</v>
      </c>
      <c r="AE254" t="b">
        <f>OR(ISNUMBER(FIND(" plant ",C254)),ISNUMBER(FIND("Plant ",C254)),ISNUMBER(FIND("tomato",C254)),ISNUMBER(FIND("plants",C254)),ISNUMBER(FIND("Plants",C254)),ISNUMBER(FIND("algae",C254)),ISNUMBER(FIND("lettuce",C254)),ISNUMBER(FIND("green gram sprouts ",C254)),ISNUMBER(FIND("Cucurbita pepo",C254)),ISNUMBER(FIND("bean ",C254)),ISNUMBER(FIND("chloroplast",C254)),ISNUMBER(FIND("chlorophyll",C254)),ISNUMBER(FIND("seedling",C254)),ISNUMBER(FIND("canola",C254)),ISNUMBER(FIND("shoot",C254)),ISNUMBER(FIND("photosynthes",C254)),ISNUMBER(FIND(" leaves ",C254)),,ISNUMBER(FIND("agriculture",C254)),ISNUMBER(FIND(" crops ",C254)))</f>
        <v>0</v>
      </c>
      <c r="AF254" t="b">
        <f>OR(ISNUMBER(FIND("bacteria",C254)),ISNUMBER(FIND("Bacteria",C254)),ISNUMBER(FIND("Bacterium",C254)),ISNUMBER(FIND("bacterium",C254)),ISNUMBER(FIND(" coli ",C254)))</f>
        <v>0</v>
      </c>
      <c r="AG254" t="b">
        <f>OR(ISNUMBER(FIND("fungi",C254)),ISNUMBER(FIND("Fungi",C254)),ISNUMBER(FIND("fungus",C254)),ISNUMBER(FIND("Fungus",C254)),ISNUMBER(FIND("mushroom",C254)),ISNUMBER(FIND("Mushroom",C254)),ISNUMBER(FIND(" mold ",C254)))</f>
        <v>0</v>
      </c>
      <c r="AH254" t="b">
        <f>OR(ISNUMBER(FIND("Pig ",C254)),ISNUMBER(FIND("pig ",C254)),ISNUMBER(FIND("Pigs ",C254)),ISNUMBER(FIND("pigs ",C254)))</f>
        <v>0</v>
      </c>
      <c r="AI254" t="b">
        <f>OR(ISNUMBER(FIND(" C. elegans",C254)),ISNUMBER(FIND("Caenorhabditis elegans",C254)),ISNUMBER(FIND("earthworms",C254)),ISNUMBER(FIND(" Ficopomatus enigmaticus",C254)),ISNUMBER(FIND("larva",C254)),ISNUMBER(FIND("Lumbriculus variegatus",C254)),ISNUMBER(FIND("nematode",C254)))</f>
        <v>0</v>
      </c>
      <c r="AJ254" t="b">
        <f>NOT(OR(AA254,AB254,AC254,AD254,AE254,AF254,AG254,AH254,AI254))</f>
        <v>0</v>
      </c>
      <c r="AL254" t="b">
        <f>OR(AA254,AB254,AD254,AE254,AF254,AG254,AH254,AI254)</f>
        <v>0</v>
      </c>
      <c r="AM254" t="b">
        <f>IF(Table1[[#This Row],[In vivo?]],IF(Table1[[#This Row],[Cell]],FALSE,TRUE),FALSE)</f>
        <v>0</v>
      </c>
      <c r="AN254" t="b">
        <f>AND(AC254,AL254)</f>
        <v>0</v>
      </c>
      <c r="AO254" t="b">
        <f>IF(Table1[[#This Row],[Cell]],IF(Table1[[#This Row],[In vivo?]],FALSE,TRUE),FALSE)</f>
        <v>1</v>
      </c>
      <c r="AP254" t="b">
        <f>NOT(OR(Table1[[#This Row],[In vivo?]],Table1[[#This Row],[Only in Cell]]))</f>
        <v>0</v>
      </c>
      <c r="AQ254" t="str">
        <f>IF(OR(Table1[[#This Row],[Rodents]],Table1[[#This Row],[Human]],Table1[[#This Row],[Pig]]),OR(ISNUMBER(FIND("pulmonary",C254)),ISNUMBER(FIND("lung",C254))),"NA")</f>
        <v>NA</v>
      </c>
      <c r="AR254" t="str">
        <f>IF(OR(Table1[[#This Row],[Rodents]],Table1[[#This Row],[Human]],Table1[[#This Row],[Pig]]),OR(ISNUMBER(FIND("skin",C254)),ISNUMBER(FIND("dermal",C254))),"NA")</f>
        <v>NA</v>
      </c>
      <c r="AS254" t="str">
        <f>IF(OR(Table1[[#This Row],[Rodents]],Table1[[#This Row],[Human]],Table1[[#This Row],[Pig]]),OR(ISNUMBER(FIND("liver",C254)),ISNUMBER(FIND("hepat",C254))),"NA")</f>
        <v>NA</v>
      </c>
      <c r="AT254" t="str">
        <f>IF(OR(Table1[[#This Row],[Rodents]],Table1[[#This Row],[Human]],Table1[[#This Row],[Pig]]),OR(ISNUMBER(FIND("kidney",C254)),ISNUMBER(FIND("neph",C254))),"NA")</f>
        <v>NA</v>
      </c>
      <c r="AU254" t="str">
        <f>IF(OR(Table1[[#This Row],[Rodents]],Table1[[#This Row],[Human]],Table1[[#This Row],[Pig]]),OR(ISNUMBER(FIND("brain",C254)),ISNUMBER(FIND("neur",C254)),ISNUMBER(FIND("nerv",C254))),"NA")</f>
        <v>NA</v>
      </c>
      <c r="AV254" t="str">
        <f>IF(OR(Table1[[#This Row],[Rodents]],Table1[[#This Row],[Human]],Table1[[#This Row],[Pig]]),OR(ISNUMBER(FIND("heart",C254)),ISNUMBER(FIND("cardi",C254))),"NA")</f>
        <v>NA</v>
      </c>
      <c r="AW254" t="str">
        <f>IF(OR(Table1[[#This Row],[Rodents]],Table1[[#This Row],[Human]],Table1[[#This Row],[Pig]]),OR(ISNUMBER(FIND("gastro",C254)),ISNUMBER(FIND("intesti",C254)),ISNUMBER(FIND("stomach",C254))),"NA")</f>
        <v>NA</v>
      </c>
      <c r="AX254" t="str">
        <f>IF(OR(Table1[[#This Row],[Rodents]],Table1[[#This Row],[Human]],Table1[[#This Row],[Pig]]),NOT(OR(AQ254,AR254,AS254,AT254,AU254,AV254,AW254)),"NA")</f>
        <v>NA</v>
      </c>
      <c r="AY254" t="b">
        <f>OR(ISNUMBER(FIND("SWCNT",C254)),ISNUMBER(FIND("SWNT",C254)),ISNUMBER(FIND("single-wall",C254)),ISNUMBER(FIND("single wall",C254)),ISNUMBER(FIND("Single wall",C254)),ISNUMBER(FIND("Single-wall",C254)),ISNUMBER(FIND("SWCNT",B254)),ISNUMBER(FIND("SWNT",B254)),ISNUMBER(FIND("single-wall",B254)),ISNUMBER(FIND("single wall",B254)),ISNUMBER(FIND("Single-wall",B254)),ISNUMBER(FIND("Single wall",B254)))</f>
        <v>0</v>
      </c>
      <c r="AZ254" t="b">
        <f>OR(ISNUMBER(FIND("MWCNT",C254)),ISNUMBER(FIND("MWNT",C254)),ISNUMBER(FIND("multi-wall",C254)),ISNUMBER(FIND("multi wall",C254)),ISNUMBER(FIND("multiwall",C254)),ISNUMBER(FIND("Multi-wall",C254)),ISNUMBER(FIND("Multi wall",C254)),ISNUMBER(FIND("Multiwall",C254)),ISNUMBER(FIND("MWCNT",B254)),ISNUMBER(FIND("MWNT",B254)),ISNUMBER(FIND("multi-wall",B254)),ISNUMBER(FIND("multi wall",B254)),ISNUMBER(FIND("multiwall",B254)),ISNUMBER(FIND("Multi-wall",B254)),ISNUMBER(FIND("Multi wall",B254)),ISNUMBER(FIND("Multiwall",B254)),ISNUMBER(FIND("Double-wall",B254)),ISNUMBER(FIND("Double wall",B254)),ISNUMBER(FIND("Doublewall",B254)),ISNUMBER(FIND("double-wall",B254)),ISNUMBER(FIND("double wall",B254)),ISNUMBER(FIND("doublewall",B254)))</f>
        <v>1</v>
      </c>
      <c r="BA254" t="b">
        <f>AND(Table1[[#This Row],[SWCNT]],Table1[[#This Row],[MWCNT]])</f>
        <v>0</v>
      </c>
      <c r="BB254" t="b">
        <f>IF(Table1[[#This Row],[SWCNT]]=TRUE,FALSE,IF(Table1[[#This Row],[MWCNT]]=TRUE,FALSE,TRUE))</f>
        <v>0</v>
      </c>
      <c r="BC254" s="18"/>
    </row>
    <row r="255" spans="1:55" ht="222">
      <c r="A255" t="s">
        <v>2563</v>
      </c>
      <c r="B255" s="2" t="s">
        <v>2565</v>
      </c>
      <c r="C255" s="16" t="s">
        <v>2567</v>
      </c>
      <c r="D255" s="17" t="s">
        <v>924</v>
      </c>
      <c r="E255" s="2">
        <v>2016</v>
      </c>
      <c r="F255" t="b">
        <f>OR(ISNUMBER(FIND("cytotoxic",C255)),ISNUMBER(FIND("Cytotoxic",C255)),ISNUMBER(FIND("cellular toxicity",C255)),ISNUMBER(FIND("cell death",C255)),ISNUMBER(FIND("viable",C255)),ISNUMBER(FIND("phytotoxic",C255)),ISNUMBER(FIND("acute toxicity",C255)),ISNUMBER(FIND("MTT",C255)),ISNUMBER(FIND("survival",C255)),ISNUMBER(FIND("prolifer",C255)),ISNUMBER(FIND("apoptosis",C255)),ISNUMBER(FIND("neurotoxic",C255)),ISNUMBER(FIND("  lysis ",C255)),ISNUMBER(FIND("necrosis",C255)),ISNUMBER(FIND("cellular death",C255))*3,ISNUMBER(FIND("LDH",C255)),ISNUMBER(FIND("Acute toxicity",C255)))</f>
        <v>0</v>
      </c>
      <c r="G255" t="b">
        <f>OR(ISNUMBER(FIND("genotoxic",C255)),ISNUMBER(FIND("genotoxicity",C255)),ISNUMBER(FIND("DNA damage",C255)),ISNUMBER(FIND("DNA",C255)),ISNUMBER(FIND("RNA",C255)),ISNUMBER(FIND("mesothelioma",C255)),ISNUMBER(FIND("carcino",C255)),ISNUMBER(FIND("mutagen",C255)),ISNUMBER(FIND("genetic",C255)))</f>
        <v>0</v>
      </c>
      <c r="H255" t="b">
        <f>OR(ISNUMBER(FIND("inflammatory",C255)),ISNUMBER(FIND("inflamm",C255)))</f>
        <v>1</v>
      </c>
      <c r="I255" t="b">
        <f>OR(ISNUMBER(FIND("immune",C255)),ISNUMBER(FIND("immunological",C255)),ISNUMBER(FIND("interleuk",C255)),ISNUMBER(FIND("platelet activation",C255)),ISNUMBER(FIND("monocyte",C255)),ISNUMBER(FIND("leukocyte",C255)),ISNUMBER(FIND("cytokine",C255)),ISNUMBER(FIND("CD4",C255)),ISNUMBER(FIND("CD8",C255)),ISNUMBER(FIND("T-cell",C255)))</f>
        <v>0</v>
      </c>
      <c r="J255" t="b">
        <f>OR(ISNUMBER(FIND("reactive oxygen",C255)),ISNUMBER(FIND("ROS",C255)),ISNUMBER(FIND("free radical",C255)),ISNUMBER(FIND("oxidative stress",C255)),ISNUMBER(FIND("peroxid",C255)),ISNUMBER(FIND("oxidative",C255)),ISNUMBER(FIND("antioxid",C255)))</f>
        <v>0</v>
      </c>
      <c r="K255" t="b">
        <f>OR(ISNUMBER(FIND("autophag",C255)))</f>
        <v>0</v>
      </c>
      <c r="L255" t="b">
        <f>OR(ISNUMBER(FIND("morpholog",C255)))</f>
        <v>0</v>
      </c>
      <c r="M255" t="b">
        <f>OR(ISNUMBER(FIND("fibrosis",C255)),ISNUMBER(FIND("Fibrosis",C255)),ISNUMBER(FIND("fibrot",C255)))</f>
        <v>0</v>
      </c>
      <c r="N255" t="b">
        <f>OR(ISNUMBER(FIND("offspring",C255)),ISNUMBER(FIND("Parental",C255)),ISNUMBER(FIND("parental",C255)),ISNUMBER(FIND("germline",C255)),ISNUMBER(FIND("reproduc",C255)),ISNUMBER(FIND("embryo",C255)))</f>
        <v>0</v>
      </c>
      <c r="O255" t="b">
        <f>OR(ISNUMBER(FIND("metabol",C255)),ISNUMBER(FIND("Metabol",C255)),ISNUMBER(FIND("digest",C255)),ISNUMBER(FIND("mitochon",C255)))</f>
        <v>0</v>
      </c>
      <c r="P255" t="b">
        <f>OR(ISNUMBER(FIND("ecotox",C255)),ISNUMBER(FIND("Ecotox",B255)),ISNUMBER(FIND("ecotox",B255)),ISNUMBER(FIND("Ecotox",C255)))</f>
        <v>0</v>
      </c>
      <c r="Q255" t="b">
        <f>OR(ISNUMBER(FIND("Bioaccum",C255)),ISNUMBER(FIND("bioaccum",C255)),ISNUMBER(FIND("accum",C255)))</f>
        <v>0</v>
      </c>
      <c r="R255" t="b">
        <f>OR(ISNUMBER(FIND("Occupation",C255)),ISNUMBER(FIND("occupation",C255)),ISNUMBER(FIND("worker",C255)),ISNUMBER(FIND("workforce",C255)))</f>
        <v>0</v>
      </c>
      <c r="S255" t="b">
        <f>NOT(OR(F255,G255,H255,I255,J255,K255,L255,M255,N255,O255,P255,Q255,R255))</f>
        <v>0</v>
      </c>
      <c r="U255" t="b">
        <f>OR(Table1[[#This Row],[Inflammation]],Table1[[#This Row],[Immune]])</f>
        <v>1</v>
      </c>
      <c r="V255" t="b">
        <f>IF(OR(Table1[[#This Row],[Rodents]],Table1[[#This Row],[Human]],Table1[[#This Row],[Pig]]),OR(ISNUMBER(FIND("intratrach",C255)),ISNUMBER(FIND("nasal ",C255)),ISNUMBER(FIND("instill",C255))),"NA")</f>
        <v>1</v>
      </c>
      <c r="W255" t="b">
        <f>IF(OR(Table1[[#This Row],[Rodents]],Table1[[#This Row],[Human]],Table1[[#This Row],[Pig]]),OR(ISNUMBER(FIND("dermal",C255)),ISNUMBER(FIND("skin ",C255))),"NA")</f>
        <v>0</v>
      </c>
      <c r="X255" t="b">
        <f>IF(OR(Table1[[#This Row],[Rodents]],Table1[[#This Row],[Human]],Table1[[#This Row],[Pig]]),OR(ISNUMBER(FIND("injected",C255)),ISNUMBER(FIND("periton",C255)),ISNUMBER(FIND("intrascrot",C255))),"NA")</f>
        <v>0</v>
      </c>
      <c r="Y255" t="b">
        <f>IF(OR(Table1[[#This Row],[Rodents]],Table1[[#This Row],[Human]],Table1[[#This Row],[Pig]]),NOT(OR(Table1[[#This Row],[Inhaled/Intratracheal/intranasal]],Table1[[#This Row],[Dermal]],Table1[[#This Row],[Injected]])),"NA")</f>
        <v>0</v>
      </c>
      <c r="AA255" t="b">
        <f>OR(ISNUMBER(FIND("fish ",C255)),ISNUMBER(FIND("Fish ",C255)),ISNUMBER(FIND("aquatic",C255)),ISNUMBER(FIND("daphnids",C255)),ISNUMBER(FIND("Carcinus maenas",C255)),ISNUMBER(FIND("Daphnia",C255)),ISNUMBER(FIND("Ruditapes philippinarum",C255)),ISNUMBER(FIND("daphnia",C255)),ISNUMBER(FIND("marine",C255)),ISNUMBER(FIND("mussel",C255)),ISNUMBER(FIND("algae",C255)),ISNUMBER(FIND("Donax faba",C255)),ISNUMBER(FIND("estuarine",C255)),ISNUMBER(FIND("snail",C255)),ISNUMBER(FIND("Prorocentrum donghaiense",C255)) )</f>
        <v>0</v>
      </c>
      <c r="AB255" t="b">
        <f>OR(ISNUMBER(FIND(" rat ",C255)),ISNUMBER(FIND(" rats ",C255)),ISNUMBER(FIND(" Rats ",C255)),ISNUMBER(FIND(" Rat ",C255)),ISNUMBER(FIND(" rat.",C255)),ISNUMBER(FIND(" rats.",C255)),ISNUMBER(FIND("mouse",C255)),ISNUMBER(FIND("mice",C255)), ISNUMBER(FIND(" Mice",C255)))</f>
        <v>1</v>
      </c>
      <c r="AC255" t="b">
        <f>OR(ISNUMBER(FIND(" cell ",C255)),ISNUMBER(FIND("fibroblast",C255)),ISNUMBER(FIND("macrophage",C255)),ISNUMBER(FIND("epithelial",C255)),ISNUMBER(FIND("endothelial",C255)),ISNUMBER(FIND("neuron",C255)),ISNUMBER(FIND(" cells ",C255)),ISNUMBER(FIND("RBC",C255)),ISNUMBER(FIND("mitochond",C255)),ISNUMBER(FIND("adipocyte",C255)),ISNUMBER(FIND("osteo",C255)),ISNUMBER(FIND("keratin",C255)),ISNUMBER(FIND(" cell's ",C255)),ISNUMBER(FIND("eukary",C255)),ISNUMBER(FIND("sperm",C255)))</f>
        <v>0</v>
      </c>
      <c r="AD255" t="b">
        <f>OR(ISNUMBER(FIND("human",B255)),ISNUMBER(FIND("workers",B255)),ISNUMBER(FIND("workforces",B255)),ISNUMBER(FIND("occupational",B255)),ISNUMBER(FIND("Case report",B255)),ISNUMBER(FIND("Workplaces",B255)),ISNUMBER(FIND("worker",B255)))</f>
        <v>0</v>
      </c>
      <c r="AE255" t="b">
        <f>OR(ISNUMBER(FIND(" plant ",C255)),ISNUMBER(FIND("Plant ",C255)),ISNUMBER(FIND("tomato",C255)),ISNUMBER(FIND("plants",C255)),ISNUMBER(FIND("Plants",C255)),ISNUMBER(FIND("algae",C255)),ISNUMBER(FIND("lettuce",C255)),ISNUMBER(FIND("green gram sprouts ",C255)),ISNUMBER(FIND("Cucurbita pepo",C255)),ISNUMBER(FIND("bean ",C255)),ISNUMBER(FIND("chloroplast",C255)),ISNUMBER(FIND("chlorophyll",C255)),ISNUMBER(FIND("seedling",C255)),ISNUMBER(FIND("canola",C255)),ISNUMBER(FIND("shoot",C255)),ISNUMBER(FIND("photosynthes",C255)),ISNUMBER(FIND(" leaves ",C255)),,ISNUMBER(FIND("agriculture",C255)),ISNUMBER(FIND(" crops ",C255)))</f>
        <v>0</v>
      </c>
      <c r="AF255" t="b">
        <f>OR(ISNUMBER(FIND("bacteria",C255)),ISNUMBER(FIND("Bacteria",C255)),ISNUMBER(FIND("Bacterium",C255)),ISNUMBER(FIND("bacterium",C255)),ISNUMBER(FIND(" coli ",C255)))</f>
        <v>0</v>
      </c>
      <c r="AG255" t="b">
        <f>OR(ISNUMBER(FIND("fungi",C255)),ISNUMBER(FIND("Fungi",C255)),ISNUMBER(FIND("fungus",C255)),ISNUMBER(FIND("Fungus",C255)),ISNUMBER(FIND("mushroom",C255)),ISNUMBER(FIND("Mushroom",C255)),ISNUMBER(FIND(" mold ",C255)))</f>
        <v>0</v>
      </c>
      <c r="AH255" t="b">
        <f>OR(ISNUMBER(FIND("Pig ",C255)),ISNUMBER(FIND("pig ",C255)),ISNUMBER(FIND("Pigs ",C255)),ISNUMBER(FIND("pigs ",C255)))</f>
        <v>0</v>
      </c>
      <c r="AI255" t="b">
        <f>OR(ISNUMBER(FIND(" C. elegans",C255)),ISNUMBER(FIND("Caenorhabditis elegans",C255)),ISNUMBER(FIND("earthworms",C255)),ISNUMBER(FIND(" Ficopomatus enigmaticus",C255)),ISNUMBER(FIND("larva",C255)),ISNUMBER(FIND("Lumbriculus variegatus",C255)),ISNUMBER(FIND("nematode",C255)))</f>
        <v>0</v>
      </c>
      <c r="AJ255" t="b">
        <f>NOT(OR(AA255,AB255,AC255,AD255,AE255,AF255,AG255,AH255,AI255))</f>
        <v>0</v>
      </c>
      <c r="AL255" t="b">
        <f>OR(AA255,AB255,AD255,AE255,AF255,AG255,AH255,AI255)</f>
        <v>1</v>
      </c>
      <c r="AM255" t="b">
        <f>IF(Table1[[#This Row],[In vivo?]],IF(Table1[[#This Row],[Cell]],FALSE,TRUE),FALSE)</f>
        <v>1</v>
      </c>
      <c r="AN255" t="b">
        <f>AND(AC255,AL255)</f>
        <v>0</v>
      </c>
      <c r="AO255" t="b">
        <f>IF(Table1[[#This Row],[Cell]],IF(Table1[[#This Row],[In vivo?]],FALSE,TRUE),FALSE)</f>
        <v>0</v>
      </c>
      <c r="AP255" t="b">
        <f>NOT(OR(Table1[[#This Row],[In vivo?]],Table1[[#This Row],[Only in Cell]]))</f>
        <v>0</v>
      </c>
      <c r="AQ255" t="b">
        <f>IF(OR(Table1[[#This Row],[Rodents]],Table1[[#This Row],[Human]],Table1[[#This Row],[Pig]]),OR(ISNUMBER(FIND("pulmonary",C255)),ISNUMBER(FIND("lung",C255))),"NA")</f>
        <v>1</v>
      </c>
      <c r="AR255" t="b">
        <f>IF(OR(Table1[[#This Row],[Rodents]],Table1[[#This Row],[Human]],Table1[[#This Row],[Pig]]),OR(ISNUMBER(FIND("skin",C255)),ISNUMBER(FIND("dermal",C255))),"NA")</f>
        <v>0</v>
      </c>
      <c r="AS255" t="b">
        <f>IF(OR(Table1[[#This Row],[Rodents]],Table1[[#This Row],[Human]],Table1[[#This Row],[Pig]]),OR(ISNUMBER(FIND("liver",C255)),ISNUMBER(FIND("hepat",C255))),"NA")</f>
        <v>0</v>
      </c>
      <c r="AT255" t="b">
        <f>IF(OR(Table1[[#This Row],[Rodents]],Table1[[#This Row],[Human]],Table1[[#This Row],[Pig]]),OR(ISNUMBER(FIND("kidney",C255)),ISNUMBER(FIND("neph",C255))),"NA")</f>
        <v>0</v>
      </c>
      <c r="AU255" t="b">
        <f>IF(OR(Table1[[#This Row],[Rodents]],Table1[[#This Row],[Human]],Table1[[#This Row],[Pig]]),OR(ISNUMBER(FIND("brain",C255)),ISNUMBER(FIND("neur",C255)),ISNUMBER(FIND("nerv",C255))),"NA")</f>
        <v>0</v>
      </c>
      <c r="AV255" t="b">
        <f>IF(OR(Table1[[#This Row],[Rodents]],Table1[[#This Row],[Human]],Table1[[#This Row],[Pig]]),OR(ISNUMBER(FIND("heart",C255)),ISNUMBER(FIND("cardi",C255))),"NA")</f>
        <v>0</v>
      </c>
      <c r="AW255" t="b">
        <f>IF(OR(Table1[[#This Row],[Rodents]],Table1[[#This Row],[Human]],Table1[[#This Row],[Pig]]),OR(ISNUMBER(FIND("gastro",C255)),ISNUMBER(FIND("intesti",C255)),ISNUMBER(FIND("stomach",C255))),"NA")</f>
        <v>0</v>
      </c>
      <c r="AX255" t="b">
        <f>IF(OR(Table1[[#This Row],[Rodents]],Table1[[#This Row],[Human]],Table1[[#This Row],[Pig]]),NOT(OR(AQ255,AR255,AS255,AT255,AU255,AV255,AW255)),"NA")</f>
        <v>0</v>
      </c>
      <c r="AY255" t="b">
        <f>OR(ISNUMBER(FIND("SWCNT",C255)),ISNUMBER(FIND("SWNT",C255)),ISNUMBER(FIND("single-wall",C255)),ISNUMBER(FIND("single wall",C255)),ISNUMBER(FIND("Single wall",C255)),ISNUMBER(FIND("Single-wall",C255)),ISNUMBER(FIND("SWCNT",B255)),ISNUMBER(FIND("SWNT",B255)),ISNUMBER(FIND("single-wall",B255)),ISNUMBER(FIND("single wall",B255)),ISNUMBER(FIND("Single-wall",B255)),ISNUMBER(FIND("Single wall",B255)))</f>
        <v>1</v>
      </c>
      <c r="AZ255" t="b">
        <f>OR(ISNUMBER(FIND("MWCNT",C255)),ISNUMBER(FIND("MWNT",C255)),ISNUMBER(FIND("multi-wall",C255)),ISNUMBER(FIND("multi wall",C255)),ISNUMBER(FIND("multiwall",C255)),ISNUMBER(FIND("Multi-wall",C255)),ISNUMBER(FIND("Multi wall",C255)),ISNUMBER(FIND("Multiwall",C255)),ISNUMBER(FIND("MWCNT",B255)),ISNUMBER(FIND("MWNT",B255)),ISNUMBER(FIND("multi-wall",B255)),ISNUMBER(FIND("multi wall",B255)),ISNUMBER(FIND("multiwall",B255)),ISNUMBER(FIND("Multi-wall",B255)),ISNUMBER(FIND("Multi wall",B255)),ISNUMBER(FIND("Multiwall",B255)),ISNUMBER(FIND("Double-wall",B255)),ISNUMBER(FIND("Double wall",B255)),ISNUMBER(FIND("Doublewall",B255)),ISNUMBER(FIND("double-wall",B255)),ISNUMBER(FIND("double wall",B255)),ISNUMBER(FIND("doublewall",B255)))</f>
        <v>1</v>
      </c>
      <c r="BA255" t="b">
        <f>AND(Table1[[#This Row],[SWCNT]],Table1[[#This Row],[MWCNT]])</f>
        <v>1</v>
      </c>
      <c r="BB255" t="b">
        <f>IF(Table1[[#This Row],[SWCNT]]=TRUE,FALSE,IF(Table1[[#This Row],[MWCNT]]=TRUE,FALSE,TRUE))</f>
        <v>0</v>
      </c>
      <c r="BC255" s="18"/>
    </row>
    <row r="256" spans="1:55" ht="240.5">
      <c r="A256" t="s">
        <v>2575</v>
      </c>
      <c r="B256" s="2" t="s">
        <v>2577</v>
      </c>
      <c r="C256" s="16" t="s">
        <v>2579</v>
      </c>
      <c r="D256" s="17" t="s">
        <v>2338</v>
      </c>
      <c r="E256" s="2">
        <v>2016</v>
      </c>
      <c r="F256" t="b">
        <f>OR(ISNUMBER(FIND("cytotoxic",C256)),ISNUMBER(FIND("Cytotoxic",C256)),ISNUMBER(FIND("cellular toxicity",C256)),ISNUMBER(FIND("cell death",C256)),ISNUMBER(FIND("viable",C256)),ISNUMBER(FIND("phytotoxic",C256)),ISNUMBER(FIND("acute toxicity",C256)),ISNUMBER(FIND("MTT",C256)),ISNUMBER(FIND("survival",C256)),ISNUMBER(FIND("prolifer",C256)),ISNUMBER(FIND("apoptosis",C256)),ISNUMBER(FIND("neurotoxic",C256)),ISNUMBER(FIND("  lysis ",C256)),ISNUMBER(FIND("necrosis",C256)),ISNUMBER(FIND("cellular death",C256))*3,ISNUMBER(FIND("LDH",C256)),ISNUMBER(FIND("Acute toxicity",C256)))</f>
        <v>0</v>
      </c>
      <c r="G256" t="b">
        <f>OR(ISNUMBER(FIND("genotoxic",C256)),ISNUMBER(FIND("genotoxicity",C256)),ISNUMBER(FIND("DNA damage",C256)),ISNUMBER(FIND("DNA",C256)),ISNUMBER(FIND("RNA",C256)),ISNUMBER(FIND("mesothelioma",C256)),ISNUMBER(FIND("carcino",C256)),ISNUMBER(FIND("mutagen",C256)),ISNUMBER(FIND("genetic",C256)))</f>
        <v>1</v>
      </c>
      <c r="H256" t="b">
        <f>OR(ISNUMBER(FIND("inflammatory",C256)),ISNUMBER(FIND("inflamm",C256)))</f>
        <v>1</v>
      </c>
      <c r="I256" t="b">
        <f>OR(ISNUMBER(FIND("immune",C256)),ISNUMBER(FIND("immunological",C256)),ISNUMBER(FIND("interleuk",C256)),ISNUMBER(FIND("platelet activation",C256)),ISNUMBER(FIND("monocyte",C256)),ISNUMBER(FIND("leukocyte",C256)),ISNUMBER(FIND("cytokine",C256)),ISNUMBER(FIND("CD4",C256)),ISNUMBER(FIND("CD8",C256)),ISNUMBER(FIND("T-cell",C256)))</f>
        <v>1</v>
      </c>
      <c r="J256" t="b">
        <f>OR(ISNUMBER(FIND("reactive oxygen",C256)),ISNUMBER(FIND("ROS",C256)),ISNUMBER(FIND("free radical",C256)),ISNUMBER(FIND("oxidative stress",C256)),ISNUMBER(FIND("peroxid",C256)),ISNUMBER(FIND("oxidative",C256)),ISNUMBER(FIND("antioxid",C256)))</f>
        <v>0</v>
      </c>
      <c r="K256" t="b">
        <f>OR(ISNUMBER(FIND("autophag",C256)))</f>
        <v>0</v>
      </c>
      <c r="L256" t="b">
        <f>OR(ISNUMBER(FIND("morpholog",C256)))</f>
        <v>0</v>
      </c>
      <c r="M256" t="b">
        <f>OR(ISNUMBER(FIND("fibrosis",C256)),ISNUMBER(FIND("Fibrosis",C256)),ISNUMBER(FIND("fibrot",C256)))</f>
        <v>0</v>
      </c>
      <c r="N256" t="b">
        <f>OR(ISNUMBER(FIND("offspring",C256)),ISNUMBER(FIND("Parental",C256)),ISNUMBER(FIND("parental",C256)),ISNUMBER(FIND("germline",C256)),ISNUMBER(FIND("reproduc",C256)),ISNUMBER(FIND("embryo",C256)))</f>
        <v>0</v>
      </c>
      <c r="O256" t="b">
        <f>OR(ISNUMBER(FIND("metabol",C256)),ISNUMBER(FIND("Metabol",C256)),ISNUMBER(FIND("digest",C256)),ISNUMBER(FIND("mitochon",C256)))</f>
        <v>0</v>
      </c>
      <c r="P256" t="b">
        <f>OR(ISNUMBER(FIND("ecotox",C256)),ISNUMBER(FIND("Ecotox",B256)),ISNUMBER(FIND("ecotox",B256)),ISNUMBER(FIND("Ecotox",C256)))</f>
        <v>0</v>
      </c>
      <c r="Q256" t="b">
        <f>OR(ISNUMBER(FIND("Bioaccum",C256)),ISNUMBER(FIND("bioaccum",C256)),ISNUMBER(FIND("accum",C256)))</f>
        <v>0</v>
      </c>
      <c r="R256" t="b">
        <f>OR(ISNUMBER(FIND("Occupation",C256)),ISNUMBER(FIND("occupation",C256)),ISNUMBER(FIND("worker",C256)),ISNUMBER(FIND("workforce",C256)))</f>
        <v>0</v>
      </c>
      <c r="S256" t="b">
        <f>NOT(OR(F256,G256,H256,I256,J256,K256,L256,M256,N256,O256,P256,Q256,R256))</f>
        <v>0</v>
      </c>
      <c r="U256" t="b">
        <f>OR(Table1[[#This Row],[Inflammation]],Table1[[#This Row],[Immune]])</f>
        <v>1</v>
      </c>
      <c r="V256" t="b">
        <f>IF(OR(Table1[[#This Row],[Rodents]],Table1[[#This Row],[Human]],Table1[[#This Row],[Pig]]),OR(ISNUMBER(FIND("intratrach",C256)),ISNUMBER(FIND("nasal ",C256)),ISNUMBER(FIND("instill",C256))),"NA")</f>
        <v>0</v>
      </c>
      <c r="W256" t="b">
        <f>IF(OR(Table1[[#This Row],[Rodents]],Table1[[#This Row],[Human]],Table1[[#This Row],[Pig]]),OR(ISNUMBER(FIND("dermal",C256)),ISNUMBER(FIND("skin ",C256))),"NA")</f>
        <v>0</v>
      </c>
      <c r="X256" t="b">
        <f>IF(OR(Table1[[#This Row],[Rodents]],Table1[[#This Row],[Human]],Table1[[#This Row],[Pig]]),OR(ISNUMBER(FIND("injected",C256)),ISNUMBER(FIND("periton",C256)),ISNUMBER(FIND("intrascrot",C256))),"NA")</f>
        <v>0</v>
      </c>
      <c r="Y256" t="b">
        <f>IF(OR(Table1[[#This Row],[Rodents]],Table1[[#This Row],[Human]],Table1[[#This Row],[Pig]]),NOT(OR(Table1[[#This Row],[Inhaled/Intratracheal/intranasal]],Table1[[#This Row],[Dermal]],Table1[[#This Row],[Injected]])),"NA")</f>
        <v>1</v>
      </c>
      <c r="AA256" t="b">
        <f>OR(ISNUMBER(FIND("fish ",C256)),ISNUMBER(FIND("Fish ",C256)),ISNUMBER(FIND("aquatic",C256)),ISNUMBER(FIND("daphnids",C256)),ISNUMBER(FIND("Carcinus maenas",C256)),ISNUMBER(FIND("Daphnia",C256)),ISNUMBER(FIND("Ruditapes philippinarum",C256)),ISNUMBER(FIND("daphnia",C256)),ISNUMBER(FIND("marine",C256)),ISNUMBER(FIND("mussel",C256)),ISNUMBER(FIND("algae",C256)),ISNUMBER(FIND("Donax faba",C256)),ISNUMBER(FIND("estuarine",C256)),ISNUMBER(FIND("snail",C256)),ISNUMBER(FIND("Prorocentrum donghaiense",C256)) )</f>
        <v>0</v>
      </c>
      <c r="AB256" t="b">
        <f>OR(ISNUMBER(FIND(" rat ",C256)),ISNUMBER(FIND(" rats ",C256)),ISNUMBER(FIND(" Rats ",C256)),ISNUMBER(FIND(" Rat ",C256)),ISNUMBER(FIND(" rat.",C256)),ISNUMBER(FIND(" rats.",C256)),ISNUMBER(FIND("mouse",C256)),ISNUMBER(FIND("mice",C256)), ISNUMBER(FIND(" Mice",C256)))</f>
        <v>1</v>
      </c>
      <c r="AC256" t="b">
        <f>OR(ISNUMBER(FIND(" cell ",C256)),ISNUMBER(FIND("fibroblast",C256)),ISNUMBER(FIND("macrophage",C256)),ISNUMBER(FIND("epithelial",C256)),ISNUMBER(FIND("endothelial",C256)),ISNUMBER(FIND("neuron",C256)),ISNUMBER(FIND(" cells ",C256)),ISNUMBER(FIND("RBC",C256)),ISNUMBER(FIND("mitochond",C256)),ISNUMBER(FIND("adipocyte",C256)),ISNUMBER(FIND("osteo",C256)),ISNUMBER(FIND("keratin",C256)),ISNUMBER(FIND(" cell's ",C256)),ISNUMBER(FIND("eukary",C256)),ISNUMBER(FIND("sperm",C256)))</f>
        <v>0</v>
      </c>
      <c r="AD256" t="b">
        <f>OR(ISNUMBER(FIND("human",B256)),ISNUMBER(FIND("workers",B256)),ISNUMBER(FIND("workforces",B256)),ISNUMBER(FIND("occupational",B256)),ISNUMBER(FIND("Case report",B256)),ISNUMBER(FIND("Workplaces",B256)),ISNUMBER(FIND("worker",B256)))</f>
        <v>0</v>
      </c>
      <c r="AE256" t="b">
        <f>OR(ISNUMBER(FIND(" plant ",C256)),ISNUMBER(FIND("Plant ",C256)),ISNUMBER(FIND("tomato",C256)),ISNUMBER(FIND("plants",C256)),ISNUMBER(FIND("Plants",C256)),ISNUMBER(FIND("algae",C256)),ISNUMBER(FIND("lettuce",C256)),ISNUMBER(FIND("green gram sprouts ",C256)),ISNUMBER(FIND("Cucurbita pepo",C256)),ISNUMBER(FIND("bean ",C256)),ISNUMBER(FIND("chloroplast",C256)),ISNUMBER(FIND("chlorophyll",C256)),ISNUMBER(FIND("seedling",C256)),ISNUMBER(FIND("canola",C256)),ISNUMBER(FIND("shoot",C256)),ISNUMBER(FIND("photosynthes",C256)),ISNUMBER(FIND(" leaves ",C256)),,ISNUMBER(FIND("agriculture",C256)),ISNUMBER(FIND(" crops ",C256)))</f>
        <v>0</v>
      </c>
      <c r="AF256" t="b">
        <f>OR(ISNUMBER(FIND("bacteria",C256)),ISNUMBER(FIND("Bacteria",C256)),ISNUMBER(FIND("Bacterium",C256)),ISNUMBER(FIND("bacterium",C256)),ISNUMBER(FIND(" coli ",C256)))</f>
        <v>0</v>
      </c>
      <c r="AG256" t="b">
        <f>OR(ISNUMBER(FIND("fungi",C256)),ISNUMBER(FIND("Fungi",C256)),ISNUMBER(FIND("fungus",C256)),ISNUMBER(FIND("Fungus",C256)),ISNUMBER(FIND("mushroom",C256)),ISNUMBER(FIND("Mushroom",C256)),ISNUMBER(FIND(" mold ",C256)))</f>
        <v>0</v>
      </c>
      <c r="AH256" t="b">
        <f>OR(ISNUMBER(FIND("Pig ",C256)),ISNUMBER(FIND("pig ",C256)),ISNUMBER(FIND("Pigs ",C256)),ISNUMBER(FIND("pigs ",C256)))</f>
        <v>0</v>
      </c>
      <c r="AI256" t="b">
        <f>OR(ISNUMBER(FIND(" C. elegans",C256)),ISNUMBER(FIND("Caenorhabditis elegans",C256)),ISNUMBER(FIND("earthworms",C256)),ISNUMBER(FIND(" Ficopomatus enigmaticus",C256)),ISNUMBER(FIND("larva",C256)),ISNUMBER(FIND("Lumbriculus variegatus",C256)),ISNUMBER(FIND("nematode",C256)))</f>
        <v>0</v>
      </c>
      <c r="AJ256" t="b">
        <f>NOT(OR(AA256,AB256,AC256,AD256,AE256,AF256,AG256,AH256,AI256))</f>
        <v>0</v>
      </c>
      <c r="AL256" t="b">
        <f>OR(AA256,AB256,AD256,AE256,AF256,AG256,AH256,AI256)</f>
        <v>1</v>
      </c>
      <c r="AM256" t="b">
        <f>IF(Table1[[#This Row],[In vivo?]],IF(Table1[[#This Row],[Cell]],FALSE,TRUE),FALSE)</f>
        <v>1</v>
      </c>
      <c r="AN256" t="b">
        <f>AND(AC256,AL256)</f>
        <v>0</v>
      </c>
      <c r="AO256" t="b">
        <f>IF(Table1[[#This Row],[Cell]],IF(Table1[[#This Row],[In vivo?]],FALSE,TRUE),FALSE)</f>
        <v>0</v>
      </c>
      <c r="AP256" t="b">
        <f>NOT(OR(Table1[[#This Row],[In vivo?]],Table1[[#This Row],[Only in Cell]]))</f>
        <v>0</v>
      </c>
      <c r="AQ256" t="b">
        <f>IF(OR(Table1[[#This Row],[Rodents]],Table1[[#This Row],[Human]],Table1[[#This Row],[Pig]]),OR(ISNUMBER(FIND("pulmonary",C256)),ISNUMBER(FIND("lung",C256))),"NA")</f>
        <v>1</v>
      </c>
      <c r="AR256" t="b">
        <f>IF(OR(Table1[[#This Row],[Rodents]],Table1[[#This Row],[Human]],Table1[[#This Row],[Pig]]),OR(ISNUMBER(FIND("skin",C256)),ISNUMBER(FIND("dermal",C256))),"NA")</f>
        <v>0</v>
      </c>
      <c r="AS256" t="b">
        <f>IF(OR(Table1[[#This Row],[Rodents]],Table1[[#This Row],[Human]],Table1[[#This Row],[Pig]]),OR(ISNUMBER(FIND("liver",C256)),ISNUMBER(FIND("hepat",C256))),"NA")</f>
        <v>0</v>
      </c>
      <c r="AT256" t="b">
        <f>IF(OR(Table1[[#This Row],[Rodents]],Table1[[#This Row],[Human]],Table1[[#This Row],[Pig]]),OR(ISNUMBER(FIND("kidney",C256)),ISNUMBER(FIND("neph",C256))),"NA")</f>
        <v>0</v>
      </c>
      <c r="AU256" t="b">
        <f>IF(OR(Table1[[#This Row],[Rodents]],Table1[[#This Row],[Human]],Table1[[#This Row],[Pig]]),OR(ISNUMBER(FIND("brain",C256)),ISNUMBER(FIND("neur",C256)),ISNUMBER(FIND("nerv",C256))),"NA")</f>
        <v>0</v>
      </c>
      <c r="AV256" t="b">
        <f>IF(OR(Table1[[#This Row],[Rodents]],Table1[[#This Row],[Human]],Table1[[#This Row],[Pig]]),OR(ISNUMBER(FIND("heart",C256)),ISNUMBER(FIND("cardi",C256))),"NA")</f>
        <v>0</v>
      </c>
      <c r="AW256" t="b">
        <f>IF(OR(Table1[[#This Row],[Rodents]],Table1[[#This Row],[Human]],Table1[[#This Row],[Pig]]),OR(ISNUMBER(FIND("gastro",C256)),ISNUMBER(FIND("intesti",C256)),ISNUMBER(FIND("stomach",C256))),"NA")</f>
        <v>0</v>
      </c>
      <c r="AX256" t="b">
        <f>IF(OR(Table1[[#This Row],[Rodents]],Table1[[#This Row],[Human]],Table1[[#This Row],[Pig]]),NOT(OR(AQ256,AR256,AS256,AT256,AU256,AV256,AW256)),"NA")</f>
        <v>0</v>
      </c>
      <c r="AY256" t="b">
        <f>OR(ISNUMBER(FIND("SWCNT",C256)),ISNUMBER(FIND("SWNT",C256)),ISNUMBER(FIND("single-wall",C256)),ISNUMBER(FIND("single wall",C256)),ISNUMBER(FIND("Single wall",C256)),ISNUMBER(FIND("Single-wall",C256)),ISNUMBER(FIND("SWCNT",B256)),ISNUMBER(FIND("SWNT",B256)),ISNUMBER(FIND("single-wall",B256)),ISNUMBER(FIND("single wall",B256)),ISNUMBER(FIND("Single-wall",B256)),ISNUMBER(FIND("Single wall",B256)))</f>
        <v>0</v>
      </c>
      <c r="AZ256" t="b">
        <f>OR(ISNUMBER(FIND("MWCNT",C256)),ISNUMBER(FIND("MWNT",C256)),ISNUMBER(FIND("multi-wall",C256)),ISNUMBER(FIND("multi wall",C256)),ISNUMBER(FIND("multiwall",C256)),ISNUMBER(FIND("Multi-wall",C256)),ISNUMBER(FIND("Multi wall",C256)),ISNUMBER(FIND("Multiwall",C256)),ISNUMBER(FIND("MWCNT",B256)),ISNUMBER(FIND("MWNT",B256)),ISNUMBER(FIND("multi-wall",B256)),ISNUMBER(FIND("multi wall",B256)),ISNUMBER(FIND("multiwall",B256)),ISNUMBER(FIND("Multi-wall",B256)),ISNUMBER(FIND("Multi wall",B256)),ISNUMBER(FIND("Multiwall",B256)),ISNUMBER(FIND("Double-wall",B256)),ISNUMBER(FIND("Double wall",B256)),ISNUMBER(FIND("Doublewall",B256)),ISNUMBER(FIND("double-wall",B256)),ISNUMBER(FIND("double wall",B256)),ISNUMBER(FIND("doublewall",B256)))</f>
        <v>1</v>
      </c>
      <c r="BA256" t="b">
        <f>AND(Table1[[#This Row],[SWCNT]],Table1[[#This Row],[MWCNT]])</f>
        <v>0</v>
      </c>
      <c r="BB256" t="b">
        <f>IF(Table1[[#This Row],[SWCNT]]=TRUE,FALSE,IF(Table1[[#This Row],[MWCNT]]=TRUE,FALSE,TRUE))</f>
        <v>0</v>
      </c>
      <c r="BC256" s="18"/>
    </row>
    <row r="257" spans="1:55" ht="259">
      <c r="A257" t="s">
        <v>2593</v>
      </c>
      <c r="B257" s="2" t="s">
        <v>2595</v>
      </c>
      <c r="C257" s="16" t="s">
        <v>2597</v>
      </c>
      <c r="D257" s="17" t="s">
        <v>403</v>
      </c>
      <c r="E257" s="2">
        <v>2016</v>
      </c>
      <c r="F257" t="b">
        <f>OR(ISNUMBER(FIND("cytotoxic",C257)),ISNUMBER(FIND("Cytotoxic",C257)),ISNUMBER(FIND("cellular toxicity",C257)),ISNUMBER(FIND("cell death",C257)),ISNUMBER(FIND("viable",C257)),ISNUMBER(FIND("phytotoxic",C257)),ISNUMBER(FIND("acute toxicity",C257)),ISNUMBER(FIND("MTT",C257)),ISNUMBER(FIND("survival",C257)),ISNUMBER(FIND("prolifer",C257)),ISNUMBER(FIND("apoptosis",C257)),ISNUMBER(FIND("neurotoxic",C257)),ISNUMBER(FIND("  lysis ",C257)),ISNUMBER(FIND("necrosis",C257)),ISNUMBER(FIND("cellular death",C257))*3,ISNUMBER(FIND("LDH",C257)),ISNUMBER(FIND("Acute toxicity",C257)))</f>
        <v>0</v>
      </c>
      <c r="G257" t="b">
        <f>OR(ISNUMBER(FIND("genotoxic",C257)),ISNUMBER(FIND("genotoxicity",C257)),ISNUMBER(FIND("DNA damage",C257)),ISNUMBER(FIND("DNA",C257)),ISNUMBER(FIND("RNA",C257)),ISNUMBER(FIND("mesothelioma",C257)),ISNUMBER(FIND("carcino",C257)),ISNUMBER(FIND("mutagen",C257)),ISNUMBER(FIND("genetic",C257)))</f>
        <v>0</v>
      </c>
      <c r="H257" t="b">
        <f>OR(ISNUMBER(FIND("inflammatory",C257)),ISNUMBER(FIND("inflamm",C257)))</f>
        <v>1</v>
      </c>
      <c r="I257" t="b">
        <f>OR(ISNUMBER(FIND("immune",C257)),ISNUMBER(FIND("immunological",C257)),ISNUMBER(FIND("interleuk",C257)),ISNUMBER(FIND("platelet activation",C257)),ISNUMBER(FIND("monocyte",C257)),ISNUMBER(FIND("leukocyte",C257)),ISNUMBER(FIND("cytokine",C257)),ISNUMBER(FIND("CD4",C257)),ISNUMBER(FIND("CD8",C257)),ISNUMBER(FIND("T-cell",C257)))</f>
        <v>1</v>
      </c>
      <c r="J257" t="b">
        <f>OR(ISNUMBER(FIND("reactive oxygen",C257)),ISNUMBER(FIND("ROS",C257)),ISNUMBER(FIND("free radical",C257)),ISNUMBER(FIND("oxidative stress",C257)),ISNUMBER(FIND("peroxid",C257)),ISNUMBER(FIND("oxidative",C257)),ISNUMBER(FIND("antioxid",C257)))</f>
        <v>1</v>
      </c>
      <c r="K257" t="b">
        <f>OR(ISNUMBER(FIND("autophag",C257)))</f>
        <v>0</v>
      </c>
      <c r="L257" t="b">
        <f>OR(ISNUMBER(FIND("morpholog",C257)))</f>
        <v>0</v>
      </c>
      <c r="M257" t="b">
        <f>OR(ISNUMBER(FIND("fibrosis",C257)),ISNUMBER(FIND("Fibrosis",C257)),ISNUMBER(FIND("fibrot",C257)))</f>
        <v>1</v>
      </c>
      <c r="N257" t="b">
        <f>OR(ISNUMBER(FIND("offspring",C257)),ISNUMBER(FIND("Parental",C257)),ISNUMBER(FIND("parental",C257)),ISNUMBER(FIND("germline",C257)),ISNUMBER(FIND("reproduc",C257)),ISNUMBER(FIND("embryo",C257)))</f>
        <v>0</v>
      </c>
      <c r="O257" t="b">
        <f>OR(ISNUMBER(FIND("metabol",C257)),ISNUMBER(FIND("Metabol",C257)),ISNUMBER(FIND("digest",C257)),ISNUMBER(FIND("mitochon",C257)))</f>
        <v>0</v>
      </c>
      <c r="P257" t="b">
        <f>OR(ISNUMBER(FIND("ecotox",C257)),ISNUMBER(FIND("Ecotox",B257)),ISNUMBER(FIND("ecotox",B257)),ISNUMBER(FIND("Ecotox",C257)))</f>
        <v>0</v>
      </c>
      <c r="Q257" t="b">
        <f>OR(ISNUMBER(FIND("Bioaccum",C257)),ISNUMBER(FIND("bioaccum",C257)),ISNUMBER(FIND("accum",C257)))</f>
        <v>0</v>
      </c>
      <c r="R257" t="b">
        <f>OR(ISNUMBER(FIND("Occupation",C257)),ISNUMBER(FIND("occupation",C257)),ISNUMBER(FIND("worker",C257)),ISNUMBER(FIND("workforce",C257)))</f>
        <v>0</v>
      </c>
      <c r="S257" t="b">
        <f>NOT(OR(F257,G257,H257,I257,J257,K257,L257,M257,N257,O257,P257,Q257,R257))</f>
        <v>0</v>
      </c>
      <c r="U257" t="b">
        <f>OR(Table1[[#This Row],[Inflammation]],Table1[[#This Row],[Immune]])</f>
        <v>1</v>
      </c>
      <c r="V257" t="b">
        <f>IF(OR(Table1[[#This Row],[Rodents]],Table1[[#This Row],[Human]],Table1[[#This Row],[Pig]]),OR(ISNUMBER(FIND("intratrach",C257)),ISNUMBER(FIND("nasal ",C257)),ISNUMBER(FIND("instill",C257))),"NA")</f>
        <v>0</v>
      </c>
      <c r="W257" t="b">
        <f>IF(OR(Table1[[#This Row],[Rodents]],Table1[[#This Row],[Human]],Table1[[#This Row],[Pig]]),OR(ISNUMBER(FIND("dermal",C257)),ISNUMBER(FIND("skin ",C257))),"NA")</f>
        <v>0</v>
      </c>
      <c r="X257" t="b">
        <f>IF(OR(Table1[[#This Row],[Rodents]],Table1[[#This Row],[Human]],Table1[[#This Row],[Pig]]),OR(ISNUMBER(FIND("injected",C257)),ISNUMBER(FIND("periton",C257)),ISNUMBER(FIND("intrascrot",C257))),"NA")</f>
        <v>0</v>
      </c>
      <c r="Y257" t="b">
        <f>IF(OR(Table1[[#This Row],[Rodents]],Table1[[#This Row],[Human]],Table1[[#This Row],[Pig]]),NOT(OR(Table1[[#This Row],[Inhaled/Intratracheal/intranasal]],Table1[[#This Row],[Dermal]],Table1[[#This Row],[Injected]])),"NA")</f>
        <v>1</v>
      </c>
      <c r="AA257" t="b">
        <f>OR(ISNUMBER(FIND("fish ",C257)),ISNUMBER(FIND("Fish ",C257)),ISNUMBER(FIND("aquatic",C257)),ISNUMBER(FIND("daphnids",C257)),ISNUMBER(FIND("Carcinus maenas",C257)),ISNUMBER(FIND("Daphnia",C257)),ISNUMBER(FIND("Ruditapes philippinarum",C257)),ISNUMBER(FIND("daphnia",C257)),ISNUMBER(FIND("marine",C257)),ISNUMBER(FIND("mussel",C257)),ISNUMBER(FIND("algae",C257)),ISNUMBER(FIND("Donax faba",C257)),ISNUMBER(FIND("estuarine",C257)),ISNUMBER(FIND("snail",C257)),ISNUMBER(FIND("Prorocentrum donghaiense",C257)) )</f>
        <v>0</v>
      </c>
      <c r="AB257" t="b">
        <f>OR(ISNUMBER(FIND(" rat ",C257)),ISNUMBER(FIND(" rats ",C257)),ISNUMBER(FIND(" Rats ",C257)),ISNUMBER(FIND(" Rat ",C257)),ISNUMBER(FIND(" rat.",C257)),ISNUMBER(FIND(" rats.",C257)),ISNUMBER(FIND("mouse",C257)),ISNUMBER(FIND("mice",C257)), ISNUMBER(FIND(" Mice",C257)))</f>
        <v>1</v>
      </c>
      <c r="AC257" t="b">
        <f>OR(ISNUMBER(FIND(" cell ",C257)),ISNUMBER(FIND("fibroblast",C257)),ISNUMBER(FIND("macrophage",C257)),ISNUMBER(FIND("epithelial",C257)),ISNUMBER(FIND("endothelial",C257)),ISNUMBER(FIND("neuron",C257)),ISNUMBER(FIND(" cells ",C257)),ISNUMBER(FIND("RBC",C257)),ISNUMBER(FIND("mitochond",C257)),ISNUMBER(FIND("adipocyte",C257)),ISNUMBER(FIND("osteo",C257)),ISNUMBER(FIND("keratin",C257)),ISNUMBER(FIND(" cell's ",C257)),ISNUMBER(FIND("eukary",C257)),ISNUMBER(FIND("sperm",C257)))</f>
        <v>1</v>
      </c>
      <c r="AD257" t="b">
        <f>OR(ISNUMBER(FIND("human",B257)),ISNUMBER(FIND("workers",B257)),ISNUMBER(FIND("workforces",B257)),ISNUMBER(FIND("occupational",B257)),ISNUMBER(FIND("Case report",B257)),ISNUMBER(FIND("Workplaces",B257)),ISNUMBER(FIND("worker",B257)))</f>
        <v>0</v>
      </c>
      <c r="AE257" t="b">
        <f>OR(ISNUMBER(FIND(" plant ",C257)),ISNUMBER(FIND("Plant ",C257)),ISNUMBER(FIND("tomato",C257)),ISNUMBER(FIND("plants",C257)),ISNUMBER(FIND("Plants",C257)),ISNUMBER(FIND("algae",C257)),ISNUMBER(FIND("lettuce",C257)),ISNUMBER(FIND("green gram sprouts ",C257)),ISNUMBER(FIND("Cucurbita pepo",C257)),ISNUMBER(FIND("bean ",C257)),ISNUMBER(FIND("chloroplast",C257)),ISNUMBER(FIND("chlorophyll",C257)),ISNUMBER(FIND("seedling",C257)),ISNUMBER(FIND("canola",C257)),ISNUMBER(FIND("shoot",C257)),ISNUMBER(FIND("photosynthes",C257)),ISNUMBER(FIND(" leaves ",C257)),,ISNUMBER(FIND("agriculture",C257)),ISNUMBER(FIND(" crops ",C257)))</f>
        <v>0</v>
      </c>
      <c r="AF257" t="b">
        <f>OR(ISNUMBER(FIND("bacteria",C257)),ISNUMBER(FIND("Bacteria",C257)),ISNUMBER(FIND("Bacterium",C257)),ISNUMBER(FIND("bacterium",C257)),ISNUMBER(FIND(" coli ",C257)))</f>
        <v>0</v>
      </c>
      <c r="AG257" t="b">
        <f>OR(ISNUMBER(FIND("fungi",C257)),ISNUMBER(FIND("Fungi",C257)),ISNUMBER(FIND("fungus",C257)),ISNUMBER(FIND("Fungus",C257)),ISNUMBER(FIND("mushroom",C257)),ISNUMBER(FIND("Mushroom",C257)),ISNUMBER(FIND(" mold ",C257)))</f>
        <v>0</v>
      </c>
      <c r="AH257" t="b">
        <f>OR(ISNUMBER(FIND("Pig ",C257)),ISNUMBER(FIND("pig ",C257)),ISNUMBER(FIND("Pigs ",C257)),ISNUMBER(FIND("pigs ",C257)))</f>
        <v>0</v>
      </c>
      <c r="AI257" t="b">
        <f>OR(ISNUMBER(FIND(" C. elegans",C257)),ISNUMBER(FIND("Caenorhabditis elegans",C257)),ISNUMBER(FIND("earthworms",C257)),ISNUMBER(FIND(" Ficopomatus enigmaticus",C257)),ISNUMBER(FIND("larva",C257)),ISNUMBER(FIND("Lumbriculus variegatus",C257)),ISNUMBER(FIND("nematode",C257)))</f>
        <v>0</v>
      </c>
      <c r="AJ257" t="b">
        <f>NOT(OR(AA257,AB257,AC257,AD257,AE257,AF257,AG257,AH257,AI257))</f>
        <v>0</v>
      </c>
      <c r="AL257" t="b">
        <f>OR(AA257,AB257,AD257,AE257,AF257,AG257,AH257,AI257)</f>
        <v>1</v>
      </c>
      <c r="AM257" t="b">
        <f>IF(Table1[[#This Row],[In vivo?]],IF(Table1[[#This Row],[Cell]],FALSE,TRUE),FALSE)</f>
        <v>0</v>
      </c>
      <c r="AN257" t="b">
        <f>AND(AC257,AL257)</f>
        <v>1</v>
      </c>
      <c r="AO257" t="b">
        <f>IF(Table1[[#This Row],[Cell]],IF(Table1[[#This Row],[In vivo?]],FALSE,TRUE),FALSE)</f>
        <v>0</v>
      </c>
      <c r="AP257" t="b">
        <f>NOT(OR(Table1[[#This Row],[In vivo?]],Table1[[#This Row],[Only in Cell]]))</f>
        <v>0</v>
      </c>
      <c r="AQ257" t="b">
        <f>IF(OR(Table1[[#This Row],[Rodents]],Table1[[#This Row],[Human]],Table1[[#This Row],[Pig]]),OR(ISNUMBER(FIND("pulmonary",C257)),ISNUMBER(FIND("lung",C257))),"NA")</f>
        <v>1</v>
      </c>
      <c r="AR257" t="b">
        <f>IF(OR(Table1[[#This Row],[Rodents]],Table1[[#This Row],[Human]],Table1[[#This Row],[Pig]]),OR(ISNUMBER(FIND("skin",C257)),ISNUMBER(FIND("dermal",C257))),"NA")</f>
        <v>0</v>
      </c>
      <c r="AS257" t="b">
        <f>IF(OR(Table1[[#This Row],[Rodents]],Table1[[#This Row],[Human]],Table1[[#This Row],[Pig]]),OR(ISNUMBER(FIND("liver",C257)),ISNUMBER(FIND("hepat",C257))),"NA")</f>
        <v>0</v>
      </c>
      <c r="AT257" t="b">
        <f>IF(OR(Table1[[#This Row],[Rodents]],Table1[[#This Row],[Human]],Table1[[#This Row],[Pig]]),OR(ISNUMBER(FIND("kidney",C257)),ISNUMBER(FIND("neph",C257))),"NA")</f>
        <v>0</v>
      </c>
      <c r="AU257" t="b">
        <f>IF(OR(Table1[[#This Row],[Rodents]],Table1[[#This Row],[Human]],Table1[[#This Row],[Pig]]),OR(ISNUMBER(FIND("brain",C257)),ISNUMBER(FIND("neur",C257)),ISNUMBER(FIND("nerv",C257))),"NA")</f>
        <v>0</v>
      </c>
      <c r="AV257" t="b">
        <f>IF(OR(Table1[[#This Row],[Rodents]],Table1[[#This Row],[Human]],Table1[[#This Row],[Pig]]),OR(ISNUMBER(FIND("heart",C257)),ISNUMBER(FIND("cardi",C257))),"NA")</f>
        <v>0</v>
      </c>
      <c r="AW257" t="b">
        <f>IF(OR(Table1[[#This Row],[Rodents]],Table1[[#This Row],[Human]],Table1[[#This Row],[Pig]]),OR(ISNUMBER(FIND("gastro",C257)),ISNUMBER(FIND("intesti",C257)),ISNUMBER(FIND("stomach",C257))),"NA")</f>
        <v>0</v>
      </c>
      <c r="AX257" t="b">
        <f>IF(OR(Table1[[#This Row],[Rodents]],Table1[[#This Row],[Human]],Table1[[#This Row],[Pig]]),NOT(OR(AQ257,AR257,AS257,AT257,AU257,AV257,AW257)),"NA")</f>
        <v>0</v>
      </c>
      <c r="AY257" t="b">
        <f>OR(ISNUMBER(FIND("SWCNT",C257)),ISNUMBER(FIND("SWNT",C257)),ISNUMBER(FIND("single-wall",C257)),ISNUMBER(FIND("single wall",C257)),ISNUMBER(FIND("Single wall",C257)),ISNUMBER(FIND("Single-wall",C257)),ISNUMBER(FIND("SWCNT",B257)),ISNUMBER(FIND("SWNT",B257)),ISNUMBER(FIND("single-wall",B257)),ISNUMBER(FIND("single wall",B257)),ISNUMBER(FIND("Single-wall",B257)),ISNUMBER(FIND("Single wall",B257)))</f>
        <v>0</v>
      </c>
      <c r="AZ257" t="b">
        <f>OR(ISNUMBER(FIND("MWCNT",C257)),ISNUMBER(FIND("MWNT",C257)),ISNUMBER(FIND("multi-wall",C257)),ISNUMBER(FIND("multi wall",C257)),ISNUMBER(FIND("multiwall",C257)),ISNUMBER(FIND("Multi-wall",C257)),ISNUMBER(FIND("Multi wall",C257)),ISNUMBER(FIND("Multiwall",C257)),ISNUMBER(FIND("MWCNT",B257)),ISNUMBER(FIND("MWNT",B257)),ISNUMBER(FIND("multi-wall",B257)),ISNUMBER(FIND("multi wall",B257)),ISNUMBER(FIND("multiwall",B257)),ISNUMBER(FIND("Multi-wall",B257)),ISNUMBER(FIND("Multi wall",B257)),ISNUMBER(FIND("Multiwall",B257)),ISNUMBER(FIND("Double-wall",B257)),ISNUMBER(FIND("Double wall",B257)),ISNUMBER(FIND("Doublewall",B257)),ISNUMBER(FIND("double-wall",B257)),ISNUMBER(FIND("double wall",B257)),ISNUMBER(FIND("doublewall",B257)))</f>
        <v>1</v>
      </c>
      <c r="BA257" t="b">
        <f>AND(Table1[[#This Row],[SWCNT]],Table1[[#This Row],[MWCNT]])</f>
        <v>0</v>
      </c>
      <c r="BB257" t="b">
        <f>IF(Table1[[#This Row],[SWCNT]]=TRUE,FALSE,IF(Table1[[#This Row],[MWCNT]]=TRUE,FALSE,TRUE))</f>
        <v>0</v>
      </c>
      <c r="BC257" s="18"/>
    </row>
    <row r="258" spans="1:55" ht="333">
      <c r="A258" t="s">
        <v>2618</v>
      </c>
      <c r="B258" s="2" t="s">
        <v>2621</v>
      </c>
      <c r="C258" s="16" t="s">
        <v>2624</v>
      </c>
      <c r="D258" s="17" t="s">
        <v>181</v>
      </c>
      <c r="E258" s="2">
        <v>2016</v>
      </c>
      <c r="F258" t="b">
        <f>OR(ISNUMBER(FIND("cytotoxic",C258)),ISNUMBER(FIND("Cytotoxic",C258)),ISNUMBER(FIND("cellular toxicity",C258)),ISNUMBER(FIND("cell death",C258)),ISNUMBER(FIND("viable",C258)),ISNUMBER(FIND("phytotoxic",C258)),ISNUMBER(FIND("acute toxicity",C258)),ISNUMBER(FIND("MTT",C258)),ISNUMBER(FIND("survival",C258)),ISNUMBER(FIND("prolifer",C258)),ISNUMBER(FIND("apoptosis",C258)),ISNUMBER(FIND("neurotoxic",C258)),ISNUMBER(FIND("  lysis ",C258)),ISNUMBER(FIND("necrosis",C258)),ISNUMBER(FIND("cellular death",C258))*3,ISNUMBER(FIND("LDH",C258)),ISNUMBER(FIND("Acute toxicity",C258)))</f>
        <v>0</v>
      </c>
      <c r="G258" t="b">
        <f>OR(ISNUMBER(FIND("genotoxic",C258)),ISNUMBER(FIND("genotoxicity",C258)),ISNUMBER(FIND("DNA damage",C258)),ISNUMBER(FIND("DNA",C258)),ISNUMBER(FIND("RNA",C258)),ISNUMBER(FIND("mesothelioma",C258)),ISNUMBER(FIND("carcino",C258)),ISNUMBER(FIND("mutagen",C258)),ISNUMBER(FIND("genetic",C258)))</f>
        <v>1</v>
      </c>
      <c r="H258" t="b">
        <f>OR(ISNUMBER(FIND("inflammatory",C258)),ISNUMBER(FIND("inflamm",C258)))</f>
        <v>1</v>
      </c>
      <c r="I258" t="b">
        <f>OR(ISNUMBER(FIND("immune",C258)),ISNUMBER(FIND("immunological",C258)),ISNUMBER(FIND("interleuk",C258)),ISNUMBER(FIND("platelet activation",C258)),ISNUMBER(FIND("monocyte",C258)),ISNUMBER(FIND("leukocyte",C258)),ISNUMBER(FIND("cytokine",C258)),ISNUMBER(FIND("CD4",C258)),ISNUMBER(FIND("CD8",C258)),ISNUMBER(FIND("T-cell",C258)))</f>
        <v>1</v>
      </c>
      <c r="J258" t="b">
        <f>OR(ISNUMBER(FIND("reactive oxygen",C258)),ISNUMBER(FIND("ROS",C258)),ISNUMBER(FIND("free radical",C258)),ISNUMBER(FIND("oxidative stress",C258)),ISNUMBER(FIND("peroxid",C258)),ISNUMBER(FIND("oxidative",C258)),ISNUMBER(FIND("antioxid",C258)))</f>
        <v>0</v>
      </c>
      <c r="K258" t="b">
        <f>OR(ISNUMBER(FIND("autophag",C258)))</f>
        <v>0</v>
      </c>
      <c r="L258" t="b">
        <f>OR(ISNUMBER(FIND("morpholog",C258)))</f>
        <v>0</v>
      </c>
      <c r="M258" t="b">
        <f>OR(ISNUMBER(FIND("fibrosis",C258)),ISNUMBER(FIND("Fibrosis",C258)),ISNUMBER(FIND("fibrot",C258)))</f>
        <v>1</v>
      </c>
      <c r="N258" t="b">
        <f>OR(ISNUMBER(FIND("offspring",C258)),ISNUMBER(FIND("Parental",C258)),ISNUMBER(FIND("parental",C258)),ISNUMBER(FIND("germline",C258)),ISNUMBER(FIND("reproduc",C258)),ISNUMBER(FIND("embryo",C258)))</f>
        <v>0</v>
      </c>
      <c r="O258" t="b">
        <f>OR(ISNUMBER(FIND("metabol",C258)),ISNUMBER(FIND("Metabol",C258)),ISNUMBER(FIND("digest",C258)),ISNUMBER(FIND("mitochon",C258)))</f>
        <v>0</v>
      </c>
      <c r="P258" t="b">
        <f>OR(ISNUMBER(FIND("ecotox",C258)),ISNUMBER(FIND("Ecotox",B258)),ISNUMBER(FIND("ecotox",B258)),ISNUMBER(FIND("Ecotox",C258)))</f>
        <v>0</v>
      </c>
      <c r="Q258" t="b">
        <f>OR(ISNUMBER(FIND("Bioaccum",C258)),ISNUMBER(FIND("bioaccum",C258)),ISNUMBER(FIND("accum",C258)))</f>
        <v>0</v>
      </c>
      <c r="R258" t="b">
        <f>OR(ISNUMBER(FIND("Occupation",C258)),ISNUMBER(FIND("occupation",C258)),ISNUMBER(FIND("worker",C258)),ISNUMBER(FIND("workforce",C258)))</f>
        <v>0</v>
      </c>
      <c r="S258" t="b">
        <f>NOT(OR(F258,G258,H258,I258,J258,K258,L258,M258,N258,O258,P258,Q258,R258))</f>
        <v>0</v>
      </c>
      <c r="U258" t="b">
        <f>OR(Table1[[#This Row],[Inflammation]],Table1[[#This Row],[Immune]])</f>
        <v>1</v>
      </c>
      <c r="V258" t="b">
        <f>IF(OR(Table1[[#This Row],[Rodents]],Table1[[#This Row],[Human]],Table1[[#This Row],[Pig]]),OR(ISNUMBER(FIND("intratrach",C258)),ISNUMBER(FIND("nasal ",C258)),ISNUMBER(FIND("instill",C258))),"NA")</f>
        <v>0</v>
      </c>
      <c r="W258" t="b">
        <f>IF(OR(Table1[[#This Row],[Rodents]],Table1[[#This Row],[Human]],Table1[[#This Row],[Pig]]),OR(ISNUMBER(FIND("dermal",C258)),ISNUMBER(FIND("skin ",C258))),"NA")</f>
        <v>0</v>
      </c>
      <c r="X258" t="b">
        <f>IF(OR(Table1[[#This Row],[Rodents]],Table1[[#This Row],[Human]],Table1[[#This Row],[Pig]]),OR(ISNUMBER(FIND("injected",C258)),ISNUMBER(FIND("periton",C258)),ISNUMBER(FIND("intrascrot",C258))),"NA")</f>
        <v>0</v>
      </c>
      <c r="Y258" t="b">
        <f>IF(OR(Table1[[#This Row],[Rodents]],Table1[[#This Row],[Human]],Table1[[#This Row],[Pig]]),NOT(OR(Table1[[#This Row],[Inhaled/Intratracheal/intranasal]],Table1[[#This Row],[Dermal]],Table1[[#This Row],[Injected]])),"NA")</f>
        <v>1</v>
      </c>
      <c r="AA258" t="b">
        <f>OR(ISNUMBER(FIND("fish ",C258)),ISNUMBER(FIND("Fish ",C258)),ISNUMBER(FIND("aquatic",C258)),ISNUMBER(FIND("daphnids",C258)),ISNUMBER(FIND("Carcinus maenas",C258)),ISNUMBER(FIND("Daphnia",C258)),ISNUMBER(FIND("Ruditapes philippinarum",C258)),ISNUMBER(FIND("daphnia",C258)),ISNUMBER(FIND("marine",C258)),ISNUMBER(FIND("mussel",C258)),ISNUMBER(FIND("algae",C258)),ISNUMBER(FIND("Donax faba",C258)),ISNUMBER(FIND("estuarine",C258)),ISNUMBER(FIND("snail",C258)),ISNUMBER(FIND("Prorocentrum donghaiense",C258)) )</f>
        <v>0</v>
      </c>
      <c r="AB258" t="b">
        <f>OR(ISNUMBER(FIND(" rat ",C258)),ISNUMBER(FIND(" rats ",C258)),ISNUMBER(FIND(" Rats ",C258)),ISNUMBER(FIND(" Rat ",C258)),ISNUMBER(FIND(" rat.",C258)),ISNUMBER(FIND(" rats.",C258)),ISNUMBER(FIND("mouse",C258)),ISNUMBER(FIND("mice",C258)), ISNUMBER(FIND(" Mice",C258)))</f>
        <v>1</v>
      </c>
      <c r="AC258" t="b">
        <f>OR(ISNUMBER(FIND(" cell ",C258)),ISNUMBER(FIND("fibroblast",C258)),ISNUMBER(FIND("macrophage",C258)),ISNUMBER(FIND("epithelial",C258)),ISNUMBER(FIND("endothelial",C258)),ISNUMBER(FIND("neuron",C258)),ISNUMBER(FIND(" cells ",C258)),ISNUMBER(FIND("RBC",C258)),ISNUMBER(FIND("mitochond",C258)),ISNUMBER(FIND("adipocyte",C258)),ISNUMBER(FIND("osteo",C258)),ISNUMBER(FIND("keratin",C258)),ISNUMBER(FIND(" cell's ",C258)),ISNUMBER(FIND("eukary",C258)),ISNUMBER(FIND("sperm",C258)))</f>
        <v>1</v>
      </c>
      <c r="AD258" t="b">
        <v>0</v>
      </c>
      <c r="AE258" t="b">
        <f>OR(ISNUMBER(FIND(" plant ",C258)),ISNUMBER(FIND("Plant ",C258)),ISNUMBER(FIND("tomato",C258)),ISNUMBER(FIND("plants",C258)),ISNUMBER(FIND("Plants",C258)),ISNUMBER(FIND("algae",C258)),ISNUMBER(FIND("lettuce",C258)),ISNUMBER(FIND("green gram sprouts ",C258)),ISNUMBER(FIND("Cucurbita pepo",C258)),ISNUMBER(FIND("bean ",C258)),ISNUMBER(FIND("chloroplast",C258)),ISNUMBER(FIND("chlorophyll",C258)),ISNUMBER(FIND("seedling",C258)),ISNUMBER(FIND("canola",C258)),ISNUMBER(FIND("shoot",C258)),ISNUMBER(FIND("photosynthes",C258)),ISNUMBER(FIND(" leaves ",C258)),,ISNUMBER(FIND("agriculture",C258)),ISNUMBER(FIND(" crops ",C258)))</f>
        <v>0</v>
      </c>
      <c r="AF258" t="b">
        <f>OR(ISNUMBER(FIND("bacteria",C258)),ISNUMBER(FIND("Bacteria",C258)),ISNUMBER(FIND("Bacterium",C258)),ISNUMBER(FIND("bacterium",C258)),ISNUMBER(FIND(" coli ",C258)))</f>
        <v>0</v>
      </c>
      <c r="AG258" t="b">
        <f>OR(ISNUMBER(FIND("fungi",C258)),ISNUMBER(FIND("Fungi",C258)),ISNUMBER(FIND("fungus",C258)),ISNUMBER(FIND("Fungus",C258)),ISNUMBER(FIND("mushroom",C258)),ISNUMBER(FIND("Mushroom",C258)),ISNUMBER(FIND(" mold ",C258)))</f>
        <v>0</v>
      </c>
      <c r="AH258" t="b">
        <f>OR(ISNUMBER(FIND("Pig ",C258)),ISNUMBER(FIND("pig ",C258)),ISNUMBER(FIND("Pigs ",C258)),ISNUMBER(FIND("pigs ",C258)))</f>
        <v>0</v>
      </c>
      <c r="AI258" t="b">
        <f>OR(ISNUMBER(FIND(" C. elegans",C258)),ISNUMBER(FIND("Caenorhabditis elegans",C258)),ISNUMBER(FIND("earthworms",C258)),ISNUMBER(FIND(" Ficopomatus enigmaticus",C258)),ISNUMBER(FIND("larva",C258)),ISNUMBER(FIND("Lumbriculus variegatus",C258)),ISNUMBER(FIND("nematode",C258)))</f>
        <v>0</v>
      </c>
      <c r="AJ258" t="b">
        <f>NOT(OR(AA258,AB258,AC258,AD258,AE258,AF258,AG258,AH258,AI258))</f>
        <v>0</v>
      </c>
      <c r="AL258" t="b">
        <f>OR(AA258,AB258,AD258,AE258,AF258,AG258,AH258,AI258)</f>
        <v>1</v>
      </c>
      <c r="AM258" t="b">
        <f>IF(Table1[[#This Row],[In vivo?]],IF(Table1[[#This Row],[Cell]],FALSE,TRUE),FALSE)</f>
        <v>0</v>
      </c>
      <c r="AN258" t="b">
        <f>AND(AC258,AL258)</f>
        <v>1</v>
      </c>
      <c r="AO258" t="b">
        <f>IF(Table1[[#This Row],[Cell]],IF(Table1[[#This Row],[In vivo?]],FALSE,TRUE),FALSE)</f>
        <v>0</v>
      </c>
      <c r="AP258" t="b">
        <f>NOT(OR(Table1[[#This Row],[In vivo?]],Table1[[#This Row],[Only in Cell]]))</f>
        <v>0</v>
      </c>
      <c r="AQ258" t="b">
        <f>IF(OR(Table1[[#This Row],[Rodents]],Table1[[#This Row],[Human]],Table1[[#This Row],[Pig]]),OR(ISNUMBER(FIND("pulmonary",C258)),ISNUMBER(FIND("lung",C258))),"NA")</f>
        <v>1</v>
      </c>
      <c r="AR258" t="b">
        <f>IF(OR(Table1[[#This Row],[Rodents]],Table1[[#This Row],[Human]],Table1[[#This Row],[Pig]]),OR(ISNUMBER(FIND("skin",C258)),ISNUMBER(FIND("dermal",C258))),"NA")</f>
        <v>0</v>
      </c>
      <c r="AS258" t="b">
        <f>IF(OR(Table1[[#This Row],[Rodents]],Table1[[#This Row],[Human]],Table1[[#This Row],[Pig]]),OR(ISNUMBER(FIND("liver",C258)),ISNUMBER(FIND("hepat",C258))),"NA")</f>
        <v>1</v>
      </c>
      <c r="AT258" t="b">
        <f>IF(OR(Table1[[#This Row],[Rodents]],Table1[[#This Row],[Human]],Table1[[#This Row],[Pig]]),OR(ISNUMBER(FIND("kidney",C258)),ISNUMBER(FIND("neph",C258))),"NA")</f>
        <v>0</v>
      </c>
      <c r="AU258" t="b">
        <f>IF(OR(Table1[[#This Row],[Rodents]],Table1[[#This Row],[Human]],Table1[[#This Row],[Pig]]),OR(ISNUMBER(FIND("brain",C258)),ISNUMBER(FIND("neur",C258)),ISNUMBER(FIND("nerv",C258))),"NA")</f>
        <v>0</v>
      </c>
      <c r="AV258" t="b">
        <f>IF(OR(Table1[[#This Row],[Rodents]],Table1[[#This Row],[Human]],Table1[[#This Row],[Pig]]),OR(ISNUMBER(FIND("heart",C258)),ISNUMBER(FIND("cardi",C258))),"NA")</f>
        <v>1</v>
      </c>
      <c r="AW258" t="b">
        <f>IF(OR(Table1[[#This Row],[Rodents]],Table1[[#This Row],[Human]],Table1[[#This Row],[Pig]]),OR(ISNUMBER(FIND("gastro",C258)),ISNUMBER(FIND("intesti",C258)),ISNUMBER(FIND("stomach",C258))),"NA")</f>
        <v>0</v>
      </c>
      <c r="AX258" t="b">
        <f>IF(OR(Table1[[#This Row],[Rodents]],Table1[[#This Row],[Human]],Table1[[#This Row],[Pig]]),NOT(OR(AQ258,AR258,AS258,AT258,AU258,AV258,AW258)),"NA")</f>
        <v>0</v>
      </c>
      <c r="AY258" t="b">
        <f>OR(ISNUMBER(FIND("SWCNT",C258)),ISNUMBER(FIND("SWNT",C258)),ISNUMBER(FIND("single-wall",C258)),ISNUMBER(FIND("single wall",C258)),ISNUMBER(FIND("Single wall",C258)),ISNUMBER(FIND("Single-wall",C258)),ISNUMBER(FIND("SWCNT",B258)),ISNUMBER(FIND("SWNT",B258)),ISNUMBER(FIND("single-wall",B258)),ISNUMBER(FIND("single wall",B258)),ISNUMBER(FIND("Single-wall",B258)),ISNUMBER(FIND("Single wall",B258)))</f>
        <v>0</v>
      </c>
      <c r="AZ258" t="b">
        <f>OR(ISNUMBER(FIND("MWCNT",C258)),ISNUMBER(FIND("MWNT",C258)),ISNUMBER(FIND("multi-wall",C258)),ISNUMBER(FIND("multi wall",C258)),ISNUMBER(FIND("multiwall",C258)),ISNUMBER(FIND("Multi-wall",C258)),ISNUMBER(FIND("Multi wall",C258)),ISNUMBER(FIND("Multiwall",C258)),ISNUMBER(FIND("MWCNT",B258)),ISNUMBER(FIND("MWNT",B258)),ISNUMBER(FIND("multi-wall",B258)),ISNUMBER(FIND("multi wall",B258)),ISNUMBER(FIND("multiwall",B258)),ISNUMBER(FIND("Multi-wall",B258)),ISNUMBER(FIND("Multi wall",B258)),ISNUMBER(FIND("Multiwall",B258)),ISNUMBER(FIND("Double-wall",B258)),ISNUMBER(FIND("Double wall",B258)),ISNUMBER(FIND("Doublewall",B258)),ISNUMBER(FIND("double-wall",B258)),ISNUMBER(FIND("double wall",B258)),ISNUMBER(FIND("doublewall",B258)))</f>
        <v>1</v>
      </c>
      <c r="BA258" t="b">
        <f>AND(Table1[[#This Row],[SWCNT]],Table1[[#This Row],[MWCNT]])</f>
        <v>0</v>
      </c>
      <c r="BB258" t="b">
        <f>IF(Table1[[#This Row],[SWCNT]]=TRUE,FALSE,IF(Table1[[#This Row],[MWCNT]]=TRUE,FALSE,TRUE))</f>
        <v>0</v>
      </c>
      <c r="BC258" s="18"/>
    </row>
    <row r="259" spans="1:55" ht="388.5">
      <c r="A259" t="s">
        <v>2630</v>
      </c>
      <c r="B259" s="2" t="s">
        <v>2631</v>
      </c>
      <c r="C259" s="16" t="s">
        <v>2632</v>
      </c>
      <c r="D259" s="17" t="s">
        <v>181</v>
      </c>
      <c r="E259" s="2">
        <v>2016</v>
      </c>
      <c r="F259" t="b">
        <f>OR(ISNUMBER(FIND("cytotoxic",C259)),ISNUMBER(FIND("Cytotoxic",C259)),ISNUMBER(FIND("cellular toxicity",C259)),ISNUMBER(FIND("cell death",C259)),ISNUMBER(FIND("viable",C259)),ISNUMBER(FIND("phytotoxic",C259)),ISNUMBER(FIND("acute toxicity",C259)),ISNUMBER(FIND("MTT",C259)),ISNUMBER(FIND("survival",C259)),ISNUMBER(FIND("prolifer",C259)),ISNUMBER(FIND("apoptosis",C259)),ISNUMBER(FIND("neurotoxic",C259)),ISNUMBER(FIND("  lysis ",C259)),ISNUMBER(FIND("necrosis",C259)),ISNUMBER(FIND("cellular death",C259))*3,ISNUMBER(FIND("LDH",C259)),ISNUMBER(FIND("Acute toxicity",C259)))</f>
        <v>1</v>
      </c>
      <c r="G259" t="b">
        <f>OR(ISNUMBER(FIND("genotoxic",C259)),ISNUMBER(FIND("genotoxicity",C259)),ISNUMBER(FIND("DNA damage",C259)),ISNUMBER(FIND("DNA",C259)),ISNUMBER(FIND("RNA",C259)),ISNUMBER(FIND("mesothelioma",C259)),ISNUMBER(FIND("carcino",C259)),ISNUMBER(FIND("mutagen",C259)),ISNUMBER(FIND("genetic",C259)))</f>
        <v>1</v>
      </c>
      <c r="H259" t="b">
        <f>OR(ISNUMBER(FIND("inflammatory",C259)),ISNUMBER(FIND("inflamm",C259)))</f>
        <v>1</v>
      </c>
      <c r="I259" t="b">
        <f>OR(ISNUMBER(FIND("immune",C259)),ISNUMBER(FIND("immunological",C259)),ISNUMBER(FIND("interleuk",C259)),ISNUMBER(FIND("platelet activation",C259)),ISNUMBER(FIND("monocyte",C259)),ISNUMBER(FIND("leukocyte",C259)),ISNUMBER(FIND("cytokine",C259)),ISNUMBER(FIND("CD4",C259)),ISNUMBER(FIND("CD8",C259)),ISNUMBER(FIND("T-cell",C259)))</f>
        <v>0</v>
      </c>
      <c r="J259" t="b">
        <f>OR(ISNUMBER(FIND("reactive oxygen",C259)),ISNUMBER(FIND("ROS",C259)),ISNUMBER(FIND("free radical",C259)),ISNUMBER(FIND("oxidative stress",C259)),ISNUMBER(FIND("peroxid",C259)),ISNUMBER(FIND("oxidative",C259)),ISNUMBER(FIND("antioxid",C259)))</f>
        <v>0</v>
      </c>
      <c r="K259" t="b">
        <f>OR(ISNUMBER(FIND("autophag",C259)))</f>
        <v>0</v>
      </c>
      <c r="L259" t="b">
        <f>OR(ISNUMBER(FIND("morpholog",C259)))</f>
        <v>0</v>
      </c>
      <c r="M259" t="b">
        <f>OR(ISNUMBER(FIND("fibrosis",C259)),ISNUMBER(FIND("Fibrosis",C259)),ISNUMBER(FIND("fibrot",C259)))</f>
        <v>1</v>
      </c>
      <c r="N259" t="b">
        <f>OR(ISNUMBER(FIND("offspring",C259)),ISNUMBER(FIND("Parental",C259)),ISNUMBER(FIND("parental",C259)),ISNUMBER(FIND("germline",C259)),ISNUMBER(FIND("reproduc",C259)),ISNUMBER(FIND("embryo",C259)))</f>
        <v>0</v>
      </c>
      <c r="O259" t="b">
        <f>OR(ISNUMBER(FIND("metabol",C259)),ISNUMBER(FIND("Metabol",C259)),ISNUMBER(FIND("digest",C259)),ISNUMBER(FIND("mitochon",C259)))</f>
        <v>0</v>
      </c>
      <c r="P259" t="b">
        <f>OR(ISNUMBER(FIND("ecotox",C259)),ISNUMBER(FIND("Ecotox",B259)),ISNUMBER(FIND("ecotox",B259)),ISNUMBER(FIND("Ecotox",C259)))</f>
        <v>0</v>
      </c>
      <c r="Q259" t="b">
        <f>OR(ISNUMBER(FIND("Bioaccum",C259)),ISNUMBER(FIND("bioaccum",C259)),ISNUMBER(FIND("accum",C259)))</f>
        <v>1</v>
      </c>
      <c r="R259" t="b">
        <f>OR(ISNUMBER(FIND("Occupation",C259)),ISNUMBER(FIND("occupation",C259)),ISNUMBER(FIND("worker",C259)),ISNUMBER(FIND("workforce",C259)))</f>
        <v>0</v>
      </c>
      <c r="S259" t="b">
        <f>NOT(OR(F259,G259,H259,I259,J259,K259,L259,M259,N259,O259,P259,Q259,R259))</f>
        <v>0</v>
      </c>
      <c r="U259" t="b">
        <f>OR(Table1[[#This Row],[Inflammation]],Table1[[#This Row],[Immune]])</f>
        <v>1</v>
      </c>
      <c r="V259" t="b">
        <f>IF(OR(Table1[[#This Row],[Rodents]],Table1[[#This Row],[Human]],Table1[[#This Row],[Pig]]),OR(ISNUMBER(FIND("intratrach",C259)),ISNUMBER(FIND("nasal ",C259)),ISNUMBER(FIND("instill",C259))),"NA")</f>
        <v>0</v>
      </c>
      <c r="W259" t="b">
        <f>IF(OR(Table1[[#This Row],[Rodents]],Table1[[#This Row],[Human]],Table1[[#This Row],[Pig]]),OR(ISNUMBER(FIND("dermal",C259)),ISNUMBER(FIND("skin ",C259))),"NA")</f>
        <v>0</v>
      </c>
      <c r="X259" t="b">
        <f>IF(OR(Table1[[#This Row],[Rodents]],Table1[[#This Row],[Human]],Table1[[#This Row],[Pig]]),OR(ISNUMBER(FIND("injected",C259)),ISNUMBER(FIND("periton",C259)),ISNUMBER(FIND("intrascrot",C259))),"NA")</f>
        <v>0</v>
      </c>
      <c r="Y259" t="b">
        <f>IF(OR(Table1[[#This Row],[Rodents]],Table1[[#This Row],[Human]],Table1[[#This Row],[Pig]]),NOT(OR(Table1[[#This Row],[Inhaled/Intratracheal/intranasal]],Table1[[#This Row],[Dermal]],Table1[[#This Row],[Injected]])),"NA")</f>
        <v>1</v>
      </c>
      <c r="AA259" t="b">
        <f>OR(ISNUMBER(FIND("fish ",C259)),ISNUMBER(FIND("Fish ",C259)),ISNUMBER(FIND("aquatic",C259)),ISNUMBER(FIND("daphnids",C259)),ISNUMBER(FIND("Carcinus maenas",C259)),ISNUMBER(FIND("Daphnia",C259)),ISNUMBER(FIND("Ruditapes philippinarum",C259)),ISNUMBER(FIND("daphnia",C259)),ISNUMBER(FIND("marine",C259)),ISNUMBER(FIND("mussel",C259)),ISNUMBER(FIND("algae",C259)),ISNUMBER(FIND("Donax faba",C259)),ISNUMBER(FIND("estuarine",C259)),ISNUMBER(FIND("snail",C259)),ISNUMBER(FIND("Prorocentrum donghaiense",C259)) )</f>
        <v>0</v>
      </c>
      <c r="AB259" t="b">
        <f>OR(ISNUMBER(FIND(" rat ",C259)),ISNUMBER(FIND(" rats ",C259)),ISNUMBER(FIND(" Rats ",C259)),ISNUMBER(FIND(" Rat ",C259)),ISNUMBER(FIND(" rat.",C259)),ISNUMBER(FIND(" rats.",C259)),ISNUMBER(FIND("mouse",C259)),ISNUMBER(FIND("mice",C259)), ISNUMBER(FIND(" Mice",C259)))</f>
        <v>1</v>
      </c>
      <c r="AC259" t="b">
        <f>OR(ISNUMBER(FIND(" cell ",C259)),ISNUMBER(FIND("fibroblast",C259)),ISNUMBER(FIND("macrophage",C259)),ISNUMBER(FIND("epithelial",C259)),ISNUMBER(FIND("endothelial",C259)),ISNUMBER(FIND("neuron",C259)),ISNUMBER(FIND(" cells ",C259)),ISNUMBER(FIND("RBC",C259)),ISNUMBER(FIND("mitochond",C259)),ISNUMBER(FIND("adipocyte",C259)),ISNUMBER(FIND("osteo",C259)),ISNUMBER(FIND("keratin",C259)),ISNUMBER(FIND(" cell's ",C259)),ISNUMBER(FIND("eukary",C259)),ISNUMBER(FIND("sperm",C259)))</f>
        <v>1</v>
      </c>
      <c r="AD259" t="b">
        <v>0</v>
      </c>
      <c r="AE259" t="b">
        <f>OR(ISNUMBER(FIND(" plant ",C259)),ISNUMBER(FIND("Plant ",C259)),ISNUMBER(FIND("tomato",C259)),ISNUMBER(FIND("plants",C259)),ISNUMBER(FIND("Plants",C259)),ISNUMBER(FIND("algae",C259)),ISNUMBER(FIND("lettuce",C259)),ISNUMBER(FIND("green gram sprouts ",C259)),ISNUMBER(FIND("Cucurbita pepo",C259)),ISNUMBER(FIND("bean ",C259)),ISNUMBER(FIND("chloroplast",C259)),ISNUMBER(FIND("chlorophyll",C259)),ISNUMBER(FIND("seedling",C259)),ISNUMBER(FIND("canola",C259)),ISNUMBER(FIND("shoot",C259)),ISNUMBER(FIND("photosynthes",C259)),ISNUMBER(FIND(" leaves ",C259)),,ISNUMBER(FIND("agriculture",C259)),ISNUMBER(FIND(" crops ",C259)))</f>
        <v>0</v>
      </c>
      <c r="AF259" t="b">
        <f>OR(ISNUMBER(FIND("bacteria",C259)),ISNUMBER(FIND("Bacteria",C259)),ISNUMBER(FIND("Bacterium",C259)),ISNUMBER(FIND("bacterium",C259)),ISNUMBER(FIND(" coli ",C259)))</f>
        <v>0</v>
      </c>
      <c r="AG259" t="b">
        <f>OR(ISNUMBER(FIND("fungi",C259)),ISNUMBER(FIND("Fungi",C259)),ISNUMBER(FIND("fungus",C259)),ISNUMBER(FIND("Fungus",C259)),ISNUMBER(FIND("mushroom",C259)),ISNUMBER(FIND("Mushroom",C259)),ISNUMBER(FIND(" mold ",C259)))</f>
        <v>0</v>
      </c>
      <c r="AH259" t="b">
        <f>OR(ISNUMBER(FIND("Pig ",C259)),ISNUMBER(FIND("pig ",C259)),ISNUMBER(FIND("Pigs ",C259)),ISNUMBER(FIND("pigs ",C259)))</f>
        <v>0</v>
      </c>
      <c r="AI259" t="b">
        <f>OR(ISNUMBER(FIND(" C. elegans",C259)),ISNUMBER(FIND("Caenorhabditis elegans",C259)),ISNUMBER(FIND("earthworms",C259)),ISNUMBER(FIND(" Ficopomatus enigmaticus",C259)),ISNUMBER(FIND("larva",C259)),ISNUMBER(FIND("Lumbriculus variegatus",C259)),ISNUMBER(FIND("nematode",C259)))</f>
        <v>0</v>
      </c>
      <c r="AJ259" t="b">
        <f>NOT(OR(AA259,AB259,AC259,AD259,AE259,AF259,AG259,AH259,AI259))</f>
        <v>0</v>
      </c>
      <c r="AL259" t="b">
        <f>OR(AA259,AB259,AD259,AE259,AF259,AG259,AH259,AI259)</f>
        <v>1</v>
      </c>
      <c r="AM259" t="b">
        <f>IF(Table1[[#This Row],[In vivo?]],IF(Table1[[#This Row],[Cell]],FALSE,TRUE),FALSE)</f>
        <v>0</v>
      </c>
      <c r="AN259" t="b">
        <f>AND(AC259,AL259)</f>
        <v>1</v>
      </c>
      <c r="AO259" t="b">
        <f>IF(Table1[[#This Row],[Cell]],IF(Table1[[#This Row],[In vivo?]],FALSE,TRUE),FALSE)</f>
        <v>0</v>
      </c>
      <c r="AP259" t="b">
        <f>NOT(OR(Table1[[#This Row],[In vivo?]],Table1[[#This Row],[Only in Cell]]))</f>
        <v>0</v>
      </c>
      <c r="AQ259" t="b">
        <f>IF(OR(Table1[[#This Row],[Rodents]],Table1[[#This Row],[Human]],Table1[[#This Row],[Pig]]),OR(ISNUMBER(FIND("pulmonary",C259)),ISNUMBER(FIND("lung",C259))),"NA")</f>
        <v>1</v>
      </c>
      <c r="AR259" t="b">
        <f>IF(OR(Table1[[#This Row],[Rodents]],Table1[[#This Row],[Human]],Table1[[#This Row],[Pig]]),OR(ISNUMBER(FIND("skin",C259)),ISNUMBER(FIND("dermal",C259))),"NA")</f>
        <v>0</v>
      </c>
      <c r="AS259" t="b">
        <f>IF(OR(Table1[[#This Row],[Rodents]],Table1[[#This Row],[Human]],Table1[[#This Row],[Pig]]),OR(ISNUMBER(FIND("liver",C259)),ISNUMBER(FIND("hepat",C259))),"NA")</f>
        <v>0</v>
      </c>
      <c r="AT259" t="b">
        <f>IF(OR(Table1[[#This Row],[Rodents]],Table1[[#This Row],[Human]],Table1[[#This Row],[Pig]]),OR(ISNUMBER(FIND("kidney",C259)),ISNUMBER(FIND("neph",C259))),"NA")</f>
        <v>0</v>
      </c>
      <c r="AU259" t="b">
        <f>IF(OR(Table1[[#This Row],[Rodents]],Table1[[#This Row],[Human]],Table1[[#This Row],[Pig]]),OR(ISNUMBER(FIND("brain",C259)),ISNUMBER(FIND("neur",C259)),ISNUMBER(FIND("nerv",C259))),"NA")</f>
        <v>0</v>
      </c>
      <c r="AV259" t="b">
        <f>IF(OR(Table1[[#This Row],[Rodents]],Table1[[#This Row],[Human]],Table1[[#This Row],[Pig]]),OR(ISNUMBER(FIND("heart",C259)),ISNUMBER(FIND("cardi",C259))),"NA")</f>
        <v>0</v>
      </c>
      <c r="AW259" t="b">
        <f>IF(OR(Table1[[#This Row],[Rodents]],Table1[[#This Row],[Human]],Table1[[#This Row],[Pig]]),OR(ISNUMBER(FIND("gastro",C259)),ISNUMBER(FIND("intesti",C259)),ISNUMBER(FIND("stomach",C259))),"NA")</f>
        <v>0</v>
      </c>
      <c r="AX259" t="b">
        <f>IF(OR(Table1[[#This Row],[Rodents]],Table1[[#This Row],[Human]],Table1[[#This Row],[Pig]]),NOT(OR(AQ259,AR259,AS259,AT259,AU259,AV259,AW259)),"NA")</f>
        <v>0</v>
      </c>
      <c r="AY259" t="b">
        <f>OR(ISNUMBER(FIND("SWCNT",C259)),ISNUMBER(FIND("SWNT",C259)),ISNUMBER(FIND("single-wall",C259)),ISNUMBER(FIND("single wall",C259)),ISNUMBER(FIND("Single wall",C259)),ISNUMBER(FIND("Single-wall",C259)),ISNUMBER(FIND("SWCNT",B259)),ISNUMBER(FIND("SWNT",B259)),ISNUMBER(FIND("single-wall",B259)),ISNUMBER(FIND("single wall",B259)),ISNUMBER(FIND("Single-wall",B259)),ISNUMBER(FIND("Single wall",B259)))</f>
        <v>0</v>
      </c>
      <c r="AZ259" t="b">
        <f>OR(ISNUMBER(FIND("MWCNT",C259)),ISNUMBER(FIND("MWNT",C259)),ISNUMBER(FIND("multi-wall",C259)),ISNUMBER(FIND("multi wall",C259)),ISNUMBER(FIND("multiwall",C259)),ISNUMBER(FIND("Multi-wall",C259)),ISNUMBER(FIND("Multi wall",C259)),ISNUMBER(FIND("Multiwall",C259)),ISNUMBER(FIND("MWCNT",B259)),ISNUMBER(FIND("MWNT",B259)),ISNUMBER(FIND("multi-wall",B259)),ISNUMBER(FIND("multi wall",B259)),ISNUMBER(FIND("multiwall",B259)),ISNUMBER(FIND("Multi-wall",B259)),ISNUMBER(FIND("Multi wall",B259)),ISNUMBER(FIND("Multiwall",B259)),ISNUMBER(FIND("Double-wall",B259)),ISNUMBER(FIND("Double wall",B259)),ISNUMBER(FIND("Doublewall",B259)),ISNUMBER(FIND("double-wall",B259)),ISNUMBER(FIND("double wall",B259)),ISNUMBER(FIND("doublewall",B259)))</f>
        <v>1</v>
      </c>
      <c r="BA259" t="b">
        <f>AND(Table1[[#This Row],[SWCNT]],Table1[[#This Row],[MWCNT]])</f>
        <v>0</v>
      </c>
      <c r="BB259" t="b">
        <f>IF(Table1[[#This Row],[SWCNT]]=TRUE,FALSE,IF(Table1[[#This Row],[MWCNT]]=TRUE,FALSE,TRUE))</f>
        <v>0</v>
      </c>
      <c r="BC259" s="18"/>
    </row>
    <row r="260" spans="1:55" ht="277.5">
      <c r="A260" t="s">
        <v>2646</v>
      </c>
      <c r="B260" s="2" t="s">
        <v>2647</v>
      </c>
      <c r="C260" s="16" t="s">
        <v>2648</v>
      </c>
      <c r="D260" s="17" t="s">
        <v>271</v>
      </c>
      <c r="E260" s="2">
        <v>2016</v>
      </c>
      <c r="F260" t="b">
        <f>OR(ISNUMBER(FIND("cytotoxic",C260)),ISNUMBER(FIND("Cytotoxic",C260)),ISNUMBER(FIND("cellular toxicity",C260)),ISNUMBER(FIND("cell death",C260)),ISNUMBER(FIND("viable",C260)),ISNUMBER(FIND("phytotoxic",C260)),ISNUMBER(FIND("acute toxicity",C260)),ISNUMBER(FIND("MTT",C260)),ISNUMBER(FIND("survival",C260)),ISNUMBER(FIND("prolifer",C260)),ISNUMBER(FIND("apoptosis",C260)),ISNUMBER(FIND("neurotoxic",C260)),ISNUMBER(FIND("  lysis ",C260)),ISNUMBER(FIND("necrosis",C260)),ISNUMBER(FIND("cellular death",C260))*3,ISNUMBER(FIND("LDH",C260)),ISNUMBER(FIND("Acute toxicity",C260)))</f>
        <v>0</v>
      </c>
      <c r="G260" t="b">
        <f>OR(ISNUMBER(FIND("genotoxic",C260)),ISNUMBER(FIND("genotoxicity",C260)),ISNUMBER(FIND("DNA damage",C260)),ISNUMBER(FIND("DNA",C260)),ISNUMBER(FIND("RNA",C260)),ISNUMBER(FIND("mesothelioma",C260)),ISNUMBER(FIND("carcino",C260)),ISNUMBER(FIND("mutagen",C260)),ISNUMBER(FIND("genetic",C260)))</f>
        <v>0</v>
      </c>
      <c r="H260" t="b">
        <f>OR(ISNUMBER(FIND("inflammatory",C260)),ISNUMBER(FIND("inflamm",C260)))</f>
        <v>1</v>
      </c>
      <c r="I260" t="b">
        <f>OR(ISNUMBER(FIND("immune",C260)),ISNUMBER(FIND("immunological",C260)),ISNUMBER(FIND("interleuk",C260)),ISNUMBER(FIND("platelet activation",C260)),ISNUMBER(FIND("monocyte",C260)),ISNUMBER(FIND("leukocyte",C260)),ISNUMBER(FIND("cytokine",C260)),ISNUMBER(FIND("CD4",C260)),ISNUMBER(FIND("CD8",C260)),ISNUMBER(FIND("T-cell",C260)))</f>
        <v>1</v>
      </c>
      <c r="J260" t="b">
        <f>OR(ISNUMBER(FIND("reactive oxygen",C260)),ISNUMBER(FIND("ROS",C260)),ISNUMBER(FIND("free radical",C260)),ISNUMBER(FIND("oxidative stress",C260)),ISNUMBER(FIND("peroxid",C260)),ISNUMBER(FIND("oxidative",C260)),ISNUMBER(FIND("antioxid",C260)))</f>
        <v>0</v>
      </c>
      <c r="K260" t="b">
        <f>OR(ISNUMBER(FIND("autophag",C260)))</f>
        <v>0</v>
      </c>
      <c r="L260" t="b">
        <f>OR(ISNUMBER(FIND("morpholog",C260)))</f>
        <v>0</v>
      </c>
      <c r="M260" t="b">
        <f>OR(ISNUMBER(FIND("fibrosis",C260)),ISNUMBER(FIND("Fibrosis",C260)),ISNUMBER(FIND("fibrot",C260)))</f>
        <v>1</v>
      </c>
      <c r="N260" t="b">
        <f>OR(ISNUMBER(FIND("offspring",C260)),ISNUMBER(FIND("Parental",C260)),ISNUMBER(FIND("parental",C260)),ISNUMBER(FIND("germline",C260)),ISNUMBER(FIND("reproduc",C260)),ISNUMBER(FIND("embryo",C260)))</f>
        <v>0</v>
      </c>
      <c r="O260" t="b">
        <f>OR(ISNUMBER(FIND("metabol",C260)),ISNUMBER(FIND("Metabol",C260)),ISNUMBER(FIND("digest",C260)),ISNUMBER(FIND("mitochon",C260)))</f>
        <v>0</v>
      </c>
      <c r="P260" t="b">
        <f>OR(ISNUMBER(FIND("ecotox",C260)),ISNUMBER(FIND("Ecotox",B260)),ISNUMBER(FIND("ecotox",B260)),ISNUMBER(FIND("Ecotox",C260)))</f>
        <v>0</v>
      </c>
      <c r="Q260" t="b">
        <f>OR(ISNUMBER(FIND("Bioaccum",C260)),ISNUMBER(FIND("bioaccum",C260)),ISNUMBER(FIND("accum",C260)))</f>
        <v>1</v>
      </c>
      <c r="R260" t="b">
        <f>OR(ISNUMBER(FIND("Occupation",C260)),ISNUMBER(FIND("occupation",C260)),ISNUMBER(FIND("worker",C260)),ISNUMBER(FIND("workforce",C260)))</f>
        <v>1</v>
      </c>
      <c r="S260" t="b">
        <f>NOT(OR(F260,G260,H260,I260,J260,K260,L260,M260,N260,O260,P260,Q260,R260))</f>
        <v>0</v>
      </c>
      <c r="U260" t="b">
        <f>OR(Table1[[#This Row],[Inflammation]],Table1[[#This Row],[Immune]])</f>
        <v>1</v>
      </c>
      <c r="V260" t="b">
        <f>IF(OR(Table1[[#This Row],[Rodents]],Table1[[#This Row],[Human]],Table1[[#This Row],[Pig]]),OR(ISNUMBER(FIND("intratrach",C260)),ISNUMBER(FIND("nasal ",C260)),ISNUMBER(FIND("instill",C260))),"NA")</f>
        <v>1</v>
      </c>
      <c r="W260" t="b">
        <f>IF(OR(Table1[[#This Row],[Rodents]],Table1[[#This Row],[Human]],Table1[[#This Row],[Pig]]),OR(ISNUMBER(FIND("dermal",C260)),ISNUMBER(FIND("skin ",C260))),"NA")</f>
        <v>0</v>
      </c>
      <c r="X260" t="b">
        <f>IF(OR(Table1[[#This Row],[Rodents]],Table1[[#This Row],[Human]],Table1[[#This Row],[Pig]]),OR(ISNUMBER(FIND("injected",C260)),ISNUMBER(FIND("periton",C260)),ISNUMBER(FIND("intrascrot",C260))),"NA")</f>
        <v>0</v>
      </c>
      <c r="Y260" t="b">
        <f>IF(OR(Table1[[#This Row],[Rodents]],Table1[[#This Row],[Human]],Table1[[#This Row],[Pig]]),NOT(OR(Table1[[#This Row],[Inhaled/Intratracheal/intranasal]],Table1[[#This Row],[Dermal]],Table1[[#This Row],[Injected]])),"NA")</f>
        <v>0</v>
      </c>
      <c r="AA260" t="b">
        <f>OR(ISNUMBER(FIND("fish ",C260)),ISNUMBER(FIND("Fish ",C260)),ISNUMBER(FIND("aquatic",C260)),ISNUMBER(FIND("daphnids",C260)),ISNUMBER(FIND("Carcinus maenas",C260)),ISNUMBER(FIND("Daphnia",C260)),ISNUMBER(FIND("Ruditapes philippinarum",C260)),ISNUMBER(FIND("daphnia",C260)),ISNUMBER(FIND("marine",C260)),ISNUMBER(FIND("mussel",C260)),ISNUMBER(FIND("algae",C260)),ISNUMBER(FIND("Donax faba",C260)),ISNUMBER(FIND("estuarine",C260)),ISNUMBER(FIND("snail",C260)),ISNUMBER(FIND("Prorocentrum donghaiense",C260)) )</f>
        <v>0</v>
      </c>
      <c r="AB260" t="b">
        <f>OR(ISNUMBER(FIND(" rat ",C260)),ISNUMBER(FIND(" rats ",C260)),ISNUMBER(FIND(" Rats ",C260)),ISNUMBER(FIND(" Rat ",C260)),ISNUMBER(FIND(" rat.",C260)),ISNUMBER(FIND(" rats.",C260)),ISNUMBER(FIND("mouse",C260)),ISNUMBER(FIND("mice",C260)), ISNUMBER(FIND(" Mice",C260)))</f>
        <v>0</v>
      </c>
      <c r="AC260" t="b">
        <f>OR(ISNUMBER(FIND(" cell ",C260)),ISNUMBER(FIND("fibroblast",C260)),ISNUMBER(FIND("macrophage",C260)),ISNUMBER(FIND("epithelial",C260)),ISNUMBER(FIND("endothelial",C260)),ISNUMBER(FIND("neuron",C260)),ISNUMBER(FIND(" cells ",C260)),ISNUMBER(FIND("RBC",C260)),ISNUMBER(FIND("mitochond",C260)),ISNUMBER(FIND("adipocyte",C260)),ISNUMBER(FIND("osteo",C260)),ISNUMBER(FIND("keratin",C260)),ISNUMBER(FIND(" cell's ",C260)),ISNUMBER(FIND("eukary",C260)),ISNUMBER(FIND("sperm",C260)))</f>
        <v>0</v>
      </c>
      <c r="AD260" t="b">
        <f>OR(ISNUMBER(FIND("human",B260)),ISNUMBER(FIND("workers",B260)),ISNUMBER(FIND("workforces",B260)),ISNUMBER(FIND("occupational",B260)),ISNUMBER(FIND("Case report",B260)),ISNUMBER(FIND("Workplaces",B260)),ISNUMBER(FIND("worker",B260)))</f>
        <v>1</v>
      </c>
      <c r="AE260" t="b">
        <f>OR(ISNUMBER(FIND(" plant ",C260)),ISNUMBER(FIND("Plant ",C260)),ISNUMBER(FIND("tomato",C260)),ISNUMBER(FIND("plants",C260)),ISNUMBER(FIND("Plants",C260)),ISNUMBER(FIND("algae",C260)),ISNUMBER(FIND("lettuce",C260)),ISNUMBER(FIND("green gram sprouts ",C260)),ISNUMBER(FIND("Cucurbita pepo",C260)),ISNUMBER(FIND("bean ",C260)),ISNUMBER(FIND("chloroplast",C260)),ISNUMBER(FIND("chlorophyll",C260)),ISNUMBER(FIND("seedling",C260)),ISNUMBER(FIND("canola",C260)),ISNUMBER(FIND("shoot",C260)),ISNUMBER(FIND("photosynthes",C260)),ISNUMBER(FIND(" leaves ",C260)),,ISNUMBER(FIND("agriculture",C260)),ISNUMBER(FIND(" crops ",C260)))</f>
        <v>0</v>
      </c>
      <c r="AF260" t="b">
        <f>OR(ISNUMBER(FIND("bacteria",C260)),ISNUMBER(FIND("Bacteria",C260)),ISNUMBER(FIND("Bacterium",C260)),ISNUMBER(FIND("bacterium",C260)),ISNUMBER(FIND(" coli ",C260)))</f>
        <v>0</v>
      </c>
      <c r="AG260" t="b">
        <f>OR(ISNUMBER(FIND("fungi",C260)),ISNUMBER(FIND("Fungi",C260)),ISNUMBER(FIND("fungus",C260)),ISNUMBER(FIND("Fungus",C260)),ISNUMBER(FIND("mushroom",C260)),ISNUMBER(FIND("Mushroom",C260)),ISNUMBER(FIND(" mold ",C260)))</f>
        <v>0</v>
      </c>
      <c r="AH260" t="b">
        <f>OR(ISNUMBER(FIND("Pig ",C260)),ISNUMBER(FIND("pig ",C260)),ISNUMBER(FIND("Pigs ",C260)),ISNUMBER(FIND("pigs ",C260)))</f>
        <v>0</v>
      </c>
      <c r="AI260" t="b">
        <f>OR(ISNUMBER(FIND(" C. elegans",C260)),ISNUMBER(FIND("Caenorhabditis elegans",C260)),ISNUMBER(FIND("earthworms",C260)),ISNUMBER(FIND(" Ficopomatus enigmaticus",C260)),ISNUMBER(FIND("larva",C260)),ISNUMBER(FIND("Lumbriculus variegatus",C260)),ISNUMBER(FIND("nematode",C260)))</f>
        <v>0</v>
      </c>
      <c r="AJ260" t="b">
        <f>NOT(OR(AA260,AB260,AC260,AD260,AE260,AF260,AG260,AH260,AI260))</f>
        <v>0</v>
      </c>
      <c r="AL260" t="b">
        <f>OR(AA260,AB260,AD260,AE260,AF260,AG260,AH260,AI260)</f>
        <v>1</v>
      </c>
      <c r="AM260" t="b">
        <f>IF(Table1[[#This Row],[In vivo?]],IF(Table1[[#This Row],[Cell]],FALSE,TRUE),FALSE)</f>
        <v>1</v>
      </c>
      <c r="AN260" t="b">
        <f>AND(AC260,AL260)</f>
        <v>0</v>
      </c>
      <c r="AO260" t="b">
        <f>IF(Table1[[#This Row],[Cell]],IF(Table1[[#This Row],[In vivo?]],FALSE,TRUE),FALSE)</f>
        <v>0</v>
      </c>
      <c r="AP260" t="b">
        <f>NOT(OR(Table1[[#This Row],[In vivo?]],Table1[[#This Row],[Only in Cell]]))</f>
        <v>0</v>
      </c>
      <c r="AQ260" t="b">
        <f>IF(OR(Table1[[#This Row],[Rodents]],Table1[[#This Row],[Human]],Table1[[#This Row],[Pig]]),OR(ISNUMBER(FIND("pulmonary",C260)),ISNUMBER(FIND("lung",C260))),"NA")</f>
        <v>1</v>
      </c>
      <c r="AR260" t="b">
        <f>IF(OR(Table1[[#This Row],[Rodents]],Table1[[#This Row],[Human]],Table1[[#This Row],[Pig]]),OR(ISNUMBER(FIND("skin",C260)),ISNUMBER(FIND("dermal",C260))),"NA")</f>
        <v>0</v>
      </c>
      <c r="AS260" t="b">
        <f>IF(OR(Table1[[#This Row],[Rodents]],Table1[[#This Row],[Human]],Table1[[#This Row],[Pig]]),OR(ISNUMBER(FIND("liver",C260)),ISNUMBER(FIND("hepat",C260))),"NA")</f>
        <v>0</v>
      </c>
      <c r="AT260" t="b">
        <f>IF(OR(Table1[[#This Row],[Rodents]],Table1[[#This Row],[Human]],Table1[[#This Row],[Pig]]),OR(ISNUMBER(FIND("kidney",C260)),ISNUMBER(FIND("neph",C260))),"NA")</f>
        <v>0</v>
      </c>
      <c r="AU260" t="b">
        <f>IF(OR(Table1[[#This Row],[Rodents]],Table1[[#This Row],[Human]],Table1[[#This Row],[Pig]]),OR(ISNUMBER(FIND("brain",C260)),ISNUMBER(FIND("neur",C260)),ISNUMBER(FIND("nerv",C260))),"NA")</f>
        <v>0</v>
      </c>
      <c r="AV260" t="b">
        <f>IF(OR(Table1[[#This Row],[Rodents]],Table1[[#This Row],[Human]],Table1[[#This Row],[Pig]]),OR(ISNUMBER(FIND("heart",C260)),ISNUMBER(FIND("cardi",C260))),"NA")</f>
        <v>0</v>
      </c>
      <c r="AW260" t="b">
        <f>IF(OR(Table1[[#This Row],[Rodents]],Table1[[#This Row],[Human]],Table1[[#This Row],[Pig]]),OR(ISNUMBER(FIND("gastro",C260)),ISNUMBER(FIND("intesti",C260)),ISNUMBER(FIND("stomach",C260))),"NA")</f>
        <v>0</v>
      </c>
      <c r="AX260" t="b">
        <f>IF(OR(Table1[[#This Row],[Rodents]],Table1[[#This Row],[Human]],Table1[[#This Row],[Pig]]),NOT(OR(AQ260,AR260,AS260,AT260,AU260,AV260,AW260)),"NA")</f>
        <v>0</v>
      </c>
      <c r="AY260" t="b">
        <f>OR(ISNUMBER(FIND("SWCNT",C260)),ISNUMBER(FIND("SWNT",C260)),ISNUMBER(FIND("single-wall",C260)),ISNUMBER(FIND("single wall",C260)),ISNUMBER(FIND("Single wall",C260)),ISNUMBER(FIND("Single-wall",C260)),ISNUMBER(FIND("SWCNT",B260)),ISNUMBER(FIND("SWNT",B260)),ISNUMBER(FIND("single-wall",B260)),ISNUMBER(FIND("single wall",B260)),ISNUMBER(FIND("Single-wall",B260)),ISNUMBER(FIND("Single wall",B260)))</f>
        <v>0</v>
      </c>
      <c r="AZ260" t="b">
        <f>OR(ISNUMBER(FIND("MWCNT",C260)),ISNUMBER(FIND("MWNT",C260)),ISNUMBER(FIND("multi-wall",C260)),ISNUMBER(FIND("multi wall",C260)),ISNUMBER(FIND("multiwall",C260)),ISNUMBER(FIND("Multi-wall",C260)),ISNUMBER(FIND("Multi wall",C260)),ISNUMBER(FIND("Multiwall",C260)),ISNUMBER(FIND("MWCNT",B260)),ISNUMBER(FIND("MWNT",B260)),ISNUMBER(FIND("multi-wall",B260)),ISNUMBER(FIND("multi wall",B260)),ISNUMBER(FIND("multiwall",B260)),ISNUMBER(FIND("Multi-wall",B260)),ISNUMBER(FIND("Multi wall",B260)),ISNUMBER(FIND("Multiwall",B260)),ISNUMBER(FIND("Double-wall",B260)),ISNUMBER(FIND("Double wall",B260)),ISNUMBER(FIND("Doublewall",B260)),ISNUMBER(FIND("double-wall",B260)),ISNUMBER(FIND("double wall",B260)),ISNUMBER(FIND("doublewall",B260)))</f>
        <v>1</v>
      </c>
      <c r="BA260" t="b">
        <f>AND(Table1[[#This Row],[SWCNT]],Table1[[#This Row],[MWCNT]])</f>
        <v>0</v>
      </c>
      <c r="BB260" t="b">
        <f>IF(Table1[[#This Row],[SWCNT]]=TRUE,FALSE,IF(Table1[[#This Row],[MWCNT]]=TRUE,FALSE,TRUE))</f>
        <v>0</v>
      </c>
      <c r="BC260" s="18"/>
    </row>
    <row r="261" spans="1:55" ht="222">
      <c r="A261" t="s">
        <v>2673</v>
      </c>
      <c r="B261" s="2" t="s">
        <v>2676</v>
      </c>
      <c r="C261" s="16" t="s">
        <v>2679</v>
      </c>
      <c r="D261" s="17" t="s">
        <v>403</v>
      </c>
      <c r="E261" s="2">
        <v>2016</v>
      </c>
      <c r="F261" t="b">
        <f>OR(ISNUMBER(FIND("cytotoxic",C261)),ISNUMBER(FIND("Cytotoxic",C261)),ISNUMBER(FIND("cellular toxicity",C261)),ISNUMBER(FIND("cell death",C261)),ISNUMBER(FIND("viable",C261)),ISNUMBER(FIND("phytotoxic",C261)),ISNUMBER(FIND("acute toxicity",C261)),ISNUMBER(FIND("MTT",C261)),ISNUMBER(FIND("survival",C261)),ISNUMBER(FIND("prolifer",C261)),ISNUMBER(FIND("apoptosis",C261)),ISNUMBER(FIND("neurotoxic",C261)),ISNUMBER(FIND("  lysis ",C261)),ISNUMBER(FIND("necrosis",C261)),ISNUMBER(FIND("cellular death",C261))*3,ISNUMBER(FIND("LDH",C261)),ISNUMBER(FIND("Acute toxicity",C261)))</f>
        <v>1</v>
      </c>
      <c r="G261" t="b">
        <f>OR(ISNUMBER(FIND("genotoxic",C261)),ISNUMBER(FIND("genotoxicity",C261)),ISNUMBER(FIND("DNA damage",C261)),ISNUMBER(FIND("DNA",C261)),ISNUMBER(FIND("RNA",C261)),ISNUMBER(FIND("mesothelioma",C261)),ISNUMBER(FIND("carcino",C261)),ISNUMBER(FIND("mutagen",C261)),ISNUMBER(FIND("genetic",C261)))</f>
        <v>0</v>
      </c>
      <c r="H261" t="b">
        <f>OR(ISNUMBER(FIND("inflammatory",C261)),ISNUMBER(FIND("inflamm",C261)))</f>
        <v>1</v>
      </c>
      <c r="I261" t="b">
        <f>OR(ISNUMBER(FIND("immune",C261)),ISNUMBER(FIND("immunological",C261)),ISNUMBER(FIND("interleuk",C261)),ISNUMBER(FIND("platelet activation",C261)),ISNUMBER(FIND("monocyte",C261)),ISNUMBER(FIND("leukocyte",C261)),ISNUMBER(FIND("cytokine",C261)),ISNUMBER(FIND("CD4",C261)),ISNUMBER(FIND("CD8",C261)),ISNUMBER(FIND("T-cell",C261)))</f>
        <v>0</v>
      </c>
      <c r="J261" t="b">
        <f>OR(ISNUMBER(FIND("reactive oxygen",C261)),ISNUMBER(FIND("ROS",C261)),ISNUMBER(FIND("free radical",C261)),ISNUMBER(FIND("oxidative stress",C261)),ISNUMBER(FIND("peroxid",C261)),ISNUMBER(FIND("oxidative",C261)),ISNUMBER(FIND("antioxid",C261)))</f>
        <v>0</v>
      </c>
      <c r="K261" t="b">
        <f>OR(ISNUMBER(FIND("autophag",C261)))</f>
        <v>0</v>
      </c>
      <c r="L261" t="b">
        <f>OR(ISNUMBER(FIND("morpholog",C261)))</f>
        <v>0</v>
      </c>
      <c r="M261" t="b">
        <f>OR(ISNUMBER(FIND("fibrosis",C261)),ISNUMBER(FIND("Fibrosis",C261)),ISNUMBER(FIND("fibrot",C261)))</f>
        <v>1</v>
      </c>
      <c r="N261" t="b">
        <f>OR(ISNUMBER(FIND("offspring",C261)),ISNUMBER(FIND("Parental",C261)),ISNUMBER(FIND("parental",C261)),ISNUMBER(FIND("germline",C261)),ISNUMBER(FIND("reproduc",C261)),ISNUMBER(FIND("embryo",C261)))</f>
        <v>0</v>
      </c>
      <c r="O261" t="b">
        <f>OR(ISNUMBER(FIND("metabol",C261)),ISNUMBER(FIND("Metabol",C261)),ISNUMBER(FIND("digest",C261)),ISNUMBER(FIND("mitochon",C261)))</f>
        <v>0</v>
      </c>
      <c r="P261" t="b">
        <f>OR(ISNUMBER(FIND("ecotox",C261)),ISNUMBER(FIND("Ecotox",B261)),ISNUMBER(FIND("ecotox",B261)),ISNUMBER(FIND("Ecotox",C261)))</f>
        <v>0</v>
      </c>
      <c r="Q261" t="b">
        <f>OR(ISNUMBER(FIND("Bioaccum",C261)),ISNUMBER(FIND("bioaccum",C261)),ISNUMBER(FIND("accum",C261)))</f>
        <v>0</v>
      </c>
      <c r="R261" t="b">
        <f>OR(ISNUMBER(FIND("Occupation",C261)),ISNUMBER(FIND("occupation",C261)),ISNUMBER(FIND("worker",C261)),ISNUMBER(FIND("workforce",C261)))</f>
        <v>0</v>
      </c>
      <c r="S261" t="b">
        <f>NOT(OR(F261,G261,H261,I261,J261,K261,L261,M261,N261,O261,P261,Q261,R261))</f>
        <v>0</v>
      </c>
      <c r="U261" t="b">
        <f>OR(Table1[[#This Row],[Inflammation]],Table1[[#This Row],[Immune]])</f>
        <v>1</v>
      </c>
      <c r="V261" t="str">
        <f>IF(OR(Table1[[#This Row],[Rodents]],Table1[[#This Row],[Human]],Table1[[#This Row],[Pig]]),OR(ISNUMBER(FIND("intratrach",C261)),ISNUMBER(FIND("nasal ",C261)),ISNUMBER(FIND("instill",C261))),"NA")</f>
        <v>NA</v>
      </c>
      <c r="W261" t="str">
        <f>IF(OR(Table1[[#This Row],[Rodents]],Table1[[#This Row],[Human]],Table1[[#This Row],[Pig]]),OR(ISNUMBER(FIND("dermal",C261)),ISNUMBER(FIND("skin ",C261))),"NA")</f>
        <v>NA</v>
      </c>
      <c r="X261" t="str">
        <f>IF(OR(Table1[[#This Row],[Rodents]],Table1[[#This Row],[Human]],Table1[[#This Row],[Pig]]),OR(ISNUMBER(FIND("injected",C261)),ISNUMBER(FIND("periton",C261)),ISNUMBER(FIND("intrascrot",C261))),"NA")</f>
        <v>NA</v>
      </c>
      <c r="Y261" t="str">
        <f>IF(OR(Table1[[#This Row],[Rodents]],Table1[[#This Row],[Human]],Table1[[#This Row],[Pig]]),NOT(OR(Table1[[#This Row],[Inhaled/Intratracheal/intranasal]],Table1[[#This Row],[Dermal]],Table1[[#This Row],[Injected]])),"NA")</f>
        <v>NA</v>
      </c>
      <c r="AA261" t="b">
        <f>OR(ISNUMBER(FIND("fish ",C261)),ISNUMBER(FIND("Fish ",C261)),ISNUMBER(FIND("aquatic",C261)),ISNUMBER(FIND("daphnids",C261)),ISNUMBER(FIND("Carcinus maenas",C261)),ISNUMBER(FIND("Daphnia",C261)),ISNUMBER(FIND("Ruditapes philippinarum",C261)),ISNUMBER(FIND("daphnia",C261)),ISNUMBER(FIND("marine",C261)),ISNUMBER(FIND("mussel",C261)),ISNUMBER(FIND("algae",C261)),ISNUMBER(FIND("Donax faba",C261)),ISNUMBER(FIND("estuarine",C261)),ISNUMBER(FIND("snail",C261)),ISNUMBER(FIND("Prorocentrum donghaiense",C261)) )</f>
        <v>0</v>
      </c>
      <c r="AB261" t="b">
        <f>OR(ISNUMBER(FIND(" rat ",C261)),ISNUMBER(FIND(" rats ",C261)),ISNUMBER(FIND(" Rats ",C261)),ISNUMBER(FIND(" Rat ",C261)),ISNUMBER(FIND(" rat.",C261)),ISNUMBER(FIND(" rats.",C261)),ISNUMBER(FIND("mouse",C261)),ISNUMBER(FIND("mice",C261)), ISNUMBER(FIND(" Mice",C261)))</f>
        <v>0</v>
      </c>
      <c r="AC261" t="b">
        <f>OR(ISNUMBER(FIND(" cell ",C261)),ISNUMBER(FIND("fibroblast",C261)),ISNUMBER(FIND("macrophage",C261)),ISNUMBER(FIND("epithelial",C261)),ISNUMBER(FIND("endothelial",C261)),ISNUMBER(FIND("neuron",C261)),ISNUMBER(FIND(" cells ",C261)),ISNUMBER(FIND("RBC",C261)),ISNUMBER(FIND("mitochond",C261)),ISNUMBER(FIND("adipocyte",C261)),ISNUMBER(FIND("osteo",C261)),ISNUMBER(FIND("keratin",C261)),ISNUMBER(FIND(" cell's ",C261)),ISNUMBER(FIND("eukary",C261)),ISNUMBER(FIND("sperm",C261)))</f>
        <v>1</v>
      </c>
      <c r="AD261" t="b">
        <f>OR(ISNUMBER(FIND("human",B261)),ISNUMBER(FIND("workers",B261)),ISNUMBER(FIND("workforces",B261)),ISNUMBER(FIND("occupational",B261)),ISNUMBER(FIND("Case report",B261)),ISNUMBER(FIND("Workplaces",B261)),ISNUMBER(FIND("worker",B261)))</f>
        <v>0</v>
      </c>
      <c r="AE261" t="b">
        <f>OR(ISNUMBER(FIND(" plant ",C261)),ISNUMBER(FIND("Plant ",C261)),ISNUMBER(FIND("tomato",C261)),ISNUMBER(FIND("plants",C261)),ISNUMBER(FIND("Plants",C261)),ISNUMBER(FIND("algae",C261)),ISNUMBER(FIND("lettuce",C261)),ISNUMBER(FIND("green gram sprouts ",C261)),ISNUMBER(FIND("Cucurbita pepo",C261)),ISNUMBER(FIND("bean ",C261)),ISNUMBER(FIND("chloroplast",C261)),ISNUMBER(FIND("chlorophyll",C261)),ISNUMBER(FIND("seedling",C261)),ISNUMBER(FIND("canola",C261)),ISNUMBER(FIND("shoot",C261)),ISNUMBER(FIND("photosynthes",C261)),ISNUMBER(FIND(" leaves ",C261)),,ISNUMBER(FIND("agriculture",C261)),ISNUMBER(FIND(" crops ",C261)))</f>
        <v>0</v>
      </c>
      <c r="AF261" t="b">
        <f>OR(ISNUMBER(FIND("bacteria",C261)),ISNUMBER(FIND("Bacteria",C261)),ISNUMBER(FIND("Bacterium",C261)),ISNUMBER(FIND("bacterium",C261)),ISNUMBER(FIND(" coli ",C261)))</f>
        <v>0</v>
      </c>
      <c r="AG261" t="b">
        <f>OR(ISNUMBER(FIND("fungi",C261)),ISNUMBER(FIND("Fungi",C261)),ISNUMBER(FIND("fungus",C261)),ISNUMBER(FIND("Fungus",C261)),ISNUMBER(FIND("mushroom",C261)),ISNUMBER(FIND("Mushroom",C261)),ISNUMBER(FIND(" mold ",C261)))</f>
        <v>0</v>
      </c>
      <c r="AH261" t="b">
        <f>OR(ISNUMBER(FIND("Pig ",C261)),ISNUMBER(FIND("pig ",C261)),ISNUMBER(FIND("Pigs ",C261)),ISNUMBER(FIND("pigs ",C261)))</f>
        <v>0</v>
      </c>
      <c r="AI261" t="b">
        <f>OR(ISNUMBER(FIND(" C. elegans",C261)),ISNUMBER(FIND("Caenorhabditis elegans",C261)),ISNUMBER(FIND("earthworms",C261)),ISNUMBER(FIND(" Ficopomatus enigmaticus",C261)),ISNUMBER(FIND("larva",C261)),ISNUMBER(FIND("Lumbriculus variegatus",C261)),ISNUMBER(FIND("nematode",C261)))</f>
        <v>0</v>
      </c>
      <c r="AJ261" t="b">
        <f>NOT(OR(AA261,AB261,AC261,AD261,AE261,AF261,AG261,AH261,AI261))</f>
        <v>0</v>
      </c>
      <c r="AL261" t="b">
        <f>OR(AA261,AB261,AD261,AE261,AF261,AG261,AH261,AI261)</f>
        <v>0</v>
      </c>
      <c r="AM261" t="b">
        <f>IF(Table1[[#This Row],[In vivo?]],IF(Table1[[#This Row],[Cell]],FALSE,TRUE),FALSE)</f>
        <v>0</v>
      </c>
      <c r="AN261" t="b">
        <f>AND(AC261,AL261)</f>
        <v>0</v>
      </c>
      <c r="AO261" t="b">
        <f>IF(Table1[[#This Row],[Cell]],IF(Table1[[#This Row],[In vivo?]],FALSE,TRUE),FALSE)</f>
        <v>1</v>
      </c>
      <c r="AP261" t="b">
        <f>NOT(OR(Table1[[#This Row],[In vivo?]],Table1[[#This Row],[Only in Cell]]))</f>
        <v>0</v>
      </c>
      <c r="AQ261" t="str">
        <f>IF(OR(Table1[[#This Row],[Rodents]],Table1[[#This Row],[Human]],Table1[[#This Row],[Pig]]),OR(ISNUMBER(FIND("pulmonary",C261)),ISNUMBER(FIND("lung",C261))),"NA")</f>
        <v>NA</v>
      </c>
      <c r="AR261" t="str">
        <f>IF(OR(Table1[[#This Row],[Rodents]],Table1[[#This Row],[Human]],Table1[[#This Row],[Pig]]),OR(ISNUMBER(FIND("skin",C261)),ISNUMBER(FIND("dermal",C261))),"NA")</f>
        <v>NA</v>
      </c>
      <c r="AS261" t="str">
        <f>IF(OR(Table1[[#This Row],[Rodents]],Table1[[#This Row],[Human]],Table1[[#This Row],[Pig]]),OR(ISNUMBER(FIND("liver",C261)),ISNUMBER(FIND("hepat",C261))),"NA")</f>
        <v>NA</v>
      </c>
      <c r="AT261" t="str">
        <f>IF(OR(Table1[[#This Row],[Rodents]],Table1[[#This Row],[Human]],Table1[[#This Row],[Pig]]),OR(ISNUMBER(FIND("kidney",C261)),ISNUMBER(FIND("neph",C261))),"NA")</f>
        <v>NA</v>
      </c>
      <c r="AU261" t="str">
        <f>IF(OR(Table1[[#This Row],[Rodents]],Table1[[#This Row],[Human]],Table1[[#This Row],[Pig]]),OR(ISNUMBER(FIND("brain",C261)),ISNUMBER(FIND("neur",C261)),ISNUMBER(FIND("nerv",C261))),"NA")</f>
        <v>NA</v>
      </c>
      <c r="AV261" t="str">
        <f>IF(OR(Table1[[#This Row],[Rodents]],Table1[[#This Row],[Human]],Table1[[#This Row],[Pig]]),OR(ISNUMBER(FIND("heart",C261)),ISNUMBER(FIND("cardi",C261))),"NA")</f>
        <v>NA</v>
      </c>
      <c r="AW261" t="str">
        <f>IF(OR(Table1[[#This Row],[Rodents]],Table1[[#This Row],[Human]],Table1[[#This Row],[Pig]]),OR(ISNUMBER(FIND("gastro",C261)),ISNUMBER(FIND("intesti",C261)),ISNUMBER(FIND("stomach",C261))),"NA")</f>
        <v>NA</v>
      </c>
      <c r="AX261" t="str">
        <f>IF(OR(Table1[[#This Row],[Rodents]],Table1[[#This Row],[Human]],Table1[[#This Row],[Pig]]),NOT(OR(AQ261,AR261,AS261,AT261,AU261,AV261,AW261)),"NA")</f>
        <v>NA</v>
      </c>
      <c r="AY261" t="b">
        <f>OR(ISNUMBER(FIND("SWCNT",C261)),ISNUMBER(FIND("SWNT",C261)),ISNUMBER(FIND("single-wall",C261)),ISNUMBER(FIND("single wall",C261)),ISNUMBER(FIND("Single wall",C261)),ISNUMBER(FIND("Single-wall",C261)),ISNUMBER(FIND("SWCNT",B261)),ISNUMBER(FIND("SWNT",B261)),ISNUMBER(FIND("single-wall",B261)),ISNUMBER(FIND("single wall",B261)),ISNUMBER(FIND("Single-wall",B261)),ISNUMBER(FIND("Single wall",B261)))</f>
        <v>0</v>
      </c>
      <c r="AZ261" t="b">
        <f>OR(ISNUMBER(FIND("MWCNT",C261)),ISNUMBER(FIND("MWNT",C261)),ISNUMBER(FIND("multi-wall",C261)),ISNUMBER(FIND("multi wall",C261)),ISNUMBER(FIND("multiwall",C261)),ISNUMBER(FIND("Multi-wall",C261)),ISNUMBER(FIND("Multi wall",C261)),ISNUMBER(FIND("Multiwall",C261)),ISNUMBER(FIND("MWCNT",B261)),ISNUMBER(FIND("MWNT",B261)),ISNUMBER(FIND("multi-wall",B261)),ISNUMBER(FIND("multi wall",B261)),ISNUMBER(FIND("multiwall",B261)),ISNUMBER(FIND("Multi-wall",B261)),ISNUMBER(FIND("Multi wall",B261)),ISNUMBER(FIND("Multiwall",B261)),ISNUMBER(FIND("Double-wall",B261)),ISNUMBER(FIND("Double wall",B261)),ISNUMBER(FIND("Doublewall",B261)),ISNUMBER(FIND("double-wall",B261)),ISNUMBER(FIND("double wall",B261)),ISNUMBER(FIND("doublewall",B261)))</f>
        <v>1</v>
      </c>
      <c r="BA261" t="b">
        <f>AND(Table1[[#This Row],[SWCNT]],Table1[[#This Row],[MWCNT]])</f>
        <v>0</v>
      </c>
      <c r="BB261" t="b">
        <f>IF(Table1[[#This Row],[SWCNT]]=TRUE,FALSE,IF(Table1[[#This Row],[MWCNT]]=TRUE,FALSE,TRUE))</f>
        <v>0</v>
      </c>
      <c r="BC261" s="18"/>
    </row>
    <row r="262" spans="1:55" ht="259">
      <c r="A262" t="s">
        <v>2682</v>
      </c>
      <c r="B262" s="2" t="s">
        <v>2683</v>
      </c>
      <c r="C262" s="16" t="s">
        <v>2684</v>
      </c>
      <c r="D262" s="17" t="s">
        <v>1192</v>
      </c>
      <c r="E262" s="2">
        <v>2016</v>
      </c>
      <c r="F262" t="b">
        <f>OR(ISNUMBER(FIND("cytotoxic",C262)),ISNUMBER(FIND("Cytotoxic",C262)),ISNUMBER(FIND("cellular toxicity",C262)),ISNUMBER(FIND("cell death",C262)),ISNUMBER(FIND("viable",C262)),ISNUMBER(FIND("phytotoxic",C262)),ISNUMBER(FIND("acute toxicity",C262)),ISNUMBER(FIND("MTT",C262)),ISNUMBER(FIND("survival",C262)),ISNUMBER(FIND("prolifer",C262)),ISNUMBER(FIND("apoptosis",C262)),ISNUMBER(FIND("neurotoxic",C262)),ISNUMBER(FIND("  lysis ",C262)),ISNUMBER(FIND("necrosis",C262)),ISNUMBER(FIND("cellular death",C262))*3,ISNUMBER(FIND("LDH",C262)),ISNUMBER(FIND("Acute toxicity",C262)))</f>
        <v>1</v>
      </c>
      <c r="G262" t="b">
        <f>OR(ISNUMBER(FIND("genotoxic",C262)),ISNUMBER(FIND("genotoxicity",C262)),ISNUMBER(FIND("DNA damage",C262)),ISNUMBER(FIND("DNA",C262)),ISNUMBER(FIND("RNA",C262)),ISNUMBER(FIND("mesothelioma",C262)),ISNUMBER(FIND("carcino",C262)),ISNUMBER(FIND("mutagen",C262)),ISNUMBER(FIND("genetic",C262)))</f>
        <v>0</v>
      </c>
      <c r="H262" t="b">
        <f>OR(ISNUMBER(FIND("inflammatory",C262)),ISNUMBER(FIND("inflamm",C262)))</f>
        <v>1</v>
      </c>
      <c r="I262" t="b">
        <f>OR(ISNUMBER(FIND("immune",C262)),ISNUMBER(FIND("immunological",C262)),ISNUMBER(FIND("interleuk",C262)),ISNUMBER(FIND("platelet activation",C262)),ISNUMBER(FIND("monocyte",C262)),ISNUMBER(FIND("leukocyte",C262)),ISNUMBER(FIND("cytokine",C262)),ISNUMBER(FIND("CD4",C262)),ISNUMBER(FIND("CD8",C262)),ISNUMBER(FIND("T-cell",C262)))</f>
        <v>1</v>
      </c>
      <c r="J262" t="b">
        <f>OR(ISNUMBER(FIND("reactive oxygen",C262)),ISNUMBER(FIND("ROS",C262)),ISNUMBER(FIND("free radical",C262)),ISNUMBER(FIND("oxidative stress",C262)),ISNUMBER(FIND("peroxid",C262)),ISNUMBER(FIND("oxidative",C262)),ISNUMBER(FIND("antioxid",C262)))</f>
        <v>0</v>
      </c>
      <c r="K262" t="b">
        <f>OR(ISNUMBER(FIND("autophag",C262)))</f>
        <v>0</v>
      </c>
      <c r="L262" t="b">
        <f>OR(ISNUMBER(FIND("morpholog",C262)))</f>
        <v>0</v>
      </c>
      <c r="M262" t="b">
        <f>OR(ISNUMBER(FIND("fibrosis",C262)),ISNUMBER(FIND("Fibrosis",C262)),ISNUMBER(FIND("fibrot",C262)))</f>
        <v>1</v>
      </c>
      <c r="N262" t="b">
        <f>OR(ISNUMBER(FIND("offspring",C262)),ISNUMBER(FIND("Parental",C262)),ISNUMBER(FIND("parental",C262)),ISNUMBER(FIND("germline",C262)),ISNUMBER(FIND("reproduc",C262)),ISNUMBER(FIND("embryo",C262)))</f>
        <v>0</v>
      </c>
      <c r="O262" t="b">
        <f>OR(ISNUMBER(FIND("metabol",C262)),ISNUMBER(FIND("Metabol",C262)),ISNUMBER(FIND("digest",C262)),ISNUMBER(FIND("mitochon",C262)))</f>
        <v>0</v>
      </c>
      <c r="P262" t="b">
        <f>OR(ISNUMBER(FIND("ecotox",C262)),ISNUMBER(FIND("Ecotox",B262)),ISNUMBER(FIND("ecotox",B262)),ISNUMBER(FIND("Ecotox",C262)))</f>
        <v>0</v>
      </c>
      <c r="Q262" t="b">
        <f>OR(ISNUMBER(FIND("Bioaccum",C262)),ISNUMBER(FIND("bioaccum",C262)),ISNUMBER(FIND("accum",C262)))</f>
        <v>0</v>
      </c>
      <c r="R262" t="b">
        <f>OR(ISNUMBER(FIND("Occupation",C262)),ISNUMBER(FIND("occupation",C262)),ISNUMBER(FIND("worker",C262)),ISNUMBER(FIND("workforce",C262)))</f>
        <v>0</v>
      </c>
      <c r="S262" t="b">
        <f>NOT(OR(F262,G262,H262,I262,J262,K262,L262,M262,N262,O262,P262,Q262,R262))</f>
        <v>0</v>
      </c>
      <c r="U262" t="b">
        <f>OR(Table1[[#This Row],[Inflammation]],Table1[[#This Row],[Immune]])</f>
        <v>1</v>
      </c>
      <c r="V262" t="b">
        <f>IF(OR(Table1[[#This Row],[Rodents]],Table1[[#This Row],[Human]],Table1[[#This Row],[Pig]]),OR(ISNUMBER(FIND("intratrach",C262)),ISNUMBER(FIND("nasal ",C262)),ISNUMBER(FIND("instill",C262))),"NA")</f>
        <v>0</v>
      </c>
      <c r="W262" t="b">
        <f>IF(OR(Table1[[#This Row],[Rodents]],Table1[[#This Row],[Human]],Table1[[#This Row],[Pig]]),OR(ISNUMBER(FIND("dermal",C262)),ISNUMBER(FIND("skin ",C262))),"NA")</f>
        <v>0</v>
      </c>
      <c r="X262" t="b">
        <f>IF(OR(Table1[[#This Row],[Rodents]],Table1[[#This Row],[Human]],Table1[[#This Row],[Pig]]),OR(ISNUMBER(FIND("injected",C262)),ISNUMBER(FIND("periton",C262)),ISNUMBER(FIND("intrascrot",C262))),"NA")</f>
        <v>0</v>
      </c>
      <c r="Y262" t="b">
        <f>IF(OR(Table1[[#This Row],[Rodents]],Table1[[#This Row],[Human]],Table1[[#This Row],[Pig]]),NOT(OR(Table1[[#This Row],[Inhaled/Intratracheal/intranasal]],Table1[[#This Row],[Dermal]],Table1[[#This Row],[Injected]])),"NA")</f>
        <v>1</v>
      </c>
      <c r="AA262" t="b">
        <f>OR(ISNUMBER(FIND("fish ",C262)),ISNUMBER(FIND("Fish ",C262)),ISNUMBER(FIND("aquatic",C262)),ISNUMBER(FIND("daphnids",C262)),ISNUMBER(FIND("Carcinus maenas",C262)),ISNUMBER(FIND("Daphnia",C262)),ISNUMBER(FIND("Ruditapes philippinarum",C262)),ISNUMBER(FIND("daphnia",C262)),ISNUMBER(FIND("marine",C262)),ISNUMBER(FIND("mussel",C262)),ISNUMBER(FIND("algae",C262)),ISNUMBER(FIND("Donax faba",C262)),ISNUMBER(FIND("estuarine",C262)),ISNUMBER(FIND("snail",C262)),ISNUMBER(FIND("Prorocentrum donghaiense",C262)) )</f>
        <v>0</v>
      </c>
      <c r="AB262" t="b">
        <f>OR(ISNUMBER(FIND(" rat ",C262)),ISNUMBER(FIND(" rats ",C262)),ISNUMBER(FIND(" Rats ",C262)),ISNUMBER(FIND(" Rat ",C262)),ISNUMBER(FIND(" rat.",C262)),ISNUMBER(FIND(" rats.",C262)),ISNUMBER(FIND("mouse",C262)),ISNUMBER(FIND("mice",C262)), ISNUMBER(FIND(" Mice",C262)))</f>
        <v>1</v>
      </c>
      <c r="AC262" t="b">
        <f>OR(ISNUMBER(FIND(" cell ",C262)),ISNUMBER(FIND("fibroblast",C262)),ISNUMBER(FIND("macrophage",C262)),ISNUMBER(FIND("epithelial",C262)),ISNUMBER(FIND("endothelial",C262)),ISNUMBER(FIND("neuron",C262)),ISNUMBER(FIND(" cells ",C262)),ISNUMBER(FIND("RBC",C262)),ISNUMBER(FIND("mitochond",C262)),ISNUMBER(FIND("adipocyte",C262)),ISNUMBER(FIND("osteo",C262)),ISNUMBER(FIND("keratin",C262)),ISNUMBER(FIND(" cell's ",C262)),ISNUMBER(FIND("eukary",C262)),ISNUMBER(FIND("sperm",C262)))</f>
        <v>1</v>
      </c>
      <c r="AD262" t="b">
        <f>OR(ISNUMBER(FIND("human",B262)),ISNUMBER(FIND("workers",B262)),ISNUMBER(FIND("workforces",B262)),ISNUMBER(FIND("occupational",B262)),ISNUMBER(FIND("Case report",B262)),ISNUMBER(FIND("Workplaces",B262)),ISNUMBER(FIND("worker",B262)))</f>
        <v>0</v>
      </c>
      <c r="AE262" t="b">
        <f>OR(ISNUMBER(FIND(" plant ",C262)),ISNUMBER(FIND("Plant ",C262)),ISNUMBER(FIND("tomato",C262)),ISNUMBER(FIND("plants",C262)),ISNUMBER(FIND("Plants",C262)),ISNUMBER(FIND("algae",C262)),ISNUMBER(FIND("lettuce",C262)),ISNUMBER(FIND("green gram sprouts ",C262)),ISNUMBER(FIND("Cucurbita pepo",C262)),ISNUMBER(FIND("bean ",C262)),ISNUMBER(FIND("chloroplast",C262)),ISNUMBER(FIND("chlorophyll",C262)),ISNUMBER(FIND("seedling",C262)),ISNUMBER(FIND("canola",C262)),ISNUMBER(FIND("shoot",C262)),ISNUMBER(FIND("photosynthes",C262)),ISNUMBER(FIND(" leaves ",C262)),,ISNUMBER(FIND("agriculture",C262)),ISNUMBER(FIND(" crops ",C262)))</f>
        <v>0</v>
      </c>
      <c r="AF262" t="b">
        <f>OR(ISNUMBER(FIND("bacteria",C262)),ISNUMBER(FIND("Bacteria",C262)),ISNUMBER(FIND("Bacterium",C262)),ISNUMBER(FIND("bacterium",C262)),ISNUMBER(FIND(" coli ",C262)))</f>
        <v>0</v>
      </c>
      <c r="AG262" t="b">
        <f>OR(ISNUMBER(FIND("fungi",C262)),ISNUMBER(FIND("Fungi",C262)),ISNUMBER(FIND("fungus",C262)),ISNUMBER(FIND("Fungus",C262)),ISNUMBER(FIND("mushroom",C262)),ISNUMBER(FIND("Mushroom",C262)),ISNUMBER(FIND(" mold ",C262)))</f>
        <v>0</v>
      </c>
      <c r="AH262" t="b">
        <f>OR(ISNUMBER(FIND("Pig ",C262)),ISNUMBER(FIND("pig ",C262)),ISNUMBER(FIND("Pigs ",C262)),ISNUMBER(FIND("pigs ",C262)))</f>
        <v>0</v>
      </c>
      <c r="AI262" t="b">
        <f>OR(ISNUMBER(FIND(" C. elegans",C262)),ISNUMBER(FIND("Caenorhabditis elegans",C262)),ISNUMBER(FIND("earthworms",C262)),ISNUMBER(FIND(" Ficopomatus enigmaticus",C262)),ISNUMBER(FIND("larva",C262)),ISNUMBER(FIND("Lumbriculus variegatus",C262)),ISNUMBER(FIND("nematode",C262)))</f>
        <v>0</v>
      </c>
      <c r="AJ262" t="b">
        <f>NOT(OR(AA262,AB262,AC262,AD262,AE262,AF262,AG262,AH262,AI262))</f>
        <v>0</v>
      </c>
      <c r="AL262" t="b">
        <f>OR(AA262,AB262,AD262,AE262,AF262,AG262,AH262,AI262)</f>
        <v>1</v>
      </c>
      <c r="AM262" t="b">
        <f>IF(Table1[[#This Row],[In vivo?]],IF(Table1[[#This Row],[Cell]],FALSE,TRUE),FALSE)</f>
        <v>0</v>
      </c>
      <c r="AN262" t="b">
        <f>AND(AC262,AL262)</f>
        <v>1</v>
      </c>
      <c r="AO262" t="b">
        <f>IF(Table1[[#This Row],[Cell]],IF(Table1[[#This Row],[In vivo?]],FALSE,TRUE),FALSE)</f>
        <v>0</v>
      </c>
      <c r="AP262" t="b">
        <f>NOT(OR(Table1[[#This Row],[In vivo?]],Table1[[#This Row],[Only in Cell]]))</f>
        <v>0</v>
      </c>
      <c r="AQ262" t="b">
        <f>IF(OR(Table1[[#This Row],[Rodents]],Table1[[#This Row],[Human]],Table1[[#This Row],[Pig]]),OR(ISNUMBER(FIND("pulmonary",C262)),ISNUMBER(FIND("lung",C262))),"NA")</f>
        <v>1</v>
      </c>
      <c r="AR262" t="b">
        <f>IF(OR(Table1[[#This Row],[Rodents]],Table1[[#This Row],[Human]],Table1[[#This Row],[Pig]]),OR(ISNUMBER(FIND("skin",C262)),ISNUMBER(FIND("dermal",C262))),"NA")</f>
        <v>0</v>
      </c>
      <c r="AS262" t="b">
        <f>IF(OR(Table1[[#This Row],[Rodents]],Table1[[#This Row],[Human]],Table1[[#This Row],[Pig]]),OR(ISNUMBER(FIND("liver",C262)),ISNUMBER(FIND("hepat",C262))),"NA")</f>
        <v>0</v>
      </c>
      <c r="AT262" t="b">
        <f>IF(OR(Table1[[#This Row],[Rodents]],Table1[[#This Row],[Human]],Table1[[#This Row],[Pig]]),OR(ISNUMBER(FIND("kidney",C262)),ISNUMBER(FIND("neph",C262))),"NA")</f>
        <v>0</v>
      </c>
      <c r="AU262" t="b">
        <f>IF(OR(Table1[[#This Row],[Rodents]],Table1[[#This Row],[Human]],Table1[[#This Row],[Pig]]),OR(ISNUMBER(FIND("brain",C262)),ISNUMBER(FIND("neur",C262)),ISNUMBER(FIND("nerv",C262))),"NA")</f>
        <v>0</v>
      </c>
      <c r="AV262" t="b">
        <f>IF(OR(Table1[[#This Row],[Rodents]],Table1[[#This Row],[Human]],Table1[[#This Row],[Pig]]),OR(ISNUMBER(FIND("heart",C262)),ISNUMBER(FIND("cardi",C262))),"NA")</f>
        <v>0</v>
      </c>
      <c r="AW262" t="b">
        <f>IF(OR(Table1[[#This Row],[Rodents]],Table1[[#This Row],[Human]],Table1[[#This Row],[Pig]]),OR(ISNUMBER(FIND("gastro",C262)),ISNUMBER(FIND("intesti",C262)),ISNUMBER(FIND("stomach",C262))),"NA")</f>
        <v>0</v>
      </c>
      <c r="AX262" t="b">
        <f>IF(OR(Table1[[#This Row],[Rodents]],Table1[[#This Row],[Human]],Table1[[#This Row],[Pig]]),NOT(OR(AQ262,AR262,AS262,AT262,AU262,AV262,AW262)),"NA")</f>
        <v>0</v>
      </c>
      <c r="AY262" t="b">
        <f>OR(ISNUMBER(FIND("SWCNT",C262)),ISNUMBER(FIND("SWNT",C262)),ISNUMBER(FIND("single-wall",C262)),ISNUMBER(FIND("single wall",C262)),ISNUMBER(FIND("Single wall",C262)),ISNUMBER(FIND("Single-wall",C262)),ISNUMBER(FIND("SWCNT",B262)),ISNUMBER(FIND("SWNT",B262)),ISNUMBER(FIND("single-wall",B262)),ISNUMBER(FIND("single wall",B262)),ISNUMBER(FIND("Single-wall",B262)),ISNUMBER(FIND("Single wall",B262)))</f>
        <v>0</v>
      </c>
      <c r="AZ262" t="b">
        <f>OR(ISNUMBER(FIND("MWCNT",C262)),ISNUMBER(FIND("MWNT",C262)),ISNUMBER(FIND("multi-wall",C262)),ISNUMBER(FIND("multi wall",C262)),ISNUMBER(FIND("multiwall",C262)),ISNUMBER(FIND("Multi-wall",C262)),ISNUMBER(FIND("Multi wall",C262)),ISNUMBER(FIND("Multiwall",C262)),ISNUMBER(FIND("MWCNT",B262)),ISNUMBER(FIND("MWNT",B262)),ISNUMBER(FIND("multi-wall",B262)),ISNUMBER(FIND("multi wall",B262)),ISNUMBER(FIND("multiwall",B262)),ISNUMBER(FIND("Multi-wall",B262)),ISNUMBER(FIND("Multi wall",B262)),ISNUMBER(FIND("Multiwall",B262)),ISNUMBER(FIND("Double-wall",B262)),ISNUMBER(FIND("Double wall",B262)),ISNUMBER(FIND("Doublewall",B262)),ISNUMBER(FIND("double-wall",B262)),ISNUMBER(FIND("double wall",B262)),ISNUMBER(FIND("doublewall",B262)))</f>
        <v>1</v>
      </c>
      <c r="BA262" t="b">
        <f>AND(Table1[[#This Row],[SWCNT]],Table1[[#This Row],[MWCNT]])</f>
        <v>0</v>
      </c>
      <c r="BB262" t="b">
        <f>IF(Table1[[#This Row],[SWCNT]]=TRUE,FALSE,IF(Table1[[#This Row],[MWCNT]]=TRUE,FALSE,TRUE))</f>
        <v>0</v>
      </c>
      <c r="BC262" s="18"/>
    </row>
    <row r="263" spans="1:55" ht="203.5">
      <c r="A263" t="s">
        <v>2686</v>
      </c>
      <c r="B263" s="2" t="s">
        <v>2688</v>
      </c>
      <c r="C263" s="16" t="s">
        <v>2690</v>
      </c>
      <c r="D263" s="17" t="s">
        <v>290</v>
      </c>
      <c r="E263" s="2">
        <v>2016</v>
      </c>
      <c r="F263" t="b">
        <f>OR(ISNUMBER(FIND("cytotoxic",C263)),ISNUMBER(FIND("Cytotoxic",C263)),ISNUMBER(FIND("cellular toxicity",C263)),ISNUMBER(FIND("cell death",C263)),ISNUMBER(FIND("viable",C263)),ISNUMBER(FIND("phytotoxic",C263)),ISNUMBER(FIND("acute toxicity",C263)),ISNUMBER(FIND("MTT",C263)),ISNUMBER(FIND("survival",C263)),ISNUMBER(FIND("prolifer",C263)),ISNUMBER(FIND("apoptosis",C263)),ISNUMBER(FIND("neurotoxic",C263)),ISNUMBER(FIND("  lysis ",C263)),ISNUMBER(FIND("necrosis",C263)),ISNUMBER(FIND("cellular death",C263))*3,ISNUMBER(FIND("LDH",C263)),ISNUMBER(FIND("Acute toxicity",C263)))</f>
        <v>0</v>
      </c>
      <c r="G263" t="b">
        <f>OR(ISNUMBER(FIND("genotoxic",C263)),ISNUMBER(FIND("genotoxicity",C263)),ISNUMBER(FIND("DNA damage",C263)),ISNUMBER(FIND("DNA",C263)),ISNUMBER(FIND("RNA",C263)),ISNUMBER(FIND("mesothelioma",C263)),ISNUMBER(FIND("carcino",C263)),ISNUMBER(FIND("mutagen",C263)),ISNUMBER(FIND("genetic",C263)))</f>
        <v>1</v>
      </c>
      <c r="H263" t="b">
        <f>OR(ISNUMBER(FIND("inflammatory",C263)),ISNUMBER(FIND("inflamm",C263)))</f>
        <v>1</v>
      </c>
      <c r="I263" t="b">
        <f>OR(ISNUMBER(FIND("immune",C263)),ISNUMBER(FIND("immunological",C263)),ISNUMBER(FIND("interleuk",C263)),ISNUMBER(FIND("platelet activation",C263)),ISNUMBER(FIND("monocyte",C263)),ISNUMBER(FIND("leukocyte",C263)),ISNUMBER(FIND("cytokine",C263)),ISNUMBER(FIND("CD4",C263)),ISNUMBER(FIND("CD8",C263)),ISNUMBER(FIND("T-cell",C263)))</f>
        <v>1</v>
      </c>
      <c r="J263" t="b">
        <f>OR(ISNUMBER(FIND("reactive oxygen",C263)),ISNUMBER(FIND("ROS",C263)),ISNUMBER(FIND("free radical",C263)),ISNUMBER(FIND("oxidative stress",C263)),ISNUMBER(FIND("peroxid",C263)),ISNUMBER(FIND("oxidative",C263)),ISNUMBER(FIND("antioxid",C263)))</f>
        <v>1</v>
      </c>
      <c r="K263" t="b">
        <f>OR(ISNUMBER(FIND("autophag",C263)))</f>
        <v>0</v>
      </c>
      <c r="L263" t="b">
        <f>OR(ISNUMBER(FIND("morpholog",C263)))</f>
        <v>0</v>
      </c>
      <c r="M263" t="b">
        <f>OR(ISNUMBER(FIND("fibrosis",C263)),ISNUMBER(FIND("Fibrosis",C263)),ISNUMBER(FIND("fibrot",C263)))</f>
        <v>0</v>
      </c>
      <c r="N263" t="b">
        <f>OR(ISNUMBER(FIND("offspring",C263)),ISNUMBER(FIND("Parental",C263)),ISNUMBER(FIND("parental",C263)),ISNUMBER(FIND("germline",C263)),ISNUMBER(FIND("reproduc",C263)),ISNUMBER(FIND("embryo",C263)))</f>
        <v>0</v>
      </c>
      <c r="O263" t="b">
        <f>OR(ISNUMBER(FIND("metabol",C263)),ISNUMBER(FIND("Metabol",C263)),ISNUMBER(FIND("digest",C263)),ISNUMBER(FIND("mitochon",C263)))</f>
        <v>0</v>
      </c>
      <c r="P263" t="b">
        <f>OR(ISNUMBER(FIND("ecotox",C263)),ISNUMBER(FIND("Ecotox",B263)),ISNUMBER(FIND("ecotox",B263)),ISNUMBER(FIND("Ecotox",C263)))</f>
        <v>0</v>
      </c>
      <c r="Q263" t="b">
        <f>OR(ISNUMBER(FIND("Bioaccum",C263)),ISNUMBER(FIND("bioaccum",C263)),ISNUMBER(FIND("accum",C263)))</f>
        <v>0</v>
      </c>
      <c r="R263" t="b">
        <f>OR(ISNUMBER(FIND("Occupation",C263)),ISNUMBER(FIND("occupation",C263)),ISNUMBER(FIND("worker",C263)),ISNUMBER(FIND("workforce",C263)))</f>
        <v>0</v>
      </c>
      <c r="S263" t="b">
        <f>NOT(OR(F263,G263,H263,I263,J263,K263,L263,M263,N263,O263,P263,Q263,R263))</f>
        <v>0</v>
      </c>
      <c r="U263" t="b">
        <f>OR(Table1[[#This Row],[Inflammation]],Table1[[#This Row],[Immune]])</f>
        <v>1</v>
      </c>
      <c r="V263" t="str">
        <f>IF(OR(Table1[[#This Row],[Rodents]],Table1[[#This Row],[Human]],Table1[[#This Row],[Pig]]),OR(ISNUMBER(FIND("intratrach",C263)),ISNUMBER(FIND("nasal ",C263)),ISNUMBER(FIND("instill",C263))),"NA")</f>
        <v>NA</v>
      </c>
      <c r="W263" t="str">
        <f>IF(OR(Table1[[#This Row],[Rodents]],Table1[[#This Row],[Human]],Table1[[#This Row],[Pig]]),OR(ISNUMBER(FIND("dermal",C263)),ISNUMBER(FIND("skin ",C263))),"NA")</f>
        <v>NA</v>
      </c>
      <c r="X263" t="str">
        <f>IF(OR(Table1[[#This Row],[Rodents]],Table1[[#This Row],[Human]],Table1[[#This Row],[Pig]]),OR(ISNUMBER(FIND("injected",C263)),ISNUMBER(FIND("periton",C263)),ISNUMBER(FIND("intrascrot",C263))),"NA")</f>
        <v>NA</v>
      </c>
      <c r="Y263" t="str">
        <f>IF(OR(Table1[[#This Row],[Rodents]],Table1[[#This Row],[Human]],Table1[[#This Row],[Pig]]),NOT(OR(Table1[[#This Row],[Inhaled/Intratracheal/intranasal]],Table1[[#This Row],[Dermal]],Table1[[#This Row],[Injected]])),"NA")</f>
        <v>NA</v>
      </c>
      <c r="AA263" t="b">
        <f>OR(ISNUMBER(FIND("fish ",C263)),ISNUMBER(FIND("Fish ",C263)),ISNUMBER(FIND("aquatic",C263)),ISNUMBER(FIND("daphnids",C263)),ISNUMBER(FIND("Carcinus maenas",C263)),ISNUMBER(FIND("Daphnia",C263)),ISNUMBER(FIND("Ruditapes philippinarum",C263)),ISNUMBER(FIND("daphnia",C263)),ISNUMBER(FIND("marine",C263)),ISNUMBER(FIND("mussel",C263)),ISNUMBER(FIND("algae",C263)),ISNUMBER(FIND("Donax faba",C263)),ISNUMBER(FIND("estuarine",C263)),ISNUMBER(FIND("snail",C263)),ISNUMBER(FIND("Prorocentrum donghaiense",C263)) )</f>
        <v>0</v>
      </c>
      <c r="AB263" t="b">
        <f>OR(ISNUMBER(FIND(" rat ",C263)),ISNUMBER(FIND(" rats ",C263)),ISNUMBER(FIND(" Rats ",C263)),ISNUMBER(FIND(" Rat ",C263)),ISNUMBER(FIND(" rat.",C263)),ISNUMBER(FIND(" rats.",C263)),ISNUMBER(FIND("mouse",C263)),ISNUMBER(FIND("mice",C263)), ISNUMBER(FIND(" Mice",C263)))</f>
        <v>0</v>
      </c>
      <c r="AC263" t="b">
        <f>OR(ISNUMBER(FIND(" cell ",C263)),ISNUMBER(FIND("fibroblast",C263)),ISNUMBER(FIND("macrophage",C263)),ISNUMBER(FIND("epithelial",C263)),ISNUMBER(FIND("endothelial",C263)),ISNUMBER(FIND("neuron",C263)),ISNUMBER(FIND(" cells ",C263)),ISNUMBER(FIND("RBC",C263)),ISNUMBER(FIND("mitochond",C263)),ISNUMBER(FIND("adipocyte",C263)),ISNUMBER(FIND("osteo",C263)),ISNUMBER(FIND("keratin",C263)),ISNUMBER(FIND(" cell's ",C263)),ISNUMBER(FIND("eukary",C263)),ISNUMBER(FIND("sperm",C263)))</f>
        <v>1</v>
      </c>
      <c r="AD263" t="b">
        <f>OR(ISNUMBER(FIND("human",B263)),ISNUMBER(FIND("workers",B263)),ISNUMBER(FIND("workforces",B263)),ISNUMBER(FIND("occupational",B263)),ISNUMBER(FIND("Case report",B263)),ISNUMBER(FIND("Workplaces",B263)),ISNUMBER(FIND("worker",B263)))</f>
        <v>0</v>
      </c>
      <c r="AE263" t="b">
        <f>OR(ISNUMBER(FIND(" plant ",C263)),ISNUMBER(FIND("Plant ",C263)),ISNUMBER(FIND("tomato",C263)),ISNUMBER(FIND("plants",C263)),ISNUMBER(FIND("Plants",C263)),ISNUMBER(FIND("algae",C263)),ISNUMBER(FIND("lettuce",C263)),ISNUMBER(FIND("green gram sprouts ",C263)),ISNUMBER(FIND("Cucurbita pepo",C263)),ISNUMBER(FIND("bean ",C263)),ISNUMBER(FIND("chloroplast",C263)),ISNUMBER(FIND("chlorophyll",C263)),ISNUMBER(FIND("seedling",C263)),ISNUMBER(FIND("canola",C263)),ISNUMBER(FIND("shoot",C263)),ISNUMBER(FIND("photosynthes",C263)),ISNUMBER(FIND(" leaves ",C263)),,ISNUMBER(FIND("agriculture",C263)),ISNUMBER(FIND(" crops ",C263)))</f>
        <v>0</v>
      </c>
      <c r="AF263" t="b">
        <f>OR(ISNUMBER(FIND("bacteria",C263)),ISNUMBER(FIND("Bacteria",C263)),ISNUMBER(FIND("Bacterium",C263)),ISNUMBER(FIND("bacterium",C263)),ISNUMBER(FIND(" coli ",C263)))</f>
        <v>0</v>
      </c>
      <c r="AG263" t="b">
        <f>OR(ISNUMBER(FIND("fungi",C263)),ISNUMBER(FIND("Fungi",C263)),ISNUMBER(FIND("fungus",C263)),ISNUMBER(FIND("Fungus",C263)),ISNUMBER(FIND("mushroom",C263)),ISNUMBER(FIND("Mushroom",C263)),ISNUMBER(FIND(" mold ",C263)))</f>
        <v>0</v>
      </c>
      <c r="AH263" t="b">
        <f>OR(ISNUMBER(FIND("Pig ",C263)),ISNUMBER(FIND("pig ",C263)),ISNUMBER(FIND("Pigs ",C263)),ISNUMBER(FIND("pigs ",C263)))</f>
        <v>0</v>
      </c>
      <c r="AI263" t="b">
        <f>OR(ISNUMBER(FIND(" C. elegans",C263)),ISNUMBER(FIND("Caenorhabditis elegans",C263)),ISNUMBER(FIND("earthworms",C263)),ISNUMBER(FIND(" Ficopomatus enigmaticus",C263)),ISNUMBER(FIND("larva",C263)),ISNUMBER(FIND("Lumbriculus variegatus",C263)),ISNUMBER(FIND("nematode",C263)))</f>
        <v>0</v>
      </c>
      <c r="AJ263" t="b">
        <f>NOT(OR(AA263,AB263,AC263,AD263,AE263,AF263,AG263,AH263,AI263))</f>
        <v>0</v>
      </c>
      <c r="AL263" t="b">
        <f>OR(AA263,AB263,AD263,AE263,AF263,AG263,AH263,AI263)</f>
        <v>0</v>
      </c>
      <c r="AM263" t="b">
        <f>IF(Table1[[#This Row],[In vivo?]],IF(Table1[[#This Row],[Cell]],FALSE,TRUE),FALSE)</f>
        <v>0</v>
      </c>
      <c r="AN263" t="b">
        <f>AND(AC263,AL263)</f>
        <v>0</v>
      </c>
      <c r="AO263" t="b">
        <f>IF(Table1[[#This Row],[Cell]],IF(Table1[[#This Row],[In vivo?]],FALSE,TRUE),FALSE)</f>
        <v>1</v>
      </c>
      <c r="AP263" t="b">
        <f>NOT(OR(Table1[[#This Row],[In vivo?]],Table1[[#This Row],[Only in Cell]]))</f>
        <v>0</v>
      </c>
      <c r="AQ263" t="str">
        <f>IF(OR(Table1[[#This Row],[Rodents]],Table1[[#This Row],[Human]],Table1[[#This Row],[Pig]]),OR(ISNUMBER(FIND("pulmonary",C263)),ISNUMBER(FIND("lung",C263))),"NA")</f>
        <v>NA</v>
      </c>
      <c r="AR263" t="str">
        <f>IF(OR(Table1[[#This Row],[Rodents]],Table1[[#This Row],[Human]],Table1[[#This Row],[Pig]]),OR(ISNUMBER(FIND("skin",C263)),ISNUMBER(FIND("dermal",C263))),"NA")</f>
        <v>NA</v>
      </c>
      <c r="AS263" t="str">
        <f>IF(OR(Table1[[#This Row],[Rodents]],Table1[[#This Row],[Human]],Table1[[#This Row],[Pig]]),OR(ISNUMBER(FIND("liver",C263)),ISNUMBER(FIND("hepat",C263))),"NA")</f>
        <v>NA</v>
      </c>
      <c r="AT263" t="str">
        <f>IF(OR(Table1[[#This Row],[Rodents]],Table1[[#This Row],[Human]],Table1[[#This Row],[Pig]]),OR(ISNUMBER(FIND("kidney",C263)),ISNUMBER(FIND("neph",C263))),"NA")</f>
        <v>NA</v>
      </c>
      <c r="AU263" t="str">
        <f>IF(OR(Table1[[#This Row],[Rodents]],Table1[[#This Row],[Human]],Table1[[#This Row],[Pig]]),OR(ISNUMBER(FIND("brain",C263)),ISNUMBER(FIND("neur",C263)),ISNUMBER(FIND("nerv",C263))),"NA")</f>
        <v>NA</v>
      </c>
      <c r="AV263" t="str">
        <f>IF(OR(Table1[[#This Row],[Rodents]],Table1[[#This Row],[Human]],Table1[[#This Row],[Pig]]),OR(ISNUMBER(FIND("heart",C263)),ISNUMBER(FIND("cardi",C263))),"NA")</f>
        <v>NA</v>
      </c>
      <c r="AW263" t="str">
        <f>IF(OR(Table1[[#This Row],[Rodents]],Table1[[#This Row],[Human]],Table1[[#This Row],[Pig]]),OR(ISNUMBER(FIND("gastro",C263)),ISNUMBER(FIND("intesti",C263)),ISNUMBER(FIND("stomach",C263))),"NA")</f>
        <v>NA</v>
      </c>
      <c r="AX263" t="str">
        <f>IF(OR(Table1[[#This Row],[Rodents]],Table1[[#This Row],[Human]],Table1[[#This Row],[Pig]]),NOT(OR(AQ263,AR263,AS263,AT263,AU263,AV263,AW263)),"NA")</f>
        <v>NA</v>
      </c>
      <c r="AY263" t="b">
        <f>OR(ISNUMBER(FIND("SWCNT",C263)),ISNUMBER(FIND("SWNT",C263)),ISNUMBER(FIND("single-wall",C263)),ISNUMBER(FIND("single wall",C263)),ISNUMBER(FIND("Single wall",C263)),ISNUMBER(FIND("Single-wall",C263)),ISNUMBER(FIND("SWCNT",B263)),ISNUMBER(FIND("SWNT",B263)),ISNUMBER(FIND("single-wall",B263)),ISNUMBER(FIND("single wall",B263)),ISNUMBER(FIND("Single-wall",B263)),ISNUMBER(FIND("Single wall",B263)))</f>
        <v>0</v>
      </c>
      <c r="AZ263" t="b">
        <f>OR(ISNUMBER(FIND("MWCNT",C263)),ISNUMBER(FIND("MWNT",C263)),ISNUMBER(FIND("multi-wall",C263)),ISNUMBER(FIND("multi wall",C263)),ISNUMBER(FIND("multiwall",C263)),ISNUMBER(FIND("Multi-wall",C263)),ISNUMBER(FIND("Multi wall",C263)),ISNUMBER(FIND("Multiwall",C263)),ISNUMBER(FIND("MWCNT",B263)),ISNUMBER(FIND("MWNT",B263)),ISNUMBER(FIND("multi-wall",B263)),ISNUMBER(FIND("multi wall",B263)),ISNUMBER(FIND("multiwall",B263)),ISNUMBER(FIND("Multi-wall",B263)),ISNUMBER(FIND("Multi wall",B263)),ISNUMBER(FIND("Multiwall",B263)),ISNUMBER(FIND("Double-wall",B263)),ISNUMBER(FIND("Double wall",B263)),ISNUMBER(FIND("Doublewall",B263)),ISNUMBER(FIND("double-wall",B263)),ISNUMBER(FIND("double wall",B263)),ISNUMBER(FIND("doublewall",B263)))</f>
        <v>1</v>
      </c>
      <c r="BA263" t="b">
        <f>AND(Table1[[#This Row],[SWCNT]],Table1[[#This Row],[MWCNT]])</f>
        <v>0</v>
      </c>
      <c r="BB263" t="b">
        <f>IF(Table1[[#This Row],[SWCNT]]=TRUE,FALSE,IF(Table1[[#This Row],[MWCNT]]=TRUE,FALSE,TRUE))</f>
        <v>0</v>
      </c>
      <c r="BC263" s="18"/>
    </row>
    <row r="264" spans="1:55" ht="277.5">
      <c r="A264" t="s">
        <v>2691</v>
      </c>
      <c r="B264" s="2" t="s">
        <v>2693</v>
      </c>
      <c r="C264" s="16" t="s">
        <v>2695</v>
      </c>
      <c r="D264" s="17" t="s">
        <v>570</v>
      </c>
      <c r="E264" s="2">
        <v>2016</v>
      </c>
      <c r="F264" t="b">
        <f>OR(ISNUMBER(FIND("cytotoxic",C264)),ISNUMBER(FIND("Cytotoxic",C264)),ISNUMBER(FIND("cellular toxicity",C264)),ISNUMBER(FIND("cell death",C264)),ISNUMBER(FIND("viable",C264)),ISNUMBER(FIND("phytotoxic",C264)),ISNUMBER(FIND("acute toxicity",C264)),ISNUMBER(FIND("MTT",C264)),ISNUMBER(FIND("survival",C264)),ISNUMBER(FIND("prolifer",C264)),ISNUMBER(FIND("apoptosis",C264)),ISNUMBER(FIND("neurotoxic",C264)),ISNUMBER(FIND("  lysis ",C264)),ISNUMBER(FIND("necrosis",C264)),ISNUMBER(FIND("cellular death",C264))*3,ISNUMBER(FIND("LDH",C264)),ISNUMBER(FIND("Acute toxicity",C264)))</f>
        <v>0</v>
      </c>
      <c r="G264" t="b">
        <f>OR(ISNUMBER(FIND("genotoxic",C264)),ISNUMBER(FIND("genotoxicity",C264)),ISNUMBER(FIND("DNA damage",C264)),ISNUMBER(FIND("DNA",C264)),ISNUMBER(FIND("RNA",C264)),ISNUMBER(FIND("mesothelioma",C264)),ISNUMBER(FIND("carcino",C264)),ISNUMBER(FIND("mutagen",C264)),ISNUMBER(FIND("genetic",C264)))</f>
        <v>0</v>
      </c>
      <c r="H264" t="b">
        <f>OR(ISNUMBER(FIND("inflammatory",C264)),ISNUMBER(FIND("inflamm",C264)))</f>
        <v>1</v>
      </c>
      <c r="I264" t="b">
        <f>OR(ISNUMBER(FIND("immune",C264)),ISNUMBER(FIND("immunological",C264)),ISNUMBER(FIND("interleuk",C264)),ISNUMBER(FIND("platelet activation",C264)),ISNUMBER(FIND("monocyte",C264)),ISNUMBER(FIND("leukocyte",C264)),ISNUMBER(FIND("cytokine",C264)),ISNUMBER(FIND("CD4",C264)),ISNUMBER(FIND("CD8",C264)),ISNUMBER(FIND("T-cell",C264)))</f>
        <v>0</v>
      </c>
      <c r="J264" t="b">
        <f>OR(ISNUMBER(FIND("reactive oxygen",C264)),ISNUMBER(FIND("ROS",C264)),ISNUMBER(FIND("free radical",C264)),ISNUMBER(FIND("oxidative stress",C264)),ISNUMBER(FIND("peroxid",C264)),ISNUMBER(FIND("oxidative",C264)),ISNUMBER(FIND("antioxid",C264)))</f>
        <v>0</v>
      </c>
      <c r="K264" t="b">
        <f>OR(ISNUMBER(FIND("autophag",C264)))</f>
        <v>0</v>
      </c>
      <c r="L264" t="b">
        <f>OR(ISNUMBER(FIND("morpholog",C264)))</f>
        <v>0</v>
      </c>
      <c r="M264" t="b">
        <f>OR(ISNUMBER(FIND("fibrosis",C264)),ISNUMBER(FIND("Fibrosis",C264)),ISNUMBER(FIND("fibrot",C264)))</f>
        <v>0</v>
      </c>
      <c r="N264" t="b">
        <f>OR(ISNUMBER(FIND("offspring",C264)),ISNUMBER(FIND("Parental",C264)),ISNUMBER(FIND("parental",C264)),ISNUMBER(FIND("germline",C264)),ISNUMBER(FIND("reproduc",C264)),ISNUMBER(FIND("embryo",C264)))</f>
        <v>0</v>
      </c>
      <c r="O264" t="b">
        <f>OR(ISNUMBER(FIND("metabol",C264)),ISNUMBER(FIND("Metabol",C264)),ISNUMBER(FIND("digest",C264)),ISNUMBER(FIND("mitochon",C264)))</f>
        <v>0</v>
      </c>
      <c r="P264" t="b">
        <f>OR(ISNUMBER(FIND("ecotox",C264)),ISNUMBER(FIND("Ecotox",B264)),ISNUMBER(FIND("ecotox",B264)),ISNUMBER(FIND("Ecotox",C264)))</f>
        <v>0</v>
      </c>
      <c r="Q264" t="b">
        <f>OR(ISNUMBER(FIND("Bioaccum",C264)),ISNUMBER(FIND("bioaccum",C264)),ISNUMBER(FIND("accum",C264)))</f>
        <v>0</v>
      </c>
      <c r="R264" t="b">
        <f>OR(ISNUMBER(FIND("Occupation",C264)),ISNUMBER(FIND("occupation",C264)),ISNUMBER(FIND("worker",C264)),ISNUMBER(FIND("workforce",C264)))</f>
        <v>0</v>
      </c>
      <c r="S264" t="b">
        <f>NOT(OR(F264,G264,H264,I264,J264,K264,L264,M264,N264,O264,P264,Q264,R264))</f>
        <v>0</v>
      </c>
      <c r="U264" t="b">
        <f>OR(Table1[[#This Row],[Inflammation]],Table1[[#This Row],[Immune]])</f>
        <v>1</v>
      </c>
      <c r="V264" t="b">
        <f>IF(OR(Table1[[#This Row],[Rodents]],Table1[[#This Row],[Human]],Table1[[#This Row],[Pig]]),OR(ISNUMBER(FIND("intratrach",C264)),ISNUMBER(FIND("nasal ",C264)),ISNUMBER(FIND("instill",C264))),"NA")</f>
        <v>0</v>
      </c>
      <c r="W264" t="b">
        <f>IF(OR(Table1[[#This Row],[Rodents]],Table1[[#This Row],[Human]],Table1[[#This Row],[Pig]]),OR(ISNUMBER(FIND("dermal",C264)),ISNUMBER(FIND("skin ",C264))),"NA")</f>
        <v>0</v>
      </c>
      <c r="X264" t="b">
        <f>IF(OR(Table1[[#This Row],[Rodents]],Table1[[#This Row],[Human]],Table1[[#This Row],[Pig]]),OR(ISNUMBER(FIND("injected",C264)),ISNUMBER(FIND("periton",C264)),ISNUMBER(FIND("intrascrot",C264))),"NA")</f>
        <v>0</v>
      </c>
      <c r="Y264" t="b">
        <f>IF(OR(Table1[[#This Row],[Rodents]],Table1[[#This Row],[Human]],Table1[[#This Row],[Pig]]),NOT(OR(Table1[[#This Row],[Inhaled/Intratracheal/intranasal]],Table1[[#This Row],[Dermal]],Table1[[#This Row],[Injected]])),"NA")</f>
        <v>1</v>
      </c>
      <c r="AA264" t="b">
        <f>OR(ISNUMBER(FIND("fish ",C264)),ISNUMBER(FIND("Fish ",C264)),ISNUMBER(FIND("aquatic",C264)),ISNUMBER(FIND("daphnids",C264)),ISNUMBER(FIND("Carcinus maenas",C264)),ISNUMBER(FIND("Daphnia",C264)),ISNUMBER(FIND("Ruditapes philippinarum",C264)),ISNUMBER(FIND("daphnia",C264)),ISNUMBER(FIND("marine",C264)),ISNUMBER(FIND("mussel",C264)),ISNUMBER(FIND("algae",C264)),ISNUMBER(FIND("Donax faba",C264)),ISNUMBER(FIND("estuarine",C264)),ISNUMBER(FIND("snail",C264)),ISNUMBER(FIND("Prorocentrum donghaiense",C264)) )</f>
        <v>0</v>
      </c>
      <c r="AB264" t="b">
        <f>OR(ISNUMBER(FIND(" rat ",C264)),ISNUMBER(FIND(" rats ",C264)),ISNUMBER(FIND(" Rats ",C264)),ISNUMBER(FIND(" Rat ",C264)),ISNUMBER(FIND(" rat.",C264)),ISNUMBER(FIND(" rats.",C264)),ISNUMBER(FIND("mouse",C264)),ISNUMBER(FIND("mice",C264)), ISNUMBER(FIND(" Mice",C264)))</f>
        <v>1</v>
      </c>
      <c r="AC264" t="b">
        <f>OR(ISNUMBER(FIND(" cell ",C264)),ISNUMBER(FIND("fibroblast",C264)),ISNUMBER(FIND("macrophage",C264)),ISNUMBER(FIND("epithelial",C264)),ISNUMBER(FIND("endothelial",C264)),ISNUMBER(FIND("neuron",C264)),ISNUMBER(FIND(" cells ",C264)),ISNUMBER(FIND("RBC",C264)),ISNUMBER(FIND("mitochond",C264)),ISNUMBER(FIND("adipocyte",C264)),ISNUMBER(FIND("osteo",C264)),ISNUMBER(FIND("keratin",C264)),ISNUMBER(FIND(" cell's ",C264)),ISNUMBER(FIND("eukary",C264)),ISNUMBER(FIND("sperm",C264)))</f>
        <v>1</v>
      </c>
      <c r="AD264" t="b">
        <f>OR(ISNUMBER(FIND("human",B264)),ISNUMBER(FIND("workers",B264)),ISNUMBER(FIND("workforces",B264)),ISNUMBER(FIND("occupational",B264)),ISNUMBER(FIND("Case report",B264)),ISNUMBER(FIND("Workplaces",B264)),ISNUMBER(FIND("worker",B264)))</f>
        <v>0</v>
      </c>
      <c r="AE264" t="b">
        <f>OR(ISNUMBER(FIND(" plant ",C264)),ISNUMBER(FIND("Plant ",C264)),ISNUMBER(FIND("tomato",C264)),ISNUMBER(FIND("plants",C264)),ISNUMBER(FIND("Plants",C264)),ISNUMBER(FIND("algae",C264)),ISNUMBER(FIND("lettuce",C264)),ISNUMBER(FIND("green gram sprouts ",C264)),ISNUMBER(FIND("Cucurbita pepo",C264)),ISNUMBER(FIND("bean ",C264)),ISNUMBER(FIND("chloroplast",C264)),ISNUMBER(FIND("chlorophyll",C264)),ISNUMBER(FIND("seedling",C264)),ISNUMBER(FIND("canola",C264)),ISNUMBER(FIND("shoot",C264)),ISNUMBER(FIND("photosynthes",C264)),ISNUMBER(FIND(" leaves ",C264)),,ISNUMBER(FIND("agriculture",C264)),ISNUMBER(FIND(" crops ",C264)))</f>
        <v>0</v>
      </c>
      <c r="AF264" t="b">
        <f>OR(ISNUMBER(FIND("bacteria",C264)),ISNUMBER(FIND("Bacteria",C264)),ISNUMBER(FIND("Bacterium",C264)),ISNUMBER(FIND("bacterium",C264)),ISNUMBER(FIND(" coli ",C264)))</f>
        <v>0</v>
      </c>
      <c r="AG264" t="b">
        <f>OR(ISNUMBER(FIND("fungi",C264)),ISNUMBER(FIND("Fungi",C264)),ISNUMBER(FIND("fungus",C264)),ISNUMBER(FIND("Fungus",C264)),ISNUMBER(FIND("mushroom",C264)),ISNUMBER(FIND("Mushroom",C264)),ISNUMBER(FIND(" mold ",C264)))</f>
        <v>0</v>
      </c>
      <c r="AH264" t="b">
        <f>OR(ISNUMBER(FIND("Pig ",C264)),ISNUMBER(FIND("pig ",C264)),ISNUMBER(FIND("Pigs ",C264)),ISNUMBER(FIND("pigs ",C264)))</f>
        <v>0</v>
      </c>
      <c r="AI264" t="b">
        <f>OR(ISNUMBER(FIND(" C. elegans",C264)),ISNUMBER(FIND("Caenorhabditis elegans",C264)),ISNUMBER(FIND("earthworms",C264)),ISNUMBER(FIND(" Ficopomatus enigmaticus",C264)),ISNUMBER(FIND("larva",C264)),ISNUMBER(FIND("Lumbriculus variegatus",C264)),ISNUMBER(FIND("nematode",C264)))</f>
        <v>0</v>
      </c>
      <c r="AJ264" t="b">
        <f>NOT(OR(AA264,AB264,AC264,AD264,AE264,AF264,AG264,AH264,AI264))</f>
        <v>0</v>
      </c>
      <c r="AL264" t="b">
        <f>OR(AA264,AB264,AD264,AE264,AF264,AG264,AH264,AI264)</f>
        <v>1</v>
      </c>
      <c r="AM264" t="b">
        <f>IF(Table1[[#This Row],[In vivo?]],IF(Table1[[#This Row],[Cell]],FALSE,TRUE),FALSE)</f>
        <v>0</v>
      </c>
      <c r="AN264" t="b">
        <f>AND(AC264,AL264)</f>
        <v>1</v>
      </c>
      <c r="AO264" t="b">
        <f>IF(Table1[[#This Row],[Cell]],IF(Table1[[#This Row],[In vivo?]],FALSE,TRUE),FALSE)</f>
        <v>0</v>
      </c>
      <c r="AP264" t="b">
        <f>NOT(OR(Table1[[#This Row],[In vivo?]],Table1[[#This Row],[Only in Cell]]))</f>
        <v>0</v>
      </c>
      <c r="AQ264" t="b">
        <f>IF(OR(Table1[[#This Row],[Rodents]],Table1[[#This Row],[Human]],Table1[[#This Row],[Pig]]),OR(ISNUMBER(FIND("pulmonary",C264)),ISNUMBER(FIND("lung",C264))),"NA")</f>
        <v>1</v>
      </c>
      <c r="AR264" t="b">
        <f>IF(OR(Table1[[#This Row],[Rodents]],Table1[[#This Row],[Human]],Table1[[#This Row],[Pig]]),OR(ISNUMBER(FIND("skin",C264)),ISNUMBER(FIND("dermal",C264))),"NA")</f>
        <v>0</v>
      </c>
      <c r="AS264" t="b">
        <f>IF(OR(Table1[[#This Row],[Rodents]],Table1[[#This Row],[Human]],Table1[[#This Row],[Pig]]),OR(ISNUMBER(FIND("liver",C264)),ISNUMBER(FIND("hepat",C264))),"NA")</f>
        <v>0</v>
      </c>
      <c r="AT264" t="b">
        <f>IF(OR(Table1[[#This Row],[Rodents]],Table1[[#This Row],[Human]],Table1[[#This Row],[Pig]]),OR(ISNUMBER(FIND("kidney",C264)),ISNUMBER(FIND("neph",C264))),"NA")</f>
        <v>0</v>
      </c>
      <c r="AU264" t="b">
        <f>IF(OR(Table1[[#This Row],[Rodents]],Table1[[#This Row],[Human]],Table1[[#This Row],[Pig]]),OR(ISNUMBER(FIND("brain",C264)),ISNUMBER(FIND("neur",C264)),ISNUMBER(FIND("nerv",C264))),"NA")</f>
        <v>0</v>
      </c>
      <c r="AV264" t="b">
        <f>IF(OR(Table1[[#This Row],[Rodents]],Table1[[#This Row],[Human]],Table1[[#This Row],[Pig]]),OR(ISNUMBER(FIND("heart",C264)),ISNUMBER(FIND("cardi",C264))),"NA")</f>
        <v>1</v>
      </c>
      <c r="AW264" t="b">
        <f>IF(OR(Table1[[#This Row],[Rodents]],Table1[[#This Row],[Human]],Table1[[#This Row],[Pig]]),OR(ISNUMBER(FIND("gastro",C264)),ISNUMBER(FIND("intesti",C264)),ISNUMBER(FIND("stomach",C264))),"NA")</f>
        <v>0</v>
      </c>
      <c r="AX264" t="b">
        <f>IF(OR(Table1[[#This Row],[Rodents]],Table1[[#This Row],[Human]],Table1[[#This Row],[Pig]]),NOT(OR(AQ264,AR264,AS264,AT264,AU264,AV264,AW264)),"NA")</f>
        <v>0</v>
      </c>
      <c r="AY264" t="b">
        <f>OR(ISNUMBER(FIND("SWCNT",C264)),ISNUMBER(FIND("SWNT",C264)),ISNUMBER(FIND("single-wall",C264)),ISNUMBER(FIND("single wall",C264)),ISNUMBER(FIND("Single wall",C264)),ISNUMBER(FIND("Single-wall",C264)),ISNUMBER(FIND("SWCNT",B264)),ISNUMBER(FIND("SWNT",B264)),ISNUMBER(FIND("single-wall",B264)),ISNUMBER(FIND("single wall",B264)),ISNUMBER(FIND("Single-wall",B264)),ISNUMBER(FIND("Single wall",B264)))</f>
        <v>0</v>
      </c>
      <c r="AZ264" t="b">
        <f>OR(ISNUMBER(FIND("MWCNT",C264)),ISNUMBER(FIND("MWNT",C264)),ISNUMBER(FIND("multi-wall",C264)),ISNUMBER(FIND("multi wall",C264)),ISNUMBER(FIND("multiwall",C264)),ISNUMBER(FIND("Multi-wall",C264)),ISNUMBER(FIND("Multi wall",C264)),ISNUMBER(FIND("Multiwall",C264)),ISNUMBER(FIND("MWCNT",B264)),ISNUMBER(FIND("MWNT",B264)),ISNUMBER(FIND("multi-wall",B264)),ISNUMBER(FIND("multi wall",B264)),ISNUMBER(FIND("multiwall",B264)),ISNUMBER(FIND("Multi-wall",B264)),ISNUMBER(FIND("Multi wall",B264)),ISNUMBER(FIND("Multiwall",B264)),ISNUMBER(FIND("Double-wall",B264)),ISNUMBER(FIND("Double wall",B264)),ISNUMBER(FIND("Doublewall",B264)),ISNUMBER(FIND("double-wall",B264)),ISNUMBER(FIND("double wall",B264)),ISNUMBER(FIND("doublewall",B264)))</f>
        <v>1</v>
      </c>
      <c r="BA264" t="b">
        <f>AND(Table1[[#This Row],[SWCNT]],Table1[[#This Row],[MWCNT]])</f>
        <v>0</v>
      </c>
      <c r="BB264" t="b">
        <f>IF(Table1[[#This Row],[SWCNT]]=TRUE,FALSE,IF(Table1[[#This Row],[MWCNT]]=TRUE,FALSE,TRUE))</f>
        <v>0</v>
      </c>
      <c r="BC264" s="18"/>
    </row>
    <row r="265" spans="1:55" ht="222">
      <c r="A265" t="s">
        <v>2692</v>
      </c>
      <c r="B265" s="2" t="s">
        <v>2694</v>
      </c>
      <c r="C265" s="16" t="s">
        <v>2696</v>
      </c>
      <c r="D265" s="17" t="s">
        <v>2697</v>
      </c>
      <c r="E265" s="2">
        <v>2016</v>
      </c>
      <c r="F265" t="b">
        <f>OR(ISNUMBER(FIND("cytotoxic",C265)),ISNUMBER(FIND("Cytotoxic",C265)),ISNUMBER(FIND("cellular toxicity",C265)),ISNUMBER(FIND("cell death",C265)),ISNUMBER(FIND("viable",C265)),ISNUMBER(FIND("phytotoxic",C265)),ISNUMBER(FIND("acute toxicity",C265)),ISNUMBER(FIND("MTT",C265)),ISNUMBER(FIND("survival",C265)),ISNUMBER(FIND("prolifer",C265)),ISNUMBER(FIND("apoptosis",C265)),ISNUMBER(FIND("neurotoxic",C265)),ISNUMBER(FIND("  lysis ",C265)),ISNUMBER(FIND("necrosis",C265)),ISNUMBER(FIND("cellular death",C265))*3,ISNUMBER(FIND("LDH",C265)),ISNUMBER(FIND("Acute toxicity",C265)))</f>
        <v>1</v>
      </c>
      <c r="G265" t="b">
        <f>OR(ISNUMBER(FIND("genotoxic",C265)),ISNUMBER(FIND("genotoxicity",C265)),ISNUMBER(FIND("DNA damage",C265)),ISNUMBER(FIND("DNA",C265)),ISNUMBER(FIND("RNA",C265)),ISNUMBER(FIND("mesothelioma",C265)),ISNUMBER(FIND("carcino",C265)),ISNUMBER(FIND("mutagen",C265)),ISNUMBER(FIND("genetic",C265)))</f>
        <v>0</v>
      </c>
      <c r="H265" t="b">
        <f>OR(ISNUMBER(FIND("inflammatory",C265)),ISNUMBER(FIND("inflamm",C265)))</f>
        <v>1</v>
      </c>
      <c r="I265" t="b">
        <f>OR(ISNUMBER(FIND("immune",C265)),ISNUMBER(FIND("immunological",C265)),ISNUMBER(FIND("interleuk",C265)),ISNUMBER(FIND("platelet activation",C265)),ISNUMBER(FIND("monocyte",C265)),ISNUMBER(FIND("leukocyte",C265)),ISNUMBER(FIND("cytokine",C265)),ISNUMBER(FIND("CD4",C265)),ISNUMBER(FIND("CD8",C265)),ISNUMBER(FIND("T-cell",C265)))</f>
        <v>1</v>
      </c>
      <c r="J265" t="b">
        <f>OR(ISNUMBER(FIND("reactive oxygen",C265)),ISNUMBER(FIND("ROS",C265)),ISNUMBER(FIND("free radical",C265)),ISNUMBER(FIND("oxidative stress",C265)),ISNUMBER(FIND("peroxid",C265)),ISNUMBER(FIND("oxidative",C265)),ISNUMBER(FIND("antioxid",C265)))</f>
        <v>0</v>
      </c>
      <c r="K265" t="b">
        <f>OR(ISNUMBER(FIND("autophag",C265)))</f>
        <v>0</v>
      </c>
      <c r="L265" t="b">
        <f>OR(ISNUMBER(FIND("morpholog",C265)))</f>
        <v>0</v>
      </c>
      <c r="M265" t="b">
        <f>OR(ISNUMBER(FIND("fibrosis",C265)),ISNUMBER(FIND("Fibrosis",C265)),ISNUMBER(FIND("fibrot",C265)))</f>
        <v>0</v>
      </c>
      <c r="N265" t="b">
        <f>OR(ISNUMBER(FIND("offspring",C265)),ISNUMBER(FIND("Parental",C265)),ISNUMBER(FIND("parental",C265)),ISNUMBER(FIND("germline",C265)),ISNUMBER(FIND("reproduc",C265)),ISNUMBER(FIND("embryo",C265)))</f>
        <v>0</v>
      </c>
      <c r="O265" t="b">
        <f>OR(ISNUMBER(FIND("metabol",C265)),ISNUMBER(FIND("Metabol",C265)),ISNUMBER(FIND("digest",C265)),ISNUMBER(FIND("mitochon",C265)))</f>
        <v>0</v>
      </c>
      <c r="P265" t="b">
        <f>OR(ISNUMBER(FIND("ecotox",C265)),ISNUMBER(FIND("Ecotox",B265)),ISNUMBER(FIND("ecotox",B265)),ISNUMBER(FIND("Ecotox",C265)))</f>
        <v>0</v>
      </c>
      <c r="Q265" t="b">
        <f>OR(ISNUMBER(FIND("Bioaccum",C265)),ISNUMBER(FIND("bioaccum",C265)),ISNUMBER(FIND("accum",C265)))</f>
        <v>0</v>
      </c>
      <c r="R265" t="b">
        <f>OR(ISNUMBER(FIND("Occupation",C265)),ISNUMBER(FIND("occupation",C265)),ISNUMBER(FIND("worker",C265)),ISNUMBER(FIND("workforce",C265)))</f>
        <v>0</v>
      </c>
      <c r="S265" t="b">
        <f>NOT(OR(F265,G265,H265,I265,J265,K265,L265,M265,N265,O265,P265,Q265,R265))</f>
        <v>0</v>
      </c>
      <c r="U265" t="b">
        <f>OR(Table1[[#This Row],[Inflammation]],Table1[[#This Row],[Immune]])</f>
        <v>1</v>
      </c>
      <c r="V265" t="b">
        <f>IF(OR(Table1[[#This Row],[Rodents]],Table1[[#This Row],[Human]],Table1[[#This Row],[Pig]]),OR(ISNUMBER(FIND("intratrach",C265)),ISNUMBER(FIND("nasal ",C265)),ISNUMBER(FIND("instill",C265))),"NA")</f>
        <v>1</v>
      </c>
      <c r="W265" t="b">
        <f>IF(OR(Table1[[#This Row],[Rodents]],Table1[[#This Row],[Human]],Table1[[#This Row],[Pig]]),OR(ISNUMBER(FIND("dermal",C265)),ISNUMBER(FIND("skin ",C265))),"NA")</f>
        <v>0</v>
      </c>
      <c r="X265" t="b">
        <f>IF(OR(Table1[[#This Row],[Rodents]],Table1[[#This Row],[Human]],Table1[[#This Row],[Pig]]),OR(ISNUMBER(FIND("injected",C265)),ISNUMBER(FIND("periton",C265)),ISNUMBER(FIND("intrascrot",C265))),"NA")</f>
        <v>0</v>
      </c>
      <c r="Y265" t="b">
        <f>IF(OR(Table1[[#This Row],[Rodents]],Table1[[#This Row],[Human]],Table1[[#This Row],[Pig]]),NOT(OR(Table1[[#This Row],[Inhaled/Intratracheal/intranasal]],Table1[[#This Row],[Dermal]],Table1[[#This Row],[Injected]])),"NA")</f>
        <v>0</v>
      </c>
      <c r="AA265" t="b">
        <f>OR(ISNUMBER(FIND("fish ",C265)),ISNUMBER(FIND("Fish ",C265)),ISNUMBER(FIND("aquatic",C265)),ISNUMBER(FIND("daphnids",C265)),ISNUMBER(FIND("Carcinus maenas",C265)),ISNUMBER(FIND("Daphnia",C265)),ISNUMBER(FIND("Ruditapes philippinarum",C265)),ISNUMBER(FIND("daphnia",C265)),ISNUMBER(FIND("marine",C265)),ISNUMBER(FIND("mussel",C265)),ISNUMBER(FIND("algae",C265)),ISNUMBER(FIND("Donax faba",C265)),ISNUMBER(FIND("estuarine",C265)),ISNUMBER(FIND("snail",C265)),ISNUMBER(FIND("Prorocentrum donghaiense",C265)) )</f>
        <v>0</v>
      </c>
      <c r="AB265" t="b">
        <f>OR(ISNUMBER(FIND(" rat ",C265)),ISNUMBER(FIND(" rats ",C265)),ISNUMBER(FIND(" Rats ",C265)),ISNUMBER(FIND(" Rat ",C265)),ISNUMBER(FIND(" rat.",C265)),ISNUMBER(FIND(" rats.",C265)),ISNUMBER(FIND("mouse",C265)),ISNUMBER(FIND("mice",C265)), ISNUMBER(FIND(" Mice",C265)))</f>
        <v>1</v>
      </c>
      <c r="AC265" t="b">
        <f>OR(ISNUMBER(FIND(" cell ",C265)),ISNUMBER(FIND("fibroblast",C265)),ISNUMBER(FIND("macrophage",C265)),ISNUMBER(FIND("epithelial",C265)),ISNUMBER(FIND("endothelial",C265)),ISNUMBER(FIND("neuron",C265)),ISNUMBER(FIND(" cells ",C265)),ISNUMBER(FIND("RBC",C265)),ISNUMBER(FIND("mitochond",C265)),ISNUMBER(FIND("adipocyte",C265)),ISNUMBER(FIND("osteo",C265)),ISNUMBER(FIND("keratin",C265)),ISNUMBER(FIND(" cell's ",C265)),ISNUMBER(FIND("eukary",C265)),ISNUMBER(FIND("sperm",C265)))</f>
        <v>1</v>
      </c>
      <c r="AD265" t="b">
        <f>OR(ISNUMBER(FIND("human",B265)),ISNUMBER(FIND("workers",B265)),ISNUMBER(FIND("workforces",B265)),ISNUMBER(FIND("occupational",B265)),ISNUMBER(FIND("Case report",B265)),ISNUMBER(FIND("Workplaces",B265)),ISNUMBER(FIND("worker",B265)))</f>
        <v>0</v>
      </c>
      <c r="AE265" t="b">
        <f>OR(ISNUMBER(FIND(" plant ",C265)),ISNUMBER(FIND("Plant ",C265)),ISNUMBER(FIND("tomato",C265)),ISNUMBER(FIND("plants",C265)),ISNUMBER(FIND("Plants",C265)),ISNUMBER(FIND("algae",C265)),ISNUMBER(FIND("lettuce",C265)),ISNUMBER(FIND("green gram sprouts ",C265)),ISNUMBER(FIND("Cucurbita pepo",C265)),ISNUMBER(FIND("bean ",C265)),ISNUMBER(FIND("chloroplast",C265)),ISNUMBER(FIND("chlorophyll",C265)),ISNUMBER(FIND("seedling",C265)),ISNUMBER(FIND("canola",C265)),ISNUMBER(FIND("shoot",C265)),ISNUMBER(FIND("photosynthes",C265)),ISNUMBER(FIND(" leaves ",C265)),,ISNUMBER(FIND("agriculture",C265)),ISNUMBER(FIND(" crops ",C265)))</f>
        <v>0</v>
      </c>
      <c r="AF265" t="b">
        <f>OR(ISNUMBER(FIND("bacteria",C265)),ISNUMBER(FIND("Bacteria",C265)),ISNUMBER(FIND("Bacterium",C265)),ISNUMBER(FIND("bacterium",C265)),ISNUMBER(FIND(" coli ",C265)))</f>
        <v>0</v>
      </c>
      <c r="AG265" t="b">
        <f>OR(ISNUMBER(FIND("fungi",C265)),ISNUMBER(FIND("Fungi",C265)),ISNUMBER(FIND("fungus",C265)),ISNUMBER(FIND("Fungus",C265)),ISNUMBER(FIND("mushroom",C265)),ISNUMBER(FIND("Mushroom",C265)),ISNUMBER(FIND(" mold ",C265)))</f>
        <v>0</v>
      </c>
      <c r="AH265" t="b">
        <f>OR(ISNUMBER(FIND("Pig ",C265)),ISNUMBER(FIND("pig ",C265)),ISNUMBER(FIND("Pigs ",C265)),ISNUMBER(FIND("pigs ",C265)))</f>
        <v>0</v>
      </c>
      <c r="AI265" t="b">
        <f>OR(ISNUMBER(FIND(" C. elegans",C265)),ISNUMBER(FIND("Caenorhabditis elegans",C265)),ISNUMBER(FIND("earthworms",C265)),ISNUMBER(FIND(" Ficopomatus enigmaticus",C265)),ISNUMBER(FIND("larva",C265)),ISNUMBER(FIND("Lumbriculus variegatus",C265)),ISNUMBER(FIND("nematode",C265)))</f>
        <v>0</v>
      </c>
      <c r="AJ265" t="b">
        <f>NOT(OR(AA265,AB265,AC265,AD265,AE265,AF265,AG265,AH265,AI265))</f>
        <v>0</v>
      </c>
      <c r="AL265" t="b">
        <f>OR(AA265,AB265,AD265,AE265,AF265,AG265,AH265,AI265)</f>
        <v>1</v>
      </c>
      <c r="AM265" t="b">
        <f>IF(Table1[[#This Row],[In vivo?]],IF(Table1[[#This Row],[Cell]],FALSE,TRUE),FALSE)</f>
        <v>0</v>
      </c>
      <c r="AN265" t="b">
        <f>AND(AC265,AL265)</f>
        <v>1</v>
      </c>
      <c r="AO265" t="b">
        <f>IF(Table1[[#This Row],[Cell]],IF(Table1[[#This Row],[In vivo?]],FALSE,TRUE),FALSE)</f>
        <v>0</v>
      </c>
      <c r="AP265" t="b">
        <f>NOT(OR(Table1[[#This Row],[In vivo?]],Table1[[#This Row],[Only in Cell]]))</f>
        <v>0</v>
      </c>
      <c r="AQ265" t="b">
        <f>IF(OR(Table1[[#This Row],[Rodents]],Table1[[#This Row],[Human]],Table1[[#This Row],[Pig]]),OR(ISNUMBER(FIND("pulmonary",C265)),ISNUMBER(FIND("lung",C265))),"NA")</f>
        <v>0</v>
      </c>
      <c r="AR265" t="b">
        <f>IF(OR(Table1[[#This Row],[Rodents]],Table1[[#This Row],[Human]],Table1[[#This Row],[Pig]]),OR(ISNUMBER(FIND("skin",C265)),ISNUMBER(FIND("dermal",C265))),"NA")</f>
        <v>0</v>
      </c>
      <c r="AS265" t="b">
        <f>IF(OR(Table1[[#This Row],[Rodents]],Table1[[#This Row],[Human]],Table1[[#This Row],[Pig]]),OR(ISNUMBER(FIND("liver",C265)),ISNUMBER(FIND("hepat",C265))),"NA")</f>
        <v>0</v>
      </c>
      <c r="AT265" t="b">
        <f>IF(OR(Table1[[#This Row],[Rodents]],Table1[[#This Row],[Human]],Table1[[#This Row],[Pig]]),OR(ISNUMBER(FIND("kidney",C265)),ISNUMBER(FIND("neph",C265))),"NA")</f>
        <v>0</v>
      </c>
      <c r="AU265" t="b">
        <f>IF(OR(Table1[[#This Row],[Rodents]],Table1[[#This Row],[Human]],Table1[[#This Row],[Pig]]),OR(ISNUMBER(FIND("brain",C265)),ISNUMBER(FIND("neur",C265)),ISNUMBER(FIND("nerv",C265))),"NA")</f>
        <v>0</v>
      </c>
      <c r="AV265" t="b">
        <f>IF(OR(Table1[[#This Row],[Rodents]],Table1[[#This Row],[Human]],Table1[[#This Row],[Pig]]),OR(ISNUMBER(FIND("heart",C265)),ISNUMBER(FIND("cardi",C265))),"NA")</f>
        <v>0</v>
      </c>
      <c r="AW265" t="b">
        <f>IF(OR(Table1[[#This Row],[Rodents]],Table1[[#This Row],[Human]],Table1[[#This Row],[Pig]]),OR(ISNUMBER(FIND("gastro",C265)),ISNUMBER(FIND("intesti",C265)),ISNUMBER(FIND("stomach",C265))),"NA")</f>
        <v>0</v>
      </c>
      <c r="AX265" t="b">
        <f>IF(OR(Table1[[#This Row],[Rodents]],Table1[[#This Row],[Human]],Table1[[#This Row],[Pig]]),NOT(OR(AQ265,AR265,AS265,AT265,AU265,AV265,AW265)),"NA")</f>
        <v>1</v>
      </c>
      <c r="AY265" t="b">
        <f>OR(ISNUMBER(FIND("SWCNT",C265)),ISNUMBER(FIND("SWNT",C265)),ISNUMBER(FIND("single-wall",C265)),ISNUMBER(FIND("single wall",C265)),ISNUMBER(FIND("Single wall",C265)),ISNUMBER(FIND("Single-wall",C265)),ISNUMBER(FIND("SWCNT",B265)),ISNUMBER(FIND("SWNT",B265)),ISNUMBER(FIND("single-wall",B265)),ISNUMBER(FIND("single wall",B265)),ISNUMBER(FIND("Single-wall",B265)),ISNUMBER(FIND("Single wall",B265)))</f>
        <v>0</v>
      </c>
      <c r="AZ265" t="b">
        <f>OR(ISNUMBER(FIND("MWCNT",C265)),ISNUMBER(FIND("MWNT",C265)),ISNUMBER(FIND("multi-wall",C265)),ISNUMBER(FIND("multi wall",C265)),ISNUMBER(FIND("multiwall",C265)),ISNUMBER(FIND("Multi-wall",C265)),ISNUMBER(FIND("Multi wall",C265)),ISNUMBER(FIND("Multiwall",C265)),ISNUMBER(FIND("MWCNT",B265)),ISNUMBER(FIND("MWNT",B265)),ISNUMBER(FIND("multi-wall",B265)),ISNUMBER(FIND("multi wall",B265)),ISNUMBER(FIND("multiwall",B265)),ISNUMBER(FIND("Multi-wall",B265)),ISNUMBER(FIND("Multi wall",B265)),ISNUMBER(FIND("Multiwall",B265)),ISNUMBER(FIND("Double-wall",B265)),ISNUMBER(FIND("Double wall",B265)),ISNUMBER(FIND("Doublewall",B265)),ISNUMBER(FIND("double-wall",B265)),ISNUMBER(FIND("double wall",B265)),ISNUMBER(FIND("doublewall",B265)))</f>
        <v>1</v>
      </c>
      <c r="BA265" t="b">
        <f>AND(Table1[[#This Row],[SWCNT]],Table1[[#This Row],[MWCNT]])</f>
        <v>0</v>
      </c>
      <c r="BB265" t="b">
        <f>IF(Table1[[#This Row],[SWCNT]]=TRUE,FALSE,IF(Table1[[#This Row],[MWCNT]]=TRUE,FALSE,TRUE))</f>
        <v>0</v>
      </c>
      <c r="BC265" s="18"/>
    </row>
    <row r="266" spans="1:55" ht="296">
      <c r="A266" t="s">
        <v>2737</v>
      </c>
      <c r="B266" s="2" t="s">
        <v>2738</v>
      </c>
      <c r="C266" s="16" t="s">
        <v>2739</v>
      </c>
      <c r="D266" s="17" t="s">
        <v>371</v>
      </c>
      <c r="E266" s="2">
        <v>2016</v>
      </c>
      <c r="F266" t="b">
        <f>OR(ISNUMBER(FIND("cytotoxic",C266)),ISNUMBER(FIND("Cytotoxic",C266)),ISNUMBER(FIND("cellular toxicity",C266)),ISNUMBER(FIND("cell death",C266)),ISNUMBER(FIND("viable",C266)),ISNUMBER(FIND("phytotoxic",C266)),ISNUMBER(FIND("acute toxicity",C266)),ISNUMBER(FIND("MTT",C266)),ISNUMBER(FIND("survival",C266)),ISNUMBER(FIND("prolifer",C266)),ISNUMBER(FIND("apoptosis",C266)),ISNUMBER(FIND("neurotoxic",C266)),ISNUMBER(FIND("  lysis ",C266)),ISNUMBER(FIND("necrosis",C266)),ISNUMBER(FIND("cellular death",C266))*3,ISNUMBER(FIND("LDH",C266)),ISNUMBER(FIND("Acute toxicity",C266)))</f>
        <v>1</v>
      </c>
      <c r="G266" t="b">
        <f>OR(ISNUMBER(FIND("genotoxic",C266)),ISNUMBER(FIND("genotoxicity",C266)),ISNUMBER(FIND("DNA damage",C266)),ISNUMBER(FIND("DNA",C266)),ISNUMBER(FIND("RNA",C266)),ISNUMBER(FIND("mesothelioma",C266)),ISNUMBER(FIND("carcino",C266)),ISNUMBER(FIND("mutagen",C266)),ISNUMBER(FIND("genetic",C266)))</f>
        <v>0</v>
      </c>
      <c r="H266" t="b">
        <f>OR(ISNUMBER(FIND("inflammatory",C266)),ISNUMBER(FIND("inflamm",C266)))</f>
        <v>1</v>
      </c>
      <c r="I266" t="b">
        <f>OR(ISNUMBER(FIND("immune",C266)),ISNUMBER(FIND("immunological",C266)),ISNUMBER(FIND("interleuk",C266)),ISNUMBER(FIND("platelet activation",C266)),ISNUMBER(FIND("monocyte",C266)),ISNUMBER(FIND("leukocyte",C266)),ISNUMBER(FIND("cytokine",C266)),ISNUMBER(FIND("CD4",C266)),ISNUMBER(FIND("CD8",C266)),ISNUMBER(FIND("T-cell",C266)))</f>
        <v>1</v>
      </c>
      <c r="J266" t="b">
        <f>OR(ISNUMBER(FIND("reactive oxygen",C266)),ISNUMBER(FIND("ROS",C266)),ISNUMBER(FIND("free radical",C266)),ISNUMBER(FIND("oxidative stress",C266)),ISNUMBER(FIND("peroxid",C266)),ISNUMBER(FIND("oxidative",C266)),ISNUMBER(FIND("antioxid",C266)))</f>
        <v>0</v>
      </c>
      <c r="K266" t="b">
        <f>OR(ISNUMBER(FIND("autophag",C266)))</f>
        <v>0</v>
      </c>
      <c r="L266" t="b">
        <f>OR(ISNUMBER(FIND("morpholog",C266)))</f>
        <v>0</v>
      </c>
      <c r="M266" t="b">
        <f>OR(ISNUMBER(FIND("fibrosis",C266)),ISNUMBER(FIND("Fibrosis",C266)),ISNUMBER(FIND("fibrot",C266)))</f>
        <v>0</v>
      </c>
      <c r="N266" t="b">
        <f>OR(ISNUMBER(FIND("offspring",C266)),ISNUMBER(FIND("Parental",C266)),ISNUMBER(FIND("parental",C266)),ISNUMBER(FIND("germline",C266)),ISNUMBER(FIND("reproduc",C266)),ISNUMBER(FIND("embryo",C266)))</f>
        <v>0</v>
      </c>
      <c r="O266" t="b">
        <f>OR(ISNUMBER(FIND("metabol",C266)),ISNUMBER(FIND("Metabol",C266)),ISNUMBER(FIND("digest",C266)),ISNUMBER(FIND("mitochon",C266)))</f>
        <v>0</v>
      </c>
      <c r="P266" t="b">
        <f>OR(ISNUMBER(FIND("ecotox",C266)),ISNUMBER(FIND("Ecotox",B266)),ISNUMBER(FIND("ecotox",B266)),ISNUMBER(FIND("Ecotox",C266)))</f>
        <v>0</v>
      </c>
      <c r="Q266" t="b">
        <f>OR(ISNUMBER(FIND("Bioaccum",C266)),ISNUMBER(FIND("bioaccum",C266)),ISNUMBER(FIND("accum",C266)))</f>
        <v>0</v>
      </c>
      <c r="R266" t="b">
        <f>OR(ISNUMBER(FIND("Occupation",C266)),ISNUMBER(FIND("occupation",C266)),ISNUMBER(FIND("worker",C266)),ISNUMBER(FIND("workforce",C266)))</f>
        <v>0</v>
      </c>
      <c r="S266" t="b">
        <f>NOT(OR(F266,G266,H266,I266,J266,K266,L266,M266,N266,O266,P266,Q266,R266))</f>
        <v>0</v>
      </c>
      <c r="U266" t="b">
        <f>OR(Table1[[#This Row],[Inflammation]],Table1[[#This Row],[Immune]])</f>
        <v>1</v>
      </c>
      <c r="V266" t="str">
        <f>IF(OR(Table1[[#This Row],[Rodents]],Table1[[#This Row],[Human]],Table1[[#This Row],[Pig]]),OR(ISNUMBER(FIND("intratrach",C266)),ISNUMBER(FIND("nasal ",C266)),ISNUMBER(FIND("instill",C266))),"NA")</f>
        <v>NA</v>
      </c>
      <c r="W266" t="str">
        <f>IF(OR(Table1[[#This Row],[Rodents]],Table1[[#This Row],[Human]],Table1[[#This Row],[Pig]]),OR(ISNUMBER(FIND("dermal",C266)),ISNUMBER(FIND("skin ",C266))),"NA")</f>
        <v>NA</v>
      </c>
      <c r="X266" t="str">
        <f>IF(OR(Table1[[#This Row],[Rodents]],Table1[[#This Row],[Human]],Table1[[#This Row],[Pig]]),OR(ISNUMBER(FIND("injected",C266)),ISNUMBER(FIND("periton",C266)),ISNUMBER(FIND("intrascrot",C266))),"NA")</f>
        <v>NA</v>
      </c>
      <c r="Y266" t="str">
        <f>IF(OR(Table1[[#This Row],[Rodents]],Table1[[#This Row],[Human]],Table1[[#This Row],[Pig]]),NOT(OR(Table1[[#This Row],[Inhaled/Intratracheal/intranasal]],Table1[[#This Row],[Dermal]],Table1[[#This Row],[Injected]])),"NA")</f>
        <v>NA</v>
      </c>
      <c r="AA266" t="b">
        <f>OR(ISNUMBER(FIND("fish ",C266)),ISNUMBER(FIND("Fish ",C266)),ISNUMBER(FIND("aquatic",C266)),ISNUMBER(FIND("daphnids",C266)),ISNUMBER(FIND("Carcinus maenas",C266)),ISNUMBER(FIND("Daphnia",C266)),ISNUMBER(FIND("Ruditapes philippinarum",C266)),ISNUMBER(FIND("daphnia",C266)),ISNUMBER(FIND("marine",C266)),ISNUMBER(FIND("mussel",C266)),ISNUMBER(FIND("algae",C266)),ISNUMBER(FIND("Donax faba",C266)),ISNUMBER(FIND("estuarine",C266)),ISNUMBER(FIND("snail",C266)),ISNUMBER(FIND("Prorocentrum donghaiense",C266)) )</f>
        <v>0</v>
      </c>
      <c r="AB266" t="b">
        <f>OR(ISNUMBER(FIND(" rat ",C266)),ISNUMBER(FIND(" rats ",C266)),ISNUMBER(FIND(" Rats ",C266)),ISNUMBER(FIND(" Rat ",C266)),ISNUMBER(FIND(" rat.",C266)),ISNUMBER(FIND(" rats.",C266)),ISNUMBER(FIND("mouse",C266)),ISNUMBER(FIND("mice",C266)), ISNUMBER(FIND(" Mice",C266)))</f>
        <v>0</v>
      </c>
      <c r="AC266" t="b">
        <f>OR(ISNUMBER(FIND(" cell ",C266)),ISNUMBER(FIND("fibroblast",C266)),ISNUMBER(FIND("macrophage",C266)),ISNUMBER(FIND("epithelial",C266)),ISNUMBER(FIND("endothelial",C266)),ISNUMBER(FIND("neuron",C266)),ISNUMBER(FIND(" cells ",C266)),ISNUMBER(FIND("RBC",C266)),ISNUMBER(FIND("mitochond",C266)),ISNUMBER(FIND("adipocyte",C266)),ISNUMBER(FIND("osteo",C266)),ISNUMBER(FIND("keratin",C266)),ISNUMBER(FIND(" cell's ",C266)),ISNUMBER(FIND("eukary",C266)),ISNUMBER(FIND("sperm",C266)))</f>
        <v>1</v>
      </c>
      <c r="AD266" t="b">
        <f>OR(ISNUMBER(FIND("human",B266)),ISNUMBER(FIND("workers",B266)),ISNUMBER(FIND("workforces",B266)),ISNUMBER(FIND("occupational",B266)),ISNUMBER(FIND("Case report",B266)),ISNUMBER(FIND("Workplaces",B266)),ISNUMBER(FIND("worker",B266)))</f>
        <v>0</v>
      </c>
      <c r="AE266" t="b">
        <f>OR(ISNUMBER(FIND(" plant ",C266)),ISNUMBER(FIND("Plant ",C266)),ISNUMBER(FIND("tomato",C266)),ISNUMBER(FIND("plants",C266)),ISNUMBER(FIND("Plants",C266)),ISNUMBER(FIND("algae",C266)),ISNUMBER(FIND("lettuce",C266)),ISNUMBER(FIND("green gram sprouts ",C266)),ISNUMBER(FIND("Cucurbita pepo",C266)),ISNUMBER(FIND("bean ",C266)),ISNUMBER(FIND("chloroplast",C266)),ISNUMBER(FIND("chlorophyll",C266)),ISNUMBER(FIND("seedling",C266)),ISNUMBER(FIND("canola",C266)),ISNUMBER(FIND("shoot",C266)),ISNUMBER(FIND("photosynthes",C266)),ISNUMBER(FIND(" leaves ",C266)),,ISNUMBER(FIND("agriculture",C266)),ISNUMBER(FIND(" crops ",C266)))</f>
        <v>0</v>
      </c>
      <c r="AF266" t="b">
        <f>OR(ISNUMBER(FIND("bacteria",C266)),ISNUMBER(FIND("Bacteria",C266)),ISNUMBER(FIND("Bacterium",C266)),ISNUMBER(FIND("bacterium",C266)),ISNUMBER(FIND(" coli ",C266)))</f>
        <v>0</v>
      </c>
      <c r="AG266" t="b">
        <f>OR(ISNUMBER(FIND("fungi",C266)),ISNUMBER(FIND("Fungi",C266)),ISNUMBER(FIND("fungus",C266)),ISNUMBER(FIND("Fungus",C266)),ISNUMBER(FIND("mushroom",C266)),ISNUMBER(FIND("Mushroom",C266)),ISNUMBER(FIND(" mold ",C266)))</f>
        <v>0</v>
      </c>
      <c r="AH266" t="b">
        <f>OR(ISNUMBER(FIND("Pig ",C266)),ISNUMBER(FIND("pig ",C266)),ISNUMBER(FIND("Pigs ",C266)),ISNUMBER(FIND("pigs ",C266)))</f>
        <v>0</v>
      </c>
      <c r="AI266" t="b">
        <f>OR(ISNUMBER(FIND(" C. elegans",C266)),ISNUMBER(FIND("Caenorhabditis elegans",C266)),ISNUMBER(FIND("earthworms",C266)),ISNUMBER(FIND(" Ficopomatus enigmaticus",C266)),ISNUMBER(FIND("larva",C266)),ISNUMBER(FIND("Lumbriculus variegatus",C266)),ISNUMBER(FIND("nematode",C266)))</f>
        <v>0</v>
      </c>
      <c r="AJ266" t="b">
        <f>NOT(OR(AA266,AB266,AC266,AD266,AE266,AF266,AG266,AH266,AI266))</f>
        <v>0</v>
      </c>
      <c r="AL266" t="b">
        <f>OR(AA266,AB266,AD266,AE266,AF266,AG266,AH266,AI266)</f>
        <v>0</v>
      </c>
      <c r="AM266" t="b">
        <f>IF(Table1[[#This Row],[In vivo?]],IF(Table1[[#This Row],[Cell]],FALSE,TRUE),FALSE)</f>
        <v>0</v>
      </c>
      <c r="AN266" t="b">
        <f>AND(AC266,AL266)</f>
        <v>0</v>
      </c>
      <c r="AO266" t="b">
        <f>IF(Table1[[#This Row],[Cell]],IF(Table1[[#This Row],[In vivo?]],FALSE,TRUE),FALSE)</f>
        <v>1</v>
      </c>
      <c r="AP266" t="b">
        <f>NOT(OR(Table1[[#This Row],[In vivo?]],Table1[[#This Row],[Only in Cell]]))</f>
        <v>0</v>
      </c>
      <c r="AQ266" t="str">
        <f>IF(OR(Table1[[#This Row],[Rodents]],Table1[[#This Row],[Human]],Table1[[#This Row],[Pig]]),OR(ISNUMBER(FIND("pulmonary",C266)),ISNUMBER(FIND("lung",C266))),"NA")</f>
        <v>NA</v>
      </c>
      <c r="AR266" t="str">
        <f>IF(OR(Table1[[#This Row],[Rodents]],Table1[[#This Row],[Human]],Table1[[#This Row],[Pig]]),OR(ISNUMBER(FIND("skin",C266)),ISNUMBER(FIND("dermal",C266))),"NA")</f>
        <v>NA</v>
      </c>
      <c r="AS266" t="str">
        <f>IF(OR(Table1[[#This Row],[Rodents]],Table1[[#This Row],[Human]],Table1[[#This Row],[Pig]]),OR(ISNUMBER(FIND("liver",C266)),ISNUMBER(FIND("hepat",C266))),"NA")</f>
        <v>NA</v>
      </c>
      <c r="AT266" t="str">
        <f>IF(OR(Table1[[#This Row],[Rodents]],Table1[[#This Row],[Human]],Table1[[#This Row],[Pig]]),OR(ISNUMBER(FIND("kidney",C266)),ISNUMBER(FIND("neph",C266))),"NA")</f>
        <v>NA</v>
      </c>
      <c r="AU266" t="str">
        <f>IF(OR(Table1[[#This Row],[Rodents]],Table1[[#This Row],[Human]],Table1[[#This Row],[Pig]]),OR(ISNUMBER(FIND("brain",C266)),ISNUMBER(FIND("neur",C266)),ISNUMBER(FIND("nerv",C266))),"NA")</f>
        <v>NA</v>
      </c>
      <c r="AV266" t="str">
        <f>IF(OR(Table1[[#This Row],[Rodents]],Table1[[#This Row],[Human]],Table1[[#This Row],[Pig]]),OR(ISNUMBER(FIND("heart",C266)),ISNUMBER(FIND("cardi",C266))),"NA")</f>
        <v>NA</v>
      </c>
      <c r="AW266" t="str">
        <f>IF(OR(Table1[[#This Row],[Rodents]],Table1[[#This Row],[Human]],Table1[[#This Row],[Pig]]),OR(ISNUMBER(FIND("gastro",C266)),ISNUMBER(FIND("intesti",C266)),ISNUMBER(FIND("stomach",C266))),"NA")</f>
        <v>NA</v>
      </c>
      <c r="AX266" t="str">
        <f>IF(OR(Table1[[#This Row],[Rodents]],Table1[[#This Row],[Human]],Table1[[#This Row],[Pig]]),NOT(OR(AQ266,AR266,AS266,AT266,AU266,AV266,AW266)),"NA")</f>
        <v>NA</v>
      </c>
      <c r="AY266" t="b">
        <f>OR(ISNUMBER(FIND("SWCNT",C266)),ISNUMBER(FIND("SWNT",C266)),ISNUMBER(FIND("single-wall",C266)),ISNUMBER(FIND("single wall",C266)),ISNUMBER(FIND("Single wall",C266)),ISNUMBER(FIND("Single-wall",C266)),ISNUMBER(FIND("SWCNT",B266)),ISNUMBER(FIND("SWNT",B266)),ISNUMBER(FIND("single-wall",B266)),ISNUMBER(FIND("single wall",B266)),ISNUMBER(FIND("Single-wall",B266)),ISNUMBER(FIND("Single wall",B266)))</f>
        <v>0</v>
      </c>
      <c r="AZ266" t="b">
        <f>OR(ISNUMBER(FIND("MWCNT",C266)),ISNUMBER(FIND("MWNT",C266)),ISNUMBER(FIND("multi-wall",C266)),ISNUMBER(FIND("multi wall",C266)),ISNUMBER(FIND("multiwall",C266)),ISNUMBER(FIND("Multi-wall",C266)),ISNUMBER(FIND("Multi wall",C266)),ISNUMBER(FIND("Multiwall",C266)),ISNUMBER(FIND("MWCNT",B266)),ISNUMBER(FIND("MWNT",B266)),ISNUMBER(FIND("multi-wall",B266)),ISNUMBER(FIND("multi wall",B266)),ISNUMBER(FIND("multiwall",B266)),ISNUMBER(FIND("Multi-wall",B266)),ISNUMBER(FIND("Multi wall",B266)),ISNUMBER(FIND("Multiwall",B266)),ISNUMBER(FIND("Double-wall",B266)),ISNUMBER(FIND("Double wall",B266)),ISNUMBER(FIND("Doublewall",B266)),ISNUMBER(FIND("double-wall",B266)),ISNUMBER(FIND("double wall",B266)),ISNUMBER(FIND("doublewall",B266)))</f>
        <v>1</v>
      </c>
      <c r="BA266" t="b">
        <f>AND(Table1[[#This Row],[SWCNT]],Table1[[#This Row],[MWCNT]])</f>
        <v>0</v>
      </c>
      <c r="BB266" t="b">
        <f>IF(Table1[[#This Row],[SWCNT]]=TRUE,FALSE,IF(Table1[[#This Row],[MWCNT]]=TRUE,FALSE,TRUE))</f>
        <v>0</v>
      </c>
      <c r="BC266" s="18"/>
    </row>
    <row r="267" spans="1:55" ht="222">
      <c r="A267" t="s">
        <v>2743</v>
      </c>
      <c r="B267" s="2" t="s">
        <v>2745</v>
      </c>
      <c r="C267" s="16" t="s">
        <v>2747</v>
      </c>
      <c r="D267" s="17" t="s">
        <v>375</v>
      </c>
      <c r="E267" s="2">
        <v>2016</v>
      </c>
      <c r="F267" t="b">
        <f>OR(ISNUMBER(FIND("cytotoxic",C267)),ISNUMBER(FIND("Cytotoxic",C267)),ISNUMBER(FIND("cellular toxicity",C267)),ISNUMBER(FIND("cell death",C267)),ISNUMBER(FIND("viable",C267)),ISNUMBER(FIND("phytotoxic",C267)),ISNUMBER(FIND("acute toxicity",C267)),ISNUMBER(FIND("MTT",C267)),ISNUMBER(FIND("survival",C267)),ISNUMBER(FIND("prolifer",C267)),ISNUMBER(FIND("apoptosis",C267)),ISNUMBER(FIND("neurotoxic",C267)),ISNUMBER(FIND("  lysis ",C267)),ISNUMBER(FIND("necrosis",C267)),ISNUMBER(FIND("cellular death",C267))*3,ISNUMBER(FIND("LDH",C267)),ISNUMBER(FIND("Acute toxicity",C267)))</f>
        <v>1</v>
      </c>
      <c r="G267" t="b">
        <f>OR(ISNUMBER(FIND("genotoxic",C267)),ISNUMBER(FIND("genotoxicity",C267)),ISNUMBER(FIND("DNA damage",C267)),ISNUMBER(FIND("DNA",C267)),ISNUMBER(FIND("RNA",C267)),ISNUMBER(FIND("mesothelioma",C267)),ISNUMBER(FIND("carcino",C267)),ISNUMBER(FIND("mutagen",C267)),ISNUMBER(FIND("genetic",C267)))</f>
        <v>0</v>
      </c>
      <c r="H267" t="b">
        <f>OR(ISNUMBER(FIND("inflammatory",C267)),ISNUMBER(FIND("inflamm",C267)))</f>
        <v>1</v>
      </c>
      <c r="I267" t="b">
        <f>OR(ISNUMBER(FIND("immune",C267)),ISNUMBER(FIND("immunological",C267)),ISNUMBER(FIND("interleuk",C267)),ISNUMBER(FIND("platelet activation",C267)),ISNUMBER(FIND("monocyte",C267)),ISNUMBER(FIND("leukocyte",C267)),ISNUMBER(FIND("cytokine",C267)),ISNUMBER(FIND("CD4",C267)),ISNUMBER(FIND("CD8",C267)),ISNUMBER(FIND("T-cell",C267)))</f>
        <v>0</v>
      </c>
      <c r="J267" t="b">
        <f>OR(ISNUMBER(FIND("reactive oxygen",C267)),ISNUMBER(FIND("ROS",C267)),ISNUMBER(FIND("free radical",C267)),ISNUMBER(FIND("oxidative stress",C267)),ISNUMBER(FIND("peroxid",C267)),ISNUMBER(FIND("oxidative",C267)),ISNUMBER(FIND("antioxid",C267)))</f>
        <v>0</v>
      </c>
      <c r="K267" t="b">
        <f>OR(ISNUMBER(FIND("autophag",C267)))</f>
        <v>0</v>
      </c>
      <c r="L267" t="b">
        <f>OR(ISNUMBER(FIND("morpholog",C267)))</f>
        <v>0</v>
      </c>
      <c r="M267" t="b">
        <f>OR(ISNUMBER(FIND("fibrosis",C267)),ISNUMBER(FIND("Fibrosis",C267)),ISNUMBER(FIND("fibrot",C267)))</f>
        <v>0</v>
      </c>
      <c r="N267" t="b">
        <f>OR(ISNUMBER(FIND("offspring",C267)),ISNUMBER(FIND("Parental",C267)),ISNUMBER(FIND("parental",C267)),ISNUMBER(FIND("germline",C267)),ISNUMBER(FIND("reproduc",C267)),ISNUMBER(FIND("embryo",C267)))</f>
        <v>0</v>
      </c>
      <c r="O267" t="b">
        <f>OR(ISNUMBER(FIND("metabol",C267)),ISNUMBER(FIND("Metabol",C267)),ISNUMBER(FIND("digest",C267)),ISNUMBER(FIND("mitochon",C267)))</f>
        <v>0</v>
      </c>
      <c r="P267" t="b">
        <f>OR(ISNUMBER(FIND("ecotox",C267)),ISNUMBER(FIND("Ecotox",B267)),ISNUMBER(FIND("ecotox",B267)),ISNUMBER(FIND("Ecotox",C267)))</f>
        <v>0</v>
      </c>
      <c r="Q267" t="b">
        <f>OR(ISNUMBER(FIND("Bioaccum",C267)),ISNUMBER(FIND("bioaccum",C267)),ISNUMBER(FIND("accum",C267)))</f>
        <v>0</v>
      </c>
      <c r="R267" t="b">
        <f>OR(ISNUMBER(FIND("Occupation",C267)),ISNUMBER(FIND("occupation",C267)),ISNUMBER(FIND("worker",C267)),ISNUMBER(FIND("workforce",C267)))</f>
        <v>0</v>
      </c>
      <c r="S267" t="b">
        <f>NOT(OR(F267,G267,H267,I267,J267,K267,L267,M267,N267,O267,P267,Q267,R267))</f>
        <v>0</v>
      </c>
      <c r="U267" t="b">
        <f>OR(Table1[[#This Row],[Inflammation]],Table1[[#This Row],[Immune]])</f>
        <v>1</v>
      </c>
      <c r="V267" t="str">
        <f>IF(OR(Table1[[#This Row],[Rodents]],Table1[[#This Row],[Human]],Table1[[#This Row],[Pig]]),OR(ISNUMBER(FIND("intratrach",C267)),ISNUMBER(FIND("nasal ",C267)),ISNUMBER(FIND("instill",C267))),"NA")</f>
        <v>NA</v>
      </c>
      <c r="W267" t="str">
        <f>IF(OR(Table1[[#This Row],[Rodents]],Table1[[#This Row],[Human]],Table1[[#This Row],[Pig]]),OR(ISNUMBER(FIND("dermal",C267)),ISNUMBER(FIND("skin ",C267))),"NA")</f>
        <v>NA</v>
      </c>
      <c r="X267" t="str">
        <f>IF(OR(Table1[[#This Row],[Rodents]],Table1[[#This Row],[Human]],Table1[[#This Row],[Pig]]),OR(ISNUMBER(FIND("injected",C267)),ISNUMBER(FIND("periton",C267)),ISNUMBER(FIND("intrascrot",C267))),"NA")</f>
        <v>NA</v>
      </c>
      <c r="Y267" t="str">
        <f>IF(OR(Table1[[#This Row],[Rodents]],Table1[[#This Row],[Human]],Table1[[#This Row],[Pig]]),NOT(OR(Table1[[#This Row],[Inhaled/Intratracheal/intranasal]],Table1[[#This Row],[Dermal]],Table1[[#This Row],[Injected]])),"NA")</f>
        <v>NA</v>
      </c>
      <c r="AA267" t="b">
        <f>OR(ISNUMBER(FIND("fish ",C267)),ISNUMBER(FIND("Fish ",C267)),ISNUMBER(FIND("aquatic",C267)),ISNUMBER(FIND("daphnids",C267)),ISNUMBER(FIND("Carcinus maenas",C267)),ISNUMBER(FIND("Daphnia",C267)),ISNUMBER(FIND("Ruditapes philippinarum",C267)),ISNUMBER(FIND("daphnia",C267)),ISNUMBER(FIND("marine",C267)),ISNUMBER(FIND("mussel",C267)),ISNUMBER(FIND("algae",C267)),ISNUMBER(FIND("Donax faba",C267)),ISNUMBER(FIND("estuarine",C267)),ISNUMBER(FIND("snail",C267)),ISNUMBER(FIND("Prorocentrum donghaiense",C267)) )</f>
        <v>0</v>
      </c>
      <c r="AB267" t="b">
        <f>OR(ISNUMBER(FIND(" rat ",C267)),ISNUMBER(FIND(" rats ",C267)),ISNUMBER(FIND(" Rats ",C267)),ISNUMBER(FIND(" Rat ",C267)),ISNUMBER(FIND(" rat.",C267)),ISNUMBER(FIND(" rats.",C267)),ISNUMBER(FIND("mouse",C267)),ISNUMBER(FIND("mice",C267)), ISNUMBER(FIND(" Mice",C267)))</f>
        <v>0</v>
      </c>
      <c r="AC267" t="b">
        <f>OR(ISNUMBER(FIND(" cell ",C267)),ISNUMBER(FIND("fibroblast",C267)),ISNUMBER(FIND("macrophage",C267)),ISNUMBER(FIND("epithelial",C267)),ISNUMBER(FIND("endothelial",C267)),ISNUMBER(FIND("neuron",C267)),ISNUMBER(FIND(" cells ",C267)),ISNUMBER(FIND("RBC",C267)),ISNUMBER(FIND("mitochond",C267)),ISNUMBER(FIND("adipocyte",C267)),ISNUMBER(FIND("osteo",C267)),ISNUMBER(FIND("keratin",C267)),ISNUMBER(FIND(" cell's ",C267)),ISNUMBER(FIND("eukary",C267)),ISNUMBER(FIND("sperm",C267)))</f>
        <v>1</v>
      </c>
      <c r="AD267" t="b">
        <f>OR(ISNUMBER(FIND("human",B267)),ISNUMBER(FIND("workers",B267)),ISNUMBER(FIND("workforces",B267)),ISNUMBER(FIND("occupational",B267)),ISNUMBER(FIND("Case report",B267)),ISNUMBER(FIND("Workplaces",B267)),ISNUMBER(FIND("worker",B267)))</f>
        <v>0</v>
      </c>
      <c r="AE267" t="b">
        <f>OR(ISNUMBER(FIND(" plant ",C267)),ISNUMBER(FIND("Plant ",C267)),ISNUMBER(FIND("tomato",C267)),ISNUMBER(FIND("plants",C267)),ISNUMBER(FIND("Plants",C267)),ISNUMBER(FIND("algae",C267)),ISNUMBER(FIND("lettuce",C267)),ISNUMBER(FIND("green gram sprouts ",C267)),ISNUMBER(FIND("Cucurbita pepo",C267)),ISNUMBER(FIND("bean ",C267)),ISNUMBER(FIND("chloroplast",C267)),ISNUMBER(FIND("chlorophyll",C267)),ISNUMBER(FIND("seedling",C267)),ISNUMBER(FIND("canola",C267)),ISNUMBER(FIND("shoot",C267)),ISNUMBER(FIND("photosynthes",C267)),ISNUMBER(FIND(" leaves ",C267)),,ISNUMBER(FIND("agriculture",C267)),ISNUMBER(FIND(" crops ",C267)))</f>
        <v>0</v>
      </c>
      <c r="AF267" t="b">
        <f>OR(ISNUMBER(FIND("bacteria",C267)),ISNUMBER(FIND("Bacteria",C267)),ISNUMBER(FIND("Bacterium",C267)),ISNUMBER(FIND("bacterium",C267)),ISNUMBER(FIND(" coli ",C267)))</f>
        <v>0</v>
      </c>
      <c r="AG267" t="b">
        <f>OR(ISNUMBER(FIND("fungi",C267)),ISNUMBER(FIND("Fungi",C267)),ISNUMBER(FIND("fungus",C267)),ISNUMBER(FIND("Fungus",C267)),ISNUMBER(FIND("mushroom",C267)),ISNUMBER(FIND("Mushroom",C267)),ISNUMBER(FIND(" mold ",C267)))</f>
        <v>0</v>
      </c>
      <c r="AH267" t="b">
        <f>OR(ISNUMBER(FIND("Pig ",C267)),ISNUMBER(FIND("pig ",C267)),ISNUMBER(FIND("Pigs ",C267)),ISNUMBER(FIND("pigs ",C267)))</f>
        <v>0</v>
      </c>
      <c r="AI267" t="b">
        <f>OR(ISNUMBER(FIND(" C. elegans",C267)),ISNUMBER(FIND("Caenorhabditis elegans",C267)),ISNUMBER(FIND("earthworms",C267)),ISNUMBER(FIND(" Ficopomatus enigmaticus",C267)),ISNUMBER(FIND("larva",C267)),ISNUMBER(FIND("Lumbriculus variegatus",C267)),ISNUMBER(FIND("nematode",C267)))</f>
        <v>0</v>
      </c>
      <c r="AJ267" t="b">
        <f>NOT(OR(AA267,AB267,AC267,AD267,AE267,AF267,AG267,AH267,AI267))</f>
        <v>0</v>
      </c>
      <c r="AL267" t="b">
        <f>OR(AA267,AB267,AD267,AE267,AF267,AG267,AH267,AI267)</f>
        <v>0</v>
      </c>
      <c r="AM267" t="b">
        <f>IF(Table1[[#This Row],[In vivo?]],IF(Table1[[#This Row],[Cell]],FALSE,TRUE),FALSE)</f>
        <v>0</v>
      </c>
      <c r="AN267" t="b">
        <f>AND(AC267,AL267)</f>
        <v>0</v>
      </c>
      <c r="AO267" t="b">
        <f>IF(Table1[[#This Row],[Cell]],IF(Table1[[#This Row],[In vivo?]],FALSE,TRUE),FALSE)</f>
        <v>1</v>
      </c>
      <c r="AP267" t="b">
        <f>NOT(OR(Table1[[#This Row],[In vivo?]],Table1[[#This Row],[Only in Cell]]))</f>
        <v>0</v>
      </c>
      <c r="AQ267" t="str">
        <f>IF(OR(Table1[[#This Row],[Rodents]],Table1[[#This Row],[Human]],Table1[[#This Row],[Pig]]),OR(ISNUMBER(FIND("pulmonary",C267)),ISNUMBER(FIND("lung",C267))),"NA")</f>
        <v>NA</v>
      </c>
      <c r="AR267" t="str">
        <f>IF(OR(Table1[[#This Row],[Rodents]],Table1[[#This Row],[Human]],Table1[[#This Row],[Pig]]),OR(ISNUMBER(FIND("skin",C267)),ISNUMBER(FIND("dermal",C267))),"NA")</f>
        <v>NA</v>
      </c>
      <c r="AS267" t="str">
        <f>IF(OR(Table1[[#This Row],[Rodents]],Table1[[#This Row],[Human]],Table1[[#This Row],[Pig]]),OR(ISNUMBER(FIND("liver",C267)),ISNUMBER(FIND("hepat",C267))),"NA")</f>
        <v>NA</v>
      </c>
      <c r="AT267" t="str">
        <f>IF(OR(Table1[[#This Row],[Rodents]],Table1[[#This Row],[Human]],Table1[[#This Row],[Pig]]),OR(ISNUMBER(FIND("kidney",C267)),ISNUMBER(FIND("neph",C267))),"NA")</f>
        <v>NA</v>
      </c>
      <c r="AU267" t="str">
        <f>IF(OR(Table1[[#This Row],[Rodents]],Table1[[#This Row],[Human]],Table1[[#This Row],[Pig]]),OR(ISNUMBER(FIND("brain",C267)),ISNUMBER(FIND("neur",C267)),ISNUMBER(FIND("nerv",C267))),"NA")</f>
        <v>NA</v>
      </c>
      <c r="AV267" t="str">
        <f>IF(OR(Table1[[#This Row],[Rodents]],Table1[[#This Row],[Human]],Table1[[#This Row],[Pig]]),OR(ISNUMBER(FIND("heart",C267)),ISNUMBER(FIND("cardi",C267))),"NA")</f>
        <v>NA</v>
      </c>
      <c r="AW267" t="str">
        <f>IF(OR(Table1[[#This Row],[Rodents]],Table1[[#This Row],[Human]],Table1[[#This Row],[Pig]]),OR(ISNUMBER(FIND("gastro",C267)),ISNUMBER(FIND("intesti",C267)),ISNUMBER(FIND("stomach",C267))),"NA")</f>
        <v>NA</v>
      </c>
      <c r="AX267" t="str">
        <f>IF(OR(Table1[[#This Row],[Rodents]],Table1[[#This Row],[Human]],Table1[[#This Row],[Pig]]),NOT(OR(AQ267,AR267,AS267,AT267,AU267,AV267,AW267)),"NA")</f>
        <v>NA</v>
      </c>
      <c r="AY267" t="b">
        <f>OR(ISNUMBER(FIND("SWCNT",C267)),ISNUMBER(FIND("SWNT",C267)),ISNUMBER(FIND("single-wall",C267)),ISNUMBER(FIND("single wall",C267)),ISNUMBER(FIND("Single wall",C267)),ISNUMBER(FIND("Single-wall",C267)),ISNUMBER(FIND("SWCNT",B267)),ISNUMBER(FIND("SWNT",B267)),ISNUMBER(FIND("single-wall",B267)),ISNUMBER(FIND("single wall",B267)),ISNUMBER(FIND("Single-wall",B267)),ISNUMBER(FIND("Single wall",B267)))</f>
        <v>1</v>
      </c>
      <c r="AZ267" t="b">
        <f>OR(ISNUMBER(FIND("MWCNT",C267)),ISNUMBER(FIND("MWNT",C267)),ISNUMBER(FIND("multi-wall",C267)),ISNUMBER(FIND("multi wall",C267)),ISNUMBER(FIND("multiwall",C267)),ISNUMBER(FIND("Multi-wall",C267)),ISNUMBER(FIND("Multi wall",C267)),ISNUMBER(FIND("Multiwall",C267)),ISNUMBER(FIND("MWCNT",B267)),ISNUMBER(FIND("MWNT",B267)),ISNUMBER(FIND("multi-wall",B267)),ISNUMBER(FIND("multi wall",B267)),ISNUMBER(FIND("multiwall",B267)),ISNUMBER(FIND("Multi-wall",B267)),ISNUMBER(FIND("Multi wall",B267)),ISNUMBER(FIND("Multiwall",B267)),ISNUMBER(FIND("Double-wall",B267)),ISNUMBER(FIND("Double wall",B267)),ISNUMBER(FIND("Doublewall",B267)),ISNUMBER(FIND("double-wall",B267)),ISNUMBER(FIND("double wall",B267)),ISNUMBER(FIND("doublewall",B267)))</f>
        <v>0</v>
      </c>
      <c r="BA267" t="b">
        <f>AND(Table1[[#This Row],[SWCNT]],Table1[[#This Row],[MWCNT]])</f>
        <v>0</v>
      </c>
      <c r="BB267" t="b">
        <f>IF(Table1[[#This Row],[SWCNT]]=TRUE,FALSE,IF(Table1[[#This Row],[MWCNT]]=TRUE,FALSE,TRUE))</f>
        <v>0</v>
      </c>
      <c r="BC267" s="18"/>
    </row>
    <row r="268" spans="1:55" ht="240.5">
      <c r="A268" t="s">
        <v>2753</v>
      </c>
      <c r="B268" s="2" t="s">
        <v>2755</v>
      </c>
      <c r="C268" s="16" t="s">
        <v>2757</v>
      </c>
      <c r="D268" s="17" t="s">
        <v>403</v>
      </c>
      <c r="E268" s="2">
        <v>2016</v>
      </c>
      <c r="F268" t="b">
        <f>OR(ISNUMBER(FIND("cytotoxic",C268)),ISNUMBER(FIND("Cytotoxic",C268)),ISNUMBER(FIND("cellular toxicity",C268)),ISNUMBER(FIND("cell death",C268)),ISNUMBER(FIND("viable",C268)),ISNUMBER(FIND("phytotoxic",C268)),ISNUMBER(FIND("acute toxicity",C268)),ISNUMBER(FIND("MTT",C268)),ISNUMBER(FIND("survival",C268)),ISNUMBER(FIND("prolifer",C268)),ISNUMBER(FIND("apoptosis",C268)),ISNUMBER(FIND("neurotoxic",C268)),ISNUMBER(FIND("  lysis ",C268)),ISNUMBER(FIND("necrosis",C268)),ISNUMBER(FIND("cellular death",C268))*3,ISNUMBER(FIND("LDH",C268)),ISNUMBER(FIND("Acute toxicity",C268)))</f>
        <v>0</v>
      </c>
      <c r="G268" t="b">
        <f>OR(ISNUMBER(FIND("genotoxic",C268)),ISNUMBER(FIND("genotoxicity",C268)),ISNUMBER(FIND("DNA damage",C268)),ISNUMBER(FIND("DNA",C268)),ISNUMBER(FIND("RNA",C268)),ISNUMBER(FIND("mesothelioma",C268)),ISNUMBER(FIND("carcino",C268)),ISNUMBER(FIND("mutagen",C268)),ISNUMBER(FIND("genetic",C268)))</f>
        <v>0</v>
      </c>
      <c r="H268" t="b">
        <f>OR(ISNUMBER(FIND("inflammatory",C268)),ISNUMBER(FIND("inflamm",C268)))</f>
        <v>1</v>
      </c>
      <c r="I268" t="b">
        <f>OR(ISNUMBER(FIND("immune",C268)),ISNUMBER(FIND("immunological",C268)),ISNUMBER(FIND("interleuk",C268)),ISNUMBER(FIND("platelet activation",C268)),ISNUMBER(FIND("monocyte",C268)),ISNUMBER(FIND("leukocyte",C268)),ISNUMBER(FIND("cytokine",C268)),ISNUMBER(FIND("CD4",C268)),ISNUMBER(FIND("CD8",C268)),ISNUMBER(FIND("T-cell",C268)))</f>
        <v>0</v>
      </c>
      <c r="J268" t="b">
        <f>OR(ISNUMBER(FIND("reactive oxygen",C268)),ISNUMBER(FIND("ROS",C268)),ISNUMBER(FIND("free radical",C268)),ISNUMBER(FIND("oxidative stress",C268)),ISNUMBER(FIND("peroxid",C268)),ISNUMBER(FIND("oxidative",C268)),ISNUMBER(FIND("antioxid",C268)))</f>
        <v>0</v>
      </c>
      <c r="K268" t="b">
        <f>OR(ISNUMBER(FIND("autophag",C268)))</f>
        <v>0</v>
      </c>
      <c r="L268" t="b">
        <f>OR(ISNUMBER(FIND("morpholog",C268)))</f>
        <v>0</v>
      </c>
      <c r="M268" t="b">
        <f>OR(ISNUMBER(FIND("fibrosis",C268)),ISNUMBER(FIND("Fibrosis",C268)),ISNUMBER(FIND("fibrot",C268)))</f>
        <v>0</v>
      </c>
      <c r="N268" t="b">
        <f>OR(ISNUMBER(FIND("offspring",C268)),ISNUMBER(FIND("Parental",C268)),ISNUMBER(FIND("parental",C268)),ISNUMBER(FIND("germline",C268)),ISNUMBER(FIND("reproduc",C268)),ISNUMBER(FIND("embryo",C268)))</f>
        <v>0</v>
      </c>
      <c r="O268" t="b">
        <f>OR(ISNUMBER(FIND("metabol",C268)),ISNUMBER(FIND("Metabol",C268)),ISNUMBER(FIND("digest",C268)),ISNUMBER(FIND("mitochon",C268)))</f>
        <v>0</v>
      </c>
      <c r="P268" t="b">
        <f>OR(ISNUMBER(FIND("ecotox",C268)),ISNUMBER(FIND("Ecotox",B268)),ISNUMBER(FIND("ecotox",B268)),ISNUMBER(FIND("Ecotox",C268)))</f>
        <v>0</v>
      </c>
      <c r="Q268" t="b">
        <f>OR(ISNUMBER(FIND("Bioaccum",C268)),ISNUMBER(FIND("bioaccum",C268)),ISNUMBER(FIND("accum",C268)))</f>
        <v>0</v>
      </c>
      <c r="R268" t="b">
        <f>OR(ISNUMBER(FIND("Occupation",C268)),ISNUMBER(FIND("occupation",C268)),ISNUMBER(FIND("worker",C268)),ISNUMBER(FIND("workforce",C268)))</f>
        <v>0</v>
      </c>
      <c r="S268" t="b">
        <f>NOT(OR(F268,G268,H268,I268,J268,K268,L268,M268,N268,O268,P268,Q268,R268))</f>
        <v>0</v>
      </c>
      <c r="U268" t="b">
        <f>OR(Table1[[#This Row],[Inflammation]],Table1[[#This Row],[Immune]])</f>
        <v>1</v>
      </c>
      <c r="V268" t="b">
        <f>IF(OR(Table1[[#This Row],[Rodents]],Table1[[#This Row],[Human]],Table1[[#This Row],[Pig]]),OR(ISNUMBER(FIND("intratrach",C268)),ISNUMBER(FIND("nasal ",C268)),ISNUMBER(FIND("instill",C268))),"NA")</f>
        <v>0</v>
      </c>
      <c r="W268" t="b">
        <f>IF(OR(Table1[[#This Row],[Rodents]],Table1[[#This Row],[Human]],Table1[[#This Row],[Pig]]),OR(ISNUMBER(FIND("dermal",C268)),ISNUMBER(FIND("skin ",C268))),"NA")</f>
        <v>0</v>
      </c>
      <c r="X268" t="b">
        <f>IF(OR(Table1[[#This Row],[Rodents]],Table1[[#This Row],[Human]],Table1[[#This Row],[Pig]]),OR(ISNUMBER(FIND("injected",C268)),ISNUMBER(FIND("periton",C268)),ISNUMBER(FIND("intrascrot",C268))),"NA")</f>
        <v>0</v>
      </c>
      <c r="Y268" t="b">
        <f>IF(OR(Table1[[#This Row],[Rodents]],Table1[[#This Row],[Human]],Table1[[#This Row],[Pig]]),NOT(OR(Table1[[#This Row],[Inhaled/Intratracheal/intranasal]],Table1[[#This Row],[Dermal]],Table1[[#This Row],[Injected]])),"NA")</f>
        <v>1</v>
      </c>
      <c r="AA268" t="b">
        <f>OR(ISNUMBER(FIND("fish ",C268)),ISNUMBER(FIND("Fish ",C268)),ISNUMBER(FIND("aquatic",C268)),ISNUMBER(FIND("daphnids",C268)),ISNUMBER(FIND("Carcinus maenas",C268)),ISNUMBER(FIND("Daphnia",C268)),ISNUMBER(FIND("Ruditapes philippinarum",C268)),ISNUMBER(FIND("daphnia",C268)),ISNUMBER(FIND("marine",C268)),ISNUMBER(FIND("mussel",C268)),ISNUMBER(FIND("algae",C268)),ISNUMBER(FIND("Donax faba",C268)),ISNUMBER(FIND("estuarine",C268)),ISNUMBER(FIND("snail",C268)),ISNUMBER(FIND("Prorocentrum donghaiense",C268)) )</f>
        <v>0</v>
      </c>
      <c r="AB268" t="b">
        <f>OR(ISNUMBER(FIND(" rat ",C268)),ISNUMBER(FIND(" rats ",C268)),ISNUMBER(FIND(" Rats ",C268)),ISNUMBER(FIND(" Rat ",C268)),ISNUMBER(FIND(" rat.",C268)),ISNUMBER(FIND(" rats.",C268)),ISNUMBER(FIND("mouse",C268)),ISNUMBER(FIND("mice",C268)), ISNUMBER(FIND(" Mice",C268)))</f>
        <v>1</v>
      </c>
      <c r="AC268" t="b">
        <f>OR(ISNUMBER(FIND(" cell ",C268)),ISNUMBER(FIND("fibroblast",C268)),ISNUMBER(FIND("macrophage",C268)),ISNUMBER(FIND("epithelial",C268)),ISNUMBER(FIND("endothelial",C268)),ISNUMBER(FIND("neuron",C268)),ISNUMBER(FIND(" cells ",C268)),ISNUMBER(FIND("RBC",C268)),ISNUMBER(FIND("mitochond",C268)),ISNUMBER(FIND("adipocyte",C268)),ISNUMBER(FIND("osteo",C268)),ISNUMBER(FIND("keratin",C268)),ISNUMBER(FIND(" cell's ",C268)),ISNUMBER(FIND("eukary",C268)),ISNUMBER(FIND("sperm",C268)))</f>
        <v>0</v>
      </c>
      <c r="AD268" t="b">
        <f>OR(ISNUMBER(FIND("human",B268)),ISNUMBER(FIND("workers",B268)),ISNUMBER(FIND("workforces",B268)),ISNUMBER(FIND("occupational",B268)),ISNUMBER(FIND("Case report",B268)),ISNUMBER(FIND("Workplaces",B268)),ISNUMBER(FIND("worker",B268)))</f>
        <v>0</v>
      </c>
      <c r="AE268" t="b">
        <f>OR(ISNUMBER(FIND(" plant ",C268)),ISNUMBER(FIND("Plant ",C268)),ISNUMBER(FIND("tomato",C268)),ISNUMBER(FIND("plants",C268)),ISNUMBER(FIND("Plants",C268)),ISNUMBER(FIND("algae",C268)),ISNUMBER(FIND("lettuce",C268)),ISNUMBER(FIND("green gram sprouts ",C268)),ISNUMBER(FIND("Cucurbita pepo",C268)),ISNUMBER(FIND("bean ",C268)),ISNUMBER(FIND("chloroplast",C268)),ISNUMBER(FIND("chlorophyll",C268)),ISNUMBER(FIND("seedling",C268)),ISNUMBER(FIND("canola",C268)),ISNUMBER(FIND("shoot",C268)),ISNUMBER(FIND("photosynthes",C268)),ISNUMBER(FIND(" leaves ",C268)),,ISNUMBER(FIND("agriculture",C268)),ISNUMBER(FIND(" crops ",C268)))</f>
        <v>0</v>
      </c>
      <c r="AF268" t="b">
        <f>OR(ISNUMBER(FIND("bacteria",C268)),ISNUMBER(FIND("Bacteria",C268)),ISNUMBER(FIND("Bacterium",C268)),ISNUMBER(FIND("bacterium",C268)),ISNUMBER(FIND(" coli ",C268)))</f>
        <v>0</v>
      </c>
      <c r="AG268" t="b">
        <f>OR(ISNUMBER(FIND("fungi",C268)),ISNUMBER(FIND("Fungi",C268)),ISNUMBER(FIND("fungus",C268)),ISNUMBER(FIND("Fungus",C268)),ISNUMBER(FIND("mushroom",C268)),ISNUMBER(FIND("Mushroom",C268)),ISNUMBER(FIND(" mold ",C268)))</f>
        <v>0</v>
      </c>
      <c r="AH268" t="b">
        <f>OR(ISNUMBER(FIND("Pig ",C268)),ISNUMBER(FIND("pig ",C268)),ISNUMBER(FIND("Pigs ",C268)),ISNUMBER(FIND("pigs ",C268)))</f>
        <v>0</v>
      </c>
      <c r="AI268" t="b">
        <f>OR(ISNUMBER(FIND(" C. elegans",C268)),ISNUMBER(FIND("Caenorhabditis elegans",C268)),ISNUMBER(FIND("earthworms",C268)),ISNUMBER(FIND(" Ficopomatus enigmaticus",C268)),ISNUMBER(FIND("larva",C268)),ISNUMBER(FIND("Lumbriculus variegatus",C268)),ISNUMBER(FIND("nematode",C268)))</f>
        <v>0</v>
      </c>
      <c r="AJ268" t="b">
        <f>NOT(OR(AA268,AB268,AC268,AD268,AE268,AF268,AG268,AH268,AI268))</f>
        <v>0</v>
      </c>
      <c r="AL268" t="b">
        <f>OR(AA268,AB268,AD268,AE268,AF268,AG268,AH268,AI268)</f>
        <v>1</v>
      </c>
      <c r="AM268" t="b">
        <f>IF(Table1[[#This Row],[In vivo?]],IF(Table1[[#This Row],[Cell]],FALSE,TRUE),FALSE)</f>
        <v>1</v>
      </c>
      <c r="AN268" t="b">
        <f>AND(AC268,AL268)</f>
        <v>0</v>
      </c>
      <c r="AO268" t="b">
        <f>IF(Table1[[#This Row],[Cell]],IF(Table1[[#This Row],[In vivo?]],FALSE,TRUE),FALSE)</f>
        <v>0</v>
      </c>
      <c r="AP268" t="b">
        <f>NOT(OR(Table1[[#This Row],[In vivo?]],Table1[[#This Row],[Only in Cell]]))</f>
        <v>0</v>
      </c>
      <c r="AQ268" t="b">
        <f>IF(OR(Table1[[#This Row],[Rodents]],Table1[[#This Row],[Human]],Table1[[#This Row],[Pig]]),OR(ISNUMBER(FIND("pulmonary",C268)),ISNUMBER(FIND("lung",C268))),"NA")</f>
        <v>1</v>
      </c>
      <c r="AR268" t="b">
        <f>IF(OR(Table1[[#This Row],[Rodents]],Table1[[#This Row],[Human]],Table1[[#This Row],[Pig]]),OR(ISNUMBER(FIND("skin",C268)),ISNUMBER(FIND("dermal",C268))),"NA")</f>
        <v>0</v>
      </c>
      <c r="AS268" t="b">
        <f>IF(OR(Table1[[#This Row],[Rodents]],Table1[[#This Row],[Human]],Table1[[#This Row],[Pig]]),OR(ISNUMBER(FIND("liver",C268)),ISNUMBER(FIND("hepat",C268))),"NA")</f>
        <v>0</v>
      </c>
      <c r="AT268" t="b">
        <f>IF(OR(Table1[[#This Row],[Rodents]],Table1[[#This Row],[Human]],Table1[[#This Row],[Pig]]),OR(ISNUMBER(FIND("kidney",C268)),ISNUMBER(FIND("neph",C268))),"NA")</f>
        <v>0</v>
      </c>
      <c r="AU268" t="b">
        <f>IF(OR(Table1[[#This Row],[Rodents]],Table1[[#This Row],[Human]],Table1[[#This Row],[Pig]]),OR(ISNUMBER(FIND("brain",C268)),ISNUMBER(FIND("neur",C268)),ISNUMBER(FIND("nerv",C268))),"NA")</f>
        <v>0</v>
      </c>
      <c r="AV268" t="b">
        <f>IF(OR(Table1[[#This Row],[Rodents]],Table1[[#This Row],[Human]],Table1[[#This Row],[Pig]]),OR(ISNUMBER(FIND("heart",C268)),ISNUMBER(FIND("cardi",C268))),"NA")</f>
        <v>0</v>
      </c>
      <c r="AW268" t="b">
        <f>IF(OR(Table1[[#This Row],[Rodents]],Table1[[#This Row],[Human]],Table1[[#This Row],[Pig]]),OR(ISNUMBER(FIND("gastro",C268)),ISNUMBER(FIND("intesti",C268)),ISNUMBER(FIND("stomach",C268))),"NA")</f>
        <v>0</v>
      </c>
      <c r="AX268" t="b">
        <f>IF(OR(Table1[[#This Row],[Rodents]],Table1[[#This Row],[Human]],Table1[[#This Row],[Pig]]),NOT(OR(AQ268,AR268,AS268,AT268,AU268,AV268,AW268)),"NA")</f>
        <v>0</v>
      </c>
      <c r="AY268" t="b">
        <f>OR(ISNUMBER(FIND("SWCNT",C268)),ISNUMBER(FIND("SWNT",C268)),ISNUMBER(FIND("single-wall",C268)),ISNUMBER(FIND("single wall",C268)),ISNUMBER(FIND("Single wall",C268)),ISNUMBER(FIND("Single-wall",C268)),ISNUMBER(FIND("SWCNT",B268)),ISNUMBER(FIND("SWNT",B268)),ISNUMBER(FIND("single-wall",B268)),ISNUMBER(FIND("single wall",B268)),ISNUMBER(FIND("Single-wall",B268)),ISNUMBER(FIND("Single wall",B268)))</f>
        <v>0</v>
      </c>
      <c r="AZ268" t="b">
        <f>OR(ISNUMBER(FIND("MWCNT",C268)),ISNUMBER(FIND("MWNT",C268)),ISNUMBER(FIND("multi-wall",C268)),ISNUMBER(FIND("multi wall",C268)),ISNUMBER(FIND("multiwall",C268)),ISNUMBER(FIND("Multi-wall",C268)),ISNUMBER(FIND("Multi wall",C268)),ISNUMBER(FIND("Multiwall",C268)),ISNUMBER(FIND("MWCNT",B268)),ISNUMBER(FIND("MWNT",B268)),ISNUMBER(FIND("multi-wall",B268)),ISNUMBER(FIND("multi wall",B268)),ISNUMBER(FIND("multiwall",B268)),ISNUMBER(FIND("Multi-wall",B268)),ISNUMBER(FIND("Multi wall",B268)),ISNUMBER(FIND("Multiwall",B268)),ISNUMBER(FIND("Double-wall",B268)),ISNUMBER(FIND("Double wall",B268)),ISNUMBER(FIND("Doublewall",B268)),ISNUMBER(FIND("double-wall",B268)),ISNUMBER(FIND("double wall",B268)),ISNUMBER(FIND("doublewall",B268)))</f>
        <v>1</v>
      </c>
      <c r="BA268" t="b">
        <f>AND(Table1[[#This Row],[SWCNT]],Table1[[#This Row],[MWCNT]])</f>
        <v>0</v>
      </c>
      <c r="BB268" t="b">
        <f>IF(Table1[[#This Row],[SWCNT]]=TRUE,FALSE,IF(Table1[[#This Row],[MWCNT]]=TRUE,FALSE,TRUE))</f>
        <v>0</v>
      </c>
      <c r="BC268" s="18"/>
    </row>
    <row r="269" spans="1:55" ht="388.5">
      <c r="A269" t="s">
        <v>2802</v>
      </c>
      <c r="B269" s="2" t="s">
        <v>2804</v>
      </c>
      <c r="C269" s="16" t="s">
        <v>2806</v>
      </c>
      <c r="D269" s="17" t="s">
        <v>181</v>
      </c>
      <c r="E269" s="2">
        <v>2016</v>
      </c>
      <c r="F269" t="b">
        <f>OR(ISNUMBER(FIND("cytotoxic",C269)),ISNUMBER(FIND("Cytotoxic",C269)),ISNUMBER(FIND("cellular toxicity",C269)),ISNUMBER(FIND("cell death",C269)),ISNUMBER(FIND("viable",C269)),ISNUMBER(FIND("phytotoxic",C269)),ISNUMBER(FIND("acute toxicity",C269)),ISNUMBER(FIND("MTT",C269)),ISNUMBER(FIND("survival",C269)),ISNUMBER(FIND("prolifer",C269)),ISNUMBER(FIND("apoptosis",C269)),ISNUMBER(FIND("neurotoxic",C269)),ISNUMBER(FIND("  lysis ",C269)),ISNUMBER(FIND("necrosis",C269)),ISNUMBER(FIND("cellular death",C269))*3,ISNUMBER(FIND("LDH",C269)),ISNUMBER(FIND("Acute toxicity",C269)))</f>
        <v>1</v>
      </c>
      <c r="G269" t="b">
        <f>OR(ISNUMBER(FIND("genotoxic",C269)),ISNUMBER(FIND("genotoxicity",C269)),ISNUMBER(FIND("DNA damage",C269)),ISNUMBER(FIND("DNA",C269)),ISNUMBER(FIND("RNA",C269)),ISNUMBER(FIND("mesothelioma",C269)),ISNUMBER(FIND("carcino",C269)),ISNUMBER(FIND("mutagen",C269)),ISNUMBER(FIND("genetic",C269)))</f>
        <v>1</v>
      </c>
      <c r="H269" t="b">
        <f>OR(ISNUMBER(FIND("inflammatory",C269)),ISNUMBER(FIND("inflamm",C269)))</f>
        <v>1</v>
      </c>
      <c r="I269" t="b">
        <f>OR(ISNUMBER(FIND("immune",C269)),ISNUMBER(FIND("immunological",C269)),ISNUMBER(FIND("interleuk",C269)),ISNUMBER(FIND("platelet activation",C269)),ISNUMBER(FIND("monocyte",C269)),ISNUMBER(FIND("leukocyte",C269)),ISNUMBER(FIND("cytokine",C269)),ISNUMBER(FIND("CD4",C269)),ISNUMBER(FIND("CD8",C269)),ISNUMBER(FIND("T-cell",C269)))</f>
        <v>0</v>
      </c>
      <c r="J269" t="b">
        <f>OR(ISNUMBER(FIND("reactive oxygen",C269)),ISNUMBER(FIND("ROS",C269)),ISNUMBER(FIND("free radical",C269)),ISNUMBER(FIND("oxidative stress",C269)),ISNUMBER(FIND("peroxid",C269)),ISNUMBER(FIND("oxidative",C269)),ISNUMBER(FIND("antioxid",C269)))</f>
        <v>0</v>
      </c>
      <c r="K269" t="b">
        <f>OR(ISNUMBER(FIND("autophag",C269)))</f>
        <v>0</v>
      </c>
      <c r="L269" t="b">
        <f>OR(ISNUMBER(FIND("morpholog",C269)))</f>
        <v>0</v>
      </c>
      <c r="M269" t="b">
        <f>OR(ISNUMBER(FIND("fibrosis",C269)),ISNUMBER(FIND("Fibrosis",C269)),ISNUMBER(FIND("fibrot",C269)))</f>
        <v>0</v>
      </c>
      <c r="N269" t="b">
        <f>OR(ISNUMBER(FIND("offspring",C269)),ISNUMBER(FIND("Parental",C269)),ISNUMBER(FIND("parental",C269)),ISNUMBER(FIND("germline",C269)),ISNUMBER(FIND("reproduc",C269)),ISNUMBER(FIND("embryo",C269)))</f>
        <v>0</v>
      </c>
      <c r="O269" t="b">
        <f>OR(ISNUMBER(FIND("metabol",C269)),ISNUMBER(FIND("Metabol",C269)),ISNUMBER(FIND("digest",C269)),ISNUMBER(FIND("mitochon",C269)))</f>
        <v>0</v>
      </c>
      <c r="P269" t="b">
        <f>OR(ISNUMBER(FIND("ecotox",C269)),ISNUMBER(FIND("Ecotox",B269)),ISNUMBER(FIND("ecotox",B269)),ISNUMBER(FIND("Ecotox",C269)))</f>
        <v>0</v>
      </c>
      <c r="Q269" t="b">
        <f>OR(ISNUMBER(FIND("Bioaccum",C269)),ISNUMBER(FIND("bioaccum",C269)),ISNUMBER(FIND("accum",C269)))</f>
        <v>0</v>
      </c>
      <c r="R269" t="b">
        <f>OR(ISNUMBER(FIND("Occupation",C269)),ISNUMBER(FIND("occupation",C269)),ISNUMBER(FIND("worker",C269)),ISNUMBER(FIND("workforce",C269)))</f>
        <v>0</v>
      </c>
      <c r="S269" t="b">
        <f>NOT(OR(F269,G269,H269,I269,J269,K269,L269,M269,N269,O269,P269,Q269,R269))</f>
        <v>0</v>
      </c>
      <c r="U269" t="b">
        <f>OR(Table1[[#This Row],[Inflammation]],Table1[[#This Row],[Immune]])</f>
        <v>1</v>
      </c>
      <c r="V269" t="str">
        <f>IF(OR(Table1[[#This Row],[Rodents]],Table1[[#This Row],[Human]],Table1[[#This Row],[Pig]]),OR(ISNUMBER(FIND("intratrach",C269)),ISNUMBER(FIND("nasal ",C269)),ISNUMBER(FIND("instill",C269))),"NA")</f>
        <v>NA</v>
      </c>
      <c r="W269" t="str">
        <f>IF(OR(Table1[[#This Row],[Rodents]],Table1[[#This Row],[Human]],Table1[[#This Row],[Pig]]),OR(ISNUMBER(FIND("dermal",C269)),ISNUMBER(FIND("skin ",C269))),"NA")</f>
        <v>NA</v>
      </c>
      <c r="X269" t="str">
        <f>IF(OR(Table1[[#This Row],[Rodents]],Table1[[#This Row],[Human]],Table1[[#This Row],[Pig]]),OR(ISNUMBER(FIND("injected",C269)),ISNUMBER(FIND("periton",C269)),ISNUMBER(FIND("intrascrot",C269))),"NA")</f>
        <v>NA</v>
      </c>
      <c r="Y269" t="str">
        <f>IF(OR(Table1[[#This Row],[Rodents]],Table1[[#This Row],[Human]],Table1[[#This Row],[Pig]]),NOT(OR(Table1[[#This Row],[Inhaled/Intratracheal/intranasal]],Table1[[#This Row],[Dermal]],Table1[[#This Row],[Injected]])),"NA")</f>
        <v>NA</v>
      </c>
      <c r="AA269" t="b">
        <f>OR(ISNUMBER(FIND("fish ",C269)),ISNUMBER(FIND("Fish ",C269)),ISNUMBER(FIND("aquatic",C269)),ISNUMBER(FIND("daphnids",C269)),ISNUMBER(FIND("Carcinus maenas",C269)),ISNUMBER(FIND("Daphnia",C269)),ISNUMBER(FIND("Ruditapes philippinarum",C269)),ISNUMBER(FIND("daphnia",C269)),ISNUMBER(FIND("marine",C269)),ISNUMBER(FIND("mussel",C269)),ISNUMBER(FIND("algae",C269)),ISNUMBER(FIND("Donax faba",C269)),ISNUMBER(FIND("estuarine",C269)),ISNUMBER(FIND("snail",C269)),ISNUMBER(FIND("Prorocentrum donghaiense",C269)) )</f>
        <v>0</v>
      </c>
      <c r="AB269" t="b">
        <f>OR(ISNUMBER(FIND(" rat ",C269)),ISNUMBER(FIND(" rats ",C269)),ISNUMBER(FIND(" Rats ",C269)),ISNUMBER(FIND(" Rat ",C269)),ISNUMBER(FIND(" rat.",C269)),ISNUMBER(FIND(" rats.",C269)),ISNUMBER(FIND("mouse",C269)),ISNUMBER(FIND("mice",C269)), ISNUMBER(FIND(" Mice",C269)))</f>
        <v>0</v>
      </c>
      <c r="AC269" t="b">
        <f>OR(ISNUMBER(FIND(" cell ",C269)),ISNUMBER(FIND("fibroblast",C269)),ISNUMBER(FIND("macrophage",C269)),ISNUMBER(FIND("epithelial",C269)),ISNUMBER(FIND("endothelial",C269)),ISNUMBER(FIND("neuron",C269)),ISNUMBER(FIND(" cells ",C269)),ISNUMBER(FIND("RBC",C269)),ISNUMBER(FIND("mitochond",C269)),ISNUMBER(FIND("adipocyte",C269)),ISNUMBER(FIND("osteo",C269)),ISNUMBER(FIND("keratin",C269)),ISNUMBER(FIND(" cell's ",C269)),ISNUMBER(FIND("eukary",C269)),ISNUMBER(FIND("sperm",C269)))</f>
        <v>1</v>
      </c>
      <c r="AD269" t="b">
        <v>0</v>
      </c>
      <c r="AE269" t="b">
        <f>OR(ISNUMBER(FIND(" plant ",C269)),ISNUMBER(FIND("Plant ",C269)),ISNUMBER(FIND("tomato",C269)),ISNUMBER(FIND("plants",C269)),ISNUMBER(FIND("Plants",C269)),ISNUMBER(FIND("algae",C269)),ISNUMBER(FIND("lettuce",C269)),ISNUMBER(FIND("green gram sprouts ",C269)),ISNUMBER(FIND("Cucurbita pepo",C269)),ISNUMBER(FIND("bean ",C269)),ISNUMBER(FIND("chloroplast",C269)),ISNUMBER(FIND("chlorophyll",C269)),ISNUMBER(FIND("seedling",C269)),ISNUMBER(FIND("canola",C269)),ISNUMBER(FIND("shoot",C269)),ISNUMBER(FIND("photosynthes",C269)),ISNUMBER(FIND(" leaves ",C269)),,ISNUMBER(FIND("agriculture",C269)),ISNUMBER(FIND(" crops ",C269)))</f>
        <v>0</v>
      </c>
      <c r="AF269" t="b">
        <f>OR(ISNUMBER(FIND("bacteria",C269)),ISNUMBER(FIND("Bacteria",C269)),ISNUMBER(FIND("Bacterium",C269)),ISNUMBER(FIND("bacterium",C269)),ISNUMBER(FIND(" coli ",C269)))</f>
        <v>0</v>
      </c>
      <c r="AG269" t="b">
        <f>OR(ISNUMBER(FIND("fungi",C269)),ISNUMBER(FIND("Fungi",C269)),ISNUMBER(FIND("fungus",C269)),ISNUMBER(FIND("Fungus",C269)),ISNUMBER(FIND("mushroom",C269)),ISNUMBER(FIND("Mushroom",C269)),ISNUMBER(FIND(" mold ",C269)))</f>
        <v>0</v>
      </c>
      <c r="AH269" t="b">
        <f>OR(ISNUMBER(FIND("Pig ",C269)),ISNUMBER(FIND("pig ",C269)),ISNUMBER(FIND("Pigs ",C269)),ISNUMBER(FIND("pigs ",C269)))</f>
        <v>0</v>
      </c>
      <c r="AI269" t="b">
        <f>OR(ISNUMBER(FIND(" C. elegans",C269)),ISNUMBER(FIND("Caenorhabditis elegans",C269)),ISNUMBER(FIND("earthworms",C269)),ISNUMBER(FIND(" Ficopomatus enigmaticus",C269)),ISNUMBER(FIND("larva",C269)),ISNUMBER(FIND("Lumbriculus variegatus",C269)),ISNUMBER(FIND("nematode",C269)))</f>
        <v>0</v>
      </c>
      <c r="AJ269" t="b">
        <f>NOT(OR(AA269,AB269,AC269,AD269,AE269,AF269,AG269,AH269,AI269))</f>
        <v>0</v>
      </c>
      <c r="AL269" t="b">
        <f>OR(AA269,AB269,AD269,AE269,AF269,AG269,AH269,AI269)</f>
        <v>0</v>
      </c>
      <c r="AM269" t="b">
        <f>IF(Table1[[#This Row],[In vivo?]],IF(Table1[[#This Row],[Cell]],FALSE,TRUE),FALSE)</f>
        <v>0</v>
      </c>
      <c r="AN269" t="b">
        <f>AND(AC269,AL269)</f>
        <v>0</v>
      </c>
      <c r="AO269" t="b">
        <f>IF(Table1[[#This Row],[Cell]],IF(Table1[[#This Row],[In vivo?]],FALSE,TRUE),FALSE)</f>
        <v>1</v>
      </c>
      <c r="AP269" t="b">
        <f>NOT(OR(Table1[[#This Row],[In vivo?]],Table1[[#This Row],[Only in Cell]]))</f>
        <v>0</v>
      </c>
      <c r="AQ269" t="str">
        <f>IF(OR(Table1[[#This Row],[Rodents]],Table1[[#This Row],[Human]],Table1[[#This Row],[Pig]]),OR(ISNUMBER(FIND("pulmonary",C269)),ISNUMBER(FIND("lung",C269))),"NA")</f>
        <v>NA</v>
      </c>
      <c r="AR269" t="str">
        <f>IF(OR(Table1[[#This Row],[Rodents]],Table1[[#This Row],[Human]],Table1[[#This Row],[Pig]]),OR(ISNUMBER(FIND("skin",C269)),ISNUMBER(FIND("dermal",C269))),"NA")</f>
        <v>NA</v>
      </c>
      <c r="AS269" t="str">
        <f>IF(OR(Table1[[#This Row],[Rodents]],Table1[[#This Row],[Human]],Table1[[#This Row],[Pig]]),OR(ISNUMBER(FIND("liver",C269)),ISNUMBER(FIND("hepat",C269))),"NA")</f>
        <v>NA</v>
      </c>
      <c r="AT269" t="str">
        <f>IF(OR(Table1[[#This Row],[Rodents]],Table1[[#This Row],[Human]],Table1[[#This Row],[Pig]]),OR(ISNUMBER(FIND("kidney",C269)),ISNUMBER(FIND("neph",C269))),"NA")</f>
        <v>NA</v>
      </c>
      <c r="AU269" t="str">
        <f>IF(OR(Table1[[#This Row],[Rodents]],Table1[[#This Row],[Human]],Table1[[#This Row],[Pig]]),OR(ISNUMBER(FIND("brain",C269)),ISNUMBER(FIND("neur",C269)),ISNUMBER(FIND("nerv",C269))),"NA")</f>
        <v>NA</v>
      </c>
      <c r="AV269" t="str">
        <f>IF(OR(Table1[[#This Row],[Rodents]],Table1[[#This Row],[Human]],Table1[[#This Row],[Pig]]),OR(ISNUMBER(FIND("heart",C269)),ISNUMBER(FIND("cardi",C269))),"NA")</f>
        <v>NA</v>
      </c>
      <c r="AW269" t="str">
        <f>IF(OR(Table1[[#This Row],[Rodents]],Table1[[#This Row],[Human]],Table1[[#This Row],[Pig]]),OR(ISNUMBER(FIND("gastro",C269)),ISNUMBER(FIND("intesti",C269)),ISNUMBER(FIND("stomach",C269))),"NA")</f>
        <v>NA</v>
      </c>
      <c r="AX269" t="str">
        <f>IF(OR(Table1[[#This Row],[Rodents]],Table1[[#This Row],[Human]],Table1[[#This Row],[Pig]]),NOT(OR(AQ269,AR269,AS269,AT269,AU269,AV269,AW269)),"NA")</f>
        <v>NA</v>
      </c>
      <c r="AY269" t="b">
        <f>OR(ISNUMBER(FIND("SWCNT",C269)),ISNUMBER(FIND("SWNT",C269)),ISNUMBER(FIND("single-wall",C269)),ISNUMBER(FIND("single wall",C269)),ISNUMBER(FIND("Single wall",C269)),ISNUMBER(FIND("Single-wall",C269)),ISNUMBER(FIND("SWCNT",B269)),ISNUMBER(FIND("SWNT",B269)),ISNUMBER(FIND("single-wall",B269)),ISNUMBER(FIND("single wall",B269)),ISNUMBER(FIND("Single-wall",B269)),ISNUMBER(FIND("Single wall",B269)))</f>
        <v>0</v>
      </c>
      <c r="AZ269" t="b">
        <f>OR(ISNUMBER(FIND("MWCNT",C269)),ISNUMBER(FIND("MWNT",C269)),ISNUMBER(FIND("multi-wall",C269)),ISNUMBER(FIND("multi wall",C269)),ISNUMBER(FIND("multiwall",C269)),ISNUMBER(FIND("Multi-wall",C269)),ISNUMBER(FIND("Multi wall",C269)),ISNUMBER(FIND("Multiwall",C269)),ISNUMBER(FIND("MWCNT",B269)),ISNUMBER(FIND("MWNT",B269)),ISNUMBER(FIND("multi-wall",B269)),ISNUMBER(FIND("multi wall",B269)),ISNUMBER(FIND("multiwall",B269)),ISNUMBER(FIND("Multi-wall",B269)),ISNUMBER(FIND("Multi wall",B269)),ISNUMBER(FIND("Multiwall",B269)),ISNUMBER(FIND("Double-wall",B269)),ISNUMBER(FIND("Double wall",B269)),ISNUMBER(FIND("Doublewall",B269)),ISNUMBER(FIND("double-wall",B269)),ISNUMBER(FIND("double wall",B269)),ISNUMBER(FIND("doublewall",B269)))</f>
        <v>1</v>
      </c>
      <c r="BA269" t="b">
        <f>AND(Table1[[#This Row],[SWCNT]],Table1[[#This Row],[MWCNT]])</f>
        <v>0</v>
      </c>
      <c r="BB269" t="b">
        <f>IF(Table1[[#This Row],[SWCNT]]=TRUE,FALSE,IF(Table1[[#This Row],[MWCNT]]=TRUE,FALSE,TRUE))</f>
        <v>0</v>
      </c>
      <c r="BC269" s="18"/>
    </row>
    <row r="270" spans="1:55" ht="314.5">
      <c r="A270" t="s">
        <v>2808</v>
      </c>
      <c r="B270" s="2" t="s">
        <v>2811</v>
      </c>
      <c r="C270" s="16" t="s">
        <v>2814</v>
      </c>
      <c r="D270" s="17" t="s">
        <v>112</v>
      </c>
      <c r="E270" s="2">
        <v>2016</v>
      </c>
      <c r="F270" t="b">
        <f>OR(ISNUMBER(FIND("cytotoxic",C270)),ISNUMBER(FIND("Cytotoxic",C270)),ISNUMBER(FIND("cellular toxicity",C270)),ISNUMBER(FIND("cell death",C270)),ISNUMBER(FIND("viable",C270)),ISNUMBER(FIND("phytotoxic",C270)),ISNUMBER(FIND("acute toxicity",C270)),ISNUMBER(FIND("MTT",C270)),ISNUMBER(FIND("survival",C270)),ISNUMBER(FIND("prolifer",C270)),ISNUMBER(FIND("apoptosis",C270)),ISNUMBER(FIND("neurotoxic",C270)),ISNUMBER(FIND("  lysis ",C270)),ISNUMBER(FIND("necrosis",C270)),ISNUMBER(FIND("cellular death",C270))*3,ISNUMBER(FIND("LDH",C270)),ISNUMBER(FIND("Acute toxicity",C270)))</f>
        <v>0</v>
      </c>
      <c r="G270" t="b">
        <f>OR(ISNUMBER(FIND("genotoxic",C270)),ISNUMBER(FIND("genotoxicity",C270)),ISNUMBER(FIND("DNA damage",C270)),ISNUMBER(FIND("DNA",C270)),ISNUMBER(FIND("RNA",C270)),ISNUMBER(FIND("mesothelioma",C270)),ISNUMBER(FIND("carcino",C270)),ISNUMBER(FIND("mutagen",C270)),ISNUMBER(FIND("genetic",C270)))</f>
        <v>0</v>
      </c>
      <c r="H270" t="b">
        <f>OR(ISNUMBER(FIND("inflammatory",C270)),ISNUMBER(FIND("inflamm",C270)))</f>
        <v>1</v>
      </c>
      <c r="I270" t="b">
        <f>OR(ISNUMBER(FIND("immune",C270)),ISNUMBER(FIND("immunological",C270)),ISNUMBER(FIND("interleuk",C270)),ISNUMBER(FIND("platelet activation",C270)),ISNUMBER(FIND("monocyte",C270)),ISNUMBER(FIND("leukocyte",C270)),ISNUMBER(FIND("cytokine",C270)),ISNUMBER(FIND("CD4",C270)),ISNUMBER(FIND("CD8",C270)),ISNUMBER(FIND("T-cell",C270)))</f>
        <v>1</v>
      </c>
      <c r="J270" t="b">
        <f>OR(ISNUMBER(FIND("reactive oxygen",C270)),ISNUMBER(FIND("ROS",C270)),ISNUMBER(FIND("free radical",C270)),ISNUMBER(FIND("oxidative stress",C270)),ISNUMBER(FIND("peroxid",C270)),ISNUMBER(FIND("oxidative",C270)),ISNUMBER(FIND("antioxid",C270)))</f>
        <v>1</v>
      </c>
      <c r="K270" t="b">
        <f>OR(ISNUMBER(FIND("autophag",C270)))</f>
        <v>0</v>
      </c>
      <c r="L270" t="b">
        <f>OR(ISNUMBER(FIND("morpholog",C270)))</f>
        <v>0</v>
      </c>
      <c r="M270" t="b">
        <f>OR(ISNUMBER(FIND("fibrosis",C270)),ISNUMBER(FIND("Fibrosis",C270)),ISNUMBER(FIND("fibrot",C270)))</f>
        <v>0</v>
      </c>
      <c r="N270" t="b">
        <f>OR(ISNUMBER(FIND("offspring",C270)),ISNUMBER(FIND("Parental",C270)),ISNUMBER(FIND("parental",C270)),ISNUMBER(FIND("germline",C270)),ISNUMBER(FIND("reproduc",C270)),ISNUMBER(FIND("embryo",C270)))</f>
        <v>0</v>
      </c>
      <c r="O270" t="b">
        <f>OR(ISNUMBER(FIND("metabol",C270)),ISNUMBER(FIND("Metabol",C270)),ISNUMBER(FIND("digest",C270)),ISNUMBER(FIND("mitochon",C270)))</f>
        <v>0</v>
      </c>
      <c r="P270" t="b">
        <f>OR(ISNUMBER(FIND("ecotox",C270)),ISNUMBER(FIND("Ecotox",B270)),ISNUMBER(FIND("ecotox",B270)),ISNUMBER(FIND("Ecotox",C270)))</f>
        <v>0</v>
      </c>
      <c r="Q270" t="b">
        <f>OR(ISNUMBER(FIND("Bioaccum",C270)),ISNUMBER(FIND("bioaccum",C270)),ISNUMBER(FIND("accum",C270)))</f>
        <v>0</v>
      </c>
      <c r="R270" t="b">
        <f>OR(ISNUMBER(FIND("Occupation",C270)),ISNUMBER(FIND("occupation",C270)),ISNUMBER(FIND("worker",C270)),ISNUMBER(FIND("workforce",C270)))</f>
        <v>0</v>
      </c>
      <c r="S270" t="b">
        <f>NOT(OR(F270,G270,H270,I270,J270,K270,L270,M270,N270,O270,P270,Q270,R270))</f>
        <v>0</v>
      </c>
      <c r="U270" t="b">
        <f>OR(Table1[[#This Row],[Inflammation]],Table1[[#This Row],[Immune]])</f>
        <v>1</v>
      </c>
      <c r="V270" t="str">
        <f>IF(OR(Table1[[#This Row],[Rodents]],Table1[[#This Row],[Human]],Table1[[#This Row],[Pig]]),OR(ISNUMBER(FIND("intratrach",C270)),ISNUMBER(FIND("nasal ",C270)),ISNUMBER(FIND("instill",C270))),"NA")</f>
        <v>NA</v>
      </c>
      <c r="W270" t="str">
        <f>IF(OR(Table1[[#This Row],[Rodents]],Table1[[#This Row],[Human]],Table1[[#This Row],[Pig]]),OR(ISNUMBER(FIND("dermal",C270)),ISNUMBER(FIND("skin ",C270))),"NA")</f>
        <v>NA</v>
      </c>
      <c r="X270" t="str">
        <f>IF(OR(Table1[[#This Row],[Rodents]],Table1[[#This Row],[Human]],Table1[[#This Row],[Pig]]),OR(ISNUMBER(FIND("injected",C270)),ISNUMBER(FIND("periton",C270)),ISNUMBER(FIND("intrascrot",C270))),"NA")</f>
        <v>NA</v>
      </c>
      <c r="Y270" t="str">
        <f>IF(OR(Table1[[#This Row],[Rodents]],Table1[[#This Row],[Human]],Table1[[#This Row],[Pig]]),NOT(OR(Table1[[#This Row],[Inhaled/Intratracheal/intranasal]],Table1[[#This Row],[Dermal]],Table1[[#This Row],[Injected]])),"NA")</f>
        <v>NA</v>
      </c>
      <c r="AA270" t="b">
        <f>OR(ISNUMBER(FIND("fish ",C270)),ISNUMBER(FIND("Fish ",C270)),ISNUMBER(FIND("aquatic",C270)),ISNUMBER(FIND("daphnids",C270)),ISNUMBER(FIND("Carcinus maenas",C270)),ISNUMBER(FIND("Daphnia",C270)),ISNUMBER(FIND("Ruditapes philippinarum",C270)),ISNUMBER(FIND("daphnia",C270)),ISNUMBER(FIND("marine",C270)),ISNUMBER(FIND("mussel",C270)),ISNUMBER(FIND("algae",C270)),ISNUMBER(FIND("Donax faba",C270)),ISNUMBER(FIND("estuarine",C270)),ISNUMBER(FIND("snail",C270)),ISNUMBER(FIND("Prorocentrum donghaiense",C270)) )</f>
        <v>0</v>
      </c>
      <c r="AB270" t="b">
        <f>OR(ISNUMBER(FIND(" rat ",C270)),ISNUMBER(FIND(" rats ",C270)),ISNUMBER(FIND(" Rats ",C270)),ISNUMBER(FIND(" Rat ",C270)),ISNUMBER(FIND(" rat.",C270)),ISNUMBER(FIND(" rats.",C270)),ISNUMBER(FIND("mouse",C270)),ISNUMBER(FIND("mice",C270)), ISNUMBER(FIND(" Mice",C270)))</f>
        <v>0</v>
      </c>
      <c r="AC270" t="b">
        <f>OR(ISNUMBER(FIND(" cell ",C270)),ISNUMBER(FIND("fibroblast",C270)),ISNUMBER(FIND("macrophage",C270)),ISNUMBER(FIND("epithelial",C270)),ISNUMBER(FIND("endothelial",C270)),ISNUMBER(FIND("neuron",C270)),ISNUMBER(FIND(" cells ",C270)),ISNUMBER(FIND("RBC",C270)),ISNUMBER(FIND("mitochond",C270)),ISNUMBER(FIND("adipocyte",C270)),ISNUMBER(FIND("osteo",C270)),ISNUMBER(FIND("keratin",C270)),ISNUMBER(FIND(" cell's ",C270)),ISNUMBER(FIND("eukary",C270)),ISNUMBER(FIND("sperm",C270)))</f>
        <v>1</v>
      </c>
      <c r="AD270" t="b">
        <v>0</v>
      </c>
      <c r="AE270" t="b">
        <f>OR(ISNUMBER(FIND(" plant ",C270)),ISNUMBER(FIND("Plant ",C270)),ISNUMBER(FIND("tomato",C270)),ISNUMBER(FIND("plants",C270)),ISNUMBER(FIND("Plants",C270)),ISNUMBER(FIND("algae",C270)),ISNUMBER(FIND("lettuce",C270)),ISNUMBER(FIND("green gram sprouts ",C270)),ISNUMBER(FIND("Cucurbita pepo",C270)),ISNUMBER(FIND("bean ",C270)),ISNUMBER(FIND("chloroplast",C270)),ISNUMBER(FIND("chlorophyll",C270)),ISNUMBER(FIND("seedling",C270)),ISNUMBER(FIND("canola",C270)),ISNUMBER(FIND("shoot",C270)),ISNUMBER(FIND("photosynthes",C270)),ISNUMBER(FIND(" leaves ",C270)),,ISNUMBER(FIND("agriculture",C270)),ISNUMBER(FIND(" crops ",C270)))</f>
        <v>0</v>
      </c>
      <c r="AF270" t="b">
        <f>OR(ISNUMBER(FIND("bacteria",C270)),ISNUMBER(FIND("Bacteria",C270)),ISNUMBER(FIND("Bacterium",C270)),ISNUMBER(FIND("bacterium",C270)),ISNUMBER(FIND(" coli ",C270)))</f>
        <v>0</v>
      </c>
      <c r="AG270" t="b">
        <f>OR(ISNUMBER(FIND("fungi",C270)),ISNUMBER(FIND("Fungi",C270)),ISNUMBER(FIND("fungus",C270)),ISNUMBER(FIND("Fungus",C270)),ISNUMBER(FIND("mushroom",C270)),ISNUMBER(FIND("Mushroom",C270)),ISNUMBER(FIND(" mold ",C270)))</f>
        <v>0</v>
      </c>
      <c r="AH270" t="b">
        <f>OR(ISNUMBER(FIND("Pig ",C270)),ISNUMBER(FIND("pig ",C270)),ISNUMBER(FIND("Pigs ",C270)),ISNUMBER(FIND("pigs ",C270)))</f>
        <v>0</v>
      </c>
      <c r="AI270" t="b">
        <f>OR(ISNUMBER(FIND(" C. elegans",C270)),ISNUMBER(FIND("Caenorhabditis elegans",C270)),ISNUMBER(FIND("earthworms",C270)),ISNUMBER(FIND(" Ficopomatus enigmaticus",C270)),ISNUMBER(FIND("larva",C270)),ISNUMBER(FIND("Lumbriculus variegatus",C270)),ISNUMBER(FIND("nematode",C270)))</f>
        <v>0</v>
      </c>
      <c r="AJ270" t="b">
        <f>NOT(OR(AA270,AB270,AC270,AD270,AE270,AF270,AG270,AH270,AI270))</f>
        <v>0</v>
      </c>
      <c r="AL270" t="b">
        <f>OR(AA270,AB270,AD270,AE270,AF270,AG270,AH270,AI270)</f>
        <v>0</v>
      </c>
      <c r="AM270" t="b">
        <f>IF(Table1[[#This Row],[In vivo?]],IF(Table1[[#This Row],[Cell]],FALSE,TRUE),FALSE)</f>
        <v>0</v>
      </c>
      <c r="AN270" t="b">
        <f>AND(AC270,AL270)</f>
        <v>0</v>
      </c>
      <c r="AO270" t="b">
        <f>IF(Table1[[#This Row],[Cell]],IF(Table1[[#This Row],[In vivo?]],FALSE,TRUE),FALSE)</f>
        <v>1</v>
      </c>
      <c r="AP270" t="b">
        <f>NOT(OR(Table1[[#This Row],[In vivo?]],Table1[[#This Row],[Only in Cell]]))</f>
        <v>0</v>
      </c>
      <c r="AQ270" t="str">
        <f>IF(OR(Table1[[#This Row],[Rodents]],Table1[[#This Row],[Human]],Table1[[#This Row],[Pig]]),OR(ISNUMBER(FIND("pulmonary",C270)),ISNUMBER(FIND("lung",C270))),"NA")</f>
        <v>NA</v>
      </c>
      <c r="AR270" t="str">
        <f>IF(OR(Table1[[#This Row],[Rodents]],Table1[[#This Row],[Human]],Table1[[#This Row],[Pig]]),OR(ISNUMBER(FIND("skin",C270)),ISNUMBER(FIND("dermal",C270))),"NA")</f>
        <v>NA</v>
      </c>
      <c r="AS270" t="str">
        <f>IF(OR(Table1[[#This Row],[Rodents]],Table1[[#This Row],[Human]],Table1[[#This Row],[Pig]]),OR(ISNUMBER(FIND("liver",C270)),ISNUMBER(FIND("hepat",C270))),"NA")</f>
        <v>NA</v>
      </c>
      <c r="AT270" t="str">
        <f>IF(OR(Table1[[#This Row],[Rodents]],Table1[[#This Row],[Human]],Table1[[#This Row],[Pig]]),OR(ISNUMBER(FIND("kidney",C270)),ISNUMBER(FIND("neph",C270))),"NA")</f>
        <v>NA</v>
      </c>
      <c r="AU270" t="str">
        <f>IF(OR(Table1[[#This Row],[Rodents]],Table1[[#This Row],[Human]],Table1[[#This Row],[Pig]]),OR(ISNUMBER(FIND("brain",C270)),ISNUMBER(FIND("neur",C270)),ISNUMBER(FIND("nerv",C270))),"NA")</f>
        <v>NA</v>
      </c>
      <c r="AV270" t="str">
        <f>IF(OR(Table1[[#This Row],[Rodents]],Table1[[#This Row],[Human]],Table1[[#This Row],[Pig]]),OR(ISNUMBER(FIND("heart",C270)),ISNUMBER(FIND("cardi",C270))),"NA")</f>
        <v>NA</v>
      </c>
      <c r="AW270" t="str">
        <f>IF(OR(Table1[[#This Row],[Rodents]],Table1[[#This Row],[Human]],Table1[[#This Row],[Pig]]),OR(ISNUMBER(FIND("gastro",C270)),ISNUMBER(FIND("intesti",C270)),ISNUMBER(FIND("stomach",C270))),"NA")</f>
        <v>NA</v>
      </c>
      <c r="AX270" t="str">
        <f>IF(OR(Table1[[#This Row],[Rodents]],Table1[[#This Row],[Human]],Table1[[#This Row],[Pig]]),NOT(OR(AQ270,AR270,AS270,AT270,AU270,AV270,AW270)),"NA")</f>
        <v>NA</v>
      </c>
      <c r="AY270" t="b">
        <f>OR(ISNUMBER(FIND("SWCNT",C270)),ISNUMBER(FIND("SWNT",C270)),ISNUMBER(FIND("single-wall",C270)),ISNUMBER(FIND("single wall",C270)),ISNUMBER(FIND("Single wall",C270)),ISNUMBER(FIND("Single-wall",C270)),ISNUMBER(FIND("SWCNT",B270)),ISNUMBER(FIND("SWNT",B270)),ISNUMBER(FIND("single-wall",B270)),ISNUMBER(FIND("single wall",B270)),ISNUMBER(FIND("Single-wall",B270)),ISNUMBER(FIND("Single wall",B270)))</f>
        <v>0</v>
      </c>
      <c r="AZ270" t="b">
        <f>OR(ISNUMBER(FIND("MWCNT",C270)),ISNUMBER(FIND("MWNT",C270)),ISNUMBER(FIND("multi-wall",C270)),ISNUMBER(FIND("multi wall",C270)),ISNUMBER(FIND("multiwall",C270)),ISNUMBER(FIND("Multi-wall",C270)),ISNUMBER(FIND("Multi wall",C270)),ISNUMBER(FIND("Multiwall",C270)),ISNUMBER(FIND("MWCNT",B270)),ISNUMBER(FIND("MWNT",B270)),ISNUMBER(FIND("multi-wall",B270)),ISNUMBER(FIND("multi wall",B270)),ISNUMBER(FIND("multiwall",B270)),ISNUMBER(FIND("Multi-wall",B270)),ISNUMBER(FIND("Multi wall",B270)),ISNUMBER(FIND("Multiwall",B270)),ISNUMBER(FIND("Double-wall",B270)),ISNUMBER(FIND("Double wall",B270)),ISNUMBER(FIND("Doublewall",B270)),ISNUMBER(FIND("double-wall",B270)),ISNUMBER(FIND("double wall",B270)),ISNUMBER(FIND("doublewall",B270)))</f>
        <v>1</v>
      </c>
      <c r="BA270" t="b">
        <f>AND(Table1[[#This Row],[SWCNT]],Table1[[#This Row],[MWCNT]])</f>
        <v>0</v>
      </c>
      <c r="BB270" t="b">
        <f>IF(Table1[[#This Row],[SWCNT]]=TRUE,FALSE,IF(Table1[[#This Row],[MWCNT]]=TRUE,FALSE,TRUE))</f>
        <v>0</v>
      </c>
      <c r="BC270" s="18"/>
    </row>
    <row r="271" spans="1:55" ht="203.5">
      <c r="A271" t="s">
        <v>2856</v>
      </c>
      <c r="B271" s="2" t="s">
        <v>2861</v>
      </c>
      <c r="C271" s="16" t="s">
        <v>2866</v>
      </c>
      <c r="D271" s="17" t="s">
        <v>461</v>
      </c>
      <c r="E271" s="2">
        <v>2016</v>
      </c>
      <c r="F271" t="b">
        <f>OR(ISNUMBER(FIND("cytotoxic",C271)),ISNUMBER(FIND("Cytotoxic",C271)),ISNUMBER(FIND("cellular toxicity",C271)),ISNUMBER(FIND("cell death",C271)),ISNUMBER(FIND("viable",C271)),ISNUMBER(FIND("phytotoxic",C271)),ISNUMBER(FIND("acute toxicity",C271)),ISNUMBER(FIND("MTT",C271)),ISNUMBER(FIND("survival",C271)),ISNUMBER(FIND("prolifer",C271)),ISNUMBER(FIND("apoptosis",C271)),ISNUMBER(FIND("neurotoxic",C271)),ISNUMBER(FIND("  lysis ",C271)),ISNUMBER(FIND("necrosis",C271)),ISNUMBER(FIND("cellular death",C271))*3,ISNUMBER(FIND("LDH",C271)),ISNUMBER(FIND("Acute toxicity",C271)))</f>
        <v>1</v>
      </c>
      <c r="G271" t="b">
        <f>OR(ISNUMBER(FIND("genotoxic",C271)),ISNUMBER(FIND("genotoxicity",C271)),ISNUMBER(FIND("DNA damage",C271)),ISNUMBER(FIND("DNA",C271)),ISNUMBER(FIND("RNA",C271)),ISNUMBER(FIND("mesothelioma",C271)),ISNUMBER(FIND("carcino",C271)),ISNUMBER(FIND("mutagen",C271)),ISNUMBER(FIND("genetic",C271)))</f>
        <v>1</v>
      </c>
      <c r="H271" t="b">
        <f>OR(ISNUMBER(FIND("inflammatory",C271)),ISNUMBER(FIND("inflamm",C271)))</f>
        <v>1</v>
      </c>
      <c r="I271" t="b">
        <f>OR(ISNUMBER(FIND("immune",C271)),ISNUMBER(FIND("immunological",C271)),ISNUMBER(FIND("interleuk",C271)),ISNUMBER(FIND("platelet activation",C271)),ISNUMBER(FIND("monocyte",C271)),ISNUMBER(FIND("leukocyte",C271)),ISNUMBER(FIND("cytokine",C271)),ISNUMBER(FIND("CD4",C271)),ISNUMBER(FIND("CD8",C271)),ISNUMBER(FIND("T-cell",C271)))</f>
        <v>0</v>
      </c>
      <c r="J271" t="b">
        <f>OR(ISNUMBER(FIND("reactive oxygen",C271)),ISNUMBER(FIND("ROS",C271)),ISNUMBER(FIND("free radical",C271)),ISNUMBER(FIND("oxidative stress",C271)),ISNUMBER(FIND("peroxid",C271)),ISNUMBER(FIND("oxidative",C271)),ISNUMBER(FIND("antioxid",C271)))</f>
        <v>1</v>
      </c>
      <c r="K271" t="b">
        <f>OR(ISNUMBER(FIND("autophag",C271)))</f>
        <v>0</v>
      </c>
      <c r="L271" t="b">
        <f>OR(ISNUMBER(FIND("morpholog",C271)))</f>
        <v>0</v>
      </c>
      <c r="M271" t="b">
        <f>OR(ISNUMBER(FIND("fibrosis",C271)),ISNUMBER(FIND("Fibrosis",C271)),ISNUMBER(FIND("fibrot",C271)))</f>
        <v>0</v>
      </c>
      <c r="N271" t="b">
        <f>OR(ISNUMBER(FIND("offspring",C271)),ISNUMBER(FIND("Parental",C271)),ISNUMBER(FIND("parental",C271)),ISNUMBER(FIND("germline",C271)),ISNUMBER(FIND("reproduc",C271)),ISNUMBER(FIND("embryo",C271)))</f>
        <v>0</v>
      </c>
      <c r="O271" t="b">
        <f>OR(ISNUMBER(FIND("metabol",C271)),ISNUMBER(FIND("Metabol",C271)),ISNUMBER(FIND("digest",C271)),ISNUMBER(FIND("mitochon",C271)))</f>
        <v>0</v>
      </c>
      <c r="P271" t="b">
        <f>OR(ISNUMBER(FIND("ecotox",C271)),ISNUMBER(FIND("Ecotox",B271)),ISNUMBER(FIND("ecotox",B271)),ISNUMBER(FIND("Ecotox",C271)))</f>
        <v>0</v>
      </c>
      <c r="Q271" t="b">
        <f>OR(ISNUMBER(FIND("Bioaccum",C271)),ISNUMBER(FIND("bioaccum",C271)),ISNUMBER(FIND("accum",C271)))</f>
        <v>0</v>
      </c>
      <c r="R271" t="b">
        <f>OR(ISNUMBER(FIND("Occupation",C271)),ISNUMBER(FIND("occupation",C271)),ISNUMBER(FIND("worker",C271)),ISNUMBER(FIND("workforce",C271)))</f>
        <v>0</v>
      </c>
      <c r="S271" t="b">
        <f>NOT(OR(F271,G271,H271,I271,J271,K271,L271,M271,N271,O271,P271,Q271,R271))</f>
        <v>0</v>
      </c>
      <c r="U271" t="b">
        <f>OR(Table1[[#This Row],[Inflammation]],Table1[[#This Row],[Immune]])</f>
        <v>1</v>
      </c>
      <c r="V271" t="str">
        <f>IF(OR(Table1[[#This Row],[Rodents]],Table1[[#This Row],[Human]],Table1[[#This Row],[Pig]]),OR(ISNUMBER(FIND("intratrach",C271)),ISNUMBER(FIND("nasal ",C271)),ISNUMBER(FIND("instill",C271))),"NA")</f>
        <v>NA</v>
      </c>
      <c r="W271" t="str">
        <f>IF(OR(Table1[[#This Row],[Rodents]],Table1[[#This Row],[Human]],Table1[[#This Row],[Pig]]),OR(ISNUMBER(FIND("dermal",C271)),ISNUMBER(FIND("skin ",C271))),"NA")</f>
        <v>NA</v>
      </c>
      <c r="X271" t="str">
        <f>IF(OR(Table1[[#This Row],[Rodents]],Table1[[#This Row],[Human]],Table1[[#This Row],[Pig]]),OR(ISNUMBER(FIND("injected",C271)),ISNUMBER(FIND("periton",C271)),ISNUMBER(FIND("intrascrot",C271))),"NA")</f>
        <v>NA</v>
      </c>
      <c r="Y271" t="str">
        <f>IF(OR(Table1[[#This Row],[Rodents]],Table1[[#This Row],[Human]],Table1[[#This Row],[Pig]]),NOT(OR(Table1[[#This Row],[Inhaled/Intratracheal/intranasal]],Table1[[#This Row],[Dermal]],Table1[[#This Row],[Injected]])),"NA")</f>
        <v>NA</v>
      </c>
      <c r="AA271" t="b">
        <f>OR(ISNUMBER(FIND("fish ",C271)),ISNUMBER(FIND("Fish ",C271)),ISNUMBER(FIND("aquatic",C271)),ISNUMBER(FIND("daphnids",C271)),ISNUMBER(FIND("Carcinus maenas",C271)),ISNUMBER(FIND("Daphnia",C271)),ISNUMBER(FIND("Ruditapes philippinarum",C271)),ISNUMBER(FIND("daphnia",C271)),ISNUMBER(FIND("marine",C271)),ISNUMBER(FIND("mussel",C271)),ISNUMBER(FIND("algae",C271)),ISNUMBER(FIND("Donax faba",C271)),ISNUMBER(FIND("estuarine",C271)),ISNUMBER(FIND("snail",C271)),ISNUMBER(FIND("Prorocentrum donghaiense",C271)) )</f>
        <v>0</v>
      </c>
      <c r="AB271" t="b">
        <f>OR(ISNUMBER(FIND(" rat ",C271)),ISNUMBER(FIND(" rats ",C271)),ISNUMBER(FIND(" Rats ",C271)),ISNUMBER(FIND(" Rat ",C271)),ISNUMBER(FIND(" rat.",C271)),ISNUMBER(FIND(" rats.",C271)),ISNUMBER(FIND("mouse",C271)),ISNUMBER(FIND("mice",C271)), ISNUMBER(FIND(" Mice",C271)))</f>
        <v>0</v>
      </c>
      <c r="AC271" t="b">
        <f>OR(ISNUMBER(FIND(" cell ",C271)),ISNUMBER(FIND("fibroblast",C271)),ISNUMBER(FIND("macrophage",C271)),ISNUMBER(FIND("epithelial",C271)),ISNUMBER(FIND("endothelial",C271)),ISNUMBER(FIND("neuron",C271)),ISNUMBER(FIND(" cells ",C271)),ISNUMBER(FIND("RBC",C271)),ISNUMBER(FIND("mitochond",C271)),ISNUMBER(FIND("adipocyte",C271)),ISNUMBER(FIND("osteo",C271)),ISNUMBER(FIND("keratin",C271)),ISNUMBER(FIND(" cell's ",C271)),ISNUMBER(FIND("eukary",C271)),ISNUMBER(FIND("sperm",C271)))</f>
        <v>1</v>
      </c>
      <c r="AD271" t="b">
        <f>OR(ISNUMBER(FIND("human",B271)),ISNUMBER(FIND("workers",B271)),ISNUMBER(FIND("workforces",B271)),ISNUMBER(FIND("occupational",B271)),ISNUMBER(FIND("Case report",B271)),ISNUMBER(FIND("Workplaces",B271)),ISNUMBER(FIND("worker",B271)))</f>
        <v>0</v>
      </c>
      <c r="AE271" t="b">
        <f>OR(ISNUMBER(FIND(" plant ",C271)),ISNUMBER(FIND("Plant ",C271)),ISNUMBER(FIND("tomato",C271)),ISNUMBER(FIND("plants",C271)),ISNUMBER(FIND("Plants",C271)),ISNUMBER(FIND("algae",C271)),ISNUMBER(FIND("lettuce",C271)),ISNUMBER(FIND("green gram sprouts ",C271)),ISNUMBER(FIND("Cucurbita pepo",C271)),ISNUMBER(FIND("bean ",C271)),ISNUMBER(FIND("chloroplast",C271)),ISNUMBER(FIND("chlorophyll",C271)),ISNUMBER(FIND("seedling",C271)),ISNUMBER(FIND("canola",C271)),ISNUMBER(FIND("shoot",C271)),ISNUMBER(FIND("photosynthes",C271)),ISNUMBER(FIND(" leaves ",C271)),,ISNUMBER(FIND("agriculture",C271)),ISNUMBER(FIND(" crops ",C271)))</f>
        <v>0</v>
      </c>
      <c r="AF271" t="b">
        <f>OR(ISNUMBER(FIND("bacteria",C271)),ISNUMBER(FIND("Bacteria",C271)),ISNUMBER(FIND("Bacterium",C271)),ISNUMBER(FIND("bacterium",C271)),ISNUMBER(FIND(" coli ",C271)))</f>
        <v>0</v>
      </c>
      <c r="AG271" t="b">
        <f>OR(ISNUMBER(FIND("fungi",C271)),ISNUMBER(FIND("Fungi",C271)),ISNUMBER(FIND("fungus",C271)),ISNUMBER(FIND("Fungus",C271)),ISNUMBER(FIND("mushroom",C271)),ISNUMBER(FIND("Mushroom",C271)),ISNUMBER(FIND(" mold ",C271)))</f>
        <v>0</v>
      </c>
      <c r="AH271" t="b">
        <f>OR(ISNUMBER(FIND("Pig ",C271)),ISNUMBER(FIND("pig ",C271)),ISNUMBER(FIND("Pigs ",C271)),ISNUMBER(FIND("pigs ",C271)))</f>
        <v>0</v>
      </c>
      <c r="AI271" t="b">
        <f>OR(ISNUMBER(FIND(" C. elegans",C271)),ISNUMBER(FIND("Caenorhabditis elegans",C271)),ISNUMBER(FIND("earthworms",C271)),ISNUMBER(FIND(" Ficopomatus enigmaticus",C271)),ISNUMBER(FIND("larva",C271)),ISNUMBER(FIND("Lumbriculus variegatus",C271)),ISNUMBER(FIND("nematode",C271)))</f>
        <v>0</v>
      </c>
      <c r="AJ271" t="b">
        <f>NOT(OR(AA271,AB271,AC271,AD271,AE271,AF271,AG271,AH271,AI271))</f>
        <v>0</v>
      </c>
      <c r="AL271" t="b">
        <f>OR(AA271,AB271,AD271,AE271,AF271,AG271,AH271,AI271)</f>
        <v>0</v>
      </c>
      <c r="AM271" t="b">
        <f>IF(Table1[[#This Row],[In vivo?]],IF(Table1[[#This Row],[Cell]],FALSE,TRUE),FALSE)</f>
        <v>0</v>
      </c>
      <c r="AN271" t="b">
        <f>AND(AC271,AL271)</f>
        <v>0</v>
      </c>
      <c r="AO271" t="b">
        <f>IF(Table1[[#This Row],[Cell]],IF(Table1[[#This Row],[In vivo?]],FALSE,TRUE),FALSE)</f>
        <v>1</v>
      </c>
      <c r="AP271" t="b">
        <f>NOT(OR(Table1[[#This Row],[In vivo?]],Table1[[#This Row],[Only in Cell]]))</f>
        <v>0</v>
      </c>
      <c r="AQ271" t="str">
        <f>IF(OR(Table1[[#This Row],[Rodents]],Table1[[#This Row],[Human]],Table1[[#This Row],[Pig]]),OR(ISNUMBER(FIND("pulmonary",C271)),ISNUMBER(FIND("lung",C271))),"NA")</f>
        <v>NA</v>
      </c>
      <c r="AR271" t="str">
        <f>IF(OR(Table1[[#This Row],[Rodents]],Table1[[#This Row],[Human]],Table1[[#This Row],[Pig]]),OR(ISNUMBER(FIND("skin",C271)),ISNUMBER(FIND("dermal",C271))),"NA")</f>
        <v>NA</v>
      </c>
      <c r="AS271" t="str">
        <f>IF(OR(Table1[[#This Row],[Rodents]],Table1[[#This Row],[Human]],Table1[[#This Row],[Pig]]),OR(ISNUMBER(FIND("liver",C271)),ISNUMBER(FIND("hepat",C271))),"NA")</f>
        <v>NA</v>
      </c>
      <c r="AT271" t="str">
        <f>IF(OR(Table1[[#This Row],[Rodents]],Table1[[#This Row],[Human]],Table1[[#This Row],[Pig]]),OR(ISNUMBER(FIND("kidney",C271)),ISNUMBER(FIND("neph",C271))),"NA")</f>
        <v>NA</v>
      </c>
      <c r="AU271" t="str">
        <f>IF(OR(Table1[[#This Row],[Rodents]],Table1[[#This Row],[Human]],Table1[[#This Row],[Pig]]),OR(ISNUMBER(FIND("brain",C271)),ISNUMBER(FIND("neur",C271)),ISNUMBER(FIND("nerv",C271))),"NA")</f>
        <v>NA</v>
      </c>
      <c r="AV271" t="str">
        <f>IF(OR(Table1[[#This Row],[Rodents]],Table1[[#This Row],[Human]],Table1[[#This Row],[Pig]]),OR(ISNUMBER(FIND("heart",C271)),ISNUMBER(FIND("cardi",C271))),"NA")</f>
        <v>NA</v>
      </c>
      <c r="AW271" t="str">
        <f>IF(OR(Table1[[#This Row],[Rodents]],Table1[[#This Row],[Human]],Table1[[#This Row],[Pig]]),OR(ISNUMBER(FIND("gastro",C271)),ISNUMBER(FIND("intesti",C271)),ISNUMBER(FIND("stomach",C271))),"NA")</f>
        <v>NA</v>
      </c>
      <c r="AX271" t="str">
        <f>IF(OR(Table1[[#This Row],[Rodents]],Table1[[#This Row],[Human]],Table1[[#This Row],[Pig]]),NOT(OR(AQ271,AR271,AS271,AT271,AU271,AV271,AW271)),"NA")</f>
        <v>NA</v>
      </c>
      <c r="AY271" t="b">
        <f>OR(ISNUMBER(FIND("SWCNT",C271)),ISNUMBER(FIND("SWNT",C271)),ISNUMBER(FIND("single-wall",C271)),ISNUMBER(FIND("single wall",C271)),ISNUMBER(FIND("Single wall",C271)),ISNUMBER(FIND("Single-wall",C271)),ISNUMBER(FIND("SWCNT",B271)),ISNUMBER(FIND("SWNT",B271)),ISNUMBER(FIND("single-wall",B271)),ISNUMBER(FIND("single wall",B271)),ISNUMBER(FIND("Single-wall",B271)),ISNUMBER(FIND("Single wall",B271)))</f>
        <v>1</v>
      </c>
      <c r="AZ271" t="b">
        <f>OR(ISNUMBER(FIND("MWCNT",C271)),ISNUMBER(FIND("MWNT",C271)),ISNUMBER(FIND("multi-wall",C271)),ISNUMBER(FIND("multi wall",C271)),ISNUMBER(FIND("multiwall",C271)),ISNUMBER(FIND("Multi-wall",C271)),ISNUMBER(FIND("Multi wall",C271)),ISNUMBER(FIND("Multiwall",C271)),ISNUMBER(FIND("MWCNT",B271)),ISNUMBER(FIND("MWNT",B271)),ISNUMBER(FIND("multi-wall",B271)),ISNUMBER(FIND("multi wall",B271)),ISNUMBER(FIND("multiwall",B271)),ISNUMBER(FIND("Multi-wall",B271)),ISNUMBER(FIND("Multi wall",B271)),ISNUMBER(FIND("Multiwall",B271)),ISNUMBER(FIND("Double-wall",B271)),ISNUMBER(FIND("Double wall",B271)),ISNUMBER(FIND("Doublewall",B271)),ISNUMBER(FIND("double-wall",B271)),ISNUMBER(FIND("double wall",B271)),ISNUMBER(FIND("doublewall",B271)))</f>
        <v>1</v>
      </c>
      <c r="BA271" t="b">
        <f>AND(Table1[[#This Row],[SWCNT]],Table1[[#This Row],[MWCNT]])</f>
        <v>1</v>
      </c>
      <c r="BB271" t="b">
        <f>IF(Table1[[#This Row],[SWCNT]]=TRUE,FALSE,IF(Table1[[#This Row],[MWCNT]]=TRUE,FALSE,TRUE))</f>
        <v>0</v>
      </c>
      <c r="BC271" s="18"/>
    </row>
    <row r="272" spans="1:55" ht="185">
      <c r="A272" t="s">
        <v>2858</v>
      </c>
      <c r="B272" s="2" t="s">
        <v>2863</v>
      </c>
      <c r="C272" s="16" t="s">
        <v>2868</v>
      </c>
      <c r="D272" s="17" t="s">
        <v>2870</v>
      </c>
      <c r="E272" s="2">
        <v>2016</v>
      </c>
      <c r="F272" t="b">
        <f>OR(ISNUMBER(FIND("cytotoxic",C272)),ISNUMBER(FIND("Cytotoxic",C272)),ISNUMBER(FIND("cellular toxicity",C272)),ISNUMBER(FIND("cell death",C272)),ISNUMBER(FIND("viable",C272)),ISNUMBER(FIND("phytotoxic",C272)),ISNUMBER(FIND("acute toxicity",C272)),ISNUMBER(FIND("MTT",C272)),ISNUMBER(FIND("survival",C272)),ISNUMBER(FIND("prolifer",C272)),ISNUMBER(FIND("apoptosis",C272)),ISNUMBER(FIND("neurotoxic",C272)),ISNUMBER(FIND("  lysis ",C272)),ISNUMBER(FIND("necrosis",C272)),ISNUMBER(FIND("cellular death",C272))*3,ISNUMBER(FIND("LDH",C272)),ISNUMBER(FIND("Acute toxicity",C272)))</f>
        <v>0</v>
      </c>
      <c r="G272" t="b">
        <f>OR(ISNUMBER(FIND("genotoxic",C272)),ISNUMBER(FIND("genotoxicity",C272)),ISNUMBER(FIND("DNA damage",C272)),ISNUMBER(FIND("DNA",C272)),ISNUMBER(FIND("RNA",C272)),ISNUMBER(FIND("mesothelioma",C272)),ISNUMBER(FIND("carcino",C272)),ISNUMBER(FIND("mutagen",C272)),ISNUMBER(FIND("genetic",C272)))</f>
        <v>0</v>
      </c>
      <c r="H272" t="b">
        <f>OR(ISNUMBER(FIND("inflammatory",C272)),ISNUMBER(FIND("inflamm",C272)))</f>
        <v>1</v>
      </c>
      <c r="I272" t="b">
        <f>OR(ISNUMBER(FIND("immune",C272)),ISNUMBER(FIND("immunological",C272)),ISNUMBER(FIND("interleuk",C272)),ISNUMBER(FIND("platelet activation",C272)),ISNUMBER(FIND("monocyte",C272)),ISNUMBER(FIND("leukocyte",C272)),ISNUMBER(FIND("cytokine",C272)),ISNUMBER(FIND("CD4",C272)),ISNUMBER(FIND("CD8",C272)),ISNUMBER(FIND("T-cell",C272)))</f>
        <v>1</v>
      </c>
      <c r="J272" t="b">
        <f>OR(ISNUMBER(FIND("reactive oxygen",C272)),ISNUMBER(FIND("ROS",C272)),ISNUMBER(FIND("free radical",C272)),ISNUMBER(FIND("oxidative stress",C272)),ISNUMBER(FIND("peroxid",C272)),ISNUMBER(FIND("oxidative",C272)),ISNUMBER(FIND("antioxid",C272)))</f>
        <v>0</v>
      </c>
      <c r="K272" t="b">
        <f>OR(ISNUMBER(FIND("autophag",C272)))</f>
        <v>0</v>
      </c>
      <c r="L272" t="b">
        <f>OR(ISNUMBER(FIND("morpholog",C272)))</f>
        <v>0</v>
      </c>
      <c r="M272" t="b">
        <f>OR(ISNUMBER(FIND("fibrosis",C272)),ISNUMBER(FIND("Fibrosis",C272)),ISNUMBER(FIND("fibrot",C272)))</f>
        <v>0</v>
      </c>
      <c r="N272" t="b">
        <f>OR(ISNUMBER(FIND("offspring",C272)),ISNUMBER(FIND("Parental",C272)),ISNUMBER(FIND("parental",C272)),ISNUMBER(FIND("germline",C272)),ISNUMBER(FIND("reproduc",C272)),ISNUMBER(FIND("embryo",C272)))</f>
        <v>0</v>
      </c>
      <c r="O272" t="b">
        <f>OR(ISNUMBER(FIND("metabol",C272)),ISNUMBER(FIND("Metabol",C272)),ISNUMBER(FIND("digest",C272)),ISNUMBER(FIND("mitochon",C272)))</f>
        <v>0</v>
      </c>
      <c r="P272" t="b">
        <f>OR(ISNUMBER(FIND("ecotox",C272)),ISNUMBER(FIND("Ecotox",B272)),ISNUMBER(FIND("ecotox",B272)),ISNUMBER(FIND("Ecotox",C272)))</f>
        <v>0</v>
      </c>
      <c r="Q272" t="b">
        <f>OR(ISNUMBER(FIND("Bioaccum",C272)),ISNUMBER(FIND("bioaccum",C272)),ISNUMBER(FIND("accum",C272)))</f>
        <v>0</v>
      </c>
      <c r="R272" t="b">
        <f>OR(ISNUMBER(FIND("Occupation",C272)),ISNUMBER(FIND("occupation",C272)),ISNUMBER(FIND("worker",C272)),ISNUMBER(FIND("workforce",C272)))</f>
        <v>0</v>
      </c>
      <c r="S272" t="b">
        <f>NOT(OR(F272,G272,H272,I272,J272,K272,L272,M272,N272,O272,P272,Q272,R272))</f>
        <v>0</v>
      </c>
      <c r="U272" t="b">
        <f>OR(Table1[[#This Row],[Inflammation]],Table1[[#This Row],[Immune]])</f>
        <v>1</v>
      </c>
      <c r="V272" t="str">
        <f>IF(OR(Table1[[#This Row],[Rodents]],Table1[[#This Row],[Human]],Table1[[#This Row],[Pig]]),OR(ISNUMBER(FIND("intratrach",C272)),ISNUMBER(FIND("nasal ",C272)),ISNUMBER(FIND("instill",C272))),"NA")</f>
        <v>NA</v>
      </c>
      <c r="W272" t="str">
        <f>IF(OR(Table1[[#This Row],[Rodents]],Table1[[#This Row],[Human]],Table1[[#This Row],[Pig]]),OR(ISNUMBER(FIND("dermal",C272)),ISNUMBER(FIND("skin ",C272))),"NA")</f>
        <v>NA</v>
      </c>
      <c r="X272" t="str">
        <f>IF(OR(Table1[[#This Row],[Rodents]],Table1[[#This Row],[Human]],Table1[[#This Row],[Pig]]),OR(ISNUMBER(FIND("injected",C272)),ISNUMBER(FIND("periton",C272)),ISNUMBER(FIND("intrascrot",C272))),"NA")</f>
        <v>NA</v>
      </c>
      <c r="Y272" t="str">
        <f>IF(OR(Table1[[#This Row],[Rodents]],Table1[[#This Row],[Human]],Table1[[#This Row],[Pig]]),NOT(OR(Table1[[#This Row],[Inhaled/Intratracheal/intranasal]],Table1[[#This Row],[Dermal]],Table1[[#This Row],[Injected]])),"NA")</f>
        <v>NA</v>
      </c>
      <c r="AA272" t="b">
        <f>OR(ISNUMBER(FIND("fish ",C272)),ISNUMBER(FIND("Fish ",C272)),ISNUMBER(FIND("aquatic",C272)),ISNUMBER(FIND("daphnids",C272)),ISNUMBER(FIND("Carcinus maenas",C272)),ISNUMBER(FIND("Daphnia",C272)),ISNUMBER(FIND("Ruditapes philippinarum",C272)),ISNUMBER(FIND("daphnia",C272)),ISNUMBER(FIND("marine",C272)),ISNUMBER(FIND("mussel",C272)),ISNUMBER(FIND("algae",C272)),ISNUMBER(FIND("Donax faba",C272)),ISNUMBER(FIND("estuarine",C272)),ISNUMBER(FIND("snail",C272)),ISNUMBER(FIND("Prorocentrum donghaiense",C272)) )</f>
        <v>0</v>
      </c>
      <c r="AB272" t="b">
        <f>OR(ISNUMBER(FIND(" rat ",C272)),ISNUMBER(FIND(" rats ",C272)),ISNUMBER(FIND(" Rats ",C272)),ISNUMBER(FIND(" Rat ",C272)),ISNUMBER(FIND(" rat.",C272)),ISNUMBER(FIND(" rats.",C272)),ISNUMBER(FIND("mouse",C272)),ISNUMBER(FIND("mice",C272)), ISNUMBER(FIND(" Mice",C272)))</f>
        <v>0</v>
      </c>
      <c r="AC272" t="b">
        <f>OR(ISNUMBER(FIND(" cell ",C272)),ISNUMBER(FIND("fibroblast",C272)),ISNUMBER(FIND("macrophage",C272)),ISNUMBER(FIND("epithelial",C272)),ISNUMBER(FIND("endothelial",C272)),ISNUMBER(FIND("neuron",C272)),ISNUMBER(FIND(" cells ",C272)),ISNUMBER(FIND("RBC",C272)),ISNUMBER(FIND("mitochond",C272)),ISNUMBER(FIND("adipocyte",C272)),ISNUMBER(FIND("osteo",C272)),ISNUMBER(FIND("keratin",C272)),ISNUMBER(FIND(" cell's ",C272)),ISNUMBER(FIND("eukary",C272)),ISNUMBER(FIND("sperm",C272)))</f>
        <v>1</v>
      </c>
      <c r="AD272" t="b">
        <v>0</v>
      </c>
      <c r="AE272" t="b">
        <f>OR(ISNUMBER(FIND(" plant ",C272)),ISNUMBER(FIND("Plant ",C272)),ISNUMBER(FIND("tomato",C272)),ISNUMBER(FIND("plants",C272)),ISNUMBER(FIND("Plants",C272)),ISNUMBER(FIND("algae",C272)),ISNUMBER(FIND("lettuce",C272)),ISNUMBER(FIND("green gram sprouts ",C272)),ISNUMBER(FIND("Cucurbita pepo",C272)),ISNUMBER(FIND("bean ",C272)),ISNUMBER(FIND("chloroplast",C272)),ISNUMBER(FIND("chlorophyll",C272)),ISNUMBER(FIND("seedling",C272)),ISNUMBER(FIND("canola",C272)),ISNUMBER(FIND("shoot",C272)),ISNUMBER(FIND("photosynthes",C272)),ISNUMBER(FIND(" leaves ",C272)),,ISNUMBER(FIND("agriculture",C272)),ISNUMBER(FIND(" crops ",C272)))</f>
        <v>0</v>
      </c>
      <c r="AF272" t="b">
        <f>OR(ISNUMBER(FIND("bacteria",C272)),ISNUMBER(FIND("Bacteria",C272)),ISNUMBER(FIND("Bacterium",C272)),ISNUMBER(FIND("bacterium",C272)),ISNUMBER(FIND(" coli ",C272)))</f>
        <v>0</v>
      </c>
      <c r="AG272" t="b">
        <f>OR(ISNUMBER(FIND("fungi",C272)),ISNUMBER(FIND("Fungi",C272)),ISNUMBER(FIND("fungus",C272)),ISNUMBER(FIND("Fungus",C272)),ISNUMBER(FIND("mushroom",C272)),ISNUMBER(FIND("Mushroom",C272)),ISNUMBER(FIND(" mold ",C272)))</f>
        <v>0</v>
      </c>
      <c r="AH272" t="b">
        <f>OR(ISNUMBER(FIND("Pig ",C272)),ISNUMBER(FIND("pig ",C272)),ISNUMBER(FIND("Pigs ",C272)),ISNUMBER(FIND("pigs ",C272)))</f>
        <v>0</v>
      </c>
      <c r="AI272" t="b">
        <f>OR(ISNUMBER(FIND(" C. elegans",C272)),ISNUMBER(FIND("Caenorhabditis elegans",C272)),ISNUMBER(FIND("earthworms",C272)),ISNUMBER(FIND(" Ficopomatus enigmaticus",C272)),ISNUMBER(FIND("larva",C272)),ISNUMBER(FIND("Lumbriculus variegatus",C272)),ISNUMBER(FIND("nematode",C272)))</f>
        <v>0</v>
      </c>
      <c r="AJ272" t="b">
        <f>NOT(OR(AA272,AB272,AC272,AD272,AE272,AF272,AG272,AH272,AI272))</f>
        <v>0</v>
      </c>
      <c r="AL272" t="b">
        <f>OR(AA272,AB272,AD272,AE272,AF272,AG272,AH272,AI272)</f>
        <v>0</v>
      </c>
      <c r="AM272" t="b">
        <f>IF(Table1[[#This Row],[In vivo?]],IF(Table1[[#This Row],[Cell]],FALSE,TRUE),FALSE)</f>
        <v>0</v>
      </c>
      <c r="AN272" t="b">
        <f>AND(AC272,AL272)</f>
        <v>0</v>
      </c>
      <c r="AO272" t="b">
        <f>IF(Table1[[#This Row],[Cell]],IF(Table1[[#This Row],[In vivo?]],FALSE,TRUE),FALSE)</f>
        <v>1</v>
      </c>
      <c r="AP272" t="b">
        <f>NOT(OR(Table1[[#This Row],[In vivo?]],Table1[[#This Row],[Only in Cell]]))</f>
        <v>0</v>
      </c>
      <c r="AQ272" t="str">
        <f>IF(OR(Table1[[#This Row],[Rodents]],Table1[[#This Row],[Human]],Table1[[#This Row],[Pig]]),OR(ISNUMBER(FIND("pulmonary",C272)),ISNUMBER(FIND("lung",C272))),"NA")</f>
        <v>NA</v>
      </c>
      <c r="AR272" t="str">
        <f>IF(OR(Table1[[#This Row],[Rodents]],Table1[[#This Row],[Human]],Table1[[#This Row],[Pig]]),OR(ISNUMBER(FIND("skin",C272)),ISNUMBER(FIND("dermal",C272))),"NA")</f>
        <v>NA</v>
      </c>
      <c r="AS272" t="str">
        <f>IF(OR(Table1[[#This Row],[Rodents]],Table1[[#This Row],[Human]],Table1[[#This Row],[Pig]]),OR(ISNUMBER(FIND("liver",C272)),ISNUMBER(FIND("hepat",C272))),"NA")</f>
        <v>NA</v>
      </c>
      <c r="AT272" t="str">
        <f>IF(OR(Table1[[#This Row],[Rodents]],Table1[[#This Row],[Human]],Table1[[#This Row],[Pig]]),OR(ISNUMBER(FIND("kidney",C272)),ISNUMBER(FIND("neph",C272))),"NA")</f>
        <v>NA</v>
      </c>
      <c r="AU272" t="str">
        <f>IF(OR(Table1[[#This Row],[Rodents]],Table1[[#This Row],[Human]],Table1[[#This Row],[Pig]]),OR(ISNUMBER(FIND("brain",C272)),ISNUMBER(FIND("neur",C272)),ISNUMBER(FIND("nerv",C272))),"NA")</f>
        <v>NA</v>
      </c>
      <c r="AV272" t="str">
        <f>IF(OR(Table1[[#This Row],[Rodents]],Table1[[#This Row],[Human]],Table1[[#This Row],[Pig]]),OR(ISNUMBER(FIND("heart",C272)),ISNUMBER(FIND("cardi",C272))),"NA")</f>
        <v>NA</v>
      </c>
      <c r="AW272" t="str">
        <f>IF(OR(Table1[[#This Row],[Rodents]],Table1[[#This Row],[Human]],Table1[[#This Row],[Pig]]),OR(ISNUMBER(FIND("gastro",C272)),ISNUMBER(FIND("intesti",C272)),ISNUMBER(FIND("stomach",C272))),"NA")</f>
        <v>NA</v>
      </c>
      <c r="AX272" t="str">
        <f>IF(OR(Table1[[#This Row],[Rodents]],Table1[[#This Row],[Human]],Table1[[#This Row],[Pig]]),NOT(OR(AQ272,AR272,AS272,AT272,AU272,AV272,AW272)),"NA")</f>
        <v>NA</v>
      </c>
      <c r="AY272" t="b">
        <f>OR(ISNUMBER(FIND("SWCNT",C272)),ISNUMBER(FIND("SWNT",C272)),ISNUMBER(FIND("single-wall",C272)),ISNUMBER(FIND("single wall",C272)),ISNUMBER(FIND("Single wall",C272)),ISNUMBER(FIND("Single-wall",C272)),ISNUMBER(FIND("SWCNT",B272)),ISNUMBER(FIND("SWNT",B272)),ISNUMBER(FIND("single-wall",B272)),ISNUMBER(FIND("single wall",B272)),ISNUMBER(FIND("Single-wall",B272)),ISNUMBER(FIND("Single wall",B272)))</f>
        <v>0</v>
      </c>
      <c r="AZ272" t="b">
        <f>OR(ISNUMBER(FIND("MWCNT",C272)),ISNUMBER(FIND("MWNT",C272)),ISNUMBER(FIND("multi-wall",C272)),ISNUMBER(FIND("multi wall",C272)),ISNUMBER(FIND("multiwall",C272)),ISNUMBER(FIND("Multi-wall",C272)),ISNUMBER(FIND("Multi wall",C272)),ISNUMBER(FIND("Multiwall",C272)),ISNUMBER(FIND("MWCNT",B272)),ISNUMBER(FIND("MWNT",B272)),ISNUMBER(FIND("multi-wall",B272)),ISNUMBER(FIND("multi wall",B272)),ISNUMBER(FIND("multiwall",B272)),ISNUMBER(FIND("Multi-wall",B272)),ISNUMBER(FIND("Multi wall",B272)),ISNUMBER(FIND("Multiwall",B272)),ISNUMBER(FIND("Double-wall",B272)),ISNUMBER(FIND("Double wall",B272)),ISNUMBER(FIND("Doublewall",B272)),ISNUMBER(FIND("double-wall",B272)),ISNUMBER(FIND("double wall",B272)),ISNUMBER(FIND("doublewall",B272)))</f>
        <v>1</v>
      </c>
      <c r="BA272" t="b">
        <f>AND(Table1[[#This Row],[SWCNT]],Table1[[#This Row],[MWCNT]])</f>
        <v>0</v>
      </c>
      <c r="BB272" t="b">
        <f>IF(Table1[[#This Row],[SWCNT]]=TRUE,FALSE,IF(Table1[[#This Row],[MWCNT]]=TRUE,FALSE,TRUE))</f>
        <v>0</v>
      </c>
      <c r="BC272" s="18"/>
    </row>
    <row r="273" spans="1:55" ht="277.5">
      <c r="A273" t="s">
        <v>2874</v>
      </c>
      <c r="B273" s="2" t="s">
        <v>2875</v>
      </c>
      <c r="C273" s="16" t="s">
        <v>2876</v>
      </c>
      <c r="D273" s="17" t="s">
        <v>1587</v>
      </c>
      <c r="E273" s="2">
        <v>2016</v>
      </c>
      <c r="F273" t="b">
        <f>OR(ISNUMBER(FIND("cytotoxic",C273)),ISNUMBER(FIND("Cytotoxic",C273)),ISNUMBER(FIND("cellular toxicity",C273)),ISNUMBER(FIND("cell death",C273)),ISNUMBER(FIND("viable",C273)),ISNUMBER(FIND("phytotoxic",C273)),ISNUMBER(FIND("acute toxicity",C273)),ISNUMBER(FIND("MTT",C273)),ISNUMBER(FIND("survival",C273)),ISNUMBER(FIND("prolifer",C273)),ISNUMBER(FIND("apoptosis",C273)),ISNUMBER(FIND("neurotoxic",C273)),ISNUMBER(FIND("  lysis ",C273)),ISNUMBER(FIND("necrosis",C273)),ISNUMBER(FIND("cellular death",C273))*3,ISNUMBER(FIND("LDH",C273)),ISNUMBER(FIND("Acute toxicity",C273)))</f>
        <v>1</v>
      </c>
      <c r="G273" t="b">
        <f>OR(ISNUMBER(FIND("genotoxic",C273)),ISNUMBER(FIND("genotoxicity",C273)),ISNUMBER(FIND("DNA damage",C273)),ISNUMBER(FIND("DNA",C273)),ISNUMBER(FIND("RNA",C273)),ISNUMBER(FIND("mesothelioma",C273)),ISNUMBER(FIND("carcino",C273)),ISNUMBER(FIND("mutagen",C273)),ISNUMBER(FIND("genetic",C273)))</f>
        <v>0</v>
      </c>
      <c r="H273" t="b">
        <f>OR(ISNUMBER(FIND("inflammatory",C273)),ISNUMBER(FIND("inflamm",C273)))</f>
        <v>1</v>
      </c>
      <c r="I273" t="b">
        <f>OR(ISNUMBER(FIND("immune",C273)),ISNUMBER(FIND("immunological",C273)),ISNUMBER(FIND("interleuk",C273)),ISNUMBER(FIND("platelet activation",C273)),ISNUMBER(FIND("monocyte",C273)),ISNUMBER(FIND("leukocyte",C273)),ISNUMBER(FIND("cytokine",C273)),ISNUMBER(FIND("CD4",C273)),ISNUMBER(FIND("CD8",C273)),ISNUMBER(FIND("T-cell",C273)))</f>
        <v>0</v>
      </c>
      <c r="J273" t="b">
        <f>OR(ISNUMBER(FIND("reactive oxygen",C273)),ISNUMBER(FIND("ROS",C273)),ISNUMBER(FIND("free radical",C273)),ISNUMBER(FIND("oxidative stress",C273)),ISNUMBER(FIND("peroxid",C273)),ISNUMBER(FIND("oxidative",C273)),ISNUMBER(FIND("antioxid",C273)))</f>
        <v>0</v>
      </c>
      <c r="K273" t="b">
        <f>OR(ISNUMBER(FIND("autophag",C273)))</f>
        <v>0</v>
      </c>
      <c r="L273" t="b">
        <f>OR(ISNUMBER(FIND("morpholog",C273)))</f>
        <v>0</v>
      </c>
      <c r="M273" t="b">
        <f>OR(ISNUMBER(FIND("fibrosis",C273)),ISNUMBER(FIND("Fibrosis",C273)),ISNUMBER(FIND("fibrot",C273)))</f>
        <v>0</v>
      </c>
      <c r="N273" t="b">
        <f>OR(ISNUMBER(FIND("offspring",C273)),ISNUMBER(FIND("Parental",C273)),ISNUMBER(FIND("parental",C273)),ISNUMBER(FIND("germline",C273)),ISNUMBER(FIND("reproduc",C273)),ISNUMBER(FIND("embryo",C273)))</f>
        <v>0</v>
      </c>
      <c r="O273" t="b">
        <f>OR(ISNUMBER(FIND("metabol",C273)),ISNUMBER(FIND("Metabol",C273)),ISNUMBER(FIND("digest",C273)),ISNUMBER(FIND("mitochon",C273)))</f>
        <v>0</v>
      </c>
      <c r="P273" t="b">
        <f>OR(ISNUMBER(FIND("ecotox",C273)),ISNUMBER(FIND("Ecotox",B273)),ISNUMBER(FIND("ecotox",B273)),ISNUMBER(FIND("Ecotox",C273)))</f>
        <v>0</v>
      </c>
      <c r="Q273" t="b">
        <f>OR(ISNUMBER(FIND("Bioaccum",C273)),ISNUMBER(FIND("bioaccum",C273)),ISNUMBER(FIND("accum",C273)))</f>
        <v>0</v>
      </c>
      <c r="R273" t="b">
        <f>OR(ISNUMBER(FIND("Occupation",C273)),ISNUMBER(FIND("occupation",C273)),ISNUMBER(FIND("worker",C273)),ISNUMBER(FIND("workforce",C273)))</f>
        <v>0</v>
      </c>
      <c r="S273" t="b">
        <f>NOT(OR(F273,G273,H273,I273,J273,K273,L273,M273,N273,O273,P273,Q273,R273))</f>
        <v>0</v>
      </c>
      <c r="U273" t="b">
        <f>OR(Table1[[#This Row],[Inflammation]],Table1[[#This Row],[Immune]])</f>
        <v>1</v>
      </c>
      <c r="V273" t="str">
        <f>IF(OR(Table1[[#This Row],[Rodents]],Table1[[#This Row],[Human]],Table1[[#This Row],[Pig]]),OR(ISNUMBER(FIND("intratrach",C273)),ISNUMBER(FIND("nasal ",C273)),ISNUMBER(FIND("instill",C273))),"NA")</f>
        <v>NA</v>
      </c>
      <c r="W273" t="str">
        <f>IF(OR(Table1[[#This Row],[Rodents]],Table1[[#This Row],[Human]],Table1[[#This Row],[Pig]]),OR(ISNUMBER(FIND("dermal",C273)),ISNUMBER(FIND("skin ",C273))),"NA")</f>
        <v>NA</v>
      </c>
      <c r="X273" t="str">
        <f>IF(OR(Table1[[#This Row],[Rodents]],Table1[[#This Row],[Human]],Table1[[#This Row],[Pig]]),OR(ISNUMBER(FIND("injected",C273)),ISNUMBER(FIND("periton",C273)),ISNUMBER(FIND("intrascrot",C273))),"NA")</f>
        <v>NA</v>
      </c>
      <c r="Y273" t="str">
        <f>IF(OR(Table1[[#This Row],[Rodents]],Table1[[#This Row],[Human]],Table1[[#This Row],[Pig]]),NOT(OR(Table1[[#This Row],[Inhaled/Intratracheal/intranasal]],Table1[[#This Row],[Dermal]],Table1[[#This Row],[Injected]])),"NA")</f>
        <v>NA</v>
      </c>
      <c r="AA273" t="b">
        <f>OR(ISNUMBER(FIND("fish ",C273)),ISNUMBER(FIND("Fish ",C273)),ISNUMBER(FIND("aquatic",C273)),ISNUMBER(FIND("daphnids",C273)),ISNUMBER(FIND("Carcinus maenas",C273)),ISNUMBER(FIND("Daphnia",C273)),ISNUMBER(FIND("Ruditapes philippinarum",C273)),ISNUMBER(FIND("daphnia",C273)),ISNUMBER(FIND("marine",C273)),ISNUMBER(FIND("mussel",C273)),ISNUMBER(FIND("algae",C273)),ISNUMBER(FIND("Donax faba",C273)),ISNUMBER(FIND("estuarine",C273)),ISNUMBER(FIND("snail",C273)),ISNUMBER(FIND("Prorocentrum donghaiense",C273)) )</f>
        <v>0</v>
      </c>
      <c r="AB273" t="b">
        <f>OR(ISNUMBER(FIND(" rat ",C273)),ISNUMBER(FIND(" rats ",C273)),ISNUMBER(FIND(" Rats ",C273)),ISNUMBER(FIND(" Rat ",C273)),ISNUMBER(FIND(" rat.",C273)),ISNUMBER(FIND(" rats.",C273)),ISNUMBER(FIND("mouse",C273)),ISNUMBER(FIND("mice",C273)), ISNUMBER(FIND(" Mice",C273)))</f>
        <v>0</v>
      </c>
      <c r="AC273" t="b">
        <f>OR(ISNUMBER(FIND(" cell ",C273)),ISNUMBER(FIND("fibroblast",C273)),ISNUMBER(FIND("macrophage",C273)),ISNUMBER(FIND("epithelial",C273)),ISNUMBER(FIND("endothelial",C273)),ISNUMBER(FIND("neuron",C273)),ISNUMBER(FIND(" cells ",C273)),ISNUMBER(FIND("RBC",C273)),ISNUMBER(FIND("mitochond",C273)),ISNUMBER(FIND("adipocyte",C273)),ISNUMBER(FIND("osteo",C273)),ISNUMBER(FIND("keratin",C273)),ISNUMBER(FIND(" cell's ",C273)),ISNUMBER(FIND("eukary",C273)),ISNUMBER(FIND("sperm",C273)))</f>
        <v>1</v>
      </c>
      <c r="AD273" t="b">
        <f>OR(ISNUMBER(FIND("human",B273)),ISNUMBER(FIND("workers",B273)),ISNUMBER(FIND("workforces",B273)),ISNUMBER(FIND("occupational",B273)),ISNUMBER(FIND("Case report",B273)),ISNUMBER(FIND("Workplaces",B273)),ISNUMBER(FIND("worker",B273)))</f>
        <v>0</v>
      </c>
      <c r="AE273" t="b">
        <f>OR(ISNUMBER(FIND(" plant ",C273)),ISNUMBER(FIND("Plant ",C273)),ISNUMBER(FIND("tomato",C273)),ISNUMBER(FIND("plants",C273)),ISNUMBER(FIND("Plants",C273)),ISNUMBER(FIND("algae",C273)),ISNUMBER(FIND("lettuce",C273)),ISNUMBER(FIND("green gram sprouts ",C273)),ISNUMBER(FIND("Cucurbita pepo",C273)),ISNUMBER(FIND("bean ",C273)),ISNUMBER(FIND("chloroplast",C273)),ISNUMBER(FIND("chlorophyll",C273)),ISNUMBER(FIND("seedling",C273)),ISNUMBER(FIND("canola",C273)),ISNUMBER(FIND("shoot",C273)),ISNUMBER(FIND("photosynthes",C273)),ISNUMBER(FIND(" leaves ",C273)),,ISNUMBER(FIND("agriculture",C273)),ISNUMBER(FIND(" crops ",C273)))</f>
        <v>0</v>
      </c>
      <c r="AF273" t="b">
        <f>OR(ISNUMBER(FIND("bacteria",C273)),ISNUMBER(FIND("Bacteria",C273)),ISNUMBER(FIND("Bacterium",C273)),ISNUMBER(FIND("bacterium",C273)),ISNUMBER(FIND(" coli ",C273)))</f>
        <v>0</v>
      </c>
      <c r="AG273" t="b">
        <f>OR(ISNUMBER(FIND("fungi",C273)),ISNUMBER(FIND("Fungi",C273)),ISNUMBER(FIND("fungus",C273)),ISNUMBER(FIND("Fungus",C273)),ISNUMBER(FIND("mushroom",C273)),ISNUMBER(FIND("Mushroom",C273)),ISNUMBER(FIND(" mold ",C273)))</f>
        <v>0</v>
      </c>
      <c r="AH273" t="b">
        <f>OR(ISNUMBER(FIND("Pig ",C273)),ISNUMBER(FIND("pig ",C273)),ISNUMBER(FIND("Pigs ",C273)),ISNUMBER(FIND("pigs ",C273)))</f>
        <v>0</v>
      </c>
      <c r="AI273" t="b">
        <f>OR(ISNUMBER(FIND(" C. elegans",C273)),ISNUMBER(FIND("Caenorhabditis elegans",C273)),ISNUMBER(FIND("earthworms",C273)),ISNUMBER(FIND(" Ficopomatus enigmaticus",C273)),ISNUMBER(FIND("larva",C273)),ISNUMBER(FIND("Lumbriculus variegatus",C273)),ISNUMBER(FIND("nematode",C273)))</f>
        <v>0</v>
      </c>
      <c r="AJ273" t="b">
        <f>NOT(OR(AA273,AB273,AC273,AD273,AE273,AF273,AG273,AH273,AI273))</f>
        <v>0</v>
      </c>
      <c r="AL273" t="b">
        <f>OR(AA273,AB273,AD273,AE273,AF273,AG273,AH273,AI273)</f>
        <v>0</v>
      </c>
      <c r="AM273" t="b">
        <f>IF(Table1[[#This Row],[In vivo?]],IF(Table1[[#This Row],[Cell]],FALSE,TRUE),FALSE)</f>
        <v>0</v>
      </c>
      <c r="AN273" t="b">
        <f>AND(AC273,AL273)</f>
        <v>0</v>
      </c>
      <c r="AO273" t="b">
        <f>IF(Table1[[#This Row],[Cell]],IF(Table1[[#This Row],[In vivo?]],FALSE,TRUE),FALSE)</f>
        <v>1</v>
      </c>
      <c r="AP273" t="b">
        <f>NOT(OR(Table1[[#This Row],[In vivo?]],Table1[[#This Row],[Only in Cell]]))</f>
        <v>0</v>
      </c>
      <c r="AQ273" t="str">
        <f>IF(OR(Table1[[#This Row],[Rodents]],Table1[[#This Row],[Human]],Table1[[#This Row],[Pig]]),OR(ISNUMBER(FIND("pulmonary",C273)),ISNUMBER(FIND("lung",C273))),"NA")</f>
        <v>NA</v>
      </c>
      <c r="AR273" t="str">
        <f>IF(OR(Table1[[#This Row],[Rodents]],Table1[[#This Row],[Human]],Table1[[#This Row],[Pig]]),OR(ISNUMBER(FIND("skin",C273)),ISNUMBER(FIND("dermal",C273))),"NA")</f>
        <v>NA</v>
      </c>
      <c r="AS273" t="str">
        <f>IF(OR(Table1[[#This Row],[Rodents]],Table1[[#This Row],[Human]],Table1[[#This Row],[Pig]]),OR(ISNUMBER(FIND("liver",C273)),ISNUMBER(FIND("hepat",C273))),"NA")</f>
        <v>NA</v>
      </c>
      <c r="AT273" t="str">
        <f>IF(OR(Table1[[#This Row],[Rodents]],Table1[[#This Row],[Human]],Table1[[#This Row],[Pig]]),OR(ISNUMBER(FIND("kidney",C273)),ISNUMBER(FIND("neph",C273))),"NA")</f>
        <v>NA</v>
      </c>
      <c r="AU273" t="str">
        <f>IF(OR(Table1[[#This Row],[Rodents]],Table1[[#This Row],[Human]],Table1[[#This Row],[Pig]]),OR(ISNUMBER(FIND("brain",C273)),ISNUMBER(FIND("neur",C273)),ISNUMBER(FIND("nerv",C273))),"NA")</f>
        <v>NA</v>
      </c>
      <c r="AV273" t="str">
        <f>IF(OR(Table1[[#This Row],[Rodents]],Table1[[#This Row],[Human]],Table1[[#This Row],[Pig]]),OR(ISNUMBER(FIND("heart",C273)),ISNUMBER(FIND("cardi",C273))),"NA")</f>
        <v>NA</v>
      </c>
      <c r="AW273" t="str">
        <f>IF(OR(Table1[[#This Row],[Rodents]],Table1[[#This Row],[Human]],Table1[[#This Row],[Pig]]),OR(ISNUMBER(FIND("gastro",C273)),ISNUMBER(FIND("intesti",C273)),ISNUMBER(FIND("stomach",C273))),"NA")</f>
        <v>NA</v>
      </c>
      <c r="AX273" t="str">
        <f>IF(OR(Table1[[#This Row],[Rodents]],Table1[[#This Row],[Human]],Table1[[#This Row],[Pig]]),NOT(OR(AQ273,AR273,AS273,AT273,AU273,AV273,AW273)),"NA")</f>
        <v>NA</v>
      </c>
      <c r="AY273" t="b">
        <f>OR(ISNUMBER(FIND("SWCNT",C273)),ISNUMBER(FIND("SWNT",C273)),ISNUMBER(FIND("single-wall",C273)),ISNUMBER(FIND("single wall",C273)),ISNUMBER(FIND("Single wall",C273)),ISNUMBER(FIND("Single-wall",C273)),ISNUMBER(FIND("SWCNT",B273)),ISNUMBER(FIND("SWNT",B273)),ISNUMBER(FIND("single-wall",B273)),ISNUMBER(FIND("single wall",B273)),ISNUMBER(FIND("Single-wall",B273)),ISNUMBER(FIND("Single wall",B273)))</f>
        <v>0</v>
      </c>
      <c r="AZ273" t="b">
        <f>OR(ISNUMBER(FIND("MWCNT",C273)),ISNUMBER(FIND("MWNT",C273)),ISNUMBER(FIND("multi-wall",C273)),ISNUMBER(FIND("multi wall",C273)),ISNUMBER(FIND("multiwall",C273)),ISNUMBER(FIND("Multi-wall",C273)),ISNUMBER(FIND("Multi wall",C273)),ISNUMBER(FIND("Multiwall",C273)),ISNUMBER(FIND("MWCNT",B273)),ISNUMBER(FIND("MWNT",B273)),ISNUMBER(FIND("multi-wall",B273)),ISNUMBER(FIND("multi wall",B273)),ISNUMBER(FIND("multiwall",B273)),ISNUMBER(FIND("Multi-wall",B273)),ISNUMBER(FIND("Multi wall",B273)),ISNUMBER(FIND("Multiwall",B273)),ISNUMBER(FIND("Double-wall",B273)),ISNUMBER(FIND("Double wall",B273)),ISNUMBER(FIND("Doublewall",B273)),ISNUMBER(FIND("double-wall",B273)),ISNUMBER(FIND("double wall",B273)),ISNUMBER(FIND("doublewall",B273)))</f>
        <v>1</v>
      </c>
      <c r="BA273" t="b">
        <f>AND(Table1[[#This Row],[SWCNT]],Table1[[#This Row],[MWCNT]])</f>
        <v>0</v>
      </c>
      <c r="BB273" t="b">
        <f>IF(Table1[[#This Row],[SWCNT]]=TRUE,FALSE,IF(Table1[[#This Row],[MWCNT]]=TRUE,FALSE,TRUE))</f>
        <v>0</v>
      </c>
      <c r="BC273" s="18"/>
    </row>
    <row r="274" spans="1:55" ht="259">
      <c r="A274" t="s">
        <v>2880</v>
      </c>
      <c r="B274" s="2" t="s">
        <v>2881</v>
      </c>
      <c r="C274" s="16" t="s">
        <v>2882</v>
      </c>
      <c r="D274" s="17" t="s">
        <v>371</v>
      </c>
      <c r="E274" s="2">
        <v>2016</v>
      </c>
      <c r="F274" t="b">
        <f>OR(ISNUMBER(FIND("cytotoxic",C274)),ISNUMBER(FIND("Cytotoxic",C274)),ISNUMBER(FIND("cellular toxicity",C274)),ISNUMBER(FIND("cell death",C274)),ISNUMBER(FIND("viable",C274)),ISNUMBER(FIND("phytotoxic",C274)),ISNUMBER(FIND("acute toxicity",C274)),ISNUMBER(FIND("MTT",C274)),ISNUMBER(FIND("survival",C274)),ISNUMBER(FIND("prolifer",C274)),ISNUMBER(FIND("apoptosis",C274)),ISNUMBER(FIND("neurotoxic",C274)),ISNUMBER(FIND("  lysis ",C274)),ISNUMBER(FIND("necrosis",C274)),ISNUMBER(FIND("cellular death",C274))*3,ISNUMBER(FIND("LDH",C274)),ISNUMBER(FIND("Acute toxicity",C274)))</f>
        <v>0</v>
      </c>
      <c r="G274" t="b">
        <f>OR(ISNUMBER(FIND("genotoxic",C274)),ISNUMBER(FIND("genotoxicity",C274)),ISNUMBER(FIND("DNA damage",C274)),ISNUMBER(FIND("DNA",C274)),ISNUMBER(FIND("RNA",C274)),ISNUMBER(FIND("mesothelioma",C274)),ISNUMBER(FIND("carcino",C274)),ISNUMBER(FIND("mutagen",C274)),ISNUMBER(FIND("genetic",C274)))</f>
        <v>1</v>
      </c>
      <c r="H274" t="b">
        <f>OR(ISNUMBER(FIND("inflammatory",C274)),ISNUMBER(FIND("inflamm",C274)))</f>
        <v>1</v>
      </c>
      <c r="I274" t="b">
        <f>OR(ISNUMBER(FIND("immune",C274)),ISNUMBER(FIND("immunological",C274)),ISNUMBER(FIND("interleuk",C274)),ISNUMBER(FIND("platelet activation",C274)),ISNUMBER(FIND("monocyte",C274)),ISNUMBER(FIND("leukocyte",C274)),ISNUMBER(FIND("cytokine",C274)),ISNUMBER(FIND("CD4",C274)),ISNUMBER(FIND("CD8",C274)),ISNUMBER(FIND("T-cell",C274)))</f>
        <v>0</v>
      </c>
      <c r="J274" t="b">
        <f>OR(ISNUMBER(FIND("reactive oxygen",C274)),ISNUMBER(FIND("ROS",C274)),ISNUMBER(FIND("free radical",C274)),ISNUMBER(FIND("oxidative stress",C274)),ISNUMBER(FIND("peroxid",C274)),ISNUMBER(FIND("oxidative",C274)),ISNUMBER(FIND("antioxid",C274)))</f>
        <v>0</v>
      </c>
      <c r="K274" t="b">
        <f>OR(ISNUMBER(FIND("autophag",C274)))</f>
        <v>0</v>
      </c>
      <c r="L274" t="b">
        <f>OR(ISNUMBER(FIND("morpholog",C274)))</f>
        <v>0</v>
      </c>
      <c r="M274" t="b">
        <f>OR(ISNUMBER(FIND("fibrosis",C274)),ISNUMBER(FIND("Fibrosis",C274)),ISNUMBER(FIND("fibrot",C274)))</f>
        <v>1</v>
      </c>
      <c r="N274" t="b">
        <f>OR(ISNUMBER(FIND("offspring",C274)),ISNUMBER(FIND("Parental",C274)),ISNUMBER(FIND("parental",C274)),ISNUMBER(FIND("germline",C274)),ISNUMBER(FIND("reproduc",C274)),ISNUMBER(FIND("embryo",C274)))</f>
        <v>0</v>
      </c>
      <c r="O274" t="b">
        <f>OR(ISNUMBER(FIND("metabol",C274)),ISNUMBER(FIND("Metabol",C274)),ISNUMBER(FIND("digest",C274)),ISNUMBER(FIND("mitochon",C274)))</f>
        <v>0</v>
      </c>
      <c r="P274" t="b">
        <f>OR(ISNUMBER(FIND("ecotox",C274)),ISNUMBER(FIND("Ecotox",B274)),ISNUMBER(FIND("ecotox",B274)),ISNUMBER(FIND("Ecotox",C274)))</f>
        <v>0</v>
      </c>
      <c r="Q274" t="b">
        <f>OR(ISNUMBER(FIND("Bioaccum",C274)),ISNUMBER(FIND("bioaccum",C274)),ISNUMBER(FIND("accum",C274)))</f>
        <v>0</v>
      </c>
      <c r="R274" t="b">
        <f>OR(ISNUMBER(FIND("Occupation",C274)),ISNUMBER(FIND("occupation",C274)),ISNUMBER(FIND("worker",C274)),ISNUMBER(FIND("workforce",C274)))</f>
        <v>0</v>
      </c>
      <c r="S274" t="b">
        <f>NOT(OR(F274,G274,H274,I274,J274,K274,L274,M274,N274,O274,P274,Q274,R274))</f>
        <v>0</v>
      </c>
      <c r="U274" t="b">
        <f>OR(Table1[[#This Row],[Inflammation]],Table1[[#This Row],[Immune]])</f>
        <v>1</v>
      </c>
      <c r="V274" t="b">
        <f>IF(OR(Table1[[#This Row],[Rodents]],Table1[[#This Row],[Human]],Table1[[#This Row],[Pig]]),OR(ISNUMBER(FIND("intratrach",C274)),ISNUMBER(FIND("nasal ",C274)),ISNUMBER(FIND("instill",C274))),"NA")</f>
        <v>0</v>
      </c>
      <c r="W274" t="b">
        <f>IF(OR(Table1[[#This Row],[Rodents]],Table1[[#This Row],[Human]],Table1[[#This Row],[Pig]]),OR(ISNUMBER(FIND("dermal",C274)),ISNUMBER(FIND("skin ",C274))),"NA")</f>
        <v>0</v>
      </c>
      <c r="X274" t="b">
        <f>IF(OR(Table1[[#This Row],[Rodents]],Table1[[#This Row],[Human]],Table1[[#This Row],[Pig]]),OR(ISNUMBER(FIND("injected",C274)),ISNUMBER(FIND("periton",C274)),ISNUMBER(FIND("intrascrot",C274))),"NA")</f>
        <v>1</v>
      </c>
      <c r="Y274" t="b">
        <f>IF(OR(Table1[[#This Row],[Rodents]],Table1[[#This Row],[Human]],Table1[[#This Row],[Pig]]),NOT(OR(Table1[[#This Row],[Inhaled/Intratracheal/intranasal]],Table1[[#This Row],[Dermal]],Table1[[#This Row],[Injected]])),"NA")</f>
        <v>0</v>
      </c>
      <c r="AA274" t="b">
        <f>OR(ISNUMBER(FIND("fish ",C274)),ISNUMBER(FIND("Fish ",C274)),ISNUMBER(FIND("aquatic",C274)),ISNUMBER(FIND("daphnids",C274)),ISNUMBER(FIND("Carcinus maenas",C274)),ISNUMBER(FIND("Daphnia",C274)),ISNUMBER(FIND("Ruditapes philippinarum",C274)),ISNUMBER(FIND("daphnia",C274)),ISNUMBER(FIND("marine",C274)),ISNUMBER(FIND("mussel",C274)),ISNUMBER(FIND("algae",C274)),ISNUMBER(FIND("Donax faba",C274)),ISNUMBER(FIND("estuarine",C274)),ISNUMBER(FIND("snail",C274)),ISNUMBER(FIND("Prorocentrum donghaiense",C274)) )</f>
        <v>0</v>
      </c>
      <c r="AB274" t="b">
        <f>OR(ISNUMBER(FIND(" rat ",C274)),ISNUMBER(FIND(" rats ",C274)),ISNUMBER(FIND(" Rats ",C274)),ISNUMBER(FIND(" Rat ",C274)),ISNUMBER(FIND(" rat.",C274)),ISNUMBER(FIND(" rats.",C274)),ISNUMBER(FIND("mouse",C274)),ISNUMBER(FIND("mice",C274)), ISNUMBER(FIND(" Mice",C274)))</f>
        <v>1</v>
      </c>
      <c r="AC274" t="b">
        <f>OR(ISNUMBER(FIND(" cell ",C274)),ISNUMBER(FIND("fibroblast",C274)),ISNUMBER(FIND("macrophage",C274)),ISNUMBER(FIND("epithelial",C274)),ISNUMBER(FIND("endothelial",C274)),ISNUMBER(FIND("neuron",C274)),ISNUMBER(FIND(" cells ",C274)),ISNUMBER(FIND("RBC",C274)),ISNUMBER(FIND("mitochond",C274)),ISNUMBER(FIND("adipocyte",C274)),ISNUMBER(FIND("osteo",C274)),ISNUMBER(FIND("keratin",C274)),ISNUMBER(FIND(" cell's ",C274)),ISNUMBER(FIND("eukary",C274)),ISNUMBER(FIND("sperm",C274)))</f>
        <v>0</v>
      </c>
      <c r="AD274" t="b">
        <f>OR(ISNUMBER(FIND("human",B274)),ISNUMBER(FIND("workers",B274)),ISNUMBER(FIND("workforces",B274)),ISNUMBER(FIND("occupational",B274)),ISNUMBER(FIND("Case report",B274)),ISNUMBER(FIND("Workplaces",B274)),ISNUMBER(FIND("worker",B274)))</f>
        <v>0</v>
      </c>
      <c r="AE274" t="b">
        <f>OR(ISNUMBER(FIND(" plant ",C274)),ISNUMBER(FIND("Plant ",C274)),ISNUMBER(FIND("tomato",C274)),ISNUMBER(FIND("plants",C274)),ISNUMBER(FIND("Plants",C274)),ISNUMBER(FIND("algae",C274)),ISNUMBER(FIND("lettuce",C274)),ISNUMBER(FIND("green gram sprouts ",C274)),ISNUMBER(FIND("Cucurbita pepo",C274)),ISNUMBER(FIND("bean ",C274)),ISNUMBER(FIND("chloroplast",C274)),ISNUMBER(FIND("chlorophyll",C274)),ISNUMBER(FIND("seedling",C274)),ISNUMBER(FIND("canola",C274)),ISNUMBER(FIND("shoot",C274)),ISNUMBER(FIND("photosynthes",C274)),ISNUMBER(FIND(" leaves ",C274)),,ISNUMBER(FIND("agriculture",C274)),ISNUMBER(FIND(" crops ",C274)))</f>
        <v>0</v>
      </c>
      <c r="AF274" t="b">
        <f>OR(ISNUMBER(FIND("bacteria",C274)),ISNUMBER(FIND("Bacteria",C274)),ISNUMBER(FIND("Bacterium",C274)),ISNUMBER(FIND("bacterium",C274)),ISNUMBER(FIND(" coli ",C274)))</f>
        <v>0</v>
      </c>
      <c r="AG274" t="b">
        <f>OR(ISNUMBER(FIND("fungi",C274)),ISNUMBER(FIND("Fungi",C274)),ISNUMBER(FIND("fungus",C274)),ISNUMBER(FIND("Fungus",C274)),ISNUMBER(FIND("mushroom",C274)),ISNUMBER(FIND("Mushroom",C274)),ISNUMBER(FIND(" mold ",C274)))</f>
        <v>0</v>
      </c>
      <c r="AH274" t="b">
        <f>OR(ISNUMBER(FIND("Pig ",C274)),ISNUMBER(FIND("pig ",C274)),ISNUMBER(FIND("Pigs ",C274)),ISNUMBER(FIND("pigs ",C274)))</f>
        <v>0</v>
      </c>
      <c r="AI274" t="b">
        <f>OR(ISNUMBER(FIND(" C. elegans",C274)),ISNUMBER(FIND("Caenorhabditis elegans",C274)),ISNUMBER(FIND("earthworms",C274)),ISNUMBER(FIND(" Ficopomatus enigmaticus",C274)),ISNUMBER(FIND("larva",C274)),ISNUMBER(FIND("Lumbriculus variegatus",C274)),ISNUMBER(FIND("nematode",C274)))</f>
        <v>0</v>
      </c>
      <c r="AJ274" t="b">
        <f>NOT(OR(AA274,AB274,AC274,AD274,AE274,AF274,AG274,AH274,AI274))</f>
        <v>0</v>
      </c>
      <c r="AL274" t="b">
        <f>OR(AA274,AB274,AD274,AE274,AF274,AG274,AH274,AI274)</f>
        <v>1</v>
      </c>
      <c r="AM274" t="b">
        <f>IF(Table1[[#This Row],[In vivo?]],IF(Table1[[#This Row],[Cell]],FALSE,TRUE),FALSE)</f>
        <v>1</v>
      </c>
      <c r="AN274" t="b">
        <f>AND(AC274,AL274)</f>
        <v>0</v>
      </c>
      <c r="AO274" t="b">
        <f>IF(Table1[[#This Row],[Cell]],IF(Table1[[#This Row],[In vivo?]],FALSE,TRUE),FALSE)</f>
        <v>0</v>
      </c>
      <c r="AP274" t="b">
        <f>NOT(OR(Table1[[#This Row],[In vivo?]],Table1[[#This Row],[Only in Cell]]))</f>
        <v>0</v>
      </c>
      <c r="AQ274" t="b">
        <f>IF(OR(Table1[[#This Row],[Rodents]],Table1[[#This Row],[Human]],Table1[[#This Row],[Pig]]),OR(ISNUMBER(FIND("pulmonary",C274)),ISNUMBER(FIND("lung",C274))),"NA")</f>
        <v>1</v>
      </c>
      <c r="AR274" t="b">
        <f>IF(OR(Table1[[#This Row],[Rodents]],Table1[[#This Row],[Human]],Table1[[#This Row],[Pig]]),OR(ISNUMBER(FIND("skin",C274)),ISNUMBER(FIND("dermal",C274))),"NA")</f>
        <v>0</v>
      </c>
      <c r="AS274" t="b">
        <f>IF(OR(Table1[[#This Row],[Rodents]],Table1[[#This Row],[Human]],Table1[[#This Row],[Pig]]),OR(ISNUMBER(FIND("liver",C274)),ISNUMBER(FIND("hepat",C274))),"NA")</f>
        <v>0</v>
      </c>
      <c r="AT274" t="b">
        <f>IF(OR(Table1[[#This Row],[Rodents]],Table1[[#This Row],[Human]],Table1[[#This Row],[Pig]]),OR(ISNUMBER(FIND("kidney",C274)),ISNUMBER(FIND("neph",C274))),"NA")</f>
        <v>0</v>
      </c>
      <c r="AU274" t="b">
        <f>IF(OR(Table1[[#This Row],[Rodents]],Table1[[#This Row],[Human]],Table1[[#This Row],[Pig]]),OR(ISNUMBER(FIND("brain",C274)),ISNUMBER(FIND("neur",C274)),ISNUMBER(FIND("nerv",C274))),"NA")</f>
        <v>0</v>
      </c>
      <c r="AV274" t="b">
        <f>IF(OR(Table1[[#This Row],[Rodents]],Table1[[#This Row],[Human]],Table1[[#This Row],[Pig]]),OR(ISNUMBER(FIND("heart",C274)),ISNUMBER(FIND("cardi",C274))),"NA")</f>
        <v>0</v>
      </c>
      <c r="AW274" t="b">
        <f>IF(OR(Table1[[#This Row],[Rodents]],Table1[[#This Row],[Human]],Table1[[#This Row],[Pig]]),OR(ISNUMBER(FIND("gastro",C274)),ISNUMBER(FIND("intesti",C274)),ISNUMBER(FIND("stomach",C274))),"NA")</f>
        <v>0</v>
      </c>
      <c r="AX274" t="b">
        <f>IF(OR(Table1[[#This Row],[Rodents]],Table1[[#This Row],[Human]],Table1[[#This Row],[Pig]]),NOT(OR(AQ274,AR274,AS274,AT274,AU274,AV274,AW274)),"NA")</f>
        <v>0</v>
      </c>
      <c r="AY274" t="b">
        <f>OR(ISNUMBER(FIND("SWCNT",C274)),ISNUMBER(FIND("SWNT",C274)),ISNUMBER(FIND("single-wall",C274)),ISNUMBER(FIND("single wall",C274)),ISNUMBER(FIND("Single wall",C274)),ISNUMBER(FIND("Single-wall",C274)),ISNUMBER(FIND("SWCNT",B274)),ISNUMBER(FIND("SWNT",B274)),ISNUMBER(FIND("single-wall",B274)),ISNUMBER(FIND("single wall",B274)),ISNUMBER(FIND("Single-wall",B274)),ISNUMBER(FIND("Single wall",B274)))</f>
        <v>0</v>
      </c>
      <c r="AZ274" t="b">
        <f>OR(ISNUMBER(FIND("MWCNT",C274)),ISNUMBER(FIND("MWNT",C274)),ISNUMBER(FIND("multi-wall",C274)),ISNUMBER(FIND("multi wall",C274)),ISNUMBER(FIND("multiwall",C274)),ISNUMBER(FIND("Multi-wall",C274)),ISNUMBER(FIND("Multi wall",C274)),ISNUMBER(FIND("Multiwall",C274)),ISNUMBER(FIND("MWCNT",B274)),ISNUMBER(FIND("MWNT",B274)),ISNUMBER(FIND("multi-wall",B274)),ISNUMBER(FIND("multi wall",B274)),ISNUMBER(FIND("multiwall",B274)),ISNUMBER(FIND("Multi-wall",B274)),ISNUMBER(FIND("Multi wall",B274)),ISNUMBER(FIND("Multiwall",B274)),ISNUMBER(FIND("Double-wall",B274)),ISNUMBER(FIND("Double wall",B274)),ISNUMBER(FIND("Doublewall",B274)),ISNUMBER(FIND("double-wall",B274)),ISNUMBER(FIND("double wall",B274)),ISNUMBER(FIND("doublewall",B274)))</f>
        <v>1</v>
      </c>
      <c r="BA274" t="b">
        <f>AND(Table1[[#This Row],[SWCNT]],Table1[[#This Row],[MWCNT]])</f>
        <v>0</v>
      </c>
      <c r="BB274" t="b">
        <f>IF(Table1[[#This Row],[SWCNT]]=TRUE,FALSE,IF(Table1[[#This Row],[MWCNT]]=TRUE,FALSE,TRUE))</f>
        <v>0</v>
      </c>
      <c r="BC274" s="18"/>
    </row>
    <row r="275" spans="1:55" ht="185">
      <c r="A275" t="s">
        <v>2883</v>
      </c>
      <c r="B275" s="2" t="s">
        <v>2884</v>
      </c>
      <c r="C275" s="16" t="s">
        <v>2885</v>
      </c>
      <c r="D275" s="17" t="s">
        <v>1034</v>
      </c>
      <c r="E275" s="2">
        <v>2016</v>
      </c>
      <c r="F275" t="b">
        <f>OR(ISNUMBER(FIND("cytotoxic",C275)),ISNUMBER(FIND("Cytotoxic",C275)),ISNUMBER(FIND("cellular toxicity",C275)),ISNUMBER(FIND("cell death",C275)),ISNUMBER(FIND("viable",C275)),ISNUMBER(FIND("phytotoxic",C275)),ISNUMBER(FIND("acute toxicity",C275)),ISNUMBER(FIND("MTT",C275)),ISNUMBER(FIND("survival",C275)),ISNUMBER(FIND("prolifer",C275)),ISNUMBER(FIND("apoptosis",C275)),ISNUMBER(FIND("neurotoxic",C275)),ISNUMBER(FIND("  lysis ",C275)),ISNUMBER(FIND("necrosis",C275)),ISNUMBER(FIND("cellular death",C275))*3,ISNUMBER(FIND("LDH",C275)),ISNUMBER(FIND("Acute toxicity",C275)))</f>
        <v>0</v>
      </c>
      <c r="G275" t="b">
        <f>OR(ISNUMBER(FIND("genotoxic",C275)),ISNUMBER(FIND("genotoxicity",C275)),ISNUMBER(FIND("DNA damage",C275)),ISNUMBER(FIND("DNA",C275)),ISNUMBER(FIND("RNA",C275)),ISNUMBER(FIND("mesothelioma",C275)),ISNUMBER(FIND("carcino",C275)),ISNUMBER(FIND("mutagen",C275)),ISNUMBER(FIND("genetic",C275)))</f>
        <v>0</v>
      </c>
      <c r="H275" t="b">
        <f>OR(ISNUMBER(FIND("inflammatory",C275)),ISNUMBER(FIND("inflamm",C275)))</f>
        <v>1</v>
      </c>
      <c r="I275" t="b">
        <f>OR(ISNUMBER(FIND("immune",C275)),ISNUMBER(FIND("immunological",C275)),ISNUMBER(FIND("interleuk",C275)),ISNUMBER(FIND("platelet activation",C275)),ISNUMBER(FIND("monocyte",C275)),ISNUMBER(FIND("leukocyte",C275)),ISNUMBER(FIND("cytokine",C275)),ISNUMBER(FIND("CD4",C275)),ISNUMBER(FIND("CD8",C275)),ISNUMBER(FIND("T-cell",C275)))</f>
        <v>1</v>
      </c>
      <c r="J275" t="b">
        <f>OR(ISNUMBER(FIND("reactive oxygen",C275)),ISNUMBER(FIND("ROS",C275)),ISNUMBER(FIND("free radical",C275)),ISNUMBER(FIND("oxidative stress",C275)),ISNUMBER(FIND("peroxid",C275)),ISNUMBER(FIND("oxidative",C275)),ISNUMBER(FIND("antioxid",C275)))</f>
        <v>1</v>
      </c>
      <c r="K275" t="b">
        <f>OR(ISNUMBER(FIND("autophag",C275)))</f>
        <v>0</v>
      </c>
      <c r="L275" t="b">
        <f>OR(ISNUMBER(FIND("morpholog",C275)))</f>
        <v>0</v>
      </c>
      <c r="M275" t="b">
        <f>OR(ISNUMBER(FIND("fibrosis",C275)),ISNUMBER(FIND("Fibrosis",C275)),ISNUMBER(FIND("fibrot",C275)))</f>
        <v>0</v>
      </c>
      <c r="N275" t="b">
        <f>OR(ISNUMBER(FIND("offspring",C275)),ISNUMBER(FIND("Parental",C275)),ISNUMBER(FIND("parental",C275)),ISNUMBER(FIND("germline",C275)),ISNUMBER(FIND("reproduc",C275)),ISNUMBER(FIND("embryo",C275)))</f>
        <v>0</v>
      </c>
      <c r="O275" t="b">
        <f>OR(ISNUMBER(FIND("metabol",C275)),ISNUMBER(FIND("Metabol",C275)),ISNUMBER(FIND("digest",C275)),ISNUMBER(FIND("mitochon",C275)))</f>
        <v>1</v>
      </c>
      <c r="P275" t="b">
        <f>OR(ISNUMBER(FIND("ecotox",C275)),ISNUMBER(FIND("Ecotox",B275)),ISNUMBER(FIND("ecotox",B275)),ISNUMBER(FIND("Ecotox",C275)))</f>
        <v>0</v>
      </c>
      <c r="Q275" t="b">
        <f>OR(ISNUMBER(FIND("Bioaccum",C275)),ISNUMBER(FIND("bioaccum",C275)),ISNUMBER(FIND("accum",C275)))</f>
        <v>0</v>
      </c>
      <c r="R275" t="b">
        <f>OR(ISNUMBER(FIND("Occupation",C275)),ISNUMBER(FIND("occupation",C275)),ISNUMBER(FIND("worker",C275)),ISNUMBER(FIND("workforce",C275)))</f>
        <v>0</v>
      </c>
      <c r="S275" t="b">
        <f>NOT(OR(F275,G275,H275,I275,J275,K275,L275,M275,N275,O275,P275,Q275,R275))</f>
        <v>0</v>
      </c>
      <c r="U275" t="b">
        <f>OR(Table1[[#This Row],[Inflammation]],Table1[[#This Row],[Immune]])</f>
        <v>1</v>
      </c>
      <c r="V275" t="str">
        <f>IF(OR(Table1[[#This Row],[Rodents]],Table1[[#This Row],[Human]],Table1[[#This Row],[Pig]]),OR(ISNUMBER(FIND("intratrach",C275)),ISNUMBER(FIND("nasal ",C275)),ISNUMBER(FIND("instill",C275))),"NA")</f>
        <v>NA</v>
      </c>
      <c r="W275" t="str">
        <f>IF(OR(Table1[[#This Row],[Rodents]],Table1[[#This Row],[Human]],Table1[[#This Row],[Pig]]),OR(ISNUMBER(FIND("dermal",C275)),ISNUMBER(FIND("skin ",C275))),"NA")</f>
        <v>NA</v>
      </c>
      <c r="X275" t="str">
        <f>IF(OR(Table1[[#This Row],[Rodents]],Table1[[#This Row],[Human]],Table1[[#This Row],[Pig]]),OR(ISNUMBER(FIND("injected",C275)),ISNUMBER(FIND("periton",C275)),ISNUMBER(FIND("intrascrot",C275))),"NA")</f>
        <v>NA</v>
      </c>
      <c r="Y275" t="str">
        <f>IF(OR(Table1[[#This Row],[Rodents]],Table1[[#This Row],[Human]],Table1[[#This Row],[Pig]]),NOT(OR(Table1[[#This Row],[Inhaled/Intratracheal/intranasal]],Table1[[#This Row],[Dermal]],Table1[[#This Row],[Injected]])),"NA")</f>
        <v>NA</v>
      </c>
      <c r="AA275" t="b">
        <f>OR(ISNUMBER(FIND("fish ",C275)),ISNUMBER(FIND("Fish ",C275)),ISNUMBER(FIND("aquatic",C275)),ISNUMBER(FIND("daphnids",C275)),ISNUMBER(FIND("Carcinus maenas",C275)),ISNUMBER(FIND("Daphnia",C275)),ISNUMBER(FIND("Ruditapes philippinarum",C275)),ISNUMBER(FIND("daphnia",C275)),ISNUMBER(FIND("marine",C275)),ISNUMBER(FIND("mussel",C275)),ISNUMBER(FIND("algae",C275)),ISNUMBER(FIND("Donax faba",C275)),ISNUMBER(FIND("estuarine",C275)),ISNUMBER(FIND("snail",C275)),ISNUMBER(FIND("Prorocentrum donghaiense",C275)) )</f>
        <v>0</v>
      </c>
      <c r="AB275" t="b">
        <f>OR(ISNUMBER(FIND(" rat ",C275)),ISNUMBER(FIND(" rats ",C275)),ISNUMBER(FIND(" Rats ",C275)),ISNUMBER(FIND(" Rat ",C275)),ISNUMBER(FIND(" rat.",C275)),ISNUMBER(FIND(" rats.",C275)),ISNUMBER(FIND("mouse",C275)),ISNUMBER(FIND("mice",C275)), ISNUMBER(FIND(" Mice",C275)))</f>
        <v>0</v>
      </c>
      <c r="AC275" t="b">
        <f>OR(ISNUMBER(FIND(" cell ",C275)),ISNUMBER(FIND("fibroblast",C275)),ISNUMBER(FIND("macrophage",C275)),ISNUMBER(FIND("epithelial",C275)),ISNUMBER(FIND("endothelial",C275)),ISNUMBER(FIND("neuron",C275)),ISNUMBER(FIND(" cells ",C275)),ISNUMBER(FIND("RBC",C275)),ISNUMBER(FIND("mitochond",C275)),ISNUMBER(FIND("adipocyte",C275)),ISNUMBER(FIND("osteo",C275)),ISNUMBER(FIND("keratin",C275)),ISNUMBER(FIND(" cell's ",C275)),ISNUMBER(FIND("eukary",C275)),ISNUMBER(FIND("sperm",C275)))</f>
        <v>1</v>
      </c>
      <c r="AD275" t="b">
        <f>OR(ISNUMBER(FIND("human",B275)),ISNUMBER(FIND("workers",B275)),ISNUMBER(FIND("workforces",B275)),ISNUMBER(FIND("occupational",B275)),ISNUMBER(FIND("Case report",B275)),ISNUMBER(FIND("Workplaces",B275)),ISNUMBER(FIND("worker",B275)))</f>
        <v>0</v>
      </c>
      <c r="AE275" t="b">
        <f>OR(ISNUMBER(FIND(" plant ",C275)),ISNUMBER(FIND("Plant ",C275)),ISNUMBER(FIND("tomato",C275)),ISNUMBER(FIND("plants",C275)),ISNUMBER(FIND("Plants",C275)),ISNUMBER(FIND("algae",C275)),ISNUMBER(FIND("lettuce",C275)),ISNUMBER(FIND("green gram sprouts ",C275)),ISNUMBER(FIND("Cucurbita pepo",C275)),ISNUMBER(FIND("bean ",C275)),ISNUMBER(FIND("chloroplast",C275)),ISNUMBER(FIND("chlorophyll",C275)),ISNUMBER(FIND("seedling",C275)),ISNUMBER(FIND("canola",C275)),ISNUMBER(FIND("shoot",C275)),ISNUMBER(FIND("photosynthes",C275)),ISNUMBER(FIND(" leaves ",C275)),,ISNUMBER(FIND("agriculture",C275)),ISNUMBER(FIND(" crops ",C275)))</f>
        <v>0</v>
      </c>
      <c r="AF275" t="b">
        <f>OR(ISNUMBER(FIND("bacteria",C275)),ISNUMBER(FIND("Bacteria",C275)),ISNUMBER(FIND("Bacterium",C275)),ISNUMBER(FIND("bacterium",C275)),ISNUMBER(FIND(" coli ",C275)))</f>
        <v>0</v>
      </c>
      <c r="AG275" t="b">
        <f>OR(ISNUMBER(FIND("fungi",C275)),ISNUMBER(FIND("Fungi",C275)),ISNUMBER(FIND("fungus",C275)),ISNUMBER(FIND("Fungus",C275)),ISNUMBER(FIND("mushroom",C275)),ISNUMBER(FIND("Mushroom",C275)),ISNUMBER(FIND(" mold ",C275)))</f>
        <v>0</v>
      </c>
      <c r="AH275" t="b">
        <f>OR(ISNUMBER(FIND("Pig ",C275)),ISNUMBER(FIND("pig ",C275)),ISNUMBER(FIND("Pigs ",C275)),ISNUMBER(FIND("pigs ",C275)))</f>
        <v>0</v>
      </c>
      <c r="AI275" t="b">
        <f>OR(ISNUMBER(FIND(" C. elegans",C275)),ISNUMBER(FIND("Caenorhabditis elegans",C275)),ISNUMBER(FIND("earthworms",C275)),ISNUMBER(FIND(" Ficopomatus enigmaticus",C275)),ISNUMBER(FIND("larva",C275)),ISNUMBER(FIND("Lumbriculus variegatus",C275)),ISNUMBER(FIND("nematode",C275)))</f>
        <v>0</v>
      </c>
      <c r="AJ275" t="b">
        <f>NOT(OR(AA275,AB275,AC275,AD275,AE275,AF275,AG275,AH275,AI275))</f>
        <v>0</v>
      </c>
      <c r="AL275" t="b">
        <f>OR(AA275,AB275,AD275,AE275,AF275,AG275,AH275,AI275)</f>
        <v>0</v>
      </c>
      <c r="AM275" t="b">
        <f>IF(Table1[[#This Row],[In vivo?]],IF(Table1[[#This Row],[Cell]],FALSE,TRUE),FALSE)</f>
        <v>0</v>
      </c>
      <c r="AN275" t="b">
        <f>AND(AC275,AL275)</f>
        <v>0</v>
      </c>
      <c r="AO275" t="b">
        <f>IF(Table1[[#This Row],[Cell]],IF(Table1[[#This Row],[In vivo?]],FALSE,TRUE),FALSE)</f>
        <v>1</v>
      </c>
      <c r="AP275" t="b">
        <f>NOT(OR(Table1[[#This Row],[In vivo?]],Table1[[#This Row],[Only in Cell]]))</f>
        <v>0</v>
      </c>
      <c r="AQ275" t="str">
        <f>IF(OR(Table1[[#This Row],[Rodents]],Table1[[#This Row],[Human]],Table1[[#This Row],[Pig]]),OR(ISNUMBER(FIND("pulmonary",C275)),ISNUMBER(FIND("lung",C275))),"NA")</f>
        <v>NA</v>
      </c>
      <c r="AR275" t="str">
        <f>IF(OR(Table1[[#This Row],[Rodents]],Table1[[#This Row],[Human]],Table1[[#This Row],[Pig]]),OR(ISNUMBER(FIND("skin",C275)),ISNUMBER(FIND("dermal",C275))),"NA")</f>
        <v>NA</v>
      </c>
      <c r="AS275" t="str">
        <f>IF(OR(Table1[[#This Row],[Rodents]],Table1[[#This Row],[Human]],Table1[[#This Row],[Pig]]),OR(ISNUMBER(FIND("liver",C275)),ISNUMBER(FIND("hepat",C275))),"NA")</f>
        <v>NA</v>
      </c>
      <c r="AT275" t="str">
        <f>IF(OR(Table1[[#This Row],[Rodents]],Table1[[#This Row],[Human]],Table1[[#This Row],[Pig]]),OR(ISNUMBER(FIND("kidney",C275)),ISNUMBER(FIND("neph",C275))),"NA")</f>
        <v>NA</v>
      </c>
      <c r="AU275" t="str">
        <f>IF(OR(Table1[[#This Row],[Rodents]],Table1[[#This Row],[Human]],Table1[[#This Row],[Pig]]),OR(ISNUMBER(FIND("brain",C275)),ISNUMBER(FIND("neur",C275)),ISNUMBER(FIND("nerv",C275))),"NA")</f>
        <v>NA</v>
      </c>
      <c r="AV275" t="str">
        <f>IF(OR(Table1[[#This Row],[Rodents]],Table1[[#This Row],[Human]],Table1[[#This Row],[Pig]]),OR(ISNUMBER(FIND("heart",C275)),ISNUMBER(FIND("cardi",C275))),"NA")</f>
        <v>NA</v>
      </c>
      <c r="AW275" t="str">
        <f>IF(OR(Table1[[#This Row],[Rodents]],Table1[[#This Row],[Human]],Table1[[#This Row],[Pig]]),OR(ISNUMBER(FIND("gastro",C275)),ISNUMBER(FIND("intesti",C275)),ISNUMBER(FIND("stomach",C275))),"NA")</f>
        <v>NA</v>
      </c>
      <c r="AX275" t="str">
        <f>IF(OR(Table1[[#This Row],[Rodents]],Table1[[#This Row],[Human]],Table1[[#This Row],[Pig]]),NOT(OR(AQ275,AR275,AS275,AT275,AU275,AV275,AW275)),"NA")</f>
        <v>NA</v>
      </c>
      <c r="AY275" t="b">
        <f>OR(ISNUMBER(FIND("SWCNT",C275)),ISNUMBER(FIND("SWNT",C275)),ISNUMBER(FIND("single-wall",C275)),ISNUMBER(FIND("single wall",C275)),ISNUMBER(FIND("Single wall",C275)),ISNUMBER(FIND("Single-wall",C275)),ISNUMBER(FIND("SWCNT",B275)),ISNUMBER(FIND("SWNT",B275)),ISNUMBER(FIND("single-wall",B275)),ISNUMBER(FIND("single wall",B275)),ISNUMBER(FIND("Single-wall",B275)),ISNUMBER(FIND("Single wall",B275)))</f>
        <v>0</v>
      </c>
      <c r="AZ275" t="b">
        <f>OR(ISNUMBER(FIND("MWCNT",C275)),ISNUMBER(FIND("MWNT",C275)),ISNUMBER(FIND("multi-wall",C275)),ISNUMBER(FIND("multi wall",C275)),ISNUMBER(FIND("multiwall",C275)),ISNUMBER(FIND("Multi-wall",C275)),ISNUMBER(FIND("Multi wall",C275)),ISNUMBER(FIND("Multiwall",C275)),ISNUMBER(FIND("MWCNT",B275)),ISNUMBER(FIND("MWNT",B275)),ISNUMBER(FIND("multi-wall",B275)),ISNUMBER(FIND("multi wall",B275)),ISNUMBER(FIND("multiwall",B275)),ISNUMBER(FIND("Multi-wall",B275)),ISNUMBER(FIND("Multi wall",B275)),ISNUMBER(FIND("Multiwall",B275)),ISNUMBER(FIND("Double-wall",B275)),ISNUMBER(FIND("Double wall",B275)),ISNUMBER(FIND("Doublewall",B275)),ISNUMBER(FIND("double-wall",B275)),ISNUMBER(FIND("double wall",B275)),ISNUMBER(FIND("doublewall",B275)))</f>
        <v>1</v>
      </c>
      <c r="BA275" t="b">
        <f>AND(Table1[[#This Row],[SWCNT]],Table1[[#This Row],[MWCNT]])</f>
        <v>0</v>
      </c>
      <c r="BB275" t="b">
        <f>IF(Table1[[#This Row],[SWCNT]]=TRUE,FALSE,IF(Table1[[#This Row],[MWCNT]]=TRUE,FALSE,TRUE))</f>
        <v>0</v>
      </c>
      <c r="BC275" s="18"/>
    </row>
    <row r="276" spans="1:55" ht="203.5">
      <c r="A276" t="s">
        <v>2895</v>
      </c>
      <c r="B276" s="2" t="s">
        <v>2896</v>
      </c>
      <c r="C276" s="16" t="s">
        <v>2897</v>
      </c>
      <c r="D276" s="17" t="s">
        <v>93</v>
      </c>
      <c r="E276" s="2">
        <v>2015</v>
      </c>
      <c r="F276" t="b">
        <f>OR(ISNUMBER(FIND("cytotoxic",C276)),ISNUMBER(FIND("Cytotoxic",C276)),ISNUMBER(FIND("cellular toxicity",C276)),ISNUMBER(FIND("cell death",C276)),ISNUMBER(FIND("viable",C276)),ISNUMBER(FIND("phytotoxic",C276)),ISNUMBER(FIND("acute toxicity",C276)),ISNUMBER(FIND("MTT",C276)),ISNUMBER(FIND("survival",C276)),ISNUMBER(FIND("prolifer",C276)),ISNUMBER(FIND("apoptosis",C276)),ISNUMBER(FIND("neurotoxic",C276)),ISNUMBER(FIND("  lysis ",C276)),ISNUMBER(FIND("necrosis",C276)),ISNUMBER(FIND("cellular death",C276))*3,ISNUMBER(FIND("LDH",C276)),ISNUMBER(FIND("Acute toxicity",C276)))</f>
        <v>0</v>
      </c>
      <c r="G276" t="b">
        <f>OR(ISNUMBER(FIND("genotoxic",C276)),ISNUMBER(FIND("genotoxicity",C276)),ISNUMBER(FIND("DNA damage",C276)),ISNUMBER(FIND("DNA",C276)),ISNUMBER(FIND("RNA",C276)),ISNUMBER(FIND("mesothelioma",C276)),ISNUMBER(FIND("carcino",C276)),ISNUMBER(FIND("mutagen",C276)),ISNUMBER(FIND("genetic",C276)))</f>
        <v>0</v>
      </c>
      <c r="H276" t="b">
        <f>OR(ISNUMBER(FIND("inflammatory",C276)),ISNUMBER(FIND("inflamm",C276)))</f>
        <v>1</v>
      </c>
      <c r="I276" t="b">
        <f>OR(ISNUMBER(FIND("immune",C276)),ISNUMBER(FIND("immunological",C276)),ISNUMBER(FIND("interleuk",C276)),ISNUMBER(FIND("platelet activation",C276)),ISNUMBER(FIND("monocyte",C276)),ISNUMBER(FIND("leukocyte",C276)),ISNUMBER(FIND("cytokine",C276)),ISNUMBER(FIND("CD4",C276)),ISNUMBER(FIND("CD8",C276)),ISNUMBER(FIND("T-cell",C276)))</f>
        <v>1</v>
      </c>
      <c r="J276" t="b">
        <f>OR(ISNUMBER(FIND("reactive oxygen",C276)),ISNUMBER(FIND("ROS",C276)),ISNUMBER(FIND("free radical",C276)),ISNUMBER(FIND("oxidative stress",C276)),ISNUMBER(FIND("peroxid",C276)),ISNUMBER(FIND("oxidative",C276)),ISNUMBER(FIND("antioxid",C276)))</f>
        <v>0</v>
      </c>
      <c r="K276" t="b">
        <f>OR(ISNUMBER(FIND("autophag",C276)))</f>
        <v>0</v>
      </c>
      <c r="L276" t="b">
        <f>OR(ISNUMBER(FIND("morpholog",C276)))</f>
        <v>0</v>
      </c>
      <c r="M276" t="b">
        <f>OR(ISNUMBER(FIND("fibrosis",C276)),ISNUMBER(FIND("Fibrosis",C276)),ISNUMBER(FIND("fibrot",C276)))</f>
        <v>0</v>
      </c>
      <c r="N276" t="b">
        <f>OR(ISNUMBER(FIND("offspring",C276)),ISNUMBER(FIND("Parental",C276)),ISNUMBER(FIND("parental",C276)),ISNUMBER(FIND("germline",C276)),ISNUMBER(FIND("reproduc",C276)),ISNUMBER(FIND("embryo",C276)))</f>
        <v>0</v>
      </c>
      <c r="O276" t="b">
        <f>OR(ISNUMBER(FIND("metabol",C276)),ISNUMBER(FIND("Metabol",C276)),ISNUMBER(FIND("digest",C276)),ISNUMBER(FIND("mitochon",C276)))</f>
        <v>0</v>
      </c>
      <c r="P276" t="b">
        <f>OR(ISNUMBER(FIND("ecotox",C276)),ISNUMBER(FIND("Ecotox",B276)),ISNUMBER(FIND("ecotox",B276)),ISNUMBER(FIND("Ecotox",C276)))</f>
        <v>0</v>
      </c>
      <c r="Q276" t="b">
        <f>OR(ISNUMBER(FIND("Bioaccum",C276)),ISNUMBER(FIND("bioaccum",C276)),ISNUMBER(FIND("accum",C276)))</f>
        <v>0</v>
      </c>
      <c r="R276" t="b">
        <f>OR(ISNUMBER(FIND("Occupation",C276)),ISNUMBER(FIND("occupation",C276)),ISNUMBER(FIND("worker",C276)),ISNUMBER(FIND("workforce",C276)))</f>
        <v>0</v>
      </c>
      <c r="S276" t="b">
        <f>NOT(OR(F276,G276,H276,I276,J276,K276,L276,M276,N276,O276,P276,Q276,R276))</f>
        <v>0</v>
      </c>
      <c r="U276" t="b">
        <f>OR(Table1[[#This Row],[Inflammation]],Table1[[#This Row],[Immune]])</f>
        <v>1</v>
      </c>
      <c r="V276" t="str">
        <f>IF(OR(Table1[[#This Row],[Rodents]],Table1[[#This Row],[Human]],Table1[[#This Row],[Pig]]),OR(ISNUMBER(FIND("intratrach",C276)),ISNUMBER(FIND("nasal ",C276)),ISNUMBER(FIND("instill",C276))),"NA")</f>
        <v>NA</v>
      </c>
      <c r="W276" t="str">
        <f>IF(OR(Table1[[#This Row],[Rodents]],Table1[[#This Row],[Human]],Table1[[#This Row],[Pig]]),OR(ISNUMBER(FIND("dermal",C276)),ISNUMBER(FIND("skin ",C276))),"NA")</f>
        <v>NA</v>
      </c>
      <c r="X276" t="str">
        <f>IF(OR(Table1[[#This Row],[Rodents]],Table1[[#This Row],[Human]],Table1[[#This Row],[Pig]]),OR(ISNUMBER(FIND("injected",C276)),ISNUMBER(FIND("periton",C276)),ISNUMBER(FIND("intrascrot",C276))),"NA")</f>
        <v>NA</v>
      </c>
      <c r="Y276" t="str">
        <f>IF(OR(Table1[[#This Row],[Rodents]],Table1[[#This Row],[Human]],Table1[[#This Row],[Pig]]),NOT(OR(Table1[[#This Row],[Inhaled/Intratracheal/intranasal]],Table1[[#This Row],[Dermal]],Table1[[#This Row],[Injected]])),"NA")</f>
        <v>NA</v>
      </c>
      <c r="AA276" t="b">
        <f>OR(ISNUMBER(FIND("fish ",C276)),ISNUMBER(FIND("Fish ",C276)),ISNUMBER(FIND("aquatic",C276)),ISNUMBER(FIND("daphnids",C276)),ISNUMBER(FIND("Carcinus maenas",C276)),ISNUMBER(FIND("Daphnia",C276)),ISNUMBER(FIND("Ruditapes philippinarum",C276)),ISNUMBER(FIND("daphnia",C276)),ISNUMBER(FIND("marine",C276)),ISNUMBER(FIND("mussel",C276)),ISNUMBER(FIND("algae",C276)),ISNUMBER(FIND("Donax faba",C276)),ISNUMBER(FIND("estuarine",C276)),ISNUMBER(FIND("snail",C276)),ISNUMBER(FIND("Prorocentrum donghaiense",C276)) )</f>
        <v>1</v>
      </c>
      <c r="AB276" t="b">
        <f>OR(ISNUMBER(FIND(" rat ",C276)),ISNUMBER(FIND(" rats ",C276)),ISNUMBER(FIND(" Rats ",C276)),ISNUMBER(FIND(" Rat ",C276)),ISNUMBER(FIND(" rat.",C276)),ISNUMBER(FIND(" rats.",C276)),ISNUMBER(FIND("mouse",C276)),ISNUMBER(FIND("mice",C276)), ISNUMBER(FIND(" Mice",C276)))</f>
        <v>0</v>
      </c>
      <c r="AC276" t="b">
        <f>OR(ISNUMBER(FIND(" cell ",C276)),ISNUMBER(FIND("fibroblast",C276)),ISNUMBER(FIND("macrophage",C276)),ISNUMBER(FIND("epithelial",C276)),ISNUMBER(FIND("endothelial",C276)),ISNUMBER(FIND("neuron",C276)),ISNUMBER(FIND(" cells ",C276)),ISNUMBER(FIND("RBC",C276)),ISNUMBER(FIND("mitochond",C276)),ISNUMBER(FIND("adipocyte",C276)),ISNUMBER(FIND("osteo",C276)),ISNUMBER(FIND("keratin",C276)),ISNUMBER(FIND(" cell's ",C276)),ISNUMBER(FIND("eukary",C276)),ISNUMBER(FIND("sperm",C276)))</f>
        <v>1</v>
      </c>
      <c r="AD276" t="b">
        <f>OR(ISNUMBER(FIND("human",B276)),ISNUMBER(FIND("workers",B276)),ISNUMBER(FIND("workforces",B276)),ISNUMBER(FIND("occupational",B276)),ISNUMBER(FIND("Case report",B276)),ISNUMBER(FIND("Workplaces",B276)),ISNUMBER(FIND("worker",B276)))</f>
        <v>0</v>
      </c>
      <c r="AE276" t="b">
        <f>OR(ISNUMBER(FIND(" plant ",C276)),ISNUMBER(FIND("Plant ",C276)),ISNUMBER(FIND("tomato",C276)),ISNUMBER(FIND("plants",C276)),ISNUMBER(FIND("Plants",C276)),ISNUMBER(FIND("algae",C276)),ISNUMBER(FIND("lettuce",C276)),ISNUMBER(FIND("green gram sprouts ",C276)),ISNUMBER(FIND("Cucurbita pepo",C276)),ISNUMBER(FIND("bean ",C276)),ISNUMBER(FIND("chloroplast",C276)),ISNUMBER(FIND("chlorophyll",C276)),ISNUMBER(FIND("seedling",C276)),ISNUMBER(FIND("canola",C276)),ISNUMBER(FIND("shoot",C276)),ISNUMBER(FIND("photosynthes",C276)),ISNUMBER(FIND(" leaves ",C276)),,ISNUMBER(FIND("agriculture",C276)),ISNUMBER(FIND(" crops ",C276)))</f>
        <v>0</v>
      </c>
      <c r="AF276" t="b">
        <f>OR(ISNUMBER(FIND("bacteria",C276)),ISNUMBER(FIND("Bacteria",C276)),ISNUMBER(FIND("Bacterium",C276)),ISNUMBER(FIND("bacterium",C276)),ISNUMBER(FIND(" coli ",C276)))</f>
        <v>0</v>
      </c>
      <c r="AG276" t="b">
        <f>OR(ISNUMBER(FIND("fungi",C276)),ISNUMBER(FIND("Fungi",C276)),ISNUMBER(FIND("fungus",C276)),ISNUMBER(FIND("Fungus",C276)),ISNUMBER(FIND("mushroom",C276)),ISNUMBER(FIND("Mushroom",C276)),ISNUMBER(FIND(" mold ",C276)))</f>
        <v>0</v>
      </c>
      <c r="AH276" t="b">
        <f>OR(ISNUMBER(FIND("Pig ",C276)),ISNUMBER(FIND("pig ",C276)),ISNUMBER(FIND("Pigs ",C276)),ISNUMBER(FIND("pigs ",C276)))</f>
        <v>0</v>
      </c>
      <c r="AI276" t="b">
        <f>OR(ISNUMBER(FIND(" C. elegans",C276)),ISNUMBER(FIND("Caenorhabditis elegans",C276)),ISNUMBER(FIND("earthworms",C276)),ISNUMBER(FIND(" Ficopomatus enigmaticus",C276)),ISNUMBER(FIND("larva",C276)),ISNUMBER(FIND("Lumbriculus variegatus",C276)),ISNUMBER(FIND("nematode",C276)))</f>
        <v>0</v>
      </c>
      <c r="AJ276" t="b">
        <f>NOT(OR(AA276,AB276,AC276,AD276,AE276,AF276,AG276,AH276,AI276))</f>
        <v>0</v>
      </c>
      <c r="AL276" t="b">
        <f>OR(AA276,AB276,AD276,AE276,AF276,AG276,AH276,AI276)</f>
        <v>1</v>
      </c>
      <c r="AM276" t="b">
        <f>IF(Table1[[#This Row],[In vivo?]],IF(Table1[[#This Row],[Cell]],FALSE,TRUE),FALSE)</f>
        <v>0</v>
      </c>
      <c r="AN276" t="b">
        <f>AND(AC276,AL276)</f>
        <v>1</v>
      </c>
      <c r="AO276" t="b">
        <f>IF(Table1[[#This Row],[Cell]],IF(Table1[[#This Row],[In vivo?]],FALSE,TRUE),FALSE)</f>
        <v>0</v>
      </c>
      <c r="AP276" t="b">
        <f>NOT(OR(Table1[[#This Row],[In vivo?]],Table1[[#This Row],[Only in Cell]]))</f>
        <v>0</v>
      </c>
      <c r="AQ276" t="str">
        <f>IF(OR(Table1[[#This Row],[Rodents]],Table1[[#This Row],[Human]],Table1[[#This Row],[Pig]]),OR(ISNUMBER(FIND("pulmonary",C276)),ISNUMBER(FIND("lung",C276))),"NA")</f>
        <v>NA</v>
      </c>
      <c r="AR276" t="str">
        <f>IF(OR(Table1[[#This Row],[Rodents]],Table1[[#This Row],[Human]],Table1[[#This Row],[Pig]]),OR(ISNUMBER(FIND("skin",C276)),ISNUMBER(FIND("dermal",C276))),"NA")</f>
        <v>NA</v>
      </c>
      <c r="AS276" t="str">
        <f>IF(OR(Table1[[#This Row],[Rodents]],Table1[[#This Row],[Human]],Table1[[#This Row],[Pig]]),OR(ISNUMBER(FIND("liver",C276)),ISNUMBER(FIND("hepat",C276))),"NA")</f>
        <v>NA</v>
      </c>
      <c r="AT276" t="str">
        <f>IF(OR(Table1[[#This Row],[Rodents]],Table1[[#This Row],[Human]],Table1[[#This Row],[Pig]]),OR(ISNUMBER(FIND("kidney",C276)),ISNUMBER(FIND("neph",C276))),"NA")</f>
        <v>NA</v>
      </c>
      <c r="AU276" t="str">
        <f>IF(OR(Table1[[#This Row],[Rodents]],Table1[[#This Row],[Human]],Table1[[#This Row],[Pig]]),OR(ISNUMBER(FIND("brain",C276)),ISNUMBER(FIND("neur",C276)),ISNUMBER(FIND("nerv",C276))),"NA")</f>
        <v>NA</v>
      </c>
      <c r="AV276" t="str">
        <f>IF(OR(Table1[[#This Row],[Rodents]],Table1[[#This Row],[Human]],Table1[[#This Row],[Pig]]),OR(ISNUMBER(FIND("heart",C276)),ISNUMBER(FIND("cardi",C276))),"NA")</f>
        <v>NA</v>
      </c>
      <c r="AW276" t="str">
        <f>IF(OR(Table1[[#This Row],[Rodents]],Table1[[#This Row],[Human]],Table1[[#This Row],[Pig]]),OR(ISNUMBER(FIND("gastro",C276)),ISNUMBER(FIND("intesti",C276)),ISNUMBER(FIND("stomach",C276))),"NA")</f>
        <v>NA</v>
      </c>
      <c r="AX276" t="str">
        <f>IF(OR(Table1[[#This Row],[Rodents]],Table1[[#This Row],[Human]],Table1[[#This Row],[Pig]]),NOT(OR(AQ276,AR276,AS276,AT276,AU276,AV276,AW276)),"NA")</f>
        <v>NA</v>
      </c>
      <c r="AY276" t="b">
        <f>OR(ISNUMBER(FIND("SWCNT",C276)),ISNUMBER(FIND("SWNT",C276)),ISNUMBER(FIND("single-wall",C276)),ISNUMBER(FIND("single wall",C276)),ISNUMBER(FIND("Single wall",C276)),ISNUMBER(FIND("Single-wall",C276)),ISNUMBER(FIND("SWCNT",B276)),ISNUMBER(FIND("SWNT",B276)),ISNUMBER(FIND("single-wall",B276)),ISNUMBER(FIND("single wall",B276)),ISNUMBER(FIND("Single-wall",B276)),ISNUMBER(FIND("Single wall",B276)))</f>
        <v>0</v>
      </c>
      <c r="AZ276" t="b">
        <f>OR(ISNUMBER(FIND("MWCNT",C276)),ISNUMBER(FIND("MWNT",C276)),ISNUMBER(FIND("multi-wall",C276)),ISNUMBER(FIND("multi wall",C276)),ISNUMBER(FIND("multiwall",C276)),ISNUMBER(FIND("Multi-wall",C276)),ISNUMBER(FIND("Multi wall",C276)),ISNUMBER(FIND("Multiwall",C276)),ISNUMBER(FIND("MWCNT",B276)),ISNUMBER(FIND("MWNT",B276)),ISNUMBER(FIND("multi-wall",B276)),ISNUMBER(FIND("multi wall",B276)),ISNUMBER(FIND("multiwall",B276)),ISNUMBER(FIND("Multi-wall",B276)),ISNUMBER(FIND("Multi wall",B276)),ISNUMBER(FIND("Multiwall",B276)),ISNUMBER(FIND("Double-wall",B276)),ISNUMBER(FIND("Double wall",B276)),ISNUMBER(FIND("Doublewall",B276)),ISNUMBER(FIND("double-wall",B276)),ISNUMBER(FIND("double wall",B276)),ISNUMBER(FIND("doublewall",B276)))</f>
        <v>1</v>
      </c>
      <c r="BA276" t="b">
        <f>AND(Table1[[#This Row],[SWCNT]],Table1[[#This Row],[MWCNT]])</f>
        <v>0</v>
      </c>
      <c r="BB276" t="b">
        <f>IF(Table1[[#This Row],[SWCNT]]=TRUE,FALSE,IF(Table1[[#This Row],[MWCNT]]=TRUE,FALSE,TRUE))</f>
        <v>0</v>
      </c>
      <c r="BC276" s="18"/>
    </row>
    <row r="277" spans="1:55" ht="240.5">
      <c r="A277" t="s">
        <v>2904</v>
      </c>
      <c r="B277" s="2" t="s">
        <v>2905</v>
      </c>
      <c r="C277" s="16" t="s">
        <v>2906</v>
      </c>
      <c r="D277" s="17" t="s">
        <v>403</v>
      </c>
      <c r="E277" s="2">
        <v>2015</v>
      </c>
      <c r="F277" t="b">
        <f>OR(ISNUMBER(FIND("cytotoxic",C277)),ISNUMBER(FIND("Cytotoxic",C277)),ISNUMBER(FIND("cellular toxicity",C277)),ISNUMBER(FIND("cell death",C277)),ISNUMBER(FIND("viable",C277)),ISNUMBER(FIND("phytotoxic",C277)),ISNUMBER(FIND("acute toxicity",C277)),ISNUMBER(FIND("MTT",C277)),ISNUMBER(FIND("survival",C277)),ISNUMBER(FIND("prolifer",C277)),ISNUMBER(FIND("apoptosis",C277)),ISNUMBER(FIND("neurotoxic",C277)),ISNUMBER(FIND("  lysis ",C277)),ISNUMBER(FIND("necrosis",C277)),ISNUMBER(FIND("cellular death",C277))*3,ISNUMBER(FIND("LDH",C277)),ISNUMBER(FIND("Acute toxicity",C277)))</f>
        <v>1</v>
      </c>
      <c r="G277" t="b">
        <f>OR(ISNUMBER(FIND("genotoxic",C277)),ISNUMBER(FIND("genotoxicity",C277)),ISNUMBER(FIND("DNA damage",C277)),ISNUMBER(FIND("DNA",C277)),ISNUMBER(FIND("RNA",C277)),ISNUMBER(FIND("mesothelioma",C277)),ISNUMBER(FIND("carcino",C277)),ISNUMBER(FIND("mutagen",C277)),ISNUMBER(FIND("genetic",C277)))</f>
        <v>0</v>
      </c>
      <c r="H277" t="b">
        <f>OR(ISNUMBER(FIND("inflammatory",C277)),ISNUMBER(FIND("inflamm",C277)))</f>
        <v>1</v>
      </c>
      <c r="I277" t="b">
        <f>OR(ISNUMBER(FIND("immune",C277)),ISNUMBER(FIND("immunological",C277)),ISNUMBER(FIND("interleuk",C277)),ISNUMBER(FIND("platelet activation",C277)),ISNUMBER(FIND("monocyte",C277)),ISNUMBER(FIND("leukocyte",C277)),ISNUMBER(FIND("cytokine",C277)),ISNUMBER(FIND("CD4",C277)),ISNUMBER(FIND("CD8",C277)),ISNUMBER(FIND("T-cell",C277)))</f>
        <v>0</v>
      </c>
      <c r="J277" t="b">
        <f>OR(ISNUMBER(FIND("reactive oxygen",C277)),ISNUMBER(FIND("ROS",C277)),ISNUMBER(FIND("free radical",C277)),ISNUMBER(FIND("oxidative stress",C277)),ISNUMBER(FIND("peroxid",C277)),ISNUMBER(FIND("oxidative",C277)),ISNUMBER(FIND("antioxid",C277)))</f>
        <v>0</v>
      </c>
      <c r="K277" t="b">
        <f>OR(ISNUMBER(FIND("autophag",C277)))</f>
        <v>0</v>
      </c>
      <c r="L277" t="b">
        <f>OR(ISNUMBER(FIND("morpholog",C277)))</f>
        <v>1</v>
      </c>
      <c r="M277" t="b">
        <f>OR(ISNUMBER(FIND("fibrosis",C277)),ISNUMBER(FIND("Fibrosis",C277)),ISNUMBER(FIND("fibrot",C277)))</f>
        <v>0</v>
      </c>
      <c r="N277" t="b">
        <f>OR(ISNUMBER(FIND("offspring",C277)),ISNUMBER(FIND("Parental",C277)),ISNUMBER(FIND("parental",C277)),ISNUMBER(FIND("germline",C277)),ISNUMBER(FIND("reproduc",C277)),ISNUMBER(FIND("embryo",C277)))</f>
        <v>0</v>
      </c>
      <c r="O277" t="b">
        <f>OR(ISNUMBER(FIND("metabol",C277)),ISNUMBER(FIND("Metabol",C277)),ISNUMBER(FIND("digest",C277)),ISNUMBER(FIND("mitochon",C277)))</f>
        <v>0</v>
      </c>
      <c r="P277" t="b">
        <f>OR(ISNUMBER(FIND("ecotox",C277)),ISNUMBER(FIND("Ecotox",B277)),ISNUMBER(FIND("ecotox",B277)),ISNUMBER(FIND("Ecotox",C277)))</f>
        <v>0</v>
      </c>
      <c r="Q277" t="b">
        <f>OR(ISNUMBER(FIND("Bioaccum",C277)),ISNUMBER(FIND("bioaccum",C277)),ISNUMBER(FIND("accum",C277)))</f>
        <v>0</v>
      </c>
      <c r="R277" t="b">
        <f>OR(ISNUMBER(FIND("Occupation",C277)),ISNUMBER(FIND("occupation",C277)),ISNUMBER(FIND("worker",C277)),ISNUMBER(FIND("workforce",C277)))</f>
        <v>1</v>
      </c>
      <c r="S277" t="b">
        <f>NOT(OR(F277,G277,H277,I277,J277,K277,L277,M277,N277,O277,P277,Q277,R277))</f>
        <v>0</v>
      </c>
      <c r="U277" t="b">
        <f>OR(Table1[[#This Row],[Inflammation]],Table1[[#This Row],[Immune]])</f>
        <v>1</v>
      </c>
      <c r="V277" t="str">
        <f>IF(OR(Table1[[#This Row],[Rodents]],Table1[[#This Row],[Human]],Table1[[#This Row],[Pig]]),OR(ISNUMBER(FIND("intratrach",C277)),ISNUMBER(FIND("nasal ",C277)),ISNUMBER(FIND("instill",C277))),"NA")</f>
        <v>NA</v>
      </c>
      <c r="W277" t="str">
        <f>IF(OR(Table1[[#This Row],[Rodents]],Table1[[#This Row],[Human]],Table1[[#This Row],[Pig]]),OR(ISNUMBER(FIND("dermal",C277)),ISNUMBER(FIND("skin ",C277))),"NA")</f>
        <v>NA</v>
      </c>
      <c r="X277" t="str">
        <f>IF(OR(Table1[[#This Row],[Rodents]],Table1[[#This Row],[Human]],Table1[[#This Row],[Pig]]),OR(ISNUMBER(FIND("injected",C277)),ISNUMBER(FIND("periton",C277)),ISNUMBER(FIND("intrascrot",C277))),"NA")</f>
        <v>NA</v>
      </c>
      <c r="Y277" t="str">
        <f>IF(OR(Table1[[#This Row],[Rodents]],Table1[[#This Row],[Human]],Table1[[#This Row],[Pig]]),NOT(OR(Table1[[#This Row],[Inhaled/Intratracheal/intranasal]],Table1[[#This Row],[Dermal]],Table1[[#This Row],[Injected]])),"NA")</f>
        <v>NA</v>
      </c>
      <c r="AA277" t="b">
        <f>OR(ISNUMBER(FIND("fish ",C277)),ISNUMBER(FIND("Fish ",C277)),ISNUMBER(FIND("aquatic",C277)),ISNUMBER(FIND("daphnids",C277)),ISNUMBER(FIND("Carcinus maenas",C277)),ISNUMBER(FIND("Daphnia",C277)),ISNUMBER(FIND("Ruditapes philippinarum",C277)),ISNUMBER(FIND("daphnia",C277)),ISNUMBER(FIND("marine",C277)),ISNUMBER(FIND("mussel",C277)),ISNUMBER(FIND("algae",C277)),ISNUMBER(FIND("Donax faba",C277)),ISNUMBER(FIND("estuarine",C277)),ISNUMBER(FIND("snail",C277)),ISNUMBER(FIND("Prorocentrum donghaiense",C277)) )</f>
        <v>0</v>
      </c>
      <c r="AB277" t="b">
        <f>OR(ISNUMBER(FIND(" rat ",C277)),ISNUMBER(FIND(" rats ",C277)),ISNUMBER(FIND(" Rats ",C277)),ISNUMBER(FIND(" Rat ",C277)),ISNUMBER(FIND(" rat.",C277)),ISNUMBER(FIND(" rats.",C277)),ISNUMBER(FIND("mouse",C277)),ISNUMBER(FIND("mice",C277)), ISNUMBER(FIND(" Mice",C277)))</f>
        <v>0</v>
      </c>
      <c r="AC277" t="b">
        <f>OR(ISNUMBER(FIND(" cell ",C277)),ISNUMBER(FIND("fibroblast",C277)),ISNUMBER(FIND("macrophage",C277)),ISNUMBER(FIND("epithelial",C277)),ISNUMBER(FIND("endothelial",C277)),ISNUMBER(FIND("neuron",C277)),ISNUMBER(FIND(" cells ",C277)),ISNUMBER(FIND("RBC",C277)),ISNUMBER(FIND("mitochond",C277)),ISNUMBER(FIND("adipocyte",C277)),ISNUMBER(FIND("osteo",C277)),ISNUMBER(FIND("keratin",C277)),ISNUMBER(FIND(" cell's ",C277)),ISNUMBER(FIND("eukary",C277)),ISNUMBER(FIND("sperm",C277)))</f>
        <v>1</v>
      </c>
      <c r="AD277" t="b">
        <v>0</v>
      </c>
      <c r="AE277" t="b">
        <f>OR(ISNUMBER(FIND(" plant ",C277)),ISNUMBER(FIND("Plant ",C277)),ISNUMBER(FIND("tomato",C277)),ISNUMBER(FIND("plants",C277)),ISNUMBER(FIND("Plants",C277)),ISNUMBER(FIND("algae",C277)),ISNUMBER(FIND("lettuce",C277)),ISNUMBER(FIND("green gram sprouts ",C277)),ISNUMBER(FIND("Cucurbita pepo",C277)),ISNUMBER(FIND("bean ",C277)),ISNUMBER(FIND("chloroplast",C277)),ISNUMBER(FIND("chlorophyll",C277)),ISNUMBER(FIND("seedling",C277)),ISNUMBER(FIND("canola",C277)),ISNUMBER(FIND("shoot",C277)),ISNUMBER(FIND("photosynthes",C277)),ISNUMBER(FIND(" leaves ",C277)),,ISNUMBER(FIND("agriculture",C277)),ISNUMBER(FIND(" crops ",C277)))</f>
        <v>0</v>
      </c>
      <c r="AF277" t="b">
        <f>OR(ISNUMBER(FIND("bacteria",C277)),ISNUMBER(FIND("Bacteria",C277)),ISNUMBER(FIND("Bacterium",C277)),ISNUMBER(FIND("bacterium",C277)),ISNUMBER(FIND(" coli ",C277)))</f>
        <v>0</v>
      </c>
      <c r="AG277" t="b">
        <f>OR(ISNUMBER(FIND("fungi",C277)),ISNUMBER(FIND("Fungi",C277)),ISNUMBER(FIND("fungus",C277)),ISNUMBER(FIND("Fungus",C277)),ISNUMBER(FIND("mushroom",C277)),ISNUMBER(FIND("Mushroom",C277)),ISNUMBER(FIND(" mold ",C277)))</f>
        <v>0</v>
      </c>
      <c r="AH277" t="b">
        <f>OR(ISNUMBER(FIND("Pig ",C277)),ISNUMBER(FIND("pig ",C277)),ISNUMBER(FIND("Pigs ",C277)),ISNUMBER(FIND("pigs ",C277)))</f>
        <v>0</v>
      </c>
      <c r="AI277" t="b">
        <f>OR(ISNUMBER(FIND(" C. elegans",C277)),ISNUMBER(FIND("Caenorhabditis elegans",C277)),ISNUMBER(FIND("earthworms",C277)),ISNUMBER(FIND(" Ficopomatus enigmaticus",C277)),ISNUMBER(FIND("larva",C277)),ISNUMBER(FIND("Lumbriculus variegatus",C277)),ISNUMBER(FIND("nematode",C277)))</f>
        <v>0</v>
      </c>
      <c r="AJ277" t="b">
        <f>NOT(OR(AA277,AB277,AC277,AD277,AE277,AF277,AG277,AH277,AI277))</f>
        <v>0</v>
      </c>
      <c r="AL277" t="b">
        <f>OR(AA277,AB277,AD277,AE277,AF277,AG277,AH277,AI277)</f>
        <v>0</v>
      </c>
      <c r="AM277" t="b">
        <f>IF(Table1[[#This Row],[In vivo?]],IF(Table1[[#This Row],[Cell]],FALSE,TRUE),FALSE)</f>
        <v>0</v>
      </c>
      <c r="AN277" t="b">
        <f>AND(AC277,AL277)</f>
        <v>0</v>
      </c>
      <c r="AO277" t="b">
        <f>IF(Table1[[#This Row],[Cell]],IF(Table1[[#This Row],[In vivo?]],FALSE,TRUE),FALSE)</f>
        <v>1</v>
      </c>
      <c r="AP277" t="b">
        <f>NOT(OR(Table1[[#This Row],[In vivo?]],Table1[[#This Row],[Only in Cell]]))</f>
        <v>0</v>
      </c>
      <c r="AQ277" t="str">
        <f>IF(OR(Table1[[#This Row],[Rodents]],Table1[[#This Row],[Human]],Table1[[#This Row],[Pig]]),OR(ISNUMBER(FIND("pulmonary",C277)),ISNUMBER(FIND("lung",C277))),"NA")</f>
        <v>NA</v>
      </c>
      <c r="AR277" t="str">
        <f>IF(OR(Table1[[#This Row],[Rodents]],Table1[[#This Row],[Human]],Table1[[#This Row],[Pig]]),OR(ISNUMBER(FIND("skin",C277)),ISNUMBER(FIND("dermal",C277))),"NA")</f>
        <v>NA</v>
      </c>
      <c r="AS277" t="str">
        <f>IF(OR(Table1[[#This Row],[Rodents]],Table1[[#This Row],[Human]],Table1[[#This Row],[Pig]]),OR(ISNUMBER(FIND("liver",C277)),ISNUMBER(FIND("hepat",C277))),"NA")</f>
        <v>NA</v>
      </c>
      <c r="AT277" t="str">
        <f>IF(OR(Table1[[#This Row],[Rodents]],Table1[[#This Row],[Human]],Table1[[#This Row],[Pig]]),OR(ISNUMBER(FIND("kidney",C277)),ISNUMBER(FIND("neph",C277))),"NA")</f>
        <v>NA</v>
      </c>
      <c r="AU277" t="str">
        <f>IF(OR(Table1[[#This Row],[Rodents]],Table1[[#This Row],[Human]],Table1[[#This Row],[Pig]]),OR(ISNUMBER(FIND("brain",C277)),ISNUMBER(FIND("neur",C277)),ISNUMBER(FIND("nerv",C277))),"NA")</f>
        <v>NA</v>
      </c>
      <c r="AV277" t="str">
        <f>IF(OR(Table1[[#This Row],[Rodents]],Table1[[#This Row],[Human]],Table1[[#This Row],[Pig]]),OR(ISNUMBER(FIND("heart",C277)),ISNUMBER(FIND("cardi",C277))),"NA")</f>
        <v>NA</v>
      </c>
      <c r="AW277" t="str">
        <f>IF(OR(Table1[[#This Row],[Rodents]],Table1[[#This Row],[Human]],Table1[[#This Row],[Pig]]),OR(ISNUMBER(FIND("gastro",C277)),ISNUMBER(FIND("intesti",C277)),ISNUMBER(FIND("stomach",C277))),"NA")</f>
        <v>NA</v>
      </c>
      <c r="AX277" t="str">
        <f>IF(OR(Table1[[#This Row],[Rodents]],Table1[[#This Row],[Human]],Table1[[#This Row],[Pig]]),NOT(OR(AQ277,AR277,AS277,AT277,AU277,AV277,AW277)),"NA")</f>
        <v>NA</v>
      </c>
      <c r="AY277" t="b">
        <f>OR(ISNUMBER(FIND("SWCNT",C277)),ISNUMBER(FIND("SWNT",C277)),ISNUMBER(FIND("single-wall",C277)),ISNUMBER(FIND("single wall",C277)),ISNUMBER(FIND("Single wall",C277)),ISNUMBER(FIND("Single-wall",C277)),ISNUMBER(FIND("SWCNT",B277)),ISNUMBER(FIND("SWNT",B277)),ISNUMBER(FIND("single-wall",B277)),ISNUMBER(FIND("single wall",B277)),ISNUMBER(FIND("Single-wall",B277)),ISNUMBER(FIND("Single wall",B277)))</f>
        <v>0</v>
      </c>
      <c r="AZ277" t="b">
        <f>OR(ISNUMBER(FIND("MWCNT",C277)),ISNUMBER(FIND("MWNT",C277)),ISNUMBER(FIND("multi-wall",C277)),ISNUMBER(FIND("multi wall",C277)),ISNUMBER(FIND("multiwall",C277)),ISNUMBER(FIND("Multi-wall",C277)),ISNUMBER(FIND("Multi wall",C277)),ISNUMBER(FIND("Multiwall",C277)),ISNUMBER(FIND("MWCNT",B277)),ISNUMBER(FIND("MWNT",B277)),ISNUMBER(FIND("multi-wall",B277)),ISNUMBER(FIND("multi wall",B277)),ISNUMBER(FIND("multiwall",B277)),ISNUMBER(FIND("Multi-wall",B277)),ISNUMBER(FIND("Multi wall",B277)),ISNUMBER(FIND("Multiwall",B277)),ISNUMBER(FIND("Double-wall",B277)),ISNUMBER(FIND("Double wall",B277)),ISNUMBER(FIND("Doublewall",B277)),ISNUMBER(FIND("double-wall",B277)),ISNUMBER(FIND("double wall",B277)),ISNUMBER(FIND("doublewall",B277)))</f>
        <v>1</v>
      </c>
      <c r="BA277" t="b">
        <f>AND(Table1[[#This Row],[SWCNT]],Table1[[#This Row],[MWCNT]])</f>
        <v>0</v>
      </c>
      <c r="BB277" t="b">
        <f>IF(Table1[[#This Row],[SWCNT]]=TRUE,FALSE,IF(Table1[[#This Row],[MWCNT]]=TRUE,FALSE,TRUE))</f>
        <v>0</v>
      </c>
      <c r="BC277" s="18"/>
    </row>
    <row r="278" spans="1:55" ht="259">
      <c r="A278" t="s">
        <v>2917</v>
      </c>
      <c r="B278" s="2" t="s">
        <v>2918</v>
      </c>
      <c r="C278" s="16" t="s">
        <v>2919</v>
      </c>
      <c r="D278" s="17" t="s">
        <v>1752</v>
      </c>
      <c r="E278" s="2">
        <v>2015</v>
      </c>
      <c r="F278" t="b">
        <f>OR(ISNUMBER(FIND("cytotoxic",C278)),ISNUMBER(FIND("Cytotoxic",C278)),ISNUMBER(FIND("cellular toxicity",C278)),ISNUMBER(FIND("cell death",C278)),ISNUMBER(FIND("viable",C278)),ISNUMBER(FIND("phytotoxic",C278)),ISNUMBER(FIND("acute toxicity",C278)),ISNUMBER(FIND("MTT",C278)),ISNUMBER(FIND("survival",C278)),ISNUMBER(FIND("prolifer",C278)),ISNUMBER(FIND("apoptosis",C278)),ISNUMBER(FIND("neurotoxic",C278)),ISNUMBER(FIND("  lysis ",C278)),ISNUMBER(FIND("necrosis",C278)),ISNUMBER(FIND("cellular death",C278))*3,ISNUMBER(FIND("LDH",C278)),ISNUMBER(FIND("Acute toxicity",C278)))</f>
        <v>0</v>
      </c>
      <c r="G278" t="b">
        <f>OR(ISNUMBER(FIND("genotoxic",C278)),ISNUMBER(FIND("genotoxicity",C278)),ISNUMBER(FIND("DNA damage",C278)),ISNUMBER(FIND("DNA",C278)),ISNUMBER(FIND("RNA",C278)),ISNUMBER(FIND("mesothelioma",C278)),ISNUMBER(FIND("carcino",C278)),ISNUMBER(FIND("mutagen",C278)),ISNUMBER(FIND("genetic",C278)))</f>
        <v>0</v>
      </c>
      <c r="H278" t="b">
        <f>OR(ISNUMBER(FIND("inflammatory",C278)),ISNUMBER(FIND("inflamm",C278)))</f>
        <v>1</v>
      </c>
      <c r="I278" t="b">
        <f>OR(ISNUMBER(FIND("immune",C278)),ISNUMBER(FIND("immunological",C278)),ISNUMBER(FIND("interleuk",C278)),ISNUMBER(FIND("platelet activation",C278)),ISNUMBER(FIND("monocyte",C278)),ISNUMBER(FIND("leukocyte",C278)),ISNUMBER(FIND("cytokine",C278)),ISNUMBER(FIND("CD4",C278)),ISNUMBER(FIND("CD8",C278)),ISNUMBER(FIND("T-cell",C278)))</f>
        <v>1</v>
      </c>
      <c r="J278" t="b">
        <f>OR(ISNUMBER(FIND("reactive oxygen",C278)),ISNUMBER(FIND("ROS",C278)),ISNUMBER(FIND("free radical",C278)),ISNUMBER(FIND("oxidative stress",C278)),ISNUMBER(FIND("peroxid",C278)),ISNUMBER(FIND("oxidative",C278)),ISNUMBER(FIND("antioxid",C278)))</f>
        <v>0</v>
      </c>
      <c r="K278" t="b">
        <f>OR(ISNUMBER(FIND("autophag",C278)))</f>
        <v>0</v>
      </c>
      <c r="L278" t="b">
        <f>OR(ISNUMBER(FIND("morpholog",C278)))</f>
        <v>0</v>
      </c>
      <c r="M278" t="b">
        <f>OR(ISNUMBER(FIND("fibrosis",C278)),ISNUMBER(FIND("Fibrosis",C278)),ISNUMBER(FIND("fibrot",C278)))</f>
        <v>0</v>
      </c>
      <c r="N278" t="b">
        <f>OR(ISNUMBER(FIND("offspring",C278)),ISNUMBER(FIND("Parental",C278)),ISNUMBER(FIND("parental",C278)),ISNUMBER(FIND("germline",C278)),ISNUMBER(FIND("reproduc",C278)),ISNUMBER(FIND("embryo",C278)))</f>
        <v>0</v>
      </c>
      <c r="O278" t="b">
        <f>OR(ISNUMBER(FIND("metabol",C278)),ISNUMBER(FIND("Metabol",C278)),ISNUMBER(FIND("digest",C278)),ISNUMBER(FIND("mitochon",C278)))</f>
        <v>0</v>
      </c>
      <c r="P278" t="b">
        <f>OR(ISNUMBER(FIND("ecotox",C278)),ISNUMBER(FIND("Ecotox",B278)),ISNUMBER(FIND("ecotox",B278)),ISNUMBER(FIND("Ecotox",C278)))</f>
        <v>0</v>
      </c>
      <c r="Q278" t="b">
        <f>OR(ISNUMBER(FIND("Bioaccum",C278)),ISNUMBER(FIND("bioaccum",C278)),ISNUMBER(FIND("accum",C278)))</f>
        <v>0</v>
      </c>
      <c r="R278" t="b">
        <f>OR(ISNUMBER(FIND("Occupation",C278)),ISNUMBER(FIND("occupation",C278)),ISNUMBER(FIND("worker",C278)),ISNUMBER(FIND("workforce",C278)))</f>
        <v>0</v>
      </c>
      <c r="S278" t="b">
        <f>NOT(OR(F278,G278,H278,I278,J278,K278,L278,M278,N278,O278,P278,Q278,R278))</f>
        <v>0</v>
      </c>
      <c r="U278" t="b">
        <f>OR(Table1[[#This Row],[Inflammation]],Table1[[#This Row],[Immune]])</f>
        <v>1</v>
      </c>
      <c r="V278" t="str">
        <f>IF(OR(Table1[[#This Row],[Rodents]],Table1[[#This Row],[Human]],Table1[[#This Row],[Pig]]),OR(ISNUMBER(FIND("intratrach",C278)),ISNUMBER(FIND("nasal ",C278)),ISNUMBER(FIND("instill",C278))),"NA")</f>
        <v>NA</v>
      </c>
      <c r="W278" t="str">
        <f>IF(OR(Table1[[#This Row],[Rodents]],Table1[[#This Row],[Human]],Table1[[#This Row],[Pig]]),OR(ISNUMBER(FIND("dermal",C278)),ISNUMBER(FIND("skin ",C278))),"NA")</f>
        <v>NA</v>
      </c>
      <c r="X278" t="str">
        <f>IF(OR(Table1[[#This Row],[Rodents]],Table1[[#This Row],[Human]],Table1[[#This Row],[Pig]]),OR(ISNUMBER(FIND("injected",C278)),ISNUMBER(FIND("periton",C278)),ISNUMBER(FIND("intrascrot",C278))),"NA")</f>
        <v>NA</v>
      </c>
      <c r="Y278" t="str">
        <f>IF(OR(Table1[[#This Row],[Rodents]],Table1[[#This Row],[Human]],Table1[[#This Row],[Pig]]),NOT(OR(Table1[[#This Row],[Inhaled/Intratracheal/intranasal]],Table1[[#This Row],[Dermal]],Table1[[#This Row],[Injected]])),"NA")</f>
        <v>NA</v>
      </c>
      <c r="AA278" t="b">
        <f>OR(ISNUMBER(FIND("fish ",C278)),ISNUMBER(FIND("Fish ",C278)),ISNUMBER(FIND("aquatic",C278)),ISNUMBER(FIND("daphnids",C278)),ISNUMBER(FIND("Carcinus maenas",C278)),ISNUMBER(FIND("Daphnia",C278)),ISNUMBER(FIND("Ruditapes philippinarum",C278)),ISNUMBER(FIND("daphnia",C278)),ISNUMBER(FIND("marine",C278)),ISNUMBER(FIND("mussel",C278)),ISNUMBER(FIND("algae",C278)),ISNUMBER(FIND("Donax faba",C278)),ISNUMBER(FIND("estuarine",C278)),ISNUMBER(FIND("snail",C278)),ISNUMBER(FIND("Prorocentrum donghaiense",C278)) )</f>
        <v>0</v>
      </c>
      <c r="AB278" t="b">
        <f>OR(ISNUMBER(FIND(" rat ",C278)),ISNUMBER(FIND(" rats ",C278)),ISNUMBER(FIND(" Rats ",C278)),ISNUMBER(FIND(" Rat ",C278)),ISNUMBER(FIND(" rat.",C278)),ISNUMBER(FIND(" rats.",C278)),ISNUMBER(FIND("mouse",C278)),ISNUMBER(FIND("mice",C278)), ISNUMBER(FIND(" Mice",C278)))</f>
        <v>0</v>
      </c>
      <c r="AC278" t="b">
        <f>OR(ISNUMBER(FIND(" cell ",C278)),ISNUMBER(FIND("fibroblast",C278)),ISNUMBER(FIND("macrophage",C278)),ISNUMBER(FIND("epithelial",C278)),ISNUMBER(FIND("endothelial",C278)),ISNUMBER(FIND("neuron",C278)),ISNUMBER(FIND(" cells ",C278)),ISNUMBER(FIND("RBC",C278)),ISNUMBER(FIND("mitochond",C278)),ISNUMBER(FIND("adipocyte",C278)),ISNUMBER(FIND("osteo",C278)),ISNUMBER(FIND("keratin",C278)),ISNUMBER(FIND(" cell's ",C278)),ISNUMBER(FIND("eukary",C278)),ISNUMBER(FIND("sperm",C278)))</f>
        <v>1</v>
      </c>
      <c r="AD278" t="b">
        <f>OR(ISNUMBER(FIND("human",B278)),ISNUMBER(FIND("workers",B278)),ISNUMBER(FIND("workforces",B278)),ISNUMBER(FIND("occupational",B278)),ISNUMBER(FIND("Case report",B278)),ISNUMBER(FIND("Workplaces",B278)),ISNUMBER(FIND("worker",B278)))</f>
        <v>0</v>
      </c>
      <c r="AE278" t="b">
        <f>OR(ISNUMBER(FIND(" plant ",C278)),ISNUMBER(FIND("Plant ",C278)),ISNUMBER(FIND("tomato",C278)),ISNUMBER(FIND("plants",C278)),ISNUMBER(FIND("Plants",C278)),ISNUMBER(FIND("algae",C278)),ISNUMBER(FIND("lettuce",C278)),ISNUMBER(FIND("green gram sprouts ",C278)),ISNUMBER(FIND("Cucurbita pepo",C278)),ISNUMBER(FIND("bean ",C278)),ISNUMBER(FIND("chloroplast",C278)),ISNUMBER(FIND("chlorophyll",C278)),ISNUMBER(FIND("seedling",C278)),ISNUMBER(FIND("canola",C278)),ISNUMBER(FIND("shoot",C278)),ISNUMBER(FIND("photosynthes",C278)),ISNUMBER(FIND(" leaves ",C278)),,ISNUMBER(FIND("agriculture",C278)),ISNUMBER(FIND(" crops ",C278)))</f>
        <v>0</v>
      </c>
      <c r="AF278" t="b">
        <f>OR(ISNUMBER(FIND("bacteria",C278)),ISNUMBER(FIND("Bacteria",C278)),ISNUMBER(FIND("Bacterium",C278)),ISNUMBER(FIND("bacterium",C278)),ISNUMBER(FIND(" coli ",C278)))</f>
        <v>0</v>
      </c>
      <c r="AG278" t="b">
        <f>OR(ISNUMBER(FIND("fungi",C278)),ISNUMBER(FIND("Fungi",C278)),ISNUMBER(FIND("fungus",C278)),ISNUMBER(FIND("Fungus",C278)),ISNUMBER(FIND("mushroom",C278)),ISNUMBER(FIND("Mushroom",C278)),ISNUMBER(FIND(" mold ",C278)))</f>
        <v>0</v>
      </c>
      <c r="AH278" t="b">
        <f>OR(ISNUMBER(FIND("Pig ",C278)),ISNUMBER(FIND("pig ",C278)),ISNUMBER(FIND("Pigs ",C278)),ISNUMBER(FIND("pigs ",C278)))</f>
        <v>0</v>
      </c>
      <c r="AI278" t="b">
        <f>OR(ISNUMBER(FIND(" C. elegans",C278)),ISNUMBER(FIND("Caenorhabditis elegans",C278)),ISNUMBER(FIND("earthworms",C278)),ISNUMBER(FIND(" Ficopomatus enigmaticus",C278)),ISNUMBER(FIND("larva",C278)),ISNUMBER(FIND("Lumbriculus variegatus",C278)),ISNUMBER(FIND("nematode",C278)))</f>
        <v>0</v>
      </c>
      <c r="AJ278" t="b">
        <f>NOT(OR(AA278,AB278,AC278,AD278,AE278,AF278,AG278,AH278,AI278))</f>
        <v>0</v>
      </c>
      <c r="AL278" t="b">
        <f>OR(AA278,AB278,AD278,AE278,AF278,AG278,AH278,AI278)</f>
        <v>0</v>
      </c>
      <c r="AM278" t="b">
        <f>IF(Table1[[#This Row],[In vivo?]],IF(Table1[[#This Row],[Cell]],FALSE,TRUE),FALSE)</f>
        <v>0</v>
      </c>
      <c r="AN278" t="b">
        <f>AND(AC278,AL278)</f>
        <v>0</v>
      </c>
      <c r="AO278" t="b">
        <f>IF(Table1[[#This Row],[Cell]],IF(Table1[[#This Row],[In vivo?]],FALSE,TRUE),FALSE)</f>
        <v>1</v>
      </c>
      <c r="AP278" t="b">
        <f>NOT(OR(Table1[[#This Row],[In vivo?]],Table1[[#This Row],[Only in Cell]]))</f>
        <v>0</v>
      </c>
      <c r="AQ278" t="str">
        <f>IF(OR(Table1[[#This Row],[Rodents]],Table1[[#This Row],[Human]],Table1[[#This Row],[Pig]]),OR(ISNUMBER(FIND("pulmonary",C278)),ISNUMBER(FIND("lung",C278))),"NA")</f>
        <v>NA</v>
      </c>
      <c r="AR278" t="str">
        <f>IF(OR(Table1[[#This Row],[Rodents]],Table1[[#This Row],[Human]],Table1[[#This Row],[Pig]]),OR(ISNUMBER(FIND("skin",C278)),ISNUMBER(FIND("dermal",C278))),"NA")</f>
        <v>NA</v>
      </c>
      <c r="AS278" t="str">
        <f>IF(OR(Table1[[#This Row],[Rodents]],Table1[[#This Row],[Human]],Table1[[#This Row],[Pig]]),OR(ISNUMBER(FIND("liver",C278)),ISNUMBER(FIND("hepat",C278))),"NA")</f>
        <v>NA</v>
      </c>
      <c r="AT278" t="str">
        <f>IF(OR(Table1[[#This Row],[Rodents]],Table1[[#This Row],[Human]],Table1[[#This Row],[Pig]]),OR(ISNUMBER(FIND("kidney",C278)),ISNUMBER(FIND("neph",C278))),"NA")</f>
        <v>NA</v>
      </c>
      <c r="AU278" t="str">
        <f>IF(OR(Table1[[#This Row],[Rodents]],Table1[[#This Row],[Human]],Table1[[#This Row],[Pig]]),OR(ISNUMBER(FIND("brain",C278)),ISNUMBER(FIND("neur",C278)),ISNUMBER(FIND("nerv",C278))),"NA")</f>
        <v>NA</v>
      </c>
      <c r="AV278" t="str">
        <f>IF(OR(Table1[[#This Row],[Rodents]],Table1[[#This Row],[Human]],Table1[[#This Row],[Pig]]),OR(ISNUMBER(FIND("heart",C278)),ISNUMBER(FIND("cardi",C278))),"NA")</f>
        <v>NA</v>
      </c>
      <c r="AW278" t="str">
        <f>IF(OR(Table1[[#This Row],[Rodents]],Table1[[#This Row],[Human]],Table1[[#This Row],[Pig]]),OR(ISNUMBER(FIND("gastro",C278)),ISNUMBER(FIND("intesti",C278)),ISNUMBER(FIND("stomach",C278))),"NA")</f>
        <v>NA</v>
      </c>
      <c r="AX278" t="str">
        <f>IF(OR(Table1[[#This Row],[Rodents]],Table1[[#This Row],[Human]],Table1[[#This Row],[Pig]]),NOT(OR(AQ278,AR278,AS278,AT278,AU278,AV278,AW278)),"NA")</f>
        <v>NA</v>
      </c>
      <c r="AY278" t="b">
        <f>OR(ISNUMBER(FIND("SWCNT",C278)),ISNUMBER(FIND("SWNT",C278)),ISNUMBER(FIND("single-wall",C278)),ISNUMBER(FIND("single wall",C278)),ISNUMBER(FIND("Single wall",C278)),ISNUMBER(FIND("Single-wall",C278)),ISNUMBER(FIND("SWCNT",B278)),ISNUMBER(FIND("SWNT",B278)),ISNUMBER(FIND("single-wall",B278)),ISNUMBER(FIND("single wall",B278)),ISNUMBER(FIND("Single-wall",B278)),ISNUMBER(FIND("Single wall",B278)))</f>
        <v>0</v>
      </c>
      <c r="AZ278" t="b">
        <f>OR(ISNUMBER(FIND("MWCNT",C278)),ISNUMBER(FIND("MWNT",C278)),ISNUMBER(FIND("multi-wall",C278)),ISNUMBER(FIND("multi wall",C278)),ISNUMBER(FIND("multiwall",C278)),ISNUMBER(FIND("Multi-wall",C278)),ISNUMBER(FIND("Multi wall",C278)),ISNUMBER(FIND("Multiwall",C278)),ISNUMBER(FIND("MWCNT",B278)),ISNUMBER(FIND("MWNT",B278)),ISNUMBER(FIND("multi-wall",B278)),ISNUMBER(FIND("multi wall",B278)),ISNUMBER(FIND("multiwall",B278)),ISNUMBER(FIND("Multi-wall",B278)),ISNUMBER(FIND("Multi wall",B278)),ISNUMBER(FIND("Multiwall",B278)),ISNUMBER(FIND("Double-wall",B278)),ISNUMBER(FIND("Double wall",B278)),ISNUMBER(FIND("Doublewall",B278)),ISNUMBER(FIND("double-wall",B278)),ISNUMBER(FIND("double wall",B278)),ISNUMBER(FIND("doublewall",B278)))</f>
        <v>1</v>
      </c>
      <c r="BA278" t="b">
        <f>AND(Table1[[#This Row],[SWCNT]],Table1[[#This Row],[MWCNT]])</f>
        <v>0</v>
      </c>
      <c r="BB278" t="b">
        <f>IF(Table1[[#This Row],[SWCNT]]=TRUE,FALSE,IF(Table1[[#This Row],[MWCNT]]=TRUE,FALSE,TRUE))</f>
        <v>0</v>
      </c>
      <c r="BC278" s="18"/>
    </row>
    <row r="279" spans="1:55" ht="240.5">
      <c r="A279" t="s">
        <v>2923</v>
      </c>
      <c r="B279" s="2" t="s">
        <v>2924</v>
      </c>
      <c r="C279" s="16" t="s">
        <v>2925</v>
      </c>
      <c r="D279" s="17" t="s">
        <v>1458</v>
      </c>
      <c r="E279" s="2">
        <v>2015</v>
      </c>
      <c r="F279" t="b">
        <f>OR(ISNUMBER(FIND("cytotoxic",C279)),ISNUMBER(FIND("Cytotoxic",C279)),ISNUMBER(FIND("cellular toxicity",C279)),ISNUMBER(FIND("cell death",C279)),ISNUMBER(FIND("viable",C279)),ISNUMBER(FIND("phytotoxic",C279)),ISNUMBER(FIND("acute toxicity",C279)),ISNUMBER(FIND("MTT",C279)),ISNUMBER(FIND("survival",C279)),ISNUMBER(FIND("prolifer",C279)),ISNUMBER(FIND("apoptosis",C279)),ISNUMBER(FIND("neurotoxic",C279)),ISNUMBER(FIND("  lysis ",C279)),ISNUMBER(FIND("necrosis",C279)),ISNUMBER(FIND("cellular death",C279))*3,ISNUMBER(FIND("LDH",C279)),ISNUMBER(FIND("Acute toxicity",C279)))</f>
        <v>1</v>
      </c>
      <c r="G279" t="b">
        <f>OR(ISNUMBER(FIND("genotoxic",C279)),ISNUMBER(FIND("genotoxicity",C279)),ISNUMBER(FIND("DNA damage",C279)),ISNUMBER(FIND("DNA",C279)),ISNUMBER(FIND("RNA",C279)),ISNUMBER(FIND("mesothelioma",C279)),ISNUMBER(FIND("carcino",C279)),ISNUMBER(FIND("mutagen",C279)),ISNUMBER(FIND("genetic",C279)))</f>
        <v>0</v>
      </c>
      <c r="H279" t="b">
        <f>OR(ISNUMBER(FIND("inflammatory",C279)),ISNUMBER(FIND("inflamm",C279)))</f>
        <v>1</v>
      </c>
      <c r="I279" t="b">
        <f>OR(ISNUMBER(FIND("immune",C279)),ISNUMBER(FIND("immunological",C279)),ISNUMBER(FIND("interleuk",C279)),ISNUMBER(FIND("platelet activation",C279)),ISNUMBER(FIND("monocyte",C279)),ISNUMBER(FIND("leukocyte",C279)),ISNUMBER(FIND("cytokine",C279)),ISNUMBER(FIND("CD4",C279)),ISNUMBER(FIND("CD8",C279)),ISNUMBER(FIND("T-cell",C279)))</f>
        <v>0</v>
      </c>
      <c r="J279" t="b">
        <f>OR(ISNUMBER(FIND("reactive oxygen",C279)),ISNUMBER(FIND("ROS",C279)),ISNUMBER(FIND("free radical",C279)),ISNUMBER(FIND("oxidative stress",C279)),ISNUMBER(FIND("peroxid",C279)),ISNUMBER(FIND("oxidative",C279)),ISNUMBER(FIND("antioxid",C279)))</f>
        <v>1</v>
      </c>
      <c r="K279" t="b">
        <f>OR(ISNUMBER(FIND("autophag",C279)))</f>
        <v>0</v>
      </c>
      <c r="L279" t="b">
        <f>OR(ISNUMBER(FIND("morpholog",C279)))</f>
        <v>0</v>
      </c>
      <c r="M279" t="b">
        <f>OR(ISNUMBER(FIND("fibrosis",C279)),ISNUMBER(FIND("Fibrosis",C279)),ISNUMBER(FIND("fibrot",C279)))</f>
        <v>0</v>
      </c>
      <c r="N279" t="b">
        <f>OR(ISNUMBER(FIND("offspring",C279)),ISNUMBER(FIND("Parental",C279)),ISNUMBER(FIND("parental",C279)),ISNUMBER(FIND("germline",C279)),ISNUMBER(FIND("reproduc",C279)),ISNUMBER(FIND("embryo",C279)))</f>
        <v>0</v>
      </c>
      <c r="O279" t="b">
        <f>OR(ISNUMBER(FIND("metabol",C279)),ISNUMBER(FIND("Metabol",C279)),ISNUMBER(FIND("digest",C279)),ISNUMBER(FIND("mitochon",C279)))</f>
        <v>0</v>
      </c>
      <c r="P279" t="b">
        <f>OR(ISNUMBER(FIND("ecotox",C279)),ISNUMBER(FIND("Ecotox",B279)),ISNUMBER(FIND("ecotox",B279)),ISNUMBER(FIND("Ecotox",C279)))</f>
        <v>0</v>
      </c>
      <c r="Q279" t="b">
        <f>OR(ISNUMBER(FIND("Bioaccum",C279)),ISNUMBER(FIND("bioaccum",C279)),ISNUMBER(FIND("accum",C279)))</f>
        <v>0</v>
      </c>
      <c r="R279" t="b">
        <f>OR(ISNUMBER(FIND("Occupation",C279)),ISNUMBER(FIND("occupation",C279)),ISNUMBER(FIND("worker",C279)),ISNUMBER(FIND("workforce",C279)))</f>
        <v>0</v>
      </c>
      <c r="S279" t="b">
        <f>NOT(OR(F279,G279,H279,I279,J279,K279,L279,M279,N279,O279,P279,Q279,R279))</f>
        <v>0</v>
      </c>
      <c r="U279" t="b">
        <f>OR(Table1[[#This Row],[Inflammation]],Table1[[#This Row],[Immune]])</f>
        <v>1</v>
      </c>
      <c r="V279" t="str">
        <f>IF(OR(Table1[[#This Row],[Rodents]],Table1[[#This Row],[Human]],Table1[[#This Row],[Pig]]),OR(ISNUMBER(FIND("intratrach",C279)),ISNUMBER(FIND("nasal ",C279)),ISNUMBER(FIND("instill",C279))),"NA")</f>
        <v>NA</v>
      </c>
      <c r="W279" t="str">
        <f>IF(OR(Table1[[#This Row],[Rodents]],Table1[[#This Row],[Human]],Table1[[#This Row],[Pig]]),OR(ISNUMBER(FIND("dermal",C279)),ISNUMBER(FIND("skin ",C279))),"NA")</f>
        <v>NA</v>
      </c>
      <c r="X279" t="str">
        <f>IF(OR(Table1[[#This Row],[Rodents]],Table1[[#This Row],[Human]],Table1[[#This Row],[Pig]]),OR(ISNUMBER(FIND("injected",C279)),ISNUMBER(FIND("periton",C279)),ISNUMBER(FIND("intrascrot",C279))),"NA")</f>
        <v>NA</v>
      </c>
      <c r="Y279" t="str">
        <f>IF(OR(Table1[[#This Row],[Rodents]],Table1[[#This Row],[Human]],Table1[[#This Row],[Pig]]),NOT(OR(Table1[[#This Row],[Inhaled/Intratracheal/intranasal]],Table1[[#This Row],[Dermal]],Table1[[#This Row],[Injected]])),"NA")</f>
        <v>NA</v>
      </c>
      <c r="AA279" t="b">
        <f>OR(ISNUMBER(FIND("fish ",C279)),ISNUMBER(FIND("Fish ",C279)),ISNUMBER(FIND("aquatic",C279)),ISNUMBER(FIND("daphnids",C279)),ISNUMBER(FIND("Carcinus maenas",C279)),ISNUMBER(FIND("Daphnia",C279)),ISNUMBER(FIND("Ruditapes philippinarum",C279)),ISNUMBER(FIND("daphnia",C279)),ISNUMBER(FIND("marine",C279)),ISNUMBER(FIND("mussel",C279)),ISNUMBER(FIND("algae",C279)),ISNUMBER(FIND("Donax faba",C279)),ISNUMBER(FIND("estuarine",C279)),ISNUMBER(FIND("snail",C279)),ISNUMBER(FIND("Prorocentrum donghaiense",C279)) )</f>
        <v>0</v>
      </c>
      <c r="AB279" t="b">
        <f>OR(ISNUMBER(FIND(" rat ",C279)),ISNUMBER(FIND(" rats ",C279)),ISNUMBER(FIND(" Rats ",C279)),ISNUMBER(FIND(" Rat ",C279)),ISNUMBER(FIND(" rat.",C279)),ISNUMBER(FIND(" rats.",C279)),ISNUMBER(FIND("mouse",C279)),ISNUMBER(FIND("mice",C279)), ISNUMBER(FIND(" Mice",C279)))</f>
        <v>0</v>
      </c>
      <c r="AC279" t="b">
        <f>OR(ISNUMBER(FIND(" cell ",C279)),ISNUMBER(FIND("fibroblast",C279)),ISNUMBER(FIND("macrophage",C279)),ISNUMBER(FIND("epithelial",C279)),ISNUMBER(FIND("endothelial",C279)),ISNUMBER(FIND("neuron",C279)),ISNUMBER(FIND(" cells ",C279)),ISNUMBER(FIND("RBC",C279)),ISNUMBER(FIND("mitochond",C279)),ISNUMBER(FIND("adipocyte",C279)),ISNUMBER(FIND("osteo",C279)),ISNUMBER(FIND("keratin",C279)),ISNUMBER(FIND(" cell's ",C279)),ISNUMBER(FIND("eukary",C279)),ISNUMBER(FIND("sperm",C279)))</f>
        <v>1</v>
      </c>
      <c r="AD279" t="b">
        <f>OR(ISNUMBER(FIND("human",B279)),ISNUMBER(FIND("workers",B279)),ISNUMBER(FIND("workforces",B279)),ISNUMBER(FIND("occupational",B279)),ISNUMBER(FIND("Case report",B279)),ISNUMBER(FIND("Workplaces",B279)),ISNUMBER(FIND("worker",B279)))</f>
        <v>0</v>
      </c>
      <c r="AE279" t="b">
        <f>OR(ISNUMBER(FIND(" plant ",C279)),ISNUMBER(FIND("Plant ",C279)),ISNUMBER(FIND("tomato",C279)),ISNUMBER(FIND("plants",C279)),ISNUMBER(FIND("Plants",C279)),ISNUMBER(FIND("algae",C279)),ISNUMBER(FIND("lettuce",C279)),ISNUMBER(FIND("green gram sprouts ",C279)),ISNUMBER(FIND("Cucurbita pepo",C279)),ISNUMBER(FIND("bean ",C279)),ISNUMBER(FIND("chloroplast",C279)),ISNUMBER(FIND("chlorophyll",C279)),ISNUMBER(FIND("seedling",C279)),ISNUMBER(FIND("canola",C279)),ISNUMBER(FIND("shoot",C279)),ISNUMBER(FIND("photosynthes",C279)),ISNUMBER(FIND(" leaves ",C279)),,ISNUMBER(FIND("agriculture",C279)),ISNUMBER(FIND(" crops ",C279)))</f>
        <v>0</v>
      </c>
      <c r="AF279" t="b">
        <f>OR(ISNUMBER(FIND("bacteria",C279)),ISNUMBER(FIND("Bacteria",C279)),ISNUMBER(FIND("Bacterium",C279)),ISNUMBER(FIND("bacterium",C279)),ISNUMBER(FIND(" coli ",C279)))</f>
        <v>0</v>
      </c>
      <c r="AG279" t="b">
        <f>OR(ISNUMBER(FIND("fungi",C279)),ISNUMBER(FIND("Fungi",C279)),ISNUMBER(FIND("fungus",C279)),ISNUMBER(FIND("Fungus",C279)),ISNUMBER(FIND("mushroom",C279)),ISNUMBER(FIND("Mushroom",C279)),ISNUMBER(FIND(" mold ",C279)))</f>
        <v>0</v>
      </c>
      <c r="AH279" t="b">
        <f>OR(ISNUMBER(FIND("Pig ",C279)),ISNUMBER(FIND("pig ",C279)),ISNUMBER(FIND("Pigs ",C279)),ISNUMBER(FIND("pigs ",C279)))</f>
        <v>0</v>
      </c>
      <c r="AI279" t="b">
        <f>OR(ISNUMBER(FIND(" C. elegans",C279)),ISNUMBER(FIND("Caenorhabditis elegans",C279)),ISNUMBER(FIND("earthworms",C279)),ISNUMBER(FIND(" Ficopomatus enigmaticus",C279)),ISNUMBER(FIND("larva",C279)),ISNUMBER(FIND("Lumbriculus variegatus",C279)),ISNUMBER(FIND("nematode",C279)))</f>
        <v>0</v>
      </c>
      <c r="AJ279" t="b">
        <f>NOT(OR(AA279,AB279,AC279,AD279,AE279,AF279,AG279,AH279,AI279))</f>
        <v>0</v>
      </c>
      <c r="AL279" t="b">
        <f>OR(AA279,AB279,AD279,AE279,AF279,AG279,AH279,AI279)</f>
        <v>0</v>
      </c>
      <c r="AM279" t="b">
        <f>IF(Table1[[#This Row],[In vivo?]],IF(Table1[[#This Row],[Cell]],FALSE,TRUE),FALSE)</f>
        <v>0</v>
      </c>
      <c r="AN279" t="b">
        <f>AND(AC279,AL279)</f>
        <v>0</v>
      </c>
      <c r="AO279" t="b">
        <f>IF(Table1[[#This Row],[Cell]],IF(Table1[[#This Row],[In vivo?]],FALSE,TRUE),FALSE)</f>
        <v>1</v>
      </c>
      <c r="AP279" t="b">
        <f>NOT(OR(Table1[[#This Row],[In vivo?]],Table1[[#This Row],[Only in Cell]]))</f>
        <v>0</v>
      </c>
      <c r="AQ279" t="str">
        <f>IF(OR(Table1[[#This Row],[Rodents]],Table1[[#This Row],[Human]],Table1[[#This Row],[Pig]]),OR(ISNUMBER(FIND("pulmonary",C279)),ISNUMBER(FIND("lung",C279))),"NA")</f>
        <v>NA</v>
      </c>
      <c r="AR279" t="str">
        <f>IF(OR(Table1[[#This Row],[Rodents]],Table1[[#This Row],[Human]],Table1[[#This Row],[Pig]]),OR(ISNUMBER(FIND("skin",C279)),ISNUMBER(FIND("dermal",C279))),"NA")</f>
        <v>NA</v>
      </c>
      <c r="AS279" t="str">
        <f>IF(OR(Table1[[#This Row],[Rodents]],Table1[[#This Row],[Human]],Table1[[#This Row],[Pig]]),OR(ISNUMBER(FIND("liver",C279)),ISNUMBER(FIND("hepat",C279))),"NA")</f>
        <v>NA</v>
      </c>
      <c r="AT279" t="str">
        <f>IF(OR(Table1[[#This Row],[Rodents]],Table1[[#This Row],[Human]],Table1[[#This Row],[Pig]]),OR(ISNUMBER(FIND("kidney",C279)),ISNUMBER(FIND("neph",C279))),"NA")</f>
        <v>NA</v>
      </c>
      <c r="AU279" t="str">
        <f>IF(OR(Table1[[#This Row],[Rodents]],Table1[[#This Row],[Human]],Table1[[#This Row],[Pig]]),OR(ISNUMBER(FIND("brain",C279)),ISNUMBER(FIND("neur",C279)),ISNUMBER(FIND("nerv",C279))),"NA")</f>
        <v>NA</v>
      </c>
      <c r="AV279" t="str">
        <f>IF(OR(Table1[[#This Row],[Rodents]],Table1[[#This Row],[Human]],Table1[[#This Row],[Pig]]),OR(ISNUMBER(FIND("heart",C279)),ISNUMBER(FIND("cardi",C279))),"NA")</f>
        <v>NA</v>
      </c>
      <c r="AW279" t="str">
        <f>IF(OR(Table1[[#This Row],[Rodents]],Table1[[#This Row],[Human]],Table1[[#This Row],[Pig]]),OR(ISNUMBER(FIND("gastro",C279)),ISNUMBER(FIND("intesti",C279)),ISNUMBER(FIND("stomach",C279))),"NA")</f>
        <v>NA</v>
      </c>
      <c r="AX279" t="str">
        <f>IF(OR(Table1[[#This Row],[Rodents]],Table1[[#This Row],[Human]],Table1[[#This Row],[Pig]]),NOT(OR(AQ279,AR279,AS279,AT279,AU279,AV279,AW279)),"NA")</f>
        <v>NA</v>
      </c>
      <c r="AY279" t="b">
        <f>OR(ISNUMBER(FIND("SWCNT",C279)),ISNUMBER(FIND("SWNT",C279)),ISNUMBER(FIND("single-wall",C279)),ISNUMBER(FIND("single wall",C279)),ISNUMBER(FIND("Single wall",C279)),ISNUMBER(FIND("Single-wall",C279)),ISNUMBER(FIND("SWCNT",B279)),ISNUMBER(FIND("SWNT",B279)),ISNUMBER(FIND("single-wall",B279)),ISNUMBER(FIND("single wall",B279)),ISNUMBER(FIND("Single-wall",B279)),ISNUMBER(FIND("Single wall",B279)))</f>
        <v>1</v>
      </c>
      <c r="AZ279" t="b">
        <f>OR(ISNUMBER(FIND("MWCNT",C279)),ISNUMBER(FIND("MWNT",C279)),ISNUMBER(FIND("multi-wall",C279)),ISNUMBER(FIND("multi wall",C279)),ISNUMBER(FIND("multiwall",C279)),ISNUMBER(FIND("Multi-wall",C279)),ISNUMBER(FIND("Multi wall",C279)),ISNUMBER(FIND("Multiwall",C279)),ISNUMBER(FIND("MWCNT",B279)),ISNUMBER(FIND("MWNT",B279)),ISNUMBER(FIND("multi-wall",B279)),ISNUMBER(FIND("multi wall",B279)),ISNUMBER(FIND("multiwall",B279)),ISNUMBER(FIND("Multi-wall",B279)),ISNUMBER(FIND("Multi wall",B279)),ISNUMBER(FIND("Multiwall",B279)),ISNUMBER(FIND("Double-wall",B279)),ISNUMBER(FIND("Double wall",B279)),ISNUMBER(FIND("Doublewall",B279)),ISNUMBER(FIND("double-wall",B279)),ISNUMBER(FIND("double wall",B279)),ISNUMBER(FIND("doublewall",B279)))</f>
        <v>0</v>
      </c>
      <c r="BA279" t="b">
        <f>AND(Table1[[#This Row],[SWCNT]],Table1[[#This Row],[MWCNT]])</f>
        <v>0</v>
      </c>
      <c r="BB279" t="b">
        <f>IF(Table1[[#This Row],[SWCNT]]=TRUE,FALSE,IF(Table1[[#This Row],[MWCNT]]=TRUE,FALSE,TRUE))</f>
        <v>0</v>
      </c>
      <c r="BC279" s="18"/>
    </row>
    <row r="280" spans="1:55" ht="203.5">
      <c r="A280" t="s">
        <v>2931</v>
      </c>
      <c r="B280" s="2" t="s">
        <v>2935</v>
      </c>
      <c r="C280" s="16" t="s">
        <v>2939</v>
      </c>
      <c r="D280" s="17" t="s">
        <v>1302</v>
      </c>
      <c r="E280" s="2">
        <v>2015</v>
      </c>
      <c r="F280" t="b">
        <f>OR(ISNUMBER(FIND("cytotoxic",C280)),ISNUMBER(FIND("Cytotoxic",C280)),ISNUMBER(FIND("cellular toxicity",C280)),ISNUMBER(FIND("cell death",C280)),ISNUMBER(FIND("viable",C280)),ISNUMBER(FIND("phytotoxic",C280)),ISNUMBER(FIND("acute toxicity",C280)),ISNUMBER(FIND("MTT",C280)),ISNUMBER(FIND("survival",C280)),ISNUMBER(FIND("prolifer",C280)),ISNUMBER(FIND("apoptosis",C280)),ISNUMBER(FIND("neurotoxic",C280)),ISNUMBER(FIND("  lysis ",C280)),ISNUMBER(FIND("necrosis",C280)),ISNUMBER(FIND("cellular death",C280))*3,ISNUMBER(FIND("LDH",C280)),ISNUMBER(FIND("Acute toxicity",C280)))</f>
        <v>1</v>
      </c>
      <c r="G280" t="b">
        <f>OR(ISNUMBER(FIND("genotoxic",C280)),ISNUMBER(FIND("genotoxicity",C280)),ISNUMBER(FIND("DNA damage",C280)),ISNUMBER(FIND("DNA",C280)),ISNUMBER(FIND("RNA",C280)),ISNUMBER(FIND("mesothelioma",C280)),ISNUMBER(FIND("carcino",C280)),ISNUMBER(FIND("mutagen",C280)),ISNUMBER(FIND("genetic",C280)))</f>
        <v>0</v>
      </c>
      <c r="H280" t="b">
        <f>OR(ISNUMBER(FIND("inflammatory",C280)),ISNUMBER(FIND("inflamm",C280)))</f>
        <v>1</v>
      </c>
      <c r="I280" t="b">
        <f>OR(ISNUMBER(FIND("immune",C280)),ISNUMBER(FIND("immunological",C280)),ISNUMBER(FIND("interleuk",C280)),ISNUMBER(FIND("platelet activation",C280)),ISNUMBER(FIND("monocyte",C280)),ISNUMBER(FIND("leukocyte",C280)),ISNUMBER(FIND("cytokine",C280)),ISNUMBER(FIND("CD4",C280)),ISNUMBER(FIND("CD8",C280)),ISNUMBER(FIND("T-cell",C280)))</f>
        <v>1</v>
      </c>
      <c r="J280" t="b">
        <f>OR(ISNUMBER(FIND("reactive oxygen",C280)),ISNUMBER(FIND("ROS",C280)),ISNUMBER(FIND("free radical",C280)),ISNUMBER(FIND("oxidative stress",C280)),ISNUMBER(FIND("peroxid",C280)),ISNUMBER(FIND("oxidative",C280)),ISNUMBER(FIND("antioxid",C280)))</f>
        <v>0</v>
      </c>
      <c r="K280" t="b">
        <f>OR(ISNUMBER(FIND("autophag",C280)))</f>
        <v>0</v>
      </c>
      <c r="L280" t="b">
        <f>OR(ISNUMBER(FIND("morpholog",C280)))</f>
        <v>0</v>
      </c>
      <c r="M280" t="b">
        <f>OR(ISNUMBER(FIND("fibrosis",C280)),ISNUMBER(FIND("Fibrosis",C280)),ISNUMBER(FIND("fibrot",C280)))</f>
        <v>1</v>
      </c>
      <c r="N280" t="b">
        <f>OR(ISNUMBER(FIND("offspring",C280)),ISNUMBER(FIND("Parental",C280)),ISNUMBER(FIND("parental",C280)),ISNUMBER(FIND("germline",C280)),ISNUMBER(FIND("reproduc",C280)),ISNUMBER(FIND("embryo",C280)))</f>
        <v>0</v>
      </c>
      <c r="O280" t="b">
        <f>OR(ISNUMBER(FIND("metabol",C280)),ISNUMBER(FIND("Metabol",C280)),ISNUMBER(FIND("digest",C280)),ISNUMBER(FIND("mitochon",C280)))</f>
        <v>0</v>
      </c>
      <c r="P280" t="b">
        <f>OR(ISNUMBER(FIND("ecotox",C280)),ISNUMBER(FIND("Ecotox",B280)),ISNUMBER(FIND("ecotox",B280)),ISNUMBER(FIND("Ecotox",C280)))</f>
        <v>0</v>
      </c>
      <c r="Q280" t="b">
        <f>OR(ISNUMBER(FIND("Bioaccum",C280)),ISNUMBER(FIND("bioaccum",C280)),ISNUMBER(FIND("accum",C280)))</f>
        <v>0</v>
      </c>
      <c r="R280" t="b">
        <f>OR(ISNUMBER(FIND("Occupation",C280)),ISNUMBER(FIND("occupation",C280)),ISNUMBER(FIND("worker",C280)),ISNUMBER(FIND("workforce",C280)))</f>
        <v>0</v>
      </c>
      <c r="S280" t="b">
        <f>NOT(OR(F280,G280,H280,I280,J280,K280,L280,M280,N280,O280,P280,Q280,R280))</f>
        <v>0</v>
      </c>
      <c r="U280" t="b">
        <f>OR(Table1[[#This Row],[Inflammation]],Table1[[#This Row],[Immune]])</f>
        <v>1</v>
      </c>
      <c r="V280" t="str">
        <f>IF(OR(Table1[[#This Row],[Rodents]],Table1[[#This Row],[Human]],Table1[[#This Row],[Pig]]),OR(ISNUMBER(FIND("intratrach",C280)),ISNUMBER(FIND("nasal ",C280)),ISNUMBER(FIND("instill",C280))),"NA")</f>
        <v>NA</v>
      </c>
      <c r="W280" t="str">
        <f>IF(OR(Table1[[#This Row],[Rodents]],Table1[[#This Row],[Human]],Table1[[#This Row],[Pig]]),OR(ISNUMBER(FIND("dermal",C280)),ISNUMBER(FIND("skin ",C280))),"NA")</f>
        <v>NA</v>
      </c>
      <c r="X280" t="str">
        <f>IF(OR(Table1[[#This Row],[Rodents]],Table1[[#This Row],[Human]],Table1[[#This Row],[Pig]]),OR(ISNUMBER(FIND("injected",C280)),ISNUMBER(FIND("periton",C280)),ISNUMBER(FIND("intrascrot",C280))),"NA")</f>
        <v>NA</v>
      </c>
      <c r="Y280" t="str">
        <f>IF(OR(Table1[[#This Row],[Rodents]],Table1[[#This Row],[Human]],Table1[[#This Row],[Pig]]),NOT(OR(Table1[[#This Row],[Inhaled/Intratracheal/intranasal]],Table1[[#This Row],[Dermal]],Table1[[#This Row],[Injected]])),"NA")</f>
        <v>NA</v>
      </c>
      <c r="AA280" t="b">
        <f>OR(ISNUMBER(FIND("fish ",C280)),ISNUMBER(FIND("Fish ",C280)),ISNUMBER(FIND("aquatic",C280)),ISNUMBER(FIND("daphnids",C280)),ISNUMBER(FIND("Carcinus maenas",C280)),ISNUMBER(FIND("Daphnia",C280)),ISNUMBER(FIND("Ruditapes philippinarum",C280)),ISNUMBER(FIND("daphnia",C280)),ISNUMBER(FIND("marine",C280)),ISNUMBER(FIND("mussel",C280)),ISNUMBER(FIND("algae",C280)),ISNUMBER(FIND("Donax faba",C280)),ISNUMBER(FIND("estuarine",C280)),ISNUMBER(FIND("snail",C280)),ISNUMBER(FIND("Prorocentrum donghaiense",C280)) )</f>
        <v>0</v>
      </c>
      <c r="AB280" t="b">
        <f>OR(ISNUMBER(FIND(" rat ",C280)),ISNUMBER(FIND(" rats ",C280)),ISNUMBER(FIND(" Rats ",C280)),ISNUMBER(FIND(" Rat ",C280)),ISNUMBER(FIND(" rat.",C280)),ISNUMBER(FIND(" rats.",C280)),ISNUMBER(FIND("mouse",C280)),ISNUMBER(FIND("mice",C280)), ISNUMBER(FIND(" Mice",C280)))</f>
        <v>0</v>
      </c>
      <c r="AC280" t="b">
        <f>OR(ISNUMBER(FIND(" cell ",C280)),ISNUMBER(FIND("fibroblast",C280)),ISNUMBER(FIND("macrophage",C280)),ISNUMBER(FIND("epithelial",C280)),ISNUMBER(FIND("endothelial",C280)),ISNUMBER(FIND("neuron",C280)),ISNUMBER(FIND(" cells ",C280)),ISNUMBER(FIND("RBC",C280)),ISNUMBER(FIND("mitochond",C280)),ISNUMBER(FIND("adipocyte",C280)),ISNUMBER(FIND("osteo",C280)),ISNUMBER(FIND("keratin",C280)),ISNUMBER(FIND(" cell's ",C280)),ISNUMBER(FIND("eukary",C280)),ISNUMBER(FIND("sperm",C280)))</f>
        <v>1</v>
      </c>
      <c r="AD280" t="b">
        <f>OR(ISNUMBER(FIND("human",B280)),ISNUMBER(FIND("workers",B280)),ISNUMBER(FIND("workforces",B280)),ISNUMBER(FIND("occupational",B280)),ISNUMBER(FIND("Case report",B280)),ISNUMBER(FIND("Workplaces",B280)),ISNUMBER(FIND("worker",B280)))</f>
        <v>0</v>
      </c>
      <c r="AE280" t="b">
        <f>OR(ISNUMBER(FIND(" plant ",C280)),ISNUMBER(FIND("Plant ",C280)),ISNUMBER(FIND("tomato",C280)),ISNUMBER(FIND("plants",C280)),ISNUMBER(FIND("Plants",C280)),ISNUMBER(FIND("algae",C280)),ISNUMBER(FIND("lettuce",C280)),ISNUMBER(FIND("green gram sprouts ",C280)),ISNUMBER(FIND("Cucurbita pepo",C280)),ISNUMBER(FIND("bean ",C280)),ISNUMBER(FIND("chloroplast",C280)),ISNUMBER(FIND("chlorophyll",C280)),ISNUMBER(FIND("seedling",C280)),ISNUMBER(FIND("canola",C280)),ISNUMBER(FIND("shoot",C280)),ISNUMBER(FIND("photosynthes",C280)),ISNUMBER(FIND(" leaves ",C280)),,ISNUMBER(FIND("agriculture",C280)),ISNUMBER(FIND(" crops ",C280)))</f>
        <v>0</v>
      </c>
      <c r="AF280" t="b">
        <f>OR(ISNUMBER(FIND("bacteria",C280)),ISNUMBER(FIND("Bacteria",C280)),ISNUMBER(FIND("Bacterium",C280)),ISNUMBER(FIND("bacterium",C280)),ISNUMBER(FIND(" coli ",C280)))</f>
        <v>0</v>
      </c>
      <c r="AG280" t="b">
        <f>OR(ISNUMBER(FIND("fungi",C280)),ISNUMBER(FIND("Fungi",C280)),ISNUMBER(FIND("fungus",C280)),ISNUMBER(FIND("Fungus",C280)),ISNUMBER(FIND("mushroom",C280)),ISNUMBER(FIND("Mushroom",C280)),ISNUMBER(FIND(" mold ",C280)))</f>
        <v>0</v>
      </c>
      <c r="AH280" t="b">
        <f>OR(ISNUMBER(FIND("Pig ",C280)),ISNUMBER(FIND("pig ",C280)),ISNUMBER(FIND("Pigs ",C280)),ISNUMBER(FIND("pigs ",C280)))</f>
        <v>0</v>
      </c>
      <c r="AI280" t="b">
        <f>OR(ISNUMBER(FIND(" C. elegans",C280)),ISNUMBER(FIND("Caenorhabditis elegans",C280)),ISNUMBER(FIND("earthworms",C280)),ISNUMBER(FIND(" Ficopomatus enigmaticus",C280)),ISNUMBER(FIND("larva",C280)),ISNUMBER(FIND("Lumbriculus variegatus",C280)),ISNUMBER(FIND("nematode",C280)))</f>
        <v>0</v>
      </c>
      <c r="AJ280" t="b">
        <f>NOT(OR(AA280,AB280,AC280,AD280,AE280,AF280,AG280,AH280,AI280))</f>
        <v>0</v>
      </c>
      <c r="AL280" t="b">
        <f>OR(AA280,AB280,AD280,AE280,AF280,AG280,AH280,AI280)</f>
        <v>0</v>
      </c>
      <c r="AM280" t="b">
        <f>IF(Table1[[#This Row],[In vivo?]],IF(Table1[[#This Row],[Cell]],FALSE,TRUE),FALSE)</f>
        <v>0</v>
      </c>
      <c r="AN280" t="b">
        <f>AND(AC280,AL280)</f>
        <v>0</v>
      </c>
      <c r="AO280" t="b">
        <f>IF(Table1[[#This Row],[Cell]],IF(Table1[[#This Row],[In vivo?]],FALSE,TRUE),FALSE)</f>
        <v>1</v>
      </c>
      <c r="AP280" t="b">
        <f>NOT(OR(Table1[[#This Row],[In vivo?]],Table1[[#This Row],[Only in Cell]]))</f>
        <v>0</v>
      </c>
      <c r="AQ280" t="str">
        <f>IF(OR(Table1[[#This Row],[Rodents]],Table1[[#This Row],[Human]],Table1[[#This Row],[Pig]]),OR(ISNUMBER(FIND("pulmonary",C280)),ISNUMBER(FIND("lung",C280))),"NA")</f>
        <v>NA</v>
      </c>
      <c r="AR280" t="str">
        <f>IF(OR(Table1[[#This Row],[Rodents]],Table1[[#This Row],[Human]],Table1[[#This Row],[Pig]]),OR(ISNUMBER(FIND("skin",C280)),ISNUMBER(FIND("dermal",C280))),"NA")</f>
        <v>NA</v>
      </c>
      <c r="AS280" t="str">
        <f>IF(OR(Table1[[#This Row],[Rodents]],Table1[[#This Row],[Human]],Table1[[#This Row],[Pig]]),OR(ISNUMBER(FIND("liver",C280)),ISNUMBER(FIND("hepat",C280))),"NA")</f>
        <v>NA</v>
      </c>
      <c r="AT280" t="str">
        <f>IF(OR(Table1[[#This Row],[Rodents]],Table1[[#This Row],[Human]],Table1[[#This Row],[Pig]]),OR(ISNUMBER(FIND("kidney",C280)),ISNUMBER(FIND("neph",C280))),"NA")</f>
        <v>NA</v>
      </c>
      <c r="AU280" t="str">
        <f>IF(OR(Table1[[#This Row],[Rodents]],Table1[[#This Row],[Human]],Table1[[#This Row],[Pig]]),OR(ISNUMBER(FIND("brain",C280)),ISNUMBER(FIND("neur",C280)),ISNUMBER(FIND("nerv",C280))),"NA")</f>
        <v>NA</v>
      </c>
      <c r="AV280" t="str">
        <f>IF(OR(Table1[[#This Row],[Rodents]],Table1[[#This Row],[Human]],Table1[[#This Row],[Pig]]),OR(ISNUMBER(FIND("heart",C280)),ISNUMBER(FIND("cardi",C280))),"NA")</f>
        <v>NA</v>
      </c>
      <c r="AW280" t="str">
        <f>IF(OR(Table1[[#This Row],[Rodents]],Table1[[#This Row],[Human]],Table1[[#This Row],[Pig]]),OR(ISNUMBER(FIND("gastro",C280)),ISNUMBER(FIND("intesti",C280)),ISNUMBER(FIND("stomach",C280))),"NA")</f>
        <v>NA</v>
      </c>
      <c r="AX280" t="str">
        <f>IF(OR(Table1[[#This Row],[Rodents]],Table1[[#This Row],[Human]],Table1[[#This Row],[Pig]]),NOT(OR(AQ280,AR280,AS280,AT280,AU280,AV280,AW280)),"NA")</f>
        <v>NA</v>
      </c>
      <c r="AY280" t="b">
        <f>OR(ISNUMBER(FIND("SWCNT",C280)),ISNUMBER(FIND("SWNT",C280)),ISNUMBER(FIND("single-wall",C280)),ISNUMBER(FIND("single wall",C280)),ISNUMBER(FIND("Single wall",C280)),ISNUMBER(FIND("Single-wall",C280)),ISNUMBER(FIND("SWCNT",B280)),ISNUMBER(FIND("SWNT",B280)),ISNUMBER(FIND("single-wall",B280)),ISNUMBER(FIND("single wall",B280)),ISNUMBER(FIND("Single-wall",B280)),ISNUMBER(FIND("Single wall",B280)))</f>
        <v>0</v>
      </c>
      <c r="AZ280" t="b">
        <f>OR(ISNUMBER(FIND("MWCNT",C280)),ISNUMBER(FIND("MWNT",C280)),ISNUMBER(FIND("multi-wall",C280)),ISNUMBER(FIND("multi wall",C280)),ISNUMBER(FIND("multiwall",C280)),ISNUMBER(FIND("Multi-wall",C280)),ISNUMBER(FIND("Multi wall",C280)),ISNUMBER(FIND("Multiwall",C280)),ISNUMBER(FIND("MWCNT",B280)),ISNUMBER(FIND("MWNT",B280)),ISNUMBER(FIND("multi-wall",B280)),ISNUMBER(FIND("multi wall",B280)),ISNUMBER(FIND("multiwall",B280)),ISNUMBER(FIND("Multi-wall",B280)),ISNUMBER(FIND("Multi wall",B280)),ISNUMBER(FIND("Multiwall",B280)),ISNUMBER(FIND("Double-wall",B280)),ISNUMBER(FIND("Double wall",B280)),ISNUMBER(FIND("Doublewall",B280)),ISNUMBER(FIND("double-wall",B280)),ISNUMBER(FIND("double wall",B280)),ISNUMBER(FIND("doublewall",B280)))</f>
        <v>1</v>
      </c>
      <c r="BA280" t="b">
        <f>AND(Table1[[#This Row],[SWCNT]],Table1[[#This Row],[MWCNT]])</f>
        <v>0</v>
      </c>
      <c r="BB280" t="b">
        <f>IF(Table1[[#This Row],[SWCNT]]=TRUE,FALSE,IF(Table1[[#This Row],[MWCNT]]=TRUE,FALSE,TRUE))</f>
        <v>0</v>
      </c>
      <c r="BC280" s="18"/>
    </row>
    <row r="281" spans="1:55" ht="296">
      <c r="A281" t="s">
        <v>2941</v>
      </c>
      <c r="B281" s="2" t="s">
        <v>2943</v>
      </c>
      <c r="C281" s="16" t="s">
        <v>2945</v>
      </c>
      <c r="D281" s="17" t="s">
        <v>1196</v>
      </c>
      <c r="E281" s="2">
        <v>2015</v>
      </c>
      <c r="F281" t="b">
        <f>OR(ISNUMBER(FIND("cytotoxic",C281)),ISNUMBER(FIND("Cytotoxic",C281)),ISNUMBER(FIND("cellular toxicity",C281)),ISNUMBER(FIND("cell death",C281)),ISNUMBER(FIND("viable",C281)),ISNUMBER(FIND("phytotoxic",C281)),ISNUMBER(FIND("acute toxicity",C281)),ISNUMBER(FIND("MTT",C281)),ISNUMBER(FIND("survival",C281)),ISNUMBER(FIND("prolifer",C281)),ISNUMBER(FIND("apoptosis",C281)),ISNUMBER(FIND("neurotoxic",C281)),ISNUMBER(FIND("  lysis ",C281)),ISNUMBER(FIND("necrosis",C281)),ISNUMBER(FIND("cellular death",C281))*3,ISNUMBER(FIND("LDH",C281)),ISNUMBER(FIND("Acute toxicity",C281)))</f>
        <v>0</v>
      </c>
      <c r="G281" t="b">
        <f>OR(ISNUMBER(FIND("genotoxic",C281)),ISNUMBER(FIND("genotoxicity",C281)),ISNUMBER(FIND("DNA damage",C281)),ISNUMBER(FIND("DNA",C281)),ISNUMBER(FIND("RNA",C281)),ISNUMBER(FIND("mesothelioma",C281)),ISNUMBER(FIND("carcino",C281)),ISNUMBER(FIND("mutagen",C281)),ISNUMBER(FIND("genetic",C281)))</f>
        <v>0</v>
      </c>
      <c r="H281" t="b">
        <f>OR(ISNUMBER(FIND("inflammatory",C281)),ISNUMBER(FIND("inflamm",C281)))</f>
        <v>1</v>
      </c>
      <c r="I281" t="b">
        <f>OR(ISNUMBER(FIND("immune",C281)),ISNUMBER(FIND("immunological",C281)),ISNUMBER(FIND("interleuk",C281)),ISNUMBER(FIND("platelet activation",C281)),ISNUMBER(FIND("monocyte",C281)),ISNUMBER(FIND("leukocyte",C281)),ISNUMBER(FIND("cytokine",C281)),ISNUMBER(FIND("CD4",C281)),ISNUMBER(FIND("CD8",C281)),ISNUMBER(FIND("T-cell",C281)))</f>
        <v>1</v>
      </c>
      <c r="J281" t="b">
        <f>OR(ISNUMBER(FIND("reactive oxygen",C281)),ISNUMBER(FIND("ROS",C281)),ISNUMBER(FIND("free radical",C281)),ISNUMBER(FIND("oxidative stress",C281)),ISNUMBER(FIND("peroxid",C281)),ISNUMBER(FIND("oxidative",C281)),ISNUMBER(FIND("antioxid",C281)))</f>
        <v>0</v>
      </c>
      <c r="K281" t="b">
        <f>OR(ISNUMBER(FIND("autophag",C281)))</f>
        <v>0</v>
      </c>
      <c r="L281" t="b">
        <f>OR(ISNUMBER(FIND("morpholog",C281)))</f>
        <v>0</v>
      </c>
      <c r="M281" t="b">
        <f>OR(ISNUMBER(FIND("fibrosis",C281)),ISNUMBER(FIND("Fibrosis",C281)),ISNUMBER(FIND("fibrot",C281)))</f>
        <v>0</v>
      </c>
      <c r="N281" t="b">
        <f>OR(ISNUMBER(FIND("offspring",C281)),ISNUMBER(FIND("Parental",C281)),ISNUMBER(FIND("parental",C281)),ISNUMBER(FIND("germline",C281)),ISNUMBER(FIND("reproduc",C281)),ISNUMBER(FIND("embryo",C281)))</f>
        <v>0</v>
      </c>
      <c r="O281" t="b">
        <f>OR(ISNUMBER(FIND("metabol",C281)),ISNUMBER(FIND("Metabol",C281)),ISNUMBER(FIND("digest",C281)),ISNUMBER(FIND("mitochon",C281)))</f>
        <v>0</v>
      </c>
      <c r="P281" t="b">
        <f>OR(ISNUMBER(FIND("ecotox",C281)),ISNUMBER(FIND("Ecotox",B281)),ISNUMBER(FIND("ecotox",B281)),ISNUMBER(FIND("Ecotox",C281)))</f>
        <v>0</v>
      </c>
      <c r="Q281" t="b">
        <f>OR(ISNUMBER(FIND("Bioaccum",C281)),ISNUMBER(FIND("bioaccum",C281)),ISNUMBER(FIND("accum",C281)))</f>
        <v>1</v>
      </c>
      <c r="R281" t="b">
        <f>OR(ISNUMBER(FIND("Occupation",C281)),ISNUMBER(FIND("occupation",C281)),ISNUMBER(FIND("worker",C281)),ISNUMBER(FIND("workforce",C281)))</f>
        <v>1</v>
      </c>
      <c r="S281" t="b">
        <f>NOT(OR(F281,G281,H281,I281,J281,K281,L281,M281,N281,O281,P281,Q281,R281))</f>
        <v>0</v>
      </c>
      <c r="U281" t="b">
        <f>OR(Table1[[#This Row],[Inflammation]],Table1[[#This Row],[Immune]])</f>
        <v>1</v>
      </c>
      <c r="V281" t="b">
        <f>IF(OR(Table1[[#This Row],[Rodents]],Table1[[#This Row],[Human]],Table1[[#This Row],[Pig]]),OR(ISNUMBER(FIND("intratrach",C281)),ISNUMBER(FIND("nasal ",C281)),ISNUMBER(FIND("instill",C281))),"NA")</f>
        <v>0</v>
      </c>
      <c r="W281" t="b">
        <f>IF(OR(Table1[[#This Row],[Rodents]],Table1[[#This Row],[Human]],Table1[[#This Row],[Pig]]),OR(ISNUMBER(FIND("dermal",C281)),ISNUMBER(FIND("skin ",C281))),"NA")</f>
        <v>0</v>
      </c>
      <c r="X281" t="b">
        <f>IF(OR(Table1[[#This Row],[Rodents]],Table1[[#This Row],[Human]],Table1[[#This Row],[Pig]]),OR(ISNUMBER(FIND("injected",C281)),ISNUMBER(FIND("periton",C281)),ISNUMBER(FIND("intrascrot",C281))),"NA")</f>
        <v>0</v>
      </c>
      <c r="Y281" t="b">
        <f>IF(OR(Table1[[#This Row],[Rodents]],Table1[[#This Row],[Human]],Table1[[#This Row],[Pig]]),NOT(OR(Table1[[#This Row],[Inhaled/Intratracheal/intranasal]],Table1[[#This Row],[Dermal]],Table1[[#This Row],[Injected]])),"NA")</f>
        <v>1</v>
      </c>
      <c r="AA281" t="b">
        <f>OR(ISNUMBER(FIND("fish ",C281)),ISNUMBER(FIND("Fish ",C281)),ISNUMBER(FIND("aquatic",C281)),ISNUMBER(FIND("daphnids",C281)),ISNUMBER(FIND("Carcinus maenas",C281)),ISNUMBER(FIND("Daphnia",C281)),ISNUMBER(FIND("Ruditapes philippinarum",C281)),ISNUMBER(FIND("daphnia",C281)),ISNUMBER(FIND("marine",C281)),ISNUMBER(FIND("mussel",C281)),ISNUMBER(FIND("algae",C281)),ISNUMBER(FIND("Donax faba",C281)),ISNUMBER(FIND("estuarine",C281)),ISNUMBER(FIND("snail",C281)),ISNUMBER(FIND("Prorocentrum donghaiense",C281)) )</f>
        <v>0</v>
      </c>
      <c r="AB281" t="b">
        <f>OR(ISNUMBER(FIND(" rat ",C281)),ISNUMBER(FIND(" rats ",C281)),ISNUMBER(FIND(" Rats ",C281)),ISNUMBER(FIND(" Rat ",C281)),ISNUMBER(FIND(" rat.",C281)),ISNUMBER(FIND(" rats.",C281)),ISNUMBER(FIND("mouse",C281)),ISNUMBER(FIND("mice",C281)), ISNUMBER(FIND(" Mice",C281)))</f>
        <v>1</v>
      </c>
      <c r="AC281" t="b">
        <f>OR(ISNUMBER(FIND(" cell ",C281)),ISNUMBER(FIND("fibroblast",C281)),ISNUMBER(FIND("macrophage",C281)),ISNUMBER(FIND("epithelial",C281)),ISNUMBER(FIND("endothelial",C281)),ISNUMBER(FIND("neuron",C281)),ISNUMBER(FIND(" cells ",C281)),ISNUMBER(FIND("RBC",C281)),ISNUMBER(FIND("mitochond",C281)),ISNUMBER(FIND("adipocyte",C281)),ISNUMBER(FIND("osteo",C281)),ISNUMBER(FIND("keratin",C281)),ISNUMBER(FIND(" cell's ",C281)),ISNUMBER(FIND("eukary",C281)),ISNUMBER(FIND("sperm",C281)))</f>
        <v>1</v>
      </c>
      <c r="AD281" t="b">
        <f>OR(ISNUMBER(FIND("human",B281)),ISNUMBER(FIND("workers",B281)),ISNUMBER(FIND("workforces",B281)),ISNUMBER(FIND("occupational",B281)),ISNUMBER(FIND("Case report",B281)),ISNUMBER(FIND("Workplaces",B281)),ISNUMBER(FIND("worker",B281)))</f>
        <v>0</v>
      </c>
      <c r="AE281" t="b">
        <f>OR(ISNUMBER(FIND(" plant ",C281)),ISNUMBER(FIND("Plant ",C281)),ISNUMBER(FIND("tomato",C281)),ISNUMBER(FIND("plants",C281)),ISNUMBER(FIND("Plants",C281)),ISNUMBER(FIND("algae",C281)),ISNUMBER(FIND("lettuce",C281)),ISNUMBER(FIND("green gram sprouts ",C281)),ISNUMBER(FIND("Cucurbita pepo",C281)),ISNUMBER(FIND("bean ",C281)),ISNUMBER(FIND("chloroplast",C281)),ISNUMBER(FIND("chlorophyll",C281)),ISNUMBER(FIND("seedling",C281)),ISNUMBER(FIND("canola",C281)),ISNUMBER(FIND("shoot",C281)),ISNUMBER(FIND("photosynthes",C281)),ISNUMBER(FIND(" leaves ",C281)),,ISNUMBER(FIND("agriculture",C281)),ISNUMBER(FIND(" crops ",C281)))</f>
        <v>0</v>
      </c>
      <c r="AF281" t="b">
        <f>OR(ISNUMBER(FIND("bacteria",C281)),ISNUMBER(FIND("Bacteria",C281)),ISNUMBER(FIND("Bacterium",C281)),ISNUMBER(FIND("bacterium",C281)),ISNUMBER(FIND(" coli ",C281)))</f>
        <v>0</v>
      </c>
      <c r="AG281" t="b">
        <f>OR(ISNUMBER(FIND("fungi",C281)),ISNUMBER(FIND("Fungi",C281)),ISNUMBER(FIND("fungus",C281)),ISNUMBER(FIND("Fungus",C281)),ISNUMBER(FIND("mushroom",C281)),ISNUMBER(FIND("Mushroom",C281)),ISNUMBER(FIND(" mold ",C281)))</f>
        <v>0</v>
      </c>
      <c r="AH281" t="b">
        <f>OR(ISNUMBER(FIND("Pig ",C281)),ISNUMBER(FIND("pig ",C281)),ISNUMBER(FIND("Pigs ",C281)),ISNUMBER(FIND("pigs ",C281)))</f>
        <v>0</v>
      </c>
      <c r="AI281" t="b">
        <f>OR(ISNUMBER(FIND(" C. elegans",C281)),ISNUMBER(FIND("Caenorhabditis elegans",C281)),ISNUMBER(FIND("earthworms",C281)),ISNUMBER(FIND(" Ficopomatus enigmaticus",C281)),ISNUMBER(FIND("larva",C281)),ISNUMBER(FIND("Lumbriculus variegatus",C281)),ISNUMBER(FIND("nematode",C281)))</f>
        <v>0</v>
      </c>
      <c r="AJ281" t="b">
        <f>NOT(OR(AA281,AB281,AC281,AD281,AE281,AF281,AG281,AH281,AI281))</f>
        <v>0</v>
      </c>
      <c r="AL281" t="b">
        <f>OR(AA281,AB281,AD281,AE281,AF281,AG281,AH281,AI281)</f>
        <v>1</v>
      </c>
      <c r="AM281" t="b">
        <f>IF(Table1[[#This Row],[In vivo?]],IF(Table1[[#This Row],[Cell]],FALSE,TRUE),FALSE)</f>
        <v>0</v>
      </c>
      <c r="AN281" t="b">
        <f>AND(AC281,AL281)</f>
        <v>1</v>
      </c>
      <c r="AO281" t="b">
        <f>IF(Table1[[#This Row],[Cell]],IF(Table1[[#This Row],[In vivo?]],FALSE,TRUE),FALSE)</f>
        <v>0</v>
      </c>
      <c r="AP281" t="b">
        <f>NOT(OR(Table1[[#This Row],[In vivo?]],Table1[[#This Row],[Only in Cell]]))</f>
        <v>0</v>
      </c>
      <c r="AQ281" t="b">
        <f>IF(OR(Table1[[#This Row],[Rodents]],Table1[[#This Row],[Human]],Table1[[#This Row],[Pig]]),OR(ISNUMBER(FIND("pulmonary",C281)),ISNUMBER(FIND("lung",C281))),"NA")</f>
        <v>1</v>
      </c>
      <c r="AR281" t="b">
        <f>IF(OR(Table1[[#This Row],[Rodents]],Table1[[#This Row],[Human]],Table1[[#This Row],[Pig]]),OR(ISNUMBER(FIND("skin",C281)),ISNUMBER(FIND("dermal",C281))),"NA")</f>
        <v>0</v>
      </c>
      <c r="AS281" t="b">
        <f>IF(OR(Table1[[#This Row],[Rodents]],Table1[[#This Row],[Human]],Table1[[#This Row],[Pig]]),OR(ISNUMBER(FIND("liver",C281)),ISNUMBER(FIND("hepat",C281))),"NA")</f>
        <v>1</v>
      </c>
      <c r="AT281" t="b">
        <f>IF(OR(Table1[[#This Row],[Rodents]],Table1[[#This Row],[Human]],Table1[[#This Row],[Pig]]),OR(ISNUMBER(FIND("kidney",C281)),ISNUMBER(FIND("neph",C281))),"NA")</f>
        <v>1</v>
      </c>
      <c r="AU281" t="b">
        <f>IF(OR(Table1[[#This Row],[Rodents]],Table1[[#This Row],[Human]],Table1[[#This Row],[Pig]]),OR(ISNUMBER(FIND("brain",C281)),ISNUMBER(FIND("neur",C281)),ISNUMBER(FIND("nerv",C281))),"NA")</f>
        <v>1</v>
      </c>
      <c r="AV281" t="b">
        <f>IF(OR(Table1[[#This Row],[Rodents]],Table1[[#This Row],[Human]],Table1[[#This Row],[Pig]]),OR(ISNUMBER(FIND("heart",C281)),ISNUMBER(FIND("cardi",C281))),"NA")</f>
        <v>0</v>
      </c>
      <c r="AW281" t="b">
        <f>IF(OR(Table1[[#This Row],[Rodents]],Table1[[#This Row],[Human]],Table1[[#This Row],[Pig]]),OR(ISNUMBER(FIND("gastro",C281)),ISNUMBER(FIND("intesti",C281)),ISNUMBER(FIND("stomach",C281))),"NA")</f>
        <v>0</v>
      </c>
      <c r="AX281" t="b">
        <f>IF(OR(Table1[[#This Row],[Rodents]],Table1[[#This Row],[Human]],Table1[[#This Row],[Pig]]),NOT(OR(AQ281,AR281,AS281,AT281,AU281,AV281,AW281)),"NA")</f>
        <v>0</v>
      </c>
      <c r="AY281" t="b">
        <f>OR(ISNUMBER(FIND("SWCNT",C281)),ISNUMBER(FIND("SWNT",C281)),ISNUMBER(FIND("single-wall",C281)),ISNUMBER(FIND("single wall",C281)),ISNUMBER(FIND("Single wall",C281)),ISNUMBER(FIND("Single-wall",C281)),ISNUMBER(FIND("SWCNT",B281)),ISNUMBER(FIND("SWNT",B281)),ISNUMBER(FIND("single-wall",B281)),ISNUMBER(FIND("single wall",B281)),ISNUMBER(FIND("Single-wall",B281)),ISNUMBER(FIND("Single wall",B281)))</f>
        <v>0</v>
      </c>
      <c r="AZ281" t="b">
        <f>OR(ISNUMBER(FIND("MWCNT",C281)),ISNUMBER(FIND("MWNT",C281)),ISNUMBER(FIND("multi-wall",C281)),ISNUMBER(FIND("multi wall",C281)),ISNUMBER(FIND("multiwall",C281)),ISNUMBER(FIND("Multi-wall",C281)),ISNUMBER(FIND("Multi wall",C281)),ISNUMBER(FIND("Multiwall",C281)),ISNUMBER(FIND("MWCNT",B281)),ISNUMBER(FIND("MWNT",B281)),ISNUMBER(FIND("multi-wall",B281)),ISNUMBER(FIND("multi wall",B281)),ISNUMBER(FIND("multiwall",B281)),ISNUMBER(FIND("Multi-wall",B281)),ISNUMBER(FIND("Multi wall",B281)),ISNUMBER(FIND("Multiwall",B281)),ISNUMBER(FIND("Double-wall",B281)),ISNUMBER(FIND("Double wall",B281)),ISNUMBER(FIND("Doublewall",B281)),ISNUMBER(FIND("double-wall",B281)),ISNUMBER(FIND("double wall",B281)),ISNUMBER(FIND("doublewall",B281)))</f>
        <v>1</v>
      </c>
      <c r="BA281" t="b">
        <f>AND(Table1[[#This Row],[SWCNT]],Table1[[#This Row],[MWCNT]])</f>
        <v>0</v>
      </c>
      <c r="BB281" t="b">
        <f>IF(Table1[[#This Row],[SWCNT]]=TRUE,FALSE,IF(Table1[[#This Row],[MWCNT]]=TRUE,FALSE,TRUE))</f>
        <v>0</v>
      </c>
      <c r="BC281" s="18"/>
    </row>
    <row r="282" spans="1:55" ht="166.5">
      <c r="A282" t="s">
        <v>2947</v>
      </c>
      <c r="B282" s="2" t="s">
        <v>2948</v>
      </c>
      <c r="C282" s="16" t="s">
        <v>2949</v>
      </c>
      <c r="D282" s="17" t="s">
        <v>170</v>
      </c>
      <c r="E282" s="2">
        <v>2015</v>
      </c>
      <c r="F282" t="b">
        <f>OR(ISNUMBER(FIND("cytotoxic",C282)),ISNUMBER(FIND("Cytotoxic",C282)),ISNUMBER(FIND("cellular toxicity",C282)),ISNUMBER(FIND("cell death",C282)),ISNUMBER(FIND("viable",C282)),ISNUMBER(FIND("phytotoxic",C282)),ISNUMBER(FIND("acute toxicity",C282)),ISNUMBER(FIND("MTT",C282)),ISNUMBER(FIND("survival",C282)),ISNUMBER(FIND("prolifer",C282)),ISNUMBER(FIND("apoptosis",C282)),ISNUMBER(FIND("neurotoxic",C282)),ISNUMBER(FIND("  lysis ",C282)),ISNUMBER(FIND("necrosis",C282)),ISNUMBER(FIND("cellular death",C282))*3,ISNUMBER(FIND("LDH",C282)),ISNUMBER(FIND("Acute toxicity",C282)))</f>
        <v>1</v>
      </c>
      <c r="G282" t="b">
        <f>OR(ISNUMBER(FIND("genotoxic",C282)),ISNUMBER(FIND("genotoxicity",C282)),ISNUMBER(FIND("DNA damage",C282)),ISNUMBER(FIND("DNA",C282)),ISNUMBER(FIND("RNA",C282)),ISNUMBER(FIND("mesothelioma",C282)),ISNUMBER(FIND("carcino",C282)),ISNUMBER(FIND("mutagen",C282)),ISNUMBER(FIND("genetic",C282)))</f>
        <v>0</v>
      </c>
      <c r="H282" t="b">
        <f>OR(ISNUMBER(FIND("inflammatory",C282)),ISNUMBER(FIND("inflamm",C282)))</f>
        <v>1</v>
      </c>
      <c r="I282" t="b">
        <f>OR(ISNUMBER(FIND("immune",C282)),ISNUMBER(FIND("immunological",C282)),ISNUMBER(FIND("interleuk",C282)),ISNUMBER(FIND("platelet activation",C282)),ISNUMBER(FIND("monocyte",C282)),ISNUMBER(FIND("leukocyte",C282)),ISNUMBER(FIND("cytokine",C282)),ISNUMBER(FIND("CD4",C282)),ISNUMBER(FIND("CD8",C282)),ISNUMBER(FIND("T-cell",C282)))</f>
        <v>1</v>
      </c>
      <c r="J282" t="b">
        <f>OR(ISNUMBER(FIND("reactive oxygen",C282)),ISNUMBER(FIND("ROS",C282)),ISNUMBER(FIND("free radical",C282)),ISNUMBER(FIND("oxidative stress",C282)),ISNUMBER(FIND("peroxid",C282)),ISNUMBER(FIND("oxidative",C282)),ISNUMBER(FIND("antioxid",C282)))</f>
        <v>0</v>
      </c>
      <c r="K282" t="b">
        <f>OR(ISNUMBER(FIND("autophag",C282)))</f>
        <v>0</v>
      </c>
      <c r="L282" t="b">
        <f>OR(ISNUMBER(FIND("morpholog",C282)))</f>
        <v>0</v>
      </c>
      <c r="M282" t="b">
        <f>OR(ISNUMBER(FIND("fibrosis",C282)),ISNUMBER(FIND("Fibrosis",C282)),ISNUMBER(FIND("fibrot",C282)))</f>
        <v>0</v>
      </c>
      <c r="N282" t="b">
        <f>OR(ISNUMBER(FIND("offspring",C282)),ISNUMBER(FIND("Parental",C282)),ISNUMBER(FIND("parental",C282)),ISNUMBER(FIND("germline",C282)),ISNUMBER(FIND("reproduc",C282)),ISNUMBER(FIND("embryo",C282)))</f>
        <v>0</v>
      </c>
      <c r="O282" t="b">
        <f>OR(ISNUMBER(FIND("metabol",C282)),ISNUMBER(FIND("Metabol",C282)),ISNUMBER(FIND("digest",C282)),ISNUMBER(FIND("mitochon",C282)))</f>
        <v>0</v>
      </c>
      <c r="P282" t="b">
        <f>OR(ISNUMBER(FIND("ecotox",C282)),ISNUMBER(FIND("Ecotox",B282)),ISNUMBER(FIND("ecotox",B282)),ISNUMBER(FIND("Ecotox",C282)))</f>
        <v>0</v>
      </c>
      <c r="Q282" t="b">
        <f>OR(ISNUMBER(FIND("Bioaccum",C282)),ISNUMBER(FIND("bioaccum",C282)),ISNUMBER(FIND("accum",C282)))</f>
        <v>0</v>
      </c>
      <c r="R282" t="b">
        <f>OR(ISNUMBER(FIND("Occupation",C282)),ISNUMBER(FIND("occupation",C282)),ISNUMBER(FIND("worker",C282)),ISNUMBER(FIND("workforce",C282)))</f>
        <v>0</v>
      </c>
      <c r="S282" t="b">
        <f>NOT(OR(F282,G282,H282,I282,J282,K282,L282,M282,N282,O282,P282,Q282,R282))</f>
        <v>0</v>
      </c>
      <c r="U282" t="b">
        <f>OR(Table1[[#This Row],[Inflammation]],Table1[[#This Row],[Immune]])</f>
        <v>1</v>
      </c>
      <c r="V282" t="b">
        <f>IF(OR(Table1[[#This Row],[Rodents]],Table1[[#This Row],[Human]],Table1[[#This Row],[Pig]]),OR(ISNUMBER(FIND("intratrach",C282)),ISNUMBER(FIND("nasal ",C282)),ISNUMBER(FIND("instill",C282))),"NA")</f>
        <v>0</v>
      </c>
      <c r="W282" t="b">
        <f>IF(OR(Table1[[#This Row],[Rodents]],Table1[[#This Row],[Human]],Table1[[#This Row],[Pig]]),OR(ISNUMBER(FIND("dermal",C282)),ISNUMBER(FIND("skin ",C282))),"NA")</f>
        <v>0</v>
      </c>
      <c r="X282" t="b">
        <f>IF(OR(Table1[[#This Row],[Rodents]],Table1[[#This Row],[Human]],Table1[[#This Row],[Pig]]),OR(ISNUMBER(FIND("injected",C282)),ISNUMBER(FIND("periton",C282)),ISNUMBER(FIND("intrascrot",C282))),"NA")</f>
        <v>0</v>
      </c>
      <c r="Y282" t="b">
        <f>IF(OR(Table1[[#This Row],[Rodents]],Table1[[#This Row],[Human]],Table1[[#This Row],[Pig]]),NOT(OR(Table1[[#This Row],[Inhaled/Intratracheal/intranasal]],Table1[[#This Row],[Dermal]],Table1[[#This Row],[Injected]])),"NA")</f>
        <v>1</v>
      </c>
      <c r="AA282" t="b">
        <f>OR(ISNUMBER(FIND("fish ",C282)),ISNUMBER(FIND("Fish ",C282)),ISNUMBER(FIND("aquatic",C282)),ISNUMBER(FIND("daphnids",C282)),ISNUMBER(FIND("Carcinus maenas",C282)),ISNUMBER(FIND("Daphnia",C282)),ISNUMBER(FIND("Ruditapes philippinarum",C282)),ISNUMBER(FIND("daphnia",C282)),ISNUMBER(FIND("marine",C282)),ISNUMBER(FIND("mussel",C282)),ISNUMBER(FIND("algae",C282)),ISNUMBER(FIND("Donax faba",C282)),ISNUMBER(FIND("estuarine",C282)),ISNUMBER(FIND("snail",C282)),ISNUMBER(FIND("Prorocentrum donghaiense",C282)) )</f>
        <v>0</v>
      </c>
      <c r="AB282" t="b">
        <f>OR(ISNUMBER(FIND(" rat ",C282)),ISNUMBER(FIND(" rats ",C282)),ISNUMBER(FIND(" Rats ",C282)),ISNUMBER(FIND(" Rat ",C282)),ISNUMBER(FIND(" rat.",C282)),ISNUMBER(FIND(" rats.",C282)),ISNUMBER(FIND("mouse",C282)),ISNUMBER(FIND("mice",C282)), ISNUMBER(FIND(" Mice",C282)))</f>
        <v>1</v>
      </c>
      <c r="AC282" t="b">
        <f>OR(ISNUMBER(FIND(" cell ",C282)),ISNUMBER(FIND("fibroblast",C282)),ISNUMBER(FIND("macrophage",C282)),ISNUMBER(FIND("epithelial",C282)),ISNUMBER(FIND("endothelial",C282)),ISNUMBER(FIND("neuron",C282)),ISNUMBER(FIND(" cells ",C282)),ISNUMBER(FIND("RBC",C282)),ISNUMBER(FIND("mitochond",C282)),ISNUMBER(FIND("adipocyte",C282)),ISNUMBER(FIND("osteo",C282)),ISNUMBER(FIND("keratin",C282)),ISNUMBER(FIND(" cell's ",C282)),ISNUMBER(FIND("eukary",C282)),ISNUMBER(FIND("sperm",C282)))</f>
        <v>1</v>
      </c>
      <c r="AD282" t="b">
        <f>OR(ISNUMBER(FIND("human",B282)),ISNUMBER(FIND("workers",B282)),ISNUMBER(FIND("workforces",B282)),ISNUMBER(FIND("occupational",B282)),ISNUMBER(FIND("Case report",B282)),ISNUMBER(FIND("Workplaces",B282)),ISNUMBER(FIND("worker",B282)))</f>
        <v>0</v>
      </c>
      <c r="AE282" t="b">
        <f>OR(ISNUMBER(FIND(" plant ",C282)),ISNUMBER(FIND("Plant ",C282)),ISNUMBER(FIND("tomato",C282)),ISNUMBER(FIND("plants",C282)),ISNUMBER(FIND("Plants",C282)),ISNUMBER(FIND("algae",C282)),ISNUMBER(FIND("lettuce",C282)),ISNUMBER(FIND("green gram sprouts ",C282)),ISNUMBER(FIND("Cucurbita pepo",C282)),ISNUMBER(FIND("bean ",C282)),ISNUMBER(FIND("chloroplast",C282)),ISNUMBER(FIND("chlorophyll",C282)),ISNUMBER(FIND("seedling",C282)),ISNUMBER(FIND("canola",C282)),ISNUMBER(FIND("shoot",C282)),ISNUMBER(FIND("photosynthes",C282)),ISNUMBER(FIND(" leaves ",C282)),,ISNUMBER(FIND("agriculture",C282)),ISNUMBER(FIND(" crops ",C282)))</f>
        <v>0</v>
      </c>
      <c r="AF282" t="b">
        <f>OR(ISNUMBER(FIND("bacteria",C282)),ISNUMBER(FIND("Bacteria",C282)),ISNUMBER(FIND("Bacterium",C282)),ISNUMBER(FIND("bacterium",C282)),ISNUMBER(FIND(" coli ",C282)))</f>
        <v>0</v>
      </c>
      <c r="AG282" t="b">
        <f>OR(ISNUMBER(FIND("fungi",C282)),ISNUMBER(FIND("Fungi",C282)),ISNUMBER(FIND("fungus",C282)),ISNUMBER(FIND("Fungus",C282)),ISNUMBER(FIND("mushroom",C282)),ISNUMBER(FIND("Mushroom",C282)),ISNUMBER(FIND(" mold ",C282)))</f>
        <v>0</v>
      </c>
      <c r="AH282" t="b">
        <f>OR(ISNUMBER(FIND("Pig ",C282)),ISNUMBER(FIND("pig ",C282)),ISNUMBER(FIND("Pigs ",C282)),ISNUMBER(FIND("pigs ",C282)))</f>
        <v>0</v>
      </c>
      <c r="AI282" t="b">
        <f>OR(ISNUMBER(FIND(" C. elegans",C282)),ISNUMBER(FIND("Caenorhabditis elegans",C282)),ISNUMBER(FIND("earthworms",C282)),ISNUMBER(FIND(" Ficopomatus enigmaticus",C282)),ISNUMBER(FIND("larva",C282)),ISNUMBER(FIND("Lumbriculus variegatus",C282)),ISNUMBER(FIND("nematode",C282)))</f>
        <v>0</v>
      </c>
      <c r="AJ282" t="b">
        <f>NOT(OR(AA282,AB282,AC282,AD282,AE282,AF282,AG282,AH282,AI282))</f>
        <v>0</v>
      </c>
      <c r="AL282" t="b">
        <f>OR(AA282,AB282,AD282,AE282,AF282,AG282,AH282,AI282)</f>
        <v>1</v>
      </c>
      <c r="AM282" t="b">
        <f>IF(Table1[[#This Row],[In vivo?]],IF(Table1[[#This Row],[Cell]],FALSE,TRUE),FALSE)</f>
        <v>0</v>
      </c>
      <c r="AN282" t="b">
        <f>AND(AC282,AL282)</f>
        <v>1</v>
      </c>
      <c r="AO282" t="b">
        <f>IF(Table1[[#This Row],[Cell]],IF(Table1[[#This Row],[In vivo?]],FALSE,TRUE),FALSE)</f>
        <v>0</v>
      </c>
      <c r="AP282" t="b">
        <f>NOT(OR(Table1[[#This Row],[In vivo?]],Table1[[#This Row],[Only in Cell]]))</f>
        <v>0</v>
      </c>
      <c r="AQ282" t="b">
        <f>IF(OR(Table1[[#This Row],[Rodents]],Table1[[#This Row],[Human]],Table1[[#This Row],[Pig]]),OR(ISNUMBER(FIND("pulmonary",C282)),ISNUMBER(FIND("lung",C282))),"NA")</f>
        <v>1</v>
      </c>
      <c r="AR282" t="b">
        <f>IF(OR(Table1[[#This Row],[Rodents]],Table1[[#This Row],[Human]],Table1[[#This Row],[Pig]]),OR(ISNUMBER(FIND("skin",C282)),ISNUMBER(FIND("dermal",C282))),"NA")</f>
        <v>0</v>
      </c>
      <c r="AS282" t="b">
        <f>IF(OR(Table1[[#This Row],[Rodents]],Table1[[#This Row],[Human]],Table1[[#This Row],[Pig]]),OR(ISNUMBER(FIND("liver",C282)),ISNUMBER(FIND("hepat",C282))),"NA")</f>
        <v>1</v>
      </c>
      <c r="AT282" t="b">
        <f>IF(OR(Table1[[#This Row],[Rodents]],Table1[[#This Row],[Human]],Table1[[#This Row],[Pig]]),OR(ISNUMBER(FIND("kidney",C282)),ISNUMBER(FIND("neph",C282))),"NA")</f>
        <v>0</v>
      </c>
      <c r="AU282" t="b">
        <f>IF(OR(Table1[[#This Row],[Rodents]],Table1[[#This Row],[Human]],Table1[[#This Row],[Pig]]),OR(ISNUMBER(FIND("brain",C282)),ISNUMBER(FIND("neur",C282)),ISNUMBER(FIND("nerv",C282))),"NA")</f>
        <v>0</v>
      </c>
      <c r="AV282" t="b">
        <f>IF(OR(Table1[[#This Row],[Rodents]],Table1[[#This Row],[Human]],Table1[[#This Row],[Pig]]),OR(ISNUMBER(FIND("heart",C282)),ISNUMBER(FIND("cardi",C282))),"NA")</f>
        <v>0</v>
      </c>
      <c r="AW282" t="b">
        <f>IF(OR(Table1[[#This Row],[Rodents]],Table1[[#This Row],[Human]],Table1[[#This Row],[Pig]]),OR(ISNUMBER(FIND("gastro",C282)),ISNUMBER(FIND("intesti",C282)),ISNUMBER(FIND("stomach",C282))),"NA")</f>
        <v>0</v>
      </c>
      <c r="AX282" t="b">
        <f>IF(OR(Table1[[#This Row],[Rodents]],Table1[[#This Row],[Human]],Table1[[#This Row],[Pig]]),NOT(OR(AQ282,AR282,AS282,AT282,AU282,AV282,AW282)),"NA")</f>
        <v>0</v>
      </c>
      <c r="AY282" t="b">
        <f>OR(ISNUMBER(FIND("SWCNT",C282)),ISNUMBER(FIND("SWNT",C282)),ISNUMBER(FIND("single-wall",C282)),ISNUMBER(FIND("single wall",C282)),ISNUMBER(FIND("Single wall",C282)),ISNUMBER(FIND("Single-wall",C282)),ISNUMBER(FIND("SWCNT",B282)),ISNUMBER(FIND("SWNT",B282)),ISNUMBER(FIND("single-wall",B282)),ISNUMBER(FIND("single wall",B282)),ISNUMBER(FIND("Single-wall",B282)),ISNUMBER(FIND("Single wall",B282)))</f>
        <v>0</v>
      </c>
      <c r="AZ282" t="b">
        <f>OR(ISNUMBER(FIND("MWCNT",C282)),ISNUMBER(FIND("MWNT",C282)),ISNUMBER(FIND("multi-wall",C282)),ISNUMBER(FIND("multi wall",C282)),ISNUMBER(FIND("multiwall",C282)),ISNUMBER(FIND("Multi-wall",C282)),ISNUMBER(FIND("Multi wall",C282)),ISNUMBER(FIND("Multiwall",C282)),ISNUMBER(FIND("MWCNT",B282)),ISNUMBER(FIND("MWNT",B282)),ISNUMBER(FIND("multi-wall",B282)),ISNUMBER(FIND("multi wall",B282)),ISNUMBER(FIND("multiwall",B282)),ISNUMBER(FIND("Multi-wall",B282)),ISNUMBER(FIND("Multi wall",B282)),ISNUMBER(FIND("Multiwall",B282)),ISNUMBER(FIND("Double-wall",B282)),ISNUMBER(FIND("Double wall",B282)),ISNUMBER(FIND("Doublewall",B282)),ISNUMBER(FIND("double-wall",B282)),ISNUMBER(FIND("double wall",B282)),ISNUMBER(FIND("doublewall",B282)))</f>
        <v>1</v>
      </c>
      <c r="BA282" t="b">
        <f>AND(Table1[[#This Row],[SWCNT]],Table1[[#This Row],[MWCNT]])</f>
        <v>0</v>
      </c>
      <c r="BB282" t="b">
        <f>IF(Table1[[#This Row],[SWCNT]]=TRUE,FALSE,IF(Table1[[#This Row],[MWCNT]]=TRUE,FALSE,TRUE))</f>
        <v>0</v>
      </c>
      <c r="BC282" s="18"/>
    </row>
    <row r="283" spans="1:55" ht="185">
      <c r="A283" t="s">
        <v>2968</v>
      </c>
      <c r="B283" s="2" t="s">
        <v>2969</v>
      </c>
      <c r="C283" s="16" t="s">
        <v>2970</v>
      </c>
      <c r="D283" s="17" t="s">
        <v>890</v>
      </c>
      <c r="E283" s="2">
        <v>2015</v>
      </c>
      <c r="F283" t="b">
        <f>OR(ISNUMBER(FIND("cytotoxic",C283)),ISNUMBER(FIND("Cytotoxic",C283)),ISNUMBER(FIND("cellular toxicity",C283)),ISNUMBER(FIND("cell death",C283)),ISNUMBER(FIND("viable",C283)),ISNUMBER(FIND("phytotoxic",C283)),ISNUMBER(FIND("acute toxicity",C283)),ISNUMBER(FIND("MTT",C283)),ISNUMBER(FIND("survival",C283)),ISNUMBER(FIND("prolifer",C283)),ISNUMBER(FIND("apoptosis",C283)),ISNUMBER(FIND("neurotoxic",C283)),ISNUMBER(FIND("  lysis ",C283)),ISNUMBER(FIND("necrosis",C283)),ISNUMBER(FIND("cellular death",C283))*3,ISNUMBER(FIND("LDH",C283)),ISNUMBER(FIND("Acute toxicity",C283)))</f>
        <v>1</v>
      </c>
      <c r="G283" t="b">
        <f>OR(ISNUMBER(FIND("genotoxic",C283)),ISNUMBER(FIND("genotoxicity",C283)),ISNUMBER(FIND("DNA damage",C283)),ISNUMBER(FIND("DNA",C283)),ISNUMBER(FIND("RNA",C283)),ISNUMBER(FIND("mesothelioma",C283)),ISNUMBER(FIND("carcino",C283)),ISNUMBER(FIND("mutagen",C283)),ISNUMBER(FIND("genetic",C283)))</f>
        <v>0</v>
      </c>
      <c r="H283" t="b">
        <f>OR(ISNUMBER(FIND("inflammatory",C283)),ISNUMBER(FIND("inflamm",C283)))</f>
        <v>1</v>
      </c>
      <c r="I283" t="b">
        <f>OR(ISNUMBER(FIND("immune",C283)),ISNUMBER(FIND("immunological",C283)),ISNUMBER(FIND("interleuk",C283)),ISNUMBER(FIND("platelet activation",C283)),ISNUMBER(FIND("monocyte",C283)),ISNUMBER(FIND("leukocyte",C283)),ISNUMBER(FIND("cytokine",C283)),ISNUMBER(FIND("CD4",C283)),ISNUMBER(FIND("CD8",C283)),ISNUMBER(FIND("T-cell",C283)))</f>
        <v>0</v>
      </c>
      <c r="J283" t="b">
        <f>OR(ISNUMBER(FIND("reactive oxygen",C283)),ISNUMBER(FIND("ROS",C283)),ISNUMBER(FIND("free radical",C283)),ISNUMBER(FIND("oxidative stress",C283)),ISNUMBER(FIND("peroxid",C283)),ISNUMBER(FIND("oxidative",C283)),ISNUMBER(FIND("antioxid",C283)))</f>
        <v>1</v>
      </c>
      <c r="K283" t="b">
        <f>OR(ISNUMBER(FIND("autophag",C283)))</f>
        <v>0</v>
      </c>
      <c r="L283" t="b">
        <f>OR(ISNUMBER(FIND("morpholog",C283)))</f>
        <v>0</v>
      </c>
      <c r="M283" t="b">
        <f>OR(ISNUMBER(FIND("fibrosis",C283)),ISNUMBER(FIND("Fibrosis",C283)),ISNUMBER(FIND("fibrot",C283)))</f>
        <v>0</v>
      </c>
      <c r="N283" t="b">
        <f>OR(ISNUMBER(FIND("offspring",C283)),ISNUMBER(FIND("Parental",C283)),ISNUMBER(FIND("parental",C283)),ISNUMBER(FIND("germline",C283)),ISNUMBER(FIND("reproduc",C283)),ISNUMBER(FIND("embryo",C283)))</f>
        <v>0</v>
      </c>
      <c r="O283" t="b">
        <f>OR(ISNUMBER(FIND("metabol",C283)),ISNUMBER(FIND("Metabol",C283)),ISNUMBER(FIND("digest",C283)),ISNUMBER(FIND("mitochon",C283)))</f>
        <v>1</v>
      </c>
      <c r="P283" t="b">
        <f>OR(ISNUMBER(FIND("ecotox",C283)),ISNUMBER(FIND("Ecotox",B283)),ISNUMBER(FIND("ecotox",B283)),ISNUMBER(FIND("Ecotox",C283)))</f>
        <v>0</v>
      </c>
      <c r="Q283" t="b">
        <f>OR(ISNUMBER(FIND("Bioaccum",C283)),ISNUMBER(FIND("bioaccum",C283)),ISNUMBER(FIND("accum",C283)))</f>
        <v>0</v>
      </c>
      <c r="R283" t="b">
        <f>OR(ISNUMBER(FIND("Occupation",C283)),ISNUMBER(FIND("occupation",C283)),ISNUMBER(FIND("worker",C283)),ISNUMBER(FIND("workforce",C283)))</f>
        <v>0</v>
      </c>
      <c r="S283" t="b">
        <f>NOT(OR(F283,G283,H283,I283,J283,K283,L283,M283,N283,O283,P283,Q283,R283))</f>
        <v>0</v>
      </c>
      <c r="U283" t="b">
        <f>OR(Table1[[#This Row],[Inflammation]],Table1[[#This Row],[Immune]])</f>
        <v>1</v>
      </c>
      <c r="V283" t="str">
        <f>IF(OR(Table1[[#This Row],[Rodents]],Table1[[#This Row],[Human]],Table1[[#This Row],[Pig]]),OR(ISNUMBER(FIND("intratrach",C283)),ISNUMBER(FIND("nasal ",C283)),ISNUMBER(FIND("instill",C283))),"NA")</f>
        <v>NA</v>
      </c>
      <c r="W283" t="str">
        <f>IF(OR(Table1[[#This Row],[Rodents]],Table1[[#This Row],[Human]],Table1[[#This Row],[Pig]]),OR(ISNUMBER(FIND("dermal",C283)),ISNUMBER(FIND("skin ",C283))),"NA")</f>
        <v>NA</v>
      </c>
      <c r="X283" t="str">
        <f>IF(OR(Table1[[#This Row],[Rodents]],Table1[[#This Row],[Human]],Table1[[#This Row],[Pig]]),OR(ISNUMBER(FIND("injected",C283)),ISNUMBER(FIND("periton",C283)),ISNUMBER(FIND("intrascrot",C283))),"NA")</f>
        <v>NA</v>
      </c>
      <c r="Y283" t="str">
        <f>IF(OR(Table1[[#This Row],[Rodents]],Table1[[#This Row],[Human]],Table1[[#This Row],[Pig]]),NOT(OR(Table1[[#This Row],[Inhaled/Intratracheal/intranasal]],Table1[[#This Row],[Dermal]],Table1[[#This Row],[Injected]])),"NA")</f>
        <v>NA</v>
      </c>
      <c r="AA283" t="b">
        <f>OR(ISNUMBER(FIND("fish ",C283)),ISNUMBER(FIND("Fish ",C283)),ISNUMBER(FIND("aquatic",C283)),ISNUMBER(FIND("daphnids",C283)),ISNUMBER(FIND("Carcinus maenas",C283)),ISNUMBER(FIND("Daphnia",C283)),ISNUMBER(FIND("Ruditapes philippinarum",C283)),ISNUMBER(FIND("daphnia",C283)),ISNUMBER(FIND("marine",C283)),ISNUMBER(FIND("mussel",C283)),ISNUMBER(FIND("algae",C283)),ISNUMBER(FIND("Donax faba",C283)),ISNUMBER(FIND("estuarine",C283)),ISNUMBER(FIND("snail",C283)),ISNUMBER(FIND("Prorocentrum donghaiense",C283)) )</f>
        <v>0</v>
      </c>
      <c r="AB283" t="b">
        <f>OR(ISNUMBER(FIND(" rat ",C283)),ISNUMBER(FIND(" rats ",C283)),ISNUMBER(FIND(" Rats ",C283)),ISNUMBER(FIND(" Rat ",C283)),ISNUMBER(FIND(" rat.",C283)),ISNUMBER(FIND(" rats.",C283)),ISNUMBER(FIND("mouse",C283)),ISNUMBER(FIND("mice",C283)), ISNUMBER(FIND(" Mice",C283)))</f>
        <v>0</v>
      </c>
      <c r="AC283" t="b">
        <f>OR(ISNUMBER(FIND(" cell ",C283)),ISNUMBER(FIND("fibroblast",C283)),ISNUMBER(FIND("macrophage",C283)),ISNUMBER(FIND("epithelial",C283)),ISNUMBER(FIND("endothelial",C283)),ISNUMBER(FIND("neuron",C283)),ISNUMBER(FIND(" cells ",C283)),ISNUMBER(FIND("RBC",C283)),ISNUMBER(FIND("mitochond",C283)),ISNUMBER(FIND("adipocyte",C283)),ISNUMBER(FIND("osteo",C283)),ISNUMBER(FIND("keratin",C283)),ISNUMBER(FIND(" cell's ",C283)),ISNUMBER(FIND("eukary",C283)),ISNUMBER(FIND("sperm",C283)))</f>
        <v>1</v>
      </c>
      <c r="AD283" t="b">
        <f>OR(ISNUMBER(FIND("human",B283)),ISNUMBER(FIND("workers",B283)),ISNUMBER(FIND("workforces",B283)),ISNUMBER(FIND("occupational",B283)),ISNUMBER(FIND("Case report",B283)),ISNUMBER(FIND("Workplaces",B283)),ISNUMBER(FIND("worker",B283)))</f>
        <v>0</v>
      </c>
      <c r="AE283" t="b">
        <f>OR(ISNUMBER(FIND(" plant ",C283)),ISNUMBER(FIND("Plant ",C283)),ISNUMBER(FIND("tomato",C283)),ISNUMBER(FIND("plants",C283)),ISNUMBER(FIND("Plants",C283)),ISNUMBER(FIND("algae",C283)),ISNUMBER(FIND("lettuce",C283)),ISNUMBER(FIND("green gram sprouts ",C283)),ISNUMBER(FIND("Cucurbita pepo",C283)),ISNUMBER(FIND("bean ",C283)),ISNUMBER(FIND("chloroplast",C283)),ISNUMBER(FIND("chlorophyll",C283)),ISNUMBER(FIND("seedling",C283)),ISNUMBER(FIND("canola",C283)),ISNUMBER(FIND("shoot",C283)),ISNUMBER(FIND("photosynthes",C283)),ISNUMBER(FIND(" leaves ",C283)),,ISNUMBER(FIND("agriculture",C283)),ISNUMBER(FIND(" crops ",C283)))</f>
        <v>0</v>
      </c>
      <c r="AF283" t="b">
        <f>OR(ISNUMBER(FIND("bacteria",C283)),ISNUMBER(FIND("Bacteria",C283)),ISNUMBER(FIND("Bacterium",C283)),ISNUMBER(FIND("bacterium",C283)),ISNUMBER(FIND(" coli ",C283)))</f>
        <v>1</v>
      </c>
      <c r="AG283" t="b">
        <f>OR(ISNUMBER(FIND("fungi",C283)),ISNUMBER(FIND("Fungi",C283)),ISNUMBER(FIND("fungus",C283)),ISNUMBER(FIND("Fungus",C283)),ISNUMBER(FIND("mushroom",C283)),ISNUMBER(FIND("Mushroom",C283)),ISNUMBER(FIND(" mold ",C283)))</f>
        <v>0</v>
      </c>
      <c r="AH283" t="b">
        <f>OR(ISNUMBER(FIND("Pig ",C283)),ISNUMBER(FIND("pig ",C283)),ISNUMBER(FIND("Pigs ",C283)),ISNUMBER(FIND("pigs ",C283)))</f>
        <v>0</v>
      </c>
      <c r="AI283" t="b">
        <f>OR(ISNUMBER(FIND(" C. elegans",C283)),ISNUMBER(FIND("Caenorhabditis elegans",C283)),ISNUMBER(FIND("earthworms",C283)),ISNUMBER(FIND(" Ficopomatus enigmaticus",C283)),ISNUMBER(FIND("larva",C283)),ISNUMBER(FIND("Lumbriculus variegatus",C283)),ISNUMBER(FIND("nematode",C283)))</f>
        <v>0</v>
      </c>
      <c r="AJ283" t="b">
        <f>NOT(OR(AA283,AB283,AC283,AD283,AE283,AF283,AG283,AH283,AI283))</f>
        <v>0</v>
      </c>
      <c r="AL283" t="b">
        <f>OR(AA283,AB283,AD283,AE283,AF283,AG283,AH283,AI283)</f>
        <v>1</v>
      </c>
      <c r="AM283" t="b">
        <f>IF(Table1[[#This Row],[In vivo?]],IF(Table1[[#This Row],[Cell]],FALSE,TRUE),FALSE)</f>
        <v>0</v>
      </c>
      <c r="AN283" t="b">
        <f>AND(AC283,AL283)</f>
        <v>1</v>
      </c>
      <c r="AO283" t="b">
        <f>IF(Table1[[#This Row],[Cell]],IF(Table1[[#This Row],[In vivo?]],FALSE,TRUE),FALSE)</f>
        <v>0</v>
      </c>
      <c r="AP283" t="b">
        <f>NOT(OR(Table1[[#This Row],[In vivo?]],Table1[[#This Row],[Only in Cell]]))</f>
        <v>0</v>
      </c>
      <c r="AQ283" t="str">
        <f>IF(OR(Table1[[#This Row],[Rodents]],Table1[[#This Row],[Human]],Table1[[#This Row],[Pig]]),OR(ISNUMBER(FIND("pulmonary",C283)),ISNUMBER(FIND("lung",C283))),"NA")</f>
        <v>NA</v>
      </c>
      <c r="AR283" t="str">
        <f>IF(OR(Table1[[#This Row],[Rodents]],Table1[[#This Row],[Human]],Table1[[#This Row],[Pig]]),OR(ISNUMBER(FIND("skin",C283)),ISNUMBER(FIND("dermal",C283))),"NA")</f>
        <v>NA</v>
      </c>
      <c r="AS283" t="str">
        <f>IF(OR(Table1[[#This Row],[Rodents]],Table1[[#This Row],[Human]],Table1[[#This Row],[Pig]]),OR(ISNUMBER(FIND("liver",C283)),ISNUMBER(FIND("hepat",C283))),"NA")</f>
        <v>NA</v>
      </c>
      <c r="AT283" t="str">
        <f>IF(OR(Table1[[#This Row],[Rodents]],Table1[[#This Row],[Human]],Table1[[#This Row],[Pig]]),OR(ISNUMBER(FIND("kidney",C283)),ISNUMBER(FIND("neph",C283))),"NA")</f>
        <v>NA</v>
      </c>
      <c r="AU283" t="str">
        <f>IF(OR(Table1[[#This Row],[Rodents]],Table1[[#This Row],[Human]],Table1[[#This Row],[Pig]]),OR(ISNUMBER(FIND("brain",C283)),ISNUMBER(FIND("neur",C283)),ISNUMBER(FIND("nerv",C283))),"NA")</f>
        <v>NA</v>
      </c>
      <c r="AV283" t="str">
        <f>IF(OR(Table1[[#This Row],[Rodents]],Table1[[#This Row],[Human]],Table1[[#This Row],[Pig]]),OR(ISNUMBER(FIND("heart",C283)),ISNUMBER(FIND("cardi",C283))),"NA")</f>
        <v>NA</v>
      </c>
      <c r="AW283" t="str">
        <f>IF(OR(Table1[[#This Row],[Rodents]],Table1[[#This Row],[Human]],Table1[[#This Row],[Pig]]),OR(ISNUMBER(FIND("gastro",C283)),ISNUMBER(FIND("intesti",C283)),ISNUMBER(FIND("stomach",C283))),"NA")</f>
        <v>NA</v>
      </c>
      <c r="AX283" t="str">
        <f>IF(OR(Table1[[#This Row],[Rodents]],Table1[[#This Row],[Human]],Table1[[#This Row],[Pig]]),NOT(OR(AQ283,AR283,AS283,AT283,AU283,AV283,AW283)),"NA")</f>
        <v>NA</v>
      </c>
      <c r="AY283" t="b">
        <f>OR(ISNUMBER(FIND("SWCNT",C283)),ISNUMBER(FIND("SWNT",C283)),ISNUMBER(FIND("single-wall",C283)),ISNUMBER(FIND("single wall",C283)),ISNUMBER(FIND("Single wall",C283)),ISNUMBER(FIND("Single-wall",C283)),ISNUMBER(FIND("SWCNT",B283)),ISNUMBER(FIND("SWNT",B283)),ISNUMBER(FIND("single-wall",B283)),ISNUMBER(FIND("single wall",B283)),ISNUMBER(FIND("Single-wall",B283)),ISNUMBER(FIND("Single wall",B283)))</f>
        <v>1</v>
      </c>
      <c r="AZ283" t="b">
        <f>OR(ISNUMBER(FIND("MWCNT",C283)),ISNUMBER(FIND("MWNT",C283)),ISNUMBER(FIND("multi-wall",C283)),ISNUMBER(FIND("multi wall",C283)),ISNUMBER(FIND("multiwall",C283)),ISNUMBER(FIND("Multi-wall",C283)),ISNUMBER(FIND("Multi wall",C283)),ISNUMBER(FIND("Multiwall",C283)),ISNUMBER(FIND("MWCNT",B283)),ISNUMBER(FIND("MWNT",B283)),ISNUMBER(FIND("multi-wall",B283)),ISNUMBER(FIND("multi wall",B283)),ISNUMBER(FIND("multiwall",B283)),ISNUMBER(FIND("Multi-wall",B283)),ISNUMBER(FIND("Multi wall",B283)),ISNUMBER(FIND("Multiwall",B283)),ISNUMBER(FIND("Double-wall",B283)),ISNUMBER(FIND("Double wall",B283)),ISNUMBER(FIND("Doublewall",B283)),ISNUMBER(FIND("double-wall",B283)),ISNUMBER(FIND("double wall",B283)),ISNUMBER(FIND("doublewall",B283)))</f>
        <v>0</v>
      </c>
      <c r="BA283" t="b">
        <f>AND(Table1[[#This Row],[SWCNT]],Table1[[#This Row],[MWCNT]])</f>
        <v>0</v>
      </c>
      <c r="BB283" t="b">
        <f>IF(Table1[[#This Row],[SWCNT]]=TRUE,FALSE,IF(Table1[[#This Row],[MWCNT]]=TRUE,FALSE,TRUE))</f>
        <v>0</v>
      </c>
      <c r="BC283" s="18"/>
    </row>
    <row r="284" spans="1:55" ht="259">
      <c r="A284" t="s">
        <v>2985</v>
      </c>
      <c r="B284" s="2" t="s">
        <v>2988</v>
      </c>
      <c r="C284" s="16" t="s">
        <v>2991</v>
      </c>
      <c r="D284" s="17" t="s">
        <v>403</v>
      </c>
      <c r="E284" s="2">
        <v>2015</v>
      </c>
      <c r="F284" t="b">
        <f>OR(ISNUMBER(FIND("cytotoxic",C284)),ISNUMBER(FIND("Cytotoxic",C284)),ISNUMBER(FIND("cellular toxicity",C284)),ISNUMBER(FIND("cell death",C284)),ISNUMBER(FIND("viable",C284)),ISNUMBER(FIND("phytotoxic",C284)),ISNUMBER(FIND("acute toxicity",C284)),ISNUMBER(FIND("MTT",C284)),ISNUMBER(FIND("survival",C284)),ISNUMBER(FIND("prolifer",C284)),ISNUMBER(FIND("apoptosis",C284)),ISNUMBER(FIND("neurotoxic",C284)),ISNUMBER(FIND("  lysis ",C284)),ISNUMBER(FIND("necrosis",C284)),ISNUMBER(FIND("cellular death",C284))*3,ISNUMBER(FIND("LDH",C284)),ISNUMBER(FIND("Acute toxicity",C284)))</f>
        <v>1</v>
      </c>
      <c r="G284" t="b">
        <f>OR(ISNUMBER(FIND("genotoxic",C284)),ISNUMBER(FIND("genotoxicity",C284)),ISNUMBER(FIND("DNA damage",C284)),ISNUMBER(FIND("DNA",C284)),ISNUMBER(FIND("RNA",C284)),ISNUMBER(FIND("mesothelioma",C284)),ISNUMBER(FIND("carcino",C284)),ISNUMBER(FIND("mutagen",C284)),ISNUMBER(FIND("genetic",C284)))</f>
        <v>1</v>
      </c>
      <c r="H284" t="b">
        <f>OR(ISNUMBER(FIND("inflammatory",C284)),ISNUMBER(FIND("inflamm",C284)))</f>
        <v>1</v>
      </c>
      <c r="I284" t="b">
        <f>OR(ISNUMBER(FIND("immune",C284)),ISNUMBER(FIND("immunological",C284)),ISNUMBER(FIND("interleuk",C284)),ISNUMBER(FIND("platelet activation",C284)),ISNUMBER(FIND("monocyte",C284)),ISNUMBER(FIND("leukocyte",C284)),ISNUMBER(FIND("cytokine",C284)),ISNUMBER(FIND("CD4",C284)),ISNUMBER(FIND("CD8",C284)),ISNUMBER(FIND("T-cell",C284)))</f>
        <v>1</v>
      </c>
      <c r="J284" t="b">
        <f>OR(ISNUMBER(FIND("reactive oxygen",C284)),ISNUMBER(FIND("ROS",C284)),ISNUMBER(FIND("free radical",C284)),ISNUMBER(FIND("oxidative stress",C284)),ISNUMBER(FIND("peroxid",C284)),ISNUMBER(FIND("oxidative",C284)),ISNUMBER(FIND("antioxid",C284)))</f>
        <v>0</v>
      </c>
      <c r="K284" t="b">
        <f>OR(ISNUMBER(FIND("autophag",C284)))</f>
        <v>0</v>
      </c>
      <c r="L284" t="b">
        <f>OR(ISNUMBER(FIND("morpholog",C284)))</f>
        <v>0</v>
      </c>
      <c r="M284" t="b">
        <f>OR(ISNUMBER(FIND("fibrosis",C284)),ISNUMBER(FIND("Fibrosis",C284)),ISNUMBER(FIND("fibrot",C284)))</f>
        <v>1</v>
      </c>
      <c r="N284" t="b">
        <f>OR(ISNUMBER(FIND("offspring",C284)),ISNUMBER(FIND("Parental",C284)),ISNUMBER(FIND("parental",C284)),ISNUMBER(FIND("germline",C284)),ISNUMBER(FIND("reproduc",C284)),ISNUMBER(FIND("embryo",C284)))</f>
        <v>0</v>
      </c>
      <c r="O284" t="b">
        <f>OR(ISNUMBER(FIND("metabol",C284)),ISNUMBER(FIND("Metabol",C284)),ISNUMBER(FIND("digest",C284)),ISNUMBER(FIND("mitochon",C284)))</f>
        <v>1</v>
      </c>
      <c r="P284" t="b">
        <f>OR(ISNUMBER(FIND("ecotox",C284)),ISNUMBER(FIND("Ecotox",B284)),ISNUMBER(FIND("ecotox",B284)),ISNUMBER(FIND("Ecotox",C284)))</f>
        <v>0</v>
      </c>
      <c r="Q284" t="b">
        <f>OR(ISNUMBER(FIND("Bioaccum",C284)),ISNUMBER(FIND("bioaccum",C284)),ISNUMBER(FIND("accum",C284)))</f>
        <v>0</v>
      </c>
      <c r="R284" t="b">
        <f>OR(ISNUMBER(FIND("Occupation",C284)),ISNUMBER(FIND("occupation",C284)),ISNUMBER(FIND("worker",C284)),ISNUMBER(FIND("workforce",C284)))</f>
        <v>0</v>
      </c>
      <c r="S284" t="b">
        <f>NOT(OR(F284,G284,H284,I284,J284,K284,L284,M284,N284,O284,P284,Q284,R284))</f>
        <v>0</v>
      </c>
      <c r="U284" t="b">
        <f>OR(Table1[[#This Row],[Inflammation]],Table1[[#This Row],[Immune]])</f>
        <v>1</v>
      </c>
      <c r="V284" t="str">
        <f>IF(OR(Table1[[#This Row],[Rodents]],Table1[[#This Row],[Human]],Table1[[#This Row],[Pig]]),OR(ISNUMBER(FIND("intratrach",C284)),ISNUMBER(FIND("nasal ",C284)),ISNUMBER(FIND("instill",C284))),"NA")</f>
        <v>NA</v>
      </c>
      <c r="W284" t="str">
        <f>IF(OR(Table1[[#This Row],[Rodents]],Table1[[#This Row],[Human]],Table1[[#This Row],[Pig]]),OR(ISNUMBER(FIND("dermal",C284)),ISNUMBER(FIND("skin ",C284))),"NA")</f>
        <v>NA</v>
      </c>
      <c r="X284" t="str">
        <f>IF(OR(Table1[[#This Row],[Rodents]],Table1[[#This Row],[Human]],Table1[[#This Row],[Pig]]),OR(ISNUMBER(FIND("injected",C284)),ISNUMBER(FIND("periton",C284)),ISNUMBER(FIND("intrascrot",C284))),"NA")</f>
        <v>NA</v>
      </c>
      <c r="Y284" t="str">
        <f>IF(OR(Table1[[#This Row],[Rodents]],Table1[[#This Row],[Human]],Table1[[#This Row],[Pig]]),NOT(OR(Table1[[#This Row],[Inhaled/Intratracheal/intranasal]],Table1[[#This Row],[Dermal]],Table1[[#This Row],[Injected]])),"NA")</f>
        <v>NA</v>
      </c>
      <c r="AA284" t="b">
        <f>OR(ISNUMBER(FIND("fish ",C284)),ISNUMBER(FIND("Fish ",C284)),ISNUMBER(FIND("aquatic",C284)),ISNUMBER(FIND("daphnids",C284)),ISNUMBER(FIND("Carcinus maenas",C284)),ISNUMBER(FIND("Daphnia",C284)),ISNUMBER(FIND("Ruditapes philippinarum",C284)),ISNUMBER(FIND("daphnia",C284)),ISNUMBER(FIND("marine",C284)),ISNUMBER(FIND("mussel",C284)),ISNUMBER(FIND("algae",C284)),ISNUMBER(FIND("Donax faba",C284)),ISNUMBER(FIND("estuarine",C284)),ISNUMBER(FIND("snail",C284)),ISNUMBER(FIND("Prorocentrum donghaiense",C284)) )</f>
        <v>0</v>
      </c>
      <c r="AB284" t="b">
        <f>OR(ISNUMBER(FIND(" rat ",C284)),ISNUMBER(FIND(" rats ",C284)),ISNUMBER(FIND(" Rats ",C284)),ISNUMBER(FIND(" Rat ",C284)),ISNUMBER(FIND(" rat.",C284)),ISNUMBER(FIND(" rats.",C284)),ISNUMBER(FIND("mouse",C284)),ISNUMBER(FIND("mice",C284)), ISNUMBER(FIND(" Mice",C284)))</f>
        <v>0</v>
      </c>
      <c r="AC284" t="b">
        <f>OR(ISNUMBER(FIND(" cell ",C284)),ISNUMBER(FIND("fibroblast",C284)),ISNUMBER(FIND("macrophage",C284)),ISNUMBER(FIND("epithelial",C284)),ISNUMBER(FIND("endothelial",C284)),ISNUMBER(FIND("neuron",C284)),ISNUMBER(FIND(" cells ",C284)),ISNUMBER(FIND("RBC",C284)),ISNUMBER(FIND("mitochond",C284)),ISNUMBER(FIND("adipocyte",C284)),ISNUMBER(FIND("osteo",C284)),ISNUMBER(FIND("keratin",C284)),ISNUMBER(FIND(" cell's ",C284)),ISNUMBER(FIND("eukary",C284)),ISNUMBER(FIND("sperm",C284)))</f>
        <v>1</v>
      </c>
      <c r="AD284" t="b">
        <f>OR(ISNUMBER(FIND("human",B284)),ISNUMBER(FIND("workers",B284)),ISNUMBER(FIND("workforces",B284)),ISNUMBER(FIND("occupational",B284)),ISNUMBER(FIND("Case report",B284)),ISNUMBER(FIND("Workplaces",B284)),ISNUMBER(FIND("worker",B284)))</f>
        <v>0</v>
      </c>
      <c r="AE284" t="b">
        <f>OR(ISNUMBER(FIND(" plant ",C284)),ISNUMBER(FIND("Plant ",C284)),ISNUMBER(FIND("tomato",C284)),ISNUMBER(FIND("plants",C284)),ISNUMBER(FIND("Plants",C284)),ISNUMBER(FIND("algae",C284)),ISNUMBER(FIND("lettuce",C284)),ISNUMBER(FIND("green gram sprouts ",C284)),ISNUMBER(FIND("Cucurbita pepo",C284)),ISNUMBER(FIND("bean ",C284)),ISNUMBER(FIND("chloroplast",C284)),ISNUMBER(FIND("chlorophyll",C284)),ISNUMBER(FIND("seedling",C284)),ISNUMBER(FIND("canola",C284)),ISNUMBER(FIND("shoot",C284)),ISNUMBER(FIND("photosynthes",C284)),ISNUMBER(FIND(" leaves ",C284)),,ISNUMBER(FIND("agriculture",C284)),ISNUMBER(FIND(" crops ",C284)))</f>
        <v>0</v>
      </c>
      <c r="AF284" t="b">
        <f>OR(ISNUMBER(FIND("bacteria",C284)),ISNUMBER(FIND("Bacteria",C284)),ISNUMBER(FIND("Bacterium",C284)),ISNUMBER(FIND("bacterium",C284)),ISNUMBER(FIND(" coli ",C284)))</f>
        <v>0</v>
      </c>
      <c r="AG284" t="b">
        <f>OR(ISNUMBER(FIND("fungi",C284)),ISNUMBER(FIND("Fungi",C284)),ISNUMBER(FIND("fungus",C284)),ISNUMBER(FIND("Fungus",C284)),ISNUMBER(FIND("mushroom",C284)),ISNUMBER(FIND("Mushroom",C284)),ISNUMBER(FIND(" mold ",C284)))</f>
        <v>0</v>
      </c>
      <c r="AH284" t="b">
        <f>OR(ISNUMBER(FIND("Pig ",C284)),ISNUMBER(FIND("pig ",C284)),ISNUMBER(FIND("Pigs ",C284)),ISNUMBER(FIND("pigs ",C284)))</f>
        <v>0</v>
      </c>
      <c r="AI284" t="b">
        <f>OR(ISNUMBER(FIND(" C. elegans",C284)),ISNUMBER(FIND("Caenorhabditis elegans",C284)),ISNUMBER(FIND("earthworms",C284)),ISNUMBER(FIND(" Ficopomatus enigmaticus",C284)),ISNUMBER(FIND("larva",C284)),ISNUMBER(FIND("Lumbriculus variegatus",C284)),ISNUMBER(FIND("nematode",C284)))</f>
        <v>0</v>
      </c>
      <c r="AJ284" t="b">
        <f>NOT(OR(AA284,AB284,AC284,AD284,AE284,AF284,AG284,AH284,AI284))</f>
        <v>0</v>
      </c>
      <c r="AL284" t="b">
        <f>OR(AA284,AB284,AD284,AE284,AF284,AG284,AH284,AI284)</f>
        <v>0</v>
      </c>
      <c r="AM284" t="b">
        <f>IF(Table1[[#This Row],[In vivo?]],IF(Table1[[#This Row],[Cell]],FALSE,TRUE),FALSE)</f>
        <v>0</v>
      </c>
      <c r="AN284" t="b">
        <f>AND(AC284,AL284)</f>
        <v>0</v>
      </c>
      <c r="AO284" t="b">
        <f>IF(Table1[[#This Row],[Cell]],IF(Table1[[#This Row],[In vivo?]],FALSE,TRUE),FALSE)</f>
        <v>1</v>
      </c>
      <c r="AP284" t="b">
        <f>NOT(OR(Table1[[#This Row],[In vivo?]],Table1[[#This Row],[Only in Cell]]))</f>
        <v>0</v>
      </c>
      <c r="AQ284" t="str">
        <f>IF(OR(Table1[[#This Row],[Rodents]],Table1[[#This Row],[Human]],Table1[[#This Row],[Pig]]),OR(ISNUMBER(FIND("pulmonary",C284)),ISNUMBER(FIND("lung",C284))),"NA")</f>
        <v>NA</v>
      </c>
      <c r="AR284" t="str">
        <f>IF(OR(Table1[[#This Row],[Rodents]],Table1[[#This Row],[Human]],Table1[[#This Row],[Pig]]),OR(ISNUMBER(FIND("skin",C284)),ISNUMBER(FIND("dermal",C284))),"NA")</f>
        <v>NA</v>
      </c>
      <c r="AS284" t="str">
        <f>IF(OR(Table1[[#This Row],[Rodents]],Table1[[#This Row],[Human]],Table1[[#This Row],[Pig]]),OR(ISNUMBER(FIND("liver",C284)),ISNUMBER(FIND("hepat",C284))),"NA")</f>
        <v>NA</v>
      </c>
      <c r="AT284" t="str">
        <f>IF(OR(Table1[[#This Row],[Rodents]],Table1[[#This Row],[Human]],Table1[[#This Row],[Pig]]),OR(ISNUMBER(FIND("kidney",C284)),ISNUMBER(FIND("neph",C284))),"NA")</f>
        <v>NA</v>
      </c>
      <c r="AU284" t="str">
        <f>IF(OR(Table1[[#This Row],[Rodents]],Table1[[#This Row],[Human]],Table1[[#This Row],[Pig]]),OR(ISNUMBER(FIND("brain",C284)),ISNUMBER(FIND("neur",C284)),ISNUMBER(FIND("nerv",C284))),"NA")</f>
        <v>NA</v>
      </c>
      <c r="AV284" t="str">
        <f>IF(OR(Table1[[#This Row],[Rodents]],Table1[[#This Row],[Human]],Table1[[#This Row],[Pig]]),OR(ISNUMBER(FIND("heart",C284)),ISNUMBER(FIND("cardi",C284))),"NA")</f>
        <v>NA</v>
      </c>
      <c r="AW284" t="str">
        <f>IF(OR(Table1[[#This Row],[Rodents]],Table1[[#This Row],[Human]],Table1[[#This Row],[Pig]]),OR(ISNUMBER(FIND("gastro",C284)),ISNUMBER(FIND("intesti",C284)),ISNUMBER(FIND("stomach",C284))),"NA")</f>
        <v>NA</v>
      </c>
      <c r="AX284" t="str">
        <f>IF(OR(Table1[[#This Row],[Rodents]],Table1[[#This Row],[Human]],Table1[[#This Row],[Pig]]),NOT(OR(AQ284,AR284,AS284,AT284,AU284,AV284,AW284)),"NA")</f>
        <v>NA</v>
      </c>
      <c r="AY284" t="b">
        <f>OR(ISNUMBER(FIND("SWCNT",C284)),ISNUMBER(FIND("SWNT",C284)),ISNUMBER(FIND("single-wall",C284)),ISNUMBER(FIND("single wall",C284)),ISNUMBER(FIND("Single wall",C284)),ISNUMBER(FIND("Single-wall",C284)),ISNUMBER(FIND("SWCNT",B284)),ISNUMBER(FIND("SWNT",B284)),ISNUMBER(FIND("single-wall",B284)),ISNUMBER(FIND("single wall",B284)),ISNUMBER(FIND("Single-wall",B284)),ISNUMBER(FIND("Single wall",B284)))</f>
        <v>0</v>
      </c>
      <c r="AZ284" t="b">
        <f>OR(ISNUMBER(FIND("MWCNT",C284)),ISNUMBER(FIND("MWNT",C284)),ISNUMBER(FIND("multi-wall",C284)),ISNUMBER(FIND("multi wall",C284)),ISNUMBER(FIND("multiwall",C284)),ISNUMBER(FIND("Multi-wall",C284)),ISNUMBER(FIND("Multi wall",C284)),ISNUMBER(FIND("Multiwall",C284)),ISNUMBER(FIND("MWCNT",B284)),ISNUMBER(FIND("MWNT",B284)),ISNUMBER(FIND("multi-wall",B284)),ISNUMBER(FIND("multi wall",B284)),ISNUMBER(FIND("multiwall",B284)),ISNUMBER(FIND("Multi-wall",B284)),ISNUMBER(FIND("Multi wall",B284)),ISNUMBER(FIND("Multiwall",B284)),ISNUMBER(FIND("Double-wall",B284)),ISNUMBER(FIND("Double wall",B284)),ISNUMBER(FIND("Doublewall",B284)),ISNUMBER(FIND("double-wall",B284)),ISNUMBER(FIND("double wall",B284)),ISNUMBER(FIND("doublewall",B284)))</f>
        <v>1</v>
      </c>
      <c r="BA284" t="b">
        <f>AND(Table1[[#This Row],[SWCNT]],Table1[[#This Row],[MWCNT]])</f>
        <v>0</v>
      </c>
      <c r="BB284" t="b">
        <f>IF(Table1[[#This Row],[SWCNT]]=TRUE,FALSE,IF(Table1[[#This Row],[MWCNT]]=TRUE,FALSE,TRUE))</f>
        <v>0</v>
      </c>
      <c r="BC284" s="18"/>
    </row>
    <row r="285" spans="1:55" ht="259">
      <c r="A285" t="s">
        <v>3001</v>
      </c>
      <c r="B285" s="2" t="s">
        <v>3005</v>
      </c>
      <c r="C285" s="16" t="s">
        <v>3009</v>
      </c>
      <c r="D285" s="17" t="s">
        <v>403</v>
      </c>
      <c r="E285" s="2">
        <v>2015</v>
      </c>
      <c r="F285" t="b">
        <f>OR(ISNUMBER(FIND("cytotoxic",C285)),ISNUMBER(FIND("Cytotoxic",C285)),ISNUMBER(FIND("cellular toxicity",C285)),ISNUMBER(FIND("cell death",C285)),ISNUMBER(FIND("viable",C285)),ISNUMBER(FIND("phytotoxic",C285)),ISNUMBER(FIND("acute toxicity",C285)),ISNUMBER(FIND("MTT",C285)),ISNUMBER(FIND("survival",C285)),ISNUMBER(FIND("prolifer",C285)),ISNUMBER(FIND("apoptosis",C285)),ISNUMBER(FIND("neurotoxic",C285)),ISNUMBER(FIND("  lysis ",C285)),ISNUMBER(FIND("necrosis",C285)),ISNUMBER(FIND("cellular death",C285))*3,ISNUMBER(FIND("LDH",C285)),ISNUMBER(FIND("Acute toxicity",C285)))</f>
        <v>1</v>
      </c>
      <c r="G285" t="b">
        <f>OR(ISNUMBER(FIND("genotoxic",C285)),ISNUMBER(FIND("genotoxicity",C285)),ISNUMBER(FIND("DNA damage",C285)),ISNUMBER(FIND("DNA",C285)),ISNUMBER(FIND("RNA",C285)),ISNUMBER(FIND("mesothelioma",C285)),ISNUMBER(FIND("carcino",C285)),ISNUMBER(FIND("mutagen",C285)),ISNUMBER(FIND("genetic",C285)))</f>
        <v>0</v>
      </c>
      <c r="H285" t="b">
        <f>OR(ISNUMBER(FIND("inflammatory",C285)),ISNUMBER(FIND("inflamm",C285)))</f>
        <v>1</v>
      </c>
      <c r="I285" t="b">
        <f>OR(ISNUMBER(FIND("immune",C285)),ISNUMBER(FIND("immunological",C285)),ISNUMBER(FIND("interleuk",C285)),ISNUMBER(FIND("platelet activation",C285)),ISNUMBER(FIND("monocyte",C285)),ISNUMBER(FIND("leukocyte",C285)),ISNUMBER(FIND("cytokine",C285)),ISNUMBER(FIND("CD4",C285)),ISNUMBER(FIND("CD8",C285)),ISNUMBER(FIND("T-cell",C285)))</f>
        <v>1</v>
      </c>
      <c r="J285" t="b">
        <f>OR(ISNUMBER(FIND("reactive oxygen",C285)),ISNUMBER(FIND("ROS",C285)),ISNUMBER(FIND("free radical",C285)),ISNUMBER(FIND("oxidative stress",C285)),ISNUMBER(FIND("peroxid",C285)),ISNUMBER(FIND("oxidative",C285)),ISNUMBER(FIND("antioxid",C285)))</f>
        <v>0</v>
      </c>
      <c r="K285" t="b">
        <f>OR(ISNUMBER(FIND("autophag",C285)))</f>
        <v>0</v>
      </c>
      <c r="L285" t="b">
        <f>OR(ISNUMBER(FIND("morpholog",C285)))</f>
        <v>0</v>
      </c>
      <c r="M285" t="b">
        <f>OR(ISNUMBER(FIND("fibrosis",C285)),ISNUMBER(FIND("Fibrosis",C285)),ISNUMBER(FIND("fibrot",C285)))</f>
        <v>1</v>
      </c>
      <c r="N285" t="b">
        <f>OR(ISNUMBER(FIND("offspring",C285)),ISNUMBER(FIND("Parental",C285)),ISNUMBER(FIND("parental",C285)),ISNUMBER(FIND("germline",C285)),ISNUMBER(FIND("reproduc",C285)),ISNUMBER(FIND("embryo",C285)))</f>
        <v>0</v>
      </c>
      <c r="O285" t="b">
        <f>OR(ISNUMBER(FIND("metabol",C285)),ISNUMBER(FIND("Metabol",C285)),ISNUMBER(FIND("digest",C285)),ISNUMBER(FIND("mitochon",C285)))</f>
        <v>1</v>
      </c>
      <c r="P285" t="b">
        <f>OR(ISNUMBER(FIND("ecotox",C285)),ISNUMBER(FIND("Ecotox",B285)),ISNUMBER(FIND("ecotox",B285)),ISNUMBER(FIND("Ecotox",C285)))</f>
        <v>0</v>
      </c>
      <c r="Q285" t="b">
        <f>OR(ISNUMBER(FIND("Bioaccum",C285)),ISNUMBER(FIND("bioaccum",C285)),ISNUMBER(FIND("accum",C285)))</f>
        <v>0</v>
      </c>
      <c r="R285" t="b">
        <f>OR(ISNUMBER(FIND("Occupation",C285)),ISNUMBER(FIND("occupation",C285)),ISNUMBER(FIND("worker",C285)),ISNUMBER(FIND("workforce",C285)))</f>
        <v>0</v>
      </c>
      <c r="S285" t="b">
        <f>NOT(OR(F285,G285,H285,I285,J285,K285,L285,M285,N285,O285,P285,Q285,R285))</f>
        <v>0</v>
      </c>
      <c r="U285" t="b">
        <f>OR(Table1[[#This Row],[Inflammation]],Table1[[#This Row],[Immune]])</f>
        <v>1</v>
      </c>
      <c r="V285" t="b">
        <f>IF(OR(Table1[[#This Row],[Rodents]],Table1[[#This Row],[Human]],Table1[[#This Row],[Pig]]),OR(ISNUMBER(FIND("intratrach",C285)),ISNUMBER(FIND("nasal ",C285)),ISNUMBER(FIND("instill",C285))),"NA")</f>
        <v>1</v>
      </c>
      <c r="W285" t="b">
        <f>IF(OR(Table1[[#This Row],[Rodents]],Table1[[#This Row],[Human]],Table1[[#This Row],[Pig]]),OR(ISNUMBER(FIND("dermal",C285)),ISNUMBER(FIND("skin ",C285))),"NA")</f>
        <v>0</v>
      </c>
      <c r="X285" t="b">
        <f>IF(OR(Table1[[#This Row],[Rodents]],Table1[[#This Row],[Human]],Table1[[#This Row],[Pig]]),OR(ISNUMBER(FIND("injected",C285)),ISNUMBER(FIND("periton",C285)),ISNUMBER(FIND("intrascrot",C285))),"NA")</f>
        <v>0</v>
      </c>
      <c r="Y285" t="b">
        <f>IF(OR(Table1[[#This Row],[Rodents]],Table1[[#This Row],[Human]],Table1[[#This Row],[Pig]]),NOT(OR(Table1[[#This Row],[Inhaled/Intratracheal/intranasal]],Table1[[#This Row],[Dermal]],Table1[[#This Row],[Injected]])),"NA")</f>
        <v>0</v>
      </c>
      <c r="AA285" t="b">
        <f>OR(ISNUMBER(FIND("fish ",C285)),ISNUMBER(FIND("Fish ",C285)),ISNUMBER(FIND("aquatic",C285)),ISNUMBER(FIND("daphnids",C285)),ISNUMBER(FIND("Carcinus maenas",C285)),ISNUMBER(FIND("Daphnia",C285)),ISNUMBER(FIND("Ruditapes philippinarum",C285)),ISNUMBER(FIND("daphnia",C285)),ISNUMBER(FIND("marine",C285)),ISNUMBER(FIND("mussel",C285)),ISNUMBER(FIND("algae",C285)),ISNUMBER(FIND("Donax faba",C285)),ISNUMBER(FIND("estuarine",C285)),ISNUMBER(FIND("snail",C285)),ISNUMBER(FIND("Prorocentrum donghaiense",C285)) )</f>
        <v>0</v>
      </c>
      <c r="AB285" t="b">
        <f>OR(ISNUMBER(FIND(" rat ",C285)),ISNUMBER(FIND(" rats ",C285)),ISNUMBER(FIND(" Rats ",C285)),ISNUMBER(FIND(" Rat ",C285)),ISNUMBER(FIND(" rat.",C285)),ISNUMBER(FIND(" rats.",C285)),ISNUMBER(FIND("mouse",C285)),ISNUMBER(FIND("mice",C285)), ISNUMBER(FIND(" Mice",C285)))</f>
        <v>1</v>
      </c>
      <c r="AC285" t="b">
        <f>OR(ISNUMBER(FIND(" cell ",C285)),ISNUMBER(FIND("fibroblast",C285)),ISNUMBER(FIND("macrophage",C285)),ISNUMBER(FIND("epithelial",C285)),ISNUMBER(FIND("endothelial",C285)),ISNUMBER(FIND("neuron",C285)),ISNUMBER(FIND(" cells ",C285)),ISNUMBER(FIND("RBC",C285)),ISNUMBER(FIND("mitochond",C285)),ISNUMBER(FIND("adipocyte",C285)),ISNUMBER(FIND("osteo",C285)),ISNUMBER(FIND("keratin",C285)),ISNUMBER(FIND(" cell's ",C285)),ISNUMBER(FIND("eukary",C285)),ISNUMBER(FIND("sperm",C285)))</f>
        <v>0</v>
      </c>
      <c r="AD285" t="b">
        <f>OR(ISNUMBER(FIND("human",B285)),ISNUMBER(FIND("workers",B285)),ISNUMBER(FIND("workforces",B285)),ISNUMBER(FIND("occupational",B285)),ISNUMBER(FIND("Case report",B285)),ISNUMBER(FIND("Workplaces",B285)),ISNUMBER(FIND("worker",B285)))</f>
        <v>0</v>
      </c>
      <c r="AE285" t="b">
        <f>OR(ISNUMBER(FIND(" plant ",C285)),ISNUMBER(FIND("Plant ",C285)),ISNUMBER(FIND("tomato",C285)),ISNUMBER(FIND("plants",C285)),ISNUMBER(FIND("Plants",C285)),ISNUMBER(FIND("algae",C285)),ISNUMBER(FIND("lettuce",C285)),ISNUMBER(FIND("green gram sprouts ",C285)),ISNUMBER(FIND("Cucurbita pepo",C285)),ISNUMBER(FIND("bean ",C285)),ISNUMBER(FIND("chloroplast",C285)),ISNUMBER(FIND("chlorophyll",C285)),ISNUMBER(FIND("seedling",C285)),ISNUMBER(FIND("canola",C285)),ISNUMBER(FIND("shoot",C285)),ISNUMBER(FIND("photosynthes",C285)),ISNUMBER(FIND(" leaves ",C285)),,ISNUMBER(FIND("agriculture",C285)),ISNUMBER(FIND(" crops ",C285)))</f>
        <v>0</v>
      </c>
      <c r="AF285" t="b">
        <f>OR(ISNUMBER(FIND("bacteria",C285)),ISNUMBER(FIND("Bacteria",C285)),ISNUMBER(FIND("Bacterium",C285)),ISNUMBER(FIND("bacterium",C285)),ISNUMBER(FIND(" coli ",C285)))</f>
        <v>0</v>
      </c>
      <c r="AG285" t="b">
        <f>OR(ISNUMBER(FIND("fungi",C285)),ISNUMBER(FIND("Fungi",C285)),ISNUMBER(FIND("fungus",C285)),ISNUMBER(FIND("Fungus",C285)),ISNUMBER(FIND("mushroom",C285)),ISNUMBER(FIND("Mushroom",C285)),ISNUMBER(FIND(" mold ",C285)))</f>
        <v>0</v>
      </c>
      <c r="AH285" t="b">
        <f>OR(ISNUMBER(FIND("Pig ",C285)),ISNUMBER(FIND("pig ",C285)),ISNUMBER(FIND("Pigs ",C285)),ISNUMBER(FIND("pigs ",C285)))</f>
        <v>0</v>
      </c>
      <c r="AI285" t="b">
        <f>OR(ISNUMBER(FIND(" C. elegans",C285)),ISNUMBER(FIND("Caenorhabditis elegans",C285)),ISNUMBER(FIND("earthworms",C285)),ISNUMBER(FIND(" Ficopomatus enigmaticus",C285)),ISNUMBER(FIND("larva",C285)),ISNUMBER(FIND("Lumbriculus variegatus",C285)),ISNUMBER(FIND("nematode",C285)))</f>
        <v>0</v>
      </c>
      <c r="AJ285" t="b">
        <f>NOT(OR(AA285,AB285,AC285,AD285,AE285,AF285,AG285,AH285,AI285))</f>
        <v>0</v>
      </c>
      <c r="AL285" t="b">
        <f>OR(AA285,AB285,AD285,AE285,AF285,AG285,AH285,AI285)</f>
        <v>1</v>
      </c>
      <c r="AM285" t="b">
        <f>IF(Table1[[#This Row],[In vivo?]],IF(Table1[[#This Row],[Cell]],FALSE,TRUE),FALSE)</f>
        <v>1</v>
      </c>
      <c r="AN285" t="b">
        <f>AND(AC285,AL285)</f>
        <v>0</v>
      </c>
      <c r="AO285" t="b">
        <f>IF(Table1[[#This Row],[Cell]],IF(Table1[[#This Row],[In vivo?]],FALSE,TRUE),FALSE)</f>
        <v>0</v>
      </c>
      <c r="AP285" t="b">
        <f>NOT(OR(Table1[[#This Row],[In vivo?]],Table1[[#This Row],[Only in Cell]]))</f>
        <v>0</v>
      </c>
      <c r="AQ285" t="b">
        <f>IF(OR(Table1[[#This Row],[Rodents]],Table1[[#This Row],[Human]],Table1[[#This Row],[Pig]]),OR(ISNUMBER(FIND("pulmonary",C285)),ISNUMBER(FIND("lung",C285))),"NA")</f>
        <v>1</v>
      </c>
      <c r="AR285" t="b">
        <f>IF(OR(Table1[[#This Row],[Rodents]],Table1[[#This Row],[Human]],Table1[[#This Row],[Pig]]),OR(ISNUMBER(FIND("skin",C285)),ISNUMBER(FIND("dermal",C285))),"NA")</f>
        <v>0</v>
      </c>
      <c r="AS285" t="b">
        <f>IF(OR(Table1[[#This Row],[Rodents]],Table1[[#This Row],[Human]],Table1[[#This Row],[Pig]]),OR(ISNUMBER(FIND("liver",C285)),ISNUMBER(FIND("hepat",C285))),"NA")</f>
        <v>1</v>
      </c>
      <c r="AT285" t="b">
        <f>IF(OR(Table1[[#This Row],[Rodents]],Table1[[#This Row],[Human]],Table1[[#This Row],[Pig]]),OR(ISNUMBER(FIND("kidney",C285)),ISNUMBER(FIND("neph",C285))),"NA")</f>
        <v>0</v>
      </c>
      <c r="AU285" t="b">
        <f>IF(OR(Table1[[#This Row],[Rodents]],Table1[[#This Row],[Human]],Table1[[#This Row],[Pig]]),OR(ISNUMBER(FIND("brain",C285)),ISNUMBER(FIND("neur",C285)),ISNUMBER(FIND("nerv",C285))),"NA")</f>
        <v>0</v>
      </c>
      <c r="AV285" t="b">
        <f>IF(OR(Table1[[#This Row],[Rodents]],Table1[[#This Row],[Human]],Table1[[#This Row],[Pig]]),OR(ISNUMBER(FIND("heart",C285)),ISNUMBER(FIND("cardi",C285))),"NA")</f>
        <v>1</v>
      </c>
      <c r="AW285" t="b">
        <f>IF(OR(Table1[[#This Row],[Rodents]],Table1[[#This Row],[Human]],Table1[[#This Row],[Pig]]),OR(ISNUMBER(FIND("gastro",C285)),ISNUMBER(FIND("intesti",C285)),ISNUMBER(FIND("stomach",C285))),"NA")</f>
        <v>0</v>
      </c>
      <c r="AX285" t="b">
        <f>IF(OR(Table1[[#This Row],[Rodents]],Table1[[#This Row],[Human]],Table1[[#This Row],[Pig]]),NOT(OR(AQ285,AR285,AS285,AT285,AU285,AV285,AW285)),"NA")</f>
        <v>0</v>
      </c>
      <c r="AY285" t="b">
        <f>OR(ISNUMBER(FIND("SWCNT",C285)),ISNUMBER(FIND("SWNT",C285)),ISNUMBER(FIND("single-wall",C285)),ISNUMBER(FIND("single wall",C285)),ISNUMBER(FIND("Single wall",C285)),ISNUMBER(FIND("Single-wall",C285)),ISNUMBER(FIND("SWCNT",B285)),ISNUMBER(FIND("SWNT",B285)),ISNUMBER(FIND("single-wall",B285)),ISNUMBER(FIND("single wall",B285)),ISNUMBER(FIND("Single-wall",B285)),ISNUMBER(FIND("Single wall",B285)))</f>
        <v>0</v>
      </c>
      <c r="AZ285" t="b">
        <f>OR(ISNUMBER(FIND("MWCNT",C285)),ISNUMBER(FIND("MWNT",C285)),ISNUMBER(FIND("multi-wall",C285)),ISNUMBER(FIND("multi wall",C285)),ISNUMBER(FIND("multiwall",C285)),ISNUMBER(FIND("Multi-wall",C285)),ISNUMBER(FIND("Multi wall",C285)),ISNUMBER(FIND("Multiwall",C285)),ISNUMBER(FIND("MWCNT",B285)),ISNUMBER(FIND("MWNT",B285)),ISNUMBER(FIND("multi-wall",B285)),ISNUMBER(FIND("multi wall",B285)),ISNUMBER(FIND("multiwall",B285)),ISNUMBER(FIND("Multi-wall",B285)),ISNUMBER(FIND("Multi wall",B285)),ISNUMBER(FIND("Multiwall",B285)),ISNUMBER(FIND("Double-wall",B285)),ISNUMBER(FIND("Double wall",B285)),ISNUMBER(FIND("Doublewall",B285)),ISNUMBER(FIND("double-wall",B285)),ISNUMBER(FIND("double wall",B285)),ISNUMBER(FIND("doublewall",B285)))</f>
        <v>1</v>
      </c>
      <c r="BA285" t="b">
        <f>AND(Table1[[#This Row],[SWCNT]],Table1[[#This Row],[MWCNT]])</f>
        <v>0</v>
      </c>
      <c r="BB285" t="b">
        <f>IF(Table1[[#This Row],[SWCNT]]=TRUE,FALSE,IF(Table1[[#This Row],[MWCNT]]=TRUE,FALSE,TRUE))</f>
        <v>0</v>
      </c>
      <c r="BC285" s="18"/>
    </row>
    <row r="286" spans="1:55" ht="351.5">
      <c r="A286" t="s">
        <v>3027</v>
      </c>
      <c r="B286" s="2" t="s">
        <v>3030</v>
      </c>
      <c r="C286" s="16" t="s">
        <v>3033</v>
      </c>
      <c r="D286" s="17" t="s">
        <v>181</v>
      </c>
      <c r="E286" s="2">
        <v>2015</v>
      </c>
      <c r="F286" t="b">
        <f>OR(ISNUMBER(FIND("cytotoxic",C286)),ISNUMBER(FIND("Cytotoxic",C286)),ISNUMBER(FIND("cellular toxicity",C286)),ISNUMBER(FIND("cell death",C286)),ISNUMBER(FIND("viable",C286)),ISNUMBER(FIND("phytotoxic",C286)),ISNUMBER(FIND("acute toxicity",C286)),ISNUMBER(FIND("MTT",C286)),ISNUMBER(FIND("survival",C286)),ISNUMBER(FIND("prolifer",C286)),ISNUMBER(FIND("apoptosis",C286)),ISNUMBER(FIND("neurotoxic",C286)),ISNUMBER(FIND("  lysis ",C286)),ISNUMBER(FIND("necrosis",C286)),ISNUMBER(FIND("cellular death",C286))*3,ISNUMBER(FIND("LDH",C286)),ISNUMBER(FIND("Acute toxicity",C286)))</f>
        <v>0</v>
      </c>
      <c r="G286" t="b">
        <f>OR(ISNUMBER(FIND("genotoxic",C286)),ISNUMBER(FIND("genotoxicity",C286)),ISNUMBER(FIND("DNA damage",C286)),ISNUMBER(FIND("DNA",C286)),ISNUMBER(FIND("RNA",C286)),ISNUMBER(FIND("mesothelioma",C286)),ISNUMBER(FIND("carcino",C286)),ISNUMBER(FIND("mutagen",C286)),ISNUMBER(FIND("genetic",C286)))</f>
        <v>1</v>
      </c>
      <c r="H286" t="b">
        <f>OR(ISNUMBER(FIND("inflammatory",C286)),ISNUMBER(FIND("inflamm",C286)))</f>
        <v>1</v>
      </c>
      <c r="I286" t="b">
        <f>OR(ISNUMBER(FIND("immune",C286)),ISNUMBER(FIND("immunological",C286)),ISNUMBER(FIND("interleuk",C286)),ISNUMBER(FIND("platelet activation",C286)),ISNUMBER(FIND("monocyte",C286)),ISNUMBER(FIND("leukocyte",C286)),ISNUMBER(FIND("cytokine",C286)),ISNUMBER(FIND("CD4",C286)),ISNUMBER(FIND("CD8",C286)),ISNUMBER(FIND("T-cell",C286)))</f>
        <v>0</v>
      </c>
      <c r="J286" t="b">
        <f>OR(ISNUMBER(FIND("reactive oxygen",C286)),ISNUMBER(FIND("ROS",C286)),ISNUMBER(FIND("free radical",C286)),ISNUMBER(FIND("oxidative stress",C286)),ISNUMBER(FIND("peroxid",C286)),ISNUMBER(FIND("oxidative",C286)),ISNUMBER(FIND("antioxid",C286)))</f>
        <v>0</v>
      </c>
      <c r="K286" t="b">
        <f>OR(ISNUMBER(FIND("autophag",C286)))</f>
        <v>0</v>
      </c>
      <c r="L286" t="b">
        <f>OR(ISNUMBER(FIND("morpholog",C286)))</f>
        <v>0</v>
      </c>
      <c r="M286" t="b">
        <f>OR(ISNUMBER(FIND("fibrosis",C286)),ISNUMBER(FIND("Fibrosis",C286)),ISNUMBER(FIND("fibrot",C286)))</f>
        <v>0</v>
      </c>
      <c r="N286" t="b">
        <f>OR(ISNUMBER(FIND("offspring",C286)),ISNUMBER(FIND("Parental",C286)),ISNUMBER(FIND("parental",C286)),ISNUMBER(FIND("germline",C286)),ISNUMBER(FIND("reproduc",C286)),ISNUMBER(FIND("embryo",C286)))</f>
        <v>0</v>
      </c>
      <c r="O286" t="b">
        <f>OR(ISNUMBER(FIND("metabol",C286)),ISNUMBER(FIND("Metabol",C286)),ISNUMBER(FIND("digest",C286)),ISNUMBER(FIND("mitochon",C286)))</f>
        <v>0</v>
      </c>
      <c r="P286" t="b">
        <f>OR(ISNUMBER(FIND("ecotox",C286)),ISNUMBER(FIND("Ecotox",B286)),ISNUMBER(FIND("ecotox",B286)),ISNUMBER(FIND("Ecotox",C286)))</f>
        <v>0</v>
      </c>
      <c r="Q286" t="b">
        <f>OR(ISNUMBER(FIND("Bioaccum",C286)),ISNUMBER(FIND("bioaccum",C286)),ISNUMBER(FIND("accum",C286)))</f>
        <v>0</v>
      </c>
      <c r="R286" t="b">
        <f>OR(ISNUMBER(FIND("Occupation",C286)),ISNUMBER(FIND("occupation",C286)),ISNUMBER(FIND("worker",C286)),ISNUMBER(FIND("workforce",C286)))</f>
        <v>0</v>
      </c>
      <c r="S286" t="b">
        <f>NOT(OR(F286,G286,H286,I286,J286,K286,L286,M286,N286,O286,P286,Q286,R286))</f>
        <v>0</v>
      </c>
      <c r="U286" t="b">
        <f>OR(Table1[[#This Row],[Inflammation]],Table1[[#This Row],[Immune]])</f>
        <v>1</v>
      </c>
      <c r="V286" t="b">
        <f>IF(OR(Table1[[#This Row],[Rodents]],Table1[[#This Row],[Human]],Table1[[#This Row],[Pig]]),OR(ISNUMBER(FIND("intratrach",C286)),ISNUMBER(FIND("nasal ",C286)),ISNUMBER(FIND("instill",C286))),"NA")</f>
        <v>1</v>
      </c>
      <c r="W286" t="b">
        <f>IF(OR(Table1[[#This Row],[Rodents]],Table1[[#This Row],[Human]],Table1[[#This Row],[Pig]]),OR(ISNUMBER(FIND("dermal",C286)),ISNUMBER(FIND("skin ",C286))),"NA")</f>
        <v>0</v>
      </c>
      <c r="X286" t="b">
        <f>IF(OR(Table1[[#This Row],[Rodents]],Table1[[#This Row],[Human]],Table1[[#This Row],[Pig]]),OR(ISNUMBER(FIND("injected",C286)),ISNUMBER(FIND("periton",C286)),ISNUMBER(FIND("intrascrot",C286))),"NA")</f>
        <v>0</v>
      </c>
      <c r="Y286" t="b">
        <f>IF(OR(Table1[[#This Row],[Rodents]],Table1[[#This Row],[Human]],Table1[[#This Row],[Pig]]),NOT(OR(Table1[[#This Row],[Inhaled/Intratracheal/intranasal]],Table1[[#This Row],[Dermal]],Table1[[#This Row],[Injected]])),"NA")</f>
        <v>0</v>
      </c>
      <c r="AA286" t="b">
        <f>OR(ISNUMBER(FIND("fish ",C286)),ISNUMBER(FIND("Fish ",C286)),ISNUMBER(FIND("aquatic",C286)),ISNUMBER(FIND("daphnids",C286)),ISNUMBER(FIND("Carcinus maenas",C286)),ISNUMBER(FIND("Daphnia",C286)),ISNUMBER(FIND("Ruditapes philippinarum",C286)),ISNUMBER(FIND("daphnia",C286)),ISNUMBER(FIND("marine",C286)),ISNUMBER(FIND("mussel",C286)),ISNUMBER(FIND("algae",C286)),ISNUMBER(FIND("Donax faba",C286)),ISNUMBER(FIND("estuarine",C286)),ISNUMBER(FIND("snail",C286)),ISNUMBER(FIND("Prorocentrum donghaiense",C286)) )</f>
        <v>0</v>
      </c>
      <c r="AB286" t="b">
        <f>OR(ISNUMBER(FIND(" rat ",C286)),ISNUMBER(FIND(" rats ",C286)),ISNUMBER(FIND(" Rats ",C286)),ISNUMBER(FIND(" Rat ",C286)),ISNUMBER(FIND(" rat.",C286)),ISNUMBER(FIND(" rats.",C286)),ISNUMBER(FIND("mouse",C286)),ISNUMBER(FIND("mice",C286)), ISNUMBER(FIND(" Mice",C286)))</f>
        <v>1</v>
      </c>
      <c r="AC286" t="b">
        <f>OR(ISNUMBER(FIND(" cell ",C286)),ISNUMBER(FIND("fibroblast",C286)),ISNUMBER(FIND("macrophage",C286)),ISNUMBER(FIND("epithelial",C286)),ISNUMBER(FIND("endothelial",C286)),ISNUMBER(FIND("neuron",C286)),ISNUMBER(FIND(" cells ",C286)),ISNUMBER(FIND("RBC",C286)),ISNUMBER(FIND("mitochond",C286)),ISNUMBER(FIND("adipocyte",C286)),ISNUMBER(FIND("osteo",C286)),ISNUMBER(FIND("keratin",C286)),ISNUMBER(FIND(" cell's ",C286)),ISNUMBER(FIND("eukary",C286)),ISNUMBER(FIND("sperm",C286)))</f>
        <v>1</v>
      </c>
      <c r="AD286" t="b">
        <f>OR(ISNUMBER(FIND("human",B286)),ISNUMBER(FIND("workers",B286)),ISNUMBER(FIND("workforces",B286)),ISNUMBER(FIND("occupational",B286)),ISNUMBER(FIND("Case report",B286)),ISNUMBER(FIND("Workplaces",B286)),ISNUMBER(FIND("worker",B286)))</f>
        <v>0</v>
      </c>
      <c r="AE286" t="b">
        <f>OR(ISNUMBER(FIND(" plant ",C286)),ISNUMBER(FIND("Plant ",C286)),ISNUMBER(FIND("tomato",C286)),ISNUMBER(FIND("plants",C286)),ISNUMBER(FIND("Plants",C286)),ISNUMBER(FIND("algae",C286)),ISNUMBER(FIND("lettuce",C286)),ISNUMBER(FIND("green gram sprouts ",C286)),ISNUMBER(FIND("Cucurbita pepo",C286)),ISNUMBER(FIND("bean ",C286)),ISNUMBER(FIND("chloroplast",C286)),ISNUMBER(FIND("chlorophyll",C286)),ISNUMBER(FIND("seedling",C286)),ISNUMBER(FIND("canola",C286)),ISNUMBER(FIND("shoot",C286)),ISNUMBER(FIND("photosynthes",C286)),ISNUMBER(FIND(" leaves ",C286)),,ISNUMBER(FIND("agriculture",C286)),ISNUMBER(FIND(" crops ",C286)))</f>
        <v>0</v>
      </c>
      <c r="AF286" t="b">
        <f>OR(ISNUMBER(FIND("bacteria",C286)),ISNUMBER(FIND("Bacteria",C286)),ISNUMBER(FIND("Bacterium",C286)),ISNUMBER(FIND("bacterium",C286)),ISNUMBER(FIND(" coli ",C286)))</f>
        <v>0</v>
      </c>
      <c r="AG286" t="b">
        <f>OR(ISNUMBER(FIND("fungi",C286)),ISNUMBER(FIND("Fungi",C286)),ISNUMBER(FIND("fungus",C286)),ISNUMBER(FIND("Fungus",C286)),ISNUMBER(FIND("mushroom",C286)),ISNUMBER(FIND("Mushroom",C286)),ISNUMBER(FIND(" mold ",C286)))</f>
        <v>0</v>
      </c>
      <c r="AH286" t="b">
        <f>OR(ISNUMBER(FIND("Pig ",C286)),ISNUMBER(FIND("pig ",C286)),ISNUMBER(FIND("Pigs ",C286)),ISNUMBER(FIND("pigs ",C286)))</f>
        <v>0</v>
      </c>
      <c r="AI286" t="b">
        <f>OR(ISNUMBER(FIND(" C. elegans",C286)),ISNUMBER(FIND("Caenorhabditis elegans",C286)),ISNUMBER(FIND("earthworms",C286)),ISNUMBER(FIND(" Ficopomatus enigmaticus",C286)),ISNUMBER(FIND("larva",C286)),ISNUMBER(FIND("Lumbriculus variegatus",C286)),ISNUMBER(FIND("nematode",C286)))</f>
        <v>0</v>
      </c>
      <c r="AJ286" t="b">
        <f>NOT(OR(AA286,AB286,AC286,AD286,AE286,AF286,AG286,AH286,AI286))</f>
        <v>0</v>
      </c>
      <c r="AL286" t="b">
        <f>OR(AA286,AB286,AD286,AE286,AF286,AG286,AH286,AI286)</f>
        <v>1</v>
      </c>
      <c r="AM286" t="b">
        <f>IF(Table1[[#This Row],[In vivo?]],IF(Table1[[#This Row],[Cell]],FALSE,TRUE),FALSE)</f>
        <v>0</v>
      </c>
      <c r="AN286" t="b">
        <f>AND(AC286,AL286)</f>
        <v>1</v>
      </c>
      <c r="AO286" t="b">
        <f>IF(Table1[[#This Row],[Cell]],IF(Table1[[#This Row],[In vivo?]],FALSE,TRUE),FALSE)</f>
        <v>0</v>
      </c>
      <c r="AP286" t="b">
        <f>NOT(OR(Table1[[#This Row],[In vivo?]],Table1[[#This Row],[Only in Cell]]))</f>
        <v>0</v>
      </c>
      <c r="AQ286" t="b">
        <f>IF(OR(Table1[[#This Row],[Rodents]],Table1[[#This Row],[Human]],Table1[[#This Row],[Pig]]),OR(ISNUMBER(FIND("pulmonary",C286)),ISNUMBER(FIND("lung",C286))),"NA")</f>
        <v>1</v>
      </c>
      <c r="AR286" t="b">
        <f>IF(OR(Table1[[#This Row],[Rodents]],Table1[[#This Row],[Human]],Table1[[#This Row],[Pig]]),OR(ISNUMBER(FIND("skin",C286)),ISNUMBER(FIND("dermal",C286))),"NA")</f>
        <v>0</v>
      </c>
      <c r="AS286" t="b">
        <f>IF(OR(Table1[[#This Row],[Rodents]],Table1[[#This Row],[Human]],Table1[[#This Row],[Pig]]),OR(ISNUMBER(FIND("liver",C286)),ISNUMBER(FIND("hepat",C286))),"NA")</f>
        <v>1</v>
      </c>
      <c r="AT286" t="b">
        <f>IF(OR(Table1[[#This Row],[Rodents]],Table1[[#This Row],[Human]],Table1[[#This Row],[Pig]]),OR(ISNUMBER(FIND("kidney",C286)),ISNUMBER(FIND("neph",C286))),"NA")</f>
        <v>1</v>
      </c>
      <c r="AU286" t="b">
        <f>IF(OR(Table1[[#This Row],[Rodents]],Table1[[#This Row],[Human]],Table1[[#This Row],[Pig]]),OR(ISNUMBER(FIND("brain",C286)),ISNUMBER(FIND("neur",C286)),ISNUMBER(FIND("nerv",C286))),"NA")</f>
        <v>0</v>
      </c>
      <c r="AV286" t="b">
        <f>IF(OR(Table1[[#This Row],[Rodents]],Table1[[#This Row],[Human]],Table1[[#This Row],[Pig]]),OR(ISNUMBER(FIND("heart",C286)),ISNUMBER(FIND("cardi",C286))),"NA")</f>
        <v>0</v>
      </c>
      <c r="AW286" t="b">
        <f>IF(OR(Table1[[#This Row],[Rodents]],Table1[[#This Row],[Human]],Table1[[#This Row],[Pig]]),OR(ISNUMBER(FIND("gastro",C286)),ISNUMBER(FIND("intesti",C286)),ISNUMBER(FIND("stomach",C286))),"NA")</f>
        <v>0</v>
      </c>
      <c r="AX286" t="b">
        <f>IF(OR(Table1[[#This Row],[Rodents]],Table1[[#This Row],[Human]],Table1[[#This Row],[Pig]]),NOT(OR(AQ286,AR286,AS286,AT286,AU286,AV286,AW286)),"NA")</f>
        <v>0</v>
      </c>
      <c r="AY286" t="b">
        <f>OR(ISNUMBER(FIND("SWCNT",C286)),ISNUMBER(FIND("SWNT",C286)),ISNUMBER(FIND("single-wall",C286)),ISNUMBER(FIND("single wall",C286)),ISNUMBER(FIND("Single wall",C286)),ISNUMBER(FIND("Single-wall",C286)),ISNUMBER(FIND("SWCNT",B286)),ISNUMBER(FIND("SWNT",B286)),ISNUMBER(FIND("single-wall",B286)),ISNUMBER(FIND("single wall",B286)),ISNUMBER(FIND("Single-wall",B286)),ISNUMBER(FIND("Single wall",B286)))</f>
        <v>0</v>
      </c>
      <c r="AZ286" t="b">
        <f>OR(ISNUMBER(FIND("MWCNT",C286)),ISNUMBER(FIND("MWNT",C286)),ISNUMBER(FIND("multi-wall",C286)),ISNUMBER(FIND("multi wall",C286)),ISNUMBER(FIND("multiwall",C286)),ISNUMBER(FIND("Multi-wall",C286)),ISNUMBER(FIND("Multi wall",C286)),ISNUMBER(FIND("Multiwall",C286)),ISNUMBER(FIND("MWCNT",B286)),ISNUMBER(FIND("MWNT",B286)),ISNUMBER(FIND("multi-wall",B286)),ISNUMBER(FIND("multi wall",B286)),ISNUMBER(FIND("multiwall",B286)),ISNUMBER(FIND("Multi-wall",B286)),ISNUMBER(FIND("Multi wall",B286)),ISNUMBER(FIND("Multiwall",B286)),ISNUMBER(FIND("Double-wall",B286)),ISNUMBER(FIND("Double wall",B286)),ISNUMBER(FIND("Doublewall",B286)),ISNUMBER(FIND("double-wall",B286)),ISNUMBER(FIND("double wall",B286)),ISNUMBER(FIND("doublewall",B286)))</f>
        <v>1</v>
      </c>
      <c r="BA286" t="b">
        <f>AND(Table1[[#This Row],[SWCNT]],Table1[[#This Row],[MWCNT]])</f>
        <v>0</v>
      </c>
      <c r="BB286" t="b">
        <f>IF(Table1[[#This Row],[SWCNT]]=TRUE,FALSE,IF(Table1[[#This Row],[MWCNT]]=TRUE,FALSE,TRUE))</f>
        <v>0</v>
      </c>
      <c r="BC286" s="18"/>
    </row>
    <row r="287" spans="1:55" ht="370">
      <c r="A287" t="s">
        <v>3044</v>
      </c>
      <c r="B287" s="2" t="s">
        <v>3046</v>
      </c>
      <c r="C287" s="16" t="s">
        <v>3048</v>
      </c>
      <c r="D287" s="17" t="s">
        <v>93</v>
      </c>
      <c r="E287" s="2">
        <v>2015</v>
      </c>
      <c r="F287" t="b">
        <f>OR(ISNUMBER(FIND("cytotoxic",C287)),ISNUMBER(FIND("Cytotoxic",C287)),ISNUMBER(FIND("cellular toxicity",C287)),ISNUMBER(FIND("cell death",C287)),ISNUMBER(FIND("viable",C287)),ISNUMBER(FIND("phytotoxic",C287)),ISNUMBER(FIND("acute toxicity",C287)),ISNUMBER(FIND("MTT",C287)),ISNUMBER(FIND("survival",C287)),ISNUMBER(FIND("prolifer",C287)),ISNUMBER(FIND("apoptosis",C287)),ISNUMBER(FIND("neurotoxic",C287)),ISNUMBER(FIND("  lysis ",C287)),ISNUMBER(FIND("necrosis",C287)),ISNUMBER(FIND("cellular death",C287))*3,ISNUMBER(FIND("LDH",C287)),ISNUMBER(FIND("Acute toxicity",C287)))</f>
        <v>0</v>
      </c>
      <c r="G287" t="b">
        <f>OR(ISNUMBER(FIND("genotoxic",C287)),ISNUMBER(FIND("genotoxicity",C287)),ISNUMBER(FIND("DNA damage",C287)),ISNUMBER(FIND("DNA",C287)),ISNUMBER(FIND("RNA",C287)),ISNUMBER(FIND("mesothelioma",C287)),ISNUMBER(FIND("carcino",C287)),ISNUMBER(FIND("mutagen",C287)),ISNUMBER(FIND("genetic",C287)))</f>
        <v>1</v>
      </c>
      <c r="H287" t="b">
        <f>OR(ISNUMBER(FIND("inflammatory",C287)),ISNUMBER(FIND("inflamm",C287)))</f>
        <v>1</v>
      </c>
      <c r="I287" t="b">
        <f>OR(ISNUMBER(FIND("immune",C287)),ISNUMBER(FIND("immunological",C287)),ISNUMBER(FIND("interleuk",C287)),ISNUMBER(FIND("platelet activation",C287)),ISNUMBER(FIND("monocyte",C287)),ISNUMBER(FIND("leukocyte",C287)),ISNUMBER(FIND("cytokine",C287)),ISNUMBER(FIND("CD4",C287)),ISNUMBER(FIND("CD8",C287)),ISNUMBER(FIND("T-cell",C287)))</f>
        <v>1</v>
      </c>
      <c r="J287" t="b">
        <f>OR(ISNUMBER(FIND("reactive oxygen",C287)),ISNUMBER(FIND("ROS",C287)),ISNUMBER(FIND("free radical",C287)),ISNUMBER(FIND("oxidative stress",C287)),ISNUMBER(FIND("peroxid",C287)),ISNUMBER(FIND("oxidative",C287)),ISNUMBER(FIND("antioxid",C287)))</f>
        <v>0</v>
      </c>
      <c r="K287" t="b">
        <f>OR(ISNUMBER(FIND("autophag",C287)))</f>
        <v>0</v>
      </c>
      <c r="L287" t="b">
        <f>OR(ISNUMBER(FIND("morpholog",C287)))</f>
        <v>0</v>
      </c>
      <c r="M287" t="b">
        <f>OR(ISNUMBER(FIND("fibrosis",C287)),ISNUMBER(FIND("Fibrosis",C287)),ISNUMBER(FIND("fibrot",C287)))</f>
        <v>1</v>
      </c>
      <c r="N287" t="b">
        <f>OR(ISNUMBER(FIND("offspring",C287)),ISNUMBER(FIND("Parental",C287)),ISNUMBER(FIND("parental",C287)),ISNUMBER(FIND("germline",C287)),ISNUMBER(FIND("reproduc",C287)),ISNUMBER(FIND("embryo",C287)))</f>
        <v>0</v>
      </c>
      <c r="O287" t="b">
        <f>OR(ISNUMBER(FIND("metabol",C287)),ISNUMBER(FIND("Metabol",C287)),ISNUMBER(FIND("digest",C287)),ISNUMBER(FIND("mitochon",C287)))</f>
        <v>0</v>
      </c>
      <c r="P287" t="b">
        <f>OR(ISNUMBER(FIND("ecotox",C287)),ISNUMBER(FIND("Ecotox",B287)),ISNUMBER(FIND("ecotox",B287)),ISNUMBER(FIND("Ecotox",C287)))</f>
        <v>0</v>
      </c>
      <c r="Q287" t="b">
        <f>OR(ISNUMBER(FIND("Bioaccum",C287)),ISNUMBER(FIND("bioaccum",C287)),ISNUMBER(FIND("accum",C287)))</f>
        <v>0</v>
      </c>
      <c r="R287" t="b">
        <f>OR(ISNUMBER(FIND("Occupation",C287)),ISNUMBER(FIND("occupation",C287)),ISNUMBER(FIND("worker",C287)),ISNUMBER(FIND("workforce",C287)))</f>
        <v>0</v>
      </c>
      <c r="S287" t="b">
        <f>NOT(OR(F287,G287,H287,I287,J287,K287,L287,M287,N287,O287,P287,Q287,R287))</f>
        <v>0</v>
      </c>
      <c r="U287" t="b">
        <f>OR(Table1[[#This Row],[Inflammation]],Table1[[#This Row],[Immune]])</f>
        <v>1</v>
      </c>
      <c r="V287" t="b">
        <f>IF(OR(Table1[[#This Row],[Rodents]],Table1[[#This Row],[Human]],Table1[[#This Row],[Pig]]),OR(ISNUMBER(FIND("intratrach",C287)),ISNUMBER(FIND("nasal ",C287)),ISNUMBER(FIND("instill",C287))),"NA")</f>
        <v>0</v>
      </c>
      <c r="W287" t="b">
        <f>IF(OR(Table1[[#This Row],[Rodents]],Table1[[#This Row],[Human]],Table1[[#This Row],[Pig]]),OR(ISNUMBER(FIND("dermal",C287)),ISNUMBER(FIND("skin ",C287))),"NA")</f>
        <v>0</v>
      </c>
      <c r="X287" t="b">
        <f>IF(OR(Table1[[#This Row],[Rodents]],Table1[[#This Row],[Human]],Table1[[#This Row],[Pig]]),OR(ISNUMBER(FIND("injected",C287)),ISNUMBER(FIND("periton",C287)),ISNUMBER(FIND("intrascrot",C287))),"NA")</f>
        <v>0</v>
      </c>
      <c r="Y287" t="b">
        <f>IF(OR(Table1[[#This Row],[Rodents]],Table1[[#This Row],[Human]],Table1[[#This Row],[Pig]]),NOT(OR(Table1[[#This Row],[Inhaled/Intratracheal/intranasal]],Table1[[#This Row],[Dermal]],Table1[[#This Row],[Injected]])),"NA")</f>
        <v>1</v>
      </c>
      <c r="AA287" t="b">
        <f>OR(ISNUMBER(FIND("fish ",C287)),ISNUMBER(FIND("Fish ",C287)),ISNUMBER(FIND("aquatic",C287)),ISNUMBER(FIND("daphnids",C287)),ISNUMBER(FIND("Carcinus maenas",C287)),ISNUMBER(FIND("Daphnia",C287)),ISNUMBER(FIND("Ruditapes philippinarum",C287)),ISNUMBER(FIND("daphnia",C287)),ISNUMBER(FIND("marine",C287)),ISNUMBER(FIND("mussel",C287)),ISNUMBER(FIND("algae",C287)),ISNUMBER(FIND("Donax faba",C287)),ISNUMBER(FIND("estuarine",C287)),ISNUMBER(FIND("snail",C287)),ISNUMBER(FIND("Prorocentrum donghaiense",C287)) )</f>
        <v>0</v>
      </c>
      <c r="AB287" t="b">
        <f>OR(ISNUMBER(FIND(" rat ",C287)),ISNUMBER(FIND(" rats ",C287)),ISNUMBER(FIND(" Rats ",C287)),ISNUMBER(FIND(" Rat ",C287)),ISNUMBER(FIND(" rat.",C287)),ISNUMBER(FIND(" rats.",C287)),ISNUMBER(FIND("mouse",C287)),ISNUMBER(FIND("mice",C287)), ISNUMBER(FIND(" Mice",C287)))</f>
        <v>1</v>
      </c>
      <c r="AC287" t="b">
        <f>OR(ISNUMBER(FIND(" cell ",C287)),ISNUMBER(FIND("fibroblast",C287)),ISNUMBER(FIND("macrophage",C287)),ISNUMBER(FIND("epithelial",C287)),ISNUMBER(FIND("endothelial",C287)),ISNUMBER(FIND("neuron",C287)),ISNUMBER(FIND(" cells ",C287)),ISNUMBER(FIND("RBC",C287)),ISNUMBER(FIND("mitochond",C287)),ISNUMBER(FIND("adipocyte",C287)),ISNUMBER(FIND("osteo",C287)),ISNUMBER(FIND("keratin",C287)),ISNUMBER(FIND(" cell's ",C287)),ISNUMBER(FIND("eukary",C287)),ISNUMBER(FIND("sperm",C287)))</f>
        <v>1</v>
      </c>
      <c r="AD287" t="b">
        <f>OR(ISNUMBER(FIND("human",B287)),ISNUMBER(FIND("workers",B287)),ISNUMBER(FIND("workforces",B287)),ISNUMBER(FIND("occupational",B287)),ISNUMBER(FIND("Case report",B287)),ISNUMBER(FIND("Workplaces",B287)),ISNUMBER(FIND("worker",B287)))</f>
        <v>0</v>
      </c>
      <c r="AE287" t="b">
        <f>OR(ISNUMBER(FIND(" plant ",C287)),ISNUMBER(FIND("Plant ",C287)),ISNUMBER(FIND("tomato",C287)),ISNUMBER(FIND("plants",C287)),ISNUMBER(FIND("Plants",C287)),ISNUMBER(FIND("algae",C287)),ISNUMBER(FIND("lettuce",C287)),ISNUMBER(FIND("green gram sprouts ",C287)),ISNUMBER(FIND("Cucurbita pepo",C287)),ISNUMBER(FIND("bean ",C287)),ISNUMBER(FIND("chloroplast",C287)),ISNUMBER(FIND("chlorophyll",C287)),ISNUMBER(FIND("seedling",C287)),ISNUMBER(FIND("canola",C287)),ISNUMBER(FIND("shoot",C287)),ISNUMBER(FIND("photosynthes",C287)),ISNUMBER(FIND(" leaves ",C287)),,ISNUMBER(FIND("agriculture",C287)),ISNUMBER(FIND(" crops ",C287)))</f>
        <v>0</v>
      </c>
      <c r="AF287" t="b">
        <f>OR(ISNUMBER(FIND("bacteria",C287)),ISNUMBER(FIND("Bacteria",C287)),ISNUMBER(FIND("Bacterium",C287)),ISNUMBER(FIND("bacterium",C287)),ISNUMBER(FIND(" coli ",C287)))</f>
        <v>0</v>
      </c>
      <c r="AG287" t="b">
        <f>OR(ISNUMBER(FIND("fungi",C287)),ISNUMBER(FIND("Fungi",C287)),ISNUMBER(FIND("fungus",C287)),ISNUMBER(FIND("Fungus",C287)),ISNUMBER(FIND("mushroom",C287)),ISNUMBER(FIND("Mushroom",C287)),ISNUMBER(FIND(" mold ",C287)))</f>
        <v>0</v>
      </c>
      <c r="AH287" t="b">
        <f>OR(ISNUMBER(FIND("Pig ",C287)),ISNUMBER(FIND("pig ",C287)),ISNUMBER(FIND("Pigs ",C287)),ISNUMBER(FIND("pigs ",C287)))</f>
        <v>0</v>
      </c>
      <c r="AI287" t="b">
        <f>OR(ISNUMBER(FIND(" C. elegans",C287)),ISNUMBER(FIND("Caenorhabditis elegans",C287)),ISNUMBER(FIND("earthworms",C287)),ISNUMBER(FIND(" Ficopomatus enigmaticus",C287)),ISNUMBER(FIND("larva",C287)),ISNUMBER(FIND("Lumbriculus variegatus",C287)),ISNUMBER(FIND("nematode",C287)))</f>
        <v>0</v>
      </c>
      <c r="AJ287" t="b">
        <f>NOT(OR(AA287,AB287,AC287,AD287,AE287,AF287,AG287,AH287,AI287))</f>
        <v>0</v>
      </c>
      <c r="AL287" t="b">
        <f>OR(AA287,AB287,AD287,AE287,AF287,AG287,AH287,AI287)</f>
        <v>1</v>
      </c>
      <c r="AM287" t="b">
        <f>IF(Table1[[#This Row],[In vivo?]],IF(Table1[[#This Row],[Cell]],FALSE,TRUE),FALSE)</f>
        <v>0</v>
      </c>
      <c r="AN287" t="b">
        <f>AND(AC287,AL287)</f>
        <v>1</v>
      </c>
      <c r="AO287" t="b">
        <f>IF(Table1[[#This Row],[Cell]],IF(Table1[[#This Row],[In vivo?]],FALSE,TRUE),FALSE)</f>
        <v>0</v>
      </c>
      <c r="AP287" t="b">
        <f>NOT(OR(Table1[[#This Row],[In vivo?]],Table1[[#This Row],[Only in Cell]]))</f>
        <v>0</v>
      </c>
      <c r="AQ287" t="b">
        <f>IF(OR(Table1[[#This Row],[Rodents]],Table1[[#This Row],[Human]],Table1[[#This Row],[Pig]]),OR(ISNUMBER(FIND("pulmonary",C287)),ISNUMBER(FIND("lung",C287))),"NA")</f>
        <v>1</v>
      </c>
      <c r="AR287" t="b">
        <f>IF(OR(Table1[[#This Row],[Rodents]],Table1[[#This Row],[Human]],Table1[[#This Row],[Pig]]),OR(ISNUMBER(FIND("skin",C287)),ISNUMBER(FIND("dermal",C287))),"NA")</f>
        <v>0</v>
      </c>
      <c r="AS287" t="b">
        <f>IF(OR(Table1[[#This Row],[Rodents]],Table1[[#This Row],[Human]],Table1[[#This Row],[Pig]]),OR(ISNUMBER(FIND("liver",C287)),ISNUMBER(FIND("hepat",C287))),"NA")</f>
        <v>1</v>
      </c>
      <c r="AT287" t="b">
        <f>IF(OR(Table1[[#This Row],[Rodents]],Table1[[#This Row],[Human]],Table1[[#This Row],[Pig]]),OR(ISNUMBER(FIND("kidney",C287)),ISNUMBER(FIND("neph",C287))),"NA")</f>
        <v>0</v>
      </c>
      <c r="AU287" t="b">
        <f>IF(OR(Table1[[#This Row],[Rodents]],Table1[[#This Row],[Human]],Table1[[#This Row],[Pig]]),OR(ISNUMBER(FIND("brain",C287)),ISNUMBER(FIND("neur",C287)),ISNUMBER(FIND("nerv",C287))),"NA")</f>
        <v>0</v>
      </c>
      <c r="AV287" t="b">
        <f>IF(OR(Table1[[#This Row],[Rodents]],Table1[[#This Row],[Human]],Table1[[#This Row],[Pig]]),OR(ISNUMBER(FIND("heart",C287)),ISNUMBER(FIND("cardi",C287))),"NA")</f>
        <v>0</v>
      </c>
      <c r="AW287" t="b">
        <f>IF(OR(Table1[[#This Row],[Rodents]],Table1[[#This Row],[Human]],Table1[[#This Row],[Pig]]),OR(ISNUMBER(FIND("gastro",C287)),ISNUMBER(FIND("intesti",C287)),ISNUMBER(FIND("stomach",C287))),"NA")</f>
        <v>0</v>
      </c>
      <c r="AX287" t="b">
        <f>IF(OR(Table1[[#This Row],[Rodents]],Table1[[#This Row],[Human]],Table1[[#This Row],[Pig]]),NOT(OR(AQ287,AR287,AS287,AT287,AU287,AV287,AW287)),"NA")</f>
        <v>0</v>
      </c>
      <c r="AY287" t="b">
        <f>OR(ISNUMBER(FIND("SWCNT",C287)),ISNUMBER(FIND("SWNT",C287)),ISNUMBER(FIND("single-wall",C287)),ISNUMBER(FIND("single wall",C287)),ISNUMBER(FIND("Single wall",C287)),ISNUMBER(FIND("Single-wall",C287)),ISNUMBER(FIND("SWCNT",B287)),ISNUMBER(FIND("SWNT",B287)),ISNUMBER(FIND("single-wall",B287)),ISNUMBER(FIND("single wall",B287)),ISNUMBER(FIND("Single-wall",B287)),ISNUMBER(FIND("Single wall",B287)))</f>
        <v>0</v>
      </c>
      <c r="AZ287" t="b">
        <f>OR(ISNUMBER(FIND("MWCNT",C287)),ISNUMBER(FIND("MWNT",C287)),ISNUMBER(FIND("multi-wall",C287)),ISNUMBER(FIND("multi wall",C287)),ISNUMBER(FIND("multiwall",C287)),ISNUMBER(FIND("Multi-wall",C287)),ISNUMBER(FIND("Multi wall",C287)),ISNUMBER(FIND("Multiwall",C287)),ISNUMBER(FIND("MWCNT",B287)),ISNUMBER(FIND("MWNT",B287)),ISNUMBER(FIND("multi-wall",B287)),ISNUMBER(FIND("multi wall",B287)),ISNUMBER(FIND("multiwall",B287)),ISNUMBER(FIND("Multi-wall",B287)),ISNUMBER(FIND("Multi wall",B287)),ISNUMBER(FIND("Multiwall",B287)),ISNUMBER(FIND("Double-wall",B287)),ISNUMBER(FIND("Double wall",B287)),ISNUMBER(FIND("Doublewall",B287)),ISNUMBER(FIND("double-wall",B287)),ISNUMBER(FIND("double wall",B287)),ISNUMBER(FIND("doublewall",B287)))</f>
        <v>1</v>
      </c>
      <c r="BA287" t="b">
        <f>AND(Table1[[#This Row],[SWCNT]],Table1[[#This Row],[MWCNT]])</f>
        <v>0</v>
      </c>
      <c r="BB287" t="b">
        <f>IF(Table1[[#This Row],[SWCNT]]=TRUE,FALSE,IF(Table1[[#This Row],[MWCNT]]=TRUE,FALSE,TRUE))</f>
        <v>0</v>
      </c>
      <c r="BC287" s="18"/>
    </row>
    <row r="288" spans="1:55" ht="351.5">
      <c r="A288" t="s">
        <v>3069</v>
      </c>
      <c r="B288" s="2" t="s">
        <v>3070</v>
      </c>
      <c r="C288" s="16" t="s">
        <v>3071</v>
      </c>
      <c r="D288" s="17" t="s">
        <v>1574</v>
      </c>
      <c r="E288" s="2">
        <v>2015</v>
      </c>
      <c r="F288" t="b">
        <f>OR(ISNUMBER(FIND("cytotoxic",C288)),ISNUMBER(FIND("Cytotoxic",C288)),ISNUMBER(FIND("cellular toxicity",C288)),ISNUMBER(FIND("cell death",C288)),ISNUMBER(FIND("viable",C288)),ISNUMBER(FIND("phytotoxic",C288)),ISNUMBER(FIND("acute toxicity",C288)),ISNUMBER(FIND("MTT",C288)),ISNUMBER(FIND("survival",C288)),ISNUMBER(FIND("prolifer",C288)),ISNUMBER(FIND("apoptosis",C288)),ISNUMBER(FIND("neurotoxic",C288)),ISNUMBER(FIND("  lysis ",C288)),ISNUMBER(FIND("necrosis",C288)),ISNUMBER(FIND("cellular death",C288))*3,ISNUMBER(FIND("LDH",C288)),ISNUMBER(FIND("Acute toxicity",C288)))</f>
        <v>0</v>
      </c>
      <c r="G288" t="b">
        <f>OR(ISNUMBER(FIND("genotoxic",C288)),ISNUMBER(FIND("genotoxicity",C288)),ISNUMBER(FIND("DNA damage",C288)),ISNUMBER(FIND("DNA",C288)),ISNUMBER(FIND("RNA",C288)),ISNUMBER(FIND("mesothelioma",C288)),ISNUMBER(FIND("carcino",C288)),ISNUMBER(FIND("mutagen",C288)),ISNUMBER(FIND("genetic",C288)))</f>
        <v>0</v>
      </c>
      <c r="H288" t="b">
        <f>OR(ISNUMBER(FIND("inflammatory",C288)),ISNUMBER(FIND("inflamm",C288)))</f>
        <v>1</v>
      </c>
      <c r="I288" t="b">
        <f>OR(ISNUMBER(FIND("immune",C288)),ISNUMBER(FIND("immunological",C288)),ISNUMBER(FIND("interleuk",C288)),ISNUMBER(FIND("platelet activation",C288)),ISNUMBER(FIND("monocyte",C288)),ISNUMBER(FIND("leukocyte",C288)),ISNUMBER(FIND("cytokine",C288)),ISNUMBER(FIND("CD4",C288)),ISNUMBER(FIND("CD8",C288)),ISNUMBER(FIND("T-cell",C288)))</f>
        <v>1</v>
      </c>
      <c r="J288" t="b">
        <f>OR(ISNUMBER(FIND("reactive oxygen",C288)),ISNUMBER(FIND("ROS",C288)),ISNUMBER(FIND("free radical",C288)),ISNUMBER(FIND("oxidative stress",C288)),ISNUMBER(FIND("peroxid",C288)),ISNUMBER(FIND("oxidative",C288)),ISNUMBER(FIND("antioxid",C288)))</f>
        <v>0</v>
      </c>
      <c r="K288" t="b">
        <f>OR(ISNUMBER(FIND("autophag",C288)))</f>
        <v>0</v>
      </c>
      <c r="L288" t="b">
        <f>OR(ISNUMBER(FIND("morpholog",C288)))</f>
        <v>0</v>
      </c>
      <c r="M288" t="b">
        <f>OR(ISNUMBER(FIND("fibrosis",C288)),ISNUMBER(FIND("Fibrosis",C288)),ISNUMBER(FIND("fibrot",C288)))</f>
        <v>0</v>
      </c>
      <c r="N288" t="b">
        <f>OR(ISNUMBER(FIND("offspring",C288)),ISNUMBER(FIND("Parental",C288)),ISNUMBER(FIND("parental",C288)),ISNUMBER(FIND("germline",C288)),ISNUMBER(FIND("reproduc",C288)),ISNUMBER(FIND("embryo",C288)))</f>
        <v>0</v>
      </c>
      <c r="O288" t="b">
        <f>OR(ISNUMBER(FIND("metabol",C288)),ISNUMBER(FIND("Metabol",C288)),ISNUMBER(FIND("digest",C288)),ISNUMBER(FIND("mitochon",C288)))</f>
        <v>0</v>
      </c>
      <c r="P288" t="b">
        <f>OR(ISNUMBER(FIND("ecotox",C288)),ISNUMBER(FIND("Ecotox",B288)),ISNUMBER(FIND("ecotox",B288)),ISNUMBER(FIND("Ecotox",C288)))</f>
        <v>0</v>
      </c>
      <c r="Q288" t="b">
        <f>OR(ISNUMBER(FIND("Bioaccum",C288)),ISNUMBER(FIND("bioaccum",C288)),ISNUMBER(FIND("accum",C288)))</f>
        <v>0</v>
      </c>
      <c r="R288" t="b">
        <f>OR(ISNUMBER(FIND("Occupation",C288)),ISNUMBER(FIND("occupation",C288)),ISNUMBER(FIND("worker",C288)),ISNUMBER(FIND("workforce",C288)))</f>
        <v>0</v>
      </c>
      <c r="S288" t="b">
        <f>NOT(OR(F288,G288,H288,I288,J288,K288,L288,M288,N288,O288,P288,Q288,R288))</f>
        <v>0</v>
      </c>
      <c r="U288" t="b">
        <f>OR(Table1[[#This Row],[Inflammation]],Table1[[#This Row],[Immune]])</f>
        <v>1</v>
      </c>
      <c r="V288" t="b">
        <f>IF(OR(Table1[[#This Row],[Rodents]],Table1[[#This Row],[Human]],Table1[[#This Row],[Pig]]),OR(ISNUMBER(FIND("intratrach",C288)),ISNUMBER(FIND("nasal ",C288)),ISNUMBER(FIND("instill",C288))),"NA")</f>
        <v>1</v>
      </c>
      <c r="W288" t="b">
        <f>IF(OR(Table1[[#This Row],[Rodents]],Table1[[#This Row],[Human]],Table1[[#This Row],[Pig]]),OR(ISNUMBER(FIND("dermal",C288)),ISNUMBER(FIND("skin ",C288))),"NA")</f>
        <v>0</v>
      </c>
      <c r="X288" t="b">
        <f>IF(OR(Table1[[#This Row],[Rodents]],Table1[[#This Row],[Human]],Table1[[#This Row],[Pig]]),OR(ISNUMBER(FIND("injected",C288)),ISNUMBER(FIND("periton",C288)),ISNUMBER(FIND("intrascrot",C288))),"NA")</f>
        <v>0</v>
      </c>
      <c r="Y288" t="b">
        <f>IF(OR(Table1[[#This Row],[Rodents]],Table1[[#This Row],[Human]],Table1[[#This Row],[Pig]]),NOT(OR(Table1[[#This Row],[Inhaled/Intratracheal/intranasal]],Table1[[#This Row],[Dermal]],Table1[[#This Row],[Injected]])),"NA")</f>
        <v>0</v>
      </c>
      <c r="AA288" t="b">
        <f>OR(ISNUMBER(FIND("fish ",C288)),ISNUMBER(FIND("Fish ",C288)),ISNUMBER(FIND("aquatic",C288)),ISNUMBER(FIND("daphnids",C288)),ISNUMBER(FIND("Carcinus maenas",C288)),ISNUMBER(FIND("Daphnia",C288)),ISNUMBER(FIND("Ruditapes philippinarum",C288)),ISNUMBER(FIND("daphnia",C288)),ISNUMBER(FIND("marine",C288)),ISNUMBER(FIND("mussel",C288)),ISNUMBER(FIND("algae",C288)),ISNUMBER(FIND("Donax faba",C288)),ISNUMBER(FIND("estuarine",C288)),ISNUMBER(FIND("snail",C288)),ISNUMBER(FIND("Prorocentrum donghaiense",C288)) )</f>
        <v>0</v>
      </c>
      <c r="AB288" t="b">
        <f>OR(ISNUMBER(FIND(" rat ",C288)),ISNUMBER(FIND(" rats ",C288)),ISNUMBER(FIND(" Rats ",C288)),ISNUMBER(FIND(" Rat ",C288)),ISNUMBER(FIND(" rat.",C288)),ISNUMBER(FIND(" rats.",C288)),ISNUMBER(FIND("mouse",C288)),ISNUMBER(FIND("mice",C288)), ISNUMBER(FIND(" Mice",C288)))</f>
        <v>1</v>
      </c>
      <c r="AC288" t="b">
        <f>OR(ISNUMBER(FIND(" cell ",C288)),ISNUMBER(FIND("fibroblast",C288)),ISNUMBER(FIND("macrophage",C288)),ISNUMBER(FIND("epithelial",C288)),ISNUMBER(FIND("endothelial",C288)),ISNUMBER(FIND("neuron",C288)),ISNUMBER(FIND(" cells ",C288)),ISNUMBER(FIND("RBC",C288)),ISNUMBER(FIND("mitochond",C288)),ISNUMBER(FIND("adipocyte",C288)),ISNUMBER(FIND("osteo",C288)),ISNUMBER(FIND("keratin",C288)),ISNUMBER(FIND(" cell's ",C288)),ISNUMBER(FIND("eukary",C288)),ISNUMBER(FIND("sperm",C288)))</f>
        <v>0</v>
      </c>
      <c r="AD288" t="b">
        <f>OR(ISNUMBER(FIND("human",B288)),ISNUMBER(FIND("workers",B288)),ISNUMBER(FIND("workforces",B288)),ISNUMBER(FIND("occupational",B288)),ISNUMBER(FIND("Case report",B288)),ISNUMBER(FIND("Workplaces",B288)),ISNUMBER(FIND("worker",B288)))</f>
        <v>0</v>
      </c>
      <c r="AE288" t="b">
        <f>OR(ISNUMBER(FIND(" plant ",C288)),ISNUMBER(FIND("Plant ",C288)),ISNUMBER(FIND("tomato",C288)),ISNUMBER(FIND("plants",C288)),ISNUMBER(FIND("Plants",C288)),ISNUMBER(FIND("algae",C288)),ISNUMBER(FIND("lettuce",C288)),ISNUMBER(FIND("green gram sprouts ",C288)),ISNUMBER(FIND("Cucurbita pepo",C288)),ISNUMBER(FIND("bean ",C288)),ISNUMBER(FIND("chloroplast",C288)),ISNUMBER(FIND("chlorophyll",C288)),ISNUMBER(FIND("seedling",C288)),ISNUMBER(FIND("canola",C288)),ISNUMBER(FIND("shoot",C288)),ISNUMBER(FIND("photosynthes",C288)),ISNUMBER(FIND(" leaves ",C288)),,ISNUMBER(FIND("agriculture",C288)),ISNUMBER(FIND(" crops ",C288)))</f>
        <v>0</v>
      </c>
      <c r="AF288" t="b">
        <f>OR(ISNUMBER(FIND("bacteria",C288)),ISNUMBER(FIND("Bacteria",C288)),ISNUMBER(FIND("Bacterium",C288)),ISNUMBER(FIND("bacterium",C288)),ISNUMBER(FIND(" coli ",C288)))</f>
        <v>0</v>
      </c>
      <c r="AG288" t="b">
        <f>OR(ISNUMBER(FIND("fungi",C288)),ISNUMBER(FIND("Fungi",C288)),ISNUMBER(FIND("fungus",C288)),ISNUMBER(FIND("Fungus",C288)),ISNUMBER(FIND("mushroom",C288)),ISNUMBER(FIND("Mushroom",C288)),ISNUMBER(FIND(" mold ",C288)))</f>
        <v>0</v>
      </c>
      <c r="AH288" t="b">
        <f>OR(ISNUMBER(FIND("Pig ",C288)),ISNUMBER(FIND("pig ",C288)),ISNUMBER(FIND("Pigs ",C288)),ISNUMBER(FIND("pigs ",C288)))</f>
        <v>0</v>
      </c>
      <c r="AI288" t="b">
        <f>OR(ISNUMBER(FIND(" C. elegans",C288)),ISNUMBER(FIND("Caenorhabditis elegans",C288)),ISNUMBER(FIND("earthworms",C288)),ISNUMBER(FIND(" Ficopomatus enigmaticus",C288)),ISNUMBER(FIND("larva",C288)),ISNUMBER(FIND("Lumbriculus variegatus",C288)),ISNUMBER(FIND("nematode",C288)))</f>
        <v>0</v>
      </c>
      <c r="AJ288" t="b">
        <f>NOT(OR(AA288,AB288,AC288,AD288,AE288,AF288,AG288,AH288,AI288))</f>
        <v>0</v>
      </c>
      <c r="AL288" t="b">
        <f>OR(AA288,AB288,AD288,AE288,AF288,AG288,AH288,AI288)</f>
        <v>1</v>
      </c>
      <c r="AM288" t="b">
        <f>IF(Table1[[#This Row],[In vivo?]],IF(Table1[[#This Row],[Cell]],FALSE,TRUE),FALSE)</f>
        <v>1</v>
      </c>
      <c r="AN288" t="b">
        <f>AND(AC288,AL288)</f>
        <v>0</v>
      </c>
      <c r="AO288" t="b">
        <f>IF(Table1[[#This Row],[Cell]],IF(Table1[[#This Row],[In vivo?]],FALSE,TRUE),FALSE)</f>
        <v>0</v>
      </c>
      <c r="AP288" t="b">
        <f>NOT(OR(Table1[[#This Row],[In vivo?]],Table1[[#This Row],[Only in Cell]]))</f>
        <v>0</v>
      </c>
      <c r="AQ288" t="b">
        <f>IF(OR(Table1[[#This Row],[Rodents]],Table1[[#This Row],[Human]],Table1[[#This Row],[Pig]]),OR(ISNUMBER(FIND("pulmonary",C288)),ISNUMBER(FIND("lung",C288))),"NA")</f>
        <v>1</v>
      </c>
      <c r="AR288" t="b">
        <f>IF(OR(Table1[[#This Row],[Rodents]],Table1[[#This Row],[Human]],Table1[[#This Row],[Pig]]),OR(ISNUMBER(FIND("skin",C288)),ISNUMBER(FIND("dermal",C288))),"NA")</f>
        <v>0</v>
      </c>
      <c r="AS288" t="b">
        <f>IF(OR(Table1[[#This Row],[Rodents]],Table1[[#This Row],[Human]],Table1[[#This Row],[Pig]]),OR(ISNUMBER(FIND("liver",C288)),ISNUMBER(FIND("hepat",C288))),"NA")</f>
        <v>0</v>
      </c>
      <c r="AT288" t="b">
        <f>IF(OR(Table1[[#This Row],[Rodents]],Table1[[#This Row],[Human]],Table1[[#This Row],[Pig]]),OR(ISNUMBER(FIND("kidney",C288)),ISNUMBER(FIND("neph",C288))),"NA")</f>
        <v>0</v>
      </c>
      <c r="AU288" t="b">
        <f>IF(OR(Table1[[#This Row],[Rodents]],Table1[[#This Row],[Human]],Table1[[#This Row],[Pig]]),OR(ISNUMBER(FIND("brain",C288)),ISNUMBER(FIND("neur",C288)),ISNUMBER(FIND("nerv",C288))),"NA")</f>
        <v>0</v>
      </c>
      <c r="AV288" t="b">
        <f>IF(OR(Table1[[#This Row],[Rodents]],Table1[[#This Row],[Human]],Table1[[#This Row],[Pig]]),OR(ISNUMBER(FIND("heart",C288)),ISNUMBER(FIND("cardi",C288))),"NA")</f>
        <v>1</v>
      </c>
      <c r="AW288" t="b">
        <f>IF(OR(Table1[[#This Row],[Rodents]],Table1[[#This Row],[Human]],Table1[[#This Row],[Pig]]),OR(ISNUMBER(FIND("gastro",C288)),ISNUMBER(FIND("intesti",C288)),ISNUMBER(FIND("stomach",C288))),"NA")</f>
        <v>0</v>
      </c>
      <c r="AX288" t="b">
        <f>IF(OR(Table1[[#This Row],[Rodents]],Table1[[#This Row],[Human]],Table1[[#This Row],[Pig]]),NOT(OR(AQ288,AR288,AS288,AT288,AU288,AV288,AW288)),"NA")</f>
        <v>0</v>
      </c>
      <c r="AY288" t="b">
        <f>OR(ISNUMBER(FIND("SWCNT",C288)),ISNUMBER(FIND("SWNT",C288)),ISNUMBER(FIND("single-wall",C288)),ISNUMBER(FIND("single wall",C288)),ISNUMBER(FIND("Single wall",C288)),ISNUMBER(FIND("Single-wall",C288)),ISNUMBER(FIND("SWCNT",B288)),ISNUMBER(FIND("SWNT",B288)),ISNUMBER(FIND("single-wall",B288)),ISNUMBER(FIND("single wall",B288)),ISNUMBER(FIND("Single-wall",B288)),ISNUMBER(FIND("Single wall",B288)))</f>
        <v>1</v>
      </c>
      <c r="AZ288" t="b">
        <f>OR(ISNUMBER(FIND("MWCNT",C288)),ISNUMBER(FIND("MWNT",C288)),ISNUMBER(FIND("multi-wall",C288)),ISNUMBER(FIND("multi wall",C288)),ISNUMBER(FIND("multiwall",C288)),ISNUMBER(FIND("Multi-wall",C288)),ISNUMBER(FIND("Multi wall",C288)),ISNUMBER(FIND("Multiwall",C288)),ISNUMBER(FIND("MWCNT",B288)),ISNUMBER(FIND("MWNT",B288)),ISNUMBER(FIND("multi-wall",B288)),ISNUMBER(FIND("multi wall",B288)),ISNUMBER(FIND("multiwall",B288)),ISNUMBER(FIND("Multi-wall",B288)),ISNUMBER(FIND("Multi wall",B288)),ISNUMBER(FIND("Multiwall",B288)),ISNUMBER(FIND("Double-wall",B288)),ISNUMBER(FIND("Double wall",B288)),ISNUMBER(FIND("Doublewall",B288)),ISNUMBER(FIND("double-wall",B288)),ISNUMBER(FIND("double wall",B288)),ISNUMBER(FIND("doublewall",B288)))</f>
        <v>0</v>
      </c>
      <c r="BA288" t="b">
        <f>AND(Table1[[#This Row],[SWCNT]],Table1[[#This Row],[MWCNT]])</f>
        <v>0</v>
      </c>
      <c r="BB288" t="b">
        <f>IF(Table1[[#This Row],[SWCNT]]=TRUE,FALSE,IF(Table1[[#This Row],[MWCNT]]=TRUE,FALSE,TRUE))</f>
        <v>0</v>
      </c>
      <c r="BC288" s="18"/>
    </row>
    <row r="289" spans="1:55" ht="277.5">
      <c r="A289" t="s">
        <v>3079</v>
      </c>
      <c r="B289" s="2" t="s">
        <v>3080</v>
      </c>
      <c r="C289" s="16" t="s">
        <v>3081</v>
      </c>
      <c r="D289" s="17" t="s">
        <v>890</v>
      </c>
      <c r="E289" s="2">
        <v>2015</v>
      </c>
      <c r="F289" t="b">
        <f>OR(ISNUMBER(FIND("cytotoxic",C289)),ISNUMBER(FIND("Cytotoxic",C289)),ISNUMBER(FIND("cellular toxicity",C289)),ISNUMBER(FIND("cell death",C289)),ISNUMBER(FIND("viable",C289)),ISNUMBER(FIND("phytotoxic",C289)),ISNUMBER(FIND("acute toxicity",C289)),ISNUMBER(FIND("MTT",C289)),ISNUMBER(FIND("survival",C289)),ISNUMBER(FIND("prolifer",C289)),ISNUMBER(FIND("apoptosis",C289)),ISNUMBER(FIND("neurotoxic",C289)),ISNUMBER(FIND("  lysis ",C289)),ISNUMBER(FIND("necrosis",C289)),ISNUMBER(FIND("cellular death",C289))*3,ISNUMBER(FIND("LDH",C289)),ISNUMBER(FIND("Acute toxicity",C289)))</f>
        <v>0</v>
      </c>
      <c r="G289" t="b">
        <f>OR(ISNUMBER(FIND("genotoxic",C289)),ISNUMBER(FIND("genotoxicity",C289)),ISNUMBER(FIND("DNA damage",C289)),ISNUMBER(FIND("DNA",C289)),ISNUMBER(FIND("RNA",C289)),ISNUMBER(FIND("mesothelioma",C289)),ISNUMBER(FIND("carcino",C289)),ISNUMBER(FIND("mutagen",C289)),ISNUMBER(FIND("genetic",C289)))</f>
        <v>0</v>
      </c>
      <c r="H289" t="b">
        <f>OR(ISNUMBER(FIND("inflammatory",C289)),ISNUMBER(FIND("inflamm",C289)))</f>
        <v>1</v>
      </c>
      <c r="I289" t="b">
        <f>OR(ISNUMBER(FIND("immune",C289)),ISNUMBER(FIND("immunological",C289)),ISNUMBER(FIND("interleuk",C289)),ISNUMBER(FIND("platelet activation",C289)),ISNUMBER(FIND("monocyte",C289)),ISNUMBER(FIND("leukocyte",C289)),ISNUMBER(FIND("cytokine",C289)),ISNUMBER(FIND("CD4",C289)),ISNUMBER(FIND("CD8",C289)),ISNUMBER(FIND("T-cell",C289)))</f>
        <v>0</v>
      </c>
      <c r="J289" t="b">
        <f>OR(ISNUMBER(FIND("reactive oxygen",C289)),ISNUMBER(FIND("ROS",C289)),ISNUMBER(FIND("free radical",C289)),ISNUMBER(FIND("oxidative stress",C289)),ISNUMBER(FIND("peroxid",C289)),ISNUMBER(FIND("oxidative",C289)),ISNUMBER(FIND("antioxid",C289)))</f>
        <v>1</v>
      </c>
      <c r="K289" t="b">
        <f>OR(ISNUMBER(FIND("autophag",C289)))</f>
        <v>0</v>
      </c>
      <c r="L289" t="b">
        <f>OR(ISNUMBER(FIND("morpholog",C289)))</f>
        <v>0</v>
      </c>
      <c r="M289" t="b">
        <f>OR(ISNUMBER(FIND("fibrosis",C289)),ISNUMBER(FIND("Fibrosis",C289)),ISNUMBER(FIND("fibrot",C289)))</f>
        <v>1</v>
      </c>
      <c r="N289" t="b">
        <f>OR(ISNUMBER(FIND("offspring",C289)),ISNUMBER(FIND("Parental",C289)),ISNUMBER(FIND("parental",C289)),ISNUMBER(FIND("germline",C289)),ISNUMBER(FIND("reproduc",C289)),ISNUMBER(FIND("embryo",C289)))</f>
        <v>0</v>
      </c>
      <c r="O289" t="b">
        <f>OR(ISNUMBER(FIND("metabol",C289)),ISNUMBER(FIND("Metabol",C289)),ISNUMBER(FIND("digest",C289)),ISNUMBER(FIND("mitochon",C289)))</f>
        <v>1</v>
      </c>
      <c r="P289" t="b">
        <f>OR(ISNUMBER(FIND("ecotox",C289)),ISNUMBER(FIND("Ecotox",B289)),ISNUMBER(FIND("ecotox",B289)),ISNUMBER(FIND("Ecotox",C289)))</f>
        <v>0</v>
      </c>
      <c r="Q289" t="b">
        <f>OR(ISNUMBER(FIND("Bioaccum",C289)),ISNUMBER(FIND("bioaccum",C289)),ISNUMBER(FIND("accum",C289)))</f>
        <v>0</v>
      </c>
      <c r="R289" t="b">
        <f>OR(ISNUMBER(FIND("Occupation",C289)),ISNUMBER(FIND("occupation",C289)),ISNUMBER(FIND("worker",C289)),ISNUMBER(FIND("workforce",C289)))</f>
        <v>0</v>
      </c>
      <c r="S289" t="b">
        <f>NOT(OR(F289,G289,H289,I289,J289,K289,L289,M289,N289,O289,P289,Q289,R289))</f>
        <v>0</v>
      </c>
      <c r="U289" t="b">
        <f>OR(Table1[[#This Row],[Inflammation]],Table1[[#This Row],[Immune]])</f>
        <v>1</v>
      </c>
      <c r="V289" t="b">
        <f>IF(OR(Table1[[#This Row],[Rodents]],Table1[[#This Row],[Human]],Table1[[#This Row],[Pig]]),OR(ISNUMBER(FIND("intratrach",C289)),ISNUMBER(FIND("nasal ",C289)),ISNUMBER(FIND("instill",C289))),"NA")</f>
        <v>0</v>
      </c>
      <c r="W289" t="b">
        <f>IF(OR(Table1[[#This Row],[Rodents]],Table1[[#This Row],[Human]],Table1[[#This Row],[Pig]]),OR(ISNUMBER(FIND("dermal",C289)),ISNUMBER(FIND("skin ",C289))),"NA")</f>
        <v>0</v>
      </c>
      <c r="X289" t="b">
        <f>IF(OR(Table1[[#This Row],[Rodents]],Table1[[#This Row],[Human]],Table1[[#This Row],[Pig]]),OR(ISNUMBER(FIND("injected",C289)),ISNUMBER(FIND("periton",C289)),ISNUMBER(FIND("intrascrot",C289))),"NA")</f>
        <v>0</v>
      </c>
      <c r="Y289" t="b">
        <f>IF(OR(Table1[[#This Row],[Rodents]],Table1[[#This Row],[Human]],Table1[[#This Row],[Pig]]),NOT(OR(Table1[[#This Row],[Inhaled/Intratracheal/intranasal]],Table1[[#This Row],[Dermal]],Table1[[#This Row],[Injected]])),"NA")</f>
        <v>1</v>
      </c>
      <c r="AA289" t="b">
        <f>OR(ISNUMBER(FIND("fish ",C289)),ISNUMBER(FIND("Fish ",C289)),ISNUMBER(FIND("aquatic",C289)),ISNUMBER(FIND("daphnids",C289)),ISNUMBER(FIND("Carcinus maenas",C289)),ISNUMBER(FIND("Daphnia",C289)),ISNUMBER(FIND("Ruditapes philippinarum",C289)),ISNUMBER(FIND("daphnia",C289)),ISNUMBER(FIND("marine",C289)),ISNUMBER(FIND("mussel",C289)),ISNUMBER(FIND("algae",C289)),ISNUMBER(FIND("Donax faba",C289)),ISNUMBER(FIND("estuarine",C289)),ISNUMBER(FIND("snail",C289)),ISNUMBER(FIND("Prorocentrum donghaiense",C289)) )</f>
        <v>0</v>
      </c>
      <c r="AB289" t="b">
        <f>OR(ISNUMBER(FIND(" rat ",C289)),ISNUMBER(FIND(" rats ",C289)),ISNUMBER(FIND(" Rats ",C289)),ISNUMBER(FIND(" Rat ",C289)),ISNUMBER(FIND(" rat.",C289)),ISNUMBER(FIND(" rats.",C289)),ISNUMBER(FIND("mouse",C289)),ISNUMBER(FIND("mice",C289)), ISNUMBER(FIND(" Mice",C289)))</f>
        <v>1</v>
      </c>
      <c r="AC289" t="b">
        <f>OR(ISNUMBER(FIND(" cell ",C289)),ISNUMBER(FIND("fibroblast",C289)),ISNUMBER(FIND("macrophage",C289)),ISNUMBER(FIND("epithelial",C289)),ISNUMBER(FIND("endothelial",C289)),ISNUMBER(FIND("neuron",C289)),ISNUMBER(FIND(" cells ",C289)),ISNUMBER(FIND("RBC",C289)),ISNUMBER(FIND("mitochond",C289)),ISNUMBER(FIND("adipocyte",C289)),ISNUMBER(FIND("osteo",C289)),ISNUMBER(FIND("keratin",C289)),ISNUMBER(FIND(" cell's ",C289)),ISNUMBER(FIND("eukary",C289)),ISNUMBER(FIND("sperm",C289)))</f>
        <v>1</v>
      </c>
      <c r="AD289" t="b">
        <f>OR(ISNUMBER(FIND("human",B289)),ISNUMBER(FIND("workers",B289)),ISNUMBER(FIND("workforces",B289)),ISNUMBER(FIND("occupational",B289)),ISNUMBER(FIND("Case report",B289)),ISNUMBER(FIND("Workplaces",B289)),ISNUMBER(FIND("worker",B289)))</f>
        <v>0</v>
      </c>
      <c r="AE289" t="b">
        <f>OR(ISNUMBER(FIND(" plant ",C289)),ISNUMBER(FIND("Plant ",C289)),ISNUMBER(FIND("tomato",C289)),ISNUMBER(FIND("plants",C289)),ISNUMBER(FIND("Plants",C289)),ISNUMBER(FIND("algae",C289)),ISNUMBER(FIND("lettuce",C289)),ISNUMBER(FIND("green gram sprouts ",C289)),ISNUMBER(FIND("Cucurbita pepo",C289)),ISNUMBER(FIND("bean ",C289)),ISNUMBER(FIND("chloroplast",C289)),ISNUMBER(FIND("chlorophyll",C289)),ISNUMBER(FIND("seedling",C289)),ISNUMBER(FIND("canola",C289)),ISNUMBER(FIND("shoot",C289)),ISNUMBER(FIND("photosynthes",C289)),ISNUMBER(FIND(" leaves ",C289)),,ISNUMBER(FIND("agriculture",C289)),ISNUMBER(FIND(" crops ",C289)))</f>
        <v>0</v>
      </c>
      <c r="AF289" t="b">
        <f>OR(ISNUMBER(FIND("bacteria",C289)),ISNUMBER(FIND("Bacteria",C289)),ISNUMBER(FIND("Bacterium",C289)),ISNUMBER(FIND("bacterium",C289)),ISNUMBER(FIND(" coli ",C289)))</f>
        <v>0</v>
      </c>
      <c r="AG289" t="b">
        <f>OR(ISNUMBER(FIND("fungi",C289)),ISNUMBER(FIND("Fungi",C289)),ISNUMBER(FIND("fungus",C289)),ISNUMBER(FIND("Fungus",C289)),ISNUMBER(FIND("mushroom",C289)),ISNUMBER(FIND("Mushroom",C289)),ISNUMBER(FIND(" mold ",C289)))</f>
        <v>0</v>
      </c>
      <c r="AH289" t="b">
        <f>OR(ISNUMBER(FIND("Pig ",C289)),ISNUMBER(FIND("pig ",C289)),ISNUMBER(FIND("Pigs ",C289)),ISNUMBER(FIND("pigs ",C289)))</f>
        <v>0</v>
      </c>
      <c r="AI289" t="b">
        <f>OR(ISNUMBER(FIND(" C. elegans",C289)),ISNUMBER(FIND("Caenorhabditis elegans",C289)),ISNUMBER(FIND("earthworms",C289)),ISNUMBER(FIND(" Ficopomatus enigmaticus",C289)),ISNUMBER(FIND("larva",C289)),ISNUMBER(FIND("Lumbriculus variegatus",C289)),ISNUMBER(FIND("nematode",C289)))</f>
        <v>0</v>
      </c>
      <c r="AJ289" t="b">
        <f>NOT(OR(AA289,AB289,AC289,AD289,AE289,AF289,AG289,AH289,AI289))</f>
        <v>0</v>
      </c>
      <c r="AL289" t="b">
        <f>OR(AA289,AB289,AD289,AE289,AF289,AG289,AH289,AI289)</f>
        <v>1</v>
      </c>
      <c r="AM289" t="b">
        <f>IF(Table1[[#This Row],[In vivo?]],IF(Table1[[#This Row],[Cell]],FALSE,TRUE),FALSE)</f>
        <v>0</v>
      </c>
      <c r="AN289" t="b">
        <f>AND(AC289,AL289)</f>
        <v>1</v>
      </c>
      <c r="AO289" t="b">
        <f>IF(Table1[[#This Row],[Cell]],IF(Table1[[#This Row],[In vivo?]],FALSE,TRUE),FALSE)</f>
        <v>0</v>
      </c>
      <c r="AP289" t="b">
        <f>NOT(OR(Table1[[#This Row],[In vivo?]],Table1[[#This Row],[Only in Cell]]))</f>
        <v>0</v>
      </c>
      <c r="AQ289" t="b">
        <f>IF(OR(Table1[[#This Row],[Rodents]],Table1[[#This Row],[Human]],Table1[[#This Row],[Pig]]),OR(ISNUMBER(FIND("pulmonary",C289)),ISNUMBER(FIND("lung",C289))),"NA")</f>
        <v>1</v>
      </c>
      <c r="AR289" t="b">
        <f>IF(OR(Table1[[#This Row],[Rodents]],Table1[[#This Row],[Human]],Table1[[#This Row],[Pig]]),OR(ISNUMBER(FIND("skin",C289)),ISNUMBER(FIND("dermal",C289))),"NA")</f>
        <v>0</v>
      </c>
      <c r="AS289" t="b">
        <f>IF(OR(Table1[[#This Row],[Rodents]],Table1[[#This Row],[Human]],Table1[[#This Row],[Pig]]),OR(ISNUMBER(FIND("liver",C289)),ISNUMBER(FIND("hepat",C289))),"NA")</f>
        <v>0</v>
      </c>
      <c r="AT289" t="b">
        <f>IF(OR(Table1[[#This Row],[Rodents]],Table1[[#This Row],[Human]],Table1[[#This Row],[Pig]]),OR(ISNUMBER(FIND("kidney",C289)),ISNUMBER(FIND("neph",C289))),"NA")</f>
        <v>0</v>
      </c>
      <c r="AU289" t="b">
        <f>IF(OR(Table1[[#This Row],[Rodents]],Table1[[#This Row],[Human]],Table1[[#This Row],[Pig]]),OR(ISNUMBER(FIND("brain",C289)),ISNUMBER(FIND("neur",C289)),ISNUMBER(FIND("nerv",C289))),"NA")</f>
        <v>0</v>
      </c>
      <c r="AV289" t="b">
        <f>IF(OR(Table1[[#This Row],[Rodents]],Table1[[#This Row],[Human]],Table1[[#This Row],[Pig]]),OR(ISNUMBER(FIND("heart",C289)),ISNUMBER(FIND("cardi",C289))),"NA")</f>
        <v>0</v>
      </c>
      <c r="AW289" t="b">
        <f>IF(OR(Table1[[#This Row],[Rodents]],Table1[[#This Row],[Human]],Table1[[#This Row],[Pig]]),OR(ISNUMBER(FIND("gastro",C289)),ISNUMBER(FIND("intesti",C289)),ISNUMBER(FIND("stomach",C289))),"NA")</f>
        <v>0</v>
      </c>
      <c r="AX289" t="b">
        <f>IF(OR(Table1[[#This Row],[Rodents]],Table1[[#This Row],[Human]],Table1[[#This Row],[Pig]]),NOT(OR(AQ289,AR289,AS289,AT289,AU289,AV289,AW289)),"NA")</f>
        <v>0</v>
      </c>
      <c r="AY289" t="b">
        <f>OR(ISNUMBER(FIND("SWCNT",C289)),ISNUMBER(FIND("SWNT",C289)),ISNUMBER(FIND("single-wall",C289)),ISNUMBER(FIND("single wall",C289)),ISNUMBER(FIND("Single wall",C289)),ISNUMBER(FIND("Single-wall",C289)),ISNUMBER(FIND("SWCNT",B289)),ISNUMBER(FIND("SWNT",B289)),ISNUMBER(FIND("single-wall",B289)),ISNUMBER(FIND("single wall",B289)),ISNUMBER(FIND("Single-wall",B289)),ISNUMBER(FIND("Single wall",B289)))</f>
        <v>1</v>
      </c>
      <c r="AZ289" t="b">
        <f>OR(ISNUMBER(FIND("MWCNT",C289)),ISNUMBER(FIND("MWNT",C289)),ISNUMBER(FIND("multi-wall",C289)),ISNUMBER(FIND("multi wall",C289)),ISNUMBER(FIND("multiwall",C289)),ISNUMBER(FIND("Multi-wall",C289)),ISNUMBER(FIND("Multi wall",C289)),ISNUMBER(FIND("Multiwall",C289)),ISNUMBER(FIND("MWCNT",B289)),ISNUMBER(FIND("MWNT",B289)),ISNUMBER(FIND("multi-wall",B289)),ISNUMBER(FIND("multi wall",B289)),ISNUMBER(FIND("multiwall",B289)),ISNUMBER(FIND("Multi-wall",B289)),ISNUMBER(FIND("Multi wall",B289)),ISNUMBER(FIND("Multiwall",B289)),ISNUMBER(FIND("Double-wall",B289)),ISNUMBER(FIND("Double wall",B289)),ISNUMBER(FIND("Doublewall",B289)),ISNUMBER(FIND("double-wall",B289)),ISNUMBER(FIND("double wall",B289)),ISNUMBER(FIND("doublewall",B289)))</f>
        <v>1</v>
      </c>
      <c r="BA289" t="b">
        <f>AND(Table1[[#This Row],[SWCNT]],Table1[[#This Row],[MWCNT]])</f>
        <v>1</v>
      </c>
      <c r="BB289" t="b">
        <f>IF(Table1[[#This Row],[SWCNT]]=TRUE,FALSE,IF(Table1[[#This Row],[MWCNT]]=TRUE,FALSE,TRUE))</f>
        <v>0</v>
      </c>
      <c r="BC289" s="18"/>
    </row>
    <row r="290" spans="1:55" ht="240.5">
      <c r="A290" t="s">
        <v>3082</v>
      </c>
      <c r="B290" s="2" t="s">
        <v>3086</v>
      </c>
      <c r="C290" s="16" t="s">
        <v>3090</v>
      </c>
      <c r="D290" s="17" t="s">
        <v>403</v>
      </c>
      <c r="E290" s="2">
        <v>2015</v>
      </c>
      <c r="F290" t="b">
        <f>OR(ISNUMBER(FIND("cytotoxic",C290)),ISNUMBER(FIND("Cytotoxic",C290)),ISNUMBER(FIND("cellular toxicity",C290)),ISNUMBER(FIND("cell death",C290)),ISNUMBER(FIND("viable",C290)),ISNUMBER(FIND("phytotoxic",C290)),ISNUMBER(FIND("acute toxicity",C290)),ISNUMBER(FIND("MTT",C290)),ISNUMBER(FIND("survival",C290)),ISNUMBER(FIND("prolifer",C290)),ISNUMBER(FIND("apoptosis",C290)),ISNUMBER(FIND("neurotoxic",C290)),ISNUMBER(FIND("  lysis ",C290)),ISNUMBER(FIND("necrosis",C290)),ISNUMBER(FIND("cellular death",C290))*3,ISNUMBER(FIND("LDH",C290)),ISNUMBER(FIND("Acute toxicity",C290)))</f>
        <v>0</v>
      </c>
      <c r="G290" t="b">
        <f>OR(ISNUMBER(FIND("genotoxic",C290)),ISNUMBER(FIND("genotoxicity",C290)),ISNUMBER(FIND("DNA damage",C290)),ISNUMBER(FIND("DNA",C290)),ISNUMBER(FIND("RNA",C290)),ISNUMBER(FIND("mesothelioma",C290)),ISNUMBER(FIND("carcino",C290)),ISNUMBER(FIND("mutagen",C290)),ISNUMBER(FIND("genetic",C290)))</f>
        <v>1</v>
      </c>
      <c r="H290" t="b">
        <f>OR(ISNUMBER(FIND("inflammatory",C290)),ISNUMBER(FIND("inflamm",C290)))</f>
        <v>1</v>
      </c>
      <c r="I290" t="b">
        <f>OR(ISNUMBER(FIND("immune",C290)),ISNUMBER(FIND("immunological",C290)),ISNUMBER(FIND("interleuk",C290)),ISNUMBER(FIND("platelet activation",C290)),ISNUMBER(FIND("monocyte",C290)),ISNUMBER(FIND("leukocyte",C290)),ISNUMBER(FIND("cytokine",C290)),ISNUMBER(FIND("CD4",C290)),ISNUMBER(FIND("CD8",C290)),ISNUMBER(FIND("T-cell",C290)))</f>
        <v>0</v>
      </c>
      <c r="J290" t="b">
        <f>OR(ISNUMBER(FIND("reactive oxygen",C290)),ISNUMBER(FIND("ROS",C290)),ISNUMBER(FIND("free radical",C290)),ISNUMBER(FIND("oxidative stress",C290)),ISNUMBER(FIND("peroxid",C290)),ISNUMBER(FIND("oxidative",C290)),ISNUMBER(FIND("antioxid",C290)))</f>
        <v>0</v>
      </c>
      <c r="K290" t="b">
        <f>OR(ISNUMBER(FIND("autophag",C290)))</f>
        <v>0</v>
      </c>
      <c r="L290" t="b">
        <f>OR(ISNUMBER(FIND("morpholog",C290)))</f>
        <v>0</v>
      </c>
      <c r="M290" t="b">
        <f>OR(ISNUMBER(FIND("fibrosis",C290)),ISNUMBER(FIND("Fibrosis",C290)),ISNUMBER(FIND("fibrot",C290)))</f>
        <v>1</v>
      </c>
      <c r="N290" t="b">
        <f>OR(ISNUMBER(FIND("offspring",C290)),ISNUMBER(FIND("Parental",C290)),ISNUMBER(FIND("parental",C290)),ISNUMBER(FIND("germline",C290)),ISNUMBER(FIND("reproduc",C290)),ISNUMBER(FIND("embryo",C290)))</f>
        <v>0</v>
      </c>
      <c r="O290" t="b">
        <f>OR(ISNUMBER(FIND("metabol",C290)),ISNUMBER(FIND("Metabol",C290)),ISNUMBER(FIND("digest",C290)),ISNUMBER(FIND("mitochon",C290)))</f>
        <v>0</v>
      </c>
      <c r="P290" t="b">
        <f>OR(ISNUMBER(FIND("ecotox",C290)),ISNUMBER(FIND("Ecotox",B290)),ISNUMBER(FIND("ecotox",B290)),ISNUMBER(FIND("Ecotox",C290)))</f>
        <v>0</v>
      </c>
      <c r="Q290" t="b">
        <f>OR(ISNUMBER(FIND("Bioaccum",C290)),ISNUMBER(FIND("bioaccum",C290)),ISNUMBER(FIND("accum",C290)))</f>
        <v>0</v>
      </c>
      <c r="R290" t="b">
        <f>OR(ISNUMBER(FIND("Occupation",C290)),ISNUMBER(FIND("occupation",C290)),ISNUMBER(FIND("worker",C290)),ISNUMBER(FIND("workforce",C290)))</f>
        <v>0</v>
      </c>
      <c r="S290" t="b">
        <f>NOT(OR(F290,G290,H290,I290,J290,K290,L290,M290,N290,O290,P290,Q290,R290))</f>
        <v>0</v>
      </c>
      <c r="U290" t="b">
        <f>OR(Table1[[#This Row],[Inflammation]],Table1[[#This Row],[Immune]])</f>
        <v>1</v>
      </c>
      <c r="V290" t="b">
        <f>IF(OR(Table1[[#This Row],[Rodents]],Table1[[#This Row],[Human]],Table1[[#This Row],[Pig]]),OR(ISNUMBER(FIND("intratrach",C290)),ISNUMBER(FIND("nasal ",C290)),ISNUMBER(FIND("instill",C290))),"NA")</f>
        <v>0</v>
      </c>
      <c r="W290" t="b">
        <f>IF(OR(Table1[[#This Row],[Rodents]],Table1[[#This Row],[Human]],Table1[[#This Row],[Pig]]),OR(ISNUMBER(FIND("dermal",C290)),ISNUMBER(FIND("skin ",C290))),"NA")</f>
        <v>0</v>
      </c>
      <c r="X290" t="b">
        <f>IF(OR(Table1[[#This Row],[Rodents]],Table1[[#This Row],[Human]],Table1[[#This Row],[Pig]]),OR(ISNUMBER(FIND("injected",C290)),ISNUMBER(FIND("periton",C290)),ISNUMBER(FIND("intrascrot",C290))),"NA")</f>
        <v>0</v>
      </c>
      <c r="Y290" t="b">
        <f>IF(OR(Table1[[#This Row],[Rodents]],Table1[[#This Row],[Human]],Table1[[#This Row],[Pig]]),NOT(OR(Table1[[#This Row],[Inhaled/Intratracheal/intranasal]],Table1[[#This Row],[Dermal]],Table1[[#This Row],[Injected]])),"NA")</f>
        <v>1</v>
      </c>
      <c r="AA290" t="b">
        <f>OR(ISNUMBER(FIND("fish ",C290)),ISNUMBER(FIND("Fish ",C290)),ISNUMBER(FIND("aquatic",C290)),ISNUMBER(FIND("daphnids",C290)),ISNUMBER(FIND("Carcinus maenas",C290)),ISNUMBER(FIND("Daphnia",C290)),ISNUMBER(FIND("Ruditapes philippinarum",C290)),ISNUMBER(FIND("daphnia",C290)),ISNUMBER(FIND("marine",C290)),ISNUMBER(FIND("mussel",C290)),ISNUMBER(FIND("algae",C290)),ISNUMBER(FIND("Donax faba",C290)),ISNUMBER(FIND("estuarine",C290)),ISNUMBER(FIND("snail",C290)),ISNUMBER(FIND("Prorocentrum donghaiense",C290)) )</f>
        <v>0</v>
      </c>
      <c r="AB290" t="b">
        <f>OR(ISNUMBER(FIND(" rat ",C290)),ISNUMBER(FIND(" rats ",C290)),ISNUMBER(FIND(" Rats ",C290)),ISNUMBER(FIND(" Rat ",C290)),ISNUMBER(FIND(" rat.",C290)),ISNUMBER(FIND(" rats.",C290)),ISNUMBER(FIND("mouse",C290)),ISNUMBER(FIND("mice",C290)), ISNUMBER(FIND(" Mice",C290)))</f>
        <v>1</v>
      </c>
      <c r="AC290" t="b">
        <f>OR(ISNUMBER(FIND(" cell ",C290)),ISNUMBER(FIND("fibroblast",C290)),ISNUMBER(FIND("macrophage",C290)),ISNUMBER(FIND("epithelial",C290)),ISNUMBER(FIND("endothelial",C290)),ISNUMBER(FIND("neuron",C290)),ISNUMBER(FIND(" cells ",C290)),ISNUMBER(FIND("RBC",C290)),ISNUMBER(FIND("mitochond",C290)),ISNUMBER(FIND("adipocyte",C290)),ISNUMBER(FIND("osteo",C290)),ISNUMBER(FIND("keratin",C290)),ISNUMBER(FIND(" cell's ",C290)),ISNUMBER(FIND("eukary",C290)),ISNUMBER(FIND("sperm",C290)))</f>
        <v>0</v>
      </c>
      <c r="AD290" t="b">
        <f>OR(ISNUMBER(FIND("human",B290)),ISNUMBER(FIND("workers",B290)),ISNUMBER(FIND("workforces",B290)),ISNUMBER(FIND("occupational",B290)),ISNUMBER(FIND("Case report",B290)),ISNUMBER(FIND("Workplaces",B290)),ISNUMBER(FIND("worker",B290)))</f>
        <v>0</v>
      </c>
      <c r="AE290" t="b">
        <f>OR(ISNUMBER(FIND(" plant ",C290)),ISNUMBER(FIND("Plant ",C290)),ISNUMBER(FIND("tomato",C290)),ISNUMBER(FIND("plants",C290)),ISNUMBER(FIND("Plants",C290)),ISNUMBER(FIND("algae",C290)),ISNUMBER(FIND("lettuce",C290)),ISNUMBER(FIND("green gram sprouts ",C290)),ISNUMBER(FIND("Cucurbita pepo",C290)),ISNUMBER(FIND("bean ",C290)),ISNUMBER(FIND("chloroplast",C290)),ISNUMBER(FIND("chlorophyll",C290)),ISNUMBER(FIND("seedling",C290)),ISNUMBER(FIND("canola",C290)),ISNUMBER(FIND("shoot",C290)),ISNUMBER(FIND("photosynthes",C290)),ISNUMBER(FIND(" leaves ",C290)),,ISNUMBER(FIND("agriculture",C290)),ISNUMBER(FIND(" crops ",C290)))</f>
        <v>0</v>
      </c>
      <c r="AF290" t="b">
        <f>OR(ISNUMBER(FIND("bacteria",C290)),ISNUMBER(FIND("Bacteria",C290)),ISNUMBER(FIND("Bacterium",C290)),ISNUMBER(FIND("bacterium",C290)),ISNUMBER(FIND(" coli ",C290)))</f>
        <v>0</v>
      </c>
      <c r="AG290" t="b">
        <f>OR(ISNUMBER(FIND("fungi",C290)),ISNUMBER(FIND("Fungi",C290)),ISNUMBER(FIND("fungus",C290)),ISNUMBER(FIND("Fungus",C290)),ISNUMBER(FIND("mushroom",C290)),ISNUMBER(FIND("Mushroom",C290)),ISNUMBER(FIND(" mold ",C290)))</f>
        <v>0</v>
      </c>
      <c r="AH290" t="b">
        <f>OR(ISNUMBER(FIND("Pig ",C290)),ISNUMBER(FIND("pig ",C290)),ISNUMBER(FIND("Pigs ",C290)),ISNUMBER(FIND("pigs ",C290)))</f>
        <v>0</v>
      </c>
      <c r="AI290" t="b">
        <f>OR(ISNUMBER(FIND(" C. elegans",C290)),ISNUMBER(FIND("Caenorhabditis elegans",C290)),ISNUMBER(FIND("earthworms",C290)),ISNUMBER(FIND(" Ficopomatus enigmaticus",C290)),ISNUMBER(FIND("larva",C290)),ISNUMBER(FIND("Lumbriculus variegatus",C290)),ISNUMBER(FIND("nematode",C290)))</f>
        <v>0</v>
      </c>
      <c r="AJ290" t="b">
        <f>NOT(OR(AA290,AB290,AC290,AD290,AE290,AF290,AG290,AH290,AI290))</f>
        <v>0</v>
      </c>
      <c r="AL290" t="b">
        <f>OR(AA290,AB290,AD290,AE290,AF290,AG290,AH290,AI290)</f>
        <v>1</v>
      </c>
      <c r="AM290" t="b">
        <f>IF(Table1[[#This Row],[In vivo?]],IF(Table1[[#This Row],[Cell]],FALSE,TRUE),FALSE)</f>
        <v>1</v>
      </c>
      <c r="AN290" t="b">
        <f>AND(AC290,AL290)</f>
        <v>0</v>
      </c>
      <c r="AO290" t="b">
        <f>IF(Table1[[#This Row],[Cell]],IF(Table1[[#This Row],[In vivo?]],FALSE,TRUE),FALSE)</f>
        <v>0</v>
      </c>
      <c r="AP290" t="b">
        <f>NOT(OR(Table1[[#This Row],[In vivo?]],Table1[[#This Row],[Only in Cell]]))</f>
        <v>0</v>
      </c>
      <c r="AQ290" t="b">
        <f>IF(OR(Table1[[#This Row],[Rodents]],Table1[[#This Row],[Human]],Table1[[#This Row],[Pig]]),OR(ISNUMBER(FIND("pulmonary",C290)),ISNUMBER(FIND("lung",C290))),"NA")</f>
        <v>1</v>
      </c>
      <c r="AR290" t="b">
        <f>IF(OR(Table1[[#This Row],[Rodents]],Table1[[#This Row],[Human]],Table1[[#This Row],[Pig]]),OR(ISNUMBER(FIND("skin",C290)),ISNUMBER(FIND("dermal",C290))),"NA")</f>
        <v>0</v>
      </c>
      <c r="AS290" t="b">
        <f>IF(OR(Table1[[#This Row],[Rodents]],Table1[[#This Row],[Human]],Table1[[#This Row],[Pig]]),OR(ISNUMBER(FIND("liver",C290)),ISNUMBER(FIND("hepat",C290))),"NA")</f>
        <v>0</v>
      </c>
      <c r="AT290" t="b">
        <f>IF(OR(Table1[[#This Row],[Rodents]],Table1[[#This Row],[Human]],Table1[[#This Row],[Pig]]),OR(ISNUMBER(FIND("kidney",C290)),ISNUMBER(FIND("neph",C290))),"NA")</f>
        <v>0</v>
      </c>
      <c r="AU290" t="b">
        <f>IF(OR(Table1[[#This Row],[Rodents]],Table1[[#This Row],[Human]],Table1[[#This Row],[Pig]]),OR(ISNUMBER(FIND("brain",C290)),ISNUMBER(FIND("neur",C290)),ISNUMBER(FIND("nerv",C290))),"NA")</f>
        <v>0</v>
      </c>
      <c r="AV290" t="b">
        <f>IF(OR(Table1[[#This Row],[Rodents]],Table1[[#This Row],[Human]],Table1[[#This Row],[Pig]]),OR(ISNUMBER(FIND("heart",C290)),ISNUMBER(FIND("cardi",C290))),"NA")</f>
        <v>0</v>
      </c>
      <c r="AW290" t="b">
        <f>IF(OR(Table1[[#This Row],[Rodents]],Table1[[#This Row],[Human]],Table1[[#This Row],[Pig]]),OR(ISNUMBER(FIND("gastro",C290)),ISNUMBER(FIND("intesti",C290)),ISNUMBER(FIND("stomach",C290))),"NA")</f>
        <v>0</v>
      </c>
      <c r="AX290" t="b">
        <f>IF(OR(Table1[[#This Row],[Rodents]],Table1[[#This Row],[Human]],Table1[[#This Row],[Pig]]),NOT(OR(AQ290,AR290,AS290,AT290,AU290,AV290,AW290)),"NA")</f>
        <v>0</v>
      </c>
      <c r="AY290" t="b">
        <f>OR(ISNUMBER(FIND("SWCNT",C290)),ISNUMBER(FIND("SWNT",C290)),ISNUMBER(FIND("single-wall",C290)),ISNUMBER(FIND("single wall",C290)),ISNUMBER(FIND("Single wall",C290)),ISNUMBER(FIND("Single-wall",C290)),ISNUMBER(FIND("SWCNT",B290)),ISNUMBER(FIND("SWNT",B290)),ISNUMBER(FIND("single-wall",B290)),ISNUMBER(FIND("single wall",B290)),ISNUMBER(FIND("Single-wall",B290)),ISNUMBER(FIND("Single wall",B290)))</f>
        <v>0</v>
      </c>
      <c r="AZ290" t="b">
        <f>OR(ISNUMBER(FIND("MWCNT",C290)),ISNUMBER(FIND("MWNT",C290)),ISNUMBER(FIND("multi-wall",C290)),ISNUMBER(FIND("multi wall",C290)),ISNUMBER(FIND("multiwall",C290)),ISNUMBER(FIND("Multi-wall",C290)),ISNUMBER(FIND("Multi wall",C290)),ISNUMBER(FIND("Multiwall",C290)),ISNUMBER(FIND("MWCNT",B290)),ISNUMBER(FIND("MWNT",B290)),ISNUMBER(FIND("multi-wall",B290)),ISNUMBER(FIND("multi wall",B290)),ISNUMBER(FIND("multiwall",B290)),ISNUMBER(FIND("Multi-wall",B290)),ISNUMBER(FIND("Multi wall",B290)),ISNUMBER(FIND("Multiwall",B290)),ISNUMBER(FIND("Double-wall",B290)),ISNUMBER(FIND("Double wall",B290)),ISNUMBER(FIND("Doublewall",B290)),ISNUMBER(FIND("double-wall",B290)),ISNUMBER(FIND("double wall",B290)),ISNUMBER(FIND("doublewall",B290)))</f>
        <v>1</v>
      </c>
      <c r="BA290" t="b">
        <f>AND(Table1[[#This Row],[SWCNT]],Table1[[#This Row],[MWCNT]])</f>
        <v>0</v>
      </c>
      <c r="BB290" t="b">
        <f>IF(Table1[[#This Row],[SWCNT]]=TRUE,FALSE,IF(Table1[[#This Row],[MWCNT]]=TRUE,FALSE,TRUE))</f>
        <v>0</v>
      </c>
      <c r="BC290" s="18"/>
    </row>
    <row r="291" spans="1:55" ht="277.5">
      <c r="A291" t="s">
        <v>3083</v>
      </c>
      <c r="B291" s="2" t="s">
        <v>3087</v>
      </c>
      <c r="C291" s="16" t="s">
        <v>3091</v>
      </c>
      <c r="D291" s="17" t="s">
        <v>403</v>
      </c>
      <c r="E291" s="2">
        <v>2015</v>
      </c>
      <c r="F291" t="b">
        <f>OR(ISNUMBER(FIND("cytotoxic",C291)),ISNUMBER(FIND("Cytotoxic",C291)),ISNUMBER(FIND("cellular toxicity",C291)),ISNUMBER(FIND("cell death",C291)),ISNUMBER(FIND("viable",C291)),ISNUMBER(FIND("phytotoxic",C291)),ISNUMBER(FIND("acute toxicity",C291)),ISNUMBER(FIND("MTT",C291)),ISNUMBER(FIND("survival",C291)),ISNUMBER(FIND("prolifer",C291)),ISNUMBER(FIND("apoptosis",C291)),ISNUMBER(FIND("neurotoxic",C291)),ISNUMBER(FIND("  lysis ",C291)),ISNUMBER(FIND("necrosis",C291)),ISNUMBER(FIND("cellular death",C291))*3,ISNUMBER(FIND("LDH",C291)),ISNUMBER(FIND("Acute toxicity",C291)))</f>
        <v>0</v>
      </c>
      <c r="G291" t="b">
        <f>OR(ISNUMBER(FIND("genotoxic",C291)),ISNUMBER(FIND("genotoxicity",C291)),ISNUMBER(FIND("DNA damage",C291)),ISNUMBER(FIND("DNA",C291)),ISNUMBER(FIND("RNA",C291)),ISNUMBER(FIND("mesothelioma",C291)),ISNUMBER(FIND("carcino",C291)),ISNUMBER(FIND("mutagen",C291)),ISNUMBER(FIND("genetic",C291)))</f>
        <v>0</v>
      </c>
      <c r="H291" t="b">
        <f>OR(ISNUMBER(FIND("inflammatory",C291)),ISNUMBER(FIND("inflamm",C291)))</f>
        <v>1</v>
      </c>
      <c r="I291" t="b">
        <f>OR(ISNUMBER(FIND("immune",C291)),ISNUMBER(FIND("immunological",C291)),ISNUMBER(FIND("interleuk",C291)),ISNUMBER(FIND("platelet activation",C291)),ISNUMBER(FIND("monocyte",C291)),ISNUMBER(FIND("leukocyte",C291)),ISNUMBER(FIND("cytokine",C291)),ISNUMBER(FIND("CD4",C291)),ISNUMBER(FIND("CD8",C291)),ISNUMBER(FIND("T-cell",C291)))</f>
        <v>0</v>
      </c>
      <c r="J291" t="b">
        <f>OR(ISNUMBER(FIND("reactive oxygen",C291)),ISNUMBER(FIND("ROS",C291)),ISNUMBER(FIND("free radical",C291)),ISNUMBER(FIND("oxidative stress",C291)),ISNUMBER(FIND("peroxid",C291)),ISNUMBER(FIND("oxidative",C291)),ISNUMBER(FIND("antioxid",C291)))</f>
        <v>0</v>
      </c>
      <c r="K291" t="b">
        <f>OR(ISNUMBER(FIND("autophag",C291)))</f>
        <v>0</v>
      </c>
      <c r="L291" t="b">
        <f>OR(ISNUMBER(FIND("morpholog",C291)))</f>
        <v>0</v>
      </c>
      <c r="M291" t="b">
        <f>OR(ISNUMBER(FIND("fibrosis",C291)),ISNUMBER(FIND("Fibrosis",C291)),ISNUMBER(FIND("fibrot",C291)))</f>
        <v>0</v>
      </c>
      <c r="N291" t="b">
        <f>OR(ISNUMBER(FIND("offspring",C291)),ISNUMBER(FIND("Parental",C291)),ISNUMBER(FIND("parental",C291)),ISNUMBER(FIND("germline",C291)),ISNUMBER(FIND("reproduc",C291)),ISNUMBER(FIND("embryo",C291)))</f>
        <v>0</v>
      </c>
      <c r="O291" t="b">
        <f>OR(ISNUMBER(FIND("metabol",C291)),ISNUMBER(FIND("Metabol",C291)),ISNUMBER(FIND("digest",C291)),ISNUMBER(FIND("mitochon",C291)))</f>
        <v>0</v>
      </c>
      <c r="P291" t="b">
        <f>OR(ISNUMBER(FIND("ecotox",C291)),ISNUMBER(FIND("Ecotox",B291)),ISNUMBER(FIND("ecotox",B291)),ISNUMBER(FIND("Ecotox",C291)))</f>
        <v>0</v>
      </c>
      <c r="Q291" t="b">
        <f>OR(ISNUMBER(FIND("Bioaccum",C291)),ISNUMBER(FIND("bioaccum",C291)),ISNUMBER(FIND("accum",C291)))</f>
        <v>0</v>
      </c>
      <c r="R291" t="b">
        <f>OR(ISNUMBER(FIND("Occupation",C291)),ISNUMBER(FIND("occupation",C291)),ISNUMBER(FIND("worker",C291)),ISNUMBER(FIND("workforce",C291)))</f>
        <v>0</v>
      </c>
      <c r="S291" t="b">
        <f>NOT(OR(F291,G291,H291,I291,J291,K291,L291,M291,N291,O291,P291,Q291,R291))</f>
        <v>0</v>
      </c>
      <c r="U291" t="b">
        <f>OR(Table1[[#This Row],[Inflammation]],Table1[[#This Row],[Immune]])</f>
        <v>1</v>
      </c>
      <c r="V291" t="b">
        <f>IF(OR(Table1[[#This Row],[Rodents]],Table1[[#This Row],[Human]],Table1[[#This Row],[Pig]]),OR(ISNUMBER(FIND("intratrach",C291)),ISNUMBER(FIND("nasal ",C291)),ISNUMBER(FIND("instill",C291))),"NA")</f>
        <v>1</v>
      </c>
      <c r="W291" t="b">
        <f>IF(OR(Table1[[#This Row],[Rodents]],Table1[[#This Row],[Human]],Table1[[#This Row],[Pig]]),OR(ISNUMBER(FIND("dermal",C291)),ISNUMBER(FIND("skin ",C291))),"NA")</f>
        <v>0</v>
      </c>
      <c r="X291" t="b">
        <f>IF(OR(Table1[[#This Row],[Rodents]],Table1[[#This Row],[Human]],Table1[[#This Row],[Pig]]),OR(ISNUMBER(FIND("injected",C291)),ISNUMBER(FIND("periton",C291)),ISNUMBER(FIND("intrascrot",C291))),"NA")</f>
        <v>1</v>
      </c>
      <c r="Y291" t="b">
        <f>IF(OR(Table1[[#This Row],[Rodents]],Table1[[#This Row],[Human]],Table1[[#This Row],[Pig]]),NOT(OR(Table1[[#This Row],[Inhaled/Intratracheal/intranasal]],Table1[[#This Row],[Dermal]],Table1[[#This Row],[Injected]])),"NA")</f>
        <v>0</v>
      </c>
      <c r="AA291" t="b">
        <f>OR(ISNUMBER(FIND("fish ",C291)),ISNUMBER(FIND("Fish ",C291)),ISNUMBER(FIND("aquatic",C291)),ISNUMBER(FIND("daphnids",C291)),ISNUMBER(FIND("Carcinus maenas",C291)),ISNUMBER(FIND("Daphnia",C291)),ISNUMBER(FIND("Ruditapes philippinarum",C291)),ISNUMBER(FIND("daphnia",C291)),ISNUMBER(FIND("marine",C291)),ISNUMBER(FIND("mussel",C291)),ISNUMBER(FIND("algae",C291)),ISNUMBER(FIND("Donax faba",C291)),ISNUMBER(FIND("estuarine",C291)),ISNUMBER(FIND("snail",C291)),ISNUMBER(FIND("Prorocentrum donghaiense",C291)) )</f>
        <v>0</v>
      </c>
      <c r="AB291" t="b">
        <f>OR(ISNUMBER(FIND(" rat ",C291)),ISNUMBER(FIND(" rats ",C291)),ISNUMBER(FIND(" Rats ",C291)),ISNUMBER(FIND(" Rat ",C291)),ISNUMBER(FIND(" rat.",C291)),ISNUMBER(FIND(" rats.",C291)),ISNUMBER(FIND("mouse",C291)),ISNUMBER(FIND("mice",C291)), ISNUMBER(FIND(" Mice",C291)))</f>
        <v>1</v>
      </c>
      <c r="AC291" t="b">
        <f>OR(ISNUMBER(FIND(" cell ",C291)),ISNUMBER(FIND("fibroblast",C291)),ISNUMBER(FIND("macrophage",C291)),ISNUMBER(FIND("epithelial",C291)),ISNUMBER(FIND("endothelial",C291)),ISNUMBER(FIND("neuron",C291)),ISNUMBER(FIND(" cells ",C291)),ISNUMBER(FIND("RBC",C291)),ISNUMBER(FIND("mitochond",C291)),ISNUMBER(FIND("adipocyte",C291)),ISNUMBER(FIND("osteo",C291)),ISNUMBER(FIND("keratin",C291)),ISNUMBER(FIND(" cell's ",C291)),ISNUMBER(FIND("eukary",C291)),ISNUMBER(FIND("sperm",C291)))</f>
        <v>1</v>
      </c>
      <c r="AD291" t="b">
        <f>OR(ISNUMBER(FIND("human",B291)),ISNUMBER(FIND("workers",B291)),ISNUMBER(FIND("workforces",B291)),ISNUMBER(FIND("occupational",B291)),ISNUMBER(FIND("Case report",B291)),ISNUMBER(FIND("Workplaces",B291)),ISNUMBER(FIND("worker",B291)))</f>
        <v>0</v>
      </c>
      <c r="AE291" t="b">
        <f>OR(ISNUMBER(FIND(" plant ",C291)),ISNUMBER(FIND("Plant ",C291)),ISNUMBER(FIND("tomato",C291)),ISNUMBER(FIND("plants",C291)),ISNUMBER(FIND("Plants",C291)),ISNUMBER(FIND("algae",C291)),ISNUMBER(FIND("lettuce",C291)),ISNUMBER(FIND("green gram sprouts ",C291)),ISNUMBER(FIND("Cucurbita pepo",C291)),ISNUMBER(FIND("bean ",C291)),ISNUMBER(FIND("chloroplast",C291)),ISNUMBER(FIND("chlorophyll",C291)),ISNUMBER(FIND("seedling",C291)),ISNUMBER(FIND("canola",C291)),ISNUMBER(FIND("shoot",C291)),ISNUMBER(FIND("photosynthes",C291)),ISNUMBER(FIND(" leaves ",C291)),,ISNUMBER(FIND("agriculture",C291)),ISNUMBER(FIND(" crops ",C291)))</f>
        <v>0</v>
      </c>
      <c r="AF291" t="b">
        <f>OR(ISNUMBER(FIND("bacteria",C291)),ISNUMBER(FIND("Bacteria",C291)),ISNUMBER(FIND("Bacterium",C291)),ISNUMBER(FIND("bacterium",C291)),ISNUMBER(FIND(" coli ",C291)))</f>
        <v>0</v>
      </c>
      <c r="AG291" t="b">
        <f>OR(ISNUMBER(FIND("fungi",C291)),ISNUMBER(FIND("Fungi",C291)),ISNUMBER(FIND("fungus",C291)),ISNUMBER(FIND("Fungus",C291)),ISNUMBER(FIND("mushroom",C291)),ISNUMBER(FIND("Mushroom",C291)),ISNUMBER(FIND(" mold ",C291)))</f>
        <v>0</v>
      </c>
      <c r="AH291" t="b">
        <f>OR(ISNUMBER(FIND("Pig ",C291)),ISNUMBER(FIND("pig ",C291)),ISNUMBER(FIND("Pigs ",C291)),ISNUMBER(FIND("pigs ",C291)))</f>
        <v>0</v>
      </c>
      <c r="AI291" t="b">
        <f>OR(ISNUMBER(FIND(" C. elegans",C291)),ISNUMBER(FIND("Caenorhabditis elegans",C291)),ISNUMBER(FIND("earthworms",C291)),ISNUMBER(FIND(" Ficopomatus enigmaticus",C291)),ISNUMBER(FIND("larva",C291)),ISNUMBER(FIND("Lumbriculus variegatus",C291)),ISNUMBER(FIND("nematode",C291)))</f>
        <v>0</v>
      </c>
      <c r="AJ291" t="b">
        <f>NOT(OR(AA291,AB291,AC291,AD291,AE291,AF291,AG291,AH291,AI291))</f>
        <v>0</v>
      </c>
      <c r="AL291" t="b">
        <f>OR(AA291,AB291,AD291,AE291,AF291,AG291,AH291,AI291)</f>
        <v>1</v>
      </c>
      <c r="AM291" t="b">
        <f>IF(Table1[[#This Row],[In vivo?]],IF(Table1[[#This Row],[Cell]],FALSE,TRUE),FALSE)</f>
        <v>0</v>
      </c>
      <c r="AN291" t="b">
        <f>AND(AC291,AL291)</f>
        <v>1</v>
      </c>
      <c r="AO291" t="b">
        <f>IF(Table1[[#This Row],[Cell]],IF(Table1[[#This Row],[In vivo?]],FALSE,TRUE),FALSE)</f>
        <v>0</v>
      </c>
      <c r="AP291" t="b">
        <f>NOT(OR(Table1[[#This Row],[In vivo?]],Table1[[#This Row],[Only in Cell]]))</f>
        <v>0</v>
      </c>
      <c r="AQ291" t="b">
        <f>IF(OR(Table1[[#This Row],[Rodents]],Table1[[#This Row],[Human]],Table1[[#This Row],[Pig]]),OR(ISNUMBER(FIND("pulmonary",C291)),ISNUMBER(FIND("lung",C291))),"NA")</f>
        <v>1</v>
      </c>
      <c r="AR291" t="b">
        <f>IF(OR(Table1[[#This Row],[Rodents]],Table1[[#This Row],[Human]],Table1[[#This Row],[Pig]]),OR(ISNUMBER(FIND("skin",C291)),ISNUMBER(FIND("dermal",C291))),"NA")</f>
        <v>0</v>
      </c>
      <c r="AS291" t="b">
        <f>IF(OR(Table1[[#This Row],[Rodents]],Table1[[#This Row],[Human]],Table1[[#This Row],[Pig]]),OR(ISNUMBER(FIND("liver",C291)),ISNUMBER(FIND("hepat",C291))),"NA")</f>
        <v>0</v>
      </c>
      <c r="AT291" t="b">
        <f>IF(OR(Table1[[#This Row],[Rodents]],Table1[[#This Row],[Human]],Table1[[#This Row],[Pig]]),OR(ISNUMBER(FIND("kidney",C291)),ISNUMBER(FIND("neph",C291))),"NA")</f>
        <v>0</v>
      </c>
      <c r="AU291" t="b">
        <f>IF(OR(Table1[[#This Row],[Rodents]],Table1[[#This Row],[Human]],Table1[[#This Row],[Pig]]),OR(ISNUMBER(FIND("brain",C291)),ISNUMBER(FIND("neur",C291)),ISNUMBER(FIND("nerv",C291))),"NA")</f>
        <v>0</v>
      </c>
      <c r="AV291" t="b">
        <f>IF(OR(Table1[[#This Row],[Rodents]],Table1[[#This Row],[Human]],Table1[[#This Row],[Pig]]),OR(ISNUMBER(FIND("heart",C291)),ISNUMBER(FIND("cardi",C291))),"NA")</f>
        <v>0</v>
      </c>
      <c r="AW291" t="b">
        <f>IF(OR(Table1[[#This Row],[Rodents]],Table1[[#This Row],[Human]],Table1[[#This Row],[Pig]]),OR(ISNUMBER(FIND("gastro",C291)),ISNUMBER(FIND("intesti",C291)),ISNUMBER(FIND("stomach",C291))),"NA")</f>
        <v>0</v>
      </c>
      <c r="AX291" t="b">
        <f>IF(OR(Table1[[#This Row],[Rodents]],Table1[[#This Row],[Human]],Table1[[#This Row],[Pig]]),NOT(OR(AQ291,AR291,AS291,AT291,AU291,AV291,AW291)),"NA")</f>
        <v>0</v>
      </c>
      <c r="AY291" t="b">
        <f>OR(ISNUMBER(FIND("SWCNT",C291)),ISNUMBER(FIND("SWNT",C291)),ISNUMBER(FIND("single-wall",C291)),ISNUMBER(FIND("single wall",C291)),ISNUMBER(FIND("Single wall",C291)),ISNUMBER(FIND("Single-wall",C291)),ISNUMBER(FIND("SWCNT",B291)),ISNUMBER(FIND("SWNT",B291)),ISNUMBER(FIND("single-wall",B291)),ISNUMBER(FIND("single wall",B291)),ISNUMBER(FIND("Single-wall",B291)),ISNUMBER(FIND("Single wall",B291)))</f>
        <v>1</v>
      </c>
      <c r="AZ291" t="b">
        <f>OR(ISNUMBER(FIND("MWCNT",C291)),ISNUMBER(FIND("MWNT",C291)),ISNUMBER(FIND("multi-wall",C291)),ISNUMBER(FIND("multi wall",C291)),ISNUMBER(FIND("multiwall",C291)),ISNUMBER(FIND("Multi-wall",C291)),ISNUMBER(FIND("Multi wall",C291)),ISNUMBER(FIND("Multiwall",C291)),ISNUMBER(FIND("MWCNT",B291)),ISNUMBER(FIND("MWNT",B291)),ISNUMBER(FIND("multi-wall",B291)),ISNUMBER(FIND("multi wall",B291)),ISNUMBER(FIND("multiwall",B291)),ISNUMBER(FIND("Multi-wall",B291)),ISNUMBER(FIND("Multi wall",B291)),ISNUMBER(FIND("Multiwall",B291)),ISNUMBER(FIND("Double-wall",B291)),ISNUMBER(FIND("Double wall",B291)),ISNUMBER(FIND("Doublewall",B291)),ISNUMBER(FIND("double-wall",B291)),ISNUMBER(FIND("double wall",B291)),ISNUMBER(FIND("doublewall",B291)))</f>
        <v>0</v>
      </c>
      <c r="BA291" t="b">
        <f>AND(Table1[[#This Row],[SWCNT]],Table1[[#This Row],[MWCNT]])</f>
        <v>0</v>
      </c>
      <c r="BB291" t="b">
        <f>IF(Table1[[#This Row],[SWCNT]]=TRUE,FALSE,IF(Table1[[#This Row],[MWCNT]]=TRUE,FALSE,TRUE))</f>
        <v>0</v>
      </c>
      <c r="BC291" s="18"/>
    </row>
    <row r="292" spans="1:55" ht="240.5">
      <c r="A292" t="s">
        <v>3084</v>
      </c>
      <c r="B292" s="2" t="s">
        <v>3088</v>
      </c>
      <c r="C292" s="16" t="s">
        <v>3092</v>
      </c>
      <c r="D292" s="17" t="s">
        <v>403</v>
      </c>
      <c r="E292" s="2">
        <v>2015</v>
      </c>
      <c r="F292" t="b">
        <f>OR(ISNUMBER(FIND("cytotoxic",C292)),ISNUMBER(FIND("Cytotoxic",C292)),ISNUMBER(FIND("cellular toxicity",C292)),ISNUMBER(FIND("cell death",C292)),ISNUMBER(FIND("viable",C292)),ISNUMBER(FIND("phytotoxic",C292)),ISNUMBER(FIND("acute toxicity",C292)),ISNUMBER(FIND("MTT",C292)),ISNUMBER(FIND("survival",C292)),ISNUMBER(FIND("prolifer",C292)),ISNUMBER(FIND("apoptosis",C292)),ISNUMBER(FIND("neurotoxic",C292)),ISNUMBER(FIND("  lysis ",C292)),ISNUMBER(FIND("necrosis",C292)),ISNUMBER(FIND("cellular death",C292))*3,ISNUMBER(FIND("LDH",C292)),ISNUMBER(FIND("Acute toxicity",C292)))</f>
        <v>0</v>
      </c>
      <c r="G292" t="b">
        <f>OR(ISNUMBER(FIND("genotoxic",C292)),ISNUMBER(FIND("genotoxicity",C292)),ISNUMBER(FIND("DNA damage",C292)),ISNUMBER(FIND("DNA",C292)),ISNUMBER(FIND("RNA",C292)),ISNUMBER(FIND("mesothelioma",C292)),ISNUMBER(FIND("carcino",C292)),ISNUMBER(FIND("mutagen",C292)),ISNUMBER(FIND("genetic",C292)))</f>
        <v>0</v>
      </c>
      <c r="H292" t="b">
        <f>OR(ISNUMBER(FIND("inflammatory",C292)),ISNUMBER(FIND("inflamm",C292)))</f>
        <v>1</v>
      </c>
      <c r="I292" t="b">
        <f>OR(ISNUMBER(FIND("immune",C292)),ISNUMBER(FIND("immunological",C292)),ISNUMBER(FIND("interleuk",C292)),ISNUMBER(FIND("platelet activation",C292)),ISNUMBER(FIND("monocyte",C292)),ISNUMBER(FIND("leukocyte",C292)),ISNUMBER(FIND("cytokine",C292)),ISNUMBER(FIND("CD4",C292)),ISNUMBER(FIND("CD8",C292)),ISNUMBER(FIND("T-cell",C292)))</f>
        <v>0</v>
      </c>
      <c r="J292" t="b">
        <f>OR(ISNUMBER(FIND("reactive oxygen",C292)),ISNUMBER(FIND("ROS",C292)),ISNUMBER(FIND("free radical",C292)),ISNUMBER(FIND("oxidative stress",C292)),ISNUMBER(FIND("peroxid",C292)),ISNUMBER(FIND("oxidative",C292)),ISNUMBER(FIND("antioxid",C292)))</f>
        <v>0</v>
      </c>
      <c r="K292" t="b">
        <f>OR(ISNUMBER(FIND("autophag",C292)))</f>
        <v>0</v>
      </c>
      <c r="L292" t="b">
        <f>OR(ISNUMBER(FIND("morpholog",C292)))</f>
        <v>0</v>
      </c>
      <c r="M292" t="b">
        <f>OR(ISNUMBER(FIND("fibrosis",C292)),ISNUMBER(FIND("Fibrosis",C292)),ISNUMBER(FIND("fibrot",C292)))</f>
        <v>0</v>
      </c>
      <c r="N292" t="b">
        <f>OR(ISNUMBER(FIND("offspring",C292)),ISNUMBER(FIND("Parental",C292)),ISNUMBER(FIND("parental",C292)),ISNUMBER(FIND("germline",C292)),ISNUMBER(FIND("reproduc",C292)),ISNUMBER(FIND("embryo",C292)))</f>
        <v>0</v>
      </c>
      <c r="O292" t="b">
        <f>OR(ISNUMBER(FIND("metabol",C292)),ISNUMBER(FIND("Metabol",C292)),ISNUMBER(FIND("digest",C292)),ISNUMBER(FIND("mitochon",C292)))</f>
        <v>0</v>
      </c>
      <c r="P292" t="b">
        <f>OR(ISNUMBER(FIND("ecotox",C292)),ISNUMBER(FIND("Ecotox",B292)),ISNUMBER(FIND("ecotox",B292)),ISNUMBER(FIND("Ecotox",C292)))</f>
        <v>0</v>
      </c>
      <c r="Q292" t="b">
        <f>OR(ISNUMBER(FIND("Bioaccum",C292)),ISNUMBER(FIND("bioaccum",C292)),ISNUMBER(FIND("accum",C292)))</f>
        <v>0</v>
      </c>
      <c r="R292" t="b">
        <f>OR(ISNUMBER(FIND("Occupation",C292)),ISNUMBER(FIND("occupation",C292)),ISNUMBER(FIND("worker",C292)),ISNUMBER(FIND("workforce",C292)))</f>
        <v>0</v>
      </c>
      <c r="S292" t="b">
        <f>NOT(OR(F292,G292,H292,I292,J292,K292,L292,M292,N292,O292,P292,Q292,R292))</f>
        <v>0</v>
      </c>
      <c r="U292" t="b">
        <f>OR(Table1[[#This Row],[Inflammation]],Table1[[#This Row],[Immune]])</f>
        <v>1</v>
      </c>
      <c r="V292" t="b">
        <f>IF(OR(Table1[[#This Row],[Rodents]],Table1[[#This Row],[Human]],Table1[[#This Row],[Pig]]),OR(ISNUMBER(FIND("intratrach",C292)),ISNUMBER(FIND("nasal ",C292)),ISNUMBER(FIND("instill",C292))),"NA")</f>
        <v>0</v>
      </c>
      <c r="W292" t="b">
        <f>IF(OR(Table1[[#This Row],[Rodents]],Table1[[#This Row],[Human]],Table1[[#This Row],[Pig]]),OR(ISNUMBER(FIND("dermal",C292)),ISNUMBER(FIND("skin ",C292))),"NA")</f>
        <v>0</v>
      </c>
      <c r="X292" t="b">
        <f>IF(OR(Table1[[#This Row],[Rodents]],Table1[[#This Row],[Human]],Table1[[#This Row],[Pig]]),OR(ISNUMBER(FIND("injected",C292)),ISNUMBER(FIND("periton",C292)),ISNUMBER(FIND("intrascrot",C292))),"NA")</f>
        <v>0</v>
      </c>
      <c r="Y292" t="b">
        <f>IF(OR(Table1[[#This Row],[Rodents]],Table1[[#This Row],[Human]],Table1[[#This Row],[Pig]]),NOT(OR(Table1[[#This Row],[Inhaled/Intratracheal/intranasal]],Table1[[#This Row],[Dermal]],Table1[[#This Row],[Injected]])),"NA")</f>
        <v>1</v>
      </c>
      <c r="AA292" t="b">
        <f>OR(ISNUMBER(FIND("fish ",C292)),ISNUMBER(FIND("Fish ",C292)),ISNUMBER(FIND("aquatic",C292)),ISNUMBER(FIND("daphnids",C292)),ISNUMBER(FIND("Carcinus maenas",C292)),ISNUMBER(FIND("Daphnia",C292)),ISNUMBER(FIND("Ruditapes philippinarum",C292)),ISNUMBER(FIND("daphnia",C292)),ISNUMBER(FIND("marine",C292)),ISNUMBER(FIND("mussel",C292)),ISNUMBER(FIND("algae",C292)),ISNUMBER(FIND("Donax faba",C292)),ISNUMBER(FIND("estuarine",C292)),ISNUMBER(FIND("snail",C292)),ISNUMBER(FIND("Prorocentrum donghaiense",C292)) )</f>
        <v>0</v>
      </c>
      <c r="AB292" t="b">
        <f>OR(ISNUMBER(FIND(" rat ",C292)),ISNUMBER(FIND(" rats ",C292)),ISNUMBER(FIND(" Rats ",C292)),ISNUMBER(FIND(" Rat ",C292)),ISNUMBER(FIND(" rat.",C292)),ISNUMBER(FIND(" rats.",C292)),ISNUMBER(FIND("mouse",C292)),ISNUMBER(FIND("mice",C292)), ISNUMBER(FIND(" Mice",C292)))</f>
        <v>1</v>
      </c>
      <c r="AC292" t="b">
        <f>OR(ISNUMBER(FIND(" cell ",C292)),ISNUMBER(FIND("fibroblast",C292)),ISNUMBER(FIND("macrophage",C292)),ISNUMBER(FIND("epithelial",C292)),ISNUMBER(FIND("endothelial",C292)),ISNUMBER(FIND("neuron",C292)),ISNUMBER(FIND(" cells ",C292)),ISNUMBER(FIND("RBC",C292)),ISNUMBER(FIND("mitochond",C292)),ISNUMBER(FIND("adipocyte",C292)),ISNUMBER(FIND("osteo",C292)),ISNUMBER(FIND("keratin",C292)),ISNUMBER(FIND(" cell's ",C292)),ISNUMBER(FIND("eukary",C292)),ISNUMBER(FIND("sperm",C292)))</f>
        <v>1</v>
      </c>
      <c r="AD292" t="b">
        <f>OR(ISNUMBER(FIND("human",B292)),ISNUMBER(FIND("workers",B292)),ISNUMBER(FIND("workforces",B292)),ISNUMBER(FIND("occupational",B292)),ISNUMBER(FIND("Case report",B292)),ISNUMBER(FIND("Workplaces",B292)),ISNUMBER(FIND("worker",B292)))</f>
        <v>0</v>
      </c>
      <c r="AE292" t="b">
        <f>OR(ISNUMBER(FIND(" plant ",C292)),ISNUMBER(FIND("Plant ",C292)),ISNUMBER(FIND("tomato",C292)),ISNUMBER(FIND("plants",C292)),ISNUMBER(FIND("Plants",C292)),ISNUMBER(FIND("algae",C292)),ISNUMBER(FIND("lettuce",C292)),ISNUMBER(FIND("green gram sprouts ",C292)),ISNUMBER(FIND("Cucurbita pepo",C292)),ISNUMBER(FIND("bean ",C292)),ISNUMBER(FIND("chloroplast",C292)),ISNUMBER(FIND("chlorophyll",C292)),ISNUMBER(FIND("seedling",C292)),ISNUMBER(FIND("canola",C292)),ISNUMBER(FIND("shoot",C292)),ISNUMBER(FIND("photosynthes",C292)),ISNUMBER(FIND(" leaves ",C292)),,ISNUMBER(FIND("agriculture",C292)),ISNUMBER(FIND(" crops ",C292)))</f>
        <v>0</v>
      </c>
      <c r="AF292" t="b">
        <f>OR(ISNUMBER(FIND("bacteria",C292)),ISNUMBER(FIND("Bacteria",C292)),ISNUMBER(FIND("Bacterium",C292)),ISNUMBER(FIND("bacterium",C292)),ISNUMBER(FIND(" coli ",C292)))</f>
        <v>0</v>
      </c>
      <c r="AG292" t="b">
        <f>OR(ISNUMBER(FIND("fungi",C292)),ISNUMBER(FIND("Fungi",C292)),ISNUMBER(FIND("fungus",C292)),ISNUMBER(FIND("Fungus",C292)),ISNUMBER(FIND("mushroom",C292)),ISNUMBER(FIND("Mushroom",C292)),ISNUMBER(FIND(" mold ",C292)))</f>
        <v>0</v>
      </c>
      <c r="AH292" t="b">
        <f>OR(ISNUMBER(FIND("Pig ",C292)),ISNUMBER(FIND("pig ",C292)),ISNUMBER(FIND("Pigs ",C292)),ISNUMBER(FIND("pigs ",C292)))</f>
        <v>0</v>
      </c>
      <c r="AI292" t="b">
        <f>OR(ISNUMBER(FIND(" C. elegans",C292)),ISNUMBER(FIND("Caenorhabditis elegans",C292)),ISNUMBER(FIND("earthworms",C292)),ISNUMBER(FIND(" Ficopomatus enigmaticus",C292)),ISNUMBER(FIND("larva",C292)),ISNUMBER(FIND("Lumbriculus variegatus",C292)),ISNUMBER(FIND("nematode",C292)))</f>
        <v>0</v>
      </c>
      <c r="AJ292" t="b">
        <f>NOT(OR(AA292,AB292,AC292,AD292,AE292,AF292,AG292,AH292,AI292))</f>
        <v>0</v>
      </c>
      <c r="AL292" t="b">
        <f>OR(AA292,AB292,AD292,AE292,AF292,AG292,AH292,AI292)</f>
        <v>1</v>
      </c>
      <c r="AM292" t="b">
        <f>IF(Table1[[#This Row],[In vivo?]],IF(Table1[[#This Row],[Cell]],FALSE,TRUE),FALSE)</f>
        <v>0</v>
      </c>
      <c r="AN292" t="b">
        <f>AND(AC292,AL292)</f>
        <v>1</v>
      </c>
      <c r="AO292" t="b">
        <f>IF(Table1[[#This Row],[Cell]],IF(Table1[[#This Row],[In vivo?]],FALSE,TRUE),FALSE)</f>
        <v>0</v>
      </c>
      <c r="AP292" t="b">
        <f>NOT(OR(Table1[[#This Row],[In vivo?]],Table1[[#This Row],[Only in Cell]]))</f>
        <v>0</v>
      </c>
      <c r="AQ292" t="b">
        <f>IF(OR(Table1[[#This Row],[Rodents]],Table1[[#This Row],[Human]],Table1[[#This Row],[Pig]]),OR(ISNUMBER(FIND("pulmonary",C292)),ISNUMBER(FIND("lung",C292))),"NA")</f>
        <v>1</v>
      </c>
      <c r="AR292" t="b">
        <f>IF(OR(Table1[[#This Row],[Rodents]],Table1[[#This Row],[Human]],Table1[[#This Row],[Pig]]),OR(ISNUMBER(FIND("skin",C292)),ISNUMBER(FIND("dermal",C292))),"NA")</f>
        <v>0</v>
      </c>
      <c r="AS292" t="b">
        <f>IF(OR(Table1[[#This Row],[Rodents]],Table1[[#This Row],[Human]],Table1[[#This Row],[Pig]]),OR(ISNUMBER(FIND("liver",C292)),ISNUMBER(FIND("hepat",C292))),"NA")</f>
        <v>0</v>
      </c>
      <c r="AT292" t="b">
        <f>IF(OR(Table1[[#This Row],[Rodents]],Table1[[#This Row],[Human]],Table1[[#This Row],[Pig]]),OR(ISNUMBER(FIND("kidney",C292)),ISNUMBER(FIND("neph",C292))),"NA")</f>
        <v>0</v>
      </c>
      <c r="AU292" t="b">
        <f>IF(OR(Table1[[#This Row],[Rodents]],Table1[[#This Row],[Human]],Table1[[#This Row],[Pig]]),OR(ISNUMBER(FIND("brain",C292)),ISNUMBER(FIND("neur",C292)),ISNUMBER(FIND("nerv",C292))),"NA")</f>
        <v>0</v>
      </c>
      <c r="AV292" t="b">
        <f>IF(OR(Table1[[#This Row],[Rodents]],Table1[[#This Row],[Human]],Table1[[#This Row],[Pig]]),OR(ISNUMBER(FIND("heart",C292)),ISNUMBER(FIND("cardi",C292))),"NA")</f>
        <v>0</v>
      </c>
      <c r="AW292" t="b">
        <f>IF(OR(Table1[[#This Row],[Rodents]],Table1[[#This Row],[Human]],Table1[[#This Row],[Pig]]),OR(ISNUMBER(FIND("gastro",C292)),ISNUMBER(FIND("intesti",C292)),ISNUMBER(FIND("stomach",C292))),"NA")</f>
        <v>0</v>
      </c>
      <c r="AX292" t="b">
        <f>IF(OR(Table1[[#This Row],[Rodents]],Table1[[#This Row],[Human]],Table1[[#This Row],[Pig]]),NOT(OR(AQ292,AR292,AS292,AT292,AU292,AV292,AW292)),"NA")</f>
        <v>0</v>
      </c>
      <c r="AY292" t="b">
        <f>OR(ISNUMBER(FIND("SWCNT",C292)),ISNUMBER(FIND("SWNT",C292)),ISNUMBER(FIND("single-wall",C292)),ISNUMBER(FIND("single wall",C292)),ISNUMBER(FIND("Single wall",C292)),ISNUMBER(FIND("Single-wall",C292)),ISNUMBER(FIND("SWCNT",B292)),ISNUMBER(FIND("SWNT",B292)),ISNUMBER(FIND("single-wall",B292)),ISNUMBER(FIND("single wall",B292)),ISNUMBER(FIND("Single-wall",B292)),ISNUMBER(FIND("Single wall",B292)))</f>
        <v>0</v>
      </c>
      <c r="AZ292" t="b">
        <f>OR(ISNUMBER(FIND("MWCNT",C292)),ISNUMBER(FIND("MWNT",C292)),ISNUMBER(FIND("multi-wall",C292)),ISNUMBER(FIND("multi wall",C292)),ISNUMBER(FIND("multiwall",C292)),ISNUMBER(FIND("Multi-wall",C292)),ISNUMBER(FIND("Multi wall",C292)),ISNUMBER(FIND("Multiwall",C292)),ISNUMBER(FIND("MWCNT",B292)),ISNUMBER(FIND("MWNT",B292)),ISNUMBER(FIND("multi-wall",B292)),ISNUMBER(FIND("multi wall",B292)),ISNUMBER(FIND("multiwall",B292)),ISNUMBER(FIND("Multi-wall",B292)),ISNUMBER(FIND("Multi wall",B292)),ISNUMBER(FIND("Multiwall",B292)),ISNUMBER(FIND("Double-wall",B292)),ISNUMBER(FIND("Double wall",B292)),ISNUMBER(FIND("Doublewall",B292)),ISNUMBER(FIND("double-wall",B292)),ISNUMBER(FIND("double wall",B292)),ISNUMBER(FIND("doublewall",B292)))</f>
        <v>1</v>
      </c>
      <c r="BA292" t="b">
        <f>AND(Table1[[#This Row],[SWCNT]],Table1[[#This Row],[MWCNT]])</f>
        <v>0</v>
      </c>
      <c r="BB292" t="b">
        <f>IF(Table1[[#This Row],[SWCNT]]=TRUE,FALSE,IF(Table1[[#This Row],[MWCNT]]=TRUE,FALSE,TRUE))</f>
        <v>0</v>
      </c>
      <c r="BC292" s="18"/>
    </row>
    <row r="293" spans="1:55" ht="203.5">
      <c r="A293" t="s">
        <v>3094</v>
      </c>
      <c r="B293" s="2" t="s">
        <v>3095</v>
      </c>
      <c r="C293" s="16" t="s">
        <v>3096</v>
      </c>
      <c r="D293" s="17" t="s">
        <v>3097</v>
      </c>
      <c r="E293" s="2">
        <v>2015</v>
      </c>
      <c r="F293" t="b">
        <f>OR(ISNUMBER(FIND("cytotoxic",C293)),ISNUMBER(FIND("Cytotoxic",C293)),ISNUMBER(FIND("cellular toxicity",C293)),ISNUMBER(FIND("cell death",C293)),ISNUMBER(FIND("viable",C293)),ISNUMBER(FIND("phytotoxic",C293)),ISNUMBER(FIND("acute toxicity",C293)),ISNUMBER(FIND("MTT",C293)),ISNUMBER(FIND("survival",C293)),ISNUMBER(FIND("prolifer",C293)),ISNUMBER(FIND("apoptosis",C293)),ISNUMBER(FIND("neurotoxic",C293)),ISNUMBER(FIND("  lysis ",C293)),ISNUMBER(FIND("necrosis",C293)),ISNUMBER(FIND("cellular death",C293))*3,ISNUMBER(FIND("LDH",C293)),ISNUMBER(FIND("Acute toxicity",C293)))</f>
        <v>1</v>
      </c>
      <c r="G293" t="b">
        <f>OR(ISNUMBER(FIND("genotoxic",C293)),ISNUMBER(FIND("genotoxicity",C293)),ISNUMBER(FIND("DNA damage",C293)),ISNUMBER(FIND("DNA",C293)),ISNUMBER(FIND("RNA",C293)),ISNUMBER(FIND("mesothelioma",C293)),ISNUMBER(FIND("carcino",C293)),ISNUMBER(FIND("mutagen",C293)),ISNUMBER(FIND("genetic",C293)))</f>
        <v>1</v>
      </c>
      <c r="H293" t="b">
        <f>OR(ISNUMBER(FIND("inflammatory",C293)),ISNUMBER(FIND("inflamm",C293)))</f>
        <v>1</v>
      </c>
      <c r="I293" t="b">
        <f>OR(ISNUMBER(FIND("immune",C293)),ISNUMBER(FIND("immunological",C293)),ISNUMBER(FIND("interleuk",C293)),ISNUMBER(FIND("platelet activation",C293)),ISNUMBER(FIND("monocyte",C293)),ISNUMBER(FIND("leukocyte",C293)),ISNUMBER(FIND("cytokine",C293)),ISNUMBER(FIND("CD4",C293)),ISNUMBER(FIND("CD8",C293)),ISNUMBER(FIND("T-cell",C293)))</f>
        <v>1</v>
      </c>
      <c r="J293" t="b">
        <f>OR(ISNUMBER(FIND("reactive oxygen",C293)),ISNUMBER(FIND("ROS",C293)),ISNUMBER(FIND("free radical",C293)),ISNUMBER(FIND("oxidative stress",C293)),ISNUMBER(FIND("peroxid",C293)),ISNUMBER(FIND("oxidative",C293)),ISNUMBER(FIND("antioxid",C293)))</f>
        <v>1</v>
      </c>
      <c r="K293" t="b">
        <f>OR(ISNUMBER(FIND("autophag",C293)))</f>
        <v>0</v>
      </c>
      <c r="L293" t="b">
        <f>OR(ISNUMBER(FIND("morpholog",C293)))</f>
        <v>0</v>
      </c>
      <c r="M293" t="b">
        <f>OR(ISNUMBER(FIND("fibrosis",C293)),ISNUMBER(FIND("Fibrosis",C293)),ISNUMBER(FIND("fibrot",C293)))</f>
        <v>0</v>
      </c>
      <c r="N293" t="b">
        <f>OR(ISNUMBER(FIND("offspring",C293)),ISNUMBER(FIND("Parental",C293)),ISNUMBER(FIND("parental",C293)),ISNUMBER(FIND("germline",C293)),ISNUMBER(FIND("reproduc",C293)),ISNUMBER(FIND("embryo",C293)))</f>
        <v>0</v>
      </c>
      <c r="O293" t="b">
        <f>OR(ISNUMBER(FIND("metabol",C293)),ISNUMBER(FIND("Metabol",C293)),ISNUMBER(FIND("digest",C293)),ISNUMBER(FIND("mitochon",C293)))</f>
        <v>0</v>
      </c>
      <c r="P293" t="b">
        <f>OR(ISNUMBER(FIND("ecotox",C293)),ISNUMBER(FIND("Ecotox",B293)),ISNUMBER(FIND("ecotox",B293)),ISNUMBER(FIND("Ecotox",C293)))</f>
        <v>0</v>
      </c>
      <c r="Q293" t="b">
        <f>OR(ISNUMBER(FIND("Bioaccum",C293)),ISNUMBER(FIND("bioaccum",C293)),ISNUMBER(FIND("accum",C293)))</f>
        <v>0</v>
      </c>
      <c r="R293" t="b">
        <f>OR(ISNUMBER(FIND("Occupation",C293)),ISNUMBER(FIND("occupation",C293)),ISNUMBER(FIND("worker",C293)),ISNUMBER(FIND("workforce",C293)))</f>
        <v>0</v>
      </c>
      <c r="S293" t="b">
        <f>NOT(OR(F293,G293,H293,I293,J293,K293,L293,M293,N293,O293,P293,Q293,R293))</f>
        <v>0</v>
      </c>
      <c r="U293" t="b">
        <f>OR(Table1[[#This Row],[Inflammation]],Table1[[#This Row],[Immune]])</f>
        <v>1</v>
      </c>
      <c r="V293" t="b">
        <f>IF(OR(Table1[[#This Row],[Rodents]],Table1[[#This Row],[Human]],Table1[[#This Row],[Pig]]),OR(ISNUMBER(FIND("intratrach",C293)),ISNUMBER(FIND("nasal ",C293)),ISNUMBER(FIND("instill",C293))),"NA")</f>
        <v>0</v>
      </c>
      <c r="W293" t="b">
        <f>IF(OR(Table1[[#This Row],[Rodents]],Table1[[#This Row],[Human]],Table1[[#This Row],[Pig]]),OR(ISNUMBER(FIND("dermal",C293)),ISNUMBER(FIND("skin ",C293))),"NA")</f>
        <v>0</v>
      </c>
      <c r="X293" t="b">
        <f>IF(OR(Table1[[#This Row],[Rodents]],Table1[[#This Row],[Human]],Table1[[#This Row],[Pig]]),OR(ISNUMBER(FIND("injected",C293)),ISNUMBER(FIND("periton",C293)),ISNUMBER(FIND("intrascrot",C293))),"NA")</f>
        <v>0</v>
      </c>
      <c r="Y293" t="b">
        <f>IF(OR(Table1[[#This Row],[Rodents]],Table1[[#This Row],[Human]],Table1[[#This Row],[Pig]]),NOT(OR(Table1[[#This Row],[Inhaled/Intratracheal/intranasal]],Table1[[#This Row],[Dermal]],Table1[[#This Row],[Injected]])),"NA")</f>
        <v>1</v>
      </c>
      <c r="AA293" t="b">
        <f>OR(ISNUMBER(FIND("fish ",C293)),ISNUMBER(FIND("Fish ",C293)),ISNUMBER(FIND("aquatic",C293)),ISNUMBER(FIND("daphnids",C293)),ISNUMBER(FIND("Carcinus maenas",C293)),ISNUMBER(FIND("Daphnia",C293)),ISNUMBER(FIND("Ruditapes philippinarum",C293)),ISNUMBER(FIND("daphnia",C293)),ISNUMBER(FIND("marine",C293)),ISNUMBER(FIND("mussel",C293)),ISNUMBER(FIND("algae",C293)),ISNUMBER(FIND("Donax faba",C293)),ISNUMBER(FIND("estuarine",C293)),ISNUMBER(FIND("snail",C293)),ISNUMBER(FIND("Prorocentrum donghaiense",C293)) )</f>
        <v>0</v>
      </c>
      <c r="AB293" t="b">
        <f>OR(ISNUMBER(FIND(" rat ",C293)),ISNUMBER(FIND(" rats ",C293)),ISNUMBER(FIND(" Rats ",C293)),ISNUMBER(FIND(" Rat ",C293)),ISNUMBER(FIND(" rat.",C293)),ISNUMBER(FIND(" rats.",C293)),ISNUMBER(FIND("mouse",C293)),ISNUMBER(FIND("mice",C293)), ISNUMBER(FIND(" Mice",C293)))</f>
        <v>1</v>
      </c>
      <c r="AC293" t="b">
        <f>OR(ISNUMBER(FIND(" cell ",C293)),ISNUMBER(FIND("fibroblast",C293)),ISNUMBER(FIND("macrophage",C293)),ISNUMBER(FIND("epithelial",C293)),ISNUMBER(FIND("endothelial",C293)),ISNUMBER(FIND("neuron",C293)),ISNUMBER(FIND(" cells ",C293)),ISNUMBER(FIND("RBC",C293)),ISNUMBER(FIND("mitochond",C293)),ISNUMBER(FIND("adipocyte",C293)),ISNUMBER(FIND("osteo",C293)),ISNUMBER(FIND("keratin",C293)),ISNUMBER(FIND(" cell's ",C293)),ISNUMBER(FIND("eukary",C293)),ISNUMBER(FIND("sperm",C293)))</f>
        <v>1</v>
      </c>
      <c r="AD293" t="b">
        <f>OR(ISNUMBER(FIND("human",B293)),ISNUMBER(FIND("workers",B293)),ISNUMBER(FIND("workforces",B293)),ISNUMBER(FIND("occupational",B293)),ISNUMBER(FIND("Case report",B293)),ISNUMBER(FIND("Workplaces",B293)),ISNUMBER(FIND("worker",B293)))</f>
        <v>0</v>
      </c>
      <c r="AE293" t="b">
        <f>OR(ISNUMBER(FIND(" plant ",C293)),ISNUMBER(FIND("Plant ",C293)),ISNUMBER(FIND("tomato",C293)),ISNUMBER(FIND("plants",C293)),ISNUMBER(FIND("Plants",C293)),ISNUMBER(FIND("algae",C293)),ISNUMBER(FIND("lettuce",C293)),ISNUMBER(FIND("green gram sprouts ",C293)),ISNUMBER(FIND("Cucurbita pepo",C293)),ISNUMBER(FIND("bean ",C293)),ISNUMBER(FIND("chloroplast",C293)),ISNUMBER(FIND("chlorophyll",C293)),ISNUMBER(FIND("seedling",C293)),ISNUMBER(FIND("canola",C293)),ISNUMBER(FIND("shoot",C293)),ISNUMBER(FIND("photosynthes",C293)),ISNUMBER(FIND(" leaves ",C293)),,ISNUMBER(FIND("agriculture",C293)),ISNUMBER(FIND(" crops ",C293)))</f>
        <v>0</v>
      </c>
      <c r="AF293" t="b">
        <f>OR(ISNUMBER(FIND("bacteria",C293)),ISNUMBER(FIND("Bacteria",C293)),ISNUMBER(FIND("Bacterium",C293)),ISNUMBER(FIND("bacterium",C293)),ISNUMBER(FIND(" coli ",C293)))</f>
        <v>0</v>
      </c>
      <c r="AG293" t="b">
        <f>OR(ISNUMBER(FIND("fungi",C293)),ISNUMBER(FIND("Fungi",C293)),ISNUMBER(FIND("fungus",C293)),ISNUMBER(FIND("Fungus",C293)),ISNUMBER(FIND("mushroom",C293)),ISNUMBER(FIND("Mushroom",C293)),ISNUMBER(FIND(" mold ",C293)))</f>
        <v>0</v>
      </c>
      <c r="AH293" t="b">
        <f>OR(ISNUMBER(FIND("Pig ",C293)),ISNUMBER(FIND("pig ",C293)),ISNUMBER(FIND("Pigs ",C293)),ISNUMBER(FIND("pigs ",C293)))</f>
        <v>0</v>
      </c>
      <c r="AI293" t="b">
        <f>OR(ISNUMBER(FIND(" C. elegans",C293)),ISNUMBER(FIND("Caenorhabditis elegans",C293)),ISNUMBER(FIND("earthworms",C293)),ISNUMBER(FIND(" Ficopomatus enigmaticus",C293)),ISNUMBER(FIND("larva",C293)),ISNUMBER(FIND("Lumbriculus variegatus",C293)),ISNUMBER(FIND("nematode",C293)))</f>
        <v>0</v>
      </c>
      <c r="AJ293" t="b">
        <f>NOT(OR(AA293,AB293,AC293,AD293,AE293,AF293,AG293,AH293,AI293))</f>
        <v>0</v>
      </c>
      <c r="AL293" t="b">
        <f>OR(AA293,AB293,AD293,AE293,AF293,AG293,AH293,AI293)</f>
        <v>1</v>
      </c>
      <c r="AM293" t="b">
        <f>IF(Table1[[#This Row],[In vivo?]],IF(Table1[[#This Row],[Cell]],FALSE,TRUE),FALSE)</f>
        <v>0</v>
      </c>
      <c r="AN293" t="b">
        <f>AND(AC293,AL293)</f>
        <v>1</v>
      </c>
      <c r="AO293" t="b">
        <f>IF(Table1[[#This Row],[Cell]],IF(Table1[[#This Row],[In vivo?]],FALSE,TRUE),FALSE)</f>
        <v>0</v>
      </c>
      <c r="AP293" t="b">
        <f>NOT(OR(Table1[[#This Row],[In vivo?]],Table1[[#This Row],[Only in Cell]]))</f>
        <v>0</v>
      </c>
      <c r="AQ293" t="b">
        <f>IF(OR(Table1[[#This Row],[Rodents]],Table1[[#This Row],[Human]],Table1[[#This Row],[Pig]]),OR(ISNUMBER(FIND("pulmonary",C293)),ISNUMBER(FIND("lung",C293))),"NA")</f>
        <v>0</v>
      </c>
      <c r="AR293" t="b">
        <f>IF(OR(Table1[[#This Row],[Rodents]],Table1[[#This Row],[Human]],Table1[[#This Row],[Pig]]),OR(ISNUMBER(FIND("skin",C293)),ISNUMBER(FIND("dermal",C293))),"NA")</f>
        <v>0</v>
      </c>
      <c r="AS293" t="b">
        <f>IF(OR(Table1[[#This Row],[Rodents]],Table1[[#This Row],[Human]],Table1[[#This Row],[Pig]]),OR(ISNUMBER(FIND("liver",C293)),ISNUMBER(FIND("hepat",C293))),"NA")</f>
        <v>0</v>
      </c>
      <c r="AT293" t="b">
        <f>IF(OR(Table1[[#This Row],[Rodents]],Table1[[#This Row],[Human]],Table1[[#This Row],[Pig]]),OR(ISNUMBER(FIND("kidney",C293)),ISNUMBER(FIND("neph",C293))),"NA")</f>
        <v>0</v>
      </c>
      <c r="AU293" t="b">
        <f>IF(OR(Table1[[#This Row],[Rodents]],Table1[[#This Row],[Human]],Table1[[#This Row],[Pig]]),OR(ISNUMBER(FIND("brain",C293)),ISNUMBER(FIND("neur",C293)),ISNUMBER(FIND("nerv",C293))),"NA")</f>
        <v>0</v>
      </c>
      <c r="AV293" t="b">
        <f>IF(OR(Table1[[#This Row],[Rodents]],Table1[[#This Row],[Human]],Table1[[#This Row],[Pig]]),OR(ISNUMBER(FIND("heart",C293)),ISNUMBER(FIND("cardi",C293))),"NA")</f>
        <v>0</v>
      </c>
      <c r="AW293" t="b">
        <f>IF(OR(Table1[[#This Row],[Rodents]],Table1[[#This Row],[Human]],Table1[[#This Row],[Pig]]),OR(ISNUMBER(FIND("gastro",C293)),ISNUMBER(FIND("intesti",C293)),ISNUMBER(FIND("stomach",C293))),"NA")</f>
        <v>0</v>
      </c>
      <c r="AX293" t="b">
        <f>IF(OR(Table1[[#This Row],[Rodents]],Table1[[#This Row],[Human]],Table1[[#This Row],[Pig]]),NOT(OR(AQ293,AR293,AS293,AT293,AU293,AV293,AW293)),"NA")</f>
        <v>1</v>
      </c>
      <c r="AY293" t="b">
        <f>OR(ISNUMBER(FIND("SWCNT",C293)),ISNUMBER(FIND("SWNT",C293)),ISNUMBER(FIND("single-wall",C293)),ISNUMBER(FIND("single wall",C293)),ISNUMBER(FIND("Single wall",C293)),ISNUMBER(FIND("Single-wall",C293)),ISNUMBER(FIND("SWCNT",B293)),ISNUMBER(FIND("SWNT",B293)),ISNUMBER(FIND("single-wall",B293)),ISNUMBER(FIND("single wall",B293)),ISNUMBER(FIND("Single-wall",B293)),ISNUMBER(FIND("Single wall",B293)))</f>
        <v>0</v>
      </c>
      <c r="AZ293" t="b">
        <f>OR(ISNUMBER(FIND("MWCNT",C293)),ISNUMBER(FIND("MWNT",C293)),ISNUMBER(FIND("multi-wall",C293)),ISNUMBER(FIND("multi wall",C293)),ISNUMBER(FIND("multiwall",C293)),ISNUMBER(FIND("Multi-wall",C293)),ISNUMBER(FIND("Multi wall",C293)),ISNUMBER(FIND("Multiwall",C293)),ISNUMBER(FIND("MWCNT",B293)),ISNUMBER(FIND("MWNT",B293)),ISNUMBER(FIND("multi-wall",B293)),ISNUMBER(FIND("multi wall",B293)),ISNUMBER(FIND("multiwall",B293)),ISNUMBER(FIND("Multi-wall",B293)),ISNUMBER(FIND("Multi wall",B293)),ISNUMBER(FIND("Multiwall",B293)),ISNUMBER(FIND("Double-wall",B293)),ISNUMBER(FIND("Double wall",B293)),ISNUMBER(FIND("Doublewall",B293)),ISNUMBER(FIND("double-wall",B293)),ISNUMBER(FIND("double wall",B293)),ISNUMBER(FIND("doublewall",B293)))</f>
        <v>1</v>
      </c>
      <c r="BA293" t="b">
        <f>AND(Table1[[#This Row],[SWCNT]],Table1[[#This Row],[MWCNT]])</f>
        <v>0</v>
      </c>
      <c r="BB293" t="b">
        <f>IF(Table1[[#This Row],[SWCNT]]=TRUE,FALSE,IF(Table1[[#This Row],[MWCNT]]=TRUE,FALSE,TRUE))</f>
        <v>0</v>
      </c>
      <c r="BC293" s="18"/>
    </row>
    <row r="294" spans="1:55" ht="185">
      <c r="A294" t="s">
        <v>3102</v>
      </c>
      <c r="B294" s="2" t="s">
        <v>3103</v>
      </c>
      <c r="C294" s="16" t="s">
        <v>3104</v>
      </c>
      <c r="D294" s="17" t="s">
        <v>3105</v>
      </c>
      <c r="E294" s="2">
        <v>2015</v>
      </c>
      <c r="F294" t="b">
        <f>OR(ISNUMBER(FIND("cytotoxic",C294)),ISNUMBER(FIND("Cytotoxic",C294)),ISNUMBER(FIND("cellular toxicity",C294)),ISNUMBER(FIND("cell death",C294)),ISNUMBER(FIND("viable",C294)),ISNUMBER(FIND("phytotoxic",C294)),ISNUMBER(FIND("acute toxicity",C294)),ISNUMBER(FIND("MTT",C294)),ISNUMBER(FIND("survival",C294)),ISNUMBER(FIND("prolifer",C294)),ISNUMBER(FIND("apoptosis",C294)),ISNUMBER(FIND("neurotoxic",C294)),ISNUMBER(FIND("  lysis ",C294)),ISNUMBER(FIND("necrosis",C294)),ISNUMBER(FIND("cellular death",C294))*3,ISNUMBER(FIND("LDH",C294)),ISNUMBER(FIND("Acute toxicity",C294)))</f>
        <v>0</v>
      </c>
      <c r="G294" t="b">
        <f>OR(ISNUMBER(FIND("genotoxic",C294)),ISNUMBER(FIND("genotoxicity",C294)),ISNUMBER(FIND("DNA damage",C294)),ISNUMBER(FIND("DNA",C294)),ISNUMBER(FIND("RNA",C294)),ISNUMBER(FIND("mesothelioma",C294)),ISNUMBER(FIND("carcino",C294)),ISNUMBER(FIND("mutagen",C294)),ISNUMBER(FIND("genetic",C294)))</f>
        <v>1</v>
      </c>
      <c r="H294" t="b">
        <f>OR(ISNUMBER(FIND("inflammatory",C294)),ISNUMBER(FIND("inflamm",C294)))</f>
        <v>1</v>
      </c>
      <c r="I294" t="b">
        <f>OR(ISNUMBER(FIND("immune",C294)),ISNUMBER(FIND("immunological",C294)),ISNUMBER(FIND("interleuk",C294)),ISNUMBER(FIND("platelet activation",C294)),ISNUMBER(FIND("monocyte",C294)),ISNUMBER(FIND("leukocyte",C294)),ISNUMBER(FIND("cytokine",C294)),ISNUMBER(FIND("CD4",C294)),ISNUMBER(FIND("CD8",C294)),ISNUMBER(FIND("T-cell",C294)))</f>
        <v>0</v>
      </c>
      <c r="J294" t="b">
        <f>OR(ISNUMBER(FIND("reactive oxygen",C294)),ISNUMBER(FIND("ROS",C294)),ISNUMBER(FIND("free radical",C294)),ISNUMBER(FIND("oxidative stress",C294)),ISNUMBER(FIND("peroxid",C294)),ISNUMBER(FIND("oxidative",C294)),ISNUMBER(FIND("antioxid",C294)))</f>
        <v>0</v>
      </c>
      <c r="K294" t="b">
        <f>OR(ISNUMBER(FIND("autophag",C294)))</f>
        <v>0</v>
      </c>
      <c r="L294" t="b">
        <f>OR(ISNUMBER(FIND("morpholog",C294)))</f>
        <v>0</v>
      </c>
      <c r="M294" t="b">
        <f>OR(ISNUMBER(FIND("fibrosis",C294)),ISNUMBER(FIND("Fibrosis",C294)),ISNUMBER(FIND("fibrot",C294)))</f>
        <v>0</v>
      </c>
      <c r="N294" t="b">
        <f>OR(ISNUMBER(FIND("offspring",C294)),ISNUMBER(FIND("Parental",C294)),ISNUMBER(FIND("parental",C294)),ISNUMBER(FIND("germline",C294)),ISNUMBER(FIND("reproduc",C294)),ISNUMBER(FIND("embryo",C294)))</f>
        <v>0</v>
      </c>
      <c r="O294" t="b">
        <f>OR(ISNUMBER(FIND("metabol",C294)),ISNUMBER(FIND("Metabol",C294)),ISNUMBER(FIND("digest",C294)),ISNUMBER(FIND("mitochon",C294)))</f>
        <v>0</v>
      </c>
      <c r="P294" t="b">
        <f>OR(ISNUMBER(FIND("ecotox",C294)),ISNUMBER(FIND("Ecotox",B294)),ISNUMBER(FIND("ecotox",B294)),ISNUMBER(FIND("Ecotox",C294)))</f>
        <v>0</v>
      </c>
      <c r="Q294" t="b">
        <f>OR(ISNUMBER(FIND("Bioaccum",C294)),ISNUMBER(FIND("bioaccum",C294)),ISNUMBER(FIND("accum",C294)))</f>
        <v>1</v>
      </c>
      <c r="R294" t="b">
        <f>OR(ISNUMBER(FIND("Occupation",C294)),ISNUMBER(FIND("occupation",C294)),ISNUMBER(FIND("worker",C294)),ISNUMBER(FIND("workforce",C294)))</f>
        <v>0</v>
      </c>
      <c r="S294" t="b">
        <f>NOT(OR(F294,G294,H294,I294,J294,K294,L294,M294,N294,O294,P294,Q294,R294))</f>
        <v>0</v>
      </c>
      <c r="U294" t="b">
        <f>OR(Table1[[#This Row],[Inflammation]],Table1[[#This Row],[Immune]])</f>
        <v>1</v>
      </c>
      <c r="V294" t="str">
        <f>IF(OR(Table1[[#This Row],[Rodents]],Table1[[#This Row],[Human]],Table1[[#This Row],[Pig]]),OR(ISNUMBER(FIND("intratrach",C294)),ISNUMBER(FIND("nasal ",C294)),ISNUMBER(FIND("instill",C294))),"NA")</f>
        <v>NA</v>
      </c>
      <c r="W294" t="str">
        <f>IF(OR(Table1[[#This Row],[Rodents]],Table1[[#This Row],[Human]],Table1[[#This Row],[Pig]]),OR(ISNUMBER(FIND("dermal",C294)),ISNUMBER(FIND("skin ",C294))),"NA")</f>
        <v>NA</v>
      </c>
      <c r="X294" t="str">
        <f>IF(OR(Table1[[#This Row],[Rodents]],Table1[[#This Row],[Human]],Table1[[#This Row],[Pig]]),OR(ISNUMBER(FIND("injected",C294)),ISNUMBER(FIND("periton",C294)),ISNUMBER(FIND("intrascrot",C294))),"NA")</f>
        <v>NA</v>
      </c>
      <c r="Y294" t="str">
        <f>IF(OR(Table1[[#This Row],[Rodents]],Table1[[#This Row],[Human]],Table1[[#This Row],[Pig]]),NOT(OR(Table1[[#This Row],[Inhaled/Intratracheal/intranasal]],Table1[[#This Row],[Dermal]],Table1[[#This Row],[Injected]])),"NA")</f>
        <v>NA</v>
      </c>
      <c r="AA294" t="b">
        <f>OR(ISNUMBER(FIND("fish ",C294)),ISNUMBER(FIND("Fish ",C294)),ISNUMBER(FIND("aquatic",C294)),ISNUMBER(FIND("daphnids",C294)),ISNUMBER(FIND("Carcinus maenas",C294)),ISNUMBER(FIND("Daphnia",C294)),ISNUMBER(FIND("Ruditapes philippinarum",C294)),ISNUMBER(FIND("daphnia",C294)),ISNUMBER(FIND("marine",C294)),ISNUMBER(FIND("mussel",C294)),ISNUMBER(FIND("algae",C294)),ISNUMBER(FIND("Donax faba",C294)),ISNUMBER(FIND("estuarine",C294)),ISNUMBER(FIND("snail",C294)),ISNUMBER(FIND("Prorocentrum donghaiense",C294)) )</f>
        <v>0</v>
      </c>
      <c r="AB294" t="b">
        <f>OR(ISNUMBER(FIND(" rat ",C294)),ISNUMBER(FIND(" rats ",C294)),ISNUMBER(FIND(" Rats ",C294)),ISNUMBER(FIND(" Rat ",C294)),ISNUMBER(FIND(" rat.",C294)),ISNUMBER(FIND(" rats.",C294)),ISNUMBER(FIND("mouse",C294)),ISNUMBER(FIND("mice",C294)), ISNUMBER(FIND(" Mice",C294)))</f>
        <v>0</v>
      </c>
      <c r="AC294" t="b">
        <f>OR(ISNUMBER(FIND(" cell ",C294)),ISNUMBER(FIND("fibroblast",C294)),ISNUMBER(FIND("macrophage",C294)),ISNUMBER(FIND("epithelial",C294)),ISNUMBER(FIND("endothelial",C294)),ISNUMBER(FIND("neuron",C294)),ISNUMBER(FIND(" cells ",C294)),ISNUMBER(FIND("RBC",C294)),ISNUMBER(FIND("mitochond",C294)),ISNUMBER(FIND("adipocyte",C294)),ISNUMBER(FIND("osteo",C294)),ISNUMBER(FIND("keratin",C294)),ISNUMBER(FIND(" cell's ",C294)),ISNUMBER(FIND("eukary",C294)),ISNUMBER(FIND("sperm",C294)))</f>
        <v>1</v>
      </c>
      <c r="AD294" t="b">
        <f>OR(ISNUMBER(FIND("human",B294)),ISNUMBER(FIND("workers",B294)),ISNUMBER(FIND("workforces",B294)),ISNUMBER(FIND("occupational",B294)),ISNUMBER(FIND("Case report",B294)),ISNUMBER(FIND("Workplaces",B294)),ISNUMBER(FIND("worker",B294)))</f>
        <v>0</v>
      </c>
      <c r="AE294" t="b">
        <f>OR(ISNUMBER(FIND(" plant ",C294)),ISNUMBER(FIND("Plant ",C294)),ISNUMBER(FIND("tomato",C294)),ISNUMBER(FIND("plants",C294)),ISNUMBER(FIND("Plants",C294)),ISNUMBER(FIND("algae",C294)),ISNUMBER(FIND("lettuce",C294)),ISNUMBER(FIND("green gram sprouts ",C294)),ISNUMBER(FIND("Cucurbita pepo",C294)),ISNUMBER(FIND("bean ",C294)),ISNUMBER(FIND("chloroplast",C294)),ISNUMBER(FIND("chlorophyll",C294)),ISNUMBER(FIND("seedling",C294)),ISNUMBER(FIND("canola",C294)),ISNUMBER(FIND("shoot",C294)),ISNUMBER(FIND("photosynthes",C294)),ISNUMBER(FIND(" leaves ",C294)),,ISNUMBER(FIND("agriculture",C294)),ISNUMBER(FIND(" crops ",C294)))</f>
        <v>0</v>
      </c>
      <c r="AF294" t="b">
        <f>OR(ISNUMBER(FIND("bacteria",C294)),ISNUMBER(FIND("Bacteria",C294)),ISNUMBER(FIND("Bacterium",C294)),ISNUMBER(FIND("bacterium",C294)),ISNUMBER(FIND(" coli ",C294)))</f>
        <v>0</v>
      </c>
      <c r="AG294" t="b">
        <f>OR(ISNUMBER(FIND("fungi",C294)),ISNUMBER(FIND("Fungi",C294)),ISNUMBER(FIND("fungus",C294)),ISNUMBER(FIND("Fungus",C294)),ISNUMBER(FIND("mushroom",C294)),ISNUMBER(FIND("Mushroom",C294)),ISNUMBER(FIND(" mold ",C294)))</f>
        <v>0</v>
      </c>
      <c r="AH294" t="b">
        <f>OR(ISNUMBER(FIND("Pig ",C294)),ISNUMBER(FIND("pig ",C294)),ISNUMBER(FIND("Pigs ",C294)),ISNUMBER(FIND("pigs ",C294)))</f>
        <v>0</v>
      </c>
      <c r="AI294" t="b">
        <f>OR(ISNUMBER(FIND(" C. elegans",C294)),ISNUMBER(FIND("Caenorhabditis elegans",C294)),ISNUMBER(FIND("earthworms",C294)),ISNUMBER(FIND(" Ficopomatus enigmaticus",C294)),ISNUMBER(FIND("larva",C294)),ISNUMBER(FIND("Lumbriculus variegatus",C294)),ISNUMBER(FIND("nematode",C294)))</f>
        <v>0</v>
      </c>
      <c r="AJ294" t="b">
        <f>NOT(OR(AA294,AB294,AC294,AD294,AE294,AF294,AG294,AH294,AI294))</f>
        <v>0</v>
      </c>
      <c r="AL294" t="b">
        <f>OR(AA294,AB294,AD294,AE294,AF294,AG294,AH294,AI294)</f>
        <v>0</v>
      </c>
      <c r="AM294" t="b">
        <f>IF(Table1[[#This Row],[In vivo?]],IF(Table1[[#This Row],[Cell]],FALSE,TRUE),FALSE)</f>
        <v>0</v>
      </c>
      <c r="AN294" t="b">
        <f>AND(AC294,AL294)</f>
        <v>0</v>
      </c>
      <c r="AO294" t="b">
        <f>IF(Table1[[#This Row],[Cell]],IF(Table1[[#This Row],[In vivo?]],FALSE,TRUE),FALSE)</f>
        <v>1</v>
      </c>
      <c r="AP294" t="b">
        <f>NOT(OR(Table1[[#This Row],[In vivo?]],Table1[[#This Row],[Only in Cell]]))</f>
        <v>0</v>
      </c>
      <c r="AQ294" t="str">
        <f>IF(OR(Table1[[#This Row],[Rodents]],Table1[[#This Row],[Human]],Table1[[#This Row],[Pig]]),OR(ISNUMBER(FIND("pulmonary",C294)),ISNUMBER(FIND("lung",C294))),"NA")</f>
        <v>NA</v>
      </c>
      <c r="AR294" t="str">
        <f>IF(OR(Table1[[#This Row],[Rodents]],Table1[[#This Row],[Human]],Table1[[#This Row],[Pig]]),OR(ISNUMBER(FIND("skin",C294)),ISNUMBER(FIND("dermal",C294))),"NA")</f>
        <v>NA</v>
      </c>
      <c r="AS294" t="str">
        <f>IF(OR(Table1[[#This Row],[Rodents]],Table1[[#This Row],[Human]],Table1[[#This Row],[Pig]]),OR(ISNUMBER(FIND("liver",C294)),ISNUMBER(FIND("hepat",C294))),"NA")</f>
        <v>NA</v>
      </c>
      <c r="AT294" t="str">
        <f>IF(OR(Table1[[#This Row],[Rodents]],Table1[[#This Row],[Human]],Table1[[#This Row],[Pig]]),OR(ISNUMBER(FIND("kidney",C294)),ISNUMBER(FIND("neph",C294))),"NA")</f>
        <v>NA</v>
      </c>
      <c r="AU294" t="str">
        <f>IF(OR(Table1[[#This Row],[Rodents]],Table1[[#This Row],[Human]],Table1[[#This Row],[Pig]]),OR(ISNUMBER(FIND("brain",C294)),ISNUMBER(FIND("neur",C294)),ISNUMBER(FIND("nerv",C294))),"NA")</f>
        <v>NA</v>
      </c>
      <c r="AV294" t="str">
        <f>IF(OR(Table1[[#This Row],[Rodents]],Table1[[#This Row],[Human]],Table1[[#This Row],[Pig]]),OR(ISNUMBER(FIND("heart",C294)),ISNUMBER(FIND("cardi",C294))),"NA")</f>
        <v>NA</v>
      </c>
      <c r="AW294" t="str">
        <f>IF(OR(Table1[[#This Row],[Rodents]],Table1[[#This Row],[Human]],Table1[[#This Row],[Pig]]),OR(ISNUMBER(FIND("gastro",C294)),ISNUMBER(FIND("intesti",C294)),ISNUMBER(FIND("stomach",C294))),"NA")</f>
        <v>NA</v>
      </c>
      <c r="AX294" t="str">
        <f>IF(OR(Table1[[#This Row],[Rodents]],Table1[[#This Row],[Human]],Table1[[#This Row],[Pig]]),NOT(OR(AQ294,AR294,AS294,AT294,AU294,AV294,AW294)),"NA")</f>
        <v>NA</v>
      </c>
      <c r="AY294" t="b">
        <f>OR(ISNUMBER(FIND("SWCNT",C294)),ISNUMBER(FIND("SWNT",C294)),ISNUMBER(FIND("single-wall",C294)),ISNUMBER(FIND("single wall",C294)),ISNUMBER(FIND("Single wall",C294)),ISNUMBER(FIND("Single-wall",C294)),ISNUMBER(FIND("SWCNT",B294)),ISNUMBER(FIND("SWNT",B294)),ISNUMBER(FIND("single-wall",B294)),ISNUMBER(FIND("single wall",B294)),ISNUMBER(FIND("Single-wall",B294)),ISNUMBER(FIND("Single wall",B294)))</f>
        <v>1</v>
      </c>
      <c r="AZ294" t="b">
        <f>OR(ISNUMBER(FIND("MWCNT",C294)),ISNUMBER(FIND("MWNT",C294)),ISNUMBER(FIND("multi-wall",C294)),ISNUMBER(FIND("multi wall",C294)),ISNUMBER(FIND("multiwall",C294)),ISNUMBER(FIND("Multi-wall",C294)),ISNUMBER(FIND("Multi wall",C294)),ISNUMBER(FIND("Multiwall",C294)),ISNUMBER(FIND("MWCNT",B294)),ISNUMBER(FIND("MWNT",B294)),ISNUMBER(FIND("multi-wall",B294)),ISNUMBER(FIND("multi wall",B294)),ISNUMBER(FIND("multiwall",B294)),ISNUMBER(FIND("Multi-wall",B294)),ISNUMBER(FIND("Multi wall",B294)),ISNUMBER(FIND("Multiwall",B294)),ISNUMBER(FIND("Double-wall",B294)),ISNUMBER(FIND("Double wall",B294)),ISNUMBER(FIND("Doublewall",B294)),ISNUMBER(FIND("double-wall",B294)),ISNUMBER(FIND("double wall",B294)),ISNUMBER(FIND("doublewall",B294)))</f>
        <v>0</v>
      </c>
      <c r="BA294" t="b">
        <f>AND(Table1[[#This Row],[SWCNT]],Table1[[#This Row],[MWCNT]])</f>
        <v>0</v>
      </c>
      <c r="BB294" t="b">
        <f>IF(Table1[[#This Row],[SWCNT]]=TRUE,FALSE,IF(Table1[[#This Row],[MWCNT]]=TRUE,FALSE,TRUE))</f>
        <v>0</v>
      </c>
      <c r="BC294" s="18"/>
    </row>
    <row r="295" spans="1:55" ht="203.5">
      <c r="A295" t="s">
        <v>3109</v>
      </c>
      <c r="B295" s="2" t="s">
        <v>3110</v>
      </c>
      <c r="C295" s="16" t="s">
        <v>3111</v>
      </c>
      <c r="D295" s="17" t="s">
        <v>282</v>
      </c>
      <c r="E295" s="2">
        <v>2015</v>
      </c>
      <c r="F295" t="b">
        <f>OR(ISNUMBER(FIND("cytotoxic",C295)),ISNUMBER(FIND("Cytotoxic",C295)),ISNUMBER(FIND("cellular toxicity",C295)),ISNUMBER(FIND("cell death",C295)),ISNUMBER(FIND("viable",C295)),ISNUMBER(FIND("phytotoxic",C295)),ISNUMBER(FIND("acute toxicity",C295)),ISNUMBER(FIND("MTT",C295)),ISNUMBER(FIND("survival",C295)),ISNUMBER(FIND("prolifer",C295)),ISNUMBER(FIND("apoptosis",C295)),ISNUMBER(FIND("neurotoxic",C295)),ISNUMBER(FIND("  lysis ",C295)),ISNUMBER(FIND("necrosis",C295)),ISNUMBER(FIND("cellular death",C295))*3,ISNUMBER(FIND("LDH",C295)),ISNUMBER(FIND("Acute toxicity",C295)))</f>
        <v>1</v>
      </c>
      <c r="G295" t="b">
        <f>OR(ISNUMBER(FIND("genotoxic",C295)),ISNUMBER(FIND("genotoxicity",C295)),ISNUMBER(FIND("DNA damage",C295)),ISNUMBER(FIND("DNA",C295)),ISNUMBER(FIND("RNA",C295)),ISNUMBER(FIND("mesothelioma",C295)),ISNUMBER(FIND("carcino",C295)),ISNUMBER(FIND("mutagen",C295)),ISNUMBER(FIND("genetic",C295)))</f>
        <v>0</v>
      </c>
      <c r="H295" t="b">
        <f>OR(ISNUMBER(FIND("inflammatory",C295)),ISNUMBER(FIND("inflamm",C295)))</f>
        <v>1</v>
      </c>
      <c r="I295" t="b">
        <f>OR(ISNUMBER(FIND("immune",C295)),ISNUMBER(FIND("immunological",C295)),ISNUMBER(FIND("interleuk",C295)),ISNUMBER(FIND("platelet activation",C295)),ISNUMBER(FIND("monocyte",C295)),ISNUMBER(FIND("leukocyte",C295)),ISNUMBER(FIND("cytokine",C295)),ISNUMBER(FIND("CD4",C295)),ISNUMBER(FIND("CD8",C295)),ISNUMBER(FIND("T-cell",C295)))</f>
        <v>0</v>
      </c>
      <c r="J295" t="b">
        <f>OR(ISNUMBER(FIND("reactive oxygen",C295)),ISNUMBER(FIND("ROS",C295)),ISNUMBER(FIND("free radical",C295)),ISNUMBER(FIND("oxidative stress",C295)),ISNUMBER(FIND("peroxid",C295)),ISNUMBER(FIND("oxidative",C295)),ISNUMBER(FIND("antioxid",C295)))</f>
        <v>1</v>
      </c>
      <c r="K295" t="b">
        <f>OR(ISNUMBER(FIND("autophag",C295)))</f>
        <v>0</v>
      </c>
      <c r="L295" t="b">
        <f>OR(ISNUMBER(FIND("morpholog",C295)))</f>
        <v>0</v>
      </c>
      <c r="M295" t="b">
        <f>OR(ISNUMBER(FIND("fibrosis",C295)),ISNUMBER(FIND("Fibrosis",C295)),ISNUMBER(FIND("fibrot",C295)))</f>
        <v>0</v>
      </c>
      <c r="N295" t="b">
        <f>OR(ISNUMBER(FIND("offspring",C295)),ISNUMBER(FIND("Parental",C295)),ISNUMBER(FIND("parental",C295)),ISNUMBER(FIND("germline",C295)),ISNUMBER(FIND("reproduc",C295)),ISNUMBER(FIND("embryo",C295)))</f>
        <v>0</v>
      </c>
      <c r="O295" t="b">
        <f>OR(ISNUMBER(FIND("metabol",C295)),ISNUMBER(FIND("Metabol",C295)),ISNUMBER(FIND("digest",C295)),ISNUMBER(FIND("mitochon",C295)))</f>
        <v>0</v>
      </c>
      <c r="P295" t="b">
        <f>OR(ISNUMBER(FIND("ecotox",C295)),ISNUMBER(FIND("Ecotox",B295)),ISNUMBER(FIND("ecotox",B295)),ISNUMBER(FIND("Ecotox",C295)))</f>
        <v>0</v>
      </c>
      <c r="Q295" t="b">
        <f>OR(ISNUMBER(FIND("Bioaccum",C295)),ISNUMBER(FIND("bioaccum",C295)),ISNUMBER(FIND("accum",C295)))</f>
        <v>0</v>
      </c>
      <c r="R295" t="b">
        <f>OR(ISNUMBER(FIND("Occupation",C295)),ISNUMBER(FIND("occupation",C295)),ISNUMBER(FIND("worker",C295)),ISNUMBER(FIND("workforce",C295)))</f>
        <v>0</v>
      </c>
      <c r="S295" t="b">
        <f>NOT(OR(F295,G295,H295,I295,J295,K295,L295,M295,N295,O295,P295,Q295,R295))</f>
        <v>0</v>
      </c>
      <c r="U295" t="b">
        <f>OR(Table1[[#This Row],[Inflammation]],Table1[[#This Row],[Immune]])</f>
        <v>1</v>
      </c>
      <c r="V295" t="str">
        <f>IF(OR(Table1[[#This Row],[Rodents]],Table1[[#This Row],[Human]],Table1[[#This Row],[Pig]]),OR(ISNUMBER(FIND("intratrach",C295)),ISNUMBER(FIND("nasal ",C295)),ISNUMBER(FIND("instill",C295))),"NA")</f>
        <v>NA</v>
      </c>
      <c r="W295" t="str">
        <f>IF(OR(Table1[[#This Row],[Rodents]],Table1[[#This Row],[Human]],Table1[[#This Row],[Pig]]),OR(ISNUMBER(FIND("dermal",C295)),ISNUMBER(FIND("skin ",C295))),"NA")</f>
        <v>NA</v>
      </c>
      <c r="X295" t="str">
        <f>IF(OR(Table1[[#This Row],[Rodents]],Table1[[#This Row],[Human]],Table1[[#This Row],[Pig]]),OR(ISNUMBER(FIND("injected",C295)),ISNUMBER(FIND("periton",C295)),ISNUMBER(FIND("intrascrot",C295))),"NA")</f>
        <v>NA</v>
      </c>
      <c r="Y295" t="str">
        <f>IF(OR(Table1[[#This Row],[Rodents]],Table1[[#This Row],[Human]],Table1[[#This Row],[Pig]]),NOT(OR(Table1[[#This Row],[Inhaled/Intratracheal/intranasal]],Table1[[#This Row],[Dermal]],Table1[[#This Row],[Injected]])),"NA")</f>
        <v>NA</v>
      </c>
      <c r="AA295" t="b">
        <f>OR(ISNUMBER(FIND("fish ",C295)),ISNUMBER(FIND("Fish ",C295)),ISNUMBER(FIND("aquatic",C295)),ISNUMBER(FIND("daphnids",C295)),ISNUMBER(FIND("Carcinus maenas",C295)),ISNUMBER(FIND("Daphnia",C295)),ISNUMBER(FIND("Ruditapes philippinarum",C295)),ISNUMBER(FIND("daphnia",C295)),ISNUMBER(FIND("marine",C295)),ISNUMBER(FIND("mussel",C295)),ISNUMBER(FIND("algae",C295)),ISNUMBER(FIND("Donax faba",C295)),ISNUMBER(FIND("estuarine",C295)),ISNUMBER(FIND("snail",C295)),ISNUMBER(FIND("Prorocentrum donghaiense",C295)) )</f>
        <v>0</v>
      </c>
      <c r="AB295" t="b">
        <f>OR(ISNUMBER(FIND(" rat ",C295)),ISNUMBER(FIND(" rats ",C295)),ISNUMBER(FIND(" Rats ",C295)),ISNUMBER(FIND(" Rat ",C295)),ISNUMBER(FIND(" rat.",C295)),ISNUMBER(FIND(" rats.",C295)),ISNUMBER(FIND("mouse",C295)),ISNUMBER(FIND("mice",C295)), ISNUMBER(FIND(" Mice",C295)))</f>
        <v>0</v>
      </c>
      <c r="AC295" t="b">
        <f>OR(ISNUMBER(FIND(" cell ",C295)),ISNUMBER(FIND("fibroblast",C295)),ISNUMBER(FIND("macrophage",C295)),ISNUMBER(FIND("epithelial",C295)),ISNUMBER(FIND("endothelial",C295)),ISNUMBER(FIND("neuron",C295)),ISNUMBER(FIND(" cells ",C295)),ISNUMBER(FIND("RBC",C295)),ISNUMBER(FIND("mitochond",C295)),ISNUMBER(FIND("adipocyte",C295)),ISNUMBER(FIND("osteo",C295)),ISNUMBER(FIND("keratin",C295)),ISNUMBER(FIND(" cell's ",C295)),ISNUMBER(FIND("eukary",C295)),ISNUMBER(FIND("sperm",C295)))</f>
        <v>1</v>
      </c>
      <c r="AD295" t="b">
        <f>OR(ISNUMBER(FIND("human",B295)),ISNUMBER(FIND("workers",B295)),ISNUMBER(FIND("workforces",B295)),ISNUMBER(FIND("occupational",B295)),ISNUMBER(FIND("Case report",B295)),ISNUMBER(FIND("Workplaces",B295)),ISNUMBER(FIND("worker",B295)))</f>
        <v>0</v>
      </c>
      <c r="AE295" t="b">
        <f>OR(ISNUMBER(FIND(" plant ",C295)),ISNUMBER(FIND("Plant ",C295)),ISNUMBER(FIND("tomato",C295)),ISNUMBER(FIND("plants",C295)),ISNUMBER(FIND("Plants",C295)),ISNUMBER(FIND("algae",C295)),ISNUMBER(FIND("lettuce",C295)),ISNUMBER(FIND("green gram sprouts ",C295)),ISNUMBER(FIND("Cucurbita pepo",C295)),ISNUMBER(FIND("bean ",C295)),ISNUMBER(FIND("chloroplast",C295)),ISNUMBER(FIND("chlorophyll",C295)),ISNUMBER(FIND("seedling",C295)),ISNUMBER(FIND("canola",C295)),ISNUMBER(FIND("shoot",C295)),ISNUMBER(FIND("photosynthes",C295)),ISNUMBER(FIND(" leaves ",C295)),,ISNUMBER(FIND("agriculture",C295)),ISNUMBER(FIND(" crops ",C295)))</f>
        <v>0</v>
      </c>
      <c r="AF295" t="b">
        <f>OR(ISNUMBER(FIND("bacteria",C295)),ISNUMBER(FIND("Bacteria",C295)),ISNUMBER(FIND("Bacterium",C295)),ISNUMBER(FIND("bacterium",C295)),ISNUMBER(FIND(" coli ",C295)))</f>
        <v>0</v>
      </c>
      <c r="AG295" t="b">
        <f>OR(ISNUMBER(FIND("fungi",C295)),ISNUMBER(FIND("Fungi",C295)),ISNUMBER(FIND("fungus",C295)),ISNUMBER(FIND("Fungus",C295)),ISNUMBER(FIND("mushroom",C295)),ISNUMBER(FIND("Mushroom",C295)),ISNUMBER(FIND(" mold ",C295)))</f>
        <v>0</v>
      </c>
      <c r="AH295" t="b">
        <f>OR(ISNUMBER(FIND("Pig ",C295)),ISNUMBER(FIND("pig ",C295)),ISNUMBER(FIND("Pigs ",C295)),ISNUMBER(FIND("pigs ",C295)))</f>
        <v>0</v>
      </c>
      <c r="AI295" t="b">
        <f>OR(ISNUMBER(FIND(" C. elegans",C295)),ISNUMBER(FIND("Caenorhabditis elegans",C295)),ISNUMBER(FIND("earthworms",C295)),ISNUMBER(FIND(" Ficopomatus enigmaticus",C295)),ISNUMBER(FIND("larva",C295)),ISNUMBER(FIND("Lumbriculus variegatus",C295)),ISNUMBER(FIND("nematode",C295)))</f>
        <v>0</v>
      </c>
      <c r="AJ295" t="b">
        <f>NOT(OR(AA295,AB295,AC295,AD295,AE295,AF295,AG295,AH295,AI295))</f>
        <v>0</v>
      </c>
      <c r="AL295" t="b">
        <f>OR(AA295,AB295,AD295,AE295,AF295,AG295,AH295,AI295)</f>
        <v>0</v>
      </c>
      <c r="AM295" t="b">
        <f>IF(Table1[[#This Row],[In vivo?]],IF(Table1[[#This Row],[Cell]],FALSE,TRUE),FALSE)</f>
        <v>0</v>
      </c>
      <c r="AN295" t="b">
        <f>AND(AC295,AL295)</f>
        <v>0</v>
      </c>
      <c r="AO295" t="b">
        <f>IF(Table1[[#This Row],[Cell]],IF(Table1[[#This Row],[In vivo?]],FALSE,TRUE),FALSE)</f>
        <v>1</v>
      </c>
      <c r="AP295" t="b">
        <f>NOT(OR(Table1[[#This Row],[In vivo?]],Table1[[#This Row],[Only in Cell]]))</f>
        <v>0</v>
      </c>
      <c r="AQ295" t="str">
        <f>IF(OR(Table1[[#This Row],[Rodents]],Table1[[#This Row],[Human]],Table1[[#This Row],[Pig]]),OR(ISNUMBER(FIND("pulmonary",C295)),ISNUMBER(FIND("lung",C295))),"NA")</f>
        <v>NA</v>
      </c>
      <c r="AR295" t="str">
        <f>IF(OR(Table1[[#This Row],[Rodents]],Table1[[#This Row],[Human]],Table1[[#This Row],[Pig]]),OR(ISNUMBER(FIND("skin",C295)),ISNUMBER(FIND("dermal",C295))),"NA")</f>
        <v>NA</v>
      </c>
      <c r="AS295" t="str">
        <f>IF(OR(Table1[[#This Row],[Rodents]],Table1[[#This Row],[Human]],Table1[[#This Row],[Pig]]),OR(ISNUMBER(FIND("liver",C295)),ISNUMBER(FIND("hepat",C295))),"NA")</f>
        <v>NA</v>
      </c>
      <c r="AT295" t="str">
        <f>IF(OR(Table1[[#This Row],[Rodents]],Table1[[#This Row],[Human]],Table1[[#This Row],[Pig]]),OR(ISNUMBER(FIND("kidney",C295)),ISNUMBER(FIND("neph",C295))),"NA")</f>
        <v>NA</v>
      </c>
      <c r="AU295" t="str">
        <f>IF(OR(Table1[[#This Row],[Rodents]],Table1[[#This Row],[Human]],Table1[[#This Row],[Pig]]),OR(ISNUMBER(FIND("brain",C295)),ISNUMBER(FIND("neur",C295)),ISNUMBER(FIND("nerv",C295))),"NA")</f>
        <v>NA</v>
      </c>
      <c r="AV295" t="str">
        <f>IF(OR(Table1[[#This Row],[Rodents]],Table1[[#This Row],[Human]],Table1[[#This Row],[Pig]]),OR(ISNUMBER(FIND("heart",C295)),ISNUMBER(FIND("cardi",C295))),"NA")</f>
        <v>NA</v>
      </c>
      <c r="AW295" t="str">
        <f>IF(OR(Table1[[#This Row],[Rodents]],Table1[[#This Row],[Human]],Table1[[#This Row],[Pig]]),OR(ISNUMBER(FIND("gastro",C295)),ISNUMBER(FIND("intesti",C295)),ISNUMBER(FIND("stomach",C295))),"NA")</f>
        <v>NA</v>
      </c>
      <c r="AX295" t="str">
        <f>IF(OR(Table1[[#This Row],[Rodents]],Table1[[#This Row],[Human]],Table1[[#This Row],[Pig]]),NOT(OR(AQ295,AR295,AS295,AT295,AU295,AV295,AW295)),"NA")</f>
        <v>NA</v>
      </c>
      <c r="AY295" t="b">
        <f>OR(ISNUMBER(FIND("SWCNT",C295)),ISNUMBER(FIND("SWNT",C295)),ISNUMBER(FIND("single-wall",C295)),ISNUMBER(FIND("single wall",C295)),ISNUMBER(FIND("Single wall",C295)),ISNUMBER(FIND("Single-wall",C295)),ISNUMBER(FIND("SWCNT",B295)),ISNUMBER(FIND("SWNT",B295)),ISNUMBER(FIND("single-wall",B295)),ISNUMBER(FIND("single wall",B295)),ISNUMBER(FIND("Single-wall",B295)),ISNUMBER(FIND("Single wall",B295)))</f>
        <v>0</v>
      </c>
      <c r="AZ295" t="b">
        <f>OR(ISNUMBER(FIND("MWCNT",C295)),ISNUMBER(FIND("MWNT",C295)),ISNUMBER(FIND("multi-wall",C295)),ISNUMBER(FIND("multi wall",C295)),ISNUMBER(FIND("multiwall",C295)),ISNUMBER(FIND("Multi-wall",C295)),ISNUMBER(FIND("Multi wall",C295)),ISNUMBER(FIND("Multiwall",C295)),ISNUMBER(FIND("MWCNT",B295)),ISNUMBER(FIND("MWNT",B295)),ISNUMBER(FIND("multi-wall",B295)),ISNUMBER(FIND("multi wall",B295)),ISNUMBER(FIND("multiwall",B295)),ISNUMBER(FIND("Multi-wall",B295)),ISNUMBER(FIND("Multi wall",B295)),ISNUMBER(FIND("Multiwall",B295)),ISNUMBER(FIND("Double-wall",B295)),ISNUMBER(FIND("Double wall",B295)),ISNUMBER(FIND("Doublewall",B295)),ISNUMBER(FIND("double-wall",B295)),ISNUMBER(FIND("double wall",B295)),ISNUMBER(FIND("doublewall",B295)))</f>
        <v>1</v>
      </c>
      <c r="BA295" t="b">
        <f>AND(Table1[[#This Row],[SWCNT]],Table1[[#This Row],[MWCNT]])</f>
        <v>0</v>
      </c>
      <c r="BB295" t="b">
        <f>IF(Table1[[#This Row],[SWCNT]]=TRUE,FALSE,IF(Table1[[#This Row],[MWCNT]]=TRUE,FALSE,TRUE))</f>
        <v>0</v>
      </c>
      <c r="BC295" s="18"/>
    </row>
    <row r="296" spans="1:55" ht="259">
      <c r="A296" t="s">
        <v>3116</v>
      </c>
      <c r="B296" s="2" t="s">
        <v>3117</v>
      </c>
      <c r="C296" s="16" t="s">
        <v>3118</v>
      </c>
      <c r="D296" s="17" t="s">
        <v>271</v>
      </c>
      <c r="E296" s="2">
        <v>2015</v>
      </c>
      <c r="F296" t="b">
        <f>OR(ISNUMBER(FIND("cytotoxic",C296)),ISNUMBER(FIND("Cytotoxic",C296)),ISNUMBER(FIND("cellular toxicity",C296)),ISNUMBER(FIND("cell death",C296)),ISNUMBER(FIND("viable",C296)),ISNUMBER(FIND("phytotoxic",C296)),ISNUMBER(FIND("acute toxicity",C296)),ISNUMBER(FIND("MTT",C296)),ISNUMBER(FIND("survival",C296)),ISNUMBER(FIND("prolifer",C296)),ISNUMBER(FIND("apoptosis",C296)),ISNUMBER(FIND("neurotoxic",C296)),ISNUMBER(FIND("  lysis ",C296)),ISNUMBER(FIND("necrosis",C296)),ISNUMBER(FIND("cellular death",C296))*3,ISNUMBER(FIND("LDH",C296)),ISNUMBER(FIND("Acute toxicity",C296)))</f>
        <v>0</v>
      </c>
      <c r="G296" t="b">
        <f>OR(ISNUMBER(FIND("genotoxic",C296)),ISNUMBER(FIND("genotoxicity",C296)),ISNUMBER(FIND("DNA damage",C296)),ISNUMBER(FIND("DNA",C296)),ISNUMBER(FIND("RNA",C296)),ISNUMBER(FIND("mesothelioma",C296)),ISNUMBER(FIND("carcino",C296)),ISNUMBER(FIND("mutagen",C296)),ISNUMBER(FIND("genetic",C296)))</f>
        <v>1</v>
      </c>
      <c r="H296" t="b">
        <f>OR(ISNUMBER(FIND("inflammatory",C296)),ISNUMBER(FIND("inflamm",C296)))</f>
        <v>1</v>
      </c>
      <c r="I296" t="b">
        <f>OR(ISNUMBER(FIND("immune",C296)),ISNUMBER(FIND("immunological",C296)),ISNUMBER(FIND("interleuk",C296)),ISNUMBER(FIND("platelet activation",C296)),ISNUMBER(FIND("monocyte",C296)),ISNUMBER(FIND("leukocyte",C296)),ISNUMBER(FIND("cytokine",C296)),ISNUMBER(FIND("CD4",C296)),ISNUMBER(FIND("CD8",C296)),ISNUMBER(FIND("T-cell",C296)))</f>
        <v>0</v>
      </c>
      <c r="J296" t="b">
        <f>OR(ISNUMBER(FIND("reactive oxygen",C296)),ISNUMBER(FIND("ROS",C296)),ISNUMBER(FIND("free radical",C296)),ISNUMBER(FIND("oxidative stress",C296)),ISNUMBER(FIND("peroxid",C296)),ISNUMBER(FIND("oxidative",C296)),ISNUMBER(FIND("antioxid",C296)))</f>
        <v>1</v>
      </c>
      <c r="K296" t="b">
        <f>OR(ISNUMBER(FIND("autophag",C296)))</f>
        <v>0</v>
      </c>
      <c r="L296" t="b">
        <f>OR(ISNUMBER(FIND("morpholog",C296)))</f>
        <v>0</v>
      </c>
      <c r="M296" t="b">
        <f>OR(ISNUMBER(FIND("fibrosis",C296)),ISNUMBER(FIND("Fibrosis",C296)),ISNUMBER(FIND("fibrot",C296)))</f>
        <v>1</v>
      </c>
      <c r="N296" t="b">
        <f>OR(ISNUMBER(FIND("offspring",C296)),ISNUMBER(FIND("Parental",C296)),ISNUMBER(FIND("parental",C296)),ISNUMBER(FIND("germline",C296)),ISNUMBER(FIND("reproduc",C296)),ISNUMBER(FIND("embryo",C296)))</f>
        <v>0</v>
      </c>
      <c r="O296" t="b">
        <f>OR(ISNUMBER(FIND("metabol",C296)),ISNUMBER(FIND("Metabol",C296)),ISNUMBER(FIND("digest",C296)),ISNUMBER(FIND("mitochon",C296)))</f>
        <v>0</v>
      </c>
      <c r="P296" t="b">
        <f>OR(ISNUMBER(FIND("ecotox",C296)),ISNUMBER(FIND("Ecotox",B296)),ISNUMBER(FIND("ecotox",B296)),ISNUMBER(FIND("Ecotox",C296)))</f>
        <v>0</v>
      </c>
      <c r="Q296" t="b">
        <f>OR(ISNUMBER(FIND("Bioaccum",C296)),ISNUMBER(FIND("bioaccum",C296)),ISNUMBER(FIND("accum",C296)))</f>
        <v>0</v>
      </c>
      <c r="R296" t="b">
        <f>OR(ISNUMBER(FIND("Occupation",C296)),ISNUMBER(FIND("occupation",C296)),ISNUMBER(FIND("worker",C296)),ISNUMBER(FIND("workforce",C296)))</f>
        <v>0</v>
      </c>
      <c r="S296" t="b">
        <f>NOT(OR(F296,G296,H296,I296,J296,K296,L296,M296,N296,O296,P296,Q296,R296))</f>
        <v>0</v>
      </c>
      <c r="U296" t="b">
        <f>OR(Table1[[#This Row],[Inflammation]],Table1[[#This Row],[Immune]])</f>
        <v>1</v>
      </c>
      <c r="V296" t="b">
        <f>IF(OR(Table1[[#This Row],[Rodents]],Table1[[#This Row],[Human]],Table1[[#This Row],[Pig]]),OR(ISNUMBER(FIND("intratrach",C296)),ISNUMBER(FIND("nasal ",C296)),ISNUMBER(FIND("instill",C296))),"NA")</f>
        <v>1</v>
      </c>
      <c r="W296" t="b">
        <f>IF(OR(Table1[[#This Row],[Rodents]],Table1[[#This Row],[Human]],Table1[[#This Row],[Pig]]),OR(ISNUMBER(FIND("dermal",C296)),ISNUMBER(FIND("skin ",C296))),"NA")</f>
        <v>0</v>
      </c>
      <c r="X296" t="b">
        <f>IF(OR(Table1[[#This Row],[Rodents]],Table1[[#This Row],[Human]],Table1[[#This Row],[Pig]]),OR(ISNUMBER(FIND("injected",C296)),ISNUMBER(FIND("periton",C296)),ISNUMBER(FIND("intrascrot",C296))),"NA")</f>
        <v>0</v>
      </c>
      <c r="Y296" t="b">
        <f>IF(OR(Table1[[#This Row],[Rodents]],Table1[[#This Row],[Human]],Table1[[#This Row],[Pig]]),NOT(OR(Table1[[#This Row],[Inhaled/Intratracheal/intranasal]],Table1[[#This Row],[Dermal]],Table1[[#This Row],[Injected]])),"NA")</f>
        <v>0</v>
      </c>
      <c r="AA296" t="b">
        <f>OR(ISNUMBER(FIND("fish ",C296)),ISNUMBER(FIND("Fish ",C296)),ISNUMBER(FIND("aquatic",C296)),ISNUMBER(FIND("daphnids",C296)),ISNUMBER(FIND("Carcinus maenas",C296)),ISNUMBER(FIND("Daphnia",C296)),ISNUMBER(FIND("Ruditapes philippinarum",C296)),ISNUMBER(FIND("daphnia",C296)),ISNUMBER(FIND("marine",C296)),ISNUMBER(FIND("mussel",C296)),ISNUMBER(FIND("algae",C296)),ISNUMBER(FIND("Donax faba",C296)),ISNUMBER(FIND("estuarine",C296)),ISNUMBER(FIND("snail",C296)),ISNUMBER(FIND("Prorocentrum donghaiense",C296)) )</f>
        <v>0</v>
      </c>
      <c r="AB296" t="b">
        <f>OR(ISNUMBER(FIND(" rat ",C296)),ISNUMBER(FIND(" rats ",C296)),ISNUMBER(FIND(" Rats ",C296)),ISNUMBER(FIND(" Rat ",C296)),ISNUMBER(FIND(" rat.",C296)),ISNUMBER(FIND(" rats.",C296)),ISNUMBER(FIND("mouse",C296)),ISNUMBER(FIND("mice",C296)), ISNUMBER(FIND(" Mice",C296)))</f>
        <v>1</v>
      </c>
      <c r="AC296" t="b">
        <f>OR(ISNUMBER(FIND(" cell ",C296)),ISNUMBER(FIND("fibroblast",C296)),ISNUMBER(FIND("macrophage",C296)),ISNUMBER(FIND("epithelial",C296)),ISNUMBER(FIND("endothelial",C296)),ISNUMBER(FIND("neuron",C296)),ISNUMBER(FIND(" cells ",C296)),ISNUMBER(FIND("RBC",C296)),ISNUMBER(FIND("mitochond",C296)),ISNUMBER(FIND("adipocyte",C296)),ISNUMBER(FIND("osteo",C296)),ISNUMBER(FIND("keratin",C296)),ISNUMBER(FIND(" cell's ",C296)),ISNUMBER(FIND("eukary",C296)),ISNUMBER(FIND("sperm",C296)))</f>
        <v>0</v>
      </c>
      <c r="AD296" t="b">
        <f>OR(ISNUMBER(FIND("human",B296)),ISNUMBER(FIND("workers",B296)),ISNUMBER(FIND("workforces",B296)),ISNUMBER(FIND("occupational",B296)),ISNUMBER(FIND("Case report",B296)),ISNUMBER(FIND("Workplaces",B296)),ISNUMBER(FIND("worker",B296)))</f>
        <v>0</v>
      </c>
      <c r="AE296" t="b">
        <f>OR(ISNUMBER(FIND(" plant ",C296)),ISNUMBER(FIND("Plant ",C296)),ISNUMBER(FIND("tomato",C296)),ISNUMBER(FIND("plants",C296)),ISNUMBER(FIND("Plants",C296)),ISNUMBER(FIND("algae",C296)),ISNUMBER(FIND("lettuce",C296)),ISNUMBER(FIND("green gram sprouts ",C296)),ISNUMBER(FIND("Cucurbita pepo",C296)),ISNUMBER(FIND("bean ",C296)),ISNUMBER(FIND("chloroplast",C296)),ISNUMBER(FIND("chlorophyll",C296)),ISNUMBER(FIND("seedling",C296)),ISNUMBER(FIND("canola",C296)),ISNUMBER(FIND("shoot",C296)),ISNUMBER(FIND("photosynthes",C296)),ISNUMBER(FIND(" leaves ",C296)),,ISNUMBER(FIND("agriculture",C296)),ISNUMBER(FIND(" crops ",C296)))</f>
        <v>0</v>
      </c>
      <c r="AF296" t="b">
        <f>OR(ISNUMBER(FIND("bacteria",C296)),ISNUMBER(FIND("Bacteria",C296)),ISNUMBER(FIND("Bacterium",C296)),ISNUMBER(FIND("bacterium",C296)),ISNUMBER(FIND(" coli ",C296)))</f>
        <v>0</v>
      </c>
      <c r="AG296" t="b">
        <f>OR(ISNUMBER(FIND("fungi",C296)),ISNUMBER(FIND("Fungi",C296)),ISNUMBER(FIND("fungus",C296)),ISNUMBER(FIND("Fungus",C296)),ISNUMBER(FIND("mushroom",C296)),ISNUMBER(FIND("Mushroom",C296)),ISNUMBER(FIND(" mold ",C296)))</f>
        <v>0</v>
      </c>
      <c r="AH296" t="b">
        <f>OR(ISNUMBER(FIND("Pig ",C296)),ISNUMBER(FIND("pig ",C296)),ISNUMBER(FIND("Pigs ",C296)),ISNUMBER(FIND("pigs ",C296)))</f>
        <v>0</v>
      </c>
      <c r="AI296" t="b">
        <f>OR(ISNUMBER(FIND(" C. elegans",C296)),ISNUMBER(FIND("Caenorhabditis elegans",C296)),ISNUMBER(FIND("earthworms",C296)),ISNUMBER(FIND(" Ficopomatus enigmaticus",C296)),ISNUMBER(FIND("larva",C296)),ISNUMBER(FIND("Lumbriculus variegatus",C296)),ISNUMBER(FIND("nematode",C296)))</f>
        <v>0</v>
      </c>
      <c r="AJ296" t="b">
        <f>NOT(OR(AA296,AB296,AC296,AD296,AE296,AF296,AG296,AH296,AI296))</f>
        <v>0</v>
      </c>
      <c r="AL296" t="b">
        <f>OR(AA296,AB296,AD296,AE296,AF296,AG296,AH296,AI296)</f>
        <v>1</v>
      </c>
      <c r="AM296" t="b">
        <f>IF(Table1[[#This Row],[In vivo?]],IF(Table1[[#This Row],[Cell]],FALSE,TRUE),FALSE)</f>
        <v>1</v>
      </c>
      <c r="AN296" t="b">
        <f>AND(AC296,AL296)</f>
        <v>0</v>
      </c>
      <c r="AO296" t="b">
        <f>IF(Table1[[#This Row],[Cell]],IF(Table1[[#This Row],[In vivo?]],FALSE,TRUE),FALSE)</f>
        <v>0</v>
      </c>
      <c r="AP296" t="b">
        <f>NOT(OR(Table1[[#This Row],[In vivo?]],Table1[[#This Row],[Only in Cell]]))</f>
        <v>0</v>
      </c>
      <c r="AQ296" t="b">
        <f>IF(OR(Table1[[#This Row],[Rodents]],Table1[[#This Row],[Human]],Table1[[#This Row],[Pig]]),OR(ISNUMBER(FIND("pulmonary",C296)),ISNUMBER(FIND("lung",C296))),"NA")</f>
        <v>1</v>
      </c>
      <c r="AR296" t="b">
        <f>IF(OR(Table1[[#This Row],[Rodents]],Table1[[#This Row],[Human]],Table1[[#This Row],[Pig]]),OR(ISNUMBER(FIND("skin",C296)),ISNUMBER(FIND("dermal",C296))),"NA")</f>
        <v>0</v>
      </c>
      <c r="AS296" t="b">
        <f>IF(OR(Table1[[#This Row],[Rodents]],Table1[[#This Row],[Human]],Table1[[#This Row],[Pig]]),OR(ISNUMBER(FIND("liver",C296)),ISNUMBER(FIND("hepat",C296))),"NA")</f>
        <v>0</v>
      </c>
      <c r="AT296" t="b">
        <f>IF(OR(Table1[[#This Row],[Rodents]],Table1[[#This Row],[Human]],Table1[[#This Row],[Pig]]),OR(ISNUMBER(FIND("kidney",C296)),ISNUMBER(FIND("neph",C296))),"NA")</f>
        <v>0</v>
      </c>
      <c r="AU296" t="b">
        <f>IF(OR(Table1[[#This Row],[Rodents]],Table1[[#This Row],[Human]],Table1[[#This Row],[Pig]]),OR(ISNUMBER(FIND("brain",C296)),ISNUMBER(FIND("neur",C296)),ISNUMBER(FIND("nerv",C296))),"NA")</f>
        <v>0</v>
      </c>
      <c r="AV296" t="b">
        <f>IF(OR(Table1[[#This Row],[Rodents]],Table1[[#This Row],[Human]],Table1[[#This Row],[Pig]]),OR(ISNUMBER(FIND("heart",C296)),ISNUMBER(FIND("cardi",C296))),"NA")</f>
        <v>0</v>
      </c>
      <c r="AW296" t="b">
        <f>IF(OR(Table1[[#This Row],[Rodents]],Table1[[#This Row],[Human]],Table1[[#This Row],[Pig]]),OR(ISNUMBER(FIND("gastro",C296)),ISNUMBER(FIND("intesti",C296)),ISNUMBER(FIND("stomach",C296))),"NA")</f>
        <v>0</v>
      </c>
      <c r="AX296" t="b">
        <f>IF(OR(Table1[[#This Row],[Rodents]],Table1[[#This Row],[Human]],Table1[[#This Row],[Pig]]),NOT(OR(AQ296,AR296,AS296,AT296,AU296,AV296,AW296)),"NA")</f>
        <v>0</v>
      </c>
      <c r="AY296" t="b">
        <f>OR(ISNUMBER(FIND("SWCNT",C296)),ISNUMBER(FIND("SWNT",C296)),ISNUMBER(FIND("single-wall",C296)),ISNUMBER(FIND("single wall",C296)),ISNUMBER(FIND("Single wall",C296)),ISNUMBER(FIND("Single-wall",C296)),ISNUMBER(FIND("SWCNT",B296)),ISNUMBER(FIND("SWNT",B296)),ISNUMBER(FIND("single-wall",B296)),ISNUMBER(FIND("single wall",B296)),ISNUMBER(FIND("Single-wall",B296)),ISNUMBER(FIND("Single wall",B296)))</f>
        <v>0</v>
      </c>
      <c r="AZ296" t="b">
        <f>OR(ISNUMBER(FIND("MWCNT",C296)),ISNUMBER(FIND("MWNT",C296)),ISNUMBER(FIND("multi-wall",C296)),ISNUMBER(FIND("multi wall",C296)),ISNUMBER(FIND("multiwall",C296)),ISNUMBER(FIND("Multi-wall",C296)),ISNUMBER(FIND("Multi wall",C296)),ISNUMBER(FIND("Multiwall",C296)),ISNUMBER(FIND("MWCNT",B296)),ISNUMBER(FIND("MWNT",B296)),ISNUMBER(FIND("multi-wall",B296)),ISNUMBER(FIND("multi wall",B296)),ISNUMBER(FIND("multiwall",B296)),ISNUMBER(FIND("Multi-wall",B296)),ISNUMBER(FIND("Multi wall",B296)),ISNUMBER(FIND("Multiwall",B296)),ISNUMBER(FIND("Double-wall",B296)),ISNUMBER(FIND("Double wall",B296)),ISNUMBER(FIND("Doublewall",B296)),ISNUMBER(FIND("double-wall",B296)),ISNUMBER(FIND("double wall",B296)),ISNUMBER(FIND("doublewall",B296)))</f>
        <v>1</v>
      </c>
      <c r="BA296" t="b">
        <f>AND(Table1[[#This Row],[SWCNT]],Table1[[#This Row],[MWCNT]])</f>
        <v>0</v>
      </c>
      <c r="BB296" t="b">
        <f>IF(Table1[[#This Row],[SWCNT]]=TRUE,FALSE,IF(Table1[[#This Row],[MWCNT]]=TRUE,FALSE,TRUE))</f>
        <v>0</v>
      </c>
      <c r="BC296" s="18"/>
    </row>
    <row r="297" spans="1:55" ht="240.5">
      <c r="A297" t="s">
        <v>3132</v>
      </c>
      <c r="B297" s="2" t="s">
        <v>3133</v>
      </c>
      <c r="C297" s="16" t="s">
        <v>3134</v>
      </c>
      <c r="D297" s="17" t="s">
        <v>1278</v>
      </c>
      <c r="E297" s="2">
        <v>2015</v>
      </c>
      <c r="F297" t="b">
        <f>OR(ISNUMBER(FIND("cytotoxic",C297)),ISNUMBER(FIND("Cytotoxic",C297)),ISNUMBER(FIND("cellular toxicity",C297)),ISNUMBER(FIND("cell death",C297)),ISNUMBER(FIND("viable",C297)),ISNUMBER(FIND("phytotoxic",C297)),ISNUMBER(FIND("acute toxicity",C297)),ISNUMBER(FIND("MTT",C297)),ISNUMBER(FIND("survival",C297)),ISNUMBER(FIND("prolifer",C297)),ISNUMBER(FIND("apoptosis",C297)),ISNUMBER(FIND("neurotoxic",C297)),ISNUMBER(FIND("  lysis ",C297)),ISNUMBER(FIND("necrosis",C297)),ISNUMBER(FIND("cellular death",C297))*3,ISNUMBER(FIND("LDH",C297)),ISNUMBER(FIND("Acute toxicity",C297)))</f>
        <v>0</v>
      </c>
      <c r="G297" t="b">
        <f>OR(ISNUMBER(FIND("genotoxic",C297)),ISNUMBER(FIND("genotoxicity",C297)),ISNUMBER(FIND("DNA damage",C297)),ISNUMBER(FIND("DNA",C297)),ISNUMBER(FIND("RNA",C297)),ISNUMBER(FIND("mesothelioma",C297)),ISNUMBER(FIND("carcino",C297)),ISNUMBER(FIND("mutagen",C297)),ISNUMBER(FIND("genetic",C297)))</f>
        <v>0</v>
      </c>
      <c r="H297" t="b">
        <f>OR(ISNUMBER(FIND("inflammatory",C297)),ISNUMBER(FIND("inflamm",C297)))</f>
        <v>1</v>
      </c>
      <c r="I297" t="b">
        <f>OR(ISNUMBER(FIND("immune",C297)),ISNUMBER(FIND("immunological",C297)),ISNUMBER(FIND("interleuk",C297)),ISNUMBER(FIND("platelet activation",C297)),ISNUMBER(FIND("monocyte",C297)),ISNUMBER(FIND("leukocyte",C297)),ISNUMBER(FIND("cytokine",C297)),ISNUMBER(FIND("CD4",C297)),ISNUMBER(FIND("CD8",C297)),ISNUMBER(FIND("T-cell",C297)))</f>
        <v>0</v>
      </c>
      <c r="J297" t="b">
        <f>OR(ISNUMBER(FIND("reactive oxygen",C297)),ISNUMBER(FIND("ROS",C297)),ISNUMBER(FIND("free radical",C297)),ISNUMBER(FIND("oxidative stress",C297)),ISNUMBER(FIND("peroxid",C297)),ISNUMBER(FIND("oxidative",C297)),ISNUMBER(FIND("antioxid",C297)))</f>
        <v>0</v>
      </c>
      <c r="K297" t="b">
        <f>OR(ISNUMBER(FIND("autophag",C297)))</f>
        <v>0</v>
      </c>
      <c r="L297" t="b">
        <f>OR(ISNUMBER(FIND("morpholog",C297)))</f>
        <v>1</v>
      </c>
      <c r="M297" t="b">
        <f>OR(ISNUMBER(FIND("fibrosis",C297)),ISNUMBER(FIND("Fibrosis",C297)),ISNUMBER(FIND("fibrot",C297)))</f>
        <v>0</v>
      </c>
      <c r="N297" t="b">
        <f>OR(ISNUMBER(FIND("offspring",C297)),ISNUMBER(FIND("Parental",C297)),ISNUMBER(FIND("parental",C297)),ISNUMBER(FIND("germline",C297)),ISNUMBER(FIND("reproduc",C297)),ISNUMBER(FIND("embryo",C297)))</f>
        <v>0</v>
      </c>
      <c r="O297" t="b">
        <f>OR(ISNUMBER(FIND("metabol",C297)),ISNUMBER(FIND("Metabol",C297)),ISNUMBER(FIND("digest",C297)),ISNUMBER(FIND("mitochon",C297)))</f>
        <v>0</v>
      </c>
      <c r="P297" t="b">
        <f>OR(ISNUMBER(FIND("ecotox",C297)),ISNUMBER(FIND("Ecotox",B297)),ISNUMBER(FIND("ecotox",B297)),ISNUMBER(FIND("Ecotox",C297)))</f>
        <v>0</v>
      </c>
      <c r="Q297" t="b">
        <f>OR(ISNUMBER(FIND("Bioaccum",C297)),ISNUMBER(FIND("bioaccum",C297)),ISNUMBER(FIND("accum",C297)))</f>
        <v>1</v>
      </c>
      <c r="R297" t="b">
        <f>OR(ISNUMBER(FIND("Occupation",C297)),ISNUMBER(FIND("occupation",C297)),ISNUMBER(FIND("worker",C297)),ISNUMBER(FIND("workforce",C297)))</f>
        <v>1</v>
      </c>
      <c r="S297" t="b">
        <f>NOT(OR(F297,G297,H297,I297,J297,K297,L297,M297,N297,O297,P297,Q297,R297))</f>
        <v>0</v>
      </c>
      <c r="U297" t="b">
        <f>OR(Table1[[#This Row],[Inflammation]],Table1[[#This Row],[Immune]])</f>
        <v>1</v>
      </c>
      <c r="V297" t="b">
        <f>IF(OR(Table1[[#This Row],[Rodents]],Table1[[#This Row],[Human]],Table1[[#This Row],[Pig]]),OR(ISNUMBER(FIND("intratrach",C297)),ISNUMBER(FIND("nasal ",C297)),ISNUMBER(FIND("instill",C297))),"NA")</f>
        <v>1</v>
      </c>
      <c r="W297" t="b">
        <f>IF(OR(Table1[[#This Row],[Rodents]],Table1[[#This Row],[Human]],Table1[[#This Row],[Pig]]),OR(ISNUMBER(FIND("dermal",C297)),ISNUMBER(FIND("skin ",C297))),"NA")</f>
        <v>0</v>
      </c>
      <c r="X297" t="b">
        <f>IF(OR(Table1[[#This Row],[Rodents]],Table1[[#This Row],[Human]],Table1[[#This Row],[Pig]]),OR(ISNUMBER(FIND("injected",C297)),ISNUMBER(FIND("periton",C297)),ISNUMBER(FIND("intrascrot",C297))),"NA")</f>
        <v>0</v>
      </c>
      <c r="Y297" t="b">
        <f>IF(OR(Table1[[#This Row],[Rodents]],Table1[[#This Row],[Human]],Table1[[#This Row],[Pig]]),NOT(OR(Table1[[#This Row],[Inhaled/Intratracheal/intranasal]],Table1[[#This Row],[Dermal]],Table1[[#This Row],[Injected]])),"NA")</f>
        <v>0</v>
      </c>
      <c r="AA297" t="b">
        <f>OR(ISNUMBER(FIND("fish ",C297)),ISNUMBER(FIND("Fish ",C297)),ISNUMBER(FIND("aquatic",C297)),ISNUMBER(FIND("daphnids",C297)),ISNUMBER(FIND("Carcinus maenas",C297)),ISNUMBER(FIND("Daphnia",C297)),ISNUMBER(FIND("Ruditapes philippinarum",C297)),ISNUMBER(FIND("daphnia",C297)),ISNUMBER(FIND("marine",C297)),ISNUMBER(FIND("mussel",C297)),ISNUMBER(FIND("algae",C297)),ISNUMBER(FIND("Donax faba",C297)),ISNUMBER(FIND("estuarine",C297)),ISNUMBER(FIND("snail",C297)),ISNUMBER(FIND("Prorocentrum donghaiense",C297)) )</f>
        <v>0</v>
      </c>
      <c r="AB297" t="b">
        <f>OR(ISNUMBER(FIND(" rat ",C297)),ISNUMBER(FIND(" rats ",C297)),ISNUMBER(FIND(" Rats ",C297)),ISNUMBER(FIND(" Rat ",C297)),ISNUMBER(FIND(" rat.",C297)),ISNUMBER(FIND(" rats.",C297)),ISNUMBER(FIND("mouse",C297)),ISNUMBER(FIND("mice",C297)), ISNUMBER(FIND(" Mice",C297)))</f>
        <v>1</v>
      </c>
      <c r="AC297" t="b">
        <f>OR(ISNUMBER(FIND(" cell ",C297)),ISNUMBER(FIND("fibroblast",C297)),ISNUMBER(FIND("macrophage",C297)),ISNUMBER(FIND("epithelial",C297)),ISNUMBER(FIND("endothelial",C297)),ISNUMBER(FIND("neuron",C297)),ISNUMBER(FIND(" cells ",C297)),ISNUMBER(FIND("RBC",C297)),ISNUMBER(FIND("mitochond",C297)),ISNUMBER(FIND("adipocyte",C297)),ISNUMBER(FIND("osteo",C297)),ISNUMBER(FIND("keratin",C297)),ISNUMBER(FIND(" cell's ",C297)),ISNUMBER(FIND("eukary",C297)),ISNUMBER(FIND("sperm",C297)))</f>
        <v>0</v>
      </c>
      <c r="AD297" t="b">
        <f>OR(ISNUMBER(FIND("human",B297)),ISNUMBER(FIND("workers",B297)),ISNUMBER(FIND("workforces",B297)),ISNUMBER(FIND("occupational",B297)),ISNUMBER(FIND("Case report",B297)),ISNUMBER(FIND("Workplaces",B297)),ISNUMBER(FIND("worker",B297)))</f>
        <v>0</v>
      </c>
      <c r="AE297" t="b">
        <f>OR(ISNUMBER(FIND(" plant ",C297)),ISNUMBER(FIND("Plant ",C297)),ISNUMBER(FIND("tomato",C297)),ISNUMBER(FIND("plants",C297)),ISNUMBER(FIND("Plants",C297)),ISNUMBER(FIND("algae",C297)),ISNUMBER(FIND("lettuce",C297)),ISNUMBER(FIND("green gram sprouts ",C297)),ISNUMBER(FIND("Cucurbita pepo",C297)),ISNUMBER(FIND("bean ",C297)),ISNUMBER(FIND("chloroplast",C297)),ISNUMBER(FIND("chlorophyll",C297)),ISNUMBER(FIND("seedling",C297)),ISNUMBER(FIND("canola",C297)),ISNUMBER(FIND("shoot",C297)),ISNUMBER(FIND("photosynthes",C297)),ISNUMBER(FIND(" leaves ",C297)),,ISNUMBER(FIND("agriculture",C297)),ISNUMBER(FIND(" crops ",C297)))</f>
        <v>0</v>
      </c>
      <c r="AF297" t="b">
        <f>OR(ISNUMBER(FIND("bacteria",C297)),ISNUMBER(FIND("Bacteria",C297)),ISNUMBER(FIND("Bacterium",C297)),ISNUMBER(FIND("bacterium",C297)),ISNUMBER(FIND(" coli ",C297)))</f>
        <v>0</v>
      </c>
      <c r="AG297" t="b">
        <f>OR(ISNUMBER(FIND("fungi",C297)),ISNUMBER(FIND("Fungi",C297)),ISNUMBER(FIND("fungus",C297)),ISNUMBER(FIND("Fungus",C297)),ISNUMBER(FIND("mushroom",C297)),ISNUMBER(FIND("Mushroom",C297)),ISNUMBER(FIND(" mold ",C297)))</f>
        <v>0</v>
      </c>
      <c r="AH297" t="b">
        <f>OR(ISNUMBER(FIND("Pig ",C297)),ISNUMBER(FIND("pig ",C297)),ISNUMBER(FIND("Pigs ",C297)),ISNUMBER(FIND("pigs ",C297)))</f>
        <v>0</v>
      </c>
      <c r="AI297" t="b">
        <f>OR(ISNUMBER(FIND(" C. elegans",C297)),ISNUMBER(FIND("Caenorhabditis elegans",C297)),ISNUMBER(FIND("earthworms",C297)),ISNUMBER(FIND(" Ficopomatus enigmaticus",C297)),ISNUMBER(FIND("larva",C297)),ISNUMBER(FIND("Lumbriculus variegatus",C297)),ISNUMBER(FIND("nematode",C297)))</f>
        <v>0</v>
      </c>
      <c r="AJ297" t="b">
        <f>NOT(OR(AA297,AB297,AC297,AD297,AE297,AF297,AG297,AH297,AI297))</f>
        <v>0</v>
      </c>
      <c r="AL297" t="b">
        <f>OR(AA297,AB297,AD297,AE297,AF297,AG297,AH297,AI297)</f>
        <v>1</v>
      </c>
      <c r="AM297" t="b">
        <f>IF(Table1[[#This Row],[In vivo?]],IF(Table1[[#This Row],[Cell]],FALSE,TRUE),FALSE)</f>
        <v>1</v>
      </c>
      <c r="AN297" t="b">
        <f>AND(AC297,AL297)</f>
        <v>0</v>
      </c>
      <c r="AO297" t="b">
        <f>IF(Table1[[#This Row],[Cell]],IF(Table1[[#This Row],[In vivo?]],FALSE,TRUE),FALSE)</f>
        <v>0</v>
      </c>
      <c r="AP297" t="b">
        <f>NOT(OR(Table1[[#This Row],[In vivo?]],Table1[[#This Row],[Only in Cell]]))</f>
        <v>0</v>
      </c>
      <c r="AQ297" t="b">
        <f>IF(OR(Table1[[#This Row],[Rodents]],Table1[[#This Row],[Human]],Table1[[#This Row],[Pig]]),OR(ISNUMBER(FIND("pulmonary",C297)),ISNUMBER(FIND("lung",C297))),"NA")</f>
        <v>1</v>
      </c>
      <c r="AR297" t="b">
        <f>IF(OR(Table1[[#This Row],[Rodents]],Table1[[#This Row],[Human]],Table1[[#This Row],[Pig]]),OR(ISNUMBER(FIND("skin",C297)),ISNUMBER(FIND("dermal",C297))),"NA")</f>
        <v>0</v>
      </c>
      <c r="AS297" t="b">
        <f>IF(OR(Table1[[#This Row],[Rodents]],Table1[[#This Row],[Human]],Table1[[#This Row],[Pig]]),OR(ISNUMBER(FIND("liver",C297)),ISNUMBER(FIND("hepat",C297))),"NA")</f>
        <v>1</v>
      </c>
      <c r="AT297" t="b">
        <f>IF(OR(Table1[[#This Row],[Rodents]],Table1[[#This Row],[Human]],Table1[[#This Row],[Pig]]),OR(ISNUMBER(FIND("kidney",C297)),ISNUMBER(FIND("neph",C297))),"NA")</f>
        <v>1</v>
      </c>
      <c r="AU297" t="b">
        <f>IF(OR(Table1[[#This Row],[Rodents]],Table1[[#This Row],[Human]],Table1[[#This Row],[Pig]]),OR(ISNUMBER(FIND("brain",C297)),ISNUMBER(FIND("neur",C297)),ISNUMBER(FIND("nerv",C297))),"NA")</f>
        <v>0</v>
      </c>
      <c r="AV297" t="b">
        <f>IF(OR(Table1[[#This Row],[Rodents]],Table1[[#This Row],[Human]],Table1[[#This Row],[Pig]]),OR(ISNUMBER(FIND("heart",C297)),ISNUMBER(FIND("cardi",C297))),"NA")</f>
        <v>1</v>
      </c>
      <c r="AW297" t="b">
        <f>IF(OR(Table1[[#This Row],[Rodents]],Table1[[#This Row],[Human]],Table1[[#This Row],[Pig]]),OR(ISNUMBER(FIND("gastro",C297)),ISNUMBER(FIND("intesti",C297)),ISNUMBER(FIND("stomach",C297))),"NA")</f>
        <v>0</v>
      </c>
      <c r="AX297" t="b">
        <f>IF(OR(Table1[[#This Row],[Rodents]],Table1[[#This Row],[Human]],Table1[[#This Row],[Pig]]),NOT(OR(AQ297,AR297,AS297,AT297,AU297,AV297,AW297)),"NA")</f>
        <v>0</v>
      </c>
      <c r="AY297" t="b">
        <f>OR(ISNUMBER(FIND("SWCNT",C297)),ISNUMBER(FIND("SWNT",C297)),ISNUMBER(FIND("single-wall",C297)),ISNUMBER(FIND("single wall",C297)),ISNUMBER(FIND("Single wall",C297)),ISNUMBER(FIND("Single-wall",C297)),ISNUMBER(FIND("SWCNT",B297)),ISNUMBER(FIND("SWNT",B297)),ISNUMBER(FIND("single-wall",B297)),ISNUMBER(FIND("single wall",B297)),ISNUMBER(FIND("Single-wall",B297)),ISNUMBER(FIND("Single wall",B297)))</f>
        <v>0</v>
      </c>
      <c r="AZ297" t="b">
        <f>OR(ISNUMBER(FIND("MWCNT",C297)),ISNUMBER(FIND("MWNT",C297)),ISNUMBER(FIND("multi-wall",C297)),ISNUMBER(FIND("multi wall",C297)),ISNUMBER(FIND("multiwall",C297)),ISNUMBER(FIND("Multi-wall",C297)),ISNUMBER(FIND("Multi wall",C297)),ISNUMBER(FIND("Multiwall",C297)),ISNUMBER(FIND("MWCNT",B297)),ISNUMBER(FIND("MWNT",B297)),ISNUMBER(FIND("multi-wall",B297)),ISNUMBER(FIND("multi wall",B297)),ISNUMBER(FIND("multiwall",B297)),ISNUMBER(FIND("Multi-wall",B297)),ISNUMBER(FIND("Multi wall",B297)),ISNUMBER(FIND("Multiwall",B297)),ISNUMBER(FIND("Double-wall",B297)),ISNUMBER(FIND("Double wall",B297)),ISNUMBER(FIND("Doublewall",B297)),ISNUMBER(FIND("double-wall",B297)),ISNUMBER(FIND("double wall",B297)),ISNUMBER(FIND("doublewall",B297)))</f>
        <v>1</v>
      </c>
      <c r="BA297" t="b">
        <f>AND(Table1[[#This Row],[SWCNT]],Table1[[#This Row],[MWCNT]])</f>
        <v>0</v>
      </c>
      <c r="BB297" t="b">
        <f>IF(Table1[[#This Row],[SWCNT]]=TRUE,FALSE,IF(Table1[[#This Row],[MWCNT]]=TRUE,FALSE,TRUE))</f>
        <v>0</v>
      </c>
      <c r="BC297" s="18"/>
    </row>
    <row r="298" spans="1:55" ht="259">
      <c r="A298" t="s">
        <v>3135</v>
      </c>
      <c r="B298" s="2" t="s">
        <v>3136</v>
      </c>
      <c r="C298" s="16" t="s">
        <v>3137</v>
      </c>
      <c r="D298" s="17" t="s">
        <v>1458</v>
      </c>
      <c r="E298" s="2">
        <v>2015</v>
      </c>
      <c r="F298" t="b">
        <f>OR(ISNUMBER(FIND("cytotoxic",C298)),ISNUMBER(FIND("Cytotoxic",C298)),ISNUMBER(FIND("cellular toxicity",C298)),ISNUMBER(FIND("cell death",C298)),ISNUMBER(FIND("viable",C298)),ISNUMBER(FIND("phytotoxic",C298)),ISNUMBER(FIND("acute toxicity",C298)),ISNUMBER(FIND("MTT",C298)),ISNUMBER(FIND("survival",C298)),ISNUMBER(FIND("prolifer",C298)),ISNUMBER(FIND("apoptosis",C298)),ISNUMBER(FIND("neurotoxic",C298)),ISNUMBER(FIND("  lysis ",C298)),ISNUMBER(FIND("necrosis",C298)),ISNUMBER(FIND("cellular death",C298))*3,ISNUMBER(FIND("LDH",C298)),ISNUMBER(FIND("Acute toxicity",C298)))</f>
        <v>0</v>
      </c>
      <c r="G298" t="b">
        <f>OR(ISNUMBER(FIND("genotoxic",C298)),ISNUMBER(FIND("genotoxicity",C298)),ISNUMBER(FIND("DNA damage",C298)),ISNUMBER(FIND("DNA",C298)),ISNUMBER(FIND("RNA",C298)),ISNUMBER(FIND("mesothelioma",C298)),ISNUMBER(FIND("carcino",C298)),ISNUMBER(FIND("mutagen",C298)),ISNUMBER(FIND("genetic",C298)))</f>
        <v>1</v>
      </c>
      <c r="H298" t="b">
        <f>OR(ISNUMBER(FIND("inflammatory",C298)),ISNUMBER(FIND("inflamm",C298)))</f>
        <v>1</v>
      </c>
      <c r="I298" t="b">
        <f>OR(ISNUMBER(FIND("immune",C298)),ISNUMBER(FIND("immunological",C298)),ISNUMBER(FIND("interleuk",C298)),ISNUMBER(FIND("platelet activation",C298)),ISNUMBER(FIND("monocyte",C298)),ISNUMBER(FIND("leukocyte",C298)),ISNUMBER(FIND("cytokine",C298)),ISNUMBER(FIND("CD4",C298)),ISNUMBER(FIND("CD8",C298)),ISNUMBER(FIND("T-cell",C298)))</f>
        <v>1</v>
      </c>
      <c r="J298" t="b">
        <f>OR(ISNUMBER(FIND("reactive oxygen",C298)),ISNUMBER(FIND("ROS",C298)),ISNUMBER(FIND("free radical",C298)),ISNUMBER(FIND("oxidative stress",C298)),ISNUMBER(FIND("peroxid",C298)),ISNUMBER(FIND("oxidative",C298)),ISNUMBER(FIND("antioxid",C298)))</f>
        <v>0</v>
      </c>
      <c r="K298" t="b">
        <f>OR(ISNUMBER(FIND("autophag",C298)))</f>
        <v>0</v>
      </c>
      <c r="L298" t="b">
        <f>OR(ISNUMBER(FIND("morpholog",C298)))</f>
        <v>0</v>
      </c>
      <c r="M298" t="b">
        <f>OR(ISNUMBER(FIND("fibrosis",C298)),ISNUMBER(FIND("Fibrosis",C298)),ISNUMBER(FIND("fibrot",C298)))</f>
        <v>1</v>
      </c>
      <c r="N298" t="b">
        <f>OR(ISNUMBER(FIND("offspring",C298)),ISNUMBER(FIND("Parental",C298)),ISNUMBER(FIND("parental",C298)),ISNUMBER(FIND("germline",C298)),ISNUMBER(FIND("reproduc",C298)),ISNUMBER(FIND("embryo",C298)))</f>
        <v>0</v>
      </c>
      <c r="O298" t="b">
        <f>OR(ISNUMBER(FIND("metabol",C298)),ISNUMBER(FIND("Metabol",C298)),ISNUMBER(FIND("digest",C298)),ISNUMBER(FIND("mitochon",C298)))</f>
        <v>0</v>
      </c>
      <c r="P298" t="b">
        <f>OR(ISNUMBER(FIND("ecotox",C298)),ISNUMBER(FIND("Ecotox",B298)),ISNUMBER(FIND("ecotox",B298)),ISNUMBER(FIND("Ecotox",C298)))</f>
        <v>0</v>
      </c>
      <c r="Q298" t="b">
        <f>OR(ISNUMBER(FIND("Bioaccum",C298)),ISNUMBER(FIND("bioaccum",C298)),ISNUMBER(FIND("accum",C298)))</f>
        <v>0</v>
      </c>
      <c r="R298" t="b">
        <f>OR(ISNUMBER(FIND("Occupation",C298)),ISNUMBER(FIND("occupation",C298)),ISNUMBER(FIND("worker",C298)),ISNUMBER(FIND("workforce",C298)))</f>
        <v>0</v>
      </c>
      <c r="S298" t="b">
        <f>NOT(OR(F298,G298,H298,I298,J298,K298,L298,M298,N298,O298,P298,Q298,R298))</f>
        <v>0</v>
      </c>
      <c r="U298" t="b">
        <f>OR(Table1[[#This Row],[Inflammation]],Table1[[#This Row],[Immune]])</f>
        <v>1</v>
      </c>
      <c r="V298" t="b">
        <f>IF(OR(Table1[[#This Row],[Rodents]],Table1[[#This Row],[Human]],Table1[[#This Row],[Pig]]),OR(ISNUMBER(FIND("intratrach",C298)),ISNUMBER(FIND("nasal ",C298)),ISNUMBER(FIND("instill",C298))),"NA")</f>
        <v>0</v>
      </c>
      <c r="W298" t="b">
        <f>IF(OR(Table1[[#This Row],[Rodents]],Table1[[#This Row],[Human]],Table1[[#This Row],[Pig]]),OR(ISNUMBER(FIND("dermal",C298)),ISNUMBER(FIND("skin ",C298))),"NA")</f>
        <v>0</v>
      </c>
      <c r="X298" t="b">
        <f>IF(OR(Table1[[#This Row],[Rodents]],Table1[[#This Row],[Human]],Table1[[#This Row],[Pig]]),OR(ISNUMBER(FIND("injected",C298)),ISNUMBER(FIND("periton",C298)),ISNUMBER(FIND("intrascrot",C298))),"NA")</f>
        <v>0</v>
      </c>
      <c r="Y298" t="b">
        <f>IF(OR(Table1[[#This Row],[Rodents]],Table1[[#This Row],[Human]],Table1[[#This Row],[Pig]]),NOT(OR(Table1[[#This Row],[Inhaled/Intratracheal/intranasal]],Table1[[#This Row],[Dermal]],Table1[[#This Row],[Injected]])),"NA")</f>
        <v>1</v>
      </c>
      <c r="AA298" t="b">
        <f>OR(ISNUMBER(FIND("fish ",C298)),ISNUMBER(FIND("Fish ",C298)),ISNUMBER(FIND("aquatic",C298)),ISNUMBER(FIND("daphnids",C298)),ISNUMBER(FIND("Carcinus maenas",C298)),ISNUMBER(FIND("Daphnia",C298)),ISNUMBER(FIND("Ruditapes philippinarum",C298)),ISNUMBER(FIND("daphnia",C298)),ISNUMBER(FIND("marine",C298)),ISNUMBER(FIND("mussel",C298)),ISNUMBER(FIND("algae",C298)),ISNUMBER(FIND("Donax faba",C298)),ISNUMBER(FIND("estuarine",C298)),ISNUMBER(FIND("snail",C298)),ISNUMBER(FIND("Prorocentrum donghaiense",C298)) )</f>
        <v>0</v>
      </c>
      <c r="AB298" t="b">
        <f>OR(ISNUMBER(FIND(" rat ",C298)),ISNUMBER(FIND(" rats ",C298)),ISNUMBER(FIND(" Rats ",C298)),ISNUMBER(FIND(" Rat ",C298)),ISNUMBER(FIND(" rat.",C298)),ISNUMBER(FIND(" rats.",C298)),ISNUMBER(FIND("mouse",C298)),ISNUMBER(FIND("mice",C298)), ISNUMBER(FIND(" Mice",C298)))</f>
        <v>1</v>
      </c>
      <c r="AC298" t="b">
        <f>OR(ISNUMBER(FIND(" cell ",C298)),ISNUMBER(FIND("fibroblast",C298)),ISNUMBER(FIND("macrophage",C298)),ISNUMBER(FIND("epithelial",C298)),ISNUMBER(FIND("endothelial",C298)),ISNUMBER(FIND("neuron",C298)),ISNUMBER(FIND(" cells ",C298)),ISNUMBER(FIND("RBC",C298)),ISNUMBER(FIND("mitochond",C298)),ISNUMBER(FIND("adipocyte",C298)),ISNUMBER(FIND("osteo",C298)),ISNUMBER(FIND("keratin",C298)),ISNUMBER(FIND(" cell's ",C298)),ISNUMBER(FIND("eukary",C298)),ISNUMBER(FIND("sperm",C298)))</f>
        <v>1</v>
      </c>
      <c r="AD298" t="b">
        <f>OR(ISNUMBER(FIND("human",B298)),ISNUMBER(FIND("workers",B298)),ISNUMBER(FIND("workforces",B298)),ISNUMBER(FIND("occupational",B298)),ISNUMBER(FIND("Case report",B298)),ISNUMBER(FIND("Workplaces",B298)),ISNUMBER(FIND("worker",B298)))</f>
        <v>0</v>
      </c>
      <c r="AE298" t="b">
        <f>OR(ISNUMBER(FIND(" plant ",C298)),ISNUMBER(FIND("Plant ",C298)),ISNUMBER(FIND("tomato",C298)),ISNUMBER(FIND("plants",C298)),ISNUMBER(FIND("Plants",C298)),ISNUMBER(FIND("algae",C298)),ISNUMBER(FIND("lettuce",C298)),ISNUMBER(FIND("green gram sprouts ",C298)),ISNUMBER(FIND("Cucurbita pepo",C298)),ISNUMBER(FIND("bean ",C298)),ISNUMBER(FIND("chloroplast",C298)),ISNUMBER(FIND("chlorophyll",C298)),ISNUMBER(FIND("seedling",C298)),ISNUMBER(FIND("canola",C298)),ISNUMBER(FIND("shoot",C298)),ISNUMBER(FIND("photosynthes",C298)),ISNUMBER(FIND(" leaves ",C298)),,ISNUMBER(FIND("agriculture",C298)),ISNUMBER(FIND(" crops ",C298)))</f>
        <v>0</v>
      </c>
      <c r="AF298" t="b">
        <f>OR(ISNUMBER(FIND("bacteria",C298)),ISNUMBER(FIND("Bacteria",C298)),ISNUMBER(FIND("Bacterium",C298)),ISNUMBER(FIND("bacterium",C298)),ISNUMBER(FIND(" coli ",C298)))</f>
        <v>0</v>
      </c>
      <c r="AG298" t="b">
        <f>OR(ISNUMBER(FIND("fungi",C298)),ISNUMBER(FIND("Fungi",C298)),ISNUMBER(FIND("fungus",C298)),ISNUMBER(FIND("Fungus",C298)),ISNUMBER(FIND("mushroom",C298)),ISNUMBER(FIND("Mushroom",C298)),ISNUMBER(FIND(" mold ",C298)))</f>
        <v>0</v>
      </c>
      <c r="AH298" t="b">
        <f>OR(ISNUMBER(FIND("Pig ",C298)),ISNUMBER(FIND("pig ",C298)),ISNUMBER(FIND("Pigs ",C298)),ISNUMBER(FIND("pigs ",C298)))</f>
        <v>0</v>
      </c>
      <c r="AI298" t="b">
        <f>OR(ISNUMBER(FIND(" C. elegans",C298)),ISNUMBER(FIND("Caenorhabditis elegans",C298)),ISNUMBER(FIND("earthworms",C298)),ISNUMBER(FIND(" Ficopomatus enigmaticus",C298)),ISNUMBER(FIND("larva",C298)),ISNUMBER(FIND("Lumbriculus variegatus",C298)),ISNUMBER(FIND("nematode",C298)))</f>
        <v>0</v>
      </c>
      <c r="AJ298" t="b">
        <f>NOT(OR(AA298,AB298,AC298,AD298,AE298,AF298,AG298,AH298,AI298))</f>
        <v>0</v>
      </c>
      <c r="AL298" t="b">
        <f>OR(AA298,AB298,AD298,AE298,AF298,AG298,AH298,AI298)</f>
        <v>1</v>
      </c>
      <c r="AM298" t="b">
        <f>IF(Table1[[#This Row],[In vivo?]],IF(Table1[[#This Row],[Cell]],FALSE,TRUE),FALSE)</f>
        <v>0</v>
      </c>
      <c r="AN298" t="b">
        <f>AND(AC298,AL298)</f>
        <v>1</v>
      </c>
      <c r="AO298" t="b">
        <f>IF(Table1[[#This Row],[Cell]],IF(Table1[[#This Row],[In vivo?]],FALSE,TRUE),FALSE)</f>
        <v>0</v>
      </c>
      <c r="AP298" t="b">
        <f>NOT(OR(Table1[[#This Row],[In vivo?]],Table1[[#This Row],[Only in Cell]]))</f>
        <v>0</v>
      </c>
      <c r="AQ298" t="b">
        <f>IF(OR(Table1[[#This Row],[Rodents]],Table1[[#This Row],[Human]],Table1[[#This Row],[Pig]]),OR(ISNUMBER(FIND("pulmonary",C298)),ISNUMBER(FIND("lung",C298))),"NA")</f>
        <v>1</v>
      </c>
      <c r="AR298" t="b">
        <f>IF(OR(Table1[[#This Row],[Rodents]],Table1[[#This Row],[Human]],Table1[[#This Row],[Pig]]),OR(ISNUMBER(FIND("skin",C298)),ISNUMBER(FIND("dermal",C298))),"NA")</f>
        <v>0</v>
      </c>
      <c r="AS298" t="b">
        <f>IF(OR(Table1[[#This Row],[Rodents]],Table1[[#This Row],[Human]],Table1[[#This Row],[Pig]]),OR(ISNUMBER(FIND("liver",C298)),ISNUMBER(FIND("hepat",C298))),"NA")</f>
        <v>0</v>
      </c>
      <c r="AT298" t="b">
        <f>IF(OR(Table1[[#This Row],[Rodents]],Table1[[#This Row],[Human]],Table1[[#This Row],[Pig]]),OR(ISNUMBER(FIND("kidney",C298)),ISNUMBER(FIND("neph",C298))),"NA")</f>
        <v>0</v>
      </c>
      <c r="AU298" t="b">
        <f>IF(OR(Table1[[#This Row],[Rodents]],Table1[[#This Row],[Human]],Table1[[#This Row],[Pig]]),OR(ISNUMBER(FIND("brain",C298)),ISNUMBER(FIND("neur",C298)),ISNUMBER(FIND("nerv",C298))),"NA")</f>
        <v>0</v>
      </c>
      <c r="AV298" t="b">
        <f>IF(OR(Table1[[#This Row],[Rodents]],Table1[[#This Row],[Human]],Table1[[#This Row],[Pig]]),OR(ISNUMBER(FIND("heart",C298)),ISNUMBER(FIND("cardi",C298))),"NA")</f>
        <v>0</v>
      </c>
      <c r="AW298" t="b">
        <f>IF(OR(Table1[[#This Row],[Rodents]],Table1[[#This Row],[Human]],Table1[[#This Row],[Pig]]),OR(ISNUMBER(FIND("gastro",C298)),ISNUMBER(FIND("intesti",C298)),ISNUMBER(FIND("stomach",C298))),"NA")</f>
        <v>0</v>
      </c>
      <c r="AX298" t="b">
        <f>IF(OR(Table1[[#This Row],[Rodents]],Table1[[#This Row],[Human]],Table1[[#This Row],[Pig]]),NOT(OR(AQ298,AR298,AS298,AT298,AU298,AV298,AW298)),"NA")</f>
        <v>0</v>
      </c>
      <c r="AY298" t="b">
        <f>OR(ISNUMBER(FIND("SWCNT",C298)),ISNUMBER(FIND("SWNT",C298)),ISNUMBER(FIND("single-wall",C298)),ISNUMBER(FIND("single wall",C298)),ISNUMBER(FIND("Single wall",C298)),ISNUMBER(FIND("Single-wall",C298)),ISNUMBER(FIND("SWCNT",B298)),ISNUMBER(FIND("SWNT",B298)),ISNUMBER(FIND("single-wall",B298)),ISNUMBER(FIND("single wall",B298)),ISNUMBER(FIND("Single-wall",B298)),ISNUMBER(FIND("Single wall",B298)))</f>
        <v>0</v>
      </c>
      <c r="AZ298" t="b">
        <f>OR(ISNUMBER(FIND("MWCNT",C298)),ISNUMBER(FIND("MWNT",C298)),ISNUMBER(FIND("multi-wall",C298)),ISNUMBER(FIND("multi wall",C298)),ISNUMBER(FIND("multiwall",C298)),ISNUMBER(FIND("Multi-wall",C298)),ISNUMBER(FIND("Multi wall",C298)),ISNUMBER(FIND("Multiwall",C298)),ISNUMBER(FIND("MWCNT",B298)),ISNUMBER(FIND("MWNT",B298)),ISNUMBER(FIND("multi-wall",B298)),ISNUMBER(FIND("multi wall",B298)),ISNUMBER(FIND("multiwall",B298)),ISNUMBER(FIND("Multi-wall",B298)),ISNUMBER(FIND("Multi wall",B298)),ISNUMBER(FIND("Multiwall",B298)),ISNUMBER(FIND("Double-wall",B298)),ISNUMBER(FIND("Double wall",B298)),ISNUMBER(FIND("Doublewall",B298)),ISNUMBER(FIND("double-wall",B298)),ISNUMBER(FIND("double wall",B298)),ISNUMBER(FIND("doublewall",B298)))</f>
        <v>1</v>
      </c>
      <c r="BA298" t="b">
        <f>AND(Table1[[#This Row],[SWCNT]],Table1[[#This Row],[MWCNT]])</f>
        <v>0</v>
      </c>
      <c r="BB298" t="b">
        <f>IF(Table1[[#This Row],[SWCNT]]=TRUE,FALSE,IF(Table1[[#This Row],[MWCNT]]=TRUE,FALSE,TRUE))</f>
        <v>0</v>
      </c>
      <c r="BC298" s="18"/>
    </row>
    <row r="299" spans="1:55" ht="259">
      <c r="A299" t="s">
        <v>3144</v>
      </c>
      <c r="B299" s="2" t="s">
        <v>3149</v>
      </c>
      <c r="C299" s="16" t="s">
        <v>3154</v>
      </c>
      <c r="D299" s="17" t="s">
        <v>395</v>
      </c>
      <c r="E299" s="2">
        <v>2015</v>
      </c>
      <c r="F299" t="b">
        <f>OR(ISNUMBER(FIND("cytotoxic",C299)),ISNUMBER(FIND("Cytotoxic",C299)),ISNUMBER(FIND("cellular toxicity",C299)),ISNUMBER(FIND("cell death",C299)),ISNUMBER(FIND("viable",C299)),ISNUMBER(FIND("phytotoxic",C299)),ISNUMBER(FIND("acute toxicity",C299)),ISNUMBER(FIND("MTT",C299)),ISNUMBER(FIND("survival",C299)),ISNUMBER(FIND("prolifer",C299)),ISNUMBER(FIND("apoptosis",C299)),ISNUMBER(FIND("neurotoxic",C299)),ISNUMBER(FIND("  lysis ",C299)),ISNUMBER(FIND("necrosis",C299)),ISNUMBER(FIND("cellular death",C299))*3,ISNUMBER(FIND("LDH",C299)),ISNUMBER(FIND("Acute toxicity",C299)))</f>
        <v>0</v>
      </c>
      <c r="G299" t="b">
        <f>OR(ISNUMBER(FIND("genotoxic",C299)),ISNUMBER(FIND("genotoxicity",C299)),ISNUMBER(FIND("DNA damage",C299)),ISNUMBER(FIND("DNA",C299)),ISNUMBER(FIND("RNA",C299)),ISNUMBER(FIND("mesothelioma",C299)),ISNUMBER(FIND("carcino",C299)),ISNUMBER(FIND("mutagen",C299)),ISNUMBER(FIND("genetic",C299)))</f>
        <v>0</v>
      </c>
      <c r="H299" t="b">
        <f>OR(ISNUMBER(FIND("inflammatory",C299)),ISNUMBER(FIND("inflamm",C299)))</f>
        <v>1</v>
      </c>
      <c r="I299" t="b">
        <f>OR(ISNUMBER(FIND("immune",C299)),ISNUMBER(FIND("immunological",C299)),ISNUMBER(FIND("interleuk",C299)),ISNUMBER(FIND("platelet activation",C299)),ISNUMBER(FIND("monocyte",C299)),ISNUMBER(FIND("leukocyte",C299)),ISNUMBER(FIND("cytokine",C299)),ISNUMBER(FIND("CD4",C299)),ISNUMBER(FIND("CD8",C299)),ISNUMBER(FIND("T-cell",C299)))</f>
        <v>1</v>
      </c>
      <c r="J299" t="b">
        <f>OR(ISNUMBER(FIND("reactive oxygen",C299)),ISNUMBER(FIND("ROS",C299)),ISNUMBER(FIND("free radical",C299)),ISNUMBER(FIND("oxidative stress",C299)),ISNUMBER(FIND("peroxid",C299)),ISNUMBER(FIND("oxidative",C299)),ISNUMBER(FIND("antioxid",C299)))</f>
        <v>0</v>
      </c>
      <c r="K299" t="b">
        <f>OR(ISNUMBER(FIND("autophag",C299)))</f>
        <v>0</v>
      </c>
      <c r="L299" t="b">
        <f>OR(ISNUMBER(FIND("morpholog",C299)))</f>
        <v>0</v>
      </c>
      <c r="M299" t="b">
        <f>OR(ISNUMBER(FIND("fibrosis",C299)),ISNUMBER(FIND("Fibrosis",C299)),ISNUMBER(FIND("fibrot",C299)))</f>
        <v>0</v>
      </c>
      <c r="N299" t="b">
        <f>OR(ISNUMBER(FIND("offspring",C299)),ISNUMBER(FIND("Parental",C299)),ISNUMBER(FIND("parental",C299)),ISNUMBER(FIND("germline",C299)),ISNUMBER(FIND("reproduc",C299)),ISNUMBER(FIND("embryo",C299)))</f>
        <v>0</v>
      </c>
      <c r="O299" t="b">
        <f>OR(ISNUMBER(FIND("metabol",C299)),ISNUMBER(FIND("Metabol",C299)),ISNUMBER(FIND("digest",C299)),ISNUMBER(FIND("mitochon",C299)))</f>
        <v>0</v>
      </c>
      <c r="P299" t="b">
        <f>OR(ISNUMBER(FIND("ecotox",C299)),ISNUMBER(FIND("Ecotox",B299)),ISNUMBER(FIND("ecotox",B299)),ISNUMBER(FIND("Ecotox",C299)))</f>
        <v>0</v>
      </c>
      <c r="Q299" t="b">
        <f>OR(ISNUMBER(FIND("Bioaccum",C299)),ISNUMBER(FIND("bioaccum",C299)),ISNUMBER(FIND("accum",C299)))</f>
        <v>0</v>
      </c>
      <c r="R299" t="b">
        <f>OR(ISNUMBER(FIND("Occupation",C299)),ISNUMBER(FIND("occupation",C299)),ISNUMBER(FIND("worker",C299)),ISNUMBER(FIND("workforce",C299)))</f>
        <v>0</v>
      </c>
      <c r="S299" t="b">
        <f>NOT(OR(F299,G299,H299,I299,J299,K299,L299,M299,N299,O299,P299,Q299,R299))</f>
        <v>0</v>
      </c>
      <c r="U299" t="b">
        <f>OR(Table1[[#This Row],[Inflammation]],Table1[[#This Row],[Immune]])</f>
        <v>1</v>
      </c>
      <c r="V299" t="b">
        <f>IF(OR(Table1[[#This Row],[Rodents]],Table1[[#This Row],[Human]],Table1[[#This Row],[Pig]]),OR(ISNUMBER(FIND("intratrach",C299)),ISNUMBER(FIND("nasal ",C299)),ISNUMBER(FIND("instill",C299))),"NA")</f>
        <v>0</v>
      </c>
      <c r="W299" t="b">
        <f>IF(OR(Table1[[#This Row],[Rodents]],Table1[[#This Row],[Human]],Table1[[#This Row],[Pig]]),OR(ISNUMBER(FIND("dermal",C299)),ISNUMBER(FIND("skin ",C299))),"NA")</f>
        <v>0</v>
      </c>
      <c r="X299" t="b">
        <f>IF(OR(Table1[[#This Row],[Rodents]],Table1[[#This Row],[Human]],Table1[[#This Row],[Pig]]),OR(ISNUMBER(FIND("injected",C299)),ISNUMBER(FIND("periton",C299)),ISNUMBER(FIND("intrascrot",C299))),"NA")</f>
        <v>0</v>
      </c>
      <c r="Y299" t="b">
        <f>IF(OR(Table1[[#This Row],[Rodents]],Table1[[#This Row],[Human]],Table1[[#This Row],[Pig]]),NOT(OR(Table1[[#This Row],[Inhaled/Intratracheal/intranasal]],Table1[[#This Row],[Dermal]],Table1[[#This Row],[Injected]])),"NA")</f>
        <v>1</v>
      </c>
      <c r="AA299" t="b">
        <f>OR(ISNUMBER(FIND("fish ",C299)),ISNUMBER(FIND("Fish ",C299)),ISNUMBER(FIND("aquatic",C299)),ISNUMBER(FIND("daphnids",C299)),ISNUMBER(FIND("Carcinus maenas",C299)),ISNUMBER(FIND("Daphnia",C299)),ISNUMBER(FIND("Ruditapes philippinarum",C299)),ISNUMBER(FIND("daphnia",C299)),ISNUMBER(FIND("marine",C299)),ISNUMBER(FIND("mussel",C299)),ISNUMBER(FIND("algae",C299)),ISNUMBER(FIND("Donax faba",C299)),ISNUMBER(FIND("estuarine",C299)),ISNUMBER(FIND("snail",C299)),ISNUMBER(FIND("Prorocentrum donghaiense",C299)) )</f>
        <v>0</v>
      </c>
      <c r="AB299" t="b">
        <f>OR(ISNUMBER(FIND(" rat ",C299)),ISNUMBER(FIND(" rats ",C299)),ISNUMBER(FIND(" Rats ",C299)),ISNUMBER(FIND(" Rat ",C299)),ISNUMBER(FIND(" rat.",C299)),ISNUMBER(FIND(" rats.",C299)),ISNUMBER(FIND("mouse",C299)),ISNUMBER(FIND("mice",C299)), ISNUMBER(FIND(" Mice",C299)))</f>
        <v>1</v>
      </c>
      <c r="AC299" t="b">
        <f>OR(ISNUMBER(FIND(" cell ",C299)),ISNUMBER(FIND("fibroblast",C299)),ISNUMBER(FIND("macrophage",C299)),ISNUMBER(FIND("epithelial",C299)),ISNUMBER(FIND("endothelial",C299)),ISNUMBER(FIND("neuron",C299)),ISNUMBER(FIND(" cells ",C299)),ISNUMBER(FIND("RBC",C299)),ISNUMBER(FIND("mitochond",C299)),ISNUMBER(FIND("adipocyte",C299)),ISNUMBER(FIND("osteo",C299)),ISNUMBER(FIND("keratin",C299)),ISNUMBER(FIND(" cell's ",C299)),ISNUMBER(FIND("eukary",C299)),ISNUMBER(FIND("sperm",C299)))</f>
        <v>0</v>
      </c>
      <c r="AD299" t="b">
        <f>OR(ISNUMBER(FIND("human",B299)),ISNUMBER(FIND("workers",B299)),ISNUMBER(FIND("workforces",B299)),ISNUMBER(FIND("occupational",B299)),ISNUMBER(FIND("Case report",B299)),ISNUMBER(FIND("Workplaces",B299)),ISNUMBER(FIND("worker",B299)))</f>
        <v>0</v>
      </c>
      <c r="AE299" t="b">
        <f>OR(ISNUMBER(FIND(" plant ",C299)),ISNUMBER(FIND("Plant ",C299)),ISNUMBER(FIND("tomato",C299)),ISNUMBER(FIND("plants",C299)),ISNUMBER(FIND("Plants",C299)),ISNUMBER(FIND("algae",C299)),ISNUMBER(FIND("lettuce",C299)),ISNUMBER(FIND("green gram sprouts ",C299)),ISNUMBER(FIND("Cucurbita pepo",C299)),ISNUMBER(FIND("bean ",C299)),ISNUMBER(FIND("chloroplast",C299)),ISNUMBER(FIND("chlorophyll",C299)),ISNUMBER(FIND("seedling",C299)),ISNUMBER(FIND("canola",C299)),ISNUMBER(FIND("shoot",C299)),ISNUMBER(FIND("photosynthes",C299)),ISNUMBER(FIND(" leaves ",C299)),,ISNUMBER(FIND("agriculture",C299)),ISNUMBER(FIND(" crops ",C299)))</f>
        <v>0</v>
      </c>
      <c r="AF299" t="b">
        <f>OR(ISNUMBER(FIND("bacteria",C299)),ISNUMBER(FIND("Bacteria",C299)),ISNUMBER(FIND("Bacterium",C299)),ISNUMBER(FIND("bacterium",C299)),ISNUMBER(FIND(" coli ",C299)))</f>
        <v>0</v>
      </c>
      <c r="AG299" t="b">
        <f>OR(ISNUMBER(FIND("fungi",C299)),ISNUMBER(FIND("Fungi",C299)),ISNUMBER(FIND("fungus",C299)),ISNUMBER(FIND("Fungus",C299)),ISNUMBER(FIND("mushroom",C299)),ISNUMBER(FIND("Mushroom",C299)),ISNUMBER(FIND(" mold ",C299)))</f>
        <v>0</v>
      </c>
      <c r="AH299" t="b">
        <f>OR(ISNUMBER(FIND("Pig ",C299)),ISNUMBER(FIND("pig ",C299)),ISNUMBER(FIND("Pigs ",C299)),ISNUMBER(FIND("pigs ",C299)))</f>
        <v>0</v>
      </c>
      <c r="AI299" t="b">
        <f>OR(ISNUMBER(FIND(" C. elegans",C299)),ISNUMBER(FIND("Caenorhabditis elegans",C299)),ISNUMBER(FIND("earthworms",C299)),ISNUMBER(FIND(" Ficopomatus enigmaticus",C299)),ISNUMBER(FIND("larva",C299)),ISNUMBER(FIND("Lumbriculus variegatus",C299)),ISNUMBER(FIND("nematode",C299)))</f>
        <v>0</v>
      </c>
      <c r="AJ299" t="b">
        <f>NOT(OR(AA299,AB299,AC299,AD299,AE299,AF299,AG299,AH299,AI299))</f>
        <v>0</v>
      </c>
      <c r="AL299" t="b">
        <f>OR(AA299,AB299,AD299,AE299,AF299,AG299,AH299,AI299)</f>
        <v>1</v>
      </c>
      <c r="AM299" t="b">
        <f>IF(Table1[[#This Row],[In vivo?]],IF(Table1[[#This Row],[Cell]],FALSE,TRUE),FALSE)</f>
        <v>1</v>
      </c>
      <c r="AN299" t="b">
        <f>AND(AC299,AL299)</f>
        <v>0</v>
      </c>
      <c r="AO299" t="b">
        <f>IF(Table1[[#This Row],[Cell]],IF(Table1[[#This Row],[In vivo?]],FALSE,TRUE),FALSE)</f>
        <v>0</v>
      </c>
      <c r="AP299" t="b">
        <f>NOT(OR(Table1[[#This Row],[In vivo?]],Table1[[#This Row],[Only in Cell]]))</f>
        <v>0</v>
      </c>
      <c r="AQ299" t="b">
        <f>IF(OR(Table1[[#This Row],[Rodents]],Table1[[#This Row],[Human]],Table1[[#This Row],[Pig]]),OR(ISNUMBER(FIND("pulmonary",C299)),ISNUMBER(FIND("lung",C299))),"NA")</f>
        <v>1</v>
      </c>
      <c r="AR299" t="b">
        <f>IF(OR(Table1[[#This Row],[Rodents]],Table1[[#This Row],[Human]],Table1[[#This Row],[Pig]]),OR(ISNUMBER(FIND("skin",C299)),ISNUMBER(FIND("dermal",C299))),"NA")</f>
        <v>0</v>
      </c>
      <c r="AS299" t="b">
        <f>IF(OR(Table1[[#This Row],[Rodents]],Table1[[#This Row],[Human]],Table1[[#This Row],[Pig]]),OR(ISNUMBER(FIND("liver",C299)),ISNUMBER(FIND("hepat",C299))),"NA")</f>
        <v>0</v>
      </c>
      <c r="AT299" t="b">
        <f>IF(OR(Table1[[#This Row],[Rodents]],Table1[[#This Row],[Human]],Table1[[#This Row],[Pig]]),OR(ISNUMBER(FIND("kidney",C299)),ISNUMBER(FIND("neph",C299))),"NA")</f>
        <v>0</v>
      </c>
      <c r="AU299" t="b">
        <f>IF(OR(Table1[[#This Row],[Rodents]],Table1[[#This Row],[Human]],Table1[[#This Row],[Pig]]),OR(ISNUMBER(FIND("brain",C299)),ISNUMBER(FIND("neur",C299)),ISNUMBER(FIND("nerv",C299))),"NA")</f>
        <v>0</v>
      </c>
      <c r="AV299" t="b">
        <f>IF(OR(Table1[[#This Row],[Rodents]],Table1[[#This Row],[Human]],Table1[[#This Row],[Pig]]),OR(ISNUMBER(FIND("heart",C299)),ISNUMBER(FIND("cardi",C299))),"NA")</f>
        <v>0</v>
      </c>
      <c r="AW299" t="b">
        <f>IF(OR(Table1[[#This Row],[Rodents]],Table1[[#This Row],[Human]],Table1[[#This Row],[Pig]]),OR(ISNUMBER(FIND("gastro",C299)),ISNUMBER(FIND("intesti",C299)),ISNUMBER(FIND("stomach",C299))),"NA")</f>
        <v>0</v>
      </c>
      <c r="AX299" t="b">
        <f>IF(OR(Table1[[#This Row],[Rodents]],Table1[[#This Row],[Human]],Table1[[#This Row],[Pig]]),NOT(OR(AQ299,AR299,AS299,AT299,AU299,AV299,AW299)),"NA")</f>
        <v>0</v>
      </c>
      <c r="AY299" t="b">
        <f>OR(ISNUMBER(FIND("SWCNT",C299)),ISNUMBER(FIND("SWNT",C299)),ISNUMBER(FIND("single-wall",C299)),ISNUMBER(FIND("single wall",C299)),ISNUMBER(FIND("Single wall",C299)),ISNUMBER(FIND("Single-wall",C299)),ISNUMBER(FIND("SWCNT",B299)),ISNUMBER(FIND("SWNT",B299)),ISNUMBER(FIND("single-wall",B299)),ISNUMBER(FIND("single wall",B299)),ISNUMBER(FIND("Single-wall",B299)),ISNUMBER(FIND("Single wall",B299)))</f>
        <v>0</v>
      </c>
      <c r="AZ299" t="b">
        <f>OR(ISNUMBER(FIND("MWCNT",C299)),ISNUMBER(FIND("MWNT",C299)),ISNUMBER(FIND("multi-wall",C299)),ISNUMBER(FIND("multi wall",C299)),ISNUMBER(FIND("multiwall",C299)),ISNUMBER(FIND("Multi-wall",C299)),ISNUMBER(FIND("Multi wall",C299)),ISNUMBER(FIND("Multiwall",C299)),ISNUMBER(FIND("MWCNT",B299)),ISNUMBER(FIND("MWNT",B299)),ISNUMBER(FIND("multi-wall",B299)),ISNUMBER(FIND("multi wall",B299)),ISNUMBER(FIND("multiwall",B299)),ISNUMBER(FIND("Multi-wall",B299)),ISNUMBER(FIND("Multi wall",B299)),ISNUMBER(FIND("Multiwall",B299)),ISNUMBER(FIND("Double-wall",B299)),ISNUMBER(FIND("Double wall",B299)),ISNUMBER(FIND("Doublewall",B299)),ISNUMBER(FIND("double-wall",B299)),ISNUMBER(FIND("double wall",B299)),ISNUMBER(FIND("doublewall",B299)))</f>
        <v>1</v>
      </c>
      <c r="BA299" t="b">
        <f>AND(Table1[[#This Row],[SWCNT]],Table1[[#This Row],[MWCNT]])</f>
        <v>0</v>
      </c>
      <c r="BB299" t="b">
        <f>IF(Table1[[#This Row],[SWCNT]]=TRUE,FALSE,IF(Table1[[#This Row],[MWCNT]]=TRUE,FALSE,TRUE))</f>
        <v>0</v>
      </c>
      <c r="BC299" s="18"/>
    </row>
    <row r="300" spans="1:55" ht="185">
      <c r="A300" t="s">
        <v>3145</v>
      </c>
      <c r="B300" s="2" t="s">
        <v>3150</v>
      </c>
      <c r="C300" s="16" t="s">
        <v>3155</v>
      </c>
      <c r="D300" s="17" t="s">
        <v>290</v>
      </c>
      <c r="E300" s="2">
        <v>2015</v>
      </c>
      <c r="F300" t="b">
        <f>OR(ISNUMBER(FIND("cytotoxic",C300)),ISNUMBER(FIND("Cytotoxic",C300)),ISNUMBER(FIND("cellular toxicity",C300)),ISNUMBER(FIND("cell death",C300)),ISNUMBER(FIND("viable",C300)),ISNUMBER(FIND("phytotoxic",C300)),ISNUMBER(FIND("acute toxicity",C300)),ISNUMBER(FIND("MTT",C300)),ISNUMBER(FIND("survival",C300)),ISNUMBER(FIND("prolifer",C300)),ISNUMBER(FIND("apoptosis",C300)),ISNUMBER(FIND("neurotoxic",C300)),ISNUMBER(FIND("  lysis ",C300)),ISNUMBER(FIND("necrosis",C300)),ISNUMBER(FIND("cellular death",C300))*3,ISNUMBER(FIND("LDH",C300)),ISNUMBER(FIND("Acute toxicity",C300)))</f>
        <v>1</v>
      </c>
      <c r="G300" t="b">
        <f>OR(ISNUMBER(FIND("genotoxic",C300)),ISNUMBER(FIND("genotoxicity",C300)),ISNUMBER(FIND("DNA damage",C300)),ISNUMBER(FIND("DNA",C300)),ISNUMBER(FIND("RNA",C300)),ISNUMBER(FIND("mesothelioma",C300)),ISNUMBER(FIND("carcino",C300)),ISNUMBER(FIND("mutagen",C300)),ISNUMBER(FIND("genetic",C300)))</f>
        <v>0</v>
      </c>
      <c r="H300" t="b">
        <f>OR(ISNUMBER(FIND("inflammatory",C300)),ISNUMBER(FIND("inflamm",C300)))</f>
        <v>1</v>
      </c>
      <c r="I300" t="b">
        <f>OR(ISNUMBER(FIND("immune",C300)),ISNUMBER(FIND("immunological",C300)),ISNUMBER(FIND("interleuk",C300)),ISNUMBER(FIND("platelet activation",C300)),ISNUMBER(FIND("monocyte",C300)),ISNUMBER(FIND("leukocyte",C300)),ISNUMBER(FIND("cytokine",C300)),ISNUMBER(FIND("CD4",C300)),ISNUMBER(FIND("CD8",C300)),ISNUMBER(FIND("T-cell",C300)))</f>
        <v>0</v>
      </c>
      <c r="J300" t="b">
        <f>OR(ISNUMBER(FIND("reactive oxygen",C300)),ISNUMBER(FIND("ROS",C300)),ISNUMBER(FIND("free radical",C300)),ISNUMBER(FIND("oxidative stress",C300)),ISNUMBER(FIND("peroxid",C300)),ISNUMBER(FIND("oxidative",C300)),ISNUMBER(FIND("antioxid",C300)))</f>
        <v>1</v>
      </c>
      <c r="K300" t="b">
        <f>OR(ISNUMBER(FIND("autophag",C300)))</f>
        <v>0</v>
      </c>
      <c r="L300" t="b">
        <f>OR(ISNUMBER(FIND("morpholog",C300)))</f>
        <v>0</v>
      </c>
      <c r="M300" t="b">
        <f>OR(ISNUMBER(FIND("fibrosis",C300)),ISNUMBER(FIND("Fibrosis",C300)),ISNUMBER(FIND("fibrot",C300)))</f>
        <v>0</v>
      </c>
      <c r="N300" t="b">
        <f>OR(ISNUMBER(FIND("offspring",C300)),ISNUMBER(FIND("Parental",C300)),ISNUMBER(FIND("parental",C300)),ISNUMBER(FIND("germline",C300)),ISNUMBER(FIND("reproduc",C300)),ISNUMBER(FIND("embryo",C300)))</f>
        <v>0</v>
      </c>
      <c r="O300" t="b">
        <f>OR(ISNUMBER(FIND("metabol",C300)),ISNUMBER(FIND("Metabol",C300)),ISNUMBER(FIND("digest",C300)),ISNUMBER(FIND("mitochon",C300)))</f>
        <v>0</v>
      </c>
      <c r="P300" t="b">
        <f>OR(ISNUMBER(FIND("ecotox",C300)),ISNUMBER(FIND("Ecotox",B300)),ISNUMBER(FIND("ecotox",B300)),ISNUMBER(FIND("Ecotox",C300)))</f>
        <v>0</v>
      </c>
      <c r="Q300" t="b">
        <f>OR(ISNUMBER(FIND("Bioaccum",C300)),ISNUMBER(FIND("bioaccum",C300)),ISNUMBER(FIND("accum",C300)))</f>
        <v>0</v>
      </c>
      <c r="R300" t="b">
        <f>OR(ISNUMBER(FIND("Occupation",C300)),ISNUMBER(FIND("occupation",C300)),ISNUMBER(FIND("worker",C300)),ISNUMBER(FIND("workforce",C300)))</f>
        <v>0</v>
      </c>
      <c r="S300" t="b">
        <f>NOT(OR(F300,G300,H300,I300,J300,K300,L300,M300,N300,O300,P300,Q300,R300))</f>
        <v>0</v>
      </c>
      <c r="U300" t="b">
        <f>OR(Table1[[#This Row],[Inflammation]],Table1[[#This Row],[Immune]])</f>
        <v>1</v>
      </c>
      <c r="V300" t="str">
        <f>IF(OR(Table1[[#This Row],[Rodents]],Table1[[#This Row],[Human]],Table1[[#This Row],[Pig]]),OR(ISNUMBER(FIND("intratrach",C300)),ISNUMBER(FIND("nasal ",C300)),ISNUMBER(FIND("instill",C300))),"NA")</f>
        <v>NA</v>
      </c>
      <c r="W300" t="str">
        <f>IF(OR(Table1[[#This Row],[Rodents]],Table1[[#This Row],[Human]],Table1[[#This Row],[Pig]]),OR(ISNUMBER(FIND("dermal",C300)),ISNUMBER(FIND("skin ",C300))),"NA")</f>
        <v>NA</v>
      </c>
      <c r="X300" t="str">
        <f>IF(OR(Table1[[#This Row],[Rodents]],Table1[[#This Row],[Human]],Table1[[#This Row],[Pig]]),OR(ISNUMBER(FIND("injected",C300)),ISNUMBER(FIND("periton",C300)),ISNUMBER(FIND("intrascrot",C300))),"NA")</f>
        <v>NA</v>
      </c>
      <c r="Y300" t="str">
        <f>IF(OR(Table1[[#This Row],[Rodents]],Table1[[#This Row],[Human]],Table1[[#This Row],[Pig]]),NOT(OR(Table1[[#This Row],[Inhaled/Intratracheal/intranasal]],Table1[[#This Row],[Dermal]],Table1[[#This Row],[Injected]])),"NA")</f>
        <v>NA</v>
      </c>
      <c r="AA300" t="b">
        <f>OR(ISNUMBER(FIND("fish ",C300)),ISNUMBER(FIND("Fish ",C300)),ISNUMBER(FIND("aquatic",C300)),ISNUMBER(FIND("daphnids",C300)),ISNUMBER(FIND("Carcinus maenas",C300)),ISNUMBER(FIND("Daphnia",C300)),ISNUMBER(FIND("Ruditapes philippinarum",C300)),ISNUMBER(FIND("daphnia",C300)),ISNUMBER(FIND("marine",C300)),ISNUMBER(FIND("mussel",C300)),ISNUMBER(FIND("algae",C300)),ISNUMBER(FIND("Donax faba",C300)),ISNUMBER(FIND("estuarine",C300)),ISNUMBER(FIND("snail",C300)),ISNUMBER(FIND("Prorocentrum donghaiense",C300)) )</f>
        <v>0</v>
      </c>
      <c r="AB300" t="b">
        <f>OR(ISNUMBER(FIND(" rat ",C300)),ISNUMBER(FIND(" rats ",C300)),ISNUMBER(FIND(" Rats ",C300)),ISNUMBER(FIND(" Rat ",C300)),ISNUMBER(FIND(" rat.",C300)),ISNUMBER(FIND(" rats.",C300)),ISNUMBER(FIND("mouse",C300)),ISNUMBER(FIND("mice",C300)), ISNUMBER(FIND(" Mice",C300)))</f>
        <v>0</v>
      </c>
      <c r="AC300" t="b">
        <f>OR(ISNUMBER(FIND(" cell ",C300)),ISNUMBER(FIND("fibroblast",C300)),ISNUMBER(FIND("macrophage",C300)),ISNUMBER(FIND("epithelial",C300)),ISNUMBER(FIND("endothelial",C300)),ISNUMBER(FIND("neuron",C300)),ISNUMBER(FIND(" cells ",C300)),ISNUMBER(FIND("RBC",C300)),ISNUMBER(FIND("mitochond",C300)),ISNUMBER(FIND("adipocyte",C300)),ISNUMBER(FIND("osteo",C300)),ISNUMBER(FIND("keratin",C300)),ISNUMBER(FIND(" cell's ",C300)),ISNUMBER(FIND("eukary",C300)),ISNUMBER(FIND("sperm",C300)))</f>
        <v>1</v>
      </c>
      <c r="AD300" t="b">
        <f>OR(ISNUMBER(FIND("human",B300)),ISNUMBER(FIND("workers",B300)),ISNUMBER(FIND("workforces",B300)),ISNUMBER(FIND("occupational",B300)),ISNUMBER(FIND("Case report",B300)),ISNUMBER(FIND("Workplaces",B300)),ISNUMBER(FIND("worker",B300)))</f>
        <v>0</v>
      </c>
      <c r="AE300" t="b">
        <f>OR(ISNUMBER(FIND(" plant ",C300)),ISNUMBER(FIND("Plant ",C300)),ISNUMBER(FIND("tomato",C300)),ISNUMBER(FIND("plants",C300)),ISNUMBER(FIND("Plants",C300)),ISNUMBER(FIND("algae",C300)),ISNUMBER(FIND("lettuce",C300)),ISNUMBER(FIND("green gram sprouts ",C300)),ISNUMBER(FIND("Cucurbita pepo",C300)),ISNUMBER(FIND("bean ",C300)),ISNUMBER(FIND("chloroplast",C300)),ISNUMBER(FIND("chlorophyll",C300)),ISNUMBER(FIND("seedling",C300)),ISNUMBER(FIND("canola",C300)),ISNUMBER(FIND("shoot",C300)),ISNUMBER(FIND("photosynthes",C300)),ISNUMBER(FIND(" leaves ",C300)),,ISNUMBER(FIND("agriculture",C300)),ISNUMBER(FIND(" crops ",C300)))</f>
        <v>0</v>
      </c>
      <c r="AF300" t="b">
        <f>OR(ISNUMBER(FIND("bacteria",C300)),ISNUMBER(FIND("Bacteria",C300)),ISNUMBER(FIND("Bacterium",C300)),ISNUMBER(FIND("bacterium",C300)),ISNUMBER(FIND(" coli ",C300)))</f>
        <v>0</v>
      </c>
      <c r="AG300" t="b">
        <f>OR(ISNUMBER(FIND("fungi",C300)),ISNUMBER(FIND("Fungi",C300)),ISNUMBER(FIND("fungus",C300)),ISNUMBER(FIND("Fungus",C300)),ISNUMBER(FIND("mushroom",C300)),ISNUMBER(FIND("Mushroom",C300)),ISNUMBER(FIND(" mold ",C300)))</f>
        <v>0</v>
      </c>
      <c r="AH300" t="b">
        <f>OR(ISNUMBER(FIND("Pig ",C300)),ISNUMBER(FIND("pig ",C300)),ISNUMBER(FIND("Pigs ",C300)),ISNUMBER(FIND("pigs ",C300)))</f>
        <v>0</v>
      </c>
      <c r="AI300" t="b">
        <f>OR(ISNUMBER(FIND(" C. elegans",C300)),ISNUMBER(FIND("Caenorhabditis elegans",C300)),ISNUMBER(FIND("earthworms",C300)),ISNUMBER(FIND(" Ficopomatus enigmaticus",C300)),ISNUMBER(FIND("larva",C300)),ISNUMBER(FIND("Lumbriculus variegatus",C300)),ISNUMBER(FIND("nematode",C300)))</f>
        <v>0</v>
      </c>
      <c r="AJ300" t="b">
        <f>NOT(OR(AA300,AB300,AC300,AD300,AE300,AF300,AG300,AH300,AI300))</f>
        <v>0</v>
      </c>
      <c r="AL300" t="b">
        <f>OR(AA300,AB300,AD300,AE300,AF300,AG300,AH300,AI300)</f>
        <v>0</v>
      </c>
      <c r="AM300" t="b">
        <f>IF(Table1[[#This Row],[In vivo?]],IF(Table1[[#This Row],[Cell]],FALSE,TRUE),FALSE)</f>
        <v>0</v>
      </c>
      <c r="AN300" t="b">
        <f>AND(AC300,AL300)</f>
        <v>0</v>
      </c>
      <c r="AO300" t="b">
        <f>IF(Table1[[#This Row],[Cell]],IF(Table1[[#This Row],[In vivo?]],FALSE,TRUE),FALSE)</f>
        <v>1</v>
      </c>
      <c r="AP300" t="b">
        <f>NOT(OR(Table1[[#This Row],[In vivo?]],Table1[[#This Row],[Only in Cell]]))</f>
        <v>0</v>
      </c>
      <c r="AQ300" t="str">
        <f>IF(OR(Table1[[#This Row],[Rodents]],Table1[[#This Row],[Human]],Table1[[#This Row],[Pig]]),OR(ISNUMBER(FIND("pulmonary",C300)),ISNUMBER(FIND("lung",C300))),"NA")</f>
        <v>NA</v>
      </c>
      <c r="AR300" t="str">
        <f>IF(OR(Table1[[#This Row],[Rodents]],Table1[[#This Row],[Human]],Table1[[#This Row],[Pig]]),OR(ISNUMBER(FIND("skin",C300)),ISNUMBER(FIND("dermal",C300))),"NA")</f>
        <v>NA</v>
      </c>
      <c r="AS300" t="str">
        <f>IF(OR(Table1[[#This Row],[Rodents]],Table1[[#This Row],[Human]],Table1[[#This Row],[Pig]]),OR(ISNUMBER(FIND("liver",C300)),ISNUMBER(FIND("hepat",C300))),"NA")</f>
        <v>NA</v>
      </c>
      <c r="AT300" t="str">
        <f>IF(OR(Table1[[#This Row],[Rodents]],Table1[[#This Row],[Human]],Table1[[#This Row],[Pig]]),OR(ISNUMBER(FIND("kidney",C300)),ISNUMBER(FIND("neph",C300))),"NA")</f>
        <v>NA</v>
      </c>
      <c r="AU300" t="str">
        <f>IF(OR(Table1[[#This Row],[Rodents]],Table1[[#This Row],[Human]],Table1[[#This Row],[Pig]]),OR(ISNUMBER(FIND("brain",C300)),ISNUMBER(FIND("neur",C300)),ISNUMBER(FIND("nerv",C300))),"NA")</f>
        <v>NA</v>
      </c>
      <c r="AV300" t="str">
        <f>IF(OR(Table1[[#This Row],[Rodents]],Table1[[#This Row],[Human]],Table1[[#This Row],[Pig]]),OR(ISNUMBER(FIND("heart",C300)),ISNUMBER(FIND("cardi",C300))),"NA")</f>
        <v>NA</v>
      </c>
      <c r="AW300" t="str">
        <f>IF(OR(Table1[[#This Row],[Rodents]],Table1[[#This Row],[Human]],Table1[[#This Row],[Pig]]),OR(ISNUMBER(FIND("gastro",C300)),ISNUMBER(FIND("intesti",C300)),ISNUMBER(FIND("stomach",C300))),"NA")</f>
        <v>NA</v>
      </c>
      <c r="AX300" t="str">
        <f>IF(OR(Table1[[#This Row],[Rodents]],Table1[[#This Row],[Human]],Table1[[#This Row],[Pig]]),NOT(OR(AQ300,AR300,AS300,AT300,AU300,AV300,AW300)),"NA")</f>
        <v>NA</v>
      </c>
      <c r="AY300" t="b">
        <f>OR(ISNUMBER(FIND("SWCNT",C300)),ISNUMBER(FIND("SWNT",C300)),ISNUMBER(FIND("single-wall",C300)),ISNUMBER(FIND("single wall",C300)),ISNUMBER(FIND("Single wall",C300)),ISNUMBER(FIND("Single-wall",C300)),ISNUMBER(FIND("SWCNT",B300)),ISNUMBER(FIND("SWNT",B300)),ISNUMBER(FIND("single-wall",B300)),ISNUMBER(FIND("single wall",B300)),ISNUMBER(FIND("Single-wall",B300)),ISNUMBER(FIND("Single wall",B300)))</f>
        <v>0</v>
      </c>
      <c r="AZ300" t="b">
        <f>OR(ISNUMBER(FIND("MWCNT",C300)),ISNUMBER(FIND("MWNT",C300)),ISNUMBER(FIND("multi-wall",C300)),ISNUMBER(FIND("multi wall",C300)),ISNUMBER(FIND("multiwall",C300)),ISNUMBER(FIND("Multi-wall",C300)),ISNUMBER(FIND("Multi wall",C300)),ISNUMBER(FIND("Multiwall",C300)),ISNUMBER(FIND("MWCNT",B300)),ISNUMBER(FIND("MWNT",B300)),ISNUMBER(FIND("multi-wall",B300)),ISNUMBER(FIND("multi wall",B300)),ISNUMBER(FIND("multiwall",B300)),ISNUMBER(FIND("Multi-wall",B300)),ISNUMBER(FIND("Multi wall",B300)),ISNUMBER(FIND("Multiwall",B300)),ISNUMBER(FIND("Double-wall",B300)),ISNUMBER(FIND("Double wall",B300)),ISNUMBER(FIND("Doublewall",B300)),ISNUMBER(FIND("double-wall",B300)),ISNUMBER(FIND("double wall",B300)),ISNUMBER(FIND("doublewall",B300)))</f>
        <v>1</v>
      </c>
      <c r="BA300" t="b">
        <f>AND(Table1[[#This Row],[SWCNT]],Table1[[#This Row],[MWCNT]])</f>
        <v>0</v>
      </c>
      <c r="BB300" t="b">
        <f>IF(Table1[[#This Row],[SWCNT]]=TRUE,FALSE,IF(Table1[[#This Row],[MWCNT]]=TRUE,FALSE,TRUE))</f>
        <v>0</v>
      </c>
      <c r="BC300" s="18"/>
    </row>
    <row r="301" spans="1:55" ht="277.5">
      <c r="A301" t="s">
        <v>3160</v>
      </c>
      <c r="B301" s="2" t="s">
        <v>3165</v>
      </c>
      <c r="C301" s="16" t="s">
        <v>3170</v>
      </c>
      <c r="D301" s="17" t="s">
        <v>148</v>
      </c>
      <c r="E301" s="2">
        <v>2015</v>
      </c>
      <c r="F301" t="b">
        <f>OR(ISNUMBER(FIND("cytotoxic",C301)),ISNUMBER(FIND("Cytotoxic",C301)),ISNUMBER(FIND("cellular toxicity",C301)),ISNUMBER(FIND("cell death",C301)),ISNUMBER(FIND("viable",C301)),ISNUMBER(FIND("phytotoxic",C301)),ISNUMBER(FIND("acute toxicity",C301)),ISNUMBER(FIND("MTT",C301)),ISNUMBER(FIND("survival",C301)),ISNUMBER(FIND("prolifer",C301)),ISNUMBER(FIND("apoptosis",C301)),ISNUMBER(FIND("neurotoxic",C301)),ISNUMBER(FIND("  lysis ",C301)),ISNUMBER(FIND("necrosis",C301)),ISNUMBER(FIND("cellular death",C301))*3,ISNUMBER(FIND("LDH",C301)),ISNUMBER(FIND("Acute toxicity",C301)))</f>
        <v>1</v>
      </c>
      <c r="G301" t="b">
        <f>OR(ISNUMBER(FIND("genotoxic",C301)),ISNUMBER(FIND("genotoxicity",C301)),ISNUMBER(FIND("DNA damage",C301)),ISNUMBER(FIND("DNA",C301)),ISNUMBER(FIND("RNA",C301)),ISNUMBER(FIND("mesothelioma",C301)),ISNUMBER(FIND("carcino",C301)),ISNUMBER(FIND("mutagen",C301)),ISNUMBER(FIND("genetic",C301)))</f>
        <v>0</v>
      </c>
      <c r="H301" t="b">
        <f>OR(ISNUMBER(FIND("inflammatory",C301)),ISNUMBER(FIND("inflamm",C301)))</f>
        <v>1</v>
      </c>
      <c r="I301" t="b">
        <f>OR(ISNUMBER(FIND("immune",C301)),ISNUMBER(FIND("immunological",C301)),ISNUMBER(FIND("interleuk",C301)),ISNUMBER(FIND("platelet activation",C301)),ISNUMBER(FIND("monocyte",C301)),ISNUMBER(FIND("leukocyte",C301)),ISNUMBER(FIND("cytokine",C301)),ISNUMBER(FIND("CD4",C301)),ISNUMBER(FIND("CD8",C301)),ISNUMBER(FIND("T-cell",C301)))</f>
        <v>1</v>
      </c>
      <c r="J301" t="b">
        <f>OR(ISNUMBER(FIND("reactive oxygen",C301)),ISNUMBER(FIND("ROS",C301)),ISNUMBER(FIND("free radical",C301)),ISNUMBER(FIND("oxidative stress",C301)),ISNUMBER(FIND("peroxid",C301)),ISNUMBER(FIND("oxidative",C301)),ISNUMBER(FIND("antioxid",C301)))</f>
        <v>1</v>
      </c>
      <c r="K301" t="b">
        <f>OR(ISNUMBER(FIND("autophag",C301)))</f>
        <v>0</v>
      </c>
      <c r="L301" t="b">
        <f>OR(ISNUMBER(FIND("morpholog",C301)))</f>
        <v>0</v>
      </c>
      <c r="M301" t="b">
        <f>OR(ISNUMBER(FIND("fibrosis",C301)),ISNUMBER(FIND("Fibrosis",C301)),ISNUMBER(FIND("fibrot",C301)))</f>
        <v>0</v>
      </c>
      <c r="N301" t="b">
        <f>OR(ISNUMBER(FIND("offspring",C301)),ISNUMBER(FIND("Parental",C301)),ISNUMBER(FIND("parental",C301)),ISNUMBER(FIND("germline",C301)),ISNUMBER(FIND("reproduc",C301)),ISNUMBER(FIND("embryo",C301)))</f>
        <v>0</v>
      </c>
      <c r="O301" t="b">
        <f>OR(ISNUMBER(FIND("metabol",C301)),ISNUMBER(FIND("Metabol",C301)),ISNUMBER(FIND("digest",C301)),ISNUMBER(FIND("mitochon",C301)))</f>
        <v>0</v>
      </c>
      <c r="P301" t="b">
        <f>OR(ISNUMBER(FIND("ecotox",C301)),ISNUMBER(FIND("Ecotox",B301)),ISNUMBER(FIND("ecotox",B301)),ISNUMBER(FIND("Ecotox",C301)))</f>
        <v>0</v>
      </c>
      <c r="Q301" t="b">
        <f>OR(ISNUMBER(FIND("Bioaccum",C301)),ISNUMBER(FIND("bioaccum",C301)),ISNUMBER(FIND("accum",C301)))</f>
        <v>0</v>
      </c>
      <c r="R301" t="b">
        <f>OR(ISNUMBER(FIND("Occupation",C301)),ISNUMBER(FIND("occupation",C301)),ISNUMBER(FIND("worker",C301)),ISNUMBER(FIND("workforce",C301)))</f>
        <v>0</v>
      </c>
      <c r="S301" t="b">
        <f>NOT(OR(F301,G301,H301,I301,J301,K301,L301,M301,N301,O301,P301,Q301,R301))</f>
        <v>0</v>
      </c>
      <c r="U301" t="b">
        <f>OR(Table1[[#This Row],[Inflammation]],Table1[[#This Row],[Immune]])</f>
        <v>1</v>
      </c>
      <c r="V301" t="b">
        <f>IF(OR(Table1[[#This Row],[Rodents]],Table1[[#This Row],[Human]],Table1[[#This Row],[Pig]]),OR(ISNUMBER(FIND("intratrach",C301)),ISNUMBER(FIND("nasal ",C301)),ISNUMBER(FIND("instill",C301))),"NA")</f>
        <v>1</v>
      </c>
      <c r="W301" t="b">
        <f>IF(OR(Table1[[#This Row],[Rodents]],Table1[[#This Row],[Human]],Table1[[#This Row],[Pig]]),OR(ISNUMBER(FIND("dermal",C301)),ISNUMBER(FIND("skin ",C301))),"NA")</f>
        <v>0</v>
      </c>
      <c r="X301" t="b">
        <f>IF(OR(Table1[[#This Row],[Rodents]],Table1[[#This Row],[Human]],Table1[[#This Row],[Pig]]),OR(ISNUMBER(FIND("injected",C301)),ISNUMBER(FIND("periton",C301)),ISNUMBER(FIND("intrascrot",C301))),"NA")</f>
        <v>0</v>
      </c>
      <c r="Y301" t="b">
        <f>IF(OR(Table1[[#This Row],[Rodents]],Table1[[#This Row],[Human]],Table1[[#This Row],[Pig]]),NOT(OR(Table1[[#This Row],[Inhaled/Intratracheal/intranasal]],Table1[[#This Row],[Dermal]],Table1[[#This Row],[Injected]])),"NA")</f>
        <v>0</v>
      </c>
      <c r="AA301" t="b">
        <f>OR(ISNUMBER(FIND("fish ",C301)),ISNUMBER(FIND("Fish ",C301)),ISNUMBER(FIND("aquatic",C301)),ISNUMBER(FIND("daphnids",C301)),ISNUMBER(FIND("Carcinus maenas",C301)),ISNUMBER(FIND("Daphnia",C301)),ISNUMBER(FIND("Ruditapes philippinarum",C301)),ISNUMBER(FIND("daphnia",C301)),ISNUMBER(FIND("marine",C301)),ISNUMBER(FIND("mussel",C301)),ISNUMBER(FIND("algae",C301)),ISNUMBER(FIND("Donax faba",C301)),ISNUMBER(FIND("estuarine",C301)),ISNUMBER(FIND("snail",C301)),ISNUMBER(FIND("Prorocentrum donghaiense",C301)) )</f>
        <v>0</v>
      </c>
      <c r="AB301" t="b">
        <f>OR(ISNUMBER(FIND(" rat ",C301)),ISNUMBER(FIND(" rats ",C301)),ISNUMBER(FIND(" Rats ",C301)),ISNUMBER(FIND(" Rat ",C301)),ISNUMBER(FIND(" rat.",C301)),ISNUMBER(FIND(" rats.",C301)),ISNUMBER(FIND("mouse",C301)),ISNUMBER(FIND("mice",C301)), ISNUMBER(FIND(" Mice",C301)))</f>
        <v>1</v>
      </c>
      <c r="AC301" t="b">
        <f>OR(ISNUMBER(FIND(" cell ",C301)),ISNUMBER(FIND("fibroblast",C301)),ISNUMBER(FIND("macrophage",C301)),ISNUMBER(FIND("epithelial",C301)),ISNUMBER(FIND("endothelial",C301)),ISNUMBER(FIND("neuron",C301)),ISNUMBER(FIND(" cells ",C301)),ISNUMBER(FIND("RBC",C301)),ISNUMBER(FIND("mitochond",C301)),ISNUMBER(FIND("adipocyte",C301)),ISNUMBER(FIND("osteo",C301)),ISNUMBER(FIND("keratin",C301)),ISNUMBER(FIND(" cell's ",C301)),ISNUMBER(FIND("eukary",C301)),ISNUMBER(FIND("sperm",C301)))</f>
        <v>1</v>
      </c>
      <c r="AD301" t="b">
        <f>OR(ISNUMBER(FIND("human",B301)),ISNUMBER(FIND("workers",B301)),ISNUMBER(FIND("workforces",B301)),ISNUMBER(FIND("occupational",B301)),ISNUMBER(FIND("Case report",B301)),ISNUMBER(FIND("Workplaces",B301)),ISNUMBER(FIND("worker",B301)))</f>
        <v>0</v>
      </c>
      <c r="AE301" t="b">
        <f>OR(ISNUMBER(FIND(" plant ",C301)),ISNUMBER(FIND("Plant ",C301)),ISNUMBER(FIND("tomato",C301)),ISNUMBER(FIND("plants",C301)),ISNUMBER(FIND("Plants",C301)),ISNUMBER(FIND("algae",C301)),ISNUMBER(FIND("lettuce",C301)),ISNUMBER(FIND("green gram sprouts ",C301)),ISNUMBER(FIND("Cucurbita pepo",C301)),ISNUMBER(FIND("bean ",C301)),ISNUMBER(FIND("chloroplast",C301)),ISNUMBER(FIND("chlorophyll",C301)),ISNUMBER(FIND("seedling",C301)),ISNUMBER(FIND("canola",C301)),ISNUMBER(FIND("shoot",C301)),ISNUMBER(FIND("photosynthes",C301)),ISNUMBER(FIND(" leaves ",C301)),,ISNUMBER(FIND("agriculture",C301)),ISNUMBER(FIND(" crops ",C301)))</f>
        <v>0</v>
      </c>
      <c r="AF301" t="b">
        <f>OR(ISNUMBER(FIND("bacteria",C301)),ISNUMBER(FIND("Bacteria",C301)),ISNUMBER(FIND("Bacterium",C301)),ISNUMBER(FIND("bacterium",C301)),ISNUMBER(FIND(" coli ",C301)))</f>
        <v>0</v>
      </c>
      <c r="AG301" t="b">
        <f>OR(ISNUMBER(FIND("fungi",C301)),ISNUMBER(FIND("Fungi",C301)),ISNUMBER(FIND("fungus",C301)),ISNUMBER(FIND("Fungus",C301)),ISNUMBER(FIND("mushroom",C301)),ISNUMBER(FIND("Mushroom",C301)),ISNUMBER(FIND(" mold ",C301)))</f>
        <v>0</v>
      </c>
      <c r="AH301" t="b">
        <f>OR(ISNUMBER(FIND("Pig ",C301)),ISNUMBER(FIND("pig ",C301)),ISNUMBER(FIND("Pigs ",C301)),ISNUMBER(FIND("pigs ",C301)))</f>
        <v>0</v>
      </c>
      <c r="AI301" t="b">
        <f>OR(ISNUMBER(FIND(" C. elegans",C301)),ISNUMBER(FIND("Caenorhabditis elegans",C301)),ISNUMBER(FIND("earthworms",C301)),ISNUMBER(FIND(" Ficopomatus enigmaticus",C301)),ISNUMBER(FIND("larva",C301)),ISNUMBER(FIND("Lumbriculus variegatus",C301)),ISNUMBER(FIND("nematode",C301)))</f>
        <v>0</v>
      </c>
      <c r="AJ301" t="b">
        <f>NOT(OR(AA301,AB301,AC301,AD301,AE301,AF301,AG301,AH301,AI301))</f>
        <v>0</v>
      </c>
      <c r="AL301" t="b">
        <f>OR(AA301,AB301,AD301,AE301,AF301,AG301,AH301,AI301)</f>
        <v>1</v>
      </c>
      <c r="AM301" t="b">
        <f>IF(Table1[[#This Row],[In vivo?]],IF(Table1[[#This Row],[Cell]],FALSE,TRUE),FALSE)</f>
        <v>0</v>
      </c>
      <c r="AN301" t="b">
        <f>AND(AC301,AL301)</f>
        <v>1</v>
      </c>
      <c r="AO301" t="b">
        <f>IF(Table1[[#This Row],[Cell]],IF(Table1[[#This Row],[In vivo?]],FALSE,TRUE),FALSE)</f>
        <v>0</v>
      </c>
      <c r="AP301" t="b">
        <f>NOT(OR(Table1[[#This Row],[In vivo?]],Table1[[#This Row],[Only in Cell]]))</f>
        <v>0</v>
      </c>
      <c r="AQ301" t="b">
        <f>IF(OR(Table1[[#This Row],[Rodents]],Table1[[#This Row],[Human]],Table1[[#This Row],[Pig]]),OR(ISNUMBER(FIND("pulmonary",C301)),ISNUMBER(FIND("lung",C301))),"NA")</f>
        <v>1</v>
      </c>
      <c r="AR301" t="b">
        <f>IF(OR(Table1[[#This Row],[Rodents]],Table1[[#This Row],[Human]],Table1[[#This Row],[Pig]]),OR(ISNUMBER(FIND("skin",C301)),ISNUMBER(FIND("dermal",C301))),"NA")</f>
        <v>0</v>
      </c>
      <c r="AS301" t="b">
        <f>IF(OR(Table1[[#This Row],[Rodents]],Table1[[#This Row],[Human]],Table1[[#This Row],[Pig]]),OR(ISNUMBER(FIND("liver",C301)),ISNUMBER(FIND("hepat",C301))),"NA")</f>
        <v>0</v>
      </c>
      <c r="AT301" t="b">
        <f>IF(OR(Table1[[#This Row],[Rodents]],Table1[[#This Row],[Human]],Table1[[#This Row],[Pig]]),OR(ISNUMBER(FIND("kidney",C301)),ISNUMBER(FIND("neph",C301))),"NA")</f>
        <v>0</v>
      </c>
      <c r="AU301" t="b">
        <f>IF(OR(Table1[[#This Row],[Rodents]],Table1[[#This Row],[Human]],Table1[[#This Row],[Pig]]),OR(ISNUMBER(FIND("brain",C301)),ISNUMBER(FIND("neur",C301)),ISNUMBER(FIND("nerv",C301))),"NA")</f>
        <v>0</v>
      </c>
      <c r="AV301" t="b">
        <f>IF(OR(Table1[[#This Row],[Rodents]],Table1[[#This Row],[Human]],Table1[[#This Row],[Pig]]),OR(ISNUMBER(FIND("heart",C301)),ISNUMBER(FIND("cardi",C301))),"NA")</f>
        <v>0</v>
      </c>
      <c r="AW301" t="b">
        <f>IF(OR(Table1[[#This Row],[Rodents]],Table1[[#This Row],[Human]],Table1[[#This Row],[Pig]]),OR(ISNUMBER(FIND("gastro",C301)),ISNUMBER(FIND("intesti",C301)),ISNUMBER(FIND("stomach",C301))),"NA")</f>
        <v>0</v>
      </c>
      <c r="AX301" t="b">
        <f>IF(OR(Table1[[#This Row],[Rodents]],Table1[[#This Row],[Human]],Table1[[#This Row],[Pig]]),NOT(OR(AQ301,AR301,AS301,AT301,AU301,AV301,AW301)),"NA")</f>
        <v>0</v>
      </c>
      <c r="AY301" t="b">
        <f>OR(ISNUMBER(FIND("SWCNT",C301)),ISNUMBER(FIND("SWNT",C301)),ISNUMBER(FIND("single-wall",C301)),ISNUMBER(FIND("single wall",C301)),ISNUMBER(FIND("Single wall",C301)),ISNUMBER(FIND("Single-wall",C301)),ISNUMBER(FIND("SWCNT",B301)),ISNUMBER(FIND("SWNT",B301)),ISNUMBER(FIND("single-wall",B301)),ISNUMBER(FIND("single wall",B301)),ISNUMBER(FIND("Single-wall",B301)),ISNUMBER(FIND("Single wall",B301)))</f>
        <v>1</v>
      </c>
      <c r="AZ301" t="b">
        <f>OR(ISNUMBER(FIND("MWCNT",C301)),ISNUMBER(FIND("MWNT",C301)),ISNUMBER(FIND("multi-wall",C301)),ISNUMBER(FIND("multi wall",C301)),ISNUMBER(FIND("multiwall",C301)),ISNUMBER(FIND("Multi-wall",C301)),ISNUMBER(FIND("Multi wall",C301)),ISNUMBER(FIND("Multiwall",C301)),ISNUMBER(FIND("MWCNT",B301)),ISNUMBER(FIND("MWNT",B301)),ISNUMBER(FIND("multi-wall",B301)),ISNUMBER(FIND("multi wall",B301)),ISNUMBER(FIND("multiwall",B301)),ISNUMBER(FIND("Multi-wall",B301)),ISNUMBER(FIND("Multi wall",B301)),ISNUMBER(FIND("Multiwall",B301)),ISNUMBER(FIND("Double-wall",B301)),ISNUMBER(FIND("Double wall",B301)),ISNUMBER(FIND("Doublewall",B301)),ISNUMBER(FIND("double-wall",B301)),ISNUMBER(FIND("double wall",B301)),ISNUMBER(FIND("doublewall",B301)))</f>
        <v>0</v>
      </c>
      <c r="BA301" t="b">
        <f>AND(Table1[[#This Row],[SWCNT]],Table1[[#This Row],[MWCNT]])</f>
        <v>0</v>
      </c>
      <c r="BB301" t="b">
        <f>IF(Table1[[#This Row],[SWCNT]]=TRUE,FALSE,IF(Table1[[#This Row],[MWCNT]]=TRUE,FALSE,TRUE))</f>
        <v>0</v>
      </c>
      <c r="BC301" s="18"/>
    </row>
    <row r="302" spans="1:55" ht="222">
      <c r="A302" t="s">
        <v>3175</v>
      </c>
      <c r="B302" s="2" t="s">
        <v>3179</v>
      </c>
      <c r="C302" s="16" t="s">
        <v>3183</v>
      </c>
      <c r="D302" s="17" t="s">
        <v>3187</v>
      </c>
      <c r="E302" s="2">
        <v>2015</v>
      </c>
      <c r="F302" t="b">
        <f>OR(ISNUMBER(FIND("cytotoxic",C302)),ISNUMBER(FIND("Cytotoxic",C302)),ISNUMBER(FIND("cellular toxicity",C302)),ISNUMBER(FIND("cell death",C302)),ISNUMBER(FIND("viable",C302)),ISNUMBER(FIND("phytotoxic",C302)),ISNUMBER(FIND("acute toxicity",C302)),ISNUMBER(FIND("MTT",C302)),ISNUMBER(FIND("survival",C302)),ISNUMBER(FIND("prolifer",C302)),ISNUMBER(FIND("apoptosis",C302)),ISNUMBER(FIND("neurotoxic",C302)),ISNUMBER(FIND("  lysis ",C302)),ISNUMBER(FIND("necrosis",C302)),ISNUMBER(FIND("cellular death",C302))*3,ISNUMBER(FIND("LDH",C302)),ISNUMBER(FIND("Acute toxicity",C302)))</f>
        <v>0</v>
      </c>
      <c r="G302" t="b">
        <f>OR(ISNUMBER(FIND("genotoxic",C302)),ISNUMBER(FIND("genotoxicity",C302)),ISNUMBER(FIND("DNA damage",C302)),ISNUMBER(FIND("DNA",C302)),ISNUMBER(FIND("RNA",C302)),ISNUMBER(FIND("mesothelioma",C302)),ISNUMBER(FIND("carcino",C302)),ISNUMBER(FIND("mutagen",C302)),ISNUMBER(FIND("genetic",C302)))</f>
        <v>1</v>
      </c>
      <c r="H302" t="b">
        <f>OR(ISNUMBER(FIND("inflammatory",C302)),ISNUMBER(FIND("inflamm",C302)))</f>
        <v>1</v>
      </c>
      <c r="I302" t="b">
        <f>OR(ISNUMBER(FIND("immune",C302)),ISNUMBER(FIND("immunological",C302)),ISNUMBER(FIND("interleuk",C302)),ISNUMBER(FIND("platelet activation",C302)),ISNUMBER(FIND("monocyte",C302)),ISNUMBER(FIND("leukocyte",C302)),ISNUMBER(FIND("cytokine",C302)),ISNUMBER(FIND("CD4",C302)),ISNUMBER(FIND("CD8",C302)),ISNUMBER(FIND("T-cell",C302)))</f>
        <v>0</v>
      </c>
      <c r="J302" t="b">
        <f>OR(ISNUMBER(FIND("reactive oxygen",C302)),ISNUMBER(FIND("ROS",C302)),ISNUMBER(FIND("free radical",C302)),ISNUMBER(FIND("oxidative stress",C302)),ISNUMBER(FIND("peroxid",C302)),ISNUMBER(FIND("oxidative",C302)),ISNUMBER(FIND("antioxid",C302)))</f>
        <v>1</v>
      </c>
      <c r="K302" t="b">
        <f>OR(ISNUMBER(FIND("autophag",C302)))</f>
        <v>0</v>
      </c>
      <c r="L302" t="b">
        <f>OR(ISNUMBER(FIND("morpholog",C302)))</f>
        <v>0</v>
      </c>
      <c r="M302" t="b">
        <f>OR(ISNUMBER(FIND("fibrosis",C302)),ISNUMBER(FIND("Fibrosis",C302)),ISNUMBER(FIND("fibrot",C302)))</f>
        <v>0</v>
      </c>
      <c r="N302" t="b">
        <f>OR(ISNUMBER(FIND("offspring",C302)),ISNUMBER(FIND("Parental",C302)),ISNUMBER(FIND("parental",C302)),ISNUMBER(FIND("germline",C302)),ISNUMBER(FIND("reproduc",C302)),ISNUMBER(FIND("embryo",C302)))</f>
        <v>0</v>
      </c>
      <c r="O302" t="b">
        <f>OR(ISNUMBER(FIND("metabol",C302)),ISNUMBER(FIND("Metabol",C302)),ISNUMBER(FIND("digest",C302)),ISNUMBER(FIND("mitochon",C302)))</f>
        <v>0</v>
      </c>
      <c r="P302" t="b">
        <f>OR(ISNUMBER(FIND("ecotox",C302)),ISNUMBER(FIND("Ecotox",B302)),ISNUMBER(FIND("ecotox",B302)),ISNUMBER(FIND("Ecotox",C302)))</f>
        <v>0</v>
      </c>
      <c r="Q302" t="b">
        <f>OR(ISNUMBER(FIND("Bioaccum",C302)),ISNUMBER(FIND("bioaccum",C302)),ISNUMBER(FIND("accum",C302)))</f>
        <v>0</v>
      </c>
      <c r="R302" t="b">
        <f>OR(ISNUMBER(FIND("Occupation",C302)),ISNUMBER(FIND("occupation",C302)),ISNUMBER(FIND("worker",C302)),ISNUMBER(FIND("workforce",C302)))</f>
        <v>0</v>
      </c>
      <c r="S302" t="b">
        <f>NOT(OR(F302,G302,H302,I302,J302,K302,L302,M302,N302,O302,P302,Q302,R302))</f>
        <v>0</v>
      </c>
      <c r="U302" t="b">
        <f>OR(Table1[[#This Row],[Inflammation]],Table1[[#This Row],[Immune]])</f>
        <v>1</v>
      </c>
      <c r="V302" t="b">
        <f>IF(OR(Table1[[#This Row],[Rodents]],Table1[[#This Row],[Human]],Table1[[#This Row],[Pig]]),OR(ISNUMBER(FIND("intratrach",C302)),ISNUMBER(FIND("nasal ",C302)),ISNUMBER(FIND("instill",C302))),"NA")</f>
        <v>0</v>
      </c>
      <c r="W302" t="b">
        <f>IF(OR(Table1[[#This Row],[Rodents]],Table1[[#This Row],[Human]],Table1[[#This Row],[Pig]]),OR(ISNUMBER(FIND("dermal",C302)),ISNUMBER(FIND("skin ",C302))),"NA")</f>
        <v>0</v>
      </c>
      <c r="X302" t="b">
        <f>IF(OR(Table1[[#This Row],[Rodents]],Table1[[#This Row],[Human]],Table1[[#This Row],[Pig]]),OR(ISNUMBER(FIND("injected",C302)),ISNUMBER(FIND("periton",C302)),ISNUMBER(FIND("intrascrot",C302))),"NA")</f>
        <v>0</v>
      </c>
      <c r="Y302" t="b">
        <f>IF(OR(Table1[[#This Row],[Rodents]],Table1[[#This Row],[Human]],Table1[[#This Row],[Pig]]),NOT(OR(Table1[[#This Row],[Inhaled/Intratracheal/intranasal]],Table1[[#This Row],[Dermal]],Table1[[#This Row],[Injected]])),"NA")</f>
        <v>1</v>
      </c>
      <c r="AA302" t="b">
        <f>OR(ISNUMBER(FIND("fish ",C302)),ISNUMBER(FIND("Fish ",C302)),ISNUMBER(FIND("aquatic",C302)),ISNUMBER(FIND("daphnids",C302)),ISNUMBER(FIND("Carcinus maenas",C302)),ISNUMBER(FIND("Daphnia",C302)),ISNUMBER(FIND("Ruditapes philippinarum",C302)),ISNUMBER(FIND("daphnia",C302)),ISNUMBER(FIND("marine",C302)),ISNUMBER(FIND("mussel",C302)),ISNUMBER(FIND("algae",C302)),ISNUMBER(FIND("Donax faba",C302)),ISNUMBER(FIND("estuarine",C302)),ISNUMBER(FIND("snail",C302)),ISNUMBER(FIND("Prorocentrum donghaiense",C302)) )</f>
        <v>0</v>
      </c>
      <c r="AB302" t="b">
        <f>OR(ISNUMBER(FIND(" rat ",C302)),ISNUMBER(FIND(" rats ",C302)),ISNUMBER(FIND(" Rats ",C302)),ISNUMBER(FIND(" Rat ",C302)),ISNUMBER(FIND(" rat.",C302)),ISNUMBER(FIND(" rats.",C302)),ISNUMBER(FIND("mouse",C302)),ISNUMBER(FIND("mice",C302)), ISNUMBER(FIND(" Mice",C302)))</f>
        <v>1</v>
      </c>
      <c r="AC302" t="b">
        <f>OR(ISNUMBER(FIND(" cell ",C302)),ISNUMBER(FIND("fibroblast",C302)),ISNUMBER(FIND("macrophage",C302)),ISNUMBER(FIND("epithelial",C302)),ISNUMBER(FIND("endothelial",C302)),ISNUMBER(FIND("neuron",C302)),ISNUMBER(FIND(" cells ",C302)),ISNUMBER(FIND("RBC",C302)),ISNUMBER(FIND("mitochond",C302)),ISNUMBER(FIND("adipocyte",C302)),ISNUMBER(FIND("osteo",C302)),ISNUMBER(FIND("keratin",C302)),ISNUMBER(FIND(" cell's ",C302)),ISNUMBER(FIND("eukary",C302)),ISNUMBER(FIND("sperm",C302)))</f>
        <v>1</v>
      </c>
      <c r="AD302" t="b">
        <f>OR(ISNUMBER(FIND("human",B302)),ISNUMBER(FIND("workers",B302)),ISNUMBER(FIND("workforces",B302)),ISNUMBER(FIND("occupational",B302)),ISNUMBER(FIND("Case report",B302)),ISNUMBER(FIND("Workplaces",B302)),ISNUMBER(FIND("worker",B302)))</f>
        <v>0</v>
      </c>
      <c r="AE302" t="b">
        <f>OR(ISNUMBER(FIND(" plant ",C302)),ISNUMBER(FIND("Plant ",C302)),ISNUMBER(FIND("tomato",C302)),ISNUMBER(FIND("plants",C302)),ISNUMBER(FIND("Plants",C302)),ISNUMBER(FIND("algae",C302)),ISNUMBER(FIND("lettuce",C302)),ISNUMBER(FIND("green gram sprouts ",C302)),ISNUMBER(FIND("Cucurbita pepo",C302)),ISNUMBER(FIND("bean ",C302)),ISNUMBER(FIND("chloroplast",C302)),ISNUMBER(FIND("chlorophyll",C302)),ISNUMBER(FIND("seedling",C302)),ISNUMBER(FIND("canola",C302)),ISNUMBER(FIND("shoot",C302)),ISNUMBER(FIND("photosynthes",C302)),ISNUMBER(FIND(" leaves ",C302)),,ISNUMBER(FIND("agriculture",C302)),ISNUMBER(FIND(" crops ",C302)))</f>
        <v>0</v>
      </c>
      <c r="AF302" t="b">
        <f>OR(ISNUMBER(FIND("bacteria",C302)),ISNUMBER(FIND("Bacteria",C302)),ISNUMBER(FIND("Bacterium",C302)),ISNUMBER(FIND("bacterium",C302)),ISNUMBER(FIND(" coli ",C302)))</f>
        <v>0</v>
      </c>
      <c r="AG302" t="b">
        <f>OR(ISNUMBER(FIND("fungi",C302)),ISNUMBER(FIND("Fungi",C302)),ISNUMBER(FIND("fungus",C302)),ISNUMBER(FIND("Fungus",C302)),ISNUMBER(FIND("mushroom",C302)),ISNUMBER(FIND("Mushroom",C302)),ISNUMBER(FIND(" mold ",C302)))</f>
        <v>0</v>
      </c>
      <c r="AH302" t="b">
        <f>OR(ISNUMBER(FIND("Pig ",C302)),ISNUMBER(FIND("pig ",C302)),ISNUMBER(FIND("Pigs ",C302)),ISNUMBER(FIND("pigs ",C302)))</f>
        <v>0</v>
      </c>
      <c r="AI302" t="b">
        <f>OR(ISNUMBER(FIND(" C. elegans",C302)),ISNUMBER(FIND("Caenorhabditis elegans",C302)),ISNUMBER(FIND("earthworms",C302)),ISNUMBER(FIND(" Ficopomatus enigmaticus",C302)),ISNUMBER(FIND("larva",C302)),ISNUMBER(FIND("Lumbriculus variegatus",C302)),ISNUMBER(FIND("nematode",C302)))</f>
        <v>0</v>
      </c>
      <c r="AJ302" t="b">
        <f>NOT(OR(AA302,AB302,AC302,AD302,AE302,AF302,AG302,AH302,AI302))</f>
        <v>0</v>
      </c>
      <c r="AL302" t="b">
        <f>OR(AA302,AB302,AD302,AE302,AF302,AG302,AH302,AI302)</f>
        <v>1</v>
      </c>
      <c r="AM302" t="b">
        <f>IF(Table1[[#This Row],[In vivo?]],IF(Table1[[#This Row],[Cell]],FALSE,TRUE),FALSE)</f>
        <v>0</v>
      </c>
      <c r="AN302" t="b">
        <f>AND(AC302,AL302)</f>
        <v>1</v>
      </c>
      <c r="AO302" t="b">
        <f>IF(Table1[[#This Row],[Cell]],IF(Table1[[#This Row],[In vivo?]],FALSE,TRUE),FALSE)</f>
        <v>0</v>
      </c>
      <c r="AP302" t="b">
        <f>NOT(OR(Table1[[#This Row],[In vivo?]],Table1[[#This Row],[Only in Cell]]))</f>
        <v>0</v>
      </c>
      <c r="AQ302" t="b">
        <f>IF(OR(Table1[[#This Row],[Rodents]],Table1[[#This Row],[Human]],Table1[[#This Row],[Pig]]),OR(ISNUMBER(FIND("pulmonary",C302)),ISNUMBER(FIND("lung",C302))),"NA")</f>
        <v>0</v>
      </c>
      <c r="AR302" t="b">
        <f>IF(OR(Table1[[#This Row],[Rodents]],Table1[[#This Row],[Human]],Table1[[#This Row],[Pig]]),OR(ISNUMBER(FIND("skin",C302)),ISNUMBER(FIND("dermal",C302))),"NA")</f>
        <v>0</v>
      </c>
      <c r="AS302" t="b">
        <f>IF(OR(Table1[[#This Row],[Rodents]],Table1[[#This Row],[Human]],Table1[[#This Row],[Pig]]),OR(ISNUMBER(FIND("liver",C302)),ISNUMBER(FIND("hepat",C302))),"NA")</f>
        <v>0</v>
      </c>
      <c r="AT302" t="b">
        <f>IF(OR(Table1[[#This Row],[Rodents]],Table1[[#This Row],[Human]],Table1[[#This Row],[Pig]]),OR(ISNUMBER(FIND("kidney",C302)),ISNUMBER(FIND("neph",C302))),"NA")</f>
        <v>0</v>
      </c>
      <c r="AU302" t="b">
        <f>IF(OR(Table1[[#This Row],[Rodents]],Table1[[#This Row],[Human]],Table1[[#This Row],[Pig]]),OR(ISNUMBER(FIND("brain",C302)),ISNUMBER(FIND("neur",C302)),ISNUMBER(FIND("nerv",C302))),"NA")</f>
        <v>0</v>
      </c>
      <c r="AV302" t="b">
        <f>IF(OR(Table1[[#This Row],[Rodents]],Table1[[#This Row],[Human]],Table1[[#This Row],[Pig]]),OR(ISNUMBER(FIND("heart",C302)),ISNUMBER(FIND("cardi",C302))),"NA")</f>
        <v>0</v>
      </c>
      <c r="AW302" t="b">
        <f>IF(OR(Table1[[#This Row],[Rodents]],Table1[[#This Row],[Human]],Table1[[#This Row],[Pig]]),OR(ISNUMBER(FIND("gastro",C302)),ISNUMBER(FIND("intesti",C302)),ISNUMBER(FIND("stomach",C302))),"NA")</f>
        <v>0</v>
      </c>
      <c r="AX302" t="b">
        <f>IF(OR(Table1[[#This Row],[Rodents]],Table1[[#This Row],[Human]],Table1[[#This Row],[Pig]]),NOT(OR(AQ302,AR302,AS302,AT302,AU302,AV302,AW302)),"NA")</f>
        <v>1</v>
      </c>
      <c r="AY302" t="b">
        <f>OR(ISNUMBER(FIND("SWCNT",C302)),ISNUMBER(FIND("SWNT",C302)),ISNUMBER(FIND("single-wall",C302)),ISNUMBER(FIND("single wall",C302)),ISNUMBER(FIND("Single wall",C302)),ISNUMBER(FIND("Single-wall",C302)),ISNUMBER(FIND("SWCNT",B302)),ISNUMBER(FIND("SWNT",B302)),ISNUMBER(FIND("single-wall",B302)),ISNUMBER(FIND("single wall",B302)),ISNUMBER(FIND("Single-wall",B302)),ISNUMBER(FIND("Single wall",B302)))</f>
        <v>0</v>
      </c>
      <c r="AZ302" t="b">
        <f>OR(ISNUMBER(FIND("MWCNT",C302)),ISNUMBER(FIND("MWNT",C302)),ISNUMBER(FIND("multi-wall",C302)),ISNUMBER(FIND("multi wall",C302)),ISNUMBER(FIND("multiwall",C302)),ISNUMBER(FIND("Multi-wall",C302)),ISNUMBER(FIND("Multi wall",C302)),ISNUMBER(FIND("Multiwall",C302)),ISNUMBER(FIND("MWCNT",B302)),ISNUMBER(FIND("MWNT",B302)),ISNUMBER(FIND("multi-wall",B302)),ISNUMBER(FIND("multi wall",B302)),ISNUMBER(FIND("multiwall",B302)),ISNUMBER(FIND("Multi-wall",B302)),ISNUMBER(FIND("Multi wall",B302)),ISNUMBER(FIND("Multiwall",B302)),ISNUMBER(FIND("Double-wall",B302)),ISNUMBER(FIND("Double wall",B302)),ISNUMBER(FIND("Doublewall",B302)),ISNUMBER(FIND("double-wall",B302)),ISNUMBER(FIND("double wall",B302)),ISNUMBER(FIND("doublewall",B302)))</f>
        <v>1</v>
      </c>
      <c r="BA302" t="b">
        <f>AND(Table1[[#This Row],[SWCNT]],Table1[[#This Row],[MWCNT]])</f>
        <v>0</v>
      </c>
      <c r="BB302" t="b">
        <f>IF(Table1[[#This Row],[SWCNT]]=TRUE,FALSE,IF(Table1[[#This Row],[MWCNT]]=TRUE,FALSE,TRUE))</f>
        <v>0</v>
      </c>
      <c r="BC302" s="18"/>
    </row>
    <row r="303" spans="1:55" ht="240.5">
      <c r="A303" t="s">
        <v>3177</v>
      </c>
      <c r="B303" s="2" t="s">
        <v>3181</v>
      </c>
      <c r="C303" s="16" t="s">
        <v>3185</v>
      </c>
      <c r="D303" s="17" t="s">
        <v>570</v>
      </c>
      <c r="E303" s="2">
        <v>2015</v>
      </c>
      <c r="F303" t="b">
        <f>OR(ISNUMBER(FIND("cytotoxic",C303)),ISNUMBER(FIND("Cytotoxic",C303)),ISNUMBER(FIND("cellular toxicity",C303)),ISNUMBER(FIND("cell death",C303)),ISNUMBER(FIND("viable",C303)),ISNUMBER(FIND("phytotoxic",C303)),ISNUMBER(FIND("acute toxicity",C303)),ISNUMBER(FIND("MTT",C303)),ISNUMBER(FIND("survival",C303)),ISNUMBER(FIND("prolifer",C303)),ISNUMBER(FIND("apoptosis",C303)),ISNUMBER(FIND("neurotoxic",C303)),ISNUMBER(FIND("  lysis ",C303)),ISNUMBER(FIND("necrosis",C303)),ISNUMBER(FIND("cellular death",C303))*3,ISNUMBER(FIND("LDH",C303)),ISNUMBER(FIND("Acute toxicity",C303)))</f>
        <v>0</v>
      </c>
      <c r="G303" t="b">
        <f>OR(ISNUMBER(FIND("genotoxic",C303)),ISNUMBER(FIND("genotoxicity",C303)),ISNUMBER(FIND("DNA damage",C303)),ISNUMBER(FIND("DNA",C303)),ISNUMBER(FIND("RNA",C303)),ISNUMBER(FIND("mesothelioma",C303)),ISNUMBER(FIND("carcino",C303)),ISNUMBER(FIND("mutagen",C303)),ISNUMBER(FIND("genetic",C303)))</f>
        <v>1</v>
      </c>
      <c r="H303" t="b">
        <f>OR(ISNUMBER(FIND("inflammatory",C303)),ISNUMBER(FIND("inflamm",C303)))</f>
        <v>1</v>
      </c>
      <c r="I303" t="b">
        <f>OR(ISNUMBER(FIND("immune",C303)),ISNUMBER(FIND("immunological",C303)),ISNUMBER(FIND("interleuk",C303)),ISNUMBER(FIND("platelet activation",C303)),ISNUMBER(FIND("monocyte",C303)),ISNUMBER(FIND("leukocyte",C303)),ISNUMBER(FIND("cytokine",C303)),ISNUMBER(FIND("CD4",C303)),ISNUMBER(FIND("CD8",C303)),ISNUMBER(FIND("T-cell",C303)))</f>
        <v>0</v>
      </c>
      <c r="J303" t="b">
        <f>OR(ISNUMBER(FIND("reactive oxygen",C303)),ISNUMBER(FIND("ROS",C303)),ISNUMBER(FIND("free radical",C303)),ISNUMBER(FIND("oxidative stress",C303)),ISNUMBER(FIND("peroxid",C303)),ISNUMBER(FIND("oxidative",C303)),ISNUMBER(FIND("antioxid",C303)))</f>
        <v>0</v>
      </c>
      <c r="K303" t="b">
        <f>OR(ISNUMBER(FIND("autophag",C303)))</f>
        <v>0</v>
      </c>
      <c r="L303" t="b">
        <f>OR(ISNUMBER(FIND("morpholog",C303)))</f>
        <v>0</v>
      </c>
      <c r="M303" t="b">
        <f>OR(ISNUMBER(FIND("fibrosis",C303)),ISNUMBER(FIND("Fibrosis",C303)),ISNUMBER(FIND("fibrot",C303)))</f>
        <v>1</v>
      </c>
      <c r="N303" t="b">
        <f>OR(ISNUMBER(FIND("offspring",C303)),ISNUMBER(FIND("Parental",C303)),ISNUMBER(FIND("parental",C303)),ISNUMBER(FIND("germline",C303)),ISNUMBER(FIND("reproduc",C303)),ISNUMBER(FIND("embryo",C303)))</f>
        <v>0</v>
      </c>
      <c r="O303" t="b">
        <f>OR(ISNUMBER(FIND("metabol",C303)),ISNUMBER(FIND("Metabol",C303)),ISNUMBER(FIND("digest",C303)),ISNUMBER(FIND("mitochon",C303)))</f>
        <v>0</v>
      </c>
      <c r="P303" t="b">
        <f>OR(ISNUMBER(FIND("ecotox",C303)),ISNUMBER(FIND("Ecotox",B303)),ISNUMBER(FIND("ecotox",B303)),ISNUMBER(FIND("Ecotox",C303)))</f>
        <v>0</v>
      </c>
      <c r="Q303" t="b">
        <f>OR(ISNUMBER(FIND("Bioaccum",C303)),ISNUMBER(FIND("bioaccum",C303)),ISNUMBER(FIND("accum",C303)))</f>
        <v>0</v>
      </c>
      <c r="R303" t="b">
        <f>OR(ISNUMBER(FIND("Occupation",C303)),ISNUMBER(FIND("occupation",C303)),ISNUMBER(FIND("worker",C303)),ISNUMBER(FIND("workforce",C303)))</f>
        <v>0</v>
      </c>
      <c r="S303" t="b">
        <f>NOT(OR(F303,G303,H303,I303,J303,K303,L303,M303,N303,O303,P303,Q303,R303))</f>
        <v>0</v>
      </c>
      <c r="U303" t="b">
        <f>OR(Table1[[#This Row],[Inflammation]],Table1[[#This Row],[Immune]])</f>
        <v>1</v>
      </c>
      <c r="V303" t="b">
        <f>IF(OR(Table1[[#This Row],[Rodents]],Table1[[#This Row],[Human]],Table1[[#This Row],[Pig]]),OR(ISNUMBER(FIND("intratrach",C303)),ISNUMBER(FIND("nasal ",C303)),ISNUMBER(FIND("instill",C303))),"NA")</f>
        <v>0</v>
      </c>
      <c r="W303" t="b">
        <f>IF(OR(Table1[[#This Row],[Rodents]],Table1[[#This Row],[Human]],Table1[[#This Row],[Pig]]),OR(ISNUMBER(FIND("dermal",C303)),ISNUMBER(FIND("skin ",C303))),"NA")</f>
        <v>0</v>
      </c>
      <c r="X303" t="b">
        <f>IF(OR(Table1[[#This Row],[Rodents]],Table1[[#This Row],[Human]],Table1[[#This Row],[Pig]]),OR(ISNUMBER(FIND("injected",C303)),ISNUMBER(FIND("periton",C303)),ISNUMBER(FIND("intrascrot",C303))),"NA")</f>
        <v>0</v>
      </c>
      <c r="Y303" t="b">
        <f>IF(OR(Table1[[#This Row],[Rodents]],Table1[[#This Row],[Human]],Table1[[#This Row],[Pig]]),NOT(OR(Table1[[#This Row],[Inhaled/Intratracheal/intranasal]],Table1[[#This Row],[Dermal]],Table1[[#This Row],[Injected]])),"NA")</f>
        <v>1</v>
      </c>
      <c r="AA303" t="b">
        <f>OR(ISNUMBER(FIND("fish ",C303)),ISNUMBER(FIND("Fish ",C303)),ISNUMBER(FIND("aquatic",C303)),ISNUMBER(FIND("daphnids",C303)),ISNUMBER(FIND("Carcinus maenas",C303)),ISNUMBER(FIND("Daphnia",C303)),ISNUMBER(FIND("Ruditapes philippinarum",C303)),ISNUMBER(FIND("daphnia",C303)),ISNUMBER(FIND("marine",C303)),ISNUMBER(FIND("mussel",C303)),ISNUMBER(FIND("algae",C303)),ISNUMBER(FIND("Donax faba",C303)),ISNUMBER(FIND("estuarine",C303)),ISNUMBER(FIND("snail",C303)),ISNUMBER(FIND("Prorocentrum donghaiense",C303)) )</f>
        <v>0</v>
      </c>
      <c r="AB303" t="b">
        <f>OR(ISNUMBER(FIND(" rat ",C303)),ISNUMBER(FIND(" rats ",C303)),ISNUMBER(FIND(" Rats ",C303)),ISNUMBER(FIND(" Rat ",C303)),ISNUMBER(FIND(" rat.",C303)),ISNUMBER(FIND(" rats.",C303)),ISNUMBER(FIND("mouse",C303)),ISNUMBER(FIND("mice",C303)), ISNUMBER(FIND(" Mice",C303)))</f>
        <v>1</v>
      </c>
      <c r="AC303" t="b">
        <f>OR(ISNUMBER(FIND(" cell ",C303)),ISNUMBER(FIND("fibroblast",C303)),ISNUMBER(FIND("macrophage",C303)),ISNUMBER(FIND("epithelial",C303)),ISNUMBER(FIND("endothelial",C303)),ISNUMBER(FIND("neuron",C303)),ISNUMBER(FIND(" cells ",C303)),ISNUMBER(FIND("RBC",C303)),ISNUMBER(FIND("mitochond",C303)),ISNUMBER(FIND("adipocyte",C303)),ISNUMBER(FIND("osteo",C303)),ISNUMBER(FIND("keratin",C303)),ISNUMBER(FIND(" cell's ",C303)),ISNUMBER(FIND("eukary",C303)),ISNUMBER(FIND("sperm",C303)))</f>
        <v>0</v>
      </c>
      <c r="AD303" t="b">
        <f>OR(ISNUMBER(FIND("human",B303)),ISNUMBER(FIND("workers",B303)),ISNUMBER(FIND("workforces",B303)),ISNUMBER(FIND("occupational",B303)),ISNUMBER(FIND("Case report",B303)),ISNUMBER(FIND("Workplaces",B303)),ISNUMBER(FIND("worker",B303)))</f>
        <v>0</v>
      </c>
      <c r="AE303" t="b">
        <f>OR(ISNUMBER(FIND(" plant ",C303)),ISNUMBER(FIND("Plant ",C303)),ISNUMBER(FIND("tomato",C303)),ISNUMBER(FIND("plants",C303)),ISNUMBER(FIND("Plants",C303)),ISNUMBER(FIND("algae",C303)),ISNUMBER(FIND("lettuce",C303)),ISNUMBER(FIND("green gram sprouts ",C303)),ISNUMBER(FIND("Cucurbita pepo",C303)),ISNUMBER(FIND("bean ",C303)),ISNUMBER(FIND("chloroplast",C303)),ISNUMBER(FIND("chlorophyll",C303)),ISNUMBER(FIND("seedling",C303)),ISNUMBER(FIND("canola",C303)),ISNUMBER(FIND("shoot",C303)),ISNUMBER(FIND("photosynthes",C303)),ISNUMBER(FIND(" leaves ",C303)),,ISNUMBER(FIND("agriculture",C303)),ISNUMBER(FIND(" crops ",C303)))</f>
        <v>0</v>
      </c>
      <c r="AF303" t="b">
        <f>OR(ISNUMBER(FIND("bacteria",C303)),ISNUMBER(FIND("Bacteria",C303)),ISNUMBER(FIND("Bacterium",C303)),ISNUMBER(FIND("bacterium",C303)),ISNUMBER(FIND(" coli ",C303)))</f>
        <v>0</v>
      </c>
      <c r="AG303" t="b">
        <f>OR(ISNUMBER(FIND("fungi",C303)),ISNUMBER(FIND("Fungi",C303)),ISNUMBER(FIND("fungus",C303)),ISNUMBER(FIND("Fungus",C303)),ISNUMBER(FIND("mushroom",C303)),ISNUMBER(FIND("Mushroom",C303)),ISNUMBER(FIND(" mold ",C303)))</f>
        <v>0</v>
      </c>
      <c r="AH303" t="b">
        <f>OR(ISNUMBER(FIND("Pig ",C303)),ISNUMBER(FIND("pig ",C303)),ISNUMBER(FIND("Pigs ",C303)),ISNUMBER(FIND("pigs ",C303)))</f>
        <v>0</v>
      </c>
      <c r="AI303" t="b">
        <f>OR(ISNUMBER(FIND(" C. elegans",C303)),ISNUMBER(FIND("Caenorhabditis elegans",C303)),ISNUMBER(FIND("earthworms",C303)),ISNUMBER(FIND(" Ficopomatus enigmaticus",C303)),ISNUMBER(FIND("larva",C303)),ISNUMBER(FIND("Lumbriculus variegatus",C303)),ISNUMBER(FIND("nematode",C303)))</f>
        <v>0</v>
      </c>
      <c r="AJ303" t="b">
        <f>NOT(OR(AA303,AB303,AC303,AD303,AE303,AF303,AG303,AH303,AI303))</f>
        <v>0</v>
      </c>
      <c r="AL303" t="b">
        <f>OR(AA303,AB303,AD303,AE303,AF303,AG303,AH303,AI303)</f>
        <v>1</v>
      </c>
      <c r="AM303" t="b">
        <f>IF(Table1[[#This Row],[In vivo?]],IF(Table1[[#This Row],[Cell]],FALSE,TRUE),FALSE)</f>
        <v>1</v>
      </c>
      <c r="AN303" t="b">
        <f>AND(AC303,AL303)</f>
        <v>0</v>
      </c>
      <c r="AO303" t="b">
        <f>IF(Table1[[#This Row],[Cell]],IF(Table1[[#This Row],[In vivo?]],FALSE,TRUE),FALSE)</f>
        <v>0</v>
      </c>
      <c r="AP303" t="b">
        <f>NOT(OR(Table1[[#This Row],[In vivo?]],Table1[[#This Row],[Only in Cell]]))</f>
        <v>0</v>
      </c>
      <c r="AQ303" t="b">
        <f>IF(OR(Table1[[#This Row],[Rodents]],Table1[[#This Row],[Human]],Table1[[#This Row],[Pig]]),OR(ISNUMBER(FIND("pulmonary",C303)),ISNUMBER(FIND("lung",C303))),"NA")</f>
        <v>1</v>
      </c>
      <c r="AR303" t="b">
        <f>IF(OR(Table1[[#This Row],[Rodents]],Table1[[#This Row],[Human]],Table1[[#This Row],[Pig]]),OR(ISNUMBER(FIND("skin",C303)),ISNUMBER(FIND("dermal",C303))),"NA")</f>
        <v>0</v>
      </c>
      <c r="AS303" t="b">
        <f>IF(OR(Table1[[#This Row],[Rodents]],Table1[[#This Row],[Human]],Table1[[#This Row],[Pig]]),OR(ISNUMBER(FIND("liver",C303)),ISNUMBER(FIND("hepat",C303))),"NA")</f>
        <v>0</v>
      </c>
      <c r="AT303" t="b">
        <f>IF(OR(Table1[[#This Row],[Rodents]],Table1[[#This Row],[Human]],Table1[[#This Row],[Pig]]),OR(ISNUMBER(FIND("kidney",C303)),ISNUMBER(FIND("neph",C303))),"NA")</f>
        <v>0</v>
      </c>
      <c r="AU303" t="b">
        <f>IF(OR(Table1[[#This Row],[Rodents]],Table1[[#This Row],[Human]],Table1[[#This Row],[Pig]]),OR(ISNUMBER(FIND("brain",C303)),ISNUMBER(FIND("neur",C303)),ISNUMBER(FIND("nerv",C303))),"NA")</f>
        <v>0</v>
      </c>
      <c r="AV303" t="b">
        <f>IF(OR(Table1[[#This Row],[Rodents]],Table1[[#This Row],[Human]],Table1[[#This Row],[Pig]]),OR(ISNUMBER(FIND("heart",C303)),ISNUMBER(FIND("cardi",C303))),"NA")</f>
        <v>0</v>
      </c>
      <c r="AW303" t="b">
        <f>IF(OR(Table1[[#This Row],[Rodents]],Table1[[#This Row],[Human]],Table1[[#This Row],[Pig]]),OR(ISNUMBER(FIND("gastro",C303)),ISNUMBER(FIND("intesti",C303)),ISNUMBER(FIND("stomach",C303))),"NA")</f>
        <v>0</v>
      </c>
      <c r="AX303" t="b">
        <f>IF(OR(Table1[[#This Row],[Rodents]],Table1[[#This Row],[Human]],Table1[[#This Row],[Pig]]),NOT(OR(AQ303,AR303,AS303,AT303,AU303,AV303,AW303)),"NA")</f>
        <v>0</v>
      </c>
      <c r="AY303" t="b">
        <f>OR(ISNUMBER(FIND("SWCNT",C303)),ISNUMBER(FIND("SWNT",C303)),ISNUMBER(FIND("single-wall",C303)),ISNUMBER(FIND("single wall",C303)),ISNUMBER(FIND("Single wall",C303)),ISNUMBER(FIND("Single-wall",C303)),ISNUMBER(FIND("SWCNT",B303)),ISNUMBER(FIND("SWNT",B303)),ISNUMBER(FIND("single-wall",B303)),ISNUMBER(FIND("single wall",B303)),ISNUMBER(FIND("Single-wall",B303)),ISNUMBER(FIND("Single wall",B303)))</f>
        <v>0</v>
      </c>
      <c r="AZ303" t="b">
        <f>OR(ISNUMBER(FIND("MWCNT",C303)),ISNUMBER(FIND("MWNT",C303)),ISNUMBER(FIND("multi-wall",C303)),ISNUMBER(FIND("multi wall",C303)),ISNUMBER(FIND("multiwall",C303)),ISNUMBER(FIND("Multi-wall",C303)),ISNUMBER(FIND("Multi wall",C303)),ISNUMBER(FIND("Multiwall",C303)),ISNUMBER(FIND("MWCNT",B303)),ISNUMBER(FIND("MWNT",B303)),ISNUMBER(FIND("multi-wall",B303)),ISNUMBER(FIND("multi wall",B303)),ISNUMBER(FIND("multiwall",B303)),ISNUMBER(FIND("Multi-wall",B303)),ISNUMBER(FIND("Multi wall",B303)),ISNUMBER(FIND("Multiwall",B303)),ISNUMBER(FIND("Double-wall",B303)),ISNUMBER(FIND("Double wall",B303)),ISNUMBER(FIND("Doublewall",B303)),ISNUMBER(FIND("double-wall",B303)),ISNUMBER(FIND("double wall",B303)),ISNUMBER(FIND("doublewall",B303)))</f>
        <v>1</v>
      </c>
      <c r="BA303" t="b">
        <f>AND(Table1[[#This Row],[SWCNT]],Table1[[#This Row],[MWCNT]])</f>
        <v>0</v>
      </c>
      <c r="BB303" t="b">
        <f>IF(Table1[[#This Row],[SWCNT]]=TRUE,FALSE,IF(Table1[[#This Row],[MWCNT]]=TRUE,FALSE,TRUE))</f>
        <v>0</v>
      </c>
      <c r="BC303" s="18"/>
    </row>
    <row r="304" spans="1:55" ht="240.5">
      <c r="A304" t="s">
        <v>3205</v>
      </c>
      <c r="B304" s="2" t="s">
        <v>3207</v>
      </c>
      <c r="C304" s="16" t="s">
        <v>3209</v>
      </c>
      <c r="D304" s="17" t="s">
        <v>1192</v>
      </c>
      <c r="E304" s="2">
        <v>2015</v>
      </c>
      <c r="F304" t="b">
        <f>OR(ISNUMBER(FIND("cytotoxic",C304)),ISNUMBER(FIND("Cytotoxic",C304)),ISNUMBER(FIND("cellular toxicity",C304)),ISNUMBER(FIND("cell death",C304)),ISNUMBER(FIND("viable",C304)),ISNUMBER(FIND("phytotoxic",C304)),ISNUMBER(FIND("acute toxicity",C304)),ISNUMBER(FIND("MTT",C304)),ISNUMBER(FIND("survival",C304)),ISNUMBER(FIND("prolifer",C304)),ISNUMBER(FIND("apoptosis",C304)),ISNUMBER(FIND("neurotoxic",C304)),ISNUMBER(FIND("  lysis ",C304)),ISNUMBER(FIND("necrosis",C304)),ISNUMBER(FIND("cellular death",C304))*3,ISNUMBER(FIND("LDH",C304)),ISNUMBER(FIND("Acute toxicity",C304)))</f>
        <v>1</v>
      </c>
      <c r="G304" t="b">
        <f>OR(ISNUMBER(FIND("genotoxic",C304)),ISNUMBER(FIND("genotoxicity",C304)),ISNUMBER(FIND("DNA damage",C304)),ISNUMBER(FIND("DNA",C304)),ISNUMBER(FIND("RNA",C304)),ISNUMBER(FIND("mesothelioma",C304)),ISNUMBER(FIND("carcino",C304)),ISNUMBER(FIND("mutagen",C304)),ISNUMBER(FIND("genetic",C304)))</f>
        <v>0</v>
      </c>
      <c r="H304" t="b">
        <f>OR(ISNUMBER(FIND("inflammatory",C304)),ISNUMBER(FIND("inflamm",C304)))</f>
        <v>1</v>
      </c>
      <c r="I304" t="b">
        <f>OR(ISNUMBER(FIND("immune",C304)),ISNUMBER(FIND("immunological",C304)),ISNUMBER(FIND("interleuk",C304)),ISNUMBER(FIND("platelet activation",C304)),ISNUMBER(FIND("monocyte",C304)),ISNUMBER(FIND("leukocyte",C304)),ISNUMBER(FIND("cytokine",C304)),ISNUMBER(FIND("CD4",C304)),ISNUMBER(FIND("CD8",C304)),ISNUMBER(FIND("T-cell",C304)))</f>
        <v>1</v>
      </c>
      <c r="J304" t="b">
        <f>OR(ISNUMBER(FIND("reactive oxygen",C304)),ISNUMBER(FIND("ROS",C304)),ISNUMBER(FIND("free radical",C304)),ISNUMBER(FIND("oxidative stress",C304)),ISNUMBER(FIND("peroxid",C304)),ISNUMBER(FIND("oxidative",C304)),ISNUMBER(FIND("antioxid",C304)))</f>
        <v>0</v>
      </c>
      <c r="K304" t="b">
        <f>OR(ISNUMBER(FIND("autophag",C304)))</f>
        <v>0</v>
      </c>
      <c r="L304" t="b">
        <f>OR(ISNUMBER(FIND("morpholog",C304)))</f>
        <v>0</v>
      </c>
      <c r="M304" t="b">
        <f>OR(ISNUMBER(FIND("fibrosis",C304)),ISNUMBER(FIND("Fibrosis",C304)),ISNUMBER(FIND("fibrot",C304)))</f>
        <v>0</v>
      </c>
      <c r="N304" t="b">
        <f>OR(ISNUMBER(FIND("offspring",C304)),ISNUMBER(FIND("Parental",C304)),ISNUMBER(FIND("parental",C304)),ISNUMBER(FIND("germline",C304)),ISNUMBER(FIND("reproduc",C304)),ISNUMBER(FIND("embryo",C304)))</f>
        <v>0</v>
      </c>
      <c r="O304" t="b">
        <f>OR(ISNUMBER(FIND("metabol",C304)),ISNUMBER(FIND("Metabol",C304)),ISNUMBER(FIND("digest",C304)),ISNUMBER(FIND("mitochon",C304)))</f>
        <v>0</v>
      </c>
      <c r="P304" t="b">
        <f>OR(ISNUMBER(FIND("ecotox",C304)),ISNUMBER(FIND("Ecotox",B304)),ISNUMBER(FIND("ecotox",B304)),ISNUMBER(FIND("Ecotox",C304)))</f>
        <v>0</v>
      </c>
      <c r="Q304" t="b">
        <f>OR(ISNUMBER(FIND("Bioaccum",C304)),ISNUMBER(FIND("bioaccum",C304)),ISNUMBER(FIND("accum",C304)))</f>
        <v>0</v>
      </c>
      <c r="R304" t="b">
        <f>OR(ISNUMBER(FIND("Occupation",C304)),ISNUMBER(FIND("occupation",C304)),ISNUMBER(FIND("worker",C304)),ISNUMBER(FIND("workforce",C304)))</f>
        <v>0</v>
      </c>
      <c r="S304" t="b">
        <f>NOT(OR(F304,G304,H304,I304,J304,K304,L304,M304,N304,O304,P304,Q304,R304))</f>
        <v>0</v>
      </c>
      <c r="U304" t="b">
        <f>OR(Table1[[#This Row],[Inflammation]],Table1[[#This Row],[Immune]])</f>
        <v>1</v>
      </c>
      <c r="V304" t="b">
        <f>IF(OR(Table1[[#This Row],[Rodents]],Table1[[#This Row],[Human]],Table1[[#This Row],[Pig]]),OR(ISNUMBER(FIND("intratrach",C304)),ISNUMBER(FIND("nasal ",C304)),ISNUMBER(FIND("instill",C304))),"NA")</f>
        <v>0</v>
      </c>
      <c r="W304" t="b">
        <f>IF(OR(Table1[[#This Row],[Rodents]],Table1[[#This Row],[Human]],Table1[[#This Row],[Pig]]),OR(ISNUMBER(FIND("dermal",C304)),ISNUMBER(FIND("skin ",C304))),"NA")</f>
        <v>0</v>
      </c>
      <c r="X304" t="b">
        <f>IF(OR(Table1[[#This Row],[Rodents]],Table1[[#This Row],[Human]],Table1[[#This Row],[Pig]]),OR(ISNUMBER(FIND("injected",C304)),ISNUMBER(FIND("periton",C304)),ISNUMBER(FIND("intrascrot",C304))),"NA")</f>
        <v>0</v>
      </c>
      <c r="Y304" t="b">
        <f>IF(OR(Table1[[#This Row],[Rodents]],Table1[[#This Row],[Human]],Table1[[#This Row],[Pig]]),NOT(OR(Table1[[#This Row],[Inhaled/Intratracheal/intranasal]],Table1[[#This Row],[Dermal]],Table1[[#This Row],[Injected]])),"NA")</f>
        <v>1</v>
      </c>
      <c r="AA304" t="b">
        <f>OR(ISNUMBER(FIND("fish ",C304)),ISNUMBER(FIND("Fish ",C304)),ISNUMBER(FIND("aquatic",C304)),ISNUMBER(FIND("daphnids",C304)),ISNUMBER(FIND("Carcinus maenas",C304)),ISNUMBER(FIND("Daphnia",C304)),ISNUMBER(FIND("Ruditapes philippinarum",C304)),ISNUMBER(FIND("daphnia",C304)),ISNUMBER(FIND("marine",C304)),ISNUMBER(FIND("mussel",C304)),ISNUMBER(FIND("algae",C304)),ISNUMBER(FIND("Donax faba",C304)),ISNUMBER(FIND("estuarine",C304)),ISNUMBER(FIND("snail",C304)),ISNUMBER(FIND("Prorocentrum donghaiense",C304)) )</f>
        <v>0</v>
      </c>
      <c r="AB304" t="b">
        <f>OR(ISNUMBER(FIND(" rat ",C304)),ISNUMBER(FIND(" rats ",C304)),ISNUMBER(FIND(" Rats ",C304)),ISNUMBER(FIND(" Rat ",C304)),ISNUMBER(FIND(" rat.",C304)),ISNUMBER(FIND(" rats.",C304)),ISNUMBER(FIND("mouse",C304)),ISNUMBER(FIND("mice",C304)), ISNUMBER(FIND(" Mice",C304)))</f>
        <v>1</v>
      </c>
      <c r="AC304" t="b">
        <f>OR(ISNUMBER(FIND(" cell ",C304)),ISNUMBER(FIND("fibroblast",C304)),ISNUMBER(FIND("macrophage",C304)),ISNUMBER(FIND("epithelial",C304)),ISNUMBER(FIND("endothelial",C304)),ISNUMBER(FIND("neuron",C304)),ISNUMBER(FIND(" cells ",C304)),ISNUMBER(FIND("RBC",C304)),ISNUMBER(FIND("mitochond",C304)),ISNUMBER(FIND("adipocyte",C304)),ISNUMBER(FIND("osteo",C304)),ISNUMBER(FIND("keratin",C304)),ISNUMBER(FIND(" cell's ",C304)),ISNUMBER(FIND("eukary",C304)),ISNUMBER(FIND("sperm",C304)))</f>
        <v>1</v>
      </c>
      <c r="AD304" t="b">
        <f>OR(ISNUMBER(FIND("human",B304)),ISNUMBER(FIND("workers",B304)),ISNUMBER(FIND("workforces",B304)),ISNUMBER(FIND("occupational",B304)),ISNUMBER(FIND("Case report",B304)),ISNUMBER(FIND("Workplaces",B304)),ISNUMBER(FIND("worker",B304)))</f>
        <v>0</v>
      </c>
      <c r="AE304" t="b">
        <f>OR(ISNUMBER(FIND(" plant ",C304)),ISNUMBER(FIND("Plant ",C304)),ISNUMBER(FIND("tomato",C304)),ISNUMBER(FIND("plants",C304)),ISNUMBER(FIND("Plants",C304)),ISNUMBER(FIND("algae",C304)),ISNUMBER(FIND("lettuce",C304)),ISNUMBER(FIND("green gram sprouts ",C304)),ISNUMBER(FIND("Cucurbita pepo",C304)),ISNUMBER(FIND("bean ",C304)),ISNUMBER(FIND("chloroplast",C304)),ISNUMBER(FIND("chlorophyll",C304)),ISNUMBER(FIND("seedling",C304)),ISNUMBER(FIND("canola",C304)),ISNUMBER(FIND("shoot",C304)),ISNUMBER(FIND("photosynthes",C304)),ISNUMBER(FIND(" leaves ",C304)),,ISNUMBER(FIND("agriculture",C304)),ISNUMBER(FIND(" crops ",C304)))</f>
        <v>0</v>
      </c>
      <c r="AF304" t="b">
        <f>OR(ISNUMBER(FIND("bacteria",C304)),ISNUMBER(FIND("Bacteria",C304)),ISNUMBER(FIND("Bacterium",C304)),ISNUMBER(FIND("bacterium",C304)),ISNUMBER(FIND(" coli ",C304)))</f>
        <v>0</v>
      </c>
      <c r="AG304" t="b">
        <f>OR(ISNUMBER(FIND("fungi",C304)),ISNUMBER(FIND("Fungi",C304)),ISNUMBER(FIND("fungus",C304)),ISNUMBER(FIND("Fungus",C304)),ISNUMBER(FIND("mushroom",C304)),ISNUMBER(FIND("Mushroom",C304)),ISNUMBER(FIND(" mold ",C304)))</f>
        <v>0</v>
      </c>
      <c r="AH304" t="b">
        <f>OR(ISNUMBER(FIND("Pig ",C304)),ISNUMBER(FIND("pig ",C304)),ISNUMBER(FIND("Pigs ",C304)),ISNUMBER(FIND("pigs ",C304)))</f>
        <v>0</v>
      </c>
      <c r="AI304" t="b">
        <f>OR(ISNUMBER(FIND(" C. elegans",C304)),ISNUMBER(FIND("Caenorhabditis elegans",C304)),ISNUMBER(FIND("earthworms",C304)),ISNUMBER(FIND(" Ficopomatus enigmaticus",C304)),ISNUMBER(FIND("larva",C304)),ISNUMBER(FIND("Lumbriculus variegatus",C304)),ISNUMBER(FIND("nematode",C304)))</f>
        <v>0</v>
      </c>
      <c r="AJ304" t="b">
        <f>NOT(OR(AA304,AB304,AC304,AD304,AE304,AF304,AG304,AH304,AI304))</f>
        <v>0</v>
      </c>
      <c r="AL304" t="b">
        <f>OR(AA304,AB304,AD304,AE304,AF304,AG304,AH304,AI304)</f>
        <v>1</v>
      </c>
      <c r="AM304" t="b">
        <f>IF(Table1[[#This Row],[In vivo?]],IF(Table1[[#This Row],[Cell]],FALSE,TRUE),FALSE)</f>
        <v>0</v>
      </c>
      <c r="AN304" t="b">
        <f>AND(AC304,AL304)</f>
        <v>1</v>
      </c>
      <c r="AO304" t="b">
        <f>IF(Table1[[#This Row],[Cell]],IF(Table1[[#This Row],[In vivo?]],FALSE,TRUE),FALSE)</f>
        <v>0</v>
      </c>
      <c r="AP304" t="b">
        <f>NOT(OR(Table1[[#This Row],[In vivo?]],Table1[[#This Row],[Only in Cell]]))</f>
        <v>0</v>
      </c>
      <c r="AQ304" t="b">
        <f>IF(OR(Table1[[#This Row],[Rodents]],Table1[[#This Row],[Human]],Table1[[#This Row],[Pig]]),OR(ISNUMBER(FIND("pulmonary",C304)),ISNUMBER(FIND("lung",C304))),"NA")</f>
        <v>1</v>
      </c>
      <c r="AR304" t="b">
        <f>IF(OR(Table1[[#This Row],[Rodents]],Table1[[#This Row],[Human]],Table1[[#This Row],[Pig]]),OR(ISNUMBER(FIND("skin",C304)),ISNUMBER(FIND("dermal",C304))),"NA")</f>
        <v>0</v>
      </c>
      <c r="AS304" t="b">
        <f>IF(OR(Table1[[#This Row],[Rodents]],Table1[[#This Row],[Human]],Table1[[#This Row],[Pig]]),OR(ISNUMBER(FIND("liver",C304)),ISNUMBER(FIND("hepat",C304))),"NA")</f>
        <v>0</v>
      </c>
      <c r="AT304" t="b">
        <f>IF(OR(Table1[[#This Row],[Rodents]],Table1[[#This Row],[Human]],Table1[[#This Row],[Pig]]),OR(ISNUMBER(FIND("kidney",C304)),ISNUMBER(FIND("neph",C304))),"NA")</f>
        <v>0</v>
      </c>
      <c r="AU304" t="b">
        <f>IF(OR(Table1[[#This Row],[Rodents]],Table1[[#This Row],[Human]],Table1[[#This Row],[Pig]]),OR(ISNUMBER(FIND("brain",C304)),ISNUMBER(FIND("neur",C304)),ISNUMBER(FIND("nerv",C304))),"NA")</f>
        <v>0</v>
      </c>
      <c r="AV304" t="b">
        <f>IF(OR(Table1[[#This Row],[Rodents]],Table1[[#This Row],[Human]],Table1[[#This Row],[Pig]]),OR(ISNUMBER(FIND("heart",C304)),ISNUMBER(FIND("cardi",C304))),"NA")</f>
        <v>0</v>
      </c>
      <c r="AW304" t="b">
        <f>IF(OR(Table1[[#This Row],[Rodents]],Table1[[#This Row],[Human]],Table1[[#This Row],[Pig]]),OR(ISNUMBER(FIND("gastro",C304)),ISNUMBER(FIND("intesti",C304)),ISNUMBER(FIND("stomach",C304))),"NA")</f>
        <v>0</v>
      </c>
      <c r="AX304" t="b">
        <f>IF(OR(Table1[[#This Row],[Rodents]],Table1[[#This Row],[Human]],Table1[[#This Row],[Pig]]),NOT(OR(AQ304,AR304,AS304,AT304,AU304,AV304,AW304)),"NA")</f>
        <v>0</v>
      </c>
      <c r="AY304" t="b">
        <f>OR(ISNUMBER(FIND("SWCNT",C304)),ISNUMBER(FIND("SWNT",C304)),ISNUMBER(FIND("single-wall",C304)),ISNUMBER(FIND("single wall",C304)),ISNUMBER(FIND("Single wall",C304)),ISNUMBER(FIND("Single-wall",C304)),ISNUMBER(FIND("SWCNT",B304)),ISNUMBER(FIND("SWNT",B304)),ISNUMBER(FIND("single-wall",B304)),ISNUMBER(FIND("single wall",B304)),ISNUMBER(FIND("Single-wall",B304)),ISNUMBER(FIND("Single wall",B304)))</f>
        <v>0</v>
      </c>
      <c r="AZ304" t="b">
        <f>OR(ISNUMBER(FIND("MWCNT",C304)),ISNUMBER(FIND("MWNT",C304)),ISNUMBER(FIND("multi-wall",C304)),ISNUMBER(FIND("multi wall",C304)),ISNUMBER(FIND("multiwall",C304)),ISNUMBER(FIND("Multi-wall",C304)),ISNUMBER(FIND("Multi wall",C304)),ISNUMBER(FIND("Multiwall",C304)),ISNUMBER(FIND("MWCNT",B304)),ISNUMBER(FIND("MWNT",B304)),ISNUMBER(FIND("multi-wall",B304)),ISNUMBER(FIND("multi wall",B304)),ISNUMBER(FIND("multiwall",B304)),ISNUMBER(FIND("Multi-wall",B304)),ISNUMBER(FIND("Multi wall",B304)),ISNUMBER(FIND("Multiwall",B304)),ISNUMBER(FIND("Double-wall",B304)),ISNUMBER(FIND("Double wall",B304)),ISNUMBER(FIND("Doublewall",B304)),ISNUMBER(FIND("double-wall",B304)),ISNUMBER(FIND("double wall",B304)),ISNUMBER(FIND("doublewall",B304)))</f>
        <v>1</v>
      </c>
      <c r="BA304" t="b">
        <f>AND(Table1[[#This Row],[SWCNT]],Table1[[#This Row],[MWCNT]])</f>
        <v>0</v>
      </c>
      <c r="BB304" t="b">
        <f>IF(Table1[[#This Row],[SWCNT]]=TRUE,FALSE,IF(Table1[[#This Row],[MWCNT]]=TRUE,FALSE,TRUE))</f>
        <v>0</v>
      </c>
      <c r="BC304" s="18"/>
    </row>
    <row r="305" spans="1:55" ht="166.5">
      <c r="A305" t="s">
        <v>3210</v>
      </c>
      <c r="B305" s="2" t="s">
        <v>3211</v>
      </c>
      <c r="C305" s="16" t="s">
        <v>3212</v>
      </c>
      <c r="D305" s="17" t="s">
        <v>322</v>
      </c>
      <c r="E305" s="2">
        <v>2015</v>
      </c>
      <c r="F305" t="b">
        <f>OR(ISNUMBER(FIND("cytotoxic",C305)),ISNUMBER(FIND("Cytotoxic",C305)),ISNUMBER(FIND("cellular toxicity",C305)),ISNUMBER(FIND("cell death",C305)),ISNUMBER(FIND("viable",C305)),ISNUMBER(FIND("phytotoxic",C305)),ISNUMBER(FIND("acute toxicity",C305)),ISNUMBER(FIND("MTT",C305)),ISNUMBER(FIND("survival",C305)),ISNUMBER(FIND("prolifer",C305)),ISNUMBER(FIND("apoptosis",C305)),ISNUMBER(FIND("neurotoxic",C305)),ISNUMBER(FIND("  lysis ",C305)),ISNUMBER(FIND("necrosis",C305)),ISNUMBER(FIND("cellular death",C305))*3,ISNUMBER(FIND("LDH",C305)),ISNUMBER(FIND("Acute toxicity",C305)))</f>
        <v>0</v>
      </c>
      <c r="G305" t="b">
        <f>OR(ISNUMBER(FIND("genotoxic",C305)),ISNUMBER(FIND("genotoxicity",C305)),ISNUMBER(FIND("DNA damage",C305)),ISNUMBER(FIND("DNA",C305)),ISNUMBER(FIND("RNA",C305)),ISNUMBER(FIND("mesothelioma",C305)),ISNUMBER(FIND("carcino",C305)),ISNUMBER(FIND("mutagen",C305)),ISNUMBER(FIND("genetic",C305)))</f>
        <v>0</v>
      </c>
      <c r="H305" t="b">
        <f>OR(ISNUMBER(FIND("inflammatory",C305)),ISNUMBER(FIND("inflamm",C305)))</f>
        <v>1</v>
      </c>
      <c r="I305" t="b">
        <f>OR(ISNUMBER(FIND("immune",C305)),ISNUMBER(FIND("immunological",C305)),ISNUMBER(FIND("interleuk",C305)),ISNUMBER(FIND("platelet activation",C305)),ISNUMBER(FIND("monocyte",C305)),ISNUMBER(FIND("leukocyte",C305)),ISNUMBER(FIND("cytokine",C305)),ISNUMBER(FIND("CD4",C305)),ISNUMBER(FIND("CD8",C305)),ISNUMBER(FIND("T-cell",C305)))</f>
        <v>1</v>
      </c>
      <c r="J305" t="b">
        <f>OR(ISNUMBER(FIND("reactive oxygen",C305)),ISNUMBER(FIND("ROS",C305)),ISNUMBER(FIND("free radical",C305)),ISNUMBER(FIND("oxidative stress",C305)),ISNUMBER(FIND("peroxid",C305)),ISNUMBER(FIND("oxidative",C305)),ISNUMBER(FIND("antioxid",C305)))</f>
        <v>1</v>
      </c>
      <c r="K305" t="b">
        <f>OR(ISNUMBER(FIND("autophag",C305)))</f>
        <v>0</v>
      </c>
      <c r="L305" t="b">
        <f>OR(ISNUMBER(FIND("morpholog",C305)))</f>
        <v>0</v>
      </c>
      <c r="M305" t="b">
        <f>OR(ISNUMBER(FIND("fibrosis",C305)),ISNUMBER(FIND("Fibrosis",C305)),ISNUMBER(FIND("fibrot",C305)))</f>
        <v>0</v>
      </c>
      <c r="N305" t="b">
        <f>OR(ISNUMBER(FIND("offspring",C305)),ISNUMBER(FIND("Parental",C305)),ISNUMBER(FIND("parental",C305)),ISNUMBER(FIND("germline",C305)),ISNUMBER(FIND("reproduc",C305)),ISNUMBER(FIND("embryo",C305)))</f>
        <v>0</v>
      </c>
      <c r="O305" t="b">
        <f>OR(ISNUMBER(FIND("metabol",C305)),ISNUMBER(FIND("Metabol",C305)),ISNUMBER(FIND("digest",C305)),ISNUMBER(FIND("mitochon",C305)))</f>
        <v>0</v>
      </c>
      <c r="P305" t="b">
        <f>OR(ISNUMBER(FIND("ecotox",C305)),ISNUMBER(FIND("Ecotox",B305)),ISNUMBER(FIND("ecotox",B305)),ISNUMBER(FIND("Ecotox",C305)))</f>
        <v>0</v>
      </c>
      <c r="Q305" t="b">
        <f>OR(ISNUMBER(FIND("Bioaccum",C305)),ISNUMBER(FIND("bioaccum",C305)),ISNUMBER(FIND("accum",C305)))</f>
        <v>0</v>
      </c>
      <c r="R305" t="b">
        <f>OR(ISNUMBER(FIND("Occupation",C305)),ISNUMBER(FIND("occupation",C305)),ISNUMBER(FIND("worker",C305)),ISNUMBER(FIND("workforce",C305)))</f>
        <v>0</v>
      </c>
      <c r="S305" t="b">
        <f>NOT(OR(F305,G305,H305,I305,J305,K305,L305,M305,N305,O305,P305,Q305,R305))</f>
        <v>0</v>
      </c>
      <c r="U305" t="b">
        <f>OR(Table1[[#This Row],[Inflammation]],Table1[[#This Row],[Immune]])</f>
        <v>1</v>
      </c>
      <c r="V305" t="str">
        <f>IF(OR(Table1[[#This Row],[Rodents]],Table1[[#This Row],[Human]],Table1[[#This Row],[Pig]]),OR(ISNUMBER(FIND("intratrach",C305)),ISNUMBER(FIND("nasal ",C305)),ISNUMBER(FIND("instill",C305))),"NA")</f>
        <v>NA</v>
      </c>
      <c r="W305" t="str">
        <f>IF(OR(Table1[[#This Row],[Rodents]],Table1[[#This Row],[Human]],Table1[[#This Row],[Pig]]),OR(ISNUMBER(FIND("dermal",C305)),ISNUMBER(FIND("skin ",C305))),"NA")</f>
        <v>NA</v>
      </c>
      <c r="X305" t="str">
        <f>IF(OR(Table1[[#This Row],[Rodents]],Table1[[#This Row],[Human]],Table1[[#This Row],[Pig]]),OR(ISNUMBER(FIND("injected",C305)),ISNUMBER(FIND("periton",C305)),ISNUMBER(FIND("intrascrot",C305))),"NA")</f>
        <v>NA</v>
      </c>
      <c r="Y305" t="str">
        <f>IF(OR(Table1[[#This Row],[Rodents]],Table1[[#This Row],[Human]],Table1[[#This Row],[Pig]]),NOT(OR(Table1[[#This Row],[Inhaled/Intratracheal/intranasal]],Table1[[#This Row],[Dermal]],Table1[[#This Row],[Injected]])),"NA")</f>
        <v>NA</v>
      </c>
      <c r="AA305" t="b">
        <f>OR(ISNUMBER(FIND("fish ",C305)),ISNUMBER(FIND("Fish ",C305)),ISNUMBER(FIND("aquatic",C305)),ISNUMBER(FIND("daphnids",C305)),ISNUMBER(FIND("Carcinus maenas",C305)),ISNUMBER(FIND("Daphnia",C305)),ISNUMBER(FIND("Ruditapes philippinarum",C305)),ISNUMBER(FIND("daphnia",C305)),ISNUMBER(FIND("marine",C305)),ISNUMBER(FIND("mussel",C305)),ISNUMBER(FIND("algae",C305)),ISNUMBER(FIND("Donax faba",C305)),ISNUMBER(FIND("estuarine",C305)),ISNUMBER(FIND("snail",C305)),ISNUMBER(FIND("Prorocentrum donghaiense",C305)) )</f>
        <v>0</v>
      </c>
      <c r="AB305" t="b">
        <f>OR(ISNUMBER(FIND(" rat ",C305)),ISNUMBER(FIND(" rats ",C305)),ISNUMBER(FIND(" Rats ",C305)),ISNUMBER(FIND(" Rat ",C305)),ISNUMBER(FIND(" rat.",C305)),ISNUMBER(FIND(" rats.",C305)),ISNUMBER(FIND("mouse",C305)),ISNUMBER(FIND("mice",C305)), ISNUMBER(FIND(" Mice",C305)))</f>
        <v>0</v>
      </c>
      <c r="AC305" t="b">
        <f>OR(ISNUMBER(FIND(" cell ",C305)),ISNUMBER(FIND("fibroblast",C305)),ISNUMBER(FIND("macrophage",C305)),ISNUMBER(FIND("epithelial",C305)),ISNUMBER(FIND("endothelial",C305)),ISNUMBER(FIND("neuron",C305)),ISNUMBER(FIND(" cells ",C305)),ISNUMBER(FIND("RBC",C305)),ISNUMBER(FIND("mitochond",C305)),ISNUMBER(FIND("adipocyte",C305)),ISNUMBER(FIND("osteo",C305)),ISNUMBER(FIND("keratin",C305)),ISNUMBER(FIND(" cell's ",C305)),ISNUMBER(FIND("eukary",C305)),ISNUMBER(FIND("sperm",C305)))</f>
        <v>1</v>
      </c>
      <c r="AD305" t="b">
        <f>OR(ISNUMBER(FIND("human",B305)),ISNUMBER(FIND("workers",B305)),ISNUMBER(FIND("workforces",B305)),ISNUMBER(FIND("occupational",B305)),ISNUMBER(FIND("Case report",B305)),ISNUMBER(FIND("Workplaces",B305)),ISNUMBER(FIND("worker",B305)))</f>
        <v>0</v>
      </c>
      <c r="AE305" t="b">
        <f>OR(ISNUMBER(FIND(" plant ",C305)),ISNUMBER(FIND("Plant ",C305)),ISNUMBER(FIND("tomato",C305)),ISNUMBER(FIND("plants",C305)),ISNUMBER(FIND("Plants",C305)),ISNUMBER(FIND("algae",C305)),ISNUMBER(FIND("lettuce",C305)),ISNUMBER(FIND("green gram sprouts ",C305)),ISNUMBER(FIND("Cucurbita pepo",C305)),ISNUMBER(FIND("bean ",C305)),ISNUMBER(FIND("chloroplast",C305)),ISNUMBER(FIND("chlorophyll",C305)),ISNUMBER(FIND("seedling",C305)),ISNUMBER(FIND("canola",C305)),ISNUMBER(FIND("shoot",C305)),ISNUMBER(FIND("photosynthes",C305)),ISNUMBER(FIND(" leaves ",C305)),,ISNUMBER(FIND("agriculture",C305)),ISNUMBER(FIND(" crops ",C305)))</f>
        <v>0</v>
      </c>
      <c r="AF305" t="b">
        <f>OR(ISNUMBER(FIND("bacteria",C305)),ISNUMBER(FIND("Bacteria",C305)),ISNUMBER(FIND("Bacterium",C305)),ISNUMBER(FIND("bacterium",C305)),ISNUMBER(FIND(" coli ",C305)))</f>
        <v>0</v>
      </c>
      <c r="AG305" t="b">
        <f>OR(ISNUMBER(FIND("fungi",C305)),ISNUMBER(FIND("Fungi",C305)),ISNUMBER(FIND("fungus",C305)),ISNUMBER(FIND("Fungus",C305)),ISNUMBER(FIND("mushroom",C305)),ISNUMBER(FIND("Mushroom",C305)),ISNUMBER(FIND(" mold ",C305)))</f>
        <v>0</v>
      </c>
      <c r="AH305" t="b">
        <f>OR(ISNUMBER(FIND("Pig ",C305)),ISNUMBER(FIND("pig ",C305)),ISNUMBER(FIND("Pigs ",C305)),ISNUMBER(FIND("pigs ",C305)))</f>
        <v>0</v>
      </c>
      <c r="AI305" t="b">
        <f>OR(ISNUMBER(FIND(" C. elegans",C305)),ISNUMBER(FIND("Caenorhabditis elegans",C305)),ISNUMBER(FIND("earthworms",C305)),ISNUMBER(FIND(" Ficopomatus enigmaticus",C305)),ISNUMBER(FIND("larva",C305)),ISNUMBER(FIND("Lumbriculus variegatus",C305)),ISNUMBER(FIND("nematode",C305)))</f>
        <v>0</v>
      </c>
      <c r="AJ305" t="b">
        <f>NOT(OR(AA305,AB305,AC305,AD305,AE305,AF305,AG305,AH305,AI305))</f>
        <v>0</v>
      </c>
      <c r="AL305" t="b">
        <f>OR(AA305,AB305,AD305,AE305,AF305,AG305,AH305,AI305)</f>
        <v>0</v>
      </c>
      <c r="AM305" t="b">
        <f>IF(Table1[[#This Row],[In vivo?]],IF(Table1[[#This Row],[Cell]],FALSE,TRUE),FALSE)</f>
        <v>0</v>
      </c>
      <c r="AN305" t="b">
        <f>AND(AC305,AL305)</f>
        <v>0</v>
      </c>
      <c r="AO305" t="b">
        <f>IF(Table1[[#This Row],[Cell]],IF(Table1[[#This Row],[In vivo?]],FALSE,TRUE),FALSE)</f>
        <v>1</v>
      </c>
      <c r="AP305" t="b">
        <f>NOT(OR(Table1[[#This Row],[In vivo?]],Table1[[#This Row],[Only in Cell]]))</f>
        <v>0</v>
      </c>
      <c r="AQ305" t="str">
        <f>IF(OR(Table1[[#This Row],[Rodents]],Table1[[#This Row],[Human]],Table1[[#This Row],[Pig]]),OR(ISNUMBER(FIND("pulmonary",C305)),ISNUMBER(FIND("lung",C305))),"NA")</f>
        <v>NA</v>
      </c>
      <c r="AR305" t="str">
        <f>IF(OR(Table1[[#This Row],[Rodents]],Table1[[#This Row],[Human]],Table1[[#This Row],[Pig]]),OR(ISNUMBER(FIND("skin",C305)),ISNUMBER(FIND("dermal",C305))),"NA")</f>
        <v>NA</v>
      </c>
      <c r="AS305" t="str">
        <f>IF(OR(Table1[[#This Row],[Rodents]],Table1[[#This Row],[Human]],Table1[[#This Row],[Pig]]),OR(ISNUMBER(FIND("liver",C305)),ISNUMBER(FIND("hepat",C305))),"NA")</f>
        <v>NA</v>
      </c>
      <c r="AT305" t="str">
        <f>IF(OR(Table1[[#This Row],[Rodents]],Table1[[#This Row],[Human]],Table1[[#This Row],[Pig]]),OR(ISNUMBER(FIND("kidney",C305)),ISNUMBER(FIND("neph",C305))),"NA")</f>
        <v>NA</v>
      </c>
      <c r="AU305" t="str">
        <f>IF(OR(Table1[[#This Row],[Rodents]],Table1[[#This Row],[Human]],Table1[[#This Row],[Pig]]),OR(ISNUMBER(FIND("brain",C305)),ISNUMBER(FIND("neur",C305)),ISNUMBER(FIND("nerv",C305))),"NA")</f>
        <v>NA</v>
      </c>
      <c r="AV305" t="str">
        <f>IF(OR(Table1[[#This Row],[Rodents]],Table1[[#This Row],[Human]],Table1[[#This Row],[Pig]]),OR(ISNUMBER(FIND("heart",C305)),ISNUMBER(FIND("cardi",C305))),"NA")</f>
        <v>NA</v>
      </c>
      <c r="AW305" t="str">
        <f>IF(OR(Table1[[#This Row],[Rodents]],Table1[[#This Row],[Human]],Table1[[#This Row],[Pig]]),OR(ISNUMBER(FIND("gastro",C305)),ISNUMBER(FIND("intesti",C305)),ISNUMBER(FIND("stomach",C305))),"NA")</f>
        <v>NA</v>
      </c>
      <c r="AX305" t="str">
        <f>IF(OR(Table1[[#This Row],[Rodents]],Table1[[#This Row],[Human]],Table1[[#This Row],[Pig]]),NOT(OR(AQ305,AR305,AS305,AT305,AU305,AV305,AW305)),"NA")</f>
        <v>NA</v>
      </c>
      <c r="AY305" t="b">
        <f>OR(ISNUMBER(FIND("SWCNT",C305)),ISNUMBER(FIND("SWNT",C305)),ISNUMBER(FIND("single-wall",C305)),ISNUMBER(FIND("single wall",C305)),ISNUMBER(FIND("Single wall",C305)),ISNUMBER(FIND("Single-wall",C305)),ISNUMBER(FIND("SWCNT",B305)),ISNUMBER(FIND("SWNT",B305)),ISNUMBER(FIND("single-wall",B305)),ISNUMBER(FIND("single wall",B305)),ISNUMBER(FIND("Single-wall",B305)),ISNUMBER(FIND("Single wall",B305)))</f>
        <v>0</v>
      </c>
      <c r="AZ305" t="b">
        <f>OR(ISNUMBER(FIND("MWCNT",C305)),ISNUMBER(FIND("MWNT",C305)),ISNUMBER(FIND("multi-wall",C305)),ISNUMBER(FIND("multi wall",C305)),ISNUMBER(FIND("multiwall",C305)),ISNUMBER(FIND("Multi-wall",C305)),ISNUMBER(FIND("Multi wall",C305)),ISNUMBER(FIND("Multiwall",C305)),ISNUMBER(FIND("MWCNT",B305)),ISNUMBER(FIND("MWNT",B305)),ISNUMBER(FIND("multi-wall",B305)),ISNUMBER(FIND("multi wall",B305)),ISNUMBER(FIND("multiwall",B305)),ISNUMBER(FIND("Multi-wall",B305)),ISNUMBER(FIND("Multi wall",B305)),ISNUMBER(FIND("Multiwall",B305)),ISNUMBER(FIND("Double-wall",B305)),ISNUMBER(FIND("Double wall",B305)),ISNUMBER(FIND("Doublewall",B305)),ISNUMBER(FIND("double-wall",B305)),ISNUMBER(FIND("double wall",B305)),ISNUMBER(FIND("doublewall",B305)))</f>
        <v>1</v>
      </c>
      <c r="BA305" t="b">
        <f>AND(Table1[[#This Row],[SWCNT]],Table1[[#This Row],[MWCNT]])</f>
        <v>0</v>
      </c>
      <c r="BB305" t="b">
        <f>IF(Table1[[#This Row],[SWCNT]]=TRUE,FALSE,IF(Table1[[#This Row],[MWCNT]]=TRUE,FALSE,TRUE))</f>
        <v>0</v>
      </c>
      <c r="BC305" s="18"/>
    </row>
    <row r="306" spans="1:55" ht="185">
      <c r="A306" t="s">
        <v>3213</v>
      </c>
      <c r="B306" s="2" t="s">
        <v>3214</v>
      </c>
      <c r="C306" s="16" t="s">
        <v>3215</v>
      </c>
      <c r="D306" s="17" t="s">
        <v>1587</v>
      </c>
      <c r="E306" s="2">
        <v>2015</v>
      </c>
      <c r="F306" t="b">
        <f>OR(ISNUMBER(FIND("cytotoxic",C306)),ISNUMBER(FIND("Cytotoxic",C306)),ISNUMBER(FIND("cellular toxicity",C306)),ISNUMBER(FIND("cell death",C306)),ISNUMBER(FIND("viable",C306)),ISNUMBER(FIND("phytotoxic",C306)),ISNUMBER(FIND("acute toxicity",C306)),ISNUMBER(FIND("MTT",C306)),ISNUMBER(FIND("survival",C306)),ISNUMBER(FIND("prolifer",C306)),ISNUMBER(FIND("apoptosis",C306)),ISNUMBER(FIND("neurotoxic",C306)),ISNUMBER(FIND("  lysis ",C306)),ISNUMBER(FIND("necrosis",C306)),ISNUMBER(FIND("cellular death",C306))*3,ISNUMBER(FIND("LDH",C306)),ISNUMBER(FIND("Acute toxicity",C306)))</f>
        <v>1</v>
      </c>
      <c r="G306" t="b">
        <f>OR(ISNUMBER(FIND("genotoxic",C306)),ISNUMBER(FIND("genotoxicity",C306)),ISNUMBER(FIND("DNA damage",C306)),ISNUMBER(FIND("DNA",C306)),ISNUMBER(FIND("RNA",C306)),ISNUMBER(FIND("mesothelioma",C306)),ISNUMBER(FIND("carcino",C306)),ISNUMBER(FIND("mutagen",C306)),ISNUMBER(FIND("genetic",C306)))</f>
        <v>0</v>
      </c>
      <c r="H306" t="b">
        <f>OR(ISNUMBER(FIND("inflammatory",C306)),ISNUMBER(FIND("inflamm",C306)))</f>
        <v>1</v>
      </c>
      <c r="I306" t="b">
        <f>OR(ISNUMBER(FIND("immune",C306)),ISNUMBER(FIND("immunological",C306)),ISNUMBER(FIND("interleuk",C306)),ISNUMBER(FIND("platelet activation",C306)),ISNUMBER(FIND("monocyte",C306)),ISNUMBER(FIND("leukocyte",C306)),ISNUMBER(FIND("cytokine",C306)),ISNUMBER(FIND("CD4",C306)),ISNUMBER(FIND("CD8",C306)),ISNUMBER(FIND("T-cell",C306)))</f>
        <v>1</v>
      </c>
      <c r="J306" t="b">
        <f>OR(ISNUMBER(FIND("reactive oxygen",C306)),ISNUMBER(FIND("ROS",C306)),ISNUMBER(FIND("free radical",C306)),ISNUMBER(FIND("oxidative stress",C306)),ISNUMBER(FIND("peroxid",C306)),ISNUMBER(FIND("oxidative",C306)),ISNUMBER(FIND("antioxid",C306)))</f>
        <v>0</v>
      </c>
      <c r="K306" t="b">
        <f>OR(ISNUMBER(FIND("autophag",C306)))</f>
        <v>0</v>
      </c>
      <c r="L306" t="b">
        <f>OR(ISNUMBER(FIND("morpholog",C306)))</f>
        <v>0</v>
      </c>
      <c r="M306" t="b">
        <f>OR(ISNUMBER(FIND("fibrosis",C306)),ISNUMBER(FIND("Fibrosis",C306)),ISNUMBER(FIND("fibrot",C306)))</f>
        <v>1</v>
      </c>
      <c r="N306" t="b">
        <f>OR(ISNUMBER(FIND("offspring",C306)),ISNUMBER(FIND("Parental",C306)),ISNUMBER(FIND("parental",C306)),ISNUMBER(FIND("germline",C306)),ISNUMBER(FIND("reproduc",C306)),ISNUMBER(FIND("embryo",C306)))</f>
        <v>0</v>
      </c>
      <c r="O306" t="b">
        <f>OR(ISNUMBER(FIND("metabol",C306)),ISNUMBER(FIND("Metabol",C306)),ISNUMBER(FIND("digest",C306)),ISNUMBER(FIND("mitochon",C306)))</f>
        <v>0</v>
      </c>
      <c r="P306" t="b">
        <f>OR(ISNUMBER(FIND("ecotox",C306)),ISNUMBER(FIND("Ecotox",B306)),ISNUMBER(FIND("ecotox",B306)),ISNUMBER(FIND("Ecotox",C306)))</f>
        <v>0</v>
      </c>
      <c r="Q306" t="b">
        <f>OR(ISNUMBER(FIND("Bioaccum",C306)),ISNUMBER(FIND("bioaccum",C306)),ISNUMBER(FIND("accum",C306)))</f>
        <v>0</v>
      </c>
      <c r="R306" t="b">
        <f>OR(ISNUMBER(FIND("Occupation",C306)),ISNUMBER(FIND("occupation",C306)),ISNUMBER(FIND("worker",C306)),ISNUMBER(FIND("workforce",C306)))</f>
        <v>0</v>
      </c>
      <c r="S306" t="b">
        <f>NOT(OR(F306,G306,H306,I306,J306,K306,L306,M306,N306,O306,P306,Q306,R306))</f>
        <v>0</v>
      </c>
      <c r="U306" t="b">
        <f>OR(Table1[[#This Row],[Inflammation]],Table1[[#This Row],[Immune]])</f>
        <v>1</v>
      </c>
      <c r="V306" t="b">
        <f>IF(OR(Table1[[#This Row],[Rodents]],Table1[[#This Row],[Human]],Table1[[#This Row],[Pig]]),OR(ISNUMBER(FIND("intratrach",C306)),ISNUMBER(FIND("nasal ",C306)),ISNUMBER(FIND("instill",C306))),"NA")</f>
        <v>0</v>
      </c>
      <c r="W306" t="b">
        <f>IF(OR(Table1[[#This Row],[Rodents]],Table1[[#This Row],[Human]],Table1[[#This Row],[Pig]]),OR(ISNUMBER(FIND("dermal",C306)),ISNUMBER(FIND("skin ",C306))),"NA")</f>
        <v>0</v>
      </c>
      <c r="X306" t="b">
        <f>IF(OR(Table1[[#This Row],[Rodents]],Table1[[#This Row],[Human]],Table1[[#This Row],[Pig]]),OR(ISNUMBER(FIND("injected",C306)),ISNUMBER(FIND("periton",C306)),ISNUMBER(FIND("intrascrot",C306))),"NA")</f>
        <v>0</v>
      </c>
      <c r="Y306" t="b">
        <f>IF(OR(Table1[[#This Row],[Rodents]],Table1[[#This Row],[Human]],Table1[[#This Row],[Pig]]),NOT(OR(Table1[[#This Row],[Inhaled/Intratracheal/intranasal]],Table1[[#This Row],[Dermal]],Table1[[#This Row],[Injected]])),"NA")</f>
        <v>1</v>
      </c>
      <c r="AA306" t="b">
        <f>OR(ISNUMBER(FIND("fish ",C306)),ISNUMBER(FIND("Fish ",C306)),ISNUMBER(FIND("aquatic",C306)),ISNUMBER(FIND("daphnids",C306)),ISNUMBER(FIND("Carcinus maenas",C306)),ISNUMBER(FIND("Daphnia",C306)),ISNUMBER(FIND("Ruditapes philippinarum",C306)),ISNUMBER(FIND("daphnia",C306)),ISNUMBER(FIND("marine",C306)),ISNUMBER(FIND("mussel",C306)),ISNUMBER(FIND("algae",C306)),ISNUMBER(FIND("Donax faba",C306)),ISNUMBER(FIND("estuarine",C306)),ISNUMBER(FIND("snail",C306)),ISNUMBER(FIND("Prorocentrum donghaiense",C306)) )</f>
        <v>0</v>
      </c>
      <c r="AB306" t="b">
        <f>OR(ISNUMBER(FIND(" rat ",C306)),ISNUMBER(FIND(" rats ",C306)),ISNUMBER(FIND(" Rats ",C306)),ISNUMBER(FIND(" Rat ",C306)),ISNUMBER(FIND(" rat.",C306)),ISNUMBER(FIND(" rats.",C306)),ISNUMBER(FIND("mouse",C306)),ISNUMBER(FIND("mice",C306)), ISNUMBER(FIND(" Mice",C306)))</f>
        <v>1</v>
      </c>
      <c r="AC306" t="b">
        <f>OR(ISNUMBER(FIND(" cell ",C306)),ISNUMBER(FIND("fibroblast",C306)),ISNUMBER(FIND("macrophage",C306)),ISNUMBER(FIND("epithelial",C306)),ISNUMBER(FIND("endothelial",C306)),ISNUMBER(FIND("neuron",C306)),ISNUMBER(FIND(" cells ",C306)),ISNUMBER(FIND("RBC",C306)),ISNUMBER(FIND("mitochond",C306)),ISNUMBER(FIND("adipocyte",C306)),ISNUMBER(FIND("osteo",C306)),ISNUMBER(FIND("keratin",C306)),ISNUMBER(FIND(" cell's ",C306)),ISNUMBER(FIND("eukary",C306)),ISNUMBER(FIND("sperm",C306)))</f>
        <v>1</v>
      </c>
      <c r="AD306" t="b">
        <f>OR(ISNUMBER(FIND("human",B306)),ISNUMBER(FIND("workers",B306)),ISNUMBER(FIND("workforces",B306)),ISNUMBER(FIND("occupational",B306)),ISNUMBER(FIND("Case report",B306)),ISNUMBER(FIND("Workplaces",B306)),ISNUMBER(FIND("worker",B306)))</f>
        <v>0</v>
      </c>
      <c r="AE306" t="b">
        <f>OR(ISNUMBER(FIND(" plant ",C306)),ISNUMBER(FIND("Plant ",C306)),ISNUMBER(FIND("tomato",C306)),ISNUMBER(FIND("plants",C306)),ISNUMBER(FIND("Plants",C306)),ISNUMBER(FIND("algae",C306)),ISNUMBER(FIND("lettuce",C306)),ISNUMBER(FIND("green gram sprouts ",C306)),ISNUMBER(FIND("Cucurbita pepo",C306)),ISNUMBER(FIND("bean ",C306)),ISNUMBER(FIND("chloroplast",C306)),ISNUMBER(FIND("chlorophyll",C306)),ISNUMBER(FIND("seedling",C306)),ISNUMBER(FIND("canola",C306)),ISNUMBER(FIND("shoot",C306)),ISNUMBER(FIND("photosynthes",C306)),ISNUMBER(FIND(" leaves ",C306)),,ISNUMBER(FIND("agriculture",C306)),ISNUMBER(FIND(" crops ",C306)))</f>
        <v>0</v>
      </c>
      <c r="AF306" t="b">
        <f>OR(ISNUMBER(FIND("bacteria",C306)),ISNUMBER(FIND("Bacteria",C306)),ISNUMBER(FIND("Bacterium",C306)),ISNUMBER(FIND("bacterium",C306)),ISNUMBER(FIND(" coli ",C306)))</f>
        <v>0</v>
      </c>
      <c r="AG306" t="b">
        <f>OR(ISNUMBER(FIND("fungi",C306)),ISNUMBER(FIND("Fungi",C306)),ISNUMBER(FIND("fungus",C306)),ISNUMBER(FIND("Fungus",C306)),ISNUMBER(FIND("mushroom",C306)),ISNUMBER(FIND("Mushroom",C306)),ISNUMBER(FIND(" mold ",C306)))</f>
        <v>0</v>
      </c>
      <c r="AH306" t="b">
        <f>OR(ISNUMBER(FIND("Pig ",C306)),ISNUMBER(FIND("pig ",C306)),ISNUMBER(FIND("Pigs ",C306)),ISNUMBER(FIND("pigs ",C306)))</f>
        <v>0</v>
      </c>
      <c r="AI306" t="b">
        <f>OR(ISNUMBER(FIND(" C. elegans",C306)),ISNUMBER(FIND("Caenorhabditis elegans",C306)),ISNUMBER(FIND("earthworms",C306)),ISNUMBER(FIND(" Ficopomatus enigmaticus",C306)),ISNUMBER(FIND("larva",C306)),ISNUMBER(FIND("Lumbriculus variegatus",C306)),ISNUMBER(FIND("nematode",C306)))</f>
        <v>0</v>
      </c>
      <c r="AJ306" t="b">
        <f>NOT(OR(AA306,AB306,AC306,AD306,AE306,AF306,AG306,AH306,AI306))</f>
        <v>0</v>
      </c>
      <c r="AL306" t="b">
        <f>OR(AA306,AB306,AD306,AE306,AF306,AG306,AH306,AI306)</f>
        <v>1</v>
      </c>
      <c r="AM306" t="b">
        <f>IF(Table1[[#This Row],[In vivo?]],IF(Table1[[#This Row],[Cell]],FALSE,TRUE),FALSE)</f>
        <v>0</v>
      </c>
      <c r="AN306" t="b">
        <f>AND(AC306,AL306)</f>
        <v>1</v>
      </c>
      <c r="AO306" t="b">
        <f>IF(Table1[[#This Row],[Cell]],IF(Table1[[#This Row],[In vivo?]],FALSE,TRUE),FALSE)</f>
        <v>0</v>
      </c>
      <c r="AP306" t="b">
        <f>NOT(OR(Table1[[#This Row],[In vivo?]],Table1[[#This Row],[Only in Cell]]))</f>
        <v>0</v>
      </c>
      <c r="AQ306" t="b">
        <f>IF(OR(Table1[[#This Row],[Rodents]],Table1[[#This Row],[Human]],Table1[[#This Row],[Pig]]),OR(ISNUMBER(FIND("pulmonary",C306)),ISNUMBER(FIND("lung",C306))),"NA")</f>
        <v>1</v>
      </c>
      <c r="AR306" t="b">
        <f>IF(OR(Table1[[#This Row],[Rodents]],Table1[[#This Row],[Human]],Table1[[#This Row],[Pig]]),OR(ISNUMBER(FIND("skin",C306)),ISNUMBER(FIND("dermal",C306))),"NA")</f>
        <v>0</v>
      </c>
      <c r="AS306" t="b">
        <f>IF(OR(Table1[[#This Row],[Rodents]],Table1[[#This Row],[Human]],Table1[[#This Row],[Pig]]),OR(ISNUMBER(FIND("liver",C306)),ISNUMBER(FIND("hepat",C306))),"NA")</f>
        <v>0</v>
      </c>
      <c r="AT306" t="b">
        <f>IF(OR(Table1[[#This Row],[Rodents]],Table1[[#This Row],[Human]],Table1[[#This Row],[Pig]]),OR(ISNUMBER(FIND("kidney",C306)),ISNUMBER(FIND("neph",C306))),"NA")</f>
        <v>0</v>
      </c>
      <c r="AU306" t="b">
        <f>IF(OR(Table1[[#This Row],[Rodents]],Table1[[#This Row],[Human]],Table1[[#This Row],[Pig]]),OR(ISNUMBER(FIND("brain",C306)),ISNUMBER(FIND("neur",C306)),ISNUMBER(FIND("nerv",C306))),"NA")</f>
        <v>0</v>
      </c>
      <c r="AV306" t="b">
        <f>IF(OR(Table1[[#This Row],[Rodents]],Table1[[#This Row],[Human]],Table1[[#This Row],[Pig]]),OR(ISNUMBER(FIND("heart",C306)),ISNUMBER(FIND("cardi",C306))),"NA")</f>
        <v>0</v>
      </c>
      <c r="AW306" t="b">
        <f>IF(OR(Table1[[#This Row],[Rodents]],Table1[[#This Row],[Human]],Table1[[#This Row],[Pig]]),OR(ISNUMBER(FIND("gastro",C306)),ISNUMBER(FIND("intesti",C306)),ISNUMBER(FIND("stomach",C306))),"NA")</f>
        <v>0</v>
      </c>
      <c r="AX306" t="b">
        <f>IF(OR(Table1[[#This Row],[Rodents]],Table1[[#This Row],[Human]],Table1[[#This Row],[Pig]]),NOT(OR(AQ306,AR306,AS306,AT306,AU306,AV306,AW306)),"NA")</f>
        <v>0</v>
      </c>
      <c r="AY306" t="b">
        <f>OR(ISNUMBER(FIND("SWCNT",C306)),ISNUMBER(FIND("SWNT",C306)),ISNUMBER(FIND("single-wall",C306)),ISNUMBER(FIND("single wall",C306)),ISNUMBER(FIND("Single wall",C306)),ISNUMBER(FIND("Single-wall",C306)),ISNUMBER(FIND("SWCNT",B306)),ISNUMBER(FIND("SWNT",B306)),ISNUMBER(FIND("single-wall",B306)),ISNUMBER(FIND("single wall",B306)),ISNUMBER(FIND("Single-wall",B306)),ISNUMBER(FIND("Single wall",B306)))</f>
        <v>0</v>
      </c>
      <c r="AZ306" t="b">
        <f>OR(ISNUMBER(FIND("MWCNT",C306)),ISNUMBER(FIND("MWNT",C306)),ISNUMBER(FIND("multi-wall",C306)),ISNUMBER(FIND("multi wall",C306)),ISNUMBER(FIND("multiwall",C306)),ISNUMBER(FIND("Multi-wall",C306)),ISNUMBER(FIND("Multi wall",C306)),ISNUMBER(FIND("Multiwall",C306)),ISNUMBER(FIND("MWCNT",B306)),ISNUMBER(FIND("MWNT",B306)),ISNUMBER(FIND("multi-wall",B306)),ISNUMBER(FIND("multi wall",B306)),ISNUMBER(FIND("multiwall",B306)),ISNUMBER(FIND("Multi-wall",B306)),ISNUMBER(FIND("Multi wall",B306)),ISNUMBER(FIND("Multiwall",B306)),ISNUMBER(FIND("Double-wall",B306)),ISNUMBER(FIND("Double wall",B306)),ISNUMBER(FIND("Doublewall",B306)),ISNUMBER(FIND("double-wall",B306)),ISNUMBER(FIND("double wall",B306)),ISNUMBER(FIND("doublewall",B306)))</f>
        <v>1</v>
      </c>
      <c r="BA306" t="b">
        <f>AND(Table1[[#This Row],[SWCNT]],Table1[[#This Row],[MWCNT]])</f>
        <v>0</v>
      </c>
      <c r="BB306" t="b">
        <f>IF(Table1[[#This Row],[SWCNT]]=TRUE,FALSE,IF(Table1[[#This Row],[MWCNT]]=TRUE,FALSE,TRUE))</f>
        <v>0</v>
      </c>
      <c r="BC306" s="18"/>
    </row>
    <row r="307" spans="1:55" ht="203.5">
      <c r="A307" t="s">
        <v>3216</v>
      </c>
      <c r="B307" s="2" t="s">
        <v>3217</v>
      </c>
      <c r="C307" s="16" t="s">
        <v>3218</v>
      </c>
      <c r="D307" s="17" t="s">
        <v>395</v>
      </c>
      <c r="E307" s="2">
        <v>2015</v>
      </c>
      <c r="F307" t="b">
        <f>OR(ISNUMBER(FIND("cytotoxic",C307)),ISNUMBER(FIND("Cytotoxic",C307)),ISNUMBER(FIND("cellular toxicity",C307)),ISNUMBER(FIND("cell death",C307)),ISNUMBER(FIND("viable",C307)),ISNUMBER(FIND("phytotoxic",C307)),ISNUMBER(FIND("acute toxicity",C307)),ISNUMBER(FIND("MTT",C307)),ISNUMBER(FIND("survival",C307)),ISNUMBER(FIND("prolifer",C307)),ISNUMBER(FIND("apoptosis",C307)),ISNUMBER(FIND("neurotoxic",C307)),ISNUMBER(FIND("  lysis ",C307)),ISNUMBER(FIND("necrosis",C307)),ISNUMBER(FIND("cellular death",C307))*3,ISNUMBER(FIND("LDH",C307)),ISNUMBER(FIND("Acute toxicity",C307)))</f>
        <v>0</v>
      </c>
      <c r="G307" t="b">
        <f>OR(ISNUMBER(FIND("genotoxic",C307)),ISNUMBER(FIND("genotoxicity",C307)),ISNUMBER(FIND("DNA damage",C307)),ISNUMBER(FIND("DNA",C307)),ISNUMBER(FIND("RNA",C307)),ISNUMBER(FIND("mesothelioma",C307)),ISNUMBER(FIND("carcino",C307)),ISNUMBER(FIND("mutagen",C307)),ISNUMBER(FIND("genetic",C307)))</f>
        <v>0</v>
      </c>
      <c r="H307" t="b">
        <f>OR(ISNUMBER(FIND("inflammatory",C307)),ISNUMBER(FIND("inflamm",C307)))</f>
        <v>1</v>
      </c>
      <c r="I307" t="b">
        <f>OR(ISNUMBER(FIND("immune",C307)),ISNUMBER(FIND("immunological",C307)),ISNUMBER(FIND("interleuk",C307)),ISNUMBER(FIND("platelet activation",C307)),ISNUMBER(FIND("monocyte",C307)),ISNUMBER(FIND("leukocyte",C307)),ISNUMBER(FIND("cytokine",C307)),ISNUMBER(FIND("CD4",C307)),ISNUMBER(FIND("CD8",C307)),ISNUMBER(FIND("T-cell",C307)))</f>
        <v>0</v>
      </c>
      <c r="J307" t="b">
        <f>OR(ISNUMBER(FIND("reactive oxygen",C307)),ISNUMBER(FIND("ROS",C307)),ISNUMBER(FIND("free radical",C307)),ISNUMBER(FIND("oxidative stress",C307)),ISNUMBER(FIND("peroxid",C307)),ISNUMBER(FIND("oxidative",C307)),ISNUMBER(FIND("antioxid",C307)))</f>
        <v>0</v>
      </c>
      <c r="K307" t="b">
        <f>OR(ISNUMBER(FIND("autophag",C307)))</f>
        <v>0</v>
      </c>
      <c r="L307" t="b">
        <f>OR(ISNUMBER(FIND("morpholog",C307)))</f>
        <v>0</v>
      </c>
      <c r="M307" t="b">
        <f>OR(ISNUMBER(FIND("fibrosis",C307)),ISNUMBER(FIND("Fibrosis",C307)),ISNUMBER(FIND("fibrot",C307)))</f>
        <v>1</v>
      </c>
      <c r="N307" t="b">
        <f>OR(ISNUMBER(FIND("offspring",C307)),ISNUMBER(FIND("Parental",C307)),ISNUMBER(FIND("parental",C307)),ISNUMBER(FIND("germline",C307)),ISNUMBER(FIND("reproduc",C307)),ISNUMBER(FIND("embryo",C307)))</f>
        <v>0</v>
      </c>
      <c r="O307" t="b">
        <f>OR(ISNUMBER(FIND("metabol",C307)),ISNUMBER(FIND("Metabol",C307)),ISNUMBER(FIND("digest",C307)),ISNUMBER(FIND("mitochon",C307)))</f>
        <v>0</v>
      </c>
      <c r="P307" t="b">
        <f>OR(ISNUMBER(FIND("ecotox",C307)),ISNUMBER(FIND("Ecotox",B307)),ISNUMBER(FIND("ecotox",B307)),ISNUMBER(FIND("Ecotox",C307)))</f>
        <v>0</v>
      </c>
      <c r="Q307" t="b">
        <f>OR(ISNUMBER(FIND("Bioaccum",C307)),ISNUMBER(FIND("bioaccum",C307)),ISNUMBER(FIND("accum",C307)))</f>
        <v>0</v>
      </c>
      <c r="R307" t="b">
        <f>OR(ISNUMBER(FIND("Occupation",C307)),ISNUMBER(FIND("occupation",C307)),ISNUMBER(FIND("worker",C307)),ISNUMBER(FIND("workforce",C307)))</f>
        <v>0</v>
      </c>
      <c r="S307" t="b">
        <f>NOT(OR(F307,G307,H307,I307,J307,K307,L307,M307,N307,O307,P307,Q307,R307))</f>
        <v>0</v>
      </c>
      <c r="U307" t="b">
        <f>OR(Table1[[#This Row],[Inflammation]],Table1[[#This Row],[Immune]])</f>
        <v>1</v>
      </c>
      <c r="V307" t="b">
        <f>IF(OR(Table1[[#This Row],[Rodents]],Table1[[#This Row],[Human]],Table1[[#This Row],[Pig]]),OR(ISNUMBER(FIND("intratrach",C307)),ISNUMBER(FIND("nasal ",C307)),ISNUMBER(FIND("instill",C307))),"NA")</f>
        <v>0</v>
      </c>
      <c r="W307" t="b">
        <f>IF(OR(Table1[[#This Row],[Rodents]],Table1[[#This Row],[Human]],Table1[[#This Row],[Pig]]),OR(ISNUMBER(FIND("dermal",C307)),ISNUMBER(FIND("skin ",C307))),"NA")</f>
        <v>0</v>
      </c>
      <c r="X307" t="b">
        <f>IF(OR(Table1[[#This Row],[Rodents]],Table1[[#This Row],[Human]],Table1[[#This Row],[Pig]]),OR(ISNUMBER(FIND("injected",C307)),ISNUMBER(FIND("periton",C307)),ISNUMBER(FIND("intrascrot",C307))),"NA")</f>
        <v>0</v>
      </c>
      <c r="Y307" t="b">
        <f>IF(OR(Table1[[#This Row],[Rodents]],Table1[[#This Row],[Human]],Table1[[#This Row],[Pig]]),NOT(OR(Table1[[#This Row],[Inhaled/Intratracheal/intranasal]],Table1[[#This Row],[Dermal]],Table1[[#This Row],[Injected]])),"NA")</f>
        <v>1</v>
      </c>
      <c r="AA307" t="b">
        <f>OR(ISNUMBER(FIND("fish ",C307)),ISNUMBER(FIND("Fish ",C307)),ISNUMBER(FIND("aquatic",C307)),ISNUMBER(FIND("daphnids",C307)),ISNUMBER(FIND("Carcinus maenas",C307)),ISNUMBER(FIND("Daphnia",C307)),ISNUMBER(FIND("Ruditapes philippinarum",C307)),ISNUMBER(FIND("daphnia",C307)),ISNUMBER(FIND("marine",C307)),ISNUMBER(FIND("mussel",C307)),ISNUMBER(FIND("algae",C307)),ISNUMBER(FIND("Donax faba",C307)),ISNUMBER(FIND("estuarine",C307)),ISNUMBER(FIND("snail",C307)),ISNUMBER(FIND("Prorocentrum donghaiense",C307)) )</f>
        <v>0</v>
      </c>
      <c r="AB307" t="b">
        <f>OR(ISNUMBER(FIND(" rat ",C307)),ISNUMBER(FIND(" rats ",C307)),ISNUMBER(FIND(" Rats ",C307)),ISNUMBER(FIND(" Rat ",C307)),ISNUMBER(FIND(" rat.",C307)),ISNUMBER(FIND(" rats.",C307)),ISNUMBER(FIND("mouse",C307)),ISNUMBER(FIND("mice",C307)), ISNUMBER(FIND(" Mice",C307)))</f>
        <v>1</v>
      </c>
      <c r="AC307" t="b">
        <f>OR(ISNUMBER(FIND(" cell ",C307)),ISNUMBER(FIND("fibroblast",C307)),ISNUMBER(FIND("macrophage",C307)),ISNUMBER(FIND("epithelial",C307)),ISNUMBER(FIND("endothelial",C307)),ISNUMBER(FIND("neuron",C307)),ISNUMBER(FIND(" cells ",C307)),ISNUMBER(FIND("RBC",C307)),ISNUMBER(FIND("mitochond",C307)),ISNUMBER(FIND("adipocyte",C307)),ISNUMBER(FIND("osteo",C307)),ISNUMBER(FIND("keratin",C307)),ISNUMBER(FIND(" cell's ",C307)),ISNUMBER(FIND("eukary",C307)),ISNUMBER(FIND("sperm",C307)))</f>
        <v>1</v>
      </c>
      <c r="AD307" t="b">
        <f>OR(ISNUMBER(FIND("human",B307)),ISNUMBER(FIND("workers",B307)),ISNUMBER(FIND("workforces",B307)),ISNUMBER(FIND("occupational",B307)),ISNUMBER(FIND("Case report",B307)),ISNUMBER(FIND("Workplaces",B307)),ISNUMBER(FIND("worker",B307)))</f>
        <v>0</v>
      </c>
      <c r="AE307" t="b">
        <f>OR(ISNUMBER(FIND(" plant ",C307)),ISNUMBER(FIND("Plant ",C307)),ISNUMBER(FIND("tomato",C307)),ISNUMBER(FIND("plants",C307)),ISNUMBER(FIND("Plants",C307)),ISNUMBER(FIND("algae",C307)),ISNUMBER(FIND("lettuce",C307)),ISNUMBER(FIND("green gram sprouts ",C307)),ISNUMBER(FIND("Cucurbita pepo",C307)),ISNUMBER(FIND("bean ",C307)),ISNUMBER(FIND("chloroplast",C307)),ISNUMBER(FIND("chlorophyll",C307)),ISNUMBER(FIND("seedling",C307)),ISNUMBER(FIND("canola",C307)),ISNUMBER(FIND("shoot",C307)),ISNUMBER(FIND("photosynthes",C307)),ISNUMBER(FIND(" leaves ",C307)),,ISNUMBER(FIND("agriculture",C307)),ISNUMBER(FIND(" crops ",C307)))</f>
        <v>0</v>
      </c>
      <c r="AF307" t="b">
        <f>OR(ISNUMBER(FIND("bacteria",C307)),ISNUMBER(FIND("Bacteria",C307)),ISNUMBER(FIND("Bacterium",C307)),ISNUMBER(FIND("bacterium",C307)),ISNUMBER(FIND(" coli ",C307)))</f>
        <v>0</v>
      </c>
      <c r="AG307" t="b">
        <f>OR(ISNUMBER(FIND("fungi",C307)),ISNUMBER(FIND("Fungi",C307)),ISNUMBER(FIND("fungus",C307)),ISNUMBER(FIND("Fungus",C307)),ISNUMBER(FIND("mushroom",C307)),ISNUMBER(FIND("Mushroom",C307)),ISNUMBER(FIND(" mold ",C307)))</f>
        <v>0</v>
      </c>
      <c r="AH307" t="b">
        <f>OR(ISNUMBER(FIND("Pig ",C307)),ISNUMBER(FIND("pig ",C307)),ISNUMBER(FIND("Pigs ",C307)),ISNUMBER(FIND("pigs ",C307)))</f>
        <v>0</v>
      </c>
      <c r="AI307" t="b">
        <f>OR(ISNUMBER(FIND(" C. elegans",C307)),ISNUMBER(FIND("Caenorhabditis elegans",C307)),ISNUMBER(FIND("earthworms",C307)),ISNUMBER(FIND(" Ficopomatus enigmaticus",C307)),ISNUMBER(FIND("larva",C307)),ISNUMBER(FIND("Lumbriculus variegatus",C307)),ISNUMBER(FIND("nematode",C307)))</f>
        <v>0</v>
      </c>
      <c r="AJ307" t="b">
        <f>NOT(OR(AA307,AB307,AC307,AD307,AE307,AF307,AG307,AH307,AI307))</f>
        <v>0</v>
      </c>
      <c r="AL307" t="b">
        <f>OR(AA307,AB307,AD307,AE307,AF307,AG307,AH307,AI307)</f>
        <v>1</v>
      </c>
      <c r="AM307" t="b">
        <f>IF(Table1[[#This Row],[In vivo?]],IF(Table1[[#This Row],[Cell]],FALSE,TRUE),FALSE)</f>
        <v>0</v>
      </c>
      <c r="AN307" t="b">
        <f>AND(AC307,AL307)</f>
        <v>1</v>
      </c>
      <c r="AO307" t="b">
        <f>IF(Table1[[#This Row],[Cell]],IF(Table1[[#This Row],[In vivo?]],FALSE,TRUE),FALSE)</f>
        <v>0</v>
      </c>
      <c r="AP307" t="b">
        <f>NOT(OR(Table1[[#This Row],[In vivo?]],Table1[[#This Row],[Only in Cell]]))</f>
        <v>0</v>
      </c>
      <c r="AQ307" t="b">
        <f>IF(OR(Table1[[#This Row],[Rodents]],Table1[[#This Row],[Human]],Table1[[#This Row],[Pig]]),OR(ISNUMBER(FIND("pulmonary",C307)),ISNUMBER(FIND("lung",C307))),"NA")</f>
        <v>1</v>
      </c>
      <c r="AR307" t="b">
        <f>IF(OR(Table1[[#This Row],[Rodents]],Table1[[#This Row],[Human]],Table1[[#This Row],[Pig]]),OR(ISNUMBER(FIND("skin",C307)),ISNUMBER(FIND("dermal",C307))),"NA")</f>
        <v>0</v>
      </c>
      <c r="AS307" t="b">
        <f>IF(OR(Table1[[#This Row],[Rodents]],Table1[[#This Row],[Human]],Table1[[#This Row],[Pig]]),OR(ISNUMBER(FIND("liver",C307)),ISNUMBER(FIND("hepat",C307))),"NA")</f>
        <v>0</v>
      </c>
      <c r="AT307" t="b">
        <f>IF(OR(Table1[[#This Row],[Rodents]],Table1[[#This Row],[Human]],Table1[[#This Row],[Pig]]),OR(ISNUMBER(FIND("kidney",C307)),ISNUMBER(FIND("neph",C307))),"NA")</f>
        <v>0</v>
      </c>
      <c r="AU307" t="b">
        <f>IF(OR(Table1[[#This Row],[Rodents]],Table1[[#This Row],[Human]],Table1[[#This Row],[Pig]]),OR(ISNUMBER(FIND("brain",C307)),ISNUMBER(FIND("neur",C307)),ISNUMBER(FIND("nerv",C307))),"NA")</f>
        <v>0</v>
      </c>
      <c r="AV307" t="b">
        <f>IF(OR(Table1[[#This Row],[Rodents]],Table1[[#This Row],[Human]],Table1[[#This Row],[Pig]]),OR(ISNUMBER(FIND("heart",C307)),ISNUMBER(FIND("cardi",C307))),"NA")</f>
        <v>0</v>
      </c>
      <c r="AW307" t="b">
        <f>IF(OR(Table1[[#This Row],[Rodents]],Table1[[#This Row],[Human]],Table1[[#This Row],[Pig]]),OR(ISNUMBER(FIND("gastro",C307)),ISNUMBER(FIND("intesti",C307)),ISNUMBER(FIND("stomach",C307))),"NA")</f>
        <v>0</v>
      </c>
      <c r="AX307" t="b">
        <f>IF(OR(Table1[[#This Row],[Rodents]],Table1[[#This Row],[Human]],Table1[[#This Row],[Pig]]),NOT(OR(AQ307,AR307,AS307,AT307,AU307,AV307,AW307)),"NA")</f>
        <v>0</v>
      </c>
      <c r="AY307" t="b">
        <f>OR(ISNUMBER(FIND("SWCNT",C307)),ISNUMBER(FIND("SWNT",C307)),ISNUMBER(FIND("single-wall",C307)),ISNUMBER(FIND("single wall",C307)),ISNUMBER(FIND("Single wall",C307)),ISNUMBER(FIND("Single-wall",C307)),ISNUMBER(FIND("SWCNT",B307)),ISNUMBER(FIND("SWNT",B307)),ISNUMBER(FIND("single-wall",B307)),ISNUMBER(FIND("single wall",B307)),ISNUMBER(FIND("Single-wall",B307)),ISNUMBER(FIND("Single wall",B307)))</f>
        <v>0</v>
      </c>
      <c r="AZ307" t="b">
        <f>OR(ISNUMBER(FIND("MWCNT",C307)),ISNUMBER(FIND("MWNT",C307)),ISNUMBER(FIND("multi-wall",C307)),ISNUMBER(FIND("multi wall",C307)),ISNUMBER(FIND("multiwall",C307)),ISNUMBER(FIND("Multi-wall",C307)),ISNUMBER(FIND("Multi wall",C307)),ISNUMBER(FIND("Multiwall",C307)),ISNUMBER(FIND("MWCNT",B307)),ISNUMBER(FIND("MWNT",B307)),ISNUMBER(FIND("multi-wall",B307)),ISNUMBER(FIND("multi wall",B307)),ISNUMBER(FIND("multiwall",B307)),ISNUMBER(FIND("Multi-wall",B307)),ISNUMBER(FIND("Multi wall",B307)),ISNUMBER(FIND("Multiwall",B307)),ISNUMBER(FIND("Double-wall",B307)),ISNUMBER(FIND("Double wall",B307)),ISNUMBER(FIND("Doublewall",B307)),ISNUMBER(FIND("double-wall",B307)),ISNUMBER(FIND("double wall",B307)),ISNUMBER(FIND("doublewall",B307)))</f>
        <v>1</v>
      </c>
      <c r="BA307" t="b">
        <f>AND(Table1[[#This Row],[SWCNT]],Table1[[#This Row],[MWCNT]])</f>
        <v>0</v>
      </c>
      <c r="BB307" t="b">
        <f>IF(Table1[[#This Row],[SWCNT]]=TRUE,FALSE,IF(Table1[[#This Row],[MWCNT]]=TRUE,FALSE,TRUE))</f>
        <v>0</v>
      </c>
      <c r="BC307" s="18"/>
    </row>
    <row r="308" spans="1:55" ht="222">
      <c r="A308" t="s">
        <v>3260</v>
      </c>
      <c r="B308" s="2" t="s">
        <v>3262</v>
      </c>
      <c r="C308" s="16" t="s">
        <v>3264</v>
      </c>
      <c r="D308" s="17" t="s">
        <v>1587</v>
      </c>
      <c r="E308" s="2">
        <v>2015</v>
      </c>
      <c r="F308" t="b">
        <f>OR(ISNUMBER(FIND("cytotoxic",C308)),ISNUMBER(FIND("Cytotoxic",C308)),ISNUMBER(FIND("cellular toxicity",C308)),ISNUMBER(FIND("cell death",C308)),ISNUMBER(FIND("viable",C308)),ISNUMBER(FIND("phytotoxic",C308)),ISNUMBER(FIND("acute toxicity",C308)),ISNUMBER(FIND("MTT",C308)),ISNUMBER(FIND("survival",C308)),ISNUMBER(FIND("prolifer",C308)),ISNUMBER(FIND("apoptosis",C308)),ISNUMBER(FIND("neurotoxic",C308)),ISNUMBER(FIND("  lysis ",C308)),ISNUMBER(FIND("necrosis",C308)),ISNUMBER(FIND("cellular death",C308))*3,ISNUMBER(FIND("LDH",C308)),ISNUMBER(FIND("Acute toxicity",C308)))</f>
        <v>0</v>
      </c>
      <c r="G308" t="b">
        <f>OR(ISNUMBER(FIND("genotoxic",C308)),ISNUMBER(FIND("genotoxicity",C308)),ISNUMBER(FIND("DNA damage",C308)),ISNUMBER(FIND("DNA",C308)),ISNUMBER(FIND("RNA",C308)),ISNUMBER(FIND("mesothelioma",C308)),ISNUMBER(FIND("carcino",C308)),ISNUMBER(FIND("mutagen",C308)),ISNUMBER(FIND("genetic",C308)))</f>
        <v>0</v>
      </c>
      <c r="H308" t="b">
        <f>OR(ISNUMBER(FIND("inflammatory",C308)),ISNUMBER(FIND("inflamm",C308)))</f>
        <v>1</v>
      </c>
      <c r="I308" t="b">
        <f>OR(ISNUMBER(FIND("immune",C308)),ISNUMBER(FIND("immunological",C308)),ISNUMBER(FIND("interleuk",C308)),ISNUMBER(FIND("platelet activation",C308)),ISNUMBER(FIND("monocyte",C308)),ISNUMBER(FIND("leukocyte",C308)),ISNUMBER(FIND("cytokine",C308)),ISNUMBER(FIND("CD4",C308)),ISNUMBER(FIND("CD8",C308)),ISNUMBER(FIND("T-cell",C308)))</f>
        <v>1</v>
      </c>
      <c r="J308" t="b">
        <f>OR(ISNUMBER(FIND("reactive oxygen",C308)),ISNUMBER(FIND("ROS",C308)),ISNUMBER(FIND("free radical",C308)),ISNUMBER(FIND("oxidative stress",C308)),ISNUMBER(FIND("peroxid",C308)),ISNUMBER(FIND("oxidative",C308)),ISNUMBER(FIND("antioxid",C308)))</f>
        <v>0</v>
      </c>
      <c r="K308" t="b">
        <f>OR(ISNUMBER(FIND("autophag",C308)))</f>
        <v>0</v>
      </c>
      <c r="L308" t="b">
        <f>OR(ISNUMBER(FIND("morpholog",C308)))</f>
        <v>0</v>
      </c>
      <c r="M308" t="b">
        <f>OR(ISNUMBER(FIND("fibrosis",C308)),ISNUMBER(FIND("Fibrosis",C308)),ISNUMBER(FIND("fibrot",C308)))</f>
        <v>0</v>
      </c>
      <c r="N308" t="b">
        <f>OR(ISNUMBER(FIND("offspring",C308)),ISNUMBER(FIND("Parental",C308)),ISNUMBER(FIND("parental",C308)),ISNUMBER(FIND("germline",C308)),ISNUMBER(FIND("reproduc",C308)),ISNUMBER(FIND("embryo",C308)))</f>
        <v>0</v>
      </c>
      <c r="O308" t="b">
        <f>OR(ISNUMBER(FIND("metabol",C308)),ISNUMBER(FIND("Metabol",C308)),ISNUMBER(FIND("digest",C308)),ISNUMBER(FIND("mitochon",C308)))</f>
        <v>0</v>
      </c>
      <c r="P308" t="b">
        <f>OR(ISNUMBER(FIND("ecotox",C308)),ISNUMBER(FIND("Ecotox",B308)),ISNUMBER(FIND("ecotox",B308)),ISNUMBER(FIND("Ecotox",C308)))</f>
        <v>0</v>
      </c>
      <c r="Q308" t="b">
        <f>OR(ISNUMBER(FIND("Bioaccum",C308)),ISNUMBER(FIND("bioaccum",C308)),ISNUMBER(FIND("accum",C308)))</f>
        <v>0</v>
      </c>
      <c r="R308" t="b">
        <f>OR(ISNUMBER(FIND("Occupation",C308)),ISNUMBER(FIND("occupation",C308)),ISNUMBER(FIND("worker",C308)),ISNUMBER(FIND("workforce",C308)))</f>
        <v>0</v>
      </c>
      <c r="S308" t="b">
        <f>NOT(OR(F308,G308,H308,I308,J308,K308,L308,M308,N308,O308,P308,Q308,R308))</f>
        <v>0</v>
      </c>
      <c r="U308" t="b">
        <f>OR(Table1[[#This Row],[Inflammation]],Table1[[#This Row],[Immune]])</f>
        <v>1</v>
      </c>
      <c r="V308" t="b">
        <f>IF(OR(Table1[[#This Row],[Rodents]],Table1[[#This Row],[Human]],Table1[[#This Row],[Pig]]),OR(ISNUMBER(FIND("intratrach",C308)),ISNUMBER(FIND("nasal ",C308)),ISNUMBER(FIND("instill",C308))),"NA")</f>
        <v>0</v>
      </c>
      <c r="W308" t="b">
        <f>IF(OR(Table1[[#This Row],[Rodents]],Table1[[#This Row],[Human]],Table1[[#This Row],[Pig]]),OR(ISNUMBER(FIND("dermal",C308)),ISNUMBER(FIND("skin ",C308))),"NA")</f>
        <v>0</v>
      </c>
      <c r="X308" t="b">
        <f>IF(OR(Table1[[#This Row],[Rodents]],Table1[[#This Row],[Human]],Table1[[#This Row],[Pig]]),OR(ISNUMBER(FIND("injected",C308)),ISNUMBER(FIND("periton",C308)),ISNUMBER(FIND("intrascrot",C308))),"NA")</f>
        <v>1</v>
      </c>
      <c r="Y308" t="b">
        <f>IF(OR(Table1[[#This Row],[Rodents]],Table1[[#This Row],[Human]],Table1[[#This Row],[Pig]]),NOT(OR(Table1[[#This Row],[Inhaled/Intratracheal/intranasal]],Table1[[#This Row],[Dermal]],Table1[[#This Row],[Injected]])),"NA")</f>
        <v>0</v>
      </c>
      <c r="AA308" t="b">
        <f>OR(ISNUMBER(FIND("fish ",C308)),ISNUMBER(FIND("Fish ",C308)),ISNUMBER(FIND("aquatic",C308)),ISNUMBER(FIND("daphnids",C308)),ISNUMBER(FIND("Carcinus maenas",C308)),ISNUMBER(FIND("Daphnia",C308)),ISNUMBER(FIND("Ruditapes philippinarum",C308)),ISNUMBER(FIND("daphnia",C308)),ISNUMBER(FIND("marine",C308)),ISNUMBER(FIND("mussel",C308)),ISNUMBER(FIND("algae",C308)),ISNUMBER(FIND("Donax faba",C308)),ISNUMBER(FIND("estuarine",C308)),ISNUMBER(FIND("snail",C308)),ISNUMBER(FIND("Prorocentrum donghaiense",C308)) )</f>
        <v>0</v>
      </c>
      <c r="AB308" t="b">
        <f>OR(ISNUMBER(FIND(" rat ",C308)),ISNUMBER(FIND(" rats ",C308)),ISNUMBER(FIND(" Rats ",C308)),ISNUMBER(FIND(" Rat ",C308)),ISNUMBER(FIND(" rat.",C308)),ISNUMBER(FIND(" rats.",C308)),ISNUMBER(FIND("mouse",C308)),ISNUMBER(FIND("mice",C308)), ISNUMBER(FIND(" Mice",C308)))</f>
        <v>1</v>
      </c>
      <c r="AC308" t="b">
        <f>OR(ISNUMBER(FIND(" cell ",C308)),ISNUMBER(FIND("fibroblast",C308)),ISNUMBER(FIND("macrophage",C308)),ISNUMBER(FIND("epithelial",C308)),ISNUMBER(FIND("endothelial",C308)),ISNUMBER(FIND("neuron",C308)),ISNUMBER(FIND(" cells ",C308)),ISNUMBER(FIND("RBC",C308)),ISNUMBER(FIND("mitochond",C308)),ISNUMBER(FIND("adipocyte",C308)),ISNUMBER(FIND("osteo",C308)),ISNUMBER(FIND("keratin",C308)),ISNUMBER(FIND(" cell's ",C308)),ISNUMBER(FIND("eukary",C308)),ISNUMBER(FIND("sperm",C308)))</f>
        <v>0</v>
      </c>
      <c r="AD308" t="b">
        <f>OR(ISNUMBER(FIND("human",B308)),ISNUMBER(FIND("workers",B308)),ISNUMBER(FIND("workforces",B308)),ISNUMBER(FIND("occupational",B308)),ISNUMBER(FIND("Case report",B308)),ISNUMBER(FIND("Workplaces",B308)),ISNUMBER(FIND("worker",B308)))</f>
        <v>0</v>
      </c>
      <c r="AE308" t="b">
        <f>OR(ISNUMBER(FIND(" plant ",C308)),ISNUMBER(FIND("Plant ",C308)),ISNUMBER(FIND("tomato",C308)),ISNUMBER(FIND("plants",C308)),ISNUMBER(FIND("Plants",C308)),ISNUMBER(FIND("algae",C308)),ISNUMBER(FIND("lettuce",C308)),ISNUMBER(FIND("green gram sprouts ",C308)),ISNUMBER(FIND("Cucurbita pepo",C308)),ISNUMBER(FIND("bean ",C308)),ISNUMBER(FIND("chloroplast",C308)),ISNUMBER(FIND("chlorophyll",C308)),ISNUMBER(FIND("seedling",C308)),ISNUMBER(FIND("canola",C308)),ISNUMBER(FIND("shoot",C308)),ISNUMBER(FIND("photosynthes",C308)),ISNUMBER(FIND(" leaves ",C308)),,ISNUMBER(FIND("agriculture",C308)),ISNUMBER(FIND(" crops ",C308)))</f>
        <v>0</v>
      </c>
      <c r="AF308" t="b">
        <f>OR(ISNUMBER(FIND("bacteria",C308)),ISNUMBER(FIND("Bacteria",C308)),ISNUMBER(FIND("Bacterium",C308)),ISNUMBER(FIND("bacterium",C308)),ISNUMBER(FIND(" coli ",C308)))</f>
        <v>0</v>
      </c>
      <c r="AG308" t="b">
        <f>OR(ISNUMBER(FIND("fungi",C308)),ISNUMBER(FIND("Fungi",C308)),ISNUMBER(FIND("fungus",C308)),ISNUMBER(FIND("Fungus",C308)),ISNUMBER(FIND("mushroom",C308)),ISNUMBER(FIND("Mushroom",C308)),ISNUMBER(FIND(" mold ",C308)))</f>
        <v>0</v>
      </c>
      <c r="AH308" t="b">
        <f>OR(ISNUMBER(FIND("Pig ",C308)),ISNUMBER(FIND("pig ",C308)),ISNUMBER(FIND("Pigs ",C308)),ISNUMBER(FIND("pigs ",C308)))</f>
        <v>0</v>
      </c>
      <c r="AI308" t="b">
        <f>OR(ISNUMBER(FIND(" C. elegans",C308)),ISNUMBER(FIND("Caenorhabditis elegans",C308)),ISNUMBER(FIND("earthworms",C308)),ISNUMBER(FIND(" Ficopomatus enigmaticus",C308)),ISNUMBER(FIND("larva",C308)),ISNUMBER(FIND("Lumbriculus variegatus",C308)),ISNUMBER(FIND("nematode",C308)))</f>
        <v>0</v>
      </c>
      <c r="AJ308" t="b">
        <f>NOT(OR(AA308,AB308,AC308,AD308,AE308,AF308,AG308,AH308,AI308))</f>
        <v>0</v>
      </c>
      <c r="AL308" t="b">
        <f>OR(AA308,AB308,AD308,AE308,AF308,AG308,AH308,AI308)</f>
        <v>1</v>
      </c>
      <c r="AM308" t="b">
        <f>IF(Table1[[#This Row],[In vivo?]],IF(Table1[[#This Row],[Cell]],FALSE,TRUE),FALSE)</f>
        <v>1</v>
      </c>
      <c r="AN308" t="b">
        <f>AND(AC308,AL308)</f>
        <v>0</v>
      </c>
      <c r="AO308" t="b">
        <f>IF(Table1[[#This Row],[Cell]],IF(Table1[[#This Row],[In vivo?]],FALSE,TRUE),FALSE)</f>
        <v>0</v>
      </c>
      <c r="AP308" t="b">
        <f>NOT(OR(Table1[[#This Row],[In vivo?]],Table1[[#This Row],[Only in Cell]]))</f>
        <v>0</v>
      </c>
      <c r="AQ308" t="b">
        <f>IF(OR(Table1[[#This Row],[Rodents]],Table1[[#This Row],[Human]],Table1[[#This Row],[Pig]]),OR(ISNUMBER(FIND("pulmonary",C308)),ISNUMBER(FIND("lung",C308))),"NA")</f>
        <v>0</v>
      </c>
      <c r="AR308" t="b">
        <f>IF(OR(Table1[[#This Row],[Rodents]],Table1[[#This Row],[Human]],Table1[[#This Row],[Pig]]),OR(ISNUMBER(FIND("skin",C308)),ISNUMBER(FIND("dermal",C308))),"NA")</f>
        <v>0</v>
      </c>
      <c r="AS308" t="b">
        <f>IF(OR(Table1[[#This Row],[Rodents]],Table1[[#This Row],[Human]],Table1[[#This Row],[Pig]]),OR(ISNUMBER(FIND("liver",C308)),ISNUMBER(FIND("hepat",C308))),"NA")</f>
        <v>0</v>
      </c>
      <c r="AT308" t="b">
        <f>IF(OR(Table1[[#This Row],[Rodents]],Table1[[#This Row],[Human]],Table1[[#This Row],[Pig]]),OR(ISNUMBER(FIND("kidney",C308)),ISNUMBER(FIND("neph",C308))),"NA")</f>
        <v>0</v>
      </c>
      <c r="AU308" t="b">
        <f>IF(OR(Table1[[#This Row],[Rodents]],Table1[[#This Row],[Human]],Table1[[#This Row],[Pig]]),OR(ISNUMBER(FIND("brain",C308)),ISNUMBER(FIND("neur",C308)),ISNUMBER(FIND("nerv",C308))),"NA")</f>
        <v>0</v>
      </c>
      <c r="AV308" t="b">
        <f>IF(OR(Table1[[#This Row],[Rodents]],Table1[[#This Row],[Human]],Table1[[#This Row],[Pig]]),OR(ISNUMBER(FIND("heart",C308)),ISNUMBER(FIND("cardi",C308))),"NA")</f>
        <v>0</v>
      </c>
      <c r="AW308" t="b">
        <f>IF(OR(Table1[[#This Row],[Rodents]],Table1[[#This Row],[Human]],Table1[[#This Row],[Pig]]),OR(ISNUMBER(FIND("gastro",C308)),ISNUMBER(FIND("intesti",C308)),ISNUMBER(FIND("stomach",C308))),"NA")</f>
        <v>0</v>
      </c>
      <c r="AX308" t="b">
        <f>IF(OR(Table1[[#This Row],[Rodents]],Table1[[#This Row],[Human]],Table1[[#This Row],[Pig]]),NOT(OR(AQ308,AR308,AS308,AT308,AU308,AV308,AW308)),"NA")</f>
        <v>1</v>
      </c>
      <c r="AY308" t="b">
        <f>OR(ISNUMBER(FIND("SWCNT",C308)),ISNUMBER(FIND("SWNT",C308)),ISNUMBER(FIND("single-wall",C308)),ISNUMBER(FIND("single wall",C308)),ISNUMBER(FIND("Single wall",C308)),ISNUMBER(FIND("Single-wall",C308)),ISNUMBER(FIND("SWCNT",B308)),ISNUMBER(FIND("SWNT",B308)),ISNUMBER(FIND("single-wall",B308)),ISNUMBER(FIND("single wall",B308)),ISNUMBER(FIND("Single-wall",B308)),ISNUMBER(FIND("Single wall",B308)))</f>
        <v>0</v>
      </c>
      <c r="AZ308" t="b">
        <f>OR(ISNUMBER(FIND("MWCNT",C308)),ISNUMBER(FIND("MWNT",C308)),ISNUMBER(FIND("multi-wall",C308)),ISNUMBER(FIND("multi wall",C308)),ISNUMBER(FIND("multiwall",C308)),ISNUMBER(FIND("Multi-wall",C308)),ISNUMBER(FIND("Multi wall",C308)),ISNUMBER(FIND("Multiwall",C308)),ISNUMBER(FIND("MWCNT",B308)),ISNUMBER(FIND("MWNT",B308)),ISNUMBER(FIND("multi-wall",B308)),ISNUMBER(FIND("multi wall",B308)),ISNUMBER(FIND("multiwall",B308)),ISNUMBER(FIND("Multi-wall",B308)),ISNUMBER(FIND("Multi wall",B308)),ISNUMBER(FIND("Multiwall",B308)),ISNUMBER(FIND("Double-wall",B308)),ISNUMBER(FIND("Double wall",B308)),ISNUMBER(FIND("Doublewall",B308)),ISNUMBER(FIND("double-wall",B308)),ISNUMBER(FIND("double wall",B308)),ISNUMBER(FIND("doublewall",B308)))</f>
        <v>1</v>
      </c>
      <c r="BA308" t="b">
        <f>AND(Table1[[#This Row],[SWCNT]],Table1[[#This Row],[MWCNT]])</f>
        <v>0</v>
      </c>
      <c r="BB308" t="b">
        <f>IF(Table1[[#This Row],[SWCNT]]=TRUE,FALSE,IF(Table1[[#This Row],[MWCNT]]=TRUE,FALSE,TRUE))</f>
        <v>0</v>
      </c>
      <c r="BC308" s="18"/>
    </row>
    <row r="309" spans="1:55" ht="277.5">
      <c r="A309" t="s">
        <v>3293</v>
      </c>
      <c r="B309" s="2" t="s">
        <v>3294</v>
      </c>
      <c r="C309" s="16" t="s">
        <v>3295</v>
      </c>
      <c r="D309" s="17" t="s">
        <v>1196</v>
      </c>
      <c r="E309" s="2">
        <v>2015</v>
      </c>
      <c r="F309" t="b">
        <f>OR(ISNUMBER(FIND("cytotoxic",C309)),ISNUMBER(FIND("Cytotoxic",C309)),ISNUMBER(FIND("cellular toxicity",C309)),ISNUMBER(FIND("cell death",C309)),ISNUMBER(FIND("viable",C309)),ISNUMBER(FIND("phytotoxic",C309)),ISNUMBER(FIND("acute toxicity",C309)),ISNUMBER(FIND("MTT",C309)),ISNUMBER(FIND("survival",C309)),ISNUMBER(FIND("prolifer",C309)),ISNUMBER(FIND("apoptosis",C309)),ISNUMBER(FIND("neurotoxic",C309)),ISNUMBER(FIND("  lysis ",C309)),ISNUMBER(FIND("necrosis",C309)),ISNUMBER(FIND("cellular death",C309))*3,ISNUMBER(FIND("LDH",C309)),ISNUMBER(FIND("Acute toxicity",C309)))</f>
        <v>1</v>
      </c>
      <c r="G309" t="b">
        <f>OR(ISNUMBER(FIND("genotoxic",C309)),ISNUMBER(FIND("genotoxicity",C309)),ISNUMBER(FIND("DNA damage",C309)),ISNUMBER(FIND("DNA",C309)),ISNUMBER(FIND("RNA",C309)),ISNUMBER(FIND("mesothelioma",C309)),ISNUMBER(FIND("carcino",C309)),ISNUMBER(FIND("mutagen",C309)),ISNUMBER(FIND("genetic",C309)))</f>
        <v>0</v>
      </c>
      <c r="H309" t="b">
        <f>OR(ISNUMBER(FIND("inflammatory",C309)),ISNUMBER(FIND("inflamm",C309)))</f>
        <v>1</v>
      </c>
      <c r="I309" t="b">
        <f>OR(ISNUMBER(FIND("immune",C309)),ISNUMBER(FIND("immunological",C309)),ISNUMBER(FIND("interleuk",C309)),ISNUMBER(FIND("platelet activation",C309)),ISNUMBER(FIND("monocyte",C309)),ISNUMBER(FIND("leukocyte",C309)),ISNUMBER(FIND("cytokine",C309)),ISNUMBER(FIND("CD4",C309)),ISNUMBER(FIND("CD8",C309)),ISNUMBER(FIND("T-cell",C309)))</f>
        <v>1</v>
      </c>
      <c r="J309" t="b">
        <f>OR(ISNUMBER(FIND("reactive oxygen",C309)),ISNUMBER(FIND("ROS",C309)),ISNUMBER(FIND("free radical",C309)),ISNUMBER(FIND("oxidative stress",C309)),ISNUMBER(FIND("peroxid",C309)),ISNUMBER(FIND("oxidative",C309)),ISNUMBER(FIND("antioxid",C309)))</f>
        <v>1</v>
      </c>
      <c r="K309" t="b">
        <f>OR(ISNUMBER(FIND("autophag",C309)))</f>
        <v>0</v>
      </c>
      <c r="L309" t="b">
        <f>OR(ISNUMBER(FIND("morpholog",C309)))</f>
        <v>0</v>
      </c>
      <c r="M309" t="b">
        <f>OR(ISNUMBER(FIND("fibrosis",C309)),ISNUMBER(FIND("Fibrosis",C309)),ISNUMBER(FIND("fibrot",C309)))</f>
        <v>0</v>
      </c>
      <c r="N309" t="b">
        <f>OR(ISNUMBER(FIND("offspring",C309)),ISNUMBER(FIND("Parental",C309)),ISNUMBER(FIND("parental",C309)),ISNUMBER(FIND("germline",C309)),ISNUMBER(FIND("reproduc",C309)),ISNUMBER(FIND("embryo",C309)))</f>
        <v>0</v>
      </c>
      <c r="O309" t="b">
        <f>OR(ISNUMBER(FIND("metabol",C309)),ISNUMBER(FIND("Metabol",C309)),ISNUMBER(FIND("digest",C309)),ISNUMBER(FIND("mitochon",C309)))</f>
        <v>0</v>
      </c>
      <c r="P309" t="b">
        <f>OR(ISNUMBER(FIND("ecotox",C309)),ISNUMBER(FIND("Ecotox",B309)),ISNUMBER(FIND("ecotox",B309)),ISNUMBER(FIND("Ecotox",C309)))</f>
        <v>0</v>
      </c>
      <c r="Q309" t="b">
        <f>OR(ISNUMBER(FIND("Bioaccum",C309)),ISNUMBER(FIND("bioaccum",C309)),ISNUMBER(FIND("accum",C309)))</f>
        <v>0</v>
      </c>
      <c r="R309" t="b">
        <f>OR(ISNUMBER(FIND("Occupation",C309)),ISNUMBER(FIND("occupation",C309)),ISNUMBER(FIND("worker",C309)),ISNUMBER(FIND("workforce",C309)))</f>
        <v>0</v>
      </c>
      <c r="S309" t="b">
        <f>NOT(OR(F309,G309,H309,I309,J309,K309,L309,M309,N309,O309,P309,Q309,R309))</f>
        <v>0</v>
      </c>
      <c r="U309" t="b">
        <f>OR(Table1[[#This Row],[Inflammation]],Table1[[#This Row],[Immune]])</f>
        <v>1</v>
      </c>
      <c r="V309" t="str">
        <f>IF(OR(Table1[[#This Row],[Rodents]],Table1[[#This Row],[Human]],Table1[[#This Row],[Pig]]),OR(ISNUMBER(FIND("intratrach",C309)),ISNUMBER(FIND("nasal ",C309)),ISNUMBER(FIND("instill",C309))),"NA")</f>
        <v>NA</v>
      </c>
      <c r="W309" t="str">
        <f>IF(OR(Table1[[#This Row],[Rodents]],Table1[[#This Row],[Human]],Table1[[#This Row],[Pig]]),OR(ISNUMBER(FIND("dermal",C309)),ISNUMBER(FIND("skin ",C309))),"NA")</f>
        <v>NA</v>
      </c>
      <c r="X309" t="str">
        <f>IF(OR(Table1[[#This Row],[Rodents]],Table1[[#This Row],[Human]],Table1[[#This Row],[Pig]]),OR(ISNUMBER(FIND("injected",C309)),ISNUMBER(FIND("periton",C309)),ISNUMBER(FIND("intrascrot",C309))),"NA")</f>
        <v>NA</v>
      </c>
      <c r="Y309" t="str">
        <f>IF(OR(Table1[[#This Row],[Rodents]],Table1[[#This Row],[Human]],Table1[[#This Row],[Pig]]),NOT(OR(Table1[[#This Row],[Inhaled/Intratracheal/intranasal]],Table1[[#This Row],[Dermal]],Table1[[#This Row],[Injected]])),"NA")</f>
        <v>NA</v>
      </c>
      <c r="AA309" t="b">
        <f>OR(ISNUMBER(FIND("fish ",C309)),ISNUMBER(FIND("Fish ",C309)),ISNUMBER(FIND("aquatic",C309)),ISNUMBER(FIND("daphnids",C309)),ISNUMBER(FIND("Carcinus maenas",C309)),ISNUMBER(FIND("Daphnia",C309)),ISNUMBER(FIND("Ruditapes philippinarum",C309)),ISNUMBER(FIND("daphnia",C309)),ISNUMBER(FIND("marine",C309)),ISNUMBER(FIND("mussel",C309)),ISNUMBER(FIND("algae",C309)),ISNUMBER(FIND("Donax faba",C309)),ISNUMBER(FIND("estuarine",C309)),ISNUMBER(FIND("snail",C309)),ISNUMBER(FIND("Prorocentrum donghaiense",C309)) )</f>
        <v>0</v>
      </c>
      <c r="AB309" t="b">
        <f>OR(ISNUMBER(FIND(" rat ",C309)),ISNUMBER(FIND(" rats ",C309)),ISNUMBER(FIND(" Rats ",C309)),ISNUMBER(FIND(" Rat ",C309)),ISNUMBER(FIND(" rat.",C309)),ISNUMBER(FIND(" rats.",C309)),ISNUMBER(FIND("mouse",C309)),ISNUMBER(FIND("mice",C309)), ISNUMBER(FIND(" Mice",C309)))</f>
        <v>0</v>
      </c>
      <c r="AC309" t="b">
        <f>OR(ISNUMBER(FIND(" cell ",C309)),ISNUMBER(FIND("fibroblast",C309)),ISNUMBER(FIND("macrophage",C309)),ISNUMBER(FIND("epithelial",C309)),ISNUMBER(FIND("endothelial",C309)),ISNUMBER(FIND("neuron",C309)),ISNUMBER(FIND(" cells ",C309)),ISNUMBER(FIND("RBC",C309)),ISNUMBER(FIND("mitochond",C309)),ISNUMBER(FIND("adipocyte",C309)),ISNUMBER(FIND("osteo",C309)),ISNUMBER(FIND("keratin",C309)),ISNUMBER(FIND(" cell's ",C309)),ISNUMBER(FIND("eukary",C309)),ISNUMBER(FIND("sperm",C309)))</f>
        <v>1</v>
      </c>
      <c r="AD309" t="b">
        <v>0</v>
      </c>
      <c r="AE309" t="b">
        <f>OR(ISNUMBER(FIND(" plant ",C309)),ISNUMBER(FIND("Plant ",C309)),ISNUMBER(FIND("tomato",C309)),ISNUMBER(FIND("plants",C309)),ISNUMBER(FIND("Plants",C309)),ISNUMBER(FIND("algae",C309)),ISNUMBER(FIND("lettuce",C309)),ISNUMBER(FIND("green gram sprouts ",C309)),ISNUMBER(FIND("Cucurbita pepo",C309)),ISNUMBER(FIND("bean ",C309)),ISNUMBER(FIND("chloroplast",C309)),ISNUMBER(FIND("chlorophyll",C309)),ISNUMBER(FIND("seedling",C309)),ISNUMBER(FIND("canola",C309)),ISNUMBER(FIND("shoot",C309)),ISNUMBER(FIND("photosynthes",C309)),ISNUMBER(FIND(" leaves ",C309)),,ISNUMBER(FIND("agriculture",C309)),ISNUMBER(FIND(" crops ",C309)))</f>
        <v>0</v>
      </c>
      <c r="AF309" t="b">
        <f>OR(ISNUMBER(FIND("bacteria",C309)),ISNUMBER(FIND("Bacteria",C309)),ISNUMBER(FIND("Bacterium",C309)),ISNUMBER(FIND("bacterium",C309)),ISNUMBER(FIND(" coli ",C309)))</f>
        <v>0</v>
      </c>
      <c r="AG309" t="b">
        <f>OR(ISNUMBER(FIND("fungi",C309)),ISNUMBER(FIND("Fungi",C309)),ISNUMBER(FIND("fungus",C309)),ISNUMBER(FIND("Fungus",C309)),ISNUMBER(FIND("mushroom",C309)),ISNUMBER(FIND("Mushroom",C309)),ISNUMBER(FIND(" mold ",C309)))</f>
        <v>0</v>
      </c>
      <c r="AH309" t="b">
        <f>OR(ISNUMBER(FIND("Pig ",C309)),ISNUMBER(FIND("pig ",C309)),ISNUMBER(FIND("Pigs ",C309)),ISNUMBER(FIND("pigs ",C309)))</f>
        <v>0</v>
      </c>
      <c r="AI309" t="b">
        <f>OR(ISNUMBER(FIND(" C. elegans",C309)),ISNUMBER(FIND("Caenorhabditis elegans",C309)),ISNUMBER(FIND("earthworms",C309)),ISNUMBER(FIND(" Ficopomatus enigmaticus",C309)),ISNUMBER(FIND("larva",C309)),ISNUMBER(FIND("Lumbriculus variegatus",C309)),ISNUMBER(FIND("nematode",C309)))</f>
        <v>0</v>
      </c>
      <c r="AJ309" t="b">
        <f>NOT(OR(AA309,AB309,AC309,AD309,AE309,AF309,AG309,AH309,AI309))</f>
        <v>0</v>
      </c>
      <c r="AL309" t="b">
        <f>OR(AA309,AB309,AD309,AE309,AF309,AG309,AH309,AI309)</f>
        <v>0</v>
      </c>
      <c r="AM309" t="b">
        <f>IF(Table1[[#This Row],[In vivo?]],IF(Table1[[#This Row],[Cell]],FALSE,TRUE),FALSE)</f>
        <v>0</v>
      </c>
      <c r="AN309" t="b">
        <f>AND(AC309,AL309)</f>
        <v>0</v>
      </c>
      <c r="AO309" t="b">
        <f>IF(Table1[[#This Row],[Cell]],IF(Table1[[#This Row],[In vivo?]],FALSE,TRUE),FALSE)</f>
        <v>1</v>
      </c>
      <c r="AP309" t="b">
        <f>NOT(OR(Table1[[#This Row],[In vivo?]],Table1[[#This Row],[Only in Cell]]))</f>
        <v>0</v>
      </c>
      <c r="AQ309" t="str">
        <f>IF(OR(Table1[[#This Row],[Rodents]],Table1[[#This Row],[Human]],Table1[[#This Row],[Pig]]),OR(ISNUMBER(FIND("pulmonary",C309)),ISNUMBER(FIND("lung",C309))),"NA")</f>
        <v>NA</v>
      </c>
      <c r="AR309" t="str">
        <f>IF(OR(Table1[[#This Row],[Rodents]],Table1[[#This Row],[Human]],Table1[[#This Row],[Pig]]),OR(ISNUMBER(FIND("skin",C309)),ISNUMBER(FIND("dermal",C309))),"NA")</f>
        <v>NA</v>
      </c>
      <c r="AS309" t="str">
        <f>IF(OR(Table1[[#This Row],[Rodents]],Table1[[#This Row],[Human]],Table1[[#This Row],[Pig]]),OR(ISNUMBER(FIND("liver",C309)),ISNUMBER(FIND("hepat",C309))),"NA")</f>
        <v>NA</v>
      </c>
      <c r="AT309" t="str">
        <f>IF(OR(Table1[[#This Row],[Rodents]],Table1[[#This Row],[Human]],Table1[[#This Row],[Pig]]),OR(ISNUMBER(FIND("kidney",C309)),ISNUMBER(FIND("neph",C309))),"NA")</f>
        <v>NA</v>
      </c>
      <c r="AU309" t="str">
        <f>IF(OR(Table1[[#This Row],[Rodents]],Table1[[#This Row],[Human]],Table1[[#This Row],[Pig]]),OR(ISNUMBER(FIND("brain",C309)),ISNUMBER(FIND("neur",C309)),ISNUMBER(FIND("nerv",C309))),"NA")</f>
        <v>NA</v>
      </c>
      <c r="AV309" t="str">
        <f>IF(OR(Table1[[#This Row],[Rodents]],Table1[[#This Row],[Human]],Table1[[#This Row],[Pig]]),OR(ISNUMBER(FIND("heart",C309)),ISNUMBER(FIND("cardi",C309))),"NA")</f>
        <v>NA</v>
      </c>
      <c r="AW309" t="str">
        <f>IF(OR(Table1[[#This Row],[Rodents]],Table1[[#This Row],[Human]],Table1[[#This Row],[Pig]]),OR(ISNUMBER(FIND("gastro",C309)),ISNUMBER(FIND("intesti",C309)),ISNUMBER(FIND("stomach",C309))),"NA")</f>
        <v>NA</v>
      </c>
      <c r="AX309" t="str">
        <f>IF(OR(Table1[[#This Row],[Rodents]],Table1[[#This Row],[Human]],Table1[[#This Row],[Pig]]),NOT(OR(AQ309,AR309,AS309,AT309,AU309,AV309,AW309)),"NA")</f>
        <v>NA</v>
      </c>
      <c r="AY309" t="b">
        <f>OR(ISNUMBER(FIND("SWCNT",C309)),ISNUMBER(FIND("SWNT",C309)),ISNUMBER(FIND("single-wall",C309)),ISNUMBER(FIND("single wall",C309)),ISNUMBER(FIND("Single wall",C309)),ISNUMBER(FIND("Single-wall",C309)),ISNUMBER(FIND("SWCNT",B309)),ISNUMBER(FIND("SWNT",B309)),ISNUMBER(FIND("single-wall",B309)),ISNUMBER(FIND("single wall",B309)),ISNUMBER(FIND("Single-wall",B309)),ISNUMBER(FIND("Single wall",B309)))</f>
        <v>0</v>
      </c>
      <c r="AZ309" t="b">
        <f>OR(ISNUMBER(FIND("MWCNT",C309)),ISNUMBER(FIND("MWNT",C309)),ISNUMBER(FIND("multi-wall",C309)),ISNUMBER(FIND("multi wall",C309)),ISNUMBER(FIND("multiwall",C309)),ISNUMBER(FIND("Multi-wall",C309)),ISNUMBER(FIND("Multi wall",C309)),ISNUMBER(FIND("Multiwall",C309)),ISNUMBER(FIND("MWCNT",B309)),ISNUMBER(FIND("MWNT",B309)),ISNUMBER(FIND("multi-wall",B309)),ISNUMBER(FIND("multi wall",B309)),ISNUMBER(FIND("multiwall",B309)),ISNUMBER(FIND("Multi-wall",B309)),ISNUMBER(FIND("Multi wall",B309)),ISNUMBER(FIND("Multiwall",B309)),ISNUMBER(FIND("Double-wall",B309)),ISNUMBER(FIND("Double wall",B309)),ISNUMBER(FIND("Doublewall",B309)),ISNUMBER(FIND("double-wall",B309)),ISNUMBER(FIND("double wall",B309)),ISNUMBER(FIND("doublewall",B309)))</f>
        <v>1</v>
      </c>
      <c r="BA309" t="b">
        <f>AND(Table1[[#This Row],[SWCNT]],Table1[[#This Row],[MWCNT]])</f>
        <v>0</v>
      </c>
      <c r="BB309" t="b">
        <f>IF(Table1[[#This Row],[SWCNT]]=TRUE,FALSE,IF(Table1[[#This Row],[MWCNT]]=TRUE,FALSE,TRUE))</f>
        <v>0</v>
      </c>
      <c r="BC309" s="18"/>
    </row>
    <row r="310" spans="1:55" ht="203.5">
      <c r="B310" s="2" t="s">
        <v>3298</v>
      </c>
      <c r="C310" s="16" t="s">
        <v>3300</v>
      </c>
      <c r="D310" s="17" t="s">
        <v>3301</v>
      </c>
      <c r="E310" s="2">
        <v>2015</v>
      </c>
      <c r="F310" t="b">
        <f>OR(ISNUMBER(FIND("cytotoxic",C310)),ISNUMBER(FIND("Cytotoxic",C310)),ISNUMBER(FIND("cellular toxicity",C310)),ISNUMBER(FIND("cell death",C310)),ISNUMBER(FIND("viable",C310)),ISNUMBER(FIND("phytotoxic",C310)),ISNUMBER(FIND("acute toxicity",C310)),ISNUMBER(FIND("MTT",C310)),ISNUMBER(FIND("survival",C310)),ISNUMBER(FIND("prolifer",C310)),ISNUMBER(FIND("apoptosis",C310)),ISNUMBER(FIND("neurotoxic",C310)),ISNUMBER(FIND("  lysis ",C310)),ISNUMBER(FIND("necrosis",C310)),ISNUMBER(FIND("cellular death",C310))*3,ISNUMBER(FIND("LDH",C310)),ISNUMBER(FIND("Acute toxicity",C310)))</f>
        <v>1</v>
      </c>
      <c r="G310" t="b">
        <f>OR(ISNUMBER(FIND("genotoxic",C310)),ISNUMBER(FIND("genotoxicity",C310)),ISNUMBER(FIND("DNA damage",C310)),ISNUMBER(FIND("DNA",C310)),ISNUMBER(FIND("RNA",C310)),ISNUMBER(FIND("mesothelioma",C310)),ISNUMBER(FIND("carcino",C310)),ISNUMBER(FIND("mutagen",C310)),ISNUMBER(FIND("genetic",C310)))</f>
        <v>1</v>
      </c>
      <c r="H310" t="b">
        <f>OR(ISNUMBER(FIND("inflammatory",C310)),ISNUMBER(FIND("inflamm",C310)))</f>
        <v>1</v>
      </c>
      <c r="I310" t="b">
        <f>OR(ISNUMBER(FIND("immune",C310)),ISNUMBER(FIND("immunological",C310)),ISNUMBER(FIND("interleuk",C310)),ISNUMBER(FIND("platelet activation",C310)),ISNUMBER(FIND("monocyte",C310)),ISNUMBER(FIND("leukocyte",C310)),ISNUMBER(FIND("cytokine",C310)),ISNUMBER(FIND("CD4",C310)),ISNUMBER(FIND("CD8",C310)),ISNUMBER(FIND("T-cell",C310)))</f>
        <v>0</v>
      </c>
      <c r="J310" t="b">
        <f>OR(ISNUMBER(FIND("reactive oxygen",C310)),ISNUMBER(FIND("ROS",C310)),ISNUMBER(FIND("free radical",C310)),ISNUMBER(FIND("oxidative stress",C310)),ISNUMBER(FIND("peroxid",C310)),ISNUMBER(FIND("oxidative",C310)),ISNUMBER(FIND("antioxid",C310)))</f>
        <v>0</v>
      </c>
      <c r="K310" t="b">
        <f>OR(ISNUMBER(FIND("autophag",C310)))</f>
        <v>0</v>
      </c>
      <c r="L310" t="b">
        <f>OR(ISNUMBER(FIND("morpholog",C310)))</f>
        <v>0</v>
      </c>
      <c r="M310" t="b">
        <f>OR(ISNUMBER(FIND("fibrosis",C310)),ISNUMBER(FIND("Fibrosis",C310)),ISNUMBER(FIND("fibrot",C310)))</f>
        <v>0</v>
      </c>
      <c r="N310" t="b">
        <f>OR(ISNUMBER(FIND("offspring",C310)),ISNUMBER(FIND("Parental",C310)),ISNUMBER(FIND("parental",C310)),ISNUMBER(FIND("germline",C310)),ISNUMBER(FIND("reproduc",C310)),ISNUMBER(FIND("embryo",C310)))</f>
        <v>0</v>
      </c>
      <c r="O310" t="b">
        <f>OR(ISNUMBER(FIND("metabol",C310)),ISNUMBER(FIND("Metabol",C310)),ISNUMBER(FIND("digest",C310)),ISNUMBER(FIND("mitochon",C310)))</f>
        <v>0</v>
      </c>
      <c r="P310" t="b">
        <f>OR(ISNUMBER(FIND("ecotox",C310)),ISNUMBER(FIND("Ecotox",B310)),ISNUMBER(FIND("ecotox",B310)),ISNUMBER(FIND("Ecotox",C310)))</f>
        <v>0</v>
      </c>
      <c r="Q310" t="b">
        <f>OR(ISNUMBER(FIND("Bioaccum",C310)),ISNUMBER(FIND("bioaccum",C310)),ISNUMBER(FIND("accum",C310)))</f>
        <v>0</v>
      </c>
      <c r="R310" t="b">
        <f>OR(ISNUMBER(FIND("Occupation",C310)),ISNUMBER(FIND("occupation",C310)),ISNUMBER(FIND("worker",C310)),ISNUMBER(FIND("workforce",C310)))</f>
        <v>0</v>
      </c>
      <c r="S310" t="b">
        <f>NOT(OR(F310,G310,H310,I310,J310,K310,L310,M310,N310,O310,P310,Q310,R310))</f>
        <v>0</v>
      </c>
      <c r="U310" t="b">
        <f>OR(Table1[[#This Row],[Inflammation]],Table1[[#This Row],[Immune]])</f>
        <v>1</v>
      </c>
      <c r="V310" t="b">
        <f>IF(OR(Table1[[#This Row],[Rodents]],Table1[[#This Row],[Human]],Table1[[#This Row],[Pig]]),OR(ISNUMBER(FIND("intratrach",C310)),ISNUMBER(FIND("nasal ",C310)),ISNUMBER(FIND("instill",C310))),"NA")</f>
        <v>0</v>
      </c>
      <c r="W310" t="b">
        <f>IF(OR(Table1[[#This Row],[Rodents]],Table1[[#This Row],[Human]],Table1[[#This Row],[Pig]]),OR(ISNUMBER(FIND("dermal",C310)),ISNUMBER(FIND("skin ",C310))),"NA")</f>
        <v>0</v>
      </c>
      <c r="X310" t="b">
        <f>IF(OR(Table1[[#This Row],[Rodents]],Table1[[#This Row],[Human]],Table1[[#This Row],[Pig]]),OR(ISNUMBER(FIND("injected",C310)),ISNUMBER(FIND("periton",C310)),ISNUMBER(FIND("intrascrot",C310))),"NA")</f>
        <v>1</v>
      </c>
      <c r="Y310" t="b">
        <f>IF(OR(Table1[[#This Row],[Rodents]],Table1[[#This Row],[Human]],Table1[[#This Row],[Pig]]),NOT(OR(Table1[[#This Row],[Inhaled/Intratracheal/intranasal]],Table1[[#This Row],[Dermal]],Table1[[#This Row],[Injected]])),"NA")</f>
        <v>0</v>
      </c>
      <c r="AA310" t="b">
        <f>OR(ISNUMBER(FIND("fish ",C310)),ISNUMBER(FIND("Fish ",C310)),ISNUMBER(FIND("aquatic",C310)),ISNUMBER(FIND("daphnids",C310)),ISNUMBER(FIND("Carcinus maenas",C310)),ISNUMBER(FIND("Daphnia",C310)),ISNUMBER(FIND("Ruditapes philippinarum",C310)),ISNUMBER(FIND("daphnia",C310)),ISNUMBER(FIND("marine",C310)),ISNUMBER(FIND("mussel",C310)),ISNUMBER(FIND("algae",C310)),ISNUMBER(FIND("Donax faba",C310)),ISNUMBER(FIND("estuarine",C310)),ISNUMBER(FIND("snail",C310)),ISNUMBER(FIND("Prorocentrum donghaiense",C310)) )</f>
        <v>0</v>
      </c>
      <c r="AB310" t="b">
        <f>OR(ISNUMBER(FIND(" rat ",C310)),ISNUMBER(FIND(" rats ",C310)),ISNUMBER(FIND(" Rats ",C310)),ISNUMBER(FIND(" Rat ",C310)),ISNUMBER(FIND(" rat.",C310)),ISNUMBER(FIND(" rats.",C310)),ISNUMBER(FIND("mouse",C310)),ISNUMBER(FIND("mice",C310)), ISNUMBER(FIND(" Mice",C310)))</f>
        <v>1</v>
      </c>
      <c r="AC310" t="b">
        <f>OR(ISNUMBER(FIND(" cell ",C310)),ISNUMBER(FIND("fibroblast",C310)),ISNUMBER(FIND("macrophage",C310)),ISNUMBER(FIND("epithelial",C310)),ISNUMBER(FIND("endothelial",C310)),ISNUMBER(FIND("neuron",C310)),ISNUMBER(FIND(" cells ",C310)),ISNUMBER(FIND("RBC",C310)),ISNUMBER(FIND("mitochond",C310)),ISNUMBER(FIND("adipocyte",C310)),ISNUMBER(FIND("osteo",C310)),ISNUMBER(FIND("keratin",C310)),ISNUMBER(FIND(" cell's ",C310)),ISNUMBER(FIND("eukary",C310)),ISNUMBER(FIND("sperm",C310)))</f>
        <v>1</v>
      </c>
      <c r="AD310" t="b">
        <f>OR(ISNUMBER(FIND("human",B310)),ISNUMBER(FIND("workers",B310)),ISNUMBER(FIND("workforces",B310)),ISNUMBER(FIND("occupational",B310)),ISNUMBER(FIND("Case report",B310)),ISNUMBER(FIND("Workplaces",B310)),ISNUMBER(FIND("worker",B310)))</f>
        <v>0</v>
      </c>
      <c r="AE310" t="b">
        <f>OR(ISNUMBER(FIND(" plant ",C310)),ISNUMBER(FIND("Plant ",C310)),ISNUMBER(FIND("tomato",C310)),ISNUMBER(FIND("plants",C310)),ISNUMBER(FIND("Plants",C310)),ISNUMBER(FIND("algae",C310)),ISNUMBER(FIND("lettuce",C310)),ISNUMBER(FIND("green gram sprouts ",C310)),ISNUMBER(FIND("Cucurbita pepo",C310)),ISNUMBER(FIND("bean ",C310)),ISNUMBER(FIND("chloroplast",C310)),ISNUMBER(FIND("chlorophyll",C310)),ISNUMBER(FIND("seedling",C310)),ISNUMBER(FIND("canola",C310)),ISNUMBER(FIND("shoot",C310)),ISNUMBER(FIND("photosynthes",C310)),ISNUMBER(FIND(" leaves ",C310)),,ISNUMBER(FIND("agriculture",C310)),ISNUMBER(FIND(" crops ",C310)))</f>
        <v>0</v>
      </c>
      <c r="AF310" t="b">
        <f>OR(ISNUMBER(FIND("bacteria",C310)),ISNUMBER(FIND("Bacteria",C310)),ISNUMBER(FIND("Bacterium",C310)),ISNUMBER(FIND("bacterium",C310)),ISNUMBER(FIND(" coli ",C310)))</f>
        <v>0</v>
      </c>
      <c r="AG310" t="b">
        <f>OR(ISNUMBER(FIND("fungi",C310)),ISNUMBER(FIND("Fungi",C310)),ISNUMBER(FIND("fungus",C310)),ISNUMBER(FIND("Fungus",C310)),ISNUMBER(FIND("mushroom",C310)),ISNUMBER(FIND("Mushroom",C310)),ISNUMBER(FIND(" mold ",C310)))</f>
        <v>0</v>
      </c>
      <c r="AH310" t="b">
        <f>OR(ISNUMBER(FIND("Pig ",C310)),ISNUMBER(FIND("pig ",C310)),ISNUMBER(FIND("Pigs ",C310)),ISNUMBER(FIND("pigs ",C310)))</f>
        <v>0</v>
      </c>
      <c r="AI310" t="b">
        <f>OR(ISNUMBER(FIND(" C. elegans",C310)),ISNUMBER(FIND("Caenorhabditis elegans",C310)),ISNUMBER(FIND("earthworms",C310)),ISNUMBER(FIND(" Ficopomatus enigmaticus",C310)),ISNUMBER(FIND("larva",C310)),ISNUMBER(FIND("Lumbriculus variegatus",C310)),ISNUMBER(FIND("nematode",C310)))</f>
        <v>0</v>
      </c>
      <c r="AJ310" t="b">
        <f>NOT(OR(AA310,AB310,AC310,AD310,AE310,AF310,AG310,AH310,AI310))</f>
        <v>0</v>
      </c>
      <c r="AL310" t="b">
        <f>OR(AA310,AB310,AD310,AE310,AF310,AG310,AH310,AI310)</f>
        <v>1</v>
      </c>
      <c r="AM310" t="b">
        <f>IF(Table1[[#This Row],[In vivo?]],IF(Table1[[#This Row],[Cell]],FALSE,TRUE),FALSE)</f>
        <v>0</v>
      </c>
      <c r="AN310" t="b">
        <f>AND(AC310,AL310)</f>
        <v>1</v>
      </c>
      <c r="AO310" t="b">
        <f>IF(Table1[[#This Row],[Cell]],IF(Table1[[#This Row],[In vivo?]],FALSE,TRUE),FALSE)</f>
        <v>0</v>
      </c>
      <c r="AP310" t="b">
        <f>NOT(OR(Table1[[#This Row],[In vivo?]],Table1[[#This Row],[Only in Cell]]))</f>
        <v>0</v>
      </c>
      <c r="AQ310" t="b">
        <f>IF(OR(Table1[[#This Row],[Rodents]],Table1[[#This Row],[Human]],Table1[[#This Row],[Pig]]),OR(ISNUMBER(FIND("pulmonary",C310)),ISNUMBER(FIND("lung",C310))),"NA")</f>
        <v>0</v>
      </c>
      <c r="AR310" t="b">
        <f>IF(OR(Table1[[#This Row],[Rodents]],Table1[[#This Row],[Human]],Table1[[#This Row],[Pig]]),OR(ISNUMBER(FIND("skin",C310)),ISNUMBER(FIND("dermal",C310))),"NA")</f>
        <v>0</v>
      </c>
      <c r="AS310" t="b">
        <f>IF(OR(Table1[[#This Row],[Rodents]],Table1[[#This Row],[Human]],Table1[[#This Row],[Pig]]),OR(ISNUMBER(FIND("liver",C310)),ISNUMBER(FIND("hepat",C310))),"NA")</f>
        <v>0</v>
      </c>
      <c r="AT310" t="b">
        <f>IF(OR(Table1[[#This Row],[Rodents]],Table1[[#This Row],[Human]],Table1[[#This Row],[Pig]]),OR(ISNUMBER(FIND("kidney",C310)),ISNUMBER(FIND("neph",C310))),"NA")</f>
        <v>0</v>
      </c>
      <c r="AU310" t="b">
        <f>IF(OR(Table1[[#This Row],[Rodents]],Table1[[#This Row],[Human]],Table1[[#This Row],[Pig]]),OR(ISNUMBER(FIND("brain",C310)),ISNUMBER(FIND("neur",C310)),ISNUMBER(FIND("nerv",C310))),"NA")</f>
        <v>0</v>
      </c>
      <c r="AV310" t="b">
        <f>IF(OR(Table1[[#This Row],[Rodents]],Table1[[#This Row],[Human]],Table1[[#This Row],[Pig]]),OR(ISNUMBER(FIND("heart",C310)),ISNUMBER(FIND("cardi",C310))),"NA")</f>
        <v>0</v>
      </c>
      <c r="AW310" t="b">
        <f>IF(OR(Table1[[#This Row],[Rodents]],Table1[[#This Row],[Human]],Table1[[#This Row],[Pig]]),OR(ISNUMBER(FIND("gastro",C310)),ISNUMBER(FIND("intesti",C310)),ISNUMBER(FIND("stomach",C310))),"NA")</f>
        <v>0</v>
      </c>
      <c r="AX310" t="b">
        <f>IF(OR(Table1[[#This Row],[Rodents]],Table1[[#This Row],[Human]],Table1[[#This Row],[Pig]]),NOT(OR(AQ310,AR310,AS310,AT310,AU310,AV310,AW310)),"NA")</f>
        <v>1</v>
      </c>
      <c r="AY310" t="b">
        <f>OR(ISNUMBER(FIND("SWCNT",C310)),ISNUMBER(FIND("SWNT",C310)),ISNUMBER(FIND("single-wall",C310)),ISNUMBER(FIND("single wall",C310)),ISNUMBER(FIND("Single wall",C310)),ISNUMBER(FIND("Single-wall",C310)),ISNUMBER(FIND("SWCNT",B310)),ISNUMBER(FIND("SWNT",B310)),ISNUMBER(FIND("single-wall",B310)),ISNUMBER(FIND("single wall",B310)),ISNUMBER(FIND("Single-wall",B310)),ISNUMBER(FIND("Single wall",B310)))</f>
        <v>1</v>
      </c>
      <c r="AZ310" t="b">
        <f>OR(ISNUMBER(FIND("MWCNT",C310)),ISNUMBER(FIND("MWNT",C310)),ISNUMBER(FIND("multi-wall",C310)),ISNUMBER(FIND("multi wall",C310)),ISNUMBER(FIND("multiwall",C310)),ISNUMBER(FIND("Multi-wall",C310)),ISNUMBER(FIND("Multi wall",C310)),ISNUMBER(FIND("Multiwall",C310)),ISNUMBER(FIND("MWCNT",B310)),ISNUMBER(FIND("MWNT",B310)),ISNUMBER(FIND("multi-wall",B310)),ISNUMBER(FIND("multi wall",B310)),ISNUMBER(FIND("multiwall",B310)),ISNUMBER(FIND("Multi-wall",B310)),ISNUMBER(FIND("Multi wall",B310)),ISNUMBER(FIND("Multiwall",B310)),ISNUMBER(FIND("Double-wall",B310)),ISNUMBER(FIND("Double wall",B310)),ISNUMBER(FIND("Doublewall",B310)),ISNUMBER(FIND("double-wall",B310)),ISNUMBER(FIND("double wall",B310)),ISNUMBER(FIND("doublewall",B310)))</f>
        <v>1</v>
      </c>
      <c r="BA310" t="b">
        <f>AND(Table1[[#This Row],[SWCNT]],Table1[[#This Row],[MWCNT]])</f>
        <v>1</v>
      </c>
      <c r="BB310" t="b">
        <f>IF(Table1[[#This Row],[SWCNT]]=TRUE,FALSE,IF(Table1[[#This Row],[MWCNT]]=TRUE,FALSE,TRUE))</f>
        <v>0</v>
      </c>
      <c r="BC310" s="18"/>
    </row>
    <row r="311" spans="1:55" ht="222">
      <c r="A311" t="s">
        <v>3333</v>
      </c>
      <c r="B311" s="2" t="s">
        <v>3336</v>
      </c>
      <c r="C311" s="16" t="s">
        <v>3339</v>
      </c>
      <c r="D311" s="17" t="s">
        <v>850</v>
      </c>
      <c r="E311" s="2">
        <v>2015</v>
      </c>
      <c r="F311" t="b">
        <f>OR(ISNUMBER(FIND("cytotoxic",C311)),ISNUMBER(FIND("Cytotoxic",C311)),ISNUMBER(FIND("cellular toxicity",C311)),ISNUMBER(FIND("cell death",C311)),ISNUMBER(FIND("viable",C311)),ISNUMBER(FIND("phytotoxic",C311)),ISNUMBER(FIND("acute toxicity",C311)),ISNUMBER(FIND("MTT",C311)),ISNUMBER(FIND("survival",C311)),ISNUMBER(FIND("prolifer",C311)),ISNUMBER(FIND("apoptosis",C311)),ISNUMBER(FIND("neurotoxic",C311)),ISNUMBER(FIND("  lysis ",C311)),ISNUMBER(FIND("necrosis",C311)),ISNUMBER(FIND("cellular death",C311))*3,ISNUMBER(FIND("LDH",C311)),ISNUMBER(FIND("Acute toxicity",C311)))</f>
        <v>1</v>
      </c>
      <c r="G311" t="b">
        <f>OR(ISNUMBER(FIND("genotoxic",C311)),ISNUMBER(FIND("genotoxicity",C311)),ISNUMBER(FIND("DNA damage",C311)),ISNUMBER(FIND("DNA",C311)),ISNUMBER(FIND("RNA",C311)),ISNUMBER(FIND("mesothelioma",C311)),ISNUMBER(FIND("carcino",C311)),ISNUMBER(FIND("mutagen",C311)),ISNUMBER(FIND("genetic",C311)))</f>
        <v>0</v>
      </c>
      <c r="H311" t="b">
        <f>OR(ISNUMBER(FIND("inflammatory",C311)),ISNUMBER(FIND("inflamm",C311)))</f>
        <v>1</v>
      </c>
      <c r="I311" t="b">
        <f>OR(ISNUMBER(FIND("immune",C311)),ISNUMBER(FIND("immunological",C311)),ISNUMBER(FIND("interleuk",C311)),ISNUMBER(FIND("platelet activation",C311)),ISNUMBER(FIND("monocyte",C311)),ISNUMBER(FIND("leukocyte",C311)),ISNUMBER(FIND("cytokine",C311)),ISNUMBER(FIND("CD4",C311)),ISNUMBER(FIND("CD8",C311)),ISNUMBER(FIND("T-cell",C311)))</f>
        <v>0</v>
      </c>
      <c r="J311" t="b">
        <f>OR(ISNUMBER(FIND("reactive oxygen",C311)),ISNUMBER(FIND("ROS",C311)),ISNUMBER(FIND("free radical",C311)),ISNUMBER(FIND("oxidative stress",C311)),ISNUMBER(FIND("peroxid",C311)),ISNUMBER(FIND("oxidative",C311)),ISNUMBER(FIND("antioxid",C311)))</f>
        <v>0</v>
      </c>
      <c r="K311" t="b">
        <f>OR(ISNUMBER(FIND("autophag",C311)))</f>
        <v>0</v>
      </c>
      <c r="L311" t="b">
        <f>OR(ISNUMBER(FIND("morpholog",C311)))</f>
        <v>1</v>
      </c>
      <c r="M311" t="b">
        <f>OR(ISNUMBER(FIND("fibrosis",C311)),ISNUMBER(FIND("Fibrosis",C311)),ISNUMBER(FIND("fibrot",C311)))</f>
        <v>0</v>
      </c>
      <c r="N311" t="b">
        <f>OR(ISNUMBER(FIND("offspring",C311)),ISNUMBER(FIND("Parental",C311)),ISNUMBER(FIND("parental",C311)),ISNUMBER(FIND("germline",C311)),ISNUMBER(FIND("reproduc",C311)),ISNUMBER(FIND("embryo",C311)))</f>
        <v>0</v>
      </c>
      <c r="O311" t="b">
        <f>OR(ISNUMBER(FIND("metabol",C311)),ISNUMBER(FIND("Metabol",C311)),ISNUMBER(FIND("digest",C311)),ISNUMBER(FIND("mitochon",C311)))</f>
        <v>0</v>
      </c>
      <c r="P311" t="b">
        <f>OR(ISNUMBER(FIND("ecotox",C311)),ISNUMBER(FIND("Ecotox",B311)),ISNUMBER(FIND("ecotox",B311)),ISNUMBER(FIND("Ecotox",C311)))</f>
        <v>0</v>
      </c>
      <c r="Q311" t="b">
        <f>OR(ISNUMBER(FIND("Bioaccum",C311)),ISNUMBER(FIND("bioaccum",C311)),ISNUMBER(FIND("accum",C311)))</f>
        <v>0</v>
      </c>
      <c r="R311" t="b">
        <f>OR(ISNUMBER(FIND("Occupation",C311)),ISNUMBER(FIND("occupation",C311)),ISNUMBER(FIND("worker",C311)),ISNUMBER(FIND("workforce",C311)))</f>
        <v>0</v>
      </c>
      <c r="S311" t="b">
        <f>NOT(OR(F311,G311,H311,I311,J311,K311,L311,M311,N311,O311,P311,Q311,R311))</f>
        <v>0</v>
      </c>
      <c r="U311" t="b">
        <f>OR(Table1[[#This Row],[Inflammation]],Table1[[#This Row],[Immune]])</f>
        <v>1</v>
      </c>
      <c r="V311" t="b">
        <f>IF(OR(Table1[[#This Row],[Rodents]],Table1[[#This Row],[Human]],Table1[[#This Row],[Pig]]),OR(ISNUMBER(FIND("intratrach",C311)),ISNUMBER(FIND("nasal ",C311)),ISNUMBER(FIND("instill",C311))),"NA")</f>
        <v>0</v>
      </c>
      <c r="W311" t="b">
        <f>IF(OR(Table1[[#This Row],[Rodents]],Table1[[#This Row],[Human]],Table1[[#This Row],[Pig]]),OR(ISNUMBER(FIND("dermal",C311)),ISNUMBER(FIND("skin ",C311))),"NA")</f>
        <v>0</v>
      </c>
      <c r="X311" t="b">
        <f>IF(OR(Table1[[#This Row],[Rodents]],Table1[[#This Row],[Human]],Table1[[#This Row],[Pig]]),OR(ISNUMBER(FIND("injected",C311)),ISNUMBER(FIND("periton",C311)),ISNUMBER(FIND("intrascrot",C311))),"NA")</f>
        <v>0</v>
      </c>
      <c r="Y311" t="b">
        <f>IF(OR(Table1[[#This Row],[Rodents]],Table1[[#This Row],[Human]],Table1[[#This Row],[Pig]]),NOT(OR(Table1[[#This Row],[Inhaled/Intratracheal/intranasal]],Table1[[#This Row],[Dermal]],Table1[[#This Row],[Injected]])),"NA")</f>
        <v>1</v>
      </c>
      <c r="AA311" t="b">
        <f>OR(ISNUMBER(FIND("fish ",C311)),ISNUMBER(FIND("Fish ",C311)),ISNUMBER(FIND("aquatic",C311)),ISNUMBER(FIND("daphnids",C311)),ISNUMBER(FIND("Carcinus maenas",C311)),ISNUMBER(FIND("Daphnia",C311)),ISNUMBER(FIND("Ruditapes philippinarum",C311)),ISNUMBER(FIND("daphnia",C311)),ISNUMBER(FIND("marine",C311)),ISNUMBER(FIND("mussel",C311)),ISNUMBER(FIND("algae",C311)),ISNUMBER(FIND("Donax faba",C311)),ISNUMBER(FIND("estuarine",C311)),ISNUMBER(FIND("snail",C311)),ISNUMBER(FIND("Prorocentrum donghaiense",C311)) )</f>
        <v>0</v>
      </c>
      <c r="AB311" t="b">
        <f>OR(ISNUMBER(FIND(" rat ",C311)),ISNUMBER(FIND(" rats ",C311)),ISNUMBER(FIND(" Rats ",C311)),ISNUMBER(FIND(" Rat ",C311)),ISNUMBER(FIND(" rat.",C311)),ISNUMBER(FIND(" rats.",C311)),ISNUMBER(FIND("mouse",C311)),ISNUMBER(FIND("mice",C311)), ISNUMBER(FIND(" Mice",C311)))</f>
        <v>1</v>
      </c>
      <c r="AC311" t="b">
        <f>OR(ISNUMBER(FIND(" cell ",C311)),ISNUMBER(FIND("fibroblast",C311)),ISNUMBER(FIND("macrophage",C311)),ISNUMBER(FIND("epithelial",C311)),ISNUMBER(FIND("endothelial",C311)),ISNUMBER(FIND("neuron",C311)),ISNUMBER(FIND(" cells ",C311)),ISNUMBER(FIND("RBC",C311)),ISNUMBER(FIND("mitochond",C311)),ISNUMBER(FIND("adipocyte",C311)),ISNUMBER(FIND("osteo",C311)),ISNUMBER(FIND("keratin",C311)),ISNUMBER(FIND(" cell's ",C311)),ISNUMBER(FIND("eukary",C311)),ISNUMBER(FIND("sperm",C311)))</f>
        <v>1</v>
      </c>
      <c r="AD311" t="b">
        <f>OR(ISNUMBER(FIND("human",B311)),ISNUMBER(FIND("workers",B311)),ISNUMBER(FIND("workforces",B311)),ISNUMBER(FIND("occupational",B311)),ISNUMBER(FIND("Case report",B311)),ISNUMBER(FIND("Workplaces",B311)),ISNUMBER(FIND("worker",B311)))</f>
        <v>0</v>
      </c>
      <c r="AE311" t="b">
        <f>OR(ISNUMBER(FIND(" plant ",C311)),ISNUMBER(FIND("Plant ",C311)),ISNUMBER(FIND("tomato",C311)),ISNUMBER(FIND("plants",C311)),ISNUMBER(FIND("Plants",C311)),ISNUMBER(FIND("algae",C311)),ISNUMBER(FIND("lettuce",C311)),ISNUMBER(FIND("green gram sprouts ",C311)),ISNUMBER(FIND("Cucurbita pepo",C311)),ISNUMBER(FIND("bean ",C311)),ISNUMBER(FIND("chloroplast",C311)),ISNUMBER(FIND("chlorophyll",C311)),ISNUMBER(FIND("seedling",C311)),ISNUMBER(FIND("canola",C311)),ISNUMBER(FIND("shoot",C311)),ISNUMBER(FIND("photosynthes",C311)),ISNUMBER(FIND(" leaves ",C311)),,ISNUMBER(FIND("agriculture",C311)),ISNUMBER(FIND(" crops ",C311)))</f>
        <v>0</v>
      </c>
      <c r="AF311" t="b">
        <f>OR(ISNUMBER(FIND("bacteria",C311)),ISNUMBER(FIND("Bacteria",C311)),ISNUMBER(FIND("Bacterium",C311)),ISNUMBER(FIND("bacterium",C311)),ISNUMBER(FIND(" coli ",C311)))</f>
        <v>0</v>
      </c>
      <c r="AG311" t="b">
        <f>OR(ISNUMBER(FIND("fungi",C311)),ISNUMBER(FIND("Fungi",C311)),ISNUMBER(FIND("fungus",C311)),ISNUMBER(FIND("Fungus",C311)),ISNUMBER(FIND("mushroom",C311)),ISNUMBER(FIND("Mushroom",C311)),ISNUMBER(FIND(" mold ",C311)))</f>
        <v>0</v>
      </c>
      <c r="AH311" t="b">
        <f>OR(ISNUMBER(FIND("Pig ",C311)),ISNUMBER(FIND("pig ",C311)),ISNUMBER(FIND("Pigs ",C311)),ISNUMBER(FIND("pigs ",C311)))</f>
        <v>0</v>
      </c>
      <c r="AI311" t="b">
        <f>OR(ISNUMBER(FIND(" C. elegans",C311)),ISNUMBER(FIND("Caenorhabditis elegans",C311)),ISNUMBER(FIND("earthworms",C311)),ISNUMBER(FIND(" Ficopomatus enigmaticus",C311)),ISNUMBER(FIND("larva",C311)),ISNUMBER(FIND("Lumbriculus variegatus",C311)),ISNUMBER(FIND("nematode",C311)))</f>
        <v>0</v>
      </c>
      <c r="AJ311" t="b">
        <f>NOT(OR(AA311,AB311,AC311,AD311,AE311,AF311,AG311,AH311,AI311))</f>
        <v>0</v>
      </c>
      <c r="AL311" t="b">
        <f>OR(AA311,AB311,AD311,AE311,AF311,AG311,AH311,AI311)</f>
        <v>1</v>
      </c>
      <c r="AM311" t="b">
        <f>IF(Table1[[#This Row],[In vivo?]],IF(Table1[[#This Row],[Cell]],FALSE,TRUE),FALSE)</f>
        <v>0</v>
      </c>
      <c r="AN311" t="b">
        <f>AND(AC311,AL311)</f>
        <v>1</v>
      </c>
      <c r="AO311" t="b">
        <f>IF(Table1[[#This Row],[Cell]],IF(Table1[[#This Row],[In vivo?]],FALSE,TRUE),FALSE)</f>
        <v>0</v>
      </c>
      <c r="AP311" t="b">
        <f>NOT(OR(Table1[[#This Row],[In vivo?]],Table1[[#This Row],[Only in Cell]]))</f>
        <v>0</v>
      </c>
      <c r="AQ311" t="b">
        <f>IF(OR(Table1[[#This Row],[Rodents]],Table1[[#This Row],[Human]],Table1[[#This Row],[Pig]]),OR(ISNUMBER(FIND("pulmonary",C311)),ISNUMBER(FIND("lung",C311))),"NA")</f>
        <v>0</v>
      </c>
      <c r="AR311" t="b">
        <f>IF(OR(Table1[[#This Row],[Rodents]],Table1[[#This Row],[Human]],Table1[[#This Row],[Pig]]),OR(ISNUMBER(FIND("skin",C311)),ISNUMBER(FIND("dermal",C311))),"NA")</f>
        <v>0</v>
      </c>
      <c r="AS311" t="b">
        <f>IF(OR(Table1[[#This Row],[Rodents]],Table1[[#This Row],[Human]],Table1[[#This Row],[Pig]]),OR(ISNUMBER(FIND("liver",C311)),ISNUMBER(FIND("hepat",C311))),"NA")</f>
        <v>0</v>
      </c>
      <c r="AT311" t="b">
        <f>IF(OR(Table1[[#This Row],[Rodents]],Table1[[#This Row],[Human]],Table1[[#This Row],[Pig]]),OR(ISNUMBER(FIND("kidney",C311)),ISNUMBER(FIND("neph",C311))),"NA")</f>
        <v>0</v>
      </c>
      <c r="AU311" t="b">
        <f>IF(OR(Table1[[#This Row],[Rodents]],Table1[[#This Row],[Human]],Table1[[#This Row],[Pig]]),OR(ISNUMBER(FIND("brain",C311)),ISNUMBER(FIND("neur",C311)),ISNUMBER(FIND("nerv",C311))),"NA")</f>
        <v>1</v>
      </c>
      <c r="AV311" t="b">
        <f>IF(OR(Table1[[#This Row],[Rodents]],Table1[[#This Row],[Human]],Table1[[#This Row],[Pig]]),OR(ISNUMBER(FIND("heart",C311)),ISNUMBER(FIND("cardi",C311))),"NA")</f>
        <v>0</v>
      </c>
      <c r="AW311" t="b">
        <f>IF(OR(Table1[[#This Row],[Rodents]],Table1[[#This Row],[Human]],Table1[[#This Row],[Pig]]),OR(ISNUMBER(FIND("gastro",C311)),ISNUMBER(FIND("intesti",C311)),ISNUMBER(FIND("stomach",C311))),"NA")</f>
        <v>0</v>
      </c>
      <c r="AX311" t="b">
        <f>IF(OR(Table1[[#This Row],[Rodents]],Table1[[#This Row],[Human]],Table1[[#This Row],[Pig]]),NOT(OR(AQ311,AR311,AS311,AT311,AU311,AV311,AW311)),"NA")</f>
        <v>0</v>
      </c>
      <c r="AY311" t="b">
        <f>OR(ISNUMBER(FIND("SWCNT",C311)),ISNUMBER(FIND("SWNT",C311)),ISNUMBER(FIND("single-wall",C311)),ISNUMBER(FIND("single wall",C311)),ISNUMBER(FIND("Single wall",C311)),ISNUMBER(FIND("Single-wall",C311)),ISNUMBER(FIND("SWCNT",B311)),ISNUMBER(FIND("SWNT",B311)),ISNUMBER(FIND("single-wall",B311)),ISNUMBER(FIND("single wall",B311)),ISNUMBER(FIND("Single-wall",B311)),ISNUMBER(FIND("Single wall",B311)))</f>
        <v>0</v>
      </c>
      <c r="AZ311" t="b">
        <f>OR(ISNUMBER(FIND("MWCNT",C311)),ISNUMBER(FIND("MWNT",C311)),ISNUMBER(FIND("multi-wall",C311)),ISNUMBER(FIND("multi wall",C311)),ISNUMBER(FIND("multiwall",C311)),ISNUMBER(FIND("Multi-wall",C311)),ISNUMBER(FIND("Multi wall",C311)),ISNUMBER(FIND("Multiwall",C311)),ISNUMBER(FIND("MWCNT",B311)),ISNUMBER(FIND("MWNT",B311)),ISNUMBER(FIND("multi-wall",B311)),ISNUMBER(FIND("multi wall",B311)),ISNUMBER(FIND("multiwall",B311)),ISNUMBER(FIND("Multi-wall",B311)),ISNUMBER(FIND("Multi wall",B311)),ISNUMBER(FIND("Multiwall",B311)),ISNUMBER(FIND("Double-wall",B311)),ISNUMBER(FIND("Double wall",B311)),ISNUMBER(FIND("Doublewall",B311)),ISNUMBER(FIND("double-wall",B311)),ISNUMBER(FIND("double wall",B311)),ISNUMBER(FIND("doublewall",B311)))</f>
        <v>1</v>
      </c>
      <c r="BA311" t="b">
        <f>AND(Table1[[#This Row],[SWCNT]],Table1[[#This Row],[MWCNT]])</f>
        <v>0</v>
      </c>
      <c r="BB311" t="b">
        <f>IF(Table1[[#This Row],[SWCNT]]=TRUE,FALSE,IF(Table1[[#This Row],[MWCNT]]=TRUE,FALSE,TRUE))</f>
        <v>0</v>
      </c>
      <c r="BC311" s="18"/>
    </row>
    <row r="312" spans="1:55" ht="370">
      <c r="A312" t="s">
        <v>3345</v>
      </c>
      <c r="B312" s="2" t="s">
        <v>3346</v>
      </c>
      <c r="C312" s="16" t="s">
        <v>3347</v>
      </c>
      <c r="D312" s="17" t="s">
        <v>181</v>
      </c>
      <c r="E312" s="2">
        <v>2014</v>
      </c>
      <c r="F312" t="b">
        <f>OR(ISNUMBER(FIND("cytotoxic",C312)),ISNUMBER(FIND("Cytotoxic",C312)),ISNUMBER(FIND("cellular toxicity",C312)),ISNUMBER(FIND("cell death",C312)),ISNUMBER(FIND("viable",C312)),ISNUMBER(FIND("phytotoxic",C312)),ISNUMBER(FIND("acute toxicity",C312)),ISNUMBER(FIND("MTT",C312)),ISNUMBER(FIND("survival",C312)),ISNUMBER(FIND("prolifer",C312)),ISNUMBER(FIND("apoptosis",C312)),ISNUMBER(FIND("neurotoxic",C312)),ISNUMBER(FIND("  lysis ",C312)),ISNUMBER(FIND("necrosis",C312)),ISNUMBER(FIND("cellular death",C312))*3,ISNUMBER(FIND("LDH",C312)),ISNUMBER(FIND("Acute toxicity",C312)))</f>
        <v>0</v>
      </c>
      <c r="G312" t="b">
        <f>OR(ISNUMBER(FIND("genotoxic",C312)),ISNUMBER(FIND("genotoxicity",C312)),ISNUMBER(FIND("DNA damage",C312)),ISNUMBER(FIND("DNA",C312)),ISNUMBER(FIND("RNA",C312)),ISNUMBER(FIND("mesothelioma",C312)),ISNUMBER(FIND("carcino",C312)),ISNUMBER(FIND("mutagen",C312)),ISNUMBER(FIND("genetic",C312)))</f>
        <v>1</v>
      </c>
      <c r="H312" t="b">
        <f>OR(ISNUMBER(FIND("inflammatory",C312)),ISNUMBER(FIND("inflamm",C312)))</f>
        <v>1</v>
      </c>
      <c r="I312" t="b">
        <f>OR(ISNUMBER(FIND("immune",C312)),ISNUMBER(FIND("immunological",C312)),ISNUMBER(FIND("interleuk",C312)),ISNUMBER(FIND("platelet activation",C312)),ISNUMBER(FIND("monocyte",C312)),ISNUMBER(FIND("leukocyte",C312)),ISNUMBER(FIND("cytokine",C312)),ISNUMBER(FIND("CD4",C312)),ISNUMBER(FIND("CD8",C312)),ISNUMBER(FIND("T-cell",C312)))</f>
        <v>1</v>
      </c>
      <c r="J312" t="b">
        <f>OR(ISNUMBER(FIND("reactive oxygen",C312)),ISNUMBER(FIND("ROS",C312)),ISNUMBER(FIND("free radical",C312)),ISNUMBER(FIND("oxidative stress",C312)),ISNUMBER(FIND("peroxid",C312)),ISNUMBER(FIND("oxidative",C312)),ISNUMBER(FIND("antioxid",C312)))</f>
        <v>0</v>
      </c>
      <c r="K312" t="b">
        <f>OR(ISNUMBER(FIND("autophag",C312)))</f>
        <v>0</v>
      </c>
      <c r="L312" t="b">
        <f>OR(ISNUMBER(FIND("morpholog",C312)))</f>
        <v>0</v>
      </c>
      <c r="M312" t="b">
        <f>OR(ISNUMBER(FIND("fibrosis",C312)),ISNUMBER(FIND("Fibrosis",C312)),ISNUMBER(FIND("fibrot",C312)))</f>
        <v>1</v>
      </c>
      <c r="N312" t="b">
        <f>OR(ISNUMBER(FIND("offspring",C312)),ISNUMBER(FIND("Parental",C312)),ISNUMBER(FIND("parental",C312)),ISNUMBER(FIND("germline",C312)),ISNUMBER(FIND("reproduc",C312)),ISNUMBER(FIND("embryo",C312)))</f>
        <v>0</v>
      </c>
      <c r="O312" t="b">
        <f>OR(ISNUMBER(FIND("metabol",C312)),ISNUMBER(FIND("Metabol",C312)),ISNUMBER(FIND("digest",C312)),ISNUMBER(FIND("mitochon",C312)))</f>
        <v>1</v>
      </c>
      <c r="P312" t="b">
        <f>OR(ISNUMBER(FIND("ecotox",C312)),ISNUMBER(FIND("Ecotox",B312)),ISNUMBER(FIND("ecotox",B312)),ISNUMBER(FIND("Ecotox",C312)))</f>
        <v>0</v>
      </c>
      <c r="Q312" t="b">
        <f>OR(ISNUMBER(FIND("Bioaccum",C312)),ISNUMBER(FIND("bioaccum",C312)),ISNUMBER(FIND("accum",C312)))</f>
        <v>0</v>
      </c>
      <c r="R312" t="b">
        <f>OR(ISNUMBER(FIND("Occupation",C312)),ISNUMBER(FIND("occupation",C312)),ISNUMBER(FIND("worker",C312)),ISNUMBER(FIND("workforce",C312)))</f>
        <v>1</v>
      </c>
      <c r="S312" t="b">
        <f>NOT(OR(F312,G312,H312,I312,J312,K312,L312,M312,N312,O312,P312,Q312,R312))</f>
        <v>0</v>
      </c>
      <c r="U312" t="b">
        <f>OR(Table1[[#This Row],[Inflammation]],Table1[[#This Row],[Immune]])</f>
        <v>1</v>
      </c>
      <c r="V312" t="str">
        <f>IF(OR(Table1[[#This Row],[Rodents]],Table1[[#This Row],[Human]],Table1[[#This Row],[Pig]]),OR(ISNUMBER(FIND("intratrach",C312)),ISNUMBER(FIND("nasal ",C312)),ISNUMBER(FIND("instill",C312))),"NA")</f>
        <v>NA</v>
      </c>
      <c r="W312" t="str">
        <f>IF(OR(Table1[[#This Row],[Rodents]],Table1[[#This Row],[Human]],Table1[[#This Row],[Pig]]),OR(ISNUMBER(FIND("dermal",C312)),ISNUMBER(FIND("skin ",C312))),"NA")</f>
        <v>NA</v>
      </c>
      <c r="X312" t="str">
        <f>IF(OR(Table1[[#This Row],[Rodents]],Table1[[#This Row],[Human]],Table1[[#This Row],[Pig]]),OR(ISNUMBER(FIND("injected",C312)),ISNUMBER(FIND("periton",C312)),ISNUMBER(FIND("intrascrot",C312))),"NA")</f>
        <v>NA</v>
      </c>
      <c r="Y312" t="str">
        <f>IF(OR(Table1[[#This Row],[Rodents]],Table1[[#This Row],[Human]],Table1[[#This Row],[Pig]]),NOT(OR(Table1[[#This Row],[Inhaled/Intratracheal/intranasal]],Table1[[#This Row],[Dermal]],Table1[[#This Row],[Injected]])),"NA")</f>
        <v>NA</v>
      </c>
      <c r="AA312" t="b">
        <f>OR(ISNUMBER(FIND("fish ",C312)),ISNUMBER(FIND("Fish ",C312)),ISNUMBER(FIND("aquatic",C312)),ISNUMBER(FIND("daphnids",C312)),ISNUMBER(FIND("Carcinus maenas",C312)),ISNUMBER(FIND("Daphnia",C312)),ISNUMBER(FIND("Ruditapes philippinarum",C312)),ISNUMBER(FIND("daphnia",C312)),ISNUMBER(FIND("marine",C312)),ISNUMBER(FIND("mussel",C312)),ISNUMBER(FIND("algae",C312)),ISNUMBER(FIND("Donax faba",C312)),ISNUMBER(FIND("estuarine",C312)),ISNUMBER(FIND("snail",C312)),ISNUMBER(FIND("Prorocentrum donghaiense",C312)) )</f>
        <v>0</v>
      </c>
      <c r="AB312" t="b">
        <f>OR(ISNUMBER(FIND(" rat ",C312)),ISNUMBER(FIND(" rats ",C312)),ISNUMBER(FIND(" Rats ",C312)),ISNUMBER(FIND(" Rat ",C312)),ISNUMBER(FIND(" rat.",C312)),ISNUMBER(FIND(" rats.",C312)),ISNUMBER(FIND("mouse",C312)),ISNUMBER(FIND("mice",C312)), ISNUMBER(FIND(" Mice",C312)))</f>
        <v>0</v>
      </c>
      <c r="AC312" t="b">
        <f>OR(ISNUMBER(FIND(" cell ",C312)),ISNUMBER(FIND("fibroblast",C312)),ISNUMBER(FIND("macrophage",C312)),ISNUMBER(FIND("epithelial",C312)),ISNUMBER(FIND("endothelial",C312)),ISNUMBER(FIND("neuron",C312)),ISNUMBER(FIND(" cells ",C312)),ISNUMBER(FIND("RBC",C312)),ISNUMBER(FIND("mitochond",C312)),ISNUMBER(FIND("adipocyte",C312)),ISNUMBER(FIND("osteo",C312)),ISNUMBER(FIND("keratin",C312)),ISNUMBER(FIND(" cell's ",C312)),ISNUMBER(FIND("eukary",C312)),ISNUMBER(FIND("sperm",C312)))</f>
        <v>1</v>
      </c>
      <c r="AD312" t="b">
        <f>OR(ISNUMBER(FIND("human",B312)),ISNUMBER(FIND("workers",B312)),ISNUMBER(FIND("workforces",B312)),ISNUMBER(FIND("occupational",B312)),ISNUMBER(FIND("Case report",B312)),ISNUMBER(FIND("Workplaces",B312)),ISNUMBER(FIND("worker",B312)))</f>
        <v>0</v>
      </c>
      <c r="AE312" t="b">
        <f>OR(ISNUMBER(FIND(" plant ",C312)),ISNUMBER(FIND("Plant ",C312)),ISNUMBER(FIND("tomato",C312)),ISNUMBER(FIND("plants",C312)),ISNUMBER(FIND("Plants",C312)),ISNUMBER(FIND("algae",C312)),ISNUMBER(FIND("lettuce",C312)),ISNUMBER(FIND("green gram sprouts ",C312)),ISNUMBER(FIND("Cucurbita pepo",C312)),ISNUMBER(FIND("bean ",C312)),ISNUMBER(FIND("chloroplast",C312)),ISNUMBER(FIND("chlorophyll",C312)),ISNUMBER(FIND("seedling",C312)),ISNUMBER(FIND("canola",C312)),ISNUMBER(FIND("shoot",C312)),ISNUMBER(FIND("photosynthes",C312)),ISNUMBER(FIND(" leaves ",C312)),,ISNUMBER(FIND("agriculture",C312)),ISNUMBER(FIND(" crops ",C312)))</f>
        <v>0</v>
      </c>
      <c r="AF312" t="b">
        <f>OR(ISNUMBER(FIND("bacteria",C312)),ISNUMBER(FIND("Bacteria",C312)),ISNUMBER(FIND("Bacterium",C312)),ISNUMBER(FIND("bacterium",C312)),ISNUMBER(FIND(" coli ",C312)))</f>
        <v>0</v>
      </c>
      <c r="AG312" t="b">
        <f>OR(ISNUMBER(FIND("fungi",C312)),ISNUMBER(FIND("Fungi",C312)),ISNUMBER(FIND("fungus",C312)),ISNUMBER(FIND("Fungus",C312)),ISNUMBER(FIND("mushroom",C312)),ISNUMBER(FIND("Mushroom",C312)),ISNUMBER(FIND(" mold ",C312)))</f>
        <v>0</v>
      </c>
      <c r="AH312" t="b">
        <f>OR(ISNUMBER(FIND("Pig ",C312)),ISNUMBER(FIND("pig ",C312)),ISNUMBER(FIND("Pigs ",C312)),ISNUMBER(FIND("pigs ",C312)))</f>
        <v>0</v>
      </c>
      <c r="AI312" t="b">
        <f>OR(ISNUMBER(FIND(" C. elegans",C312)),ISNUMBER(FIND("Caenorhabditis elegans",C312)),ISNUMBER(FIND("earthworms",C312)),ISNUMBER(FIND(" Ficopomatus enigmaticus",C312)),ISNUMBER(FIND("larva",C312)),ISNUMBER(FIND("Lumbriculus variegatus",C312)),ISNUMBER(FIND("nematode",C312)))</f>
        <v>0</v>
      </c>
      <c r="AJ312" t="b">
        <f>NOT(OR(AA312,AB312,AC312,AD312,AE312,AF312,AG312,AH312,AI312))</f>
        <v>0</v>
      </c>
      <c r="AL312" t="b">
        <f>OR(AA312,AB312,AD312,AE312,AF312,AG312,AH312,AI312)</f>
        <v>0</v>
      </c>
      <c r="AM312" t="b">
        <f>IF(Table1[[#This Row],[In vivo?]],IF(Table1[[#This Row],[Cell]],FALSE,TRUE),FALSE)</f>
        <v>0</v>
      </c>
      <c r="AN312" t="b">
        <f>AND(AC312,AL312)</f>
        <v>0</v>
      </c>
      <c r="AO312" t="b">
        <f>IF(Table1[[#This Row],[Cell]],IF(Table1[[#This Row],[In vivo?]],FALSE,TRUE),FALSE)</f>
        <v>1</v>
      </c>
      <c r="AP312" t="b">
        <f>NOT(OR(Table1[[#This Row],[In vivo?]],Table1[[#This Row],[Only in Cell]]))</f>
        <v>0</v>
      </c>
      <c r="AQ312" t="str">
        <f>IF(OR(Table1[[#This Row],[Rodents]],Table1[[#This Row],[Human]],Table1[[#This Row],[Pig]]),OR(ISNUMBER(FIND("pulmonary",C312)),ISNUMBER(FIND("lung",C312))),"NA")</f>
        <v>NA</v>
      </c>
      <c r="AR312" t="str">
        <f>IF(OR(Table1[[#This Row],[Rodents]],Table1[[#This Row],[Human]],Table1[[#This Row],[Pig]]),OR(ISNUMBER(FIND("skin",C312)),ISNUMBER(FIND("dermal",C312))),"NA")</f>
        <v>NA</v>
      </c>
      <c r="AS312" t="str">
        <f>IF(OR(Table1[[#This Row],[Rodents]],Table1[[#This Row],[Human]],Table1[[#This Row],[Pig]]),OR(ISNUMBER(FIND("liver",C312)),ISNUMBER(FIND("hepat",C312))),"NA")</f>
        <v>NA</v>
      </c>
      <c r="AT312" t="str">
        <f>IF(OR(Table1[[#This Row],[Rodents]],Table1[[#This Row],[Human]],Table1[[#This Row],[Pig]]),OR(ISNUMBER(FIND("kidney",C312)),ISNUMBER(FIND("neph",C312))),"NA")</f>
        <v>NA</v>
      </c>
      <c r="AU312" t="str">
        <f>IF(OR(Table1[[#This Row],[Rodents]],Table1[[#This Row],[Human]],Table1[[#This Row],[Pig]]),OR(ISNUMBER(FIND("brain",C312)),ISNUMBER(FIND("neur",C312)),ISNUMBER(FIND("nerv",C312))),"NA")</f>
        <v>NA</v>
      </c>
      <c r="AV312" t="str">
        <f>IF(OR(Table1[[#This Row],[Rodents]],Table1[[#This Row],[Human]],Table1[[#This Row],[Pig]]),OR(ISNUMBER(FIND("heart",C312)),ISNUMBER(FIND("cardi",C312))),"NA")</f>
        <v>NA</v>
      </c>
      <c r="AW312" t="str">
        <f>IF(OR(Table1[[#This Row],[Rodents]],Table1[[#This Row],[Human]],Table1[[#This Row],[Pig]]),OR(ISNUMBER(FIND("gastro",C312)),ISNUMBER(FIND("intesti",C312)),ISNUMBER(FIND("stomach",C312))),"NA")</f>
        <v>NA</v>
      </c>
      <c r="AX312" t="str">
        <f>IF(OR(Table1[[#This Row],[Rodents]],Table1[[#This Row],[Human]],Table1[[#This Row],[Pig]]),NOT(OR(AQ312,AR312,AS312,AT312,AU312,AV312,AW312)),"NA")</f>
        <v>NA</v>
      </c>
      <c r="AY312" t="b">
        <f>OR(ISNUMBER(FIND("SWCNT",C312)),ISNUMBER(FIND("SWNT",C312)),ISNUMBER(FIND("single-wall",C312)),ISNUMBER(FIND("single wall",C312)),ISNUMBER(FIND("Single wall",C312)),ISNUMBER(FIND("Single-wall",C312)),ISNUMBER(FIND("SWCNT",B312)),ISNUMBER(FIND("SWNT",B312)),ISNUMBER(FIND("single-wall",B312)),ISNUMBER(FIND("single wall",B312)),ISNUMBER(FIND("Single-wall",B312)),ISNUMBER(FIND("Single wall",B312)))</f>
        <v>1</v>
      </c>
      <c r="AZ312" t="b">
        <f>OR(ISNUMBER(FIND("MWCNT",C312)),ISNUMBER(FIND("MWNT",C312)),ISNUMBER(FIND("multi-wall",C312)),ISNUMBER(FIND("multi wall",C312)),ISNUMBER(FIND("multiwall",C312)),ISNUMBER(FIND("Multi-wall",C312)),ISNUMBER(FIND("Multi wall",C312)),ISNUMBER(FIND("Multiwall",C312)),ISNUMBER(FIND("MWCNT",B312)),ISNUMBER(FIND("MWNT",B312)),ISNUMBER(FIND("multi-wall",B312)),ISNUMBER(FIND("multi wall",B312)),ISNUMBER(FIND("multiwall",B312)),ISNUMBER(FIND("Multi-wall",B312)),ISNUMBER(FIND("Multi wall",B312)),ISNUMBER(FIND("Multiwall",B312)),ISNUMBER(FIND("Double-wall",B312)),ISNUMBER(FIND("Double wall",B312)),ISNUMBER(FIND("Doublewall",B312)),ISNUMBER(FIND("double-wall",B312)),ISNUMBER(FIND("double wall",B312)),ISNUMBER(FIND("doublewall",B312)))</f>
        <v>0</v>
      </c>
      <c r="BA312" t="b">
        <f>AND(Table1[[#This Row],[SWCNT]],Table1[[#This Row],[MWCNT]])</f>
        <v>0</v>
      </c>
      <c r="BB312" t="b">
        <f>IF(Table1[[#This Row],[SWCNT]]=TRUE,FALSE,IF(Table1[[#This Row],[MWCNT]]=TRUE,FALSE,TRUE))</f>
        <v>0</v>
      </c>
      <c r="BC312" s="18"/>
    </row>
    <row r="313" spans="1:55" ht="333">
      <c r="A313" t="s">
        <v>3369</v>
      </c>
      <c r="B313" s="2" t="s">
        <v>3370</v>
      </c>
      <c r="C313" s="16" t="s">
        <v>3371</v>
      </c>
      <c r="D313" s="17" t="s">
        <v>181</v>
      </c>
      <c r="E313" s="2">
        <v>2014</v>
      </c>
      <c r="F313" t="b">
        <f>OR(ISNUMBER(FIND("cytotoxic",C313)),ISNUMBER(FIND("Cytotoxic",C313)),ISNUMBER(FIND("cellular toxicity",C313)),ISNUMBER(FIND("cell death",C313)),ISNUMBER(FIND("viable",C313)),ISNUMBER(FIND("phytotoxic",C313)),ISNUMBER(FIND("acute toxicity",C313)),ISNUMBER(FIND("MTT",C313)),ISNUMBER(FIND("survival",C313)),ISNUMBER(FIND("prolifer",C313)),ISNUMBER(FIND("apoptosis",C313)),ISNUMBER(FIND("neurotoxic",C313)),ISNUMBER(FIND("  lysis ",C313)),ISNUMBER(FIND("necrosis",C313)),ISNUMBER(FIND("cellular death",C313))*3,ISNUMBER(FIND("LDH",C313)),ISNUMBER(FIND("Acute toxicity",C313)))</f>
        <v>0</v>
      </c>
      <c r="G313" t="b">
        <f>OR(ISNUMBER(FIND("genotoxic",C313)),ISNUMBER(FIND("genotoxicity",C313)),ISNUMBER(FIND("DNA damage",C313)),ISNUMBER(FIND("DNA",C313)),ISNUMBER(FIND("RNA",C313)),ISNUMBER(FIND("mesothelioma",C313)),ISNUMBER(FIND("carcino",C313)),ISNUMBER(FIND("mutagen",C313)),ISNUMBER(FIND("genetic",C313)))</f>
        <v>0</v>
      </c>
      <c r="H313" t="b">
        <f>OR(ISNUMBER(FIND("inflammatory",C313)),ISNUMBER(FIND("inflamm",C313)))</f>
        <v>1</v>
      </c>
      <c r="I313" t="b">
        <f>OR(ISNUMBER(FIND("immune",C313)),ISNUMBER(FIND("immunological",C313)),ISNUMBER(FIND("interleuk",C313)),ISNUMBER(FIND("platelet activation",C313)),ISNUMBER(FIND("monocyte",C313)),ISNUMBER(FIND("leukocyte",C313)),ISNUMBER(FIND("cytokine",C313)),ISNUMBER(FIND("CD4",C313)),ISNUMBER(FIND("CD8",C313)),ISNUMBER(FIND("T-cell",C313)))</f>
        <v>1</v>
      </c>
      <c r="J313" t="b">
        <f>OR(ISNUMBER(FIND("reactive oxygen",C313)),ISNUMBER(FIND("ROS",C313)),ISNUMBER(FIND("free radical",C313)),ISNUMBER(FIND("oxidative stress",C313)),ISNUMBER(FIND("peroxid",C313)),ISNUMBER(FIND("oxidative",C313)),ISNUMBER(FIND("antioxid",C313)))</f>
        <v>1</v>
      </c>
      <c r="K313" t="b">
        <f>OR(ISNUMBER(FIND("autophag",C313)))</f>
        <v>0</v>
      </c>
      <c r="L313" t="b">
        <f>OR(ISNUMBER(FIND("morpholog",C313)))</f>
        <v>0</v>
      </c>
      <c r="M313" t="b">
        <f>OR(ISNUMBER(FIND("fibrosis",C313)),ISNUMBER(FIND("Fibrosis",C313)),ISNUMBER(FIND("fibrot",C313)))</f>
        <v>0</v>
      </c>
      <c r="N313" t="b">
        <f>OR(ISNUMBER(FIND("offspring",C313)),ISNUMBER(FIND("Parental",C313)),ISNUMBER(FIND("parental",C313)),ISNUMBER(FIND("germline",C313)),ISNUMBER(FIND("reproduc",C313)),ISNUMBER(FIND("embryo",C313)))</f>
        <v>0</v>
      </c>
      <c r="O313" t="b">
        <f>OR(ISNUMBER(FIND("metabol",C313)),ISNUMBER(FIND("Metabol",C313)),ISNUMBER(FIND("digest",C313)),ISNUMBER(FIND("mitochon",C313)))</f>
        <v>0</v>
      </c>
      <c r="P313" t="b">
        <f>OR(ISNUMBER(FIND("ecotox",C313)),ISNUMBER(FIND("Ecotox",B313)),ISNUMBER(FIND("ecotox",B313)),ISNUMBER(FIND("Ecotox",C313)))</f>
        <v>0</v>
      </c>
      <c r="Q313" t="b">
        <f>OR(ISNUMBER(FIND("Bioaccum",C313)),ISNUMBER(FIND("bioaccum",C313)),ISNUMBER(FIND("accum",C313)))</f>
        <v>0</v>
      </c>
      <c r="R313" t="b">
        <f>OR(ISNUMBER(FIND("Occupation",C313)),ISNUMBER(FIND("occupation",C313)),ISNUMBER(FIND("worker",C313)),ISNUMBER(FIND("workforce",C313)))</f>
        <v>0</v>
      </c>
      <c r="S313" t="b">
        <f>NOT(OR(F313,G313,H313,I313,J313,K313,L313,M313,N313,O313,P313,Q313,R313))</f>
        <v>0</v>
      </c>
      <c r="U313" t="b">
        <f>OR(Table1[[#This Row],[Inflammation]],Table1[[#This Row],[Immune]])</f>
        <v>1</v>
      </c>
      <c r="V313" t="b">
        <f>IF(OR(Table1[[#This Row],[Rodents]],Table1[[#This Row],[Human]],Table1[[#This Row],[Pig]]),OR(ISNUMBER(FIND("intratrach",C313)),ISNUMBER(FIND("nasal ",C313)),ISNUMBER(FIND("instill",C313))),"NA")</f>
        <v>0</v>
      </c>
      <c r="W313" t="b">
        <f>IF(OR(Table1[[#This Row],[Rodents]],Table1[[#This Row],[Human]],Table1[[#This Row],[Pig]]),OR(ISNUMBER(FIND("dermal",C313)),ISNUMBER(FIND("skin ",C313))),"NA")</f>
        <v>0</v>
      </c>
      <c r="X313" t="b">
        <f>IF(OR(Table1[[#This Row],[Rodents]],Table1[[#This Row],[Human]],Table1[[#This Row],[Pig]]),OR(ISNUMBER(FIND("injected",C313)),ISNUMBER(FIND("periton",C313)),ISNUMBER(FIND("intrascrot",C313))),"NA")</f>
        <v>0</v>
      </c>
      <c r="Y313" t="b">
        <f>IF(OR(Table1[[#This Row],[Rodents]],Table1[[#This Row],[Human]],Table1[[#This Row],[Pig]]),NOT(OR(Table1[[#This Row],[Inhaled/Intratracheal/intranasal]],Table1[[#This Row],[Dermal]],Table1[[#This Row],[Injected]])),"NA")</f>
        <v>1</v>
      </c>
      <c r="AA313" t="b">
        <f>OR(ISNUMBER(FIND("fish ",C313)),ISNUMBER(FIND("Fish ",C313)),ISNUMBER(FIND("aquatic",C313)),ISNUMBER(FIND("daphnids",C313)),ISNUMBER(FIND("Carcinus maenas",C313)),ISNUMBER(FIND("Daphnia",C313)),ISNUMBER(FIND("Ruditapes philippinarum",C313)),ISNUMBER(FIND("daphnia",C313)),ISNUMBER(FIND("marine",C313)),ISNUMBER(FIND("mussel",C313)),ISNUMBER(FIND("algae",C313)),ISNUMBER(FIND("Donax faba",C313)),ISNUMBER(FIND("estuarine",C313)),ISNUMBER(FIND("snail",C313)),ISNUMBER(FIND("Prorocentrum donghaiense",C313)) )</f>
        <v>0</v>
      </c>
      <c r="AB313" t="b">
        <f>OR(ISNUMBER(FIND(" rat ",C313)),ISNUMBER(FIND(" rats ",C313)),ISNUMBER(FIND(" Rats ",C313)),ISNUMBER(FIND(" Rat ",C313)),ISNUMBER(FIND(" rat.",C313)),ISNUMBER(FIND(" rats.",C313)),ISNUMBER(FIND("mouse",C313)),ISNUMBER(FIND("mice",C313)), ISNUMBER(FIND(" Mice",C313)))</f>
        <v>1</v>
      </c>
      <c r="AC313" t="b">
        <f>OR(ISNUMBER(FIND(" cell ",C313)),ISNUMBER(FIND("fibroblast",C313)),ISNUMBER(FIND("macrophage",C313)),ISNUMBER(FIND("epithelial",C313)),ISNUMBER(FIND("endothelial",C313)),ISNUMBER(FIND("neuron",C313)),ISNUMBER(FIND(" cells ",C313)),ISNUMBER(FIND("RBC",C313)),ISNUMBER(FIND("mitochond",C313)),ISNUMBER(FIND("adipocyte",C313)),ISNUMBER(FIND("osteo",C313)),ISNUMBER(FIND("keratin",C313)),ISNUMBER(FIND(" cell's ",C313)),ISNUMBER(FIND("eukary",C313)),ISNUMBER(FIND("sperm",C313)))</f>
        <v>1</v>
      </c>
      <c r="AD313" t="b">
        <f>OR(ISNUMBER(FIND("human",B313)),ISNUMBER(FIND("workers",B313)),ISNUMBER(FIND("workforces",B313)),ISNUMBER(FIND("occupational",B313)),ISNUMBER(FIND("Case report",B313)),ISNUMBER(FIND("Workplaces",B313)),ISNUMBER(FIND("worker",B313)))</f>
        <v>0</v>
      </c>
      <c r="AE313" t="b">
        <f>OR(ISNUMBER(FIND(" plant ",C313)),ISNUMBER(FIND("Plant ",C313)),ISNUMBER(FIND("tomato",C313)),ISNUMBER(FIND("plants",C313)),ISNUMBER(FIND("Plants",C313)),ISNUMBER(FIND("algae",C313)),ISNUMBER(FIND("lettuce",C313)),ISNUMBER(FIND("green gram sprouts ",C313)),ISNUMBER(FIND("Cucurbita pepo",C313)),ISNUMBER(FIND("bean ",C313)),ISNUMBER(FIND("chloroplast",C313)),ISNUMBER(FIND("chlorophyll",C313)),ISNUMBER(FIND("seedling",C313)),ISNUMBER(FIND("canola",C313)),ISNUMBER(FIND("shoot",C313)),ISNUMBER(FIND("photosynthes",C313)),ISNUMBER(FIND(" leaves ",C313)),,ISNUMBER(FIND("agriculture",C313)),ISNUMBER(FIND(" crops ",C313)))</f>
        <v>0</v>
      </c>
      <c r="AF313" t="b">
        <f>OR(ISNUMBER(FIND("bacteria",C313)),ISNUMBER(FIND("Bacteria",C313)),ISNUMBER(FIND("Bacterium",C313)),ISNUMBER(FIND("bacterium",C313)),ISNUMBER(FIND(" coli ",C313)))</f>
        <v>0</v>
      </c>
      <c r="AG313" t="b">
        <f>OR(ISNUMBER(FIND("fungi",C313)),ISNUMBER(FIND("Fungi",C313)),ISNUMBER(FIND("fungus",C313)),ISNUMBER(FIND("Fungus",C313)),ISNUMBER(FIND("mushroom",C313)),ISNUMBER(FIND("Mushroom",C313)),ISNUMBER(FIND(" mold ",C313)))</f>
        <v>0</v>
      </c>
      <c r="AH313" t="b">
        <f>OR(ISNUMBER(FIND("Pig ",C313)),ISNUMBER(FIND("pig ",C313)),ISNUMBER(FIND("Pigs ",C313)),ISNUMBER(FIND("pigs ",C313)))</f>
        <v>0</v>
      </c>
      <c r="AI313" t="b">
        <f>OR(ISNUMBER(FIND(" C. elegans",C313)),ISNUMBER(FIND("Caenorhabditis elegans",C313)),ISNUMBER(FIND("earthworms",C313)),ISNUMBER(FIND(" Ficopomatus enigmaticus",C313)),ISNUMBER(FIND("larva",C313)),ISNUMBER(FIND("Lumbriculus variegatus",C313)),ISNUMBER(FIND("nematode",C313)))</f>
        <v>0</v>
      </c>
      <c r="AJ313" t="b">
        <f>NOT(OR(AA313,AB313,AC313,AD313,AE313,AF313,AG313,AH313,AI313))</f>
        <v>0</v>
      </c>
      <c r="AL313" t="b">
        <f>OR(AA313,AB313,AD313,AE313,AF313,AG313,AH313,AI313)</f>
        <v>1</v>
      </c>
      <c r="AM313" t="b">
        <f>IF(Table1[[#This Row],[In vivo?]],IF(Table1[[#This Row],[Cell]],FALSE,TRUE),FALSE)</f>
        <v>0</v>
      </c>
      <c r="AN313" t="b">
        <f>AND(AC313,AL313)</f>
        <v>1</v>
      </c>
      <c r="AO313" t="b">
        <f>IF(Table1[[#This Row],[Cell]],IF(Table1[[#This Row],[In vivo?]],FALSE,TRUE),FALSE)</f>
        <v>0</v>
      </c>
      <c r="AP313" t="b">
        <f>NOT(OR(Table1[[#This Row],[In vivo?]],Table1[[#This Row],[Only in Cell]]))</f>
        <v>0</v>
      </c>
      <c r="AQ313" t="b">
        <f>IF(OR(Table1[[#This Row],[Rodents]],Table1[[#This Row],[Human]],Table1[[#This Row],[Pig]]),OR(ISNUMBER(FIND("pulmonary",C313)),ISNUMBER(FIND("lung",C313))),"NA")</f>
        <v>1</v>
      </c>
      <c r="AR313" t="b">
        <f>IF(OR(Table1[[#This Row],[Rodents]],Table1[[#This Row],[Human]],Table1[[#This Row],[Pig]]),OR(ISNUMBER(FIND("skin",C313)),ISNUMBER(FIND("dermal",C313))),"NA")</f>
        <v>0</v>
      </c>
      <c r="AS313" t="b">
        <f>IF(OR(Table1[[#This Row],[Rodents]],Table1[[#This Row],[Human]],Table1[[#This Row],[Pig]]),OR(ISNUMBER(FIND("liver",C313)),ISNUMBER(FIND("hepat",C313))),"NA")</f>
        <v>0</v>
      </c>
      <c r="AT313" t="b">
        <f>IF(OR(Table1[[#This Row],[Rodents]],Table1[[#This Row],[Human]],Table1[[#This Row],[Pig]]),OR(ISNUMBER(FIND("kidney",C313)),ISNUMBER(FIND("neph",C313))),"NA")</f>
        <v>0</v>
      </c>
      <c r="AU313" t="b">
        <f>IF(OR(Table1[[#This Row],[Rodents]],Table1[[#This Row],[Human]],Table1[[#This Row],[Pig]]),OR(ISNUMBER(FIND("brain",C313)),ISNUMBER(FIND("neur",C313)),ISNUMBER(FIND("nerv",C313))),"NA")</f>
        <v>1</v>
      </c>
      <c r="AV313" t="b">
        <f>IF(OR(Table1[[#This Row],[Rodents]],Table1[[#This Row],[Human]],Table1[[#This Row],[Pig]]),OR(ISNUMBER(FIND("heart",C313)),ISNUMBER(FIND("cardi",C313))),"NA")</f>
        <v>1</v>
      </c>
      <c r="AW313" t="b">
        <f>IF(OR(Table1[[#This Row],[Rodents]],Table1[[#This Row],[Human]],Table1[[#This Row],[Pig]]),OR(ISNUMBER(FIND("gastro",C313)),ISNUMBER(FIND("intesti",C313)),ISNUMBER(FIND("stomach",C313))),"NA")</f>
        <v>0</v>
      </c>
      <c r="AX313" t="b">
        <f>IF(OR(Table1[[#This Row],[Rodents]],Table1[[#This Row],[Human]],Table1[[#This Row],[Pig]]),NOT(OR(AQ313,AR313,AS313,AT313,AU313,AV313,AW313)),"NA")</f>
        <v>0</v>
      </c>
      <c r="AY313" t="b">
        <f>OR(ISNUMBER(FIND("SWCNT",C313)),ISNUMBER(FIND("SWNT",C313)),ISNUMBER(FIND("single-wall",C313)),ISNUMBER(FIND("single wall",C313)),ISNUMBER(FIND("Single wall",C313)),ISNUMBER(FIND("Single-wall",C313)),ISNUMBER(FIND("SWCNT",B313)),ISNUMBER(FIND("SWNT",B313)),ISNUMBER(FIND("single-wall",B313)),ISNUMBER(FIND("single wall",B313)),ISNUMBER(FIND("Single-wall",B313)),ISNUMBER(FIND("Single wall",B313)))</f>
        <v>0</v>
      </c>
      <c r="AZ313" t="b">
        <f>OR(ISNUMBER(FIND("MWCNT",C313)),ISNUMBER(FIND("MWNT",C313)),ISNUMBER(FIND("multi-wall",C313)),ISNUMBER(FIND("multi wall",C313)),ISNUMBER(FIND("multiwall",C313)),ISNUMBER(FIND("Multi-wall",C313)),ISNUMBER(FIND("Multi wall",C313)),ISNUMBER(FIND("Multiwall",C313)),ISNUMBER(FIND("MWCNT",B313)),ISNUMBER(FIND("MWNT",B313)),ISNUMBER(FIND("multi-wall",B313)),ISNUMBER(FIND("multi wall",B313)),ISNUMBER(FIND("multiwall",B313)),ISNUMBER(FIND("Multi-wall",B313)),ISNUMBER(FIND("Multi wall",B313)),ISNUMBER(FIND("Multiwall",B313)),ISNUMBER(FIND("Double-wall",B313)),ISNUMBER(FIND("Double wall",B313)),ISNUMBER(FIND("Doublewall",B313)),ISNUMBER(FIND("double-wall",B313)),ISNUMBER(FIND("double wall",B313)),ISNUMBER(FIND("doublewall",B313)))</f>
        <v>1</v>
      </c>
      <c r="BA313" t="b">
        <f>AND(Table1[[#This Row],[SWCNT]],Table1[[#This Row],[MWCNT]])</f>
        <v>0</v>
      </c>
      <c r="BB313" t="b">
        <f>IF(Table1[[#This Row],[SWCNT]]=TRUE,FALSE,IF(Table1[[#This Row],[MWCNT]]=TRUE,FALSE,TRUE))</f>
        <v>0</v>
      </c>
      <c r="BC313" s="18"/>
    </row>
    <row r="314" spans="1:55" ht="296">
      <c r="A314" t="s">
        <v>3384</v>
      </c>
      <c r="B314" s="2" t="s">
        <v>3385</v>
      </c>
      <c r="C314" s="16" t="s">
        <v>3386</v>
      </c>
      <c r="D314" s="17" t="s">
        <v>260</v>
      </c>
      <c r="E314" s="2">
        <v>2014</v>
      </c>
      <c r="F314" t="b">
        <f>OR(ISNUMBER(FIND("cytotoxic",C314)),ISNUMBER(FIND("Cytotoxic",C314)),ISNUMBER(FIND("cellular toxicity",C314)),ISNUMBER(FIND("cell death",C314)),ISNUMBER(FIND("viable",C314)),ISNUMBER(FIND("phytotoxic",C314)),ISNUMBER(FIND("acute toxicity",C314)),ISNUMBER(FIND("MTT",C314)),ISNUMBER(FIND("survival",C314)),ISNUMBER(FIND("prolifer",C314)),ISNUMBER(FIND("apoptosis",C314)),ISNUMBER(FIND("neurotoxic",C314)),ISNUMBER(FIND("  lysis ",C314)),ISNUMBER(FIND("necrosis",C314)),ISNUMBER(FIND("cellular death",C314))*3,ISNUMBER(FIND("LDH",C314)),ISNUMBER(FIND("Acute toxicity",C314)))</f>
        <v>0</v>
      </c>
      <c r="G314" t="b">
        <f>OR(ISNUMBER(FIND("genotoxic",C314)),ISNUMBER(FIND("genotoxicity",C314)),ISNUMBER(FIND("DNA damage",C314)),ISNUMBER(FIND("DNA",C314)),ISNUMBER(FIND("RNA",C314)),ISNUMBER(FIND("mesothelioma",C314)),ISNUMBER(FIND("carcino",C314)),ISNUMBER(FIND("mutagen",C314)),ISNUMBER(FIND("genetic",C314)))</f>
        <v>0</v>
      </c>
      <c r="H314" t="b">
        <f>OR(ISNUMBER(FIND("inflammatory",C314)),ISNUMBER(FIND("inflamm",C314)))</f>
        <v>1</v>
      </c>
      <c r="I314" t="b">
        <f>OR(ISNUMBER(FIND("immune",C314)),ISNUMBER(FIND("immunological",C314)),ISNUMBER(FIND("interleuk",C314)),ISNUMBER(FIND("platelet activation",C314)),ISNUMBER(FIND("monocyte",C314)),ISNUMBER(FIND("leukocyte",C314)),ISNUMBER(FIND("cytokine",C314)),ISNUMBER(FIND("CD4",C314)),ISNUMBER(FIND("CD8",C314)),ISNUMBER(FIND("T-cell",C314)))</f>
        <v>0</v>
      </c>
      <c r="J314" t="b">
        <f>OR(ISNUMBER(FIND("reactive oxygen",C314)),ISNUMBER(FIND("ROS",C314)),ISNUMBER(FIND("free radical",C314)),ISNUMBER(FIND("oxidative stress",C314)),ISNUMBER(FIND("peroxid",C314)),ISNUMBER(FIND("oxidative",C314)),ISNUMBER(FIND("antioxid",C314)))</f>
        <v>0</v>
      </c>
      <c r="K314" t="b">
        <f>OR(ISNUMBER(FIND("autophag",C314)))</f>
        <v>1</v>
      </c>
      <c r="L314" t="b">
        <f>OR(ISNUMBER(FIND("morpholog",C314)))</f>
        <v>0</v>
      </c>
      <c r="M314" t="b">
        <f>OR(ISNUMBER(FIND("fibrosis",C314)),ISNUMBER(FIND("Fibrosis",C314)),ISNUMBER(FIND("fibrot",C314)))</f>
        <v>0</v>
      </c>
      <c r="N314" t="b">
        <f>OR(ISNUMBER(FIND("offspring",C314)),ISNUMBER(FIND("Parental",C314)),ISNUMBER(FIND("parental",C314)),ISNUMBER(FIND("germline",C314)),ISNUMBER(FIND("reproduc",C314)),ISNUMBER(FIND("embryo",C314)))</f>
        <v>0</v>
      </c>
      <c r="O314" t="b">
        <f>OR(ISNUMBER(FIND("metabol",C314)),ISNUMBER(FIND("Metabol",C314)),ISNUMBER(FIND("digest",C314)),ISNUMBER(FIND("mitochon",C314)))</f>
        <v>0</v>
      </c>
      <c r="P314" t="b">
        <f>OR(ISNUMBER(FIND("ecotox",C314)),ISNUMBER(FIND("Ecotox",B314)),ISNUMBER(FIND("ecotox",B314)),ISNUMBER(FIND("Ecotox",C314)))</f>
        <v>0</v>
      </c>
      <c r="Q314" t="b">
        <f>OR(ISNUMBER(FIND("Bioaccum",C314)),ISNUMBER(FIND("bioaccum",C314)),ISNUMBER(FIND("accum",C314)))</f>
        <v>1</v>
      </c>
      <c r="R314" t="b">
        <f>OR(ISNUMBER(FIND("Occupation",C314)),ISNUMBER(FIND("occupation",C314)),ISNUMBER(FIND("worker",C314)),ISNUMBER(FIND("workforce",C314)))</f>
        <v>0</v>
      </c>
      <c r="S314" t="b">
        <f>NOT(OR(F314,G314,H314,I314,J314,K314,L314,M314,N314,O314,P314,Q314,R314))</f>
        <v>0</v>
      </c>
      <c r="U314" t="b">
        <f>OR(Table1[[#This Row],[Inflammation]],Table1[[#This Row],[Immune]])</f>
        <v>1</v>
      </c>
      <c r="V314" t="str">
        <f>IF(OR(Table1[[#This Row],[Rodents]],Table1[[#This Row],[Human]],Table1[[#This Row],[Pig]]),OR(ISNUMBER(FIND("intratrach",C314)),ISNUMBER(FIND("nasal ",C314)),ISNUMBER(FIND("instill",C314))),"NA")</f>
        <v>NA</v>
      </c>
      <c r="W314" t="str">
        <f>IF(OR(Table1[[#This Row],[Rodents]],Table1[[#This Row],[Human]],Table1[[#This Row],[Pig]]),OR(ISNUMBER(FIND("dermal",C314)),ISNUMBER(FIND("skin ",C314))),"NA")</f>
        <v>NA</v>
      </c>
      <c r="X314" t="str">
        <f>IF(OR(Table1[[#This Row],[Rodents]],Table1[[#This Row],[Human]],Table1[[#This Row],[Pig]]),OR(ISNUMBER(FIND("injected",C314)),ISNUMBER(FIND("periton",C314)),ISNUMBER(FIND("intrascrot",C314))),"NA")</f>
        <v>NA</v>
      </c>
      <c r="Y314" t="str">
        <f>IF(OR(Table1[[#This Row],[Rodents]],Table1[[#This Row],[Human]],Table1[[#This Row],[Pig]]),NOT(OR(Table1[[#This Row],[Inhaled/Intratracheal/intranasal]],Table1[[#This Row],[Dermal]],Table1[[#This Row],[Injected]])),"NA")</f>
        <v>NA</v>
      </c>
      <c r="AA314" t="b">
        <f>OR(ISNUMBER(FIND("fish ",C314)),ISNUMBER(FIND("Fish ",C314)),ISNUMBER(FIND("aquatic",C314)),ISNUMBER(FIND("daphnids",C314)),ISNUMBER(FIND("Carcinus maenas",C314)),ISNUMBER(FIND("Daphnia",C314)),ISNUMBER(FIND("Ruditapes philippinarum",C314)),ISNUMBER(FIND("daphnia",C314)),ISNUMBER(FIND("marine",C314)),ISNUMBER(FIND("mussel",C314)),ISNUMBER(FIND("algae",C314)),ISNUMBER(FIND("Donax faba",C314)),ISNUMBER(FIND("estuarine",C314)),ISNUMBER(FIND("snail",C314)),ISNUMBER(FIND("Prorocentrum donghaiense",C314)) )</f>
        <v>0</v>
      </c>
      <c r="AB314" t="b">
        <f>OR(ISNUMBER(FIND(" rat ",C314)),ISNUMBER(FIND(" rats ",C314)),ISNUMBER(FIND(" Rats ",C314)),ISNUMBER(FIND(" Rat ",C314)),ISNUMBER(FIND(" rat.",C314)),ISNUMBER(FIND(" rats.",C314)),ISNUMBER(FIND("mouse",C314)),ISNUMBER(FIND("mice",C314)), ISNUMBER(FIND(" Mice",C314)))</f>
        <v>0</v>
      </c>
      <c r="AC314" t="b">
        <f>OR(ISNUMBER(FIND(" cell ",C314)),ISNUMBER(FIND("fibroblast",C314)),ISNUMBER(FIND("macrophage",C314)),ISNUMBER(FIND("epithelial",C314)),ISNUMBER(FIND("endothelial",C314)),ISNUMBER(FIND("neuron",C314)),ISNUMBER(FIND(" cells ",C314)),ISNUMBER(FIND("RBC",C314)),ISNUMBER(FIND("mitochond",C314)),ISNUMBER(FIND("adipocyte",C314)),ISNUMBER(FIND("osteo",C314)),ISNUMBER(FIND("keratin",C314)),ISNUMBER(FIND(" cell's ",C314)),ISNUMBER(FIND("eukary",C314)),ISNUMBER(FIND("sperm",C314)))</f>
        <v>1</v>
      </c>
      <c r="AD314" t="b">
        <f>OR(ISNUMBER(FIND("human",B314)),ISNUMBER(FIND("workers",B314)),ISNUMBER(FIND("workforces",B314)),ISNUMBER(FIND("occupational",B314)),ISNUMBER(FIND("Case report",B314)),ISNUMBER(FIND("Workplaces",B314)),ISNUMBER(FIND("worker",B314)))</f>
        <v>0</v>
      </c>
      <c r="AE314" t="b">
        <f>OR(ISNUMBER(FIND(" plant ",C314)),ISNUMBER(FIND("Plant ",C314)),ISNUMBER(FIND("tomato",C314)),ISNUMBER(FIND("plants",C314)),ISNUMBER(FIND("Plants",C314)),ISNUMBER(FIND("algae",C314)),ISNUMBER(FIND("lettuce",C314)),ISNUMBER(FIND("green gram sprouts ",C314)),ISNUMBER(FIND("Cucurbita pepo",C314)),ISNUMBER(FIND("bean ",C314)),ISNUMBER(FIND("chloroplast",C314)),ISNUMBER(FIND("chlorophyll",C314)),ISNUMBER(FIND("seedling",C314)),ISNUMBER(FIND("canola",C314)),ISNUMBER(FIND("shoot",C314)),ISNUMBER(FIND("photosynthes",C314)),ISNUMBER(FIND(" leaves ",C314)),,ISNUMBER(FIND("agriculture",C314)),ISNUMBER(FIND(" crops ",C314)))</f>
        <v>0</v>
      </c>
      <c r="AF314" t="b">
        <f>OR(ISNUMBER(FIND("bacteria",C314)),ISNUMBER(FIND("Bacteria",C314)),ISNUMBER(FIND("Bacterium",C314)),ISNUMBER(FIND("bacterium",C314)),ISNUMBER(FIND(" coli ",C314)))</f>
        <v>0</v>
      </c>
      <c r="AG314" t="b">
        <f>OR(ISNUMBER(FIND("fungi",C314)),ISNUMBER(FIND("Fungi",C314)),ISNUMBER(FIND("fungus",C314)),ISNUMBER(FIND("Fungus",C314)),ISNUMBER(FIND("mushroom",C314)),ISNUMBER(FIND("Mushroom",C314)),ISNUMBER(FIND(" mold ",C314)))</f>
        <v>0</v>
      </c>
      <c r="AH314" t="b">
        <f>OR(ISNUMBER(FIND("Pig ",C314)),ISNUMBER(FIND("pig ",C314)),ISNUMBER(FIND("Pigs ",C314)),ISNUMBER(FIND("pigs ",C314)))</f>
        <v>0</v>
      </c>
      <c r="AI314" t="b">
        <f>OR(ISNUMBER(FIND(" C. elegans",C314)),ISNUMBER(FIND("Caenorhabditis elegans",C314)),ISNUMBER(FIND("earthworms",C314)),ISNUMBER(FIND(" Ficopomatus enigmaticus",C314)),ISNUMBER(FIND("larva",C314)),ISNUMBER(FIND("Lumbriculus variegatus",C314)),ISNUMBER(FIND("nematode",C314)))</f>
        <v>0</v>
      </c>
      <c r="AJ314" t="b">
        <f>NOT(OR(AA314,AB314,AC314,AD314,AE314,AF314,AG314,AH314,AI314))</f>
        <v>0</v>
      </c>
      <c r="AL314" t="b">
        <f>OR(AA314,AB314,AD314,AE314,AF314,AG314,AH314,AI314)</f>
        <v>0</v>
      </c>
      <c r="AM314" t="b">
        <f>IF(Table1[[#This Row],[In vivo?]],IF(Table1[[#This Row],[Cell]],FALSE,TRUE),FALSE)</f>
        <v>0</v>
      </c>
      <c r="AN314" t="b">
        <f>AND(AC314,AL314)</f>
        <v>0</v>
      </c>
      <c r="AO314" t="b">
        <f>IF(Table1[[#This Row],[Cell]],IF(Table1[[#This Row],[In vivo?]],FALSE,TRUE),FALSE)</f>
        <v>1</v>
      </c>
      <c r="AP314" t="b">
        <f>NOT(OR(Table1[[#This Row],[In vivo?]],Table1[[#This Row],[Only in Cell]]))</f>
        <v>0</v>
      </c>
      <c r="AQ314" t="str">
        <f>IF(OR(Table1[[#This Row],[Rodents]],Table1[[#This Row],[Human]],Table1[[#This Row],[Pig]]),OR(ISNUMBER(FIND("pulmonary",C314)),ISNUMBER(FIND("lung",C314))),"NA")</f>
        <v>NA</v>
      </c>
      <c r="AR314" t="str">
        <f>IF(OR(Table1[[#This Row],[Rodents]],Table1[[#This Row],[Human]],Table1[[#This Row],[Pig]]),OR(ISNUMBER(FIND("skin",C314)),ISNUMBER(FIND("dermal",C314))),"NA")</f>
        <v>NA</v>
      </c>
      <c r="AS314" t="str">
        <f>IF(OR(Table1[[#This Row],[Rodents]],Table1[[#This Row],[Human]],Table1[[#This Row],[Pig]]),OR(ISNUMBER(FIND("liver",C314)),ISNUMBER(FIND("hepat",C314))),"NA")</f>
        <v>NA</v>
      </c>
      <c r="AT314" t="str">
        <f>IF(OR(Table1[[#This Row],[Rodents]],Table1[[#This Row],[Human]],Table1[[#This Row],[Pig]]),OR(ISNUMBER(FIND("kidney",C314)),ISNUMBER(FIND("neph",C314))),"NA")</f>
        <v>NA</v>
      </c>
      <c r="AU314" t="str">
        <f>IF(OR(Table1[[#This Row],[Rodents]],Table1[[#This Row],[Human]],Table1[[#This Row],[Pig]]),OR(ISNUMBER(FIND("brain",C314)),ISNUMBER(FIND("neur",C314)),ISNUMBER(FIND("nerv",C314))),"NA")</f>
        <v>NA</v>
      </c>
      <c r="AV314" t="str">
        <f>IF(OR(Table1[[#This Row],[Rodents]],Table1[[#This Row],[Human]],Table1[[#This Row],[Pig]]),OR(ISNUMBER(FIND("heart",C314)),ISNUMBER(FIND("cardi",C314))),"NA")</f>
        <v>NA</v>
      </c>
      <c r="AW314" t="str">
        <f>IF(OR(Table1[[#This Row],[Rodents]],Table1[[#This Row],[Human]],Table1[[#This Row],[Pig]]),OR(ISNUMBER(FIND("gastro",C314)),ISNUMBER(FIND("intesti",C314)),ISNUMBER(FIND("stomach",C314))),"NA")</f>
        <v>NA</v>
      </c>
      <c r="AX314" t="str">
        <f>IF(OR(Table1[[#This Row],[Rodents]],Table1[[#This Row],[Human]],Table1[[#This Row],[Pig]]),NOT(OR(AQ314,AR314,AS314,AT314,AU314,AV314,AW314)),"NA")</f>
        <v>NA</v>
      </c>
      <c r="AY314" t="b">
        <f>OR(ISNUMBER(FIND("SWCNT",C314)),ISNUMBER(FIND("SWNT",C314)),ISNUMBER(FIND("single-wall",C314)),ISNUMBER(FIND("single wall",C314)),ISNUMBER(FIND("Single wall",C314)),ISNUMBER(FIND("Single-wall",C314)),ISNUMBER(FIND("SWCNT",B314)),ISNUMBER(FIND("SWNT",B314)),ISNUMBER(FIND("single-wall",B314)),ISNUMBER(FIND("single wall",B314)),ISNUMBER(FIND("Single-wall",B314)),ISNUMBER(FIND("Single wall",B314)))</f>
        <v>0</v>
      </c>
      <c r="AZ314" t="b">
        <f>OR(ISNUMBER(FIND("MWCNT",C314)),ISNUMBER(FIND("MWNT",C314)),ISNUMBER(FIND("multi-wall",C314)),ISNUMBER(FIND("multi wall",C314)),ISNUMBER(FIND("multiwall",C314)),ISNUMBER(FIND("Multi-wall",C314)),ISNUMBER(FIND("Multi wall",C314)),ISNUMBER(FIND("Multiwall",C314)),ISNUMBER(FIND("MWCNT",B314)),ISNUMBER(FIND("MWNT",B314)),ISNUMBER(FIND("multi-wall",B314)),ISNUMBER(FIND("multi wall",B314)),ISNUMBER(FIND("multiwall",B314)),ISNUMBER(FIND("Multi-wall",B314)),ISNUMBER(FIND("Multi wall",B314)),ISNUMBER(FIND("Multiwall",B314)),ISNUMBER(FIND("Double-wall",B314)),ISNUMBER(FIND("Double wall",B314)),ISNUMBER(FIND("Doublewall",B314)),ISNUMBER(FIND("double-wall",B314)),ISNUMBER(FIND("double wall",B314)),ISNUMBER(FIND("doublewall",B314)))</f>
        <v>1</v>
      </c>
      <c r="BA314" t="b">
        <f>AND(Table1[[#This Row],[SWCNT]],Table1[[#This Row],[MWCNT]])</f>
        <v>0</v>
      </c>
      <c r="BB314" t="b">
        <f>IF(Table1[[#This Row],[SWCNT]]=TRUE,FALSE,IF(Table1[[#This Row],[MWCNT]]=TRUE,FALSE,TRUE))</f>
        <v>0</v>
      </c>
      <c r="BC314" s="18"/>
    </row>
    <row r="315" spans="1:55" ht="222">
      <c r="A315" t="s">
        <v>3390</v>
      </c>
      <c r="B315" s="2" t="s">
        <v>3392</v>
      </c>
      <c r="C315" s="16" t="s">
        <v>3394</v>
      </c>
      <c r="D315" s="17" t="s">
        <v>271</v>
      </c>
      <c r="E315" s="2">
        <v>2014</v>
      </c>
      <c r="F315" t="b">
        <f>OR(ISNUMBER(FIND("cytotoxic",C315)),ISNUMBER(FIND("Cytotoxic",C315)),ISNUMBER(FIND("cellular toxicity",C315)),ISNUMBER(FIND("cell death",C315)),ISNUMBER(FIND("viable",C315)),ISNUMBER(FIND("phytotoxic",C315)),ISNUMBER(FIND("acute toxicity",C315)),ISNUMBER(FIND("MTT",C315)),ISNUMBER(FIND("survival",C315)),ISNUMBER(FIND("prolifer",C315)),ISNUMBER(FIND("apoptosis",C315)),ISNUMBER(FIND("neurotoxic",C315)),ISNUMBER(FIND("  lysis ",C315)),ISNUMBER(FIND("necrosis",C315)),ISNUMBER(FIND("cellular death",C315))*3,ISNUMBER(FIND("LDH",C315)),ISNUMBER(FIND("Acute toxicity",C315)))</f>
        <v>1</v>
      </c>
      <c r="G315" t="b">
        <f>OR(ISNUMBER(FIND("genotoxic",C315)),ISNUMBER(FIND("genotoxicity",C315)),ISNUMBER(FIND("DNA damage",C315)),ISNUMBER(FIND("DNA",C315)),ISNUMBER(FIND("RNA",C315)),ISNUMBER(FIND("mesothelioma",C315)),ISNUMBER(FIND("carcino",C315)),ISNUMBER(FIND("mutagen",C315)),ISNUMBER(FIND("genetic",C315)))</f>
        <v>0</v>
      </c>
      <c r="H315" t="b">
        <f>OR(ISNUMBER(FIND("inflammatory",C315)),ISNUMBER(FIND("inflamm",C315)))</f>
        <v>1</v>
      </c>
      <c r="I315" t="b">
        <f>OR(ISNUMBER(FIND("immune",C315)),ISNUMBER(FIND("immunological",C315)),ISNUMBER(FIND("interleuk",C315)),ISNUMBER(FIND("platelet activation",C315)),ISNUMBER(FIND("monocyte",C315)),ISNUMBER(FIND("leukocyte",C315)),ISNUMBER(FIND("cytokine",C315)),ISNUMBER(FIND("CD4",C315)),ISNUMBER(FIND("CD8",C315)),ISNUMBER(FIND("T-cell",C315)))</f>
        <v>1</v>
      </c>
      <c r="J315" t="b">
        <f>OR(ISNUMBER(FIND("reactive oxygen",C315)),ISNUMBER(FIND("ROS",C315)),ISNUMBER(FIND("free radical",C315)),ISNUMBER(FIND("oxidative stress",C315)),ISNUMBER(FIND("peroxid",C315)),ISNUMBER(FIND("oxidative",C315)),ISNUMBER(FIND("antioxid",C315)))</f>
        <v>1</v>
      </c>
      <c r="K315" t="b">
        <f>OR(ISNUMBER(FIND("autophag",C315)))</f>
        <v>0</v>
      </c>
      <c r="L315" t="b">
        <f>OR(ISNUMBER(FIND("morpholog",C315)))</f>
        <v>0</v>
      </c>
      <c r="M315" t="b">
        <f>OR(ISNUMBER(FIND("fibrosis",C315)),ISNUMBER(FIND("Fibrosis",C315)),ISNUMBER(FIND("fibrot",C315)))</f>
        <v>0</v>
      </c>
      <c r="N315" t="b">
        <f>OR(ISNUMBER(FIND("offspring",C315)),ISNUMBER(FIND("Parental",C315)),ISNUMBER(FIND("parental",C315)),ISNUMBER(FIND("germline",C315)),ISNUMBER(FIND("reproduc",C315)),ISNUMBER(FIND("embryo",C315)))</f>
        <v>0</v>
      </c>
      <c r="O315" t="b">
        <f>OR(ISNUMBER(FIND("metabol",C315)),ISNUMBER(FIND("Metabol",C315)),ISNUMBER(FIND("digest",C315)),ISNUMBER(FIND("mitochon",C315)))</f>
        <v>0</v>
      </c>
      <c r="P315" t="b">
        <f>OR(ISNUMBER(FIND("ecotox",C315)),ISNUMBER(FIND("Ecotox",B315)),ISNUMBER(FIND("ecotox",B315)),ISNUMBER(FIND("Ecotox",C315)))</f>
        <v>0</v>
      </c>
      <c r="Q315" t="b">
        <f>OR(ISNUMBER(FIND("Bioaccum",C315)),ISNUMBER(FIND("bioaccum",C315)),ISNUMBER(FIND("accum",C315)))</f>
        <v>0</v>
      </c>
      <c r="R315" t="b">
        <f>OR(ISNUMBER(FIND("Occupation",C315)),ISNUMBER(FIND("occupation",C315)),ISNUMBER(FIND("worker",C315)),ISNUMBER(FIND("workforce",C315)))</f>
        <v>0</v>
      </c>
      <c r="S315" t="b">
        <f>NOT(OR(F315,G315,H315,I315,J315,K315,L315,M315,N315,O315,P315,Q315,R315))</f>
        <v>0</v>
      </c>
      <c r="U315" t="b">
        <f>OR(Table1[[#This Row],[Inflammation]],Table1[[#This Row],[Immune]])</f>
        <v>1</v>
      </c>
      <c r="V315" t="str">
        <f>IF(OR(Table1[[#This Row],[Rodents]],Table1[[#This Row],[Human]],Table1[[#This Row],[Pig]]),OR(ISNUMBER(FIND("intratrach",C315)),ISNUMBER(FIND("nasal ",C315)),ISNUMBER(FIND("instill",C315))),"NA")</f>
        <v>NA</v>
      </c>
      <c r="W315" t="str">
        <f>IF(OR(Table1[[#This Row],[Rodents]],Table1[[#This Row],[Human]],Table1[[#This Row],[Pig]]),OR(ISNUMBER(FIND("dermal",C315)),ISNUMBER(FIND("skin ",C315))),"NA")</f>
        <v>NA</v>
      </c>
      <c r="X315" t="str">
        <f>IF(OR(Table1[[#This Row],[Rodents]],Table1[[#This Row],[Human]],Table1[[#This Row],[Pig]]),OR(ISNUMBER(FIND("injected",C315)),ISNUMBER(FIND("periton",C315)),ISNUMBER(FIND("intrascrot",C315))),"NA")</f>
        <v>NA</v>
      </c>
      <c r="Y315" t="str">
        <f>IF(OR(Table1[[#This Row],[Rodents]],Table1[[#This Row],[Human]],Table1[[#This Row],[Pig]]),NOT(OR(Table1[[#This Row],[Inhaled/Intratracheal/intranasal]],Table1[[#This Row],[Dermal]],Table1[[#This Row],[Injected]])),"NA")</f>
        <v>NA</v>
      </c>
      <c r="AA315" t="b">
        <f>OR(ISNUMBER(FIND("fish ",C315)),ISNUMBER(FIND("Fish ",C315)),ISNUMBER(FIND("aquatic",C315)),ISNUMBER(FIND("daphnids",C315)),ISNUMBER(FIND("Carcinus maenas",C315)),ISNUMBER(FIND("Daphnia",C315)),ISNUMBER(FIND("Ruditapes philippinarum",C315)),ISNUMBER(FIND("daphnia",C315)),ISNUMBER(FIND("marine",C315)),ISNUMBER(FIND("mussel",C315)),ISNUMBER(FIND("algae",C315)),ISNUMBER(FIND("Donax faba",C315)),ISNUMBER(FIND("estuarine",C315)),ISNUMBER(FIND("snail",C315)),ISNUMBER(FIND("Prorocentrum donghaiense",C315)) )</f>
        <v>0</v>
      </c>
      <c r="AB315" t="b">
        <f>OR(ISNUMBER(FIND(" rat ",C315)),ISNUMBER(FIND(" rats ",C315)),ISNUMBER(FIND(" Rats ",C315)),ISNUMBER(FIND(" Rat ",C315)),ISNUMBER(FIND(" rat.",C315)),ISNUMBER(FIND(" rats.",C315)),ISNUMBER(FIND("mouse",C315)),ISNUMBER(FIND("mice",C315)), ISNUMBER(FIND(" Mice",C315)))</f>
        <v>0</v>
      </c>
      <c r="AC315" t="b">
        <f>OR(ISNUMBER(FIND(" cell ",C315)),ISNUMBER(FIND("fibroblast",C315)),ISNUMBER(FIND("macrophage",C315)),ISNUMBER(FIND("epithelial",C315)),ISNUMBER(FIND("endothelial",C315)),ISNUMBER(FIND("neuron",C315)),ISNUMBER(FIND(" cells ",C315)),ISNUMBER(FIND("RBC",C315)),ISNUMBER(FIND("mitochond",C315)),ISNUMBER(FIND("adipocyte",C315)),ISNUMBER(FIND("osteo",C315)),ISNUMBER(FIND("keratin",C315)),ISNUMBER(FIND(" cell's ",C315)),ISNUMBER(FIND("eukary",C315)),ISNUMBER(FIND("sperm",C315)))</f>
        <v>1</v>
      </c>
      <c r="AD315" t="b">
        <f>OR(ISNUMBER(FIND("human",B315)),ISNUMBER(FIND("workers",B315)),ISNUMBER(FIND("workforces",B315)),ISNUMBER(FIND("occupational",B315)),ISNUMBER(FIND("Case report",B315)),ISNUMBER(FIND("Workplaces",B315)),ISNUMBER(FIND("worker",B315)))</f>
        <v>0</v>
      </c>
      <c r="AE315" t="b">
        <f>OR(ISNUMBER(FIND(" plant ",C315)),ISNUMBER(FIND("Plant ",C315)),ISNUMBER(FIND("tomato",C315)),ISNUMBER(FIND("plants",C315)),ISNUMBER(FIND("Plants",C315)),ISNUMBER(FIND("algae",C315)),ISNUMBER(FIND("lettuce",C315)),ISNUMBER(FIND("green gram sprouts ",C315)),ISNUMBER(FIND("Cucurbita pepo",C315)),ISNUMBER(FIND("bean ",C315)),ISNUMBER(FIND("chloroplast",C315)),ISNUMBER(FIND("chlorophyll",C315)),ISNUMBER(FIND("seedling",C315)),ISNUMBER(FIND("canola",C315)),ISNUMBER(FIND("shoot",C315)),ISNUMBER(FIND("photosynthes",C315)),ISNUMBER(FIND(" leaves ",C315)),,ISNUMBER(FIND("agriculture",C315)),ISNUMBER(FIND(" crops ",C315)))</f>
        <v>0</v>
      </c>
      <c r="AF315" t="b">
        <f>OR(ISNUMBER(FIND("bacteria",C315)),ISNUMBER(FIND("Bacteria",C315)),ISNUMBER(FIND("Bacterium",C315)),ISNUMBER(FIND("bacterium",C315)),ISNUMBER(FIND(" coli ",C315)))</f>
        <v>0</v>
      </c>
      <c r="AG315" t="b">
        <f>OR(ISNUMBER(FIND("fungi",C315)),ISNUMBER(FIND("Fungi",C315)),ISNUMBER(FIND("fungus",C315)),ISNUMBER(FIND("Fungus",C315)),ISNUMBER(FIND("mushroom",C315)),ISNUMBER(FIND("Mushroom",C315)),ISNUMBER(FIND(" mold ",C315)))</f>
        <v>0</v>
      </c>
      <c r="AH315" t="b">
        <f>OR(ISNUMBER(FIND("Pig ",C315)),ISNUMBER(FIND("pig ",C315)),ISNUMBER(FIND("Pigs ",C315)),ISNUMBER(FIND("pigs ",C315)))</f>
        <v>0</v>
      </c>
      <c r="AI315" t="b">
        <f>OR(ISNUMBER(FIND(" C. elegans",C315)),ISNUMBER(FIND("Caenorhabditis elegans",C315)),ISNUMBER(FIND("earthworms",C315)),ISNUMBER(FIND(" Ficopomatus enigmaticus",C315)),ISNUMBER(FIND("larva",C315)),ISNUMBER(FIND("Lumbriculus variegatus",C315)),ISNUMBER(FIND("nematode",C315)))</f>
        <v>0</v>
      </c>
      <c r="AJ315" t="b">
        <f>NOT(OR(AA315,AB315,AC315,AD315,AE315,AF315,AG315,AH315,AI315))</f>
        <v>0</v>
      </c>
      <c r="AL315" t="b">
        <f>OR(AA315,AB315,AD315,AE315,AF315,AG315,AH315,AI315)</f>
        <v>0</v>
      </c>
      <c r="AM315" t="b">
        <f>IF(Table1[[#This Row],[In vivo?]],IF(Table1[[#This Row],[Cell]],FALSE,TRUE),FALSE)</f>
        <v>0</v>
      </c>
      <c r="AN315" t="b">
        <f>AND(AC315,AL315)</f>
        <v>0</v>
      </c>
      <c r="AO315" t="b">
        <f>IF(Table1[[#This Row],[Cell]],IF(Table1[[#This Row],[In vivo?]],FALSE,TRUE),FALSE)</f>
        <v>1</v>
      </c>
      <c r="AP315" t="b">
        <f>NOT(OR(Table1[[#This Row],[In vivo?]],Table1[[#This Row],[Only in Cell]]))</f>
        <v>0</v>
      </c>
      <c r="AQ315" t="str">
        <f>IF(OR(Table1[[#This Row],[Rodents]],Table1[[#This Row],[Human]],Table1[[#This Row],[Pig]]),OR(ISNUMBER(FIND("pulmonary",C315)),ISNUMBER(FIND("lung",C315))),"NA")</f>
        <v>NA</v>
      </c>
      <c r="AR315" t="str">
        <f>IF(OR(Table1[[#This Row],[Rodents]],Table1[[#This Row],[Human]],Table1[[#This Row],[Pig]]),OR(ISNUMBER(FIND("skin",C315)),ISNUMBER(FIND("dermal",C315))),"NA")</f>
        <v>NA</v>
      </c>
      <c r="AS315" t="str">
        <f>IF(OR(Table1[[#This Row],[Rodents]],Table1[[#This Row],[Human]],Table1[[#This Row],[Pig]]),OR(ISNUMBER(FIND("liver",C315)),ISNUMBER(FIND("hepat",C315))),"NA")</f>
        <v>NA</v>
      </c>
      <c r="AT315" t="str">
        <f>IF(OR(Table1[[#This Row],[Rodents]],Table1[[#This Row],[Human]],Table1[[#This Row],[Pig]]),OR(ISNUMBER(FIND("kidney",C315)),ISNUMBER(FIND("neph",C315))),"NA")</f>
        <v>NA</v>
      </c>
      <c r="AU315" t="str">
        <f>IF(OR(Table1[[#This Row],[Rodents]],Table1[[#This Row],[Human]],Table1[[#This Row],[Pig]]),OR(ISNUMBER(FIND("brain",C315)),ISNUMBER(FIND("neur",C315)),ISNUMBER(FIND("nerv",C315))),"NA")</f>
        <v>NA</v>
      </c>
      <c r="AV315" t="str">
        <f>IF(OR(Table1[[#This Row],[Rodents]],Table1[[#This Row],[Human]],Table1[[#This Row],[Pig]]),OR(ISNUMBER(FIND("heart",C315)),ISNUMBER(FIND("cardi",C315))),"NA")</f>
        <v>NA</v>
      </c>
      <c r="AW315" t="str">
        <f>IF(OR(Table1[[#This Row],[Rodents]],Table1[[#This Row],[Human]],Table1[[#This Row],[Pig]]),OR(ISNUMBER(FIND("gastro",C315)),ISNUMBER(FIND("intesti",C315)),ISNUMBER(FIND("stomach",C315))),"NA")</f>
        <v>NA</v>
      </c>
      <c r="AX315" t="str">
        <f>IF(OR(Table1[[#This Row],[Rodents]],Table1[[#This Row],[Human]],Table1[[#This Row],[Pig]]),NOT(OR(AQ315,AR315,AS315,AT315,AU315,AV315,AW315)),"NA")</f>
        <v>NA</v>
      </c>
      <c r="AY315" t="b">
        <f>OR(ISNUMBER(FIND("SWCNT",C315)),ISNUMBER(FIND("SWNT",C315)),ISNUMBER(FIND("single-wall",C315)),ISNUMBER(FIND("single wall",C315)),ISNUMBER(FIND("Single wall",C315)),ISNUMBER(FIND("Single-wall",C315)),ISNUMBER(FIND("SWCNT",B315)),ISNUMBER(FIND("SWNT",B315)),ISNUMBER(FIND("single-wall",B315)),ISNUMBER(FIND("single wall",B315)),ISNUMBER(FIND("Single-wall",B315)),ISNUMBER(FIND("Single wall",B315)))</f>
        <v>1</v>
      </c>
      <c r="AZ315" t="b">
        <f>OR(ISNUMBER(FIND("MWCNT",C315)),ISNUMBER(FIND("MWNT",C315)),ISNUMBER(FIND("multi-wall",C315)),ISNUMBER(FIND("multi wall",C315)),ISNUMBER(FIND("multiwall",C315)),ISNUMBER(FIND("Multi-wall",C315)),ISNUMBER(FIND("Multi wall",C315)),ISNUMBER(FIND("Multiwall",C315)),ISNUMBER(FIND("MWCNT",B315)),ISNUMBER(FIND("MWNT",B315)),ISNUMBER(FIND("multi-wall",B315)),ISNUMBER(FIND("multi wall",B315)),ISNUMBER(FIND("multiwall",B315)),ISNUMBER(FIND("Multi-wall",B315)),ISNUMBER(FIND("Multi wall",B315)),ISNUMBER(FIND("Multiwall",B315)),ISNUMBER(FIND("Double-wall",B315)),ISNUMBER(FIND("Double wall",B315)),ISNUMBER(FIND("Doublewall",B315)),ISNUMBER(FIND("double-wall",B315)),ISNUMBER(FIND("double wall",B315)),ISNUMBER(FIND("doublewall",B315)))</f>
        <v>0</v>
      </c>
      <c r="BA315" t="b">
        <f>AND(Table1[[#This Row],[SWCNT]],Table1[[#This Row],[MWCNT]])</f>
        <v>0</v>
      </c>
      <c r="BB315" t="b">
        <f>IF(Table1[[#This Row],[SWCNT]]=TRUE,FALSE,IF(Table1[[#This Row],[MWCNT]]=TRUE,FALSE,TRUE))</f>
        <v>0</v>
      </c>
      <c r="BC315" s="18"/>
    </row>
    <row r="316" spans="1:55" ht="203.5">
      <c r="A316" t="s">
        <v>3391</v>
      </c>
      <c r="B316" s="2" t="s">
        <v>3393</v>
      </c>
      <c r="C316" s="16" t="s">
        <v>3395</v>
      </c>
      <c r="D316" s="17" t="s">
        <v>1192</v>
      </c>
      <c r="E316" s="2">
        <v>2014</v>
      </c>
      <c r="F316" t="b">
        <f>OR(ISNUMBER(FIND("cytotoxic",C316)),ISNUMBER(FIND("Cytotoxic",C316)),ISNUMBER(FIND("cellular toxicity",C316)),ISNUMBER(FIND("cell death",C316)),ISNUMBER(FIND("viable",C316)),ISNUMBER(FIND("phytotoxic",C316)),ISNUMBER(FIND("acute toxicity",C316)),ISNUMBER(FIND("MTT",C316)),ISNUMBER(FIND("survival",C316)),ISNUMBER(FIND("prolifer",C316)),ISNUMBER(FIND("apoptosis",C316)),ISNUMBER(FIND("neurotoxic",C316)),ISNUMBER(FIND("  lysis ",C316)),ISNUMBER(FIND("necrosis",C316)),ISNUMBER(FIND("cellular death",C316))*3,ISNUMBER(FIND("LDH",C316)),ISNUMBER(FIND("Acute toxicity",C316)))</f>
        <v>1</v>
      </c>
      <c r="G316" t="b">
        <f>OR(ISNUMBER(FIND("genotoxic",C316)),ISNUMBER(FIND("genotoxicity",C316)),ISNUMBER(FIND("DNA damage",C316)),ISNUMBER(FIND("DNA",C316)),ISNUMBER(FIND("RNA",C316)),ISNUMBER(FIND("mesothelioma",C316)),ISNUMBER(FIND("carcino",C316)),ISNUMBER(FIND("mutagen",C316)),ISNUMBER(FIND("genetic",C316)))</f>
        <v>1</v>
      </c>
      <c r="H316" t="b">
        <f>OR(ISNUMBER(FIND("inflammatory",C316)),ISNUMBER(FIND("inflamm",C316)))</f>
        <v>1</v>
      </c>
      <c r="I316" t="b">
        <f>OR(ISNUMBER(FIND("immune",C316)),ISNUMBER(FIND("immunological",C316)),ISNUMBER(FIND("interleuk",C316)),ISNUMBER(FIND("platelet activation",C316)),ISNUMBER(FIND("monocyte",C316)),ISNUMBER(FIND("leukocyte",C316)),ISNUMBER(FIND("cytokine",C316)),ISNUMBER(FIND("CD4",C316)),ISNUMBER(FIND("CD8",C316)),ISNUMBER(FIND("T-cell",C316)))</f>
        <v>1</v>
      </c>
      <c r="J316" t="b">
        <f>OR(ISNUMBER(FIND("reactive oxygen",C316)),ISNUMBER(FIND("ROS",C316)),ISNUMBER(FIND("free radical",C316)),ISNUMBER(FIND("oxidative stress",C316)),ISNUMBER(FIND("peroxid",C316)),ISNUMBER(FIND("oxidative",C316)),ISNUMBER(FIND("antioxid",C316)))</f>
        <v>1</v>
      </c>
      <c r="K316" t="b">
        <f>OR(ISNUMBER(FIND("autophag",C316)))</f>
        <v>0</v>
      </c>
      <c r="L316" t="b">
        <f>OR(ISNUMBER(FIND("morpholog",C316)))</f>
        <v>0</v>
      </c>
      <c r="M316" t="b">
        <f>OR(ISNUMBER(FIND("fibrosis",C316)),ISNUMBER(FIND("Fibrosis",C316)),ISNUMBER(FIND("fibrot",C316)))</f>
        <v>0</v>
      </c>
      <c r="N316" t="b">
        <f>OR(ISNUMBER(FIND("offspring",C316)),ISNUMBER(FIND("Parental",C316)),ISNUMBER(FIND("parental",C316)),ISNUMBER(FIND("germline",C316)),ISNUMBER(FIND("reproduc",C316)),ISNUMBER(FIND("embryo",C316)))</f>
        <v>0</v>
      </c>
      <c r="O316" t="b">
        <f>OR(ISNUMBER(FIND("metabol",C316)),ISNUMBER(FIND("Metabol",C316)),ISNUMBER(FIND("digest",C316)),ISNUMBER(FIND("mitochon",C316)))</f>
        <v>0</v>
      </c>
      <c r="P316" t="b">
        <f>OR(ISNUMBER(FIND("ecotox",C316)),ISNUMBER(FIND("Ecotox",B316)),ISNUMBER(FIND("ecotox",B316)),ISNUMBER(FIND("Ecotox",C316)))</f>
        <v>0</v>
      </c>
      <c r="Q316" t="b">
        <f>OR(ISNUMBER(FIND("Bioaccum",C316)),ISNUMBER(FIND("bioaccum",C316)),ISNUMBER(FIND("accum",C316)))</f>
        <v>0</v>
      </c>
      <c r="R316" t="b">
        <f>OR(ISNUMBER(FIND("Occupation",C316)),ISNUMBER(FIND("occupation",C316)),ISNUMBER(FIND("worker",C316)),ISNUMBER(FIND("workforce",C316)))</f>
        <v>0</v>
      </c>
      <c r="S316" t="b">
        <f>NOT(OR(F316,G316,H316,I316,J316,K316,L316,M316,N316,O316,P316,Q316,R316))</f>
        <v>0</v>
      </c>
      <c r="U316" t="b">
        <f>OR(Table1[[#This Row],[Inflammation]],Table1[[#This Row],[Immune]])</f>
        <v>1</v>
      </c>
      <c r="V316" t="str">
        <f>IF(OR(Table1[[#This Row],[Rodents]],Table1[[#This Row],[Human]],Table1[[#This Row],[Pig]]),OR(ISNUMBER(FIND("intratrach",C316)),ISNUMBER(FIND("nasal ",C316)),ISNUMBER(FIND("instill",C316))),"NA")</f>
        <v>NA</v>
      </c>
      <c r="W316" t="str">
        <f>IF(OR(Table1[[#This Row],[Rodents]],Table1[[#This Row],[Human]],Table1[[#This Row],[Pig]]),OR(ISNUMBER(FIND("dermal",C316)),ISNUMBER(FIND("skin ",C316))),"NA")</f>
        <v>NA</v>
      </c>
      <c r="X316" t="str">
        <f>IF(OR(Table1[[#This Row],[Rodents]],Table1[[#This Row],[Human]],Table1[[#This Row],[Pig]]),OR(ISNUMBER(FIND("injected",C316)),ISNUMBER(FIND("periton",C316)),ISNUMBER(FIND("intrascrot",C316))),"NA")</f>
        <v>NA</v>
      </c>
      <c r="Y316" t="str">
        <f>IF(OR(Table1[[#This Row],[Rodents]],Table1[[#This Row],[Human]],Table1[[#This Row],[Pig]]),NOT(OR(Table1[[#This Row],[Inhaled/Intratracheal/intranasal]],Table1[[#This Row],[Dermal]],Table1[[#This Row],[Injected]])),"NA")</f>
        <v>NA</v>
      </c>
      <c r="AA316" t="b">
        <f>OR(ISNUMBER(FIND("fish ",C316)),ISNUMBER(FIND("Fish ",C316)),ISNUMBER(FIND("aquatic",C316)),ISNUMBER(FIND("daphnids",C316)),ISNUMBER(FIND("Carcinus maenas",C316)),ISNUMBER(FIND("Daphnia",C316)),ISNUMBER(FIND("Ruditapes philippinarum",C316)),ISNUMBER(FIND("daphnia",C316)),ISNUMBER(FIND("marine",C316)),ISNUMBER(FIND("mussel",C316)),ISNUMBER(FIND("algae",C316)),ISNUMBER(FIND("Donax faba",C316)),ISNUMBER(FIND("estuarine",C316)),ISNUMBER(FIND("snail",C316)),ISNUMBER(FIND("Prorocentrum donghaiense",C316)) )</f>
        <v>0</v>
      </c>
      <c r="AB316" t="b">
        <f>OR(ISNUMBER(FIND(" rat ",C316)),ISNUMBER(FIND(" rats ",C316)),ISNUMBER(FIND(" Rats ",C316)),ISNUMBER(FIND(" Rat ",C316)),ISNUMBER(FIND(" rat.",C316)),ISNUMBER(FIND(" rats.",C316)),ISNUMBER(FIND("mouse",C316)),ISNUMBER(FIND("mice",C316)), ISNUMBER(FIND(" Mice",C316)))</f>
        <v>0</v>
      </c>
      <c r="AC316" t="b">
        <f>OR(ISNUMBER(FIND(" cell ",C316)),ISNUMBER(FIND("fibroblast",C316)),ISNUMBER(FIND("macrophage",C316)),ISNUMBER(FIND("epithelial",C316)),ISNUMBER(FIND("endothelial",C316)),ISNUMBER(FIND("neuron",C316)),ISNUMBER(FIND(" cells ",C316)),ISNUMBER(FIND("RBC",C316)),ISNUMBER(FIND("mitochond",C316)),ISNUMBER(FIND("adipocyte",C316)),ISNUMBER(FIND("osteo",C316)),ISNUMBER(FIND("keratin",C316)),ISNUMBER(FIND(" cell's ",C316)),ISNUMBER(FIND("eukary",C316)),ISNUMBER(FIND("sperm",C316)))</f>
        <v>1</v>
      </c>
      <c r="AD316" t="b">
        <v>0</v>
      </c>
      <c r="AE316" t="b">
        <f>OR(ISNUMBER(FIND(" plant ",C316)),ISNUMBER(FIND("Plant ",C316)),ISNUMBER(FIND("tomato",C316)),ISNUMBER(FIND("plants",C316)),ISNUMBER(FIND("Plants",C316)),ISNUMBER(FIND("algae",C316)),ISNUMBER(FIND("lettuce",C316)),ISNUMBER(FIND("green gram sprouts ",C316)),ISNUMBER(FIND("Cucurbita pepo",C316)),ISNUMBER(FIND("bean ",C316)),ISNUMBER(FIND("chloroplast",C316)),ISNUMBER(FIND("chlorophyll",C316)),ISNUMBER(FIND("seedling",C316)),ISNUMBER(FIND("canola",C316)),ISNUMBER(FIND("shoot",C316)),ISNUMBER(FIND("photosynthes",C316)),ISNUMBER(FIND(" leaves ",C316)),,ISNUMBER(FIND("agriculture",C316)),ISNUMBER(FIND(" crops ",C316)))</f>
        <v>0</v>
      </c>
      <c r="AF316" t="b">
        <f>OR(ISNUMBER(FIND("bacteria",C316)),ISNUMBER(FIND("Bacteria",C316)),ISNUMBER(FIND("Bacterium",C316)),ISNUMBER(FIND("bacterium",C316)),ISNUMBER(FIND(" coli ",C316)))</f>
        <v>0</v>
      </c>
      <c r="AG316" t="b">
        <f>OR(ISNUMBER(FIND("fungi",C316)),ISNUMBER(FIND("Fungi",C316)),ISNUMBER(FIND("fungus",C316)),ISNUMBER(FIND("Fungus",C316)),ISNUMBER(FIND("mushroom",C316)),ISNUMBER(FIND("Mushroom",C316)),ISNUMBER(FIND(" mold ",C316)))</f>
        <v>0</v>
      </c>
      <c r="AH316" t="b">
        <f>OR(ISNUMBER(FIND("Pig ",C316)),ISNUMBER(FIND("pig ",C316)),ISNUMBER(FIND("Pigs ",C316)),ISNUMBER(FIND("pigs ",C316)))</f>
        <v>0</v>
      </c>
      <c r="AI316" t="b">
        <f>OR(ISNUMBER(FIND(" C. elegans",C316)),ISNUMBER(FIND("Caenorhabditis elegans",C316)),ISNUMBER(FIND("earthworms",C316)),ISNUMBER(FIND(" Ficopomatus enigmaticus",C316)),ISNUMBER(FIND("larva",C316)),ISNUMBER(FIND("Lumbriculus variegatus",C316)),ISNUMBER(FIND("nematode",C316)))</f>
        <v>0</v>
      </c>
      <c r="AJ316" t="b">
        <f>NOT(OR(AA316,AB316,AC316,AD316,AE316,AF316,AG316,AH316,AI316))</f>
        <v>0</v>
      </c>
      <c r="AL316" t="b">
        <f>OR(AA316,AB316,AD316,AE316,AF316,AG316,AH316,AI316)</f>
        <v>0</v>
      </c>
      <c r="AM316" t="b">
        <f>IF(Table1[[#This Row],[In vivo?]],IF(Table1[[#This Row],[Cell]],FALSE,TRUE),FALSE)</f>
        <v>0</v>
      </c>
      <c r="AN316" t="b">
        <f>AND(AC316,AL316)</f>
        <v>0</v>
      </c>
      <c r="AO316" t="b">
        <f>IF(Table1[[#This Row],[Cell]],IF(Table1[[#This Row],[In vivo?]],FALSE,TRUE),FALSE)</f>
        <v>1</v>
      </c>
      <c r="AP316" t="b">
        <f>NOT(OR(Table1[[#This Row],[In vivo?]],Table1[[#This Row],[Only in Cell]]))</f>
        <v>0</v>
      </c>
      <c r="AQ316" t="str">
        <f>IF(OR(Table1[[#This Row],[Rodents]],Table1[[#This Row],[Human]],Table1[[#This Row],[Pig]]),OR(ISNUMBER(FIND("pulmonary",C316)),ISNUMBER(FIND("lung",C316))),"NA")</f>
        <v>NA</v>
      </c>
      <c r="AR316" t="str">
        <f>IF(OR(Table1[[#This Row],[Rodents]],Table1[[#This Row],[Human]],Table1[[#This Row],[Pig]]),OR(ISNUMBER(FIND("skin",C316)),ISNUMBER(FIND("dermal",C316))),"NA")</f>
        <v>NA</v>
      </c>
      <c r="AS316" t="str">
        <f>IF(OR(Table1[[#This Row],[Rodents]],Table1[[#This Row],[Human]],Table1[[#This Row],[Pig]]),OR(ISNUMBER(FIND("liver",C316)),ISNUMBER(FIND("hepat",C316))),"NA")</f>
        <v>NA</v>
      </c>
      <c r="AT316" t="str">
        <f>IF(OR(Table1[[#This Row],[Rodents]],Table1[[#This Row],[Human]],Table1[[#This Row],[Pig]]),OR(ISNUMBER(FIND("kidney",C316)),ISNUMBER(FIND("neph",C316))),"NA")</f>
        <v>NA</v>
      </c>
      <c r="AU316" t="str">
        <f>IF(OR(Table1[[#This Row],[Rodents]],Table1[[#This Row],[Human]],Table1[[#This Row],[Pig]]),OR(ISNUMBER(FIND("brain",C316)),ISNUMBER(FIND("neur",C316)),ISNUMBER(FIND("nerv",C316))),"NA")</f>
        <v>NA</v>
      </c>
      <c r="AV316" t="str">
        <f>IF(OR(Table1[[#This Row],[Rodents]],Table1[[#This Row],[Human]],Table1[[#This Row],[Pig]]),OR(ISNUMBER(FIND("heart",C316)),ISNUMBER(FIND("cardi",C316))),"NA")</f>
        <v>NA</v>
      </c>
      <c r="AW316" t="str">
        <f>IF(OR(Table1[[#This Row],[Rodents]],Table1[[#This Row],[Human]],Table1[[#This Row],[Pig]]),OR(ISNUMBER(FIND("gastro",C316)),ISNUMBER(FIND("intesti",C316)),ISNUMBER(FIND("stomach",C316))),"NA")</f>
        <v>NA</v>
      </c>
      <c r="AX316" t="str">
        <f>IF(OR(Table1[[#This Row],[Rodents]],Table1[[#This Row],[Human]],Table1[[#This Row],[Pig]]),NOT(OR(AQ316,AR316,AS316,AT316,AU316,AV316,AW316)),"NA")</f>
        <v>NA</v>
      </c>
      <c r="AY316" t="b">
        <f>OR(ISNUMBER(FIND("SWCNT",C316)),ISNUMBER(FIND("SWNT",C316)),ISNUMBER(FIND("single-wall",C316)),ISNUMBER(FIND("single wall",C316)),ISNUMBER(FIND("Single wall",C316)),ISNUMBER(FIND("Single-wall",C316)),ISNUMBER(FIND("SWCNT",B316)),ISNUMBER(FIND("SWNT",B316)),ISNUMBER(FIND("single-wall",B316)),ISNUMBER(FIND("single wall",B316)),ISNUMBER(FIND("Single-wall",B316)),ISNUMBER(FIND("Single wall",B316)))</f>
        <v>1</v>
      </c>
      <c r="AZ316" t="b">
        <f>OR(ISNUMBER(FIND("MWCNT",C316)),ISNUMBER(FIND("MWNT",C316)),ISNUMBER(FIND("multi-wall",C316)),ISNUMBER(FIND("multi wall",C316)),ISNUMBER(FIND("multiwall",C316)),ISNUMBER(FIND("Multi-wall",C316)),ISNUMBER(FIND("Multi wall",C316)),ISNUMBER(FIND("Multiwall",C316)),ISNUMBER(FIND("MWCNT",B316)),ISNUMBER(FIND("MWNT",B316)),ISNUMBER(FIND("multi-wall",B316)),ISNUMBER(FIND("multi wall",B316)),ISNUMBER(FIND("multiwall",B316)),ISNUMBER(FIND("Multi-wall",B316)),ISNUMBER(FIND("Multi wall",B316)),ISNUMBER(FIND("Multiwall",B316)),ISNUMBER(FIND("Double-wall",B316)),ISNUMBER(FIND("Double wall",B316)),ISNUMBER(FIND("Doublewall",B316)),ISNUMBER(FIND("double-wall",B316)),ISNUMBER(FIND("double wall",B316)),ISNUMBER(FIND("doublewall",B316)))</f>
        <v>0</v>
      </c>
      <c r="BA316" t="b">
        <f>AND(Table1[[#This Row],[SWCNT]],Table1[[#This Row],[MWCNT]])</f>
        <v>0</v>
      </c>
      <c r="BB316" t="b">
        <f>IF(Table1[[#This Row],[SWCNT]]=TRUE,FALSE,IF(Table1[[#This Row],[MWCNT]]=TRUE,FALSE,TRUE))</f>
        <v>0</v>
      </c>
      <c r="BC316" s="18"/>
    </row>
    <row r="317" spans="1:55" ht="240.5">
      <c r="A317" t="s">
        <v>3396</v>
      </c>
      <c r="B317" s="2" t="s">
        <v>3397</v>
      </c>
      <c r="C317" s="16" t="s">
        <v>3398</v>
      </c>
      <c r="D317" s="17" t="s">
        <v>148</v>
      </c>
      <c r="E317" s="2">
        <v>2014</v>
      </c>
      <c r="F317" t="b">
        <f>OR(ISNUMBER(FIND("cytotoxic",C317)),ISNUMBER(FIND("Cytotoxic",C317)),ISNUMBER(FIND("cellular toxicity",C317)),ISNUMBER(FIND("cell death",C317)),ISNUMBER(FIND("viable",C317)),ISNUMBER(FIND("phytotoxic",C317)),ISNUMBER(FIND("acute toxicity",C317)),ISNUMBER(FIND("MTT",C317)),ISNUMBER(FIND("survival",C317)),ISNUMBER(FIND("prolifer",C317)),ISNUMBER(FIND("apoptosis",C317)),ISNUMBER(FIND("neurotoxic",C317)),ISNUMBER(FIND("  lysis ",C317)),ISNUMBER(FIND("necrosis",C317)),ISNUMBER(FIND("cellular death",C317))*3,ISNUMBER(FIND("LDH",C317)),ISNUMBER(FIND("Acute toxicity",C317)))</f>
        <v>0</v>
      </c>
      <c r="G317" t="b">
        <f>OR(ISNUMBER(FIND("genotoxic",C317)),ISNUMBER(FIND("genotoxicity",C317)),ISNUMBER(FIND("DNA damage",C317)),ISNUMBER(FIND("DNA",C317)),ISNUMBER(FIND("RNA",C317)),ISNUMBER(FIND("mesothelioma",C317)),ISNUMBER(FIND("carcino",C317)),ISNUMBER(FIND("mutagen",C317)),ISNUMBER(FIND("genetic",C317)))</f>
        <v>1</v>
      </c>
      <c r="H317" t="b">
        <f>OR(ISNUMBER(FIND("inflammatory",C317)),ISNUMBER(FIND("inflamm",C317)))</f>
        <v>1</v>
      </c>
      <c r="I317" t="b">
        <f>OR(ISNUMBER(FIND("immune",C317)),ISNUMBER(FIND("immunological",C317)),ISNUMBER(FIND("interleuk",C317)),ISNUMBER(FIND("platelet activation",C317)),ISNUMBER(FIND("monocyte",C317)),ISNUMBER(FIND("leukocyte",C317)),ISNUMBER(FIND("cytokine",C317)),ISNUMBER(FIND("CD4",C317)),ISNUMBER(FIND("CD8",C317)),ISNUMBER(FIND("T-cell",C317)))</f>
        <v>1</v>
      </c>
      <c r="J317" t="b">
        <f>OR(ISNUMBER(FIND("reactive oxygen",C317)),ISNUMBER(FIND("ROS",C317)),ISNUMBER(FIND("free radical",C317)),ISNUMBER(FIND("oxidative stress",C317)),ISNUMBER(FIND("peroxid",C317)),ISNUMBER(FIND("oxidative",C317)),ISNUMBER(FIND("antioxid",C317)))</f>
        <v>0</v>
      </c>
      <c r="K317" t="b">
        <f>OR(ISNUMBER(FIND("autophag",C317)))</f>
        <v>0</v>
      </c>
      <c r="L317" t="b">
        <f>OR(ISNUMBER(FIND("morpholog",C317)))</f>
        <v>0</v>
      </c>
      <c r="M317" t="b">
        <f>OR(ISNUMBER(FIND("fibrosis",C317)),ISNUMBER(FIND("Fibrosis",C317)),ISNUMBER(FIND("fibrot",C317)))</f>
        <v>0</v>
      </c>
      <c r="N317" t="b">
        <f>OR(ISNUMBER(FIND("offspring",C317)),ISNUMBER(FIND("Parental",C317)),ISNUMBER(FIND("parental",C317)),ISNUMBER(FIND("germline",C317)),ISNUMBER(FIND("reproduc",C317)),ISNUMBER(FIND("embryo",C317)))</f>
        <v>0</v>
      </c>
      <c r="O317" t="b">
        <f>OR(ISNUMBER(FIND("metabol",C317)),ISNUMBER(FIND("Metabol",C317)),ISNUMBER(FIND("digest",C317)),ISNUMBER(FIND("mitochon",C317)))</f>
        <v>0</v>
      </c>
      <c r="P317" t="b">
        <f>OR(ISNUMBER(FIND("ecotox",C317)),ISNUMBER(FIND("Ecotox",B317)),ISNUMBER(FIND("ecotox",B317)),ISNUMBER(FIND("Ecotox",C317)))</f>
        <v>0</v>
      </c>
      <c r="Q317" t="b">
        <f>OR(ISNUMBER(FIND("Bioaccum",C317)),ISNUMBER(FIND("bioaccum",C317)),ISNUMBER(FIND("accum",C317)))</f>
        <v>0</v>
      </c>
      <c r="R317" t="b">
        <f>OR(ISNUMBER(FIND("Occupation",C317)),ISNUMBER(FIND("occupation",C317)),ISNUMBER(FIND("worker",C317)),ISNUMBER(FIND("workforce",C317)))</f>
        <v>0</v>
      </c>
      <c r="S317" t="b">
        <f>NOT(OR(F317,G317,H317,I317,J317,K317,L317,M317,N317,O317,P317,Q317,R317))</f>
        <v>0</v>
      </c>
      <c r="U317" t="b">
        <f>OR(Table1[[#This Row],[Inflammation]],Table1[[#This Row],[Immune]])</f>
        <v>1</v>
      </c>
      <c r="V317" t="b">
        <f>IF(OR(Table1[[#This Row],[Rodents]],Table1[[#This Row],[Human]],Table1[[#This Row],[Pig]]),OR(ISNUMBER(FIND("intratrach",C317)),ISNUMBER(FIND("nasal ",C317)),ISNUMBER(FIND("instill",C317))),"NA")</f>
        <v>0</v>
      </c>
      <c r="W317" t="b">
        <f>IF(OR(Table1[[#This Row],[Rodents]],Table1[[#This Row],[Human]],Table1[[#This Row],[Pig]]),OR(ISNUMBER(FIND("dermal",C317)),ISNUMBER(FIND("skin ",C317))),"NA")</f>
        <v>0</v>
      </c>
      <c r="X317" t="b">
        <f>IF(OR(Table1[[#This Row],[Rodents]],Table1[[#This Row],[Human]],Table1[[#This Row],[Pig]]),OR(ISNUMBER(FIND("injected",C317)),ISNUMBER(FIND("periton",C317)),ISNUMBER(FIND("intrascrot",C317))),"NA")</f>
        <v>0</v>
      </c>
      <c r="Y317" t="b">
        <f>IF(OR(Table1[[#This Row],[Rodents]],Table1[[#This Row],[Human]],Table1[[#This Row],[Pig]]),NOT(OR(Table1[[#This Row],[Inhaled/Intratracheal/intranasal]],Table1[[#This Row],[Dermal]],Table1[[#This Row],[Injected]])),"NA")</f>
        <v>1</v>
      </c>
      <c r="AA317" t="b">
        <f>OR(ISNUMBER(FIND("fish ",C317)),ISNUMBER(FIND("Fish ",C317)),ISNUMBER(FIND("aquatic",C317)),ISNUMBER(FIND("daphnids",C317)),ISNUMBER(FIND("Carcinus maenas",C317)),ISNUMBER(FIND("Daphnia",C317)),ISNUMBER(FIND("Ruditapes philippinarum",C317)),ISNUMBER(FIND("daphnia",C317)),ISNUMBER(FIND("marine",C317)),ISNUMBER(FIND("mussel",C317)),ISNUMBER(FIND("algae",C317)),ISNUMBER(FIND("Donax faba",C317)),ISNUMBER(FIND("estuarine",C317)),ISNUMBER(FIND("snail",C317)),ISNUMBER(FIND("Prorocentrum donghaiense",C317)) )</f>
        <v>0</v>
      </c>
      <c r="AB317" t="b">
        <f>OR(ISNUMBER(FIND(" rat ",C317)),ISNUMBER(FIND(" rats ",C317)),ISNUMBER(FIND(" Rats ",C317)),ISNUMBER(FIND(" Rat ",C317)),ISNUMBER(FIND(" rat.",C317)),ISNUMBER(FIND(" rats.",C317)),ISNUMBER(FIND("mouse",C317)),ISNUMBER(FIND("mice",C317)), ISNUMBER(FIND(" Mice",C317)))</f>
        <v>1</v>
      </c>
      <c r="AC317" t="b">
        <f>OR(ISNUMBER(FIND(" cell ",C317)),ISNUMBER(FIND("fibroblast",C317)),ISNUMBER(FIND("macrophage",C317)),ISNUMBER(FIND("epithelial",C317)),ISNUMBER(FIND("endothelial",C317)),ISNUMBER(FIND("neuron",C317)),ISNUMBER(FIND(" cells ",C317)),ISNUMBER(FIND("RBC",C317)),ISNUMBER(FIND("mitochond",C317)),ISNUMBER(FIND("adipocyte",C317)),ISNUMBER(FIND("osteo",C317)),ISNUMBER(FIND("keratin",C317)),ISNUMBER(FIND(" cell's ",C317)),ISNUMBER(FIND("eukary",C317)),ISNUMBER(FIND("sperm",C317)))</f>
        <v>1</v>
      </c>
      <c r="AD317" t="b">
        <f>OR(ISNUMBER(FIND("human",B317)),ISNUMBER(FIND("workers",B317)),ISNUMBER(FIND("workforces",B317)),ISNUMBER(FIND("occupational",B317)),ISNUMBER(FIND("Case report",B317)),ISNUMBER(FIND("Workplaces",B317)),ISNUMBER(FIND("worker",B317)))</f>
        <v>0</v>
      </c>
      <c r="AE317" t="b">
        <f>OR(ISNUMBER(FIND(" plant ",C317)),ISNUMBER(FIND("Plant ",C317)),ISNUMBER(FIND("tomato",C317)),ISNUMBER(FIND("plants",C317)),ISNUMBER(FIND("Plants",C317)),ISNUMBER(FIND("algae",C317)),ISNUMBER(FIND("lettuce",C317)),ISNUMBER(FIND("green gram sprouts ",C317)),ISNUMBER(FIND("Cucurbita pepo",C317)),ISNUMBER(FIND("bean ",C317)),ISNUMBER(FIND("chloroplast",C317)),ISNUMBER(FIND("chlorophyll",C317)),ISNUMBER(FIND("seedling",C317)),ISNUMBER(FIND("canola",C317)),ISNUMBER(FIND("shoot",C317)),ISNUMBER(FIND("photosynthes",C317)),ISNUMBER(FIND(" leaves ",C317)),,ISNUMBER(FIND("agriculture",C317)),ISNUMBER(FIND(" crops ",C317)))</f>
        <v>0</v>
      </c>
      <c r="AF317" t="b">
        <f>OR(ISNUMBER(FIND("bacteria",C317)),ISNUMBER(FIND("Bacteria",C317)),ISNUMBER(FIND("Bacterium",C317)),ISNUMBER(FIND("bacterium",C317)),ISNUMBER(FIND(" coli ",C317)))</f>
        <v>0</v>
      </c>
      <c r="AG317" t="b">
        <f>OR(ISNUMBER(FIND("fungi",C317)),ISNUMBER(FIND("Fungi",C317)),ISNUMBER(FIND("fungus",C317)),ISNUMBER(FIND("Fungus",C317)),ISNUMBER(FIND("mushroom",C317)),ISNUMBER(FIND("Mushroom",C317)),ISNUMBER(FIND(" mold ",C317)))</f>
        <v>0</v>
      </c>
      <c r="AH317" t="b">
        <f>OR(ISNUMBER(FIND("Pig ",C317)),ISNUMBER(FIND("pig ",C317)),ISNUMBER(FIND("Pigs ",C317)),ISNUMBER(FIND("pigs ",C317)))</f>
        <v>0</v>
      </c>
      <c r="AI317" t="b">
        <f>OR(ISNUMBER(FIND(" C. elegans",C317)),ISNUMBER(FIND("Caenorhabditis elegans",C317)),ISNUMBER(FIND("earthworms",C317)),ISNUMBER(FIND(" Ficopomatus enigmaticus",C317)),ISNUMBER(FIND("larva",C317)),ISNUMBER(FIND("Lumbriculus variegatus",C317)),ISNUMBER(FIND("nematode",C317)))</f>
        <v>0</v>
      </c>
      <c r="AJ317" t="b">
        <f>NOT(OR(AA317,AB317,AC317,AD317,AE317,AF317,AG317,AH317,AI317))</f>
        <v>0</v>
      </c>
      <c r="AL317" t="b">
        <f>OR(AA317,AB317,AD317,AE317,AF317,AG317,AH317,AI317)</f>
        <v>1</v>
      </c>
      <c r="AM317" t="b">
        <f>IF(Table1[[#This Row],[In vivo?]],IF(Table1[[#This Row],[Cell]],FALSE,TRUE),FALSE)</f>
        <v>0</v>
      </c>
      <c r="AN317" t="b">
        <f>AND(AC317,AL317)</f>
        <v>1</v>
      </c>
      <c r="AO317" t="b">
        <f>IF(Table1[[#This Row],[Cell]],IF(Table1[[#This Row],[In vivo?]],FALSE,TRUE),FALSE)</f>
        <v>0</v>
      </c>
      <c r="AP317" t="b">
        <f>NOT(OR(Table1[[#This Row],[In vivo?]],Table1[[#This Row],[Only in Cell]]))</f>
        <v>0</v>
      </c>
      <c r="AQ317" t="b">
        <f>IF(OR(Table1[[#This Row],[Rodents]],Table1[[#This Row],[Human]],Table1[[#This Row],[Pig]]),OR(ISNUMBER(FIND("pulmonary",C317)),ISNUMBER(FIND("lung",C317))),"NA")</f>
        <v>0</v>
      </c>
      <c r="AR317" t="b">
        <f>IF(OR(Table1[[#This Row],[Rodents]],Table1[[#This Row],[Human]],Table1[[#This Row],[Pig]]),OR(ISNUMBER(FIND("skin",C317)),ISNUMBER(FIND("dermal",C317))),"NA")</f>
        <v>0</v>
      </c>
      <c r="AS317" t="b">
        <f>IF(OR(Table1[[#This Row],[Rodents]],Table1[[#This Row],[Human]],Table1[[#This Row],[Pig]]),OR(ISNUMBER(FIND("liver",C317)),ISNUMBER(FIND("hepat",C317))),"NA")</f>
        <v>0</v>
      </c>
      <c r="AT317" t="b">
        <f>IF(OR(Table1[[#This Row],[Rodents]],Table1[[#This Row],[Human]],Table1[[#This Row],[Pig]]),OR(ISNUMBER(FIND("kidney",C317)),ISNUMBER(FIND("neph",C317))),"NA")</f>
        <v>0</v>
      </c>
      <c r="AU317" t="b">
        <f>IF(OR(Table1[[#This Row],[Rodents]],Table1[[#This Row],[Human]],Table1[[#This Row],[Pig]]),OR(ISNUMBER(FIND("brain",C317)),ISNUMBER(FIND("neur",C317)),ISNUMBER(FIND("nerv",C317))),"NA")</f>
        <v>0</v>
      </c>
      <c r="AV317" t="b">
        <f>IF(OR(Table1[[#This Row],[Rodents]],Table1[[#This Row],[Human]],Table1[[#This Row],[Pig]]),OR(ISNUMBER(FIND("heart",C317)),ISNUMBER(FIND("cardi",C317))),"NA")</f>
        <v>0</v>
      </c>
      <c r="AW317" t="b">
        <f>IF(OR(Table1[[#This Row],[Rodents]],Table1[[#This Row],[Human]],Table1[[#This Row],[Pig]]),OR(ISNUMBER(FIND("gastro",C317)),ISNUMBER(FIND("intesti",C317)),ISNUMBER(FIND("stomach",C317))),"NA")</f>
        <v>0</v>
      </c>
      <c r="AX317" t="b">
        <f>IF(OR(Table1[[#This Row],[Rodents]],Table1[[#This Row],[Human]],Table1[[#This Row],[Pig]]),NOT(OR(AQ317,AR317,AS317,AT317,AU317,AV317,AW317)),"NA")</f>
        <v>1</v>
      </c>
      <c r="AY317" t="b">
        <f>OR(ISNUMBER(FIND("SWCNT",C317)),ISNUMBER(FIND("SWNT",C317)),ISNUMBER(FIND("single-wall",C317)),ISNUMBER(FIND("single wall",C317)),ISNUMBER(FIND("Single wall",C317)),ISNUMBER(FIND("Single-wall",C317)),ISNUMBER(FIND("SWCNT",B317)),ISNUMBER(FIND("SWNT",B317)),ISNUMBER(FIND("single-wall",B317)),ISNUMBER(FIND("single wall",B317)),ISNUMBER(FIND("Single-wall",B317)),ISNUMBER(FIND("Single wall",B317)))</f>
        <v>0</v>
      </c>
      <c r="AZ317" t="b">
        <f>OR(ISNUMBER(FIND("MWCNT",C317)),ISNUMBER(FIND("MWNT",C317)),ISNUMBER(FIND("multi-wall",C317)),ISNUMBER(FIND("multi wall",C317)),ISNUMBER(FIND("multiwall",C317)),ISNUMBER(FIND("Multi-wall",C317)),ISNUMBER(FIND("Multi wall",C317)),ISNUMBER(FIND("Multiwall",C317)),ISNUMBER(FIND("MWCNT",B317)),ISNUMBER(FIND("MWNT",B317)),ISNUMBER(FIND("multi-wall",B317)),ISNUMBER(FIND("multi wall",B317)),ISNUMBER(FIND("multiwall",B317)),ISNUMBER(FIND("Multi-wall",B317)),ISNUMBER(FIND("Multi wall",B317)),ISNUMBER(FIND("Multiwall",B317)),ISNUMBER(FIND("Double-wall",B317)),ISNUMBER(FIND("Double wall",B317)),ISNUMBER(FIND("Doublewall",B317)),ISNUMBER(FIND("double-wall",B317)),ISNUMBER(FIND("double wall",B317)),ISNUMBER(FIND("doublewall",B317)))</f>
        <v>1</v>
      </c>
      <c r="BA317" t="b">
        <f>AND(Table1[[#This Row],[SWCNT]],Table1[[#This Row],[MWCNT]])</f>
        <v>0</v>
      </c>
      <c r="BB317" t="b">
        <f>IF(Table1[[#This Row],[SWCNT]]=TRUE,FALSE,IF(Table1[[#This Row],[MWCNT]]=TRUE,FALSE,TRUE))</f>
        <v>0</v>
      </c>
      <c r="BC317" s="18"/>
    </row>
    <row r="318" spans="1:55" ht="203.5">
      <c r="A318" t="s">
        <v>3399</v>
      </c>
      <c r="B318" s="2" t="s">
        <v>3401</v>
      </c>
      <c r="C318" s="16" t="s">
        <v>3403</v>
      </c>
      <c r="D318" s="17" t="s">
        <v>1100</v>
      </c>
      <c r="E318" s="2">
        <v>2014</v>
      </c>
      <c r="F318" t="b">
        <f>OR(ISNUMBER(FIND("cytotoxic",C318)),ISNUMBER(FIND("Cytotoxic",C318)),ISNUMBER(FIND("cellular toxicity",C318)),ISNUMBER(FIND("cell death",C318)),ISNUMBER(FIND("viable",C318)),ISNUMBER(FIND("phytotoxic",C318)),ISNUMBER(FIND("acute toxicity",C318)),ISNUMBER(FIND("MTT",C318)),ISNUMBER(FIND("survival",C318)),ISNUMBER(FIND("prolifer",C318)),ISNUMBER(FIND("apoptosis",C318)),ISNUMBER(FIND("neurotoxic",C318)),ISNUMBER(FIND("  lysis ",C318)),ISNUMBER(FIND("necrosis",C318)),ISNUMBER(FIND("cellular death",C318))*3,ISNUMBER(FIND("LDH",C318)),ISNUMBER(FIND("Acute toxicity",C318)))</f>
        <v>0</v>
      </c>
      <c r="G318" t="b">
        <f>OR(ISNUMBER(FIND("genotoxic",C318)),ISNUMBER(FIND("genotoxicity",C318)),ISNUMBER(FIND("DNA damage",C318)),ISNUMBER(FIND("DNA",C318)),ISNUMBER(FIND("RNA",C318)),ISNUMBER(FIND("mesothelioma",C318)),ISNUMBER(FIND("carcino",C318)),ISNUMBER(FIND("mutagen",C318)),ISNUMBER(FIND("genetic",C318)))</f>
        <v>0</v>
      </c>
      <c r="H318" t="b">
        <f>OR(ISNUMBER(FIND("inflammatory",C318)),ISNUMBER(FIND("inflamm",C318)))</f>
        <v>1</v>
      </c>
      <c r="I318" t="b">
        <f>OR(ISNUMBER(FIND("immune",C318)),ISNUMBER(FIND("immunological",C318)),ISNUMBER(FIND("interleuk",C318)),ISNUMBER(FIND("platelet activation",C318)),ISNUMBER(FIND("monocyte",C318)),ISNUMBER(FIND("leukocyte",C318)),ISNUMBER(FIND("cytokine",C318)),ISNUMBER(FIND("CD4",C318)),ISNUMBER(FIND("CD8",C318)),ISNUMBER(FIND("T-cell",C318)))</f>
        <v>1</v>
      </c>
      <c r="J318" t="b">
        <f>OR(ISNUMBER(FIND("reactive oxygen",C318)),ISNUMBER(FIND("ROS",C318)),ISNUMBER(FIND("free radical",C318)),ISNUMBER(FIND("oxidative stress",C318)),ISNUMBER(FIND("peroxid",C318)),ISNUMBER(FIND("oxidative",C318)),ISNUMBER(FIND("antioxid",C318)))</f>
        <v>0</v>
      </c>
      <c r="K318" t="b">
        <f>OR(ISNUMBER(FIND("autophag",C318)))</f>
        <v>0</v>
      </c>
      <c r="L318" t="b">
        <f>OR(ISNUMBER(FIND("morpholog",C318)))</f>
        <v>0</v>
      </c>
      <c r="M318" t="b">
        <f>OR(ISNUMBER(FIND("fibrosis",C318)),ISNUMBER(FIND("Fibrosis",C318)),ISNUMBER(FIND("fibrot",C318)))</f>
        <v>0</v>
      </c>
      <c r="N318" t="b">
        <f>OR(ISNUMBER(FIND("offspring",C318)),ISNUMBER(FIND("Parental",C318)),ISNUMBER(FIND("parental",C318)),ISNUMBER(FIND("germline",C318)),ISNUMBER(FIND("reproduc",C318)),ISNUMBER(FIND("embryo",C318)))</f>
        <v>0</v>
      </c>
      <c r="O318" t="b">
        <f>OR(ISNUMBER(FIND("metabol",C318)),ISNUMBER(FIND("Metabol",C318)),ISNUMBER(FIND("digest",C318)),ISNUMBER(FIND("mitochon",C318)))</f>
        <v>0</v>
      </c>
      <c r="P318" t="b">
        <f>OR(ISNUMBER(FIND("ecotox",C318)),ISNUMBER(FIND("Ecotox",B318)),ISNUMBER(FIND("ecotox",B318)),ISNUMBER(FIND("Ecotox",C318)))</f>
        <v>0</v>
      </c>
      <c r="Q318" t="b">
        <f>OR(ISNUMBER(FIND("Bioaccum",C318)),ISNUMBER(FIND("bioaccum",C318)),ISNUMBER(FIND("accum",C318)))</f>
        <v>0</v>
      </c>
      <c r="R318" t="b">
        <f>OR(ISNUMBER(FIND("Occupation",C318)),ISNUMBER(FIND("occupation",C318)),ISNUMBER(FIND("worker",C318)),ISNUMBER(FIND("workforce",C318)))</f>
        <v>0</v>
      </c>
      <c r="S318" t="b">
        <f>NOT(OR(F318,G318,H318,I318,J318,K318,L318,M318,N318,O318,P318,Q318,R318))</f>
        <v>0</v>
      </c>
      <c r="U318" t="b">
        <f>OR(Table1[[#This Row],[Inflammation]],Table1[[#This Row],[Immune]])</f>
        <v>1</v>
      </c>
      <c r="V318" t="b">
        <f>IF(OR(Table1[[#This Row],[Rodents]],Table1[[#This Row],[Human]],Table1[[#This Row],[Pig]]),OR(ISNUMBER(FIND("intratrach",C318)),ISNUMBER(FIND("nasal ",C318)),ISNUMBER(FIND("instill",C318))),"NA")</f>
        <v>0</v>
      </c>
      <c r="W318" t="b">
        <f>IF(OR(Table1[[#This Row],[Rodents]],Table1[[#This Row],[Human]],Table1[[#This Row],[Pig]]),OR(ISNUMBER(FIND("dermal",C318)),ISNUMBER(FIND("skin ",C318))),"NA")</f>
        <v>0</v>
      </c>
      <c r="X318" t="b">
        <f>IF(OR(Table1[[#This Row],[Rodents]],Table1[[#This Row],[Human]],Table1[[#This Row],[Pig]]),OR(ISNUMBER(FIND("injected",C318)),ISNUMBER(FIND("periton",C318)),ISNUMBER(FIND("intrascrot",C318))),"NA")</f>
        <v>0</v>
      </c>
      <c r="Y318" t="b">
        <f>IF(OR(Table1[[#This Row],[Rodents]],Table1[[#This Row],[Human]],Table1[[#This Row],[Pig]]),NOT(OR(Table1[[#This Row],[Inhaled/Intratracheal/intranasal]],Table1[[#This Row],[Dermal]],Table1[[#This Row],[Injected]])),"NA")</f>
        <v>1</v>
      </c>
      <c r="AA318" t="b">
        <f>OR(ISNUMBER(FIND("fish ",C318)),ISNUMBER(FIND("Fish ",C318)),ISNUMBER(FIND("aquatic",C318)),ISNUMBER(FIND("daphnids",C318)),ISNUMBER(FIND("Carcinus maenas",C318)),ISNUMBER(FIND("Daphnia",C318)),ISNUMBER(FIND("Ruditapes philippinarum",C318)),ISNUMBER(FIND("daphnia",C318)),ISNUMBER(FIND("marine",C318)),ISNUMBER(FIND("mussel",C318)),ISNUMBER(FIND("algae",C318)),ISNUMBER(FIND("Donax faba",C318)),ISNUMBER(FIND("estuarine",C318)),ISNUMBER(FIND("snail",C318)),ISNUMBER(FIND("Prorocentrum donghaiense",C318)) )</f>
        <v>0</v>
      </c>
      <c r="AB318" t="b">
        <f>OR(ISNUMBER(FIND(" rat ",C318)),ISNUMBER(FIND(" rats ",C318)),ISNUMBER(FIND(" Rats ",C318)),ISNUMBER(FIND(" Rat ",C318)),ISNUMBER(FIND(" rat.",C318)),ISNUMBER(FIND(" rats.",C318)),ISNUMBER(FIND("mouse",C318)),ISNUMBER(FIND("mice",C318)), ISNUMBER(FIND(" Mice",C318)))</f>
        <v>1</v>
      </c>
      <c r="AC318" t="b">
        <f>OR(ISNUMBER(FIND(" cell ",C318)),ISNUMBER(FIND("fibroblast",C318)),ISNUMBER(FIND("macrophage",C318)),ISNUMBER(FIND("epithelial",C318)),ISNUMBER(FIND("endothelial",C318)),ISNUMBER(FIND("neuron",C318)),ISNUMBER(FIND(" cells ",C318)),ISNUMBER(FIND("RBC",C318)),ISNUMBER(FIND("mitochond",C318)),ISNUMBER(FIND("adipocyte",C318)),ISNUMBER(FIND("osteo",C318)),ISNUMBER(FIND("keratin",C318)),ISNUMBER(FIND(" cell's ",C318)),ISNUMBER(FIND("eukary",C318)),ISNUMBER(FIND("sperm",C318)))</f>
        <v>1</v>
      </c>
      <c r="AD318" t="b">
        <f>OR(ISNUMBER(FIND("human",B318)),ISNUMBER(FIND("workers",B318)),ISNUMBER(FIND("workforces",B318)),ISNUMBER(FIND("occupational",B318)),ISNUMBER(FIND("Case report",B318)),ISNUMBER(FIND("Workplaces",B318)),ISNUMBER(FIND("worker",B318)))</f>
        <v>0</v>
      </c>
      <c r="AE318" t="b">
        <f>OR(ISNUMBER(FIND(" plant ",C318)),ISNUMBER(FIND("Plant ",C318)),ISNUMBER(FIND("tomato",C318)),ISNUMBER(FIND("plants",C318)),ISNUMBER(FIND("Plants",C318)),ISNUMBER(FIND("algae",C318)),ISNUMBER(FIND("lettuce",C318)),ISNUMBER(FIND("green gram sprouts ",C318)),ISNUMBER(FIND("Cucurbita pepo",C318)),ISNUMBER(FIND("bean ",C318)),ISNUMBER(FIND("chloroplast",C318)),ISNUMBER(FIND("chlorophyll",C318)),ISNUMBER(FIND("seedling",C318)),ISNUMBER(FIND("canola",C318)),ISNUMBER(FIND("shoot",C318)),ISNUMBER(FIND("photosynthes",C318)),ISNUMBER(FIND(" leaves ",C318)),,ISNUMBER(FIND("agriculture",C318)),ISNUMBER(FIND(" crops ",C318)))</f>
        <v>0</v>
      </c>
      <c r="AF318" t="b">
        <f>OR(ISNUMBER(FIND("bacteria",C318)),ISNUMBER(FIND("Bacteria",C318)),ISNUMBER(FIND("Bacterium",C318)),ISNUMBER(FIND("bacterium",C318)),ISNUMBER(FIND(" coli ",C318)))</f>
        <v>0</v>
      </c>
      <c r="AG318" t="b">
        <f>OR(ISNUMBER(FIND("fungi",C318)),ISNUMBER(FIND("Fungi",C318)),ISNUMBER(FIND("fungus",C318)),ISNUMBER(FIND("Fungus",C318)),ISNUMBER(FIND("mushroom",C318)),ISNUMBER(FIND("Mushroom",C318)),ISNUMBER(FIND(" mold ",C318)))</f>
        <v>0</v>
      </c>
      <c r="AH318" t="b">
        <f>OR(ISNUMBER(FIND("Pig ",C318)),ISNUMBER(FIND("pig ",C318)),ISNUMBER(FIND("Pigs ",C318)),ISNUMBER(FIND("pigs ",C318)))</f>
        <v>0</v>
      </c>
      <c r="AI318" t="b">
        <f>OR(ISNUMBER(FIND(" C. elegans",C318)),ISNUMBER(FIND("Caenorhabditis elegans",C318)),ISNUMBER(FIND("earthworms",C318)),ISNUMBER(FIND(" Ficopomatus enigmaticus",C318)),ISNUMBER(FIND("larva",C318)),ISNUMBER(FIND("Lumbriculus variegatus",C318)),ISNUMBER(FIND("nematode",C318)))</f>
        <v>0</v>
      </c>
      <c r="AJ318" t="b">
        <f>NOT(OR(AA318,AB318,AC318,AD318,AE318,AF318,AG318,AH318,AI318))</f>
        <v>0</v>
      </c>
      <c r="AL318" t="b">
        <f>OR(AA318,AB318,AD318,AE318,AF318,AG318,AH318,AI318)</f>
        <v>1</v>
      </c>
      <c r="AM318" t="b">
        <f>IF(Table1[[#This Row],[In vivo?]],IF(Table1[[#This Row],[Cell]],FALSE,TRUE),FALSE)</f>
        <v>0</v>
      </c>
      <c r="AN318" t="b">
        <f>AND(AC318,AL318)</f>
        <v>1</v>
      </c>
      <c r="AO318" t="b">
        <f>IF(Table1[[#This Row],[Cell]],IF(Table1[[#This Row],[In vivo?]],FALSE,TRUE),FALSE)</f>
        <v>0</v>
      </c>
      <c r="AP318" t="b">
        <f>NOT(OR(Table1[[#This Row],[In vivo?]],Table1[[#This Row],[Only in Cell]]))</f>
        <v>0</v>
      </c>
      <c r="AQ318" t="b">
        <f>IF(OR(Table1[[#This Row],[Rodents]],Table1[[#This Row],[Human]],Table1[[#This Row],[Pig]]),OR(ISNUMBER(FIND("pulmonary",C318)),ISNUMBER(FIND("lung",C318))),"NA")</f>
        <v>1</v>
      </c>
      <c r="AR318" t="b">
        <f>IF(OR(Table1[[#This Row],[Rodents]],Table1[[#This Row],[Human]],Table1[[#This Row],[Pig]]),OR(ISNUMBER(FIND("skin",C318)),ISNUMBER(FIND("dermal",C318))),"NA")</f>
        <v>0</v>
      </c>
      <c r="AS318" t="b">
        <f>IF(OR(Table1[[#This Row],[Rodents]],Table1[[#This Row],[Human]],Table1[[#This Row],[Pig]]),OR(ISNUMBER(FIND("liver",C318)),ISNUMBER(FIND("hepat",C318))),"NA")</f>
        <v>0</v>
      </c>
      <c r="AT318" t="b">
        <f>IF(OR(Table1[[#This Row],[Rodents]],Table1[[#This Row],[Human]],Table1[[#This Row],[Pig]]),OR(ISNUMBER(FIND("kidney",C318)),ISNUMBER(FIND("neph",C318))),"NA")</f>
        <v>0</v>
      </c>
      <c r="AU318" t="b">
        <f>IF(OR(Table1[[#This Row],[Rodents]],Table1[[#This Row],[Human]],Table1[[#This Row],[Pig]]),OR(ISNUMBER(FIND("brain",C318)),ISNUMBER(FIND("neur",C318)),ISNUMBER(FIND("nerv",C318))),"NA")</f>
        <v>0</v>
      </c>
      <c r="AV318" t="b">
        <f>IF(OR(Table1[[#This Row],[Rodents]],Table1[[#This Row],[Human]],Table1[[#This Row],[Pig]]),OR(ISNUMBER(FIND("heart",C318)),ISNUMBER(FIND("cardi",C318))),"NA")</f>
        <v>0</v>
      </c>
      <c r="AW318" t="b">
        <f>IF(OR(Table1[[#This Row],[Rodents]],Table1[[#This Row],[Human]],Table1[[#This Row],[Pig]]),OR(ISNUMBER(FIND("gastro",C318)),ISNUMBER(FIND("intesti",C318)),ISNUMBER(FIND("stomach",C318))),"NA")</f>
        <v>0</v>
      </c>
      <c r="AX318" t="b">
        <f>IF(OR(Table1[[#This Row],[Rodents]],Table1[[#This Row],[Human]],Table1[[#This Row],[Pig]]),NOT(OR(AQ318,AR318,AS318,AT318,AU318,AV318,AW318)),"NA")</f>
        <v>0</v>
      </c>
      <c r="AY318" t="b">
        <f>OR(ISNUMBER(FIND("SWCNT",C318)),ISNUMBER(FIND("SWNT",C318)),ISNUMBER(FIND("single-wall",C318)),ISNUMBER(FIND("single wall",C318)),ISNUMBER(FIND("Single wall",C318)),ISNUMBER(FIND("Single-wall",C318)),ISNUMBER(FIND("SWCNT",B318)),ISNUMBER(FIND("SWNT",B318)),ISNUMBER(FIND("single-wall",B318)),ISNUMBER(FIND("single wall",B318)),ISNUMBER(FIND("Single-wall",B318)),ISNUMBER(FIND("Single wall",B318)))</f>
        <v>0</v>
      </c>
      <c r="AZ318" t="b">
        <f>OR(ISNUMBER(FIND("MWCNT",C318)),ISNUMBER(FIND("MWNT",C318)),ISNUMBER(FIND("multi-wall",C318)),ISNUMBER(FIND("multi wall",C318)),ISNUMBER(FIND("multiwall",C318)),ISNUMBER(FIND("Multi-wall",C318)),ISNUMBER(FIND("Multi wall",C318)),ISNUMBER(FIND("Multiwall",C318)),ISNUMBER(FIND("MWCNT",B318)),ISNUMBER(FIND("MWNT",B318)),ISNUMBER(FIND("multi-wall",B318)),ISNUMBER(FIND("multi wall",B318)),ISNUMBER(FIND("multiwall",B318)),ISNUMBER(FIND("Multi-wall",B318)),ISNUMBER(FIND("Multi wall",B318)),ISNUMBER(FIND("Multiwall",B318)),ISNUMBER(FIND("Double-wall",B318)),ISNUMBER(FIND("Double wall",B318)),ISNUMBER(FIND("Doublewall",B318)),ISNUMBER(FIND("double-wall",B318)),ISNUMBER(FIND("double wall",B318)),ISNUMBER(FIND("doublewall",B318)))</f>
        <v>1</v>
      </c>
      <c r="BA318" t="b">
        <f>AND(Table1[[#This Row],[SWCNT]],Table1[[#This Row],[MWCNT]])</f>
        <v>0</v>
      </c>
      <c r="BB318" t="b">
        <f>IF(Table1[[#This Row],[SWCNT]]=TRUE,FALSE,IF(Table1[[#This Row],[MWCNT]]=TRUE,FALSE,TRUE))</f>
        <v>0</v>
      </c>
      <c r="BC318" s="18"/>
    </row>
    <row r="319" spans="1:55" ht="185">
      <c r="A319" t="s">
        <v>3405</v>
      </c>
      <c r="B319" s="2" t="s">
        <v>3406</v>
      </c>
      <c r="C319" s="16" t="s">
        <v>3407</v>
      </c>
      <c r="D319" s="17" t="s">
        <v>1703</v>
      </c>
      <c r="E319" s="2">
        <v>2014</v>
      </c>
      <c r="F319" t="b">
        <f>OR(ISNUMBER(FIND("cytotoxic",C319)),ISNUMBER(FIND("Cytotoxic",C319)),ISNUMBER(FIND("cellular toxicity",C319)),ISNUMBER(FIND("cell death",C319)),ISNUMBER(FIND("viable",C319)),ISNUMBER(FIND("phytotoxic",C319)),ISNUMBER(FIND("acute toxicity",C319)),ISNUMBER(FIND("MTT",C319)),ISNUMBER(FIND("survival",C319)),ISNUMBER(FIND("prolifer",C319)),ISNUMBER(FIND("apoptosis",C319)),ISNUMBER(FIND("neurotoxic",C319)),ISNUMBER(FIND("  lysis ",C319)),ISNUMBER(FIND("necrosis",C319)),ISNUMBER(FIND("cellular death",C319))*3,ISNUMBER(FIND("LDH",C319)),ISNUMBER(FIND("Acute toxicity",C319)))</f>
        <v>0</v>
      </c>
      <c r="G319" t="b">
        <f>OR(ISNUMBER(FIND("genotoxic",C319)),ISNUMBER(FIND("genotoxicity",C319)),ISNUMBER(FIND("DNA damage",C319)),ISNUMBER(FIND("DNA",C319)),ISNUMBER(FIND("RNA",C319)),ISNUMBER(FIND("mesothelioma",C319)),ISNUMBER(FIND("carcino",C319)),ISNUMBER(FIND("mutagen",C319)),ISNUMBER(FIND("genetic",C319)))</f>
        <v>1</v>
      </c>
      <c r="H319" t="b">
        <f>OR(ISNUMBER(FIND("inflammatory",C319)),ISNUMBER(FIND("inflamm",C319)))</f>
        <v>1</v>
      </c>
      <c r="I319" t="b">
        <f>OR(ISNUMBER(FIND("immune",C319)),ISNUMBER(FIND("immunological",C319)),ISNUMBER(FIND("interleuk",C319)),ISNUMBER(FIND("platelet activation",C319)),ISNUMBER(FIND("monocyte",C319)),ISNUMBER(FIND("leukocyte",C319)),ISNUMBER(FIND("cytokine",C319)),ISNUMBER(FIND("CD4",C319)),ISNUMBER(FIND("CD8",C319)),ISNUMBER(FIND("T-cell",C319)))</f>
        <v>1</v>
      </c>
      <c r="J319" t="b">
        <f>OR(ISNUMBER(FIND("reactive oxygen",C319)),ISNUMBER(FIND("ROS",C319)),ISNUMBER(FIND("free radical",C319)),ISNUMBER(FIND("oxidative stress",C319)),ISNUMBER(FIND("peroxid",C319)),ISNUMBER(FIND("oxidative",C319)),ISNUMBER(FIND("antioxid",C319)))</f>
        <v>0</v>
      </c>
      <c r="K319" t="b">
        <f>OR(ISNUMBER(FIND("autophag",C319)))</f>
        <v>0</v>
      </c>
      <c r="L319" t="b">
        <f>OR(ISNUMBER(FIND("morpholog",C319)))</f>
        <v>0</v>
      </c>
      <c r="M319" t="b">
        <f>OR(ISNUMBER(FIND("fibrosis",C319)),ISNUMBER(FIND("Fibrosis",C319)),ISNUMBER(FIND("fibrot",C319)))</f>
        <v>0</v>
      </c>
      <c r="N319" t="b">
        <f>OR(ISNUMBER(FIND("offspring",C319)),ISNUMBER(FIND("Parental",C319)),ISNUMBER(FIND("parental",C319)),ISNUMBER(FIND("germline",C319)),ISNUMBER(FIND("reproduc",C319)),ISNUMBER(FIND("embryo",C319)))</f>
        <v>0</v>
      </c>
      <c r="O319" t="b">
        <f>OR(ISNUMBER(FIND("metabol",C319)),ISNUMBER(FIND("Metabol",C319)),ISNUMBER(FIND("digest",C319)),ISNUMBER(FIND("mitochon",C319)))</f>
        <v>0</v>
      </c>
      <c r="P319" t="b">
        <f>OR(ISNUMBER(FIND("ecotox",C319)),ISNUMBER(FIND("Ecotox",B319)),ISNUMBER(FIND("ecotox",B319)),ISNUMBER(FIND("Ecotox",C319)))</f>
        <v>0</v>
      </c>
      <c r="Q319" t="b">
        <f>OR(ISNUMBER(FIND("Bioaccum",C319)),ISNUMBER(FIND("bioaccum",C319)),ISNUMBER(FIND("accum",C319)))</f>
        <v>0</v>
      </c>
      <c r="R319" t="b">
        <f>OR(ISNUMBER(FIND("Occupation",C319)),ISNUMBER(FIND("occupation",C319)),ISNUMBER(FIND("worker",C319)),ISNUMBER(FIND("workforce",C319)))</f>
        <v>0</v>
      </c>
      <c r="S319" t="b">
        <f>NOT(OR(F319,G319,H319,I319,J319,K319,L319,M319,N319,O319,P319,Q319,R319))</f>
        <v>0</v>
      </c>
      <c r="U319" t="b">
        <f>OR(Table1[[#This Row],[Inflammation]],Table1[[#This Row],[Immune]])</f>
        <v>1</v>
      </c>
      <c r="V319" t="str">
        <f>IF(OR(Table1[[#This Row],[Rodents]],Table1[[#This Row],[Human]],Table1[[#This Row],[Pig]]),OR(ISNUMBER(FIND("intratrach",C319)),ISNUMBER(FIND("nasal ",C319)),ISNUMBER(FIND("instill",C319))),"NA")</f>
        <v>NA</v>
      </c>
      <c r="W319" t="str">
        <f>IF(OR(Table1[[#This Row],[Rodents]],Table1[[#This Row],[Human]],Table1[[#This Row],[Pig]]),OR(ISNUMBER(FIND("dermal",C319)),ISNUMBER(FIND("skin ",C319))),"NA")</f>
        <v>NA</v>
      </c>
      <c r="X319" t="str">
        <f>IF(OR(Table1[[#This Row],[Rodents]],Table1[[#This Row],[Human]],Table1[[#This Row],[Pig]]),OR(ISNUMBER(FIND("injected",C319)),ISNUMBER(FIND("periton",C319)),ISNUMBER(FIND("intrascrot",C319))),"NA")</f>
        <v>NA</v>
      </c>
      <c r="Y319" t="str">
        <f>IF(OR(Table1[[#This Row],[Rodents]],Table1[[#This Row],[Human]],Table1[[#This Row],[Pig]]),NOT(OR(Table1[[#This Row],[Inhaled/Intratracheal/intranasal]],Table1[[#This Row],[Dermal]],Table1[[#This Row],[Injected]])),"NA")</f>
        <v>NA</v>
      </c>
      <c r="AA319" t="b">
        <f>OR(ISNUMBER(FIND("fish ",C319)),ISNUMBER(FIND("Fish ",C319)),ISNUMBER(FIND("aquatic",C319)),ISNUMBER(FIND("daphnids",C319)),ISNUMBER(FIND("Carcinus maenas",C319)),ISNUMBER(FIND("Daphnia",C319)),ISNUMBER(FIND("Ruditapes philippinarum",C319)),ISNUMBER(FIND("daphnia",C319)),ISNUMBER(FIND("marine",C319)),ISNUMBER(FIND("mussel",C319)),ISNUMBER(FIND("algae",C319)),ISNUMBER(FIND("Donax faba",C319)),ISNUMBER(FIND("estuarine",C319)),ISNUMBER(FIND("snail",C319)),ISNUMBER(FIND("Prorocentrum donghaiense",C319)) )</f>
        <v>0</v>
      </c>
      <c r="AB319" t="b">
        <f>OR(ISNUMBER(FIND(" rat ",C319)),ISNUMBER(FIND(" rats ",C319)),ISNUMBER(FIND(" Rats ",C319)),ISNUMBER(FIND(" Rat ",C319)),ISNUMBER(FIND(" rat.",C319)),ISNUMBER(FIND(" rats.",C319)),ISNUMBER(FIND("mouse",C319)),ISNUMBER(FIND("mice",C319)), ISNUMBER(FIND(" Mice",C319)))</f>
        <v>0</v>
      </c>
      <c r="AC319" t="b">
        <f>OR(ISNUMBER(FIND(" cell ",C319)),ISNUMBER(FIND("fibroblast",C319)),ISNUMBER(FIND("macrophage",C319)),ISNUMBER(FIND("epithelial",C319)),ISNUMBER(FIND("endothelial",C319)),ISNUMBER(FIND("neuron",C319)),ISNUMBER(FIND(" cells ",C319)),ISNUMBER(FIND("RBC",C319)),ISNUMBER(FIND("mitochond",C319)),ISNUMBER(FIND("adipocyte",C319)),ISNUMBER(FIND("osteo",C319)),ISNUMBER(FIND("keratin",C319)),ISNUMBER(FIND(" cell's ",C319)),ISNUMBER(FIND("eukary",C319)),ISNUMBER(FIND("sperm",C319)))</f>
        <v>1</v>
      </c>
      <c r="AD319" t="b">
        <f>OR(ISNUMBER(FIND("human",B319)),ISNUMBER(FIND("workers",B319)),ISNUMBER(FIND("workforces",B319)),ISNUMBER(FIND("occupational",B319)),ISNUMBER(FIND("Case report",B319)),ISNUMBER(FIND("Workplaces",B319)),ISNUMBER(FIND("worker",B319)))</f>
        <v>0</v>
      </c>
      <c r="AE319" t="b">
        <f>OR(ISNUMBER(FIND(" plant ",C319)),ISNUMBER(FIND("Plant ",C319)),ISNUMBER(FIND("tomato",C319)),ISNUMBER(FIND("plants",C319)),ISNUMBER(FIND("Plants",C319)),ISNUMBER(FIND("algae",C319)),ISNUMBER(FIND("lettuce",C319)),ISNUMBER(FIND("green gram sprouts ",C319)),ISNUMBER(FIND("Cucurbita pepo",C319)),ISNUMBER(FIND("bean ",C319)),ISNUMBER(FIND("chloroplast",C319)),ISNUMBER(FIND("chlorophyll",C319)),ISNUMBER(FIND("seedling",C319)),ISNUMBER(FIND("canola",C319)),ISNUMBER(FIND("shoot",C319)),ISNUMBER(FIND("photosynthes",C319)),ISNUMBER(FIND(" leaves ",C319)),,ISNUMBER(FIND("agriculture",C319)),ISNUMBER(FIND(" crops ",C319)))</f>
        <v>0</v>
      </c>
      <c r="AF319" t="b">
        <f>OR(ISNUMBER(FIND("bacteria",C319)),ISNUMBER(FIND("Bacteria",C319)),ISNUMBER(FIND("Bacterium",C319)),ISNUMBER(FIND("bacterium",C319)),ISNUMBER(FIND(" coli ",C319)))</f>
        <v>0</v>
      </c>
      <c r="AG319" t="b">
        <f>OR(ISNUMBER(FIND("fungi",C319)),ISNUMBER(FIND("Fungi",C319)),ISNUMBER(FIND("fungus",C319)),ISNUMBER(FIND("Fungus",C319)),ISNUMBER(FIND("mushroom",C319)),ISNUMBER(FIND("Mushroom",C319)),ISNUMBER(FIND(" mold ",C319)))</f>
        <v>0</v>
      </c>
      <c r="AH319" t="b">
        <f>OR(ISNUMBER(FIND("Pig ",C319)),ISNUMBER(FIND("pig ",C319)),ISNUMBER(FIND("Pigs ",C319)),ISNUMBER(FIND("pigs ",C319)))</f>
        <v>0</v>
      </c>
      <c r="AI319" t="b">
        <f>OR(ISNUMBER(FIND(" C. elegans",C319)),ISNUMBER(FIND("Caenorhabditis elegans",C319)),ISNUMBER(FIND("earthworms",C319)),ISNUMBER(FIND(" Ficopomatus enigmaticus",C319)),ISNUMBER(FIND("larva",C319)),ISNUMBER(FIND("Lumbriculus variegatus",C319)),ISNUMBER(FIND("nematode",C319)))</f>
        <v>0</v>
      </c>
      <c r="AJ319" t="b">
        <f>NOT(OR(AA319,AB319,AC319,AD319,AE319,AF319,AG319,AH319,AI319))</f>
        <v>0</v>
      </c>
      <c r="AL319" t="b">
        <f>OR(AA319,AB319,AD319,AE319,AF319,AG319,AH319,AI319)</f>
        <v>0</v>
      </c>
      <c r="AM319" t="b">
        <f>IF(Table1[[#This Row],[In vivo?]],IF(Table1[[#This Row],[Cell]],FALSE,TRUE),FALSE)</f>
        <v>0</v>
      </c>
      <c r="AN319" t="b">
        <f>AND(AC319,AL319)</f>
        <v>0</v>
      </c>
      <c r="AO319" t="b">
        <f>IF(Table1[[#This Row],[Cell]],IF(Table1[[#This Row],[In vivo?]],FALSE,TRUE),FALSE)</f>
        <v>1</v>
      </c>
      <c r="AP319" t="b">
        <f>NOT(OR(Table1[[#This Row],[In vivo?]],Table1[[#This Row],[Only in Cell]]))</f>
        <v>0</v>
      </c>
      <c r="AQ319" t="str">
        <f>IF(OR(Table1[[#This Row],[Rodents]],Table1[[#This Row],[Human]],Table1[[#This Row],[Pig]]),OR(ISNUMBER(FIND("pulmonary",C319)),ISNUMBER(FIND("lung",C319))),"NA")</f>
        <v>NA</v>
      </c>
      <c r="AR319" t="str">
        <f>IF(OR(Table1[[#This Row],[Rodents]],Table1[[#This Row],[Human]],Table1[[#This Row],[Pig]]),OR(ISNUMBER(FIND("skin",C319)),ISNUMBER(FIND("dermal",C319))),"NA")</f>
        <v>NA</v>
      </c>
      <c r="AS319" t="str">
        <f>IF(OR(Table1[[#This Row],[Rodents]],Table1[[#This Row],[Human]],Table1[[#This Row],[Pig]]),OR(ISNUMBER(FIND("liver",C319)),ISNUMBER(FIND("hepat",C319))),"NA")</f>
        <v>NA</v>
      </c>
      <c r="AT319" t="str">
        <f>IF(OR(Table1[[#This Row],[Rodents]],Table1[[#This Row],[Human]],Table1[[#This Row],[Pig]]),OR(ISNUMBER(FIND("kidney",C319)),ISNUMBER(FIND("neph",C319))),"NA")</f>
        <v>NA</v>
      </c>
      <c r="AU319" t="str">
        <f>IF(OR(Table1[[#This Row],[Rodents]],Table1[[#This Row],[Human]],Table1[[#This Row],[Pig]]),OR(ISNUMBER(FIND("brain",C319)),ISNUMBER(FIND("neur",C319)),ISNUMBER(FIND("nerv",C319))),"NA")</f>
        <v>NA</v>
      </c>
      <c r="AV319" t="str">
        <f>IF(OR(Table1[[#This Row],[Rodents]],Table1[[#This Row],[Human]],Table1[[#This Row],[Pig]]),OR(ISNUMBER(FIND("heart",C319)),ISNUMBER(FIND("cardi",C319))),"NA")</f>
        <v>NA</v>
      </c>
      <c r="AW319" t="str">
        <f>IF(OR(Table1[[#This Row],[Rodents]],Table1[[#This Row],[Human]],Table1[[#This Row],[Pig]]),OR(ISNUMBER(FIND("gastro",C319)),ISNUMBER(FIND("intesti",C319)),ISNUMBER(FIND("stomach",C319))),"NA")</f>
        <v>NA</v>
      </c>
      <c r="AX319" t="str">
        <f>IF(OR(Table1[[#This Row],[Rodents]],Table1[[#This Row],[Human]],Table1[[#This Row],[Pig]]),NOT(OR(AQ319,AR319,AS319,AT319,AU319,AV319,AW319)),"NA")</f>
        <v>NA</v>
      </c>
      <c r="AY319" t="b">
        <f>OR(ISNUMBER(FIND("SWCNT",C319)),ISNUMBER(FIND("SWNT",C319)),ISNUMBER(FIND("single-wall",C319)),ISNUMBER(FIND("single wall",C319)),ISNUMBER(FIND("Single wall",C319)),ISNUMBER(FIND("Single-wall",C319)),ISNUMBER(FIND("SWCNT",B319)),ISNUMBER(FIND("SWNT",B319)),ISNUMBER(FIND("single-wall",B319)),ISNUMBER(FIND("single wall",B319)),ISNUMBER(FIND("Single-wall",B319)),ISNUMBER(FIND("Single wall",B319)))</f>
        <v>0</v>
      </c>
      <c r="AZ319" t="b">
        <f>OR(ISNUMBER(FIND("MWCNT",C319)),ISNUMBER(FIND("MWNT",C319)),ISNUMBER(FIND("multi-wall",C319)),ISNUMBER(FIND("multi wall",C319)),ISNUMBER(FIND("multiwall",C319)),ISNUMBER(FIND("Multi-wall",C319)),ISNUMBER(FIND("Multi wall",C319)),ISNUMBER(FIND("Multiwall",C319)),ISNUMBER(FIND("MWCNT",B319)),ISNUMBER(FIND("MWNT",B319)),ISNUMBER(FIND("multi-wall",B319)),ISNUMBER(FIND("multi wall",B319)),ISNUMBER(FIND("multiwall",B319)),ISNUMBER(FIND("Multi-wall",B319)),ISNUMBER(FIND("Multi wall",B319)),ISNUMBER(FIND("Multiwall",B319)),ISNUMBER(FIND("Double-wall",B319)),ISNUMBER(FIND("Double wall",B319)),ISNUMBER(FIND("Doublewall",B319)),ISNUMBER(FIND("double-wall",B319)),ISNUMBER(FIND("double wall",B319)),ISNUMBER(FIND("doublewall",B319)))</f>
        <v>1</v>
      </c>
      <c r="BA319" t="b">
        <f>AND(Table1[[#This Row],[SWCNT]],Table1[[#This Row],[MWCNT]])</f>
        <v>0</v>
      </c>
      <c r="BB319" t="b">
        <f>IF(Table1[[#This Row],[SWCNT]]=TRUE,FALSE,IF(Table1[[#This Row],[MWCNT]]=TRUE,FALSE,TRUE))</f>
        <v>0</v>
      </c>
      <c r="BC319" s="18"/>
    </row>
    <row r="320" spans="1:55" ht="277.5">
      <c r="A320" t="s">
        <v>3408</v>
      </c>
      <c r="B320" s="2" t="s">
        <v>3409</v>
      </c>
      <c r="C320" s="16" t="s">
        <v>3410</v>
      </c>
      <c r="D320" s="17" t="s">
        <v>260</v>
      </c>
      <c r="E320" s="2">
        <v>2014</v>
      </c>
      <c r="F320" t="b">
        <f>OR(ISNUMBER(FIND("cytotoxic",C320)),ISNUMBER(FIND("Cytotoxic",C320)),ISNUMBER(FIND("cellular toxicity",C320)),ISNUMBER(FIND("cell death",C320)),ISNUMBER(FIND("viable",C320)),ISNUMBER(FIND("phytotoxic",C320)),ISNUMBER(FIND("acute toxicity",C320)),ISNUMBER(FIND("MTT",C320)),ISNUMBER(FIND("survival",C320)),ISNUMBER(FIND("prolifer",C320)),ISNUMBER(FIND("apoptosis",C320)),ISNUMBER(FIND("neurotoxic",C320)),ISNUMBER(FIND("  lysis ",C320)),ISNUMBER(FIND("necrosis",C320)),ISNUMBER(FIND("cellular death",C320))*3,ISNUMBER(FIND("LDH",C320)),ISNUMBER(FIND("Acute toxicity",C320)))</f>
        <v>0</v>
      </c>
      <c r="G320" t="b">
        <f>OR(ISNUMBER(FIND("genotoxic",C320)),ISNUMBER(FIND("genotoxicity",C320)),ISNUMBER(FIND("DNA damage",C320)),ISNUMBER(FIND("DNA",C320)),ISNUMBER(FIND("RNA",C320)),ISNUMBER(FIND("mesothelioma",C320)),ISNUMBER(FIND("carcino",C320)),ISNUMBER(FIND("mutagen",C320)),ISNUMBER(FIND("genetic",C320)))</f>
        <v>0</v>
      </c>
      <c r="H320" t="b">
        <f>OR(ISNUMBER(FIND("inflammatory",C320)),ISNUMBER(FIND("inflamm",C320)))</f>
        <v>1</v>
      </c>
      <c r="I320" t="b">
        <f>OR(ISNUMBER(FIND("immune",C320)),ISNUMBER(FIND("immunological",C320)),ISNUMBER(FIND("interleuk",C320)),ISNUMBER(FIND("platelet activation",C320)),ISNUMBER(FIND("monocyte",C320)),ISNUMBER(FIND("leukocyte",C320)),ISNUMBER(FIND("cytokine",C320)),ISNUMBER(FIND("CD4",C320)),ISNUMBER(FIND("CD8",C320)),ISNUMBER(FIND("T-cell",C320)))</f>
        <v>0</v>
      </c>
      <c r="J320" t="b">
        <f>OR(ISNUMBER(FIND("reactive oxygen",C320)),ISNUMBER(FIND("ROS",C320)),ISNUMBER(FIND("free radical",C320)),ISNUMBER(FIND("oxidative stress",C320)),ISNUMBER(FIND("peroxid",C320)),ISNUMBER(FIND("oxidative",C320)),ISNUMBER(FIND("antioxid",C320)))</f>
        <v>0</v>
      </c>
      <c r="K320" t="b">
        <f>OR(ISNUMBER(FIND("autophag",C320)))</f>
        <v>0</v>
      </c>
      <c r="L320" t="b">
        <f>OR(ISNUMBER(FIND("morpholog",C320)))</f>
        <v>1</v>
      </c>
      <c r="M320" t="b">
        <f>OR(ISNUMBER(FIND("fibrosis",C320)),ISNUMBER(FIND("Fibrosis",C320)),ISNUMBER(FIND("fibrot",C320)))</f>
        <v>0</v>
      </c>
      <c r="N320" t="b">
        <f>OR(ISNUMBER(FIND("offspring",C320)),ISNUMBER(FIND("Parental",C320)),ISNUMBER(FIND("parental",C320)),ISNUMBER(FIND("germline",C320)),ISNUMBER(FIND("reproduc",C320)),ISNUMBER(FIND("embryo",C320)))</f>
        <v>0</v>
      </c>
      <c r="O320" t="b">
        <f>OR(ISNUMBER(FIND("metabol",C320)),ISNUMBER(FIND("Metabol",C320)),ISNUMBER(FIND("digest",C320)),ISNUMBER(FIND("mitochon",C320)))</f>
        <v>0</v>
      </c>
      <c r="P320" t="b">
        <f>OR(ISNUMBER(FIND("ecotox",C320)),ISNUMBER(FIND("Ecotox",B320)),ISNUMBER(FIND("ecotox",B320)),ISNUMBER(FIND("Ecotox",C320)))</f>
        <v>0</v>
      </c>
      <c r="Q320" t="b">
        <f>OR(ISNUMBER(FIND("Bioaccum",C320)),ISNUMBER(FIND("bioaccum",C320)),ISNUMBER(FIND("accum",C320)))</f>
        <v>0</v>
      </c>
      <c r="R320" t="b">
        <f>OR(ISNUMBER(FIND("Occupation",C320)),ISNUMBER(FIND("occupation",C320)),ISNUMBER(FIND("worker",C320)),ISNUMBER(FIND("workforce",C320)))</f>
        <v>0</v>
      </c>
      <c r="S320" t="b">
        <f>NOT(OR(F320,G320,H320,I320,J320,K320,L320,M320,N320,O320,P320,Q320,R320))</f>
        <v>0</v>
      </c>
      <c r="U320" t="b">
        <f>OR(Table1[[#This Row],[Inflammation]],Table1[[#This Row],[Immune]])</f>
        <v>1</v>
      </c>
      <c r="V320" t="b">
        <f>IF(OR(Table1[[#This Row],[Rodents]],Table1[[#This Row],[Human]],Table1[[#This Row],[Pig]]),OR(ISNUMBER(FIND("intratrach",C320)),ISNUMBER(FIND("nasal ",C320)),ISNUMBER(FIND("instill",C320))),"NA")</f>
        <v>1</v>
      </c>
      <c r="W320" t="b">
        <f>IF(OR(Table1[[#This Row],[Rodents]],Table1[[#This Row],[Human]],Table1[[#This Row],[Pig]]),OR(ISNUMBER(FIND("dermal",C320)),ISNUMBER(FIND("skin ",C320))),"NA")</f>
        <v>0</v>
      </c>
      <c r="X320" t="b">
        <f>IF(OR(Table1[[#This Row],[Rodents]],Table1[[#This Row],[Human]],Table1[[#This Row],[Pig]]),OR(ISNUMBER(FIND("injected",C320)),ISNUMBER(FIND("periton",C320)),ISNUMBER(FIND("intrascrot",C320))),"NA")</f>
        <v>0</v>
      </c>
      <c r="Y320" t="b">
        <f>IF(OR(Table1[[#This Row],[Rodents]],Table1[[#This Row],[Human]],Table1[[#This Row],[Pig]]),NOT(OR(Table1[[#This Row],[Inhaled/Intratracheal/intranasal]],Table1[[#This Row],[Dermal]],Table1[[#This Row],[Injected]])),"NA")</f>
        <v>0</v>
      </c>
      <c r="AA320" t="b">
        <f>OR(ISNUMBER(FIND("fish ",C320)),ISNUMBER(FIND("Fish ",C320)),ISNUMBER(FIND("aquatic",C320)),ISNUMBER(FIND("daphnids",C320)),ISNUMBER(FIND("Carcinus maenas",C320)),ISNUMBER(FIND("Daphnia",C320)),ISNUMBER(FIND("Ruditapes philippinarum",C320)),ISNUMBER(FIND("daphnia",C320)),ISNUMBER(FIND("marine",C320)),ISNUMBER(FIND("mussel",C320)),ISNUMBER(FIND("algae",C320)),ISNUMBER(FIND("Donax faba",C320)),ISNUMBER(FIND("estuarine",C320)),ISNUMBER(FIND("snail",C320)),ISNUMBER(FIND("Prorocentrum donghaiense",C320)) )</f>
        <v>0</v>
      </c>
      <c r="AB320" t="b">
        <f>OR(ISNUMBER(FIND(" rat ",C320)),ISNUMBER(FIND(" rats ",C320)),ISNUMBER(FIND(" Rats ",C320)),ISNUMBER(FIND(" Rat ",C320)),ISNUMBER(FIND(" rat.",C320)),ISNUMBER(FIND(" rats.",C320)),ISNUMBER(FIND("mouse",C320)),ISNUMBER(FIND("mice",C320)), ISNUMBER(FIND(" Mice",C320)))</f>
        <v>1</v>
      </c>
      <c r="AC320" t="b">
        <f>OR(ISNUMBER(FIND(" cell ",C320)),ISNUMBER(FIND("fibroblast",C320)),ISNUMBER(FIND("macrophage",C320)),ISNUMBER(FIND("epithelial",C320)),ISNUMBER(FIND("endothelial",C320)),ISNUMBER(FIND("neuron",C320)),ISNUMBER(FIND(" cells ",C320)),ISNUMBER(FIND("RBC",C320)),ISNUMBER(FIND("mitochond",C320)),ISNUMBER(FIND("adipocyte",C320)),ISNUMBER(FIND("osteo",C320)),ISNUMBER(FIND("keratin",C320)),ISNUMBER(FIND(" cell's ",C320)),ISNUMBER(FIND("eukary",C320)),ISNUMBER(FIND("sperm",C320)))</f>
        <v>1</v>
      </c>
      <c r="AD320" t="b">
        <f>OR(ISNUMBER(FIND("human",B320)),ISNUMBER(FIND("workers",B320)),ISNUMBER(FIND("workforces",B320)),ISNUMBER(FIND("occupational",B320)),ISNUMBER(FIND("Case report",B320)),ISNUMBER(FIND("Workplaces",B320)),ISNUMBER(FIND("worker",B320)))</f>
        <v>0</v>
      </c>
      <c r="AE320" t="b">
        <f>OR(ISNUMBER(FIND(" plant ",C320)),ISNUMBER(FIND("Plant ",C320)),ISNUMBER(FIND("tomato",C320)),ISNUMBER(FIND("plants",C320)),ISNUMBER(FIND("Plants",C320)),ISNUMBER(FIND("algae",C320)),ISNUMBER(FIND("lettuce",C320)),ISNUMBER(FIND("green gram sprouts ",C320)),ISNUMBER(FIND("Cucurbita pepo",C320)),ISNUMBER(FIND("bean ",C320)),ISNUMBER(FIND("chloroplast",C320)),ISNUMBER(FIND("chlorophyll",C320)),ISNUMBER(FIND("seedling",C320)),ISNUMBER(FIND("canola",C320)),ISNUMBER(FIND("shoot",C320)),ISNUMBER(FIND("photosynthes",C320)),ISNUMBER(FIND(" leaves ",C320)),,ISNUMBER(FIND("agriculture",C320)),ISNUMBER(FIND(" crops ",C320)))</f>
        <v>0</v>
      </c>
      <c r="AF320" t="b">
        <f>OR(ISNUMBER(FIND("bacteria",C320)),ISNUMBER(FIND("Bacteria",C320)),ISNUMBER(FIND("Bacterium",C320)),ISNUMBER(FIND("bacterium",C320)),ISNUMBER(FIND(" coli ",C320)))</f>
        <v>0</v>
      </c>
      <c r="AG320" t="b">
        <f>OR(ISNUMBER(FIND("fungi",C320)),ISNUMBER(FIND("Fungi",C320)),ISNUMBER(FIND("fungus",C320)),ISNUMBER(FIND("Fungus",C320)),ISNUMBER(FIND("mushroom",C320)),ISNUMBER(FIND("Mushroom",C320)),ISNUMBER(FIND(" mold ",C320)))</f>
        <v>0</v>
      </c>
      <c r="AH320" t="b">
        <f>OR(ISNUMBER(FIND("Pig ",C320)),ISNUMBER(FIND("pig ",C320)),ISNUMBER(FIND("Pigs ",C320)),ISNUMBER(FIND("pigs ",C320)))</f>
        <v>0</v>
      </c>
      <c r="AI320" t="b">
        <f>OR(ISNUMBER(FIND(" C. elegans",C320)),ISNUMBER(FIND("Caenorhabditis elegans",C320)),ISNUMBER(FIND("earthworms",C320)),ISNUMBER(FIND(" Ficopomatus enigmaticus",C320)),ISNUMBER(FIND("larva",C320)),ISNUMBER(FIND("Lumbriculus variegatus",C320)),ISNUMBER(FIND("nematode",C320)))</f>
        <v>0</v>
      </c>
      <c r="AJ320" t="b">
        <f>NOT(OR(AA320,AB320,AC320,AD320,AE320,AF320,AG320,AH320,AI320))</f>
        <v>0</v>
      </c>
      <c r="AL320" t="b">
        <f>OR(AA320,AB320,AD320,AE320,AF320,AG320,AH320,AI320)</f>
        <v>1</v>
      </c>
      <c r="AM320" t="b">
        <f>IF(Table1[[#This Row],[In vivo?]],IF(Table1[[#This Row],[Cell]],FALSE,TRUE),FALSE)</f>
        <v>0</v>
      </c>
      <c r="AN320" t="b">
        <f>AND(AC320,AL320)</f>
        <v>1</v>
      </c>
      <c r="AO320" t="b">
        <f>IF(Table1[[#This Row],[Cell]],IF(Table1[[#This Row],[In vivo?]],FALSE,TRUE),FALSE)</f>
        <v>0</v>
      </c>
      <c r="AP320" t="b">
        <f>NOT(OR(Table1[[#This Row],[In vivo?]],Table1[[#This Row],[Only in Cell]]))</f>
        <v>0</v>
      </c>
      <c r="AQ320" t="b">
        <f>IF(OR(Table1[[#This Row],[Rodents]],Table1[[#This Row],[Human]],Table1[[#This Row],[Pig]]),OR(ISNUMBER(FIND("pulmonary",C320)),ISNUMBER(FIND("lung",C320))),"NA")</f>
        <v>1</v>
      </c>
      <c r="AR320" t="b">
        <f>IF(OR(Table1[[#This Row],[Rodents]],Table1[[#This Row],[Human]],Table1[[#This Row],[Pig]]),OR(ISNUMBER(FIND("skin",C320)),ISNUMBER(FIND("dermal",C320))),"NA")</f>
        <v>0</v>
      </c>
      <c r="AS320" t="b">
        <f>IF(OR(Table1[[#This Row],[Rodents]],Table1[[#This Row],[Human]],Table1[[#This Row],[Pig]]),OR(ISNUMBER(FIND("liver",C320)),ISNUMBER(FIND("hepat",C320))),"NA")</f>
        <v>0</v>
      </c>
      <c r="AT320" t="b">
        <f>IF(OR(Table1[[#This Row],[Rodents]],Table1[[#This Row],[Human]],Table1[[#This Row],[Pig]]),OR(ISNUMBER(FIND("kidney",C320)),ISNUMBER(FIND("neph",C320))),"NA")</f>
        <v>0</v>
      </c>
      <c r="AU320" t="b">
        <f>IF(OR(Table1[[#This Row],[Rodents]],Table1[[#This Row],[Human]],Table1[[#This Row],[Pig]]),OR(ISNUMBER(FIND("brain",C320)),ISNUMBER(FIND("neur",C320)),ISNUMBER(FIND("nerv",C320))),"NA")</f>
        <v>0</v>
      </c>
      <c r="AV320" t="b">
        <f>IF(OR(Table1[[#This Row],[Rodents]],Table1[[#This Row],[Human]],Table1[[#This Row],[Pig]]),OR(ISNUMBER(FIND("heart",C320)),ISNUMBER(FIND("cardi",C320))),"NA")</f>
        <v>0</v>
      </c>
      <c r="AW320" t="b">
        <f>IF(OR(Table1[[#This Row],[Rodents]],Table1[[#This Row],[Human]],Table1[[#This Row],[Pig]]),OR(ISNUMBER(FIND("gastro",C320)),ISNUMBER(FIND("intesti",C320)),ISNUMBER(FIND("stomach",C320))),"NA")</f>
        <v>0</v>
      </c>
      <c r="AX320" t="b">
        <f>IF(OR(Table1[[#This Row],[Rodents]],Table1[[#This Row],[Human]],Table1[[#This Row],[Pig]]),NOT(OR(AQ320,AR320,AS320,AT320,AU320,AV320,AW320)),"NA")</f>
        <v>0</v>
      </c>
      <c r="AY320" t="b">
        <f>OR(ISNUMBER(FIND("SWCNT",C320)),ISNUMBER(FIND("SWNT",C320)),ISNUMBER(FIND("single-wall",C320)),ISNUMBER(FIND("single wall",C320)),ISNUMBER(FIND("Single wall",C320)),ISNUMBER(FIND("Single-wall",C320)),ISNUMBER(FIND("SWCNT",B320)),ISNUMBER(FIND("SWNT",B320)),ISNUMBER(FIND("single-wall",B320)),ISNUMBER(FIND("single wall",B320)),ISNUMBER(FIND("Single-wall",B320)),ISNUMBER(FIND("Single wall",B320)))</f>
        <v>0</v>
      </c>
      <c r="AZ320" t="b">
        <f>OR(ISNUMBER(FIND("MWCNT",C320)),ISNUMBER(FIND("MWNT",C320)),ISNUMBER(FIND("multi-wall",C320)),ISNUMBER(FIND("multi wall",C320)),ISNUMBER(FIND("multiwall",C320)),ISNUMBER(FIND("Multi-wall",C320)),ISNUMBER(FIND("Multi wall",C320)),ISNUMBER(FIND("Multiwall",C320)),ISNUMBER(FIND("MWCNT",B320)),ISNUMBER(FIND("MWNT",B320)),ISNUMBER(FIND("multi-wall",B320)),ISNUMBER(FIND("multi wall",B320)),ISNUMBER(FIND("multiwall",B320)),ISNUMBER(FIND("Multi-wall",B320)),ISNUMBER(FIND("Multi wall",B320)),ISNUMBER(FIND("Multiwall",B320)),ISNUMBER(FIND("Double-wall",B320)),ISNUMBER(FIND("Double wall",B320)),ISNUMBER(FIND("Doublewall",B320)),ISNUMBER(FIND("double-wall",B320)),ISNUMBER(FIND("double wall",B320)),ISNUMBER(FIND("doublewall",B320)))</f>
        <v>1</v>
      </c>
      <c r="BA320" t="b">
        <f>AND(Table1[[#This Row],[SWCNT]],Table1[[#This Row],[MWCNT]])</f>
        <v>0</v>
      </c>
      <c r="BB320" t="b">
        <f>IF(Table1[[#This Row],[SWCNT]]=TRUE,FALSE,IF(Table1[[#This Row],[MWCNT]]=TRUE,FALSE,TRUE))</f>
        <v>0</v>
      </c>
      <c r="BC320" s="18"/>
    </row>
    <row r="321" spans="1:55" ht="203.5">
      <c r="A321" t="s">
        <v>3440</v>
      </c>
      <c r="B321" s="2" t="s">
        <v>3442</v>
      </c>
      <c r="C321" s="16" t="s">
        <v>3444</v>
      </c>
      <c r="D321" s="17" t="s">
        <v>924</v>
      </c>
      <c r="E321" s="2">
        <v>2014</v>
      </c>
      <c r="F321" t="b">
        <f>OR(ISNUMBER(FIND("cytotoxic",C321)),ISNUMBER(FIND("Cytotoxic",C321)),ISNUMBER(FIND("cellular toxicity",C321)),ISNUMBER(FIND("cell death",C321)),ISNUMBER(FIND("viable",C321)),ISNUMBER(FIND("phytotoxic",C321)),ISNUMBER(FIND("acute toxicity",C321)),ISNUMBER(FIND("MTT",C321)),ISNUMBER(FIND("survival",C321)),ISNUMBER(FIND("prolifer",C321)),ISNUMBER(FIND("apoptosis",C321)),ISNUMBER(FIND("neurotoxic",C321)),ISNUMBER(FIND("  lysis ",C321)),ISNUMBER(FIND("necrosis",C321)),ISNUMBER(FIND("cellular death",C321))*3,ISNUMBER(FIND("LDH",C321)),ISNUMBER(FIND("Acute toxicity",C321)))</f>
        <v>0</v>
      </c>
      <c r="G321" t="b">
        <f>OR(ISNUMBER(FIND("genotoxic",C321)),ISNUMBER(FIND("genotoxicity",C321)),ISNUMBER(FIND("DNA damage",C321)),ISNUMBER(FIND("DNA",C321)),ISNUMBER(FIND("RNA",C321)),ISNUMBER(FIND("mesothelioma",C321)),ISNUMBER(FIND("carcino",C321)),ISNUMBER(FIND("mutagen",C321)),ISNUMBER(FIND("genetic",C321)))</f>
        <v>0</v>
      </c>
      <c r="H321" t="b">
        <f>OR(ISNUMBER(FIND("inflammatory",C321)),ISNUMBER(FIND("inflamm",C321)))</f>
        <v>1</v>
      </c>
      <c r="I321" t="b">
        <f>OR(ISNUMBER(FIND("immune",C321)),ISNUMBER(FIND("immunological",C321)),ISNUMBER(FIND("interleuk",C321)),ISNUMBER(FIND("platelet activation",C321)),ISNUMBER(FIND("monocyte",C321)),ISNUMBER(FIND("leukocyte",C321)),ISNUMBER(FIND("cytokine",C321)),ISNUMBER(FIND("CD4",C321)),ISNUMBER(FIND("CD8",C321)),ISNUMBER(FIND("T-cell",C321)))</f>
        <v>1</v>
      </c>
      <c r="J321" t="b">
        <f>OR(ISNUMBER(FIND("reactive oxygen",C321)),ISNUMBER(FIND("ROS",C321)),ISNUMBER(FIND("free radical",C321)),ISNUMBER(FIND("oxidative stress",C321)),ISNUMBER(FIND("peroxid",C321)),ISNUMBER(FIND("oxidative",C321)),ISNUMBER(FIND("antioxid",C321)))</f>
        <v>0</v>
      </c>
      <c r="K321" t="b">
        <f>OR(ISNUMBER(FIND("autophag",C321)))</f>
        <v>0</v>
      </c>
      <c r="L321" t="b">
        <f>OR(ISNUMBER(FIND("morpholog",C321)))</f>
        <v>0</v>
      </c>
      <c r="M321" t="b">
        <f>OR(ISNUMBER(FIND("fibrosis",C321)),ISNUMBER(FIND("Fibrosis",C321)),ISNUMBER(FIND("fibrot",C321)))</f>
        <v>0</v>
      </c>
      <c r="N321" t="b">
        <f>OR(ISNUMBER(FIND("offspring",C321)),ISNUMBER(FIND("Parental",C321)),ISNUMBER(FIND("parental",C321)),ISNUMBER(FIND("germline",C321)),ISNUMBER(FIND("reproduc",C321)),ISNUMBER(FIND("embryo",C321)))</f>
        <v>0</v>
      </c>
      <c r="O321" t="b">
        <f>OR(ISNUMBER(FIND("metabol",C321)),ISNUMBER(FIND("Metabol",C321)),ISNUMBER(FIND("digest",C321)),ISNUMBER(FIND("mitochon",C321)))</f>
        <v>0</v>
      </c>
      <c r="P321" t="b">
        <f>OR(ISNUMBER(FIND("ecotox",C321)),ISNUMBER(FIND("Ecotox",B321)),ISNUMBER(FIND("ecotox",B321)),ISNUMBER(FIND("Ecotox",C321)))</f>
        <v>0</v>
      </c>
      <c r="Q321" t="b">
        <f>OR(ISNUMBER(FIND("Bioaccum",C321)),ISNUMBER(FIND("bioaccum",C321)),ISNUMBER(FIND("accum",C321)))</f>
        <v>0</v>
      </c>
      <c r="R321" t="b">
        <f>OR(ISNUMBER(FIND("Occupation",C321)),ISNUMBER(FIND("occupation",C321)),ISNUMBER(FIND("worker",C321)),ISNUMBER(FIND("workforce",C321)))</f>
        <v>0</v>
      </c>
      <c r="S321" t="b">
        <f>NOT(OR(F321,G321,H321,I321,J321,K321,L321,M321,N321,O321,P321,Q321,R321))</f>
        <v>0</v>
      </c>
      <c r="U321" t="b">
        <f>OR(Table1[[#This Row],[Inflammation]],Table1[[#This Row],[Immune]])</f>
        <v>1</v>
      </c>
      <c r="V321" t="str">
        <f>IF(OR(Table1[[#This Row],[Rodents]],Table1[[#This Row],[Human]],Table1[[#This Row],[Pig]]),OR(ISNUMBER(FIND("intratrach",C321)),ISNUMBER(FIND("nasal ",C321)),ISNUMBER(FIND("instill",C321))),"NA")</f>
        <v>NA</v>
      </c>
      <c r="W321" t="str">
        <f>IF(OR(Table1[[#This Row],[Rodents]],Table1[[#This Row],[Human]],Table1[[#This Row],[Pig]]),OR(ISNUMBER(FIND("dermal",C321)),ISNUMBER(FIND("skin ",C321))),"NA")</f>
        <v>NA</v>
      </c>
      <c r="X321" t="str">
        <f>IF(OR(Table1[[#This Row],[Rodents]],Table1[[#This Row],[Human]],Table1[[#This Row],[Pig]]),OR(ISNUMBER(FIND("injected",C321)),ISNUMBER(FIND("periton",C321)),ISNUMBER(FIND("intrascrot",C321))),"NA")</f>
        <v>NA</v>
      </c>
      <c r="Y321" t="str">
        <f>IF(OR(Table1[[#This Row],[Rodents]],Table1[[#This Row],[Human]],Table1[[#This Row],[Pig]]),NOT(OR(Table1[[#This Row],[Inhaled/Intratracheal/intranasal]],Table1[[#This Row],[Dermal]],Table1[[#This Row],[Injected]])),"NA")</f>
        <v>NA</v>
      </c>
      <c r="AA321" t="b">
        <f>OR(ISNUMBER(FIND("fish ",C321)),ISNUMBER(FIND("Fish ",C321)),ISNUMBER(FIND("aquatic",C321)),ISNUMBER(FIND("daphnids",C321)),ISNUMBER(FIND("Carcinus maenas",C321)),ISNUMBER(FIND("Daphnia",C321)),ISNUMBER(FIND("Ruditapes philippinarum",C321)),ISNUMBER(FIND("daphnia",C321)),ISNUMBER(FIND("marine",C321)),ISNUMBER(FIND("mussel",C321)),ISNUMBER(FIND("algae",C321)),ISNUMBER(FIND("Donax faba",C321)),ISNUMBER(FIND("estuarine",C321)),ISNUMBER(FIND("snail",C321)),ISNUMBER(FIND("Prorocentrum donghaiense",C321)) )</f>
        <v>0</v>
      </c>
      <c r="AB321" t="b">
        <f>OR(ISNUMBER(FIND(" rat ",C321)),ISNUMBER(FIND(" rats ",C321)),ISNUMBER(FIND(" Rats ",C321)),ISNUMBER(FIND(" Rat ",C321)),ISNUMBER(FIND(" rat.",C321)),ISNUMBER(FIND(" rats.",C321)),ISNUMBER(FIND("mouse",C321)),ISNUMBER(FIND("mice",C321)), ISNUMBER(FIND(" Mice",C321)))</f>
        <v>0</v>
      </c>
      <c r="AC321" t="b">
        <f>OR(ISNUMBER(FIND(" cell ",C321)),ISNUMBER(FIND("fibroblast",C321)),ISNUMBER(FIND("macrophage",C321)),ISNUMBER(FIND("epithelial",C321)),ISNUMBER(FIND("endothelial",C321)),ISNUMBER(FIND("neuron",C321)),ISNUMBER(FIND(" cells ",C321)),ISNUMBER(FIND("RBC",C321)),ISNUMBER(FIND("mitochond",C321)),ISNUMBER(FIND("adipocyte",C321)),ISNUMBER(FIND("osteo",C321)),ISNUMBER(FIND("keratin",C321)),ISNUMBER(FIND(" cell's ",C321)),ISNUMBER(FIND("eukary",C321)),ISNUMBER(FIND("sperm",C321)))</f>
        <v>1</v>
      </c>
      <c r="AD321" t="b">
        <f>OR(ISNUMBER(FIND("human",B321)),ISNUMBER(FIND("workers",B321)),ISNUMBER(FIND("workforces",B321)),ISNUMBER(FIND("occupational",B321)),ISNUMBER(FIND("Case report",B321)),ISNUMBER(FIND("Workplaces",B321)),ISNUMBER(FIND("worker",B321)))</f>
        <v>0</v>
      </c>
      <c r="AE321" t="b">
        <f>OR(ISNUMBER(FIND(" plant ",C321)),ISNUMBER(FIND("Plant ",C321)),ISNUMBER(FIND("tomato",C321)),ISNUMBER(FIND("plants",C321)),ISNUMBER(FIND("Plants",C321)),ISNUMBER(FIND("algae",C321)),ISNUMBER(FIND("lettuce",C321)),ISNUMBER(FIND("green gram sprouts ",C321)),ISNUMBER(FIND("Cucurbita pepo",C321)),ISNUMBER(FIND("bean ",C321)),ISNUMBER(FIND("chloroplast",C321)),ISNUMBER(FIND("chlorophyll",C321)),ISNUMBER(FIND("seedling",C321)),ISNUMBER(FIND("canola",C321)),ISNUMBER(FIND("shoot",C321)),ISNUMBER(FIND("photosynthes",C321)),ISNUMBER(FIND(" leaves ",C321)),,ISNUMBER(FIND("agriculture",C321)),ISNUMBER(FIND(" crops ",C321)))</f>
        <v>0</v>
      </c>
      <c r="AF321" t="b">
        <f>OR(ISNUMBER(FIND("bacteria",C321)),ISNUMBER(FIND("Bacteria",C321)),ISNUMBER(FIND("Bacterium",C321)),ISNUMBER(FIND("bacterium",C321)),ISNUMBER(FIND(" coli ",C321)))</f>
        <v>0</v>
      </c>
      <c r="AG321" t="b">
        <f>OR(ISNUMBER(FIND("fungi",C321)),ISNUMBER(FIND("Fungi",C321)),ISNUMBER(FIND("fungus",C321)),ISNUMBER(FIND("Fungus",C321)),ISNUMBER(FIND("mushroom",C321)),ISNUMBER(FIND("Mushroom",C321)),ISNUMBER(FIND(" mold ",C321)))</f>
        <v>0</v>
      </c>
      <c r="AH321" t="b">
        <f>OR(ISNUMBER(FIND("Pig ",C321)),ISNUMBER(FIND("pig ",C321)),ISNUMBER(FIND("Pigs ",C321)),ISNUMBER(FIND("pigs ",C321)))</f>
        <v>0</v>
      </c>
      <c r="AI321" t="b">
        <f>OR(ISNUMBER(FIND(" C. elegans",C321)),ISNUMBER(FIND("Caenorhabditis elegans",C321)),ISNUMBER(FIND("earthworms",C321)),ISNUMBER(FIND(" Ficopomatus enigmaticus",C321)),ISNUMBER(FIND("larva",C321)),ISNUMBER(FIND("Lumbriculus variegatus",C321)),ISNUMBER(FIND("nematode",C321)))</f>
        <v>0</v>
      </c>
      <c r="AJ321" t="b">
        <f>NOT(OR(AA321,AB321,AC321,AD321,AE321,AF321,AG321,AH321,AI321))</f>
        <v>0</v>
      </c>
      <c r="AL321" t="b">
        <f>OR(AA321,AB321,AD321,AE321,AF321,AG321,AH321,AI321)</f>
        <v>0</v>
      </c>
      <c r="AM321" t="b">
        <f>IF(Table1[[#This Row],[In vivo?]],IF(Table1[[#This Row],[Cell]],FALSE,TRUE),FALSE)</f>
        <v>0</v>
      </c>
      <c r="AN321" t="b">
        <f>AND(AC321,AL321)</f>
        <v>0</v>
      </c>
      <c r="AO321" t="b">
        <f>IF(Table1[[#This Row],[Cell]],IF(Table1[[#This Row],[In vivo?]],FALSE,TRUE),FALSE)</f>
        <v>1</v>
      </c>
      <c r="AP321" t="b">
        <f>NOT(OR(Table1[[#This Row],[In vivo?]],Table1[[#This Row],[Only in Cell]]))</f>
        <v>0</v>
      </c>
      <c r="AQ321" t="str">
        <f>IF(OR(Table1[[#This Row],[Rodents]],Table1[[#This Row],[Human]],Table1[[#This Row],[Pig]]),OR(ISNUMBER(FIND("pulmonary",C321)),ISNUMBER(FIND("lung",C321))),"NA")</f>
        <v>NA</v>
      </c>
      <c r="AR321" t="str">
        <f>IF(OR(Table1[[#This Row],[Rodents]],Table1[[#This Row],[Human]],Table1[[#This Row],[Pig]]),OR(ISNUMBER(FIND("skin",C321)),ISNUMBER(FIND("dermal",C321))),"NA")</f>
        <v>NA</v>
      </c>
      <c r="AS321" t="str">
        <f>IF(OR(Table1[[#This Row],[Rodents]],Table1[[#This Row],[Human]],Table1[[#This Row],[Pig]]),OR(ISNUMBER(FIND("liver",C321)),ISNUMBER(FIND("hepat",C321))),"NA")</f>
        <v>NA</v>
      </c>
      <c r="AT321" t="str">
        <f>IF(OR(Table1[[#This Row],[Rodents]],Table1[[#This Row],[Human]],Table1[[#This Row],[Pig]]),OR(ISNUMBER(FIND("kidney",C321)),ISNUMBER(FIND("neph",C321))),"NA")</f>
        <v>NA</v>
      </c>
      <c r="AU321" t="str">
        <f>IF(OR(Table1[[#This Row],[Rodents]],Table1[[#This Row],[Human]],Table1[[#This Row],[Pig]]),OR(ISNUMBER(FIND("brain",C321)),ISNUMBER(FIND("neur",C321)),ISNUMBER(FIND("nerv",C321))),"NA")</f>
        <v>NA</v>
      </c>
      <c r="AV321" t="str">
        <f>IF(OR(Table1[[#This Row],[Rodents]],Table1[[#This Row],[Human]],Table1[[#This Row],[Pig]]),OR(ISNUMBER(FIND("heart",C321)),ISNUMBER(FIND("cardi",C321))),"NA")</f>
        <v>NA</v>
      </c>
      <c r="AW321" t="str">
        <f>IF(OR(Table1[[#This Row],[Rodents]],Table1[[#This Row],[Human]],Table1[[#This Row],[Pig]]),OR(ISNUMBER(FIND("gastro",C321)),ISNUMBER(FIND("intesti",C321)),ISNUMBER(FIND("stomach",C321))),"NA")</f>
        <v>NA</v>
      </c>
      <c r="AX321" t="str">
        <f>IF(OR(Table1[[#This Row],[Rodents]],Table1[[#This Row],[Human]],Table1[[#This Row],[Pig]]),NOT(OR(AQ321,AR321,AS321,AT321,AU321,AV321,AW321)),"NA")</f>
        <v>NA</v>
      </c>
      <c r="AY321" t="b">
        <f>OR(ISNUMBER(FIND("SWCNT",C321)),ISNUMBER(FIND("SWNT",C321)),ISNUMBER(FIND("single-wall",C321)),ISNUMBER(FIND("single wall",C321)),ISNUMBER(FIND("Single wall",C321)),ISNUMBER(FIND("Single-wall",C321)),ISNUMBER(FIND("SWCNT",B321)),ISNUMBER(FIND("SWNT",B321)),ISNUMBER(FIND("single-wall",B321)),ISNUMBER(FIND("single wall",B321)),ISNUMBER(FIND("Single-wall",B321)),ISNUMBER(FIND("Single wall",B321)))</f>
        <v>1</v>
      </c>
      <c r="AZ321" t="b">
        <f>OR(ISNUMBER(FIND("MWCNT",C321)),ISNUMBER(FIND("MWNT",C321)),ISNUMBER(FIND("multi-wall",C321)),ISNUMBER(FIND("multi wall",C321)),ISNUMBER(FIND("multiwall",C321)),ISNUMBER(FIND("Multi-wall",C321)),ISNUMBER(FIND("Multi wall",C321)),ISNUMBER(FIND("Multiwall",C321)),ISNUMBER(FIND("MWCNT",B321)),ISNUMBER(FIND("MWNT",B321)),ISNUMBER(FIND("multi-wall",B321)),ISNUMBER(FIND("multi wall",B321)),ISNUMBER(FIND("multiwall",B321)),ISNUMBER(FIND("Multi-wall",B321)),ISNUMBER(FIND("Multi wall",B321)),ISNUMBER(FIND("Multiwall",B321)),ISNUMBER(FIND("Double-wall",B321)),ISNUMBER(FIND("Double wall",B321)),ISNUMBER(FIND("Doublewall",B321)),ISNUMBER(FIND("double-wall",B321)),ISNUMBER(FIND("double wall",B321)),ISNUMBER(FIND("doublewall",B321)))</f>
        <v>0</v>
      </c>
      <c r="BA321" t="b">
        <f>AND(Table1[[#This Row],[SWCNT]],Table1[[#This Row],[MWCNT]])</f>
        <v>0</v>
      </c>
      <c r="BB321" t="b">
        <f>IF(Table1[[#This Row],[SWCNT]]=TRUE,FALSE,IF(Table1[[#This Row],[MWCNT]]=TRUE,FALSE,TRUE))</f>
        <v>0</v>
      </c>
      <c r="BC321" s="18"/>
    </row>
    <row r="322" spans="1:55" ht="240.5">
      <c r="A322" t="s">
        <v>3441</v>
      </c>
      <c r="B322" s="2" t="s">
        <v>3443</v>
      </c>
      <c r="C322" s="16" t="s">
        <v>3445</v>
      </c>
      <c r="D322" s="17" t="s">
        <v>924</v>
      </c>
      <c r="E322" s="2">
        <v>2014</v>
      </c>
      <c r="F322" t="b">
        <f>OR(ISNUMBER(FIND("cytotoxic",C322)),ISNUMBER(FIND("Cytotoxic",C322)),ISNUMBER(FIND("cellular toxicity",C322)),ISNUMBER(FIND("cell death",C322)),ISNUMBER(FIND("viable",C322)),ISNUMBER(FIND("phytotoxic",C322)),ISNUMBER(FIND("acute toxicity",C322)),ISNUMBER(FIND("MTT",C322)),ISNUMBER(FIND("survival",C322)),ISNUMBER(FIND("prolifer",C322)),ISNUMBER(FIND("apoptosis",C322)),ISNUMBER(FIND("neurotoxic",C322)),ISNUMBER(FIND("  lysis ",C322)),ISNUMBER(FIND("necrosis",C322)),ISNUMBER(FIND("cellular death",C322))*3,ISNUMBER(FIND("LDH",C322)),ISNUMBER(FIND("Acute toxicity",C322)))</f>
        <v>1</v>
      </c>
      <c r="G322" t="b">
        <f>OR(ISNUMBER(FIND("genotoxic",C322)),ISNUMBER(FIND("genotoxicity",C322)),ISNUMBER(FIND("DNA damage",C322)),ISNUMBER(FIND("DNA",C322)),ISNUMBER(FIND("RNA",C322)),ISNUMBER(FIND("mesothelioma",C322)),ISNUMBER(FIND("carcino",C322)),ISNUMBER(FIND("mutagen",C322)),ISNUMBER(FIND("genetic",C322)))</f>
        <v>0</v>
      </c>
      <c r="H322" t="b">
        <f>OR(ISNUMBER(FIND("inflammatory",C322)),ISNUMBER(FIND("inflamm",C322)))</f>
        <v>1</v>
      </c>
      <c r="I322" t="b">
        <f>OR(ISNUMBER(FIND("immune",C322)),ISNUMBER(FIND("immunological",C322)),ISNUMBER(FIND("interleuk",C322)),ISNUMBER(FIND("platelet activation",C322)),ISNUMBER(FIND("monocyte",C322)),ISNUMBER(FIND("leukocyte",C322)),ISNUMBER(FIND("cytokine",C322)),ISNUMBER(FIND("CD4",C322)),ISNUMBER(FIND("CD8",C322)),ISNUMBER(FIND("T-cell",C322)))</f>
        <v>1</v>
      </c>
      <c r="J322" t="b">
        <f>OR(ISNUMBER(FIND("reactive oxygen",C322)),ISNUMBER(FIND("ROS",C322)),ISNUMBER(FIND("free radical",C322)),ISNUMBER(FIND("oxidative stress",C322)),ISNUMBER(FIND("peroxid",C322)),ISNUMBER(FIND("oxidative",C322)),ISNUMBER(FIND("antioxid",C322)))</f>
        <v>1</v>
      </c>
      <c r="K322" t="b">
        <f>OR(ISNUMBER(FIND("autophag",C322)))</f>
        <v>1</v>
      </c>
      <c r="L322" t="b">
        <f>OR(ISNUMBER(FIND("morpholog",C322)))</f>
        <v>0</v>
      </c>
      <c r="M322" t="b">
        <f>OR(ISNUMBER(FIND("fibrosis",C322)),ISNUMBER(FIND("Fibrosis",C322)),ISNUMBER(FIND("fibrot",C322)))</f>
        <v>0</v>
      </c>
      <c r="N322" t="b">
        <f>OR(ISNUMBER(FIND("offspring",C322)),ISNUMBER(FIND("Parental",C322)),ISNUMBER(FIND("parental",C322)),ISNUMBER(FIND("germline",C322)),ISNUMBER(FIND("reproduc",C322)),ISNUMBER(FIND("embryo",C322)))</f>
        <v>0</v>
      </c>
      <c r="O322" t="b">
        <f>OR(ISNUMBER(FIND("metabol",C322)),ISNUMBER(FIND("Metabol",C322)),ISNUMBER(FIND("digest",C322)),ISNUMBER(FIND("mitochon",C322)))</f>
        <v>1</v>
      </c>
      <c r="P322" t="b">
        <f>OR(ISNUMBER(FIND("ecotox",C322)),ISNUMBER(FIND("Ecotox",B322)),ISNUMBER(FIND("ecotox",B322)),ISNUMBER(FIND("Ecotox",C322)))</f>
        <v>0</v>
      </c>
      <c r="Q322" t="b">
        <f>OR(ISNUMBER(FIND("Bioaccum",C322)),ISNUMBER(FIND("bioaccum",C322)),ISNUMBER(FIND("accum",C322)))</f>
        <v>0</v>
      </c>
      <c r="R322" t="b">
        <f>OR(ISNUMBER(FIND("Occupation",C322)),ISNUMBER(FIND("occupation",C322)),ISNUMBER(FIND("worker",C322)),ISNUMBER(FIND("workforce",C322)))</f>
        <v>0</v>
      </c>
      <c r="S322" t="b">
        <f>NOT(OR(F322,G322,H322,I322,J322,K322,L322,M322,N322,O322,P322,Q322,R322))</f>
        <v>0</v>
      </c>
      <c r="U322" t="b">
        <f>OR(Table1[[#This Row],[Inflammation]],Table1[[#This Row],[Immune]])</f>
        <v>1</v>
      </c>
      <c r="V322" t="b">
        <f>IF(OR(Table1[[#This Row],[Rodents]],Table1[[#This Row],[Human]],Table1[[#This Row],[Pig]]),OR(ISNUMBER(FIND("intratrach",C322)),ISNUMBER(FIND("nasal ",C322)),ISNUMBER(FIND("instill",C322))),"NA")</f>
        <v>1</v>
      </c>
      <c r="W322" t="b">
        <f>IF(OR(Table1[[#This Row],[Rodents]],Table1[[#This Row],[Human]],Table1[[#This Row],[Pig]]),OR(ISNUMBER(FIND("dermal",C322)),ISNUMBER(FIND("skin ",C322))),"NA")</f>
        <v>0</v>
      </c>
      <c r="X322" t="b">
        <f>IF(OR(Table1[[#This Row],[Rodents]],Table1[[#This Row],[Human]],Table1[[#This Row],[Pig]]),OR(ISNUMBER(FIND("injected",C322)),ISNUMBER(FIND("periton",C322)),ISNUMBER(FIND("intrascrot",C322))),"NA")</f>
        <v>1</v>
      </c>
      <c r="Y322" t="b">
        <f>IF(OR(Table1[[#This Row],[Rodents]],Table1[[#This Row],[Human]],Table1[[#This Row],[Pig]]),NOT(OR(Table1[[#This Row],[Inhaled/Intratracheal/intranasal]],Table1[[#This Row],[Dermal]],Table1[[#This Row],[Injected]])),"NA")</f>
        <v>0</v>
      </c>
      <c r="AA322" t="b">
        <f>OR(ISNUMBER(FIND("fish ",C322)),ISNUMBER(FIND("Fish ",C322)),ISNUMBER(FIND("aquatic",C322)),ISNUMBER(FIND("daphnids",C322)),ISNUMBER(FIND("Carcinus maenas",C322)),ISNUMBER(FIND("Daphnia",C322)),ISNUMBER(FIND("Ruditapes philippinarum",C322)),ISNUMBER(FIND("daphnia",C322)),ISNUMBER(FIND("marine",C322)),ISNUMBER(FIND("mussel",C322)),ISNUMBER(FIND("algae",C322)),ISNUMBER(FIND("Donax faba",C322)),ISNUMBER(FIND("estuarine",C322)),ISNUMBER(FIND("snail",C322)),ISNUMBER(FIND("Prorocentrum donghaiense",C322)) )</f>
        <v>0</v>
      </c>
      <c r="AB322" t="b">
        <f>OR(ISNUMBER(FIND(" rat ",C322)),ISNUMBER(FIND(" rats ",C322)),ISNUMBER(FIND(" Rats ",C322)),ISNUMBER(FIND(" Rat ",C322)),ISNUMBER(FIND(" rat.",C322)),ISNUMBER(FIND(" rats.",C322)),ISNUMBER(FIND("mouse",C322)),ISNUMBER(FIND("mice",C322)), ISNUMBER(FIND(" Mice",C322)))</f>
        <v>1</v>
      </c>
      <c r="AC322" t="b">
        <f>OR(ISNUMBER(FIND(" cell ",C322)),ISNUMBER(FIND("fibroblast",C322)),ISNUMBER(FIND("macrophage",C322)),ISNUMBER(FIND("epithelial",C322)),ISNUMBER(FIND("endothelial",C322)),ISNUMBER(FIND("neuron",C322)),ISNUMBER(FIND(" cells ",C322)),ISNUMBER(FIND("RBC",C322)),ISNUMBER(FIND("mitochond",C322)),ISNUMBER(FIND("adipocyte",C322)),ISNUMBER(FIND("osteo",C322)),ISNUMBER(FIND("keratin",C322)),ISNUMBER(FIND(" cell's ",C322)),ISNUMBER(FIND("eukary",C322)),ISNUMBER(FIND("sperm",C322)))</f>
        <v>1</v>
      </c>
      <c r="AD322" t="b">
        <f>OR(ISNUMBER(FIND("human",B322)),ISNUMBER(FIND("workers",B322)),ISNUMBER(FIND("workforces",B322)),ISNUMBER(FIND("occupational",B322)),ISNUMBER(FIND("Case report",B322)),ISNUMBER(FIND("Workplaces",B322)),ISNUMBER(FIND("worker",B322)))</f>
        <v>0</v>
      </c>
      <c r="AE322" t="b">
        <f>OR(ISNUMBER(FIND(" plant ",C322)),ISNUMBER(FIND("Plant ",C322)),ISNUMBER(FIND("tomato",C322)),ISNUMBER(FIND("plants",C322)),ISNUMBER(FIND("Plants",C322)),ISNUMBER(FIND("algae",C322)),ISNUMBER(FIND("lettuce",C322)),ISNUMBER(FIND("green gram sprouts ",C322)),ISNUMBER(FIND("Cucurbita pepo",C322)),ISNUMBER(FIND("bean ",C322)),ISNUMBER(FIND("chloroplast",C322)),ISNUMBER(FIND("chlorophyll",C322)),ISNUMBER(FIND("seedling",C322)),ISNUMBER(FIND("canola",C322)),ISNUMBER(FIND("shoot",C322)),ISNUMBER(FIND("photosynthes",C322)),ISNUMBER(FIND(" leaves ",C322)),,ISNUMBER(FIND("agriculture",C322)),ISNUMBER(FIND(" crops ",C322)))</f>
        <v>0</v>
      </c>
      <c r="AF322" t="b">
        <f>OR(ISNUMBER(FIND("bacteria",C322)),ISNUMBER(FIND("Bacteria",C322)),ISNUMBER(FIND("Bacterium",C322)),ISNUMBER(FIND("bacterium",C322)),ISNUMBER(FIND(" coli ",C322)))</f>
        <v>0</v>
      </c>
      <c r="AG322" t="b">
        <f>OR(ISNUMBER(FIND("fungi",C322)),ISNUMBER(FIND("Fungi",C322)),ISNUMBER(FIND("fungus",C322)),ISNUMBER(FIND("Fungus",C322)),ISNUMBER(FIND("mushroom",C322)),ISNUMBER(FIND("Mushroom",C322)),ISNUMBER(FIND(" mold ",C322)))</f>
        <v>0</v>
      </c>
      <c r="AH322" t="b">
        <f>OR(ISNUMBER(FIND("Pig ",C322)),ISNUMBER(FIND("pig ",C322)),ISNUMBER(FIND("Pigs ",C322)),ISNUMBER(FIND("pigs ",C322)))</f>
        <v>0</v>
      </c>
      <c r="AI322" t="b">
        <f>OR(ISNUMBER(FIND(" C. elegans",C322)),ISNUMBER(FIND("Caenorhabditis elegans",C322)),ISNUMBER(FIND("earthworms",C322)),ISNUMBER(FIND(" Ficopomatus enigmaticus",C322)),ISNUMBER(FIND("larva",C322)),ISNUMBER(FIND("Lumbriculus variegatus",C322)),ISNUMBER(FIND("nematode",C322)))</f>
        <v>0</v>
      </c>
      <c r="AJ322" t="b">
        <f>NOT(OR(AA322,AB322,AC322,AD322,AE322,AF322,AG322,AH322,AI322))</f>
        <v>0</v>
      </c>
      <c r="AL322" t="b">
        <f>OR(AA322,AB322,AD322,AE322,AF322,AG322,AH322,AI322)</f>
        <v>1</v>
      </c>
      <c r="AM322" t="b">
        <f>IF(Table1[[#This Row],[In vivo?]],IF(Table1[[#This Row],[Cell]],FALSE,TRUE),FALSE)</f>
        <v>0</v>
      </c>
      <c r="AN322" t="b">
        <f>AND(AC322,AL322)</f>
        <v>1</v>
      </c>
      <c r="AO322" t="b">
        <f>IF(Table1[[#This Row],[Cell]],IF(Table1[[#This Row],[In vivo?]],FALSE,TRUE),FALSE)</f>
        <v>0</v>
      </c>
      <c r="AP322" t="b">
        <f>NOT(OR(Table1[[#This Row],[In vivo?]],Table1[[#This Row],[Only in Cell]]))</f>
        <v>0</v>
      </c>
      <c r="AQ322" t="b">
        <f>IF(OR(Table1[[#This Row],[Rodents]],Table1[[#This Row],[Human]],Table1[[#This Row],[Pig]]),OR(ISNUMBER(FIND("pulmonary",C322)),ISNUMBER(FIND("lung",C322))),"NA")</f>
        <v>1</v>
      </c>
      <c r="AR322" t="b">
        <f>IF(OR(Table1[[#This Row],[Rodents]],Table1[[#This Row],[Human]],Table1[[#This Row],[Pig]]),OR(ISNUMBER(FIND("skin",C322)),ISNUMBER(FIND("dermal",C322))),"NA")</f>
        <v>0</v>
      </c>
      <c r="AS322" t="b">
        <f>IF(OR(Table1[[#This Row],[Rodents]],Table1[[#This Row],[Human]],Table1[[#This Row],[Pig]]),OR(ISNUMBER(FIND("liver",C322)),ISNUMBER(FIND("hepat",C322))),"NA")</f>
        <v>0</v>
      </c>
      <c r="AT322" t="b">
        <f>IF(OR(Table1[[#This Row],[Rodents]],Table1[[#This Row],[Human]],Table1[[#This Row],[Pig]]),OR(ISNUMBER(FIND("kidney",C322)),ISNUMBER(FIND("neph",C322))),"NA")</f>
        <v>0</v>
      </c>
      <c r="AU322" t="b">
        <f>IF(OR(Table1[[#This Row],[Rodents]],Table1[[#This Row],[Human]],Table1[[#This Row],[Pig]]),OR(ISNUMBER(FIND("brain",C322)),ISNUMBER(FIND("neur",C322)),ISNUMBER(FIND("nerv",C322))),"NA")</f>
        <v>0</v>
      </c>
      <c r="AV322" t="b">
        <f>IF(OR(Table1[[#This Row],[Rodents]],Table1[[#This Row],[Human]],Table1[[#This Row],[Pig]]),OR(ISNUMBER(FIND("heart",C322)),ISNUMBER(FIND("cardi",C322))),"NA")</f>
        <v>0</v>
      </c>
      <c r="AW322" t="b">
        <f>IF(OR(Table1[[#This Row],[Rodents]],Table1[[#This Row],[Human]],Table1[[#This Row],[Pig]]),OR(ISNUMBER(FIND("gastro",C322)),ISNUMBER(FIND("intesti",C322)),ISNUMBER(FIND("stomach",C322))),"NA")</f>
        <v>0</v>
      </c>
      <c r="AX322" t="b">
        <f>IF(OR(Table1[[#This Row],[Rodents]],Table1[[#This Row],[Human]],Table1[[#This Row],[Pig]]),NOT(OR(AQ322,AR322,AS322,AT322,AU322,AV322,AW322)),"NA")</f>
        <v>0</v>
      </c>
      <c r="AY322" t="b">
        <f>OR(ISNUMBER(FIND("SWCNT",C322)),ISNUMBER(FIND("SWNT",C322)),ISNUMBER(FIND("single-wall",C322)),ISNUMBER(FIND("single wall",C322)),ISNUMBER(FIND("Single wall",C322)),ISNUMBER(FIND("Single-wall",C322)),ISNUMBER(FIND("SWCNT",B322)),ISNUMBER(FIND("SWNT",B322)),ISNUMBER(FIND("single-wall",B322)),ISNUMBER(FIND("single wall",B322)),ISNUMBER(FIND("Single-wall",B322)),ISNUMBER(FIND("Single wall",B322)))</f>
        <v>1</v>
      </c>
      <c r="AZ322" t="b">
        <f>OR(ISNUMBER(FIND("MWCNT",C322)),ISNUMBER(FIND("MWNT",C322)),ISNUMBER(FIND("multi-wall",C322)),ISNUMBER(FIND("multi wall",C322)),ISNUMBER(FIND("multiwall",C322)),ISNUMBER(FIND("Multi-wall",C322)),ISNUMBER(FIND("Multi wall",C322)),ISNUMBER(FIND("Multiwall",C322)),ISNUMBER(FIND("MWCNT",B322)),ISNUMBER(FIND("MWNT",B322)),ISNUMBER(FIND("multi-wall",B322)),ISNUMBER(FIND("multi wall",B322)),ISNUMBER(FIND("multiwall",B322)),ISNUMBER(FIND("Multi-wall",B322)),ISNUMBER(FIND("Multi wall",B322)),ISNUMBER(FIND("Multiwall",B322)),ISNUMBER(FIND("Double-wall",B322)),ISNUMBER(FIND("Double wall",B322)),ISNUMBER(FIND("Doublewall",B322)),ISNUMBER(FIND("double-wall",B322)),ISNUMBER(FIND("double wall",B322)),ISNUMBER(FIND("doublewall",B322)))</f>
        <v>0</v>
      </c>
      <c r="BA322" t="b">
        <f>AND(Table1[[#This Row],[SWCNT]],Table1[[#This Row],[MWCNT]])</f>
        <v>0</v>
      </c>
      <c r="BB322" t="b">
        <f>IF(Table1[[#This Row],[SWCNT]]=TRUE,FALSE,IF(Table1[[#This Row],[MWCNT]]=TRUE,FALSE,TRUE))</f>
        <v>0</v>
      </c>
      <c r="BC322" s="18"/>
    </row>
    <row r="323" spans="1:55" ht="259">
      <c r="A323" t="s">
        <v>3447</v>
      </c>
      <c r="B323" s="2" t="s">
        <v>3450</v>
      </c>
      <c r="C323" s="16" t="s">
        <v>3453</v>
      </c>
      <c r="D323" s="17" t="s">
        <v>403</v>
      </c>
      <c r="E323" s="2">
        <v>2014</v>
      </c>
      <c r="F323" t="b">
        <f>OR(ISNUMBER(FIND("cytotoxic",C323)),ISNUMBER(FIND("Cytotoxic",C323)),ISNUMBER(FIND("cellular toxicity",C323)),ISNUMBER(FIND("cell death",C323)),ISNUMBER(FIND("viable",C323)),ISNUMBER(FIND("phytotoxic",C323)),ISNUMBER(FIND("acute toxicity",C323)),ISNUMBER(FIND("MTT",C323)),ISNUMBER(FIND("survival",C323)),ISNUMBER(FIND("prolifer",C323)),ISNUMBER(FIND("apoptosis",C323)),ISNUMBER(FIND("neurotoxic",C323)),ISNUMBER(FIND("  lysis ",C323)),ISNUMBER(FIND("necrosis",C323)),ISNUMBER(FIND("cellular death",C323))*3,ISNUMBER(FIND("LDH",C323)),ISNUMBER(FIND("Acute toxicity",C323)))</f>
        <v>1</v>
      </c>
      <c r="G323" t="b">
        <f>OR(ISNUMBER(FIND("genotoxic",C323)),ISNUMBER(FIND("genotoxicity",C323)),ISNUMBER(FIND("DNA damage",C323)),ISNUMBER(FIND("DNA",C323)),ISNUMBER(FIND("RNA",C323)),ISNUMBER(FIND("mesothelioma",C323)),ISNUMBER(FIND("carcino",C323)),ISNUMBER(FIND("mutagen",C323)),ISNUMBER(FIND("genetic",C323)))</f>
        <v>1</v>
      </c>
      <c r="H323" t="b">
        <f>OR(ISNUMBER(FIND("inflammatory",C323)),ISNUMBER(FIND("inflamm",C323)))</f>
        <v>1</v>
      </c>
      <c r="I323" t="b">
        <f>OR(ISNUMBER(FIND("immune",C323)),ISNUMBER(FIND("immunological",C323)),ISNUMBER(FIND("interleuk",C323)),ISNUMBER(FIND("platelet activation",C323)),ISNUMBER(FIND("monocyte",C323)),ISNUMBER(FIND("leukocyte",C323)),ISNUMBER(FIND("cytokine",C323)),ISNUMBER(FIND("CD4",C323)),ISNUMBER(FIND("CD8",C323)),ISNUMBER(FIND("T-cell",C323)))</f>
        <v>0</v>
      </c>
      <c r="J323" t="b">
        <f>OR(ISNUMBER(FIND("reactive oxygen",C323)),ISNUMBER(FIND("ROS",C323)),ISNUMBER(FIND("free radical",C323)),ISNUMBER(FIND("oxidative stress",C323)),ISNUMBER(FIND("peroxid",C323)),ISNUMBER(FIND("oxidative",C323)),ISNUMBER(FIND("antioxid",C323)))</f>
        <v>0</v>
      </c>
      <c r="K323" t="b">
        <f>OR(ISNUMBER(FIND("autophag",C323)))</f>
        <v>0</v>
      </c>
      <c r="L323" t="b">
        <f>OR(ISNUMBER(FIND("morpholog",C323)))</f>
        <v>0</v>
      </c>
      <c r="M323" t="b">
        <f>OR(ISNUMBER(FIND("fibrosis",C323)),ISNUMBER(FIND("Fibrosis",C323)),ISNUMBER(FIND("fibrot",C323)))</f>
        <v>0</v>
      </c>
      <c r="N323" t="b">
        <f>OR(ISNUMBER(FIND("offspring",C323)),ISNUMBER(FIND("Parental",C323)),ISNUMBER(FIND("parental",C323)),ISNUMBER(FIND("germline",C323)),ISNUMBER(FIND("reproduc",C323)),ISNUMBER(FIND("embryo",C323)))</f>
        <v>0</v>
      </c>
      <c r="O323" t="b">
        <f>OR(ISNUMBER(FIND("metabol",C323)),ISNUMBER(FIND("Metabol",C323)),ISNUMBER(FIND("digest",C323)),ISNUMBER(FIND("mitochon",C323)))</f>
        <v>0</v>
      </c>
      <c r="P323" t="b">
        <f>OR(ISNUMBER(FIND("ecotox",C323)),ISNUMBER(FIND("Ecotox",B323)),ISNUMBER(FIND("ecotox",B323)),ISNUMBER(FIND("Ecotox",C323)))</f>
        <v>0</v>
      </c>
      <c r="Q323" t="b">
        <f>OR(ISNUMBER(FIND("Bioaccum",C323)),ISNUMBER(FIND("bioaccum",C323)),ISNUMBER(FIND("accum",C323)))</f>
        <v>0</v>
      </c>
      <c r="R323" t="b">
        <f>OR(ISNUMBER(FIND("Occupation",C323)),ISNUMBER(FIND("occupation",C323)),ISNUMBER(FIND("worker",C323)),ISNUMBER(FIND("workforce",C323)))</f>
        <v>0</v>
      </c>
      <c r="S323" t="b">
        <f>NOT(OR(F323,G323,H323,I323,J323,K323,L323,M323,N323,O323,P323,Q323,R323))</f>
        <v>0</v>
      </c>
      <c r="U323" t="b">
        <f>OR(Table1[[#This Row],[Inflammation]],Table1[[#This Row],[Immune]])</f>
        <v>1</v>
      </c>
      <c r="V323" t="str">
        <f>IF(OR(Table1[[#This Row],[Rodents]],Table1[[#This Row],[Human]],Table1[[#This Row],[Pig]]),OR(ISNUMBER(FIND("intratrach",C323)),ISNUMBER(FIND("nasal ",C323)),ISNUMBER(FIND("instill",C323))),"NA")</f>
        <v>NA</v>
      </c>
      <c r="W323" t="str">
        <f>IF(OR(Table1[[#This Row],[Rodents]],Table1[[#This Row],[Human]],Table1[[#This Row],[Pig]]),OR(ISNUMBER(FIND("dermal",C323)),ISNUMBER(FIND("skin ",C323))),"NA")</f>
        <v>NA</v>
      </c>
      <c r="X323" t="str">
        <f>IF(OR(Table1[[#This Row],[Rodents]],Table1[[#This Row],[Human]],Table1[[#This Row],[Pig]]),OR(ISNUMBER(FIND("injected",C323)),ISNUMBER(FIND("periton",C323)),ISNUMBER(FIND("intrascrot",C323))),"NA")</f>
        <v>NA</v>
      </c>
      <c r="Y323" t="str">
        <f>IF(OR(Table1[[#This Row],[Rodents]],Table1[[#This Row],[Human]],Table1[[#This Row],[Pig]]),NOT(OR(Table1[[#This Row],[Inhaled/Intratracheal/intranasal]],Table1[[#This Row],[Dermal]],Table1[[#This Row],[Injected]])),"NA")</f>
        <v>NA</v>
      </c>
      <c r="AA323" t="b">
        <f>OR(ISNUMBER(FIND("fish ",C323)),ISNUMBER(FIND("Fish ",C323)),ISNUMBER(FIND("aquatic",C323)),ISNUMBER(FIND("daphnids",C323)),ISNUMBER(FIND("Carcinus maenas",C323)),ISNUMBER(FIND("Daphnia",C323)),ISNUMBER(FIND("Ruditapes philippinarum",C323)),ISNUMBER(FIND("daphnia",C323)),ISNUMBER(FIND("marine",C323)),ISNUMBER(FIND("mussel",C323)),ISNUMBER(FIND("algae",C323)),ISNUMBER(FIND("Donax faba",C323)),ISNUMBER(FIND("estuarine",C323)),ISNUMBER(FIND("snail",C323)),ISNUMBER(FIND("Prorocentrum donghaiense",C323)) )</f>
        <v>0</v>
      </c>
      <c r="AB323" t="b">
        <f>OR(ISNUMBER(FIND(" rat ",C323)),ISNUMBER(FIND(" rats ",C323)),ISNUMBER(FIND(" Rats ",C323)),ISNUMBER(FIND(" Rat ",C323)),ISNUMBER(FIND(" rat.",C323)),ISNUMBER(FIND(" rats.",C323)),ISNUMBER(FIND("mouse",C323)),ISNUMBER(FIND("mice",C323)), ISNUMBER(FIND(" Mice",C323)))</f>
        <v>0</v>
      </c>
      <c r="AC323" t="b">
        <f>OR(ISNUMBER(FIND(" cell ",C323)),ISNUMBER(FIND("fibroblast",C323)),ISNUMBER(FIND("macrophage",C323)),ISNUMBER(FIND("epithelial",C323)),ISNUMBER(FIND("endothelial",C323)),ISNUMBER(FIND("neuron",C323)),ISNUMBER(FIND(" cells ",C323)),ISNUMBER(FIND("RBC",C323)),ISNUMBER(FIND("mitochond",C323)),ISNUMBER(FIND("adipocyte",C323)),ISNUMBER(FIND("osteo",C323)),ISNUMBER(FIND("keratin",C323)),ISNUMBER(FIND(" cell's ",C323)),ISNUMBER(FIND("eukary",C323)),ISNUMBER(FIND("sperm",C323)))</f>
        <v>1</v>
      </c>
      <c r="AD323" t="b">
        <v>0</v>
      </c>
      <c r="AE323" t="b">
        <f>OR(ISNUMBER(FIND(" plant ",C323)),ISNUMBER(FIND("Plant ",C323)),ISNUMBER(FIND("tomato",C323)),ISNUMBER(FIND("plants",C323)),ISNUMBER(FIND("Plants",C323)),ISNUMBER(FIND("algae",C323)),ISNUMBER(FIND("lettuce",C323)),ISNUMBER(FIND("green gram sprouts ",C323)),ISNUMBER(FIND("Cucurbita pepo",C323)),ISNUMBER(FIND("bean ",C323)),ISNUMBER(FIND("chloroplast",C323)),ISNUMBER(FIND("chlorophyll",C323)),ISNUMBER(FIND("seedling",C323)),ISNUMBER(FIND("canola",C323)),ISNUMBER(FIND("shoot",C323)),ISNUMBER(FIND("photosynthes",C323)),ISNUMBER(FIND(" leaves ",C323)),,ISNUMBER(FIND("agriculture",C323)),ISNUMBER(FIND(" crops ",C323)))</f>
        <v>0</v>
      </c>
      <c r="AF323" t="b">
        <f>OR(ISNUMBER(FIND("bacteria",C323)),ISNUMBER(FIND("Bacteria",C323)),ISNUMBER(FIND("Bacterium",C323)),ISNUMBER(FIND("bacterium",C323)),ISNUMBER(FIND(" coli ",C323)))</f>
        <v>0</v>
      </c>
      <c r="AG323" t="b">
        <f>OR(ISNUMBER(FIND("fungi",C323)),ISNUMBER(FIND("Fungi",C323)),ISNUMBER(FIND("fungus",C323)),ISNUMBER(FIND("Fungus",C323)),ISNUMBER(FIND("mushroom",C323)),ISNUMBER(FIND("Mushroom",C323)),ISNUMBER(FIND(" mold ",C323)))</f>
        <v>0</v>
      </c>
      <c r="AH323" t="b">
        <f>OR(ISNUMBER(FIND("Pig ",C323)),ISNUMBER(FIND("pig ",C323)),ISNUMBER(FIND("Pigs ",C323)),ISNUMBER(FIND("pigs ",C323)))</f>
        <v>0</v>
      </c>
      <c r="AI323" t="b">
        <f>OR(ISNUMBER(FIND(" C. elegans",C323)),ISNUMBER(FIND("Caenorhabditis elegans",C323)),ISNUMBER(FIND("earthworms",C323)),ISNUMBER(FIND(" Ficopomatus enigmaticus",C323)),ISNUMBER(FIND("larva",C323)),ISNUMBER(FIND("Lumbriculus variegatus",C323)),ISNUMBER(FIND("nematode",C323)))</f>
        <v>0</v>
      </c>
      <c r="AJ323" t="b">
        <f>NOT(OR(AA323,AB323,AC323,AD323,AE323,AF323,AG323,AH323,AI323))</f>
        <v>0</v>
      </c>
      <c r="AL323" t="b">
        <f>OR(AA323,AB323,AD323,AE323,AF323,AG323,AH323,AI323)</f>
        <v>0</v>
      </c>
      <c r="AM323" t="b">
        <f>IF(Table1[[#This Row],[In vivo?]],IF(Table1[[#This Row],[Cell]],FALSE,TRUE),FALSE)</f>
        <v>0</v>
      </c>
      <c r="AN323" t="b">
        <f>AND(AC323,AL323)</f>
        <v>0</v>
      </c>
      <c r="AO323" t="b">
        <f>IF(Table1[[#This Row],[Cell]],IF(Table1[[#This Row],[In vivo?]],FALSE,TRUE),FALSE)</f>
        <v>1</v>
      </c>
      <c r="AP323" t="b">
        <f>NOT(OR(Table1[[#This Row],[In vivo?]],Table1[[#This Row],[Only in Cell]]))</f>
        <v>0</v>
      </c>
      <c r="AQ323" t="str">
        <f>IF(OR(Table1[[#This Row],[Rodents]],Table1[[#This Row],[Human]],Table1[[#This Row],[Pig]]),OR(ISNUMBER(FIND("pulmonary",C323)),ISNUMBER(FIND("lung",C323))),"NA")</f>
        <v>NA</v>
      </c>
      <c r="AR323" t="str">
        <f>IF(OR(Table1[[#This Row],[Rodents]],Table1[[#This Row],[Human]],Table1[[#This Row],[Pig]]),OR(ISNUMBER(FIND("skin",C323)),ISNUMBER(FIND("dermal",C323))),"NA")</f>
        <v>NA</v>
      </c>
      <c r="AS323" t="str">
        <f>IF(OR(Table1[[#This Row],[Rodents]],Table1[[#This Row],[Human]],Table1[[#This Row],[Pig]]),OR(ISNUMBER(FIND("liver",C323)),ISNUMBER(FIND("hepat",C323))),"NA")</f>
        <v>NA</v>
      </c>
      <c r="AT323" t="str">
        <f>IF(OR(Table1[[#This Row],[Rodents]],Table1[[#This Row],[Human]],Table1[[#This Row],[Pig]]),OR(ISNUMBER(FIND("kidney",C323)),ISNUMBER(FIND("neph",C323))),"NA")</f>
        <v>NA</v>
      </c>
      <c r="AU323" t="str">
        <f>IF(OR(Table1[[#This Row],[Rodents]],Table1[[#This Row],[Human]],Table1[[#This Row],[Pig]]),OR(ISNUMBER(FIND("brain",C323)),ISNUMBER(FIND("neur",C323)),ISNUMBER(FIND("nerv",C323))),"NA")</f>
        <v>NA</v>
      </c>
      <c r="AV323" t="str">
        <f>IF(OR(Table1[[#This Row],[Rodents]],Table1[[#This Row],[Human]],Table1[[#This Row],[Pig]]),OR(ISNUMBER(FIND("heart",C323)),ISNUMBER(FIND("cardi",C323))),"NA")</f>
        <v>NA</v>
      </c>
      <c r="AW323" t="str">
        <f>IF(OR(Table1[[#This Row],[Rodents]],Table1[[#This Row],[Human]],Table1[[#This Row],[Pig]]),OR(ISNUMBER(FIND("gastro",C323)),ISNUMBER(FIND("intesti",C323)),ISNUMBER(FIND("stomach",C323))),"NA")</f>
        <v>NA</v>
      </c>
      <c r="AX323" t="str">
        <f>IF(OR(Table1[[#This Row],[Rodents]],Table1[[#This Row],[Human]],Table1[[#This Row],[Pig]]),NOT(OR(AQ323,AR323,AS323,AT323,AU323,AV323,AW323)),"NA")</f>
        <v>NA</v>
      </c>
      <c r="AY323" t="b">
        <f>OR(ISNUMBER(FIND("SWCNT",C323)),ISNUMBER(FIND("SWNT",C323)),ISNUMBER(FIND("single-wall",C323)),ISNUMBER(FIND("single wall",C323)),ISNUMBER(FIND("Single wall",C323)),ISNUMBER(FIND("Single-wall",C323)),ISNUMBER(FIND("SWCNT",B323)),ISNUMBER(FIND("SWNT",B323)),ISNUMBER(FIND("single-wall",B323)),ISNUMBER(FIND("single wall",B323)),ISNUMBER(FIND("Single-wall",B323)),ISNUMBER(FIND("Single wall",B323)))</f>
        <v>0</v>
      </c>
      <c r="AZ323" t="b">
        <f>OR(ISNUMBER(FIND("MWCNT",C323)),ISNUMBER(FIND("MWNT",C323)),ISNUMBER(FIND("multi-wall",C323)),ISNUMBER(FIND("multi wall",C323)),ISNUMBER(FIND("multiwall",C323)),ISNUMBER(FIND("Multi-wall",C323)),ISNUMBER(FIND("Multi wall",C323)),ISNUMBER(FIND("Multiwall",C323)),ISNUMBER(FIND("MWCNT",B323)),ISNUMBER(FIND("MWNT",B323)),ISNUMBER(FIND("multi-wall",B323)),ISNUMBER(FIND("multi wall",B323)),ISNUMBER(FIND("multiwall",B323)),ISNUMBER(FIND("Multi-wall",B323)),ISNUMBER(FIND("Multi wall",B323)),ISNUMBER(FIND("Multiwall",B323)),ISNUMBER(FIND("Double-wall",B323)),ISNUMBER(FIND("Double wall",B323)),ISNUMBER(FIND("Doublewall",B323)),ISNUMBER(FIND("double-wall",B323)),ISNUMBER(FIND("double wall",B323)),ISNUMBER(FIND("doublewall",B323)))</f>
        <v>1</v>
      </c>
      <c r="BA323" t="b">
        <f>AND(Table1[[#This Row],[SWCNT]],Table1[[#This Row],[MWCNT]])</f>
        <v>0</v>
      </c>
      <c r="BB323" t="b">
        <f>IF(Table1[[#This Row],[SWCNT]]=TRUE,FALSE,IF(Table1[[#This Row],[MWCNT]]=TRUE,FALSE,TRUE))</f>
        <v>0</v>
      </c>
      <c r="BC323" s="18"/>
    </row>
    <row r="324" spans="1:55" ht="333">
      <c r="A324" t="s">
        <v>3461</v>
      </c>
      <c r="B324" s="2" t="s">
        <v>3464</v>
      </c>
      <c r="C324" s="16" t="s">
        <v>3467</v>
      </c>
      <c r="D324" s="17" t="s">
        <v>93</v>
      </c>
      <c r="E324" s="2">
        <v>2014</v>
      </c>
      <c r="F324" t="b">
        <f>OR(ISNUMBER(FIND("cytotoxic",C324)),ISNUMBER(FIND("Cytotoxic",C324)),ISNUMBER(FIND("cellular toxicity",C324)),ISNUMBER(FIND("cell death",C324)),ISNUMBER(FIND("viable",C324)),ISNUMBER(FIND("phytotoxic",C324)),ISNUMBER(FIND("acute toxicity",C324)),ISNUMBER(FIND("MTT",C324)),ISNUMBER(FIND("survival",C324)),ISNUMBER(FIND("prolifer",C324)),ISNUMBER(FIND("apoptosis",C324)),ISNUMBER(FIND("neurotoxic",C324)),ISNUMBER(FIND("  lysis ",C324)),ISNUMBER(FIND("necrosis",C324)),ISNUMBER(FIND("cellular death",C324))*3,ISNUMBER(FIND("LDH",C324)),ISNUMBER(FIND("Acute toxicity",C324)))</f>
        <v>0</v>
      </c>
      <c r="G324" t="b">
        <f>OR(ISNUMBER(FIND("genotoxic",C324)),ISNUMBER(FIND("genotoxicity",C324)),ISNUMBER(FIND("DNA damage",C324)),ISNUMBER(FIND("DNA",C324)),ISNUMBER(FIND("RNA",C324)),ISNUMBER(FIND("mesothelioma",C324)),ISNUMBER(FIND("carcino",C324)),ISNUMBER(FIND("mutagen",C324)),ISNUMBER(FIND("genetic",C324)))</f>
        <v>0</v>
      </c>
      <c r="H324" t="b">
        <f>OR(ISNUMBER(FIND("inflammatory",C324)),ISNUMBER(FIND("inflamm",C324)))</f>
        <v>1</v>
      </c>
      <c r="I324" t="b">
        <f>OR(ISNUMBER(FIND("immune",C324)),ISNUMBER(FIND("immunological",C324)),ISNUMBER(FIND("interleuk",C324)),ISNUMBER(FIND("platelet activation",C324)),ISNUMBER(FIND("monocyte",C324)),ISNUMBER(FIND("leukocyte",C324)),ISNUMBER(FIND("cytokine",C324)),ISNUMBER(FIND("CD4",C324)),ISNUMBER(FIND("CD8",C324)),ISNUMBER(FIND("T-cell",C324)))</f>
        <v>0</v>
      </c>
      <c r="J324" t="b">
        <f>OR(ISNUMBER(FIND("reactive oxygen",C324)),ISNUMBER(FIND("ROS",C324)),ISNUMBER(FIND("free radical",C324)),ISNUMBER(FIND("oxidative stress",C324)),ISNUMBER(FIND("peroxid",C324)),ISNUMBER(FIND("oxidative",C324)),ISNUMBER(FIND("antioxid",C324)))</f>
        <v>0</v>
      </c>
      <c r="K324" t="b">
        <f>OR(ISNUMBER(FIND("autophag",C324)))</f>
        <v>0</v>
      </c>
      <c r="L324" t="b">
        <f>OR(ISNUMBER(FIND("morpholog",C324)))</f>
        <v>0</v>
      </c>
      <c r="M324" t="b">
        <f>OR(ISNUMBER(FIND("fibrosis",C324)),ISNUMBER(FIND("Fibrosis",C324)),ISNUMBER(FIND("fibrot",C324)))</f>
        <v>0</v>
      </c>
      <c r="N324" t="b">
        <f>OR(ISNUMBER(FIND("offspring",C324)),ISNUMBER(FIND("Parental",C324)),ISNUMBER(FIND("parental",C324)),ISNUMBER(FIND("germline",C324)),ISNUMBER(FIND("reproduc",C324)),ISNUMBER(FIND("embryo",C324)))</f>
        <v>0</v>
      </c>
      <c r="O324" t="b">
        <f>OR(ISNUMBER(FIND("metabol",C324)),ISNUMBER(FIND("Metabol",C324)),ISNUMBER(FIND("digest",C324)),ISNUMBER(FIND("mitochon",C324)))</f>
        <v>0</v>
      </c>
      <c r="P324" t="b">
        <f>OR(ISNUMBER(FIND("ecotox",C324)),ISNUMBER(FIND("Ecotox",B324)),ISNUMBER(FIND("ecotox",B324)),ISNUMBER(FIND("Ecotox",C324)))</f>
        <v>0</v>
      </c>
      <c r="Q324" t="b">
        <f>OR(ISNUMBER(FIND("Bioaccum",C324)),ISNUMBER(FIND("bioaccum",C324)),ISNUMBER(FIND("accum",C324)))</f>
        <v>0</v>
      </c>
      <c r="R324" t="b">
        <f>OR(ISNUMBER(FIND("Occupation",C324)),ISNUMBER(FIND("occupation",C324)),ISNUMBER(FIND("worker",C324)),ISNUMBER(FIND("workforce",C324)))</f>
        <v>0</v>
      </c>
      <c r="S324" t="b">
        <f>NOT(OR(F324,G324,H324,I324,J324,K324,L324,M324,N324,O324,P324,Q324,R324))</f>
        <v>0</v>
      </c>
      <c r="U324" t="b">
        <f>OR(Table1[[#This Row],[Inflammation]],Table1[[#This Row],[Immune]])</f>
        <v>1</v>
      </c>
      <c r="V324" t="b">
        <f>IF(OR(Table1[[#This Row],[Rodents]],Table1[[#This Row],[Human]],Table1[[#This Row],[Pig]]),OR(ISNUMBER(FIND("intratrach",C324)),ISNUMBER(FIND("nasal ",C324)),ISNUMBER(FIND("instill",C324))),"NA")</f>
        <v>0</v>
      </c>
      <c r="W324" t="b">
        <f>IF(OR(Table1[[#This Row],[Rodents]],Table1[[#This Row],[Human]],Table1[[#This Row],[Pig]]),OR(ISNUMBER(FIND("dermal",C324)),ISNUMBER(FIND("skin ",C324))),"NA")</f>
        <v>0</v>
      </c>
      <c r="X324" t="b">
        <f>IF(OR(Table1[[#This Row],[Rodents]],Table1[[#This Row],[Human]],Table1[[#This Row],[Pig]]),OR(ISNUMBER(FIND("injected",C324)),ISNUMBER(FIND("periton",C324)),ISNUMBER(FIND("intrascrot",C324))),"NA")</f>
        <v>0</v>
      </c>
      <c r="Y324" t="b">
        <f>IF(OR(Table1[[#This Row],[Rodents]],Table1[[#This Row],[Human]],Table1[[#This Row],[Pig]]),NOT(OR(Table1[[#This Row],[Inhaled/Intratracheal/intranasal]],Table1[[#This Row],[Dermal]],Table1[[#This Row],[Injected]])),"NA")</f>
        <v>1</v>
      </c>
      <c r="AA324" t="b">
        <f>OR(ISNUMBER(FIND("fish ",C324)),ISNUMBER(FIND("Fish ",C324)),ISNUMBER(FIND("aquatic",C324)),ISNUMBER(FIND("daphnids",C324)),ISNUMBER(FIND("Carcinus maenas",C324)),ISNUMBER(FIND("Daphnia",C324)),ISNUMBER(FIND("Ruditapes philippinarum",C324)),ISNUMBER(FIND("daphnia",C324)),ISNUMBER(FIND("marine",C324)),ISNUMBER(FIND("mussel",C324)),ISNUMBER(FIND("algae",C324)),ISNUMBER(FIND("Donax faba",C324)),ISNUMBER(FIND("estuarine",C324)),ISNUMBER(FIND("snail",C324)),ISNUMBER(FIND("Prorocentrum donghaiense",C324)) )</f>
        <v>0</v>
      </c>
      <c r="AB324" t="b">
        <f>OR(ISNUMBER(FIND(" rat ",C324)),ISNUMBER(FIND(" rats ",C324)),ISNUMBER(FIND(" Rats ",C324)),ISNUMBER(FIND(" Rat ",C324)),ISNUMBER(FIND(" rat.",C324)),ISNUMBER(FIND(" rats.",C324)),ISNUMBER(FIND("mouse",C324)),ISNUMBER(FIND("mice",C324)), ISNUMBER(FIND(" Mice",C324)))</f>
        <v>1</v>
      </c>
      <c r="AC324" t="b">
        <f>OR(ISNUMBER(FIND(" cell ",C324)),ISNUMBER(FIND("fibroblast",C324)),ISNUMBER(FIND("macrophage",C324)),ISNUMBER(FIND("epithelial",C324)),ISNUMBER(FIND("endothelial",C324)),ISNUMBER(FIND("neuron",C324)),ISNUMBER(FIND(" cells ",C324)),ISNUMBER(FIND("RBC",C324)),ISNUMBER(FIND("mitochond",C324)),ISNUMBER(FIND("adipocyte",C324)),ISNUMBER(FIND("osteo",C324)),ISNUMBER(FIND("keratin",C324)),ISNUMBER(FIND(" cell's ",C324)),ISNUMBER(FIND("eukary",C324)),ISNUMBER(FIND("sperm",C324)))</f>
        <v>1</v>
      </c>
      <c r="AD324" t="b">
        <f>OR(ISNUMBER(FIND("human",B324)),ISNUMBER(FIND("workers",B324)),ISNUMBER(FIND("workforces",B324)),ISNUMBER(FIND("occupational",B324)),ISNUMBER(FIND("Case report",B324)),ISNUMBER(FIND("Workplaces",B324)),ISNUMBER(FIND("worker",B324)))</f>
        <v>0</v>
      </c>
      <c r="AE324" t="b">
        <f>OR(ISNUMBER(FIND(" plant ",C324)),ISNUMBER(FIND("Plant ",C324)),ISNUMBER(FIND("tomato",C324)),ISNUMBER(FIND("plants",C324)),ISNUMBER(FIND("Plants",C324)),ISNUMBER(FIND("algae",C324)),ISNUMBER(FIND("lettuce",C324)),ISNUMBER(FIND("green gram sprouts ",C324)),ISNUMBER(FIND("Cucurbita pepo",C324)),ISNUMBER(FIND("bean ",C324)),ISNUMBER(FIND("chloroplast",C324)),ISNUMBER(FIND("chlorophyll",C324)),ISNUMBER(FIND("seedling",C324)),ISNUMBER(FIND("canola",C324)),ISNUMBER(FIND("shoot",C324)),ISNUMBER(FIND("photosynthes",C324)),ISNUMBER(FIND(" leaves ",C324)),,ISNUMBER(FIND("agriculture",C324)),ISNUMBER(FIND(" crops ",C324)))</f>
        <v>0</v>
      </c>
      <c r="AF324" t="b">
        <f>OR(ISNUMBER(FIND("bacteria",C324)),ISNUMBER(FIND("Bacteria",C324)),ISNUMBER(FIND("Bacterium",C324)),ISNUMBER(FIND("bacterium",C324)),ISNUMBER(FIND(" coli ",C324)))</f>
        <v>0</v>
      </c>
      <c r="AG324" t="b">
        <f>OR(ISNUMBER(FIND("fungi",C324)),ISNUMBER(FIND("Fungi",C324)),ISNUMBER(FIND("fungus",C324)),ISNUMBER(FIND("Fungus",C324)),ISNUMBER(FIND("mushroom",C324)),ISNUMBER(FIND("Mushroom",C324)),ISNUMBER(FIND(" mold ",C324)))</f>
        <v>0</v>
      </c>
      <c r="AH324" t="b">
        <f>OR(ISNUMBER(FIND("Pig ",C324)),ISNUMBER(FIND("pig ",C324)),ISNUMBER(FIND("Pigs ",C324)),ISNUMBER(FIND("pigs ",C324)))</f>
        <v>0</v>
      </c>
      <c r="AI324" t="b">
        <f>OR(ISNUMBER(FIND(" C. elegans",C324)),ISNUMBER(FIND("Caenorhabditis elegans",C324)),ISNUMBER(FIND("earthworms",C324)),ISNUMBER(FIND(" Ficopomatus enigmaticus",C324)),ISNUMBER(FIND("larva",C324)),ISNUMBER(FIND("Lumbriculus variegatus",C324)),ISNUMBER(FIND("nematode",C324)))</f>
        <v>0</v>
      </c>
      <c r="AJ324" t="b">
        <f>NOT(OR(AA324,AB324,AC324,AD324,AE324,AF324,AG324,AH324,AI324))</f>
        <v>0</v>
      </c>
      <c r="AL324" t="b">
        <f>OR(AA324,AB324,AD324,AE324,AF324,AG324,AH324,AI324)</f>
        <v>1</v>
      </c>
      <c r="AM324" t="b">
        <f>IF(Table1[[#This Row],[In vivo?]],IF(Table1[[#This Row],[Cell]],FALSE,TRUE),FALSE)</f>
        <v>0</v>
      </c>
      <c r="AN324" t="b">
        <f>AND(AC324,AL324)</f>
        <v>1</v>
      </c>
      <c r="AO324" t="b">
        <f>IF(Table1[[#This Row],[Cell]],IF(Table1[[#This Row],[In vivo?]],FALSE,TRUE),FALSE)</f>
        <v>0</v>
      </c>
      <c r="AP324" t="b">
        <f>NOT(OR(Table1[[#This Row],[In vivo?]],Table1[[#This Row],[Only in Cell]]))</f>
        <v>0</v>
      </c>
      <c r="AQ324" t="b">
        <f>IF(OR(Table1[[#This Row],[Rodents]],Table1[[#This Row],[Human]],Table1[[#This Row],[Pig]]),OR(ISNUMBER(FIND("pulmonary",C324)),ISNUMBER(FIND("lung",C324))),"NA")</f>
        <v>0</v>
      </c>
      <c r="AR324" t="b">
        <f>IF(OR(Table1[[#This Row],[Rodents]],Table1[[#This Row],[Human]],Table1[[#This Row],[Pig]]),OR(ISNUMBER(FIND("skin",C324)),ISNUMBER(FIND("dermal",C324))),"NA")</f>
        <v>0</v>
      </c>
      <c r="AS324" t="b">
        <f>IF(OR(Table1[[#This Row],[Rodents]],Table1[[#This Row],[Human]],Table1[[#This Row],[Pig]]),OR(ISNUMBER(FIND("liver",C324)),ISNUMBER(FIND("hepat",C324))),"NA")</f>
        <v>0</v>
      </c>
      <c r="AT324" t="b">
        <f>IF(OR(Table1[[#This Row],[Rodents]],Table1[[#This Row],[Human]],Table1[[#This Row],[Pig]]),OR(ISNUMBER(FIND("kidney",C324)),ISNUMBER(FIND("neph",C324))),"NA")</f>
        <v>0</v>
      </c>
      <c r="AU324" t="b">
        <f>IF(OR(Table1[[#This Row],[Rodents]],Table1[[#This Row],[Human]],Table1[[#This Row],[Pig]]),OR(ISNUMBER(FIND("brain",C324)),ISNUMBER(FIND("neur",C324)),ISNUMBER(FIND("nerv",C324))),"NA")</f>
        <v>1</v>
      </c>
      <c r="AV324" t="b">
        <f>IF(OR(Table1[[#This Row],[Rodents]],Table1[[#This Row],[Human]],Table1[[#This Row],[Pig]]),OR(ISNUMBER(FIND("heart",C324)),ISNUMBER(FIND("cardi",C324))),"NA")</f>
        <v>1</v>
      </c>
      <c r="AW324" t="b">
        <f>IF(OR(Table1[[#This Row],[Rodents]],Table1[[#This Row],[Human]],Table1[[#This Row],[Pig]]),OR(ISNUMBER(FIND("gastro",C324)),ISNUMBER(FIND("intesti",C324)),ISNUMBER(FIND("stomach",C324))),"NA")</f>
        <v>0</v>
      </c>
      <c r="AX324" t="b">
        <f>IF(OR(Table1[[#This Row],[Rodents]],Table1[[#This Row],[Human]],Table1[[#This Row],[Pig]]),NOT(OR(AQ324,AR324,AS324,AT324,AU324,AV324,AW324)),"NA")</f>
        <v>0</v>
      </c>
      <c r="AY324" t="b">
        <f>OR(ISNUMBER(FIND("SWCNT",C324)),ISNUMBER(FIND("SWNT",C324)),ISNUMBER(FIND("single-wall",C324)),ISNUMBER(FIND("single wall",C324)),ISNUMBER(FIND("Single wall",C324)),ISNUMBER(FIND("Single-wall",C324)),ISNUMBER(FIND("SWCNT",B324)),ISNUMBER(FIND("SWNT",B324)),ISNUMBER(FIND("single-wall",B324)),ISNUMBER(FIND("single wall",B324)),ISNUMBER(FIND("Single-wall",B324)),ISNUMBER(FIND("Single wall",B324)))</f>
        <v>0</v>
      </c>
      <c r="AZ324" t="b">
        <f>OR(ISNUMBER(FIND("MWCNT",C324)),ISNUMBER(FIND("MWNT",C324)),ISNUMBER(FIND("multi-wall",C324)),ISNUMBER(FIND("multi wall",C324)),ISNUMBER(FIND("multiwall",C324)),ISNUMBER(FIND("Multi-wall",C324)),ISNUMBER(FIND("Multi wall",C324)),ISNUMBER(FIND("Multiwall",C324)),ISNUMBER(FIND("MWCNT",B324)),ISNUMBER(FIND("MWNT",B324)),ISNUMBER(FIND("multi-wall",B324)),ISNUMBER(FIND("multi wall",B324)),ISNUMBER(FIND("multiwall",B324)),ISNUMBER(FIND("Multi-wall",B324)),ISNUMBER(FIND("Multi wall",B324)),ISNUMBER(FIND("Multiwall",B324)),ISNUMBER(FIND("Double-wall",B324)),ISNUMBER(FIND("Double wall",B324)),ISNUMBER(FIND("Doublewall",B324)),ISNUMBER(FIND("double-wall",B324)),ISNUMBER(FIND("double wall",B324)),ISNUMBER(FIND("doublewall",B324)))</f>
        <v>1</v>
      </c>
      <c r="BA324" t="b">
        <f>AND(Table1[[#This Row],[SWCNT]],Table1[[#This Row],[MWCNT]])</f>
        <v>0</v>
      </c>
      <c r="BB324" t="b">
        <f>IF(Table1[[#This Row],[SWCNT]]=TRUE,FALSE,IF(Table1[[#This Row],[MWCNT]]=TRUE,FALSE,TRUE))</f>
        <v>0</v>
      </c>
      <c r="BC324" s="18"/>
    </row>
    <row r="325" spans="1:55" ht="296">
      <c r="A325" t="s">
        <v>3482</v>
      </c>
      <c r="B325" s="2" t="s">
        <v>3485</v>
      </c>
      <c r="C325" s="16" t="s">
        <v>3488</v>
      </c>
      <c r="D325" s="17" t="s">
        <v>181</v>
      </c>
      <c r="E325" s="2">
        <v>2014</v>
      </c>
      <c r="F325" t="b">
        <f>OR(ISNUMBER(FIND("cytotoxic",C325)),ISNUMBER(FIND("Cytotoxic",C325)),ISNUMBER(FIND("cellular toxicity",C325)),ISNUMBER(FIND("cell death",C325)),ISNUMBER(FIND("viable",C325)),ISNUMBER(FIND("phytotoxic",C325)),ISNUMBER(FIND("acute toxicity",C325)),ISNUMBER(FIND("MTT",C325)),ISNUMBER(FIND("survival",C325)),ISNUMBER(FIND("prolifer",C325)),ISNUMBER(FIND("apoptosis",C325)),ISNUMBER(FIND("neurotoxic",C325)),ISNUMBER(FIND("  lysis ",C325)),ISNUMBER(FIND("necrosis",C325)),ISNUMBER(FIND("cellular death",C325))*3,ISNUMBER(FIND("LDH",C325)),ISNUMBER(FIND("Acute toxicity",C325)))</f>
        <v>0</v>
      </c>
      <c r="G325" t="b">
        <f>OR(ISNUMBER(FIND("genotoxic",C325)),ISNUMBER(FIND("genotoxicity",C325)),ISNUMBER(FIND("DNA damage",C325)),ISNUMBER(FIND("DNA",C325)),ISNUMBER(FIND("RNA",C325)),ISNUMBER(FIND("mesothelioma",C325)),ISNUMBER(FIND("carcino",C325)),ISNUMBER(FIND("mutagen",C325)),ISNUMBER(FIND("genetic",C325)))</f>
        <v>1</v>
      </c>
      <c r="H325" t="b">
        <f>OR(ISNUMBER(FIND("inflammatory",C325)),ISNUMBER(FIND("inflamm",C325)))</f>
        <v>1</v>
      </c>
      <c r="I325" t="b">
        <f>OR(ISNUMBER(FIND("immune",C325)),ISNUMBER(FIND("immunological",C325)),ISNUMBER(FIND("interleuk",C325)),ISNUMBER(FIND("platelet activation",C325)),ISNUMBER(FIND("monocyte",C325)),ISNUMBER(FIND("leukocyte",C325)),ISNUMBER(FIND("cytokine",C325)),ISNUMBER(FIND("CD4",C325)),ISNUMBER(FIND("CD8",C325)),ISNUMBER(FIND("T-cell",C325)))</f>
        <v>1</v>
      </c>
      <c r="J325" t="b">
        <f>OR(ISNUMBER(FIND("reactive oxygen",C325)),ISNUMBER(FIND("ROS",C325)),ISNUMBER(FIND("free radical",C325)),ISNUMBER(FIND("oxidative stress",C325)),ISNUMBER(FIND("peroxid",C325)),ISNUMBER(FIND("oxidative",C325)),ISNUMBER(FIND("antioxid",C325)))</f>
        <v>1</v>
      </c>
      <c r="K325" t="b">
        <f>OR(ISNUMBER(FIND("autophag",C325)))</f>
        <v>0</v>
      </c>
      <c r="L325" t="b">
        <f>OR(ISNUMBER(FIND("morpholog",C325)))</f>
        <v>0</v>
      </c>
      <c r="M325" t="b">
        <f>OR(ISNUMBER(FIND("fibrosis",C325)),ISNUMBER(FIND("Fibrosis",C325)),ISNUMBER(FIND("fibrot",C325)))</f>
        <v>1</v>
      </c>
      <c r="N325" t="b">
        <f>OR(ISNUMBER(FIND("offspring",C325)),ISNUMBER(FIND("Parental",C325)),ISNUMBER(FIND("parental",C325)),ISNUMBER(FIND("germline",C325)),ISNUMBER(FIND("reproduc",C325)),ISNUMBER(FIND("embryo",C325)))</f>
        <v>0</v>
      </c>
      <c r="O325" t="b">
        <f>OR(ISNUMBER(FIND("metabol",C325)),ISNUMBER(FIND("Metabol",C325)),ISNUMBER(FIND("digest",C325)),ISNUMBER(FIND("mitochon",C325)))</f>
        <v>0</v>
      </c>
      <c r="P325" t="b">
        <f>OR(ISNUMBER(FIND("ecotox",C325)),ISNUMBER(FIND("Ecotox",B325)),ISNUMBER(FIND("ecotox",B325)),ISNUMBER(FIND("Ecotox",C325)))</f>
        <v>0</v>
      </c>
      <c r="Q325" t="b">
        <f>OR(ISNUMBER(FIND("Bioaccum",C325)),ISNUMBER(FIND("bioaccum",C325)),ISNUMBER(FIND("accum",C325)))</f>
        <v>0</v>
      </c>
      <c r="R325" t="b">
        <f>OR(ISNUMBER(FIND("Occupation",C325)),ISNUMBER(FIND("occupation",C325)),ISNUMBER(FIND("worker",C325)),ISNUMBER(FIND("workforce",C325)))</f>
        <v>0</v>
      </c>
      <c r="S325" t="b">
        <f>NOT(OR(F325,G325,H325,I325,J325,K325,L325,M325,N325,O325,P325,Q325,R325))</f>
        <v>0</v>
      </c>
      <c r="U325" t="b">
        <f>OR(Table1[[#This Row],[Inflammation]],Table1[[#This Row],[Immune]])</f>
        <v>1</v>
      </c>
      <c r="V325" t="str">
        <f>IF(OR(Table1[[#This Row],[Rodents]],Table1[[#This Row],[Human]],Table1[[#This Row],[Pig]]),OR(ISNUMBER(FIND("intratrach",C325)),ISNUMBER(FIND("nasal ",C325)),ISNUMBER(FIND("instill",C325))),"NA")</f>
        <v>NA</v>
      </c>
      <c r="W325" t="str">
        <f>IF(OR(Table1[[#This Row],[Rodents]],Table1[[#This Row],[Human]],Table1[[#This Row],[Pig]]),OR(ISNUMBER(FIND("dermal",C325)),ISNUMBER(FIND("skin ",C325))),"NA")</f>
        <v>NA</v>
      </c>
      <c r="X325" t="str">
        <f>IF(OR(Table1[[#This Row],[Rodents]],Table1[[#This Row],[Human]],Table1[[#This Row],[Pig]]),OR(ISNUMBER(FIND("injected",C325)),ISNUMBER(FIND("periton",C325)),ISNUMBER(FIND("intrascrot",C325))),"NA")</f>
        <v>NA</v>
      </c>
      <c r="Y325" t="str">
        <f>IF(OR(Table1[[#This Row],[Rodents]],Table1[[#This Row],[Human]],Table1[[#This Row],[Pig]]),NOT(OR(Table1[[#This Row],[Inhaled/Intratracheal/intranasal]],Table1[[#This Row],[Dermal]],Table1[[#This Row],[Injected]])),"NA")</f>
        <v>NA</v>
      </c>
      <c r="AA325" t="b">
        <f>OR(ISNUMBER(FIND("fish ",C325)),ISNUMBER(FIND("Fish ",C325)),ISNUMBER(FIND("aquatic",C325)),ISNUMBER(FIND("daphnids",C325)),ISNUMBER(FIND("Carcinus maenas",C325)),ISNUMBER(FIND("Daphnia",C325)),ISNUMBER(FIND("Ruditapes philippinarum",C325)),ISNUMBER(FIND("daphnia",C325)),ISNUMBER(FIND("marine",C325)),ISNUMBER(FIND("mussel",C325)),ISNUMBER(FIND("algae",C325)),ISNUMBER(FIND("Donax faba",C325)),ISNUMBER(FIND("estuarine",C325)),ISNUMBER(FIND("snail",C325)),ISNUMBER(FIND("Prorocentrum donghaiense",C325)) )</f>
        <v>0</v>
      </c>
      <c r="AB325" t="b">
        <f>OR(ISNUMBER(FIND(" rat ",C325)),ISNUMBER(FIND(" rats ",C325)),ISNUMBER(FIND(" Rats ",C325)),ISNUMBER(FIND(" Rat ",C325)),ISNUMBER(FIND(" rat.",C325)),ISNUMBER(FIND(" rats.",C325)),ISNUMBER(FIND("mouse",C325)),ISNUMBER(FIND("mice",C325)), ISNUMBER(FIND(" Mice",C325)))</f>
        <v>0</v>
      </c>
      <c r="AC325" t="b">
        <f>OR(ISNUMBER(FIND(" cell ",C325)),ISNUMBER(FIND("fibroblast",C325)),ISNUMBER(FIND("macrophage",C325)),ISNUMBER(FIND("epithelial",C325)),ISNUMBER(FIND("endothelial",C325)),ISNUMBER(FIND("neuron",C325)),ISNUMBER(FIND(" cells ",C325)),ISNUMBER(FIND("RBC",C325)),ISNUMBER(FIND("mitochond",C325)),ISNUMBER(FIND("adipocyte",C325)),ISNUMBER(FIND("osteo",C325)),ISNUMBER(FIND("keratin",C325)),ISNUMBER(FIND(" cell's ",C325)),ISNUMBER(FIND("eukary",C325)),ISNUMBER(FIND("sperm",C325)))</f>
        <v>1</v>
      </c>
      <c r="AD325" t="b">
        <f>OR(ISNUMBER(FIND("human",B325)),ISNUMBER(FIND("workers",B325)),ISNUMBER(FIND("workforces",B325)),ISNUMBER(FIND("occupational",B325)),ISNUMBER(FIND("Case report",B325)),ISNUMBER(FIND("Workplaces",B325)),ISNUMBER(FIND("worker",B325)))</f>
        <v>0</v>
      </c>
      <c r="AE325" t="b">
        <f>OR(ISNUMBER(FIND(" plant ",C325)),ISNUMBER(FIND("Plant ",C325)),ISNUMBER(FIND("tomato",C325)),ISNUMBER(FIND("plants",C325)),ISNUMBER(FIND("Plants",C325)),ISNUMBER(FIND("algae",C325)),ISNUMBER(FIND("lettuce",C325)),ISNUMBER(FIND("green gram sprouts ",C325)),ISNUMBER(FIND("Cucurbita pepo",C325)),ISNUMBER(FIND("bean ",C325)),ISNUMBER(FIND("chloroplast",C325)),ISNUMBER(FIND("chlorophyll",C325)),ISNUMBER(FIND("seedling",C325)),ISNUMBER(FIND("canola",C325)),ISNUMBER(FIND("shoot",C325)),ISNUMBER(FIND("photosynthes",C325)),ISNUMBER(FIND(" leaves ",C325)),,ISNUMBER(FIND("agriculture",C325)),ISNUMBER(FIND(" crops ",C325)))</f>
        <v>0</v>
      </c>
      <c r="AF325" t="b">
        <f>OR(ISNUMBER(FIND("bacteria",C325)),ISNUMBER(FIND("Bacteria",C325)),ISNUMBER(FIND("Bacterium",C325)),ISNUMBER(FIND("bacterium",C325)),ISNUMBER(FIND(" coli ",C325)))</f>
        <v>0</v>
      </c>
      <c r="AG325" t="b">
        <f>OR(ISNUMBER(FIND("fungi",C325)),ISNUMBER(FIND("Fungi",C325)),ISNUMBER(FIND("fungus",C325)),ISNUMBER(FIND("Fungus",C325)),ISNUMBER(FIND("mushroom",C325)),ISNUMBER(FIND("Mushroom",C325)),ISNUMBER(FIND(" mold ",C325)))</f>
        <v>0</v>
      </c>
      <c r="AH325" t="b">
        <f>OR(ISNUMBER(FIND("Pig ",C325)),ISNUMBER(FIND("pig ",C325)),ISNUMBER(FIND("Pigs ",C325)),ISNUMBER(FIND("pigs ",C325)))</f>
        <v>0</v>
      </c>
      <c r="AI325" t="b">
        <f>OR(ISNUMBER(FIND(" C. elegans",C325)),ISNUMBER(FIND("Caenorhabditis elegans",C325)),ISNUMBER(FIND("earthworms",C325)),ISNUMBER(FIND(" Ficopomatus enigmaticus",C325)),ISNUMBER(FIND("larva",C325)),ISNUMBER(FIND("Lumbriculus variegatus",C325)),ISNUMBER(FIND("nematode",C325)))</f>
        <v>0</v>
      </c>
      <c r="AJ325" t="b">
        <f>NOT(OR(AA325,AB325,AC325,AD325,AE325,AF325,AG325,AH325,AI325))</f>
        <v>0</v>
      </c>
      <c r="AL325" t="b">
        <f>OR(AA325,AB325,AD325,AE325,AF325,AG325,AH325,AI325)</f>
        <v>0</v>
      </c>
      <c r="AM325" t="b">
        <f>IF(Table1[[#This Row],[In vivo?]],IF(Table1[[#This Row],[Cell]],FALSE,TRUE),FALSE)</f>
        <v>0</v>
      </c>
      <c r="AN325" t="b">
        <f>AND(AC325,AL325)</f>
        <v>0</v>
      </c>
      <c r="AO325" t="b">
        <f>IF(Table1[[#This Row],[Cell]],IF(Table1[[#This Row],[In vivo?]],FALSE,TRUE),FALSE)</f>
        <v>1</v>
      </c>
      <c r="AP325" t="b">
        <f>NOT(OR(Table1[[#This Row],[In vivo?]],Table1[[#This Row],[Only in Cell]]))</f>
        <v>0</v>
      </c>
      <c r="AQ325" t="str">
        <f>IF(OR(Table1[[#This Row],[Rodents]],Table1[[#This Row],[Human]],Table1[[#This Row],[Pig]]),OR(ISNUMBER(FIND("pulmonary",C325)),ISNUMBER(FIND("lung",C325))),"NA")</f>
        <v>NA</v>
      </c>
      <c r="AR325" t="str">
        <f>IF(OR(Table1[[#This Row],[Rodents]],Table1[[#This Row],[Human]],Table1[[#This Row],[Pig]]),OR(ISNUMBER(FIND("skin",C325)),ISNUMBER(FIND("dermal",C325))),"NA")</f>
        <v>NA</v>
      </c>
      <c r="AS325" t="str">
        <f>IF(OR(Table1[[#This Row],[Rodents]],Table1[[#This Row],[Human]],Table1[[#This Row],[Pig]]),OR(ISNUMBER(FIND("liver",C325)),ISNUMBER(FIND("hepat",C325))),"NA")</f>
        <v>NA</v>
      </c>
      <c r="AT325" t="str">
        <f>IF(OR(Table1[[#This Row],[Rodents]],Table1[[#This Row],[Human]],Table1[[#This Row],[Pig]]),OR(ISNUMBER(FIND("kidney",C325)),ISNUMBER(FIND("neph",C325))),"NA")</f>
        <v>NA</v>
      </c>
      <c r="AU325" t="str">
        <f>IF(OR(Table1[[#This Row],[Rodents]],Table1[[#This Row],[Human]],Table1[[#This Row],[Pig]]),OR(ISNUMBER(FIND("brain",C325)),ISNUMBER(FIND("neur",C325)),ISNUMBER(FIND("nerv",C325))),"NA")</f>
        <v>NA</v>
      </c>
      <c r="AV325" t="str">
        <f>IF(OR(Table1[[#This Row],[Rodents]],Table1[[#This Row],[Human]],Table1[[#This Row],[Pig]]),OR(ISNUMBER(FIND("heart",C325)),ISNUMBER(FIND("cardi",C325))),"NA")</f>
        <v>NA</v>
      </c>
      <c r="AW325" t="str">
        <f>IF(OR(Table1[[#This Row],[Rodents]],Table1[[#This Row],[Human]],Table1[[#This Row],[Pig]]),OR(ISNUMBER(FIND("gastro",C325)),ISNUMBER(FIND("intesti",C325)),ISNUMBER(FIND("stomach",C325))),"NA")</f>
        <v>NA</v>
      </c>
      <c r="AX325" t="str">
        <f>IF(OR(Table1[[#This Row],[Rodents]],Table1[[#This Row],[Human]],Table1[[#This Row],[Pig]]),NOT(OR(AQ325,AR325,AS325,AT325,AU325,AV325,AW325)),"NA")</f>
        <v>NA</v>
      </c>
      <c r="AY325" t="b">
        <f>OR(ISNUMBER(FIND("SWCNT",C325)),ISNUMBER(FIND("SWNT",C325)),ISNUMBER(FIND("single-wall",C325)),ISNUMBER(FIND("single wall",C325)),ISNUMBER(FIND("Single wall",C325)),ISNUMBER(FIND("Single-wall",C325)),ISNUMBER(FIND("SWCNT",B325)),ISNUMBER(FIND("SWNT",B325)),ISNUMBER(FIND("single-wall",B325)),ISNUMBER(FIND("single wall",B325)),ISNUMBER(FIND("Single-wall",B325)),ISNUMBER(FIND("Single wall",B325)))</f>
        <v>0</v>
      </c>
      <c r="AZ325" t="b">
        <f>OR(ISNUMBER(FIND("MWCNT",C325)),ISNUMBER(FIND("MWNT",C325)),ISNUMBER(FIND("multi-wall",C325)),ISNUMBER(FIND("multi wall",C325)),ISNUMBER(FIND("multiwall",C325)),ISNUMBER(FIND("Multi-wall",C325)),ISNUMBER(FIND("Multi wall",C325)),ISNUMBER(FIND("Multiwall",C325)),ISNUMBER(FIND("MWCNT",B325)),ISNUMBER(FIND("MWNT",B325)),ISNUMBER(FIND("multi-wall",B325)),ISNUMBER(FIND("multi wall",B325)),ISNUMBER(FIND("multiwall",B325)),ISNUMBER(FIND("Multi-wall",B325)),ISNUMBER(FIND("Multi wall",B325)),ISNUMBER(FIND("Multiwall",B325)),ISNUMBER(FIND("Double-wall",B325)),ISNUMBER(FIND("Double wall",B325)),ISNUMBER(FIND("Doublewall",B325)),ISNUMBER(FIND("double-wall",B325)),ISNUMBER(FIND("double wall",B325)),ISNUMBER(FIND("doublewall",B325)))</f>
        <v>1</v>
      </c>
      <c r="BA325" t="b">
        <f>AND(Table1[[#This Row],[SWCNT]],Table1[[#This Row],[MWCNT]])</f>
        <v>0</v>
      </c>
      <c r="BB325" t="b">
        <f>IF(Table1[[#This Row],[SWCNT]]=TRUE,FALSE,IF(Table1[[#This Row],[MWCNT]]=TRUE,FALSE,TRUE))</f>
        <v>0</v>
      </c>
      <c r="BC325" s="18"/>
    </row>
    <row r="326" spans="1:55" ht="166.5">
      <c r="A326" t="s">
        <v>3509</v>
      </c>
      <c r="B326" s="2" t="s">
        <v>3512</v>
      </c>
      <c r="C326" s="16" t="s">
        <v>3515</v>
      </c>
      <c r="D326" s="17" t="s">
        <v>403</v>
      </c>
      <c r="E326" s="2">
        <v>2014</v>
      </c>
      <c r="F326" t="b">
        <f>OR(ISNUMBER(FIND("cytotoxic",C326)),ISNUMBER(FIND("Cytotoxic",C326)),ISNUMBER(FIND("cellular toxicity",C326)),ISNUMBER(FIND("cell death",C326)),ISNUMBER(FIND("viable",C326)),ISNUMBER(FIND("phytotoxic",C326)),ISNUMBER(FIND("acute toxicity",C326)),ISNUMBER(FIND("MTT",C326)),ISNUMBER(FIND("survival",C326)),ISNUMBER(FIND("prolifer",C326)),ISNUMBER(FIND("apoptosis",C326)),ISNUMBER(FIND("neurotoxic",C326)),ISNUMBER(FIND("  lysis ",C326)),ISNUMBER(FIND("necrosis",C326)),ISNUMBER(FIND("cellular death",C326))*3,ISNUMBER(FIND("LDH",C326)),ISNUMBER(FIND("Acute toxicity",C326)))</f>
        <v>0</v>
      </c>
      <c r="G326" t="b">
        <f>OR(ISNUMBER(FIND("genotoxic",C326)),ISNUMBER(FIND("genotoxicity",C326)),ISNUMBER(FIND("DNA damage",C326)),ISNUMBER(FIND("DNA",C326)),ISNUMBER(FIND("RNA",C326)),ISNUMBER(FIND("mesothelioma",C326)),ISNUMBER(FIND("carcino",C326)),ISNUMBER(FIND("mutagen",C326)),ISNUMBER(FIND("genetic",C326)))</f>
        <v>0</v>
      </c>
      <c r="H326" t="b">
        <f>OR(ISNUMBER(FIND("inflammatory",C326)),ISNUMBER(FIND("inflamm",C326)))</f>
        <v>1</v>
      </c>
      <c r="I326" t="b">
        <f>OR(ISNUMBER(FIND("immune",C326)),ISNUMBER(FIND("immunological",C326)),ISNUMBER(FIND("interleuk",C326)),ISNUMBER(FIND("platelet activation",C326)),ISNUMBER(FIND("monocyte",C326)),ISNUMBER(FIND("leukocyte",C326)),ISNUMBER(FIND("cytokine",C326)),ISNUMBER(FIND("CD4",C326)),ISNUMBER(FIND("CD8",C326)),ISNUMBER(FIND("T-cell",C326)))</f>
        <v>1</v>
      </c>
      <c r="J326" t="b">
        <f>OR(ISNUMBER(FIND("reactive oxygen",C326)),ISNUMBER(FIND("ROS",C326)),ISNUMBER(FIND("free radical",C326)),ISNUMBER(FIND("oxidative stress",C326)),ISNUMBER(FIND("peroxid",C326)),ISNUMBER(FIND("oxidative",C326)),ISNUMBER(FIND("antioxid",C326)))</f>
        <v>0</v>
      </c>
      <c r="K326" t="b">
        <f>OR(ISNUMBER(FIND("autophag",C326)))</f>
        <v>0</v>
      </c>
      <c r="L326" t="b">
        <f>OR(ISNUMBER(FIND("morpholog",C326)))</f>
        <v>0</v>
      </c>
      <c r="M326" t="b">
        <f>OR(ISNUMBER(FIND("fibrosis",C326)),ISNUMBER(FIND("Fibrosis",C326)),ISNUMBER(FIND("fibrot",C326)))</f>
        <v>0</v>
      </c>
      <c r="N326" t="b">
        <f>OR(ISNUMBER(FIND("offspring",C326)),ISNUMBER(FIND("Parental",C326)),ISNUMBER(FIND("parental",C326)),ISNUMBER(FIND("germline",C326)),ISNUMBER(FIND("reproduc",C326)),ISNUMBER(FIND("embryo",C326)))</f>
        <v>0</v>
      </c>
      <c r="O326" t="b">
        <f>OR(ISNUMBER(FIND("metabol",C326)),ISNUMBER(FIND("Metabol",C326)),ISNUMBER(FIND("digest",C326)),ISNUMBER(FIND("mitochon",C326)))</f>
        <v>0</v>
      </c>
      <c r="P326" t="b">
        <f>OR(ISNUMBER(FIND("ecotox",C326)),ISNUMBER(FIND("Ecotox",B326)),ISNUMBER(FIND("ecotox",B326)),ISNUMBER(FIND("Ecotox",C326)))</f>
        <v>0</v>
      </c>
      <c r="Q326" t="b">
        <f>OR(ISNUMBER(FIND("Bioaccum",C326)),ISNUMBER(FIND("bioaccum",C326)),ISNUMBER(FIND("accum",C326)))</f>
        <v>0</v>
      </c>
      <c r="R326" t="b">
        <f>OR(ISNUMBER(FIND("Occupation",C326)),ISNUMBER(FIND("occupation",C326)),ISNUMBER(FIND("worker",C326)),ISNUMBER(FIND("workforce",C326)))</f>
        <v>0</v>
      </c>
      <c r="S326" t="b">
        <f>NOT(OR(F326,G326,H326,I326,J326,K326,L326,M326,N326,O326,P326,Q326,R326))</f>
        <v>0</v>
      </c>
      <c r="U326" t="b">
        <f>OR(Table1[[#This Row],[Inflammation]],Table1[[#This Row],[Immune]])</f>
        <v>1</v>
      </c>
      <c r="V326" t="b">
        <f>IF(OR(Table1[[#This Row],[Rodents]],Table1[[#This Row],[Human]],Table1[[#This Row],[Pig]]),OR(ISNUMBER(FIND("intratrach",C326)),ISNUMBER(FIND("nasal ",C326)),ISNUMBER(FIND("instill",C326))),"NA")</f>
        <v>1</v>
      </c>
      <c r="W326" t="b">
        <f>IF(OR(Table1[[#This Row],[Rodents]],Table1[[#This Row],[Human]],Table1[[#This Row],[Pig]]),OR(ISNUMBER(FIND("dermal",C326)),ISNUMBER(FIND("skin ",C326))),"NA")</f>
        <v>0</v>
      </c>
      <c r="X326" t="b">
        <f>IF(OR(Table1[[#This Row],[Rodents]],Table1[[#This Row],[Human]],Table1[[#This Row],[Pig]]),OR(ISNUMBER(FIND("injected",C326)),ISNUMBER(FIND("periton",C326)),ISNUMBER(FIND("intrascrot",C326))),"NA")</f>
        <v>0</v>
      </c>
      <c r="Y326" t="b">
        <f>IF(OR(Table1[[#This Row],[Rodents]],Table1[[#This Row],[Human]],Table1[[#This Row],[Pig]]),NOT(OR(Table1[[#This Row],[Inhaled/Intratracheal/intranasal]],Table1[[#This Row],[Dermal]],Table1[[#This Row],[Injected]])),"NA")</f>
        <v>0</v>
      </c>
      <c r="AA326" t="b">
        <f>OR(ISNUMBER(FIND("fish ",C326)),ISNUMBER(FIND("Fish ",C326)),ISNUMBER(FIND("aquatic",C326)),ISNUMBER(FIND("daphnids",C326)),ISNUMBER(FIND("Carcinus maenas",C326)),ISNUMBER(FIND("Daphnia",C326)),ISNUMBER(FIND("Ruditapes philippinarum",C326)),ISNUMBER(FIND("daphnia",C326)),ISNUMBER(FIND("marine",C326)),ISNUMBER(FIND("mussel",C326)),ISNUMBER(FIND("algae",C326)),ISNUMBER(FIND("Donax faba",C326)),ISNUMBER(FIND("estuarine",C326)),ISNUMBER(FIND("snail",C326)),ISNUMBER(FIND("Prorocentrum donghaiense",C326)) )</f>
        <v>0</v>
      </c>
      <c r="AB326" t="b">
        <f>OR(ISNUMBER(FIND(" rat ",C326)),ISNUMBER(FIND(" rats ",C326)),ISNUMBER(FIND(" Rats ",C326)),ISNUMBER(FIND(" Rat ",C326)),ISNUMBER(FIND(" rat.",C326)),ISNUMBER(FIND(" rats.",C326)),ISNUMBER(FIND("mouse",C326)),ISNUMBER(FIND("mice",C326)), ISNUMBER(FIND(" Mice",C326)))</f>
        <v>1</v>
      </c>
      <c r="AC326" t="b">
        <f>OR(ISNUMBER(FIND(" cell ",C326)),ISNUMBER(FIND("fibroblast",C326)),ISNUMBER(FIND("macrophage",C326)),ISNUMBER(FIND("epithelial",C326)),ISNUMBER(FIND("endothelial",C326)),ISNUMBER(FIND("neuron",C326)),ISNUMBER(FIND(" cells ",C326)),ISNUMBER(FIND("RBC",C326)),ISNUMBER(FIND("mitochond",C326)),ISNUMBER(FIND("adipocyte",C326)),ISNUMBER(FIND("osteo",C326)),ISNUMBER(FIND("keratin",C326)),ISNUMBER(FIND(" cell's ",C326)),ISNUMBER(FIND("eukary",C326)),ISNUMBER(FIND("sperm",C326)))</f>
        <v>1</v>
      </c>
      <c r="AD326" t="b">
        <f>OR(ISNUMBER(FIND("human",B326)),ISNUMBER(FIND("workers",B326)),ISNUMBER(FIND("workforces",B326)),ISNUMBER(FIND("occupational",B326)),ISNUMBER(FIND("Case report",B326)),ISNUMBER(FIND("Workplaces",B326)),ISNUMBER(FIND("worker",B326)))</f>
        <v>0</v>
      </c>
      <c r="AE326" t="b">
        <f>OR(ISNUMBER(FIND(" plant ",C326)),ISNUMBER(FIND("Plant ",C326)),ISNUMBER(FIND("tomato",C326)),ISNUMBER(FIND("plants",C326)),ISNUMBER(FIND("Plants",C326)),ISNUMBER(FIND("algae",C326)),ISNUMBER(FIND("lettuce",C326)),ISNUMBER(FIND("green gram sprouts ",C326)),ISNUMBER(FIND("Cucurbita pepo",C326)),ISNUMBER(FIND("bean ",C326)),ISNUMBER(FIND("chloroplast",C326)),ISNUMBER(FIND("chlorophyll",C326)),ISNUMBER(FIND("seedling",C326)),ISNUMBER(FIND("canola",C326)),ISNUMBER(FIND("shoot",C326)),ISNUMBER(FIND("photosynthes",C326)),ISNUMBER(FIND(" leaves ",C326)),,ISNUMBER(FIND("agriculture",C326)),ISNUMBER(FIND(" crops ",C326)))</f>
        <v>0</v>
      </c>
      <c r="AF326" t="b">
        <f>OR(ISNUMBER(FIND("bacteria",C326)),ISNUMBER(FIND("Bacteria",C326)),ISNUMBER(FIND("Bacterium",C326)),ISNUMBER(FIND("bacterium",C326)),ISNUMBER(FIND(" coli ",C326)))</f>
        <v>0</v>
      </c>
      <c r="AG326" t="b">
        <f>OR(ISNUMBER(FIND("fungi",C326)),ISNUMBER(FIND("Fungi",C326)),ISNUMBER(FIND("fungus",C326)),ISNUMBER(FIND("Fungus",C326)),ISNUMBER(FIND("mushroom",C326)),ISNUMBER(FIND("Mushroom",C326)),ISNUMBER(FIND(" mold ",C326)))</f>
        <v>0</v>
      </c>
      <c r="AH326" t="b">
        <f>OR(ISNUMBER(FIND("Pig ",C326)),ISNUMBER(FIND("pig ",C326)),ISNUMBER(FIND("Pigs ",C326)),ISNUMBER(FIND("pigs ",C326)))</f>
        <v>0</v>
      </c>
      <c r="AI326" t="b">
        <f>OR(ISNUMBER(FIND(" C. elegans",C326)),ISNUMBER(FIND("Caenorhabditis elegans",C326)),ISNUMBER(FIND("earthworms",C326)),ISNUMBER(FIND(" Ficopomatus enigmaticus",C326)),ISNUMBER(FIND("larva",C326)),ISNUMBER(FIND("Lumbriculus variegatus",C326)),ISNUMBER(FIND("nematode",C326)))</f>
        <v>0</v>
      </c>
      <c r="AJ326" t="b">
        <f>NOT(OR(AA326,AB326,AC326,AD326,AE326,AF326,AG326,AH326,AI326))</f>
        <v>0</v>
      </c>
      <c r="AL326" t="b">
        <f>OR(AA326,AB326,AD326,AE326,AF326,AG326,AH326,AI326)</f>
        <v>1</v>
      </c>
      <c r="AM326" t="b">
        <f>IF(Table1[[#This Row],[In vivo?]],IF(Table1[[#This Row],[Cell]],FALSE,TRUE),FALSE)</f>
        <v>0</v>
      </c>
      <c r="AN326" t="b">
        <f>AND(AC326,AL326)</f>
        <v>1</v>
      </c>
      <c r="AO326" t="b">
        <f>IF(Table1[[#This Row],[Cell]],IF(Table1[[#This Row],[In vivo?]],FALSE,TRUE),FALSE)</f>
        <v>0</v>
      </c>
      <c r="AP326" t="b">
        <f>NOT(OR(Table1[[#This Row],[In vivo?]],Table1[[#This Row],[Only in Cell]]))</f>
        <v>0</v>
      </c>
      <c r="AQ326" t="b">
        <f>IF(OR(Table1[[#This Row],[Rodents]],Table1[[#This Row],[Human]],Table1[[#This Row],[Pig]]),OR(ISNUMBER(FIND("pulmonary",C326)),ISNUMBER(FIND("lung",C326))),"NA")</f>
        <v>1</v>
      </c>
      <c r="AR326" t="b">
        <f>IF(OR(Table1[[#This Row],[Rodents]],Table1[[#This Row],[Human]],Table1[[#This Row],[Pig]]),OR(ISNUMBER(FIND("skin",C326)),ISNUMBER(FIND("dermal",C326))),"NA")</f>
        <v>0</v>
      </c>
      <c r="AS326" t="b">
        <f>IF(OR(Table1[[#This Row],[Rodents]],Table1[[#This Row],[Human]],Table1[[#This Row],[Pig]]),OR(ISNUMBER(FIND("liver",C326)),ISNUMBER(FIND("hepat",C326))),"NA")</f>
        <v>0</v>
      </c>
      <c r="AT326" t="b">
        <f>IF(OR(Table1[[#This Row],[Rodents]],Table1[[#This Row],[Human]],Table1[[#This Row],[Pig]]),OR(ISNUMBER(FIND("kidney",C326)),ISNUMBER(FIND("neph",C326))),"NA")</f>
        <v>0</v>
      </c>
      <c r="AU326" t="b">
        <f>IF(OR(Table1[[#This Row],[Rodents]],Table1[[#This Row],[Human]],Table1[[#This Row],[Pig]]),OR(ISNUMBER(FIND("brain",C326)),ISNUMBER(FIND("neur",C326)),ISNUMBER(FIND("nerv",C326))),"NA")</f>
        <v>0</v>
      </c>
      <c r="AV326" t="b">
        <f>IF(OR(Table1[[#This Row],[Rodents]],Table1[[#This Row],[Human]],Table1[[#This Row],[Pig]]),OR(ISNUMBER(FIND("heart",C326)),ISNUMBER(FIND("cardi",C326))),"NA")</f>
        <v>0</v>
      </c>
      <c r="AW326" t="b">
        <f>IF(OR(Table1[[#This Row],[Rodents]],Table1[[#This Row],[Human]],Table1[[#This Row],[Pig]]),OR(ISNUMBER(FIND("gastro",C326)),ISNUMBER(FIND("intesti",C326)),ISNUMBER(FIND("stomach",C326))),"NA")</f>
        <v>0</v>
      </c>
      <c r="AX326" t="b">
        <f>IF(OR(Table1[[#This Row],[Rodents]],Table1[[#This Row],[Human]],Table1[[#This Row],[Pig]]),NOT(OR(AQ326,AR326,AS326,AT326,AU326,AV326,AW326)),"NA")</f>
        <v>0</v>
      </c>
      <c r="AY326" t="b">
        <f>OR(ISNUMBER(FIND("SWCNT",C326)),ISNUMBER(FIND("SWNT",C326)),ISNUMBER(FIND("single-wall",C326)),ISNUMBER(FIND("single wall",C326)),ISNUMBER(FIND("Single wall",C326)),ISNUMBER(FIND("Single-wall",C326)),ISNUMBER(FIND("SWCNT",B326)),ISNUMBER(FIND("SWNT",B326)),ISNUMBER(FIND("single-wall",B326)),ISNUMBER(FIND("single wall",B326)),ISNUMBER(FIND("Single-wall",B326)),ISNUMBER(FIND("Single wall",B326)))</f>
        <v>0</v>
      </c>
      <c r="AZ326" t="b">
        <f>OR(ISNUMBER(FIND("MWCNT",C326)),ISNUMBER(FIND("MWNT",C326)),ISNUMBER(FIND("multi-wall",C326)),ISNUMBER(FIND("multi wall",C326)),ISNUMBER(FIND("multiwall",C326)),ISNUMBER(FIND("Multi-wall",C326)),ISNUMBER(FIND("Multi wall",C326)),ISNUMBER(FIND("Multiwall",C326)),ISNUMBER(FIND("MWCNT",B326)),ISNUMBER(FIND("MWNT",B326)),ISNUMBER(FIND("multi-wall",B326)),ISNUMBER(FIND("multi wall",B326)),ISNUMBER(FIND("multiwall",B326)),ISNUMBER(FIND("Multi-wall",B326)),ISNUMBER(FIND("Multi wall",B326)),ISNUMBER(FIND("Multiwall",B326)),ISNUMBER(FIND("Double-wall",B326)),ISNUMBER(FIND("Double wall",B326)),ISNUMBER(FIND("Doublewall",B326)),ISNUMBER(FIND("double-wall",B326)),ISNUMBER(FIND("double wall",B326)),ISNUMBER(FIND("doublewall",B326)))</f>
        <v>1</v>
      </c>
      <c r="BA326" t="b">
        <f>AND(Table1[[#This Row],[SWCNT]],Table1[[#This Row],[MWCNT]])</f>
        <v>0</v>
      </c>
      <c r="BB326" t="b">
        <f>IF(Table1[[#This Row],[SWCNT]]=TRUE,FALSE,IF(Table1[[#This Row],[MWCNT]]=TRUE,FALSE,TRUE))</f>
        <v>0</v>
      </c>
      <c r="BC326" s="18"/>
    </row>
    <row r="327" spans="1:55" ht="259">
      <c r="A327" t="s">
        <v>3533</v>
      </c>
      <c r="B327" s="2" t="s">
        <v>3534</v>
      </c>
      <c r="C327" s="16" t="s">
        <v>3535</v>
      </c>
      <c r="D327" s="17" t="s">
        <v>1240</v>
      </c>
      <c r="E327" s="2">
        <v>2014</v>
      </c>
      <c r="F327" t="b">
        <f>OR(ISNUMBER(FIND("cytotoxic",C327)),ISNUMBER(FIND("Cytotoxic",C327)),ISNUMBER(FIND("cellular toxicity",C327)),ISNUMBER(FIND("cell death",C327)),ISNUMBER(FIND("viable",C327)),ISNUMBER(FIND("phytotoxic",C327)),ISNUMBER(FIND("acute toxicity",C327)),ISNUMBER(FIND("MTT",C327)),ISNUMBER(FIND("survival",C327)),ISNUMBER(FIND("prolifer",C327)),ISNUMBER(FIND("apoptosis",C327)),ISNUMBER(FIND("neurotoxic",C327)),ISNUMBER(FIND("  lysis ",C327)),ISNUMBER(FIND("necrosis",C327)),ISNUMBER(FIND("cellular death",C327))*3,ISNUMBER(FIND("LDH",C327)),ISNUMBER(FIND("Acute toxicity",C327)))</f>
        <v>0</v>
      </c>
      <c r="G327" t="b">
        <f>OR(ISNUMBER(FIND("genotoxic",C327)),ISNUMBER(FIND("genotoxicity",C327)),ISNUMBER(FIND("DNA damage",C327)),ISNUMBER(FIND("DNA",C327)),ISNUMBER(FIND("RNA",C327)),ISNUMBER(FIND("mesothelioma",C327)),ISNUMBER(FIND("carcino",C327)),ISNUMBER(FIND("mutagen",C327)),ISNUMBER(FIND("genetic",C327)))</f>
        <v>0</v>
      </c>
      <c r="H327" t="b">
        <f>OR(ISNUMBER(FIND("inflammatory",C327)),ISNUMBER(FIND("inflamm",C327)))</f>
        <v>1</v>
      </c>
      <c r="I327" t="b">
        <f>OR(ISNUMBER(FIND("immune",C327)),ISNUMBER(FIND("immunological",C327)),ISNUMBER(FIND("interleuk",C327)),ISNUMBER(FIND("platelet activation",C327)),ISNUMBER(FIND("monocyte",C327)),ISNUMBER(FIND("leukocyte",C327)),ISNUMBER(FIND("cytokine",C327)),ISNUMBER(FIND("CD4",C327)),ISNUMBER(FIND("CD8",C327)),ISNUMBER(FIND("T-cell",C327)))</f>
        <v>1</v>
      </c>
      <c r="J327" t="b">
        <f>OR(ISNUMBER(FIND("reactive oxygen",C327)),ISNUMBER(FIND("ROS",C327)),ISNUMBER(FIND("free radical",C327)),ISNUMBER(FIND("oxidative stress",C327)),ISNUMBER(FIND("peroxid",C327)),ISNUMBER(FIND("oxidative",C327)),ISNUMBER(FIND("antioxid",C327)))</f>
        <v>0</v>
      </c>
      <c r="K327" t="b">
        <f>OR(ISNUMBER(FIND("autophag",C327)))</f>
        <v>0</v>
      </c>
      <c r="L327" t="b">
        <f>OR(ISNUMBER(FIND("morpholog",C327)))</f>
        <v>0</v>
      </c>
      <c r="M327" t="b">
        <f>OR(ISNUMBER(FIND("fibrosis",C327)),ISNUMBER(FIND("Fibrosis",C327)),ISNUMBER(FIND("fibrot",C327)))</f>
        <v>0</v>
      </c>
      <c r="N327" t="b">
        <f>OR(ISNUMBER(FIND("offspring",C327)),ISNUMBER(FIND("Parental",C327)),ISNUMBER(FIND("parental",C327)),ISNUMBER(FIND("germline",C327)),ISNUMBER(FIND("reproduc",C327)),ISNUMBER(FIND("embryo",C327)))</f>
        <v>0</v>
      </c>
      <c r="O327" t="b">
        <f>OR(ISNUMBER(FIND("metabol",C327)),ISNUMBER(FIND("Metabol",C327)),ISNUMBER(FIND("digest",C327)),ISNUMBER(FIND("mitochon",C327)))</f>
        <v>0</v>
      </c>
      <c r="P327" t="b">
        <f>OR(ISNUMBER(FIND("ecotox",C327)),ISNUMBER(FIND("Ecotox",B327)),ISNUMBER(FIND("ecotox",B327)),ISNUMBER(FIND("Ecotox",C327)))</f>
        <v>0</v>
      </c>
      <c r="Q327" t="b">
        <f>OR(ISNUMBER(FIND("Bioaccum",C327)),ISNUMBER(FIND("bioaccum",C327)),ISNUMBER(FIND("accum",C327)))</f>
        <v>0</v>
      </c>
      <c r="R327" t="b">
        <f>OR(ISNUMBER(FIND("Occupation",C327)),ISNUMBER(FIND("occupation",C327)),ISNUMBER(FIND("worker",C327)),ISNUMBER(FIND("workforce",C327)))</f>
        <v>0</v>
      </c>
      <c r="S327" t="b">
        <f>NOT(OR(F327,G327,H327,I327,J327,K327,L327,M327,N327,O327,P327,Q327,R327))</f>
        <v>0</v>
      </c>
      <c r="U327" t="b">
        <f>OR(Table1[[#This Row],[Inflammation]],Table1[[#This Row],[Immune]])</f>
        <v>1</v>
      </c>
      <c r="V327" t="str">
        <f>IF(OR(Table1[[#This Row],[Rodents]],Table1[[#This Row],[Human]],Table1[[#This Row],[Pig]]),OR(ISNUMBER(FIND("intratrach",C327)),ISNUMBER(FIND("nasal ",C327)),ISNUMBER(FIND("instill",C327))),"NA")</f>
        <v>NA</v>
      </c>
      <c r="W327" t="str">
        <f>IF(OR(Table1[[#This Row],[Rodents]],Table1[[#This Row],[Human]],Table1[[#This Row],[Pig]]),OR(ISNUMBER(FIND("dermal",C327)),ISNUMBER(FIND("skin ",C327))),"NA")</f>
        <v>NA</v>
      </c>
      <c r="X327" t="str">
        <f>IF(OR(Table1[[#This Row],[Rodents]],Table1[[#This Row],[Human]],Table1[[#This Row],[Pig]]),OR(ISNUMBER(FIND("injected",C327)),ISNUMBER(FIND("periton",C327)),ISNUMBER(FIND("intrascrot",C327))),"NA")</f>
        <v>NA</v>
      </c>
      <c r="Y327" t="str">
        <f>IF(OR(Table1[[#This Row],[Rodents]],Table1[[#This Row],[Human]],Table1[[#This Row],[Pig]]),NOT(OR(Table1[[#This Row],[Inhaled/Intratracheal/intranasal]],Table1[[#This Row],[Dermal]],Table1[[#This Row],[Injected]])),"NA")</f>
        <v>NA</v>
      </c>
      <c r="AA327" t="b">
        <f>OR(ISNUMBER(FIND("fish ",C327)),ISNUMBER(FIND("Fish ",C327)),ISNUMBER(FIND("aquatic",C327)),ISNUMBER(FIND("daphnids",C327)),ISNUMBER(FIND("Carcinus maenas",C327)),ISNUMBER(FIND("Daphnia",C327)),ISNUMBER(FIND("Ruditapes philippinarum",C327)),ISNUMBER(FIND("daphnia",C327)),ISNUMBER(FIND("marine",C327)),ISNUMBER(FIND("mussel",C327)),ISNUMBER(FIND("algae",C327)),ISNUMBER(FIND("Donax faba",C327)),ISNUMBER(FIND("estuarine",C327)),ISNUMBER(FIND("snail",C327)),ISNUMBER(FIND("Prorocentrum donghaiense",C327)) )</f>
        <v>0</v>
      </c>
      <c r="AB327" t="b">
        <f>OR(ISNUMBER(FIND(" rat ",C327)),ISNUMBER(FIND(" rats ",C327)),ISNUMBER(FIND(" Rats ",C327)),ISNUMBER(FIND(" Rat ",C327)),ISNUMBER(FIND(" rat.",C327)),ISNUMBER(FIND(" rats.",C327)),ISNUMBER(FIND("mouse",C327)),ISNUMBER(FIND("mice",C327)), ISNUMBER(FIND(" Mice",C327)))</f>
        <v>0</v>
      </c>
      <c r="AC327" t="b">
        <f>OR(ISNUMBER(FIND(" cell ",C327)),ISNUMBER(FIND("fibroblast",C327)),ISNUMBER(FIND("macrophage",C327)),ISNUMBER(FIND("epithelial",C327)),ISNUMBER(FIND("endothelial",C327)),ISNUMBER(FIND("neuron",C327)),ISNUMBER(FIND(" cells ",C327)),ISNUMBER(FIND("RBC",C327)),ISNUMBER(FIND("mitochond",C327)),ISNUMBER(FIND("adipocyte",C327)),ISNUMBER(FIND("osteo",C327)),ISNUMBER(FIND("keratin",C327)),ISNUMBER(FIND(" cell's ",C327)),ISNUMBER(FIND("eukary",C327)),ISNUMBER(FIND("sperm",C327)))</f>
        <v>1</v>
      </c>
      <c r="AD327" t="b">
        <f>OR(ISNUMBER(FIND("human",B327)),ISNUMBER(FIND("workers",B327)),ISNUMBER(FIND("workforces",B327)),ISNUMBER(FIND("occupational",B327)),ISNUMBER(FIND("Case report",B327)),ISNUMBER(FIND("Workplaces",B327)),ISNUMBER(FIND("worker",B327)))</f>
        <v>0</v>
      </c>
      <c r="AE327" t="b">
        <f>OR(ISNUMBER(FIND(" plant ",C327)),ISNUMBER(FIND("Plant ",C327)),ISNUMBER(FIND("tomato",C327)),ISNUMBER(FIND("plants",C327)),ISNUMBER(FIND("Plants",C327)),ISNUMBER(FIND("algae",C327)),ISNUMBER(FIND("lettuce",C327)),ISNUMBER(FIND("green gram sprouts ",C327)),ISNUMBER(FIND("Cucurbita pepo",C327)),ISNUMBER(FIND("bean ",C327)),ISNUMBER(FIND("chloroplast",C327)),ISNUMBER(FIND("chlorophyll",C327)),ISNUMBER(FIND("seedling",C327)),ISNUMBER(FIND("canola",C327)),ISNUMBER(FIND("shoot",C327)),ISNUMBER(FIND("photosynthes",C327)),ISNUMBER(FIND(" leaves ",C327)),,ISNUMBER(FIND("agriculture",C327)),ISNUMBER(FIND(" crops ",C327)))</f>
        <v>0</v>
      </c>
      <c r="AF327" t="b">
        <f>OR(ISNUMBER(FIND("bacteria",C327)),ISNUMBER(FIND("Bacteria",C327)),ISNUMBER(FIND("Bacterium",C327)),ISNUMBER(FIND("bacterium",C327)),ISNUMBER(FIND(" coli ",C327)))</f>
        <v>0</v>
      </c>
      <c r="AG327" t="b">
        <f>OR(ISNUMBER(FIND("fungi",C327)),ISNUMBER(FIND("Fungi",C327)),ISNUMBER(FIND("fungus",C327)),ISNUMBER(FIND("Fungus",C327)),ISNUMBER(FIND("mushroom",C327)),ISNUMBER(FIND("Mushroom",C327)),ISNUMBER(FIND(" mold ",C327)))</f>
        <v>0</v>
      </c>
      <c r="AH327" t="b">
        <f>OR(ISNUMBER(FIND("Pig ",C327)),ISNUMBER(FIND("pig ",C327)),ISNUMBER(FIND("Pigs ",C327)),ISNUMBER(FIND("pigs ",C327)))</f>
        <v>0</v>
      </c>
      <c r="AI327" t="b">
        <f>OR(ISNUMBER(FIND(" C. elegans",C327)),ISNUMBER(FIND("Caenorhabditis elegans",C327)),ISNUMBER(FIND("earthworms",C327)),ISNUMBER(FIND(" Ficopomatus enigmaticus",C327)),ISNUMBER(FIND("larva",C327)),ISNUMBER(FIND("Lumbriculus variegatus",C327)),ISNUMBER(FIND("nematode",C327)))</f>
        <v>0</v>
      </c>
      <c r="AJ327" t="b">
        <f>NOT(OR(AA327,AB327,AC327,AD327,AE327,AF327,AG327,AH327,AI327))</f>
        <v>0</v>
      </c>
      <c r="AL327" t="b">
        <f>OR(AA327,AB327,AD327,AE327,AF327,AG327,AH327,AI327)</f>
        <v>0</v>
      </c>
      <c r="AM327" t="b">
        <f>IF(Table1[[#This Row],[In vivo?]],IF(Table1[[#This Row],[Cell]],FALSE,TRUE),FALSE)</f>
        <v>0</v>
      </c>
      <c r="AN327" t="b">
        <f>AND(AC327,AL327)</f>
        <v>0</v>
      </c>
      <c r="AO327" t="b">
        <f>IF(Table1[[#This Row],[Cell]],IF(Table1[[#This Row],[In vivo?]],FALSE,TRUE),FALSE)</f>
        <v>1</v>
      </c>
      <c r="AP327" t="b">
        <f>NOT(OR(Table1[[#This Row],[In vivo?]],Table1[[#This Row],[Only in Cell]]))</f>
        <v>0</v>
      </c>
      <c r="AQ327" t="str">
        <f>IF(OR(Table1[[#This Row],[Rodents]],Table1[[#This Row],[Human]],Table1[[#This Row],[Pig]]),OR(ISNUMBER(FIND("pulmonary",C327)),ISNUMBER(FIND("lung",C327))),"NA")</f>
        <v>NA</v>
      </c>
      <c r="AR327" t="str">
        <f>IF(OR(Table1[[#This Row],[Rodents]],Table1[[#This Row],[Human]],Table1[[#This Row],[Pig]]),OR(ISNUMBER(FIND("skin",C327)),ISNUMBER(FIND("dermal",C327))),"NA")</f>
        <v>NA</v>
      </c>
      <c r="AS327" t="str">
        <f>IF(OR(Table1[[#This Row],[Rodents]],Table1[[#This Row],[Human]],Table1[[#This Row],[Pig]]),OR(ISNUMBER(FIND("liver",C327)),ISNUMBER(FIND("hepat",C327))),"NA")</f>
        <v>NA</v>
      </c>
      <c r="AT327" t="str">
        <f>IF(OR(Table1[[#This Row],[Rodents]],Table1[[#This Row],[Human]],Table1[[#This Row],[Pig]]),OR(ISNUMBER(FIND("kidney",C327)),ISNUMBER(FIND("neph",C327))),"NA")</f>
        <v>NA</v>
      </c>
      <c r="AU327" t="str">
        <f>IF(OR(Table1[[#This Row],[Rodents]],Table1[[#This Row],[Human]],Table1[[#This Row],[Pig]]),OR(ISNUMBER(FIND("brain",C327)),ISNUMBER(FIND("neur",C327)),ISNUMBER(FIND("nerv",C327))),"NA")</f>
        <v>NA</v>
      </c>
      <c r="AV327" t="str">
        <f>IF(OR(Table1[[#This Row],[Rodents]],Table1[[#This Row],[Human]],Table1[[#This Row],[Pig]]),OR(ISNUMBER(FIND("heart",C327)),ISNUMBER(FIND("cardi",C327))),"NA")</f>
        <v>NA</v>
      </c>
      <c r="AW327" t="str">
        <f>IF(OR(Table1[[#This Row],[Rodents]],Table1[[#This Row],[Human]],Table1[[#This Row],[Pig]]),OR(ISNUMBER(FIND("gastro",C327)),ISNUMBER(FIND("intesti",C327)),ISNUMBER(FIND("stomach",C327))),"NA")</f>
        <v>NA</v>
      </c>
      <c r="AX327" t="str">
        <f>IF(OR(Table1[[#This Row],[Rodents]],Table1[[#This Row],[Human]],Table1[[#This Row],[Pig]]),NOT(OR(AQ327,AR327,AS327,AT327,AU327,AV327,AW327)),"NA")</f>
        <v>NA</v>
      </c>
      <c r="AY327" t="b">
        <f>OR(ISNUMBER(FIND("SWCNT",C327)),ISNUMBER(FIND("SWNT",C327)),ISNUMBER(FIND("single-wall",C327)),ISNUMBER(FIND("single wall",C327)),ISNUMBER(FIND("Single wall",C327)),ISNUMBER(FIND("Single-wall",C327)),ISNUMBER(FIND("SWCNT",B327)),ISNUMBER(FIND("SWNT",B327)),ISNUMBER(FIND("single-wall",B327)),ISNUMBER(FIND("single wall",B327)),ISNUMBER(FIND("Single-wall",B327)),ISNUMBER(FIND("Single wall",B327)))</f>
        <v>1</v>
      </c>
      <c r="AZ327" t="b">
        <f>OR(ISNUMBER(FIND("MWCNT",C327)),ISNUMBER(FIND("MWNT",C327)),ISNUMBER(FIND("multi-wall",C327)),ISNUMBER(FIND("multi wall",C327)),ISNUMBER(FIND("multiwall",C327)),ISNUMBER(FIND("Multi-wall",C327)),ISNUMBER(FIND("Multi wall",C327)),ISNUMBER(FIND("Multiwall",C327)),ISNUMBER(FIND("MWCNT",B327)),ISNUMBER(FIND("MWNT",B327)),ISNUMBER(FIND("multi-wall",B327)),ISNUMBER(FIND("multi wall",B327)),ISNUMBER(FIND("multiwall",B327)),ISNUMBER(FIND("Multi-wall",B327)),ISNUMBER(FIND("Multi wall",B327)),ISNUMBER(FIND("Multiwall",B327)),ISNUMBER(FIND("Double-wall",B327)),ISNUMBER(FIND("Double wall",B327)),ISNUMBER(FIND("Doublewall",B327)),ISNUMBER(FIND("double-wall",B327)),ISNUMBER(FIND("double wall",B327)),ISNUMBER(FIND("doublewall",B327)))</f>
        <v>0</v>
      </c>
      <c r="BA327" t="b">
        <f>AND(Table1[[#This Row],[SWCNT]],Table1[[#This Row],[MWCNT]])</f>
        <v>0</v>
      </c>
      <c r="BB327" t="b">
        <f>IF(Table1[[#This Row],[SWCNT]]=TRUE,FALSE,IF(Table1[[#This Row],[MWCNT]]=TRUE,FALSE,TRUE))</f>
        <v>0</v>
      </c>
      <c r="BC327" s="18"/>
    </row>
    <row r="328" spans="1:55" ht="333">
      <c r="A328" t="s">
        <v>3539</v>
      </c>
      <c r="B328" s="2" t="s">
        <v>3541</v>
      </c>
      <c r="C328" s="16" t="s">
        <v>3543</v>
      </c>
      <c r="D328" s="17" t="s">
        <v>2063</v>
      </c>
      <c r="E328" s="2">
        <v>2014</v>
      </c>
      <c r="F328" t="b">
        <f>OR(ISNUMBER(FIND("cytotoxic",C328)),ISNUMBER(FIND("Cytotoxic",C328)),ISNUMBER(FIND("cellular toxicity",C328)),ISNUMBER(FIND("cell death",C328)),ISNUMBER(FIND("viable",C328)),ISNUMBER(FIND("phytotoxic",C328)),ISNUMBER(FIND("acute toxicity",C328)),ISNUMBER(FIND("MTT",C328)),ISNUMBER(FIND("survival",C328)),ISNUMBER(FIND("prolifer",C328)),ISNUMBER(FIND("apoptosis",C328)),ISNUMBER(FIND("neurotoxic",C328)),ISNUMBER(FIND("  lysis ",C328)),ISNUMBER(FIND("necrosis",C328)),ISNUMBER(FIND("cellular death",C328))*3,ISNUMBER(FIND("LDH",C328)),ISNUMBER(FIND("Acute toxicity",C328)))</f>
        <v>0</v>
      </c>
      <c r="G328" t="b">
        <f>OR(ISNUMBER(FIND("genotoxic",C328)),ISNUMBER(FIND("genotoxicity",C328)),ISNUMBER(FIND("DNA damage",C328)),ISNUMBER(FIND("DNA",C328)),ISNUMBER(FIND("RNA",C328)),ISNUMBER(FIND("mesothelioma",C328)),ISNUMBER(FIND("carcino",C328)),ISNUMBER(FIND("mutagen",C328)),ISNUMBER(FIND("genetic",C328)))</f>
        <v>0</v>
      </c>
      <c r="H328" t="b">
        <f>OR(ISNUMBER(FIND("inflammatory",C328)),ISNUMBER(FIND("inflamm",C328)))</f>
        <v>1</v>
      </c>
      <c r="I328" t="b">
        <f>OR(ISNUMBER(FIND("immune",C328)),ISNUMBER(FIND("immunological",C328)),ISNUMBER(FIND("interleuk",C328)),ISNUMBER(FIND("platelet activation",C328)),ISNUMBER(FIND("monocyte",C328)),ISNUMBER(FIND("leukocyte",C328)),ISNUMBER(FIND("cytokine",C328)),ISNUMBER(FIND("CD4",C328)),ISNUMBER(FIND("CD8",C328)),ISNUMBER(FIND("T-cell",C328)))</f>
        <v>0</v>
      </c>
      <c r="J328" t="b">
        <f>OR(ISNUMBER(FIND("reactive oxygen",C328)),ISNUMBER(FIND("ROS",C328)),ISNUMBER(FIND("free radical",C328)),ISNUMBER(FIND("oxidative stress",C328)),ISNUMBER(FIND("peroxid",C328)),ISNUMBER(FIND("oxidative",C328)),ISNUMBER(FIND("antioxid",C328)))</f>
        <v>0</v>
      </c>
      <c r="K328" t="b">
        <f>OR(ISNUMBER(FIND("autophag",C328)))</f>
        <v>0</v>
      </c>
      <c r="L328" t="b">
        <f>OR(ISNUMBER(FIND("morpholog",C328)))</f>
        <v>0</v>
      </c>
      <c r="M328" t="b">
        <f>OR(ISNUMBER(FIND("fibrosis",C328)),ISNUMBER(FIND("Fibrosis",C328)),ISNUMBER(FIND("fibrot",C328)))</f>
        <v>0</v>
      </c>
      <c r="N328" t="b">
        <f>OR(ISNUMBER(FIND("offspring",C328)),ISNUMBER(FIND("Parental",C328)),ISNUMBER(FIND("parental",C328)),ISNUMBER(FIND("germline",C328)),ISNUMBER(FIND("reproduc",C328)),ISNUMBER(FIND("embryo",C328)))</f>
        <v>0</v>
      </c>
      <c r="O328" t="b">
        <f>OR(ISNUMBER(FIND("metabol",C328)),ISNUMBER(FIND("Metabol",C328)),ISNUMBER(FIND("digest",C328)),ISNUMBER(FIND("mitochon",C328)))</f>
        <v>0</v>
      </c>
      <c r="P328" t="b">
        <f>OR(ISNUMBER(FIND("ecotox",C328)),ISNUMBER(FIND("Ecotox",B328)),ISNUMBER(FIND("ecotox",B328)),ISNUMBER(FIND("Ecotox",C328)))</f>
        <v>0</v>
      </c>
      <c r="Q328" t="b">
        <f>OR(ISNUMBER(FIND("Bioaccum",C328)),ISNUMBER(FIND("bioaccum",C328)),ISNUMBER(FIND("accum",C328)))</f>
        <v>1</v>
      </c>
      <c r="R328" t="b">
        <f>OR(ISNUMBER(FIND("Occupation",C328)),ISNUMBER(FIND("occupation",C328)),ISNUMBER(FIND("worker",C328)),ISNUMBER(FIND("workforce",C328)))</f>
        <v>0</v>
      </c>
      <c r="S328" t="b">
        <f>NOT(OR(F328,G328,H328,I328,J328,K328,L328,M328,N328,O328,P328,Q328,R328))</f>
        <v>0</v>
      </c>
      <c r="U328" t="b">
        <f>OR(Table1[[#This Row],[Inflammation]],Table1[[#This Row],[Immune]])</f>
        <v>1</v>
      </c>
      <c r="V328" t="b">
        <f>IF(OR(Table1[[#This Row],[Rodents]],Table1[[#This Row],[Human]],Table1[[#This Row],[Pig]]),OR(ISNUMBER(FIND("intratrach",C328)),ISNUMBER(FIND("nasal ",C328)),ISNUMBER(FIND("instill",C328))),"NA")</f>
        <v>0</v>
      </c>
      <c r="W328" t="b">
        <f>IF(OR(Table1[[#This Row],[Rodents]],Table1[[#This Row],[Human]],Table1[[#This Row],[Pig]]),OR(ISNUMBER(FIND("dermal",C328)),ISNUMBER(FIND("skin ",C328))),"NA")</f>
        <v>0</v>
      </c>
      <c r="X328" t="b">
        <f>IF(OR(Table1[[#This Row],[Rodents]],Table1[[#This Row],[Human]],Table1[[#This Row],[Pig]]),OR(ISNUMBER(FIND("injected",C328)),ISNUMBER(FIND("periton",C328)),ISNUMBER(FIND("intrascrot",C328))),"NA")</f>
        <v>0</v>
      </c>
      <c r="Y328" t="b">
        <f>IF(OR(Table1[[#This Row],[Rodents]],Table1[[#This Row],[Human]],Table1[[#This Row],[Pig]]),NOT(OR(Table1[[#This Row],[Inhaled/Intratracheal/intranasal]],Table1[[#This Row],[Dermal]],Table1[[#This Row],[Injected]])),"NA")</f>
        <v>1</v>
      </c>
      <c r="AA328" t="b">
        <f>OR(ISNUMBER(FIND("fish ",C328)),ISNUMBER(FIND("Fish ",C328)),ISNUMBER(FIND("aquatic",C328)),ISNUMBER(FIND("daphnids",C328)),ISNUMBER(FIND("Carcinus maenas",C328)),ISNUMBER(FIND("Daphnia",C328)),ISNUMBER(FIND("Ruditapes philippinarum",C328)),ISNUMBER(FIND("daphnia",C328)),ISNUMBER(FIND("marine",C328)),ISNUMBER(FIND("mussel",C328)),ISNUMBER(FIND("algae",C328)),ISNUMBER(FIND("Donax faba",C328)),ISNUMBER(FIND("estuarine",C328)),ISNUMBER(FIND("snail",C328)),ISNUMBER(FIND("Prorocentrum donghaiense",C328)) )</f>
        <v>0</v>
      </c>
      <c r="AB328" t="b">
        <f>OR(ISNUMBER(FIND(" rat ",C328)),ISNUMBER(FIND(" rats ",C328)),ISNUMBER(FIND(" Rats ",C328)),ISNUMBER(FIND(" Rat ",C328)),ISNUMBER(FIND(" rat.",C328)),ISNUMBER(FIND(" rats.",C328)),ISNUMBER(FIND("mouse",C328)),ISNUMBER(FIND("mice",C328)), ISNUMBER(FIND(" Mice",C328)))</f>
        <v>1</v>
      </c>
      <c r="AC328" t="b">
        <f>OR(ISNUMBER(FIND(" cell ",C328)),ISNUMBER(FIND("fibroblast",C328)),ISNUMBER(FIND("macrophage",C328)),ISNUMBER(FIND("epithelial",C328)),ISNUMBER(FIND("endothelial",C328)),ISNUMBER(FIND("neuron",C328)),ISNUMBER(FIND(" cells ",C328)),ISNUMBER(FIND("RBC",C328)),ISNUMBER(FIND("mitochond",C328)),ISNUMBER(FIND("adipocyte",C328)),ISNUMBER(FIND("osteo",C328)),ISNUMBER(FIND("keratin",C328)),ISNUMBER(FIND(" cell's ",C328)),ISNUMBER(FIND("eukary",C328)),ISNUMBER(FIND("sperm",C328)))</f>
        <v>1</v>
      </c>
      <c r="AD328" t="b">
        <f>OR(ISNUMBER(FIND("human",B328)),ISNUMBER(FIND("workers",B328)),ISNUMBER(FIND("workforces",B328)),ISNUMBER(FIND("occupational",B328)),ISNUMBER(FIND("Case report",B328)),ISNUMBER(FIND("Workplaces",B328)),ISNUMBER(FIND("worker",B328)))</f>
        <v>0</v>
      </c>
      <c r="AE328" t="b">
        <f>OR(ISNUMBER(FIND(" plant ",C328)),ISNUMBER(FIND("Plant ",C328)),ISNUMBER(FIND("tomato",C328)),ISNUMBER(FIND("plants",C328)),ISNUMBER(FIND("Plants",C328)),ISNUMBER(FIND("algae",C328)),ISNUMBER(FIND("lettuce",C328)),ISNUMBER(FIND("green gram sprouts ",C328)),ISNUMBER(FIND("Cucurbita pepo",C328)),ISNUMBER(FIND("bean ",C328)),ISNUMBER(FIND("chloroplast",C328)),ISNUMBER(FIND("chlorophyll",C328)),ISNUMBER(FIND("seedling",C328)),ISNUMBER(FIND("canola",C328)),ISNUMBER(FIND("shoot",C328)),ISNUMBER(FIND("photosynthes",C328)),ISNUMBER(FIND(" leaves ",C328)),,ISNUMBER(FIND("agriculture",C328)),ISNUMBER(FIND(" crops ",C328)))</f>
        <v>0</v>
      </c>
      <c r="AF328" t="b">
        <f>OR(ISNUMBER(FIND("bacteria",C328)),ISNUMBER(FIND("Bacteria",C328)),ISNUMBER(FIND("Bacterium",C328)),ISNUMBER(FIND("bacterium",C328)),ISNUMBER(FIND(" coli ",C328)))</f>
        <v>0</v>
      </c>
      <c r="AG328" t="b">
        <f>OR(ISNUMBER(FIND("fungi",C328)),ISNUMBER(FIND("Fungi",C328)),ISNUMBER(FIND("fungus",C328)),ISNUMBER(FIND("Fungus",C328)),ISNUMBER(FIND("mushroom",C328)),ISNUMBER(FIND("Mushroom",C328)),ISNUMBER(FIND(" mold ",C328)))</f>
        <v>0</v>
      </c>
      <c r="AH328" t="b">
        <f>OR(ISNUMBER(FIND("Pig ",C328)),ISNUMBER(FIND("pig ",C328)),ISNUMBER(FIND("Pigs ",C328)),ISNUMBER(FIND("pigs ",C328)))</f>
        <v>0</v>
      </c>
      <c r="AI328" t="b">
        <f>OR(ISNUMBER(FIND(" C. elegans",C328)),ISNUMBER(FIND("Caenorhabditis elegans",C328)),ISNUMBER(FIND("earthworms",C328)),ISNUMBER(FIND(" Ficopomatus enigmaticus",C328)),ISNUMBER(FIND("larva",C328)),ISNUMBER(FIND("Lumbriculus variegatus",C328)),ISNUMBER(FIND("nematode",C328)))</f>
        <v>0</v>
      </c>
      <c r="AJ328" t="b">
        <f>NOT(OR(AA328,AB328,AC328,AD328,AE328,AF328,AG328,AH328,AI328))</f>
        <v>0</v>
      </c>
      <c r="AL328" t="b">
        <f>OR(AA328,AB328,AD328,AE328,AF328,AG328,AH328,AI328)</f>
        <v>1</v>
      </c>
      <c r="AM328" t="b">
        <f>IF(Table1[[#This Row],[In vivo?]],IF(Table1[[#This Row],[Cell]],FALSE,TRUE),FALSE)</f>
        <v>0</v>
      </c>
      <c r="AN328" t="b">
        <f>AND(AC328,AL328)</f>
        <v>1</v>
      </c>
      <c r="AO328" t="b">
        <f>IF(Table1[[#This Row],[Cell]],IF(Table1[[#This Row],[In vivo?]],FALSE,TRUE),FALSE)</f>
        <v>0</v>
      </c>
      <c r="AP328" t="b">
        <f>NOT(OR(Table1[[#This Row],[In vivo?]],Table1[[#This Row],[Only in Cell]]))</f>
        <v>0</v>
      </c>
      <c r="AQ328" t="b">
        <f>IF(OR(Table1[[#This Row],[Rodents]],Table1[[#This Row],[Human]],Table1[[#This Row],[Pig]]),OR(ISNUMBER(FIND("pulmonary",C328)),ISNUMBER(FIND("lung",C328))),"NA")</f>
        <v>1</v>
      </c>
      <c r="AR328" t="b">
        <f>IF(OR(Table1[[#This Row],[Rodents]],Table1[[#This Row],[Human]],Table1[[#This Row],[Pig]]),OR(ISNUMBER(FIND("skin",C328)),ISNUMBER(FIND("dermal",C328))),"NA")</f>
        <v>0</v>
      </c>
      <c r="AS328" t="b">
        <f>IF(OR(Table1[[#This Row],[Rodents]],Table1[[#This Row],[Human]],Table1[[#This Row],[Pig]]),OR(ISNUMBER(FIND("liver",C328)),ISNUMBER(FIND("hepat",C328))),"NA")</f>
        <v>1</v>
      </c>
      <c r="AT328" t="b">
        <f>IF(OR(Table1[[#This Row],[Rodents]],Table1[[#This Row],[Human]],Table1[[#This Row],[Pig]]),OR(ISNUMBER(FIND("kidney",C328)),ISNUMBER(FIND("neph",C328))),"NA")</f>
        <v>0</v>
      </c>
      <c r="AU328" t="b">
        <f>IF(OR(Table1[[#This Row],[Rodents]],Table1[[#This Row],[Human]],Table1[[#This Row],[Pig]]),OR(ISNUMBER(FIND("brain",C328)),ISNUMBER(FIND("neur",C328)),ISNUMBER(FIND("nerv",C328))),"NA")</f>
        <v>0</v>
      </c>
      <c r="AV328" t="b">
        <f>IF(OR(Table1[[#This Row],[Rodents]],Table1[[#This Row],[Human]],Table1[[#This Row],[Pig]]),OR(ISNUMBER(FIND("heart",C328)),ISNUMBER(FIND("cardi",C328))),"NA")</f>
        <v>0</v>
      </c>
      <c r="AW328" t="b">
        <f>IF(OR(Table1[[#This Row],[Rodents]],Table1[[#This Row],[Human]],Table1[[#This Row],[Pig]]),OR(ISNUMBER(FIND("gastro",C328)),ISNUMBER(FIND("intesti",C328)),ISNUMBER(FIND("stomach",C328))),"NA")</f>
        <v>0</v>
      </c>
      <c r="AX328" t="b">
        <f>IF(OR(Table1[[#This Row],[Rodents]],Table1[[#This Row],[Human]],Table1[[#This Row],[Pig]]),NOT(OR(AQ328,AR328,AS328,AT328,AU328,AV328,AW328)),"NA")</f>
        <v>0</v>
      </c>
      <c r="AY328" t="b">
        <f>OR(ISNUMBER(FIND("SWCNT",C328)),ISNUMBER(FIND("SWNT",C328)),ISNUMBER(FIND("single-wall",C328)),ISNUMBER(FIND("single wall",C328)),ISNUMBER(FIND("Single wall",C328)),ISNUMBER(FIND("Single-wall",C328)),ISNUMBER(FIND("SWCNT",B328)),ISNUMBER(FIND("SWNT",B328)),ISNUMBER(FIND("single-wall",B328)),ISNUMBER(FIND("single wall",B328)),ISNUMBER(FIND("Single-wall",B328)),ISNUMBER(FIND("Single wall",B328)))</f>
        <v>0</v>
      </c>
      <c r="AZ328" t="b">
        <f>OR(ISNUMBER(FIND("MWCNT",C328)),ISNUMBER(FIND("MWNT",C328)),ISNUMBER(FIND("multi-wall",C328)),ISNUMBER(FIND("multi wall",C328)),ISNUMBER(FIND("multiwall",C328)),ISNUMBER(FIND("Multi-wall",C328)),ISNUMBER(FIND("Multi wall",C328)),ISNUMBER(FIND("Multiwall",C328)),ISNUMBER(FIND("MWCNT",B328)),ISNUMBER(FIND("MWNT",B328)),ISNUMBER(FIND("multi-wall",B328)),ISNUMBER(FIND("multi wall",B328)),ISNUMBER(FIND("multiwall",B328)),ISNUMBER(FIND("Multi-wall",B328)),ISNUMBER(FIND("Multi wall",B328)),ISNUMBER(FIND("Multiwall",B328)),ISNUMBER(FIND("Double-wall",B328)),ISNUMBER(FIND("Double wall",B328)),ISNUMBER(FIND("Doublewall",B328)),ISNUMBER(FIND("double-wall",B328)),ISNUMBER(FIND("double wall",B328)),ISNUMBER(FIND("doublewall",B328)))</f>
        <v>1</v>
      </c>
      <c r="BA328" t="b">
        <f>AND(Table1[[#This Row],[SWCNT]],Table1[[#This Row],[MWCNT]])</f>
        <v>0</v>
      </c>
      <c r="BB328" t="b">
        <f>IF(Table1[[#This Row],[SWCNT]]=TRUE,FALSE,IF(Table1[[#This Row],[MWCNT]]=TRUE,FALSE,TRUE))</f>
        <v>0</v>
      </c>
      <c r="BC328" s="18"/>
    </row>
    <row r="329" spans="1:55" ht="277.5">
      <c r="A329" t="s">
        <v>3545</v>
      </c>
      <c r="B329" s="2" t="s">
        <v>3547</v>
      </c>
      <c r="C329" s="16" t="s">
        <v>3549</v>
      </c>
      <c r="D329" s="17" t="s">
        <v>371</v>
      </c>
      <c r="E329" s="2">
        <v>2014</v>
      </c>
      <c r="F329" t="b">
        <f>OR(ISNUMBER(FIND("cytotoxic",C329)),ISNUMBER(FIND("Cytotoxic",C329)),ISNUMBER(FIND("cellular toxicity",C329)),ISNUMBER(FIND("cell death",C329)),ISNUMBER(FIND("viable",C329)),ISNUMBER(FIND("phytotoxic",C329)),ISNUMBER(FIND("acute toxicity",C329)),ISNUMBER(FIND("MTT",C329)),ISNUMBER(FIND("survival",C329)),ISNUMBER(FIND("prolifer",C329)),ISNUMBER(FIND("apoptosis",C329)),ISNUMBER(FIND("neurotoxic",C329)),ISNUMBER(FIND("  lysis ",C329)),ISNUMBER(FIND("necrosis",C329)),ISNUMBER(FIND("cellular death",C329))*3,ISNUMBER(FIND("LDH",C329)),ISNUMBER(FIND("Acute toxicity",C329)))</f>
        <v>1</v>
      </c>
      <c r="G329" t="b">
        <f>OR(ISNUMBER(FIND("genotoxic",C329)),ISNUMBER(FIND("genotoxicity",C329)),ISNUMBER(FIND("DNA damage",C329)),ISNUMBER(FIND("DNA",C329)),ISNUMBER(FIND("RNA",C329)),ISNUMBER(FIND("mesothelioma",C329)),ISNUMBER(FIND("carcino",C329)),ISNUMBER(FIND("mutagen",C329)),ISNUMBER(FIND("genetic",C329)))</f>
        <v>1</v>
      </c>
      <c r="H329" t="b">
        <f>OR(ISNUMBER(FIND("inflammatory",C329)),ISNUMBER(FIND("inflamm",C329)))</f>
        <v>1</v>
      </c>
      <c r="I329" t="b">
        <f>OR(ISNUMBER(FIND("immune",C329)),ISNUMBER(FIND("immunological",C329)),ISNUMBER(FIND("interleuk",C329)),ISNUMBER(FIND("platelet activation",C329)),ISNUMBER(FIND("monocyte",C329)),ISNUMBER(FIND("leukocyte",C329)),ISNUMBER(FIND("cytokine",C329)),ISNUMBER(FIND("CD4",C329)),ISNUMBER(FIND("CD8",C329)),ISNUMBER(FIND("T-cell",C329)))</f>
        <v>1</v>
      </c>
      <c r="J329" t="b">
        <f>OR(ISNUMBER(FIND("reactive oxygen",C329)),ISNUMBER(FIND("ROS",C329)),ISNUMBER(FIND("free radical",C329)),ISNUMBER(FIND("oxidative stress",C329)),ISNUMBER(FIND("peroxid",C329)),ISNUMBER(FIND("oxidative",C329)),ISNUMBER(FIND("antioxid",C329)))</f>
        <v>1</v>
      </c>
      <c r="K329" t="b">
        <f>OR(ISNUMBER(FIND("autophag",C329)))</f>
        <v>0</v>
      </c>
      <c r="L329" t="b">
        <f>OR(ISNUMBER(FIND("morpholog",C329)))</f>
        <v>0</v>
      </c>
      <c r="M329" t="b">
        <f>OR(ISNUMBER(FIND("fibrosis",C329)),ISNUMBER(FIND("Fibrosis",C329)),ISNUMBER(FIND("fibrot",C329)))</f>
        <v>0</v>
      </c>
      <c r="N329" t="b">
        <f>OR(ISNUMBER(FIND("offspring",C329)),ISNUMBER(FIND("Parental",C329)),ISNUMBER(FIND("parental",C329)),ISNUMBER(FIND("germline",C329)),ISNUMBER(FIND("reproduc",C329)),ISNUMBER(FIND("embryo",C329)))</f>
        <v>0</v>
      </c>
      <c r="O329" t="b">
        <f>OR(ISNUMBER(FIND("metabol",C329)),ISNUMBER(FIND("Metabol",C329)),ISNUMBER(FIND("digest",C329)),ISNUMBER(FIND("mitochon",C329)))</f>
        <v>0</v>
      </c>
      <c r="P329" t="b">
        <f>OR(ISNUMBER(FIND("ecotox",C329)),ISNUMBER(FIND("Ecotox",B329)),ISNUMBER(FIND("ecotox",B329)),ISNUMBER(FIND("Ecotox",C329)))</f>
        <v>0</v>
      </c>
      <c r="Q329" t="b">
        <f>OR(ISNUMBER(FIND("Bioaccum",C329)),ISNUMBER(FIND("bioaccum",C329)),ISNUMBER(FIND("accum",C329)))</f>
        <v>0</v>
      </c>
      <c r="R329" t="b">
        <f>OR(ISNUMBER(FIND("Occupation",C329)),ISNUMBER(FIND("occupation",C329)),ISNUMBER(FIND("worker",C329)),ISNUMBER(FIND("workforce",C329)))</f>
        <v>0</v>
      </c>
      <c r="S329" t="b">
        <f>NOT(OR(F329,G329,H329,I329,J329,K329,L329,M329,N329,O329,P329,Q329,R329))</f>
        <v>0</v>
      </c>
      <c r="U329" t="b">
        <f>OR(Table1[[#This Row],[Inflammation]],Table1[[#This Row],[Immune]])</f>
        <v>1</v>
      </c>
      <c r="V329" t="b">
        <f>IF(OR(Table1[[#This Row],[Rodents]],Table1[[#This Row],[Human]],Table1[[#This Row],[Pig]]),OR(ISNUMBER(FIND("intratrach",C329)),ISNUMBER(FIND("nasal ",C329)),ISNUMBER(FIND("instill",C329))),"NA")</f>
        <v>0</v>
      </c>
      <c r="W329" t="b">
        <f>IF(OR(Table1[[#This Row],[Rodents]],Table1[[#This Row],[Human]],Table1[[#This Row],[Pig]]),OR(ISNUMBER(FIND("dermal",C329)),ISNUMBER(FIND("skin ",C329))),"NA")</f>
        <v>0</v>
      </c>
      <c r="X329" t="b">
        <f>IF(OR(Table1[[#This Row],[Rodents]],Table1[[#This Row],[Human]],Table1[[#This Row],[Pig]]),OR(ISNUMBER(FIND("injected",C329)),ISNUMBER(FIND("periton",C329)),ISNUMBER(FIND("intrascrot",C329))),"NA")</f>
        <v>1</v>
      </c>
      <c r="Y329" t="b">
        <f>IF(OR(Table1[[#This Row],[Rodents]],Table1[[#This Row],[Human]],Table1[[#This Row],[Pig]]),NOT(OR(Table1[[#This Row],[Inhaled/Intratracheal/intranasal]],Table1[[#This Row],[Dermal]],Table1[[#This Row],[Injected]])),"NA")</f>
        <v>0</v>
      </c>
      <c r="AA329" t="b">
        <f>OR(ISNUMBER(FIND("fish ",C329)),ISNUMBER(FIND("Fish ",C329)),ISNUMBER(FIND("aquatic",C329)),ISNUMBER(FIND("daphnids",C329)),ISNUMBER(FIND("Carcinus maenas",C329)),ISNUMBER(FIND("Daphnia",C329)),ISNUMBER(FIND("Ruditapes philippinarum",C329)),ISNUMBER(FIND("daphnia",C329)),ISNUMBER(FIND("marine",C329)),ISNUMBER(FIND("mussel",C329)),ISNUMBER(FIND("algae",C329)),ISNUMBER(FIND("Donax faba",C329)),ISNUMBER(FIND("estuarine",C329)),ISNUMBER(FIND("snail",C329)),ISNUMBER(FIND("Prorocentrum donghaiense",C329)) )</f>
        <v>0</v>
      </c>
      <c r="AB329" t="b">
        <f>OR(ISNUMBER(FIND(" rat ",C329)),ISNUMBER(FIND(" rats ",C329)),ISNUMBER(FIND(" Rats ",C329)),ISNUMBER(FIND(" Rat ",C329)),ISNUMBER(FIND(" rat.",C329)),ISNUMBER(FIND(" rats.",C329)),ISNUMBER(FIND("mouse",C329)),ISNUMBER(FIND("mice",C329)), ISNUMBER(FIND(" Mice",C329)))</f>
        <v>1</v>
      </c>
      <c r="AC329" t="b">
        <f>OR(ISNUMBER(FIND(" cell ",C329)),ISNUMBER(FIND("fibroblast",C329)),ISNUMBER(FIND("macrophage",C329)),ISNUMBER(FIND("epithelial",C329)),ISNUMBER(FIND("endothelial",C329)),ISNUMBER(FIND("neuron",C329)),ISNUMBER(FIND(" cells ",C329)),ISNUMBER(FIND("RBC",C329)),ISNUMBER(FIND("mitochond",C329)),ISNUMBER(FIND("adipocyte",C329)),ISNUMBER(FIND("osteo",C329)),ISNUMBER(FIND("keratin",C329)),ISNUMBER(FIND(" cell's ",C329)),ISNUMBER(FIND("eukary",C329)),ISNUMBER(FIND("sperm",C329)))</f>
        <v>1</v>
      </c>
      <c r="AD329" t="b">
        <f>OR(ISNUMBER(FIND("human",B329)),ISNUMBER(FIND("workers",B329)),ISNUMBER(FIND("workforces",B329)),ISNUMBER(FIND("occupational",B329)),ISNUMBER(FIND("Case report",B329)),ISNUMBER(FIND("Workplaces",B329)),ISNUMBER(FIND("worker",B329)))</f>
        <v>0</v>
      </c>
      <c r="AE329" t="b">
        <f>OR(ISNUMBER(FIND(" plant ",C329)),ISNUMBER(FIND("Plant ",C329)),ISNUMBER(FIND("tomato",C329)),ISNUMBER(FIND("plants",C329)),ISNUMBER(FIND("Plants",C329)),ISNUMBER(FIND("algae",C329)),ISNUMBER(FIND("lettuce",C329)),ISNUMBER(FIND("green gram sprouts ",C329)),ISNUMBER(FIND("Cucurbita pepo",C329)),ISNUMBER(FIND("bean ",C329)),ISNUMBER(FIND("chloroplast",C329)),ISNUMBER(FIND("chlorophyll",C329)),ISNUMBER(FIND("seedling",C329)),ISNUMBER(FIND("canola",C329)),ISNUMBER(FIND("shoot",C329)),ISNUMBER(FIND("photosynthes",C329)),ISNUMBER(FIND(" leaves ",C329)),,ISNUMBER(FIND("agriculture",C329)),ISNUMBER(FIND(" crops ",C329)))</f>
        <v>0</v>
      </c>
      <c r="AF329" t="b">
        <f>OR(ISNUMBER(FIND("bacteria",C329)),ISNUMBER(FIND("Bacteria",C329)),ISNUMBER(FIND("Bacterium",C329)),ISNUMBER(FIND("bacterium",C329)),ISNUMBER(FIND(" coli ",C329)))</f>
        <v>0</v>
      </c>
      <c r="AG329" t="b">
        <f>OR(ISNUMBER(FIND("fungi",C329)),ISNUMBER(FIND("Fungi",C329)),ISNUMBER(FIND("fungus",C329)),ISNUMBER(FIND("Fungus",C329)),ISNUMBER(FIND("mushroom",C329)),ISNUMBER(FIND("Mushroom",C329)),ISNUMBER(FIND(" mold ",C329)))</f>
        <v>0</v>
      </c>
      <c r="AH329" t="b">
        <f>OR(ISNUMBER(FIND("Pig ",C329)),ISNUMBER(FIND("pig ",C329)),ISNUMBER(FIND("Pigs ",C329)),ISNUMBER(FIND("pigs ",C329)))</f>
        <v>0</v>
      </c>
      <c r="AI329" t="b">
        <f>OR(ISNUMBER(FIND(" C. elegans",C329)),ISNUMBER(FIND("Caenorhabditis elegans",C329)),ISNUMBER(FIND("earthworms",C329)),ISNUMBER(FIND(" Ficopomatus enigmaticus",C329)),ISNUMBER(FIND("larva",C329)),ISNUMBER(FIND("Lumbriculus variegatus",C329)),ISNUMBER(FIND("nematode",C329)))</f>
        <v>0</v>
      </c>
      <c r="AJ329" t="b">
        <f>NOT(OR(AA329,AB329,AC329,AD329,AE329,AF329,AG329,AH329,AI329))</f>
        <v>0</v>
      </c>
      <c r="AL329" t="b">
        <f>OR(AA329,AB329,AD329,AE329,AF329,AG329,AH329,AI329)</f>
        <v>1</v>
      </c>
      <c r="AM329" t="b">
        <f>IF(Table1[[#This Row],[In vivo?]],IF(Table1[[#This Row],[Cell]],FALSE,TRUE),FALSE)</f>
        <v>0</v>
      </c>
      <c r="AN329" t="b">
        <f>AND(AC329,AL329)</f>
        <v>1</v>
      </c>
      <c r="AO329" t="b">
        <f>IF(Table1[[#This Row],[Cell]],IF(Table1[[#This Row],[In vivo?]],FALSE,TRUE),FALSE)</f>
        <v>0</v>
      </c>
      <c r="AP329" t="b">
        <f>NOT(OR(Table1[[#This Row],[In vivo?]],Table1[[#This Row],[Only in Cell]]))</f>
        <v>0</v>
      </c>
      <c r="AQ329" t="b">
        <f>IF(OR(Table1[[#This Row],[Rodents]],Table1[[#This Row],[Human]],Table1[[#This Row],[Pig]]),OR(ISNUMBER(FIND("pulmonary",C329)),ISNUMBER(FIND("lung",C329))),"NA")</f>
        <v>0</v>
      </c>
      <c r="AR329" t="b">
        <f>IF(OR(Table1[[#This Row],[Rodents]],Table1[[#This Row],[Human]],Table1[[#This Row],[Pig]]),OR(ISNUMBER(FIND("skin",C329)),ISNUMBER(FIND("dermal",C329))),"NA")</f>
        <v>0</v>
      </c>
      <c r="AS329" t="b">
        <f>IF(OR(Table1[[#This Row],[Rodents]],Table1[[#This Row],[Human]],Table1[[#This Row],[Pig]]),OR(ISNUMBER(FIND("liver",C329)),ISNUMBER(FIND("hepat",C329))),"NA")</f>
        <v>0</v>
      </c>
      <c r="AT329" t="b">
        <f>IF(OR(Table1[[#This Row],[Rodents]],Table1[[#This Row],[Human]],Table1[[#This Row],[Pig]]),OR(ISNUMBER(FIND("kidney",C329)),ISNUMBER(FIND("neph",C329))),"NA")</f>
        <v>0</v>
      </c>
      <c r="AU329" t="b">
        <f>IF(OR(Table1[[#This Row],[Rodents]],Table1[[#This Row],[Human]],Table1[[#This Row],[Pig]]),OR(ISNUMBER(FIND("brain",C329)),ISNUMBER(FIND("neur",C329)),ISNUMBER(FIND("nerv",C329))),"NA")</f>
        <v>0</v>
      </c>
      <c r="AV329" t="b">
        <f>IF(OR(Table1[[#This Row],[Rodents]],Table1[[#This Row],[Human]],Table1[[#This Row],[Pig]]),OR(ISNUMBER(FIND("heart",C329)),ISNUMBER(FIND("cardi",C329))),"NA")</f>
        <v>0</v>
      </c>
      <c r="AW329" t="b">
        <f>IF(OR(Table1[[#This Row],[Rodents]],Table1[[#This Row],[Human]],Table1[[#This Row],[Pig]]),OR(ISNUMBER(FIND("gastro",C329)),ISNUMBER(FIND("intesti",C329)),ISNUMBER(FIND("stomach",C329))),"NA")</f>
        <v>0</v>
      </c>
      <c r="AX329" t="b">
        <f>IF(OR(Table1[[#This Row],[Rodents]],Table1[[#This Row],[Human]],Table1[[#This Row],[Pig]]),NOT(OR(AQ329,AR329,AS329,AT329,AU329,AV329,AW329)),"NA")</f>
        <v>1</v>
      </c>
      <c r="AY329" t="b">
        <f>OR(ISNUMBER(FIND("SWCNT",C329)),ISNUMBER(FIND("SWNT",C329)),ISNUMBER(FIND("single-wall",C329)),ISNUMBER(FIND("single wall",C329)),ISNUMBER(FIND("Single wall",C329)),ISNUMBER(FIND("Single-wall",C329)),ISNUMBER(FIND("SWCNT",B329)),ISNUMBER(FIND("SWNT",B329)),ISNUMBER(FIND("single-wall",B329)),ISNUMBER(FIND("single wall",B329)),ISNUMBER(FIND("Single-wall",B329)),ISNUMBER(FIND("Single wall",B329)))</f>
        <v>0</v>
      </c>
      <c r="AZ329" t="b">
        <f>OR(ISNUMBER(FIND("MWCNT",C329)),ISNUMBER(FIND("MWNT",C329)),ISNUMBER(FIND("multi-wall",C329)),ISNUMBER(FIND("multi wall",C329)),ISNUMBER(FIND("multiwall",C329)),ISNUMBER(FIND("Multi-wall",C329)),ISNUMBER(FIND("Multi wall",C329)),ISNUMBER(FIND("Multiwall",C329)),ISNUMBER(FIND("MWCNT",B329)),ISNUMBER(FIND("MWNT",B329)),ISNUMBER(FIND("multi-wall",B329)),ISNUMBER(FIND("multi wall",B329)),ISNUMBER(FIND("multiwall",B329)),ISNUMBER(FIND("Multi-wall",B329)),ISNUMBER(FIND("Multi wall",B329)),ISNUMBER(FIND("Multiwall",B329)),ISNUMBER(FIND("Double-wall",B329)),ISNUMBER(FIND("Double wall",B329)),ISNUMBER(FIND("Doublewall",B329)),ISNUMBER(FIND("double-wall",B329)),ISNUMBER(FIND("double wall",B329)),ISNUMBER(FIND("doublewall",B329)))</f>
        <v>1</v>
      </c>
      <c r="BA329" t="b">
        <f>AND(Table1[[#This Row],[SWCNT]],Table1[[#This Row],[MWCNT]])</f>
        <v>0</v>
      </c>
      <c r="BB329" t="b">
        <f>IF(Table1[[#This Row],[SWCNT]]=TRUE,FALSE,IF(Table1[[#This Row],[MWCNT]]=TRUE,FALSE,TRUE))</f>
        <v>0</v>
      </c>
      <c r="BC329" s="18"/>
    </row>
    <row r="330" spans="1:55" ht="333">
      <c r="A330" t="s">
        <v>3563</v>
      </c>
      <c r="B330" s="2" t="s">
        <v>3565</v>
      </c>
      <c r="C330" s="16" t="s">
        <v>3567</v>
      </c>
      <c r="D330" s="17" t="s">
        <v>148</v>
      </c>
      <c r="E330" s="2">
        <v>2014</v>
      </c>
      <c r="F330" t="b">
        <f>OR(ISNUMBER(FIND("cytotoxic",C330)),ISNUMBER(FIND("Cytotoxic",C330)),ISNUMBER(FIND("cellular toxicity",C330)),ISNUMBER(FIND("cell death",C330)),ISNUMBER(FIND("viable",C330)),ISNUMBER(FIND("phytotoxic",C330)),ISNUMBER(FIND("acute toxicity",C330)),ISNUMBER(FIND("MTT",C330)),ISNUMBER(FIND("survival",C330)),ISNUMBER(FIND("prolifer",C330)),ISNUMBER(FIND("apoptosis",C330)),ISNUMBER(FIND("neurotoxic",C330)),ISNUMBER(FIND("  lysis ",C330)),ISNUMBER(FIND("necrosis",C330)),ISNUMBER(FIND("cellular death",C330))*3,ISNUMBER(FIND("LDH",C330)),ISNUMBER(FIND("Acute toxicity",C330)))</f>
        <v>0</v>
      </c>
      <c r="G330" t="b">
        <f>OR(ISNUMBER(FIND("genotoxic",C330)),ISNUMBER(FIND("genotoxicity",C330)),ISNUMBER(FIND("DNA damage",C330)),ISNUMBER(FIND("DNA",C330)),ISNUMBER(FIND("RNA",C330)),ISNUMBER(FIND("mesothelioma",C330)),ISNUMBER(FIND("carcino",C330)),ISNUMBER(FIND("mutagen",C330)),ISNUMBER(FIND("genetic",C330)))</f>
        <v>1</v>
      </c>
      <c r="H330" t="b">
        <f>OR(ISNUMBER(FIND("inflammatory",C330)),ISNUMBER(FIND("inflamm",C330)))</f>
        <v>1</v>
      </c>
      <c r="I330" t="b">
        <f>OR(ISNUMBER(FIND("immune",C330)),ISNUMBER(FIND("immunological",C330)),ISNUMBER(FIND("interleuk",C330)),ISNUMBER(FIND("platelet activation",C330)),ISNUMBER(FIND("monocyte",C330)),ISNUMBER(FIND("leukocyte",C330)),ISNUMBER(FIND("cytokine",C330)),ISNUMBER(FIND("CD4",C330)),ISNUMBER(FIND("CD8",C330)),ISNUMBER(FIND("T-cell",C330)))</f>
        <v>1</v>
      </c>
      <c r="J330" t="b">
        <f>OR(ISNUMBER(FIND("reactive oxygen",C330)),ISNUMBER(FIND("ROS",C330)),ISNUMBER(FIND("free radical",C330)),ISNUMBER(FIND("oxidative stress",C330)),ISNUMBER(FIND("peroxid",C330)),ISNUMBER(FIND("oxidative",C330)),ISNUMBER(FIND("antioxid",C330)))</f>
        <v>1</v>
      </c>
      <c r="K330" t="b">
        <f>OR(ISNUMBER(FIND("autophag",C330)))</f>
        <v>0</v>
      </c>
      <c r="L330" t="b">
        <f>OR(ISNUMBER(FIND("morpholog",C330)))</f>
        <v>0</v>
      </c>
      <c r="M330" t="b">
        <f>OR(ISNUMBER(FIND("fibrosis",C330)),ISNUMBER(FIND("Fibrosis",C330)),ISNUMBER(FIND("fibrot",C330)))</f>
        <v>0</v>
      </c>
      <c r="N330" t="b">
        <f>OR(ISNUMBER(FIND("offspring",C330)),ISNUMBER(FIND("Parental",C330)),ISNUMBER(FIND("parental",C330)),ISNUMBER(FIND("germline",C330)),ISNUMBER(FIND("reproduc",C330)),ISNUMBER(FIND("embryo",C330)))</f>
        <v>0</v>
      </c>
      <c r="O330" t="b">
        <f>OR(ISNUMBER(FIND("metabol",C330)),ISNUMBER(FIND("Metabol",C330)),ISNUMBER(FIND("digest",C330)),ISNUMBER(FIND("mitochon",C330)))</f>
        <v>0</v>
      </c>
      <c r="P330" t="b">
        <f>OR(ISNUMBER(FIND("ecotox",C330)),ISNUMBER(FIND("Ecotox",B330)),ISNUMBER(FIND("ecotox",B330)),ISNUMBER(FIND("Ecotox",C330)))</f>
        <v>0</v>
      </c>
      <c r="Q330" t="b">
        <f>OR(ISNUMBER(FIND("Bioaccum",C330)),ISNUMBER(FIND("bioaccum",C330)),ISNUMBER(FIND("accum",C330)))</f>
        <v>0</v>
      </c>
      <c r="R330" t="b">
        <f>OR(ISNUMBER(FIND("Occupation",C330)),ISNUMBER(FIND("occupation",C330)),ISNUMBER(FIND("worker",C330)),ISNUMBER(FIND("workforce",C330)))</f>
        <v>1</v>
      </c>
      <c r="S330" t="b">
        <f>NOT(OR(F330,G330,H330,I330,J330,K330,L330,M330,N330,O330,P330,Q330,R330))</f>
        <v>0</v>
      </c>
      <c r="U330" t="b">
        <f>OR(Table1[[#This Row],[Inflammation]],Table1[[#This Row],[Immune]])</f>
        <v>1</v>
      </c>
      <c r="V330" t="b">
        <f>IF(OR(Table1[[#This Row],[Rodents]],Table1[[#This Row],[Human]],Table1[[#This Row],[Pig]]),OR(ISNUMBER(FIND("intratrach",C330)),ISNUMBER(FIND("nasal ",C330)),ISNUMBER(FIND("instill",C330))),"NA")</f>
        <v>0</v>
      </c>
      <c r="W330" t="b">
        <f>IF(OR(Table1[[#This Row],[Rodents]],Table1[[#This Row],[Human]],Table1[[#This Row],[Pig]]),OR(ISNUMBER(FIND("dermal",C330)),ISNUMBER(FIND("skin ",C330))),"NA")</f>
        <v>0</v>
      </c>
      <c r="X330" t="b">
        <f>IF(OR(Table1[[#This Row],[Rodents]],Table1[[#This Row],[Human]],Table1[[#This Row],[Pig]]),OR(ISNUMBER(FIND("injected",C330)),ISNUMBER(FIND("periton",C330)),ISNUMBER(FIND("intrascrot",C330))),"NA")</f>
        <v>0</v>
      </c>
      <c r="Y330" t="b">
        <f>IF(OR(Table1[[#This Row],[Rodents]],Table1[[#This Row],[Human]],Table1[[#This Row],[Pig]]),NOT(OR(Table1[[#This Row],[Inhaled/Intratracheal/intranasal]],Table1[[#This Row],[Dermal]],Table1[[#This Row],[Injected]])),"NA")</f>
        <v>1</v>
      </c>
      <c r="AA330" t="b">
        <f>OR(ISNUMBER(FIND("fish ",C330)),ISNUMBER(FIND("Fish ",C330)),ISNUMBER(FIND("aquatic",C330)),ISNUMBER(FIND("daphnids",C330)),ISNUMBER(FIND("Carcinus maenas",C330)),ISNUMBER(FIND("Daphnia",C330)),ISNUMBER(FIND("Ruditapes philippinarum",C330)),ISNUMBER(FIND("daphnia",C330)),ISNUMBER(FIND("marine",C330)),ISNUMBER(FIND("mussel",C330)),ISNUMBER(FIND("algae",C330)),ISNUMBER(FIND("Donax faba",C330)),ISNUMBER(FIND("estuarine",C330)),ISNUMBER(FIND("snail",C330)),ISNUMBER(FIND("Prorocentrum donghaiense",C330)) )</f>
        <v>0</v>
      </c>
      <c r="AB330" t="b">
        <f>OR(ISNUMBER(FIND(" rat ",C330)),ISNUMBER(FIND(" rats ",C330)),ISNUMBER(FIND(" Rats ",C330)),ISNUMBER(FIND(" Rat ",C330)),ISNUMBER(FIND(" rat.",C330)),ISNUMBER(FIND(" rats.",C330)),ISNUMBER(FIND("mouse",C330)),ISNUMBER(FIND("mice",C330)), ISNUMBER(FIND(" Mice",C330)))</f>
        <v>1</v>
      </c>
      <c r="AC330" t="b">
        <f>OR(ISNUMBER(FIND(" cell ",C330)),ISNUMBER(FIND("fibroblast",C330)),ISNUMBER(FIND("macrophage",C330)),ISNUMBER(FIND("epithelial",C330)),ISNUMBER(FIND("endothelial",C330)),ISNUMBER(FIND("neuron",C330)),ISNUMBER(FIND(" cells ",C330)),ISNUMBER(FIND("RBC",C330)),ISNUMBER(FIND("mitochond",C330)),ISNUMBER(FIND("adipocyte",C330)),ISNUMBER(FIND("osteo",C330)),ISNUMBER(FIND("keratin",C330)),ISNUMBER(FIND(" cell's ",C330)),ISNUMBER(FIND("eukary",C330)),ISNUMBER(FIND("sperm",C330)))</f>
        <v>1</v>
      </c>
      <c r="AD330" t="b">
        <f>OR(ISNUMBER(FIND("human",B330)),ISNUMBER(FIND("workers",B330)),ISNUMBER(FIND("workforces",B330)),ISNUMBER(FIND("occupational",B330)),ISNUMBER(FIND("Case report",B330)),ISNUMBER(FIND("Workplaces",B330)),ISNUMBER(FIND("worker",B330)))</f>
        <v>0</v>
      </c>
      <c r="AE330" t="b">
        <f>OR(ISNUMBER(FIND(" plant ",C330)),ISNUMBER(FIND("Plant ",C330)),ISNUMBER(FIND("tomato",C330)),ISNUMBER(FIND("plants",C330)),ISNUMBER(FIND("Plants",C330)),ISNUMBER(FIND("algae",C330)),ISNUMBER(FIND("lettuce",C330)),ISNUMBER(FIND("green gram sprouts ",C330)),ISNUMBER(FIND("Cucurbita pepo",C330)),ISNUMBER(FIND("bean ",C330)),ISNUMBER(FIND("chloroplast",C330)),ISNUMBER(FIND("chlorophyll",C330)),ISNUMBER(FIND("seedling",C330)),ISNUMBER(FIND("canola",C330)),ISNUMBER(FIND("shoot",C330)),ISNUMBER(FIND("photosynthes",C330)),ISNUMBER(FIND(" leaves ",C330)),,ISNUMBER(FIND("agriculture",C330)),ISNUMBER(FIND(" crops ",C330)))</f>
        <v>0</v>
      </c>
      <c r="AF330" t="b">
        <f>OR(ISNUMBER(FIND("bacteria",C330)),ISNUMBER(FIND("Bacteria",C330)),ISNUMBER(FIND("Bacterium",C330)),ISNUMBER(FIND("bacterium",C330)),ISNUMBER(FIND(" coli ",C330)))</f>
        <v>0</v>
      </c>
      <c r="AG330" t="b">
        <f>OR(ISNUMBER(FIND("fungi",C330)),ISNUMBER(FIND("Fungi",C330)),ISNUMBER(FIND("fungus",C330)),ISNUMBER(FIND("Fungus",C330)),ISNUMBER(FIND("mushroom",C330)),ISNUMBER(FIND("Mushroom",C330)),ISNUMBER(FIND(" mold ",C330)))</f>
        <v>0</v>
      </c>
      <c r="AH330" t="b">
        <f>OR(ISNUMBER(FIND("Pig ",C330)),ISNUMBER(FIND("pig ",C330)),ISNUMBER(FIND("Pigs ",C330)),ISNUMBER(FIND("pigs ",C330)))</f>
        <v>0</v>
      </c>
      <c r="AI330" t="b">
        <f>OR(ISNUMBER(FIND(" C. elegans",C330)),ISNUMBER(FIND("Caenorhabditis elegans",C330)),ISNUMBER(FIND("earthworms",C330)),ISNUMBER(FIND(" Ficopomatus enigmaticus",C330)),ISNUMBER(FIND("larva",C330)),ISNUMBER(FIND("Lumbriculus variegatus",C330)),ISNUMBER(FIND("nematode",C330)))</f>
        <v>0</v>
      </c>
      <c r="AJ330" t="b">
        <f>NOT(OR(AA330,AB330,AC330,AD330,AE330,AF330,AG330,AH330,AI330))</f>
        <v>0</v>
      </c>
      <c r="AL330" t="b">
        <f>OR(AA330,AB330,AD330,AE330,AF330,AG330,AH330,AI330)</f>
        <v>1</v>
      </c>
      <c r="AM330" t="b">
        <f>IF(Table1[[#This Row],[In vivo?]],IF(Table1[[#This Row],[Cell]],FALSE,TRUE),FALSE)</f>
        <v>0</v>
      </c>
      <c r="AN330" t="b">
        <f>AND(AC330,AL330)</f>
        <v>1</v>
      </c>
      <c r="AO330" t="b">
        <f>IF(Table1[[#This Row],[Cell]],IF(Table1[[#This Row],[In vivo?]],FALSE,TRUE),FALSE)</f>
        <v>0</v>
      </c>
      <c r="AP330" t="b">
        <f>NOT(OR(Table1[[#This Row],[In vivo?]],Table1[[#This Row],[Only in Cell]]))</f>
        <v>0</v>
      </c>
      <c r="AQ330" t="b">
        <f>IF(OR(Table1[[#This Row],[Rodents]],Table1[[#This Row],[Human]],Table1[[#This Row],[Pig]]),OR(ISNUMBER(FIND("pulmonary",C330)),ISNUMBER(FIND("lung",C330))),"NA")</f>
        <v>1</v>
      </c>
      <c r="AR330" t="b">
        <f>IF(OR(Table1[[#This Row],[Rodents]],Table1[[#This Row],[Human]],Table1[[#This Row],[Pig]]),OR(ISNUMBER(FIND("skin",C330)),ISNUMBER(FIND("dermal",C330))),"NA")</f>
        <v>0</v>
      </c>
      <c r="AS330" t="b">
        <f>IF(OR(Table1[[#This Row],[Rodents]],Table1[[#This Row],[Human]],Table1[[#This Row],[Pig]]),OR(ISNUMBER(FIND("liver",C330)),ISNUMBER(FIND("hepat",C330))),"NA")</f>
        <v>0</v>
      </c>
      <c r="AT330" t="b">
        <f>IF(OR(Table1[[#This Row],[Rodents]],Table1[[#This Row],[Human]],Table1[[#This Row],[Pig]]),OR(ISNUMBER(FIND("kidney",C330)),ISNUMBER(FIND("neph",C330))),"NA")</f>
        <v>0</v>
      </c>
      <c r="AU330" t="b">
        <f>IF(OR(Table1[[#This Row],[Rodents]],Table1[[#This Row],[Human]],Table1[[#This Row],[Pig]]),OR(ISNUMBER(FIND("brain",C330)),ISNUMBER(FIND("neur",C330)),ISNUMBER(FIND("nerv",C330))),"NA")</f>
        <v>0</v>
      </c>
      <c r="AV330" t="b">
        <f>IF(OR(Table1[[#This Row],[Rodents]],Table1[[#This Row],[Human]],Table1[[#This Row],[Pig]]),OR(ISNUMBER(FIND("heart",C330)),ISNUMBER(FIND("cardi",C330))),"NA")</f>
        <v>0</v>
      </c>
      <c r="AW330" t="b">
        <f>IF(OR(Table1[[#This Row],[Rodents]],Table1[[#This Row],[Human]],Table1[[#This Row],[Pig]]),OR(ISNUMBER(FIND("gastro",C330)),ISNUMBER(FIND("intesti",C330)),ISNUMBER(FIND("stomach",C330))),"NA")</f>
        <v>0</v>
      </c>
      <c r="AX330" t="b">
        <f>IF(OR(Table1[[#This Row],[Rodents]],Table1[[#This Row],[Human]],Table1[[#This Row],[Pig]]),NOT(OR(AQ330,AR330,AS330,AT330,AU330,AV330,AW330)),"NA")</f>
        <v>0</v>
      </c>
      <c r="AY330" t="b">
        <f>OR(ISNUMBER(FIND("SWCNT",C330)),ISNUMBER(FIND("SWNT",C330)),ISNUMBER(FIND("single-wall",C330)),ISNUMBER(FIND("single wall",C330)),ISNUMBER(FIND("Single wall",C330)),ISNUMBER(FIND("Single-wall",C330)),ISNUMBER(FIND("SWCNT",B330)),ISNUMBER(FIND("SWNT",B330)),ISNUMBER(FIND("single-wall",B330)),ISNUMBER(FIND("single wall",B330)),ISNUMBER(FIND("Single-wall",B330)),ISNUMBER(FIND("Single wall",B330)))</f>
        <v>0</v>
      </c>
      <c r="AZ330" t="b">
        <f>OR(ISNUMBER(FIND("MWCNT",C330)),ISNUMBER(FIND("MWNT",C330)),ISNUMBER(FIND("multi-wall",C330)),ISNUMBER(FIND("multi wall",C330)),ISNUMBER(FIND("multiwall",C330)),ISNUMBER(FIND("Multi-wall",C330)),ISNUMBER(FIND("Multi wall",C330)),ISNUMBER(FIND("Multiwall",C330)),ISNUMBER(FIND("MWCNT",B330)),ISNUMBER(FIND("MWNT",B330)),ISNUMBER(FIND("multi-wall",B330)),ISNUMBER(FIND("multi wall",B330)),ISNUMBER(FIND("multiwall",B330)),ISNUMBER(FIND("Multi-wall",B330)),ISNUMBER(FIND("Multi wall",B330)),ISNUMBER(FIND("Multiwall",B330)),ISNUMBER(FIND("Double-wall",B330)),ISNUMBER(FIND("Double wall",B330)),ISNUMBER(FIND("Doublewall",B330)),ISNUMBER(FIND("double-wall",B330)),ISNUMBER(FIND("double wall",B330)),ISNUMBER(FIND("doublewall",B330)))</f>
        <v>1</v>
      </c>
      <c r="BA330" t="b">
        <f>AND(Table1[[#This Row],[SWCNT]],Table1[[#This Row],[MWCNT]])</f>
        <v>0</v>
      </c>
      <c r="BB330" t="b">
        <f>IF(Table1[[#This Row],[SWCNT]]=TRUE,FALSE,IF(Table1[[#This Row],[MWCNT]]=TRUE,FALSE,TRUE))</f>
        <v>0</v>
      </c>
      <c r="BC330" s="18"/>
    </row>
    <row r="331" spans="1:55" ht="296">
      <c r="A331" t="s">
        <v>3564</v>
      </c>
      <c r="B331" s="2" t="s">
        <v>3566</v>
      </c>
      <c r="C331" s="16" t="s">
        <v>3568</v>
      </c>
      <c r="D331" s="17" t="s">
        <v>148</v>
      </c>
      <c r="E331" s="2">
        <v>2014</v>
      </c>
      <c r="F331" t="b">
        <f>OR(ISNUMBER(FIND("cytotoxic",C331)),ISNUMBER(FIND("Cytotoxic",C331)),ISNUMBER(FIND("cellular toxicity",C331)),ISNUMBER(FIND("cell death",C331)),ISNUMBER(FIND("viable",C331)),ISNUMBER(FIND("phytotoxic",C331)),ISNUMBER(FIND("acute toxicity",C331)),ISNUMBER(FIND("MTT",C331)),ISNUMBER(FIND("survival",C331)),ISNUMBER(FIND("prolifer",C331)),ISNUMBER(FIND("apoptosis",C331)),ISNUMBER(FIND("neurotoxic",C331)),ISNUMBER(FIND("  lysis ",C331)),ISNUMBER(FIND("necrosis",C331)),ISNUMBER(FIND("cellular death",C331))*3,ISNUMBER(FIND("LDH",C331)),ISNUMBER(FIND("Acute toxicity",C331)))</f>
        <v>0</v>
      </c>
      <c r="G331" t="b">
        <f>OR(ISNUMBER(FIND("genotoxic",C331)),ISNUMBER(FIND("genotoxicity",C331)),ISNUMBER(FIND("DNA damage",C331)),ISNUMBER(FIND("DNA",C331)),ISNUMBER(FIND("RNA",C331)),ISNUMBER(FIND("mesothelioma",C331)),ISNUMBER(FIND("carcino",C331)),ISNUMBER(FIND("mutagen",C331)),ISNUMBER(FIND("genetic",C331)))</f>
        <v>0</v>
      </c>
      <c r="H331" t="b">
        <f>OR(ISNUMBER(FIND("inflammatory",C331)),ISNUMBER(FIND("inflamm",C331)))</f>
        <v>1</v>
      </c>
      <c r="I331" t="b">
        <f>OR(ISNUMBER(FIND("immune",C331)),ISNUMBER(FIND("immunological",C331)),ISNUMBER(FIND("interleuk",C331)),ISNUMBER(FIND("platelet activation",C331)),ISNUMBER(FIND("monocyte",C331)),ISNUMBER(FIND("leukocyte",C331)),ISNUMBER(FIND("cytokine",C331)),ISNUMBER(FIND("CD4",C331)),ISNUMBER(FIND("CD8",C331)),ISNUMBER(FIND("T-cell",C331)))</f>
        <v>0</v>
      </c>
      <c r="J331" t="b">
        <f>OR(ISNUMBER(FIND("reactive oxygen",C331)),ISNUMBER(FIND("ROS",C331)),ISNUMBER(FIND("free radical",C331)),ISNUMBER(FIND("oxidative stress",C331)),ISNUMBER(FIND("peroxid",C331)),ISNUMBER(FIND("oxidative",C331)),ISNUMBER(FIND("antioxid",C331)))</f>
        <v>0</v>
      </c>
      <c r="K331" t="b">
        <f>OR(ISNUMBER(FIND("autophag",C331)))</f>
        <v>0</v>
      </c>
      <c r="L331" t="b">
        <f>OR(ISNUMBER(FIND("morpholog",C331)))</f>
        <v>0</v>
      </c>
      <c r="M331" t="b">
        <f>OR(ISNUMBER(FIND("fibrosis",C331)),ISNUMBER(FIND("Fibrosis",C331)),ISNUMBER(FIND("fibrot",C331)))</f>
        <v>1</v>
      </c>
      <c r="N331" t="b">
        <f>OR(ISNUMBER(FIND("offspring",C331)),ISNUMBER(FIND("Parental",C331)),ISNUMBER(FIND("parental",C331)),ISNUMBER(FIND("germline",C331)),ISNUMBER(FIND("reproduc",C331)),ISNUMBER(FIND("embryo",C331)))</f>
        <v>0</v>
      </c>
      <c r="O331" t="b">
        <f>OR(ISNUMBER(FIND("metabol",C331)),ISNUMBER(FIND("Metabol",C331)),ISNUMBER(FIND("digest",C331)),ISNUMBER(FIND("mitochon",C331)))</f>
        <v>0</v>
      </c>
      <c r="P331" t="b">
        <f>OR(ISNUMBER(FIND("ecotox",C331)),ISNUMBER(FIND("Ecotox",B331)),ISNUMBER(FIND("ecotox",B331)),ISNUMBER(FIND("Ecotox",C331)))</f>
        <v>0</v>
      </c>
      <c r="Q331" t="b">
        <f>OR(ISNUMBER(FIND("Bioaccum",C331)),ISNUMBER(FIND("bioaccum",C331)),ISNUMBER(FIND("accum",C331)))</f>
        <v>0</v>
      </c>
      <c r="R331" t="b">
        <f>OR(ISNUMBER(FIND("Occupation",C331)),ISNUMBER(FIND("occupation",C331)),ISNUMBER(FIND("worker",C331)),ISNUMBER(FIND("workforce",C331)))</f>
        <v>0</v>
      </c>
      <c r="S331" t="b">
        <f>NOT(OR(F331,G331,H331,I331,J331,K331,L331,M331,N331,O331,P331,Q331,R331))</f>
        <v>0</v>
      </c>
      <c r="U331" t="b">
        <f>OR(Table1[[#This Row],[Inflammation]],Table1[[#This Row],[Immune]])</f>
        <v>1</v>
      </c>
      <c r="V331" t="b">
        <f>IF(OR(Table1[[#This Row],[Rodents]],Table1[[#This Row],[Human]],Table1[[#This Row],[Pig]]),OR(ISNUMBER(FIND("intratrach",C331)),ISNUMBER(FIND("nasal ",C331)),ISNUMBER(FIND("instill",C331))),"NA")</f>
        <v>1</v>
      </c>
      <c r="W331" t="b">
        <f>IF(OR(Table1[[#This Row],[Rodents]],Table1[[#This Row],[Human]],Table1[[#This Row],[Pig]]),OR(ISNUMBER(FIND("dermal",C331)),ISNUMBER(FIND("skin ",C331))),"NA")</f>
        <v>0</v>
      </c>
      <c r="X331" t="b">
        <f>IF(OR(Table1[[#This Row],[Rodents]],Table1[[#This Row],[Human]],Table1[[#This Row],[Pig]]),OR(ISNUMBER(FIND("injected",C331)),ISNUMBER(FIND("periton",C331)),ISNUMBER(FIND("intrascrot",C331))),"NA")</f>
        <v>1</v>
      </c>
      <c r="Y331" t="b">
        <f>IF(OR(Table1[[#This Row],[Rodents]],Table1[[#This Row],[Human]],Table1[[#This Row],[Pig]]),NOT(OR(Table1[[#This Row],[Inhaled/Intratracheal/intranasal]],Table1[[#This Row],[Dermal]],Table1[[#This Row],[Injected]])),"NA")</f>
        <v>0</v>
      </c>
      <c r="AA331" t="b">
        <f>OR(ISNUMBER(FIND("fish ",C331)),ISNUMBER(FIND("Fish ",C331)),ISNUMBER(FIND("aquatic",C331)),ISNUMBER(FIND("daphnids",C331)),ISNUMBER(FIND("Carcinus maenas",C331)),ISNUMBER(FIND("Daphnia",C331)),ISNUMBER(FIND("Ruditapes philippinarum",C331)),ISNUMBER(FIND("daphnia",C331)),ISNUMBER(FIND("marine",C331)),ISNUMBER(FIND("mussel",C331)),ISNUMBER(FIND("algae",C331)),ISNUMBER(FIND("Donax faba",C331)),ISNUMBER(FIND("estuarine",C331)),ISNUMBER(FIND("snail",C331)),ISNUMBER(FIND("Prorocentrum donghaiense",C331)) )</f>
        <v>0</v>
      </c>
      <c r="AB331" t="b">
        <f>OR(ISNUMBER(FIND(" rat ",C331)),ISNUMBER(FIND(" rats ",C331)),ISNUMBER(FIND(" Rats ",C331)),ISNUMBER(FIND(" Rat ",C331)),ISNUMBER(FIND(" rat.",C331)),ISNUMBER(FIND(" rats.",C331)),ISNUMBER(FIND("mouse",C331)),ISNUMBER(FIND("mice",C331)), ISNUMBER(FIND(" Mice",C331)))</f>
        <v>1</v>
      </c>
      <c r="AC331" t="b">
        <f>OR(ISNUMBER(FIND(" cell ",C331)),ISNUMBER(FIND("fibroblast",C331)),ISNUMBER(FIND("macrophage",C331)),ISNUMBER(FIND("epithelial",C331)),ISNUMBER(FIND("endothelial",C331)),ISNUMBER(FIND("neuron",C331)),ISNUMBER(FIND(" cells ",C331)),ISNUMBER(FIND("RBC",C331)),ISNUMBER(FIND("mitochond",C331)),ISNUMBER(FIND("adipocyte",C331)),ISNUMBER(FIND("osteo",C331)),ISNUMBER(FIND("keratin",C331)),ISNUMBER(FIND(" cell's ",C331)),ISNUMBER(FIND("eukary",C331)),ISNUMBER(FIND("sperm",C331)))</f>
        <v>1</v>
      </c>
      <c r="AD331" t="b">
        <f>OR(ISNUMBER(FIND("human",B331)),ISNUMBER(FIND("workers",B331)),ISNUMBER(FIND("workforces",B331)),ISNUMBER(FIND("occupational",B331)),ISNUMBER(FIND("Case report",B331)),ISNUMBER(FIND("Workplaces",B331)),ISNUMBER(FIND("worker",B331)))</f>
        <v>0</v>
      </c>
      <c r="AE331" t="b">
        <f>OR(ISNUMBER(FIND(" plant ",C331)),ISNUMBER(FIND("Plant ",C331)),ISNUMBER(FIND("tomato",C331)),ISNUMBER(FIND("plants",C331)),ISNUMBER(FIND("Plants",C331)),ISNUMBER(FIND("algae",C331)),ISNUMBER(FIND("lettuce",C331)),ISNUMBER(FIND("green gram sprouts ",C331)),ISNUMBER(FIND("Cucurbita pepo",C331)),ISNUMBER(FIND("bean ",C331)),ISNUMBER(FIND("chloroplast",C331)),ISNUMBER(FIND("chlorophyll",C331)),ISNUMBER(FIND("seedling",C331)),ISNUMBER(FIND("canola",C331)),ISNUMBER(FIND("shoot",C331)),ISNUMBER(FIND("photosynthes",C331)),ISNUMBER(FIND(" leaves ",C331)),,ISNUMBER(FIND("agriculture",C331)),ISNUMBER(FIND(" crops ",C331)))</f>
        <v>0</v>
      </c>
      <c r="AF331" t="b">
        <f>OR(ISNUMBER(FIND("bacteria",C331)),ISNUMBER(FIND("Bacteria",C331)),ISNUMBER(FIND("Bacterium",C331)),ISNUMBER(FIND("bacterium",C331)),ISNUMBER(FIND(" coli ",C331)))</f>
        <v>0</v>
      </c>
      <c r="AG331" t="b">
        <f>OR(ISNUMBER(FIND("fungi",C331)),ISNUMBER(FIND("Fungi",C331)),ISNUMBER(FIND("fungus",C331)),ISNUMBER(FIND("Fungus",C331)),ISNUMBER(FIND("mushroom",C331)),ISNUMBER(FIND("Mushroom",C331)),ISNUMBER(FIND(" mold ",C331)))</f>
        <v>0</v>
      </c>
      <c r="AH331" t="b">
        <f>OR(ISNUMBER(FIND("Pig ",C331)),ISNUMBER(FIND("pig ",C331)),ISNUMBER(FIND("Pigs ",C331)),ISNUMBER(FIND("pigs ",C331)))</f>
        <v>0</v>
      </c>
      <c r="AI331" t="b">
        <f>OR(ISNUMBER(FIND(" C. elegans",C331)),ISNUMBER(FIND("Caenorhabditis elegans",C331)),ISNUMBER(FIND("earthworms",C331)),ISNUMBER(FIND(" Ficopomatus enigmaticus",C331)),ISNUMBER(FIND("larva",C331)),ISNUMBER(FIND("Lumbriculus variegatus",C331)),ISNUMBER(FIND("nematode",C331)))</f>
        <v>0</v>
      </c>
      <c r="AJ331" t="b">
        <f>NOT(OR(AA331,AB331,AC331,AD331,AE331,AF331,AG331,AH331,AI331))</f>
        <v>0</v>
      </c>
      <c r="AL331" t="b">
        <f>OR(AA331,AB331,AD331,AE331,AF331,AG331,AH331,AI331)</f>
        <v>1</v>
      </c>
      <c r="AM331" t="b">
        <f>IF(Table1[[#This Row],[In vivo?]],IF(Table1[[#This Row],[Cell]],FALSE,TRUE),FALSE)</f>
        <v>0</v>
      </c>
      <c r="AN331" t="b">
        <f>AND(AC331,AL331)</f>
        <v>1</v>
      </c>
      <c r="AO331" t="b">
        <f>IF(Table1[[#This Row],[Cell]],IF(Table1[[#This Row],[In vivo?]],FALSE,TRUE),FALSE)</f>
        <v>0</v>
      </c>
      <c r="AP331" t="b">
        <f>NOT(OR(Table1[[#This Row],[In vivo?]],Table1[[#This Row],[Only in Cell]]))</f>
        <v>0</v>
      </c>
      <c r="AQ331" t="b">
        <f>IF(OR(Table1[[#This Row],[Rodents]],Table1[[#This Row],[Human]],Table1[[#This Row],[Pig]]),OR(ISNUMBER(FIND("pulmonary",C331)),ISNUMBER(FIND("lung",C331))),"NA")</f>
        <v>1</v>
      </c>
      <c r="AR331" t="b">
        <f>IF(OR(Table1[[#This Row],[Rodents]],Table1[[#This Row],[Human]],Table1[[#This Row],[Pig]]),OR(ISNUMBER(FIND("skin",C331)),ISNUMBER(FIND("dermal",C331))),"NA")</f>
        <v>0</v>
      </c>
      <c r="AS331" t="b">
        <f>IF(OR(Table1[[#This Row],[Rodents]],Table1[[#This Row],[Human]],Table1[[#This Row],[Pig]]),OR(ISNUMBER(FIND("liver",C331)),ISNUMBER(FIND("hepat",C331))),"NA")</f>
        <v>0</v>
      </c>
      <c r="AT331" t="b">
        <f>IF(OR(Table1[[#This Row],[Rodents]],Table1[[#This Row],[Human]],Table1[[#This Row],[Pig]]),OR(ISNUMBER(FIND("kidney",C331)),ISNUMBER(FIND("neph",C331))),"NA")</f>
        <v>0</v>
      </c>
      <c r="AU331" t="b">
        <f>IF(OR(Table1[[#This Row],[Rodents]],Table1[[#This Row],[Human]],Table1[[#This Row],[Pig]]),OR(ISNUMBER(FIND("brain",C331)),ISNUMBER(FIND("neur",C331)),ISNUMBER(FIND("nerv",C331))),"NA")</f>
        <v>0</v>
      </c>
      <c r="AV331" t="b">
        <f>IF(OR(Table1[[#This Row],[Rodents]],Table1[[#This Row],[Human]],Table1[[#This Row],[Pig]]),OR(ISNUMBER(FIND("heart",C331)),ISNUMBER(FIND("cardi",C331))),"NA")</f>
        <v>0</v>
      </c>
      <c r="AW331" t="b">
        <f>IF(OR(Table1[[#This Row],[Rodents]],Table1[[#This Row],[Human]],Table1[[#This Row],[Pig]]),OR(ISNUMBER(FIND("gastro",C331)),ISNUMBER(FIND("intesti",C331)),ISNUMBER(FIND("stomach",C331))),"NA")</f>
        <v>0</v>
      </c>
      <c r="AX331" t="b">
        <f>IF(OR(Table1[[#This Row],[Rodents]],Table1[[#This Row],[Human]],Table1[[#This Row],[Pig]]),NOT(OR(AQ331,AR331,AS331,AT331,AU331,AV331,AW331)),"NA")</f>
        <v>0</v>
      </c>
      <c r="AY331" t="b">
        <f>OR(ISNUMBER(FIND("SWCNT",C331)),ISNUMBER(FIND("SWNT",C331)),ISNUMBER(FIND("single-wall",C331)),ISNUMBER(FIND("single wall",C331)),ISNUMBER(FIND("Single wall",C331)),ISNUMBER(FIND("Single-wall",C331)),ISNUMBER(FIND("SWCNT",B331)),ISNUMBER(FIND("SWNT",B331)),ISNUMBER(FIND("single-wall",B331)),ISNUMBER(FIND("single wall",B331)),ISNUMBER(FIND("Single-wall",B331)),ISNUMBER(FIND("Single wall",B331)))</f>
        <v>0</v>
      </c>
      <c r="AZ331" t="b">
        <f>OR(ISNUMBER(FIND("MWCNT",C331)),ISNUMBER(FIND("MWNT",C331)),ISNUMBER(FIND("multi-wall",C331)),ISNUMBER(FIND("multi wall",C331)),ISNUMBER(FIND("multiwall",C331)),ISNUMBER(FIND("Multi-wall",C331)),ISNUMBER(FIND("Multi wall",C331)),ISNUMBER(FIND("Multiwall",C331)),ISNUMBER(FIND("MWCNT",B331)),ISNUMBER(FIND("MWNT",B331)),ISNUMBER(FIND("multi-wall",B331)),ISNUMBER(FIND("multi wall",B331)),ISNUMBER(FIND("multiwall",B331)),ISNUMBER(FIND("Multi-wall",B331)),ISNUMBER(FIND("Multi wall",B331)),ISNUMBER(FIND("Multiwall",B331)),ISNUMBER(FIND("Double-wall",B331)),ISNUMBER(FIND("Double wall",B331)),ISNUMBER(FIND("Doublewall",B331)),ISNUMBER(FIND("double-wall",B331)),ISNUMBER(FIND("double wall",B331)),ISNUMBER(FIND("doublewall",B331)))</f>
        <v>1</v>
      </c>
      <c r="BA331" t="b">
        <f>AND(Table1[[#This Row],[SWCNT]],Table1[[#This Row],[MWCNT]])</f>
        <v>0</v>
      </c>
      <c r="BB331" t="b">
        <f>IF(Table1[[#This Row],[SWCNT]]=TRUE,FALSE,IF(Table1[[#This Row],[MWCNT]]=TRUE,FALSE,TRUE))</f>
        <v>0</v>
      </c>
      <c r="BC331" s="18"/>
    </row>
    <row r="332" spans="1:55" ht="166.5">
      <c r="A332" t="s">
        <v>3585</v>
      </c>
      <c r="B332" s="2" t="s">
        <v>3588</v>
      </c>
      <c r="C332" s="16" t="s">
        <v>3591</v>
      </c>
      <c r="D332" s="17" t="s">
        <v>403</v>
      </c>
      <c r="E332" s="2">
        <v>2014</v>
      </c>
      <c r="F332" t="b">
        <f>OR(ISNUMBER(FIND("cytotoxic",C332)),ISNUMBER(FIND("Cytotoxic",C332)),ISNUMBER(FIND("cellular toxicity",C332)),ISNUMBER(FIND("cell death",C332)),ISNUMBER(FIND("viable",C332)),ISNUMBER(FIND("phytotoxic",C332)),ISNUMBER(FIND("acute toxicity",C332)),ISNUMBER(FIND("MTT",C332)),ISNUMBER(FIND("survival",C332)),ISNUMBER(FIND("prolifer",C332)),ISNUMBER(FIND("apoptosis",C332)),ISNUMBER(FIND("neurotoxic",C332)),ISNUMBER(FIND("  lysis ",C332)),ISNUMBER(FIND("necrosis",C332)),ISNUMBER(FIND("cellular death",C332))*3,ISNUMBER(FIND("LDH",C332)),ISNUMBER(FIND("Acute toxicity",C332)))</f>
        <v>1</v>
      </c>
      <c r="G332" t="b">
        <f>OR(ISNUMBER(FIND("genotoxic",C332)),ISNUMBER(FIND("genotoxicity",C332)),ISNUMBER(FIND("DNA damage",C332)),ISNUMBER(FIND("DNA",C332)),ISNUMBER(FIND("RNA",C332)),ISNUMBER(FIND("mesothelioma",C332)),ISNUMBER(FIND("carcino",C332)),ISNUMBER(FIND("mutagen",C332)),ISNUMBER(FIND("genetic",C332)))</f>
        <v>0</v>
      </c>
      <c r="H332" t="b">
        <f>OR(ISNUMBER(FIND("inflammatory",C332)),ISNUMBER(FIND("inflamm",C332)))</f>
        <v>1</v>
      </c>
      <c r="I332" t="b">
        <f>OR(ISNUMBER(FIND("immune",C332)),ISNUMBER(FIND("immunological",C332)),ISNUMBER(FIND("interleuk",C332)),ISNUMBER(FIND("platelet activation",C332)),ISNUMBER(FIND("monocyte",C332)),ISNUMBER(FIND("leukocyte",C332)),ISNUMBER(FIND("cytokine",C332)),ISNUMBER(FIND("CD4",C332)),ISNUMBER(FIND("CD8",C332)),ISNUMBER(FIND("T-cell",C332)))</f>
        <v>0</v>
      </c>
      <c r="J332" t="b">
        <f>OR(ISNUMBER(FIND("reactive oxygen",C332)),ISNUMBER(FIND("ROS",C332)),ISNUMBER(FIND("free radical",C332)),ISNUMBER(FIND("oxidative stress",C332)),ISNUMBER(FIND("peroxid",C332)),ISNUMBER(FIND("oxidative",C332)),ISNUMBER(FIND("antioxid",C332)))</f>
        <v>0</v>
      </c>
      <c r="K332" t="b">
        <f>OR(ISNUMBER(FIND("autophag",C332)))</f>
        <v>0</v>
      </c>
      <c r="L332" t="b">
        <f>OR(ISNUMBER(FIND("morpholog",C332)))</f>
        <v>0</v>
      </c>
      <c r="M332" t="b">
        <f>OR(ISNUMBER(FIND("fibrosis",C332)),ISNUMBER(FIND("Fibrosis",C332)),ISNUMBER(FIND("fibrot",C332)))</f>
        <v>0</v>
      </c>
      <c r="N332" t="b">
        <f>OR(ISNUMBER(FIND("offspring",C332)),ISNUMBER(FIND("Parental",C332)),ISNUMBER(FIND("parental",C332)),ISNUMBER(FIND("germline",C332)),ISNUMBER(FIND("reproduc",C332)),ISNUMBER(FIND("embryo",C332)))</f>
        <v>0</v>
      </c>
      <c r="O332" t="b">
        <f>OR(ISNUMBER(FIND("metabol",C332)),ISNUMBER(FIND("Metabol",C332)),ISNUMBER(FIND("digest",C332)),ISNUMBER(FIND("mitochon",C332)))</f>
        <v>0</v>
      </c>
      <c r="P332" t="b">
        <f>OR(ISNUMBER(FIND("ecotox",C332)),ISNUMBER(FIND("Ecotox",B332)),ISNUMBER(FIND("ecotox",B332)),ISNUMBER(FIND("Ecotox",C332)))</f>
        <v>0</v>
      </c>
      <c r="Q332" t="b">
        <f>OR(ISNUMBER(FIND("Bioaccum",C332)),ISNUMBER(FIND("bioaccum",C332)),ISNUMBER(FIND("accum",C332)))</f>
        <v>0</v>
      </c>
      <c r="R332" t="b">
        <f>OR(ISNUMBER(FIND("Occupation",C332)),ISNUMBER(FIND("occupation",C332)),ISNUMBER(FIND("worker",C332)),ISNUMBER(FIND("workforce",C332)))</f>
        <v>0</v>
      </c>
      <c r="S332" t="b">
        <f>NOT(OR(F332,G332,H332,I332,J332,K332,L332,M332,N332,O332,P332,Q332,R332))</f>
        <v>0</v>
      </c>
      <c r="U332" t="b">
        <f>OR(Table1[[#This Row],[Inflammation]],Table1[[#This Row],[Immune]])</f>
        <v>1</v>
      </c>
      <c r="V332" t="b">
        <f>IF(OR(Table1[[#This Row],[Rodents]],Table1[[#This Row],[Human]],Table1[[#This Row],[Pig]]),OR(ISNUMBER(FIND("intratrach",C332)),ISNUMBER(FIND("nasal ",C332)),ISNUMBER(FIND("instill",C332))),"NA")</f>
        <v>0</v>
      </c>
      <c r="W332" t="b">
        <f>IF(OR(Table1[[#This Row],[Rodents]],Table1[[#This Row],[Human]],Table1[[#This Row],[Pig]]),OR(ISNUMBER(FIND("dermal",C332)),ISNUMBER(FIND("skin ",C332))),"NA")</f>
        <v>0</v>
      </c>
      <c r="X332" t="b">
        <f>IF(OR(Table1[[#This Row],[Rodents]],Table1[[#This Row],[Human]],Table1[[#This Row],[Pig]]),OR(ISNUMBER(FIND("injected",C332)),ISNUMBER(FIND("periton",C332)),ISNUMBER(FIND("intrascrot",C332))),"NA")</f>
        <v>0</v>
      </c>
      <c r="Y332" t="b">
        <f>IF(OR(Table1[[#This Row],[Rodents]],Table1[[#This Row],[Human]],Table1[[#This Row],[Pig]]),NOT(OR(Table1[[#This Row],[Inhaled/Intratracheal/intranasal]],Table1[[#This Row],[Dermal]],Table1[[#This Row],[Injected]])),"NA")</f>
        <v>1</v>
      </c>
      <c r="AA332" t="b">
        <f>OR(ISNUMBER(FIND("fish ",C332)),ISNUMBER(FIND("Fish ",C332)),ISNUMBER(FIND("aquatic",C332)),ISNUMBER(FIND("daphnids",C332)),ISNUMBER(FIND("Carcinus maenas",C332)),ISNUMBER(FIND("Daphnia",C332)),ISNUMBER(FIND("Ruditapes philippinarum",C332)),ISNUMBER(FIND("daphnia",C332)),ISNUMBER(FIND("marine",C332)),ISNUMBER(FIND("mussel",C332)),ISNUMBER(FIND("algae",C332)),ISNUMBER(FIND("Donax faba",C332)),ISNUMBER(FIND("estuarine",C332)),ISNUMBER(FIND("snail",C332)),ISNUMBER(FIND("Prorocentrum donghaiense",C332)) )</f>
        <v>0</v>
      </c>
      <c r="AB332" t="b">
        <f>OR(ISNUMBER(FIND(" rat ",C332)),ISNUMBER(FIND(" rats ",C332)),ISNUMBER(FIND(" Rats ",C332)),ISNUMBER(FIND(" Rat ",C332)),ISNUMBER(FIND(" rat.",C332)),ISNUMBER(FIND(" rats.",C332)),ISNUMBER(FIND("mouse",C332)),ISNUMBER(FIND("mice",C332)), ISNUMBER(FIND(" Mice",C332)))</f>
        <v>1</v>
      </c>
      <c r="AC332" t="b">
        <f>OR(ISNUMBER(FIND(" cell ",C332)),ISNUMBER(FIND("fibroblast",C332)),ISNUMBER(FIND("macrophage",C332)),ISNUMBER(FIND("epithelial",C332)),ISNUMBER(FIND("endothelial",C332)),ISNUMBER(FIND("neuron",C332)),ISNUMBER(FIND(" cells ",C332)),ISNUMBER(FIND("RBC",C332)),ISNUMBER(FIND("mitochond",C332)),ISNUMBER(FIND("adipocyte",C332)),ISNUMBER(FIND("osteo",C332)),ISNUMBER(FIND("keratin",C332)),ISNUMBER(FIND(" cell's ",C332)),ISNUMBER(FIND("eukary",C332)),ISNUMBER(FIND("sperm",C332)))</f>
        <v>0</v>
      </c>
      <c r="AD332" t="b">
        <f>OR(ISNUMBER(FIND("human",B332)),ISNUMBER(FIND("workers",B332)),ISNUMBER(FIND("workforces",B332)),ISNUMBER(FIND("occupational",B332)),ISNUMBER(FIND("Case report",B332)),ISNUMBER(FIND("Workplaces",B332)),ISNUMBER(FIND("worker",B332)))</f>
        <v>0</v>
      </c>
      <c r="AE332" t="b">
        <f>OR(ISNUMBER(FIND(" plant ",C332)),ISNUMBER(FIND("Plant ",C332)),ISNUMBER(FIND("tomato",C332)),ISNUMBER(FIND("plants",C332)),ISNUMBER(FIND("Plants",C332)),ISNUMBER(FIND("algae",C332)),ISNUMBER(FIND("lettuce",C332)),ISNUMBER(FIND("green gram sprouts ",C332)),ISNUMBER(FIND("Cucurbita pepo",C332)),ISNUMBER(FIND("bean ",C332)),ISNUMBER(FIND("chloroplast",C332)),ISNUMBER(FIND("chlorophyll",C332)),ISNUMBER(FIND("seedling",C332)),ISNUMBER(FIND("canola",C332)),ISNUMBER(FIND("shoot",C332)),ISNUMBER(FIND("photosynthes",C332)),ISNUMBER(FIND(" leaves ",C332)),,ISNUMBER(FIND("agriculture",C332)),ISNUMBER(FIND(" crops ",C332)))</f>
        <v>0</v>
      </c>
      <c r="AF332" t="b">
        <f>OR(ISNUMBER(FIND("bacteria",C332)),ISNUMBER(FIND("Bacteria",C332)),ISNUMBER(FIND("Bacterium",C332)),ISNUMBER(FIND("bacterium",C332)),ISNUMBER(FIND(" coli ",C332)))</f>
        <v>0</v>
      </c>
      <c r="AG332" t="b">
        <f>OR(ISNUMBER(FIND("fungi",C332)),ISNUMBER(FIND("Fungi",C332)),ISNUMBER(FIND("fungus",C332)),ISNUMBER(FIND("Fungus",C332)),ISNUMBER(FIND("mushroom",C332)),ISNUMBER(FIND("Mushroom",C332)),ISNUMBER(FIND(" mold ",C332)))</f>
        <v>0</v>
      </c>
      <c r="AH332" t="b">
        <f>OR(ISNUMBER(FIND("Pig ",C332)),ISNUMBER(FIND("pig ",C332)),ISNUMBER(FIND("Pigs ",C332)),ISNUMBER(FIND("pigs ",C332)))</f>
        <v>0</v>
      </c>
      <c r="AI332" t="b">
        <f>OR(ISNUMBER(FIND(" C. elegans",C332)),ISNUMBER(FIND("Caenorhabditis elegans",C332)),ISNUMBER(FIND("earthworms",C332)),ISNUMBER(FIND(" Ficopomatus enigmaticus",C332)),ISNUMBER(FIND("larva",C332)),ISNUMBER(FIND("Lumbriculus variegatus",C332)),ISNUMBER(FIND("nematode",C332)))</f>
        <v>0</v>
      </c>
      <c r="AJ332" t="b">
        <f>NOT(OR(AA332,AB332,AC332,AD332,AE332,AF332,AG332,AH332,AI332))</f>
        <v>0</v>
      </c>
      <c r="AL332" t="b">
        <f>OR(AA332,AB332,AD332,AE332,AF332,AG332,AH332,AI332)</f>
        <v>1</v>
      </c>
      <c r="AM332" t="b">
        <f>IF(Table1[[#This Row],[In vivo?]],IF(Table1[[#This Row],[Cell]],FALSE,TRUE),FALSE)</f>
        <v>1</v>
      </c>
      <c r="AN332" t="b">
        <f>AND(AC332,AL332)</f>
        <v>0</v>
      </c>
      <c r="AO332" t="b">
        <f>IF(Table1[[#This Row],[Cell]],IF(Table1[[#This Row],[In vivo?]],FALSE,TRUE),FALSE)</f>
        <v>0</v>
      </c>
      <c r="AP332" t="b">
        <f>NOT(OR(Table1[[#This Row],[In vivo?]],Table1[[#This Row],[Only in Cell]]))</f>
        <v>0</v>
      </c>
      <c r="AQ332" t="b">
        <f>IF(OR(Table1[[#This Row],[Rodents]],Table1[[#This Row],[Human]],Table1[[#This Row],[Pig]]),OR(ISNUMBER(FIND("pulmonary",C332)),ISNUMBER(FIND("lung",C332))),"NA")</f>
        <v>1</v>
      </c>
      <c r="AR332" t="b">
        <f>IF(OR(Table1[[#This Row],[Rodents]],Table1[[#This Row],[Human]],Table1[[#This Row],[Pig]]),OR(ISNUMBER(FIND("skin",C332)),ISNUMBER(FIND("dermal",C332))),"NA")</f>
        <v>0</v>
      </c>
      <c r="AS332" t="b">
        <f>IF(OR(Table1[[#This Row],[Rodents]],Table1[[#This Row],[Human]],Table1[[#This Row],[Pig]]),OR(ISNUMBER(FIND("liver",C332)),ISNUMBER(FIND("hepat",C332))),"NA")</f>
        <v>0</v>
      </c>
      <c r="AT332" t="b">
        <f>IF(OR(Table1[[#This Row],[Rodents]],Table1[[#This Row],[Human]],Table1[[#This Row],[Pig]]),OR(ISNUMBER(FIND("kidney",C332)),ISNUMBER(FIND("neph",C332))),"NA")</f>
        <v>0</v>
      </c>
      <c r="AU332" t="b">
        <f>IF(OR(Table1[[#This Row],[Rodents]],Table1[[#This Row],[Human]],Table1[[#This Row],[Pig]]),OR(ISNUMBER(FIND("brain",C332)),ISNUMBER(FIND("neur",C332)),ISNUMBER(FIND("nerv",C332))),"NA")</f>
        <v>0</v>
      </c>
      <c r="AV332" t="b">
        <f>IF(OR(Table1[[#This Row],[Rodents]],Table1[[#This Row],[Human]],Table1[[#This Row],[Pig]]),OR(ISNUMBER(FIND("heart",C332)),ISNUMBER(FIND("cardi",C332))),"NA")</f>
        <v>0</v>
      </c>
      <c r="AW332" t="b">
        <f>IF(OR(Table1[[#This Row],[Rodents]],Table1[[#This Row],[Human]],Table1[[#This Row],[Pig]]),OR(ISNUMBER(FIND("gastro",C332)),ISNUMBER(FIND("intesti",C332)),ISNUMBER(FIND("stomach",C332))),"NA")</f>
        <v>0</v>
      </c>
      <c r="AX332" t="b">
        <f>IF(OR(Table1[[#This Row],[Rodents]],Table1[[#This Row],[Human]],Table1[[#This Row],[Pig]]),NOT(OR(AQ332,AR332,AS332,AT332,AU332,AV332,AW332)),"NA")</f>
        <v>0</v>
      </c>
      <c r="AY332" t="b">
        <f>OR(ISNUMBER(FIND("SWCNT",C332)),ISNUMBER(FIND("SWNT",C332)),ISNUMBER(FIND("single-wall",C332)),ISNUMBER(FIND("single wall",C332)),ISNUMBER(FIND("Single wall",C332)),ISNUMBER(FIND("Single-wall",C332)),ISNUMBER(FIND("SWCNT",B332)),ISNUMBER(FIND("SWNT",B332)),ISNUMBER(FIND("single-wall",B332)),ISNUMBER(FIND("single wall",B332)),ISNUMBER(FIND("Single-wall",B332)),ISNUMBER(FIND("Single wall",B332)))</f>
        <v>0</v>
      </c>
      <c r="AZ332" t="b">
        <f>OR(ISNUMBER(FIND("MWCNT",C332)),ISNUMBER(FIND("MWNT",C332)),ISNUMBER(FIND("multi-wall",C332)),ISNUMBER(FIND("multi wall",C332)),ISNUMBER(FIND("multiwall",C332)),ISNUMBER(FIND("Multi-wall",C332)),ISNUMBER(FIND("Multi wall",C332)),ISNUMBER(FIND("Multiwall",C332)),ISNUMBER(FIND("MWCNT",B332)),ISNUMBER(FIND("MWNT",B332)),ISNUMBER(FIND("multi-wall",B332)),ISNUMBER(FIND("multi wall",B332)),ISNUMBER(FIND("multiwall",B332)),ISNUMBER(FIND("Multi-wall",B332)),ISNUMBER(FIND("Multi wall",B332)),ISNUMBER(FIND("Multiwall",B332)),ISNUMBER(FIND("Double-wall",B332)),ISNUMBER(FIND("Double wall",B332)),ISNUMBER(FIND("Doublewall",B332)),ISNUMBER(FIND("double-wall",B332)),ISNUMBER(FIND("double wall",B332)),ISNUMBER(FIND("doublewall",B332)))</f>
        <v>1</v>
      </c>
      <c r="BA332" t="b">
        <f>AND(Table1[[#This Row],[SWCNT]],Table1[[#This Row],[MWCNT]])</f>
        <v>0</v>
      </c>
      <c r="BB332" t="b">
        <f>IF(Table1[[#This Row],[SWCNT]]=TRUE,FALSE,IF(Table1[[#This Row],[MWCNT]]=TRUE,FALSE,TRUE))</f>
        <v>0</v>
      </c>
      <c r="BC332" s="18"/>
    </row>
    <row r="333" spans="1:55" ht="222">
      <c r="A333" t="s">
        <v>3599</v>
      </c>
      <c r="B333" s="2" t="s">
        <v>3600</v>
      </c>
      <c r="C333" s="16" t="s">
        <v>3601</v>
      </c>
      <c r="D333" s="17" t="s">
        <v>1196</v>
      </c>
      <c r="E333" s="2">
        <v>2014</v>
      </c>
      <c r="F333" t="b">
        <f>OR(ISNUMBER(FIND("cytotoxic",C333)),ISNUMBER(FIND("Cytotoxic",C333)),ISNUMBER(FIND("cellular toxicity",C333)),ISNUMBER(FIND("cell death",C333)),ISNUMBER(FIND("viable",C333)),ISNUMBER(FIND("phytotoxic",C333)),ISNUMBER(FIND("acute toxicity",C333)),ISNUMBER(FIND("MTT",C333)),ISNUMBER(FIND("survival",C333)),ISNUMBER(FIND("prolifer",C333)),ISNUMBER(FIND("apoptosis",C333)),ISNUMBER(FIND("neurotoxic",C333)),ISNUMBER(FIND("  lysis ",C333)),ISNUMBER(FIND("necrosis",C333)),ISNUMBER(FIND("cellular death",C333))*3,ISNUMBER(FIND("LDH",C333)),ISNUMBER(FIND("Acute toxicity",C333)))</f>
        <v>1</v>
      </c>
      <c r="G333" t="b">
        <f>OR(ISNUMBER(FIND("genotoxic",C333)),ISNUMBER(FIND("genotoxicity",C333)),ISNUMBER(FIND("DNA damage",C333)),ISNUMBER(FIND("DNA",C333)),ISNUMBER(FIND("RNA",C333)),ISNUMBER(FIND("mesothelioma",C333)),ISNUMBER(FIND("carcino",C333)),ISNUMBER(FIND("mutagen",C333)),ISNUMBER(FIND("genetic",C333)))</f>
        <v>0</v>
      </c>
      <c r="H333" t="b">
        <f>OR(ISNUMBER(FIND("inflammatory",C333)),ISNUMBER(FIND("inflamm",C333)))</f>
        <v>1</v>
      </c>
      <c r="I333" t="b">
        <f>OR(ISNUMBER(FIND("immune",C333)),ISNUMBER(FIND("immunological",C333)),ISNUMBER(FIND("interleuk",C333)),ISNUMBER(FIND("platelet activation",C333)),ISNUMBER(FIND("monocyte",C333)),ISNUMBER(FIND("leukocyte",C333)),ISNUMBER(FIND("cytokine",C333)),ISNUMBER(FIND("CD4",C333)),ISNUMBER(FIND("CD8",C333)),ISNUMBER(FIND("T-cell",C333)))</f>
        <v>1</v>
      </c>
      <c r="J333" t="b">
        <f>OR(ISNUMBER(FIND("reactive oxygen",C333)),ISNUMBER(FIND("ROS",C333)),ISNUMBER(FIND("free radical",C333)),ISNUMBER(FIND("oxidative stress",C333)),ISNUMBER(FIND("peroxid",C333)),ISNUMBER(FIND("oxidative",C333)),ISNUMBER(FIND("antioxid",C333)))</f>
        <v>1</v>
      </c>
      <c r="K333" t="b">
        <f>OR(ISNUMBER(FIND("autophag",C333)))</f>
        <v>0</v>
      </c>
      <c r="L333" t="b">
        <f>OR(ISNUMBER(FIND("morpholog",C333)))</f>
        <v>0</v>
      </c>
      <c r="M333" t="b">
        <f>OR(ISNUMBER(FIND("fibrosis",C333)),ISNUMBER(FIND("Fibrosis",C333)),ISNUMBER(FIND("fibrot",C333)))</f>
        <v>0</v>
      </c>
      <c r="N333" t="b">
        <f>OR(ISNUMBER(FIND("offspring",C333)),ISNUMBER(FIND("Parental",C333)),ISNUMBER(FIND("parental",C333)),ISNUMBER(FIND("germline",C333)),ISNUMBER(FIND("reproduc",C333)),ISNUMBER(FIND("embryo",C333)))</f>
        <v>0</v>
      </c>
      <c r="O333" t="b">
        <f>OR(ISNUMBER(FIND("metabol",C333)),ISNUMBER(FIND("Metabol",C333)),ISNUMBER(FIND("digest",C333)),ISNUMBER(FIND("mitochon",C333)))</f>
        <v>0</v>
      </c>
      <c r="P333" t="b">
        <f>OR(ISNUMBER(FIND("ecotox",C333)),ISNUMBER(FIND("Ecotox",B333)),ISNUMBER(FIND("ecotox",B333)),ISNUMBER(FIND("Ecotox",C333)))</f>
        <v>0</v>
      </c>
      <c r="Q333" t="b">
        <f>OR(ISNUMBER(FIND("Bioaccum",C333)),ISNUMBER(FIND("bioaccum",C333)),ISNUMBER(FIND("accum",C333)))</f>
        <v>0</v>
      </c>
      <c r="R333" t="b">
        <f>OR(ISNUMBER(FIND("Occupation",C333)),ISNUMBER(FIND("occupation",C333)),ISNUMBER(FIND("worker",C333)),ISNUMBER(FIND("workforce",C333)))</f>
        <v>0</v>
      </c>
      <c r="S333" t="b">
        <f>NOT(OR(F333,G333,H333,I333,J333,K333,L333,M333,N333,O333,P333,Q333,R333))</f>
        <v>0</v>
      </c>
      <c r="U333" t="b">
        <f>OR(Table1[[#This Row],[Inflammation]],Table1[[#This Row],[Immune]])</f>
        <v>1</v>
      </c>
      <c r="V333" t="b">
        <f>IF(OR(Table1[[#This Row],[Rodents]],Table1[[#This Row],[Human]],Table1[[#This Row],[Pig]]),OR(ISNUMBER(FIND("intratrach",C333)),ISNUMBER(FIND("nasal ",C333)),ISNUMBER(FIND("instill",C333))),"NA")</f>
        <v>0</v>
      </c>
      <c r="W333" t="b">
        <f>IF(OR(Table1[[#This Row],[Rodents]],Table1[[#This Row],[Human]],Table1[[#This Row],[Pig]]),OR(ISNUMBER(FIND("dermal",C333)),ISNUMBER(FIND("skin ",C333))),"NA")</f>
        <v>0</v>
      </c>
      <c r="X333" t="b">
        <f>IF(OR(Table1[[#This Row],[Rodents]],Table1[[#This Row],[Human]],Table1[[#This Row],[Pig]]),OR(ISNUMBER(FIND("injected",C333)),ISNUMBER(FIND("periton",C333)),ISNUMBER(FIND("intrascrot",C333))),"NA")</f>
        <v>0</v>
      </c>
      <c r="Y333" t="b">
        <f>IF(OR(Table1[[#This Row],[Rodents]],Table1[[#This Row],[Human]],Table1[[#This Row],[Pig]]),NOT(OR(Table1[[#This Row],[Inhaled/Intratracheal/intranasal]],Table1[[#This Row],[Dermal]],Table1[[#This Row],[Injected]])),"NA")</f>
        <v>1</v>
      </c>
      <c r="AA333" t="b">
        <f>OR(ISNUMBER(FIND("fish ",C333)),ISNUMBER(FIND("Fish ",C333)),ISNUMBER(FIND("aquatic",C333)),ISNUMBER(FIND("daphnids",C333)),ISNUMBER(FIND("Carcinus maenas",C333)),ISNUMBER(FIND("Daphnia",C333)),ISNUMBER(FIND("Ruditapes philippinarum",C333)),ISNUMBER(FIND("daphnia",C333)),ISNUMBER(FIND("marine",C333)),ISNUMBER(FIND("mussel",C333)),ISNUMBER(FIND("algae",C333)),ISNUMBER(FIND("Donax faba",C333)),ISNUMBER(FIND("estuarine",C333)),ISNUMBER(FIND("snail",C333)),ISNUMBER(FIND("Prorocentrum donghaiense",C333)) )</f>
        <v>0</v>
      </c>
      <c r="AB333" t="b">
        <f>OR(ISNUMBER(FIND(" rat ",C333)),ISNUMBER(FIND(" rats ",C333)),ISNUMBER(FIND(" Rats ",C333)),ISNUMBER(FIND(" Rat ",C333)),ISNUMBER(FIND(" rat.",C333)),ISNUMBER(FIND(" rats.",C333)),ISNUMBER(FIND("mouse",C333)),ISNUMBER(FIND("mice",C333)), ISNUMBER(FIND(" Mice",C333)))</f>
        <v>1</v>
      </c>
      <c r="AC333" t="b">
        <f>OR(ISNUMBER(FIND(" cell ",C333)),ISNUMBER(FIND("fibroblast",C333)),ISNUMBER(FIND("macrophage",C333)),ISNUMBER(FIND("epithelial",C333)),ISNUMBER(FIND("endothelial",C333)),ISNUMBER(FIND("neuron",C333)),ISNUMBER(FIND(" cells ",C333)),ISNUMBER(FIND("RBC",C333)),ISNUMBER(FIND("mitochond",C333)),ISNUMBER(FIND("adipocyte",C333)),ISNUMBER(FIND("osteo",C333)),ISNUMBER(FIND("keratin",C333)),ISNUMBER(FIND(" cell's ",C333)),ISNUMBER(FIND("eukary",C333)),ISNUMBER(FIND("sperm",C333)))</f>
        <v>0</v>
      </c>
      <c r="AD333" t="b">
        <f>OR(ISNUMBER(FIND("human",B333)),ISNUMBER(FIND("workers",B333)),ISNUMBER(FIND("workforces",B333)),ISNUMBER(FIND("occupational",B333)),ISNUMBER(FIND("Case report",B333)),ISNUMBER(FIND("Workplaces",B333)),ISNUMBER(FIND("worker",B333)))</f>
        <v>0</v>
      </c>
      <c r="AE333" t="b">
        <f>OR(ISNUMBER(FIND(" plant ",C333)),ISNUMBER(FIND("Plant ",C333)),ISNUMBER(FIND("tomato",C333)),ISNUMBER(FIND("plants",C333)),ISNUMBER(FIND("Plants",C333)),ISNUMBER(FIND("algae",C333)),ISNUMBER(FIND("lettuce",C333)),ISNUMBER(FIND("green gram sprouts ",C333)),ISNUMBER(FIND("Cucurbita pepo",C333)),ISNUMBER(FIND("bean ",C333)),ISNUMBER(FIND("chloroplast",C333)),ISNUMBER(FIND("chlorophyll",C333)),ISNUMBER(FIND("seedling",C333)),ISNUMBER(FIND("canola",C333)),ISNUMBER(FIND("shoot",C333)),ISNUMBER(FIND("photosynthes",C333)),ISNUMBER(FIND(" leaves ",C333)),,ISNUMBER(FIND("agriculture",C333)),ISNUMBER(FIND(" crops ",C333)))</f>
        <v>0</v>
      </c>
      <c r="AF333" t="b">
        <f>OR(ISNUMBER(FIND("bacteria",C333)),ISNUMBER(FIND("Bacteria",C333)),ISNUMBER(FIND("Bacterium",C333)),ISNUMBER(FIND("bacterium",C333)),ISNUMBER(FIND(" coli ",C333)))</f>
        <v>0</v>
      </c>
      <c r="AG333" t="b">
        <f>OR(ISNUMBER(FIND("fungi",C333)),ISNUMBER(FIND("Fungi",C333)),ISNUMBER(FIND("fungus",C333)),ISNUMBER(FIND("Fungus",C333)),ISNUMBER(FIND("mushroom",C333)),ISNUMBER(FIND("Mushroom",C333)),ISNUMBER(FIND(" mold ",C333)))</f>
        <v>0</v>
      </c>
      <c r="AH333" t="b">
        <f>OR(ISNUMBER(FIND("Pig ",C333)),ISNUMBER(FIND("pig ",C333)),ISNUMBER(FIND("Pigs ",C333)),ISNUMBER(FIND("pigs ",C333)))</f>
        <v>0</v>
      </c>
      <c r="AI333" t="b">
        <f>OR(ISNUMBER(FIND(" C. elegans",C333)),ISNUMBER(FIND("Caenorhabditis elegans",C333)),ISNUMBER(FIND("earthworms",C333)),ISNUMBER(FIND(" Ficopomatus enigmaticus",C333)),ISNUMBER(FIND("larva",C333)),ISNUMBER(FIND("Lumbriculus variegatus",C333)),ISNUMBER(FIND("nematode",C333)))</f>
        <v>0</v>
      </c>
      <c r="AJ333" t="b">
        <f>NOT(OR(AA333,AB333,AC333,AD333,AE333,AF333,AG333,AH333,AI333))</f>
        <v>0</v>
      </c>
      <c r="AL333" t="b">
        <f>OR(AA333,AB333,AD333,AE333,AF333,AG333,AH333,AI333)</f>
        <v>1</v>
      </c>
      <c r="AM333" t="b">
        <f>IF(Table1[[#This Row],[In vivo?]],IF(Table1[[#This Row],[Cell]],FALSE,TRUE),FALSE)</f>
        <v>1</v>
      </c>
      <c r="AN333" t="b">
        <f>AND(AC333,AL333)</f>
        <v>0</v>
      </c>
      <c r="AO333" t="b">
        <f>IF(Table1[[#This Row],[Cell]],IF(Table1[[#This Row],[In vivo?]],FALSE,TRUE),FALSE)</f>
        <v>0</v>
      </c>
      <c r="AP333" t="b">
        <f>NOT(OR(Table1[[#This Row],[In vivo?]],Table1[[#This Row],[Only in Cell]]))</f>
        <v>0</v>
      </c>
      <c r="AQ333" t="b">
        <f>IF(OR(Table1[[#This Row],[Rodents]],Table1[[#This Row],[Human]],Table1[[#This Row],[Pig]]),OR(ISNUMBER(FIND("pulmonary",C333)),ISNUMBER(FIND("lung",C333))),"NA")</f>
        <v>0</v>
      </c>
      <c r="AR333" t="b">
        <f>IF(OR(Table1[[#This Row],[Rodents]],Table1[[#This Row],[Human]],Table1[[#This Row],[Pig]]),OR(ISNUMBER(FIND("skin",C333)),ISNUMBER(FIND("dermal",C333))),"NA")</f>
        <v>0</v>
      </c>
      <c r="AS333" t="b">
        <f>IF(OR(Table1[[#This Row],[Rodents]],Table1[[#This Row],[Human]],Table1[[#This Row],[Pig]]),OR(ISNUMBER(FIND("liver",C333)),ISNUMBER(FIND("hepat",C333))),"NA")</f>
        <v>0</v>
      </c>
      <c r="AT333" t="b">
        <f>IF(OR(Table1[[#This Row],[Rodents]],Table1[[#This Row],[Human]],Table1[[#This Row],[Pig]]),OR(ISNUMBER(FIND("kidney",C333)),ISNUMBER(FIND("neph",C333))),"NA")</f>
        <v>0</v>
      </c>
      <c r="AU333" t="b">
        <f>IF(OR(Table1[[#This Row],[Rodents]],Table1[[#This Row],[Human]],Table1[[#This Row],[Pig]]),OR(ISNUMBER(FIND("brain",C333)),ISNUMBER(FIND("neur",C333)),ISNUMBER(FIND("nerv",C333))),"NA")</f>
        <v>1</v>
      </c>
      <c r="AV333" t="b">
        <f>IF(OR(Table1[[#This Row],[Rodents]],Table1[[#This Row],[Human]],Table1[[#This Row],[Pig]]),OR(ISNUMBER(FIND("heart",C333)),ISNUMBER(FIND("cardi",C333))),"NA")</f>
        <v>0</v>
      </c>
      <c r="AW333" t="b">
        <f>IF(OR(Table1[[#This Row],[Rodents]],Table1[[#This Row],[Human]],Table1[[#This Row],[Pig]]),OR(ISNUMBER(FIND("gastro",C333)),ISNUMBER(FIND("intesti",C333)),ISNUMBER(FIND("stomach",C333))),"NA")</f>
        <v>0</v>
      </c>
      <c r="AX333" t="b">
        <f>IF(OR(Table1[[#This Row],[Rodents]],Table1[[#This Row],[Human]],Table1[[#This Row],[Pig]]),NOT(OR(AQ333,AR333,AS333,AT333,AU333,AV333,AW333)),"NA")</f>
        <v>0</v>
      </c>
      <c r="AY333" t="b">
        <f>OR(ISNUMBER(FIND("SWCNT",C333)),ISNUMBER(FIND("SWNT",C333)),ISNUMBER(FIND("single-wall",C333)),ISNUMBER(FIND("single wall",C333)),ISNUMBER(FIND("Single wall",C333)),ISNUMBER(FIND("Single-wall",C333)),ISNUMBER(FIND("SWCNT",B333)),ISNUMBER(FIND("SWNT",B333)),ISNUMBER(FIND("single-wall",B333)),ISNUMBER(FIND("single wall",B333)),ISNUMBER(FIND("Single-wall",B333)),ISNUMBER(FIND("Single wall",B333)))</f>
        <v>1</v>
      </c>
      <c r="AZ333" t="b">
        <f>OR(ISNUMBER(FIND("MWCNT",C333)),ISNUMBER(FIND("MWNT",C333)),ISNUMBER(FIND("multi-wall",C333)),ISNUMBER(FIND("multi wall",C333)),ISNUMBER(FIND("multiwall",C333)),ISNUMBER(FIND("Multi-wall",C333)),ISNUMBER(FIND("Multi wall",C333)),ISNUMBER(FIND("Multiwall",C333)),ISNUMBER(FIND("MWCNT",B333)),ISNUMBER(FIND("MWNT",B333)),ISNUMBER(FIND("multi-wall",B333)),ISNUMBER(FIND("multi wall",B333)),ISNUMBER(FIND("multiwall",B333)),ISNUMBER(FIND("Multi-wall",B333)),ISNUMBER(FIND("Multi wall",B333)),ISNUMBER(FIND("Multiwall",B333)),ISNUMBER(FIND("Double-wall",B333)),ISNUMBER(FIND("Double wall",B333)),ISNUMBER(FIND("Doublewall",B333)),ISNUMBER(FIND("double-wall",B333)),ISNUMBER(FIND("double wall",B333)),ISNUMBER(FIND("doublewall",B333)))</f>
        <v>0</v>
      </c>
      <c r="BA333" t="b">
        <f>AND(Table1[[#This Row],[SWCNT]],Table1[[#This Row],[MWCNT]])</f>
        <v>0</v>
      </c>
      <c r="BB333" t="b">
        <f>IF(Table1[[#This Row],[SWCNT]]=TRUE,FALSE,IF(Table1[[#This Row],[MWCNT]]=TRUE,FALSE,TRUE))</f>
        <v>0</v>
      </c>
      <c r="BC333" s="18"/>
    </row>
    <row r="334" spans="1:55" ht="129.5">
      <c r="A334" t="s">
        <v>3603</v>
      </c>
      <c r="B334" s="2" t="s">
        <v>3605</v>
      </c>
      <c r="C334" s="16" t="s">
        <v>3607</v>
      </c>
      <c r="D334" s="17" t="s">
        <v>7</v>
      </c>
      <c r="E334" s="2">
        <v>2014</v>
      </c>
      <c r="F334" t="b">
        <f>OR(ISNUMBER(FIND("cytotoxic",C334)),ISNUMBER(FIND("Cytotoxic",C334)),ISNUMBER(FIND("cellular toxicity",C334)),ISNUMBER(FIND("cell death",C334)),ISNUMBER(FIND("viable",C334)),ISNUMBER(FIND("phytotoxic",C334)),ISNUMBER(FIND("acute toxicity",C334)),ISNUMBER(FIND("MTT",C334)),ISNUMBER(FIND("survival",C334)),ISNUMBER(FIND("prolifer",C334)),ISNUMBER(FIND("apoptosis",C334)),ISNUMBER(FIND("neurotoxic",C334)),ISNUMBER(FIND("  lysis ",C334)),ISNUMBER(FIND("necrosis",C334)),ISNUMBER(FIND("cellular death",C334))*3,ISNUMBER(FIND("LDH",C334)),ISNUMBER(FIND("Acute toxicity",C334)))</f>
        <v>1</v>
      </c>
      <c r="G334" t="b">
        <f>OR(ISNUMBER(FIND("genotoxic",C334)),ISNUMBER(FIND("genotoxicity",C334)),ISNUMBER(FIND("DNA damage",C334)),ISNUMBER(FIND("DNA",C334)),ISNUMBER(FIND("RNA",C334)),ISNUMBER(FIND("mesothelioma",C334)),ISNUMBER(FIND("carcino",C334)),ISNUMBER(FIND("mutagen",C334)),ISNUMBER(FIND("genetic",C334)))</f>
        <v>1</v>
      </c>
      <c r="H334" t="b">
        <f>OR(ISNUMBER(FIND("inflammatory",C334)),ISNUMBER(FIND("inflamm",C334)))</f>
        <v>1</v>
      </c>
      <c r="I334" t="b">
        <f>OR(ISNUMBER(FIND("immune",C334)),ISNUMBER(FIND("immunological",C334)),ISNUMBER(FIND("interleuk",C334)),ISNUMBER(FIND("platelet activation",C334)),ISNUMBER(FIND("monocyte",C334)),ISNUMBER(FIND("leukocyte",C334)),ISNUMBER(FIND("cytokine",C334)),ISNUMBER(FIND("CD4",C334)),ISNUMBER(FIND("CD8",C334)),ISNUMBER(FIND("T-cell",C334)))</f>
        <v>1</v>
      </c>
      <c r="J334" t="b">
        <f>OR(ISNUMBER(FIND("reactive oxygen",C334)),ISNUMBER(FIND("ROS",C334)),ISNUMBER(FIND("free radical",C334)),ISNUMBER(FIND("oxidative stress",C334)),ISNUMBER(FIND("peroxid",C334)),ISNUMBER(FIND("oxidative",C334)),ISNUMBER(FIND("antioxid",C334)))</f>
        <v>0</v>
      </c>
      <c r="K334" t="b">
        <f>OR(ISNUMBER(FIND("autophag",C334)))</f>
        <v>0</v>
      </c>
      <c r="L334" t="b">
        <f>OR(ISNUMBER(FIND("morpholog",C334)))</f>
        <v>0</v>
      </c>
      <c r="M334" t="b">
        <f>OR(ISNUMBER(FIND("fibrosis",C334)),ISNUMBER(FIND("Fibrosis",C334)),ISNUMBER(FIND("fibrot",C334)))</f>
        <v>0</v>
      </c>
      <c r="N334" t="b">
        <f>OR(ISNUMBER(FIND("offspring",C334)),ISNUMBER(FIND("Parental",C334)),ISNUMBER(FIND("parental",C334)),ISNUMBER(FIND("germline",C334)),ISNUMBER(FIND("reproduc",C334)),ISNUMBER(FIND("embryo",C334)))</f>
        <v>0</v>
      </c>
      <c r="O334" t="b">
        <f>OR(ISNUMBER(FIND("metabol",C334)),ISNUMBER(FIND("Metabol",C334)),ISNUMBER(FIND("digest",C334)),ISNUMBER(FIND("mitochon",C334)))</f>
        <v>0</v>
      </c>
      <c r="P334" t="b">
        <f>OR(ISNUMBER(FIND("ecotox",C334)),ISNUMBER(FIND("Ecotox",B334)),ISNUMBER(FIND("ecotox",B334)),ISNUMBER(FIND("Ecotox",C334)))</f>
        <v>0</v>
      </c>
      <c r="Q334" t="b">
        <f>OR(ISNUMBER(FIND("Bioaccum",C334)),ISNUMBER(FIND("bioaccum",C334)),ISNUMBER(FIND("accum",C334)))</f>
        <v>0</v>
      </c>
      <c r="R334" t="b">
        <f>OR(ISNUMBER(FIND("Occupation",C334)),ISNUMBER(FIND("occupation",C334)),ISNUMBER(FIND("worker",C334)),ISNUMBER(FIND("workforce",C334)))</f>
        <v>0</v>
      </c>
      <c r="S334" t="b">
        <f>NOT(OR(F334,G334,H334,I334,J334,K334,L334,M334,N334,O334,P334,Q334,R334))</f>
        <v>0</v>
      </c>
      <c r="U334" t="b">
        <f>OR(Table1[[#This Row],[Inflammation]],Table1[[#This Row],[Immune]])</f>
        <v>1</v>
      </c>
      <c r="V334" t="str">
        <f>IF(OR(Table1[[#This Row],[Rodents]],Table1[[#This Row],[Human]],Table1[[#This Row],[Pig]]),OR(ISNUMBER(FIND("intratrach",C334)),ISNUMBER(FIND("nasal ",C334)),ISNUMBER(FIND("instill",C334))),"NA")</f>
        <v>NA</v>
      </c>
      <c r="W334" t="str">
        <f>IF(OR(Table1[[#This Row],[Rodents]],Table1[[#This Row],[Human]],Table1[[#This Row],[Pig]]),OR(ISNUMBER(FIND("dermal",C334)),ISNUMBER(FIND("skin ",C334))),"NA")</f>
        <v>NA</v>
      </c>
      <c r="X334" t="str">
        <f>IF(OR(Table1[[#This Row],[Rodents]],Table1[[#This Row],[Human]],Table1[[#This Row],[Pig]]),OR(ISNUMBER(FIND("injected",C334)),ISNUMBER(FIND("periton",C334)),ISNUMBER(FIND("intrascrot",C334))),"NA")</f>
        <v>NA</v>
      </c>
      <c r="Y334" t="str">
        <f>IF(OR(Table1[[#This Row],[Rodents]],Table1[[#This Row],[Human]],Table1[[#This Row],[Pig]]),NOT(OR(Table1[[#This Row],[Inhaled/Intratracheal/intranasal]],Table1[[#This Row],[Dermal]],Table1[[#This Row],[Injected]])),"NA")</f>
        <v>NA</v>
      </c>
      <c r="AA334" t="b">
        <f>OR(ISNUMBER(FIND("fish ",C334)),ISNUMBER(FIND("Fish ",C334)),ISNUMBER(FIND("aquatic",C334)),ISNUMBER(FIND("daphnids",C334)),ISNUMBER(FIND("Carcinus maenas",C334)),ISNUMBER(FIND("Daphnia",C334)),ISNUMBER(FIND("Ruditapes philippinarum",C334)),ISNUMBER(FIND("daphnia",C334)),ISNUMBER(FIND("marine",C334)),ISNUMBER(FIND("mussel",C334)),ISNUMBER(FIND("algae",C334)),ISNUMBER(FIND("Donax faba",C334)),ISNUMBER(FIND("estuarine",C334)),ISNUMBER(FIND("snail",C334)),ISNUMBER(FIND("Prorocentrum donghaiense",C334)) )</f>
        <v>0</v>
      </c>
      <c r="AB334" t="b">
        <f>OR(ISNUMBER(FIND(" rat ",C334)),ISNUMBER(FIND(" rats ",C334)),ISNUMBER(FIND(" Rats ",C334)),ISNUMBER(FIND(" Rat ",C334)),ISNUMBER(FIND(" rat.",C334)),ISNUMBER(FIND(" rats.",C334)),ISNUMBER(FIND("mouse",C334)),ISNUMBER(FIND("mice",C334)), ISNUMBER(FIND(" Mice",C334)))</f>
        <v>0</v>
      </c>
      <c r="AC334" t="b">
        <f>OR(ISNUMBER(FIND(" cell ",C334)),ISNUMBER(FIND("fibroblast",C334)),ISNUMBER(FIND("macrophage",C334)),ISNUMBER(FIND("epithelial",C334)),ISNUMBER(FIND("endothelial",C334)),ISNUMBER(FIND("neuron",C334)),ISNUMBER(FIND(" cells ",C334)),ISNUMBER(FIND("RBC",C334)),ISNUMBER(FIND("mitochond",C334)),ISNUMBER(FIND("adipocyte",C334)),ISNUMBER(FIND("osteo",C334)),ISNUMBER(FIND("keratin",C334)),ISNUMBER(FIND(" cell's ",C334)),ISNUMBER(FIND("eukary",C334)),ISNUMBER(FIND("sperm",C334)))</f>
        <v>1</v>
      </c>
      <c r="AD334" t="b">
        <f>OR(ISNUMBER(FIND("human",B334)),ISNUMBER(FIND("workers",B334)),ISNUMBER(FIND("workforces",B334)),ISNUMBER(FIND("occupational",B334)),ISNUMBER(FIND("Case report",B334)),ISNUMBER(FIND("Workplaces",B334)),ISNUMBER(FIND("worker",B334)))</f>
        <v>0</v>
      </c>
      <c r="AE334" t="b">
        <f>OR(ISNUMBER(FIND(" plant ",C334)),ISNUMBER(FIND("Plant ",C334)),ISNUMBER(FIND("tomato",C334)),ISNUMBER(FIND("plants",C334)),ISNUMBER(FIND("Plants",C334)),ISNUMBER(FIND("algae",C334)),ISNUMBER(FIND("lettuce",C334)),ISNUMBER(FIND("green gram sprouts ",C334)),ISNUMBER(FIND("Cucurbita pepo",C334)),ISNUMBER(FIND("bean ",C334)),ISNUMBER(FIND("chloroplast",C334)),ISNUMBER(FIND("chlorophyll",C334)),ISNUMBER(FIND("seedling",C334)),ISNUMBER(FIND("canola",C334)),ISNUMBER(FIND("shoot",C334)),ISNUMBER(FIND("photosynthes",C334)),ISNUMBER(FIND(" leaves ",C334)),,ISNUMBER(FIND("agriculture",C334)),ISNUMBER(FIND(" crops ",C334)))</f>
        <v>0</v>
      </c>
      <c r="AF334" t="b">
        <f>OR(ISNUMBER(FIND("bacteria",C334)),ISNUMBER(FIND("Bacteria",C334)),ISNUMBER(FIND("Bacterium",C334)),ISNUMBER(FIND("bacterium",C334)),ISNUMBER(FIND(" coli ",C334)))</f>
        <v>0</v>
      </c>
      <c r="AG334" t="b">
        <f>OR(ISNUMBER(FIND("fungi",C334)),ISNUMBER(FIND("Fungi",C334)),ISNUMBER(FIND("fungus",C334)),ISNUMBER(FIND("Fungus",C334)),ISNUMBER(FIND("mushroom",C334)),ISNUMBER(FIND("Mushroom",C334)),ISNUMBER(FIND(" mold ",C334)))</f>
        <v>0</v>
      </c>
      <c r="AH334" t="b">
        <f>OR(ISNUMBER(FIND("Pig ",C334)),ISNUMBER(FIND("pig ",C334)),ISNUMBER(FIND("Pigs ",C334)),ISNUMBER(FIND("pigs ",C334)))</f>
        <v>0</v>
      </c>
      <c r="AI334" t="b">
        <f>OR(ISNUMBER(FIND(" C. elegans",C334)),ISNUMBER(FIND("Caenorhabditis elegans",C334)),ISNUMBER(FIND("earthworms",C334)),ISNUMBER(FIND(" Ficopomatus enigmaticus",C334)),ISNUMBER(FIND("larva",C334)),ISNUMBER(FIND("Lumbriculus variegatus",C334)),ISNUMBER(FIND("nematode",C334)))</f>
        <v>0</v>
      </c>
      <c r="AJ334" t="b">
        <f>NOT(OR(AA334,AB334,AC334,AD334,AE334,AF334,AG334,AH334,AI334))</f>
        <v>0</v>
      </c>
      <c r="AL334" t="b">
        <f>OR(AA334,AB334,AD334,AE334,AF334,AG334,AH334,AI334)</f>
        <v>0</v>
      </c>
      <c r="AM334" t="b">
        <f>IF(Table1[[#This Row],[In vivo?]],IF(Table1[[#This Row],[Cell]],FALSE,TRUE),FALSE)</f>
        <v>0</v>
      </c>
      <c r="AN334" t="b">
        <f>AND(AC334,AL334)</f>
        <v>0</v>
      </c>
      <c r="AO334" t="b">
        <f>IF(Table1[[#This Row],[Cell]],IF(Table1[[#This Row],[In vivo?]],FALSE,TRUE),FALSE)</f>
        <v>1</v>
      </c>
      <c r="AP334" t="b">
        <f>NOT(OR(Table1[[#This Row],[In vivo?]],Table1[[#This Row],[Only in Cell]]))</f>
        <v>0</v>
      </c>
      <c r="AQ334" t="str">
        <f>IF(OR(Table1[[#This Row],[Rodents]],Table1[[#This Row],[Human]],Table1[[#This Row],[Pig]]),OR(ISNUMBER(FIND("pulmonary",C334)),ISNUMBER(FIND("lung",C334))),"NA")</f>
        <v>NA</v>
      </c>
      <c r="AR334" t="str">
        <f>IF(OR(Table1[[#This Row],[Rodents]],Table1[[#This Row],[Human]],Table1[[#This Row],[Pig]]),OR(ISNUMBER(FIND("skin",C334)),ISNUMBER(FIND("dermal",C334))),"NA")</f>
        <v>NA</v>
      </c>
      <c r="AS334" t="str">
        <f>IF(OR(Table1[[#This Row],[Rodents]],Table1[[#This Row],[Human]],Table1[[#This Row],[Pig]]),OR(ISNUMBER(FIND("liver",C334)),ISNUMBER(FIND("hepat",C334))),"NA")</f>
        <v>NA</v>
      </c>
      <c r="AT334" t="str">
        <f>IF(OR(Table1[[#This Row],[Rodents]],Table1[[#This Row],[Human]],Table1[[#This Row],[Pig]]),OR(ISNUMBER(FIND("kidney",C334)),ISNUMBER(FIND("neph",C334))),"NA")</f>
        <v>NA</v>
      </c>
      <c r="AU334" t="str">
        <f>IF(OR(Table1[[#This Row],[Rodents]],Table1[[#This Row],[Human]],Table1[[#This Row],[Pig]]),OR(ISNUMBER(FIND("brain",C334)),ISNUMBER(FIND("neur",C334)),ISNUMBER(FIND("nerv",C334))),"NA")</f>
        <v>NA</v>
      </c>
      <c r="AV334" t="str">
        <f>IF(OR(Table1[[#This Row],[Rodents]],Table1[[#This Row],[Human]],Table1[[#This Row],[Pig]]),OR(ISNUMBER(FIND("heart",C334)),ISNUMBER(FIND("cardi",C334))),"NA")</f>
        <v>NA</v>
      </c>
      <c r="AW334" t="str">
        <f>IF(OR(Table1[[#This Row],[Rodents]],Table1[[#This Row],[Human]],Table1[[#This Row],[Pig]]),OR(ISNUMBER(FIND("gastro",C334)),ISNUMBER(FIND("intesti",C334)),ISNUMBER(FIND("stomach",C334))),"NA")</f>
        <v>NA</v>
      </c>
      <c r="AX334" t="str">
        <f>IF(OR(Table1[[#This Row],[Rodents]],Table1[[#This Row],[Human]],Table1[[#This Row],[Pig]]),NOT(OR(AQ334,AR334,AS334,AT334,AU334,AV334,AW334)),"NA")</f>
        <v>NA</v>
      </c>
      <c r="AY334" t="b">
        <f>OR(ISNUMBER(FIND("SWCNT",C334)),ISNUMBER(FIND("SWNT",C334)),ISNUMBER(FIND("single-wall",C334)),ISNUMBER(FIND("single wall",C334)),ISNUMBER(FIND("Single wall",C334)),ISNUMBER(FIND("Single-wall",C334)),ISNUMBER(FIND("SWCNT",B334)),ISNUMBER(FIND("SWNT",B334)),ISNUMBER(FIND("single-wall",B334)),ISNUMBER(FIND("single wall",B334)),ISNUMBER(FIND("Single-wall",B334)),ISNUMBER(FIND("Single wall",B334)))</f>
        <v>1</v>
      </c>
      <c r="AZ334" t="b">
        <f>OR(ISNUMBER(FIND("MWCNT",C334)),ISNUMBER(FIND("MWNT",C334)),ISNUMBER(FIND("multi-wall",C334)),ISNUMBER(FIND("multi wall",C334)),ISNUMBER(FIND("multiwall",C334)),ISNUMBER(FIND("Multi-wall",C334)),ISNUMBER(FIND("Multi wall",C334)),ISNUMBER(FIND("Multiwall",C334)),ISNUMBER(FIND("MWCNT",B334)),ISNUMBER(FIND("MWNT",B334)),ISNUMBER(FIND("multi-wall",B334)),ISNUMBER(FIND("multi wall",B334)),ISNUMBER(FIND("multiwall",B334)),ISNUMBER(FIND("Multi-wall",B334)),ISNUMBER(FIND("Multi wall",B334)),ISNUMBER(FIND("Multiwall",B334)),ISNUMBER(FIND("Double-wall",B334)),ISNUMBER(FIND("Double wall",B334)),ISNUMBER(FIND("Doublewall",B334)),ISNUMBER(FIND("double-wall",B334)),ISNUMBER(FIND("double wall",B334)),ISNUMBER(FIND("doublewall",B334)))</f>
        <v>0</v>
      </c>
      <c r="BA334" t="b">
        <f>AND(Table1[[#This Row],[SWCNT]],Table1[[#This Row],[MWCNT]])</f>
        <v>0</v>
      </c>
      <c r="BB334" t="b">
        <f>IF(Table1[[#This Row],[SWCNT]]=TRUE,FALSE,IF(Table1[[#This Row],[MWCNT]]=TRUE,FALSE,TRUE))</f>
        <v>0</v>
      </c>
      <c r="BC334" s="18"/>
    </row>
    <row r="335" spans="1:55" ht="259">
      <c r="A335" t="s">
        <v>3608</v>
      </c>
      <c r="B335" s="2" t="s">
        <v>3609</v>
      </c>
      <c r="C335" s="16" t="s">
        <v>3610</v>
      </c>
      <c r="D335" s="17" t="s">
        <v>1458</v>
      </c>
      <c r="E335" s="2">
        <v>2014</v>
      </c>
      <c r="F335" t="b">
        <f>OR(ISNUMBER(FIND("cytotoxic",C335)),ISNUMBER(FIND("Cytotoxic",C335)),ISNUMBER(FIND("cellular toxicity",C335)),ISNUMBER(FIND("cell death",C335)),ISNUMBER(FIND("viable",C335)),ISNUMBER(FIND("phytotoxic",C335)),ISNUMBER(FIND("acute toxicity",C335)),ISNUMBER(FIND("MTT",C335)),ISNUMBER(FIND("survival",C335)),ISNUMBER(FIND("prolifer",C335)),ISNUMBER(FIND("apoptosis",C335)),ISNUMBER(FIND("neurotoxic",C335)),ISNUMBER(FIND("  lysis ",C335)),ISNUMBER(FIND("necrosis",C335)),ISNUMBER(FIND("cellular death",C335))*3,ISNUMBER(FIND("LDH",C335)),ISNUMBER(FIND("Acute toxicity",C335)))</f>
        <v>0</v>
      </c>
      <c r="G335" t="b">
        <f>OR(ISNUMBER(FIND("genotoxic",C335)),ISNUMBER(FIND("genotoxicity",C335)),ISNUMBER(FIND("DNA damage",C335)),ISNUMBER(FIND("DNA",C335)),ISNUMBER(FIND("RNA",C335)),ISNUMBER(FIND("mesothelioma",C335)),ISNUMBER(FIND("carcino",C335)),ISNUMBER(FIND("mutagen",C335)),ISNUMBER(FIND("genetic",C335)))</f>
        <v>0</v>
      </c>
      <c r="H335" t="b">
        <f>OR(ISNUMBER(FIND("inflammatory",C335)),ISNUMBER(FIND("inflamm",C335)))</f>
        <v>1</v>
      </c>
      <c r="I335" t="b">
        <f>OR(ISNUMBER(FIND("immune",C335)),ISNUMBER(FIND("immunological",C335)),ISNUMBER(FIND("interleuk",C335)),ISNUMBER(FIND("platelet activation",C335)),ISNUMBER(FIND("monocyte",C335)),ISNUMBER(FIND("leukocyte",C335)),ISNUMBER(FIND("cytokine",C335)),ISNUMBER(FIND("CD4",C335)),ISNUMBER(FIND("CD8",C335)),ISNUMBER(FIND("T-cell",C335)))</f>
        <v>1</v>
      </c>
      <c r="J335" t="b">
        <f>OR(ISNUMBER(FIND("reactive oxygen",C335)),ISNUMBER(FIND("ROS",C335)),ISNUMBER(FIND("free radical",C335)),ISNUMBER(FIND("oxidative stress",C335)),ISNUMBER(FIND("peroxid",C335)),ISNUMBER(FIND("oxidative",C335)),ISNUMBER(FIND("antioxid",C335)))</f>
        <v>0</v>
      </c>
      <c r="K335" t="b">
        <f>OR(ISNUMBER(FIND("autophag",C335)))</f>
        <v>0</v>
      </c>
      <c r="L335" t="b">
        <f>OR(ISNUMBER(FIND("morpholog",C335)))</f>
        <v>0</v>
      </c>
      <c r="M335" t="b">
        <f>OR(ISNUMBER(FIND("fibrosis",C335)),ISNUMBER(FIND("Fibrosis",C335)),ISNUMBER(FIND("fibrot",C335)))</f>
        <v>0</v>
      </c>
      <c r="N335" t="b">
        <f>OR(ISNUMBER(FIND("offspring",C335)),ISNUMBER(FIND("Parental",C335)),ISNUMBER(FIND("parental",C335)),ISNUMBER(FIND("germline",C335)),ISNUMBER(FIND("reproduc",C335)),ISNUMBER(FIND("embryo",C335)))</f>
        <v>0</v>
      </c>
      <c r="O335" t="b">
        <f>OR(ISNUMBER(FIND("metabol",C335)),ISNUMBER(FIND("Metabol",C335)),ISNUMBER(FIND("digest",C335)),ISNUMBER(FIND("mitochon",C335)))</f>
        <v>0</v>
      </c>
      <c r="P335" t="b">
        <f>OR(ISNUMBER(FIND("ecotox",C335)),ISNUMBER(FIND("Ecotox",B335)),ISNUMBER(FIND("ecotox",B335)),ISNUMBER(FIND("Ecotox",C335)))</f>
        <v>0</v>
      </c>
      <c r="Q335" t="b">
        <f>OR(ISNUMBER(FIND("Bioaccum",C335)),ISNUMBER(FIND("bioaccum",C335)),ISNUMBER(FIND("accum",C335)))</f>
        <v>0</v>
      </c>
      <c r="R335" t="b">
        <f>OR(ISNUMBER(FIND("Occupation",C335)),ISNUMBER(FIND("occupation",C335)),ISNUMBER(FIND("worker",C335)),ISNUMBER(FIND("workforce",C335)))</f>
        <v>0</v>
      </c>
      <c r="S335" t="b">
        <f>NOT(OR(F335,G335,H335,I335,J335,K335,L335,M335,N335,O335,P335,Q335,R335))</f>
        <v>0</v>
      </c>
      <c r="U335" t="b">
        <f>OR(Table1[[#This Row],[Inflammation]],Table1[[#This Row],[Immune]])</f>
        <v>1</v>
      </c>
      <c r="V335" t="b">
        <f>IF(OR(Table1[[#This Row],[Rodents]],Table1[[#This Row],[Human]],Table1[[#This Row],[Pig]]),OR(ISNUMBER(FIND("intratrach",C335)),ISNUMBER(FIND("nasal ",C335)),ISNUMBER(FIND("instill",C335))),"NA")</f>
        <v>0</v>
      </c>
      <c r="W335" t="b">
        <f>IF(OR(Table1[[#This Row],[Rodents]],Table1[[#This Row],[Human]],Table1[[#This Row],[Pig]]),OR(ISNUMBER(FIND("dermal",C335)),ISNUMBER(FIND("skin ",C335))),"NA")</f>
        <v>0</v>
      </c>
      <c r="X335" t="b">
        <f>IF(OR(Table1[[#This Row],[Rodents]],Table1[[#This Row],[Human]],Table1[[#This Row],[Pig]]),OR(ISNUMBER(FIND("injected",C335)),ISNUMBER(FIND("periton",C335)),ISNUMBER(FIND("intrascrot",C335))),"NA")</f>
        <v>0</v>
      </c>
      <c r="Y335" t="b">
        <f>IF(OR(Table1[[#This Row],[Rodents]],Table1[[#This Row],[Human]],Table1[[#This Row],[Pig]]),NOT(OR(Table1[[#This Row],[Inhaled/Intratracheal/intranasal]],Table1[[#This Row],[Dermal]],Table1[[#This Row],[Injected]])),"NA")</f>
        <v>1</v>
      </c>
      <c r="AA335" t="b">
        <f>OR(ISNUMBER(FIND("fish ",C335)),ISNUMBER(FIND("Fish ",C335)),ISNUMBER(FIND("aquatic",C335)),ISNUMBER(FIND("daphnids",C335)),ISNUMBER(FIND("Carcinus maenas",C335)),ISNUMBER(FIND("Daphnia",C335)),ISNUMBER(FIND("Ruditapes philippinarum",C335)),ISNUMBER(FIND("daphnia",C335)),ISNUMBER(FIND("marine",C335)),ISNUMBER(FIND("mussel",C335)),ISNUMBER(FIND("algae",C335)),ISNUMBER(FIND("Donax faba",C335)),ISNUMBER(FIND("estuarine",C335)),ISNUMBER(FIND("snail",C335)),ISNUMBER(FIND("Prorocentrum donghaiense",C335)) )</f>
        <v>0</v>
      </c>
      <c r="AB335" t="b">
        <f>OR(ISNUMBER(FIND(" rat ",C335)),ISNUMBER(FIND(" rats ",C335)),ISNUMBER(FIND(" Rats ",C335)),ISNUMBER(FIND(" Rat ",C335)),ISNUMBER(FIND(" rat.",C335)),ISNUMBER(FIND(" rats.",C335)),ISNUMBER(FIND("mouse",C335)),ISNUMBER(FIND("mice",C335)), ISNUMBER(FIND(" Mice",C335)))</f>
        <v>1</v>
      </c>
      <c r="AC335" t="b">
        <f>OR(ISNUMBER(FIND(" cell ",C335)),ISNUMBER(FIND("fibroblast",C335)),ISNUMBER(FIND("macrophage",C335)),ISNUMBER(FIND("epithelial",C335)),ISNUMBER(FIND("endothelial",C335)),ISNUMBER(FIND("neuron",C335)),ISNUMBER(FIND(" cells ",C335)),ISNUMBER(FIND("RBC",C335)),ISNUMBER(FIND("mitochond",C335)),ISNUMBER(FIND("adipocyte",C335)),ISNUMBER(FIND("osteo",C335)),ISNUMBER(FIND("keratin",C335)),ISNUMBER(FIND(" cell's ",C335)),ISNUMBER(FIND("eukary",C335)),ISNUMBER(FIND("sperm",C335)))</f>
        <v>1</v>
      </c>
      <c r="AD335" t="b">
        <f>OR(ISNUMBER(FIND("human",B335)),ISNUMBER(FIND("workers",B335)),ISNUMBER(FIND("workforces",B335)),ISNUMBER(FIND("occupational",B335)),ISNUMBER(FIND("Case report",B335)),ISNUMBER(FIND("Workplaces",B335)),ISNUMBER(FIND("worker",B335)))</f>
        <v>0</v>
      </c>
      <c r="AE335" t="b">
        <f>OR(ISNUMBER(FIND(" plant ",C335)),ISNUMBER(FIND("Plant ",C335)),ISNUMBER(FIND("tomato",C335)),ISNUMBER(FIND("plants",C335)),ISNUMBER(FIND("Plants",C335)),ISNUMBER(FIND("algae",C335)),ISNUMBER(FIND("lettuce",C335)),ISNUMBER(FIND("green gram sprouts ",C335)),ISNUMBER(FIND("Cucurbita pepo",C335)),ISNUMBER(FIND("bean ",C335)),ISNUMBER(FIND("chloroplast",C335)),ISNUMBER(FIND("chlorophyll",C335)),ISNUMBER(FIND("seedling",C335)),ISNUMBER(FIND("canola",C335)),ISNUMBER(FIND("shoot",C335)),ISNUMBER(FIND("photosynthes",C335)),ISNUMBER(FIND(" leaves ",C335)),,ISNUMBER(FIND("agriculture",C335)),ISNUMBER(FIND(" crops ",C335)))</f>
        <v>0</v>
      </c>
      <c r="AF335" t="b">
        <f>OR(ISNUMBER(FIND("bacteria",C335)),ISNUMBER(FIND("Bacteria",C335)),ISNUMBER(FIND("Bacterium",C335)),ISNUMBER(FIND("bacterium",C335)),ISNUMBER(FIND(" coli ",C335)))</f>
        <v>0</v>
      </c>
      <c r="AG335" t="b">
        <f>OR(ISNUMBER(FIND("fungi",C335)),ISNUMBER(FIND("Fungi",C335)),ISNUMBER(FIND("fungus",C335)),ISNUMBER(FIND("Fungus",C335)),ISNUMBER(FIND("mushroom",C335)),ISNUMBER(FIND("Mushroom",C335)),ISNUMBER(FIND(" mold ",C335)))</f>
        <v>0</v>
      </c>
      <c r="AH335" t="b">
        <f>OR(ISNUMBER(FIND("Pig ",C335)),ISNUMBER(FIND("pig ",C335)),ISNUMBER(FIND("Pigs ",C335)),ISNUMBER(FIND("pigs ",C335)))</f>
        <v>0</v>
      </c>
      <c r="AI335" t="b">
        <f>OR(ISNUMBER(FIND(" C. elegans",C335)),ISNUMBER(FIND("Caenorhabditis elegans",C335)),ISNUMBER(FIND("earthworms",C335)),ISNUMBER(FIND(" Ficopomatus enigmaticus",C335)),ISNUMBER(FIND("larva",C335)),ISNUMBER(FIND("Lumbriculus variegatus",C335)),ISNUMBER(FIND("nematode",C335)))</f>
        <v>0</v>
      </c>
      <c r="AJ335" t="b">
        <f>NOT(OR(AA335,AB335,AC335,AD335,AE335,AF335,AG335,AH335,AI335))</f>
        <v>0</v>
      </c>
      <c r="AL335" t="b">
        <f>OR(AA335,AB335,AD335,AE335,AF335,AG335,AH335,AI335)</f>
        <v>1</v>
      </c>
      <c r="AM335" t="b">
        <f>IF(Table1[[#This Row],[In vivo?]],IF(Table1[[#This Row],[Cell]],FALSE,TRUE),FALSE)</f>
        <v>0</v>
      </c>
      <c r="AN335" t="b">
        <f>AND(AC335,AL335)</f>
        <v>1</v>
      </c>
      <c r="AO335" t="b">
        <f>IF(Table1[[#This Row],[Cell]],IF(Table1[[#This Row],[In vivo?]],FALSE,TRUE),FALSE)</f>
        <v>0</v>
      </c>
      <c r="AP335" t="b">
        <f>NOT(OR(Table1[[#This Row],[In vivo?]],Table1[[#This Row],[Only in Cell]]))</f>
        <v>0</v>
      </c>
      <c r="AQ335" t="b">
        <f>IF(OR(Table1[[#This Row],[Rodents]],Table1[[#This Row],[Human]],Table1[[#This Row],[Pig]]),OR(ISNUMBER(FIND("pulmonary",C335)),ISNUMBER(FIND("lung",C335))),"NA")</f>
        <v>0</v>
      </c>
      <c r="AR335" t="b">
        <f>IF(OR(Table1[[#This Row],[Rodents]],Table1[[#This Row],[Human]],Table1[[#This Row],[Pig]]),OR(ISNUMBER(FIND("skin",C335)),ISNUMBER(FIND("dermal",C335))),"NA")</f>
        <v>0</v>
      </c>
      <c r="AS335" t="b">
        <f>IF(OR(Table1[[#This Row],[Rodents]],Table1[[#This Row],[Human]],Table1[[#This Row],[Pig]]),OR(ISNUMBER(FIND("liver",C335)),ISNUMBER(FIND("hepat",C335))),"NA")</f>
        <v>0</v>
      </c>
      <c r="AT335" t="b">
        <f>IF(OR(Table1[[#This Row],[Rodents]],Table1[[#This Row],[Human]],Table1[[#This Row],[Pig]]),OR(ISNUMBER(FIND("kidney",C335)),ISNUMBER(FIND("neph",C335))),"NA")</f>
        <v>0</v>
      </c>
      <c r="AU335" t="b">
        <f>IF(OR(Table1[[#This Row],[Rodents]],Table1[[#This Row],[Human]],Table1[[#This Row],[Pig]]),OR(ISNUMBER(FIND("brain",C335)),ISNUMBER(FIND("neur",C335)),ISNUMBER(FIND("nerv",C335))),"NA")</f>
        <v>0</v>
      </c>
      <c r="AV335" t="b">
        <f>IF(OR(Table1[[#This Row],[Rodents]],Table1[[#This Row],[Human]],Table1[[#This Row],[Pig]]),OR(ISNUMBER(FIND("heart",C335)),ISNUMBER(FIND("cardi",C335))),"NA")</f>
        <v>0</v>
      </c>
      <c r="AW335" t="b">
        <f>IF(OR(Table1[[#This Row],[Rodents]],Table1[[#This Row],[Human]],Table1[[#This Row],[Pig]]),OR(ISNUMBER(FIND("gastro",C335)),ISNUMBER(FIND("intesti",C335)),ISNUMBER(FIND("stomach",C335))),"NA")</f>
        <v>0</v>
      </c>
      <c r="AX335" t="b">
        <f>IF(OR(Table1[[#This Row],[Rodents]],Table1[[#This Row],[Human]],Table1[[#This Row],[Pig]]),NOT(OR(AQ335,AR335,AS335,AT335,AU335,AV335,AW335)),"NA")</f>
        <v>1</v>
      </c>
      <c r="AY335" t="b">
        <f>OR(ISNUMBER(FIND("SWCNT",C335)),ISNUMBER(FIND("SWNT",C335)),ISNUMBER(FIND("single-wall",C335)),ISNUMBER(FIND("single wall",C335)),ISNUMBER(FIND("Single wall",C335)),ISNUMBER(FIND("Single-wall",C335)),ISNUMBER(FIND("SWCNT",B335)),ISNUMBER(FIND("SWNT",B335)),ISNUMBER(FIND("single-wall",B335)),ISNUMBER(FIND("single wall",B335)),ISNUMBER(FIND("Single-wall",B335)),ISNUMBER(FIND("Single wall",B335)))</f>
        <v>0</v>
      </c>
      <c r="AZ335" t="b">
        <f>OR(ISNUMBER(FIND("MWCNT",C335)),ISNUMBER(FIND("MWNT",C335)),ISNUMBER(FIND("multi-wall",C335)),ISNUMBER(FIND("multi wall",C335)),ISNUMBER(FIND("multiwall",C335)),ISNUMBER(FIND("Multi-wall",C335)),ISNUMBER(FIND("Multi wall",C335)),ISNUMBER(FIND("Multiwall",C335)),ISNUMBER(FIND("MWCNT",B335)),ISNUMBER(FIND("MWNT",B335)),ISNUMBER(FIND("multi-wall",B335)),ISNUMBER(FIND("multi wall",B335)),ISNUMBER(FIND("multiwall",B335)),ISNUMBER(FIND("Multi-wall",B335)),ISNUMBER(FIND("Multi wall",B335)),ISNUMBER(FIND("Multiwall",B335)),ISNUMBER(FIND("Double-wall",B335)),ISNUMBER(FIND("Double wall",B335)),ISNUMBER(FIND("Doublewall",B335)),ISNUMBER(FIND("double-wall",B335)),ISNUMBER(FIND("double wall",B335)),ISNUMBER(FIND("doublewall",B335)))</f>
        <v>1</v>
      </c>
      <c r="BA335" t="b">
        <f>AND(Table1[[#This Row],[SWCNT]],Table1[[#This Row],[MWCNT]])</f>
        <v>0</v>
      </c>
      <c r="BB335" t="b">
        <f>IF(Table1[[#This Row],[SWCNT]]=TRUE,FALSE,IF(Table1[[#This Row],[MWCNT]]=TRUE,FALSE,TRUE))</f>
        <v>0</v>
      </c>
      <c r="BC335" s="18"/>
    </row>
    <row r="336" spans="1:55" ht="148">
      <c r="A336" t="s">
        <v>3612</v>
      </c>
      <c r="B336" s="2" t="s">
        <v>3615</v>
      </c>
      <c r="C336" s="16" t="s">
        <v>3618</v>
      </c>
      <c r="D336" s="17" t="s">
        <v>403</v>
      </c>
      <c r="E336" s="2">
        <v>2014</v>
      </c>
      <c r="F336" t="b">
        <f>OR(ISNUMBER(FIND("cytotoxic",C336)),ISNUMBER(FIND("Cytotoxic",C336)),ISNUMBER(FIND("cellular toxicity",C336)),ISNUMBER(FIND("cell death",C336)),ISNUMBER(FIND("viable",C336)),ISNUMBER(FIND("phytotoxic",C336)),ISNUMBER(FIND("acute toxicity",C336)),ISNUMBER(FIND("MTT",C336)),ISNUMBER(FIND("survival",C336)),ISNUMBER(FIND("prolifer",C336)),ISNUMBER(FIND("apoptosis",C336)),ISNUMBER(FIND("neurotoxic",C336)),ISNUMBER(FIND("  lysis ",C336)),ISNUMBER(FIND("necrosis",C336)),ISNUMBER(FIND("cellular death",C336))*3,ISNUMBER(FIND("LDH",C336)),ISNUMBER(FIND("Acute toxicity",C336)))</f>
        <v>0</v>
      </c>
      <c r="G336" t="b">
        <f>OR(ISNUMBER(FIND("genotoxic",C336)),ISNUMBER(FIND("genotoxicity",C336)),ISNUMBER(FIND("DNA damage",C336)),ISNUMBER(FIND("DNA",C336)),ISNUMBER(FIND("RNA",C336)),ISNUMBER(FIND("mesothelioma",C336)),ISNUMBER(FIND("carcino",C336)),ISNUMBER(FIND("mutagen",C336)),ISNUMBER(FIND("genetic",C336)))</f>
        <v>0</v>
      </c>
      <c r="H336" t="b">
        <f>OR(ISNUMBER(FIND("inflammatory",C336)),ISNUMBER(FIND("inflamm",C336)))</f>
        <v>1</v>
      </c>
      <c r="I336" t="b">
        <f>OR(ISNUMBER(FIND("immune",C336)),ISNUMBER(FIND("immunological",C336)),ISNUMBER(FIND("interleuk",C336)),ISNUMBER(FIND("platelet activation",C336)),ISNUMBER(FIND("monocyte",C336)),ISNUMBER(FIND("leukocyte",C336)),ISNUMBER(FIND("cytokine",C336)),ISNUMBER(FIND("CD4",C336)),ISNUMBER(FIND("CD8",C336)),ISNUMBER(FIND("T-cell",C336)))</f>
        <v>0</v>
      </c>
      <c r="J336" t="b">
        <f>OR(ISNUMBER(FIND("reactive oxygen",C336)),ISNUMBER(FIND("ROS",C336)),ISNUMBER(FIND("free radical",C336)),ISNUMBER(FIND("oxidative stress",C336)),ISNUMBER(FIND("peroxid",C336)),ISNUMBER(FIND("oxidative",C336)),ISNUMBER(FIND("antioxid",C336)))</f>
        <v>0</v>
      </c>
      <c r="K336" t="b">
        <f>OR(ISNUMBER(FIND("autophag",C336)))</f>
        <v>0</v>
      </c>
      <c r="L336" t="b">
        <f>OR(ISNUMBER(FIND("morpholog",C336)))</f>
        <v>0</v>
      </c>
      <c r="M336" t="b">
        <f>OR(ISNUMBER(FIND("fibrosis",C336)),ISNUMBER(FIND("Fibrosis",C336)),ISNUMBER(FIND("fibrot",C336)))</f>
        <v>0</v>
      </c>
      <c r="N336" t="b">
        <f>OR(ISNUMBER(FIND("offspring",C336)),ISNUMBER(FIND("Parental",C336)),ISNUMBER(FIND("parental",C336)),ISNUMBER(FIND("germline",C336)),ISNUMBER(FIND("reproduc",C336)),ISNUMBER(FIND("embryo",C336)))</f>
        <v>0</v>
      </c>
      <c r="O336" t="b">
        <f>OR(ISNUMBER(FIND("metabol",C336)),ISNUMBER(FIND("Metabol",C336)),ISNUMBER(FIND("digest",C336)),ISNUMBER(FIND("mitochon",C336)))</f>
        <v>0</v>
      </c>
      <c r="P336" t="b">
        <f>OR(ISNUMBER(FIND("ecotox",C336)),ISNUMBER(FIND("Ecotox",B336)),ISNUMBER(FIND("ecotox",B336)),ISNUMBER(FIND("Ecotox",C336)))</f>
        <v>0</v>
      </c>
      <c r="Q336" t="b">
        <f>OR(ISNUMBER(FIND("Bioaccum",C336)),ISNUMBER(FIND("bioaccum",C336)),ISNUMBER(FIND("accum",C336)))</f>
        <v>0</v>
      </c>
      <c r="R336" t="b">
        <f>OR(ISNUMBER(FIND("Occupation",C336)),ISNUMBER(FIND("occupation",C336)),ISNUMBER(FIND("worker",C336)),ISNUMBER(FIND("workforce",C336)))</f>
        <v>0</v>
      </c>
      <c r="S336" t="b">
        <f>NOT(OR(F336,G336,H336,I336,J336,K336,L336,M336,N336,O336,P336,Q336,R336))</f>
        <v>0</v>
      </c>
      <c r="U336" t="b">
        <f>OR(Table1[[#This Row],[Inflammation]],Table1[[#This Row],[Immune]])</f>
        <v>1</v>
      </c>
      <c r="V336" t="b">
        <f>IF(OR(Table1[[#This Row],[Rodents]],Table1[[#This Row],[Human]],Table1[[#This Row],[Pig]]),OR(ISNUMBER(FIND("intratrach",C336)),ISNUMBER(FIND("nasal ",C336)),ISNUMBER(FIND("instill",C336))),"NA")</f>
        <v>0</v>
      </c>
      <c r="W336" t="b">
        <f>IF(OR(Table1[[#This Row],[Rodents]],Table1[[#This Row],[Human]],Table1[[#This Row],[Pig]]),OR(ISNUMBER(FIND("dermal",C336)),ISNUMBER(FIND("skin ",C336))),"NA")</f>
        <v>0</v>
      </c>
      <c r="X336" t="b">
        <f>IF(OR(Table1[[#This Row],[Rodents]],Table1[[#This Row],[Human]],Table1[[#This Row],[Pig]]),OR(ISNUMBER(FIND("injected",C336)),ISNUMBER(FIND("periton",C336)),ISNUMBER(FIND("intrascrot",C336))),"NA")</f>
        <v>0</v>
      </c>
      <c r="Y336" t="b">
        <f>IF(OR(Table1[[#This Row],[Rodents]],Table1[[#This Row],[Human]],Table1[[#This Row],[Pig]]),NOT(OR(Table1[[#This Row],[Inhaled/Intratracheal/intranasal]],Table1[[#This Row],[Dermal]],Table1[[#This Row],[Injected]])),"NA")</f>
        <v>1</v>
      </c>
      <c r="AA336" t="b">
        <f>OR(ISNUMBER(FIND("fish ",C336)),ISNUMBER(FIND("Fish ",C336)),ISNUMBER(FIND("aquatic",C336)),ISNUMBER(FIND("daphnids",C336)),ISNUMBER(FIND("Carcinus maenas",C336)),ISNUMBER(FIND("Daphnia",C336)),ISNUMBER(FIND("Ruditapes philippinarum",C336)),ISNUMBER(FIND("daphnia",C336)),ISNUMBER(FIND("marine",C336)),ISNUMBER(FIND("mussel",C336)),ISNUMBER(FIND("algae",C336)),ISNUMBER(FIND("Donax faba",C336)),ISNUMBER(FIND("estuarine",C336)),ISNUMBER(FIND("snail",C336)),ISNUMBER(FIND("Prorocentrum donghaiense",C336)) )</f>
        <v>0</v>
      </c>
      <c r="AB336" t="b">
        <f>OR(ISNUMBER(FIND(" rat ",C336)),ISNUMBER(FIND(" rats ",C336)),ISNUMBER(FIND(" Rats ",C336)),ISNUMBER(FIND(" Rat ",C336)),ISNUMBER(FIND(" rat.",C336)),ISNUMBER(FIND(" rats.",C336)),ISNUMBER(FIND("mouse",C336)),ISNUMBER(FIND("mice",C336)), ISNUMBER(FIND(" Mice",C336)))</f>
        <v>1</v>
      </c>
      <c r="AC336" t="b">
        <f>OR(ISNUMBER(FIND(" cell ",C336)),ISNUMBER(FIND("fibroblast",C336)),ISNUMBER(FIND("macrophage",C336)),ISNUMBER(FIND("epithelial",C336)),ISNUMBER(FIND("endothelial",C336)),ISNUMBER(FIND("neuron",C336)),ISNUMBER(FIND(" cells ",C336)),ISNUMBER(FIND("RBC",C336)),ISNUMBER(FIND("mitochond",C336)),ISNUMBER(FIND("adipocyte",C336)),ISNUMBER(FIND("osteo",C336)),ISNUMBER(FIND("keratin",C336)),ISNUMBER(FIND(" cell's ",C336)),ISNUMBER(FIND("eukary",C336)),ISNUMBER(FIND("sperm",C336)))</f>
        <v>0</v>
      </c>
      <c r="AD336" t="b">
        <f>OR(ISNUMBER(FIND("human",B336)),ISNUMBER(FIND("workers",B336)),ISNUMBER(FIND("workforces",B336)),ISNUMBER(FIND("occupational",B336)),ISNUMBER(FIND("Case report",B336)),ISNUMBER(FIND("Workplaces",B336)),ISNUMBER(FIND("worker",B336)))</f>
        <v>0</v>
      </c>
      <c r="AE336" t="b">
        <f>OR(ISNUMBER(FIND(" plant ",C336)),ISNUMBER(FIND("Plant ",C336)),ISNUMBER(FIND("tomato",C336)),ISNUMBER(FIND("plants",C336)),ISNUMBER(FIND("Plants",C336)),ISNUMBER(FIND("algae",C336)),ISNUMBER(FIND("lettuce",C336)),ISNUMBER(FIND("green gram sprouts ",C336)),ISNUMBER(FIND("Cucurbita pepo",C336)),ISNUMBER(FIND("bean ",C336)),ISNUMBER(FIND("chloroplast",C336)),ISNUMBER(FIND("chlorophyll",C336)),ISNUMBER(FIND("seedling",C336)),ISNUMBER(FIND("canola",C336)),ISNUMBER(FIND("shoot",C336)),ISNUMBER(FIND("photosynthes",C336)),ISNUMBER(FIND(" leaves ",C336)),,ISNUMBER(FIND("agriculture",C336)),ISNUMBER(FIND(" crops ",C336)))</f>
        <v>0</v>
      </c>
      <c r="AF336" t="b">
        <f>OR(ISNUMBER(FIND("bacteria",C336)),ISNUMBER(FIND("Bacteria",C336)),ISNUMBER(FIND("Bacterium",C336)),ISNUMBER(FIND("bacterium",C336)),ISNUMBER(FIND(" coli ",C336)))</f>
        <v>0</v>
      </c>
      <c r="AG336" t="b">
        <f>OR(ISNUMBER(FIND("fungi",C336)),ISNUMBER(FIND("Fungi",C336)),ISNUMBER(FIND("fungus",C336)),ISNUMBER(FIND("Fungus",C336)),ISNUMBER(FIND("mushroom",C336)),ISNUMBER(FIND("Mushroom",C336)),ISNUMBER(FIND(" mold ",C336)))</f>
        <v>0</v>
      </c>
      <c r="AH336" t="b">
        <f>OR(ISNUMBER(FIND("Pig ",C336)),ISNUMBER(FIND("pig ",C336)),ISNUMBER(FIND("Pigs ",C336)),ISNUMBER(FIND("pigs ",C336)))</f>
        <v>0</v>
      </c>
      <c r="AI336" t="b">
        <f>OR(ISNUMBER(FIND(" C. elegans",C336)),ISNUMBER(FIND("Caenorhabditis elegans",C336)),ISNUMBER(FIND("earthworms",C336)),ISNUMBER(FIND(" Ficopomatus enigmaticus",C336)),ISNUMBER(FIND("larva",C336)),ISNUMBER(FIND("Lumbriculus variegatus",C336)),ISNUMBER(FIND("nematode",C336)))</f>
        <v>0</v>
      </c>
      <c r="AJ336" t="b">
        <f>NOT(OR(AA336,AB336,AC336,AD336,AE336,AF336,AG336,AH336,AI336))</f>
        <v>0</v>
      </c>
      <c r="AL336" t="b">
        <f>OR(AA336,AB336,AD336,AE336,AF336,AG336,AH336,AI336)</f>
        <v>1</v>
      </c>
      <c r="AM336" t="b">
        <f>IF(Table1[[#This Row],[In vivo?]],IF(Table1[[#This Row],[Cell]],FALSE,TRUE),FALSE)</f>
        <v>1</v>
      </c>
      <c r="AN336" t="b">
        <f>AND(AC336,AL336)</f>
        <v>0</v>
      </c>
      <c r="AO336" t="b">
        <f>IF(Table1[[#This Row],[Cell]],IF(Table1[[#This Row],[In vivo?]],FALSE,TRUE),FALSE)</f>
        <v>0</v>
      </c>
      <c r="AP336" t="b">
        <f>NOT(OR(Table1[[#This Row],[In vivo?]],Table1[[#This Row],[Only in Cell]]))</f>
        <v>0</v>
      </c>
      <c r="AQ336" t="b">
        <f>IF(OR(Table1[[#This Row],[Rodents]],Table1[[#This Row],[Human]],Table1[[#This Row],[Pig]]),OR(ISNUMBER(FIND("pulmonary",C336)),ISNUMBER(FIND("lung",C336))),"NA")</f>
        <v>1</v>
      </c>
      <c r="AR336" t="b">
        <f>IF(OR(Table1[[#This Row],[Rodents]],Table1[[#This Row],[Human]],Table1[[#This Row],[Pig]]),OR(ISNUMBER(FIND("skin",C336)),ISNUMBER(FIND("dermal",C336))),"NA")</f>
        <v>0</v>
      </c>
      <c r="AS336" t="b">
        <f>IF(OR(Table1[[#This Row],[Rodents]],Table1[[#This Row],[Human]],Table1[[#This Row],[Pig]]),OR(ISNUMBER(FIND("liver",C336)),ISNUMBER(FIND("hepat",C336))),"NA")</f>
        <v>0</v>
      </c>
      <c r="AT336" t="b">
        <f>IF(OR(Table1[[#This Row],[Rodents]],Table1[[#This Row],[Human]],Table1[[#This Row],[Pig]]),OR(ISNUMBER(FIND("kidney",C336)),ISNUMBER(FIND("neph",C336))),"NA")</f>
        <v>0</v>
      </c>
      <c r="AU336" t="b">
        <f>IF(OR(Table1[[#This Row],[Rodents]],Table1[[#This Row],[Human]],Table1[[#This Row],[Pig]]),OR(ISNUMBER(FIND("brain",C336)),ISNUMBER(FIND("neur",C336)),ISNUMBER(FIND("nerv",C336))),"NA")</f>
        <v>0</v>
      </c>
      <c r="AV336" t="b">
        <f>IF(OR(Table1[[#This Row],[Rodents]],Table1[[#This Row],[Human]],Table1[[#This Row],[Pig]]),OR(ISNUMBER(FIND("heart",C336)),ISNUMBER(FIND("cardi",C336))),"NA")</f>
        <v>0</v>
      </c>
      <c r="AW336" t="b">
        <f>IF(OR(Table1[[#This Row],[Rodents]],Table1[[#This Row],[Human]],Table1[[#This Row],[Pig]]),OR(ISNUMBER(FIND("gastro",C336)),ISNUMBER(FIND("intesti",C336)),ISNUMBER(FIND("stomach",C336))),"NA")</f>
        <v>0</v>
      </c>
      <c r="AX336" t="b">
        <f>IF(OR(Table1[[#This Row],[Rodents]],Table1[[#This Row],[Human]],Table1[[#This Row],[Pig]]),NOT(OR(AQ336,AR336,AS336,AT336,AU336,AV336,AW336)),"NA")</f>
        <v>0</v>
      </c>
      <c r="AY336" t="b">
        <f>OR(ISNUMBER(FIND("SWCNT",C336)),ISNUMBER(FIND("SWNT",C336)),ISNUMBER(FIND("single-wall",C336)),ISNUMBER(FIND("single wall",C336)),ISNUMBER(FIND("Single wall",C336)),ISNUMBER(FIND("Single-wall",C336)),ISNUMBER(FIND("SWCNT",B336)),ISNUMBER(FIND("SWNT",B336)),ISNUMBER(FIND("single-wall",B336)),ISNUMBER(FIND("single wall",B336)),ISNUMBER(FIND("Single-wall",B336)),ISNUMBER(FIND("Single wall",B336)))</f>
        <v>0</v>
      </c>
      <c r="AZ336" t="b">
        <f>OR(ISNUMBER(FIND("MWCNT",C336)),ISNUMBER(FIND("MWNT",C336)),ISNUMBER(FIND("multi-wall",C336)),ISNUMBER(FIND("multi wall",C336)),ISNUMBER(FIND("multiwall",C336)),ISNUMBER(FIND("Multi-wall",C336)),ISNUMBER(FIND("Multi wall",C336)),ISNUMBER(FIND("Multiwall",C336)),ISNUMBER(FIND("MWCNT",B336)),ISNUMBER(FIND("MWNT",B336)),ISNUMBER(FIND("multi-wall",B336)),ISNUMBER(FIND("multi wall",B336)),ISNUMBER(FIND("multiwall",B336)),ISNUMBER(FIND("Multi-wall",B336)),ISNUMBER(FIND("Multi wall",B336)),ISNUMBER(FIND("Multiwall",B336)),ISNUMBER(FIND("Double-wall",B336)),ISNUMBER(FIND("Double wall",B336)),ISNUMBER(FIND("Doublewall",B336)),ISNUMBER(FIND("double-wall",B336)),ISNUMBER(FIND("double wall",B336)),ISNUMBER(FIND("doublewall",B336)))</f>
        <v>1</v>
      </c>
      <c r="BA336" t="b">
        <f>AND(Table1[[#This Row],[SWCNT]],Table1[[#This Row],[MWCNT]])</f>
        <v>0</v>
      </c>
      <c r="BB336" t="b">
        <f>IF(Table1[[#This Row],[SWCNT]]=TRUE,FALSE,IF(Table1[[#This Row],[MWCNT]]=TRUE,FALSE,TRUE))</f>
        <v>0</v>
      </c>
      <c r="BC336" s="18"/>
    </row>
    <row r="337" spans="1:55" ht="259">
      <c r="A337" t="s">
        <v>3636</v>
      </c>
      <c r="B337" s="2" t="s">
        <v>3640</v>
      </c>
      <c r="C337" s="16" t="s">
        <v>3644</v>
      </c>
      <c r="D337" s="17" t="s">
        <v>2826</v>
      </c>
      <c r="E337" s="2">
        <v>2014</v>
      </c>
      <c r="F337" t="b">
        <f>OR(ISNUMBER(FIND("cytotoxic",C337)),ISNUMBER(FIND("Cytotoxic",C337)),ISNUMBER(FIND("cellular toxicity",C337)),ISNUMBER(FIND("cell death",C337)),ISNUMBER(FIND("viable",C337)),ISNUMBER(FIND("phytotoxic",C337)),ISNUMBER(FIND("acute toxicity",C337)),ISNUMBER(FIND("MTT",C337)),ISNUMBER(FIND("survival",C337)),ISNUMBER(FIND("prolifer",C337)),ISNUMBER(FIND("apoptosis",C337)),ISNUMBER(FIND("neurotoxic",C337)),ISNUMBER(FIND("  lysis ",C337)),ISNUMBER(FIND("necrosis",C337)),ISNUMBER(FIND("cellular death",C337))*3,ISNUMBER(FIND("LDH",C337)),ISNUMBER(FIND("Acute toxicity",C337)))</f>
        <v>0</v>
      </c>
      <c r="G337" t="b">
        <f>OR(ISNUMBER(FIND("genotoxic",C337)),ISNUMBER(FIND("genotoxicity",C337)),ISNUMBER(FIND("DNA damage",C337)),ISNUMBER(FIND("DNA",C337)),ISNUMBER(FIND("RNA",C337)),ISNUMBER(FIND("mesothelioma",C337)),ISNUMBER(FIND("carcino",C337)),ISNUMBER(FIND("mutagen",C337)),ISNUMBER(FIND("genetic",C337)))</f>
        <v>1</v>
      </c>
      <c r="H337" t="b">
        <f>OR(ISNUMBER(FIND("inflammatory",C337)),ISNUMBER(FIND("inflamm",C337)))</f>
        <v>1</v>
      </c>
      <c r="I337" t="b">
        <f>OR(ISNUMBER(FIND("immune",C337)),ISNUMBER(FIND("immunological",C337)),ISNUMBER(FIND("interleuk",C337)),ISNUMBER(FIND("platelet activation",C337)),ISNUMBER(FIND("monocyte",C337)),ISNUMBER(FIND("leukocyte",C337)),ISNUMBER(FIND("cytokine",C337)),ISNUMBER(FIND("CD4",C337)),ISNUMBER(FIND("CD8",C337)),ISNUMBER(FIND("T-cell",C337)))</f>
        <v>0</v>
      </c>
      <c r="J337" t="b">
        <f>OR(ISNUMBER(FIND("reactive oxygen",C337)),ISNUMBER(FIND("ROS",C337)),ISNUMBER(FIND("free radical",C337)),ISNUMBER(FIND("oxidative stress",C337)),ISNUMBER(FIND("peroxid",C337)),ISNUMBER(FIND("oxidative",C337)),ISNUMBER(FIND("antioxid",C337)))</f>
        <v>0</v>
      </c>
      <c r="K337" t="b">
        <f>OR(ISNUMBER(FIND("autophag",C337)))</f>
        <v>0</v>
      </c>
      <c r="L337" t="b">
        <f>OR(ISNUMBER(FIND("morpholog",C337)))</f>
        <v>0</v>
      </c>
      <c r="M337" t="b">
        <f>OR(ISNUMBER(FIND("fibrosis",C337)),ISNUMBER(FIND("Fibrosis",C337)),ISNUMBER(FIND("fibrot",C337)))</f>
        <v>1</v>
      </c>
      <c r="N337" t="b">
        <f>OR(ISNUMBER(FIND("offspring",C337)),ISNUMBER(FIND("Parental",C337)),ISNUMBER(FIND("parental",C337)),ISNUMBER(FIND("germline",C337)),ISNUMBER(FIND("reproduc",C337)),ISNUMBER(FIND("embryo",C337)))</f>
        <v>0</v>
      </c>
      <c r="O337" t="b">
        <f>OR(ISNUMBER(FIND("metabol",C337)),ISNUMBER(FIND("Metabol",C337)),ISNUMBER(FIND("digest",C337)),ISNUMBER(FIND("mitochon",C337)))</f>
        <v>0</v>
      </c>
      <c r="P337" t="b">
        <f>OR(ISNUMBER(FIND("ecotox",C337)),ISNUMBER(FIND("Ecotox",B337)),ISNUMBER(FIND("ecotox",B337)),ISNUMBER(FIND("Ecotox",C337)))</f>
        <v>0</v>
      </c>
      <c r="Q337" t="b">
        <f>OR(ISNUMBER(FIND("Bioaccum",C337)),ISNUMBER(FIND("bioaccum",C337)),ISNUMBER(FIND("accum",C337)))</f>
        <v>0</v>
      </c>
      <c r="R337" t="b">
        <f>OR(ISNUMBER(FIND("Occupation",C337)),ISNUMBER(FIND("occupation",C337)),ISNUMBER(FIND("worker",C337)),ISNUMBER(FIND("workforce",C337)))</f>
        <v>0</v>
      </c>
      <c r="S337" t="b">
        <f>NOT(OR(F337,G337,H337,I337,J337,K337,L337,M337,N337,O337,P337,Q337,R337))</f>
        <v>0</v>
      </c>
      <c r="U337" t="b">
        <f>OR(Table1[[#This Row],[Inflammation]],Table1[[#This Row],[Immune]])</f>
        <v>1</v>
      </c>
      <c r="V337" t="b">
        <f>IF(OR(Table1[[#This Row],[Rodents]],Table1[[#This Row],[Human]],Table1[[#This Row],[Pig]]),OR(ISNUMBER(FIND("intratrach",C337)),ISNUMBER(FIND("nasal ",C337)),ISNUMBER(FIND("instill",C337))),"NA")</f>
        <v>0</v>
      </c>
      <c r="W337" t="b">
        <f>IF(OR(Table1[[#This Row],[Rodents]],Table1[[#This Row],[Human]],Table1[[#This Row],[Pig]]),OR(ISNUMBER(FIND("dermal",C337)),ISNUMBER(FIND("skin ",C337))),"NA")</f>
        <v>0</v>
      </c>
      <c r="X337" t="b">
        <f>IF(OR(Table1[[#This Row],[Rodents]],Table1[[#This Row],[Human]],Table1[[#This Row],[Pig]]),OR(ISNUMBER(FIND("injected",C337)),ISNUMBER(FIND("periton",C337)),ISNUMBER(FIND("intrascrot",C337))),"NA")</f>
        <v>0</v>
      </c>
      <c r="Y337" t="b">
        <f>IF(OR(Table1[[#This Row],[Rodents]],Table1[[#This Row],[Human]],Table1[[#This Row],[Pig]]),NOT(OR(Table1[[#This Row],[Inhaled/Intratracheal/intranasal]],Table1[[#This Row],[Dermal]],Table1[[#This Row],[Injected]])),"NA")</f>
        <v>1</v>
      </c>
      <c r="AA337" t="b">
        <f>OR(ISNUMBER(FIND("fish ",C337)),ISNUMBER(FIND("Fish ",C337)),ISNUMBER(FIND("aquatic",C337)),ISNUMBER(FIND("daphnids",C337)),ISNUMBER(FIND("Carcinus maenas",C337)),ISNUMBER(FIND("Daphnia",C337)),ISNUMBER(FIND("Ruditapes philippinarum",C337)),ISNUMBER(FIND("daphnia",C337)),ISNUMBER(FIND("marine",C337)),ISNUMBER(FIND("mussel",C337)),ISNUMBER(FIND("algae",C337)),ISNUMBER(FIND("Donax faba",C337)),ISNUMBER(FIND("estuarine",C337)),ISNUMBER(FIND("snail",C337)),ISNUMBER(FIND("Prorocentrum donghaiense",C337)) )</f>
        <v>0</v>
      </c>
      <c r="AB337" t="b">
        <f>OR(ISNUMBER(FIND(" rat ",C337)),ISNUMBER(FIND(" rats ",C337)),ISNUMBER(FIND(" Rats ",C337)),ISNUMBER(FIND(" Rat ",C337)),ISNUMBER(FIND(" rat.",C337)),ISNUMBER(FIND(" rats.",C337)),ISNUMBER(FIND("mouse",C337)),ISNUMBER(FIND("mice",C337)), ISNUMBER(FIND(" Mice",C337)))</f>
        <v>1</v>
      </c>
      <c r="AC337" t="b">
        <f>OR(ISNUMBER(FIND(" cell ",C337)),ISNUMBER(FIND("fibroblast",C337)),ISNUMBER(FIND("macrophage",C337)),ISNUMBER(FIND("epithelial",C337)),ISNUMBER(FIND("endothelial",C337)),ISNUMBER(FIND("neuron",C337)),ISNUMBER(FIND(" cells ",C337)),ISNUMBER(FIND("RBC",C337)),ISNUMBER(FIND("mitochond",C337)),ISNUMBER(FIND("adipocyte",C337)),ISNUMBER(FIND("osteo",C337)),ISNUMBER(FIND("keratin",C337)),ISNUMBER(FIND(" cell's ",C337)),ISNUMBER(FIND("eukary",C337)),ISNUMBER(FIND("sperm",C337)))</f>
        <v>0</v>
      </c>
      <c r="AD337" t="b">
        <f>OR(ISNUMBER(FIND("human",B337)),ISNUMBER(FIND("workers",B337)),ISNUMBER(FIND("workforces",B337)),ISNUMBER(FIND("occupational",B337)),ISNUMBER(FIND("Case report",B337)),ISNUMBER(FIND("Workplaces",B337)),ISNUMBER(FIND("worker",B337)))</f>
        <v>0</v>
      </c>
      <c r="AE337" t="b">
        <f>OR(ISNUMBER(FIND(" plant ",C337)),ISNUMBER(FIND("Plant ",C337)),ISNUMBER(FIND("tomato",C337)),ISNUMBER(FIND("plants",C337)),ISNUMBER(FIND("Plants",C337)),ISNUMBER(FIND("algae",C337)),ISNUMBER(FIND("lettuce",C337)),ISNUMBER(FIND("green gram sprouts ",C337)),ISNUMBER(FIND("Cucurbita pepo",C337)),ISNUMBER(FIND("bean ",C337)),ISNUMBER(FIND("chloroplast",C337)),ISNUMBER(FIND("chlorophyll",C337)),ISNUMBER(FIND("seedling",C337)),ISNUMBER(FIND("canola",C337)),ISNUMBER(FIND("shoot",C337)),ISNUMBER(FIND("photosynthes",C337)),ISNUMBER(FIND(" leaves ",C337)),,ISNUMBER(FIND("agriculture",C337)),ISNUMBER(FIND(" crops ",C337)))</f>
        <v>0</v>
      </c>
      <c r="AF337" t="b">
        <f>OR(ISNUMBER(FIND("bacteria",C337)),ISNUMBER(FIND("Bacteria",C337)),ISNUMBER(FIND("Bacterium",C337)),ISNUMBER(FIND("bacterium",C337)),ISNUMBER(FIND(" coli ",C337)))</f>
        <v>0</v>
      </c>
      <c r="AG337" t="b">
        <f>OR(ISNUMBER(FIND("fungi",C337)),ISNUMBER(FIND("Fungi",C337)),ISNUMBER(FIND("fungus",C337)),ISNUMBER(FIND("Fungus",C337)),ISNUMBER(FIND("mushroom",C337)),ISNUMBER(FIND("Mushroom",C337)),ISNUMBER(FIND(" mold ",C337)))</f>
        <v>0</v>
      </c>
      <c r="AH337" t="b">
        <f>OR(ISNUMBER(FIND("Pig ",C337)),ISNUMBER(FIND("pig ",C337)),ISNUMBER(FIND("Pigs ",C337)),ISNUMBER(FIND("pigs ",C337)))</f>
        <v>0</v>
      </c>
      <c r="AI337" t="b">
        <f>OR(ISNUMBER(FIND(" C. elegans",C337)),ISNUMBER(FIND("Caenorhabditis elegans",C337)),ISNUMBER(FIND("earthworms",C337)),ISNUMBER(FIND(" Ficopomatus enigmaticus",C337)),ISNUMBER(FIND("larva",C337)),ISNUMBER(FIND("Lumbriculus variegatus",C337)),ISNUMBER(FIND("nematode",C337)))</f>
        <v>0</v>
      </c>
      <c r="AJ337" t="b">
        <f>NOT(OR(AA337,AB337,AC337,AD337,AE337,AF337,AG337,AH337,AI337))</f>
        <v>0</v>
      </c>
      <c r="AL337" t="b">
        <f>OR(AA337,AB337,AD337,AE337,AF337,AG337,AH337,AI337)</f>
        <v>1</v>
      </c>
      <c r="AM337" t="b">
        <f>IF(Table1[[#This Row],[In vivo?]],IF(Table1[[#This Row],[Cell]],FALSE,TRUE),FALSE)</f>
        <v>1</v>
      </c>
      <c r="AN337" t="b">
        <f>AND(AC337,AL337)</f>
        <v>0</v>
      </c>
      <c r="AO337" t="b">
        <f>IF(Table1[[#This Row],[Cell]],IF(Table1[[#This Row],[In vivo?]],FALSE,TRUE),FALSE)</f>
        <v>0</v>
      </c>
      <c r="AP337" t="b">
        <f>NOT(OR(Table1[[#This Row],[In vivo?]],Table1[[#This Row],[Only in Cell]]))</f>
        <v>0</v>
      </c>
      <c r="AQ337" t="b">
        <f>IF(OR(Table1[[#This Row],[Rodents]],Table1[[#This Row],[Human]],Table1[[#This Row],[Pig]]),OR(ISNUMBER(FIND("pulmonary",C337)),ISNUMBER(FIND("lung",C337))),"NA")</f>
        <v>1</v>
      </c>
      <c r="AR337" t="b">
        <f>IF(OR(Table1[[#This Row],[Rodents]],Table1[[#This Row],[Human]],Table1[[#This Row],[Pig]]),OR(ISNUMBER(FIND("skin",C337)),ISNUMBER(FIND("dermal",C337))),"NA")</f>
        <v>0</v>
      </c>
      <c r="AS337" t="b">
        <f>IF(OR(Table1[[#This Row],[Rodents]],Table1[[#This Row],[Human]],Table1[[#This Row],[Pig]]),OR(ISNUMBER(FIND("liver",C337)),ISNUMBER(FIND("hepat",C337))),"NA")</f>
        <v>0</v>
      </c>
      <c r="AT337" t="b">
        <f>IF(OR(Table1[[#This Row],[Rodents]],Table1[[#This Row],[Human]],Table1[[#This Row],[Pig]]),OR(ISNUMBER(FIND("kidney",C337)),ISNUMBER(FIND("neph",C337))),"NA")</f>
        <v>0</v>
      </c>
      <c r="AU337" t="b">
        <f>IF(OR(Table1[[#This Row],[Rodents]],Table1[[#This Row],[Human]],Table1[[#This Row],[Pig]]),OR(ISNUMBER(FIND("brain",C337)),ISNUMBER(FIND("neur",C337)),ISNUMBER(FIND("nerv",C337))),"NA")</f>
        <v>0</v>
      </c>
      <c r="AV337" t="b">
        <f>IF(OR(Table1[[#This Row],[Rodents]],Table1[[#This Row],[Human]],Table1[[#This Row],[Pig]]),OR(ISNUMBER(FIND("heart",C337)),ISNUMBER(FIND("cardi",C337))),"NA")</f>
        <v>0</v>
      </c>
      <c r="AW337" t="b">
        <f>IF(OR(Table1[[#This Row],[Rodents]],Table1[[#This Row],[Human]],Table1[[#This Row],[Pig]]),OR(ISNUMBER(FIND("gastro",C337)),ISNUMBER(FIND("intesti",C337)),ISNUMBER(FIND("stomach",C337))),"NA")</f>
        <v>0</v>
      </c>
      <c r="AX337" t="b">
        <f>IF(OR(Table1[[#This Row],[Rodents]],Table1[[#This Row],[Human]],Table1[[#This Row],[Pig]]),NOT(OR(AQ337,AR337,AS337,AT337,AU337,AV337,AW337)),"NA")</f>
        <v>0</v>
      </c>
      <c r="AY337" t="b">
        <f>OR(ISNUMBER(FIND("SWCNT",C337)),ISNUMBER(FIND("SWNT",C337)),ISNUMBER(FIND("single-wall",C337)),ISNUMBER(FIND("single wall",C337)),ISNUMBER(FIND("Single wall",C337)),ISNUMBER(FIND("Single-wall",C337)),ISNUMBER(FIND("SWCNT",B337)),ISNUMBER(FIND("SWNT",B337)),ISNUMBER(FIND("single-wall",B337)),ISNUMBER(FIND("single wall",B337)),ISNUMBER(FIND("Single-wall",B337)),ISNUMBER(FIND("Single wall",B337)))</f>
        <v>1</v>
      </c>
      <c r="AZ337" t="b">
        <f>OR(ISNUMBER(FIND("MWCNT",C337)),ISNUMBER(FIND("MWNT",C337)),ISNUMBER(FIND("multi-wall",C337)),ISNUMBER(FIND("multi wall",C337)),ISNUMBER(FIND("multiwall",C337)),ISNUMBER(FIND("Multi-wall",C337)),ISNUMBER(FIND("Multi wall",C337)),ISNUMBER(FIND("Multiwall",C337)),ISNUMBER(FIND("MWCNT",B337)),ISNUMBER(FIND("MWNT",B337)),ISNUMBER(FIND("multi-wall",B337)),ISNUMBER(FIND("multi wall",B337)),ISNUMBER(FIND("multiwall",B337)),ISNUMBER(FIND("Multi-wall",B337)),ISNUMBER(FIND("Multi wall",B337)),ISNUMBER(FIND("Multiwall",B337)),ISNUMBER(FIND("Double-wall",B337)),ISNUMBER(FIND("Double wall",B337)),ISNUMBER(FIND("Doublewall",B337)),ISNUMBER(FIND("double-wall",B337)),ISNUMBER(FIND("double wall",B337)),ISNUMBER(FIND("doublewall",B337)))</f>
        <v>0</v>
      </c>
      <c r="BA337" t="b">
        <f>AND(Table1[[#This Row],[SWCNT]],Table1[[#This Row],[MWCNT]])</f>
        <v>0</v>
      </c>
      <c r="BB337" t="b">
        <f>IF(Table1[[#This Row],[SWCNT]]=TRUE,FALSE,IF(Table1[[#This Row],[MWCNT]]=TRUE,FALSE,TRUE))</f>
        <v>0</v>
      </c>
      <c r="BC337" s="18"/>
    </row>
    <row r="338" spans="1:55" ht="259">
      <c r="A338" t="s">
        <v>3637</v>
      </c>
      <c r="B338" s="2" t="s">
        <v>3641</v>
      </c>
      <c r="C338" s="16" t="s">
        <v>3645</v>
      </c>
      <c r="D338" s="17" t="s">
        <v>271</v>
      </c>
      <c r="E338" s="2">
        <v>2014</v>
      </c>
      <c r="F338" t="b">
        <f>OR(ISNUMBER(FIND("cytotoxic",C338)),ISNUMBER(FIND("Cytotoxic",C338)),ISNUMBER(FIND("cellular toxicity",C338)),ISNUMBER(FIND("cell death",C338)),ISNUMBER(FIND("viable",C338)),ISNUMBER(FIND("phytotoxic",C338)),ISNUMBER(FIND("acute toxicity",C338)),ISNUMBER(FIND("MTT",C338)),ISNUMBER(FIND("survival",C338)),ISNUMBER(FIND("prolifer",C338)),ISNUMBER(FIND("apoptosis",C338)),ISNUMBER(FIND("neurotoxic",C338)),ISNUMBER(FIND("  lysis ",C338)),ISNUMBER(FIND("necrosis",C338)),ISNUMBER(FIND("cellular death",C338))*3,ISNUMBER(FIND("LDH",C338)),ISNUMBER(FIND("Acute toxicity",C338)))</f>
        <v>0</v>
      </c>
      <c r="G338" t="b">
        <f>OR(ISNUMBER(FIND("genotoxic",C338)),ISNUMBER(FIND("genotoxicity",C338)),ISNUMBER(FIND("DNA damage",C338)),ISNUMBER(FIND("DNA",C338)),ISNUMBER(FIND("RNA",C338)),ISNUMBER(FIND("mesothelioma",C338)),ISNUMBER(FIND("carcino",C338)),ISNUMBER(FIND("mutagen",C338)),ISNUMBER(FIND("genetic",C338)))</f>
        <v>1</v>
      </c>
      <c r="H338" t="b">
        <f>OR(ISNUMBER(FIND("inflammatory",C338)),ISNUMBER(FIND("inflamm",C338)))</f>
        <v>1</v>
      </c>
      <c r="I338" t="b">
        <f>OR(ISNUMBER(FIND("immune",C338)),ISNUMBER(FIND("immunological",C338)),ISNUMBER(FIND("interleuk",C338)),ISNUMBER(FIND("platelet activation",C338)),ISNUMBER(FIND("monocyte",C338)),ISNUMBER(FIND("leukocyte",C338)),ISNUMBER(FIND("cytokine",C338)),ISNUMBER(FIND("CD4",C338)),ISNUMBER(FIND("CD8",C338)),ISNUMBER(FIND("T-cell",C338)))</f>
        <v>0</v>
      </c>
      <c r="J338" t="b">
        <f>OR(ISNUMBER(FIND("reactive oxygen",C338)),ISNUMBER(FIND("ROS",C338)),ISNUMBER(FIND("free radical",C338)),ISNUMBER(FIND("oxidative stress",C338)),ISNUMBER(FIND("peroxid",C338)),ISNUMBER(FIND("oxidative",C338)),ISNUMBER(FIND("antioxid",C338)))</f>
        <v>1</v>
      </c>
      <c r="K338" t="b">
        <f>OR(ISNUMBER(FIND("autophag",C338)))</f>
        <v>0</v>
      </c>
      <c r="L338" t="b">
        <f>OR(ISNUMBER(FIND("morpholog",C338)))</f>
        <v>0</v>
      </c>
      <c r="M338" t="b">
        <f>OR(ISNUMBER(FIND("fibrosis",C338)),ISNUMBER(FIND("Fibrosis",C338)),ISNUMBER(FIND("fibrot",C338)))</f>
        <v>0</v>
      </c>
      <c r="N338" t="b">
        <f>OR(ISNUMBER(FIND("offspring",C338)),ISNUMBER(FIND("Parental",C338)),ISNUMBER(FIND("parental",C338)),ISNUMBER(FIND("germline",C338)),ISNUMBER(FIND("reproduc",C338)),ISNUMBER(FIND("embryo",C338)))</f>
        <v>0</v>
      </c>
      <c r="O338" t="b">
        <f>OR(ISNUMBER(FIND("metabol",C338)),ISNUMBER(FIND("Metabol",C338)),ISNUMBER(FIND("digest",C338)),ISNUMBER(FIND("mitochon",C338)))</f>
        <v>1</v>
      </c>
      <c r="P338" t="b">
        <f>OR(ISNUMBER(FIND("ecotox",C338)),ISNUMBER(FIND("Ecotox",B338)),ISNUMBER(FIND("ecotox",B338)),ISNUMBER(FIND("Ecotox",C338)))</f>
        <v>0</v>
      </c>
      <c r="Q338" t="b">
        <f>OR(ISNUMBER(FIND("Bioaccum",C338)),ISNUMBER(FIND("bioaccum",C338)),ISNUMBER(FIND("accum",C338)))</f>
        <v>1</v>
      </c>
      <c r="R338" t="b">
        <f>OR(ISNUMBER(FIND("Occupation",C338)),ISNUMBER(FIND("occupation",C338)),ISNUMBER(FIND("worker",C338)),ISNUMBER(FIND("workforce",C338)))</f>
        <v>0</v>
      </c>
      <c r="S338" t="b">
        <f>NOT(OR(F338,G338,H338,I338,J338,K338,L338,M338,N338,O338,P338,Q338,R338))</f>
        <v>0</v>
      </c>
      <c r="U338" t="b">
        <f>OR(Table1[[#This Row],[Inflammation]],Table1[[#This Row],[Immune]])</f>
        <v>1</v>
      </c>
      <c r="V338" t="b">
        <f>IF(OR(Table1[[#This Row],[Rodents]],Table1[[#This Row],[Human]],Table1[[#This Row],[Pig]]),OR(ISNUMBER(FIND("intratrach",C338)),ISNUMBER(FIND("nasal ",C338)),ISNUMBER(FIND("instill",C338))),"NA")</f>
        <v>0</v>
      </c>
      <c r="W338" t="b">
        <f>IF(OR(Table1[[#This Row],[Rodents]],Table1[[#This Row],[Human]],Table1[[#This Row],[Pig]]),OR(ISNUMBER(FIND("dermal",C338)),ISNUMBER(FIND("skin ",C338))),"NA")</f>
        <v>0</v>
      </c>
      <c r="X338" t="b">
        <f>IF(OR(Table1[[#This Row],[Rodents]],Table1[[#This Row],[Human]],Table1[[#This Row],[Pig]]),OR(ISNUMBER(FIND("injected",C338)),ISNUMBER(FIND("periton",C338)),ISNUMBER(FIND("intrascrot",C338))),"NA")</f>
        <v>0</v>
      </c>
      <c r="Y338" t="b">
        <f>IF(OR(Table1[[#This Row],[Rodents]],Table1[[#This Row],[Human]],Table1[[#This Row],[Pig]]),NOT(OR(Table1[[#This Row],[Inhaled/Intratracheal/intranasal]],Table1[[#This Row],[Dermal]],Table1[[#This Row],[Injected]])),"NA")</f>
        <v>1</v>
      </c>
      <c r="AA338" t="b">
        <f>OR(ISNUMBER(FIND("fish ",C338)),ISNUMBER(FIND("Fish ",C338)),ISNUMBER(FIND("aquatic",C338)),ISNUMBER(FIND("daphnids",C338)),ISNUMBER(FIND("Carcinus maenas",C338)),ISNUMBER(FIND("Daphnia",C338)),ISNUMBER(FIND("Ruditapes philippinarum",C338)),ISNUMBER(FIND("daphnia",C338)),ISNUMBER(FIND("marine",C338)),ISNUMBER(FIND("mussel",C338)),ISNUMBER(FIND("algae",C338)),ISNUMBER(FIND("Donax faba",C338)),ISNUMBER(FIND("estuarine",C338)),ISNUMBER(FIND("snail",C338)),ISNUMBER(FIND("Prorocentrum donghaiense",C338)) )</f>
        <v>0</v>
      </c>
      <c r="AB338" t="b">
        <f>OR(ISNUMBER(FIND(" rat ",C338)),ISNUMBER(FIND(" rats ",C338)),ISNUMBER(FIND(" Rats ",C338)),ISNUMBER(FIND(" Rat ",C338)),ISNUMBER(FIND(" rat.",C338)),ISNUMBER(FIND(" rats.",C338)),ISNUMBER(FIND("mouse",C338)),ISNUMBER(FIND("mice",C338)), ISNUMBER(FIND(" Mice",C338)))</f>
        <v>1</v>
      </c>
      <c r="AC338" t="b">
        <f>OR(ISNUMBER(FIND(" cell ",C338)),ISNUMBER(FIND("fibroblast",C338)),ISNUMBER(FIND("macrophage",C338)),ISNUMBER(FIND("epithelial",C338)),ISNUMBER(FIND("endothelial",C338)),ISNUMBER(FIND("neuron",C338)),ISNUMBER(FIND(" cells ",C338)),ISNUMBER(FIND("RBC",C338)),ISNUMBER(FIND("mitochond",C338)),ISNUMBER(FIND("adipocyte",C338)),ISNUMBER(FIND("osteo",C338)),ISNUMBER(FIND("keratin",C338)),ISNUMBER(FIND(" cell's ",C338)),ISNUMBER(FIND("eukary",C338)),ISNUMBER(FIND("sperm",C338)))</f>
        <v>1</v>
      </c>
      <c r="AD338" t="b">
        <f>OR(ISNUMBER(FIND("human",B338)),ISNUMBER(FIND("workers",B338)),ISNUMBER(FIND("workforces",B338)),ISNUMBER(FIND("occupational",B338)),ISNUMBER(FIND("Case report",B338)),ISNUMBER(FIND("Workplaces",B338)),ISNUMBER(FIND("worker",B338)))</f>
        <v>0</v>
      </c>
      <c r="AE338" t="b">
        <f>OR(ISNUMBER(FIND(" plant ",C338)),ISNUMBER(FIND("Plant ",C338)),ISNUMBER(FIND("tomato",C338)),ISNUMBER(FIND("plants",C338)),ISNUMBER(FIND("Plants",C338)),ISNUMBER(FIND("algae",C338)),ISNUMBER(FIND("lettuce",C338)),ISNUMBER(FIND("green gram sprouts ",C338)),ISNUMBER(FIND("Cucurbita pepo",C338)),ISNUMBER(FIND("bean ",C338)),ISNUMBER(FIND("chloroplast",C338)),ISNUMBER(FIND("chlorophyll",C338)),ISNUMBER(FIND("seedling",C338)),ISNUMBER(FIND("canola",C338)),ISNUMBER(FIND("shoot",C338)),ISNUMBER(FIND("photosynthes",C338)),ISNUMBER(FIND(" leaves ",C338)),,ISNUMBER(FIND("agriculture",C338)),ISNUMBER(FIND(" crops ",C338)))</f>
        <v>0</v>
      </c>
      <c r="AF338" t="b">
        <f>OR(ISNUMBER(FIND("bacteria",C338)),ISNUMBER(FIND("Bacteria",C338)),ISNUMBER(FIND("Bacterium",C338)),ISNUMBER(FIND("bacterium",C338)),ISNUMBER(FIND(" coli ",C338)))</f>
        <v>0</v>
      </c>
      <c r="AG338" t="b">
        <f>OR(ISNUMBER(FIND("fungi",C338)),ISNUMBER(FIND("Fungi",C338)),ISNUMBER(FIND("fungus",C338)),ISNUMBER(FIND("Fungus",C338)),ISNUMBER(FIND("mushroom",C338)),ISNUMBER(FIND("Mushroom",C338)),ISNUMBER(FIND(" mold ",C338)))</f>
        <v>0</v>
      </c>
      <c r="AH338" t="b">
        <f>OR(ISNUMBER(FIND("Pig ",C338)),ISNUMBER(FIND("pig ",C338)),ISNUMBER(FIND("Pigs ",C338)),ISNUMBER(FIND("pigs ",C338)))</f>
        <v>0</v>
      </c>
      <c r="AI338" t="b">
        <f>OR(ISNUMBER(FIND(" C. elegans",C338)),ISNUMBER(FIND("Caenorhabditis elegans",C338)),ISNUMBER(FIND("earthworms",C338)),ISNUMBER(FIND(" Ficopomatus enigmaticus",C338)),ISNUMBER(FIND("larva",C338)),ISNUMBER(FIND("Lumbriculus variegatus",C338)),ISNUMBER(FIND("nematode",C338)))</f>
        <v>0</v>
      </c>
      <c r="AJ338" t="b">
        <f>NOT(OR(AA338,AB338,AC338,AD338,AE338,AF338,AG338,AH338,AI338))</f>
        <v>0</v>
      </c>
      <c r="AL338" t="b">
        <f>OR(AA338,AB338,AD338,AE338,AF338,AG338,AH338,AI338)</f>
        <v>1</v>
      </c>
      <c r="AM338" t="b">
        <f>IF(Table1[[#This Row],[In vivo?]],IF(Table1[[#This Row],[Cell]],FALSE,TRUE),FALSE)</f>
        <v>0</v>
      </c>
      <c r="AN338" t="b">
        <f>AND(AC338,AL338)</f>
        <v>1</v>
      </c>
      <c r="AO338" t="b">
        <f>IF(Table1[[#This Row],[Cell]],IF(Table1[[#This Row],[In vivo?]],FALSE,TRUE),FALSE)</f>
        <v>0</v>
      </c>
      <c r="AP338" t="b">
        <f>NOT(OR(Table1[[#This Row],[In vivo?]],Table1[[#This Row],[Only in Cell]]))</f>
        <v>0</v>
      </c>
      <c r="AQ338" t="b">
        <f>IF(OR(Table1[[#This Row],[Rodents]],Table1[[#This Row],[Human]],Table1[[#This Row],[Pig]]),OR(ISNUMBER(FIND("pulmonary",C338)),ISNUMBER(FIND("lung",C338))),"NA")</f>
        <v>0</v>
      </c>
      <c r="AR338" t="b">
        <f>IF(OR(Table1[[#This Row],[Rodents]],Table1[[#This Row],[Human]],Table1[[#This Row],[Pig]]),OR(ISNUMBER(FIND("skin",C338)),ISNUMBER(FIND("dermal",C338))),"NA")</f>
        <v>0</v>
      </c>
      <c r="AS338" t="b">
        <f>IF(OR(Table1[[#This Row],[Rodents]],Table1[[#This Row],[Human]],Table1[[#This Row],[Pig]]),OR(ISNUMBER(FIND("liver",C338)),ISNUMBER(FIND("hepat",C338))),"NA")</f>
        <v>1</v>
      </c>
      <c r="AT338" t="b">
        <f>IF(OR(Table1[[#This Row],[Rodents]],Table1[[#This Row],[Human]],Table1[[#This Row],[Pig]]),OR(ISNUMBER(FIND("kidney",C338)),ISNUMBER(FIND("neph",C338))),"NA")</f>
        <v>0</v>
      </c>
      <c r="AU338" t="b">
        <f>IF(OR(Table1[[#This Row],[Rodents]],Table1[[#This Row],[Human]],Table1[[#This Row],[Pig]]),OR(ISNUMBER(FIND("brain",C338)),ISNUMBER(FIND("neur",C338)),ISNUMBER(FIND("nerv",C338))),"NA")</f>
        <v>0</v>
      </c>
      <c r="AV338" t="b">
        <f>IF(OR(Table1[[#This Row],[Rodents]],Table1[[#This Row],[Human]],Table1[[#This Row],[Pig]]),OR(ISNUMBER(FIND("heart",C338)),ISNUMBER(FIND("cardi",C338))),"NA")</f>
        <v>0</v>
      </c>
      <c r="AW338" t="b">
        <f>IF(OR(Table1[[#This Row],[Rodents]],Table1[[#This Row],[Human]],Table1[[#This Row],[Pig]]),OR(ISNUMBER(FIND("gastro",C338)),ISNUMBER(FIND("intesti",C338)),ISNUMBER(FIND("stomach",C338))),"NA")</f>
        <v>0</v>
      </c>
      <c r="AX338" t="b">
        <f>IF(OR(Table1[[#This Row],[Rodents]],Table1[[#This Row],[Human]],Table1[[#This Row],[Pig]]),NOT(OR(AQ338,AR338,AS338,AT338,AU338,AV338,AW338)),"NA")</f>
        <v>0</v>
      </c>
      <c r="AY338" t="b">
        <f>OR(ISNUMBER(FIND("SWCNT",C338)),ISNUMBER(FIND("SWNT",C338)),ISNUMBER(FIND("single-wall",C338)),ISNUMBER(FIND("single wall",C338)),ISNUMBER(FIND("Single wall",C338)),ISNUMBER(FIND("Single-wall",C338)),ISNUMBER(FIND("SWCNT",B338)),ISNUMBER(FIND("SWNT",B338)),ISNUMBER(FIND("single-wall",B338)),ISNUMBER(FIND("single wall",B338)),ISNUMBER(FIND("Single-wall",B338)),ISNUMBER(FIND("Single wall",B338)))</f>
        <v>1</v>
      </c>
      <c r="AZ338" t="b">
        <f>OR(ISNUMBER(FIND("MWCNT",C338)),ISNUMBER(FIND("MWNT",C338)),ISNUMBER(FIND("multi-wall",C338)),ISNUMBER(FIND("multi wall",C338)),ISNUMBER(FIND("multiwall",C338)),ISNUMBER(FIND("Multi-wall",C338)),ISNUMBER(FIND("Multi wall",C338)),ISNUMBER(FIND("Multiwall",C338)),ISNUMBER(FIND("MWCNT",B338)),ISNUMBER(FIND("MWNT",B338)),ISNUMBER(FIND("multi-wall",B338)),ISNUMBER(FIND("multi wall",B338)),ISNUMBER(FIND("multiwall",B338)),ISNUMBER(FIND("Multi-wall",B338)),ISNUMBER(FIND("Multi wall",B338)),ISNUMBER(FIND("Multiwall",B338)),ISNUMBER(FIND("Double-wall",B338)),ISNUMBER(FIND("Double wall",B338)),ISNUMBER(FIND("Doublewall",B338)),ISNUMBER(FIND("double-wall",B338)),ISNUMBER(FIND("double wall",B338)),ISNUMBER(FIND("doublewall",B338)))</f>
        <v>0</v>
      </c>
      <c r="BA338" t="b">
        <f>AND(Table1[[#This Row],[SWCNT]],Table1[[#This Row],[MWCNT]])</f>
        <v>0</v>
      </c>
      <c r="BB338" t="b">
        <f>IF(Table1[[#This Row],[SWCNT]]=TRUE,FALSE,IF(Table1[[#This Row],[MWCNT]]=TRUE,FALSE,TRUE))</f>
        <v>0</v>
      </c>
      <c r="BC338" s="18"/>
    </row>
    <row r="339" spans="1:55" ht="259">
      <c r="A339" t="s">
        <v>3654</v>
      </c>
      <c r="B339" s="2" t="s">
        <v>3655</v>
      </c>
      <c r="C339" s="16" t="s">
        <v>3656</v>
      </c>
      <c r="D339" s="17" t="s">
        <v>181</v>
      </c>
      <c r="E339" s="2">
        <v>2014</v>
      </c>
      <c r="F339" t="b">
        <f>OR(ISNUMBER(FIND("cytotoxic",C339)),ISNUMBER(FIND("Cytotoxic",C339)),ISNUMBER(FIND("cellular toxicity",C339)),ISNUMBER(FIND("cell death",C339)),ISNUMBER(FIND("viable",C339)),ISNUMBER(FIND("phytotoxic",C339)),ISNUMBER(FIND("acute toxicity",C339)),ISNUMBER(FIND("MTT",C339)),ISNUMBER(FIND("survival",C339)),ISNUMBER(FIND("prolifer",C339)),ISNUMBER(FIND("apoptosis",C339)),ISNUMBER(FIND("neurotoxic",C339)),ISNUMBER(FIND("  lysis ",C339)),ISNUMBER(FIND("necrosis",C339)),ISNUMBER(FIND("cellular death",C339))*3,ISNUMBER(FIND("LDH",C339)),ISNUMBER(FIND("Acute toxicity",C339)))</f>
        <v>0</v>
      </c>
      <c r="G339" t="b">
        <f>OR(ISNUMBER(FIND("genotoxic",C339)),ISNUMBER(FIND("genotoxicity",C339)),ISNUMBER(FIND("DNA damage",C339)),ISNUMBER(FIND("DNA",C339)),ISNUMBER(FIND("RNA",C339)),ISNUMBER(FIND("mesothelioma",C339)),ISNUMBER(FIND("carcino",C339)),ISNUMBER(FIND("mutagen",C339)),ISNUMBER(FIND("genetic",C339)))</f>
        <v>0</v>
      </c>
      <c r="H339" t="b">
        <f>OR(ISNUMBER(FIND("inflammatory",C339)),ISNUMBER(FIND("inflamm",C339)))</f>
        <v>1</v>
      </c>
      <c r="I339" t="b">
        <f>OR(ISNUMBER(FIND("immune",C339)),ISNUMBER(FIND("immunological",C339)),ISNUMBER(FIND("interleuk",C339)),ISNUMBER(FIND("platelet activation",C339)),ISNUMBER(FIND("monocyte",C339)),ISNUMBER(FIND("leukocyte",C339)),ISNUMBER(FIND("cytokine",C339)),ISNUMBER(FIND("CD4",C339)),ISNUMBER(FIND("CD8",C339)),ISNUMBER(FIND("T-cell",C339)))</f>
        <v>1</v>
      </c>
      <c r="J339" t="b">
        <f>OR(ISNUMBER(FIND("reactive oxygen",C339)),ISNUMBER(FIND("ROS",C339)),ISNUMBER(FIND("free radical",C339)),ISNUMBER(FIND("oxidative stress",C339)),ISNUMBER(FIND("peroxid",C339)),ISNUMBER(FIND("oxidative",C339)),ISNUMBER(FIND("antioxid",C339)))</f>
        <v>0</v>
      </c>
      <c r="K339" t="b">
        <f>OR(ISNUMBER(FIND("autophag",C339)))</f>
        <v>0</v>
      </c>
      <c r="L339" t="b">
        <f>OR(ISNUMBER(FIND("morpholog",C339)))</f>
        <v>0</v>
      </c>
      <c r="M339" t="b">
        <f>OR(ISNUMBER(FIND("fibrosis",C339)),ISNUMBER(FIND("Fibrosis",C339)),ISNUMBER(FIND("fibrot",C339)))</f>
        <v>1</v>
      </c>
      <c r="N339" t="b">
        <f>OR(ISNUMBER(FIND("offspring",C339)),ISNUMBER(FIND("Parental",C339)),ISNUMBER(FIND("parental",C339)),ISNUMBER(FIND("germline",C339)),ISNUMBER(FIND("reproduc",C339)),ISNUMBER(FIND("embryo",C339)))</f>
        <v>0</v>
      </c>
      <c r="O339" t="b">
        <f>OR(ISNUMBER(FIND("metabol",C339)),ISNUMBER(FIND("Metabol",C339)),ISNUMBER(FIND("digest",C339)),ISNUMBER(FIND("mitochon",C339)))</f>
        <v>0</v>
      </c>
      <c r="P339" t="b">
        <f>OR(ISNUMBER(FIND("ecotox",C339)),ISNUMBER(FIND("Ecotox",B339)),ISNUMBER(FIND("ecotox",B339)),ISNUMBER(FIND("Ecotox",C339)))</f>
        <v>0</v>
      </c>
      <c r="Q339" t="b">
        <f>OR(ISNUMBER(FIND("Bioaccum",C339)),ISNUMBER(FIND("bioaccum",C339)),ISNUMBER(FIND("accum",C339)))</f>
        <v>0</v>
      </c>
      <c r="R339" t="b">
        <f>OR(ISNUMBER(FIND("Occupation",C339)),ISNUMBER(FIND("occupation",C339)),ISNUMBER(FIND("worker",C339)),ISNUMBER(FIND("workforce",C339)))</f>
        <v>1</v>
      </c>
      <c r="S339" t="b">
        <f>NOT(OR(F339,G339,H339,I339,J339,K339,L339,M339,N339,O339,P339,Q339,R339))</f>
        <v>0</v>
      </c>
      <c r="U339" t="b">
        <f>OR(Table1[[#This Row],[Inflammation]],Table1[[#This Row],[Immune]])</f>
        <v>1</v>
      </c>
      <c r="V339" t="b">
        <f>IF(OR(Table1[[#This Row],[Rodents]],Table1[[#This Row],[Human]],Table1[[#This Row],[Pig]]),OR(ISNUMBER(FIND("intratrach",C339)),ISNUMBER(FIND("nasal ",C339)),ISNUMBER(FIND("instill",C339))),"NA")</f>
        <v>0</v>
      </c>
      <c r="W339" t="b">
        <f>IF(OR(Table1[[#This Row],[Rodents]],Table1[[#This Row],[Human]],Table1[[#This Row],[Pig]]),OR(ISNUMBER(FIND("dermal",C339)),ISNUMBER(FIND("skin ",C339))),"NA")</f>
        <v>0</v>
      </c>
      <c r="X339" t="b">
        <f>IF(OR(Table1[[#This Row],[Rodents]],Table1[[#This Row],[Human]],Table1[[#This Row],[Pig]]),OR(ISNUMBER(FIND("injected",C339)),ISNUMBER(FIND("periton",C339)),ISNUMBER(FIND("intrascrot",C339))),"NA")</f>
        <v>0</v>
      </c>
      <c r="Y339" t="b">
        <f>IF(OR(Table1[[#This Row],[Rodents]],Table1[[#This Row],[Human]],Table1[[#This Row],[Pig]]),NOT(OR(Table1[[#This Row],[Inhaled/Intratracheal/intranasal]],Table1[[#This Row],[Dermal]],Table1[[#This Row],[Injected]])),"NA")</f>
        <v>1</v>
      </c>
      <c r="AA339" t="b">
        <f>OR(ISNUMBER(FIND("fish ",C339)),ISNUMBER(FIND("Fish ",C339)),ISNUMBER(FIND("aquatic",C339)),ISNUMBER(FIND("daphnids",C339)),ISNUMBER(FIND("Carcinus maenas",C339)),ISNUMBER(FIND("Daphnia",C339)),ISNUMBER(FIND("Ruditapes philippinarum",C339)),ISNUMBER(FIND("daphnia",C339)),ISNUMBER(FIND("marine",C339)),ISNUMBER(FIND("mussel",C339)),ISNUMBER(FIND("algae",C339)),ISNUMBER(FIND("Donax faba",C339)),ISNUMBER(FIND("estuarine",C339)),ISNUMBER(FIND("snail",C339)),ISNUMBER(FIND("Prorocentrum donghaiense",C339)) )</f>
        <v>0</v>
      </c>
      <c r="AB339" t="b">
        <f>OR(ISNUMBER(FIND(" rat ",C339)),ISNUMBER(FIND(" rats ",C339)),ISNUMBER(FIND(" Rats ",C339)),ISNUMBER(FIND(" Rat ",C339)),ISNUMBER(FIND(" rat.",C339)),ISNUMBER(FIND(" rats.",C339)),ISNUMBER(FIND("mouse",C339)),ISNUMBER(FIND("mice",C339)), ISNUMBER(FIND(" Mice",C339)))</f>
        <v>1</v>
      </c>
      <c r="AC339" t="b">
        <f>OR(ISNUMBER(FIND(" cell ",C339)),ISNUMBER(FIND("fibroblast",C339)),ISNUMBER(FIND("macrophage",C339)),ISNUMBER(FIND("epithelial",C339)),ISNUMBER(FIND("endothelial",C339)),ISNUMBER(FIND("neuron",C339)),ISNUMBER(FIND(" cells ",C339)),ISNUMBER(FIND("RBC",C339)),ISNUMBER(FIND("mitochond",C339)),ISNUMBER(FIND("adipocyte",C339)),ISNUMBER(FIND("osteo",C339)),ISNUMBER(FIND("keratin",C339)),ISNUMBER(FIND(" cell's ",C339)),ISNUMBER(FIND("eukary",C339)),ISNUMBER(FIND("sperm",C339)))</f>
        <v>1</v>
      </c>
      <c r="AD339" t="b">
        <f>OR(ISNUMBER(FIND("human",B339)),ISNUMBER(FIND("workers",B339)),ISNUMBER(FIND("workforces",B339)),ISNUMBER(FIND("occupational",B339)),ISNUMBER(FIND("Case report",B339)),ISNUMBER(FIND("Workplaces",B339)),ISNUMBER(FIND("worker",B339)))</f>
        <v>0</v>
      </c>
      <c r="AE339" t="b">
        <f>OR(ISNUMBER(FIND(" plant ",C339)),ISNUMBER(FIND("Plant ",C339)),ISNUMBER(FIND("tomato",C339)),ISNUMBER(FIND("plants",C339)),ISNUMBER(FIND("Plants",C339)),ISNUMBER(FIND("algae",C339)),ISNUMBER(FIND("lettuce",C339)),ISNUMBER(FIND("green gram sprouts ",C339)),ISNUMBER(FIND("Cucurbita pepo",C339)),ISNUMBER(FIND("bean ",C339)),ISNUMBER(FIND("chloroplast",C339)),ISNUMBER(FIND("chlorophyll",C339)),ISNUMBER(FIND("seedling",C339)),ISNUMBER(FIND("canola",C339)),ISNUMBER(FIND("shoot",C339)),ISNUMBER(FIND("photosynthes",C339)),ISNUMBER(FIND(" leaves ",C339)),,ISNUMBER(FIND("agriculture",C339)),ISNUMBER(FIND(" crops ",C339)))</f>
        <v>0</v>
      </c>
      <c r="AF339" t="b">
        <f>OR(ISNUMBER(FIND("bacteria",C339)),ISNUMBER(FIND("Bacteria",C339)),ISNUMBER(FIND("Bacterium",C339)),ISNUMBER(FIND("bacterium",C339)),ISNUMBER(FIND(" coli ",C339)))</f>
        <v>0</v>
      </c>
      <c r="AG339" t="b">
        <f>OR(ISNUMBER(FIND("fungi",C339)),ISNUMBER(FIND("Fungi",C339)),ISNUMBER(FIND("fungus",C339)),ISNUMBER(FIND("Fungus",C339)),ISNUMBER(FIND("mushroom",C339)),ISNUMBER(FIND("Mushroom",C339)),ISNUMBER(FIND(" mold ",C339)))</f>
        <v>0</v>
      </c>
      <c r="AH339" t="b">
        <f>OR(ISNUMBER(FIND("Pig ",C339)),ISNUMBER(FIND("pig ",C339)),ISNUMBER(FIND("Pigs ",C339)),ISNUMBER(FIND("pigs ",C339)))</f>
        <v>0</v>
      </c>
      <c r="AI339" t="b">
        <f>OR(ISNUMBER(FIND(" C. elegans",C339)),ISNUMBER(FIND("Caenorhabditis elegans",C339)),ISNUMBER(FIND("earthworms",C339)),ISNUMBER(FIND(" Ficopomatus enigmaticus",C339)),ISNUMBER(FIND("larva",C339)),ISNUMBER(FIND("Lumbriculus variegatus",C339)),ISNUMBER(FIND("nematode",C339)))</f>
        <v>0</v>
      </c>
      <c r="AJ339" t="b">
        <f>NOT(OR(AA339,AB339,AC339,AD339,AE339,AF339,AG339,AH339,AI339))</f>
        <v>0</v>
      </c>
      <c r="AL339" t="b">
        <f>OR(AA339,AB339,AD339,AE339,AF339,AG339,AH339,AI339)</f>
        <v>1</v>
      </c>
      <c r="AM339" t="b">
        <f>IF(Table1[[#This Row],[In vivo?]],IF(Table1[[#This Row],[Cell]],FALSE,TRUE),FALSE)</f>
        <v>0</v>
      </c>
      <c r="AN339" t="b">
        <f>AND(AC339,AL339)</f>
        <v>1</v>
      </c>
      <c r="AO339" t="b">
        <f>IF(Table1[[#This Row],[Cell]],IF(Table1[[#This Row],[In vivo?]],FALSE,TRUE),FALSE)</f>
        <v>0</v>
      </c>
      <c r="AP339" t="b">
        <f>NOT(OR(Table1[[#This Row],[In vivo?]],Table1[[#This Row],[Only in Cell]]))</f>
        <v>0</v>
      </c>
      <c r="AQ339" t="b">
        <f>IF(OR(Table1[[#This Row],[Rodents]],Table1[[#This Row],[Human]],Table1[[#This Row],[Pig]]),OR(ISNUMBER(FIND("pulmonary",C339)),ISNUMBER(FIND("lung",C339))),"NA")</f>
        <v>1</v>
      </c>
      <c r="AR339" t="b">
        <f>IF(OR(Table1[[#This Row],[Rodents]],Table1[[#This Row],[Human]],Table1[[#This Row],[Pig]]),OR(ISNUMBER(FIND("skin",C339)),ISNUMBER(FIND("dermal",C339))),"NA")</f>
        <v>0</v>
      </c>
      <c r="AS339" t="b">
        <f>IF(OR(Table1[[#This Row],[Rodents]],Table1[[#This Row],[Human]],Table1[[#This Row],[Pig]]),OR(ISNUMBER(FIND("liver",C339)),ISNUMBER(FIND("hepat",C339))),"NA")</f>
        <v>0</v>
      </c>
      <c r="AT339" t="b">
        <f>IF(OR(Table1[[#This Row],[Rodents]],Table1[[#This Row],[Human]],Table1[[#This Row],[Pig]]),OR(ISNUMBER(FIND("kidney",C339)),ISNUMBER(FIND("neph",C339))),"NA")</f>
        <v>0</v>
      </c>
      <c r="AU339" t="b">
        <f>IF(OR(Table1[[#This Row],[Rodents]],Table1[[#This Row],[Human]],Table1[[#This Row],[Pig]]),OR(ISNUMBER(FIND("brain",C339)),ISNUMBER(FIND("neur",C339)),ISNUMBER(FIND("nerv",C339))),"NA")</f>
        <v>0</v>
      </c>
      <c r="AV339" t="b">
        <f>IF(OR(Table1[[#This Row],[Rodents]],Table1[[#This Row],[Human]],Table1[[#This Row],[Pig]]),OR(ISNUMBER(FIND("heart",C339)),ISNUMBER(FIND("cardi",C339))),"NA")</f>
        <v>0</v>
      </c>
      <c r="AW339" t="b">
        <f>IF(OR(Table1[[#This Row],[Rodents]],Table1[[#This Row],[Human]],Table1[[#This Row],[Pig]]),OR(ISNUMBER(FIND("gastro",C339)),ISNUMBER(FIND("intesti",C339)),ISNUMBER(FIND("stomach",C339))),"NA")</f>
        <v>0</v>
      </c>
      <c r="AX339" t="b">
        <f>IF(OR(Table1[[#This Row],[Rodents]],Table1[[#This Row],[Human]],Table1[[#This Row],[Pig]]),NOT(OR(AQ339,AR339,AS339,AT339,AU339,AV339,AW339)),"NA")</f>
        <v>0</v>
      </c>
      <c r="AY339" t="b">
        <f>OR(ISNUMBER(FIND("SWCNT",C339)),ISNUMBER(FIND("SWNT",C339)),ISNUMBER(FIND("single-wall",C339)),ISNUMBER(FIND("single wall",C339)),ISNUMBER(FIND("Single wall",C339)),ISNUMBER(FIND("Single-wall",C339)),ISNUMBER(FIND("SWCNT",B339)),ISNUMBER(FIND("SWNT",B339)),ISNUMBER(FIND("single-wall",B339)),ISNUMBER(FIND("single wall",B339)),ISNUMBER(FIND("Single-wall",B339)),ISNUMBER(FIND("Single wall",B339)))</f>
        <v>0</v>
      </c>
      <c r="AZ339" t="b">
        <f>OR(ISNUMBER(FIND("MWCNT",C339)),ISNUMBER(FIND("MWNT",C339)),ISNUMBER(FIND("multi-wall",C339)),ISNUMBER(FIND("multi wall",C339)),ISNUMBER(FIND("multiwall",C339)),ISNUMBER(FIND("Multi-wall",C339)),ISNUMBER(FIND("Multi wall",C339)),ISNUMBER(FIND("Multiwall",C339)),ISNUMBER(FIND("MWCNT",B339)),ISNUMBER(FIND("MWNT",B339)),ISNUMBER(FIND("multi-wall",B339)),ISNUMBER(FIND("multi wall",B339)),ISNUMBER(FIND("multiwall",B339)),ISNUMBER(FIND("Multi-wall",B339)),ISNUMBER(FIND("Multi wall",B339)),ISNUMBER(FIND("Multiwall",B339)),ISNUMBER(FIND("Double-wall",B339)),ISNUMBER(FIND("Double wall",B339)),ISNUMBER(FIND("Doublewall",B339)),ISNUMBER(FIND("double-wall",B339)),ISNUMBER(FIND("double wall",B339)),ISNUMBER(FIND("doublewall",B339)))</f>
        <v>1</v>
      </c>
      <c r="BA339" t="b">
        <f>AND(Table1[[#This Row],[SWCNT]],Table1[[#This Row],[MWCNT]])</f>
        <v>0</v>
      </c>
      <c r="BB339" t="b">
        <f>IF(Table1[[#This Row],[SWCNT]]=TRUE,FALSE,IF(Table1[[#This Row],[MWCNT]]=TRUE,FALSE,TRUE))</f>
        <v>0</v>
      </c>
      <c r="BC339" s="18"/>
    </row>
    <row r="340" spans="1:55" ht="203.5">
      <c r="A340" t="s">
        <v>3666</v>
      </c>
      <c r="B340" s="2" t="s">
        <v>3667</v>
      </c>
      <c r="C340" s="16" t="s">
        <v>3668</v>
      </c>
      <c r="D340" s="17" t="s">
        <v>2342</v>
      </c>
      <c r="E340" s="2">
        <v>2014</v>
      </c>
      <c r="F340" t="b">
        <f>OR(ISNUMBER(FIND("cytotoxic",C340)),ISNUMBER(FIND("Cytotoxic",C340)),ISNUMBER(FIND("cellular toxicity",C340)),ISNUMBER(FIND("cell death",C340)),ISNUMBER(FIND("viable",C340)),ISNUMBER(FIND("phytotoxic",C340)),ISNUMBER(FIND("acute toxicity",C340)),ISNUMBER(FIND("MTT",C340)),ISNUMBER(FIND("survival",C340)),ISNUMBER(FIND("prolifer",C340)),ISNUMBER(FIND("apoptosis",C340)),ISNUMBER(FIND("neurotoxic",C340)),ISNUMBER(FIND("  lysis ",C340)),ISNUMBER(FIND("necrosis",C340)),ISNUMBER(FIND("cellular death",C340))*3,ISNUMBER(FIND("LDH",C340)),ISNUMBER(FIND("Acute toxicity",C340)))</f>
        <v>1</v>
      </c>
      <c r="G340" t="b">
        <f>OR(ISNUMBER(FIND("genotoxic",C340)),ISNUMBER(FIND("genotoxicity",C340)),ISNUMBER(FIND("DNA damage",C340)),ISNUMBER(FIND("DNA",C340)),ISNUMBER(FIND("RNA",C340)),ISNUMBER(FIND("mesothelioma",C340)),ISNUMBER(FIND("carcino",C340)),ISNUMBER(FIND("mutagen",C340)),ISNUMBER(FIND("genetic",C340)))</f>
        <v>1</v>
      </c>
      <c r="H340" t="b">
        <f>OR(ISNUMBER(FIND("inflammatory",C340)),ISNUMBER(FIND("inflamm",C340)))</f>
        <v>1</v>
      </c>
      <c r="I340" t="b">
        <f>OR(ISNUMBER(FIND("immune",C340)),ISNUMBER(FIND("immunological",C340)),ISNUMBER(FIND("interleuk",C340)),ISNUMBER(FIND("platelet activation",C340)),ISNUMBER(FIND("monocyte",C340)),ISNUMBER(FIND("leukocyte",C340)),ISNUMBER(FIND("cytokine",C340)),ISNUMBER(FIND("CD4",C340)),ISNUMBER(FIND("CD8",C340)),ISNUMBER(FIND("T-cell",C340)))</f>
        <v>0</v>
      </c>
      <c r="J340" t="b">
        <f>OR(ISNUMBER(FIND("reactive oxygen",C340)),ISNUMBER(FIND("ROS",C340)),ISNUMBER(FIND("free radical",C340)),ISNUMBER(FIND("oxidative stress",C340)),ISNUMBER(FIND("peroxid",C340)),ISNUMBER(FIND("oxidative",C340)),ISNUMBER(FIND("antioxid",C340)))</f>
        <v>1</v>
      </c>
      <c r="K340" t="b">
        <f>OR(ISNUMBER(FIND("autophag",C340)))</f>
        <v>0</v>
      </c>
      <c r="L340" t="b">
        <f>OR(ISNUMBER(FIND("morpholog",C340)))</f>
        <v>0</v>
      </c>
      <c r="M340" t="b">
        <f>OR(ISNUMBER(FIND("fibrosis",C340)),ISNUMBER(FIND("Fibrosis",C340)),ISNUMBER(FIND("fibrot",C340)))</f>
        <v>0</v>
      </c>
      <c r="N340" t="b">
        <f>OR(ISNUMBER(FIND("offspring",C340)),ISNUMBER(FIND("Parental",C340)),ISNUMBER(FIND("parental",C340)),ISNUMBER(FIND("germline",C340)),ISNUMBER(FIND("reproduc",C340)),ISNUMBER(FIND("embryo",C340)))</f>
        <v>0</v>
      </c>
      <c r="O340" t="b">
        <f>OR(ISNUMBER(FIND("metabol",C340)),ISNUMBER(FIND("Metabol",C340)),ISNUMBER(FIND("digest",C340)),ISNUMBER(FIND("mitochon",C340)))</f>
        <v>0</v>
      </c>
      <c r="P340" t="b">
        <f>OR(ISNUMBER(FIND("ecotox",C340)),ISNUMBER(FIND("Ecotox",B340)),ISNUMBER(FIND("ecotox",B340)),ISNUMBER(FIND("Ecotox",C340)))</f>
        <v>0</v>
      </c>
      <c r="Q340" t="b">
        <f>OR(ISNUMBER(FIND("Bioaccum",C340)),ISNUMBER(FIND("bioaccum",C340)),ISNUMBER(FIND("accum",C340)))</f>
        <v>0</v>
      </c>
      <c r="R340" t="b">
        <f>OR(ISNUMBER(FIND("Occupation",C340)),ISNUMBER(FIND("occupation",C340)),ISNUMBER(FIND("worker",C340)),ISNUMBER(FIND("workforce",C340)))</f>
        <v>0</v>
      </c>
      <c r="S340" t="b">
        <f>NOT(OR(F340,G340,H340,I340,J340,K340,L340,M340,N340,O340,P340,Q340,R340))</f>
        <v>0</v>
      </c>
      <c r="U340" t="b">
        <f>OR(Table1[[#This Row],[Inflammation]],Table1[[#This Row],[Immune]])</f>
        <v>1</v>
      </c>
      <c r="V340" t="str">
        <f>IF(OR(Table1[[#This Row],[Rodents]],Table1[[#This Row],[Human]],Table1[[#This Row],[Pig]]),OR(ISNUMBER(FIND("intratrach",C340)),ISNUMBER(FIND("nasal ",C340)),ISNUMBER(FIND("instill",C340))),"NA")</f>
        <v>NA</v>
      </c>
      <c r="W340" t="str">
        <f>IF(OR(Table1[[#This Row],[Rodents]],Table1[[#This Row],[Human]],Table1[[#This Row],[Pig]]),OR(ISNUMBER(FIND("dermal",C340)),ISNUMBER(FIND("skin ",C340))),"NA")</f>
        <v>NA</v>
      </c>
      <c r="X340" t="str">
        <f>IF(OR(Table1[[#This Row],[Rodents]],Table1[[#This Row],[Human]],Table1[[#This Row],[Pig]]),OR(ISNUMBER(FIND("injected",C340)),ISNUMBER(FIND("periton",C340)),ISNUMBER(FIND("intrascrot",C340))),"NA")</f>
        <v>NA</v>
      </c>
      <c r="Y340" t="str">
        <f>IF(OR(Table1[[#This Row],[Rodents]],Table1[[#This Row],[Human]],Table1[[#This Row],[Pig]]),NOT(OR(Table1[[#This Row],[Inhaled/Intratracheal/intranasal]],Table1[[#This Row],[Dermal]],Table1[[#This Row],[Injected]])),"NA")</f>
        <v>NA</v>
      </c>
      <c r="AA340" t="b">
        <f>OR(ISNUMBER(FIND("fish ",C340)),ISNUMBER(FIND("Fish ",C340)),ISNUMBER(FIND("aquatic",C340)),ISNUMBER(FIND("daphnids",C340)),ISNUMBER(FIND("Carcinus maenas",C340)),ISNUMBER(FIND("Daphnia",C340)),ISNUMBER(FIND("Ruditapes philippinarum",C340)),ISNUMBER(FIND("daphnia",C340)),ISNUMBER(FIND("marine",C340)),ISNUMBER(FIND("mussel",C340)),ISNUMBER(FIND("algae",C340)),ISNUMBER(FIND("Donax faba",C340)),ISNUMBER(FIND("estuarine",C340)),ISNUMBER(FIND("snail",C340)),ISNUMBER(FIND("Prorocentrum donghaiense",C340)) )</f>
        <v>0</v>
      </c>
      <c r="AB340" t="b">
        <f>OR(ISNUMBER(FIND(" rat ",C340)),ISNUMBER(FIND(" rats ",C340)),ISNUMBER(FIND(" Rats ",C340)),ISNUMBER(FIND(" Rat ",C340)),ISNUMBER(FIND(" rat.",C340)),ISNUMBER(FIND(" rats.",C340)),ISNUMBER(FIND("mouse",C340)),ISNUMBER(FIND("mice",C340)), ISNUMBER(FIND(" Mice",C340)))</f>
        <v>0</v>
      </c>
      <c r="AC340" t="b">
        <f>OR(ISNUMBER(FIND(" cell ",C340)),ISNUMBER(FIND("fibroblast",C340)),ISNUMBER(FIND("macrophage",C340)),ISNUMBER(FIND("epithelial",C340)),ISNUMBER(FIND("endothelial",C340)),ISNUMBER(FIND("neuron",C340)),ISNUMBER(FIND(" cells ",C340)),ISNUMBER(FIND("RBC",C340)),ISNUMBER(FIND("mitochond",C340)),ISNUMBER(FIND("adipocyte",C340)),ISNUMBER(FIND("osteo",C340)),ISNUMBER(FIND("keratin",C340)),ISNUMBER(FIND(" cell's ",C340)),ISNUMBER(FIND("eukary",C340)),ISNUMBER(FIND("sperm",C340)))</f>
        <v>1</v>
      </c>
      <c r="AD340" t="b">
        <f>OR(ISNUMBER(FIND("human",B340)),ISNUMBER(FIND("workers",B340)),ISNUMBER(FIND("workforces",B340)),ISNUMBER(FIND("occupational",B340)),ISNUMBER(FIND("Case report",B340)),ISNUMBER(FIND("Workplaces",B340)),ISNUMBER(FIND("worker",B340)))</f>
        <v>0</v>
      </c>
      <c r="AE340" t="b">
        <f>OR(ISNUMBER(FIND(" plant ",C340)),ISNUMBER(FIND("Plant ",C340)),ISNUMBER(FIND("tomato",C340)),ISNUMBER(FIND("plants",C340)),ISNUMBER(FIND("Plants",C340)),ISNUMBER(FIND("algae",C340)),ISNUMBER(FIND("lettuce",C340)),ISNUMBER(FIND("green gram sprouts ",C340)),ISNUMBER(FIND("Cucurbita pepo",C340)),ISNUMBER(FIND("bean ",C340)),ISNUMBER(FIND("chloroplast",C340)),ISNUMBER(FIND("chlorophyll",C340)),ISNUMBER(FIND("seedling",C340)),ISNUMBER(FIND("canola",C340)),ISNUMBER(FIND("shoot",C340)),ISNUMBER(FIND("photosynthes",C340)),ISNUMBER(FIND(" leaves ",C340)),,ISNUMBER(FIND("agriculture",C340)),ISNUMBER(FIND(" crops ",C340)))</f>
        <v>0</v>
      </c>
      <c r="AF340" t="b">
        <f>OR(ISNUMBER(FIND("bacteria",C340)),ISNUMBER(FIND("Bacteria",C340)),ISNUMBER(FIND("Bacterium",C340)),ISNUMBER(FIND("bacterium",C340)),ISNUMBER(FIND(" coli ",C340)))</f>
        <v>0</v>
      </c>
      <c r="AG340" t="b">
        <f>OR(ISNUMBER(FIND("fungi",C340)),ISNUMBER(FIND("Fungi",C340)),ISNUMBER(FIND("fungus",C340)),ISNUMBER(FIND("Fungus",C340)),ISNUMBER(FIND("mushroom",C340)),ISNUMBER(FIND("Mushroom",C340)),ISNUMBER(FIND(" mold ",C340)))</f>
        <v>0</v>
      </c>
      <c r="AH340" t="b">
        <f>OR(ISNUMBER(FIND("Pig ",C340)),ISNUMBER(FIND("pig ",C340)),ISNUMBER(FIND("Pigs ",C340)),ISNUMBER(FIND("pigs ",C340)))</f>
        <v>0</v>
      </c>
      <c r="AI340" t="b">
        <f>OR(ISNUMBER(FIND(" C. elegans",C340)),ISNUMBER(FIND("Caenorhabditis elegans",C340)),ISNUMBER(FIND("earthworms",C340)),ISNUMBER(FIND(" Ficopomatus enigmaticus",C340)),ISNUMBER(FIND("larva",C340)),ISNUMBER(FIND("Lumbriculus variegatus",C340)),ISNUMBER(FIND("nematode",C340)))</f>
        <v>0</v>
      </c>
      <c r="AJ340" t="b">
        <f>NOT(OR(AA340,AB340,AC340,AD340,AE340,AF340,AG340,AH340,AI340))</f>
        <v>0</v>
      </c>
      <c r="AL340" t="b">
        <f>OR(AA340,AB340,AD340,AE340,AF340,AG340,AH340,AI340)</f>
        <v>0</v>
      </c>
      <c r="AM340" t="b">
        <f>IF(Table1[[#This Row],[In vivo?]],IF(Table1[[#This Row],[Cell]],FALSE,TRUE),FALSE)</f>
        <v>0</v>
      </c>
      <c r="AN340" t="b">
        <f>AND(AC340,AL340)</f>
        <v>0</v>
      </c>
      <c r="AO340" t="b">
        <f>IF(Table1[[#This Row],[Cell]],IF(Table1[[#This Row],[In vivo?]],FALSE,TRUE),FALSE)</f>
        <v>1</v>
      </c>
      <c r="AP340" t="b">
        <f>NOT(OR(Table1[[#This Row],[In vivo?]],Table1[[#This Row],[Only in Cell]]))</f>
        <v>0</v>
      </c>
      <c r="AQ340" t="str">
        <f>IF(OR(Table1[[#This Row],[Rodents]],Table1[[#This Row],[Human]],Table1[[#This Row],[Pig]]),OR(ISNUMBER(FIND("pulmonary",C340)),ISNUMBER(FIND("lung",C340))),"NA")</f>
        <v>NA</v>
      </c>
      <c r="AR340" t="str">
        <f>IF(OR(Table1[[#This Row],[Rodents]],Table1[[#This Row],[Human]],Table1[[#This Row],[Pig]]),OR(ISNUMBER(FIND("skin",C340)),ISNUMBER(FIND("dermal",C340))),"NA")</f>
        <v>NA</v>
      </c>
      <c r="AS340" t="str">
        <f>IF(OR(Table1[[#This Row],[Rodents]],Table1[[#This Row],[Human]],Table1[[#This Row],[Pig]]),OR(ISNUMBER(FIND("liver",C340)),ISNUMBER(FIND("hepat",C340))),"NA")</f>
        <v>NA</v>
      </c>
      <c r="AT340" t="str">
        <f>IF(OR(Table1[[#This Row],[Rodents]],Table1[[#This Row],[Human]],Table1[[#This Row],[Pig]]),OR(ISNUMBER(FIND("kidney",C340)),ISNUMBER(FIND("neph",C340))),"NA")</f>
        <v>NA</v>
      </c>
      <c r="AU340" t="str">
        <f>IF(OR(Table1[[#This Row],[Rodents]],Table1[[#This Row],[Human]],Table1[[#This Row],[Pig]]),OR(ISNUMBER(FIND("brain",C340)),ISNUMBER(FIND("neur",C340)),ISNUMBER(FIND("nerv",C340))),"NA")</f>
        <v>NA</v>
      </c>
      <c r="AV340" t="str">
        <f>IF(OR(Table1[[#This Row],[Rodents]],Table1[[#This Row],[Human]],Table1[[#This Row],[Pig]]),OR(ISNUMBER(FIND("heart",C340)),ISNUMBER(FIND("cardi",C340))),"NA")</f>
        <v>NA</v>
      </c>
      <c r="AW340" t="str">
        <f>IF(OR(Table1[[#This Row],[Rodents]],Table1[[#This Row],[Human]],Table1[[#This Row],[Pig]]),OR(ISNUMBER(FIND("gastro",C340)),ISNUMBER(FIND("intesti",C340)),ISNUMBER(FIND("stomach",C340))),"NA")</f>
        <v>NA</v>
      </c>
      <c r="AX340" t="str">
        <f>IF(OR(Table1[[#This Row],[Rodents]],Table1[[#This Row],[Human]],Table1[[#This Row],[Pig]]),NOT(OR(AQ340,AR340,AS340,AT340,AU340,AV340,AW340)),"NA")</f>
        <v>NA</v>
      </c>
      <c r="AY340" t="b">
        <f>OR(ISNUMBER(FIND("SWCNT",C340)),ISNUMBER(FIND("SWNT",C340)),ISNUMBER(FIND("single-wall",C340)),ISNUMBER(FIND("single wall",C340)),ISNUMBER(FIND("Single wall",C340)),ISNUMBER(FIND("Single-wall",C340)),ISNUMBER(FIND("SWCNT",B340)),ISNUMBER(FIND("SWNT",B340)),ISNUMBER(FIND("single-wall",B340)),ISNUMBER(FIND("single wall",B340)),ISNUMBER(FIND("Single-wall",B340)),ISNUMBER(FIND("Single wall",B340)))</f>
        <v>0</v>
      </c>
      <c r="AZ340" t="b">
        <f>OR(ISNUMBER(FIND("MWCNT",C340)),ISNUMBER(FIND("MWNT",C340)),ISNUMBER(FIND("multi-wall",C340)),ISNUMBER(FIND("multi wall",C340)),ISNUMBER(FIND("multiwall",C340)),ISNUMBER(FIND("Multi-wall",C340)),ISNUMBER(FIND("Multi wall",C340)),ISNUMBER(FIND("Multiwall",C340)),ISNUMBER(FIND("MWCNT",B340)),ISNUMBER(FIND("MWNT",B340)),ISNUMBER(FIND("multi-wall",B340)),ISNUMBER(FIND("multi wall",B340)),ISNUMBER(FIND("multiwall",B340)),ISNUMBER(FIND("Multi-wall",B340)),ISNUMBER(FIND("Multi wall",B340)),ISNUMBER(FIND("Multiwall",B340)),ISNUMBER(FIND("Double-wall",B340)),ISNUMBER(FIND("Double wall",B340)),ISNUMBER(FIND("Doublewall",B340)),ISNUMBER(FIND("double-wall",B340)),ISNUMBER(FIND("double wall",B340)),ISNUMBER(FIND("doublewall",B340)))</f>
        <v>1</v>
      </c>
      <c r="BA340" t="b">
        <f>AND(Table1[[#This Row],[SWCNT]],Table1[[#This Row],[MWCNT]])</f>
        <v>0</v>
      </c>
      <c r="BB340" t="b">
        <f>IF(Table1[[#This Row],[SWCNT]]=TRUE,FALSE,IF(Table1[[#This Row],[MWCNT]]=TRUE,FALSE,TRUE))</f>
        <v>0</v>
      </c>
      <c r="BC340" s="18"/>
    </row>
    <row r="341" spans="1:55" ht="222">
      <c r="A341" t="s">
        <v>3682</v>
      </c>
      <c r="B341" s="2" t="s">
        <v>3685</v>
      </c>
      <c r="C341" s="16" t="s">
        <v>3688</v>
      </c>
      <c r="D341" s="17" t="s">
        <v>271</v>
      </c>
      <c r="E341" s="2">
        <v>2014</v>
      </c>
      <c r="F341" t="b">
        <f>OR(ISNUMBER(FIND("cytotoxic",C341)),ISNUMBER(FIND("Cytotoxic",C341)),ISNUMBER(FIND("cellular toxicity",C341)),ISNUMBER(FIND("cell death",C341)),ISNUMBER(FIND("viable",C341)),ISNUMBER(FIND("phytotoxic",C341)),ISNUMBER(FIND("acute toxicity",C341)),ISNUMBER(FIND("MTT",C341)),ISNUMBER(FIND("survival",C341)),ISNUMBER(FIND("prolifer",C341)),ISNUMBER(FIND("apoptosis",C341)),ISNUMBER(FIND("neurotoxic",C341)),ISNUMBER(FIND("  lysis ",C341)),ISNUMBER(FIND("necrosis",C341)),ISNUMBER(FIND("cellular death",C341))*3,ISNUMBER(FIND("LDH",C341)),ISNUMBER(FIND("Acute toxicity",C341)))</f>
        <v>0</v>
      </c>
      <c r="G341" t="b">
        <f>OR(ISNUMBER(FIND("genotoxic",C341)),ISNUMBER(FIND("genotoxicity",C341)),ISNUMBER(FIND("DNA damage",C341)),ISNUMBER(FIND("DNA",C341)),ISNUMBER(FIND("RNA",C341)),ISNUMBER(FIND("mesothelioma",C341)),ISNUMBER(FIND("carcino",C341)),ISNUMBER(FIND("mutagen",C341)),ISNUMBER(FIND("genetic",C341)))</f>
        <v>0</v>
      </c>
      <c r="H341" t="b">
        <f>OR(ISNUMBER(FIND("inflammatory",C341)),ISNUMBER(FIND("inflamm",C341)))</f>
        <v>1</v>
      </c>
      <c r="I341" t="b">
        <f>OR(ISNUMBER(FIND("immune",C341)),ISNUMBER(FIND("immunological",C341)),ISNUMBER(FIND("interleuk",C341)),ISNUMBER(FIND("platelet activation",C341)),ISNUMBER(FIND("monocyte",C341)),ISNUMBER(FIND("leukocyte",C341)),ISNUMBER(FIND("cytokine",C341)),ISNUMBER(FIND("CD4",C341)),ISNUMBER(FIND("CD8",C341)),ISNUMBER(FIND("T-cell",C341)))</f>
        <v>0</v>
      </c>
      <c r="J341" t="b">
        <f>OR(ISNUMBER(FIND("reactive oxygen",C341)),ISNUMBER(FIND("ROS",C341)),ISNUMBER(FIND("free radical",C341)),ISNUMBER(FIND("oxidative stress",C341)),ISNUMBER(FIND("peroxid",C341)),ISNUMBER(FIND("oxidative",C341)),ISNUMBER(FIND("antioxid",C341)))</f>
        <v>1</v>
      </c>
      <c r="K341" t="b">
        <f>OR(ISNUMBER(FIND("autophag",C341)))</f>
        <v>0</v>
      </c>
      <c r="L341" t="b">
        <f>OR(ISNUMBER(FIND("morpholog",C341)))</f>
        <v>0</v>
      </c>
      <c r="M341" t="b">
        <f>OR(ISNUMBER(FIND("fibrosis",C341)),ISNUMBER(FIND("Fibrosis",C341)),ISNUMBER(FIND("fibrot",C341)))</f>
        <v>0</v>
      </c>
      <c r="N341" t="b">
        <f>OR(ISNUMBER(FIND("offspring",C341)),ISNUMBER(FIND("Parental",C341)),ISNUMBER(FIND("parental",C341)),ISNUMBER(FIND("germline",C341)),ISNUMBER(FIND("reproduc",C341)),ISNUMBER(FIND("embryo",C341)))</f>
        <v>0</v>
      </c>
      <c r="O341" t="b">
        <f>OR(ISNUMBER(FIND("metabol",C341)),ISNUMBER(FIND("Metabol",C341)),ISNUMBER(FIND("digest",C341)),ISNUMBER(FIND("mitochon",C341)))</f>
        <v>0</v>
      </c>
      <c r="P341" t="b">
        <f>OR(ISNUMBER(FIND("ecotox",C341)),ISNUMBER(FIND("Ecotox",B341)),ISNUMBER(FIND("ecotox",B341)),ISNUMBER(FIND("Ecotox",C341)))</f>
        <v>0</v>
      </c>
      <c r="Q341" t="b">
        <f>OR(ISNUMBER(FIND("Bioaccum",C341)),ISNUMBER(FIND("bioaccum",C341)),ISNUMBER(FIND("accum",C341)))</f>
        <v>1</v>
      </c>
      <c r="R341" t="b">
        <f>OR(ISNUMBER(FIND("Occupation",C341)),ISNUMBER(FIND("occupation",C341)),ISNUMBER(FIND("worker",C341)),ISNUMBER(FIND("workforce",C341)))</f>
        <v>0</v>
      </c>
      <c r="S341" t="b">
        <f>NOT(OR(F341,G341,H341,I341,J341,K341,L341,M341,N341,O341,P341,Q341,R341))</f>
        <v>0</v>
      </c>
      <c r="U341" t="b">
        <f>OR(Table1[[#This Row],[Inflammation]],Table1[[#This Row],[Immune]])</f>
        <v>1</v>
      </c>
      <c r="V341" t="str">
        <f>IF(OR(Table1[[#This Row],[Rodents]],Table1[[#This Row],[Human]],Table1[[#This Row],[Pig]]),OR(ISNUMBER(FIND("intratrach",C341)),ISNUMBER(FIND("nasal ",C341)),ISNUMBER(FIND("instill",C341))),"NA")</f>
        <v>NA</v>
      </c>
      <c r="W341" t="str">
        <f>IF(OR(Table1[[#This Row],[Rodents]],Table1[[#This Row],[Human]],Table1[[#This Row],[Pig]]),OR(ISNUMBER(FIND("dermal",C341)),ISNUMBER(FIND("skin ",C341))),"NA")</f>
        <v>NA</v>
      </c>
      <c r="X341" t="str">
        <f>IF(OR(Table1[[#This Row],[Rodents]],Table1[[#This Row],[Human]],Table1[[#This Row],[Pig]]),OR(ISNUMBER(FIND("injected",C341)),ISNUMBER(FIND("periton",C341)),ISNUMBER(FIND("intrascrot",C341))),"NA")</f>
        <v>NA</v>
      </c>
      <c r="Y341" t="str">
        <f>IF(OR(Table1[[#This Row],[Rodents]],Table1[[#This Row],[Human]],Table1[[#This Row],[Pig]]),NOT(OR(Table1[[#This Row],[Inhaled/Intratracheal/intranasal]],Table1[[#This Row],[Dermal]],Table1[[#This Row],[Injected]])),"NA")</f>
        <v>NA</v>
      </c>
      <c r="AA341" t="b">
        <f>OR(ISNUMBER(FIND("fish ",C341)),ISNUMBER(FIND("Fish ",C341)),ISNUMBER(FIND("aquatic",C341)),ISNUMBER(FIND("daphnids",C341)),ISNUMBER(FIND("Carcinus maenas",C341)),ISNUMBER(FIND("Daphnia",C341)),ISNUMBER(FIND("Ruditapes philippinarum",C341)),ISNUMBER(FIND("daphnia",C341)),ISNUMBER(FIND("marine",C341)),ISNUMBER(FIND("mussel",C341)),ISNUMBER(FIND("algae",C341)),ISNUMBER(FIND("Donax faba",C341)),ISNUMBER(FIND("estuarine",C341)),ISNUMBER(FIND("snail",C341)),ISNUMBER(FIND("Prorocentrum donghaiense",C341)) )</f>
        <v>1</v>
      </c>
      <c r="AB341" t="b">
        <f>OR(ISNUMBER(FIND(" rat ",C341)),ISNUMBER(FIND(" rats ",C341)),ISNUMBER(FIND(" Rats ",C341)),ISNUMBER(FIND(" Rat ",C341)),ISNUMBER(FIND(" rat.",C341)),ISNUMBER(FIND(" rats.",C341)),ISNUMBER(FIND("mouse",C341)),ISNUMBER(FIND("mice",C341)), ISNUMBER(FIND(" Mice",C341)))</f>
        <v>0</v>
      </c>
      <c r="AC341" t="b">
        <f>OR(ISNUMBER(FIND(" cell ",C341)),ISNUMBER(FIND("fibroblast",C341)),ISNUMBER(FIND("macrophage",C341)),ISNUMBER(FIND("epithelial",C341)),ISNUMBER(FIND("endothelial",C341)),ISNUMBER(FIND("neuron",C341)),ISNUMBER(FIND(" cells ",C341)),ISNUMBER(FIND("RBC",C341)),ISNUMBER(FIND("mitochond",C341)),ISNUMBER(FIND("adipocyte",C341)),ISNUMBER(FIND("osteo",C341)),ISNUMBER(FIND("keratin",C341)),ISNUMBER(FIND(" cell's ",C341)),ISNUMBER(FIND("eukary",C341)),ISNUMBER(FIND("sperm",C341)))</f>
        <v>0</v>
      </c>
      <c r="AD341" t="b">
        <f>OR(ISNUMBER(FIND("human",B341)),ISNUMBER(FIND("workers",B341)),ISNUMBER(FIND("workforces",B341)),ISNUMBER(FIND("occupational",B341)),ISNUMBER(FIND("Case report",B341)),ISNUMBER(FIND("Workplaces",B341)),ISNUMBER(FIND("worker",B341)))</f>
        <v>0</v>
      </c>
      <c r="AE341" t="b">
        <f>OR(ISNUMBER(FIND(" plant ",C341)),ISNUMBER(FIND("Plant ",C341)),ISNUMBER(FIND("tomato",C341)),ISNUMBER(FIND("plants",C341)),ISNUMBER(FIND("Plants",C341)),ISNUMBER(FIND("algae",C341)),ISNUMBER(FIND("lettuce",C341)),ISNUMBER(FIND("green gram sprouts ",C341)),ISNUMBER(FIND("Cucurbita pepo",C341)),ISNUMBER(FIND("bean ",C341)),ISNUMBER(FIND("chloroplast",C341)),ISNUMBER(FIND("chlorophyll",C341)),ISNUMBER(FIND("seedling",C341)),ISNUMBER(FIND("canola",C341)),ISNUMBER(FIND("shoot",C341)),ISNUMBER(FIND("photosynthes",C341)),ISNUMBER(FIND(" leaves ",C341)),,ISNUMBER(FIND("agriculture",C341)),ISNUMBER(FIND(" crops ",C341)))</f>
        <v>0</v>
      </c>
      <c r="AF341" t="b">
        <f>OR(ISNUMBER(FIND("bacteria",C341)),ISNUMBER(FIND("Bacteria",C341)),ISNUMBER(FIND("Bacterium",C341)),ISNUMBER(FIND("bacterium",C341)),ISNUMBER(FIND(" coli ",C341)))</f>
        <v>0</v>
      </c>
      <c r="AG341" t="b">
        <f>OR(ISNUMBER(FIND("fungi",C341)),ISNUMBER(FIND("Fungi",C341)),ISNUMBER(FIND("fungus",C341)),ISNUMBER(FIND("Fungus",C341)),ISNUMBER(FIND("mushroom",C341)),ISNUMBER(FIND("Mushroom",C341)),ISNUMBER(FIND(" mold ",C341)))</f>
        <v>0</v>
      </c>
      <c r="AH341" t="b">
        <f>OR(ISNUMBER(FIND("Pig ",C341)),ISNUMBER(FIND("pig ",C341)),ISNUMBER(FIND("Pigs ",C341)),ISNUMBER(FIND("pigs ",C341)))</f>
        <v>0</v>
      </c>
      <c r="AI341" t="b">
        <f>OR(ISNUMBER(FIND(" C. elegans",C341)),ISNUMBER(FIND("Caenorhabditis elegans",C341)),ISNUMBER(FIND("earthworms",C341)),ISNUMBER(FIND(" Ficopomatus enigmaticus",C341)),ISNUMBER(FIND("larva",C341)),ISNUMBER(FIND("Lumbriculus variegatus",C341)),ISNUMBER(FIND("nematode",C341)))</f>
        <v>0</v>
      </c>
      <c r="AJ341" t="b">
        <f>NOT(OR(AA341,AB341,AC341,AD341,AE341,AF341,AG341,AH341,AI341))</f>
        <v>0</v>
      </c>
      <c r="AL341" t="b">
        <f>OR(AA341,AB341,AD341,AE341,AF341,AG341,AH341,AI341)</f>
        <v>1</v>
      </c>
      <c r="AM341" t="b">
        <f>IF(Table1[[#This Row],[In vivo?]],IF(Table1[[#This Row],[Cell]],FALSE,TRUE),FALSE)</f>
        <v>1</v>
      </c>
      <c r="AN341" t="b">
        <f>AND(AC341,AL341)</f>
        <v>0</v>
      </c>
      <c r="AO341" t="b">
        <f>IF(Table1[[#This Row],[Cell]],IF(Table1[[#This Row],[In vivo?]],FALSE,TRUE),FALSE)</f>
        <v>0</v>
      </c>
      <c r="AP341" t="b">
        <f>NOT(OR(Table1[[#This Row],[In vivo?]],Table1[[#This Row],[Only in Cell]]))</f>
        <v>0</v>
      </c>
      <c r="AQ341" t="str">
        <f>IF(OR(Table1[[#This Row],[Rodents]],Table1[[#This Row],[Human]],Table1[[#This Row],[Pig]]),OR(ISNUMBER(FIND("pulmonary",C341)),ISNUMBER(FIND("lung",C341))),"NA")</f>
        <v>NA</v>
      </c>
      <c r="AR341" t="str">
        <f>IF(OR(Table1[[#This Row],[Rodents]],Table1[[#This Row],[Human]],Table1[[#This Row],[Pig]]),OR(ISNUMBER(FIND("skin",C341)),ISNUMBER(FIND("dermal",C341))),"NA")</f>
        <v>NA</v>
      </c>
      <c r="AS341" t="str">
        <f>IF(OR(Table1[[#This Row],[Rodents]],Table1[[#This Row],[Human]],Table1[[#This Row],[Pig]]),OR(ISNUMBER(FIND("liver",C341)),ISNUMBER(FIND("hepat",C341))),"NA")</f>
        <v>NA</v>
      </c>
      <c r="AT341" t="str">
        <f>IF(OR(Table1[[#This Row],[Rodents]],Table1[[#This Row],[Human]],Table1[[#This Row],[Pig]]),OR(ISNUMBER(FIND("kidney",C341)),ISNUMBER(FIND("neph",C341))),"NA")</f>
        <v>NA</v>
      </c>
      <c r="AU341" t="str">
        <f>IF(OR(Table1[[#This Row],[Rodents]],Table1[[#This Row],[Human]],Table1[[#This Row],[Pig]]),OR(ISNUMBER(FIND("brain",C341)),ISNUMBER(FIND("neur",C341)),ISNUMBER(FIND("nerv",C341))),"NA")</f>
        <v>NA</v>
      </c>
      <c r="AV341" t="str">
        <f>IF(OR(Table1[[#This Row],[Rodents]],Table1[[#This Row],[Human]],Table1[[#This Row],[Pig]]),OR(ISNUMBER(FIND("heart",C341)),ISNUMBER(FIND("cardi",C341))),"NA")</f>
        <v>NA</v>
      </c>
      <c r="AW341" t="str">
        <f>IF(OR(Table1[[#This Row],[Rodents]],Table1[[#This Row],[Human]],Table1[[#This Row],[Pig]]),OR(ISNUMBER(FIND("gastro",C341)),ISNUMBER(FIND("intesti",C341)),ISNUMBER(FIND("stomach",C341))),"NA")</f>
        <v>NA</v>
      </c>
      <c r="AX341" t="str">
        <f>IF(OR(Table1[[#This Row],[Rodents]],Table1[[#This Row],[Human]],Table1[[#This Row],[Pig]]),NOT(OR(AQ341,AR341,AS341,AT341,AU341,AV341,AW341)),"NA")</f>
        <v>NA</v>
      </c>
      <c r="AY341" t="b">
        <f>OR(ISNUMBER(FIND("SWCNT",C341)),ISNUMBER(FIND("SWNT",C341)),ISNUMBER(FIND("single-wall",C341)),ISNUMBER(FIND("single wall",C341)),ISNUMBER(FIND("Single wall",C341)),ISNUMBER(FIND("Single-wall",C341)),ISNUMBER(FIND("SWCNT",B341)),ISNUMBER(FIND("SWNT",B341)),ISNUMBER(FIND("single-wall",B341)),ISNUMBER(FIND("single wall",B341)),ISNUMBER(FIND("Single-wall",B341)),ISNUMBER(FIND("Single wall",B341)))</f>
        <v>1</v>
      </c>
      <c r="AZ341" t="b">
        <f>OR(ISNUMBER(FIND("MWCNT",C341)),ISNUMBER(FIND("MWNT",C341)),ISNUMBER(FIND("multi-wall",C341)),ISNUMBER(FIND("multi wall",C341)),ISNUMBER(FIND("multiwall",C341)),ISNUMBER(FIND("Multi-wall",C341)),ISNUMBER(FIND("Multi wall",C341)),ISNUMBER(FIND("Multiwall",C341)),ISNUMBER(FIND("MWCNT",B341)),ISNUMBER(FIND("MWNT",B341)),ISNUMBER(FIND("multi-wall",B341)),ISNUMBER(FIND("multi wall",B341)),ISNUMBER(FIND("multiwall",B341)),ISNUMBER(FIND("Multi-wall",B341)),ISNUMBER(FIND("Multi wall",B341)),ISNUMBER(FIND("Multiwall",B341)),ISNUMBER(FIND("Double-wall",B341)),ISNUMBER(FIND("Double wall",B341)),ISNUMBER(FIND("Doublewall",B341)),ISNUMBER(FIND("double-wall",B341)),ISNUMBER(FIND("double wall",B341)),ISNUMBER(FIND("doublewall",B341)))</f>
        <v>0</v>
      </c>
      <c r="BA341" t="b">
        <f>AND(Table1[[#This Row],[SWCNT]],Table1[[#This Row],[MWCNT]])</f>
        <v>0</v>
      </c>
      <c r="BB341" t="b">
        <f>IF(Table1[[#This Row],[SWCNT]]=TRUE,FALSE,IF(Table1[[#This Row],[MWCNT]]=TRUE,FALSE,TRUE))</f>
        <v>0</v>
      </c>
      <c r="BC341" s="18"/>
    </row>
    <row r="342" spans="1:55" ht="203.5">
      <c r="A342" t="s">
        <v>3692</v>
      </c>
      <c r="B342" s="2" t="s">
        <v>3693</v>
      </c>
      <c r="C342" s="16" t="s">
        <v>3694</v>
      </c>
      <c r="D342" s="17" t="s">
        <v>653</v>
      </c>
      <c r="E342" s="2">
        <v>2014</v>
      </c>
      <c r="F342" t="b">
        <f>OR(ISNUMBER(FIND("cytotoxic",C342)),ISNUMBER(FIND("Cytotoxic",C342)),ISNUMBER(FIND("cellular toxicity",C342)),ISNUMBER(FIND("cell death",C342)),ISNUMBER(FIND("viable",C342)),ISNUMBER(FIND("phytotoxic",C342)),ISNUMBER(FIND("acute toxicity",C342)),ISNUMBER(FIND("MTT",C342)),ISNUMBER(FIND("survival",C342)),ISNUMBER(FIND("prolifer",C342)),ISNUMBER(FIND("apoptosis",C342)),ISNUMBER(FIND("neurotoxic",C342)),ISNUMBER(FIND("  lysis ",C342)),ISNUMBER(FIND("necrosis",C342)),ISNUMBER(FIND("cellular death",C342))*3,ISNUMBER(FIND("LDH",C342)),ISNUMBER(FIND("Acute toxicity",C342)))</f>
        <v>1</v>
      </c>
      <c r="G342" t="b">
        <f>OR(ISNUMBER(FIND("genotoxic",C342)),ISNUMBER(FIND("genotoxicity",C342)),ISNUMBER(FIND("DNA damage",C342)),ISNUMBER(FIND("DNA",C342)),ISNUMBER(FIND("RNA",C342)),ISNUMBER(FIND("mesothelioma",C342)),ISNUMBER(FIND("carcino",C342)),ISNUMBER(FIND("mutagen",C342)),ISNUMBER(FIND("genetic",C342)))</f>
        <v>0</v>
      </c>
      <c r="H342" t="b">
        <f>OR(ISNUMBER(FIND("inflammatory",C342)),ISNUMBER(FIND("inflamm",C342)))</f>
        <v>1</v>
      </c>
      <c r="I342" t="b">
        <f>OR(ISNUMBER(FIND("immune",C342)),ISNUMBER(FIND("immunological",C342)),ISNUMBER(FIND("interleuk",C342)),ISNUMBER(FIND("platelet activation",C342)),ISNUMBER(FIND("monocyte",C342)),ISNUMBER(FIND("leukocyte",C342)),ISNUMBER(FIND("cytokine",C342)),ISNUMBER(FIND("CD4",C342)),ISNUMBER(FIND("CD8",C342)),ISNUMBER(FIND("T-cell",C342)))</f>
        <v>0</v>
      </c>
      <c r="J342" t="b">
        <f>OR(ISNUMBER(FIND("reactive oxygen",C342)),ISNUMBER(FIND("ROS",C342)),ISNUMBER(FIND("free radical",C342)),ISNUMBER(FIND("oxidative stress",C342)),ISNUMBER(FIND("peroxid",C342)),ISNUMBER(FIND("oxidative",C342)),ISNUMBER(FIND("antioxid",C342)))</f>
        <v>0</v>
      </c>
      <c r="K342" t="b">
        <f>OR(ISNUMBER(FIND("autophag",C342)))</f>
        <v>0</v>
      </c>
      <c r="L342" t="b">
        <f>OR(ISNUMBER(FIND("morpholog",C342)))</f>
        <v>0</v>
      </c>
      <c r="M342" t="b">
        <f>OR(ISNUMBER(FIND("fibrosis",C342)),ISNUMBER(FIND("Fibrosis",C342)),ISNUMBER(FIND("fibrot",C342)))</f>
        <v>0</v>
      </c>
      <c r="N342" t="b">
        <f>OR(ISNUMBER(FIND("offspring",C342)),ISNUMBER(FIND("Parental",C342)),ISNUMBER(FIND("parental",C342)),ISNUMBER(FIND("germline",C342)),ISNUMBER(FIND("reproduc",C342)),ISNUMBER(FIND("embryo",C342)))</f>
        <v>0</v>
      </c>
      <c r="O342" t="b">
        <f>OR(ISNUMBER(FIND("metabol",C342)),ISNUMBER(FIND("Metabol",C342)),ISNUMBER(FIND("digest",C342)),ISNUMBER(FIND("mitochon",C342)))</f>
        <v>0</v>
      </c>
      <c r="P342" t="b">
        <f>OR(ISNUMBER(FIND("ecotox",C342)),ISNUMBER(FIND("Ecotox",B342)),ISNUMBER(FIND("ecotox",B342)),ISNUMBER(FIND("Ecotox",C342)))</f>
        <v>0</v>
      </c>
      <c r="Q342" t="b">
        <f>OR(ISNUMBER(FIND("Bioaccum",C342)),ISNUMBER(FIND("bioaccum",C342)),ISNUMBER(FIND("accum",C342)))</f>
        <v>0</v>
      </c>
      <c r="R342" t="b">
        <f>OR(ISNUMBER(FIND("Occupation",C342)),ISNUMBER(FIND("occupation",C342)),ISNUMBER(FIND("worker",C342)),ISNUMBER(FIND("workforce",C342)))</f>
        <v>0</v>
      </c>
      <c r="S342" t="b">
        <f>NOT(OR(F342,G342,H342,I342,J342,K342,L342,M342,N342,O342,P342,Q342,R342))</f>
        <v>0</v>
      </c>
      <c r="U342" t="b">
        <f>OR(Table1[[#This Row],[Inflammation]],Table1[[#This Row],[Immune]])</f>
        <v>1</v>
      </c>
      <c r="V342" t="str">
        <f>IF(OR(Table1[[#This Row],[Rodents]],Table1[[#This Row],[Human]],Table1[[#This Row],[Pig]]),OR(ISNUMBER(FIND("intratrach",C342)),ISNUMBER(FIND("nasal ",C342)),ISNUMBER(FIND("instill",C342))),"NA")</f>
        <v>NA</v>
      </c>
      <c r="W342" t="str">
        <f>IF(OR(Table1[[#This Row],[Rodents]],Table1[[#This Row],[Human]],Table1[[#This Row],[Pig]]),OR(ISNUMBER(FIND("dermal",C342)),ISNUMBER(FIND("skin ",C342))),"NA")</f>
        <v>NA</v>
      </c>
      <c r="X342" t="str">
        <f>IF(OR(Table1[[#This Row],[Rodents]],Table1[[#This Row],[Human]],Table1[[#This Row],[Pig]]),OR(ISNUMBER(FIND("injected",C342)),ISNUMBER(FIND("periton",C342)),ISNUMBER(FIND("intrascrot",C342))),"NA")</f>
        <v>NA</v>
      </c>
      <c r="Y342" t="str">
        <f>IF(OR(Table1[[#This Row],[Rodents]],Table1[[#This Row],[Human]],Table1[[#This Row],[Pig]]),NOT(OR(Table1[[#This Row],[Inhaled/Intratracheal/intranasal]],Table1[[#This Row],[Dermal]],Table1[[#This Row],[Injected]])),"NA")</f>
        <v>NA</v>
      </c>
      <c r="AA342" t="b">
        <f>OR(ISNUMBER(FIND("fish ",C342)),ISNUMBER(FIND("Fish ",C342)),ISNUMBER(FIND("aquatic",C342)),ISNUMBER(FIND("daphnids",C342)),ISNUMBER(FIND("Carcinus maenas",C342)),ISNUMBER(FIND("Daphnia",C342)),ISNUMBER(FIND("Ruditapes philippinarum",C342)),ISNUMBER(FIND("daphnia",C342)),ISNUMBER(FIND("marine",C342)),ISNUMBER(FIND("mussel",C342)),ISNUMBER(FIND("algae",C342)),ISNUMBER(FIND("Donax faba",C342)),ISNUMBER(FIND("estuarine",C342)),ISNUMBER(FIND("snail",C342)),ISNUMBER(FIND("Prorocentrum donghaiense",C342)) )</f>
        <v>0</v>
      </c>
      <c r="AB342" t="b">
        <f>OR(ISNUMBER(FIND(" rat ",C342)),ISNUMBER(FIND(" rats ",C342)),ISNUMBER(FIND(" Rats ",C342)),ISNUMBER(FIND(" Rat ",C342)),ISNUMBER(FIND(" rat.",C342)),ISNUMBER(FIND(" rats.",C342)),ISNUMBER(FIND("mouse",C342)),ISNUMBER(FIND("mice",C342)), ISNUMBER(FIND(" Mice",C342)))</f>
        <v>0</v>
      </c>
      <c r="AC342" t="b">
        <f>OR(ISNUMBER(FIND(" cell ",C342)),ISNUMBER(FIND("fibroblast",C342)),ISNUMBER(FIND("macrophage",C342)),ISNUMBER(FIND("epithelial",C342)),ISNUMBER(FIND("endothelial",C342)),ISNUMBER(FIND("neuron",C342)),ISNUMBER(FIND(" cells ",C342)),ISNUMBER(FIND("RBC",C342)),ISNUMBER(FIND("mitochond",C342)),ISNUMBER(FIND("adipocyte",C342)),ISNUMBER(FIND("osteo",C342)),ISNUMBER(FIND("keratin",C342)),ISNUMBER(FIND(" cell's ",C342)),ISNUMBER(FIND("eukary",C342)),ISNUMBER(FIND("sperm",C342)))</f>
        <v>1</v>
      </c>
      <c r="AD342" t="b">
        <v>0</v>
      </c>
      <c r="AE342" t="b">
        <f>OR(ISNUMBER(FIND(" plant ",C342)),ISNUMBER(FIND("Plant ",C342)),ISNUMBER(FIND("tomato",C342)),ISNUMBER(FIND("plants",C342)),ISNUMBER(FIND("Plants",C342)),ISNUMBER(FIND("algae",C342)),ISNUMBER(FIND("lettuce",C342)),ISNUMBER(FIND("green gram sprouts ",C342)),ISNUMBER(FIND("Cucurbita pepo",C342)),ISNUMBER(FIND("bean ",C342)),ISNUMBER(FIND("chloroplast",C342)),ISNUMBER(FIND("chlorophyll",C342)),ISNUMBER(FIND("seedling",C342)),ISNUMBER(FIND("canola",C342)),ISNUMBER(FIND("shoot",C342)),ISNUMBER(FIND("photosynthes",C342)),ISNUMBER(FIND(" leaves ",C342)),,ISNUMBER(FIND("agriculture",C342)),ISNUMBER(FIND(" crops ",C342)))</f>
        <v>0</v>
      </c>
      <c r="AF342" t="b">
        <f>OR(ISNUMBER(FIND("bacteria",C342)),ISNUMBER(FIND("Bacteria",C342)),ISNUMBER(FIND("Bacterium",C342)),ISNUMBER(FIND("bacterium",C342)),ISNUMBER(FIND(" coli ",C342)))</f>
        <v>0</v>
      </c>
      <c r="AG342" t="b">
        <f>OR(ISNUMBER(FIND("fungi",C342)),ISNUMBER(FIND("Fungi",C342)),ISNUMBER(FIND("fungus",C342)),ISNUMBER(FIND("Fungus",C342)),ISNUMBER(FIND("mushroom",C342)),ISNUMBER(FIND("Mushroom",C342)),ISNUMBER(FIND(" mold ",C342)))</f>
        <v>0</v>
      </c>
      <c r="AH342" t="b">
        <f>OR(ISNUMBER(FIND("Pig ",C342)),ISNUMBER(FIND("pig ",C342)),ISNUMBER(FIND("Pigs ",C342)),ISNUMBER(FIND("pigs ",C342)))</f>
        <v>0</v>
      </c>
      <c r="AI342" t="b">
        <f>OR(ISNUMBER(FIND(" C. elegans",C342)),ISNUMBER(FIND("Caenorhabditis elegans",C342)),ISNUMBER(FIND("earthworms",C342)),ISNUMBER(FIND(" Ficopomatus enigmaticus",C342)),ISNUMBER(FIND("larva",C342)),ISNUMBER(FIND("Lumbriculus variegatus",C342)),ISNUMBER(FIND("nematode",C342)))</f>
        <v>0</v>
      </c>
      <c r="AJ342" t="b">
        <f>NOT(OR(AA342,AB342,AC342,AD342,AE342,AF342,AG342,AH342,AI342))</f>
        <v>0</v>
      </c>
      <c r="AL342" t="b">
        <f>OR(AA342,AB342,AD342,AE342,AF342,AG342,AH342,AI342)</f>
        <v>0</v>
      </c>
      <c r="AM342" t="b">
        <f>IF(Table1[[#This Row],[In vivo?]],IF(Table1[[#This Row],[Cell]],FALSE,TRUE),FALSE)</f>
        <v>0</v>
      </c>
      <c r="AN342" t="b">
        <f>AND(AC342,AL342)</f>
        <v>0</v>
      </c>
      <c r="AO342" t="b">
        <f>IF(Table1[[#This Row],[Cell]],IF(Table1[[#This Row],[In vivo?]],FALSE,TRUE),FALSE)</f>
        <v>1</v>
      </c>
      <c r="AP342" t="b">
        <f>NOT(OR(Table1[[#This Row],[In vivo?]],Table1[[#This Row],[Only in Cell]]))</f>
        <v>0</v>
      </c>
      <c r="AQ342" t="str">
        <f>IF(OR(Table1[[#This Row],[Rodents]],Table1[[#This Row],[Human]],Table1[[#This Row],[Pig]]),OR(ISNUMBER(FIND("pulmonary",C342)),ISNUMBER(FIND("lung",C342))),"NA")</f>
        <v>NA</v>
      </c>
      <c r="AR342" t="str">
        <f>IF(OR(Table1[[#This Row],[Rodents]],Table1[[#This Row],[Human]],Table1[[#This Row],[Pig]]),OR(ISNUMBER(FIND("skin",C342)),ISNUMBER(FIND("dermal",C342))),"NA")</f>
        <v>NA</v>
      </c>
      <c r="AS342" t="str">
        <f>IF(OR(Table1[[#This Row],[Rodents]],Table1[[#This Row],[Human]],Table1[[#This Row],[Pig]]),OR(ISNUMBER(FIND("liver",C342)),ISNUMBER(FIND("hepat",C342))),"NA")</f>
        <v>NA</v>
      </c>
      <c r="AT342" t="str">
        <f>IF(OR(Table1[[#This Row],[Rodents]],Table1[[#This Row],[Human]],Table1[[#This Row],[Pig]]),OR(ISNUMBER(FIND("kidney",C342)),ISNUMBER(FIND("neph",C342))),"NA")</f>
        <v>NA</v>
      </c>
      <c r="AU342" t="str">
        <f>IF(OR(Table1[[#This Row],[Rodents]],Table1[[#This Row],[Human]],Table1[[#This Row],[Pig]]),OR(ISNUMBER(FIND("brain",C342)),ISNUMBER(FIND("neur",C342)),ISNUMBER(FIND("nerv",C342))),"NA")</f>
        <v>NA</v>
      </c>
      <c r="AV342" t="str">
        <f>IF(OR(Table1[[#This Row],[Rodents]],Table1[[#This Row],[Human]],Table1[[#This Row],[Pig]]),OR(ISNUMBER(FIND("heart",C342)),ISNUMBER(FIND("cardi",C342))),"NA")</f>
        <v>NA</v>
      </c>
      <c r="AW342" t="str">
        <f>IF(OR(Table1[[#This Row],[Rodents]],Table1[[#This Row],[Human]],Table1[[#This Row],[Pig]]),OR(ISNUMBER(FIND("gastro",C342)),ISNUMBER(FIND("intesti",C342)),ISNUMBER(FIND("stomach",C342))),"NA")</f>
        <v>NA</v>
      </c>
      <c r="AX342" t="str">
        <f>IF(OR(Table1[[#This Row],[Rodents]],Table1[[#This Row],[Human]],Table1[[#This Row],[Pig]]),NOT(OR(AQ342,AR342,AS342,AT342,AU342,AV342,AW342)),"NA")</f>
        <v>NA</v>
      </c>
      <c r="AY342" t="b">
        <f>OR(ISNUMBER(FIND("SWCNT",C342)),ISNUMBER(FIND("SWNT",C342)),ISNUMBER(FIND("single-wall",C342)),ISNUMBER(FIND("single wall",C342)),ISNUMBER(FIND("Single wall",C342)),ISNUMBER(FIND("Single-wall",C342)),ISNUMBER(FIND("SWCNT",B342)),ISNUMBER(FIND("SWNT",B342)),ISNUMBER(FIND("single-wall",B342)),ISNUMBER(FIND("single wall",B342)),ISNUMBER(FIND("Single-wall",B342)),ISNUMBER(FIND("Single wall",B342)))</f>
        <v>0</v>
      </c>
      <c r="AZ342" t="b">
        <f>OR(ISNUMBER(FIND("MWCNT",C342)),ISNUMBER(FIND("MWNT",C342)),ISNUMBER(FIND("multi-wall",C342)),ISNUMBER(FIND("multi wall",C342)),ISNUMBER(FIND("multiwall",C342)),ISNUMBER(FIND("Multi-wall",C342)),ISNUMBER(FIND("Multi wall",C342)),ISNUMBER(FIND("Multiwall",C342)),ISNUMBER(FIND("MWCNT",B342)),ISNUMBER(FIND("MWNT",B342)),ISNUMBER(FIND("multi-wall",B342)),ISNUMBER(FIND("multi wall",B342)),ISNUMBER(FIND("multiwall",B342)),ISNUMBER(FIND("Multi-wall",B342)),ISNUMBER(FIND("Multi wall",B342)),ISNUMBER(FIND("Multiwall",B342)),ISNUMBER(FIND("Double-wall",B342)),ISNUMBER(FIND("Double wall",B342)),ISNUMBER(FIND("Doublewall",B342)),ISNUMBER(FIND("double-wall",B342)),ISNUMBER(FIND("double wall",B342)),ISNUMBER(FIND("doublewall",B342)))</f>
        <v>1</v>
      </c>
      <c r="BA342" t="b">
        <f>AND(Table1[[#This Row],[SWCNT]],Table1[[#This Row],[MWCNT]])</f>
        <v>0</v>
      </c>
      <c r="BB342" t="b">
        <f>IF(Table1[[#This Row],[SWCNT]]=TRUE,FALSE,IF(Table1[[#This Row],[MWCNT]]=TRUE,FALSE,TRUE))</f>
        <v>0</v>
      </c>
      <c r="BC342" s="18"/>
    </row>
    <row r="343" spans="1:55" ht="259">
      <c r="A343" t="s">
        <v>3698</v>
      </c>
      <c r="B343" s="2" t="s">
        <v>3699</v>
      </c>
      <c r="C343" s="16" t="s">
        <v>3700</v>
      </c>
      <c r="D343" s="17" t="s">
        <v>1458</v>
      </c>
      <c r="E343" s="2">
        <v>2014</v>
      </c>
      <c r="F343" t="b">
        <f>OR(ISNUMBER(FIND("cytotoxic",C343)),ISNUMBER(FIND("Cytotoxic",C343)),ISNUMBER(FIND("cellular toxicity",C343)),ISNUMBER(FIND("cell death",C343)),ISNUMBER(FIND("viable",C343)),ISNUMBER(FIND("phytotoxic",C343)),ISNUMBER(FIND("acute toxicity",C343)),ISNUMBER(FIND("MTT",C343)),ISNUMBER(FIND("survival",C343)),ISNUMBER(FIND("prolifer",C343)),ISNUMBER(FIND("apoptosis",C343)),ISNUMBER(FIND("neurotoxic",C343)),ISNUMBER(FIND("  lysis ",C343)),ISNUMBER(FIND("necrosis",C343)),ISNUMBER(FIND("cellular death",C343))*3,ISNUMBER(FIND("LDH",C343)),ISNUMBER(FIND("Acute toxicity",C343)))</f>
        <v>1</v>
      </c>
      <c r="G343" t="b">
        <f>OR(ISNUMBER(FIND("genotoxic",C343)),ISNUMBER(FIND("genotoxicity",C343)),ISNUMBER(FIND("DNA damage",C343)),ISNUMBER(FIND("DNA",C343)),ISNUMBER(FIND("RNA",C343)),ISNUMBER(FIND("mesothelioma",C343)),ISNUMBER(FIND("carcino",C343)),ISNUMBER(FIND("mutagen",C343)),ISNUMBER(FIND("genetic",C343)))</f>
        <v>1</v>
      </c>
      <c r="H343" t="b">
        <f>OR(ISNUMBER(FIND("inflammatory",C343)),ISNUMBER(FIND("inflamm",C343)))</f>
        <v>1</v>
      </c>
      <c r="I343" t="b">
        <f>OR(ISNUMBER(FIND("immune",C343)),ISNUMBER(FIND("immunological",C343)),ISNUMBER(FIND("interleuk",C343)),ISNUMBER(FIND("platelet activation",C343)),ISNUMBER(FIND("monocyte",C343)),ISNUMBER(FIND("leukocyte",C343)),ISNUMBER(FIND("cytokine",C343)),ISNUMBER(FIND("CD4",C343)),ISNUMBER(FIND("CD8",C343)),ISNUMBER(FIND("T-cell",C343)))</f>
        <v>1</v>
      </c>
      <c r="J343" t="b">
        <f>OR(ISNUMBER(FIND("reactive oxygen",C343)),ISNUMBER(FIND("ROS",C343)),ISNUMBER(FIND("free radical",C343)),ISNUMBER(FIND("oxidative stress",C343)),ISNUMBER(FIND("peroxid",C343)),ISNUMBER(FIND("oxidative",C343)),ISNUMBER(FIND("antioxid",C343)))</f>
        <v>0</v>
      </c>
      <c r="K343" t="b">
        <f>OR(ISNUMBER(FIND("autophag",C343)))</f>
        <v>0</v>
      </c>
      <c r="L343" t="b">
        <f>OR(ISNUMBER(FIND("morpholog",C343)))</f>
        <v>0</v>
      </c>
      <c r="M343" t="b">
        <f>OR(ISNUMBER(FIND("fibrosis",C343)),ISNUMBER(FIND("Fibrosis",C343)),ISNUMBER(FIND("fibrot",C343)))</f>
        <v>1</v>
      </c>
      <c r="N343" t="b">
        <f>OR(ISNUMBER(FIND("offspring",C343)),ISNUMBER(FIND("Parental",C343)),ISNUMBER(FIND("parental",C343)),ISNUMBER(FIND("germline",C343)),ISNUMBER(FIND("reproduc",C343)),ISNUMBER(FIND("embryo",C343)))</f>
        <v>0</v>
      </c>
      <c r="O343" t="b">
        <f>OR(ISNUMBER(FIND("metabol",C343)),ISNUMBER(FIND("Metabol",C343)),ISNUMBER(FIND("digest",C343)),ISNUMBER(FIND("mitochon",C343)))</f>
        <v>0</v>
      </c>
      <c r="P343" t="b">
        <f>OR(ISNUMBER(FIND("ecotox",C343)),ISNUMBER(FIND("Ecotox",B343)),ISNUMBER(FIND("ecotox",B343)),ISNUMBER(FIND("Ecotox",C343)))</f>
        <v>0</v>
      </c>
      <c r="Q343" t="b">
        <f>OR(ISNUMBER(FIND("Bioaccum",C343)),ISNUMBER(FIND("bioaccum",C343)),ISNUMBER(FIND("accum",C343)))</f>
        <v>0</v>
      </c>
      <c r="R343" t="b">
        <f>OR(ISNUMBER(FIND("Occupation",C343)),ISNUMBER(FIND("occupation",C343)),ISNUMBER(FIND("worker",C343)),ISNUMBER(FIND("workforce",C343)))</f>
        <v>0</v>
      </c>
      <c r="S343" t="b">
        <f>NOT(OR(F343,G343,H343,I343,J343,K343,L343,M343,N343,O343,P343,Q343,R343))</f>
        <v>0</v>
      </c>
      <c r="U343" t="b">
        <f>OR(Table1[[#This Row],[Inflammation]],Table1[[#This Row],[Immune]])</f>
        <v>1</v>
      </c>
      <c r="V343" t="b">
        <f>IF(OR(Table1[[#This Row],[Rodents]],Table1[[#This Row],[Human]],Table1[[#This Row],[Pig]]),OR(ISNUMBER(FIND("intratrach",C343)),ISNUMBER(FIND("nasal ",C343)),ISNUMBER(FIND("instill",C343))),"NA")</f>
        <v>0</v>
      </c>
      <c r="W343" t="b">
        <f>IF(OR(Table1[[#This Row],[Rodents]],Table1[[#This Row],[Human]],Table1[[#This Row],[Pig]]),OR(ISNUMBER(FIND("dermal",C343)),ISNUMBER(FIND("skin ",C343))),"NA")</f>
        <v>0</v>
      </c>
      <c r="X343" t="b">
        <f>IF(OR(Table1[[#This Row],[Rodents]],Table1[[#This Row],[Human]],Table1[[#This Row],[Pig]]),OR(ISNUMBER(FIND("injected",C343)),ISNUMBER(FIND("periton",C343)),ISNUMBER(FIND("intrascrot",C343))),"NA")</f>
        <v>0</v>
      </c>
      <c r="Y343" t="b">
        <f>IF(OR(Table1[[#This Row],[Rodents]],Table1[[#This Row],[Human]],Table1[[#This Row],[Pig]]),NOT(OR(Table1[[#This Row],[Inhaled/Intratracheal/intranasal]],Table1[[#This Row],[Dermal]],Table1[[#This Row],[Injected]])),"NA")</f>
        <v>1</v>
      </c>
      <c r="AA343" t="b">
        <f>OR(ISNUMBER(FIND("fish ",C343)),ISNUMBER(FIND("Fish ",C343)),ISNUMBER(FIND("aquatic",C343)),ISNUMBER(FIND("daphnids",C343)),ISNUMBER(FIND("Carcinus maenas",C343)),ISNUMBER(FIND("Daphnia",C343)),ISNUMBER(FIND("Ruditapes philippinarum",C343)),ISNUMBER(FIND("daphnia",C343)),ISNUMBER(FIND("marine",C343)),ISNUMBER(FIND("mussel",C343)),ISNUMBER(FIND("algae",C343)),ISNUMBER(FIND("Donax faba",C343)),ISNUMBER(FIND("estuarine",C343)),ISNUMBER(FIND("snail",C343)),ISNUMBER(FIND("Prorocentrum donghaiense",C343)) )</f>
        <v>0</v>
      </c>
      <c r="AB343" t="b">
        <f>OR(ISNUMBER(FIND(" rat ",C343)),ISNUMBER(FIND(" rats ",C343)),ISNUMBER(FIND(" Rats ",C343)),ISNUMBER(FIND(" Rat ",C343)),ISNUMBER(FIND(" rat.",C343)),ISNUMBER(FIND(" rats.",C343)),ISNUMBER(FIND("mouse",C343)),ISNUMBER(FIND("mice",C343)), ISNUMBER(FIND(" Mice",C343)))</f>
        <v>1</v>
      </c>
      <c r="AC343" t="b">
        <f>OR(ISNUMBER(FIND(" cell ",C343)),ISNUMBER(FIND("fibroblast",C343)),ISNUMBER(FIND("macrophage",C343)),ISNUMBER(FIND("epithelial",C343)),ISNUMBER(FIND("endothelial",C343)),ISNUMBER(FIND("neuron",C343)),ISNUMBER(FIND(" cells ",C343)),ISNUMBER(FIND("RBC",C343)),ISNUMBER(FIND("mitochond",C343)),ISNUMBER(FIND("adipocyte",C343)),ISNUMBER(FIND("osteo",C343)),ISNUMBER(FIND("keratin",C343)),ISNUMBER(FIND(" cell's ",C343)),ISNUMBER(FIND("eukary",C343)),ISNUMBER(FIND("sperm",C343)))</f>
        <v>1</v>
      </c>
      <c r="AD343" t="b">
        <f>OR(ISNUMBER(FIND("human",B343)),ISNUMBER(FIND("workers",B343)),ISNUMBER(FIND("workforces",B343)),ISNUMBER(FIND("occupational",B343)),ISNUMBER(FIND("Case report",B343)),ISNUMBER(FIND("Workplaces",B343)),ISNUMBER(FIND("worker",B343)))</f>
        <v>0</v>
      </c>
      <c r="AE343" t="b">
        <f>OR(ISNUMBER(FIND(" plant ",C343)),ISNUMBER(FIND("Plant ",C343)),ISNUMBER(FIND("tomato",C343)),ISNUMBER(FIND("plants",C343)),ISNUMBER(FIND("Plants",C343)),ISNUMBER(FIND("algae",C343)),ISNUMBER(FIND("lettuce",C343)),ISNUMBER(FIND("green gram sprouts ",C343)),ISNUMBER(FIND("Cucurbita pepo",C343)),ISNUMBER(FIND("bean ",C343)),ISNUMBER(FIND("chloroplast",C343)),ISNUMBER(FIND("chlorophyll",C343)),ISNUMBER(FIND("seedling",C343)),ISNUMBER(FIND("canola",C343)),ISNUMBER(FIND("shoot",C343)),ISNUMBER(FIND("photosynthes",C343)),ISNUMBER(FIND(" leaves ",C343)),,ISNUMBER(FIND("agriculture",C343)),ISNUMBER(FIND(" crops ",C343)))</f>
        <v>0</v>
      </c>
      <c r="AF343" t="b">
        <f>OR(ISNUMBER(FIND("bacteria",C343)),ISNUMBER(FIND("Bacteria",C343)),ISNUMBER(FIND("Bacterium",C343)),ISNUMBER(FIND("bacterium",C343)),ISNUMBER(FIND(" coli ",C343)))</f>
        <v>0</v>
      </c>
      <c r="AG343" t="b">
        <f>OR(ISNUMBER(FIND("fungi",C343)),ISNUMBER(FIND("Fungi",C343)),ISNUMBER(FIND("fungus",C343)),ISNUMBER(FIND("Fungus",C343)),ISNUMBER(FIND("mushroom",C343)),ISNUMBER(FIND("Mushroom",C343)),ISNUMBER(FIND(" mold ",C343)))</f>
        <v>0</v>
      </c>
      <c r="AH343" t="b">
        <f>OR(ISNUMBER(FIND("Pig ",C343)),ISNUMBER(FIND("pig ",C343)),ISNUMBER(FIND("Pigs ",C343)),ISNUMBER(FIND("pigs ",C343)))</f>
        <v>0</v>
      </c>
      <c r="AI343" t="b">
        <f>OR(ISNUMBER(FIND(" C. elegans",C343)),ISNUMBER(FIND("Caenorhabditis elegans",C343)),ISNUMBER(FIND("earthworms",C343)),ISNUMBER(FIND(" Ficopomatus enigmaticus",C343)),ISNUMBER(FIND("larva",C343)),ISNUMBER(FIND("Lumbriculus variegatus",C343)),ISNUMBER(FIND("nematode",C343)))</f>
        <v>0</v>
      </c>
      <c r="AJ343" t="b">
        <f>NOT(OR(AA343,AB343,AC343,AD343,AE343,AF343,AG343,AH343,AI343))</f>
        <v>0</v>
      </c>
      <c r="AL343" t="b">
        <f>OR(AA343,AB343,AD343,AE343,AF343,AG343,AH343,AI343)</f>
        <v>1</v>
      </c>
      <c r="AM343" t="b">
        <f>IF(Table1[[#This Row],[In vivo?]],IF(Table1[[#This Row],[Cell]],FALSE,TRUE),FALSE)</f>
        <v>0</v>
      </c>
      <c r="AN343" t="b">
        <f>AND(AC343,AL343)</f>
        <v>1</v>
      </c>
      <c r="AO343" t="b">
        <f>IF(Table1[[#This Row],[Cell]],IF(Table1[[#This Row],[In vivo?]],FALSE,TRUE),FALSE)</f>
        <v>0</v>
      </c>
      <c r="AP343" t="b">
        <f>NOT(OR(Table1[[#This Row],[In vivo?]],Table1[[#This Row],[Only in Cell]]))</f>
        <v>0</v>
      </c>
      <c r="AQ343" t="b">
        <f>IF(OR(Table1[[#This Row],[Rodents]],Table1[[#This Row],[Human]],Table1[[#This Row],[Pig]]),OR(ISNUMBER(FIND("pulmonary",C343)),ISNUMBER(FIND("lung",C343))),"NA")</f>
        <v>1</v>
      </c>
      <c r="AR343" t="b">
        <f>IF(OR(Table1[[#This Row],[Rodents]],Table1[[#This Row],[Human]],Table1[[#This Row],[Pig]]),OR(ISNUMBER(FIND("skin",C343)),ISNUMBER(FIND("dermal",C343))),"NA")</f>
        <v>0</v>
      </c>
      <c r="AS343" t="b">
        <f>IF(OR(Table1[[#This Row],[Rodents]],Table1[[#This Row],[Human]],Table1[[#This Row],[Pig]]),OR(ISNUMBER(FIND("liver",C343)),ISNUMBER(FIND("hepat",C343))),"NA")</f>
        <v>0</v>
      </c>
      <c r="AT343" t="b">
        <f>IF(OR(Table1[[#This Row],[Rodents]],Table1[[#This Row],[Human]],Table1[[#This Row],[Pig]]),OR(ISNUMBER(FIND("kidney",C343)),ISNUMBER(FIND("neph",C343))),"NA")</f>
        <v>0</v>
      </c>
      <c r="AU343" t="b">
        <f>IF(OR(Table1[[#This Row],[Rodents]],Table1[[#This Row],[Human]],Table1[[#This Row],[Pig]]),OR(ISNUMBER(FIND("brain",C343)),ISNUMBER(FIND("neur",C343)),ISNUMBER(FIND("nerv",C343))),"NA")</f>
        <v>0</v>
      </c>
      <c r="AV343" t="b">
        <f>IF(OR(Table1[[#This Row],[Rodents]],Table1[[#This Row],[Human]],Table1[[#This Row],[Pig]]),OR(ISNUMBER(FIND("heart",C343)),ISNUMBER(FIND("cardi",C343))),"NA")</f>
        <v>0</v>
      </c>
      <c r="AW343" t="b">
        <f>IF(OR(Table1[[#This Row],[Rodents]],Table1[[#This Row],[Human]],Table1[[#This Row],[Pig]]),OR(ISNUMBER(FIND("gastro",C343)),ISNUMBER(FIND("intesti",C343)),ISNUMBER(FIND("stomach",C343))),"NA")</f>
        <v>0</v>
      </c>
      <c r="AX343" t="b">
        <f>IF(OR(Table1[[#This Row],[Rodents]],Table1[[#This Row],[Human]],Table1[[#This Row],[Pig]]),NOT(OR(AQ343,AR343,AS343,AT343,AU343,AV343,AW343)),"NA")</f>
        <v>0</v>
      </c>
      <c r="AY343" t="b">
        <f>OR(ISNUMBER(FIND("SWCNT",C343)),ISNUMBER(FIND("SWNT",C343)),ISNUMBER(FIND("single-wall",C343)),ISNUMBER(FIND("single wall",C343)),ISNUMBER(FIND("Single wall",C343)),ISNUMBER(FIND("Single-wall",C343)),ISNUMBER(FIND("SWCNT",B343)),ISNUMBER(FIND("SWNT",B343)),ISNUMBER(FIND("single-wall",B343)),ISNUMBER(FIND("single wall",B343)),ISNUMBER(FIND("Single-wall",B343)),ISNUMBER(FIND("Single wall",B343)))</f>
        <v>0</v>
      </c>
      <c r="AZ343" t="b">
        <f>OR(ISNUMBER(FIND("MWCNT",C343)),ISNUMBER(FIND("MWNT",C343)),ISNUMBER(FIND("multi-wall",C343)),ISNUMBER(FIND("multi wall",C343)),ISNUMBER(FIND("multiwall",C343)),ISNUMBER(FIND("Multi-wall",C343)),ISNUMBER(FIND("Multi wall",C343)),ISNUMBER(FIND("Multiwall",C343)),ISNUMBER(FIND("MWCNT",B343)),ISNUMBER(FIND("MWNT",B343)),ISNUMBER(FIND("multi-wall",B343)),ISNUMBER(FIND("multi wall",B343)),ISNUMBER(FIND("multiwall",B343)),ISNUMBER(FIND("Multi-wall",B343)),ISNUMBER(FIND("Multi wall",B343)),ISNUMBER(FIND("Multiwall",B343)),ISNUMBER(FIND("Double-wall",B343)),ISNUMBER(FIND("Double wall",B343)),ISNUMBER(FIND("Doublewall",B343)),ISNUMBER(FIND("double-wall",B343)),ISNUMBER(FIND("double wall",B343)),ISNUMBER(FIND("doublewall",B343)))</f>
        <v>1</v>
      </c>
      <c r="BA343" t="b">
        <f>AND(Table1[[#This Row],[SWCNT]],Table1[[#This Row],[MWCNT]])</f>
        <v>0</v>
      </c>
      <c r="BB343" t="b">
        <f>IF(Table1[[#This Row],[SWCNT]]=TRUE,FALSE,IF(Table1[[#This Row],[MWCNT]]=TRUE,FALSE,TRUE))</f>
        <v>0</v>
      </c>
      <c r="BC343" s="18"/>
    </row>
    <row r="344" spans="1:55" ht="166.5">
      <c r="A344" t="s">
        <v>3713</v>
      </c>
      <c r="B344" s="2" t="s">
        <v>3714</v>
      </c>
      <c r="C344" s="16" t="s">
        <v>3715</v>
      </c>
      <c r="D344" s="17" t="s">
        <v>221</v>
      </c>
      <c r="E344" s="2">
        <v>2014</v>
      </c>
      <c r="F344" t="b">
        <f>OR(ISNUMBER(FIND("cytotoxic",C344)),ISNUMBER(FIND("Cytotoxic",C344)),ISNUMBER(FIND("cellular toxicity",C344)),ISNUMBER(FIND("cell death",C344)),ISNUMBER(FIND("viable",C344)),ISNUMBER(FIND("phytotoxic",C344)),ISNUMBER(FIND("acute toxicity",C344)),ISNUMBER(FIND("MTT",C344)),ISNUMBER(FIND("survival",C344)),ISNUMBER(FIND("prolifer",C344)),ISNUMBER(FIND("apoptosis",C344)),ISNUMBER(FIND("neurotoxic",C344)),ISNUMBER(FIND("  lysis ",C344)),ISNUMBER(FIND("necrosis",C344)),ISNUMBER(FIND("cellular death",C344))*3,ISNUMBER(FIND("LDH",C344)),ISNUMBER(FIND("Acute toxicity",C344)))</f>
        <v>0</v>
      </c>
      <c r="G344" t="b">
        <f>OR(ISNUMBER(FIND("genotoxic",C344)),ISNUMBER(FIND("genotoxicity",C344)),ISNUMBER(FIND("DNA damage",C344)),ISNUMBER(FIND("DNA",C344)),ISNUMBER(FIND("RNA",C344)),ISNUMBER(FIND("mesothelioma",C344)),ISNUMBER(FIND("carcino",C344)),ISNUMBER(FIND("mutagen",C344)),ISNUMBER(FIND("genetic",C344)))</f>
        <v>1</v>
      </c>
      <c r="H344" t="b">
        <f>OR(ISNUMBER(FIND("inflammatory",C344)),ISNUMBER(FIND("inflamm",C344)))</f>
        <v>1</v>
      </c>
      <c r="I344" t="b">
        <f>OR(ISNUMBER(FIND("immune",C344)),ISNUMBER(FIND("immunological",C344)),ISNUMBER(FIND("interleuk",C344)),ISNUMBER(FIND("platelet activation",C344)),ISNUMBER(FIND("monocyte",C344)),ISNUMBER(FIND("leukocyte",C344)),ISNUMBER(FIND("cytokine",C344)),ISNUMBER(FIND("CD4",C344)),ISNUMBER(FIND("CD8",C344)),ISNUMBER(FIND("T-cell",C344)))</f>
        <v>0</v>
      </c>
      <c r="J344" t="b">
        <f>OR(ISNUMBER(FIND("reactive oxygen",C344)),ISNUMBER(FIND("ROS",C344)),ISNUMBER(FIND("free radical",C344)),ISNUMBER(FIND("oxidative stress",C344)),ISNUMBER(FIND("peroxid",C344)),ISNUMBER(FIND("oxidative",C344)),ISNUMBER(FIND("antioxid",C344)))</f>
        <v>0</v>
      </c>
      <c r="K344" t="b">
        <f>OR(ISNUMBER(FIND("autophag",C344)))</f>
        <v>0</v>
      </c>
      <c r="L344" t="b">
        <f>OR(ISNUMBER(FIND("morpholog",C344)))</f>
        <v>0</v>
      </c>
      <c r="M344" t="b">
        <f>OR(ISNUMBER(FIND("fibrosis",C344)),ISNUMBER(FIND("Fibrosis",C344)),ISNUMBER(FIND("fibrot",C344)))</f>
        <v>0</v>
      </c>
      <c r="N344" t="b">
        <f>OR(ISNUMBER(FIND("offspring",C344)),ISNUMBER(FIND("Parental",C344)),ISNUMBER(FIND("parental",C344)),ISNUMBER(FIND("germline",C344)),ISNUMBER(FIND("reproduc",C344)),ISNUMBER(FIND("embryo",C344)))</f>
        <v>0</v>
      </c>
      <c r="O344" t="b">
        <f>OR(ISNUMBER(FIND("metabol",C344)),ISNUMBER(FIND("Metabol",C344)),ISNUMBER(FIND("digest",C344)),ISNUMBER(FIND("mitochon",C344)))</f>
        <v>0</v>
      </c>
      <c r="P344" t="b">
        <f>OR(ISNUMBER(FIND("ecotox",C344)),ISNUMBER(FIND("Ecotox",B344)),ISNUMBER(FIND("ecotox",B344)),ISNUMBER(FIND("Ecotox",C344)))</f>
        <v>0</v>
      </c>
      <c r="Q344" t="b">
        <f>OR(ISNUMBER(FIND("Bioaccum",C344)),ISNUMBER(FIND("bioaccum",C344)),ISNUMBER(FIND("accum",C344)))</f>
        <v>0</v>
      </c>
      <c r="R344" t="b">
        <f>OR(ISNUMBER(FIND("Occupation",C344)),ISNUMBER(FIND("occupation",C344)),ISNUMBER(FIND("worker",C344)),ISNUMBER(FIND("workforce",C344)))</f>
        <v>0</v>
      </c>
      <c r="S344" t="b">
        <f>NOT(OR(F344,G344,H344,I344,J344,K344,L344,M344,N344,O344,P344,Q344,R344))</f>
        <v>0</v>
      </c>
      <c r="U344" t="b">
        <f>OR(Table1[[#This Row],[Inflammation]],Table1[[#This Row],[Immune]])</f>
        <v>1</v>
      </c>
      <c r="V344" t="str">
        <f>IF(OR(Table1[[#This Row],[Rodents]],Table1[[#This Row],[Human]],Table1[[#This Row],[Pig]]),OR(ISNUMBER(FIND("intratrach",C344)),ISNUMBER(FIND("nasal ",C344)),ISNUMBER(FIND("instill",C344))),"NA")</f>
        <v>NA</v>
      </c>
      <c r="W344" t="str">
        <f>IF(OR(Table1[[#This Row],[Rodents]],Table1[[#This Row],[Human]],Table1[[#This Row],[Pig]]),OR(ISNUMBER(FIND("dermal",C344)),ISNUMBER(FIND("skin ",C344))),"NA")</f>
        <v>NA</v>
      </c>
      <c r="X344" t="str">
        <f>IF(OR(Table1[[#This Row],[Rodents]],Table1[[#This Row],[Human]],Table1[[#This Row],[Pig]]),OR(ISNUMBER(FIND("injected",C344)),ISNUMBER(FIND("periton",C344)),ISNUMBER(FIND("intrascrot",C344))),"NA")</f>
        <v>NA</v>
      </c>
      <c r="Y344" t="str">
        <f>IF(OR(Table1[[#This Row],[Rodents]],Table1[[#This Row],[Human]],Table1[[#This Row],[Pig]]),NOT(OR(Table1[[#This Row],[Inhaled/Intratracheal/intranasal]],Table1[[#This Row],[Dermal]],Table1[[#This Row],[Injected]])),"NA")</f>
        <v>NA</v>
      </c>
      <c r="AA344" t="b">
        <f>OR(ISNUMBER(FIND("fish ",C344)),ISNUMBER(FIND("Fish ",C344)),ISNUMBER(FIND("aquatic",C344)),ISNUMBER(FIND("daphnids",C344)),ISNUMBER(FIND("Carcinus maenas",C344)),ISNUMBER(FIND("Daphnia",C344)),ISNUMBER(FIND("Ruditapes philippinarum",C344)),ISNUMBER(FIND("daphnia",C344)),ISNUMBER(FIND("marine",C344)),ISNUMBER(FIND("mussel",C344)),ISNUMBER(FIND("algae",C344)),ISNUMBER(FIND("Donax faba",C344)),ISNUMBER(FIND("estuarine",C344)),ISNUMBER(FIND("snail",C344)),ISNUMBER(FIND("Prorocentrum donghaiense",C344)) )</f>
        <v>1</v>
      </c>
      <c r="AB344" t="b">
        <f>OR(ISNUMBER(FIND(" rat ",C344)),ISNUMBER(FIND(" rats ",C344)),ISNUMBER(FIND(" Rats ",C344)),ISNUMBER(FIND(" Rat ",C344)),ISNUMBER(FIND(" rat.",C344)),ISNUMBER(FIND(" rats.",C344)),ISNUMBER(FIND("mouse",C344)),ISNUMBER(FIND("mice",C344)), ISNUMBER(FIND(" Mice",C344)))</f>
        <v>0</v>
      </c>
      <c r="AC344" t="b">
        <f>OR(ISNUMBER(FIND(" cell ",C344)),ISNUMBER(FIND("fibroblast",C344)),ISNUMBER(FIND("macrophage",C344)),ISNUMBER(FIND("epithelial",C344)),ISNUMBER(FIND("endothelial",C344)),ISNUMBER(FIND("neuron",C344)),ISNUMBER(FIND(" cells ",C344)),ISNUMBER(FIND("RBC",C344)),ISNUMBER(FIND("mitochond",C344)),ISNUMBER(FIND("adipocyte",C344)),ISNUMBER(FIND("osteo",C344)),ISNUMBER(FIND("keratin",C344)),ISNUMBER(FIND(" cell's ",C344)),ISNUMBER(FIND("eukary",C344)),ISNUMBER(FIND("sperm",C344)))</f>
        <v>0</v>
      </c>
      <c r="AD344" t="b">
        <f>OR(ISNUMBER(FIND("human",B344)),ISNUMBER(FIND("workers",B344)),ISNUMBER(FIND("workforces",B344)),ISNUMBER(FIND("occupational",B344)),ISNUMBER(FIND("Case report",B344)),ISNUMBER(FIND("Workplaces",B344)),ISNUMBER(FIND("worker",B344)))</f>
        <v>0</v>
      </c>
      <c r="AE344" t="b">
        <f>OR(ISNUMBER(FIND(" plant ",C344)),ISNUMBER(FIND("Plant ",C344)),ISNUMBER(FIND("tomato",C344)),ISNUMBER(FIND("plants",C344)),ISNUMBER(FIND("Plants",C344)),ISNUMBER(FIND("algae",C344)),ISNUMBER(FIND("lettuce",C344)),ISNUMBER(FIND("green gram sprouts ",C344)),ISNUMBER(FIND("Cucurbita pepo",C344)),ISNUMBER(FIND("bean ",C344)),ISNUMBER(FIND("chloroplast",C344)),ISNUMBER(FIND("chlorophyll",C344)),ISNUMBER(FIND("seedling",C344)),ISNUMBER(FIND("canola",C344)),ISNUMBER(FIND("shoot",C344)),ISNUMBER(FIND("photosynthes",C344)),ISNUMBER(FIND(" leaves ",C344)),,ISNUMBER(FIND("agriculture",C344)),ISNUMBER(FIND(" crops ",C344)))</f>
        <v>0</v>
      </c>
      <c r="AF344" t="b">
        <f>OR(ISNUMBER(FIND("bacteria",C344)),ISNUMBER(FIND("Bacteria",C344)),ISNUMBER(FIND("Bacterium",C344)),ISNUMBER(FIND("bacterium",C344)),ISNUMBER(FIND(" coli ",C344)))</f>
        <v>0</v>
      </c>
      <c r="AG344" t="b">
        <f>OR(ISNUMBER(FIND("fungi",C344)),ISNUMBER(FIND("Fungi",C344)),ISNUMBER(FIND("fungus",C344)),ISNUMBER(FIND("Fungus",C344)),ISNUMBER(FIND("mushroom",C344)),ISNUMBER(FIND("Mushroom",C344)),ISNUMBER(FIND(" mold ",C344)))</f>
        <v>0</v>
      </c>
      <c r="AH344" t="b">
        <f>OR(ISNUMBER(FIND("Pig ",C344)),ISNUMBER(FIND("pig ",C344)),ISNUMBER(FIND("Pigs ",C344)),ISNUMBER(FIND("pigs ",C344)))</f>
        <v>0</v>
      </c>
      <c r="AI344" t="b">
        <f>OR(ISNUMBER(FIND(" C. elegans",C344)),ISNUMBER(FIND("Caenorhabditis elegans",C344)),ISNUMBER(FIND("earthworms",C344)),ISNUMBER(FIND(" Ficopomatus enigmaticus",C344)),ISNUMBER(FIND("larva",C344)),ISNUMBER(FIND("Lumbriculus variegatus",C344)),ISNUMBER(FIND("nematode",C344)))</f>
        <v>0</v>
      </c>
      <c r="AJ344" t="b">
        <f>NOT(OR(AA344,AB344,AC344,AD344,AE344,AF344,AG344,AH344,AI344))</f>
        <v>0</v>
      </c>
      <c r="AL344" t="b">
        <f>OR(AA344,AB344,AD344,AE344,AF344,AG344,AH344,AI344)</f>
        <v>1</v>
      </c>
      <c r="AM344" t="b">
        <f>IF(Table1[[#This Row],[In vivo?]],IF(Table1[[#This Row],[Cell]],FALSE,TRUE),FALSE)</f>
        <v>1</v>
      </c>
      <c r="AN344" t="b">
        <f>AND(AC344,AL344)</f>
        <v>0</v>
      </c>
      <c r="AO344" t="b">
        <f>IF(Table1[[#This Row],[Cell]],IF(Table1[[#This Row],[In vivo?]],FALSE,TRUE),FALSE)</f>
        <v>0</v>
      </c>
      <c r="AP344" t="b">
        <f>NOT(OR(Table1[[#This Row],[In vivo?]],Table1[[#This Row],[Only in Cell]]))</f>
        <v>0</v>
      </c>
      <c r="AQ344" t="str">
        <f>IF(OR(Table1[[#This Row],[Rodents]],Table1[[#This Row],[Human]],Table1[[#This Row],[Pig]]),OR(ISNUMBER(FIND("pulmonary",C344)),ISNUMBER(FIND("lung",C344))),"NA")</f>
        <v>NA</v>
      </c>
      <c r="AR344" t="str">
        <f>IF(OR(Table1[[#This Row],[Rodents]],Table1[[#This Row],[Human]],Table1[[#This Row],[Pig]]),OR(ISNUMBER(FIND("skin",C344)),ISNUMBER(FIND("dermal",C344))),"NA")</f>
        <v>NA</v>
      </c>
      <c r="AS344" t="str">
        <f>IF(OR(Table1[[#This Row],[Rodents]],Table1[[#This Row],[Human]],Table1[[#This Row],[Pig]]),OR(ISNUMBER(FIND("liver",C344)),ISNUMBER(FIND("hepat",C344))),"NA")</f>
        <v>NA</v>
      </c>
      <c r="AT344" t="str">
        <f>IF(OR(Table1[[#This Row],[Rodents]],Table1[[#This Row],[Human]],Table1[[#This Row],[Pig]]),OR(ISNUMBER(FIND("kidney",C344)),ISNUMBER(FIND("neph",C344))),"NA")</f>
        <v>NA</v>
      </c>
      <c r="AU344" t="str">
        <f>IF(OR(Table1[[#This Row],[Rodents]],Table1[[#This Row],[Human]],Table1[[#This Row],[Pig]]),OR(ISNUMBER(FIND("brain",C344)),ISNUMBER(FIND("neur",C344)),ISNUMBER(FIND("nerv",C344))),"NA")</f>
        <v>NA</v>
      </c>
      <c r="AV344" t="str">
        <f>IF(OR(Table1[[#This Row],[Rodents]],Table1[[#This Row],[Human]],Table1[[#This Row],[Pig]]),OR(ISNUMBER(FIND("heart",C344)),ISNUMBER(FIND("cardi",C344))),"NA")</f>
        <v>NA</v>
      </c>
      <c r="AW344" t="str">
        <f>IF(OR(Table1[[#This Row],[Rodents]],Table1[[#This Row],[Human]],Table1[[#This Row],[Pig]]),OR(ISNUMBER(FIND("gastro",C344)),ISNUMBER(FIND("intesti",C344)),ISNUMBER(FIND("stomach",C344))),"NA")</f>
        <v>NA</v>
      </c>
      <c r="AX344" t="str">
        <f>IF(OR(Table1[[#This Row],[Rodents]],Table1[[#This Row],[Human]],Table1[[#This Row],[Pig]]),NOT(OR(AQ344,AR344,AS344,AT344,AU344,AV344,AW344)),"NA")</f>
        <v>NA</v>
      </c>
      <c r="AY344" t="b">
        <f>OR(ISNUMBER(FIND("SWCNT",C344)),ISNUMBER(FIND("SWNT",C344)),ISNUMBER(FIND("single-wall",C344)),ISNUMBER(FIND("single wall",C344)),ISNUMBER(FIND("Single wall",C344)),ISNUMBER(FIND("Single-wall",C344)),ISNUMBER(FIND("SWCNT",B344)),ISNUMBER(FIND("SWNT",B344)),ISNUMBER(FIND("single-wall",B344)),ISNUMBER(FIND("single wall",B344)),ISNUMBER(FIND("Single-wall",B344)),ISNUMBER(FIND("Single wall",B344)))</f>
        <v>0</v>
      </c>
      <c r="AZ344" t="b">
        <f>OR(ISNUMBER(FIND("MWCNT",C344)),ISNUMBER(FIND("MWNT",C344)),ISNUMBER(FIND("multi-wall",C344)),ISNUMBER(FIND("multi wall",C344)),ISNUMBER(FIND("multiwall",C344)),ISNUMBER(FIND("Multi-wall",C344)),ISNUMBER(FIND("Multi wall",C344)),ISNUMBER(FIND("Multiwall",C344)),ISNUMBER(FIND("MWCNT",B344)),ISNUMBER(FIND("MWNT",B344)),ISNUMBER(FIND("multi-wall",B344)),ISNUMBER(FIND("multi wall",B344)),ISNUMBER(FIND("multiwall",B344)),ISNUMBER(FIND("Multi-wall",B344)),ISNUMBER(FIND("Multi wall",B344)),ISNUMBER(FIND("Multiwall",B344)),ISNUMBER(FIND("Double-wall",B344)),ISNUMBER(FIND("Double wall",B344)),ISNUMBER(FIND("Doublewall",B344)),ISNUMBER(FIND("double-wall",B344)),ISNUMBER(FIND("double wall",B344)),ISNUMBER(FIND("doublewall",B344)))</f>
        <v>1</v>
      </c>
      <c r="BA344" t="b">
        <f>AND(Table1[[#This Row],[SWCNT]],Table1[[#This Row],[MWCNT]])</f>
        <v>0</v>
      </c>
      <c r="BB344" t="b">
        <f>IF(Table1[[#This Row],[SWCNT]]=TRUE,FALSE,IF(Table1[[#This Row],[MWCNT]]=TRUE,FALSE,TRUE))</f>
        <v>0</v>
      </c>
      <c r="BC344" s="18"/>
    </row>
    <row r="345" spans="1:55" ht="351.5">
      <c r="A345" t="s">
        <v>3716</v>
      </c>
      <c r="B345" s="2" t="s">
        <v>3718</v>
      </c>
      <c r="C345" s="16" t="s">
        <v>3720</v>
      </c>
      <c r="D345" s="17" t="s">
        <v>678</v>
      </c>
      <c r="E345" s="2">
        <v>2014</v>
      </c>
      <c r="F345" t="b">
        <f>OR(ISNUMBER(FIND("cytotoxic",C345)),ISNUMBER(FIND("Cytotoxic",C345)),ISNUMBER(FIND("cellular toxicity",C345)),ISNUMBER(FIND("cell death",C345)),ISNUMBER(FIND("viable",C345)),ISNUMBER(FIND("phytotoxic",C345)),ISNUMBER(FIND("acute toxicity",C345)),ISNUMBER(FIND("MTT",C345)),ISNUMBER(FIND("survival",C345)),ISNUMBER(FIND("prolifer",C345)),ISNUMBER(FIND("apoptosis",C345)),ISNUMBER(FIND("neurotoxic",C345)),ISNUMBER(FIND("  lysis ",C345)),ISNUMBER(FIND("necrosis",C345)),ISNUMBER(FIND("cellular death",C345))*3,ISNUMBER(FIND("LDH",C345)),ISNUMBER(FIND("Acute toxicity",C345)))</f>
        <v>1</v>
      </c>
      <c r="G345" t="b">
        <f>OR(ISNUMBER(FIND("genotoxic",C345)),ISNUMBER(FIND("genotoxicity",C345)),ISNUMBER(FIND("DNA damage",C345)),ISNUMBER(FIND("DNA",C345)),ISNUMBER(FIND("RNA",C345)),ISNUMBER(FIND("mesothelioma",C345)),ISNUMBER(FIND("carcino",C345)),ISNUMBER(FIND("mutagen",C345)),ISNUMBER(FIND("genetic",C345)))</f>
        <v>1</v>
      </c>
      <c r="H345" t="b">
        <f>OR(ISNUMBER(FIND("inflammatory",C345)),ISNUMBER(FIND("inflamm",C345)))</f>
        <v>1</v>
      </c>
      <c r="I345" t="b">
        <f>OR(ISNUMBER(FIND("immune",C345)),ISNUMBER(FIND("immunological",C345)),ISNUMBER(FIND("interleuk",C345)),ISNUMBER(FIND("platelet activation",C345)),ISNUMBER(FIND("monocyte",C345)),ISNUMBER(FIND("leukocyte",C345)),ISNUMBER(FIND("cytokine",C345)),ISNUMBER(FIND("CD4",C345)),ISNUMBER(FIND("CD8",C345)),ISNUMBER(FIND("T-cell",C345)))</f>
        <v>1</v>
      </c>
      <c r="J345" t="b">
        <f>OR(ISNUMBER(FIND("reactive oxygen",C345)),ISNUMBER(FIND("ROS",C345)),ISNUMBER(FIND("free radical",C345)),ISNUMBER(FIND("oxidative stress",C345)),ISNUMBER(FIND("peroxid",C345)),ISNUMBER(FIND("oxidative",C345)),ISNUMBER(FIND("antioxid",C345)))</f>
        <v>0</v>
      </c>
      <c r="K345" t="b">
        <f>OR(ISNUMBER(FIND("autophag",C345)))</f>
        <v>0</v>
      </c>
      <c r="L345" t="b">
        <f>OR(ISNUMBER(FIND("morpholog",C345)))</f>
        <v>0</v>
      </c>
      <c r="M345" t="b">
        <f>OR(ISNUMBER(FIND("fibrosis",C345)),ISNUMBER(FIND("Fibrosis",C345)),ISNUMBER(FIND("fibrot",C345)))</f>
        <v>1</v>
      </c>
      <c r="N345" t="b">
        <f>OR(ISNUMBER(FIND("offspring",C345)),ISNUMBER(FIND("Parental",C345)),ISNUMBER(FIND("parental",C345)),ISNUMBER(FIND("germline",C345)),ISNUMBER(FIND("reproduc",C345)),ISNUMBER(FIND("embryo",C345)))</f>
        <v>0</v>
      </c>
      <c r="O345" t="b">
        <f>OR(ISNUMBER(FIND("metabol",C345)),ISNUMBER(FIND("Metabol",C345)),ISNUMBER(FIND("digest",C345)),ISNUMBER(FIND("mitochon",C345)))</f>
        <v>0</v>
      </c>
      <c r="P345" t="b">
        <f>OR(ISNUMBER(FIND("ecotox",C345)),ISNUMBER(FIND("Ecotox",B345)),ISNUMBER(FIND("ecotox",B345)),ISNUMBER(FIND("Ecotox",C345)))</f>
        <v>0</v>
      </c>
      <c r="Q345" t="b">
        <f>OR(ISNUMBER(FIND("Bioaccum",C345)),ISNUMBER(FIND("bioaccum",C345)),ISNUMBER(FIND("accum",C345)))</f>
        <v>0</v>
      </c>
      <c r="R345" t="b">
        <f>OR(ISNUMBER(FIND("Occupation",C345)),ISNUMBER(FIND("occupation",C345)),ISNUMBER(FIND("worker",C345)),ISNUMBER(FIND("workforce",C345)))</f>
        <v>0</v>
      </c>
      <c r="S345" t="b">
        <f>NOT(OR(F345,G345,H345,I345,J345,K345,L345,M345,N345,O345,P345,Q345,R345))</f>
        <v>0</v>
      </c>
      <c r="U345" t="b">
        <f>OR(Table1[[#This Row],[Inflammation]],Table1[[#This Row],[Immune]])</f>
        <v>1</v>
      </c>
      <c r="V345" t="b">
        <f>IF(OR(Table1[[#This Row],[Rodents]],Table1[[#This Row],[Human]],Table1[[#This Row],[Pig]]),OR(ISNUMBER(FIND("intratrach",C345)),ISNUMBER(FIND("nasal ",C345)),ISNUMBER(FIND("instill",C345))),"NA")</f>
        <v>0</v>
      </c>
      <c r="W345" t="b">
        <f>IF(OR(Table1[[#This Row],[Rodents]],Table1[[#This Row],[Human]],Table1[[#This Row],[Pig]]),OR(ISNUMBER(FIND("dermal",C345)),ISNUMBER(FIND("skin ",C345))),"NA")</f>
        <v>0</v>
      </c>
      <c r="X345" t="b">
        <f>IF(OR(Table1[[#This Row],[Rodents]],Table1[[#This Row],[Human]],Table1[[#This Row],[Pig]]),OR(ISNUMBER(FIND("injected",C345)),ISNUMBER(FIND("periton",C345)),ISNUMBER(FIND("intrascrot",C345))),"NA")</f>
        <v>0</v>
      </c>
      <c r="Y345" t="b">
        <f>IF(OR(Table1[[#This Row],[Rodents]],Table1[[#This Row],[Human]],Table1[[#This Row],[Pig]]),NOT(OR(Table1[[#This Row],[Inhaled/Intratracheal/intranasal]],Table1[[#This Row],[Dermal]],Table1[[#This Row],[Injected]])),"NA")</f>
        <v>1</v>
      </c>
      <c r="AA345" t="b">
        <f>OR(ISNUMBER(FIND("fish ",C345)),ISNUMBER(FIND("Fish ",C345)),ISNUMBER(FIND("aquatic",C345)),ISNUMBER(FIND("daphnids",C345)),ISNUMBER(FIND("Carcinus maenas",C345)),ISNUMBER(FIND("Daphnia",C345)),ISNUMBER(FIND("Ruditapes philippinarum",C345)),ISNUMBER(FIND("daphnia",C345)),ISNUMBER(FIND("marine",C345)),ISNUMBER(FIND("mussel",C345)),ISNUMBER(FIND("algae",C345)),ISNUMBER(FIND("Donax faba",C345)),ISNUMBER(FIND("estuarine",C345)),ISNUMBER(FIND("snail",C345)),ISNUMBER(FIND("Prorocentrum donghaiense",C345)) )</f>
        <v>0</v>
      </c>
      <c r="AB345" t="b">
        <f>OR(ISNUMBER(FIND(" rat ",C345)),ISNUMBER(FIND(" rats ",C345)),ISNUMBER(FIND(" Rats ",C345)),ISNUMBER(FIND(" Rat ",C345)),ISNUMBER(FIND(" rat.",C345)),ISNUMBER(FIND(" rats.",C345)),ISNUMBER(FIND("mouse",C345)),ISNUMBER(FIND("mice",C345)), ISNUMBER(FIND(" Mice",C345)))</f>
        <v>1</v>
      </c>
      <c r="AC345" t="b">
        <f>OR(ISNUMBER(FIND(" cell ",C345)),ISNUMBER(FIND("fibroblast",C345)),ISNUMBER(FIND("macrophage",C345)),ISNUMBER(FIND("epithelial",C345)),ISNUMBER(FIND("endothelial",C345)),ISNUMBER(FIND("neuron",C345)),ISNUMBER(FIND(" cells ",C345)),ISNUMBER(FIND("RBC",C345)),ISNUMBER(FIND("mitochond",C345)),ISNUMBER(FIND("adipocyte",C345)),ISNUMBER(FIND("osteo",C345)),ISNUMBER(FIND("keratin",C345)),ISNUMBER(FIND(" cell's ",C345)),ISNUMBER(FIND("eukary",C345)),ISNUMBER(FIND("sperm",C345)))</f>
        <v>1</v>
      </c>
      <c r="AD345" t="b">
        <f>OR(ISNUMBER(FIND("human",B345)),ISNUMBER(FIND("workers",B345)),ISNUMBER(FIND("workforces",B345)),ISNUMBER(FIND("occupational",B345)),ISNUMBER(FIND("Case report",B345)),ISNUMBER(FIND("Workplaces",B345)),ISNUMBER(FIND("worker",B345)))</f>
        <v>0</v>
      </c>
      <c r="AE345" t="b">
        <f>OR(ISNUMBER(FIND(" plant ",C345)),ISNUMBER(FIND("Plant ",C345)),ISNUMBER(FIND("tomato",C345)),ISNUMBER(FIND("plants",C345)),ISNUMBER(FIND("Plants",C345)),ISNUMBER(FIND("algae",C345)),ISNUMBER(FIND("lettuce",C345)),ISNUMBER(FIND("green gram sprouts ",C345)),ISNUMBER(FIND("Cucurbita pepo",C345)),ISNUMBER(FIND("bean ",C345)),ISNUMBER(FIND("chloroplast",C345)),ISNUMBER(FIND("chlorophyll",C345)),ISNUMBER(FIND("seedling",C345)),ISNUMBER(FIND("canola",C345)),ISNUMBER(FIND("shoot",C345)),ISNUMBER(FIND("photosynthes",C345)),ISNUMBER(FIND(" leaves ",C345)),,ISNUMBER(FIND("agriculture",C345)),ISNUMBER(FIND(" crops ",C345)))</f>
        <v>0</v>
      </c>
      <c r="AF345" t="b">
        <f>OR(ISNUMBER(FIND("bacteria",C345)),ISNUMBER(FIND("Bacteria",C345)),ISNUMBER(FIND("Bacterium",C345)),ISNUMBER(FIND("bacterium",C345)),ISNUMBER(FIND(" coli ",C345)))</f>
        <v>0</v>
      </c>
      <c r="AG345" t="b">
        <f>OR(ISNUMBER(FIND("fungi",C345)),ISNUMBER(FIND("Fungi",C345)),ISNUMBER(FIND("fungus",C345)),ISNUMBER(FIND("Fungus",C345)),ISNUMBER(FIND("mushroom",C345)),ISNUMBER(FIND("Mushroom",C345)),ISNUMBER(FIND(" mold ",C345)))</f>
        <v>0</v>
      </c>
      <c r="AH345" t="b">
        <f>OR(ISNUMBER(FIND("Pig ",C345)),ISNUMBER(FIND("pig ",C345)),ISNUMBER(FIND("Pigs ",C345)),ISNUMBER(FIND("pigs ",C345)))</f>
        <v>0</v>
      </c>
      <c r="AI345" t="b">
        <f>OR(ISNUMBER(FIND(" C. elegans",C345)),ISNUMBER(FIND("Caenorhabditis elegans",C345)),ISNUMBER(FIND("earthworms",C345)),ISNUMBER(FIND(" Ficopomatus enigmaticus",C345)),ISNUMBER(FIND("larva",C345)),ISNUMBER(FIND("Lumbriculus variegatus",C345)),ISNUMBER(FIND("nematode",C345)))</f>
        <v>0</v>
      </c>
      <c r="AJ345" t="b">
        <f>NOT(OR(AA345,AB345,AC345,AD345,AE345,AF345,AG345,AH345,AI345))</f>
        <v>0</v>
      </c>
      <c r="AL345" t="b">
        <f>OR(AA345,AB345,AD345,AE345,AF345,AG345,AH345,AI345)</f>
        <v>1</v>
      </c>
      <c r="AM345" t="b">
        <f>IF(Table1[[#This Row],[In vivo?]],IF(Table1[[#This Row],[Cell]],FALSE,TRUE),FALSE)</f>
        <v>0</v>
      </c>
      <c r="AN345" t="b">
        <f>AND(AC345,AL345)</f>
        <v>1</v>
      </c>
      <c r="AO345" t="b">
        <f>IF(Table1[[#This Row],[Cell]],IF(Table1[[#This Row],[In vivo?]],FALSE,TRUE),FALSE)</f>
        <v>0</v>
      </c>
      <c r="AP345" t="b">
        <f>NOT(OR(Table1[[#This Row],[In vivo?]],Table1[[#This Row],[Only in Cell]]))</f>
        <v>0</v>
      </c>
      <c r="AQ345" t="b">
        <f>IF(OR(Table1[[#This Row],[Rodents]],Table1[[#This Row],[Human]],Table1[[#This Row],[Pig]]),OR(ISNUMBER(FIND("pulmonary",C345)),ISNUMBER(FIND("lung",C345))),"NA")</f>
        <v>1</v>
      </c>
      <c r="AR345" t="b">
        <f>IF(OR(Table1[[#This Row],[Rodents]],Table1[[#This Row],[Human]],Table1[[#This Row],[Pig]]),OR(ISNUMBER(FIND("skin",C345)),ISNUMBER(FIND("dermal",C345))),"NA")</f>
        <v>0</v>
      </c>
      <c r="AS345" t="b">
        <f>IF(OR(Table1[[#This Row],[Rodents]],Table1[[#This Row],[Human]],Table1[[#This Row],[Pig]]),OR(ISNUMBER(FIND("liver",C345)),ISNUMBER(FIND("hepat",C345))),"NA")</f>
        <v>0</v>
      </c>
      <c r="AT345" t="b">
        <f>IF(OR(Table1[[#This Row],[Rodents]],Table1[[#This Row],[Human]],Table1[[#This Row],[Pig]]),OR(ISNUMBER(FIND("kidney",C345)),ISNUMBER(FIND("neph",C345))),"NA")</f>
        <v>0</v>
      </c>
      <c r="AU345" t="b">
        <f>IF(OR(Table1[[#This Row],[Rodents]],Table1[[#This Row],[Human]],Table1[[#This Row],[Pig]]),OR(ISNUMBER(FIND("brain",C345)),ISNUMBER(FIND("neur",C345)),ISNUMBER(FIND("nerv",C345))),"NA")</f>
        <v>0</v>
      </c>
      <c r="AV345" t="b">
        <f>IF(OR(Table1[[#This Row],[Rodents]],Table1[[#This Row],[Human]],Table1[[#This Row],[Pig]]),OR(ISNUMBER(FIND("heart",C345)),ISNUMBER(FIND("cardi",C345))),"NA")</f>
        <v>0</v>
      </c>
      <c r="AW345" t="b">
        <f>IF(OR(Table1[[#This Row],[Rodents]],Table1[[#This Row],[Human]],Table1[[#This Row],[Pig]]),OR(ISNUMBER(FIND("gastro",C345)),ISNUMBER(FIND("intesti",C345)),ISNUMBER(FIND("stomach",C345))),"NA")</f>
        <v>0</v>
      </c>
      <c r="AX345" t="b">
        <f>IF(OR(Table1[[#This Row],[Rodents]],Table1[[#This Row],[Human]],Table1[[#This Row],[Pig]]),NOT(OR(AQ345,AR345,AS345,AT345,AU345,AV345,AW345)),"NA")</f>
        <v>0</v>
      </c>
      <c r="AY345" t="b">
        <f>OR(ISNUMBER(FIND("SWCNT",C345)),ISNUMBER(FIND("SWNT",C345)),ISNUMBER(FIND("single-wall",C345)),ISNUMBER(FIND("single wall",C345)),ISNUMBER(FIND("Single wall",C345)),ISNUMBER(FIND("Single-wall",C345)),ISNUMBER(FIND("SWCNT",B345)),ISNUMBER(FIND("SWNT",B345)),ISNUMBER(FIND("single-wall",B345)),ISNUMBER(FIND("single wall",B345)),ISNUMBER(FIND("Single-wall",B345)),ISNUMBER(FIND("Single wall",B345)))</f>
        <v>0</v>
      </c>
      <c r="AZ345" t="b">
        <f>OR(ISNUMBER(FIND("MWCNT",C345)),ISNUMBER(FIND("MWNT",C345)),ISNUMBER(FIND("multi-wall",C345)),ISNUMBER(FIND("multi wall",C345)),ISNUMBER(FIND("multiwall",C345)),ISNUMBER(FIND("Multi-wall",C345)),ISNUMBER(FIND("Multi wall",C345)),ISNUMBER(FIND("Multiwall",C345)),ISNUMBER(FIND("MWCNT",B345)),ISNUMBER(FIND("MWNT",B345)),ISNUMBER(FIND("multi-wall",B345)),ISNUMBER(FIND("multi wall",B345)),ISNUMBER(FIND("multiwall",B345)),ISNUMBER(FIND("Multi-wall",B345)),ISNUMBER(FIND("Multi wall",B345)),ISNUMBER(FIND("Multiwall",B345)),ISNUMBER(FIND("Double-wall",B345)),ISNUMBER(FIND("Double wall",B345)),ISNUMBER(FIND("Doublewall",B345)),ISNUMBER(FIND("double-wall",B345)),ISNUMBER(FIND("double wall",B345)),ISNUMBER(FIND("doublewall",B345)))</f>
        <v>1</v>
      </c>
      <c r="BA345" t="b">
        <f>AND(Table1[[#This Row],[SWCNT]],Table1[[#This Row],[MWCNT]])</f>
        <v>0</v>
      </c>
      <c r="BB345" t="b">
        <f>IF(Table1[[#This Row],[SWCNT]]=TRUE,FALSE,IF(Table1[[#This Row],[MWCNT]]=TRUE,FALSE,TRUE))</f>
        <v>0</v>
      </c>
      <c r="BC345" s="18"/>
    </row>
    <row r="346" spans="1:55" ht="240.5">
      <c r="A346" t="s">
        <v>3717</v>
      </c>
      <c r="B346" s="2" t="s">
        <v>3719</v>
      </c>
      <c r="C346" s="16" t="s">
        <v>3721</v>
      </c>
      <c r="D346" s="17" t="s">
        <v>403</v>
      </c>
      <c r="E346" s="2">
        <v>2014</v>
      </c>
      <c r="F346" t="b">
        <f>OR(ISNUMBER(FIND("cytotoxic",C346)),ISNUMBER(FIND("Cytotoxic",C346)),ISNUMBER(FIND("cellular toxicity",C346)),ISNUMBER(FIND("cell death",C346)),ISNUMBER(FIND("viable",C346)),ISNUMBER(FIND("phytotoxic",C346)),ISNUMBER(FIND("acute toxicity",C346)),ISNUMBER(FIND("MTT",C346)),ISNUMBER(FIND("survival",C346)),ISNUMBER(FIND("prolifer",C346)),ISNUMBER(FIND("apoptosis",C346)),ISNUMBER(FIND("neurotoxic",C346)),ISNUMBER(FIND("  lysis ",C346)),ISNUMBER(FIND("necrosis",C346)),ISNUMBER(FIND("cellular death",C346))*3,ISNUMBER(FIND("LDH",C346)),ISNUMBER(FIND("Acute toxicity",C346)))</f>
        <v>0</v>
      </c>
      <c r="G346" t="b">
        <f>OR(ISNUMBER(FIND("genotoxic",C346)),ISNUMBER(FIND("genotoxicity",C346)),ISNUMBER(FIND("DNA damage",C346)),ISNUMBER(FIND("DNA",C346)),ISNUMBER(FIND("RNA",C346)),ISNUMBER(FIND("mesothelioma",C346)),ISNUMBER(FIND("carcino",C346)),ISNUMBER(FIND("mutagen",C346)),ISNUMBER(FIND("genetic",C346)))</f>
        <v>0</v>
      </c>
      <c r="H346" t="b">
        <f>OR(ISNUMBER(FIND("inflammatory",C346)),ISNUMBER(FIND("inflamm",C346)))</f>
        <v>1</v>
      </c>
      <c r="I346" t="b">
        <f>OR(ISNUMBER(FIND("immune",C346)),ISNUMBER(FIND("immunological",C346)),ISNUMBER(FIND("interleuk",C346)),ISNUMBER(FIND("platelet activation",C346)),ISNUMBER(FIND("monocyte",C346)),ISNUMBER(FIND("leukocyte",C346)),ISNUMBER(FIND("cytokine",C346)),ISNUMBER(FIND("CD4",C346)),ISNUMBER(FIND("CD8",C346)),ISNUMBER(FIND("T-cell",C346)))</f>
        <v>0</v>
      </c>
      <c r="J346" t="b">
        <f>OR(ISNUMBER(FIND("reactive oxygen",C346)),ISNUMBER(FIND("ROS",C346)),ISNUMBER(FIND("free radical",C346)),ISNUMBER(FIND("oxidative stress",C346)),ISNUMBER(FIND("peroxid",C346)),ISNUMBER(FIND("oxidative",C346)),ISNUMBER(FIND("antioxid",C346)))</f>
        <v>0</v>
      </c>
      <c r="K346" t="b">
        <f>OR(ISNUMBER(FIND("autophag",C346)))</f>
        <v>0</v>
      </c>
      <c r="L346" t="b">
        <f>OR(ISNUMBER(FIND("morpholog",C346)))</f>
        <v>0</v>
      </c>
      <c r="M346" t="b">
        <f>OR(ISNUMBER(FIND("fibrosis",C346)),ISNUMBER(FIND("Fibrosis",C346)),ISNUMBER(FIND("fibrot",C346)))</f>
        <v>0</v>
      </c>
      <c r="N346" t="b">
        <f>OR(ISNUMBER(FIND("offspring",C346)),ISNUMBER(FIND("Parental",C346)),ISNUMBER(FIND("parental",C346)),ISNUMBER(FIND("germline",C346)),ISNUMBER(FIND("reproduc",C346)),ISNUMBER(FIND("embryo",C346)))</f>
        <v>0</v>
      </c>
      <c r="O346" t="b">
        <f>OR(ISNUMBER(FIND("metabol",C346)),ISNUMBER(FIND("Metabol",C346)),ISNUMBER(FIND("digest",C346)),ISNUMBER(FIND("mitochon",C346)))</f>
        <v>0</v>
      </c>
      <c r="P346" t="b">
        <f>OR(ISNUMBER(FIND("ecotox",C346)),ISNUMBER(FIND("Ecotox",B346)),ISNUMBER(FIND("ecotox",B346)),ISNUMBER(FIND("Ecotox",C346)))</f>
        <v>0</v>
      </c>
      <c r="Q346" t="b">
        <f>OR(ISNUMBER(FIND("Bioaccum",C346)),ISNUMBER(FIND("bioaccum",C346)),ISNUMBER(FIND("accum",C346)))</f>
        <v>0</v>
      </c>
      <c r="R346" t="b">
        <f>OR(ISNUMBER(FIND("Occupation",C346)),ISNUMBER(FIND("occupation",C346)),ISNUMBER(FIND("worker",C346)),ISNUMBER(FIND("workforce",C346)))</f>
        <v>0</v>
      </c>
      <c r="S346" t="b">
        <f>NOT(OR(F346,G346,H346,I346,J346,K346,L346,M346,N346,O346,P346,Q346,R346))</f>
        <v>0</v>
      </c>
      <c r="U346" t="b">
        <f>OR(Table1[[#This Row],[Inflammation]],Table1[[#This Row],[Immune]])</f>
        <v>1</v>
      </c>
      <c r="V346" t="b">
        <f>IF(OR(Table1[[#This Row],[Rodents]],Table1[[#This Row],[Human]],Table1[[#This Row],[Pig]]),OR(ISNUMBER(FIND("intratrach",C346)),ISNUMBER(FIND("nasal ",C346)),ISNUMBER(FIND("instill",C346))),"NA")</f>
        <v>0</v>
      </c>
      <c r="W346" t="b">
        <f>IF(OR(Table1[[#This Row],[Rodents]],Table1[[#This Row],[Human]],Table1[[#This Row],[Pig]]),OR(ISNUMBER(FIND("dermal",C346)),ISNUMBER(FIND("skin ",C346))),"NA")</f>
        <v>0</v>
      </c>
      <c r="X346" t="b">
        <f>IF(OR(Table1[[#This Row],[Rodents]],Table1[[#This Row],[Human]],Table1[[#This Row],[Pig]]),OR(ISNUMBER(FIND("injected",C346)),ISNUMBER(FIND("periton",C346)),ISNUMBER(FIND("intrascrot",C346))),"NA")</f>
        <v>0</v>
      </c>
      <c r="Y346" t="b">
        <f>IF(OR(Table1[[#This Row],[Rodents]],Table1[[#This Row],[Human]],Table1[[#This Row],[Pig]]),NOT(OR(Table1[[#This Row],[Inhaled/Intratracheal/intranasal]],Table1[[#This Row],[Dermal]],Table1[[#This Row],[Injected]])),"NA")</f>
        <v>1</v>
      </c>
      <c r="AA346" t="b">
        <f>OR(ISNUMBER(FIND("fish ",C346)),ISNUMBER(FIND("Fish ",C346)),ISNUMBER(FIND("aquatic",C346)),ISNUMBER(FIND("daphnids",C346)),ISNUMBER(FIND("Carcinus maenas",C346)),ISNUMBER(FIND("Daphnia",C346)),ISNUMBER(FIND("Ruditapes philippinarum",C346)),ISNUMBER(FIND("daphnia",C346)),ISNUMBER(FIND("marine",C346)),ISNUMBER(FIND("mussel",C346)),ISNUMBER(FIND("algae",C346)),ISNUMBER(FIND("Donax faba",C346)),ISNUMBER(FIND("estuarine",C346)),ISNUMBER(FIND("snail",C346)),ISNUMBER(FIND("Prorocentrum donghaiense",C346)) )</f>
        <v>0</v>
      </c>
      <c r="AB346" t="b">
        <f>OR(ISNUMBER(FIND(" rat ",C346)),ISNUMBER(FIND(" rats ",C346)),ISNUMBER(FIND(" Rats ",C346)),ISNUMBER(FIND(" Rat ",C346)),ISNUMBER(FIND(" rat.",C346)),ISNUMBER(FIND(" rats.",C346)),ISNUMBER(FIND("mouse",C346)),ISNUMBER(FIND("mice",C346)), ISNUMBER(FIND(" Mice",C346)))</f>
        <v>1</v>
      </c>
      <c r="AC346" t="b">
        <f>OR(ISNUMBER(FIND(" cell ",C346)),ISNUMBER(FIND("fibroblast",C346)),ISNUMBER(FIND("macrophage",C346)),ISNUMBER(FIND("epithelial",C346)),ISNUMBER(FIND("endothelial",C346)),ISNUMBER(FIND("neuron",C346)),ISNUMBER(FIND(" cells ",C346)),ISNUMBER(FIND("RBC",C346)),ISNUMBER(FIND("mitochond",C346)),ISNUMBER(FIND("adipocyte",C346)),ISNUMBER(FIND("osteo",C346)),ISNUMBER(FIND("keratin",C346)),ISNUMBER(FIND(" cell's ",C346)),ISNUMBER(FIND("eukary",C346)),ISNUMBER(FIND("sperm",C346)))</f>
        <v>1</v>
      </c>
      <c r="AD346" t="b">
        <f>OR(ISNUMBER(FIND("human",B346)),ISNUMBER(FIND("workers",B346)),ISNUMBER(FIND("workforces",B346)),ISNUMBER(FIND("occupational",B346)),ISNUMBER(FIND("Case report",B346)),ISNUMBER(FIND("Workplaces",B346)),ISNUMBER(FIND("worker",B346)))</f>
        <v>0</v>
      </c>
      <c r="AE346" t="b">
        <f>OR(ISNUMBER(FIND(" plant ",C346)),ISNUMBER(FIND("Plant ",C346)),ISNUMBER(FIND("tomato",C346)),ISNUMBER(FIND("plants",C346)),ISNUMBER(FIND("Plants",C346)),ISNUMBER(FIND("algae",C346)),ISNUMBER(FIND("lettuce",C346)),ISNUMBER(FIND("green gram sprouts ",C346)),ISNUMBER(FIND("Cucurbita pepo",C346)),ISNUMBER(FIND("bean ",C346)),ISNUMBER(FIND("chloroplast",C346)),ISNUMBER(FIND("chlorophyll",C346)),ISNUMBER(FIND("seedling",C346)),ISNUMBER(FIND("canola",C346)),ISNUMBER(FIND("shoot",C346)),ISNUMBER(FIND("photosynthes",C346)),ISNUMBER(FIND(" leaves ",C346)),,ISNUMBER(FIND("agriculture",C346)),ISNUMBER(FIND(" crops ",C346)))</f>
        <v>0</v>
      </c>
      <c r="AF346" t="b">
        <f>OR(ISNUMBER(FIND("bacteria",C346)),ISNUMBER(FIND("Bacteria",C346)),ISNUMBER(FIND("Bacterium",C346)),ISNUMBER(FIND("bacterium",C346)),ISNUMBER(FIND(" coli ",C346)))</f>
        <v>0</v>
      </c>
      <c r="AG346" t="b">
        <f>OR(ISNUMBER(FIND("fungi",C346)),ISNUMBER(FIND("Fungi",C346)),ISNUMBER(FIND("fungus",C346)),ISNUMBER(FIND("Fungus",C346)),ISNUMBER(FIND("mushroom",C346)),ISNUMBER(FIND("Mushroom",C346)),ISNUMBER(FIND(" mold ",C346)))</f>
        <v>0</v>
      </c>
      <c r="AH346" t="b">
        <f>OR(ISNUMBER(FIND("Pig ",C346)),ISNUMBER(FIND("pig ",C346)),ISNUMBER(FIND("Pigs ",C346)),ISNUMBER(FIND("pigs ",C346)))</f>
        <v>0</v>
      </c>
      <c r="AI346" t="b">
        <f>OR(ISNUMBER(FIND(" C. elegans",C346)),ISNUMBER(FIND("Caenorhabditis elegans",C346)),ISNUMBER(FIND("earthworms",C346)),ISNUMBER(FIND(" Ficopomatus enigmaticus",C346)),ISNUMBER(FIND("larva",C346)),ISNUMBER(FIND("Lumbriculus variegatus",C346)),ISNUMBER(FIND("nematode",C346)))</f>
        <v>0</v>
      </c>
      <c r="AJ346" t="b">
        <f>NOT(OR(AA346,AB346,AC346,AD346,AE346,AF346,AG346,AH346,AI346))</f>
        <v>0</v>
      </c>
      <c r="AL346" t="b">
        <f>OR(AA346,AB346,AD346,AE346,AF346,AG346,AH346,AI346)</f>
        <v>1</v>
      </c>
      <c r="AM346" t="b">
        <f>IF(Table1[[#This Row],[In vivo?]],IF(Table1[[#This Row],[Cell]],FALSE,TRUE),FALSE)</f>
        <v>0</v>
      </c>
      <c r="AN346" t="b">
        <f>AND(AC346,AL346)</f>
        <v>1</v>
      </c>
      <c r="AO346" t="b">
        <f>IF(Table1[[#This Row],[Cell]],IF(Table1[[#This Row],[In vivo?]],FALSE,TRUE),FALSE)</f>
        <v>0</v>
      </c>
      <c r="AP346" t="b">
        <f>NOT(OR(Table1[[#This Row],[In vivo?]],Table1[[#This Row],[Only in Cell]]))</f>
        <v>0</v>
      </c>
      <c r="AQ346" t="b">
        <f>IF(OR(Table1[[#This Row],[Rodents]],Table1[[#This Row],[Human]],Table1[[#This Row],[Pig]]),OR(ISNUMBER(FIND("pulmonary",C346)),ISNUMBER(FIND("lung",C346))),"NA")</f>
        <v>0</v>
      </c>
      <c r="AR346" t="b">
        <f>IF(OR(Table1[[#This Row],[Rodents]],Table1[[#This Row],[Human]],Table1[[#This Row],[Pig]]),OR(ISNUMBER(FIND("skin",C346)),ISNUMBER(FIND("dermal",C346))),"NA")</f>
        <v>0</v>
      </c>
      <c r="AS346" t="b">
        <f>IF(OR(Table1[[#This Row],[Rodents]],Table1[[#This Row],[Human]],Table1[[#This Row],[Pig]]),OR(ISNUMBER(FIND("liver",C346)),ISNUMBER(FIND("hepat",C346))),"NA")</f>
        <v>1</v>
      </c>
      <c r="AT346" t="b">
        <f>IF(OR(Table1[[#This Row],[Rodents]],Table1[[#This Row],[Human]],Table1[[#This Row],[Pig]]),OR(ISNUMBER(FIND("kidney",C346)),ISNUMBER(FIND("neph",C346))),"NA")</f>
        <v>0</v>
      </c>
      <c r="AU346" t="b">
        <f>IF(OR(Table1[[#This Row],[Rodents]],Table1[[#This Row],[Human]],Table1[[#This Row],[Pig]]),OR(ISNUMBER(FIND("brain",C346)),ISNUMBER(FIND("neur",C346)),ISNUMBER(FIND("nerv",C346))),"NA")</f>
        <v>0</v>
      </c>
      <c r="AV346" t="b">
        <f>IF(OR(Table1[[#This Row],[Rodents]],Table1[[#This Row],[Human]],Table1[[#This Row],[Pig]]),OR(ISNUMBER(FIND("heart",C346)),ISNUMBER(FIND("cardi",C346))),"NA")</f>
        <v>0</v>
      </c>
      <c r="AW346" t="b">
        <f>IF(OR(Table1[[#This Row],[Rodents]],Table1[[#This Row],[Human]],Table1[[#This Row],[Pig]]),OR(ISNUMBER(FIND("gastro",C346)),ISNUMBER(FIND("intesti",C346)),ISNUMBER(FIND("stomach",C346))),"NA")</f>
        <v>0</v>
      </c>
      <c r="AX346" t="b">
        <f>IF(OR(Table1[[#This Row],[Rodents]],Table1[[#This Row],[Human]],Table1[[#This Row],[Pig]]),NOT(OR(AQ346,AR346,AS346,AT346,AU346,AV346,AW346)),"NA")</f>
        <v>0</v>
      </c>
      <c r="AY346" t="b">
        <f>OR(ISNUMBER(FIND("SWCNT",C346)),ISNUMBER(FIND("SWNT",C346)),ISNUMBER(FIND("single-wall",C346)),ISNUMBER(FIND("single wall",C346)),ISNUMBER(FIND("Single wall",C346)),ISNUMBER(FIND("Single-wall",C346)),ISNUMBER(FIND("SWCNT",B346)),ISNUMBER(FIND("SWNT",B346)),ISNUMBER(FIND("single-wall",B346)),ISNUMBER(FIND("single wall",B346)),ISNUMBER(FIND("Single-wall",B346)),ISNUMBER(FIND("Single wall",B346)))</f>
        <v>1</v>
      </c>
      <c r="AZ346" t="b">
        <f>OR(ISNUMBER(FIND("MWCNT",C346)),ISNUMBER(FIND("MWNT",C346)),ISNUMBER(FIND("multi-wall",C346)),ISNUMBER(FIND("multi wall",C346)),ISNUMBER(FIND("multiwall",C346)),ISNUMBER(FIND("Multi-wall",C346)),ISNUMBER(FIND("Multi wall",C346)),ISNUMBER(FIND("Multiwall",C346)),ISNUMBER(FIND("MWCNT",B346)),ISNUMBER(FIND("MWNT",B346)),ISNUMBER(FIND("multi-wall",B346)),ISNUMBER(FIND("multi wall",B346)),ISNUMBER(FIND("multiwall",B346)),ISNUMBER(FIND("Multi-wall",B346)),ISNUMBER(FIND("Multi wall",B346)),ISNUMBER(FIND("Multiwall",B346)),ISNUMBER(FIND("Double-wall",B346)),ISNUMBER(FIND("Double wall",B346)),ISNUMBER(FIND("Doublewall",B346)),ISNUMBER(FIND("double-wall",B346)),ISNUMBER(FIND("double wall",B346)),ISNUMBER(FIND("doublewall",B346)))</f>
        <v>0</v>
      </c>
      <c r="BA346" t="b">
        <f>AND(Table1[[#This Row],[SWCNT]],Table1[[#This Row],[MWCNT]])</f>
        <v>0</v>
      </c>
      <c r="BB346" t="b">
        <f>IF(Table1[[#This Row],[SWCNT]]=TRUE,FALSE,IF(Table1[[#This Row],[MWCNT]]=TRUE,FALSE,TRUE))</f>
        <v>0</v>
      </c>
      <c r="BC346" s="18"/>
    </row>
    <row r="347" spans="1:55" ht="333">
      <c r="A347" t="s">
        <v>3742</v>
      </c>
      <c r="B347" s="2" t="s">
        <v>3744</v>
      </c>
      <c r="C347" s="16" t="s">
        <v>3746</v>
      </c>
      <c r="D347" s="17" t="s">
        <v>3748</v>
      </c>
      <c r="E347" s="2">
        <v>2014</v>
      </c>
      <c r="F347" t="b">
        <f>OR(ISNUMBER(FIND("cytotoxic",C347)),ISNUMBER(FIND("Cytotoxic",C347)),ISNUMBER(FIND("cellular toxicity",C347)),ISNUMBER(FIND("cell death",C347)),ISNUMBER(FIND("viable",C347)),ISNUMBER(FIND("phytotoxic",C347)),ISNUMBER(FIND("acute toxicity",C347)),ISNUMBER(FIND("MTT",C347)),ISNUMBER(FIND("survival",C347)),ISNUMBER(FIND("prolifer",C347)),ISNUMBER(FIND("apoptosis",C347)),ISNUMBER(FIND("neurotoxic",C347)),ISNUMBER(FIND("  lysis ",C347)),ISNUMBER(FIND("necrosis",C347)),ISNUMBER(FIND("cellular death",C347))*3,ISNUMBER(FIND("LDH",C347)),ISNUMBER(FIND("Acute toxicity",C347)))</f>
        <v>0</v>
      </c>
      <c r="G347" t="b">
        <f>OR(ISNUMBER(FIND("genotoxic",C347)),ISNUMBER(FIND("genotoxicity",C347)),ISNUMBER(FIND("DNA damage",C347)),ISNUMBER(FIND("DNA",C347)),ISNUMBER(FIND("RNA",C347)),ISNUMBER(FIND("mesothelioma",C347)),ISNUMBER(FIND("carcino",C347)),ISNUMBER(FIND("mutagen",C347)),ISNUMBER(FIND("genetic",C347)))</f>
        <v>0</v>
      </c>
      <c r="H347" t="b">
        <f>OR(ISNUMBER(FIND("inflammatory",C347)),ISNUMBER(FIND("inflamm",C347)))</f>
        <v>1</v>
      </c>
      <c r="I347" t="b">
        <f>OR(ISNUMBER(FIND("immune",C347)),ISNUMBER(FIND("immunological",C347)),ISNUMBER(FIND("interleuk",C347)),ISNUMBER(FIND("platelet activation",C347)),ISNUMBER(FIND("monocyte",C347)),ISNUMBER(FIND("leukocyte",C347)),ISNUMBER(FIND("cytokine",C347)),ISNUMBER(FIND("CD4",C347)),ISNUMBER(FIND("CD8",C347)),ISNUMBER(FIND("T-cell",C347)))</f>
        <v>1</v>
      </c>
      <c r="J347" t="b">
        <f>OR(ISNUMBER(FIND("reactive oxygen",C347)),ISNUMBER(FIND("ROS",C347)),ISNUMBER(FIND("free radical",C347)),ISNUMBER(FIND("oxidative stress",C347)),ISNUMBER(FIND("peroxid",C347)),ISNUMBER(FIND("oxidative",C347)),ISNUMBER(FIND("antioxid",C347)))</f>
        <v>1</v>
      </c>
      <c r="K347" t="b">
        <f>OR(ISNUMBER(FIND("autophag",C347)))</f>
        <v>0</v>
      </c>
      <c r="L347" t="b">
        <f>OR(ISNUMBER(FIND("morpholog",C347)))</f>
        <v>0</v>
      </c>
      <c r="M347" t="b">
        <f>OR(ISNUMBER(FIND("fibrosis",C347)),ISNUMBER(FIND("Fibrosis",C347)),ISNUMBER(FIND("fibrot",C347)))</f>
        <v>1</v>
      </c>
      <c r="N347" t="b">
        <f>OR(ISNUMBER(FIND("offspring",C347)),ISNUMBER(FIND("Parental",C347)),ISNUMBER(FIND("parental",C347)),ISNUMBER(FIND("germline",C347)),ISNUMBER(FIND("reproduc",C347)),ISNUMBER(FIND("embryo",C347)))</f>
        <v>0</v>
      </c>
      <c r="O347" t="b">
        <f>OR(ISNUMBER(FIND("metabol",C347)),ISNUMBER(FIND("Metabol",C347)),ISNUMBER(FIND("digest",C347)),ISNUMBER(FIND("mitochon",C347)))</f>
        <v>0</v>
      </c>
      <c r="P347" t="b">
        <f>OR(ISNUMBER(FIND("ecotox",C347)),ISNUMBER(FIND("Ecotox",B347)),ISNUMBER(FIND("ecotox",B347)),ISNUMBER(FIND("Ecotox",C347)))</f>
        <v>0</v>
      </c>
      <c r="Q347" t="b">
        <f>OR(ISNUMBER(FIND("Bioaccum",C347)),ISNUMBER(FIND("bioaccum",C347)),ISNUMBER(FIND("accum",C347)))</f>
        <v>1</v>
      </c>
      <c r="R347" t="b">
        <f>OR(ISNUMBER(FIND("Occupation",C347)),ISNUMBER(FIND("occupation",C347)),ISNUMBER(FIND("worker",C347)),ISNUMBER(FIND("workforce",C347)))</f>
        <v>0</v>
      </c>
      <c r="S347" t="b">
        <f>NOT(OR(F347,G347,H347,I347,J347,K347,L347,M347,N347,O347,P347,Q347,R347))</f>
        <v>0</v>
      </c>
      <c r="U347" t="b">
        <f>OR(Table1[[#This Row],[Inflammation]],Table1[[#This Row],[Immune]])</f>
        <v>1</v>
      </c>
      <c r="V347" t="b">
        <f>IF(OR(Table1[[#This Row],[Rodents]],Table1[[#This Row],[Human]],Table1[[#This Row],[Pig]]),OR(ISNUMBER(FIND("intratrach",C347)),ISNUMBER(FIND("nasal ",C347)),ISNUMBER(FIND("instill",C347))),"NA")</f>
        <v>0</v>
      </c>
      <c r="W347" t="b">
        <f>IF(OR(Table1[[#This Row],[Rodents]],Table1[[#This Row],[Human]],Table1[[#This Row],[Pig]]),OR(ISNUMBER(FIND("dermal",C347)),ISNUMBER(FIND("skin ",C347))),"NA")</f>
        <v>0</v>
      </c>
      <c r="X347" t="b">
        <f>IF(OR(Table1[[#This Row],[Rodents]],Table1[[#This Row],[Human]],Table1[[#This Row],[Pig]]),OR(ISNUMBER(FIND("injected",C347)),ISNUMBER(FIND("periton",C347)),ISNUMBER(FIND("intrascrot",C347))),"NA")</f>
        <v>0</v>
      </c>
      <c r="Y347" t="b">
        <f>IF(OR(Table1[[#This Row],[Rodents]],Table1[[#This Row],[Human]],Table1[[#This Row],[Pig]]),NOT(OR(Table1[[#This Row],[Inhaled/Intratracheal/intranasal]],Table1[[#This Row],[Dermal]],Table1[[#This Row],[Injected]])),"NA")</f>
        <v>1</v>
      </c>
      <c r="AA347" t="b">
        <f>OR(ISNUMBER(FIND("fish ",C347)),ISNUMBER(FIND("Fish ",C347)),ISNUMBER(FIND("aquatic",C347)),ISNUMBER(FIND("daphnids",C347)),ISNUMBER(FIND("Carcinus maenas",C347)),ISNUMBER(FIND("Daphnia",C347)),ISNUMBER(FIND("Ruditapes philippinarum",C347)),ISNUMBER(FIND("daphnia",C347)),ISNUMBER(FIND("marine",C347)),ISNUMBER(FIND("mussel",C347)),ISNUMBER(FIND("algae",C347)),ISNUMBER(FIND("Donax faba",C347)),ISNUMBER(FIND("estuarine",C347)),ISNUMBER(FIND("snail",C347)),ISNUMBER(FIND("Prorocentrum donghaiense",C347)) )</f>
        <v>0</v>
      </c>
      <c r="AB347" t="b">
        <f>OR(ISNUMBER(FIND(" rat ",C347)),ISNUMBER(FIND(" rats ",C347)),ISNUMBER(FIND(" Rats ",C347)),ISNUMBER(FIND(" Rat ",C347)),ISNUMBER(FIND(" rat.",C347)),ISNUMBER(FIND(" rats.",C347)),ISNUMBER(FIND("mouse",C347)),ISNUMBER(FIND("mice",C347)), ISNUMBER(FIND(" Mice",C347)))</f>
        <v>1</v>
      </c>
      <c r="AC347" t="b">
        <f>OR(ISNUMBER(FIND(" cell ",C347)),ISNUMBER(FIND("fibroblast",C347)),ISNUMBER(FIND("macrophage",C347)),ISNUMBER(FIND("epithelial",C347)),ISNUMBER(FIND("endothelial",C347)),ISNUMBER(FIND("neuron",C347)),ISNUMBER(FIND(" cells ",C347)),ISNUMBER(FIND("RBC",C347)),ISNUMBER(FIND("mitochond",C347)),ISNUMBER(FIND("adipocyte",C347)),ISNUMBER(FIND("osteo",C347)),ISNUMBER(FIND("keratin",C347)),ISNUMBER(FIND(" cell's ",C347)),ISNUMBER(FIND("eukary",C347)),ISNUMBER(FIND("sperm",C347)))</f>
        <v>1</v>
      </c>
      <c r="AD347" t="b">
        <f>OR(ISNUMBER(FIND("human",B347)),ISNUMBER(FIND("workers",B347)),ISNUMBER(FIND("workforces",B347)),ISNUMBER(FIND("occupational",B347)),ISNUMBER(FIND("Case report",B347)),ISNUMBER(FIND("Workplaces",B347)),ISNUMBER(FIND("worker",B347)))</f>
        <v>0</v>
      </c>
      <c r="AE347" t="b">
        <f>OR(ISNUMBER(FIND(" plant ",C347)),ISNUMBER(FIND("Plant ",C347)),ISNUMBER(FIND("tomato",C347)),ISNUMBER(FIND("plants",C347)),ISNUMBER(FIND("Plants",C347)),ISNUMBER(FIND("algae",C347)),ISNUMBER(FIND("lettuce",C347)),ISNUMBER(FIND("green gram sprouts ",C347)),ISNUMBER(FIND("Cucurbita pepo",C347)),ISNUMBER(FIND("bean ",C347)),ISNUMBER(FIND("chloroplast",C347)),ISNUMBER(FIND("chlorophyll",C347)),ISNUMBER(FIND("seedling",C347)),ISNUMBER(FIND("canola",C347)),ISNUMBER(FIND("shoot",C347)),ISNUMBER(FIND("photosynthes",C347)),ISNUMBER(FIND(" leaves ",C347)),,ISNUMBER(FIND("agriculture",C347)),ISNUMBER(FIND(" crops ",C347)))</f>
        <v>0</v>
      </c>
      <c r="AF347" t="b">
        <f>OR(ISNUMBER(FIND("bacteria",C347)),ISNUMBER(FIND("Bacteria",C347)),ISNUMBER(FIND("Bacterium",C347)),ISNUMBER(FIND("bacterium",C347)),ISNUMBER(FIND(" coli ",C347)))</f>
        <v>0</v>
      </c>
      <c r="AG347" t="b">
        <f>OR(ISNUMBER(FIND("fungi",C347)),ISNUMBER(FIND("Fungi",C347)),ISNUMBER(FIND("fungus",C347)),ISNUMBER(FIND("Fungus",C347)),ISNUMBER(FIND("mushroom",C347)),ISNUMBER(FIND("Mushroom",C347)),ISNUMBER(FIND(" mold ",C347)))</f>
        <v>0</v>
      </c>
      <c r="AH347" t="b">
        <f>OR(ISNUMBER(FIND("Pig ",C347)),ISNUMBER(FIND("pig ",C347)),ISNUMBER(FIND("Pigs ",C347)),ISNUMBER(FIND("pigs ",C347)))</f>
        <v>0</v>
      </c>
      <c r="AI347" t="b">
        <f>OR(ISNUMBER(FIND(" C. elegans",C347)),ISNUMBER(FIND("Caenorhabditis elegans",C347)),ISNUMBER(FIND("earthworms",C347)),ISNUMBER(FIND(" Ficopomatus enigmaticus",C347)),ISNUMBER(FIND("larva",C347)),ISNUMBER(FIND("Lumbriculus variegatus",C347)),ISNUMBER(FIND("nematode",C347)))</f>
        <v>0</v>
      </c>
      <c r="AJ347" t="b">
        <f>NOT(OR(AA347,AB347,AC347,AD347,AE347,AF347,AG347,AH347,AI347))</f>
        <v>0</v>
      </c>
      <c r="AL347" t="b">
        <f>OR(AA347,AB347,AD347,AE347,AF347,AG347,AH347,AI347)</f>
        <v>1</v>
      </c>
      <c r="AM347" t="b">
        <f>IF(Table1[[#This Row],[In vivo?]],IF(Table1[[#This Row],[Cell]],FALSE,TRUE),FALSE)</f>
        <v>0</v>
      </c>
      <c r="AN347" t="b">
        <f>AND(AC347,AL347)</f>
        <v>1</v>
      </c>
      <c r="AO347" t="b">
        <f>IF(Table1[[#This Row],[Cell]],IF(Table1[[#This Row],[In vivo?]],FALSE,TRUE),FALSE)</f>
        <v>0</v>
      </c>
      <c r="AP347" t="b">
        <f>NOT(OR(Table1[[#This Row],[In vivo?]],Table1[[#This Row],[Only in Cell]]))</f>
        <v>0</v>
      </c>
      <c r="AQ347" t="b">
        <f>IF(OR(Table1[[#This Row],[Rodents]],Table1[[#This Row],[Human]],Table1[[#This Row],[Pig]]),OR(ISNUMBER(FIND("pulmonary",C347)),ISNUMBER(FIND("lung",C347))),"NA")</f>
        <v>1</v>
      </c>
      <c r="AR347" t="b">
        <f>IF(OR(Table1[[#This Row],[Rodents]],Table1[[#This Row],[Human]],Table1[[#This Row],[Pig]]),OR(ISNUMBER(FIND("skin",C347)),ISNUMBER(FIND("dermal",C347))),"NA")</f>
        <v>0</v>
      </c>
      <c r="AS347" t="b">
        <f>IF(OR(Table1[[#This Row],[Rodents]],Table1[[#This Row],[Human]],Table1[[#This Row],[Pig]]),OR(ISNUMBER(FIND("liver",C347)),ISNUMBER(FIND("hepat",C347))),"NA")</f>
        <v>1</v>
      </c>
      <c r="AT347" t="b">
        <f>IF(OR(Table1[[#This Row],[Rodents]],Table1[[#This Row],[Human]],Table1[[#This Row],[Pig]]),OR(ISNUMBER(FIND("kidney",C347)),ISNUMBER(FIND("neph",C347))),"NA")</f>
        <v>0</v>
      </c>
      <c r="AU347" t="b">
        <f>IF(OR(Table1[[#This Row],[Rodents]],Table1[[#This Row],[Human]],Table1[[#This Row],[Pig]]),OR(ISNUMBER(FIND("brain",C347)),ISNUMBER(FIND("neur",C347)),ISNUMBER(FIND("nerv",C347))),"NA")</f>
        <v>0</v>
      </c>
      <c r="AV347" t="b">
        <f>IF(OR(Table1[[#This Row],[Rodents]],Table1[[#This Row],[Human]],Table1[[#This Row],[Pig]]),OR(ISNUMBER(FIND("heart",C347)),ISNUMBER(FIND("cardi",C347))),"NA")</f>
        <v>1</v>
      </c>
      <c r="AW347" t="b">
        <f>IF(OR(Table1[[#This Row],[Rodents]],Table1[[#This Row],[Human]],Table1[[#This Row],[Pig]]),OR(ISNUMBER(FIND("gastro",C347)),ISNUMBER(FIND("intesti",C347)),ISNUMBER(FIND("stomach",C347))),"NA")</f>
        <v>0</v>
      </c>
      <c r="AX347" t="b">
        <f>IF(OR(Table1[[#This Row],[Rodents]],Table1[[#This Row],[Human]],Table1[[#This Row],[Pig]]),NOT(OR(AQ347,AR347,AS347,AT347,AU347,AV347,AW347)),"NA")</f>
        <v>0</v>
      </c>
      <c r="AY347" t="b">
        <f>OR(ISNUMBER(FIND("SWCNT",C347)),ISNUMBER(FIND("SWNT",C347)),ISNUMBER(FIND("single-wall",C347)),ISNUMBER(FIND("single wall",C347)),ISNUMBER(FIND("Single wall",C347)),ISNUMBER(FIND("Single-wall",C347)),ISNUMBER(FIND("SWCNT",B347)),ISNUMBER(FIND("SWNT",B347)),ISNUMBER(FIND("single-wall",B347)),ISNUMBER(FIND("single wall",B347)),ISNUMBER(FIND("Single-wall",B347)),ISNUMBER(FIND("Single wall",B347)))</f>
        <v>1</v>
      </c>
      <c r="AZ347" t="b">
        <f>OR(ISNUMBER(FIND("MWCNT",C347)),ISNUMBER(FIND("MWNT",C347)),ISNUMBER(FIND("multi-wall",C347)),ISNUMBER(FIND("multi wall",C347)),ISNUMBER(FIND("multiwall",C347)),ISNUMBER(FIND("Multi-wall",C347)),ISNUMBER(FIND("Multi wall",C347)),ISNUMBER(FIND("Multiwall",C347)),ISNUMBER(FIND("MWCNT",B347)),ISNUMBER(FIND("MWNT",B347)),ISNUMBER(FIND("multi-wall",B347)),ISNUMBER(FIND("multi wall",B347)),ISNUMBER(FIND("multiwall",B347)),ISNUMBER(FIND("Multi-wall",B347)),ISNUMBER(FIND("Multi wall",B347)),ISNUMBER(FIND("Multiwall",B347)),ISNUMBER(FIND("Double-wall",B347)),ISNUMBER(FIND("Double wall",B347)),ISNUMBER(FIND("Doublewall",B347)),ISNUMBER(FIND("double-wall",B347)),ISNUMBER(FIND("double wall",B347)),ISNUMBER(FIND("doublewall",B347)))</f>
        <v>0</v>
      </c>
      <c r="BA347" t="b">
        <f>AND(Table1[[#This Row],[SWCNT]],Table1[[#This Row],[MWCNT]])</f>
        <v>0</v>
      </c>
      <c r="BB347" t="b">
        <f>IF(Table1[[#This Row],[SWCNT]]=TRUE,FALSE,IF(Table1[[#This Row],[MWCNT]]=TRUE,FALSE,TRUE))</f>
        <v>0</v>
      </c>
      <c r="BC347" s="18"/>
    </row>
    <row r="348" spans="1:55" ht="240.5">
      <c r="A348" t="s">
        <v>3752</v>
      </c>
      <c r="B348" s="2" t="s">
        <v>3753</v>
      </c>
      <c r="C348" s="16" t="s">
        <v>3754</v>
      </c>
      <c r="D348" s="17" t="s">
        <v>1204</v>
      </c>
      <c r="E348" s="2">
        <v>2014</v>
      </c>
      <c r="F348" t="b">
        <f>OR(ISNUMBER(FIND("cytotoxic",C348)),ISNUMBER(FIND("Cytotoxic",C348)),ISNUMBER(FIND("cellular toxicity",C348)),ISNUMBER(FIND("cell death",C348)),ISNUMBER(FIND("viable",C348)),ISNUMBER(FIND("phytotoxic",C348)),ISNUMBER(FIND("acute toxicity",C348)),ISNUMBER(FIND("MTT",C348)),ISNUMBER(FIND("survival",C348)),ISNUMBER(FIND("prolifer",C348)),ISNUMBER(FIND("apoptosis",C348)),ISNUMBER(FIND("neurotoxic",C348)),ISNUMBER(FIND("  lysis ",C348)),ISNUMBER(FIND("necrosis",C348)),ISNUMBER(FIND("cellular death",C348))*3,ISNUMBER(FIND("LDH",C348)),ISNUMBER(FIND("Acute toxicity",C348)))</f>
        <v>1</v>
      </c>
      <c r="G348" t="b">
        <f>OR(ISNUMBER(FIND("genotoxic",C348)),ISNUMBER(FIND("genotoxicity",C348)),ISNUMBER(FIND("DNA damage",C348)),ISNUMBER(FIND("DNA",C348)),ISNUMBER(FIND("RNA",C348)),ISNUMBER(FIND("mesothelioma",C348)),ISNUMBER(FIND("carcino",C348)),ISNUMBER(FIND("mutagen",C348)),ISNUMBER(FIND("genetic",C348)))</f>
        <v>0</v>
      </c>
      <c r="H348" t="b">
        <f>OR(ISNUMBER(FIND("inflammatory",C348)),ISNUMBER(FIND("inflamm",C348)))</f>
        <v>1</v>
      </c>
      <c r="I348" t="b">
        <f>OR(ISNUMBER(FIND("immune",C348)),ISNUMBER(FIND("immunological",C348)),ISNUMBER(FIND("interleuk",C348)),ISNUMBER(FIND("platelet activation",C348)),ISNUMBER(FIND("monocyte",C348)),ISNUMBER(FIND("leukocyte",C348)),ISNUMBER(FIND("cytokine",C348)),ISNUMBER(FIND("CD4",C348)),ISNUMBER(FIND("CD8",C348)),ISNUMBER(FIND("T-cell",C348)))</f>
        <v>0</v>
      </c>
      <c r="J348" t="b">
        <f>OR(ISNUMBER(FIND("reactive oxygen",C348)),ISNUMBER(FIND("ROS",C348)),ISNUMBER(FIND("free radical",C348)),ISNUMBER(FIND("oxidative stress",C348)),ISNUMBER(FIND("peroxid",C348)),ISNUMBER(FIND("oxidative",C348)),ISNUMBER(FIND("antioxid",C348)))</f>
        <v>0</v>
      </c>
      <c r="K348" t="b">
        <f>OR(ISNUMBER(FIND("autophag",C348)))</f>
        <v>0</v>
      </c>
      <c r="L348" t="b">
        <f>OR(ISNUMBER(FIND("morpholog",C348)))</f>
        <v>0</v>
      </c>
      <c r="M348" t="b">
        <f>OR(ISNUMBER(FIND("fibrosis",C348)),ISNUMBER(FIND("Fibrosis",C348)),ISNUMBER(FIND("fibrot",C348)))</f>
        <v>0</v>
      </c>
      <c r="N348" t="b">
        <f>OR(ISNUMBER(FIND("offspring",C348)),ISNUMBER(FIND("Parental",C348)),ISNUMBER(FIND("parental",C348)),ISNUMBER(FIND("germline",C348)),ISNUMBER(FIND("reproduc",C348)),ISNUMBER(FIND("embryo",C348)))</f>
        <v>0</v>
      </c>
      <c r="O348" t="b">
        <f>OR(ISNUMBER(FIND("metabol",C348)),ISNUMBER(FIND("Metabol",C348)),ISNUMBER(FIND("digest",C348)),ISNUMBER(FIND("mitochon",C348)))</f>
        <v>0</v>
      </c>
      <c r="P348" t="b">
        <f>OR(ISNUMBER(FIND("ecotox",C348)),ISNUMBER(FIND("Ecotox",B348)),ISNUMBER(FIND("ecotox",B348)),ISNUMBER(FIND("Ecotox",C348)))</f>
        <v>0</v>
      </c>
      <c r="Q348" t="b">
        <f>OR(ISNUMBER(FIND("Bioaccum",C348)),ISNUMBER(FIND("bioaccum",C348)),ISNUMBER(FIND("accum",C348)))</f>
        <v>0</v>
      </c>
      <c r="R348" t="b">
        <f>OR(ISNUMBER(FIND("Occupation",C348)),ISNUMBER(FIND("occupation",C348)),ISNUMBER(FIND("worker",C348)),ISNUMBER(FIND("workforce",C348)))</f>
        <v>0</v>
      </c>
      <c r="S348" t="b">
        <f>NOT(OR(F348,G348,H348,I348,J348,K348,L348,M348,N348,O348,P348,Q348,R348))</f>
        <v>0</v>
      </c>
      <c r="U348" t="b">
        <f>OR(Table1[[#This Row],[Inflammation]],Table1[[#This Row],[Immune]])</f>
        <v>1</v>
      </c>
      <c r="V348" t="b">
        <f>IF(OR(Table1[[#This Row],[Rodents]],Table1[[#This Row],[Human]],Table1[[#This Row],[Pig]]),OR(ISNUMBER(FIND("intratrach",C348)),ISNUMBER(FIND("nasal ",C348)),ISNUMBER(FIND("instill",C348))),"NA")</f>
        <v>0</v>
      </c>
      <c r="W348" t="b">
        <f>IF(OR(Table1[[#This Row],[Rodents]],Table1[[#This Row],[Human]],Table1[[#This Row],[Pig]]),OR(ISNUMBER(FIND("dermal",C348)),ISNUMBER(FIND("skin ",C348))),"NA")</f>
        <v>0</v>
      </c>
      <c r="X348" t="b">
        <f>IF(OR(Table1[[#This Row],[Rodents]],Table1[[#This Row],[Human]],Table1[[#This Row],[Pig]]),OR(ISNUMBER(FIND("injected",C348)),ISNUMBER(FIND("periton",C348)),ISNUMBER(FIND("intrascrot",C348))),"NA")</f>
        <v>0</v>
      </c>
      <c r="Y348" t="b">
        <f>IF(OR(Table1[[#This Row],[Rodents]],Table1[[#This Row],[Human]],Table1[[#This Row],[Pig]]),NOT(OR(Table1[[#This Row],[Inhaled/Intratracheal/intranasal]],Table1[[#This Row],[Dermal]],Table1[[#This Row],[Injected]])),"NA")</f>
        <v>1</v>
      </c>
      <c r="AA348" t="b">
        <f>OR(ISNUMBER(FIND("fish ",C348)),ISNUMBER(FIND("Fish ",C348)),ISNUMBER(FIND("aquatic",C348)),ISNUMBER(FIND("daphnids",C348)),ISNUMBER(FIND("Carcinus maenas",C348)),ISNUMBER(FIND("Daphnia",C348)),ISNUMBER(FIND("Ruditapes philippinarum",C348)),ISNUMBER(FIND("daphnia",C348)),ISNUMBER(FIND("marine",C348)),ISNUMBER(FIND("mussel",C348)),ISNUMBER(FIND("algae",C348)),ISNUMBER(FIND("Donax faba",C348)),ISNUMBER(FIND("estuarine",C348)),ISNUMBER(FIND("snail",C348)),ISNUMBER(FIND("Prorocentrum donghaiense",C348)) )</f>
        <v>0</v>
      </c>
      <c r="AB348" t="b">
        <f>OR(ISNUMBER(FIND(" rat ",C348)),ISNUMBER(FIND(" rats ",C348)),ISNUMBER(FIND(" Rats ",C348)),ISNUMBER(FIND(" Rat ",C348)),ISNUMBER(FIND(" rat.",C348)),ISNUMBER(FIND(" rats.",C348)),ISNUMBER(FIND("mouse",C348)),ISNUMBER(FIND("mice",C348)), ISNUMBER(FIND(" Mice",C348)))</f>
        <v>1</v>
      </c>
      <c r="AC348" t="b">
        <f>OR(ISNUMBER(FIND(" cell ",C348)),ISNUMBER(FIND("fibroblast",C348)),ISNUMBER(FIND("macrophage",C348)),ISNUMBER(FIND("epithelial",C348)),ISNUMBER(FIND("endothelial",C348)),ISNUMBER(FIND("neuron",C348)),ISNUMBER(FIND(" cells ",C348)),ISNUMBER(FIND("RBC",C348)),ISNUMBER(FIND("mitochond",C348)),ISNUMBER(FIND("adipocyte",C348)),ISNUMBER(FIND("osteo",C348)),ISNUMBER(FIND("keratin",C348)),ISNUMBER(FIND(" cell's ",C348)),ISNUMBER(FIND("eukary",C348)),ISNUMBER(FIND("sperm",C348)))</f>
        <v>1</v>
      </c>
      <c r="AD348" t="b">
        <f>OR(ISNUMBER(FIND("human",B348)),ISNUMBER(FIND("workers",B348)),ISNUMBER(FIND("workforces",B348)),ISNUMBER(FIND("occupational",B348)),ISNUMBER(FIND("Case report",B348)),ISNUMBER(FIND("Workplaces",B348)),ISNUMBER(FIND("worker",B348)))</f>
        <v>0</v>
      </c>
      <c r="AE348" t="b">
        <f>OR(ISNUMBER(FIND(" plant ",C348)),ISNUMBER(FIND("Plant ",C348)),ISNUMBER(FIND("tomato",C348)),ISNUMBER(FIND("plants",C348)),ISNUMBER(FIND("Plants",C348)),ISNUMBER(FIND("algae",C348)),ISNUMBER(FIND("lettuce",C348)),ISNUMBER(FIND("green gram sprouts ",C348)),ISNUMBER(FIND("Cucurbita pepo",C348)),ISNUMBER(FIND("bean ",C348)),ISNUMBER(FIND("chloroplast",C348)),ISNUMBER(FIND("chlorophyll",C348)),ISNUMBER(FIND("seedling",C348)),ISNUMBER(FIND("canola",C348)),ISNUMBER(FIND("shoot",C348)),ISNUMBER(FIND("photosynthes",C348)),ISNUMBER(FIND(" leaves ",C348)),,ISNUMBER(FIND("agriculture",C348)),ISNUMBER(FIND(" crops ",C348)))</f>
        <v>0</v>
      </c>
      <c r="AF348" t="b">
        <f>OR(ISNUMBER(FIND("bacteria",C348)),ISNUMBER(FIND("Bacteria",C348)),ISNUMBER(FIND("Bacterium",C348)),ISNUMBER(FIND("bacterium",C348)),ISNUMBER(FIND(" coli ",C348)))</f>
        <v>0</v>
      </c>
      <c r="AG348" t="b">
        <f>OR(ISNUMBER(FIND("fungi",C348)),ISNUMBER(FIND("Fungi",C348)),ISNUMBER(FIND("fungus",C348)),ISNUMBER(FIND("Fungus",C348)),ISNUMBER(FIND("mushroom",C348)),ISNUMBER(FIND("Mushroom",C348)),ISNUMBER(FIND(" mold ",C348)))</f>
        <v>0</v>
      </c>
      <c r="AH348" t="b">
        <f>OR(ISNUMBER(FIND("Pig ",C348)),ISNUMBER(FIND("pig ",C348)),ISNUMBER(FIND("Pigs ",C348)),ISNUMBER(FIND("pigs ",C348)))</f>
        <v>0</v>
      </c>
      <c r="AI348" t="b">
        <f>OR(ISNUMBER(FIND(" C. elegans",C348)),ISNUMBER(FIND("Caenorhabditis elegans",C348)),ISNUMBER(FIND("earthworms",C348)),ISNUMBER(FIND(" Ficopomatus enigmaticus",C348)),ISNUMBER(FIND("larva",C348)),ISNUMBER(FIND("Lumbriculus variegatus",C348)),ISNUMBER(FIND("nematode",C348)))</f>
        <v>0</v>
      </c>
      <c r="AJ348" t="b">
        <f>NOT(OR(AA348,AB348,AC348,AD348,AE348,AF348,AG348,AH348,AI348))</f>
        <v>0</v>
      </c>
      <c r="AL348" t="b">
        <f>OR(AA348,AB348,AD348,AE348,AF348,AG348,AH348,AI348)</f>
        <v>1</v>
      </c>
      <c r="AM348" t="b">
        <f>IF(Table1[[#This Row],[In vivo?]],IF(Table1[[#This Row],[Cell]],FALSE,TRUE),FALSE)</f>
        <v>0</v>
      </c>
      <c r="AN348" t="b">
        <f>AND(AC348,AL348)</f>
        <v>1</v>
      </c>
      <c r="AO348" t="b">
        <f>IF(Table1[[#This Row],[Cell]],IF(Table1[[#This Row],[In vivo?]],FALSE,TRUE),FALSE)</f>
        <v>0</v>
      </c>
      <c r="AP348" t="b">
        <f>NOT(OR(Table1[[#This Row],[In vivo?]],Table1[[#This Row],[Only in Cell]]))</f>
        <v>0</v>
      </c>
      <c r="AQ348" t="b">
        <f>IF(OR(Table1[[#This Row],[Rodents]],Table1[[#This Row],[Human]],Table1[[#This Row],[Pig]]),OR(ISNUMBER(FIND("pulmonary",C348)),ISNUMBER(FIND("lung",C348))),"NA")</f>
        <v>1</v>
      </c>
      <c r="AR348" t="b">
        <f>IF(OR(Table1[[#This Row],[Rodents]],Table1[[#This Row],[Human]],Table1[[#This Row],[Pig]]),OR(ISNUMBER(FIND("skin",C348)),ISNUMBER(FIND("dermal",C348))),"NA")</f>
        <v>0</v>
      </c>
      <c r="AS348" t="b">
        <f>IF(OR(Table1[[#This Row],[Rodents]],Table1[[#This Row],[Human]],Table1[[#This Row],[Pig]]),OR(ISNUMBER(FIND("liver",C348)),ISNUMBER(FIND("hepat",C348))),"NA")</f>
        <v>0</v>
      </c>
      <c r="AT348" t="b">
        <f>IF(OR(Table1[[#This Row],[Rodents]],Table1[[#This Row],[Human]],Table1[[#This Row],[Pig]]),OR(ISNUMBER(FIND("kidney",C348)),ISNUMBER(FIND("neph",C348))),"NA")</f>
        <v>0</v>
      </c>
      <c r="AU348" t="b">
        <f>IF(OR(Table1[[#This Row],[Rodents]],Table1[[#This Row],[Human]],Table1[[#This Row],[Pig]]),OR(ISNUMBER(FIND("brain",C348)),ISNUMBER(FIND("neur",C348)),ISNUMBER(FIND("nerv",C348))),"NA")</f>
        <v>0</v>
      </c>
      <c r="AV348" t="b">
        <f>IF(OR(Table1[[#This Row],[Rodents]],Table1[[#This Row],[Human]],Table1[[#This Row],[Pig]]),OR(ISNUMBER(FIND("heart",C348)),ISNUMBER(FIND("cardi",C348))),"NA")</f>
        <v>0</v>
      </c>
      <c r="AW348" t="b">
        <f>IF(OR(Table1[[#This Row],[Rodents]],Table1[[#This Row],[Human]],Table1[[#This Row],[Pig]]),OR(ISNUMBER(FIND("gastro",C348)),ISNUMBER(FIND("intesti",C348)),ISNUMBER(FIND("stomach",C348))),"NA")</f>
        <v>0</v>
      </c>
      <c r="AX348" t="b">
        <f>IF(OR(Table1[[#This Row],[Rodents]],Table1[[#This Row],[Human]],Table1[[#This Row],[Pig]]),NOT(OR(AQ348,AR348,AS348,AT348,AU348,AV348,AW348)),"NA")</f>
        <v>0</v>
      </c>
      <c r="AY348" t="b">
        <f>OR(ISNUMBER(FIND("SWCNT",C348)),ISNUMBER(FIND("SWNT",C348)),ISNUMBER(FIND("single-wall",C348)),ISNUMBER(FIND("single wall",C348)),ISNUMBER(FIND("Single wall",C348)),ISNUMBER(FIND("Single-wall",C348)),ISNUMBER(FIND("SWCNT",B348)),ISNUMBER(FIND("SWNT",B348)),ISNUMBER(FIND("single-wall",B348)),ISNUMBER(FIND("single wall",B348)),ISNUMBER(FIND("Single-wall",B348)),ISNUMBER(FIND("Single wall",B348)))</f>
        <v>0</v>
      </c>
      <c r="AZ348" t="b">
        <f>OR(ISNUMBER(FIND("MWCNT",C348)),ISNUMBER(FIND("MWNT",C348)),ISNUMBER(FIND("multi-wall",C348)),ISNUMBER(FIND("multi wall",C348)),ISNUMBER(FIND("multiwall",C348)),ISNUMBER(FIND("Multi-wall",C348)),ISNUMBER(FIND("Multi wall",C348)),ISNUMBER(FIND("Multiwall",C348)),ISNUMBER(FIND("MWCNT",B348)),ISNUMBER(FIND("MWNT",B348)),ISNUMBER(FIND("multi-wall",B348)),ISNUMBER(FIND("multi wall",B348)),ISNUMBER(FIND("multiwall",B348)),ISNUMBER(FIND("Multi-wall",B348)),ISNUMBER(FIND("Multi wall",B348)),ISNUMBER(FIND("Multiwall",B348)),ISNUMBER(FIND("Double-wall",B348)),ISNUMBER(FIND("Double wall",B348)),ISNUMBER(FIND("Doublewall",B348)),ISNUMBER(FIND("double-wall",B348)),ISNUMBER(FIND("double wall",B348)),ISNUMBER(FIND("doublewall",B348)))</f>
        <v>1</v>
      </c>
      <c r="BA348" t="b">
        <f>AND(Table1[[#This Row],[SWCNT]],Table1[[#This Row],[MWCNT]])</f>
        <v>0</v>
      </c>
      <c r="BB348" t="b">
        <f>IF(Table1[[#This Row],[SWCNT]]=TRUE,FALSE,IF(Table1[[#This Row],[MWCNT]]=TRUE,FALSE,TRUE))</f>
        <v>0</v>
      </c>
      <c r="BC348" s="18"/>
    </row>
    <row r="349" spans="1:55" ht="409.5">
      <c r="A349" t="s">
        <v>3774</v>
      </c>
      <c r="B349" s="2" t="s">
        <v>3775</v>
      </c>
      <c r="C349" s="16" t="s">
        <v>3776</v>
      </c>
      <c r="D349" s="17" t="s">
        <v>3777</v>
      </c>
      <c r="E349" s="2">
        <v>2014</v>
      </c>
      <c r="F349" t="b">
        <f>OR(ISNUMBER(FIND("cytotoxic",C349)),ISNUMBER(FIND("Cytotoxic",C349)),ISNUMBER(FIND("cellular toxicity",C349)),ISNUMBER(FIND("cell death",C349)),ISNUMBER(FIND("viable",C349)),ISNUMBER(FIND("phytotoxic",C349)),ISNUMBER(FIND("acute toxicity",C349)),ISNUMBER(FIND("MTT",C349)),ISNUMBER(FIND("survival",C349)),ISNUMBER(FIND("prolifer",C349)),ISNUMBER(FIND("apoptosis",C349)),ISNUMBER(FIND("neurotoxic",C349)),ISNUMBER(FIND("  lysis ",C349)),ISNUMBER(FIND("necrosis",C349)),ISNUMBER(FIND("cellular death",C349))*3,ISNUMBER(FIND("LDH",C349)),ISNUMBER(FIND("Acute toxicity",C349)))</f>
        <v>0</v>
      </c>
      <c r="G349" t="b">
        <f>OR(ISNUMBER(FIND("genotoxic",C349)),ISNUMBER(FIND("genotoxicity",C349)),ISNUMBER(FIND("DNA damage",C349)),ISNUMBER(FIND("DNA",C349)),ISNUMBER(FIND("RNA",C349)),ISNUMBER(FIND("mesothelioma",C349)),ISNUMBER(FIND("carcino",C349)),ISNUMBER(FIND("mutagen",C349)),ISNUMBER(FIND("genetic",C349)))</f>
        <v>0</v>
      </c>
      <c r="H349" t="b">
        <f>OR(ISNUMBER(FIND("inflammatory",C349)),ISNUMBER(FIND("inflamm",C349)))</f>
        <v>1</v>
      </c>
      <c r="I349" t="b">
        <f>OR(ISNUMBER(FIND("immune",C349)),ISNUMBER(FIND("immunological",C349)),ISNUMBER(FIND("interleuk",C349)),ISNUMBER(FIND("platelet activation",C349)),ISNUMBER(FIND("monocyte",C349)),ISNUMBER(FIND("leukocyte",C349)),ISNUMBER(FIND("cytokine",C349)),ISNUMBER(FIND("CD4",C349)),ISNUMBER(FIND("CD8",C349)),ISNUMBER(FIND("T-cell",C349)))</f>
        <v>0</v>
      </c>
      <c r="J349" t="b">
        <f>OR(ISNUMBER(FIND("reactive oxygen",C349)),ISNUMBER(FIND("ROS",C349)),ISNUMBER(FIND("free radical",C349)),ISNUMBER(FIND("oxidative stress",C349)),ISNUMBER(FIND("peroxid",C349)),ISNUMBER(FIND("oxidative",C349)),ISNUMBER(FIND("antioxid",C349)))</f>
        <v>0</v>
      </c>
      <c r="K349" t="b">
        <f>OR(ISNUMBER(FIND("autophag",C349)))</f>
        <v>0</v>
      </c>
      <c r="L349" t="b">
        <f>OR(ISNUMBER(FIND("morpholog",C349)))</f>
        <v>0</v>
      </c>
      <c r="M349" t="b">
        <f>OR(ISNUMBER(FIND("fibrosis",C349)),ISNUMBER(FIND("Fibrosis",C349)),ISNUMBER(FIND("fibrot",C349)))</f>
        <v>1</v>
      </c>
      <c r="N349" t="b">
        <f>OR(ISNUMBER(FIND("offspring",C349)),ISNUMBER(FIND("Parental",C349)),ISNUMBER(FIND("parental",C349)),ISNUMBER(FIND("germline",C349)),ISNUMBER(FIND("reproduc",C349)),ISNUMBER(FIND("embryo",C349)))</f>
        <v>0</v>
      </c>
      <c r="O349" t="b">
        <f>OR(ISNUMBER(FIND("metabol",C349)),ISNUMBER(FIND("Metabol",C349)),ISNUMBER(FIND("digest",C349)),ISNUMBER(FIND("mitochon",C349)))</f>
        <v>0</v>
      </c>
      <c r="P349" t="b">
        <f>OR(ISNUMBER(FIND("ecotox",C349)),ISNUMBER(FIND("Ecotox",B349)),ISNUMBER(FIND("ecotox",B349)),ISNUMBER(FIND("Ecotox",C349)))</f>
        <v>0</v>
      </c>
      <c r="Q349" t="b">
        <f>OR(ISNUMBER(FIND("Bioaccum",C349)),ISNUMBER(FIND("bioaccum",C349)),ISNUMBER(FIND("accum",C349)))</f>
        <v>0</v>
      </c>
      <c r="R349" t="b">
        <f>OR(ISNUMBER(FIND("Occupation",C349)),ISNUMBER(FIND("occupation",C349)),ISNUMBER(FIND("worker",C349)),ISNUMBER(FIND("workforce",C349)))</f>
        <v>1</v>
      </c>
      <c r="S349" t="b">
        <f>NOT(OR(F349,G349,H349,I349,J349,K349,L349,M349,N349,O349,P349,Q349,R349))</f>
        <v>0</v>
      </c>
      <c r="U349" t="b">
        <f>OR(Table1[[#This Row],[Inflammation]],Table1[[#This Row],[Immune]])</f>
        <v>1</v>
      </c>
      <c r="V349" t="b">
        <f>IF(OR(Table1[[#This Row],[Rodents]],Table1[[#This Row],[Human]],Table1[[#This Row],[Pig]]),OR(ISNUMBER(FIND("intratrach",C349)),ISNUMBER(FIND("nasal ",C349)),ISNUMBER(FIND("instill",C349))),"NA")</f>
        <v>0</v>
      </c>
      <c r="W349" t="b">
        <f>IF(OR(Table1[[#This Row],[Rodents]],Table1[[#This Row],[Human]],Table1[[#This Row],[Pig]]),OR(ISNUMBER(FIND("dermal",C349)),ISNUMBER(FIND("skin ",C349))),"NA")</f>
        <v>0</v>
      </c>
      <c r="X349" t="b">
        <f>IF(OR(Table1[[#This Row],[Rodents]],Table1[[#This Row],[Human]],Table1[[#This Row],[Pig]]),OR(ISNUMBER(FIND("injected",C349)),ISNUMBER(FIND("periton",C349)),ISNUMBER(FIND("intrascrot",C349))),"NA")</f>
        <v>0</v>
      </c>
      <c r="Y349" t="b">
        <f>IF(OR(Table1[[#This Row],[Rodents]],Table1[[#This Row],[Human]],Table1[[#This Row],[Pig]]),NOT(OR(Table1[[#This Row],[Inhaled/Intratracheal/intranasal]],Table1[[#This Row],[Dermal]],Table1[[#This Row],[Injected]])),"NA")</f>
        <v>1</v>
      </c>
      <c r="AA349" t="b">
        <f>OR(ISNUMBER(FIND("fish ",C349)),ISNUMBER(FIND("Fish ",C349)),ISNUMBER(FIND("aquatic",C349)),ISNUMBER(FIND("daphnids",C349)),ISNUMBER(FIND("Carcinus maenas",C349)),ISNUMBER(FIND("Daphnia",C349)),ISNUMBER(FIND("Ruditapes philippinarum",C349)),ISNUMBER(FIND("daphnia",C349)),ISNUMBER(FIND("marine",C349)),ISNUMBER(FIND("mussel",C349)),ISNUMBER(FIND("algae",C349)),ISNUMBER(FIND("Donax faba",C349)),ISNUMBER(FIND("estuarine",C349)),ISNUMBER(FIND("snail",C349)),ISNUMBER(FIND("Prorocentrum donghaiense",C349)) )</f>
        <v>0</v>
      </c>
      <c r="AB349" t="b">
        <f>OR(ISNUMBER(FIND(" rat ",C349)),ISNUMBER(FIND(" rats ",C349)),ISNUMBER(FIND(" Rats ",C349)),ISNUMBER(FIND(" Rat ",C349)),ISNUMBER(FIND(" rat.",C349)),ISNUMBER(FIND(" rats.",C349)),ISNUMBER(FIND("mouse",C349)),ISNUMBER(FIND("mice",C349)), ISNUMBER(FIND(" Mice",C349)))</f>
        <v>1</v>
      </c>
      <c r="AC349" t="b">
        <f>OR(ISNUMBER(FIND(" cell ",C349)),ISNUMBER(FIND("fibroblast",C349)),ISNUMBER(FIND("macrophage",C349)),ISNUMBER(FIND("epithelial",C349)),ISNUMBER(FIND("endothelial",C349)),ISNUMBER(FIND("neuron",C349)),ISNUMBER(FIND(" cells ",C349)),ISNUMBER(FIND("RBC",C349)),ISNUMBER(FIND("mitochond",C349)),ISNUMBER(FIND("adipocyte",C349)),ISNUMBER(FIND("osteo",C349)),ISNUMBER(FIND("keratin",C349)),ISNUMBER(FIND(" cell's ",C349)),ISNUMBER(FIND("eukary",C349)),ISNUMBER(FIND("sperm",C349)))</f>
        <v>0</v>
      </c>
      <c r="AD349" t="b">
        <f>OR(ISNUMBER(FIND("human",B349)),ISNUMBER(FIND("workers",B349)),ISNUMBER(FIND("workforces",B349)),ISNUMBER(FIND("occupational",B349)),ISNUMBER(FIND("Case report",B349)),ISNUMBER(FIND("Workplaces",B349)),ISNUMBER(FIND("worker",B349)))</f>
        <v>0</v>
      </c>
      <c r="AE349" t="b">
        <f>OR(ISNUMBER(FIND(" plant ",C349)),ISNUMBER(FIND("Plant ",C349)),ISNUMBER(FIND("tomato",C349)),ISNUMBER(FIND("plants",C349)),ISNUMBER(FIND("Plants",C349)),ISNUMBER(FIND("algae",C349)),ISNUMBER(FIND("lettuce",C349)),ISNUMBER(FIND("green gram sprouts ",C349)),ISNUMBER(FIND("Cucurbita pepo",C349)),ISNUMBER(FIND("bean ",C349)),ISNUMBER(FIND("chloroplast",C349)),ISNUMBER(FIND("chlorophyll",C349)),ISNUMBER(FIND("seedling",C349)),ISNUMBER(FIND("canola",C349)),ISNUMBER(FIND("shoot",C349)),ISNUMBER(FIND("photosynthes",C349)),ISNUMBER(FIND(" leaves ",C349)),,ISNUMBER(FIND("agriculture",C349)),ISNUMBER(FIND(" crops ",C349)))</f>
        <v>0</v>
      </c>
      <c r="AF349" t="b">
        <f>OR(ISNUMBER(FIND("bacteria",C349)),ISNUMBER(FIND("Bacteria",C349)),ISNUMBER(FIND("Bacterium",C349)),ISNUMBER(FIND("bacterium",C349)),ISNUMBER(FIND(" coli ",C349)))</f>
        <v>0</v>
      </c>
      <c r="AG349" t="b">
        <f>OR(ISNUMBER(FIND("fungi",C349)),ISNUMBER(FIND("Fungi",C349)),ISNUMBER(FIND("fungus",C349)),ISNUMBER(FIND("Fungus",C349)),ISNUMBER(FIND("mushroom",C349)),ISNUMBER(FIND("Mushroom",C349)),ISNUMBER(FIND(" mold ",C349)))</f>
        <v>0</v>
      </c>
      <c r="AH349" t="b">
        <f>OR(ISNUMBER(FIND("Pig ",C349)),ISNUMBER(FIND("pig ",C349)),ISNUMBER(FIND("Pigs ",C349)),ISNUMBER(FIND("pigs ",C349)))</f>
        <v>0</v>
      </c>
      <c r="AI349" t="b">
        <f>OR(ISNUMBER(FIND(" C. elegans",C349)),ISNUMBER(FIND("Caenorhabditis elegans",C349)),ISNUMBER(FIND("earthworms",C349)),ISNUMBER(FIND(" Ficopomatus enigmaticus",C349)),ISNUMBER(FIND("larva",C349)),ISNUMBER(FIND("Lumbriculus variegatus",C349)),ISNUMBER(FIND("nematode",C349)))</f>
        <v>0</v>
      </c>
      <c r="AJ349" t="b">
        <f>NOT(OR(AA349,AB349,AC349,AD349,AE349,AF349,AG349,AH349,AI349))</f>
        <v>0</v>
      </c>
      <c r="AL349" t="b">
        <f>OR(AA349,AB349,AD349,AE349,AF349,AG349,AH349,AI349)</f>
        <v>1</v>
      </c>
      <c r="AM349" t="b">
        <f>IF(Table1[[#This Row],[In vivo?]],IF(Table1[[#This Row],[Cell]],FALSE,TRUE),FALSE)</f>
        <v>1</v>
      </c>
      <c r="AN349" t="b">
        <f>AND(AC349,AL349)</f>
        <v>0</v>
      </c>
      <c r="AO349" t="b">
        <f>IF(Table1[[#This Row],[Cell]],IF(Table1[[#This Row],[In vivo?]],FALSE,TRUE),FALSE)</f>
        <v>0</v>
      </c>
      <c r="AP349" t="b">
        <f>NOT(OR(Table1[[#This Row],[In vivo?]],Table1[[#This Row],[Only in Cell]]))</f>
        <v>0</v>
      </c>
      <c r="AQ349" t="b">
        <f>IF(OR(Table1[[#This Row],[Rodents]],Table1[[#This Row],[Human]],Table1[[#This Row],[Pig]]),OR(ISNUMBER(FIND("pulmonary",C349)),ISNUMBER(FIND("lung",C349))),"NA")</f>
        <v>1</v>
      </c>
      <c r="AR349" t="b">
        <f>IF(OR(Table1[[#This Row],[Rodents]],Table1[[#This Row],[Human]],Table1[[#This Row],[Pig]]),OR(ISNUMBER(FIND("skin",C349)),ISNUMBER(FIND("dermal",C349))),"NA")</f>
        <v>0</v>
      </c>
      <c r="AS349" t="b">
        <f>IF(OR(Table1[[#This Row],[Rodents]],Table1[[#This Row],[Human]],Table1[[#This Row],[Pig]]),OR(ISNUMBER(FIND("liver",C349)),ISNUMBER(FIND("hepat",C349))),"NA")</f>
        <v>0</v>
      </c>
      <c r="AT349" t="b">
        <f>IF(OR(Table1[[#This Row],[Rodents]],Table1[[#This Row],[Human]],Table1[[#This Row],[Pig]]),OR(ISNUMBER(FIND("kidney",C349)),ISNUMBER(FIND("neph",C349))),"NA")</f>
        <v>0</v>
      </c>
      <c r="AU349" t="b">
        <f>IF(OR(Table1[[#This Row],[Rodents]],Table1[[#This Row],[Human]],Table1[[#This Row],[Pig]]),OR(ISNUMBER(FIND("brain",C349)),ISNUMBER(FIND("neur",C349)),ISNUMBER(FIND("nerv",C349))),"NA")</f>
        <v>0</v>
      </c>
      <c r="AV349" t="b">
        <f>IF(OR(Table1[[#This Row],[Rodents]],Table1[[#This Row],[Human]],Table1[[#This Row],[Pig]]),OR(ISNUMBER(FIND("heart",C349)),ISNUMBER(FIND("cardi",C349))),"NA")</f>
        <v>0</v>
      </c>
      <c r="AW349" t="b">
        <f>IF(OR(Table1[[#This Row],[Rodents]],Table1[[#This Row],[Human]],Table1[[#This Row],[Pig]]),OR(ISNUMBER(FIND("gastro",C349)),ISNUMBER(FIND("intesti",C349)),ISNUMBER(FIND("stomach",C349))),"NA")</f>
        <v>0</v>
      </c>
      <c r="AX349" t="b">
        <f>IF(OR(Table1[[#This Row],[Rodents]],Table1[[#This Row],[Human]],Table1[[#This Row],[Pig]]),NOT(OR(AQ349,AR349,AS349,AT349,AU349,AV349,AW349)),"NA")</f>
        <v>0</v>
      </c>
      <c r="AY349" t="b">
        <f>OR(ISNUMBER(FIND("SWCNT",C349)),ISNUMBER(FIND("SWNT",C349)),ISNUMBER(FIND("single-wall",C349)),ISNUMBER(FIND("single wall",C349)),ISNUMBER(FIND("Single wall",C349)),ISNUMBER(FIND("Single-wall",C349)),ISNUMBER(FIND("SWCNT",B349)),ISNUMBER(FIND("SWNT",B349)),ISNUMBER(FIND("single-wall",B349)),ISNUMBER(FIND("single wall",B349)),ISNUMBER(FIND("Single-wall",B349)),ISNUMBER(FIND("Single wall",B349)))</f>
        <v>0</v>
      </c>
      <c r="AZ349" t="b">
        <f>OR(ISNUMBER(FIND("MWCNT",C349)),ISNUMBER(FIND("MWNT",C349)),ISNUMBER(FIND("multi-wall",C349)),ISNUMBER(FIND("multi wall",C349)),ISNUMBER(FIND("multiwall",C349)),ISNUMBER(FIND("Multi-wall",C349)),ISNUMBER(FIND("Multi wall",C349)),ISNUMBER(FIND("Multiwall",C349)),ISNUMBER(FIND("MWCNT",B349)),ISNUMBER(FIND("MWNT",B349)),ISNUMBER(FIND("multi-wall",B349)),ISNUMBER(FIND("multi wall",B349)),ISNUMBER(FIND("multiwall",B349)),ISNUMBER(FIND("Multi-wall",B349)),ISNUMBER(FIND("Multi wall",B349)),ISNUMBER(FIND("Multiwall",B349)),ISNUMBER(FIND("Double-wall",B349)),ISNUMBER(FIND("Double wall",B349)),ISNUMBER(FIND("Doublewall",B349)),ISNUMBER(FIND("double-wall",B349)),ISNUMBER(FIND("double wall",B349)),ISNUMBER(FIND("doublewall",B349)))</f>
        <v>1</v>
      </c>
      <c r="BA349" t="b">
        <f>AND(Table1[[#This Row],[SWCNT]],Table1[[#This Row],[MWCNT]])</f>
        <v>0</v>
      </c>
      <c r="BB349" t="b">
        <f>IF(Table1[[#This Row],[SWCNT]]=TRUE,FALSE,IF(Table1[[#This Row],[MWCNT]]=TRUE,FALSE,TRUE))</f>
        <v>0</v>
      </c>
      <c r="BC349" s="18"/>
    </row>
    <row r="350" spans="1:55" ht="259">
      <c r="A350" t="s">
        <v>3781</v>
      </c>
      <c r="B350" s="2" t="s">
        <v>3784</v>
      </c>
      <c r="C350" s="16" t="s">
        <v>3787</v>
      </c>
      <c r="D350" s="17" t="s">
        <v>570</v>
      </c>
      <c r="E350" s="2">
        <v>2014</v>
      </c>
      <c r="F350" t="b">
        <f>OR(ISNUMBER(FIND("cytotoxic",C350)),ISNUMBER(FIND("Cytotoxic",C350)),ISNUMBER(FIND("cellular toxicity",C350)),ISNUMBER(FIND("cell death",C350)),ISNUMBER(FIND("viable",C350)),ISNUMBER(FIND("phytotoxic",C350)),ISNUMBER(FIND("acute toxicity",C350)),ISNUMBER(FIND("MTT",C350)),ISNUMBER(FIND("survival",C350)),ISNUMBER(FIND("prolifer",C350)),ISNUMBER(FIND("apoptosis",C350)),ISNUMBER(FIND("neurotoxic",C350)),ISNUMBER(FIND("  lysis ",C350)),ISNUMBER(FIND("necrosis",C350)),ISNUMBER(FIND("cellular death",C350))*3,ISNUMBER(FIND("LDH",C350)),ISNUMBER(FIND("Acute toxicity",C350)))</f>
        <v>0</v>
      </c>
      <c r="G350" t="b">
        <f>OR(ISNUMBER(FIND("genotoxic",C350)),ISNUMBER(FIND("genotoxicity",C350)),ISNUMBER(FIND("DNA damage",C350)),ISNUMBER(FIND("DNA",C350)),ISNUMBER(FIND("RNA",C350)),ISNUMBER(FIND("mesothelioma",C350)),ISNUMBER(FIND("carcino",C350)),ISNUMBER(FIND("mutagen",C350)),ISNUMBER(FIND("genetic",C350)))</f>
        <v>1</v>
      </c>
      <c r="H350" t="b">
        <f>OR(ISNUMBER(FIND("inflammatory",C350)),ISNUMBER(FIND("inflamm",C350)))</f>
        <v>1</v>
      </c>
      <c r="I350" t="b">
        <f>OR(ISNUMBER(FIND("immune",C350)),ISNUMBER(FIND("immunological",C350)),ISNUMBER(FIND("interleuk",C350)),ISNUMBER(FIND("platelet activation",C350)),ISNUMBER(FIND("monocyte",C350)),ISNUMBER(FIND("leukocyte",C350)),ISNUMBER(FIND("cytokine",C350)),ISNUMBER(FIND("CD4",C350)),ISNUMBER(FIND("CD8",C350)),ISNUMBER(FIND("T-cell",C350)))</f>
        <v>1</v>
      </c>
      <c r="J350" t="b">
        <f>OR(ISNUMBER(FIND("reactive oxygen",C350)),ISNUMBER(FIND("ROS",C350)),ISNUMBER(FIND("free radical",C350)),ISNUMBER(FIND("oxidative stress",C350)),ISNUMBER(FIND("peroxid",C350)),ISNUMBER(FIND("oxidative",C350)),ISNUMBER(FIND("antioxid",C350)))</f>
        <v>1</v>
      </c>
      <c r="K350" t="b">
        <f>OR(ISNUMBER(FIND("autophag",C350)))</f>
        <v>0</v>
      </c>
      <c r="L350" t="b">
        <f>OR(ISNUMBER(FIND("morpholog",C350)))</f>
        <v>0</v>
      </c>
      <c r="M350" t="b">
        <f>OR(ISNUMBER(FIND("fibrosis",C350)),ISNUMBER(FIND("Fibrosis",C350)),ISNUMBER(FIND("fibrot",C350)))</f>
        <v>0</v>
      </c>
      <c r="N350" t="b">
        <f>OR(ISNUMBER(FIND("offspring",C350)),ISNUMBER(FIND("Parental",C350)),ISNUMBER(FIND("parental",C350)),ISNUMBER(FIND("germline",C350)),ISNUMBER(FIND("reproduc",C350)),ISNUMBER(FIND("embryo",C350)))</f>
        <v>0</v>
      </c>
      <c r="O350" t="b">
        <f>OR(ISNUMBER(FIND("metabol",C350)),ISNUMBER(FIND("Metabol",C350)),ISNUMBER(FIND("digest",C350)),ISNUMBER(FIND("mitochon",C350)))</f>
        <v>0</v>
      </c>
      <c r="P350" t="b">
        <f>OR(ISNUMBER(FIND("ecotox",C350)),ISNUMBER(FIND("Ecotox",B350)),ISNUMBER(FIND("ecotox",B350)),ISNUMBER(FIND("Ecotox",C350)))</f>
        <v>0</v>
      </c>
      <c r="Q350" t="b">
        <f>OR(ISNUMBER(FIND("Bioaccum",C350)),ISNUMBER(FIND("bioaccum",C350)),ISNUMBER(FIND("accum",C350)))</f>
        <v>1</v>
      </c>
      <c r="R350" t="b">
        <f>OR(ISNUMBER(FIND("Occupation",C350)),ISNUMBER(FIND("occupation",C350)),ISNUMBER(FIND("worker",C350)),ISNUMBER(FIND("workforce",C350)))</f>
        <v>0</v>
      </c>
      <c r="S350" t="b">
        <f>NOT(OR(F350,G350,H350,I350,J350,K350,L350,M350,N350,O350,P350,Q350,R350))</f>
        <v>0</v>
      </c>
      <c r="U350" t="b">
        <f>OR(Table1[[#This Row],[Inflammation]],Table1[[#This Row],[Immune]])</f>
        <v>1</v>
      </c>
      <c r="V350" t="b">
        <f>IF(OR(Table1[[#This Row],[Rodents]],Table1[[#This Row],[Human]],Table1[[#This Row],[Pig]]),OR(ISNUMBER(FIND("intratrach",C350)),ISNUMBER(FIND("nasal ",C350)),ISNUMBER(FIND("instill",C350))),"NA")</f>
        <v>1</v>
      </c>
      <c r="W350" t="b">
        <f>IF(OR(Table1[[#This Row],[Rodents]],Table1[[#This Row],[Human]],Table1[[#This Row],[Pig]]),OR(ISNUMBER(FIND("dermal",C350)),ISNUMBER(FIND("skin ",C350))),"NA")</f>
        <v>0</v>
      </c>
      <c r="X350" t="b">
        <f>IF(OR(Table1[[#This Row],[Rodents]],Table1[[#This Row],[Human]],Table1[[#This Row],[Pig]]),OR(ISNUMBER(FIND("injected",C350)),ISNUMBER(FIND("periton",C350)),ISNUMBER(FIND("intrascrot",C350))),"NA")</f>
        <v>0</v>
      </c>
      <c r="Y350" t="b">
        <f>IF(OR(Table1[[#This Row],[Rodents]],Table1[[#This Row],[Human]],Table1[[#This Row],[Pig]]),NOT(OR(Table1[[#This Row],[Inhaled/Intratracheal/intranasal]],Table1[[#This Row],[Dermal]],Table1[[#This Row],[Injected]])),"NA")</f>
        <v>0</v>
      </c>
      <c r="AA350" t="b">
        <f>OR(ISNUMBER(FIND("fish ",C350)),ISNUMBER(FIND("Fish ",C350)),ISNUMBER(FIND("aquatic",C350)),ISNUMBER(FIND("daphnids",C350)),ISNUMBER(FIND("Carcinus maenas",C350)),ISNUMBER(FIND("Daphnia",C350)),ISNUMBER(FIND("Ruditapes philippinarum",C350)),ISNUMBER(FIND("daphnia",C350)),ISNUMBER(FIND("marine",C350)),ISNUMBER(FIND("mussel",C350)),ISNUMBER(FIND("algae",C350)),ISNUMBER(FIND("Donax faba",C350)),ISNUMBER(FIND("estuarine",C350)),ISNUMBER(FIND("snail",C350)),ISNUMBER(FIND("Prorocentrum donghaiense",C350)) )</f>
        <v>0</v>
      </c>
      <c r="AB350" t="b">
        <f>OR(ISNUMBER(FIND(" rat ",C350)),ISNUMBER(FIND(" rats ",C350)),ISNUMBER(FIND(" Rats ",C350)),ISNUMBER(FIND(" Rat ",C350)),ISNUMBER(FIND(" rat.",C350)),ISNUMBER(FIND(" rats.",C350)),ISNUMBER(FIND("mouse",C350)),ISNUMBER(FIND("mice",C350)), ISNUMBER(FIND(" Mice",C350)))</f>
        <v>1</v>
      </c>
      <c r="AC350" t="b">
        <f>OR(ISNUMBER(FIND(" cell ",C350)),ISNUMBER(FIND("fibroblast",C350)),ISNUMBER(FIND("macrophage",C350)),ISNUMBER(FIND("epithelial",C350)),ISNUMBER(FIND("endothelial",C350)),ISNUMBER(FIND("neuron",C350)),ISNUMBER(FIND(" cells ",C350)),ISNUMBER(FIND("RBC",C350)),ISNUMBER(FIND("mitochond",C350)),ISNUMBER(FIND("adipocyte",C350)),ISNUMBER(FIND("osteo",C350)),ISNUMBER(FIND("keratin",C350)),ISNUMBER(FIND(" cell's ",C350)),ISNUMBER(FIND("eukary",C350)),ISNUMBER(FIND("sperm",C350)))</f>
        <v>1</v>
      </c>
      <c r="AD350" t="b">
        <f>OR(ISNUMBER(FIND("human",B350)),ISNUMBER(FIND("workers",B350)),ISNUMBER(FIND("workforces",B350)),ISNUMBER(FIND("occupational",B350)),ISNUMBER(FIND("Case report",B350)),ISNUMBER(FIND("Workplaces",B350)),ISNUMBER(FIND("worker",B350)))</f>
        <v>0</v>
      </c>
      <c r="AE350" t="b">
        <f>OR(ISNUMBER(FIND(" plant ",C350)),ISNUMBER(FIND("Plant ",C350)),ISNUMBER(FIND("tomato",C350)),ISNUMBER(FIND("plants",C350)),ISNUMBER(FIND("Plants",C350)),ISNUMBER(FIND("algae",C350)),ISNUMBER(FIND("lettuce",C350)),ISNUMBER(FIND("green gram sprouts ",C350)),ISNUMBER(FIND("Cucurbita pepo",C350)),ISNUMBER(FIND("bean ",C350)),ISNUMBER(FIND("chloroplast",C350)),ISNUMBER(FIND("chlorophyll",C350)),ISNUMBER(FIND("seedling",C350)),ISNUMBER(FIND("canola",C350)),ISNUMBER(FIND("shoot",C350)),ISNUMBER(FIND("photosynthes",C350)),ISNUMBER(FIND(" leaves ",C350)),,ISNUMBER(FIND("agriculture",C350)),ISNUMBER(FIND(" crops ",C350)))</f>
        <v>0</v>
      </c>
      <c r="AF350" t="b">
        <f>OR(ISNUMBER(FIND("bacteria",C350)),ISNUMBER(FIND("Bacteria",C350)),ISNUMBER(FIND("Bacterium",C350)),ISNUMBER(FIND("bacterium",C350)),ISNUMBER(FIND(" coli ",C350)))</f>
        <v>0</v>
      </c>
      <c r="AG350" t="b">
        <f>OR(ISNUMBER(FIND("fungi",C350)),ISNUMBER(FIND("Fungi",C350)),ISNUMBER(FIND("fungus",C350)),ISNUMBER(FIND("Fungus",C350)),ISNUMBER(FIND("mushroom",C350)),ISNUMBER(FIND("Mushroom",C350)),ISNUMBER(FIND(" mold ",C350)))</f>
        <v>0</v>
      </c>
      <c r="AH350" t="b">
        <f>OR(ISNUMBER(FIND("Pig ",C350)),ISNUMBER(FIND("pig ",C350)),ISNUMBER(FIND("Pigs ",C350)),ISNUMBER(FIND("pigs ",C350)))</f>
        <v>0</v>
      </c>
      <c r="AI350" t="b">
        <f>OR(ISNUMBER(FIND(" C. elegans",C350)),ISNUMBER(FIND("Caenorhabditis elegans",C350)),ISNUMBER(FIND("earthworms",C350)),ISNUMBER(FIND(" Ficopomatus enigmaticus",C350)),ISNUMBER(FIND("larva",C350)),ISNUMBER(FIND("Lumbriculus variegatus",C350)),ISNUMBER(FIND("nematode",C350)))</f>
        <v>0</v>
      </c>
      <c r="AJ350" t="b">
        <f>NOT(OR(AA350,AB350,AC350,AD350,AE350,AF350,AG350,AH350,AI350))</f>
        <v>0</v>
      </c>
      <c r="AL350" t="b">
        <f>OR(AA350,AB350,AD350,AE350,AF350,AG350,AH350,AI350)</f>
        <v>1</v>
      </c>
      <c r="AM350" t="b">
        <f>IF(Table1[[#This Row],[In vivo?]],IF(Table1[[#This Row],[Cell]],FALSE,TRUE),FALSE)</f>
        <v>0</v>
      </c>
      <c r="AN350" t="b">
        <f>AND(AC350,AL350)</f>
        <v>1</v>
      </c>
      <c r="AO350" t="b">
        <f>IF(Table1[[#This Row],[Cell]],IF(Table1[[#This Row],[In vivo?]],FALSE,TRUE),FALSE)</f>
        <v>0</v>
      </c>
      <c r="AP350" t="b">
        <f>NOT(OR(Table1[[#This Row],[In vivo?]],Table1[[#This Row],[Only in Cell]]))</f>
        <v>0</v>
      </c>
      <c r="AQ350" t="b">
        <f>IF(OR(Table1[[#This Row],[Rodents]],Table1[[#This Row],[Human]],Table1[[#This Row],[Pig]]),OR(ISNUMBER(FIND("pulmonary",C350)),ISNUMBER(FIND("lung",C350))),"NA")</f>
        <v>1</v>
      </c>
      <c r="AR350" t="b">
        <f>IF(OR(Table1[[#This Row],[Rodents]],Table1[[#This Row],[Human]],Table1[[#This Row],[Pig]]),OR(ISNUMBER(FIND("skin",C350)),ISNUMBER(FIND("dermal",C350))),"NA")</f>
        <v>0</v>
      </c>
      <c r="AS350" t="b">
        <f>IF(OR(Table1[[#This Row],[Rodents]],Table1[[#This Row],[Human]],Table1[[#This Row],[Pig]]),OR(ISNUMBER(FIND("liver",C350)),ISNUMBER(FIND("hepat",C350))),"NA")</f>
        <v>1</v>
      </c>
      <c r="AT350" t="b">
        <f>IF(OR(Table1[[#This Row],[Rodents]],Table1[[#This Row],[Human]],Table1[[#This Row],[Pig]]),OR(ISNUMBER(FIND("kidney",C350)),ISNUMBER(FIND("neph",C350))),"NA")</f>
        <v>0</v>
      </c>
      <c r="AU350" t="b">
        <f>IF(OR(Table1[[#This Row],[Rodents]],Table1[[#This Row],[Human]],Table1[[#This Row],[Pig]]),OR(ISNUMBER(FIND("brain",C350)),ISNUMBER(FIND("neur",C350)),ISNUMBER(FIND("nerv",C350))),"NA")</f>
        <v>0</v>
      </c>
      <c r="AV350" t="b">
        <f>IF(OR(Table1[[#This Row],[Rodents]],Table1[[#This Row],[Human]],Table1[[#This Row],[Pig]]),OR(ISNUMBER(FIND("heart",C350)),ISNUMBER(FIND("cardi",C350))),"NA")</f>
        <v>0</v>
      </c>
      <c r="AW350" t="b">
        <f>IF(OR(Table1[[#This Row],[Rodents]],Table1[[#This Row],[Human]],Table1[[#This Row],[Pig]]),OR(ISNUMBER(FIND("gastro",C350)),ISNUMBER(FIND("intesti",C350)),ISNUMBER(FIND("stomach",C350))),"NA")</f>
        <v>0</v>
      </c>
      <c r="AX350" t="b">
        <f>IF(OR(Table1[[#This Row],[Rodents]],Table1[[#This Row],[Human]],Table1[[#This Row],[Pig]]),NOT(OR(AQ350,AR350,AS350,AT350,AU350,AV350,AW350)),"NA")</f>
        <v>0</v>
      </c>
      <c r="AY350" t="b">
        <f>OR(ISNUMBER(FIND("SWCNT",C350)),ISNUMBER(FIND("SWNT",C350)),ISNUMBER(FIND("single-wall",C350)),ISNUMBER(FIND("single wall",C350)),ISNUMBER(FIND("Single wall",C350)),ISNUMBER(FIND("Single-wall",C350)),ISNUMBER(FIND("SWCNT",B350)),ISNUMBER(FIND("SWNT",B350)),ISNUMBER(FIND("single-wall",B350)),ISNUMBER(FIND("single wall",B350)),ISNUMBER(FIND("Single-wall",B350)),ISNUMBER(FIND("Single wall",B350)))</f>
        <v>0</v>
      </c>
      <c r="AZ350" t="b">
        <f>OR(ISNUMBER(FIND("MWCNT",C350)),ISNUMBER(FIND("MWNT",C350)),ISNUMBER(FIND("multi-wall",C350)),ISNUMBER(FIND("multi wall",C350)),ISNUMBER(FIND("multiwall",C350)),ISNUMBER(FIND("Multi-wall",C350)),ISNUMBER(FIND("Multi wall",C350)),ISNUMBER(FIND("Multiwall",C350)),ISNUMBER(FIND("MWCNT",B350)),ISNUMBER(FIND("MWNT",B350)),ISNUMBER(FIND("multi-wall",B350)),ISNUMBER(FIND("multi wall",B350)),ISNUMBER(FIND("multiwall",B350)),ISNUMBER(FIND("Multi-wall",B350)),ISNUMBER(FIND("Multi wall",B350)),ISNUMBER(FIND("Multiwall",B350)),ISNUMBER(FIND("Double-wall",B350)),ISNUMBER(FIND("Double wall",B350)),ISNUMBER(FIND("Doublewall",B350)),ISNUMBER(FIND("double-wall",B350)),ISNUMBER(FIND("double wall",B350)),ISNUMBER(FIND("doublewall",B350)))</f>
        <v>1</v>
      </c>
      <c r="BA350" t="b">
        <f>AND(Table1[[#This Row],[SWCNT]],Table1[[#This Row],[MWCNT]])</f>
        <v>0</v>
      </c>
      <c r="BB350" t="b">
        <f>IF(Table1[[#This Row],[SWCNT]]=TRUE,FALSE,IF(Table1[[#This Row],[MWCNT]]=TRUE,FALSE,TRUE))</f>
        <v>0</v>
      </c>
      <c r="BC350" s="18"/>
    </row>
    <row r="351" spans="1:55" ht="166.5">
      <c r="A351" t="s">
        <v>3822</v>
      </c>
      <c r="B351" s="2" t="s">
        <v>3823</v>
      </c>
      <c r="C351" s="16" t="s">
        <v>3824</v>
      </c>
      <c r="D351" s="17" t="s">
        <v>1548</v>
      </c>
      <c r="E351" s="2">
        <v>2013</v>
      </c>
      <c r="F351" t="b">
        <f>OR(ISNUMBER(FIND("cytotoxic",C351)),ISNUMBER(FIND("Cytotoxic",C351)),ISNUMBER(FIND("cellular toxicity",C351)),ISNUMBER(FIND("cell death",C351)),ISNUMBER(FIND("viable",C351)),ISNUMBER(FIND("phytotoxic",C351)),ISNUMBER(FIND("acute toxicity",C351)),ISNUMBER(FIND("MTT",C351)),ISNUMBER(FIND("survival",C351)),ISNUMBER(FIND("prolifer",C351)),ISNUMBER(FIND("apoptosis",C351)),ISNUMBER(FIND("neurotoxic",C351)),ISNUMBER(FIND("  lysis ",C351)),ISNUMBER(FIND("necrosis",C351)),ISNUMBER(FIND("cellular death",C351))*3,ISNUMBER(FIND("LDH",C351)),ISNUMBER(FIND("Acute toxicity",C351)))</f>
        <v>0</v>
      </c>
      <c r="G351" t="b">
        <f>OR(ISNUMBER(FIND("genotoxic",C351)),ISNUMBER(FIND("genotoxicity",C351)),ISNUMBER(FIND("DNA damage",C351)),ISNUMBER(FIND("DNA",C351)),ISNUMBER(FIND("RNA",C351)),ISNUMBER(FIND("mesothelioma",C351)),ISNUMBER(FIND("carcino",C351)),ISNUMBER(FIND("mutagen",C351)),ISNUMBER(FIND("genetic",C351)))</f>
        <v>0</v>
      </c>
      <c r="H351" t="b">
        <f>OR(ISNUMBER(FIND("inflammatory",C351)),ISNUMBER(FIND("inflamm",C351)))</f>
        <v>1</v>
      </c>
      <c r="I351" t="b">
        <f>OR(ISNUMBER(FIND("immune",C351)),ISNUMBER(FIND("immunological",C351)),ISNUMBER(FIND("interleuk",C351)),ISNUMBER(FIND("platelet activation",C351)),ISNUMBER(FIND("monocyte",C351)),ISNUMBER(FIND("leukocyte",C351)),ISNUMBER(FIND("cytokine",C351)),ISNUMBER(FIND("CD4",C351)),ISNUMBER(FIND("CD8",C351)),ISNUMBER(FIND("T-cell",C351)))</f>
        <v>1</v>
      </c>
      <c r="J351" t="b">
        <f>OR(ISNUMBER(FIND("reactive oxygen",C351)),ISNUMBER(FIND("ROS",C351)),ISNUMBER(FIND("free radical",C351)),ISNUMBER(FIND("oxidative stress",C351)),ISNUMBER(FIND("peroxid",C351)),ISNUMBER(FIND("oxidative",C351)),ISNUMBER(FIND("antioxid",C351)))</f>
        <v>1</v>
      </c>
      <c r="K351" t="b">
        <f>OR(ISNUMBER(FIND("autophag",C351)))</f>
        <v>0</v>
      </c>
      <c r="L351" t="b">
        <f>OR(ISNUMBER(FIND("morpholog",C351)))</f>
        <v>0</v>
      </c>
      <c r="M351" t="b">
        <f>OR(ISNUMBER(FIND("fibrosis",C351)),ISNUMBER(FIND("Fibrosis",C351)),ISNUMBER(FIND("fibrot",C351)))</f>
        <v>1</v>
      </c>
      <c r="N351" t="b">
        <f>OR(ISNUMBER(FIND("offspring",C351)),ISNUMBER(FIND("Parental",C351)),ISNUMBER(FIND("parental",C351)),ISNUMBER(FIND("germline",C351)),ISNUMBER(FIND("reproduc",C351)),ISNUMBER(FIND("embryo",C351)))</f>
        <v>0</v>
      </c>
      <c r="O351" t="b">
        <f>OR(ISNUMBER(FIND("metabol",C351)),ISNUMBER(FIND("Metabol",C351)),ISNUMBER(FIND("digest",C351)),ISNUMBER(FIND("mitochon",C351)))</f>
        <v>0</v>
      </c>
      <c r="P351" t="b">
        <f>OR(ISNUMBER(FIND("ecotox",C351)),ISNUMBER(FIND("Ecotox",B351)),ISNUMBER(FIND("ecotox",B351)),ISNUMBER(FIND("Ecotox",C351)))</f>
        <v>0</v>
      </c>
      <c r="Q351" t="b">
        <f>OR(ISNUMBER(FIND("Bioaccum",C351)),ISNUMBER(FIND("bioaccum",C351)),ISNUMBER(FIND("accum",C351)))</f>
        <v>0</v>
      </c>
      <c r="R351" t="b">
        <f>OR(ISNUMBER(FIND("Occupation",C351)),ISNUMBER(FIND("occupation",C351)),ISNUMBER(FIND("worker",C351)),ISNUMBER(FIND("workforce",C351)))</f>
        <v>0</v>
      </c>
      <c r="S351" t="b">
        <f>NOT(OR(F351,G351,H351,I351,J351,K351,L351,M351,N351,O351,P351,Q351,R351))</f>
        <v>0</v>
      </c>
      <c r="U351" t="b">
        <f>OR(Table1[[#This Row],[Inflammation]],Table1[[#This Row],[Immune]])</f>
        <v>1</v>
      </c>
      <c r="V351" t="b">
        <f>IF(OR(Table1[[#This Row],[Rodents]],Table1[[#This Row],[Human]],Table1[[#This Row],[Pig]]),OR(ISNUMBER(FIND("intratrach",C351)),ISNUMBER(FIND("nasal ",C351)),ISNUMBER(FIND("instill",C351))),"NA")</f>
        <v>1</v>
      </c>
      <c r="W351" t="b">
        <f>IF(OR(Table1[[#This Row],[Rodents]],Table1[[#This Row],[Human]],Table1[[#This Row],[Pig]]),OR(ISNUMBER(FIND("dermal",C351)),ISNUMBER(FIND("skin ",C351))),"NA")</f>
        <v>0</v>
      </c>
      <c r="X351" t="b">
        <f>IF(OR(Table1[[#This Row],[Rodents]],Table1[[#This Row],[Human]],Table1[[#This Row],[Pig]]),OR(ISNUMBER(FIND("injected",C351)),ISNUMBER(FIND("periton",C351)),ISNUMBER(FIND("intrascrot",C351))),"NA")</f>
        <v>0</v>
      </c>
      <c r="Y351" t="b">
        <f>IF(OR(Table1[[#This Row],[Rodents]],Table1[[#This Row],[Human]],Table1[[#This Row],[Pig]]),NOT(OR(Table1[[#This Row],[Inhaled/Intratracheal/intranasal]],Table1[[#This Row],[Dermal]],Table1[[#This Row],[Injected]])),"NA")</f>
        <v>0</v>
      </c>
      <c r="AA351" t="b">
        <f>OR(ISNUMBER(FIND("fish ",C351)),ISNUMBER(FIND("Fish ",C351)),ISNUMBER(FIND("aquatic",C351)),ISNUMBER(FIND("daphnids",C351)),ISNUMBER(FIND("Carcinus maenas",C351)),ISNUMBER(FIND("Daphnia",C351)),ISNUMBER(FIND("Ruditapes philippinarum",C351)),ISNUMBER(FIND("daphnia",C351)),ISNUMBER(FIND("marine",C351)),ISNUMBER(FIND("mussel",C351)),ISNUMBER(FIND("algae",C351)),ISNUMBER(FIND("Donax faba",C351)),ISNUMBER(FIND("estuarine",C351)),ISNUMBER(FIND("snail",C351)),ISNUMBER(FIND("Prorocentrum donghaiense",C351)) )</f>
        <v>0</v>
      </c>
      <c r="AB351" t="b">
        <f>OR(ISNUMBER(FIND(" rat ",C351)),ISNUMBER(FIND(" rats ",C351)),ISNUMBER(FIND(" Rats ",C351)),ISNUMBER(FIND(" Rat ",C351)),ISNUMBER(FIND(" rat.",C351)),ISNUMBER(FIND(" rats.",C351)),ISNUMBER(FIND("mouse",C351)),ISNUMBER(FIND("mice",C351)), ISNUMBER(FIND(" Mice",C351)))</f>
        <v>1</v>
      </c>
      <c r="AC351" t="b">
        <f>OR(ISNUMBER(FIND(" cell ",C351)),ISNUMBER(FIND("fibroblast",C351)),ISNUMBER(FIND("macrophage",C351)),ISNUMBER(FIND("epithelial",C351)),ISNUMBER(FIND("endothelial",C351)),ISNUMBER(FIND("neuron",C351)),ISNUMBER(FIND(" cells ",C351)),ISNUMBER(FIND("RBC",C351)),ISNUMBER(FIND("mitochond",C351)),ISNUMBER(FIND("adipocyte",C351)),ISNUMBER(FIND("osteo",C351)),ISNUMBER(FIND("keratin",C351)),ISNUMBER(FIND(" cell's ",C351)),ISNUMBER(FIND("eukary",C351)),ISNUMBER(FIND("sperm",C351)))</f>
        <v>1</v>
      </c>
      <c r="AD351" t="b">
        <f>OR(ISNUMBER(FIND("human",B351)),ISNUMBER(FIND("workers",B351)),ISNUMBER(FIND("workforces",B351)),ISNUMBER(FIND("occupational",B351)),ISNUMBER(FIND("Case report",B351)),ISNUMBER(FIND("Workplaces",B351)),ISNUMBER(FIND("worker",B351)))</f>
        <v>0</v>
      </c>
      <c r="AE351" t="b">
        <f>OR(ISNUMBER(FIND(" plant ",C351)),ISNUMBER(FIND("Plant ",C351)),ISNUMBER(FIND("tomato",C351)),ISNUMBER(FIND("plants",C351)),ISNUMBER(FIND("Plants",C351)),ISNUMBER(FIND("algae",C351)),ISNUMBER(FIND("lettuce",C351)),ISNUMBER(FIND("green gram sprouts ",C351)),ISNUMBER(FIND("Cucurbita pepo",C351)),ISNUMBER(FIND("bean ",C351)),ISNUMBER(FIND("chloroplast",C351)),ISNUMBER(FIND("chlorophyll",C351)),ISNUMBER(FIND("seedling",C351)),ISNUMBER(FIND("canola",C351)),ISNUMBER(FIND("shoot",C351)),ISNUMBER(FIND("photosynthes",C351)),ISNUMBER(FIND(" leaves ",C351)),,ISNUMBER(FIND("agriculture",C351)),ISNUMBER(FIND(" crops ",C351)))</f>
        <v>0</v>
      </c>
      <c r="AF351" t="b">
        <f>OR(ISNUMBER(FIND("bacteria",C351)),ISNUMBER(FIND("Bacteria",C351)),ISNUMBER(FIND("Bacterium",C351)),ISNUMBER(FIND("bacterium",C351)),ISNUMBER(FIND(" coli ",C351)))</f>
        <v>0</v>
      </c>
      <c r="AG351" t="b">
        <f>OR(ISNUMBER(FIND("fungi",C351)),ISNUMBER(FIND("Fungi",C351)),ISNUMBER(FIND("fungus",C351)),ISNUMBER(FIND("Fungus",C351)),ISNUMBER(FIND("mushroom",C351)),ISNUMBER(FIND("Mushroom",C351)),ISNUMBER(FIND(" mold ",C351)))</f>
        <v>0</v>
      </c>
      <c r="AH351" t="b">
        <f>OR(ISNUMBER(FIND("Pig ",C351)),ISNUMBER(FIND("pig ",C351)),ISNUMBER(FIND("Pigs ",C351)),ISNUMBER(FIND("pigs ",C351)))</f>
        <v>0</v>
      </c>
      <c r="AI351" t="b">
        <f>OR(ISNUMBER(FIND(" C. elegans",C351)),ISNUMBER(FIND("Caenorhabditis elegans",C351)),ISNUMBER(FIND("earthworms",C351)),ISNUMBER(FIND(" Ficopomatus enigmaticus",C351)),ISNUMBER(FIND("larva",C351)),ISNUMBER(FIND("Lumbriculus variegatus",C351)),ISNUMBER(FIND("nematode",C351)))</f>
        <v>0</v>
      </c>
      <c r="AJ351" t="b">
        <f>NOT(OR(AA351,AB351,AC351,AD351,AE351,AF351,AG351,AH351,AI351))</f>
        <v>0</v>
      </c>
      <c r="AL351" t="b">
        <f>OR(AA351,AB351,AD351,AE351,AF351,AG351,AH351,AI351)</f>
        <v>1</v>
      </c>
      <c r="AM351" t="b">
        <f>IF(Table1[[#This Row],[In vivo?]],IF(Table1[[#This Row],[Cell]],FALSE,TRUE),FALSE)</f>
        <v>0</v>
      </c>
      <c r="AN351" t="b">
        <f>AND(AC351,AL351)</f>
        <v>1</v>
      </c>
      <c r="AO351" t="b">
        <f>IF(Table1[[#This Row],[Cell]],IF(Table1[[#This Row],[In vivo?]],FALSE,TRUE),FALSE)</f>
        <v>0</v>
      </c>
      <c r="AP351" t="b">
        <f>NOT(OR(Table1[[#This Row],[In vivo?]],Table1[[#This Row],[Only in Cell]]))</f>
        <v>0</v>
      </c>
      <c r="AQ351" t="b">
        <f>IF(OR(Table1[[#This Row],[Rodents]],Table1[[#This Row],[Human]],Table1[[#This Row],[Pig]]),OR(ISNUMBER(FIND("pulmonary",C351)),ISNUMBER(FIND("lung",C351))),"NA")</f>
        <v>1</v>
      </c>
      <c r="AR351" t="b">
        <f>IF(OR(Table1[[#This Row],[Rodents]],Table1[[#This Row],[Human]],Table1[[#This Row],[Pig]]),OR(ISNUMBER(FIND("skin",C351)),ISNUMBER(FIND("dermal",C351))),"NA")</f>
        <v>0</v>
      </c>
      <c r="AS351" t="b">
        <f>IF(OR(Table1[[#This Row],[Rodents]],Table1[[#This Row],[Human]],Table1[[#This Row],[Pig]]),OR(ISNUMBER(FIND("liver",C351)),ISNUMBER(FIND("hepat",C351))),"NA")</f>
        <v>0</v>
      </c>
      <c r="AT351" t="b">
        <f>IF(OR(Table1[[#This Row],[Rodents]],Table1[[#This Row],[Human]],Table1[[#This Row],[Pig]]),OR(ISNUMBER(FIND("kidney",C351)),ISNUMBER(FIND("neph",C351))),"NA")</f>
        <v>0</v>
      </c>
      <c r="AU351" t="b">
        <f>IF(OR(Table1[[#This Row],[Rodents]],Table1[[#This Row],[Human]],Table1[[#This Row],[Pig]]),OR(ISNUMBER(FIND("brain",C351)),ISNUMBER(FIND("neur",C351)),ISNUMBER(FIND("nerv",C351))),"NA")</f>
        <v>0</v>
      </c>
      <c r="AV351" t="b">
        <f>IF(OR(Table1[[#This Row],[Rodents]],Table1[[#This Row],[Human]],Table1[[#This Row],[Pig]]),OR(ISNUMBER(FIND("heart",C351)),ISNUMBER(FIND("cardi",C351))),"NA")</f>
        <v>0</v>
      </c>
      <c r="AW351" t="b">
        <f>IF(OR(Table1[[#This Row],[Rodents]],Table1[[#This Row],[Human]],Table1[[#This Row],[Pig]]),OR(ISNUMBER(FIND("gastro",C351)),ISNUMBER(FIND("intesti",C351)),ISNUMBER(FIND("stomach",C351))),"NA")</f>
        <v>0</v>
      </c>
      <c r="AX351" t="b">
        <f>IF(OR(Table1[[#This Row],[Rodents]],Table1[[#This Row],[Human]],Table1[[#This Row],[Pig]]),NOT(OR(AQ351,AR351,AS351,AT351,AU351,AV351,AW351)),"NA")</f>
        <v>0</v>
      </c>
      <c r="AY351" t="b">
        <f>OR(ISNUMBER(FIND("SWCNT",C351)),ISNUMBER(FIND("SWNT",C351)),ISNUMBER(FIND("single-wall",C351)),ISNUMBER(FIND("single wall",C351)),ISNUMBER(FIND("Single wall",C351)),ISNUMBER(FIND("Single-wall",C351)),ISNUMBER(FIND("SWCNT",B351)),ISNUMBER(FIND("SWNT",B351)),ISNUMBER(FIND("single-wall",B351)),ISNUMBER(FIND("single wall",B351)),ISNUMBER(FIND("Single-wall",B351)),ISNUMBER(FIND("Single wall",B351)))</f>
        <v>1</v>
      </c>
      <c r="AZ351" t="b">
        <f>OR(ISNUMBER(FIND("MWCNT",C351)),ISNUMBER(FIND("MWNT",C351)),ISNUMBER(FIND("multi-wall",C351)),ISNUMBER(FIND("multi wall",C351)),ISNUMBER(FIND("multiwall",C351)),ISNUMBER(FIND("Multi-wall",C351)),ISNUMBER(FIND("Multi wall",C351)),ISNUMBER(FIND("Multiwall",C351)),ISNUMBER(FIND("MWCNT",B351)),ISNUMBER(FIND("MWNT",B351)),ISNUMBER(FIND("multi-wall",B351)),ISNUMBER(FIND("multi wall",B351)),ISNUMBER(FIND("multiwall",B351)),ISNUMBER(FIND("Multi-wall",B351)),ISNUMBER(FIND("Multi wall",B351)),ISNUMBER(FIND("Multiwall",B351)),ISNUMBER(FIND("Double-wall",B351)),ISNUMBER(FIND("Double wall",B351)),ISNUMBER(FIND("Doublewall",B351)),ISNUMBER(FIND("double-wall",B351)),ISNUMBER(FIND("double wall",B351)),ISNUMBER(FIND("doublewall",B351)))</f>
        <v>0</v>
      </c>
      <c r="BA351" t="b">
        <f>AND(Table1[[#This Row],[SWCNT]],Table1[[#This Row],[MWCNT]])</f>
        <v>0</v>
      </c>
      <c r="BB351" t="b">
        <f>IF(Table1[[#This Row],[SWCNT]]=TRUE,FALSE,IF(Table1[[#This Row],[MWCNT]]=TRUE,FALSE,TRUE))</f>
        <v>0</v>
      </c>
      <c r="BC351" s="18"/>
    </row>
    <row r="352" spans="1:55" ht="277.5">
      <c r="A352" t="s">
        <v>3831</v>
      </c>
      <c r="B352" s="2" t="s">
        <v>3832</v>
      </c>
      <c r="C352" s="16" t="s">
        <v>3833</v>
      </c>
      <c r="D352" s="17" t="s">
        <v>94</v>
      </c>
      <c r="E352" s="2">
        <v>2013</v>
      </c>
      <c r="F352" t="b">
        <f>OR(ISNUMBER(FIND("cytotoxic",C352)),ISNUMBER(FIND("Cytotoxic",C352)),ISNUMBER(FIND("cellular toxicity",C352)),ISNUMBER(FIND("cell death",C352)),ISNUMBER(FIND("viable",C352)),ISNUMBER(FIND("phytotoxic",C352)),ISNUMBER(FIND("acute toxicity",C352)),ISNUMBER(FIND("MTT",C352)),ISNUMBER(FIND("survival",C352)),ISNUMBER(FIND("prolifer",C352)),ISNUMBER(FIND("apoptosis",C352)),ISNUMBER(FIND("neurotoxic",C352)),ISNUMBER(FIND("  lysis ",C352)),ISNUMBER(FIND("necrosis",C352)),ISNUMBER(FIND("cellular death",C352))*3,ISNUMBER(FIND("LDH",C352)),ISNUMBER(FIND("Acute toxicity",C352)))</f>
        <v>1</v>
      </c>
      <c r="G352" t="b">
        <f>OR(ISNUMBER(FIND("genotoxic",C352)),ISNUMBER(FIND("genotoxicity",C352)),ISNUMBER(FIND("DNA damage",C352)),ISNUMBER(FIND("DNA",C352)),ISNUMBER(FIND("RNA",C352)),ISNUMBER(FIND("mesothelioma",C352)),ISNUMBER(FIND("carcino",C352)),ISNUMBER(FIND("mutagen",C352)),ISNUMBER(FIND("genetic",C352)))</f>
        <v>1</v>
      </c>
      <c r="H352" t="b">
        <f>OR(ISNUMBER(FIND("inflammatory",C352)),ISNUMBER(FIND("inflamm",C352)))</f>
        <v>1</v>
      </c>
      <c r="I352" t="b">
        <f>OR(ISNUMBER(FIND("immune",C352)),ISNUMBER(FIND("immunological",C352)),ISNUMBER(FIND("interleuk",C352)),ISNUMBER(FIND("platelet activation",C352)),ISNUMBER(FIND("monocyte",C352)),ISNUMBER(FIND("leukocyte",C352)),ISNUMBER(FIND("cytokine",C352)),ISNUMBER(FIND("CD4",C352)),ISNUMBER(FIND("CD8",C352)),ISNUMBER(FIND("T-cell",C352)))</f>
        <v>0</v>
      </c>
      <c r="J352" t="b">
        <f>OR(ISNUMBER(FIND("reactive oxygen",C352)),ISNUMBER(FIND("ROS",C352)),ISNUMBER(FIND("free radical",C352)),ISNUMBER(FIND("oxidative stress",C352)),ISNUMBER(FIND("peroxid",C352)),ISNUMBER(FIND("oxidative",C352)),ISNUMBER(FIND("antioxid",C352)))</f>
        <v>0</v>
      </c>
      <c r="K352" t="b">
        <f>OR(ISNUMBER(FIND("autophag",C352)))</f>
        <v>0</v>
      </c>
      <c r="L352" t="b">
        <f>OR(ISNUMBER(FIND("morpholog",C352)))</f>
        <v>0</v>
      </c>
      <c r="M352" t="b">
        <f>OR(ISNUMBER(FIND("fibrosis",C352)),ISNUMBER(FIND("Fibrosis",C352)),ISNUMBER(FIND("fibrot",C352)))</f>
        <v>0</v>
      </c>
      <c r="N352" t="b">
        <f>OR(ISNUMBER(FIND("offspring",C352)),ISNUMBER(FIND("Parental",C352)),ISNUMBER(FIND("parental",C352)),ISNUMBER(FIND("germline",C352)),ISNUMBER(FIND("reproduc",C352)),ISNUMBER(FIND("embryo",C352)))</f>
        <v>0</v>
      </c>
      <c r="O352" t="b">
        <f>OR(ISNUMBER(FIND("metabol",C352)),ISNUMBER(FIND("Metabol",C352)),ISNUMBER(FIND("digest",C352)),ISNUMBER(FIND("mitochon",C352)))</f>
        <v>0</v>
      </c>
      <c r="P352" t="b">
        <f>OR(ISNUMBER(FIND("ecotox",C352)),ISNUMBER(FIND("Ecotox",B352)),ISNUMBER(FIND("ecotox",B352)),ISNUMBER(FIND("Ecotox",C352)))</f>
        <v>0</v>
      </c>
      <c r="Q352" t="b">
        <f>OR(ISNUMBER(FIND("Bioaccum",C352)),ISNUMBER(FIND("bioaccum",C352)),ISNUMBER(FIND("accum",C352)))</f>
        <v>0</v>
      </c>
      <c r="R352" t="b">
        <f>OR(ISNUMBER(FIND("Occupation",C352)),ISNUMBER(FIND("occupation",C352)),ISNUMBER(FIND("worker",C352)),ISNUMBER(FIND("workforce",C352)))</f>
        <v>0</v>
      </c>
      <c r="S352" t="b">
        <f>NOT(OR(F352,G352,H352,I352,J352,K352,L352,M352,N352,O352,P352,Q352,R352))</f>
        <v>0</v>
      </c>
      <c r="U352" t="b">
        <f>OR(Table1[[#This Row],[Inflammation]],Table1[[#This Row],[Immune]])</f>
        <v>1</v>
      </c>
      <c r="V352" t="b">
        <f>IF(OR(Table1[[#This Row],[Rodents]],Table1[[#This Row],[Human]],Table1[[#This Row],[Pig]]),OR(ISNUMBER(FIND("intratrach",C352)),ISNUMBER(FIND("nasal ",C352)),ISNUMBER(FIND("instill",C352))),"NA")</f>
        <v>1</v>
      </c>
      <c r="W352" t="b">
        <f>IF(OR(Table1[[#This Row],[Rodents]],Table1[[#This Row],[Human]],Table1[[#This Row],[Pig]]),OR(ISNUMBER(FIND("dermal",C352)),ISNUMBER(FIND("skin ",C352))),"NA")</f>
        <v>0</v>
      </c>
      <c r="X352" t="b">
        <f>IF(OR(Table1[[#This Row],[Rodents]],Table1[[#This Row],[Human]],Table1[[#This Row],[Pig]]),OR(ISNUMBER(FIND("injected",C352)),ISNUMBER(FIND("periton",C352)),ISNUMBER(FIND("intrascrot",C352))),"NA")</f>
        <v>0</v>
      </c>
      <c r="Y352" t="b">
        <f>IF(OR(Table1[[#This Row],[Rodents]],Table1[[#This Row],[Human]],Table1[[#This Row],[Pig]]),NOT(OR(Table1[[#This Row],[Inhaled/Intratracheal/intranasal]],Table1[[#This Row],[Dermal]],Table1[[#This Row],[Injected]])),"NA")</f>
        <v>0</v>
      </c>
      <c r="AA352" t="b">
        <f>OR(ISNUMBER(FIND("fish ",C352)),ISNUMBER(FIND("Fish ",C352)),ISNUMBER(FIND("aquatic",C352)),ISNUMBER(FIND("daphnids",C352)),ISNUMBER(FIND("Carcinus maenas",C352)),ISNUMBER(FIND("Daphnia",C352)),ISNUMBER(FIND("Ruditapes philippinarum",C352)),ISNUMBER(FIND("daphnia",C352)),ISNUMBER(FIND("marine",C352)),ISNUMBER(FIND("mussel",C352)),ISNUMBER(FIND("algae",C352)),ISNUMBER(FIND("Donax faba",C352)),ISNUMBER(FIND("estuarine",C352)),ISNUMBER(FIND("snail",C352)),ISNUMBER(FIND("Prorocentrum donghaiense",C352)) )</f>
        <v>0</v>
      </c>
      <c r="AB352" t="b">
        <f>OR(ISNUMBER(FIND(" rat ",C352)),ISNUMBER(FIND(" rats ",C352)),ISNUMBER(FIND(" Rats ",C352)),ISNUMBER(FIND(" Rat ",C352)),ISNUMBER(FIND(" rat.",C352)),ISNUMBER(FIND(" rats.",C352)),ISNUMBER(FIND("mouse",C352)),ISNUMBER(FIND("mice",C352)), ISNUMBER(FIND(" Mice",C352)))</f>
        <v>1</v>
      </c>
      <c r="AC352" t="b">
        <f>OR(ISNUMBER(FIND(" cell ",C352)),ISNUMBER(FIND("fibroblast",C352)),ISNUMBER(FIND("macrophage",C352)),ISNUMBER(FIND("epithelial",C352)),ISNUMBER(FIND("endothelial",C352)),ISNUMBER(FIND("neuron",C352)),ISNUMBER(FIND(" cells ",C352)),ISNUMBER(FIND("RBC",C352)),ISNUMBER(FIND("mitochond",C352)),ISNUMBER(FIND("adipocyte",C352)),ISNUMBER(FIND("osteo",C352)),ISNUMBER(FIND("keratin",C352)),ISNUMBER(FIND(" cell's ",C352)),ISNUMBER(FIND("eukary",C352)),ISNUMBER(FIND("sperm",C352)))</f>
        <v>1</v>
      </c>
      <c r="AD352" t="b">
        <f>OR(ISNUMBER(FIND("human",B352)),ISNUMBER(FIND("workers",B352)),ISNUMBER(FIND("workforces",B352)),ISNUMBER(FIND("occupational",B352)),ISNUMBER(FIND("Case report",B352)),ISNUMBER(FIND("Workplaces",B352)),ISNUMBER(FIND("worker",B352)))</f>
        <v>0</v>
      </c>
      <c r="AE352" t="b">
        <f>OR(ISNUMBER(FIND(" plant ",C352)),ISNUMBER(FIND("Plant ",C352)),ISNUMBER(FIND("tomato",C352)),ISNUMBER(FIND("plants",C352)),ISNUMBER(FIND("Plants",C352)),ISNUMBER(FIND("algae",C352)),ISNUMBER(FIND("lettuce",C352)),ISNUMBER(FIND("green gram sprouts ",C352)),ISNUMBER(FIND("Cucurbita pepo",C352)),ISNUMBER(FIND("bean ",C352)),ISNUMBER(FIND("chloroplast",C352)),ISNUMBER(FIND("chlorophyll",C352)),ISNUMBER(FIND("seedling",C352)),ISNUMBER(FIND("canola",C352)),ISNUMBER(FIND("shoot",C352)),ISNUMBER(FIND("photosynthes",C352)),ISNUMBER(FIND(" leaves ",C352)),,ISNUMBER(FIND("agriculture",C352)),ISNUMBER(FIND(" crops ",C352)))</f>
        <v>0</v>
      </c>
      <c r="AF352" t="b">
        <f>OR(ISNUMBER(FIND("bacteria",C352)),ISNUMBER(FIND("Bacteria",C352)),ISNUMBER(FIND("Bacterium",C352)),ISNUMBER(FIND("bacterium",C352)),ISNUMBER(FIND(" coli ",C352)))</f>
        <v>0</v>
      </c>
      <c r="AG352" t="b">
        <f>OR(ISNUMBER(FIND("fungi",C352)),ISNUMBER(FIND("Fungi",C352)),ISNUMBER(FIND("fungus",C352)),ISNUMBER(FIND("Fungus",C352)),ISNUMBER(FIND("mushroom",C352)),ISNUMBER(FIND("Mushroom",C352)),ISNUMBER(FIND(" mold ",C352)))</f>
        <v>0</v>
      </c>
      <c r="AH352" t="b">
        <f>OR(ISNUMBER(FIND("Pig ",C352)),ISNUMBER(FIND("pig ",C352)),ISNUMBER(FIND("Pigs ",C352)),ISNUMBER(FIND("pigs ",C352)))</f>
        <v>0</v>
      </c>
      <c r="AI352" t="b">
        <f>OR(ISNUMBER(FIND(" C. elegans",C352)),ISNUMBER(FIND("Caenorhabditis elegans",C352)),ISNUMBER(FIND("earthworms",C352)),ISNUMBER(FIND(" Ficopomatus enigmaticus",C352)),ISNUMBER(FIND("larva",C352)),ISNUMBER(FIND("Lumbriculus variegatus",C352)),ISNUMBER(FIND("nematode",C352)))</f>
        <v>0</v>
      </c>
      <c r="AJ352" t="b">
        <f>NOT(OR(AA352,AB352,AC352,AD352,AE352,AF352,AG352,AH352,AI352))</f>
        <v>0</v>
      </c>
      <c r="AL352" t="b">
        <f>OR(AA352,AB352,AD352,AE352,AF352,AG352,AH352,AI352)</f>
        <v>1</v>
      </c>
      <c r="AM352" t="b">
        <f>IF(Table1[[#This Row],[In vivo?]],IF(Table1[[#This Row],[Cell]],FALSE,TRUE),FALSE)</f>
        <v>0</v>
      </c>
      <c r="AN352" t="b">
        <f>AND(AC352,AL352)</f>
        <v>1</v>
      </c>
      <c r="AO352" t="b">
        <f>IF(Table1[[#This Row],[Cell]],IF(Table1[[#This Row],[In vivo?]],FALSE,TRUE),FALSE)</f>
        <v>0</v>
      </c>
      <c r="AP352" t="b">
        <f>NOT(OR(Table1[[#This Row],[In vivo?]],Table1[[#This Row],[Only in Cell]]))</f>
        <v>0</v>
      </c>
      <c r="AQ352" t="b">
        <f>IF(OR(Table1[[#This Row],[Rodents]],Table1[[#This Row],[Human]],Table1[[#This Row],[Pig]]),OR(ISNUMBER(FIND("pulmonary",C352)),ISNUMBER(FIND("lung",C352))),"NA")</f>
        <v>0</v>
      </c>
      <c r="AR352" t="b">
        <f>IF(OR(Table1[[#This Row],[Rodents]],Table1[[#This Row],[Human]],Table1[[#This Row],[Pig]]),OR(ISNUMBER(FIND("skin",C352)),ISNUMBER(FIND("dermal",C352))),"NA")</f>
        <v>0</v>
      </c>
      <c r="AS352" t="b">
        <f>IF(OR(Table1[[#This Row],[Rodents]],Table1[[#This Row],[Human]],Table1[[#This Row],[Pig]]),OR(ISNUMBER(FIND("liver",C352)),ISNUMBER(FIND("hepat",C352))),"NA")</f>
        <v>0</v>
      </c>
      <c r="AT352" t="b">
        <f>IF(OR(Table1[[#This Row],[Rodents]],Table1[[#This Row],[Human]],Table1[[#This Row],[Pig]]),OR(ISNUMBER(FIND("kidney",C352)),ISNUMBER(FIND("neph",C352))),"NA")</f>
        <v>0</v>
      </c>
      <c r="AU352" t="b">
        <f>IF(OR(Table1[[#This Row],[Rodents]],Table1[[#This Row],[Human]],Table1[[#This Row],[Pig]]),OR(ISNUMBER(FIND("brain",C352)),ISNUMBER(FIND("neur",C352)),ISNUMBER(FIND("nerv",C352))),"NA")</f>
        <v>0</v>
      </c>
      <c r="AV352" t="b">
        <f>IF(OR(Table1[[#This Row],[Rodents]],Table1[[#This Row],[Human]],Table1[[#This Row],[Pig]]),OR(ISNUMBER(FIND("heart",C352)),ISNUMBER(FIND("cardi",C352))),"NA")</f>
        <v>0</v>
      </c>
      <c r="AW352" t="b">
        <f>IF(OR(Table1[[#This Row],[Rodents]],Table1[[#This Row],[Human]],Table1[[#This Row],[Pig]]),OR(ISNUMBER(FIND("gastro",C352)),ISNUMBER(FIND("intesti",C352)),ISNUMBER(FIND("stomach",C352))),"NA")</f>
        <v>0</v>
      </c>
      <c r="AX352" t="b">
        <f>IF(OR(Table1[[#This Row],[Rodents]],Table1[[#This Row],[Human]],Table1[[#This Row],[Pig]]),NOT(OR(AQ352,AR352,AS352,AT352,AU352,AV352,AW352)),"NA")</f>
        <v>1</v>
      </c>
      <c r="AY352" t="b">
        <f>OR(ISNUMBER(FIND("SWCNT",C352)),ISNUMBER(FIND("SWNT",C352)),ISNUMBER(FIND("single-wall",C352)),ISNUMBER(FIND("single wall",C352)),ISNUMBER(FIND("Single wall",C352)),ISNUMBER(FIND("Single-wall",C352)),ISNUMBER(FIND("SWCNT",B352)),ISNUMBER(FIND("SWNT",B352)),ISNUMBER(FIND("single-wall",B352)),ISNUMBER(FIND("single wall",B352)),ISNUMBER(FIND("Single-wall",B352)),ISNUMBER(FIND("Single wall",B352)))</f>
        <v>0</v>
      </c>
      <c r="AZ352" t="b">
        <f>OR(ISNUMBER(FIND("MWCNT",C352)),ISNUMBER(FIND("MWNT",C352)),ISNUMBER(FIND("multi-wall",C352)),ISNUMBER(FIND("multi wall",C352)),ISNUMBER(FIND("multiwall",C352)),ISNUMBER(FIND("Multi-wall",C352)),ISNUMBER(FIND("Multi wall",C352)),ISNUMBER(FIND("Multiwall",C352)),ISNUMBER(FIND("MWCNT",B352)),ISNUMBER(FIND("MWNT",B352)),ISNUMBER(FIND("multi-wall",B352)),ISNUMBER(FIND("multi wall",B352)),ISNUMBER(FIND("multiwall",B352)),ISNUMBER(FIND("Multi-wall",B352)),ISNUMBER(FIND("Multi wall",B352)),ISNUMBER(FIND("Multiwall",B352)),ISNUMBER(FIND("Double-wall",B352)),ISNUMBER(FIND("Double wall",B352)),ISNUMBER(FIND("Doublewall",B352)),ISNUMBER(FIND("double-wall",B352)),ISNUMBER(FIND("double wall",B352)),ISNUMBER(FIND("doublewall",B352)))</f>
        <v>1</v>
      </c>
      <c r="BA352" t="b">
        <f>AND(Table1[[#This Row],[SWCNT]],Table1[[#This Row],[MWCNT]])</f>
        <v>0</v>
      </c>
      <c r="BB352" t="b">
        <f>IF(Table1[[#This Row],[SWCNT]]=TRUE,FALSE,IF(Table1[[#This Row],[MWCNT]]=TRUE,FALSE,TRUE))</f>
        <v>0</v>
      </c>
      <c r="BC352" s="18"/>
    </row>
    <row r="353" spans="1:55" ht="277.5">
      <c r="A353" t="s">
        <v>3863</v>
      </c>
      <c r="B353" s="2" t="s">
        <v>3864</v>
      </c>
      <c r="C353" s="16" t="s">
        <v>3865</v>
      </c>
      <c r="D353" s="17" t="s">
        <v>93</v>
      </c>
      <c r="E353" s="2">
        <v>2013</v>
      </c>
      <c r="F353" t="b">
        <f>OR(ISNUMBER(FIND("cytotoxic",C353)),ISNUMBER(FIND("Cytotoxic",C353)),ISNUMBER(FIND("cellular toxicity",C353)),ISNUMBER(FIND("cell death",C353)),ISNUMBER(FIND("viable",C353)),ISNUMBER(FIND("phytotoxic",C353)),ISNUMBER(FIND("acute toxicity",C353)),ISNUMBER(FIND("MTT",C353)),ISNUMBER(FIND("survival",C353)),ISNUMBER(FIND("prolifer",C353)),ISNUMBER(FIND("apoptosis",C353)),ISNUMBER(FIND("neurotoxic",C353)),ISNUMBER(FIND("  lysis ",C353)),ISNUMBER(FIND("necrosis",C353)),ISNUMBER(FIND("cellular death",C353))*3,ISNUMBER(FIND("LDH",C353)),ISNUMBER(FIND("Acute toxicity",C353)))</f>
        <v>1</v>
      </c>
      <c r="G353" t="b">
        <f>OR(ISNUMBER(FIND("genotoxic",C353)),ISNUMBER(FIND("genotoxicity",C353)),ISNUMBER(FIND("DNA damage",C353)),ISNUMBER(FIND("DNA",C353)),ISNUMBER(FIND("RNA",C353)),ISNUMBER(FIND("mesothelioma",C353)),ISNUMBER(FIND("carcino",C353)),ISNUMBER(FIND("mutagen",C353)),ISNUMBER(FIND("genetic",C353)))</f>
        <v>1</v>
      </c>
      <c r="H353" t="b">
        <f>OR(ISNUMBER(FIND("inflammatory",C353)),ISNUMBER(FIND("inflamm",C353)))</f>
        <v>1</v>
      </c>
      <c r="I353" t="b">
        <f>OR(ISNUMBER(FIND("immune",C353)),ISNUMBER(FIND("immunological",C353)),ISNUMBER(FIND("interleuk",C353)),ISNUMBER(FIND("platelet activation",C353)),ISNUMBER(FIND("monocyte",C353)),ISNUMBER(FIND("leukocyte",C353)),ISNUMBER(FIND("cytokine",C353)),ISNUMBER(FIND("CD4",C353)),ISNUMBER(FIND("CD8",C353)),ISNUMBER(FIND("T-cell",C353)))</f>
        <v>0</v>
      </c>
      <c r="J353" t="b">
        <f>OR(ISNUMBER(FIND("reactive oxygen",C353)),ISNUMBER(FIND("ROS",C353)),ISNUMBER(FIND("free radical",C353)),ISNUMBER(FIND("oxidative stress",C353)),ISNUMBER(FIND("peroxid",C353)),ISNUMBER(FIND("oxidative",C353)),ISNUMBER(FIND("antioxid",C353)))</f>
        <v>0</v>
      </c>
      <c r="K353" t="b">
        <f>OR(ISNUMBER(FIND("autophag",C353)))</f>
        <v>0</v>
      </c>
      <c r="L353" t="b">
        <f>OR(ISNUMBER(FIND("morpholog",C353)))</f>
        <v>0</v>
      </c>
      <c r="M353" t="b">
        <f>OR(ISNUMBER(FIND("fibrosis",C353)),ISNUMBER(FIND("Fibrosis",C353)),ISNUMBER(FIND("fibrot",C353)))</f>
        <v>1</v>
      </c>
      <c r="N353" t="b">
        <f>OR(ISNUMBER(FIND("offspring",C353)),ISNUMBER(FIND("Parental",C353)),ISNUMBER(FIND("parental",C353)),ISNUMBER(FIND("germline",C353)),ISNUMBER(FIND("reproduc",C353)),ISNUMBER(FIND("embryo",C353)))</f>
        <v>0</v>
      </c>
      <c r="O353" t="b">
        <f>OR(ISNUMBER(FIND("metabol",C353)),ISNUMBER(FIND("Metabol",C353)),ISNUMBER(FIND("digest",C353)),ISNUMBER(FIND("mitochon",C353)))</f>
        <v>0</v>
      </c>
      <c r="P353" t="b">
        <f>OR(ISNUMBER(FIND("ecotox",C353)),ISNUMBER(FIND("Ecotox",B353)),ISNUMBER(FIND("ecotox",B353)),ISNUMBER(FIND("Ecotox",C353)))</f>
        <v>0</v>
      </c>
      <c r="Q353" t="b">
        <f>OR(ISNUMBER(FIND("Bioaccum",C353)),ISNUMBER(FIND("bioaccum",C353)),ISNUMBER(FIND("accum",C353)))</f>
        <v>0</v>
      </c>
      <c r="R353" t="b">
        <f>OR(ISNUMBER(FIND("Occupation",C353)),ISNUMBER(FIND("occupation",C353)),ISNUMBER(FIND("worker",C353)),ISNUMBER(FIND("workforce",C353)))</f>
        <v>0</v>
      </c>
      <c r="S353" t="b">
        <f>NOT(OR(F353,G353,H353,I353,J353,K353,L353,M353,N353,O353,P353,Q353,R353))</f>
        <v>0</v>
      </c>
      <c r="U353" t="b">
        <f>OR(Table1[[#This Row],[Inflammation]],Table1[[#This Row],[Immune]])</f>
        <v>1</v>
      </c>
      <c r="V353" t="b">
        <f>IF(OR(Table1[[#This Row],[Rodents]],Table1[[#This Row],[Human]],Table1[[#This Row],[Pig]]),OR(ISNUMBER(FIND("intratrach",C353)),ISNUMBER(FIND("nasal ",C353)),ISNUMBER(FIND("instill",C353))),"NA")</f>
        <v>1</v>
      </c>
      <c r="W353" t="b">
        <f>IF(OR(Table1[[#This Row],[Rodents]],Table1[[#This Row],[Human]],Table1[[#This Row],[Pig]]),OR(ISNUMBER(FIND("dermal",C353)),ISNUMBER(FIND("skin ",C353))),"NA")</f>
        <v>0</v>
      </c>
      <c r="X353" t="b">
        <f>IF(OR(Table1[[#This Row],[Rodents]],Table1[[#This Row],[Human]],Table1[[#This Row],[Pig]]),OR(ISNUMBER(FIND("injected",C353)),ISNUMBER(FIND("periton",C353)),ISNUMBER(FIND("intrascrot",C353))),"NA")</f>
        <v>0</v>
      </c>
      <c r="Y353" t="b">
        <f>IF(OR(Table1[[#This Row],[Rodents]],Table1[[#This Row],[Human]],Table1[[#This Row],[Pig]]),NOT(OR(Table1[[#This Row],[Inhaled/Intratracheal/intranasal]],Table1[[#This Row],[Dermal]],Table1[[#This Row],[Injected]])),"NA")</f>
        <v>0</v>
      </c>
      <c r="AA353" t="b">
        <f>OR(ISNUMBER(FIND("fish ",C353)),ISNUMBER(FIND("Fish ",C353)),ISNUMBER(FIND("aquatic",C353)),ISNUMBER(FIND("daphnids",C353)),ISNUMBER(FIND("Carcinus maenas",C353)),ISNUMBER(FIND("Daphnia",C353)),ISNUMBER(FIND("Ruditapes philippinarum",C353)),ISNUMBER(FIND("daphnia",C353)),ISNUMBER(FIND("marine",C353)),ISNUMBER(FIND("mussel",C353)),ISNUMBER(FIND("algae",C353)),ISNUMBER(FIND("Donax faba",C353)),ISNUMBER(FIND("estuarine",C353)),ISNUMBER(FIND("snail",C353)),ISNUMBER(FIND("Prorocentrum donghaiense",C353)) )</f>
        <v>0</v>
      </c>
      <c r="AB353" t="b">
        <f>OR(ISNUMBER(FIND(" rat ",C353)),ISNUMBER(FIND(" rats ",C353)),ISNUMBER(FIND(" Rats ",C353)),ISNUMBER(FIND(" Rat ",C353)),ISNUMBER(FIND(" rat.",C353)),ISNUMBER(FIND(" rats.",C353)),ISNUMBER(FIND("mouse",C353)),ISNUMBER(FIND("mice",C353)), ISNUMBER(FIND(" Mice",C353)))</f>
        <v>1</v>
      </c>
      <c r="AC353" t="b">
        <f>OR(ISNUMBER(FIND(" cell ",C353)),ISNUMBER(FIND("fibroblast",C353)),ISNUMBER(FIND("macrophage",C353)),ISNUMBER(FIND("epithelial",C353)),ISNUMBER(FIND("endothelial",C353)),ISNUMBER(FIND("neuron",C353)),ISNUMBER(FIND(" cells ",C353)),ISNUMBER(FIND("RBC",C353)),ISNUMBER(FIND("mitochond",C353)),ISNUMBER(FIND("adipocyte",C353)),ISNUMBER(FIND("osteo",C353)),ISNUMBER(FIND("keratin",C353)),ISNUMBER(FIND(" cell's ",C353)),ISNUMBER(FIND("eukary",C353)),ISNUMBER(FIND("sperm",C353)))</f>
        <v>1</v>
      </c>
      <c r="AD353" t="b">
        <f>OR(ISNUMBER(FIND("human",B353)),ISNUMBER(FIND("workers",B353)),ISNUMBER(FIND("workforces",B353)),ISNUMBER(FIND("occupational",B353)),ISNUMBER(FIND("Case report",B353)),ISNUMBER(FIND("Workplaces",B353)),ISNUMBER(FIND("worker",B353)))</f>
        <v>0</v>
      </c>
      <c r="AE353" t="b">
        <f>OR(ISNUMBER(FIND(" plant ",C353)),ISNUMBER(FIND("Plant ",C353)),ISNUMBER(FIND("tomato",C353)),ISNUMBER(FIND("plants",C353)),ISNUMBER(FIND("Plants",C353)),ISNUMBER(FIND("algae",C353)),ISNUMBER(FIND("lettuce",C353)),ISNUMBER(FIND("green gram sprouts ",C353)),ISNUMBER(FIND("Cucurbita pepo",C353)),ISNUMBER(FIND("bean ",C353)),ISNUMBER(FIND("chloroplast",C353)),ISNUMBER(FIND("chlorophyll",C353)),ISNUMBER(FIND("seedling",C353)),ISNUMBER(FIND("canola",C353)),ISNUMBER(FIND("shoot",C353)),ISNUMBER(FIND("photosynthes",C353)),ISNUMBER(FIND(" leaves ",C353)),,ISNUMBER(FIND("agriculture",C353)),ISNUMBER(FIND(" crops ",C353)))</f>
        <v>0</v>
      </c>
      <c r="AF353" t="b">
        <f>OR(ISNUMBER(FIND("bacteria",C353)),ISNUMBER(FIND("Bacteria",C353)),ISNUMBER(FIND("Bacterium",C353)),ISNUMBER(FIND("bacterium",C353)),ISNUMBER(FIND(" coli ",C353)))</f>
        <v>0</v>
      </c>
      <c r="AG353" t="b">
        <f>OR(ISNUMBER(FIND("fungi",C353)),ISNUMBER(FIND("Fungi",C353)),ISNUMBER(FIND("fungus",C353)),ISNUMBER(FIND("Fungus",C353)),ISNUMBER(FIND("mushroom",C353)),ISNUMBER(FIND("Mushroom",C353)),ISNUMBER(FIND(" mold ",C353)))</f>
        <v>0</v>
      </c>
      <c r="AH353" t="b">
        <f>OR(ISNUMBER(FIND("Pig ",C353)),ISNUMBER(FIND("pig ",C353)),ISNUMBER(FIND("Pigs ",C353)),ISNUMBER(FIND("pigs ",C353)))</f>
        <v>0</v>
      </c>
      <c r="AI353" t="b">
        <f>OR(ISNUMBER(FIND(" C. elegans",C353)),ISNUMBER(FIND("Caenorhabditis elegans",C353)),ISNUMBER(FIND("earthworms",C353)),ISNUMBER(FIND(" Ficopomatus enigmaticus",C353)),ISNUMBER(FIND("larva",C353)),ISNUMBER(FIND("Lumbriculus variegatus",C353)),ISNUMBER(FIND("nematode",C353)))</f>
        <v>0</v>
      </c>
      <c r="AJ353" t="b">
        <f>NOT(OR(AA353,AB353,AC353,AD353,AE353,AF353,AG353,AH353,AI353))</f>
        <v>0</v>
      </c>
      <c r="AL353" t="b">
        <f>OR(AA353,AB353,AD353,AE353,AF353,AG353,AH353,AI353)</f>
        <v>1</v>
      </c>
      <c r="AM353" t="b">
        <f>IF(Table1[[#This Row],[In vivo?]],IF(Table1[[#This Row],[Cell]],FALSE,TRUE),FALSE)</f>
        <v>0</v>
      </c>
      <c r="AN353" t="b">
        <f>AND(AC353,AL353)</f>
        <v>1</v>
      </c>
      <c r="AO353" t="b">
        <f>IF(Table1[[#This Row],[Cell]],IF(Table1[[#This Row],[In vivo?]],FALSE,TRUE),FALSE)</f>
        <v>0</v>
      </c>
      <c r="AP353" t="b">
        <f>NOT(OR(Table1[[#This Row],[In vivo?]],Table1[[#This Row],[Only in Cell]]))</f>
        <v>0</v>
      </c>
      <c r="AQ353" t="b">
        <f>IF(OR(Table1[[#This Row],[Rodents]],Table1[[#This Row],[Human]],Table1[[#This Row],[Pig]]),OR(ISNUMBER(FIND("pulmonary",C353)),ISNUMBER(FIND("lung",C353))),"NA")</f>
        <v>1</v>
      </c>
      <c r="AR353" t="b">
        <f>IF(OR(Table1[[#This Row],[Rodents]],Table1[[#This Row],[Human]],Table1[[#This Row],[Pig]]),OR(ISNUMBER(FIND("skin",C353)),ISNUMBER(FIND("dermal",C353))),"NA")</f>
        <v>0</v>
      </c>
      <c r="AS353" t="b">
        <f>IF(OR(Table1[[#This Row],[Rodents]],Table1[[#This Row],[Human]],Table1[[#This Row],[Pig]]),OR(ISNUMBER(FIND("liver",C353)),ISNUMBER(FIND("hepat",C353))),"NA")</f>
        <v>0</v>
      </c>
      <c r="AT353" t="b">
        <f>IF(OR(Table1[[#This Row],[Rodents]],Table1[[#This Row],[Human]],Table1[[#This Row],[Pig]]),OR(ISNUMBER(FIND("kidney",C353)),ISNUMBER(FIND("neph",C353))),"NA")</f>
        <v>0</v>
      </c>
      <c r="AU353" t="b">
        <f>IF(OR(Table1[[#This Row],[Rodents]],Table1[[#This Row],[Human]],Table1[[#This Row],[Pig]]),OR(ISNUMBER(FIND("brain",C353)),ISNUMBER(FIND("neur",C353)),ISNUMBER(FIND("nerv",C353))),"NA")</f>
        <v>0</v>
      </c>
      <c r="AV353" t="b">
        <f>IF(OR(Table1[[#This Row],[Rodents]],Table1[[#This Row],[Human]],Table1[[#This Row],[Pig]]),OR(ISNUMBER(FIND("heart",C353)),ISNUMBER(FIND("cardi",C353))),"NA")</f>
        <v>0</v>
      </c>
      <c r="AW353" t="b">
        <f>IF(OR(Table1[[#This Row],[Rodents]],Table1[[#This Row],[Human]],Table1[[#This Row],[Pig]]),OR(ISNUMBER(FIND("gastro",C353)),ISNUMBER(FIND("intesti",C353)),ISNUMBER(FIND("stomach",C353))),"NA")</f>
        <v>0</v>
      </c>
      <c r="AX353" t="b">
        <f>IF(OR(Table1[[#This Row],[Rodents]],Table1[[#This Row],[Human]],Table1[[#This Row],[Pig]]),NOT(OR(AQ353,AR353,AS353,AT353,AU353,AV353,AW353)),"NA")</f>
        <v>0</v>
      </c>
      <c r="AY353" t="b">
        <f>OR(ISNUMBER(FIND("SWCNT",C353)),ISNUMBER(FIND("SWNT",C353)),ISNUMBER(FIND("single-wall",C353)),ISNUMBER(FIND("single wall",C353)),ISNUMBER(FIND("Single wall",C353)),ISNUMBER(FIND("Single-wall",C353)),ISNUMBER(FIND("SWCNT",B353)),ISNUMBER(FIND("SWNT",B353)),ISNUMBER(FIND("single-wall",B353)),ISNUMBER(FIND("single wall",B353)),ISNUMBER(FIND("Single-wall",B353)),ISNUMBER(FIND("Single wall",B353)))</f>
        <v>0</v>
      </c>
      <c r="AZ353" t="b">
        <f>OR(ISNUMBER(FIND("MWCNT",C353)),ISNUMBER(FIND("MWNT",C353)),ISNUMBER(FIND("multi-wall",C353)),ISNUMBER(FIND("multi wall",C353)),ISNUMBER(FIND("multiwall",C353)),ISNUMBER(FIND("Multi-wall",C353)),ISNUMBER(FIND("Multi wall",C353)),ISNUMBER(FIND("Multiwall",C353)),ISNUMBER(FIND("MWCNT",B353)),ISNUMBER(FIND("MWNT",B353)),ISNUMBER(FIND("multi-wall",B353)),ISNUMBER(FIND("multi wall",B353)),ISNUMBER(FIND("multiwall",B353)),ISNUMBER(FIND("Multi-wall",B353)),ISNUMBER(FIND("Multi wall",B353)),ISNUMBER(FIND("Multiwall",B353)),ISNUMBER(FIND("Double-wall",B353)),ISNUMBER(FIND("Double wall",B353)),ISNUMBER(FIND("Doublewall",B353)),ISNUMBER(FIND("double-wall",B353)),ISNUMBER(FIND("double wall",B353)),ISNUMBER(FIND("doublewall",B353)))</f>
        <v>1</v>
      </c>
      <c r="BA353" t="b">
        <f>AND(Table1[[#This Row],[SWCNT]],Table1[[#This Row],[MWCNT]])</f>
        <v>0</v>
      </c>
      <c r="BB353" t="b">
        <f>IF(Table1[[#This Row],[SWCNT]]=TRUE,FALSE,IF(Table1[[#This Row],[MWCNT]]=TRUE,FALSE,TRUE))</f>
        <v>0</v>
      </c>
      <c r="BC353" s="18"/>
    </row>
    <row r="354" spans="1:55" ht="240.5">
      <c r="A354" t="s">
        <v>3867</v>
      </c>
      <c r="B354" s="2" t="s">
        <v>3869</v>
      </c>
      <c r="C354" s="16" t="s">
        <v>3871</v>
      </c>
      <c r="D354" s="17" t="s">
        <v>93</v>
      </c>
      <c r="E354" s="2">
        <v>2013</v>
      </c>
      <c r="F354" t="b">
        <f>OR(ISNUMBER(FIND("cytotoxic",C354)),ISNUMBER(FIND("Cytotoxic",C354)),ISNUMBER(FIND("cellular toxicity",C354)),ISNUMBER(FIND("cell death",C354)),ISNUMBER(FIND("viable",C354)),ISNUMBER(FIND("phytotoxic",C354)),ISNUMBER(FIND("acute toxicity",C354)),ISNUMBER(FIND("MTT",C354)),ISNUMBER(FIND("survival",C354)),ISNUMBER(FIND("prolifer",C354)),ISNUMBER(FIND("apoptosis",C354)),ISNUMBER(FIND("neurotoxic",C354)),ISNUMBER(FIND("  lysis ",C354)),ISNUMBER(FIND("necrosis",C354)),ISNUMBER(FIND("cellular death",C354))*3,ISNUMBER(FIND("LDH",C354)),ISNUMBER(FIND("Acute toxicity",C354)))</f>
        <v>0</v>
      </c>
      <c r="G354" t="b">
        <f>OR(ISNUMBER(FIND("genotoxic",C354)),ISNUMBER(FIND("genotoxicity",C354)),ISNUMBER(FIND("DNA damage",C354)),ISNUMBER(FIND("DNA",C354)),ISNUMBER(FIND("RNA",C354)),ISNUMBER(FIND("mesothelioma",C354)),ISNUMBER(FIND("carcino",C354)),ISNUMBER(FIND("mutagen",C354)),ISNUMBER(FIND("genetic",C354)))</f>
        <v>0</v>
      </c>
      <c r="H354" t="b">
        <f>OR(ISNUMBER(FIND("inflammatory",C354)),ISNUMBER(FIND("inflamm",C354)))</f>
        <v>1</v>
      </c>
      <c r="I354" t="b">
        <f>OR(ISNUMBER(FIND("immune",C354)),ISNUMBER(FIND("immunological",C354)),ISNUMBER(FIND("interleuk",C354)),ISNUMBER(FIND("platelet activation",C354)),ISNUMBER(FIND("monocyte",C354)),ISNUMBER(FIND("leukocyte",C354)),ISNUMBER(FIND("cytokine",C354)),ISNUMBER(FIND("CD4",C354)),ISNUMBER(FIND("CD8",C354)),ISNUMBER(FIND("T-cell",C354)))</f>
        <v>1</v>
      </c>
      <c r="J354" t="b">
        <f>OR(ISNUMBER(FIND("reactive oxygen",C354)),ISNUMBER(FIND("ROS",C354)),ISNUMBER(FIND("free radical",C354)),ISNUMBER(FIND("oxidative stress",C354)),ISNUMBER(FIND("peroxid",C354)),ISNUMBER(FIND("oxidative",C354)),ISNUMBER(FIND("antioxid",C354)))</f>
        <v>0</v>
      </c>
      <c r="K354" t="b">
        <f>OR(ISNUMBER(FIND("autophag",C354)))</f>
        <v>0</v>
      </c>
      <c r="L354" t="b">
        <f>OR(ISNUMBER(FIND("morpholog",C354)))</f>
        <v>0</v>
      </c>
      <c r="M354" t="b">
        <f>OR(ISNUMBER(FIND("fibrosis",C354)),ISNUMBER(FIND("Fibrosis",C354)),ISNUMBER(FIND("fibrot",C354)))</f>
        <v>0</v>
      </c>
      <c r="N354" t="b">
        <f>OR(ISNUMBER(FIND("offspring",C354)),ISNUMBER(FIND("Parental",C354)),ISNUMBER(FIND("parental",C354)),ISNUMBER(FIND("germline",C354)),ISNUMBER(FIND("reproduc",C354)),ISNUMBER(FIND("embryo",C354)))</f>
        <v>0</v>
      </c>
      <c r="O354" t="b">
        <f>OR(ISNUMBER(FIND("metabol",C354)),ISNUMBER(FIND("Metabol",C354)),ISNUMBER(FIND("digest",C354)),ISNUMBER(FIND("mitochon",C354)))</f>
        <v>0</v>
      </c>
      <c r="P354" t="b">
        <f>OR(ISNUMBER(FIND("ecotox",C354)),ISNUMBER(FIND("Ecotox",B354)),ISNUMBER(FIND("ecotox",B354)),ISNUMBER(FIND("Ecotox",C354)))</f>
        <v>0</v>
      </c>
      <c r="Q354" t="b">
        <f>OR(ISNUMBER(FIND("Bioaccum",C354)),ISNUMBER(FIND("bioaccum",C354)),ISNUMBER(FIND("accum",C354)))</f>
        <v>0</v>
      </c>
      <c r="R354" t="b">
        <f>OR(ISNUMBER(FIND("Occupation",C354)),ISNUMBER(FIND("occupation",C354)),ISNUMBER(FIND("worker",C354)),ISNUMBER(FIND("workforce",C354)))</f>
        <v>0</v>
      </c>
      <c r="S354" t="b">
        <f>NOT(OR(F354,G354,H354,I354,J354,K354,L354,M354,N354,O354,P354,Q354,R354))</f>
        <v>0</v>
      </c>
      <c r="U354" t="b">
        <f>OR(Table1[[#This Row],[Inflammation]],Table1[[#This Row],[Immune]])</f>
        <v>1</v>
      </c>
      <c r="V354" t="str">
        <f>IF(OR(Table1[[#This Row],[Rodents]],Table1[[#This Row],[Human]],Table1[[#This Row],[Pig]]),OR(ISNUMBER(FIND("intratrach",C354)),ISNUMBER(FIND("nasal ",C354)),ISNUMBER(FIND("instill",C354))),"NA")</f>
        <v>NA</v>
      </c>
      <c r="W354" t="str">
        <f>IF(OR(Table1[[#This Row],[Rodents]],Table1[[#This Row],[Human]],Table1[[#This Row],[Pig]]),OR(ISNUMBER(FIND("dermal",C354)),ISNUMBER(FIND("skin ",C354))),"NA")</f>
        <v>NA</v>
      </c>
      <c r="X354" t="str">
        <f>IF(OR(Table1[[#This Row],[Rodents]],Table1[[#This Row],[Human]],Table1[[#This Row],[Pig]]),OR(ISNUMBER(FIND("injected",C354)),ISNUMBER(FIND("periton",C354)),ISNUMBER(FIND("intrascrot",C354))),"NA")</f>
        <v>NA</v>
      </c>
      <c r="Y354" t="str">
        <f>IF(OR(Table1[[#This Row],[Rodents]],Table1[[#This Row],[Human]],Table1[[#This Row],[Pig]]),NOT(OR(Table1[[#This Row],[Inhaled/Intratracheal/intranasal]],Table1[[#This Row],[Dermal]],Table1[[#This Row],[Injected]])),"NA")</f>
        <v>NA</v>
      </c>
      <c r="AA354" t="b">
        <f>OR(ISNUMBER(FIND("fish ",C354)),ISNUMBER(FIND("Fish ",C354)),ISNUMBER(FIND("aquatic",C354)),ISNUMBER(FIND("daphnids",C354)),ISNUMBER(FIND("Carcinus maenas",C354)),ISNUMBER(FIND("Daphnia",C354)),ISNUMBER(FIND("Ruditapes philippinarum",C354)),ISNUMBER(FIND("daphnia",C354)),ISNUMBER(FIND("marine",C354)),ISNUMBER(FIND("mussel",C354)),ISNUMBER(FIND("algae",C354)),ISNUMBER(FIND("Donax faba",C354)),ISNUMBER(FIND("estuarine",C354)),ISNUMBER(FIND("snail",C354)),ISNUMBER(FIND("Prorocentrum donghaiense",C354)) )</f>
        <v>0</v>
      </c>
      <c r="AB354" t="b">
        <f>OR(ISNUMBER(FIND(" rat ",C354)),ISNUMBER(FIND(" rats ",C354)),ISNUMBER(FIND(" Rats ",C354)),ISNUMBER(FIND(" Rat ",C354)),ISNUMBER(FIND(" rat.",C354)),ISNUMBER(FIND(" rats.",C354)),ISNUMBER(FIND("mouse",C354)),ISNUMBER(FIND("mice",C354)), ISNUMBER(FIND(" Mice",C354)))</f>
        <v>0</v>
      </c>
      <c r="AC354" t="b">
        <f>OR(ISNUMBER(FIND(" cell ",C354)),ISNUMBER(FIND("fibroblast",C354)),ISNUMBER(FIND("macrophage",C354)),ISNUMBER(FIND("epithelial",C354)),ISNUMBER(FIND("endothelial",C354)),ISNUMBER(FIND("neuron",C354)),ISNUMBER(FIND(" cells ",C354)),ISNUMBER(FIND("RBC",C354)),ISNUMBER(FIND("mitochond",C354)),ISNUMBER(FIND("adipocyte",C354)),ISNUMBER(FIND("osteo",C354)),ISNUMBER(FIND("keratin",C354)),ISNUMBER(FIND(" cell's ",C354)),ISNUMBER(FIND("eukary",C354)),ISNUMBER(FIND("sperm",C354)))</f>
        <v>1</v>
      </c>
      <c r="AD354" t="b">
        <f>OR(ISNUMBER(FIND("human",B354)),ISNUMBER(FIND("workers",B354)),ISNUMBER(FIND("workforces",B354)),ISNUMBER(FIND("occupational",B354)),ISNUMBER(FIND("Case report",B354)),ISNUMBER(FIND("Workplaces",B354)),ISNUMBER(FIND("worker",B354)))</f>
        <v>0</v>
      </c>
      <c r="AE354" t="b">
        <f>OR(ISNUMBER(FIND(" plant ",C354)),ISNUMBER(FIND("Plant ",C354)),ISNUMBER(FIND("tomato",C354)),ISNUMBER(FIND("plants",C354)),ISNUMBER(FIND("Plants",C354)),ISNUMBER(FIND("algae",C354)),ISNUMBER(FIND("lettuce",C354)),ISNUMBER(FIND("green gram sprouts ",C354)),ISNUMBER(FIND("Cucurbita pepo",C354)),ISNUMBER(FIND("bean ",C354)),ISNUMBER(FIND("chloroplast",C354)),ISNUMBER(FIND("chlorophyll",C354)),ISNUMBER(FIND("seedling",C354)),ISNUMBER(FIND("canola",C354)),ISNUMBER(FIND("shoot",C354)),ISNUMBER(FIND("photosynthes",C354)),ISNUMBER(FIND(" leaves ",C354)),,ISNUMBER(FIND("agriculture",C354)),ISNUMBER(FIND(" crops ",C354)))</f>
        <v>0</v>
      </c>
      <c r="AF354" t="b">
        <f>OR(ISNUMBER(FIND("bacteria",C354)),ISNUMBER(FIND("Bacteria",C354)),ISNUMBER(FIND("Bacterium",C354)),ISNUMBER(FIND("bacterium",C354)),ISNUMBER(FIND(" coli ",C354)))</f>
        <v>0</v>
      </c>
      <c r="AG354" t="b">
        <f>OR(ISNUMBER(FIND("fungi",C354)),ISNUMBER(FIND("Fungi",C354)),ISNUMBER(FIND("fungus",C354)),ISNUMBER(FIND("Fungus",C354)),ISNUMBER(FIND("mushroom",C354)),ISNUMBER(FIND("Mushroom",C354)),ISNUMBER(FIND(" mold ",C354)))</f>
        <v>0</v>
      </c>
      <c r="AH354" t="b">
        <f>OR(ISNUMBER(FIND("Pig ",C354)),ISNUMBER(FIND("pig ",C354)),ISNUMBER(FIND("Pigs ",C354)),ISNUMBER(FIND("pigs ",C354)))</f>
        <v>0</v>
      </c>
      <c r="AI354" t="b">
        <f>OR(ISNUMBER(FIND(" C. elegans",C354)),ISNUMBER(FIND("Caenorhabditis elegans",C354)),ISNUMBER(FIND("earthworms",C354)),ISNUMBER(FIND(" Ficopomatus enigmaticus",C354)),ISNUMBER(FIND("larva",C354)),ISNUMBER(FIND("Lumbriculus variegatus",C354)),ISNUMBER(FIND("nematode",C354)))</f>
        <v>0</v>
      </c>
      <c r="AJ354" t="b">
        <f>NOT(OR(AA354,AB354,AC354,AD354,AE354,AF354,AG354,AH354,AI354))</f>
        <v>0</v>
      </c>
      <c r="AL354" t="b">
        <f>OR(AA354,AB354,AD354,AE354,AF354,AG354,AH354,AI354)</f>
        <v>0</v>
      </c>
      <c r="AM354" t="b">
        <f>IF(Table1[[#This Row],[In vivo?]],IF(Table1[[#This Row],[Cell]],FALSE,TRUE),FALSE)</f>
        <v>0</v>
      </c>
      <c r="AN354" t="b">
        <f>AND(AC354,AL354)</f>
        <v>0</v>
      </c>
      <c r="AO354" t="b">
        <f>IF(Table1[[#This Row],[Cell]],IF(Table1[[#This Row],[In vivo?]],FALSE,TRUE),FALSE)</f>
        <v>1</v>
      </c>
      <c r="AP354" t="b">
        <f>NOT(OR(Table1[[#This Row],[In vivo?]],Table1[[#This Row],[Only in Cell]]))</f>
        <v>0</v>
      </c>
      <c r="AQ354" t="str">
        <f>IF(OR(Table1[[#This Row],[Rodents]],Table1[[#This Row],[Human]],Table1[[#This Row],[Pig]]),OR(ISNUMBER(FIND("pulmonary",C354)),ISNUMBER(FIND("lung",C354))),"NA")</f>
        <v>NA</v>
      </c>
      <c r="AR354" t="str">
        <f>IF(OR(Table1[[#This Row],[Rodents]],Table1[[#This Row],[Human]],Table1[[#This Row],[Pig]]),OR(ISNUMBER(FIND("skin",C354)),ISNUMBER(FIND("dermal",C354))),"NA")</f>
        <v>NA</v>
      </c>
      <c r="AS354" t="str">
        <f>IF(OR(Table1[[#This Row],[Rodents]],Table1[[#This Row],[Human]],Table1[[#This Row],[Pig]]),OR(ISNUMBER(FIND("liver",C354)),ISNUMBER(FIND("hepat",C354))),"NA")</f>
        <v>NA</v>
      </c>
      <c r="AT354" t="str">
        <f>IF(OR(Table1[[#This Row],[Rodents]],Table1[[#This Row],[Human]],Table1[[#This Row],[Pig]]),OR(ISNUMBER(FIND("kidney",C354)),ISNUMBER(FIND("neph",C354))),"NA")</f>
        <v>NA</v>
      </c>
      <c r="AU354" t="str">
        <f>IF(OR(Table1[[#This Row],[Rodents]],Table1[[#This Row],[Human]],Table1[[#This Row],[Pig]]),OR(ISNUMBER(FIND("brain",C354)),ISNUMBER(FIND("neur",C354)),ISNUMBER(FIND("nerv",C354))),"NA")</f>
        <v>NA</v>
      </c>
      <c r="AV354" t="str">
        <f>IF(OR(Table1[[#This Row],[Rodents]],Table1[[#This Row],[Human]],Table1[[#This Row],[Pig]]),OR(ISNUMBER(FIND("heart",C354)),ISNUMBER(FIND("cardi",C354))),"NA")</f>
        <v>NA</v>
      </c>
      <c r="AW354" t="str">
        <f>IF(OR(Table1[[#This Row],[Rodents]],Table1[[#This Row],[Human]],Table1[[#This Row],[Pig]]),OR(ISNUMBER(FIND("gastro",C354)),ISNUMBER(FIND("intesti",C354)),ISNUMBER(FIND("stomach",C354))),"NA")</f>
        <v>NA</v>
      </c>
      <c r="AX354" t="str">
        <f>IF(OR(Table1[[#This Row],[Rodents]],Table1[[#This Row],[Human]],Table1[[#This Row],[Pig]]),NOT(OR(AQ354,AR354,AS354,AT354,AU354,AV354,AW354)),"NA")</f>
        <v>NA</v>
      </c>
      <c r="AY354" t="b">
        <f>OR(ISNUMBER(FIND("SWCNT",C354)),ISNUMBER(FIND("SWNT",C354)),ISNUMBER(FIND("single-wall",C354)),ISNUMBER(FIND("single wall",C354)),ISNUMBER(FIND("Single wall",C354)),ISNUMBER(FIND("Single-wall",C354)),ISNUMBER(FIND("SWCNT",B354)),ISNUMBER(FIND("SWNT",B354)),ISNUMBER(FIND("single-wall",B354)),ISNUMBER(FIND("single wall",B354)),ISNUMBER(FIND("Single-wall",B354)),ISNUMBER(FIND("Single wall",B354)))</f>
        <v>0</v>
      </c>
      <c r="AZ354" t="b">
        <f>OR(ISNUMBER(FIND("MWCNT",C354)),ISNUMBER(FIND("MWNT",C354)),ISNUMBER(FIND("multi-wall",C354)),ISNUMBER(FIND("multi wall",C354)),ISNUMBER(FIND("multiwall",C354)),ISNUMBER(FIND("Multi-wall",C354)),ISNUMBER(FIND("Multi wall",C354)),ISNUMBER(FIND("Multiwall",C354)),ISNUMBER(FIND("MWCNT",B354)),ISNUMBER(FIND("MWNT",B354)),ISNUMBER(FIND("multi-wall",B354)),ISNUMBER(FIND("multi wall",B354)),ISNUMBER(FIND("multiwall",B354)),ISNUMBER(FIND("Multi-wall",B354)),ISNUMBER(FIND("Multi wall",B354)),ISNUMBER(FIND("Multiwall",B354)),ISNUMBER(FIND("Double-wall",B354)),ISNUMBER(FIND("Double wall",B354)),ISNUMBER(FIND("Doublewall",B354)),ISNUMBER(FIND("double-wall",B354)),ISNUMBER(FIND("double wall",B354)),ISNUMBER(FIND("doublewall",B354)))</f>
        <v>1</v>
      </c>
      <c r="BA354" t="b">
        <f>AND(Table1[[#This Row],[SWCNT]],Table1[[#This Row],[MWCNT]])</f>
        <v>0</v>
      </c>
      <c r="BB354" t="b">
        <f>IF(Table1[[#This Row],[SWCNT]]=TRUE,FALSE,IF(Table1[[#This Row],[MWCNT]]=TRUE,FALSE,TRUE))</f>
        <v>0</v>
      </c>
      <c r="BC354" s="18"/>
    </row>
    <row r="355" spans="1:55" ht="296">
      <c r="A355" t="s">
        <v>3875</v>
      </c>
      <c r="B355" s="2" t="s">
        <v>3877</v>
      </c>
      <c r="C355" s="16" t="s">
        <v>3879</v>
      </c>
      <c r="D355" s="17" t="s">
        <v>181</v>
      </c>
      <c r="E355" s="2">
        <v>2013</v>
      </c>
      <c r="F355" t="b">
        <f>OR(ISNUMBER(FIND("cytotoxic",C355)),ISNUMBER(FIND("Cytotoxic",C355)),ISNUMBER(FIND("cellular toxicity",C355)),ISNUMBER(FIND("cell death",C355)),ISNUMBER(FIND("viable",C355)),ISNUMBER(FIND("phytotoxic",C355)),ISNUMBER(FIND("acute toxicity",C355)),ISNUMBER(FIND("MTT",C355)),ISNUMBER(FIND("survival",C355)),ISNUMBER(FIND("prolifer",C355)),ISNUMBER(FIND("apoptosis",C355)),ISNUMBER(FIND("neurotoxic",C355)),ISNUMBER(FIND("  lysis ",C355)),ISNUMBER(FIND("necrosis",C355)),ISNUMBER(FIND("cellular death",C355))*3,ISNUMBER(FIND("LDH",C355)),ISNUMBER(FIND("Acute toxicity",C355)))</f>
        <v>1</v>
      </c>
      <c r="G355" t="b">
        <f>OR(ISNUMBER(FIND("genotoxic",C355)),ISNUMBER(FIND("genotoxicity",C355)),ISNUMBER(FIND("DNA damage",C355)),ISNUMBER(FIND("DNA",C355)),ISNUMBER(FIND("RNA",C355)),ISNUMBER(FIND("mesothelioma",C355)),ISNUMBER(FIND("carcino",C355)),ISNUMBER(FIND("mutagen",C355)),ISNUMBER(FIND("genetic",C355)))</f>
        <v>0</v>
      </c>
      <c r="H355" t="b">
        <f>OR(ISNUMBER(FIND("inflammatory",C355)),ISNUMBER(FIND("inflamm",C355)))</f>
        <v>1</v>
      </c>
      <c r="I355" t="b">
        <f>OR(ISNUMBER(FIND("immune",C355)),ISNUMBER(FIND("immunological",C355)),ISNUMBER(FIND("interleuk",C355)),ISNUMBER(FIND("platelet activation",C355)),ISNUMBER(FIND("monocyte",C355)),ISNUMBER(FIND("leukocyte",C355)),ISNUMBER(FIND("cytokine",C355)),ISNUMBER(FIND("CD4",C355)),ISNUMBER(FIND("CD8",C355)),ISNUMBER(FIND("T-cell",C355)))</f>
        <v>1</v>
      </c>
      <c r="J355" t="b">
        <f>OR(ISNUMBER(FIND("reactive oxygen",C355)),ISNUMBER(FIND("ROS",C355)),ISNUMBER(FIND("free radical",C355)),ISNUMBER(FIND("oxidative stress",C355)),ISNUMBER(FIND("peroxid",C355)),ISNUMBER(FIND("oxidative",C355)),ISNUMBER(FIND("antioxid",C355)))</f>
        <v>0</v>
      </c>
      <c r="K355" t="b">
        <f>OR(ISNUMBER(FIND("autophag",C355)))</f>
        <v>0</v>
      </c>
      <c r="L355" t="b">
        <f>OR(ISNUMBER(FIND("morpholog",C355)))</f>
        <v>0</v>
      </c>
      <c r="M355" t="b">
        <f>OR(ISNUMBER(FIND("fibrosis",C355)),ISNUMBER(FIND("Fibrosis",C355)),ISNUMBER(FIND("fibrot",C355)))</f>
        <v>0</v>
      </c>
      <c r="N355" t="b">
        <f>OR(ISNUMBER(FIND("offspring",C355)),ISNUMBER(FIND("Parental",C355)),ISNUMBER(FIND("parental",C355)),ISNUMBER(FIND("germline",C355)),ISNUMBER(FIND("reproduc",C355)),ISNUMBER(FIND("embryo",C355)))</f>
        <v>0</v>
      </c>
      <c r="O355" t="b">
        <f>OR(ISNUMBER(FIND("metabol",C355)),ISNUMBER(FIND("Metabol",C355)),ISNUMBER(FIND("digest",C355)),ISNUMBER(FIND("mitochon",C355)))</f>
        <v>0</v>
      </c>
      <c r="P355" t="b">
        <f>OR(ISNUMBER(FIND("ecotox",C355)),ISNUMBER(FIND("Ecotox",B355)),ISNUMBER(FIND("ecotox",B355)),ISNUMBER(FIND("Ecotox",C355)))</f>
        <v>0</v>
      </c>
      <c r="Q355" t="b">
        <f>OR(ISNUMBER(FIND("Bioaccum",C355)),ISNUMBER(FIND("bioaccum",C355)),ISNUMBER(FIND("accum",C355)))</f>
        <v>0</v>
      </c>
      <c r="R355" t="b">
        <f>OR(ISNUMBER(FIND("Occupation",C355)),ISNUMBER(FIND("occupation",C355)),ISNUMBER(FIND("worker",C355)),ISNUMBER(FIND("workforce",C355)))</f>
        <v>0</v>
      </c>
      <c r="S355" t="b">
        <f>NOT(OR(F355,G355,H355,I355,J355,K355,L355,M355,N355,O355,P355,Q355,R355))</f>
        <v>0</v>
      </c>
      <c r="U355" t="b">
        <f>OR(Table1[[#This Row],[Inflammation]],Table1[[#This Row],[Immune]])</f>
        <v>1</v>
      </c>
      <c r="V355" t="b">
        <f>IF(OR(Table1[[#This Row],[Rodents]],Table1[[#This Row],[Human]],Table1[[#This Row],[Pig]]),OR(ISNUMBER(FIND("intratrach",C355)),ISNUMBER(FIND("nasal ",C355)),ISNUMBER(FIND("instill",C355))),"NA")</f>
        <v>0</v>
      </c>
      <c r="W355" t="b">
        <f>IF(OR(Table1[[#This Row],[Rodents]],Table1[[#This Row],[Human]],Table1[[#This Row],[Pig]]),OR(ISNUMBER(FIND("dermal",C355)),ISNUMBER(FIND("skin ",C355))),"NA")</f>
        <v>0</v>
      </c>
      <c r="X355" t="b">
        <f>IF(OR(Table1[[#This Row],[Rodents]],Table1[[#This Row],[Human]],Table1[[#This Row],[Pig]]),OR(ISNUMBER(FIND("injected",C355)),ISNUMBER(FIND("periton",C355)),ISNUMBER(FIND("intrascrot",C355))),"NA")</f>
        <v>0</v>
      </c>
      <c r="Y355" t="b">
        <f>IF(OR(Table1[[#This Row],[Rodents]],Table1[[#This Row],[Human]],Table1[[#This Row],[Pig]]),NOT(OR(Table1[[#This Row],[Inhaled/Intratracheal/intranasal]],Table1[[#This Row],[Dermal]],Table1[[#This Row],[Injected]])),"NA")</f>
        <v>1</v>
      </c>
      <c r="AA355" t="b">
        <f>OR(ISNUMBER(FIND("fish ",C355)),ISNUMBER(FIND("Fish ",C355)),ISNUMBER(FIND("aquatic",C355)),ISNUMBER(FIND("daphnids",C355)),ISNUMBER(FIND("Carcinus maenas",C355)),ISNUMBER(FIND("Daphnia",C355)),ISNUMBER(FIND("Ruditapes philippinarum",C355)),ISNUMBER(FIND("daphnia",C355)),ISNUMBER(FIND("marine",C355)),ISNUMBER(FIND("mussel",C355)),ISNUMBER(FIND("algae",C355)),ISNUMBER(FIND("Donax faba",C355)),ISNUMBER(FIND("estuarine",C355)),ISNUMBER(FIND("snail",C355)),ISNUMBER(FIND("Prorocentrum donghaiense",C355)) )</f>
        <v>0</v>
      </c>
      <c r="AB355" t="b">
        <f>OR(ISNUMBER(FIND(" rat ",C355)),ISNUMBER(FIND(" rats ",C355)),ISNUMBER(FIND(" Rats ",C355)),ISNUMBER(FIND(" Rat ",C355)),ISNUMBER(FIND(" rat.",C355)),ISNUMBER(FIND(" rats.",C355)),ISNUMBER(FIND("mouse",C355)),ISNUMBER(FIND("mice",C355)), ISNUMBER(FIND(" Mice",C355)))</f>
        <v>1</v>
      </c>
      <c r="AC355" t="b">
        <f>OR(ISNUMBER(FIND(" cell ",C355)),ISNUMBER(FIND("fibroblast",C355)),ISNUMBER(FIND("macrophage",C355)),ISNUMBER(FIND("epithelial",C355)),ISNUMBER(FIND("endothelial",C355)),ISNUMBER(FIND("neuron",C355)),ISNUMBER(FIND(" cells ",C355)),ISNUMBER(FIND("RBC",C355)),ISNUMBER(FIND("mitochond",C355)),ISNUMBER(FIND("adipocyte",C355)),ISNUMBER(FIND("osteo",C355)),ISNUMBER(FIND("keratin",C355)),ISNUMBER(FIND(" cell's ",C355)),ISNUMBER(FIND("eukary",C355)),ISNUMBER(FIND("sperm",C355)))</f>
        <v>1</v>
      </c>
      <c r="AD355" t="b">
        <f>OR(ISNUMBER(FIND("human",B355)),ISNUMBER(FIND("workers",B355)),ISNUMBER(FIND("workforces",B355)),ISNUMBER(FIND("occupational",B355)),ISNUMBER(FIND("Case report",B355)),ISNUMBER(FIND("Workplaces",B355)),ISNUMBER(FIND("worker",B355)))</f>
        <v>0</v>
      </c>
      <c r="AE355" t="b">
        <f>OR(ISNUMBER(FIND(" plant ",C355)),ISNUMBER(FIND("Plant ",C355)),ISNUMBER(FIND("tomato",C355)),ISNUMBER(FIND("plants",C355)),ISNUMBER(FIND("Plants",C355)),ISNUMBER(FIND("algae",C355)),ISNUMBER(FIND("lettuce",C355)),ISNUMBER(FIND("green gram sprouts ",C355)),ISNUMBER(FIND("Cucurbita pepo",C355)),ISNUMBER(FIND("bean ",C355)),ISNUMBER(FIND("chloroplast",C355)),ISNUMBER(FIND("chlorophyll",C355)),ISNUMBER(FIND("seedling",C355)),ISNUMBER(FIND("canola",C355)),ISNUMBER(FIND("shoot",C355)),ISNUMBER(FIND("photosynthes",C355)),ISNUMBER(FIND(" leaves ",C355)),,ISNUMBER(FIND("agriculture",C355)),ISNUMBER(FIND(" crops ",C355)))</f>
        <v>0</v>
      </c>
      <c r="AF355" t="b">
        <f>OR(ISNUMBER(FIND("bacteria",C355)),ISNUMBER(FIND("Bacteria",C355)),ISNUMBER(FIND("Bacterium",C355)),ISNUMBER(FIND("bacterium",C355)),ISNUMBER(FIND(" coli ",C355)))</f>
        <v>0</v>
      </c>
      <c r="AG355" t="b">
        <f>OR(ISNUMBER(FIND("fungi",C355)),ISNUMBER(FIND("Fungi",C355)),ISNUMBER(FIND("fungus",C355)),ISNUMBER(FIND("Fungus",C355)),ISNUMBER(FIND("mushroom",C355)),ISNUMBER(FIND("Mushroom",C355)),ISNUMBER(FIND(" mold ",C355)))</f>
        <v>0</v>
      </c>
      <c r="AH355" t="b">
        <f>OR(ISNUMBER(FIND("Pig ",C355)),ISNUMBER(FIND("pig ",C355)),ISNUMBER(FIND("Pigs ",C355)),ISNUMBER(FIND("pigs ",C355)))</f>
        <v>0</v>
      </c>
      <c r="AI355" t="b">
        <f>OR(ISNUMBER(FIND(" C. elegans",C355)),ISNUMBER(FIND("Caenorhabditis elegans",C355)),ISNUMBER(FIND("earthworms",C355)),ISNUMBER(FIND(" Ficopomatus enigmaticus",C355)),ISNUMBER(FIND("larva",C355)),ISNUMBER(FIND("Lumbriculus variegatus",C355)),ISNUMBER(FIND("nematode",C355)))</f>
        <v>0</v>
      </c>
      <c r="AJ355" t="b">
        <f>NOT(OR(AA355,AB355,AC355,AD355,AE355,AF355,AG355,AH355,AI355))</f>
        <v>0</v>
      </c>
      <c r="AL355" t="b">
        <f>OR(AA355,AB355,AD355,AE355,AF355,AG355,AH355,AI355)</f>
        <v>1</v>
      </c>
      <c r="AM355" t="b">
        <f>IF(Table1[[#This Row],[In vivo?]],IF(Table1[[#This Row],[Cell]],FALSE,TRUE),FALSE)</f>
        <v>0</v>
      </c>
      <c r="AN355" t="b">
        <f>AND(AC355,AL355)</f>
        <v>1</v>
      </c>
      <c r="AO355" t="b">
        <f>IF(Table1[[#This Row],[Cell]],IF(Table1[[#This Row],[In vivo?]],FALSE,TRUE),FALSE)</f>
        <v>0</v>
      </c>
      <c r="AP355" t="b">
        <f>NOT(OR(Table1[[#This Row],[In vivo?]],Table1[[#This Row],[Only in Cell]]))</f>
        <v>0</v>
      </c>
      <c r="AQ355" t="b">
        <f>IF(OR(Table1[[#This Row],[Rodents]],Table1[[#This Row],[Human]],Table1[[#This Row],[Pig]]),OR(ISNUMBER(FIND("pulmonary",C355)),ISNUMBER(FIND("lung",C355))),"NA")</f>
        <v>1</v>
      </c>
      <c r="AR355" t="b">
        <f>IF(OR(Table1[[#This Row],[Rodents]],Table1[[#This Row],[Human]],Table1[[#This Row],[Pig]]),OR(ISNUMBER(FIND("skin",C355)),ISNUMBER(FIND("dermal",C355))),"NA")</f>
        <v>0</v>
      </c>
      <c r="AS355" t="b">
        <f>IF(OR(Table1[[#This Row],[Rodents]],Table1[[#This Row],[Human]],Table1[[#This Row],[Pig]]),OR(ISNUMBER(FIND("liver",C355)),ISNUMBER(FIND("hepat",C355))),"NA")</f>
        <v>1</v>
      </c>
      <c r="AT355" t="b">
        <f>IF(OR(Table1[[#This Row],[Rodents]],Table1[[#This Row],[Human]],Table1[[#This Row],[Pig]]),OR(ISNUMBER(FIND("kidney",C355)),ISNUMBER(FIND("neph",C355))),"NA")</f>
        <v>0</v>
      </c>
      <c r="AU355" t="b">
        <f>IF(OR(Table1[[#This Row],[Rodents]],Table1[[#This Row],[Human]],Table1[[#This Row],[Pig]]),OR(ISNUMBER(FIND("brain",C355)),ISNUMBER(FIND("neur",C355)),ISNUMBER(FIND("nerv",C355))),"NA")</f>
        <v>0</v>
      </c>
      <c r="AV355" t="b">
        <f>IF(OR(Table1[[#This Row],[Rodents]],Table1[[#This Row],[Human]],Table1[[#This Row],[Pig]]),OR(ISNUMBER(FIND("heart",C355)),ISNUMBER(FIND("cardi",C355))),"NA")</f>
        <v>0</v>
      </c>
      <c r="AW355" t="b">
        <f>IF(OR(Table1[[#This Row],[Rodents]],Table1[[#This Row],[Human]],Table1[[#This Row],[Pig]]),OR(ISNUMBER(FIND("gastro",C355)),ISNUMBER(FIND("intesti",C355)),ISNUMBER(FIND("stomach",C355))),"NA")</f>
        <v>0</v>
      </c>
      <c r="AX355" t="b">
        <f>IF(OR(Table1[[#This Row],[Rodents]],Table1[[#This Row],[Human]],Table1[[#This Row],[Pig]]),NOT(OR(AQ355,AR355,AS355,AT355,AU355,AV355,AW355)),"NA")</f>
        <v>0</v>
      </c>
      <c r="AY355" t="b">
        <f>OR(ISNUMBER(FIND("SWCNT",C355)),ISNUMBER(FIND("SWNT",C355)),ISNUMBER(FIND("single-wall",C355)),ISNUMBER(FIND("single wall",C355)),ISNUMBER(FIND("Single wall",C355)),ISNUMBER(FIND("Single-wall",C355)),ISNUMBER(FIND("SWCNT",B355)),ISNUMBER(FIND("SWNT",B355)),ISNUMBER(FIND("single-wall",B355)),ISNUMBER(FIND("single wall",B355)),ISNUMBER(FIND("Single-wall",B355)),ISNUMBER(FIND("Single wall",B355)))</f>
        <v>0</v>
      </c>
      <c r="AZ355" t="b">
        <f>OR(ISNUMBER(FIND("MWCNT",C355)),ISNUMBER(FIND("MWNT",C355)),ISNUMBER(FIND("multi-wall",C355)),ISNUMBER(FIND("multi wall",C355)),ISNUMBER(FIND("multiwall",C355)),ISNUMBER(FIND("Multi-wall",C355)),ISNUMBER(FIND("Multi wall",C355)),ISNUMBER(FIND("Multiwall",C355)),ISNUMBER(FIND("MWCNT",B355)),ISNUMBER(FIND("MWNT",B355)),ISNUMBER(FIND("multi-wall",B355)),ISNUMBER(FIND("multi wall",B355)),ISNUMBER(FIND("multiwall",B355)),ISNUMBER(FIND("Multi-wall",B355)),ISNUMBER(FIND("Multi wall",B355)),ISNUMBER(FIND("Multiwall",B355)),ISNUMBER(FIND("Double-wall",B355)),ISNUMBER(FIND("Double wall",B355)),ISNUMBER(FIND("Doublewall",B355)),ISNUMBER(FIND("double-wall",B355)),ISNUMBER(FIND("double wall",B355)),ISNUMBER(FIND("doublewall",B355)))</f>
        <v>1</v>
      </c>
      <c r="BA355" t="b">
        <f>AND(Table1[[#This Row],[SWCNT]],Table1[[#This Row],[MWCNT]])</f>
        <v>0</v>
      </c>
      <c r="BB355" t="b">
        <f>IF(Table1[[#This Row],[SWCNT]]=TRUE,FALSE,IF(Table1[[#This Row],[MWCNT]]=TRUE,FALSE,TRUE))</f>
        <v>0</v>
      </c>
      <c r="BC355" s="18"/>
    </row>
    <row r="356" spans="1:55" ht="277.5">
      <c r="A356" t="s">
        <v>3895</v>
      </c>
      <c r="B356" s="2" t="s">
        <v>3897</v>
      </c>
      <c r="C356" s="16" t="s">
        <v>3899</v>
      </c>
      <c r="D356" s="17" t="s">
        <v>3901</v>
      </c>
      <c r="E356" s="2">
        <v>2013</v>
      </c>
      <c r="F356" t="b">
        <f>OR(ISNUMBER(FIND("cytotoxic",C356)),ISNUMBER(FIND("Cytotoxic",C356)),ISNUMBER(FIND("cellular toxicity",C356)),ISNUMBER(FIND("cell death",C356)),ISNUMBER(FIND("viable",C356)),ISNUMBER(FIND("phytotoxic",C356)),ISNUMBER(FIND("acute toxicity",C356)),ISNUMBER(FIND("MTT",C356)),ISNUMBER(FIND("survival",C356)),ISNUMBER(FIND("prolifer",C356)),ISNUMBER(FIND("apoptosis",C356)),ISNUMBER(FIND("neurotoxic",C356)),ISNUMBER(FIND("  lysis ",C356)),ISNUMBER(FIND("necrosis",C356)),ISNUMBER(FIND("cellular death",C356))*3,ISNUMBER(FIND("LDH",C356)),ISNUMBER(FIND("Acute toxicity",C356)))</f>
        <v>0</v>
      </c>
      <c r="G356" t="b">
        <f>OR(ISNUMBER(FIND("genotoxic",C356)),ISNUMBER(FIND("genotoxicity",C356)),ISNUMBER(FIND("DNA damage",C356)),ISNUMBER(FIND("DNA",C356)),ISNUMBER(FIND("RNA",C356)),ISNUMBER(FIND("mesothelioma",C356)),ISNUMBER(FIND("carcino",C356)),ISNUMBER(FIND("mutagen",C356)),ISNUMBER(FIND("genetic",C356)))</f>
        <v>0</v>
      </c>
      <c r="H356" t="b">
        <f>OR(ISNUMBER(FIND("inflammatory",C356)),ISNUMBER(FIND("inflamm",C356)))</f>
        <v>1</v>
      </c>
      <c r="I356" t="b">
        <f>OR(ISNUMBER(FIND("immune",C356)),ISNUMBER(FIND("immunological",C356)),ISNUMBER(FIND("interleuk",C356)),ISNUMBER(FIND("platelet activation",C356)),ISNUMBER(FIND("monocyte",C356)),ISNUMBER(FIND("leukocyte",C356)),ISNUMBER(FIND("cytokine",C356)),ISNUMBER(FIND("CD4",C356)),ISNUMBER(FIND("CD8",C356)),ISNUMBER(FIND("T-cell",C356)))</f>
        <v>1</v>
      </c>
      <c r="J356" t="b">
        <f>OR(ISNUMBER(FIND("reactive oxygen",C356)),ISNUMBER(FIND("ROS",C356)),ISNUMBER(FIND("free radical",C356)),ISNUMBER(FIND("oxidative stress",C356)),ISNUMBER(FIND("peroxid",C356)),ISNUMBER(FIND("oxidative",C356)),ISNUMBER(FIND("antioxid",C356)))</f>
        <v>0</v>
      </c>
      <c r="K356" t="b">
        <f>OR(ISNUMBER(FIND("autophag",C356)))</f>
        <v>0</v>
      </c>
      <c r="L356" t="b">
        <f>OR(ISNUMBER(FIND("morpholog",C356)))</f>
        <v>0</v>
      </c>
      <c r="M356" t="b">
        <f>OR(ISNUMBER(FIND("fibrosis",C356)),ISNUMBER(FIND("Fibrosis",C356)),ISNUMBER(FIND("fibrot",C356)))</f>
        <v>1</v>
      </c>
      <c r="N356" t="b">
        <f>OR(ISNUMBER(FIND("offspring",C356)),ISNUMBER(FIND("Parental",C356)),ISNUMBER(FIND("parental",C356)),ISNUMBER(FIND("germline",C356)),ISNUMBER(FIND("reproduc",C356)),ISNUMBER(FIND("embryo",C356)))</f>
        <v>0</v>
      </c>
      <c r="O356" t="b">
        <f>OR(ISNUMBER(FIND("metabol",C356)),ISNUMBER(FIND("Metabol",C356)),ISNUMBER(FIND("digest",C356)),ISNUMBER(FIND("mitochon",C356)))</f>
        <v>0</v>
      </c>
      <c r="P356" t="b">
        <f>OR(ISNUMBER(FIND("ecotox",C356)),ISNUMBER(FIND("Ecotox",B356)),ISNUMBER(FIND("ecotox",B356)),ISNUMBER(FIND("Ecotox",C356)))</f>
        <v>0</v>
      </c>
      <c r="Q356" t="b">
        <f>OR(ISNUMBER(FIND("Bioaccum",C356)),ISNUMBER(FIND("bioaccum",C356)),ISNUMBER(FIND("accum",C356)))</f>
        <v>0</v>
      </c>
      <c r="R356" t="b">
        <f>OR(ISNUMBER(FIND("Occupation",C356)),ISNUMBER(FIND("occupation",C356)),ISNUMBER(FIND("worker",C356)),ISNUMBER(FIND("workforce",C356)))</f>
        <v>0</v>
      </c>
      <c r="S356" t="b">
        <f>NOT(OR(F356,G356,H356,I356,J356,K356,L356,M356,N356,O356,P356,Q356,R356))</f>
        <v>0</v>
      </c>
      <c r="U356" t="b">
        <f>OR(Table1[[#This Row],[Inflammation]],Table1[[#This Row],[Immune]])</f>
        <v>1</v>
      </c>
      <c r="V356" t="b">
        <f>IF(OR(Table1[[#This Row],[Rodents]],Table1[[#This Row],[Human]],Table1[[#This Row],[Pig]]),OR(ISNUMBER(FIND("intratrach",C356)),ISNUMBER(FIND("nasal ",C356)),ISNUMBER(FIND("instill",C356))),"NA")</f>
        <v>1</v>
      </c>
      <c r="W356" t="b">
        <f>IF(OR(Table1[[#This Row],[Rodents]],Table1[[#This Row],[Human]],Table1[[#This Row],[Pig]]),OR(ISNUMBER(FIND("dermal",C356)),ISNUMBER(FIND("skin ",C356))),"NA")</f>
        <v>0</v>
      </c>
      <c r="X356" t="b">
        <f>IF(OR(Table1[[#This Row],[Rodents]],Table1[[#This Row],[Human]],Table1[[#This Row],[Pig]]),OR(ISNUMBER(FIND("injected",C356)),ISNUMBER(FIND("periton",C356)),ISNUMBER(FIND("intrascrot",C356))),"NA")</f>
        <v>0</v>
      </c>
      <c r="Y356" t="b">
        <f>IF(OR(Table1[[#This Row],[Rodents]],Table1[[#This Row],[Human]],Table1[[#This Row],[Pig]]),NOT(OR(Table1[[#This Row],[Inhaled/Intratracheal/intranasal]],Table1[[#This Row],[Dermal]],Table1[[#This Row],[Injected]])),"NA")</f>
        <v>0</v>
      </c>
      <c r="AA356" t="b">
        <f>OR(ISNUMBER(FIND("fish ",C356)),ISNUMBER(FIND("Fish ",C356)),ISNUMBER(FIND("aquatic",C356)),ISNUMBER(FIND("daphnids",C356)),ISNUMBER(FIND("Carcinus maenas",C356)),ISNUMBER(FIND("Daphnia",C356)),ISNUMBER(FIND("Ruditapes philippinarum",C356)),ISNUMBER(FIND("daphnia",C356)),ISNUMBER(FIND("marine",C356)),ISNUMBER(FIND("mussel",C356)),ISNUMBER(FIND("algae",C356)),ISNUMBER(FIND("Donax faba",C356)),ISNUMBER(FIND("estuarine",C356)),ISNUMBER(FIND("snail",C356)),ISNUMBER(FIND("Prorocentrum donghaiense",C356)) )</f>
        <v>0</v>
      </c>
      <c r="AB356" t="b">
        <f>OR(ISNUMBER(FIND(" rat ",C356)),ISNUMBER(FIND(" rats ",C356)),ISNUMBER(FIND(" Rats ",C356)),ISNUMBER(FIND(" Rat ",C356)),ISNUMBER(FIND(" rat.",C356)),ISNUMBER(FIND(" rats.",C356)),ISNUMBER(FIND("mouse",C356)),ISNUMBER(FIND("mice",C356)), ISNUMBER(FIND(" Mice",C356)))</f>
        <v>1</v>
      </c>
      <c r="AC356" t="b">
        <f>OR(ISNUMBER(FIND(" cell ",C356)),ISNUMBER(FIND("fibroblast",C356)),ISNUMBER(FIND("macrophage",C356)),ISNUMBER(FIND("epithelial",C356)),ISNUMBER(FIND("endothelial",C356)),ISNUMBER(FIND("neuron",C356)),ISNUMBER(FIND(" cells ",C356)),ISNUMBER(FIND("RBC",C356)),ISNUMBER(FIND("mitochond",C356)),ISNUMBER(FIND("adipocyte",C356)),ISNUMBER(FIND("osteo",C356)),ISNUMBER(FIND("keratin",C356)),ISNUMBER(FIND(" cell's ",C356)),ISNUMBER(FIND("eukary",C356)),ISNUMBER(FIND("sperm",C356)))</f>
        <v>1</v>
      </c>
      <c r="AD356" t="b">
        <f>OR(ISNUMBER(FIND("human",B356)),ISNUMBER(FIND("workers",B356)),ISNUMBER(FIND("workforces",B356)),ISNUMBER(FIND("occupational",B356)),ISNUMBER(FIND("Case report",B356)),ISNUMBER(FIND("Workplaces",B356)),ISNUMBER(FIND("worker",B356)))</f>
        <v>0</v>
      </c>
      <c r="AE356" t="b">
        <f>OR(ISNUMBER(FIND(" plant ",C356)),ISNUMBER(FIND("Plant ",C356)),ISNUMBER(FIND("tomato",C356)),ISNUMBER(FIND("plants",C356)),ISNUMBER(FIND("Plants",C356)),ISNUMBER(FIND("algae",C356)),ISNUMBER(FIND("lettuce",C356)),ISNUMBER(FIND("green gram sprouts ",C356)),ISNUMBER(FIND("Cucurbita pepo",C356)),ISNUMBER(FIND("bean ",C356)),ISNUMBER(FIND("chloroplast",C356)),ISNUMBER(FIND("chlorophyll",C356)),ISNUMBER(FIND("seedling",C356)),ISNUMBER(FIND("canola",C356)),ISNUMBER(FIND("shoot",C356)),ISNUMBER(FIND("photosynthes",C356)),ISNUMBER(FIND(" leaves ",C356)),,ISNUMBER(FIND("agriculture",C356)),ISNUMBER(FIND(" crops ",C356)))</f>
        <v>0</v>
      </c>
      <c r="AF356" t="b">
        <f>OR(ISNUMBER(FIND("bacteria",C356)),ISNUMBER(FIND("Bacteria",C356)),ISNUMBER(FIND("Bacterium",C356)),ISNUMBER(FIND("bacterium",C356)),ISNUMBER(FIND(" coli ",C356)))</f>
        <v>1</v>
      </c>
      <c r="AG356" t="b">
        <f>OR(ISNUMBER(FIND("fungi",C356)),ISNUMBER(FIND("Fungi",C356)),ISNUMBER(FIND("fungus",C356)),ISNUMBER(FIND("Fungus",C356)),ISNUMBER(FIND("mushroom",C356)),ISNUMBER(FIND("Mushroom",C356)),ISNUMBER(FIND(" mold ",C356)))</f>
        <v>0</v>
      </c>
      <c r="AH356" t="b">
        <f>OR(ISNUMBER(FIND("Pig ",C356)),ISNUMBER(FIND("pig ",C356)),ISNUMBER(FIND("Pigs ",C356)),ISNUMBER(FIND("pigs ",C356)))</f>
        <v>0</v>
      </c>
      <c r="AI356" t="b">
        <f>OR(ISNUMBER(FIND(" C. elegans",C356)),ISNUMBER(FIND("Caenorhabditis elegans",C356)),ISNUMBER(FIND("earthworms",C356)),ISNUMBER(FIND(" Ficopomatus enigmaticus",C356)),ISNUMBER(FIND("larva",C356)),ISNUMBER(FIND("Lumbriculus variegatus",C356)),ISNUMBER(FIND("nematode",C356)))</f>
        <v>0</v>
      </c>
      <c r="AJ356" t="b">
        <f>NOT(OR(AA356,AB356,AC356,AD356,AE356,AF356,AG356,AH356,AI356))</f>
        <v>0</v>
      </c>
      <c r="AL356" t="b">
        <f>OR(AA356,AB356,AD356,AE356,AF356,AG356,AH356,AI356)</f>
        <v>1</v>
      </c>
      <c r="AM356" t="b">
        <f>IF(Table1[[#This Row],[In vivo?]],IF(Table1[[#This Row],[Cell]],FALSE,TRUE),FALSE)</f>
        <v>0</v>
      </c>
      <c r="AN356" t="b">
        <f>AND(AC356,AL356)</f>
        <v>1</v>
      </c>
      <c r="AO356" t="b">
        <f>IF(Table1[[#This Row],[Cell]],IF(Table1[[#This Row],[In vivo?]],FALSE,TRUE),FALSE)</f>
        <v>0</v>
      </c>
      <c r="AP356" t="b">
        <f>NOT(OR(Table1[[#This Row],[In vivo?]],Table1[[#This Row],[Only in Cell]]))</f>
        <v>0</v>
      </c>
      <c r="AQ356" t="b">
        <f>IF(OR(Table1[[#This Row],[Rodents]],Table1[[#This Row],[Human]],Table1[[#This Row],[Pig]]),OR(ISNUMBER(FIND("pulmonary",C356)),ISNUMBER(FIND("lung",C356))),"NA")</f>
        <v>1</v>
      </c>
      <c r="AR356" t="b">
        <f>IF(OR(Table1[[#This Row],[Rodents]],Table1[[#This Row],[Human]],Table1[[#This Row],[Pig]]),OR(ISNUMBER(FIND("skin",C356)),ISNUMBER(FIND("dermal",C356))),"NA")</f>
        <v>0</v>
      </c>
      <c r="AS356" t="b">
        <f>IF(OR(Table1[[#This Row],[Rodents]],Table1[[#This Row],[Human]],Table1[[#This Row],[Pig]]),OR(ISNUMBER(FIND("liver",C356)),ISNUMBER(FIND("hepat",C356))),"NA")</f>
        <v>0</v>
      </c>
      <c r="AT356" t="b">
        <f>IF(OR(Table1[[#This Row],[Rodents]],Table1[[#This Row],[Human]],Table1[[#This Row],[Pig]]),OR(ISNUMBER(FIND("kidney",C356)),ISNUMBER(FIND("neph",C356))),"NA")</f>
        <v>0</v>
      </c>
      <c r="AU356" t="b">
        <f>IF(OR(Table1[[#This Row],[Rodents]],Table1[[#This Row],[Human]],Table1[[#This Row],[Pig]]),OR(ISNUMBER(FIND("brain",C356)),ISNUMBER(FIND("neur",C356)),ISNUMBER(FIND("nerv",C356))),"NA")</f>
        <v>0</v>
      </c>
      <c r="AV356" t="b">
        <f>IF(OR(Table1[[#This Row],[Rodents]],Table1[[#This Row],[Human]],Table1[[#This Row],[Pig]]),OR(ISNUMBER(FIND("heart",C356)),ISNUMBER(FIND("cardi",C356))),"NA")</f>
        <v>0</v>
      </c>
      <c r="AW356" t="b">
        <f>IF(OR(Table1[[#This Row],[Rodents]],Table1[[#This Row],[Human]],Table1[[#This Row],[Pig]]),OR(ISNUMBER(FIND("gastro",C356)),ISNUMBER(FIND("intesti",C356)),ISNUMBER(FIND("stomach",C356))),"NA")</f>
        <v>0</v>
      </c>
      <c r="AX356" t="b">
        <f>IF(OR(Table1[[#This Row],[Rodents]],Table1[[#This Row],[Human]],Table1[[#This Row],[Pig]]),NOT(OR(AQ356,AR356,AS356,AT356,AU356,AV356,AW356)),"NA")</f>
        <v>0</v>
      </c>
      <c r="AY356" t="b">
        <f>OR(ISNUMBER(FIND("SWCNT",C356)),ISNUMBER(FIND("SWNT",C356)),ISNUMBER(FIND("single-wall",C356)),ISNUMBER(FIND("single wall",C356)),ISNUMBER(FIND("Single wall",C356)),ISNUMBER(FIND("Single-wall",C356)),ISNUMBER(FIND("SWCNT",B356)),ISNUMBER(FIND("SWNT",B356)),ISNUMBER(FIND("single-wall",B356)),ISNUMBER(FIND("single wall",B356)),ISNUMBER(FIND("Single-wall",B356)),ISNUMBER(FIND("Single wall",B356)))</f>
        <v>1</v>
      </c>
      <c r="AZ356" t="b">
        <f>OR(ISNUMBER(FIND("MWCNT",C356)),ISNUMBER(FIND("MWNT",C356)),ISNUMBER(FIND("multi-wall",C356)),ISNUMBER(FIND("multi wall",C356)),ISNUMBER(FIND("multiwall",C356)),ISNUMBER(FIND("Multi-wall",C356)),ISNUMBER(FIND("Multi wall",C356)),ISNUMBER(FIND("Multiwall",C356)),ISNUMBER(FIND("MWCNT",B356)),ISNUMBER(FIND("MWNT",B356)),ISNUMBER(FIND("multi-wall",B356)),ISNUMBER(FIND("multi wall",B356)),ISNUMBER(FIND("multiwall",B356)),ISNUMBER(FIND("Multi-wall",B356)),ISNUMBER(FIND("Multi wall",B356)),ISNUMBER(FIND("Multiwall",B356)),ISNUMBER(FIND("Double-wall",B356)),ISNUMBER(FIND("Double wall",B356)),ISNUMBER(FIND("Doublewall",B356)),ISNUMBER(FIND("double-wall",B356)),ISNUMBER(FIND("double wall",B356)),ISNUMBER(FIND("doublewall",B356)))</f>
        <v>0</v>
      </c>
      <c r="BA356" t="b">
        <f>AND(Table1[[#This Row],[SWCNT]],Table1[[#This Row],[MWCNT]])</f>
        <v>0</v>
      </c>
      <c r="BB356" t="b">
        <f>IF(Table1[[#This Row],[SWCNT]]=TRUE,FALSE,IF(Table1[[#This Row],[MWCNT]]=TRUE,FALSE,TRUE))</f>
        <v>0</v>
      </c>
      <c r="BC356" s="18"/>
    </row>
    <row r="357" spans="1:55" ht="185">
      <c r="A357" t="s">
        <v>3908</v>
      </c>
      <c r="B357" s="2" t="s">
        <v>3911</v>
      </c>
      <c r="C357" s="16" t="s">
        <v>3914</v>
      </c>
      <c r="D357" s="17" t="s">
        <v>403</v>
      </c>
      <c r="E357" s="2">
        <v>2013</v>
      </c>
      <c r="F357" t="b">
        <f>OR(ISNUMBER(FIND("cytotoxic",C357)),ISNUMBER(FIND("Cytotoxic",C357)),ISNUMBER(FIND("cellular toxicity",C357)),ISNUMBER(FIND("cell death",C357)),ISNUMBER(FIND("viable",C357)),ISNUMBER(FIND("phytotoxic",C357)),ISNUMBER(FIND("acute toxicity",C357)),ISNUMBER(FIND("MTT",C357)),ISNUMBER(FIND("survival",C357)),ISNUMBER(FIND("prolifer",C357)),ISNUMBER(FIND("apoptosis",C357)),ISNUMBER(FIND("neurotoxic",C357)),ISNUMBER(FIND("  lysis ",C357)),ISNUMBER(FIND("necrosis",C357)),ISNUMBER(FIND("cellular death",C357))*3,ISNUMBER(FIND("LDH",C357)),ISNUMBER(FIND("Acute toxicity",C357)))</f>
        <v>1</v>
      </c>
      <c r="G357" t="b">
        <f>OR(ISNUMBER(FIND("genotoxic",C357)),ISNUMBER(FIND("genotoxicity",C357)),ISNUMBER(FIND("DNA damage",C357)),ISNUMBER(FIND("DNA",C357)),ISNUMBER(FIND("RNA",C357)),ISNUMBER(FIND("mesothelioma",C357)),ISNUMBER(FIND("carcino",C357)),ISNUMBER(FIND("mutagen",C357)),ISNUMBER(FIND("genetic",C357)))</f>
        <v>0</v>
      </c>
      <c r="H357" t="b">
        <f>OR(ISNUMBER(FIND("inflammatory",C357)),ISNUMBER(FIND("inflamm",C357)))</f>
        <v>1</v>
      </c>
      <c r="I357" t="b">
        <f>OR(ISNUMBER(FIND("immune",C357)),ISNUMBER(FIND("immunological",C357)),ISNUMBER(FIND("interleuk",C357)),ISNUMBER(FIND("platelet activation",C357)),ISNUMBER(FIND("monocyte",C357)),ISNUMBER(FIND("leukocyte",C357)),ISNUMBER(FIND("cytokine",C357)),ISNUMBER(FIND("CD4",C357)),ISNUMBER(FIND("CD8",C357)),ISNUMBER(FIND("T-cell",C357)))</f>
        <v>1</v>
      </c>
      <c r="J357" t="b">
        <f>OR(ISNUMBER(FIND("reactive oxygen",C357)),ISNUMBER(FIND("ROS",C357)),ISNUMBER(FIND("free radical",C357)),ISNUMBER(FIND("oxidative stress",C357)),ISNUMBER(FIND("peroxid",C357)),ISNUMBER(FIND("oxidative",C357)),ISNUMBER(FIND("antioxid",C357)))</f>
        <v>0</v>
      </c>
      <c r="K357" t="b">
        <f>OR(ISNUMBER(FIND("autophag",C357)))</f>
        <v>0</v>
      </c>
      <c r="L357" t="b">
        <f>OR(ISNUMBER(FIND("morpholog",C357)))</f>
        <v>0</v>
      </c>
      <c r="M357" t="b">
        <f>OR(ISNUMBER(FIND("fibrosis",C357)),ISNUMBER(FIND("Fibrosis",C357)),ISNUMBER(FIND("fibrot",C357)))</f>
        <v>1</v>
      </c>
      <c r="N357" t="b">
        <f>OR(ISNUMBER(FIND("offspring",C357)),ISNUMBER(FIND("Parental",C357)),ISNUMBER(FIND("parental",C357)),ISNUMBER(FIND("germline",C357)),ISNUMBER(FIND("reproduc",C357)),ISNUMBER(FIND("embryo",C357)))</f>
        <v>0</v>
      </c>
      <c r="O357" t="b">
        <f>OR(ISNUMBER(FIND("metabol",C357)),ISNUMBER(FIND("Metabol",C357)),ISNUMBER(FIND("digest",C357)),ISNUMBER(FIND("mitochon",C357)))</f>
        <v>0</v>
      </c>
      <c r="P357" t="b">
        <f>OR(ISNUMBER(FIND("ecotox",C357)),ISNUMBER(FIND("Ecotox",B357)),ISNUMBER(FIND("ecotox",B357)),ISNUMBER(FIND("Ecotox",C357)))</f>
        <v>0</v>
      </c>
      <c r="Q357" t="b">
        <f>OR(ISNUMBER(FIND("Bioaccum",C357)),ISNUMBER(FIND("bioaccum",C357)),ISNUMBER(FIND("accum",C357)))</f>
        <v>0</v>
      </c>
      <c r="R357" t="b">
        <f>OR(ISNUMBER(FIND("Occupation",C357)),ISNUMBER(FIND("occupation",C357)),ISNUMBER(FIND("worker",C357)),ISNUMBER(FIND("workforce",C357)))</f>
        <v>0</v>
      </c>
      <c r="S357" t="b">
        <f>NOT(OR(F357,G357,H357,I357,J357,K357,L357,M357,N357,O357,P357,Q357,R357))</f>
        <v>0</v>
      </c>
      <c r="U357" t="b">
        <f>OR(Table1[[#This Row],[Inflammation]],Table1[[#This Row],[Immune]])</f>
        <v>1</v>
      </c>
      <c r="V357" t="b">
        <f>IF(OR(Table1[[#This Row],[Rodents]],Table1[[#This Row],[Human]],Table1[[#This Row],[Pig]]),OR(ISNUMBER(FIND("intratrach",C357)),ISNUMBER(FIND("nasal ",C357)),ISNUMBER(FIND("instill",C357))),"NA")</f>
        <v>0</v>
      </c>
      <c r="W357" t="b">
        <f>IF(OR(Table1[[#This Row],[Rodents]],Table1[[#This Row],[Human]],Table1[[#This Row],[Pig]]),OR(ISNUMBER(FIND("dermal",C357)),ISNUMBER(FIND("skin ",C357))),"NA")</f>
        <v>0</v>
      </c>
      <c r="X357" t="b">
        <f>IF(OR(Table1[[#This Row],[Rodents]],Table1[[#This Row],[Human]],Table1[[#This Row],[Pig]]),OR(ISNUMBER(FIND("injected",C357)),ISNUMBER(FIND("periton",C357)),ISNUMBER(FIND("intrascrot",C357))),"NA")</f>
        <v>0</v>
      </c>
      <c r="Y357" t="b">
        <f>IF(OR(Table1[[#This Row],[Rodents]],Table1[[#This Row],[Human]],Table1[[#This Row],[Pig]]),NOT(OR(Table1[[#This Row],[Inhaled/Intratracheal/intranasal]],Table1[[#This Row],[Dermal]],Table1[[#This Row],[Injected]])),"NA")</f>
        <v>1</v>
      </c>
      <c r="AA357" t="b">
        <f>OR(ISNUMBER(FIND("fish ",C357)),ISNUMBER(FIND("Fish ",C357)),ISNUMBER(FIND("aquatic",C357)),ISNUMBER(FIND("daphnids",C357)),ISNUMBER(FIND("Carcinus maenas",C357)),ISNUMBER(FIND("Daphnia",C357)),ISNUMBER(FIND("Ruditapes philippinarum",C357)),ISNUMBER(FIND("daphnia",C357)),ISNUMBER(FIND("marine",C357)),ISNUMBER(FIND("mussel",C357)),ISNUMBER(FIND("algae",C357)),ISNUMBER(FIND("Donax faba",C357)),ISNUMBER(FIND("estuarine",C357)),ISNUMBER(FIND("snail",C357)),ISNUMBER(FIND("Prorocentrum donghaiense",C357)) )</f>
        <v>0</v>
      </c>
      <c r="AB357" t="b">
        <f>OR(ISNUMBER(FIND(" rat ",C357)),ISNUMBER(FIND(" rats ",C357)),ISNUMBER(FIND(" Rats ",C357)),ISNUMBER(FIND(" Rat ",C357)),ISNUMBER(FIND(" rat.",C357)),ISNUMBER(FIND(" rats.",C357)),ISNUMBER(FIND("mouse",C357)),ISNUMBER(FIND("mice",C357)), ISNUMBER(FIND(" Mice",C357)))</f>
        <v>1</v>
      </c>
      <c r="AC357" t="b">
        <f>OR(ISNUMBER(FIND(" cell ",C357)),ISNUMBER(FIND("fibroblast",C357)),ISNUMBER(FIND("macrophage",C357)),ISNUMBER(FIND("epithelial",C357)),ISNUMBER(FIND("endothelial",C357)),ISNUMBER(FIND("neuron",C357)),ISNUMBER(FIND(" cells ",C357)),ISNUMBER(FIND("RBC",C357)),ISNUMBER(FIND("mitochond",C357)),ISNUMBER(FIND("adipocyte",C357)),ISNUMBER(FIND("osteo",C357)),ISNUMBER(FIND("keratin",C357)),ISNUMBER(FIND(" cell's ",C357)),ISNUMBER(FIND("eukary",C357)),ISNUMBER(FIND("sperm",C357)))</f>
        <v>1</v>
      </c>
      <c r="AD357" t="b">
        <f>OR(ISNUMBER(FIND("human",B357)),ISNUMBER(FIND("workers",B357)),ISNUMBER(FIND("workforces",B357)),ISNUMBER(FIND("occupational",B357)),ISNUMBER(FIND("Case report",B357)),ISNUMBER(FIND("Workplaces",B357)),ISNUMBER(FIND("worker",B357)))</f>
        <v>0</v>
      </c>
      <c r="AE357" t="b">
        <f>OR(ISNUMBER(FIND(" plant ",C357)),ISNUMBER(FIND("Plant ",C357)),ISNUMBER(FIND("tomato",C357)),ISNUMBER(FIND("plants",C357)),ISNUMBER(FIND("Plants",C357)),ISNUMBER(FIND("algae",C357)),ISNUMBER(FIND("lettuce",C357)),ISNUMBER(FIND("green gram sprouts ",C357)),ISNUMBER(FIND("Cucurbita pepo",C357)),ISNUMBER(FIND("bean ",C357)),ISNUMBER(FIND("chloroplast",C357)),ISNUMBER(FIND("chlorophyll",C357)),ISNUMBER(FIND("seedling",C357)),ISNUMBER(FIND("canola",C357)),ISNUMBER(FIND("shoot",C357)),ISNUMBER(FIND("photosynthes",C357)),ISNUMBER(FIND(" leaves ",C357)),,ISNUMBER(FIND("agriculture",C357)),ISNUMBER(FIND(" crops ",C357)))</f>
        <v>0</v>
      </c>
      <c r="AF357" t="b">
        <f>OR(ISNUMBER(FIND("bacteria",C357)),ISNUMBER(FIND("Bacteria",C357)),ISNUMBER(FIND("Bacterium",C357)),ISNUMBER(FIND("bacterium",C357)),ISNUMBER(FIND(" coli ",C357)))</f>
        <v>0</v>
      </c>
      <c r="AG357" t="b">
        <f>OR(ISNUMBER(FIND("fungi",C357)),ISNUMBER(FIND("Fungi",C357)),ISNUMBER(FIND("fungus",C357)),ISNUMBER(FIND("Fungus",C357)),ISNUMBER(FIND("mushroom",C357)),ISNUMBER(FIND("Mushroom",C357)),ISNUMBER(FIND(" mold ",C357)))</f>
        <v>0</v>
      </c>
      <c r="AH357" t="b">
        <f>OR(ISNUMBER(FIND("Pig ",C357)),ISNUMBER(FIND("pig ",C357)),ISNUMBER(FIND("Pigs ",C357)),ISNUMBER(FIND("pigs ",C357)))</f>
        <v>0</v>
      </c>
      <c r="AI357" t="b">
        <f>OR(ISNUMBER(FIND(" C. elegans",C357)),ISNUMBER(FIND("Caenorhabditis elegans",C357)),ISNUMBER(FIND("earthworms",C357)),ISNUMBER(FIND(" Ficopomatus enigmaticus",C357)),ISNUMBER(FIND("larva",C357)),ISNUMBER(FIND("Lumbriculus variegatus",C357)),ISNUMBER(FIND("nematode",C357)))</f>
        <v>0</v>
      </c>
      <c r="AJ357" t="b">
        <f>NOT(OR(AA357,AB357,AC357,AD357,AE357,AF357,AG357,AH357,AI357))</f>
        <v>0</v>
      </c>
      <c r="AL357" t="b">
        <f>OR(AA357,AB357,AD357,AE357,AF357,AG357,AH357,AI357)</f>
        <v>1</v>
      </c>
      <c r="AM357" t="b">
        <f>IF(Table1[[#This Row],[In vivo?]],IF(Table1[[#This Row],[Cell]],FALSE,TRUE),FALSE)</f>
        <v>0</v>
      </c>
      <c r="AN357" t="b">
        <f>AND(AC357,AL357)</f>
        <v>1</v>
      </c>
      <c r="AO357" t="b">
        <f>IF(Table1[[#This Row],[Cell]],IF(Table1[[#This Row],[In vivo?]],FALSE,TRUE),FALSE)</f>
        <v>0</v>
      </c>
      <c r="AP357" t="b">
        <f>NOT(OR(Table1[[#This Row],[In vivo?]],Table1[[#This Row],[Only in Cell]]))</f>
        <v>0</v>
      </c>
      <c r="AQ357" t="b">
        <f>IF(OR(Table1[[#This Row],[Rodents]],Table1[[#This Row],[Human]],Table1[[#This Row],[Pig]]),OR(ISNUMBER(FIND("pulmonary",C357)),ISNUMBER(FIND("lung",C357))),"NA")</f>
        <v>1</v>
      </c>
      <c r="AR357" t="b">
        <f>IF(OR(Table1[[#This Row],[Rodents]],Table1[[#This Row],[Human]],Table1[[#This Row],[Pig]]),OR(ISNUMBER(FIND("skin",C357)),ISNUMBER(FIND("dermal",C357))),"NA")</f>
        <v>0</v>
      </c>
      <c r="AS357" t="b">
        <f>IF(OR(Table1[[#This Row],[Rodents]],Table1[[#This Row],[Human]],Table1[[#This Row],[Pig]]),OR(ISNUMBER(FIND("liver",C357)),ISNUMBER(FIND("hepat",C357))),"NA")</f>
        <v>0</v>
      </c>
      <c r="AT357" t="b">
        <f>IF(OR(Table1[[#This Row],[Rodents]],Table1[[#This Row],[Human]],Table1[[#This Row],[Pig]]),OR(ISNUMBER(FIND("kidney",C357)),ISNUMBER(FIND("neph",C357))),"NA")</f>
        <v>0</v>
      </c>
      <c r="AU357" t="b">
        <f>IF(OR(Table1[[#This Row],[Rodents]],Table1[[#This Row],[Human]],Table1[[#This Row],[Pig]]),OR(ISNUMBER(FIND("brain",C357)),ISNUMBER(FIND("neur",C357)),ISNUMBER(FIND("nerv",C357))),"NA")</f>
        <v>0</v>
      </c>
      <c r="AV357" t="b">
        <f>IF(OR(Table1[[#This Row],[Rodents]],Table1[[#This Row],[Human]],Table1[[#This Row],[Pig]]),OR(ISNUMBER(FIND("heart",C357)),ISNUMBER(FIND("cardi",C357))),"NA")</f>
        <v>0</v>
      </c>
      <c r="AW357" t="b">
        <f>IF(OR(Table1[[#This Row],[Rodents]],Table1[[#This Row],[Human]],Table1[[#This Row],[Pig]]),OR(ISNUMBER(FIND("gastro",C357)),ISNUMBER(FIND("intesti",C357)),ISNUMBER(FIND("stomach",C357))),"NA")</f>
        <v>0</v>
      </c>
      <c r="AX357" t="b">
        <f>IF(OR(Table1[[#This Row],[Rodents]],Table1[[#This Row],[Human]],Table1[[#This Row],[Pig]]),NOT(OR(AQ357,AR357,AS357,AT357,AU357,AV357,AW357)),"NA")</f>
        <v>0</v>
      </c>
      <c r="AY357" t="b">
        <f>OR(ISNUMBER(FIND("SWCNT",C357)),ISNUMBER(FIND("SWNT",C357)),ISNUMBER(FIND("single-wall",C357)),ISNUMBER(FIND("single wall",C357)),ISNUMBER(FIND("Single wall",C357)),ISNUMBER(FIND("Single-wall",C357)),ISNUMBER(FIND("SWCNT",B357)),ISNUMBER(FIND("SWNT",B357)),ISNUMBER(FIND("single-wall",B357)),ISNUMBER(FIND("single wall",B357)),ISNUMBER(FIND("Single-wall",B357)),ISNUMBER(FIND("Single wall",B357)))</f>
        <v>0</v>
      </c>
      <c r="AZ357" t="b">
        <f>OR(ISNUMBER(FIND("MWCNT",C357)),ISNUMBER(FIND("MWNT",C357)),ISNUMBER(FIND("multi-wall",C357)),ISNUMBER(FIND("multi wall",C357)),ISNUMBER(FIND("multiwall",C357)),ISNUMBER(FIND("Multi-wall",C357)),ISNUMBER(FIND("Multi wall",C357)),ISNUMBER(FIND("Multiwall",C357)),ISNUMBER(FIND("MWCNT",B357)),ISNUMBER(FIND("MWNT",B357)),ISNUMBER(FIND("multi-wall",B357)),ISNUMBER(FIND("multi wall",B357)),ISNUMBER(FIND("multiwall",B357)),ISNUMBER(FIND("Multi-wall",B357)),ISNUMBER(FIND("Multi wall",B357)),ISNUMBER(FIND("Multiwall",B357)),ISNUMBER(FIND("Double-wall",B357)),ISNUMBER(FIND("Double wall",B357)),ISNUMBER(FIND("Doublewall",B357)),ISNUMBER(FIND("double-wall",B357)),ISNUMBER(FIND("double wall",B357)),ISNUMBER(FIND("doublewall",B357)))</f>
        <v>1</v>
      </c>
      <c r="BA357" t="b">
        <f>AND(Table1[[#This Row],[SWCNT]],Table1[[#This Row],[MWCNT]])</f>
        <v>0</v>
      </c>
      <c r="BB357" t="b">
        <f>IF(Table1[[#This Row],[SWCNT]]=TRUE,FALSE,IF(Table1[[#This Row],[MWCNT]]=TRUE,FALSE,TRUE))</f>
        <v>0</v>
      </c>
      <c r="BC357" s="18"/>
    </row>
    <row r="358" spans="1:55" ht="203.5">
      <c r="A358" t="s">
        <v>3918</v>
      </c>
      <c r="B358" s="2" t="s">
        <v>3919</v>
      </c>
      <c r="C358" s="16" t="s">
        <v>3920</v>
      </c>
      <c r="D358" s="17" t="s">
        <v>305</v>
      </c>
      <c r="E358" s="2">
        <v>2013</v>
      </c>
      <c r="F358" t="b">
        <f>OR(ISNUMBER(FIND("cytotoxic",C358)),ISNUMBER(FIND("Cytotoxic",C358)),ISNUMBER(FIND("cellular toxicity",C358)),ISNUMBER(FIND("cell death",C358)),ISNUMBER(FIND("viable",C358)),ISNUMBER(FIND("phytotoxic",C358)),ISNUMBER(FIND("acute toxicity",C358)),ISNUMBER(FIND("MTT",C358)),ISNUMBER(FIND("survival",C358)),ISNUMBER(FIND("prolifer",C358)),ISNUMBER(FIND("apoptosis",C358)),ISNUMBER(FIND("neurotoxic",C358)),ISNUMBER(FIND("  lysis ",C358)),ISNUMBER(FIND("necrosis",C358)),ISNUMBER(FIND("cellular death",C358))*3,ISNUMBER(FIND("LDH",C358)),ISNUMBER(FIND("Acute toxicity",C358)))</f>
        <v>0</v>
      </c>
      <c r="G358" t="b">
        <f>OR(ISNUMBER(FIND("genotoxic",C358)),ISNUMBER(FIND("genotoxicity",C358)),ISNUMBER(FIND("DNA damage",C358)),ISNUMBER(FIND("DNA",C358)),ISNUMBER(FIND("RNA",C358)),ISNUMBER(FIND("mesothelioma",C358)),ISNUMBER(FIND("carcino",C358)),ISNUMBER(FIND("mutagen",C358)),ISNUMBER(FIND("genetic",C358)))</f>
        <v>0</v>
      </c>
      <c r="H358" t="b">
        <f>OR(ISNUMBER(FIND("inflammatory",C358)),ISNUMBER(FIND("inflamm",C358)))</f>
        <v>1</v>
      </c>
      <c r="I358" t="b">
        <f>OR(ISNUMBER(FIND("immune",C358)),ISNUMBER(FIND("immunological",C358)),ISNUMBER(FIND("interleuk",C358)),ISNUMBER(FIND("platelet activation",C358)),ISNUMBER(FIND("monocyte",C358)),ISNUMBER(FIND("leukocyte",C358)),ISNUMBER(FIND("cytokine",C358)),ISNUMBER(FIND("CD4",C358)),ISNUMBER(FIND("CD8",C358)),ISNUMBER(FIND("T-cell",C358)))</f>
        <v>0</v>
      </c>
      <c r="J358" t="b">
        <f>OR(ISNUMBER(FIND("reactive oxygen",C358)),ISNUMBER(FIND("ROS",C358)),ISNUMBER(FIND("free radical",C358)),ISNUMBER(FIND("oxidative stress",C358)),ISNUMBER(FIND("peroxid",C358)),ISNUMBER(FIND("oxidative",C358)),ISNUMBER(FIND("antioxid",C358)))</f>
        <v>0</v>
      </c>
      <c r="K358" t="b">
        <f>OR(ISNUMBER(FIND("autophag",C358)))</f>
        <v>0</v>
      </c>
      <c r="L358" t="b">
        <f>OR(ISNUMBER(FIND("morpholog",C358)))</f>
        <v>0</v>
      </c>
      <c r="M358" t="b">
        <f>OR(ISNUMBER(FIND("fibrosis",C358)),ISNUMBER(FIND("Fibrosis",C358)),ISNUMBER(FIND("fibrot",C358)))</f>
        <v>0</v>
      </c>
      <c r="N358" t="b">
        <f>OR(ISNUMBER(FIND("offspring",C358)),ISNUMBER(FIND("Parental",C358)),ISNUMBER(FIND("parental",C358)),ISNUMBER(FIND("germline",C358)),ISNUMBER(FIND("reproduc",C358)),ISNUMBER(FIND("embryo",C358)))</f>
        <v>1</v>
      </c>
      <c r="O358" t="b">
        <f>OR(ISNUMBER(FIND("metabol",C358)),ISNUMBER(FIND("Metabol",C358)),ISNUMBER(FIND("digest",C358)),ISNUMBER(FIND("mitochon",C358)))</f>
        <v>0</v>
      </c>
      <c r="P358" t="b">
        <f>OR(ISNUMBER(FIND("ecotox",C358)),ISNUMBER(FIND("Ecotox",B358)),ISNUMBER(FIND("ecotox",B358)),ISNUMBER(FIND("Ecotox",C358)))</f>
        <v>0</v>
      </c>
      <c r="Q358" t="b">
        <f>OR(ISNUMBER(FIND("Bioaccum",C358)),ISNUMBER(FIND("bioaccum",C358)),ISNUMBER(FIND("accum",C358)))</f>
        <v>0</v>
      </c>
      <c r="R358" t="b">
        <f>OR(ISNUMBER(FIND("Occupation",C358)),ISNUMBER(FIND("occupation",C358)),ISNUMBER(FIND("worker",C358)),ISNUMBER(FIND("workforce",C358)))</f>
        <v>0</v>
      </c>
      <c r="S358" t="b">
        <f>NOT(OR(F358,G358,H358,I358,J358,K358,L358,M358,N358,O358,P358,Q358,R358))</f>
        <v>0</v>
      </c>
      <c r="U358" t="b">
        <f>OR(Table1[[#This Row],[Inflammation]],Table1[[#This Row],[Immune]])</f>
        <v>1</v>
      </c>
      <c r="V358" t="b">
        <f>IF(OR(Table1[[#This Row],[Rodents]],Table1[[#This Row],[Human]],Table1[[#This Row],[Pig]]),OR(ISNUMBER(FIND("intratrach",C358)),ISNUMBER(FIND("nasal ",C358)),ISNUMBER(FIND("instill",C358))),"NA")</f>
        <v>1</v>
      </c>
      <c r="W358" t="b">
        <f>IF(OR(Table1[[#This Row],[Rodents]],Table1[[#This Row],[Human]],Table1[[#This Row],[Pig]]),OR(ISNUMBER(FIND("dermal",C358)),ISNUMBER(FIND("skin ",C358))),"NA")</f>
        <v>0</v>
      </c>
      <c r="X358" t="b">
        <f>IF(OR(Table1[[#This Row],[Rodents]],Table1[[#This Row],[Human]],Table1[[#This Row],[Pig]]),OR(ISNUMBER(FIND("injected",C358)),ISNUMBER(FIND("periton",C358)),ISNUMBER(FIND("intrascrot",C358))),"NA")</f>
        <v>0</v>
      </c>
      <c r="Y358" t="b">
        <f>IF(OR(Table1[[#This Row],[Rodents]],Table1[[#This Row],[Human]],Table1[[#This Row],[Pig]]),NOT(OR(Table1[[#This Row],[Inhaled/Intratracheal/intranasal]],Table1[[#This Row],[Dermal]],Table1[[#This Row],[Injected]])),"NA")</f>
        <v>0</v>
      </c>
      <c r="AA358" t="b">
        <f>OR(ISNUMBER(FIND("fish ",C358)),ISNUMBER(FIND("Fish ",C358)),ISNUMBER(FIND("aquatic",C358)),ISNUMBER(FIND("daphnids",C358)),ISNUMBER(FIND("Carcinus maenas",C358)),ISNUMBER(FIND("Daphnia",C358)),ISNUMBER(FIND("Ruditapes philippinarum",C358)),ISNUMBER(FIND("daphnia",C358)),ISNUMBER(FIND("marine",C358)),ISNUMBER(FIND("mussel",C358)),ISNUMBER(FIND("algae",C358)),ISNUMBER(FIND("Donax faba",C358)),ISNUMBER(FIND("estuarine",C358)),ISNUMBER(FIND("snail",C358)),ISNUMBER(FIND("Prorocentrum donghaiense",C358)) )</f>
        <v>0</v>
      </c>
      <c r="AB358" t="b">
        <f>OR(ISNUMBER(FIND(" rat ",C358)),ISNUMBER(FIND(" rats ",C358)),ISNUMBER(FIND(" Rats ",C358)),ISNUMBER(FIND(" Rat ",C358)),ISNUMBER(FIND(" rat.",C358)),ISNUMBER(FIND(" rats.",C358)),ISNUMBER(FIND("mouse",C358)),ISNUMBER(FIND("mice",C358)), ISNUMBER(FIND(" Mice",C358)))</f>
        <v>1</v>
      </c>
      <c r="AC358" t="b">
        <f>OR(ISNUMBER(FIND(" cell ",C358)),ISNUMBER(FIND("fibroblast",C358)),ISNUMBER(FIND("macrophage",C358)),ISNUMBER(FIND("epithelial",C358)),ISNUMBER(FIND("endothelial",C358)),ISNUMBER(FIND("neuron",C358)),ISNUMBER(FIND(" cells ",C358)),ISNUMBER(FIND("RBC",C358)),ISNUMBER(FIND("mitochond",C358)),ISNUMBER(FIND("adipocyte",C358)),ISNUMBER(FIND("osteo",C358)),ISNUMBER(FIND("keratin",C358)),ISNUMBER(FIND(" cell's ",C358)),ISNUMBER(FIND("eukary",C358)),ISNUMBER(FIND("sperm",C358)))</f>
        <v>1</v>
      </c>
      <c r="AD358" t="b">
        <f>OR(ISNUMBER(FIND("human",B358)),ISNUMBER(FIND("workers",B358)),ISNUMBER(FIND("workforces",B358)),ISNUMBER(FIND("occupational",B358)),ISNUMBER(FIND("Case report",B358)),ISNUMBER(FIND("Workplaces",B358)),ISNUMBER(FIND("worker",B358)))</f>
        <v>0</v>
      </c>
      <c r="AE358" t="b">
        <f>OR(ISNUMBER(FIND(" plant ",C358)),ISNUMBER(FIND("Plant ",C358)),ISNUMBER(FIND("tomato",C358)),ISNUMBER(FIND("plants",C358)),ISNUMBER(FIND("Plants",C358)),ISNUMBER(FIND("algae",C358)),ISNUMBER(FIND("lettuce",C358)),ISNUMBER(FIND("green gram sprouts ",C358)),ISNUMBER(FIND("Cucurbita pepo",C358)),ISNUMBER(FIND("bean ",C358)),ISNUMBER(FIND("chloroplast",C358)),ISNUMBER(FIND("chlorophyll",C358)),ISNUMBER(FIND("seedling",C358)),ISNUMBER(FIND("canola",C358)),ISNUMBER(FIND("shoot",C358)),ISNUMBER(FIND("photosynthes",C358)),ISNUMBER(FIND(" leaves ",C358)),,ISNUMBER(FIND("agriculture",C358)),ISNUMBER(FIND(" crops ",C358)))</f>
        <v>0</v>
      </c>
      <c r="AF358" t="b">
        <f>OR(ISNUMBER(FIND("bacteria",C358)),ISNUMBER(FIND("Bacteria",C358)),ISNUMBER(FIND("Bacterium",C358)),ISNUMBER(FIND("bacterium",C358)),ISNUMBER(FIND(" coli ",C358)))</f>
        <v>0</v>
      </c>
      <c r="AG358" t="b">
        <f>OR(ISNUMBER(FIND("fungi",C358)),ISNUMBER(FIND("Fungi",C358)),ISNUMBER(FIND("fungus",C358)),ISNUMBER(FIND("Fungus",C358)),ISNUMBER(FIND("mushroom",C358)),ISNUMBER(FIND("Mushroom",C358)),ISNUMBER(FIND(" mold ",C358)))</f>
        <v>0</v>
      </c>
      <c r="AH358" t="b">
        <f>OR(ISNUMBER(FIND("Pig ",C358)),ISNUMBER(FIND("pig ",C358)),ISNUMBER(FIND("Pigs ",C358)),ISNUMBER(FIND("pigs ",C358)))</f>
        <v>0</v>
      </c>
      <c r="AI358" t="b">
        <f>OR(ISNUMBER(FIND(" C. elegans",C358)),ISNUMBER(FIND("Caenorhabditis elegans",C358)),ISNUMBER(FIND("earthworms",C358)),ISNUMBER(FIND(" Ficopomatus enigmaticus",C358)),ISNUMBER(FIND("larva",C358)),ISNUMBER(FIND("Lumbriculus variegatus",C358)),ISNUMBER(FIND("nematode",C358)))</f>
        <v>0</v>
      </c>
      <c r="AJ358" t="b">
        <f>NOT(OR(AA358,AB358,AC358,AD358,AE358,AF358,AG358,AH358,AI358))</f>
        <v>0</v>
      </c>
      <c r="AL358" t="b">
        <f>OR(AA358,AB358,AD358,AE358,AF358,AG358,AH358,AI358)</f>
        <v>1</v>
      </c>
      <c r="AM358" t="b">
        <f>IF(Table1[[#This Row],[In vivo?]],IF(Table1[[#This Row],[Cell]],FALSE,TRUE),FALSE)</f>
        <v>0</v>
      </c>
      <c r="AN358" t="b">
        <f>AND(AC358,AL358)</f>
        <v>1</v>
      </c>
      <c r="AO358" t="b">
        <f>IF(Table1[[#This Row],[Cell]],IF(Table1[[#This Row],[In vivo?]],FALSE,TRUE),FALSE)</f>
        <v>0</v>
      </c>
      <c r="AP358" t="b">
        <f>NOT(OR(Table1[[#This Row],[In vivo?]],Table1[[#This Row],[Only in Cell]]))</f>
        <v>0</v>
      </c>
      <c r="AQ358" t="b">
        <f>IF(OR(Table1[[#This Row],[Rodents]],Table1[[#This Row],[Human]],Table1[[#This Row],[Pig]]),OR(ISNUMBER(FIND("pulmonary",C358)),ISNUMBER(FIND("lung",C358))),"NA")</f>
        <v>1</v>
      </c>
      <c r="AR358" t="b">
        <f>IF(OR(Table1[[#This Row],[Rodents]],Table1[[#This Row],[Human]],Table1[[#This Row],[Pig]]),OR(ISNUMBER(FIND("skin",C358)),ISNUMBER(FIND("dermal",C358))),"NA")</f>
        <v>0</v>
      </c>
      <c r="AS358" t="b">
        <f>IF(OR(Table1[[#This Row],[Rodents]],Table1[[#This Row],[Human]],Table1[[#This Row],[Pig]]),OR(ISNUMBER(FIND("liver",C358)),ISNUMBER(FIND("hepat",C358))),"NA")</f>
        <v>1</v>
      </c>
      <c r="AT358" t="b">
        <f>IF(OR(Table1[[#This Row],[Rodents]],Table1[[#This Row],[Human]],Table1[[#This Row],[Pig]]),OR(ISNUMBER(FIND("kidney",C358)),ISNUMBER(FIND("neph",C358))),"NA")</f>
        <v>0</v>
      </c>
      <c r="AU358" t="b">
        <f>IF(OR(Table1[[#This Row],[Rodents]],Table1[[#This Row],[Human]],Table1[[#This Row],[Pig]]),OR(ISNUMBER(FIND("brain",C358)),ISNUMBER(FIND("neur",C358)),ISNUMBER(FIND("nerv",C358))),"NA")</f>
        <v>0</v>
      </c>
      <c r="AV358" t="b">
        <f>IF(OR(Table1[[#This Row],[Rodents]],Table1[[#This Row],[Human]],Table1[[#This Row],[Pig]]),OR(ISNUMBER(FIND("heart",C358)),ISNUMBER(FIND("cardi",C358))),"NA")</f>
        <v>0</v>
      </c>
      <c r="AW358" t="b">
        <f>IF(OR(Table1[[#This Row],[Rodents]],Table1[[#This Row],[Human]],Table1[[#This Row],[Pig]]),OR(ISNUMBER(FIND("gastro",C358)),ISNUMBER(FIND("intesti",C358)),ISNUMBER(FIND("stomach",C358))),"NA")</f>
        <v>0</v>
      </c>
      <c r="AX358" t="b">
        <f>IF(OR(Table1[[#This Row],[Rodents]],Table1[[#This Row],[Human]],Table1[[#This Row],[Pig]]),NOT(OR(AQ358,AR358,AS358,AT358,AU358,AV358,AW358)),"NA")</f>
        <v>0</v>
      </c>
      <c r="AY358" t="b">
        <f>OR(ISNUMBER(FIND("SWCNT",C358)),ISNUMBER(FIND("SWNT",C358)),ISNUMBER(FIND("single-wall",C358)),ISNUMBER(FIND("single wall",C358)),ISNUMBER(FIND("Single wall",C358)),ISNUMBER(FIND("Single-wall",C358)),ISNUMBER(FIND("SWCNT",B358)),ISNUMBER(FIND("SWNT",B358)),ISNUMBER(FIND("single-wall",B358)),ISNUMBER(FIND("single wall",B358)),ISNUMBER(FIND("Single-wall",B358)),ISNUMBER(FIND("Single wall",B358)))</f>
        <v>0</v>
      </c>
      <c r="AZ358" t="b">
        <f>OR(ISNUMBER(FIND("MWCNT",C358)),ISNUMBER(FIND("MWNT",C358)),ISNUMBER(FIND("multi-wall",C358)),ISNUMBER(FIND("multi wall",C358)),ISNUMBER(FIND("multiwall",C358)),ISNUMBER(FIND("Multi-wall",C358)),ISNUMBER(FIND("Multi wall",C358)),ISNUMBER(FIND("Multiwall",C358)),ISNUMBER(FIND("MWCNT",B358)),ISNUMBER(FIND("MWNT",B358)),ISNUMBER(FIND("multi-wall",B358)),ISNUMBER(FIND("multi wall",B358)),ISNUMBER(FIND("multiwall",B358)),ISNUMBER(FIND("Multi-wall",B358)),ISNUMBER(FIND("Multi wall",B358)),ISNUMBER(FIND("Multiwall",B358)),ISNUMBER(FIND("Double-wall",B358)),ISNUMBER(FIND("Double wall",B358)),ISNUMBER(FIND("Doublewall",B358)),ISNUMBER(FIND("double-wall",B358)),ISNUMBER(FIND("double wall",B358)),ISNUMBER(FIND("doublewall",B358)))</f>
        <v>1</v>
      </c>
      <c r="BA358" t="b">
        <f>AND(Table1[[#This Row],[SWCNT]],Table1[[#This Row],[MWCNT]])</f>
        <v>0</v>
      </c>
      <c r="BB358" t="b">
        <f>IF(Table1[[#This Row],[SWCNT]]=TRUE,FALSE,IF(Table1[[#This Row],[MWCNT]]=TRUE,FALSE,TRUE))</f>
        <v>0</v>
      </c>
      <c r="BC358" s="18"/>
    </row>
    <row r="359" spans="1:55" ht="277.5">
      <c r="A359" t="s">
        <v>3924</v>
      </c>
      <c r="B359" s="2" t="s">
        <v>3926</v>
      </c>
      <c r="C359" s="16" t="s">
        <v>3928</v>
      </c>
      <c r="D359" s="17" t="s">
        <v>271</v>
      </c>
      <c r="E359" s="2">
        <v>2013</v>
      </c>
      <c r="F359" t="b">
        <f>OR(ISNUMBER(FIND("cytotoxic",C359)),ISNUMBER(FIND("Cytotoxic",C359)),ISNUMBER(FIND("cellular toxicity",C359)),ISNUMBER(FIND("cell death",C359)),ISNUMBER(FIND("viable",C359)),ISNUMBER(FIND("phytotoxic",C359)),ISNUMBER(FIND("acute toxicity",C359)),ISNUMBER(FIND("MTT",C359)),ISNUMBER(FIND("survival",C359)),ISNUMBER(FIND("prolifer",C359)),ISNUMBER(FIND("apoptosis",C359)),ISNUMBER(FIND("neurotoxic",C359)),ISNUMBER(FIND("  lysis ",C359)),ISNUMBER(FIND("necrosis",C359)),ISNUMBER(FIND("cellular death",C359))*3,ISNUMBER(FIND("LDH",C359)),ISNUMBER(FIND("Acute toxicity",C359)))</f>
        <v>0</v>
      </c>
      <c r="G359" t="b">
        <f>OR(ISNUMBER(FIND("genotoxic",C359)),ISNUMBER(FIND("genotoxicity",C359)),ISNUMBER(FIND("DNA damage",C359)),ISNUMBER(FIND("DNA",C359)),ISNUMBER(FIND("RNA",C359)),ISNUMBER(FIND("mesothelioma",C359)),ISNUMBER(FIND("carcino",C359)),ISNUMBER(FIND("mutagen",C359)),ISNUMBER(FIND("genetic",C359)))</f>
        <v>1</v>
      </c>
      <c r="H359" t="b">
        <f>OR(ISNUMBER(FIND("inflammatory",C359)),ISNUMBER(FIND("inflamm",C359)))</f>
        <v>1</v>
      </c>
      <c r="I359" t="b">
        <f>OR(ISNUMBER(FIND("immune",C359)),ISNUMBER(FIND("immunological",C359)),ISNUMBER(FIND("interleuk",C359)),ISNUMBER(FIND("platelet activation",C359)),ISNUMBER(FIND("monocyte",C359)),ISNUMBER(FIND("leukocyte",C359)),ISNUMBER(FIND("cytokine",C359)),ISNUMBER(FIND("CD4",C359)),ISNUMBER(FIND("CD8",C359)),ISNUMBER(FIND("T-cell",C359)))</f>
        <v>0</v>
      </c>
      <c r="J359" t="b">
        <f>OR(ISNUMBER(FIND("reactive oxygen",C359)),ISNUMBER(FIND("ROS",C359)),ISNUMBER(FIND("free radical",C359)),ISNUMBER(FIND("oxidative stress",C359)),ISNUMBER(FIND("peroxid",C359)),ISNUMBER(FIND("oxidative",C359)),ISNUMBER(FIND("antioxid",C359)))</f>
        <v>0</v>
      </c>
      <c r="K359" t="b">
        <f>OR(ISNUMBER(FIND("autophag",C359)))</f>
        <v>0</v>
      </c>
      <c r="L359" t="b">
        <f>OR(ISNUMBER(FIND("morpholog",C359)))</f>
        <v>0</v>
      </c>
      <c r="M359" t="b">
        <f>OR(ISNUMBER(FIND("fibrosis",C359)),ISNUMBER(FIND("Fibrosis",C359)),ISNUMBER(FIND("fibrot",C359)))</f>
        <v>1</v>
      </c>
      <c r="N359" t="b">
        <f>OR(ISNUMBER(FIND("offspring",C359)),ISNUMBER(FIND("Parental",C359)),ISNUMBER(FIND("parental",C359)),ISNUMBER(FIND("germline",C359)),ISNUMBER(FIND("reproduc",C359)),ISNUMBER(FIND("embryo",C359)))</f>
        <v>0</v>
      </c>
      <c r="O359" t="b">
        <f>OR(ISNUMBER(FIND("metabol",C359)),ISNUMBER(FIND("Metabol",C359)),ISNUMBER(FIND("digest",C359)),ISNUMBER(FIND("mitochon",C359)))</f>
        <v>0</v>
      </c>
      <c r="P359" t="b">
        <f>OR(ISNUMBER(FIND("ecotox",C359)),ISNUMBER(FIND("Ecotox",B359)),ISNUMBER(FIND("ecotox",B359)),ISNUMBER(FIND("Ecotox",C359)))</f>
        <v>0</v>
      </c>
      <c r="Q359" t="b">
        <f>OR(ISNUMBER(FIND("Bioaccum",C359)),ISNUMBER(FIND("bioaccum",C359)),ISNUMBER(FIND("accum",C359)))</f>
        <v>0</v>
      </c>
      <c r="R359" t="b">
        <f>OR(ISNUMBER(FIND("Occupation",C359)),ISNUMBER(FIND("occupation",C359)),ISNUMBER(FIND("worker",C359)),ISNUMBER(FIND("workforce",C359)))</f>
        <v>0</v>
      </c>
      <c r="S359" t="b">
        <f>NOT(OR(F359,G359,H359,I359,J359,K359,L359,M359,N359,O359,P359,Q359,R359))</f>
        <v>0</v>
      </c>
      <c r="U359" t="b">
        <f>OR(Table1[[#This Row],[Inflammation]],Table1[[#This Row],[Immune]])</f>
        <v>1</v>
      </c>
      <c r="V359" t="b">
        <f>IF(OR(Table1[[#This Row],[Rodents]],Table1[[#This Row],[Human]],Table1[[#This Row],[Pig]]),OR(ISNUMBER(FIND("intratrach",C359)),ISNUMBER(FIND("nasal ",C359)),ISNUMBER(FIND("instill",C359))),"NA")</f>
        <v>0</v>
      </c>
      <c r="W359" t="b">
        <f>IF(OR(Table1[[#This Row],[Rodents]],Table1[[#This Row],[Human]],Table1[[#This Row],[Pig]]),OR(ISNUMBER(FIND("dermal",C359)),ISNUMBER(FIND("skin ",C359))),"NA")</f>
        <v>0</v>
      </c>
      <c r="X359" t="b">
        <f>IF(OR(Table1[[#This Row],[Rodents]],Table1[[#This Row],[Human]],Table1[[#This Row],[Pig]]),OR(ISNUMBER(FIND("injected",C359)),ISNUMBER(FIND("periton",C359)),ISNUMBER(FIND("intrascrot",C359))),"NA")</f>
        <v>0</v>
      </c>
      <c r="Y359" t="b">
        <f>IF(OR(Table1[[#This Row],[Rodents]],Table1[[#This Row],[Human]],Table1[[#This Row],[Pig]]),NOT(OR(Table1[[#This Row],[Inhaled/Intratracheal/intranasal]],Table1[[#This Row],[Dermal]],Table1[[#This Row],[Injected]])),"NA")</f>
        <v>1</v>
      </c>
      <c r="AA359" t="b">
        <f>OR(ISNUMBER(FIND("fish ",C359)),ISNUMBER(FIND("Fish ",C359)),ISNUMBER(FIND("aquatic",C359)),ISNUMBER(FIND("daphnids",C359)),ISNUMBER(FIND("Carcinus maenas",C359)),ISNUMBER(FIND("Daphnia",C359)),ISNUMBER(FIND("Ruditapes philippinarum",C359)),ISNUMBER(FIND("daphnia",C359)),ISNUMBER(FIND("marine",C359)),ISNUMBER(FIND("mussel",C359)),ISNUMBER(FIND("algae",C359)),ISNUMBER(FIND("Donax faba",C359)),ISNUMBER(FIND("estuarine",C359)),ISNUMBER(FIND("snail",C359)),ISNUMBER(FIND("Prorocentrum donghaiense",C359)) )</f>
        <v>0</v>
      </c>
      <c r="AB359" t="b">
        <f>OR(ISNUMBER(FIND(" rat ",C359)),ISNUMBER(FIND(" rats ",C359)),ISNUMBER(FIND(" Rats ",C359)),ISNUMBER(FIND(" Rat ",C359)),ISNUMBER(FIND(" rat.",C359)),ISNUMBER(FIND(" rats.",C359)),ISNUMBER(FIND("mouse",C359)),ISNUMBER(FIND("mice",C359)), ISNUMBER(FIND(" Mice",C359)))</f>
        <v>1</v>
      </c>
      <c r="AC359" t="b">
        <f>OR(ISNUMBER(FIND(" cell ",C359)),ISNUMBER(FIND("fibroblast",C359)),ISNUMBER(FIND("macrophage",C359)),ISNUMBER(FIND("epithelial",C359)),ISNUMBER(FIND("endothelial",C359)),ISNUMBER(FIND("neuron",C359)),ISNUMBER(FIND(" cells ",C359)),ISNUMBER(FIND("RBC",C359)),ISNUMBER(FIND("mitochond",C359)),ISNUMBER(FIND("adipocyte",C359)),ISNUMBER(FIND("osteo",C359)),ISNUMBER(FIND("keratin",C359)),ISNUMBER(FIND(" cell's ",C359)),ISNUMBER(FIND("eukary",C359)),ISNUMBER(FIND("sperm",C359)))</f>
        <v>1</v>
      </c>
      <c r="AD359" t="b">
        <f>OR(ISNUMBER(FIND("human",B359)),ISNUMBER(FIND("workers",B359)),ISNUMBER(FIND("workforces",B359)),ISNUMBER(FIND("occupational",B359)),ISNUMBER(FIND("Case report",B359)),ISNUMBER(FIND("Workplaces",B359)),ISNUMBER(FIND("worker",B359)))</f>
        <v>0</v>
      </c>
      <c r="AE359" t="b">
        <f>OR(ISNUMBER(FIND(" plant ",C359)),ISNUMBER(FIND("Plant ",C359)),ISNUMBER(FIND("tomato",C359)),ISNUMBER(FIND("plants",C359)),ISNUMBER(FIND("Plants",C359)),ISNUMBER(FIND("algae",C359)),ISNUMBER(FIND("lettuce",C359)),ISNUMBER(FIND("green gram sprouts ",C359)),ISNUMBER(FIND("Cucurbita pepo",C359)),ISNUMBER(FIND("bean ",C359)),ISNUMBER(FIND("chloroplast",C359)),ISNUMBER(FIND("chlorophyll",C359)),ISNUMBER(FIND("seedling",C359)),ISNUMBER(FIND("canola",C359)),ISNUMBER(FIND("shoot",C359)),ISNUMBER(FIND("photosynthes",C359)),ISNUMBER(FIND(" leaves ",C359)),,ISNUMBER(FIND("agriculture",C359)),ISNUMBER(FIND(" crops ",C359)))</f>
        <v>0</v>
      </c>
      <c r="AF359" t="b">
        <f>OR(ISNUMBER(FIND("bacteria",C359)),ISNUMBER(FIND("Bacteria",C359)),ISNUMBER(FIND("Bacterium",C359)),ISNUMBER(FIND("bacterium",C359)),ISNUMBER(FIND(" coli ",C359)))</f>
        <v>0</v>
      </c>
      <c r="AG359" t="b">
        <f>OR(ISNUMBER(FIND("fungi",C359)),ISNUMBER(FIND("Fungi",C359)),ISNUMBER(FIND("fungus",C359)),ISNUMBER(FIND("Fungus",C359)),ISNUMBER(FIND("mushroom",C359)),ISNUMBER(FIND("Mushroom",C359)),ISNUMBER(FIND(" mold ",C359)))</f>
        <v>0</v>
      </c>
      <c r="AH359" t="b">
        <f>OR(ISNUMBER(FIND("Pig ",C359)),ISNUMBER(FIND("pig ",C359)),ISNUMBER(FIND("Pigs ",C359)),ISNUMBER(FIND("pigs ",C359)))</f>
        <v>0</v>
      </c>
      <c r="AI359" t="b">
        <f>OR(ISNUMBER(FIND(" C. elegans",C359)),ISNUMBER(FIND("Caenorhabditis elegans",C359)),ISNUMBER(FIND("earthworms",C359)),ISNUMBER(FIND(" Ficopomatus enigmaticus",C359)),ISNUMBER(FIND("larva",C359)),ISNUMBER(FIND("Lumbriculus variegatus",C359)),ISNUMBER(FIND("nematode",C359)))</f>
        <v>0</v>
      </c>
      <c r="AJ359" t="b">
        <f>NOT(OR(AA359,AB359,AC359,AD359,AE359,AF359,AG359,AH359,AI359))</f>
        <v>0</v>
      </c>
      <c r="AL359" t="b">
        <f>OR(AA359,AB359,AD359,AE359,AF359,AG359,AH359,AI359)</f>
        <v>1</v>
      </c>
      <c r="AM359" t="b">
        <f>IF(Table1[[#This Row],[In vivo?]],IF(Table1[[#This Row],[Cell]],FALSE,TRUE),FALSE)</f>
        <v>0</v>
      </c>
      <c r="AN359" t="b">
        <f>AND(AC359,AL359)</f>
        <v>1</v>
      </c>
      <c r="AO359" t="b">
        <f>IF(Table1[[#This Row],[Cell]],IF(Table1[[#This Row],[In vivo?]],FALSE,TRUE),FALSE)</f>
        <v>0</v>
      </c>
      <c r="AP359" t="b">
        <f>NOT(OR(Table1[[#This Row],[In vivo?]],Table1[[#This Row],[Only in Cell]]))</f>
        <v>0</v>
      </c>
      <c r="AQ359" t="b">
        <f>IF(OR(Table1[[#This Row],[Rodents]],Table1[[#This Row],[Human]],Table1[[#This Row],[Pig]]),OR(ISNUMBER(FIND("pulmonary",C359)),ISNUMBER(FIND("lung",C359))),"NA")</f>
        <v>1</v>
      </c>
      <c r="AR359" t="b">
        <f>IF(OR(Table1[[#This Row],[Rodents]],Table1[[#This Row],[Human]],Table1[[#This Row],[Pig]]),OR(ISNUMBER(FIND("skin",C359)),ISNUMBER(FIND("dermal",C359))),"NA")</f>
        <v>0</v>
      </c>
      <c r="AS359" t="b">
        <f>IF(OR(Table1[[#This Row],[Rodents]],Table1[[#This Row],[Human]],Table1[[#This Row],[Pig]]),OR(ISNUMBER(FIND("liver",C359)),ISNUMBER(FIND("hepat",C359))),"NA")</f>
        <v>0</v>
      </c>
      <c r="AT359" t="b">
        <f>IF(OR(Table1[[#This Row],[Rodents]],Table1[[#This Row],[Human]],Table1[[#This Row],[Pig]]),OR(ISNUMBER(FIND("kidney",C359)),ISNUMBER(FIND("neph",C359))),"NA")</f>
        <v>0</v>
      </c>
      <c r="AU359" t="b">
        <f>IF(OR(Table1[[#This Row],[Rodents]],Table1[[#This Row],[Human]],Table1[[#This Row],[Pig]]),OR(ISNUMBER(FIND("brain",C359)),ISNUMBER(FIND("neur",C359)),ISNUMBER(FIND("nerv",C359))),"NA")</f>
        <v>0</v>
      </c>
      <c r="AV359" t="b">
        <f>IF(OR(Table1[[#This Row],[Rodents]],Table1[[#This Row],[Human]],Table1[[#This Row],[Pig]]),OR(ISNUMBER(FIND("heart",C359)),ISNUMBER(FIND("cardi",C359))),"NA")</f>
        <v>0</v>
      </c>
      <c r="AW359" t="b">
        <f>IF(OR(Table1[[#This Row],[Rodents]],Table1[[#This Row],[Human]],Table1[[#This Row],[Pig]]),OR(ISNUMBER(FIND("gastro",C359)),ISNUMBER(FIND("intesti",C359)),ISNUMBER(FIND("stomach",C359))),"NA")</f>
        <v>0</v>
      </c>
      <c r="AX359" t="b">
        <f>IF(OR(Table1[[#This Row],[Rodents]],Table1[[#This Row],[Human]],Table1[[#This Row],[Pig]]),NOT(OR(AQ359,AR359,AS359,AT359,AU359,AV359,AW359)),"NA")</f>
        <v>0</v>
      </c>
      <c r="AY359" t="b">
        <f>OR(ISNUMBER(FIND("SWCNT",C359)),ISNUMBER(FIND("SWNT",C359)),ISNUMBER(FIND("single-wall",C359)),ISNUMBER(FIND("single wall",C359)),ISNUMBER(FIND("Single wall",C359)),ISNUMBER(FIND("Single-wall",C359)),ISNUMBER(FIND("SWCNT",B359)),ISNUMBER(FIND("SWNT",B359)),ISNUMBER(FIND("single-wall",B359)),ISNUMBER(FIND("single wall",B359)),ISNUMBER(FIND("Single-wall",B359)),ISNUMBER(FIND("Single wall",B359)))</f>
        <v>0</v>
      </c>
      <c r="AZ359" t="b">
        <f>OR(ISNUMBER(FIND("MWCNT",C359)),ISNUMBER(FIND("MWNT",C359)),ISNUMBER(FIND("multi-wall",C359)),ISNUMBER(FIND("multi wall",C359)),ISNUMBER(FIND("multiwall",C359)),ISNUMBER(FIND("Multi-wall",C359)),ISNUMBER(FIND("Multi wall",C359)),ISNUMBER(FIND("Multiwall",C359)),ISNUMBER(FIND("MWCNT",B359)),ISNUMBER(FIND("MWNT",B359)),ISNUMBER(FIND("multi-wall",B359)),ISNUMBER(FIND("multi wall",B359)),ISNUMBER(FIND("multiwall",B359)),ISNUMBER(FIND("Multi-wall",B359)),ISNUMBER(FIND("Multi wall",B359)),ISNUMBER(FIND("Multiwall",B359)),ISNUMBER(FIND("Double-wall",B359)),ISNUMBER(FIND("Double wall",B359)),ISNUMBER(FIND("Doublewall",B359)),ISNUMBER(FIND("double-wall",B359)),ISNUMBER(FIND("double wall",B359)),ISNUMBER(FIND("doublewall",B359)))</f>
        <v>1</v>
      </c>
      <c r="BA359" t="b">
        <f>AND(Table1[[#This Row],[SWCNT]],Table1[[#This Row],[MWCNT]])</f>
        <v>0</v>
      </c>
      <c r="BB359" t="b">
        <f>IF(Table1[[#This Row],[SWCNT]]=TRUE,FALSE,IF(Table1[[#This Row],[MWCNT]]=TRUE,FALSE,TRUE))</f>
        <v>0</v>
      </c>
      <c r="BC359" s="18"/>
    </row>
    <row r="360" spans="1:55" ht="240.5">
      <c r="A360" t="s">
        <v>3937</v>
      </c>
      <c r="B360" s="2" t="s">
        <v>3938</v>
      </c>
      <c r="C360" s="16" t="s">
        <v>3939</v>
      </c>
      <c r="D360" s="17" t="s">
        <v>411</v>
      </c>
      <c r="E360" s="2">
        <v>2013</v>
      </c>
      <c r="F360" t="b">
        <f>OR(ISNUMBER(FIND("cytotoxic",C360)),ISNUMBER(FIND("Cytotoxic",C360)),ISNUMBER(FIND("cellular toxicity",C360)),ISNUMBER(FIND("cell death",C360)),ISNUMBER(FIND("viable",C360)),ISNUMBER(FIND("phytotoxic",C360)),ISNUMBER(FIND("acute toxicity",C360)),ISNUMBER(FIND("MTT",C360)),ISNUMBER(FIND("survival",C360)),ISNUMBER(FIND("prolifer",C360)),ISNUMBER(FIND("apoptosis",C360)),ISNUMBER(FIND("neurotoxic",C360)),ISNUMBER(FIND("  lysis ",C360)),ISNUMBER(FIND("necrosis",C360)),ISNUMBER(FIND("cellular death",C360))*3,ISNUMBER(FIND("LDH",C360)),ISNUMBER(FIND("Acute toxicity",C360)))</f>
        <v>1</v>
      </c>
      <c r="G360" t="b">
        <f>OR(ISNUMBER(FIND("genotoxic",C360)),ISNUMBER(FIND("genotoxicity",C360)),ISNUMBER(FIND("DNA damage",C360)),ISNUMBER(FIND("DNA",C360)),ISNUMBER(FIND("RNA",C360)),ISNUMBER(FIND("mesothelioma",C360)),ISNUMBER(FIND("carcino",C360)),ISNUMBER(FIND("mutagen",C360)),ISNUMBER(FIND("genetic",C360)))</f>
        <v>0</v>
      </c>
      <c r="H360" t="b">
        <f>OR(ISNUMBER(FIND("inflammatory",C360)),ISNUMBER(FIND("inflamm",C360)))</f>
        <v>1</v>
      </c>
      <c r="I360" t="b">
        <f>OR(ISNUMBER(FIND("immune",C360)),ISNUMBER(FIND("immunological",C360)),ISNUMBER(FIND("interleuk",C360)),ISNUMBER(FIND("platelet activation",C360)),ISNUMBER(FIND("monocyte",C360)),ISNUMBER(FIND("leukocyte",C360)),ISNUMBER(FIND("cytokine",C360)),ISNUMBER(FIND("CD4",C360)),ISNUMBER(FIND("CD8",C360)),ISNUMBER(FIND("T-cell",C360)))</f>
        <v>0</v>
      </c>
      <c r="J360" t="b">
        <f>OR(ISNUMBER(FIND("reactive oxygen",C360)),ISNUMBER(FIND("ROS",C360)),ISNUMBER(FIND("free radical",C360)),ISNUMBER(FIND("oxidative stress",C360)),ISNUMBER(FIND("peroxid",C360)),ISNUMBER(FIND("oxidative",C360)),ISNUMBER(FIND("antioxid",C360)))</f>
        <v>1</v>
      </c>
      <c r="K360" t="b">
        <f>OR(ISNUMBER(FIND("autophag",C360)))</f>
        <v>0</v>
      </c>
      <c r="L360" t="b">
        <f>OR(ISNUMBER(FIND("morpholog",C360)))</f>
        <v>0</v>
      </c>
      <c r="M360" t="b">
        <f>OR(ISNUMBER(FIND("fibrosis",C360)),ISNUMBER(FIND("Fibrosis",C360)),ISNUMBER(FIND("fibrot",C360)))</f>
        <v>0</v>
      </c>
      <c r="N360" t="b">
        <f>OR(ISNUMBER(FIND("offspring",C360)),ISNUMBER(FIND("Parental",C360)),ISNUMBER(FIND("parental",C360)),ISNUMBER(FIND("germline",C360)),ISNUMBER(FIND("reproduc",C360)),ISNUMBER(FIND("embryo",C360)))</f>
        <v>0</v>
      </c>
      <c r="O360" t="b">
        <f>OR(ISNUMBER(FIND("metabol",C360)),ISNUMBER(FIND("Metabol",C360)),ISNUMBER(FIND("digest",C360)),ISNUMBER(FIND("mitochon",C360)))</f>
        <v>0</v>
      </c>
      <c r="P360" t="b">
        <f>OR(ISNUMBER(FIND("ecotox",C360)),ISNUMBER(FIND("Ecotox",B360)),ISNUMBER(FIND("ecotox",B360)),ISNUMBER(FIND("Ecotox",C360)))</f>
        <v>0</v>
      </c>
      <c r="Q360" t="b">
        <f>OR(ISNUMBER(FIND("Bioaccum",C360)),ISNUMBER(FIND("bioaccum",C360)),ISNUMBER(FIND("accum",C360)))</f>
        <v>0</v>
      </c>
      <c r="R360" t="b">
        <f>OR(ISNUMBER(FIND("Occupation",C360)),ISNUMBER(FIND("occupation",C360)),ISNUMBER(FIND("worker",C360)),ISNUMBER(FIND("workforce",C360)))</f>
        <v>0</v>
      </c>
      <c r="S360" t="b">
        <f>NOT(OR(F360,G360,H360,I360,J360,K360,L360,M360,N360,O360,P360,Q360,R360))</f>
        <v>0</v>
      </c>
      <c r="U360" t="b">
        <f>OR(Table1[[#This Row],[Inflammation]],Table1[[#This Row],[Immune]])</f>
        <v>1</v>
      </c>
      <c r="V360" t="str">
        <f>IF(OR(Table1[[#This Row],[Rodents]],Table1[[#This Row],[Human]],Table1[[#This Row],[Pig]]),OR(ISNUMBER(FIND("intratrach",C360)),ISNUMBER(FIND("nasal ",C360)),ISNUMBER(FIND("instill",C360))),"NA")</f>
        <v>NA</v>
      </c>
      <c r="W360" t="str">
        <f>IF(OR(Table1[[#This Row],[Rodents]],Table1[[#This Row],[Human]],Table1[[#This Row],[Pig]]),OR(ISNUMBER(FIND("dermal",C360)),ISNUMBER(FIND("skin ",C360))),"NA")</f>
        <v>NA</v>
      </c>
      <c r="X360" t="str">
        <f>IF(OR(Table1[[#This Row],[Rodents]],Table1[[#This Row],[Human]],Table1[[#This Row],[Pig]]),OR(ISNUMBER(FIND("injected",C360)),ISNUMBER(FIND("periton",C360)),ISNUMBER(FIND("intrascrot",C360))),"NA")</f>
        <v>NA</v>
      </c>
      <c r="Y360" t="str">
        <f>IF(OR(Table1[[#This Row],[Rodents]],Table1[[#This Row],[Human]],Table1[[#This Row],[Pig]]),NOT(OR(Table1[[#This Row],[Inhaled/Intratracheal/intranasal]],Table1[[#This Row],[Dermal]],Table1[[#This Row],[Injected]])),"NA")</f>
        <v>NA</v>
      </c>
      <c r="AA360" t="b">
        <f>OR(ISNUMBER(FIND("fish ",C360)),ISNUMBER(FIND("Fish ",C360)),ISNUMBER(FIND("aquatic",C360)),ISNUMBER(FIND("daphnids",C360)),ISNUMBER(FIND("Carcinus maenas",C360)),ISNUMBER(FIND("Daphnia",C360)),ISNUMBER(FIND("Ruditapes philippinarum",C360)),ISNUMBER(FIND("daphnia",C360)),ISNUMBER(FIND("marine",C360)),ISNUMBER(FIND("mussel",C360)),ISNUMBER(FIND("algae",C360)),ISNUMBER(FIND("Donax faba",C360)),ISNUMBER(FIND("estuarine",C360)),ISNUMBER(FIND("snail",C360)),ISNUMBER(FIND("Prorocentrum donghaiense",C360)) )</f>
        <v>0</v>
      </c>
      <c r="AB360" t="b">
        <f>OR(ISNUMBER(FIND(" rat ",C360)),ISNUMBER(FIND(" rats ",C360)),ISNUMBER(FIND(" Rats ",C360)),ISNUMBER(FIND(" Rat ",C360)),ISNUMBER(FIND(" rat.",C360)),ISNUMBER(FIND(" rats.",C360)),ISNUMBER(FIND("mouse",C360)),ISNUMBER(FIND("mice",C360)), ISNUMBER(FIND(" Mice",C360)))</f>
        <v>0</v>
      </c>
      <c r="AC360" t="b">
        <f>OR(ISNUMBER(FIND(" cell ",C360)),ISNUMBER(FIND("fibroblast",C360)),ISNUMBER(FIND("macrophage",C360)),ISNUMBER(FIND("epithelial",C360)),ISNUMBER(FIND("endothelial",C360)),ISNUMBER(FIND("neuron",C360)),ISNUMBER(FIND(" cells ",C360)),ISNUMBER(FIND("RBC",C360)),ISNUMBER(FIND("mitochond",C360)),ISNUMBER(FIND("adipocyte",C360)),ISNUMBER(FIND("osteo",C360)),ISNUMBER(FIND("keratin",C360)),ISNUMBER(FIND(" cell's ",C360)),ISNUMBER(FIND("eukary",C360)),ISNUMBER(FIND("sperm",C360)))</f>
        <v>1</v>
      </c>
      <c r="AD360" t="b">
        <f>OR(ISNUMBER(FIND("human",B360)),ISNUMBER(FIND("workers",B360)),ISNUMBER(FIND("workforces",B360)),ISNUMBER(FIND("occupational",B360)),ISNUMBER(FIND("Case report",B360)),ISNUMBER(FIND("Workplaces",B360)),ISNUMBER(FIND("worker",B360)))</f>
        <v>0</v>
      </c>
      <c r="AE360" t="b">
        <f>OR(ISNUMBER(FIND(" plant ",C360)),ISNUMBER(FIND("Plant ",C360)),ISNUMBER(FIND("tomato",C360)),ISNUMBER(FIND("plants",C360)),ISNUMBER(FIND("Plants",C360)),ISNUMBER(FIND("algae",C360)),ISNUMBER(FIND("lettuce",C360)),ISNUMBER(FIND("green gram sprouts ",C360)),ISNUMBER(FIND("Cucurbita pepo",C360)),ISNUMBER(FIND("bean ",C360)),ISNUMBER(FIND("chloroplast",C360)),ISNUMBER(FIND("chlorophyll",C360)),ISNUMBER(FIND("seedling",C360)),ISNUMBER(FIND("canola",C360)),ISNUMBER(FIND("shoot",C360)),ISNUMBER(FIND("photosynthes",C360)),ISNUMBER(FIND(" leaves ",C360)),,ISNUMBER(FIND("agriculture",C360)),ISNUMBER(FIND(" crops ",C360)))</f>
        <v>0</v>
      </c>
      <c r="AF360" t="b">
        <f>OR(ISNUMBER(FIND("bacteria",C360)),ISNUMBER(FIND("Bacteria",C360)),ISNUMBER(FIND("Bacterium",C360)),ISNUMBER(FIND("bacterium",C360)),ISNUMBER(FIND(" coli ",C360)))</f>
        <v>0</v>
      </c>
      <c r="AG360" t="b">
        <f>OR(ISNUMBER(FIND("fungi",C360)),ISNUMBER(FIND("Fungi",C360)),ISNUMBER(FIND("fungus",C360)),ISNUMBER(FIND("Fungus",C360)),ISNUMBER(FIND("mushroom",C360)),ISNUMBER(FIND("Mushroom",C360)),ISNUMBER(FIND(" mold ",C360)))</f>
        <v>0</v>
      </c>
      <c r="AH360" t="b">
        <f>OR(ISNUMBER(FIND("Pig ",C360)),ISNUMBER(FIND("pig ",C360)),ISNUMBER(FIND("Pigs ",C360)),ISNUMBER(FIND("pigs ",C360)))</f>
        <v>0</v>
      </c>
      <c r="AI360" t="b">
        <f>OR(ISNUMBER(FIND(" C. elegans",C360)),ISNUMBER(FIND("Caenorhabditis elegans",C360)),ISNUMBER(FIND("earthworms",C360)),ISNUMBER(FIND(" Ficopomatus enigmaticus",C360)),ISNUMBER(FIND("larva",C360)),ISNUMBER(FIND("Lumbriculus variegatus",C360)),ISNUMBER(FIND("nematode",C360)))</f>
        <v>0</v>
      </c>
      <c r="AJ360" t="b">
        <f>NOT(OR(AA360,AB360,AC360,AD360,AE360,AF360,AG360,AH360,AI360))</f>
        <v>0</v>
      </c>
      <c r="AL360" t="b">
        <f>OR(AA360,AB360,AD360,AE360,AF360,AG360,AH360,AI360)</f>
        <v>0</v>
      </c>
      <c r="AM360" t="b">
        <f>IF(Table1[[#This Row],[In vivo?]],IF(Table1[[#This Row],[Cell]],FALSE,TRUE),FALSE)</f>
        <v>0</v>
      </c>
      <c r="AN360" t="b">
        <f>AND(AC360,AL360)</f>
        <v>0</v>
      </c>
      <c r="AO360" t="b">
        <f>IF(Table1[[#This Row],[Cell]],IF(Table1[[#This Row],[In vivo?]],FALSE,TRUE),FALSE)</f>
        <v>1</v>
      </c>
      <c r="AP360" t="b">
        <f>NOT(OR(Table1[[#This Row],[In vivo?]],Table1[[#This Row],[Only in Cell]]))</f>
        <v>0</v>
      </c>
      <c r="AQ360" t="str">
        <f>IF(OR(Table1[[#This Row],[Rodents]],Table1[[#This Row],[Human]],Table1[[#This Row],[Pig]]),OR(ISNUMBER(FIND("pulmonary",C360)),ISNUMBER(FIND("lung",C360))),"NA")</f>
        <v>NA</v>
      </c>
      <c r="AR360" t="str">
        <f>IF(OR(Table1[[#This Row],[Rodents]],Table1[[#This Row],[Human]],Table1[[#This Row],[Pig]]),OR(ISNUMBER(FIND("skin",C360)),ISNUMBER(FIND("dermal",C360))),"NA")</f>
        <v>NA</v>
      </c>
      <c r="AS360" t="str">
        <f>IF(OR(Table1[[#This Row],[Rodents]],Table1[[#This Row],[Human]],Table1[[#This Row],[Pig]]),OR(ISNUMBER(FIND("liver",C360)),ISNUMBER(FIND("hepat",C360))),"NA")</f>
        <v>NA</v>
      </c>
      <c r="AT360" t="str">
        <f>IF(OR(Table1[[#This Row],[Rodents]],Table1[[#This Row],[Human]],Table1[[#This Row],[Pig]]),OR(ISNUMBER(FIND("kidney",C360)),ISNUMBER(FIND("neph",C360))),"NA")</f>
        <v>NA</v>
      </c>
      <c r="AU360" t="str">
        <f>IF(OR(Table1[[#This Row],[Rodents]],Table1[[#This Row],[Human]],Table1[[#This Row],[Pig]]),OR(ISNUMBER(FIND("brain",C360)),ISNUMBER(FIND("neur",C360)),ISNUMBER(FIND("nerv",C360))),"NA")</f>
        <v>NA</v>
      </c>
      <c r="AV360" t="str">
        <f>IF(OR(Table1[[#This Row],[Rodents]],Table1[[#This Row],[Human]],Table1[[#This Row],[Pig]]),OR(ISNUMBER(FIND("heart",C360)),ISNUMBER(FIND("cardi",C360))),"NA")</f>
        <v>NA</v>
      </c>
      <c r="AW360" t="str">
        <f>IF(OR(Table1[[#This Row],[Rodents]],Table1[[#This Row],[Human]],Table1[[#This Row],[Pig]]),OR(ISNUMBER(FIND("gastro",C360)),ISNUMBER(FIND("intesti",C360)),ISNUMBER(FIND("stomach",C360))),"NA")</f>
        <v>NA</v>
      </c>
      <c r="AX360" t="str">
        <f>IF(OR(Table1[[#This Row],[Rodents]],Table1[[#This Row],[Human]],Table1[[#This Row],[Pig]]),NOT(OR(AQ360,AR360,AS360,AT360,AU360,AV360,AW360)),"NA")</f>
        <v>NA</v>
      </c>
      <c r="AY360" t="b">
        <f>OR(ISNUMBER(FIND("SWCNT",C360)),ISNUMBER(FIND("SWNT",C360)),ISNUMBER(FIND("single-wall",C360)),ISNUMBER(FIND("single wall",C360)),ISNUMBER(FIND("Single wall",C360)),ISNUMBER(FIND("Single-wall",C360)),ISNUMBER(FIND("SWCNT",B360)),ISNUMBER(FIND("SWNT",B360)),ISNUMBER(FIND("single-wall",B360)),ISNUMBER(FIND("single wall",B360)),ISNUMBER(FIND("Single-wall",B360)),ISNUMBER(FIND("Single wall",B360)))</f>
        <v>1</v>
      </c>
      <c r="AZ360" t="b">
        <f>OR(ISNUMBER(FIND("MWCNT",C360)),ISNUMBER(FIND("MWNT",C360)),ISNUMBER(FIND("multi-wall",C360)),ISNUMBER(FIND("multi wall",C360)),ISNUMBER(FIND("multiwall",C360)),ISNUMBER(FIND("Multi-wall",C360)),ISNUMBER(FIND("Multi wall",C360)),ISNUMBER(FIND("Multiwall",C360)),ISNUMBER(FIND("MWCNT",B360)),ISNUMBER(FIND("MWNT",B360)),ISNUMBER(FIND("multi-wall",B360)),ISNUMBER(FIND("multi wall",B360)),ISNUMBER(FIND("multiwall",B360)),ISNUMBER(FIND("Multi-wall",B360)),ISNUMBER(FIND("Multi wall",B360)),ISNUMBER(FIND("Multiwall",B360)),ISNUMBER(FIND("Double-wall",B360)),ISNUMBER(FIND("Double wall",B360)),ISNUMBER(FIND("Doublewall",B360)),ISNUMBER(FIND("double-wall",B360)),ISNUMBER(FIND("double wall",B360)),ISNUMBER(FIND("doublewall",B360)))</f>
        <v>0</v>
      </c>
      <c r="BA360" t="b">
        <f>AND(Table1[[#This Row],[SWCNT]],Table1[[#This Row],[MWCNT]])</f>
        <v>0</v>
      </c>
      <c r="BB360" t="b">
        <f>IF(Table1[[#This Row],[SWCNT]]=TRUE,FALSE,IF(Table1[[#This Row],[MWCNT]]=TRUE,FALSE,TRUE))</f>
        <v>0</v>
      </c>
      <c r="BC360" s="18"/>
    </row>
    <row r="361" spans="1:55" ht="148">
      <c r="A361" t="s">
        <v>3943</v>
      </c>
      <c r="B361" s="2" t="s">
        <v>3944</v>
      </c>
      <c r="C361" s="16" t="s">
        <v>3945</v>
      </c>
      <c r="D361" s="17" t="s">
        <v>371</v>
      </c>
      <c r="E361" s="2">
        <v>2013</v>
      </c>
      <c r="F361" t="b">
        <f>OR(ISNUMBER(FIND("cytotoxic",C361)),ISNUMBER(FIND("Cytotoxic",C361)),ISNUMBER(FIND("cellular toxicity",C361)),ISNUMBER(FIND("cell death",C361)),ISNUMBER(FIND("viable",C361)),ISNUMBER(FIND("phytotoxic",C361)),ISNUMBER(FIND("acute toxicity",C361)),ISNUMBER(FIND("MTT",C361)),ISNUMBER(FIND("survival",C361)),ISNUMBER(FIND("prolifer",C361)),ISNUMBER(FIND("apoptosis",C361)),ISNUMBER(FIND("neurotoxic",C361)),ISNUMBER(FIND("  lysis ",C361)),ISNUMBER(FIND("necrosis",C361)),ISNUMBER(FIND("cellular death",C361))*3,ISNUMBER(FIND("LDH",C361)),ISNUMBER(FIND("Acute toxicity",C361)))</f>
        <v>0</v>
      </c>
      <c r="G361" t="b">
        <f>OR(ISNUMBER(FIND("genotoxic",C361)),ISNUMBER(FIND("genotoxicity",C361)),ISNUMBER(FIND("DNA damage",C361)),ISNUMBER(FIND("DNA",C361)),ISNUMBER(FIND("RNA",C361)),ISNUMBER(FIND("mesothelioma",C361)),ISNUMBER(FIND("carcino",C361)),ISNUMBER(FIND("mutagen",C361)),ISNUMBER(FIND("genetic",C361)))</f>
        <v>1</v>
      </c>
      <c r="H361" t="b">
        <f>OR(ISNUMBER(FIND("inflammatory",C361)),ISNUMBER(FIND("inflamm",C361)))</f>
        <v>1</v>
      </c>
      <c r="I361" t="b">
        <f>OR(ISNUMBER(FIND("immune",C361)),ISNUMBER(FIND("immunological",C361)),ISNUMBER(FIND("interleuk",C361)),ISNUMBER(FIND("platelet activation",C361)),ISNUMBER(FIND("monocyte",C361)),ISNUMBER(FIND("leukocyte",C361)),ISNUMBER(FIND("cytokine",C361)),ISNUMBER(FIND("CD4",C361)),ISNUMBER(FIND("CD8",C361)),ISNUMBER(FIND("T-cell",C361)))</f>
        <v>0</v>
      </c>
      <c r="J361" t="b">
        <f>OR(ISNUMBER(FIND("reactive oxygen",C361)),ISNUMBER(FIND("ROS",C361)),ISNUMBER(FIND("free radical",C361)),ISNUMBER(FIND("oxidative stress",C361)),ISNUMBER(FIND("peroxid",C361)),ISNUMBER(FIND("oxidative",C361)),ISNUMBER(FIND("antioxid",C361)))</f>
        <v>0</v>
      </c>
      <c r="K361" t="b">
        <f>OR(ISNUMBER(FIND("autophag",C361)))</f>
        <v>0</v>
      </c>
      <c r="L361" t="b">
        <f>OR(ISNUMBER(FIND("morpholog",C361)))</f>
        <v>0</v>
      </c>
      <c r="M361" t="b">
        <f>OR(ISNUMBER(FIND("fibrosis",C361)),ISNUMBER(FIND("Fibrosis",C361)),ISNUMBER(FIND("fibrot",C361)))</f>
        <v>0</v>
      </c>
      <c r="N361" t="b">
        <f>OR(ISNUMBER(FIND("offspring",C361)),ISNUMBER(FIND("Parental",C361)),ISNUMBER(FIND("parental",C361)),ISNUMBER(FIND("germline",C361)),ISNUMBER(FIND("reproduc",C361)),ISNUMBER(FIND("embryo",C361)))</f>
        <v>0</v>
      </c>
      <c r="O361" t="b">
        <f>OR(ISNUMBER(FIND("metabol",C361)),ISNUMBER(FIND("Metabol",C361)),ISNUMBER(FIND("digest",C361)),ISNUMBER(FIND("mitochon",C361)))</f>
        <v>0</v>
      </c>
      <c r="P361" t="b">
        <f>OR(ISNUMBER(FIND("ecotox",C361)),ISNUMBER(FIND("Ecotox",B361)),ISNUMBER(FIND("ecotox",B361)),ISNUMBER(FIND("Ecotox",C361)))</f>
        <v>0</v>
      </c>
      <c r="Q361" t="b">
        <f>OR(ISNUMBER(FIND("Bioaccum",C361)),ISNUMBER(FIND("bioaccum",C361)),ISNUMBER(FIND("accum",C361)))</f>
        <v>0</v>
      </c>
      <c r="R361" t="b">
        <f>OR(ISNUMBER(FIND("Occupation",C361)),ISNUMBER(FIND("occupation",C361)),ISNUMBER(FIND("worker",C361)),ISNUMBER(FIND("workforce",C361)))</f>
        <v>0</v>
      </c>
      <c r="S361" t="b">
        <f>NOT(OR(F361,G361,H361,I361,J361,K361,L361,M361,N361,O361,P361,Q361,R361))</f>
        <v>0</v>
      </c>
      <c r="U361" t="b">
        <f>OR(Table1[[#This Row],[Inflammation]],Table1[[#This Row],[Immune]])</f>
        <v>1</v>
      </c>
      <c r="V361" t="b">
        <f>IF(OR(Table1[[#This Row],[Rodents]],Table1[[#This Row],[Human]],Table1[[#This Row],[Pig]]),OR(ISNUMBER(FIND("intratrach",C361)),ISNUMBER(FIND("nasal ",C361)),ISNUMBER(FIND("instill",C361))),"NA")</f>
        <v>1</v>
      </c>
      <c r="W361" t="b">
        <f>IF(OR(Table1[[#This Row],[Rodents]],Table1[[#This Row],[Human]],Table1[[#This Row],[Pig]]),OR(ISNUMBER(FIND("dermal",C361)),ISNUMBER(FIND("skin ",C361))),"NA")</f>
        <v>0</v>
      </c>
      <c r="X361" t="b">
        <f>IF(OR(Table1[[#This Row],[Rodents]],Table1[[#This Row],[Human]],Table1[[#This Row],[Pig]]),OR(ISNUMBER(FIND("injected",C361)),ISNUMBER(FIND("periton",C361)),ISNUMBER(FIND("intrascrot",C361))),"NA")</f>
        <v>0</v>
      </c>
      <c r="Y361" t="b">
        <f>IF(OR(Table1[[#This Row],[Rodents]],Table1[[#This Row],[Human]],Table1[[#This Row],[Pig]]),NOT(OR(Table1[[#This Row],[Inhaled/Intratracheal/intranasal]],Table1[[#This Row],[Dermal]],Table1[[#This Row],[Injected]])),"NA")</f>
        <v>0</v>
      </c>
      <c r="AA361" t="b">
        <f>OR(ISNUMBER(FIND("fish ",C361)),ISNUMBER(FIND("Fish ",C361)),ISNUMBER(FIND("aquatic",C361)),ISNUMBER(FIND("daphnids",C361)),ISNUMBER(FIND("Carcinus maenas",C361)),ISNUMBER(FIND("Daphnia",C361)),ISNUMBER(FIND("Ruditapes philippinarum",C361)),ISNUMBER(FIND("daphnia",C361)),ISNUMBER(FIND("marine",C361)),ISNUMBER(FIND("mussel",C361)),ISNUMBER(FIND("algae",C361)),ISNUMBER(FIND("Donax faba",C361)),ISNUMBER(FIND("estuarine",C361)),ISNUMBER(FIND("snail",C361)),ISNUMBER(FIND("Prorocentrum donghaiense",C361)) )</f>
        <v>0</v>
      </c>
      <c r="AB361" t="b">
        <f>OR(ISNUMBER(FIND(" rat ",C361)),ISNUMBER(FIND(" rats ",C361)),ISNUMBER(FIND(" Rats ",C361)),ISNUMBER(FIND(" Rat ",C361)),ISNUMBER(FIND(" rat.",C361)),ISNUMBER(FIND(" rats.",C361)),ISNUMBER(FIND("mouse",C361)),ISNUMBER(FIND("mice",C361)), ISNUMBER(FIND(" Mice",C361)))</f>
        <v>1</v>
      </c>
      <c r="AC361" t="b">
        <f>OR(ISNUMBER(FIND(" cell ",C361)),ISNUMBER(FIND("fibroblast",C361)),ISNUMBER(FIND("macrophage",C361)),ISNUMBER(FIND("epithelial",C361)),ISNUMBER(FIND("endothelial",C361)),ISNUMBER(FIND("neuron",C361)),ISNUMBER(FIND(" cells ",C361)),ISNUMBER(FIND("RBC",C361)),ISNUMBER(FIND("mitochond",C361)),ISNUMBER(FIND("adipocyte",C361)),ISNUMBER(FIND("osteo",C361)),ISNUMBER(FIND("keratin",C361)),ISNUMBER(FIND(" cell's ",C361)),ISNUMBER(FIND("eukary",C361)),ISNUMBER(FIND("sperm",C361)))</f>
        <v>1</v>
      </c>
      <c r="AD361" t="b">
        <f>OR(ISNUMBER(FIND("human",B361)),ISNUMBER(FIND("workers",B361)),ISNUMBER(FIND("workforces",B361)),ISNUMBER(FIND("occupational",B361)),ISNUMBER(FIND("Case report",B361)),ISNUMBER(FIND("Workplaces",B361)),ISNUMBER(FIND("worker",B361)))</f>
        <v>0</v>
      </c>
      <c r="AE361" t="b">
        <f>OR(ISNUMBER(FIND(" plant ",C361)),ISNUMBER(FIND("Plant ",C361)),ISNUMBER(FIND("tomato",C361)),ISNUMBER(FIND("plants",C361)),ISNUMBER(FIND("Plants",C361)),ISNUMBER(FIND("algae",C361)),ISNUMBER(FIND("lettuce",C361)),ISNUMBER(FIND("green gram sprouts ",C361)),ISNUMBER(FIND("Cucurbita pepo",C361)),ISNUMBER(FIND("bean ",C361)),ISNUMBER(FIND("chloroplast",C361)),ISNUMBER(FIND("chlorophyll",C361)),ISNUMBER(FIND("seedling",C361)),ISNUMBER(FIND("canola",C361)),ISNUMBER(FIND("shoot",C361)),ISNUMBER(FIND("photosynthes",C361)),ISNUMBER(FIND(" leaves ",C361)),,ISNUMBER(FIND("agriculture",C361)),ISNUMBER(FIND(" crops ",C361)))</f>
        <v>0</v>
      </c>
      <c r="AF361" t="b">
        <f>OR(ISNUMBER(FIND("bacteria",C361)),ISNUMBER(FIND("Bacteria",C361)),ISNUMBER(FIND("Bacterium",C361)),ISNUMBER(FIND("bacterium",C361)),ISNUMBER(FIND(" coli ",C361)))</f>
        <v>0</v>
      </c>
      <c r="AG361" t="b">
        <f>OR(ISNUMBER(FIND("fungi",C361)),ISNUMBER(FIND("Fungi",C361)),ISNUMBER(FIND("fungus",C361)),ISNUMBER(FIND("Fungus",C361)),ISNUMBER(FIND("mushroom",C361)),ISNUMBER(FIND("Mushroom",C361)),ISNUMBER(FIND(" mold ",C361)))</f>
        <v>0</v>
      </c>
      <c r="AH361" t="b">
        <f>OR(ISNUMBER(FIND("Pig ",C361)),ISNUMBER(FIND("pig ",C361)),ISNUMBER(FIND("Pigs ",C361)),ISNUMBER(FIND("pigs ",C361)))</f>
        <v>0</v>
      </c>
      <c r="AI361" t="b">
        <f>OR(ISNUMBER(FIND(" C. elegans",C361)),ISNUMBER(FIND("Caenorhabditis elegans",C361)),ISNUMBER(FIND("earthworms",C361)),ISNUMBER(FIND(" Ficopomatus enigmaticus",C361)),ISNUMBER(FIND("larva",C361)),ISNUMBER(FIND("Lumbriculus variegatus",C361)),ISNUMBER(FIND("nematode",C361)))</f>
        <v>0</v>
      </c>
      <c r="AJ361" t="b">
        <f>NOT(OR(AA361,AB361,AC361,AD361,AE361,AF361,AG361,AH361,AI361))</f>
        <v>0</v>
      </c>
      <c r="AL361" t="b">
        <f>OR(AA361,AB361,AD361,AE361,AF361,AG361,AH361,AI361)</f>
        <v>1</v>
      </c>
      <c r="AM361" t="b">
        <f>IF(Table1[[#This Row],[In vivo?]],IF(Table1[[#This Row],[Cell]],FALSE,TRUE),FALSE)</f>
        <v>0</v>
      </c>
      <c r="AN361" t="b">
        <f>AND(AC361,AL361)</f>
        <v>1</v>
      </c>
      <c r="AO361" t="b">
        <f>IF(Table1[[#This Row],[Cell]],IF(Table1[[#This Row],[In vivo?]],FALSE,TRUE),FALSE)</f>
        <v>0</v>
      </c>
      <c r="AP361" t="b">
        <f>NOT(OR(Table1[[#This Row],[In vivo?]],Table1[[#This Row],[Only in Cell]]))</f>
        <v>0</v>
      </c>
      <c r="AQ361" t="b">
        <f>IF(OR(Table1[[#This Row],[Rodents]],Table1[[#This Row],[Human]],Table1[[#This Row],[Pig]]),OR(ISNUMBER(FIND("pulmonary",C361)),ISNUMBER(FIND("lung",C361))),"NA")</f>
        <v>1</v>
      </c>
      <c r="AR361" t="b">
        <f>IF(OR(Table1[[#This Row],[Rodents]],Table1[[#This Row],[Human]],Table1[[#This Row],[Pig]]),OR(ISNUMBER(FIND("skin",C361)),ISNUMBER(FIND("dermal",C361))),"NA")</f>
        <v>0</v>
      </c>
      <c r="AS361" t="b">
        <f>IF(OR(Table1[[#This Row],[Rodents]],Table1[[#This Row],[Human]],Table1[[#This Row],[Pig]]),OR(ISNUMBER(FIND("liver",C361)),ISNUMBER(FIND("hepat",C361))),"NA")</f>
        <v>0</v>
      </c>
      <c r="AT361" t="b">
        <f>IF(OR(Table1[[#This Row],[Rodents]],Table1[[#This Row],[Human]],Table1[[#This Row],[Pig]]),OR(ISNUMBER(FIND("kidney",C361)),ISNUMBER(FIND("neph",C361))),"NA")</f>
        <v>0</v>
      </c>
      <c r="AU361" t="b">
        <f>IF(OR(Table1[[#This Row],[Rodents]],Table1[[#This Row],[Human]],Table1[[#This Row],[Pig]]),OR(ISNUMBER(FIND("brain",C361)),ISNUMBER(FIND("neur",C361)),ISNUMBER(FIND("nerv",C361))),"NA")</f>
        <v>0</v>
      </c>
      <c r="AV361" t="b">
        <f>IF(OR(Table1[[#This Row],[Rodents]],Table1[[#This Row],[Human]],Table1[[#This Row],[Pig]]),OR(ISNUMBER(FIND("heart",C361)),ISNUMBER(FIND("cardi",C361))),"NA")</f>
        <v>0</v>
      </c>
      <c r="AW361" t="b">
        <f>IF(OR(Table1[[#This Row],[Rodents]],Table1[[#This Row],[Human]],Table1[[#This Row],[Pig]]),OR(ISNUMBER(FIND("gastro",C361)),ISNUMBER(FIND("intesti",C361)),ISNUMBER(FIND("stomach",C361))),"NA")</f>
        <v>0</v>
      </c>
      <c r="AX361" t="b">
        <f>IF(OR(Table1[[#This Row],[Rodents]],Table1[[#This Row],[Human]],Table1[[#This Row],[Pig]]),NOT(OR(AQ361,AR361,AS361,AT361,AU361,AV361,AW361)),"NA")</f>
        <v>0</v>
      </c>
      <c r="AY361" t="b">
        <f>OR(ISNUMBER(FIND("SWCNT",C361)),ISNUMBER(FIND("SWNT",C361)),ISNUMBER(FIND("single-wall",C361)),ISNUMBER(FIND("single wall",C361)),ISNUMBER(FIND("Single wall",C361)),ISNUMBER(FIND("Single-wall",C361)),ISNUMBER(FIND("SWCNT",B361)),ISNUMBER(FIND("SWNT",B361)),ISNUMBER(FIND("single-wall",B361)),ISNUMBER(FIND("single wall",B361)),ISNUMBER(FIND("Single-wall",B361)),ISNUMBER(FIND("Single wall",B361)))</f>
        <v>0</v>
      </c>
      <c r="AZ361" t="b">
        <f>OR(ISNUMBER(FIND("MWCNT",C361)),ISNUMBER(FIND("MWNT",C361)),ISNUMBER(FIND("multi-wall",C361)),ISNUMBER(FIND("multi wall",C361)),ISNUMBER(FIND("multiwall",C361)),ISNUMBER(FIND("Multi-wall",C361)),ISNUMBER(FIND("Multi wall",C361)),ISNUMBER(FIND("Multiwall",C361)),ISNUMBER(FIND("MWCNT",B361)),ISNUMBER(FIND("MWNT",B361)),ISNUMBER(FIND("multi-wall",B361)),ISNUMBER(FIND("multi wall",B361)),ISNUMBER(FIND("multiwall",B361)),ISNUMBER(FIND("Multi-wall",B361)),ISNUMBER(FIND("Multi wall",B361)),ISNUMBER(FIND("Multiwall",B361)),ISNUMBER(FIND("Double-wall",B361)),ISNUMBER(FIND("Double wall",B361)),ISNUMBER(FIND("Doublewall",B361)),ISNUMBER(FIND("double-wall",B361)),ISNUMBER(FIND("double wall",B361)),ISNUMBER(FIND("doublewall",B361)))</f>
        <v>1</v>
      </c>
      <c r="BA361" t="b">
        <f>AND(Table1[[#This Row],[SWCNT]],Table1[[#This Row],[MWCNT]])</f>
        <v>0</v>
      </c>
      <c r="BB361" t="b">
        <f>IF(Table1[[#This Row],[SWCNT]]=TRUE,FALSE,IF(Table1[[#This Row],[MWCNT]]=TRUE,FALSE,TRUE))</f>
        <v>0</v>
      </c>
      <c r="BC361" s="18"/>
    </row>
    <row r="362" spans="1:55" ht="166.5">
      <c r="A362" t="s">
        <v>3952</v>
      </c>
      <c r="B362" s="2" t="s">
        <v>3953</v>
      </c>
      <c r="C362" s="16" t="s">
        <v>3954</v>
      </c>
      <c r="D362" s="17" t="s">
        <v>170</v>
      </c>
      <c r="E362" s="2">
        <v>2013</v>
      </c>
      <c r="F362" t="b">
        <f>OR(ISNUMBER(FIND("cytotoxic",C362)),ISNUMBER(FIND("Cytotoxic",C362)),ISNUMBER(FIND("cellular toxicity",C362)),ISNUMBER(FIND("cell death",C362)),ISNUMBER(FIND("viable",C362)),ISNUMBER(FIND("phytotoxic",C362)),ISNUMBER(FIND("acute toxicity",C362)),ISNUMBER(FIND("MTT",C362)),ISNUMBER(FIND("survival",C362)),ISNUMBER(FIND("prolifer",C362)),ISNUMBER(FIND("apoptosis",C362)),ISNUMBER(FIND("neurotoxic",C362)),ISNUMBER(FIND("  lysis ",C362)),ISNUMBER(FIND("necrosis",C362)),ISNUMBER(FIND("cellular death",C362))*3,ISNUMBER(FIND("LDH",C362)),ISNUMBER(FIND("Acute toxicity",C362)))</f>
        <v>1</v>
      </c>
      <c r="G362" t="b">
        <f>OR(ISNUMBER(FIND("genotoxic",C362)),ISNUMBER(FIND("genotoxicity",C362)),ISNUMBER(FIND("DNA damage",C362)),ISNUMBER(FIND("DNA",C362)),ISNUMBER(FIND("RNA",C362)),ISNUMBER(FIND("mesothelioma",C362)),ISNUMBER(FIND("carcino",C362)),ISNUMBER(FIND("mutagen",C362)),ISNUMBER(FIND("genetic",C362)))</f>
        <v>0</v>
      </c>
      <c r="H362" t="b">
        <f>OR(ISNUMBER(FIND("inflammatory",C362)),ISNUMBER(FIND("inflamm",C362)))</f>
        <v>1</v>
      </c>
      <c r="I362" t="b">
        <f>OR(ISNUMBER(FIND("immune",C362)),ISNUMBER(FIND("immunological",C362)),ISNUMBER(FIND("interleuk",C362)),ISNUMBER(FIND("platelet activation",C362)),ISNUMBER(FIND("monocyte",C362)),ISNUMBER(FIND("leukocyte",C362)),ISNUMBER(FIND("cytokine",C362)),ISNUMBER(FIND("CD4",C362)),ISNUMBER(FIND("CD8",C362)),ISNUMBER(FIND("T-cell",C362)))</f>
        <v>0</v>
      </c>
      <c r="J362" t="b">
        <f>OR(ISNUMBER(FIND("reactive oxygen",C362)),ISNUMBER(FIND("ROS",C362)),ISNUMBER(FIND("free radical",C362)),ISNUMBER(FIND("oxidative stress",C362)),ISNUMBER(FIND("peroxid",C362)),ISNUMBER(FIND("oxidative",C362)),ISNUMBER(FIND("antioxid",C362)))</f>
        <v>0</v>
      </c>
      <c r="K362" t="b">
        <f>OR(ISNUMBER(FIND("autophag",C362)))</f>
        <v>0</v>
      </c>
      <c r="L362" t="b">
        <f>OR(ISNUMBER(FIND("morpholog",C362)))</f>
        <v>0</v>
      </c>
      <c r="M362" t="b">
        <f>OR(ISNUMBER(FIND("fibrosis",C362)),ISNUMBER(FIND("Fibrosis",C362)),ISNUMBER(FIND("fibrot",C362)))</f>
        <v>0</v>
      </c>
      <c r="N362" t="b">
        <f>OR(ISNUMBER(FIND("offspring",C362)),ISNUMBER(FIND("Parental",C362)),ISNUMBER(FIND("parental",C362)),ISNUMBER(FIND("germline",C362)),ISNUMBER(FIND("reproduc",C362)),ISNUMBER(FIND("embryo",C362)))</f>
        <v>0</v>
      </c>
      <c r="O362" t="b">
        <f>OR(ISNUMBER(FIND("metabol",C362)),ISNUMBER(FIND("Metabol",C362)),ISNUMBER(FIND("digest",C362)),ISNUMBER(FIND("mitochon",C362)))</f>
        <v>0</v>
      </c>
      <c r="P362" t="b">
        <f>OR(ISNUMBER(FIND("ecotox",C362)),ISNUMBER(FIND("Ecotox",B362)),ISNUMBER(FIND("ecotox",B362)),ISNUMBER(FIND("Ecotox",C362)))</f>
        <v>0</v>
      </c>
      <c r="Q362" t="b">
        <f>OR(ISNUMBER(FIND("Bioaccum",C362)),ISNUMBER(FIND("bioaccum",C362)),ISNUMBER(FIND("accum",C362)))</f>
        <v>0</v>
      </c>
      <c r="R362" t="b">
        <f>OR(ISNUMBER(FIND("Occupation",C362)),ISNUMBER(FIND("occupation",C362)),ISNUMBER(FIND("worker",C362)),ISNUMBER(FIND("workforce",C362)))</f>
        <v>0</v>
      </c>
      <c r="S362" t="b">
        <f>NOT(OR(F362,G362,H362,I362,J362,K362,L362,M362,N362,O362,P362,Q362,R362))</f>
        <v>0</v>
      </c>
      <c r="U362" t="b">
        <f>OR(Table1[[#This Row],[Inflammation]],Table1[[#This Row],[Immune]])</f>
        <v>1</v>
      </c>
      <c r="V362" t="b">
        <f>IF(OR(Table1[[#This Row],[Rodents]],Table1[[#This Row],[Human]],Table1[[#This Row],[Pig]]),OR(ISNUMBER(FIND("intratrach",C362)),ISNUMBER(FIND("nasal ",C362)),ISNUMBER(FIND("instill",C362))),"NA")</f>
        <v>0</v>
      </c>
      <c r="W362" t="b">
        <f>IF(OR(Table1[[#This Row],[Rodents]],Table1[[#This Row],[Human]],Table1[[#This Row],[Pig]]),OR(ISNUMBER(FIND("dermal",C362)),ISNUMBER(FIND("skin ",C362))),"NA")</f>
        <v>0</v>
      </c>
      <c r="X362" t="b">
        <f>IF(OR(Table1[[#This Row],[Rodents]],Table1[[#This Row],[Human]],Table1[[#This Row],[Pig]]),OR(ISNUMBER(FIND("injected",C362)),ISNUMBER(FIND("periton",C362)),ISNUMBER(FIND("intrascrot",C362))),"NA")</f>
        <v>0</v>
      </c>
      <c r="Y362" t="b">
        <f>IF(OR(Table1[[#This Row],[Rodents]],Table1[[#This Row],[Human]],Table1[[#This Row],[Pig]]),NOT(OR(Table1[[#This Row],[Inhaled/Intratracheal/intranasal]],Table1[[#This Row],[Dermal]],Table1[[#This Row],[Injected]])),"NA")</f>
        <v>1</v>
      </c>
      <c r="AA362" t="b">
        <f>OR(ISNUMBER(FIND("fish ",C362)),ISNUMBER(FIND("Fish ",C362)),ISNUMBER(FIND("aquatic",C362)),ISNUMBER(FIND("daphnids",C362)),ISNUMBER(FIND("Carcinus maenas",C362)),ISNUMBER(FIND("Daphnia",C362)),ISNUMBER(FIND("Ruditapes philippinarum",C362)),ISNUMBER(FIND("daphnia",C362)),ISNUMBER(FIND("marine",C362)),ISNUMBER(FIND("mussel",C362)),ISNUMBER(FIND("algae",C362)),ISNUMBER(FIND("Donax faba",C362)),ISNUMBER(FIND("estuarine",C362)),ISNUMBER(FIND("snail",C362)),ISNUMBER(FIND("Prorocentrum donghaiense",C362)) )</f>
        <v>0</v>
      </c>
      <c r="AB362" t="b">
        <f>OR(ISNUMBER(FIND(" rat ",C362)),ISNUMBER(FIND(" rats ",C362)),ISNUMBER(FIND(" Rats ",C362)),ISNUMBER(FIND(" Rat ",C362)),ISNUMBER(FIND(" rat.",C362)),ISNUMBER(FIND(" rats.",C362)),ISNUMBER(FIND("mouse",C362)),ISNUMBER(FIND("mice",C362)), ISNUMBER(FIND(" Mice",C362)))</f>
        <v>1</v>
      </c>
      <c r="AC362" t="b">
        <f>OR(ISNUMBER(FIND(" cell ",C362)),ISNUMBER(FIND("fibroblast",C362)),ISNUMBER(FIND("macrophage",C362)),ISNUMBER(FIND("epithelial",C362)),ISNUMBER(FIND("endothelial",C362)),ISNUMBER(FIND("neuron",C362)),ISNUMBER(FIND(" cells ",C362)),ISNUMBER(FIND("RBC",C362)),ISNUMBER(FIND("mitochond",C362)),ISNUMBER(FIND("adipocyte",C362)),ISNUMBER(FIND("osteo",C362)),ISNUMBER(FIND("keratin",C362)),ISNUMBER(FIND(" cell's ",C362)),ISNUMBER(FIND("eukary",C362)),ISNUMBER(FIND("sperm",C362)))</f>
        <v>1</v>
      </c>
      <c r="AD362" t="b">
        <f>OR(ISNUMBER(FIND("human",B362)),ISNUMBER(FIND("workers",B362)),ISNUMBER(FIND("workforces",B362)),ISNUMBER(FIND("occupational",B362)),ISNUMBER(FIND("Case report",B362)),ISNUMBER(FIND("Workplaces",B362)),ISNUMBER(FIND("worker",B362)))</f>
        <v>0</v>
      </c>
      <c r="AE362" t="b">
        <f>OR(ISNUMBER(FIND(" plant ",C362)),ISNUMBER(FIND("Plant ",C362)),ISNUMBER(FIND("tomato",C362)),ISNUMBER(FIND("plants",C362)),ISNUMBER(FIND("Plants",C362)),ISNUMBER(FIND("algae",C362)),ISNUMBER(FIND("lettuce",C362)),ISNUMBER(FIND("green gram sprouts ",C362)),ISNUMBER(FIND("Cucurbita pepo",C362)),ISNUMBER(FIND("bean ",C362)),ISNUMBER(FIND("chloroplast",C362)),ISNUMBER(FIND("chlorophyll",C362)),ISNUMBER(FIND("seedling",C362)),ISNUMBER(FIND("canola",C362)),ISNUMBER(FIND("shoot",C362)),ISNUMBER(FIND("photosynthes",C362)),ISNUMBER(FIND(" leaves ",C362)),,ISNUMBER(FIND("agriculture",C362)),ISNUMBER(FIND(" crops ",C362)))</f>
        <v>0</v>
      </c>
      <c r="AF362" t="b">
        <f>OR(ISNUMBER(FIND("bacteria",C362)),ISNUMBER(FIND("Bacteria",C362)),ISNUMBER(FIND("Bacterium",C362)),ISNUMBER(FIND("bacterium",C362)),ISNUMBER(FIND(" coli ",C362)))</f>
        <v>0</v>
      </c>
      <c r="AG362" t="b">
        <f>OR(ISNUMBER(FIND("fungi",C362)),ISNUMBER(FIND("Fungi",C362)),ISNUMBER(FIND("fungus",C362)),ISNUMBER(FIND("Fungus",C362)),ISNUMBER(FIND("mushroom",C362)),ISNUMBER(FIND("Mushroom",C362)),ISNUMBER(FIND(" mold ",C362)))</f>
        <v>0</v>
      </c>
      <c r="AH362" t="b">
        <f>OR(ISNUMBER(FIND("Pig ",C362)),ISNUMBER(FIND("pig ",C362)),ISNUMBER(FIND("Pigs ",C362)),ISNUMBER(FIND("pigs ",C362)))</f>
        <v>0</v>
      </c>
      <c r="AI362" t="b">
        <f>OR(ISNUMBER(FIND(" C. elegans",C362)),ISNUMBER(FIND("Caenorhabditis elegans",C362)),ISNUMBER(FIND("earthworms",C362)),ISNUMBER(FIND(" Ficopomatus enigmaticus",C362)),ISNUMBER(FIND("larva",C362)),ISNUMBER(FIND("Lumbriculus variegatus",C362)),ISNUMBER(FIND("nematode",C362)))</f>
        <v>0</v>
      </c>
      <c r="AJ362" t="b">
        <f>NOT(OR(AA362,AB362,AC362,AD362,AE362,AF362,AG362,AH362,AI362))</f>
        <v>0</v>
      </c>
      <c r="AL362" t="b">
        <f>OR(AA362,AB362,AD362,AE362,AF362,AG362,AH362,AI362)</f>
        <v>1</v>
      </c>
      <c r="AM362" t="b">
        <f>IF(Table1[[#This Row],[In vivo?]],IF(Table1[[#This Row],[Cell]],FALSE,TRUE),FALSE)</f>
        <v>0</v>
      </c>
      <c r="AN362" t="b">
        <f>AND(AC362,AL362)</f>
        <v>1</v>
      </c>
      <c r="AO362" t="b">
        <f>IF(Table1[[#This Row],[Cell]],IF(Table1[[#This Row],[In vivo?]],FALSE,TRUE),FALSE)</f>
        <v>0</v>
      </c>
      <c r="AP362" t="b">
        <f>NOT(OR(Table1[[#This Row],[In vivo?]],Table1[[#This Row],[Only in Cell]]))</f>
        <v>0</v>
      </c>
      <c r="AQ362" t="b">
        <f>IF(OR(Table1[[#This Row],[Rodents]],Table1[[#This Row],[Human]],Table1[[#This Row],[Pig]]),OR(ISNUMBER(FIND("pulmonary",C362)),ISNUMBER(FIND("lung",C362))),"NA")</f>
        <v>0</v>
      </c>
      <c r="AR362" t="b">
        <f>IF(OR(Table1[[#This Row],[Rodents]],Table1[[#This Row],[Human]],Table1[[#This Row],[Pig]]),OR(ISNUMBER(FIND("skin",C362)),ISNUMBER(FIND("dermal",C362))),"NA")</f>
        <v>0</v>
      </c>
      <c r="AS362" t="b">
        <f>IF(OR(Table1[[#This Row],[Rodents]],Table1[[#This Row],[Human]],Table1[[#This Row],[Pig]]),OR(ISNUMBER(FIND("liver",C362)),ISNUMBER(FIND("hepat",C362))),"NA")</f>
        <v>0</v>
      </c>
      <c r="AT362" t="b">
        <f>IF(OR(Table1[[#This Row],[Rodents]],Table1[[#This Row],[Human]],Table1[[#This Row],[Pig]]),OR(ISNUMBER(FIND("kidney",C362)),ISNUMBER(FIND("neph",C362))),"NA")</f>
        <v>0</v>
      </c>
      <c r="AU362" t="b">
        <f>IF(OR(Table1[[#This Row],[Rodents]],Table1[[#This Row],[Human]],Table1[[#This Row],[Pig]]),OR(ISNUMBER(FIND("brain",C362)),ISNUMBER(FIND("neur",C362)),ISNUMBER(FIND("nerv",C362))),"NA")</f>
        <v>0</v>
      </c>
      <c r="AV362" t="b">
        <f>IF(OR(Table1[[#This Row],[Rodents]],Table1[[#This Row],[Human]],Table1[[#This Row],[Pig]]),OR(ISNUMBER(FIND("heart",C362)),ISNUMBER(FIND("cardi",C362))),"NA")</f>
        <v>0</v>
      </c>
      <c r="AW362" t="b">
        <f>IF(OR(Table1[[#This Row],[Rodents]],Table1[[#This Row],[Human]],Table1[[#This Row],[Pig]]),OR(ISNUMBER(FIND("gastro",C362)),ISNUMBER(FIND("intesti",C362)),ISNUMBER(FIND("stomach",C362))),"NA")</f>
        <v>0</v>
      </c>
      <c r="AX362" t="b">
        <f>IF(OR(Table1[[#This Row],[Rodents]],Table1[[#This Row],[Human]],Table1[[#This Row],[Pig]]),NOT(OR(AQ362,AR362,AS362,AT362,AU362,AV362,AW362)),"NA")</f>
        <v>1</v>
      </c>
      <c r="AY362" t="b">
        <f>OR(ISNUMBER(FIND("SWCNT",C362)),ISNUMBER(FIND("SWNT",C362)),ISNUMBER(FIND("single-wall",C362)),ISNUMBER(FIND("single wall",C362)),ISNUMBER(FIND("Single wall",C362)),ISNUMBER(FIND("Single-wall",C362)),ISNUMBER(FIND("SWCNT",B362)),ISNUMBER(FIND("SWNT",B362)),ISNUMBER(FIND("single-wall",B362)),ISNUMBER(FIND("single wall",B362)),ISNUMBER(FIND("Single-wall",B362)),ISNUMBER(FIND("Single wall",B362)))</f>
        <v>0</v>
      </c>
      <c r="AZ362" t="b">
        <f>OR(ISNUMBER(FIND("MWCNT",C362)),ISNUMBER(FIND("MWNT",C362)),ISNUMBER(FIND("multi-wall",C362)),ISNUMBER(FIND("multi wall",C362)),ISNUMBER(FIND("multiwall",C362)),ISNUMBER(FIND("Multi-wall",C362)),ISNUMBER(FIND("Multi wall",C362)),ISNUMBER(FIND("Multiwall",C362)),ISNUMBER(FIND("MWCNT",B362)),ISNUMBER(FIND("MWNT",B362)),ISNUMBER(FIND("multi-wall",B362)),ISNUMBER(FIND("multi wall",B362)),ISNUMBER(FIND("multiwall",B362)),ISNUMBER(FIND("Multi-wall",B362)),ISNUMBER(FIND("Multi wall",B362)),ISNUMBER(FIND("Multiwall",B362)),ISNUMBER(FIND("Double-wall",B362)),ISNUMBER(FIND("Double wall",B362)),ISNUMBER(FIND("Doublewall",B362)),ISNUMBER(FIND("double-wall",B362)),ISNUMBER(FIND("double wall",B362)),ISNUMBER(FIND("doublewall",B362)))</f>
        <v>1</v>
      </c>
      <c r="BA362" t="b">
        <f>AND(Table1[[#This Row],[SWCNT]],Table1[[#This Row],[MWCNT]])</f>
        <v>0</v>
      </c>
      <c r="BB362" t="b">
        <f>IF(Table1[[#This Row],[SWCNT]]=TRUE,FALSE,IF(Table1[[#This Row],[MWCNT]]=TRUE,FALSE,TRUE))</f>
        <v>0</v>
      </c>
      <c r="BC362" s="18"/>
    </row>
    <row r="363" spans="1:55" ht="259">
      <c r="A363" t="s">
        <v>3961</v>
      </c>
      <c r="B363" s="2" t="s">
        <v>3962</v>
      </c>
      <c r="C363" s="16" t="s">
        <v>3963</v>
      </c>
      <c r="D363" s="17" t="s">
        <v>148</v>
      </c>
      <c r="E363" s="2">
        <v>2013</v>
      </c>
      <c r="F363" t="b">
        <f>OR(ISNUMBER(FIND("cytotoxic",C363)),ISNUMBER(FIND("Cytotoxic",C363)),ISNUMBER(FIND("cellular toxicity",C363)),ISNUMBER(FIND("cell death",C363)),ISNUMBER(FIND("viable",C363)),ISNUMBER(FIND("phytotoxic",C363)),ISNUMBER(FIND("acute toxicity",C363)),ISNUMBER(FIND("MTT",C363)),ISNUMBER(FIND("survival",C363)),ISNUMBER(FIND("prolifer",C363)),ISNUMBER(FIND("apoptosis",C363)),ISNUMBER(FIND("neurotoxic",C363)),ISNUMBER(FIND("  lysis ",C363)),ISNUMBER(FIND("necrosis",C363)),ISNUMBER(FIND("cellular death",C363))*3,ISNUMBER(FIND("LDH",C363)),ISNUMBER(FIND("Acute toxicity",C363)))</f>
        <v>0</v>
      </c>
      <c r="G363" t="b">
        <f>OR(ISNUMBER(FIND("genotoxic",C363)),ISNUMBER(FIND("genotoxicity",C363)),ISNUMBER(FIND("DNA damage",C363)),ISNUMBER(FIND("DNA",C363)),ISNUMBER(FIND("RNA",C363)),ISNUMBER(FIND("mesothelioma",C363)),ISNUMBER(FIND("carcino",C363)),ISNUMBER(FIND("mutagen",C363)),ISNUMBER(FIND("genetic",C363)))</f>
        <v>0</v>
      </c>
      <c r="H363" t="b">
        <f>OR(ISNUMBER(FIND("inflammatory",C363)),ISNUMBER(FIND("inflamm",C363)))</f>
        <v>1</v>
      </c>
      <c r="I363" t="b">
        <f>OR(ISNUMBER(FIND("immune",C363)),ISNUMBER(FIND("immunological",C363)),ISNUMBER(FIND("interleuk",C363)),ISNUMBER(FIND("platelet activation",C363)),ISNUMBER(FIND("monocyte",C363)),ISNUMBER(FIND("leukocyte",C363)),ISNUMBER(FIND("cytokine",C363)),ISNUMBER(FIND("CD4",C363)),ISNUMBER(FIND("CD8",C363)),ISNUMBER(FIND("T-cell",C363)))</f>
        <v>0</v>
      </c>
      <c r="J363" t="b">
        <f>OR(ISNUMBER(FIND("reactive oxygen",C363)),ISNUMBER(FIND("ROS",C363)),ISNUMBER(FIND("free radical",C363)),ISNUMBER(FIND("oxidative stress",C363)),ISNUMBER(FIND("peroxid",C363)),ISNUMBER(FIND("oxidative",C363)),ISNUMBER(FIND("antioxid",C363)))</f>
        <v>0</v>
      </c>
      <c r="K363" t="b">
        <f>OR(ISNUMBER(FIND("autophag",C363)))</f>
        <v>0</v>
      </c>
      <c r="L363" t="b">
        <f>OR(ISNUMBER(FIND("morpholog",C363)))</f>
        <v>0</v>
      </c>
      <c r="M363" t="b">
        <f>OR(ISNUMBER(FIND("fibrosis",C363)),ISNUMBER(FIND("Fibrosis",C363)),ISNUMBER(FIND("fibrot",C363)))</f>
        <v>0</v>
      </c>
      <c r="N363" t="b">
        <f>OR(ISNUMBER(FIND("offspring",C363)),ISNUMBER(FIND("Parental",C363)),ISNUMBER(FIND("parental",C363)),ISNUMBER(FIND("germline",C363)),ISNUMBER(FIND("reproduc",C363)),ISNUMBER(FIND("embryo",C363)))</f>
        <v>1</v>
      </c>
      <c r="O363" t="b">
        <f>OR(ISNUMBER(FIND("metabol",C363)),ISNUMBER(FIND("Metabol",C363)),ISNUMBER(FIND("digest",C363)),ISNUMBER(FIND("mitochon",C363)))</f>
        <v>0</v>
      </c>
      <c r="P363" t="b">
        <f>OR(ISNUMBER(FIND("ecotox",C363)),ISNUMBER(FIND("Ecotox",B363)),ISNUMBER(FIND("ecotox",B363)),ISNUMBER(FIND("Ecotox",C363)))</f>
        <v>0</v>
      </c>
      <c r="Q363" t="b">
        <f>OR(ISNUMBER(FIND("Bioaccum",C363)),ISNUMBER(FIND("bioaccum",C363)),ISNUMBER(FIND("accum",C363)))</f>
        <v>0</v>
      </c>
      <c r="R363" t="b">
        <f>OR(ISNUMBER(FIND("Occupation",C363)),ISNUMBER(FIND("occupation",C363)),ISNUMBER(FIND("worker",C363)),ISNUMBER(FIND("workforce",C363)))</f>
        <v>0</v>
      </c>
      <c r="S363" t="b">
        <f>NOT(OR(F363,G363,H363,I363,J363,K363,L363,M363,N363,O363,P363,Q363,R363))</f>
        <v>0</v>
      </c>
      <c r="U363" t="b">
        <f>OR(Table1[[#This Row],[Inflammation]],Table1[[#This Row],[Immune]])</f>
        <v>1</v>
      </c>
      <c r="V363" t="b">
        <f>IF(OR(Table1[[#This Row],[Rodents]],Table1[[#This Row],[Human]],Table1[[#This Row],[Pig]]),OR(ISNUMBER(FIND("intratrach",C363)),ISNUMBER(FIND("nasal ",C363)),ISNUMBER(FIND("instill",C363))),"NA")</f>
        <v>1</v>
      </c>
      <c r="W363" t="b">
        <f>IF(OR(Table1[[#This Row],[Rodents]],Table1[[#This Row],[Human]],Table1[[#This Row],[Pig]]),OR(ISNUMBER(FIND("dermal",C363)),ISNUMBER(FIND("skin ",C363))),"NA")</f>
        <v>0</v>
      </c>
      <c r="X363" t="b">
        <f>IF(OR(Table1[[#This Row],[Rodents]],Table1[[#This Row],[Human]],Table1[[#This Row],[Pig]]),OR(ISNUMBER(FIND("injected",C363)),ISNUMBER(FIND("periton",C363)),ISNUMBER(FIND("intrascrot",C363))),"NA")</f>
        <v>0</v>
      </c>
      <c r="Y363" t="b">
        <f>IF(OR(Table1[[#This Row],[Rodents]],Table1[[#This Row],[Human]],Table1[[#This Row],[Pig]]),NOT(OR(Table1[[#This Row],[Inhaled/Intratracheal/intranasal]],Table1[[#This Row],[Dermal]],Table1[[#This Row],[Injected]])),"NA")</f>
        <v>0</v>
      </c>
      <c r="AA363" t="b">
        <f>OR(ISNUMBER(FIND("fish ",C363)),ISNUMBER(FIND("Fish ",C363)),ISNUMBER(FIND("aquatic",C363)),ISNUMBER(FIND("daphnids",C363)),ISNUMBER(FIND("Carcinus maenas",C363)),ISNUMBER(FIND("Daphnia",C363)),ISNUMBER(FIND("Ruditapes philippinarum",C363)),ISNUMBER(FIND("daphnia",C363)),ISNUMBER(FIND("marine",C363)),ISNUMBER(FIND("mussel",C363)),ISNUMBER(FIND("algae",C363)),ISNUMBER(FIND("Donax faba",C363)),ISNUMBER(FIND("estuarine",C363)),ISNUMBER(FIND("snail",C363)),ISNUMBER(FIND("Prorocentrum donghaiense",C363)) )</f>
        <v>0</v>
      </c>
      <c r="AB363" t="b">
        <f>OR(ISNUMBER(FIND(" rat ",C363)),ISNUMBER(FIND(" rats ",C363)),ISNUMBER(FIND(" Rats ",C363)),ISNUMBER(FIND(" Rat ",C363)),ISNUMBER(FIND(" rat.",C363)),ISNUMBER(FIND(" rats.",C363)),ISNUMBER(FIND("mouse",C363)),ISNUMBER(FIND("mice",C363)), ISNUMBER(FIND(" Mice",C363)))</f>
        <v>1</v>
      </c>
      <c r="AC363" t="b">
        <f>OR(ISNUMBER(FIND(" cell ",C363)),ISNUMBER(FIND("fibroblast",C363)),ISNUMBER(FIND("macrophage",C363)),ISNUMBER(FIND("epithelial",C363)),ISNUMBER(FIND("endothelial",C363)),ISNUMBER(FIND("neuron",C363)),ISNUMBER(FIND(" cells ",C363)),ISNUMBER(FIND("RBC",C363)),ISNUMBER(FIND("mitochond",C363)),ISNUMBER(FIND("adipocyte",C363)),ISNUMBER(FIND("osteo",C363)),ISNUMBER(FIND("keratin",C363)),ISNUMBER(FIND(" cell's ",C363)),ISNUMBER(FIND("eukary",C363)),ISNUMBER(FIND("sperm",C363)))</f>
        <v>0</v>
      </c>
      <c r="AD363" t="b">
        <f>OR(ISNUMBER(FIND("human",B363)),ISNUMBER(FIND("workers",B363)),ISNUMBER(FIND("workforces",B363)),ISNUMBER(FIND("occupational",B363)),ISNUMBER(FIND("Case report",B363)),ISNUMBER(FIND("Workplaces",B363)),ISNUMBER(FIND("worker",B363)))</f>
        <v>0</v>
      </c>
      <c r="AE363" t="b">
        <f>OR(ISNUMBER(FIND(" plant ",C363)),ISNUMBER(FIND("Plant ",C363)),ISNUMBER(FIND("tomato",C363)),ISNUMBER(FIND("plants",C363)),ISNUMBER(FIND("Plants",C363)),ISNUMBER(FIND("algae",C363)),ISNUMBER(FIND("lettuce",C363)),ISNUMBER(FIND("green gram sprouts ",C363)),ISNUMBER(FIND("Cucurbita pepo",C363)),ISNUMBER(FIND("bean ",C363)),ISNUMBER(FIND("chloroplast",C363)),ISNUMBER(FIND("chlorophyll",C363)),ISNUMBER(FIND("seedling",C363)),ISNUMBER(FIND("canola",C363)),ISNUMBER(FIND("shoot",C363)),ISNUMBER(FIND("photosynthes",C363)),ISNUMBER(FIND(" leaves ",C363)),,ISNUMBER(FIND("agriculture",C363)),ISNUMBER(FIND(" crops ",C363)))</f>
        <v>0</v>
      </c>
      <c r="AF363" t="b">
        <f>OR(ISNUMBER(FIND("bacteria",C363)),ISNUMBER(FIND("Bacteria",C363)),ISNUMBER(FIND("Bacterium",C363)),ISNUMBER(FIND("bacterium",C363)),ISNUMBER(FIND(" coli ",C363)))</f>
        <v>0</v>
      </c>
      <c r="AG363" t="b">
        <f>OR(ISNUMBER(FIND("fungi",C363)),ISNUMBER(FIND("Fungi",C363)),ISNUMBER(FIND("fungus",C363)),ISNUMBER(FIND("Fungus",C363)),ISNUMBER(FIND("mushroom",C363)),ISNUMBER(FIND("Mushroom",C363)),ISNUMBER(FIND(" mold ",C363)))</f>
        <v>0</v>
      </c>
      <c r="AH363" t="b">
        <f>OR(ISNUMBER(FIND("Pig ",C363)),ISNUMBER(FIND("pig ",C363)),ISNUMBER(FIND("Pigs ",C363)),ISNUMBER(FIND("pigs ",C363)))</f>
        <v>0</v>
      </c>
      <c r="AI363" t="b">
        <f>OR(ISNUMBER(FIND(" C. elegans",C363)),ISNUMBER(FIND("Caenorhabditis elegans",C363)),ISNUMBER(FIND("earthworms",C363)),ISNUMBER(FIND(" Ficopomatus enigmaticus",C363)),ISNUMBER(FIND("larva",C363)),ISNUMBER(FIND("Lumbriculus variegatus",C363)),ISNUMBER(FIND("nematode",C363)))</f>
        <v>0</v>
      </c>
      <c r="AJ363" t="b">
        <f>NOT(OR(AA363,AB363,AC363,AD363,AE363,AF363,AG363,AH363,AI363))</f>
        <v>0</v>
      </c>
      <c r="AL363" t="b">
        <f>OR(AA363,AB363,AD363,AE363,AF363,AG363,AH363,AI363)</f>
        <v>1</v>
      </c>
      <c r="AM363" t="b">
        <f>IF(Table1[[#This Row],[In vivo?]],IF(Table1[[#This Row],[Cell]],FALSE,TRUE),FALSE)</f>
        <v>1</v>
      </c>
      <c r="AN363" t="b">
        <f>AND(AC363,AL363)</f>
        <v>0</v>
      </c>
      <c r="AO363" t="b">
        <f>IF(Table1[[#This Row],[Cell]],IF(Table1[[#This Row],[In vivo?]],FALSE,TRUE),FALSE)</f>
        <v>0</v>
      </c>
      <c r="AP363" t="b">
        <f>NOT(OR(Table1[[#This Row],[In vivo?]],Table1[[#This Row],[Only in Cell]]))</f>
        <v>0</v>
      </c>
      <c r="AQ363" t="b">
        <f>IF(OR(Table1[[#This Row],[Rodents]],Table1[[#This Row],[Human]],Table1[[#This Row],[Pig]]),OR(ISNUMBER(FIND("pulmonary",C363)),ISNUMBER(FIND("lung",C363))),"NA")</f>
        <v>1</v>
      </c>
      <c r="AR363" t="b">
        <f>IF(OR(Table1[[#This Row],[Rodents]],Table1[[#This Row],[Human]],Table1[[#This Row],[Pig]]),OR(ISNUMBER(FIND("skin",C363)),ISNUMBER(FIND("dermal",C363))),"NA")</f>
        <v>0</v>
      </c>
      <c r="AS363" t="b">
        <f>IF(OR(Table1[[#This Row],[Rodents]],Table1[[#This Row],[Human]],Table1[[#This Row],[Pig]]),OR(ISNUMBER(FIND("liver",C363)),ISNUMBER(FIND("hepat",C363))),"NA")</f>
        <v>0</v>
      </c>
      <c r="AT363" t="b">
        <f>IF(OR(Table1[[#This Row],[Rodents]],Table1[[#This Row],[Human]],Table1[[#This Row],[Pig]]),OR(ISNUMBER(FIND("kidney",C363)),ISNUMBER(FIND("neph",C363))),"NA")</f>
        <v>0</v>
      </c>
      <c r="AU363" t="b">
        <f>IF(OR(Table1[[#This Row],[Rodents]],Table1[[#This Row],[Human]],Table1[[#This Row],[Pig]]),OR(ISNUMBER(FIND("brain",C363)),ISNUMBER(FIND("neur",C363)),ISNUMBER(FIND("nerv",C363))),"NA")</f>
        <v>0</v>
      </c>
      <c r="AV363" t="b">
        <f>IF(OR(Table1[[#This Row],[Rodents]],Table1[[#This Row],[Human]],Table1[[#This Row],[Pig]]),OR(ISNUMBER(FIND("heart",C363)),ISNUMBER(FIND("cardi",C363))),"NA")</f>
        <v>0</v>
      </c>
      <c r="AW363" t="b">
        <f>IF(OR(Table1[[#This Row],[Rodents]],Table1[[#This Row],[Human]],Table1[[#This Row],[Pig]]),OR(ISNUMBER(FIND("gastro",C363)),ISNUMBER(FIND("intesti",C363)),ISNUMBER(FIND("stomach",C363))),"NA")</f>
        <v>0</v>
      </c>
      <c r="AX363" t="b">
        <f>IF(OR(Table1[[#This Row],[Rodents]],Table1[[#This Row],[Human]],Table1[[#This Row],[Pig]]),NOT(OR(AQ363,AR363,AS363,AT363,AU363,AV363,AW363)),"NA")</f>
        <v>0</v>
      </c>
      <c r="AY363" t="b">
        <f>OR(ISNUMBER(FIND("SWCNT",C363)),ISNUMBER(FIND("SWNT",C363)),ISNUMBER(FIND("single-wall",C363)),ISNUMBER(FIND("single wall",C363)),ISNUMBER(FIND("Single wall",C363)),ISNUMBER(FIND("Single-wall",C363)),ISNUMBER(FIND("SWCNT",B363)),ISNUMBER(FIND("SWNT",B363)),ISNUMBER(FIND("single-wall",B363)),ISNUMBER(FIND("single wall",B363)),ISNUMBER(FIND("Single-wall",B363)),ISNUMBER(FIND("Single wall",B363)))</f>
        <v>0</v>
      </c>
      <c r="AZ363" t="b">
        <f>OR(ISNUMBER(FIND("MWCNT",C363)),ISNUMBER(FIND("MWNT",C363)),ISNUMBER(FIND("multi-wall",C363)),ISNUMBER(FIND("multi wall",C363)),ISNUMBER(FIND("multiwall",C363)),ISNUMBER(FIND("Multi-wall",C363)),ISNUMBER(FIND("Multi wall",C363)),ISNUMBER(FIND("Multiwall",C363)),ISNUMBER(FIND("MWCNT",B363)),ISNUMBER(FIND("MWNT",B363)),ISNUMBER(FIND("multi-wall",B363)),ISNUMBER(FIND("multi wall",B363)),ISNUMBER(FIND("multiwall",B363)),ISNUMBER(FIND("Multi-wall",B363)),ISNUMBER(FIND("Multi wall",B363)),ISNUMBER(FIND("Multiwall",B363)),ISNUMBER(FIND("Double-wall",B363)),ISNUMBER(FIND("Double wall",B363)),ISNUMBER(FIND("Doublewall",B363)),ISNUMBER(FIND("double-wall",B363)),ISNUMBER(FIND("double wall",B363)),ISNUMBER(FIND("doublewall",B363)))</f>
        <v>1</v>
      </c>
      <c r="BA363" t="b">
        <f>AND(Table1[[#This Row],[SWCNT]],Table1[[#This Row],[MWCNT]])</f>
        <v>0</v>
      </c>
      <c r="BB363" t="b">
        <f>IF(Table1[[#This Row],[SWCNT]]=TRUE,FALSE,IF(Table1[[#This Row],[MWCNT]]=TRUE,FALSE,TRUE))</f>
        <v>0</v>
      </c>
      <c r="BC363" s="18"/>
    </row>
    <row r="364" spans="1:55" ht="222">
      <c r="A364" t="s">
        <v>3967</v>
      </c>
      <c r="B364" s="2" t="s">
        <v>3970</v>
      </c>
      <c r="C364" s="16" t="s">
        <v>3973</v>
      </c>
      <c r="D364" s="17" t="s">
        <v>403</v>
      </c>
      <c r="E364" s="2">
        <v>2013</v>
      </c>
      <c r="F364" t="b">
        <f>OR(ISNUMBER(FIND("cytotoxic",C364)),ISNUMBER(FIND("Cytotoxic",C364)),ISNUMBER(FIND("cellular toxicity",C364)),ISNUMBER(FIND("cell death",C364)),ISNUMBER(FIND("viable",C364)),ISNUMBER(FIND("phytotoxic",C364)),ISNUMBER(FIND("acute toxicity",C364)),ISNUMBER(FIND("MTT",C364)),ISNUMBER(FIND("survival",C364)),ISNUMBER(FIND("prolifer",C364)),ISNUMBER(FIND("apoptosis",C364)),ISNUMBER(FIND("neurotoxic",C364)),ISNUMBER(FIND("  lysis ",C364)),ISNUMBER(FIND("necrosis",C364)),ISNUMBER(FIND("cellular death",C364))*3,ISNUMBER(FIND("LDH",C364)),ISNUMBER(FIND("Acute toxicity",C364)))</f>
        <v>0</v>
      </c>
      <c r="G364" t="b">
        <f>OR(ISNUMBER(FIND("genotoxic",C364)),ISNUMBER(FIND("genotoxicity",C364)),ISNUMBER(FIND("DNA damage",C364)),ISNUMBER(FIND("DNA",C364)),ISNUMBER(FIND("RNA",C364)),ISNUMBER(FIND("mesothelioma",C364)),ISNUMBER(FIND("carcino",C364)),ISNUMBER(FIND("mutagen",C364)),ISNUMBER(FIND("genetic",C364)))</f>
        <v>0</v>
      </c>
      <c r="H364" t="b">
        <f>OR(ISNUMBER(FIND("inflammatory",C364)),ISNUMBER(FIND("inflamm",C364)))</f>
        <v>1</v>
      </c>
      <c r="I364" t="b">
        <f>OR(ISNUMBER(FIND("immune",C364)),ISNUMBER(FIND("immunological",C364)),ISNUMBER(FIND("interleuk",C364)),ISNUMBER(FIND("platelet activation",C364)),ISNUMBER(FIND("monocyte",C364)),ISNUMBER(FIND("leukocyte",C364)),ISNUMBER(FIND("cytokine",C364)),ISNUMBER(FIND("CD4",C364)),ISNUMBER(FIND("CD8",C364)),ISNUMBER(FIND("T-cell",C364)))</f>
        <v>1</v>
      </c>
      <c r="J364" t="b">
        <f>OR(ISNUMBER(FIND("reactive oxygen",C364)),ISNUMBER(FIND("ROS",C364)),ISNUMBER(FIND("free radical",C364)),ISNUMBER(FIND("oxidative stress",C364)),ISNUMBER(FIND("peroxid",C364)),ISNUMBER(FIND("oxidative",C364)),ISNUMBER(FIND("antioxid",C364)))</f>
        <v>0</v>
      </c>
      <c r="K364" t="b">
        <f>OR(ISNUMBER(FIND("autophag",C364)))</f>
        <v>0</v>
      </c>
      <c r="L364" t="b">
        <f>OR(ISNUMBER(FIND("morpholog",C364)))</f>
        <v>0</v>
      </c>
      <c r="M364" t="b">
        <f>OR(ISNUMBER(FIND("fibrosis",C364)),ISNUMBER(FIND("Fibrosis",C364)),ISNUMBER(FIND("fibrot",C364)))</f>
        <v>0</v>
      </c>
      <c r="N364" t="b">
        <f>OR(ISNUMBER(FIND("offspring",C364)),ISNUMBER(FIND("Parental",C364)),ISNUMBER(FIND("parental",C364)),ISNUMBER(FIND("germline",C364)),ISNUMBER(FIND("reproduc",C364)),ISNUMBER(FIND("embryo",C364)))</f>
        <v>0</v>
      </c>
      <c r="O364" t="b">
        <f>OR(ISNUMBER(FIND("metabol",C364)),ISNUMBER(FIND("Metabol",C364)),ISNUMBER(FIND("digest",C364)),ISNUMBER(FIND("mitochon",C364)))</f>
        <v>0</v>
      </c>
      <c r="P364" t="b">
        <f>OR(ISNUMBER(FIND("ecotox",C364)),ISNUMBER(FIND("Ecotox",B364)),ISNUMBER(FIND("ecotox",B364)),ISNUMBER(FIND("Ecotox",C364)))</f>
        <v>0</v>
      </c>
      <c r="Q364" t="b">
        <f>OR(ISNUMBER(FIND("Bioaccum",C364)),ISNUMBER(FIND("bioaccum",C364)),ISNUMBER(FIND("accum",C364)))</f>
        <v>0</v>
      </c>
      <c r="R364" t="b">
        <f>OR(ISNUMBER(FIND("Occupation",C364)),ISNUMBER(FIND("occupation",C364)),ISNUMBER(FIND("worker",C364)),ISNUMBER(FIND("workforce",C364)))</f>
        <v>0</v>
      </c>
      <c r="S364" t="b">
        <f>NOT(OR(F364,G364,H364,I364,J364,K364,L364,M364,N364,O364,P364,Q364,R364))</f>
        <v>0</v>
      </c>
      <c r="U364" t="b">
        <f>OR(Table1[[#This Row],[Inflammation]],Table1[[#This Row],[Immune]])</f>
        <v>1</v>
      </c>
      <c r="V364" t="b">
        <f>IF(OR(Table1[[#This Row],[Rodents]],Table1[[#This Row],[Human]],Table1[[#This Row],[Pig]]),OR(ISNUMBER(FIND("intratrach",C364)),ISNUMBER(FIND("nasal ",C364)),ISNUMBER(FIND("instill",C364))),"NA")</f>
        <v>1</v>
      </c>
      <c r="W364" t="b">
        <f>IF(OR(Table1[[#This Row],[Rodents]],Table1[[#This Row],[Human]],Table1[[#This Row],[Pig]]),OR(ISNUMBER(FIND("dermal",C364)),ISNUMBER(FIND("skin ",C364))),"NA")</f>
        <v>0</v>
      </c>
      <c r="X364" t="b">
        <f>IF(OR(Table1[[#This Row],[Rodents]],Table1[[#This Row],[Human]],Table1[[#This Row],[Pig]]),OR(ISNUMBER(FIND("injected",C364)),ISNUMBER(FIND("periton",C364)),ISNUMBER(FIND("intrascrot",C364))),"NA")</f>
        <v>0</v>
      </c>
      <c r="Y364" t="b">
        <f>IF(OR(Table1[[#This Row],[Rodents]],Table1[[#This Row],[Human]],Table1[[#This Row],[Pig]]),NOT(OR(Table1[[#This Row],[Inhaled/Intratracheal/intranasal]],Table1[[#This Row],[Dermal]],Table1[[#This Row],[Injected]])),"NA")</f>
        <v>0</v>
      </c>
      <c r="AA364" t="b">
        <f>OR(ISNUMBER(FIND("fish ",C364)),ISNUMBER(FIND("Fish ",C364)),ISNUMBER(FIND("aquatic",C364)),ISNUMBER(FIND("daphnids",C364)),ISNUMBER(FIND("Carcinus maenas",C364)),ISNUMBER(FIND("Daphnia",C364)),ISNUMBER(FIND("Ruditapes philippinarum",C364)),ISNUMBER(FIND("daphnia",C364)),ISNUMBER(FIND("marine",C364)),ISNUMBER(FIND("mussel",C364)),ISNUMBER(FIND("algae",C364)),ISNUMBER(FIND("Donax faba",C364)),ISNUMBER(FIND("estuarine",C364)),ISNUMBER(FIND("snail",C364)),ISNUMBER(FIND("Prorocentrum donghaiense",C364)) )</f>
        <v>0</v>
      </c>
      <c r="AB364" t="b">
        <f>OR(ISNUMBER(FIND(" rat ",C364)),ISNUMBER(FIND(" rats ",C364)),ISNUMBER(FIND(" Rats ",C364)),ISNUMBER(FIND(" Rat ",C364)),ISNUMBER(FIND(" rat.",C364)),ISNUMBER(FIND(" rats.",C364)),ISNUMBER(FIND("mouse",C364)),ISNUMBER(FIND("mice",C364)), ISNUMBER(FIND(" Mice",C364)))</f>
        <v>1</v>
      </c>
      <c r="AC364" t="b">
        <f>OR(ISNUMBER(FIND(" cell ",C364)),ISNUMBER(FIND("fibroblast",C364)),ISNUMBER(FIND("macrophage",C364)),ISNUMBER(FIND("epithelial",C364)),ISNUMBER(FIND("endothelial",C364)),ISNUMBER(FIND("neuron",C364)),ISNUMBER(FIND(" cells ",C364)),ISNUMBER(FIND("RBC",C364)),ISNUMBER(FIND("mitochond",C364)),ISNUMBER(FIND("adipocyte",C364)),ISNUMBER(FIND("osteo",C364)),ISNUMBER(FIND("keratin",C364)),ISNUMBER(FIND(" cell's ",C364)),ISNUMBER(FIND("eukary",C364)),ISNUMBER(FIND("sperm",C364)))</f>
        <v>1</v>
      </c>
      <c r="AD364" t="b">
        <f>OR(ISNUMBER(FIND("human",B364)),ISNUMBER(FIND("workers",B364)),ISNUMBER(FIND("workforces",B364)),ISNUMBER(FIND("occupational",B364)),ISNUMBER(FIND("Case report",B364)),ISNUMBER(FIND("Workplaces",B364)),ISNUMBER(FIND("worker",B364)))</f>
        <v>0</v>
      </c>
      <c r="AE364" t="b">
        <f>OR(ISNUMBER(FIND(" plant ",C364)),ISNUMBER(FIND("Plant ",C364)),ISNUMBER(FIND("tomato",C364)),ISNUMBER(FIND("plants",C364)),ISNUMBER(FIND("Plants",C364)),ISNUMBER(FIND("algae",C364)),ISNUMBER(FIND("lettuce",C364)),ISNUMBER(FIND("green gram sprouts ",C364)),ISNUMBER(FIND("Cucurbita pepo",C364)),ISNUMBER(FIND("bean ",C364)),ISNUMBER(FIND("chloroplast",C364)),ISNUMBER(FIND("chlorophyll",C364)),ISNUMBER(FIND("seedling",C364)),ISNUMBER(FIND("canola",C364)),ISNUMBER(FIND("shoot",C364)),ISNUMBER(FIND("photosynthes",C364)),ISNUMBER(FIND(" leaves ",C364)),,ISNUMBER(FIND("agriculture",C364)),ISNUMBER(FIND(" crops ",C364)))</f>
        <v>0</v>
      </c>
      <c r="AF364" t="b">
        <f>OR(ISNUMBER(FIND("bacteria",C364)),ISNUMBER(FIND("Bacteria",C364)),ISNUMBER(FIND("Bacterium",C364)),ISNUMBER(FIND("bacterium",C364)),ISNUMBER(FIND(" coli ",C364)))</f>
        <v>0</v>
      </c>
      <c r="AG364" t="b">
        <f>OR(ISNUMBER(FIND("fungi",C364)),ISNUMBER(FIND("Fungi",C364)),ISNUMBER(FIND("fungus",C364)),ISNUMBER(FIND("Fungus",C364)),ISNUMBER(FIND("mushroom",C364)),ISNUMBER(FIND("Mushroom",C364)),ISNUMBER(FIND(" mold ",C364)))</f>
        <v>0</v>
      </c>
      <c r="AH364" t="b">
        <f>OR(ISNUMBER(FIND("Pig ",C364)),ISNUMBER(FIND("pig ",C364)),ISNUMBER(FIND("Pigs ",C364)),ISNUMBER(FIND("pigs ",C364)))</f>
        <v>0</v>
      </c>
      <c r="AI364" t="b">
        <f>OR(ISNUMBER(FIND(" C. elegans",C364)),ISNUMBER(FIND("Caenorhabditis elegans",C364)),ISNUMBER(FIND("earthworms",C364)),ISNUMBER(FIND(" Ficopomatus enigmaticus",C364)),ISNUMBER(FIND("larva",C364)),ISNUMBER(FIND("Lumbriculus variegatus",C364)),ISNUMBER(FIND("nematode",C364)))</f>
        <v>0</v>
      </c>
      <c r="AJ364" t="b">
        <f>NOT(OR(AA364,AB364,AC364,AD364,AE364,AF364,AG364,AH364,AI364))</f>
        <v>0</v>
      </c>
      <c r="AL364" t="b">
        <f>OR(AA364,AB364,AD364,AE364,AF364,AG364,AH364,AI364)</f>
        <v>1</v>
      </c>
      <c r="AM364" t="b">
        <f>IF(Table1[[#This Row],[In vivo?]],IF(Table1[[#This Row],[Cell]],FALSE,TRUE),FALSE)</f>
        <v>0</v>
      </c>
      <c r="AN364" t="b">
        <f>AND(AC364,AL364)</f>
        <v>1</v>
      </c>
      <c r="AO364" t="b">
        <f>IF(Table1[[#This Row],[Cell]],IF(Table1[[#This Row],[In vivo?]],FALSE,TRUE),FALSE)</f>
        <v>0</v>
      </c>
      <c r="AP364" t="b">
        <f>NOT(OR(Table1[[#This Row],[In vivo?]],Table1[[#This Row],[Only in Cell]]))</f>
        <v>0</v>
      </c>
      <c r="AQ364" t="b">
        <f>IF(OR(Table1[[#This Row],[Rodents]],Table1[[#This Row],[Human]],Table1[[#This Row],[Pig]]),OR(ISNUMBER(FIND("pulmonary",C364)),ISNUMBER(FIND("lung",C364))),"NA")</f>
        <v>1</v>
      </c>
      <c r="AR364" t="b">
        <f>IF(OR(Table1[[#This Row],[Rodents]],Table1[[#This Row],[Human]],Table1[[#This Row],[Pig]]),OR(ISNUMBER(FIND("skin",C364)),ISNUMBER(FIND("dermal",C364))),"NA")</f>
        <v>0</v>
      </c>
      <c r="AS364" t="b">
        <f>IF(OR(Table1[[#This Row],[Rodents]],Table1[[#This Row],[Human]],Table1[[#This Row],[Pig]]),OR(ISNUMBER(FIND("liver",C364)),ISNUMBER(FIND("hepat",C364))),"NA")</f>
        <v>0</v>
      </c>
      <c r="AT364" t="b">
        <f>IF(OR(Table1[[#This Row],[Rodents]],Table1[[#This Row],[Human]],Table1[[#This Row],[Pig]]),OR(ISNUMBER(FIND("kidney",C364)),ISNUMBER(FIND("neph",C364))),"NA")</f>
        <v>0</v>
      </c>
      <c r="AU364" t="b">
        <f>IF(OR(Table1[[#This Row],[Rodents]],Table1[[#This Row],[Human]],Table1[[#This Row],[Pig]]),OR(ISNUMBER(FIND("brain",C364)),ISNUMBER(FIND("neur",C364)),ISNUMBER(FIND("nerv",C364))),"NA")</f>
        <v>0</v>
      </c>
      <c r="AV364" t="b">
        <f>IF(OR(Table1[[#This Row],[Rodents]],Table1[[#This Row],[Human]],Table1[[#This Row],[Pig]]),OR(ISNUMBER(FIND("heart",C364)),ISNUMBER(FIND("cardi",C364))),"NA")</f>
        <v>0</v>
      </c>
      <c r="AW364" t="b">
        <f>IF(OR(Table1[[#This Row],[Rodents]],Table1[[#This Row],[Human]],Table1[[#This Row],[Pig]]),OR(ISNUMBER(FIND("gastro",C364)),ISNUMBER(FIND("intesti",C364)),ISNUMBER(FIND("stomach",C364))),"NA")</f>
        <v>0</v>
      </c>
      <c r="AX364" t="b">
        <f>IF(OR(Table1[[#This Row],[Rodents]],Table1[[#This Row],[Human]],Table1[[#This Row],[Pig]]),NOT(OR(AQ364,AR364,AS364,AT364,AU364,AV364,AW364)),"NA")</f>
        <v>0</v>
      </c>
      <c r="AY364" t="b">
        <f>OR(ISNUMBER(FIND("SWCNT",C364)),ISNUMBER(FIND("SWNT",C364)),ISNUMBER(FIND("single-wall",C364)),ISNUMBER(FIND("single wall",C364)),ISNUMBER(FIND("Single wall",C364)),ISNUMBER(FIND("Single-wall",C364)),ISNUMBER(FIND("SWCNT",B364)),ISNUMBER(FIND("SWNT",B364)),ISNUMBER(FIND("single-wall",B364)),ISNUMBER(FIND("single wall",B364)),ISNUMBER(FIND("Single-wall",B364)),ISNUMBER(FIND("Single wall",B364)))</f>
        <v>0</v>
      </c>
      <c r="AZ364" t="b">
        <f>OR(ISNUMBER(FIND("MWCNT",C364)),ISNUMBER(FIND("MWNT",C364)),ISNUMBER(FIND("multi-wall",C364)),ISNUMBER(FIND("multi wall",C364)),ISNUMBER(FIND("multiwall",C364)),ISNUMBER(FIND("Multi-wall",C364)),ISNUMBER(FIND("Multi wall",C364)),ISNUMBER(FIND("Multiwall",C364)),ISNUMBER(FIND("MWCNT",B364)),ISNUMBER(FIND("MWNT",B364)),ISNUMBER(FIND("multi-wall",B364)),ISNUMBER(FIND("multi wall",B364)),ISNUMBER(FIND("multiwall",B364)),ISNUMBER(FIND("Multi-wall",B364)),ISNUMBER(FIND("Multi wall",B364)),ISNUMBER(FIND("Multiwall",B364)),ISNUMBER(FIND("Double-wall",B364)),ISNUMBER(FIND("Double wall",B364)),ISNUMBER(FIND("Doublewall",B364)),ISNUMBER(FIND("double-wall",B364)),ISNUMBER(FIND("double wall",B364)),ISNUMBER(FIND("doublewall",B364)))</f>
        <v>1</v>
      </c>
      <c r="BA364" t="b">
        <f>AND(Table1[[#This Row],[SWCNT]],Table1[[#This Row],[MWCNT]])</f>
        <v>0</v>
      </c>
      <c r="BB364" t="b">
        <f>IF(Table1[[#This Row],[SWCNT]]=TRUE,FALSE,IF(Table1[[#This Row],[MWCNT]]=TRUE,FALSE,TRUE))</f>
        <v>0</v>
      </c>
      <c r="BC364" s="18"/>
    </row>
    <row r="365" spans="1:55" ht="166.5">
      <c r="A365" t="s">
        <v>3999</v>
      </c>
      <c r="B365" s="2" t="s">
        <v>4001</v>
      </c>
      <c r="C365" s="16" t="s">
        <v>4003</v>
      </c>
      <c r="D365" s="17" t="s">
        <v>2338</v>
      </c>
      <c r="E365" s="2">
        <v>2013</v>
      </c>
      <c r="F365" t="b">
        <f>OR(ISNUMBER(FIND("cytotoxic",C365)),ISNUMBER(FIND("Cytotoxic",C365)),ISNUMBER(FIND("cellular toxicity",C365)),ISNUMBER(FIND("cell death",C365)),ISNUMBER(FIND("viable",C365)),ISNUMBER(FIND("phytotoxic",C365)),ISNUMBER(FIND("acute toxicity",C365)),ISNUMBER(FIND("MTT",C365)),ISNUMBER(FIND("survival",C365)),ISNUMBER(FIND("prolifer",C365)),ISNUMBER(FIND("apoptosis",C365)),ISNUMBER(FIND("neurotoxic",C365)),ISNUMBER(FIND("  lysis ",C365)),ISNUMBER(FIND("necrosis",C365)),ISNUMBER(FIND("cellular death",C365))*3,ISNUMBER(FIND("LDH",C365)),ISNUMBER(FIND("Acute toxicity",C365)))</f>
        <v>0</v>
      </c>
      <c r="G365" t="b">
        <f>OR(ISNUMBER(FIND("genotoxic",C365)),ISNUMBER(FIND("genotoxicity",C365)),ISNUMBER(FIND("DNA damage",C365)),ISNUMBER(FIND("DNA",C365)),ISNUMBER(FIND("RNA",C365)),ISNUMBER(FIND("mesothelioma",C365)),ISNUMBER(FIND("carcino",C365)),ISNUMBER(FIND("mutagen",C365)),ISNUMBER(FIND("genetic",C365)))</f>
        <v>0</v>
      </c>
      <c r="H365" t="b">
        <f>OR(ISNUMBER(FIND("inflammatory",C365)),ISNUMBER(FIND("inflamm",C365)))</f>
        <v>1</v>
      </c>
      <c r="I365" t="b">
        <f>OR(ISNUMBER(FIND("immune",C365)),ISNUMBER(FIND("immunological",C365)),ISNUMBER(FIND("interleuk",C365)),ISNUMBER(FIND("platelet activation",C365)),ISNUMBER(FIND("monocyte",C365)),ISNUMBER(FIND("leukocyte",C365)),ISNUMBER(FIND("cytokine",C365)),ISNUMBER(FIND("CD4",C365)),ISNUMBER(FIND("CD8",C365)),ISNUMBER(FIND("T-cell",C365)))</f>
        <v>0</v>
      </c>
      <c r="J365" t="b">
        <f>OR(ISNUMBER(FIND("reactive oxygen",C365)),ISNUMBER(FIND("ROS",C365)),ISNUMBER(FIND("free radical",C365)),ISNUMBER(FIND("oxidative stress",C365)),ISNUMBER(FIND("peroxid",C365)),ISNUMBER(FIND("oxidative",C365)),ISNUMBER(FIND("antioxid",C365)))</f>
        <v>0</v>
      </c>
      <c r="K365" t="b">
        <f>OR(ISNUMBER(FIND("autophag",C365)))</f>
        <v>0</v>
      </c>
      <c r="L365" t="b">
        <f>OR(ISNUMBER(FIND("morpholog",C365)))</f>
        <v>0</v>
      </c>
      <c r="M365" t="b">
        <f>OR(ISNUMBER(FIND("fibrosis",C365)),ISNUMBER(FIND("Fibrosis",C365)),ISNUMBER(FIND("fibrot",C365)))</f>
        <v>0</v>
      </c>
      <c r="N365" t="b">
        <f>OR(ISNUMBER(FIND("offspring",C365)),ISNUMBER(FIND("Parental",C365)),ISNUMBER(FIND("parental",C365)),ISNUMBER(FIND("germline",C365)),ISNUMBER(FIND("reproduc",C365)),ISNUMBER(FIND("embryo",C365)))</f>
        <v>0</v>
      </c>
      <c r="O365" t="b">
        <f>OR(ISNUMBER(FIND("metabol",C365)),ISNUMBER(FIND("Metabol",C365)),ISNUMBER(FIND("digest",C365)),ISNUMBER(FIND("mitochon",C365)))</f>
        <v>0</v>
      </c>
      <c r="P365" t="b">
        <f>OR(ISNUMBER(FIND("ecotox",C365)),ISNUMBER(FIND("Ecotox",B365)),ISNUMBER(FIND("ecotox",B365)),ISNUMBER(FIND("Ecotox",C365)))</f>
        <v>0</v>
      </c>
      <c r="Q365" t="b">
        <f>OR(ISNUMBER(FIND("Bioaccum",C365)),ISNUMBER(FIND("bioaccum",C365)),ISNUMBER(FIND("accum",C365)))</f>
        <v>0</v>
      </c>
      <c r="R365" t="b">
        <f>OR(ISNUMBER(FIND("Occupation",C365)),ISNUMBER(FIND("occupation",C365)),ISNUMBER(FIND("worker",C365)),ISNUMBER(FIND("workforce",C365)))</f>
        <v>0</v>
      </c>
      <c r="S365" t="b">
        <f>NOT(OR(F365,G365,H365,I365,J365,K365,L365,M365,N365,O365,P365,Q365,R365))</f>
        <v>0</v>
      </c>
      <c r="U365" t="b">
        <f>OR(Table1[[#This Row],[Inflammation]],Table1[[#This Row],[Immune]])</f>
        <v>1</v>
      </c>
      <c r="V365" t="b">
        <f>IF(OR(Table1[[#This Row],[Rodents]],Table1[[#This Row],[Human]],Table1[[#This Row],[Pig]]),OR(ISNUMBER(FIND("intratrach",C365)),ISNUMBER(FIND("nasal ",C365)),ISNUMBER(FIND("instill",C365))),"NA")</f>
        <v>0</v>
      </c>
      <c r="W365" t="b">
        <f>IF(OR(Table1[[#This Row],[Rodents]],Table1[[#This Row],[Human]],Table1[[#This Row],[Pig]]),OR(ISNUMBER(FIND("dermal",C365)),ISNUMBER(FIND("skin ",C365))),"NA")</f>
        <v>0</v>
      </c>
      <c r="X365" t="b">
        <f>IF(OR(Table1[[#This Row],[Rodents]],Table1[[#This Row],[Human]],Table1[[#This Row],[Pig]]),OR(ISNUMBER(FIND("injected",C365)),ISNUMBER(FIND("periton",C365)),ISNUMBER(FIND("intrascrot",C365))),"NA")</f>
        <v>0</v>
      </c>
      <c r="Y365" t="b">
        <f>IF(OR(Table1[[#This Row],[Rodents]],Table1[[#This Row],[Human]],Table1[[#This Row],[Pig]]),NOT(OR(Table1[[#This Row],[Inhaled/Intratracheal/intranasal]],Table1[[#This Row],[Dermal]],Table1[[#This Row],[Injected]])),"NA")</f>
        <v>1</v>
      </c>
      <c r="AA365" t="b">
        <f>OR(ISNUMBER(FIND("fish ",C365)),ISNUMBER(FIND("Fish ",C365)),ISNUMBER(FIND("aquatic",C365)),ISNUMBER(FIND("daphnids",C365)),ISNUMBER(FIND("Carcinus maenas",C365)),ISNUMBER(FIND("Daphnia",C365)),ISNUMBER(FIND("Ruditapes philippinarum",C365)),ISNUMBER(FIND("daphnia",C365)),ISNUMBER(FIND("marine",C365)),ISNUMBER(FIND("mussel",C365)),ISNUMBER(FIND("algae",C365)),ISNUMBER(FIND("Donax faba",C365)),ISNUMBER(FIND("estuarine",C365)),ISNUMBER(FIND("snail",C365)),ISNUMBER(FIND("Prorocentrum donghaiense",C365)) )</f>
        <v>0</v>
      </c>
      <c r="AB365" t="b">
        <f>OR(ISNUMBER(FIND(" rat ",C365)),ISNUMBER(FIND(" rats ",C365)),ISNUMBER(FIND(" Rats ",C365)),ISNUMBER(FIND(" Rat ",C365)),ISNUMBER(FIND(" rat.",C365)),ISNUMBER(FIND(" rats.",C365)),ISNUMBER(FIND("mouse",C365)),ISNUMBER(FIND("mice",C365)), ISNUMBER(FIND(" Mice",C365)))</f>
        <v>1</v>
      </c>
      <c r="AC365" t="b">
        <f>OR(ISNUMBER(FIND(" cell ",C365)),ISNUMBER(FIND("fibroblast",C365)),ISNUMBER(FIND("macrophage",C365)),ISNUMBER(FIND("epithelial",C365)),ISNUMBER(FIND("endothelial",C365)),ISNUMBER(FIND("neuron",C365)),ISNUMBER(FIND(" cells ",C365)),ISNUMBER(FIND("RBC",C365)),ISNUMBER(FIND("mitochond",C365)),ISNUMBER(FIND("adipocyte",C365)),ISNUMBER(FIND("osteo",C365)),ISNUMBER(FIND("keratin",C365)),ISNUMBER(FIND(" cell's ",C365)),ISNUMBER(FIND("eukary",C365)),ISNUMBER(FIND("sperm",C365)))</f>
        <v>1</v>
      </c>
      <c r="AD365" t="b">
        <f>OR(ISNUMBER(FIND("human",B365)),ISNUMBER(FIND("workers",B365)),ISNUMBER(FIND("workforces",B365)),ISNUMBER(FIND("occupational",B365)),ISNUMBER(FIND("Case report",B365)),ISNUMBER(FIND("Workplaces",B365)),ISNUMBER(FIND("worker",B365)))</f>
        <v>0</v>
      </c>
      <c r="AE365" t="b">
        <f>OR(ISNUMBER(FIND(" plant ",C365)),ISNUMBER(FIND("Plant ",C365)),ISNUMBER(FIND("tomato",C365)),ISNUMBER(FIND("plants",C365)),ISNUMBER(FIND("Plants",C365)),ISNUMBER(FIND("algae",C365)),ISNUMBER(FIND("lettuce",C365)),ISNUMBER(FIND("green gram sprouts ",C365)),ISNUMBER(FIND("Cucurbita pepo",C365)),ISNUMBER(FIND("bean ",C365)),ISNUMBER(FIND("chloroplast",C365)),ISNUMBER(FIND("chlorophyll",C365)),ISNUMBER(FIND("seedling",C365)),ISNUMBER(FIND("canola",C365)),ISNUMBER(FIND("shoot",C365)),ISNUMBER(FIND("photosynthes",C365)),ISNUMBER(FIND(" leaves ",C365)),,ISNUMBER(FIND("agriculture",C365)),ISNUMBER(FIND(" crops ",C365)))</f>
        <v>0</v>
      </c>
      <c r="AF365" t="b">
        <f>OR(ISNUMBER(FIND("bacteria",C365)),ISNUMBER(FIND("Bacteria",C365)),ISNUMBER(FIND("Bacterium",C365)),ISNUMBER(FIND("bacterium",C365)),ISNUMBER(FIND(" coli ",C365)))</f>
        <v>0</v>
      </c>
      <c r="AG365" t="b">
        <f>OR(ISNUMBER(FIND("fungi",C365)),ISNUMBER(FIND("Fungi",C365)),ISNUMBER(FIND("fungus",C365)),ISNUMBER(FIND("Fungus",C365)),ISNUMBER(FIND("mushroom",C365)),ISNUMBER(FIND("Mushroom",C365)),ISNUMBER(FIND(" mold ",C365)))</f>
        <v>0</v>
      </c>
      <c r="AH365" t="b">
        <f>OR(ISNUMBER(FIND("Pig ",C365)),ISNUMBER(FIND("pig ",C365)),ISNUMBER(FIND("Pigs ",C365)),ISNUMBER(FIND("pigs ",C365)))</f>
        <v>0</v>
      </c>
      <c r="AI365" t="b">
        <f>OR(ISNUMBER(FIND(" C. elegans",C365)),ISNUMBER(FIND("Caenorhabditis elegans",C365)),ISNUMBER(FIND("earthworms",C365)),ISNUMBER(FIND(" Ficopomatus enigmaticus",C365)),ISNUMBER(FIND("larva",C365)),ISNUMBER(FIND("Lumbriculus variegatus",C365)),ISNUMBER(FIND("nematode",C365)))</f>
        <v>0</v>
      </c>
      <c r="AJ365" t="b">
        <f>NOT(OR(AA365,AB365,AC365,AD365,AE365,AF365,AG365,AH365,AI365))</f>
        <v>0</v>
      </c>
      <c r="AL365" t="b">
        <f>OR(AA365,AB365,AD365,AE365,AF365,AG365,AH365,AI365)</f>
        <v>1</v>
      </c>
      <c r="AM365" t="b">
        <f>IF(Table1[[#This Row],[In vivo?]],IF(Table1[[#This Row],[Cell]],FALSE,TRUE),FALSE)</f>
        <v>0</v>
      </c>
      <c r="AN365" t="b">
        <f>AND(AC365,AL365)</f>
        <v>1</v>
      </c>
      <c r="AO365" t="b">
        <f>IF(Table1[[#This Row],[Cell]],IF(Table1[[#This Row],[In vivo?]],FALSE,TRUE),FALSE)</f>
        <v>0</v>
      </c>
      <c r="AP365" t="b">
        <f>NOT(OR(Table1[[#This Row],[In vivo?]],Table1[[#This Row],[Only in Cell]]))</f>
        <v>0</v>
      </c>
      <c r="AQ365" t="b">
        <f>IF(OR(Table1[[#This Row],[Rodents]],Table1[[#This Row],[Human]],Table1[[#This Row],[Pig]]),OR(ISNUMBER(FIND("pulmonary",C365)),ISNUMBER(FIND("lung",C365))),"NA")</f>
        <v>0</v>
      </c>
      <c r="AR365" t="b">
        <f>IF(OR(Table1[[#This Row],[Rodents]],Table1[[#This Row],[Human]],Table1[[#This Row],[Pig]]),OR(ISNUMBER(FIND("skin",C365)),ISNUMBER(FIND("dermal",C365))),"NA")</f>
        <v>0</v>
      </c>
      <c r="AS365" t="b">
        <f>IF(OR(Table1[[#This Row],[Rodents]],Table1[[#This Row],[Human]],Table1[[#This Row],[Pig]]),OR(ISNUMBER(FIND("liver",C365)),ISNUMBER(FIND("hepat",C365))),"NA")</f>
        <v>0</v>
      </c>
      <c r="AT365" t="b">
        <f>IF(OR(Table1[[#This Row],[Rodents]],Table1[[#This Row],[Human]],Table1[[#This Row],[Pig]]),OR(ISNUMBER(FIND("kidney",C365)),ISNUMBER(FIND("neph",C365))),"NA")</f>
        <v>0</v>
      </c>
      <c r="AU365" t="b">
        <f>IF(OR(Table1[[#This Row],[Rodents]],Table1[[#This Row],[Human]],Table1[[#This Row],[Pig]]),OR(ISNUMBER(FIND("brain",C365)),ISNUMBER(FIND("neur",C365)),ISNUMBER(FIND("nerv",C365))),"NA")</f>
        <v>0</v>
      </c>
      <c r="AV365" t="b">
        <f>IF(OR(Table1[[#This Row],[Rodents]],Table1[[#This Row],[Human]],Table1[[#This Row],[Pig]]),OR(ISNUMBER(FIND("heart",C365)),ISNUMBER(FIND("cardi",C365))),"NA")</f>
        <v>0</v>
      </c>
      <c r="AW365" t="b">
        <f>IF(OR(Table1[[#This Row],[Rodents]],Table1[[#This Row],[Human]],Table1[[#This Row],[Pig]]),OR(ISNUMBER(FIND("gastro",C365)),ISNUMBER(FIND("intesti",C365)),ISNUMBER(FIND("stomach",C365))),"NA")</f>
        <v>0</v>
      </c>
      <c r="AX365" t="b">
        <f>IF(OR(Table1[[#This Row],[Rodents]],Table1[[#This Row],[Human]],Table1[[#This Row],[Pig]]),NOT(OR(AQ365,AR365,AS365,AT365,AU365,AV365,AW365)),"NA")</f>
        <v>1</v>
      </c>
      <c r="AY365" t="b">
        <f>OR(ISNUMBER(FIND("SWCNT",C365)),ISNUMBER(FIND("SWNT",C365)),ISNUMBER(FIND("single-wall",C365)),ISNUMBER(FIND("single wall",C365)),ISNUMBER(FIND("Single wall",C365)),ISNUMBER(FIND("Single-wall",C365)),ISNUMBER(FIND("SWCNT",B365)),ISNUMBER(FIND("SWNT",B365)),ISNUMBER(FIND("single-wall",B365)),ISNUMBER(FIND("single wall",B365)),ISNUMBER(FIND("Single-wall",B365)),ISNUMBER(FIND("Single wall",B365)))</f>
        <v>0</v>
      </c>
      <c r="AZ365" t="b">
        <f>OR(ISNUMBER(FIND("MWCNT",C365)),ISNUMBER(FIND("MWNT",C365)),ISNUMBER(FIND("multi-wall",C365)),ISNUMBER(FIND("multi wall",C365)),ISNUMBER(FIND("multiwall",C365)),ISNUMBER(FIND("Multi-wall",C365)),ISNUMBER(FIND("Multi wall",C365)),ISNUMBER(FIND("Multiwall",C365)),ISNUMBER(FIND("MWCNT",B365)),ISNUMBER(FIND("MWNT",B365)),ISNUMBER(FIND("multi-wall",B365)),ISNUMBER(FIND("multi wall",B365)),ISNUMBER(FIND("multiwall",B365)),ISNUMBER(FIND("Multi-wall",B365)),ISNUMBER(FIND("Multi wall",B365)),ISNUMBER(FIND("Multiwall",B365)),ISNUMBER(FIND("Double-wall",B365)),ISNUMBER(FIND("Double wall",B365)),ISNUMBER(FIND("Doublewall",B365)),ISNUMBER(FIND("double-wall",B365)),ISNUMBER(FIND("double wall",B365)),ISNUMBER(FIND("doublewall",B365)))</f>
        <v>1</v>
      </c>
      <c r="BA365" t="b">
        <f>AND(Table1[[#This Row],[SWCNT]],Table1[[#This Row],[MWCNT]])</f>
        <v>0</v>
      </c>
      <c r="BB365" t="b">
        <f>IF(Table1[[#This Row],[SWCNT]]=TRUE,FALSE,IF(Table1[[#This Row],[MWCNT]]=TRUE,FALSE,TRUE))</f>
        <v>0</v>
      </c>
      <c r="BC365" s="18"/>
    </row>
    <row r="366" spans="1:55" ht="259">
      <c r="A366" t="s">
        <v>4007</v>
      </c>
      <c r="B366" s="2" t="s">
        <v>4008</v>
      </c>
      <c r="C366" s="16" t="s">
        <v>4009</v>
      </c>
      <c r="D366" s="17" t="s">
        <v>371</v>
      </c>
      <c r="E366" s="2">
        <v>2013</v>
      </c>
      <c r="F366" t="b">
        <f>OR(ISNUMBER(FIND("cytotoxic",C366)),ISNUMBER(FIND("Cytotoxic",C366)),ISNUMBER(FIND("cellular toxicity",C366)),ISNUMBER(FIND("cell death",C366)),ISNUMBER(FIND("viable",C366)),ISNUMBER(FIND("phytotoxic",C366)),ISNUMBER(FIND("acute toxicity",C366)),ISNUMBER(FIND("MTT",C366)),ISNUMBER(FIND("survival",C366)),ISNUMBER(FIND("prolifer",C366)),ISNUMBER(FIND("apoptosis",C366)),ISNUMBER(FIND("neurotoxic",C366)),ISNUMBER(FIND("  lysis ",C366)),ISNUMBER(FIND("necrosis",C366)),ISNUMBER(FIND("cellular death",C366))*3,ISNUMBER(FIND("LDH",C366)),ISNUMBER(FIND("Acute toxicity",C366)))</f>
        <v>1</v>
      </c>
      <c r="G366" t="b">
        <f>OR(ISNUMBER(FIND("genotoxic",C366)),ISNUMBER(FIND("genotoxicity",C366)),ISNUMBER(FIND("DNA damage",C366)),ISNUMBER(FIND("DNA",C366)),ISNUMBER(FIND("RNA",C366)),ISNUMBER(FIND("mesothelioma",C366)),ISNUMBER(FIND("carcino",C366)),ISNUMBER(FIND("mutagen",C366)),ISNUMBER(FIND("genetic",C366)))</f>
        <v>0</v>
      </c>
      <c r="H366" t="b">
        <f>OR(ISNUMBER(FIND("inflammatory",C366)),ISNUMBER(FIND("inflamm",C366)))</f>
        <v>1</v>
      </c>
      <c r="I366" t="b">
        <f>OR(ISNUMBER(FIND("immune",C366)),ISNUMBER(FIND("immunological",C366)),ISNUMBER(FIND("interleuk",C366)),ISNUMBER(FIND("platelet activation",C366)),ISNUMBER(FIND("monocyte",C366)),ISNUMBER(FIND("leukocyte",C366)),ISNUMBER(FIND("cytokine",C366)),ISNUMBER(FIND("CD4",C366)),ISNUMBER(FIND("CD8",C366)),ISNUMBER(FIND("T-cell",C366)))</f>
        <v>1</v>
      </c>
      <c r="J366" t="b">
        <f>OR(ISNUMBER(FIND("reactive oxygen",C366)),ISNUMBER(FIND("ROS",C366)),ISNUMBER(FIND("free radical",C366)),ISNUMBER(FIND("oxidative stress",C366)),ISNUMBER(FIND("peroxid",C366)),ISNUMBER(FIND("oxidative",C366)),ISNUMBER(FIND("antioxid",C366)))</f>
        <v>0</v>
      </c>
      <c r="K366" t="b">
        <f>OR(ISNUMBER(FIND("autophag",C366)))</f>
        <v>0</v>
      </c>
      <c r="L366" t="b">
        <f>OR(ISNUMBER(FIND("morpholog",C366)))</f>
        <v>0</v>
      </c>
      <c r="M366" t="b">
        <f>OR(ISNUMBER(FIND("fibrosis",C366)),ISNUMBER(FIND("Fibrosis",C366)),ISNUMBER(FIND("fibrot",C366)))</f>
        <v>1</v>
      </c>
      <c r="N366" t="b">
        <f>OR(ISNUMBER(FIND("offspring",C366)),ISNUMBER(FIND("Parental",C366)),ISNUMBER(FIND("parental",C366)),ISNUMBER(FIND("germline",C366)),ISNUMBER(FIND("reproduc",C366)),ISNUMBER(FIND("embryo",C366)))</f>
        <v>0</v>
      </c>
      <c r="O366" t="b">
        <f>OR(ISNUMBER(FIND("metabol",C366)),ISNUMBER(FIND("Metabol",C366)),ISNUMBER(FIND("digest",C366)),ISNUMBER(FIND("mitochon",C366)))</f>
        <v>0</v>
      </c>
      <c r="P366" t="b">
        <f>OR(ISNUMBER(FIND("ecotox",C366)),ISNUMBER(FIND("Ecotox",B366)),ISNUMBER(FIND("ecotox",B366)),ISNUMBER(FIND("Ecotox",C366)))</f>
        <v>0</v>
      </c>
      <c r="Q366" t="b">
        <f>OR(ISNUMBER(FIND("Bioaccum",C366)),ISNUMBER(FIND("bioaccum",C366)),ISNUMBER(FIND("accum",C366)))</f>
        <v>0</v>
      </c>
      <c r="R366" t="b">
        <f>OR(ISNUMBER(FIND("Occupation",C366)),ISNUMBER(FIND("occupation",C366)),ISNUMBER(FIND("worker",C366)),ISNUMBER(FIND("workforce",C366)))</f>
        <v>0</v>
      </c>
      <c r="S366" t="b">
        <f>NOT(OR(F366,G366,H366,I366,J366,K366,L366,M366,N366,O366,P366,Q366,R366))</f>
        <v>0</v>
      </c>
      <c r="U366" t="b">
        <f>OR(Table1[[#This Row],[Inflammation]],Table1[[#This Row],[Immune]])</f>
        <v>1</v>
      </c>
      <c r="V366" t="b">
        <f>IF(OR(Table1[[#This Row],[Rodents]],Table1[[#This Row],[Human]],Table1[[#This Row],[Pig]]),OR(ISNUMBER(FIND("intratrach",C366)),ISNUMBER(FIND("nasal ",C366)),ISNUMBER(FIND("instill",C366))),"NA")</f>
        <v>1</v>
      </c>
      <c r="W366" t="b">
        <f>IF(OR(Table1[[#This Row],[Rodents]],Table1[[#This Row],[Human]],Table1[[#This Row],[Pig]]),OR(ISNUMBER(FIND("dermal",C366)),ISNUMBER(FIND("skin ",C366))),"NA")</f>
        <v>0</v>
      </c>
      <c r="X366" t="b">
        <f>IF(OR(Table1[[#This Row],[Rodents]],Table1[[#This Row],[Human]],Table1[[#This Row],[Pig]]),OR(ISNUMBER(FIND("injected",C366)),ISNUMBER(FIND("periton",C366)),ISNUMBER(FIND("intrascrot",C366))),"NA")</f>
        <v>0</v>
      </c>
      <c r="Y366" t="b">
        <f>IF(OR(Table1[[#This Row],[Rodents]],Table1[[#This Row],[Human]],Table1[[#This Row],[Pig]]),NOT(OR(Table1[[#This Row],[Inhaled/Intratracheal/intranasal]],Table1[[#This Row],[Dermal]],Table1[[#This Row],[Injected]])),"NA")</f>
        <v>0</v>
      </c>
      <c r="AA366" t="b">
        <f>OR(ISNUMBER(FIND("fish ",C366)),ISNUMBER(FIND("Fish ",C366)),ISNUMBER(FIND("aquatic",C366)),ISNUMBER(FIND("daphnids",C366)),ISNUMBER(FIND("Carcinus maenas",C366)),ISNUMBER(FIND("Daphnia",C366)),ISNUMBER(FIND("Ruditapes philippinarum",C366)),ISNUMBER(FIND("daphnia",C366)),ISNUMBER(FIND("marine",C366)),ISNUMBER(FIND("mussel",C366)),ISNUMBER(FIND("algae",C366)),ISNUMBER(FIND("Donax faba",C366)),ISNUMBER(FIND("estuarine",C366)),ISNUMBER(FIND("snail",C366)),ISNUMBER(FIND("Prorocentrum donghaiense",C366)) )</f>
        <v>0</v>
      </c>
      <c r="AB366" t="b">
        <f>OR(ISNUMBER(FIND(" rat ",C366)),ISNUMBER(FIND(" rats ",C366)),ISNUMBER(FIND(" Rats ",C366)),ISNUMBER(FIND(" Rat ",C366)),ISNUMBER(FIND(" rat.",C366)),ISNUMBER(FIND(" rats.",C366)),ISNUMBER(FIND("mouse",C366)),ISNUMBER(FIND("mice",C366)), ISNUMBER(FIND(" Mice",C366)))</f>
        <v>1</v>
      </c>
      <c r="AC366" t="b">
        <f>OR(ISNUMBER(FIND(" cell ",C366)),ISNUMBER(FIND("fibroblast",C366)),ISNUMBER(FIND("macrophage",C366)),ISNUMBER(FIND("epithelial",C366)),ISNUMBER(FIND("endothelial",C366)),ISNUMBER(FIND("neuron",C366)),ISNUMBER(FIND(" cells ",C366)),ISNUMBER(FIND("RBC",C366)),ISNUMBER(FIND("mitochond",C366)),ISNUMBER(FIND("adipocyte",C366)),ISNUMBER(FIND("osteo",C366)),ISNUMBER(FIND("keratin",C366)),ISNUMBER(FIND(" cell's ",C366)),ISNUMBER(FIND("eukary",C366)),ISNUMBER(FIND("sperm",C366)))</f>
        <v>1</v>
      </c>
      <c r="AD366" t="b">
        <f>OR(ISNUMBER(FIND("human",B366)),ISNUMBER(FIND("workers",B366)),ISNUMBER(FIND("workforces",B366)),ISNUMBER(FIND("occupational",B366)),ISNUMBER(FIND("Case report",B366)),ISNUMBER(FIND("Workplaces",B366)),ISNUMBER(FIND("worker",B366)))</f>
        <v>0</v>
      </c>
      <c r="AE366" t="b">
        <f>OR(ISNUMBER(FIND(" plant ",C366)),ISNUMBER(FIND("Plant ",C366)),ISNUMBER(FIND("tomato",C366)),ISNUMBER(FIND("plants",C366)),ISNUMBER(FIND("Plants",C366)),ISNUMBER(FIND("algae",C366)),ISNUMBER(FIND("lettuce",C366)),ISNUMBER(FIND("green gram sprouts ",C366)),ISNUMBER(FIND("Cucurbita pepo",C366)),ISNUMBER(FIND("bean ",C366)),ISNUMBER(FIND("chloroplast",C366)),ISNUMBER(FIND("chlorophyll",C366)),ISNUMBER(FIND("seedling",C366)),ISNUMBER(FIND("canola",C366)),ISNUMBER(FIND("shoot",C366)),ISNUMBER(FIND("photosynthes",C366)),ISNUMBER(FIND(" leaves ",C366)),,ISNUMBER(FIND("agriculture",C366)),ISNUMBER(FIND(" crops ",C366)))</f>
        <v>0</v>
      </c>
      <c r="AF366" t="b">
        <f>OR(ISNUMBER(FIND("bacteria",C366)),ISNUMBER(FIND("Bacteria",C366)),ISNUMBER(FIND("Bacterium",C366)),ISNUMBER(FIND("bacterium",C366)),ISNUMBER(FIND(" coli ",C366)))</f>
        <v>0</v>
      </c>
      <c r="AG366" t="b">
        <f>OR(ISNUMBER(FIND("fungi",C366)),ISNUMBER(FIND("Fungi",C366)),ISNUMBER(FIND("fungus",C366)),ISNUMBER(FIND("Fungus",C366)),ISNUMBER(FIND("mushroom",C366)),ISNUMBER(FIND("Mushroom",C366)),ISNUMBER(FIND(" mold ",C366)))</f>
        <v>0</v>
      </c>
      <c r="AH366" t="b">
        <f>OR(ISNUMBER(FIND("Pig ",C366)),ISNUMBER(FIND("pig ",C366)),ISNUMBER(FIND("Pigs ",C366)),ISNUMBER(FIND("pigs ",C366)))</f>
        <v>0</v>
      </c>
      <c r="AI366" t="b">
        <f>OR(ISNUMBER(FIND(" C. elegans",C366)),ISNUMBER(FIND("Caenorhabditis elegans",C366)),ISNUMBER(FIND("earthworms",C366)),ISNUMBER(FIND(" Ficopomatus enigmaticus",C366)),ISNUMBER(FIND("larva",C366)),ISNUMBER(FIND("Lumbriculus variegatus",C366)),ISNUMBER(FIND("nematode",C366)))</f>
        <v>0</v>
      </c>
      <c r="AJ366" t="b">
        <f>NOT(OR(AA366,AB366,AC366,AD366,AE366,AF366,AG366,AH366,AI366))</f>
        <v>0</v>
      </c>
      <c r="AL366" t="b">
        <f>OR(AA366,AB366,AD366,AE366,AF366,AG366,AH366,AI366)</f>
        <v>1</v>
      </c>
      <c r="AM366" t="b">
        <f>IF(Table1[[#This Row],[In vivo?]],IF(Table1[[#This Row],[Cell]],FALSE,TRUE),FALSE)</f>
        <v>0</v>
      </c>
      <c r="AN366" t="b">
        <f>AND(AC366,AL366)</f>
        <v>1</v>
      </c>
      <c r="AO366" t="b">
        <f>IF(Table1[[#This Row],[Cell]],IF(Table1[[#This Row],[In vivo?]],FALSE,TRUE),FALSE)</f>
        <v>0</v>
      </c>
      <c r="AP366" t="b">
        <f>NOT(OR(Table1[[#This Row],[In vivo?]],Table1[[#This Row],[Only in Cell]]))</f>
        <v>0</v>
      </c>
      <c r="AQ366" t="b">
        <f>IF(OR(Table1[[#This Row],[Rodents]],Table1[[#This Row],[Human]],Table1[[#This Row],[Pig]]),OR(ISNUMBER(FIND("pulmonary",C366)),ISNUMBER(FIND("lung",C366))),"NA")</f>
        <v>1</v>
      </c>
      <c r="AR366" t="b">
        <f>IF(OR(Table1[[#This Row],[Rodents]],Table1[[#This Row],[Human]],Table1[[#This Row],[Pig]]),OR(ISNUMBER(FIND("skin",C366)),ISNUMBER(FIND("dermal",C366))),"NA")</f>
        <v>0</v>
      </c>
      <c r="AS366" t="b">
        <f>IF(OR(Table1[[#This Row],[Rodents]],Table1[[#This Row],[Human]],Table1[[#This Row],[Pig]]),OR(ISNUMBER(FIND("liver",C366)),ISNUMBER(FIND("hepat",C366))),"NA")</f>
        <v>0</v>
      </c>
      <c r="AT366" t="b">
        <f>IF(OR(Table1[[#This Row],[Rodents]],Table1[[#This Row],[Human]],Table1[[#This Row],[Pig]]),OR(ISNUMBER(FIND("kidney",C366)),ISNUMBER(FIND("neph",C366))),"NA")</f>
        <v>0</v>
      </c>
      <c r="AU366" t="b">
        <f>IF(OR(Table1[[#This Row],[Rodents]],Table1[[#This Row],[Human]],Table1[[#This Row],[Pig]]),OR(ISNUMBER(FIND("brain",C366)),ISNUMBER(FIND("neur",C366)),ISNUMBER(FIND("nerv",C366))),"NA")</f>
        <v>0</v>
      </c>
      <c r="AV366" t="b">
        <f>IF(OR(Table1[[#This Row],[Rodents]],Table1[[#This Row],[Human]],Table1[[#This Row],[Pig]]),OR(ISNUMBER(FIND("heart",C366)),ISNUMBER(FIND("cardi",C366))),"NA")</f>
        <v>0</v>
      </c>
      <c r="AW366" t="b">
        <f>IF(OR(Table1[[#This Row],[Rodents]],Table1[[#This Row],[Human]],Table1[[#This Row],[Pig]]),OR(ISNUMBER(FIND("gastro",C366)),ISNUMBER(FIND("intesti",C366)),ISNUMBER(FIND("stomach",C366))),"NA")</f>
        <v>0</v>
      </c>
      <c r="AX366" t="b">
        <f>IF(OR(Table1[[#This Row],[Rodents]],Table1[[#This Row],[Human]],Table1[[#This Row],[Pig]]),NOT(OR(AQ366,AR366,AS366,AT366,AU366,AV366,AW366)),"NA")</f>
        <v>0</v>
      </c>
      <c r="AY366" t="b">
        <f>OR(ISNUMBER(FIND("SWCNT",C366)),ISNUMBER(FIND("SWNT",C366)),ISNUMBER(FIND("single-wall",C366)),ISNUMBER(FIND("single wall",C366)),ISNUMBER(FIND("Single wall",C366)),ISNUMBER(FIND("Single-wall",C366)),ISNUMBER(FIND("SWCNT",B366)),ISNUMBER(FIND("SWNT",B366)),ISNUMBER(FIND("single-wall",B366)),ISNUMBER(FIND("single wall",B366)),ISNUMBER(FIND("Single-wall",B366)),ISNUMBER(FIND("Single wall",B366)))</f>
        <v>1</v>
      </c>
      <c r="AZ366" t="b">
        <f>OR(ISNUMBER(FIND("MWCNT",C366)),ISNUMBER(FIND("MWNT",C366)),ISNUMBER(FIND("multi-wall",C366)),ISNUMBER(FIND("multi wall",C366)),ISNUMBER(FIND("multiwall",C366)),ISNUMBER(FIND("Multi-wall",C366)),ISNUMBER(FIND("Multi wall",C366)),ISNUMBER(FIND("Multiwall",C366)),ISNUMBER(FIND("MWCNT",B366)),ISNUMBER(FIND("MWNT",B366)),ISNUMBER(FIND("multi-wall",B366)),ISNUMBER(FIND("multi wall",B366)),ISNUMBER(FIND("multiwall",B366)),ISNUMBER(FIND("Multi-wall",B366)),ISNUMBER(FIND("Multi wall",B366)),ISNUMBER(FIND("Multiwall",B366)),ISNUMBER(FIND("Double-wall",B366)),ISNUMBER(FIND("Double wall",B366)),ISNUMBER(FIND("Doublewall",B366)),ISNUMBER(FIND("double-wall",B366)),ISNUMBER(FIND("double wall",B366)),ISNUMBER(FIND("doublewall",B366)))</f>
        <v>0</v>
      </c>
      <c r="BA366" t="b">
        <f>AND(Table1[[#This Row],[SWCNT]],Table1[[#This Row],[MWCNT]])</f>
        <v>0</v>
      </c>
      <c r="BB366" t="b">
        <f>IF(Table1[[#This Row],[SWCNT]]=TRUE,FALSE,IF(Table1[[#This Row],[MWCNT]]=TRUE,FALSE,TRUE))</f>
        <v>0</v>
      </c>
      <c r="BC366" s="18"/>
    </row>
    <row r="367" spans="1:55" ht="259">
      <c r="A367" t="s">
        <v>4019</v>
      </c>
      <c r="B367" s="2" t="s">
        <v>4022</v>
      </c>
      <c r="C367" s="16" t="s">
        <v>4025</v>
      </c>
      <c r="D367" s="17" t="s">
        <v>403</v>
      </c>
      <c r="E367" s="2">
        <v>2013</v>
      </c>
      <c r="F367" t="b">
        <f>OR(ISNUMBER(FIND("cytotoxic",C367)),ISNUMBER(FIND("Cytotoxic",C367)),ISNUMBER(FIND("cellular toxicity",C367)),ISNUMBER(FIND("cell death",C367)),ISNUMBER(FIND("viable",C367)),ISNUMBER(FIND("phytotoxic",C367)),ISNUMBER(FIND("acute toxicity",C367)),ISNUMBER(FIND("MTT",C367)),ISNUMBER(FIND("survival",C367)),ISNUMBER(FIND("prolifer",C367)),ISNUMBER(FIND("apoptosis",C367)),ISNUMBER(FIND("neurotoxic",C367)),ISNUMBER(FIND("  lysis ",C367)),ISNUMBER(FIND("necrosis",C367)),ISNUMBER(FIND("cellular death",C367))*3,ISNUMBER(FIND("LDH",C367)),ISNUMBER(FIND("Acute toxicity",C367)))</f>
        <v>1</v>
      </c>
      <c r="G367" t="b">
        <f>OR(ISNUMBER(FIND("genotoxic",C367)),ISNUMBER(FIND("genotoxicity",C367)),ISNUMBER(FIND("DNA damage",C367)),ISNUMBER(FIND("DNA",C367)),ISNUMBER(FIND("RNA",C367)),ISNUMBER(FIND("mesothelioma",C367)),ISNUMBER(FIND("carcino",C367)),ISNUMBER(FIND("mutagen",C367)),ISNUMBER(FIND("genetic",C367)))</f>
        <v>0</v>
      </c>
      <c r="H367" t="b">
        <f>OR(ISNUMBER(FIND("inflammatory",C367)),ISNUMBER(FIND("inflamm",C367)))</f>
        <v>1</v>
      </c>
      <c r="I367" t="b">
        <f>OR(ISNUMBER(FIND("immune",C367)),ISNUMBER(FIND("immunological",C367)),ISNUMBER(FIND("interleuk",C367)),ISNUMBER(FIND("platelet activation",C367)),ISNUMBER(FIND("monocyte",C367)),ISNUMBER(FIND("leukocyte",C367)),ISNUMBER(FIND("cytokine",C367)),ISNUMBER(FIND("CD4",C367)),ISNUMBER(FIND("CD8",C367)),ISNUMBER(FIND("T-cell",C367)))</f>
        <v>1</v>
      </c>
      <c r="J367" t="b">
        <f>OR(ISNUMBER(FIND("reactive oxygen",C367)),ISNUMBER(FIND("ROS",C367)),ISNUMBER(FIND("free radical",C367)),ISNUMBER(FIND("oxidative stress",C367)),ISNUMBER(FIND("peroxid",C367)),ISNUMBER(FIND("oxidative",C367)),ISNUMBER(FIND("antioxid",C367)))</f>
        <v>0</v>
      </c>
      <c r="K367" t="b">
        <f>OR(ISNUMBER(FIND("autophag",C367)))</f>
        <v>0</v>
      </c>
      <c r="L367" t="b">
        <f>OR(ISNUMBER(FIND("morpholog",C367)))</f>
        <v>0</v>
      </c>
      <c r="M367" t="b">
        <f>OR(ISNUMBER(FIND("fibrosis",C367)),ISNUMBER(FIND("Fibrosis",C367)),ISNUMBER(FIND("fibrot",C367)))</f>
        <v>0</v>
      </c>
      <c r="N367" t="b">
        <f>OR(ISNUMBER(FIND("offspring",C367)),ISNUMBER(FIND("Parental",C367)),ISNUMBER(FIND("parental",C367)),ISNUMBER(FIND("germline",C367)),ISNUMBER(FIND("reproduc",C367)),ISNUMBER(FIND("embryo",C367)))</f>
        <v>0</v>
      </c>
      <c r="O367" t="b">
        <f>OR(ISNUMBER(FIND("metabol",C367)),ISNUMBER(FIND("Metabol",C367)),ISNUMBER(FIND("digest",C367)),ISNUMBER(FIND("mitochon",C367)))</f>
        <v>1</v>
      </c>
      <c r="P367" t="b">
        <f>OR(ISNUMBER(FIND("ecotox",C367)),ISNUMBER(FIND("Ecotox",B367)),ISNUMBER(FIND("ecotox",B367)),ISNUMBER(FIND("Ecotox",C367)))</f>
        <v>0</v>
      </c>
      <c r="Q367" t="b">
        <f>OR(ISNUMBER(FIND("Bioaccum",C367)),ISNUMBER(FIND("bioaccum",C367)),ISNUMBER(FIND("accum",C367)))</f>
        <v>0</v>
      </c>
      <c r="R367" t="b">
        <f>OR(ISNUMBER(FIND("Occupation",C367)),ISNUMBER(FIND("occupation",C367)),ISNUMBER(FIND("worker",C367)),ISNUMBER(FIND("workforce",C367)))</f>
        <v>0</v>
      </c>
      <c r="S367" t="b">
        <f>NOT(OR(F367,G367,H367,I367,J367,K367,L367,M367,N367,O367,P367,Q367,R367))</f>
        <v>0</v>
      </c>
      <c r="U367" t="b">
        <f>OR(Table1[[#This Row],[Inflammation]],Table1[[#This Row],[Immune]])</f>
        <v>1</v>
      </c>
      <c r="V367" t="str">
        <f>IF(OR(Table1[[#This Row],[Rodents]],Table1[[#This Row],[Human]],Table1[[#This Row],[Pig]]),OR(ISNUMBER(FIND("intratrach",C367)),ISNUMBER(FIND("nasal ",C367)),ISNUMBER(FIND("instill",C367))),"NA")</f>
        <v>NA</v>
      </c>
      <c r="W367" t="str">
        <f>IF(OR(Table1[[#This Row],[Rodents]],Table1[[#This Row],[Human]],Table1[[#This Row],[Pig]]),OR(ISNUMBER(FIND("dermal",C367)),ISNUMBER(FIND("skin ",C367))),"NA")</f>
        <v>NA</v>
      </c>
      <c r="X367" t="str">
        <f>IF(OR(Table1[[#This Row],[Rodents]],Table1[[#This Row],[Human]],Table1[[#This Row],[Pig]]),OR(ISNUMBER(FIND("injected",C367)),ISNUMBER(FIND("periton",C367)),ISNUMBER(FIND("intrascrot",C367))),"NA")</f>
        <v>NA</v>
      </c>
      <c r="Y367" t="str">
        <f>IF(OR(Table1[[#This Row],[Rodents]],Table1[[#This Row],[Human]],Table1[[#This Row],[Pig]]),NOT(OR(Table1[[#This Row],[Inhaled/Intratracheal/intranasal]],Table1[[#This Row],[Dermal]],Table1[[#This Row],[Injected]])),"NA")</f>
        <v>NA</v>
      </c>
      <c r="AA367" t="b">
        <f>OR(ISNUMBER(FIND("fish ",C367)),ISNUMBER(FIND("Fish ",C367)),ISNUMBER(FIND("aquatic",C367)),ISNUMBER(FIND("daphnids",C367)),ISNUMBER(FIND("Carcinus maenas",C367)),ISNUMBER(FIND("Daphnia",C367)),ISNUMBER(FIND("Ruditapes philippinarum",C367)),ISNUMBER(FIND("daphnia",C367)),ISNUMBER(FIND("marine",C367)),ISNUMBER(FIND("mussel",C367)),ISNUMBER(FIND("algae",C367)),ISNUMBER(FIND("Donax faba",C367)),ISNUMBER(FIND("estuarine",C367)),ISNUMBER(FIND("snail",C367)),ISNUMBER(FIND("Prorocentrum donghaiense",C367)) )</f>
        <v>0</v>
      </c>
      <c r="AB367" t="b">
        <f>OR(ISNUMBER(FIND(" rat ",C367)),ISNUMBER(FIND(" rats ",C367)),ISNUMBER(FIND(" Rats ",C367)),ISNUMBER(FIND(" Rat ",C367)),ISNUMBER(FIND(" rat.",C367)),ISNUMBER(FIND(" rats.",C367)),ISNUMBER(FIND("mouse",C367)),ISNUMBER(FIND("mice",C367)), ISNUMBER(FIND(" Mice",C367)))</f>
        <v>0</v>
      </c>
      <c r="AC367" t="b">
        <f>OR(ISNUMBER(FIND(" cell ",C367)),ISNUMBER(FIND("fibroblast",C367)),ISNUMBER(FIND("macrophage",C367)),ISNUMBER(FIND("epithelial",C367)),ISNUMBER(FIND("endothelial",C367)),ISNUMBER(FIND("neuron",C367)),ISNUMBER(FIND(" cells ",C367)),ISNUMBER(FIND("RBC",C367)),ISNUMBER(FIND("mitochond",C367)),ISNUMBER(FIND("adipocyte",C367)),ISNUMBER(FIND("osteo",C367)),ISNUMBER(FIND("keratin",C367)),ISNUMBER(FIND(" cell's ",C367)),ISNUMBER(FIND("eukary",C367)),ISNUMBER(FIND("sperm",C367)))</f>
        <v>1</v>
      </c>
      <c r="AD367" t="b">
        <f>OR(ISNUMBER(FIND("human",B367)),ISNUMBER(FIND("workers",B367)),ISNUMBER(FIND("workforces",B367)),ISNUMBER(FIND("occupational",B367)),ISNUMBER(FIND("Case report",B367)),ISNUMBER(FIND("Workplaces",B367)),ISNUMBER(FIND("worker",B367)))</f>
        <v>0</v>
      </c>
      <c r="AE367" t="b">
        <f>OR(ISNUMBER(FIND(" plant ",C367)),ISNUMBER(FIND("Plant ",C367)),ISNUMBER(FIND("tomato",C367)),ISNUMBER(FIND("plants",C367)),ISNUMBER(FIND("Plants",C367)),ISNUMBER(FIND("algae",C367)),ISNUMBER(FIND("lettuce",C367)),ISNUMBER(FIND("green gram sprouts ",C367)),ISNUMBER(FIND("Cucurbita pepo",C367)),ISNUMBER(FIND("bean ",C367)),ISNUMBER(FIND("chloroplast",C367)),ISNUMBER(FIND("chlorophyll",C367)),ISNUMBER(FIND("seedling",C367)),ISNUMBER(FIND("canola",C367)),ISNUMBER(FIND("shoot",C367)),ISNUMBER(FIND("photosynthes",C367)),ISNUMBER(FIND(" leaves ",C367)),,ISNUMBER(FIND("agriculture",C367)),ISNUMBER(FIND(" crops ",C367)))</f>
        <v>0</v>
      </c>
      <c r="AF367" t="b">
        <f>OR(ISNUMBER(FIND("bacteria",C367)),ISNUMBER(FIND("Bacteria",C367)),ISNUMBER(FIND("Bacterium",C367)),ISNUMBER(FIND("bacterium",C367)),ISNUMBER(FIND(" coli ",C367)))</f>
        <v>0</v>
      </c>
      <c r="AG367" t="b">
        <f>OR(ISNUMBER(FIND("fungi",C367)),ISNUMBER(FIND("Fungi",C367)),ISNUMBER(FIND("fungus",C367)),ISNUMBER(FIND("Fungus",C367)),ISNUMBER(FIND("mushroom",C367)),ISNUMBER(FIND("Mushroom",C367)),ISNUMBER(FIND(" mold ",C367)))</f>
        <v>0</v>
      </c>
      <c r="AH367" t="b">
        <f>OR(ISNUMBER(FIND("Pig ",C367)),ISNUMBER(FIND("pig ",C367)),ISNUMBER(FIND("Pigs ",C367)),ISNUMBER(FIND("pigs ",C367)))</f>
        <v>0</v>
      </c>
      <c r="AI367" t="b">
        <f>OR(ISNUMBER(FIND(" C. elegans",C367)),ISNUMBER(FIND("Caenorhabditis elegans",C367)),ISNUMBER(FIND("earthworms",C367)),ISNUMBER(FIND(" Ficopomatus enigmaticus",C367)),ISNUMBER(FIND("larva",C367)),ISNUMBER(FIND("Lumbriculus variegatus",C367)),ISNUMBER(FIND("nematode",C367)))</f>
        <v>0</v>
      </c>
      <c r="AJ367" t="b">
        <f>NOT(OR(AA367,AB367,AC367,AD367,AE367,AF367,AG367,AH367,AI367))</f>
        <v>0</v>
      </c>
      <c r="AL367" t="b">
        <f>OR(AA367,AB367,AD367,AE367,AF367,AG367,AH367,AI367)</f>
        <v>0</v>
      </c>
      <c r="AM367" t="b">
        <f>IF(Table1[[#This Row],[In vivo?]],IF(Table1[[#This Row],[Cell]],FALSE,TRUE),FALSE)</f>
        <v>0</v>
      </c>
      <c r="AN367" t="b">
        <f>AND(AC367,AL367)</f>
        <v>0</v>
      </c>
      <c r="AO367" t="b">
        <f>IF(Table1[[#This Row],[Cell]],IF(Table1[[#This Row],[In vivo?]],FALSE,TRUE),FALSE)</f>
        <v>1</v>
      </c>
      <c r="AP367" t="b">
        <f>NOT(OR(Table1[[#This Row],[In vivo?]],Table1[[#This Row],[Only in Cell]]))</f>
        <v>0</v>
      </c>
      <c r="AQ367" t="str">
        <f>IF(OR(Table1[[#This Row],[Rodents]],Table1[[#This Row],[Human]],Table1[[#This Row],[Pig]]),OR(ISNUMBER(FIND("pulmonary",C367)),ISNUMBER(FIND("lung",C367))),"NA")</f>
        <v>NA</v>
      </c>
      <c r="AR367" t="str">
        <f>IF(OR(Table1[[#This Row],[Rodents]],Table1[[#This Row],[Human]],Table1[[#This Row],[Pig]]),OR(ISNUMBER(FIND("skin",C367)),ISNUMBER(FIND("dermal",C367))),"NA")</f>
        <v>NA</v>
      </c>
      <c r="AS367" t="str">
        <f>IF(OR(Table1[[#This Row],[Rodents]],Table1[[#This Row],[Human]],Table1[[#This Row],[Pig]]),OR(ISNUMBER(FIND("liver",C367)),ISNUMBER(FIND("hepat",C367))),"NA")</f>
        <v>NA</v>
      </c>
      <c r="AT367" t="str">
        <f>IF(OR(Table1[[#This Row],[Rodents]],Table1[[#This Row],[Human]],Table1[[#This Row],[Pig]]),OR(ISNUMBER(FIND("kidney",C367)),ISNUMBER(FIND("neph",C367))),"NA")</f>
        <v>NA</v>
      </c>
      <c r="AU367" t="str">
        <f>IF(OR(Table1[[#This Row],[Rodents]],Table1[[#This Row],[Human]],Table1[[#This Row],[Pig]]),OR(ISNUMBER(FIND("brain",C367)),ISNUMBER(FIND("neur",C367)),ISNUMBER(FIND("nerv",C367))),"NA")</f>
        <v>NA</v>
      </c>
      <c r="AV367" t="str">
        <f>IF(OR(Table1[[#This Row],[Rodents]],Table1[[#This Row],[Human]],Table1[[#This Row],[Pig]]),OR(ISNUMBER(FIND("heart",C367)),ISNUMBER(FIND("cardi",C367))),"NA")</f>
        <v>NA</v>
      </c>
      <c r="AW367" t="str">
        <f>IF(OR(Table1[[#This Row],[Rodents]],Table1[[#This Row],[Human]],Table1[[#This Row],[Pig]]),OR(ISNUMBER(FIND("gastro",C367)),ISNUMBER(FIND("intesti",C367)),ISNUMBER(FIND("stomach",C367))),"NA")</f>
        <v>NA</v>
      </c>
      <c r="AX367" t="str">
        <f>IF(OR(Table1[[#This Row],[Rodents]],Table1[[#This Row],[Human]],Table1[[#This Row],[Pig]]),NOT(OR(AQ367,AR367,AS367,AT367,AU367,AV367,AW367)),"NA")</f>
        <v>NA</v>
      </c>
      <c r="AY367" t="b">
        <f>OR(ISNUMBER(FIND("SWCNT",C367)),ISNUMBER(FIND("SWNT",C367)),ISNUMBER(FIND("single-wall",C367)),ISNUMBER(FIND("single wall",C367)),ISNUMBER(FIND("Single wall",C367)),ISNUMBER(FIND("Single-wall",C367)),ISNUMBER(FIND("SWCNT",B367)),ISNUMBER(FIND("SWNT",B367)),ISNUMBER(FIND("single-wall",B367)),ISNUMBER(FIND("single wall",B367)),ISNUMBER(FIND("Single-wall",B367)),ISNUMBER(FIND("Single wall",B367)))</f>
        <v>1</v>
      </c>
      <c r="AZ367" t="b">
        <f>OR(ISNUMBER(FIND("MWCNT",C367)),ISNUMBER(FIND("MWNT",C367)),ISNUMBER(FIND("multi-wall",C367)),ISNUMBER(FIND("multi wall",C367)),ISNUMBER(FIND("multiwall",C367)),ISNUMBER(FIND("Multi-wall",C367)),ISNUMBER(FIND("Multi wall",C367)),ISNUMBER(FIND("Multiwall",C367)),ISNUMBER(FIND("MWCNT",B367)),ISNUMBER(FIND("MWNT",B367)),ISNUMBER(FIND("multi-wall",B367)),ISNUMBER(FIND("multi wall",B367)),ISNUMBER(FIND("multiwall",B367)),ISNUMBER(FIND("Multi-wall",B367)),ISNUMBER(FIND("Multi wall",B367)),ISNUMBER(FIND("Multiwall",B367)),ISNUMBER(FIND("Double-wall",B367)),ISNUMBER(FIND("Double wall",B367)),ISNUMBER(FIND("Doublewall",B367)),ISNUMBER(FIND("double-wall",B367)),ISNUMBER(FIND("double wall",B367)),ISNUMBER(FIND("doublewall",B367)))</f>
        <v>0</v>
      </c>
      <c r="BA367" t="b">
        <f>AND(Table1[[#This Row],[SWCNT]],Table1[[#This Row],[MWCNT]])</f>
        <v>0</v>
      </c>
      <c r="BB367" t="b">
        <f>IF(Table1[[#This Row],[SWCNT]]=TRUE,FALSE,IF(Table1[[#This Row],[MWCNT]]=TRUE,FALSE,TRUE))</f>
        <v>0</v>
      </c>
      <c r="BC367" s="18"/>
    </row>
    <row r="368" spans="1:55" ht="409.5">
      <c r="A368" t="s">
        <v>4020</v>
      </c>
      <c r="B368" s="2" t="s">
        <v>4023</v>
      </c>
      <c r="C368" s="16" t="s">
        <v>4026</v>
      </c>
      <c r="D368" s="17" t="s">
        <v>181</v>
      </c>
      <c r="E368" s="2">
        <v>2013</v>
      </c>
      <c r="F368" t="b">
        <f>OR(ISNUMBER(FIND("cytotoxic",C368)),ISNUMBER(FIND("Cytotoxic",C368)),ISNUMBER(FIND("cellular toxicity",C368)),ISNUMBER(FIND("cell death",C368)),ISNUMBER(FIND("viable",C368)),ISNUMBER(FIND("phytotoxic",C368)),ISNUMBER(FIND("acute toxicity",C368)),ISNUMBER(FIND("MTT",C368)),ISNUMBER(FIND("survival",C368)),ISNUMBER(FIND("prolifer",C368)),ISNUMBER(FIND("apoptosis",C368)),ISNUMBER(FIND("neurotoxic",C368)),ISNUMBER(FIND("  lysis ",C368)),ISNUMBER(FIND("necrosis",C368)),ISNUMBER(FIND("cellular death",C368))*3,ISNUMBER(FIND("LDH",C368)),ISNUMBER(FIND("Acute toxicity",C368)))</f>
        <v>1</v>
      </c>
      <c r="G368" t="b">
        <f>OR(ISNUMBER(FIND("genotoxic",C368)),ISNUMBER(FIND("genotoxicity",C368)),ISNUMBER(FIND("DNA damage",C368)),ISNUMBER(FIND("DNA",C368)),ISNUMBER(FIND("RNA",C368)),ISNUMBER(FIND("mesothelioma",C368)),ISNUMBER(FIND("carcino",C368)),ISNUMBER(FIND("mutagen",C368)),ISNUMBER(FIND("genetic",C368)))</f>
        <v>0</v>
      </c>
      <c r="H368" t="b">
        <f>OR(ISNUMBER(FIND("inflammatory",C368)),ISNUMBER(FIND("inflamm",C368)))</f>
        <v>1</v>
      </c>
      <c r="I368" t="b">
        <f>OR(ISNUMBER(FIND("immune",C368)),ISNUMBER(FIND("immunological",C368)),ISNUMBER(FIND("interleuk",C368)),ISNUMBER(FIND("platelet activation",C368)),ISNUMBER(FIND("monocyte",C368)),ISNUMBER(FIND("leukocyte",C368)),ISNUMBER(FIND("cytokine",C368)),ISNUMBER(FIND("CD4",C368)),ISNUMBER(FIND("CD8",C368)),ISNUMBER(FIND("T-cell",C368)))</f>
        <v>1</v>
      </c>
      <c r="J368" t="b">
        <f>OR(ISNUMBER(FIND("reactive oxygen",C368)),ISNUMBER(FIND("ROS",C368)),ISNUMBER(FIND("free radical",C368)),ISNUMBER(FIND("oxidative stress",C368)),ISNUMBER(FIND("peroxid",C368)),ISNUMBER(FIND("oxidative",C368)),ISNUMBER(FIND("antioxid",C368)))</f>
        <v>0</v>
      </c>
      <c r="K368" t="b">
        <f>OR(ISNUMBER(FIND("autophag",C368)))</f>
        <v>0</v>
      </c>
      <c r="L368" t="b">
        <f>OR(ISNUMBER(FIND("morpholog",C368)))</f>
        <v>1</v>
      </c>
      <c r="M368" t="b">
        <f>OR(ISNUMBER(FIND("fibrosis",C368)),ISNUMBER(FIND("Fibrosis",C368)),ISNUMBER(FIND("fibrot",C368)))</f>
        <v>1</v>
      </c>
      <c r="N368" t="b">
        <f>OR(ISNUMBER(FIND("offspring",C368)),ISNUMBER(FIND("Parental",C368)),ISNUMBER(FIND("parental",C368)),ISNUMBER(FIND("germline",C368)),ISNUMBER(FIND("reproduc",C368)),ISNUMBER(FIND("embryo",C368)))</f>
        <v>0</v>
      </c>
      <c r="O368" t="b">
        <f>OR(ISNUMBER(FIND("metabol",C368)),ISNUMBER(FIND("Metabol",C368)),ISNUMBER(FIND("digest",C368)),ISNUMBER(FIND("mitochon",C368)))</f>
        <v>0</v>
      </c>
      <c r="P368" t="b">
        <f>OR(ISNUMBER(FIND("ecotox",C368)),ISNUMBER(FIND("Ecotox",B368)),ISNUMBER(FIND("ecotox",B368)),ISNUMBER(FIND("Ecotox",C368)))</f>
        <v>0</v>
      </c>
      <c r="Q368" t="b">
        <f>OR(ISNUMBER(FIND("Bioaccum",C368)),ISNUMBER(FIND("bioaccum",C368)),ISNUMBER(FIND("accum",C368)))</f>
        <v>0</v>
      </c>
      <c r="R368" t="b">
        <f>OR(ISNUMBER(FIND("Occupation",C368)),ISNUMBER(FIND("occupation",C368)),ISNUMBER(FIND("worker",C368)),ISNUMBER(FIND("workforce",C368)))</f>
        <v>0</v>
      </c>
      <c r="S368" t="b">
        <f>NOT(OR(F368,G368,H368,I368,J368,K368,L368,M368,N368,O368,P368,Q368,R368))</f>
        <v>0</v>
      </c>
      <c r="U368" t="b">
        <f>OR(Table1[[#This Row],[Inflammation]],Table1[[#This Row],[Immune]])</f>
        <v>1</v>
      </c>
      <c r="V368" t="b">
        <f>IF(OR(Table1[[#This Row],[Rodents]],Table1[[#This Row],[Human]],Table1[[#This Row],[Pig]]),OR(ISNUMBER(FIND("intratrach",C368)),ISNUMBER(FIND("nasal ",C368)),ISNUMBER(FIND("instill",C368))),"NA")</f>
        <v>0</v>
      </c>
      <c r="W368" t="b">
        <f>IF(OR(Table1[[#This Row],[Rodents]],Table1[[#This Row],[Human]],Table1[[#This Row],[Pig]]),OR(ISNUMBER(FIND("dermal",C368)),ISNUMBER(FIND("skin ",C368))),"NA")</f>
        <v>0</v>
      </c>
      <c r="X368" t="b">
        <f>IF(OR(Table1[[#This Row],[Rodents]],Table1[[#This Row],[Human]],Table1[[#This Row],[Pig]]),OR(ISNUMBER(FIND("injected",C368)),ISNUMBER(FIND("periton",C368)),ISNUMBER(FIND("intrascrot",C368))),"NA")</f>
        <v>0</v>
      </c>
      <c r="Y368" t="b">
        <f>IF(OR(Table1[[#This Row],[Rodents]],Table1[[#This Row],[Human]],Table1[[#This Row],[Pig]]),NOT(OR(Table1[[#This Row],[Inhaled/Intratracheal/intranasal]],Table1[[#This Row],[Dermal]],Table1[[#This Row],[Injected]])),"NA")</f>
        <v>1</v>
      </c>
      <c r="AA368" t="b">
        <f>OR(ISNUMBER(FIND("fish ",C368)),ISNUMBER(FIND("Fish ",C368)),ISNUMBER(FIND("aquatic",C368)),ISNUMBER(FIND("daphnids",C368)),ISNUMBER(FIND("Carcinus maenas",C368)),ISNUMBER(FIND("Daphnia",C368)),ISNUMBER(FIND("Ruditapes philippinarum",C368)),ISNUMBER(FIND("daphnia",C368)),ISNUMBER(FIND("marine",C368)),ISNUMBER(FIND("mussel",C368)),ISNUMBER(FIND("algae",C368)),ISNUMBER(FIND("Donax faba",C368)),ISNUMBER(FIND("estuarine",C368)),ISNUMBER(FIND("snail",C368)),ISNUMBER(FIND("Prorocentrum donghaiense",C368)) )</f>
        <v>0</v>
      </c>
      <c r="AB368" t="b">
        <f>OR(ISNUMBER(FIND(" rat ",C368)),ISNUMBER(FIND(" rats ",C368)),ISNUMBER(FIND(" Rats ",C368)),ISNUMBER(FIND(" Rat ",C368)),ISNUMBER(FIND(" rat.",C368)),ISNUMBER(FIND(" rats.",C368)),ISNUMBER(FIND("mouse",C368)),ISNUMBER(FIND("mice",C368)), ISNUMBER(FIND(" Mice",C368)))</f>
        <v>1</v>
      </c>
      <c r="AC368" t="b">
        <f>OR(ISNUMBER(FIND(" cell ",C368)),ISNUMBER(FIND("fibroblast",C368)),ISNUMBER(FIND("macrophage",C368)),ISNUMBER(FIND("epithelial",C368)),ISNUMBER(FIND("endothelial",C368)),ISNUMBER(FIND("neuron",C368)),ISNUMBER(FIND(" cells ",C368)),ISNUMBER(FIND("RBC",C368)),ISNUMBER(FIND("mitochond",C368)),ISNUMBER(FIND("adipocyte",C368)),ISNUMBER(FIND("osteo",C368)),ISNUMBER(FIND("keratin",C368)),ISNUMBER(FIND(" cell's ",C368)),ISNUMBER(FIND("eukary",C368)),ISNUMBER(FIND("sperm",C368)))</f>
        <v>1</v>
      </c>
      <c r="AD368" t="b">
        <f>OR(ISNUMBER(FIND("human",B368)),ISNUMBER(FIND("workers",B368)),ISNUMBER(FIND("workforces",B368)),ISNUMBER(FIND("occupational",B368)),ISNUMBER(FIND("Case report",B368)),ISNUMBER(FIND("Workplaces",B368)),ISNUMBER(FIND("worker",B368)))</f>
        <v>0</v>
      </c>
      <c r="AE368" t="b">
        <f>OR(ISNUMBER(FIND(" plant ",C368)),ISNUMBER(FIND("Plant ",C368)),ISNUMBER(FIND("tomato",C368)),ISNUMBER(FIND("plants",C368)),ISNUMBER(FIND("Plants",C368)),ISNUMBER(FIND("algae",C368)),ISNUMBER(FIND("lettuce",C368)),ISNUMBER(FIND("green gram sprouts ",C368)),ISNUMBER(FIND("Cucurbita pepo",C368)),ISNUMBER(FIND("bean ",C368)),ISNUMBER(FIND("chloroplast",C368)),ISNUMBER(FIND("chlorophyll",C368)),ISNUMBER(FIND("seedling",C368)),ISNUMBER(FIND("canola",C368)),ISNUMBER(FIND("shoot",C368)),ISNUMBER(FIND("photosynthes",C368)),ISNUMBER(FIND(" leaves ",C368)),,ISNUMBER(FIND("agriculture",C368)),ISNUMBER(FIND(" crops ",C368)))</f>
        <v>0</v>
      </c>
      <c r="AF368" t="b">
        <f>OR(ISNUMBER(FIND("bacteria",C368)),ISNUMBER(FIND("Bacteria",C368)),ISNUMBER(FIND("Bacterium",C368)),ISNUMBER(FIND("bacterium",C368)),ISNUMBER(FIND(" coli ",C368)))</f>
        <v>0</v>
      </c>
      <c r="AG368" t="b">
        <f>OR(ISNUMBER(FIND("fungi",C368)),ISNUMBER(FIND("Fungi",C368)),ISNUMBER(FIND("fungus",C368)),ISNUMBER(FIND("Fungus",C368)),ISNUMBER(FIND("mushroom",C368)),ISNUMBER(FIND("Mushroom",C368)),ISNUMBER(FIND(" mold ",C368)))</f>
        <v>0</v>
      </c>
      <c r="AH368" t="b">
        <f>OR(ISNUMBER(FIND("Pig ",C368)),ISNUMBER(FIND("pig ",C368)),ISNUMBER(FIND("Pigs ",C368)),ISNUMBER(FIND("pigs ",C368)))</f>
        <v>0</v>
      </c>
      <c r="AI368" t="b">
        <f>OR(ISNUMBER(FIND(" C. elegans",C368)),ISNUMBER(FIND("Caenorhabditis elegans",C368)),ISNUMBER(FIND("earthworms",C368)),ISNUMBER(FIND(" Ficopomatus enigmaticus",C368)),ISNUMBER(FIND("larva",C368)),ISNUMBER(FIND("Lumbriculus variegatus",C368)),ISNUMBER(FIND("nematode",C368)))</f>
        <v>0</v>
      </c>
      <c r="AJ368" t="b">
        <f>NOT(OR(AA368,AB368,AC368,AD368,AE368,AF368,AG368,AH368,AI368))</f>
        <v>0</v>
      </c>
      <c r="AL368" t="b">
        <f>OR(AA368,AB368,AD368,AE368,AF368,AG368,AH368,AI368)</f>
        <v>1</v>
      </c>
      <c r="AM368" t="b">
        <f>IF(Table1[[#This Row],[In vivo?]],IF(Table1[[#This Row],[Cell]],FALSE,TRUE),FALSE)</f>
        <v>0</v>
      </c>
      <c r="AN368" t="b">
        <f>AND(AC368,AL368)</f>
        <v>1</v>
      </c>
      <c r="AO368" t="b">
        <f>IF(Table1[[#This Row],[Cell]],IF(Table1[[#This Row],[In vivo?]],FALSE,TRUE),FALSE)</f>
        <v>0</v>
      </c>
      <c r="AP368" t="b">
        <f>NOT(OR(Table1[[#This Row],[In vivo?]],Table1[[#This Row],[Only in Cell]]))</f>
        <v>0</v>
      </c>
      <c r="AQ368" t="b">
        <f>IF(OR(Table1[[#This Row],[Rodents]],Table1[[#This Row],[Human]],Table1[[#This Row],[Pig]]),OR(ISNUMBER(FIND("pulmonary",C368)),ISNUMBER(FIND("lung",C368))),"NA")</f>
        <v>1</v>
      </c>
      <c r="AR368" t="b">
        <f>IF(OR(Table1[[#This Row],[Rodents]],Table1[[#This Row],[Human]],Table1[[#This Row],[Pig]]),OR(ISNUMBER(FIND("skin",C368)),ISNUMBER(FIND("dermal",C368))),"NA")</f>
        <v>0</v>
      </c>
      <c r="AS368" t="b">
        <f>IF(OR(Table1[[#This Row],[Rodents]],Table1[[#This Row],[Human]],Table1[[#This Row],[Pig]]),OR(ISNUMBER(FIND("liver",C368)),ISNUMBER(FIND("hepat",C368))),"NA")</f>
        <v>1</v>
      </c>
      <c r="AT368" t="b">
        <f>IF(OR(Table1[[#This Row],[Rodents]],Table1[[#This Row],[Human]],Table1[[#This Row],[Pig]]),OR(ISNUMBER(FIND("kidney",C368)),ISNUMBER(FIND("neph",C368))),"NA")</f>
        <v>0</v>
      </c>
      <c r="AU368" t="b">
        <f>IF(OR(Table1[[#This Row],[Rodents]],Table1[[#This Row],[Human]],Table1[[#This Row],[Pig]]),OR(ISNUMBER(FIND("brain",C368)),ISNUMBER(FIND("neur",C368)),ISNUMBER(FIND("nerv",C368))),"NA")</f>
        <v>0</v>
      </c>
      <c r="AV368" t="b">
        <f>IF(OR(Table1[[#This Row],[Rodents]],Table1[[#This Row],[Human]],Table1[[#This Row],[Pig]]),OR(ISNUMBER(FIND("heart",C368)),ISNUMBER(FIND("cardi",C368))),"NA")</f>
        <v>0</v>
      </c>
      <c r="AW368" t="b">
        <f>IF(OR(Table1[[#This Row],[Rodents]],Table1[[#This Row],[Human]],Table1[[#This Row],[Pig]]),OR(ISNUMBER(FIND("gastro",C368)),ISNUMBER(FIND("intesti",C368)),ISNUMBER(FIND("stomach",C368))),"NA")</f>
        <v>0</v>
      </c>
      <c r="AX368" t="b">
        <f>IF(OR(Table1[[#This Row],[Rodents]],Table1[[#This Row],[Human]],Table1[[#This Row],[Pig]]),NOT(OR(AQ368,AR368,AS368,AT368,AU368,AV368,AW368)),"NA")</f>
        <v>0</v>
      </c>
      <c r="AY368" t="b">
        <f>OR(ISNUMBER(FIND("SWCNT",C368)),ISNUMBER(FIND("SWNT",C368)),ISNUMBER(FIND("single-wall",C368)),ISNUMBER(FIND("single wall",C368)),ISNUMBER(FIND("Single wall",C368)),ISNUMBER(FIND("Single-wall",C368)),ISNUMBER(FIND("SWCNT",B368)),ISNUMBER(FIND("SWNT",B368)),ISNUMBER(FIND("single-wall",B368)),ISNUMBER(FIND("single wall",B368)),ISNUMBER(FIND("Single-wall",B368)),ISNUMBER(FIND("Single wall",B368)))</f>
        <v>0</v>
      </c>
      <c r="AZ368" t="b">
        <f>OR(ISNUMBER(FIND("MWCNT",C368)),ISNUMBER(FIND("MWNT",C368)),ISNUMBER(FIND("multi-wall",C368)),ISNUMBER(FIND("multi wall",C368)),ISNUMBER(FIND("multiwall",C368)),ISNUMBER(FIND("Multi-wall",C368)),ISNUMBER(FIND("Multi wall",C368)),ISNUMBER(FIND("Multiwall",C368)),ISNUMBER(FIND("MWCNT",B368)),ISNUMBER(FIND("MWNT",B368)),ISNUMBER(FIND("multi-wall",B368)),ISNUMBER(FIND("multi wall",B368)),ISNUMBER(FIND("multiwall",B368)),ISNUMBER(FIND("Multi-wall",B368)),ISNUMBER(FIND("Multi wall",B368)),ISNUMBER(FIND("Multiwall",B368)),ISNUMBER(FIND("Double-wall",B368)),ISNUMBER(FIND("Double wall",B368)),ISNUMBER(FIND("Doublewall",B368)),ISNUMBER(FIND("double-wall",B368)),ISNUMBER(FIND("double wall",B368)),ISNUMBER(FIND("doublewall",B368)))</f>
        <v>1</v>
      </c>
      <c r="BA368" t="b">
        <f>AND(Table1[[#This Row],[SWCNT]],Table1[[#This Row],[MWCNT]])</f>
        <v>0</v>
      </c>
      <c r="BB368" t="b">
        <f>IF(Table1[[#This Row],[SWCNT]]=TRUE,FALSE,IF(Table1[[#This Row],[MWCNT]]=TRUE,FALSE,TRUE))</f>
        <v>0</v>
      </c>
      <c r="BC368" s="18"/>
    </row>
    <row r="369" spans="1:55" ht="240.5">
      <c r="A369" t="s">
        <v>4021</v>
      </c>
      <c r="B369" s="2" t="s">
        <v>4024</v>
      </c>
      <c r="C369" s="16" t="s">
        <v>4027</v>
      </c>
      <c r="D369" s="17" t="s">
        <v>838</v>
      </c>
      <c r="E369" s="2">
        <v>2013</v>
      </c>
      <c r="F369" t="b">
        <f>OR(ISNUMBER(FIND("cytotoxic",C369)),ISNUMBER(FIND("Cytotoxic",C369)),ISNUMBER(FIND("cellular toxicity",C369)),ISNUMBER(FIND("cell death",C369)),ISNUMBER(FIND("viable",C369)),ISNUMBER(FIND("phytotoxic",C369)),ISNUMBER(FIND("acute toxicity",C369)),ISNUMBER(FIND("MTT",C369)),ISNUMBER(FIND("survival",C369)),ISNUMBER(FIND("prolifer",C369)),ISNUMBER(FIND("apoptosis",C369)),ISNUMBER(FIND("neurotoxic",C369)),ISNUMBER(FIND("  lysis ",C369)),ISNUMBER(FIND("necrosis",C369)),ISNUMBER(FIND("cellular death",C369))*3,ISNUMBER(FIND("LDH",C369)),ISNUMBER(FIND("Acute toxicity",C369)))</f>
        <v>0</v>
      </c>
      <c r="G369" t="b">
        <f>OR(ISNUMBER(FIND("genotoxic",C369)),ISNUMBER(FIND("genotoxicity",C369)),ISNUMBER(FIND("DNA damage",C369)),ISNUMBER(FIND("DNA",C369)),ISNUMBER(FIND("RNA",C369)),ISNUMBER(FIND("mesothelioma",C369)),ISNUMBER(FIND("carcino",C369)),ISNUMBER(FIND("mutagen",C369)),ISNUMBER(FIND("genetic",C369)))</f>
        <v>0</v>
      </c>
      <c r="H369" t="b">
        <f>OR(ISNUMBER(FIND("inflammatory",C369)),ISNUMBER(FIND("inflamm",C369)))</f>
        <v>1</v>
      </c>
      <c r="I369" t="b">
        <f>OR(ISNUMBER(FIND("immune",C369)),ISNUMBER(FIND("immunological",C369)),ISNUMBER(FIND("interleuk",C369)),ISNUMBER(FIND("platelet activation",C369)),ISNUMBER(FIND("monocyte",C369)),ISNUMBER(FIND("leukocyte",C369)),ISNUMBER(FIND("cytokine",C369)),ISNUMBER(FIND("CD4",C369)),ISNUMBER(FIND("CD8",C369)),ISNUMBER(FIND("T-cell",C369)))</f>
        <v>0</v>
      </c>
      <c r="J369" t="b">
        <f>OR(ISNUMBER(FIND("reactive oxygen",C369)),ISNUMBER(FIND("ROS",C369)),ISNUMBER(FIND("free radical",C369)),ISNUMBER(FIND("oxidative stress",C369)),ISNUMBER(FIND("peroxid",C369)),ISNUMBER(FIND("oxidative",C369)),ISNUMBER(FIND("antioxid",C369)))</f>
        <v>0</v>
      </c>
      <c r="K369" t="b">
        <f>OR(ISNUMBER(FIND("autophag",C369)))</f>
        <v>0</v>
      </c>
      <c r="L369" t="b">
        <f>OR(ISNUMBER(FIND("morpholog",C369)))</f>
        <v>0</v>
      </c>
      <c r="M369" t="b">
        <f>OR(ISNUMBER(FIND("fibrosis",C369)),ISNUMBER(FIND("Fibrosis",C369)),ISNUMBER(FIND("fibrot",C369)))</f>
        <v>0</v>
      </c>
      <c r="N369" t="b">
        <f>OR(ISNUMBER(FIND("offspring",C369)),ISNUMBER(FIND("Parental",C369)),ISNUMBER(FIND("parental",C369)),ISNUMBER(FIND("germline",C369)),ISNUMBER(FIND("reproduc",C369)),ISNUMBER(FIND("embryo",C369)))</f>
        <v>0</v>
      </c>
      <c r="O369" t="b">
        <f>OR(ISNUMBER(FIND("metabol",C369)),ISNUMBER(FIND("Metabol",C369)),ISNUMBER(FIND("digest",C369)),ISNUMBER(FIND("mitochon",C369)))</f>
        <v>0</v>
      </c>
      <c r="P369" t="b">
        <f>OR(ISNUMBER(FIND("ecotox",C369)),ISNUMBER(FIND("Ecotox",B369)),ISNUMBER(FIND("ecotox",B369)),ISNUMBER(FIND("Ecotox",C369)))</f>
        <v>0</v>
      </c>
      <c r="Q369" t="b">
        <f>OR(ISNUMBER(FIND("Bioaccum",C369)),ISNUMBER(FIND("bioaccum",C369)),ISNUMBER(FIND("accum",C369)))</f>
        <v>0</v>
      </c>
      <c r="R369" t="b">
        <f>OR(ISNUMBER(FIND("Occupation",C369)),ISNUMBER(FIND("occupation",C369)),ISNUMBER(FIND("worker",C369)),ISNUMBER(FIND("workforce",C369)))</f>
        <v>0</v>
      </c>
      <c r="S369" t="b">
        <f>NOT(OR(F369,G369,H369,I369,J369,K369,L369,M369,N369,O369,P369,Q369,R369))</f>
        <v>0</v>
      </c>
      <c r="U369" t="b">
        <f>OR(Table1[[#This Row],[Inflammation]],Table1[[#This Row],[Immune]])</f>
        <v>1</v>
      </c>
      <c r="V369" t="b">
        <f>IF(OR(Table1[[#This Row],[Rodents]],Table1[[#This Row],[Human]],Table1[[#This Row],[Pig]]),OR(ISNUMBER(FIND("intratrach",C369)),ISNUMBER(FIND("nasal ",C369)),ISNUMBER(FIND("instill",C369))),"NA")</f>
        <v>1</v>
      </c>
      <c r="W369" t="b">
        <f>IF(OR(Table1[[#This Row],[Rodents]],Table1[[#This Row],[Human]],Table1[[#This Row],[Pig]]),OR(ISNUMBER(FIND("dermal",C369)),ISNUMBER(FIND("skin ",C369))),"NA")</f>
        <v>0</v>
      </c>
      <c r="X369" t="b">
        <f>IF(OR(Table1[[#This Row],[Rodents]],Table1[[#This Row],[Human]],Table1[[#This Row],[Pig]]),OR(ISNUMBER(FIND("injected",C369)),ISNUMBER(FIND("periton",C369)),ISNUMBER(FIND("intrascrot",C369))),"NA")</f>
        <v>0</v>
      </c>
      <c r="Y369" t="b">
        <f>IF(OR(Table1[[#This Row],[Rodents]],Table1[[#This Row],[Human]],Table1[[#This Row],[Pig]]),NOT(OR(Table1[[#This Row],[Inhaled/Intratracheal/intranasal]],Table1[[#This Row],[Dermal]],Table1[[#This Row],[Injected]])),"NA")</f>
        <v>0</v>
      </c>
      <c r="AA369" t="b">
        <f>OR(ISNUMBER(FIND("fish ",C369)),ISNUMBER(FIND("Fish ",C369)),ISNUMBER(FIND("aquatic",C369)),ISNUMBER(FIND("daphnids",C369)),ISNUMBER(FIND("Carcinus maenas",C369)),ISNUMBER(FIND("Daphnia",C369)),ISNUMBER(FIND("Ruditapes philippinarum",C369)),ISNUMBER(FIND("daphnia",C369)),ISNUMBER(FIND("marine",C369)),ISNUMBER(FIND("mussel",C369)),ISNUMBER(FIND("algae",C369)),ISNUMBER(FIND("Donax faba",C369)),ISNUMBER(FIND("estuarine",C369)),ISNUMBER(FIND("snail",C369)),ISNUMBER(FIND("Prorocentrum donghaiense",C369)) )</f>
        <v>0</v>
      </c>
      <c r="AB369" t="b">
        <f>OR(ISNUMBER(FIND(" rat ",C369)),ISNUMBER(FIND(" rats ",C369)),ISNUMBER(FIND(" Rats ",C369)),ISNUMBER(FIND(" Rat ",C369)),ISNUMBER(FIND(" rat.",C369)),ISNUMBER(FIND(" rats.",C369)),ISNUMBER(FIND("mouse",C369)),ISNUMBER(FIND("mice",C369)), ISNUMBER(FIND(" Mice",C369)))</f>
        <v>1</v>
      </c>
      <c r="AC369" t="b">
        <f>OR(ISNUMBER(FIND(" cell ",C369)),ISNUMBER(FIND("fibroblast",C369)),ISNUMBER(FIND("macrophage",C369)),ISNUMBER(FIND("epithelial",C369)),ISNUMBER(FIND("endothelial",C369)),ISNUMBER(FIND("neuron",C369)),ISNUMBER(FIND(" cells ",C369)),ISNUMBER(FIND("RBC",C369)),ISNUMBER(FIND("mitochond",C369)),ISNUMBER(FIND("adipocyte",C369)),ISNUMBER(FIND("osteo",C369)),ISNUMBER(FIND("keratin",C369)),ISNUMBER(FIND(" cell's ",C369)),ISNUMBER(FIND("eukary",C369)),ISNUMBER(FIND("sperm",C369)))</f>
        <v>1</v>
      </c>
      <c r="AD369" t="b">
        <f>OR(ISNUMBER(FIND("human",B369)),ISNUMBER(FIND("workers",B369)),ISNUMBER(FIND("workforces",B369)),ISNUMBER(FIND("occupational",B369)),ISNUMBER(FIND("Case report",B369)),ISNUMBER(FIND("Workplaces",B369)),ISNUMBER(FIND("worker",B369)))</f>
        <v>0</v>
      </c>
      <c r="AE369" t="b">
        <f>OR(ISNUMBER(FIND(" plant ",C369)),ISNUMBER(FIND("Plant ",C369)),ISNUMBER(FIND("tomato",C369)),ISNUMBER(FIND("plants",C369)),ISNUMBER(FIND("Plants",C369)),ISNUMBER(FIND("algae",C369)),ISNUMBER(FIND("lettuce",C369)),ISNUMBER(FIND("green gram sprouts ",C369)),ISNUMBER(FIND("Cucurbita pepo",C369)),ISNUMBER(FIND("bean ",C369)),ISNUMBER(FIND("chloroplast",C369)),ISNUMBER(FIND("chlorophyll",C369)),ISNUMBER(FIND("seedling",C369)),ISNUMBER(FIND("canola",C369)),ISNUMBER(FIND("shoot",C369)),ISNUMBER(FIND("photosynthes",C369)),ISNUMBER(FIND(" leaves ",C369)),,ISNUMBER(FIND("agriculture",C369)),ISNUMBER(FIND(" crops ",C369)))</f>
        <v>0</v>
      </c>
      <c r="AF369" t="b">
        <f>OR(ISNUMBER(FIND("bacteria",C369)),ISNUMBER(FIND("Bacteria",C369)),ISNUMBER(FIND("Bacterium",C369)),ISNUMBER(FIND("bacterium",C369)),ISNUMBER(FIND(" coli ",C369)))</f>
        <v>0</v>
      </c>
      <c r="AG369" t="b">
        <f>OR(ISNUMBER(FIND("fungi",C369)),ISNUMBER(FIND("Fungi",C369)),ISNUMBER(FIND("fungus",C369)),ISNUMBER(FIND("Fungus",C369)),ISNUMBER(FIND("mushroom",C369)),ISNUMBER(FIND("Mushroom",C369)),ISNUMBER(FIND(" mold ",C369)))</f>
        <v>0</v>
      </c>
      <c r="AH369" t="b">
        <f>OR(ISNUMBER(FIND("Pig ",C369)),ISNUMBER(FIND("pig ",C369)),ISNUMBER(FIND("Pigs ",C369)),ISNUMBER(FIND("pigs ",C369)))</f>
        <v>0</v>
      </c>
      <c r="AI369" t="b">
        <f>OR(ISNUMBER(FIND(" C. elegans",C369)),ISNUMBER(FIND("Caenorhabditis elegans",C369)),ISNUMBER(FIND("earthworms",C369)),ISNUMBER(FIND(" Ficopomatus enigmaticus",C369)),ISNUMBER(FIND("larva",C369)),ISNUMBER(FIND("Lumbriculus variegatus",C369)),ISNUMBER(FIND("nematode",C369)))</f>
        <v>0</v>
      </c>
      <c r="AJ369" t="b">
        <f>NOT(OR(AA369,AB369,AC369,AD369,AE369,AF369,AG369,AH369,AI369))</f>
        <v>0</v>
      </c>
      <c r="AL369" t="b">
        <f>OR(AA369,AB369,AD369,AE369,AF369,AG369,AH369,AI369)</f>
        <v>1</v>
      </c>
      <c r="AM369" t="b">
        <f>IF(Table1[[#This Row],[In vivo?]],IF(Table1[[#This Row],[Cell]],FALSE,TRUE),FALSE)</f>
        <v>0</v>
      </c>
      <c r="AN369" t="b">
        <f>AND(AC369,AL369)</f>
        <v>1</v>
      </c>
      <c r="AO369" t="b">
        <f>IF(Table1[[#This Row],[Cell]],IF(Table1[[#This Row],[In vivo?]],FALSE,TRUE),FALSE)</f>
        <v>0</v>
      </c>
      <c r="AP369" t="b">
        <f>NOT(OR(Table1[[#This Row],[In vivo?]],Table1[[#This Row],[Only in Cell]]))</f>
        <v>0</v>
      </c>
      <c r="AQ369" t="b">
        <f>IF(OR(Table1[[#This Row],[Rodents]],Table1[[#This Row],[Human]],Table1[[#This Row],[Pig]]),OR(ISNUMBER(FIND("pulmonary",C369)),ISNUMBER(FIND("lung",C369))),"NA")</f>
        <v>1</v>
      </c>
      <c r="AR369" t="b">
        <f>IF(OR(Table1[[#This Row],[Rodents]],Table1[[#This Row],[Human]],Table1[[#This Row],[Pig]]),OR(ISNUMBER(FIND("skin",C369)),ISNUMBER(FIND("dermal",C369))),"NA")</f>
        <v>0</v>
      </c>
      <c r="AS369" t="b">
        <f>IF(OR(Table1[[#This Row],[Rodents]],Table1[[#This Row],[Human]],Table1[[#This Row],[Pig]]),OR(ISNUMBER(FIND("liver",C369)),ISNUMBER(FIND("hepat",C369))),"NA")</f>
        <v>0</v>
      </c>
      <c r="AT369" t="b">
        <f>IF(OR(Table1[[#This Row],[Rodents]],Table1[[#This Row],[Human]],Table1[[#This Row],[Pig]]),OR(ISNUMBER(FIND("kidney",C369)),ISNUMBER(FIND("neph",C369))),"NA")</f>
        <v>0</v>
      </c>
      <c r="AU369" t="b">
        <f>IF(OR(Table1[[#This Row],[Rodents]],Table1[[#This Row],[Human]],Table1[[#This Row],[Pig]]),OR(ISNUMBER(FIND("brain",C369)),ISNUMBER(FIND("neur",C369)),ISNUMBER(FIND("nerv",C369))),"NA")</f>
        <v>0</v>
      </c>
      <c r="AV369" t="b">
        <f>IF(OR(Table1[[#This Row],[Rodents]],Table1[[#This Row],[Human]],Table1[[#This Row],[Pig]]),OR(ISNUMBER(FIND("heart",C369)),ISNUMBER(FIND("cardi",C369))),"NA")</f>
        <v>0</v>
      </c>
      <c r="AW369" t="b">
        <f>IF(OR(Table1[[#This Row],[Rodents]],Table1[[#This Row],[Human]],Table1[[#This Row],[Pig]]),OR(ISNUMBER(FIND("gastro",C369)),ISNUMBER(FIND("intesti",C369)),ISNUMBER(FIND("stomach",C369))),"NA")</f>
        <v>0</v>
      </c>
      <c r="AX369" t="b">
        <f>IF(OR(Table1[[#This Row],[Rodents]],Table1[[#This Row],[Human]],Table1[[#This Row],[Pig]]),NOT(OR(AQ369,AR369,AS369,AT369,AU369,AV369,AW369)),"NA")</f>
        <v>0</v>
      </c>
      <c r="AY369" t="b">
        <f>OR(ISNUMBER(FIND("SWCNT",C369)),ISNUMBER(FIND("SWNT",C369)),ISNUMBER(FIND("single-wall",C369)),ISNUMBER(FIND("single wall",C369)),ISNUMBER(FIND("Single wall",C369)),ISNUMBER(FIND("Single-wall",C369)),ISNUMBER(FIND("SWCNT",B369)),ISNUMBER(FIND("SWNT",B369)),ISNUMBER(FIND("single-wall",B369)),ISNUMBER(FIND("single wall",B369)),ISNUMBER(FIND("Single-wall",B369)),ISNUMBER(FIND("Single wall",B369)))</f>
        <v>0</v>
      </c>
      <c r="AZ369" t="b">
        <f>OR(ISNUMBER(FIND("MWCNT",C369)),ISNUMBER(FIND("MWNT",C369)),ISNUMBER(FIND("multi-wall",C369)),ISNUMBER(FIND("multi wall",C369)),ISNUMBER(FIND("multiwall",C369)),ISNUMBER(FIND("Multi-wall",C369)),ISNUMBER(FIND("Multi wall",C369)),ISNUMBER(FIND("Multiwall",C369)),ISNUMBER(FIND("MWCNT",B369)),ISNUMBER(FIND("MWNT",B369)),ISNUMBER(FIND("multi-wall",B369)),ISNUMBER(FIND("multi wall",B369)),ISNUMBER(FIND("multiwall",B369)),ISNUMBER(FIND("Multi-wall",B369)),ISNUMBER(FIND("Multi wall",B369)),ISNUMBER(FIND("Multiwall",B369)),ISNUMBER(FIND("Double-wall",B369)),ISNUMBER(FIND("Double wall",B369)),ISNUMBER(FIND("Doublewall",B369)),ISNUMBER(FIND("double-wall",B369)),ISNUMBER(FIND("double wall",B369)),ISNUMBER(FIND("doublewall",B369)))</f>
        <v>1</v>
      </c>
      <c r="BA369" t="b">
        <f>AND(Table1[[#This Row],[SWCNT]],Table1[[#This Row],[MWCNT]])</f>
        <v>0</v>
      </c>
      <c r="BB369" t="b">
        <f>IF(Table1[[#This Row],[SWCNT]]=TRUE,FALSE,IF(Table1[[#This Row],[MWCNT]]=TRUE,FALSE,TRUE))</f>
        <v>0</v>
      </c>
      <c r="BC369" s="18"/>
    </row>
    <row r="370" spans="1:55" ht="314.5">
      <c r="A370" t="s">
        <v>4047</v>
      </c>
      <c r="B370" s="2" t="s">
        <v>4048</v>
      </c>
      <c r="C370" s="16" t="s">
        <v>4049</v>
      </c>
      <c r="D370" s="17" t="s">
        <v>181</v>
      </c>
      <c r="E370" s="2">
        <v>2013</v>
      </c>
      <c r="F370" t="b">
        <f>OR(ISNUMBER(FIND("cytotoxic",C370)),ISNUMBER(FIND("Cytotoxic",C370)),ISNUMBER(FIND("cellular toxicity",C370)),ISNUMBER(FIND("cell death",C370)),ISNUMBER(FIND("viable",C370)),ISNUMBER(FIND("phytotoxic",C370)),ISNUMBER(FIND("acute toxicity",C370)),ISNUMBER(FIND("MTT",C370)),ISNUMBER(FIND("survival",C370)),ISNUMBER(FIND("prolifer",C370)),ISNUMBER(FIND("apoptosis",C370)),ISNUMBER(FIND("neurotoxic",C370)),ISNUMBER(FIND("  lysis ",C370)),ISNUMBER(FIND("necrosis",C370)),ISNUMBER(FIND("cellular death",C370))*3,ISNUMBER(FIND("LDH",C370)),ISNUMBER(FIND("Acute toxicity",C370)))</f>
        <v>0</v>
      </c>
      <c r="G370" t="b">
        <f>OR(ISNUMBER(FIND("genotoxic",C370)),ISNUMBER(FIND("genotoxicity",C370)),ISNUMBER(FIND("DNA damage",C370)),ISNUMBER(FIND("DNA",C370)),ISNUMBER(FIND("RNA",C370)),ISNUMBER(FIND("mesothelioma",C370)),ISNUMBER(FIND("carcino",C370)),ISNUMBER(FIND("mutagen",C370)),ISNUMBER(FIND("genetic",C370)))</f>
        <v>0</v>
      </c>
      <c r="H370" t="b">
        <f>OR(ISNUMBER(FIND("inflammatory",C370)),ISNUMBER(FIND("inflamm",C370)))</f>
        <v>1</v>
      </c>
      <c r="I370" t="b">
        <f>OR(ISNUMBER(FIND("immune",C370)),ISNUMBER(FIND("immunological",C370)),ISNUMBER(FIND("interleuk",C370)),ISNUMBER(FIND("platelet activation",C370)),ISNUMBER(FIND("monocyte",C370)),ISNUMBER(FIND("leukocyte",C370)),ISNUMBER(FIND("cytokine",C370)),ISNUMBER(FIND("CD4",C370)),ISNUMBER(FIND("CD8",C370)),ISNUMBER(FIND("T-cell",C370)))</f>
        <v>0</v>
      </c>
      <c r="J370" t="b">
        <f>OR(ISNUMBER(FIND("reactive oxygen",C370)),ISNUMBER(FIND("ROS",C370)),ISNUMBER(FIND("free radical",C370)),ISNUMBER(FIND("oxidative stress",C370)),ISNUMBER(FIND("peroxid",C370)),ISNUMBER(FIND("oxidative",C370)),ISNUMBER(FIND("antioxid",C370)))</f>
        <v>0</v>
      </c>
      <c r="K370" t="b">
        <f>OR(ISNUMBER(FIND("autophag",C370)))</f>
        <v>0</v>
      </c>
      <c r="L370" t="b">
        <f>OR(ISNUMBER(FIND("morpholog",C370)))</f>
        <v>0</v>
      </c>
      <c r="M370" t="b">
        <f>OR(ISNUMBER(FIND("fibrosis",C370)),ISNUMBER(FIND("Fibrosis",C370)),ISNUMBER(FIND("fibrot",C370)))</f>
        <v>0</v>
      </c>
      <c r="N370" t="b">
        <f>OR(ISNUMBER(FIND("offspring",C370)),ISNUMBER(FIND("Parental",C370)),ISNUMBER(FIND("parental",C370)),ISNUMBER(FIND("germline",C370)),ISNUMBER(FIND("reproduc",C370)),ISNUMBER(FIND("embryo",C370)))</f>
        <v>0</v>
      </c>
      <c r="O370" t="b">
        <f>OR(ISNUMBER(FIND("metabol",C370)),ISNUMBER(FIND("Metabol",C370)),ISNUMBER(FIND("digest",C370)),ISNUMBER(FIND("mitochon",C370)))</f>
        <v>0</v>
      </c>
      <c r="P370" t="b">
        <f>OR(ISNUMBER(FIND("ecotox",C370)),ISNUMBER(FIND("Ecotox",B370)),ISNUMBER(FIND("ecotox",B370)),ISNUMBER(FIND("Ecotox",C370)))</f>
        <v>0</v>
      </c>
      <c r="Q370" t="b">
        <f>OR(ISNUMBER(FIND("Bioaccum",C370)),ISNUMBER(FIND("bioaccum",C370)),ISNUMBER(FIND("accum",C370)))</f>
        <v>0</v>
      </c>
      <c r="R370" t="b">
        <f>OR(ISNUMBER(FIND("Occupation",C370)),ISNUMBER(FIND("occupation",C370)),ISNUMBER(FIND("worker",C370)),ISNUMBER(FIND("workforce",C370)))</f>
        <v>0</v>
      </c>
      <c r="S370" t="b">
        <f>NOT(OR(F370,G370,H370,I370,J370,K370,L370,M370,N370,O370,P370,Q370,R370))</f>
        <v>0</v>
      </c>
      <c r="U370" t="b">
        <f>OR(Table1[[#This Row],[Inflammation]],Table1[[#This Row],[Immune]])</f>
        <v>1</v>
      </c>
      <c r="V370" t="str">
        <f>IF(OR(Table1[[#This Row],[Rodents]],Table1[[#This Row],[Human]],Table1[[#This Row],[Pig]]),OR(ISNUMBER(FIND("intratrach",C370)),ISNUMBER(FIND("nasal ",C370)),ISNUMBER(FIND("instill",C370))),"NA")</f>
        <v>NA</v>
      </c>
      <c r="W370" t="str">
        <f>IF(OR(Table1[[#This Row],[Rodents]],Table1[[#This Row],[Human]],Table1[[#This Row],[Pig]]),OR(ISNUMBER(FIND("dermal",C370)),ISNUMBER(FIND("skin ",C370))),"NA")</f>
        <v>NA</v>
      </c>
      <c r="X370" t="str">
        <f>IF(OR(Table1[[#This Row],[Rodents]],Table1[[#This Row],[Human]],Table1[[#This Row],[Pig]]),OR(ISNUMBER(FIND("injected",C370)),ISNUMBER(FIND("periton",C370)),ISNUMBER(FIND("intrascrot",C370))),"NA")</f>
        <v>NA</v>
      </c>
      <c r="Y370" t="str">
        <f>IF(OR(Table1[[#This Row],[Rodents]],Table1[[#This Row],[Human]],Table1[[#This Row],[Pig]]),NOT(OR(Table1[[#This Row],[Inhaled/Intratracheal/intranasal]],Table1[[#This Row],[Dermal]],Table1[[#This Row],[Injected]])),"NA")</f>
        <v>NA</v>
      </c>
      <c r="AA370" t="b">
        <f>OR(ISNUMBER(FIND("fish ",C370)),ISNUMBER(FIND("Fish ",C370)),ISNUMBER(FIND("aquatic",C370)),ISNUMBER(FIND("daphnids",C370)),ISNUMBER(FIND("Carcinus maenas",C370)),ISNUMBER(FIND("Daphnia",C370)),ISNUMBER(FIND("Ruditapes philippinarum",C370)),ISNUMBER(FIND("daphnia",C370)),ISNUMBER(FIND("marine",C370)),ISNUMBER(FIND("mussel",C370)),ISNUMBER(FIND("algae",C370)),ISNUMBER(FIND("Donax faba",C370)),ISNUMBER(FIND("estuarine",C370)),ISNUMBER(FIND("snail",C370)),ISNUMBER(FIND("Prorocentrum donghaiense",C370)) )</f>
        <v>0</v>
      </c>
      <c r="AB370" t="b">
        <f>OR(ISNUMBER(FIND(" rat ",C370)),ISNUMBER(FIND(" rats ",C370)),ISNUMBER(FIND(" Rats ",C370)),ISNUMBER(FIND(" Rat ",C370)),ISNUMBER(FIND(" rat.",C370)),ISNUMBER(FIND(" rats.",C370)),ISNUMBER(FIND("mouse",C370)),ISNUMBER(FIND("mice",C370)), ISNUMBER(FIND(" Mice",C370)))</f>
        <v>0</v>
      </c>
      <c r="AC370" t="b">
        <f>OR(ISNUMBER(FIND(" cell ",C370)),ISNUMBER(FIND("fibroblast",C370)),ISNUMBER(FIND("macrophage",C370)),ISNUMBER(FIND("epithelial",C370)),ISNUMBER(FIND("endothelial",C370)),ISNUMBER(FIND("neuron",C370)),ISNUMBER(FIND(" cells ",C370)),ISNUMBER(FIND("RBC",C370)),ISNUMBER(FIND("mitochond",C370)),ISNUMBER(FIND("adipocyte",C370)),ISNUMBER(FIND("osteo",C370)),ISNUMBER(FIND("keratin",C370)),ISNUMBER(FIND(" cell's ",C370)),ISNUMBER(FIND("eukary",C370)),ISNUMBER(FIND("sperm",C370)))</f>
        <v>1</v>
      </c>
      <c r="AD370" t="b">
        <f>OR(ISNUMBER(FIND("human",B370)),ISNUMBER(FIND("workers",B370)),ISNUMBER(FIND("workforces",B370)),ISNUMBER(FIND("occupational",B370)),ISNUMBER(FIND("Case report",B370)),ISNUMBER(FIND("Workplaces",B370)),ISNUMBER(FIND("worker",B370)))</f>
        <v>0</v>
      </c>
      <c r="AE370" t="b">
        <f>OR(ISNUMBER(FIND(" plant ",C370)),ISNUMBER(FIND("Plant ",C370)),ISNUMBER(FIND("tomato",C370)),ISNUMBER(FIND("plants",C370)),ISNUMBER(FIND("Plants",C370)),ISNUMBER(FIND("algae",C370)),ISNUMBER(FIND("lettuce",C370)),ISNUMBER(FIND("green gram sprouts ",C370)),ISNUMBER(FIND("Cucurbita pepo",C370)),ISNUMBER(FIND("bean ",C370)),ISNUMBER(FIND("chloroplast",C370)),ISNUMBER(FIND("chlorophyll",C370)),ISNUMBER(FIND("seedling",C370)),ISNUMBER(FIND("canola",C370)),ISNUMBER(FIND("shoot",C370)),ISNUMBER(FIND("photosynthes",C370)),ISNUMBER(FIND(" leaves ",C370)),,ISNUMBER(FIND("agriculture",C370)),ISNUMBER(FIND(" crops ",C370)))</f>
        <v>0</v>
      </c>
      <c r="AF370" t="b">
        <f>OR(ISNUMBER(FIND("bacteria",C370)),ISNUMBER(FIND("Bacteria",C370)),ISNUMBER(FIND("Bacterium",C370)),ISNUMBER(FIND("bacterium",C370)),ISNUMBER(FIND(" coli ",C370)))</f>
        <v>0</v>
      </c>
      <c r="AG370" t="b">
        <f>OR(ISNUMBER(FIND("fungi",C370)),ISNUMBER(FIND("Fungi",C370)),ISNUMBER(FIND("fungus",C370)),ISNUMBER(FIND("Fungus",C370)),ISNUMBER(FIND("mushroom",C370)),ISNUMBER(FIND("Mushroom",C370)),ISNUMBER(FIND(" mold ",C370)))</f>
        <v>0</v>
      </c>
      <c r="AH370" t="b">
        <f>OR(ISNUMBER(FIND("Pig ",C370)),ISNUMBER(FIND("pig ",C370)),ISNUMBER(FIND("Pigs ",C370)),ISNUMBER(FIND("pigs ",C370)))</f>
        <v>0</v>
      </c>
      <c r="AI370" t="b">
        <f>OR(ISNUMBER(FIND(" C. elegans",C370)),ISNUMBER(FIND("Caenorhabditis elegans",C370)),ISNUMBER(FIND("earthworms",C370)),ISNUMBER(FIND(" Ficopomatus enigmaticus",C370)),ISNUMBER(FIND("larva",C370)),ISNUMBER(FIND("Lumbriculus variegatus",C370)),ISNUMBER(FIND("nematode",C370)))</f>
        <v>0</v>
      </c>
      <c r="AJ370" t="b">
        <f>NOT(OR(AA370,AB370,AC370,AD370,AE370,AF370,AG370,AH370,AI370))</f>
        <v>0</v>
      </c>
      <c r="AL370" t="b">
        <f>OR(AA370,AB370,AD370,AE370,AF370,AG370,AH370,AI370)</f>
        <v>0</v>
      </c>
      <c r="AM370" t="b">
        <f>IF(Table1[[#This Row],[In vivo?]],IF(Table1[[#This Row],[Cell]],FALSE,TRUE),FALSE)</f>
        <v>0</v>
      </c>
      <c r="AN370" t="b">
        <f>AND(AC370,AL370)</f>
        <v>0</v>
      </c>
      <c r="AO370" t="b">
        <f>IF(Table1[[#This Row],[Cell]],IF(Table1[[#This Row],[In vivo?]],FALSE,TRUE),FALSE)</f>
        <v>1</v>
      </c>
      <c r="AP370" t="b">
        <f>NOT(OR(Table1[[#This Row],[In vivo?]],Table1[[#This Row],[Only in Cell]]))</f>
        <v>0</v>
      </c>
      <c r="AQ370" t="str">
        <f>IF(OR(Table1[[#This Row],[Rodents]],Table1[[#This Row],[Human]],Table1[[#This Row],[Pig]]),OR(ISNUMBER(FIND("pulmonary",C370)),ISNUMBER(FIND("lung",C370))),"NA")</f>
        <v>NA</v>
      </c>
      <c r="AR370" t="str">
        <f>IF(OR(Table1[[#This Row],[Rodents]],Table1[[#This Row],[Human]],Table1[[#This Row],[Pig]]),OR(ISNUMBER(FIND("skin",C370)),ISNUMBER(FIND("dermal",C370))),"NA")</f>
        <v>NA</v>
      </c>
      <c r="AS370" t="str">
        <f>IF(OR(Table1[[#This Row],[Rodents]],Table1[[#This Row],[Human]],Table1[[#This Row],[Pig]]),OR(ISNUMBER(FIND("liver",C370)),ISNUMBER(FIND("hepat",C370))),"NA")</f>
        <v>NA</v>
      </c>
      <c r="AT370" t="str">
        <f>IF(OR(Table1[[#This Row],[Rodents]],Table1[[#This Row],[Human]],Table1[[#This Row],[Pig]]),OR(ISNUMBER(FIND("kidney",C370)),ISNUMBER(FIND("neph",C370))),"NA")</f>
        <v>NA</v>
      </c>
      <c r="AU370" t="str">
        <f>IF(OR(Table1[[#This Row],[Rodents]],Table1[[#This Row],[Human]],Table1[[#This Row],[Pig]]),OR(ISNUMBER(FIND("brain",C370)),ISNUMBER(FIND("neur",C370)),ISNUMBER(FIND("nerv",C370))),"NA")</f>
        <v>NA</v>
      </c>
      <c r="AV370" t="str">
        <f>IF(OR(Table1[[#This Row],[Rodents]],Table1[[#This Row],[Human]],Table1[[#This Row],[Pig]]),OR(ISNUMBER(FIND("heart",C370)),ISNUMBER(FIND("cardi",C370))),"NA")</f>
        <v>NA</v>
      </c>
      <c r="AW370" t="str">
        <f>IF(OR(Table1[[#This Row],[Rodents]],Table1[[#This Row],[Human]],Table1[[#This Row],[Pig]]),OR(ISNUMBER(FIND("gastro",C370)),ISNUMBER(FIND("intesti",C370)),ISNUMBER(FIND("stomach",C370))),"NA")</f>
        <v>NA</v>
      </c>
      <c r="AX370" t="str">
        <f>IF(OR(Table1[[#This Row],[Rodents]],Table1[[#This Row],[Human]],Table1[[#This Row],[Pig]]),NOT(OR(AQ370,AR370,AS370,AT370,AU370,AV370,AW370)),"NA")</f>
        <v>NA</v>
      </c>
      <c r="AY370" t="b">
        <f>OR(ISNUMBER(FIND("SWCNT",C370)),ISNUMBER(FIND("SWNT",C370)),ISNUMBER(FIND("single-wall",C370)),ISNUMBER(FIND("single wall",C370)),ISNUMBER(FIND("Single wall",C370)),ISNUMBER(FIND("Single-wall",C370)),ISNUMBER(FIND("SWCNT",B370)),ISNUMBER(FIND("SWNT",B370)),ISNUMBER(FIND("single-wall",B370)),ISNUMBER(FIND("single wall",B370)),ISNUMBER(FIND("Single-wall",B370)),ISNUMBER(FIND("Single wall",B370)))</f>
        <v>1</v>
      </c>
      <c r="AZ370" t="b">
        <f>OR(ISNUMBER(FIND("MWCNT",C370)),ISNUMBER(FIND("MWNT",C370)),ISNUMBER(FIND("multi-wall",C370)),ISNUMBER(FIND("multi wall",C370)),ISNUMBER(FIND("multiwall",C370)),ISNUMBER(FIND("Multi-wall",C370)),ISNUMBER(FIND("Multi wall",C370)),ISNUMBER(FIND("Multiwall",C370)),ISNUMBER(FIND("MWCNT",B370)),ISNUMBER(FIND("MWNT",B370)),ISNUMBER(FIND("multi-wall",B370)),ISNUMBER(FIND("multi wall",B370)),ISNUMBER(FIND("multiwall",B370)),ISNUMBER(FIND("Multi-wall",B370)),ISNUMBER(FIND("Multi wall",B370)),ISNUMBER(FIND("Multiwall",B370)),ISNUMBER(FIND("Double-wall",B370)),ISNUMBER(FIND("Double wall",B370)),ISNUMBER(FIND("Doublewall",B370)),ISNUMBER(FIND("double-wall",B370)),ISNUMBER(FIND("double wall",B370)),ISNUMBER(FIND("doublewall",B370)))</f>
        <v>0</v>
      </c>
      <c r="BA370" t="b">
        <f>AND(Table1[[#This Row],[SWCNT]],Table1[[#This Row],[MWCNT]])</f>
        <v>0</v>
      </c>
      <c r="BB370" t="b">
        <f>IF(Table1[[#This Row],[SWCNT]]=TRUE,FALSE,IF(Table1[[#This Row],[MWCNT]]=TRUE,FALSE,TRUE))</f>
        <v>0</v>
      </c>
      <c r="BC370" s="18"/>
    </row>
    <row r="371" spans="1:55" ht="166.5">
      <c r="A371" t="s">
        <v>4068</v>
      </c>
      <c r="B371" s="2" t="s">
        <v>4070</v>
      </c>
      <c r="C371" s="16" t="s">
        <v>4072</v>
      </c>
      <c r="D371" s="17" t="s">
        <v>4074</v>
      </c>
      <c r="E371" s="2">
        <v>2013</v>
      </c>
      <c r="F371" t="b">
        <f>OR(ISNUMBER(FIND("cytotoxic",C371)),ISNUMBER(FIND("Cytotoxic",C371)),ISNUMBER(FIND("cellular toxicity",C371)),ISNUMBER(FIND("cell death",C371)),ISNUMBER(FIND("viable",C371)),ISNUMBER(FIND("phytotoxic",C371)),ISNUMBER(FIND("acute toxicity",C371)),ISNUMBER(FIND("MTT",C371)),ISNUMBER(FIND("survival",C371)),ISNUMBER(FIND("prolifer",C371)),ISNUMBER(FIND("apoptosis",C371)),ISNUMBER(FIND("neurotoxic",C371)),ISNUMBER(FIND("  lysis ",C371)),ISNUMBER(FIND("necrosis",C371)),ISNUMBER(FIND("cellular death",C371))*3,ISNUMBER(FIND("LDH",C371)),ISNUMBER(FIND("Acute toxicity",C371)))</f>
        <v>0</v>
      </c>
      <c r="G371" t="b">
        <f>OR(ISNUMBER(FIND("genotoxic",C371)),ISNUMBER(FIND("genotoxicity",C371)),ISNUMBER(FIND("DNA damage",C371)),ISNUMBER(FIND("DNA",C371)),ISNUMBER(FIND("RNA",C371)),ISNUMBER(FIND("mesothelioma",C371)),ISNUMBER(FIND("carcino",C371)),ISNUMBER(FIND("mutagen",C371)),ISNUMBER(FIND("genetic",C371)))</f>
        <v>0</v>
      </c>
      <c r="H371" t="b">
        <f>OR(ISNUMBER(FIND("inflammatory",C371)),ISNUMBER(FIND("inflamm",C371)))</f>
        <v>1</v>
      </c>
      <c r="I371" t="b">
        <f>OR(ISNUMBER(FIND("immune",C371)),ISNUMBER(FIND("immunological",C371)),ISNUMBER(FIND("interleuk",C371)),ISNUMBER(FIND("platelet activation",C371)),ISNUMBER(FIND("monocyte",C371)),ISNUMBER(FIND("leukocyte",C371)),ISNUMBER(FIND("cytokine",C371)),ISNUMBER(FIND("CD4",C371)),ISNUMBER(FIND("CD8",C371)),ISNUMBER(FIND("T-cell",C371)))</f>
        <v>1</v>
      </c>
      <c r="J371" t="b">
        <f>OR(ISNUMBER(FIND("reactive oxygen",C371)),ISNUMBER(FIND("ROS",C371)),ISNUMBER(FIND("free radical",C371)),ISNUMBER(FIND("oxidative stress",C371)),ISNUMBER(FIND("peroxid",C371)),ISNUMBER(FIND("oxidative",C371)),ISNUMBER(FIND("antioxid",C371)))</f>
        <v>0</v>
      </c>
      <c r="K371" t="b">
        <f>OR(ISNUMBER(FIND("autophag",C371)))</f>
        <v>0</v>
      </c>
      <c r="L371" t="b">
        <f>OR(ISNUMBER(FIND("morpholog",C371)))</f>
        <v>0</v>
      </c>
      <c r="M371" t="b">
        <f>OR(ISNUMBER(FIND("fibrosis",C371)),ISNUMBER(FIND("Fibrosis",C371)),ISNUMBER(FIND("fibrot",C371)))</f>
        <v>0</v>
      </c>
      <c r="N371" t="b">
        <f>OR(ISNUMBER(FIND("offspring",C371)),ISNUMBER(FIND("Parental",C371)),ISNUMBER(FIND("parental",C371)),ISNUMBER(FIND("germline",C371)),ISNUMBER(FIND("reproduc",C371)),ISNUMBER(FIND("embryo",C371)))</f>
        <v>0</v>
      </c>
      <c r="O371" t="b">
        <f>OR(ISNUMBER(FIND("metabol",C371)),ISNUMBER(FIND("Metabol",C371)),ISNUMBER(FIND("digest",C371)),ISNUMBER(FIND("mitochon",C371)))</f>
        <v>0</v>
      </c>
      <c r="P371" t="b">
        <f>OR(ISNUMBER(FIND("ecotox",C371)),ISNUMBER(FIND("Ecotox",B371)),ISNUMBER(FIND("ecotox",B371)),ISNUMBER(FIND("Ecotox",C371)))</f>
        <v>0</v>
      </c>
      <c r="Q371" t="b">
        <f>OR(ISNUMBER(FIND("Bioaccum",C371)),ISNUMBER(FIND("bioaccum",C371)),ISNUMBER(FIND("accum",C371)))</f>
        <v>0</v>
      </c>
      <c r="R371" t="b">
        <f>OR(ISNUMBER(FIND("Occupation",C371)),ISNUMBER(FIND("occupation",C371)),ISNUMBER(FIND("worker",C371)),ISNUMBER(FIND("workforce",C371)))</f>
        <v>0</v>
      </c>
      <c r="S371" t="b">
        <f>NOT(OR(F371,G371,H371,I371,J371,K371,L371,M371,N371,O371,P371,Q371,R371))</f>
        <v>0</v>
      </c>
      <c r="U371" t="b">
        <f>OR(Table1[[#This Row],[Inflammation]],Table1[[#This Row],[Immune]])</f>
        <v>1</v>
      </c>
      <c r="V371" t="str">
        <f>IF(OR(Table1[[#This Row],[Rodents]],Table1[[#This Row],[Human]],Table1[[#This Row],[Pig]]),OR(ISNUMBER(FIND("intratrach",C371)),ISNUMBER(FIND("nasal ",C371)),ISNUMBER(FIND("instill",C371))),"NA")</f>
        <v>NA</v>
      </c>
      <c r="W371" t="str">
        <f>IF(OR(Table1[[#This Row],[Rodents]],Table1[[#This Row],[Human]],Table1[[#This Row],[Pig]]),OR(ISNUMBER(FIND("dermal",C371)),ISNUMBER(FIND("skin ",C371))),"NA")</f>
        <v>NA</v>
      </c>
      <c r="X371" t="str">
        <f>IF(OR(Table1[[#This Row],[Rodents]],Table1[[#This Row],[Human]],Table1[[#This Row],[Pig]]),OR(ISNUMBER(FIND("injected",C371)),ISNUMBER(FIND("periton",C371)),ISNUMBER(FIND("intrascrot",C371))),"NA")</f>
        <v>NA</v>
      </c>
      <c r="Y371" t="str">
        <f>IF(OR(Table1[[#This Row],[Rodents]],Table1[[#This Row],[Human]],Table1[[#This Row],[Pig]]),NOT(OR(Table1[[#This Row],[Inhaled/Intratracheal/intranasal]],Table1[[#This Row],[Dermal]],Table1[[#This Row],[Injected]])),"NA")</f>
        <v>NA</v>
      </c>
      <c r="AA371" t="b">
        <f>OR(ISNUMBER(FIND("fish ",C371)),ISNUMBER(FIND("Fish ",C371)),ISNUMBER(FIND("aquatic",C371)),ISNUMBER(FIND("daphnids",C371)),ISNUMBER(FIND("Carcinus maenas",C371)),ISNUMBER(FIND("Daphnia",C371)),ISNUMBER(FIND("Ruditapes philippinarum",C371)),ISNUMBER(FIND("daphnia",C371)),ISNUMBER(FIND("marine",C371)),ISNUMBER(FIND("mussel",C371)),ISNUMBER(FIND("algae",C371)),ISNUMBER(FIND("Donax faba",C371)),ISNUMBER(FIND("estuarine",C371)),ISNUMBER(FIND("snail",C371)),ISNUMBER(FIND("Prorocentrum donghaiense",C371)) )</f>
        <v>0</v>
      </c>
      <c r="AB371" t="b">
        <f>OR(ISNUMBER(FIND(" rat ",C371)),ISNUMBER(FIND(" rats ",C371)),ISNUMBER(FIND(" Rats ",C371)),ISNUMBER(FIND(" Rat ",C371)),ISNUMBER(FIND(" rat.",C371)),ISNUMBER(FIND(" rats.",C371)),ISNUMBER(FIND("mouse",C371)),ISNUMBER(FIND("mice",C371)), ISNUMBER(FIND(" Mice",C371)))</f>
        <v>0</v>
      </c>
      <c r="AC371" t="b">
        <f>OR(ISNUMBER(FIND(" cell ",C371)),ISNUMBER(FIND("fibroblast",C371)),ISNUMBER(FIND("macrophage",C371)),ISNUMBER(FIND("epithelial",C371)),ISNUMBER(FIND("endothelial",C371)),ISNUMBER(FIND("neuron",C371)),ISNUMBER(FIND(" cells ",C371)),ISNUMBER(FIND("RBC",C371)),ISNUMBER(FIND("mitochond",C371)),ISNUMBER(FIND("adipocyte",C371)),ISNUMBER(FIND("osteo",C371)),ISNUMBER(FIND("keratin",C371)),ISNUMBER(FIND(" cell's ",C371)),ISNUMBER(FIND("eukary",C371)),ISNUMBER(FIND("sperm",C371)))</f>
        <v>1</v>
      </c>
      <c r="AD371" t="b">
        <f>OR(ISNUMBER(FIND("human",B371)),ISNUMBER(FIND("workers",B371)),ISNUMBER(FIND("workforces",B371)),ISNUMBER(FIND("occupational",B371)),ISNUMBER(FIND("Case report",B371)),ISNUMBER(FIND("Workplaces",B371)),ISNUMBER(FIND("worker",B371)))</f>
        <v>0</v>
      </c>
      <c r="AE371" t="b">
        <f>OR(ISNUMBER(FIND(" plant ",C371)),ISNUMBER(FIND("Plant ",C371)),ISNUMBER(FIND("tomato",C371)),ISNUMBER(FIND("plants",C371)),ISNUMBER(FIND("Plants",C371)),ISNUMBER(FIND("algae",C371)),ISNUMBER(FIND("lettuce",C371)),ISNUMBER(FIND("green gram sprouts ",C371)),ISNUMBER(FIND("Cucurbita pepo",C371)),ISNUMBER(FIND("bean ",C371)),ISNUMBER(FIND("chloroplast",C371)),ISNUMBER(FIND("chlorophyll",C371)),ISNUMBER(FIND("seedling",C371)),ISNUMBER(FIND("canola",C371)),ISNUMBER(FIND("shoot",C371)),ISNUMBER(FIND("photosynthes",C371)),ISNUMBER(FIND(" leaves ",C371)),,ISNUMBER(FIND("agriculture",C371)),ISNUMBER(FIND(" crops ",C371)))</f>
        <v>0</v>
      </c>
      <c r="AF371" t="b">
        <f>OR(ISNUMBER(FIND("bacteria",C371)),ISNUMBER(FIND("Bacteria",C371)),ISNUMBER(FIND("Bacterium",C371)),ISNUMBER(FIND("bacterium",C371)),ISNUMBER(FIND(" coli ",C371)))</f>
        <v>0</v>
      </c>
      <c r="AG371" t="b">
        <f>OR(ISNUMBER(FIND("fungi",C371)),ISNUMBER(FIND("Fungi",C371)),ISNUMBER(FIND("fungus",C371)),ISNUMBER(FIND("Fungus",C371)),ISNUMBER(FIND("mushroom",C371)),ISNUMBER(FIND("Mushroom",C371)),ISNUMBER(FIND(" mold ",C371)))</f>
        <v>0</v>
      </c>
      <c r="AH371" t="b">
        <f>OR(ISNUMBER(FIND("Pig ",C371)),ISNUMBER(FIND("pig ",C371)),ISNUMBER(FIND("Pigs ",C371)),ISNUMBER(FIND("pigs ",C371)))</f>
        <v>0</v>
      </c>
      <c r="AI371" t="b">
        <f>OR(ISNUMBER(FIND(" C. elegans",C371)),ISNUMBER(FIND("Caenorhabditis elegans",C371)),ISNUMBER(FIND("earthworms",C371)),ISNUMBER(FIND(" Ficopomatus enigmaticus",C371)),ISNUMBER(FIND("larva",C371)),ISNUMBER(FIND("Lumbriculus variegatus",C371)),ISNUMBER(FIND("nematode",C371)))</f>
        <v>0</v>
      </c>
      <c r="AJ371" t="b">
        <f>NOT(OR(AA371,AB371,AC371,AD371,AE371,AF371,AG371,AH371,AI371))</f>
        <v>0</v>
      </c>
      <c r="AL371" t="b">
        <f>OR(AA371,AB371,AD371,AE371,AF371,AG371,AH371,AI371)</f>
        <v>0</v>
      </c>
      <c r="AM371" t="b">
        <f>IF(Table1[[#This Row],[In vivo?]],IF(Table1[[#This Row],[Cell]],FALSE,TRUE),FALSE)</f>
        <v>0</v>
      </c>
      <c r="AN371" t="b">
        <f>AND(AC371,AL371)</f>
        <v>0</v>
      </c>
      <c r="AO371" t="b">
        <f>IF(Table1[[#This Row],[Cell]],IF(Table1[[#This Row],[In vivo?]],FALSE,TRUE),FALSE)</f>
        <v>1</v>
      </c>
      <c r="AP371" t="b">
        <f>NOT(OR(Table1[[#This Row],[In vivo?]],Table1[[#This Row],[Only in Cell]]))</f>
        <v>0</v>
      </c>
      <c r="AQ371" t="str">
        <f>IF(OR(Table1[[#This Row],[Rodents]],Table1[[#This Row],[Human]],Table1[[#This Row],[Pig]]),OR(ISNUMBER(FIND("pulmonary",C371)),ISNUMBER(FIND("lung",C371))),"NA")</f>
        <v>NA</v>
      </c>
      <c r="AR371" t="str">
        <f>IF(OR(Table1[[#This Row],[Rodents]],Table1[[#This Row],[Human]],Table1[[#This Row],[Pig]]),OR(ISNUMBER(FIND("skin",C371)),ISNUMBER(FIND("dermal",C371))),"NA")</f>
        <v>NA</v>
      </c>
      <c r="AS371" t="str">
        <f>IF(OR(Table1[[#This Row],[Rodents]],Table1[[#This Row],[Human]],Table1[[#This Row],[Pig]]),OR(ISNUMBER(FIND("liver",C371)),ISNUMBER(FIND("hepat",C371))),"NA")</f>
        <v>NA</v>
      </c>
      <c r="AT371" t="str">
        <f>IF(OR(Table1[[#This Row],[Rodents]],Table1[[#This Row],[Human]],Table1[[#This Row],[Pig]]),OR(ISNUMBER(FIND("kidney",C371)),ISNUMBER(FIND("neph",C371))),"NA")</f>
        <v>NA</v>
      </c>
      <c r="AU371" t="str">
        <f>IF(OR(Table1[[#This Row],[Rodents]],Table1[[#This Row],[Human]],Table1[[#This Row],[Pig]]),OR(ISNUMBER(FIND("brain",C371)),ISNUMBER(FIND("neur",C371)),ISNUMBER(FIND("nerv",C371))),"NA")</f>
        <v>NA</v>
      </c>
      <c r="AV371" t="str">
        <f>IF(OR(Table1[[#This Row],[Rodents]],Table1[[#This Row],[Human]],Table1[[#This Row],[Pig]]),OR(ISNUMBER(FIND("heart",C371)),ISNUMBER(FIND("cardi",C371))),"NA")</f>
        <v>NA</v>
      </c>
      <c r="AW371" t="str">
        <f>IF(OR(Table1[[#This Row],[Rodents]],Table1[[#This Row],[Human]],Table1[[#This Row],[Pig]]),OR(ISNUMBER(FIND("gastro",C371)),ISNUMBER(FIND("intesti",C371)),ISNUMBER(FIND("stomach",C371))),"NA")</f>
        <v>NA</v>
      </c>
      <c r="AX371" t="str">
        <f>IF(OR(Table1[[#This Row],[Rodents]],Table1[[#This Row],[Human]],Table1[[#This Row],[Pig]]),NOT(OR(AQ371,AR371,AS371,AT371,AU371,AV371,AW371)),"NA")</f>
        <v>NA</v>
      </c>
      <c r="AY371" t="b">
        <f>OR(ISNUMBER(FIND("SWCNT",C371)),ISNUMBER(FIND("SWNT",C371)),ISNUMBER(FIND("single-wall",C371)),ISNUMBER(FIND("single wall",C371)),ISNUMBER(FIND("Single wall",C371)),ISNUMBER(FIND("Single-wall",C371)),ISNUMBER(FIND("SWCNT",B371)),ISNUMBER(FIND("SWNT",B371)),ISNUMBER(FIND("single-wall",B371)),ISNUMBER(FIND("single wall",B371)),ISNUMBER(FIND("Single-wall",B371)),ISNUMBER(FIND("Single wall",B371)))</f>
        <v>0</v>
      </c>
      <c r="AZ371" t="b">
        <f>OR(ISNUMBER(FIND("MWCNT",C371)),ISNUMBER(FIND("MWNT",C371)),ISNUMBER(FIND("multi-wall",C371)),ISNUMBER(FIND("multi wall",C371)),ISNUMBER(FIND("multiwall",C371)),ISNUMBER(FIND("Multi-wall",C371)),ISNUMBER(FIND("Multi wall",C371)),ISNUMBER(FIND("Multiwall",C371)),ISNUMBER(FIND("MWCNT",B371)),ISNUMBER(FIND("MWNT",B371)),ISNUMBER(FIND("multi-wall",B371)),ISNUMBER(FIND("multi wall",B371)),ISNUMBER(FIND("multiwall",B371)),ISNUMBER(FIND("Multi-wall",B371)),ISNUMBER(FIND("Multi wall",B371)),ISNUMBER(FIND("Multiwall",B371)),ISNUMBER(FIND("Double-wall",B371)),ISNUMBER(FIND("Double wall",B371)),ISNUMBER(FIND("Doublewall",B371)),ISNUMBER(FIND("double-wall",B371)),ISNUMBER(FIND("double wall",B371)),ISNUMBER(FIND("doublewall",B371)))</f>
        <v>1</v>
      </c>
      <c r="BA371" t="b">
        <f>AND(Table1[[#This Row],[SWCNT]],Table1[[#This Row],[MWCNT]])</f>
        <v>0</v>
      </c>
      <c r="BB371" t="b">
        <f>IF(Table1[[#This Row],[SWCNT]]=TRUE,FALSE,IF(Table1[[#This Row],[MWCNT]]=TRUE,FALSE,TRUE))</f>
        <v>0</v>
      </c>
      <c r="BC371" s="18"/>
    </row>
    <row r="372" spans="1:55" ht="277.5">
      <c r="A372" t="s">
        <v>4078</v>
      </c>
      <c r="B372" s="2" t="s">
        <v>4083</v>
      </c>
      <c r="C372" s="16" t="s">
        <v>4088</v>
      </c>
      <c r="D372" s="17" t="s">
        <v>282</v>
      </c>
      <c r="E372" s="2">
        <v>2013</v>
      </c>
      <c r="F372" t="b">
        <f>OR(ISNUMBER(FIND("cytotoxic",C372)),ISNUMBER(FIND("Cytotoxic",C372)),ISNUMBER(FIND("cellular toxicity",C372)),ISNUMBER(FIND("cell death",C372)),ISNUMBER(FIND("viable",C372)),ISNUMBER(FIND("phytotoxic",C372)),ISNUMBER(FIND("acute toxicity",C372)),ISNUMBER(FIND("MTT",C372)),ISNUMBER(FIND("survival",C372)),ISNUMBER(FIND("prolifer",C372)),ISNUMBER(FIND("apoptosis",C372)),ISNUMBER(FIND("neurotoxic",C372)),ISNUMBER(FIND("  lysis ",C372)),ISNUMBER(FIND("necrosis",C372)),ISNUMBER(FIND("cellular death",C372))*3,ISNUMBER(FIND("LDH",C372)),ISNUMBER(FIND("Acute toxicity",C372)))</f>
        <v>1</v>
      </c>
      <c r="G372" t="b">
        <f>OR(ISNUMBER(FIND("genotoxic",C372)),ISNUMBER(FIND("genotoxicity",C372)),ISNUMBER(FIND("DNA damage",C372)),ISNUMBER(FIND("DNA",C372)),ISNUMBER(FIND("RNA",C372)),ISNUMBER(FIND("mesothelioma",C372)),ISNUMBER(FIND("carcino",C372)),ISNUMBER(FIND("mutagen",C372)),ISNUMBER(FIND("genetic",C372)))</f>
        <v>0</v>
      </c>
      <c r="H372" t="b">
        <f>OR(ISNUMBER(FIND("inflammatory",C372)),ISNUMBER(FIND("inflamm",C372)))</f>
        <v>1</v>
      </c>
      <c r="I372" t="b">
        <f>OR(ISNUMBER(FIND("immune",C372)),ISNUMBER(FIND("immunological",C372)),ISNUMBER(FIND("interleuk",C372)),ISNUMBER(FIND("platelet activation",C372)),ISNUMBER(FIND("monocyte",C372)),ISNUMBER(FIND("leukocyte",C372)),ISNUMBER(FIND("cytokine",C372)),ISNUMBER(FIND("CD4",C372)),ISNUMBER(FIND("CD8",C372)),ISNUMBER(FIND("T-cell",C372)))</f>
        <v>1</v>
      </c>
      <c r="J372" t="b">
        <f>OR(ISNUMBER(FIND("reactive oxygen",C372)),ISNUMBER(FIND("ROS",C372)),ISNUMBER(FIND("free radical",C372)),ISNUMBER(FIND("oxidative stress",C372)),ISNUMBER(FIND("peroxid",C372)),ISNUMBER(FIND("oxidative",C372)),ISNUMBER(FIND("antioxid",C372)))</f>
        <v>0</v>
      </c>
      <c r="K372" t="b">
        <f>OR(ISNUMBER(FIND("autophag",C372)))</f>
        <v>0</v>
      </c>
      <c r="L372" t="b">
        <f>OR(ISNUMBER(FIND("morpholog",C372)))</f>
        <v>0</v>
      </c>
      <c r="M372" t="b">
        <f>OR(ISNUMBER(FIND("fibrosis",C372)),ISNUMBER(FIND("Fibrosis",C372)),ISNUMBER(FIND("fibrot",C372)))</f>
        <v>0</v>
      </c>
      <c r="N372" t="b">
        <f>OR(ISNUMBER(FIND("offspring",C372)),ISNUMBER(FIND("Parental",C372)),ISNUMBER(FIND("parental",C372)),ISNUMBER(FIND("germline",C372)),ISNUMBER(FIND("reproduc",C372)),ISNUMBER(FIND("embryo",C372)))</f>
        <v>0</v>
      </c>
      <c r="O372" t="b">
        <f>OR(ISNUMBER(FIND("metabol",C372)),ISNUMBER(FIND("Metabol",C372)),ISNUMBER(FIND("digest",C372)),ISNUMBER(FIND("mitochon",C372)))</f>
        <v>0</v>
      </c>
      <c r="P372" t="b">
        <f>OR(ISNUMBER(FIND("ecotox",C372)),ISNUMBER(FIND("Ecotox",B372)),ISNUMBER(FIND("ecotox",B372)),ISNUMBER(FIND("Ecotox",C372)))</f>
        <v>0</v>
      </c>
      <c r="Q372" t="b">
        <f>OR(ISNUMBER(FIND("Bioaccum",C372)),ISNUMBER(FIND("bioaccum",C372)),ISNUMBER(FIND("accum",C372)))</f>
        <v>0</v>
      </c>
      <c r="R372" t="b">
        <f>OR(ISNUMBER(FIND("Occupation",C372)),ISNUMBER(FIND("occupation",C372)),ISNUMBER(FIND("worker",C372)),ISNUMBER(FIND("workforce",C372)))</f>
        <v>0</v>
      </c>
      <c r="S372" t="b">
        <f>NOT(OR(F372,G372,H372,I372,J372,K372,L372,M372,N372,O372,P372,Q372,R372))</f>
        <v>0</v>
      </c>
      <c r="U372" t="b">
        <f>OR(Table1[[#This Row],[Inflammation]],Table1[[#This Row],[Immune]])</f>
        <v>1</v>
      </c>
      <c r="V372" t="str">
        <f>IF(OR(Table1[[#This Row],[Rodents]],Table1[[#This Row],[Human]],Table1[[#This Row],[Pig]]),OR(ISNUMBER(FIND("intratrach",C372)),ISNUMBER(FIND("nasal ",C372)),ISNUMBER(FIND("instill",C372))),"NA")</f>
        <v>NA</v>
      </c>
      <c r="W372" t="str">
        <f>IF(OR(Table1[[#This Row],[Rodents]],Table1[[#This Row],[Human]],Table1[[#This Row],[Pig]]),OR(ISNUMBER(FIND("dermal",C372)),ISNUMBER(FIND("skin ",C372))),"NA")</f>
        <v>NA</v>
      </c>
      <c r="X372" t="str">
        <f>IF(OR(Table1[[#This Row],[Rodents]],Table1[[#This Row],[Human]],Table1[[#This Row],[Pig]]),OR(ISNUMBER(FIND("injected",C372)),ISNUMBER(FIND("periton",C372)),ISNUMBER(FIND("intrascrot",C372))),"NA")</f>
        <v>NA</v>
      </c>
      <c r="Y372" t="str">
        <f>IF(OR(Table1[[#This Row],[Rodents]],Table1[[#This Row],[Human]],Table1[[#This Row],[Pig]]),NOT(OR(Table1[[#This Row],[Inhaled/Intratracheal/intranasal]],Table1[[#This Row],[Dermal]],Table1[[#This Row],[Injected]])),"NA")</f>
        <v>NA</v>
      </c>
      <c r="AA372" t="b">
        <f>OR(ISNUMBER(FIND("fish ",C372)),ISNUMBER(FIND("Fish ",C372)),ISNUMBER(FIND("aquatic",C372)),ISNUMBER(FIND("daphnids",C372)),ISNUMBER(FIND("Carcinus maenas",C372)),ISNUMBER(FIND("Daphnia",C372)),ISNUMBER(FIND("Ruditapes philippinarum",C372)),ISNUMBER(FIND("daphnia",C372)),ISNUMBER(FIND("marine",C372)),ISNUMBER(FIND("mussel",C372)),ISNUMBER(FIND("algae",C372)),ISNUMBER(FIND("Donax faba",C372)),ISNUMBER(FIND("estuarine",C372)),ISNUMBER(FIND("snail",C372)),ISNUMBER(FIND("Prorocentrum donghaiense",C372)) )</f>
        <v>0</v>
      </c>
      <c r="AB372" t="b">
        <f>OR(ISNUMBER(FIND(" rat ",C372)),ISNUMBER(FIND(" rats ",C372)),ISNUMBER(FIND(" Rats ",C372)),ISNUMBER(FIND(" Rat ",C372)),ISNUMBER(FIND(" rat.",C372)),ISNUMBER(FIND(" rats.",C372)),ISNUMBER(FIND("mouse",C372)),ISNUMBER(FIND("mice",C372)), ISNUMBER(FIND(" Mice",C372)))</f>
        <v>0</v>
      </c>
      <c r="AC372" t="b">
        <f>OR(ISNUMBER(FIND(" cell ",C372)),ISNUMBER(FIND("fibroblast",C372)),ISNUMBER(FIND("macrophage",C372)),ISNUMBER(FIND("epithelial",C372)),ISNUMBER(FIND("endothelial",C372)),ISNUMBER(FIND("neuron",C372)),ISNUMBER(FIND(" cells ",C372)),ISNUMBER(FIND("RBC",C372)),ISNUMBER(FIND("mitochond",C372)),ISNUMBER(FIND("adipocyte",C372)),ISNUMBER(FIND("osteo",C372)),ISNUMBER(FIND("keratin",C372)),ISNUMBER(FIND(" cell's ",C372)),ISNUMBER(FIND("eukary",C372)),ISNUMBER(FIND("sperm",C372)))</f>
        <v>1</v>
      </c>
      <c r="AD372" t="b">
        <v>0</v>
      </c>
      <c r="AE372" t="b">
        <f>OR(ISNUMBER(FIND(" plant ",C372)),ISNUMBER(FIND("Plant ",C372)),ISNUMBER(FIND("tomato",C372)),ISNUMBER(FIND("plants",C372)),ISNUMBER(FIND("Plants",C372)),ISNUMBER(FIND("algae",C372)),ISNUMBER(FIND("lettuce",C372)),ISNUMBER(FIND("green gram sprouts ",C372)),ISNUMBER(FIND("Cucurbita pepo",C372)),ISNUMBER(FIND("bean ",C372)),ISNUMBER(FIND("chloroplast",C372)),ISNUMBER(FIND("chlorophyll",C372)),ISNUMBER(FIND("seedling",C372)),ISNUMBER(FIND("canola",C372)),ISNUMBER(FIND("shoot",C372)),ISNUMBER(FIND("photosynthes",C372)),ISNUMBER(FIND(" leaves ",C372)),,ISNUMBER(FIND("agriculture",C372)),ISNUMBER(FIND(" crops ",C372)))</f>
        <v>0</v>
      </c>
      <c r="AF372" t="b">
        <f>OR(ISNUMBER(FIND("bacteria",C372)),ISNUMBER(FIND("Bacteria",C372)),ISNUMBER(FIND("Bacterium",C372)),ISNUMBER(FIND("bacterium",C372)),ISNUMBER(FIND(" coli ",C372)))</f>
        <v>0</v>
      </c>
      <c r="AG372" t="b">
        <f>OR(ISNUMBER(FIND("fungi",C372)),ISNUMBER(FIND("Fungi",C372)),ISNUMBER(FIND("fungus",C372)),ISNUMBER(FIND("Fungus",C372)),ISNUMBER(FIND("mushroom",C372)),ISNUMBER(FIND("Mushroom",C372)),ISNUMBER(FIND(" mold ",C372)))</f>
        <v>0</v>
      </c>
      <c r="AH372" t="b">
        <f>OR(ISNUMBER(FIND("Pig ",C372)),ISNUMBER(FIND("pig ",C372)),ISNUMBER(FIND("Pigs ",C372)),ISNUMBER(FIND("pigs ",C372)))</f>
        <v>0</v>
      </c>
      <c r="AI372" t="b">
        <f>OR(ISNUMBER(FIND(" C. elegans",C372)),ISNUMBER(FIND("Caenorhabditis elegans",C372)),ISNUMBER(FIND("earthworms",C372)),ISNUMBER(FIND(" Ficopomatus enigmaticus",C372)),ISNUMBER(FIND("larva",C372)),ISNUMBER(FIND("Lumbriculus variegatus",C372)),ISNUMBER(FIND("nematode",C372)))</f>
        <v>0</v>
      </c>
      <c r="AJ372" t="b">
        <f>NOT(OR(AA372,AB372,AC372,AD372,AE372,AF372,AG372,AH372,AI372))</f>
        <v>0</v>
      </c>
      <c r="AL372" t="b">
        <f>OR(AA372,AB372,AD372,AE372,AF372,AG372,AH372,AI372)</f>
        <v>0</v>
      </c>
      <c r="AM372" t="b">
        <f>IF(Table1[[#This Row],[In vivo?]],IF(Table1[[#This Row],[Cell]],FALSE,TRUE),FALSE)</f>
        <v>0</v>
      </c>
      <c r="AN372" t="b">
        <f>AND(AC372,AL372)</f>
        <v>0</v>
      </c>
      <c r="AO372" t="b">
        <f>IF(Table1[[#This Row],[Cell]],IF(Table1[[#This Row],[In vivo?]],FALSE,TRUE),FALSE)</f>
        <v>1</v>
      </c>
      <c r="AP372" t="b">
        <f>NOT(OR(Table1[[#This Row],[In vivo?]],Table1[[#This Row],[Only in Cell]]))</f>
        <v>0</v>
      </c>
      <c r="AQ372" t="str">
        <f>IF(OR(Table1[[#This Row],[Rodents]],Table1[[#This Row],[Human]],Table1[[#This Row],[Pig]]),OR(ISNUMBER(FIND("pulmonary",C372)),ISNUMBER(FIND("lung",C372))),"NA")</f>
        <v>NA</v>
      </c>
      <c r="AR372" t="str">
        <f>IF(OR(Table1[[#This Row],[Rodents]],Table1[[#This Row],[Human]],Table1[[#This Row],[Pig]]),OR(ISNUMBER(FIND("skin",C372)),ISNUMBER(FIND("dermal",C372))),"NA")</f>
        <v>NA</v>
      </c>
      <c r="AS372" t="str">
        <f>IF(OR(Table1[[#This Row],[Rodents]],Table1[[#This Row],[Human]],Table1[[#This Row],[Pig]]),OR(ISNUMBER(FIND("liver",C372)),ISNUMBER(FIND("hepat",C372))),"NA")</f>
        <v>NA</v>
      </c>
      <c r="AT372" t="str">
        <f>IF(OR(Table1[[#This Row],[Rodents]],Table1[[#This Row],[Human]],Table1[[#This Row],[Pig]]),OR(ISNUMBER(FIND("kidney",C372)),ISNUMBER(FIND("neph",C372))),"NA")</f>
        <v>NA</v>
      </c>
      <c r="AU372" t="str">
        <f>IF(OR(Table1[[#This Row],[Rodents]],Table1[[#This Row],[Human]],Table1[[#This Row],[Pig]]),OR(ISNUMBER(FIND("brain",C372)),ISNUMBER(FIND("neur",C372)),ISNUMBER(FIND("nerv",C372))),"NA")</f>
        <v>NA</v>
      </c>
      <c r="AV372" t="str">
        <f>IF(OR(Table1[[#This Row],[Rodents]],Table1[[#This Row],[Human]],Table1[[#This Row],[Pig]]),OR(ISNUMBER(FIND("heart",C372)),ISNUMBER(FIND("cardi",C372))),"NA")</f>
        <v>NA</v>
      </c>
      <c r="AW372" t="str">
        <f>IF(OR(Table1[[#This Row],[Rodents]],Table1[[#This Row],[Human]],Table1[[#This Row],[Pig]]),OR(ISNUMBER(FIND("gastro",C372)),ISNUMBER(FIND("intesti",C372)),ISNUMBER(FIND("stomach",C372))),"NA")</f>
        <v>NA</v>
      </c>
      <c r="AX372" t="str">
        <f>IF(OR(Table1[[#This Row],[Rodents]],Table1[[#This Row],[Human]],Table1[[#This Row],[Pig]]),NOT(OR(AQ372,AR372,AS372,AT372,AU372,AV372,AW372)),"NA")</f>
        <v>NA</v>
      </c>
      <c r="AY372" t="b">
        <f>OR(ISNUMBER(FIND("SWCNT",C372)),ISNUMBER(FIND("SWNT",C372)),ISNUMBER(FIND("single-wall",C372)),ISNUMBER(FIND("single wall",C372)),ISNUMBER(FIND("Single wall",C372)),ISNUMBER(FIND("Single-wall",C372)),ISNUMBER(FIND("SWCNT",B372)),ISNUMBER(FIND("SWNT",B372)),ISNUMBER(FIND("single-wall",B372)),ISNUMBER(FIND("single wall",B372)),ISNUMBER(FIND("Single-wall",B372)),ISNUMBER(FIND("Single wall",B372)))</f>
        <v>0</v>
      </c>
      <c r="AZ372" t="b">
        <f>OR(ISNUMBER(FIND("MWCNT",C372)),ISNUMBER(FIND("MWNT",C372)),ISNUMBER(FIND("multi-wall",C372)),ISNUMBER(FIND("multi wall",C372)),ISNUMBER(FIND("multiwall",C372)),ISNUMBER(FIND("Multi-wall",C372)),ISNUMBER(FIND("Multi wall",C372)),ISNUMBER(FIND("Multiwall",C372)),ISNUMBER(FIND("MWCNT",B372)),ISNUMBER(FIND("MWNT",B372)),ISNUMBER(FIND("multi-wall",B372)),ISNUMBER(FIND("multi wall",B372)),ISNUMBER(FIND("multiwall",B372)),ISNUMBER(FIND("Multi-wall",B372)),ISNUMBER(FIND("Multi wall",B372)),ISNUMBER(FIND("Multiwall",B372)),ISNUMBER(FIND("Double-wall",B372)),ISNUMBER(FIND("Double wall",B372)),ISNUMBER(FIND("Doublewall",B372)),ISNUMBER(FIND("double-wall",B372)),ISNUMBER(FIND("double wall",B372)),ISNUMBER(FIND("doublewall",B372)))</f>
        <v>1</v>
      </c>
      <c r="BA372" t="b">
        <f>AND(Table1[[#This Row],[SWCNT]],Table1[[#This Row],[MWCNT]])</f>
        <v>0</v>
      </c>
      <c r="BB372" t="b">
        <f>IF(Table1[[#This Row],[SWCNT]]=TRUE,FALSE,IF(Table1[[#This Row],[MWCNT]]=TRUE,FALSE,TRUE))</f>
        <v>0</v>
      </c>
      <c r="BC372" s="18"/>
    </row>
    <row r="373" spans="1:55" ht="185">
      <c r="A373" t="s">
        <v>4079</v>
      </c>
      <c r="B373" s="2" t="s">
        <v>4084</v>
      </c>
      <c r="C373" s="16" t="s">
        <v>4089</v>
      </c>
      <c r="D373" s="17" t="s">
        <v>403</v>
      </c>
      <c r="E373" s="2">
        <v>2013</v>
      </c>
      <c r="F373" t="b">
        <f>OR(ISNUMBER(FIND("cytotoxic",C373)),ISNUMBER(FIND("Cytotoxic",C373)),ISNUMBER(FIND("cellular toxicity",C373)),ISNUMBER(FIND("cell death",C373)),ISNUMBER(FIND("viable",C373)),ISNUMBER(FIND("phytotoxic",C373)),ISNUMBER(FIND("acute toxicity",C373)),ISNUMBER(FIND("MTT",C373)),ISNUMBER(FIND("survival",C373)),ISNUMBER(FIND("prolifer",C373)),ISNUMBER(FIND("apoptosis",C373)),ISNUMBER(FIND("neurotoxic",C373)),ISNUMBER(FIND("  lysis ",C373)),ISNUMBER(FIND("necrosis",C373)),ISNUMBER(FIND("cellular death",C373))*3,ISNUMBER(FIND("LDH",C373)),ISNUMBER(FIND("Acute toxicity",C373)))</f>
        <v>0</v>
      </c>
      <c r="G373" t="b">
        <f>OR(ISNUMBER(FIND("genotoxic",C373)),ISNUMBER(FIND("genotoxicity",C373)),ISNUMBER(FIND("DNA damage",C373)),ISNUMBER(FIND("DNA",C373)),ISNUMBER(FIND("RNA",C373)),ISNUMBER(FIND("mesothelioma",C373)),ISNUMBER(FIND("carcino",C373)),ISNUMBER(FIND("mutagen",C373)),ISNUMBER(FIND("genetic",C373)))</f>
        <v>1</v>
      </c>
      <c r="H373" t="b">
        <f>OR(ISNUMBER(FIND("inflammatory",C373)),ISNUMBER(FIND("inflamm",C373)))</f>
        <v>1</v>
      </c>
      <c r="I373" t="b">
        <f>OR(ISNUMBER(FIND("immune",C373)),ISNUMBER(FIND("immunological",C373)),ISNUMBER(FIND("interleuk",C373)),ISNUMBER(FIND("platelet activation",C373)),ISNUMBER(FIND("monocyte",C373)),ISNUMBER(FIND("leukocyte",C373)),ISNUMBER(FIND("cytokine",C373)),ISNUMBER(FIND("CD4",C373)),ISNUMBER(FIND("CD8",C373)),ISNUMBER(FIND("T-cell",C373)))</f>
        <v>0</v>
      </c>
      <c r="J373" t="b">
        <f>OR(ISNUMBER(FIND("reactive oxygen",C373)),ISNUMBER(FIND("ROS",C373)),ISNUMBER(FIND("free radical",C373)),ISNUMBER(FIND("oxidative stress",C373)),ISNUMBER(FIND("peroxid",C373)),ISNUMBER(FIND("oxidative",C373)),ISNUMBER(FIND("antioxid",C373)))</f>
        <v>1</v>
      </c>
      <c r="K373" t="b">
        <f>OR(ISNUMBER(FIND("autophag",C373)))</f>
        <v>0</v>
      </c>
      <c r="L373" t="b">
        <f>OR(ISNUMBER(FIND("morpholog",C373)))</f>
        <v>0</v>
      </c>
      <c r="M373" t="b">
        <f>OR(ISNUMBER(FIND("fibrosis",C373)),ISNUMBER(FIND("Fibrosis",C373)),ISNUMBER(FIND("fibrot",C373)))</f>
        <v>0</v>
      </c>
      <c r="N373" t="b">
        <f>OR(ISNUMBER(FIND("offspring",C373)),ISNUMBER(FIND("Parental",C373)),ISNUMBER(FIND("parental",C373)),ISNUMBER(FIND("germline",C373)),ISNUMBER(FIND("reproduc",C373)),ISNUMBER(FIND("embryo",C373)))</f>
        <v>0</v>
      </c>
      <c r="O373" t="b">
        <f>OR(ISNUMBER(FIND("metabol",C373)),ISNUMBER(FIND("Metabol",C373)),ISNUMBER(FIND("digest",C373)),ISNUMBER(FIND("mitochon",C373)))</f>
        <v>0</v>
      </c>
      <c r="P373" t="b">
        <f>OR(ISNUMBER(FIND("ecotox",C373)),ISNUMBER(FIND("Ecotox",B373)),ISNUMBER(FIND("ecotox",B373)),ISNUMBER(FIND("Ecotox",C373)))</f>
        <v>0</v>
      </c>
      <c r="Q373" t="b">
        <f>OR(ISNUMBER(FIND("Bioaccum",C373)),ISNUMBER(FIND("bioaccum",C373)),ISNUMBER(FIND("accum",C373)))</f>
        <v>0</v>
      </c>
      <c r="R373" t="b">
        <f>OR(ISNUMBER(FIND("Occupation",C373)),ISNUMBER(FIND("occupation",C373)),ISNUMBER(FIND("worker",C373)),ISNUMBER(FIND("workforce",C373)))</f>
        <v>0</v>
      </c>
      <c r="S373" t="b">
        <f>NOT(OR(F373,G373,H373,I373,J373,K373,L373,M373,N373,O373,P373,Q373,R373))</f>
        <v>0</v>
      </c>
      <c r="U373" t="b">
        <f>OR(Table1[[#This Row],[Inflammation]],Table1[[#This Row],[Immune]])</f>
        <v>1</v>
      </c>
      <c r="V373" t="b">
        <f>IF(OR(Table1[[#This Row],[Rodents]],Table1[[#This Row],[Human]],Table1[[#This Row],[Pig]]),OR(ISNUMBER(FIND("intratrach",C373)),ISNUMBER(FIND("nasal ",C373)),ISNUMBER(FIND("instill",C373))),"NA")</f>
        <v>1</v>
      </c>
      <c r="W373" t="b">
        <f>IF(OR(Table1[[#This Row],[Rodents]],Table1[[#This Row],[Human]],Table1[[#This Row],[Pig]]),OR(ISNUMBER(FIND("dermal",C373)),ISNUMBER(FIND("skin ",C373))),"NA")</f>
        <v>0</v>
      </c>
      <c r="X373" t="b">
        <f>IF(OR(Table1[[#This Row],[Rodents]],Table1[[#This Row],[Human]],Table1[[#This Row],[Pig]]),OR(ISNUMBER(FIND("injected",C373)),ISNUMBER(FIND("periton",C373)),ISNUMBER(FIND("intrascrot",C373))),"NA")</f>
        <v>0</v>
      </c>
      <c r="Y373" t="b">
        <f>IF(OR(Table1[[#This Row],[Rodents]],Table1[[#This Row],[Human]],Table1[[#This Row],[Pig]]),NOT(OR(Table1[[#This Row],[Inhaled/Intratracheal/intranasal]],Table1[[#This Row],[Dermal]],Table1[[#This Row],[Injected]])),"NA")</f>
        <v>0</v>
      </c>
      <c r="AA373" t="b">
        <f>OR(ISNUMBER(FIND("fish ",C373)),ISNUMBER(FIND("Fish ",C373)),ISNUMBER(FIND("aquatic",C373)),ISNUMBER(FIND("daphnids",C373)),ISNUMBER(FIND("Carcinus maenas",C373)),ISNUMBER(FIND("Daphnia",C373)),ISNUMBER(FIND("Ruditapes philippinarum",C373)),ISNUMBER(FIND("daphnia",C373)),ISNUMBER(FIND("marine",C373)),ISNUMBER(FIND("mussel",C373)),ISNUMBER(FIND("algae",C373)),ISNUMBER(FIND("Donax faba",C373)),ISNUMBER(FIND("estuarine",C373)),ISNUMBER(FIND("snail",C373)),ISNUMBER(FIND("Prorocentrum donghaiense",C373)) )</f>
        <v>0</v>
      </c>
      <c r="AB373" t="b">
        <f>OR(ISNUMBER(FIND(" rat ",C373)),ISNUMBER(FIND(" rats ",C373)),ISNUMBER(FIND(" Rats ",C373)),ISNUMBER(FIND(" Rat ",C373)),ISNUMBER(FIND(" rat.",C373)),ISNUMBER(FIND(" rats.",C373)),ISNUMBER(FIND("mouse",C373)),ISNUMBER(FIND("mice",C373)), ISNUMBER(FIND(" Mice",C373)))</f>
        <v>1</v>
      </c>
      <c r="AC373" t="b">
        <f>OR(ISNUMBER(FIND(" cell ",C373)),ISNUMBER(FIND("fibroblast",C373)),ISNUMBER(FIND("macrophage",C373)),ISNUMBER(FIND("epithelial",C373)),ISNUMBER(FIND("endothelial",C373)),ISNUMBER(FIND("neuron",C373)),ISNUMBER(FIND(" cells ",C373)),ISNUMBER(FIND("RBC",C373)),ISNUMBER(FIND("mitochond",C373)),ISNUMBER(FIND("adipocyte",C373)),ISNUMBER(FIND("osteo",C373)),ISNUMBER(FIND("keratin",C373)),ISNUMBER(FIND(" cell's ",C373)),ISNUMBER(FIND("eukary",C373)),ISNUMBER(FIND("sperm",C373)))</f>
        <v>1</v>
      </c>
      <c r="AD373" t="b">
        <f>OR(ISNUMBER(FIND("human",B373)),ISNUMBER(FIND("workers",B373)),ISNUMBER(FIND("workforces",B373)),ISNUMBER(FIND("occupational",B373)),ISNUMBER(FIND("Case report",B373)),ISNUMBER(FIND("Workplaces",B373)),ISNUMBER(FIND("worker",B373)))</f>
        <v>0</v>
      </c>
      <c r="AE373" t="b">
        <f>OR(ISNUMBER(FIND(" plant ",C373)),ISNUMBER(FIND("Plant ",C373)),ISNUMBER(FIND("tomato",C373)),ISNUMBER(FIND("plants",C373)),ISNUMBER(FIND("Plants",C373)),ISNUMBER(FIND("algae",C373)),ISNUMBER(FIND("lettuce",C373)),ISNUMBER(FIND("green gram sprouts ",C373)),ISNUMBER(FIND("Cucurbita pepo",C373)),ISNUMBER(FIND("bean ",C373)),ISNUMBER(FIND("chloroplast",C373)),ISNUMBER(FIND("chlorophyll",C373)),ISNUMBER(FIND("seedling",C373)),ISNUMBER(FIND("canola",C373)),ISNUMBER(FIND("shoot",C373)),ISNUMBER(FIND("photosynthes",C373)),ISNUMBER(FIND(" leaves ",C373)),,ISNUMBER(FIND("agriculture",C373)),ISNUMBER(FIND(" crops ",C373)))</f>
        <v>0</v>
      </c>
      <c r="AF373" t="b">
        <f>OR(ISNUMBER(FIND("bacteria",C373)),ISNUMBER(FIND("Bacteria",C373)),ISNUMBER(FIND("Bacterium",C373)),ISNUMBER(FIND("bacterium",C373)),ISNUMBER(FIND(" coli ",C373)))</f>
        <v>0</v>
      </c>
      <c r="AG373" t="b">
        <f>OR(ISNUMBER(FIND("fungi",C373)),ISNUMBER(FIND("Fungi",C373)),ISNUMBER(FIND("fungus",C373)),ISNUMBER(FIND("Fungus",C373)),ISNUMBER(FIND("mushroom",C373)),ISNUMBER(FIND("Mushroom",C373)),ISNUMBER(FIND(" mold ",C373)))</f>
        <v>0</v>
      </c>
      <c r="AH373" t="b">
        <f>OR(ISNUMBER(FIND("Pig ",C373)),ISNUMBER(FIND("pig ",C373)),ISNUMBER(FIND("Pigs ",C373)),ISNUMBER(FIND("pigs ",C373)))</f>
        <v>0</v>
      </c>
      <c r="AI373" t="b">
        <f>OR(ISNUMBER(FIND(" C. elegans",C373)),ISNUMBER(FIND("Caenorhabditis elegans",C373)),ISNUMBER(FIND("earthworms",C373)),ISNUMBER(FIND(" Ficopomatus enigmaticus",C373)),ISNUMBER(FIND("larva",C373)),ISNUMBER(FIND("Lumbriculus variegatus",C373)),ISNUMBER(FIND("nematode",C373)))</f>
        <v>0</v>
      </c>
      <c r="AJ373" t="b">
        <f>NOT(OR(AA373,AB373,AC373,AD373,AE373,AF373,AG373,AH373,AI373))</f>
        <v>0</v>
      </c>
      <c r="AL373" t="b">
        <f>OR(AA373,AB373,AD373,AE373,AF373,AG373,AH373,AI373)</f>
        <v>1</v>
      </c>
      <c r="AM373" t="b">
        <f>IF(Table1[[#This Row],[In vivo?]],IF(Table1[[#This Row],[Cell]],FALSE,TRUE),FALSE)</f>
        <v>0</v>
      </c>
      <c r="AN373" t="b">
        <f>AND(AC373,AL373)</f>
        <v>1</v>
      </c>
      <c r="AO373" t="b">
        <f>IF(Table1[[#This Row],[Cell]],IF(Table1[[#This Row],[In vivo?]],FALSE,TRUE),FALSE)</f>
        <v>0</v>
      </c>
      <c r="AP373" t="b">
        <f>NOT(OR(Table1[[#This Row],[In vivo?]],Table1[[#This Row],[Only in Cell]]))</f>
        <v>0</v>
      </c>
      <c r="AQ373" t="b">
        <f>IF(OR(Table1[[#This Row],[Rodents]],Table1[[#This Row],[Human]],Table1[[#This Row],[Pig]]),OR(ISNUMBER(FIND("pulmonary",C373)),ISNUMBER(FIND("lung",C373))),"NA")</f>
        <v>1</v>
      </c>
      <c r="AR373" t="b">
        <f>IF(OR(Table1[[#This Row],[Rodents]],Table1[[#This Row],[Human]],Table1[[#This Row],[Pig]]),OR(ISNUMBER(FIND("skin",C373)),ISNUMBER(FIND("dermal",C373))),"NA")</f>
        <v>0</v>
      </c>
      <c r="AS373" t="b">
        <f>IF(OR(Table1[[#This Row],[Rodents]],Table1[[#This Row],[Human]],Table1[[#This Row],[Pig]]),OR(ISNUMBER(FIND("liver",C373)),ISNUMBER(FIND("hepat",C373))),"NA")</f>
        <v>0</v>
      </c>
      <c r="AT373" t="b">
        <f>IF(OR(Table1[[#This Row],[Rodents]],Table1[[#This Row],[Human]],Table1[[#This Row],[Pig]]),OR(ISNUMBER(FIND("kidney",C373)),ISNUMBER(FIND("neph",C373))),"NA")</f>
        <v>0</v>
      </c>
      <c r="AU373" t="b">
        <f>IF(OR(Table1[[#This Row],[Rodents]],Table1[[#This Row],[Human]],Table1[[#This Row],[Pig]]),OR(ISNUMBER(FIND("brain",C373)),ISNUMBER(FIND("neur",C373)),ISNUMBER(FIND("nerv",C373))),"NA")</f>
        <v>0</v>
      </c>
      <c r="AV373" t="b">
        <f>IF(OR(Table1[[#This Row],[Rodents]],Table1[[#This Row],[Human]],Table1[[#This Row],[Pig]]),OR(ISNUMBER(FIND("heart",C373)),ISNUMBER(FIND("cardi",C373))),"NA")</f>
        <v>0</v>
      </c>
      <c r="AW373" t="b">
        <f>IF(OR(Table1[[#This Row],[Rodents]],Table1[[#This Row],[Human]],Table1[[#This Row],[Pig]]),OR(ISNUMBER(FIND("gastro",C373)),ISNUMBER(FIND("intesti",C373)),ISNUMBER(FIND("stomach",C373))),"NA")</f>
        <v>0</v>
      </c>
      <c r="AX373" t="b">
        <f>IF(OR(Table1[[#This Row],[Rodents]],Table1[[#This Row],[Human]],Table1[[#This Row],[Pig]]),NOT(OR(AQ373,AR373,AS373,AT373,AU373,AV373,AW373)),"NA")</f>
        <v>0</v>
      </c>
      <c r="AY373" t="b">
        <f>OR(ISNUMBER(FIND("SWCNT",C373)),ISNUMBER(FIND("SWNT",C373)),ISNUMBER(FIND("single-wall",C373)),ISNUMBER(FIND("single wall",C373)),ISNUMBER(FIND("Single wall",C373)),ISNUMBER(FIND("Single-wall",C373)),ISNUMBER(FIND("SWCNT",B373)),ISNUMBER(FIND("SWNT",B373)),ISNUMBER(FIND("single-wall",B373)),ISNUMBER(FIND("single wall",B373)),ISNUMBER(FIND("Single-wall",B373)),ISNUMBER(FIND("Single wall",B373)))</f>
        <v>0</v>
      </c>
      <c r="AZ373" t="b">
        <f>OR(ISNUMBER(FIND("MWCNT",C373)),ISNUMBER(FIND("MWNT",C373)),ISNUMBER(FIND("multi-wall",C373)),ISNUMBER(FIND("multi wall",C373)),ISNUMBER(FIND("multiwall",C373)),ISNUMBER(FIND("Multi-wall",C373)),ISNUMBER(FIND("Multi wall",C373)),ISNUMBER(FIND("Multiwall",C373)),ISNUMBER(FIND("MWCNT",B373)),ISNUMBER(FIND("MWNT",B373)),ISNUMBER(FIND("multi-wall",B373)),ISNUMBER(FIND("multi wall",B373)),ISNUMBER(FIND("multiwall",B373)),ISNUMBER(FIND("Multi-wall",B373)),ISNUMBER(FIND("Multi wall",B373)),ISNUMBER(FIND("Multiwall",B373)),ISNUMBER(FIND("Double-wall",B373)),ISNUMBER(FIND("Double wall",B373)),ISNUMBER(FIND("Doublewall",B373)),ISNUMBER(FIND("double-wall",B373)),ISNUMBER(FIND("double wall",B373)),ISNUMBER(FIND("doublewall",B373)))</f>
        <v>1</v>
      </c>
      <c r="BA373" t="b">
        <f>AND(Table1[[#This Row],[SWCNT]],Table1[[#This Row],[MWCNT]])</f>
        <v>0</v>
      </c>
      <c r="BB373" t="b">
        <f>IF(Table1[[#This Row],[SWCNT]]=TRUE,FALSE,IF(Table1[[#This Row],[MWCNT]]=TRUE,FALSE,TRUE))</f>
        <v>0</v>
      </c>
      <c r="BC373" s="18"/>
    </row>
    <row r="374" spans="1:55" ht="240.5">
      <c r="A374" t="s">
        <v>4101</v>
      </c>
      <c r="B374" s="2" t="s">
        <v>4102</v>
      </c>
      <c r="C374" s="16" t="s">
        <v>4103</v>
      </c>
      <c r="D374" s="17" t="s">
        <v>1196</v>
      </c>
      <c r="E374" s="2">
        <v>2013</v>
      </c>
      <c r="F374" t="b">
        <f>OR(ISNUMBER(FIND("cytotoxic",C374)),ISNUMBER(FIND("Cytotoxic",C374)),ISNUMBER(FIND("cellular toxicity",C374)),ISNUMBER(FIND("cell death",C374)),ISNUMBER(FIND("viable",C374)),ISNUMBER(FIND("phytotoxic",C374)),ISNUMBER(FIND("acute toxicity",C374)),ISNUMBER(FIND("MTT",C374)),ISNUMBER(FIND("survival",C374)),ISNUMBER(FIND("prolifer",C374)),ISNUMBER(FIND("apoptosis",C374)),ISNUMBER(FIND("neurotoxic",C374)),ISNUMBER(FIND("  lysis ",C374)),ISNUMBER(FIND("necrosis",C374)),ISNUMBER(FIND("cellular death",C374))*3,ISNUMBER(FIND("LDH",C374)),ISNUMBER(FIND("Acute toxicity",C374)))</f>
        <v>0</v>
      </c>
      <c r="G374" t="b">
        <f>OR(ISNUMBER(FIND("genotoxic",C374)),ISNUMBER(FIND("genotoxicity",C374)),ISNUMBER(FIND("DNA damage",C374)),ISNUMBER(FIND("DNA",C374)),ISNUMBER(FIND("RNA",C374)),ISNUMBER(FIND("mesothelioma",C374)),ISNUMBER(FIND("carcino",C374)),ISNUMBER(FIND("mutagen",C374)),ISNUMBER(FIND("genetic",C374)))</f>
        <v>0</v>
      </c>
      <c r="H374" t="b">
        <f>OR(ISNUMBER(FIND("inflammatory",C374)),ISNUMBER(FIND("inflamm",C374)))</f>
        <v>1</v>
      </c>
      <c r="I374" t="b">
        <f>OR(ISNUMBER(FIND("immune",C374)),ISNUMBER(FIND("immunological",C374)),ISNUMBER(FIND("interleuk",C374)),ISNUMBER(FIND("platelet activation",C374)),ISNUMBER(FIND("monocyte",C374)),ISNUMBER(FIND("leukocyte",C374)),ISNUMBER(FIND("cytokine",C374)),ISNUMBER(FIND("CD4",C374)),ISNUMBER(FIND("CD8",C374)),ISNUMBER(FIND("T-cell",C374)))</f>
        <v>1</v>
      </c>
      <c r="J374" t="b">
        <f>OR(ISNUMBER(FIND("reactive oxygen",C374)),ISNUMBER(FIND("ROS",C374)),ISNUMBER(FIND("free radical",C374)),ISNUMBER(FIND("oxidative stress",C374)),ISNUMBER(FIND("peroxid",C374)),ISNUMBER(FIND("oxidative",C374)),ISNUMBER(FIND("antioxid",C374)))</f>
        <v>0</v>
      </c>
      <c r="K374" t="b">
        <f>OR(ISNUMBER(FIND("autophag",C374)))</f>
        <v>0</v>
      </c>
      <c r="L374" t="b">
        <f>OR(ISNUMBER(FIND("morpholog",C374)))</f>
        <v>0</v>
      </c>
      <c r="M374" t="b">
        <f>OR(ISNUMBER(FIND("fibrosis",C374)),ISNUMBER(FIND("Fibrosis",C374)),ISNUMBER(FIND("fibrot",C374)))</f>
        <v>0</v>
      </c>
      <c r="N374" t="b">
        <f>OR(ISNUMBER(FIND("offspring",C374)),ISNUMBER(FIND("Parental",C374)),ISNUMBER(FIND("parental",C374)),ISNUMBER(FIND("germline",C374)),ISNUMBER(FIND("reproduc",C374)),ISNUMBER(FIND("embryo",C374)))</f>
        <v>0</v>
      </c>
      <c r="O374" t="b">
        <f>OR(ISNUMBER(FIND("metabol",C374)),ISNUMBER(FIND("Metabol",C374)),ISNUMBER(FIND("digest",C374)),ISNUMBER(FIND("mitochon",C374)))</f>
        <v>0</v>
      </c>
      <c r="P374" t="b">
        <f>OR(ISNUMBER(FIND("ecotox",C374)),ISNUMBER(FIND("Ecotox",B374)),ISNUMBER(FIND("ecotox",B374)),ISNUMBER(FIND("Ecotox",C374)))</f>
        <v>0</v>
      </c>
      <c r="Q374" t="b">
        <f>OR(ISNUMBER(FIND("Bioaccum",C374)),ISNUMBER(FIND("bioaccum",C374)),ISNUMBER(FIND("accum",C374)))</f>
        <v>0</v>
      </c>
      <c r="R374" t="b">
        <f>OR(ISNUMBER(FIND("Occupation",C374)),ISNUMBER(FIND("occupation",C374)),ISNUMBER(FIND("worker",C374)),ISNUMBER(FIND("workforce",C374)))</f>
        <v>0</v>
      </c>
      <c r="S374" t="b">
        <f>NOT(OR(F374,G374,H374,I374,J374,K374,L374,M374,N374,O374,P374,Q374,R374))</f>
        <v>0</v>
      </c>
      <c r="U374" t="b">
        <f>OR(Table1[[#This Row],[Inflammation]],Table1[[#This Row],[Immune]])</f>
        <v>1</v>
      </c>
      <c r="V374" t="b">
        <f>IF(OR(Table1[[#This Row],[Rodents]],Table1[[#This Row],[Human]],Table1[[#This Row],[Pig]]),OR(ISNUMBER(FIND("intratrach",C374)),ISNUMBER(FIND("nasal ",C374)),ISNUMBER(FIND("instill",C374))),"NA")</f>
        <v>0</v>
      </c>
      <c r="W374" t="b">
        <f>IF(OR(Table1[[#This Row],[Rodents]],Table1[[#This Row],[Human]],Table1[[#This Row],[Pig]]),OR(ISNUMBER(FIND("dermal",C374)),ISNUMBER(FIND("skin ",C374))),"NA")</f>
        <v>0</v>
      </c>
      <c r="X374" t="b">
        <f>IF(OR(Table1[[#This Row],[Rodents]],Table1[[#This Row],[Human]],Table1[[#This Row],[Pig]]),OR(ISNUMBER(FIND("injected",C374)),ISNUMBER(FIND("periton",C374)),ISNUMBER(FIND("intrascrot",C374))),"NA")</f>
        <v>0</v>
      </c>
      <c r="Y374" t="b">
        <f>IF(OR(Table1[[#This Row],[Rodents]],Table1[[#This Row],[Human]],Table1[[#This Row],[Pig]]),NOT(OR(Table1[[#This Row],[Inhaled/Intratracheal/intranasal]],Table1[[#This Row],[Dermal]],Table1[[#This Row],[Injected]])),"NA")</f>
        <v>1</v>
      </c>
      <c r="AA374" t="b">
        <f>OR(ISNUMBER(FIND("fish ",C374)),ISNUMBER(FIND("Fish ",C374)),ISNUMBER(FIND("aquatic",C374)),ISNUMBER(FIND("daphnids",C374)),ISNUMBER(FIND("Carcinus maenas",C374)),ISNUMBER(FIND("Daphnia",C374)),ISNUMBER(FIND("Ruditapes philippinarum",C374)),ISNUMBER(FIND("daphnia",C374)),ISNUMBER(FIND("marine",C374)),ISNUMBER(FIND("mussel",C374)),ISNUMBER(FIND("algae",C374)),ISNUMBER(FIND("Donax faba",C374)),ISNUMBER(FIND("estuarine",C374)),ISNUMBER(FIND("snail",C374)),ISNUMBER(FIND("Prorocentrum donghaiense",C374)) )</f>
        <v>0</v>
      </c>
      <c r="AB374" t="b">
        <f>OR(ISNUMBER(FIND(" rat ",C374)),ISNUMBER(FIND(" rats ",C374)),ISNUMBER(FIND(" Rats ",C374)),ISNUMBER(FIND(" Rat ",C374)),ISNUMBER(FIND(" rat.",C374)),ISNUMBER(FIND(" rats.",C374)),ISNUMBER(FIND("mouse",C374)),ISNUMBER(FIND("mice",C374)), ISNUMBER(FIND(" Mice",C374)))</f>
        <v>1</v>
      </c>
      <c r="AC374" t="b">
        <f>OR(ISNUMBER(FIND(" cell ",C374)),ISNUMBER(FIND("fibroblast",C374)),ISNUMBER(FIND("macrophage",C374)),ISNUMBER(FIND("epithelial",C374)),ISNUMBER(FIND("endothelial",C374)),ISNUMBER(FIND("neuron",C374)),ISNUMBER(FIND(" cells ",C374)),ISNUMBER(FIND("RBC",C374)),ISNUMBER(FIND("mitochond",C374)),ISNUMBER(FIND("adipocyte",C374)),ISNUMBER(FIND("osteo",C374)),ISNUMBER(FIND("keratin",C374)),ISNUMBER(FIND(" cell's ",C374)),ISNUMBER(FIND("eukary",C374)),ISNUMBER(FIND("sperm",C374)))</f>
        <v>1</v>
      </c>
      <c r="AD374" t="b">
        <f>OR(ISNUMBER(FIND("human",B374)),ISNUMBER(FIND("workers",B374)),ISNUMBER(FIND("workforces",B374)),ISNUMBER(FIND("occupational",B374)),ISNUMBER(FIND("Case report",B374)),ISNUMBER(FIND("Workplaces",B374)),ISNUMBER(FIND("worker",B374)))</f>
        <v>0</v>
      </c>
      <c r="AE374" t="b">
        <f>OR(ISNUMBER(FIND(" plant ",C374)),ISNUMBER(FIND("Plant ",C374)),ISNUMBER(FIND("tomato",C374)),ISNUMBER(FIND("plants",C374)),ISNUMBER(FIND("Plants",C374)),ISNUMBER(FIND("algae",C374)),ISNUMBER(FIND("lettuce",C374)),ISNUMBER(FIND("green gram sprouts ",C374)),ISNUMBER(FIND("Cucurbita pepo",C374)),ISNUMBER(FIND("bean ",C374)),ISNUMBER(FIND("chloroplast",C374)),ISNUMBER(FIND("chlorophyll",C374)),ISNUMBER(FIND("seedling",C374)),ISNUMBER(FIND("canola",C374)),ISNUMBER(FIND("shoot",C374)),ISNUMBER(FIND("photosynthes",C374)),ISNUMBER(FIND(" leaves ",C374)),,ISNUMBER(FIND("agriculture",C374)),ISNUMBER(FIND(" crops ",C374)))</f>
        <v>0</v>
      </c>
      <c r="AF374" t="b">
        <f>OR(ISNUMBER(FIND("bacteria",C374)),ISNUMBER(FIND("Bacteria",C374)),ISNUMBER(FIND("Bacterium",C374)),ISNUMBER(FIND("bacterium",C374)),ISNUMBER(FIND(" coli ",C374)))</f>
        <v>0</v>
      </c>
      <c r="AG374" t="b">
        <f>OR(ISNUMBER(FIND("fungi",C374)),ISNUMBER(FIND("Fungi",C374)),ISNUMBER(FIND("fungus",C374)),ISNUMBER(FIND("Fungus",C374)),ISNUMBER(FIND("mushroom",C374)),ISNUMBER(FIND("Mushroom",C374)),ISNUMBER(FIND(" mold ",C374)))</f>
        <v>0</v>
      </c>
      <c r="AH374" t="b">
        <f>OR(ISNUMBER(FIND("Pig ",C374)),ISNUMBER(FIND("pig ",C374)),ISNUMBER(FIND("Pigs ",C374)),ISNUMBER(FIND("pigs ",C374)))</f>
        <v>0</v>
      </c>
      <c r="AI374" t="b">
        <f>OR(ISNUMBER(FIND(" C. elegans",C374)),ISNUMBER(FIND("Caenorhabditis elegans",C374)),ISNUMBER(FIND("earthworms",C374)),ISNUMBER(FIND(" Ficopomatus enigmaticus",C374)),ISNUMBER(FIND("larva",C374)),ISNUMBER(FIND("Lumbriculus variegatus",C374)),ISNUMBER(FIND("nematode",C374)))</f>
        <v>0</v>
      </c>
      <c r="AJ374" t="b">
        <f>NOT(OR(AA374,AB374,AC374,AD374,AE374,AF374,AG374,AH374,AI374))</f>
        <v>0</v>
      </c>
      <c r="AL374" t="b">
        <f>OR(AA374,AB374,AD374,AE374,AF374,AG374,AH374,AI374)</f>
        <v>1</v>
      </c>
      <c r="AM374" t="b">
        <f>IF(Table1[[#This Row],[In vivo?]],IF(Table1[[#This Row],[Cell]],FALSE,TRUE),FALSE)</f>
        <v>0</v>
      </c>
      <c r="AN374" t="b">
        <f>AND(AC374,AL374)</f>
        <v>1</v>
      </c>
      <c r="AO374" t="b">
        <f>IF(Table1[[#This Row],[Cell]],IF(Table1[[#This Row],[In vivo?]],FALSE,TRUE),FALSE)</f>
        <v>0</v>
      </c>
      <c r="AP374" t="b">
        <f>NOT(OR(Table1[[#This Row],[In vivo?]],Table1[[#This Row],[Only in Cell]]))</f>
        <v>0</v>
      </c>
      <c r="AQ374" t="b">
        <f>IF(OR(Table1[[#This Row],[Rodents]],Table1[[#This Row],[Human]],Table1[[#This Row],[Pig]]),OR(ISNUMBER(FIND("pulmonary",C374)),ISNUMBER(FIND("lung",C374))),"NA")</f>
        <v>1</v>
      </c>
      <c r="AR374" t="b">
        <f>IF(OR(Table1[[#This Row],[Rodents]],Table1[[#This Row],[Human]],Table1[[#This Row],[Pig]]),OR(ISNUMBER(FIND("skin",C374)),ISNUMBER(FIND("dermal",C374))),"NA")</f>
        <v>0</v>
      </c>
      <c r="AS374" t="b">
        <f>IF(OR(Table1[[#This Row],[Rodents]],Table1[[#This Row],[Human]],Table1[[#This Row],[Pig]]),OR(ISNUMBER(FIND("liver",C374)),ISNUMBER(FIND("hepat",C374))),"NA")</f>
        <v>1</v>
      </c>
      <c r="AT374" t="b">
        <f>IF(OR(Table1[[#This Row],[Rodents]],Table1[[#This Row],[Human]],Table1[[#This Row],[Pig]]),OR(ISNUMBER(FIND("kidney",C374)),ISNUMBER(FIND("neph",C374))),"NA")</f>
        <v>0</v>
      </c>
      <c r="AU374" t="b">
        <f>IF(OR(Table1[[#This Row],[Rodents]],Table1[[#This Row],[Human]],Table1[[#This Row],[Pig]]),OR(ISNUMBER(FIND("brain",C374)),ISNUMBER(FIND("neur",C374)),ISNUMBER(FIND("nerv",C374))),"NA")</f>
        <v>0</v>
      </c>
      <c r="AV374" t="b">
        <f>IF(OR(Table1[[#This Row],[Rodents]],Table1[[#This Row],[Human]],Table1[[#This Row],[Pig]]),OR(ISNUMBER(FIND("heart",C374)),ISNUMBER(FIND("cardi",C374))),"NA")</f>
        <v>0</v>
      </c>
      <c r="AW374" t="b">
        <f>IF(OR(Table1[[#This Row],[Rodents]],Table1[[#This Row],[Human]],Table1[[#This Row],[Pig]]),OR(ISNUMBER(FIND("gastro",C374)),ISNUMBER(FIND("intesti",C374)),ISNUMBER(FIND("stomach",C374))),"NA")</f>
        <v>0</v>
      </c>
      <c r="AX374" t="b">
        <f>IF(OR(Table1[[#This Row],[Rodents]],Table1[[#This Row],[Human]],Table1[[#This Row],[Pig]]),NOT(OR(AQ374,AR374,AS374,AT374,AU374,AV374,AW374)),"NA")</f>
        <v>0</v>
      </c>
      <c r="AY374" t="b">
        <f>OR(ISNUMBER(FIND("SWCNT",C374)),ISNUMBER(FIND("SWNT",C374)),ISNUMBER(FIND("single-wall",C374)),ISNUMBER(FIND("single wall",C374)),ISNUMBER(FIND("Single wall",C374)),ISNUMBER(FIND("Single-wall",C374)),ISNUMBER(FIND("SWCNT",B374)),ISNUMBER(FIND("SWNT",B374)),ISNUMBER(FIND("single-wall",B374)),ISNUMBER(FIND("single wall",B374)),ISNUMBER(FIND("Single-wall",B374)),ISNUMBER(FIND("Single wall",B374)))</f>
        <v>0</v>
      </c>
      <c r="AZ374" t="b">
        <f>OR(ISNUMBER(FIND("MWCNT",C374)),ISNUMBER(FIND("MWNT",C374)),ISNUMBER(FIND("multi-wall",C374)),ISNUMBER(FIND("multi wall",C374)),ISNUMBER(FIND("multiwall",C374)),ISNUMBER(FIND("Multi-wall",C374)),ISNUMBER(FIND("Multi wall",C374)),ISNUMBER(FIND("Multiwall",C374)),ISNUMBER(FIND("MWCNT",B374)),ISNUMBER(FIND("MWNT",B374)),ISNUMBER(FIND("multi-wall",B374)),ISNUMBER(FIND("multi wall",B374)),ISNUMBER(FIND("multiwall",B374)),ISNUMBER(FIND("Multi-wall",B374)),ISNUMBER(FIND("Multi wall",B374)),ISNUMBER(FIND("Multiwall",B374)),ISNUMBER(FIND("Double-wall",B374)),ISNUMBER(FIND("Double wall",B374)),ISNUMBER(FIND("Doublewall",B374)),ISNUMBER(FIND("double-wall",B374)),ISNUMBER(FIND("double wall",B374)),ISNUMBER(FIND("doublewall",B374)))</f>
        <v>1</v>
      </c>
      <c r="BA374" t="b">
        <f>AND(Table1[[#This Row],[SWCNT]],Table1[[#This Row],[MWCNT]])</f>
        <v>0</v>
      </c>
      <c r="BB374" t="b">
        <f>IF(Table1[[#This Row],[SWCNT]]=TRUE,FALSE,IF(Table1[[#This Row],[MWCNT]]=TRUE,FALSE,TRUE))</f>
        <v>0</v>
      </c>
      <c r="BC374" s="18"/>
    </row>
    <row r="375" spans="1:55" ht="222">
      <c r="A375" t="s">
        <v>4104</v>
      </c>
      <c r="B375" s="2" t="s">
        <v>4105</v>
      </c>
      <c r="C375" s="16" t="s">
        <v>4106</v>
      </c>
      <c r="D375" s="17" t="s">
        <v>570</v>
      </c>
      <c r="E375" s="2">
        <v>2013</v>
      </c>
      <c r="F375" t="b">
        <f>OR(ISNUMBER(FIND("cytotoxic",C375)),ISNUMBER(FIND("Cytotoxic",C375)),ISNUMBER(FIND("cellular toxicity",C375)),ISNUMBER(FIND("cell death",C375)),ISNUMBER(FIND("viable",C375)),ISNUMBER(FIND("phytotoxic",C375)),ISNUMBER(FIND("acute toxicity",C375)),ISNUMBER(FIND("MTT",C375)),ISNUMBER(FIND("survival",C375)),ISNUMBER(FIND("prolifer",C375)),ISNUMBER(FIND("apoptosis",C375)),ISNUMBER(FIND("neurotoxic",C375)),ISNUMBER(FIND("  lysis ",C375)),ISNUMBER(FIND("necrosis",C375)),ISNUMBER(FIND("cellular death",C375))*3,ISNUMBER(FIND("LDH",C375)),ISNUMBER(FIND("Acute toxicity",C375)))</f>
        <v>0</v>
      </c>
      <c r="G375" t="b">
        <f>OR(ISNUMBER(FIND("genotoxic",C375)),ISNUMBER(FIND("genotoxicity",C375)),ISNUMBER(FIND("DNA damage",C375)),ISNUMBER(FIND("DNA",C375)),ISNUMBER(FIND("RNA",C375)),ISNUMBER(FIND("mesothelioma",C375)),ISNUMBER(FIND("carcino",C375)),ISNUMBER(FIND("mutagen",C375)),ISNUMBER(FIND("genetic",C375)))</f>
        <v>1</v>
      </c>
      <c r="H375" t="b">
        <f>OR(ISNUMBER(FIND("inflammatory",C375)),ISNUMBER(FIND("inflamm",C375)))</f>
        <v>1</v>
      </c>
      <c r="I375" t="b">
        <f>OR(ISNUMBER(FIND("immune",C375)),ISNUMBER(FIND("immunological",C375)),ISNUMBER(FIND("interleuk",C375)),ISNUMBER(FIND("platelet activation",C375)),ISNUMBER(FIND("monocyte",C375)),ISNUMBER(FIND("leukocyte",C375)),ISNUMBER(FIND("cytokine",C375)),ISNUMBER(FIND("CD4",C375)),ISNUMBER(FIND("CD8",C375)),ISNUMBER(FIND("T-cell",C375)))</f>
        <v>0</v>
      </c>
      <c r="J375" t="b">
        <f>OR(ISNUMBER(FIND("reactive oxygen",C375)),ISNUMBER(FIND("ROS",C375)),ISNUMBER(FIND("free radical",C375)),ISNUMBER(FIND("oxidative stress",C375)),ISNUMBER(FIND("peroxid",C375)),ISNUMBER(FIND("oxidative",C375)),ISNUMBER(FIND("antioxid",C375)))</f>
        <v>1</v>
      </c>
      <c r="K375" t="b">
        <f>OR(ISNUMBER(FIND("autophag",C375)))</f>
        <v>0</v>
      </c>
      <c r="L375" t="b">
        <f>OR(ISNUMBER(FIND("morpholog",C375)))</f>
        <v>0</v>
      </c>
      <c r="M375" t="b">
        <f>OR(ISNUMBER(FIND("fibrosis",C375)),ISNUMBER(FIND("Fibrosis",C375)),ISNUMBER(FIND("fibrot",C375)))</f>
        <v>1</v>
      </c>
      <c r="N375" t="b">
        <f>OR(ISNUMBER(FIND("offspring",C375)),ISNUMBER(FIND("Parental",C375)),ISNUMBER(FIND("parental",C375)),ISNUMBER(FIND("germline",C375)),ISNUMBER(FIND("reproduc",C375)),ISNUMBER(FIND("embryo",C375)))</f>
        <v>0</v>
      </c>
      <c r="O375" t="b">
        <f>OR(ISNUMBER(FIND("metabol",C375)),ISNUMBER(FIND("Metabol",C375)),ISNUMBER(FIND("digest",C375)),ISNUMBER(FIND("mitochon",C375)))</f>
        <v>0</v>
      </c>
      <c r="P375" t="b">
        <f>OR(ISNUMBER(FIND("ecotox",C375)),ISNUMBER(FIND("Ecotox",B375)),ISNUMBER(FIND("ecotox",B375)),ISNUMBER(FIND("Ecotox",C375)))</f>
        <v>0</v>
      </c>
      <c r="Q375" t="b">
        <f>OR(ISNUMBER(FIND("Bioaccum",C375)),ISNUMBER(FIND("bioaccum",C375)),ISNUMBER(FIND("accum",C375)))</f>
        <v>0</v>
      </c>
      <c r="R375" t="b">
        <f>OR(ISNUMBER(FIND("Occupation",C375)),ISNUMBER(FIND("occupation",C375)),ISNUMBER(FIND("worker",C375)),ISNUMBER(FIND("workforce",C375)))</f>
        <v>0</v>
      </c>
      <c r="S375" t="b">
        <f>NOT(OR(F375,G375,H375,I375,J375,K375,L375,M375,N375,O375,P375,Q375,R375))</f>
        <v>0</v>
      </c>
      <c r="U375" t="b">
        <f>OR(Table1[[#This Row],[Inflammation]],Table1[[#This Row],[Immune]])</f>
        <v>1</v>
      </c>
      <c r="V375" t="b">
        <f>IF(OR(Table1[[#This Row],[Rodents]],Table1[[#This Row],[Human]],Table1[[#This Row],[Pig]]),OR(ISNUMBER(FIND("intratrach",C375)),ISNUMBER(FIND("nasal ",C375)),ISNUMBER(FIND("instill",C375))),"NA")</f>
        <v>0</v>
      </c>
      <c r="W375" t="b">
        <f>IF(OR(Table1[[#This Row],[Rodents]],Table1[[#This Row],[Human]],Table1[[#This Row],[Pig]]),OR(ISNUMBER(FIND("dermal",C375)),ISNUMBER(FIND("skin ",C375))),"NA")</f>
        <v>0</v>
      </c>
      <c r="X375" t="b">
        <f>IF(OR(Table1[[#This Row],[Rodents]],Table1[[#This Row],[Human]],Table1[[#This Row],[Pig]]),OR(ISNUMBER(FIND("injected",C375)),ISNUMBER(FIND("periton",C375)),ISNUMBER(FIND("intrascrot",C375))),"NA")</f>
        <v>0</v>
      </c>
      <c r="Y375" t="b">
        <f>IF(OR(Table1[[#This Row],[Rodents]],Table1[[#This Row],[Human]],Table1[[#This Row],[Pig]]),NOT(OR(Table1[[#This Row],[Inhaled/Intratracheal/intranasal]],Table1[[#This Row],[Dermal]],Table1[[#This Row],[Injected]])),"NA")</f>
        <v>1</v>
      </c>
      <c r="AA375" t="b">
        <f>OR(ISNUMBER(FIND("fish ",C375)),ISNUMBER(FIND("Fish ",C375)),ISNUMBER(FIND("aquatic",C375)),ISNUMBER(FIND("daphnids",C375)),ISNUMBER(FIND("Carcinus maenas",C375)),ISNUMBER(FIND("Daphnia",C375)),ISNUMBER(FIND("Ruditapes philippinarum",C375)),ISNUMBER(FIND("daphnia",C375)),ISNUMBER(FIND("marine",C375)),ISNUMBER(FIND("mussel",C375)),ISNUMBER(FIND("algae",C375)),ISNUMBER(FIND("Donax faba",C375)),ISNUMBER(FIND("estuarine",C375)),ISNUMBER(FIND("snail",C375)),ISNUMBER(FIND("Prorocentrum donghaiense",C375)) )</f>
        <v>0</v>
      </c>
      <c r="AB375" t="b">
        <f>OR(ISNUMBER(FIND(" rat ",C375)),ISNUMBER(FIND(" rats ",C375)),ISNUMBER(FIND(" Rats ",C375)),ISNUMBER(FIND(" Rat ",C375)),ISNUMBER(FIND(" rat.",C375)),ISNUMBER(FIND(" rats.",C375)),ISNUMBER(FIND("mouse",C375)),ISNUMBER(FIND("mice",C375)), ISNUMBER(FIND(" Mice",C375)))</f>
        <v>1</v>
      </c>
      <c r="AC375" t="b">
        <f>OR(ISNUMBER(FIND(" cell ",C375)),ISNUMBER(FIND("fibroblast",C375)),ISNUMBER(FIND("macrophage",C375)),ISNUMBER(FIND("epithelial",C375)),ISNUMBER(FIND("endothelial",C375)),ISNUMBER(FIND("neuron",C375)),ISNUMBER(FIND(" cells ",C375)),ISNUMBER(FIND("RBC",C375)),ISNUMBER(FIND("mitochond",C375)),ISNUMBER(FIND("adipocyte",C375)),ISNUMBER(FIND("osteo",C375)),ISNUMBER(FIND("keratin",C375)),ISNUMBER(FIND(" cell's ",C375)),ISNUMBER(FIND("eukary",C375)),ISNUMBER(FIND("sperm",C375)))</f>
        <v>1</v>
      </c>
      <c r="AD375" t="b">
        <v>0</v>
      </c>
      <c r="AE375" t="b">
        <f>OR(ISNUMBER(FIND(" plant ",C375)),ISNUMBER(FIND("Plant ",C375)),ISNUMBER(FIND("tomato",C375)),ISNUMBER(FIND("plants",C375)),ISNUMBER(FIND("Plants",C375)),ISNUMBER(FIND("algae",C375)),ISNUMBER(FIND("lettuce",C375)),ISNUMBER(FIND("green gram sprouts ",C375)),ISNUMBER(FIND("Cucurbita pepo",C375)),ISNUMBER(FIND("bean ",C375)),ISNUMBER(FIND("chloroplast",C375)),ISNUMBER(FIND("chlorophyll",C375)),ISNUMBER(FIND("seedling",C375)),ISNUMBER(FIND("canola",C375)),ISNUMBER(FIND("shoot",C375)),ISNUMBER(FIND("photosynthes",C375)),ISNUMBER(FIND(" leaves ",C375)),,ISNUMBER(FIND("agriculture",C375)),ISNUMBER(FIND(" crops ",C375)))</f>
        <v>0</v>
      </c>
      <c r="AF375" t="b">
        <f>OR(ISNUMBER(FIND("bacteria",C375)),ISNUMBER(FIND("Bacteria",C375)),ISNUMBER(FIND("Bacterium",C375)),ISNUMBER(FIND("bacterium",C375)),ISNUMBER(FIND(" coli ",C375)))</f>
        <v>0</v>
      </c>
      <c r="AG375" t="b">
        <f>OR(ISNUMBER(FIND("fungi",C375)),ISNUMBER(FIND("Fungi",C375)),ISNUMBER(FIND("fungus",C375)),ISNUMBER(FIND("Fungus",C375)),ISNUMBER(FIND("mushroom",C375)),ISNUMBER(FIND("Mushroom",C375)),ISNUMBER(FIND(" mold ",C375)))</f>
        <v>0</v>
      </c>
      <c r="AH375" t="b">
        <f>OR(ISNUMBER(FIND("Pig ",C375)),ISNUMBER(FIND("pig ",C375)),ISNUMBER(FIND("Pigs ",C375)),ISNUMBER(FIND("pigs ",C375)))</f>
        <v>0</v>
      </c>
      <c r="AI375" t="b">
        <f>OR(ISNUMBER(FIND(" C. elegans",C375)),ISNUMBER(FIND("Caenorhabditis elegans",C375)),ISNUMBER(FIND("earthworms",C375)),ISNUMBER(FIND(" Ficopomatus enigmaticus",C375)),ISNUMBER(FIND("larva",C375)),ISNUMBER(FIND("Lumbriculus variegatus",C375)),ISNUMBER(FIND("nematode",C375)))</f>
        <v>0</v>
      </c>
      <c r="AJ375" t="b">
        <f>NOT(OR(AA375,AB375,AC375,AD375,AE375,AF375,AG375,AH375,AI375))</f>
        <v>0</v>
      </c>
      <c r="AL375" t="b">
        <f>OR(AA375,AB375,AD375,AE375,AF375,AG375,AH375,AI375)</f>
        <v>1</v>
      </c>
      <c r="AM375" t="b">
        <f>IF(Table1[[#This Row],[In vivo?]],IF(Table1[[#This Row],[Cell]],FALSE,TRUE),FALSE)</f>
        <v>0</v>
      </c>
      <c r="AN375" t="b">
        <f>AND(AC375,AL375)</f>
        <v>1</v>
      </c>
      <c r="AO375" t="b">
        <f>IF(Table1[[#This Row],[Cell]],IF(Table1[[#This Row],[In vivo?]],FALSE,TRUE),FALSE)</f>
        <v>0</v>
      </c>
      <c r="AP375" t="b">
        <f>NOT(OR(Table1[[#This Row],[In vivo?]],Table1[[#This Row],[Only in Cell]]))</f>
        <v>0</v>
      </c>
      <c r="AQ375" t="b">
        <f>IF(OR(Table1[[#This Row],[Rodents]],Table1[[#This Row],[Human]],Table1[[#This Row],[Pig]]),OR(ISNUMBER(FIND("pulmonary",C375)),ISNUMBER(FIND("lung",C375))),"NA")</f>
        <v>1</v>
      </c>
      <c r="AR375" t="b">
        <f>IF(OR(Table1[[#This Row],[Rodents]],Table1[[#This Row],[Human]],Table1[[#This Row],[Pig]]),OR(ISNUMBER(FIND("skin",C375)),ISNUMBER(FIND("dermal",C375))),"NA")</f>
        <v>0</v>
      </c>
      <c r="AS375" t="b">
        <f>IF(OR(Table1[[#This Row],[Rodents]],Table1[[#This Row],[Human]],Table1[[#This Row],[Pig]]),OR(ISNUMBER(FIND("liver",C375)),ISNUMBER(FIND("hepat",C375))),"NA")</f>
        <v>0</v>
      </c>
      <c r="AT375" t="b">
        <f>IF(OR(Table1[[#This Row],[Rodents]],Table1[[#This Row],[Human]],Table1[[#This Row],[Pig]]),OR(ISNUMBER(FIND("kidney",C375)),ISNUMBER(FIND("neph",C375))),"NA")</f>
        <v>0</v>
      </c>
      <c r="AU375" t="b">
        <f>IF(OR(Table1[[#This Row],[Rodents]],Table1[[#This Row],[Human]],Table1[[#This Row],[Pig]]),OR(ISNUMBER(FIND("brain",C375)),ISNUMBER(FIND("neur",C375)),ISNUMBER(FIND("nerv",C375))),"NA")</f>
        <v>0</v>
      </c>
      <c r="AV375" t="b">
        <f>IF(OR(Table1[[#This Row],[Rodents]],Table1[[#This Row],[Human]],Table1[[#This Row],[Pig]]),OR(ISNUMBER(FIND("heart",C375)),ISNUMBER(FIND("cardi",C375))),"NA")</f>
        <v>0</v>
      </c>
      <c r="AW375" t="b">
        <f>IF(OR(Table1[[#This Row],[Rodents]],Table1[[#This Row],[Human]],Table1[[#This Row],[Pig]]),OR(ISNUMBER(FIND("gastro",C375)),ISNUMBER(FIND("intesti",C375)),ISNUMBER(FIND("stomach",C375))),"NA")</f>
        <v>0</v>
      </c>
      <c r="AX375" t="b">
        <f>IF(OR(Table1[[#This Row],[Rodents]],Table1[[#This Row],[Human]],Table1[[#This Row],[Pig]]),NOT(OR(AQ375,AR375,AS375,AT375,AU375,AV375,AW375)),"NA")</f>
        <v>0</v>
      </c>
      <c r="AY375" t="b">
        <f>OR(ISNUMBER(FIND("SWCNT",C375)),ISNUMBER(FIND("SWNT",C375)),ISNUMBER(FIND("single-wall",C375)),ISNUMBER(FIND("single wall",C375)),ISNUMBER(FIND("Single wall",C375)),ISNUMBER(FIND("Single-wall",C375)),ISNUMBER(FIND("SWCNT",B375)),ISNUMBER(FIND("SWNT",B375)),ISNUMBER(FIND("single-wall",B375)),ISNUMBER(FIND("single wall",B375)),ISNUMBER(FIND("Single-wall",B375)),ISNUMBER(FIND("Single wall",B375)))</f>
        <v>0</v>
      </c>
      <c r="AZ375" t="b">
        <f>OR(ISNUMBER(FIND("MWCNT",C375)),ISNUMBER(FIND("MWNT",C375)),ISNUMBER(FIND("multi-wall",C375)),ISNUMBER(FIND("multi wall",C375)),ISNUMBER(FIND("multiwall",C375)),ISNUMBER(FIND("Multi-wall",C375)),ISNUMBER(FIND("Multi wall",C375)),ISNUMBER(FIND("Multiwall",C375)),ISNUMBER(FIND("MWCNT",B375)),ISNUMBER(FIND("MWNT",B375)),ISNUMBER(FIND("multi-wall",B375)),ISNUMBER(FIND("multi wall",B375)),ISNUMBER(FIND("multiwall",B375)),ISNUMBER(FIND("Multi-wall",B375)),ISNUMBER(FIND("Multi wall",B375)),ISNUMBER(FIND("Multiwall",B375)),ISNUMBER(FIND("Double-wall",B375)),ISNUMBER(FIND("Double wall",B375)),ISNUMBER(FIND("Doublewall",B375)),ISNUMBER(FIND("double-wall",B375)),ISNUMBER(FIND("double wall",B375)),ISNUMBER(FIND("doublewall",B375)))</f>
        <v>1</v>
      </c>
      <c r="BA375" t="b">
        <f>AND(Table1[[#This Row],[SWCNT]],Table1[[#This Row],[MWCNT]])</f>
        <v>0</v>
      </c>
      <c r="BB375" t="b">
        <f>IF(Table1[[#This Row],[SWCNT]]=TRUE,FALSE,IF(Table1[[#This Row],[MWCNT]]=TRUE,FALSE,TRUE))</f>
        <v>0</v>
      </c>
      <c r="BC375" s="18"/>
    </row>
    <row r="376" spans="1:55" ht="333">
      <c r="A376" t="s">
        <v>4143</v>
      </c>
      <c r="B376" s="2" t="s">
        <v>4144</v>
      </c>
      <c r="C376" s="16" t="s">
        <v>4145</v>
      </c>
      <c r="D376" s="17" t="s">
        <v>260</v>
      </c>
      <c r="E376" s="2">
        <v>2013</v>
      </c>
      <c r="F376" t="b">
        <f>OR(ISNUMBER(FIND("cytotoxic",C376)),ISNUMBER(FIND("Cytotoxic",C376)),ISNUMBER(FIND("cellular toxicity",C376)),ISNUMBER(FIND("cell death",C376)),ISNUMBER(FIND("viable",C376)),ISNUMBER(FIND("phytotoxic",C376)),ISNUMBER(FIND("acute toxicity",C376)),ISNUMBER(FIND("MTT",C376)),ISNUMBER(FIND("survival",C376)),ISNUMBER(FIND("prolifer",C376)),ISNUMBER(FIND("apoptosis",C376)),ISNUMBER(FIND("neurotoxic",C376)),ISNUMBER(FIND("  lysis ",C376)),ISNUMBER(FIND("necrosis",C376)),ISNUMBER(FIND("cellular death",C376))*3,ISNUMBER(FIND("LDH",C376)),ISNUMBER(FIND("Acute toxicity",C376)))</f>
        <v>0</v>
      </c>
      <c r="G376" t="b">
        <f>OR(ISNUMBER(FIND("genotoxic",C376)),ISNUMBER(FIND("genotoxicity",C376)),ISNUMBER(FIND("DNA damage",C376)),ISNUMBER(FIND("DNA",C376)),ISNUMBER(FIND("RNA",C376)),ISNUMBER(FIND("mesothelioma",C376)),ISNUMBER(FIND("carcino",C376)),ISNUMBER(FIND("mutagen",C376)),ISNUMBER(FIND("genetic",C376)))</f>
        <v>0</v>
      </c>
      <c r="H376" t="b">
        <f>OR(ISNUMBER(FIND("inflammatory",C376)),ISNUMBER(FIND("inflamm",C376)))</f>
        <v>1</v>
      </c>
      <c r="I376" t="b">
        <f>OR(ISNUMBER(FIND("immune",C376)),ISNUMBER(FIND("immunological",C376)),ISNUMBER(FIND("interleuk",C376)),ISNUMBER(FIND("platelet activation",C376)),ISNUMBER(FIND("monocyte",C376)),ISNUMBER(FIND("leukocyte",C376)),ISNUMBER(FIND("cytokine",C376)),ISNUMBER(FIND("CD4",C376)),ISNUMBER(FIND("CD8",C376)),ISNUMBER(FIND("T-cell",C376)))</f>
        <v>1</v>
      </c>
      <c r="J376" t="b">
        <f>OR(ISNUMBER(FIND("reactive oxygen",C376)),ISNUMBER(FIND("ROS",C376)),ISNUMBER(FIND("free radical",C376)),ISNUMBER(FIND("oxidative stress",C376)),ISNUMBER(FIND("peroxid",C376)),ISNUMBER(FIND("oxidative",C376)),ISNUMBER(FIND("antioxid",C376)))</f>
        <v>0</v>
      </c>
      <c r="K376" t="b">
        <f>OR(ISNUMBER(FIND("autophag",C376)))</f>
        <v>0</v>
      </c>
      <c r="L376" t="b">
        <f>OR(ISNUMBER(FIND("morpholog",C376)))</f>
        <v>1</v>
      </c>
      <c r="M376" t="b">
        <f>OR(ISNUMBER(FIND("fibrosis",C376)),ISNUMBER(FIND("Fibrosis",C376)),ISNUMBER(FIND("fibrot",C376)))</f>
        <v>1</v>
      </c>
      <c r="N376" t="b">
        <f>OR(ISNUMBER(FIND("offspring",C376)),ISNUMBER(FIND("Parental",C376)),ISNUMBER(FIND("parental",C376)),ISNUMBER(FIND("germline",C376)),ISNUMBER(FIND("reproduc",C376)),ISNUMBER(FIND("embryo",C376)))</f>
        <v>0</v>
      </c>
      <c r="O376" t="b">
        <f>OR(ISNUMBER(FIND("metabol",C376)),ISNUMBER(FIND("Metabol",C376)),ISNUMBER(FIND("digest",C376)),ISNUMBER(FIND("mitochon",C376)))</f>
        <v>0</v>
      </c>
      <c r="P376" t="b">
        <f>OR(ISNUMBER(FIND("ecotox",C376)),ISNUMBER(FIND("Ecotox",B376)),ISNUMBER(FIND("ecotox",B376)),ISNUMBER(FIND("Ecotox",C376)))</f>
        <v>0</v>
      </c>
      <c r="Q376" t="b">
        <f>OR(ISNUMBER(FIND("Bioaccum",C376)),ISNUMBER(FIND("bioaccum",C376)),ISNUMBER(FIND("accum",C376)))</f>
        <v>0</v>
      </c>
      <c r="R376" t="b">
        <f>OR(ISNUMBER(FIND("Occupation",C376)),ISNUMBER(FIND("occupation",C376)),ISNUMBER(FIND("worker",C376)),ISNUMBER(FIND("workforce",C376)))</f>
        <v>0</v>
      </c>
      <c r="S376" t="b">
        <f>NOT(OR(F376,G376,H376,I376,J376,K376,L376,M376,N376,O376,P376,Q376,R376))</f>
        <v>0</v>
      </c>
      <c r="U376" t="b">
        <f>OR(Table1[[#This Row],[Inflammation]],Table1[[#This Row],[Immune]])</f>
        <v>1</v>
      </c>
      <c r="V376" t="str">
        <f>IF(OR(Table1[[#This Row],[Rodents]],Table1[[#This Row],[Human]],Table1[[#This Row],[Pig]]),OR(ISNUMBER(FIND("intratrach",C376)),ISNUMBER(FIND("nasal ",C376)),ISNUMBER(FIND("instill",C376))),"NA")</f>
        <v>NA</v>
      </c>
      <c r="W376" t="str">
        <f>IF(OR(Table1[[#This Row],[Rodents]],Table1[[#This Row],[Human]],Table1[[#This Row],[Pig]]),OR(ISNUMBER(FIND("dermal",C376)),ISNUMBER(FIND("skin ",C376))),"NA")</f>
        <v>NA</v>
      </c>
      <c r="X376" t="str">
        <f>IF(OR(Table1[[#This Row],[Rodents]],Table1[[#This Row],[Human]],Table1[[#This Row],[Pig]]),OR(ISNUMBER(FIND("injected",C376)),ISNUMBER(FIND("periton",C376)),ISNUMBER(FIND("intrascrot",C376))),"NA")</f>
        <v>NA</v>
      </c>
      <c r="Y376" t="str">
        <f>IF(OR(Table1[[#This Row],[Rodents]],Table1[[#This Row],[Human]],Table1[[#This Row],[Pig]]),NOT(OR(Table1[[#This Row],[Inhaled/Intratracheal/intranasal]],Table1[[#This Row],[Dermal]],Table1[[#This Row],[Injected]])),"NA")</f>
        <v>NA</v>
      </c>
      <c r="AA376" t="b">
        <f>OR(ISNUMBER(FIND("fish ",C376)),ISNUMBER(FIND("Fish ",C376)),ISNUMBER(FIND("aquatic",C376)),ISNUMBER(FIND("daphnids",C376)),ISNUMBER(FIND("Carcinus maenas",C376)),ISNUMBER(FIND("Daphnia",C376)),ISNUMBER(FIND("Ruditapes philippinarum",C376)),ISNUMBER(FIND("daphnia",C376)),ISNUMBER(FIND("marine",C376)),ISNUMBER(FIND("mussel",C376)),ISNUMBER(FIND("algae",C376)),ISNUMBER(FIND("Donax faba",C376)),ISNUMBER(FIND("estuarine",C376)),ISNUMBER(FIND("snail",C376)),ISNUMBER(FIND("Prorocentrum donghaiense",C376)) )</f>
        <v>0</v>
      </c>
      <c r="AB376" t="b">
        <f>OR(ISNUMBER(FIND(" rat ",C376)),ISNUMBER(FIND(" rats ",C376)),ISNUMBER(FIND(" Rats ",C376)),ISNUMBER(FIND(" Rat ",C376)),ISNUMBER(FIND(" rat.",C376)),ISNUMBER(FIND(" rats.",C376)),ISNUMBER(FIND("mouse",C376)),ISNUMBER(FIND("mice",C376)), ISNUMBER(FIND(" Mice",C376)))</f>
        <v>0</v>
      </c>
      <c r="AC376" t="b">
        <f>OR(ISNUMBER(FIND(" cell ",C376)),ISNUMBER(FIND("fibroblast",C376)),ISNUMBER(FIND("macrophage",C376)),ISNUMBER(FIND("epithelial",C376)),ISNUMBER(FIND("endothelial",C376)),ISNUMBER(FIND("neuron",C376)),ISNUMBER(FIND(" cells ",C376)),ISNUMBER(FIND("RBC",C376)),ISNUMBER(FIND("mitochond",C376)),ISNUMBER(FIND("adipocyte",C376)),ISNUMBER(FIND("osteo",C376)),ISNUMBER(FIND("keratin",C376)),ISNUMBER(FIND(" cell's ",C376)),ISNUMBER(FIND("eukary",C376)),ISNUMBER(FIND("sperm",C376)))</f>
        <v>1</v>
      </c>
      <c r="AD376" t="b">
        <f>OR(ISNUMBER(FIND("human",B376)),ISNUMBER(FIND("workers",B376)),ISNUMBER(FIND("workforces",B376)),ISNUMBER(FIND("occupational",B376)),ISNUMBER(FIND("Case report",B376)),ISNUMBER(FIND("Workplaces",B376)),ISNUMBER(FIND("worker",B376)))</f>
        <v>0</v>
      </c>
      <c r="AE376" t="b">
        <f>OR(ISNUMBER(FIND(" plant ",C376)),ISNUMBER(FIND("Plant ",C376)),ISNUMBER(FIND("tomato",C376)),ISNUMBER(FIND("plants",C376)),ISNUMBER(FIND("Plants",C376)),ISNUMBER(FIND("algae",C376)),ISNUMBER(FIND("lettuce",C376)),ISNUMBER(FIND("green gram sprouts ",C376)),ISNUMBER(FIND("Cucurbita pepo",C376)),ISNUMBER(FIND("bean ",C376)),ISNUMBER(FIND("chloroplast",C376)),ISNUMBER(FIND("chlorophyll",C376)),ISNUMBER(FIND("seedling",C376)),ISNUMBER(FIND("canola",C376)),ISNUMBER(FIND("shoot",C376)),ISNUMBER(FIND("photosynthes",C376)),ISNUMBER(FIND(" leaves ",C376)),,ISNUMBER(FIND("agriculture",C376)),ISNUMBER(FIND(" crops ",C376)))</f>
        <v>0</v>
      </c>
      <c r="AF376" t="b">
        <f>OR(ISNUMBER(FIND("bacteria",C376)),ISNUMBER(FIND("Bacteria",C376)),ISNUMBER(FIND("Bacterium",C376)),ISNUMBER(FIND("bacterium",C376)),ISNUMBER(FIND(" coli ",C376)))</f>
        <v>0</v>
      </c>
      <c r="AG376" t="b">
        <f>OR(ISNUMBER(FIND("fungi",C376)),ISNUMBER(FIND("Fungi",C376)),ISNUMBER(FIND("fungus",C376)),ISNUMBER(FIND("Fungus",C376)),ISNUMBER(FIND("mushroom",C376)),ISNUMBER(FIND("Mushroom",C376)),ISNUMBER(FIND(" mold ",C376)))</f>
        <v>0</v>
      </c>
      <c r="AH376" t="b">
        <f>OR(ISNUMBER(FIND("Pig ",C376)),ISNUMBER(FIND("pig ",C376)),ISNUMBER(FIND("Pigs ",C376)),ISNUMBER(FIND("pigs ",C376)))</f>
        <v>0</v>
      </c>
      <c r="AI376" t="b">
        <f>OR(ISNUMBER(FIND(" C. elegans",C376)),ISNUMBER(FIND("Caenorhabditis elegans",C376)),ISNUMBER(FIND("earthworms",C376)),ISNUMBER(FIND(" Ficopomatus enigmaticus",C376)),ISNUMBER(FIND("larva",C376)),ISNUMBER(FIND("Lumbriculus variegatus",C376)),ISNUMBER(FIND("nematode",C376)))</f>
        <v>0</v>
      </c>
      <c r="AJ376" t="b">
        <f>NOT(OR(AA376,AB376,AC376,AD376,AE376,AF376,AG376,AH376,AI376))</f>
        <v>0</v>
      </c>
      <c r="AL376" t="b">
        <f>OR(AA376,AB376,AD376,AE376,AF376,AG376,AH376,AI376)</f>
        <v>0</v>
      </c>
      <c r="AM376" t="b">
        <f>IF(Table1[[#This Row],[In vivo?]],IF(Table1[[#This Row],[Cell]],FALSE,TRUE),FALSE)</f>
        <v>0</v>
      </c>
      <c r="AN376" t="b">
        <f>AND(AC376,AL376)</f>
        <v>0</v>
      </c>
      <c r="AO376" t="b">
        <f>IF(Table1[[#This Row],[Cell]],IF(Table1[[#This Row],[In vivo?]],FALSE,TRUE),FALSE)</f>
        <v>1</v>
      </c>
      <c r="AP376" t="b">
        <f>NOT(OR(Table1[[#This Row],[In vivo?]],Table1[[#This Row],[Only in Cell]]))</f>
        <v>0</v>
      </c>
      <c r="AQ376" t="str">
        <f>IF(OR(Table1[[#This Row],[Rodents]],Table1[[#This Row],[Human]],Table1[[#This Row],[Pig]]),OR(ISNUMBER(FIND("pulmonary",C376)),ISNUMBER(FIND("lung",C376))),"NA")</f>
        <v>NA</v>
      </c>
      <c r="AR376" t="str">
        <f>IF(OR(Table1[[#This Row],[Rodents]],Table1[[#This Row],[Human]],Table1[[#This Row],[Pig]]),OR(ISNUMBER(FIND("skin",C376)),ISNUMBER(FIND("dermal",C376))),"NA")</f>
        <v>NA</v>
      </c>
      <c r="AS376" t="str">
        <f>IF(OR(Table1[[#This Row],[Rodents]],Table1[[#This Row],[Human]],Table1[[#This Row],[Pig]]),OR(ISNUMBER(FIND("liver",C376)),ISNUMBER(FIND("hepat",C376))),"NA")</f>
        <v>NA</v>
      </c>
      <c r="AT376" t="str">
        <f>IF(OR(Table1[[#This Row],[Rodents]],Table1[[#This Row],[Human]],Table1[[#This Row],[Pig]]),OR(ISNUMBER(FIND("kidney",C376)),ISNUMBER(FIND("neph",C376))),"NA")</f>
        <v>NA</v>
      </c>
      <c r="AU376" t="str">
        <f>IF(OR(Table1[[#This Row],[Rodents]],Table1[[#This Row],[Human]],Table1[[#This Row],[Pig]]),OR(ISNUMBER(FIND("brain",C376)),ISNUMBER(FIND("neur",C376)),ISNUMBER(FIND("nerv",C376))),"NA")</f>
        <v>NA</v>
      </c>
      <c r="AV376" t="str">
        <f>IF(OR(Table1[[#This Row],[Rodents]],Table1[[#This Row],[Human]],Table1[[#This Row],[Pig]]),OR(ISNUMBER(FIND("heart",C376)),ISNUMBER(FIND("cardi",C376))),"NA")</f>
        <v>NA</v>
      </c>
      <c r="AW376" t="str">
        <f>IF(OR(Table1[[#This Row],[Rodents]],Table1[[#This Row],[Human]],Table1[[#This Row],[Pig]]),OR(ISNUMBER(FIND("gastro",C376)),ISNUMBER(FIND("intesti",C376)),ISNUMBER(FIND("stomach",C376))),"NA")</f>
        <v>NA</v>
      </c>
      <c r="AX376" t="str">
        <f>IF(OR(Table1[[#This Row],[Rodents]],Table1[[#This Row],[Human]],Table1[[#This Row],[Pig]]),NOT(OR(AQ376,AR376,AS376,AT376,AU376,AV376,AW376)),"NA")</f>
        <v>NA</v>
      </c>
      <c r="AY376" t="b">
        <f>OR(ISNUMBER(FIND("SWCNT",C376)),ISNUMBER(FIND("SWNT",C376)),ISNUMBER(FIND("single-wall",C376)),ISNUMBER(FIND("single wall",C376)),ISNUMBER(FIND("Single wall",C376)),ISNUMBER(FIND("Single-wall",C376)),ISNUMBER(FIND("SWCNT",B376)),ISNUMBER(FIND("SWNT",B376)),ISNUMBER(FIND("single-wall",B376)),ISNUMBER(FIND("single wall",B376)),ISNUMBER(FIND("Single-wall",B376)),ISNUMBER(FIND("Single wall",B376)))</f>
        <v>0</v>
      </c>
      <c r="AZ376" t="b">
        <f>OR(ISNUMBER(FIND("MWCNT",C376)),ISNUMBER(FIND("MWNT",C376)),ISNUMBER(FIND("multi-wall",C376)),ISNUMBER(FIND("multi wall",C376)),ISNUMBER(FIND("multiwall",C376)),ISNUMBER(FIND("Multi-wall",C376)),ISNUMBER(FIND("Multi wall",C376)),ISNUMBER(FIND("Multiwall",C376)),ISNUMBER(FIND("MWCNT",B376)),ISNUMBER(FIND("MWNT",B376)),ISNUMBER(FIND("multi-wall",B376)),ISNUMBER(FIND("multi wall",B376)),ISNUMBER(FIND("multiwall",B376)),ISNUMBER(FIND("Multi-wall",B376)),ISNUMBER(FIND("Multi wall",B376)),ISNUMBER(FIND("Multiwall",B376)),ISNUMBER(FIND("Double-wall",B376)),ISNUMBER(FIND("Double wall",B376)),ISNUMBER(FIND("Doublewall",B376)),ISNUMBER(FIND("double-wall",B376)),ISNUMBER(FIND("double wall",B376)),ISNUMBER(FIND("doublewall",B376)))</f>
        <v>1</v>
      </c>
      <c r="BA376" t="b">
        <f>AND(Table1[[#This Row],[SWCNT]],Table1[[#This Row],[MWCNT]])</f>
        <v>0</v>
      </c>
      <c r="BB376" t="b">
        <f>IF(Table1[[#This Row],[SWCNT]]=TRUE,FALSE,IF(Table1[[#This Row],[MWCNT]]=TRUE,FALSE,TRUE))</f>
        <v>0</v>
      </c>
      <c r="BC376" s="18"/>
    </row>
    <row r="377" spans="1:55" ht="166.5">
      <c r="A377" t="s">
        <v>4179</v>
      </c>
      <c r="B377" s="2" t="s">
        <v>4183</v>
      </c>
      <c r="C377" s="16" t="s">
        <v>4187</v>
      </c>
      <c r="D377" s="17" t="s">
        <v>170</v>
      </c>
      <c r="E377" s="2">
        <v>2013</v>
      </c>
      <c r="F377" t="b">
        <f>OR(ISNUMBER(FIND("cytotoxic",C377)),ISNUMBER(FIND("Cytotoxic",C377)),ISNUMBER(FIND("cellular toxicity",C377)),ISNUMBER(FIND("cell death",C377)),ISNUMBER(FIND("viable",C377)),ISNUMBER(FIND("phytotoxic",C377)),ISNUMBER(FIND("acute toxicity",C377)),ISNUMBER(FIND("MTT",C377)),ISNUMBER(FIND("survival",C377)),ISNUMBER(FIND("prolifer",C377)),ISNUMBER(FIND("apoptosis",C377)),ISNUMBER(FIND("neurotoxic",C377)),ISNUMBER(FIND("  lysis ",C377)),ISNUMBER(FIND("necrosis",C377)),ISNUMBER(FIND("cellular death",C377))*3,ISNUMBER(FIND("LDH",C377)),ISNUMBER(FIND("Acute toxicity",C377)))</f>
        <v>0</v>
      </c>
      <c r="G377" t="b">
        <f>OR(ISNUMBER(FIND("genotoxic",C377)),ISNUMBER(FIND("genotoxicity",C377)),ISNUMBER(FIND("DNA damage",C377)),ISNUMBER(FIND("DNA",C377)),ISNUMBER(FIND("RNA",C377)),ISNUMBER(FIND("mesothelioma",C377)),ISNUMBER(FIND("carcino",C377)),ISNUMBER(FIND("mutagen",C377)),ISNUMBER(FIND("genetic",C377)))</f>
        <v>0</v>
      </c>
      <c r="H377" t="b">
        <f>OR(ISNUMBER(FIND("inflammatory",C377)),ISNUMBER(FIND("inflamm",C377)))</f>
        <v>1</v>
      </c>
      <c r="I377" t="b">
        <f>OR(ISNUMBER(FIND("immune",C377)),ISNUMBER(FIND("immunological",C377)),ISNUMBER(FIND("interleuk",C377)),ISNUMBER(FIND("platelet activation",C377)),ISNUMBER(FIND("monocyte",C377)),ISNUMBER(FIND("leukocyte",C377)),ISNUMBER(FIND("cytokine",C377)),ISNUMBER(FIND("CD4",C377)),ISNUMBER(FIND("CD8",C377)),ISNUMBER(FIND("T-cell",C377)))</f>
        <v>0</v>
      </c>
      <c r="J377" t="b">
        <f>OR(ISNUMBER(FIND("reactive oxygen",C377)),ISNUMBER(FIND("ROS",C377)),ISNUMBER(FIND("free radical",C377)),ISNUMBER(FIND("oxidative stress",C377)),ISNUMBER(FIND("peroxid",C377)),ISNUMBER(FIND("oxidative",C377)),ISNUMBER(FIND("antioxid",C377)))</f>
        <v>0</v>
      </c>
      <c r="K377" t="b">
        <f>OR(ISNUMBER(FIND("autophag",C377)))</f>
        <v>0</v>
      </c>
      <c r="L377" t="b">
        <f>OR(ISNUMBER(FIND("morpholog",C377)))</f>
        <v>0</v>
      </c>
      <c r="M377" t="b">
        <f>OR(ISNUMBER(FIND("fibrosis",C377)),ISNUMBER(FIND("Fibrosis",C377)),ISNUMBER(FIND("fibrot",C377)))</f>
        <v>0</v>
      </c>
      <c r="N377" t="b">
        <f>OR(ISNUMBER(FIND("offspring",C377)),ISNUMBER(FIND("Parental",C377)),ISNUMBER(FIND("parental",C377)),ISNUMBER(FIND("germline",C377)),ISNUMBER(FIND("reproduc",C377)),ISNUMBER(FIND("embryo",C377)))</f>
        <v>0</v>
      </c>
      <c r="O377" t="b">
        <f>OR(ISNUMBER(FIND("metabol",C377)),ISNUMBER(FIND("Metabol",C377)),ISNUMBER(FIND("digest",C377)),ISNUMBER(FIND("mitochon",C377)))</f>
        <v>0</v>
      </c>
      <c r="P377" t="b">
        <f>OR(ISNUMBER(FIND("ecotox",C377)),ISNUMBER(FIND("Ecotox",B377)),ISNUMBER(FIND("ecotox",B377)),ISNUMBER(FIND("Ecotox",C377)))</f>
        <v>0</v>
      </c>
      <c r="Q377" t="b">
        <f>OR(ISNUMBER(FIND("Bioaccum",C377)),ISNUMBER(FIND("bioaccum",C377)),ISNUMBER(FIND("accum",C377)))</f>
        <v>0</v>
      </c>
      <c r="R377" t="b">
        <f>OR(ISNUMBER(FIND("Occupation",C377)),ISNUMBER(FIND("occupation",C377)),ISNUMBER(FIND("worker",C377)),ISNUMBER(FIND("workforce",C377)))</f>
        <v>0</v>
      </c>
      <c r="S377" t="b">
        <f>NOT(OR(F377,G377,H377,I377,J377,K377,L377,M377,N377,O377,P377,Q377,R377))</f>
        <v>0</v>
      </c>
      <c r="U377" t="b">
        <f>OR(Table1[[#This Row],[Inflammation]],Table1[[#This Row],[Immune]])</f>
        <v>1</v>
      </c>
      <c r="V377" t="str">
        <f>IF(OR(Table1[[#This Row],[Rodents]],Table1[[#This Row],[Human]],Table1[[#This Row],[Pig]]),OR(ISNUMBER(FIND("intratrach",C377)),ISNUMBER(FIND("nasal ",C377)),ISNUMBER(FIND("instill",C377))),"NA")</f>
        <v>NA</v>
      </c>
      <c r="W377" t="str">
        <f>IF(OR(Table1[[#This Row],[Rodents]],Table1[[#This Row],[Human]],Table1[[#This Row],[Pig]]),OR(ISNUMBER(FIND("dermal",C377)),ISNUMBER(FIND("skin ",C377))),"NA")</f>
        <v>NA</v>
      </c>
      <c r="X377" t="str">
        <f>IF(OR(Table1[[#This Row],[Rodents]],Table1[[#This Row],[Human]],Table1[[#This Row],[Pig]]),OR(ISNUMBER(FIND("injected",C377)),ISNUMBER(FIND("periton",C377)),ISNUMBER(FIND("intrascrot",C377))),"NA")</f>
        <v>NA</v>
      </c>
      <c r="Y377" t="str">
        <f>IF(OR(Table1[[#This Row],[Rodents]],Table1[[#This Row],[Human]],Table1[[#This Row],[Pig]]),NOT(OR(Table1[[#This Row],[Inhaled/Intratracheal/intranasal]],Table1[[#This Row],[Dermal]],Table1[[#This Row],[Injected]])),"NA")</f>
        <v>NA</v>
      </c>
      <c r="AA377" t="b">
        <f>OR(ISNUMBER(FIND("fish ",C377)),ISNUMBER(FIND("Fish ",C377)),ISNUMBER(FIND("aquatic",C377)),ISNUMBER(FIND("daphnids",C377)),ISNUMBER(FIND("Carcinus maenas",C377)),ISNUMBER(FIND("Daphnia",C377)),ISNUMBER(FIND("Ruditapes philippinarum",C377)),ISNUMBER(FIND("daphnia",C377)),ISNUMBER(FIND("marine",C377)),ISNUMBER(FIND("mussel",C377)),ISNUMBER(FIND("algae",C377)),ISNUMBER(FIND("Donax faba",C377)),ISNUMBER(FIND("estuarine",C377)),ISNUMBER(FIND("snail",C377)),ISNUMBER(FIND("Prorocentrum donghaiense",C377)) )</f>
        <v>0</v>
      </c>
      <c r="AB377" t="b">
        <f>OR(ISNUMBER(FIND(" rat ",C377)),ISNUMBER(FIND(" rats ",C377)),ISNUMBER(FIND(" Rats ",C377)),ISNUMBER(FIND(" Rat ",C377)),ISNUMBER(FIND(" rat.",C377)),ISNUMBER(FIND(" rats.",C377)),ISNUMBER(FIND("mouse",C377)),ISNUMBER(FIND("mice",C377)), ISNUMBER(FIND(" Mice",C377)))</f>
        <v>0</v>
      </c>
      <c r="AC377" t="b">
        <f>OR(ISNUMBER(FIND(" cell ",C377)),ISNUMBER(FIND("fibroblast",C377)),ISNUMBER(FIND("macrophage",C377)),ISNUMBER(FIND("epithelial",C377)),ISNUMBER(FIND("endothelial",C377)),ISNUMBER(FIND("neuron",C377)),ISNUMBER(FIND(" cells ",C377)),ISNUMBER(FIND("RBC",C377)),ISNUMBER(FIND("mitochond",C377)),ISNUMBER(FIND("adipocyte",C377)),ISNUMBER(FIND("osteo",C377)),ISNUMBER(FIND("keratin",C377)),ISNUMBER(FIND(" cell's ",C377)),ISNUMBER(FIND("eukary",C377)),ISNUMBER(FIND("sperm",C377)))</f>
        <v>1</v>
      </c>
      <c r="AD377" t="b">
        <f>OR(ISNUMBER(FIND("human",B377)),ISNUMBER(FIND("workers",B377)),ISNUMBER(FIND("workforces",B377)),ISNUMBER(FIND("occupational",B377)),ISNUMBER(FIND("Case report",B377)),ISNUMBER(FIND("Workplaces",B377)),ISNUMBER(FIND("worker",B377)))</f>
        <v>0</v>
      </c>
      <c r="AE377" t="b">
        <f>OR(ISNUMBER(FIND(" plant ",C377)),ISNUMBER(FIND("Plant ",C377)),ISNUMBER(FIND("tomato",C377)),ISNUMBER(FIND("plants",C377)),ISNUMBER(FIND("Plants",C377)),ISNUMBER(FIND("algae",C377)),ISNUMBER(FIND("lettuce",C377)),ISNUMBER(FIND("green gram sprouts ",C377)),ISNUMBER(FIND("Cucurbita pepo",C377)),ISNUMBER(FIND("bean ",C377)),ISNUMBER(FIND("chloroplast",C377)),ISNUMBER(FIND("chlorophyll",C377)),ISNUMBER(FIND("seedling",C377)),ISNUMBER(FIND("canola",C377)),ISNUMBER(FIND("shoot",C377)),ISNUMBER(FIND("photosynthes",C377)),ISNUMBER(FIND(" leaves ",C377)),,ISNUMBER(FIND("agriculture",C377)),ISNUMBER(FIND(" crops ",C377)))</f>
        <v>0</v>
      </c>
      <c r="AF377" t="b">
        <f>OR(ISNUMBER(FIND("bacteria",C377)),ISNUMBER(FIND("Bacteria",C377)),ISNUMBER(FIND("Bacterium",C377)),ISNUMBER(FIND("bacterium",C377)),ISNUMBER(FIND(" coli ",C377)))</f>
        <v>0</v>
      </c>
      <c r="AG377" t="b">
        <f>OR(ISNUMBER(FIND("fungi",C377)),ISNUMBER(FIND("Fungi",C377)),ISNUMBER(FIND("fungus",C377)),ISNUMBER(FIND("Fungus",C377)),ISNUMBER(FIND("mushroom",C377)),ISNUMBER(FIND("Mushroom",C377)),ISNUMBER(FIND(" mold ",C377)))</f>
        <v>0</v>
      </c>
      <c r="AH377" t="b">
        <f>OR(ISNUMBER(FIND("Pig ",C377)),ISNUMBER(FIND("pig ",C377)),ISNUMBER(FIND("Pigs ",C377)),ISNUMBER(FIND("pigs ",C377)))</f>
        <v>0</v>
      </c>
      <c r="AI377" t="b">
        <f>OR(ISNUMBER(FIND(" C. elegans",C377)),ISNUMBER(FIND("Caenorhabditis elegans",C377)),ISNUMBER(FIND("earthworms",C377)),ISNUMBER(FIND(" Ficopomatus enigmaticus",C377)),ISNUMBER(FIND("larva",C377)),ISNUMBER(FIND("Lumbriculus variegatus",C377)),ISNUMBER(FIND("nematode",C377)))</f>
        <v>0</v>
      </c>
      <c r="AJ377" t="b">
        <f>NOT(OR(AA377,AB377,AC377,AD377,AE377,AF377,AG377,AH377,AI377))</f>
        <v>0</v>
      </c>
      <c r="AL377" t="b">
        <f>OR(AA377,AB377,AD377,AE377,AF377,AG377,AH377,AI377)</f>
        <v>0</v>
      </c>
      <c r="AM377" t="b">
        <f>IF(Table1[[#This Row],[In vivo?]],IF(Table1[[#This Row],[Cell]],FALSE,TRUE),FALSE)</f>
        <v>0</v>
      </c>
      <c r="AN377" t="b">
        <f>AND(AC377,AL377)</f>
        <v>0</v>
      </c>
      <c r="AO377" t="b">
        <f>IF(Table1[[#This Row],[Cell]],IF(Table1[[#This Row],[In vivo?]],FALSE,TRUE),FALSE)</f>
        <v>1</v>
      </c>
      <c r="AP377" t="b">
        <f>NOT(OR(Table1[[#This Row],[In vivo?]],Table1[[#This Row],[Only in Cell]]))</f>
        <v>0</v>
      </c>
      <c r="AQ377" t="str">
        <f>IF(OR(Table1[[#This Row],[Rodents]],Table1[[#This Row],[Human]],Table1[[#This Row],[Pig]]),OR(ISNUMBER(FIND("pulmonary",C377)),ISNUMBER(FIND("lung",C377))),"NA")</f>
        <v>NA</v>
      </c>
      <c r="AR377" t="str">
        <f>IF(OR(Table1[[#This Row],[Rodents]],Table1[[#This Row],[Human]],Table1[[#This Row],[Pig]]),OR(ISNUMBER(FIND("skin",C377)),ISNUMBER(FIND("dermal",C377))),"NA")</f>
        <v>NA</v>
      </c>
      <c r="AS377" t="str">
        <f>IF(OR(Table1[[#This Row],[Rodents]],Table1[[#This Row],[Human]],Table1[[#This Row],[Pig]]),OR(ISNUMBER(FIND("liver",C377)),ISNUMBER(FIND("hepat",C377))),"NA")</f>
        <v>NA</v>
      </c>
      <c r="AT377" t="str">
        <f>IF(OR(Table1[[#This Row],[Rodents]],Table1[[#This Row],[Human]],Table1[[#This Row],[Pig]]),OR(ISNUMBER(FIND("kidney",C377)),ISNUMBER(FIND("neph",C377))),"NA")</f>
        <v>NA</v>
      </c>
      <c r="AU377" t="str">
        <f>IF(OR(Table1[[#This Row],[Rodents]],Table1[[#This Row],[Human]],Table1[[#This Row],[Pig]]),OR(ISNUMBER(FIND("brain",C377)),ISNUMBER(FIND("neur",C377)),ISNUMBER(FIND("nerv",C377))),"NA")</f>
        <v>NA</v>
      </c>
      <c r="AV377" t="str">
        <f>IF(OR(Table1[[#This Row],[Rodents]],Table1[[#This Row],[Human]],Table1[[#This Row],[Pig]]),OR(ISNUMBER(FIND("heart",C377)),ISNUMBER(FIND("cardi",C377))),"NA")</f>
        <v>NA</v>
      </c>
      <c r="AW377" t="str">
        <f>IF(OR(Table1[[#This Row],[Rodents]],Table1[[#This Row],[Human]],Table1[[#This Row],[Pig]]),OR(ISNUMBER(FIND("gastro",C377)),ISNUMBER(FIND("intesti",C377)),ISNUMBER(FIND("stomach",C377))),"NA")</f>
        <v>NA</v>
      </c>
      <c r="AX377" t="str">
        <f>IF(OR(Table1[[#This Row],[Rodents]],Table1[[#This Row],[Human]],Table1[[#This Row],[Pig]]),NOT(OR(AQ377,AR377,AS377,AT377,AU377,AV377,AW377)),"NA")</f>
        <v>NA</v>
      </c>
      <c r="AY377" t="b">
        <f>OR(ISNUMBER(FIND("SWCNT",C377)),ISNUMBER(FIND("SWNT",C377)),ISNUMBER(FIND("single-wall",C377)),ISNUMBER(FIND("single wall",C377)),ISNUMBER(FIND("Single wall",C377)),ISNUMBER(FIND("Single-wall",C377)),ISNUMBER(FIND("SWCNT",B377)),ISNUMBER(FIND("SWNT",B377)),ISNUMBER(FIND("single-wall",B377)),ISNUMBER(FIND("single wall",B377)),ISNUMBER(FIND("Single-wall",B377)),ISNUMBER(FIND("Single wall",B377)))</f>
        <v>1</v>
      </c>
      <c r="AZ377" t="b">
        <f>OR(ISNUMBER(FIND("MWCNT",C377)),ISNUMBER(FIND("MWNT",C377)),ISNUMBER(FIND("multi-wall",C377)),ISNUMBER(FIND("multi wall",C377)),ISNUMBER(FIND("multiwall",C377)),ISNUMBER(FIND("Multi-wall",C377)),ISNUMBER(FIND("Multi wall",C377)),ISNUMBER(FIND("Multiwall",C377)),ISNUMBER(FIND("MWCNT",B377)),ISNUMBER(FIND("MWNT",B377)),ISNUMBER(FIND("multi-wall",B377)),ISNUMBER(FIND("multi wall",B377)),ISNUMBER(FIND("multiwall",B377)),ISNUMBER(FIND("Multi-wall",B377)),ISNUMBER(FIND("Multi wall",B377)),ISNUMBER(FIND("Multiwall",B377)),ISNUMBER(FIND("Double-wall",B377)),ISNUMBER(FIND("Double wall",B377)),ISNUMBER(FIND("Doublewall",B377)),ISNUMBER(FIND("double-wall",B377)),ISNUMBER(FIND("double wall",B377)),ISNUMBER(FIND("doublewall",B377)))</f>
        <v>0</v>
      </c>
      <c r="BA377" t="b">
        <f>AND(Table1[[#This Row],[SWCNT]],Table1[[#This Row],[MWCNT]])</f>
        <v>0</v>
      </c>
      <c r="BB377" t="b">
        <f>IF(Table1[[#This Row],[SWCNT]]=TRUE,FALSE,IF(Table1[[#This Row],[MWCNT]]=TRUE,FALSE,TRUE))</f>
        <v>0</v>
      </c>
      <c r="BC377" s="18"/>
    </row>
    <row r="378" spans="1:55" ht="351.5">
      <c r="A378" t="s">
        <v>4199</v>
      </c>
      <c r="B378" s="2" t="s">
        <v>4201</v>
      </c>
      <c r="C378" s="16" t="s">
        <v>4203</v>
      </c>
      <c r="D378" s="17" t="s">
        <v>4205</v>
      </c>
      <c r="E378" s="2">
        <v>2013</v>
      </c>
      <c r="F378" t="b">
        <f>OR(ISNUMBER(FIND("cytotoxic",C378)),ISNUMBER(FIND("Cytotoxic",C378)),ISNUMBER(FIND("cellular toxicity",C378)),ISNUMBER(FIND("cell death",C378)),ISNUMBER(FIND("viable",C378)),ISNUMBER(FIND("phytotoxic",C378)),ISNUMBER(FIND("acute toxicity",C378)),ISNUMBER(FIND("MTT",C378)),ISNUMBER(FIND("survival",C378)),ISNUMBER(FIND("prolifer",C378)),ISNUMBER(FIND("apoptosis",C378)),ISNUMBER(FIND("neurotoxic",C378)),ISNUMBER(FIND("  lysis ",C378)),ISNUMBER(FIND("necrosis",C378)),ISNUMBER(FIND("cellular death",C378))*3,ISNUMBER(FIND("LDH",C378)),ISNUMBER(FIND("Acute toxicity",C378)))</f>
        <v>1</v>
      </c>
      <c r="G378" t="b">
        <f>OR(ISNUMBER(FIND("genotoxic",C378)),ISNUMBER(FIND("genotoxicity",C378)),ISNUMBER(FIND("DNA damage",C378)),ISNUMBER(FIND("DNA",C378)),ISNUMBER(FIND("RNA",C378)),ISNUMBER(FIND("mesothelioma",C378)),ISNUMBER(FIND("carcino",C378)),ISNUMBER(FIND("mutagen",C378)),ISNUMBER(FIND("genetic",C378)))</f>
        <v>1</v>
      </c>
      <c r="H378" t="b">
        <f>OR(ISNUMBER(FIND("inflammatory",C378)),ISNUMBER(FIND("inflamm",C378)))</f>
        <v>1</v>
      </c>
      <c r="I378" t="b">
        <f>OR(ISNUMBER(FIND("immune",C378)),ISNUMBER(FIND("immunological",C378)),ISNUMBER(FIND("interleuk",C378)),ISNUMBER(FIND("platelet activation",C378)),ISNUMBER(FIND("monocyte",C378)),ISNUMBER(FIND("leukocyte",C378)),ISNUMBER(FIND("cytokine",C378)),ISNUMBER(FIND("CD4",C378)),ISNUMBER(FIND("CD8",C378)),ISNUMBER(FIND("T-cell",C378)))</f>
        <v>1</v>
      </c>
      <c r="J378" t="b">
        <f>OR(ISNUMBER(FIND("reactive oxygen",C378)),ISNUMBER(FIND("ROS",C378)),ISNUMBER(FIND("free radical",C378)),ISNUMBER(FIND("oxidative stress",C378)),ISNUMBER(FIND("peroxid",C378)),ISNUMBER(FIND("oxidative",C378)),ISNUMBER(FIND("antioxid",C378)))</f>
        <v>0</v>
      </c>
      <c r="K378" t="b">
        <f>OR(ISNUMBER(FIND("autophag",C378)))</f>
        <v>0</v>
      </c>
      <c r="L378" t="b">
        <f>OR(ISNUMBER(FIND("morpholog",C378)))</f>
        <v>0</v>
      </c>
      <c r="M378" t="b">
        <f>OR(ISNUMBER(FIND("fibrosis",C378)),ISNUMBER(FIND("Fibrosis",C378)),ISNUMBER(FIND("fibrot",C378)))</f>
        <v>0</v>
      </c>
      <c r="N378" t="b">
        <f>OR(ISNUMBER(FIND("offspring",C378)),ISNUMBER(FIND("Parental",C378)),ISNUMBER(FIND("parental",C378)),ISNUMBER(FIND("germline",C378)),ISNUMBER(FIND("reproduc",C378)),ISNUMBER(FIND("embryo",C378)))</f>
        <v>0</v>
      </c>
      <c r="O378" t="b">
        <f>OR(ISNUMBER(FIND("metabol",C378)),ISNUMBER(FIND("Metabol",C378)),ISNUMBER(FIND("digest",C378)),ISNUMBER(FIND("mitochon",C378)))</f>
        <v>0</v>
      </c>
      <c r="P378" t="b">
        <f>OR(ISNUMBER(FIND("ecotox",C378)),ISNUMBER(FIND("Ecotox",B378)),ISNUMBER(FIND("ecotox",B378)),ISNUMBER(FIND("Ecotox",C378)))</f>
        <v>0</v>
      </c>
      <c r="Q378" t="b">
        <f>OR(ISNUMBER(FIND("Bioaccum",C378)),ISNUMBER(FIND("bioaccum",C378)),ISNUMBER(FIND("accum",C378)))</f>
        <v>0</v>
      </c>
      <c r="R378" t="b">
        <f>OR(ISNUMBER(FIND("Occupation",C378)),ISNUMBER(FIND("occupation",C378)),ISNUMBER(FIND("worker",C378)),ISNUMBER(FIND("workforce",C378)))</f>
        <v>0</v>
      </c>
      <c r="S378" t="b">
        <f>NOT(OR(F378,G378,H378,I378,J378,K378,L378,M378,N378,O378,P378,Q378,R378))</f>
        <v>0</v>
      </c>
      <c r="U378" t="b">
        <f>OR(Table1[[#This Row],[Inflammation]],Table1[[#This Row],[Immune]])</f>
        <v>1</v>
      </c>
      <c r="V378" t="b">
        <f>IF(OR(Table1[[#This Row],[Rodents]],Table1[[#This Row],[Human]],Table1[[#This Row],[Pig]]),OR(ISNUMBER(FIND("intratrach",C378)),ISNUMBER(FIND("nasal ",C378)),ISNUMBER(FIND("instill",C378))),"NA")</f>
        <v>1</v>
      </c>
      <c r="W378" t="b">
        <f>IF(OR(Table1[[#This Row],[Rodents]],Table1[[#This Row],[Human]],Table1[[#This Row],[Pig]]),OR(ISNUMBER(FIND("dermal",C378)),ISNUMBER(FIND("skin ",C378))),"NA")</f>
        <v>0</v>
      </c>
      <c r="X378" t="b">
        <f>IF(OR(Table1[[#This Row],[Rodents]],Table1[[#This Row],[Human]],Table1[[#This Row],[Pig]]),OR(ISNUMBER(FIND("injected",C378)),ISNUMBER(FIND("periton",C378)),ISNUMBER(FIND("intrascrot",C378))),"NA")</f>
        <v>0</v>
      </c>
      <c r="Y378" t="b">
        <f>IF(OR(Table1[[#This Row],[Rodents]],Table1[[#This Row],[Human]],Table1[[#This Row],[Pig]]),NOT(OR(Table1[[#This Row],[Inhaled/Intratracheal/intranasal]],Table1[[#This Row],[Dermal]],Table1[[#This Row],[Injected]])),"NA")</f>
        <v>0</v>
      </c>
      <c r="AA378" t="b">
        <f>OR(ISNUMBER(FIND("fish ",C378)),ISNUMBER(FIND("Fish ",C378)),ISNUMBER(FIND("aquatic",C378)),ISNUMBER(FIND("daphnids",C378)),ISNUMBER(FIND("Carcinus maenas",C378)),ISNUMBER(FIND("Daphnia",C378)),ISNUMBER(FIND("Ruditapes philippinarum",C378)),ISNUMBER(FIND("daphnia",C378)),ISNUMBER(FIND("marine",C378)),ISNUMBER(FIND("mussel",C378)),ISNUMBER(FIND("algae",C378)),ISNUMBER(FIND("Donax faba",C378)),ISNUMBER(FIND("estuarine",C378)),ISNUMBER(FIND("snail",C378)),ISNUMBER(FIND("Prorocentrum donghaiense",C378)) )</f>
        <v>0</v>
      </c>
      <c r="AB378" t="b">
        <f>OR(ISNUMBER(FIND(" rat ",C378)),ISNUMBER(FIND(" rats ",C378)),ISNUMBER(FIND(" Rats ",C378)),ISNUMBER(FIND(" Rat ",C378)),ISNUMBER(FIND(" rat.",C378)),ISNUMBER(FIND(" rats.",C378)),ISNUMBER(FIND("mouse",C378)),ISNUMBER(FIND("mice",C378)), ISNUMBER(FIND(" Mice",C378)))</f>
        <v>1</v>
      </c>
      <c r="AC378" t="b">
        <f>OR(ISNUMBER(FIND(" cell ",C378)),ISNUMBER(FIND("fibroblast",C378)),ISNUMBER(FIND("macrophage",C378)),ISNUMBER(FIND("epithelial",C378)),ISNUMBER(FIND("endothelial",C378)),ISNUMBER(FIND("neuron",C378)),ISNUMBER(FIND(" cells ",C378)),ISNUMBER(FIND("RBC",C378)),ISNUMBER(FIND("mitochond",C378)),ISNUMBER(FIND("adipocyte",C378)),ISNUMBER(FIND("osteo",C378)),ISNUMBER(FIND("keratin",C378)),ISNUMBER(FIND(" cell's ",C378)),ISNUMBER(FIND("eukary",C378)),ISNUMBER(FIND("sperm",C378)))</f>
        <v>1</v>
      </c>
      <c r="AD378" t="b">
        <f>OR(ISNUMBER(FIND("human",B378)),ISNUMBER(FIND("workers",B378)),ISNUMBER(FIND("workforces",B378)),ISNUMBER(FIND("occupational",B378)),ISNUMBER(FIND("Case report",B378)),ISNUMBER(FIND("Workplaces",B378)),ISNUMBER(FIND("worker",B378)))</f>
        <v>0</v>
      </c>
      <c r="AE378" t="b">
        <f>OR(ISNUMBER(FIND(" plant ",C378)),ISNUMBER(FIND("Plant ",C378)),ISNUMBER(FIND("tomato",C378)),ISNUMBER(FIND("plants",C378)),ISNUMBER(FIND("Plants",C378)),ISNUMBER(FIND("algae",C378)),ISNUMBER(FIND("lettuce",C378)),ISNUMBER(FIND("green gram sprouts ",C378)),ISNUMBER(FIND("Cucurbita pepo",C378)),ISNUMBER(FIND("bean ",C378)),ISNUMBER(FIND("chloroplast",C378)),ISNUMBER(FIND("chlorophyll",C378)),ISNUMBER(FIND("seedling",C378)),ISNUMBER(FIND("canola",C378)),ISNUMBER(FIND("shoot",C378)),ISNUMBER(FIND("photosynthes",C378)),ISNUMBER(FIND(" leaves ",C378)),,ISNUMBER(FIND("agriculture",C378)),ISNUMBER(FIND(" crops ",C378)))</f>
        <v>0</v>
      </c>
      <c r="AF378" t="b">
        <f>OR(ISNUMBER(FIND("bacteria",C378)),ISNUMBER(FIND("Bacteria",C378)),ISNUMBER(FIND("Bacterium",C378)),ISNUMBER(FIND("bacterium",C378)),ISNUMBER(FIND(" coli ",C378)))</f>
        <v>0</v>
      </c>
      <c r="AG378" t="b">
        <f>OR(ISNUMBER(FIND("fungi",C378)),ISNUMBER(FIND("Fungi",C378)),ISNUMBER(FIND("fungus",C378)),ISNUMBER(FIND("Fungus",C378)),ISNUMBER(FIND("mushroom",C378)),ISNUMBER(FIND("Mushroom",C378)),ISNUMBER(FIND(" mold ",C378)))</f>
        <v>0</v>
      </c>
      <c r="AH378" t="b">
        <f>OR(ISNUMBER(FIND("Pig ",C378)),ISNUMBER(FIND("pig ",C378)),ISNUMBER(FIND("Pigs ",C378)),ISNUMBER(FIND("pigs ",C378)))</f>
        <v>0</v>
      </c>
      <c r="AI378" t="b">
        <f>OR(ISNUMBER(FIND(" C. elegans",C378)),ISNUMBER(FIND("Caenorhabditis elegans",C378)),ISNUMBER(FIND("earthworms",C378)),ISNUMBER(FIND(" Ficopomatus enigmaticus",C378)),ISNUMBER(FIND("larva",C378)),ISNUMBER(FIND("Lumbriculus variegatus",C378)),ISNUMBER(FIND("nematode",C378)))</f>
        <v>0</v>
      </c>
      <c r="AJ378" t="b">
        <f>NOT(OR(AA378,AB378,AC378,AD378,AE378,AF378,AG378,AH378,AI378))</f>
        <v>0</v>
      </c>
      <c r="AL378" t="b">
        <f>OR(AA378,AB378,AD378,AE378,AF378,AG378,AH378,AI378)</f>
        <v>1</v>
      </c>
      <c r="AM378" t="b">
        <f>IF(Table1[[#This Row],[In vivo?]],IF(Table1[[#This Row],[Cell]],FALSE,TRUE),FALSE)</f>
        <v>0</v>
      </c>
      <c r="AN378" t="b">
        <f>AND(AC378,AL378)</f>
        <v>1</v>
      </c>
      <c r="AO378" t="b">
        <f>IF(Table1[[#This Row],[Cell]],IF(Table1[[#This Row],[In vivo?]],FALSE,TRUE),FALSE)</f>
        <v>0</v>
      </c>
      <c r="AP378" t="b">
        <f>NOT(OR(Table1[[#This Row],[In vivo?]],Table1[[#This Row],[Only in Cell]]))</f>
        <v>0</v>
      </c>
      <c r="AQ378" t="b">
        <f>IF(OR(Table1[[#This Row],[Rodents]],Table1[[#This Row],[Human]],Table1[[#This Row],[Pig]]),OR(ISNUMBER(FIND("pulmonary",C378)),ISNUMBER(FIND("lung",C378))),"NA")</f>
        <v>1</v>
      </c>
      <c r="AR378" t="b">
        <f>IF(OR(Table1[[#This Row],[Rodents]],Table1[[#This Row],[Human]],Table1[[#This Row],[Pig]]),OR(ISNUMBER(FIND("skin",C378)),ISNUMBER(FIND("dermal",C378))),"NA")</f>
        <v>0</v>
      </c>
      <c r="AS378" t="b">
        <f>IF(OR(Table1[[#This Row],[Rodents]],Table1[[#This Row],[Human]],Table1[[#This Row],[Pig]]),OR(ISNUMBER(FIND("liver",C378)),ISNUMBER(FIND("hepat",C378))),"NA")</f>
        <v>0</v>
      </c>
      <c r="AT378" t="b">
        <f>IF(OR(Table1[[#This Row],[Rodents]],Table1[[#This Row],[Human]],Table1[[#This Row],[Pig]]),OR(ISNUMBER(FIND("kidney",C378)),ISNUMBER(FIND("neph",C378))),"NA")</f>
        <v>0</v>
      </c>
      <c r="AU378" t="b">
        <f>IF(OR(Table1[[#This Row],[Rodents]],Table1[[#This Row],[Human]],Table1[[#This Row],[Pig]]),OR(ISNUMBER(FIND("brain",C378)),ISNUMBER(FIND("neur",C378)),ISNUMBER(FIND("nerv",C378))),"NA")</f>
        <v>0</v>
      </c>
      <c r="AV378" t="b">
        <f>IF(OR(Table1[[#This Row],[Rodents]],Table1[[#This Row],[Human]],Table1[[#This Row],[Pig]]),OR(ISNUMBER(FIND("heart",C378)),ISNUMBER(FIND("cardi",C378))),"NA")</f>
        <v>0</v>
      </c>
      <c r="AW378" t="b">
        <f>IF(OR(Table1[[#This Row],[Rodents]],Table1[[#This Row],[Human]],Table1[[#This Row],[Pig]]),OR(ISNUMBER(FIND("gastro",C378)),ISNUMBER(FIND("intesti",C378)),ISNUMBER(FIND("stomach",C378))),"NA")</f>
        <v>0</v>
      </c>
      <c r="AX378" t="b">
        <f>IF(OR(Table1[[#This Row],[Rodents]],Table1[[#This Row],[Human]],Table1[[#This Row],[Pig]]),NOT(OR(AQ378,AR378,AS378,AT378,AU378,AV378,AW378)),"NA")</f>
        <v>0</v>
      </c>
      <c r="AY378" t="b">
        <f>OR(ISNUMBER(FIND("SWCNT",C378)),ISNUMBER(FIND("SWNT",C378)),ISNUMBER(FIND("single-wall",C378)),ISNUMBER(FIND("single wall",C378)),ISNUMBER(FIND("Single wall",C378)),ISNUMBER(FIND("Single-wall",C378)),ISNUMBER(FIND("SWCNT",B378)),ISNUMBER(FIND("SWNT",B378)),ISNUMBER(FIND("single-wall",B378)),ISNUMBER(FIND("single wall",B378)),ISNUMBER(FIND("Single-wall",B378)),ISNUMBER(FIND("Single wall",B378)))</f>
        <v>0</v>
      </c>
      <c r="AZ378" t="b">
        <f>OR(ISNUMBER(FIND("MWCNT",C378)),ISNUMBER(FIND("MWNT",C378)),ISNUMBER(FIND("multi-wall",C378)),ISNUMBER(FIND("multi wall",C378)),ISNUMBER(FIND("multiwall",C378)),ISNUMBER(FIND("Multi-wall",C378)),ISNUMBER(FIND("Multi wall",C378)),ISNUMBER(FIND("Multiwall",C378)),ISNUMBER(FIND("MWCNT",B378)),ISNUMBER(FIND("MWNT",B378)),ISNUMBER(FIND("multi-wall",B378)),ISNUMBER(FIND("multi wall",B378)),ISNUMBER(FIND("multiwall",B378)),ISNUMBER(FIND("Multi-wall",B378)),ISNUMBER(FIND("Multi wall",B378)),ISNUMBER(FIND("Multiwall",B378)),ISNUMBER(FIND("Double-wall",B378)),ISNUMBER(FIND("Double wall",B378)),ISNUMBER(FIND("Doublewall",B378)),ISNUMBER(FIND("double-wall",B378)),ISNUMBER(FIND("double wall",B378)),ISNUMBER(FIND("doublewall",B378)))</f>
        <v>1</v>
      </c>
      <c r="BA378" t="b">
        <f>AND(Table1[[#This Row],[SWCNT]],Table1[[#This Row],[MWCNT]])</f>
        <v>0</v>
      </c>
      <c r="BB378" t="b">
        <f>IF(Table1[[#This Row],[SWCNT]]=TRUE,FALSE,IF(Table1[[#This Row],[MWCNT]]=TRUE,FALSE,TRUE))</f>
        <v>0</v>
      </c>
      <c r="BC378" s="18"/>
    </row>
    <row r="379" spans="1:55" ht="203.5">
      <c r="A379" t="s">
        <v>4218</v>
      </c>
      <c r="B379" s="2" t="s">
        <v>4219</v>
      </c>
      <c r="C379" s="16" t="s">
        <v>4220</v>
      </c>
      <c r="D379" s="17" t="s">
        <v>4221</v>
      </c>
      <c r="E379" s="2">
        <v>2013</v>
      </c>
      <c r="F379" t="b">
        <f>OR(ISNUMBER(FIND("cytotoxic",C379)),ISNUMBER(FIND("Cytotoxic",C379)),ISNUMBER(FIND("cellular toxicity",C379)),ISNUMBER(FIND("cell death",C379)),ISNUMBER(FIND("viable",C379)),ISNUMBER(FIND("phytotoxic",C379)),ISNUMBER(FIND("acute toxicity",C379)),ISNUMBER(FIND("MTT",C379)),ISNUMBER(FIND("survival",C379)),ISNUMBER(FIND("prolifer",C379)),ISNUMBER(FIND("apoptosis",C379)),ISNUMBER(FIND("neurotoxic",C379)),ISNUMBER(FIND("  lysis ",C379)),ISNUMBER(FIND("necrosis",C379)),ISNUMBER(FIND("cellular death",C379))*3,ISNUMBER(FIND("LDH",C379)),ISNUMBER(FIND("Acute toxicity",C379)))</f>
        <v>1</v>
      </c>
      <c r="G379" t="b">
        <f>OR(ISNUMBER(FIND("genotoxic",C379)),ISNUMBER(FIND("genotoxicity",C379)),ISNUMBER(FIND("DNA damage",C379)),ISNUMBER(FIND("DNA",C379)),ISNUMBER(FIND("RNA",C379)),ISNUMBER(FIND("mesothelioma",C379)),ISNUMBER(FIND("carcino",C379)),ISNUMBER(FIND("mutagen",C379)),ISNUMBER(FIND("genetic",C379)))</f>
        <v>0</v>
      </c>
      <c r="H379" t="b">
        <f>OR(ISNUMBER(FIND("inflammatory",C379)),ISNUMBER(FIND("inflamm",C379)))</f>
        <v>1</v>
      </c>
      <c r="I379" t="b">
        <f>OR(ISNUMBER(FIND("immune",C379)),ISNUMBER(FIND("immunological",C379)),ISNUMBER(FIND("interleuk",C379)),ISNUMBER(FIND("platelet activation",C379)),ISNUMBER(FIND("monocyte",C379)),ISNUMBER(FIND("leukocyte",C379)),ISNUMBER(FIND("cytokine",C379)),ISNUMBER(FIND("CD4",C379)),ISNUMBER(FIND("CD8",C379)),ISNUMBER(FIND("T-cell",C379)))</f>
        <v>1</v>
      </c>
      <c r="J379" t="b">
        <f>OR(ISNUMBER(FIND("reactive oxygen",C379)),ISNUMBER(FIND("ROS",C379)),ISNUMBER(FIND("free radical",C379)),ISNUMBER(FIND("oxidative stress",C379)),ISNUMBER(FIND("peroxid",C379)),ISNUMBER(FIND("oxidative",C379)),ISNUMBER(FIND("antioxid",C379)))</f>
        <v>1</v>
      </c>
      <c r="K379" t="b">
        <f>OR(ISNUMBER(FIND("autophag",C379)))</f>
        <v>0</v>
      </c>
      <c r="L379" t="b">
        <f>OR(ISNUMBER(FIND("morpholog",C379)))</f>
        <v>0</v>
      </c>
      <c r="M379" t="b">
        <f>OR(ISNUMBER(FIND("fibrosis",C379)),ISNUMBER(FIND("Fibrosis",C379)),ISNUMBER(FIND("fibrot",C379)))</f>
        <v>0</v>
      </c>
      <c r="N379" t="b">
        <f>OR(ISNUMBER(FIND("offspring",C379)),ISNUMBER(FIND("Parental",C379)),ISNUMBER(FIND("parental",C379)),ISNUMBER(FIND("germline",C379)),ISNUMBER(FIND("reproduc",C379)),ISNUMBER(FIND("embryo",C379)))</f>
        <v>0</v>
      </c>
      <c r="O379" t="b">
        <f>OR(ISNUMBER(FIND("metabol",C379)),ISNUMBER(FIND("Metabol",C379)),ISNUMBER(FIND("digest",C379)),ISNUMBER(FIND("mitochon",C379)))</f>
        <v>0</v>
      </c>
      <c r="P379" t="b">
        <f>OR(ISNUMBER(FIND("ecotox",C379)),ISNUMBER(FIND("Ecotox",B379)),ISNUMBER(FIND("ecotox",B379)),ISNUMBER(FIND("Ecotox",C379)))</f>
        <v>0</v>
      </c>
      <c r="Q379" t="b">
        <f>OR(ISNUMBER(FIND("Bioaccum",C379)),ISNUMBER(FIND("bioaccum",C379)),ISNUMBER(FIND("accum",C379)))</f>
        <v>0</v>
      </c>
      <c r="R379" t="b">
        <f>OR(ISNUMBER(FIND("Occupation",C379)),ISNUMBER(FIND("occupation",C379)),ISNUMBER(FIND("worker",C379)),ISNUMBER(FIND("workforce",C379)))</f>
        <v>0</v>
      </c>
      <c r="S379" t="b">
        <f>NOT(OR(F379,G379,H379,I379,J379,K379,L379,M379,N379,O379,P379,Q379,R379))</f>
        <v>0</v>
      </c>
      <c r="U379" t="b">
        <f>OR(Table1[[#This Row],[Inflammation]],Table1[[#This Row],[Immune]])</f>
        <v>1</v>
      </c>
      <c r="V379" t="str">
        <f>IF(OR(Table1[[#This Row],[Rodents]],Table1[[#This Row],[Human]],Table1[[#This Row],[Pig]]),OR(ISNUMBER(FIND("intratrach",C379)),ISNUMBER(FIND("nasal ",C379)),ISNUMBER(FIND("instill",C379))),"NA")</f>
        <v>NA</v>
      </c>
      <c r="W379" t="str">
        <f>IF(OR(Table1[[#This Row],[Rodents]],Table1[[#This Row],[Human]],Table1[[#This Row],[Pig]]),OR(ISNUMBER(FIND("dermal",C379)),ISNUMBER(FIND("skin ",C379))),"NA")</f>
        <v>NA</v>
      </c>
      <c r="X379" t="str">
        <f>IF(OR(Table1[[#This Row],[Rodents]],Table1[[#This Row],[Human]],Table1[[#This Row],[Pig]]),OR(ISNUMBER(FIND("injected",C379)),ISNUMBER(FIND("periton",C379)),ISNUMBER(FIND("intrascrot",C379))),"NA")</f>
        <v>NA</v>
      </c>
      <c r="Y379" t="str">
        <f>IF(OR(Table1[[#This Row],[Rodents]],Table1[[#This Row],[Human]],Table1[[#This Row],[Pig]]),NOT(OR(Table1[[#This Row],[Inhaled/Intratracheal/intranasal]],Table1[[#This Row],[Dermal]],Table1[[#This Row],[Injected]])),"NA")</f>
        <v>NA</v>
      </c>
      <c r="AA379" t="b">
        <f>OR(ISNUMBER(FIND("fish ",C379)),ISNUMBER(FIND("Fish ",C379)),ISNUMBER(FIND("aquatic",C379)),ISNUMBER(FIND("daphnids",C379)),ISNUMBER(FIND("Carcinus maenas",C379)),ISNUMBER(FIND("Daphnia",C379)),ISNUMBER(FIND("Ruditapes philippinarum",C379)),ISNUMBER(FIND("daphnia",C379)),ISNUMBER(FIND("marine",C379)),ISNUMBER(FIND("mussel",C379)),ISNUMBER(FIND("algae",C379)),ISNUMBER(FIND("Donax faba",C379)),ISNUMBER(FIND("estuarine",C379)),ISNUMBER(FIND("snail",C379)),ISNUMBER(FIND("Prorocentrum donghaiense",C379)) )</f>
        <v>0</v>
      </c>
      <c r="AB379" t="b">
        <f>OR(ISNUMBER(FIND(" rat ",C379)),ISNUMBER(FIND(" rats ",C379)),ISNUMBER(FIND(" Rats ",C379)),ISNUMBER(FIND(" Rat ",C379)),ISNUMBER(FIND(" rat.",C379)),ISNUMBER(FIND(" rats.",C379)),ISNUMBER(FIND("mouse",C379)),ISNUMBER(FIND("mice",C379)), ISNUMBER(FIND(" Mice",C379)))</f>
        <v>0</v>
      </c>
      <c r="AC379" t="b">
        <f>OR(ISNUMBER(FIND(" cell ",C379)),ISNUMBER(FIND("fibroblast",C379)),ISNUMBER(FIND("macrophage",C379)),ISNUMBER(FIND("epithelial",C379)),ISNUMBER(FIND("endothelial",C379)),ISNUMBER(FIND("neuron",C379)),ISNUMBER(FIND(" cells ",C379)),ISNUMBER(FIND("RBC",C379)),ISNUMBER(FIND("mitochond",C379)),ISNUMBER(FIND("adipocyte",C379)),ISNUMBER(FIND("osteo",C379)),ISNUMBER(FIND("keratin",C379)),ISNUMBER(FIND(" cell's ",C379)),ISNUMBER(FIND("eukary",C379)),ISNUMBER(FIND("sperm",C379)))</f>
        <v>1</v>
      </c>
      <c r="AD379" t="b">
        <v>0</v>
      </c>
      <c r="AE379" t="b">
        <f>OR(ISNUMBER(FIND(" plant ",C379)),ISNUMBER(FIND("Plant ",C379)),ISNUMBER(FIND("tomato",C379)),ISNUMBER(FIND("plants",C379)),ISNUMBER(FIND("Plants",C379)),ISNUMBER(FIND("algae",C379)),ISNUMBER(FIND("lettuce",C379)),ISNUMBER(FIND("green gram sprouts ",C379)),ISNUMBER(FIND("Cucurbita pepo",C379)),ISNUMBER(FIND("bean ",C379)),ISNUMBER(FIND("chloroplast",C379)),ISNUMBER(FIND("chlorophyll",C379)),ISNUMBER(FIND("seedling",C379)),ISNUMBER(FIND("canola",C379)),ISNUMBER(FIND("shoot",C379)),ISNUMBER(FIND("photosynthes",C379)),ISNUMBER(FIND(" leaves ",C379)),,ISNUMBER(FIND("agriculture",C379)),ISNUMBER(FIND(" crops ",C379)))</f>
        <v>0</v>
      </c>
      <c r="AF379" t="b">
        <f>OR(ISNUMBER(FIND("bacteria",C379)),ISNUMBER(FIND("Bacteria",C379)),ISNUMBER(FIND("Bacterium",C379)),ISNUMBER(FIND("bacterium",C379)),ISNUMBER(FIND(" coli ",C379)))</f>
        <v>0</v>
      </c>
      <c r="AG379" t="b">
        <f>OR(ISNUMBER(FIND("fungi",C379)),ISNUMBER(FIND("Fungi",C379)),ISNUMBER(FIND("fungus",C379)),ISNUMBER(FIND("Fungus",C379)),ISNUMBER(FIND("mushroom",C379)),ISNUMBER(FIND("Mushroom",C379)),ISNUMBER(FIND(" mold ",C379)))</f>
        <v>0</v>
      </c>
      <c r="AH379" t="b">
        <f>OR(ISNUMBER(FIND("Pig ",C379)),ISNUMBER(FIND("pig ",C379)),ISNUMBER(FIND("Pigs ",C379)),ISNUMBER(FIND("pigs ",C379)))</f>
        <v>0</v>
      </c>
      <c r="AI379" t="b">
        <f>OR(ISNUMBER(FIND(" C. elegans",C379)),ISNUMBER(FIND("Caenorhabditis elegans",C379)),ISNUMBER(FIND("earthworms",C379)),ISNUMBER(FIND(" Ficopomatus enigmaticus",C379)),ISNUMBER(FIND("larva",C379)),ISNUMBER(FIND("Lumbriculus variegatus",C379)),ISNUMBER(FIND("nematode",C379)))</f>
        <v>0</v>
      </c>
      <c r="AJ379" t="b">
        <f>NOT(OR(AA379,AB379,AC379,AD379,AE379,AF379,AG379,AH379,AI379))</f>
        <v>0</v>
      </c>
      <c r="AL379" t="b">
        <f>OR(AA379,AB379,AD379,AE379,AF379,AG379,AH379,AI379)</f>
        <v>0</v>
      </c>
      <c r="AM379" t="b">
        <f>IF(Table1[[#This Row],[In vivo?]],IF(Table1[[#This Row],[Cell]],FALSE,TRUE),FALSE)</f>
        <v>0</v>
      </c>
      <c r="AN379" t="b">
        <f>AND(AC379,AL379)</f>
        <v>0</v>
      </c>
      <c r="AO379" t="b">
        <f>IF(Table1[[#This Row],[Cell]],IF(Table1[[#This Row],[In vivo?]],FALSE,TRUE),FALSE)</f>
        <v>1</v>
      </c>
      <c r="AP379" t="b">
        <f>NOT(OR(Table1[[#This Row],[In vivo?]],Table1[[#This Row],[Only in Cell]]))</f>
        <v>0</v>
      </c>
      <c r="AQ379" t="str">
        <f>IF(OR(Table1[[#This Row],[Rodents]],Table1[[#This Row],[Human]],Table1[[#This Row],[Pig]]),OR(ISNUMBER(FIND("pulmonary",C379)),ISNUMBER(FIND("lung",C379))),"NA")</f>
        <v>NA</v>
      </c>
      <c r="AR379" t="str">
        <f>IF(OR(Table1[[#This Row],[Rodents]],Table1[[#This Row],[Human]],Table1[[#This Row],[Pig]]),OR(ISNUMBER(FIND("skin",C379)),ISNUMBER(FIND("dermal",C379))),"NA")</f>
        <v>NA</v>
      </c>
      <c r="AS379" t="str">
        <f>IF(OR(Table1[[#This Row],[Rodents]],Table1[[#This Row],[Human]],Table1[[#This Row],[Pig]]),OR(ISNUMBER(FIND("liver",C379)),ISNUMBER(FIND("hepat",C379))),"NA")</f>
        <v>NA</v>
      </c>
      <c r="AT379" t="str">
        <f>IF(OR(Table1[[#This Row],[Rodents]],Table1[[#This Row],[Human]],Table1[[#This Row],[Pig]]),OR(ISNUMBER(FIND("kidney",C379)),ISNUMBER(FIND("neph",C379))),"NA")</f>
        <v>NA</v>
      </c>
      <c r="AU379" t="str">
        <f>IF(OR(Table1[[#This Row],[Rodents]],Table1[[#This Row],[Human]],Table1[[#This Row],[Pig]]),OR(ISNUMBER(FIND("brain",C379)),ISNUMBER(FIND("neur",C379)),ISNUMBER(FIND("nerv",C379))),"NA")</f>
        <v>NA</v>
      </c>
      <c r="AV379" t="str">
        <f>IF(OR(Table1[[#This Row],[Rodents]],Table1[[#This Row],[Human]],Table1[[#This Row],[Pig]]),OR(ISNUMBER(FIND("heart",C379)),ISNUMBER(FIND("cardi",C379))),"NA")</f>
        <v>NA</v>
      </c>
      <c r="AW379" t="str">
        <f>IF(OR(Table1[[#This Row],[Rodents]],Table1[[#This Row],[Human]],Table1[[#This Row],[Pig]]),OR(ISNUMBER(FIND("gastro",C379)),ISNUMBER(FIND("intesti",C379)),ISNUMBER(FIND("stomach",C379))),"NA")</f>
        <v>NA</v>
      </c>
      <c r="AX379" t="str">
        <f>IF(OR(Table1[[#This Row],[Rodents]],Table1[[#This Row],[Human]],Table1[[#This Row],[Pig]]),NOT(OR(AQ379,AR379,AS379,AT379,AU379,AV379,AW379)),"NA")</f>
        <v>NA</v>
      </c>
      <c r="AY379" t="b">
        <f>OR(ISNUMBER(FIND("SWCNT",C379)),ISNUMBER(FIND("SWNT",C379)),ISNUMBER(FIND("single-wall",C379)),ISNUMBER(FIND("single wall",C379)),ISNUMBER(FIND("Single wall",C379)),ISNUMBER(FIND("Single-wall",C379)),ISNUMBER(FIND("SWCNT",B379)),ISNUMBER(FIND("SWNT",B379)),ISNUMBER(FIND("single-wall",B379)),ISNUMBER(FIND("single wall",B379)),ISNUMBER(FIND("Single-wall",B379)),ISNUMBER(FIND("Single wall",B379)))</f>
        <v>0</v>
      </c>
      <c r="AZ379" t="b">
        <f>OR(ISNUMBER(FIND("MWCNT",C379)),ISNUMBER(FIND("MWNT",C379)),ISNUMBER(FIND("multi-wall",C379)),ISNUMBER(FIND("multi wall",C379)),ISNUMBER(FIND("multiwall",C379)),ISNUMBER(FIND("Multi-wall",C379)),ISNUMBER(FIND("Multi wall",C379)),ISNUMBER(FIND("Multiwall",C379)),ISNUMBER(FIND("MWCNT",B379)),ISNUMBER(FIND("MWNT",B379)),ISNUMBER(FIND("multi-wall",B379)),ISNUMBER(FIND("multi wall",B379)),ISNUMBER(FIND("multiwall",B379)),ISNUMBER(FIND("Multi-wall",B379)),ISNUMBER(FIND("Multi wall",B379)),ISNUMBER(FIND("Multiwall",B379)),ISNUMBER(FIND("Double-wall",B379)),ISNUMBER(FIND("Double wall",B379)),ISNUMBER(FIND("Doublewall",B379)),ISNUMBER(FIND("double-wall",B379)),ISNUMBER(FIND("double wall",B379)),ISNUMBER(FIND("doublewall",B379)))</f>
        <v>1</v>
      </c>
      <c r="BA379" t="b">
        <f>AND(Table1[[#This Row],[SWCNT]],Table1[[#This Row],[MWCNT]])</f>
        <v>0</v>
      </c>
      <c r="BB379" t="b">
        <f>IF(Table1[[#This Row],[SWCNT]]=TRUE,FALSE,IF(Table1[[#This Row],[MWCNT]]=TRUE,FALSE,TRUE))</f>
        <v>0</v>
      </c>
      <c r="BC379" s="18"/>
    </row>
    <row r="380" spans="1:55" ht="240.5">
      <c r="A380" t="s">
        <v>4247</v>
      </c>
      <c r="B380" s="2" t="s">
        <v>4248</v>
      </c>
      <c r="C380" s="16" t="s">
        <v>4249</v>
      </c>
      <c r="D380" s="17" t="s">
        <v>3430</v>
      </c>
      <c r="E380" s="2">
        <v>2013</v>
      </c>
      <c r="F380" t="b">
        <f>OR(ISNUMBER(FIND("cytotoxic",C380)),ISNUMBER(FIND("Cytotoxic",C380)),ISNUMBER(FIND("cellular toxicity",C380)),ISNUMBER(FIND("cell death",C380)),ISNUMBER(FIND("viable",C380)),ISNUMBER(FIND("phytotoxic",C380)),ISNUMBER(FIND("acute toxicity",C380)),ISNUMBER(FIND("MTT",C380)),ISNUMBER(FIND("survival",C380)),ISNUMBER(FIND("prolifer",C380)),ISNUMBER(FIND("apoptosis",C380)),ISNUMBER(FIND("neurotoxic",C380)),ISNUMBER(FIND("  lysis ",C380)),ISNUMBER(FIND("necrosis",C380)),ISNUMBER(FIND("cellular death",C380))*3,ISNUMBER(FIND("LDH",C380)),ISNUMBER(FIND("Acute toxicity",C380)))</f>
        <v>0</v>
      </c>
      <c r="G380" t="b">
        <f>OR(ISNUMBER(FIND("genotoxic",C380)),ISNUMBER(FIND("genotoxicity",C380)),ISNUMBER(FIND("DNA damage",C380)),ISNUMBER(FIND("DNA",C380)),ISNUMBER(FIND("RNA",C380)),ISNUMBER(FIND("mesothelioma",C380)),ISNUMBER(FIND("carcino",C380)),ISNUMBER(FIND("mutagen",C380)),ISNUMBER(FIND("genetic",C380)))</f>
        <v>0</v>
      </c>
      <c r="H380" t="b">
        <f>OR(ISNUMBER(FIND("inflammatory",C380)),ISNUMBER(FIND("inflamm",C380)))</f>
        <v>1</v>
      </c>
      <c r="I380" t="b">
        <f>OR(ISNUMBER(FIND("immune",C380)),ISNUMBER(FIND("immunological",C380)),ISNUMBER(FIND("interleuk",C380)),ISNUMBER(FIND("platelet activation",C380)),ISNUMBER(FIND("monocyte",C380)),ISNUMBER(FIND("leukocyte",C380)),ISNUMBER(FIND("cytokine",C380)),ISNUMBER(FIND("CD4",C380)),ISNUMBER(FIND("CD8",C380)),ISNUMBER(FIND("T-cell",C380)))</f>
        <v>1</v>
      </c>
      <c r="J380" t="b">
        <f>OR(ISNUMBER(FIND("reactive oxygen",C380)),ISNUMBER(FIND("ROS",C380)),ISNUMBER(FIND("free radical",C380)),ISNUMBER(FIND("oxidative stress",C380)),ISNUMBER(FIND("peroxid",C380)),ISNUMBER(FIND("oxidative",C380)),ISNUMBER(FIND("antioxid",C380)))</f>
        <v>1</v>
      </c>
      <c r="K380" t="b">
        <f>OR(ISNUMBER(FIND("autophag",C380)))</f>
        <v>0</v>
      </c>
      <c r="L380" t="b">
        <f>OR(ISNUMBER(FIND("morpholog",C380)))</f>
        <v>0</v>
      </c>
      <c r="M380" t="b">
        <f>OR(ISNUMBER(FIND("fibrosis",C380)),ISNUMBER(FIND("Fibrosis",C380)),ISNUMBER(FIND("fibrot",C380)))</f>
        <v>0</v>
      </c>
      <c r="N380" t="b">
        <f>OR(ISNUMBER(FIND("offspring",C380)),ISNUMBER(FIND("Parental",C380)),ISNUMBER(FIND("parental",C380)),ISNUMBER(FIND("germline",C380)),ISNUMBER(FIND("reproduc",C380)),ISNUMBER(FIND("embryo",C380)))</f>
        <v>0</v>
      </c>
      <c r="O380" t="b">
        <f>OR(ISNUMBER(FIND("metabol",C380)),ISNUMBER(FIND("Metabol",C380)),ISNUMBER(FIND("digest",C380)),ISNUMBER(FIND("mitochon",C380)))</f>
        <v>0</v>
      </c>
      <c r="P380" t="b">
        <f>OR(ISNUMBER(FIND("ecotox",C380)),ISNUMBER(FIND("Ecotox",B380)),ISNUMBER(FIND("ecotox",B380)),ISNUMBER(FIND("Ecotox",C380)))</f>
        <v>0</v>
      </c>
      <c r="Q380" t="b">
        <f>OR(ISNUMBER(FIND("Bioaccum",C380)),ISNUMBER(FIND("bioaccum",C380)),ISNUMBER(FIND("accum",C380)))</f>
        <v>0</v>
      </c>
      <c r="R380" t="b">
        <f>OR(ISNUMBER(FIND("Occupation",C380)),ISNUMBER(FIND("occupation",C380)),ISNUMBER(FIND("worker",C380)),ISNUMBER(FIND("workforce",C380)))</f>
        <v>0</v>
      </c>
      <c r="S380" t="b">
        <f>NOT(OR(F380,G380,H380,I380,J380,K380,L380,M380,N380,O380,P380,Q380,R380))</f>
        <v>0</v>
      </c>
      <c r="U380" t="b">
        <f>OR(Table1[[#This Row],[Inflammation]],Table1[[#This Row],[Immune]])</f>
        <v>1</v>
      </c>
      <c r="V380" t="b">
        <f>IF(OR(Table1[[#This Row],[Rodents]],Table1[[#This Row],[Human]],Table1[[#This Row],[Pig]]),OR(ISNUMBER(FIND("intratrach",C380)),ISNUMBER(FIND("nasal ",C380)),ISNUMBER(FIND("instill",C380))),"NA")</f>
        <v>1</v>
      </c>
      <c r="W380" t="b">
        <f>IF(OR(Table1[[#This Row],[Rodents]],Table1[[#This Row],[Human]],Table1[[#This Row],[Pig]]),OR(ISNUMBER(FIND("dermal",C380)),ISNUMBER(FIND("skin ",C380))),"NA")</f>
        <v>0</v>
      </c>
      <c r="X380" t="b">
        <f>IF(OR(Table1[[#This Row],[Rodents]],Table1[[#This Row],[Human]],Table1[[#This Row],[Pig]]),OR(ISNUMBER(FIND("injected",C380)),ISNUMBER(FIND("periton",C380)),ISNUMBER(FIND("intrascrot",C380))),"NA")</f>
        <v>0</v>
      </c>
      <c r="Y380" t="b">
        <f>IF(OR(Table1[[#This Row],[Rodents]],Table1[[#This Row],[Human]],Table1[[#This Row],[Pig]]),NOT(OR(Table1[[#This Row],[Inhaled/Intratracheal/intranasal]],Table1[[#This Row],[Dermal]],Table1[[#This Row],[Injected]])),"NA")</f>
        <v>0</v>
      </c>
      <c r="AA380" t="b">
        <f>OR(ISNUMBER(FIND("fish ",C380)),ISNUMBER(FIND("Fish ",C380)),ISNUMBER(FIND("aquatic",C380)),ISNUMBER(FIND("daphnids",C380)),ISNUMBER(FIND("Carcinus maenas",C380)),ISNUMBER(FIND("Daphnia",C380)),ISNUMBER(FIND("Ruditapes philippinarum",C380)),ISNUMBER(FIND("daphnia",C380)),ISNUMBER(FIND("marine",C380)),ISNUMBER(FIND("mussel",C380)),ISNUMBER(FIND("algae",C380)),ISNUMBER(FIND("Donax faba",C380)),ISNUMBER(FIND("estuarine",C380)),ISNUMBER(FIND("snail",C380)),ISNUMBER(FIND("Prorocentrum donghaiense",C380)) )</f>
        <v>0</v>
      </c>
      <c r="AB380" t="b">
        <f>OR(ISNUMBER(FIND(" rat ",C380)),ISNUMBER(FIND(" rats ",C380)),ISNUMBER(FIND(" Rats ",C380)),ISNUMBER(FIND(" Rat ",C380)),ISNUMBER(FIND(" rat.",C380)),ISNUMBER(FIND(" rats.",C380)),ISNUMBER(FIND("mouse",C380)),ISNUMBER(FIND("mice",C380)), ISNUMBER(FIND(" Mice",C380)))</f>
        <v>1</v>
      </c>
      <c r="AC380" t="b">
        <f>OR(ISNUMBER(FIND(" cell ",C380)),ISNUMBER(FIND("fibroblast",C380)),ISNUMBER(FIND("macrophage",C380)),ISNUMBER(FIND("epithelial",C380)),ISNUMBER(FIND("endothelial",C380)),ISNUMBER(FIND("neuron",C380)),ISNUMBER(FIND(" cells ",C380)),ISNUMBER(FIND("RBC",C380)),ISNUMBER(FIND("mitochond",C380)),ISNUMBER(FIND("adipocyte",C380)),ISNUMBER(FIND("osteo",C380)),ISNUMBER(FIND("keratin",C380)),ISNUMBER(FIND(" cell's ",C380)),ISNUMBER(FIND("eukary",C380)),ISNUMBER(FIND("sperm",C380)))</f>
        <v>0</v>
      </c>
      <c r="AD380" t="b">
        <f>OR(ISNUMBER(FIND("human",B380)),ISNUMBER(FIND("workers",B380)),ISNUMBER(FIND("workforces",B380)),ISNUMBER(FIND("occupational",B380)),ISNUMBER(FIND("Case report",B380)),ISNUMBER(FIND("Workplaces",B380)),ISNUMBER(FIND("worker",B380)))</f>
        <v>0</v>
      </c>
      <c r="AE380" t="b">
        <f>OR(ISNUMBER(FIND(" plant ",C380)),ISNUMBER(FIND("Plant ",C380)),ISNUMBER(FIND("tomato",C380)),ISNUMBER(FIND("plants",C380)),ISNUMBER(FIND("Plants",C380)),ISNUMBER(FIND("algae",C380)),ISNUMBER(FIND("lettuce",C380)),ISNUMBER(FIND("green gram sprouts ",C380)),ISNUMBER(FIND("Cucurbita pepo",C380)),ISNUMBER(FIND("bean ",C380)),ISNUMBER(FIND("chloroplast",C380)),ISNUMBER(FIND("chlorophyll",C380)),ISNUMBER(FIND("seedling",C380)),ISNUMBER(FIND("canola",C380)),ISNUMBER(FIND("shoot",C380)),ISNUMBER(FIND("photosynthes",C380)),ISNUMBER(FIND(" leaves ",C380)),,ISNUMBER(FIND("agriculture",C380)),ISNUMBER(FIND(" crops ",C380)))</f>
        <v>0</v>
      </c>
      <c r="AF380" t="b">
        <f>OR(ISNUMBER(FIND("bacteria",C380)),ISNUMBER(FIND("Bacteria",C380)),ISNUMBER(FIND("Bacterium",C380)),ISNUMBER(FIND("bacterium",C380)),ISNUMBER(FIND(" coli ",C380)))</f>
        <v>0</v>
      </c>
      <c r="AG380" t="b">
        <f>OR(ISNUMBER(FIND("fungi",C380)),ISNUMBER(FIND("Fungi",C380)),ISNUMBER(FIND("fungus",C380)),ISNUMBER(FIND("Fungus",C380)),ISNUMBER(FIND("mushroom",C380)),ISNUMBER(FIND("Mushroom",C380)),ISNUMBER(FIND(" mold ",C380)))</f>
        <v>0</v>
      </c>
      <c r="AH380" t="b">
        <f>OR(ISNUMBER(FIND("Pig ",C380)),ISNUMBER(FIND("pig ",C380)),ISNUMBER(FIND("Pigs ",C380)),ISNUMBER(FIND("pigs ",C380)))</f>
        <v>0</v>
      </c>
      <c r="AI380" t="b">
        <f>OR(ISNUMBER(FIND(" C. elegans",C380)),ISNUMBER(FIND("Caenorhabditis elegans",C380)),ISNUMBER(FIND("earthworms",C380)),ISNUMBER(FIND(" Ficopomatus enigmaticus",C380)),ISNUMBER(FIND("larva",C380)),ISNUMBER(FIND("Lumbriculus variegatus",C380)),ISNUMBER(FIND("nematode",C380)))</f>
        <v>0</v>
      </c>
      <c r="AJ380" t="b">
        <f>NOT(OR(AA380,AB380,AC380,AD380,AE380,AF380,AG380,AH380,AI380))</f>
        <v>0</v>
      </c>
      <c r="AL380" t="b">
        <f>OR(AA380,AB380,AD380,AE380,AF380,AG380,AH380,AI380)</f>
        <v>1</v>
      </c>
      <c r="AM380" t="b">
        <f>IF(Table1[[#This Row],[In vivo?]],IF(Table1[[#This Row],[Cell]],FALSE,TRUE),FALSE)</f>
        <v>1</v>
      </c>
      <c r="AN380" t="b">
        <f>AND(AC380,AL380)</f>
        <v>0</v>
      </c>
      <c r="AO380" t="b">
        <f>IF(Table1[[#This Row],[Cell]],IF(Table1[[#This Row],[In vivo?]],FALSE,TRUE),FALSE)</f>
        <v>0</v>
      </c>
      <c r="AP380" t="b">
        <f>NOT(OR(Table1[[#This Row],[In vivo?]],Table1[[#This Row],[Only in Cell]]))</f>
        <v>0</v>
      </c>
      <c r="AQ380" t="b">
        <f>IF(OR(Table1[[#This Row],[Rodents]],Table1[[#This Row],[Human]],Table1[[#This Row],[Pig]]),OR(ISNUMBER(FIND("pulmonary",C380)),ISNUMBER(FIND("lung",C380))),"NA")</f>
        <v>1</v>
      </c>
      <c r="AR380" t="b">
        <f>IF(OR(Table1[[#This Row],[Rodents]],Table1[[#This Row],[Human]],Table1[[#This Row],[Pig]]),OR(ISNUMBER(FIND("skin",C380)),ISNUMBER(FIND("dermal",C380))),"NA")</f>
        <v>0</v>
      </c>
      <c r="AS380" t="b">
        <f>IF(OR(Table1[[#This Row],[Rodents]],Table1[[#This Row],[Human]],Table1[[#This Row],[Pig]]),OR(ISNUMBER(FIND("liver",C380)),ISNUMBER(FIND("hepat",C380))),"NA")</f>
        <v>0</v>
      </c>
      <c r="AT380" t="b">
        <f>IF(OR(Table1[[#This Row],[Rodents]],Table1[[#This Row],[Human]],Table1[[#This Row],[Pig]]),OR(ISNUMBER(FIND("kidney",C380)),ISNUMBER(FIND("neph",C380))),"NA")</f>
        <v>0</v>
      </c>
      <c r="AU380" t="b">
        <f>IF(OR(Table1[[#This Row],[Rodents]],Table1[[#This Row],[Human]],Table1[[#This Row],[Pig]]),OR(ISNUMBER(FIND("brain",C380)),ISNUMBER(FIND("neur",C380)),ISNUMBER(FIND("nerv",C380))),"NA")</f>
        <v>0</v>
      </c>
      <c r="AV380" t="b">
        <f>IF(OR(Table1[[#This Row],[Rodents]],Table1[[#This Row],[Human]],Table1[[#This Row],[Pig]]),OR(ISNUMBER(FIND("heart",C380)),ISNUMBER(FIND("cardi",C380))),"NA")</f>
        <v>0</v>
      </c>
      <c r="AW380" t="b">
        <f>IF(OR(Table1[[#This Row],[Rodents]],Table1[[#This Row],[Human]],Table1[[#This Row],[Pig]]),OR(ISNUMBER(FIND("gastro",C380)),ISNUMBER(FIND("intesti",C380)),ISNUMBER(FIND("stomach",C380))),"NA")</f>
        <v>0</v>
      </c>
      <c r="AX380" t="b">
        <f>IF(OR(Table1[[#This Row],[Rodents]],Table1[[#This Row],[Human]],Table1[[#This Row],[Pig]]),NOT(OR(AQ380,AR380,AS380,AT380,AU380,AV380,AW380)),"NA")</f>
        <v>0</v>
      </c>
      <c r="AY380" t="b">
        <f>OR(ISNUMBER(FIND("SWCNT",C380)),ISNUMBER(FIND("SWNT",C380)),ISNUMBER(FIND("single-wall",C380)),ISNUMBER(FIND("single wall",C380)),ISNUMBER(FIND("Single wall",C380)),ISNUMBER(FIND("Single-wall",C380)),ISNUMBER(FIND("SWCNT",B380)),ISNUMBER(FIND("SWNT",B380)),ISNUMBER(FIND("single-wall",B380)),ISNUMBER(FIND("single wall",B380)),ISNUMBER(FIND("Single-wall",B380)),ISNUMBER(FIND("Single wall",B380)))</f>
        <v>1</v>
      </c>
      <c r="AZ380" t="b">
        <f>OR(ISNUMBER(FIND("MWCNT",C380)),ISNUMBER(FIND("MWNT",C380)),ISNUMBER(FIND("multi-wall",C380)),ISNUMBER(FIND("multi wall",C380)),ISNUMBER(FIND("multiwall",C380)),ISNUMBER(FIND("Multi-wall",C380)),ISNUMBER(FIND("Multi wall",C380)),ISNUMBER(FIND("Multiwall",C380)),ISNUMBER(FIND("MWCNT",B380)),ISNUMBER(FIND("MWNT",B380)),ISNUMBER(FIND("multi-wall",B380)),ISNUMBER(FIND("multi wall",B380)),ISNUMBER(FIND("multiwall",B380)),ISNUMBER(FIND("Multi-wall",B380)),ISNUMBER(FIND("Multi wall",B380)),ISNUMBER(FIND("Multiwall",B380)),ISNUMBER(FIND("Double-wall",B380)),ISNUMBER(FIND("Double wall",B380)),ISNUMBER(FIND("Doublewall",B380)),ISNUMBER(FIND("double-wall",B380)),ISNUMBER(FIND("double wall",B380)),ISNUMBER(FIND("doublewall",B380)))</f>
        <v>0</v>
      </c>
      <c r="BA380" t="b">
        <f>AND(Table1[[#This Row],[SWCNT]],Table1[[#This Row],[MWCNT]])</f>
        <v>0</v>
      </c>
      <c r="BB380" t="b">
        <f>IF(Table1[[#This Row],[SWCNT]]=TRUE,FALSE,IF(Table1[[#This Row],[MWCNT]]=TRUE,FALSE,TRUE))</f>
        <v>0</v>
      </c>
      <c r="BC380" s="18"/>
    </row>
    <row r="381" spans="1:55" ht="296">
      <c r="A381" t="s">
        <v>4254</v>
      </c>
      <c r="B381" s="2" t="s">
        <v>4256</v>
      </c>
      <c r="C381" s="16" t="s">
        <v>4257</v>
      </c>
      <c r="D381" s="17" t="s">
        <v>570</v>
      </c>
      <c r="E381" s="2">
        <v>2013</v>
      </c>
      <c r="F381" t="b">
        <f>OR(ISNUMBER(FIND("cytotoxic",C381)),ISNUMBER(FIND("Cytotoxic",C381)),ISNUMBER(FIND("cellular toxicity",C381)),ISNUMBER(FIND("cell death",C381)),ISNUMBER(FIND("viable",C381)),ISNUMBER(FIND("phytotoxic",C381)),ISNUMBER(FIND("acute toxicity",C381)),ISNUMBER(FIND("MTT",C381)),ISNUMBER(FIND("survival",C381)),ISNUMBER(FIND("prolifer",C381)),ISNUMBER(FIND("apoptosis",C381)),ISNUMBER(FIND("neurotoxic",C381)),ISNUMBER(FIND("  lysis ",C381)),ISNUMBER(FIND("necrosis",C381)),ISNUMBER(FIND("cellular death",C381))*3,ISNUMBER(FIND("LDH",C381)),ISNUMBER(FIND("Acute toxicity",C381)))</f>
        <v>0</v>
      </c>
      <c r="G381" t="b">
        <f>OR(ISNUMBER(FIND("genotoxic",C381)),ISNUMBER(FIND("genotoxicity",C381)),ISNUMBER(FIND("DNA damage",C381)),ISNUMBER(FIND("DNA",C381)),ISNUMBER(FIND("RNA",C381)),ISNUMBER(FIND("mesothelioma",C381)),ISNUMBER(FIND("carcino",C381)),ISNUMBER(FIND("mutagen",C381)),ISNUMBER(FIND("genetic",C381)))</f>
        <v>1</v>
      </c>
      <c r="H381" t="b">
        <f>OR(ISNUMBER(FIND("inflammatory",C381)),ISNUMBER(FIND("inflamm",C381)))</f>
        <v>1</v>
      </c>
      <c r="I381" t="b">
        <f>OR(ISNUMBER(FIND("immune",C381)),ISNUMBER(FIND("immunological",C381)),ISNUMBER(FIND("interleuk",C381)),ISNUMBER(FIND("platelet activation",C381)),ISNUMBER(FIND("monocyte",C381)),ISNUMBER(FIND("leukocyte",C381)),ISNUMBER(FIND("cytokine",C381)),ISNUMBER(FIND("CD4",C381)),ISNUMBER(FIND("CD8",C381)),ISNUMBER(FIND("T-cell",C381)))</f>
        <v>0</v>
      </c>
      <c r="J381" t="b">
        <f>OR(ISNUMBER(FIND("reactive oxygen",C381)),ISNUMBER(FIND("ROS",C381)),ISNUMBER(FIND("free radical",C381)),ISNUMBER(FIND("oxidative stress",C381)),ISNUMBER(FIND("peroxid",C381)),ISNUMBER(FIND("oxidative",C381)),ISNUMBER(FIND("antioxid",C381)))</f>
        <v>0</v>
      </c>
      <c r="K381" t="b">
        <f>OR(ISNUMBER(FIND("autophag",C381)))</f>
        <v>0</v>
      </c>
      <c r="L381" t="b">
        <f>OR(ISNUMBER(FIND("morpholog",C381)))</f>
        <v>0</v>
      </c>
      <c r="M381" t="b">
        <f>OR(ISNUMBER(FIND("fibrosis",C381)),ISNUMBER(FIND("Fibrosis",C381)),ISNUMBER(FIND("fibrot",C381)))</f>
        <v>1</v>
      </c>
      <c r="N381" t="b">
        <f>OR(ISNUMBER(FIND("offspring",C381)),ISNUMBER(FIND("Parental",C381)),ISNUMBER(FIND("parental",C381)),ISNUMBER(FIND("germline",C381)),ISNUMBER(FIND("reproduc",C381)),ISNUMBER(FIND("embryo",C381)))</f>
        <v>0</v>
      </c>
      <c r="O381" t="b">
        <f>OR(ISNUMBER(FIND("metabol",C381)),ISNUMBER(FIND("Metabol",C381)),ISNUMBER(FIND("digest",C381)),ISNUMBER(FIND("mitochon",C381)))</f>
        <v>0</v>
      </c>
      <c r="P381" t="b">
        <f>OR(ISNUMBER(FIND("ecotox",C381)),ISNUMBER(FIND("Ecotox",B381)),ISNUMBER(FIND("ecotox",B381)),ISNUMBER(FIND("Ecotox",C381)))</f>
        <v>0</v>
      </c>
      <c r="Q381" t="b">
        <f>OR(ISNUMBER(FIND("Bioaccum",C381)),ISNUMBER(FIND("bioaccum",C381)),ISNUMBER(FIND("accum",C381)))</f>
        <v>0</v>
      </c>
      <c r="R381" t="b">
        <f>OR(ISNUMBER(FIND("Occupation",C381)),ISNUMBER(FIND("occupation",C381)),ISNUMBER(FIND("worker",C381)),ISNUMBER(FIND("workforce",C381)))</f>
        <v>0</v>
      </c>
      <c r="S381" t="b">
        <f>NOT(OR(F381,G381,H381,I381,J381,K381,L381,M381,N381,O381,P381,Q381,R381))</f>
        <v>0</v>
      </c>
      <c r="U381" t="b">
        <f>OR(Table1[[#This Row],[Inflammation]],Table1[[#This Row],[Immune]])</f>
        <v>1</v>
      </c>
      <c r="V381" t="str">
        <f>IF(OR(Table1[[#This Row],[Rodents]],Table1[[#This Row],[Human]],Table1[[#This Row],[Pig]]),OR(ISNUMBER(FIND("intratrach",C381)),ISNUMBER(FIND("nasal ",C381)),ISNUMBER(FIND("instill",C381))),"NA")</f>
        <v>NA</v>
      </c>
      <c r="W381" t="str">
        <f>IF(OR(Table1[[#This Row],[Rodents]],Table1[[#This Row],[Human]],Table1[[#This Row],[Pig]]),OR(ISNUMBER(FIND("dermal",C381)),ISNUMBER(FIND("skin ",C381))),"NA")</f>
        <v>NA</v>
      </c>
      <c r="X381" t="str">
        <f>IF(OR(Table1[[#This Row],[Rodents]],Table1[[#This Row],[Human]],Table1[[#This Row],[Pig]]),OR(ISNUMBER(FIND("injected",C381)),ISNUMBER(FIND("periton",C381)),ISNUMBER(FIND("intrascrot",C381))),"NA")</f>
        <v>NA</v>
      </c>
      <c r="Y381" t="str">
        <f>IF(OR(Table1[[#This Row],[Rodents]],Table1[[#This Row],[Human]],Table1[[#This Row],[Pig]]),NOT(OR(Table1[[#This Row],[Inhaled/Intratracheal/intranasal]],Table1[[#This Row],[Dermal]],Table1[[#This Row],[Injected]])),"NA")</f>
        <v>NA</v>
      </c>
      <c r="AA381" t="b">
        <f>OR(ISNUMBER(FIND("fish ",C381)),ISNUMBER(FIND("Fish ",C381)),ISNUMBER(FIND("aquatic",C381)),ISNUMBER(FIND("daphnids",C381)),ISNUMBER(FIND("Carcinus maenas",C381)),ISNUMBER(FIND("Daphnia",C381)),ISNUMBER(FIND("Ruditapes philippinarum",C381)),ISNUMBER(FIND("daphnia",C381)),ISNUMBER(FIND("marine",C381)),ISNUMBER(FIND("mussel",C381)),ISNUMBER(FIND("algae",C381)),ISNUMBER(FIND("Donax faba",C381)),ISNUMBER(FIND("estuarine",C381)),ISNUMBER(FIND("snail",C381)),ISNUMBER(FIND("Prorocentrum donghaiense",C381)) )</f>
        <v>0</v>
      </c>
      <c r="AB381" t="b">
        <f>OR(ISNUMBER(FIND(" rat ",C381)),ISNUMBER(FIND(" rats ",C381)),ISNUMBER(FIND(" Rats ",C381)),ISNUMBER(FIND(" Rat ",C381)),ISNUMBER(FIND(" rat.",C381)),ISNUMBER(FIND(" rats.",C381)),ISNUMBER(FIND("mouse",C381)),ISNUMBER(FIND("mice",C381)), ISNUMBER(FIND(" Mice",C381)))</f>
        <v>0</v>
      </c>
      <c r="AC381" t="b">
        <f>OR(ISNUMBER(FIND(" cell ",C381)),ISNUMBER(FIND("fibroblast",C381)),ISNUMBER(FIND("macrophage",C381)),ISNUMBER(FIND("epithelial",C381)),ISNUMBER(FIND("endothelial",C381)),ISNUMBER(FIND("neuron",C381)),ISNUMBER(FIND(" cells ",C381)),ISNUMBER(FIND("RBC",C381)),ISNUMBER(FIND("mitochond",C381)),ISNUMBER(FIND("adipocyte",C381)),ISNUMBER(FIND("osteo",C381)),ISNUMBER(FIND("keratin",C381)),ISNUMBER(FIND(" cell's ",C381)),ISNUMBER(FIND("eukary",C381)),ISNUMBER(FIND("sperm",C381)))</f>
        <v>1</v>
      </c>
      <c r="AD381" t="b">
        <f>OR(ISNUMBER(FIND("human",B381)),ISNUMBER(FIND("workers",B381)),ISNUMBER(FIND("workforces",B381)),ISNUMBER(FIND("occupational",B381)),ISNUMBER(FIND("Case report",B381)),ISNUMBER(FIND("Workplaces",B381)),ISNUMBER(FIND("worker",B381)))</f>
        <v>0</v>
      </c>
      <c r="AE381" t="b">
        <f>OR(ISNUMBER(FIND(" plant ",C381)),ISNUMBER(FIND("Plant ",C381)),ISNUMBER(FIND("tomato",C381)),ISNUMBER(FIND("plants",C381)),ISNUMBER(FIND("Plants",C381)),ISNUMBER(FIND("algae",C381)),ISNUMBER(FIND("lettuce",C381)),ISNUMBER(FIND("green gram sprouts ",C381)),ISNUMBER(FIND("Cucurbita pepo",C381)),ISNUMBER(FIND("bean ",C381)),ISNUMBER(FIND("chloroplast",C381)),ISNUMBER(FIND("chlorophyll",C381)),ISNUMBER(FIND("seedling",C381)),ISNUMBER(FIND("canola",C381)),ISNUMBER(FIND("shoot",C381)),ISNUMBER(FIND("photosynthes",C381)),ISNUMBER(FIND(" leaves ",C381)),,ISNUMBER(FIND("agriculture",C381)),ISNUMBER(FIND(" crops ",C381)))</f>
        <v>0</v>
      </c>
      <c r="AF381" t="b">
        <f>OR(ISNUMBER(FIND("bacteria",C381)),ISNUMBER(FIND("Bacteria",C381)),ISNUMBER(FIND("Bacterium",C381)),ISNUMBER(FIND("bacterium",C381)),ISNUMBER(FIND(" coli ",C381)))</f>
        <v>0</v>
      </c>
      <c r="AG381" t="b">
        <f>OR(ISNUMBER(FIND("fungi",C381)),ISNUMBER(FIND("Fungi",C381)),ISNUMBER(FIND("fungus",C381)),ISNUMBER(FIND("Fungus",C381)),ISNUMBER(FIND("mushroom",C381)),ISNUMBER(FIND("Mushroom",C381)),ISNUMBER(FIND(" mold ",C381)))</f>
        <v>0</v>
      </c>
      <c r="AH381" t="b">
        <f>OR(ISNUMBER(FIND("Pig ",C381)),ISNUMBER(FIND("pig ",C381)),ISNUMBER(FIND("Pigs ",C381)),ISNUMBER(FIND("pigs ",C381)))</f>
        <v>0</v>
      </c>
      <c r="AI381" t="b">
        <f>OR(ISNUMBER(FIND(" C. elegans",C381)),ISNUMBER(FIND("Caenorhabditis elegans",C381)),ISNUMBER(FIND("earthworms",C381)),ISNUMBER(FIND(" Ficopomatus enigmaticus",C381)),ISNUMBER(FIND("larva",C381)),ISNUMBER(FIND("Lumbriculus variegatus",C381)),ISNUMBER(FIND("nematode",C381)))</f>
        <v>0</v>
      </c>
      <c r="AJ381" t="b">
        <f>NOT(OR(AA381,AB381,AC381,AD381,AE381,AF381,AG381,AH381,AI381))</f>
        <v>0</v>
      </c>
      <c r="AL381" t="b">
        <f>OR(AA381,AB381,AD381,AE381,AF381,AG381,AH381,AI381)</f>
        <v>0</v>
      </c>
      <c r="AM381" t="b">
        <f>IF(Table1[[#This Row],[In vivo?]],IF(Table1[[#This Row],[Cell]],FALSE,TRUE),FALSE)</f>
        <v>0</v>
      </c>
      <c r="AN381" t="b">
        <f>AND(AC381,AL381)</f>
        <v>0</v>
      </c>
      <c r="AO381" t="b">
        <f>IF(Table1[[#This Row],[Cell]],IF(Table1[[#This Row],[In vivo?]],FALSE,TRUE),FALSE)</f>
        <v>1</v>
      </c>
      <c r="AP381" t="b">
        <f>NOT(OR(Table1[[#This Row],[In vivo?]],Table1[[#This Row],[Only in Cell]]))</f>
        <v>0</v>
      </c>
      <c r="AQ381" t="str">
        <f>IF(OR(Table1[[#This Row],[Rodents]],Table1[[#This Row],[Human]],Table1[[#This Row],[Pig]]),OR(ISNUMBER(FIND("pulmonary",C381)),ISNUMBER(FIND("lung",C381))),"NA")</f>
        <v>NA</v>
      </c>
      <c r="AR381" t="str">
        <f>IF(OR(Table1[[#This Row],[Rodents]],Table1[[#This Row],[Human]],Table1[[#This Row],[Pig]]),OR(ISNUMBER(FIND("skin",C381)),ISNUMBER(FIND("dermal",C381))),"NA")</f>
        <v>NA</v>
      </c>
      <c r="AS381" t="str">
        <f>IF(OR(Table1[[#This Row],[Rodents]],Table1[[#This Row],[Human]],Table1[[#This Row],[Pig]]),OR(ISNUMBER(FIND("liver",C381)),ISNUMBER(FIND("hepat",C381))),"NA")</f>
        <v>NA</v>
      </c>
      <c r="AT381" t="str">
        <f>IF(OR(Table1[[#This Row],[Rodents]],Table1[[#This Row],[Human]],Table1[[#This Row],[Pig]]),OR(ISNUMBER(FIND("kidney",C381)),ISNUMBER(FIND("neph",C381))),"NA")</f>
        <v>NA</v>
      </c>
      <c r="AU381" t="str">
        <f>IF(OR(Table1[[#This Row],[Rodents]],Table1[[#This Row],[Human]],Table1[[#This Row],[Pig]]),OR(ISNUMBER(FIND("brain",C381)),ISNUMBER(FIND("neur",C381)),ISNUMBER(FIND("nerv",C381))),"NA")</f>
        <v>NA</v>
      </c>
      <c r="AV381" t="str">
        <f>IF(OR(Table1[[#This Row],[Rodents]],Table1[[#This Row],[Human]],Table1[[#This Row],[Pig]]),OR(ISNUMBER(FIND("heart",C381)),ISNUMBER(FIND("cardi",C381))),"NA")</f>
        <v>NA</v>
      </c>
      <c r="AW381" t="str">
        <f>IF(OR(Table1[[#This Row],[Rodents]],Table1[[#This Row],[Human]],Table1[[#This Row],[Pig]]),OR(ISNUMBER(FIND("gastro",C381)),ISNUMBER(FIND("intesti",C381)),ISNUMBER(FIND("stomach",C381))),"NA")</f>
        <v>NA</v>
      </c>
      <c r="AX381" t="str">
        <f>IF(OR(Table1[[#This Row],[Rodents]],Table1[[#This Row],[Human]],Table1[[#This Row],[Pig]]),NOT(OR(AQ381,AR381,AS381,AT381,AU381,AV381,AW381)),"NA")</f>
        <v>NA</v>
      </c>
      <c r="AY381" t="b">
        <f>OR(ISNUMBER(FIND("SWCNT",C381)),ISNUMBER(FIND("SWNT",C381)),ISNUMBER(FIND("single-wall",C381)),ISNUMBER(FIND("single wall",C381)),ISNUMBER(FIND("Single wall",C381)),ISNUMBER(FIND("Single-wall",C381)),ISNUMBER(FIND("SWCNT",B381)),ISNUMBER(FIND("SWNT",B381)),ISNUMBER(FIND("single-wall",B381)),ISNUMBER(FIND("single wall",B381)),ISNUMBER(FIND("Single-wall",B381)),ISNUMBER(FIND("Single wall",B381)))</f>
        <v>0</v>
      </c>
      <c r="AZ381" t="b">
        <f>OR(ISNUMBER(FIND("MWCNT",C381)),ISNUMBER(FIND("MWNT",C381)),ISNUMBER(FIND("multi-wall",C381)),ISNUMBER(FIND("multi wall",C381)),ISNUMBER(FIND("multiwall",C381)),ISNUMBER(FIND("Multi-wall",C381)),ISNUMBER(FIND("Multi wall",C381)),ISNUMBER(FIND("Multiwall",C381)),ISNUMBER(FIND("MWCNT",B381)),ISNUMBER(FIND("MWNT",B381)),ISNUMBER(FIND("multi-wall",B381)),ISNUMBER(FIND("multi wall",B381)),ISNUMBER(FIND("multiwall",B381)),ISNUMBER(FIND("Multi-wall",B381)),ISNUMBER(FIND("Multi wall",B381)),ISNUMBER(FIND("Multiwall",B381)),ISNUMBER(FIND("Double-wall",B381)),ISNUMBER(FIND("Double wall",B381)),ISNUMBER(FIND("Doublewall",B381)),ISNUMBER(FIND("double-wall",B381)),ISNUMBER(FIND("double wall",B381)),ISNUMBER(FIND("doublewall",B381)))</f>
        <v>1</v>
      </c>
      <c r="BA381" t="b">
        <f>AND(Table1[[#This Row],[SWCNT]],Table1[[#This Row],[MWCNT]])</f>
        <v>0</v>
      </c>
      <c r="BB381" t="b">
        <f>IF(Table1[[#This Row],[SWCNT]]=TRUE,FALSE,IF(Table1[[#This Row],[MWCNT]]=TRUE,FALSE,TRUE))</f>
        <v>0</v>
      </c>
      <c r="BC381" s="18"/>
    </row>
    <row r="382" spans="1:55" ht="277.5">
      <c r="A382" t="s">
        <v>4258</v>
      </c>
      <c r="B382" s="2" t="s">
        <v>4259</v>
      </c>
      <c r="C382" s="16" t="s">
        <v>4260</v>
      </c>
      <c r="D382" s="17" t="s">
        <v>1204</v>
      </c>
      <c r="E382" s="2">
        <v>2013</v>
      </c>
      <c r="F382" t="b">
        <f>OR(ISNUMBER(FIND("cytotoxic",C382)),ISNUMBER(FIND("Cytotoxic",C382)),ISNUMBER(FIND("cellular toxicity",C382)),ISNUMBER(FIND("cell death",C382)),ISNUMBER(FIND("viable",C382)),ISNUMBER(FIND("phytotoxic",C382)),ISNUMBER(FIND("acute toxicity",C382)),ISNUMBER(FIND("MTT",C382)),ISNUMBER(FIND("survival",C382)),ISNUMBER(FIND("prolifer",C382)),ISNUMBER(FIND("apoptosis",C382)),ISNUMBER(FIND("neurotoxic",C382)),ISNUMBER(FIND("  lysis ",C382)),ISNUMBER(FIND("necrosis",C382)),ISNUMBER(FIND("cellular death",C382))*3,ISNUMBER(FIND("LDH",C382)),ISNUMBER(FIND("Acute toxicity",C382)))</f>
        <v>0</v>
      </c>
      <c r="G382" t="b">
        <f>OR(ISNUMBER(FIND("genotoxic",C382)),ISNUMBER(FIND("genotoxicity",C382)),ISNUMBER(FIND("DNA damage",C382)),ISNUMBER(FIND("DNA",C382)),ISNUMBER(FIND("RNA",C382)),ISNUMBER(FIND("mesothelioma",C382)),ISNUMBER(FIND("carcino",C382)),ISNUMBER(FIND("mutagen",C382)),ISNUMBER(FIND("genetic",C382)))</f>
        <v>0</v>
      </c>
      <c r="H382" t="b">
        <f>OR(ISNUMBER(FIND("inflammatory",C382)),ISNUMBER(FIND("inflamm",C382)))</f>
        <v>1</v>
      </c>
      <c r="I382" t="b">
        <f>OR(ISNUMBER(FIND("immune",C382)),ISNUMBER(FIND("immunological",C382)),ISNUMBER(FIND("interleuk",C382)),ISNUMBER(FIND("platelet activation",C382)),ISNUMBER(FIND("monocyte",C382)),ISNUMBER(FIND("leukocyte",C382)),ISNUMBER(FIND("cytokine",C382)),ISNUMBER(FIND("CD4",C382)),ISNUMBER(FIND("CD8",C382)),ISNUMBER(FIND("T-cell",C382)))</f>
        <v>0</v>
      </c>
      <c r="J382" t="b">
        <f>OR(ISNUMBER(FIND("reactive oxygen",C382)),ISNUMBER(FIND("ROS",C382)),ISNUMBER(FIND("free radical",C382)),ISNUMBER(FIND("oxidative stress",C382)),ISNUMBER(FIND("peroxid",C382)),ISNUMBER(FIND("oxidative",C382)),ISNUMBER(FIND("antioxid",C382)))</f>
        <v>0</v>
      </c>
      <c r="K382" t="b">
        <f>OR(ISNUMBER(FIND("autophag",C382)))</f>
        <v>0</v>
      </c>
      <c r="L382" t="b">
        <f>OR(ISNUMBER(FIND("morpholog",C382)))</f>
        <v>0</v>
      </c>
      <c r="M382" t="b">
        <f>OR(ISNUMBER(FIND("fibrosis",C382)),ISNUMBER(FIND("Fibrosis",C382)),ISNUMBER(FIND("fibrot",C382)))</f>
        <v>0</v>
      </c>
      <c r="N382" t="b">
        <f>OR(ISNUMBER(FIND("offspring",C382)),ISNUMBER(FIND("Parental",C382)),ISNUMBER(FIND("parental",C382)),ISNUMBER(FIND("germline",C382)),ISNUMBER(FIND("reproduc",C382)),ISNUMBER(FIND("embryo",C382)))</f>
        <v>0</v>
      </c>
      <c r="O382" t="b">
        <f>OR(ISNUMBER(FIND("metabol",C382)),ISNUMBER(FIND("Metabol",C382)),ISNUMBER(FIND("digest",C382)),ISNUMBER(FIND("mitochon",C382)))</f>
        <v>0</v>
      </c>
      <c r="P382" t="b">
        <f>OR(ISNUMBER(FIND("ecotox",C382)),ISNUMBER(FIND("Ecotox",B382)),ISNUMBER(FIND("ecotox",B382)),ISNUMBER(FIND("Ecotox",C382)))</f>
        <v>0</v>
      </c>
      <c r="Q382" t="b">
        <f>OR(ISNUMBER(FIND("Bioaccum",C382)),ISNUMBER(FIND("bioaccum",C382)),ISNUMBER(FIND("accum",C382)))</f>
        <v>0</v>
      </c>
      <c r="R382" t="b">
        <f>OR(ISNUMBER(FIND("Occupation",C382)),ISNUMBER(FIND("occupation",C382)),ISNUMBER(FIND("worker",C382)),ISNUMBER(FIND("workforce",C382)))</f>
        <v>0</v>
      </c>
      <c r="S382" t="b">
        <f>NOT(OR(F382,G382,H382,I382,J382,K382,L382,M382,N382,O382,P382,Q382,R382))</f>
        <v>0</v>
      </c>
      <c r="U382" t="b">
        <f>OR(Table1[[#This Row],[Inflammation]],Table1[[#This Row],[Immune]])</f>
        <v>1</v>
      </c>
      <c r="V382" t="b">
        <f>IF(OR(Table1[[#This Row],[Rodents]],Table1[[#This Row],[Human]],Table1[[#This Row],[Pig]]),OR(ISNUMBER(FIND("intratrach",C382)),ISNUMBER(FIND("nasal ",C382)),ISNUMBER(FIND("instill",C382))),"NA")</f>
        <v>0</v>
      </c>
      <c r="W382" t="b">
        <f>IF(OR(Table1[[#This Row],[Rodents]],Table1[[#This Row],[Human]],Table1[[#This Row],[Pig]]),OR(ISNUMBER(FIND("dermal",C382)),ISNUMBER(FIND("skin ",C382))),"NA")</f>
        <v>0</v>
      </c>
      <c r="X382" t="b">
        <f>IF(OR(Table1[[#This Row],[Rodents]],Table1[[#This Row],[Human]],Table1[[#This Row],[Pig]]),OR(ISNUMBER(FIND("injected",C382)),ISNUMBER(FIND("periton",C382)),ISNUMBER(FIND("intrascrot",C382))),"NA")</f>
        <v>0</v>
      </c>
      <c r="Y382" t="b">
        <f>IF(OR(Table1[[#This Row],[Rodents]],Table1[[#This Row],[Human]],Table1[[#This Row],[Pig]]),NOT(OR(Table1[[#This Row],[Inhaled/Intratracheal/intranasal]],Table1[[#This Row],[Dermal]],Table1[[#This Row],[Injected]])),"NA")</f>
        <v>1</v>
      </c>
      <c r="AA382" t="b">
        <f>OR(ISNUMBER(FIND("fish ",C382)),ISNUMBER(FIND("Fish ",C382)),ISNUMBER(FIND("aquatic",C382)),ISNUMBER(FIND("daphnids",C382)),ISNUMBER(FIND("Carcinus maenas",C382)),ISNUMBER(FIND("Daphnia",C382)),ISNUMBER(FIND("Ruditapes philippinarum",C382)),ISNUMBER(FIND("daphnia",C382)),ISNUMBER(FIND("marine",C382)),ISNUMBER(FIND("mussel",C382)),ISNUMBER(FIND("algae",C382)),ISNUMBER(FIND("Donax faba",C382)),ISNUMBER(FIND("estuarine",C382)),ISNUMBER(FIND("snail",C382)),ISNUMBER(FIND("Prorocentrum donghaiense",C382)) )</f>
        <v>0</v>
      </c>
      <c r="AB382" t="b">
        <f>OR(ISNUMBER(FIND(" rat ",C382)),ISNUMBER(FIND(" rats ",C382)),ISNUMBER(FIND(" Rats ",C382)),ISNUMBER(FIND(" Rat ",C382)),ISNUMBER(FIND(" rat.",C382)),ISNUMBER(FIND(" rats.",C382)),ISNUMBER(FIND("mouse",C382)),ISNUMBER(FIND("mice",C382)), ISNUMBER(FIND(" Mice",C382)))</f>
        <v>1</v>
      </c>
      <c r="AC382" t="b">
        <f>OR(ISNUMBER(FIND(" cell ",C382)),ISNUMBER(FIND("fibroblast",C382)),ISNUMBER(FIND("macrophage",C382)),ISNUMBER(FIND("epithelial",C382)),ISNUMBER(FIND("endothelial",C382)),ISNUMBER(FIND("neuron",C382)),ISNUMBER(FIND(" cells ",C382)),ISNUMBER(FIND("RBC",C382)),ISNUMBER(FIND("mitochond",C382)),ISNUMBER(FIND("adipocyte",C382)),ISNUMBER(FIND("osteo",C382)),ISNUMBER(FIND("keratin",C382)),ISNUMBER(FIND(" cell's ",C382)),ISNUMBER(FIND("eukary",C382)),ISNUMBER(FIND("sperm",C382)))</f>
        <v>0</v>
      </c>
      <c r="AD382" t="b">
        <f>OR(ISNUMBER(FIND("human",B382)),ISNUMBER(FIND("workers",B382)),ISNUMBER(FIND("workforces",B382)),ISNUMBER(FIND("occupational",B382)),ISNUMBER(FIND("Case report",B382)),ISNUMBER(FIND("Workplaces",B382)),ISNUMBER(FIND("worker",B382)))</f>
        <v>0</v>
      </c>
      <c r="AE382" t="b">
        <f>OR(ISNUMBER(FIND(" plant ",C382)),ISNUMBER(FIND("Plant ",C382)),ISNUMBER(FIND("tomato",C382)),ISNUMBER(FIND("plants",C382)),ISNUMBER(FIND("Plants",C382)),ISNUMBER(FIND("algae",C382)),ISNUMBER(FIND("lettuce",C382)),ISNUMBER(FIND("green gram sprouts ",C382)),ISNUMBER(FIND("Cucurbita pepo",C382)),ISNUMBER(FIND("bean ",C382)),ISNUMBER(FIND("chloroplast",C382)),ISNUMBER(FIND("chlorophyll",C382)),ISNUMBER(FIND("seedling",C382)),ISNUMBER(FIND("canola",C382)),ISNUMBER(FIND("shoot",C382)),ISNUMBER(FIND("photosynthes",C382)),ISNUMBER(FIND(" leaves ",C382)),,ISNUMBER(FIND("agriculture",C382)),ISNUMBER(FIND(" crops ",C382)))</f>
        <v>0</v>
      </c>
      <c r="AF382" t="b">
        <f>OR(ISNUMBER(FIND("bacteria",C382)),ISNUMBER(FIND("Bacteria",C382)),ISNUMBER(FIND("Bacterium",C382)),ISNUMBER(FIND("bacterium",C382)),ISNUMBER(FIND(" coli ",C382)))</f>
        <v>0</v>
      </c>
      <c r="AG382" t="b">
        <f>OR(ISNUMBER(FIND("fungi",C382)),ISNUMBER(FIND("Fungi",C382)),ISNUMBER(FIND("fungus",C382)),ISNUMBER(FIND("Fungus",C382)),ISNUMBER(FIND("mushroom",C382)),ISNUMBER(FIND("Mushroom",C382)),ISNUMBER(FIND(" mold ",C382)))</f>
        <v>0</v>
      </c>
      <c r="AH382" t="b">
        <f>OR(ISNUMBER(FIND("Pig ",C382)),ISNUMBER(FIND("pig ",C382)),ISNUMBER(FIND("Pigs ",C382)),ISNUMBER(FIND("pigs ",C382)))</f>
        <v>0</v>
      </c>
      <c r="AI382" t="b">
        <f>OR(ISNUMBER(FIND(" C. elegans",C382)),ISNUMBER(FIND("Caenorhabditis elegans",C382)),ISNUMBER(FIND("earthworms",C382)),ISNUMBER(FIND(" Ficopomatus enigmaticus",C382)),ISNUMBER(FIND("larva",C382)),ISNUMBER(FIND("Lumbriculus variegatus",C382)),ISNUMBER(FIND("nematode",C382)))</f>
        <v>0</v>
      </c>
      <c r="AJ382" t="b">
        <f>NOT(OR(AA382,AB382,AC382,AD382,AE382,AF382,AG382,AH382,AI382))</f>
        <v>0</v>
      </c>
      <c r="AL382" t="b">
        <f>OR(AA382,AB382,AD382,AE382,AF382,AG382,AH382,AI382)</f>
        <v>1</v>
      </c>
      <c r="AM382" t="b">
        <f>IF(Table1[[#This Row],[In vivo?]],IF(Table1[[#This Row],[Cell]],FALSE,TRUE),FALSE)</f>
        <v>1</v>
      </c>
      <c r="AN382" t="b">
        <f>AND(AC382,AL382)</f>
        <v>0</v>
      </c>
      <c r="AO382" t="b">
        <f>IF(Table1[[#This Row],[Cell]],IF(Table1[[#This Row],[In vivo?]],FALSE,TRUE),FALSE)</f>
        <v>0</v>
      </c>
      <c r="AP382" t="b">
        <f>NOT(OR(Table1[[#This Row],[In vivo?]],Table1[[#This Row],[Only in Cell]]))</f>
        <v>0</v>
      </c>
      <c r="AQ382" t="b">
        <f>IF(OR(Table1[[#This Row],[Rodents]],Table1[[#This Row],[Human]],Table1[[#This Row],[Pig]]),OR(ISNUMBER(FIND("pulmonary",C382)),ISNUMBER(FIND("lung",C382))),"NA")</f>
        <v>1</v>
      </c>
      <c r="AR382" t="b">
        <f>IF(OR(Table1[[#This Row],[Rodents]],Table1[[#This Row],[Human]],Table1[[#This Row],[Pig]]),OR(ISNUMBER(FIND("skin",C382)),ISNUMBER(FIND("dermal",C382))),"NA")</f>
        <v>0</v>
      </c>
      <c r="AS382" t="b">
        <f>IF(OR(Table1[[#This Row],[Rodents]],Table1[[#This Row],[Human]],Table1[[#This Row],[Pig]]),OR(ISNUMBER(FIND("liver",C382)),ISNUMBER(FIND("hepat",C382))),"NA")</f>
        <v>0</v>
      </c>
      <c r="AT382" t="b">
        <f>IF(OR(Table1[[#This Row],[Rodents]],Table1[[#This Row],[Human]],Table1[[#This Row],[Pig]]),OR(ISNUMBER(FIND("kidney",C382)),ISNUMBER(FIND("neph",C382))),"NA")</f>
        <v>0</v>
      </c>
      <c r="AU382" t="b">
        <f>IF(OR(Table1[[#This Row],[Rodents]],Table1[[#This Row],[Human]],Table1[[#This Row],[Pig]]),OR(ISNUMBER(FIND("brain",C382)),ISNUMBER(FIND("neur",C382)),ISNUMBER(FIND("nerv",C382))),"NA")</f>
        <v>0</v>
      </c>
      <c r="AV382" t="b">
        <f>IF(OR(Table1[[#This Row],[Rodents]],Table1[[#This Row],[Human]],Table1[[#This Row],[Pig]]),OR(ISNUMBER(FIND("heart",C382)),ISNUMBER(FIND("cardi",C382))),"NA")</f>
        <v>0</v>
      </c>
      <c r="AW382" t="b">
        <f>IF(OR(Table1[[#This Row],[Rodents]],Table1[[#This Row],[Human]],Table1[[#This Row],[Pig]]),OR(ISNUMBER(FIND("gastro",C382)),ISNUMBER(FIND("intesti",C382)),ISNUMBER(FIND("stomach",C382))),"NA")</f>
        <v>0</v>
      </c>
      <c r="AX382" t="b">
        <f>IF(OR(Table1[[#This Row],[Rodents]],Table1[[#This Row],[Human]],Table1[[#This Row],[Pig]]),NOT(OR(AQ382,AR382,AS382,AT382,AU382,AV382,AW382)),"NA")</f>
        <v>0</v>
      </c>
      <c r="AY382" t="b">
        <f>OR(ISNUMBER(FIND("SWCNT",C382)),ISNUMBER(FIND("SWNT",C382)),ISNUMBER(FIND("single-wall",C382)),ISNUMBER(FIND("single wall",C382)),ISNUMBER(FIND("Single wall",C382)),ISNUMBER(FIND("Single-wall",C382)),ISNUMBER(FIND("SWCNT",B382)),ISNUMBER(FIND("SWNT",B382)),ISNUMBER(FIND("single-wall",B382)),ISNUMBER(FIND("single wall",B382)),ISNUMBER(FIND("Single-wall",B382)),ISNUMBER(FIND("Single wall",B382)))</f>
        <v>0</v>
      </c>
      <c r="AZ382" t="b">
        <f>OR(ISNUMBER(FIND("MWCNT",C382)),ISNUMBER(FIND("MWNT",C382)),ISNUMBER(FIND("multi-wall",C382)),ISNUMBER(FIND("multi wall",C382)),ISNUMBER(FIND("multiwall",C382)),ISNUMBER(FIND("Multi-wall",C382)),ISNUMBER(FIND("Multi wall",C382)),ISNUMBER(FIND("Multiwall",C382)),ISNUMBER(FIND("MWCNT",B382)),ISNUMBER(FIND("MWNT",B382)),ISNUMBER(FIND("multi-wall",B382)),ISNUMBER(FIND("multi wall",B382)),ISNUMBER(FIND("multiwall",B382)),ISNUMBER(FIND("Multi-wall",B382)),ISNUMBER(FIND("Multi wall",B382)),ISNUMBER(FIND("Multiwall",B382)),ISNUMBER(FIND("Double-wall",B382)),ISNUMBER(FIND("Double wall",B382)),ISNUMBER(FIND("Doublewall",B382)),ISNUMBER(FIND("double-wall",B382)),ISNUMBER(FIND("double wall",B382)),ISNUMBER(FIND("doublewall",B382)))</f>
        <v>1</v>
      </c>
      <c r="BA382" t="b">
        <f>AND(Table1[[#This Row],[SWCNT]],Table1[[#This Row],[MWCNT]])</f>
        <v>0</v>
      </c>
      <c r="BB382" t="b">
        <f>IF(Table1[[#This Row],[SWCNT]]=TRUE,FALSE,IF(Table1[[#This Row],[MWCNT]]=TRUE,FALSE,TRUE))</f>
        <v>0</v>
      </c>
      <c r="BC382" s="18"/>
    </row>
    <row r="383" spans="1:55" ht="222">
      <c r="A383" t="s">
        <v>4277</v>
      </c>
      <c r="B383" s="2" t="s">
        <v>4279</v>
      </c>
      <c r="C383" s="16" t="s">
        <v>4281</v>
      </c>
      <c r="D383" s="17" t="s">
        <v>4283</v>
      </c>
      <c r="E383" s="2">
        <v>2013</v>
      </c>
      <c r="F383" t="b">
        <f>OR(ISNUMBER(FIND("cytotoxic",C383)),ISNUMBER(FIND("Cytotoxic",C383)),ISNUMBER(FIND("cellular toxicity",C383)),ISNUMBER(FIND("cell death",C383)),ISNUMBER(FIND("viable",C383)),ISNUMBER(FIND("phytotoxic",C383)),ISNUMBER(FIND("acute toxicity",C383)),ISNUMBER(FIND("MTT",C383)),ISNUMBER(FIND("survival",C383)),ISNUMBER(FIND("prolifer",C383)),ISNUMBER(FIND("apoptosis",C383)),ISNUMBER(FIND("neurotoxic",C383)),ISNUMBER(FIND("  lysis ",C383)),ISNUMBER(FIND("necrosis",C383)),ISNUMBER(FIND("cellular death",C383))*3,ISNUMBER(FIND("LDH",C383)),ISNUMBER(FIND("Acute toxicity",C383)))</f>
        <v>0</v>
      </c>
      <c r="G383" t="b">
        <f>OR(ISNUMBER(FIND("genotoxic",C383)),ISNUMBER(FIND("genotoxicity",C383)),ISNUMBER(FIND("DNA damage",C383)),ISNUMBER(FIND("DNA",C383)),ISNUMBER(FIND("RNA",C383)),ISNUMBER(FIND("mesothelioma",C383)),ISNUMBER(FIND("carcino",C383)),ISNUMBER(FIND("mutagen",C383)),ISNUMBER(FIND("genetic",C383)))</f>
        <v>1</v>
      </c>
      <c r="H383" t="b">
        <f>OR(ISNUMBER(FIND("inflammatory",C383)),ISNUMBER(FIND("inflamm",C383)))</f>
        <v>1</v>
      </c>
      <c r="I383" t="b">
        <f>OR(ISNUMBER(FIND("immune",C383)),ISNUMBER(FIND("immunological",C383)),ISNUMBER(FIND("interleuk",C383)),ISNUMBER(FIND("platelet activation",C383)),ISNUMBER(FIND("monocyte",C383)),ISNUMBER(FIND("leukocyte",C383)),ISNUMBER(FIND("cytokine",C383)),ISNUMBER(FIND("CD4",C383)),ISNUMBER(FIND("CD8",C383)),ISNUMBER(FIND("T-cell",C383)))</f>
        <v>1</v>
      </c>
      <c r="J383" t="b">
        <f>OR(ISNUMBER(FIND("reactive oxygen",C383)),ISNUMBER(FIND("ROS",C383)),ISNUMBER(FIND("free radical",C383)),ISNUMBER(FIND("oxidative stress",C383)),ISNUMBER(FIND("peroxid",C383)),ISNUMBER(FIND("oxidative",C383)),ISNUMBER(FIND("antioxid",C383)))</f>
        <v>0</v>
      </c>
      <c r="K383" t="b">
        <f>OR(ISNUMBER(FIND("autophag",C383)))</f>
        <v>0</v>
      </c>
      <c r="L383" t="b">
        <f>OR(ISNUMBER(FIND("morpholog",C383)))</f>
        <v>0</v>
      </c>
      <c r="M383" t="b">
        <f>OR(ISNUMBER(FIND("fibrosis",C383)),ISNUMBER(FIND("Fibrosis",C383)),ISNUMBER(FIND("fibrot",C383)))</f>
        <v>1</v>
      </c>
      <c r="N383" t="b">
        <f>OR(ISNUMBER(FIND("offspring",C383)),ISNUMBER(FIND("Parental",C383)),ISNUMBER(FIND("parental",C383)),ISNUMBER(FIND("germline",C383)),ISNUMBER(FIND("reproduc",C383)),ISNUMBER(FIND("embryo",C383)))</f>
        <v>0</v>
      </c>
      <c r="O383" t="b">
        <f>OR(ISNUMBER(FIND("metabol",C383)),ISNUMBER(FIND("Metabol",C383)),ISNUMBER(FIND("digest",C383)),ISNUMBER(FIND("mitochon",C383)))</f>
        <v>0</v>
      </c>
      <c r="P383" t="b">
        <f>OR(ISNUMBER(FIND("ecotox",C383)),ISNUMBER(FIND("Ecotox",B383)),ISNUMBER(FIND("ecotox",B383)),ISNUMBER(FIND("Ecotox",C383)))</f>
        <v>0</v>
      </c>
      <c r="Q383" t="b">
        <f>OR(ISNUMBER(FIND("Bioaccum",C383)),ISNUMBER(FIND("bioaccum",C383)),ISNUMBER(FIND("accum",C383)))</f>
        <v>0</v>
      </c>
      <c r="R383" t="b">
        <f>OR(ISNUMBER(FIND("Occupation",C383)),ISNUMBER(FIND("occupation",C383)),ISNUMBER(FIND("worker",C383)),ISNUMBER(FIND("workforce",C383)))</f>
        <v>1</v>
      </c>
      <c r="S383" t="b">
        <f>NOT(OR(F383,G383,H383,I383,J383,K383,L383,M383,N383,O383,P383,Q383,R383))</f>
        <v>0</v>
      </c>
      <c r="U383" t="b">
        <f>OR(Table1[[#This Row],[Inflammation]],Table1[[#This Row],[Immune]])</f>
        <v>1</v>
      </c>
      <c r="V383" t="b">
        <f>IF(OR(Table1[[#This Row],[Rodents]],Table1[[#This Row],[Human]],Table1[[#This Row],[Pig]]),OR(ISNUMBER(FIND("intratrach",C383)),ISNUMBER(FIND("nasal ",C383)),ISNUMBER(FIND("instill",C383))),"NA")</f>
        <v>0</v>
      </c>
      <c r="W383" t="b">
        <f>IF(OR(Table1[[#This Row],[Rodents]],Table1[[#This Row],[Human]],Table1[[#This Row],[Pig]]),OR(ISNUMBER(FIND("dermal",C383)),ISNUMBER(FIND("skin ",C383))),"NA")</f>
        <v>0</v>
      </c>
      <c r="X383" t="b">
        <f>IF(OR(Table1[[#This Row],[Rodents]],Table1[[#This Row],[Human]],Table1[[#This Row],[Pig]]),OR(ISNUMBER(FIND("injected",C383)),ISNUMBER(FIND("periton",C383)),ISNUMBER(FIND("intrascrot",C383))),"NA")</f>
        <v>0</v>
      </c>
      <c r="Y383" t="b">
        <f>IF(OR(Table1[[#This Row],[Rodents]],Table1[[#This Row],[Human]],Table1[[#This Row],[Pig]]),NOT(OR(Table1[[#This Row],[Inhaled/Intratracheal/intranasal]],Table1[[#This Row],[Dermal]],Table1[[#This Row],[Injected]])),"NA")</f>
        <v>1</v>
      </c>
      <c r="AA383" t="b">
        <f>OR(ISNUMBER(FIND("fish ",C383)),ISNUMBER(FIND("Fish ",C383)),ISNUMBER(FIND("aquatic",C383)),ISNUMBER(FIND("daphnids",C383)),ISNUMBER(FIND("Carcinus maenas",C383)),ISNUMBER(FIND("Daphnia",C383)),ISNUMBER(FIND("Ruditapes philippinarum",C383)),ISNUMBER(FIND("daphnia",C383)),ISNUMBER(FIND("marine",C383)),ISNUMBER(FIND("mussel",C383)),ISNUMBER(FIND("algae",C383)),ISNUMBER(FIND("Donax faba",C383)),ISNUMBER(FIND("estuarine",C383)),ISNUMBER(FIND("snail",C383)),ISNUMBER(FIND("Prorocentrum donghaiense",C383)) )</f>
        <v>0</v>
      </c>
      <c r="AB383" t="b">
        <f>OR(ISNUMBER(FIND(" rat ",C383)),ISNUMBER(FIND(" rats ",C383)),ISNUMBER(FIND(" Rats ",C383)),ISNUMBER(FIND(" Rat ",C383)),ISNUMBER(FIND(" rat.",C383)),ISNUMBER(FIND(" rats.",C383)),ISNUMBER(FIND("mouse",C383)),ISNUMBER(FIND("mice",C383)), ISNUMBER(FIND(" Mice",C383)))</f>
        <v>1</v>
      </c>
      <c r="AC383" t="b">
        <f>OR(ISNUMBER(FIND(" cell ",C383)),ISNUMBER(FIND("fibroblast",C383)),ISNUMBER(FIND("macrophage",C383)),ISNUMBER(FIND("epithelial",C383)),ISNUMBER(FIND("endothelial",C383)),ISNUMBER(FIND("neuron",C383)),ISNUMBER(FIND(" cells ",C383)),ISNUMBER(FIND("RBC",C383)),ISNUMBER(FIND("mitochond",C383)),ISNUMBER(FIND("adipocyte",C383)),ISNUMBER(FIND("osteo",C383)),ISNUMBER(FIND("keratin",C383)),ISNUMBER(FIND(" cell's ",C383)),ISNUMBER(FIND("eukary",C383)),ISNUMBER(FIND("sperm",C383)))</f>
        <v>0</v>
      </c>
      <c r="AD383" t="b">
        <f>OR(ISNUMBER(FIND("human",B383)),ISNUMBER(FIND("workers",B383)),ISNUMBER(FIND("workforces",B383)),ISNUMBER(FIND("occupational",B383)),ISNUMBER(FIND("Case report",B383)),ISNUMBER(FIND("Workplaces",B383)),ISNUMBER(FIND("worker",B383)))</f>
        <v>0</v>
      </c>
      <c r="AE383" t="b">
        <f>OR(ISNUMBER(FIND(" plant ",C383)),ISNUMBER(FIND("Plant ",C383)),ISNUMBER(FIND("tomato",C383)),ISNUMBER(FIND("plants",C383)),ISNUMBER(FIND("Plants",C383)),ISNUMBER(FIND("algae",C383)),ISNUMBER(FIND("lettuce",C383)),ISNUMBER(FIND("green gram sprouts ",C383)),ISNUMBER(FIND("Cucurbita pepo",C383)),ISNUMBER(FIND("bean ",C383)),ISNUMBER(FIND("chloroplast",C383)),ISNUMBER(FIND("chlorophyll",C383)),ISNUMBER(FIND("seedling",C383)),ISNUMBER(FIND("canola",C383)),ISNUMBER(FIND("shoot",C383)),ISNUMBER(FIND("photosynthes",C383)),ISNUMBER(FIND(" leaves ",C383)),,ISNUMBER(FIND("agriculture",C383)),ISNUMBER(FIND(" crops ",C383)))</f>
        <v>0</v>
      </c>
      <c r="AF383" t="b">
        <f>OR(ISNUMBER(FIND("bacteria",C383)),ISNUMBER(FIND("Bacteria",C383)),ISNUMBER(FIND("Bacterium",C383)),ISNUMBER(FIND("bacterium",C383)),ISNUMBER(FIND(" coli ",C383)))</f>
        <v>0</v>
      </c>
      <c r="AG383" t="b">
        <f>OR(ISNUMBER(FIND("fungi",C383)),ISNUMBER(FIND("Fungi",C383)),ISNUMBER(FIND("fungus",C383)),ISNUMBER(FIND("Fungus",C383)),ISNUMBER(FIND("mushroom",C383)),ISNUMBER(FIND("Mushroom",C383)),ISNUMBER(FIND(" mold ",C383)))</f>
        <v>0</v>
      </c>
      <c r="AH383" t="b">
        <f>OR(ISNUMBER(FIND("Pig ",C383)),ISNUMBER(FIND("pig ",C383)),ISNUMBER(FIND("Pigs ",C383)),ISNUMBER(FIND("pigs ",C383)))</f>
        <v>0</v>
      </c>
      <c r="AI383" t="b">
        <f>OR(ISNUMBER(FIND(" C. elegans",C383)),ISNUMBER(FIND("Caenorhabditis elegans",C383)),ISNUMBER(FIND("earthworms",C383)),ISNUMBER(FIND(" Ficopomatus enigmaticus",C383)),ISNUMBER(FIND("larva",C383)),ISNUMBER(FIND("Lumbriculus variegatus",C383)),ISNUMBER(FIND("nematode",C383)))</f>
        <v>0</v>
      </c>
      <c r="AJ383" t="b">
        <f>NOT(OR(AA383,AB383,AC383,AD383,AE383,AF383,AG383,AH383,AI383))</f>
        <v>0</v>
      </c>
      <c r="AL383" t="b">
        <f>OR(AA383,AB383,AD383,AE383,AF383,AG383,AH383,AI383)</f>
        <v>1</v>
      </c>
      <c r="AM383" t="b">
        <f>IF(Table1[[#This Row],[In vivo?]],IF(Table1[[#This Row],[Cell]],FALSE,TRUE),FALSE)</f>
        <v>1</v>
      </c>
      <c r="AN383" t="b">
        <f>AND(AC383,AL383)</f>
        <v>0</v>
      </c>
      <c r="AO383" t="b">
        <f>IF(Table1[[#This Row],[Cell]],IF(Table1[[#This Row],[In vivo?]],FALSE,TRUE),FALSE)</f>
        <v>0</v>
      </c>
      <c r="AP383" t="b">
        <f>NOT(OR(Table1[[#This Row],[In vivo?]],Table1[[#This Row],[Only in Cell]]))</f>
        <v>0</v>
      </c>
      <c r="AQ383" t="b">
        <f>IF(OR(Table1[[#This Row],[Rodents]],Table1[[#This Row],[Human]],Table1[[#This Row],[Pig]]),OR(ISNUMBER(FIND("pulmonary",C383)),ISNUMBER(FIND("lung",C383))),"NA")</f>
        <v>1</v>
      </c>
      <c r="AR383" t="b">
        <f>IF(OR(Table1[[#This Row],[Rodents]],Table1[[#This Row],[Human]],Table1[[#This Row],[Pig]]),OR(ISNUMBER(FIND("skin",C383)),ISNUMBER(FIND("dermal",C383))),"NA")</f>
        <v>0</v>
      </c>
      <c r="AS383" t="b">
        <f>IF(OR(Table1[[#This Row],[Rodents]],Table1[[#This Row],[Human]],Table1[[#This Row],[Pig]]),OR(ISNUMBER(FIND("liver",C383)),ISNUMBER(FIND("hepat",C383))),"NA")</f>
        <v>0</v>
      </c>
      <c r="AT383" t="b">
        <f>IF(OR(Table1[[#This Row],[Rodents]],Table1[[#This Row],[Human]],Table1[[#This Row],[Pig]]),OR(ISNUMBER(FIND("kidney",C383)),ISNUMBER(FIND("neph",C383))),"NA")</f>
        <v>0</v>
      </c>
      <c r="AU383" t="b">
        <f>IF(OR(Table1[[#This Row],[Rodents]],Table1[[#This Row],[Human]],Table1[[#This Row],[Pig]]),OR(ISNUMBER(FIND("brain",C383)),ISNUMBER(FIND("neur",C383)),ISNUMBER(FIND("nerv",C383))),"NA")</f>
        <v>0</v>
      </c>
      <c r="AV383" t="b">
        <f>IF(OR(Table1[[#This Row],[Rodents]],Table1[[#This Row],[Human]],Table1[[#This Row],[Pig]]),OR(ISNUMBER(FIND("heart",C383)),ISNUMBER(FIND("cardi",C383))),"NA")</f>
        <v>0</v>
      </c>
      <c r="AW383" t="b">
        <f>IF(OR(Table1[[#This Row],[Rodents]],Table1[[#This Row],[Human]],Table1[[#This Row],[Pig]]),OR(ISNUMBER(FIND("gastro",C383)),ISNUMBER(FIND("intesti",C383)),ISNUMBER(FIND("stomach",C383))),"NA")</f>
        <v>0</v>
      </c>
      <c r="AX383" t="b">
        <f>IF(OR(Table1[[#This Row],[Rodents]],Table1[[#This Row],[Human]],Table1[[#This Row],[Pig]]),NOT(OR(AQ383,AR383,AS383,AT383,AU383,AV383,AW383)),"NA")</f>
        <v>0</v>
      </c>
      <c r="AY383" t="b">
        <f>OR(ISNUMBER(FIND("SWCNT",C383)),ISNUMBER(FIND("SWNT",C383)),ISNUMBER(FIND("single-wall",C383)),ISNUMBER(FIND("single wall",C383)),ISNUMBER(FIND("Single wall",C383)),ISNUMBER(FIND("Single-wall",C383)),ISNUMBER(FIND("SWCNT",B383)),ISNUMBER(FIND("SWNT",B383)),ISNUMBER(FIND("single-wall",B383)),ISNUMBER(FIND("single wall",B383)),ISNUMBER(FIND("Single-wall",B383)),ISNUMBER(FIND("Single wall",B383)))</f>
        <v>1</v>
      </c>
      <c r="AZ383" t="b">
        <f>OR(ISNUMBER(FIND("MWCNT",C383)),ISNUMBER(FIND("MWNT",C383)),ISNUMBER(FIND("multi-wall",C383)),ISNUMBER(FIND("multi wall",C383)),ISNUMBER(FIND("multiwall",C383)),ISNUMBER(FIND("Multi-wall",C383)),ISNUMBER(FIND("Multi wall",C383)),ISNUMBER(FIND("Multiwall",C383)),ISNUMBER(FIND("MWCNT",B383)),ISNUMBER(FIND("MWNT",B383)),ISNUMBER(FIND("multi-wall",B383)),ISNUMBER(FIND("multi wall",B383)),ISNUMBER(FIND("multiwall",B383)),ISNUMBER(FIND("Multi-wall",B383)),ISNUMBER(FIND("Multi wall",B383)),ISNUMBER(FIND("Multiwall",B383)),ISNUMBER(FIND("Double-wall",B383)),ISNUMBER(FIND("Double wall",B383)),ISNUMBER(FIND("Doublewall",B383)),ISNUMBER(FIND("double-wall",B383)),ISNUMBER(FIND("double wall",B383)),ISNUMBER(FIND("doublewall",B383)))</f>
        <v>0</v>
      </c>
      <c r="BA383" t="b">
        <f>AND(Table1[[#This Row],[SWCNT]],Table1[[#This Row],[MWCNT]])</f>
        <v>0</v>
      </c>
      <c r="BB383" t="b">
        <f>IF(Table1[[#This Row],[SWCNT]]=TRUE,FALSE,IF(Table1[[#This Row],[MWCNT]]=TRUE,FALSE,TRUE))</f>
        <v>0</v>
      </c>
      <c r="BC383" s="18"/>
    </row>
    <row r="384" spans="1:55" ht="222">
      <c r="A384" t="s">
        <v>4284</v>
      </c>
      <c r="B384" s="2" t="s">
        <v>4288</v>
      </c>
      <c r="C384" s="16" t="s">
        <v>4292</v>
      </c>
      <c r="D384" s="17" t="s">
        <v>4296</v>
      </c>
      <c r="E384" s="2">
        <v>2013</v>
      </c>
      <c r="F384" t="b">
        <f>OR(ISNUMBER(FIND("cytotoxic",C384)),ISNUMBER(FIND("Cytotoxic",C384)),ISNUMBER(FIND("cellular toxicity",C384)),ISNUMBER(FIND("cell death",C384)),ISNUMBER(FIND("viable",C384)),ISNUMBER(FIND("phytotoxic",C384)),ISNUMBER(FIND("acute toxicity",C384)),ISNUMBER(FIND("MTT",C384)),ISNUMBER(FIND("survival",C384)),ISNUMBER(FIND("prolifer",C384)),ISNUMBER(FIND("apoptosis",C384)),ISNUMBER(FIND("neurotoxic",C384)),ISNUMBER(FIND("  lysis ",C384)),ISNUMBER(FIND("necrosis",C384)),ISNUMBER(FIND("cellular death",C384))*3,ISNUMBER(FIND("LDH",C384)),ISNUMBER(FIND("Acute toxicity",C384)))</f>
        <v>1</v>
      </c>
      <c r="G384" t="b">
        <f>OR(ISNUMBER(FIND("genotoxic",C384)),ISNUMBER(FIND("genotoxicity",C384)),ISNUMBER(FIND("DNA damage",C384)),ISNUMBER(FIND("DNA",C384)),ISNUMBER(FIND("RNA",C384)),ISNUMBER(FIND("mesothelioma",C384)),ISNUMBER(FIND("carcino",C384)),ISNUMBER(FIND("mutagen",C384)),ISNUMBER(FIND("genetic",C384)))</f>
        <v>0</v>
      </c>
      <c r="H384" t="b">
        <f>OR(ISNUMBER(FIND("inflammatory",C384)),ISNUMBER(FIND("inflamm",C384)))</f>
        <v>1</v>
      </c>
      <c r="I384" t="b">
        <f>OR(ISNUMBER(FIND("immune",C384)),ISNUMBER(FIND("immunological",C384)),ISNUMBER(FIND("interleuk",C384)),ISNUMBER(FIND("platelet activation",C384)),ISNUMBER(FIND("monocyte",C384)),ISNUMBER(FIND("leukocyte",C384)),ISNUMBER(FIND("cytokine",C384)),ISNUMBER(FIND("CD4",C384)),ISNUMBER(FIND("CD8",C384)),ISNUMBER(FIND("T-cell",C384)))</f>
        <v>0</v>
      </c>
      <c r="J384" t="b">
        <f>OR(ISNUMBER(FIND("reactive oxygen",C384)),ISNUMBER(FIND("ROS",C384)),ISNUMBER(FIND("free radical",C384)),ISNUMBER(FIND("oxidative stress",C384)),ISNUMBER(FIND("peroxid",C384)),ISNUMBER(FIND("oxidative",C384)),ISNUMBER(FIND("antioxid",C384)))</f>
        <v>1</v>
      </c>
      <c r="K384" t="b">
        <f>OR(ISNUMBER(FIND("autophag",C384)))</f>
        <v>0</v>
      </c>
      <c r="L384" t="b">
        <f>OR(ISNUMBER(FIND("morpholog",C384)))</f>
        <v>0</v>
      </c>
      <c r="M384" t="b">
        <f>OR(ISNUMBER(FIND("fibrosis",C384)),ISNUMBER(FIND("Fibrosis",C384)),ISNUMBER(FIND("fibrot",C384)))</f>
        <v>0</v>
      </c>
      <c r="N384" t="b">
        <f>OR(ISNUMBER(FIND("offspring",C384)),ISNUMBER(FIND("Parental",C384)),ISNUMBER(FIND("parental",C384)),ISNUMBER(FIND("germline",C384)),ISNUMBER(FIND("reproduc",C384)),ISNUMBER(FIND("embryo",C384)))</f>
        <v>0</v>
      </c>
      <c r="O384" t="b">
        <f>OR(ISNUMBER(FIND("metabol",C384)),ISNUMBER(FIND("Metabol",C384)),ISNUMBER(FIND("digest",C384)),ISNUMBER(FIND("mitochon",C384)))</f>
        <v>0</v>
      </c>
      <c r="P384" t="b">
        <f>OR(ISNUMBER(FIND("ecotox",C384)),ISNUMBER(FIND("Ecotox",B384)),ISNUMBER(FIND("ecotox",B384)),ISNUMBER(FIND("Ecotox",C384)))</f>
        <v>0</v>
      </c>
      <c r="Q384" t="b">
        <f>OR(ISNUMBER(FIND("Bioaccum",C384)),ISNUMBER(FIND("bioaccum",C384)),ISNUMBER(FIND("accum",C384)))</f>
        <v>0</v>
      </c>
      <c r="R384" t="b">
        <f>OR(ISNUMBER(FIND("Occupation",C384)),ISNUMBER(FIND("occupation",C384)),ISNUMBER(FIND("worker",C384)),ISNUMBER(FIND("workforce",C384)))</f>
        <v>1</v>
      </c>
      <c r="S384" t="b">
        <f>NOT(OR(F384,G384,H384,I384,J384,K384,L384,M384,N384,O384,P384,Q384,R384))</f>
        <v>0</v>
      </c>
      <c r="U384" t="b">
        <f>OR(Table1[[#This Row],[Inflammation]],Table1[[#This Row],[Immune]])</f>
        <v>1</v>
      </c>
      <c r="V384" t="str">
        <f>IF(OR(Table1[[#This Row],[Rodents]],Table1[[#This Row],[Human]],Table1[[#This Row],[Pig]]),OR(ISNUMBER(FIND("intratrach",C384)),ISNUMBER(FIND("nasal ",C384)),ISNUMBER(FIND("instill",C384))),"NA")</f>
        <v>NA</v>
      </c>
      <c r="W384" t="str">
        <f>IF(OR(Table1[[#This Row],[Rodents]],Table1[[#This Row],[Human]],Table1[[#This Row],[Pig]]),OR(ISNUMBER(FIND("dermal",C384)),ISNUMBER(FIND("skin ",C384))),"NA")</f>
        <v>NA</v>
      </c>
      <c r="X384" t="str">
        <f>IF(OR(Table1[[#This Row],[Rodents]],Table1[[#This Row],[Human]],Table1[[#This Row],[Pig]]),OR(ISNUMBER(FIND("injected",C384)),ISNUMBER(FIND("periton",C384)),ISNUMBER(FIND("intrascrot",C384))),"NA")</f>
        <v>NA</v>
      </c>
      <c r="Y384" t="str">
        <f>IF(OR(Table1[[#This Row],[Rodents]],Table1[[#This Row],[Human]],Table1[[#This Row],[Pig]]),NOT(OR(Table1[[#This Row],[Inhaled/Intratracheal/intranasal]],Table1[[#This Row],[Dermal]],Table1[[#This Row],[Injected]])),"NA")</f>
        <v>NA</v>
      </c>
      <c r="AA384" t="b">
        <f>OR(ISNUMBER(FIND("fish ",C384)),ISNUMBER(FIND("Fish ",C384)),ISNUMBER(FIND("aquatic",C384)),ISNUMBER(FIND("daphnids",C384)),ISNUMBER(FIND("Carcinus maenas",C384)),ISNUMBER(FIND("Daphnia",C384)),ISNUMBER(FIND("Ruditapes philippinarum",C384)),ISNUMBER(FIND("daphnia",C384)),ISNUMBER(FIND("marine",C384)),ISNUMBER(FIND("mussel",C384)),ISNUMBER(FIND("algae",C384)),ISNUMBER(FIND("Donax faba",C384)),ISNUMBER(FIND("estuarine",C384)),ISNUMBER(FIND("snail",C384)),ISNUMBER(FIND("Prorocentrum donghaiense",C384)) )</f>
        <v>0</v>
      </c>
      <c r="AB384" t="b">
        <f>OR(ISNUMBER(FIND(" rat ",C384)),ISNUMBER(FIND(" rats ",C384)),ISNUMBER(FIND(" Rats ",C384)),ISNUMBER(FIND(" Rat ",C384)),ISNUMBER(FIND(" rat.",C384)),ISNUMBER(FIND(" rats.",C384)),ISNUMBER(FIND("mouse",C384)),ISNUMBER(FIND("mice",C384)), ISNUMBER(FIND(" Mice",C384)))</f>
        <v>0</v>
      </c>
      <c r="AC384" t="b">
        <f>OR(ISNUMBER(FIND(" cell ",C384)),ISNUMBER(FIND("fibroblast",C384)),ISNUMBER(FIND("macrophage",C384)),ISNUMBER(FIND("epithelial",C384)),ISNUMBER(FIND("endothelial",C384)),ISNUMBER(FIND("neuron",C384)),ISNUMBER(FIND(" cells ",C384)),ISNUMBER(FIND("RBC",C384)),ISNUMBER(FIND("mitochond",C384)),ISNUMBER(FIND("adipocyte",C384)),ISNUMBER(FIND("osteo",C384)),ISNUMBER(FIND("keratin",C384)),ISNUMBER(FIND(" cell's ",C384)),ISNUMBER(FIND("eukary",C384)),ISNUMBER(FIND("sperm",C384)))</f>
        <v>1</v>
      </c>
      <c r="AD384" t="b">
        <v>0</v>
      </c>
      <c r="AE384" t="b">
        <f>OR(ISNUMBER(FIND(" plant ",C384)),ISNUMBER(FIND("Plant ",C384)),ISNUMBER(FIND("tomato",C384)),ISNUMBER(FIND("plants",C384)),ISNUMBER(FIND("Plants",C384)),ISNUMBER(FIND("algae",C384)),ISNUMBER(FIND("lettuce",C384)),ISNUMBER(FIND("green gram sprouts ",C384)),ISNUMBER(FIND("Cucurbita pepo",C384)),ISNUMBER(FIND("bean ",C384)),ISNUMBER(FIND("chloroplast",C384)),ISNUMBER(FIND("chlorophyll",C384)),ISNUMBER(FIND("seedling",C384)),ISNUMBER(FIND("canola",C384)),ISNUMBER(FIND("shoot",C384)),ISNUMBER(FIND("photosynthes",C384)),ISNUMBER(FIND(" leaves ",C384)),,ISNUMBER(FIND("agriculture",C384)),ISNUMBER(FIND(" crops ",C384)))</f>
        <v>0</v>
      </c>
      <c r="AF384" t="b">
        <f>OR(ISNUMBER(FIND("bacteria",C384)),ISNUMBER(FIND("Bacteria",C384)),ISNUMBER(FIND("Bacterium",C384)),ISNUMBER(FIND("bacterium",C384)),ISNUMBER(FIND(" coli ",C384)))</f>
        <v>0</v>
      </c>
      <c r="AG384" t="b">
        <f>OR(ISNUMBER(FIND("fungi",C384)),ISNUMBER(FIND("Fungi",C384)),ISNUMBER(FIND("fungus",C384)),ISNUMBER(FIND("Fungus",C384)),ISNUMBER(FIND("mushroom",C384)),ISNUMBER(FIND("Mushroom",C384)),ISNUMBER(FIND(" mold ",C384)))</f>
        <v>0</v>
      </c>
      <c r="AH384" t="b">
        <f>OR(ISNUMBER(FIND("Pig ",C384)),ISNUMBER(FIND("pig ",C384)),ISNUMBER(FIND("Pigs ",C384)),ISNUMBER(FIND("pigs ",C384)))</f>
        <v>0</v>
      </c>
      <c r="AI384" t="b">
        <f>OR(ISNUMBER(FIND(" C. elegans",C384)),ISNUMBER(FIND("Caenorhabditis elegans",C384)),ISNUMBER(FIND("earthworms",C384)),ISNUMBER(FIND(" Ficopomatus enigmaticus",C384)),ISNUMBER(FIND("larva",C384)),ISNUMBER(FIND("Lumbriculus variegatus",C384)),ISNUMBER(FIND("nematode",C384)))</f>
        <v>0</v>
      </c>
      <c r="AJ384" t="b">
        <f>NOT(OR(AA384,AB384,AC384,AD384,AE384,AF384,AG384,AH384,AI384))</f>
        <v>0</v>
      </c>
      <c r="AL384" t="b">
        <f>OR(AA384,AB384,AD384,AE384,AF384,AG384,AH384,AI384)</f>
        <v>0</v>
      </c>
      <c r="AM384" t="b">
        <f>IF(Table1[[#This Row],[In vivo?]],IF(Table1[[#This Row],[Cell]],FALSE,TRUE),FALSE)</f>
        <v>0</v>
      </c>
      <c r="AN384" t="b">
        <f>AND(AC384,AL384)</f>
        <v>0</v>
      </c>
      <c r="AO384" t="b">
        <f>IF(Table1[[#This Row],[Cell]],IF(Table1[[#This Row],[In vivo?]],FALSE,TRUE),FALSE)</f>
        <v>1</v>
      </c>
      <c r="AP384" t="b">
        <f>NOT(OR(Table1[[#This Row],[In vivo?]],Table1[[#This Row],[Only in Cell]]))</f>
        <v>0</v>
      </c>
      <c r="AQ384" t="str">
        <f>IF(OR(Table1[[#This Row],[Rodents]],Table1[[#This Row],[Human]],Table1[[#This Row],[Pig]]),OR(ISNUMBER(FIND("pulmonary",C384)),ISNUMBER(FIND("lung",C384))),"NA")</f>
        <v>NA</v>
      </c>
      <c r="AR384" t="str">
        <f>IF(OR(Table1[[#This Row],[Rodents]],Table1[[#This Row],[Human]],Table1[[#This Row],[Pig]]),OR(ISNUMBER(FIND("skin",C384)),ISNUMBER(FIND("dermal",C384))),"NA")</f>
        <v>NA</v>
      </c>
      <c r="AS384" t="str">
        <f>IF(OR(Table1[[#This Row],[Rodents]],Table1[[#This Row],[Human]],Table1[[#This Row],[Pig]]),OR(ISNUMBER(FIND("liver",C384)),ISNUMBER(FIND("hepat",C384))),"NA")</f>
        <v>NA</v>
      </c>
      <c r="AT384" t="str">
        <f>IF(OR(Table1[[#This Row],[Rodents]],Table1[[#This Row],[Human]],Table1[[#This Row],[Pig]]),OR(ISNUMBER(FIND("kidney",C384)),ISNUMBER(FIND("neph",C384))),"NA")</f>
        <v>NA</v>
      </c>
      <c r="AU384" t="str">
        <f>IF(OR(Table1[[#This Row],[Rodents]],Table1[[#This Row],[Human]],Table1[[#This Row],[Pig]]),OR(ISNUMBER(FIND("brain",C384)),ISNUMBER(FIND("neur",C384)),ISNUMBER(FIND("nerv",C384))),"NA")</f>
        <v>NA</v>
      </c>
      <c r="AV384" t="str">
        <f>IF(OR(Table1[[#This Row],[Rodents]],Table1[[#This Row],[Human]],Table1[[#This Row],[Pig]]),OR(ISNUMBER(FIND("heart",C384)),ISNUMBER(FIND("cardi",C384))),"NA")</f>
        <v>NA</v>
      </c>
      <c r="AW384" t="str">
        <f>IF(OR(Table1[[#This Row],[Rodents]],Table1[[#This Row],[Human]],Table1[[#This Row],[Pig]]),OR(ISNUMBER(FIND("gastro",C384)),ISNUMBER(FIND("intesti",C384)),ISNUMBER(FIND("stomach",C384))),"NA")</f>
        <v>NA</v>
      </c>
      <c r="AX384" t="str">
        <f>IF(OR(Table1[[#This Row],[Rodents]],Table1[[#This Row],[Human]],Table1[[#This Row],[Pig]]),NOT(OR(AQ384,AR384,AS384,AT384,AU384,AV384,AW384)),"NA")</f>
        <v>NA</v>
      </c>
      <c r="AY384" t="b">
        <f>OR(ISNUMBER(FIND("SWCNT",C384)),ISNUMBER(FIND("SWNT",C384)),ISNUMBER(FIND("single-wall",C384)),ISNUMBER(FIND("single wall",C384)),ISNUMBER(FIND("Single wall",C384)),ISNUMBER(FIND("Single-wall",C384)),ISNUMBER(FIND("SWCNT",B384)),ISNUMBER(FIND("SWNT",B384)),ISNUMBER(FIND("single-wall",B384)),ISNUMBER(FIND("single wall",B384)),ISNUMBER(FIND("Single-wall",B384)),ISNUMBER(FIND("Single wall",B384)))</f>
        <v>1</v>
      </c>
      <c r="AZ384" t="b">
        <f>OR(ISNUMBER(FIND("MWCNT",C384)),ISNUMBER(FIND("MWNT",C384)),ISNUMBER(FIND("multi-wall",C384)),ISNUMBER(FIND("multi wall",C384)),ISNUMBER(FIND("multiwall",C384)),ISNUMBER(FIND("Multi-wall",C384)),ISNUMBER(FIND("Multi wall",C384)),ISNUMBER(FIND("Multiwall",C384)),ISNUMBER(FIND("MWCNT",B384)),ISNUMBER(FIND("MWNT",B384)),ISNUMBER(FIND("multi-wall",B384)),ISNUMBER(FIND("multi wall",B384)),ISNUMBER(FIND("multiwall",B384)),ISNUMBER(FIND("Multi-wall",B384)),ISNUMBER(FIND("Multi wall",B384)),ISNUMBER(FIND("Multiwall",B384)),ISNUMBER(FIND("Double-wall",B384)),ISNUMBER(FIND("Double wall",B384)),ISNUMBER(FIND("Doublewall",B384)),ISNUMBER(FIND("double-wall",B384)),ISNUMBER(FIND("double wall",B384)),ISNUMBER(FIND("doublewall",B384)))</f>
        <v>0</v>
      </c>
      <c r="BA384" t="b">
        <f>AND(Table1[[#This Row],[SWCNT]],Table1[[#This Row],[MWCNT]])</f>
        <v>0</v>
      </c>
      <c r="BB384" t="b">
        <f>IF(Table1[[#This Row],[SWCNT]]=TRUE,FALSE,IF(Table1[[#This Row],[MWCNT]]=TRUE,FALSE,TRUE))</f>
        <v>0</v>
      </c>
      <c r="BC384" s="18"/>
    </row>
    <row r="385" spans="1:55" ht="166.5">
      <c r="A385" t="s">
        <v>4287</v>
      </c>
      <c r="B385" s="2" t="s">
        <v>4291</v>
      </c>
      <c r="C385" s="16" t="s">
        <v>4295</v>
      </c>
      <c r="D385" s="17" t="s">
        <v>685</v>
      </c>
      <c r="E385" s="2">
        <v>2013</v>
      </c>
      <c r="F385" t="b">
        <f>OR(ISNUMBER(FIND("cytotoxic",C385)),ISNUMBER(FIND("Cytotoxic",C385)),ISNUMBER(FIND("cellular toxicity",C385)),ISNUMBER(FIND("cell death",C385)),ISNUMBER(FIND("viable",C385)),ISNUMBER(FIND("phytotoxic",C385)),ISNUMBER(FIND("acute toxicity",C385)),ISNUMBER(FIND("MTT",C385)),ISNUMBER(FIND("survival",C385)),ISNUMBER(FIND("prolifer",C385)),ISNUMBER(FIND("apoptosis",C385)),ISNUMBER(FIND("neurotoxic",C385)),ISNUMBER(FIND("  lysis ",C385)),ISNUMBER(FIND("necrosis",C385)),ISNUMBER(FIND("cellular death",C385))*3,ISNUMBER(FIND("LDH",C385)),ISNUMBER(FIND("Acute toxicity",C385)))</f>
        <v>1</v>
      </c>
      <c r="G385" t="b">
        <f>OR(ISNUMBER(FIND("genotoxic",C385)),ISNUMBER(FIND("genotoxicity",C385)),ISNUMBER(FIND("DNA damage",C385)),ISNUMBER(FIND("DNA",C385)),ISNUMBER(FIND("RNA",C385)),ISNUMBER(FIND("mesothelioma",C385)),ISNUMBER(FIND("carcino",C385)),ISNUMBER(FIND("mutagen",C385)),ISNUMBER(FIND("genetic",C385)))</f>
        <v>0</v>
      </c>
      <c r="H385" t="b">
        <f>OR(ISNUMBER(FIND("inflammatory",C385)),ISNUMBER(FIND("inflamm",C385)))</f>
        <v>1</v>
      </c>
      <c r="I385" t="b">
        <f>OR(ISNUMBER(FIND("immune",C385)),ISNUMBER(FIND("immunological",C385)),ISNUMBER(FIND("interleuk",C385)),ISNUMBER(FIND("platelet activation",C385)),ISNUMBER(FIND("monocyte",C385)),ISNUMBER(FIND("leukocyte",C385)),ISNUMBER(FIND("cytokine",C385)),ISNUMBER(FIND("CD4",C385)),ISNUMBER(FIND("CD8",C385)),ISNUMBER(FIND("T-cell",C385)))</f>
        <v>0</v>
      </c>
      <c r="J385" t="b">
        <f>OR(ISNUMBER(FIND("reactive oxygen",C385)),ISNUMBER(FIND("ROS",C385)),ISNUMBER(FIND("free radical",C385)),ISNUMBER(FIND("oxidative stress",C385)),ISNUMBER(FIND("peroxid",C385)),ISNUMBER(FIND("oxidative",C385)),ISNUMBER(FIND("antioxid",C385)))</f>
        <v>1</v>
      </c>
      <c r="K385" t="b">
        <f>OR(ISNUMBER(FIND("autophag",C385)))</f>
        <v>0</v>
      </c>
      <c r="L385" t="b">
        <f>OR(ISNUMBER(FIND("morpholog",C385)))</f>
        <v>0</v>
      </c>
      <c r="M385" t="b">
        <f>OR(ISNUMBER(FIND("fibrosis",C385)),ISNUMBER(FIND("Fibrosis",C385)),ISNUMBER(FIND("fibrot",C385)))</f>
        <v>0</v>
      </c>
      <c r="N385" t="b">
        <f>OR(ISNUMBER(FIND("offspring",C385)),ISNUMBER(FIND("Parental",C385)),ISNUMBER(FIND("parental",C385)),ISNUMBER(FIND("germline",C385)),ISNUMBER(FIND("reproduc",C385)),ISNUMBER(FIND("embryo",C385)))</f>
        <v>0</v>
      </c>
      <c r="O385" t="b">
        <f>OR(ISNUMBER(FIND("metabol",C385)),ISNUMBER(FIND("Metabol",C385)),ISNUMBER(FIND("digest",C385)),ISNUMBER(FIND("mitochon",C385)))</f>
        <v>0</v>
      </c>
      <c r="P385" t="b">
        <f>OR(ISNUMBER(FIND("ecotox",C385)),ISNUMBER(FIND("Ecotox",B385)),ISNUMBER(FIND("ecotox",B385)),ISNUMBER(FIND("Ecotox",C385)))</f>
        <v>0</v>
      </c>
      <c r="Q385" t="b">
        <f>OR(ISNUMBER(FIND("Bioaccum",C385)),ISNUMBER(FIND("bioaccum",C385)),ISNUMBER(FIND("accum",C385)))</f>
        <v>0</v>
      </c>
      <c r="R385" t="b">
        <f>OR(ISNUMBER(FIND("Occupation",C385)),ISNUMBER(FIND("occupation",C385)),ISNUMBER(FIND("worker",C385)),ISNUMBER(FIND("workforce",C385)))</f>
        <v>0</v>
      </c>
      <c r="S385" t="b">
        <f>NOT(OR(F385,G385,H385,I385,J385,K385,L385,M385,N385,O385,P385,Q385,R385))</f>
        <v>0</v>
      </c>
      <c r="U385" t="b">
        <f>OR(Table1[[#This Row],[Inflammation]],Table1[[#This Row],[Immune]])</f>
        <v>1</v>
      </c>
      <c r="V385" t="b">
        <f>IF(OR(Table1[[#This Row],[Rodents]],Table1[[#This Row],[Human]],Table1[[#This Row],[Pig]]),OR(ISNUMBER(FIND("intratrach",C385)),ISNUMBER(FIND("nasal ",C385)),ISNUMBER(FIND("instill",C385))),"NA")</f>
        <v>0</v>
      </c>
      <c r="W385" t="b">
        <f>IF(OR(Table1[[#This Row],[Rodents]],Table1[[#This Row],[Human]],Table1[[#This Row],[Pig]]),OR(ISNUMBER(FIND("dermal",C385)),ISNUMBER(FIND("skin ",C385))),"NA")</f>
        <v>0</v>
      </c>
      <c r="X385" t="b">
        <f>IF(OR(Table1[[#This Row],[Rodents]],Table1[[#This Row],[Human]],Table1[[#This Row],[Pig]]),OR(ISNUMBER(FIND("injected",C385)),ISNUMBER(FIND("periton",C385)),ISNUMBER(FIND("intrascrot",C385))),"NA")</f>
        <v>0</v>
      </c>
      <c r="Y385" t="b">
        <f>IF(OR(Table1[[#This Row],[Rodents]],Table1[[#This Row],[Human]],Table1[[#This Row],[Pig]]),NOT(OR(Table1[[#This Row],[Inhaled/Intratracheal/intranasal]],Table1[[#This Row],[Dermal]],Table1[[#This Row],[Injected]])),"NA")</f>
        <v>1</v>
      </c>
      <c r="AA385" t="b">
        <f>OR(ISNUMBER(FIND("fish ",C385)),ISNUMBER(FIND("Fish ",C385)),ISNUMBER(FIND("aquatic",C385)),ISNUMBER(FIND("daphnids",C385)),ISNUMBER(FIND("Carcinus maenas",C385)),ISNUMBER(FIND("Daphnia",C385)),ISNUMBER(FIND("Ruditapes philippinarum",C385)),ISNUMBER(FIND("daphnia",C385)),ISNUMBER(FIND("marine",C385)),ISNUMBER(FIND("mussel",C385)),ISNUMBER(FIND("algae",C385)),ISNUMBER(FIND("Donax faba",C385)),ISNUMBER(FIND("estuarine",C385)),ISNUMBER(FIND("snail",C385)),ISNUMBER(FIND("Prorocentrum donghaiense",C385)) )</f>
        <v>0</v>
      </c>
      <c r="AB385" t="b">
        <f>OR(ISNUMBER(FIND(" rat ",C385)),ISNUMBER(FIND(" rats ",C385)),ISNUMBER(FIND(" Rats ",C385)),ISNUMBER(FIND(" Rat ",C385)),ISNUMBER(FIND(" rat.",C385)),ISNUMBER(FIND(" rats.",C385)),ISNUMBER(FIND("mouse",C385)),ISNUMBER(FIND("mice",C385)), ISNUMBER(FIND(" Mice",C385)))</f>
        <v>1</v>
      </c>
      <c r="AC385" t="b">
        <f>OR(ISNUMBER(FIND(" cell ",C385)),ISNUMBER(FIND("fibroblast",C385)),ISNUMBER(FIND("macrophage",C385)),ISNUMBER(FIND("epithelial",C385)),ISNUMBER(FIND("endothelial",C385)),ISNUMBER(FIND("neuron",C385)),ISNUMBER(FIND(" cells ",C385)),ISNUMBER(FIND("RBC",C385)),ISNUMBER(FIND("mitochond",C385)),ISNUMBER(FIND("adipocyte",C385)),ISNUMBER(FIND("osteo",C385)),ISNUMBER(FIND("keratin",C385)),ISNUMBER(FIND(" cell's ",C385)),ISNUMBER(FIND("eukary",C385)),ISNUMBER(FIND("sperm",C385)))</f>
        <v>1</v>
      </c>
      <c r="AD385" t="b">
        <f>OR(ISNUMBER(FIND("human",B385)),ISNUMBER(FIND("workers",B385)),ISNUMBER(FIND("workforces",B385)),ISNUMBER(FIND("occupational",B385)),ISNUMBER(FIND("Case report",B385)),ISNUMBER(FIND("Workplaces",B385)),ISNUMBER(FIND("worker",B385)))</f>
        <v>0</v>
      </c>
      <c r="AE385" t="b">
        <f>OR(ISNUMBER(FIND(" plant ",C385)),ISNUMBER(FIND("Plant ",C385)),ISNUMBER(FIND("tomato",C385)),ISNUMBER(FIND("plants",C385)),ISNUMBER(FIND("Plants",C385)),ISNUMBER(FIND("algae",C385)),ISNUMBER(FIND("lettuce",C385)),ISNUMBER(FIND("green gram sprouts ",C385)),ISNUMBER(FIND("Cucurbita pepo",C385)),ISNUMBER(FIND("bean ",C385)),ISNUMBER(FIND("chloroplast",C385)),ISNUMBER(FIND("chlorophyll",C385)),ISNUMBER(FIND("seedling",C385)),ISNUMBER(FIND("canola",C385)),ISNUMBER(FIND("shoot",C385)),ISNUMBER(FIND("photosynthes",C385)),ISNUMBER(FIND(" leaves ",C385)),,ISNUMBER(FIND("agriculture",C385)),ISNUMBER(FIND(" crops ",C385)))</f>
        <v>0</v>
      </c>
      <c r="AF385" t="b">
        <f>OR(ISNUMBER(FIND("bacteria",C385)),ISNUMBER(FIND("Bacteria",C385)),ISNUMBER(FIND("Bacterium",C385)),ISNUMBER(FIND("bacterium",C385)),ISNUMBER(FIND(" coli ",C385)))</f>
        <v>0</v>
      </c>
      <c r="AG385" t="b">
        <f>OR(ISNUMBER(FIND("fungi",C385)),ISNUMBER(FIND("Fungi",C385)),ISNUMBER(FIND("fungus",C385)),ISNUMBER(FIND("Fungus",C385)),ISNUMBER(FIND("mushroom",C385)),ISNUMBER(FIND("Mushroom",C385)),ISNUMBER(FIND(" mold ",C385)))</f>
        <v>0</v>
      </c>
      <c r="AH385" t="b">
        <f>OR(ISNUMBER(FIND("Pig ",C385)),ISNUMBER(FIND("pig ",C385)),ISNUMBER(FIND("Pigs ",C385)),ISNUMBER(FIND("pigs ",C385)))</f>
        <v>0</v>
      </c>
      <c r="AI385" t="b">
        <f>OR(ISNUMBER(FIND(" C. elegans",C385)),ISNUMBER(FIND("Caenorhabditis elegans",C385)),ISNUMBER(FIND("earthworms",C385)),ISNUMBER(FIND(" Ficopomatus enigmaticus",C385)),ISNUMBER(FIND("larva",C385)),ISNUMBER(FIND("Lumbriculus variegatus",C385)),ISNUMBER(FIND("nematode",C385)))</f>
        <v>0</v>
      </c>
      <c r="AJ385" t="b">
        <f>NOT(OR(AA385,AB385,AC385,AD385,AE385,AF385,AG385,AH385,AI385))</f>
        <v>0</v>
      </c>
      <c r="AL385" t="b">
        <f>OR(AA385,AB385,AD385,AE385,AF385,AG385,AH385,AI385)</f>
        <v>1</v>
      </c>
      <c r="AM385" t="b">
        <f>IF(Table1[[#This Row],[In vivo?]],IF(Table1[[#This Row],[Cell]],FALSE,TRUE),FALSE)</f>
        <v>0</v>
      </c>
      <c r="AN385" t="b">
        <f>AND(AC385,AL385)</f>
        <v>1</v>
      </c>
      <c r="AO385" t="b">
        <f>IF(Table1[[#This Row],[Cell]],IF(Table1[[#This Row],[In vivo?]],FALSE,TRUE),FALSE)</f>
        <v>0</v>
      </c>
      <c r="AP385" t="b">
        <f>NOT(OR(Table1[[#This Row],[In vivo?]],Table1[[#This Row],[Only in Cell]]))</f>
        <v>0</v>
      </c>
      <c r="AQ385" t="b">
        <f>IF(OR(Table1[[#This Row],[Rodents]],Table1[[#This Row],[Human]],Table1[[#This Row],[Pig]]),OR(ISNUMBER(FIND("pulmonary",C385)),ISNUMBER(FIND("lung",C385))),"NA")</f>
        <v>0</v>
      </c>
      <c r="AR385" t="b">
        <f>IF(OR(Table1[[#This Row],[Rodents]],Table1[[#This Row],[Human]],Table1[[#This Row],[Pig]]),OR(ISNUMBER(FIND("skin",C385)),ISNUMBER(FIND("dermal",C385))),"NA")</f>
        <v>0</v>
      </c>
      <c r="AS385" t="b">
        <f>IF(OR(Table1[[#This Row],[Rodents]],Table1[[#This Row],[Human]],Table1[[#This Row],[Pig]]),OR(ISNUMBER(FIND("liver",C385)),ISNUMBER(FIND("hepat",C385))),"NA")</f>
        <v>1</v>
      </c>
      <c r="AT385" t="b">
        <f>IF(OR(Table1[[#This Row],[Rodents]],Table1[[#This Row],[Human]],Table1[[#This Row],[Pig]]),OR(ISNUMBER(FIND("kidney",C385)),ISNUMBER(FIND("neph",C385))),"NA")</f>
        <v>0</v>
      </c>
      <c r="AU385" t="b">
        <f>IF(OR(Table1[[#This Row],[Rodents]],Table1[[#This Row],[Human]],Table1[[#This Row],[Pig]]),OR(ISNUMBER(FIND("brain",C385)),ISNUMBER(FIND("neur",C385)),ISNUMBER(FIND("nerv",C385))),"NA")</f>
        <v>0</v>
      </c>
      <c r="AV385" t="b">
        <f>IF(OR(Table1[[#This Row],[Rodents]],Table1[[#This Row],[Human]],Table1[[#This Row],[Pig]]),OR(ISNUMBER(FIND("heart",C385)),ISNUMBER(FIND("cardi",C385))),"NA")</f>
        <v>0</v>
      </c>
      <c r="AW385" t="b">
        <f>IF(OR(Table1[[#This Row],[Rodents]],Table1[[#This Row],[Human]],Table1[[#This Row],[Pig]]),OR(ISNUMBER(FIND("gastro",C385)),ISNUMBER(FIND("intesti",C385)),ISNUMBER(FIND("stomach",C385))),"NA")</f>
        <v>0</v>
      </c>
      <c r="AX385" t="b">
        <f>IF(OR(Table1[[#This Row],[Rodents]],Table1[[#This Row],[Human]],Table1[[#This Row],[Pig]]),NOT(OR(AQ385,AR385,AS385,AT385,AU385,AV385,AW385)),"NA")</f>
        <v>0</v>
      </c>
      <c r="AY385" t="b">
        <f>OR(ISNUMBER(FIND("SWCNT",C385)),ISNUMBER(FIND("SWNT",C385)),ISNUMBER(FIND("single-wall",C385)),ISNUMBER(FIND("single wall",C385)),ISNUMBER(FIND("Single wall",C385)),ISNUMBER(FIND("Single-wall",C385)),ISNUMBER(FIND("SWCNT",B385)),ISNUMBER(FIND("SWNT",B385)),ISNUMBER(FIND("single-wall",B385)),ISNUMBER(FIND("single wall",B385)),ISNUMBER(FIND("Single-wall",B385)),ISNUMBER(FIND("Single wall",B385)))</f>
        <v>0</v>
      </c>
      <c r="AZ385" t="b">
        <f>OR(ISNUMBER(FIND("MWCNT",C385)),ISNUMBER(FIND("MWNT",C385)),ISNUMBER(FIND("multi-wall",C385)),ISNUMBER(FIND("multi wall",C385)),ISNUMBER(FIND("multiwall",C385)),ISNUMBER(FIND("Multi-wall",C385)),ISNUMBER(FIND("Multi wall",C385)),ISNUMBER(FIND("Multiwall",C385)),ISNUMBER(FIND("MWCNT",B385)),ISNUMBER(FIND("MWNT",B385)),ISNUMBER(FIND("multi-wall",B385)),ISNUMBER(FIND("multi wall",B385)),ISNUMBER(FIND("multiwall",B385)),ISNUMBER(FIND("Multi-wall",B385)),ISNUMBER(FIND("Multi wall",B385)),ISNUMBER(FIND("Multiwall",B385)),ISNUMBER(FIND("Double-wall",B385)),ISNUMBER(FIND("Double wall",B385)),ISNUMBER(FIND("Doublewall",B385)),ISNUMBER(FIND("double-wall",B385)),ISNUMBER(FIND("double wall",B385)),ISNUMBER(FIND("doublewall",B385)))</f>
        <v>1</v>
      </c>
      <c r="BA385" t="b">
        <f>AND(Table1[[#This Row],[SWCNT]],Table1[[#This Row],[MWCNT]])</f>
        <v>0</v>
      </c>
      <c r="BB385" t="b">
        <f>IF(Table1[[#This Row],[SWCNT]]=TRUE,FALSE,IF(Table1[[#This Row],[MWCNT]]=TRUE,FALSE,TRUE))</f>
        <v>0</v>
      </c>
      <c r="BC385" s="18"/>
    </row>
    <row r="386" spans="1:55" ht="240.5">
      <c r="A386" t="s">
        <v>4315</v>
      </c>
      <c r="B386" s="2" t="s">
        <v>4316</v>
      </c>
      <c r="C386" s="16" t="s">
        <v>4317</v>
      </c>
      <c r="D386" s="17" t="s">
        <v>627</v>
      </c>
      <c r="E386" s="2">
        <v>2012</v>
      </c>
      <c r="F386" t="b">
        <f>OR(ISNUMBER(FIND("cytotoxic",C386)),ISNUMBER(FIND("Cytotoxic",C386)),ISNUMBER(FIND("cellular toxicity",C386)),ISNUMBER(FIND("cell death",C386)),ISNUMBER(FIND("viable",C386)),ISNUMBER(FIND("phytotoxic",C386)),ISNUMBER(FIND("acute toxicity",C386)),ISNUMBER(FIND("MTT",C386)),ISNUMBER(FIND("survival",C386)),ISNUMBER(FIND("prolifer",C386)),ISNUMBER(FIND("apoptosis",C386)),ISNUMBER(FIND("neurotoxic",C386)),ISNUMBER(FIND("  lysis ",C386)),ISNUMBER(FIND("necrosis",C386)),ISNUMBER(FIND("cellular death",C386))*3,ISNUMBER(FIND("LDH",C386)),ISNUMBER(FIND("Acute toxicity",C386)))</f>
        <v>0</v>
      </c>
      <c r="G386" t="b">
        <f>OR(ISNUMBER(FIND("genotoxic",C386)),ISNUMBER(FIND("genotoxicity",C386)),ISNUMBER(FIND("DNA damage",C386)),ISNUMBER(FIND("DNA",C386)),ISNUMBER(FIND("RNA",C386)),ISNUMBER(FIND("mesothelioma",C386)),ISNUMBER(FIND("carcino",C386)),ISNUMBER(FIND("mutagen",C386)),ISNUMBER(FIND("genetic",C386)))</f>
        <v>0</v>
      </c>
      <c r="H386" t="b">
        <f>OR(ISNUMBER(FIND("inflammatory",C386)),ISNUMBER(FIND("inflamm",C386)))</f>
        <v>1</v>
      </c>
      <c r="I386" t="b">
        <f>OR(ISNUMBER(FIND("immune",C386)),ISNUMBER(FIND("immunological",C386)),ISNUMBER(FIND("interleuk",C386)),ISNUMBER(FIND("platelet activation",C386)),ISNUMBER(FIND("monocyte",C386)),ISNUMBER(FIND("leukocyte",C386)),ISNUMBER(FIND("cytokine",C386)),ISNUMBER(FIND("CD4",C386)),ISNUMBER(FIND("CD8",C386)),ISNUMBER(FIND("T-cell",C386)))</f>
        <v>1</v>
      </c>
      <c r="J386" t="b">
        <f>OR(ISNUMBER(FIND("reactive oxygen",C386)),ISNUMBER(FIND("ROS",C386)),ISNUMBER(FIND("free radical",C386)),ISNUMBER(FIND("oxidative stress",C386)),ISNUMBER(FIND("peroxid",C386)),ISNUMBER(FIND("oxidative",C386)),ISNUMBER(FIND("antioxid",C386)))</f>
        <v>1</v>
      </c>
      <c r="K386" t="b">
        <f>OR(ISNUMBER(FIND("autophag",C386)))</f>
        <v>0</v>
      </c>
      <c r="L386" t="b">
        <f>OR(ISNUMBER(FIND("morpholog",C386)))</f>
        <v>0</v>
      </c>
      <c r="M386" t="b">
        <f>OR(ISNUMBER(FIND("fibrosis",C386)),ISNUMBER(FIND("Fibrosis",C386)),ISNUMBER(FIND("fibrot",C386)))</f>
        <v>0</v>
      </c>
      <c r="N386" t="b">
        <f>OR(ISNUMBER(FIND("offspring",C386)),ISNUMBER(FIND("Parental",C386)),ISNUMBER(FIND("parental",C386)),ISNUMBER(FIND("germline",C386)),ISNUMBER(FIND("reproduc",C386)),ISNUMBER(FIND("embryo",C386)))</f>
        <v>0</v>
      </c>
      <c r="O386" t="b">
        <f>OR(ISNUMBER(FIND("metabol",C386)),ISNUMBER(FIND("Metabol",C386)),ISNUMBER(FIND("digest",C386)),ISNUMBER(FIND("mitochon",C386)))</f>
        <v>0</v>
      </c>
      <c r="P386" t="b">
        <f>OR(ISNUMBER(FIND("ecotox",C386)),ISNUMBER(FIND("Ecotox",B386)),ISNUMBER(FIND("ecotox",B386)),ISNUMBER(FIND("Ecotox",C386)))</f>
        <v>0</v>
      </c>
      <c r="Q386" t="b">
        <f>OR(ISNUMBER(FIND("Bioaccum",C386)),ISNUMBER(FIND("bioaccum",C386)),ISNUMBER(FIND("accum",C386)))</f>
        <v>0</v>
      </c>
      <c r="R386" t="b">
        <f>OR(ISNUMBER(FIND("Occupation",C386)),ISNUMBER(FIND("occupation",C386)),ISNUMBER(FIND("worker",C386)),ISNUMBER(FIND("workforce",C386)))</f>
        <v>0</v>
      </c>
      <c r="S386" t="b">
        <f>NOT(OR(F386,G386,H386,I386,J386,K386,L386,M386,N386,O386,P386,Q386,R386))</f>
        <v>0</v>
      </c>
      <c r="U386" t="b">
        <f>OR(Table1[[#This Row],[Inflammation]],Table1[[#This Row],[Immune]])</f>
        <v>1</v>
      </c>
      <c r="V386" t="b">
        <f>IF(OR(Table1[[#This Row],[Rodents]],Table1[[#This Row],[Human]],Table1[[#This Row],[Pig]]),OR(ISNUMBER(FIND("intratrach",C386)),ISNUMBER(FIND("nasal ",C386)),ISNUMBER(FIND("instill",C386))),"NA")</f>
        <v>1</v>
      </c>
      <c r="W386" t="b">
        <f>IF(OR(Table1[[#This Row],[Rodents]],Table1[[#This Row],[Human]],Table1[[#This Row],[Pig]]),OR(ISNUMBER(FIND("dermal",C386)),ISNUMBER(FIND("skin ",C386))),"NA")</f>
        <v>0</v>
      </c>
      <c r="X386" t="b">
        <f>IF(OR(Table1[[#This Row],[Rodents]],Table1[[#This Row],[Human]],Table1[[#This Row],[Pig]]),OR(ISNUMBER(FIND("injected",C386)),ISNUMBER(FIND("periton",C386)),ISNUMBER(FIND("intrascrot",C386))),"NA")</f>
        <v>0</v>
      </c>
      <c r="Y386" t="b">
        <f>IF(OR(Table1[[#This Row],[Rodents]],Table1[[#This Row],[Human]],Table1[[#This Row],[Pig]]),NOT(OR(Table1[[#This Row],[Inhaled/Intratracheal/intranasal]],Table1[[#This Row],[Dermal]],Table1[[#This Row],[Injected]])),"NA")</f>
        <v>0</v>
      </c>
      <c r="AA386" t="b">
        <f>OR(ISNUMBER(FIND("fish ",C386)),ISNUMBER(FIND("Fish ",C386)),ISNUMBER(FIND("aquatic",C386)),ISNUMBER(FIND("daphnids",C386)),ISNUMBER(FIND("Carcinus maenas",C386)),ISNUMBER(FIND("Daphnia",C386)),ISNUMBER(FIND("Ruditapes philippinarum",C386)),ISNUMBER(FIND("daphnia",C386)),ISNUMBER(FIND("marine",C386)),ISNUMBER(FIND("mussel",C386)),ISNUMBER(FIND("algae",C386)),ISNUMBER(FIND("Donax faba",C386)),ISNUMBER(FIND("estuarine",C386)),ISNUMBER(FIND("snail",C386)),ISNUMBER(FIND("Prorocentrum donghaiense",C386)) )</f>
        <v>0</v>
      </c>
      <c r="AB386" t="b">
        <f>OR(ISNUMBER(FIND(" rat ",C386)),ISNUMBER(FIND(" rats ",C386)),ISNUMBER(FIND(" Rats ",C386)),ISNUMBER(FIND(" Rat ",C386)),ISNUMBER(FIND(" rat.",C386)),ISNUMBER(FIND(" rats.",C386)),ISNUMBER(FIND("mouse",C386)),ISNUMBER(FIND("mice",C386)), ISNUMBER(FIND(" Mice",C386)))</f>
        <v>1</v>
      </c>
      <c r="AC386" t="b">
        <f>OR(ISNUMBER(FIND(" cell ",C386)),ISNUMBER(FIND("fibroblast",C386)),ISNUMBER(FIND("macrophage",C386)),ISNUMBER(FIND("epithelial",C386)),ISNUMBER(FIND("endothelial",C386)),ISNUMBER(FIND("neuron",C386)),ISNUMBER(FIND(" cells ",C386)),ISNUMBER(FIND("RBC",C386)),ISNUMBER(FIND("mitochond",C386)),ISNUMBER(FIND("adipocyte",C386)),ISNUMBER(FIND("osteo",C386)),ISNUMBER(FIND("keratin",C386)),ISNUMBER(FIND(" cell's ",C386)),ISNUMBER(FIND("eukary",C386)),ISNUMBER(FIND("sperm",C386)))</f>
        <v>0</v>
      </c>
      <c r="AD386" t="b">
        <f>OR(ISNUMBER(FIND("human",B386)),ISNUMBER(FIND("workers",B386)),ISNUMBER(FIND("workforces",B386)),ISNUMBER(FIND("occupational",B386)),ISNUMBER(FIND("Case report",B386)),ISNUMBER(FIND("Workplaces",B386)),ISNUMBER(FIND("worker",B386)))</f>
        <v>0</v>
      </c>
      <c r="AE386" t="b">
        <f>OR(ISNUMBER(FIND(" plant ",C386)),ISNUMBER(FIND("Plant ",C386)),ISNUMBER(FIND("tomato",C386)),ISNUMBER(FIND("plants",C386)),ISNUMBER(FIND("Plants",C386)),ISNUMBER(FIND("algae",C386)),ISNUMBER(FIND("lettuce",C386)),ISNUMBER(FIND("green gram sprouts ",C386)),ISNUMBER(FIND("Cucurbita pepo",C386)),ISNUMBER(FIND("bean ",C386)),ISNUMBER(FIND("chloroplast",C386)),ISNUMBER(FIND("chlorophyll",C386)),ISNUMBER(FIND("seedling",C386)),ISNUMBER(FIND("canola",C386)),ISNUMBER(FIND("shoot",C386)),ISNUMBER(FIND("photosynthes",C386)),ISNUMBER(FIND(" leaves ",C386)),,ISNUMBER(FIND("agriculture",C386)),ISNUMBER(FIND(" crops ",C386)))</f>
        <v>0</v>
      </c>
      <c r="AF386" t="b">
        <f>OR(ISNUMBER(FIND("bacteria",C386)),ISNUMBER(FIND("Bacteria",C386)),ISNUMBER(FIND("Bacterium",C386)),ISNUMBER(FIND("bacterium",C386)),ISNUMBER(FIND(" coli ",C386)))</f>
        <v>0</v>
      </c>
      <c r="AG386" t="b">
        <f>OR(ISNUMBER(FIND("fungi",C386)),ISNUMBER(FIND("Fungi",C386)),ISNUMBER(FIND("fungus",C386)),ISNUMBER(FIND("Fungus",C386)),ISNUMBER(FIND("mushroom",C386)),ISNUMBER(FIND("Mushroom",C386)),ISNUMBER(FIND(" mold ",C386)))</f>
        <v>0</v>
      </c>
      <c r="AH386" t="b">
        <f>OR(ISNUMBER(FIND("Pig ",C386)),ISNUMBER(FIND("pig ",C386)),ISNUMBER(FIND("Pigs ",C386)),ISNUMBER(FIND("pigs ",C386)))</f>
        <v>0</v>
      </c>
      <c r="AI386" t="b">
        <f>OR(ISNUMBER(FIND(" C. elegans",C386)),ISNUMBER(FIND("Caenorhabditis elegans",C386)),ISNUMBER(FIND("earthworms",C386)),ISNUMBER(FIND(" Ficopomatus enigmaticus",C386)),ISNUMBER(FIND("larva",C386)),ISNUMBER(FIND("Lumbriculus variegatus",C386)),ISNUMBER(FIND("nematode",C386)))</f>
        <v>0</v>
      </c>
      <c r="AJ386" t="b">
        <f>NOT(OR(AA386,AB386,AC386,AD386,AE386,AF386,AG386,AH386,AI386))</f>
        <v>0</v>
      </c>
      <c r="AL386" t="b">
        <f>OR(AA386,AB386,AD386,AE386,AF386,AG386,AH386,AI386)</f>
        <v>1</v>
      </c>
      <c r="AM386" t="b">
        <f>IF(Table1[[#This Row],[In vivo?]],IF(Table1[[#This Row],[Cell]],FALSE,TRUE),FALSE)</f>
        <v>1</v>
      </c>
      <c r="AN386" t="b">
        <f>AND(AC386,AL386)</f>
        <v>0</v>
      </c>
      <c r="AO386" t="b">
        <f>IF(Table1[[#This Row],[Cell]],IF(Table1[[#This Row],[In vivo?]],FALSE,TRUE),FALSE)</f>
        <v>0</v>
      </c>
      <c r="AP386" t="b">
        <f>NOT(OR(Table1[[#This Row],[In vivo?]],Table1[[#This Row],[Only in Cell]]))</f>
        <v>0</v>
      </c>
      <c r="AQ386" t="b">
        <f>IF(OR(Table1[[#This Row],[Rodents]],Table1[[#This Row],[Human]],Table1[[#This Row],[Pig]]),OR(ISNUMBER(FIND("pulmonary",C386)),ISNUMBER(FIND("lung",C386))),"NA")</f>
        <v>1</v>
      </c>
      <c r="AR386" t="b">
        <f>IF(OR(Table1[[#This Row],[Rodents]],Table1[[#This Row],[Human]],Table1[[#This Row],[Pig]]),OR(ISNUMBER(FIND("skin",C386)),ISNUMBER(FIND("dermal",C386))),"NA")</f>
        <v>0</v>
      </c>
      <c r="AS386" t="b">
        <f>IF(OR(Table1[[#This Row],[Rodents]],Table1[[#This Row],[Human]],Table1[[#This Row],[Pig]]),OR(ISNUMBER(FIND("liver",C386)),ISNUMBER(FIND("hepat",C386))),"NA")</f>
        <v>0</v>
      </c>
      <c r="AT386" t="b">
        <f>IF(OR(Table1[[#This Row],[Rodents]],Table1[[#This Row],[Human]],Table1[[#This Row],[Pig]]),OR(ISNUMBER(FIND("kidney",C386)),ISNUMBER(FIND("neph",C386))),"NA")</f>
        <v>0</v>
      </c>
      <c r="AU386" t="b">
        <f>IF(OR(Table1[[#This Row],[Rodents]],Table1[[#This Row],[Human]],Table1[[#This Row],[Pig]]),OR(ISNUMBER(FIND("brain",C386)),ISNUMBER(FIND("neur",C386)),ISNUMBER(FIND("nerv",C386))),"NA")</f>
        <v>0</v>
      </c>
      <c r="AV386" t="b">
        <f>IF(OR(Table1[[#This Row],[Rodents]],Table1[[#This Row],[Human]],Table1[[#This Row],[Pig]]),OR(ISNUMBER(FIND("heart",C386)),ISNUMBER(FIND("cardi",C386))),"NA")</f>
        <v>0</v>
      </c>
      <c r="AW386" t="b">
        <f>IF(OR(Table1[[#This Row],[Rodents]],Table1[[#This Row],[Human]],Table1[[#This Row],[Pig]]),OR(ISNUMBER(FIND("gastro",C386)),ISNUMBER(FIND("intesti",C386)),ISNUMBER(FIND("stomach",C386))),"NA")</f>
        <v>0</v>
      </c>
      <c r="AX386" t="b">
        <f>IF(OR(Table1[[#This Row],[Rodents]],Table1[[#This Row],[Human]],Table1[[#This Row],[Pig]]),NOT(OR(AQ386,AR386,AS386,AT386,AU386,AV386,AW386)),"NA")</f>
        <v>0</v>
      </c>
      <c r="AY386" t="b">
        <f>OR(ISNUMBER(FIND("SWCNT",C386)),ISNUMBER(FIND("SWNT",C386)),ISNUMBER(FIND("single-wall",C386)),ISNUMBER(FIND("single wall",C386)),ISNUMBER(FIND("Single wall",C386)),ISNUMBER(FIND("Single-wall",C386)),ISNUMBER(FIND("SWCNT",B386)),ISNUMBER(FIND("SWNT",B386)),ISNUMBER(FIND("single-wall",B386)),ISNUMBER(FIND("single wall",B386)),ISNUMBER(FIND("Single-wall",B386)),ISNUMBER(FIND("Single wall",B386)))</f>
        <v>0</v>
      </c>
      <c r="AZ386" t="b">
        <f>OR(ISNUMBER(FIND("MWCNT",C386)),ISNUMBER(FIND("MWNT",C386)),ISNUMBER(FIND("multi-wall",C386)),ISNUMBER(FIND("multi wall",C386)),ISNUMBER(FIND("multiwall",C386)),ISNUMBER(FIND("Multi-wall",C386)),ISNUMBER(FIND("Multi wall",C386)),ISNUMBER(FIND("Multiwall",C386)),ISNUMBER(FIND("MWCNT",B386)),ISNUMBER(FIND("MWNT",B386)),ISNUMBER(FIND("multi-wall",B386)),ISNUMBER(FIND("multi wall",B386)),ISNUMBER(FIND("multiwall",B386)),ISNUMBER(FIND("Multi-wall",B386)),ISNUMBER(FIND("Multi wall",B386)),ISNUMBER(FIND("Multiwall",B386)),ISNUMBER(FIND("Double-wall",B386)),ISNUMBER(FIND("Double wall",B386)),ISNUMBER(FIND("Doublewall",B386)),ISNUMBER(FIND("double-wall",B386)),ISNUMBER(FIND("double wall",B386)),ISNUMBER(FIND("doublewall",B386)))</f>
        <v>1</v>
      </c>
      <c r="BA386" t="b">
        <f>AND(Table1[[#This Row],[SWCNT]],Table1[[#This Row],[MWCNT]])</f>
        <v>0</v>
      </c>
      <c r="BB386" t="b">
        <f>IF(Table1[[#This Row],[SWCNT]]=TRUE,FALSE,IF(Table1[[#This Row],[MWCNT]]=TRUE,FALSE,TRUE))</f>
        <v>0</v>
      </c>
      <c r="BC386" s="18"/>
    </row>
    <row r="387" spans="1:55" ht="240.5">
      <c r="A387" t="s">
        <v>4318</v>
      </c>
      <c r="B387" s="2" t="s">
        <v>4320</v>
      </c>
      <c r="C387" s="16" t="s">
        <v>4322</v>
      </c>
      <c r="D387" s="17" t="s">
        <v>4324</v>
      </c>
      <c r="E387" s="2">
        <v>2012</v>
      </c>
      <c r="F387" t="b">
        <f>OR(ISNUMBER(FIND("cytotoxic",C387)),ISNUMBER(FIND("Cytotoxic",C387)),ISNUMBER(FIND("cellular toxicity",C387)),ISNUMBER(FIND("cell death",C387)),ISNUMBER(FIND("viable",C387)),ISNUMBER(FIND("phytotoxic",C387)),ISNUMBER(FIND("acute toxicity",C387)),ISNUMBER(FIND("MTT",C387)),ISNUMBER(FIND("survival",C387)),ISNUMBER(FIND("prolifer",C387)),ISNUMBER(FIND("apoptosis",C387)),ISNUMBER(FIND("neurotoxic",C387)),ISNUMBER(FIND("  lysis ",C387)),ISNUMBER(FIND("necrosis",C387)),ISNUMBER(FIND("cellular death",C387))*3,ISNUMBER(FIND("LDH",C387)),ISNUMBER(FIND("Acute toxicity",C387)))</f>
        <v>0</v>
      </c>
      <c r="G387" t="b">
        <f>OR(ISNUMBER(FIND("genotoxic",C387)),ISNUMBER(FIND("genotoxicity",C387)),ISNUMBER(FIND("DNA damage",C387)),ISNUMBER(FIND("DNA",C387)),ISNUMBER(FIND("RNA",C387)),ISNUMBER(FIND("mesothelioma",C387)),ISNUMBER(FIND("carcino",C387)),ISNUMBER(FIND("mutagen",C387)),ISNUMBER(FIND("genetic",C387)))</f>
        <v>0</v>
      </c>
      <c r="H387" t="b">
        <f>OR(ISNUMBER(FIND("inflammatory",C387)),ISNUMBER(FIND("inflamm",C387)))</f>
        <v>1</v>
      </c>
      <c r="I387" t="b">
        <f>OR(ISNUMBER(FIND("immune",C387)),ISNUMBER(FIND("immunological",C387)),ISNUMBER(FIND("interleuk",C387)),ISNUMBER(FIND("platelet activation",C387)),ISNUMBER(FIND("monocyte",C387)),ISNUMBER(FIND("leukocyte",C387)),ISNUMBER(FIND("cytokine",C387)),ISNUMBER(FIND("CD4",C387)),ISNUMBER(FIND("CD8",C387)),ISNUMBER(FIND("T-cell",C387)))</f>
        <v>1</v>
      </c>
      <c r="J387" t="b">
        <f>OR(ISNUMBER(FIND("reactive oxygen",C387)),ISNUMBER(FIND("ROS",C387)),ISNUMBER(FIND("free radical",C387)),ISNUMBER(FIND("oxidative stress",C387)),ISNUMBER(FIND("peroxid",C387)),ISNUMBER(FIND("oxidative",C387)),ISNUMBER(FIND("antioxid",C387)))</f>
        <v>0</v>
      </c>
      <c r="K387" t="b">
        <f>OR(ISNUMBER(FIND("autophag",C387)))</f>
        <v>0</v>
      </c>
      <c r="L387" t="b">
        <f>OR(ISNUMBER(FIND("morpholog",C387)))</f>
        <v>0</v>
      </c>
      <c r="M387" t="b">
        <f>OR(ISNUMBER(FIND("fibrosis",C387)),ISNUMBER(FIND("Fibrosis",C387)),ISNUMBER(FIND("fibrot",C387)))</f>
        <v>0</v>
      </c>
      <c r="N387" t="b">
        <f>OR(ISNUMBER(FIND("offspring",C387)),ISNUMBER(FIND("Parental",C387)),ISNUMBER(FIND("parental",C387)),ISNUMBER(FIND("germline",C387)),ISNUMBER(FIND("reproduc",C387)),ISNUMBER(FIND("embryo",C387)))</f>
        <v>0</v>
      </c>
      <c r="O387" t="b">
        <f>OR(ISNUMBER(FIND("metabol",C387)),ISNUMBER(FIND("Metabol",C387)),ISNUMBER(FIND("digest",C387)),ISNUMBER(FIND("mitochon",C387)))</f>
        <v>0</v>
      </c>
      <c r="P387" t="b">
        <f>OR(ISNUMBER(FIND("ecotox",C387)),ISNUMBER(FIND("Ecotox",B387)),ISNUMBER(FIND("ecotox",B387)),ISNUMBER(FIND("Ecotox",C387)))</f>
        <v>0</v>
      </c>
      <c r="Q387" t="b">
        <f>OR(ISNUMBER(FIND("Bioaccum",C387)),ISNUMBER(FIND("bioaccum",C387)),ISNUMBER(FIND("accum",C387)))</f>
        <v>0</v>
      </c>
      <c r="R387" t="b">
        <f>OR(ISNUMBER(FIND("Occupation",C387)),ISNUMBER(FIND("occupation",C387)),ISNUMBER(FIND("worker",C387)),ISNUMBER(FIND("workforce",C387)))</f>
        <v>1</v>
      </c>
      <c r="S387" t="b">
        <f>NOT(OR(F387,G387,H387,I387,J387,K387,L387,M387,N387,O387,P387,Q387,R387))</f>
        <v>0</v>
      </c>
      <c r="U387" t="b">
        <f>OR(Table1[[#This Row],[Inflammation]],Table1[[#This Row],[Immune]])</f>
        <v>1</v>
      </c>
      <c r="V387" t="b">
        <f>IF(OR(Table1[[#This Row],[Rodents]],Table1[[#This Row],[Human]],Table1[[#This Row],[Pig]]),OR(ISNUMBER(FIND("intratrach",C387)),ISNUMBER(FIND("nasal ",C387)),ISNUMBER(FIND("instill",C387))),"NA")</f>
        <v>1</v>
      </c>
      <c r="W387" t="b">
        <f>IF(OR(Table1[[#This Row],[Rodents]],Table1[[#This Row],[Human]],Table1[[#This Row],[Pig]]),OR(ISNUMBER(FIND("dermal",C387)),ISNUMBER(FIND("skin ",C387))),"NA")</f>
        <v>0</v>
      </c>
      <c r="X387" t="b">
        <f>IF(OR(Table1[[#This Row],[Rodents]],Table1[[#This Row],[Human]],Table1[[#This Row],[Pig]]),OR(ISNUMBER(FIND("injected",C387)),ISNUMBER(FIND("periton",C387)),ISNUMBER(FIND("intrascrot",C387))),"NA")</f>
        <v>0</v>
      </c>
      <c r="Y387" t="b">
        <f>IF(OR(Table1[[#This Row],[Rodents]],Table1[[#This Row],[Human]],Table1[[#This Row],[Pig]]),NOT(OR(Table1[[#This Row],[Inhaled/Intratracheal/intranasal]],Table1[[#This Row],[Dermal]],Table1[[#This Row],[Injected]])),"NA")</f>
        <v>0</v>
      </c>
      <c r="AA387" t="b">
        <f>OR(ISNUMBER(FIND("fish ",C387)),ISNUMBER(FIND("Fish ",C387)),ISNUMBER(FIND("aquatic",C387)),ISNUMBER(FIND("daphnids",C387)),ISNUMBER(FIND("Carcinus maenas",C387)),ISNUMBER(FIND("Daphnia",C387)),ISNUMBER(FIND("Ruditapes philippinarum",C387)),ISNUMBER(FIND("daphnia",C387)),ISNUMBER(FIND("marine",C387)),ISNUMBER(FIND("mussel",C387)),ISNUMBER(FIND("algae",C387)),ISNUMBER(FIND("Donax faba",C387)),ISNUMBER(FIND("estuarine",C387)),ISNUMBER(FIND("snail",C387)),ISNUMBER(FIND("Prorocentrum donghaiense",C387)) )</f>
        <v>0</v>
      </c>
      <c r="AB387" t="b">
        <f>OR(ISNUMBER(FIND(" rat ",C387)),ISNUMBER(FIND(" rats ",C387)),ISNUMBER(FIND(" Rats ",C387)),ISNUMBER(FIND(" Rat ",C387)),ISNUMBER(FIND(" rat.",C387)),ISNUMBER(FIND(" rats.",C387)),ISNUMBER(FIND("mouse",C387)),ISNUMBER(FIND("mice",C387)), ISNUMBER(FIND(" Mice",C387)))</f>
        <v>1</v>
      </c>
      <c r="AC387" t="b">
        <f>OR(ISNUMBER(FIND(" cell ",C387)),ISNUMBER(FIND("fibroblast",C387)),ISNUMBER(FIND("macrophage",C387)),ISNUMBER(FIND("epithelial",C387)),ISNUMBER(FIND("endothelial",C387)),ISNUMBER(FIND("neuron",C387)),ISNUMBER(FIND(" cells ",C387)),ISNUMBER(FIND("RBC",C387)),ISNUMBER(FIND("mitochond",C387)),ISNUMBER(FIND("adipocyte",C387)),ISNUMBER(FIND("osteo",C387)),ISNUMBER(FIND("keratin",C387)),ISNUMBER(FIND(" cell's ",C387)),ISNUMBER(FIND("eukary",C387)),ISNUMBER(FIND("sperm",C387)))</f>
        <v>1</v>
      </c>
      <c r="AD387" t="b">
        <f>OR(ISNUMBER(FIND("human",B387)),ISNUMBER(FIND("workers",B387)),ISNUMBER(FIND("workforces",B387)),ISNUMBER(FIND("occupational",B387)),ISNUMBER(FIND("Case report",B387)),ISNUMBER(FIND("Workplaces",B387)),ISNUMBER(FIND("worker",B387)))</f>
        <v>0</v>
      </c>
      <c r="AE387" t="b">
        <f>OR(ISNUMBER(FIND(" plant ",C387)),ISNUMBER(FIND("Plant ",C387)),ISNUMBER(FIND("tomato",C387)),ISNUMBER(FIND("plants",C387)),ISNUMBER(FIND("Plants",C387)),ISNUMBER(FIND("algae",C387)),ISNUMBER(FIND("lettuce",C387)),ISNUMBER(FIND("green gram sprouts ",C387)),ISNUMBER(FIND("Cucurbita pepo",C387)),ISNUMBER(FIND("bean ",C387)),ISNUMBER(FIND("chloroplast",C387)),ISNUMBER(FIND("chlorophyll",C387)),ISNUMBER(FIND("seedling",C387)),ISNUMBER(FIND("canola",C387)),ISNUMBER(FIND("shoot",C387)),ISNUMBER(FIND("photosynthes",C387)),ISNUMBER(FIND(" leaves ",C387)),,ISNUMBER(FIND("agriculture",C387)),ISNUMBER(FIND(" crops ",C387)))</f>
        <v>0</v>
      </c>
      <c r="AF387" t="b">
        <f>OR(ISNUMBER(FIND("bacteria",C387)),ISNUMBER(FIND("Bacteria",C387)),ISNUMBER(FIND("Bacterium",C387)),ISNUMBER(FIND("bacterium",C387)),ISNUMBER(FIND(" coli ",C387)))</f>
        <v>0</v>
      </c>
      <c r="AG387" t="b">
        <f>OR(ISNUMBER(FIND("fungi",C387)),ISNUMBER(FIND("Fungi",C387)),ISNUMBER(FIND("fungus",C387)),ISNUMBER(FIND("Fungus",C387)),ISNUMBER(FIND("mushroom",C387)),ISNUMBER(FIND("Mushroom",C387)),ISNUMBER(FIND(" mold ",C387)))</f>
        <v>0</v>
      </c>
      <c r="AH387" t="b">
        <f>OR(ISNUMBER(FIND("Pig ",C387)),ISNUMBER(FIND("pig ",C387)),ISNUMBER(FIND("Pigs ",C387)),ISNUMBER(FIND("pigs ",C387)))</f>
        <v>0</v>
      </c>
      <c r="AI387" t="b">
        <f>OR(ISNUMBER(FIND(" C. elegans",C387)),ISNUMBER(FIND("Caenorhabditis elegans",C387)),ISNUMBER(FIND("earthworms",C387)),ISNUMBER(FIND(" Ficopomatus enigmaticus",C387)),ISNUMBER(FIND("larva",C387)),ISNUMBER(FIND("Lumbriculus variegatus",C387)),ISNUMBER(FIND("nematode",C387)))</f>
        <v>0</v>
      </c>
      <c r="AJ387" t="b">
        <f>NOT(OR(AA387,AB387,AC387,AD387,AE387,AF387,AG387,AH387,AI387))</f>
        <v>0</v>
      </c>
      <c r="AL387" t="b">
        <f>OR(AA387,AB387,AD387,AE387,AF387,AG387,AH387,AI387)</f>
        <v>1</v>
      </c>
      <c r="AM387" t="b">
        <f>IF(Table1[[#This Row],[In vivo?]],IF(Table1[[#This Row],[Cell]],FALSE,TRUE),FALSE)</f>
        <v>0</v>
      </c>
      <c r="AN387" t="b">
        <f>AND(AC387,AL387)</f>
        <v>1</v>
      </c>
      <c r="AO387" t="b">
        <f>IF(Table1[[#This Row],[Cell]],IF(Table1[[#This Row],[In vivo?]],FALSE,TRUE),FALSE)</f>
        <v>0</v>
      </c>
      <c r="AP387" t="b">
        <f>NOT(OR(Table1[[#This Row],[In vivo?]],Table1[[#This Row],[Only in Cell]]))</f>
        <v>0</v>
      </c>
      <c r="AQ387" t="b">
        <f>IF(OR(Table1[[#This Row],[Rodents]],Table1[[#This Row],[Human]],Table1[[#This Row],[Pig]]),OR(ISNUMBER(FIND("pulmonary",C387)),ISNUMBER(FIND("lung",C387))),"NA")</f>
        <v>1</v>
      </c>
      <c r="AR387" t="b">
        <f>IF(OR(Table1[[#This Row],[Rodents]],Table1[[#This Row],[Human]],Table1[[#This Row],[Pig]]),OR(ISNUMBER(FIND("skin",C387)),ISNUMBER(FIND("dermal",C387))),"NA")</f>
        <v>0</v>
      </c>
      <c r="AS387" t="b">
        <f>IF(OR(Table1[[#This Row],[Rodents]],Table1[[#This Row],[Human]],Table1[[#This Row],[Pig]]),OR(ISNUMBER(FIND("liver",C387)),ISNUMBER(FIND("hepat",C387))),"NA")</f>
        <v>0</v>
      </c>
      <c r="AT387" t="b">
        <f>IF(OR(Table1[[#This Row],[Rodents]],Table1[[#This Row],[Human]],Table1[[#This Row],[Pig]]),OR(ISNUMBER(FIND("kidney",C387)),ISNUMBER(FIND("neph",C387))),"NA")</f>
        <v>0</v>
      </c>
      <c r="AU387" t="b">
        <f>IF(OR(Table1[[#This Row],[Rodents]],Table1[[#This Row],[Human]],Table1[[#This Row],[Pig]]),OR(ISNUMBER(FIND("brain",C387)),ISNUMBER(FIND("neur",C387)),ISNUMBER(FIND("nerv",C387))),"NA")</f>
        <v>0</v>
      </c>
      <c r="AV387" t="b">
        <f>IF(OR(Table1[[#This Row],[Rodents]],Table1[[#This Row],[Human]],Table1[[#This Row],[Pig]]),OR(ISNUMBER(FIND("heart",C387)),ISNUMBER(FIND("cardi",C387))),"NA")</f>
        <v>0</v>
      </c>
      <c r="AW387" t="b">
        <f>IF(OR(Table1[[#This Row],[Rodents]],Table1[[#This Row],[Human]],Table1[[#This Row],[Pig]]),OR(ISNUMBER(FIND("gastro",C387)),ISNUMBER(FIND("intesti",C387)),ISNUMBER(FIND("stomach",C387))),"NA")</f>
        <v>0</v>
      </c>
      <c r="AX387" t="b">
        <f>IF(OR(Table1[[#This Row],[Rodents]],Table1[[#This Row],[Human]],Table1[[#This Row],[Pig]]),NOT(OR(AQ387,AR387,AS387,AT387,AU387,AV387,AW387)),"NA")</f>
        <v>0</v>
      </c>
      <c r="AY387" t="b">
        <f>OR(ISNUMBER(FIND("SWCNT",C387)),ISNUMBER(FIND("SWNT",C387)),ISNUMBER(FIND("single-wall",C387)),ISNUMBER(FIND("single wall",C387)),ISNUMBER(FIND("Single wall",C387)),ISNUMBER(FIND("Single-wall",C387)),ISNUMBER(FIND("SWCNT",B387)),ISNUMBER(FIND("SWNT",B387)),ISNUMBER(FIND("single-wall",B387)),ISNUMBER(FIND("single wall",B387)),ISNUMBER(FIND("Single-wall",B387)),ISNUMBER(FIND("Single wall",B387)))</f>
        <v>0</v>
      </c>
      <c r="AZ387" t="b">
        <f>OR(ISNUMBER(FIND("MWCNT",C387)),ISNUMBER(FIND("MWNT",C387)),ISNUMBER(FIND("multi-wall",C387)),ISNUMBER(FIND("multi wall",C387)),ISNUMBER(FIND("multiwall",C387)),ISNUMBER(FIND("Multi-wall",C387)),ISNUMBER(FIND("Multi wall",C387)),ISNUMBER(FIND("Multiwall",C387)),ISNUMBER(FIND("MWCNT",B387)),ISNUMBER(FIND("MWNT",B387)),ISNUMBER(FIND("multi-wall",B387)),ISNUMBER(FIND("multi wall",B387)),ISNUMBER(FIND("multiwall",B387)),ISNUMBER(FIND("Multi-wall",B387)),ISNUMBER(FIND("Multi wall",B387)),ISNUMBER(FIND("Multiwall",B387)),ISNUMBER(FIND("Double-wall",B387)),ISNUMBER(FIND("Double wall",B387)),ISNUMBER(FIND("Doublewall",B387)),ISNUMBER(FIND("double-wall",B387)),ISNUMBER(FIND("double wall",B387)),ISNUMBER(FIND("doublewall",B387)))</f>
        <v>1</v>
      </c>
      <c r="BA387" t="b">
        <f>AND(Table1[[#This Row],[SWCNT]],Table1[[#This Row],[MWCNT]])</f>
        <v>0</v>
      </c>
      <c r="BB387" t="b">
        <f>IF(Table1[[#This Row],[SWCNT]]=TRUE,FALSE,IF(Table1[[#This Row],[MWCNT]]=TRUE,FALSE,TRUE))</f>
        <v>0</v>
      </c>
      <c r="BC387" s="18"/>
    </row>
    <row r="388" spans="1:55" ht="166.5">
      <c r="A388" t="s">
        <v>4326</v>
      </c>
      <c r="B388" s="2" t="s">
        <v>4328</v>
      </c>
      <c r="C388" s="16" t="s">
        <v>4330</v>
      </c>
      <c r="D388" s="17" t="s">
        <v>148</v>
      </c>
      <c r="E388" s="2">
        <v>2012</v>
      </c>
      <c r="F388" t="b">
        <f>OR(ISNUMBER(FIND("cytotoxic",C388)),ISNUMBER(FIND("Cytotoxic",C388)),ISNUMBER(FIND("cellular toxicity",C388)),ISNUMBER(FIND("cell death",C388)),ISNUMBER(FIND("viable",C388)),ISNUMBER(FIND("phytotoxic",C388)),ISNUMBER(FIND("acute toxicity",C388)),ISNUMBER(FIND("MTT",C388)),ISNUMBER(FIND("survival",C388)),ISNUMBER(FIND("prolifer",C388)),ISNUMBER(FIND("apoptosis",C388)),ISNUMBER(FIND("neurotoxic",C388)),ISNUMBER(FIND("  lysis ",C388)),ISNUMBER(FIND("necrosis",C388)),ISNUMBER(FIND("cellular death",C388))*3,ISNUMBER(FIND("LDH",C388)),ISNUMBER(FIND("Acute toxicity",C388)))</f>
        <v>0</v>
      </c>
      <c r="G388" t="b">
        <f>OR(ISNUMBER(FIND("genotoxic",C388)),ISNUMBER(FIND("genotoxicity",C388)),ISNUMBER(FIND("DNA damage",C388)),ISNUMBER(FIND("DNA",C388)),ISNUMBER(FIND("RNA",C388)),ISNUMBER(FIND("mesothelioma",C388)),ISNUMBER(FIND("carcino",C388)),ISNUMBER(FIND("mutagen",C388)),ISNUMBER(FIND("genetic",C388)))</f>
        <v>0</v>
      </c>
      <c r="H388" t="b">
        <f>OR(ISNUMBER(FIND("inflammatory",C388)),ISNUMBER(FIND("inflamm",C388)))</f>
        <v>1</v>
      </c>
      <c r="I388" t="b">
        <f>OR(ISNUMBER(FIND("immune",C388)),ISNUMBER(FIND("immunological",C388)),ISNUMBER(FIND("interleuk",C388)),ISNUMBER(FIND("platelet activation",C388)),ISNUMBER(FIND("monocyte",C388)),ISNUMBER(FIND("leukocyte",C388)),ISNUMBER(FIND("cytokine",C388)),ISNUMBER(FIND("CD4",C388)),ISNUMBER(FIND("CD8",C388)),ISNUMBER(FIND("T-cell",C388)))</f>
        <v>1</v>
      </c>
      <c r="J388" t="b">
        <f>OR(ISNUMBER(FIND("reactive oxygen",C388)),ISNUMBER(FIND("ROS",C388)),ISNUMBER(FIND("free radical",C388)),ISNUMBER(FIND("oxidative stress",C388)),ISNUMBER(FIND("peroxid",C388)),ISNUMBER(FIND("oxidative",C388)),ISNUMBER(FIND("antioxid",C388)))</f>
        <v>0</v>
      </c>
      <c r="K388" t="b">
        <f>OR(ISNUMBER(FIND("autophag",C388)))</f>
        <v>0</v>
      </c>
      <c r="L388" t="b">
        <f>OR(ISNUMBER(FIND("morpholog",C388)))</f>
        <v>0</v>
      </c>
      <c r="M388" t="b">
        <f>OR(ISNUMBER(FIND("fibrosis",C388)),ISNUMBER(FIND("Fibrosis",C388)),ISNUMBER(FIND("fibrot",C388)))</f>
        <v>0</v>
      </c>
      <c r="N388" t="b">
        <f>OR(ISNUMBER(FIND("offspring",C388)),ISNUMBER(FIND("Parental",C388)),ISNUMBER(FIND("parental",C388)),ISNUMBER(FIND("germline",C388)),ISNUMBER(FIND("reproduc",C388)),ISNUMBER(FIND("embryo",C388)))</f>
        <v>0</v>
      </c>
      <c r="O388" t="b">
        <f>OR(ISNUMBER(FIND("metabol",C388)),ISNUMBER(FIND("Metabol",C388)),ISNUMBER(FIND("digest",C388)),ISNUMBER(FIND("mitochon",C388)))</f>
        <v>0</v>
      </c>
      <c r="P388" t="b">
        <f>OR(ISNUMBER(FIND("ecotox",C388)),ISNUMBER(FIND("Ecotox",B388)),ISNUMBER(FIND("ecotox",B388)),ISNUMBER(FIND("Ecotox",C388)))</f>
        <v>0</v>
      </c>
      <c r="Q388" t="b">
        <f>OR(ISNUMBER(FIND("Bioaccum",C388)),ISNUMBER(FIND("bioaccum",C388)),ISNUMBER(FIND("accum",C388)))</f>
        <v>0</v>
      </c>
      <c r="R388" t="b">
        <f>OR(ISNUMBER(FIND("Occupation",C388)),ISNUMBER(FIND("occupation",C388)),ISNUMBER(FIND("worker",C388)),ISNUMBER(FIND("workforce",C388)))</f>
        <v>0</v>
      </c>
      <c r="S388" t="b">
        <f>NOT(OR(F388,G388,H388,I388,J388,K388,L388,M388,N388,O388,P388,Q388,R388))</f>
        <v>0</v>
      </c>
      <c r="U388" t="b">
        <f>OR(Table1[[#This Row],[Inflammation]],Table1[[#This Row],[Immune]])</f>
        <v>1</v>
      </c>
      <c r="V388" t="b">
        <f>IF(OR(Table1[[#This Row],[Rodents]],Table1[[#This Row],[Human]],Table1[[#This Row],[Pig]]),OR(ISNUMBER(FIND("intratrach",C388)),ISNUMBER(FIND("nasal ",C388)),ISNUMBER(FIND("instill",C388))),"NA")</f>
        <v>0</v>
      </c>
      <c r="W388" t="b">
        <f>IF(OR(Table1[[#This Row],[Rodents]],Table1[[#This Row],[Human]],Table1[[#This Row],[Pig]]),OR(ISNUMBER(FIND("dermal",C388)),ISNUMBER(FIND("skin ",C388))),"NA")</f>
        <v>0</v>
      </c>
      <c r="X388" t="b">
        <f>IF(OR(Table1[[#This Row],[Rodents]],Table1[[#This Row],[Human]],Table1[[#This Row],[Pig]]),OR(ISNUMBER(FIND("injected",C388)),ISNUMBER(FIND("periton",C388)),ISNUMBER(FIND("intrascrot",C388))),"NA")</f>
        <v>0</v>
      </c>
      <c r="Y388" t="b">
        <f>IF(OR(Table1[[#This Row],[Rodents]],Table1[[#This Row],[Human]],Table1[[#This Row],[Pig]]),NOT(OR(Table1[[#This Row],[Inhaled/Intratracheal/intranasal]],Table1[[#This Row],[Dermal]],Table1[[#This Row],[Injected]])),"NA")</f>
        <v>1</v>
      </c>
      <c r="AA388" t="b">
        <f>OR(ISNUMBER(FIND("fish ",C388)),ISNUMBER(FIND("Fish ",C388)),ISNUMBER(FIND("aquatic",C388)),ISNUMBER(FIND("daphnids",C388)),ISNUMBER(FIND("Carcinus maenas",C388)),ISNUMBER(FIND("Daphnia",C388)),ISNUMBER(FIND("Ruditapes philippinarum",C388)),ISNUMBER(FIND("daphnia",C388)),ISNUMBER(FIND("marine",C388)),ISNUMBER(FIND("mussel",C388)),ISNUMBER(FIND("algae",C388)),ISNUMBER(FIND("Donax faba",C388)),ISNUMBER(FIND("estuarine",C388)),ISNUMBER(FIND("snail",C388)),ISNUMBER(FIND("Prorocentrum donghaiense",C388)) )</f>
        <v>0</v>
      </c>
      <c r="AB388" t="b">
        <f>OR(ISNUMBER(FIND(" rat ",C388)),ISNUMBER(FIND(" rats ",C388)),ISNUMBER(FIND(" Rats ",C388)),ISNUMBER(FIND(" Rat ",C388)),ISNUMBER(FIND(" rat.",C388)),ISNUMBER(FIND(" rats.",C388)),ISNUMBER(FIND("mouse",C388)),ISNUMBER(FIND("mice",C388)), ISNUMBER(FIND(" Mice",C388)))</f>
        <v>1</v>
      </c>
      <c r="AC388" t="b">
        <f>OR(ISNUMBER(FIND(" cell ",C388)),ISNUMBER(FIND("fibroblast",C388)),ISNUMBER(FIND("macrophage",C388)),ISNUMBER(FIND("epithelial",C388)),ISNUMBER(FIND("endothelial",C388)),ISNUMBER(FIND("neuron",C388)),ISNUMBER(FIND(" cells ",C388)),ISNUMBER(FIND("RBC",C388)),ISNUMBER(FIND("mitochond",C388)),ISNUMBER(FIND("adipocyte",C388)),ISNUMBER(FIND("osteo",C388)),ISNUMBER(FIND("keratin",C388)),ISNUMBER(FIND(" cell's ",C388)),ISNUMBER(FIND("eukary",C388)),ISNUMBER(FIND("sperm",C388)))</f>
        <v>1</v>
      </c>
      <c r="AD388" t="b">
        <f>OR(ISNUMBER(FIND("human",B388)),ISNUMBER(FIND("workers",B388)),ISNUMBER(FIND("workforces",B388)),ISNUMBER(FIND("occupational",B388)),ISNUMBER(FIND("Case report",B388)),ISNUMBER(FIND("Workplaces",B388)),ISNUMBER(FIND("worker",B388)))</f>
        <v>0</v>
      </c>
      <c r="AE388" t="b">
        <f>OR(ISNUMBER(FIND(" plant ",C388)),ISNUMBER(FIND("Plant ",C388)),ISNUMBER(FIND("tomato",C388)),ISNUMBER(FIND("plants",C388)),ISNUMBER(FIND("Plants",C388)),ISNUMBER(FIND("algae",C388)),ISNUMBER(FIND("lettuce",C388)),ISNUMBER(FIND("green gram sprouts ",C388)),ISNUMBER(FIND("Cucurbita pepo",C388)),ISNUMBER(FIND("bean ",C388)),ISNUMBER(FIND("chloroplast",C388)),ISNUMBER(FIND("chlorophyll",C388)),ISNUMBER(FIND("seedling",C388)),ISNUMBER(FIND("canola",C388)),ISNUMBER(FIND("shoot",C388)),ISNUMBER(FIND("photosynthes",C388)),ISNUMBER(FIND(" leaves ",C388)),,ISNUMBER(FIND("agriculture",C388)),ISNUMBER(FIND(" crops ",C388)))</f>
        <v>0</v>
      </c>
      <c r="AF388" t="b">
        <f>OR(ISNUMBER(FIND("bacteria",C388)),ISNUMBER(FIND("Bacteria",C388)),ISNUMBER(FIND("Bacterium",C388)),ISNUMBER(FIND("bacterium",C388)),ISNUMBER(FIND(" coli ",C388)))</f>
        <v>0</v>
      </c>
      <c r="AG388" t="b">
        <f>OR(ISNUMBER(FIND("fungi",C388)),ISNUMBER(FIND("Fungi",C388)),ISNUMBER(FIND("fungus",C388)),ISNUMBER(FIND("Fungus",C388)),ISNUMBER(FIND("mushroom",C388)),ISNUMBER(FIND("Mushroom",C388)),ISNUMBER(FIND(" mold ",C388)))</f>
        <v>0</v>
      </c>
      <c r="AH388" t="b">
        <f>OR(ISNUMBER(FIND("Pig ",C388)),ISNUMBER(FIND("pig ",C388)),ISNUMBER(FIND("Pigs ",C388)),ISNUMBER(FIND("pigs ",C388)))</f>
        <v>0</v>
      </c>
      <c r="AI388" t="b">
        <f>OR(ISNUMBER(FIND(" C. elegans",C388)),ISNUMBER(FIND("Caenorhabditis elegans",C388)),ISNUMBER(FIND("earthworms",C388)),ISNUMBER(FIND(" Ficopomatus enigmaticus",C388)),ISNUMBER(FIND("larva",C388)),ISNUMBER(FIND("Lumbriculus variegatus",C388)),ISNUMBER(FIND("nematode",C388)))</f>
        <v>0</v>
      </c>
      <c r="AJ388" t="b">
        <f>NOT(OR(AA388,AB388,AC388,AD388,AE388,AF388,AG388,AH388,AI388))</f>
        <v>0</v>
      </c>
      <c r="AL388" t="b">
        <f>OR(AA388,AB388,AD388,AE388,AF388,AG388,AH388,AI388)</f>
        <v>1</v>
      </c>
      <c r="AM388" t="b">
        <f>IF(Table1[[#This Row],[In vivo?]],IF(Table1[[#This Row],[Cell]],FALSE,TRUE),FALSE)</f>
        <v>0</v>
      </c>
      <c r="AN388" t="b">
        <f>AND(AC388,AL388)</f>
        <v>1</v>
      </c>
      <c r="AO388" t="b">
        <f>IF(Table1[[#This Row],[Cell]],IF(Table1[[#This Row],[In vivo?]],FALSE,TRUE),FALSE)</f>
        <v>0</v>
      </c>
      <c r="AP388" t="b">
        <f>NOT(OR(Table1[[#This Row],[In vivo?]],Table1[[#This Row],[Only in Cell]]))</f>
        <v>0</v>
      </c>
      <c r="AQ388" t="b">
        <f>IF(OR(Table1[[#This Row],[Rodents]],Table1[[#This Row],[Human]],Table1[[#This Row],[Pig]]),OR(ISNUMBER(FIND("pulmonary",C388)),ISNUMBER(FIND("lung",C388))),"NA")</f>
        <v>1</v>
      </c>
      <c r="AR388" t="b">
        <f>IF(OR(Table1[[#This Row],[Rodents]],Table1[[#This Row],[Human]],Table1[[#This Row],[Pig]]),OR(ISNUMBER(FIND("skin",C388)),ISNUMBER(FIND("dermal",C388))),"NA")</f>
        <v>0</v>
      </c>
      <c r="AS388" t="b">
        <f>IF(OR(Table1[[#This Row],[Rodents]],Table1[[#This Row],[Human]],Table1[[#This Row],[Pig]]),OR(ISNUMBER(FIND("liver",C388)),ISNUMBER(FIND("hepat",C388))),"NA")</f>
        <v>0</v>
      </c>
      <c r="AT388" t="b">
        <f>IF(OR(Table1[[#This Row],[Rodents]],Table1[[#This Row],[Human]],Table1[[#This Row],[Pig]]),OR(ISNUMBER(FIND("kidney",C388)),ISNUMBER(FIND("neph",C388))),"NA")</f>
        <v>0</v>
      </c>
      <c r="AU388" t="b">
        <f>IF(OR(Table1[[#This Row],[Rodents]],Table1[[#This Row],[Human]],Table1[[#This Row],[Pig]]),OR(ISNUMBER(FIND("brain",C388)),ISNUMBER(FIND("neur",C388)),ISNUMBER(FIND("nerv",C388))),"NA")</f>
        <v>0</v>
      </c>
      <c r="AV388" t="b">
        <f>IF(OR(Table1[[#This Row],[Rodents]],Table1[[#This Row],[Human]],Table1[[#This Row],[Pig]]),OR(ISNUMBER(FIND("heart",C388)),ISNUMBER(FIND("cardi",C388))),"NA")</f>
        <v>0</v>
      </c>
      <c r="AW388" t="b">
        <f>IF(OR(Table1[[#This Row],[Rodents]],Table1[[#This Row],[Human]],Table1[[#This Row],[Pig]]),OR(ISNUMBER(FIND("gastro",C388)),ISNUMBER(FIND("intesti",C388)),ISNUMBER(FIND("stomach",C388))),"NA")</f>
        <v>0</v>
      </c>
      <c r="AX388" t="b">
        <f>IF(OR(Table1[[#This Row],[Rodents]],Table1[[#This Row],[Human]],Table1[[#This Row],[Pig]]),NOT(OR(AQ388,AR388,AS388,AT388,AU388,AV388,AW388)),"NA")</f>
        <v>0</v>
      </c>
      <c r="AY388" t="b">
        <f>OR(ISNUMBER(FIND("SWCNT",C388)),ISNUMBER(FIND("SWNT",C388)),ISNUMBER(FIND("single-wall",C388)),ISNUMBER(FIND("single wall",C388)),ISNUMBER(FIND("Single wall",C388)),ISNUMBER(FIND("Single-wall",C388)),ISNUMBER(FIND("SWCNT",B388)),ISNUMBER(FIND("SWNT",B388)),ISNUMBER(FIND("single-wall",B388)),ISNUMBER(FIND("single wall",B388)),ISNUMBER(FIND("Single-wall",B388)),ISNUMBER(FIND("Single wall",B388)))</f>
        <v>0</v>
      </c>
      <c r="AZ388" t="b">
        <f>OR(ISNUMBER(FIND("MWCNT",C388)),ISNUMBER(FIND("MWNT",C388)),ISNUMBER(FIND("multi-wall",C388)),ISNUMBER(FIND("multi wall",C388)),ISNUMBER(FIND("multiwall",C388)),ISNUMBER(FIND("Multi-wall",C388)),ISNUMBER(FIND("Multi wall",C388)),ISNUMBER(FIND("Multiwall",C388)),ISNUMBER(FIND("MWCNT",B388)),ISNUMBER(FIND("MWNT",B388)),ISNUMBER(FIND("multi-wall",B388)),ISNUMBER(FIND("multi wall",B388)),ISNUMBER(FIND("multiwall",B388)),ISNUMBER(FIND("Multi-wall",B388)),ISNUMBER(FIND("Multi wall",B388)),ISNUMBER(FIND("Multiwall",B388)),ISNUMBER(FIND("Double-wall",B388)),ISNUMBER(FIND("Double wall",B388)),ISNUMBER(FIND("Doublewall",B388)),ISNUMBER(FIND("double-wall",B388)),ISNUMBER(FIND("double wall",B388)),ISNUMBER(FIND("doublewall",B388)))</f>
        <v>1</v>
      </c>
      <c r="BA388" t="b">
        <f>AND(Table1[[#This Row],[SWCNT]],Table1[[#This Row],[MWCNT]])</f>
        <v>0</v>
      </c>
      <c r="BB388" t="b">
        <f>IF(Table1[[#This Row],[SWCNT]]=TRUE,FALSE,IF(Table1[[#This Row],[MWCNT]]=TRUE,FALSE,TRUE))</f>
        <v>0</v>
      </c>
      <c r="BC388" s="18"/>
    </row>
    <row r="389" spans="1:55" ht="277.5">
      <c r="A389" t="s">
        <v>4327</v>
      </c>
      <c r="B389" s="2" t="s">
        <v>4329</v>
      </c>
      <c r="C389" s="16" t="s">
        <v>4331</v>
      </c>
      <c r="D389" s="17" t="s">
        <v>678</v>
      </c>
      <c r="E389" s="2">
        <v>2012</v>
      </c>
      <c r="F389" t="b">
        <f>OR(ISNUMBER(FIND("cytotoxic",C389)),ISNUMBER(FIND("Cytotoxic",C389)),ISNUMBER(FIND("cellular toxicity",C389)),ISNUMBER(FIND("cell death",C389)),ISNUMBER(FIND("viable",C389)),ISNUMBER(FIND("phytotoxic",C389)),ISNUMBER(FIND("acute toxicity",C389)),ISNUMBER(FIND("MTT",C389)),ISNUMBER(FIND("survival",C389)),ISNUMBER(FIND("prolifer",C389)),ISNUMBER(FIND("apoptosis",C389)),ISNUMBER(FIND("neurotoxic",C389)),ISNUMBER(FIND("  lysis ",C389)),ISNUMBER(FIND("necrosis",C389)),ISNUMBER(FIND("cellular death",C389))*3,ISNUMBER(FIND("LDH",C389)),ISNUMBER(FIND("Acute toxicity",C389)))</f>
        <v>1</v>
      </c>
      <c r="G389" t="b">
        <f>OR(ISNUMBER(FIND("genotoxic",C389)),ISNUMBER(FIND("genotoxicity",C389)),ISNUMBER(FIND("DNA damage",C389)),ISNUMBER(FIND("DNA",C389)),ISNUMBER(FIND("RNA",C389)),ISNUMBER(FIND("mesothelioma",C389)),ISNUMBER(FIND("carcino",C389)),ISNUMBER(FIND("mutagen",C389)),ISNUMBER(FIND("genetic",C389)))</f>
        <v>1</v>
      </c>
      <c r="H389" t="b">
        <f>OR(ISNUMBER(FIND("inflammatory",C389)),ISNUMBER(FIND("inflamm",C389)))</f>
        <v>1</v>
      </c>
      <c r="I389" t="b">
        <f>OR(ISNUMBER(FIND("immune",C389)),ISNUMBER(FIND("immunological",C389)),ISNUMBER(FIND("interleuk",C389)),ISNUMBER(FIND("platelet activation",C389)),ISNUMBER(FIND("monocyte",C389)),ISNUMBER(FIND("leukocyte",C389)),ISNUMBER(FIND("cytokine",C389)),ISNUMBER(FIND("CD4",C389)),ISNUMBER(FIND("CD8",C389)),ISNUMBER(FIND("T-cell",C389)))</f>
        <v>0</v>
      </c>
      <c r="J389" t="b">
        <f>OR(ISNUMBER(FIND("reactive oxygen",C389)),ISNUMBER(FIND("ROS",C389)),ISNUMBER(FIND("free radical",C389)),ISNUMBER(FIND("oxidative stress",C389)),ISNUMBER(FIND("peroxid",C389)),ISNUMBER(FIND("oxidative",C389)),ISNUMBER(FIND("antioxid",C389)))</f>
        <v>0</v>
      </c>
      <c r="K389" t="b">
        <f>OR(ISNUMBER(FIND("autophag",C389)))</f>
        <v>0</v>
      </c>
      <c r="L389" t="b">
        <f>OR(ISNUMBER(FIND("morpholog",C389)))</f>
        <v>0</v>
      </c>
      <c r="M389" t="b">
        <f>OR(ISNUMBER(FIND("fibrosis",C389)),ISNUMBER(FIND("Fibrosis",C389)),ISNUMBER(FIND("fibrot",C389)))</f>
        <v>1</v>
      </c>
      <c r="N389" t="b">
        <f>OR(ISNUMBER(FIND("offspring",C389)),ISNUMBER(FIND("Parental",C389)),ISNUMBER(FIND("parental",C389)),ISNUMBER(FIND("germline",C389)),ISNUMBER(FIND("reproduc",C389)),ISNUMBER(FIND("embryo",C389)))</f>
        <v>0</v>
      </c>
      <c r="O389" t="b">
        <f>OR(ISNUMBER(FIND("metabol",C389)),ISNUMBER(FIND("Metabol",C389)),ISNUMBER(FIND("digest",C389)),ISNUMBER(FIND("mitochon",C389)))</f>
        <v>0</v>
      </c>
      <c r="P389" t="b">
        <f>OR(ISNUMBER(FIND("ecotox",C389)),ISNUMBER(FIND("Ecotox",B389)),ISNUMBER(FIND("ecotox",B389)),ISNUMBER(FIND("Ecotox",C389)))</f>
        <v>0</v>
      </c>
      <c r="Q389" t="b">
        <f>OR(ISNUMBER(FIND("Bioaccum",C389)),ISNUMBER(FIND("bioaccum",C389)),ISNUMBER(FIND("accum",C389)))</f>
        <v>0</v>
      </c>
      <c r="R389" t="b">
        <f>OR(ISNUMBER(FIND("Occupation",C389)),ISNUMBER(FIND("occupation",C389)),ISNUMBER(FIND("worker",C389)),ISNUMBER(FIND("workforce",C389)))</f>
        <v>0</v>
      </c>
      <c r="S389" t="b">
        <f>NOT(OR(F389,G389,H389,I389,J389,K389,L389,M389,N389,O389,P389,Q389,R389))</f>
        <v>0</v>
      </c>
      <c r="U389" t="b">
        <f>OR(Table1[[#This Row],[Inflammation]],Table1[[#This Row],[Immune]])</f>
        <v>1</v>
      </c>
      <c r="V389" t="b">
        <f>IF(OR(Table1[[#This Row],[Rodents]],Table1[[#This Row],[Human]],Table1[[#This Row],[Pig]]),OR(ISNUMBER(FIND("intratrach",C389)),ISNUMBER(FIND("nasal ",C389)),ISNUMBER(FIND("instill",C389))),"NA")</f>
        <v>0</v>
      </c>
      <c r="W389" t="b">
        <f>IF(OR(Table1[[#This Row],[Rodents]],Table1[[#This Row],[Human]],Table1[[#This Row],[Pig]]),OR(ISNUMBER(FIND("dermal",C389)),ISNUMBER(FIND("skin ",C389))),"NA")</f>
        <v>0</v>
      </c>
      <c r="X389" t="b">
        <f>IF(OR(Table1[[#This Row],[Rodents]],Table1[[#This Row],[Human]],Table1[[#This Row],[Pig]]),OR(ISNUMBER(FIND("injected",C389)),ISNUMBER(FIND("periton",C389)),ISNUMBER(FIND("intrascrot",C389))),"NA")</f>
        <v>1</v>
      </c>
      <c r="Y389" t="b">
        <f>IF(OR(Table1[[#This Row],[Rodents]],Table1[[#This Row],[Human]],Table1[[#This Row],[Pig]]),NOT(OR(Table1[[#This Row],[Inhaled/Intratracheal/intranasal]],Table1[[#This Row],[Dermal]],Table1[[#This Row],[Injected]])),"NA")</f>
        <v>0</v>
      </c>
      <c r="AA389" t="b">
        <f>OR(ISNUMBER(FIND("fish ",C389)),ISNUMBER(FIND("Fish ",C389)),ISNUMBER(FIND("aquatic",C389)),ISNUMBER(FIND("daphnids",C389)),ISNUMBER(FIND("Carcinus maenas",C389)),ISNUMBER(FIND("Daphnia",C389)),ISNUMBER(FIND("Ruditapes philippinarum",C389)),ISNUMBER(FIND("daphnia",C389)),ISNUMBER(FIND("marine",C389)),ISNUMBER(FIND("mussel",C389)),ISNUMBER(FIND("algae",C389)),ISNUMBER(FIND("Donax faba",C389)),ISNUMBER(FIND("estuarine",C389)),ISNUMBER(FIND("snail",C389)),ISNUMBER(FIND("Prorocentrum donghaiense",C389)) )</f>
        <v>0</v>
      </c>
      <c r="AB389" t="b">
        <f>OR(ISNUMBER(FIND(" rat ",C389)),ISNUMBER(FIND(" rats ",C389)),ISNUMBER(FIND(" Rats ",C389)),ISNUMBER(FIND(" Rat ",C389)),ISNUMBER(FIND(" rat.",C389)),ISNUMBER(FIND(" rats.",C389)),ISNUMBER(FIND("mouse",C389)),ISNUMBER(FIND("mice",C389)), ISNUMBER(FIND(" Mice",C389)))</f>
        <v>1</v>
      </c>
      <c r="AC389" t="b">
        <f>OR(ISNUMBER(FIND(" cell ",C389)),ISNUMBER(FIND("fibroblast",C389)),ISNUMBER(FIND("macrophage",C389)),ISNUMBER(FIND("epithelial",C389)),ISNUMBER(FIND("endothelial",C389)),ISNUMBER(FIND("neuron",C389)),ISNUMBER(FIND(" cells ",C389)),ISNUMBER(FIND("RBC",C389)),ISNUMBER(FIND("mitochond",C389)),ISNUMBER(FIND("adipocyte",C389)),ISNUMBER(FIND("osteo",C389)),ISNUMBER(FIND("keratin",C389)),ISNUMBER(FIND(" cell's ",C389)),ISNUMBER(FIND("eukary",C389)),ISNUMBER(FIND("sperm",C389)))</f>
        <v>1</v>
      </c>
      <c r="AD389" t="b">
        <f>OR(ISNUMBER(FIND("human",B389)),ISNUMBER(FIND("workers",B389)),ISNUMBER(FIND("workforces",B389)),ISNUMBER(FIND("occupational",B389)),ISNUMBER(FIND("Case report",B389)),ISNUMBER(FIND("Workplaces",B389)),ISNUMBER(FIND("worker",B389)))</f>
        <v>0</v>
      </c>
      <c r="AE389" t="b">
        <f>OR(ISNUMBER(FIND(" plant ",C389)),ISNUMBER(FIND("Plant ",C389)),ISNUMBER(FIND("tomato",C389)),ISNUMBER(FIND("plants",C389)),ISNUMBER(FIND("Plants",C389)),ISNUMBER(FIND("algae",C389)),ISNUMBER(FIND("lettuce",C389)),ISNUMBER(FIND("green gram sprouts ",C389)),ISNUMBER(FIND("Cucurbita pepo",C389)),ISNUMBER(FIND("bean ",C389)),ISNUMBER(FIND("chloroplast",C389)),ISNUMBER(FIND("chlorophyll",C389)),ISNUMBER(FIND("seedling",C389)),ISNUMBER(FIND("canola",C389)),ISNUMBER(FIND("shoot",C389)),ISNUMBER(FIND("photosynthes",C389)),ISNUMBER(FIND(" leaves ",C389)),,ISNUMBER(FIND("agriculture",C389)),ISNUMBER(FIND(" crops ",C389)))</f>
        <v>0</v>
      </c>
      <c r="AF389" t="b">
        <f>OR(ISNUMBER(FIND("bacteria",C389)),ISNUMBER(FIND("Bacteria",C389)),ISNUMBER(FIND("Bacterium",C389)),ISNUMBER(FIND("bacterium",C389)),ISNUMBER(FIND(" coli ",C389)))</f>
        <v>0</v>
      </c>
      <c r="AG389" t="b">
        <f>OR(ISNUMBER(FIND("fungi",C389)),ISNUMBER(FIND("Fungi",C389)),ISNUMBER(FIND("fungus",C389)),ISNUMBER(FIND("Fungus",C389)),ISNUMBER(FIND("mushroom",C389)),ISNUMBER(FIND("Mushroom",C389)),ISNUMBER(FIND(" mold ",C389)))</f>
        <v>0</v>
      </c>
      <c r="AH389" t="b">
        <f>OR(ISNUMBER(FIND("Pig ",C389)),ISNUMBER(FIND("pig ",C389)),ISNUMBER(FIND("Pigs ",C389)),ISNUMBER(FIND("pigs ",C389)))</f>
        <v>0</v>
      </c>
      <c r="AI389" t="b">
        <f>OR(ISNUMBER(FIND(" C. elegans",C389)),ISNUMBER(FIND("Caenorhabditis elegans",C389)),ISNUMBER(FIND("earthworms",C389)),ISNUMBER(FIND(" Ficopomatus enigmaticus",C389)),ISNUMBER(FIND("larva",C389)),ISNUMBER(FIND("Lumbriculus variegatus",C389)),ISNUMBER(FIND("nematode",C389)))</f>
        <v>0</v>
      </c>
      <c r="AJ389" t="b">
        <f>NOT(OR(AA389,AB389,AC389,AD389,AE389,AF389,AG389,AH389,AI389))</f>
        <v>0</v>
      </c>
      <c r="AL389" t="b">
        <f>OR(AA389,AB389,AD389,AE389,AF389,AG389,AH389,AI389)</f>
        <v>1</v>
      </c>
      <c r="AM389" t="b">
        <f>IF(Table1[[#This Row],[In vivo?]],IF(Table1[[#This Row],[Cell]],FALSE,TRUE),FALSE)</f>
        <v>0</v>
      </c>
      <c r="AN389" t="b">
        <f>AND(AC389,AL389)</f>
        <v>1</v>
      </c>
      <c r="AO389" t="b">
        <f>IF(Table1[[#This Row],[Cell]],IF(Table1[[#This Row],[In vivo?]],FALSE,TRUE),FALSE)</f>
        <v>0</v>
      </c>
      <c r="AP389" t="b">
        <f>NOT(OR(Table1[[#This Row],[In vivo?]],Table1[[#This Row],[Only in Cell]]))</f>
        <v>0</v>
      </c>
      <c r="AQ389" t="b">
        <f>IF(OR(Table1[[#This Row],[Rodents]],Table1[[#This Row],[Human]],Table1[[#This Row],[Pig]]),OR(ISNUMBER(FIND("pulmonary",C389)),ISNUMBER(FIND("lung",C389))),"NA")</f>
        <v>1</v>
      </c>
      <c r="AR389" t="b">
        <f>IF(OR(Table1[[#This Row],[Rodents]],Table1[[#This Row],[Human]],Table1[[#This Row],[Pig]]),OR(ISNUMBER(FIND("skin",C389)),ISNUMBER(FIND("dermal",C389))),"NA")</f>
        <v>0</v>
      </c>
      <c r="AS389" t="b">
        <f>IF(OR(Table1[[#This Row],[Rodents]],Table1[[#This Row],[Human]],Table1[[#This Row],[Pig]]),OR(ISNUMBER(FIND("liver",C389)),ISNUMBER(FIND("hepat",C389))),"NA")</f>
        <v>0</v>
      </c>
      <c r="AT389" t="b">
        <f>IF(OR(Table1[[#This Row],[Rodents]],Table1[[#This Row],[Human]],Table1[[#This Row],[Pig]]),OR(ISNUMBER(FIND("kidney",C389)),ISNUMBER(FIND("neph",C389))),"NA")</f>
        <v>0</v>
      </c>
      <c r="AU389" t="b">
        <f>IF(OR(Table1[[#This Row],[Rodents]],Table1[[#This Row],[Human]],Table1[[#This Row],[Pig]]),OR(ISNUMBER(FIND("brain",C389)),ISNUMBER(FIND("neur",C389)),ISNUMBER(FIND("nerv",C389))),"NA")</f>
        <v>0</v>
      </c>
      <c r="AV389" t="b">
        <f>IF(OR(Table1[[#This Row],[Rodents]],Table1[[#This Row],[Human]],Table1[[#This Row],[Pig]]),OR(ISNUMBER(FIND("heart",C389)),ISNUMBER(FIND("cardi",C389))),"NA")</f>
        <v>0</v>
      </c>
      <c r="AW389" t="b">
        <f>IF(OR(Table1[[#This Row],[Rodents]],Table1[[#This Row],[Human]],Table1[[#This Row],[Pig]]),OR(ISNUMBER(FIND("gastro",C389)),ISNUMBER(FIND("intesti",C389)),ISNUMBER(FIND("stomach",C389))),"NA")</f>
        <v>0</v>
      </c>
      <c r="AX389" t="b">
        <f>IF(OR(Table1[[#This Row],[Rodents]],Table1[[#This Row],[Human]],Table1[[#This Row],[Pig]]),NOT(OR(AQ389,AR389,AS389,AT389,AU389,AV389,AW389)),"NA")</f>
        <v>0</v>
      </c>
      <c r="AY389" t="b">
        <f>OR(ISNUMBER(FIND("SWCNT",C389)),ISNUMBER(FIND("SWNT",C389)),ISNUMBER(FIND("single-wall",C389)),ISNUMBER(FIND("single wall",C389)),ISNUMBER(FIND("Single wall",C389)),ISNUMBER(FIND("Single-wall",C389)),ISNUMBER(FIND("SWCNT",B389)),ISNUMBER(FIND("SWNT",B389)),ISNUMBER(FIND("single-wall",B389)),ISNUMBER(FIND("single wall",B389)),ISNUMBER(FIND("Single-wall",B389)),ISNUMBER(FIND("Single wall",B389)))</f>
        <v>0</v>
      </c>
      <c r="AZ389" t="b">
        <f>OR(ISNUMBER(FIND("MWCNT",C389)),ISNUMBER(FIND("MWNT",C389)),ISNUMBER(FIND("multi-wall",C389)),ISNUMBER(FIND("multi wall",C389)),ISNUMBER(FIND("multiwall",C389)),ISNUMBER(FIND("Multi-wall",C389)),ISNUMBER(FIND("Multi wall",C389)),ISNUMBER(FIND("Multiwall",C389)),ISNUMBER(FIND("MWCNT",B389)),ISNUMBER(FIND("MWNT",B389)),ISNUMBER(FIND("multi-wall",B389)),ISNUMBER(FIND("multi wall",B389)),ISNUMBER(FIND("multiwall",B389)),ISNUMBER(FIND("Multi-wall",B389)),ISNUMBER(FIND("Multi wall",B389)),ISNUMBER(FIND("Multiwall",B389)),ISNUMBER(FIND("Double-wall",B389)),ISNUMBER(FIND("Double wall",B389)),ISNUMBER(FIND("Doublewall",B389)),ISNUMBER(FIND("double-wall",B389)),ISNUMBER(FIND("double wall",B389)),ISNUMBER(FIND("doublewall",B389)))</f>
        <v>1</v>
      </c>
      <c r="BA389" t="b">
        <f>AND(Table1[[#This Row],[SWCNT]],Table1[[#This Row],[MWCNT]])</f>
        <v>0</v>
      </c>
      <c r="BB389" t="b">
        <f>IF(Table1[[#This Row],[SWCNT]]=TRUE,FALSE,IF(Table1[[#This Row],[MWCNT]]=TRUE,FALSE,TRUE))</f>
        <v>0</v>
      </c>
      <c r="BC389" s="18"/>
    </row>
    <row r="390" spans="1:55" ht="148">
      <c r="A390" t="s">
        <v>4335</v>
      </c>
      <c r="B390" s="2" t="s">
        <v>4337</v>
      </c>
      <c r="C390" s="16" t="s">
        <v>4339</v>
      </c>
      <c r="D390" s="17" t="s">
        <v>403</v>
      </c>
      <c r="E390" s="2">
        <v>2012</v>
      </c>
      <c r="F390" t="b">
        <f>OR(ISNUMBER(FIND("cytotoxic",C390)),ISNUMBER(FIND("Cytotoxic",C390)),ISNUMBER(FIND("cellular toxicity",C390)),ISNUMBER(FIND("cell death",C390)),ISNUMBER(FIND("viable",C390)),ISNUMBER(FIND("phytotoxic",C390)),ISNUMBER(FIND("acute toxicity",C390)),ISNUMBER(FIND("MTT",C390)),ISNUMBER(FIND("survival",C390)),ISNUMBER(FIND("prolifer",C390)),ISNUMBER(FIND("apoptosis",C390)),ISNUMBER(FIND("neurotoxic",C390)),ISNUMBER(FIND("  lysis ",C390)),ISNUMBER(FIND("necrosis",C390)),ISNUMBER(FIND("cellular death",C390))*3,ISNUMBER(FIND("LDH",C390)),ISNUMBER(FIND("Acute toxicity",C390)))</f>
        <v>0</v>
      </c>
      <c r="G390" t="b">
        <f>OR(ISNUMBER(FIND("genotoxic",C390)),ISNUMBER(FIND("genotoxicity",C390)),ISNUMBER(FIND("DNA damage",C390)),ISNUMBER(FIND("DNA",C390)),ISNUMBER(FIND("RNA",C390)),ISNUMBER(FIND("mesothelioma",C390)),ISNUMBER(FIND("carcino",C390)),ISNUMBER(FIND("mutagen",C390)),ISNUMBER(FIND("genetic",C390)))</f>
        <v>0</v>
      </c>
      <c r="H390" t="b">
        <f>OR(ISNUMBER(FIND("inflammatory",C390)),ISNUMBER(FIND("inflamm",C390)))</f>
        <v>1</v>
      </c>
      <c r="I390" t="b">
        <f>OR(ISNUMBER(FIND("immune",C390)),ISNUMBER(FIND("immunological",C390)),ISNUMBER(FIND("interleuk",C390)),ISNUMBER(FIND("platelet activation",C390)),ISNUMBER(FIND("monocyte",C390)),ISNUMBER(FIND("leukocyte",C390)),ISNUMBER(FIND("cytokine",C390)),ISNUMBER(FIND("CD4",C390)),ISNUMBER(FIND("CD8",C390)),ISNUMBER(FIND("T-cell",C390)))</f>
        <v>1</v>
      </c>
      <c r="J390" t="b">
        <f>OR(ISNUMBER(FIND("reactive oxygen",C390)),ISNUMBER(FIND("ROS",C390)),ISNUMBER(FIND("free radical",C390)),ISNUMBER(FIND("oxidative stress",C390)),ISNUMBER(FIND("peroxid",C390)),ISNUMBER(FIND("oxidative",C390)),ISNUMBER(FIND("antioxid",C390)))</f>
        <v>0</v>
      </c>
      <c r="K390" t="b">
        <f>OR(ISNUMBER(FIND("autophag",C390)))</f>
        <v>0</v>
      </c>
      <c r="L390" t="b">
        <f>OR(ISNUMBER(FIND("morpholog",C390)))</f>
        <v>1</v>
      </c>
      <c r="M390" t="b">
        <f>OR(ISNUMBER(FIND("fibrosis",C390)),ISNUMBER(FIND("Fibrosis",C390)),ISNUMBER(FIND("fibrot",C390)))</f>
        <v>1</v>
      </c>
      <c r="N390" t="b">
        <f>OR(ISNUMBER(FIND("offspring",C390)),ISNUMBER(FIND("Parental",C390)),ISNUMBER(FIND("parental",C390)),ISNUMBER(FIND("germline",C390)),ISNUMBER(FIND("reproduc",C390)),ISNUMBER(FIND("embryo",C390)))</f>
        <v>0</v>
      </c>
      <c r="O390" t="b">
        <f>OR(ISNUMBER(FIND("metabol",C390)),ISNUMBER(FIND("Metabol",C390)),ISNUMBER(FIND("digest",C390)),ISNUMBER(FIND("mitochon",C390)))</f>
        <v>0</v>
      </c>
      <c r="P390" t="b">
        <f>OR(ISNUMBER(FIND("ecotox",C390)),ISNUMBER(FIND("Ecotox",B390)),ISNUMBER(FIND("ecotox",B390)),ISNUMBER(FIND("Ecotox",C390)))</f>
        <v>0</v>
      </c>
      <c r="Q390" t="b">
        <f>OR(ISNUMBER(FIND("Bioaccum",C390)),ISNUMBER(FIND("bioaccum",C390)),ISNUMBER(FIND("accum",C390)))</f>
        <v>0</v>
      </c>
      <c r="R390" t="b">
        <f>OR(ISNUMBER(FIND("Occupation",C390)),ISNUMBER(FIND("occupation",C390)),ISNUMBER(FIND("worker",C390)),ISNUMBER(FIND("workforce",C390)))</f>
        <v>0</v>
      </c>
      <c r="S390" t="b">
        <f>NOT(OR(F390,G390,H390,I390,J390,K390,L390,M390,N390,O390,P390,Q390,R390))</f>
        <v>0</v>
      </c>
      <c r="U390" t="b">
        <f>OR(Table1[[#This Row],[Inflammation]],Table1[[#This Row],[Immune]])</f>
        <v>1</v>
      </c>
      <c r="V390" t="b">
        <f>IF(OR(Table1[[#This Row],[Rodents]],Table1[[#This Row],[Human]],Table1[[#This Row],[Pig]]),OR(ISNUMBER(FIND("intratrach",C390)),ISNUMBER(FIND("nasal ",C390)),ISNUMBER(FIND("instill",C390))),"NA")</f>
        <v>0</v>
      </c>
      <c r="W390" t="b">
        <f>IF(OR(Table1[[#This Row],[Rodents]],Table1[[#This Row],[Human]],Table1[[#This Row],[Pig]]),OR(ISNUMBER(FIND("dermal",C390)),ISNUMBER(FIND("skin ",C390))),"NA")</f>
        <v>0</v>
      </c>
      <c r="X390" t="b">
        <f>IF(OR(Table1[[#This Row],[Rodents]],Table1[[#This Row],[Human]],Table1[[#This Row],[Pig]]),OR(ISNUMBER(FIND("injected",C390)),ISNUMBER(FIND("periton",C390)),ISNUMBER(FIND("intrascrot",C390))),"NA")</f>
        <v>0</v>
      </c>
      <c r="Y390" t="b">
        <f>IF(OR(Table1[[#This Row],[Rodents]],Table1[[#This Row],[Human]],Table1[[#This Row],[Pig]]),NOT(OR(Table1[[#This Row],[Inhaled/Intratracheal/intranasal]],Table1[[#This Row],[Dermal]],Table1[[#This Row],[Injected]])),"NA")</f>
        <v>1</v>
      </c>
      <c r="AA390" t="b">
        <f>OR(ISNUMBER(FIND("fish ",C390)),ISNUMBER(FIND("Fish ",C390)),ISNUMBER(FIND("aquatic",C390)),ISNUMBER(FIND("daphnids",C390)),ISNUMBER(FIND("Carcinus maenas",C390)),ISNUMBER(FIND("Daphnia",C390)),ISNUMBER(FIND("Ruditapes philippinarum",C390)),ISNUMBER(FIND("daphnia",C390)),ISNUMBER(FIND("marine",C390)),ISNUMBER(FIND("mussel",C390)),ISNUMBER(FIND("algae",C390)),ISNUMBER(FIND("Donax faba",C390)),ISNUMBER(FIND("estuarine",C390)),ISNUMBER(FIND("snail",C390)),ISNUMBER(FIND("Prorocentrum donghaiense",C390)) )</f>
        <v>0</v>
      </c>
      <c r="AB390" t="b">
        <f>OR(ISNUMBER(FIND(" rat ",C390)),ISNUMBER(FIND(" rats ",C390)),ISNUMBER(FIND(" Rats ",C390)),ISNUMBER(FIND(" Rat ",C390)),ISNUMBER(FIND(" rat.",C390)),ISNUMBER(FIND(" rats.",C390)),ISNUMBER(FIND("mouse",C390)),ISNUMBER(FIND("mice",C390)), ISNUMBER(FIND(" Mice",C390)))</f>
        <v>1</v>
      </c>
      <c r="AC390" t="b">
        <f>OR(ISNUMBER(FIND(" cell ",C390)),ISNUMBER(FIND("fibroblast",C390)),ISNUMBER(FIND("macrophage",C390)),ISNUMBER(FIND("epithelial",C390)),ISNUMBER(FIND("endothelial",C390)),ISNUMBER(FIND("neuron",C390)),ISNUMBER(FIND(" cells ",C390)),ISNUMBER(FIND("RBC",C390)),ISNUMBER(FIND("mitochond",C390)),ISNUMBER(FIND("adipocyte",C390)),ISNUMBER(FIND("osteo",C390)),ISNUMBER(FIND("keratin",C390)),ISNUMBER(FIND(" cell's ",C390)),ISNUMBER(FIND("eukary",C390)),ISNUMBER(FIND("sperm",C390)))</f>
        <v>1</v>
      </c>
      <c r="AD390" t="b">
        <f>OR(ISNUMBER(FIND("human",B390)),ISNUMBER(FIND("workers",B390)),ISNUMBER(FIND("workforces",B390)),ISNUMBER(FIND("occupational",B390)),ISNUMBER(FIND("Case report",B390)),ISNUMBER(FIND("Workplaces",B390)),ISNUMBER(FIND("worker",B390)))</f>
        <v>0</v>
      </c>
      <c r="AE390" t="b">
        <f>OR(ISNUMBER(FIND(" plant ",C390)),ISNUMBER(FIND("Plant ",C390)),ISNUMBER(FIND("tomato",C390)),ISNUMBER(FIND("plants",C390)),ISNUMBER(FIND("Plants",C390)),ISNUMBER(FIND("algae",C390)),ISNUMBER(FIND("lettuce",C390)),ISNUMBER(FIND("green gram sprouts ",C390)),ISNUMBER(FIND("Cucurbita pepo",C390)),ISNUMBER(FIND("bean ",C390)),ISNUMBER(FIND("chloroplast",C390)),ISNUMBER(FIND("chlorophyll",C390)),ISNUMBER(FIND("seedling",C390)),ISNUMBER(FIND("canola",C390)),ISNUMBER(FIND("shoot",C390)),ISNUMBER(FIND("photosynthes",C390)),ISNUMBER(FIND(" leaves ",C390)),,ISNUMBER(FIND("agriculture",C390)),ISNUMBER(FIND(" crops ",C390)))</f>
        <v>0</v>
      </c>
      <c r="AF390" t="b">
        <f>OR(ISNUMBER(FIND("bacteria",C390)),ISNUMBER(FIND("Bacteria",C390)),ISNUMBER(FIND("Bacterium",C390)),ISNUMBER(FIND("bacterium",C390)),ISNUMBER(FIND(" coli ",C390)))</f>
        <v>0</v>
      </c>
      <c r="AG390" t="b">
        <f>OR(ISNUMBER(FIND("fungi",C390)),ISNUMBER(FIND("Fungi",C390)),ISNUMBER(FIND("fungus",C390)),ISNUMBER(FIND("Fungus",C390)),ISNUMBER(FIND("mushroom",C390)),ISNUMBER(FIND("Mushroom",C390)),ISNUMBER(FIND(" mold ",C390)))</f>
        <v>0</v>
      </c>
      <c r="AH390" t="b">
        <f>OR(ISNUMBER(FIND("Pig ",C390)),ISNUMBER(FIND("pig ",C390)),ISNUMBER(FIND("Pigs ",C390)),ISNUMBER(FIND("pigs ",C390)))</f>
        <v>0</v>
      </c>
      <c r="AI390" t="b">
        <f>OR(ISNUMBER(FIND(" C. elegans",C390)),ISNUMBER(FIND("Caenorhabditis elegans",C390)),ISNUMBER(FIND("earthworms",C390)),ISNUMBER(FIND(" Ficopomatus enigmaticus",C390)),ISNUMBER(FIND("larva",C390)),ISNUMBER(FIND("Lumbriculus variegatus",C390)),ISNUMBER(FIND("nematode",C390)))</f>
        <v>0</v>
      </c>
      <c r="AJ390" t="b">
        <f>NOT(OR(AA390,AB390,AC390,AD390,AE390,AF390,AG390,AH390,AI390))</f>
        <v>0</v>
      </c>
      <c r="AL390" t="b">
        <f>OR(AA390,AB390,AD390,AE390,AF390,AG390,AH390,AI390)</f>
        <v>1</v>
      </c>
      <c r="AM390" t="b">
        <f>IF(Table1[[#This Row],[In vivo?]],IF(Table1[[#This Row],[Cell]],FALSE,TRUE),FALSE)</f>
        <v>0</v>
      </c>
      <c r="AN390" t="b">
        <f>AND(AC390,AL390)</f>
        <v>1</v>
      </c>
      <c r="AO390" t="b">
        <f>IF(Table1[[#This Row],[Cell]],IF(Table1[[#This Row],[In vivo?]],FALSE,TRUE),FALSE)</f>
        <v>0</v>
      </c>
      <c r="AP390" t="b">
        <f>NOT(OR(Table1[[#This Row],[In vivo?]],Table1[[#This Row],[Only in Cell]]))</f>
        <v>0</v>
      </c>
      <c r="AQ390" t="b">
        <f>IF(OR(Table1[[#This Row],[Rodents]],Table1[[#This Row],[Human]],Table1[[#This Row],[Pig]]),OR(ISNUMBER(FIND("pulmonary",C390)),ISNUMBER(FIND("lung",C390))),"NA")</f>
        <v>1</v>
      </c>
      <c r="AR390" t="b">
        <f>IF(OR(Table1[[#This Row],[Rodents]],Table1[[#This Row],[Human]],Table1[[#This Row],[Pig]]),OR(ISNUMBER(FIND("skin",C390)),ISNUMBER(FIND("dermal",C390))),"NA")</f>
        <v>0</v>
      </c>
      <c r="AS390" t="b">
        <f>IF(OR(Table1[[#This Row],[Rodents]],Table1[[#This Row],[Human]],Table1[[#This Row],[Pig]]),OR(ISNUMBER(FIND("liver",C390)),ISNUMBER(FIND("hepat",C390))),"NA")</f>
        <v>0</v>
      </c>
      <c r="AT390" t="b">
        <f>IF(OR(Table1[[#This Row],[Rodents]],Table1[[#This Row],[Human]],Table1[[#This Row],[Pig]]),OR(ISNUMBER(FIND("kidney",C390)),ISNUMBER(FIND("neph",C390))),"NA")</f>
        <v>0</v>
      </c>
      <c r="AU390" t="b">
        <f>IF(OR(Table1[[#This Row],[Rodents]],Table1[[#This Row],[Human]],Table1[[#This Row],[Pig]]),OR(ISNUMBER(FIND("brain",C390)),ISNUMBER(FIND("neur",C390)),ISNUMBER(FIND("nerv",C390))),"NA")</f>
        <v>0</v>
      </c>
      <c r="AV390" t="b">
        <f>IF(OR(Table1[[#This Row],[Rodents]],Table1[[#This Row],[Human]],Table1[[#This Row],[Pig]]),OR(ISNUMBER(FIND("heart",C390)),ISNUMBER(FIND("cardi",C390))),"NA")</f>
        <v>0</v>
      </c>
      <c r="AW390" t="b">
        <f>IF(OR(Table1[[#This Row],[Rodents]],Table1[[#This Row],[Human]],Table1[[#This Row],[Pig]]),OR(ISNUMBER(FIND("gastro",C390)),ISNUMBER(FIND("intesti",C390)),ISNUMBER(FIND("stomach",C390))),"NA")</f>
        <v>0</v>
      </c>
      <c r="AX390" t="b">
        <f>IF(OR(Table1[[#This Row],[Rodents]],Table1[[#This Row],[Human]],Table1[[#This Row],[Pig]]),NOT(OR(AQ390,AR390,AS390,AT390,AU390,AV390,AW390)),"NA")</f>
        <v>0</v>
      </c>
      <c r="AY390" t="b">
        <f>OR(ISNUMBER(FIND("SWCNT",C390)),ISNUMBER(FIND("SWNT",C390)),ISNUMBER(FIND("single-wall",C390)),ISNUMBER(FIND("single wall",C390)),ISNUMBER(FIND("Single wall",C390)),ISNUMBER(FIND("Single-wall",C390)),ISNUMBER(FIND("SWCNT",B390)),ISNUMBER(FIND("SWNT",B390)),ISNUMBER(FIND("single-wall",B390)),ISNUMBER(FIND("single wall",B390)),ISNUMBER(FIND("Single-wall",B390)),ISNUMBER(FIND("Single wall",B390)))</f>
        <v>0</v>
      </c>
      <c r="AZ390" t="b">
        <f>OR(ISNUMBER(FIND("MWCNT",C390)),ISNUMBER(FIND("MWNT",C390)),ISNUMBER(FIND("multi-wall",C390)),ISNUMBER(FIND("multi wall",C390)),ISNUMBER(FIND("multiwall",C390)),ISNUMBER(FIND("Multi-wall",C390)),ISNUMBER(FIND("Multi wall",C390)),ISNUMBER(FIND("Multiwall",C390)),ISNUMBER(FIND("MWCNT",B390)),ISNUMBER(FIND("MWNT",B390)),ISNUMBER(FIND("multi-wall",B390)),ISNUMBER(FIND("multi wall",B390)),ISNUMBER(FIND("multiwall",B390)),ISNUMBER(FIND("Multi-wall",B390)),ISNUMBER(FIND("Multi wall",B390)),ISNUMBER(FIND("Multiwall",B390)),ISNUMBER(FIND("Double-wall",B390)),ISNUMBER(FIND("Double wall",B390)),ISNUMBER(FIND("Doublewall",B390)),ISNUMBER(FIND("double-wall",B390)),ISNUMBER(FIND("double wall",B390)),ISNUMBER(FIND("doublewall",B390)))</f>
        <v>1</v>
      </c>
      <c r="BA390" t="b">
        <f>AND(Table1[[#This Row],[SWCNT]],Table1[[#This Row],[MWCNT]])</f>
        <v>0</v>
      </c>
      <c r="BB390" t="b">
        <f>IF(Table1[[#This Row],[SWCNT]]=TRUE,FALSE,IF(Table1[[#This Row],[MWCNT]]=TRUE,FALSE,TRUE))</f>
        <v>0</v>
      </c>
      <c r="BC390" s="18"/>
    </row>
    <row r="391" spans="1:55" ht="166.5">
      <c r="A391" t="s">
        <v>4341</v>
      </c>
      <c r="B391" s="2" t="s">
        <v>4342</v>
      </c>
      <c r="C391" s="16" t="s">
        <v>4343</v>
      </c>
      <c r="D391" s="17" t="s">
        <v>403</v>
      </c>
      <c r="E391" s="2">
        <v>2012</v>
      </c>
      <c r="F391" t="b">
        <f>OR(ISNUMBER(FIND("cytotoxic",C391)),ISNUMBER(FIND("Cytotoxic",C391)),ISNUMBER(FIND("cellular toxicity",C391)),ISNUMBER(FIND("cell death",C391)),ISNUMBER(FIND("viable",C391)),ISNUMBER(FIND("phytotoxic",C391)),ISNUMBER(FIND("acute toxicity",C391)),ISNUMBER(FIND("MTT",C391)),ISNUMBER(FIND("survival",C391)),ISNUMBER(FIND("prolifer",C391)),ISNUMBER(FIND("apoptosis",C391)),ISNUMBER(FIND("neurotoxic",C391)),ISNUMBER(FIND("  lysis ",C391)),ISNUMBER(FIND("necrosis",C391)),ISNUMBER(FIND("cellular death",C391))*3,ISNUMBER(FIND("LDH",C391)),ISNUMBER(FIND("Acute toxicity",C391)))</f>
        <v>0</v>
      </c>
      <c r="G391" t="b">
        <f>OR(ISNUMBER(FIND("genotoxic",C391)),ISNUMBER(FIND("genotoxicity",C391)),ISNUMBER(FIND("DNA damage",C391)),ISNUMBER(FIND("DNA",C391)),ISNUMBER(FIND("RNA",C391)),ISNUMBER(FIND("mesothelioma",C391)),ISNUMBER(FIND("carcino",C391)),ISNUMBER(FIND("mutagen",C391)),ISNUMBER(FIND("genetic",C391)))</f>
        <v>1</v>
      </c>
      <c r="H391" t="b">
        <f>OR(ISNUMBER(FIND("inflammatory",C391)),ISNUMBER(FIND("inflamm",C391)))</f>
        <v>1</v>
      </c>
      <c r="I391" t="b">
        <f>OR(ISNUMBER(FIND("immune",C391)),ISNUMBER(FIND("immunological",C391)),ISNUMBER(FIND("interleuk",C391)),ISNUMBER(FIND("platelet activation",C391)),ISNUMBER(FIND("monocyte",C391)),ISNUMBER(FIND("leukocyte",C391)),ISNUMBER(FIND("cytokine",C391)),ISNUMBER(FIND("CD4",C391)),ISNUMBER(FIND("CD8",C391)),ISNUMBER(FIND("T-cell",C391)))</f>
        <v>0</v>
      </c>
      <c r="J391" t="b">
        <f>OR(ISNUMBER(FIND("reactive oxygen",C391)),ISNUMBER(FIND("ROS",C391)),ISNUMBER(FIND("free radical",C391)),ISNUMBER(FIND("oxidative stress",C391)),ISNUMBER(FIND("peroxid",C391)),ISNUMBER(FIND("oxidative",C391)),ISNUMBER(FIND("antioxid",C391)))</f>
        <v>0</v>
      </c>
      <c r="K391" t="b">
        <f>OR(ISNUMBER(FIND("autophag",C391)))</f>
        <v>0</v>
      </c>
      <c r="L391" t="b">
        <f>OR(ISNUMBER(FIND("morpholog",C391)))</f>
        <v>0</v>
      </c>
      <c r="M391" t="b">
        <f>OR(ISNUMBER(FIND("fibrosis",C391)),ISNUMBER(FIND("Fibrosis",C391)),ISNUMBER(FIND("fibrot",C391)))</f>
        <v>0</v>
      </c>
      <c r="N391" t="b">
        <f>OR(ISNUMBER(FIND("offspring",C391)),ISNUMBER(FIND("Parental",C391)),ISNUMBER(FIND("parental",C391)),ISNUMBER(FIND("germline",C391)),ISNUMBER(FIND("reproduc",C391)),ISNUMBER(FIND("embryo",C391)))</f>
        <v>0</v>
      </c>
      <c r="O391" t="b">
        <f>OR(ISNUMBER(FIND("metabol",C391)),ISNUMBER(FIND("Metabol",C391)),ISNUMBER(FIND("digest",C391)),ISNUMBER(FIND("mitochon",C391)))</f>
        <v>0</v>
      </c>
      <c r="P391" t="b">
        <f>OR(ISNUMBER(FIND("ecotox",C391)),ISNUMBER(FIND("Ecotox",B391)),ISNUMBER(FIND("ecotox",B391)),ISNUMBER(FIND("Ecotox",C391)))</f>
        <v>0</v>
      </c>
      <c r="Q391" t="b">
        <f>OR(ISNUMBER(FIND("Bioaccum",C391)),ISNUMBER(FIND("bioaccum",C391)),ISNUMBER(FIND("accum",C391)))</f>
        <v>0</v>
      </c>
      <c r="R391" t="b">
        <f>OR(ISNUMBER(FIND("Occupation",C391)),ISNUMBER(FIND("occupation",C391)),ISNUMBER(FIND("worker",C391)),ISNUMBER(FIND("workforce",C391)))</f>
        <v>0</v>
      </c>
      <c r="S391" t="b">
        <f>NOT(OR(F391,G391,H391,I391,J391,K391,L391,M391,N391,O391,P391,Q391,R391))</f>
        <v>0</v>
      </c>
      <c r="U391" t="b">
        <f>OR(Table1[[#This Row],[Inflammation]],Table1[[#This Row],[Immune]])</f>
        <v>1</v>
      </c>
      <c r="V391" t="str">
        <f>IF(OR(Table1[[#This Row],[Rodents]],Table1[[#This Row],[Human]],Table1[[#This Row],[Pig]]),OR(ISNUMBER(FIND("intratrach",C391)),ISNUMBER(FIND("nasal ",C391)),ISNUMBER(FIND("instill",C391))),"NA")</f>
        <v>NA</v>
      </c>
      <c r="W391" t="str">
        <f>IF(OR(Table1[[#This Row],[Rodents]],Table1[[#This Row],[Human]],Table1[[#This Row],[Pig]]),OR(ISNUMBER(FIND("dermal",C391)),ISNUMBER(FIND("skin ",C391))),"NA")</f>
        <v>NA</v>
      </c>
      <c r="X391" t="str">
        <f>IF(OR(Table1[[#This Row],[Rodents]],Table1[[#This Row],[Human]],Table1[[#This Row],[Pig]]),OR(ISNUMBER(FIND("injected",C391)),ISNUMBER(FIND("periton",C391)),ISNUMBER(FIND("intrascrot",C391))),"NA")</f>
        <v>NA</v>
      </c>
      <c r="Y391" t="str">
        <f>IF(OR(Table1[[#This Row],[Rodents]],Table1[[#This Row],[Human]],Table1[[#This Row],[Pig]]),NOT(OR(Table1[[#This Row],[Inhaled/Intratracheal/intranasal]],Table1[[#This Row],[Dermal]],Table1[[#This Row],[Injected]])),"NA")</f>
        <v>NA</v>
      </c>
      <c r="AA391" t="b">
        <f>OR(ISNUMBER(FIND("fish ",C391)),ISNUMBER(FIND("Fish ",C391)),ISNUMBER(FIND("aquatic",C391)),ISNUMBER(FIND("daphnids",C391)),ISNUMBER(FIND("Carcinus maenas",C391)),ISNUMBER(FIND("Daphnia",C391)),ISNUMBER(FIND("Ruditapes philippinarum",C391)),ISNUMBER(FIND("daphnia",C391)),ISNUMBER(FIND("marine",C391)),ISNUMBER(FIND("mussel",C391)),ISNUMBER(FIND("algae",C391)),ISNUMBER(FIND("Donax faba",C391)),ISNUMBER(FIND("estuarine",C391)),ISNUMBER(FIND("snail",C391)),ISNUMBER(FIND("Prorocentrum donghaiense",C391)) )</f>
        <v>0</v>
      </c>
      <c r="AB391" t="b">
        <f>OR(ISNUMBER(FIND(" rat ",C391)),ISNUMBER(FIND(" rats ",C391)),ISNUMBER(FIND(" Rats ",C391)),ISNUMBER(FIND(" Rat ",C391)),ISNUMBER(FIND(" rat.",C391)),ISNUMBER(FIND(" rats.",C391)),ISNUMBER(FIND("mouse",C391)),ISNUMBER(FIND("mice",C391)), ISNUMBER(FIND(" Mice",C391)))</f>
        <v>0</v>
      </c>
      <c r="AC391" t="b">
        <f>OR(ISNUMBER(FIND(" cell ",C391)),ISNUMBER(FIND("fibroblast",C391)),ISNUMBER(FIND("macrophage",C391)),ISNUMBER(FIND("epithelial",C391)),ISNUMBER(FIND("endothelial",C391)),ISNUMBER(FIND("neuron",C391)),ISNUMBER(FIND(" cells ",C391)),ISNUMBER(FIND("RBC",C391)),ISNUMBER(FIND("mitochond",C391)),ISNUMBER(FIND("adipocyte",C391)),ISNUMBER(FIND("osteo",C391)),ISNUMBER(FIND("keratin",C391)),ISNUMBER(FIND(" cell's ",C391)),ISNUMBER(FIND("eukary",C391)),ISNUMBER(FIND("sperm",C391)))</f>
        <v>1</v>
      </c>
      <c r="AD391" t="b">
        <v>0</v>
      </c>
      <c r="AE391" t="b">
        <f>OR(ISNUMBER(FIND(" plant ",C391)),ISNUMBER(FIND("Plant ",C391)),ISNUMBER(FIND("tomato",C391)),ISNUMBER(FIND("plants",C391)),ISNUMBER(FIND("Plants",C391)),ISNUMBER(FIND("algae",C391)),ISNUMBER(FIND("lettuce",C391)),ISNUMBER(FIND("green gram sprouts ",C391)),ISNUMBER(FIND("Cucurbita pepo",C391)),ISNUMBER(FIND("bean ",C391)),ISNUMBER(FIND("chloroplast",C391)),ISNUMBER(FIND("chlorophyll",C391)),ISNUMBER(FIND("seedling",C391)),ISNUMBER(FIND("canola",C391)),ISNUMBER(FIND("shoot",C391)),ISNUMBER(FIND("photosynthes",C391)),ISNUMBER(FIND(" leaves ",C391)),,ISNUMBER(FIND("agriculture",C391)),ISNUMBER(FIND(" crops ",C391)))</f>
        <v>0</v>
      </c>
      <c r="AF391" t="b">
        <f>OR(ISNUMBER(FIND("bacteria",C391)),ISNUMBER(FIND("Bacteria",C391)),ISNUMBER(FIND("Bacterium",C391)),ISNUMBER(FIND("bacterium",C391)),ISNUMBER(FIND(" coli ",C391)))</f>
        <v>0</v>
      </c>
      <c r="AG391" t="b">
        <f>OR(ISNUMBER(FIND("fungi",C391)),ISNUMBER(FIND("Fungi",C391)),ISNUMBER(FIND("fungus",C391)),ISNUMBER(FIND("Fungus",C391)),ISNUMBER(FIND("mushroom",C391)),ISNUMBER(FIND("Mushroom",C391)),ISNUMBER(FIND(" mold ",C391)))</f>
        <v>0</v>
      </c>
      <c r="AH391" t="b">
        <f>OR(ISNUMBER(FIND("Pig ",C391)),ISNUMBER(FIND("pig ",C391)),ISNUMBER(FIND("Pigs ",C391)),ISNUMBER(FIND("pigs ",C391)))</f>
        <v>0</v>
      </c>
      <c r="AI391" t="b">
        <f>OR(ISNUMBER(FIND(" C. elegans",C391)),ISNUMBER(FIND("Caenorhabditis elegans",C391)),ISNUMBER(FIND("earthworms",C391)),ISNUMBER(FIND(" Ficopomatus enigmaticus",C391)),ISNUMBER(FIND("larva",C391)),ISNUMBER(FIND("Lumbriculus variegatus",C391)),ISNUMBER(FIND("nematode",C391)))</f>
        <v>0</v>
      </c>
      <c r="AJ391" t="b">
        <f>NOT(OR(AA391,AB391,AC391,AD391,AE391,AF391,AG391,AH391,AI391))</f>
        <v>0</v>
      </c>
      <c r="AL391" t="b">
        <f>OR(AA391,AB391,AD391,AE391,AF391,AG391,AH391,AI391)</f>
        <v>0</v>
      </c>
      <c r="AM391" t="b">
        <f>IF(Table1[[#This Row],[In vivo?]],IF(Table1[[#This Row],[Cell]],FALSE,TRUE),FALSE)</f>
        <v>0</v>
      </c>
      <c r="AN391" t="b">
        <f>AND(AC391,AL391)</f>
        <v>0</v>
      </c>
      <c r="AO391" t="b">
        <f>IF(Table1[[#This Row],[Cell]],IF(Table1[[#This Row],[In vivo?]],FALSE,TRUE),FALSE)</f>
        <v>1</v>
      </c>
      <c r="AP391" t="b">
        <f>NOT(OR(Table1[[#This Row],[In vivo?]],Table1[[#This Row],[Only in Cell]]))</f>
        <v>0</v>
      </c>
      <c r="AQ391" t="str">
        <f>IF(OR(Table1[[#This Row],[Rodents]],Table1[[#This Row],[Human]],Table1[[#This Row],[Pig]]),OR(ISNUMBER(FIND("pulmonary",C391)),ISNUMBER(FIND("lung",C391))),"NA")</f>
        <v>NA</v>
      </c>
      <c r="AR391" t="str">
        <f>IF(OR(Table1[[#This Row],[Rodents]],Table1[[#This Row],[Human]],Table1[[#This Row],[Pig]]),OR(ISNUMBER(FIND("skin",C391)),ISNUMBER(FIND("dermal",C391))),"NA")</f>
        <v>NA</v>
      </c>
      <c r="AS391" t="str">
        <f>IF(OR(Table1[[#This Row],[Rodents]],Table1[[#This Row],[Human]],Table1[[#This Row],[Pig]]),OR(ISNUMBER(FIND("liver",C391)),ISNUMBER(FIND("hepat",C391))),"NA")</f>
        <v>NA</v>
      </c>
      <c r="AT391" t="str">
        <f>IF(OR(Table1[[#This Row],[Rodents]],Table1[[#This Row],[Human]],Table1[[#This Row],[Pig]]),OR(ISNUMBER(FIND("kidney",C391)),ISNUMBER(FIND("neph",C391))),"NA")</f>
        <v>NA</v>
      </c>
      <c r="AU391" t="str">
        <f>IF(OR(Table1[[#This Row],[Rodents]],Table1[[#This Row],[Human]],Table1[[#This Row],[Pig]]),OR(ISNUMBER(FIND("brain",C391)),ISNUMBER(FIND("neur",C391)),ISNUMBER(FIND("nerv",C391))),"NA")</f>
        <v>NA</v>
      </c>
      <c r="AV391" t="str">
        <f>IF(OR(Table1[[#This Row],[Rodents]],Table1[[#This Row],[Human]],Table1[[#This Row],[Pig]]),OR(ISNUMBER(FIND("heart",C391)),ISNUMBER(FIND("cardi",C391))),"NA")</f>
        <v>NA</v>
      </c>
      <c r="AW391" t="str">
        <f>IF(OR(Table1[[#This Row],[Rodents]],Table1[[#This Row],[Human]],Table1[[#This Row],[Pig]]),OR(ISNUMBER(FIND("gastro",C391)),ISNUMBER(FIND("intesti",C391)),ISNUMBER(FIND("stomach",C391))),"NA")</f>
        <v>NA</v>
      </c>
      <c r="AX391" t="str">
        <f>IF(OR(Table1[[#This Row],[Rodents]],Table1[[#This Row],[Human]],Table1[[#This Row],[Pig]]),NOT(OR(AQ391,AR391,AS391,AT391,AU391,AV391,AW391)),"NA")</f>
        <v>NA</v>
      </c>
      <c r="AY391" t="b">
        <f>OR(ISNUMBER(FIND("SWCNT",C391)),ISNUMBER(FIND("SWNT",C391)),ISNUMBER(FIND("single-wall",C391)),ISNUMBER(FIND("single wall",C391)),ISNUMBER(FIND("Single wall",C391)),ISNUMBER(FIND("Single-wall",C391)),ISNUMBER(FIND("SWCNT",B391)),ISNUMBER(FIND("SWNT",B391)),ISNUMBER(FIND("single-wall",B391)),ISNUMBER(FIND("single wall",B391)),ISNUMBER(FIND("Single-wall",B391)),ISNUMBER(FIND("Single wall",B391)))</f>
        <v>1</v>
      </c>
      <c r="AZ391" t="b">
        <f>OR(ISNUMBER(FIND("MWCNT",C391)),ISNUMBER(FIND("MWNT",C391)),ISNUMBER(FIND("multi-wall",C391)),ISNUMBER(FIND("multi wall",C391)),ISNUMBER(FIND("multiwall",C391)),ISNUMBER(FIND("Multi-wall",C391)),ISNUMBER(FIND("Multi wall",C391)),ISNUMBER(FIND("Multiwall",C391)),ISNUMBER(FIND("MWCNT",B391)),ISNUMBER(FIND("MWNT",B391)),ISNUMBER(FIND("multi-wall",B391)),ISNUMBER(FIND("multi wall",B391)),ISNUMBER(FIND("multiwall",B391)),ISNUMBER(FIND("Multi-wall",B391)),ISNUMBER(FIND("Multi wall",B391)),ISNUMBER(FIND("Multiwall",B391)),ISNUMBER(FIND("Double-wall",B391)),ISNUMBER(FIND("Double wall",B391)),ISNUMBER(FIND("Doublewall",B391)),ISNUMBER(FIND("double-wall",B391)),ISNUMBER(FIND("double wall",B391)),ISNUMBER(FIND("doublewall",B391)))</f>
        <v>1</v>
      </c>
      <c r="BA391" t="b">
        <f>AND(Table1[[#This Row],[SWCNT]],Table1[[#This Row],[MWCNT]])</f>
        <v>1</v>
      </c>
      <c r="BB391" t="b">
        <f>IF(Table1[[#This Row],[SWCNT]]=TRUE,FALSE,IF(Table1[[#This Row],[MWCNT]]=TRUE,FALSE,TRUE))</f>
        <v>0</v>
      </c>
      <c r="BC391" s="18"/>
    </row>
    <row r="392" spans="1:55" ht="259">
      <c r="A392" t="s">
        <v>4344</v>
      </c>
      <c r="B392" s="2" t="s">
        <v>4345</v>
      </c>
      <c r="C392" s="16" t="s">
        <v>4346</v>
      </c>
      <c r="D392" s="17" t="s">
        <v>181</v>
      </c>
      <c r="E392" s="2">
        <v>2012</v>
      </c>
      <c r="F392" t="b">
        <f>OR(ISNUMBER(FIND("cytotoxic",C392)),ISNUMBER(FIND("Cytotoxic",C392)),ISNUMBER(FIND("cellular toxicity",C392)),ISNUMBER(FIND("cell death",C392)),ISNUMBER(FIND("viable",C392)),ISNUMBER(FIND("phytotoxic",C392)),ISNUMBER(FIND("acute toxicity",C392)),ISNUMBER(FIND("MTT",C392)),ISNUMBER(FIND("survival",C392)),ISNUMBER(FIND("prolifer",C392)),ISNUMBER(FIND("apoptosis",C392)),ISNUMBER(FIND("neurotoxic",C392)),ISNUMBER(FIND("  lysis ",C392)),ISNUMBER(FIND("necrosis",C392)),ISNUMBER(FIND("cellular death",C392))*3,ISNUMBER(FIND("LDH",C392)),ISNUMBER(FIND("Acute toxicity",C392)))</f>
        <v>0</v>
      </c>
      <c r="G392" t="b">
        <f>OR(ISNUMBER(FIND("genotoxic",C392)),ISNUMBER(FIND("genotoxicity",C392)),ISNUMBER(FIND("DNA damage",C392)),ISNUMBER(FIND("DNA",C392)),ISNUMBER(FIND("RNA",C392)),ISNUMBER(FIND("mesothelioma",C392)),ISNUMBER(FIND("carcino",C392)),ISNUMBER(FIND("mutagen",C392)),ISNUMBER(FIND("genetic",C392)))</f>
        <v>0</v>
      </c>
      <c r="H392" t="b">
        <f>OR(ISNUMBER(FIND("inflammatory",C392)),ISNUMBER(FIND("inflamm",C392)))</f>
        <v>1</v>
      </c>
      <c r="I392" t="b">
        <f>OR(ISNUMBER(FIND("immune",C392)),ISNUMBER(FIND("immunological",C392)),ISNUMBER(FIND("interleuk",C392)),ISNUMBER(FIND("platelet activation",C392)),ISNUMBER(FIND("monocyte",C392)),ISNUMBER(FIND("leukocyte",C392)),ISNUMBER(FIND("cytokine",C392)),ISNUMBER(FIND("CD4",C392)),ISNUMBER(FIND("CD8",C392)),ISNUMBER(FIND("T-cell",C392)))</f>
        <v>1</v>
      </c>
      <c r="J392" t="b">
        <f>OR(ISNUMBER(FIND("reactive oxygen",C392)),ISNUMBER(FIND("ROS",C392)),ISNUMBER(FIND("free radical",C392)),ISNUMBER(FIND("oxidative stress",C392)),ISNUMBER(FIND("peroxid",C392)),ISNUMBER(FIND("oxidative",C392)),ISNUMBER(FIND("antioxid",C392)))</f>
        <v>1</v>
      </c>
      <c r="K392" t="b">
        <f>OR(ISNUMBER(FIND("autophag",C392)))</f>
        <v>0</v>
      </c>
      <c r="L392" t="b">
        <f>OR(ISNUMBER(FIND("morpholog",C392)))</f>
        <v>0</v>
      </c>
      <c r="M392" t="b">
        <f>OR(ISNUMBER(FIND("fibrosis",C392)),ISNUMBER(FIND("Fibrosis",C392)),ISNUMBER(FIND("fibrot",C392)))</f>
        <v>0</v>
      </c>
      <c r="N392" t="b">
        <f>OR(ISNUMBER(FIND("offspring",C392)),ISNUMBER(FIND("Parental",C392)),ISNUMBER(FIND("parental",C392)),ISNUMBER(FIND("germline",C392)),ISNUMBER(FIND("reproduc",C392)),ISNUMBER(FIND("embryo",C392)))</f>
        <v>0</v>
      </c>
      <c r="O392" t="b">
        <f>OR(ISNUMBER(FIND("metabol",C392)),ISNUMBER(FIND("Metabol",C392)),ISNUMBER(FIND("digest",C392)),ISNUMBER(FIND("mitochon",C392)))</f>
        <v>0</v>
      </c>
      <c r="P392" t="b">
        <f>OR(ISNUMBER(FIND("ecotox",C392)),ISNUMBER(FIND("Ecotox",B392)),ISNUMBER(FIND("ecotox",B392)),ISNUMBER(FIND("Ecotox",C392)))</f>
        <v>0</v>
      </c>
      <c r="Q392" t="b">
        <f>OR(ISNUMBER(FIND("Bioaccum",C392)),ISNUMBER(FIND("bioaccum",C392)),ISNUMBER(FIND("accum",C392)))</f>
        <v>0</v>
      </c>
      <c r="R392" t="b">
        <f>OR(ISNUMBER(FIND("Occupation",C392)),ISNUMBER(FIND("occupation",C392)),ISNUMBER(FIND("worker",C392)),ISNUMBER(FIND("workforce",C392)))</f>
        <v>0</v>
      </c>
      <c r="S392" t="b">
        <f>NOT(OR(F392,G392,H392,I392,J392,K392,L392,M392,N392,O392,P392,Q392,R392))</f>
        <v>0</v>
      </c>
      <c r="U392" t="b">
        <f>OR(Table1[[#This Row],[Inflammation]],Table1[[#This Row],[Immune]])</f>
        <v>1</v>
      </c>
      <c r="V392" t="str">
        <f>IF(OR(Table1[[#This Row],[Rodents]],Table1[[#This Row],[Human]],Table1[[#This Row],[Pig]]),OR(ISNUMBER(FIND("intratrach",C392)),ISNUMBER(FIND("nasal ",C392)),ISNUMBER(FIND("instill",C392))),"NA")</f>
        <v>NA</v>
      </c>
      <c r="W392" t="str">
        <f>IF(OR(Table1[[#This Row],[Rodents]],Table1[[#This Row],[Human]],Table1[[#This Row],[Pig]]),OR(ISNUMBER(FIND("dermal",C392)),ISNUMBER(FIND("skin ",C392))),"NA")</f>
        <v>NA</v>
      </c>
      <c r="X392" t="str">
        <f>IF(OR(Table1[[#This Row],[Rodents]],Table1[[#This Row],[Human]],Table1[[#This Row],[Pig]]),OR(ISNUMBER(FIND("injected",C392)),ISNUMBER(FIND("periton",C392)),ISNUMBER(FIND("intrascrot",C392))),"NA")</f>
        <v>NA</v>
      </c>
      <c r="Y392" t="str">
        <f>IF(OR(Table1[[#This Row],[Rodents]],Table1[[#This Row],[Human]],Table1[[#This Row],[Pig]]),NOT(OR(Table1[[#This Row],[Inhaled/Intratracheal/intranasal]],Table1[[#This Row],[Dermal]],Table1[[#This Row],[Injected]])),"NA")</f>
        <v>NA</v>
      </c>
      <c r="AA392" t="b">
        <f>OR(ISNUMBER(FIND("fish ",C392)),ISNUMBER(FIND("Fish ",C392)),ISNUMBER(FIND("aquatic",C392)),ISNUMBER(FIND("daphnids",C392)),ISNUMBER(FIND("Carcinus maenas",C392)),ISNUMBER(FIND("Daphnia",C392)),ISNUMBER(FIND("Ruditapes philippinarum",C392)),ISNUMBER(FIND("daphnia",C392)),ISNUMBER(FIND("marine",C392)),ISNUMBER(FIND("mussel",C392)),ISNUMBER(FIND("algae",C392)),ISNUMBER(FIND("Donax faba",C392)),ISNUMBER(FIND("estuarine",C392)),ISNUMBER(FIND("snail",C392)),ISNUMBER(FIND("Prorocentrum donghaiense",C392)) )</f>
        <v>0</v>
      </c>
      <c r="AB392" t="b">
        <f>OR(ISNUMBER(FIND(" rat ",C392)),ISNUMBER(FIND(" rats ",C392)),ISNUMBER(FIND(" Rats ",C392)),ISNUMBER(FIND(" Rat ",C392)),ISNUMBER(FIND(" rat.",C392)),ISNUMBER(FIND(" rats.",C392)),ISNUMBER(FIND("mouse",C392)),ISNUMBER(FIND("mice",C392)), ISNUMBER(FIND(" Mice",C392)))</f>
        <v>0</v>
      </c>
      <c r="AC392" t="b">
        <f>OR(ISNUMBER(FIND(" cell ",C392)),ISNUMBER(FIND("fibroblast",C392)),ISNUMBER(FIND("macrophage",C392)),ISNUMBER(FIND("epithelial",C392)),ISNUMBER(FIND("endothelial",C392)),ISNUMBER(FIND("neuron",C392)),ISNUMBER(FIND(" cells ",C392)),ISNUMBER(FIND("RBC",C392)),ISNUMBER(FIND("mitochond",C392)),ISNUMBER(FIND("adipocyte",C392)),ISNUMBER(FIND("osteo",C392)),ISNUMBER(FIND("keratin",C392)),ISNUMBER(FIND(" cell's ",C392)),ISNUMBER(FIND("eukary",C392)),ISNUMBER(FIND("sperm",C392)))</f>
        <v>1</v>
      </c>
      <c r="AD392" t="b">
        <f>OR(ISNUMBER(FIND("human",B392)),ISNUMBER(FIND("workers",B392)),ISNUMBER(FIND("workforces",B392)),ISNUMBER(FIND("occupational",B392)),ISNUMBER(FIND("Case report",B392)),ISNUMBER(FIND("Workplaces",B392)),ISNUMBER(FIND("worker",B392)))</f>
        <v>0</v>
      </c>
      <c r="AE392" t="b">
        <f>OR(ISNUMBER(FIND(" plant ",C392)),ISNUMBER(FIND("Plant ",C392)),ISNUMBER(FIND("tomato",C392)),ISNUMBER(FIND("plants",C392)),ISNUMBER(FIND("Plants",C392)),ISNUMBER(FIND("algae",C392)),ISNUMBER(FIND("lettuce",C392)),ISNUMBER(FIND("green gram sprouts ",C392)),ISNUMBER(FIND("Cucurbita pepo",C392)),ISNUMBER(FIND("bean ",C392)),ISNUMBER(FIND("chloroplast",C392)),ISNUMBER(FIND("chlorophyll",C392)),ISNUMBER(FIND("seedling",C392)),ISNUMBER(FIND("canola",C392)),ISNUMBER(FIND("shoot",C392)),ISNUMBER(FIND("photosynthes",C392)),ISNUMBER(FIND(" leaves ",C392)),,ISNUMBER(FIND("agriculture",C392)),ISNUMBER(FIND(" crops ",C392)))</f>
        <v>0</v>
      </c>
      <c r="AF392" t="b">
        <f>OR(ISNUMBER(FIND("bacteria",C392)),ISNUMBER(FIND("Bacteria",C392)),ISNUMBER(FIND("Bacterium",C392)),ISNUMBER(FIND("bacterium",C392)),ISNUMBER(FIND(" coli ",C392)))</f>
        <v>0</v>
      </c>
      <c r="AG392" t="b">
        <f>OR(ISNUMBER(FIND("fungi",C392)),ISNUMBER(FIND("Fungi",C392)),ISNUMBER(FIND("fungus",C392)),ISNUMBER(FIND("Fungus",C392)),ISNUMBER(FIND("mushroom",C392)),ISNUMBER(FIND("Mushroom",C392)),ISNUMBER(FIND(" mold ",C392)))</f>
        <v>0</v>
      </c>
      <c r="AH392" t="b">
        <f>OR(ISNUMBER(FIND("Pig ",C392)),ISNUMBER(FIND("pig ",C392)),ISNUMBER(FIND("Pigs ",C392)),ISNUMBER(FIND("pigs ",C392)))</f>
        <v>0</v>
      </c>
      <c r="AI392" t="b">
        <f>OR(ISNUMBER(FIND(" C. elegans",C392)),ISNUMBER(FIND("Caenorhabditis elegans",C392)),ISNUMBER(FIND("earthworms",C392)),ISNUMBER(FIND(" Ficopomatus enigmaticus",C392)),ISNUMBER(FIND("larva",C392)),ISNUMBER(FIND("Lumbriculus variegatus",C392)),ISNUMBER(FIND("nematode",C392)))</f>
        <v>0</v>
      </c>
      <c r="AJ392" t="b">
        <f>NOT(OR(AA392,AB392,AC392,AD392,AE392,AF392,AG392,AH392,AI392))</f>
        <v>0</v>
      </c>
      <c r="AL392" t="b">
        <f>OR(AA392,AB392,AD392,AE392,AF392,AG392,AH392,AI392)</f>
        <v>0</v>
      </c>
      <c r="AM392" t="b">
        <f>IF(Table1[[#This Row],[In vivo?]],IF(Table1[[#This Row],[Cell]],FALSE,TRUE),FALSE)</f>
        <v>0</v>
      </c>
      <c r="AN392" t="b">
        <f>AND(AC392,AL392)</f>
        <v>0</v>
      </c>
      <c r="AO392" t="b">
        <f>IF(Table1[[#This Row],[Cell]],IF(Table1[[#This Row],[In vivo?]],FALSE,TRUE),FALSE)</f>
        <v>1</v>
      </c>
      <c r="AP392" t="b">
        <f>NOT(OR(Table1[[#This Row],[In vivo?]],Table1[[#This Row],[Only in Cell]]))</f>
        <v>0</v>
      </c>
      <c r="AQ392" t="str">
        <f>IF(OR(Table1[[#This Row],[Rodents]],Table1[[#This Row],[Human]],Table1[[#This Row],[Pig]]),OR(ISNUMBER(FIND("pulmonary",C392)),ISNUMBER(FIND("lung",C392))),"NA")</f>
        <v>NA</v>
      </c>
      <c r="AR392" t="str">
        <f>IF(OR(Table1[[#This Row],[Rodents]],Table1[[#This Row],[Human]],Table1[[#This Row],[Pig]]),OR(ISNUMBER(FIND("skin",C392)),ISNUMBER(FIND("dermal",C392))),"NA")</f>
        <v>NA</v>
      </c>
      <c r="AS392" t="str">
        <f>IF(OR(Table1[[#This Row],[Rodents]],Table1[[#This Row],[Human]],Table1[[#This Row],[Pig]]),OR(ISNUMBER(FIND("liver",C392)),ISNUMBER(FIND("hepat",C392))),"NA")</f>
        <v>NA</v>
      </c>
      <c r="AT392" t="str">
        <f>IF(OR(Table1[[#This Row],[Rodents]],Table1[[#This Row],[Human]],Table1[[#This Row],[Pig]]),OR(ISNUMBER(FIND("kidney",C392)),ISNUMBER(FIND("neph",C392))),"NA")</f>
        <v>NA</v>
      </c>
      <c r="AU392" t="str">
        <f>IF(OR(Table1[[#This Row],[Rodents]],Table1[[#This Row],[Human]],Table1[[#This Row],[Pig]]),OR(ISNUMBER(FIND("brain",C392)),ISNUMBER(FIND("neur",C392)),ISNUMBER(FIND("nerv",C392))),"NA")</f>
        <v>NA</v>
      </c>
      <c r="AV392" t="str">
        <f>IF(OR(Table1[[#This Row],[Rodents]],Table1[[#This Row],[Human]],Table1[[#This Row],[Pig]]),OR(ISNUMBER(FIND("heart",C392)),ISNUMBER(FIND("cardi",C392))),"NA")</f>
        <v>NA</v>
      </c>
      <c r="AW392" t="str">
        <f>IF(OR(Table1[[#This Row],[Rodents]],Table1[[#This Row],[Human]],Table1[[#This Row],[Pig]]),OR(ISNUMBER(FIND("gastro",C392)),ISNUMBER(FIND("intesti",C392)),ISNUMBER(FIND("stomach",C392))),"NA")</f>
        <v>NA</v>
      </c>
      <c r="AX392" t="str">
        <f>IF(OR(Table1[[#This Row],[Rodents]],Table1[[#This Row],[Human]],Table1[[#This Row],[Pig]]),NOT(OR(AQ392,AR392,AS392,AT392,AU392,AV392,AW392)),"NA")</f>
        <v>NA</v>
      </c>
      <c r="AY392" t="b">
        <f>OR(ISNUMBER(FIND("SWCNT",C392)),ISNUMBER(FIND("SWNT",C392)),ISNUMBER(FIND("single-wall",C392)),ISNUMBER(FIND("single wall",C392)),ISNUMBER(FIND("Single wall",C392)),ISNUMBER(FIND("Single-wall",C392)),ISNUMBER(FIND("SWCNT",B392)),ISNUMBER(FIND("SWNT",B392)),ISNUMBER(FIND("single-wall",B392)),ISNUMBER(FIND("single wall",B392)),ISNUMBER(FIND("Single-wall",B392)),ISNUMBER(FIND("Single wall",B392)))</f>
        <v>0</v>
      </c>
      <c r="AZ392" t="b">
        <f>OR(ISNUMBER(FIND("MWCNT",C392)),ISNUMBER(FIND("MWNT",C392)),ISNUMBER(FIND("multi-wall",C392)),ISNUMBER(FIND("multi wall",C392)),ISNUMBER(FIND("multiwall",C392)),ISNUMBER(FIND("Multi-wall",C392)),ISNUMBER(FIND("Multi wall",C392)),ISNUMBER(FIND("Multiwall",C392)),ISNUMBER(FIND("MWCNT",B392)),ISNUMBER(FIND("MWNT",B392)),ISNUMBER(FIND("multi-wall",B392)),ISNUMBER(FIND("multi wall",B392)),ISNUMBER(FIND("multiwall",B392)),ISNUMBER(FIND("Multi-wall",B392)),ISNUMBER(FIND("Multi wall",B392)),ISNUMBER(FIND("Multiwall",B392)),ISNUMBER(FIND("Double-wall",B392)),ISNUMBER(FIND("Double wall",B392)),ISNUMBER(FIND("Doublewall",B392)),ISNUMBER(FIND("double-wall",B392)),ISNUMBER(FIND("double wall",B392)),ISNUMBER(FIND("doublewall",B392)))</f>
        <v>1</v>
      </c>
      <c r="BA392" t="b">
        <f>AND(Table1[[#This Row],[SWCNT]],Table1[[#This Row],[MWCNT]])</f>
        <v>0</v>
      </c>
      <c r="BB392" t="b">
        <f>IF(Table1[[#This Row],[SWCNT]]=TRUE,FALSE,IF(Table1[[#This Row],[MWCNT]]=TRUE,FALSE,TRUE))</f>
        <v>0</v>
      </c>
      <c r="BC392" s="18"/>
    </row>
    <row r="393" spans="1:55" ht="277.5">
      <c r="A393" t="s">
        <v>4350</v>
      </c>
      <c r="B393" s="2" t="s">
        <v>4351</v>
      </c>
      <c r="C393" s="16" t="s">
        <v>4352</v>
      </c>
      <c r="D393" s="17" t="s">
        <v>4353</v>
      </c>
      <c r="E393" s="2">
        <v>2012</v>
      </c>
      <c r="F393" t="b">
        <f>OR(ISNUMBER(FIND("cytotoxic",C393)),ISNUMBER(FIND("Cytotoxic",C393)),ISNUMBER(FIND("cellular toxicity",C393)),ISNUMBER(FIND("cell death",C393)),ISNUMBER(FIND("viable",C393)),ISNUMBER(FIND("phytotoxic",C393)),ISNUMBER(FIND("acute toxicity",C393)),ISNUMBER(FIND("MTT",C393)),ISNUMBER(FIND("survival",C393)),ISNUMBER(FIND("prolifer",C393)),ISNUMBER(FIND("apoptosis",C393)),ISNUMBER(FIND("neurotoxic",C393)),ISNUMBER(FIND("  lysis ",C393)),ISNUMBER(FIND("necrosis",C393)),ISNUMBER(FIND("cellular death",C393))*3,ISNUMBER(FIND("LDH",C393)),ISNUMBER(FIND("Acute toxicity",C393)))</f>
        <v>1</v>
      </c>
      <c r="G393" t="b">
        <f>OR(ISNUMBER(FIND("genotoxic",C393)),ISNUMBER(FIND("genotoxicity",C393)),ISNUMBER(FIND("DNA damage",C393)),ISNUMBER(FIND("DNA",C393)),ISNUMBER(FIND("RNA",C393)),ISNUMBER(FIND("mesothelioma",C393)),ISNUMBER(FIND("carcino",C393)),ISNUMBER(FIND("mutagen",C393)),ISNUMBER(FIND("genetic",C393)))</f>
        <v>0</v>
      </c>
      <c r="H393" t="b">
        <f>OR(ISNUMBER(FIND("inflammatory",C393)),ISNUMBER(FIND("inflamm",C393)))</f>
        <v>1</v>
      </c>
      <c r="I393" t="b">
        <f>OR(ISNUMBER(FIND("immune",C393)),ISNUMBER(FIND("immunological",C393)),ISNUMBER(FIND("interleuk",C393)),ISNUMBER(FIND("platelet activation",C393)),ISNUMBER(FIND("monocyte",C393)),ISNUMBER(FIND("leukocyte",C393)),ISNUMBER(FIND("cytokine",C393)),ISNUMBER(FIND("CD4",C393)),ISNUMBER(FIND("CD8",C393)),ISNUMBER(FIND("T-cell",C393)))</f>
        <v>1</v>
      </c>
      <c r="J393" t="b">
        <f>OR(ISNUMBER(FIND("reactive oxygen",C393)),ISNUMBER(FIND("ROS",C393)),ISNUMBER(FIND("free radical",C393)),ISNUMBER(FIND("oxidative stress",C393)),ISNUMBER(FIND("peroxid",C393)),ISNUMBER(FIND("oxidative",C393)),ISNUMBER(FIND("antioxid",C393)))</f>
        <v>1</v>
      </c>
      <c r="K393" t="b">
        <f>OR(ISNUMBER(FIND("autophag",C393)))</f>
        <v>0</v>
      </c>
      <c r="L393" t="b">
        <f>OR(ISNUMBER(FIND("morpholog",C393)))</f>
        <v>0</v>
      </c>
      <c r="M393" t="b">
        <f>OR(ISNUMBER(FIND("fibrosis",C393)),ISNUMBER(FIND("Fibrosis",C393)),ISNUMBER(FIND("fibrot",C393)))</f>
        <v>0</v>
      </c>
      <c r="N393" t="b">
        <f>OR(ISNUMBER(FIND("offspring",C393)),ISNUMBER(FIND("Parental",C393)),ISNUMBER(FIND("parental",C393)),ISNUMBER(FIND("germline",C393)),ISNUMBER(FIND("reproduc",C393)),ISNUMBER(FIND("embryo",C393)))</f>
        <v>0</v>
      </c>
      <c r="O393" t="b">
        <f>OR(ISNUMBER(FIND("metabol",C393)),ISNUMBER(FIND("Metabol",C393)),ISNUMBER(FIND("digest",C393)),ISNUMBER(FIND("mitochon",C393)))</f>
        <v>0</v>
      </c>
      <c r="P393" t="b">
        <f>OR(ISNUMBER(FIND("ecotox",C393)),ISNUMBER(FIND("Ecotox",B393)),ISNUMBER(FIND("ecotox",B393)),ISNUMBER(FIND("Ecotox",C393)))</f>
        <v>0</v>
      </c>
      <c r="Q393" t="b">
        <f>OR(ISNUMBER(FIND("Bioaccum",C393)),ISNUMBER(FIND("bioaccum",C393)),ISNUMBER(FIND("accum",C393)))</f>
        <v>0</v>
      </c>
      <c r="R393" t="b">
        <f>OR(ISNUMBER(FIND("Occupation",C393)),ISNUMBER(FIND("occupation",C393)),ISNUMBER(FIND("worker",C393)),ISNUMBER(FIND("workforce",C393)))</f>
        <v>0</v>
      </c>
      <c r="S393" t="b">
        <f>NOT(OR(F393,G393,H393,I393,J393,K393,L393,M393,N393,O393,P393,Q393,R393))</f>
        <v>0</v>
      </c>
      <c r="U393" t="b">
        <f>OR(Table1[[#This Row],[Inflammation]],Table1[[#This Row],[Immune]])</f>
        <v>1</v>
      </c>
      <c r="V393" t="str">
        <f>IF(OR(Table1[[#This Row],[Rodents]],Table1[[#This Row],[Human]],Table1[[#This Row],[Pig]]),OR(ISNUMBER(FIND("intratrach",C393)),ISNUMBER(FIND("nasal ",C393)),ISNUMBER(FIND("instill",C393))),"NA")</f>
        <v>NA</v>
      </c>
      <c r="W393" t="str">
        <f>IF(OR(Table1[[#This Row],[Rodents]],Table1[[#This Row],[Human]],Table1[[#This Row],[Pig]]),OR(ISNUMBER(FIND("dermal",C393)),ISNUMBER(FIND("skin ",C393))),"NA")</f>
        <v>NA</v>
      </c>
      <c r="X393" t="str">
        <f>IF(OR(Table1[[#This Row],[Rodents]],Table1[[#This Row],[Human]],Table1[[#This Row],[Pig]]),OR(ISNUMBER(FIND("injected",C393)),ISNUMBER(FIND("periton",C393)),ISNUMBER(FIND("intrascrot",C393))),"NA")</f>
        <v>NA</v>
      </c>
      <c r="Y393" t="str">
        <f>IF(OR(Table1[[#This Row],[Rodents]],Table1[[#This Row],[Human]],Table1[[#This Row],[Pig]]),NOT(OR(Table1[[#This Row],[Inhaled/Intratracheal/intranasal]],Table1[[#This Row],[Dermal]],Table1[[#This Row],[Injected]])),"NA")</f>
        <v>NA</v>
      </c>
      <c r="AA393" t="b">
        <f>OR(ISNUMBER(FIND("fish ",C393)),ISNUMBER(FIND("Fish ",C393)),ISNUMBER(FIND("aquatic",C393)),ISNUMBER(FIND("daphnids",C393)),ISNUMBER(FIND("Carcinus maenas",C393)),ISNUMBER(FIND("Daphnia",C393)),ISNUMBER(FIND("Ruditapes philippinarum",C393)),ISNUMBER(FIND("daphnia",C393)),ISNUMBER(FIND("marine",C393)),ISNUMBER(FIND("mussel",C393)),ISNUMBER(FIND("algae",C393)),ISNUMBER(FIND("Donax faba",C393)),ISNUMBER(FIND("estuarine",C393)),ISNUMBER(FIND("snail",C393)),ISNUMBER(FIND("Prorocentrum donghaiense",C393)) )</f>
        <v>0</v>
      </c>
      <c r="AB393" t="b">
        <f>OR(ISNUMBER(FIND(" rat ",C393)),ISNUMBER(FIND(" rats ",C393)),ISNUMBER(FIND(" Rats ",C393)),ISNUMBER(FIND(" Rat ",C393)),ISNUMBER(FIND(" rat.",C393)),ISNUMBER(FIND(" rats.",C393)),ISNUMBER(FIND("mouse",C393)),ISNUMBER(FIND("mice",C393)), ISNUMBER(FIND(" Mice",C393)))</f>
        <v>0</v>
      </c>
      <c r="AC393" t="b">
        <f>OR(ISNUMBER(FIND(" cell ",C393)),ISNUMBER(FIND("fibroblast",C393)),ISNUMBER(FIND("macrophage",C393)),ISNUMBER(FIND("epithelial",C393)),ISNUMBER(FIND("endothelial",C393)),ISNUMBER(FIND("neuron",C393)),ISNUMBER(FIND(" cells ",C393)),ISNUMBER(FIND("RBC",C393)),ISNUMBER(FIND("mitochond",C393)),ISNUMBER(FIND("adipocyte",C393)),ISNUMBER(FIND("osteo",C393)),ISNUMBER(FIND("keratin",C393)),ISNUMBER(FIND(" cell's ",C393)),ISNUMBER(FIND("eukary",C393)),ISNUMBER(FIND("sperm",C393)))</f>
        <v>1</v>
      </c>
      <c r="AD393" t="b">
        <f>OR(ISNUMBER(FIND("human",B393)),ISNUMBER(FIND("workers",B393)),ISNUMBER(FIND("workforces",B393)),ISNUMBER(FIND("occupational",B393)),ISNUMBER(FIND("Case report",B393)),ISNUMBER(FIND("Workplaces",B393)),ISNUMBER(FIND("worker",B393)))</f>
        <v>0</v>
      </c>
      <c r="AE393" t="b">
        <f>OR(ISNUMBER(FIND(" plant ",C393)),ISNUMBER(FIND("Plant ",C393)),ISNUMBER(FIND("tomato",C393)),ISNUMBER(FIND("plants",C393)),ISNUMBER(FIND("Plants",C393)),ISNUMBER(FIND("algae",C393)),ISNUMBER(FIND("lettuce",C393)),ISNUMBER(FIND("green gram sprouts ",C393)),ISNUMBER(FIND("Cucurbita pepo",C393)),ISNUMBER(FIND("bean ",C393)),ISNUMBER(FIND("chloroplast",C393)),ISNUMBER(FIND("chlorophyll",C393)),ISNUMBER(FIND("seedling",C393)),ISNUMBER(FIND("canola",C393)),ISNUMBER(FIND("shoot",C393)),ISNUMBER(FIND("photosynthes",C393)),ISNUMBER(FIND(" leaves ",C393)),,ISNUMBER(FIND("agriculture",C393)),ISNUMBER(FIND(" crops ",C393)))</f>
        <v>0</v>
      </c>
      <c r="AF393" t="b">
        <f>OR(ISNUMBER(FIND("bacteria",C393)),ISNUMBER(FIND("Bacteria",C393)),ISNUMBER(FIND("Bacterium",C393)),ISNUMBER(FIND("bacterium",C393)),ISNUMBER(FIND(" coli ",C393)))</f>
        <v>0</v>
      </c>
      <c r="AG393" t="b">
        <f>OR(ISNUMBER(FIND("fungi",C393)),ISNUMBER(FIND("Fungi",C393)),ISNUMBER(FIND("fungus",C393)),ISNUMBER(FIND("Fungus",C393)),ISNUMBER(FIND("mushroom",C393)),ISNUMBER(FIND("Mushroom",C393)),ISNUMBER(FIND(" mold ",C393)))</f>
        <v>0</v>
      </c>
      <c r="AH393" t="b">
        <f>OR(ISNUMBER(FIND("Pig ",C393)),ISNUMBER(FIND("pig ",C393)),ISNUMBER(FIND("Pigs ",C393)),ISNUMBER(FIND("pigs ",C393)))</f>
        <v>0</v>
      </c>
      <c r="AI393" t="b">
        <f>OR(ISNUMBER(FIND(" C. elegans",C393)),ISNUMBER(FIND("Caenorhabditis elegans",C393)),ISNUMBER(FIND("earthworms",C393)),ISNUMBER(FIND(" Ficopomatus enigmaticus",C393)),ISNUMBER(FIND("larva",C393)),ISNUMBER(FIND("Lumbriculus variegatus",C393)),ISNUMBER(FIND("nematode",C393)))</f>
        <v>0</v>
      </c>
      <c r="AJ393" t="b">
        <f>NOT(OR(AA393,AB393,AC393,AD393,AE393,AF393,AG393,AH393,AI393))</f>
        <v>0</v>
      </c>
      <c r="AL393" t="b">
        <f>OR(AA393,AB393,AD393,AE393,AF393,AG393,AH393,AI393)</f>
        <v>0</v>
      </c>
      <c r="AM393" t="b">
        <f>IF(Table1[[#This Row],[In vivo?]],IF(Table1[[#This Row],[Cell]],FALSE,TRUE),FALSE)</f>
        <v>0</v>
      </c>
      <c r="AN393" t="b">
        <f>AND(AC393,AL393)</f>
        <v>0</v>
      </c>
      <c r="AO393" t="b">
        <f>IF(Table1[[#This Row],[Cell]],IF(Table1[[#This Row],[In vivo?]],FALSE,TRUE),FALSE)</f>
        <v>1</v>
      </c>
      <c r="AP393" t="b">
        <f>NOT(OR(Table1[[#This Row],[In vivo?]],Table1[[#This Row],[Only in Cell]]))</f>
        <v>0</v>
      </c>
      <c r="AQ393" t="str">
        <f>IF(OR(Table1[[#This Row],[Rodents]],Table1[[#This Row],[Human]],Table1[[#This Row],[Pig]]),OR(ISNUMBER(FIND("pulmonary",C393)),ISNUMBER(FIND("lung",C393))),"NA")</f>
        <v>NA</v>
      </c>
      <c r="AR393" t="str">
        <f>IF(OR(Table1[[#This Row],[Rodents]],Table1[[#This Row],[Human]],Table1[[#This Row],[Pig]]),OR(ISNUMBER(FIND("skin",C393)),ISNUMBER(FIND("dermal",C393))),"NA")</f>
        <v>NA</v>
      </c>
      <c r="AS393" t="str">
        <f>IF(OR(Table1[[#This Row],[Rodents]],Table1[[#This Row],[Human]],Table1[[#This Row],[Pig]]),OR(ISNUMBER(FIND("liver",C393)),ISNUMBER(FIND("hepat",C393))),"NA")</f>
        <v>NA</v>
      </c>
      <c r="AT393" t="str">
        <f>IF(OR(Table1[[#This Row],[Rodents]],Table1[[#This Row],[Human]],Table1[[#This Row],[Pig]]),OR(ISNUMBER(FIND("kidney",C393)),ISNUMBER(FIND("neph",C393))),"NA")</f>
        <v>NA</v>
      </c>
      <c r="AU393" t="str">
        <f>IF(OR(Table1[[#This Row],[Rodents]],Table1[[#This Row],[Human]],Table1[[#This Row],[Pig]]),OR(ISNUMBER(FIND("brain",C393)),ISNUMBER(FIND("neur",C393)),ISNUMBER(FIND("nerv",C393))),"NA")</f>
        <v>NA</v>
      </c>
      <c r="AV393" t="str">
        <f>IF(OR(Table1[[#This Row],[Rodents]],Table1[[#This Row],[Human]],Table1[[#This Row],[Pig]]),OR(ISNUMBER(FIND("heart",C393)),ISNUMBER(FIND("cardi",C393))),"NA")</f>
        <v>NA</v>
      </c>
      <c r="AW393" t="str">
        <f>IF(OR(Table1[[#This Row],[Rodents]],Table1[[#This Row],[Human]],Table1[[#This Row],[Pig]]),OR(ISNUMBER(FIND("gastro",C393)),ISNUMBER(FIND("intesti",C393)),ISNUMBER(FIND("stomach",C393))),"NA")</f>
        <v>NA</v>
      </c>
      <c r="AX393" t="str">
        <f>IF(OR(Table1[[#This Row],[Rodents]],Table1[[#This Row],[Human]],Table1[[#This Row],[Pig]]),NOT(OR(AQ393,AR393,AS393,AT393,AU393,AV393,AW393)),"NA")</f>
        <v>NA</v>
      </c>
      <c r="AY393" t="b">
        <f>OR(ISNUMBER(FIND("SWCNT",C393)),ISNUMBER(FIND("SWNT",C393)),ISNUMBER(FIND("single-wall",C393)),ISNUMBER(FIND("single wall",C393)),ISNUMBER(FIND("Single wall",C393)),ISNUMBER(FIND("Single-wall",C393)),ISNUMBER(FIND("SWCNT",B393)),ISNUMBER(FIND("SWNT",B393)),ISNUMBER(FIND("single-wall",B393)),ISNUMBER(FIND("single wall",B393)),ISNUMBER(FIND("Single-wall",B393)),ISNUMBER(FIND("Single wall",B393)))</f>
        <v>0</v>
      </c>
      <c r="AZ393" t="b">
        <f>OR(ISNUMBER(FIND("MWCNT",C393)),ISNUMBER(FIND("MWNT",C393)),ISNUMBER(FIND("multi-wall",C393)),ISNUMBER(FIND("multi wall",C393)),ISNUMBER(FIND("multiwall",C393)),ISNUMBER(FIND("Multi-wall",C393)),ISNUMBER(FIND("Multi wall",C393)),ISNUMBER(FIND("Multiwall",C393)),ISNUMBER(FIND("MWCNT",B393)),ISNUMBER(FIND("MWNT",B393)),ISNUMBER(FIND("multi-wall",B393)),ISNUMBER(FIND("multi wall",B393)),ISNUMBER(FIND("multiwall",B393)),ISNUMBER(FIND("Multi-wall",B393)),ISNUMBER(FIND("Multi wall",B393)),ISNUMBER(FIND("Multiwall",B393)),ISNUMBER(FIND("Double-wall",B393)),ISNUMBER(FIND("Double wall",B393)),ISNUMBER(FIND("Doublewall",B393)),ISNUMBER(FIND("double-wall",B393)),ISNUMBER(FIND("double wall",B393)),ISNUMBER(FIND("doublewall",B393)))</f>
        <v>1</v>
      </c>
      <c r="BA393" t="b">
        <f>AND(Table1[[#This Row],[SWCNT]],Table1[[#This Row],[MWCNT]])</f>
        <v>0</v>
      </c>
      <c r="BB393" t="b">
        <f>IF(Table1[[#This Row],[SWCNT]]=TRUE,FALSE,IF(Table1[[#This Row],[MWCNT]]=TRUE,FALSE,TRUE))</f>
        <v>0</v>
      </c>
      <c r="BC393" s="18"/>
    </row>
    <row r="394" spans="1:55" ht="148">
      <c r="A394" t="s">
        <v>4360</v>
      </c>
      <c r="B394" s="2" t="s">
        <v>4362</v>
      </c>
      <c r="C394" s="16" t="s">
        <v>4364</v>
      </c>
      <c r="D394" s="17" t="s">
        <v>403</v>
      </c>
      <c r="E394" s="2">
        <v>2012</v>
      </c>
      <c r="F394" t="b">
        <f>OR(ISNUMBER(FIND("cytotoxic",C394)),ISNUMBER(FIND("Cytotoxic",C394)),ISNUMBER(FIND("cellular toxicity",C394)),ISNUMBER(FIND("cell death",C394)),ISNUMBER(FIND("viable",C394)),ISNUMBER(FIND("phytotoxic",C394)),ISNUMBER(FIND("acute toxicity",C394)),ISNUMBER(FIND("MTT",C394)),ISNUMBER(FIND("survival",C394)),ISNUMBER(FIND("prolifer",C394)),ISNUMBER(FIND("apoptosis",C394)),ISNUMBER(FIND("neurotoxic",C394)),ISNUMBER(FIND("  lysis ",C394)),ISNUMBER(FIND("necrosis",C394)),ISNUMBER(FIND("cellular death",C394))*3,ISNUMBER(FIND("LDH",C394)),ISNUMBER(FIND("Acute toxicity",C394)))</f>
        <v>0</v>
      </c>
      <c r="G394" t="b">
        <f>OR(ISNUMBER(FIND("genotoxic",C394)),ISNUMBER(FIND("genotoxicity",C394)),ISNUMBER(FIND("DNA damage",C394)),ISNUMBER(FIND("DNA",C394)),ISNUMBER(FIND("RNA",C394)),ISNUMBER(FIND("mesothelioma",C394)),ISNUMBER(FIND("carcino",C394)),ISNUMBER(FIND("mutagen",C394)),ISNUMBER(FIND("genetic",C394)))</f>
        <v>0</v>
      </c>
      <c r="H394" t="b">
        <f>OR(ISNUMBER(FIND("inflammatory",C394)),ISNUMBER(FIND("inflamm",C394)))</f>
        <v>1</v>
      </c>
      <c r="I394" t="b">
        <f>OR(ISNUMBER(FIND("immune",C394)),ISNUMBER(FIND("immunological",C394)),ISNUMBER(FIND("interleuk",C394)),ISNUMBER(FIND("platelet activation",C394)),ISNUMBER(FIND("monocyte",C394)),ISNUMBER(FIND("leukocyte",C394)),ISNUMBER(FIND("cytokine",C394)),ISNUMBER(FIND("CD4",C394)),ISNUMBER(FIND("CD8",C394)),ISNUMBER(FIND("T-cell",C394)))</f>
        <v>1</v>
      </c>
      <c r="J394" t="b">
        <f>OR(ISNUMBER(FIND("reactive oxygen",C394)),ISNUMBER(FIND("ROS",C394)),ISNUMBER(FIND("free radical",C394)),ISNUMBER(FIND("oxidative stress",C394)),ISNUMBER(FIND("peroxid",C394)),ISNUMBER(FIND("oxidative",C394)),ISNUMBER(FIND("antioxid",C394)))</f>
        <v>0</v>
      </c>
      <c r="K394" t="b">
        <f>OR(ISNUMBER(FIND("autophag",C394)))</f>
        <v>0</v>
      </c>
      <c r="L394" t="b">
        <f>OR(ISNUMBER(FIND("morpholog",C394)))</f>
        <v>0</v>
      </c>
      <c r="M394" t="b">
        <f>OR(ISNUMBER(FIND("fibrosis",C394)),ISNUMBER(FIND("Fibrosis",C394)),ISNUMBER(FIND("fibrot",C394)))</f>
        <v>0</v>
      </c>
      <c r="N394" t="b">
        <f>OR(ISNUMBER(FIND("offspring",C394)),ISNUMBER(FIND("Parental",C394)),ISNUMBER(FIND("parental",C394)),ISNUMBER(FIND("germline",C394)),ISNUMBER(FIND("reproduc",C394)),ISNUMBER(FIND("embryo",C394)))</f>
        <v>0</v>
      </c>
      <c r="O394" t="b">
        <f>OR(ISNUMBER(FIND("metabol",C394)),ISNUMBER(FIND("Metabol",C394)),ISNUMBER(FIND("digest",C394)),ISNUMBER(FIND("mitochon",C394)))</f>
        <v>0</v>
      </c>
      <c r="P394" t="b">
        <f>OR(ISNUMBER(FIND("ecotox",C394)),ISNUMBER(FIND("Ecotox",B394)),ISNUMBER(FIND("ecotox",B394)),ISNUMBER(FIND("Ecotox",C394)))</f>
        <v>0</v>
      </c>
      <c r="Q394" t="b">
        <f>OR(ISNUMBER(FIND("Bioaccum",C394)),ISNUMBER(FIND("bioaccum",C394)),ISNUMBER(FIND("accum",C394)))</f>
        <v>0</v>
      </c>
      <c r="R394" t="b">
        <f>OR(ISNUMBER(FIND("Occupation",C394)),ISNUMBER(FIND("occupation",C394)),ISNUMBER(FIND("worker",C394)),ISNUMBER(FIND("workforce",C394)))</f>
        <v>0</v>
      </c>
      <c r="S394" t="b">
        <f>NOT(OR(F394,G394,H394,I394,J394,K394,L394,M394,N394,O394,P394,Q394,R394))</f>
        <v>0</v>
      </c>
      <c r="U394" t="b">
        <f>OR(Table1[[#This Row],[Inflammation]],Table1[[#This Row],[Immune]])</f>
        <v>1</v>
      </c>
      <c r="V394" t="b">
        <f>IF(OR(Table1[[#This Row],[Rodents]],Table1[[#This Row],[Human]],Table1[[#This Row],[Pig]]),OR(ISNUMBER(FIND("intratrach",C394)),ISNUMBER(FIND("nasal ",C394)),ISNUMBER(FIND("instill",C394))),"NA")</f>
        <v>0</v>
      </c>
      <c r="W394" t="b">
        <f>IF(OR(Table1[[#This Row],[Rodents]],Table1[[#This Row],[Human]],Table1[[#This Row],[Pig]]),OR(ISNUMBER(FIND("dermal",C394)),ISNUMBER(FIND("skin ",C394))),"NA")</f>
        <v>0</v>
      </c>
      <c r="X394" t="b">
        <f>IF(OR(Table1[[#This Row],[Rodents]],Table1[[#This Row],[Human]],Table1[[#This Row],[Pig]]),OR(ISNUMBER(FIND("injected",C394)),ISNUMBER(FIND("periton",C394)),ISNUMBER(FIND("intrascrot",C394))),"NA")</f>
        <v>0</v>
      </c>
      <c r="Y394" t="b">
        <f>IF(OR(Table1[[#This Row],[Rodents]],Table1[[#This Row],[Human]],Table1[[#This Row],[Pig]]),NOT(OR(Table1[[#This Row],[Inhaled/Intratracheal/intranasal]],Table1[[#This Row],[Dermal]],Table1[[#This Row],[Injected]])),"NA")</f>
        <v>1</v>
      </c>
      <c r="AA394" t="b">
        <f>OR(ISNUMBER(FIND("fish ",C394)),ISNUMBER(FIND("Fish ",C394)),ISNUMBER(FIND("aquatic",C394)),ISNUMBER(FIND("daphnids",C394)),ISNUMBER(FIND("Carcinus maenas",C394)),ISNUMBER(FIND("Daphnia",C394)),ISNUMBER(FIND("Ruditapes philippinarum",C394)),ISNUMBER(FIND("daphnia",C394)),ISNUMBER(FIND("marine",C394)),ISNUMBER(FIND("mussel",C394)),ISNUMBER(FIND("algae",C394)),ISNUMBER(FIND("Donax faba",C394)),ISNUMBER(FIND("estuarine",C394)),ISNUMBER(FIND("snail",C394)),ISNUMBER(FIND("Prorocentrum donghaiense",C394)) )</f>
        <v>0</v>
      </c>
      <c r="AB394" t="b">
        <f>OR(ISNUMBER(FIND(" rat ",C394)),ISNUMBER(FIND(" rats ",C394)),ISNUMBER(FIND(" Rats ",C394)),ISNUMBER(FIND(" Rat ",C394)),ISNUMBER(FIND(" rat.",C394)),ISNUMBER(FIND(" rats.",C394)),ISNUMBER(FIND("mouse",C394)),ISNUMBER(FIND("mice",C394)), ISNUMBER(FIND(" Mice",C394)))</f>
        <v>1</v>
      </c>
      <c r="AC394" t="b">
        <f>OR(ISNUMBER(FIND(" cell ",C394)),ISNUMBER(FIND("fibroblast",C394)),ISNUMBER(FIND("macrophage",C394)),ISNUMBER(FIND("epithelial",C394)),ISNUMBER(FIND("endothelial",C394)),ISNUMBER(FIND("neuron",C394)),ISNUMBER(FIND(" cells ",C394)),ISNUMBER(FIND("RBC",C394)),ISNUMBER(FIND("mitochond",C394)),ISNUMBER(FIND("adipocyte",C394)),ISNUMBER(FIND("osteo",C394)),ISNUMBER(FIND("keratin",C394)),ISNUMBER(FIND(" cell's ",C394)),ISNUMBER(FIND("eukary",C394)),ISNUMBER(FIND("sperm",C394)))</f>
        <v>1</v>
      </c>
      <c r="AD394" t="b">
        <f>OR(ISNUMBER(FIND("human",B394)),ISNUMBER(FIND("workers",B394)),ISNUMBER(FIND("workforces",B394)),ISNUMBER(FIND("occupational",B394)),ISNUMBER(FIND("Case report",B394)),ISNUMBER(FIND("Workplaces",B394)),ISNUMBER(FIND("worker",B394)))</f>
        <v>0</v>
      </c>
      <c r="AE394" t="b">
        <f>OR(ISNUMBER(FIND(" plant ",C394)),ISNUMBER(FIND("Plant ",C394)),ISNUMBER(FIND("tomato",C394)),ISNUMBER(FIND("plants",C394)),ISNUMBER(FIND("Plants",C394)),ISNUMBER(FIND("algae",C394)),ISNUMBER(FIND("lettuce",C394)),ISNUMBER(FIND("green gram sprouts ",C394)),ISNUMBER(FIND("Cucurbita pepo",C394)),ISNUMBER(FIND("bean ",C394)),ISNUMBER(FIND("chloroplast",C394)),ISNUMBER(FIND("chlorophyll",C394)),ISNUMBER(FIND("seedling",C394)),ISNUMBER(FIND("canola",C394)),ISNUMBER(FIND("shoot",C394)),ISNUMBER(FIND("photosynthes",C394)),ISNUMBER(FIND(" leaves ",C394)),,ISNUMBER(FIND("agriculture",C394)),ISNUMBER(FIND(" crops ",C394)))</f>
        <v>0</v>
      </c>
      <c r="AF394" t="b">
        <f>OR(ISNUMBER(FIND("bacteria",C394)),ISNUMBER(FIND("Bacteria",C394)),ISNUMBER(FIND("Bacterium",C394)),ISNUMBER(FIND("bacterium",C394)),ISNUMBER(FIND(" coli ",C394)))</f>
        <v>0</v>
      </c>
      <c r="AG394" t="b">
        <f>OR(ISNUMBER(FIND("fungi",C394)),ISNUMBER(FIND("Fungi",C394)),ISNUMBER(FIND("fungus",C394)),ISNUMBER(FIND("Fungus",C394)),ISNUMBER(FIND("mushroom",C394)),ISNUMBER(FIND("Mushroom",C394)),ISNUMBER(FIND(" mold ",C394)))</f>
        <v>0</v>
      </c>
      <c r="AH394" t="b">
        <f>OR(ISNUMBER(FIND("Pig ",C394)),ISNUMBER(FIND("pig ",C394)),ISNUMBER(FIND("Pigs ",C394)),ISNUMBER(FIND("pigs ",C394)))</f>
        <v>0</v>
      </c>
      <c r="AI394" t="b">
        <f>OR(ISNUMBER(FIND(" C. elegans",C394)),ISNUMBER(FIND("Caenorhabditis elegans",C394)),ISNUMBER(FIND("earthworms",C394)),ISNUMBER(FIND(" Ficopomatus enigmaticus",C394)),ISNUMBER(FIND("larva",C394)),ISNUMBER(FIND("Lumbriculus variegatus",C394)),ISNUMBER(FIND("nematode",C394)))</f>
        <v>0</v>
      </c>
      <c r="AJ394" t="b">
        <f>NOT(OR(AA394,AB394,AC394,AD394,AE394,AF394,AG394,AH394,AI394))</f>
        <v>0</v>
      </c>
      <c r="AL394" t="b">
        <f>OR(AA394,AB394,AD394,AE394,AF394,AG394,AH394,AI394)</f>
        <v>1</v>
      </c>
      <c r="AM394" t="b">
        <f>IF(Table1[[#This Row],[In vivo?]],IF(Table1[[#This Row],[Cell]],FALSE,TRUE),FALSE)</f>
        <v>0</v>
      </c>
      <c r="AN394" t="b">
        <f>AND(AC394,AL394)</f>
        <v>1</v>
      </c>
      <c r="AO394" t="b">
        <f>IF(Table1[[#This Row],[Cell]],IF(Table1[[#This Row],[In vivo?]],FALSE,TRUE),FALSE)</f>
        <v>0</v>
      </c>
      <c r="AP394" t="b">
        <f>NOT(OR(Table1[[#This Row],[In vivo?]],Table1[[#This Row],[Only in Cell]]))</f>
        <v>0</v>
      </c>
      <c r="AQ394" t="b">
        <f>IF(OR(Table1[[#This Row],[Rodents]],Table1[[#This Row],[Human]],Table1[[#This Row],[Pig]]),OR(ISNUMBER(FIND("pulmonary",C394)),ISNUMBER(FIND("lung",C394))),"NA")</f>
        <v>1</v>
      </c>
      <c r="AR394" t="b">
        <f>IF(OR(Table1[[#This Row],[Rodents]],Table1[[#This Row],[Human]],Table1[[#This Row],[Pig]]),OR(ISNUMBER(FIND("skin",C394)),ISNUMBER(FIND("dermal",C394))),"NA")</f>
        <v>0</v>
      </c>
      <c r="AS394" t="b">
        <f>IF(OR(Table1[[#This Row],[Rodents]],Table1[[#This Row],[Human]],Table1[[#This Row],[Pig]]),OR(ISNUMBER(FIND("liver",C394)),ISNUMBER(FIND("hepat",C394))),"NA")</f>
        <v>0</v>
      </c>
      <c r="AT394" t="b">
        <f>IF(OR(Table1[[#This Row],[Rodents]],Table1[[#This Row],[Human]],Table1[[#This Row],[Pig]]),OR(ISNUMBER(FIND("kidney",C394)),ISNUMBER(FIND("neph",C394))),"NA")</f>
        <v>0</v>
      </c>
      <c r="AU394" t="b">
        <f>IF(OR(Table1[[#This Row],[Rodents]],Table1[[#This Row],[Human]],Table1[[#This Row],[Pig]]),OR(ISNUMBER(FIND("brain",C394)),ISNUMBER(FIND("neur",C394)),ISNUMBER(FIND("nerv",C394))),"NA")</f>
        <v>0</v>
      </c>
      <c r="AV394" t="b">
        <f>IF(OR(Table1[[#This Row],[Rodents]],Table1[[#This Row],[Human]],Table1[[#This Row],[Pig]]),OR(ISNUMBER(FIND("heart",C394)),ISNUMBER(FIND("cardi",C394))),"NA")</f>
        <v>0</v>
      </c>
      <c r="AW394" t="b">
        <f>IF(OR(Table1[[#This Row],[Rodents]],Table1[[#This Row],[Human]],Table1[[#This Row],[Pig]]),OR(ISNUMBER(FIND("gastro",C394)),ISNUMBER(FIND("intesti",C394)),ISNUMBER(FIND("stomach",C394))),"NA")</f>
        <v>0</v>
      </c>
      <c r="AX394" t="b">
        <f>IF(OR(Table1[[#This Row],[Rodents]],Table1[[#This Row],[Human]],Table1[[#This Row],[Pig]]),NOT(OR(AQ394,AR394,AS394,AT394,AU394,AV394,AW394)),"NA")</f>
        <v>0</v>
      </c>
      <c r="AY394" t="b">
        <f>OR(ISNUMBER(FIND("SWCNT",C394)),ISNUMBER(FIND("SWNT",C394)),ISNUMBER(FIND("single-wall",C394)),ISNUMBER(FIND("single wall",C394)),ISNUMBER(FIND("Single wall",C394)),ISNUMBER(FIND("Single-wall",C394)),ISNUMBER(FIND("SWCNT",B394)),ISNUMBER(FIND("SWNT",B394)),ISNUMBER(FIND("single-wall",B394)),ISNUMBER(FIND("single wall",B394)),ISNUMBER(FIND("Single-wall",B394)),ISNUMBER(FIND("Single wall",B394)))</f>
        <v>1</v>
      </c>
      <c r="AZ394" t="b">
        <f>OR(ISNUMBER(FIND("MWCNT",C394)),ISNUMBER(FIND("MWNT",C394)),ISNUMBER(FIND("multi-wall",C394)),ISNUMBER(FIND("multi wall",C394)),ISNUMBER(FIND("multiwall",C394)),ISNUMBER(FIND("Multi-wall",C394)),ISNUMBER(FIND("Multi wall",C394)),ISNUMBER(FIND("Multiwall",C394)),ISNUMBER(FIND("MWCNT",B394)),ISNUMBER(FIND("MWNT",B394)),ISNUMBER(FIND("multi-wall",B394)),ISNUMBER(FIND("multi wall",B394)),ISNUMBER(FIND("multiwall",B394)),ISNUMBER(FIND("Multi-wall",B394)),ISNUMBER(FIND("Multi wall",B394)),ISNUMBER(FIND("Multiwall",B394)),ISNUMBER(FIND("Double-wall",B394)),ISNUMBER(FIND("Double wall",B394)),ISNUMBER(FIND("Doublewall",B394)),ISNUMBER(FIND("double-wall",B394)),ISNUMBER(FIND("double wall",B394)),ISNUMBER(FIND("doublewall",B394)))</f>
        <v>0</v>
      </c>
      <c r="BA394" t="b">
        <f>AND(Table1[[#This Row],[SWCNT]],Table1[[#This Row],[MWCNT]])</f>
        <v>0</v>
      </c>
      <c r="BB394" t="b">
        <f>IF(Table1[[#This Row],[SWCNT]]=TRUE,FALSE,IF(Table1[[#This Row],[MWCNT]]=TRUE,FALSE,TRUE))</f>
        <v>0</v>
      </c>
      <c r="BC394" s="18"/>
    </row>
    <row r="395" spans="1:55" ht="259">
      <c r="A395" t="s">
        <v>4361</v>
      </c>
      <c r="B395" s="2" t="s">
        <v>4363</v>
      </c>
      <c r="C395" s="16" t="s">
        <v>4365</v>
      </c>
      <c r="D395" s="17" t="s">
        <v>371</v>
      </c>
      <c r="E395" s="2">
        <v>2012</v>
      </c>
      <c r="F395" t="b">
        <f>OR(ISNUMBER(FIND("cytotoxic",C395)),ISNUMBER(FIND("Cytotoxic",C395)),ISNUMBER(FIND("cellular toxicity",C395)),ISNUMBER(FIND("cell death",C395)),ISNUMBER(FIND("viable",C395)),ISNUMBER(FIND("phytotoxic",C395)),ISNUMBER(FIND("acute toxicity",C395)),ISNUMBER(FIND("MTT",C395)),ISNUMBER(FIND("survival",C395)),ISNUMBER(FIND("prolifer",C395)),ISNUMBER(FIND("apoptosis",C395)),ISNUMBER(FIND("neurotoxic",C395)),ISNUMBER(FIND("  lysis ",C395)),ISNUMBER(FIND("necrosis",C395)),ISNUMBER(FIND("cellular death",C395))*3,ISNUMBER(FIND("LDH",C395)),ISNUMBER(FIND("Acute toxicity",C395)))</f>
        <v>0</v>
      </c>
      <c r="G395" t="b">
        <f>OR(ISNUMBER(FIND("genotoxic",C395)),ISNUMBER(FIND("genotoxicity",C395)),ISNUMBER(FIND("DNA damage",C395)),ISNUMBER(FIND("DNA",C395)),ISNUMBER(FIND("RNA",C395)),ISNUMBER(FIND("mesothelioma",C395)),ISNUMBER(FIND("carcino",C395)),ISNUMBER(FIND("mutagen",C395)),ISNUMBER(FIND("genetic",C395)))</f>
        <v>1</v>
      </c>
      <c r="H395" t="b">
        <f>OR(ISNUMBER(FIND("inflammatory",C395)),ISNUMBER(FIND("inflamm",C395)))</f>
        <v>1</v>
      </c>
      <c r="I395" t="b">
        <f>OR(ISNUMBER(FIND("immune",C395)),ISNUMBER(FIND("immunological",C395)),ISNUMBER(FIND("interleuk",C395)),ISNUMBER(FIND("platelet activation",C395)),ISNUMBER(FIND("monocyte",C395)),ISNUMBER(FIND("leukocyte",C395)),ISNUMBER(FIND("cytokine",C395)),ISNUMBER(FIND("CD4",C395)),ISNUMBER(FIND("CD8",C395)),ISNUMBER(FIND("T-cell",C395)))</f>
        <v>0</v>
      </c>
      <c r="J395" t="b">
        <f>OR(ISNUMBER(FIND("reactive oxygen",C395)),ISNUMBER(FIND("ROS",C395)),ISNUMBER(FIND("free radical",C395)),ISNUMBER(FIND("oxidative stress",C395)),ISNUMBER(FIND("peroxid",C395)),ISNUMBER(FIND("oxidative",C395)),ISNUMBER(FIND("antioxid",C395)))</f>
        <v>0</v>
      </c>
      <c r="K395" t="b">
        <f>OR(ISNUMBER(FIND("autophag",C395)))</f>
        <v>0</v>
      </c>
      <c r="L395" t="b">
        <f>OR(ISNUMBER(FIND("morpholog",C395)))</f>
        <v>0</v>
      </c>
      <c r="M395" t="b">
        <f>OR(ISNUMBER(FIND("fibrosis",C395)),ISNUMBER(FIND("Fibrosis",C395)),ISNUMBER(FIND("fibrot",C395)))</f>
        <v>0</v>
      </c>
      <c r="N395" t="b">
        <f>OR(ISNUMBER(FIND("offspring",C395)),ISNUMBER(FIND("Parental",C395)),ISNUMBER(FIND("parental",C395)),ISNUMBER(FIND("germline",C395)),ISNUMBER(FIND("reproduc",C395)),ISNUMBER(FIND("embryo",C395)))</f>
        <v>0</v>
      </c>
      <c r="O395" t="b">
        <f>OR(ISNUMBER(FIND("metabol",C395)),ISNUMBER(FIND("Metabol",C395)),ISNUMBER(FIND("digest",C395)),ISNUMBER(FIND("mitochon",C395)))</f>
        <v>0</v>
      </c>
      <c r="P395" t="b">
        <f>OR(ISNUMBER(FIND("ecotox",C395)),ISNUMBER(FIND("Ecotox",B395)),ISNUMBER(FIND("ecotox",B395)),ISNUMBER(FIND("Ecotox",C395)))</f>
        <v>0</v>
      </c>
      <c r="Q395" t="b">
        <f>OR(ISNUMBER(FIND("Bioaccum",C395)),ISNUMBER(FIND("bioaccum",C395)),ISNUMBER(FIND("accum",C395)))</f>
        <v>0</v>
      </c>
      <c r="R395" t="b">
        <f>OR(ISNUMBER(FIND("Occupation",C395)),ISNUMBER(FIND("occupation",C395)),ISNUMBER(FIND("worker",C395)),ISNUMBER(FIND("workforce",C395)))</f>
        <v>0</v>
      </c>
      <c r="S395" t="b">
        <f>NOT(OR(F395,G395,H395,I395,J395,K395,L395,M395,N395,O395,P395,Q395,R395))</f>
        <v>0</v>
      </c>
      <c r="U395" t="b">
        <f>OR(Table1[[#This Row],[Inflammation]],Table1[[#This Row],[Immune]])</f>
        <v>1</v>
      </c>
      <c r="V395" t="b">
        <f>IF(OR(Table1[[#This Row],[Rodents]],Table1[[#This Row],[Human]],Table1[[#This Row],[Pig]]),OR(ISNUMBER(FIND("intratrach",C395)),ISNUMBER(FIND("nasal ",C395)),ISNUMBER(FIND("instill",C395))),"NA")</f>
        <v>0</v>
      </c>
      <c r="W395" t="b">
        <f>IF(OR(Table1[[#This Row],[Rodents]],Table1[[#This Row],[Human]],Table1[[#This Row],[Pig]]),OR(ISNUMBER(FIND("dermal",C395)),ISNUMBER(FIND("skin ",C395))),"NA")</f>
        <v>0</v>
      </c>
      <c r="X395" t="b">
        <f>IF(OR(Table1[[#This Row],[Rodents]],Table1[[#This Row],[Human]],Table1[[#This Row],[Pig]]),OR(ISNUMBER(FIND("injected",C395)),ISNUMBER(FIND("periton",C395)),ISNUMBER(FIND("intrascrot",C395))),"NA")</f>
        <v>0</v>
      </c>
      <c r="Y395" t="b">
        <f>IF(OR(Table1[[#This Row],[Rodents]],Table1[[#This Row],[Human]],Table1[[#This Row],[Pig]]),NOT(OR(Table1[[#This Row],[Inhaled/Intratracheal/intranasal]],Table1[[#This Row],[Dermal]],Table1[[#This Row],[Injected]])),"NA")</f>
        <v>1</v>
      </c>
      <c r="AA395" t="b">
        <f>OR(ISNUMBER(FIND("fish ",C395)),ISNUMBER(FIND("Fish ",C395)),ISNUMBER(FIND("aquatic",C395)),ISNUMBER(FIND("daphnids",C395)),ISNUMBER(FIND("Carcinus maenas",C395)),ISNUMBER(FIND("Daphnia",C395)),ISNUMBER(FIND("Ruditapes philippinarum",C395)),ISNUMBER(FIND("daphnia",C395)),ISNUMBER(FIND("marine",C395)),ISNUMBER(FIND("mussel",C395)),ISNUMBER(FIND("algae",C395)),ISNUMBER(FIND("Donax faba",C395)),ISNUMBER(FIND("estuarine",C395)),ISNUMBER(FIND("snail",C395)),ISNUMBER(FIND("Prorocentrum donghaiense",C395)) )</f>
        <v>0</v>
      </c>
      <c r="AB395" t="b">
        <f>OR(ISNUMBER(FIND(" rat ",C395)),ISNUMBER(FIND(" rats ",C395)),ISNUMBER(FIND(" Rats ",C395)),ISNUMBER(FIND(" Rat ",C395)),ISNUMBER(FIND(" rat.",C395)),ISNUMBER(FIND(" rats.",C395)),ISNUMBER(FIND("mouse",C395)),ISNUMBER(FIND("mice",C395)), ISNUMBER(FIND(" Mice",C395)))</f>
        <v>1</v>
      </c>
      <c r="AC395" t="b">
        <f>OR(ISNUMBER(FIND(" cell ",C395)),ISNUMBER(FIND("fibroblast",C395)),ISNUMBER(FIND("macrophage",C395)),ISNUMBER(FIND("epithelial",C395)),ISNUMBER(FIND("endothelial",C395)),ISNUMBER(FIND("neuron",C395)),ISNUMBER(FIND(" cells ",C395)),ISNUMBER(FIND("RBC",C395)),ISNUMBER(FIND("mitochond",C395)),ISNUMBER(FIND("adipocyte",C395)),ISNUMBER(FIND("osteo",C395)),ISNUMBER(FIND("keratin",C395)),ISNUMBER(FIND(" cell's ",C395)),ISNUMBER(FIND("eukary",C395)),ISNUMBER(FIND("sperm",C395)))</f>
        <v>1</v>
      </c>
      <c r="AD395" t="b">
        <f>OR(ISNUMBER(FIND("human",B395)),ISNUMBER(FIND("workers",B395)),ISNUMBER(FIND("workforces",B395)),ISNUMBER(FIND("occupational",B395)),ISNUMBER(FIND("Case report",B395)),ISNUMBER(FIND("Workplaces",B395)),ISNUMBER(FIND("worker",B395)))</f>
        <v>0</v>
      </c>
      <c r="AE395" t="b">
        <f>OR(ISNUMBER(FIND(" plant ",C395)),ISNUMBER(FIND("Plant ",C395)),ISNUMBER(FIND("tomato",C395)),ISNUMBER(FIND("plants",C395)),ISNUMBER(FIND("Plants",C395)),ISNUMBER(FIND("algae",C395)),ISNUMBER(FIND("lettuce",C395)),ISNUMBER(FIND("green gram sprouts ",C395)),ISNUMBER(FIND("Cucurbita pepo",C395)),ISNUMBER(FIND("bean ",C395)),ISNUMBER(FIND("chloroplast",C395)),ISNUMBER(FIND("chlorophyll",C395)),ISNUMBER(FIND("seedling",C395)),ISNUMBER(FIND("canola",C395)),ISNUMBER(FIND("shoot",C395)),ISNUMBER(FIND("photosynthes",C395)),ISNUMBER(FIND(" leaves ",C395)),,ISNUMBER(FIND("agriculture",C395)),ISNUMBER(FIND(" crops ",C395)))</f>
        <v>0</v>
      </c>
      <c r="AF395" t="b">
        <f>OR(ISNUMBER(FIND("bacteria",C395)),ISNUMBER(FIND("Bacteria",C395)),ISNUMBER(FIND("Bacterium",C395)),ISNUMBER(FIND("bacterium",C395)),ISNUMBER(FIND(" coli ",C395)))</f>
        <v>0</v>
      </c>
      <c r="AG395" t="b">
        <f>OR(ISNUMBER(FIND("fungi",C395)),ISNUMBER(FIND("Fungi",C395)),ISNUMBER(FIND("fungus",C395)),ISNUMBER(FIND("Fungus",C395)),ISNUMBER(FIND("mushroom",C395)),ISNUMBER(FIND("Mushroom",C395)),ISNUMBER(FIND(" mold ",C395)))</f>
        <v>0</v>
      </c>
      <c r="AH395" t="b">
        <f>OR(ISNUMBER(FIND("Pig ",C395)),ISNUMBER(FIND("pig ",C395)),ISNUMBER(FIND("Pigs ",C395)),ISNUMBER(FIND("pigs ",C395)))</f>
        <v>0</v>
      </c>
      <c r="AI395" t="b">
        <f>OR(ISNUMBER(FIND(" C. elegans",C395)),ISNUMBER(FIND("Caenorhabditis elegans",C395)),ISNUMBER(FIND("earthworms",C395)),ISNUMBER(FIND(" Ficopomatus enigmaticus",C395)),ISNUMBER(FIND("larva",C395)),ISNUMBER(FIND("Lumbriculus variegatus",C395)),ISNUMBER(FIND("nematode",C395)))</f>
        <v>0</v>
      </c>
      <c r="AJ395" t="b">
        <f>NOT(OR(AA395,AB395,AC395,AD395,AE395,AF395,AG395,AH395,AI395))</f>
        <v>0</v>
      </c>
      <c r="AL395" t="b">
        <f>OR(AA395,AB395,AD395,AE395,AF395,AG395,AH395,AI395)</f>
        <v>1</v>
      </c>
      <c r="AM395" t="b">
        <f>IF(Table1[[#This Row],[In vivo?]],IF(Table1[[#This Row],[Cell]],FALSE,TRUE),FALSE)</f>
        <v>0</v>
      </c>
      <c r="AN395" t="b">
        <f>AND(AC395,AL395)</f>
        <v>1</v>
      </c>
      <c r="AO395" t="b">
        <f>IF(Table1[[#This Row],[Cell]],IF(Table1[[#This Row],[In vivo?]],FALSE,TRUE),FALSE)</f>
        <v>0</v>
      </c>
      <c r="AP395" t="b">
        <f>NOT(OR(Table1[[#This Row],[In vivo?]],Table1[[#This Row],[Only in Cell]]))</f>
        <v>0</v>
      </c>
      <c r="AQ395" t="b">
        <f>IF(OR(Table1[[#This Row],[Rodents]],Table1[[#This Row],[Human]],Table1[[#This Row],[Pig]]),OR(ISNUMBER(FIND("pulmonary",C395)),ISNUMBER(FIND("lung",C395))),"NA")</f>
        <v>0</v>
      </c>
      <c r="AR395" t="b">
        <f>IF(OR(Table1[[#This Row],[Rodents]],Table1[[#This Row],[Human]],Table1[[#This Row],[Pig]]),OR(ISNUMBER(FIND("skin",C395)),ISNUMBER(FIND("dermal",C395))),"NA")</f>
        <v>0</v>
      </c>
      <c r="AS395" t="b">
        <f>IF(OR(Table1[[#This Row],[Rodents]],Table1[[#This Row],[Human]],Table1[[#This Row],[Pig]]),OR(ISNUMBER(FIND("liver",C395)),ISNUMBER(FIND("hepat",C395))),"NA")</f>
        <v>1</v>
      </c>
      <c r="AT395" t="b">
        <f>IF(OR(Table1[[#This Row],[Rodents]],Table1[[#This Row],[Human]],Table1[[#This Row],[Pig]]),OR(ISNUMBER(FIND("kidney",C395)),ISNUMBER(FIND("neph",C395))),"NA")</f>
        <v>1</v>
      </c>
      <c r="AU395" t="b">
        <f>IF(OR(Table1[[#This Row],[Rodents]],Table1[[#This Row],[Human]],Table1[[#This Row],[Pig]]),OR(ISNUMBER(FIND("brain",C395)),ISNUMBER(FIND("neur",C395)),ISNUMBER(FIND("nerv",C395))),"NA")</f>
        <v>0</v>
      </c>
      <c r="AV395" t="b">
        <f>IF(OR(Table1[[#This Row],[Rodents]],Table1[[#This Row],[Human]],Table1[[#This Row],[Pig]]),OR(ISNUMBER(FIND("heart",C395)),ISNUMBER(FIND("cardi",C395))),"NA")</f>
        <v>1</v>
      </c>
      <c r="AW395" t="b">
        <f>IF(OR(Table1[[#This Row],[Rodents]],Table1[[#This Row],[Human]],Table1[[#This Row],[Pig]]),OR(ISNUMBER(FIND("gastro",C395)),ISNUMBER(FIND("intesti",C395)),ISNUMBER(FIND("stomach",C395))),"NA")</f>
        <v>0</v>
      </c>
      <c r="AX395" t="b">
        <f>IF(OR(Table1[[#This Row],[Rodents]],Table1[[#This Row],[Human]],Table1[[#This Row],[Pig]]),NOT(OR(AQ395,AR395,AS395,AT395,AU395,AV395,AW395)),"NA")</f>
        <v>0</v>
      </c>
      <c r="AY395" t="b">
        <f>OR(ISNUMBER(FIND("SWCNT",C395)),ISNUMBER(FIND("SWNT",C395)),ISNUMBER(FIND("single-wall",C395)),ISNUMBER(FIND("single wall",C395)),ISNUMBER(FIND("Single wall",C395)),ISNUMBER(FIND("Single-wall",C395)),ISNUMBER(FIND("SWCNT",B395)),ISNUMBER(FIND("SWNT",B395)),ISNUMBER(FIND("single-wall",B395)),ISNUMBER(FIND("single wall",B395)),ISNUMBER(FIND("Single-wall",B395)),ISNUMBER(FIND("Single wall",B395)))</f>
        <v>0</v>
      </c>
      <c r="AZ395" t="b">
        <f>OR(ISNUMBER(FIND("MWCNT",C395)),ISNUMBER(FIND("MWNT",C395)),ISNUMBER(FIND("multi-wall",C395)),ISNUMBER(FIND("multi wall",C395)),ISNUMBER(FIND("multiwall",C395)),ISNUMBER(FIND("Multi-wall",C395)),ISNUMBER(FIND("Multi wall",C395)),ISNUMBER(FIND("Multiwall",C395)),ISNUMBER(FIND("MWCNT",B395)),ISNUMBER(FIND("MWNT",B395)),ISNUMBER(FIND("multi-wall",B395)),ISNUMBER(FIND("multi wall",B395)),ISNUMBER(FIND("multiwall",B395)),ISNUMBER(FIND("Multi-wall",B395)),ISNUMBER(FIND("Multi wall",B395)),ISNUMBER(FIND("Multiwall",B395)),ISNUMBER(FIND("Double-wall",B395)),ISNUMBER(FIND("Double wall",B395)),ISNUMBER(FIND("Doublewall",B395)),ISNUMBER(FIND("double-wall",B395)),ISNUMBER(FIND("double wall",B395)),ISNUMBER(FIND("doublewall",B395)))</f>
        <v>1</v>
      </c>
      <c r="BA395" t="b">
        <f>AND(Table1[[#This Row],[SWCNT]],Table1[[#This Row],[MWCNT]])</f>
        <v>0</v>
      </c>
      <c r="BB395" t="b">
        <f>IF(Table1[[#This Row],[SWCNT]]=TRUE,FALSE,IF(Table1[[#This Row],[MWCNT]]=TRUE,FALSE,TRUE))</f>
        <v>0</v>
      </c>
      <c r="BC395" s="18"/>
    </row>
    <row r="396" spans="1:55" ht="370">
      <c r="A396" t="s">
        <v>4366</v>
      </c>
      <c r="B396" s="2" t="s">
        <v>4367</v>
      </c>
      <c r="C396" s="16" t="s">
        <v>4368</v>
      </c>
      <c r="D396" s="17" t="s">
        <v>181</v>
      </c>
      <c r="E396" s="2">
        <v>2012</v>
      </c>
      <c r="F396" t="b">
        <f>OR(ISNUMBER(FIND("cytotoxic",C396)),ISNUMBER(FIND("Cytotoxic",C396)),ISNUMBER(FIND("cellular toxicity",C396)),ISNUMBER(FIND("cell death",C396)),ISNUMBER(FIND("viable",C396)),ISNUMBER(FIND("phytotoxic",C396)),ISNUMBER(FIND("acute toxicity",C396)),ISNUMBER(FIND("MTT",C396)),ISNUMBER(FIND("survival",C396)),ISNUMBER(FIND("prolifer",C396)),ISNUMBER(FIND("apoptosis",C396)),ISNUMBER(FIND("neurotoxic",C396)),ISNUMBER(FIND("  lysis ",C396)),ISNUMBER(FIND("necrosis",C396)),ISNUMBER(FIND("cellular death",C396))*3,ISNUMBER(FIND("LDH",C396)),ISNUMBER(FIND("Acute toxicity",C396)))</f>
        <v>0</v>
      </c>
      <c r="G396" t="b">
        <f>OR(ISNUMBER(FIND("genotoxic",C396)),ISNUMBER(FIND("genotoxicity",C396)),ISNUMBER(FIND("DNA damage",C396)),ISNUMBER(FIND("DNA",C396)),ISNUMBER(FIND("RNA",C396)),ISNUMBER(FIND("mesothelioma",C396)),ISNUMBER(FIND("carcino",C396)),ISNUMBER(FIND("mutagen",C396)),ISNUMBER(FIND("genetic",C396)))</f>
        <v>0</v>
      </c>
      <c r="H396" t="b">
        <f>OR(ISNUMBER(FIND("inflammatory",C396)),ISNUMBER(FIND("inflamm",C396)))</f>
        <v>1</v>
      </c>
      <c r="I396" t="b">
        <f>OR(ISNUMBER(FIND("immune",C396)),ISNUMBER(FIND("immunological",C396)),ISNUMBER(FIND("interleuk",C396)),ISNUMBER(FIND("platelet activation",C396)),ISNUMBER(FIND("monocyte",C396)),ISNUMBER(FIND("leukocyte",C396)),ISNUMBER(FIND("cytokine",C396)),ISNUMBER(FIND("CD4",C396)),ISNUMBER(FIND("CD8",C396)),ISNUMBER(FIND("T-cell",C396)))</f>
        <v>1</v>
      </c>
      <c r="J396" t="b">
        <f>OR(ISNUMBER(FIND("reactive oxygen",C396)),ISNUMBER(FIND("ROS",C396)),ISNUMBER(FIND("free radical",C396)),ISNUMBER(FIND("oxidative stress",C396)),ISNUMBER(FIND("peroxid",C396)),ISNUMBER(FIND("oxidative",C396)),ISNUMBER(FIND("antioxid",C396)))</f>
        <v>0</v>
      </c>
      <c r="K396" t="b">
        <f>OR(ISNUMBER(FIND("autophag",C396)))</f>
        <v>0</v>
      </c>
      <c r="L396" t="b">
        <f>OR(ISNUMBER(FIND("morpholog",C396)))</f>
        <v>0</v>
      </c>
      <c r="M396" t="b">
        <f>OR(ISNUMBER(FIND("fibrosis",C396)),ISNUMBER(FIND("Fibrosis",C396)),ISNUMBER(FIND("fibrot",C396)))</f>
        <v>0</v>
      </c>
      <c r="N396" t="b">
        <f>OR(ISNUMBER(FIND("offspring",C396)),ISNUMBER(FIND("Parental",C396)),ISNUMBER(FIND("parental",C396)),ISNUMBER(FIND("germline",C396)),ISNUMBER(FIND("reproduc",C396)),ISNUMBER(FIND("embryo",C396)))</f>
        <v>0</v>
      </c>
      <c r="O396" t="b">
        <f>OR(ISNUMBER(FIND("metabol",C396)),ISNUMBER(FIND("Metabol",C396)),ISNUMBER(FIND("digest",C396)),ISNUMBER(FIND("mitochon",C396)))</f>
        <v>0</v>
      </c>
      <c r="P396" t="b">
        <f>OR(ISNUMBER(FIND("ecotox",C396)),ISNUMBER(FIND("Ecotox",B396)),ISNUMBER(FIND("ecotox",B396)),ISNUMBER(FIND("Ecotox",C396)))</f>
        <v>0</v>
      </c>
      <c r="Q396" t="b">
        <f>OR(ISNUMBER(FIND("Bioaccum",C396)),ISNUMBER(FIND("bioaccum",C396)),ISNUMBER(FIND("accum",C396)))</f>
        <v>0</v>
      </c>
      <c r="R396" t="b">
        <f>OR(ISNUMBER(FIND("Occupation",C396)),ISNUMBER(FIND("occupation",C396)),ISNUMBER(FIND("worker",C396)),ISNUMBER(FIND("workforce",C396)))</f>
        <v>0</v>
      </c>
      <c r="S396" t="b">
        <f>NOT(OR(F396,G396,H396,I396,J396,K396,L396,M396,N396,O396,P396,Q396,R396))</f>
        <v>0</v>
      </c>
      <c r="U396" t="b">
        <f>OR(Table1[[#This Row],[Inflammation]],Table1[[#This Row],[Immune]])</f>
        <v>1</v>
      </c>
      <c r="V396" t="b">
        <f>IF(OR(Table1[[#This Row],[Rodents]],Table1[[#This Row],[Human]],Table1[[#This Row],[Pig]]),OR(ISNUMBER(FIND("intratrach",C396)),ISNUMBER(FIND("nasal ",C396)),ISNUMBER(FIND("instill",C396))),"NA")</f>
        <v>0</v>
      </c>
      <c r="W396" t="b">
        <f>IF(OR(Table1[[#This Row],[Rodents]],Table1[[#This Row],[Human]],Table1[[#This Row],[Pig]]),OR(ISNUMBER(FIND("dermal",C396)),ISNUMBER(FIND("skin ",C396))),"NA")</f>
        <v>0</v>
      </c>
      <c r="X396" t="b">
        <f>IF(OR(Table1[[#This Row],[Rodents]],Table1[[#This Row],[Human]],Table1[[#This Row],[Pig]]),OR(ISNUMBER(FIND("injected",C396)),ISNUMBER(FIND("periton",C396)),ISNUMBER(FIND("intrascrot",C396))),"NA")</f>
        <v>0</v>
      </c>
      <c r="Y396" t="b">
        <f>IF(OR(Table1[[#This Row],[Rodents]],Table1[[#This Row],[Human]],Table1[[#This Row],[Pig]]),NOT(OR(Table1[[#This Row],[Inhaled/Intratracheal/intranasal]],Table1[[#This Row],[Dermal]],Table1[[#This Row],[Injected]])),"NA")</f>
        <v>1</v>
      </c>
      <c r="AA396" t="b">
        <f>OR(ISNUMBER(FIND("fish ",C396)),ISNUMBER(FIND("Fish ",C396)),ISNUMBER(FIND("aquatic",C396)),ISNUMBER(FIND("daphnids",C396)),ISNUMBER(FIND("Carcinus maenas",C396)),ISNUMBER(FIND("Daphnia",C396)),ISNUMBER(FIND("Ruditapes philippinarum",C396)),ISNUMBER(FIND("daphnia",C396)),ISNUMBER(FIND("marine",C396)),ISNUMBER(FIND("mussel",C396)),ISNUMBER(FIND("algae",C396)),ISNUMBER(FIND("Donax faba",C396)),ISNUMBER(FIND("estuarine",C396)),ISNUMBER(FIND("snail",C396)),ISNUMBER(FIND("Prorocentrum donghaiense",C396)) )</f>
        <v>0</v>
      </c>
      <c r="AB396" t="b">
        <f>OR(ISNUMBER(FIND(" rat ",C396)),ISNUMBER(FIND(" rats ",C396)),ISNUMBER(FIND(" Rats ",C396)),ISNUMBER(FIND(" Rat ",C396)),ISNUMBER(FIND(" rat.",C396)),ISNUMBER(FIND(" rats.",C396)),ISNUMBER(FIND("mouse",C396)),ISNUMBER(FIND("mice",C396)), ISNUMBER(FIND(" Mice",C396)))</f>
        <v>1</v>
      </c>
      <c r="AC396" t="b">
        <f>OR(ISNUMBER(FIND(" cell ",C396)),ISNUMBER(FIND("fibroblast",C396)),ISNUMBER(FIND("macrophage",C396)),ISNUMBER(FIND("epithelial",C396)),ISNUMBER(FIND("endothelial",C396)),ISNUMBER(FIND("neuron",C396)),ISNUMBER(FIND(" cells ",C396)),ISNUMBER(FIND("RBC",C396)),ISNUMBER(FIND("mitochond",C396)),ISNUMBER(FIND("adipocyte",C396)),ISNUMBER(FIND("osteo",C396)),ISNUMBER(FIND("keratin",C396)),ISNUMBER(FIND(" cell's ",C396)),ISNUMBER(FIND("eukary",C396)),ISNUMBER(FIND("sperm",C396)))</f>
        <v>1</v>
      </c>
      <c r="AD396" t="b">
        <f>OR(ISNUMBER(FIND("human",B396)),ISNUMBER(FIND("workers",B396)),ISNUMBER(FIND("workforces",B396)),ISNUMBER(FIND("occupational",B396)),ISNUMBER(FIND("Case report",B396)),ISNUMBER(FIND("Workplaces",B396)),ISNUMBER(FIND("worker",B396)))</f>
        <v>0</v>
      </c>
      <c r="AE396" t="b">
        <f>OR(ISNUMBER(FIND(" plant ",C396)),ISNUMBER(FIND("Plant ",C396)),ISNUMBER(FIND("tomato",C396)),ISNUMBER(FIND("plants",C396)),ISNUMBER(FIND("Plants",C396)),ISNUMBER(FIND("algae",C396)),ISNUMBER(FIND("lettuce",C396)),ISNUMBER(FIND("green gram sprouts ",C396)),ISNUMBER(FIND("Cucurbita pepo",C396)),ISNUMBER(FIND("bean ",C396)),ISNUMBER(FIND("chloroplast",C396)),ISNUMBER(FIND("chlorophyll",C396)),ISNUMBER(FIND("seedling",C396)),ISNUMBER(FIND("canola",C396)),ISNUMBER(FIND("shoot",C396)),ISNUMBER(FIND("photosynthes",C396)),ISNUMBER(FIND(" leaves ",C396)),,ISNUMBER(FIND("agriculture",C396)),ISNUMBER(FIND(" crops ",C396)))</f>
        <v>0</v>
      </c>
      <c r="AF396" t="b">
        <f>OR(ISNUMBER(FIND("bacteria",C396)),ISNUMBER(FIND("Bacteria",C396)),ISNUMBER(FIND("Bacterium",C396)),ISNUMBER(FIND("bacterium",C396)),ISNUMBER(FIND(" coli ",C396)))</f>
        <v>0</v>
      </c>
      <c r="AG396" t="b">
        <f>OR(ISNUMBER(FIND("fungi",C396)),ISNUMBER(FIND("Fungi",C396)),ISNUMBER(FIND("fungus",C396)),ISNUMBER(FIND("Fungus",C396)),ISNUMBER(FIND("mushroom",C396)),ISNUMBER(FIND("Mushroom",C396)),ISNUMBER(FIND(" mold ",C396)))</f>
        <v>0</v>
      </c>
      <c r="AH396" t="b">
        <f>OR(ISNUMBER(FIND("Pig ",C396)),ISNUMBER(FIND("pig ",C396)),ISNUMBER(FIND("Pigs ",C396)),ISNUMBER(FIND("pigs ",C396)))</f>
        <v>0</v>
      </c>
      <c r="AI396" t="b">
        <f>OR(ISNUMBER(FIND(" C. elegans",C396)),ISNUMBER(FIND("Caenorhabditis elegans",C396)),ISNUMBER(FIND("earthworms",C396)),ISNUMBER(FIND(" Ficopomatus enigmaticus",C396)),ISNUMBER(FIND("larva",C396)),ISNUMBER(FIND("Lumbriculus variegatus",C396)),ISNUMBER(FIND("nematode",C396)))</f>
        <v>0</v>
      </c>
      <c r="AJ396" t="b">
        <f>NOT(OR(AA396,AB396,AC396,AD396,AE396,AF396,AG396,AH396,AI396))</f>
        <v>0</v>
      </c>
      <c r="AL396" t="b">
        <f>OR(AA396,AB396,AD396,AE396,AF396,AG396,AH396,AI396)</f>
        <v>1</v>
      </c>
      <c r="AM396" t="b">
        <f>IF(Table1[[#This Row],[In vivo?]],IF(Table1[[#This Row],[Cell]],FALSE,TRUE),FALSE)</f>
        <v>0</v>
      </c>
      <c r="AN396" t="b">
        <f>AND(AC396,AL396)</f>
        <v>1</v>
      </c>
      <c r="AO396" t="b">
        <f>IF(Table1[[#This Row],[Cell]],IF(Table1[[#This Row],[In vivo?]],FALSE,TRUE),FALSE)</f>
        <v>0</v>
      </c>
      <c r="AP396" t="b">
        <f>NOT(OR(Table1[[#This Row],[In vivo?]],Table1[[#This Row],[Only in Cell]]))</f>
        <v>0</v>
      </c>
      <c r="AQ396" t="b">
        <f>IF(OR(Table1[[#This Row],[Rodents]],Table1[[#This Row],[Human]],Table1[[#This Row],[Pig]]),OR(ISNUMBER(FIND("pulmonary",C396)),ISNUMBER(FIND("lung",C396))),"NA")</f>
        <v>1</v>
      </c>
      <c r="AR396" t="b">
        <f>IF(OR(Table1[[#This Row],[Rodents]],Table1[[#This Row],[Human]],Table1[[#This Row],[Pig]]),OR(ISNUMBER(FIND("skin",C396)),ISNUMBER(FIND("dermal",C396))),"NA")</f>
        <v>0</v>
      </c>
      <c r="AS396" t="b">
        <f>IF(OR(Table1[[#This Row],[Rodents]],Table1[[#This Row],[Human]],Table1[[#This Row],[Pig]]),OR(ISNUMBER(FIND("liver",C396)),ISNUMBER(FIND("hepat",C396))),"NA")</f>
        <v>0</v>
      </c>
      <c r="AT396" t="b">
        <f>IF(OR(Table1[[#This Row],[Rodents]],Table1[[#This Row],[Human]],Table1[[#This Row],[Pig]]),OR(ISNUMBER(FIND("kidney",C396)),ISNUMBER(FIND("neph",C396))),"NA")</f>
        <v>0</v>
      </c>
      <c r="AU396" t="b">
        <f>IF(OR(Table1[[#This Row],[Rodents]],Table1[[#This Row],[Human]],Table1[[#This Row],[Pig]]),OR(ISNUMBER(FIND("brain",C396)),ISNUMBER(FIND("neur",C396)),ISNUMBER(FIND("nerv",C396))),"NA")</f>
        <v>0</v>
      </c>
      <c r="AV396" t="b">
        <f>IF(OR(Table1[[#This Row],[Rodents]],Table1[[#This Row],[Human]],Table1[[#This Row],[Pig]]),OR(ISNUMBER(FIND("heart",C396)),ISNUMBER(FIND("cardi",C396))),"NA")</f>
        <v>1</v>
      </c>
      <c r="AW396" t="b">
        <f>IF(OR(Table1[[#This Row],[Rodents]],Table1[[#This Row],[Human]],Table1[[#This Row],[Pig]]),OR(ISNUMBER(FIND("gastro",C396)),ISNUMBER(FIND("intesti",C396)),ISNUMBER(FIND("stomach",C396))),"NA")</f>
        <v>0</v>
      </c>
      <c r="AX396" t="b">
        <f>IF(OR(Table1[[#This Row],[Rodents]],Table1[[#This Row],[Human]],Table1[[#This Row],[Pig]]),NOT(OR(AQ396,AR396,AS396,AT396,AU396,AV396,AW396)),"NA")</f>
        <v>0</v>
      </c>
      <c r="AY396" t="b">
        <f>OR(ISNUMBER(FIND("SWCNT",C396)),ISNUMBER(FIND("SWNT",C396)),ISNUMBER(FIND("single-wall",C396)),ISNUMBER(FIND("single wall",C396)),ISNUMBER(FIND("Single wall",C396)),ISNUMBER(FIND("Single-wall",C396)),ISNUMBER(FIND("SWCNT",B396)),ISNUMBER(FIND("SWNT",B396)),ISNUMBER(FIND("single-wall",B396)),ISNUMBER(FIND("single wall",B396)),ISNUMBER(FIND("Single-wall",B396)),ISNUMBER(FIND("Single wall",B396)))</f>
        <v>0</v>
      </c>
      <c r="AZ396" t="b">
        <f>OR(ISNUMBER(FIND("MWCNT",C396)),ISNUMBER(FIND("MWNT",C396)),ISNUMBER(FIND("multi-wall",C396)),ISNUMBER(FIND("multi wall",C396)),ISNUMBER(FIND("multiwall",C396)),ISNUMBER(FIND("Multi-wall",C396)),ISNUMBER(FIND("Multi wall",C396)),ISNUMBER(FIND("Multiwall",C396)),ISNUMBER(FIND("MWCNT",B396)),ISNUMBER(FIND("MWNT",B396)),ISNUMBER(FIND("multi-wall",B396)),ISNUMBER(FIND("multi wall",B396)),ISNUMBER(FIND("multiwall",B396)),ISNUMBER(FIND("Multi-wall",B396)),ISNUMBER(FIND("Multi wall",B396)),ISNUMBER(FIND("Multiwall",B396)),ISNUMBER(FIND("Double-wall",B396)),ISNUMBER(FIND("Double wall",B396)),ISNUMBER(FIND("Doublewall",B396)),ISNUMBER(FIND("double-wall",B396)),ISNUMBER(FIND("double wall",B396)),ISNUMBER(FIND("doublewall",B396)))</f>
        <v>1</v>
      </c>
      <c r="BA396" t="b">
        <f>AND(Table1[[#This Row],[SWCNT]],Table1[[#This Row],[MWCNT]])</f>
        <v>0</v>
      </c>
      <c r="BB396" t="b">
        <f>IF(Table1[[#This Row],[SWCNT]]=TRUE,FALSE,IF(Table1[[#This Row],[MWCNT]]=TRUE,FALSE,TRUE))</f>
        <v>0</v>
      </c>
      <c r="BC396" s="18"/>
    </row>
    <row r="397" spans="1:55" ht="277.5">
      <c r="A397" t="s">
        <v>4378</v>
      </c>
      <c r="B397" s="2" t="s">
        <v>4380</v>
      </c>
      <c r="C397" s="16" t="s">
        <v>4382</v>
      </c>
      <c r="D397" s="17" t="s">
        <v>271</v>
      </c>
      <c r="E397" s="2">
        <v>2012</v>
      </c>
      <c r="F397" t="b">
        <f>OR(ISNUMBER(FIND("cytotoxic",C397)),ISNUMBER(FIND("Cytotoxic",C397)),ISNUMBER(FIND("cellular toxicity",C397)),ISNUMBER(FIND("cell death",C397)),ISNUMBER(FIND("viable",C397)),ISNUMBER(FIND("phytotoxic",C397)),ISNUMBER(FIND("acute toxicity",C397)),ISNUMBER(FIND("MTT",C397)),ISNUMBER(FIND("survival",C397)),ISNUMBER(FIND("prolifer",C397)),ISNUMBER(FIND("apoptosis",C397)),ISNUMBER(FIND("neurotoxic",C397)),ISNUMBER(FIND("  lysis ",C397)),ISNUMBER(FIND("necrosis",C397)),ISNUMBER(FIND("cellular death",C397))*3,ISNUMBER(FIND("LDH",C397)),ISNUMBER(FIND("Acute toxicity",C397)))</f>
        <v>0</v>
      </c>
      <c r="G397" t="b">
        <f>OR(ISNUMBER(FIND("genotoxic",C397)),ISNUMBER(FIND("genotoxicity",C397)),ISNUMBER(FIND("DNA damage",C397)),ISNUMBER(FIND("DNA",C397)),ISNUMBER(FIND("RNA",C397)),ISNUMBER(FIND("mesothelioma",C397)),ISNUMBER(FIND("carcino",C397)),ISNUMBER(FIND("mutagen",C397)),ISNUMBER(FIND("genetic",C397)))</f>
        <v>0</v>
      </c>
      <c r="H397" t="b">
        <f>OR(ISNUMBER(FIND("inflammatory",C397)),ISNUMBER(FIND("inflamm",C397)))</f>
        <v>1</v>
      </c>
      <c r="I397" t="b">
        <f>OR(ISNUMBER(FIND("immune",C397)),ISNUMBER(FIND("immunological",C397)),ISNUMBER(FIND("interleuk",C397)),ISNUMBER(FIND("platelet activation",C397)),ISNUMBER(FIND("monocyte",C397)),ISNUMBER(FIND("leukocyte",C397)),ISNUMBER(FIND("cytokine",C397)),ISNUMBER(FIND("CD4",C397)),ISNUMBER(FIND("CD8",C397)),ISNUMBER(FIND("T-cell",C397)))</f>
        <v>0</v>
      </c>
      <c r="J397" t="b">
        <f>OR(ISNUMBER(FIND("reactive oxygen",C397)),ISNUMBER(FIND("ROS",C397)),ISNUMBER(FIND("free radical",C397)),ISNUMBER(FIND("oxidative stress",C397)),ISNUMBER(FIND("peroxid",C397)),ISNUMBER(FIND("oxidative",C397)),ISNUMBER(FIND("antioxid",C397)))</f>
        <v>1</v>
      </c>
      <c r="K397" t="b">
        <f>OR(ISNUMBER(FIND("autophag",C397)))</f>
        <v>0</v>
      </c>
      <c r="L397" t="b">
        <f>OR(ISNUMBER(FIND("morpholog",C397)))</f>
        <v>0</v>
      </c>
      <c r="M397" t="b">
        <f>OR(ISNUMBER(FIND("fibrosis",C397)),ISNUMBER(FIND("Fibrosis",C397)),ISNUMBER(FIND("fibrot",C397)))</f>
        <v>0</v>
      </c>
      <c r="N397" t="b">
        <f>OR(ISNUMBER(FIND("offspring",C397)),ISNUMBER(FIND("Parental",C397)),ISNUMBER(FIND("parental",C397)),ISNUMBER(FIND("germline",C397)),ISNUMBER(FIND("reproduc",C397)),ISNUMBER(FIND("embryo",C397)))</f>
        <v>0</v>
      </c>
      <c r="O397" t="b">
        <f>OR(ISNUMBER(FIND("metabol",C397)),ISNUMBER(FIND("Metabol",C397)),ISNUMBER(FIND("digest",C397)),ISNUMBER(FIND("mitochon",C397)))</f>
        <v>0</v>
      </c>
      <c r="P397" t="b">
        <f>OR(ISNUMBER(FIND("ecotox",C397)),ISNUMBER(FIND("Ecotox",B397)),ISNUMBER(FIND("ecotox",B397)),ISNUMBER(FIND("Ecotox",C397)))</f>
        <v>0</v>
      </c>
      <c r="Q397" t="b">
        <f>OR(ISNUMBER(FIND("Bioaccum",C397)),ISNUMBER(FIND("bioaccum",C397)),ISNUMBER(FIND("accum",C397)))</f>
        <v>0</v>
      </c>
      <c r="R397" t="b">
        <f>OR(ISNUMBER(FIND("Occupation",C397)),ISNUMBER(FIND("occupation",C397)),ISNUMBER(FIND("worker",C397)),ISNUMBER(FIND("workforce",C397)))</f>
        <v>0</v>
      </c>
      <c r="S397" t="b">
        <f>NOT(OR(F397,G397,H397,I397,J397,K397,L397,M397,N397,O397,P397,Q397,R397))</f>
        <v>0</v>
      </c>
      <c r="U397" t="b">
        <f>OR(Table1[[#This Row],[Inflammation]],Table1[[#This Row],[Immune]])</f>
        <v>1</v>
      </c>
      <c r="V397" t="b">
        <f>IF(OR(Table1[[#This Row],[Rodents]],Table1[[#This Row],[Human]],Table1[[#This Row],[Pig]]),OR(ISNUMBER(FIND("intratrach",C397)),ISNUMBER(FIND("nasal ",C397)),ISNUMBER(FIND("instill",C397))),"NA")</f>
        <v>0</v>
      </c>
      <c r="W397" t="b">
        <f>IF(OR(Table1[[#This Row],[Rodents]],Table1[[#This Row],[Human]],Table1[[#This Row],[Pig]]),OR(ISNUMBER(FIND("dermal",C397)),ISNUMBER(FIND("skin ",C397))),"NA")</f>
        <v>0</v>
      </c>
      <c r="X397" t="b">
        <f>IF(OR(Table1[[#This Row],[Rodents]],Table1[[#This Row],[Human]],Table1[[#This Row],[Pig]]),OR(ISNUMBER(FIND("injected",C397)),ISNUMBER(FIND("periton",C397)),ISNUMBER(FIND("intrascrot",C397))),"NA")</f>
        <v>1</v>
      </c>
      <c r="Y397" t="b">
        <f>IF(OR(Table1[[#This Row],[Rodents]],Table1[[#This Row],[Human]],Table1[[#This Row],[Pig]]),NOT(OR(Table1[[#This Row],[Inhaled/Intratracheal/intranasal]],Table1[[#This Row],[Dermal]],Table1[[#This Row],[Injected]])),"NA")</f>
        <v>0</v>
      </c>
      <c r="AA397" t="b">
        <f>OR(ISNUMBER(FIND("fish ",C397)),ISNUMBER(FIND("Fish ",C397)),ISNUMBER(FIND("aquatic",C397)),ISNUMBER(FIND("daphnids",C397)),ISNUMBER(FIND("Carcinus maenas",C397)),ISNUMBER(FIND("Daphnia",C397)),ISNUMBER(FIND("Ruditapes philippinarum",C397)),ISNUMBER(FIND("daphnia",C397)),ISNUMBER(FIND("marine",C397)),ISNUMBER(FIND("mussel",C397)),ISNUMBER(FIND("algae",C397)),ISNUMBER(FIND("Donax faba",C397)),ISNUMBER(FIND("estuarine",C397)),ISNUMBER(FIND("snail",C397)),ISNUMBER(FIND("Prorocentrum donghaiense",C397)) )</f>
        <v>0</v>
      </c>
      <c r="AB397" t="b">
        <f>OR(ISNUMBER(FIND(" rat ",C397)),ISNUMBER(FIND(" rats ",C397)),ISNUMBER(FIND(" Rats ",C397)),ISNUMBER(FIND(" Rat ",C397)),ISNUMBER(FIND(" rat.",C397)),ISNUMBER(FIND(" rats.",C397)),ISNUMBER(FIND("mouse",C397)),ISNUMBER(FIND("mice",C397)), ISNUMBER(FIND(" Mice",C397)))</f>
        <v>1</v>
      </c>
      <c r="AC397" t="b">
        <f>OR(ISNUMBER(FIND(" cell ",C397)),ISNUMBER(FIND("fibroblast",C397)),ISNUMBER(FIND("macrophage",C397)),ISNUMBER(FIND("epithelial",C397)),ISNUMBER(FIND("endothelial",C397)),ISNUMBER(FIND("neuron",C397)),ISNUMBER(FIND(" cells ",C397)),ISNUMBER(FIND("RBC",C397)),ISNUMBER(FIND("mitochond",C397)),ISNUMBER(FIND("adipocyte",C397)),ISNUMBER(FIND("osteo",C397)),ISNUMBER(FIND("keratin",C397)),ISNUMBER(FIND(" cell's ",C397)),ISNUMBER(FIND("eukary",C397)),ISNUMBER(FIND("sperm",C397)))</f>
        <v>1</v>
      </c>
      <c r="AD397" t="b">
        <f>OR(ISNUMBER(FIND("human",B397)),ISNUMBER(FIND("workers",B397)),ISNUMBER(FIND("workforces",B397)),ISNUMBER(FIND("occupational",B397)),ISNUMBER(FIND("Case report",B397)),ISNUMBER(FIND("Workplaces",B397)),ISNUMBER(FIND("worker",B397)))</f>
        <v>0</v>
      </c>
      <c r="AE397" t="b">
        <f>OR(ISNUMBER(FIND(" plant ",C397)),ISNUMBER(FIND("Plant ",C397)),ISNUMBER(FIND("tomato",C397)),ISNUMBER(FIND("plants",C397)),ISNUMBER(FIND("Plants",C397)),ISNUMBER(FIND("algae",C397)),ISNUMBER(FIND("lettuce",C397)),ISNUMBER(FIND("green gram sprouts ",C397)),ISNUMBER(FIND("Cucurbita pepo",C397)),ISNUMBER(FIND("bean ",C397)),ISNUMBER(FIND("chloroplast",C397)),ISNUMBER(FIND("chlorophyll",C397)),ISNUMBER(FIND("seedling",C397)),ISNUMBER(FIND("canola",C397)),ISNUMBER(FIND("shoot",C397)),ISNUMBER(FIND("photosynthes",C397)),ISNUMBER(FIND(" leaves ",C397)),,ISNUMBER(FIND("agriculture",C397)),ISNUMBER(FIND(" crops ",C397)))</f>
        <v>0</v>
      </c>
      <c r="AF397" t="b">
        <f>OR(ISNUMBER(FIND("bacteria",C397)),ISNUMBER(FIND("Bacteria",C397)),ISNUMBER(FIND("Bacterium",C397)),ISNUMBER(FIND("bacterium",C397)),ISNUMBER(FIND(" coli ",C397)))</f>
        <v>0</v>
      </c>
      <c r="AG397" t="b">
        <f>OR(ISNUMBER(FIND("fungi",C397)),ISNUMBER(FIND("Fungi",C397)),ISNUMBER(FIND("fungus",C397)),ISNUMBER(FIND("Fungus",C397)),ISNUMBER(FIND("mushroom",C397)),ISNUMBER(FIND("Mushroom",C397)),ISNUMBER(FIND(" mold ",C397)))</f>
        <v>0</v>
      </c>
      <c r="AH397" t="b">
        <f>OR(ISNUMBER(FIND("Pig ",C397)),ISNUMBER(FIND("pig ",C397)),ISNUMBER(FIND("Pigs ",C397)),ISNUMBER(FIND("pigs ",C397)))</f>
        <v>0</v>
      </c>
      <c r="AI397" t="b">
        <f>OR(ISNUMBER(FIND(" C. elegans",C397)),ISNUMBER(FIND("Caenorhabditis elegans",C397)),ISNUMBER(FIND("earthworms",C397)),ISNUMBER(FIND(" Ficopomatus enigmaticus",C397)),ISNUMBER(FIND("larva",C397)),ISNUMBER(FIND("Lumbriculus variegatus",C397)),ISNUMBER(FIND("nematode",C397)))</f>
        <v>0</v>
      </c>
      <c r="AJ397" t="b">
        <f>NOT(OR(AA397,AB397,AC397,AD397,AE397,AF397,AG397,AH397,AI397))</f>
        <v>0</v>
      </c>
      <c r="AL397" t="b">
        <f>OR(AA397,AB397,AD397,AE397,AF397,AG397,AH397,AI397)</f>
        <v>1</v>
      </c>
      <c r="AM397" t="b">
        <f>IF(Table1[[#This Row],[In vivo?]],IF(Table1[[#This Row],[Cell]],FALSE,TRUE),FALSE)</f>
        <v>0</v>
      </c>
      <c r="AN397" t="b">
        <f>AND(AC397,AL397)</f>
        <v>1</v>
      </c>
      <c r="AO397" t="b">
        <f>IF(Table1[[#This Row],[Cell]],IF(Table1[[#This Row],[In vivo?]],FALSE,TRUE),FALSE)</f>
        <v>0</v>
      </c>
      <c r="AP397" t="b">
        <f>NOT(OR(Table1[[#This Row],[In vivo?]],Table1[[#This Row],[Only in Cell]]))</f>
        <v>0</v>
      </c>
      <c r="AQ397" t="b">
        <f>IF(OR(Table1[[#This Row],[Rodents]],Table1[[#This Row],[Human]],Table1[[#This Row],[Pig]]),OR(ISNUMBER(FIND("pulmonary",C397)),ISNUMBER(FIND("lung",C397))),"NA")</f>
        <v>0</v>
      </c>
      <c r="AR397" t="b">
        <f>IF(OR(Table1[[#This Row],[Rodents]],Table1[[#This Row],[Human]],Table1[[#This Row],[Pig]]),OR(ISNUMBER(FIND("skin",C397)),ISNUMBER(FIND("dermal",C397))),"NA")</f>
        <v>0</v>
      </c>
      <c r="AS397" t="b">
        <f>IF(OR(Table1[[#This Row],[Rodents]],Table1[[#This Row],[Human]],Table1[[#This Row],[Pig]]),OR(ISNUMBER(FIND("liver",C397)),ISNUMBER(FIND("hepat",C397))),"NA")</f>
        <v>0</v>
      </c>
      <c r="AT397" t="b">
        <f>IF(OR(Table1[[#This Row],[Rodents]],Table1[[#This Row],[Human]],Table1[[#This Row],[Pig]]),OR(ISNUMBER(FIND("kidney",C397)),ISNUMBER(FIND("neph",C397))),"NA")</f>
        <v>0</v>
      </c>
      <c r="AU397" t="b">
        <f>IF(OR(Table1[[#This Row],[Rodents]],Table1[[#This Row],[Human]],Table1[[#This Row],[Pig]]),OR(ISNUMBER(FIND("brain",C397)),ISNUMBER(FIND("neur",C397)),ISNUMBER(FIND("nerv",C397))),"NA")</f>
        <v>0</v>
      </c>
      <c r="AV397" t="b">
        <f>IF(OR(Table1[[#This Row],[Rodents]],Table1[[#This Row],[Human]],Table1[[#This Row],[Pig]]),OR(ISNUMBER(FIND("heart",C397)),ISNUMBER(FIND("cardi",C397))),"NA")</f>
        <v>0</v>
      </c>
      <c r="AW397" t="b">
        <f>IF(OR(Table1[[#This Row],[Rodents]],Table1[[#This Row],[Human]],Table1[[#This Row],[Pig]]),OR(ISNUMBER(FIND("gastro",C397)),ISNUMBER(FIND("intesti",C397)),ISNUMBER(FIND("stomach",C397))),"NA")</f>
        <v>0</v>
      </c>
      <c r="AX397" t="b">
        <f>IF(OR(Table1[[#This Row],[Rodents]],Table1[[#This Row],[Human]],Table1[[#This Row],[Pig]]),NOT(OR(AQ397,AR397,AS397,AT397,AU397,AV397,AW397)),"NA")</f>
        <v>1</v>
      </c>
      <c r="AY397" t="b">
        <f>OR(ISNUMBER(FIND("SWCNT",C397)),ISNUMBER(FIND("SWNT",C397)),ISNUMBER(FIND("single-wall",C397)),ISNUMBER(FIND("single wall",C397)),ISNUMBER(FIND("Single wall",C397)),ISNUMBER(FIND("Single-wall",C397)),ISNUMBER(FIND("SWCNT",B397)),ISNUMBER(FIND("SWNT",B397)),ISNUMBER(FIND("single-wall",B397)),ISNUMBER(FIND("single wall",B397)),ISNUMBER(FIND("Single-wall",B397)),ISNUMBER(FIND("Single wall",B397)))</f>
        <v>1</v>
      </c>
      <c r="AZ397" t="b">
        <f>OR(ISNUMBER(FIND("MWCNT",C397)),ISNUMBER(FIND("MWNT",C397)),ISNUMBER(FIND("multi-wall",C397)),ISNUMBER(FIND("multi wall",C397)),ISNUMBER(FIND("multiwall",C397)),ISNUMBER(FIND("Multi-wall",C397)),ISNUMBER(FIND("Multi wall",C397)),ISNUMBER(FIND("Multiwall",C397)),ISNUMBER(FIND("MWCNT",B397)),ISNUMBER(FIND("MWNT",B397)),ISNUMBER(FIND("multi-wall",B397)),ISNUMBER(FIND("multi wall",B397)),ISNUMBER(FIND("multiwall",B397)),ISNUMBER(FIND("Multi-wall",B397)),ISNUMBER(FIND("Multi wall",B397)),ISNUMBER(FIND("Multiwall",B397)),ISNUMBER(FIND("Double-wall",B397)),ISNUMBER(FIND("Double wall",B397)),ISNUMBER(FIND("Doublewall",B397)),ISNUMBER(FIND("double-wall",B397)),ISNUMBER(FIND("double wall",B397)),ISNUMBER(FIND("doublewall",B397)))</f>
        <v>0</v>
      </c>
      <c r="BA397" t="b">
        <f>AND(Table1[[#This Row],[SWCNT]],Table1[[#This Row],[MWCNT]])</f>
        <v>0</v>
      </c>
      <c r="BB397" t="b">
        <f>IF(Table1[[#This Row],[SWCNT]]=TRUE,FALSE,IF(Table1[[#This Row],[MWCNT]]=TRUE,FALSE,TRUE))</f>
        <v>0</v>
      </c>
      <c r="BC397" s="18"/>
    </row>
    <row r="398" spans="1:55" ht="203.5">
      <c r="A398" t="s">
        <v>4384</v>
      </c>
      <c r="B398" s="2" t="s">
        <v>4385</v>
      </c>
      <c r="C398" s="16" t="s">
        <v>4386</v>
      </c>
      <c r="D398" s="17" t="s">
        <v>2063</v>
      </c>
      <c r="E398" s="2">
        <v>2012</v>
      </c>
      <c r="F398" t="b">
        <f>OR(ISNUMBER(FIND("cytotoxic",C398)),ISNUMBER(FIND("Cytotoxic",C398)),ISNUMBER(FIND("cellular toxicity",C398)),ISNUMBER(FIND("cell death",C398)),ISNUMBER(FIND("viable",C398)),ISNUMBER(FIND("phytotoxic",C398)),ISNUMBER(FIND("acute toxicity",C398)),ISNUMBER(FIND("MTT",C398)),ISNUMBER(FIND("survival",C398)),ISNUMBER(FIND("prolifer",C398)),ISNUMBER(FIND("apoptosis",C398)),ISNUMBER(FIND("neurotoxic",C398)),ISNUMBER(FIND("  lysis ",C398)),ISNUMBER(FIND("necrosis",C398)),ISNUMBER(FIND("cellular death",C398))*3,ISNUMBER(FIND("LDH",C398)),ISNUMBER(FIND("Acute toxicity",C398)))</f>
        <v>0</v>
      </c>
      <c r="G398" t="b">
        <f>OR(ISNUMBER(FIND("genotoxic",C398)),ISNUMBER(FIND("genotoxicity",C398)),ISNUMBER(FIND("DNA damage",C398)),ISNUMBER(FIND("DNA",C398)),ISNUMBER(FIND("RNA",C398)),ISNUMBER(FIND("mesothelioma",C398)),ISNUMBER(FIND("carcino",C398)),ISNUMBER(FIND("mutagen",C398)),ISNUMBER(FIND("genetic",C398)))</f>
        <v>1</v>
      </c>
      <c r="H398" t="b">
        <f>OR(ISNUMBER(FIND("inflammatory",C398)),ISNUMBER(FIND("inflamm",C398)))</f>
        <v>1</v>
      </c>
      <c r="I398" t="b">
        <f>OR(ISNUMBER(FIND("immune",C398)),ISNUMBER(FIND("immunological",C398)),ISNUMBER(FIND("interleuk",C398)),ISNUMBER(FIND("platelet activation",C398)),ISNUMBER(FIND("monocyte",C398)),ISNUMBER(FIND("leukocyte",C398)),ISNUMBER(FIND("cytokine",C398)),ISNUMBER(FIND("CD4",C398)),ISNUMBER(FIND("CD8",C398)),ISNUMBER(FIND("T-cell",C398)))</f>
        <v>0</v>
      </c>
      <c r="J398" t="b">
        <f>OR(ISNUMBER(FIND("reactive oxygen",C398)),ISNUMBER(FIND("ROS",C398)),ISNUMBER(FIND("free radical",C398)),ISNUMBER(FIND("oxidative stress",C398)),ISNUMBER(FIND("peroxid",C398)),ISNUMBER(FIND("oxidative",C398)),ISNUMBER(FIND("antioxid",C398)))</f>
        <v>0</v>
      </c>
      <c r="K398" t="b">
        <f>OR(ISNUMBER(FIND("autophag",C398)))</f>
        <v>0</v>
      </c>
      <c r="L398" t="b">
        <f>OR(ISNUMBER(FIND("morpholog",C398)))</f>
        <v>0</v>
      </c>
      <c r="M398" t="b">
        <f>OR(ISNUMBER(FIND("fibrosis",C398)),ISNUMBER(FIND("Fibrosis",C398)),ISNUMBER(FIND("fibrot",C398)))</f>
        <v>0</v>
      </c>
      <c r="N398" t="b">
        <f>OR(ISNUMBER(FIND("offspring",C398)),ISNUMBER(FIND("Parental",C398)),ISNUMBER(FIND("parental",C398)),ISNUMBER(FIND("germline",C398)),ISNUMBER(FIND("reproduc",C398)),ISNUMBER(FIND("embryo",C398)))</f>
        <v>0</v>
      </c>
      <c r="O398" t="b">
        <f>OR(ISNUMBER(FIND("metabol",C398)),ISNUMBER(FIND("Metabol",C398)),ISNUMBER(FIND("digest",C398)),ISNUMBER(FIND("mitochon",C398)))</f>
        <v>0</v>
      </c>
      <c r="P398" t="b">
        <f>OR(ISNUMBER(FIND("ecotox",C398)),ISNUMBER(FIND("Ecotox",B398)),ISNUMBER(FIND("ecotox",B398)),ISNUMBER(FIND("Ecotox",C398)))</f>
        <v>0</v>
      </c>
      <c r="Q398" t="b">
        <f>OR(ISNUMBER(FIND("Bioaccum",C398)),ISNUMBER(FIND("bioaccum",C398)),ISNUMBER(FIND("accum",C398)))</f>
        <v>0</v>
      </c>
      <c r="R398" t="b">
        <f>OR(ISNUMBER(FIND("Occupation",C398)),ISNUMBER(FIND("occupation",C398)),ISNUMBER(FIND("worker",C398)),ISNUMBER(FIND("workforce",C398)))</f>
        <v>0</v>
      </c>
      <c r="S398" t="b">
        <f>NOT(OR(F398,G398,H398,I398,J398,K398,L398,M398,N398,O398,P398,Q398,R398))</f>
        <v>0</v>
      </c>
      <c r="U398" t="b">
        <f>OR(Table1[[#This Row],[Inflammation]],Table1[[#This Row],[Immune]])</f>
        <v>1</v>
      </c>
      <c r="V398" t="b">
        <f>IF(OR(Table1[[#This Row],[Rodents]],Table1[[#This Row],[Human]],Table1[[#This Row],[Pig]]),OR(ISNUMBER(FIND("intratrach",C398)),ISNUMBER(FIND("nasal ",C398)),ISNUMBER(FIND("instill",C398))),"NA")</f>
        <v>1</v>
      </c>
      <c r="W398" t="b">
        <f>IF(OR(Table1[[#This Row],[Rodents]],Table1[[#This Row],[Human]],Table1[[#This Row],[Pig]]),OR(ISNUMBER(FIND("dermal",C398)),ISNUMBER(FIND("skin ",C398))),"NA")</f>
        <v>0</v>
      </c>
      <c r="X398" t="b">
        <f>IF(OR(Table1[[#This Row],[Rodents]],Table1[[#This Row],[Human]],Table1[[#This Row],[Pig]]),OR(ISNUMBER(FIND("injected",C398)),ISNUMBER(FIND("periton",C398)),ISNUMBER(FIND("intrascrot",C398))),"NA")</f>
        <v>0</v>
      </c>
      <c r="Y398" t="b">
        <f>IF(OR(Table1[[#This Row],[Rodents]],Table1[[#This Row],[Human]],Table1[[#This Row],[Pig]]),NOT(OR(Table1[[#This Row],[Inhaled/Intratracheal/intranasal]],Table1[[#This Row],[Dermal]],Table1[[#This Row],[Injected]])),"NA")</f>
        <v>0</v>
      </c>
      <c r="AA398" t="b">
        <f>OR(ISNUMBER(FIND("fish ",C398)),ISNUMBER(FIND("Fish ",C398)),ISNUMBER(FIND("aquatic",C398)),ISNUMBER(FIND("daphnids",C398)),ISNUMBER(FIND("Carcinus maenas",C398)),ISNUMBER(FIND("Daphnia",C398)),ISNUMBER(FIND("Ruditapes philippinarum",C398)),ISNUMBER(FIND("daphnia",C398)),ISNUMBER(FIND("marine",C398)),ISNUMBER(FIND("mussel",C398)),ISNUMBER(FIND("algae",C398)),ISNUMBER(FIND("Donax faba",C398)),ISNUMBER(FIND("estuarine",C398)),ISNUMBER(FIND("snail",C398)),ISNUMBER(FIND("Prorocentrum donghaiense",C398)) )</f>
        <v>0</v>
      </c>
      <c r="AB398" t="b">
        <f>OR(ISNUMBER(FIND(" rat ",C398)),ISNUMBER(FIND(" rats ",C398)),ISNUMBER(FIND(" Rats ",C398)),ISNUMBER(FIND(" Rat ",C398)),ISNUMBER(FIND(" rat.",C398)),ISNUMBER(FIND(" rats.",C398)),ISNUMBER(FIND("mouse",C398)),ISNUMBER(FIND("mice",C398)), ISNUMBER(FIND(" Mice",C398)))</f>
        <v>1</v>
      </c>
      <c r="AC398" t="b">
        <f>OR(ISNUMBER(FIND(" cell ",C398)),ISNUMBER(FIND("fibroblast",C398)),ISNUMBER(FIND("macrophage",C398)),ISNUMBER(FIND("epithelial",C398)),ISNUMBER(FIND("endothelial",C398)),ISNUMBER(FIND("neuron",C398)),ISNUMBER(FIND(" cells ",C398)),ISNUMBER(FIND("RBC",C398)),ISNUMBER(FIND("mitochond",C398)),ISNUMBER(FIND("adipocyte",C398)),ISNUMBER(FIND("osteo",C398)),ISNUMBER(FIND("keratin",C398)),ISNUMBER(FIND(" cell's ",C398)),ISNUMBER(FIND("eukary",C398)),ISNUMBER(FIND("sperm",C398)))</f>
        <v>1</v>
      </c>
      <c r="AD398" t="b">
        <f>OR(ISNUMBER(FIND("human",B398)),ISNUMBER(FIND("workers",B398)),ISNUMBER(FIND("workforces",B398)),ISNUMBER(FIND("occupational",B398)),ISNUMBER(FIND("Case report",B398)),ISNUMBER(FIND("Workplaces",B398)),ISNUMBER(FIND("worker",B398)))</f>
        <v>0</v>
      </c>
      <c r="AE398" t="b">
        <f>OR(ISNUMBER(FIND(" plant ",C398)),ISNUMBER(FIND("Plant ",C398)),ISNUMBER(FIND("tomato",C398)),ISNUMBER(FIND("plants",C398)),ISNUMBER(FIND("Plants",C398)),ISNUMBER(FIND("algae",C398)),ISNUMBER(FIND("lettuce",C398)),ISNUMBER(FIND("green gram sprouts ",C398)),ISNUMBER(FIND("Cucurbita pepo",C398)),ISNUMBER(FIND("bean ",C398)),ISNUMBER(FIND("chloroplast",C398)),ISNUMBER(FIND("chlorophyll",C398)),ISNUMBER(FIND("seedling",C398)),ISNUMBER(FIND("canola",C398)),ISNUMBER(FIND("shoot",C398)),ISNUMBER(FIND("photosynthes",C398)),ISNUMBER(FIND(" leaves ",C398)),,ISNUMBER(FIND("agriculture",C398)),ISNUMBER(FIND(" crops ",C398)))</f>
        <v>0</v>
      </c>
      <c r="AF398" t="b">
        <f>OR(ISNUMBER(FIND("bacteria",C398)),ISNUMBER(FIND("Bacteria",C398)),ISNUMBER(FIND("Bacterium",C398)),ISNUMBER(FIND("bacterium",C398)),ISNUMBER(FIND(" coli ",C398)))</f>
        <v>0</v>
      </c>
      <c r="AG398" t="b">
        <f>OR(ISNUMBER(FIND("fungi",C398)),ISNUMBER(FIND("Fungi",C398)),ISNUMBER(FIND("fungus",C398)),ISNUMBER(FIND("Fungus",C398)),ISNUMBER(FIND("mushroom",C398)),ISNUMBER(FIND("Mushroom",C398)),ISNUMBER(FIND(" mold ",C398)))</f>
        <v>0</v>
      </c>
      <c r="AH398" t="b">
        <f>OR(ISNUMBER(FIND("Pig ",C398)),ISNUMBER(FIND("pig ",C398)),ISNUMBER(FIND("Pigs ",C398)),ISNUMBER(FIND("pigs ",C398)))</f>
        <v>0</v>
      </c>
      <c r="AI398" t="b">
        <f>OR(ISNUMBER(FIND(" C. elegans",C398)),ISNUMBER(FIND("Caenorhabditis elegans",C398)),ISNUMBER(FIND("earthworms",C398)),ISNUMBER(FIND(" Ficopomatus enigmaticus",C398)),ISNUMBER(FIND("larva",C398)),ISNUMBER(FIND("Lumbriculus variegatus",C398)),ISNUMBER(FIND("nematode",C398)))</f>
        <v>0</v>
      </c>
      <c r="AJ398" t="b">
        <f>NOT(OR(AA398,AB398,AC398,AD398,AE398,AF398,AG398,AH398,AI398))</f>
        <v>0</v>
      </c>
      <c r="AL398" t="b">
        <f>OR(AA398,AB398,AD398,AE398,AF398,AG398,AH398,AI398)</f>
        <v>1</v>
      </c>
      <c r="AM398" t="b">
        <f>IF(Table1[[#This Row],[In vivo?]],IF(Table1[[#This Row],[Cell]],FALSE,TRUE),FALSE)</f>
        <v>0</v>
      </c>
      <c r="AN398" t="b">
        <f>AND(AC398,AL398)</f>
        <v>1</v>
      </c>
      <c r="AO398" t="b">
        <f>IF(Table1[[#This Row],[Cell]],IF(Table1[[#This Row],[In vivo?]],FALSE,TRUE),FALSE)</f>
        <v>0</v>
      </c>
      <c r="AP398" t="b">
        <f>NOT(OR(Table1[[#This Row],[In vivo?]],Table1[[#This Row],[Only in Cell]]))</f>
        <v>0</v>
      </c>
      <c r="AQ398" t="b">
        <f>IF(OR(Table1[[#This Row],[Rodents]],Table1[[#This Row],[Human]],Table1[[#This Row],[Pig]]),OR(ISNUMBER(FIND("pulmonary",C398)),ISNUMBER(FIND("lung",C398))),"NA")</f>
        <v>1</v>
      </c>
      <c r="AR398" t="b">
        <f>IF(OR(Table1[[#This Row],[Rodents]],Table1[[#This Row],[Human]],Table1[[#This Row],[Pig]]),OR(ISNUMBER(FIND("skin",C398)),ISNUMBER(FIND("dermal",C398))),"NA")</f>
        <v>0</v>
      </c>
      <c r="AS398" t="b">
        <f>IF(OR(Table1[[#This Row],[Rodents]],Table1[[#This Row],[Human]],Table1[[#This Row],[Pig]]),OR(ISNUMBER(FIND("liver",C398)),ISNUMBER(FIND("hepat",C398))),"NA")</f>
        <v>0</v>
      </c>
      <c r="AT398" t="b">
        <f>IF(OR(Table1[[#This Row],[Rodents]],Table1[[#This Row],[Human]],Table1[[#This Row],[Pig]]),OR(ISNUMBER(FIND("kidney",C398)),ISNUMBER(FIND("neph",C398))),"NA")</f>
        <v>0</v>
      </c>
      <c r="AU398" t="b">
        <f>IF(OR(Table1[[#This Row],[Rodents]],Table1[[#This Row],[Human]],Table1[[#This Row],[Pig]]),OR(ISNUMBER(FIND("brain",C398)),ISNUMBER(FIND("neur",C398)),ISNUMBER(FIND("nerv",C398))),"NA")</f>
        <v>0</v>
      </c>
      <c r="AV398" t="b">
        <f>IF(OR(Table1[[#This Row],[Rodents]],Table1[[#This Row],[Human]],Table1[[#This Row],[Pig]]),OR(ISNUMBER(FIND("heart",C398)),ISNUMBER(FIND("cardi",C398))),"NA")</f>
        <v>0</v>
      </c>
      <c r="AW398" t="b">
        <f>IF(OR(Table1[[#This Row],[Rodents]],Table1[[#This Row],[Human]],Table1[[#This Row],[Pig]]),OR(ISNUMBER(FIND("gastro",C398)),ISNUMBER(FIND("intesti",C398)),ISNUMBER(FIND("stomach",C398))),"NA")</f>
        <v>0</v>
      </c>
      <c r="AX398" t="b">
        <f>IF(OR(Table1[[#This Row],[Rodents]],Table1[[#This Row],[Human]],Table1[[#This Row],[Pig]]),NOT(OR(AQ398,AR398,AS398,AT398,AU398,AV398,AW398)),"NA")</f>
        <v>0</v>
      </c>
      <c r="AY398" t="b">
        <f>OR(ISNUMBER(FIND("SWCNT",C398)),ISNUMBER(FIND("SWNT",C398)),ISNUMBER(FIND("single-wall",C398)),ISNUMBER(FIND("single wall",C398)),ISNUMBER(FIND("Single wall",C398)),ISNUMBER(FIND("Single-wall",C398)),ISNUMBER(FIND("SWCNT",B398)),ISNUMBER(FIND("SWNT",B398)),ISNUMBER(FIND("single-wall",B398)),ISNUMBER(FIND("single wall",B398)),ISNUMBER(FIND("Single-wall",B398)),ISNUMBER(FIND("Single wall",B398)))</f>
        <v>1</v>
      </c>
      <c r="AZ398" t="b">
        <f>OR(ISNUMBER(FIND("MWCNT",C398)),ISNUMBER(FIND("MWNT",C398)),ISNUMBER(FIND("multi-wall",C398)),ISNUMBER(FIND("multi wall",C398)),ISNUMBER(FIND("multiwall",C398)),ISNUMBER(FIND("Multi-wall",C398)),ISNUMBER(FIND("Multi wall",C398)),ISNUMBER(FIND("Multiwall",C398)),ISNUMBER(FIND("MWCNT",B398)),ISNUMBER(FIND("MWNT",B398)),ISNUMBER(FIND("multi-wall",B398)),ISNUMBER(FIND("multi wall",B398)),ISNUMBER(FIND("multiwall",B398)),ISNUMBER(FIND("Multi-wall",B398)),ISNUMBER(FIND("Multi wall",B398)),ISNUMBER(FIND("Multiwall",B398)),ISNUMBER(FIND("Double-wall",B398)),ISNUMBER(FIND("Double wall",B398)),ISNUMBER(FIND("Doublewall",B398)),ISNUMBER(FIND("double-wall",B398)),ISNUMBER(FIND("double wall",B398)),ISNUMBER(FIND("doublewall",B398)))</f>
        <v>0</v>
      </c>
      <c r="BA398" t="b">
        <f>AND(Table1[[#This Row],[SWCNT]],Table1[[#This Row],[MWCNT]])</f>
        <v>0</v>
      </c>
      <c r="BB398" t="b">
        <f>IF(Table1[[#This Row],[SWCNT]]=TRUE,FALSE,IF(Table1[[#This Row],[MWCNT]]=TRUE,FALSE,TRUE))</f>
        <v>0</v>
      </c>
      <c r="BC398" s="18"/>
    </row>
    <row r="399" spans="1:55" ht="166.5">
      <c r="A399" t="s">
        <v>4397</v>
      </c>
      <c r="B399" s="2" t="s">
        <v>4401</v>
      </c>
      <c r="C399" s="16" t="s">
        <v>4406</v>
      </c>
      <c r="D399" s="17" t="s">
        <v>403</v>
      </c>
      <c r="E399" s="2">
        <v>2012</v>
      </c>
      <c r="F399" t="b">
        <f>OR(ISNUMBER(FIND("cytotoxic",C399)),ISNUMBER(FIND("Cytotoxic",C399)),ISNUMBER(FIND("cellular toxicity",C399)),ISNUMBER(FIND("cell death",C399)),ISNUMBER(FIND("viable",C399)),ISNUMBER(FIND("phytotoxic",C399)),ISNUMBER(FIND("acute toxicity",C399)),ISNUMBER(FIND("MTT",C399)),ISNUMBER(FIND("survival",C399)),ISNUMBER(FIND("prolifer",C399)),ISNUMBER(FIND("apoptosis",C399)),ISNUMBER(FIND("neurotoxic",C399)),ISNUMBER(FIND("  lysis ",C399)),ISNUMBER(FIND("necrosis",C399)),ISNUMBER(FIND("cellular death",C399))*3,ISNUMBER(FIND("LDH",C399)),ISNUMBER(FIND("Acute toxicity",C399)))</f>
        <v>0</v>
      </c>
      <c r="G399" t="b">
        <f>OR(ISNUMBER(FIND("genotoxic",C399)),ISNUMBER(FIND("genotoxicity",C399)),ISNUMBER(FIND("DNA damage",C399)),ISNUMBER(FIND("DNA",C399)),ISNUMBER(FIND("RNA",C399)),ISNUMBER(FIND("mesothelioma",C399)),ISNUMBER(FIND("carcino",C399)),ISNUMBER(FIND("mutagen",C399)),ISNUMBER(FIND("genetic",C399)))</f>
        <v>0</v>
      </c>
      <c r="H399" t="b">
        <f>OR(ISNUMBER(FIND("inflammatory",C399)),ISNUMBER(FIND("inflamm",C399)))</f>
        <v>1</v>
      </c>
      <c r="I399" t="b">
        <f>OR(ISNUMBER(FIND("immune",C399)),ISNUMBER(FIND("immunological",C399)),ISNUMBER(FIND("interleuk",C399)),ISNUMBER(FIND("platelet activation",C399)),ISNUMBER(FIND("monocyte",C399)),ISNUMBER(FIND("leukocyte",C399)),ISNUMBER(FIND("cytokine",C399)),ISNUMBER(FIND("CD4",C399)),ISNUMBER(FIND("CD8",C399)),ISNUMBER(FIND("T-cell",C399)))</f>
        <v>0</v>
      </c>
      <c r="J399" t="b">
        <f>OR(ISNUMBER(FIND("reactive oxygen",C399)),ISNUMBER(FIND("ROS",C399)),ISNUMBER(FIND("free radical",C399)),ISNUMBER(FIND("oxidative stress",C399)),ISNUMBER(FIND("peroxid",C399)),ISNUMBER(FIND("oxidative",C399)),ISNUMBER(FIND("antioxid",C399)))</f>
        <v>0</v>
      </c>
      <c r="K399" t="b">
        <f>OR(ISNUMBER(FIND("autophag",C399)))</f>
        <v>0</v>
      </c>
      <c r="L399" t="b">
        <f>OR(ISNUMBER(FIND("morpholog",C399)))</f>
        <v>0</v>
      </c>
      <c r="M399" t="b">
        <f>OR(ISNUMBER(FIND("fibrosis",C399)),ISNUMBER(FIND("Fibrosis",C399)),ISNUMBER(FIND("fibrot",C399)))</f>
        <v>0</v>
      </c>
      <c r="N399" t="b">
        <f>OR(ISNUMBER(FIND("offspring",C399)),ISNUMBER(FIND("Parental",C399)),ISNUMBER(FIND("parental",C399)),ISNUMBER(FIND("germline",C399)),ISNUMBER(FIND("reproduc",C399)),ISNUMBER(FIND("embryo",C399)))</f>
        <v>0</v>
      </c>
      <c r="O399" t="b">
        <f>OR(ISNUMBER(FIND("metabol",C399)),ISNUMBER(FIND("Metabol",C399)),ISNUMBER(FIND("digest",C399)),ISNUMBER(FIND("mitochon",C399)))</f>
        <v>0</v>
      </c>
      <c r="P399" t="b">
        <f>OR(ISNUMBER(FIND("ecotox",C399)),ISNUMBER(FIND("Ecotox",B399)),ISNUMBER(FIND("ecotox",B399)),ISNUMBER(FIND("Ecotox",C399)))</f>
        <v>0</v>
      </c>
      <c r="Q399" t="b">
        <f>OR(ISNUMBER(FIND("Bioaccum",C399)),ISNUMBER(FIND("bioaccum",C399)),ISNUMBER(FIND("accum",C399)))</f>
        <v>0</v>
      </c>
      <c r="R399" t="b">
        <f>OR(ISNUMBER(FIND("Occupation",C399)),ISNUMBER(FIND("occupation",C399)),ISNUMBER(FIND("worker",C399)),ISNUMBER(FIND("workforce",C399)))</f>
        <v>0</v>
      </c>
      <c r="S399" t="b">
        <f>NOT(OR(F399,G399,H399,I399,J399,K399,L399,M399,N399,O399,P399,Q399,R399))</f>
        <v>0</v>
      </c>
      <c r="U399" t="b">
        <f>OR(Table1[[#This Row],[Inflammation]],Table1[[#This Row],[Immune]])</f>
        <v>1</v>
      </c>
      <c r="V399" t="b">
        <f>IF(OR(Table1[[#This Row],[Rodents]],Table1[[#This Row],[Human]],Table1[[#This Row],[Pig]]),OR(ISNUMBER(FIND("intratrach",C399)),ISNUMBER(FIND("nasal ",C399)),ISNUMBER(FIND("instill",C399))),"NA")</f>
        <v>1</v>
      </c>
      <c r="W399" t="b">
        <f>IF(OR(Table1[[#This Row],[Rodents]],Table1[[#This Row],[Human]],Table1[[#This Row],[Pig]]),OR(ISNUMBER(FIND("dermal",C399)),ISNUMBER(FIND("skin ",C399))),"NA")</f>
        <v>0</v>
      </c>
      <c r="X399" t="b">
        <f>IF(OR(Table1[[#This Row],[Rodents]],Table1[[#This Row],[Human]],Table1[[#This Row],[Pig]]),OR(ISNUMBER(FIND("injected",C399)),ISNUMBER(FIND("periton",C399)),ISNUMBER(FIND("intrascrot",C399))),"NA")</f>
        <v>0</v>
      </c>
      <c r="Y399" t="b">
        <f>IF(OR(Table1[[#This Row],[Rodents]],Table1[[#This Row],[Human]],Table1[[#This Row],[Pig]]),NOT(OR(Table1[[#This Row],[Inhaled/Intratracheal/intranasal]],Table1[[#This Row],[Dermal]],Table1[[#This Row],[Injected]])),"NA")</f>
        <v>0</v>
      </c>
      <c r="AA399" t="b">
        <f>OR(ISNUMBER(FIND("fish ",C399)),ISNUMBER(FIND("Fish ",C399)),ISNUMBER(FIND("aquatic",C399)),ISNUMBER(FIND("daphnids",C399)),ISNUMBER(FIND("Carcinus maenas",C399)),ISNUMBER(FIND("Daphnia",C399)),ISNUMBER(FIND("Ruditapes philippinarum",C399)),ISNUMBER(FIND("daphnia",C399)),ISNUMBER(FIND("marine",C399)),ISNUMBER(FIND("mussel",C399)),ISNUMBER(FIND("algae",C399)),ISNUMBER(FIND("Donax faba",C399)),ISNUMBER(FIND("estuarine",C399)),ISNUMBER(FIND("snail",C399)),ISNUMBER(FIND("Prorocentrum donghaiense",C399)) )</f>
        <v>0</v>
      </c>
      <c r="AB399" t="b">
        <f>OR(ISNUMBER(FIND(" rat ",C399)),ISNUMBER(FIND(" rats ",C399)),ISNUMBER(FIND(" Rats ",C399)),ISNUMBER(FIND(" Rat ",C399)),ISNUMBER(FIND(" rat.",C399)),ISNUMBER(FIND(" rats.",C399)),ISNUMBER(FIND("mouse",C399)),ISNUMBER(FIND("mice",C399)), ISNUMBER(FIND(" Mice",C399)))</f>
        <v>1</v>
      </c>
      <c r="AC399" t="b">
        <f>OR(ISNUMBER(FIND(" cell ",C399)),ISNUMBER(FIND("fibroblast",C399)),ISNUMBER(FIND("macrophage",C399)),ISNUMBER(FIND("epithelial",C399)),ISNUMBER(FIND("endothelial",C399)),ISNUMBER(FIND("neuron",C399)),ISNUMBER(FIND(" cells ",C399)),ISNUMBER(FIND("RBC",C399)),ISNUMBER(FIND("mitochond",C399)),ISNUMBER(FIND("adipocyte",C399)),ISNUMBER(FIND("osteo",C399)),ISNUMBER(FIND("keratin",C399)),ISNUMBER(FIND(" cell's ",C399)),ISNUMBER(FIND("eukary",C399)),ISNUMBER(FIND("sperm",C399)))</f>
        <v>0</v>
      </c>
      <c r="AD399" t="b">
        <f>OR(ISNUMBER(FIND("human",B399)),ISNUMBER(FIND("workers",B399)),ISNUMBER(FIND("workforces",B399)),ISNUMBER(FIND("occupational",B399)),ISNUMBER(FIND("Case report",B399)),ISNUMBER(FIND("Workplaces",B399)),ISNUMBER(FIND("worker",B399)))</f>
        <v>0</v>
      </c>
      <c r="AE399" t="b">
        <f>OR(ISNUMBER(FIND(" plant ",C399)),ISNUMBER(FIND("Plant ",C399)),ISNUMBER(FIND("tomato",C399)),ISNUMBER(FIND("plants",C399)),ISNUMBER(FIND("Plants",C399)),ISNUMBER(FIND("algae",C399)),ISNUMBER(FIND("lettuce",C399)),ISNUMBER(FIND("green gram sprouts ",C399)),ISNUMBER(FIND("Cucurbita pepo",C399)),ISNUMBER(FIND("bean ",C399)),ISNUMBER(FIND("chloroplast",C399)),ISNUMBER(FIND("chlorophyll",C399)),ISNUMBER(FIND("seedling",C399)),ISNUMBER(FIND("canola",C399)),ISNUMBER(FIND("shoot",C399)),ISNUMBER(FIND("photosynthes",C399)),ISNUMBER(FIND(" leaves ",C399)),,ISNUMBER(FIND("agriculture",C399)),ISNUMBER(FIND(" crops ",C399)))</f>
        <v>0</v>
      </c>
      <c r="AF399" t="b">
        <f>OR(ISNUMBER(FIND("bacteria",C399)),ISNUMBER(FIND("Bacteria",C399)),ISNUMBER(FIND("Bacterium",C399)),ISNUMBER(FIND("bacterium",C399)),ISNUMBER(FIND(" coli ",C399)))</f>
        <v>0</v>
      </c>
      <c r="AG399" t="b">
        <f>OR(ISNUMBER(FIND("fungi",C399)),ISNUMBER(FIND("Fungi",C399)),ISNUMBER(FIND("fungus",C399)),ISNUMBER(FIND("Fungus",C399)),ISNUMBER(FIND("mushroom",C399)),ISNUMBER(FIND("Mushroom",C399)),ISNUMBER(FIND(" mold ",C399)))</f>
        <v>0</v>
      </c>
      <c r="AH399" t="b">
        <f>OR(ISNUMBER(FIND("Pig ",C399)),ISNUMBER(FIND("pig ",C399)),ISNUMBER(FIND("Pigs ",C399)),ISNUMBER(FIND("pigs ",C399)))</f>
        <v>0</v>
      </c>
      <c r="AI399" t="b">
        <f>OR(ISNUMBER(FIND(" C. elegans",C399)),ISNUMBER(FIND("Caenorhabditis elegans",C399)),ISNUMBER(FIND("earthworms",C399)),ISNUMBER(FIND(" Ficopomatus enigmaticus",C399)),ISNUMBER(FIND("larva",C399)),ISNUMBER(FIND("Lumbriculus variegatus",C399)),ISNUMBER(FIND("nematode",C399)))</f>
        <v>0</v>
      </c>
      <c r="AJ399" t="b">
        <f>NOT(OR(AA399,AB399,AC399,AD399,AE399,AF399,AG399,AH399,AI399))</f>
        <v>0</v>
      </c>
      <c r="AL399" t="b">
        <f>OR(AA399,AB399,AD399,AE399,AF399,AG399,AH399,AI399)</f>
        <v>1</v>
      </c>
      <c r="AM399" t="b">
        <f>IF(Table1[[#This Row],[In vivo?]],IF(Table1[[#This Row],[Cell]],FALSE,TRUE),FALSE)</f>
        <v>1</v>
      </c>
      <c r="AN399" t="b">
        <f>AND(AC399,AL399)</f>
        <v>0</v>
      </c>
      <c r="AO399" t="b">
        <f>IF(Table1[[#This Row],[Cell]],IF(Table1[[#This Row],[In vivo?]],FALSE,TRUE),FALSE)</f>
        <v>0</v>
      </c>
      <c r="AP399" t="b">
        <f>NOT(OR(Table1[[#This Row],[In vivo?]],Table1[[#This Row],[Only in Cell]]))</f>
        <v>0</v>
      </c>
      <c r="AQ399" t="b">
        <f>IF(OR(Table1[[#This Row],[Rodents]],Table1[[#This Row],[Human]],Table1[[#This Row],[Pig]]),OR(ISNUMBER(FIND("pulmonary",C399)),ISNUMBER(FIND("lung",C399))),"NA")</f>
        <v>1</v>
      </c>
      <c r="AR399" t="b">
        <f>IF(OR(Table1[[#This Row],[Rodents]],Table1[[#This Row],[Human]],Table1[[#This Row],[Pig]]),OR(ISNUMBER(FIND("skin",C399)),ISNUMBER(FIND("dermal",C399))),"NA")</f>
        <v>0</v>
      </c>
      <c r="AS399" t="b">
        <f>IF(OR(Table1[[#This Row],[Rodents]],Table1[[#This Row],[Human]],Table1[[#This Row],[Pig]]),OR(ISNUMBER(FIND("liver",C399)),ISNUMBER(FIND("hepat",C399))),"NA")</f>
        <v>1</v>
      </c>
      <c r="AT399" t="b">
        <f>IF(OR(Table1[[#This Row],[Rodents]],Table1[[#This Row],[Human]],Table1[[#This Row],[Pig]]),OR(ISNUMBER(FIND("kidney",C399)),ISNUMBER(FIND("neph",C399))),"NA")</f>
        <v>0</v>
      </c>
      <c r="AU399" t="b">
        <f>IF(OR(Table1[[#This Row],[Rodents]],Table1[[#This Row],[Human]],Table1[[#This Row],[Pig]]),OR(ISNUMBER(FIND("brain",C399)),ISNUMBER(FIND("neur",C399)),ISNUMBER(FIND("nerv",C399))),"NA")</f>
        <v>0</v>
      </c>
      <c r="AV399" t="b">
        <f>IF(OR(Table1[[#This Row],[Rodents]],Table1[[#This Row],[Human]],Table1[[#This Row],[Pig]]),OR(ISNUMBER(FIND("heart",C399)),ISNUMBER(FIND("cardi",C399))),"NA")</f>
        <v>0</v>
      </c>
      <c r="AW399" t="b">
        <f>IF(OR(Table1[[#This Row],[Rodents]],Table1[[#This Row],[Human]],Table1[[#This Row],[Pig]]),OR(ISNUMBER(FIND("gastro",C399)),ISNUMBER(FIND("intesti",C399)),ISNUMBER(FIND("stomach",C399))),"NA")</f>
        <v>0</v>
      </c>
      <c r="AX399" t="b">
        <f>IF(OR(Table1[[#This Row],[Rodents]],Table1[[#This Row],[Human]],Table1[[#This Row],[Pig]]),NOT(OR(AQ399,AR399,AS399,AT399,AU399,AV399,AW399)),"NA")</f>
        <v>0</v>
      </c>
      <c r="AY399" t="b">
        <f>OR(ISNUMBER(FIND("SWCNT",C399)),ISNUMBER(FIND("SWNT",C399)),ISNUMBER(FIND("single-wall",C399)),ISNUMBER(FIND("single wall",C399)),ISNUMBER(FIND("Single wall",C399)),ISNUMBER(FIND("Single-wall",C399)),ISNUMBER(FIND("SWCNT",B399)),ISNUMBER(FIND("SWNT",B399)),ISNUMBER(FIND("single-wall",B399)),ISNUMBER(FIND("single wall",B399)),ISNUMBER(FIND("Single-wall",B399)),ISNUMBER(FIND("Single wall",B399)))</f>
        <v>0</v>
      </c>
      <c r="AZ399" t="b">
        <f>OR(ISNUMBER(FIND("MWCNT",C399)),ISNUMBER(FIND("MWNT",C399)),ISNUMBER(FIND("multi-wall",C399)),ISNUMBER(FIND("multi wall",C399)),ISNUMBER(FIND("multiwall",C399)),ISNUMBER(FIND("Multi-wall",C399)),ISNUMBER(FIND("Multi wall",C399)),ISNUMBER(FIND("Multiwall",C399)),ISNUMBER(FIND("MWCNT",B399)),ISNUMBER(FIND("MWNT",B399)),ISNUMBER(FIND("multi-wall",B399)),ISNUMBER(FIND("multi wall",B399)),ISNUMBER(FIND("multiwall",B399)),ISNUMBER(FIND("Multi-wall",B399)),ISNUMBER(FIND("Multi wall",B399)),ISNUMBER(FIND("Multiwall",B399)),ISNUMBER(FIND("Double-wall",B399)),ISNUMBER(FIND("Double wall",B399)),ISNUMBER(FIND("Doublewall",B399)),ISNUMBER(FIND("double-wall",B399)),ISNUMBER(FIND("double wall",B399)),ISNUMBER(FIND("doublewall",B399)))</f>
        <v>1</v>
      </c>
      <c r="BA399" t="b">
        <f>AND(Table1[[#This Row],[SWCNT]],Table1[[#This Row],[MWCNT]])</f>
        <v>0</v>
      </c>
      <c r="BB399" t="b">
        <f>IF(Table1[[#This Row],[SWCNT]]=TRUE,FALSE,IF(Table1[[#This Row],[MWCNT]]=TRUE,FALSE,TRUE))</f>
        <v>0</v>
      </c>
      <c r="BC399" s="18"/>
    </row>
    <row r="400" spans="1:55" ht="166.5">
      <c r="A400" t="s">
        <v>4468</v>
      </c>
      <c r="B400" s="2" t="s">
        <v>4469</v>
      </c>
      <c r="C400" s="16" t="s">
        <v>4470</v>
      </c>
      <c r="D400" s="17" t="s">
        <v>403</v>
      </c>
      <c r="E400" s="2">
        <v>2012</v>
      </c>
      <c r="F400" t="b">
        <f>OR(ISNUMBER(FIND("cytotoxic",C400)),ISNUMBER(FIND("Cytotoxic",C400)),ISNUMBER(FIND("cellular toxicity",C400)),ISNUMBER(FIND("cell death",C400)),ISNUMBER(FIND("viable",C400)),ISNUMBER(FIND("phytotoxic",C400)),ISNUMBER(FIND("acute toxicity",C400)),ISNUMBER(FIND("MTT",C400)),ISNUMBER(FIND("survival",C400)),ISNUMBER(FIND("prolifer",C400)),ISNUMBER(FIND("apoptosis",C400)),ISNUMBER(FIND("neurotoxic",C400)),ISNUMBER(FIND("  lysis ",C400)),ISNUMBER(FIND("necrosis",C400)),ISNUMBER(FIND("cellular death",C400))*3,ISNUMBER(FIND("LDH",C400)),ISNUMBER(FIND("Acute toxicity",C400)))</f>
        <v>0</v>
      </c>
      <c r="G400" t="b">
        <f>OR(ISNUMBER(FIND("genotoxic",C400)),ISNUMBER(FIND("genotoxicity",C400)),ISNUMBER(FIND("DNA damage",C400)),ISNUMBER(FIND("DNA",C400)),ISNUMBER(FIND("RNA",C400)),ISNUMBER(FIND("mesothelioma",C400)),ISNUMBER(FIND("carcino",C400)),ISNUMBER(FIND("mutagen",C400)),ISNUMBER(FIND("genetic",C400)))</f>
        <v>0</v>
      </c>
      <c r="H400" t="b">
        <f>OR(ISNUMBER(FIND("inflammatory",C400)),ISNUMBER(FIND("inflamm",C400)))</f>
        <v>1</v>
      </c>
      <c r="I400" t="b">
        <f>OR(ISNUMBER(FIND("immune",C400)),ISNUMBER(FIND("immunological",C400)),ISNUMBER(FIND("interleuk",C400)),ISNUMBER(FIND("platelet activation",C400)),ISNUMBER(FIND("monocyte",C400)),ISNUMBER(FIND("leukocyte",C400)),ISNUMBER(FIND("cytokine",C400)),ISNUMBER(FIND("CD4",C400)),ISNUMBER(FIND("CD8",C400)),ISNUMBER(FIND("T-cell",C400)))</f>
        <v>0</v>
      </c>
      <c r="J400" t="b">
        <f>OR(ISNUMBER(FIND("reactive oxygen",C400)),ISNUMBER(FIND("ROS",C400)),ISNUMBER(FIND("free radical",C400)),ISNUMBER(FIND("oxidative stress",C400)),ISNUMBER(FIND("peroxid",C400)),ISNUMBER(FIND("oxidative",C400)),ISNUMBER(FIND("antioxid",C400)))</f>
        <v>1</v>
      </c>
      <c r="K400" t="b">
        <f>OR(ISNUMBER(FIND("autophag",C400)))</f>
        <v>0</v>
      </c>
      <c r="L400" t="b">
        <f>OR(ISNUMBER(FIND("morpholog",C400)))</f>
        <v>0</v>
      </c>
      <c r="M400" t="b">
        <f>OR(ISNUMBER(FIND("fibrosis",C400)),ISNUMBER(FIND("Fibrosis",C400)),ISNUMBER(FIND("fibrot",C400)))</f>
        <v>0</v>
      </c>
      <c r="N400" t="b">
        <f>OR(ISNUMBER(FIND("offspring",C400)),ISNUMBER(FIND("Parental",C400)),ISNUMBER(FIND("parental",C400)),ISNUMBER(FIND("germline",C400)),ISNUMBER(FIND("reproduc",C400)),ISNUMBER(FIND("embryo",C400)))</f>
        <v>0</v>
      </c>
      <c r="O400" t="b">
        <f>OR(ISNUMBER(FIND("metabol",C400)),ISNUMBER(FIND("Metabol",C400)),ISNUMBER(FIND("digest",C400)),ISNUMBER(FIND("mitochon",C400)))</f>
        <v>0</v>
      </c>
      <c r="P400" t="b">
        <f>OR(ISNUMBER(FIND("ecotox",C400)),ISNUMBER(FIND("Ecotox",B400)),ISNUMBER(FIND("ecotox",B400)),ISNUMBER(FIND("Ecotox",C400)))</f>
        <v>0</v>
      </c>
      <c r="Q400" t="b">
        <f>OR(ISNUMBER(FIND("Bioaccum",C400)),ISNUMBER(FIND("bioaccum",C400)),ISNUMBER(FIND("accum",C400)))</f>
        <v>0</v>
      </c>
      <c r="R400" t="b">
        <f>OR(ISNUMBER(FIND("Occupation",C400)),ISNUMBER(FIND("occupation",C400)),ISNUMBER(FIND("worker",C400)),ISNUMBER(FIND("workforce",C400)))</f>
        <v>0</v>
      </c>
      <c r="S400" t="b">
        <f>NOT(OR(F400,G400,H400,I400,J400,K400,L400,M400,N400,O400,P400,Q400,R400))</f>
        <v>0</v>
      </c>
      <c r="U400" t="b">
        <f>OR(Table1[[#This Row],[Inflammation]],Table1[[#This Row],[Immune]])</f>
        <v>1</v>
      </c>
      <c r="V400" t="b">
        <f>IF(OR(Table1[[#This Row],[Rodents]],Table1[[#This Row],[Human]],Table1[[#This Row],[Pig]]),OR(ISNUMBER(FIND("intratrach",C400)),ISNUMBER(FIND("nasal ",C400)),ISNUMBER(FIND("instill",C400))),"NA")</f>
        <v>1</v>
      </c>
      <c r="W400" t="b">
        <f>IF(OR(Table1[[#This Row],[Rodents]],Table1[[#This Row],[Human]],Table1[[#This Row],[Pig]]),OR(ISNUMBER(FIND("dermal",C400)),ISNUMBER(FIND("skin ",C400))),"NA")</f>
        <v>0</v>
      </c>
      <c r="X400" t="b">
        <f>IF(OR(Table1[[#This Row],[Rodents]],Table1[[#This Row],[Human]],Table1[[#This Row],[Pig]]),OR(ISNUMBER(FIND("injected",C400)),ISNUMBER(FIND("periton",C400)),ISNUMBER(FIND("intrascrot",C400))),"NA")</f>
        <v>0</v>
      </c>
      <c r="Y400" t="b">
        <f>IF(OR(Table1[[#This Row],[Rodents]],Table1[[#This Row],[Human]],Table1[[#This Row],[Pig]]),NOT(OR(Table1[[#This Row],[Inhaled/Intratracheal/intranasal]],Table1[[#This Row],[Dermal]],Table1[[#This Row],[Injected]])),"NA")</f>
        <v>0</v>
      </c>
      <c r="AA400" t="b">
        <f>OR(ISNUMBER(FIND("fish ",C400)),ISNUMBER(FIND("Fish ",C400)),ISNUMBER(FIND("aquatic",C400)),ISNUMBER(FIND("daphnids",C400)),ISNUMBER(FIND("Carcinus maenas",C400)),ISNUMBER(FIND("Daphnia",C400)),ISNUMBER(FIND("Ruditapes philippinarum",C400)),ISNUMBER(FIND("daphnia",C400)),ISNUMBER(FIND("marine",C400)),ISNUMBER(FIND("mussel",C400)),ISNUMBER(FIND("algae",C400)),ISNUMBER(FIND("Donax faba",C400)),ISNUMBER(FIND("estuarine",C400)),ISNUMBER(FIND("snail",C400)),ISNUMBER(FIND("Prorocentrum donghaiense",C400)) )</f>
        <v>0</v>
      </c>
      <c r="AB400" t="b">
        <f>OR(ISNUMBER(FIND(" rat ",C400)),ISNUMBER(FIND(" rats ",C400)),ISNUMBER(FIND(" Rats ",C400)),ISNUMBER(FIND(" Rat ",C400)),ISNUMBER(FIND(" rat.",C400)),ISNUMBER(FIND(" rats.",C400)),ISNUMBER(FIND("mouse",C400)),ISNUMBER(FIND("mice",C400)), ISNUMBER(FIND(" Mice",C400)))</f>
        <v>1</v>
      </c>
      <c r="AC400" t="b">
        <f>OR(ISNUMBER(FIND(" cell ",C400)),ISNUMBER(FIND("fibroblast",C400)),ISNUMBER(FIND("macrophage",C400)),ISNUMBER(FIND("epithelial",C400)),ISNUMBER(FIND("endothelial",C400)),ISNUMBER(FIND("neuron",C400)),ISNUMBER(FIND(" cells ",C400)),ISNUMBER(FIND("RBC",C400)),ISNUMBER(FIND("mitochond",C400)),ISNUMBER(FIND("adipocyte",C400)),ISNUMBER(FIND("osteo",C400)),ISNUMBER(FIND("keratin",C400)),ISNUMBER(FIND(" cell's ",C400)),ISNUMBER(FIND("eukary",C400)),ISNUMBER(FIND("sperm",C400)))</f>
        <v>1</v>
      </c>
      <c r="AD400" t="b">
        <f>OR(ISNUMBER(FIND("human",B400)),ISNUMBER(FIND("workers",B400)),ISNUMBER(FIND("workforces",B400)),ISNUMBER(FIND("occupational",B400)),ISNUMBER(FIND("Case report",B400)),ISNUMBER(FIND("Workplaces",B400)),ISNUMBER(FIND("worker",B400)))</f>
        <v>0</v>
      </c>
      <c r="AE400" t="b">
        <f>OR(ISNUMBER(FIND(" plant ",C400)),ISNUMBER(FIND("Plant ",C400)),ISNUMBER(FIND("tomato",C400)),ISNUMBER(FIND("plants",C400)),ISNUMBER(FIND("Plants",C400)),ISNUMBER(FIND("algae",C400)),ISNUMBER(FIND("lettuce",C400)),ISNUMBER(FIND("green gram sprouts ",C400)),ISNUMBER(FIND("Cucurbita pepo",C400)),ISNUMBER(FIND("bean ",C400)),ISNUMBER(FIND("chloroplast",C400)),ISNUMBER(FIND("chlorophyll",C400)),ISNUMBER(FIND("seedling",C400)),ISNUMBER(FIND("canola",C400)),ISNUMBER(FIND("shoot",C400)),ISNUMBER(FIND("photosynthes",C400)),ISNUMBER(FIND(" leaves ",C400)),,ISNUMBER(FIND("agriculture",C400)),ISNUMBER(FIND(" crops ",C400)))</f>
        <v>0</v>
      </c>
      <c r="AF400" t="b">
        <f>OR(ISNUMBER(FIND("bacteria",C400)),ISNUMBER(FIND("Bacteria",C400)),ISNUMBER(FIND("Bacterium",C400)),ISNUMBER(FIND("bacterium",C400)),ISNUMBER(FIND(" coli ",C400)))</f>
        <v>0</v>
      </c>
      <c r="AG400" t="b">
        <f>OR(ISNUMBER(FIND("fungi",C400)),ISNUMBER(FIND("Fungi",C400)),ISNUMBER(FIND("fungus",C400)),ISNUMBER(FIND("Fungus",C400)),ISNUMBER(FIND("mushroom",C400)),ISNUMBER(FIND("Mushroom",C400)),ISNUMBER(FIND(" mold ",C400)))</f>
        <v>0</v>
      </c>
      <c r="AH400" t="b">
        <f>OR(ISNUMBER(FIND("Pig ",C400)),ISNUMBER(FIND("pig ",C400)),ISNUMBER(FIND("Pigs ",C400)),ISNUMBER(FIND("pigs ",C400)))</f>
        <v>0</v>
      </c>
      <c r="AI400" t="b">
        <f>OR(ISNUMBER(FIND(" C. elegans",C400)),ISNUMBER(FIND("Caenorhabditis elegans",C400)),ISNUMBER(FIND("earthworms",C400)),ISNUMBER(FIND(" Ficopomatus enigmaticus",C400)),ISNUMBER(FIND("larva",C400)),ISNUMBER(FIND("Lumbriculus variegatus",C400)),ISNUMBER(FIND("nematode",C400)))</f>
        <v>0</v>
      </c>
      <c r="AJ400" t="b">
        <f>NOT(OR(AA400,AB400,AC400,AD400,AE400,AF400,AG400,AH400,AI400))</f>
        <v>0</v>
      </c>
      <c r="AL400" t="b">
        <f>OR(AA400,AB400,AD400,AE400,AF400,AG400,AH400,AI400)</f>
        <v>1</v>
      </c>
      <c r="AM400" t="b">
        <f>IF(Table1[[#This Row],[In vivo?]],IF(Table1[[#This Row],[Cell]],FALSE,TRUE),FALSE)</f>
        <v>0</v>
      </c>
      <c r="AN400" t="b">
        <f>AND(AC400,AL400)</f>
        <v>1</v>
      </c>
      <c r="AO400" t="b">
        <f>IF(Table1[[#This Row],[Cell]],IF(Table1[[#This Row],[In vivo?]],FALSE,TRUE),FALSE)</f>
        <v>0</v>
      </c>
      <c r="AP400" t="b">
        <f>NOT(OR(Table1[[#This Row],[In vivo?]],Table1[[#This Row],[Only in Cell]]))</f>
        <v>0</v>
      </c>
      <c r="AQ400" t="b">
        <f>IF(OR(Table1[[#This Row],[Rodents]],Table1[[#This Row],[Human]],Table1[[#This Row],[Pig]]),OR(ISNUMBER(FIND("pulmonary",C400)),ISNUMBER(FIND("lung",C400))),"NA")</f>
        <v>1</v>
      </c>
      <c r="AR400" t="b">
        <f>IF(OR(Table1[[#This Row],[Rodents]],Table1[[#This Row],[Human]],Table1[[#This Row],[Pig]]),OR(ISNUMBER(FIND("skin",C400)),ISNUMBER(FIND("dermal",C400))),"NA")</f>
        <v>0</v>
      </c>
      <c r="AS400" t="b">
        <f>IF(OR(Table1[[#This Row],[Rodents]],Table1[[#This Row],[Human]],Table1[[#This Row],[Pig]]),OR(ISNUMBER(FIND("liver",C400)),ISNUMBER(FIND("hepat",C400))),"NA")</f>
        <v>0</v>
      </c>
      <c r="AT400" t="b">
        <f>IF(OR(Table1[[#This Row],[Rodents]],Table1[[#This Row],[Human]],Table1[[#This Row],[Pig]]),OR(ISNUMBER(FIND("kidney",C400)),ISNUMBER(FIND("neph",C400))),"NA")</f>
        <v>0</v>
      </c>
      <c r="AU400" t="b">
        <f>IF(OR(Table1[[#This Row],[Rodents]],Table1[[#This Row],[Human]],Table1[[#This Row],[Pig]]),OR(ISNUMBER(FIND("brain",C400)),ISNUMBER(FIND("neur",C400)),ISNUMBER(FIND("nerv",C400))),"NA")</f>
        <v>0</v>
      </c>
      <c r="AV400" t="b">
        <f>IF(OR(Table1[[#This Row],[Rodents]],Table1[[#This Row],[Human]],Table1[[#This Row],[Pig]]),OR(ISNUMBER(FIND("heart",C400)),ISNUMBER(FIND("cardi",C400))),"NA")</f>
        <v>1</v>
      </c>
      <c r="AW400" t="b">
        <f>IF(OR(Table1[[#This Row],[Rodents]],Table1[[#This Row],[Human]],Table1[[#This Row],[Pig]]),OR(ISNUMBER(FIND("gastro",C400)),ISNUMBER(FIND("intesti",C400)),ISNUMBER(FIND("stomach",C400))),"NA")</f>
        <v>0</v>
      </c>
      <c r="AX400" t="b">
        <f>IF(OR(Table1[[#This Row],[Rodents]],Table1[[#This Row],[Human]],Table1[[#This Row],[Pig]]),NOT(OR(AQ400,AR400,AS400,AT400,AU400,AV400,AW400)),"NA")</f>
        <v>0</v>
      </c>
      <c r="AY400" t="b">
        <f>OR(ISNUMBER(FIND("SWCNT",C400)),ISNUMBER(FIND("SWNT",C400)),ISNUMBER(FIND("single-wall",C400)),ISNUMBER(FIND("single wall",C400)),ISNUMBER(FIND("Single wall",C400)),ISNUMBER(FIND("Single-wall",C400)),ISNUMBER(FIND("SWCNT",B400)),ISNUMBER(FIND("SWNT",B400)),ISNUMBER(FIND("single-wall",B400)),ISNUMBER(FIND("single wall",B400)),ISNUMBER(FIND("Single-wall",B400)),ISNUMBER(FIND("Single wall",B400)))</f>
        <v>1</v>
      </c>
      <c r="AZ400" t="b">
        <f>OR(ISNUMBER(FIND("MWCNT",C400)),ISNUMBER(FIND("MWNT",C400)),ISNUMBER(FIND("multi-wall",C400)),ISNUMBER(FIND("multi wall",C400)),ISNUMBER(FIND("multiwall",C400)),ISNUMBER(FIND("Multi-wall",C400)),ISNUMBER(FIND("Multi wall",C400)),ISNUMBER(FIND("Multiwall",C400)),ISNUMBER(FIND("MWCNT",B400)),ISNUMBER(FIND("MWNT",B400)),ISNUMBER(FIND("multi-wall",B400)),ISNUMBER(FIND("multi wall",B400)),ISNUMBER(FIND("multiwall",B400)),ISNUMBER(FIND("Multi-wall",B400)),ISNUMBER(FIND("Multi wall",B400)),ISNUMBER(FIND("Multiwall",B400)),ISNUMBER(FIND("Double-wall",B400)),ISNUMBER(FIND("Double wall",B400)),ISNUMBER(FIND("Doublewall",B400)),ISNUMBER(FIND("double-wall",B400)),ISNUMBER(FIND("double wall",B400)),ISNUMBER(FIND("doublewall",B400)))</f>
        <v>0</v>
      </c>
      <c r="BA400" t="b">
        <f>AND(Table1[[#This Row],[SWCNT]],Table1[[#This Row],[MWCNT]])</f>
        <v>0</v>
      </c>
      <c r="BB400" t="b">
        <f>IF(Table1[[#This Row],[SWCNT]]=TRUE,FALSE,IF(Table1[[#This Row],[MWCNT]]=TRUE,FALSE,TRUE))</f>
        <v>0</v>
      </c>
      <c r="BC400" s="18"/>
    </row>
    <row r="401" spans="1:55" ht="203.5">
      <c r="A401" t="s">
        <v>4506</v>
      </c>
      <c r="B401" s="2" t="s">
        <v>4511</v>
      </c>
      <c r="C401" s="16" t="s">
        <v>4516</v>
      </c>
      <c r="D401" s="17" t="s">
        <v>290</v>
      </c>
      <c r="E401" s="2">
        <v>2012</v>
      </c>
      <c r="F401" t="b">
        <f>OR(ISNUMBER(FIND("cytotoxic",C401)),ISNUMBER(FIND("Cytotoxic",C401)),ISNUMBER(FIND("cellular toxicity",C401)),ISNUMBER(FIND("cell death",C401)),ISNUMBER(FIND("viable",C401)),ISNUMBER(FIND("phytotoxic",C401)),ISNUMBER(FIND("acute toxicity",C401)),ISNUMBER(FIND("MTT",C401)),ISNUMBER(FIND("survival",C401)),ISNUMBER(FIND("prolifer",C401)),ISNUMBER(FIND("apoptosis",C401)),ISNUMBER(FIND("neurotoxic",C401)),ISNUMBER(FIND("  lysis ",C401)),ISNUMBER(FIND("necrosis",C401)),ISNUMBER(FIND("cellular death",C401))*3,ISNUMBER(FIND("LDH",C401)),ISNUMBER(FIND("Acute toxicity",C401)))</f>
        <v>1</v>
      </c>
      <c r="G401" t="b">
        <f>OR(ISNUMBER(FIND("genotoxic",C401)),ISNUMBER(FIND("genotoxicity",C401)),ISNUMBER(FIND("DNA damage",C401)),ISNUMBER(FIND("DNA",C401)),ISNUMBER(FIND("RNA",C401)),ISNUMBER(FIND("mesothelioma",C401)),ISNUMBER(FIND("carcino",C401)),ISNUMBER(FIND("mutagen",C401)),ISNUMBER(FIND("genetic",C401)))</f>
        <v>0</v>
      </c>
      <c r="H401" t="b">
        <f>OR(ISNUMBER(FIND("inflammatory",C401)),ISNUMBER(FIND("inflamm",C401)))</f>
        <v>1</v>
      </c>
      <c r="I401" t="b">
        <f>OR(ISNUMBER(FIND("immune",C401)),ISNUMBER(FIND("immunological",C401)),ISNUMBER(FIND("interleuk",C401)),ISNUMBER(FIND("platelet activation",C401)),ISNUMBER(FIND("monocyte",C401)),ISNUMBER(FIND("leukocyte",C401)),ISNUMBER(FIND("cytokine",C401)),ISNUMBER(FIND("CD4",C401)),ISNUMBER(FIND("CD8",C401)),ISNUMBER(FIND("T-cell",C401)))</f>
        <v>1</v>
      </c>
      <c r="J401" t="b">
        <f>OR(ISNUMBER(FIND("reactive oxygen",C401)),ISNUMBER(FIND("ROS",C401)),ISNUMBER(FIND("free radical",C401)),ISNUMBER(FIND("oxidative stress",C401)),ISNUMBER(FIND("peroxid",C401)),ISNUMBER(FIND("oxidative",C401)),ISNUMBER(FIND("antioxid",C401)))</f>
        <v>0</v>
      </c>
      <c r="K401" t="b">
        <f>OR(ISNUMBER(FIND("autophag",C401)))</f>
        <v>0</v>
      </c>
      <c r="L401" t="b">
        <f>OR(ISNUMBER(FIND("morpholog",C401)))</f>
        <v>0</v>
      </c>
      <c r="M401" t="b">
        <f>OR(ISNUMBER(FIND("fibrosis",C401)),ISNUMBER(FIND("Fibrosis",C401)),ISNUMBER(FIND("fibrot",C401)))</f>
        <v>0</v>
      </c>
      <c r="N401" t="b">
        <f>OR(ISNUMBER(FIND("offspring",C401)),ISNUMBER(FIND("Parental",C401)),ISNUMBER(FIND("parental",C401)),ISNUMBER(FIND("germline",C401)),ISNUMBER(FIND("reproduc",C401)),ISNUMBER(FIND("embryo",C401)))</f>
        <v>0</v>
      </c>
      <c r="O401" t="b">
        <f>OR(ISNUMBER(FIND("metabol",C401)),ISNUMBER(FIND("Metabol",C401)),ISNUMBER(FIND("digest",C401)),ISNUMBER(FIND("mitochon",C401)))</f>
        <v>0</v>
      </c>
      <c r="P401" t="b">
        <f>OR(ISNUMBER(FIND("ecotox",C401)),ISNUMBER(FIND("Ecotox",B401)),ISNUMBER(FIND("ecotox",B401)),ISNUMBER(FIND("Ecotox",C401)))</f>
        <v>0</v>
      </c>
      <c r="Q401" t="b">
        <f>OR(ISNUMBER(FIND("Bioaccum",C401)),ISNUMBER(FIND("bioaccum",C401)),ISNUMBER(FIND("accum",C401)))</f>
        <v>0</v>
      </c>
      <c r="R401" t="b">
        <f>OR(ISNUMBER(FIND("Occupation",C401)),ISNUMBER(FIND("occupation",C401)),ISNUMBER(FIND("worker",C401)),ISNUMBER(FIND("workforce",C401)))</f>
        <v>0</v>
      </c>
      <c r="S401" t="b">
        <f>NOT(OR(F401,G401,H401,I401,J401,K401,L401,M401,N401,O401,P401,Q401,R401))</f>
        <v>0</v>
      </c>
      <c r="U401" t="b">
        <f>OR(Table1[[#This Row],[Inflammation]],Table1[[#This Row],[Immune]])</f>
        <v>1</v>
      </c>
      <c r="V401" t="str">
        <f>IF(OR(Table1[[#This Row],[Rodents]],Table1[[#This Row],[Human]],Table1[[#This Row],[Pig]]),OR(ISNUMBER(FIND("intratrach",C401)),ISNUMBER(FIND("nasal ",C401)),ISNUMBER(FIND("instill",C401))),"NA")</f>
        <v>NA</v>
      </c>
      <c r="W401" t="str">
        <f>IF(OR(Table1[[#This Row],[Rodents]],Table1[[#This Row],[Human]],Table1[[#This Row],[Pig]]),OR(ISNUMBER(FIND("dermal",C401)),ISNUMBER(FIND("skin ",C401))),"NA")</f>
        <v>NA</v>
      </c>
      <c r="X401" t="str">
        <f>IF(OR(Table1[[#This Row],[Rodents]],Table1[[#This Row],[Human]],Table1[[#This Row],[Pig]]),OR(ISNUMBER(FIND("injected",C401)),ISNUMBER(FIND("periton",C401)),ISNUMBER(FIND("intrascrot",C401))),"NA")</f>
        <v>NA</v>
      </c>
      <c r="Y401" t="str">
        <f>IF(OR(Table1[[#This Row],[Rodents]],Table1[[#This Row],[Human]],Table1[[#This Row],[Pig]]),NOT(OR(Table1[[#This Row],[Inhaled/Intratracheal/intranasal]],Table1[[#This Row],[Dermal]],Table1[[#This Row],[Injected]])),"NA")</f>
        <v>NA</v>
      </c>
      <c r="AA401" t="b">
        <f>OR(ISNUMBER(FIND("fish ",C401)),ISNUMBER(FIND("Fish ",C401)),ISNUMBER(FIND("aquatic",C401)),ISNUMBER(FIND("daphnids",C401)),ISNUMBER(FIND("Carcinus maenas",C401)),ISNUMBER(FIND("Daphnia",C401)),ISNUMBER(FIND("Ruditapes philippinarum",C401)),ISNUMBER(FIND("daphnia",C401)),ISNUMBER(FIND("marine",C401)),ISNUMBER(FIND("mussel",C401)),ISNUMBER(FIND("algae",C401)),ISNUMBER(FIND("Donax faba",C401)),ISNUMBER(FIND("estuarine",C401)),ISNUMBER(FIND("snail",C401)),ISNUMBER(FIND("Prorocentrum donghaiense",C401)) )</f>
        <v>0</v>
      </c>
      <c r="AB401" t="b">
        <f>OR(ISNUMBER(FIND(" rat ",C401)),ISNUMBER(FIND(" rats ",C401)),ISNUMBER(FIND(" Rats ",C401)),ISNUMBER(FIND(" Rat ",C401)),ISNUMBER(FIND(" rat.",C401)),ISNUMBER(FIND(" rats.",C401)),ISNUMBER(FIND("mouse",C401)),ISNUMBER(FIND("mice",C401)), ISNUMBER(FIND(" Mice",C401)))</f>
        <v>0</v>
      </c>
      <c r="AC401" t="b">
        <f>OR(ISNUMBER(FIND(" cell ",C401)),ISNUMBER(FIND("fibroblast",C401)),ISNUMBER(FIND("macrophage",C401)),ISNUMBER(FIND("epithelial",C401)),ISNUMBER(FIND("endothelial",C401)),ISNUMBER(FIND("neuron",C401)),ISNUMBER(FIND(" cells ",C401)),ISNUMBER(FIND("RBC",C401)),ISNUMBER(FIND("mitochond",C401)),ISNUMBER(FIND("adipocyte",C401)),ISNUMBER(FIND("osteo",C401)),ISNUMBER(FIND("keratin",C401)),ISNUMBER(FIND(" cell's ",C401)),ISNUMBER(FIND("eukary",C401)),ISNUMBER(FIND("sperm",C401)))</f>
        <v>1</v>
      </c>
      <c r="AD401" t="b">
        <f>OR(ISNUMBER(FIND("human",B401)),ISNUMBER(FIND("workers",B401)),ISNUMBER(FIND("workforces",B401)),ISNUMBER(FIND("occupational",B401)),ISNUMBER(FIND("Case report",B401)),ISNUMBER(FIND("Workplaces",B401)),ISNUMBER(FIND("worker",B401)))</f>
        <v>0</v>
      </c>
      <c r="AE401" t="b">
        <f>OR(ISNUMBER(FIND(" plant ",C401)),ISNUMBER(FIND("Plant ",C401)),ISNUMBER(FIND("tomato",C401)),ISNUMBER(FIND("plants",C401)),ISNUMBER(FIND("Plants",C401)),ISNUMBER(FIND("algae",C401)),ISNUMBER(FIND("lettuce",C401)),ISNUMBER(FIND("green gram sprouts ",C401)),ISNUMBER(FIND("Cucurbita pepo",C401)),ISNUMBER(FIND("bean ",C401)),ISNUMBER(FIND("chloroplast",C401)),ISNUMBER(FIND("chlorophyll",C401)),ISNUMBER(FIND("seedling",C401)),ISNUMBER(FIND("canola",C401)),ISNUMBER(FIND("shoot",C401)),ISNUMBER(FIND("photosynthes",C401)),ISNUMBER(FIND(" leaves ",C401)),,ISNUMBER(FIND("agriculture",C401)),ISNUMBER(FIND(" crops ",C401)))</f>
        <v>0</v>
      </c>
      <c r="AF401" t="b">
        <f>OR(ISNUMBER(FIND("bacteria",C401)),ISNUMBER(FIND("Bacteria",C401)),ISNUMBER(FIND("Bacterium",C401)),ISNUMBER(FIND("bacterium",C401)),ISNUMBER(FIND(" coli ",C401)))</f>
        <v>0</v>
      </c>
      <c r="AG401" t="b">
        <f>OR(ISNUMBER(FIND("fungi",C401)),ISNUMBER(FIND("Fungi",C401)),ISNUMBER(FIND("fungus",C401)),ISNUMBER(FIND("Fungus",C401)),ISNUMBER(FIND("mushroom",C401)),ISNUMBER(FIND("Mushroom",C401)),ISNUMBER(FIND(" mold ",C401)))</f>
        <v>0</v>
      </c>
      <c r="AH401" t="b">
        <f>OR(ISNUMBER(FIND("Pig ",C401)),ISNUMBER(FIND("pig ",C401)),ISNUMBER(FIND("Pigs ",C401)),ISNUMBER(FIND("pigs ",C401)))</f>
        <v>0</v>
      </c>
      <c r="AI401" t="b">
        <f>OR(ISNUMBER(FIND(" C. elegans",C401)),ISNUMBER(FIND("Caenorhabditis elegans",C401)),ISNUMBER(FIND("earthworms",C401)),ISNUMBER(FIND(" Ficopomatus enigmaticus",C401)),ISNUMBER(FIND("larva",C401)),ISNUMBER(FIND("Lumbriculus variegatus",C401)),ISNUMBER(FIND("nematode",C401)))</f>
        <v>0</v>
      </c>
      <c r="AJ401" t="b">
        <f>NOT(OR(AA401,AB401,AC401,AD401,AE401,AF401,AG401,AH401,AI401))</f>
        <v>0</v>
      </c>
      <c r="AL401" t="b">
        <f>OR(AA401,AB401,AD401,AE401,AF401,AG401,AH401,AI401)</f>
        <v>0</v>
      </c>
      <c r="AM401" t="b">
        <f>IF(Table1[[#This Row],[In vivo?]],IF(Table1[[#This Row],[Cell]],FALSE,TRUE),FALSE)</f>
        <v>0</v>
      </c>
      <c r="AN401" t="b">
        <f>AND(AC401,AL401)</f>
        <v>0</v>
      </c>
      <c r="AO401" t="b">
        <f>IF(Table1[[#This Row],[Cell]],IF(Table1[[#This Row],[In vivo?]],FALSE,TRUE),FALSE)</f>
        <v>1</v>
      </c>
      <c r="AP401" t="b">
        <f>NOT(OR(Table1[[#This Row],[In vivo?]],Table1[[#This Row],[Only in Cell]]))</f>
        <v>0</v>
      </c>
      <c r="AQ401" t="str">
        <f>IF(OR(Table1[[#This Row],[Rodents]],Table1[[#This Row],[Human]],Table1[[#This Row],[Pig]]),OR(ISNUMBER(FIND("pulmonary",C401)),ISNUMBER(FIND("lung",C401))),"NA")</f>
        <v>NA</v>
      </c>
      <c r="AR401" t="str">
        <f>IF(OR(Table1[[#This Row],[Rodents]],Table1[[#This Row],[Human]],Table1[[#This Row],[Pig]]),OR(ISNUMBER(FIND("skin",C401)),ISNUMBER(FIND("dermal",C401))),"NA")</f>
        <v>NA</v>
      </c>
      <c r="AS401" t="str">
        <f>IF(OR(Table1[[#This Row],[Rodents]],Table1[[#This Row],[Human]],Table1[[#This Row],[Pig]]),OR(ISNUMBER(FIND("liver",C401)),ISNUMBER(FIND("hepat",C401))),"NA")</f>
        <v>NA</v>
      </c>
      <c r="AT401" t="str">
        <f>IF(OR(Table1[[#This Row],[Rodents]],Table1[[#This Row],[Human]],Table1[[#This Row],[Pig]]),OR(ISNUMBER(FIND("kidney",C401)),ISNUMBER(FIND("neph",C401))),"NA")</f>
        <v>NA</v>
      </c>
      <c r="AU401" t="str">
        <f>IF(OR(Table1[[#This Row],[Rodents]],Table1[[#This Row],[Human]],Table1[[#This Row],[Pig]]),OR(ISNUMBER(FIND("brain",C401)),ISNUMBER(FIND("neur",C401)),ISNUMBER(FIND("nerv",C401))),"NA")</f>
        <v>NA</v>
      </c>
      <c r="AV401" t="str">
        <f>IF(OR(Table1[[#This Row],[Rodents]],Table1[[#This Row],[Human]],Table1[[#This Row],[Pig]]),OR(ISNUMBER(FIND("heart",C401)),ISNUMBER(FIND("cardi",C401))),"NA")</f>
        <v>NA</v>
      </c>
      <c r="AW401" t="str">
        <f>IF(OR(Table1[[#This Row],[Rodents]],Table1[[#This Row],[Human]],Table1[[#This Row],[Pig]]),OR(ISNUMBER(FIND("gastro",C401)),ISNUMBER(FIND("intesti",C401)),ISNUMBER(FIND("stomach",C401))),"NA")</f>
        <v>NA</v>
      </c>
      <c r="AX401" t="str">
        <f>IF(OR(Table1[[#This Row],[Rodents]],Table1[[#This Row],[Human]],Table1[[#This Row],[Pig]]),NOT(OR(AQ401,AR401,AS401,AT401,AU401,AV401,AW401)),"NA")</f>
        <v>NA</v>
      </c>
      <c r="AY401" t="b">
        <f>OR(ISNUMBER(FIND("SWCNT",C401)),ISNUMBER(FIND("SWNT",C401)),ISNUMBER(FIND("single-wall",C401)),ISNUMBER(FIND("single wall",C401)),ISNUMBER(FIND("Single wall",C401)),ISNUMBER(FIND("Single-wall",C401)),ISNUMBER(FIND("SWCNT",B401)),ISNUMBER(FIND("SWNT",B401)),ISNUMBER(FIND("single-wall",B401)),ISNUMBER(FIND("single wall",B401)),ISNUMBER(FIND("Single-wall",B401)),ISNUMBER(FIND("Single wall",B401)))</f>
        <v>0</v>
      </c>
      <c r="AZ401" t="b">
        <f>OR(ISNUMBER(FIND("MWCNT",C401)),ISNUMBER(FIND("MWNT",C401)),ISNUMBER(FIND("multi-wall",C401)),ISNUMBER(FIND("multi wall",C401)),ISNUMBER(FIND("multiwall",C401)),ISNUMBER(FIND("Multi-wall",C401)),ISNUMBER(FIND("Multi wall",C401)),ISNUMBER(FIND("Multiwall",C401)),ISNUMBER(FIND("MWCNT",B401)),ISNUMBER(FIND("MWNT",B401)),ISNUMBER(FIND("multi-wall",B401)),ISNUMBER(FIND("multi wall",B401)),ISNUMBER(FIND("multiwall",B401)),ISNUMBER(FIND("Multi-wall",B401)),ISNUMBER(FIND("Multi wall",B401)),ISNUMBER(FIND("Multiwall",B401)),ISNUMBER(FIND("Double-wall",B401)),ISNUMBER(FIND("Double wall",B401)),ISNUMBER(FIND("Doublewall",B401)),ISNUMBER(FIND("double-wall",B401)),ISNUMBER(FIND("double wall",B401)),ISNUMBER(FIND("doublewall",B401)))</f>
        <v>1</v>
      </c>
      <c r="BA401" t="b">
        <f>AND(Table1[[#This Row],[SWCNT]],Table1[[#This Row],[MWCNT]])</f>
        <v>0</v>
      </c>
      <c r="BB401" t="b">
        <f>IF(Table1[[#This Row],[SWCNT]]=TRUE,FALSE,IF(Table1[[#This Row],[MWCNT]]=TRUE,FALSE,TRUE))</f>
        <v>0</v>
      </c>
      <c r="BC401" s="18"/>
    </row>
    <row r="402" spans="1:55" ht="296">
      <c r="A402" t="s">
        <v>4527</v>
      </c>
      <c r="B402" s="2" t="s">
        <v>4529</v>
      </c>
      <c r="C402" s="16" t="s">
        <v>4531</v>
      </c>
      <c r="D402" s="17" t="s">
        <v>181</v>
      </c>
      <c r="E402" s="2">
        <v>2012</v>
      </c>
      <c r="F402" t="b">
        <f>OR(ISNUMBER(FIND("cytotoxic",C402)),ISNUMBER(FIND("Cytotoxic",C402)),ISNUMBER(FIND("cellular toxicity",C402)),ISNUMBER(FIND("cell death",C402)),ISNUMBER(FIND("viable",C402)),ISNUMBER(FIND("phytotoxic",C402)),ISNUMBER(FIND("acute toxicity",C402)),ISNUMBER(FIND("MTT",C402)),ISNUMBER(FIND("survival",C402)),ISNUMBER(FIND("prolifer",C402)),ISNUMBER(FIND("apoptosis",C402)),ISNUMBER(FIND("neurotoxic",C402)),ISNUMBER(FIND("  lysis ",C402)),ISNUMBER(FIND("necrosis",C402)),ISNUMBER(FIND("cellular death",C402))*3,ISNUMBER(FIND("LDH",C402)),ISNUMBER(FIND("Acute toxicity",C402)))</f>
        <v>0</v>
      </c>
      <c r="G402" t="b">
        <f>OR(ISNUMBER(FIND("genotoxic",C402)),ISNUMBER(FIND("genotoxicity",C402)),ISNUMBER(FIND("DNA damage",C402)),ISNUMBER(FIND("DNA",C402)),ISNUMBER(FIND("RNA",C402)),ISNUMBER(FIND("mesothelioma",C402)),ISNUMBER(FIND("carcino",C402)),ISNUMBER(FIND("mutagen",C402)),ISNUMBER(FIND("genetic",C402)))</f>
        <v>0</v>
      </c>
      <c r="H402" t="b">
        <f>OR(ISNUMBER(FIND("inflammatory",C402)),ISNUMBER(FIND("inflamm",C402)))</f>
        <v>1</v>
      </c>
      <c r="I402" t="b">
        <f>OR(ISNUMBER(FIND("immune",C402)),ISNUMBER(FIND("immunological",C402)),ISNUMBER(FIND("interleuk",C402)),ISNUMBER(FIND("platelet activation",C402)),ISNUMBER(FIND("monocyte",C402)),ISNUMBER(FIND("leukocyte",C402)),ISNUMBER(FIND("cytokine",C402)),ISNUMBER(FIND("CD4",C402)),ISNUMBER(FIND("CD8",C402)),ISNUMBER(FIND("T-cell",C402)))</f>
        <v>1</v>
      </c>
      <c r="J402" t="b">
        <f>OR(ISNUMBER(FIND("reactive oxygen",C402)),ISNUMBER(FIND("ROS",C402)),ISNUMBER(FIND("free radical",C402)),ISNUMBER(FIND("oxidative stress",C402)),ISNUMBER(FIND("peroxid",C402)),ISNUMBER(FIND("oxidative",C402)),ISNUMBER(FIND("antioxid",C402)))</f>
        <v>0</v>
      </c>
      <c r="K402" t="b">
        <f>OR(ISNUMBER(FIND("autophag",C402)))</f>
        <v>0</v>
      </c>
      <c r="L402" t="b">
        <f>OR(ISNUMBER(FIND("morpholog",C402)))</f>
        <v>1</v>
      </c>
      <c r="M402" t="b">
        <f>OR(ISNUMBER(FIND("fibrosis",C402)),ISNUMBER(FIND("Fibrosis",C402)),ISNUMBER(FIND("fibrot",C402)))</f>
        <v>1</v>
      </c>
      <c r="N402" t="b">
        <f>OR(ISNUMBER(FIND("offspring",C402)),ISNUMBER(FIND("Parental",C402)),ISNUMBER(FIND("parental",C402)),ISNUMBER(FIND("germline",C402)),ISNUMBER(FIND("reproduc",C402)),ISNUMBER(FIND("embryo",C402)))</f>
        <v>0</v>
      </c>
      <c r="O402" t="b">
        <f>OR(ISNUMBER(FIND("metabol",C402)),ISNUMBER(FIND("Metabol",C402)),ISNUMBER(FIND("digest",C402)),ISNUMBER(FIND("mitochon",C402)))</f>
        <v>0</v>
      </c>
      <c r="P402" t="b">
        <f>OR(ISNUMBER(FIND("ecotox",C402)),ISNUMBER(FIND("Ecotox",B402)),ISNUMBER(FIND("ecotox",B402)),ISNUMBER(FIND("Ecotox",C402)))</f>
        <v>0</v>
      </c>
      <c r="Q402" t="b">
        <f>OR(ISNUMBER(FIND("Bioaccum",C402)),ISNUMBER(FIND("bioaccum",C402)),ISNUMBER(FIND("accum",C402)))</f>
        <v>0</v>
      </c>
      <c r="R402" t="b">
        <f>OR(ISNUMBER(FIND("Occupation",C402)),ISNUMBER(FIND("occupation",C402)),ISNUMBER(FIND("worker",C402)),ISNUMBER(FIND("workforce",C402)))</f>
        <v>1</v>
      </c>
      <c r="S402" t="b">
        <f>NOT(OR(F402,G402,H402,I402,J402,K402,L402,M402,N402,O402,P402,Q402,R402))</f>
        <v>0</v>
      </c>
      <c r="U402" t="b">
        <f>OR(Table1[[#This Row],[Inflammation]],Table1[[#This Row],[Immune]])</f>
        <v>1</v>
      </c>
      <c r="V402" t="b">
        <f>IF(OR(Table1[[#This Row],[Rodents]],Table1[[#This Row],[Human]],Table1[[#This Row],[Pig]]),OR(ISNUMBER(FIND("intratrach",C402)),ISNUMBER(FIND("nasal ",C402)),ISNUMBER(FIND("instill",C402))),"NA")</f>
        <v>0</v>
      </c>
      <c r="W402" t="b">
        <f>IF(OR(Table1[[#This Row],[Rodents]],Table1[[#This Row],[Human]],Table1[[#This Row],[Pig]]),OR(ISNUMBER(FIND("dermal",C402)),ISNUMBER(FIND("skin ",C402))),"NA")</f>
        <v>0</v>
      </c>
      <c r="X402" t="b">
        <f>IF(OR(Table1[[#This Row],[Rodents]],Table1[[#This Row],[Human]],Table1[[#This Row],[Pig]]),OR(ISNUMBER(FIND("injected",C402)),ISNUMBER(FIND("periton",C402)),ISNUMBER(FIND("intrascrot",C402))),"NA")</f>
        <v>0</v>
      </c>
      <c r="Y402" t="b">
        <f>IF(OR(Table1[[#This Row],[Rodents]],Table1[[#This Row],[Human]],Table1[[#This Row],[Pig]]),NOT(OR(Table1[[#This Row],[Inhaled/Intratracheal/intranasal]],Table1[[#This Row],[Dermal]],Table1[[#This Row],[Injected]])),"NA")</f>
        <v>1</v>
      </c>
      <c r="AA402" t="b">
        <f>OR(ISNUMBER(FIND("fish ",C402)),ISNUMBER(FIND("Fish ",C402)),ISNUMBER(FIND("aquatic",C402)),ISNUMBER(FIND("daphnids",C402)),ISNUMBER(FIND("Carcinus maenas",C402)),ISNUMBER(FIND("Daphnia",C402)),ISNUMBER(FIND("Ruditapes philippinarum",C402)),ISNUMBER(FIND("daphnia",C402)),ISNUMBER(FIND("marine",C402)),ISNUMBER(FIND("mussel",C402)),ISNUMBER(FIND("algae",C402)),ISNUMBER(FIND("Donax faba",C402)),ISNUMBER(FIND("estuarine",C402)),ISNUMBER(FIND("snail",C402)),ISNUMBER(FIND("Prorocentrum donghaiense",C402)) )</f>
        <v>0</v>
      </c>
      <c r="AB402" t="b">
        <f>OR(ISNUMBER(FIND(" rat ",C402)),ISNUMBER(FIND(" rats ",C402)),ISNUMBER(FIND(" Rats ",C402)),ISNUMBER(FIND(" Rat ",C402)),ISNUMBER(FIND(" rat.",C402)),ISNUMBER(FIND(" rats.",C402)),ISNUMBER(FIND("mouse",C402)),ISNUMBER(FIND("mice",C402)), ISNUMBER(FIND(" Mice",C402)))</f>
        <v>1</v>
      </c>
      <c r="AC402" t="b">
        <f>OR(ISNUMBER(FIND(" cell ",C402)),ISNUMBER(FIND("fibroblast",C402)),ISNUMBER(FIND("macrophage",C402)),ISNUMBER(FIND("epithelial",C402)),ISNUMBER(FIND("endothelial",C402)),ISNUMBER(FIND("neuron",C402)),ISNUMBER(FIND(" cells ",C402)),ISNUMBER(FIND("RBC",C402)),ISNUMBER(FIND("mitochond",C402)),ISNUMBER(FIND("adipocyte",C402)),ISNUMBER(FIND("osteo",C402)),ISNUMBER(FIND("keratin",C402)),ISNUMBER(FIND(" cell's ",C402)),ISNUMBER(FIND("eukary",C402)),ISNUMBER(FIND("sperm",C402)))</f>
        <v>1</v>
      </c>
      <c r="AD402" t="b">
        <f>OR(ISNUMBER(FIND("human",B402)),ISNUMBER(FIND("workers",B402)),ISNUMBER(FIND("workforces",B402)),ISNUMBER(FIND("occupational",B402)),ISNUMBER(FIND("Case report",B402)),ISNUMBER(FIND("Workplaces",B402)),ISNUMBER(FIND("worker",B402)))</f>
        <v>0</v>
      </c>
      <c r="AE402" t="b">
        <f>OR(ISNUMBER(FIND(" plant ",C402)),ISNUMBER(FIND("Plant ",C402)),ISNUMBER(FIND("tomato",C402)),ISNUMBER(FIND("plants",C402)),ISNUMBER(FIND("Plants",C402)),ISNUMBER(FIND("algae",C402)),ISNUMBER(FIND("lettuce",C402)),ISNUMBER(FIND("green gram sprouts ",C402)),ISNUMBER(FIND("Cucurbita pepo",C402)),ISNUMBER(FIND("bean ",C402)),ISNUMBER(FIND("chloroplast",C402)),ISNUMBER(FIND("chlorophyll",C402)),ISNUMBER(FIND("seedling",C402)),ISNUMBER(FIND("canola",C402)),ISNUMBER(FIND("shoot",C402)),ISNUMBER(FIND("photosynthes",C402)),ISNUMBER(FIND(" leaves ",C402)),,ISNUMBER(FIND("agriculture",C402)),ISNUMBER(FIND(" crops ",C402)))</f>
        <v>0</v>
      </c>
      <c r="AF402" t="b">
        <f>OR(ISNUMBER(FIND("bacteria",C402)),ISNUMBER(FIND("Bacteria",C402)),ISNUMBER(FIND("Bacterium",C402)),ISNUMBER(FIND("bacterium",C402)),ISNUMBER(FIND(" coli ",C402)))</f>
        <v>0</v>
      </c>
      <c r="AG402" t="b">
        <f>OR(ISNUMBER(FIND("fungi",C402)),ISNUMBER(FIND("Fungi",C402)),ISNUMBER(FIND("fungus",C402)),ISNUMBER(FIND("Fungus",C402)),ISNUMBER(FIND("mushroom",C402)),ISNUMBER(FIND("Mushroom",C402)),ISNUMBER(FIND(" mold ",C402)))</f>
        <v>0</v>
      </c>
      <c r="AH402" t="b">
        <f>OR(ISNUMBER(FIND("Pig ",C402)),ISNUMBER(FIND("pig ",C402)),ISNUMBER(FIND("Pigs ",C402)),ISNUMBER(FIND("pigs ",C402)))</f>
        <v>0</v>
      </c>
      <c r="AI402" t="b">
        <f>OR(ISNUMBER(FIND(" C. elegans",C402)),ISNUMBER(FIND("Caenorhabditis elegans",C402)),ISNUMBER(FIND("earthworms",C402)),ISNUMBER(FIND(" Ficopomatus enigmaticus",C402)),ISNUMBER(FIND("larva",C402)),ISNUMBER(FIND("Lumbriculus variegatus",C402)),ISNUMBER(FIND("nematode",C402)))</f>
        <v>0</v>
      </c>
      <c r="AJ402" t="b">
        <f>NOT(OR(AA402,AB402,AC402,AD402,AE402,AF402,AG402,AH402,AI402))</f>
        <v>0</v>
      </c>
      <c r="AL402" t="b">
        <f>OR(AA402,AB402,AD402,AE402,AF402,AG402,AH402,AI402)</f>
        <v>1</v>
      </c>
      <c r="AM402" t="b">
        <f>IF(Table1[[#This Row],[In vivo?]],IF(Table1[[#This Row],[Cell]],FALSE,TRUE),FALSE)</f>
        <v>0</v>
      </c>
      <c r="AN402" t="b">
        <f>AND(AC402,AL402)</f>
        <v>1</v>
      </c>
      <c r="AO402" t="b">
        <f>IF(Table1[[#This Row],[Cell]],IF(Table1[[#This Row],[In vivo?]],FALSE,TRUE),FALSE)</f>
        <v>0</v>
      </c>
      <c r="AP402" t="b">
        <f>NOT(OR(Table1[[#This Row],[In vivo?]],Table1[[#This Row],[Only in Cell]]))</f>
        <v>0</v>
      </c>
      <c r="AQ402" t="b">
        <f>IF(OR(Table1[[#This Row],[Rodents]],Table1[[#This Row],[Human]],Table1[[#This Row],[Pig]]),OR(ISNUMBER(FIND("pulmonary",C402)),ISNUMBER(FIND("lung",C402))),"NA")</f>
        <v>1</v>
      </c>
      <c r="AR402" t="b">
        <f>IF(OR(Table1[[#This Row],[Rodents]],Table1[[#This Row],[Human]],Table1[[#This Row],[Pig]]),OR(ISNUMBER(FIND("skin",C402)),ISNUMBER(FIND("dermal",C402))),"NA")</f>
        <v>0</v>
      </c>
      <c r="AS402" t="b">
        <f>IF(OR(Table1[[#This Row],[Rodents]],Table1[[#This Row],[Human]],Table1[[#This Row],[Pig]]),OR(ISNUMBER(FIND("liver",C402)),ISNUMBER(FIND("hepat",C402))),"NA")</f>
        <v>0</v>
      </c>
      <c r="AT402" t="b">
        <f>IF(OR(Table1[[#This Row],[Rodents]],Table1[[#This Row],[Human]],Table1[[#This Row],[Pig]]),OR(ISNUMBER(FIND("kidney",C402)),ISNUMBER(FIND("neph",C402))),"NA")</f>
        <v>0</v>
      </c>
      <c r="AU402" t="b">
        <f>IF(OR(Table1[[#This Row],[Rodents]],Table1[[#This Row],[Human]],Table1[[#This Row],[Pig]]),OR(ISNUMBER(FIND("brain",C402)),ISNUMBER(FIND("neur",C402)),ISNUMBER(FIND("nerv",C402))),"NA")</f>
        <v>0</v>
      </c>
      <c r="AV402" t="b">
        <f>IF(OR(Table1[[#This Row],[Rodents]],Table1[[#This Row],[Human]],Table1[[#This Row],[Pig]]),OR(ISNUMBER(FIND("heart",C402)),ISNUMBER(FIND("cardi",C402))),"NA")</f>
        <v>0</v>
      </c>
      <c r="AW402" t="b">
        <f>IF(OR(Table1[[#This Row],[Rodents]],Table1[[#This Row],[Human]],Table1[[#This Row],[Pig]]),OR(ISNUMBER(FIND("gastro",C402)),ISNUMBER(FIND("intesti",C402)),ISNUMBER(FIND("stomach",C402))),"NA")</f>
        <v>0</v>
      </c>
      <c r="AX402" t="b">
        <f>IF(OR(Table1[[#This Row],[Rodents]],Table1[[#This Row],[Human]],Table1[[#This Row],[Pig]]),NOT(OR(AQ402,AR402,AS402,AT402,AU402,AV402,AW402)),"NA")</f>
        <v>0</v>
      </c>
      <c r="AY402" t="b">
        <f>OR(ISNUMBER(FIND("SWCNT",C402)),ISNUMBER(FIND("SWNT",C402)),ISNUMBER(FIND("single-wall",C402)),ISNUMBER(FIND("single wall",C402)),ISNUMBER(FIND("Single wall",C402)),ISNUMBER(FIND("Single-wall",C402)),ISNUMBER(FIND("SWCNT",B402)),ISNUMBER(FIND("SWNT",B402)),ISNUMBER(FIND("single-wall",B402)),ISNUMBER(FIND("single wall",B402)),ISNUMBER(FIND("Single-wall",B402)),ISNUMBER(FIND("Single wall",B402)))</f>
        <v>1</v>
      </c>
      <c r="AZ402" t="b">
        <f>OR(ISNUMBER(FIND("MWCNT",C402)),ISNUMBER(FIND("MWNT",C402)),ISNUMBER(FIND("multi-wall",C402)),ISNUMBER(FIND("multi wall",C402)),ISNUMBER(FIND("multiwall",C402)),ISNUMBER(FIND("Multi-wall",C402)),ISNUMBER(FIND("Multi wall",C402)),ISNUMBER(FIND("Multiwall",C402)),ISNUMBER(FIND("MWCNT",B402)),ISNUMBER(FIND("MWNT",B402)),ISNUMBER(FIND("multi-wall",B402)),ISNUMBER(FIND("multi wall",B402)),ISNUMBER(FIND("multiwall",B402)),ISNUMBER(FIND("Multi-wall",B402)),ISNUMBER(FIND("Multi wall",B402)),ISNUMBER(FIND("Multiwall",B402)),ISNUMBER(FIND("Double-wall",B402)),ISNUMBER(FIND("Double wall",B402)),ISNUMBER(FIND("Doublewall",B402)),ISNUMBER(FIND("double-wall",B402)),ISNUMBER(FIND("double wall",B402)),ISNUMBER(FIND("doublewall",B402)))</f>
        <v>0</v>
      </c>
      <c r="BA402" t="b">
        <f>AND(Table1[[#This Row],[SWCNT]],Table1[[#This Row],[MWCNT]])</f>
        <v>0</v>
      </c>
      <c r="BB402" t="b">
        <f>IF(Table1[[#This Row],[SWCNT]]=TRUE,FALSE,IF(Table1[[#This Row],[MWCNT]]=TRUE,FALSE,TRUE))</f>
        <v>0</v>
      </c>
      <c r="BC402" s="18"/>
    </row>
    <row r="403" spans="1:55" ht="351.5">
      <c r="A403" t="s">
        <v>4536</v>
      </c>
      <c r="B403" s="2" t="s">
        <v>4537</v>
      </c>
      <c r="C403" s="16" t="s">
        <v>4538</v>
      </c>
      <c r="D403" s="17" t="s">
        <v>181</v>
      </c>
      <c r="E403" s="2">
        <v>2012</v>
      </c>
      <c r="F403" t="b">
        <f>OR(ISNUMBER(FIND("cytotoxic",C403)),ISNUMBER(FIND("Cytotoxic",C403)),ISNUMBER(FIND("cellular toxicity",C403)),ISNUMBER(FIND("cell death",C403)),ISNUMBER(FIND("viable",C403)),ISNUMBER(FIND("phytotoxic",C403)),ISNUMBER(FIND("acute toxicity",C403)),ISNUMBER(FIND("MTT",C403)),ISNUMBER(FIND("survival",C403)),ISNUMBER(FIND("prolifer",C403)),ISNUMBER(FIND("apoptosis",C403)),ISNUMBER(FIND("neurotoxic",C403)),ISNUMBER(FIND("  lysis ",C403)),ISNUMBER(FIND("necrosis",C403)),ISNUMBER(FIND("cellular death",C403))*3,ISNUMBER(FIND("LDH",C403)),ISNUMBER(FIND("Acute toxicity",C403)))</f>
        <v>0</v>
      </c>
      <c r="G403" t="b">
        <f>OR(ISNUMBER(FIND("genotoxic",C403)),ISNUMBER(FIND("genotoxicity",C403)),ISNUMBER(FIND("DNA damage",C403)),ISNUMBER(FIND("DNA",C403)),ISNUMBER(FIND("RNA",C403)),ISNUMBER(FIND("mesothelioma",C403)),ISNUMBER(FIND("carcino",C403)),ISNUMBER(FIND("mutagen",C403)),ISNUMBER(FIND("genetic",C403)))</f>
        <v>0</v>
      </c>
      <c r="H403" t="b">
        <f>OR(ISNUMBER(FIND("inflammatory",C403)),ISNUMBER(FIND("inflamm",C403)))</f>
        <v>1</v>
      </c>
      <c r="I403" t="b">
        <f>OR(ISNUMBER(FIND("immune",C403)),ISNUMBER(FIND("immunological",C403)),ISNUMBER(FIND("interleuk",C403)),ISNUMBER(FIND("platelet activation",C403)),ISNUMBER(FIND("monocyte",C403)),ISNUMBER(FIND("leukocyte",C403)),ISNUMBER(FIND("cytokine",C403)),ISNUMBER(FIND("CD4",C403)),ISNUMBER(FIND("CD8",C403)),ISNUMBER(FIND("T-cell",C403)))</f>
        <v>0</v>
      </c>
      <c r="J403" t="b">
        <f>OR(ISNUMBER(FIND("reactive oxygen",C403)),ISNUMBER(FIND("ROS",C403)),ISNUMBER(FIND("free radical",C403)),ISNUMBER(FIND("oxidative stress",C403)),ISNUMBER(FIND("peroxid",C403)),ISNUMBER(FIND("oxidative",C403)),ISNUMBER(FIND("antioxid",C403)))</f>
        <v>0</v>
      </c>
      <c r="K403" t="b">
        <f>OR(ISNUMBER(FIND("autophag",C403)))</f>
        <v>0</v>
      </c>
      <c r="L403" t="b">
        <f>OR(ISNUMBER(FIND("morpholog",C403)))</f>
        <v>0</v>
      </c>
      <c r="M403" t="b">
        <f>OR(ISNUMBER(FIND("fibrosis",C403)),ISNUMBER(FIND("Fibrosis",C403)),ISNUMBER(FIND("fibrot",C403)))</f>
        <v>1</v>
      </c>
      <c r="N403" t="b">
        <f>OR(ISNUMBER(FIND("offspring",C403)),ISNUMBER(FIND("Parental",C403)),ISNUMBER(FIND("parental",C403)),ISNUMBER(FIND("germline",C403)),ISNUMBER(FIND("reproduc",C403)),ISNUMBER(FIND("embryo",C403)))</f>
        <v>0</v>
      </c>
      <c r="O403" t="b">
        <f>OR(ISNUMBER(FIND("metabol",C403)),ISNUMBER(FIND("Metabol",C403)),ISNUMBER(FIND("digest",C403)),ISNUMBER(FIND("mitochon",C403)))</f>
        <v>0</v>
      </c>
      <c r="P403" t="b">
        <f>OR(ISNUMBER(FIND("ecotox",C403)),ISNUMBER(FIND("Ecotox",B403)),ISNUMBER(FIND("ecotox",B403)),ISNUMBER(FIND("Ecotox",C403)))</f>
        <v>0</v>
      </c>
      <c r="Q403" t="b">
        <f>OR(ISNUMBER(FIND("Bioaccum",C403)),ISNUMBER(FIND("bioaccum",C403)),ISNUMBER(FIND("accum",C403)))</f>
        <v>0</v>
      </c>
      <c r="R403" t="b">
        <f>OR(ISNUMBER(FIND("Occupation",C403)),ISNUMBER(FIND("occupation",C403)),ISNUMBER(FIND("worker",C403)),ISNUMBER(FIND("workforce",C403)))</f>
        <v>0</v>
      </c>
      <c r="S403" t="b">
        <f>NOT(OR(F403,G403,H403,I403,J403,K403,L403,M403,N403,O403,P403,Q403,R403))</f>
        <v>0</v>
      </c>
      <c r="U403" t="b">
        <f>OR(Table1[[#This Row],[Inflammation]],Table1[[#This Row],[Immune]])</f>
        <v>1</v>
      </c>
      <c r="V403" t="str">
        <f>IF(OR(Table1[[#This Row],[Rodents]],Table1[[#This Row],[Human]],Table1[[#This Row],[Pig]]),OR(ISNUMBER(FIND("intratrach",C403)),ISNUMBER(FIND("nasal ",C403)),ISNUMBER(FIND("instill",C403))),"NA")</f>
        <v>NA</v>
      </c>
      <c r="W403" t="str">
        <f>IF(OR(Table1[[#This Row],[Rodents]],Table1[[#This Row],[Human]],Table1[[#This Row],[Pig]]),OR(ISNUMBER(FIND("dermal",C403)),ISNUMBER(FIND("skin ",C403))),"NA")</f>
        <v>NA</v>
      </c>
      <c r="X403" t="str">
        <f>IF(OR(Table1[[#This Row],[Rodents]],Table1[[#This Row],[Human]],Table1[[#This Row],[Pig]]),OR(ISNUMBER(FIND("injected",C403)),ISNUMBER(FIND("periton",C403)),ISNUMBER(FIND("intrascrot",C403))),"NA")</f>
        <v>NA</v>
      </c>
      <c r="Y403" t="str">
        <f>IF(OR(Table1[[#This Row],[Rodents]],Table1[[#This Row],[Human]],Table1[[#This Row],[Pig]]),NOT(OR(Table1[[#This Row],[Inhaled/Intratracheal/intranasal]],Table1[[#This Row],[Dermal]],Table1[[#This Row],[Injected]])),"NA")</f>
        <v>NA</v>
      </c>
      <c r="AA403" t="b">
        <f>OR(ISNUMBER(FIND("fish ",C403)),ISNUMBER(FIND("Fish ",C403)),ISNUMBER(FIND("aquatic",C403)),ISNUMBER(FIND("daphnids",C403)),ISNUMBER(FIND("Carcinus maenas",C403)),ISNUMBER(FIND("Daphnia",C403)),ISNUMBER(FIND("Ruditapes philippinarum",C403)),ISNUMBER(FIND("daphnia",C403)),ISNUMBER(FIND("marine",C403)),ISNUMBER(FIND("mussel",C403)),ISNUMBER(FIND("algae",C403)),ISNUMBER(FIND("Donax faba",C403)),ISNUMBER(FIND("estuarine",C403)),ISNUMBER(FIND("snail",C403)),ISNUMBER(FIND("Prorocentrum donghaiense",C403)) )</f>
        <v>0</v>
      </c>
      <c r="AB403" t="b">
        <f>OR(ISNUMBER(FIND(" rat ",C403)),ISNUMBER(FIND(" rats ",C403)),ISNUMBER(FIND(" Rats ",C403)),ISNUMBER(FIND(" Rat ",C403)),ISNUMBER(FIND(" rat.",C403)),ISNUMBER(FIND(" rats.",C403)),ISNUMBER(FIND("mouse",C403)),ISNUMBER(FIND("mice",C403)), ISNUMBER(FIND(" Mice",C403)))</f>
        <v>0</v>
      </c>
      <c r="AC403" t="b">
        <f>OR(ISNUMBER(FIND(" cell ",C403)),ISNUMBER(FIND("fibroblast",C403)),ISNUMBER(FIND("macrophage",C403)),ISNUMBER(FIND("epithelial",C403)),ISNUMBER(FIND("endothelial",C403)),ISNUMBER(FIND("neuron",C403)),ISNUMBER(FIND(" cells ",C403)),ISNUMBER(FIND("RBC",C403)),ISNUMBER(FIND("mitochond",C403)),ISNUMBER(FIND("adipocyte",C403)),ISNUMBER(FIND("osteo",C403)),ISNUMBER(FIND("keratin",C403)),ISNUMBER(FIND(" cell's ",C403)),ISNUMBER(FIND("eukary",C403)),ISNUMBER(FIND("sperm",C403)))</f>
        <v>1</v>
      </c>
      <c r="AD403" t="b">
        <f>OR(ISNUMBER(FIND("human",B403)),ISNUMBER(FIND("workers",B403)),ISNUMBER(FIND("workforces",B403)),ISNUMBER(FIND("occupational",B403)),ISNUMBER(FIND("Case report",B403)),ISNUMBER(FIND("Workplaces",B403)),ISNUMBER(FIND("worker",B403)))</f>
        <v>0</v>
      </c>
      <c r="AE403" t="b">
        <f>OR(ISNUMBER(FIND(" plant ",C403)),ISNUMBER(FIND("Plant ",C403)),ISNUMBER(FIND("tomato",C403)),ISNUMBER(FIND("plants",C403)),ISNUMBER(FIND("Plants",C403)),ISNUMBER(FIND("algae",C403)),ISNUMBER(FIND("lettuce",C403)),ISNUMBER(FIND("green gram sprouts ",C403)),ISNUMBER(FIND("Cucurbita pepo",C403)),ISNUMBER(FIND("bean ",C403)),ISNUMBER(FIND("chloroplast",C403)),ISNUMBER(FIND("chlorophyll",C403)),ISNUMBER(FIND("seedling",C403)),ISNUMBER(FIND("canola",C403)),ISNUMBER(FIND("shoot",C403)),ISNUMBER(FIND("photosynthes",C403)),ISNUMBER(FIND(" leaves ",C403)),,ISNUMBER(FIND("agriculture",C403)),ISNUMBER(FIND(" crops ",C403)))</f>
        <v>0</v>
      </c>
      <c r="AF403" t="b">
        <f>OR(ISNUMBER(FIND("bacteria",C403)),ISNUMBER(FIND("Bacteria",C403)),ISNUMBER(FIND("Bacterium",C403)),ISNUMBER(FIND("bacterium",C403)),ISNUMBER(FIND(" coli ",C403)))</f>
        <v>0</v>
      </c>
      <c r="AG403" t="b">
        <f>OR(ISNUMBER(FIND("fungi",C403)),ISNUMBER(FIND("Fungi",C403)),ISNUMBER(FIND("fungus",C403)),ISNUMBER(FIND("Fungus",C403)),ISNUMBER(FIND("mushroom",C403)),ISNUMBER(FIND("Mushroom",C403)),ISNUMBER(FIND(" mold ",C403)))</f>
        <v>0</v>
      </c>
      <c r="AH403" t="b">
        <f>OR(ISNUMBER(FIND("Pig ",C403)),ISNUMBER(FIND("pig ",C403)),ISNUMBER(FIND("Pigs ",C403)),ISNUMBER(FIND("pigs ",C403)))</f>
        <v>0</v>
      </c>
      <c r="AI403" t="b">
        <f>OR(ISNUMBER(FIND(" C. elegans",C403)),ISNUMBER(FIND("Caenorhabditis elegans",C403)),ISNUMBER(FIND("earthworms",C403)),ISNUMBER(FIND(" Ficopomatus enigmaticus",C403)),ISNUMBER(FIND("larva",C403)),ISNUMBER(FIND("Lumbriculus variegatus",C403)),ISNUMBER(FIND("nematode",C403)))</f>
        <v>0</v>
      </c>
      <c r="AJ403" t="b">
        <f>NOT(OR(AA403,AB403,AC403,AD403,AE403,AF403,AG403,AH403,AI403))</f>
        <v>0</v>
      </c>
      <c r="AL403" t="b">
        <f>OR(AA403,AB403,AD403,AE403,AF403,AG403,AH403,AI403)</f>
        <v>0</v>
      </c>
      <c r="AM403" t="b">
        <f>IF(Table1[[#This Row],[In vivo?]],IF(Table1[[#This Row],[Cell]],FALSE,TRUE),FALSE)</f>
        <v>0</v>
      </c>
      <c r="AN403" t="b">
        <f>AND(AC403,AL403)</f>
        <v>0</v>
      </c>
      <c r="AO403" t="b">
        <f>IF(Table1[[#This Row],[Cell]],IF(Table1[[#This Row],[In vivo?]],FALSE,TRUE),FALSE)</f>
        <v>1</v>
      </c>
      <c r="AP403" t="b">
        <f>NOT(OR(Table1[[#This Row],[In vivo?]],Table1[[#This Row],[Only in Cell]]))</f>
        <v>0</v>
      </c>
      <c r="AQ403" t="str">
        <f>IF(OR(Table1[[#This Row],[Rodents]],Table1[[#This Row],[Human]],Table1[[#This Row],[Pig]]),OR(ISNUMBER(FIND("pulmonary",C403)),ISNUMBER(FIND("lung",C403))),"NA")</f>
        <v>NA</v>
      </c>
      <c r="AR403" t="str">
        <f>IF(OR(Table1[[#This Row],[Rodents]],Table1[[#This Row],[Human]],Table1[[#This Row],[Pig]]),OR(ISNUMBER(FIND("skin",C403)),ISNUMBER(FIND("dermal",C403))),"NA")</f>
        <v>NA</v>
      </c>
      <c r="AS403" t="str">
        <f>IF(OR(Table1[[#This Row],[Rodents]],Table1[[#This Row],[Human]],Table1[[#This Row],[Pig]]),OR(ISNUMBER(FIND("liver",C403)),ISNUMBER(FIND("hepat",C403))),"NA")</f>
        <v>NA</v>
      </c>
      <c r="AT403" t="str">
        <f>IF(OR(Table1[[#This Row],[Rodents]],Table1[[#This Row],[Human]],Table1[[#This Row],[Pig]]),OR(ISNUMBER(FIND("kidney",C403)),ISNUMBER(FIND("neph",C403))),"NA")</f>
        <v>NA</v>
      </c>
      <c r="AU403" t="str">
        <f>IF(OR(Table1[[#This Row],[Rodents]],Table1[[#This Row],[Human]],Table1[[#This Row],[Pig]]),OR(ISNUMBER(FIND("brain",C403)),ISNUMBER(FIND("neur",C403)),ISNUMBER(FIND("nerv",C403))),"NA")</f>
        <v>NA</v>
      </c>
      <c r="AV403" t="str">
        <f>IF(OR(Table1[[#This Row],[Rodents]],Table1[[#This Row],[Human]],Table1[[#This Row],[Pig]]),OR(ISNUMBER(FIND("heart",C403)),ISNUMBER(FIND("cardi",C403))),"NA")</f>
        <v>NA</v>
      </c>
      <c r="AW403" t="str">
        <f>IF(OR(Table1[[#This Row],[Rodents]],Table1[[#This Row],[Human]],Table1[[#This Row],[Pig]]),OR(ISNUMBER(FIND("gastro",C403)),ISNUMBER(FIND("intesti",C403)),ISNUMBER(FIND("stomach",C403))),"NA")</f>
        <v>NA</v>
      </c>
      <c r="AX403" t="str">
        <f>IF(OR(Table1[[#This Row],[Rodents]],Table1[[#This Row],[Human]],Table1[[#This Row],[Pig]]),NOT(OR(AQ403,AR403,AS403,AT403,AU403,AV403,AW403)),"NA")</f>
        <v>NA</v>
      </c>
      <c r="AY403" t="b">
        <f>OR(ISNUMBER(FIND("SWCNT",C403)),ISNUMBER(FIND("SWNT",C403)),ISNUMBER(FIND("single-wall",C403)),ISNUMBER(FIND("single wall",C403)),ISNUMBER(FIND("Single wall",C403)),ISNUMBER(FIND("Single-wall",C403)),ISNUMBER(FIND("SWCNT",B403)),ISNUMBER(FIND("SWNT",B403)),ISNUMBER(FIND("single-wall",B403)),ISNUMBER(FIND("single wall",B403)),ISNUMBER(FIND("Single-wall",B403)),ISNUMBER(FIND("Single wall",B403)))</f>
        <v>0</v>
      </c>
      <c r="AZ403" t="b">
        <f>OR(ISNUMBER(FIND("MWCNT",C403)),ISNUMBER(FIND("MWNT",C403)),ISNUMBER(FIND("multi-wall",C403)),ISNUMBER(FIND("multi wall",C403)),ISNUMBER(FIND("multiwall",C403)),ISNUMBER(FIND("Multi-wall",C403)),ISNUMBER(FIND("Multi wall",C403)),ISNUMBER(FIND("Multiwall",C403)),ISNUMBER(FIND("MWCNT",B403)),ISNUMBER(FIND("MWNT",B403)),ISNUMBER(FIND("multi-wall",B403)),ISNUMBER(FIND("multi wall",B403)),ISNUMBER(FIND("multiwall",B403)),ISNUMBER(FIND("Multi-wall",B403)),ISNUMBER(FIND("Multi wall",B403)),ISNUMBER(FIND("Multiwall",B403)),ISNUMBER(FIND("Double-wall",B403)),ISNUMBER(FIND("Double wall",B403)),ISNUMBER(FIND("Doublewall",B403)),ISNUMBER(FIND("double-wall",B403)),ISNUMBER(FIND("double wall",B403)),ISNUMBER(FIND("doublewall",B403)))</f>
        <v>1</v>
      </c>
      <c r="BA403" t="b">
        <f>AND(Table1[[#This Row],[SWCNT]],Table1[[#This Row],[MWCNT]])</f>
        <v>0</v>
      </c>
      <c r="BB403" t="b">
        <f>IF(Table1[[#This Row],[SWCNT]]=TRUE,FALSE,IF(Table1[[#This Row],[MWCNT]]=TRUE,FALSE,TRUE))</f>
        <v>0</v>
      </c>
      <c r="BC403" s="18"/>
    </row>
    <row r="404" spans="1:55" ht="203.5">
      <c r="A404" t="s">
        <v>4550</v>
      </c>
      <c r="B404" s="2" t="s">
        <v>4552</v>
      </c>
      <c r="C404" s="16" t="s">
        <v>4554</v>
      </c>
      <c r="D404" s="17" t="s">
        <v>403</v>
      </c>
      <c r="E404" s="2">
        <v>2012</v>
      </c>
      <c r="F404" t="b">
        <f>OR(ISNUMBER(FIND("cytotoxic",C404)),ISNUMBER(FIND("Cytotoxic",C404)),ISNUMBER(FIND("cellular toxicity",C404)),ISNUMBER(FIND("cell death",C404)),ISNUMBER(FIND("viable",C404)),ISNUMBER(FIND("phytotoxic",C404)),ISNUMBER(FIND("acute toxicity",C404)),ISNUMBER(FIND("MTT",C404)),ISNUMBER(FIND("survival",C404)),ISNUMBER(FIND("prolifer",C404)),ISNUMBER(FIND("apoptosis",C404)),ISNUMBER(FIND("neurotoxic",C404)),ISNUMBER(FIND("  lysis ",C404)),ISNUMBER(FIND("necrosis",C404)),ISNUMBER(FIND("cellular death",C404))*3,ISNUMBER(FIND("LDH",C404)),ISNUMBER(FIND("Acute toxicity",C404)))</f>
        <v>1</v>
      </c>
      <c r="G404" t="b">
        <f>OR(ISNUMBER(FIND("genotoxic",C404)),ISNUMBER(FIND("genotoxicity",C404)),ISNUMBER(FIND("DNA damage",C404)),ISNUMBER(FIND("DNA",C404)),ISNUMBER(FIND("RNA",C404)),ISNUMBER(FIND("mesothelioma",C404)),ISNUMBER(FIND("carcino",C404)),ISNUMBER(FIND("mutagen",C404)),ISNUMBER(FIND("genetic",C404)))</f>
        <v>0</v>
      </c>
      <c r="H404" t="b">
        <f>OR(ISNUMBER(FIND("inflammatory",C404)),ISNUMBER(FIND("inflamm",C404)))</f>
        <v>1</v>
      </c>
      <c r="I404" t="b">
        <f>OR(ISNUMBER(FIND("immune",C404)),ISNUMBER(FIND("immunological",C404)),ISNUMBER(FIND("interleuk",C404)),ISNUMBER(FIND("platelet activation",C404)),ISNUMBER(FIND("monocyte",C404)),ISNUMBER(FIND("leukocyte",C404)),ISNUMBER(FIND("cytokine",C404)),ISNUMBER(FIND("CD4",C404)),ISNUMBER(FIND("CD8",C404)),ISNUMBER(FIND("T-cell",C404)))</f>
        <v>0</v>
      </c>
      <c r="J404" t="b">
        <f>OR(ISNUMBER(FIND("reactive oxygen",C404)),ISNUMBER(FIND("ROS",C404)),ISNUMBER(FIND("free radical",C404)),ISNUMBER(FIND("oxidative stress",C404)),ISNUMBER(FIND("peroxid",C404)),ISNUMBER(FIND("oxidative",C404)),ISNUMBER(FIND("antioxid",C404)))</f>
        <v>0</v>
      </c>
      <c r="K404" t="b">
        <f>OR(ISNUMBER(FIND("autophag",C404)))</f>
        <v>0</v>
      </c>
      <c r="L404" t="b">
        <f>OR(ISNUMBER(FIND("morpholog",C404)))</f>
        <v>0</v>
      </c>
      <c r="M404" t="b">
        <f>OR(ISNUMBER(FIND("fibrosis",C404)),ISNUMBER(FIND("Fibrosis",C404)),ISNUMBER(FIND("fibrot",C404)))</f>
        <v>0</v>
      </c>
      <c r="N404" t="b">
        <f>OR(ISNUMBER(FIND("offspring",C404)),ISNUMBER(FIND("Parental",C404)),ISNUMBER(FIND("parental",C404)),ISNUMBER(FIND("germline",C404)),ISNUMBER(FIND("reproduc",C404)),ISNUMBER(FIND("embryo",C404)))</f>
        <v>0</v>
      </c>
      <c r="O404" t="b">
        <f>OR(ISNUMBER(FIND("metabol",C404)),ISNUMBER(FIND("Metabol",C404)),ISNUMBER(FIND("digest",C404)),ISNUMBER(FIND("mitochon",C404)))</f>
        <v>1</v>
      </c>
      <c r="P404" t="b">
        <f>OR(ISNUMBER(FIND("ecotox",C404)),ISNUMBER(FIND("Ecotox",B404)),ISNUMBER(FIND("ecotox",B404)),ISNUMBER(FIND("Ecotox",C404)))</f>
        <v>0</v>
      </c>
      <c r="Q404" t="b">
        <f>OR(ISNUMBER(FIND("Bioaccum",C404)),ISNUMBER(FIND("bioaccum",C404)),ISNUMBER(FIND("accum",C404)))</f>
        <v>0</v>
      </c>
      <c r="R404" t="b">
        <f>OR(ISNUMBER(FIND("Occupation",C404)),ISNUMBER(FIND("occupation",C404)),ISNUMBER(FIND("worker",C404)),ISNUMBER(FIND("workforce",C404)))</f>
        <v>0</v>
      </c>
      <c r="S404" t="b">
        <f>NOT(OR(F404,G404,H404,I404,J404,K404,L404,M404,N404,O404,P404,Q404,R404))</f>
        <v>0</v>
      </c>
      <c r="U404" t="b">
        <f>OR(Table1[[#This Row],[Inflammation]],Table1[[#This Row],[Immune]])</f>
        <v>1</v>
      </c>
      <c r="V404" t="str">
        <f>IF(OR(Table1[[#This Row],[Rodents]],Table1[[#This Row],[Human]],Table1[[#This Row],[Pig]]),OR(ISNUMBER(FIND("intratrach",C404)),ISNUMBER(FIND("nasal ",C404)),ISNUMBER(FIND("instill",C404))),"NA")</f>
        <v>NA</v>
      </c>
      <c r="W404" t="str">
        <f>IF(OR(Table1[[#This Row],[Rodents]],Table1[[#This Row],[Human]],Table1[[#This Row],[Pig]]),OR(ISNUMBER(FIND("dermal",C404)),ISNUMBER(FIND("skin ",C404))),"NA")</f>
        <v>NA</v>
      </c>
      <c r="X404" t="str">
        <f>IF(OR(Table1[[#This Row],[Rodents]],Table1[[#This Row],[Human]],Table1[[#This Row],[Pig]]),OR(ISNUMBER(FIND("injected",C404)),ISNUMBER(FIND("periton",C404)),ISNUMBER(FIND("intrascrot",C404))),"NA")</f>
        <v>NA</v>
      </c>
      <c r="Y404" t="str">
        <f>IF(OR(Table1[[#This Row],[Rodents]],Table1[[#This Row],[Human]],Table1[[#This Row],[Pig]]),NOT(OR(Table1[[#This Row],[Inhaled/Intratracheal/intranasal]],Table1[[#This Row],[Dermal]],Table1[[#This Row],[Injected]])),"NA")</f>
        <v>NA</v>
      </c>
      <c r="AA404" t="b">
        <f>OR(ISNUMBER(FIND("fish ",C404)),ISNUMBER(FIND("Fish ",C404)),ISNUMBER(FIND("aquatic",C404)),ISNUMBER(FIND("daphnids",C404)),ISNUMBER(FIND("Carcinus maenas",C404)),ISNUMBER(FIND("Daphnia",C404)),ISNUMBER(FIND("Ruditapes philippinarum",C404)),ISNUMBER(FIND("daphnia",C404)),ISNUMBER(FIND("marine",C404)),ISNUMBER(FIND("mussel",C404)),ISNUMBER(FIND("algae",C404)),ISNUMBER(FIND("Donax faba",C404)),ISNUMBER(FIND("estuarine",C404)),ISNUMBER(FIND("snail",C404)),ISNUMBER(FIND("Prorocentrum donghaiense",C404)) )</f>
        <v>0</v>
      </c>
      <c r="AB404" t="b">
        <f>OR(ISNUMBER(FIND(" rat ",C404)),ISNUMBER(FIND(" rats ",C404)),ISNUMBER(FIND(" Rats ",C404)),ISNUMBER(FIND(" Rat ",C404)),ISNUMBER(FIND(" rat.",C404)),ISNUMBER(FIND(" rats.",C404)),ISNUMBER(FIND("mouse",C404)),ISNUMBER(FIND("mice",C404)), ISNUMBER(FIND(" Mice",C404)))</f>
        <v>0</v>
      </c>
      <c r="AC404" t="b">
        <f>OR(ISNUMBER(FIND(" cell ",C404)),ISNUMBER(FIND("fibroblast",C404)),ISNUMBER(FIND("macrophage",C404)),ISNUMBER(FIND("epithelial",C404)),ISNUMBER(FIND("endothelial",C404)),ISNUMBER(FIND("neuron",C404)),ISNUMBER(FIND(" cells ",C404)),ISNUMBER(FIND("RBC",C404)),ISNUMBER(FIND("mitochond",C404)),ISNUMBER(FIND("adipocyte",C404)),ISNUMBER(FIND("osteo",C404)),ISNUMBER(FIND("keratin",C404)),ISNUMBER(FIND(" cell's ",C404)),ISNUMBER(FIND("eukary",C404)),ISNUMBER(FIND("sperm",C404)))</f>
        <v>1</v>
      </c>
      <c r="AD404" t="b">
        <f>OR(ISNUMBER(FIND("human",B404)),ISNUMBER(FIND("workers",B404)),ISNUMBER(FIND("workforces",B404)),ISNUMBER(FIND("occupational",B404)),ISNUMBER(FIND("Case report",B404)),ISNUMBER(FIND("Workplaces",B404)),ISNUMBER(FIND("worker",B404)))</f>
        <v>0</v>
      </c>
      <c r="AE404" t="b">
        <f>OR(ISNUMBER(FIND(" plant ",C404)),ISNUMBER(FIND("Plant ",C404)),ISNUMBER(FIND("tomato",C404)),ISNUMBER(FIND("plants",C404)),ISNUMBER(FIND("Plants",C404)),ISNUMBER(FIND("algae",C404)),ISNUMBER(FIND("lettuce",C404)),ISNUMBER(FIND("green gram sprouts ",C404)),ISNUMBER(FIND("Cucurbita pepo",C404)),ISNUMBER(FIND("bean ",C404)),ISNUMBER(FIND("chloroplast",C404)),ISNUMBER(FIND("chlorophyll",C404)),ISNUMBER(FIND("seedling",C404)),ISNUMBER(FIND("canola",C404)),ISNUMBER(FIND("shoot",C404)),ISNUMBER(FIND("photosynthes",C404)),ISNUMBER(FIND(" leaves ",C404)),,ISNUMBER(FIND("agriculture",C404)),ISNUMBER(FIND(" crops ",C404)))</f>
        <v>0</v>
      </c>
      <c r="AF404" t="b">
        <f>OR(ISNUMBER(FIND("bacteria",C404)),ISNUMBER(FIND("Bacteria",C404)),ISNUMBER(FIND("Bacterium",C404)),ISNUMBER(FIND("bacterium",C404)),ISNUMBER(FIND(" coli ",C404)))</f>
        <v>0</v>
      </c>
      <c r="AG404" t="b">
        <f>OR(ISNUMBER(FIND("fungi",C404)),ISNUMBER(FIND("Fungi",C404)),ISNUMBER(FIND("fungus",C404)),ISNUMBER(FIND("Fungus",C404)),ISNUMBER(FIND("mushroom",C404)),ISNUMBER(FIND("Mushroom",C404)),ISNUMBER(FIND(" mold ",C404)))</f>
        <v>0</v>
      </c>
      <c r="AH404" t="b">
        <f>OR(ISNUMBER(FIND("Pig ",C404)),ISNUMBER(FIND("pig ",C404)),ISNUMBER(FIND("Pigs ",C404)),ISNUMBER(FIND("pigs ",C404)))</f>
        <v>0</v>
      </c>
      <c r="AI404" t="b">
        <f>OR(ISNUMBER(FIND(" C. elegans",C404)),ISNUMBER(FIND("Caenorhabditis elegans",C404)),ISNUMBER(FIND("earthworms",C404)),ISNUMBER(FIND(" Ficopomatus enigmaticus",C404)),ISNUMBER(FIND("larva",C404)),ISNUMBER(FIND("Lumbriculus variegatus",C404)),ISNUMBER(FIND("nematode",C404)))</f>
        <v>0</v>
      </c>
      <c r="AJ404" t="b">
        <f>NOT(OR(AA404,AB404,AC404,AD404,AE404,AF404,AG404,AH404,AI404))</f>
        <v>0</v>
      </c>
      <c r="AL404" t="b">
        <f>OR(AA404,AB404,AD404,AE404,AF404,AG404,AH404,AI404)</f>
        <v>0</v>
      </c>
      <c r="AM404" t="b">
        <f>IF(Table1[[#This Row],[In vivo?]],IF(Table1[[#This Row],[Cell]],FALSE,TRUE),FALSE)</f>
        <v>0</v>
      </c>
      <c r="AN404" t="b">
        <f>AND(AC404,AL404)</f>
        <v>0</v>
      </c>
      <c r="AO404" t="b">
        <f>IF(Table1[[#This Row],[Cell]],IF(Table1[[#This Row],[In vivo?]],FALSE,TRUE),FALSE)</f>
        <v>1</v>
      </c>
      <c r="AP404" t="b">
        <f>NOT(OR(Table1[[#This Row],[In vivo?]],Table1[[#This Row],[Only in Cell]]))</f>
        <v>0</v>
      </c>
      <c r="AQ404" t="str">
        <f>IF(OR(Table1[[#This Row],[Rodents]],Table1[[#This Row],[Human]],Table1[[#This Row],[Pig]]),OR(ISNUMBER(FIND("pulmonary",C404)),ISNUMBER(FIND("lung",C404))),"NA")</f>
        <v>NA</v>
      </c>
      <c r="AR404" t="str">
        <f>IF(OR(Table1[[#This Row],[Rodents]],Table1[[#This Row],[Human]],Table1[[#This Row],[Pig]]),OR(ISNUMBER(FIND("skin",C404)),ISNUMBER(FIND("dermal",C404))),"NA")</f>
        <v>NA</v>
      </c>
      <c r="AS404" t="str">
        <f>IF(OR(Table1[[#This Row],[Rodents]],Table1[[#This Row],[Human]],Table1[[#This Row],[Pig]]),OR(ISNUMBER(FIND("liver",C404)),ISNUMBER(FIND("hepat",C404))),"NA")</f>
        <v>NA</v>
      </c>
      <c r="AT404" t="str">
        <f>IF(OR(Table1[[#This Row],[Rodents]],Table1[[#This Row],[Human]],Table1[[#This Row],[Pig]]),OR(ISNUMBER(FIND("kidney",C404)),ISNUMBER(FIND("neph",C404))),"NA")</f>
        <v>NA</v>
      </c>
      <c r="AU404" t="str">
        <f>IF(OR(Table1[[#This Row],[Rodents]],Table1[[#This Row],[Human]],Table1[[#This Row],[Pig]]),OR(ISNUMBER(FIND("brain",C404)),ISNUMBER(FIND("neur",C404)),ISNUMBER(FIND("nerv",C404))),"NA")</f>
        <v>NA</v>
      </c>
      <c r="AV404" t="str">
        <f>IF(OR(Table1[[#This Row],[Rodents]],Table1[[#This Row],[Human]],Table1[[#This Row],[Pig]]),OR(ISNUMBER(FIND("heart",C404)),ISNUMBER(FIND("cardi",C404))),"NA")</f>
        <v>NA</v>
      </c>
      <c r="AW404" t="str">
        <f>IF(OR(Table1[[#This Row],[Rodents]],Table1[[#This Row],[Human]],Table1[[#This Row],[Pig]]),OR(ISNUMBER(FIND("gastro",C404)),ISNUMBER(FIND("intesti",C404)),ISNUMBER(FIND("stomach",C404))),"NA")</f>
        <v>NA</v>
      </c>
      <c r="AX404" t="str">
        <f>IF(OR(Table1[[#This Row],[Rodents]],Table1[[#This Row],[Human]],Table1[[#This Row],[Pig]]),NOT(OR(AQ404,AR404,AS404,AT404,AU404,AV404,AW404)),"NA")</f>
        <v>NA</v>
      </c>
      <c r="AY404" t="b">
        <f>OR(ISNUMBER(FIND("SWCNT",C404)),ISNUMBER(FIND("SWNT",C404)),ISNUMBER(FIND("single-wall",C404)),ISNUMBER(FIND("single wall",C404)),ISNUMBER(FIND("Single wall",C404)),ISNUMBER(FIND("Single-wall",C404)),ISNUMBER(FIND("SWCNT",B404)),ISNUMBER(FIND("SWNT",B404)),ISNUMBER(FIND("single-wall",B404)),ISNUMBER(FIND("single wall",B404)),ISNUMBER(FIND("Single-wall",B404)),ISNUMBER(FIND("Single wall",B404)))</f>
        <v>1</v>
      </c>
      <c r="AZ404" t="b">
        <f>OR(ISNUMBER(FIND("MWCNT",C404)),ISNUMBER(FIND("MWNT",C404)),ISNUMBER(FIND("multi-wall",C404)),ISNUMBER(FIND("multi wall",C404)),ISNUMBER(FIND("multiwall",C404)),ISNUMBER(FIND("Multi-wall",C404)),ISNUMBER(FIND("Multi wall",C404)),ISNUMBER(FIND("Multiwall",C404)),ISNUMBER(FIND("MWCNT",B404)),ISNUMBER(FIND("MWNT",B404)),ISNUMBER(FIND("multi-wall",B404)),ISNUMBER(FIND("multi wall",B404)),ISNUMBER(FIND("multiwall",B404)),ISNUMBER(FIND("Multi-wall",B404)),ISNUMBER(FIND("Multi wall",B404)),ISNUMBER(FIND("Multiwall",B404)),ISNUMBER(FIND("Double-wall",B404)),ISNUMBER(FIND("Double wall",B404)),ISNUMBER(FIND("Doublewall",B404)),ISNUMBER(FIND("double-wall",B404)),ISNUMBER(FIND("double wall",B404)),ISNUMBER(FIND("doublewall",B404)))</f>
        <v>0</v>
      </c>
      <c r="BA404" t="b">
        <f>AND(Table1[[#This Row],[SWCNT]],Table1[[#This Row],[MWCNT]])</f>
        <v>0</v>
      </c>
      <c r="BB404" t="b">
        <f>IF(Table1[[#This Row],[SWCNT]]=TRUE,FALSE,IF(Table1[[#This Row],[MWCNT]]=TRUE,FALSE,TRUE))</f>
        <v>0</v>
      </c>
      <c r="BC404" s="18"/>
    </row>
    <row r="405" spans="1:55" ht="296">
      <c r="A405" t="s">
        <v>4555</v>
      </c>
      <c r="B405" s="2" t="s">
        <v>4556</v>
      </c>
      <c r="C405" s="16" t="s">
        <v>4557</v>
      </c>
      <c r="D405" s="17" t="s">
        <v>271</v>
      </c>
      <c r="E405" s="2">
        <v>2012</v>
      </c>
      <c r="F405" t="b">
        <f>OR(ISNUMBER(FIND("cytotoxic",C405)),ISNUMBER(FIND("Cytotoxic",C405)),ISNUMBER(FIND("cellular toxicity",C405)),ISNUMBER(FIND("cell death",C405)),ISNUMBER(FIND("viable",C405)),ISNUMBER(FIND("phytotoxic",C405)),ISNUMBER(FIND("acute toxicity",C405)),ISNUMBER(FIND("MTT",C405)),ISNUMBER(FIND("survival",C405)),ISNUMBER(FIND("prolifer",C405)),ISNUMBER(FIND("apoptosis",C405)),ISNUMBER(FIND("neurotoxic",C405)),ISNUMBER(FIND("  lysis ",C405)),ISNUMBER(FIND("necrosis",C405)),ISNUMBER(FIND("cellular death",C405))*3,ISNUMBER(FIND("LDH",C405)),ISNUMBER(FIND("Acute toxicity",C405)))</f>
        <v>0</v>
      </c>
      <c r="G405" t="b">
        <f>OR(ISNUMBER(FIND("genotoxic",C405)),ISNUMBER(FIND("genotoxicity",C405)),ISNUMBER(FIND("DNA damage",C405)),ISNUMBER(FIND("DNA",C405)),ISNUMBER(FIND("RNA",C405)),ISNUMBER(FIND("mesothelioma",C405)),ISNUMBER(FIND("carcino",C405)),ISNUMBER(FIND("mutagen",C405)),ISNUMBER(FIND("genetic",C405)))</f>
        <v>1</v>
      </c>
      <c r="H405" t="b">
        <f>OR(ISNUMBER(FIND("inflammatory",C405)),ISNUMBER(FIND("inflamm",C405)))</f>
        <v>1</v>
      </c>
      <c r="I405" t="b">
        <f>OR(ISNUMBER(FIND("immune",C405)),ISNUMBER(FIND("immunological",C405)),ISNUMBER(FIND("interleuk",C405)),ISNUMBER(FIND("platelet activation",C405)),ISNUMBER(FIND("monocyte",C405)),ISNUMBER(FIND("leukocyte",C405)),ISNUMBER(FIND("cytokine",C405)),ISNUMBER(FIND("CD4",C405)),ISNUMBER(FIND("CD8",C405)),ISNUMBER(FIND("T-cell",C405)))</f>
        <v>0</v>
      </c>
      <c r="J405" t="b">
        <f>OR(ISNUMBER(FIND("reactive oxygen",C405)),ISNUMBER(FIND("ROS",C405)),ISNUMBER(FIND("free radical",C405)),ISNUMBER(FIND("oxidative stress",C405)),ISNUMBER(FIND("peroxid",C405)),ISNUMBER(FIND("oxidative",C405)),ISNUMBER(FIND("antioxid",C405)))</f>
        <v>0</v>
      </c>
      <c r="K405" t="b">
        <f>OR(ISNUMBER(FIND("autophag",C405)))</f>
        <v>0</v>
      </c>
      <c r="L405" t="b">
        <f>OR(ISNUMBER(FIND("morpholog",C405)))</f>
        <v>0</v>
      </c>
      <c r="M405" t="b">
        <f>OR(ISNUMBER(FIND("fibrosis",C405)),ISNUMBER(FIND("Fibrosis",C405)),ISNUMBER(FIND("fibrot",C405)))</f>
        <v>0</v>
      </c>
      <c r="N405" t="b">
        <f>OR(ISNUMBER(FIND("offspring",C405)),ISNUMBER(FIND("Parental",C405)),ISNUMBER(FIND("parental",C405)),ISNUMBER(FIND("germline",C405)),ISNUMBER(FIND("reproduc",C405)),ISNUMBER(FIND("embryo",C405)))</f>
        <v>0</v>
      </c>
      <c r="O405" t="b">
        <f>OR(ISNUMBER(FIND("metabol",C405)),ISNUMBER(FIND("Metabol",C405)),ISNUMBER(FIND("digest",C405)),ISNUMBER(FIND("mitochon",C405)))</f>
        <v>0</v>
      </c>
      <c r="P405" t="b">
        <f>OR(ISNUMBER(FIND("ecotox",C405)),ISNUMBER(FIND("Ecotox",B405)),ISNUMBER(FIND("ecotox",B405)),ISNUMBER(FIND("Ecotox",C405)))</f>
        <v>0</v>
      </c>
      <c r="Q405" t="b">
        <f>OR(ISNUMBER(FIND("Bioaccum",C405)),ISNUMBER(FIND("bioaccum",C405)),ISNUMBER(FIND("accum",C405)))</f>
        <v>0</v>
      </c>
      <c r="R405" t="b">
        <f>OR(ISNUMBER(FIND("Occupation",C405)),ISNUMBER(FIND("occupation",C405)),ISNUMBER(FIND("worker",C405)),ISNUMBER(FIND("workforce",C405)))</f>
        <v>0</v>
      </c>
      <c r="S405" t="b">
        <f>NOT(OR(F405,G405,H405,I405,J405,K405,L405,M405,N405,O405,P405,Q405,R405))</f>
        <v>0</v>
      </c>
      <c r="U405" t="b">
        <f>OR(Table1[[#This Row],[Inflammation]],Table1[[#This Row],[Immune]])</f>
        <v>1</v>
      </c>
      <c r="V405" t="str">
        <f>IF(OR(Table1[[#This Row],[Rodents]],Table1[[#This Row],[Human]],Table1[[#This Row],[Pig]]),OR(ISNUMBER(FIND("intratrach",C405)),ISNUMBER(FIND("nasal ",C405)),ISNUMBER(FIND("instill",C405))),"NA")</f>
        <v>NA</v>
      </c>
      <c r="W405" t="str">
        <f>IF(OR(Table1[[#This Row],[Rodents]],Table1[[#This Row],[Human]],Table1[[#This Row],[Pig]]),OR(ISNUMBER(FIND("dermal",C405)),ISNUMBER(FIND("skin ",C405))),"NA")</f>
        <v>NA</v>
      </c>
      <c r="X405" t="str">
        <f>IF(OR(Table1[[#This Row],[Rodents]],Table1[[#This Row],[Human]],Table1[[#This Row],[Pig]]),OR(ISNUMBER(FIND("injected",C405)),ISNUMBER(FIND("periton",C405)),ISNUMBER(FIND("intrascrot",C405))),"NA")</f>
        <v>NA</v>
      </c>
      <c r="Y405" t="str">
        <f>IF(OR(Table1[[#This Row],[Rodents]],Table1[[#This Row],[Human]],Table1[[#This Row],[Pig]]),NOT(OR(Table1[[#This Row],[Inhaled/Intratracheal/intranasal]],Table1[[#This Row],[Dermal]],Table1[[#This Row],[Injected]])),"NA")</f>
        <v>NA</v>
      </c>
      <c r="AA405" t="b">
        <f>OR(ISNUMBER(FIND("fish ",C405)),ISNUMBER(FIND("Fish ",C405)),ISNUMBER(FIND("aquatic",C405)),ISNUMBER(FIND("daphnids",C405)),ISNUMBER(FIND("Carcinus maenas",C405)),ISNUMBER(FIND("Daphnia",C405)),ISNUMBER(FIND("Ruditapes philippinarum",C405)),ISNUMBER(FIND("daphnia",C405)),ISNUMBER(FIND("marine",C405)),ISNUMBER(FIND("mussel",C405)),ISNUMBER(FIND("algae",C405)),ISNUMBER(FIND("Donax faba",C405)),ISNUMBER(FIND("estuarine",C405)),ISNUMBER(FIND("snail",C405)),ISNUMBER(FIND("Prorocentrum donghaiense",C405)) )</f>
        <v>0</v>
      </c>
      <c r="AB405" t="b">
        <f>OR(ISNUMBER(FIND(" rat ",C405)),ISNUMBER(FIND(" rats ",C405)),ISNUMBER(FIND(" Rats ",C405)),ISNUMBER(FIND(" Rat ",C405)),ISNUMBER(FIND(" rat.",C405)),ISNUMBER(FIND(" rats.",C405)),ISNUMBER(FIND("mouse",C405)),ISNUMBER(FIND("mice",C405)), ISNUMBER(FIND(" Mice",C405)))</f>
        <v>0</v>
      </c>
      <c r="AC405" t="b">
        <f>OR(ISNUMBER(FIND(" cell ",C405)),ISNUMBER(FIND("fibroblast",C405)),ISNUMBER(FIND("macrophage",C405)),ISNUMBER(FIND("epithelial",C405)),ISNUMBER(FIND("endothelial",C405)),ISNUMBER(FIND("neuron",C405)),ISNUMBER(FIND(" cells ",C405)),ISNUMBER(FIND("RBC",C405)),ISNUMBER(FIND("mitochond",C405)),ISNUMBER(FIND("adipocyte",C405)),ISNUMBER(FIND("osteo",C405)),ISNUMBER(FIND("keratin",C405)),ISNUMBER(FIND(" cell's ",C405)),ISNUMBER(FIND("eukary",C405)),ISNUMBER(FIND("sperm",C405)))</f>
        <v>1</v>
      </c>
      <c r="AD405" t="b">
        <v>0</v>
      </c>
      <c r="AE405" t="b">
        <f>OR(ISNUMBER(FIND(" plant ",C405)),ISNUMBER(FIND("Plant ",C405)),ISNUMBER(FIND("tomato",C405)),ISNUMBER(FIND("plants",C405)),ISNUMBER(FIND("Plants",C405)),ISNUMBER(FIND("algae",C405)),ISNUMBER(FIND("lettuce",C405)),ISNUMBER(FIND("green gram sprouts ",C405)),ISNUMBER(FIND("Cucurbita pepo",C405)),ISNUMBER(FIND("bean ",C405)),ISNUMBER(FIND("chloroplast",C405)),ISNUMBER(FIND("chlorophyll",C405)),ISNUMBER(FIND("seedling",C405)),ISNUMBER(FIND("canola",C405)),ISNUMBER(FIND("shoot",C405)),ISNUMBER(FIND("photosynthes",C405)),ISNUMBER(FIND(" leaves ",C405)),,ISNUMBER(FIND("agriculture",C405)),ISNUMBER(FIND(" crops ",C405)))</f>
        <v>0</v>
      </c>
      <c r="AF405" t="b">
        <f>OR(ISNUMBER(FIND("bacteria",C405)),ISNUMBER(FIND("Bacteria",C405)),ISNUMBER(FIND("Bacterium",C405)),ISNUMBER(FIND("bacterium",C405)),ISNUMBER(FIND(" coli ",C405)))</f>
        <v>0</v>
      </c>
      <c r="AG405" t="b">
        <f>OR(ISNUMBER(FIND("fungi",C405)),ISNUMBER(FIND("Fungi",C405)),ISNUMBER(FIND("fungus",C405)),ISNUMBER(FIND("Fungus",C405)),ISNUMBER(FIND("mushroom",C405)),ISNUMBER(FIND("Mushroom",C405)),ISNUMBER(FIND(" mold ",C405)))</f>
        <v>0</v>
      </c>
      <c r="AH405" t="b">
        <f>OR(ISNUMBER(FIND("Pig ",C405)),ISNUMBER(FIND("pig ",C405)),ISNUMBER(FIND("Pigs ",C405)),ISNUMBER(FIND("pigs ",C405)))</f>
        <v>0</v>
      </c>
      <c r="AI405" t="b">
        <f>OR(ISNUMBER(FIND(" C. elegans",C405)),ISNUMBER(FIND("Caenorhabditis elegans",C405)),ISNUMBER(FIND("earthworms",C405)),ISNUMBER(FIND(" Ficopomatus enigmaticus",C405)),ISNUMBER(FIND("larva",C405)),ISNUMBER(FIND("Lumbriculus variegatus",C405)),ISNUMBER(FIND("nematode",C405)))</f>
        <v>0</v>
      </c>
      <c r="AJ405" t="b">
        <f>NOT(OR(AA405,AB405,AC405,AD405,AE405,AF405,AG405,AH405,AI405))</f>
        <v>0</v>
      </c>
      <c r="AL405" t="b">
        <f>OR(AA405,AB405,AD405,AE405,AF405,AG405,AH405,AI405)</f>
        <v>0</v>
      </c>
      <c r="AM405" t="b">
        <f>IF(Table1[[#This Row],[In vivo?]],IF(Table1[[#This Row],[Cell]],FALSE,TRUE),FALSE)</f>
        <v>0</v>
      </c>
      <c r="AN405" t="b">
        <f>AND(AC405,AL405)</f>
        <v>0</v>
      </c>
      <c r="AO405" t="b">
        <f>IF(Table1[[#This Row],[Cell]],IF(Table1[[#This Row],[In vivo?]],FALSE,TRUE),FALSE)</f>
        <v>1</v>
      </c>
      <c r="AP405" t="b">
        <f>NOT(OR(Table1[[#This Row],[In vivo?]],Table1[[#This Row],[Only in Cell]]))</f>
        <v>0</v>
      </c>
      <c r="AQ405" t="str">
        <f>IF(OR(Table1[[#This Row],[Rodents]],Table1[[#This Row],[Human]],Table1[[#This Row],[Pig]]),OR(ISNUMBER(FIND("pulmonary",C405)),ISNUMBER(FIND("lung",C405))),"NA")</f>
        <v>NA</v>
      </c>
      <c r="AR405" t="str">
        <f>IF(OR(Table1[[#This Row],[Rodents]],Table1[[#This Row],[Human]],Table1[[#This Row],[Pig]]),OR(ISNUMBER(FIND("skin",C405)),ISNUMBER(FIND("dermal",C405))),"NA")</f>
        <v>NA</v>
      </c>
      <c r="AS405" t="str">
        <f>IF(OR(Table1[[#This Row],[Rodents]],Table1[[#This Row],[Human]],Table1[[#This Row],[Pig]]),OR(ISNUMBER(FIND("liver",C405)),ISNUMBER(FIND("hepat",C405))),"NA")</f>
        <v>NA</v>
      </c>
      <c r="AT405" t="str">
        <f>IF(OR(Table1[[#This Row],[Rodents]],Table1[[#This Row],[Human]],Table1[[#This Row],[Pig]]),OR(ISNUMBER(FIND("kidney",C405)),ISNUMBER(FIND("neph",C405))),"NA")</f>
        <v>NA</v>
      </c>
      <c r="AU405" t="str">
        <f>IF(OR(Table1[[#This Row],[Rodents]],Table1[[#This Row],[Human]],Table1[[#This Row],[Pig]]),OR(ISNUMBER(FIND("brain",C405)),ISNUMBER(FIND("neur",C405)),ISNUMBER(FIND("nerv",C405))),"NA")</f>
        <v>NA</v>
      </c>
      <c r="AV405" t="str">
        <f>IF(OR(Table1[[#This Row],[Rodents]],Table1[[#This Row],[Human]],Table1[[#This Row],[Pig]]),OR(ISNUMBER(FIND("heart",C405)),ISNUMBER(FIND("cardi",C405))),"NA")</f>
        <v>NA</v>
      </c>
      <c r="AW405" t="str">
        <f>IF(OR(Table1[[#This Row],[Rodents]],Table1[[#This Row],[Human]],Table1[[#This Row],[Pig]]),OR(ISNUMBER(FIND("gastro",C405)),ISNUMBER(FIND("intesti",C405)),ISNUMBER(FIND("stomach",C405))),"NA")</f>
        <v>NA</v>
      </c>
      <c r="AX405" t="str">
        <f>IF(OR(Table1[[#This Row],[Rodents]],Table1[[#This Row],[Human]],Table1[[#This Row],[Pig]]),NOT(OR(AQ405,AR405,AS405,AT405,AU405,AV405,AW405)),"NA")</f>
        <v>NA</v>
      </c>
      <c r="AY405" t="b">
        <f>OR(ISNUMBER(FIND("SWCNT",C405)),ISNUMBER(FIND("SWNT",C405)),ISNUMBER(FIND("single-wall",C405)),ISNUMBER(FIND("single wall",C405)),ISNUMBER(FIND("Single wall",C405)),ISNUMBER(FIND("Single-wall",C405)),ISNUMBER(FIND("SWCNT",B405)),ISNUMBER(FIND("SWNT",B405)),ISNUMBER(FIND("single-wall",B405)),ISNUMBER(FIND("single wall",B405)),ISNUMBER(FIND("Single-wall",B405)),ISNUMBER(FIND("Single wall",B405)))</f>
        <v>0</v>
      </c>
      <c r="AZ405" t="b">
        <f>OR(ISNUMBER(FIND("MWCNT",C405)),ISNUMBER(FIND("MWNT",C405)),ISNUMBER(FIND("multi-wall",C405)),ISNUMBER(FIND("multi wall",C405)),ISNUMBER(FIND("multiwall",C405)),ISNUMBER(FIND("Multi-wall",C405)),ISNUMBER(FIND("Multi wall",C405)),ISNUMBER(FIND("Multiwall",C405)),ISNUMBER(FIND("MWCNT",B405)),ISNUMBER(FIND("MWNT",B405)),ISNUMBER(FIND("multi-wall",B405)),ISNUMBER(FIND("multi wall",B405)),ISNUMBER(FIND("multiwall",B405)),ISNUMBER(FIND("Multi-wall",B405)),ISNUMBER(FIND("Multi wall",B405)),ISNUMBER(FIND("Multiwall",B405)),ISNUMBER(FIND("Double-wall",B405)),ISNUMBER(FIND("Double wall",B405)),ISNUMBER(FIND("Doublewall",B405)),ISNUMBER(FIND("double-wall",B405)),ISNUMBER(FIND("double wall",B405)),ISNUMBER(FIND("doublewall",B405)))</f>
        <v>1</v>
      </c>
      <c r="BA405" t="b">
        <f>AND(Table1[[#This Row],[SWCNT]],Table1[[#This Row],[MWCNT]])</f>
        <v>0</v>
      </c>
      <c r="BB405" t="b">
        <f>IF(Table1[[#This Row],[SWCNT]]=TRUE,FALSE,IF(Table1[[#This Row],[MWCNT]]=TRUE,FALSE,TRUE))</f>
        <v>0</v>
      </c>
      <c r="BC405" s="18"/>
    </row>
    <row r="406" spans="1:55" ht="333">
      <c r="A406" t="s">
        <v>4558</v>
      </c>
      <c r="B406" s="2" t="s">
        <v>4559</v>
      </c>
      <c r="C406" s="16" t="s">
        <v>4560</v>
      </c>
      <c r="D406" s="17" t="s">
        <v>181</v>
      </c>
      <c r="E406" s="2">
        <v>2012</v>
      </c>
      <c r="F406" t="b">
        <f>OR(ISNUMBER(FIND("cytotoxic",C406)),ISNUMBER(FIND("Cytotoxic",C406)),ISNUMBER(FIND("cellular toxicity",C406)),ISNUMBER(FIND("cell death",C406)),ISNUMBER(FIND("viable",C406)),ISNUMBER(FIND("phytotoxic",C406)),ISNUMBER(FIND("acute toxicity",C406)),ISNUMBER(FIND("MTT",C406)),ISNUMBER(FIND("survival",C406)),ISNUMBER(FIND("prolifer",C406)),ISNUMBER(FIND("apoptosis",C406)),ISNUMBER(FIND("neurotoxic",C406)),ISNUMBER(FIND("  lysis ",C406)),ISNUMBER(FIND("necrosis",C406)),ISNUMBER(FIND("cellular death",C406))*3,ISNUMBER(FIND("LDH",C406)),ISNUMBER(FIND("Acute toxicity",C406)))</f>
        <v>1</v>
      </c>
      <c r="G406" t="b">
        <f>OR(ISNUMBER(FIND("genotoxic",C406)),ISNUMBER(FIND("genotoxicity",C406)),ISNUMBER(FIND("DNA damage",C406)),ISNUMBER(FIND("DNA",C406)),ISNUMBER(FIND("RNA",C406)),ISNUMBER(FIND("mesothelioma",C406)),ISNUMBER(FIND("carcino",C406)),ISNUMBER(FIND("mutagen",C406)),ISNUMBER(FIND("genetic",C406)))</f>
        <v>0</v>
      </c>
      <c r="H406" t="b">
        <f>OR(ISNUMBER(FIND("inflammatory",C406)),ISNUMBER(FIND("inflamm",C406)))</f>
        <v>1</v>
      </c>
      <c r="I406" t="b">
        <f>OR(ISNUMBER(FIND("immune",C406)),ISNUMBER(FIND("immunological",C406)),ISNUMBER(FIND("interleuk",C406)),ISNUMBER(FIND("platelet activation",C406)),ISNUMBER(FIND("monocyte",C406)),ISNUMBER(FIND("leukocyte",C406)),ISNUMBER(FIND("cytokine",C406)),ISNUMBER(FIND("CD4",C406)),ISNUMBER(FIND("CD8",C406)),ISNUMBER(FIND("T-cell",C406)))</f>
        <v>1</v>
      </c>
      <c r="J406" t="b">
        <f>OR(ISNUMBER(FIND("reactive oxygen",C406)),ISNUMBER(FIND("ROS",C406)),ISNUMBER(FIND("free radical",C406)),ISNUMBER(FIND("oxidative stress",C406)),ISNUMBER(FIND("peroxid",C406)),ISNUMBER(FIND("oxidative",C406)),ISNUMBER(FIND("antioxid",C406)))</f>
        <v>1</v>
      </c>
      <c r="K406" t="b">
        <f>OR(ISNUMBER(FIND("autophag",C406)))</f>
        <v>0</v>
      </c>
      <c r="L406" t="b">
        <f>OR(ISNUMBER(FIND("morpholog",C406)))</f>
        <v>1</v>
      </c>
      <c r="M406" t="b">
        <f>OR(ISNUMBER(FIND("fibrosis",C406)),ISNUMBER(FIND("Fibrosis",C406)),ISNUMBER(FIND("fibrot",C406)))</f>
        <v>1</v>
      </c>
      <c r="N406" t="b">
        <f>OR(ISNUMBER(FIND("offspring",C406)),ISNUMBER(FIND("Parental",C406)),ISNUMBER(FIND("parental",C406)),ISNUMBER(FIND("germline",C406)),ISNUMBER(FIND("reproduc",C406)),ISNUMBER(FIND("embryo",C406)))</f>
        <v>0</v>
      </c>
      <c r="O406" t="b">
        <f>OR(ISNUMBER(FIND("metabol",C406)),ISNUMBER(FIND("Metabol",C406)),ISNUMBER(FIND("digest",C406)),ISNUMBER(FIND("mitochon",C406)))</f>
        <v>0</v>
      </c>
      <c r="P406" t="b">
        <f>OR(ISNUMBER(FIND("ecotox",C406)),ISNUMBER(FIND("Ecotox",B406)),ISNUMBER(FIND("ecotox",B406)),ISNUMBER(FIND("Ecotox",C406)))</f>
        <v>0</v>
      </c>
      <c r="Q406" t="b">
        <f>OR(ISNUMBER(FIND("Bioaccum",C406)),ISNUMBER(FIND("bioaccum",C406)),ISNUMBER(FIND("accum",C406)))</f>
        <v>1</v>
      </c>
      <c r="R406" t="b">
        <f>OR(ISNUMBER(FIND("Occupation",C406)),ISNUMBER(FIND("occupation",C406)),ISNUMBER(FIND("worker",C406)),ISNUMBER(FIND("workforce",C406)))</f>
        <v>0</v>
      </c>
      <c r="S406" t="b">
        <f>NOT(OR(F406,G406,H406,I406,J406,K406,L406,M406,N406,O406,P406,Q406,R406))</f>
        <v>0</v>
      </c>
      <c r="U406" t="b">
        <f>OR(Table1[[#This Row],[Inflammation]],Table1[[#This Row],[Immune]])</f>
        <v>1</v>
      </c>
      <c r="V406" t="str">
        <f>IF(OR(Table1[[#This Row],[Rodents]],Table1[[#This Row],[Human]],Table1[[#This Row],[Pig]]),OR(ISNUMBER(FIND("intratrach",C406)),ISNUMBER(FIND("nasal ",C406)),ISNUMBER(FIND("instill",C406))),"NA")</f>
        <v>NA</v>
      </c>
      <c r="W406" t="str">
        <f>IF(OR(Table1[[#This Row],[Rodents]],Table1[[#This Row],[Human]],Table1[[#This Row],[Pig]]),OR(ISNUMBER(FIND("dermal",C406)),ISNUMBER(FIND("skin ",C406))),"NA")</f>
        <v>NA</v>
      </c>
      <c r="X406" t="str">
        <f>IF(OR(Table1[[#This Row],[Rodents]],Table1[[#This Row],[Human]],Table1[[#This Row],[Pig]]),OR(ISNUMBER(FIND("injected",C406)),ISNUMBER(FIND("periton",C406)),ISNUMBER(FIND("intrascrot",C406))),"NA")</f>
        <v>NA</v>
      </c>
      <c r="Y406" t="str">
        <f>IF(OR(Table1[[#This Row],[Rodents]],Table1[[#This Row],[Human]],Table1[[#This Row],[Pig]]),NOT(OR(Table1[[#This Row],[Inhaled/Intratracheal/intranasal]],Table1[[#This Row],[Dermal]],Table1[[#This Row],[Injected]])),"NA")</f>
        <v>NA</v>
      </c>
      <c r="AA406" t="b">
        <f>OR(ISNUMBER(FIND("fish ",C406)),ISNUMBER(FIND("Fish ",C406)),ISNUMBER(FIND("aquatic",C406)),ISNUMBER(FIND("daphnids",C406)),ISNUMBER(FIND("Carcinus maenas",C406)),ISNUMBER(FIND("Daphnia",C406)),ISNUMBER(FIND("Ruditapes philippinarum",C406)),ISNUMBER(FIND("daphnia",C406)),ISNUMBER(FIND("marine",C406)),ISNUMBER(FIND("mussel",C406)),ISNUMBER(FIND("algae",C406)),ISNUMBER(FIND("Donax faba",C406)),ISNUMBER(FIND("estuarine",C406)),ISNUMBER(FIND("snail",C406)),ISNUMBER(FIND("Prorocentrum donghaiense",C406)) )</f>
        <v>0</v>
      </c>
      <c r="AB406" t="b">
        <f>OR(ISNUMBER(FIND(" rat ",C406)),ISNUMBER(FIND(" rats ",C406)),ISNUMBER(FIND(" Rats ",C406)),ISNUMBER(FIND(" Rat ",C406)),ISNUMBER(FIND(" rat.",C406)),ISNUMBER(FIND(" rats.",C406)),ISNUMBER(FIND("mouse",C406)),ISNUMBER(FIND("mice",C406)), ISNUMBER(FIND(" Mice",C406)))</f>
        <v>0</v>
      </c>
      <c r="AC406" t="b">
        <f>OR(ISNUMBER(FIND(" cell ",C406)),ISNUMBER(FIND("fibroblast",C406)),ISNUMBER(FIND("macrophage",C406)),ISNUMBER(FIND("epithelial",C406)),ISNUMBER(FIND("endothelial",C406)),ISNUMBER(FIND("neuron",C406)),ISNUMBER(FIND(" cells ",C406)),ISNUMBER(FIND("RBC",C406)),ISNUMBER(FIND("mitochond",C406)),ISNUMBER(FIND("adipocyte",C406)),ISNUMBER(FIND("osteo",C406)),ISNUMBER(FIND("keratin",C406)),ISNUMBER(FIND(" cell's ",C406)),ISNUMBER(FIND("eukary",C406)),ISNUMBER(FIND("sperm",C406)))</f>
        <v>1</v>
      </c>
      <c r="AD406" t="b">
        <f>OR(ISNUMBER(FIND("human",B406)),ISNUMBER(FIND("workers",B406)),ISNUMBER(FIND("workforces",B406)),ISNUMBER(FIND("occupational",B406)),ISNUMBER(FIND("Case report",B406)),ISNUMBER(FIND("Workplaces",B406)),ISNUMBER(FIND("worker",B406)))</f>
        <v>0</v>
      </c>
      <c r="AE406" t="b">
        <f>OR(ISNUMBER(FIND(" plant ",C406)),ISNUMBER(FIND("Plant ",C406)),ISNUMBER(FIND("tomato",C406)),ISNUMBER(FIND("plants",C406)),ISNUMBER(FIND("Plants",C406)),ISNUMBER(FIND("algae",C406)),ISNUMBER(FIND("lettuce",C406)),ISNUMBER(FIND("green gram sprouts ",C406)),ISNUMBER(FIND("Cucurbita pepo",C406)),ISNUMBER(FIND("bean ",C406)),ISNUMBER(FIND("chloroplast",C406)),ISNUMBER(FIND("chlorophyll",C406)),ISNUMBER(FIND("seedling",C406)),ISNUMBER(FIND("canola",C406)),ISNUMBER(FIND("shoot",C406)),ISNUMBER(FIND("photosynthes",C406)),ISNUMBER(FIND(" leaves ",C406)),,ISNUMBER(FIND("agriculture",C406)),ISNUMBER(FIND(" crops ",C406)))</f>
        <v>0</v>
      </c>
      <c r="AF406" t="b">
        <f>OR(ISNUMBER(FIND("bacteria",C406)),ISNUMBER(FIND("Bacteria",C406)),ISNUMBER(FIND("Bacterium",C406)),ISNUMBER(FIND("bacterium",C406)),ISNUMBER(FIND(" coli ",C406)))</f>
        <v>0</v>
      </c>
      <c r="AG406" t="b">
        <f>OR(ISNUMBER(FIND("fungi",C406)),ISNUMBER(FIND("Fungi",C406)),ISNUMBER(FIND("fungus",C406)),ISNUMBER(FIND("Fungus",C406)),ISNUMBER(FIND("mushroom",C406)),ISNUMBER(FIND("Mushroom",C406)),ISNUMBER(FIND(" mold ",C406)))</f>
        <v>0</v>
      </c>
      <c r="AH406" t="b">
        <f>OR(ISNUMBER(FIND("Pig ",C406)),ISNUMBER(FIND("pig ",C406)),ISNUMBER(FIND("Pigs ",C406)),ISNUMBER(FIND("pigs ",C406)))</f>
        <v>0</v>
      </c>
      <c r="AI406" t="b">
        <f>OR(ISNUMBER(FIND(" C. elegans",C406)),ISNUMBER(FIND("Caenorhabditis elegans",C406)),ISNUMBER(FIND("earthworms",C406)),ISNUMBER(FIND(" Ficopomatus enigmaticus",C406)),ISNUMBER(FIND("larva",C406)),ISNUMBER(FIND("Lumbriculus variegatus",C406)),ISNUMBER(FIND("nematode",C406)))</f>
        <v>0</v>
      </c>
      <c r="AJ406" t="b">
        <f>NOT(OR(AA406,AB406,AC406,AD406,AE406,AF406,AG406,AH406,AI406))</f>
        <v>0</v>
      </c>
      <c r="AL406" t="b">
        <f>OR(AA406,AB406,AD406,AE406,AF406,AG406,AH406,AI406)</f>
        <v>0</v>
      </c>
      <c r="AM406" t="b">
        <f>IF(Table1[[#This Row],[In vivo?]],IF(Table1[[#This Row],[Cell]],FALSE,TRUE),FALSE)</f>
        <v>0</v>
      </c>
      <c r="AN406" t="b">
        <f>AND(AC406,AL406)</f>
        <v>0</v>
      </c>
      <c r="AO406" t="b">
        <f>IF(Table1[[#This Row],[Cell]],IF(Table1[[#This Row],[In vivo?]],FALSE,TRUE),FALSE)</f>
        <v>1</v>
      </c>
      <c r="AP406" t="b">
        <f>NOT(OR(Table1[[#This Row],[In vivo?]],Table1[[#This Row],[Only in Cell]]))</f>
        <v>0</v>
      </c>
      <c r="AQ406" t="str">
        <f>IF(OR(Table1[[#This Row],[Rodents]],Table1[[#This Row],[Human]],Table1[[#This Row],[Pig]]),OR(ISNUMBER(FIND("pulmonary",C406)),ISNUMBER(FIND("lung",C406))),"NA")</f>
        <v>NA</v>
      </c>
      <c r="AR406" t="str">
        <f>IF(OR(Table1[[#This Row],[Rodents]],Table1[[#This Row],[Human]],Table1[[#This Row],[Pig]]),OR(ISNUMBER(FIND("skin",C406)),ISNUMBER(FIND("dermal",C406))),"NA")</f>
        <v>NA</v>
      </c>
      <c r="AS406" t="str">
        <f>IF(OR(Table1[[#This Row],[Rodents]],Table1[[#This Row],[Human]],Table1[[#This Row],[Pig]]),OR(ISNUMBER(FIND("liver",C406)),ISNUMBER(FIND("hepat",C406))),"NA")</f>
        <v>NA</v>
      </c>
      <c r="AT406" t="str">
        <f>IF(OR(Table1[[#This Row],[Rodents]],Table1[[#This Row],[Human]],Table1[[#This Row],[Pig]]),OR(ISNUMBER(FIND("kidney",C406)),ISNUMBER(FIND("neph",C406))),"NA")</f>
        <v>NA</v>
      </c>
      <c r="AU406" t="str">
        <f>IF(OR(Table1[[#This Row],[Rodents]],Table1[[#This Row],[Human]],Table1[[#This Row],[Pig]]),OR(ISNUMBER(FIND("brain",C406)),ISNUMBER(FIND("neur",C406)),ISNUMBER(FIND("nerv",C406))),"NA")</f>
        <v>NA</v>
      </c>
      <c r="AV406" t="str">
        <f>IF(OR(Table1[[#This Row],[Rodents]],Table1[[#This Row],[Human]],Table1[[#This Row],[Pig]]),OR(ISNUMBER(FIND("heart",C406)),ISNUMBER(FIND("cardi",C406))),"NA")</f>
        <v>NA</v>
      </c>
      <c r="AW406" t="str">
        <f>IF(OR(Table1[[#This Row],[Rodents]],Table1[[#This Row],[Human]],Table1[[#This Row],[Pig]]),OR(ISNUMBER(FIND("gastro",C406)),ISNUMBER(FIND("intesti",C406)),ISNUMBER(FIND("stomach",C406))),"NA")</f>
        <v>NA</v>
      </c>
      <c r="AX406" t="str">
        <f>IF(OR(Table1[[#This Row],[Rodents]],Table1[[#This Row],[Human]],Table1[[#This Row],[Pig]]),NOT(OR(AQ406,AR406,AS406,AT406,AU406,AV406,AW406)),"NA")</f>
        <v>NA</v>
      </c>
      <c r="AY406" t="b">
        <f>OR(ISNUMBER(FIND("SWCNT",C406)),ISNUMBER(FIND("SWNT",C406)),ISNUMBER(FIND("single-wall",C406)),ISNUMBER(FIND("single wall",C406)),ISNUMBER(FIND("Single wall",C406)),ISNUMBER(FIND("Single-wall",C406)),ISNUMBER(FIND("SWCNT",B406)),ISNUMBER(FIND("SWNT",B406)),ISNUMBER(FIND("single-wall",B406)),ISNUMBER(FIND("single wall",B406)),ISNUMBER(FIND("Single-wall",B406)),ISNUMBER(FIND("Single wall",B406)))</f>
        <v>1</v>
      </c>
      <c r="AZ406" t="b">
        <f>OR(ISNUMBER(FIND("MWCNT",C406)),ISNUMBER(FIND("MWNT",C406)),ISNUMBER(FIND("multi-wall",C406)),ISNUMBER(FIND("multi wall",C406)),ISNUMBER(FIND("multiwall",C406)),ISNUMBER(FIND("Multi-wall",C406)),ISNUMBER(FIND("Multi wall",C406)),ISNUMBER(FIND("Multiwall",C406)),ISNUMBER(FIND("MWCNT",B406)),ISNUMBER(FIND("MWNT",B406)),ISNUMBER(FIND("multi-wall",B406)),ISNUMBER(FIND("multi wall",B406)),ISNUMBER(FIND("multiwall",B406)),ISNUMBER(FIND("Multi-wall",B406)),ISNUMBER(FIND("Multi wall",B406)),ISNUMBER(FIND("Multiwall",B406)),ISNUMBER(FIND("Double-wall",B406)),ISNUMBER(FIND("Double wall",B406)),ISNUMBER(FIND("Doublewall",B406)),ISNUMBER(FIND("double-wall",B406)),ISNUMBER(FIND("double wall",B406)),ISNUMBER(FIND("doublewall",B406)))</f>
        <v>0</v>
      </c>
      <c r="BA406" t="b">
        <f>AND(Table1[[#This Row],[SWCNT]],Table1[[#This Row],[MWCNT]])</f>
        <v>0</v>
      </c>
      <c r="BB406" t="b">
        <f>IF(Table1[[#This Row],[SWCNT]]=TRUE,FALSE,IF(Table1[[#This Row],[MWCNT]]=TRUE,FALSE,TRUE))</f>
        <v>0</v>
      </c>
      <c r="BC406" s="18"/>
    </row>
    <row r="407" spans="1:55" ht="166.5">
      <c r="A407" t="s">
        <v>4567</v>
      </c>
      <c r="B407" s="2" t="s">
        <v>4568</v>
      </c>
      <c r="C407" s="16" t="s">
        <v>4569</v>
      </c>
      <c r="D407" s="17" t="s">
        <v>4324</v>
      </c>
      <c r="E407" s="2">
        <v>2012</v>
      </c>
      <c r="F407" t="b">
        <f>OR(ISNUMBER(FIND("cytotoxic",C407)),ISNUMBER(FIND("Cytotoxic",C407)),ISNUMBER(FIND("cellular toxicity",C407)),ISNUMBER(FIND("cell death",C407)),ISNUMBER(FIND("viable",C407)),ISNUMBER(FIND("phytotoxic",C407)),ISNUMBER(FIND("acute toxicity",C407)),ISNUMBER(FIND("MTT",C407)),ISNUMBER(FIND("survival",C407)),ISNUMBER(FIND("prolifer",C407)),ISNUMBER(FIND("apoptosis",C407)),ISNUMBER(FIND("neurotoxic",C407)),ISNUMBER(FIND("  lysis ",C407)),ISNUMBER(FIND("necrosis",C407)),ISNUMBER(FIND("cellular death",C407))*3,ISNUMBER(FIND("LDH",C407)),ISNUMBER(FIND("Acute toxicity",C407)))</f>
        <v>1</v>
      </c>
      <c r="G407" t="b">
        <f>OR(ISNUMBER(FIND("genotoxic",C407)),ISNUMBER(FIND("genotoxicity",C407)),ISNUMBER(FIND("DNA damage",C407)),ISNUMBER(FIND("DNA",C407)),ISNUMBER(FIND("RNA",C407)),ISNUMBER(FIND("mesothelioma",C407)),ISNUMBER(FIND("carcino",C407)),ISNUMBER(FIND("mutagen",C407)),ISNUMBER(FIND("genetic",C407)))</f>
        <v>1</v>
      </c>
      <c r="H407" t="b">
        <f>OR(ISNUMBER(FIND("inflammatory",C407)),ISNUMBER(FIND("inflamm",C407)))</f>
        <v>1</v>
      </c>
      <c r="I407" t="b">
        <f>OR(ISNUMBER(FIND("immune",C407)),ISNUMBER(FIND("immunological",C407)),ISNUMBER(FIND("interleuk",C407)),ISNUMBER(FIND("platelet activation",C407)),ISNUMBER(FIND("monocyte",C407)),ISNUMBER(FIND("leukocyte",C407)),ISNUMBER(FIND("cytokine",C407)),ISNUMBER(FIND("CD4",C407)),ISNUMBER(FIND("CD8",C407)),ISNUMBER(FIND("T-cell",C407)))</f>
        <v>0</v>
      </c>
      <c r="J407" t="b">
        <f>OR(ISNUMBER(FIND("reactive oxygen",C407)),ISNUMBER(FIND("ROS",C407)),ISNUMBER(FIND("free radical",C407)),ISNUMBER(FIND("oxidative stress",C407)),ISNUMBER(FIND("peroxid",C407)),ISNUMBER(FIND("oxidative",C407)),ISNUMBER(FIND("antioxid",C407)))</f>
        <v>1</v>
      </c>
      <c r="K407" t="b">
        <f>OR(ISNUMBER(FIND("autophag",C407)))</f>
        <v>0</v>
      </c>
      <c r="L407" t="b">
        <f>OR(ISNUMBER(FIND("morpholog",C407)))</f>
        <v>0</v>
      </c>
      <c r="M407" t="b">
        <f>OR(ISNUMBER(FIND("fibrosis",C407)),ISNUMBER(FIND("Fibrosis",C407)),ISNUMBER(FIND("fibrot",C407)))</f>
        <v>0</v>
      </c>
      <c r="N407" t="b">
        <f>OR(ISNUMBER(FIND("offspring",C407)),ISNUMBER(FIND("Parental",C407)),ISNUMBER(FIND("parental",C407)),ISNUMBER(FIND("germline",C407)),ISNUMBER(FIND("reproduc",C407)),ISNUMBER(FIND("embryo",C407)))</f>
        <v>0</v>
      </c>
      <c r="O407" t="b">
        <f>OR(ISNUMBER(FIND("metabol",C407)),ISNUMBER(FIND("Metabol",C407)),ISNUMBER(FIND("digest",C407)),ISNUMBER(FIND("mitochon",C407)))</f>
        <v>0</v>
      </c>
      <c r="P407" t="b">
        <f>OR(ISNUMBER(FIND("ecotox",C407)),ISNUMBER(FIND("Ecotox",B407)),ISNUMBER(FIND("ecotox",B407)),ISNUMBER(FIND("Ecotox",C407)))</f>
        <v>0</v>
      </c>
      <c r="Q407" t="b">
        <f>OR(ISNUMBER(FIND("Bioaccum",C407)),ISNUMBER(FIND("bioaccum",C407)),ISNUMBER(FIND("accum",C407)))</f>
        <v>0</v>
      </c>
      <c r="R407" t="b">
        <f>OR(ISNUMBER(FIND("Occupation",C407)),ISNUMBER(FIND("occupation",C407)),ISNUMBER(FIND("worker",C407)),ISNUMBER(FIND("workforce",C407)))</f>
        <v>0</v>
      </c>
      <c r="S407" t="b">
        <f>NOT(OR(F407,G407,H407,I407,J407,K407,L407,M407,N407,O407,P407,Q407,R407))</f>
        <v>0</v>
      </c>
      <c r="U407" t="b">
        <f>OR(Table1[[#This Row],[Inflammation]],Table1[[#This Row],[Immune]])</f>
        <v>1</v>
      </c>
      <c r="V407" t="str">
        <f>IF(OR(Table1[[#This Row],[Rodents]],Table1[[#This Row],[Human]],Table1[[#This Row],[Pig]]),OR(ISNUMBER(FIND("intratrach",C407)),ISNUMBER(FIND("nasal ",C407)),ISNUMBER(FIND("instill",C407))),"NA")</f>
        <v>NA</v>
      </c>
      <c r="W407" t="str">
        <f>IF(OR(Table1[[#This Row],[Rodents]],Table1[[#This Row],[Human]],Table1[[#This Row],[Pig]]),OR(ISNUMBER(FIND("dermal",C407)),ISNUMBER(FIND("skin ",C407))),"NA")</f>
        <v>NA</v>
      </c>
      <c r="X407" t="str">
        <f>IF(OR(Table1[[#This Row],[Rodents]],Table1[[#This Row],[Human]],Table1[[#This Row],[Pig]]),OR(ISNUMBER(FIND("injected",C407)),ISNUMBER(FIND("periton",C407)),ISNUMBER(FIND("intrascrot",C407))),"NA")</f>
        <v>NA</v>
      </c>
      <c r="Y407" t="str">
        <f>IF(OR(Table1[[#This Row],[Rodents]],Table1[[#This Row],[Human]],Table1[[#This Row],[Pig]]),NOT(OR(Table1[[#This Row],[Inhaled/Intratracheal/intranasal]],Table1[[#This Row],[Dermal]],Table1[[#This Row],[Injected]])),"NA")</f>
        <v>NA</v>
      </c>
      <c r="AA407" t="b">
        <f>OR(ISNUMBER(FIND("fish ",C407)),ISNUMBER(FIND("Fish ",C407)),ISNUMBER(FIND("aquatic",C407)),ISNUMBER(FIND("daphnids",C407)),ISNUMBER(FIND("Carcinus maenas",C407)),ISNUMBER(FIND("Daphnia",C407)),ISNUMBER(FIND("Ruditapes philippinarum",C407)),ISNUMBER(FIND("daphnia",C407)),ISNUMBER(FIND("marine",C407)),ISNUMBER(FIND("mussel",C407)),ISNUMBER(FIND("algae",C407)),ISNUMBER(FIND("Donax faba",C407)),ISNUMBER(FIND("estuarine",C407)),ISNUMBER(FIND("snail",C407)),ISNUMBER(FIND("Prorocentrum donghaiense",C407)) )</f>
        <v>0</v>
      </c>
      <c r="AB407" t="b">
        <f>OR(ISNUMBER(FIND(" rat ",C407)),ISNUMBER(FIND(" rats ",C407)),ISNUMBER(FIND(" Rats ",C407)),ISNUMBER(FIND(" Rat ",C407)),ISNUMBER(FIND(" rat.",C407)),ISNUMBER(FIND(" rats.",C407)),ISNUMBER(FIND("mouse",C407)),ISNUMBER(FIND("mice",C407)), ISNUMBER(FIND(" Mice",C407)))</f>
        <v>0</v>
      </c>
      <c r="AC407" t="b">
        <f>OR(ISNUMBER(FIND(" cell ",C407)),ISNUMBER(FIND("fibroblast",C407)),ISNUMBER(FIND("macrophage",C407)),ISNUMBER(FIND("epithelial",C407)),ISNUMBER(FIND("endothelial",C407)),ISNUMBER(FIND("neuron",C407)),ISNUMBER(FIND(" cells ",C407)),ISNUMBER(FIND("RBC",C407)),ISNUMBER(FIND("mitochond",C407)),ISNUMBER(FIND("adipocyte",C407)),ISNUMBER(FIND("osteo",C407)),ISNUMBER(FIND("keratin",C407)),ISNUMBER(FIND(" cell's ",C407)),ISNUMBER(FIND("eukary",C407)),ISNUMBER(FIND("sperm",C407)))</f>
        <v>1</v>
      </c>
      <c r="AD407" t="b">
        <v>0</v>
      </c>
      <c r="AE407" t="b">
        <f>OR(ISNUMBER(FIND(" plant ",C407)),ISNUMBER(FIND("Plant ",C407)),ISNUMBER(FIND("tomato",C407)),ISNUMBER(FIND("plants",C407)),ISNUMBER(FIND("Plants",C407)),ISNUMBER(FIND("algae",C407)),ISNUMBER(FIND("lettuce",C407)),ISNUMBER(FIND("green gram sprouts ",C407)),ISNUMBER(FIND("Cucurbita pepo",C407)),ISNUMBER(FIND("bean ",C407)),ISNUMBER(FIND("chloroplast",C407)),ISNUMBER(FIND("chlorophyll",C407)),ISNUMBER(FIND("seedling",C407)),ISNUMBER(FIND("canola",C407)),ISNUMBER(FIND("shoot",C407)),ISNUMBER(FIND("photosynthes",C407)),ISNUMBER(FIND(" leaves ",C407)),,ISNUMBER(FIND("agriculture",C407)),ISNUMBER(FIND(" crops ",C407)))</f>
        <v>0</v>
      </c>
      <c r="AF407" t="b">
        <f>OR(ISNUMBER(FIND("bacteria",C407)),ISNUMBER(FIND("Bacteria",C407)),ISNUMBER(FIND("Bacterium",C407)),ISNUMBER(FIND("bacterium",C407)),ISNUMBER(FIND(" coli ",C407)))</f>
        <v>0</v>
      </c>
      <c r="AG407" t="b">
        <f>OR(ISNUMBER(FIND("fungi",C407)),ISNUMBER(FIND("Fungi",C407)),ISNUMBER(FIND("fungus",C407)),ISNUMBER(FIND("Fungus",C407)),ISNUMBER(FIND("mushroom",C407)),ISNUMBER(FIND("Mushroom",C407)),ISNUMBER(FIND(" mold ",C407)))</f>
        <v>0</v>
      </c>
      <c r="AH407" t="b">
        <f>OR(ISNUMBER(FIND("Pig ",C407)),ISNUMBER(FIND("pig ",C407)),ISNUMBER(FIND("Pigs ",C407)),ISNUMBER(FIND("pigs ",C407)))</f>
        <v>0</v>
      </c>
      <c r="AI407" t="b">
        <f>OR(ISNUMBER(FIND(" C. elegans",C407)),ISNUMBER(FIND("Caenorhabditis elegans",C407)),ISNUMBER(FIND("earthworms",C407)),ISNUMBER(FIND(" Ficopomatus enigmaticus",C407)),ISNUMBER(FIND("larva",C407)),ISNUMBER(FIND("Lumbriculus variegatus",C407)),ISNUMBER(FIND("nematode",C407)))</f>
        <v>0</v>
      </c>
      <c r="AJ407" t="b">
        <f>NOT(OR(AA407,AB407,AC407,AD407,AE407,AF407,AG407,AH407,AI407))</f>
        <v>0</v>
      </c>
      <c r="AL407" t="b">
        <f>OR(AA407,AB407,AD407,AE407,AF407,AG407,AH407,AI407)</f>
        <v>0</v>
      </c>
      <c r="AM407" t="b">
        <f>IF(Table1[[#This Row],[In vivo?]],IF(Table1[[#This Row],[Cell]],FALSE,TRUE),FALSE)</f>
        <v>0</v>
      </c>
      <c r="AN407" t="b">
        <f>AND(AC407,AL407)</f>
        <v>0</v>
      </c>
      <c r="AO407" t="b">
        <f>IF(Table1[[#This Row],[Cell]],IF(Table1[[#This Row],[In vivo?]],FALSE,TRUE),FALSE)</f>
        <v>1</v>
      </c>
      <c r="AP407" t="b">
        <f>NOT(OR(Table1[[#This Row],[In vivo?]],Table1[[#This Row],[Only in Cell]]))</f>
        <v>0</v>
      </c>
      <c r="AQ407" t="str">
        <f>IF(OR(Table1[[#This Row],[Rodents]],Table1[[#This Row],[Human]],Table1[[#This Row],[Pig]]),OR(ISNUMBER(FIND("pulmonary",C407)),ISNUMBER(FIND("lung",C407))),"NA")</f>
        <v>NA</v>
      </c>
      <c r="AR407" t="str">
        <f>IF(OR(Table1[[#This Row],[Rodents]],Table1[[#This Row],[Human]],Table1[[#This Row],[Pig]]),OR(ISNUMBER(FIND("skin",C407)),ISNUMBER(FIND("dermal",C407))),"NA")</f>
        <v>NA</v>
      </c>
      <c r="AS407" t="str">
        <f>IF(OR(Table1[[#This Row],[Rodents]],Table1[[#This Row],[Human]],Table1[[#This Row],[Pig]]),OR(ISNUMBER(FIND("liver",C407)),ISNUMBER(FIND("hepat",C407))),"NA")</f>
        <v>NA</v>
      </c>
      <c r="AT407" t="str">
        <f>IF(OR(Table1[[#This Row],[Rodents]],Table1[[#This Row],[Human]],Table1[[#This Row],[Pig]]),OR(ISNUMBER(FIND("kidney",C407)),ISNUMBER(FIND("neph",C407))),"NA")</f>
        <v>NA</v>
      </c>
      <c r="AU407" t="str">
        <f>IF(OR(Table1[[#This Row],[Rodents]],Table1[[#This Row],[Human]],Table1[[#This Row],[Pig]]),OR(ISNUMBER(FIND("brain",C407)),ISNUMBER(FIND("neur",C407)),ISNUMBER(FIND("nerv",C407))),"NA")</f>
        <v>NA</v>
      </c>
      <c r="AV407" t="str">
        <f>IF(OR(Table1[[#This Row],[Rodents]],Table1[[#This Row],[Human]],Table1[[#This Row],[Pig]]),OR(ISNUMBER(FIND("heart",C407)),ISNUMBER(FIND("cardi",C407))),"NA")</f>
        <v>NA</v>
      </c>
      <c r="AW407" t="str">
        <f>IF(OR(Table1[[#This Row],[Rodents]],Table1[[#This Row],[Human]],Table1[[#This Row],[Pig]]),OR(ISNUMBER(FIND("gastro",C407)),ISNUMBER(FIND("intesti",C407)),ISNUMBER(FIND("stomach",C407))),"NA")</f>
        <v>NA</v>
      </c>
      <c r="AX407" t="str">
        <f>IF(OR(Table1[[#This Row],[Rodents]],Table1[[#This Row],[Human]],Table1[[#This Row],[Pig]]),NOT(OR(AQ407,AR407,AS407,AT407,AU407,AV407,AW407)),"NA")</f>
        <v>NA</v>
      </c>
      <c r="AY407" t="b">
        <f>OR(ISNUMBER(FIND("SWCNT",C407)),ISNUMBER(FIND("SWNT",C407)),ISNUMBER(FIND("single-wall",C407)),ISNUMBER(FIND("single wall",C407)),ISNUMBER(FIND("Single wall",C407)),ISNUMBER(FIND("Single-wall",C407)),ISNUMBER(FIND("SWCNT",B407)),ISNUMBER(FIND("SWNT",B407)),ISNUMBER(FIND("single-wall",B407)),ISNUMBER(FIND("single wall",B407)),ISNUMBER(FIND("Single-wall",B407)),ISNUMBER(FIND("Single wall",B407)))</f>
        <v>1</v>
      </c>
      <c r="AZ407" t="b">
        <f>OR(ISNUMBER(FIND("MWCNT",C407)),ISNUMBER(FIND("MWNT",C407)),ISNUMBER(FIND("multi-wall",C407)),ISNUMBER(FIND("multi wall",C407)),ISNUMBER(FIND("multiwall",C407)),ISNUMBER(FIND("Multi-wall",C407)),ISNUMBER(FIND("Multi wall",C407)),ISNUMBER(FIND("Multiwall",C407)),ISNUMBER(FIND("MWCNT",B407)),ISNUMBER(FIND("MWNT",B407)),ISNUMBER(FIND("multi-wall",B407)),ISNUMBER(FIND("multi wall",B407)),ISNUMBER(FIND("multiwall",B407)),ISNUMBER(FIND("Multi-wall",B407)),ISNUMBER(FIND("Multi wall",B407)),ISNUMBER(FIND("Multiwall",B407)),ISNUMBER(FIND("Double-wall",B407)),ISNUMBER(FIND("Double wall",B407)),ISNUMBER(FIND("Doublewall",B407)),ISNUMBER(FIND("double-wall",B407)),ISNUMBER(FIND("double wall",B407)),ISNUMBER(FIND("doublewall",B407)))</f>
        <v>0</v>
      </c>
      <c r="BA407" t="b">
        <f>AND(Table1[[#This Row],[SWCNT]],Table1[[#This Row],[MWCNT]])</f>
        <v>0</v>
      </c>
      <c r="BB407" t="b">
        <f>IF(Table1[[#This Row],[SWCNT]]=TRUE,FALSE,IF(Table1[[#This Row],[MWCNT]]=TRUE,FALSE,TRUE))</f>
        <v>0</v>
      </c>
      <c r="BC407" s="18"/>
    </row>
    <row r="408" spans="1:55" ht="129.5">
      <c r="A408" t="s">
        <v>4573</v>
      </c>
      <c r="B408" s="2" t="s">
        <v>4574</v>
      </c>
      <c r="C408" s="16" t="s">
        <v>4575</v>
      </c>
      <c r="D408" s="17" t="s">
        <v>93</v>
      </c>
      <c r="E408" s="2">
        <v>2012</v>
      </c>
      <c r="F408" t="b">
        <f>OR(ISNUMBER(FIND("cytotoxic",C408)),ISNUMBER(FIND("Cytotoxic",C408)),ISNUMBER(FIND("cellular toxicity",C408)),ISNUMBER(FIND("cell death",C408)),ISNUMBER(FIND("viable",C408)),ISNUMBER(FIND("phytotoxic",C408)),ISNUMBER(FIND("acute toxicity",C408)),ISNUMBER(FIND("MTT",C408)),ISNUMBER(FIND("survival",C408)),ISNUMBER(FIND("prolifer",C408)),ISNUMBER(FIND("apoptosis",C408)),ISNUMBER(FIND("neurotoxic",C408)),ISNUMBER(FIND("  lysis ",C408)),ISNUMBER(FIND("necrosis",C408)),ISNUMBER(FIND("cellular death",C408))*3,ISNUMBER(FIND("LDH",C408)),ISNUMBER(FIND("Acute toxicity",C408)))</f>
        <v>0</v>
      </c>
      <c r="G408" t="b">
        <f>OR(ISNUMBER(FIND("genotoxic",C408)),ISNUMBER(FIND("genotoxicity",C408)),ISNUMBER(FIND("DNA damage",C408)),ISNUMBER(FIND("DNA",C408)),ISNUMBER(FIND("RNA",C408)),ISNUMBER(FIND("mesothelioma",C408)),ISNUMBER(FIND("carcino",C408)),ISNUMBER(FIND("mutagen",C408)),ISNUMBER(FIND("genetic",C408)))</f>
        <v>1</v>
      </c>
      <c r="H408" t="b">
        <f>OR(ISNUMBER(FIND("inflammatory",C408)),ISNUMBER(FIND("inflamm",C408)))</f>
        <v>1</v>
      </c>
      <c r="I408" t="b">
        <f>OR(ISNUMBER(FIND("immune",C408)),ISNUMBER(FIND("immunological",C408)),ISNUMBER(FIND("interleuk",C408)),ISNUMBER(FIND("platelet activation",C408)),ISNUMBER(FIND("monocyte",C408)),ISNUMBER(FIND("leukocyte",C408)),ISNUMBER(FIND("cytokine",C408)),ISNUMBER(FIND("CD4",C408)),ISNUMBER(FIND("CD8",C408)),ISNUMBER(FIND("T-cell",C408)))</f>
        <v>0</v>
      </c>
      <c r="J408" t="b">
        <f>OR(ISNUMBER(FIND("reactive oxygen",C408)),ISNUMBER(FIND("ROS",C408)),ISNUMBER(FIND("free radical",C408)),ISNUMBER(FIND("oxidative stress",C408)),ISNUMBER(FIND("peroxid",C408)),ISNUMBER(FIND("oxidative",C408)),ISNUMBER(FIND("antioxid",C408)))</f>
        <v>1</v>
      </c>
      <c r="K408" t="b">
        <f>OR(ISNUMBER(FIND("autophag",C408)))</f>
        <v>0</v>
      </c>
      <c r="L408" t="b">
        <f>OR(ISNUMBER(FIND("morpholog",C408)))</f>
        <v>0</v>
      </c>
      <c r="M408" t="b">
        <f>OR(ISNUMBER(FIND("fibrosis",C408)),ISNUMBER(FIND("Fibrosis",C408)),ISNUMBER(FIND("fibrot",C408)))</f>
        <v>0</v>
      </c>
      <c r="N408" t="b">
        <f>OR(ISNUMBER(FIND("offspring",C408)),ISNUMBER(FIND("Parental",C408)),ISNUMBER(FIND("parental",C408)),ISNUMBER(FIND("germline",C408)),ISNUMBER(FIND("reproduc",C408)),ISNUMBER(FIND("embryo",C408)))</f>
        <v>0</v>
      </c>
      <c r="O408" t="b">
        <f>OR(ISNUMBER(FIND("metabol",C408)),ISNUMBER(FIND("Metabol",C408)),ISNUMBER(FIND("digest",C408)),ISNUMBER(FIND("mitochon",C408)))</f>
        <v>0</v>
      </c>
      <c r="P408" t="b">
        <f>OR(ISNUMBER(FIND("ecotox",C408)),ISNUMBER(FIND("Ecotox",B408)),ISNUMBER(FIND("ecotox",B408)),ISNUMBER(FIND("Ecotox",C408)))</f>
        <v>0</v>
      </c>
      <c r="Q408" t="b">
        <f>OR(ISNUMBER(FIND("Bioaccum",C408)),ISNUMBER(FIND("bioaccum",C408)),ISNUMBER(FIND("accum",C408)))</f>
        <v>0</v>
      </c>
      <c r="R408" t="b">
        <f>OR(ISNUMBER(FIND("Occupation",C408)),ISNUMBER(FIND("occupation",C408)),ISNUMBER(FIND("worker",C408)),ISNUMBER(FIND("workforce",C408)))</f>
        <v>0</v>
      </c>
      <c r="S408" t="b">
        <f>NOT(OR(F408,G408,H408,I408,J408,K408,L408,M408,N408,O408,P408,Q408,R408))</f>
        <v>0</v>
      </c>
      <c r="U408" t="b">
        <f>OR(Table1[[#This Row],[Inflammation]],Table1[[#This Row],[Immune]])</f>
        <v>1</v>
      </c>
      <c r="V408" t="b">
        <f>IF(OR(Table1[[#This Row],[Rodents]],Table1[[#This Row],[Human]],Table1[[#This Row],[Pig]]),OR(ISNUMBER(FIND("intratrach",C408)),ISNUMBER(FIND("nasal ",C408)),ISNUMBER(FIND("instill",C408))),"NA")</f>
        <v>0</v>
      </c>
      <c r="W408" t="b">
        <f>IF(OR(Table1[[#This Row],[Rodents]],Table1[[#This Row],[Human]],Table1[[#This Row],[Pig]]),OR(ISNUMBER(FIND("dermal",C408)),ISNUMBER(FIND("skin ",C408))),"NA")</f>
        <v>0</v>
      </c>
      <c r="X408" t="b">
        <f>IF(OR(Table1[[#This Row],[Rodents]],Table1[[#This Row],[Human]],Table1[[#This Row],[Pig]]),OR(ISNUMBER(FIND("injected",C408)),ISNUMBER(FIND("periton",C408)),ISNUMBER(FIND("intrascrot",C408))),"NA")</f>
        <v>0</v>
      </c>
      <c r="Y408" t="b">
        <f>IF(OR(Table1[[#This Row],[Rodents]],Table1[[#This Row],[Human]],Table1[[#This Row],[Pig]]),NOT(OR(Table1[[#This Row],[Inhaled/Intratracheal/intranasal]],Table1[[#This Row],[Dermal]],Table1[[#This Row],[Injected]])),"NA")</f>
        <v>1</v>
      </c>
      <c r="AA408" t="b">
        <f>OR(ISNUMBER(FIND("fish ",C408)),ISNUMBER(FIND("Fish ",C408)),ISNUMBER(FIND("aquatic",C408)),ISNUMBER(FIND("daphnids",C408)),ISNUMBER(FIND("Carcinus maenas",C408)),ISNUMBER(FIND("Daphnia",C408)),ISNUMBER(FIND("Ruditapes philippinarum",C408)),ISNUMBER(FIND("daphnia",C408)),ISNUMBER(FIND("marine",C408)),ISNUMBER(FIND("mussel",C408)),ISNUMBER(FIND("algae",C408)),ISNUMBER(FIND("Donax faba",C408)),ISNUMBER(FIND("estuarine",C408)),ISNUMBER(FIND("snail",C408)),ISNUMBER(FIND("Prorocentrum donghaiense",C408)) )</f>
        <v>0</v>
      </c>
      <c r="AB408" t="b">
        <f>OR(ISNUMBER(FIND(" rat ",C408)),ISNUMBER(FIND(" rats ",C408)),ISNUMBER(FIND(" Rats ",C408)),ISNUMBER(FIND(" Rat ",C408)),ISNUMBER(FIND(" rat.",C408)),ISNUMBER(FIND(" rats.",C408)),ISNUMBER(FIND("mouse",C408)),ISNUMBER(FIND("mice",C408)), ISNUMBER(FIND(" Mice",C408)))</f>
        <v>1</v>
      </c>
      <c r="AC408" t="b">
        <f>OR(ISNUMBER(FIND(" cell ",C408)),ISNUMBER(FIND("fibroblast",C408)),ISNUMBER(FIND("macrophage",C408)),ISNUMBER(FIND("epithelial",C408)),ISNUMBER(FIND("endothelial",C408)),ISNUMBER(FIND("neuron",C408)),ISNUMBER(FIND(" cells ",C408)),ISNUMBER(FIND("RBC",C408)),ISNUMBER(FIND("mitochond",C408)),ISNUMBER(FIND("adipocyte",C408)),ISNUMBER(FIND("osteo",C408)),ISNUMBER(FIND("keratin",C408)),ISNUMBER(FIND(" cell's ",C408)),ISNUMBER(FIND("eukary",C408)),ISNUMBER(FIND("sperm",C408)))</f>
        <v>0</v>
      </c>
      <c r="AD408" t="b">
        <f>OR(ISNUMBER(FIND("human",B408)),ISNUMBER(FIND("workers",B408)),ISNUMBER(FIND("workforces",B408)),ISNUMBER(FIND("occupational",B408)),ISNUMBER(FIND("Case report",B408)),ISNUMBER(FIND("Workplaces",B408)),ISNUMBER(FIND("worker",B408)))</f>
        <v>0</v>
      </c>
      <c r="AE408" t="b">
        <f>OR(ISNUMBER(FIND(" plant ",C408)),ISNUMBER(FIND("Plant ",C408)),ISNUMBER(FIND("tomato",C408)),ISNUMBER(FIND("plants",C408)),ISNUMBER(FIND("Plants",C408)),ISNUMBER(FIND("algae",C408)),ISNUMBER(FIND("lettuce",C408)),ISNUMBER(FIND("green gram sprouts ",C408)),ISNUMBER(FIND("Cucurbita pepo",C408)),ISNUMBER(FIND("bean ",C408)),ISNUMBER(FIND("chloroplast",C408)),ISNUMBER(FIND("chlorophyll",C408)),ISNUMBER(FIND("seedling",C408)),ISNUMBER(FIND("canola",C408)),ISNUMBER(FIND("shoot",C408)),ISNUMBER(FIND("photosynthes",C408)),ISNUMBER(FIND(" leaves ",C408)),,ISNUMBER(FIND("agriculture",C408)),ISNUMBER(FIND(" crops ",C408)))</f>
        <v>0</v>
      </c>
      <c r="AF408" t="b">
        <f>OR(ISNUMBER(FIND("bacteria",C408)),ISNUMBER(FIND("Bacteria",C408)),ISNUMBER(FIND("Bacterium",C408)),ISNUMBER(FIND("bacterium",C408)),ISNUMBER(FIND(" coli ",C408)))</f>
        <v>0</v>
      </c>
      <c r="AG408" t="b">
        <f>OR(ISNUMBER(FIND("fungi",C408)),ISNUMBER(FIND("Fungi",C408)),ISNUMBER(FIND("fungus",C408)),ISNUMBER(FIND("Fungus",C408)),ISNUMBER(FIND("mushroom",C408)),ISNUMBER(FIND("Mushroom",C408)),ISNUMBER(FIND(" mold ",C408)))</f>
        <v>0</v>
      </c>
      <c r="AH408" t="b">
        <f>OR(ISNUMBER(FIND("Pig ",C408)),ISNUMBER(FIND("pig ",C408)),ISNUMBER(FIND("Pigs ",C408)),ISNUMBER(FIND("pigs ",C408)))</f>
        <v>0</v>
      </c>
      <c r="AI408" t="b">
        <f>OR(ISNUMBER(FIND(" C. elegans",C408)),ISNUMBER(FIND("Caenorhabditis elegans",C408)),ISNUMBER(FIND("earthworms",C408)),ISNUMBER(FIND(" Ficopomatus enigmaticus",C408)),ISNUMBER(FIND("larva",C408)),ISNUMBER(FIND("Lumbriculus variegatus",C408)),ISNUMBER(FIND("nematode",C408)))</f>
        <v>0</v>
      </c>
      <c r="AJ408" t="b">
        <f>NOT(OR(AA408,AB408,AC408,AD408,AE408,AF408,AG408,AH408,AI408))</f>
        <v>0</v>
      </c>
      <c r="AL408" t="b">
        <f>OR(AA408,AB408,AD408,AE408,AF408,AG408,AH408,AI408)</f>
        <v>1</v>
      </c>
      <c r="AM408" t="b">
        <f>IF(Table1[[#This Row],[In vivo?]],IF(Table1[[#This Row],[Cell]],FALSE,TRUE),FALSE)</f>
        <v>1</v>
      </c>
      <c r="AN408" t="b">
        <f>AND(AC408,AL408)</f>
        <v>0</v>
      </c>
      <c r="AO408" t="b">
        <f>IF(Table1[[#This Row],[Cell]],IF(Table1[[#This Row],[In vivo?]],FALSE,TRUE),FALSE)</f>
        <v>0</v>
      </c>
      <c r="AP408" t="b">
        <f>NOT(OR(Table1[[#This Row],[In vivo?]],Table1[[#This Row],[Only in Cell]]))</f>
        <v>0</v>
      </c>
      <c r="AQ408" t="b">
        <f>IF(OR(Table1[[#This Row],[Rodents]],Table1[[#This Row],[Human]],Table1[[#This Row],[Pig]]),OR(ISNUMBER(FIND("pulmonary",C408)),ISNUMBER(FIND("lung",C408))),"NA")</f>
        <v>1</v>
      </c>
      <c r="AR408" t="b">
        <f>IF(OR(Table1[[#This Row],[Rodents]],Table1[[#This Row],[Human]],Table1[[#This Row],[Pig]]),OR(ISNUMBER(FIND("skin",C408)),ISNUMBER(FIND("dermal",C408))),"NA")</f>
        <v>0</v>
      </c>
      <c r="AS408" t="b">
        <f>IF(OR(Table1[[#This Row],[Rodents]],Table1[[#This Row],[Human]],Table1[[#This Row],[Pig]]),OR(ISNUMBER(FIND("liver",C408)),ISNUMBER(FIND("hepat",C408))),"NA")</f>
        <v>0</v>
      </c>
      <c r="AT408" t="b">
        <f>IF(OR(Table1[[#This Row],[Rodents]],Table1[[#This Row],[Human]],Table1[[#This Row],[Pig]]),OR(ISNUMBER(FIND("kidney",C408)),ISNUMBER(FIND("neph",C408))),"NA")</f>
        <v>0</v>
      </c>
      <c r="AU408" t="b">
        <f>IF(OR(Table1[[#This Row],[Rodents]],Table1[[#This Row],[Human]],Table1[[#This Row],[Pig]]),OR(ISNUMBER(FIND("brain",C408)),ISNUMBER(FIND("neur",C408)),ISNUMBER(FIND("nerv",C408))),"NA")</f>
        <v>0</v>
      </c>
      <c r="AV408" t="b">
        <f>IF(OR(Table1[[#This Row],[Rodents]],Table1[[#This Row],[Human]],Table1[[#This Row],[Pig]]),OR(ISNUMBER(FIND("heart",C408)),ISNUMBER(FIND("cardi",C408))),"NA")</f>
        <v>0</v>
      </c>
      <c r="AW408" t="b">
        <f>IF(OR(Table1[[#This Row],[Rodents]],Table1[[#This Row],[Human]],Table1[[#This Row],[Pig]]),OR(ISNUMBER(FIND("gastro",C408)),ISNUMBER(FIND("intesti",C408)),ISNUMBER(FIND("stomach",C408))),"NA")</f>
        <v>0</v>
      </c>
      <c r="AX408" t="b">
        <f>IF(OR(Table1[[#This Row],[Rodents]],Table1[[#This Row],[Human]],Table1[[#This Row],[Pig]]),NOT(OR(AQ408,AR408,AS408,AT408,AU408,AV408,AW408)),"NA")</f>
        <v>0</v>
      </c>
      <c r="AY408" t="b">
        <f>OR(ISNUMBER(FIND("SWCNT",C408)),ISNUMBER(FIND("SWNT",C408)),ISNUMBER(FIND("single-wall",C408)),ISNUMBER(FIND("single wall",C408)),ISNUMBER(FIND("Single wall",C408)),ISNUMBER(FIND("Single-wall",C408)),ISNUMBER(FIND("SWCNT",B408)),ISNUMBER(FIND("SWNT",B408)),ISNUMBER(FIND("single-wall",B408)),ISNUMBER(FIND("single wall",B408)),ISNUMBER(FIND("Single-wall",B408)),ISNUMBER(FIND("Single wall",B408)))</f>
        <v>1</v>
      </c>
      <c r="AZ408" t="b">
        <f>OR(ISNUMBER(FIND("MWCNT",C408)),ISNUMBER(FIND("MWNT",C408)),ISNUMBER(FIND("multi-wall",C408)),ISNUMBER(FIND("multi wall",C408)),ISNUMBER(FIND("multiwall",C408)),ISNUMBER(FIND("Multi-wall",C408)),ISNUMBER(FIND("Multi wall",C408)),ISNUMBER(FIND("Multiwall",C408)),ISNUMBER(FIND("MWCNT",B408)),ISNUMBER(FIND("MWNT",B408)),ISNUMBER(FIND("multi-wall",B408)),ISNUMBER(FIND("multi wall",B408)),ISNUMBER(FIND("multiwall",B408)),ISNUMBER(FIND("Multi-wall",B408)),ISNUMBER(FIND("Multi wall",B408)),ISNUMBER(FIND("Multiwall",B408)),ISNUMBER(FIND("Double-wall",B408)),ISNUMBER(FIND("Double wall",B408)),ISNUMBER(FIND("Doublewall",B408)),ISNUMBER(FIND("double-wall",B408)),ISNUMBER(FIND("double wall",B408)),ISNUMBER(FIND("doublewall",B408)))</f>
        <v>0</v>
      </c>
      <c r="BA408" t="b">
        <f>AND(Table1[[#This Row],[SWCNT]],Table1[[#This Row],[MWCNT]])</f>
        <v>0</v>
      </c>
      <c r="BB408" t="b">
        <f>IF(Table1[[#This Row],[SWCNT]]=TRUE,FALSE,IF(Table1[[#This Row],[MWCNT]]=TRUE,FALSE,TRUE))</f>
        <v>0</v>
      </c>
      <c r="BC408" s="18"/>
    </row>
    <row r="409" spans="1:55" ht="259">
      <c r="A409" t="s">
        <v>4576</v>
      </c>
      <c r="B409" s="2" t="s">
        <v>4577</v>
      </c>
      <c r="C409" s="16" t="s">
        <v>4578</v>
      </c>
      <c r="D409" s="17" t="s">
        <v>271</v>
      </c>
      <c r="E409" s="2">
        <v>2012</v>
      </c>
      <c r="F409" t="b">
        <f>OR(ISNUMBER(FIND("cytotoxic",C409)),ISNUMBER(FIND("Cytotoxic",C409)),ISNUMBER(FIND("cellular toxicity",C409)),ISNUMBER(FIND("cell death",C409)),ISNUMBER(FIND("viable",C409)),ISNUMBER(FIND("phytotoxic",C409)),ISNUMBER(FIND("acute toxicity",C409)),ISNUMBER(FIND("MTT",C409)),ISNUMBER(FIND("survival",C409)),ISNUMBER(FIND("prolifer",C409)),ISNUMBER(FIND("apoptosis",C409)),ISNUMBER(FIND("neurotoxic",C409)),ISNUMBER(FIND("  lysis ",C409)),ISNUMBER(FIND("necrosis",C409)),ISNUMBER(FIND("cellular death",C409))*3,ISNUMBER(FIND("LDH",C409)),ISNUMBER(FIND("Acute toxicity",C409)))</f>
        <v>1</v>
      </c>
      <c r="G409" t="b">
        <f>OR(ISNUMBER(FIND("genotoxic",C409)),ISNUMBER(FIND("genotoxicity",C409)),ISNUMBER(FIND("DNA damage",C409)),ISNUMBER(FIND("DNA",C409)),ISNUMBER(FIND("RNA",C409)),ISNUMBER(FIND("mesothelioma",C409)),ISNUMBER(FIND("carcino",C409)),ISNUMBER(FIND("mutagen",C409)),ISNUMBER(FIND("genetic",C409)))</f>
        <v>1</v>
      </c>
      <c r="H409" t="b">
        <f>OR(ISNUMBER(FIND("inflammatory",C409)),ISNUMBER(FIND("inflamm",C409)))</f>
        <v>1</v>
      </c>
      <c r="I409" t="b">
        <f>OR(ISNUMBER(FIND("immune",C409)),ISNUMBER(FIND("immunological",C409)),ISNUMBER(FIND("interleuk",C409)),ISNUMBER(FIND("platelet activation",C409)),ISNUMBER(FIND("monocyte",C409)),ISNUMBER(FIND("leukocyte",C409)),ISNUMBER(FIND("cytokine",C409)),ISNUMBER(FIND("CD4",C409)),ISNUMBER(FIND("CD8",C409)),ISNUMBER(FIND("T-cell",C409)))</f>
        <v>1</v>
      </c>
      <c r="J409" t="b">
        <f>OR(ISNUMBER(FIND("reactive oxygen",C409)),ISNUMBER(FIND("ROS",C409)),ISNUMBER(FIND("free radical",C409)),ISNUMBER(FIND("oxidative stress",C409)),ISNUMBER(FIND("peroxid",C409)),ISNUMBER(FIND("oxidative",C409)),ISNUMBER(FIND("antioxid",C409)))</f>
        <v>1</v>
      </c>
      <c r="K409" t="b">
        <f>OR(ISNUMBER(FIND("autophag",C409)))</f>
        <v>0</v>
      </c>
      <c r="L409" t="b">
        <f>OR(ISNUMBER(FIND("morpholog",C409)))</f>
        <v>0</v>
      </c>
      <c r="M409" t="b">
        <f>OR(ISNUMBER(FIND("fibrosis",C409)),ISNUMBER(FIND("Fibrosis",C409)),ISNUMBER(FIND("fibrot",C409)))</f>
        <v>0</v>
      </c>
      <c r="N409" t="b">
        <f>OR(ISNUMBER(FIND("offspring",C409)),ISNUMBER(FIND("Parental",C409)),ISNUMBER(FIND("parental",C409)),ISNUMBER(FIND("germline",C409)),ISNUMBER(FIND("reproduc",C409)),ISNUMBER(FIND("embryo",C409)))</f>
        <v>0</v>
      </c>
      <c r="O409" t="b">
        <f>OR(ISNUMBER(FIND("metabol",C409)),ISNUMBER(FIND("Metabol",C409)),ISNUMBER(FIND("digest",C409)),ISNUMBER(FIND("mitochon",C409)))</f>
        <v>0</v>
      </c>
      <c r="P409" t="b">
        <f>OR(ISNUMBER(FIND("ecotox",C409)),ISNUMBER(FIND("Ecotox",B409)),ISNUMBER(FIND("ecotox",B409)),ISNUMBER(FIND("Ecotox",C409)))</f>
        <v>0</v>
      </c>
      <c r="Q409" t="b">
        <f>OR(ISNUMBER(FIND("Bioaccum",C409)),ISNUMBER(FIND("bioaccum",C409)),ISNUMBER(FIND("accum",C409)))</f>
        <v>0</v>
      </c>
      <c r="R409" t="b">
        <f>OR(ISNUMBER(FIND("Occupation",C409)),ISNUMBER(FIND("occupation",C409)),ISNUMBER(FIND("worker",C409)),ISNUMBER(FIND("workforce",C409)))</f>
        <v>0</v>
      </c>
      <c r="S409" t="b">
        <f>NOT(OR(F409,G409,H409,I409,J409,K409,L409,M409,N409,O409,P409,Q409,R409))</f>
        <v>0</v>
      </c>
      <c r="U409" t="b">
        <f>OR(Table1[[#This Row],[Inflammation]],Table1[[#This Row],[Immune]])</f>
        <v>1</v>
      </c>
      <c r="V409" t="b">
        <f>IF(OR(Table1[[#This Row],[Rodents]],Table1[[#This Row],[Human]],Table1[[#This Row],[Pig]]),OR(ISNUMBER(FIND("intratrach",C409)),ISNUMBER(FIND("nasal ",C409)),ISNUMBER(FIND("instill",C409))),"NA")</f>
        <v>0</v>
      </c>
      <c r="W409" t="b">
        <f>IF(OR(Table1[[#This Row],[Rodents]],Table1[[#This Row],[Human]],Table1[[#This Row],[Pig]]),OR(ISNUMBER(FIND("dermal",C409)),ISNUMBER(FIND("skin ",C409))),"NA")</f>
        <v>1</v>
      </c>
      <c r="X409" t="b">
        <f>IF(OR(Table1[[#This Row],[Rodents]],Table1[[#This Row],[Human]],Table1[[#This Row],[Pig]]),OR(ISNUMBER(FIND("injected",C409)),ISNUMBER(FIND("periton",C409)),ISNUMBER(FIND("intrascrot",C409))),"NA")</f>
        <v>0</v>
      </c>
      <c r="Y409" t="b">
        <f>IF(OR(Table1[[#This Row],[Rodents]],Table1[[#This Row],[Human]],Table1[[#This Row],[Pig]]),NOT(OR(Table1[[#This Row],[Inhaled/Intratracheal/intranasal]],Table1[[#This Row],[Dermal]],Table1[[#This Row],[Injected]])),"NA")</f>
        <v>0</v>
      </c>
      <c r="AA409" t="b">
        <f>OR(ISNUMBER(FIND("fish ",C409)),ISNUMBER(FIND("Fish ",C409)),ISNUMBER(FIND("aquatic",C409)),ISNUMBER(FIND("daphnids",C409)),ISNUMBER(FIND("Carcinus maenas",C409)),ISNUMBER(FIND("Daphnia",C409)),ISNUMBER(FIND("Ruditapes philippinarum",C409)),ISNUMBER(FIND("daphnia",C409)),ISNUMBER(FIND("marine",C409)),ISNUMBER(FIND("mussel",C409)),ISNUMBER(FIND("algae",C409)),ISNUMBER(FIND("Donax faba",C409)),ISNUMBER(FIND("estuarine",C409)),ISNUMBER(FIND("snail",C409)),ISNUMBER(FIND("Prorocentrum donghaiense",C409)) )</f>
        <v>0</v>
      </c>
      <c r="AB409" t="b">
        <f>OR(ISNUMBER(FIND(" rat ",C409)),ISNUMBER(FIND(" rats ",C409)),ISNUMBER(FIND(" Rats ",C409)),ISNUMBER(FIND(" Rat ",C409)),ISNUMBER(FIND(" rat.",C409)),ISNUMBER(FIND(" rats.",C409)),ISNUMBER(FIND("mouse",C409)),ISNUMBER(FIND("mice",C409)), ISNUMBER(FIND(" Mice",C409)))</f>
        <v>1</v>
      </c>
      <c r="AC409" t="b">
        <f>OR(ISNUMBER(FIND(" cell ",C409)),ISNUMBER(FIND("fibroblast",C409)),ISNUMBER(FIND("macrophage",C409)),ISNUMBER(FIND("epithelial",C409)),ISNUMBER(FIND("endothelial",C409)),ISNUMBER(FIND("neuron",C409)),ISNUMBER(FIND(" cells ",C409)),ISNUMBER(FIND("RBC",C409)),ISNUMBER(FIND("mitochond",C409)),ISNUMBER(FIND("adipocyte",C409)),ISNUMBER(FIND("osteo",C409)),ISNUMBER(FIND("keratin",C409)),ISNUMBER(FIND(" cell's ",C409)),ISNUMBER(FIND("eukary",C409)),ISNUMBER(FIND("sperm",C409)))</f>
        <v>0</v>
      </c>
      <c r="AD409" t="b">
        <f>OR(ISNUMBER(FIND("human",B409)),ISNUMBER(FIND("workers",B409)),ISNUMBER(FIND("workforces",B409)),ISNUMBER(FIND("occupational",B409)),ISNUMBER(FIND("Case report",B409)),ISNUMBER(FIND("Workplaces",B409)),ISNUMBER(FIND("worker",B409)))</f>
        <v>0</v>
      </c>
      <c r="AE409" t="b">
        <f>OR(ISNUMBER(FIND(" plant ",C409)),ISNUMBER(FIND("Plant ",C409)),ISNUMBER(FIND("tomato",C409)),ISNUMBER(FIND("plants",C409)),ISNUMBER(FIND("Plants",C409)),ISNUMBER(FIND("algae",C409)),ISNUMBER(FIND("lettuce",C409)),ISNUMBER(FIND("green gram sprouts ",C409)),ISNUMBER(FIND("Cucurbita pepo",C409)),ISNUMBER(FIND("bean ",C409)),ISNUMBER(FIND("chloroplast",C409)),ISNUMBER(FIND("chlorophyll",C409)),ISNUMBER(FIND("seedling",C409)),ISNUMBER(FIND("canola",C409)),ISNUMBER(FIND("shoot",C409)),ISNUMBER(FIND("photosynthes",C409)),ISNUMBER(FIND(" leaves ",C409)),,ISNUMBER(FIND("agriculture",C409)),ISNUMBER(FIND(" crops ",C409)))</f>
        <v>0</v>
      </c>
      <c r="AF409" t="b">
        <f>OR(ISNUMBER(FIND("bacteria",C409)),ISNUMBER(FIND("Bacteria",C409)),ISNUMBER(FIND("Bacterium",C409)),ISNUMBER(FIND("bacterium",C409)),ISNUMBER(FIND(" coli ",C409)))</f>
        <v>0</v>
      </c>
      <c r="AG409" t="b">
        <f>OR(ISNUMBER(FIND("fungi",C409)),ISNUMBER(FIND("Fungi",C409)),ISNUMBER(FIND("fungus",C409)),ISNUMBER(FIND("Fungus",C409)),ISNUMBER(FIND("mushroom",C409)),ISNUMBER(FIND("Mushroom",C409)),ISNUMBER(FIND(" mold ",C409)))</f>
        <v>0</v>
      </c>
      <c r="AH409" t="b">
        <f>OR(ISNUMBER(FIND("Pig ",C409)),ISNUMBER(FIND("pig ",C409)),ISNUMBER(FIND("Pigs ",C409)),ISNUMBER(FIND("pigs ",C409)))</f>
        <v>0</v>
      </c>
      <c r="AI409" t="b">
        <f>OR(ISNUMBER(FIND(" C. elegans",C409)),ISNUMBER(FIND("Caenorhabditis elegans",C409)),ISNUMBER(FIND("earthworms",C409)),ISNUMBER(FIND(" Ficopomatus enigmaticus",C409)),ISNUMBER(FIND("larva",C409)),ISNUMBER(FIND("Lumbriculus variegatus",C409)),ISNUMBER(FIND("nematode",C409)))</f>
        <v>0</v>
      </c>
      <c r="AJ409" t="b">
        <f>NOT(OR(AA409,AB409,AC409,AD409,AE409,AF409,AG409,AH409,AI409))</f>
        <v>0</v>
      </c>
      <c r="AL409" t="b">
        <f>OR(AA409,AB409,AD409,AE409,AF409,AG409,AH409,AI409)</f>
        <v>1</v>
      </c>
      <c r="AM409" t="b">
        <f>IF(Table1[[#This Row],[In vivo?]],IF(Table1[[#This Row],[Cell]],FALSE,TRUE),FALSE)</f>
        <v>1</v>
      </c>
      <c r="AN409" t="b">
        <f>AND(AC409,AL409)</f>
        <v>0</v>
      </c>
      <c r="AO409" t="b">
        <f>IF(Table1[[#This Row],[Cell]],IF(Table1[[#This Row],[In vivo?]],FALSE,TRUE),FALSE)</f>
        <v>0</v>
      </c>
      <c r="AP409" t="b">
        <f>NOT(OR(Table1[[#This Row],[In vivo?]],Table1[[#This Row],[Only in Cell]]))</f>
        <v>0</v>
      </c>
      <c r="AQ409" t="b">
        <f>IF(OR(Table1[[#This Row],[Rodents]],Table1[[#This Row],[Human]],Table1[[#This Row],[Pig]]),OR(ISNUMBER(FIND("pulmonary",C409)),ISNUMBER(FIND("lung",C409))),"NA")</f>
        <v>1</v>
      </c>
      <c r="AR409" t="b">
        <f>IF(OR(Table1[[#This Row],[Rodents]],Table1[[#This Row],[Human]],Table1[[#This Row],[Pig]]),OR(ISNUMBER(FIND("skin",C409)),ISNUMBER(FIND("dermal",C409))),"NA")</f>
        <v>1</v>
      </c>
      <c r="AS409" t="b">
        <f>IF(OR(Table1[[#This Row],[Rodents]],Table1[[#This Row],[Human]],Table1[[#This Row],[Pig]]),OR(ISNUMBER(FIND("liver",C409)),ISNUMBER(FIND("hepat",C409))),"NA")</f>
        <v>1</v>
      </c>
      <c r="AT409" t="b">
        <f>IF(OR(Table1[[#This Row],[Rodents]],Table1[[#This Row],[Human]],Table1[[#This Row],[Pig]]),OR(ISNUMBER(FIND("kidney",C409)),ISNUMBER(FIND("neph",C409))),"NA")</f>
        <v>0</v>
      </c>
      <c r="AU409" t="b">
        <f>IF(OR(Table1[[#This Row],[Rodents]],Table1[[#This Row],[Human]],Table1[[#This Row],[Pig]]),OR(ISNUMBER(FIND("brain",C409)),ISNUMBER(FIND("neur",C409)),ISNUMBER(FIND("nerv",C409))),"NA")</f>
        <v>0</v>
      </c>
      <c r="AV409" t="b">
        <f>IF(OR(Table1[[#This Row],[Rodents]],Table1[[#This Row],[Human]],Table1[[#This Row],[Pig]]),OR(ISNUMBER(FIND("heart",C409)),ISNUMBER(FIND("cardi",C409))),"NA")</f>
        <v>0</v>
      </c>
      <c r="AW409" t="b">
        <f>IF(OR(Table1[[#This Row],[Rodents]],Table1[[#This Row],[Human]],Table1[[#This Row],[Pig]]),OR(ISNUMBER(FIND("gastro",C409)),ISNUMBER(FIND("intesti",C409)),ISNUMBER(FIND("stomach",C409))),"NA")</f>
        <v>0</v>
      </c>
      <c r="AX409" t="b">
        <f>IF(OR(Table1[[#This Row],[Rodents]],Table1[[#This Row],[Human]],Table1[[#This Row],[Pig]]),NOT(OR(AQ409,AR409,AS409,AT409,AU409,AV409,AW409)),"NA")</f>
        <v>0</v>
      </c>
      <c r="AY409" t="b">
        <f>OR(ISNUMBER(FIND("SWCNT",C409)),ISNUMBER(FIND("SWNT",C409)),ISNUMBER(FIND("single-wall",C409)),ISNUMBER(FIND("single wall",C409)),ISNUMBER(FIND("Single wall",C409)),ISNUMBER(FIND("Single-wall",C409)),ISNUMBER(FIND("SWCNT",B409)),ISNUMBER(FIND("SWNT",B409)),ISNUMBER(FIND("single-wall",B409)),ISNUMBER(FIND("single wall",B409)),ISNUMBER(FIND("Single-wall",B409)),ISNUMBER(FIND("Single wall",B409)))</f>
        <v>0</v>
      </c>
      <c r="AZ409" t="b">
        <f>OR(ISNUMBER(FIND("MWCNT",C409)),ISNUMBER(FIND("MWNT",C409)),ISNUMBER(FIND("multi-wall",C409)),ISNUMBER(FIND("multi wall",C409)),ISNUMBER(FIND("multiwall",C409)),ISNUMBER(FIND("Multi-wall",C409)),ISNUMBER(FIND("Multi wall",C409)),ISNUMBER(FIND("Multiwall",C409)),ISNUMBER(FIND("MWCNT",B409)),ISNUMBER(FIND("MWNT",B409)),ISNUMBER(FIND("multi-wall",B409)),ISNUMBER(FIND("multi wall",B409)),ISNUMBER(FIND("multiwall",B409)),ISNUMBER(FIND("Multi-wall",B409)),ISNUMBER(FIND("Multi wall",B409)),ISNUMBER(FIND("Multiwall",B409)),ISNUMBER(FIND("Double-wall",B409)),ISNUMBER(FIND("Double wall",B409)),ISNUMBER(FIND("Doublewall",B409)),ISNUMBER(FIND("double-wall",B409)),ISNUMBER(FIND("double wall",B409)),ISNUMBER(FIND("doublewall",B409)))</f>
        <v>1</v>
      </c>
      <c r="BA409" t="b">
        <f>AND(Table1[[#This Row],[SWCNT]],Table1[[#This Row],[MWCNT]])</f>
        <v>0</v>
      </c>
      <c r="BB409" t="b">
        <f>IF(Table1[[#This Row],[SWCNT]]=TRUE,FALSE,IF(Table1[[#This Row],[MWCNT]]=TRUE,FALSE,TRUE))</f>
        <v>0</v>
      </c>
      <c r="BC409" s="18"/>
    </row>
    <row r="410" spans="1:55" ht="314.5">
      <c r="A410" t="s">
        <v>4598</v>
      </c>
      <c r="B410" s="2" t="s">
        <v>4601</v>
      </c>
      <c r="C410" s="16" t="s">
        <v>4604</v>
      </c>
      <c r="D410" s="17" t="s">
        <v>3901</v>
      </c>
      <c r="E410" s="2">
        <v>2012</v>
      </c>
      <c r="F410" t="b">
        <f>OR(ISNUMBER(FIND("cytotoxic",C410)),ISNUMBER(FIND("Cytotoxic",C410)),ISNUMBER(FIND("cellular toxicity",C410)),ISNUMBER(FIND("cell death",C410)),ISNUMBER(FIND("viable",C410)),ISNUMBER(FIND("phytotoxic",C410)),ISNUMBER(FIND("acute toxicity",C410)),ISNUMBER(FIND("MTT",C410)),ISNUMBER(FIND("survival",C410)),ISNUMBER(FIND("prolifer",C410)),ISNUMBER(FIND("apoptosis",C410)),ISNUMBER(FIND("neurotoxic",C410)),ISNUMBER(FIND("  lysis ",C410)),ISNUMBER(FIND("necrosis",C410)),ISNUMBER(FIND("cellular death",C410))*3,ISNUMBER(FIND("LDH",C410)),ISNUMBER(FIND("Acute toxicity",C410)))</f>
        <v>0</v>
      </c>
      <c r="G410" t="b">
        <f>OR(ISNUMBER(FIND("genotoxic",C410)),ISNUMBER(FIND("genotoxicity",C410)),ISNUMBER(FIND("DNA damage",C410)),ISNUMBER(FIND("DNA",C410)),ISNUMBER(FIND("RNA",C410)),ISNUMBER(FIND("mesothelioma",C410)),ISNUMBER(FIND("carcino",C410)),ISNUMBER(FIND("mutagen",C410)),ISNUMBER(FIND("genetic",C410)))</f>
        <v>0</v>
      </c>
      <c r="H410" t="b">
        <f>OR(ISNUMBER(FIND("inflammatory",C410)),ISNUMBER(FIND("inflamm",C410)))</f>
        <v>1</v>
      </c>
      <c r="I410" t="b">
        <f>OR(ISNUMBER(FIND("immune",C410)),ISNUMBER(FIND("immunological",C410)),ISNUMBER(FIND("interleuk",C410)),ISNUMBER(FIND("platelet activation",C410)),ISNUMBER(FIND("monocyte",C410)),ISNUMBER(FIND("leukocyte",C410)),ISNUMBER(FIND("cytokine",C410)),ISNUMBER(FIND("CD4",C410)),ISNUMBER(FIND("CD8",C410)),ISNUMBER(FIND("T-cell",C410)))</f>
        <v>0</v>
      </c>
      <c r="J410" t="b">
        <f>OR(ISNUMBER(FIND("reactive oxygen",C410)),ISNUMBER(FIND("ROS",C410)),ISNUMBER(FIND("free radical",C410)),ISNUMBER(FIND("oxidative stress",C410)),ISNUMBER(FIND("peroxid",C410)),ISNUMBER(FIND("oxidative",C410)),ISNUMBER(FIND("antioxid",C410)))</f>
        <v>0</v>
      </c>
      <c r="K410" t="b">
        <f>OR(ISNUMBER(FIND("autophag",C410)))</f>
        <v>0</v>
      </c>
      <c r="L410" t="b">
        <f>OR(ISNUMBER(FIND("morpholog",C410)))</f>
        <v>0</v>
      </c>
      <c r="M410" t="b">
        <f>OR(ISNUMBER(FIND("fibrosis",C410)),ISNUMBER(FIND("Fibrosis",C410)),ISNUMBER(FIND("fibrot",C410)))</f>
        <v>0</v>
      </c>
      <c r="N410" t="b">
        <f>OR(ISNUMBER(FIND("offspring",C410)),ISNUMBER(FIND("Parental",C410)),ISNUMBER(FIND("parental",C410)),ISNUMBER(FIND("germline",C410)),ISNUMBER(FIND("reproduc",C410)),ISNUMBER(FIND("embryo",C410)))</f>
        <v>0</v>
      </c>
      <c r="O410" t="b">
        <f>OR(ISNUMBER(FIND("metabol",C410)),ISNUMBER(FIND("Metabol",C410)),ISNUMBER(FIND("digest",C410)),ISNUMBER(FIND("mitochon",C410)))</f>
        <v>0</v>
      </c>
      <c r="P410" t="b">
        <f>OR(ISNUMBER(FIND("ecotox",C410)),ISNUMBER(FIND("Ecotox",B410)),ISNUMBER(FIND("ecotox",B410)),ISNUMBER(FIND("Ecotox",C410)))</f>
        <v>0</v>
      </c>
      <c r="Q410" t="b">
        <f>OR(ISNUMBER(FIND("Bioaccum",C410)),ISNUMBER(FIND("bioaccum",C410)),ISNUMBER(FIND("accum",C410)))</f>
        <v>0</v>
      </c>
      <c r="R410" t="b">
        <f>OR(ISNUMBER(FIND("Occupation",C410)),ISNUMBER(FIND("occupation",C410)),ISNUMBER(FIND("worker",C410)),ISNUMBER(FIND("workforce",C410)))</f>
        <v>0</v>
      </c>
      <c r="S410" t="b">
        <f>NOT(OR(F410,G410,H410,I410,J410,K410,L410,M410,N410,O410,P410,Q410,R410))</f>
        <v>0</v>
      </c>
      <c r="U410" t="b">
        <f>OR(Table1[[#This Row],[Inflammation]],Table1[[#This Row],[Immune]])</f>
        <v>1</v>
      </c>
      <c r="V410" t="b">
        <f>IF(OR(Table1[[#This Row],[Rodents]],Table1[[#This Row],[Human]],Table1[[#This Row],[Pig]]),OR(ISNUMBER(FIND("intratrach",C410)),ISNUMBER(FIND("nasal ",C410)),ISNUMBER(FIND("instill",C410))),"NA")</f>
        <v>1</v>
      </c>
      <c r="W410" t="b">
        <f>IF(OR(Table1[[#This Row],[Rodents]],Table1[[#This Row],[Human]],Table1[[#This Row],[Pig]]),OR(ISNUMBER(FIND("dermal",C410)),ISNUMBER(FIND("skin ",C410))),"NA")</f>
        <v>0</v>
      </c>
      <c r="X410" t="b">
        <f>IF(OR(Table1[[#This Row],[Rodents]],Table1[[#This Row],[Human]],Table1[[#This Row],[Pig]]),OR(ISNUMBER(FIND("injected",C410)),ISNUMBER(FIND("periton",C410)),ISNUMBER(FIND("intrascrot",C410))),"NA")</f>
        <v>0</v>
      </c>
      <c r="Y410" t="b">
        <f>IF(OR(Table1[[#This Row],[Rodents]],Table1[[#This Row],[Human]],Table1[[#This Row],[Pig]]),NOT(OR(Table1[[#This Row],[Inhaled/Intratracheal/intranasal]],Table1[[#This Row],[Dermal]],Table1[[#This Row],[Injected]])),"NA")</f>
        <v>0</v>
      </c>
      <c r="AA410" t="b">
        <f>OR(ISNUMBER(FIND("fish ",C410)),ISNUMBER(FIND("Fish ",C410)),ISNUMBER(FIND("aquatic",C410)),ISNUMBER(FIND("daphnids",C410)),ISNUMBER(FIND("Carcinus maenas",C410)),ISNUMBER(FIND("Daphnia",C410)),ISNUMBER(FIND("Ruditapes philippinarum",C410)),ISNUMBER(FIND("daphnia",C410)),ISNUMBER(FIND("marine",C410)),ISNUMBER(FIND("mussel",C410)),ISNUMBER(FIND("algae",C410)),ISNUMBER(FIND("Donax faba",C410)),ISNUMBER(FIND("estuarine",C410)),ISNUMBER(FIND("snail",C410)),ISNUMBER(FIND("Prorocentrum donghaiense",C410)) )</f>
        <v>0</v>
      </c>
      <c r="AB410" t="b">
        <f>OR(ISNUMBER(FIND(" rat ",C410)),ISNUMBER(FIND(" rats ",C410)),ISNUMBER(FIND(" Rats ",C410)),ISNUMBER(FIND(" Rat ",C410)),ISNUMBER(FIND(" rat.",C410)),ISNUMBER(FIND(" rats.",C410)),ISNUMBER(FIND("mouse",C410)),ISNUMBER(FIND("mice",C410)), ISNUMBER(FIND(" Mice",C410)))</f>
        <v>1</v>
      </c>
      <c r="AC410" t="b">
        <f>OR(ISNUMBER(FIND(" cell ",C410)),ISNUMBER(FIND("fibroblast",C410)),ISNUMBER(FIND("macrophage",C410)),ISNUMBER(FIND("epithelial",C410)),ISNUMBER(FIND("endothelial",C410)),ISNUMBER(FIND("neuron",C410)),ISNUMBER(FIND(" cells ",C410)),ISNUMBER(FIND("RBC",C410)),ISNUMBER(FIND("mitochond",C410)),ISNUMBER(FIND("adipocyte",C410)),ISNUMBER(FIND("osteo",C410)),ISNUMBER(FIND("keratin",C410)),ISNUMBER(FIND(" cell's ",C410)),ISNUMBER(FIND("eukary",C410)),ISNUMBER(FIND("sperm",C410)))</f>
        <v>1</v>
      </c>
      <c r="AD410" t="b">
        <f>OR(ISNUMBER(FIND("human",B410)),ISNUMBER(FIND("workers",B410)),ISNUMBER(FIND("workforces",B410)),ISNUMBER(FIND("occupational",B410)),ISNUMBER(FIND("Case report",B410)),ISNUMBER(FIND("Workplaces",B410)),ISNUMBER(FIND("worker",B410)))</f>
        <v>0</v>
      </c>
      <c r="AE410" t="b">
        <f>OR(ISNUMBER(FIND(" plant ",C410)),ISNUMBER(FIND("Plant ",C410)),ISNUMBER(FIND("tomato",C410)),ISNUMBER(FIND("plants",C410)),ISNUMBER(FIND("Plants",C410)),ISNUMBER(FIND("algae",C410)),ISNUMBER(FIND("lettuce",C410)),ISNUMBER(FIND("green gram sprouts ",C410)),ISNUMBER(FIND("Cucurbita pepo",C410)),ISNUMBER(FIND("bean ",C410)),ISNUMBER(FIND("chloroplast",C410)),ISNUMBER(FIND("chlorophyll",C410)),ISNUMBER(FIND("seedling",C410)),ISNUMBER(FIND("canola",C410)),ISNUMBER(FIND("shoot",C410)),ISNUMBER(FIND("photosynthes",C410)),ISNUMBER(FIND(" leaves ",C410)),,ISNUMBER(FIND("agriculture",C410)),ISNUMBER(FIND(" crops ",C410)))</f>
        <v>0</v>
      </c>
      <c r="AF410" t="b">
        <f>OR(ISNUMBER(FIND("bacteria",C410)),ISNUMBER(FIND("Bacteria",C410)),ISNUMBER(FIND("Bacterium",C410)),ISNUMBER(FIND("bacterium",C410)),ISNUMBER(FIND(" coli ",C410)))</f>
        <v>0</v>
      </c>
      <c r="AG410" t="b">
        <f>OR(ISNUMBER(FIND("fungi",C410)),ISNUMBER(FIND("Fungi",C410)),ISNUMBER(FIND("fungus",C410)),ISNUMBER(FIND("Fungus",C410)),ISNUMBER(FIND("mushroom",C410)),ISNUMBER(FIND("Mushroom",C410)),ISNUMBER(FIND(" mold ",C410)))</f>
        <v>0</v>
      </c>
      <c r="AH410" t="b">
        <f>OR(ISNUMBER(FIND("Pig ",C410)),ISNUMBER(FIND("pig ",C410)),ISNUMBER(FIND("Pigs ",C410)),ISNUMBER(FIND("pigs ",C410)))</f>
        <v>0</v>
      </c>
      <c r="AI410" t="b">
        <f>OR(ISNUMBER(FIND(" C. elegans",C410)),ISNUMBER(FIND("Caenorhabditis elegans",C410)),ISNUMBER(FIND("earthworms",C410)),ISNUMBER(FIND(" Ficopomatus enigmaticus",C410)),ISNUMBER(FIND("larva",C410)),ISNUMBER(FIND("Lumbriculus variegatus",C410)),ISNUMBER(FIND("nematode",C410)))</f>
        <v>0</v>
      </c>
      <c r="AJ410" t="b">
        <f>NOT(OR(AA410,AB410,AC410,AD410,AE410,AF410,AG410,AH410,AI410))</f>
        <v>0</v>
      </c>
      <c r="AL410" t="b">
        <f>OR(AA410,AB410,AD410,AE410,AF410,AG410,AH410,AI410)</f>
        <v>1</v>
      </c>
      <c r="AM410" t="b">
        <f>IF(Table1[[#This Row],[In vivo?]],IF(Table1[[#This Row],[Cell]],FALSE,TRUE),FALSE)</f>
        <v>0</v>
      </c>
      <c r="AN410" t="b">
        <f>AND(AC410,AL410)</f>
        <v>1</v>
      </c>
      <c r="AO410" t="b">
        <f>IF(Table1[[#This Row],[Cell]],IF(Table1[[#This Row],[In vivo?]],FALSE,TRUE),FALSE)</f>
        <v>0</v>
      </c>
      <c r="AP410" t="b">
        <f>NOT(OR(Table1[[#This Row],[In vivo?]],Table1[[#This Row],[Only in Cell]]))</f>
        <v>0</v>
      </c>
      <c r="AQ410" t="b">
        <f>IF(OR(Table1[[#This Row],[Rodents]],Table1[[#This Row],[Human]],Table1[[#This Row],[Pig]]),OR(ISNUMBER(FIND("pulmonary",C410)),ISNUMBER(FIND("lung",C410))),"NA")</f>
        <v>1</v>
      </c>
      <c r="AR410" t="b">
        <f>IF(OR(Table1[[#This Row],[Rodents]],Table1[[#This Row],[Human]],Table1[[#This Row],[Pig]]),OR(ISNUMBER(FIND("skin",C410)),ISNUMBER(FIND("dermal",C410))),"NA")</f>
        <v>0</v>
      </c>
      <c r="AS410" t="b">
        <f>IF(OR(Table1[[#This Row],[Rodents]],Table1[[#This Row],[Human]],Table1[[#This Row],[Pig]]),OR(ISNUMBER(FIND("liver",C410)),ISNUMBER(FIND("hepat",C410))),"NA")</f>
        <v>0</v>
      </c>
      <c r="AT410" t="b">
        <f>IF(OR(Table1[[#This Row],[Rodents]],Table1[[#This Row],[Human]],Table1[[#This Row],[Pig]]),OR(ISNUMBER(FIND("kidney",C410)),ISNUMBER(FIND("neph",C410))),"NA")</f>
        <v>0</v>
      </c>
      <c r="AU410" t="b">
        <f>IF(OR(Table1[[#This Row],[Rodents]],Table1[[#This Row],[Human]],Table1[[#This Row],[Pig]]),OR(ISNUMBER(FIND("brain",C410)),ISNUMBER(FIND("neur",C410)),ISNUMBER(FIND("nerv",C410))),"NA")</f>
        <v>0</v>
      </c>
      <c r="AV410" t="b">
        <f>IF(OR(Table1[[#This Row],[Rodents]],Table1[[#This Row],[Human]],Table1[[#This Row],[Pig]]),OR(ISNUMBER(FIND("heart",C410)),ISNUMBER(FIND("cardi",C410))),"NA")</f>
        <v>0</v>
      </c>
      <c r="AW410" t="b">
        <f>IF(OR(Table1[[#This Row],[Rodents]],Table1[[#This Row],[Human]],Table1[[#This Row],[Pig]]),OR(ISNUMBER(FIND("gastro",C410)),ISNUMBER(FIND("intesti",C410)),ISNUMBER(FIND("stomach",C410))),"NA")</f>
        <v>0</v>
      </c>
      <c r="AX410" t="b">
        <f>IF(OR(Table1[[#This Row],[Rodents]],Table1[[#This Row],[Human]],Table1[[#This Row],[Pig]]),NOT(OR(AQ410,AR410,AS410,AT410,AU410,AV410,AW410)),"NA")</f>
        <v>0</v>
      </c>
      <c r="AY410" t="b">
        <f>OR(ISNUMBER(FIND("SWCNT",C410)),ISNUMBER(FIND("SWNT",C410)),ISNUMBER(FIND("single-wall",C410)),ISNUMBER(FIND("single wall",C410)),ISNUMBER(FIND("Single wall",C410)),ISNUMBER(FIND("Single-wall",C410)),ISNUMBER(FIND("SWCNT",B410)),ISNUMBER(FIND("SWNT",B410)),ISNUMBER(FIND("single-wall",B410)),ISNUMBER(FIND("single wall",B410)),ISNUMBER(FIND("Single-wall",B410)),ISNUMBER(FIND("Single wall",B410)))</f>
        <v>1</v>
      </c>
      <c r="AZ410" t="b">
        <f>OR(ISNUMBER(FIND("MWCNT",C410)),ISNUMBER(FIND("MWNT",C410)),ISNUMBER(FIND("multi-wall",C410)),ISNUMBER(FIND("multi wall",C410)),ISNUMBER(FIND("multiwall",C410)),ISNUMBER(FIND("Multi-wall",C410)),ISNUMBER(FIND("Multi wall",C410)),ISNUMBER(FIND("Multiwall",C410)),ISNUMBER(FIND("MWCNT",B410)),ISNUMBER(FIND("MWNT",B410)),ISNUMBER(FIND("multi-wall",B410)),ISNUMBER(FIND("multi wall",B410)),ISNUMBER(FIND("multiwall",B410)),ISNUMBER(FIND("Multi-wall",B410)),ISNUMBER(FIND("Multi wall",B410)),ISNUMBER(FIND("Multiwall",B410)),ISNUMBER(FIND("Double-wall",B410)),ISNUMBER(FIND("Double wall",B410)),ISNUMBER(FIND("Doublewall",B410)),ISNUMBER(FIND("double-wall",B410)),ISNUMBER(FIND("double wall",B410)),ISNUMBER(FIND("doublewall",B410)))</f>
        <v>0</v>
      </c>
      <c r="BA410" t="b">
        <f>AND(Table1[[#This Row],[SWCNT]],Table1[[#This Row],[MWCNT]])</f>
        <v>0</v>
      </c>
      <c r="BB410" t="b">
        <f>IF(Table1[[#This Row],[SWCNT]]=TRUE,FALSE,IF(Table1[[#This Row],[MWCNT]]=TRUE,FALSE,TRUE))</f>
        <v>0</v>
      </c>
      <c r="BC410" s="18"/>
    </row>
    <row r="411" spans="1:55" ht="203.5">
      <c r="A411" t="s">
        <v>4608</v>
      </c>
      <c r="B411" s="2" t="s">
        <v>4612</v>
      </c>
      <c r="C411" s="16" t="s">
        <v>4616</v>
      </c>
      <c r="D411" s="17" t="s">
        <v>403</v>
      </c>
      <c r="E411" s="2">
        <v>2012</v>
      </c>
      <c r="F411" t="b">
        <f>OR(ISNUMBER(FIND("cytotoxic",C411)),ISNUMBER(FIND("Cytotoxic",C411)),ISNUMBER(FIND("cellular toxicity",C411)),ISNUMBER(FIND("cell death",C411)),ISNUMBER(FIND("viable",C411)),ISNUMBER(FIND("phytotoxic",C411)),ISNUMBER(FIND("acute toxicity",C411)),ISNUMBER(FIND("MTT",C411)),ISNUMBER(FIND("survival",C411)),ISNUMBER(FIND("prolifer",C411)),ISNUMBER(FIND("apoptosis",C411)),ISNUMBER(FIND("neurotoxic",C411)),ISNUMBER(FIND("  lysis ",C411)),ISNUMBER(FIND("necrosis",C411)),ISNUMBER(FIND("cellular death",C411))*3,ISNUMBER(FIND("LDH",C411)),ISNUMBER(FIND("Acute toxicity",C411)))</f>
        <v>0</v>
      </c>
      <c r="G411" t="b">
        <f>OR(ISNUMBER(FIND("genotoxic",C411)),ISNUMBER(FIND("genotoxicity",C411)),ISNUMBER(FIND("DNA damage",C411)),ISNUMBER(FIND("DNA",C411)),ISNUMBER(FIND("RNA",C411)),ISNUMBER(FIND("mesothelioma",C411)),ISNUMBER(FIND("carcino",C411)),ISNUMBER(FIND("mutagen",C411)),ISNUMBER(FIND("genetic",C411)))</f>
        <v>0</v>
      </c>
      <c r="H411" t="b">
        <f>OR(ISNUMBER(FIND("inflammatory",C411)),ISNUMBER(FIND("inflamm",C411)))</f>
        <v>1</v>
      </c>
      <c r="I411" t="b">
        <f>OR(ISNUMBER(FIND("immune",C411)),ISNUMBER(FIND("immunological",C411)),ISNUMBER(FIND("interleuk",C411)),ISNUMBER(FIND("platelet activation",C411)),ISNUMBER(FIND("monocyte",C411)),ISNUMBER(FIND("leukocyte",C411)),ISNUMBER(FIND("cytokine",C411)),ISNUMBER(FIND("CD4",C411)),ISNUMBER(FIND("CD8",C411)),ISNUMBER(FIND("T-cell",C411)))</f>
        <v>1</v>
      </c>
      <c r="J411" t="b">
        <f>OR(ISNUMBER(FIND("reactive oxygen",C411)),ISNUMBER(FIND("ROS",C411)),ISNUMBER(FIND("free radical",C411)),ISNUMBER(FIND("oxidative stress",C411)),ISNUMBER(FIND("peroxid",C411)),ISNUMBER(FIND("oxidative",C411)),ISNUMBER(FIND("antioxid",C411)))</f>
        <v>1</v>
      </c>
      <c r="K411" t="b">
        <f>OR(ISNUMBER(FIND("autophag",C411)))</f>
        <v>0</v>
      </c>
      <c r="L411" t="b">
        <f>OR(ISNUMBER(FIND("morpholog",C411)))</f>
        <v>0</v>
      </c>
      <c r="M411" t="b">
        <f>OR(ISNUMBER(FIND("fibrosis",C411)),ISNUMBER(FIND("Fibrosis",C411)),ISNUMBER(FIND("fibrot",C411)))</f>
        <v>0</v>
      </c>
      <c r="N411" t="b">
        <f>OR(ISNUMBER(FIND("offspring",C411)),ISNUMBER(FIND("Parental",C411)),ISNUMBER(FIND("parental",C411)),ISNUMBER(FIND("germline",C411)),ISNUMBER(FIND("reproduc",C411)),ISNUMBER(FIND("embryo",C411)))</f>
        <v>0</v>
      </c>
      <c r="O411" t="b">
        <f>OR(ISNUMBER(FIND("metabol",C411)),ISNUMBER(FIND("Metabol",C411)),ISNUMBER(FIND("digest",C411)),ISNUMBER(FIND("mitochon",C411)))</f>
        <v>0</v>
      </c>
      <c r="P411" t="b">
        <f>OR(ISNUMBER(FIND("ecotox",C411)),ISNUMBER(FIND("Ecotox",B411)),ISNUMBER(FIND("ecotox",B411)),ISNUMBER(FIND("Ecotox",C411)))</f>
        <v>0</v>
      </c>
      <c r="Q411" t="b">
        <f>OR(ISNUMBER(FIND("Bioaccum",C411)),ISNUMBER(FIND("bioaccum",C411)),ISNUMBER(FIND("accum",C411)))</f>
        <v>0</v>
      </c>
      <c r="R411" t="b">
        <f>OR(ISNUMBER(FIND("Occupation",C411)),ISNUMBER(FIND("occupation",C411)),ISNUMBER(FIND("worker",C411)),ISNUMBER(FIND("workforce",C411)))</f>
        <v>0</v>
      </c>
      <c r="S411" t="b">
        <f>NOT(OR(F411,G411,H411,I411,J411,K411,L411,M411,N411,O411,P411,Q411,R411))</f>
        <v>0</v>
      </c>
      <c r="U411" t="b">
        <f>OR(Table1[[#This Row],[Inflammation]],Table1[[#This Row],[Immune]])</f>
        <v>1</v>
      </c>
      <c r="V411" t="str">
        <f>IF(OR(Table1[[#This Row],[Rodents]],Table1[[#This Row],[Human]],Table1[[#This Row],[Pig]]),OR(ISNUMBER(FIND("intratrach",C411)),ISNUMBER(FIND("nasal ",C411)),ISNUMBER(FIND("instill",C411))),"NA")</f>
        <v>NA</v>
      </c>
      <c r="W411" t="str">
        <f>IF(OR(Table1[[#This Row],[Rodents]],Table1[[#This Row],[Human]],Table1[[#This Row],[Pig]]),OR(ISNUMBER(FIND("dermal",C411)),ISNUMBER(FIND("skin ",C411))),"NA")</f>
        <v>NA</v>
      </c>
      <c r="X411" t="str">
        <f>IF(OR(Table1[[#This Row],[Rodents]],Table1[[#This Row],[Human]],Table1[[#This Row],[Pig]]),OR(ISNUMBER(FIND("injected",C411)),ISNUMBER(FIND("periton",C411)),ISNUMBER(FIND("intrascrot",C411))),"NA")</f>
        <v>NA</v>
      </c>
      <c r="Y411" t="str">
        <f>IF(OR(Table1[[#This Row],[Rodents]],Table1[[#This Row],[Human]],Table1[[#This Row],[Pig]]),NOT(OR(Table1[[#This Row],[Inhaled/Intratracheal/intranasal]],Table1[[#This Row],[Dermal]],Table1[[#This Row],[Injected]])),"NA")</f>
        <v>NA</v>
      </c>
      <c r="AA411" t="b">
        <f>OR(ISNUMBER(FIND("fish ",C411)),ISNUMBER(FIND("Fish ",C411)),ISNUMBER(FIND("aquatic",C411)),ISNUMBER(FIND("daphnids",C411)),ISNUMBER(FIND("Carcinus maenas",C411)),ISNUMBER(FIND("Daphnia",C411)),ISNUMBER(FIND("Ruditapes philippinarum",C411)),ISNUMBER(FIND("daphnia",C411)),ISNUMBER(FIND("marine",C411)),ISNUMBER(FIND("mussel",C411)),ISNUMBER(FIND("algae",C411)),ISNUMBER(FIND("Donax faba",C411)),ISNUMBER(FIND("estuarine",C411)),ISNUMBER(FIND("snail",C411)),ISNUMBER(FIND("Prorocentrum donghaiense",C411)) )</f>
        <v>0</v>
      </c>
      <c r="AB411" t="b">
        <f>OR(ISNUMBER(FIND(" rat ",C411)),ISNUMBER(FIND(" rats ",C411)),ISNUMBER(FIND(" Rats ",C411)),ISNUMBER(FIND(" Rat ",C411)),ISNUMBER(FIND(" rat.",C411)),ISNUMBER(FIND(" rats.",C411)),ISNUMBER(FIND("mouse",C411)),ISNUMBER(FIND("mice",C411)), ISNUMBER(FIND(" Mice",C411)))</f>
        <v>0</v>
      </c>
      <c r="AC411" t="b">
        <f>OR(ISNUMBER(FIND(" cell ",C411)),ISNUMBER(FIND("fibroblast",C411)),ISNUMBER(FIND("macrophage",C411)),ISNUMBER(FIND("epithelial",C411)),ISNUMBER(FIND("endothelial",C411)),ISNUMBER(FIND("neuron",C411)),ISNUMBER(FIND(" cells ",C411)),ISNUMBER(FIND("RBC",C411)),ISNUMBER(FIND("mitochond",C411)),ISNUMBER(FIND("adipocyte",C411)),ISNUMBER(FIND("osteo",C411)),ISNUMBER(FIND("keratin",C411)),ISNUMBER(FIND(" cell's ",C411)),ISNUMBER(FIND("eukary",C411)),ISNUMBER(FIND("sperm",C411)))</f>
        <v>1</v>
      </c>
      <c r="AD411" t="b">
        <v>0</v>
      </c>
      <c r="AE411" t="b">
        <f>OR(ISNUMBER(FIND(" plant ",C411)),ISNUMBER(FIND("Plant ",C411)),ISNUMBER(FIND("tomato",C411)),ISNUMBER(FIND("plants",C411)),ISNUMBER(FIND("Plants",C411)),ISNUMBER(FIND("algae",C411)),ISNUMBER(FIND("lettuce",C411)),ISNUMBER(FIND("green gram sprouts ",C411)),ISNUMBER(FIND("Cucurbita pepo",C411)),ISNUMBER(FIND("bean ",C411)),ISNUMBER(FIND("chloroplast",C411)),ISNUMBER(FIND("chlorophyll",C411)),ISNUMBER(FIND("seedling",C411)),ISNUMBER(FIND("canola",C411)),ISNUMBER(FIND("shoot",C411)),ISNUMBER(FIND("photosynthes",C411)),ISNUMBER(FIND(" leaves ",C411)),,ISNUMBER(FIND("agriculture",C411)),ISNUMBER(FIND(" crops ",C411)))</f>
        <v>0</v>
      </c>
      <c r="AF411" t="b">
        <f>OR(ISNUMBER(FIND("bacteria",C411)),ISNUMBER(FIND("Bacteria",C411)),ISNUMBER(FIND("Bacterium",C411)),ISNUMBER(FIND("bacterium",C411)),ISNUMBER(FIND(" coli ",C411)))</f>
        <v>0</v>
      </c>
      <c r="AG411" t="b">
        <f>OR(ISNUMBER(FIND("fungi",C411)),ISNUMBER(FIND("Fungi",C411)),ISNUMBER(FIND("fungus",C411)),ISNUMBER(FIND("Fungus",C411)),ISNUMBER(FIND("mushroom",C411)),ISNUMBER(FIND("Mushroom",C411)),ISNUMBER(FIND(" mold ",C411)))</f>
        <v>0</v>
      </c>
      <c r="AH411" t="b">
        <f>OR(ISNUMBER(FIND("Pig ",C411)),ISNUMBER(FIND("pig ",C411)),ISNUMBER(FIND("Pigs ",C411)),ISNUMBER(FIND("pigs ",C411)))</f>
        <v>0</v>
      </c>
      <c r="AI411" t="b">
        <f>OR(ISNUMBER(FIND(" C. elegans",C411)),ISNUMBER(FIND("Caenorhabditis elegans",C411)),ISNUMBER(FIND("earthworms",C411)),ISNUMBER(FIND(" Ficopomatus enigmaticus",C411)),ISNUMBER(FIND("larva",C411)),ISNUMBER(FIND("Lumbriculus variegatus",C411)),ISNUMBER(FIND("nematode",C411)))</f>
        <v>0</v>
      </c>
      <c r="AJ411" t="b">
        <f>NOT(OR(AA411,AB411,AC411,AD411,AE411,AF411,AG411,AH411,AI411))</f>
        <v>0</v>
      </c>
      <c r="AL411" t="b">
        <f>OR(AA411,AB411,AD411,AE411,AF411,AG411,AH411,AI411)</f>
        <v>0</v>
      </c>
      <c r="AM411" t="b">
        <f>IF(Table1[[#This Row],[In vivo?]],IF(Table1[[#This Row],[Cell]],FALSE,TRUE),FALSE)</f>
        <v>0</v>
      </c>
      <c r="AN411" t="b">
        <f>AND(AC411,AL411)</f>
        <v>0</v>
      </c>
      <c r="AO411" t="b">
        <f>IF(Table1[[#This Row],[Cell]],IF(Table1[[#This Row],[In vivo?]],FALSE,TRUE),FALSE)</f>
        <v>1</v>
      </c>
      <c r="AP411" t="b">
        <f>NOT(OR(Table1[[#This Row],[In vivo?]],Table1[[#This Row],[Only in Cell]]))</f>
        <v>0</v>
      </c>
      <c r="AQ411" t="str">
        <f>IF(OR(Table1[[#This Row],[Rodents]],Table1[[#This Row],[Human]],Table1[[#This Row],[Pig]]),OR(ISNUMBER(FIND("pulmonary",C411)),ISNUMBER(FIND("lung",C411))),"NA")</f>
        <v>NA</v>
      </c>
      <c r="AR411" t="str">
        <f>IF(OR(Table1[[#This Row],[Rodents]],Table1[[#This Row],[Human]],Table1[[#This Row],[Pig]]),OR(ISNUMBER(FIND("skin",C411)),ISNUMBER(FIND("dermal",C411))),"NA")</f>
        <v>NA</v>
      </c>
      <c r="AS411" t="str">
        <f>IF(OR(Table1[[#This Row],[Rodents]],Table1[[#This Row],[Human]],Table1[[#This Row],[Pig]]),OR(ISNUMBER(FIND("liver",C411)),ISNUMBER(FIND("hepat",C411))),"NA")</f>
        <v>NA</v>
      </c>
      <c r="AT411" t="str">
        <f>IF(OR(Table1[[#This Row],[Rodents]],Table1[[#This Row],[Human]],Table1[[#This Row],[Pig]]),OR(ISNUMBER(FIND("kidney",C411)),ISNUMBER(FIND("neph",C411))),"NA")</f>
        <v>NA</v>
      </c>
      <c r="AU411" t="str">
        <f>IF(OR(Table1[[#This Row],[Rodents]],Table1[[#This Row],[Human]],Table1[[#This Row],[Pig]]),OR(ISNUMBER(FIND("brain",C411)),ISNUMBER(FIND("neur",C411)),ISNUMBER(FIND("nerv",C411))),"NA")</f>
        <v>NA</v>
      </c>
      <c r="AV411" t="str">
        <f>IF(OR(Table1[[#This Row],[Rodents]],Table1[[#This Row],[Human]],Table1[[#This Row],[Pig]]),OR(ISNUMBER(FIND("heart",C411)),ISNUMBER(FIND("cardi",C411))),"NA")</f>
        <v>NA</v>
      </c>
      <c r="AW411" t="str">
        <f>IF(OR(Table1[[#This Row],[Rodents]],Table1[[#This Row],[Human]],Table1[[#This Row],[Pig]]),OR(ISNUMBER(FIND("gastro",C411)),ISNUMBER(FIND("intesti",C411)),ISNUMBER(FIND("stomach",C411))),"NA")</f>
        <v>NA</v>
      </c>
      <c r="AX411" t="str">
        <f>IF(OR(Table1[[#This Row],[Rodents]],Table1[[#This Row],[Human]],Table1[[#This Row],[Pig]]),NOT(OR(AQ411,AR411,AS411,AT411,AU411,AV411,AW411)),"NA")</f>
        <v>NA</v>
      </c>
      <c r="AY411" t="b">
        <f>OR(ISNUMBER(FIND("SWCNT",C411)),ISNUMBER(FIND("SWNT",C411)),ISNUMBER(FIND("single-wall",C411)),ISNUMBER(FIND("single wall",C411)),ISNUMBER(FIND("Single wall",C411)),ISNUMBER(FIND("Single-wall",C411)),ISNUMBER(FIND("SWCNT",B411)),ISNUMBER(FIND("SWNT",B411)),ISNUMBER(FIND("single-wall",B411)),ISNUMBER(FIND("single wall",B411)),ISNUMBER(FIND("Single-wall",B411)),ISNUMBER(FIND("Single wall",B411)))</f>
        <v>0</v>
      </c>
      <c r="AZ411" t="b">
        <f>OR(ISNUMBER(FIND("MWCNT",C411)),ISNUMBER(FIND("MWNT",C411)),ISNUMBER(FIND("multi-wall",C411)),ISNUMBER(FIND("multi wall",C411)),ISNUMBER(FIND("multiwall",C411)),ISNUMBER(FIND("Multi-wall",C411)),ISNUMBER(FIND("Multi wall",C411)),ISNUMBER(FIND("Multiwall",C411)),ISNUMBER(FIND("MWCNT",B411)),ISNUMBER(FIND("MWNT",B411)),ISNUMBER(FIND("multi-wall",B411)),ISNUMBER(FIND("multi wall",B411)),ISNUMBER(FIND("multiwall",B411)),ISNUMBER(FIND("Multi-wall",B411)),ISNUMBER(FIND("Multi wall",B411)),ISNUMBER(FIND("Multiwall",B411)),ISNUMBER(FIND("Double-wall",B411)),ISNUMBER(FIND("Double wall",B411)),ISNUMBER(FIND("Doublewall",B411)),ISNUMBER(FIND("double-wall",B411)),ISNUMBER(FIND("double wall",B411)),ISNUMBER(FIND("doublewall",B411)))</f>
        <v>1</v>
      </c>
      <c r="BA411" t="b">
        <f>AND(Table1[[#This Row],[SWCNT]],Table1[[#This Row],[MWCNT]])</f>
        <v>0</v>
      </c>
      <c r="BB411" t="b">
        <f>IF(Table1[[#This Row],[SWCNT]]=TRUE,FALSE,IF(Table1[[#This Row],[MWCNT]]=TRUE,FALSE,TRUE))</f>
        <v>0</v>
      </c>
      <c r="BC411" s="18"/>
    </row>
    <row r="412" spans="1:55" ht="203.5">
      <c r="A412" t="s">
        <v>4619</v>
      </c>
      <c r="B412" s="2" t="s">
        <v>4620</v>
      </c>
      <c r="C412" s="16" t="s">
        <v>4621</v>
      </c>
      <c r="D412" s="17" t="s">
        <v>4622</v>
      </c>
      <c r="E412" s="2">
        <v>2012</v>
      </c>
      <c r="F412" t="b">
        <f>OR(ISNUMBER(FIND("cytotoxic",C412)),ISNUMBER(FIND("Cytotoxic",C412)),ISNUMBER(FIND("cellular toxicity",C412)),ISNUMBER(FIND("cell death",C412)),ISNUMBER(FIND("viable",C412)),ISNUMBER(FIND("phytotoxic",C412)),ISNUMBER(FIND("acute toxicity",C412)),ISNUMBER(FIND("MTT",C412)),ISNUMBER(FIND("survival",C412)),ISNUMBER(FIND("prolifer",C412)),ISNUMBER(FIND("apoptosis",C412)),ISNUMBER(FIND("neurotoxic",C412)),ISNUMBER(FIND("  lysis ",C412)),ISNUMBER(FIND("necrosis",C412)),ISNUMBER(FIND("cellular death",C412))*3,ISNUMBER(FIND("LDH",C412)),ISNUMBER(FIND("Acute toxicity",C412)))</f>
        <v>0</v>
      </c>
      <c r="G412" t="b">
        <f>OR(ISNUMBER(FIND("genotoxic",C412)),ISNUMBER(FIND("genotoxicity",C412)),ISNUMBER(FIND("DNA damage",C412)),ISNUMBER(FIND("DNA",C412)),ISNUMBER(FIND("RNA",C412)),ISNUMBER(FIND("mesothelioma",C412)),ISNUMBER(FIND("carcino",C412)),ISNUMBER(FIND("mutagen",C412)),ISNUMBER(FIND("genetic",C412)))</f>
        <v>0</v>
      </c>
      <c r="H412" t="b">
        <f>OR(ISNUMBER(FIND("inflammatory",C412)),ISNUMBER(FIND("inflamm",C412)))</f>
        <v>1</v>
      </c>
      <c r="I412" t="b">
        <f>OR(ISNUMBER(FIND("immune",C412)),ISNUMBER(FIND("immunological",C412)),ISNUMBER(FIND("interleuk",C412)),ISNUMBER(FIND("platelet activation",C412)),ISNUMBER(FIND("monocyte",C412)),ISNUMBER(FIND("leukocyte",C412)),ISNUMBER(FIND("cytokine",C412)),ISNUMBER(FIND("CD4",C412)),ISNUMBER(FIND("CD8",C412)),ISNUMBER(FIND("T-cell",C412)))</f>
        <v>1</v>
      </c>
      <c r="J412" t="b">
        <f>OR(ISNUMBER(FIND("reactive oxygen",C412)),ISNUMBER(FIND("ROS",C412)),ISNUMBER(FIND("free radical",C412)),ISNUMBER(FIND("oxidative stress",C412)),ISNUMBER(FIND("peroxid",C412)),ISNUMBER(FIND("oxidative",C412)),ISNUMBER(FIND("antioxid",C412)))</f>
        <v>0</v>
      </c>
      <c r="K412" t="b">
        <f>OR(ISNUMBER(FIND("autophag",C412)))</f>
        <v>0</v>
      </c>
      <c r="L412" t="b">
        <f>OR(ISNUMBER(FIND("morpholog",C412)))</f>
        <v>0</v>
      </c>
      <c r="M412" t="b">
        <f>OR(ISNUMBER(FIND("fibrosis",C412)),ISNUMBER(FIND("Fibrosis",C412)),ISNUMBER(FIND("fibrot",C412)))</f>
        <v>0</v>
      </c>
      <c r="N412" t="b">
        <f>OR(ISNUMBER(FIND("offspring",C412)),ISNUMBER(FIND("Parental",C412)),ISNUMBER(FIND("parental",C412)),ISNUMBER(FIND("germline",C412)),ISNUMBER(FIND("reproduc",C412)),ISNUMBER(FIND("embryo",C412)))</f>
        <v>0</v>
      </c>
      <c r="O412" t="b">
        <f>OR(ISNUMBER(FIND("metabol",C412)),ISNUMBER(FIND("Metabol",C412)),ISNUMBER(FIND("digest",C412)),ISNUMBER(FIND("mitochon",C412)))</f>
        <v>0</v>
      </c>
      <c r="P412" t="b">
        <f>OR(ISNUMBER(FIND("ecotox",C412)),ISNUMBER(FIND("Ecotox",B412)),ISNUMBER(FIND("ecotox",B412)),ISNUMBER(FIND("Ecotox",C412)))</f>
        <v>0</v>
      </c>
      <c r="Q412" t="b">
        <f>OR(ISNUMBER(FIND("Bioaccum",C412)),ISNUMBER(FIND("bioaccum",C412)),ISNUMBER(FIND("accum",C412)))</f>
        <v>0</v>
      </c>
      <c r="R412" t="b">
        <f>OR(ISNUMBER(FIND("Occupation",C412)),ISNUMBER(FIND("occupation",C412)),ISNUMBER(FIND("worker",C412)),ISNUMBER(FIND("workforce",C412)))</f>
        <v>0</v>
      </c>
      <c r="S412" t="b">
        <f>NOT(OR(F412,G412,H412,I412,J412,K412,L412,M412,N412,O412,P412,Q412,R412))</f>
        <v>0</v>
      </c>
      <c r="U412" t="b">
        <f>OR(Table1[[#This Row],[Inflammation]],Table1[[#This Row],[Immune]])</f>
        <v>1</v>
      </c>
      <c r="V412" t="b">
        <f>IF(OR(Table1[[#This Row],[Rodents]],Table1[[#This Row],[Human]],Table1[[#This Row],[Pig]]),OR(ISNUMBER(FIND("intratrach",C412)),ISNUMBER(FIND("nasal ",C412)),ISNUMBER(FIND("instill",C412))),"NA")</f>
        <v>0</v>
      </c>
      <c r="W412" t="b">
        <f>IF(OR(Table1[[#This Row],[Rodents]],Table1[[#This Row],[Human]],Table1[[#This Row],[Pig]]),OR(ISNUMBER(FIND("dermal",C412)),ISNUMBER(FIND("skin ",C412))),"NA")</f>
        <v>0</v>
      </c>
      <c r="X412" t="b">
        <f>IF(OR(Table1[[#This Row],[Rodents]],Table1[[#This Row],[Human]],Table1[[#This Row],[Pig]]),OR(ISNUMBER(FIND("injected",C412)),ISNUMBER(FIND("periton",C412)),ISNUMBER(FIND("intrascrot",C412))),"NA")</f>
        <v>1</v>
      </c>
      <c r="Y412" t="b">
        <f>IF(OR(Table1[[#This Row],[Rodents]],Table1[[#This Row],[Human]],Table1[[#This Row],[Pig]]),NOT(OR(Table1[[#This Row],[Inhaled/Intratracheal/intranasal]],Table1[[#This Row],[Dermal]],Table1[[#This Row],[Injected]])),"NA")</f>
        <v>0</v>
      </c>
      <c r="AA412" t="b">
        <f>OR(ISNUMBER(FIND("fish ",C412)),ISNUMBER(FIND("Fish ",C412)),ISNUMBER(FIND("aquatic",C412)),ISNUMBER(FIND("daphnids",C412)),ISNUMBER(FIND("Carcinus maenas",C412)),ISNUMBER(FIND("Daphnia",C412)),ISNUMBER(FIND("Ruditapes philippinarum",C412)),ISNUMBER(FIND("daphnia",C412)),ISNUMBER(FIND("marine",C412)),ISNUMBER(FIND("mussel",C412)),ISNUMBER(FIND("algae",C412)),ISNUMBER(FIND("Donax faba",C412)),ISNUMBER(FIND("estuarine",C412)),ISNUMBER(FIND("snail",C412)),ISNUMBER(FIND("Prorocentrum donghaiense",C412)) )</f>
        <v>0</v>
      </c>
      <c r="AB412" t="b">
        <f>OR(ISNUMBER(FIND(" rat ",C412)),ISNUMBER(FIND(" rats ",C412)),ISNUMBER(FIND(" Rats ",C412)),ISNUMBER(FIND(" Rat ",C412)),ISNUMBER(FIND(" rat.",C412)),ISNUMBER(FIND(" rats.",C412)),ISNUMBER(FIND("mouse",C412)),ISNUMBER(FIND("mice",C412)), ISNUMBER(FIND(" Mice",C412)))</f>
        <v>1</v>
      </c>
      <c r="AC412" t="b">
        <f>OR(ISNUMBER(FIND(" cell ",C412)),ISNUMBER(FIND("fibroblast",C412)),ISNUMBER(FIND("macrophage",C412)),ISNUMBER(FIND("epithelial",C412)),ISNUMBER(FIND("endothelial",C412)),ISNUMBER(FIND("neuron",C412)),ISNUMBER(FIND(" cells ",C412)),ISNUMBER(FIND("RBC",C412)),ISNUMBER(FIND("mitochond",C412)),ISNUMBER(FIND("adipocyte",C412)),ISNUMBER(FIND("osteo",C412)),ISNUMBER(FIND("keratin",C412)),ISNUMBER(FIND(" cell's ",C412)),ISNUMBER(FIND("eukary",C412)),ISNUMBER(FIND("sperm",C412)))</f>
        <v>1</v>
      </c>
      <c r="AD412" t="b">
        <f>OR(ISNUMBER(FIND("human",B412)),ISNUMBER(FIND("workers",B412)),ISNUMBER(FIND("workforces",B412)),ISNUMBER(FIND("occupational",B412)),ISNUMBER(FIND("Case report",B412)),ISNUMBER(FIND("Workplaces",B412)),ISNUMBER(FIND("worker",B412)))</f>
        <v>0</v>
      </c>
      <c r="AE412" t="b">
        <f>OR(ISNUMBER(FIND(" plant ",C412)),ISNUMBER(FIND("Plant ",C412)),ISNUMBER(FIND("tomato",C412)),ISNUMBER(FIND("plants",C412)),ISNUMBER(FIND("Plants",C412)),ISNUMBER(FIND("algae",C412)),ISNUMBER(FIND("lettuce",C412)),ISNUMBER(FIND("green gram sprouts ",C412)),ISNUMBER(FIND("Cucurbita pepo",C412)),ISNUMBER(FIND("bean ",C412)),ISNUMBER(FIND("chloroplast",C412)),ISNUMBER(FIND("chlorophyll",C412)),ISNUMBER(FIND("seedling",C412)),ISNUMBER(FIND("canola",C412)),ISNUMBER(FIND("shoot",C412)),ISNUMBER(FIND("photosynthes",C412)),ISNUMBER(FIND(" leaves ",C412)),,ISNUMBER(FIND("agriculture",C412)),ISNUMBER(FIND(" crops ",C412)))</f>
        <v>0</v>
      </c>
      <c r="AF412" t="b">
        <f>OR(ISNUMBER(FIND("bacteria",C412)),ISNUMBER(FIND("Bacteria",C412)),ISNUMBER(FIND("Bacterium",C412)),ISNUMBER(FIND("bacterium",C412)),ISNUMBER(FIND(" coli ",C412)))</f>
        <v>0</v>
      </c>
      <c r="AG412" t="b">
        <f>OR(ISNUMBER(FIND("fungi",C412)),ISNUMBER(FIND("Fungi",C412)),ISNUMBER(FIND("fungus",C412)),ISNUMBER(FIND("Fungus",C412)),ISNUMBER(FIND("mushroom",C412)),ISNUMBER(FIND("Mushroom",C412)),ISNUMBER(FIND(" mold ",C412)))</f>
        <v>0</v>
      </c>
      <c r="AH412" t="b">
        <f>OR(ISNUMBER(FIND("Pig ",C412)),ISNUMBER(FIND("pig ",C412)),ISNUMBER(FIND("Pigs ",C412)),ISNUMBER(FIND("pigs ",C412)))</f>
        <v>0</v>
      </c>
      <c r="AI412" t="b">
        <f>OR(ISNUMBER(FIND(" C. elegans",C412)),ISNUMBER(FIND("Caenorhabditis elegans",C412)),ISNUMBER(FIND("earthworms",C412)),ISNUMBER(FIND(" Ficopomatus enigmaticus",C412)),ISNUMBER(FIND("larva",C412)),ISNUMBER(FIND("Lumbriculus variegatus",C412)),ISNUMBER(FIND("nematode",C412)))</f>
        <v>0</v>
      </c>
      <c r="AJ412" t="b">
        <f>NOT(OR(AA412,AB412,AC412,AD412,AE412,AF412,AG412,AH412,AI412))</f>
        <v>0</v>
      </c>
      <c r="AL412" t="b">
        <f>OR(AA412,AB412,AD412,AE412,AF412,AG412,AH412,AI412)</f>
        <v>1</v>
      </c>
      <c r="AM412" t="b">
        <f>IF(Table1[[#This Row],[In vivo?]],IF(Table1[[#This Row],[Cell]],FALSE,TRUE),FALSE)</f>
        <v>0</v>
      </c>
      <c r="AN412" t="b">
        <f>AND(AC412,AL412)</f>
        <v>1</v>
      </c>
      <c r="AO412" t="b">
        <f>IF(Table1[[#This Row],[Cell]],IF(Table1[[#This Row],[In vivo?]],FALSE,TRUE),FALSE)</f>
        <v>0</v>
      </c>
      <c r="AP412" t="b">
        <f>NOT(OR(Table1[[#This Row],[In vivo?]],Table1[[#This Row],[Only in Cell]]))</f>
        <v>0</v>
      </c>
      <c r="AQ412" t="b">
        <f>IF(OR(Table1[[#This Row],[Rodents]],Table1[[#This Row],[Human]],Table1[[#This Row],[Pig]]),OR(ISNUMBER(FIND("pulmonary",C412)),ISNUMBER(FIND("lung",C412))),"NA")</f>
        <v>0</v>
      </c>
      <c r="AR412" t="b">
        <f>IF(OR(Table1[[#This Row],[Rodents]],Table1[[#This Row],[Human]],Table1[[#This Row],[Pig]]),OR(ISNUMBER(FIND("skin",C412)),ISNUMBER(FIND("dermal",C412))),"NA")</f>
        <v>0</v>
      </c>
      <c r="AS412" t="b">
        <f>IF(OR(Table1[[#This Row],[Rodents]],Table1[[#This Row],[Human]],Table1[[#This Row],[Pig]]),OR(ISNUMBER(FIND("liver",C412)),ISNUMBER(FIND("hepat",C412))),"NA")</f>
        <v>0</v>
      </c>
      <c r="AT412" t="b">
        <f>IF(OR(Table1[[#This Row],[Rodents]],Table1[[#This Row],[Human]],Table1[[#This Row],[Pig]]),OR(ISNUMBER(FIND("kidney",C412)),ISNUMBER(FIND("neph",C412))),"NA")</f>
        <v>0</v>
      </c>
      <c r="AU412" t="b">
        <f>IF(OR(Table1[[#This Row],[Rodents]],Table1[[#This Row],[Human]],Table1[[#This Row],[Pig]]),OR(ISNUMBER(FIND("brain",C412)),ISNUMBER(FIND("neur",C412)),ISNUMBER(FIND("nerv",C412))),"NA")</f>
        <v>0</v>
      </c>
      <c r="AV412" t="b">
        <f>IF(OR(Table1[[#This Row],[Rodents]],Table1[[#This Row],[Human]],Table1[[#This Row],[Pig]]),OR(ISNUMBER(FIND("heart",C412)),ISNUMBER(FIND("cardi",C412))),"NA")</f>
        <v>0</v>
      </c>
      <c r="AW412" t="b">
        <f>IF(OR(Table1[[#This Row],[Rodents]],Table1[[#This Row],[Human]],Table1[[#This Row],[Pig]]),OR(ISNUMBER(FIND("gastro",C412)),ISNUMBER(FIND("intesti",C412)),ISNUMBER(FIND("stomach",C412))),"NA")</f>
        <v>0</v>
      </c>
      <c r="AX412" t="b">
        <f>IF(OR(Table1[[#This Row],[Rodents]],Table1[[#This Row],[Human]],Table1[[#This Row],[Pig]]),NOT(OR(AQ412,AR412,AS412,AT412,AU412,AV412,AW412)),"NA")</f>
        <v>1</v>
      </c>
      <c r="AY412" t="b">
        <f>OR(ISNUMBER(FIND("SWCNT",C412)),ISNUMBER(FIND("SWNT",C412)),ISNUMBER(FIND("single-wall",C412)),ISNUMBER(FIND("single wall",C412)),ISNUMBER(FIND("Single wall",C412)),ISNUMBER(FIND("Single-wall",C412)),ISNUMBER(FIND("SWCNT",B412)),ISNUMBER(FIND("SWNT",B412)),ISNUMBER(FIND("single-wall",B412)),ISNUMBER(FIND("single wall",B412)),ISNUMBER(FIND("Single-wall",B412)),ISNUMBER(FIND("Single wall",B412)))</f>
        <v>1</v>
      </c>
      <c r="AZ412" t="b">
        <f>OR(ISNUMBER(FIND("MWCNT",C412)),ISNUMBER(FIND("MWNT",C412)),ISNUMBER(FIND("multi-wall",C412)),ISNUMBER(FIND("multi wall",C412)),ISNUMBER(FIND("multiwall",C412)),ISNUMBER(FIND("Multi-wall",C412)),ISNUMBER(FIND("Multi wall",C412)),ISNUMBER(FIND("Multiwall",C412)),ISNUMBER(FIND("MWCNT",B412)),ISNUMBER(FIND("MWNT",B412)),ISNUMBER(FIND("multi-wall",B412)),ISNUMBER(FIND("multi wall",B412)),ISNUMBER(FIND("multiwall",B412)),ISNUMBER(FIND("Multi-wall",B412)),ISNUMBER(FIND("Multi wall",B412)),ISNUMBER(FIND("Multiwall",B412)),ISNUMBER(FIND("Double-wall",B412)),ISNUMBER(FIND("Double wall",B412)),ISNUMBER(FIND("Doublewall",B412)),ISNUMBER(FIND("double-wall",B412)),ISNUMBER(FIND("double wall",B412)),ISNUMBER(FIND("doublewall",B412)))</f>
        <v>1</v>
      </c>
      <c r="BA412" t="b">
        <f>AND(Table1[[#This Row],[SWCNT]],Table1[[#This Row],[MWCNT]])</f>
        <v>1</v>
      </c>
      <c r="BB412" t="b">
        <f>IF(Table1[[#This Row],[SWCNT]]=TRUE,FALSE,IF(Table1[[#This Row],[MWCNT]]=TRUE,FALSE,TRUE))</f>
        <v>0</v>
      </c>
      <c r="BC412" s="18"/>
    </row>
    <row r="413" spans="1:55" ht="388.5">
      <c r="B413" s="2" t="s">
        <v>4639</v>
      </c>
      <c r="C413" s="16" t="s">
        <v>4640</v>
      </c>
      <c r="D413" s="17" t="s">
        <v>733</v>
      </c>
      <c r="E413" s="2">
        <v>2012</v>
      </c>
      <c r="F413" t="b">
        <f>OR(ISNUMBER(FIND("cytotoxic",C413)),ISNUMBER(FIND("Cytotoxic",C413)),ISNUMBER(FIND("cellular toxicity",C413)),ISNUMBER(FIND("cell death",C413)),ISNUMBER(FIND("viable",C413)),ISNUMBER(FIND("phytotoxic",C413)),ISNUMBER(FIND("acute toxicity",C413)),ISNUMBER(FIND("MTT",C413)),ISNUMBER(FIND("survival",C413)),ISNUMBER(FIND("prolifer",C413)),ISNUMBER(FIND("apoptosis",C413)),ISNUMBER(FIND("neurotoxic",C413)),ISNUMBER(FIND("  lysis ",C413)),ISNUMBER(FIND("necrosis",C413)),ISNUMBER(FIND("cellular death",C413))*3,ISNUMBER(FIND("LDH",C413)),ISNUMBER(FIND("Acute toxicity",C413)))</f>
        <v>0</v>
      </c>
      <c r="G413" t="b">
        <f>OR(ISNUMBER(FIND("genotoxic",C413)),ISNUMBER(FIND("genotoxicity",C413)),ISNUMBER(FIND("DNA damage",C413)),ISNUMBER(FIND("DNA",C413)),ISNUMBER(FIND("RNA",C413)),ISNUMBER(FIND("mesothelioma",C413)),ISNUMBER(FIND("carcino",C413)),ISNUMBER(FIND("mutagen",C413)),ISNUMBER(FIND("genetic",C413)))</f>
        <v>1</v>
      </c>
      <c r="H413" t="b">
        <f>OR(ISNUMBER(FIND("inflammatory",C413)),ISNUMBER(FIND("inflamm",C413)))</f>
        <v>1</v>
      </c>
      <c r="I413" t="b">
        <f>OR(ISNUMBER(FIND("immune",C413)),ISNUMBER(FIND("immunological",C413)),ISNUMBER(FIND("interleuk",C413)),ISNUMBER(FIND("platelet activation",C413)),ISNUMBER(FIND("monocyte",C413)),ISNUMBER(FIND("leukocyte",C413)),ISNUMBER(FIND("cytokine",C413)),ISNUMBER(FIND("CD4",C413)),ISNUMBER(FIND("CD8",C413)),ISNUMBER(FIND("T-cell",C413)))</f>
        <v>1</v>
      </c>
      <c r="J413" t="b">
        <f>OR(ISNUMBER(FIND("reactive oxygen",C413)),ISNUMBER(FIND("ROS",C413)),ISNUMBER(FIND("free radical",C413)),ISNUMBER(FIND("oxidative stress",C413)),ISNUMBER(FIND("peroxid",C413)),ISNUMBER(FIND("oxidative",C413)),ISNUMBER(FIND("antioxid",C413)))</f>
        <v>0</v>
      </c>
      <c r="K413" t="b">
        <f>OR(ISNUMBER(FIND("autophag",C413)))</f>
        <v>0</v>
      </c>
      <c r="L413" t="b">
        <f>OR(ISNUMBER(FIND("morpholog",C413)))</f>
        <v>0</v>
      </c>
      <c r="M413" t="b">
        <f>OR(ISNUMBER(FIND("fibrosis",C413)),ISNUMBER(FIND("Fibrosis",C413)),ISNUMBER(FIND("fibrot",C413)))</f>
        <v>1</v>
      </c>
      <c r="N413" t="b">
        <f>OR(ISNUMBER(FIND("offspring",C413)),ISNUMBER(FIND("Parental",C413)),ISNUMBER(FIND("parental",C413)),ISNUMBER(FIND("germline",C413)),ISNUMBER(FIND("reproduc",C413)),ISNUMBER(FIND("embryo",C413)))</f>
        <v>0</v>
      </c>
      <c r="O413" t="b">
        <f>OR(ISNUMBER(FIND("metabol",C413)),ISNUMBER(FIND("Metabol",C413)),ISNUMBER(FIND("digest",C413)),ISNUMBER(FIND("mitochon",C413)))</f>
        <v>0</v>
      </c>
      <c r="P413" t="b">
        <f>OR(ISNUMBER(FIND("ecotox",C413)),ISNUMBER(FIND("Ecotox",B413)),ISNUMBER(FIND("ecotox",B413)),ISNUMBER(FIND("Ecotox",C413)))</f>
        <v>0</v>
      </c>
      <c r="Q413" t="b">
        <f>OR(ISNUMBER(FIND("Bioaccum",C413)),ISNUMBER(FIND("bioaccum",C413)),ISNUMBER(FIND("accum",C413)))</f>
        <v>1</v>
      </c>
      <c r="R413" t="b">
        <f>OR(ISNUMBER(FIND("Occupation",C413)),ISNUMBER(FIND("occupation",C413)),ISNUMBER(FIND("worker",C413)),ISNUMBER(FIND("workforce",C413)))</f>
        <v>0</v>
      </c>
      <c r="S413" t="b">
        <f>NOT(OR(F413,G413,H413,I413,J413,K413,L413,M413,N413,O413,P413,Q413,R413))</f>
        <v>0</v>
      </c>
      <c r="U413" t="b">
        <f>OR(Table1[[#This Row],[Inflammation]],Table1[[#This Row],[Immune]])</f>
        <v>1</v>
      </c>
      <c r="V413" t="b">
        <f>IF(OR(Table1[[#This Row],[Rodents]],Table1[[#This Row],[Human]],Table1[[#This Row],[Pig]]),OR(ISNUMBER(FIND("intratrach",C413)),ISNUMBER(FIND("nasal ",C413)),ISNUMBER(FIND("instill",C413))),"NA")</f>
        <v>0</v>
      </c>
      <c r="W413" t="b">
        <f>IF(OR(Table1[[#This Row],[Rodents]],Table1[[#This Row],[Human]],Table1[[#This Row],[Pig]]),OR(ISNUMBER(FIND("dermal",C413)),ISNUMBER(FIND("skin ",C413))),"NA")</f>
        <v>0</v>
      </c>
      <c r="X413" t="b">
        <f>IF(OR(Table1[[#This Row],[Rodents]],Table1[[#This Row],[Human]],Table1[[#This Row],[Pig]]),OR(ISNUMBER(FIND("injected",C413)),ISNUMBER(FIND("periton",C413)),ISNUMBER(FIND("intrascrot",C413))),"NA")</f>
        <v>0</v>
      </c>
      <c r="Y413" t="b">
        <f>IF(OR(Table1[[#This Row],[Rodents]],Table1[[#This Row],[Human]],Table1[[#This Row],[Pig]]),NOT(OR(Table1[[#This Row],[Inhaled/Intratracheal/intranasal]],Table1[[#This Row],[Dermal]],Table1[[#This Row],[Injected]])),"NA")</f>
        <v>1</v>
      </c>
      <c r="AA413" t="b">
        <f>OR(ISNUMBER(FIND("fish ",C413)),ISNUMBER(FIND("Fish ",C413)),ISNUMBER(FIND("aquatic",C413)),ISNUMBER(FIND("daphnids",C413)),ISNUMBER(FIND("Carcinus maenas",C413)),ISNUMBER(FIND("Daphnia",C413)),ISNUMBER(FIND("Ruditapes philippinarum",C413)),ISNUMBER(FIND("daphnia",C413)),ISNUMBER(FIND("marine",C413)),ISNUMBER(FIND("mussel",C413)),ISNUMBER(FIND("algae",C413)),ISNUMBER(FIND("Donax faba",C413)),ISNUMBER(FIND("estuarine",C413)),ISNUMBER(FIND("snail",C413)),ISNUMBER(FIND("Prorocentrum donghaiense",C413)) )</f>
        <v>0</v>
      </c>
      <c r="AB413" t="b">
        <f>OR(ISNUMBER(FIND(" rat ",C413)),ISNUMBER(FIND(" rats ",C413)),ISNUMBER(FIND(" Rats ",C413)),ISNUMBER(FIND(" Rat ",C413)),ISNUMBER(FIND(" rat.",C413)),ISNUMBER(FIND(" rats.",C413)),ISNUMBER(FIND("mouse",C413)),ISNUMBER(FIND("mice",C413)), ISNUMBER(FIND(" Mice",C413)))</f>
        <v>1</v>
      </c>
      <c r="AC413" t="b">
        <f>OR(ISNUMBER(FIND(" cell ",C413)),ISNUMBER(FIND("fibroblast",C413)),ISNUMBER(FIND("macrophage",C413)),ISNUMBER(FIND("epithelial",C413)),ISNUMBER(FIND("endothelial",C413)),ISNUMBER(FIND("neuron",C413)),ISNUMBER(FIND(" cells ",C413)),ISNUMBER(FIND("RBC",C413)),ISNUMBER(FIND("mitochond",C413)),ISNUMBER(FIND("adipocyte",C413)),ISNUMBER(FIND("osteo",C413)),ISNUMBER(FIND("keratin",C413)),ISNUMBER(FIND(" cell's ",C413)),ISNUMBER(FIND("eukary",C413)),ISNUMBER(FIND("sperm",C413)))</f>
        <v>0</v>
      </c>
      <c r="AD413" t="b">
        <f>OR(ISNUMBER(FIND("human",B413)),ISNUMBER(FIND("workers",B413)),ISNUMBER(FIND("workforces",B413)),ISNUMBER(FIND("occupational",B413)),ISNUMBER(FIND("Case report",B413)),ISNUMBER(FIND("Workplaces",B413)),ISNUMBER(FIND("worker",B413)))</f>
        <v>0</v>
      </c>
      <c r="AE413" t="b">
        <f>OR(ISNUMBER(FIND(" plant ",C413)),ISNUMBER(FIND("Plant ",C413)),ISNUMBER(FIND("tomato",C413)),ISNUMBER(FIND("plants",C413)),ISNUMBER(FIND("Plants",C413)),ISNUMBER(FIND("algae",C413)),ISNUMBER(FIND("lettuce",C413)),ISNUMBER(FIND("green gram sprouts ",C413)),ISNUMBER(FIND("Cucurbita pepo",C413)),ISNUMBER(FIND("bean ",C413)),ISNUMBER(FIND("chloroplast",C413)),ISNUMBER(FIND("chlorophyll",C413)),ISNUMBER(FIND("seedling",C413)),ISNUMBER(FIND("canola",C413)),ISNUMBER(FIND("shoot",C413)),ISNUMBER(FIND("photosynthes",C413)),ISNUMBER(FIND(" leaves ",C413)),,ISNUMBER(FIND("agriculture",C413)),ISNUMBER(FIND(" crops ",C413)))</f>
        <v>0</v>
      </c>
      <c r="AF413" t="b">
        <f>OR(ISNUMBER(FIND("bacteria",C413)),ISNUMBER(FIND("Bacteria",C413)),ISNUMBER(FIND("Bacterium",C413)),ISNUMBER(FIND("bacterium",C413)),ISNUMBER(FIND(" coli ",C413)))</f>
        <v>0</v>
      </c>
      <c r="AG413" t="b">
        <f>OR(ISNUMBER(FIND("fungi",C413)),ISNUMBER(FIND("Fungi",C413)),ISNUMBER(FIND("fungus",C413)),ISNUMBER(FIND("Fungus",C413)),ISNUMBER(FIND("mushroom",C413)),ISNUMBER(FIND("Mushroom",C413)),ISNUMBER(FIND(" mold ",C413)))</f>
        <v>0</v>
      </c>
      <c r="AH413" t="b">
        <f>OR(ISNUMBER(FIND("Pig ",C413)),ISNUMBER(FIND("pig ",C413)),ISNUMBER(FIND("Pigs ",C413)),ISNUMBER(FIND("pigs ",C413)))</f>
        <v>0</v>
      </c>
      <c r="AI413" t="b">
        <f>OR(ISNUMBER(FIND(" C. elegans",C413)),ISNUMBER(FIND("Caenorhabditis elegans",C413)),ISNUMBER(FIND("earthworms",C413)),ISNUMBER(FIND(" Ficopomatus enigmaticus",C413)),ISNUMBER(FIND("larva",C413)),ISNUMBER(FIND("Lumbriculus variegatus",C413)),ISNUMBER(FIND("nematode",C413)))</f>
        <v>0</v>
      </c>
      <c r="AJ413" t="b">
        <f>NOT(OR(AA413,AB413,AC413,AD413,AE413,AF413,AG413,AH413,AI413))</f>
        <v>0</v>
      </c>
      <c r="AL413" t="b">
        <f>OR(AA413,AB413,AD413,AE413,AF413,AG413,AH413,AI413)</f>
        <v>1</v>
      </c>
      <c r="AM413" t="b">
        <f>IF(Table1[[#This Row],[In vivo?]],IF(Table1[[#This Row],[Cell]],FALSE,TRUE),FALSE)</f>
        <v>1</v>
      </c>
      <c r="AN413" t="b">
        <f>AND(AC413,AL413)</f>
        <v>0</v>
      </c>
      <c r="AO413" t="b">
        <f>IF(Table1[[#This Row],[Cell]],IF(Table1[[#This Row],[In vivo?]],FALSE,TRUE),FALSE)</f>
        <v>0</v>
      </c>
      <c r="AP413" t="b">
        <f>NOT(OR(Table1[[#This Row],[In vivo?]],Table1[[#This Row],[Only in Cell]]))</f>
        <v>0</v>
      </c>
      <c r="AQ413" t="b">
        <f>IF(OR(Table1[[#This Row],[Rodents]],Table1[[#This Row],[Human]],Table1[[#This Row],[Pig]]),OR(ISNUMBER(FIND("pulmonary",C413)),ISNUMBER(FIND("lung",C413))),"NA")</f>
        <v>1</v>
      </c>
      <c r="AR413" t="b">
        <f>IF(OR(Table1[[#This Row],[Rodents]],Table1[[#This Row],[Human]],Table1[[#This Row],[Pig]]),OR(ISNUMBER(FIND("skin",C413)),ISNUMBER(FIND("dermal",C413))),"NA")</f>
        <v>0</v>
      </c>
      <c r="AS413" t="b">
        <f>IF(OR(Table1[[#This Row],[Rodents]],Table1[[#This Row],[Human]],Table1[[#This Row],[Pig]]),OR(ISNUMBER(FIND("liver",C413)),ISNUMBER(FIND("hepat",C413))),"NA")</f>
        <v>0</v>
      </c>
      <c r="AT413" t="b">
        <f>IF(OR(Table1[[#This Row],[Rodents]],Table1[[#This Row],[Human]],Table1[[#This Row],[Pig]]),OR(ISNUMBER(FIND("kidney",C413)),ISNUMBER(FIND("neph",C413))),"NA")</f>
        <v>0</v>
      </c>
      <c r="AU413" t="b">
        <f>IF(OR(Table1[[#This Row],[Rodents]],Table1[[#This Row],[Human]],Table1[[#This Row],[Pig]]),OR(ISNUMBER(FIND("brain",C413)),ISNUMBER(FIND("neur",C413)),ISNUMBER(FIND("nerv",C413))),"NA")</f>
        <v>0</v>
      </c>
      <c r="AV413" t="b">
        <f>IF(OR(Table1[[#This Row],[Rodents]],Table1[[#This Row],[Human]],Table1[[#This Row],[Pig]]),OR(ISNUMBER(FIND("heart",C413)),ISNUMBER(FIND("cardi",C413))),"NA")</f>
        <v>0</v>
      </c>
      <c r="AW413" t="b">
        <f>IF(OR(Table1[[#This Row],[Rodents]],Table1[[#This Row],[Human]],Table1[[#This Row],[Pig]]),OR(ISNUMBER(FIND("gastro",C413)),ISNUMBER(FIND("intesti",C413)),ISNUMBER(FIND("stomach",C413))),"NA")</f>
        <v>0</v>
      </c>
      <c r="AX413" t="b">
        <f>IF(OR(Table1[[#This Row],[Rodents]],Table1[[#This Row],[Human]],Table1[[#This Row],[Pig]]),NOT(OR(AQ413,AR413,AS413,AT413,AU413,AV413,AW413)),"NA")</f>
        <v>0</v>
      </c>
      <c r="AY413" t="b">
        <f>OR(ISNUMBER(FIND("SWCNT",C413)),ISNUMBER(FIND("SWNT",C413)),ISNUMBER(FIND("single-wall",C413)),ISNUMBER(FIND("single wall",C413)),ISNUMBER(FIND("Single wall",C413)),ISNUMBER(FIND("Single-wall",C413)),ISNUMBER(FIND("SWCNT",B413)),ISNUMBER(FIND("SWNT",B413)),ISNUMBER(FIND("single-wall",B413)),ISNUMBER(FIND("single wall",B413)),ISNUMBER(FIND("Single-wall",B413)),ISNUMBER(FIND("Single wall",B413)))</f>
        <v>0</v>
      </c>
      <c r="AZ413" t="b">
        <f>OR(ISNUMBER(FIND("MWCNT",C413)),ISNUMBER(FIND("MWNT",C413)),ISNUMBER(FIND("multi-wall",C413)),ISNUMBER(FIND("multi wall",C413)),ISNUMBER(FIND("multiwall",C413)),ISNUMBER(FIND("Multi-wall",C413)),ISNUMBER(FIND("Multi wall",C413)),ISNUMBER(FIND("Multiwall",C413)),ISNUMBER(FIND("MWCNT",B413)),ISNUMBER(FIND("MWNT",B413)),ISNUMBER(FIND("multi-wall",B413)),ISNUMBER(FIND("multi wall",B413)),ISNUMBER(FIND("multiwall",B413)),ISNUMBER(FIND("Multi-wall",B413)),ISNUMBER(FIND("Multi wall",B413)),ISNUMBER(FIND("Multiwall",B413)),ISNUMBER(FIND("Double-wall",B413)),ISNUMBER(FIND("Double wall",B413)),ISNUMBER(FIND("Doublewall",B413)),ISNUMBER(FIND("double-wall",B413)),ISNUMBER(FIND("double wall",B413)),ISNUMBER(FIND("doublewall",B413)))</f>
        <v>1</v>
      </c>
      <c r="BA413" t="b">
        <f>AND(Table1[[#This Row],[SWCNT]],Table1[[#This Row],[MWCNT]])</f>
        <v>0</v>
      </c>
      <c r="BB413" t="b">
        <f>IF(Table1[[#This Row],[SWCNT]]=TRUE,FALSE,IF(Table1[[#This Row],[MWCNT]]=TRUE,FALSE,TRUE))</f>
        <v>0</v>
      </c>
      <c r="BC413" s="18"/>
    </row>
    <row r="414" spans="1:55" ht="333">
      <c r="A414" t="s">
        <v>4647</v>
      </c>
      <c r="B414" s="2" t="s">
        <v>4648</v>
      </c>
      <c r="C414" s="16" t="s">
        <v>4649</v>
      </c>
      <c r="D414" s="17" t="s">
        <v>395</v>
      </c>
      <c r="E414" s="2">
        <v>2012</v>
      </c>
      <c r="F414" t="b">
        <f>OR(ISNUMBER(FIND("cytotoxic",C414)),ISNUMBER(FIND("Cytotoxic",C414)),ISNUMBER(FIND("cellular toxicity",C414)),ISNUMBER(FIND("cell death",C414)),ISNUMBER(FIND("viable",C414)),ISNUMBER(FIND("phytotoxic",C414)),ISNUMBER(FIND("acute toxicity",C414)),ISNUMBER(FIND("MTT",C414)),ISNUMBER(FIND("survival",C414)),ISNUMBER(FIND("prolifer",C414)),ISNUMBER(FIND("apoptosis",C414)),ISNUMBER(FIND("neurotoxic",C414)),ISNUMBER(FIND("  lysis ",C414)),ISNUMBER(FIND("necrosis",C414)),ISNUMBER(FIND("cellular death",C414))*3,ISNUMBER(FIND("LDH",C414)),ISNUMBER(FIND("Acute toxicity",C414)))</f>
        <v>0</v>
      </c>
      <c r="G414" t="b">
        <f>OR(ISNUMBER(FIND("genotoxic",C414)),ISNUMBER(FIND("genotoxicity",C414)),ISNUMBER(FIND("DNA damage",C414)),ISNUMBER(FIND("DNA",C414)),ISNUMBER(FIND("RNA",C414)),ISNUMBER(FIND("mesothelioma",C414)),ISNUMBER(FIND("carcino",C414)),ISNUMBER(FIND("mutagen",C414)),ISNUMBER(FIND("genetic",C414)))</f>
        <v>1</v>
      </c>
      <c r="H414" t="b">
        <f>OR(ISNUMBER(FIND("inflammatory",C414)),ISNUMBER(FIND("inflamm",C414)))</f>
        <v>1</v>
      </c>
      <c r="I414" t="b">
        <f>OR(ISNUMBER(FIND("immune",C414)),ISNUMBER(FIND("immunological",C414)),ISNUMBER(FIND("interleuk",C414)),ISNUMBER(FIND("platelet activation",C414)),ISNUMBER(FIND("monocyte",C414)),ISNUMBER(FIND("leukocyte",C414)),ISNUMBER(FIND("cytokine",C414)),ISNUMBER(FIND("CD4",C414)),ISNUMBER(FIND("CD8",C414)),ISNUMBER(FIND("T-cell",C414)))</f>
        <v>0</v>
      </c>
      <c r="J414" t="b">
        <f>OR(ISNUMBER(FIND("reactive oxygen",C414)),ISNUMBER(FIND("ROS",C414)),ISNUMBER(FIND("free radical",C414)),ISNUMBER(FIND("oxidative stress",C414)),ISNUMBER(FIND("peroxid",C414)),ISNUMBER(FIND("oxidative",C414)),ISNUMBER(FIND("antioxid",C414)))</f>
        <v>0</v>
      </c>
      <c r="K414" t="b">
        <f>OR(ISNUMBER(FIND("autophag",C414)))</f>
        <v>0</v>
      </c>
      <c r="L414" t="b">
        <f>OR(ISNUMBER(FIND("morpholog",C414)))</f>
        <v>0</v>
      </c>
      <c r="M414" t="b">
        <f>OR(ISNUMBER(FIND("fibrosis",C414)),ISNUMBER(FIND("Fibrosis",C414)),ISNUMBER(FIND("fibrot",C414)))</f>
        <v>0</v>
      </c>
      <c r="N414" t="b">
        <f>OR(ISNUMBER(FIND("offspring",C414)),ISNUMBER(FIND("Parental",C414)),ISNUMBER(FIND("parental",C414)),ISNUMBER(FIND("germline",C414)),ISNUMBER(FIND("reproduc",C414)),ISNUMBER(FIND("embryo",C414)))</f>
        <v>0</v>
      </c>
      <c r="O414" t="b">
        <f>OR(ISNUMBER(FIND("metabol",C414)),ISNUMBER(FIND("Metabol",C414)),ISNUMBER(FIND("digest",C414)),ISNUMBER(FIND("mitochon",C414)))</f>
        <v>0</v>
      </c>
      <c r="P414" t="b">
        <f>OR(ISNUMBER(FIND("ecotox",C414)),ISNUMBER(FIND("Ecotox",B414)),ISNUMBER(FIND("ecotox",B414)),ISNUMBER(FIND("Ecotox",C414)))</f>
        <v>0</v>
      </c>
      <c r="Q414" t="b">
        <f>OR(ISNUMBER(FIND("Bioaccum",C414)),ISNUMBER(FIND("bioaccum",C414)),ISNUMBER(FIND("accum",C414)))</f>
        <v>0</v>
      </c>
      <c r="R414" t="b">
        <f>OR(ISNUMBER(FIND("Occupation",C414)),ISNUMBER(FIND("occupation",C414)),ISNUMBER(FIND("worker",C414)),ISNUMBER(FIND("workforce",C414)))</f>
        <v>1</v>
      </c>
      <c r="S414" t="b">
        <f>NOT(OR(F414,G414,H414,I414,J414,K414,L414,M414,N414,O414,P414,Q414,R414))</f>
        <v>0</v>
      </c>
      <c r="U414" t="b">
        <f>OR(Table1[[#This Row],[Inflammation]],Table1[[#This Row],[Immune]])</f>
        <v>1</v>
      </c>
      <c r="V414" t="str">
        <f>IF(OR(Table1[[#This Row],[Rodents]],Table1[[#This Row],[Human]],Table1[[#This Row],[Pig]]),OR(ISNUMBER(FIND("intratrach",C414)),ISNUMBER(FIND("nasal ",C414)),ISNUMBER(FIND("instill",C414))),"NA")</f>
        <v>NA</v>
      </c>
      <c r="W414" t="str">
        <f>IF(OR(Table1[[#This Row],[Rodents]],Table1[[#This Row],[Human]],Table1[[#This Row],[Pig]]),OR(ISNUMBER(FIND("dermal",C414)),ISNUMBER(FIND("skin ",C414))),"NA")</f>
        <v>NA</v>
      </c>
      <c r="X414" t="str">
        <f>IF(OR(Table1[[#This Row],[Rodents]],Table1[[#This Row],[Human]],Table1[[#This Row],[Pig]]),OR(ISNUMBER(FIND("injected",C414)),ISNUMBER(FIND("periton",C414)),ISNUMBER(FIND("intrascrot",C414))),"NA")</f>
        <v>NA</v>
      </c>
      <c r="Y414" t="str">
        <f>IF(OR(Table1[[#This Row],[Rodents]],Table1[[#This Row],[Human]],Table1[[#This Row],[Pig]]),NOT(OR(Table1[[#This Row],[Inhaled/Intratracheal/intranasal]],Table1[[#This Row],[Dermal]],Table1[[#This Row],[Injected]])),"NA")</f>
        <v>NA</v>
      </c>
      <c r="AA414" t="b">
        <f>OR(ISNUMBER(FIND("fish ",C414)),ISNUMBER(FIND("Fish ",C414)),ISNUMBER(FIND("aquatic",C414)),ISNUMBER(FIND("daphnids",C414)),ISNUMBER(FIND("Carcinus maenas",C414)),ISNUMBER(FIND("Daphnia",C414)),ISNUMBER(FIND("Ruditapes philippinarum",C414)),ISNUMBER(FIND("daphnia",C414)),ISNUMBER(FIND("marine",C414)),ISNUMBER(FIND("mussel",C414)),ISNUMBER(FIND("algae",C414)),ISNUMBER(FIND("Donax faba",C414)),ISNUMBER(FIND("estuarine",C414)),ISNUMBER(FIND("snail",C414)),ISNUMBER(FIND("Prorocentrum donghaiense",C414)) )</f>
        <v>0</v>
      </c>
      <c r="AB414" t="b">
        <f>OR(ISNUMBER(FIND(" rat ",C414)),ISNUMBER(FIND(" rats ",C414)),ISNUMBER(FIND(" Rats ",C414)),ISNUMBER(FIND(" Rat ",C414)),ISNUMBER(FIND(" rat.",C414)),ISNUMBER(FIND(" rats.",C414)),ISNUMBER(FIND("mouse",C414)),ISNUMBER(FIND("mice",C414)), ISNUMBER(FIND(" Mice",C414)))</f>
        <v>0</v>
      </c>
      <c r="AC414" t="b">
        <f>OR(ISNUMBER(FIND(" cell ",C414)),ISNUMBER(FIND("fibroblast",C414)),ISNUMBER(FIND("macrophage",C414)),ISNUMBER(FIND("epithelial",C414)),ISNUMBER(FIND("endothelial",C414)),ISNUMBER(FIND("neuron",C414)),ISNUMBER(FIND(" cells ",C414)),ISNUMBER(FIND("RBC",C414)),ISNUMBER(FIND("mitochond",C414)),ISNUMBER(FIND("adipocyte",C414)),ISNUMBER(FIND("osteo",C414)),ISNUMBER(FIND("keratin",C414)),ISNUMBER(FIND(" cell's ",C414)),ISNUMBER(FIND("eukary",C414)),ISNUMBER(FIND("sperm",C414)))</f>
        <v>1</v>
      </c>
      <c r="AD414" t="b">
        <v>0</v>
      </c>
      <c r="AE414" t="b">
        <f>OR(ISNUMBER(FIND(" plant ",C414)),ISNUMBER(FIND("Plant ",C414)),ISNUMBER(FIND("tomato",C414)),ISNUMBER(FIND("plants",C414)),ISNUMBER(FIND("Plants",C414)),ISNUMBER(FIND("algae",C414)),ISNUMBER(FIND("lettuce",C414)),ISNUMBER(FIND("green gram sprouts ",C414)),ISNUMBER(FIND("Cucurbita pepo",C414)),ISNUMBER(FIND("bean ",C414)),ISNUMBER(FIND("chloroplast",C414)),ISNUMBER(FIND("chlorophyll",C414)),ISNUMBER(FIND("seedling",C414)),ISNUMBER(FIND("canola",C414)),ISNUMBER(FIND("shoot",C414)),ISNUMBER(FIND("photosynthes",C414)),ISNUMBER(FIND(" leaves ",C414)),,ISNUMBER(FIND("agriculture",C414)),ISNUMBER(FIND(" crops ",C414)))</f>
        <v>0</v>
      </c>
      <c r="AF414" t="b">
        <f>OR(ISNUMBER(FIND("bacteria",C414)),ISNUMBER(FIND("Bacteria",C414)),ISNUMBER(FIND("Bacterium",C414)),ISNUMBER(FIND("bacterium",C414)),ISNUMBER(FIND(" coli ",C414)))</f>
        <v>0</v>
      </c>
      <c r="AG414" t="b">
        <f>OR(ISNUMBER(FIND("fungi",C414)),ISNUMBER(FIND("Fungi",C414)),ISNUMBER(FIND("fungus",C414)),ISNUMBER(FIND("Fungus",C414)),ISNUMBER(FIND("mushroom",C414)),ISNUMBER(FIND("Mushroom",C414)),ISNUMBER(FIND(" mold ",C414)))</f>
        <v>0</v>
      </c>
      <c r="AH414" t="b">
        <f>OR(ISNUMBER(FIND("Pig ",C414)),ISNUMBER(FIND("pig ",C414)),ISNUMBER(FIND("Pigs ",C414)),ISNUMBER(FIND("pigs ",C414)))</f>
        <v>0</v>
      </c>
      <c r="AI414" t="b">
        <f>OR(ISNUMBER(FIND(" C. elegans",C414)),ISNUMBER(FIND("Caenorhabditis elegans",C414)),ISNUMBER(FIND("earthworms",C414)),ISNUMBER(FIND(" Ficopomatus enigmaticus",C414)),ISNUMBER(FIND("larva",C414)),ISNUMBER(FIND("Lumbriculus variegatus",C414)),ISNUMBER(FIND("nematode",C414)))</f>
        <v>0</v>
      </c>
      <c r="AJ414" t="b">
        <f>NOT(OR(AA414,AB414,AC414,AD414,AE414,AF414,AG414,AH414,AI414))</f>
        <v>0</v>
      </c>
      <c r="AL414" t="b">
        <f>OR(AA414,AB414,AD414,AE414,AF414,AG414,AH414,AI414)</f>
        <v>0</v>
      </c>
      <c r="AM414" t="b">
        <f>IF(Table1[[#This Row],[In vivo?]],IF(Table1[[#This Row],[Cell]],FALSE,TRUE),FALSE)</f>
        <v>0</v>
      </c>
      <c r="AN414" t="b">
        <f>AND(AC414,AL414)</f>
        <v>0</v>
      </c>
      <c r="AO414" t="b">
        <f>IF(Table1[[#This Row],[Cell]],IF(Table1[[#This Row],[In vivo?]],FALSE,TRUE),FALSE)</f>
        <v>1</v>
      </c>
      <c r="AP414" t="b">
        <f>NOT(OR(Table1[[#This Row],[In vivo?]],Table1[[#This Row],[Only in Cell]]))</f>
        <v>0</v>
      </c>
      <c r="AQ414" t="str">
        <f>IF(OR(Table1[[#This Row],[Rodents]],Table1[[#This Row],[Human]],Table1[[#This Row],[Pig]]),OR(ISNUMBER(FIND("pulmonary",C414)),ISNUMBER(FIND("lung",C414))),"NA")</f>
        <v>NA</v>
      </c>
      <c r="AR414" t="str">
        <f>IF(OR(Table1[[#This Row],[Rodents]],Table1[[#This Row],[Human]],Table1[[#This Row],[Pig]]),OR(ISNUMBER(FIND("skin",C414)),ISNUMBER(FIND("dermal",C414))),"NA")</f>
        <v>NA</v>
      </c>
      <c r="AS414" t="str">
        <f>IF(OR(Table1[[#This Row],[Rodents]],Table1[[#This Row],[Human]],Table1[[#This Row],[Pig]]),OR(ISNUMBER(FIND("liver",C414)),ISNUMBER(FIND("hepat",C414))),"NA")</f>
        <v>NA</v>
      </c>
      <c r="AT414" t="str">
        <f>IF(OR(Table1[[#This Row],[Rodents]],Table1[[#This Row],[Human]],Table1[[#This Row],[Pig]]),OR(ISNUMBER(FIND("kidney",C414)),ISNUMBER(FIND("neph",C414))),"NA")</f>
        <v>NA</v>
      </c>
      <c r="AU414" t="str">
        <f>IF(OR(Table1[[#This Row],[Rodents]],Table1[[#This Row],[Human]],Table1[[#This Row],[Pig]]),OR(ISNUMBER(FIND("brain",C414)),ISNUMBER(FIND("neur",C414)),ISNUMBER(FIND("nerv",C414))),"NA")</f>
        <v>NA</v>
      </c>
      <c r="AV414" t="str">
        <f>IF(OR(Table1[[#This Row],[Rodents]],Table1[[#This Row],[Human]],Table1[[#This Row],[Pig]]),OR(ISNUMBER(FIND("heart",C414)),ISNUMBER(FIND("cardi",C414))),"NA")</f>
        <v>NA</v>
      </c>
      <c r="AW414" t="str">
        <f>IF(OR(Table1[[#This Row],[Rodents]],Table1[[#This Row],[Human]],Table1[[#This Row],[Pig]]),OR(ISNUMBER(FIND("gastro",C414)),ISNUMBER(FIND("intesti",C414)),ISNUMBER(FIND("stomach",C414))),"NA")</f>
        <v>NA</v>
      </c>
      <c r="AX414" t="str">
        <f>IF(OR(Table1[[#This Row],[Rodents]],Table1[[#This Row],[Human]],Table1[[#This Row],[Pig]]),NOT(OR(AQ414,AR414,AS414,AT414,AU414,AV414,AW414)),"NA")</f>
        <v>NA</v>
      </c>
      <c r="AY414" t="b">
        <f>OR(ISNUMBER(FIND("SWCNT",C414)),ISNUMBER(FIND("SWNT",C414)),ISNUMBER(FIND("single-wall",C414)),ISNUMBER(FIND("single wall",C414)),ISNUMBER(FIND("Single wall",C414)),ISNUMBER(FIND("Single-wall",C414)),ISNUMBER(FIND("SWCNT",B414)),ISNUMBER(FIND("SWNT",B414)),ISNUMBER(FIND("single-wall",B414)),ISNUMBER(FIND("single wall",B414)),ISNUMBER(FIND("Single-wall",B414)),ISNUMBER(FIND("Single wall",B414)))</f>
        <v>0</v>
      </c>
      <c r="AZ414" t="b">
        <f>OR(ISNUMBER(FIND("MWCNT",C414)),ISNUMBER(FIND("MWNT",C414)),ISNUMBER(FIND("multi-wall",C414)),ISNUMBER(FIND("multi wall",C414)),ISNUMBER(FIND("multiwall",C414)),ISNUMBER(FIND("Multi-wall",C414)),ISNUMBER(FIND("Multi wall",C414)),ISNUMBER(FIND("Multiwall",C414)),ISNUMBER(FIND("MWCNT",B414)),ISNUMBER(FIND("MWNT",B414)),ISNUMBER(FIND("multi-wall",B414)),ISNUMBER(FIND("multi wall",B414)),ISNUMBER(FIND("multiwall",B414)),ISNUMBER(FIND("Multi-wall",B414)),ISNUMBER(FIND("Multi wall",B414)),ISNUMBER(FIND("Multiwall",B414)),ISNUMBER(FIND("Double-wall",B414)),ISNUMBER(FIND("Double wall",B414)),ISNUMBER(FIND("Doublewall",B414)),ISNUMBER(FIND("double-wall",B414)),ISNUMBER(FIND("double wall",B414)),ISNUMBER(FIND("doublewall",B414)))</f>
        <v>1</v>
      </c>
      <c r="BA414" t="b">
        <f>AND(Table1[[#This Row],[SWCNT]],Table1[[#This Row],[MWCNT]])</f>
        <v>0</v>
      </c>
      <c r="BB414" t="b">
        <f>IF(Table1[[#This Row],[SWCNT]]=TRUE,FALSE,IF(Table1[[#This Row],[MWCNT]]=TRUE,FALSE,TRUE))</f>
        <v>0</v>
      </c>
      <c r="BC414" s="18"/>
    </row>
    <row r="415" spans="1:55" ht="277.5">
      <c r="A415" t="s">
        <v>4676</v>
      </c>
      <c r="B415" s="2" t="s">
        <v>4678</v>
      </c>
      <c r="C415" s="16" t="s">
        <v>4680</v>
      </c>
      <c r="D415" s="17" t="s">
        <v>4682</v>
      </c>
      <c r="E415" s="2">
        <v>2012</v>
      </c>
      <c r="F415" t="b">
        <f>OR(ISNUMBER(FIND("cytotoxic",C415)),ISNUMBER(FIND("Cytotoxic",C415)),ISNUMBER(FIND("cellular toxicity",C415)),ISNUMBER(FIND("cell death",C415)),ISNUMBER(FIND("viable",C415)),ISNUMBER(FIND("phytotoxic",C415)),ISNUMBER(FIND("acute toxicity",C415)),ISNUMBER(FIND("MTT",C415)),ISNUMBER(FIND("survival",C415)),ISNUMBER(FIND("prolifer",C415)),ISNUMBER(FIND("apoptosis",C415)),ISNUMBER(FIND("neurotoxic",C415)),ISNUMBER(FIND("  lysis ",C415)),ISNUMBER(FIND("necrosis",C415)),ISNUMBER(FIND("cellular death",C415))*3,ISNUMBER(FIND("LDH",C415)),ISNUMBER(FIND("Acute toxicity",C415)))</f>
        <v>1</v>
      </c>
      <c r="G415" t="b">
        <f>OR(ISNUMBER(FIND("genotoxic",C415)),ISNUMBER(FIND("genotoxicity",C415)),ISNUMBER(FIND("DNA damage",C415)),ISNUMBER(FIND("DNA",C415)),ISNUMBER(FIND("RNA",C415)),ISNUMBER(FIND("mesothelioma",C415)),ISNUMBER(FIND("carcino",C415)),ISNUMBER(FIND("mutagen",C415)),ISNUMBER(FIND("genetic",C415)))</f>
        <v>1</v>
      </c>
      <c r="H415" t="b">
        <f>OR(ISNUMBER(FIND("inflammatory",C415)),ISNUMBER(FIND("inflamm",C415)))</f>
        <v>1</v>
      </c>
      <c r="I415" t="b">
        <f>OR(ISNUMBER(FIND("immune",C415)),ISNUMBER(FIND("immunological",C415)),ISNUMBER(FIND("interleuk",C415)),ISNUMBER(FIND("platelet activation",C415)),ISNUMBER(FIND("monocyte",C415)),ISNUMBER(FIND("leukocyte",C415)),ISNUMBER(FIND("cytokine",C415)),ISNUMBER(FIND("CD4",C415)),ISNUMBER(FIND("CD8",C415)),ISNUMBER(FIND("T-cell",C415)))</f>
        <v>0</v>
      </c>
      <c r="J415" t="b">
        <f>OR(ISNUMBER(FIND("reactive oxygen",C415)),ISNUMBER(FIND("ROS",C415)),ISNUMBER(FIND("free radical",C415)),ISNUMBER(FIND("oxidative stress",C415)),ISNUMBER(FIND("peroxid",C415)),ISNUMBER(FIND("oxidative",C415)),ISNUMBER(FIND("antioxid",C415)))</f>
        <v>1</v>
      </c>
      <c r="K415" t="b">
        <f>OR(ISNUMBER(FIND("autophag",C415)))</f>
        <v>0</v>
      </c>
      <c r="L415" t="b">
        <f>OR(ISNUMBER(FIND("morpholog",C415)))</f>
        <v>0</v>
      </c>
      <c r="M415" t="b">
        <f>OR(ISNUMBER(FIND("fibrosis",C415)),ISNUMBER(FIND("Fibrosis",C415)),ISNUMBER(FIND("fibrot",C415)))</f>
        <v>0</v>
      </c>
      <c r="N415" t="b">
        <f>OR(ISNUMBER(FIND("offspring",C415)),ISNUMBER(FIND("Parental",C415)),ISNUMBER(FIND("parental",C415)),ISNUMBER(FIND("germline",C415)),ISNUMBER(FIND("reproduc",C415)),ISNUMBER(FIND("embryo",C415)))</f>
        <v>0</v>
      </c>
      <c r="O415" t="b">
        <f>OR(ISNUMBER(FIND("metabol",C415)),ISNUMBER(FIND("Metabol",C415)),ISNUMBER(FIND("digest",C415)),ISNUMBER(FIND("mitochon",C415)))</f>
        <v>0</v>
      </c>
      <c r="P415" t="b">
        <f>OR(ISNUMBER(FIND("ecotox",C415)),ISNUMBER(FIND("Ecotox",B415)),ISNUMBER(FIND("ecotox",B415)),ISNUMBER(FIND("Ecotox",C415)))</f>
        <v>0</v>
      </c>
      <c r="Q415" t="b">
        <f>OR(ISNUMBER(FIND("Bioaccum",C415)),ISNUMBER(FIND("bioaccum",C415)),ISNUMBER(FIND("accum",C415)))</f>
        <v>1</v>
      </c>
      <c r="R415" t="b">
        <f>OR(ISNUMBER(FIND("Occupation",C415)),ISNUMBER(FIND("occupation",C415)),ISNUMBER(FIND("worker",C415)),ISNUMBER(FIND("workforce",C415)))</f>
        <v>0</v>
      </c>
      <c r="S415" t="b">
        <f>NOT(OR(F415,G415,H415,I415,J415,K415,L415,M415,N415,O415,P415,Q415,R415))</f>
        <v>0</v>
      </c>
      <c r="U415" t="b">
        <f>OR(Table1[[#This Row],[Inflammation]],Table1[[#This Row],[Immune]])</f>
        <v>1</v>
      </c>
      <c r="V415" t="str">
        <f>IF(OR(Table1[[#This Row],[Rodents]],Table1[[#This Row],[Human]],Table1[[#This Row],[Pig]]),OR(ISNUMBER(FIND("intratrach",C415)),ISNUMBER(FIND("nasal ",C415)),ISNUMBER(FIND("instill",C415))),"NA")</f>
        <v>NA</v>
      </c>
      <c r="W415" t="str">
        <f>IF(OR(Table1[[#This Row],[Rodents]],Table1[[#This Row],[Human]],Table1[[#This Row],[Pig]]),OR(ISNUMBER(FIND("dermal",C415)),ISNUMBER(FIND("skin ",C415))),"NA")</f>
        <v>NA</v>
      </c>
      <c r="X415" t="str">
        <f>IF(OR(Table1[[#This Row],[Rodents]],Table1[[#This Row],[Human]],Table1[[#This Row],[Pig]]),OR(ISNUMBER(FIND("injected",C415)),ISNUMBER(FIND("periton",C415)),ISNUMBER(FIND("intrascrot",C415))),"NA")</f>
        <v>NA</v>
      </c>
      <c r="Y415" t="str">
        <f>IF(OR(Table1[[#This Row],[Rodents]],Table1[[#This Row],[Human]],Table1[[#This Row],[Pig]]),NOT(OR(Table1[[#This Row],[Inhaled/Intratracheal/intranasal]],Table1[[#This Row],[Dermal]],Table1[[#This Row],[Injected]])),"NA")</f>
        <v>NA</v>
      </c>
      <c r="AA415" t="b">
        <f>OR(ISNUMBER(FIND("fish ",C415)),ISNUMBER(FIND("Fish ",C415)),ISNUMBER(FIND("aquatic",C415)),ISNUMBER(FIND("daphnids",C415)),ISNUMBER(FIND("Carcinus maenas",C415)),ISNUMBER(FIND("Daphnia",C415)),ISNUMBER(FIND("Ruditapes philippinarum",C415)),ISNUMBER(FIND("daphnia",C415)),ISNUMBER(FIND("marine",C415)),ISNUMBER(FIND("mussel",C415)),ISNUMBER(FIND("algae",C415)),ISNUMBER(FIND("Donax faba",C415)),ISNUMBER(FIND("estuarine",C415)),ISNUMBER(FIND("snail",C415)),ISNUMBER(FIND("Prorocentrum donghaiense",C415)) )</f>
        <v>0</v>
      </c>
      <c r="AB415" t="b">
        <f>OR(ISNUMBER(FIND(" rat ",C415)),ISNUMBER(FIND(" rats ",C415)),ISNUMBER(FIND(" Rats ",C415)),ISNUMBER(FIND(" Rat ",C415)),ISNUMBER(FIND(" rat.",C415)),ISNUMBER(FIND(" rats.",C415)),ISNUMBER(FIND("mouse",C415)),ISNUMBER(FIND("mice",C415)), ISNUMBER(FIND(" Mice",C415)))</f>
        <v>0</v>
      </c>
      <c r="AC415" t="b">
        <f>OR(ISNUMBER(FIND(" cell ",C415)),ISNUMBER(FIND("fibroblast",C415)),ISNUMBER(FIND("macrophage",C415)),ISNUMBER(FIND("epithelial",C415)),ISNUMBER(FIND("endothelial",C415)),ISNUMBER(FIND("neuron",C415)),ISNUMBER(FIND(" cells ",C415)),ISNUMBER(FIND("RBC",C415)),ISNUMBER(FIND("mitochond",C415)),ISNUMBER(FIND("adipocyte",C415)),ISNUMBER(FIND("osteo",C415)),ISNUMBER(FIND("keratin",C415)),ISNUMBER(FIND(" cell's ",C415)),ISNUMBER(FIND("eukary",C415)),ISNUMBER(FIND("sperm",C415)))</f>
        <v>1</v>
      </c>
      <c r="AD415" t="b">
        <v>0</v>
      </c>
      <c r="AE415" t="b">
        <f>OR(ISNUMBER(FIND(" plant ",C415)),ISNUMBER(FIND("Plant ",C415)),ISNUMBER(FIND("tomato",C415)),ISNUMBER(FIND("plants",C415)),ISNUMBER(FIND("Plants",C415)),ISNUMBER(FIND("algae",C415)),ISNUMBER(FIND("lettuce",C415)),ISNUMBER(FIND("green gram sprouts ",C415)),ISNUMBER(FIND("Cucurbita pepo",C415)),ISNUMBER(FIND("bean ",C415)),ISNUMBER(FIND("chloroplast",C415)),ISNUMBER(FIND("chlorophyll",C415)),ISNUMBER(FIND("seedling",C415)),ISNUMBER(FIND("canola",C415)),ISNUMBER(FIND("shoot",C415)),ISNUMBER(FIND("photosynthes",C415)),ISNUMBER(FIND(" leaves ",C415)),,ISNUMBER(FIND("agriculture",C415)),ISNUMBER(FIND(" crops ",C415)))</f>
        <v>0</v>
      </c>
      <c r="AF415" t="b">
        <f>OR(ISNUMBER(FIND("bacteria",C415)),ISNUMBER(FIND("Bacteria",C415)),ISNUMBER(FIND("Bacterium",C415)),ISNUMBER(FIND("bacterium",C415)),ISNUMBER(FIND(" coli ",C415)))</f>
        <v>0</v>
      </c>
      <c r="AG415" t="b">
        <f>OR(ISNUMBER(FIND("fungi",C415)),ISNUMBER(FIND("Fungi",C415)),ISNUMBER(FIND("fungus",C415)),ISNUMBER(FIND("Fungus",C415)),ISNUMBER(FIND("mushroom",C415)),ISNUMBER(FIND("Mushroom",C415)),ISNUMBER(FIND(" mold ",C415)))</f>
        <v>0</v>
      </c>
      <c r="AH415" t="b">
        <f>OR(ISNUMBER(FIND("Pig ",C415)),ISNUMBER(FIND("pig ",C415)),ISNUMBER(FIND("Pigs ",C415)),ISNUMBER(FIND("pigs ",C415)))</f>
        <v>0</v>
      </c>
      <c r="AI415" t="b">
        <f>OR(ISNUMBER(FIND(" C. elegans",C415)),ISNUMBER(FIND("Caenorhabditis elegans",C415)),ISNUMBER(FIND("earthworms",C415)),ISNUMBER(FIND(" Ficopomatus enigmaticus",C415)),ISNUMBER(FIND("larva",C415)),ISNUMBER(FIND("Lumbriculus variegatus",C415)),ISNUMBER(FIND("nematode",C415)))</f>
        <v>0</v>
      </c>
      <c r="AJ415" t="b">
        <f>NOT(OR(AA415,AB415,AC415,AD415,AE415,AF415,AG415,AH415,AI415))</f>
        <v>0</v>
      </c>
      <c r="AL415" t="b">
        <f>OR(AA415,AB415,AD415,AE415,AF415,AG415,AH415,AI415)</f>
        <v>0</v>
      </c>
      <c r="AM415" t="b">
        <f>IF(Table1[[#This Row],[In vivo?]],IF(Table1[[#This Row],[Cell]],FALSE,TRUE),FALSE)</f>
        <v>0</v>
      </c>
      <c r="AN415" t="b">
        <f>AND(AC415,AL415)</f>
        <v>0</v>
      </c>
      <c r="AO415" t="b">
        <f>IF(Table1[[#This Row],[Cell]],IF(Table1[[#This Row],[In vivo?]],FALSE,TRUE),FALSE)</f>
        <v>1</v>
      </c>
      <c r="AP415" t="b">
        <f>NOT(OR(Table1[[#This Row],[In vivo?]],Table1[[#This Row],[Only in Cell]]))</f>
        <v>0</v>
      </c>
      <c r="AQ415" t="str">
        <f>IF(OR(Table1[[#This Row],[Rodents]],Table1[[#This Row],[Human]],Table1[[#This Row],[Pig]]),OR(ISNUMBER(FIND("pulmonary",C415)),ISNUMBER(FIND("lung",C415))),"NA")</f>
        <v>NA</v>
      </c>
      <c r="AR415" t="str">
        <f>IF(OR(Table1[[#This Row],[Rodents]],Table1[[#This Row],[Human]],Table1[[#This Row],[Pig]]),OR(ISNUMBER(FIND("skin",C415)),ISNUMBER(FIND("dermal",C415))),"NA")</f>
        <v>NA</v>
      </c>
      <c r="AS415" t="str">
        <f>IF(OR(Table1[[#This Row],[Rodents]],Table1[[#This Row],[Human]],Table1[[#This Row],[Pig]]),OR(ISNUMBER(FIND("liver",C415)),ISNUMBER(FIND("hepat",C415))),"NA")</f>
        <v>NA</v>
      </c>
      <c r="AT415" t="str">
        <f>IF(OR(Table1[[#This Row],[Rodents]],Table1[[#This Row],[Human]],Table1[[#This Row],[Pig]]),OR(ISNUMBER(FIND("kidney",C415)),ISNUMBER(FIND("neph",C415))),"NA")</f>
        <v>NA</v>
      </c>
      <c r="AU415" t="str">
        <f>IF(OR(Table1[[#This Row],[Rodents]],Table1[[#This Row],[Human]],Table1[[#This Row],[Pig]]),OR(ISNUMBER(FIND("brain",C415)),ISNUMBER(FIND("neur",C415)),ISNUMBER(FIND("nerv",C415))),"NA")</f>
        <v>NA</v>
      </c>
      <c r="AV415" t="str">
        <f>IF(OR(Table1[[#This Row],[Rodents]],Table1[[#This Row],[Human]],Table1[[#This Row],[Pig]]),OR(ISNUMBER(FIND("heart",C415)),ISNUMBER(FIND("cardi",C415))),"NA")</f>
        <v>NA</v>
      </c>
      <c r="AW415" t="str">
        <f>IF(OR(Table1[[#This Row],[Rodents]],Table1[[#This Row],[Human]],Table1[[#This Row],[Pig]]),OR(ISNUMBER(FIND("gastro",C415)),ISNUMBER(FIND("intesti",C415)),ISNUMBER(FIND("stomach",C415))),"NA")</f>
        <v>NA</v>
      </c>
      <c r="AX415" t="str">
        <f>IF(OR(Table1[[#This Row],[Rodents]],Table1[[#This Row],[Human]],Table1[[#This Row],[Pig]]),NOT(OR(AQ415,AR415,AS415,AT415,AU415,AV415,AW415)),"NA")</f>
        <v>NA</v>
      </c>
      <c r="AY415" t="b">
        <f>OR(ISNUMBER(FIND("SWCNT",C415)),ISNUMBER(FIND("SWNT",C415)),ISNUMBER(FIND("single-wall",C415)),ISNUMBER(FIND("single wall",C415)),ISNUMBER(FIND("Single wall",C415)),ISNUMBER(FIND("Single-wall",C415)),ISNUMBER(FIND("SWCNT",B415)),ISNUMBER(FIND("SWNT",B415)),ISNUMBER(FIND("single-wall",B415)),ISNUMBER(FIND("single wall",B415)),ISNUMBER(FIND("Single-wall",B415)),ISNUMBER(FIND("Single wall",B415)))</f>
        <v>1</v>
      </c>
      <c r="AZ415" t="b">
        <f>OR(ISNUMBER(FIND("MWCNT",C415)),ISNUMBER(FIND("MWNT",C415)),ISNUMBER(FIND("multi-wall",C415)),ISNUMBER(FIND("multi wall",C415)),ISNUMBER(FIND("multiwall",C415)),ISNUMBER(FIND("Multi-wall",C415)),ISNUMBER(FIND("Multi wall",C415)),ISNUMBER(FIND("Multiwall",C415)),ISNUMBER(FIND("MWCNT",B415)),ISNUMBER(FIND("MWNT",B415)),ISNUMBER(FIND("multi-wall",B415)),ISNUMBER(FIND("multi wall",B415)),ISNUMBER(FIND("multiwall",B415)),ISNUMBER(FIND("Multi-wall",B415)),ISNUMBER(FIND("Multi wall",B415)),ISNUMBER(FIND("Multiwall",B415)),ISNUMBER(FIND("Double-wall",B415)),ISNUMBER(FIND("Double wall",B415)),ISNUMBER(FIND("Doublewall",B415)),ISNUMBER(FIND("double-wall",B415)),ISNUMBER(FIND("double wall",B415)),ISNUMBER(FIND("doublewall",B415)))</f>
        <v>1</v>
      </c>
      <c r="BA415" t="b">
        <f>AND(Table1[[#This Row],[SWCNT]],Table1[[#This Row],[MWCNT]])</f>
        <v>1</v>
      </c>
      <c r="BB415" t="b">
        <f>IF(Table1[[#This Row],[SWCNT]]=TRUE,FALSE,IF(Table1[[#This Row],[MWCNT]]=TRUE,FALSE,TRUE))</f>
        <v>0</v>
      </c>
      <c r="BC415" s="18"/>
    </row>
    <row r="416" spans="1:55" ht="240.5">
      <c r="A416" t="s">
        <v>4686</v>
      </c>
      <c r="B416" s="2" t="s">
        <v>4688</v>
      </c>
      <c r="C416" s="16" t="s">
        <v>4690</v>
      </c>
      <c r="D416" s="17" t="s">
        <v>1204</v>
      </c>
      <c r="E416" s="2">
        <v>2012</v>
      </c>
      <c r="F416" t="b">
        <f>OR(ISNUMBER(FIND("cytotoxic",C416)),ISNUMBER(FIND("Cytotoxic",C416)),ISNUMBER(FIND("cellular toxicity",C416)),ISNUMBER(FIND("cell death",C416)),ISNUMBER(FIND("viable",C416)),ISNUMBER(FIND("phytotoxic",C416)),ISNUMBER(FIND("acute toxicity",C416)),ISNUMBER(FIND("MTT",C416)),ISNUMBER(FIND("survival",C416)),ISNUMBER(FIND("prolifer",C416)),ISNUMBER(FIND("apoptosis",C416)),ISNUMBER(FIND("neurotoxic",C416)),ISNUMBER(FIND("  lysis ",C416)),ISNUMBER(FIND("necrosis",C416)),ISNUMBER(FIND("cellular death",C416))*3,ISNUMBER(FIND("LDH",C416)),ISNUMBER(FIND("Acute toxicity",C416)))</f>
        <v>1</v>
      </c>
      <c r="G416" t="b">
        <f>OR(ISNUMBER(FIND("genotoxic",C416)),ISNUMBER(FIND("genotoxicity",C416)),ISNUMBER(FIND("DNA damage",C416)),ISNUMBER(FIND("DNA",C416)),ISNUMBER(FIND("RNA",C416)),ISNUMBER(FIND("mesothelioma",C416)),ISNUMBER(FIND("carcino",C416)),ISNUMBER(FIND("mutagen",C416)),ISNUMBER(FIND("genetic",C416)))</f>
        <v>1</v>
      </c>
      <c r="H416" t="b">
        <f>OR(ISNUMBER(FIND("inflammatory",C416)),ISNUMBER(FIND("inflamm",C416)))</f>
        <v>1</v>
      </c>
      <c r="I416" t="b">
        <f>OR(ISNUMBER(FIND("immune",C416)),ISNUMBER(FIND("immunological",C416)),ISNUMBER(FIND("interleuk",C416)),ISNUMBER(FIND("platelet activation",C416)),ISNUMBER(FIND("monocyte",C416)),ISNUMBER(FIND("leukocyte",C416)),ISNUMBER(FIND("cytokine",C416)),ISNUMBER(FIND("CD4",C416)),ISNUMBER(FIND("CD8",C416)),ISNUMBER(FIND("T-cell",C416)))</f>
        <v>1</v>
      </c>
      <c r="J416" t="b">
        <f>OR(ISNUMBER(FIND("reactive oxygen",C416)),ISNUMBER(FIND("ROS",C416)),ISNUMBER(FIND("free radical",C416)),ISNUMBER(FIND("oxidative stress",C416)),ISNUMBER(FIND("peroxid",C416)),ISNUMBER(FIND("oxidative",C416)),ISNUMBER(FIND("antioxid",C416)))</f>
        <v>0</v>
      </c>
      <c r="K416" t="b">
        <f>OR(ISNUMBER(FIND("autophag",C416)))</f>
        <v>0</v>
      </c>
      <c r="L416" t="b">
        <f>OR(ISNUMBER(FIND("morpholog",C416)))</f>
        <v>0</v>
      </c>
      <c r="M416" t="b">
        <f>OR(ISNUMBER(FIND("fibrosis",C416)),ISNUMBER(FIND("Fibrosis",C416)),ISNUMBER(FIND("fibrot",C416)))</f>
        <v>0</v>
      </c>
      <c r="N416" t="b">
        <f>OR(ISNUMBER(FIND("offspring",C416)),ISNUMBER(FIND("Parental",C416)),ISNUMBER(FIND("parental",C416)),ISNUMBER(FIND("germline",C416)),ISNUMBER(FIND("reproduc",C416)),ISNUMBER(FIND("embryo",C416)))</f>
        <v>0</v>
      </c>
      <c r="O416" t="b">
        <f>OR(ISNUMBER(FIND("metabol",C416)),ISNUMBER(FIND("Metabol",C416)),ISNUMBER(FIND("digest",C416)),ISNUMBER(FIND("mitochon",C416)))</f>
        <v>0</v>
      </c>
      <c r="P416" t="b">
        <f>OR(ISNUMBER(FIND("ecotox",C416)),ISNUMBER(FIND("Ecotox",B416)),ISNUMBER(FIND("ecotox",B416)),ISNUMBER(FIND("Ecotox",C416)))</f>
        <v>0</v>
      </c>
      <c r="Q416" t="b">
        <f>OR(ISNUMBER(FIND("Bioaccum",C416)),ISNUMBER(FIND("bioaccum",C416)),ISNUMBER(FIND("accum",C416)))</f>
        <v>0</v>
      </c>
      <c r="R416" t="b">
        <f>OR(ISNUMBER(FIND("Occupation",C416)),ISNUMBER(FIND("occupation",C416)),ISNUMBER(FIND("worker",C416)),ISNUMBER(FIND("workforce",C416)))</f>
        <v>0</v>
      </c>
      <c r="S416" t="b">
        <f>NOT(OR(F416,G416,H416,I416,J416,K416,L416,M416,N416,O416,P416,Q416,R416))</f>
        <v>0</v>
      </c>
      <c r="U416" t="b">
        <f>OR(Table1[[#This Row],[Inflammation]],Table1[[#This Row],[Immune]])</f>
        <v>1</v>
      </c>
      <c r="V416" t="b">
        <f>IF(OR(Table1[[#This Row],[Rodents]],Table1[[#This Row],[Human]],Table1[[#This Row],[Pig]]),OR(ISNUMBER(FIND("intratrach",C416)),ISNUMBER(FIND("nasal ",C416)),ISNUMBER(FIND("instill",C416))),"NA")</f>
        <v>0</v>
      </c>
      <c r="W416" t="b">
        <f>IF(OR(Table1[[#This Row],[Rodents]],Table1[[#This Row],[Human]],Table1[[#This Row],[Pig]]),OR(ISNUMBER(FIND("dermal",C416)),ISNUMBER(FIND("skin ",C416))),"NA")</f>
        <v>0</v>
      </c>
      <c r="X416" t="b">
        <f>IF(OR(Table1[[#This Row],[Rodents]],Table1[[#This Row],[Human]],Table1[[#This Row],[Pig]]),OR(ISNUMBER(FIND("injected",C416)),ISNUMBER(FIND("periton",C416)),ISNUMBER(FIND("intrascrot",C416))),"NA")</f>
        <v>1</v>
      </c>
      <c r="Y416" t="b">
        <f>IF(OR(Table1[[#This Row],[Rodents]],Table1[[#This Row],[Human]],Table1[[#This Row],[Pig]]),NOT(OR(Table1[[#This Row],[Inhaled/Intratracheal/intranasal]],Table1[[#This Row],[Dermal]],Table1[[#This Row],[Injected]])),"NA")</f>
        <v>0</v>
      </c>
      <c r="AA416" t="b">
        <f>OR(ISNUMBER(FIND("fish ",C416)),ISNUMBER(FIND("Fish ",C416)),ISNUMBER(FIND("aquatic",C416)),ISNUMBER(FIND("daphnids",C416)),ISNUMBER(FIND("Carcinus maenas",C416)),ISNUMBER(FIND("Daphnia",C416)),ISNUMBER(FIND("Ruditapes philippinarum",C416)),ISNUMBER(FIND("daphnia",C416)),ISNUMBER(FIND("marine",C416)),ISNUMBER(FIND("mussel",C416)),ISNUMBER(FIND("algae",C416)),ISNUMBER(FIND("Donax faba",C416)),ISNUMBER(FIND("estuarine",C416)),ISNUMBER(FIND("snail",C416)),ISNUMBER(FIND("Prorocentrum donghaiense",C416)) )</f>
        <v>0</v>
      </c>
      <c r="AB416" t="b">
        <f>OR(ISNUMBER(FIND(" rat ",C416)),ISNUMBER(FIND(" rats ",C416)),ISNUMBER(FIND(" Rats ",C416)),ISNUMBER(FIND(" Rat ",C416)),ISNUMBER(FIND(" rat.",C416)),ISNUMBER(FIND(" rats.",C416)),ISNUMBER(FIND("mouse",C416)),ISNUMBER(FIND("mice",C416)), ISNUMBER(FIND(" Mice",C416)))</f>
        <v>1</v>
      </c>
      <c r="AC416" t="b">
        <f>OR(ISNUMBER(FIND(" cell ",C416)),ISNUMBER(FIND("fibroblast",C416)),ISNUMBER(FIND("macrophage",C416)),ISNUMBER(FIND("epithelial",C416)),ISNUMBER(FIND("endothelial",C416)),ISNUMBER(FIND("neuron",C416)),ISNUMBER(FIND(" cells ",C416)),ISNUMBER(FIND("RBC",C416)),ISNUMBER(FIND("mitochond",C416)),ISNUMBER(FIND("adipocyte",C416)),ISNUMBER(FIND("osteo",C416)),ISNUMBER(FIND("keratin",C416)),ISNUMBER(FIND(" cell's ",C416)),ISNUMBER(FIND("eukary",C416)),ISNUMBER(FIND("sperm",C416)))</f>
        <v>1</v>
      </c>
      <c r="AD416" t="b">
        <f>OR(ISNUMBER(FIND("human",B416)),ISNUMBER(FIND("workers",B416)),ISNUMBER(FIND("workforces",B416)),ISNUMBER(FIND("occupational",B416)),ISNUMBER(FIND("Case report",B416)),ISNUMBER(FIND("Workplaces",B416)),ISNUMBER(FIND("worker",B416)))</f>
        <v>0</v>
      </c>
      <c r="AE416" t="b">
        <f>OR(ISNUMBER(FIND(" plant ",C416)),ISNUMBER(FIND("Plant ",C416)),ISNUMBER(FIND("tomato",C416)),ISNUMBER(FIND("plants",C416)),ISNUMBER(FIND("Plants",C416)),ISNUMBER(FIND("algae",C416)),ISNUMBER(FIND("lettuce",C416)),ISNUMBER(FIND("green gram sprouts ",C416)),ISNUMBER(FIND("Cucurbita pepo",C416)),ISNUMBER(FIND("bean ",C416)),ISNUMBER(FIND("chloroplast",C416)),ISNUMBER(FIND("chlorophyll",C416)),ISNUMBER(FIND("seedling",C416)),ISNUMBER(FIND("canola",C416)),ISNUMBER(FIND("shoot",C416)),ISNUMBER(FIND("photosynthes",C416)),ISNUMBER(FIND(" leaves ",C416)),,ISNUMBER(FIND("agriculture",C416)),ISNUMBER(FIND(" crops ",C416)))</f>
        <v>0</v>
      </c>
      <c r="AF416" t="b">
        <f>OR(ISNUMBER(FIND("bacteria",C416)),ISNUMBER(FIND("Bacteria",C416)),ISNUMBER(FIND("Bacterium",C416)),ISNUMBER(FIND("bacterium",C416)),ISNUMBER(FIND(" coli ",C416)))</f>
        <v>0</v>
      </c>
      <c r="AG416" t="b">
        <f>OR(ISNUMBER(FIND("fungi",C416)),ISNUMBER(FIND("Fungi",C416)),ISNUMBER(FIND("fungus",C416)),ISNUMBER(FIND("Fungus",C416)),ISNUMBER(FIND("mushroom",C416)),ISNUMBER(FIND("Mushroom",C416)),ISNUMBER(FIND(" mold ",C416)))</f>
        <v>0</v>
      </c>
      <c r="AH416" t="b">
        <f>OR(ISNUMBER(FIND("Pig ",C416)),ISNUMBER(FIND("pig ",C416)),ISNUMBER(FIND("Pigs ",C416)),ISNUMBER(FIND("pigs ",C416)))</f>
        <v>0</v>
      </c>
      <c r="AI416" t="b">
        <f>OR(ISNUMBER(FIND(" C. elegans",C416)),ISNUMBER(FIND("Caenorhabditis elegans",C416)),ISNUMBER(FIND("earthworms",C416)),ISNUMBER(FIND(" Ficopomatus enigmaticus",C416)),ISNUMBER(FIND("larva",C416)),ISNUMBER(FIND("Lumbriculus variegatus",C416)),ISNUMBER(FIND("nematode",C416)))</f>
        <v>0</v>
      </c>
      <c r="AJ416" t="b">
        <f>NOT(OR(AA416,AB416,AC416,AD416,AE416,AF416,AG416,AH416,AI416))</f>
        <v>0</v>
      </c>
      <c r="AL416" t="b">
        <f>OR(AA416,AB416,AD416,AE416,AF416,AG416,AH416,AI416)</f>
        <v>1</v>
      </c>
      <c r="AM416" t="b">
        <f>IF(Table1[[#This Row],[In vivo?]],IF(Table1[[#This Row],[Cell]],FALSE,TRUE),FALSE)</f>
        <v>0</v>
      </c>
      <c r="AN416" t="b">
        <f>AND(AC416,AL416)</f>
        <v>1</v>
      </c>
      <c r="AO416" t="b">
        <f>IF(Table1[[#This Row],[Cell]],IF(Table1[[#This Row],[In vivo?]],FALSE,TRUE),FALSE)</f>
        <v>0</v>
      </c>
      <c r="AP416" t="b">
        <f>NOT(OR(Table1[[#This Row],[In vivo?]],Table1[[#This Row],[Only in Cell]]))</f>
        <v>0</v>
      </c>
      <c r="AQ416" t="b">
        <f>IF(OR(Table1[[#This Row],[Rodents]],Table1[[#This Row],[Human]],Table1[[#This Row],[Pig]]),OR(ISNUMBER(FIND("pulmonary",C416)),ISNUMBER(FIND("lung",C416))),"NA")</f>
        <v>0</v>
      </c>
      <c r="AR416" t="b">
        <f>IF(OR(Table1[[#This Row],[Rodents]],Table1[[#This Row],[Human]],Table1[[#This Row],[Pig]]),OR(ISNUMBER(FIND("skin",C416)),ISNUMBER(FIND("dermal",C416))),"NA")</f>
        <v>0</v>
      </c>
      <c r="AS416" t="b">
        <f>IF(OR(Table1[[#This Row],[Rodents]],Table1[[#This Row],[Human]],Table1[[#This Row],[Pig]]),OR(ISNUMBER(FIND("liver",C416)),ISNUMBER(FIND("hepat",C416))),"NA")</f>
        <v>1</v>
      </c>
      <c r="AT416" t="b">
        <f>IF(OR(Table1[[#This Row],[Rodents]],Table1[[#This Row],[Human]],Table1[[#This Row],[Pig]]),OR(ISNUMBER(FIND("kidney",C416)),ISNUMBER(FIND("neph",C416))),"NA")</f>
        <v>0</v>
      </c>
      <c r="AU416" t="b">
        <f>IF(OR(Table1[[#This Row],[Rodents]],Table1[[#This Row],[Human]],Table1[[#This Row],[Pig]]),OR(ISNUMBER(FIND("brain",C416)),ISNUMBER(FIND("neur",C416)),ISNUMBER(FIND("nerv",C416))),"NA")</f>
        <v>0</v>
      </c>
      <c r="AV416" t="b">
        <f>IF(OR(Table1[[#This Row],[Rodents]],Table1[[#This Row],[Human]],Table1[[#This Row],[Pig]]),OR(ISNUMBER(FIND("heart",C416)),ISNUMBER(FIND("cardi",C416))),"NA")</f>
        <v>0</v>
      </c>
      <c r="AW416" t="b">
        <f>IF(OR(Table1[[#This Row],[Rodents]],Table1[[#This Row],[Human]],Table1[[#This Row],[Pig]]),OR(ISNUMBER(FIND("gastro",C416)),ISNUMBER(FIND("intesti",C416)),ISNUMBER(FIND("stomach",C416))),"NA")</f>
        <v>0</v>
      </c>
      <c r="AX416" t="b">
        <f>IF(OR(Table1[[#This Row],[Rodents]],Table1[[#This Row],[Human]],Table1[[#This Row],[Pig]]),NOT(OR(AQ416,AR416,AS416,AT416,AU416,AV416,AW416)),"NA")</f>
        <v>0</v>
      </c>
      <c r="AY416" t="b">
        <f>OR(ISNUMBER(FIND("SWCNT",C416)),ISNUMBER(FIND("SWNT",C416)),ISNUMBER(FIND("single-wall",C416)),ISNUMBER(FIND("single wall",C416)),ISNUMBER(FIND("Single wall",C416)),ISNUMBER(FIND("Single-wall",C416)),ISNUMBER(FIND("SWCNT",B416)),ISNUMBER(FIND("SWNT",B416)),ISNUMBER(FIND("single-wall",B416)),ISNUMBER(FIND("single wall",B416)),ISNUMBER(FIND("Single-wall",B416)),ISNUMBER(FIND("Single wall",B416)))</f>
        <v>0</v>
      </c>
      <c r="AZ416" t="b">
        <f>OR(ISNUMBER(FIND("MWCNT",C416)),ISNUMBER(FIND("MWNT",C416)),ISNUMBER(FIND("multi-wall",C416)),ISNUMBER(FIND("multi wall",C416)),ISNUMBER(FIND("multiwall",C416)),ISNUMBER(FIND("Multi-wall",C416)),ISNUMBER(FIND("Multi wall",C416)),ISNUMBER(FIND("Multiwall",C416)),ISNUMBER(FIND("MWCNT",B416)),ISNUMBER(FIND("MWNT",B416)),ISNUMBER(FIND("multi-wall",B416)),ISNUMBER(FIND("multi wall",B416)),ISNUMBER(FIND("multiwall",B416)),ISNUMBER(FIND("Multi-wall",B416)),ISNUMBER(FIND("Multi wall",B416)),ISNUMBER(FIND("Multiwall",B416)),ISNUMBER(FIND("Double-wall",B416)),ISNUMBER(FIND("Double wall",B416)),ISNUMBER(FIND("Doublewall",B416)),ISNUMBER(FIND("double-wall",B416)),ISNUMBER(FIND("double wall",B416)),ISNUMBER(FIND("doublewall",B416)))</f>
        <v>1</v>
      </c>
      <c r="BA416" t="b">
        <f>AND(Table1[[#This Row],[SWCNT]],Table1[[#This Row],[MWCNT]])</f>
        <v>0</v>
      </c>
      <c r="BB416" t="b">
        <f>IF(Table1[[#This Row],[SWCNT]]=TRUE,FALSE,IF(Table1[[#This Row],[MWCNT]]=TRUE,FALSE,TRUE))</f>
        <v>0</v>
      </c>
      <c r="BC416" s="18"/>
    </row>
    <row r="417" spans="1:55" ht="277.5">
      <c r="A417" t="s">
        <v>4700</v>
      </c>
      <c r="B417" s="2" t="s">
        <v>4704</v>
      </c>
      <c r="C417" s="16" t="s">
        <v>4708</v>
      </c>
      <c r="D417" s="17" t="s">
        <v>260</v>
      </c>
      <c r="E417" s="2">
        <v>2011</v>
      </c>
      <c r="F417" t="b">
        <f>OR(ISNUMBER(FIND("cytotoxic",C417)),ISNUMBER(FIND("Cytotoxic",C417)),ISNUMBER(FIND("cellular toxicity",C417)),ISNUMBER(FIND("cell death",C417)),ISNUMBER(FIND("viable",C417)),ISNUMBER(FIND("phytotoxic",C417)),ISNUMBER(FIND("acute toxicity",C417)),ISNUMBER(FIND("MTT",C417)),ISNUMBER(FIND("survival",C417)),ISNUMBER(FIND("prolifer",C417)),ISNUMBER(FIND("apoptosis",C417)),ISNUMBER(FIND("neurotoxic",C417)),ISNUMBER(FIND("  lysis ",C417)),ISNUMBER(FIND("necrosis",C417)),ISNUMBER(FIND("cellular death",C417))*3,ISNUMBER(FIND("LDH",C417)),ISNUMBER(FIND("Acute toxicity",C417)))</f>
        <v>0</v>
      </c>
      <c r="G417" t="b">
        <f>OR(ISNUMBER(FIND("genotoxic",C417)),ISNUMBER(FIND("genotoxicity",C417)),ISNUMBER(FIND("DNA damage",C417)),ISNUMBER(FIND("DNA",C417)),ISNUMBER(FIND("RNA",C417)),ISNUMBER(FIND("mesothelioma",C417)),ISNUMBER(FIND("carcino",C417)),ISNUMBER(FIND("mutagen",C417)),ISNUMBER(FIND("genetic",C417)))</f>
        <v>0</v>
      </c>
      <c r="H417" t="b">
        <f>OR(ISNUMBER(FIND("inflammatory",C417)),ISNUMBER(FIND("inflamm",C417)))</f>
        <v>1</v>
      </c>
      <c r="I417" t="b">
        <f>OR(ISNUMBER(FIND("immune",C417)),ISNUMBER(FIND("immunological",C417)),ISNUMBER(FIND("interleuk",C417)),ISNUMBER(FIND("platelet activation",C417)),ISNUMBER(FIND("monocyte",C417)),ISNUMBER(FIND("leukocyte",C417)),ISNUMBER(FIND("cytokine",C417)),ISNUMBER(FIND("CD4",C417)),ISNUMBER(FIND("CD8",C417)),ISNUMBER(FIND("T-cell",C417)))</f>
        <v>0</v>
      </c>
      <c r="J417" t="b">
        <f>OR(ISNUMBER(FIND("reactive oxygen",C417)),ISNUMBER(FIND("ROS",C417)),ISNUMBER(FIND("free radical",C417)),ISNUMBER(FIND("oxidative stress",C417)),ISNUMBER(FIND("peroxid",C417)),ISNUMBER(FIND("oxidative",C417)),ISNUMBER(FIND("antioxid",C417)))</f>
        <v>0</v>
      </c>
      <c r="K417" t="b">
        <f>OR(ISNUMBER(FIND("autophag",C417)))</f>
        <v>0</v>
      </c>
      <c r="L417" t="b">
        <f>OR(ISNUMBER(FIND("morpholog",C417)))</f>
        <v>0</v>
      </c>
      <c r="M417" t="b">
        <f>OR(ISNUMBER(FIND("fibrosis",C417)),ISNUMBER(FIND("Fibrosis",C417)),ISNUMBER(FIND("fibrot",C417)))</f>
        <v>1</v>
      </c>
      <c r="N417" t="b">
        <f>OR(ISNUMBER(FIND("offspring",C417)),ISNUMBER(FIND("Parental",C417)),ISNUMBER(FIND("parental",C417)),ISNUMBER(FIND("germline",C417)),ISNUMBER(FIND("reproduc",C417)),ISNUMBER(FIND("embryo",C417)))</f>
        <v>0</v>
      </c>
      <c r="O417" t="b">
        <f>OR(ISNUMBER(FIND("metabol",C417)),ISNUMBER(FIND("Metabol",C417)),ISNUMBER(FIND("digest",C417)),ISNUMBER(FIND("mitochon",C417)))</f>
        <v>0</v>
      </c>
      <c r="P417" t="b">
        <f>OR(ISNUMBER(FIND("ecotox",C417)),ISNUMBER(FIND("Ecotox",B417)),ISNUMBER(FIND("ecotox",B417)),ISNUMBER(FIND("Ecotox",C417)))</f>
        <v>0</v>
      </c>
      <c r="Q417" t="b">
        <f>OR(ISNUMBER(FIND("Bioaccum",C417)),ISNUMBER(FIND("bioaccum",C417)),ISNUMBER(FIND("accum",C417)))</f>
        <v>0</v>
      </c>
      <c r="R417" t="b">
        <f>OR(ISNUMBER(FIND("Occupation",C417)),ISNUMBER(FIND("occupation",C417)),ISNUMBER(FIND("worker",C417)),ISNUMBER(FIND("workforce",C417)))</f>
        <v>0</v>
      </c>
      <c r="S417" t="b">
        <f>NOT(OR(F417,G417,H417,I417,J417,K417,L417,M417,N417,O417,P417,Q417,R417))</f>
        <v>0</v>
      </c>
      <c r="U417" t="b">
        <f>OR(Table1[[#This Row],[Inflammation]],Table1[[#This Row],[Immune]])</f>
        <v>1</v>
      </c>
      <c r="V417" t="b">
        <f>IF(OR(Table1[[#This Row],[Rodents]],Table1[[#This Row],[Human]],Table1[[#This Row],[Pig]]),OR(ISNUMBER(FIND("intratrach",C417)),ISNUMBER(FIND("nasal ",C417)),ISNUMBER(FIND("instill",C417))),"NA")</f>
        <v>0</v>
      </c>
      <c r="W417" t="b">
        <f>IF(OR(Table1[[#This Row],[Rodents]],Table1[[#This Row],[Human]],Table1[[#This Row],[Pig]]),OR(ISNUMBER(FIND("dermal",C417)),ISNUMBER(FIND("skin ",C417))),"NA")</f>
        <v>0</v>
      </c>
      <c r="X417" t="b">
        <f>IF(OR(Table1[[#This Row],[Rodents]],Table1[[#This Row],[Human]],Table1[[#This Row],[Pig]]),OR(ISNUMBER(FIND("injected",C417)),ISNUMBER(FIND("periton",C417)),ISNUMBER(FIND("intrascrot",C417))),"NA")</f>
        <v>0</v>
      </c>
      <c r="Y417" t="b">
        <f>IF(OR(Table1[[#This Row],[Rodents]],Table1[[#This Row],[Human]],Table1[[#This Row],[Pig]]),NOT(OR(Table1[[#This Row],[Inhaled/Intratracheal/intranasal]],Table1[[#This Row],[Dermal]],Table1[[#This Row],[Injected]])),"NA")</f>
        <v>1</v>
      </c>
      <c r="AA417" t="b">
        <f>OR(ISNUMBER(FIND("fish ",C417)),ISNUMBER(FIND("Fish ",C417)),ISNUMBER(FIND("aquatic",C417)),ISNUMBER(FIND("daphnids",C417)),ISNUMBER(FIND("Carcinus maenas",C417)),ISNUMBER(FIND("Daphnia",C417)),ISNUMBER(FIND("Ruditapes philippinarum",C417)),ISNUMBER(FIND("daphnia",C417)),ISNUMBER(FIND("marine",C417)),ISNUMBER(FIND("mussel",C417)),ISNUMBER(FIND("algae",C417)),ISNUMBER(FIND("Donax faba",C417)),ISNUMBER(FIND("estuarine",C417)),ISNUMBER(FIND("snail",C417)),ISNUMBER(FIND("Prorocentrum donghaiense",C417)) )</f>
        <v>0</v>
      </c>
      <c r="AB417" t="b">
        <f>OR(ISNUMBER(FIND(" rat ",C417)),ISNUMBER(FIND(" rats ",C417)),ISNUMBER(FIND(" Rats ",C417)),ISNUMBER(FIND(" Rat ",C417)),ISNUMBER(FIND(" rat.",C417)),ISNUMBER(FIND(" rats.",C417)),ISNUMBER(FIND("mouse",C417)),ISNUMBER(FIND("mice",C417)), ISNUMBER(FIND(" Mice",C417)))</f>
        <v>1</v>
      </c>
      <c r="AC417" t="b">
        <f>OR(ISNUMBER(FIND(" cell ",C417)),ISNUMBER(FIND("fibroblast",C417)),ISNUMBER(FIND("macrophage",C417)),ISNUMBER(FIND("epithelial",C417)),ISNUMBER(FIND("endothelial",C417)),ISNUMBER(FIND("neuron",C417)),ISNUMBER(FIND(" cells ",C417)),ISNUMBER(FIND("RBC",C417)),ISNUMBER(FIND("mitochond",C417)),ISNUMBER(FIND("adipocyte",C417)),ISNUMBER(FIND("osteo",C417)),ISNUMBER(FIND("keratin",C417)),ISNUMBER(FIND(" cell's ",C417)),ISNUMBER(FIND("eukary",C417)),ISNUMBER(FIND("sperm",C417)))</f>
        <v>1</v>
      </c>
      <c r="AD417" t="b">
        <f>OR(ISNUMBER(FIND("human",B417)),ISNUMBER(FIND("workers",B417)),ISNUMBER(FIND("workforces",B417)),ISNUMBER(FIND("occupational",B417)),ISNUMBER(FIND("Case report",B417)),ISNUMBER(FIND("Workplaces",B417)),ISNUMBER(FIND("worker",B417)))</f>
        <v>0</v>
      </c>
      <c r="AE417" t="b">
        <f>OR(ISNUMBER(FIND(" plant ",C417)),ISNUMBER(FIND("Plant ",C417)),ISNUMBER(FIND("tomato",C417)),ISNUMBER(FIND("plants",C417)),ISNUMBER(FIND("Plants",C417)),ISNUMBER(FIND("algae",C417)),ISNUMBER(FIND("lettuce",C417)),ISNUMBER(FIND("green gram sprouts ",C417)),ISNUMBER(FIND("Cucurbita pepo",C417)),ISNUMBER(FIND("bean ",C417)),ISNUMBER(FIND("chloroplast",C417)),ISNUMBER(FIND("chlorophyll",C417)),ISNUMBER(FIND("seedling",C417)),ISNUMBER(FIND("canola",C417)),ISNUMBER(FIND("shoot",C417)),ISNUMBER(FIND("photosynthes",C417)),ISNUMBER(FIND(" leaves ",C417)),,ISNUMBER(FIND("agriculture",C417)),ISNUMBER(FIND(" crops ",C417)))</f>
        <v>0</v>
      </c>
      <c r="AF417" t="b">
        <f>OR(ISNUMBER(FIND("bacteria",C417)),ISNUMBER(FIND("Bacteria",C417)),ISNUMBER(FIND("Bacterium",C417)),ISNUMBER(FIND("bacterium",C417)),ISNUMBER(FIND(" coli ",C417)))</f>
        <v>0</v>
      </c>
      <c r="AG417" t="b">
        <f>OR(ISNUMBER(FIND("fungi",C417)),ISNUMBER(FIND("Fungi",C417)),ISNUMBER(FIND("fungus",C417)),ISNUMBER(FIND("Fungus",C417)),ISNUMBER(FIND("mushroom",C417)),ISNUMBER(FIND("Mushroom",C417)),ISNUMBER(FIND(" mold ",C417)))</f>
        <v>0</v>
      </c>
      <c r="AH417" t="b">
        <f>OR(ISNUMBER(FIND("Pig ",C417)),ISNUMBER(FIND("pig ",C417)),ISNUMBER(FIND("Pigs ",C417)),ISNUMBER(FIND("pigs ",C417)))</f>
        <v>0</v>
      </c>
      <c r="AI417" t="b">
        <f>OR(ISNUMBER(FIND(" C. elegans",C417)),ISNUMBER(FIND("Caenorhabditis elegans",C417)),ISNUMBER(FIND("earthworms",C417)),ISNUMBER(FIND(" Ficopomatus enigmaticus",C417)),ISNUMBER(FIND("larva",C417)),ISNUMBER(FIND("Lumbriculus variegatus",C417)),ISNUMBER(FIND("nematode",C417)))</f>
        <v>0</v>
      </c>
      <c r="AJ417" t="b">
        <f>NOT(OR(AA417,AB417,AC417,AD417,AE417,AF417,AG417,AH417,AI417))</f>
        <v>0</v>
      </c>
      <c r="AL417" t="b">
        <f>OR(AA417,AB417,AD417,AE417,AF417,AG417,AH417,AI417)</f>
        <v>1</v>
      </c>
      <c r="AM417" t="b">
        <f>IF(Table1[[#This Row],[In vivo?]],IF(Table1[[#This Row],[Cell]],FALSE,TRUE),FALSE)</f>
        <v>0</v>
      </c>
      <c r="AN417" t="b">
        <f>AND(AC417,AL417)</f>
        <v>1</v>
      </c>
      <c r="AO417" t="b">
        <f>IF(Table1[[#This Row],[Cell]],IF(Table1[[#This Row],[In vivo?]],FALSE,TRUE),FALSE)</f>
        <v>0</v>
      </c>
      <c r="AP417" t="b">
        <f>NOT(OR(Table1[[#This Row],[In vivo?]],Table1[[#This Row],[Only in Cell]]))</f>
        <v>0</v>
      </c>
      <c r="AQ417" t="b">
        <f>IF(OR(Table1[[#This Row],[Rodents]],Table1[[#This Row],[Human]],Table1[[#This Row],[Pig]]),OR(ISNUMBER(FIND("pulmonary",C417)),ISNUMBER(FIND("lung",C417))),"NA")</f>
        <v>1</v>
      </c>
      <c r="AR417" t="b">
        <f>IF(OR(Table1[[#This Row],[Rodents]],Table1[[#This Row],[Human]],Table1[[#This Row],[Pig]]),OR(ISNUMBER(FIND("skin",C417)),ISNUMBER(FIND("dermal",C417))),"NA")</f>
        <v>0</v>
      </c>
      <c r="AS417" t="b">
        <f>IF(OR(Table1[[#This Row],[Rodents]],Table1[[#This Row],[Human]],Table1[[#This Row],[Pig]]),OR(ISNUMBER(FIND("liver",C417)),ISNUMBER(FIND("hepat",C417))),"NA")</f>
        <v>0</v>
      </c>
      <c r="AT417" t="b">
        <f>IF(OR(Table1[[#This Row],[Rodents]],Table1[[#This Row],[Human]],Table1[[#This Row],[Pig]]),OR(ISNUMBER(FIND("kidney",C417)),ISNUMBER(FIND("neph",C417))),"NA")</f>
        <v>0</v>
      </c>
      <c r="AU417" t="b">
        <f>IF(OR(Table1[[#This Row],[Rodents]],Table1[[#This Row],[Human]],Table1[[#This Row],[Pig]]),OR(ISNUMBER(FIND("brain",C417)),ISNUMBER(FIND("neur",C417)),ISNUMBER(FIND("nerv",C417))),"NA")</f>
        <v>0</v>
      </c>
      <c r="AV417" t="b">
        <f>IF(OR(Table1[[#This Row],[Rodents]],Table1[[#This Row],[Human]],Table1[[#This Row],[Pig]]),OR(ISNUMBER(FIND("heart",C417)),ISNUMBER(FIND("cardi",C417))),"NA")</f>
        <v>0</v>
      </c>
      <c r="AW417" t="b">
        <f>IF(OR(Table1[[#This Row],[Rodents]],Table1[[#This Row],[Human]],Table1[[#This Row],[Pig]]),OR(ISNUMBER(FIND("gastro",C417)),ISNUMBER(FIND("intesti",C417)),ISNUMBER(FIND("stomach",C417))),"NA")</f>
        <v>0</v>
      </c>
      <c r="AX417" t="b">
        <f>IF(OR(Table1[[#This Row],[Rodents]],Table1[[#This Row],[Human]],Table1[[#This Row],[Pig]]),NOT(OR(AQ417,AR417,AS417,AT417,AU417,AV417,AW417)),"NA")</f>
        <v>0</v>
      </c>
      <c r="AY417" t="b">
        <f>OR(ISNUMBER(FIND("SWCNT",C417)),ISNUMBER(FIND("SWNT",C417)),ISNUMBER(FIND("single-wall",C417)),ISNUMBER(FIND("single wall",C417)),ISNUMBER(FIND("Single wall",C417)),ISNUMBER(FIND("Single-wall",C417)),ISNUMBER(FIND("SWCNT",B417)),ISNUMBER(FIND("SWNT",B417)),ISNUMBER(FIND("single-wall",B417)),ISNUMBER(FIND("single wall",B417)),ISNUMBER(FIND("Single-wall",B417)),ISNUMBER(FIND("Single wall",B417)))</f>
        <v>0</v>
      </c>
      <c r="AZ417" t="b">
        <f>OR(ISNUMBER(FIND("MWCNT",C417)),ISNUMBER(FIND("MWNT",C417)),ISNUMBER(FIND("multi-wall",C417)),ISNUMBER(FIND("multi wall",C417)),ISNUMBER(FIND("multiwall",C417)),ISNUMBER(FIND("Multi-wall",C417)),ISNUMBER(FIND("Multi wall",C417)),ISNUMBER(FIND("Multiwall",C417)),ISNUMBER(FIND("MWCNT",B417)),ISNUMBER(FIND("MWNT",B417)),ISNUMBER(FIND("multi-wall",B417)),ISNUMBER(FIND("multi wall",B417)),ISNUMBER(FIND("multiwall",B417)),ISNUMBER(FIND("Multi-wall",B417)),ISNUMBER(FIND("Multi wall",B417)),ISNUMBER(FIND("Multiwall",B417)),ISNUMBER(FIND("Double-wall",B417)),ISNUMBER(FIND("Double wall",B417)),ISNUMBER(FIND("Doublewall",B417)),ISNUMBER(FIND("double-wall",B417)),ISNUMBER(FIND("double wall",B417)),ISNUMBER(FIND("doublewall",B417)))</f>
        <v>1</v>
      </c>
      <c r="BA417" t="b">
        <f>AND(Table1[[#This Row],[SWCNT]],Table1[[#This Row],[MWCNT]])</f>
        <v>0</v>
      </c>
      <c r="BB417" t="b">
        <f>IF(Table1[[#This Row],[SWCNT]]=TRUE,FALSE,IF(Table1[[#This Row],[MWCNT]]=TRUE,FALSE,TRUE))</f>
        <v>0</v>
      </c>
      <c r="BC417" s="18"/>
    </row>
    <row r="418" spans="1:55" ht="166.5">
      <c r="A418" t="s">
        <v>4701</v>
      </c>
      <c r="B418" s="2" t="s">
        <v>4705</v>
      </c>
      <c r="C418" s="16" t="s">
        <v>4709</v>
      </c>
      <c r="D418" s="17" t="s">
        <v>1196</v>
      </c>
      <c r="E418" s="2">
        <v>2011</v>
      </c>
      <c r="F418" t="b">
        <f>OR(ISNUMBER(FIND("cytotoxic",C418)),ISNUMBER(FIND("Cytotoxic",C418)),ISNUMBER(FIND("cellular toxicity",C418)),ISNUMBER(FIND("cell death",C418)),ISNUMBER(FIND("viable",C418)),ISNUMBER(FIND("phytotoxic",C418)),ISNUMBER(FIND("acute toxicity",C418)),ISNUMBER(FIND("MTT",C418)),ISNUMBER(FIND("survival",C418)),ISNUMBER(FIND("prolifer",C418)),ISNUMBER(FIND("apoptosis",C418)),ISNUMBER(FIND("neurotoxic",C418)),ISNUMBER(FIND("  lysis ",C418)),ISNUMBER(FIND("necrosis",C418)),ISNUMBER(FIND("cellular death",C418))*3,ISNUMBER(FIND("LDH",C418)),ISNUMBER(FIND("Acute toxicity",C418)))</f>
        <v>1</v>
      </c>
      <c r="G418" t="b">
        <f>OR(ISNUMBER(FIND("genotoxic",C418)),ISNUMBER(FIND("genotoxicity",C418)),ISNUMBER(FIND("DNA damage",C418)),ISNUMBER(FIND("DNA",C418)),ISNUMBER(FIND("RNA",C418)),ISNUMBER(FIND("mesothelioma",C418)),ISNUMBER(FIND("carcino",C418)),ISNUMBER(FIND("mutagen",C418)),ISNUMBER(FIND("genetic",C418)))</f>
        <v>1</v>
      </c>
      <c r="H418" t="b">
        <f>OR(ISNUMBER(FIND("inflammatory",C418)),ISNUMBER(FIND("inflamm",C418)))</f>
        <v>1</v>
      </c>
      <c r="I418" t="b">
        <f>OR(ISNUMBER(FIND("immune",C418)),ISNUMBER(FIND("immunological",C418)),ISNUMBER(FIND("interleuk",C418)),ISNUMBER(FIND("platelet activation",C418)),ISNUMBER(FIND("monocyte",C418)),ISNUMBER(FIND("leukocyte",C418)),ISNUMBER(FIND("cytokine",C418)),ISNUMBER(FIND("CD4",C418)),ISNUMBER(FIND("CD8",C418)),ISNUMBER(FIND("T-cell",C418)))</f>
        <v>1</v>
      </c>
      <c r="J418" t="b">
        <f>OR(ISNUMBER(FIND("reactive oxygen",C418)),ISNUMBER(FIND("ROS",C418)),ISNUMBER(FIND("free radical",C418)),ISNUMBER(FIND("oxidative stress",C418)),ISNUMBER(FIND("peroxid",C418)),ISNUMBER(FIND("oxidative",C418)),ISNUMBER(FIND("antioxid",C418)))</f>
        <v>0</v>
      </c>
      <c r="K418" t="b">
        <f>OR(ISNUMBER(FIND("autophag",C418)))</f>
        <v>0</v>
      </c>
      <c r="L418" t="b">
        <f>OR(ISNUMBER(FIND("morpholog",C418)))</f>
        <v>0</v>
      </c>
      <c r="M418" t="b">
        <f>OR(ISNUMBER(FIND("fibrosis",C418)),ISNUMBER(FIND("Fibrosis",C418)),ISNUMBER(FIND("fibrot",C418)))</f>
        <v>0</v>
      </c>
      <c r="N418" t="b">
        <f>OR(ISNUMBER(FIND("offspring",C418)),ISNUMBER(FIND("Parental",C418)),ISNUMBER(FIND("parental",C418)),ISNUMBER(FIND("germline",C418)),ISNUMBER(FIND("reproduc",C418)),ISNUMBER(FIND("embryo",C418)))</f>
        <v>0</v>
      </c>
      <c r="O418" t="b">
        <f>OR(ISNUMBER(FIND("metabol",C418)),ISNUMBER(FIND("Metabol",C418)),ISNUMBER(FIND("digest",C418)),ISNUMBER(FIND("mitochon",C418)))</f>
        <v>0</v>
      </c>
      <c r="P418" t="b">
        <f>OR(ISNUMBER(FIND("ecotox",C418)),ISNUMBER(FIND("Ecotox",B418)),ISNUMBER(FIND("ecotox",B418)),ISNUMBER(FIND("Ecotox",C418)))</f>
        <v>0</v>
      </c>
      <c r="Q418" t="b">
        <f>OR(ISNUMBER(FIND("Bioaccum",C418)),ISNUMBER(FIND("bioaccum",C418)),ISNUMBER(FIND("accum",C418)))</f>
        <v>0</v>
      </c>
      <c r="R418" t="b">
        <f>OR(ISNUMBER(FIND("Occupation",C418)),ISNUMBER(FIND("occupation",C418)),ISNUMBER(FIND("worker",C418)),ISNUMBER(FIND("workforce",C418)))</f>
        <v>0</v>
      </c>
      <c r="S418" t="b">
        <f>NOT(OR(F418,G418,H418,I418,J418,K418,L418,M418,N418,O418,P418,Q418,R418))</f>
        <v>0</v>
      </c>
      <c r="U418" t="b">
        <f>OR(Table1[[#This Row],[Inflammation]],Table1[[#This Row],[Immune]])</f>
        <v>1</v>
      </c>
      <c r="V418" t="str">
        <f>IF(OR(Table1[[#This Row],[Rodents]],Table1[[#This Row],[Human]],Table1[[#This Row],[Pig]]),OR(ISNUMBER(FIND("intratrach",C418)),ISNUMBER(FIND("nasal ",C418)),ISNUMBER(FIND("instill",C418))),"NA")</f>
        <v>NA</v>
      </c>
      <c r="W418" t="str">
        <f>IF(OR(Table1[[#This Row],[Rodents]],Table1[[#This Row],[Human]],Table1[[#This Row],[Pig]]),OR(ISNUMBER(FIND("dermal",C418)),ISNUMBER(FIND("skin ",C418))),"NA")</f>
        <v>NA</v>
      </c>
      <c r="X418" t="str">
        <f>IF(OR(Table1[[#This Row],[Rodents]],Table1[[#This Row],[Human]],Table1[[#This Row],[Pig]]),OR(ISNUMBER(FIND("injected",C418)),ISNUMBER(FIND("periton",C418)),ISNUMBER(FIND("intrascrot",C418))),"NA")</f>
        <v>NA</v>
      </c>
      <c r="Y418" t="str">
        <f>IF(OR(Table1[[#This Row],[Rodents]],Table1[[#This Row],[Human]],Table1[[#This Row],[Pig]]),NOT(OR(Table1[[#This Row],[Inhaled/Intratracheal/intranasal]],Table1[[#This Row],[Dermal]],Table1[[#This Row],[Injected]])),"NA")</f>
        <v>NA</v>
      </c>
      <c r="AA418" t="b">
        <f>OR(ISNUMBER(FIND("fish ",C418)),ISNUMBER(FIND("Fish ",C418)),ISNUMBER(FIND("aquatic",C418)),ISNUMBER(FIND("daphnids",C418)),ISNUMBER(FIND("Carcinus maenas",C418)),ISNUMBER(FIND("Daphnia",C418)),ISNUMBER(FIND("Ruditapes philippinarum",C418)),ISNUMBER(FIND("daphnia",C418)),ISNUMBER(FIND("marine",C418)),ISNUMBER(FIND("mussel",C418)),ISNUMBER(FIND("algae",C418)),ISNUMBER(FIND("Donax faba",C418)),ISNUMBER(FIND("estuarine",C418)),ISNUMBER(FIND("snail",C418)),ISNUMBER(FIND("Prorocentrum donghaiense",C418)) )</f>
        <v>0</v>
      </c>
      <c r="AB418" t="b">
        <f>OR(ISNUMBER(FIND(" rat ",C418)),ISNUMBER(FIND(" rats ",C418)),ISNUMBER(FIND(" Rats ",C418)),ISNUMBER(FIND(" Rat ",C418)),ISNUMBER(FIND(" rat.",C418)),ISNUMBER(FIND(" rats.",C418)),ISNUMBER(FIND("mouse",C418)),ISNUMBER(FIND("mice",C418)), ISNUMBER(FIND(" Mice",C418)))</f>
        <v>0</v>
      </c>
      <c r="AC418" t="b">
        <f>OR(ISNUMBER(FIND(" cell ",C418)),ISNUMBER(FIND("fibroblast",C418)),ISNUMBER(FIND("macrophage",C418)),ISNUMBER(FIND("epithelial",C418)),ISNUMBER(FIND("endothelial",C418)),ISNUMBER(FIND("neuron",C418)),ISNUMBER(FIND(" cells ",C418)),ISNUMBER(FIND("RBC",C418)),ISNUMBER(FIND("mitochond",C418)),ISNUMBER(FIND("adipocyte",C418)),ISNUMBER(FIND("osteo",C418)),ISNUMBER(FIND("keratin",C418)),ISNUMBER(FIND(" cell's ",C418)),ISNUMBER(FIND("eukary",C418)),ISNUMBER(FIND("sperm",C418)))</f>
        <v>1</v>
      </c>
      <c r="AD418" t="b">
        <f>OR(ISNUMBER(FIND("human",B418)),ISNUMBER(FIND("workers",B418)),ISNUMBER(FIND("workforces",B418)),ISNUMBER(FIND("occupational",B418)),ISNUMBER(FIND("Case report",B418)),ISNUMBER(FIND("Workplaces",B418)),ISNUMBER(FIND("worker",B418)))</f>
        <v>0</v>
      </c>
      <c r="AE418" t="b">
        <f>OR(ISNUMBER(FIND(" plant ",C418)),ISNUMBER(FIND("Plant ",C418)),ISNUMBER(FIND("tomato",C418)),ISNUMBER(FIND("plants",C418)),ISNUMBER(FIND("Plants",C418)),ISNUMBER(FIND("algae",C418)),ISNUMBER(FIND("lettuce",C418)),ISNUMBER(FIND("green gram sprouts ",C418)),ISNUMBER(FIND("Cucurbita pepo",C418)),ISNUMBER(FIND("bean ",C418)),ISNUMBER(FIND("chloroplast",C418)),ISNUMBER(FIND("chlorophyll",C418)),ISNUMBER(FIND("seedling",C418)),ISNUMBER(FIND("canola",C418)),ISNUMBER(FIND("shoot",C418)),ISNUMBER(FIND("photosynthes",C418)),ISNUMBER(FIND(" leaves ",C418)),,ISNUMBER(FIND("agriculture",C418)),ISNUMBER(FIND(" crops ",C418)))</f>
        <v>0</v>
      </c>
      <c r="AF418" t="b">
        <f>OR(ISNUMBER(FIND("bacteria",C418)),ISNUMBER(FIND("Bacteria",C418)),ISNUMBER(FIND("Bacterium",C418)),ISNUMBER(FIND("bacterium",C418)),ISNUMBER(FIND(" coli ",C418)))</f>
        <v>0</v>
      </c>
      <c r="AG418" t="b">
        <f>OR(ISNUMBER(FIND("fungi",C418)),ISNUMBER(FIND("Fungi",C418)),ISNUMBER(FIND("fungus",C418)),ISNUMBER(FIND("Fungus",C418)),ISNUMBER(FIND("mushroom",C418)),ISNUMBER(FIND("Mushroom",C418)),ISNUMBER(FIND(" mold ",C418)))</f>
        <v>0</v>
      </c>
      <c r="AH418" t="b">
        <f>OR(ISNUMBER(FIND("Pig ",C418)),ISNUMBER(FIND("pig ",C418)),ISNUMBER(FIND("Pigs ",C418)),ISNUMBER(FIND("pigs ",C418)))</f>
        <v>0</v>
      </c>
      <c r="AI418" t="b">
        <f>OR(ISNUMBER(FIND(" C. elegans",C418)),ISNUMBER(FIND("Caenorhabditis elegans",C418)),ISNUMBER(FIND("earthworms",C418)),ISNUMBER(FIND(" Ficopomatus enigmaticus",C418)),ISNUMBER(FIND("larva",C418)),ISNUMBER(FIND("Lumbriculus variegatus",C418)),ISNUMBER(FIND("nematode",C418)))</f>
        <v>0</v>
      </c>
      <c r="AJ418" t="b">
        <f>NOT(OR(AA418,AB418,AC418,AD418,AE418,AF418,AG418,AH418,AI418))</f>
        <v>0</v>
      </c>
      <c r="AL418" t="b">
        <f>OR(AA418,AB418,AD418,AE418,AF418,AG418,AH418,AI418)</f>
        <v>0</v>
      </c>
      <c r="AM418" t="b">
        <f>IF(Table1[[#This Row],[In vivo?]],IF(Table1[[#This Row],[Cell]],FALSE,TRUE),FALSE)</f>
        <v>0</v>
      </c>
      <c r="AN418" t="b">
        <f>AND(AC418,AL418)</f>
        <v>0</v>
      </c>
      <c r="AO418" t="b">
        <f>IF(Table1[[#This Row],[Cell]],IF(Table1[[#This Row],[In vivo?]],FALSE,TRUE),FALSE)</f>
        <v>1</v>
      </c>
      <c r="AP418" t="b">
        <f>NOT(OR(Table1[[#This Row],[In vivo?]],Table1[[#This Row],[Only in Cell]]))</f>
        <v>0</v>
      </c>
      <c r="AQ418" t="str">
        <f>IF(OR(Table1[[#This Row],[Rodents]],Table1[[#This Row],[Human]],Table1[[#This Row],[Pig]]),OR(ISNUMBER(FIND("pulmonary",C418)),ISNUMBER(FIND("lung",C418))),"NA")</f>
        <v>NA</v>
      </c>
      <c r="AR418" t="str">
        <f>IF(OR(Table1[[#This Row],[Rodents]],Table1[[#This Row],[Human]],Table1[[#This Row],[Pig]]),OR(ISNUMBER(FIND("skin",C418)),ISNUMBER(FIND("dermal",C418))),"NA")</f>
        <v>NA</v>
      </c>
      <c r="AS418" t="str">
        <f>IF(OR(Table1[[#This Row],[Rodents]],Table1[[#This Row],[Human]],Table1[[#This Row],[Pig]]),OR(ISNUMBER(FIND("liver",C418)),ISNUMBER(FIND("hepat",C418))),"NA")</f>
        <v>NA</v>
      </c>
      <c r="AT418" t="str">
        <f>IF(OR(Table1[[#This Row],[Rodents]],Table1[[#This Row],[Human]],Table1[[#This Row],[Pig]]),OR(ISNUMBER(FIND("kidney",C418)),ISNUMBER(FIND("neph",C418))),"NA")</f>
        <v>NA</v>
      </c>
      <c r="AU418" t="str">
        <f>IF(OR(Table1[[#This Row],[Rodents]],Table1[[#This Row],[Human]],Table1[[#This Row],[Pig]]),OR(ISNUMBER(FIND("brain",C418)),ISNUMBER(FIND("neur",C418)),ISNUMBER(FIND("nerv",C418))),"NA")</f>
        <v>NA</v>
      </c>
      <c r="AV418" t="str">
        <f>IF(OR(Table1[[#This Row],[Rodents]],Table1[[#This Row],[Human]],Table1[[#This Row],[Pig]]),OR(ISNUMBER(FIND("heart",C418)),ISNUMBER(FIND("cardi",C418))),"NA")</f>
        <v>NA</v>
      </c>
      <c r="AW418" t="str">
        <f>IF(OR(Table1[[#This Row],[Rodents]],Table1[[#This Row],[Human]],Table1[[#This Row],[Pig]]),OR(ISNUMBER(FIND("gastro",C418)),ISNUMBER(FIND("intesti",C418)),ISNUMBER(FIND("stomach",C418))),"NA")</f>
        <v>NA</v>
      </c>
      <c r="AX418" t="str">
        <f>IF(OR(Table1[[#This Row],[Rodents]],Table1[[#This Row],[Human]],Table1[[#This Row],[Pig]]),NOT(OR(AQ418,AR418,AS418,AT418,AU418,AV418,AW418)),"NA")</f>
        <v>NA</v>
      </c>
      <c r="AY418" t="b">
        <f>OR(ISNUMBER(FIND("SWCNT",C418)),ISNUMBER(FIND("SWNT",C418)),ISNUMBER(FIND("single-wall",C418)),ISNUMBER(FIND("single wall",C418)),ISNUMBER(FIND("Single wall",C418)),ISNUMBER(FIND("Single-wall",C418)),ISNUMBER(FIND("SWCNT",B418)),ISNUMBER(FIND("SWNT",B418)),ISNUMBER(FIND("single-wall",B418)),ISNUMBER(FIND("single wall",B418)),ISNUMBER(FIND("Single-wall",B418)),ISNUMBER(FIND("Single wall",B418)))</f>
        <v>0</v>
      </c>
      <c r="AZ418" t="b">
        <f>OR(ISNUMBER(FIND("MWCNT",C418)),ISNUMBER(FIND("MWNT",C418)),ISNUMBER(FIND("multi-wall",C418)),ISNUMBER(FIND("multi wall",C418)),ISNUMBER(FIND("multiwall",C418)),ISNUMBER(FIND("Multi-wall",C418)),ISNUMBER(FIND("Multi wall",C418)),ISNUMBER(FIND("Multiwall",C418)),ISNUMBER(FIND("MWCNT",B418)),ISNUMBER(FIND("MWNT",B418)),ISNUMBER(FIND("multi-wall",B418)),ISNUMBER(FIND("multi wall",B418)),ISNUMBER(FIND("multiwall",B418)),ISNUMBER(FIND("Multi-wall",B418)),ISNUMBER(FIND("Multi wall",B418)),ISNUMBER(FIND("Multiwall",B418)),ISNUMBER(FIND("Double-wall",B418)),ISNUMBER(FIND("Double wall",B418)),ISNUMBER(FIND("Doublewall",B418)),ISNUMBER(FIND("double-wall",B418)),ISNUMBER(FIND("double wall",B418)),ISNUMBER(FIND("doublewall",B418)))</f>
        <v>1</v>
      </c>
      <c r="BA418" t="b">
        <f>AND(Table1[[#This Row],[SWCNT]],Table1[[#This Row],[MWCNT]])</f>
        <v>0</v>
      </c>
      <c r="BB418" t="b">
        <f>IF(Table1[[#This Row],[SWCNT]]=TRUE,FALSE,IF(Table1[[#This Row],[MWCNT]]=TRUE,FALSE,TRUE))</f>
        <v>0</v>
      </c>
      <c r="BC418" s="18"/>
    </row>
    <row r="419" spans="1:55" ht="277.5">
      <c r="A419" t="s">
        <v>4702</v>
      </c>
      <c r="B419" s="2" t="s">
        <v>4706</v>
      </c>
      <c r="C419" s="16" t="s">
        <v>4710</v>
      </c>
      <c r="D419" s="17" t="s">
        <v>1278</v>
      </c>
      <c r="E419" s="2">
        <v>2011</v>
      </c>
      <c r="F419" t="b">
        <f>OR(ISNUMBER(FIND("cytotoxic",C419)),ISNUMBER(FIND("Cytotoxic",C419)),ISNUMBER(FIND("cellular toxicity",C419)),ISNUMBER(FIND("cell death",C419)),ISNUMBER(FIND("viable",C419)),ISNUMBER(FIND("phytotoxic",C419)),ISNUMBER(FIND("acute toxicity",C419)),ISNUMBER(FIND("MTT",C419)),ISNUMBER(FIND("survival",C419)),ISNUMBER(FIND("prolifer",C419)),ISNUMBER(FIND("apoptosis",C419)),ISNUMBER(FIND("neurotoxic",C419)),ISNUMBER(FIND("  lysis ",C419)),ISNUMBER(FIND("necrosis",C419)),ISNUMBER(FIND("cellular death",C419))*3,ISNUMBER(FIND("LDH",C419)),ISNUMBER(FIND("Acute toxicity",C419)))</f>
        <v>0</v>
      </c>
      <c r="G419" t="b">
        <f>OR(ISNUMBER(FIND("genotoxic",C419)),ISNUMBER(FIND("genotoxicity",C419)),ISNUMBER(FIND("DNA damage",C419)),ISNUMBER(FIND("DNA",C419)),ISNUMBER(FIND("RNA",C419)),ISNUMBER(FIND("mesothelioma",C419)),ISNUMBER(FIND("carcino",C419)),ISNUMBER(FIND("mutagen",C419)),ISNUMBER(FIND("genetic",C419)))</f>
        <v>1</v>
      </c>
      <c r="H419" t="b">
        <f>OR(ISNUMBER(FIND("inflammatory",C419)),ISNUMBER(FIND("inflamm",C419)))</f>
        <v>1</v>
      </c>
      <c r="I419" t="b">
        <f>OR(ISNUMBER(FIND("immune",C419)),ISNUMBER(FIND("immunological",C419)),ISNUMBER(FIND("interleuk",C419)),ISNUMBER(FIND("platelet activation",C419)),ISNUMBER(FIND("monocyte",C419)),ISNUMBER(FIND("leukocyte",C419)),ISNUMBER(FIND("cytokine",C419)),ISNUMBER(FIND("CD4",C419)),ISNUMBER(FIND("CD8",C419)),ISNUMBER(FIND("T-cell",C419)))</f>
        <v>1</v>
      </c>
      <c r="J419" t="b">
        <f>OR(ISNUMBER(FIND("reactive oxygen",C419)),ISNUMBER(FIND("ROS",C419)),ISNUMBER(FIND("free radical",C419)),ISNUMBER(FIND("oxidative stress",C419)),ISNUMBER(FIND("peroxid",C419)),ISNUMBER(FIND("oxidative",C419)),ISNUMBER(FIND("antioxid",C419)))</f>
        <v>1</v>
      </c>
      <c r="K419" t="b">
        <f>OR(ISNUMBER(FIND("autophag",C419)))</f>
        <v>0</v>
      </c>
      <c r="L419" t="b">
        <f>OR(ISNUMBER(FIND("morpholog",C419)))</f>
        <v>0</v>
      </c>
      <c r="M419" t="b">
        <f>OR(ISNUMBER(FIND("fibrosis",C419)),ISNUMBER(FIND("Fibrosis",C419)),ISNUMBER(FIND("fibrot",C419)))</f>
        <v>1</v>
      </c>
      <c r="N419" t="b">
        <f>OR(ISNUMBER(FIND("offspring",C419)),ISNUMBER(FIND("Parental",C419)),ISNUMBER(FIND("parental",C419)),ISNUMBER(FIND("germline",C419)),ISNUMBER(FIND("reproduc",C419)),ISNUMBER(FIND("embryo",C419)))</f>
        <v>0</v>
      </c>
      <c r="O419" t="b">
        <f>OR(ISNUMBER(FIND("metabol",C419)),ISNUMBER(FIND("Metabol",C419)),ISNUMBER(FIND("digest",C419)),ISNUMBER(FIND("mitochon",C419)))</f>
        <v>1</v>
      </c>
      <c r="P419" t="b">
        <f>OR(ISNUMBER(FIND("ecotox",C419)),ISNUMBER(FIND("Ecotox",B419)),ISNUMBER(FIND("ecotox",B419)),ISNUMBER(FIND("Ecotox",C419)))</f>
        <v>0</v>
      </c>
      <c r="Q419" t="b">
        <f>OR(ISNUMBER(FIND("Bioaccum",C419)),ISNUMBER(FIND("bioaccum",C419)),ISNUMBER(FIND("accum",C419)))</f>
        <v>1</v>
      </c>
      <c r="R419" t="b">
        <f>OR(ISNUMBER(FIND("Occupation",C419)),ISNUMBER(FIND("occupation",C419)),ISNUMBER(FIND("worker",C419)),ISNUMBER(FIND("workforce",C419)))</f>
        <v>0</v>
      </c>
      <c r="S419" t="b">
        <f>NOT(OR(F419,G419,H419,I419,J419,K419,L419,M419,N419,O419,P419,Q419,R419))</f>
        <v>0</v>
      </c>
      <c r="U419" t="b">
        <f>OR(Table1[[#This Row],[Inflammation]],Table1[[#This Row],[Immune]])</f>
        <v>1</v>
      </c>
      <c r="V419" t="str">
        <f>IF(OR(Table1[[#This Row],[Rodents]],Table1[[#This Row],[Human]],Table1[[#This Row],[Pig]]),OR(ISNUMBER(FIND("intratrach",C419)),ISNUMBER(FIND("nasal ",C419)),ISNUMBER(FIND("instill",C419))),"NA")</f>
        <v>NA</v>
      </c>
      <c r="W419" t="str">
        <f>IF(OR(Table1[[#This Row],[Rodents]],Table1[[#This Row],[Human]],Table1[[#This Row],[Pig]]),OR(ISNUMBER(FIND("dermal",C419)),ISNUMBER(FIND("skin ",C419))),"NA")</f>
        <v>NA</v>
      </c>
      <c r="X419" t="str">
        <f>IF(OR(Table1[[#This Row],[Rodents]],Table1[[#This Row],[Human]],Table1[[#This Row],[Pig]]),OR(ISNUMBER(FIND("injected",C419)),ISNUMBER(FIND("periton",C419)),ISNUMBER(FIND("intrascrot",C419))),"NA")</f>
        <v>NA</v>
      </c>
      <c r="Y419" t="str">
        <f>IF(OR(Table1[[#This Row],[Rodents]],Table1[[#This Row],[Human]],Table1[[#This Row],[Pig]]),NOT(OR(Table1[[#This Row],[Inhaled/Intratracheal/intranasal]],Table1[[#This Row],[Dermal]],Table1[[#This Row],[Injected]])),"NA")</f>
        <v>NA</v>
      </c>
      <c r="AA419" t="b">
        <f>OR(ISNUMBER(FIND("fish ",C419)),ISNUMBER(FIND("Fish ",C419)),ISNUMBER(FIND("aquatic",C419)),ISNUMBER(FIND("daphnids",C419)),ISNUMBER(FIND("Carcinus maenas",C419)),ISNUMBER(FIND("Daphnia",C419)),ISNUMBER(FIND("Ruditapes philippinarum",C419)),ISNUMBER(FIND("daphnia",C419)),ISNUMBER(FIND("marine",C419)),ISNUMBER(FIND("mussel",C419)),ISNUMBER(FIND("algae",C419)),ISNUMBER(FIND("Donax faba",C419)),ISNUMBER(FIND("estuarine",C419)),ISNUMBER(FIND("snail",C419)),ISNUMBER(FIND("Prorocentrum donghaiense",C419)) )</f>
        <v>0</v>
      </c>
      <c r="AB419" t="b">
        <f>OR(ISNUMBER(FIND(" rat ",C419)),ISNUMBER(FIND(" rats ",C419)),ISNUMBER(FIND(" Rats ",C419)),ISNUMBER(FIND(" Rat ",C419)),ISNUMBER(FIND(" rat.",C419)),ISNUMBER(FIND(" rats.",C419)),ISNUMBER(FIND("mouse",C419)),ISNUMBER(FIND("mice",C419)), ISNUMBER(FIND(" Mice",C419)))</f>
        <v>0</v>
      </c>
      <c r="AC419" t="b">
        <f>OR(ISNUMBER(FIND(" cell ",C419)),ISNUMBER(FIND("fibroblast",C419)),ISNUMBER(FIND("macrophage",C419)),ISNUMBER(FIND("epithelial",C419)),ISNUMBER(FIND("endothelial",C419)),ISNUMBER(FIND("neuron",C419)),ISNUMBER(FIND(" cells ",C419)),ISNUMBER(FIND("RBC",C419)),ISNUMBER(FIND("mitochond",C419)),ISNUMBER(FIND("adipocyte",C419)),ISNUMBER(FIND("osteo",C419)),ISNUMBER(FIND("keratin",C419)),ISNUMBER(FIND(" cell's ",C419)),ISNUMBER(FIND("eukary",C419)),ISNUMBER(FIND("sperm",C419)))</f>
        <v>1</v>
      </c>
      <c r="AD419" t="b">
        <f>OR(ISNUMBER(FIND("human",B419)),ISNUMBER(FIND("workers",B419)),ISNUMBER(FIND("workforces",B419)),ISNUMBER(FIND("occupational",B419)),ISNUMBER(FIND("Case report",B419)),ISNUMBER(FIND("Workplaces",B419)),ISNUMBER(FIND("worker",B419)))</f>
        <v>0</v>
      </c>
      <c r="AE419" t="b">
        <f>OR(ISNUMBER(FIND(" plant ",C419)),ISNUMBER(FIND("Plant ",C419)),ISNUMBER(FIND("tomato",C419)),ISNUMBER(FIND("plants",C419)),ISNUMBER(FIND("Plants",C419)),ISNUMBER(FIND("algae",C419)),ISNUMBER(FIND("lettuce",C419)),ISNUMBER(FIND("green gram sprouts ",C419)),ISNUMBER(FIND("Cucurbita pepo",C419)),ISNUMBER(FIND("bean ",C419)),ISNUMBER(FIND("chloroplast",C419)),ISNUMBER(FIND("chlorophyll",C419)),ISNUMBER(FIND("seedling",C419)),ISNUMBER(FIND("canola",C419)),ISNUMBER(FIND("shoot",C419)),ISNUMBER(FIND("photosynthes",C419)),ISNUMBER(FIND(" leaves ",C419)),,ISNUMBER(FIND("agriculture",C419)),ISNUMBER(FIND(" crops ",C419)))</f>
        <v>0</v>
      </c>
      <c r="AF419" t="b">
        <f>OR(ISNUMBER(FIND("bacteria",C419)),ISNUMBER(FIND("Bacteria",C419)),ISNUMBER(FIND("Bacterium",C419)),ISNUMBER(FIND("bacterium",C419)),ISNUMBER(FIND(" coli ",C419)))</f>
        <v>0</v>
      </c>
      <c r="AG419" t="b">
        <f>OR(ISNUMBER(FIND("fungi",C419)),ISNUMBER(FIND("Fungi",C419)),ISNUMBER(FIND("fungus",C419)),ISNUMBER(FIND("Fungus",C419)),ISNUMBER(FIND("mushroom",C419)),ISNUMBER(FIND("Mushroom",C419)),ISNUMBER(FIND(" mold ",C419)))</f>
        <v>0</v>
      </c>
      <c r="AH419" t="b">
        <f>OR(ISNUMBER(FIND("Pig ",C419)),ISNUMBER(FIND("pig ",C419)),ISNUMBER(FIND("Pigs ",C419)),ISNUMBER(FIND("pigs ",C419)))</f>
        <v>0</v>
      </c>
      <c r="AI419" t="b">
        <f>OR(ISNUMBER(FIND(" C. elegans",C419)),ISNUMBER(FIND("Caenorhabditis elegans",C419)),ISNUMBER(FIND("earthworms",C419)),ISNUMBER(FIND(" Ficopomatus enigmaticus",C419)),ISNUMBER(FIND("larva",C419)),ISNUMBER(FIND("Lumbriculus variegatus",C419)),ISNUMBER(FIND("nematode",C419)))</f>
        <v>0</v>
      </c>
      <c r="AJ419" t="b">
        <f>NOT(OR(AA419,AB419,AC419,AD419,AE419,AF419,AG419,AH419,AI419))</f>
        <v>0</v>
      </c>
      <c r="AL419" t="b">
        <f>OR(AA419,AB419,AD419,AE419,AF419,AG419,AH419,AI419)</f>
        <v>0</v>
      </c>
      <c r="AM419" t="b">
        <f>IF(Table1[[#This Row],[In vivo?]],IF(Table1[[#This Row],[Cell]],FALSE,TRUE),FALSE)</f>
        <v>0</v>
      </c>
      <c r="AN419" t="b">
        <f>AND(AC419,AL419)</f>
        <v>0</v>
      </c>
      <c r="AO419" t="b">
        <f>IF(Table1[[#This Row],[Cell]],IF(Table1[[#This Row],[In vivo?]],FALSE,TRUE),FALSE)</f>
        <v>1</v>
      </c>
      <c r="AP419" t="b">
        <f>NOT(OR(Table1[[#This Row],[In vivo?]],Table1[[#This Row],[Only in Cell]]))</f>
        <v>0</v>
      </c>
      <c r="AQ419" t="str">
        <f>IF(OR(Table1[[#This Row],[Rodents]],Table1[[#This Row],[Human]],Table1[[#This Row],[Pig]]),OR(ISNUMBER(FIND("pulmonary",C419)),ISNUMBER(FIND("lung",C419))),"NA")</f>
        <v>NA</v>
      </c>
      <c r="AR419" t="str">
        <f>IF(OR(Table1[[#This Row],[Rodents]],Table1[[#This Row],[Human]],Table1[[#This Row],[Pig]]),OR(ISNUMBER(FIND("skin",C419)),ISNUMBER(FIND("dermal",C419))),"NA")</f>
        <v>NA</v>
      </c>
      <c r="AS419" t="str">
        <f>IF(OR(Table1[[#This Row],[Rodents]],Table1[[#This Row],[Human]],Table1[[#This Row],[Pig]]),OR(ISNUMBER(FIND("liver",C419)),ISNUMBER(FIND("hepat",C419))),"NA")</f>
        <v>NA</v>
      </c>
      <c r="AT419" t="str">
        <f>IF(OR(Table1[[#This Row],[Rodents]],Table1[[#This Row],[Human]],Table1[[#This Row],[Pig]]),OR(ISNUMBER(FIND("kidney",C419)),ISNUMBER(FIND("neph",C419))),"NA")</f>
        <v>NA</v>
      </c>
      <c r="AU419" t="str">
        <f>IF(OR(Table1[[#This Row],[Rodents]],Table1[[#This Row],[Human]],Table1[[#This Row],[Pig]]),OR(ISNUMBER(FIND("brain",C419)),ISNUMBER(FIND("neur",C419)),ISNUMBER(FIND("nerv",C419))),"NA")</f>
        <v>NA</v>
      </c>
      <c r="AV419" t="str">
        <f>IF(OR(Table1[[#This Row],[Rodents]],Table1[[#This Row],[Human]],Table1[[#This Row],[Pig]]),OR(ISNUMBER(FIND("heart",C419)),ISNUMBER(FIND("cardi",C419))),"NA")</f>
        <v>NA</v>
      </c>
      <c r="AW419" t="str">
        <f>IF(OR(Table1[[#This Row],[Rodents]],Table1[[#This Row],[Human]],Table1[[#This Row],[Pig]]),OR(ISNUMBER(FIND("gastro",C419)),ISNUMBER(FIND("intesti",C419)),ISNUMBER(FIND("stomach",C419))),"NA")</f>
        <v>NA</v>
      </c>
      <c r="AX419" t="str">
        <f>IF(OR(Table1[[#This Row],[Rodents]],Table1[[#This Row],[Human]],Table1[[#This Row],[Pig]]),NOT(OR(AQ419,AR419,AS419,AT419,AU419,AV419,AW419)),"NA")</f>
        <v>NA</v>
      </c>
      <c r="AY419" t="b">
        <f>OR(ISNUMBER(FIND("SWCNT",C419)),ISNUMBER(FIND("SWNT",C419)),ISNUMBER(FIND("single-wall",C419)),ISNUMBER(FIND("single wall",C419)),ISNUMBER(FIND("Single wall",C419)),ISNUMBER(FIND("Single-wall",C419)),ISNUMBER(FIND("SWCNT",B419)),ISNUMBER(FIND("SWNT",B419)),ISNUMBER(FIND("single-wall",B419)),ISNUMBER(FIND("single wall",B419)),ISNUMBER(FIND("Single-wall",B419)),ISNUMBER(FIND("Single wall",B419)))</f>
        <v>0</v>
      </c>
      <c r="AZ419" t="b">
        <f>OR(ISNUMBER(FIND("MWCNT",C419)),ISNUMBER(FIND("MWNT",C419)),ISNUMBER(FIND("multi-wall",C419)),ISNUMBER(FIND("multi wall",C419)),ISNUMBER(FIND("multiwall",C419)),ISNUMBER(FIND("Multi-wall",C419)),ISNUMBER(FIND("Multi wall",C419)),ISNUMBER(FIND("Multiwall",C419)),ISNUMBER(FIND("MWCNT",B419)),ISNUMBER(FIND("MWNT",B419)),ISNUMBER(FIND("multi-wall",B419)),ISNUMBER(FIND("multi wall",B419)),ISNUMBER(FIND("multiwall",B419)),ISNUMBER(FIND("Multi-wall",B419)),ISNUMBER(FIND("Multi wall",B419)),ISNUMBER(FIND("Multiwall",B419)),ISNUMBER(FIND("Double-wall",B419)),ISNUMBER(FIND("Double wall",B419)),ISNUMBER(FIND("Doublewall",B419)),ISNUMBER(FIND("double-wall",B419)),ISNUMBER(FIND("double wall",B419)),ISNUMBER(FIND("doublewall",B419)))</f>
        <v>1</v>
      </c>
      <c r="BA419" t="b">
        <f>AND(Table1[[#This Row],[SWCNT]],Table1[[#This Row],[MWCNT]])</f>
        <v>0</v>
      </c>
      <c r="BB419" t="b">
        <f>IF(Table1[[#This Row],[SWCNT]]=TRUE,FALSE,IF(Table1[[#This Row],[MWCNT]]=TRUE,FALSE,TRUE))</f>
        <v>0</v>
      </c>
      <c r="BC419" s="18"/>
    </row>
    <row r="420" spans="1:55" ht="222">
      <c r="A420" t="s">
        <v>4713</v>
      </c>
      <c r="B420" s="2" t="s">
        <v>4715</v>
      </c>
      <c r="C420" s="16" t="s">
        <v>4717</v>
      </c>
      <c r="D420" s="17" t="s">
        <v>1196</v>
      </c>
      <c r="E420" s="2">
        <v>2011</v>
      </c>
      <c r="F420" t="b">
        <f>OR(ISNUMBER(FIND("cytotoxic",C420)),ISNUMBER(FIND("Cytotoxic",C420)),ISNUMBER(FIND("cellular toxicity",C420)),ISNUMBER(FIND("cell death",C420)),ISNUMBER(FIND("viable",C420)),ISNUMBER(FIND("phytotoxic",C420)),ISNUMBER(FIND("acute toxicity",C420)),ISNUMBER(FIND("MTT",C420)),ISNUMBER(FIND("survival",C420)),ISNUMBER(FIND("prolifer",C420)),ISNUMBER(FIND("apoptosis",C420)),ISNUMBER(FIND("neurotoxic",C420)),ISNUMBER(FIND("  lysis ",C420)),ISNUMBER(FIND("necrosis",C420)),ISNUMBER(FIND("cellular death",C420))*3,ISNUMBER(FIND("LDH",C420)),ISNUMBER(FIND("Acute toxicity",C420)))</f>
        <v>1</v>
      </c>
      <c r="G420" t="b">
        <f>OR(ISNUMBER(FIND("genotoxic",C420)),ISNUMBER(FIND("genotoxicity",C420)),ISNUMBER(FIND("DNA damage",C420)),ISNUMBER(FIND("DNA",C420)),ISNUMBER(FIND("RNA",C420)),ISNUMBER(FIND("mesothelioma",C420)),ISNUMBER(FIND("carcino",C420)),ISNUMBER(FIND("mutagen",C420)),ISNUMBER(FIND("genetic",C420)))</f>
        <v>1</v>
      </c>
      <c r="H420" t="b">
        <f>OR(ISNUMBER(FIND("inflammatory",C420)),ISNUMBER(FIND("inflamm",C420)))</f>
        <v>1</v>
      </c>
      <c r="I420" t="b">
        <f>OR(ISNUMBER(FIND("immune",C420)),ISNUMBER(FIND("immunological",C420)),ISNUMBER(FIND("interleuk",C420)),ISNUMBER(FIND("platelet activation",C420)),ISNUMBER(FIND("monocyte",C420)),ISNUMBER(FIND("leukocyte",C420)),ISNUMBER(FIND("cytokine",C420)),ISNUMBER(FIND("CD4",C420)),ISNUMBER(FIND("CD8",C420)),ISNUMBER(FIND("T-cell",C420)))</f>
        <v>1</v>
      </c>
      <c r="J420" t="b">
        <f>OR(ISNUMBER(FIND("reactive oxygen",C420)),ISNUMBER(FIND("ROS",C420)),ISNUMBER(FIND("free radical",C420)),ISNUMBER(FIND("oxidative stress",C420)),ISNUMBER(FIND("peroxid",C420)),ISNUMBER(FIND("oxidative",C420)),ISNUMBER(FIND("antioxid",C420)))</f>
        <v>0</v>
      </c>
      <c r="K420" t="b">
        <f>OR(ISNUMBER(FIND("autophag",C420)))</f>
        <v>0</v>
      </c>
      <c r="L420" t="b">
        <f>OR(ISNUMBER(FIND("morpholog",C420)))</f>
        <v>0</v>
      </c>
      <c r="M420" t="b">
        <f>OR(ISNUMBER(FIND("fibrosis",C420)),ISNUMBER(FIND("Fibrosis",C420)),ISNUMBER(FIND("fibrot",C420)))</f>
        <v>0</v>
      </c>
      <c r="N420" t="b">
        <f>OR(ISNUMBER(FIND("offspring",C420)),ISNUMBER(FIND("Parental",C420)),ISNUMBER(FIND("parental",C420)),ISNUMBER(FIND("germline",C420)),ISNUMBER(FIND("reproduc",C420)),ISNUMBER(FIND("embryo",C420)))</f>
        <v>0</v>
      </c>
      <c r="O420" t="b">
        <f>OR(ISNUMBER(FIND("metabol",C420)),ISNUMBER(FIND("Metabol",C420)),ISNUMBER(FIND("digest",C420)),ISNUMBER(FIND("mitochon",C420)))</f>
        <v>0</v>
      </c>
      <c r="P420" t="b">
        <f>OR(ISNUMBER(FIND("ecotox",C420)),ISNUMBER(FIND("Ecotox",B420)),ISNUMBER(FIND("ecotox",B420)),ISNUMBER(FIND("Ecotox",C420)))</f>
        <v>0</v>
      </c>
      <c r="Q420" t="b">
        <f>OR(ISNUMBER(FIND("Bioaccum",C420)),ISNUMBER(FIND("bioaccum",C420)),ISNUMBER(FIND("accum",C420)))</f>
        <v>0</v>
      </c>
      <c r="R420" t="b">
        <f>OR(ISNUMBER(FIND("Occupation",C420)),ISNUMBER(FIND("occupation",C420)),ISNUMBER(FIND("worker",C420)),ISNUMBER(FIND("workforce",C420)))</f>
        <v>0</v>
      </c>
      <c r="S420" t="b">
        <f>NOT(OR(F420,G420,H420,I420,J420,K420,L420,M420,N420,O420,P420,Q420,R420))</f>
        <v>0</v>
      </c>
      <c r="U420" t="b">
        <f>OR(Table1[[#This Row],[Inflammation]],Table1[[#This Row],[Immune]])</f>
        <v>1</v>
      </c>
      <c r="V420" t="str">
        <f>IF(OR(Table1[[#This Row],[Rodents]],Table1[[#This Row],[Human]],Table1[[#This Row],[Pig]]),OR(ISNUMBER(FIND("intratrach",C420)),ISNUMBER(FIND("nasal ",C420)),ISNUMBER(FIND("instill",C420))),"NA")</f>
        <v>NA</v>
      </c>
      <c r="W420" t="str">
        <f>IF(OR(Table1[[#This Row],[Rodents]],Table1[[#This Row],[Human]],Table1[[#This Row],[Pig]]),OR(ISNUMBER(FIND("dermal",C420)),ISNUMBER(FIND("skin ",C420))),"NA")</f>
        <v>NA</v>
      </c>
      <c r="X420" t="str">
        <f>IF(OR(Table1[[#This Row],[Rodents]],Table1[[#This Row],[Human]],Table1[[#This Row],[Pig]]),OR(ISNUMBER(FIND("injected",C420)),ISNUMBER(FIND("periton",C420)),ISNUMBER(FIND("intrascrot",C420))),"NA")</f>
        <v>NA</v>
      </c>
      <c r="Y420" t="str">
        <f>IF(OR(Table1[[#This Row],[Rodents]],Table1[[#This Row],[Human]],Table1[[#This Row],[Pig]]),NOT(OR(Table1[[#This Row],[Inhaled/Intratracheal/intranasal]],Table1[[#This Row],[Dermal]],Table1[[#This Row],[Injected]])),"NA")</f>
        <v>NA</v>
      </c>
      <c r="AA420" t="b">
        <f>OR(ISNUMBER(FIND("fish ",C420)),ISNUMBER(FIND("Fish ",C420)),ISNUMBER(FIND("aquatic",C420)),ISNUMBER(FIND("daphnids",C420)),ISNUMBER(FIND("Carcinus maenas",C420)),ISNUMBER(FIND("Daphnia",C420)),ISNUMBER(FIND("Ruditapes philippinarum",C420)),ISNUMBER(FIND("daphnia",C420)),ISNUMBER(FIND("marine",C420)),ISNUMBER(FIND("mussel",C420)),ISNUMBER(FIND("algae",C420)),ISNUMBER(FIND("Donax faba",C420)),ISNUMBER(FIND("estuarine",C420)),ISNUMBER(FIND("snail",C420)),ISNUMBER(FIND("Prorocentrum donghaiense",C420)) )</f>
        <v>0</v>
      </c>
      <c r="AB420" t="b">
        <f>OR(ISNUMBER(FIND(" rat ",C420)),ISNUMBER(FIND(" rats ",C420)),ISNUMBER(FIND(" Rats ",C420)),ISNUMBER(FIND(" Rat ",C420)),ISNUMBER(FIND(" rat.",C420)),ISNUMBER(FIND(" rats.",C420)),ISNUMBER(FIND("mouse",C420)),ISNUMBER(FIND("mice",C420)), ISNUMBER(FIND(" Mice",C420)))</f>
        <v>0</v>
      </c>
      <c r="AC420" t="b">
        <f>OR(ISNUMBER(FIND(" cell ",C420)),ISNUMBER(FIND("fibroblast",C420)),ISNUMBER(FIND("macrophage",C420)),ISNUMBER(FIND("epithelial",C420)),ISNUMBER(FIND("endothelial",C420)),ISNUMBER(FIND("neuron",C420)),ISNUMBER(FIND(" cells ",C420)),ISNUMBER(FIND("RBC",C420)),ISNUMBER(FIND("mitochond",C420)),ISNUMBER(FIND("adipocyte",C420)),ISNUMBER(FIND("osteo",C420)),ISNUMBER(FIND("keratin",C420)),ISNUMBER(FIND(" cell's ",C420)),ISNUMBER(FIND("eukary",C420)),ISNUMBER(FIND("sperm",C420)))</f>
        <v>1</v>
      </c>
      <c r="AD420" t="b">
        <f>OR(ISNUMBER(FIND("human",B420)),ISNUMBER(FIND("workers",B420)),ISNUMBER(FIND("workforces",B420)),ISNUMBER(FIND("occupational",B420)),ISNUMBER(FIND("Case report",B420)),ISNUMBER(FIND("Workplaces",B420)),ISNUMBER(FIND("worker",B420)))</f>
        <v>0</v>
      </c>
      <c r="AE420" t="b">
        <f>OR(ISNUMBER(FIND(" plant ",C420)),ISNUMBER(FIND("Plant ",C420)),ISNUMBER(FIND("tomato",C420)),ISNUMBER(FIND("plants",C420)),ISNUMBER(FIND("Plants",C420)),ISNUMBER(FIND("algae",C420)),ISNUMBER(FIND("lettuce",C420)),ISNUMBER(FIND("green gram sprouts ",C420)),ISNUMBER(FIND("Cucurbita pepo",C420)),ISNUMBER(FIND("bean ",C420)),ISNUMBER(FIND("chloroplast",C420)),ISNUMBER(FIND("chlorophyll",C420)),ISNUMBER(FIND("seedling",C420)),ISNUMBER(FIND("canola",C420)),ISNUMBER(FIND("shoot",C420)),ISNUMBER(FIND("photosynthes",C420)),ISNUMBER(FIND(" leaves ",C420)),,ISNUMBER(FIND("agriculture",C420)),ISNUMBER(FIND(" crops ",C420)))</f>
        <v>0</v>
      </c>
      <c r="AF420" t="b">
        <f>OR(ISNUMBER(FIND("bacteria",C420)),ISNUMBER(FIND("Bacteria",C420)),ISNUMBER(FIND("Bacterium",C420)),ISNUMBER(FIND("bacterium",C420)),ISNUMBER(FIND(" coli ",C420)))</f>
        <v>0</v>
      </c>
      <c r="AG420" t="b">
        <f>OR(ISNUMBER(FIND("fungi",C420)),ISNUMBER(FIND("Fungi",C420)),ISNUMBER(FIND("fungus",C420)),ISNUMBER(FIND("Fungus",C420)),ISNUMBER(FIND("mushroom",C420)),ISNUMBER(FIND("Mushroom",C420)),ISNUMBER(FIND(" mold ",C420)))</f>
        <v>0</v>
      </c>
      <c r="AH420" t="b">
        <f>OR(ISNUMBER(FIND("Pig ",C420)),ISNUMBER(FIND("pig ",C420)),ISNUMBER(FIND("Pigs ",C420)),ISNUMBER(FIND("pigs ",C420)))</f>
        <v>0</v>
      </c>
      <c r="AI420" t="b">
        <f>OR(ISNUMBER(FIND(" C. elegans",C420)),ISNUMBER(FIND("Caenorhabditis elegans",C420)),ISNUMBER(FIND("earthworms",C420)),ISNUMBER(FIND(" Ficopomatus enigmaticus",C420)),ISNUMBER(FIND("larva",C420)),ISNUMBER(FIND("Lumbriculus variegatus",C420)),ISNUMBER(FIND("nematode",C420)))</f>
        <v>0</v>
      </c>
      <c r="AJ420" t="b">
        <f>NOT(OR(AA420,AB420,AC420,AD420,AE420,AF420,AG420,AH420,AI420))</f>
        <v>0</v>
      </c>
      <c r="AL420" t="b">
        <f>OR(AA420,AB420,AD420,AE420,AF420,AG420,AH420,AI420)</f>
        <v>0</v>
      </c>
      <c r="AM420" t="b">
        <f>IF(Table1[[#This Row],[In vivo?]],IF(Table1[[#This Row],[Cell]],FALSE,TRUE),FALSE)</f>
        <v>0</v>
      </c>
      <c r="AN420" t="b">
        <f>AND(AC420,AL420)</f>
        <v>0</v>
      </c>
      <c r="AO420" t="b">
        <f>IF(Table1[[#This Row],[Cell]],IF(Table1[[#This Row],[In vivo?]],FALSE,TRUE),FALSE)</f>
        <v>1</v>
      </c>
      <c r="AP420" t="b">
        <f>NOT(OR(Table1[[#This Row],[In vivo?]],Table1[[#This Row],[Only in Cell]]))</f>
        <v>0</v>
      </c>
      <c r="AQ420" t="str">
        <f>IF(OR(Table1[[#This Row],[Rodents]],Table1[[#This Row],[Human]],Table1[[#This Row],[Pig]]),OR(ISNUMBER(FIND("pulmonary",C420)),ISNUMBER(FIND("lung",C420))),"NA")</f>
        <v>NA</v>
      </c>
      <c r="AR420" t="str">
        <f>IF(OR(Table1[[#This Row],[Rodents]],Table1[[#This Row],[Human]],Table1[[#This Row],[Pig]]),OR(ISNUMBER(FIND("skin",C420)),ISNUMBER(FIND("dermal",C420))),"NA")</f>
        <v>NA</v>
      </c>
      <c r="AS420" t="str">
        <f>IF(OR(Table1[[#This Row],[Rodents]],Table1[[#This Row],[Human]],Table1[[#This Row],[Pig]]),OR(ISNUMBER(FIND("liver",C420)),ISNUMBER(FIND("hepat",C420))),"NA")</f>
        <v>NA</v>
      </c>
      <c r="AT420" t="str">
        <f>IF(OR(Table1[[#This Row],[Rodents]],Table1[[#This Row],[Human]],Table1[[#This Row],[Pig]]),OR(ISNUMBER(FIND("kidney",C420)),ISNUMBER(FIND("neph",C420))),"NA")</f>
        <v>NA</v>
      </c>
      <c r="AU420" t="str">
        <f>IF(OR(Table1[[#This Row],[Rodents]],Table1[[#This Row],[Human]],Table1[[#This Row],[Pig]]),OR(ISNUMBER(FIND("brain",C420)),ISNUMBER(FIND("neur",C420)),ISNUMBER(FIND("nerv",C420))),"NA")</f>
        <v>NA</v>
      </c>
      <c r="AV420" t="str">
        <f>IF(OR(Table1[[#This Row],[Rodents]],Table1[[#This Row],[Human]],Table1[[#This Row],[Pig]]),OR(ISNUMBER(FIND("heart",C420)),ISNUMBER(FIND("cardi",C420))),"NA")</f>
        <v>NA</v>
      </c>
      <c r="AW420" t="str">
        <f>IF(OR(Table1[[#This Row],[Rodents]],Table1[[#This Row],[Human]],Table1[[#This Row],[Pig]]),OR(ISNUMBER(FIND("gastro",C420)),ISNUMBER(FIND("intesti",C420)),ISNUMBER(FIND("stomach",C420))),"NA")</f>
        <v>NA</v>
      </c>
      <c r="AX420" t="str">
        <f>IF(OR(Table1[[#This Row],[Rodents]],Table1[[#This Row],[Human]],Table1[[#This Row],[Pig]]),NOT(OR(AQ420,AR420,AS420,AT420,AU420,AV420,AW420)),"NA")</f>
        <v>NA</v>
      </c>
      <c r="AY420" t="b">
        <f>OR(ISNUMBER(FIND("SWCNT",C420)),ISNUMBER(FIND("SWNT",C420)),ISNUMBER(FIND("single-wall",C420)),ISNUMBER(FIND("single wall",C420)),ISNUMBER(FIND("Single wall",C420)),ISNUMBER(FIND("Single-wall",C420)),ISNUMBER(FIND("SWCNT",B420)),ISNUMBER(FIND("SWNT",B420)),ISNUMBER(FIND("single-wall",B420)),ISNUMBER(FIND("single wall",B420)),ISNUMBER(FIND("Single-wall",B420)),ISNUMBER(FIND("Single wall",B420)))</f>
        <v>0</v>
      </c>
      <c r="AZ420" t="b">
        <f>OR(ISNUMBER(FIND("MWCNT",C420)),ISNUMBER(FIND("MWNT",C420)),ISNUMBER(FIND("multi-wall",C420)),ISNUMBER(FIND("multi wall",C420)),ISNUMBER(FIND("multiwall",C420)),ISNUMBER(FIND("Multi-wall",C420)),ISNUMBER(FIND("Multi wall",C420)),ISNUMBER(FIND("Multiwall",C420)),ISNUMBER(FIND("MWCNT",B420)),ISNUMBER(FIND("MWNT",B420)),ISNUMBER(FIND("multi-wall",B420)),ISNUMBER(FIND("multi wall",B420)),ISNUMBER(FIND("multiwall",B420)),ISNUMBER(FIND("Multi-wall",B420)),ISNUMBER(FIND("Multi wall",B420)),ISNUMBER(FIND("Multiwall",B420)),ISNUMBER(FIND("Double-wall",B420)),ISNUMBER(FIND("Double wall",B420)),ISNUMBER(FIND("Doublewall",B420)),ISNUMBER(FIND("double-wall",B420)),ISNUMBER(FIND("double wall",B420)),ISNUMBER(FIND("doublewall",B420)))</f>
        <v>1</v>
      </c>
      <c r="BA420" t="b">
        <f>AND(Table1[[#This Row],[SWCNT]],Table1[[#This Row],[MWCNT]])</f>
        <v>0</v>
      </c>
      <c r="BB420" t="b">
        <f>IF(Table1[[#This Row],[SWCNT]]=TRUE,FALSE,IF(Table1[[#This Row],[MWCNT]]=TRUE,FALSE,TRUE))</f>
        <v>0</v>
      </c>
      <c r="BC420" s="18"/>
    </row>
    <row r="421" spans="1:55" ht="222">
      <c r="A421" t="s">
        <v>4718</v>
      </c>
      <c r="B421" s="2" t="s">
        <v>4719</v>
      </c>
      <c r="C421" s="16" t="s">
        <v>4720</v>
      </c>
      <c r="D421" s="17" t="s">
        <v>2269</v>
      </c>
      <c r="E421" s="2">
        <v>2011</v>
      </c>
      <c r="F421" t="b">
        <f>OR(ISNUMBER(FIND("cytotoxic",C421)),ISNUMBER(FIND("Cytotoxic",C421)),ISNUMBER(FIND("cellular toxicity",C421)),ISNUMBER(FIND("cell death",C421)),ISNUMBER(FIND("viable",C421)),ISNUMBER(FIND("phytotoxic",C421)),ISNUMBER(FIND("acute toxicity",C421)),ISNUMBER(FIND("MTT",C421)),ISNUMBER(FIND("survival",C421)),ISNUMBER(FIND("prolifer",C421)),ISNUMBER(FIND("apoptosis",C421)),ISNUMBER(FIND("neurotoxic",C421)),ISNUMBER(FIND("  lysis ",C421)),ISNUMBER(FIND("necrosis",C421)),ISNUMBER(FIND("cellular death",C421))*3,ISNUMBER(FIND("LDH",C421)),ISNUMBER(FIND("Acute toxicity",C421)))</f>
        <v>1</v>
      </c>
      <c r="G421" t="b">
        <f>OR(ISNUMBER(FIND("genotoxic",C421)),ISNUMBER(FIND("genotoxicity",C421)),ISNUMBER(FIND("DNA damage",C421)),ISNUMBER(FIND("DNA",C421)),ISNUMBER(FIND("RNA",C421)),ISNUMBER(FIND("mesothelioma",C421)),ISNUMBER(FIND("carcino",C421)),ISNUMBER(FIND("mutagen",C421)),ISNUMBER(FIND("genetic",C421)))</f>
        <v>1</v>
      </c>
      <c r="H421" t="b">
        <f>OR(ISNUMBER(FIND("inflammatory",C421)),ISNUMBER(FIND("inflamm",C421)))</f>
        <v>1</v>
      </c>
      <c r="I421" t="b">
        <f>OR(ISNUMBER(FIND("immune",C421)),ISNUMBER(FIND("immunological",C421)),ISNUMBER(FIND("interleuk",C421)),ISNUMBER(FIND("platelet activation",C421)),ISNUMBER(FIND("monocyte",C421)),ISNUMBER(FIND("leukocyte",C421)),ISNUMBER(FIND("cytokine",C421)),ISNUMBER(FIND("CD4",C421)),ISNUMBER(FIND("CD8",C421)),ISNUMBER(FIND("T-cell",C421)))</f>
        <v>0</v>
      </c>
      <c r="J421" t="b">
        <f>OR(ISNUMBER(FIND("reactive oxygen",C421)),ISNUMBER(FIND("ROS",C421)),ISNUMBER(FIND("free radical",C421)),ISNUMBER(FIND("oxidative stress",C421)),ISNUMBER(FIND("peroxid",C421)),ISNUMBER(FIND("oxidative",C421)),ISNUMBER(FIND("antioxid",C421)))</f>
        <v>0</v>
      </c>
      <c r="K421" t="b">
        <f>OR(ISNUMBER(FIND("autophag",C421)))</f>
        <v>0</v>
      </c>
      <c r="L421" t="b">
        <f>OR(ISNUMBER(FIND("morpholog",C421)))</f>
        <v>0</v>
      </c>
      <c r="M421" t="b">
        <f>OR(ISNUMBER(FIND("fibrosis",C421)),ISNUMBER(FIND("Fibrosis",C421)),ISNUMBER(FIND("fibrot",C421)))</f>
        <v>0</v>
      </c>
      <c r="N421" t="b">
        <f>OR(ISNUMBER(FIND("offspring",C421)),ISNUMBER(FIND("Parental",C421)),ISNUMBER(FIND("parental",C421)),ISNUMBER(FIND("germline",C421)),ISNUMBER(FIND("reproduc",C421)),ISNUMBER(FIND("embryo",C421)))</f>
        <v>0</v>
      </c>
      <c r="O421" t="b">
        <f>OR(ISNUMBER(FIND("metabol",C421)),ISNUMBER(FIND("Metabol",C421)),ISNUMBER(FIND("digest",C421)),ISNUMBER(FIND("mitochon",C421)))</f>
        <v>0</v>
      </c>
      <c r="P421" t="b">
        <f>OR(ISNUMBER(FIND("ecotox",C421)),ISNUMBER(FIND("Ecotox",B421)),ISNUMBER(FIND("ecotox",B421)),ISNUMBER(FIND("Ecotox",C421)))</f>
        <v>0</v>
      </c>
      <c r="Q421" t="b">
        <f>OR(ISNUMBER(FIND("Bioaccum",C421)),ISNUMBER(FIND("bioaccum",C421)),ISNUMBER(FIND("accum",C421)))</f>
        <v>0</v>
      </c>
      <c r="R421" t="b">
        <f>OR(ISNUMBER(FIND("Occupation",C421)),ISNUMBER(FIND("occupation",C421)),ISNUMBER(FIND("worker",C421)),ISNUMBER(FIND("workforce",C421)))</f>
        <v>0</v>
      </c>
      <c r="S421" t="b">
        <f>NOT(OR(F421,G421,H421,I421,J421,K421,L421,M421,N421,O421,P421,Q421,R421))</f>
        <v>0</v>
      </c>
      <c r="U421" t="b">
        <f>OR(Table1[[#This Row],[Inflammation]],Table1[[#This Row],[Immune]])</f>
        <v>1</v>
      </c>
      <c r="V421" t="str">
        <f>IF(OR(Table1[[#This Row],[Rodents]],Table1[[#This Row],[Human]],Table1[[#This Row],[Pig]]),OR(ISNUMBER(FIND("intratrach",C421)),ISNUMBER(FIND("nasal ",C421)),ISNUMBER(FIND("instill",C421))),"NA")</f>
        <v>NA</v>
      </c>
      <c r="W421" t="str">
        <f>IF(OR(Table1[[#This Row],[Rodents]],Table1[[#This Row],[Human]],Table1[[#This Row],[Pig]]),OR(ISNUMBER(FIND("dermal",C421)),ISNUMBER(FIND("skin ",C421))),"NA")</f>
        <v>NA</v>
      </c>
      <c r="X421" t="str">
        <f>IF(OR(Table1[[#This Row],[Rodents]],Table1[[#This Row],[Human]],Table1[[#This Row],[Pig]]),OR(ISNUMBER(FIND("injected",C421)),ISNUMBER(FIND("periton",C421)),ISNUMBER(FIND("intrascrot",C421))),"NA")</f>
        <v>NA</v>
      </c>
      <c r="Y421" t="str">
        <f>IF(OR(Table1[[#This Row],[Rodents]],Table1[[#This Row],[Human]],Table1[[#This Row],[Pig]]),NOT(OR(Table1[[#This Row],[Inhaled/Intratracheal/intranasal]],Table1[[#This Row],[Dermal]],Table1[[#This Row],[Injected]])),"NA")</f>
        <v>NA</v>
      </c>
      <c r="AA421" t="b">
        <f>OR(ISNUMBER(FIND("fish ",C421)),ISNUMBER(FIND("Fish ",C421)),ISNUMBER(FIND("aquatic",C421)),ISNUMBER(FIND("daphnids",C421)),ISNUMBER(FIND("Carcinus maenas",C421)),ISNUMBER(FIND("Daphnia",C421)),ISNUMBER(FIND("Ruditapes philippinarum",C421)),ISNUMBER(FIND("daphnia",C421)),ISNUMBER(FIND("marine",C421)),ISNUMBER(FIND("mussel",C421)),ISNUMBER(FIND("algae",C421)),ISNUMBER(FIND("Donax faba",C421)),ISNUMBER(FIND("estuarine",C421)),ISNUMBER(FIND("snail",C421)),ISNUMBER(FIND("Prorocentrum donghaiense",C421)) )</f>
        <v>0</v>
      </c>
      <c r="AB421" t="b">
        <f>OR(ISNUMBER(FIND(" rat ",C421)),ISNUMBER(FIND(" rats ",C421)),ISNUMBER(FIND(" Rats ",C421)),ISNUMBER(FIND(" Rat ",C421)),ISNUMBER(FIND(" rat.",C421)),ISNUMBER(FIND(" rats.",C421)),ISNUMBER(FIND("mouse",C421)),ISNUMBER(FIND("mice",C421)), ISNUMBER(FIND(" Mice",C421)))</f>
        <v>0</v>
      </c>
      <c r="AC421" t="b">
        <f>OR(ISNUMBER(FIND(" cell ",C421)),ISNUMBER(FIND("fibroblast",C421)),ISNUMBER(FIND("macrophage",C421)),ISNUMBER(FIND("epithelial",C421)),ISNUMBER(FIND("endothelial",C421)),ISNUMBER(FIND("neuron",C421)),ISNUMBER(FIND(" cells ",C421)),ISNUMBER(FIND("RBC",C421)),ISNUMBER(FIND("mitochond",C421)),ISNUMBER(FIND("adipocyte",C421)),ISNUMBER(FIND("osteo",C421)),ISNUMBER(FIND("keratin",C421)),ISNUMBER(FIND(" cell's ",C421)),ISNUMBER(FIND("eukary",C421)),ISNUMBER(FIND("sperm",C421)))</f>
        <v>1</v>
      </c>
      <c r="AD421" t="b">
        <f>OR(ISNUMBER(FIND("human",B421)),ISNUMBER(FIND("workers",B421)),ISNUMBER(FIND("workforces",B421)),ISNUMBER(FIND("occupational",B421)),ISNUMBER(FIND("Case report",B421)),ISNUMBER(FIND("Workplaces",B421)),ISNUMBER(FIND("worker",B421)))</f>
        <v>0</v>
      </c>
      <c r="AE421" t="b">
        <f>OR(ISNUMBER(FIND(" plant ",C421)),ISNUMBER(FIND("Plant ",C421)),ISNUMBER(FIND("tomato",C421)),ISNUMBER(FIND("plants",C421)),ISNUMBER(FIND("Plants",C421)),ISNUMBER(FIND("algae",C421)),ISNUMBER(FIND("lettuce",C421)),ISNUMBER(FIND("green gram sprouts ",C421)),ISNUMBER(FIND("Cucurbita pepo",C421)),ISNUMBER(FIND("bean ",C421)),ISNUMBER(FIND("chloroplast",C421)),ISNUMBER(FIND("chlorophyll",C421)),ISNUMBER(FIND("seedling",C421)),ISNUMBER(FIND("canola",C421)),ISNUMBER(FIND("shoot",C421)),ISNUMBER(FIND("photosynthes",C421)),ISNUMBER(FIND(" leaves ",C421)),,ISNUMBER(FIND("agriculture",C421)),ISNUMBER(FIND(" crops ",C421)))</f>
        <v>0</v>
      </c>
      <c r="AF421" t="b">
        <f>OR(ISNUMBER(FIND("bacteria",C421)),ISNUMBER(FIND("Bacteria",C421)),ISNUMBER(FIND("Bacterium",C421)),ISNUMBER(FIND("bacterium",C421)),ISNUMBER(FIND(" coli ",C421)))</f>
        <v>0</v>
      </c>
      <c r="AG421" t="b">
        <f>OR(ISNUMBER(FIND("fungi",C421)),ISNUMBER(FIND("Fungi",C421)),ISNUMBER(FIND("fungus",C421)),ISNUMBER(FIND("Fungus",C421)),ISNUMBER(FIND("mushroom",C421)),ISNUMBER(FIND("Mushroom",C421)),ISNUMBER(FIND(" mold ",C421)))</f>
        <v>0</v>
      </c>
      <c r="AH421" t="b">
        <f>OR(ISNUMBER(FIND("Pig ",C421)),ISNUMBER(FIND("pig ",C421)),ISNUMBER(FIND("Pigs ",C421)),ISNUMBER(FIND("pigs ",C421)))</f>
        <v>0</v>
      </c>
      <c r="AI421" t="b">
        <f>OR(ISNUMBER(FIND(" C. elegans",C421)),ISNUMBER(FIND("Caenorhabditis elegans",C421)),ISNUMBER(FIND("earthworms",C421)),ISNUMBER(FIND(" Ficopomatus enigmaticus",C421)),ISNUMBER(FIND("larva",C421)),ISNUMBER(FIND("Lumbriculus variegatus",C421)),ISNUMBER(FIND("nematode",C421)))</f>
        <v>0</v>
      </c>
      <c r="AJ421" t="b">
        <f>NOT(OR(AA421,AB421,AC421,AD421,AE421,AF421,AG421,AH421,AI421))</f>
        <v>0</v>
      </c>
      <c r="AL421" t="b">
        <f>OR(AA421,AB421,AD421,AE421,AF421,AG421,AH421,AI421)</f>
        <v>0</v>
      </c>
      <c r="AM421" t="b">
        <f>IF(Table1[[#This Row],[In vivo?]],IF(Table1[[#This Row],[Cell]],FALSE,TRUE),FALSE)</f>
        <v>0</v>
      </c>
      <c r="AN421" t="b">
        <f>AND(AC421,AL421)</f>
        <v>0</v>
      </c>
      <c r="AO421" t="b">
        <f>IF(Table1[[#This Row],[Cell]],IF(Table1[[#This Row],[In vivo?]],FALSE,TRUE),FALSE)</f>
        <v>1</v>
      </c>
      <c r="AP421" t="b">
        <f>NOT(OR(Table1[[#This Row],[In vivo?]],Table1[[#This Row],[Only in Cell]]))</f>
        <v>0</v>
      </c>
      <c r="AQ421" t="str">
        <f>IF(OR(Table1[[#This Row],[Rodents]],Table1[[#This Row],[Human]],Table1[[#This Row],[Pig]]),OR(ISNUMBER(FIND("pulmonary",C421)),ISNUMBER(FIND("lung",C421))),"NA")</f>
        <v>NA</v>
      </c>
      <c r="AR421" t="str">
        <f>IF(OR(Table1[[#This Row],[Rodents]],Table1[[#This Row],[Human]],Table1[[#This Row],[Pig]]),OR(ISNUMBER(FIND("skin",C421)),ISNUMBER(FIND("dermal",C421))),"NA")</f>
        <v>NA</v>
      </c>
      <c r="AS421" t="str">
        <f>IF(OR(Table1[[#This Row],[Rodents]],Table1[[#This Row],[Human]],Table1[[#This Row],[Pig]]),OR(ISNUMBER(FIND("liver",C421)),ISNUMBER(FIND("hepat",C421))),"NA")</f>
        <v>NA</v>
      </c>
      <c r="AT421" t="str">
        <f>IF(OR(Table1[[#This Row],[Rodents]],Table1[[#This Row],[Human]],Table1[[#This Row],[Pig]]),OR(ISNUMBER(FIND("kidney",C421)),ISNUMBER(FIND("neph",C421))),"NA")</f>
        <v>NA</v>
      </c>
      <c r="AU421" t="str">
        <f>IF(OR(Table1[[#This Row],[Rodents]],Table1[[#This Row],[Human]],Table1[[#This Row],[Pig]]),OR(ISNUMBER(FIND("brain",C421)),ISNUMBER(FIND("neur",C421)),ISNUMBER(FIND("nerv",C421))),"NA")</f>
        <v>NA</v>
      </c>
      <c r="AV421" t="str">
        <f>IF(OR(Table1[[#This Row],[Rodents]],Table1[[#This Row],[Human]],Table1[[#This Row],[Pig]]),OR(ISNUMBER(FIND("heart",C421)),ISNUMBER(FIND("cardi",C421))),"NA")</f>
        <v>NA</v>
      </c>
      <c r="AW421" t="str">
        <f>IF(OR(Table1[[#This Row],[Rodents]],Table1[[#This Row],[Human]],Table1[[#This Row],[Pig]]),OR(ISNUMBER(FIND("gastro",C421)),ISNUMBER(FIND("intesti",C421)),ISNUMBER(FIND("stomach",C421))),"NA")</f>
        <v>NA</v>
      </c>
      <c r="AX421" t="str">
        <f>IF(OR(Table1[[#This Row],[Rodents]],Table1[[#This Row],[Human]],Table1[[#This Row],[Pig]]),NOT(OR(AQ421,AR421,AS421,AT421,AU421,AV421,AW421)),"NA")</f>
        <v>NA</v>
      </c>
      <c r="AY421" t="b">
        <f>OR(ISNUMBER(FIND("SWCNT",C421)),ISNUMBER(FIND("SWNT",C421)),ISNUMBER(FIND("single-wall",C421)),ISNUMBER(FIND("single wall",C421)),ISNUMBER(FIND("Single wall",C421)),ISNUMBER(FIND("Single-wall",C421)),ISNUMBER(FIND("SWCNT",B421)),ISNUMBER(FIND("SWNT",B421)),ISNUMBER(FIND("single-wall",B421)),ISNUMBER(FIND("single wall",B421)),ISNUMBER(FIND("Single-wall",B421)),ISNUMBER(FIND("Single wall",B421)))</f>
        <v>0</v>
      </c>
      <c r="AZ421" t="b">
        <f>OR(ISNUMBER(FIND("MWCNT",C421)),ISNUMBER(FIND("MWNT",C421)),ISNUMBER(FIND("multi-wall",C421)),ISNUMBER(FIND("multi wall",C421)),ISNUMBER(FIND("multiwall",C421)),ISNUMBER(FIND("Multi-wall",C421)),ISNUMBER(FIND("Multi wall",C421)),ISNUMBER(FIND("Multiwall",C421)),ISNUMBER(FIND("MWCNT",B421)),ISNUMBER(FIND("MWNT",B421)),ISNUMBER(FIND("multi-wall",B421)),ISNUMBER(FIND("multi wall",B421)),ISNUMBER(FIND("multiwall",B421)),ISNUMBER(FIND("Multi-wall",B421)),ISNUMBER(FIND("Multi wall",B421)),ISNUMBER(FIND("Multiwall",B421)),ISNUMBER(FIND("Double-wall",B421)),ISNUMBER(FIND("Double wall",B421)),ISNUMBER(FIND("Doublewall",B421)),ISNUMBER(FIND("double-wall",B421)),ISNUMBER(FIND("double wall",B421)),ISNUMBER(FIND("doublewall",B421)))</f>
        <v>1</v>
      </c>
      <c r="BA421" t="b">
        <f>AND(Table1[[#This Row],[SWCNT]],Table1[[#This Row],[MWCNT]])</f>
        <v>0</v>
      </c>
      <c r="BB421" t="b">
        <f>IF(Table1[[#This Row],[SWCNT]]=TRUE,FALSE,IF(Table1[[#This Row],[MWCNT]]=TRUE,FALSE,TRUE))</f>
        <v>0</v>
      </c>
      <c r="BC421" s="18"/>
    </row>
    <row r="422" spans="1:55" ht="407">
      <c r="A422" t="s">
        <v>4756</v>
      </c>
      <c r="B422" s="2" t="s">
        <v>4758</v>
      </c>
      <c r="C422" s="16" t="s">
        <v>4760</v>
      </c>
      <c r="D422" s="17" t="s">
        <v>1278</v>
      </c>
      <c r="E422" s="2">
        <v>2011</v>
      </c>
      <c r="F422" t="b">
        <f>OR(ISNUMBER(FIND("cytotoxic",C422)),ISNUMBER(FIND("Cytotoxic",C422)),ISNUMBER(FIND("cellular toxicity",C422)),ISNUMBER(FIND("cell death",C422)),ISNUMBER(FIND("viable",C422)),ISNUMBER(FIND("phytotoxic",C422)),ISNUMBER(FIND("acute toxicity",C422)),ISNUMBER(FIND("MTT",C422)),ISNUMBER(FIND("survival",C422)),ISNUMBER(FIND("prolifer",C422)),ISNUMBER(FIND("apoptosis",C422)),ISNUMBER(FIND("neurotoxic",C422)),ISNUMBER(FIND("  lysis ",C422)),ISNUMBER(FIND("necrosis",C422)),ISNUMBER(FIND("cellular death",C422))*3,ISNUMBER(FIND("LDH",C422)),ISNUMBER(FIND("Acute toxicity",C422)))</f>
        <v>0</v>
      </c>
      <c r="G422" t="b">
        <f>OR(ISNUMBER(FIND("genotoxic",C422)),ISNUMBER(FIND("genotoxicity",C422)),ISNUMBER(FIND("DNA damage",C422)),ISNUMBER(FIND("DNA",C422)),ISNUMBER(FIND("RNA",C422)),ISNUMBER(FIND("mesothelioma",C422)),ISNUMBER(FIND("carcino",C422)),ISNUMBER(FIND("mutagen",C422)),ISNUMBER(FIND("genetic",C422)))</f>
        <v>0</v>
      </c>
      <c r="H422" t="b">
        <f>OR(ISNUMBER(FIND("inflammatory",C422)),ISNUMBER(FIND("inflamm",C422)))</f>
        <v>1</v>
      </c>
      <c r="I422" t="b">
        <f>OR(ISNUMBER(FIND("immune",C422)),ISNUMBER(FIND("immunological",C422)),ISNUMBER(FIND("interleuk",C422)),ISNUMBER(FIND("platelet activation",C422)),ISNUMBER(FIND("monocyte",C422)),ISNUMBER(FIND("leukocyte",C422)),ISNUMBER(FIND("cytokine",C422)),ISNUMBER(FIND("CD4",C422)),ISNUMBER(FIND("CD8",C422)),ISNUMBER(FIND("T-cell",C422)))</f>
        <v>0</v>
      </c>
      <c r="J422" t="b">
        <f>OR(ISNUMBER(FIND("reactive oxygen",C422)),ISNUMBER(FIND("ROS",C422)),ISNUMBER(FIND("free radical",C422)),ISNUMBER(FIND("oxidative stress",C422)),ISNUMBER(FIND("peroxid",C422)),ISNUMBER(FIND("oxidative",C422)),ISNUMBER(FIND("antioxid",C422)))</f>
        <v>1</v>
      </c>
      <c r="K422" t="b">
        <f>OR(ISNUMBER(FIND("autophag",C422)))</f>
        <v>0</v>
      </c>
      <c r="L422" t="b">
        <f>OR(ISNUMBER(FIND("morpholog",C422)))</f>
        <v>0</v>
      </c>
      <c r="M422" t="b">
        <f>OR(ISNUMBER(FIND("fibrosis",C422)),ISNUMBER(FIND("Fibrosis",C422)),ISNUMBER(FIND("fibrot",C422)))</f>
        <v>0</v>
      </c>
      <c r="N422" t="b">
        <f>OR(ISNUMBER(FIND("offspring",C422)),ISNUMBER(FIND("Parental",C422)),ISNUMBER(FIND("parental",C422)),ISNUMBER(FIND("germline",C422)),ISNUMBER(FIND("reproduc",C422)),ISNUMBER(FIND("embryo",C422)))</f>
        <v>0</v>
      </c>
      <c r="O422" t="b">
        <f>OR(ISNUMBER(FIND("metabol",C422)),ISNUMBER(FIND("Metabol",C422)),ISNUMBER(FIND("digest",C422)),ISNUMBER(FIND("mitochon",C422)))</f>
        <v>0</v>
      </c>
      <c r="P422" t="b">
        <f>OR(ISNUMBER(FIND("ecotox",C422)),ISNUMBER(FIND("Ecotox",B422)),ISNUMBER(FIND("ecotox",B422)),ISNUMBER(FIND("Ecotox",C422)))</f>
        <v>0</v>
      </c>
      <c r="Q422" t="b">
        <f>OR(ISNUMBER(FIND("Bioaccum",C422)),ISNUMBER(FIND("bioaccum",C422)),ISNUMBER(FIND("accum",C422)))</f>
        <v>1</v>
      </c>
      <c r="R422" t="b">
        <f>OR(ISNUMBER(FIND("Occupation",C422)),ISNUMBER(FIND("occupation",C422)),ISNUMBER(FIND("worker",C422)),ISNUMBER(FIND("workforce",C422)))</f>
        <v>0</v>
      </c>
      <c r="S422" t="b">
        <f>NOT(OR(F422,G422,H422,I422,J422,K422,L422,M422,N422,O422,P422,Q422,R422))</f>
        <v>0</v>
      </c>
      <c r="U422" t="b">
        <f>OR(Table1[[#This Row],[Inflammation]],Table1[[#This Row],[Immune]])</f>
        <v>1</v>
      </c>
      <c r="V422" t="b">
        <f>IF(OR(Table1[[#This Row],[Rodents]],Table1[[#This Row],[Human]],Table1[[#This Row],[Pig]]),OR(ISNUMBER(FIND("intratrach",C422)),ISNUMBER(FIND("nasal ",C422)),ISNUMBER(FIND("instill",C422))),"NA")</f>
        <v>0</v>
      </c>
      <c r="W422" t="b">
        <f>IF(OR(Table1[[#This Row],[Rodents]],Table1[[#This Row],[Human]],Table1[[#This Row],[Pig]]),OR(ISNUMBER(FIND("dermal",C422)),ISNUMBER(FIND("skin ",C422))),"NA")</f>
        <v>0</v>
      </c>
      <c r="X422" t="b">
        <f>IF(OR(Table1[[#This Row],[Rodents]],Table1[[#This Row],[Human]],Table1[[#This Row],[Pig]]),OR(ISNUMBER(FIND("injected",C422)),ISNUMBER(FIND("periton",C422)),ISNUMBER(FIND("intrascrot",C422))),"NA")</f>
        <v>1</v>
      </c>
      <c r="Y422" t="b">
        <f>IF(OR(Table1[[#This Row],[Rodents]],Table1[[#This Row],[Human]],Table1[[#This Row],[Pig]]),NOT(OR(Table1[[#This Row],[Inhaled/Intratracheal/intranasal]],Table1[[#This Row],[Dermal]],Table1[[#This Row],[Injected]])),"NA")</f>
        <v>0</v>
      </c>
      <c r="AA422" t="b">
        <f>OR(ISNUMBER(FIND("fish ",C422)),ISNUMBER(FIND("Fish ",C422)),ISNUMBER(FIND("aquatic",C422)),ISNUMBER(FIND("daphnids",C422)),ISNUMBER(FIND("Carcinus maenas",C422)),ISNUMBER(FIND("Daphnia",C422)),ISNUMBER(FIND("Ruditapes philippinarum",C422)),ISNUMBER(FIND("daphnia",C422)),ISNUMBER(FIND("marine",C422)),ISNUMBER(FIND("mussel",C422)),ISNUMBER(FIND("algae",C422)),ISNUMBER(FIND("Donax faba",C422)),ISNUMBER(FIND("estuarine",C422)),ISNUMBER(FIND("snail",C422)),ISNUMBER(FIND("Prorocentrum donghaiense",C422)) )</f>
        <v>0</v>
      </c>
      <c r="AB422" t="b">
        <f>OR(ISNUMBER(FIND(" rat ",C422)),ISNUMBER(FIND(" rats ",C422)),ISNUMBER(FIND(" Rats ",C422)),ISNUMBER(FIND(" Rat ",C422)),ISNUMBER(FIND(" rat.",C422)),ISNUMBER(FIND(" rats.",C422)),ISNUMBER(FIND("mouse",C422)),ISNUMBER(FIND("mice",C422)), ISNUMBER(FIND(" Mice",C422)))</f>
        <v>1</v>
      </c>
      <c r="AC422" t="b">
        <f>OR(ISNUMBER(FIND(" cell ",C422)),ISNUMBER(FIND("fibroblast",C422)),ISNUMBER(FIND("macrophage",C422)),ISNUMBER(FIND("epithelial",C422)),ISNUMBER(FIND("endothelial",C422)),ISNUMBER(FIND("neuron",C422)),ISNUMBER(FIND(" cells ",C422)),ISNUMBER(FIND("RBC",C422)),ISNUMBER(FIND("mitochond",C422)),ISNUMBER(FIND("adipocyte",C422)),ISNUMBER(FIND("osteo",C422)),ISNUMBER(FIND("keratin",C422)),ISNUMBER(FIND(" cell's ",C422)),ISNUMBER(FIND("eukary",C422)),ISNUMBER(FIND("sperm",C422)))</f>
        <v>1</v>
      </c>
      <c r="AD422" t="b">
        <f>OR(ISNUMBER(FIND("human",B422)),ISNUMBER(FIND("workers",B422)),ISNUMBER(FIND("workforces",B422)),ISNUMBER(FIND("occupational",B422)),ISNUMBER(FIND("Case report",B422)),ISNUMBER(FIND("Workplaces",B422)),ISNUMBER(FIND("worker",B422)))</f>
        <v>0</v>
      </c>
      <c r="AE422" t="b">
        <f>OR(ISNUMBER(FIND(" plant ",C422)),ISNUMBER(FIND("Plant ",C422)),ISNUMBER(FIND("tomato",C422)),ISNUMBER(FIND("plants",C422)),ISNUMBER(FIND("Plants",C422)),ISNUMBER(FIND("algae",C422)),ISNUMBER(FIND("lettuce",C422)),ISNUMBER(FIND("green gram sprouts ",C422)),ISNUMBER(FIND("Cucurbita pepo",C422)),ISNUMBER(FIND("bean ",C422)),ISNUMBER(FIND("chloroplast",C422)),ISNUMBER(FIND("chlorophyll",C422)),ISNUMBER(FIND("seedling",C422)),ISNUMBER(FIND("canola",C422)),ISNUMBER(FIND("shoot",C422)),ISNUMBER(FIND("photosynthes",C422)),ISNUMBER(FIND(" leaves ",C422)),,ISNUMBER(FIND("agriculture",C422)),ISNUMBER(FIND(" crops ",C422)))</f>
        <v>0</v>
      </c>
      <c r="AF422" t="b">
        <f>OR(ISNUMBER(FIND("bacteria",C422)),ISNUMBER(FIND("Bacteria",C422)),ISNUMBER(FIND("Bacterium",C422)),ISNUMBER(FIND("bacterium",C422)),ISNUMBER(FIND(" coli ",C422)))</f>
        <v>0</v>
      </c>
      <c r="AG422" t="b">
        <f>OR(ISNUMBER(FIND("fungi",C422)),ISNUMBER(FIND("Fungi",C422)),ISNUMBER(FIND("fungus",C422)),ISNUMBER(FIND("Fungus",C422)),ISNUMBER(FIND("mushroom",C422)),ISNUMBER(FIND("Mushroom",C422)),ISNUMBER(FIND(" mold ",C422)))</f>
        <v>0</v>
      </c>
      <c r="AH422" t="b">
        <f>OR(ISNUMBER(FIND("Pig ",C422)),ISNUMBER(FIND("pig ",C422)),ISNUMBER(FIND("Pigs ",C422)),ISNUMBER(FIND("pigs ",C422)))</f>
        <v>0</v>
      </c>
      <c r="AI422" t="b">
        <f>OR(ISNUMBER(FIND(" C. elegans",C422)),ISNUMBER(FIND("Caenorhabditis elegans",C422)),ISNUMBER(FIND("earthworms",C422)),ISNUMBER(FIND(" Ficopomatus enigmaticus",C422)),ISNUMBER(FIND("larva",C422)),ISNUMBER(FIND("Lumbriculus variegatus",C422)),ISNUMBER(FIND("nematode",C422)))</f>
        <v>0</v>
      </c>
      <c r="AJ422" t="b">
        <f>NOT(OR(AA422,AB422,AC422,AD422,AE422,AF422,AG422,AH422,AI422))</f>
        <v>0</v>
      </c>
      <c r="AL422" t="b">
        <f>OR(AA422,AB422,AD422,AE422,AF422,AG422,AH422,AI422)</f>
        <v>1</v>
      </c>
      <c r="AM422" t="b">
        <f>IF(Table1[[#This Row],[In vivo?]],IF(Table1[[#This Row],[Cell]],FALSE,TRUE),FALSE)</f>
        <v>0</v>
      </c>
      <c r="AN422" t="b">
        <f>AND(AC422,AL422)</f>
        <v>1</v>
      </c>
      <c r="AO422" t="b">
        <f>IF(Table1[[#This Row],[Cell]],IF(Table1[[#This Row],[In vivo?]],FALSE,TRUE),FALSE)</f>
        <v>0</v>
      </c>
      <c r="AP422" t="b">
        <f>NOT(OR(Table1[[#This Row],[In vivo?]],Table1[[#This Row],[Only in Cell]]))</f>
        <v>0</v>
      </c>
      <c r="AQ422" t="b">
        <f>IF(OR(Table1[[#This Row],[Rodents]],Table1[[#This Row],[Human]],Table1[[#This Row],[Pig]]),OR(ISNUMBER(FIND("pulmonary",C422)),ISNUMBER(FIND("lung",C422))),"NA")</f>
        <v>1</v>
      </c>
      <c r="AR422" t="b">
        <f>IF(OR(Table1[[#This Row],[Rodents]],Table1[[#This Row],[Human]],Table1[[#This Row],[Pig]]),OR(ISNUMBER(FIND("skin",C422)),ISNUMBER(FIND("dermal",C422))),"NA")</f>
        <v>0</v>
      </c>
      <c r="AS422" t="b">
        <f>IF(OR(Table1[[#This Row],[Rodents]],Table1[[#This Row],[Human]],Table1[[#This Row],[Pig]]),OR(ISNUMBER(FIND("liver",C422)),ISNUMBER(FIND("hepat",C422))),"NA")</f>
        <v>1</v>
      </c>
      <c r="AT422" t="b">
        <f>IF(OR(Table1[[#This Row],[Rodents]],Table1[[#This Row],[Human]],Table1[[#This Row],[Pig]]),OR(ISNUMBER(FIND("kidney",C422)),ISNUMBER(FIND("neph",C422))),"NA")</f>
        <v>1</v>
      </c>
      <c r="AU422" t="b">
        <f>IF(OR(Table1[[#This Row],[Rodents]],Table1[[#This Row],[Human]],Table1[[#This Row],[Pig]]),OR(ISNUMBER(FIND("brain",C422)),ISNUMBER(FIND("neur",C422)),ISNUMBER(FIND("nerv",C422))),"NA")</f>
        <v>0</v>
      </c>
      <c r="AV422" t="b">
        <f>IF(OR(Table1[[#This Row],[Rodents]],Table1[[#This Row],[Human]],Table1[[#This Row],[Pig]]),OR(ISNUMBER(FIND("heart",C422)),ISNUMBER(FIND("cardi",C422))),"NA")</f>
        <v>0</v>
      </c>
      <c r="AW422" t="b">
        <f>IF(OR(Table1[[#This Row],[Rodents]],Table1[[#This Row],[Human]],Table1[[#This Row],[Pig]]),OR(ISNUMBER(FIND("gastro",C422)),ISNUMBER(FIND("intesti",C422)),ISNUMBER(FIND("stomach",C422))),"NA")</f>
        <v>0</v>
      </c>
      <c r="AX422" t="b">
        <f>IF(OR(Table1[[#This Row],[Rodents]],Table1[[#This Row],[Human]],Table1[[#This Row],[Pig]]),NOT(OR(AQ422,AR422,AS422,AT422,AU422,AV422,AW422)),"NA")</f>
        <v>0</v>
      </c>
      <c r="AY422" t="b">
        <f>OR(ISNUMBER(FIND("SWCNT",C422)),ISNUMBER(FIND("SWNT",C422)),ISNUMBER(FIND("single-wall",C422)),ISNUMBER(FIND("single wall",C422)),ISNUMBER(FIND("Single wall",C422)),ISNUMBER(FIND("Single-wall",C422)),ISNUMBER(FIND("SWCNT",B422)),ISNUMBER(FIND("SWNT",B422)),ISNUMBER(FIND("single-wall",B422)),ISNUMBER(FIND("single wall",B422)),ISNUMBER(FIND("Single-wall",B422)),ISNUMBER(FIND("Single wall",B422)))</f>
        <v>0</v>
      </c>
      <c r="AZ422" t="b">
        <f>OR(ISNUMBER(FIND("MWCNT",C422)),ISNUMBER(FIND("MWNT",C422)),ISNUMBER(FIND("multi-wall",C422)),ISNUMBER(FIND("multi wall",C422)),ISNUMBER(FIND("multiwall",C422)),ISNUMBER(FIND("Multi-wall",C422)),ISNUMBER(FIND("Multi wall",C422)),ISNUMBER(FIND("Multiwall",C422)),ISNUMBER(FIND("MWCNT",B422)),ISNUMBER(FIND("MWNT",B422)),ISNUMBER(FIND("multi-wall",B422)),ISNUMBER(FIND("multi wall",B422)),ISNUMBER(FIND("multiwall",B422)),ISNUMBER(FIND("Multi-wall",B422)),ISNUMBER(FIND("Multi wall",B422)),ISNUMBER(FIND("Multiwall",B422)),ISNUMBER(FIND("Double-wall",B422)),ISNUMBER(FIND("Double wall",B422)),ISNUMBER(FIND("Doublewall",B422)),ISNUMBER(FIND("double-wall",B422)),ISNUMBER(FIND("double wall",B422)),ISNUMBER(FIND("doublewall",B422)))</f>
        <v>1</v>
      </c>
      <c r="BA422" t="b">
        <f>AND(Table1[[#This Row],[SWCNT]],Table1[[#This Row],[MWCNT]])</f>
        <v>0</v>
      </c>
      <c r="BB422" t="b">
        <f>IF(Table1[[#This Row],[SWCNT]]=TRUE,FALSE,IF(Table1[[#This Row],[MWCNT]]=TRUE,FALSE,TRUE))</f>
        <v>0</v>
      </c>
      <c r="BC422" s="18"/>
    </row>
    <row r="423" spans="1:55" ht="222">
      <c r="A423" t="s">
        <v>4768</v>
      </c>
      <c r="B423" s="2" t="s">
        <v>4770</v>
      </c>
      <c r="C423" s="16" t="s">
        <v>4772</v>
      </c>
      <c r="D423" s="17" t="s">
        <v>148</v>
      </c>
      <c r="E423" s="2">
        <v>2011</v>
      </c>
      <c r="F423" t="b">
        <f>OR(ISNUMBER(FIND("cytotoxic",C423)),ISNUMBER(FIND("Cytotoxic",C423)),ISNUMBER(FIND("cellular toxicity",C423)),ISNUMBER(FIND("cell death",C423)),ISNUMBER(FIND("viable",C423)),ISNUMBER(FIND("phytotoxic",C423)),ISNUMBER(FIND("acute toxicity",C423)),ISNUMBER(FIND("MTT",C423)),ISNUMBER(FIND("survival",C423)),ISNUMBER(FIND("prolifer",C423)),ISNUMBER(FIND("apoptosis",C423)),ISNUMBER(FIND("neurotoxic",C423)),ISNUMBER(FIND("  lysis ",C423)),ISNUMBER(FIND("necrosis",C423)),ISNUMBER(FIND("cellular death",C423))*3,ISNUMBER(FIND("LDH",C423)),ISNUMBER(FIND("Acute toxicity",C423)))</f>
        <v>1</v>
      </c>
      <c r="G423" t="b">
        <f>OR(ISNUMBER(FIND("genotoxic",C423)),ISNUMBER(FIND("genotoxicity",C423)),ISNUMBER(FIND("DNA damage",C423)),ISNUMBER(FIND("DNA",C423)),ISNUMBER(FIND("RNA",C423)),ISNUMBER(FIND("mesothelioma",C423)),ISNUMBER(FIND("carcino",C423)),ISNUMBER(FIND("mutagen",C423)),ISNUMBER(FIND("genetic",C423)))</f>
        <v>0</v>
      </c>
      <c r="H423" t="b">
        <f>OR(ISNUMBER(FIND("inflammatory",C423)),ISNUMBER(FIND("inflamm",C423)))</f>
        <v>1</v>
      </c>
      <c r="I423" t="b">
        <f>OR(ISNUMBER(FIND("immune",C423)),ISNUMBER(FIND("immunological",C423)),ISNUMBER(FIND("interleuk",C423)),ISNUMBER(FIND("platelet activation",C423)),ISNUMBER(FIND("monocyte",C423)),ISNUMBER(FIND("leukocyte",C423)),ISNUMBER(FIND("cytokine",C423)),ISNUMBER(FIND("CD4",C423)),ISNUMBER(FIND("CD8",C423)),ISNUMBER(FIND("T-cell",C423)))</f>
        <v>0</v>
      </c>
      <c r="J423" t="b">
        <f>OR(ISNUMBER(FIND("reactive oxygen",C423)),ISNUMBER(FIND("ROS",C423)),ISNUMBER(FIND("free radical",C423)),ISNUMBER(FIND("oxidative stress",C423)),ISNUMBER(FIND("peroxid",C423)),ISNUMBER(FIND("oxidative",C423)),ISNUMBER(FIND("antioxid",C423)))</f>
        <v>0</v>
      </c>
      <c r="K423" t="b">
        <f>OR(ISNUMBER(FIND("autophag",C423)))</f>
        <v>0</v>
      </c>
      <c r="L423" t="b">
        <f>OR(ISNUMBER(FIND("morpholog",C423)))</f>
        <v>0</v>
      </c>
      <c r="M423" t="b">
        <f>OR(ISNUMBER(FIND("fibrosis",C423)),ISNUMBER(FIND("Fibrosis",C423)),ISNUMBER(FIND("fibrot",C423)))</f>
        <v>1</v>
      </c>
      <c r="N423" t="b">
        <f>OR(ISNUMBER(FIND("offspring",C423)),ISNUMBER(FIND("Parental",C423)),ISNUMBER(FIND("parental",C423)),ISNUMBER(FIND("germline",C423)),ISNUMBER(FIND("reproduc",C423)),ISNUMBER(FIND("embryo",C423)))</f>
        <v>0</v>
      </c>
      <c r="O423" t="b">
        <f>OR(ISNUMBER(FIND("metabol",C423)),ISNUMBER(FIND("Metabol",C423)),ISNUMBER(FIND("digest",C423)),ISNUMBER(FIND("mitochon",C423)))</f>
        <v>0</v>
      </c>
      <c r="P423" t="b">
        <f>OR(ISNUMBER(FIND("ecotox",C423)),ISNUMBER(FIND("Ecotox",B423)),ISNUMBER(FIND("ecotox",B423)),ISNUMBER(FIND("Ecotox",C423)))</f>
        <v>0</v>
      </c>
      <c r="Q423" t="b">
        <f>OR(ISNUMBER(FIND("Bioaccum",C423)),ISNUMBER(FIND("bioaccum",C423)),ISNUMBER(FIND("accum",C423)))</f>
        <v>0</v>
      </c>
      <c r="R423" t="b">
        <f>OR(ISNUMBER(FIND("Occupation",C423)),ISNUMBER(FIND("occupation",C423)),ISNUMBER(FIND("worker",C423)),ISNUMBER(FIND("workforce",C423)))</f>
        <v>0</v>
      </c>
      <c r="S423" t="b">
        <f>NOT(OR(F423,G423,H423,I423,J423,K423,L423,M423,N423,O423,P423,Q423,R423))</f>
        <v>0</v>
      </c>
      <c r="U423" t="b">
        <f>OR(Table1[[#This Row],[Inflammation]],Table1[[#This Row],[Immune]])</f>
        <v>1</v>
      </c>
      <c r="V423" t="b">
        <f>IF(OR(Table1[[#This Row],[Rodents]],Table1[[#This Row],[Human]],Table1[[#This Row],[Pig]]),OR(ISNUMBER(FIND("intratrach",C423)),ISNUMBER(FIND("nasal ",C423)),ISNUMBER(FIND("instill",C423))),"NA")</f>
        <v>1</v>
      </c>
      <c r="W423" t="b">
        <f>IF(OR(Table1[[#This Row],[Rodents]],Table1[[#This Row],[Human]],Table1[[#This Row],[Pig]]),OR(ISNUMBER(FIND("dermal",C423)),ISNUMBER(FIND("skin ",C423))),"NA")</f>
        <v>0</v>
      </c>
      <c r="X423" t="b">
        <f>IF(OR(Table1[[#This Row],[Rodents]],Table1[[#This Row],[Human]],Table1[[#This Row],[Pig]]),OR(ISNUMBER(FIND("injected",C423)),ISNUMBER(FIND("periton",C423)),ISNUMBER(FIND("intrascrot",C423))),"NA")</f>
        <v>0</v>
      </c>
      <c r="Y423" t="b">
        <f>IF(OR(Table1[[#This Row],[Rodents]],Table1[[#This Row],[Human]],Table1[[#This Row],[Pig]]),NOT(OR(Table1[[#This Row],[Inhaled/Intratracheal/intranasal]],Table1[[#This Row],[Dermal]],Table1[[#This Row],[Injected]])),"NA")</f>
        <v>0</v>
      </c>
      <c r="AA423" t="b">
        <f>OR(ISNUMBER(FIND("fish ",C423)),ISNUMBER(FIND("Fish ",C423)),ISNUMBER(FIND("aquatic",C423)),ISNUMBER(FIND("daphnids",C423)),ISNUMBER(FIND("Carcinus maenas",C423)),ISNUMBER(FIND("Daphnia",C423)),ISNUMBER(FIND("Ruditapes philippinarum",C423)),ISNUMBER(FIND("daphnia",C423)),ISNUMBER(FIND("marine",C423)),ISNUMBER(FIND("mussel",C423)),ISNUMBER(FIND("algae",C423)),ISNUMBER(FIND("Donax faba",C423)),ISNUMBER(FIND("estuarine",C423)),ISNUMBER(FIND("snail",C423)),ISNUMBER(FIND("Prorocentrum donghaiense",C423)) )</f>
        <v>0</v>
      </c>
      <c r="AB423" t="b">
        <f>OR(ISNUMBER(FIND(" rat ",C423)),ISNUMBER(FIND(" rats ",C423)),ISNUMBER(FIND(" Rats ",C423)),ISNUMBER(FIND(" Rat ",C423)),ISNUMBER(FIND(" rat.",C423)),ISNUMBER(FIND(" rats.",C423)),ISNUMBER(FIND("mouse",C423)),ISNUMBER(FIND("mice",C423)), ISNUMBER(FIND(" Mice",C423)))</f>
        <v>1</v>
      </c>
      <c r="AC423" t="b">
        <f>OR(ISNUMBER(FIND(" cell ",C423)),ISNUMBER(FIND("fibroblast",C423)),ISNUMBER(FIND("macrophage",C423)),ISNUMBER(FIND("epithelial",C423)),ISNUMBER(FIND("endothelial",C423)),ISNUMBER(FIND("neuron",C423)),ISNUMBER(FIND(" cells ",C423)),ISNUMBER(FIND("RBC",C423)),ISNUMBER(FIND("mitochond",C423)),ISNUMBER(FIND("adipocyte",C423)),ISNUMBER(FIND("osteo",C423)),ISNUMBER(FIND("keratin",C423)),ISNUMBER(FIND(" cell's ",C423)),ISNUMBER(FIND("eukary",C423)),ISNUMBER(FIND("sperm",C423)))</f>
        <v>0</v>
      </c>
      <c r="AD423" t="b">
        <f>OR(ISNUMBER(FIND("human",B423)),ISNUMBER(FIND("workers",B423)),ISNUMBER(FIND("workforces",B423)),ISNUMBER(FIND("occupational",B423)),ISNUMBER(FIND("Case report",B423)),ISNUMBER(FIND("Workplaces",B423)),ISNUMBER(FIND("worker",B423)))</f>
        <v>0</v>
      </c>
      <c r="AE423" t="b">
        <f>OR(ISNUMBER(FIND(" plant ",C423)),ISNUMBER(FIND("Plant ",C423)),ISNUMBER(FIND("tomato",C423)),ISNUMBER(FIND("plants",C423)),ISNUMBER(FIND("Plants",C423)),ISNUMBER(FIND("algae",C423)),ISNUMBER(FIND("lettuce",C423)),ISNUMBER(FIND("green gram sprouts ",C423)),ISNUMBER(FIND("Cucurbita pepo",C423)),ISNUMBER(FIND("bean ",C423)),ISNUMBER(FIND("chloroplast",C423)),ISNUMBER(FIND("chlorophyll",C423)),ISNUMBER(FIND("seedling",C423)),ISNUMBER(FIND("canola",C423)),ISNUMBER(FIND("shoot",C423)),ISNUMBER(FIND("photosynthes",C423)),ISNUMBER(FIND(" leaves ",C423)),,ISNUMBER(FIND("agriculture",C423)),ISNUMBER(FIND(" crops ",C423)))</f>
        <v>0</v>
      </c>
      <c r="AF423" t="b">
        <f>OR(ISNUMBER(FIND("bacteria",C423)),ISNUMBER(FIND("Bacteria",C423)),ISNUMBER(FIND("Bacterium",C423)),ISNUMBER(FIND("bacterium",C423)),ISNUMBER(FIND(" coli ",C423)))</f>
        <v>0</v>
      </c>
      <c r="AG423" t="b">
        <f>OR(ISNUMBER(FIND("fungi",C423)),ISNUMBER(FIND("Fungi",C423)),ISNUMBER(FIND("fungus",C423)),ISNUMBER(FIND("Fungus",C423)),ISNUMBER(FIND("mushroom",C423)),ISNUMBER(FIND("Mushroom",C423)),ISNUMBER(FIND(" mold ",C423)))</f>
        <v>0</v>
      </c>
      <c r="AH423" t="b">
        <f>OR(ISNUMBER(FIND("Pig ",C423)),ISNUMBER(FIND("pig ",C423)),ISNUMBER(FIND("Pigs ",C423)),ISNUMBER(FIND("pigs ",C423)))</f>
        <v>0</v>
      </c>
      <c r="AI423" t="b">
        <f>OR(ISNUMBER(FIND(" C. elegans",C423)),ISNUMBER(FIND("Caenorhabditis elegans",C423)),ISNUMBER(FIND("earthworms",C423)),ISNUMBER(FIND(" Ficopomatus enigmaticus",C423)),ISNUMBER(FIND("larva",C423)),ISNUMBER(FIND("Lumbriculus variegatus",C423)),ISNUMBER(FIND("nematode",C423)))</f>
        <v>0</v>
      </c>
      <c r="AJ423" t="b">
        <f>NOT(OR(AA423,AB423,AC423,AD423,AE423,AF423,AG423,AH423,AI423))</f>
        <v>0</v>
      </c>
      <c r="AL423" t="b">
        <f>OR(AA423,AB423,AD423,AE423,AF423,AG423,AH423,AI423)</f>
        <v>1</v>
      </c>
      <c r="AM423" t="b">
        <f>IF(Table1[[#This Row],[In vivo?]],IF(Table1[[#This Row],[Cell]],FALSE,TRUE),FALSE)</f>
        <v>1</v>
      </c>
      <c r="AN423" t="b">
        <f>AND(AC423,AL423)</f>
        <v>0</v>
      </c>
      <c r="AO423" t="b">
        <f>IF(Table1[[#This Row],[Cell]],IF(Table1[[#This Row],[In vivo?]],FALSE,TRUE),FALSE)</f>
        <v>0</v>
      </c>
      <c r="AP423" t="b">
        <f>NOT(OR(Table1[[#This Row],[In vivo?]],Table1[[#This Row],[Only in Cell]]))</f>
        <v>0</v>
      </c>
      <c r="AQ423" t="b">
        <f>IF(OR(Table1[[#This Row],[Rodents]],Table1[[#This Row],[Human]],Table1[[#This Row],[Pig]]),OR(ISNUMBER(FIND("pulmonary",C423)),ISNUMBER(FIND("lung",C423))),"NA")</f>
        <v>1</v>
      </c>
      <c r="AR423" t="b">
        <f>IF(OR(Table1[[#This Row],[Rodents]],Table1[[#This Row],[Human]],Table1[[#This Row],[Pig]]),OR(ISNUMBER(FIND("skin",C423)),ISNUMBER(FIND("dermal",C423))),"NA")</f>
        <v>0</v>
      </c>
      <c r="AS423" t="b">
        <f>IF(OR(Table1[[#This Row],[Rodents]],Table1[[#This Row],[Human]],Table1[[#This Row],[Pig]]),OR(ISNUMBER(FIND("liver",C423)),ISNUMBER(FIND("hepat",C423))),"NA")</f>
        <v>1</v>
      </c>
      <c r="AT423" t="b">
        <f>IF(OR(Table1[[#This Row],[Rodents]],Table1[[#This Row],[Human]],Table1[[#This Row],[Pig]]),OR(ISNUMBER(FIND("kidney",C423)),ISNUMBER(FIND("neph",C423))),"NA")</f>
        <v>1</v>
      </c>
      <c r="AU423" t="b">
        <f>IF(OR(Table1[[#This Row],[Rodents]],Table1[[#This Row],[Human]],Table1[[#This Row],[Pig]]),OR(ISNUMBER(FIND("brain",C423)),ISNUMBER(FIND("neur",C423)),ISNUMBER(FIND("nerv",C423))),"NA")</f>
        <v>0</v>
      </c>
      <c r="AV423" t="b">
        <f>IF(OR(Table1[[#This Row],[Rodents]],Table1[[#This Row],[Human]],Table1[[#This Row],[Pig]]),OR(ISNUMBER(FIND("heart",C423)),ISNUMBER(FIND("cardi",C423))),"NA")</f>
        <v>0</v>
      </c>
      <c r="AW423" t="b">
        <f>IF(OR(Table1[[#This Row],[Rodents]],Table1[[#This Row],[Human]],Table1[[#This Row],[Pig]]),OR(ISNUMBER(FIND("gastro",C423)),ISNUMBER(FIND("intesti",C423)),ISNUMBER(FIND("stomach",C423))),"NA")</f>
        <v>0</v>
      </c>
      <c r="AX423" t="b">
        <f>IF(OR(Table1[[#This Row],[Rodents]],Table1[[#This Row],[Human]],Table1[[#This Row],[Pig]]),NOT(OR(AQ423,AR423,AS423,AT423,AU423,AV423,AW423)),"NA")</f>
        <v>0</v>
      </c>
      <c r="AY423" t="b">
        <f>OR(ISNUMBER(FIND("SWCNT",C423)),ISNUMBER(FIND("SWNT",C423)),ISNUMBER(FIND("single-wall",C423)),ISNUMBER(FIND("single wall",C423)),ISNUMBER(FIND("Single wall",C423)),ISNUMBER(FIND("Single-wall",C423)),ISNUMBER(FIND("SWCNT",B423)),ISNUMBER(FIND("SWNT",B423)),ISNUMBER(FIND("single-wall",B423)),ISNUMBER(FIND("single wall",B423)),ISNUMBER(FIND("Single-wall",B423)),ISNUMBER(FIND("Single wall",B423)))</f>
        <v>1</v>
      </c>
      <c r="AZ423" t="b">
        <f>OR(ISNUMBER(FIND("MWCNT",C423)),ISNUMBER(FIND("MWNT",C423)),ISNUMBER(FIND("multi-wall",C423)),ISNUMBER(FIND("multi wall",C423)),ISNUMBER(FIND("multiwall",C423)),ISNUMBER(FIND("Multi-wall",C423)),ISNUMBER(FIND("Multi wall",C423)),ISNUMBER(FIND("Multiwall",C423)),ISNUMBER(FIND("MWCNT",B423)),ISNUMBER(FIND("MWNT",B423)),ISNUMBER(FIND("multi-wall",B423)),ISNUMBER(FIND("multi wall",B423)),ISNUMBER(FIND("multiwall",B423)),ISNUMBER(FIND("Multi-wall",B423)),ISNUMBER(FIND("Multi wall",B423)),ISNUMBER(FIND("Multiwall",B423)),ISNUMBER(FIND("Double-wall",B423)),ISNUMBER(FIND("Double wall",B423)),ISNUMBER(FIND("Doublewall",B423)),ISNUMBER(FIND("double-wall",B423)),ISNUMBER(FIND("double wall",B423)),ISNUMBER(FIND("doublewall",B423)))</f>
        <v>0</v>
      </c>
      <c r="BA423" t="b">
        <f>AND(Table1[[#This Row],[SWCNT]],Table1[[#This Row],[MWCNT]])</f>
        <v>0</v>
      </c>
      <c r="BB423" t="b">
        <f>IF(Table1[[#This Row],[SWCNT]]=TRUE,FALSE,IF(Table1[[#This Row],[MWCNT]]=TRUE,FALSE,TRUE))</f>
        <v>0</v>
      </c>
      <c r="BC423" s="18"/>
    </row>
    <row r="424" spans="1:55" ht="277.5">
      <c r="A424" t="s">
        <v>4785</v>
      </c>
      <c r="B424" s="2" t="s">
        <v>4786</v>
      </c>
      <c r="C424" s="16" t="s">
        <v>4787</v>
      </c>
      <c r="D424" s="17" t="s">
        <v>93</v>
      </c>
      <c r="E424" s="2">
        <v>2011</v>
      </c>
      <c r="F424" t="b">
        <f>OR(ISNUMBER(FIND("cytotoxic",C424)),ISNUMBER(FIND("Cytotoxic",C424)),ISNUMBER(FIND("cellular toxicity",C424)),ISNUMBER(FIND("cell death",C424)),ISNUMBER(FIND("viable",C424)),ISNUMBER(FIND("phytotoxic",C424)),ISNUMBER(FIND("acute toxicity",C424)),ISNUMBER(FIND("MTT",C424)),ISNUMBER(FIND("survival",C424)),ISNUMBER(FIND("prolifer",C424)),ISNUMBER(FIND("apoptosis",C424)),ISNUMBER(FIND("neurotoxic",C424)),ISNUMBER(FIND("  lysis ",C424)),ISNUMBER(FIND("necrosis",C424)),ISNUMBER(FIND("cellular death",C424))*3,ISNUMBER(FIND("LDH",C424)),ISNUMBER(FIND("Acute toxicity",C424)))</f>
        <v>0</v>
      </c>
      <c r="G424" t="b">
        <f>OR(ISNUMBER(FIND("genotoxic",C424)),ISNUMBER(FIND("genotoxicity",C424)),ISNUMBER(FIND("DNA damage",C424)),ISNUMBER(FIND("DNA",C424)),ISNUMBER(FIND("RNA",C424)),ISNUMBER(FIND("mesothelioma",C424)),ISNUMBER(FIND("carcino",C424)),ISNUMBER(FIND("mutagen",C424)),ISNUMBER(FIND("genetic",C424)))</f>
        <v>0</v>
      </c>
      <c r="H424" t="b">
        <f>OR(ISNUMBER(FIND("inflammatory",C424)),ISNUMBER(FIND("inflamm",C424)))</f>
        <v>1</v>
      </c>
      <c r="I424" t="b">
        <f>OR(ISNUMBER(FIND("immune",C424)),ISNUMBER(FIND("immunological",C424)),ISNUMBER(FIND("interleuk",C424)),ISNUMBER(FIND("platelet activation",C424)),ISNUMBER(FIND("monocyte",C424)),ISNUMBER(FIND("leukocyte",C424)),ISNUMBER(FIND("cytokine",C424)),ISNUMBER(FIND("CD4",C424)),ISNUMBER(FIND("CD8",C424)),ISNUMBER(FIND("T-cell",C424)))</f>
        <v>1</v>
      </c>
      <c r="J424" t="b">
        <f>OR(ISNUMBER(FIND("reactive oxygen",C424)),ISNUMBER(FIND("ROS",C424)),ISNUMBER(FIND("free radical",C424)),ISNUMBER(FIND("oxidative stress",C424)),ISNUMBER(FIND("peroxid",C424)),ISNUMBER(FIND("oxidative",C424)),ISNUMBER(FIND("antioxid",C424)))</f>
        <v>0</v>
      </c>
      <c r="K424" t="b">
        <f>OR(ISNUMBER(FIND("autophag",C424)))</f>
        <v>0</v>
      </c>
      <c r="L424" t="b">
        <f>OR(ISNUMBER(FIND("morpholog",C424)))</f>
        <v>0</v>
      </c>
      <c r="M424" t="b">
        <f>OR(ISNUMBER(FIND("fibrosis",C424)),ISNUMBER(FIND("Fibrosis",C424)),ISNUMBER(FIND("fibrot",C424)))</f>
        <v>0</v>
      </c>
      <c r="N424" t="b">
        <f>OR(ISNUMBER(FIND("offspring",C424)),ISNUMBER(FIND("Parental",C424)),ISNUMBER(FIND("parental",C424)),ISNUMBER(FIND("germline",C424)),ISNUMBER(FIND("reproduc",C424)),ISNUMBER(FIND("embryo",C424)))</f>
        <v>0</v>
      </c>
      <c r="O424" t="b">
        <f>OR(ISNUMBER(FIND("metabol",C424)),ISNUMBER(FIND("Metabol",C424)),ISNUMBER(FIND("digest",C424)),ISNUMBER(FIND("mitochon",C424)))</f>
        <v>0</v>
      </c>
      <c r="P424" t="b">
        <f>OR(ISNUMBER(FIND("ecotox",C424)),ISNUMBER(FIND("Ecotox",B424)),ISNUMBER(FIND("ecotox",B424)),ISNUMBER(FIND("Ecotox",C424)))</f>
        <v>0</v>
      </c>
      <c r="Q424" t="b">
        <f>OR(ISNUMBER(FIND("Bioaccum",C424)),ISNUMBER(FIND("bioaccum",C424)),ISNUMBER(FIND("accum",C424)))</f>
        <v>0</v>
      </c>
      <c r="R424" t="b">
        <f>OR(ISNUMBER(FIND("Occupation",C424)),ISNUMBER(FIND("occupation",C424)),ISNUMBER(FIND("worker",C424)),ISNUMBER(FIND("workforce",C424)))</f>
        <v>0</v>
      </c>
      <c r="S424" t="b">
        <f>NOT(OR(F424,G424,H424,I424,J424,K424,L424,M424,N424,O424,P424,Q424,R424))</f>
        <v>0</v>
      </c>
      <c r="U424" t="b">
        <f>OR(Table1[[#This Row],[Inflammation]],Table1[[#This Row],[Immune]])</f>
        <v>1</v>
      </c>
      <c r="V424" t="b">
        <f>IF(OR(Table1[[#This Row],[Rodents]],Table1[[#This Row],[Human]],Table1[[#This Row],[Pig]]),OR(ISNUMBER(FIND("intratrach",C424)),ISNUMBER(FIND("nasal ",C424)),ISNUMBER(FIND("instill",C424))),"NA")</f>
        <v>1</v>
      </c>
      <c r="W424" t="b">
        <f>IF(OR(Table1[[#This Row],[Rodents]],Table1[[#This Row],[Human]],Table1[[#This Row],[Pig]]),OR(ISNUMBER(FIND("dermal",C424)),ISNUMBER(FIND("skin ",C424))),"NA")</f>
        <v>0</v>
      </c>
      <c r="X424" t="b">
        <f>IF(OR(Table1[[#This Row],[Rodents]],Table1[[#This Row],[Human]],Table1[[#This Row],[Pig]]),OR(ISNUMBER(FIND("injected",C424)),ISNUMBER(FIND("periton",C424)),ISNUMBER(FIND("intrascrot",C424))),"NA")</f>
        <v>0</v>
      </c>
      <c r="Y424" t="b">
        <f>IF(OR(Table1[[#This Row],[Rodents]],Table1[[#This Row],[Human]],Table1[[#This Row],[Pig]]),NOT(OR(Table1[[#This Row],[Inhaled/Intratracheal/intranasal]],Table1[[#This Row],[Dermal]],Table1[[#This Row],[Injected]])),"NA")</f>
        <v>0</v>
      </c>
      <c r="AA424" t="b">
        <f>OR(ISNUMBER(FIND("fish ",C424)),ISNUMBER(FIND("Fish ",C424)),ISNUMBER(FIND("aquatic",C424)),ISNUMBER(FIND("daphnids",C424)),ISNUMBER(FIND("Carcinus maenas",C424)),ISNUMBER(FIND("Daphnia",C424)),ISNUMBER(FIND("Ruditapes philippinarum",C424)),ISNUMBER(FIND("daphnia",C424)),ISNUMBER(FIND("marine",C424)),ISNUMBER(FIND("mussel",C424)),ISNUMBER(FIND("algae",C424)),ISNUMBER(FIND("Donax faba",C424)),ISNUMBER(FIND("estuarine",C424)),ISNUMBER(FIND("snail",C424)),ISNUMBER(FIND("Prorocentrum donghaiense",C424)) )</f>
        <v>0</v>
      </c>
      <c r="AB424" t="b">
        <f>OR(ISNUMBER(FIND(" rat ",C424)),ISNUMBER(FIND(" rats ",C424)),ISNUMBER(FIND(" Rats ",C424)),ISNUMBER(FIND(" Rat ",C424)),ISNUMBER(FIND(" rat.",C424)),ISNUMBER(FIND(" rats.",C424)),ISNUMBER(FIND("mouse",C424)),ISNUMBER(FIND("mice",C424)), ISNUMBER(FIND(" Mice",C424)))</f>
        <v>1</v>
      </c>
      <c r="AC424" t="b">
        <f>OR(ISNUMBER(FIND(" cell ",C424)),ISNUMBER(FIND("fibroblast",C424)),ISNUMBER(FIND("macrophage",C424)),ISNUMBER(FIND("epithelial",C424)),ISNUMBER(FIND("endothelial",C424)),ISNUMBER(FIND("neuron",C424)),ISNUMBER(FIND(" cells ",C424)),ISNUMBER(FIND("RBC",C424)),ISNUMBER(FIND("mitochond",C424)),ISNUMBER(FIND("adipocyte",C424)),ISNUMBER(FIND("osteo",C424)),ISNUMBER(FIND("keratin",C424)),ISNUMBER(FIND(" cell's ",C424)),ISNUMBER(FIND("eukary",C424)),ISNUMBER(FIND("sperm",C424)))</f>
        <v>1</v>
      </c>
      <c r="AD424" t="b">
        <f>OR(ISNUMBER(FIND("human",B424)),ISNUMBER(FIND("workers",B424)),ISNUMBER(FIND("workforces",B424)),ISNUMBER(FIND("occupational",B424)),ISNUMBER(FIND("Case report",B424)),ISNUMBER(FIND("Workplaces",B424)),ISNUMBER(FIND("worker",B424)))</f>
        <v>0</v>
      </c>
      <c r="AE424" t="b">
        <f>OR(ISNUMBER(FIND(" plant ",C424)),ISNUMBER(FIND("Plant ",C424)),ISNUMBER(FIND("tomato",C424)),ISNUMBER(FIND("plants",C424)),ISNUMBER(FIND("Plants",C424)),ISNUMBER(FIND("algae",C424)),ISNUMBER(FIND("lettuce",C424)),ISNUMBER(FIND("green gram sprouts ",C424)),ISNUMBER(FIND("Cucurbita pepo",C424)),ISNUMBER(FIND("bean ",C424)),ISNUMBER(FIND("chloroplast",C424)),ISNUMBER(FIND("chlorophyll",C424)),ISNUMBER(FIND("seedling",C424)),ISNUMBER(FIND("canola",C424)),ISNUMBER(FIND("shoot",C424)),ISNUMBER(FIND("photosynthes",C424)),ISNUMBER(FIND(" leaves ",C424)),,ISNUMBER(FIND("agriculture",C424)),ISNUMBER(FIND(" crops ",C424)))</f>
        <v>0</v>
      </c>
      <c r="AF424" t="b">
        <f>OR(ISNUMBER(FIND("bacteria",C424)),ISNUMBER(FIND("Bacteria",C424)),ISNUMBER(FIND("Bacterium",C424)),ISNUMBER(FIND("bacterium",C424)),ISNUMBER(FIND(" coli ",C424)))</f>
        <v>0</v>
      </c>
      <c r="AG424" t="b">
        <f>OR(ISNUMBER(FIND("fungi",C424)),ISNUMBER(FIND("Fungi",C424)),ISNUMBER(FIND("fungus",C424)),ISNUMBER(FIND("Fungus",C424)),ISNUMBER(FIND("mushroom",C424)),ISNUMBER(FIND("Mushroom",C424)),ISNUMBER(FIND(" mold ",C424)))</f>
        <v>0</v>
      </c>
      <c r="AH424" t="b">
        <f>OR(ISNUMBER(FIND("Pig ",C424)),ISNUMBER(FIND("pig ",C424)),ISNUMBER(FIND("Pigs ",C424)),ISNUMBER(FIND("pigs ",C424)))</f>
        <v>0</v>
      </c>
      <c r="AI424" t="b">
        <f>OR(ISNUMBER(FIND(" C. elegans",C424)),ISNUMBER(FIND("Caenorhabditis elegans",C424)),ISNUMBER(FIND("earthworms",C424)),ISNUMBER(FIND(" Ficopomatus enigmaticus",C424)),ISNUMBER(FIND("larva",C424)),ISNUMBER(FIND("Lumbriculus variegatus",C424)),ISNUMBER(FIND("nematode",C424)))</f>
        <v>0</v>
      </c>
      <c r="AJ424" t="b">
        <f>NOT(OR(AA424,AB424,AC424,AD424,AE424,AF424,AG424,AH424,AI424))</f>
        <v>0</v>
      </c>
      <c r="AL424" t="b">
        <f>OR(AA424,AB424,AD424,AE424,AF424,AG424,AH424,AI424)</f>
        <v>1</v>
      </c>
      <c r="AM424" t="b">
        <f>IF(Table1[[#This Row],[In vivo?]],IF(Table1[[#This Row],[Cell]],FALSE,TRUE),FALSE)</f>
        <v>0</v>
      </c>
      <c r="AN424" t="b">
        <f>AND(AC424,AL424)</f>
        <v>1</v>
      </c>
      <c r="AO424" t="b">
        <f>IF(Table1[[#This Row],[Cell]],IF(Table1[[#This Row],[In vivo?]],FALSE,TRUE),FALSE)</f>
        <v>0</v>
      </c>
      <c r="AP424" t="b">
        <f>NOT(OR(Table1[[#This Row],[In vivo?]],Table1[[#This Row],[Only in Cell]]))</f>
        <v>0</v>
      </c>
      <c r="AQ424" t="b">
        <f>IF(OR(Table1[[#This Row],[Rodents]],Table1[[#This Row],[Human]],Table1[[#This Row],[Pig]]),OR(ISNUMBER(FIND("pulmonary",C424)),ISNUMBER(FIND("lung",C424))),"NA")</f>
        <v>1</v>
      </c>
      <c r="AR424" t="b">
        <f>IF(OR(Table1[[#This Row],[Rodents]],Table1[[#This Row],[Human]],Table1[[#This Row],[Pig]]),OR(ISNUMBER(FIND("skin",C424)),ISNUMBER(FIND("dermal",C424))),"NA")</f>
        <v>0</v>
      </c>
      <c r="AS424" t="b">
        <f>IF(OR(Table1[[#This Row],[Rodents]],Table1[[#This Row],[Human]],Table1[[#This Row],[Pig]]),OR(ISNUMBER(FIND("liver",C424)),ISNUMBER(FIND("hepat",C424))),"NA")</f>
        <v>0</v>
      </c>
      <c r="AT424" t="b">
        <f>IF(OR(Table1[[#This Row],[Rodents]],Table1[[#This Row],[Human]],Table1[[#This Row],[Pig]]),OR(ISNUMBER(FIND("kidney",C424)),ISNUMBER(FIND("neph",C424))),"NA")</f>
        <v>0</v>
      </c>
      <c r="AU424" t="b">
        <f>IF(OR(Table1[[#This Row],[Rodents]],Table1[[#This Row],[Human]],Table1[[#This Row],[Pig]]),OR(ISNUMBER(FIND("brain",C424)),ISNUMBER(FIND("neur",C424)),ISNUMBER(FIND("nerv",C424))),"NA")</f>
        <v>1</v>
      </c>
      <c r="AV424" t="b">
        <f>IF(OR(Table1[[#This Row],[Rodents]],Table1[[#This Row],[Human]],Table1[[#This Row],[Pig]]),OR(ISNUMBER(FIND("heart",C424)),ISNUMBER(FIND("cardi",C424))),"NA")</f>
        <v>0</v>
      </c>
      <c r="AW424" t="b">
        <f>IF(OR(Table1[[#This Row],[Rodents]],Table1[[#This Row],[Human]],Table1[[#This Row],[Pig]]),OR(ISNUMBER(FIND("gastro",C424)),ISNUMBER(FIND("intesti",C424)),ISNUMBER(FIND("stomach",C424))),"NA")</f>
        <v>0</v>
      </c>
      <c r="AX424" t="b">
        <f>IF(OR(Table1[[#This Row],[Rodents]],Table1[[#This Row],[Human]],Table1[[#This Row],[Pig]]),NOT(OR(AQ424,AR424,AS424,AT424,AU424,AV424,AW424)),"NA")</f>
        <v>0</v>
      </c>
      <c r="AY424" t="b">
        <f>OR(ISNUMBER(FIND("SWCNT",C424)),ISNUMBER(FIND("SWNT",C424)),ISNUMBER(FIND("single-wall",C424)),ISNUMBER(FIND("single wall",C424)),ISNUMBER(FIND("Single wall",C424)),ISNUMBER(FIND("Single-wall",C424)),ISNUMBER(FIND("SWCNT",B424)),ISNUMBER(FIND("SWNT",B424)),ISNUMBER(FIND("single-wall",B424)),ISNUMBER(FIND("single wall",B424)),ISNUMBER(FIND("Single-wall",B424)),ISNUMBER(FIND("Single wall",B424)))</f>
        <v>1</v>
      </c>
      <c r="AZ424" t="b">
        <f>OR(ISNUMBER(FIND("MWCNT",C424)),ISNUMBER(FIND("MWNT",C424)),ISNUMBER(FIND("multi-wall",C424)),ISNUMBER(FIND("multi wall",C424)),ISNUMBER(FIND("multiwall",C424)),ISNUMBER(FIND("Multi-wall",C424)),ISNUMBER(FIND("Multi wall",C424)),ISNUMBER(FIND("Multiwall",C424)),ISNUMBER(FIND("MWCNT",B424)),ISNUMBER(FIND("MWNT",B424)),ISNUMBER(FIND("multi-wall",B424)),ISNUMBER(FIND("multi wall",B424)),ISNUMBER(FIND("multiwall",B424)),ISNUMBER(FIND("Multi-wall",B424)),ISNUMBER(FIND("Multi wall",B424)),ISNUMBER(FIND("Multiwall",B424)),ISNUMBER(FIND("Double-wall",B424)),ISNUMBER(FIND("Double wall",B424)),ISNUMBER(FIND("Doublewall",B424)),ISNUMBER(FIND("double-wall",B424)),ISNUMBER(FIND("double wall",B424)),ISNUMBER(FIND("doublewall",B424)))</f>
        <v>0</v>
      </c>
      <c r="BA424" t="b">
        <f>AND(Table1[[#This Row],[SWCNT]],Table1[[#This Row],[MWCNT]])</f>
        <v>0</v>
      </c>
      <c r="BB424" t="b">
        <f>IF(Table1[[#This Row],[SWCNT]]=TRUE,FALSE,IF(Table1[[#This Row],[MWCNT]]=TRUE,FALSE,TRUE))</f>
        <v>0</v>
      </c>
      <c r="BC424" s="18"/>
    </row>
    <row r="425" spans="1:55" ht="259">
      <c r="A425" t="s">
        <v>4814</v>
      </c>
      <c r="B425" s="2" t="s">
        <v>4815</v>
      </c>
      <c r="C425" s="16" t="s">
        <v>4816</v>
      </c>
      <c r="D425" s="17" t="s">
        <v>282</v>
      </c>
      <c r="E425" s="2">
        <v>2011</v>
      </c>
      <c r="F425" t="b">
        <f>OR(ISNUMBER(FIND("cytotoxic",C425)),ISNUMBER(FIND("Cytotoxic",C425)),ISNUMBER(FIND("cellular toxicity",C425)),ISNUMBER(FIND("cell death",C425)),ISNUMBER(FIND("viable",C425)),ISNUMBER(FIND("phytotoxic",C425)),ISNUMBER(FIND("acute toxicity",C425)),ISNUMBER(FIND("MTT",C425)),ISNUMBER(FIND("survival",C425)),ISNUMBER(FIND("prolifer",C425)),ISNUMBER(FIND("apoptosis",C425)),ISNUMBER(FIND("neurotoxic",C425)),ISNUMBER(FIND("  lysis ",C425)),ISNUMBER(FIND("necrosis",C425)),ISNUMBER(FIND("cellular death",C425))*3,ISNUMBER(FIND("LDH",C425)),ISNUMBER(FIND("Acute toxicity",C425)))</f>
        <v>1</v>
      </c>
      <c r="G425" t="b">
        <f>OR(ISNUMBER(FIND("genotoxic",C425)),ISNUMBER(FIND("genotoxicity",C425)),ISNUMBER(FIND("DNA damage",C425)),ISNUMBER(FIND("DNA",C425)),ISNUMBER(FIND("RNA",C425)),ISNUMBER(FIND("mesothelioma",C425)),ISNUMBER(FIND("carcino",C425)),ISNUMBER(FIND("mutagen",C425)),ISNUMBER(FIND("genetic",C425)))</f>
        <v>0</v>
      </c>
      <c r="H425" t="b">
        <f>OR(ISNUMBER(FIND("inflammatory",C425)),ISNUMBER(FIND("inflamm",C425)))</f>
        <v>1</v>
      </c>
      <c r="I425" t="b">
        <f>OR(ISNUMBER(FIND("immune",C425)),ISNUMBER(FIND("immunological",C425)),ISNUMBER(FIND("interleuk",C425)),ISNUMBER(FIND("platelet activation",C425)),ISNUMBER(FIND("monocyte",C425)),ISNUMBER(FIND("leukocyte",C425)),ISNUMBER(FIND("cytokine",C425)),ISNUMBER(FIND("CD4",C425)),ISNUMBER(FIND("CD8",C425)),ISNUMBER(FIND("T-cell",C425)))</f>
        <v>1</v>
      </c>
      <c r="J425" t="b">
        <f>OR(ISNUMBER(FIND("reactive oxygen",C425)),ISNUMBER(FIND("ROS",C425)),ISNUMBER(FIND("free radical",C425)),ISNUMBER(FIND("oxidative stress",C425)),ISNUMBER(FIND("peroxid",C425)),ISNUMBER(FIND("oxidative",C425)),ISNUMBER(FIND("antioxid",C425)))</f>
        <v>1</v>
      </c>
      <c r="K425" t="b">
        <f>OR(ISNUMBER(FIND("autophag",C425)))</f>
        <v>0</v>
      </c>
      <c r="L425" t="b">
        <f>OR(ISNUMBER(FIND("morpholog",C425)))</f>
        <v>0</v>
      </c>
      <c r="M425" t="b">
        <f>OR(ISNUMBER(FIND("fibrosis",C425)),ISNUMBER(FIND("Fibrosis",C425)),ISNUMBER(FIND("fibrot",C425)))</f>
        <v>0</v>
      </c>
      <c r="N425" t="b">
        <f>OR(ISNUMBER(FIND("offspring",C425)),ISNUMBER(FIND("Parental",C425)),ISNUMBER(FIND("parental",C425)),ISNUMBER(FIND("germline",C425)),ISNUMBER(FIND("reproduc",C425)),ISNUMBER(FIND("embryo",C425)))</f>
        <v>0</v>
      </c>
      <c r="O425" t="b">
        <f>OR(ISNUMBER(FIND("metabol",C425)),ISNUMBER(FIND("Metabol",C425)),ISNUMBER(FIND("digest",C425)),ISNUMBER(FIND("mitochon",C425)))</f>
        <v>0</v>
      </c>
      <c r="P425" t="b">
        <f>OR(ISNUMBER(FIND("ecotox",C425)),ISNUMBER(FIND("Ecotox",B425)),ISNUMBER(FIND("ecotox",B425)),ISNUMBER(FIND("Ecotox",C425)))</f>
        <v>0</v>
      </c>
      <c r="Q425" t="b">
        <f>OR(ISNUMBER(FIND("Bioaccum",C425)),ISNUMBER(FIND("bioaccum",C425)),ISNUMBER(FIND("accum",C425)))</f>
        <v>1</v>
      </c>
      <c r="R425" t="b">
        <f>OR(ISNUMBER(FIND("Occupation",C425)),ISNUMBER(FIND("occupation",C425)),ISNUMBER(FIND("worker",C425)),ISNUMBER(FIND("workforce",C425)))</f>
        <v>0</v>
      </c>
      <c r="S425" t="b">
        <f>NOT(OR(F425,G425,H425,I425,J425,K425,L425,M425,N425,O425,P425,Q425,R425))</f>
        <v>0</v>
      </c>
      <c r="U425" t="b">
        <f>OR(Table1[[#This Row],[Inflammation]],Table1[[#This Row],[Immune]])</f>
        <v>1</v>
      </c>
      <c r="V425" t="str">
        <f>IF(OR(Table1[[#This Row],[Rodents]],Table1[[#This Row],[Human]],Table1[[#This Row],[Pig]]),OR(ISNUMBER(FIND("intratrach",C425)),ISNUMBER(FIND("nasal ",C425)),ISNUMBER(FIND("instill",C425))),"NA")</f>
        <v>NA</v>
      </c>
      <c r="W425" t="str">
        <f>IF(OR(Table1[[#This Row],[Rodents]],Table1[[#This Row],[Human]],Table1[[#This Row],[Pig]]),OR(ISNUMBER(FIND("dermal",C425)),ISNUMBER(FIND("skin ",C425))),"NA")</f>
        <v>NA</v>
      </c>
      <c r="X425" t="str">
        <f>IF(OR(Table1[[#This Row],[Rodents]],Table1[[#This Row],[Human]],Table1[[#This Row],[Pig]]),OR(ISNUMBER(FIND("injected",C425)),ISNUMBER(FIND("periton",C425)),ISNUMBER(FIND("intrascrot",C425))),"NA")</f>
        <v>NA</v>
      </c>
      <c r="Y425" t="str">
        <f>IF(OR(Table1[[#This Row],[Rodents]],Table1[[#This Row],[Human]],Table1[[#This Row],[Pig]]),NOT(OR(Table1[[#This Row],[Inhaled/Intratracheal/intranasal]],Table1[[#This Row],[Dermal]],Table1[[#This Row],[Injected]])),"NA")</f>
        <v>NA</v>
      </c>
      <c r="AA425" t="b">
        <f>OR(ISNUMBER(FIND("fish ",C425)),ISNUMBER(FIND("Fish ",C425)),ISNUMBER(FIND("aquatic",C425)),ISNUMBER(FIND("daphnids",C425)),ISNUMBER(FIND("Carcinus maenas",C425)),ISNUMBER(FIND("Daphnia",C425)),ISNUMBER(FIND("Ruditapes philippinarum",C425)),ISNUMBER(FIND("daphnia",C425)),ISNUMBER(FIND("marine",C425)),ISNUMBER(FIND("mussel",C425)),ISNUMBER(FIND("algae",C425)),ISNUMBER(FIND("Donax faba",C425)),ISNUMBER(FIND("estuarine",C425)),ISNUMBER(FIND("snail",C425)),ISNUMBER(FIND("Prorocentrum donghaiense",C425)) )</f>
        <v>0</v>
      </c>
      <c r="AB425" t="b">
        <f>OR(ISNUMBER(FIND(" rat ",C425)),ISNUMBER(FIND(" rats ",C425)),ISNUMBER(FIND(" Rats ",C425)),ISNUMBER(FIND(" Rat ",C425)),ISNUMBER(FIND(" rat.",C425)),ISNUMBER(FIND(" rats.",C425)),ISNUMBER(FIND("mouse",C425)),ISNUMBER(FIND("mice",C425)), ISNUMBER(FIND(" Mice",C425)))</f>
        <v>0</v>
      </c>
      <c r="AC425" t="b">
        <f>OR(ISNUMBER(FIND(" cell ",C425)),ISNUMBER(FIND("fibroblast",C425)),ISNUMBER(FIND("macrophage",C425)),ISNUMBER(FIND("epithelial",C425)),ISNUMBER(FIND("endothelial",C425)),ISNUMBER(FIND("neuron",C425)),ISNUMBER(FIND(" cells ",C425)),ISNUMBER(FIND("RBC",C425)),ISNUMBER(FIND("mitochond",C425)),ISNUMBER(FIND("adipocyte",C425)),ISNUMBER(FIND("osteo",C425)),ISNUMBER(FIND("keratin",C425)),ISNUMBER(FIND(" cell's ",C425)),ISNUMBER(FIND("eukary",C425)),ISNUMBER(FIND("sperm",C425)))</f>
        <v>0</v>
      </c>
      <c r="AD425" t="b">
        <v>0</v>
      </c>
      <c r="AE425" t="b">
        <f>OR(ISNUMBER(FIND(" plant ",C425)),ISNUMBER(FIND("Plant ",C425)),ISNUMBER(FIND("tomato",C425)),ISNUMBER(FIND("plants",C425)),ISNUMBER(FIND("Plants",C425)),ISNUMBER(FIND("algae",C425)),ISNUMBER(FIND("lettuce",C425)),ISNUMBER(FIND("green gram sprouts ",C425)),ISNUMBER(FIND("Cucurbita pepo",C425)),ISNUMBER(FIND("bean ",C425)),ISNUMBER(FIND("chloroplast",C425)),ISNUMBER(FIND("chlorophyll",C425)),ISNUMBER(FIND("seedling",C425)),ISNUMBER(FIND("canola",C425)),ISNUMBER(FIND("shoot",C425)),ISNUMBER(FIND("photosynthes",C425)),ISNUMBER(FIND(" leaves ",C425)),,ISNUMBER(FIND("agriculture",C425)),ISNUMBER(FIND(" crops ",C425)))</f>
        <v>0</v>
      </c>
      <c r="AF425" t="b">
        <f>OR(ISNUMBER(FIND("bacteria",C425)),ISNUMBER(FIND("Bacteria",C425)),ISNUMBER(FIND("Bacterium",C425)),ISNUMBER(FIND("bacterium",C425)),ISNUMBER(FIND(" coli ",C425)))</f>
        <v>0</v>
      </c>
      <c r="AG425" t="b">
        <f>OR(ISNUMBER(FIND("fungi",C425)),ISNUMBER(FIND("Fungi",C425)),ISNUMBER(FIND("fungus",C425)),ISNUMBER(FIND("Fungus",C425)),ISNUMBER(FIND("mushroom",C425)),ISNUMBER(FIND("Mushroom",C425)),ISNUMBER(FIND(" mold ",C425)))</f>
        <v>0</v>
      </c>
      <c r="AH425" t="b">
        <f>OR(ISNUMBER(FIND("Pig ",C425)),ISNUMBER(FIND("pig ",C425)),ISNUMBER(FIND("Pigs ",C425)),ISNUMBER(FIND("pigs ",C425)))</f>
        <v>0</v>
      </c>
      <c r="AI425" t="b">
        <f>OR(ISNUMBER(FIND(" C. elegans",C425)),ISNUMBER(FIND("Caenorhabditis elegans",C425)),ISNUMBER(FIND("earthworms",C425)),ISNUMBER(FIND(" Ficopomatus enigmaticus",C425)),ISNUMBER(FIND("larva",C425)),ISNUMBER(FIND("Lumbriculus variegatus",C425)),ISNUMBER(FIND("nematode",C425)))</f>
        <v>0</v>
      </c>
      <c r="AJ425" t="b">
        <f>NOT(OR(AA425,AB425,AC425,AD425,AE425,AF425,AG425,AH425,AI425))</f>
        <v>1</v>
      </c>
      <c r="AL425" t="b">
        <f>OR(AA425,AB425,AD425,AE425,AF425,AG425,AH425,AI425)</f>
        <v>0</v>
      </c>
      <c r="AM425" t="b">
        <f>IF(Table1[[#This Row],[In vivo?]],IF(Table1[[#This Row],[Cell]],FALSE,TRUE),FALSE)</f>
        <v>0</v>
      </c>
      <c r="AN425" t="b">
        <f>AND(AC425,AL425)</f>
        <v>0</v>
      </c>
      <c r="AO425" t="b">
        <f>IF(Table1[[#This Row],[Cell]],IF(Table1[[#This Row],[In vivo?]],FALSE,TRUE),FALSE)</f>
        <v>0</v>
      </c>
      <c r="AP425" t="b">
        <f>NOT(OR(Table1[[#This Row],[In vivo?]],Table1[[#This Row],[Only in Cell]]))</f>
        <v>1</v>
      </c>
      <c r="AQ425" t="str">
        <f>IF(OR(Table1[[#This Row],[Rodents]],Table1[[#This Row],[Human]],Table1[[#This Row],[Pig]]),OR(ISNUMBER(FIND("pulmonary",C425)),ISNUMBER(FIND("lung",C425))),"NA")</f>
        <v>NA</v>
      </c>
      <c r="AR425" t="str">
        <f>IF(OR(Table1[[#This Row],[Rodents]],Table1[[#This Row],[Human]],Table1[[#This Row],[Pig]]),OR(ISNUMBER(FIND("skin",C425)),ISNUMBER(FIND("dermal",C425))),"NA")</f>
        <v>NA</v>
      </c>
      <c r="AS425" t="str">
        <f>IF(OR(Table1[[#This Row],[Rodents]],Table1[[#This Row],[Human]],Table1[[#This Row],[Pig]]),OR(ISNUMBER(FIND("liver",C425)),ISNUMBER(FIND("hepat",C425))),"NA")</f>
        <v>NA</v>
      </c>
      <c r="AT425" t="str">
        <f>IF(OR(Table1[[#This Row],[Rodents]],Table1[[#This Row],[Human]],Table1[[#This Row],[Pig]]),OR(ISNUMBER(FIND("kidney",C425)),ISNUMBER(FIND("neph",C425))),"NA")</f>
        <v>NA</v>
      </c>
      <c r="AU425" t="str">
        <f>IF(OR(Table1[[#This Row],[Rodents]],Table1[[#This Row],[Human]],Table1[[#This Row],[Pig]]),OR(ISNUMBER(FIND("brain",C425)),ISNUMBER(FIND("neur",C425)),ISNUMBER(FIND("nerv",C425))),"NA")</f>
        <v>NA</v>
      </c>
      <c r="AV425" t="str">
        <f>IF(OR(Table1[[#This Row],[Rodents]],Table1[[#This Row],[Human]],Table1[[#This Row],[Pig]]),OR(ISNUMBER(FIND("heart",C425)),ISNUMBER(FIND("cardi",C425))),"NA")</f>
        <v>NA</v>
      </c>
      <c r="AW425" t="str">
        <f>IF(OR(Table1[[#This Row],[Rodents]],Table1[[#This Row],[Human]],Table1[[#This Row],[Pig]]),OR(ISNUMBER(FIND("gastro",C425)),ISNUMBER(FIND("intesti",C425)),ISNUMBER(FIND("stomach",C425))),"NA")</f>
        <v>NA</v>
      </c>
      <c r="AX425" t="str">
        <f>IF(OR(Table1[[#This Row],[Rodents]],Table1[[#This Row],[Human]],Table1[[#This Row],[Pig]]),NOT(OR(AQ425,AR425,AS425,AT425,AU425,AV425,AW425)),"NA")</f>
        <v>NA</v>
      </c>
      <c r="AY425" t="b">
        <f>OR(ISNUMBER(FIND("SWCNT",C425)),ISNUMBER(FIND("SWNT",C425)),ISNUMBER(FIND("single-wall",C425)),ISNUMBER(FIND("single wall",C425)),ISNUMBER(FIND("Single wall",C425)),ISNUMBER(FIND("Single-wall",C425)),ISNUMBER(FIND("SWCNT",B425)),ISNUMBER(FIND("SWNT",B425)),ISNUMBER(FIND("single-wall",B425)),ISNUMBER(FIND("single wall",B425)),ISNUMBER(FIND("Single-wall",B425)),ISNUMBER(FIND("Single wall",B425)))</f>
        <v>1</v>
      </c>
      <c r="AZ425" t="b">
        <f>OR(ISNUMBER(FIND("MWCNT",C425)),ISNUMBER(FIND("MWNT",C425)),ISNUMBER(FIND("multi-wall",C425)),ISNUMBER(FIND("multi wall",C425)),ISNUMBER(FIND("multiwall",C425)),ISNUMBER(FIND("Multi-wall",C425)),ISNUMBER(FIND("Multi wall",C425)),ISNUMBER(FIND("Multiwall",C425)),ISNUMBER(FIND("MWCNT",B425)),ISNUMBER(FIND("MWNT",B425)),ISNUMBER(FIND("multi-wall",B425)),ISNUMBER(FIND("multi wall",B425)),ISNUMBER(FIND("multiwall",B425)),ISNUMBER(FIND("Multi-wall",B425)),ISNUMBER(FIND("Multi wall",B425)),ISNUMBER(FIND("Multiwall",B425)),ISNUMBER(FIND("Double-wall",B425)),ISNUMBER(FIND("Double wall",B425)),ISNUMBER(FIND("Doublewall",B425)),ISNUMBER(FIND("double-wall",B425)),ISNUMBER(FIND("double wall",B425)),ISNUMBER(FIND("doublewall",B425)))</f>
        <v>0</v>
      </c>
      <c r="BA425" t="b">
        <f>AND(Table1[[#This Row],[SWCNT]],Table1[[#This Row],[MWCNT]])</f>
        <v>0</v>
      </c>
      <c r="BB425" t="b">
        <f>IF(Table1[[#This Row],[SWCNT]]=TRUE,FALSE,IF(Table1[[#This Row],[MWCNT]]=TRUE,FALSE,TRUE))</f>
        <v>0</v>
      </c>
      <c r="BC425" s="18"/>
    </row>
    <row r="426" spans="1:55" ht="259">
      <c r="A426" t="s">
        <v>4817</v>
      </c>
      <c r="B426" s="2" t="s">
        <v>4818</v>
      </c>
      <c r="C426" s="16" t="s">
        <v>4819</v>
      </c>
      <c r="D426" s="17" t="s">
        <v>1458</v>
      </c>
      <c r="E426" s="2">
        <v>2011</v>
      </c>
      <c r="F426" t="b">
        <f>OR(ISNUMBER(FIND("cytotoxic",C426)),ISNUMBER(FIND("Cytotoxic",C426)),ISNUMBER(FIND("cellular toxicity",C426)),ISNUMBER(FIND("cell death",C426)),ISNUMBER(FIND("viable",C426)),ISNUMBER(FIND("phytotoxic",C426)),ISNUMBER(FIND("acute toxicity",C426)),ISNUMBER(FIND("MTT",C426)),ISNUMBER(FIND("survival",C426)),ISNUMBER(FIND("prolifer",C426)),ISNUMBER(FIND("apoptosis",C426)),ISNUMBER(FIND("neurotoxic",C426)),ISNUMBER(FIND("  lysis ",C426)),ISNUMBER(FIND("necrosis",C426)),ISNUMBER(FIND("cellular death",C426))*3,ISNUMBER(FIND("LDH",C426)),ISNUMBER(FIND("Acute toxicity",C426)))</f>
        <v>1</v>
      </c>
      <c r="G426" t="b">
        <f>OR(ISNUMBER(FIND("genotoxic",C426)),ISNUMBER(FIND("genotoxicity",C426)),ISNUMBER(FIND("DNA damage",C426)),ISNUMBER(FIND("DNA",C426)),ISNUMBER(FIND("RNA",C426)),ISNUMBER(FIND("mesothelioma",C426)),ISNUMBER(FIND("carcino",C426)),ISNUMBER(FIND("mutagen",C426)),ISNUMBER(FIND("genetic",C426)))</f>
        <v>1</v>
      </c>
      <c r="H426" t="b">
        <f>OR(ISNUMBER(FIND("inflammatory",C426)),ISNUMBER(FIND("inflamm",C426)))</f>
        <v>1</v>
      </c>
      <c r="I426" t="b">
        <f>OR(ISNUMBER(FIND("immune",C426)),ISNUMBER(FIND("immunological",C426)),ISNUMBER(FIND("interleuk",C426)),ISNUMBER(FIND("platelet activation",C426)),ISNUMBER(FIND("monocyte",C426)),ISNUMBER(FIND("leukocyte",C426)),ISNUMBER(FIND("cytokine",C426)),ISNUMBER(FIND("CD4",C426)),ISNUMBER(FIND("CD8",C426)),ISNUMBER(FIND("T-cell",C426)))</f>
        <v>1</v>
      </c>
      <c r="J426" t="b">
        <f>OR(ISNUMBER(FIND("reactive oxygen",C426)),ISNUMBER(FIND("ROS",C426)),ISNUMBER(FIND("free radical",C426)),ISNUMBER(FIND("oxidative stress",C426)),ISNUMBER(FIND("peroxid",C426)),ISNUMBER(FIND("oxidative",C426)),ISNUMBER(FIND("antioxid",C426)))</f>
        <v>0</v>
      </c>
      <c r="K426" t="b">
        <f>OR(ISNUMBER(FIND("autophag",C426)))</f>
        <v>0</v>
      </c>
      <c r="L426" t="b">
        <f>OR(ISNUMBER(FIND("morpholog",C426)))</f>
        <v>0</v>
      </c>
      <c r="M426" t="b">
        <f>OR(ISNUMBER(FIND("fibrosis",C426)),ISNUMBER(FIND("Fibrosis",C426)),ISNUMBER(FIND("fibrot",C426)))</f>
        <v>1</v>
      </c>
      <c r="N426" t="b">
        <f>OR(ISNUMBER(FIND("offspring",C426)),ISNUMBER(FIND("Parental",C426)),ISNUMBER(FIND("parental",C426)),ISNUMBER(FIND("germline",C426)),ISNUMBER(FIND("reproduc",C426)),ISNUMBER(FIND("embryo",C426)))</f>
        <v>0</v>
      </c>
      <c r="O426" t="b">
        <f>OR(ISNUMBER(FIND("metabol",C426)),ISNUMBER(FIND("Metabol",C426)),ISNUMBER(FIND("digest",C426)),ISNUMBER(FIND("mitochon",C426)))</f>
        <v>0</v>
      </c>
      <c r="P426" t="b">
        <f>OR(ISNUMBER(FIND("ecotox",C426)),ISNUMBER(FIND("Ecotox",B426)),ISNUMBER(FIND("ecotox",B426)),ISNUMBER(FIND("Ecotox",C426)))</f>
        <v>0</v>
      </c>
      <c r="Q426" t="b">
        <f>OR(ISNUMBER(FIND("Bioaccum",C426)),ISNUMBER(FIND("bioaccum",C426)),ISNUMBER(FIND("accum",C426)))</f>
        <v>0</v>
      </c>
      <c r="R426" t="b">
        <f>OR(ISNUMBER(FIND("Occupation",C426)),ISNUMBER(FIND("occupation",C426)),ISNUMBER(FIND("worker",C426)),ISNUMBER(FIND("workforce",C426)))</f>
        <v>1</v>
      </c>
      <c r="S426" t="b">
        <f>NOT(OR(F426,G426,H426,I426,J426,K426,L426,M426,N426,O426,P426,Q426,R426))</f>
        <v>0</v>
      </c>
      <c r="U426" t="b">
        <f>OR(Table1[[#This Row],[Inflammation]],Table1[[#This Row],[Immune]])</f>
        <v>1</v>
      </c>
      <c r="V426" t="str">
        <f>IF(OR(Table1[[#This Row],[Rodents]],Table1[[#This Row],[Human]],Table1[[#This Row],[Pig]]),OR(ISNUMBER(FIND("intratrach",C426)),ISNUMBER(FIND("nasal ",C426)),ISNUMBER(FIND("instill",C426))),"NA")</f>
        <v>NA</v>
      </c>
      <c r="W426" t="str">
        <f>IF(OR(Table1[[#This Row],[Rodents]],Table1[[#This Row],[Human]],Table1[[#This Row],[Pig]]),OR(ISNUMBER(FIND("dermal",C426)),ISNUMBER(FIND("skin ",C426))),"NA")</f>
        <v>NA</v>
      </c>
      <c r="X426" t="str">
        <f>IF(OR(Table1[[#This Row],[Rodents]],Table1[[#This Row],[Human]],Table1[[#This Row],[Pig]]),OR(ISNUMBER(FIND("injected",C426)),ISNUMBER(FIND("periton",C426)),ISNUMBER(FIND("intrascrot",C426))),"NA")</f>
        <v>NA</v>
      </c>
      <c r="Y426" t="str">
        <f>IF(OR(Table1[[#This Row],[Rodents]],Table1[[#This Row],[Human]],Table1[[#This Row],[Pig]]),NOT(OR(Table1[[#This Row],[Inhaled/Intratracheal/intranasal]],Table1[[#This Row],[Dermal]],Table1[[#This Row],[Injected]])),"NA")</f>
        <v>NA</v>
      </c>
      <c r="AA426" t="b">
        <f>OR(ISNUMBER(FIND("fish ",C426)),ISNUMBER(FIND("Fish ",C426)),ISNUMBER(FIND("aquatic",C426)),ISNUMBER(FIND("daphnids",C426)),ISNUMBER(FIND("Carcinus maenas",C426)),ISNUMBER(FIND("Daphnia",C426)),ISNUMBER(FIND("Ruditapes philippinarum",C426)),ISNUMBER(FIND("daphnia",C426)),ISNUMBER(FIND("marine",C426)),ISNUMBER(FIND("mussel",C426)),ISNUMBER(FIND("algae",C426)),ISNUMBER(FIND("Donax faba",C426)),ISNUMBER(FIND("estuarine",C426)),ISNUMBER(FIND("snail",C426)),ISNUMBER(FIND("Prorocentrum donghaiense",C426)) )</f>
        <v>0</v>
      </c>
      <c r="AB426" t="b">
        <f>OR(ISNUMBER(FIND(" rat ",C426)),ISNUMBER(FIND(" rats ",C426)),ISNUMBER(FIND(" Rats ",C426)),ISNUMBER(FIND(" Rat ",C426)),ISNUMBER(FIND(" rat.",C426)),ISNUMBER(FIND(" rats.",C426)),ISNUMBER(FIND("mouse",C426)),ISNUMBER(FIND("mice",C426)), ISNUMBER(FIND(" Mice",C426)))</f>
        <v>0</v>
      </c>
      <c r="AC426" t="b">
        <f>OR(ISNUMBER(FIND(" cell ",C426)),ISNUMBER(FIND("fibroblast",C426)),ISNUMBER(FIND("macrophage",C426)),ISNUMBER(FIND("epithelial",C426)),ISNUMBER(FIND("endothelial",C426)),ISNUMBER(FIND("neuron",C426)),ISNUMBER(FIND(" cells ",C426)),ISNUMBER(FIND("RBC",C426)),ISNUMBER(FIND("mitochond",C426)),ISNUMBER(FIND("adipocyte",C426)),ISNUMBER(FIND("osteo",C426)),ISNUMBER(FIND("keratin",C426)),ISNUMBER(FIND(" cell's ",C426)),ISNUMBER(FIND("eukary",C426)),ISNUMBER(FIND("sperm",C426)))</f>
        <v>1</v>
      </c>
      <c r="AD426" t="b">
        <f>OR(ISNUMBER(FIND("human",B426)),ISNUMBER(FIND("workers",B426)),ISNUMBER(FIND("workforces",B426)),ISNUMBER(FIND("occupational",B426)),ISNUMBER(FIND("Case report",B426)),ISNUMBER(FIND("Workplaces",B426)),ISNUMBER(FIND("worker",B426)))</f>
        <v>0</v>
      </c>
      <c r="AE426" t="b">
        <f>OR(ISNUMBER(FIND(" plant ",C426)),ISNUMBER(FIND("Plant ",C426)),ISNUMBER(FIND("tomato",C426)),ISNUMBER(FIND("plants",C426)),ISNUMBER(FIND("Plants",C426)),ISNUMBER(FIND("algae",C426)),ISNUMBER(FIND("lettuce",C426)),ISNUMBER(FIND("green gram sprouts ",C426)),ISNUMBER(FIND("Cucurbita pepo",C426)),ISNUMBER(FIND("bean ",C426)),ISNUMBER(FIND("chloroplast",C426)),ISNUMBER(FIND("chlorophyll",C426)),ISNUMBER(FIND("seedling",C426)),ISNUMBER(FIND("canola",C426)),ISNUMBER(FIND("shoot",C426)),ISNUMBER(FIND("photosynthes",C426)),ISNUMBER(FIND(" leaves ",C426)),,ISNUMBER(FIND("agriculture",C426)),ISNUMBER(FIND(" crops ",C426)))</f>
        <v>0</v>
      </c>
      <c r="AF426" t="b">
        <f>OR(ISNUMBER(FIND("bacteria",C426)),ISNUMBER(FIND("Bacteria",C426)),ISNUMBER(FIND("Bacterium",C426)),ISNUMBER(FIND("bacterium",C426)),ISNUMBER(FIND(" coli ",C426)))</f>
        <v>0</v>
      </c>
      <c r="AG426" t="b">
        <f>OR(ISNUMBER(FIND("fungi",C426)),ISNUMBER(FIND("Fungi",C426)),ISNUMBER(FIND("fungus",C426)),ISNUMBER(FIND("Fungus",C426)),ISNUMBER(FIND("mushroom",C426)),ISNUMBER(FIND("Mushroom",C426)),ISNUMBER(FIND(" mold ",C426)))</f>
        <v>0</v>
      </c>
      <c r="AH426" t="b">
        <f>OR(ISNUMBER(FIND("Pig ",C426)),ISNUMBER(FIND("pig ",C426)),ISNUMBER(FIND("Pigs ",C426)),ISNUMBER(FIND("pigs ",C426)))</f>
        <v>0</v>
      </c>
      <c r="AI426" t="b">
        <f>OR(ISNUMBER(FIND(" C. elegans",C426)),ISNUMBER(FIND("Caenorhabditis elegans",C426)),ISNUMBER(FIND("earthworms",C426)),ISNUMBER(FIND(" Ficopomatus enigmaticus",C426)),ISNUMBER(FIND("larva",C426)),ISNUMBER(FIND("Lumbriculus variegatus",C426)),ISNUMBER(FIND("nematode",C426)))</f>
        <v>0</v>
      </c>
      <c r="AJ426" t="b">
        <f>NOT(OR(AA426,AB426,AC426,AD426,AE426,AF426,AG426,AH426,AI426))</f>
        <v>0</v>
      </c>
      <c r="AL426" t="b">
        <f>OR(AA426,AB426,AD426,AE426,AF426,AG426,AH426,AI426)</f>
        <v>0</v>
      </c>
      <c r="AM426" t="b">
        <f>IF(Table1[[#This Row],[In vivo?]],IF(Table1[[#This Row],[Cell]],FALSE,TRUE),FALSE)</f>
        <v>0</v>
      </c>
      <c r="AN426" t="b">
        <f>AND(AC426,AL426)</f>
        <v>0</v>
      </c>
      <c r="AO426" t="b">
        <f>IF(Table1[[#This Row],[Cell]],IF(Table1[[#This Row],[In vivo?]],FALSE,TRUE),FALSE)</f>
        <v>1</v>
      </c>
      <c r="AP426" t="b">
        <f>NOT(OR(Table1[[#This Row],[In vivo?]],Table1[[#This Row],[Only in Cell]]))</f>
        <v>0</v>
      </c>
      <c r="AQ426" t="str">
        <f>IF(OR(Table1[[#This Row],[Rodents]],Table1[[#This Row],[Human]],Table1[[#This Row],[Pig]]),OR(ISNUMBER(FIND("pulmonary",C426)),ISNUMBER(FIND("lung",C426))),"NA")</f>
        <v>NA</v>
      </c>
      <c r="AR426" t="str">
        <f>IF(OR(Table1[[#This Row],[Rodents]],Table1[[#This Row],[Human]],Table1[[#This Row],[Pig]]),OR(ISNUMBER(FIND("skin",C426)),ISNUMBER(FIND("dermal",C426))),"NA")</f>
        <v>NA</v>
      </c>
      <c r="AS426" t="str">
        <f>IF(OR(Table1[[#This Row],[Rodents]],Table1[[#This Row],[Human]],Table1[[#This Row],[Pig]]),OR(ISNUMBER(FIND("liver",C426)),ISNUMBER(FIND("hepat",C426))),"NA")</f>
        <v>NA</v>
      </c>
      <c r="AT426" t="str">
        <f>IF(OR(Table1[[#This Row],[Rodents]],Table1[[#This Row],[Human]],Table1[[#This Row],[Pig]]),OR(ISNUMBER(FIND("kidney",C426)),ISNUMBER(FIND("neph",C426))),"NA")</f>
        <v>NA</v>
      </c>
      <c r="AU426" t="str">
        <f>IF(OR(Table1[[#This Row],[Rodents]],Table1[[#This Row],[Human]],Table1[[#This Row],[Pig]]),OR(ISNUMBER(FIND("brain",C426)),ISNUMBER(FIND("neur",C426)),ISNUMBER(FIND("nerv",C426))),"NA")</f>
        <v>NA</v>
      </c>
      <c r="AV426" t="str">
        <f>IF(OR(Table1[[#This Row],[Rodents]],Table1[[#This Row],[Human]],Table1[[#This Row],[Pig]]),OR(ISNUMBER(FIND("heart",C426)),ISNUMBER(FIND("cardi",C426))),"NA")</f>
        <v>NA</v>
      </c>
      <c r="AW426" t="str">
        <f>IF(OR(Table1[[#This Row],[Rodents]],Table1[[#This Row],[Human]],Table1[[#This Row],[Pig]]),OR(ISNUMBER(FIND("gastro",C426)),ISNUMBER(FIND("intesti",C426)),ISNUMBER(FIND("stomach",C426))),"NA")</f>
        <v>NA</v>
      </c>
      <c r="AX426" t="str">
        <f>IF(OR(Table1[[#This Row],[Rodents]],Table1[[#This Row],[Human]],Table1[[#This Row],[Pig]]),NOT(OR(AQ426,AR426,AS426,AT426,AU426,AV426,AW426)),"NA")</f>
        <v>NA</v>
      </c>
      <c r="AY426" t="b">
        <f>OR(ISNUMBER(FIND("SWCNT",C426)),ISNUMBER(FIND("SWNT",C426)),ISNUMBER(FIND("single-wall",C426)),ISNUMBER(FIND("single wall",C426)),ISNUMBER(FIND("Single wall",C426)),ISNUMBER(FIND("Single-wall",C426)),ISNUMBER(FIND("SWCNT",B426)),ISNUMBER(FIND("SWNT",B426)),ISNUMBER(FIND("single-wall",B426)),ISNUMBER(FIND("single wall",B426)),ISNUMBER(FIND("Single-wall",B426)),ISNUMBER(FIND("Single wall",B426)))</f>
        <v>1</v>
      </c>
      <c r="AZ426" t="b">
        <f>OR(ISNUMBER(FIND("MWCNT",C426)),ISNUMBER(FIND("MWNT",C426)),ISNUMBER(FIND("multi-wall",C426)),ISNUMBER(FIND("multi wall",C426)),ISNUMBER(FIND("multiwall",C426)),ISNUMBER(FIND("Multi-wall",C426)),ISNUMBER(FIND("Multi wall",C426)),ISNUMBER(FIND("Multiwall",C426)),ISNUMBER(FIND("MWCNT",B426)),ISNUMBER(FIND("MWNT",B426)),ISNUMBER(FIND("multi-wall",B426)),ISNUMBER(FIND("multi wall",B426)),ISNUMBER(FIND("multiwall",B426)),ISNUMBER(FIND("Multi-wall",B426)),ISNUMBER(FIND("Multi wall",B426)),ISNUMBER(FIND("Multiwall",B426)),ISNUMBER(FIND("Double-wall",B426)),ISNUMBER(FIND("Double wall",B426)),ISNUMBER(FIND("Doublewall",B426)),ISNUMBER(FIND("double-wall",B426)),ISNUMBER(FIND("double wall",B426)),ISNUMBER(FIND("doublewall",B426)))</f>
        <v>0</v>
      </c>
      <c r="BA426" t="b">
        <f>AND(Table1[[#This Row],[SWCNT]],Table1[[#This Row],[MWCNT]])</f>
        <v>0</v>
      </c>
      <c r="BB426" t="b">
        <f>IF(Table1[[#This Row],[SWCNT]]=TRUE,FALSE,IF(Table1[[#This Row],[MWCNT]]=TRUE,FALSE,TRUE))</f>
        <v>0</v>
      </c>
      <c r="BC426" s="18"/>
    </row>
    <row r="427" spans="1:55" ht="259">
      <c r="A427" t="s">
        <v>4827</v>
      </c>
      <c r="B427" s="2" t="s">
        <v>4828</v>
      </c>
      <c r="C427" s="16" t="s">
        <v>4829</v>
      </c>
      <c r="D427" s="17" t="s">
        <v>4830</v>
      </c>
      <c r="E427" s="2">
        <v>2011</v>
      </c>
      <c r="F427" t="b">
        <f>OR(ISNUMBER(FIND("cytotoxic",C427)),ISNUMBER(FIND("Cytotoxic",C427)),ISNUMBER(FIND("cellular toxicity",C427)),ISNUMBER(FIND("cell death",C427)),ISNUMBER(FIND("viable",C427)),ISNUMBER(FIND("phytotoxic",C427)),ISNUMBER(FIND("acute toxicity",C427)),ISNUMBER(FIND("MTT",C427)),ISNUMBER(FIND("survival",C427)),ISNUMBER(FIND("prolifer",C427)),ISNUMBER(FIND("apoptosis",C427)),ISNUMBER(FIND("neurotoxic",C427)),ISNUMBER(FIND("  lysis ",C427)),ISNUMBER(FIND("necrosis",C427)),ISNUMBER(FIND("cellular death",C427))*3,ISNUMBER(FIND("LDH",C427)),ISNUMBER(FIND("Acute toxicity",C427)))</f>
        <v>1</v>
      </c>
      <c r="G427" t="b">
        <f>OR(ISNUMBER(FIND("genotoxic",C427)),ISNUMBER(FIND("genotoxicity",C427)),ISNUMBER(FIND("DNA damage",C427)),ISNUMBER(FIND("DNA",C427)),ISNUMBER(FIND("RNA",C427)),ISNUMBER(FIND("mesothelioma",C427)),ISNUMBER(FIND("carcino",C427)),ISNUMBER(FIND("mutagen",C427)),ISNUMBER(FIND("genetic",C427)))</f>
        <v>0</v>
      </c>
      <c r="H427" t="b">
        <f>OR(ISNUMBER(FIND("inflammatory",C427)),ISNUMBER(FIND("inflamm",C427)))</f>
        <v>1</v>
      </c>
      <c r="I427" t="b">
        <f>OR(ISNUMBER(FIND("immune",C427)),ISNUMBER(FIND("immunological",C427)),ISNUMBER(FIND("interleuk",C427)),ISNUMBER(FIND("platelet activation",C427)),ISNUMBER(FIND("monocyte",C427)),ISNUMBER(FIND("leukocyte",C427)),ISNUMBER(FIND("cytokine",C427)),ISNUMBER(FIND("CD4",C427)),ISNUMBER(FIND("CD8",C427)),ISNUMBER(FIND("T-cell",C427)))</f>
        <v>1</v>
      </c>
      <c r="J427" t="b">
        <f>OR(ISNUMBER(FIND("reactive oxygen",C427)),ISNUMBER(FIND("ROS",C427)),ISNUMBER(FIND("free radical",C427)),ISNUMBER(FIND("oxidative stress",C427)),ISNUMBER(FIND("peroxid",C427)),ISNUMBER(FIND("oxidative",C427)),ISNUMBER(FIND("antioxid",C427)))</f>
        <v>1</v>
      </c>
      <c r="K427" t="b">
        <f>OR(ISNUMBER(FIND("autophag",C427)))</f>
        <v>0</v>
      </c>
      <c r="L427" t="b">
        <f>OR(ISNUMBER(FIND("morpholog",C427)))</f>
        <v>0</v>
      </c>
      <c r="M427" t="b">
        <f>OR(ISNUMBER(FIND("fibrosis",C427)),ISNUMBER(FIND("Fibrosis",C427)),ISNUMBER(FIND("fibrot",C427)))</f>
        <v>1</v>
      </c>
      <c r="N427" t="b">
        <f>OR(ISNUMBER(FIND("offspring",C427)),ISNUMBER(FIND("Parental",C427)),ISNUMBER(FIND("parental",C427)),ISNUMBER(FIND("germline",C427)),ISNUMBER(FIND("reproduc",C427)),ISNUMBER(FIND("embryo",C427)))</f>
        <v>0</v>
      </c>
      <c r="O427" t="b">
        <f>OR(ISNUMBER(FIND("metabol",C427)),ISNUMBER(FIND("Metabol",C427)),ISNUMBER(FIND("digest",C427)),ISNUMBER(FIND("mitochon",C427)))</f>
        <v>0</v>
      </c>
      <c r="P427" t="b">
        <f>OR(ISNUMBER(FIND("ecotox",C427)),ISNUMBER(FIND("Ecotox",B427)),ISNUMBER(FIND("ecotox",B427)),ISNUMBER(FIND("Ecotox",C427)))</f>
        <v>0</v>
      </c>
      <c r="Q427" t="b">
        <f>OR(ISNUMBER(FIND("Bioaccum",C427)),ISNUMBER(FIND("bioaccum",C427)),ISNUMBER(FIND("accum",C427)))</f>
        <v>0</v>
      </c>
      <c r="R427" t="b">
        <f>OR(ISNUMBER(FIND("Occupation",C427)),ISNUMBER(FIND("occupation",C427)),ISNUMBER(FIND("worker",C427)),ISNUMBER(FIND("workforce",C427)))</f>
        <v>1</v>
      </c>
      <c r="S427" t="b">
        <f>NOT(OR(F427,G427,H427,I427,J427,K427,L427,M427,N427,O427,P427,Q427,R427))</f>
        <v>0</v>
      </c>
      <c r="U427" t="b">
        <f>OR(Table1[[#This Row],[Inflammation]],Table1[[#This Row],[Immune]])</f>
        <v>1</v>
      </c>
      <c r="V427" t="b">
        <f>IF(OR(Table1[[#This Row],[Rodents]],Table1[[#This Row],[Human]],Table1[[#This Row],[Pig]]),OR(ISNUMBER(FIND("intratrach",C427)),ISNUMBER(FIND("nasal ",C427)),ISNUMBER(FIND("instill",C427))),"NA")</f>
        <v>0</v>
      </c>
      <c r="W427" t="b">
        <f>IF(OR(Table1[[#This Row],[Rodents]],Table1[[#This Row],[Human]],Table1[[#This Row],[Pig]]),OR(ISNUMBER(FIND("dermal",C427)),ISNUMBER(FIND("skin ",C427))),"NA")</f>
        <v>0</v>
      </c>
      <c r="X427" t="b">
        <f>IF(OR(Table1[[#This Row],[Rodents]],Table1[[#This Row],[Human]],Table1[[#This Row],[Pig]]),OR(ISNUMBER(FIND("injected",C427)),ISNUMBER(FIND("periton",C427)),ISNUMBER(FIND("intrascrot",C427))),"NA")</f>
        <v>0</v>
      </c>
      <c r="Y427" t="b">
        <f>IF(OR(Table1[[#This Row],[Rodents]],Table1[[#This Row],[Human]],Table1[[#This Row],[Pig]]),NOT(OR(Table1[[#This Row],[Inhaled/Intratracheal/intranasal]],Table1[[#This Row],[Dermal]],Table1[[#This Row],[Injected]])),"NA")</f>
        <v>1</v>
      </c>
      <c r="AA427" t="b">
        <f>OR(ISNUMBER(FIND("fish ",C427)),ISNUMBER(FIND("Fish ",C427)),ISNUMBER(FIND("aquatic",C427)),ISNUMBER(FIND("daphnids",C427)),ISNUMBER(FIND("Carcinus maenas",C427)),ISNUMBER(FIND("Daphnia",C427)),ISNUMBER(FIND("Ruditapes philippinarum",C427)),ISNUMBER(FIND("daphnia",C427)),ISNUMBER(FIND("marine",C427)),ISNUMBER(FIND("mussel",C427)),ISNUMBER(FIND("algae",C427)),ISNUMBER(FIND("Donax faba",C427)),ISNUMBER(FIND("estuarine",C427)),ISNUMBER(FIND("snail",C427)),ISNUMBER(FIND("Prorocentrum donghaiense",C427)) )</f>
        <v>0</v>
      </c>
      <c r="AB427" t="b">
        <f>OR(ISNUMBER(FIND(" rat ",C427)),ISNUMBER(FIND(" rats ",C427)),ISNUMBER(FIND(" Rats ",C427)),ISNUMBER(FIND(" Rat ",C427)),ISNUMBER(FIND(" rat.",C427)),ISNUMBER(FIND(" rats.",C427)),ISNUMBER(FIND("mouse",C427)),ISNUMBER(FIND("mice",C427)), ISNUMBER(FIND(" Mice",C427)))</f>
        <v>1</v>
      </c>
      <c r="AC427" t="b">
        <f>OR(ISNUMBER(FIND(" cell ",C427)),ISNUMBER(FIND("fibroblast",C427)),ISNUMBER(FIND("macrophage",C427)),ISNUMBER(FIND("epithelial",C427)),ISNUMBER(FIND("endothelial",C427)),ISNUMBER(FIND("neuron",C427)),ISNUMBER(FIND(" cells ",C427)),ISNUMBER(FIND("RBC",C427)),ISNUMBER(FIND("mitochond",C427)),ISNUMBER(FIND("adipocyte",C427)),ISNUMBER(FIND("osteo",C427)),ISNUMBER(FIND("keratin",C427)),ISNUMBER(FIND(" cell's ",C427)),ISNUMBER(FIND("eukary",C427)),ISNUMBER(FIND("sperm",C427)))</f>
        <v>1</v>
      </c>
      <c r="AD427" t="b">
        <f>OR(ISNUMBER(FIND("human",B427)),ISNUMBER(FIND("workers",B427)),ISNUMBER(FIND("workforces",B427)),ISNUMBER(FIND("occupational",B427)),ISNUMBER(FIND("Case report",B427)),ISNUMBER(FIND("Workplaces",B427)),ISNUMBER(FIND("worker",B427)))</f>
        <v>0</v>
      </c>
      <c r="AE427" t="b">
        <f>OR(ISNUMBER(FIND(" plant ",C427)),ISNUMBER(FIND("Plant ",C427)),ISNUMBER(FIND("tomato",C427)),ISNUMBER(FIND("plants",C427)),ISNUMBER(FIND("Plants",C427)),ISNUMBER(FIND("algae",C427)),ISNUMBER(FIND("lettuce",C427)),ISNUMBER(FIND("green gram sprouts ",C427)),ISNUMBER(FIND("Cucurbita pepo",C427)),ISNUMBER(FIND("bean ",C427)),ISNUMBER(FIND("chloroplast",C427)),ISNUMBER(FIND("chlorophyll",C427)),ISNUMBER(FIND("seedling",C427)),ISNUMBER(FIND("canola",C427)),ISNUMBER(FIND("shoot",C427)),ISNUMBER(FIND("photosynthes",C427)),ISNUMBER(FIND(" leaves ",C427)),,ISNUMBER(FIND("agriculture",C427)),ISNUMBER(FIND(" crops ",C427)))</f>
        <v>0</v>
      </c>
      <c r="AF427" t="b">
        <f>OR(ISNUMBER(FIND("bacteria",C427)),ISNUMBER(FIND("Bacteria",C427)),ISNUMBER(FIND("Bacterium",C427)),ISNUMBER(FIND("bacterium",C427)),ISNUMBER(FIND(" coli ",C427)))</f>
        <v>0</v>
      </c>
      <c r="AG427" t="b">
        <f>OR(ISNUMBER(FIND("fungi",C427)),ISNUMBER(FIND("Fungi",C427)),ISNUMBER(FIND("fungus",C427)),ISNUMBER(FIND("Fungus",C427)),ISNUMBER(FIND("mushroom",C427)),ISNUMBER(FIND("Mushroom",C427)),ISNUMBER(FIND(" mold ",C427)))</f>
        <v>0</v>
      </c>
      <c r="AH427" t="b">
        <f>OR(ISNUMBER(FIND("Pig ",C427)),ISNUMBER(FIND("pig ",C427)),ISNUMBER(FIND("Pigs ",C427)),ISNUMBER(FIND("pigs ",C427)))</f>
        <v>0</v>
      </c>
      <c r="AI427" t="b">
        <f>OR(ISNUMBER(FIND(" C. elegans",C427)),ISNUMBER(FIND("Caenorhabditis elegans",C427)),ISNUMBER(FIND("earthworms",C427)),ISNUMBER(FIND(" Ficopomatus enigmaticus",C427)),ISNUMBER(FIND("larva",C427)),ISNUMBER(FIND("Lumbriculus variegatus",C427)),ISNUMBER(FIND("nematode",C427)))</f>
        <v>0</v>
      </c>
      <c r="AJ427" t="b">
        <f>NOT(OR(AA427,AB427,AC427,AD427,AE427,AF427,AG427,AH427,AI427))</f>
        <v>0</v>
      </c>
      <c r="AL427" t="b">
        <f>OR(AA427,AB427,AD427,AE427,AF427,AG427,AH427,AI427)</f>
        <v>1</v>
      </c>
      <c r="AM427" t="b">
        <f>IF(Table1[[#This Row],[In vivo?]],IF(Table1[[#This Row],[Cell]],FALSE,TRUE),FALSE)</f>
        <v>0</v>
      </c>
      <c r="AN427" t="b">
        <f>AND(AC427,AL427)</f>
        <v>1</v>
      </c>
      <c r="AO427" t="b">
        <f>IF(Table1[[#This Row],[Cell]],IF(Table1[[#This Row],[In vivo?]],FALSE,TRUE),FALSE)</f>
        <v>0</v>
      </c>
      <c r="AP427" t="b">
        <f>NOT(OR(Table1[[#This Row],[In vivo?]],Table1[[#This Row],[Only in Cell]]))</f>
        <v>0</v>
      </c>
      <c r="AQ427" t="b">
        <f>IF(OR(Table1[[#This Row],[Rodents]],Table1[[#This Row],[Human]],Table1[[#This Row],[Pig]]),OR(ISNUMBER(FIND("pulmonary",C427)),ISNUMBER(FIND("lung",C427))),"NA")</f>
        <v>1</v>
      </c>
      <c r="AR427" t="b">
        <f>IF(OR(Table1[[#This Row],[Rodents]],Table1[[#This Row],[Human]],Table1[[#This Row],[Pig]]),OR(ISNUMBER(FIND("skin",C427)),ISNUMBER(FIND("dermal",C427))),"NA")</f>
        <v>0</v>
      </c>
      <c r="AS427" t="b">
        <f>IF(OR(Table1[[#This Row],[Rodents]],Table1[[#This Row],[Human]],Table1[[#This Row],[Pig]]),OR(ISNUMBER(FIND("liver",C427)),ISNUMBER(FIND("hepat",C427))),"NA")</f>
        <v>0</v>
      </c>
      <c r="AT427" t="b">
        <f>IF(OR(Table1[[#This Row],[Rodents]],Table1[[#This Row],[Human]],Table1[[#This Row],[Pig]]),OR(ISNUMBER(FIND("kidney",C427)),ISNUMBER(FIND("neph",C427))),"NA")</f>
        <v>0</v>
      </c>
      <c r="AU427" t="b">
        <f>IF(OR(Table1[[#This Row],[Rodents]],Table1[[#This Row],[Human]],Table1[[#This Row],[Pig]]),OR(ISNUMBER(FIND("brain",C427)),ISNUMBER(FIND("neur",C427)),ISNUMBER(FIND("nerv",C427))),"NA")</f>
        <v>0</v>
      </c>
      <c r="AV427" t="b">
        <f>IF(OR(Table1[[#This Row],[Rodents]],Table1[[#This Row],[Human]],Table1[[#This Row],[Pig]]),OR(ISNUMBER(FIND("heart",C427)),ISNUMBER(FIND("cardi",C427))),"NA")</f>
        <v>0</v>
      </c>
      <c r="AW427" t="b">
        <f>IF(OR(Table1[[#This Row],[Rodents]],Table1[[#This Row],[Human]],Table1[[#This Row],[Pig]]),OR(ISNUMBER(FIND("gastro",C427)),ISNUMBER(FIND("intesti",C427)),ISNUMBER(FIND("stomach",C427))),"NA")</f>
        <v>0</v>
      </c>
      <c r="AX427" t="b">
        <f>IF(OR(Table1[[#This Row],[Rodents]],Table1[[#This Row],[Human]],Table1[[#This Row],[Pig]]),NOT(OR(AQ427,AR427,AS427,AT427,AU427,AV427,AW427)),"NA")</f>
        <v>0</v>
      </c>
      <c r="AY427" t="b">
        <f>OR(ISNUMBER(FIND("SWCNT",C427)),ISNUMBER(FIND("SWNT",C427)),ISNUMBER(FIND("single-wall",C427)),ISNUMBER(FIND("single wall",C427)),ISNUMBER(FIND("Single wall",C427)),ISNUMBER(FIND("Single-wall",C427)),ISNUMBER(FIND("SWCNT",B427)),ISNUMBER(FIND("SWNT",B427)),ISNUMBER(FIND("single-wall",B427)),ISNUMBER(FIND("single wall",B427)),ISNUMBER(FIND("Single-wall",B427)),ISNUMBER(FIND("Single wall",B427)))</f>
        <v>1</v>
      </c>
      <c r="AZ427" t="b">
        <f>OR(ISNUMBER(FIND("MWCNT",C427)),ISNUMBER(FIND("MWNT",C427)),ISNUMBER(FIND("multi-wall",C427)),ISNUMBER(FIND("multi wall",C427)),ISNUMBER(FIND("multiwall",C427)),ISNUMBER(FIND("Multi-wall",C427)),ISNUMBER(FIND("Multi wall",C427)),ISNUMBER(FIND("Multiwall",C427)),ISNUMBER(FIND("MWCNT",B427)),ISNUMBER(FIND("MWNT",B427)),ISNUMBER(FIND("multi-wall",B427)),ISNUMBER(FIND("multi wall",B427)),ISNUMBER(FIND("multiwall",B427)),ISNUMBER(FIND("Multi-wall",B427)),ISNUMBER(FIND("Multi wall",B427)),ISNUMBER(FIND("Multiwall",B427)),ISNUMBER(FIND("Double-wall",B427)),ISNUMBER(FIND("Double wall",B427)),ISNUMBER(FIND("Doublewall",B427)),ISNUMBER(FIND("double-wall",B427)),ISNUMBER(FIND("double wall",B427)),ISNUMBER(FIND("doublewall",B427)))</f>
        <v>1</v>
      </c>
      <c r="BA427" t="b">
        <f>AND(Table1[[#This Row],[SWCNT]],Table1[[#This Row],[MWCNT]])</f>
        <v>1</v>
      </c>
      <c r="BB427" t="b">
        <f>IF(Table1[[#This Row],[SWCNT]]=TRUE,FALSE,IF(Table1[[#This Row],[MWCNT]]=TRUE,FALSE,TRUE))</f>
        <v>0</v>
      </c>
      <c r="BC427" s="18"/>
    </row>
    <row r="428" spans="1:55" ht="240.5">
      <c r="A428" t="s">
        <v>4834</v>
      </c>
      <c r="B428" s="2" t="s">
        <v>4836</v>
      </c>
      <c r="C428" s="16" t="s">
        <v>4838</v>
      </c>
      <c r="D428" s="17" t="s">
        <v>181</v>
      </c>
      <c r="E428" s="2">
        <v>2011</v>
      </c>
      <c r="F428" t="b">
        <f>OR(ISNUMBER(FIND("cytotoxic",C428)),ISNUMBER(FIND("Cytotoxic",C428)),ISNUMBER(FIND("cellular toxicity",C428)),ISNUMBER(FIND("cell death",C428)),ISNUMBER(FIND("viable",C428)),ISNUMBER(FIND("phytotoxic",C428)),ISNUMBER(FIND("acute toxicity",C428)),ISNUMBER(FIND("MTT",C428)),ISNUMBER(FIND("survival",C428)),ISNUMBER(FIND("prolifer",C428)),ISNUMBER(FIND("apoptosis",C428)),ISNUMBER(FIND("neurotoxic",C428)),ISNUMBER(FIND("  lysis ",C428)),ISNUMBER(FIND("necrosis",C428)),ISNUMBER(FIND("cellular death",C428))*3,ISNUMBER(FIND("LDH",C428)),ISNUMBER(FIND("Acute toxicity",C428)))</f>
        <v>0</v>
      </c>
      <c r="G428" t="b">
        <f>OR(ISNUMBER(FIND("genotoxic",C428)),ISNUMBER(FIND("genotoxicity",C428)),ISNUMBER(FIND("DNA damage",C428)),ISNUMBER(FIND("DNA",C428)),ISNUMBER(FIND("RNA",C428)),ISNUMBER(FIND("mesothelioma",C428)),ISNUMBER(FIND("carcino",C428)),ISNUMBER(FIND("mutagen",C428)),ISNUMBER(FIND("genetic",C428)))</f>
        <v>0</v>
      </c>
      <c r="H428" t="b">
        <f>OR(ISNUMBER(FIND("inflammatory",C428)),ISNUMBER(FIND("inflamm",C428)))</f>
        <v>1</v>
      </c>
      <c r="I428" t="b">
        <f>OR(ISNUMBER(FIND("immune",C428)),ISNUMBER(FIND("immunological",C428)),ISNUMBER(FIND("interleuk",C428)),ISNUMBER(FIND("platelet activation",C428)),ISNUMBER(FIND("monocyte",C428)),ISNUMBER(FIND("leukocyte",C428)),ISNUMBER(FIND("cytokine",C428)),ISNUMBER(FIND("CD4",C428)),ISNUMBER(FIND("CD8",C428)),ISNUMBER(FIND("T-cell",C428)))</f>
        <v>1</v>
      </c>
      <c r="J428" t="b">
        <f>OR(ISNUMBER(FIND("reactive oxygen",C428)),ISNUMBER(FIND("ROS",C428)),ISNUMBER(FIND("free radical",C428)),ISNUMBER(FIND("oxidative stress",C428)),ISNUMBER(FIND("peroxid",C428)),ISNUMBER(FIND("oxidative",C428)),ISNUMBER(FIND("antioxid",C428)))</f>
        <v>0</v>
      </c>
      <c r="K428" t="b">
        <f>OR(ISNUMBER(FIND("autophag",C428)))</f>
        <v>0</v>
      </c>
      <c r="L428" t="b">
        <f>OR(ISNUMBER(FIND("morpholog",C428)))</f>
        <v>0</v>
      </c>
      <c r="M428" t="b">
        <f>OR(ISNUMBER(FIND("fibrosis",C428)),ISNUMBER(FIND("Fibrosis",C428)),ISNUMBER(FIND("fibrot",C428)))</f>
        <v>1</v>
      </c>
      <c r="N428" t="b">
        <f>OR(ISNUMBER(FIND("offspring",C428)),ISNUMBER(FIND("Parental",C428)),ISNUMBER(FIND("parental",C428)),ISNUMBER(FIND("germline",C428)),ISNUMBER(FIND("reproduc",C428)),ISNUMBER(FIND("embryo",C428)))</f>
        <v>0</v>
      </c>
      <c r="O428" t="b">
        <f>OR(ISNUMBER(FIND("metabol",C428)),ISNUMBER(FIND("Metabol",C428)),ISNUMBER(FIND("digest",C428)),ISNUMBER(FIND("mitochon",C428)))</f>
        <v>0</v>
      </c>
      <c r="P428" t="b">
        <f>OR(ISNUMBER(FIND("ecotox",C428)),ISNUMBER(FIND("Ecotox",B428)),ISNUMBER(FIND("ecotox",B428)),ISNUMBER(FIND("Ecotox",C428)))</f>
        <v>0</v>
      </c>
      <c r="Q428" t="b">
        <f>OR(ISNUMBER(FIND("Bioaccum",C428)),ISNUMBER(FIND("bioaccum",C428)),ISNUMBER(FIND("accum",C428)))</f>
        <v>0</v>
      </c>
      <c r="R428" t="b">
        <f>OR(ISNUMBER(FIND("Occupation",C428)),ISNUMBER(FIND("occupation",C428)),ISNUMBER(FIND("worker",C428)),ISNUMBER(FIND("workforce",C428)))</f>
        <v>1</v>
      </c>
      <c r="S428" t="b">
        <f>NOT(OR(F428,G428,H428,I428,J428,K428,L428,M428,N428,O428,P428,Q428,R428))</f>
        <v>0</v>
      </c>
      <c r="U428" t="b">
        <f>OR(Table1[[#This Row],[Inflammation]],Table1[[#This Row],[Immune]])</f>
        <v>1</v>
      </c>
      <c r="V428" t="b">
        <f>IF(OR(Table1[[#This Row],[Rodents]],Table1[[#This Row],[Human]],Table1[[#This Row],[Pig]]),OR(ISNUMBER(FIND("intratrach",C428)),ISNUMBER(FIND("nasal ",C428)),ISNUMBER(FIND("instill",C428))),"NA")</f>
        <v>1</v>
      </c>
      <c r="W428" t="b">
        <f>IF(OR(Table1[[#This Row],[Rodents]],Table1[[#This Row],[Human]],Table1[[#This Row],[Pig]]),OR(ISNUMBER(FIND("dermal",C428)),ISNUMBER(FIND("skin ",C428))),"NA")</f>
        <v>0</v>
      </c>
      <c r="X428" t="b">
        <f>IF(OR(Table1[[#This Row],[Rodents]],Table1[[#This Row],[Human]],Table1[[#This Row],[Pig]]),OR(ISNUMBER(FIND("injected",C428)),ISNUMBER(FIND("periton",C428)),ISNUMBER(FIND("intrascrot",C428))),"NA")</f>
        <v>0</v>
      </c>
      <c r="Y428" t="b">
        <f>IF(OR(Table1[[#This Row],[Rodents]],Table1[[#This Row],[Human]],Table1[[#This Row],[Pig]]),NOT(OR(Table1[[#This Row],[Inhaled/Intratracheal/intranasal]],Table1[[#This Row],[Dermal]],Table1[[#This Row],[Injected]])),"NA")</f>
        <v>0</v>
      </c>
      <c r="AA428" t="b">
        <f>OR(ISNUMBER(FIND("fish ",C428)),ISNUMBER(FIND("Fish ",C428)),ISNUMBER(FIND("aquatic",C428)),ISNUMBER(FIND("daphnids",C428)),ISNUMBER(FIND("Carcinus maenas",C428)),ISNUMBER(FIND("Daphnia",C428)),ISNUMBER(FIND("Ruditapes philippinarum",C428)),ISNUMBER(FIND("daphnia",C428)),ISNUMBER(FIND("marine",C428)),ISNUMBER(FIND("mussel",C428)),ISNUMBER(FIND("algae",C428)),ISNUMBER(FIND("Donax faba",C428)),ISNUMBER(FIND("estuarine",C428)),ISNUMBER(FIND("snail",C428)),ISNUMBER(FIND("Prorocentrum donghaiense",C428)) )</f>
        <v>0</v>
      </c>
      <c r="AB428" t="b">
        <f>OR(ISNUMBER(FIND(" rat ",C428)),ISNUMBER(FIND(" rats ",C428)),ISNUMBER(FIND(" Rats ",C428)),ISNUMBER(FIND(" Rat ",C428)),ISNUMBER(FIND(" rat.",C428)),ISNUMBER(FIND(" rats.",C428)),ISNUMBER(FIND("mouse",C428)),ISNUMBER(FIND("mice",C428)), ISNUMBER(FIND(" Mice",C428)))</f>
        <v>1</v>
      </c>
      <c r="AC428" t="b">
        <f>OR(ISNUMBER(FIND(" cell ",C428)),ISNUMBER(FIND("fibroblast",C428)),ISNUMBER(FIND("macrophage",C428)),ISNUMBER(FIND("epithelial",C428)),ISNUMBER(FIND("endothelial",C428)),ISNUMBER(FIND("neuron",C428)),ISNUMBER(FIND(" cells ",C428)),ISNUMBER(FIND("RBC",C428)),ISNUMBER(FIND("mitochond",C428)),ISNUMBER(FIND("adipocyte",C428)),ISNUMBER(FIND("osteo",C428)),ISNUMBER(FIND("keratin",C428)),ISNUMBER(FIND(" cell's ",C428)),ISNUMBER(FIND("eukary",C428)),ISNUMBER(FIND("sperm",C428)))</f>
        <v>1</v>
      </c>
      <c r="AD428" t="b">
        <f>OR(ISNUMBER(FIND("human",B428)),ISNUMBER(FIND("workers",B428)),ISNUMBER(FIND("workforces",B428)),ISNUMBER(FIND("occupational",B428)),ISNUMBER(FIND("Case report",B428)),ISNUMBER(FIND("Workplaces",B428)),ISNUMBER(FIND("worker",B428)))</f>
        <v>0</v>
      </c>
      <c r="AE428" t="b">
        <f>OR(ISNUMBER(FIND(" plant ",C428)),ISNUMBER(FIND("Plant ",C428)),ISNUMBER(FIND("tomato",C428)),ISNUMBER(FIND("plants",C428)),ISNUMBER(FIND("Plants",C428)),ISNUMBER(FIND("algae",C428)),ISNUMBER(FIND("lettuce",C428)),ISNUMBER(FIND("green gram sprouts ",C428)),ISNUMBER(FIND("Cucurbita pepo",C428)),ISNUMBER(FIND("bean ",C428)),ISNUMBER(FIND("chloroplast",C428)),ISNUMBER(FIND("chlorophyll",C428)),ISNUMBER(FIND("seedling",C428)),ISNUMBER(FIND("canola",C428)),ISNUMBER(FIND("shoot",C428)),ISNUMBER(FIND("photosynthes",C428)),ISNUMBER(FIND(" leaves ",C428)),,ISNUMBER(FIND("agriculture",C428)),ISNUMBER(FIND(" crops ",C428)))</f>
        <v>0</v>
      </c>
      <c r="AF428" t="b">
        <f>OR(ISNUMBER(FIND("bacteria",C428)),ISNUMBER(FIND("Bacteria",C428)),ISNUMBER(FIND("Bacterium",C428)),ISNUMBER(FIND("bacterium",C428)),ISNUMBER(FIND(" coli ",C428)))</f>
        <v>0</v>
      </c>
      <c r="AG428" t="b">
        <f>OR(ISNUMBER(FIND("fungi",C428)),ISNUMBER(FIND("Fungi",C428)),ISNUMBER(FIND("fungus",C428)),ISNUMBER(FIND("Fungus",C428)),ISNUMBER(FIND("mushroom",C428)),ISNUMBER(FIND("Mushroom",C428)),ISNUMBER(FIND(" mold ",C428)))</f>
        <v>0</v>
      </c>
      <c r="AH428" t="b">
        <f>OR(ISNUMBER(FIND("Pig ",C428)),ISNUMBER(FIND("pig ",C428)),ISNUMBER(FIND("Pigs ",C428)),ISNUMBER(FIND("pigs ",C428)))</f>
        <v>0</v>
      </c>
      <c r="AI428" t="b">
        <f>OR(ISNUMBER(FIND(" C. elegans",C428)),ISNUMBER(FIND("Caenorhabditis elegans",C428)),ISNUMBER(FIND("earthworms",C428)),ISNUMBER(FIND(" Ficopomatus enigmaticus",C428)),ISNUMBER(FIND("larva",C428)),ISNUMBER(FIND("Lumbriculus variegatus",C428)),ISNUMBER(FIND("nematode",C428)))</f>
        <v>0</v>
      </c>
      <c r="AJ428" t="b">
        <f>NOT(OR(AA428,AB428,AC428,AD428,AE428,AF428,AG428,AH428,AI428))</f>
        <v>0</v>
      </c>
      <c r="AL428" t="b">
        <f>OR(AA428,AB428,AD428,AE428,AF428,AG428,AH428,AI428)</f>
        <v>1</v>
      </c>
      <c r="AM428" t="b">
        <f>IF(Table1[[#This Row],[In vivo?]],IF(Table1[[#This Row],[Cell]],FALSE,TRUE),FALSE)</f>
        <v>0</v>
      </c>
      <c r="AN428" t="b">
        <f>AND(AC428,AL428)</f>
        <v>1</v>
      </c>
      <c r="AO428" t="b">
        <f>IF(Table1[[#This Row],[Cell]],IF(Table1[[#This Row],[In vivo?]],FALSE,TRUE),FALSE)</f>
        <v>0</v>
      </c>
      <c r="AP428" t="b">
        <f>NOT(OR(Table1[[#This Row],[In vivo?]],Table1[[#This Row],[Only in Cell]]))</f>
        <v>0</v>
      </c>
      <c r="AQ428" t="b">
        <f>IF(OR(Table1[[#This Row],[Rodents]],Table1[[#This Row],[Human]],Table1[[#This Row],[Pig]]),OR(ISNUMBER(FIND("pulmonary",C428)),ISNUMBER(FIND("lung",C428))),"NA")</f>
        <v>1</v>
      </c>
      <c r="AR428" t="b">
        <f>IF(OR(Table1[[#This Row],[Rodents]],Table1[[#This Row],[Human]],Table1[[#This Row],[Pig]]),OR(ISNUMBER(FIND("skin",C428)),ISNUMBER(FIND("dermal",C428))),"NA")</f>
        <v>0</v>
      </c>
      <c r="AS428" t="b">
        <f>IF(OR(Table1[[#This Row],[Rodents]],Table1[[#This Row],[Human]],Table1[[#This Row],[Pig]]),OR(ISNUMBER(FIND("liver",C428)),ISNUMBER(FIND("hepat",C428))),"NA")</f>
        <v>0</v>
      </c>
      <c r="AT428" t="b">
        <f>IF(OR(Table1[[#This Row],[Rodents]],Table1[[#This Row],[Human]],Table1[[#This Row],[Pig]]),OR(ISNUMBER(FIND("kidney",C428)),ISNUMBER(FIND("neph",C428))),"NA")</f>
        <v>0</v>
      </c>
      <c r="AU428" t="b">
        <f>IF(OR(Table1[[#This Row],[Rodents]],Table1[[#This Row],[Human]],Table1[[#This Row],[Pig]]),OR(ISNUMBER(FIND("brain",C428)),ISNUMBER(FIND("neur",C428)),ISNUMBER(FIND("nerv",C428))),"NA")</f>
        <v>0</v>
      </c>
      <c r="AV428" t="b">
        <f>IF(OR(Table1[[#This Row],[Rodents]],Table1[[#This Row],[Human]],Table1[[#This Row],[Pig]]),OR(ISNUMBER(FIND("heart",C428)),ISNUMBER(FIND("cardi",C428))),"NA")</f>
        <v>0</v>
      </c>
      <c r="AW428" t="b">
        <f>IF(OR(Table1[[#This Row],[Rodents]],Table1[[#This Row],[Human]],Table1[[#This Row],[Pig]]),OR(ISNUMBER(FIND("gastro",C428)),ISNUMBER(FIND("intesti",C428)),ISNUMBER(FIND("stomach",C428))),"NA")</f>
        <v>0</v>
      </c>
      <c r="AX428" t="b">
        <f>IF(OR(Table1[[#This Row],[Rodents]],Table1[[#This Row],[Human]],Table1[[#This Row],[Pig]]),NOT(OR(AQ428,AR428,AS428,AT428,AU428,AV428,AW428)),"NA")</f>
        <v>0</v>
      </c>
      <c r="AY428" t="b">
        <f>OR(ISNUMBER(FIND("SWCNT",C428)),ISNUMBER(FIND("SWNT",C428)),ISNUMBER(FIND("single-wall",C428)),ISNUMBER(FIND("single wall",C428)),ISNUMBER(FIND("Single wall",C428)),ISNUMBER(FIND("Single-wall",C428)),ISNUMBER(FIND("SWCNT",B428)),ISNUMBER(FIND("SWNT",B428)),ISNUMBER(FIND("single-wall",B428)),ISNUMBER(FIND("single wall",B428)),ISNUMBER(FIND("Single-wall",B428)),ISNUMBER(FIND("Single wall",B428)))</f>
        <v>0</v>
      </c>
      <c r="AZ428" t="b">
        <f>OR(ISNUMBER(FIND("MWCNT",C428)),ISNUMBER(FIND("MWNT",C428)),ISNUMBER(FIND("multi-wall",C428)),ISNUMBER(FIND("multi wall",C428)),ISNUMBER(FIND("multiwall",C428)),ISNUMBER(FIND("Multi-wall",C428)),ISNUMBER(FIND("Multi wall",C428)),ISNUMBER(FIND("Multiwall",C428)),ISNUMBER(FIND("MWCNT",B428)),ISNUMBER(FIND("MWNT",B428)),ISNUMBER(FIND("multi-wall",B428)),ISNUMBER(FIND("multi wall",B428)),ISNUMBER(FIND("multiwall",B428)),ISNUMBER(FIND("Multi-wall",B428)),ISNUMBER(FIND("Multi wall",B428)),ISNUMBER(FIND("Multiwall",B428)),ISNUMBER(FIND("Double-wall",B428)),ISNUMBER(FIND("Double wall",B428)),ISNUMBER(FIND("Doublewall",B428)),ISNUMBER(FIND("double-wall",B428)),ISNUMBER(FIND("double wall",B428)),ISNUMBER(FIND("doublewall",B428)))</f>
        <v>1</v>
      </c>
      <c r="BA428" t="b">
        <f>AND(Table1[[#This Row],[SWCNT]],Table1[[#This Row],[MWCNT]])</f>
        <v>0</v>
      </c>
      <c r="BB428" t="b">
        <f>IF(Table1[[#This Row],[SWCNT]]=TRUE,FALSE,IF(Table1[[#This Row],[MWCNT]]=TRUE,FALSE,TRUE))</f>
        <v>0</v>
      </c>
      <c r="BC428" s="18"/>
    </row>
    <row r="429" spans="1:55" ht="277.5">
      <c r="A429" t="s">
        <v>4863</v>
      </c>
      <c r="B429" s="2" t="s">
        <v>4864</v>
      </c>
      <c r="C429" s="16" t="s">
        <v>4865</v>
      </c>
      <c r="D429" s="17" t="s">
        <v>1458</v>
      </c>
      <c r="E429" s="2">
        <v>2011</v>
      </c>
      <c r="F429" t="b">
        <f>OR(ISNUMBER(FIND("cytotoxic",C429)),ISNUMBER(FIND("Cytotoxic",C429)),ISNUMBER(FIND("cellular toxicity",C429)),ISNUMBER(FIND("cell death",C429)),ISNUMBER(FIND("viable",C429)),ISNUMBER(FIND("phytotoxic",C429)),ISNUMBER(FIND("acute toxicity",C429)),ISNUMBER(FIND("MTT",C429)),ISNUMBER(FIND("survival",C429)),ISNUMBER(FIND("prolifer",C429)),ISNUMBER(FIND("apoptosis",C429)),ISNUMBER(FIND("neurotoxic",C429)),ISNUMBER(FIND("  lysis ",C429)),ISNUMBER(FIND("necrosis",C429)),ISNUMBER(FIND("cellular death",C429))*3,ISNUMBER(FIND("LDH",C429)),ISNUMBER(FIND("Acute toxicity",C429)))</f>
        <v>0</v>
      </c>
      <c r="G429" t="b">
        <f>OR(ISNUMBER(FIND("genotoxic",C429)),ISNUMBER(FIND("genotoxicity",C429)),ISNUMBER(FIND("DNA damage",C429)),ISNUMBER(FIND("DNA",C429)),ISNUMBER(FIND("RNA",C429)),ISNUMBER(FIND("mesothelioma",C429)),ISNUMBER(FIND("carcino",C429)),ISNUMBER(FIND("mutagen",C429)),ISNUMBER(FIND("genetic",C429)))</f>
        <v>1</v>
      </c>
      <c r="H429" t="b">
        <f>OR(ISNUMBER(FIND("inflammatory",C429)),ISNUMBER(FIND("inflamm",C429)))</f>
        <v>1</v>
      </c>
      <c r="I429" t="b">
        <f>OR(ISNUMBER(FIND("immune",C429)),ISNUMBER(FIND("immunological",C429)),ISNUMBER(FIND("interleuk",C429)),ISNUMBER(FIND("platelet activation",C429)),ISNUMBER(FIND("monocyte",C429)),ISNUMBER(FIND("leukocyte",C429)),ISNUMBER(FIND("cytokine",C429)),ISNUMBER(FIND("CD4",C429)),ISNUMBER(FIND("CD8",C429)),ISNUMBER(FIND("T-cell",C429)))</f>
        <v>0</v>
      </c>
      <c r="J429" t="b">
        <f>OR(ISNUMBER(FIND("reactive oxygen",C429)),ISNUMBER(FIND("ROS",C429)),ISNUMBER(FIND("free radical",C429)),ISNUMBER(FIND("oxidative stress",C429)),ISNUMBER(FIND("peroxid",C429)),ISNUMBER(FIND("oxidative",C429)),ISNUMBER(FIND("antioxid",C429)))</f>
        <v>1</v>
      </c>
      <c r="K429" t="b">
        <f>OR(ISNUMBER(FIND("autophag",C429)))</f>
        <v>0</v>
      </c>
      <c r="L429" t="b">
        <f>OR(ISNUMBER(FIND("morpholog",C429)))</f>
        <v>0</v>
      </c>
      <c r="M429" t="b">
        <f>OR(ISNUMBER(FIND("fibrosis",C429)),ISNUMBER(FIND("Fibrosis",C429)),ISNUMBER(FIND("fibrot",C429)))</f>
        <v>0</v>
      </c>
      <c r="N429" t="b">
        <f>OR(ISNUMBER(FIND("offspring",C429)),ISNUMBER(FIND("Parental",C429)),ISNUMBER(FIND("parental",C429)),ISNUMBER(FIND("germline",C429)),ISNUMBER(FIND("reproduc",C429)),ISNUMBER(FIND("embryo",C429)))</f>
        <v>0</v>
      </c>
      <c r="O429" t="b">
        <f>OR(ISNUMBER(FIND("metabol",C429)),ISNUMBER(FIND("Metabol",C429)),ISNUMBER(FIND("digest",C429)),ISNUMBER(FIND("mitochon",C429)))</f>
        <v>1</v>
      </c>
      <c r="P429" t="b">
        <f>OR(ISNUMBER(FIND("ecotox",C429)),ISNUMBER(FIND("Ecotox",B429)),ISNUMBER(FIND("ecotox",B429)),ISNUMBER(FIND("Ecotox",C429)))</f>
        <v>0</v>
      </c>
      <c r="Q429" t="b">
        <f>OR(ISNUMBER(FIND("Bioaccum",C429)),ISNUMBER(FIND("bioaccum",C429)),ISNUMBER(FIND("accum",C429)))</f>
        <v>0</v>
      </c>
      <c r="R429" t="b">
        <f>OR(ISNUMBER(FIND("Occupation",C429)),ISNUMBER(FIND("occupation",C429)),ISNUMBER(FIND("worker",C429)),ISNUMBER(FIND("workforce",C429)))</f>
        <v>0</v>
      </c>
      <c r="S429" t="b">
        <f>NOT(OR(F429,G429,H429,I429,J429,K429,L429,M429,N429,O429,P429,Q429,R429))</f>
        <v>0</v>
      </c>
      <c r="U429" t="b">
        <f>OR(Table1[[#This Row],[Inflammation]],Table1[[#This Row],[Immune]])</f>
        <v>1</v>
      </c>
      <c r="V429" t="str">
        <f>IF(OR(Table1[[#This Row],[Rodents]],Table1[[#This Row],[Human]],Table1[[#This Row],[Pig]]),OR(ISNUMBER(FIND("intratrach",C429)),ISNUMBER(FIND("nasal ",C429)),ISNUMBER(FIND("instill",C429))),"NA")</f>
        <v>NA</v>
      </c>
      <c r="W429" t="str">
        <f>IF(OR(Table1[[#This Row],[Rodents]],Table1[[#This Row],[Human]],Table1[[#This Row],[Pig]]),OR(ISNUMBER(FIND("dermal",C429)),ISNUMBER(FIND("skin ",C429))),"NA")</f>
        <v>NA</v>
      </c>
      <c r="X429" t="str">
        <f>IF(OR(Table1[[#This Row],[Rodents]],Table1[[#This Row],[Human]],Table1[[#This Row],[Pig]]),OR(ISNUMBER(FIND("injected",C429)),ISNUMBER(FIND("periton",C429)),ISNUMBER(FIND("intrascrot",C429))),"NA")</f>
        <v>NA</v>
      </c>
      <c r="Y429" t="str">
        <f>IF(OR(Table1[[#This Row],[Rodents]],Table1[[#This Row],[Human]],Table1[[#This Row],[Pig]]),NOT(OR(Table1[[#This Row],[Inhaled/Intratracheal/intranasal]],Table1[[#This Row],[Dermal]],Table1[[#This Row],[Injected]])),"NA")</f>
        <v>NA</v>
      </c>
      <c r="AA429" t="b">
        <f>OR(ISNUMBER(FIND("fish ",C429)),ISNUMBER(FIND("Fish ",C429)),ISNUMBER(FIND("aquatic",C429)),ISNUMBER(FIND("daphnids",C429)),ISNUMBER(FIND("Carcinus maenas",C429)),ISNUMBER(FIND("Daphnia",C429)),ISNUMBER(FIND("Ruditapes philippinarum",C429)),ISNUMBER(FIND("daphnia",C429)),ISNUMBER(FIND("marine",C429)),ISNUMBER(FIND("mussel",C429)),ISNUMBER(FIND("algae",C429)),ISNUMBER(FIND("Donax faba",C429)),ISNUMBER(FIND("estuarine",C429)),ISNUMBER(FIND("snail",C429)),ISNUMBER(FIND("Prorocentrum donghaiense",C429)) )</f>
        <v>0</v>
      </c>
      <c r="AB429" t="b">
        <f>OR(ISNUMBER(FIND(" rat ",C429)),ISNUMBER(FIND(" rats ",C429)),ISNUMBER(FIND(" Rats ",C429)),ISNUMBER(FIND(" Rat ",C429)),ISNUMBER(FIND(" rat.",C429)),ISNUMBER(FIND(" rats.",C429)),ISNUMBER(FIND("mouse",C429)),ISNUMBER(FIND("mice",C429)), ISNUMBER(FIND(" Mice",C429)))</f>
        <v>0</v>
      </c>
      <c r="AC429" t="b">
        <f>OR(ISNUMBER(FIND(" cell ",C429)),ISNUMBER(FIND("fibroblast",C429)),ISNUMBER(FIND("macrophage",C429)),ISNUMBER(FIND("epithelial",C429)),ISNUMBER(FIND("endothelial",C429)),ISNUMBER(FIND("neuron",C429)),ISNUMBER(FIND(" cells ",C429)),ISNUMBER(FIND("RBC",C429)),ISNUMBER(FIND("mitochond",C429)),ISNUMBER(FIND("adipocyte",C429)),ISNUMBER(FIND("osteo",C429)),ISNUMBER(FIND("keratin",C429)),ISNUMBER(FIND(" cell's ",C429)),ISNUMBER(FIND("eukary",C429)),ISNUMBER(FIND("sperm",C429)))</f>
        <v>0</v>
      </c>
      <c r="AD429" t="b">
        <f>OR(ISNUMBER(FIND("human",B429)),ISNUMBER(FIND("workers",B429)),ISNUMBER(FIND("workforces",B429)),ISNUMBER(FIND("occupational",B429)),ISNUMBER(FIND("Case report",B429)),ISNUMBER(FIND("Workplaces",B429)),ISNUMBER(FIND("worker",B429)))</f>
        <v>0</v>
      </c>
      <c r="AE429" t="b">
        <f>OR(ISNUMBER(FIND(" plant ",C429)),ISNUMBER(FIND("Plant ",C429)),ISNUMBER(FIND("tomato",C429)),ISNUMBER(FIND("plants",C429)),ISNUMBER(FIND("Plants",C429)),ISNUMBER(FIND("algae",C429)),ISNUMBER(FIND("lettuce",C429)),ISNUMBER(FIND("green gram sprouts ",C429)),ISNUMBER(FIND("Cucurbita pepo",C429)),ISNUMBER(FIND("bean ",C429)),ISNUMBER(FIND("chloroplast",C429)),ISNUMBER(FIND("chlorophyll",C429)),ISNUMBER(FIND("seedling",C429)),ISNUMBER(FIND("canola",C429)),ISNUMBER(FIND("shoot",C429)),ISNUMBER(FIND("photosynthes",C429)),ISNUMBER(FIND(" leaves ",C429)),,ISNUMBER(FIND("agriculture",C429)),ISNUMBER(FIND(" crops ",C429)))</f>
        <v>0</v>
      </c>
      <c r="AF429" t="b">
        <f>OR(ISNUMBER(FIND("bacteria",C429)),ISNUMBER(FIND("Bacteria",C429)),ISNUMBER(FIND("Bacterium",C429)),ISNUMBER(FIND("bacterium",C429)),ISNUMBER(FIND(" coli ",C429)))</f>
        <v>1</v>
      </c>
      <c r="AG429" t="b">
        <f>OR(ISNUMBER(FIND("fungi",C429)),ISNUMBER(FIND("Fungi",C429)),ISNUMBER(FIND("fungus",C429)),ISNUMBER(FIND("Fungus",C429)),ISNUMBER(FIND("mushroom",C429)),ISNUMBER(FIND("Mushroom",C429)),ISNUMBER(FIND(" mold ",C429)))</f>
        <v>0</v>
      </c>
      <c r="AH429" t="b">
        <f>OR(ISNUMBER(FIND("Pig ",C429)),ISNUMBER(FIND("pig ",C429)),ISNUMBER(FIND("Pigs ",C429)),ISNUMBER(FIND("pigs ",C429)))</f>
        <v>0</v>
      </c>
      <c r="AI429" t="b">
        <f>OR(ISNUMBER(FIND(" C. elegans",C429)),ISNUMBER(FIND("Caenorhabditis elegans",C429)),ISNUMBER(FIND("earthworms",C429)),ISNUMBER(FIND(" Ficopomatus enigmaticus",C429)),ISNUMBER(FIND("larva",C429)),ISNUMBER(FIND("Lumbriculus variegatus",C429)),ISNUMBER(FIND("nematode",C429)))</f>
        <v>0</v>
      </c>
      <c r="AJ429" t="b">
        <f>NOT(OR(AA429,AB429,AC429,AD429,AE429,AF429,AG429,AH429,AI429))</f>
        <v>0</v>
      </c>
      <c r="AL429" t="b">
        <f>OR(AA429,AB429,AD429,AE429,AF429,AG429,AH429,AI429)</f>
        <v>1</v>
      </c>
      <c r="AM429" t="b">
        <f>IF(Table1[[#This Row],[In vivo?]],IF(Table1[[#This Row],[Cell]],FALSE,TRUE),FALSE)</f>
        <v>1</v>
      </c>
      <c r="AN429" t="b">
        <f>AND(AC429,AL429)</f>
        <v>0</v>
      </c>
      <c r="AO429" t="b">
        <f>IF(Table1[[#This Row],[Cell]],IF(Table1[[#This Row],[In vivo?]],FALSE,TRUE),FALSE)</f>
        <v>0</v>
      </c>
      <c r="AP429" t="b">
        <f>NOT(OR(Table1[[#This Row],[In vivo?]],Table1[[#This Row],[Only in Cell]]))</f>
        <v>0</v>
      </c>
      <c r="AQ429" t="str">
        <f>IF(OR(Table1[[#This Row],[Rodents]],Table1[[#This Row],[Human]],Table1[[#This Row],[Pig]]),OR(ISNUMBER(FIND("pulmonary",C429)),ISNUMBER(FIND("lung",C429))),"NA")</f>
        <v>NA</v>
      </c>
      <c r="AR429" t="str">
        <f>IF(OR(Table1[[#This Row],[Rodents]],Table1[[#This Row],[Human]],Table1[[#This Row],[Pig]]),OR(ISNUMBER(FIND("skin",C429)),ISNUMBER(FIND("dermal",C429))),"NA")</f>
        <v>NA</v>
      </c>
      <c r="AS429" t="str">
        <f>IF(OR(Table1[[#This Row],[Rodents]],Table1[[#This Row],[Human]],Table1[[#This Row],[Pig]]),OR(ISNUMBER(FIND("liver",C429)),ISNUMBER(FIND("hepat",C429))),"NA")</f>
        <v>NA</v>
      </c>
      <c r="AT429" t="str">
        <f>IF(OR(Table1[[#This Row],[Rodents]],Table1[[#This Row],[Human]],Table1[[#This Row],[Pig]]),OR(ISNUMBER(FIND("kidney",C429)),ISNUMBER(FIND("neph",C429))),"NA")</f>
        <v>NA</v>
      </c>
      <c r="AU429" t="str">
        <f>IF(OR(Table1[[#This Row],[Rodents]],Table1[[#This Row],[Human]],Table1[[#This Row],[Pig]]),OR(ISNUMBER(FIND("brain",C429)),ISNUMBER(FIND("neur",C429)),ISNUMBER(FIND("nerv",C429))),"NA")</f>
        <v>NA</v>
      </c>
      <c r="AV429" t="str">
        <f>IF(OR(Table1[[#This Row],[Rodents]],Table1[[#This Row],[Human]],Table1[[#This Row],[Pig]]),OR(ISNUMBER(FIND("heart",C429)),ISNUMBER(FIND("cardi",C429))),"NA")</f>
        <v>NA</v>
      </c>
      <c r="AW429" t="str">
        <f>IF(OR(Table1[[#This Row],[Rodents]],Table1[[#This Row],[Human]],Table1[[#This Row],[Pig]]),OR(ISNUMBER(FIND("gastro",C429)),ISNUMBER(FIND("intesti",C429)),ISNUMBER(FIND("stomach",C429))),"NA")</f>
        <v>NA</v>
      </c>
      <c r="AX429" t="str">
        <f>IF(OR(Table1[[#This Row],[Rodents]],Table1[[#This Row],[Human]],Table1[[#This Row],[Pig]]),NOT(OR(AQ429,AR429,AS429,AT429,AU429,AV429,AW429)),"NA")</f>
        <v>NA</v>
      </c>
      <c r="AY429" t="b">
        <f>OR(ISNUMBER(FIND("SWCNT",C429)),ISNUMBER(FIND("SWNT",C429)),ISNUMBER(FIND("single-wall",C429)),ISNUMBER(FIND("single wall",C429)),ISNUMBER(FIND("Single wall",C429)),ISNUMBER(FIND("Single-wall",C429)),ISNUMBER(FIND("SWCNT",B429)),ISNUMBER(FIND("SWNT",B429)),ISNUMBER(FIND("single-wall",B429)),ISNUMBER(FIND("single wall",B429)),ISNUMBER(FIND("Single-wall",B429)),ISNUMBER(FIND("Single wall",B429)))</f>
        <v>0</v>
      </c>
      <c r="AZ429" t="b">
        <f>OR(ISNUMBER(FIND("MWCNT",C429)),ISNUMBER(FIND("MWNT",C429)),ISNUMBER(FIND("multi-wall",C429)),ISNUMBER(FIND("multi wall",C429)),ISNUMBER(FIND("multiwall",C429)),ISNUMBER(FIND("Multi-wall",C429)),ISNUMBER(FIND("Multi wall",C429)),ISNUMBER(FIND("Multiwall",C429)),ISNUMBER(FIND("MWCNT",B429)),ISNUMBER(FIND("MWNT",B429)),ISNUMBER(FIND("multi-wall",B429)),ISNUMBER(FIND("multi wall",B429)),ISNUMBER(FIND("multiwall",B429)),ISNUMBER(FIND("Multi-wall",B429)),ISNUMBER(FIND("Multi wall",B429)),ISNUMBER(FIND("Multiwall",B429)),ISNUMBER(FIND("Double-wall",B429)),ISNUMBER(FIND("Double wall",B429)),ISNUMBER(FIND("Doublewall",B429)),ISNUMBER(FIND("double-wall",B429)),ISNUMBER(FIND("double wall",B429)),ISNUMBER(FIND("doublewall",B429)))</f>
        <v>1</v>
      </c>
      <c r="BA429" t="b">
        <f>AND(Table1[[#This Row],[SWCNT]],Table1[[#This Row],[MWCNT]])</f>
        <v>0</v>
      </c>
      <c r="BB429" t="b">
        <f>IF(Table1[[#This Row],[SWCNT]]=TRUE,FALSE,IF(Table1[[#This Row],[MWCNT]]=TRUE,FALSE,TRUE))</f>
        <v>0</v>
      </c>
      <c r="BC429" s="18"/>
    </row>
    <row r="430" spans="1:55" ht="166.5">
      <c r="A430" t="s">
        <v>4866</v>
      </c>
      <c r="B430" s="2" t="s">
        <v>4867</v>
      </c>
      <c r="C430" s="16" t="s">
        <v>4868</v>
      </c>
      <c r="D430" s="17" t="s">
        <v>375</v>
      </c>
      <c r="E430" s="2">
        <v>2011</v>
      </c>
      <c r="F430" t="b">
        <f>OR(ISNUMBER(FIND("cytotoxic",C430)),ISNUMBER(FIND("Cytotoxic",C430)),ISNUMBER(FIND("cellular toxicity",C430)),ISNUMBER(FIND("cell death",C430)),ISNUMBER(FIND("viable",C430)),ISNUMBER(FIND("phytotoxic",C430)),ISNUMBER(FIND("acute toxicity",C430)),ISNUMBER(FIND("MTT",C430)),ISNUMBER(FIND("survival",C430)),ISNUMBER(FIND("prolifer",C430)),ISNUMBER(FIND("apoptosis",C430)),ISNUMBER(FIND("neurotoxic",C430)),ISNUMBER(FIND("  lysis ",C430)),ISNUMBER(FIND("necrosis",C430)),ISNUMBER(FIND("cellular death",C430))*3,ISNUMBER(FIND("LDH",C430)),ISNUMBER(FIND("Acute toxicity",C430)))</f>
        <v>1</v>
      </c>
      <c r="G430" t="b">
        <f>OR(ISNUMBER(FIND("genotoxic",C430)),ISNUMBER(FIND("genotoxicity",C430)),ISNUMBER(FIND("DNA damage",C430)),ISNUMBER(FIND("DNA",C430)),ISNUMBER(FIND("RNA",C430)),ISNUMBER(FIND("mesothelioma",C430)),ISNUMBER(FIND("carcino",C430)),ISNUMBER(FIND("mutagen",C430)),ISNUMBER(FIND("genetic",C430)))</f>
        <v>0</v>
      </c>
      <c r="H430" t="b">
        <f>OR(ISNUMBER(FIND("inflammatory",C430)),ISNUMBER(FIND("inflamm",C430)))</f>
        <v>1</v>
      </c>
      <c r="I430" t="b">
        <f>OR(ISNUMBER(FIND("immune",C430)),ISNUMBER(FIND("immunological",C430)),ISNUMBER(FIND("interleuk",C430)),ISNUMBER(FIND("platelet activation",C430)),ISNUMBER(FIND("monocyte",C430)),ISNUMBER(FIND("leukocyte",C430)),ISNUMBER(FIND("cytokine",C430)),ISNUMBER(FIND("CD4",C430)),ISNUMBER(FIND("CD8",C430)),ISNUMBER(FIND("T-cell",C430)))</f>
        <v>1</v>
      </c>
      <c r="J430" t="b">
        <f>OR(ISNUMBER(FIND("reactive oxygen",C430)),ISNUMBER(FIND("ROS",C430)),ISNUMBER(FIND("free radical",C430)),ISNUMBER(FIND("oxidative stress",C430)),ISNUMBER(FIND("peroxid",C430)),ISNUMBER(FIND("oxidative",C430)),ISNUMBER(FIND("antioxid",C430)))</f>
        <v>0</v>
      </c>
      <c r="K430" t="b">
        <f>OR(ISNUMBER(FIND("autophag",C430)))</f>
        <v>0</v>
      </c>
      <c r="L430" t="b">
        <f>OR(ISNUMBER(FIND("morpholog",C430)))</f>
        <v>0</v>
      </c>
      <c r="M430" t="b">
        <f>OR(ISNUMBER(FIND("fibrosis",C430)),ISNUMBER(FIND("Fibrosis",C430)),ISNUMBER(FIND("fibrot",C430)))</f>
        <v>0</v>
      </c>
      <c r="N430" t="b">
        <f>OR(ISNUMBER(FIND("offspring",C430)),ISNUMBER(FIND("Parental",C430)),ISNUMBER(FIND("parental",C430)),ISNUMBER(FIND("germline",C430)),ISNUMBER(FIND("reproduc",C430)),ISNUMBER(FIND("embryo",C430)))</f>
        <v>0</v>
      </c>
      <c r="O430" t="b">
        <f>OR(ISNUMBER(FIND("metabol",C430)),ISNUMBER(FIND("Metabol",C430)),ISNUMBER(FIND("digest",C430)),ISNUMBER(FIND("mitochon",C430)))</f>
        <v>0</v>
      </c>
      <c r="P430" t="b">
        <f>OR(ISNUMBER(FIND("ecotox",C430)),ISNUMBER(FIND("Ecotox",B430)),ISNUMBER(FIND("ecotox",B430)),ISNUMBER(FIND("Ecotox",C430)))</f>
        <v>0</v>
      </c>
      <c r="Q430" t="b">
        <f>OR(ISNUMBER(FIND("Bioaccum",C430)),ISNUMBER(FIND("bioaccum",C430)),ISNUMBER(FIND("accum",C430)))</f>
        <v>0</v>
      </c>
      <c r="R430" t="b">
        <f>OR(ISNUMBER(FIND("Occupation",C430)),ISNUMBER(FIND("occupation",C430)),ISNUMBER(FIND("worker",C430)),ISNUMBER(FIND("workforce",C430)))</f>
        <v>0</v>
      </c>
      <c r="S430" t="b">
        <f>NOT(OR(F430,G430,H430,I430,J430,K430,L430,M430,N430,O430,P430,Q430,R430))</f>
        <v>0</v>
      </c>
      <c r="U430" t="b">
        <f>OR(Table1[[#This Row],[Inflammation]],Table1[[#This Row],[Immune]])</f>
        <v>1</v>
      </c>
      <c r="V430" t="b">
        <f>IF(OR(Table1[[#This Row],[Rodents]],Table1[[#This Row],[Human]],Table1[[#This Row],[Pig]]),OR(ISNUMBER(FIND("intratrach",C430)),ISNUMBER(FIND("nasal ",C430)),ISNUMBER(FIND("instill",C430))),"NA")</f>
        <v>0</v>
      </c>
      <c r="W430" t="b">
        <f>IF(OR(Table1[[#This Row],[Rodents]],Table1[[#This Row],[Human]],Table1[[#This Row],[Pig]]),OR(ISNUMBER(FIND("dermal",C430)),ISNUMBER(FIND("skin ",C430))),"NA")</f>
        <v>0</v>
      </c>
      <c r="X430" t="b">
        <f>IF(OR(Table1[[#This Row],[Rodents]],Table1[[#This Row],[Human]],Table1[[#This Row],[Pig]]),OR(ISNUMBER(FIND("injected",C430)),ISNUMBER(FIND("periton",C430)),ISNUMBER(FIND("intrascrot",C430))),"NA")</f>
        <v>0</v>
      </c>
      <c r="Y430" t="b">
        <f>IF(OR(Table1[[#This Row],[Rodents]],Table1[[#This Row],[Human]],Table1[[#This Row],[Pig]]),NOT(OR(Table1[[#This Row],[Inhaled/Intratracheal/intranasal]],Table1[[#This Row],[Dermal]],Table1[[#This Row],[Injected]])),"NA")</f>
        <v>1</v>
      </c>
      <c r="AA430" t="b">
        <f>OR(ISNUMBER(FIND("fish ",C430)),ISNUMBER(FIND("Fish ",C430)),ISNUMBER(FIND("aquatic",C430)),ISNUMBER(FIND("daphnids",C430)),ISNUMBER(FIND("Carcinus maenas",C430)),ISNUMBER(FIND("Daphnia",C430)),ISNUMBER(FIND("Ruditapes philippinarum",C430)),ISNUMBER(FIND("daphnia",C430)),ISNUMBER(FIND("marine",C430)),ISNUMBER(FIND("mussel",C430)),ISNUMBER(FIND("algae",C430)),ISNUMBER(FIND("Donax faba",C430)),ISNUMBER(FIND("estuarine",C430)),ISNUMBER(FIND("snail",C430)),ISNUMBER(FIND("Prorocentrum donghaiense",C430)) )</f>
        <v>0</v>
      </c>
      <c r="AB430" t="b">
        <f>OR(ISNUMBER(FIND(" rat ",C430)),ISNUMBER(FIND(" rats ",C430)),ISNUMBER(FIND(" Rats ",C430)),ISNUMBER(FIND(" Rat ",C430)),ISNUMBER(FIND(" rat.",C430)),ISNUMBER(FIND(" rats.",C430)),ISNUMBER(FIND("mouse",C430)),ISNUMBER(FIND("mice",C430)), ISNUMBER(FIND(" Mice",C430)))</f>
        <v>1</v>
      </c>
      <c r="AC430" t="b">
        <f>OR(ISNUMBER(FIND(" cell ",C430)),ISNUMBER(FIND("fibroblast",C430)),ISNUMBER(FIND("macrophage",C430)),ISNUMBER(FIND("epithelial",C430)),ISNUMBER(FIND("endothelial",C430)),ISNUMBER(FIND("neuron",C430)),ISNUMBER(FIND(" cells ",C430)),ISNUMBER(FIND("RBC",C430)),ISNUMBER(FIND("mitochond",C430)),ISNUMBER(FIND("adipocyte",C430)),ISNUMBER(FIND("osteo",C430)),ISNUMBER(FIND("keratin",C430)),ISNUMBER(FIND(" cell's ",C430)),ISNUMBER(FIND("eukary",C430)),ISNUMBER(FIND("sperm",C430)))</f>
        <v>1</v>
      </c>
      <c r="AD430" t="b">
        <f>OR(ISNUMBER(FIND("human",B430)),ISNUMBER(FIND("workers",B430)),ISNUMBER(FIND("workforces",B430)),ISNUMBER(FIND("occupational",B430)),ISNUMBER(FIND("Case report",B430)),ISNUMBER(FIND("Workplaces",B430)),ISNUMBER(FIND("worker",B430)))</f>
        <v>0</v>
      </c>
      <c r="AE430" t="b">
        <f>OR(ISNUMBER(FIND(" plant ",C430)),ISNUMBER(FIND("Plant ",C430)),ISNUMBER(FIND("tomato",C430)),ISNUMBER(FIND("plants",C430)),ISNUMBER(FIND("Plants",C430)),ISNUMBER(FIND("algae",C430)),ISNUMBER(FIND("lettuce",C430)),ISNUMBER(FIND("green gram sprouts ",C430)),ISNUMBER(FIND("Cucurbita pepo",C430)),ISNUMBER(FIND("bean ",C430)),ISNUMBER(FIND("chloroplast",C430)),ISNUMBER(FIND("chlorophyll",C430)),ISNUMBER(FIND("seedling",C430)),ISNUMBER(FIND("canola",C430)),ISNUMBER(FIND("shoot",C430)),ISNUMBER(FIND("photosynthes",C430)),ISNUMBER(FIND(" leaves ",C430)),,ISNUMBER(FIND("agriculture",C430)),ISNUMBER(FIND(" crops ",C430)))</f>
        <v>0</v>
      </c>
      <c r="AF430" t="b">
        <f>OR(ISNUMBER(FIND("bacteria",C430)),ISNUMBER(FIND("Bacteria",C430)),ISNUMBER(FIND("Bacterium",C430)),ISNUMBER(FIND("bacterium",C430)),ISNUMBER(FIND(" coli ",C430)))</f>
        <v>0</v>
      </c>
      <c r="AG430" t="b">
        <f>OR(ISNUMBER(FIND("fungi",C430)),ISNUMBER(FIND("Fungi",C430)),ISNUMBER(FIND("fungus",C430)),ISNUMBER(FIND("Fungus",C430)),ISNUMBER(FIND("mushroom",C430)),ISNUMBER(FIND("Mushroom",C430)),ISNUMBER(FIND(" mold ",C430)))</f>
        <v>0</v>
      </c>
      <c r="AH430" t="b">
        <f>OR(ISNUMBER(FIND("Pig ",C430)),ISNUMBER(FIND("pig ",C430)),ISNUMBER(FIND("Pigs ",C430)),ISNUMBER(FIND("pigs ",C430)))</f>
        <v>0</v>
      </c>
      <c r="AI430" t="b">
        <f>OR(ISNUMBER(FIND(" C. elegans",C430)),ISNUMBER(FIND("Caenorhabditis elegans",C430)),ISNUMBER(FIND("earthworms",C430)),ISNUMBER(FIND(" Ficopomatus enigmaticus",C430)),ISNUMBER(FIND("larva",C430)),ISNUMBER(FIND("Lumbriculus variegatus",C430)),ISNUMBER(FIND("nematode",C430)))</f>
        <v>0</v>
      </c>
      <c r="AJ430" t="b">
        <f>NOT(OR(AA430,AB430,AC430,AD430,AE430,AF430,AG430,AH430,AI430))</f>
        <v>0</v>
      </c>
      <c r="AL430" t="b">
        <f>OR(AA430,AB430,AD430,AE430,AF430,AG430,AH430,AI430)</f>
        <v>1</v>
      </c>
      <c r="AM430" t="b">
        <f>IF(Table1[[#This Row],[In vivo?]],IF(Table1[[#This Row],[Cell]],FALSE,TRUE),FALSE)</f>
        <v>0</v>
      </c>
      <c r="AN430" t="b">
        <f>AND(AC430,AL430)</f>
        <v>1</v>
      </c>
      <c r="AO430" t="b">
        <f>IF(Table1[[#This Row],[Cell]],IF(Table1[[#This Row],[In vivo?]],FALSE,TRUE),FALSE)</f>
        <v>0</v>
      </c>
      <c r="AP430" t="b">
        <f>NOT(OR(Table1[[#This Row],[In vivo?]],Table1[[#This Row],[Only in Cell]]))</f>
        <v>0</v>
      </c>
      <c r="AQ430" t="b">
        <f>IF(OR(Table1[[#This Row],[Rodents]],Table1[[#This Row],[Human]],Table1[[#This Row],[Pig]]),OR(ISNUMBER(FIND("pulmonary",C430)),ISNUMBER(FIND("lung",C430))),"NA")</f>
        <v>0</v>
      </c>
      <c r="AR430" t="b">
        <f>IF(OR(Table1[[#This Row],[Rodents]],Table1[[#This Row],[Human]],Table1[[#This Row],[Pig]]),OR(ISNUMBER(FIND("skin",C430)),ISNUMBER(FIND("dermal",C430))),"NA")</f>
        <v>0</v>
      </c>
      <c r="AS430" t="b">
        <f>IF(OR(Table1[[#This Row],[Rodents]],Table1[[#This Row],[Human]],Table1[[#This Row],[Pig]]),OR(ISNUMBER(FIND("liver",C430)),ISNUMBER(FIND("hepat",C430))),"NA")</f>
        <v>0</v>
      </c>
      <c r="AT430" t="b">
        <f>IF(OR(Table1[[#This Row],[Rodents]],Table1[[#This Row],[Human]],Table1[[#This Row],[Pig]]),OR(ISNUMBER(FIND("kidney",C430)),ISNUMBER(FIND("neph",C430))),"NA")</f>
        <v>0</v>
      </c>
      <c r="AU430" t="b">
        <f>IF(OR(Table1[[#This Row],[Rodents]],Table1[[#This Row],[Human]],Table1[[#This Row],[Pig]]),OR(ISNUMBER(FIND("brain",C430)),ISNUMBER(FIND("neur",C430)),ISNUMBER(FIND("nerv",C430))),"NA")</f>
        <v>0</v>
      </c>
      <c r="AV430" t="b">
        <f>IF(OR(Table1[[#This Row],[Rodents]],Table1[[#This Row],[Human]],Table1[[#This Row],[Pig]]),OR(ISNUMBER(FIND("heart",C430)),ISNUMBER(FIND("cardi",C430))),"NA")</f>
        <v>0</v>
      </c>
      <c r="AW430" t="b">
        <f>IF(OR(Table1[[#This Row],[Rodents]],Table1[[#This Row],[Human]],Table1[[#This Row],[Pig]]),OR(ISNUMBER(FIND("gastro",C430)),ISNUMBER(FIND("intesti",C430)),ISNUMBER(FIND("stomach",C430))),"NA")</f>
        <v>0</v>
      </c>
      <c r="AX430" t="b">
        <f>IF(OR(Table1[[#This Row],[Rodents]],Table1[[#This Row],[Human]],Table1[[#This Row],[Pig]]),NOT(OR(AQ430,AR430,AS430,AT430,AU430,AV430,AW430)),"NA")</f>
        <v>1</v>
      </c>
      <c r="AY430" t="b">
        <f>OR(ISNUMBER(FIND("SWCNT",C430)),ISNUMBER(FIND("SWNT",C430)),ISNUMBER(FIND("single-wall",C430)),ISNUMBER(FIND("single wall",C430)),ISNUMBER(FIND("Single wall",C430)),ISNUMBER(FIND("Single-wall",C430)),ISNUMBER(FIND("SWCNT",B430)),ISNUMBER(FIND("SWNT",B430)),ISNUMBER(FIND("single-wall",B430)),ISNUMBER(FIND("single wall",B430)),ISNUMBER(FIND("Single-wall",B430)),ISNUMBER(FIND("Single wall",B430)))</f>
        <v>0</v>
      </c>
      <c r="AZ430" t="b">
        <f>OR(ISNUMBER(FIND("MWCNT",C430)),ISNUMBER(FIND("MWNT",C430)),ISNUMBER(FIND("multi-wall",C430)),ISNUMBER(FIND("multi wall",C430)),ISNUMBER(FIND("multiwall",C430)),ISNUMBER(FIND("Multi-wall",C430)),ISNUMBER(FIND("Multi wall",C430)),ISNUMBER(FIND("Multiwall",C430)),ISNUMBER(FIND("MWCNT",B430)),ISNUMBER(FIND("MWNT",B430)),ISNUMBER(FIND("multi-wall",B430)),ISNUMBER(FIND("multi wall",B430)),ISNUMBER(FIND("multiwall",B430)),ISNUMBER(FIND("Multi-wall",B430)),ISNUMBER(FIND("Multi wall",B430)),ISNUMBER(FIND("Multiwall",B430)),ISNUMBER(FIND("Double-wall",B430)),ISNUMBER(FIND("Double wall",B430)),ISNUMBER(FIND("Doublewall",B430)),ISNUMBER(FIND("double-wall",B430)),ISNUMBER(FIND("double wall",B430)),ISNUMBER(FIND("doublewall",B430)))</f>
        <v>1</v>
      </c>
      <c r="BA430" t="b">
        <f>AND(Table1[[#This Row],[SWCNT]],Table1[[#This Row],[MWCNT]])</f>
        <v>0</v>
      </c>
      <c r="BB430" t="b">
        <f>IF(Table1[[#This Row],[SWCNT]]=TRUE,FALSE,IF(Table1[[#This Row],[MWCNT]]=TRUE,FALSE,TRUE))</f>
        <v>0</v>
      </c>
      <c r="BC430" s="18"/>
    </row>
    <row r="431" spans="1:55" ht="185">
      <c r="A431" t="s">
        <v>4881</v>
      </c>
      <c r="B431" s="2" t="s">
        <v>4883</v>
      </c>
      <c r="C431" s="16" t="s">
        <v>4885</v>
      </c>
      <c r="D431" s="17" t="s">
        <v>4727</v>
      </c>
      <c r="E431" s="2">
        <v>2011</v>
      </c>
      <c r="F431" t="b">
        <f>OR(ISNUMBER(FIND("cytotoxic",C431)),ISNUMBER(FIND("Cytotoxic",C431)),ISNUMBER(FIND("cellular toxicity",C431)),ISNUMBER(FIND("cell death",C431)),ISNUMBER(FIND("viable",C431)),ISNUMBER(FIND("phytotoxic",C431)),ISNUMBER(FIND("acute toxicity",C431)),ISNUMBER(FIND("MTT",C431)),ISNUMBER(FIND("survival",C431)),ISNUMBER(FIND("prolifer",C431)),ISNUMBER(FIND("apoptosis",C431)),ISNUMBER(FIND("neurotoxic",C431)),ISNUMBER(FIND("  lysis ",C431)),ISNUMBER(FIND("necrosis",C431)),ISNUMBER(FIND("cellular death",C431))*3,ISNUMBER(FIND("LDH",C431)),ISNUMBER(FIND("Acute toxicity",C431)))</f>
        <v>1</v>
      </c>
      <c r="G431" t="b">
        <f>OR(ISNUMBER(FIND("genotoxic",C431)),ISNUMBER(FIND("genotoxicity",C431)),ISNUMBER(FIND("DNA damage",C431)),ISNUMBER(FIND("DNA",C431)),ISNUMBER(FIND("RNA",C431)),ISNUMBER(FIND("mesothelioma",C431)),ISNUMBER(FIND("carcino",C431)),ISNUMBER(FIND("mutagen",C431)),ISNUMBER(FIND("genetic",C431)))</f>
        <v>1</v>
      </c>
      <c r="H431" t="b">
        <f>OR(ISNUMBER(FIND("inflammatory",C431)),ISNUMBER(FIND("inflamm",C431)))</f>
        <v>1</v>
      </c>
      <c r="I431" t="b">
        <f>OR(ISNUMBER(FIND("immune",C431)),ISNUMBER(FIND("immunological",C431)),ISNUMBER(FIND("interleuk",C431)),ISNUMBER(FIND("platelet activation",C431)),ISNUMBER(FIND("monocyte",C431)),ISNUMBER(FIND("leukocyte",C431)),ISNUMBER(FIND("cytokine",C431)),ISNUMBER(FIND("CD4",C431)),ISNUMBER(FIND("CD8",C431)),ISNUMBER(FIND("T-cell",C431)))</f>
        <v>1</v>
      </c>
      <c r="J431" t="b">
        <f>OR(ISNUMBER(FIND("reactive oxygen",C431)),ISNUMBER(FIND("ROS",C431)),ISNUMBER(FIND("free radical",C431)),ISNUMBER(FIND("oxidative stress",C431)),ISNUMBER(FIND("peroxid",C431)),ISNUMBER(FIND("oxidative",C431)),ISNUMBER(FIND("antioxid",C431)))</f>
        <v>1</v>
      </c>
      <c r="K431" t="b">
        <f>OR(ISNUMBER(FIND("autophag",C431)))</f>
        <v>0</v>
      </c>
      <c r="L431" t="b">
        <f>OR(ISNUMBER(FIND("morpholog",C431)))</f>
        <v>0</v>
      </c>
      <c r="M431" t="b">
        <f>OR(ISNUMBER(FIND("fibrosis",C431)),ISNUMBER(FIND("Fibrosis",C431)),ISNUMBER(FIND("fibrot",C431)))</f>
        <v>0</v>
      </c>
      <c r="N431" t="b">
        <f>OR(ISNUMBER(FIND("offspring",C431)),ISNUMBER(FIND("Parental",C431)),ISNUMBER(FIND("parental",C431)),ISNUMBER(FIND("germline",C431)),ISNUMBER(FIND("reproduc",C431)),ISNUMBER(FIND("embryo",C431)))</f>
        <v>0</v>
      </c>
      <c r="O431" t="b">
        <f>OR(ISNUMBER(FIND("metabol",C431)),ISNUMBER(FIND("Metabol",C431)),ISNUMBER(FIND("digest",C431)),ISNUMBER(FIND("mitochon",C431)))</f>
        <v>1</v>
      </c>
      <c r="P431" t="b">
        <f>OR(ISNUMBER(FIND("ecotox",C431)),ISNUMBER(FIND("Ecotox",B431)),ISNUMBER(FIND("ecotox",B431)),ISNUMBER(FIND("Ecotox",C431)))</f>
        <v>0</v>
      </c>
      <c r="Q431" t="b">
        <f>OR(ISNUMBER(FIND("Bioaccum",C431)),ISNUMBER(FIND("bioaccum",C431)),ISNUMBER(FIND("accum",C431)))</f>
        <v>0</v>
      </c>
      <c r="R431" t="b">
        <f>OR(ISNUMBER(FIND("Occupation",C431)),ISNUMBER(FIND("occupation",C431)),ISNUMBER(FIND("worker",C431)),ISNUMBER(FIND("workforce",C431)))</f>
        <v>0</v>
      </c>
      <c r="S431" t="b">
        <f>NOT(OR(F431,G431,H431,I431,J431,K431,L431,M431,N431,O431,P431,Q431,R431))</f>
        <v>0</v>
      </c>
      <c r="U431" t="b">
        <f>OR(Table1[[#This Row],[Inflammation]],Table1[[#This Row],[Immune]])</f>
        <v>1</v>
      </c>
      <c r="V431" t="str">
        <f>IF(OR(Table1[[#This Row],[Rodents]],Table1[[#This Row],[Human]],Table1[[#This Row],[Pig]]),OR(ISNUMBER(FIND("intratrach",C431)),ISNUMBER(FIND("nasal ",C431)),ISNUMBER(FIND("instill",C431))),"NA")</f>
        <v>NA</v>
      </c>
      <c r="W431" t="str">
        <f>IF(OR(Table1[[#This Row],[Rodents]],Table1[[#This Row],[Human]],Table1[[#This Row],[Pig]]),OR(ISNUMBER(FIND("dermal",C431)),ISNUMBER(FIND("skin ",C431))),"NA")</f>
        <v>NA</v>
      </c>
      <c r="X431" t="str">
        <f>IF(OR(Table1[[#This Row],[Rodents]],Table1[[#This Row],[Human]],Table1[[#This Row],[Pig]]),OR(ISNUMBER(FIND("injected",C431)),ISNUMBER(FIND("periton",C431)),ISNUMBER(FIND("intrascrot",C431))),"NA")</f>
        <v>NA</v>
      </c>
      <c r="Y431" t="str">
        <f>IF(OR(Table1[[#This Row],[Rodents]],Table1[[#This Row],[Human]],Table1[[#This Row],[Pig]]),NOT(OR(Table1[[#This Row],[Inhaled/Intratracheal/intranasal]],Table1[[#This Row],[Dermal]],Table1[[#This Row],[Injected]])),"NA")</f>
        <v>NA</v>
      </c>
      <c r="AA431" t="b">
        <f>OR(ISNUMBER(FIND("fish ",C431)),ISNUMBER(FIND("Fish ",C431)),ISNUMBER(FIND("aquatic",C431)),ISNUMBER(FIND("daphnids",C431)),ISNUMBER(FIND("Carcinus maenas",C431)),ISNUMBER(FIND("Daphnia",C431)),ISNUMBER(FIND("Ruditapes philippinarum",C431)),ISNUMBER(FIND("daphnia",C431)),ISNUMBER(FIND("marine",C431)),ISNUMBER(FIND("mussel",C431)),ISNUMBER(FIND("algae",C431)),ISNUMBER(FIND("Donax faba",C431)),ISNUMBER(FIND("estuarine",C431)),ISNUMBER(FIND("snail",C431)),ISNUMBER(FIND("Prorocentrum donghaiense",C431)) )</f>
        <v>0</v>
      </c>
      <c r="AB431" t="b">
        <f>OR(ISNUMBER(FIND(" rat ",C431)),ISNUMBER(FIND(" rats ",C431)),ISNUMBER(FIND(" Rats ",C431)),ISNUMBER(FIND(" Rat ",C431)),ISNUMBER(FIND(" rat.",C431)),ISNUMBER(FIND(" rats.",C431)),ISNUMBER(FIND("mouse",C431)),ISNUMBER(FIND("mice",C431)), ISNUMBER(FIND(" Mice",C431)))</f>
        <v>0</v>
      </c>
      <c r="AC431" t="b">
        <f>OR(ISNUMBER(FIND(" cell ",C431)),ISNUMBER(FIND("fibroblast",C431)),ISNUMBER(FIND("macrophage",C431)),ISNUMBER(FIND("epithelial",C431)),ISNUMBER(FIND("endothelial",C431)),ISNUMBER(FIND("neuron",C431)),ISNUMBER(FIND(" cells ",C431)),ISNUMBER(FIND("RBC",C431)),ISNUMBER(FIND("mitochond",C431)),ISNUMBER(FIND("adipocyte",C431)),ISNUMBER(FIND("osteo",C431)),ISNUMBER(FIND("keratin",C431)),ISNUMBER(FIND(" cell's ",C431)),ISNUMBER(FIND("eukary",C431)),ISNUMBER(FIND("sperm",C431)))</f>
        <v>1</v>
      </c>
      <c r="AD431" t="b">
        <v>0</v>
      </c>
      <c r="AE431" t="b">
        <f>OR(ISNUMBER(FIND(" plant ",C431)),ISNUMBER(FIND("Plant ",C431)),ISNUMBER(FIND("tomato",C431)),ISNUMBER(FIND("plants",C431)),ISNUMBER(FIND("Plants",C431)),ISNUMBER(FIND("algae",C431)),ISNUMBER(FIND("lettuce",C431)),ISNUMBER(FIND("green gram sprouts ",C431)),ISNUMBER(FIND("Cucurbita pepo",C431)),ISNUMBER(FIND("bean ",C431)),ISNUMBER(FIND("chloroplast",C431)),ISNUMBER(FIND("chlorophyll",C431)),ISNUMBER(FIND("seedling",C431)),ISNUMBER(FIND("canola",C431)),ISNUMBER(FIND("shoot",C431)),ISNUMBER(FIND("photosynthes",C431)),ISNUMBER(FIND(" leaves ",C431)),,ISNUMBER(FIND("agriculture",C431)),ISNUMBER(FIND(" crops ",C431)))</f>
        <v>0</v>
      </c>
      <c r="AF431" t="b">
        <f>OR(ISNUMBER(FIND("bacteria",C431)),ISNUMBER(FIND("Bacteria",C431)),ISNUMBER(FIND("Bacterium",C431)),ISNUMBER(FIND("bacterium",C431)),ISNUMBER(FIND(" coli ",C431)))</f>
        <v>0</v>
      </c>
      <c r="AG431" t="b">
        <f>OR(ISNUMBER(FIND("fungi",C431)),ISNUMBER(FIND("Fungi",C431)),ISNUMBER(FIND("fungus",C431)),ISNUMBER(FIND("Fungus",C431)),ISNUMBER(FIND("mushroom",C431)),ISNUMBER(FIND("Mushroom",C431)),ISNUMBER(FIND(" mold ",C431)))</f>
        <v>0</v>
      </c>
      <c r="AH431" t="b">
        <f>OR(ISNUMBER(FIND("Pig ",C431)),ISNUMBER(FIND("pig ",C431)),ISNUMBER(FIND("Pigs ",C431)),ISNUMBER(FIND("pigs ",C431)))</f>
        <v>0</v>
      </c>
      <c r="AI431" t="b">
        <f>OR(ISNUMBER(FIND(" C. elegans",C431)),ISNUMBER(FIND("Caenorhabditis elegans",C431)),ISNUMBER(FIND("earthworms",C431)),ISNUMBER(FIND(" Ficopomatus enigmaticus",C431)),ISNUMBER(FIND("larva",C431)),ISNUMBER(FIND("Lumbriculus variegatus",C431)),ISNUMBER(FIND("nematode",C431)))</f>
        <v>0</v>
      </c>
      <c r="AJ431" t="b">
        <f>NOT(OR(AA431,AB431,AC431,AD431,AE431,AF431,AG431,AH431,AI431))</f>
        <v>0</v>
      </c>
      <c r="AL431" t="b">
        <f>OR(AA431,AB431,AD431,AE431,AF431,AG431,AH431,AI431)</f>
        <v>0</v>
      </c>
      <c r="AM431" t="b">
        <f>IF(Table1[[#This Row],[In vivo?]],IF(Table1[[#This Row],[Cell]],FALSE,TRUE),FALSE)</f>
        <v>0</v>
      </c>
      <c r="AN431" t="b">
        <f>AND(AC431,AL431)</f>
        <v>0</v>
      </c>
      <c r="AO431" t="b">
        <f>IF(Table1[[#This Row],[Cell]],IF(Table1[[#This Row],[In vivo?]],FALSE,TRUE),FALSE)</f>
        <v>1</v>
      </c>
      <c r="AP431" t="b">
        <f>NOT(OR(Table1[[#This Row],[In vivo?]],Table1[[#This Row],[Only in Cell]]))</f>
        <v>0</v>
      </c>
      <c r="AQ431" t="str">
        <f>IF(OR(Table1[[#This Row],[Rodents]],Table1[[#This Row],[Human]],Table1[[#This Row],[Pig]]),OR(ISNUMBER(FIND("pulmonary",C431)),ISNUMBER(FIND("lung",C431))),"NA")</f>
        <v>NA</v>
      </c>
      <c r="AR431" t="str">
        <f>IF(OR(Table1[[#This Row],[Rodents]],Table1[[#This Row],[Human]],Table1[[#This Row],[Pig]]),OR(ISNUMBER(FIND("skin",C431)),ISNUMBER(FIND("dermal",C431))),"NA")</f>
        <v>NA</v>
      </c>
      <c r="AS431" t="str">
        <f>IF(OR(Table1[[#This Row],[Rodents]],Table1[[#This Row],[Human]],Table1[[#This Row],[Pig]]),OR(ISNUMBER(FIND("liver",C431)),ISNUMBER(FIND("hepat",C431))),"NA")</f>
        <v>NA</v>
      </c>
      <c r="AT431" t="str">
        <f>IF(OR(Table1[[#This Row],[Rodents]],Table1[[#This Row],[Human]],Table1[[#This Row],[Pig]]),OR(ISNUMBER(FIND("kidney",C431)),ISNUMBER(FIND("neph",C431))),"NA")</f>
        <v>NA</v>
      </c>
      <c r="AU431" t="str">
        <f>IF(OR(Table1[[#This Row],[Rodents]],Table1[[#This Row],[Human]],Table1[[#This Row],[Pig]]),OR(ISNUMBER(FIND("brain",C431)),ISNUMBER(FIND("neur",C431)),ISNUMBER(FIND("nerv",C431))),"NA")</f>
        <v>NA</v>
      </c>
      <c r="AV431" t="str">
        <f>IF(OR(Table1[[#This Row],[Rodents]],Table1[[#This Row],[Human]],Table1[[#This Row],[Pig]]),OR(ISNUMBER(FIND("heart",C431)),ISNUMBER(FIND("cardi",C431))),"NA")</f>
        <v>NA</v>
      </c>
      <c r="AW431" t="str">
        <f>IF(OR(Table1[[#This Row],[Rodents]],Table1[[#This Row],[Human]],Table1[[#This Row],[Pig]]),OR(ISNUMBER(FIND("gastro",C431)),ISNUMBER(FIND("intesti",C431)),ISNUMBER(FIND("stomach",C431))),"NA")</f>
        <v>NA</v>
      </c>
      <c r="AX431" t="str">
        <f>IF(OR(Table1[[#This Row],[Rodents]],Table1[[#This Row],[Human]],Table1[[#This Row],[Pig]]),NOT(OR(AQ431,AR431,AS431,AT431,AU431,AV431,AW431)),"NA")</f>
        <v>NA</v>
      </c>
      <c r="AY431" t="b">
        <f>OR(ISNUMBER(FIND("SWCNT",C431)),ISNUMBER(FIND("SWNT",C431)),ISNUMBER(FIND("single-wall",C431)),ISNUMBER(FIND("single wall",C431)),ISNUMBER(FIND("Single wall",C431)),ISNUMBER(FIND("Single-wall",C431)),ISNUMBER(FIND("SWCNT",B431)),ISNUMBER(FIND("SWNT",B431)),ISNUMBER(FIND("single-wall",B431)),ISNUMBER(FIND("single wall",B431)),ISNUMBER(FIND("Single-wall",B431)),ISNUMBER(FIND("Single wall",B431)))</f>
        <v>0</v>
      </c>
      <c r="AZ431" t="b">
        <f>OR(ISNUMBER(FIND("MWCNT",C431)),ISNUMBER(FIND("MWNT",C431)),ISNUMBER(FIND("multi-wall",C431)),ISNUMBER(FIND("multi wall",C431)),ISNUMBER(FIND("multiwall",C431)),ISNUMBER(FIND("Multi-wall",C431)),ISNUMBER(FIND("Multi wall",C431)),ISNUMBER(FIND("Multiwall",C431)),ISNUMBER(FIND("MWCNT",B431)),ISNUMBER(FIND("MWNT",B431)),ISNUMBER(FIND("multi-wall",B431)),ISNUMBER(FIND("multi wall",B431)),ISNUMBER(FIND("multiwall",B431)),ISNUMBER(FIND("Multi-wall",B431)),ISNUMBER(FIND("Multi wall",B431)),ISNUMBER(FIND("Multiwall",B431)),ISNUMBER(FIND("Double-wall",B431)),ISNUMBER(FIND("Double wall",B431)),ISNUMBER(FIND("Doublewall",B431)),ISNUMBER(FIND("double-wall",B431)),ISNUMBER(FIND("double wall",B431)),ISNUMBER(FIND("doublewall",B431)))</f>
        <v>1</v>
      </c>
      <c r="BA431" t="b">
        <f>AND(Table1[[#This Row],[SWCNT]],Table1[[#This Row],[MWCNT]])</f>
        <v>0</v>
      </c>
      <c r="BB431" t="b">
        <f>IF(Table1[[#This Row],[SWCNT]]=TRUE,FALSE,IF(Table1[[#This Row],[MWCNT]]=TRUE,FALSE,TRUE))</f>
        <v>0</v>
      </c>
      <c r="BC431" s="18"/>
    </row>
    <row r="432" spans="1:55" ht="166.5">
      <c r="A432" t="s">
        <v>4891</v>
      </c>
      <c r="B432" s="2" t="s">
        <v>4893</v>
      </c>
      <c r="C432" s="16" t="s">
        <v>4895</v>
      </c>
      <c r="D432" s="17" t="s">
        <v>355</v>
      </c>
      <c r="E432" s="2">
        <v>2011</v>
      </c>
      <c r="F432" t="b">
        <f>OR(ISNUMBER(FIND("cytotoxic",C432)),ISNUMBER(FIND("Cytotoxic",C432)),ISNUMBER(FIND("cellular toxicity",C432)),ISNUMBER(FIND("cell death",C432)),ISNUMBER(FIND("viable",C432)),ISNUMBER(FIND("phytotoxic",C432)),ISNUMBER(FIND("acute toxicity",C432)),ISNUMBER(FIND("MTT",C432)),ISNUMBER(FIND("survival",C432)),ISNUMBER(FIND("prolifer",C432)),ISNUMBER(FIND("apoptosis",C432)),ISNUMBER(FIND("neurotoxic",C432)),ISNUMBER(FIND("  lysis ",C432)),ISNUMBER(FIND("necrosis",C432)),ISNUMBER(FIND("cellular death",C432))*3,ISNUMBER(FIND("LDH",C432)),ISNUMBER(FIND("Acute toxicity",C432)))</f>
        <v>1</v>
      </c>
      <c r="G432" t="b">
        <f>OR(ISNUMBER(FIND("genotoxic",C432)),ISNUMBER(FIND("genotoxicity",C432)),ISNUMBER(FIND("DNA damage",C432)),ISNUMBER(FIND("DNA",C432)),ISNUMBER(FIND("RNA",C432)),ISNUMBER(FIND("mesothelioma",C432)),ISNUMBER(FIND("carcino",C432)),ISNUMBER(FIND("mutagen",C432)),ISNUMBER(FIND("genetic",C432)))</f>
        <v>1</v>
      </c>
      <c r="H432" t="b">
        <f>OR(ISNUMBER(FIND("inflammatory",C432)),ISNUMBER(FIND("inflamm",C432)))</f>
        <v>1</v>
      </c>
      <c r="I432" t="b">
        <f>OR(ISNUMBER(FIND("immune",C432)),ISNUMBER(FIND("immunological",C432)),ISNUMBER(FIND("interleuk",C432)),ISNUMBER(FIND("platelet activation",C432)),ISNUMBER(FIND("monocyte",C432)),ISNUMBER(FIND("leukocyte",C432)),ISNUMBER(FIND("cytokine",C432)),ISNUMBER(FIND("CD4",C432)),ISNUMBER(FIND("CD8",C432)),ISNUMBER(FIND("T-cell",C432)))</f>
        <v>0</v>
      </c>
      <c r="J432" t="b">
        <f>OR(ISNUMBER(FIND("reactive oxygen",C432)),ISNUMBER(FIND("ROS",C432)),ISNUMBER(FIND("free radical",C432)),ISNUMBER(FIND("oxidative stress",C432)),ISNUMBER(FIND("peroxid",C432)),ISNUMBER(FIND("oxidative",C432)),ISNUMBER(FIND("antioxid",C432)))</f>
        <v>1</v>
      </c>
      <c r="K432" t="b">
        <f>OR(ISNUMBER(FIND("autophag",C432)))</f>
        <v>0</v>
      </c>
      <c r="L432" t="b">
        <f>OR(ISNUMBER(FIND("morpholog",C432)))</f>
        <v>0</v>
      </c>
      <c r="M432" t="b">
        <f>OR(ISNUMBER(FIND("fibrosis",C432)),ISNUMBER(FIND("Fibrosis",C432)),ISNUMBER(FIND("fibrot",C432)))</f>
        <v>0</v>
      </c>
      <c r="N432" t="b">
        <f>OR(ISNUMBER(FIND("offspring",C432)),ISNUMBER(FIND("Parental",C432)),ISNUMBER(FIND("parental",C432)),ISNUMBER(FIND("germline",C432)),ISNUMBER(FIND("reproduc",C432)),ISNUMBER(FIND("embryo",C432)))</f>
        <v>0</v>
      </c>
      <c r="O432" t="b">
        <f>OR(ISNUMBER(FIND("metabol",C432)),ISNUMBER(FIND("Metabol",C432)),ISNUMBER(FIND("digest",C432)),ISNUMBER(FIND("mitochon",C432)))</f>
        <v>0</v>
      </c>
      <c r="P432" t="b">
        <f>OR(ISNUMBER(FIND("ecotox",C432)),ISNUMBER(FIND("Ecotox",B432)),ISNUMBER(FIND("ecotox",B432)),ISNUMBER(FIND("Ecotox",C432)))</f>
        <v>0</v>
      </c>
      <c r="Q432" t="b">
        <f>OR(ISNUMBER(FIND("Bioaccum",C432)),ISNUMBER(FIND("bioaccum",C432)),ISNUMBER(FIND("accum",C432)))</f>
        <v>0</v>
      </c>
      <c r="R432" t="b">
        <f>OR(ISNUMBER(FIND("Occupation",C432)),ISNUMBER(FIND("occupation",C432)),ISNUMBER(FIND("worker",C432)),ISNUMBER(FIND("workforce",C432)))</f>
        <v>0</v>
      </c>
      <c r="S432" t="b">
        <f>NOT(OR(F432,G432,H432,I432,J432,K432,L432,M432,N432,O432,P432,Q432,R432))</f>
        <v>0</v>
      </c>
      <c r="U432" t="b">
        <f>OR(Table1[[#This Row],[Inflammation]],Table1[[#This Row],[Immune]])</f>
        <v>1</v>
      </c>
      <c r="V432" t="b">
        <f>IF(OR(Table1[[#This Row],[Rodents]],Table1[[#This Row],[Human]],Table1[[#This Row],[Pig]]),OR(ISNUMBER(FIND("intratrach",C432)),ISNUMBER(FIND("nasal ",C432)),ISNUMBER(FIND("instill",C432))),"NA")</f>
        <v>0</v>
      </c>
      <c r="W432" t="b">
        <f>IF(OR(Table1[[#This Row],[Rodents]],Table1[[#This Row],[Human]],Table1[[#This Row],[Pig]]),OR(ISNUMBER(FIND("dermal",C432)),ISNUMBER(FIND("skin ",C432))),"NA")</f>
        <v>0</v>
      </c>
      <c r="X432" t="b">
        <f>IF(OR(Table1[[#This Row],[Rodents]],Table1[[#This Row],[Human]],Table1[[#This Row],[Pig]]),OR(ISNUMBER(FIND("injected",C432)),ISNUMBER(FIND("periton",C432)),ISNUMBER(FIND("intrascrot",C432))),"NA")</f>
        <v>0</v>
      </c>
      <c r="Y432" t="b">
        <f>IF(OR(Table1[[#This Row],[Rodents]],Table1[[#This Row],[Human]],Table1[[#This Row],[Pig]]),NOT(OR(Table1[[#This Row],[Inhaled/Intratracheal/intranasal]],Table1[[#This Row],[Dermal]],Table1[[#This Row],[Injected]])),"NA")</f>
        <v>1</v>
      </c>
      <c r="AA432" t="b">
        <f>OR(ISNUMBER(FIND("fish ",C432)),ISNUMBER(FIND("Fish ",C432)),ISNUMBER(FIND("aquatic",C432)),ISNUMBER(FIND("daphnids",C432)),ISNUMBER(FIND("Carcinus maenas",C432)),ISNUMBER(FIND("Daphnia",C432)),ISNUMBER(FIND("Ruditapes philippinarum",C432)),ISNUMBER(FIND("daphnia",C432)),ISNUMBER(FIND("marine",C432)),ISNUMBER(FIND("mussel",C432)),ISNUMBER(FIND("algae",C432)),ISNUMBER(FIND("Donax faba",C432)),ISNUMBER(FIND("estuarine",C432)),ISNUMBER(FIND("snail",C432)),ISNUMBER(FIND("Prorocentrum donghaiense",C432)) )</f>
        <v>0</v>
      </c>
      <c r="AB432" t="b">
        <f>OR(ISNUMBER(FIND(" rat ",C432)),ISNUMBER(FIND(" rats ",C432)),ISNUMBER(FIND(" Rats ",C432)),ISNUMBER(FIND(" Rat ",C432)),ISNUMBER(FIND(" rat.",C432)),ISNUMBER(FIND(" rats.",C432)),ISNUMBER(FIND("mouse",C432)),ISNUMBER(FIND("mice",C432)), ISNUMBER(FIND(" Mice",C432)))</f>
        <v>1</v>
      </c>
      <c r="AC432" t="b">
        <f>OR(ISNUMBER(FIND(" cell ",C432)),ISNUMBER(FIND("fibroblast",C432)),ISNUMBER(FIND("macrophage",C432)),ISNUMBER(FIND("epithelial",C432)),ISNUMBER(FIND("endothelial",C432)),ISNUMBER(FIND("neuron",C432)),ISNUMBER(FIND(" cells ",C432)),ISNUMBER(FIND("RBC",C432)),ISNUMBER(FIND("mitochond",C432)),ISNUMBER(FIND("adipocyte",C432)),ISNUMBER(FIND("osteo",C432)),ISNUMBER(FIND("keratin",C432)),ISNUMBER(FIND(" cell's ",C432)),ISNUMBER(FIND("eukary",C432)),ISNUMBER(FIND("sperm",C432)))</f>
        <v>1</v>
      </c>
      <c r="AD432" t="b">
        <f>OR(ISNUMBER(FIND("human",B432)),ISNUMBER(FIND("workers",B432)),ISNUMBER(FIND("workforces",B432)),ISNUMBER(FIND("occupational",B432)),ISNUMBER(FIND("Case report",B432)),ISNUMBER(FIND("Workplaces",B432)),ISNUMBER(FIND("worker",B432)))</f>
        <v>0</v>
      </c>
      <c r="AE432" t="b">
        <f>OR(ISNUMBER(FIND(" plant ",C432)),ISNUMBER(FIND("Plant ",C432)),ISNUMBER(FIND("tomato",C432)),ISNUMBER(FIND("plants",C432)),ISNUMBER(FIND("Plants",C432)),ISNUMBER(FIND("algae",C432)),ISNUMBER(FIND("lettuce",C432)),ISNUMBER(FIND("green gram sprouts ",C432)),ISNUMBER(FIND("Cucurbita pepo",C432)),ISNUMBER(FIND("bean ",C432)),ISNUMBER(FIND("chloroplast",C432)),ISNUMBER(FIND("chlorophyll",C432)),ISNUMBER(FIND("seedling",C432)),ISNUMBER(FIND("canola",C432)),ISNUMBER(FIND("shoot",C432)),ISNUMBER(FIND("photosynthes",C432)),ISNUMBER(FIND(" leaves ",C432)),,ISNUMBER(FIND("agriculture",C432)),ISNUMBER(FIND(" crops ",C432)))</f>
        <v>0</v>
      </c>
      <c r="AF432" t="b">
        <f>OR(ISNUMBER(FIND("bacteria",C432)),ISNUMBER(FIND("Bacteria",C432)),ISNUMBER(FIND("Bacterium",C432)),ISNUMBER(FIND("bacterium",C432)),ISNUMBER(FIND(" coli ",C432)))</f>
        <v>0</v>
      </c>
      <c r="AG432" t="b">
        <f>OR(ISNUMBER(FIND("fungi",C432)),ISNUMBER(FIND("Fungi",C432)),ISNUMBER(FIND("fungus",C432)),ISNUMBER(FIND("Fungus",C432)),ISNUMBER(FIND("mushroom",C432)),ISNUMBER(FIND("Mushroom",C432)),ISNUMBER(FIND(" mold ",C432)))</f>
        <v>0</v>
      </c>
      <c r="AH432" t="b">
        <f>OR(ISNUMBER(FIND("Pig ",C432)),ISNUMBER(FIND("pig ",C432)),ISNUMBER(FIND("Pigs ",C432)),ISNUMBER(FIND("pigs ",C432)))</f>
        <v>0</v>
      </c>
      <c r="AI432" t="b">
        <f>OR(ISNUMBER(FIND(" C. elegans",C432)),ISNUMBER(FIND("Caenorhabditis elegans",C432)),ISNUMBER(FIND("earthworms",C432)),ISNUMBER(FIND(" Ficopomatus enigmaticus",C432)),ISNUMBER(FIND("larva",C432)),ISNUMBER(FIND("Lumbriculus variegatus",C432)),ISNUMBER(FIND("nematode",C432)))</f>
        <v>0</v>
      </c>
      <c r="AJ432" t="b">
        <f>NOT(OR(AA432,AB432,AC432,AD432,AE432,AF432,AG432,AH432,AI432))</f>
        <v>0</v>
      </c>
      <c r="AL432" t="b">
        <f>OR(AA432,AB432,AD432,AE432,AF432,AG432,AH432,AI432)</f>
        <v>1</v>
      </c>
      <c r="AM432" t="b">
        <f>IF(Table1[[#This Row],[In vivo?]],IF(Table1[[#This Row],[Cell]],FALSE,TRUE),FALSE)</f>
        <v>0</v>
      </c>
      <c r="AN432" t="b">
        <f>AND(AC432,AL432)</f>
        <v>1</v>
      </c>
      <c r="AO432" t="b">
        <f>IF(Table1[[#This Row],[Cell]],IF(Table1[[#This Row],[In vivo?]],FALSE,TRUE),FALSE)</f>
        <v>0</v>
      </c>
      <c r="AP432" t="b">
        <f>NOT(OR(Table1[[#This Row],[In vivo?]],Table1[[#This Row],[Only in Cell]]))</f>
        <v>0</v>
      </c>
      <c r="AQ432" t="b">
        <f>IF(OR(Table1[[#This Row],[Rodents]],Table1[[#This Row],[Human]],Table1[[#This Row],[Pig]]),OR(ISNUMBER(FIND("pulmonary",C432)),ISNUMBER(FIND("lung",C432))),"NA")</f>
        <v>0</v>
      </c>
      <c r="AR432" t="b">
        <f>IF(OR(Table1[[#This Row],[Rodents]],Table1[[#This Row],[Human]],Table1[[#This Row],[Pig]]),OR(ISNUMBER(FIND("skin",C432)),ISNUMBER(FIND("dermal",C432))),"NA")</f>
        <v>0</v>
      </c>
      <c r="AS432" t="b">
        <f>IF(OR(Table1[[#This Row],[Rodents]],Table1[[#This Row],[Human]],Table1[[#This Row],[Pig]]),OR(ISNUMBER(FIND("liver",C432)),ISNUMBER(FIND("hepat",C432))),"NA")</f>
        <v>0</v>
      </c>
      <c r="AT432" t="b">
        <f>IF(OR(Table1[[#This Row],[Rodents]],Table1[[#This Row],[Human]],Table1[[#This Row],[Pig]]),OR(ISNUMBER(FIND("kidney",C432)),ISNUMBER(FIND("neph",C432))),"NA")</f>
        <v>0</v>
      </c>
      <c r="AU432" t="b">
        <f>IF(OR(Table1[[#This Row],[Rodents]],Table1[[#This Row],[Human]],Table1[[#This Row],[Pig]]),OR(ISNUMBER(FIND("brain",C432)),ISNUMBER(FIND("neur",C432)),ISNUMBER(FIND("nerv",C432))),"NA")</f>
        <v>0</v>
      </c>
      <c r="AV432" t="b">
        <f>IF(OR(Table1[[#This Row],[Rodents]],Table1[[#This Row],[Human]],Table1[[#This Row],[Pig]]),OR(ISNUMBER(FIND("heart",C432)),ISNUMBER(FIND("cardi",C432))),"NA")</f>
        <v>0</v>
      </c>
      <c r="AW432" t="b">
        <f>IF(OR(Table1[[#This Row],[Rodents]],Table1[[#This Row],[Human]],Table1[[#This Row],[Pig]]),OR(ISNUMBER(FIND("gastro",C432)),ISNUMBER(FIND("intesti",C432)),ISNUMBER(FIND("stomach",C432))),"NA")</f>
        <v>0</v>
      </c>
      <c r="AX432" t="b">
        <f>IF(OR(Table1[[#This Row],[Rodents]],Table1[[#This Row],[Human]],Table1[[#This Row],[Pig]]),NOT(OR(AQ432,AR432,AS432,AT432,AU432,AV432,AW432)),"NA")</f>
        <v>1</v>
      </c>
      <c r="AY432" t="b">
        <f>OR(ISNUMBER(FIND("SWCNT",C432)),ISNUMBER(FIND("SWNT",C432)),ISNUMBER(FIND("single-wall",C432)),ISNUMBER(FIND("single wall",C432)),ISNUMBER(FIND("Single wall",C432)),ISNUMBER(FIND("Single-wall",C432)),ISNUMBER(FIND("SWCNT",B432)),ISNUMBER(FIND("SWNT",B432)),ISNUMBER(FIND("single-wall",B432)),ISNUMBER(FIND("single wall",B432)),ISNUMBER(FIND("Single-wall",B432)),ISNUMBER(FIND("Single wall",B432)))</f>
        <v>1</v>
      </c>
      <c r="AZ432" t="b">
        <f>OR(ISNUMBER(FIND("MWCNT",C432)),ISNUMBER(FIND("MWNT",C432)),ISNUMBER(FIND("multi-wall",C432)),ISNUMBER(FIND("multi wall",C432)),ISNUMBER(FIND("multiwall",C432)),ISNUMBER(FIND("Multi-wall",C432)),ISNUMBER(FIND("Multi wall",C432)),ISNUMBER(FIND("Multiwall",C432)),ISNUMBER(FIND("MWCNT",B432)),ISNUMBER(FIND("MWNT",B432)),ISNUMBER(FIND("multi-wall",B432)),ISNUMBER(FIND("multi wall",B432)),ISNUMBER(FIND("multiwall",B432)),ISNUMBER(FIND("Multi-wall",B432)),ISNUMBER(FIND("Multi wall",B432)),ISNUMBER(FIND("Multiwall",B432)),ISNUMBER(FIND("Double-wall",B432)),ISNUMBER(FIND("Double wall",B432)),ISNUMBER(FIND("Doublewall",B432)),ISNUMBER(FIND("double-wall",B432)),ISNUMBER(FIND("double wall",B432)),ISNUMBER(FIND("doublewall",B432)))</f>
        <v>1</v>
      </c>
      <c r="BA432" t="b">
        <f>AND(Table1[[#This Row],[SWCNT]],Table1[[#This Row],[MWCNT]])</f>
        <v>1</v>
      </c>
      <c r="BB432" t="b">
        <f>IF(Table1[[#This Row],[SWCNT]]=TRUE,FALSE,IF(Table1[[#This Row],[MWCNT]]=TRUE,FALSE,TRUE))</f>
        <v>0</v>
      </c>
      <c r="BC432" s="18"/>
    </row>
    <row r="433" spans="1:55" ht="333">
      <c r="A433" t="s">
        <v>4892</v>
      </c>
      <c r="B433" s="2" t="s">
        <v>4894</v>
      </c>
      <c r="C433" s="16" t="s">
        <v>4896</v>
      </c>
      <c r="D433" s="17" t="s">
        <v>181</v>
      </c>
      <c r="E433" s="2">
        <v>2011</v>
      </c>
      <c r="F433" t="b">
        <f>OR(ISNUMBER(FIND("cytotoxic",C433)),ISNUMBER(FIND("Cytotoxic",C433)),ISNUMBER(FIND("cellular toxicity",C433)),ISNUMBER(FIND("cell death",C433)),ISNUMBER(FIND("viable",C433)),ISNUMBER(FIND("phytotoxic",C433)),ISNUMBER(FIND("acute toxicity",C433)),ISNUMBER(FIND("MTT",C433)),ISNUMBER(FIND("survival",C433)),ISNUMBER(FIND("prolifer",C433)),ISNUMBER(FIND("apoptosis",C433)),ISNUMBER(FIND("neurotoxic",C433)),ISNUMBER(FIND("  lysis ",C433)),ISNUMBER(FIND("necrosis",C433)),ISNUMBER(FIND("cellular death",C433))*3,ISNUMBER(FIND("LDH",C433)),ISNUMBER(FIND("Acute toxicity",C433)))</f>
        <v>1</v>
      </c>
      <c r="G433" t="b">
        <f>OR(ISNUMBER(FIND("genotoxic",C433)),ISNUMBER(FIND("genotoxicity",C433)),ISNUMBER(FIND("DNA damage",C433)),ISNUMBER(FIND("DNA",C433)),ISNUMBER(FIND("RNA",C433)),ISNUMBER(FIND("mesothelioma",C433)),ISNUMBER(FIND("carcino",C433)),ISNUMBER(FIND("mutagen",C433)),ISNUMBER(FIND("genetic",C433)))</f>
        <v>0</v>
      </c>
      <c r="H433" t="b">
        <f>OR(ISNUMBER(FIND("inflammatory",C433)),ISNUMBER(FIND("inflamm",C433)))</f>
        <v>1</v>
      </c>
      <c r="I433" t="b">
        <f>OR(ISNUMBER(FIND("immune",C433)),ISNUMBER(FIND("immunological",C433)),ISNUMBER(FIND("interleuk",C433)),ISNUMBER(FIND("platelet activation",C433)),ISNUMBER(FIND("monocyte",C433)),ISNUMBER(FIND("leukocyte",C433)),ISNUMBER(FIND("cytokine",C433)),ISNUMBER(FIND("CD4",C433)),ISNUMBER(FIND("CD8",C433)),ISNUMBER(FIND("T-cell",C433)))</f>
        <v>0</v>
      </c>
      <c r="J433" t="b">
        <f>OR(ISNUMBER(FIND("reactive oxygen",C433)),ISNUMBER(FIND("ROS",C433)),ISNUMBER(FIND("free radical",C433)),ISNUMBER(FIND("oxidative stress",C433)),ISNUMBER(FIND("peroxid",C433)),ISNUMBER(FIND("oxidative",C433)),ISNUMBER(FIND("antioxid",C433)))</f>
        <v>0</v>
      </c>
      <c r="K433" t="b">
        <f>OR(ISNUMBER(FIND("autophag",C433)))</f>
        <v>0</v>
      </c>
      <c r="L433" t="b">
        <f>OR(ISNUMBER(FIND("morpholog",C433)))</f>
        <v>1</v>
      </c>
      <c r="M433" t="b">
        <f>OR(ISNUMBER(FIND("fibrosis",C433)),ISNUMBER(FIND("Fibrosis",C433)),ISNUMBER(FIND("fibrot",C433)))</f>
        <v>1</v>
      </c>
      <c r="N433" t="b">
        <f>OR(ISNUMBER(FIND("offspring",C433)),ISNUMBER(FIND("Parental",C433)),ISNUMBER(FIND("parental",C433)),ISNUMBER(FIND("germline",C433)),ISNUMBER(FIND("reproduc",C433)),ISNUMBER(FIND("embryo",C433)))</f>
        <v>0</v>
      </c>
      <c r="O433" t="b">
        <f>OR(ISNUMBER(FIND("metabol",C433)),ISNUMBER(FIND("Metabol",C433)),ISNUMBER(FIND("digest",C433)),ISNUMBER(FIND("mitochon",C433)))</f>
        <v>0</v>
      </c>
      <c r="P433" t="b">
        <f>OR(ISNUMBER(FIND("ecotox",C433)),ISNUMBER(FIND("Ecotox",B433)),ISNUMBER(FIND("ecotox",B433)),ISNUMBER(FIND("Ecotox",C433)))</f>
        <v>0</v>
      </c>
      <c r="Q433" t="b">
        <f>OR(ISNUMBER(FIND("Bioaccum",C433)),ISNUMBER(FIND("bioaccum",C433)),ISNUMBER(FIND("accum",C433)))</f>
        <v>0</v>
      </c>
      <c r="R433" t="b">
        <f>OR(ISNUMBER(FIND("Occupation",C433)),ISNUMBER(FIND("occupation",C433)),ISNUMBER(FIND("worker",C433)),ISNUMBER(FIND("workforce",C433)))</f>
        <v>1</v>
      </c>
      <c r="S433" t="b">
        <f>NOT(OR(F433,G433,H433,I433,J433,K433,L433,M433,N433,O433,P433,Q433,R433))</f>
        <v>0</v>
      </c>
      <c r="U433" t="b">
        <f>OR(Table1[[#This Row],[Inflammation]],Table1[[#This Row],[Immune]])</f>
        <v>1</v>
      </c>
      <c r="V433" t="str">
        <f>IF(OR(Table1[[#This Row],[Rodents]],Table1[[#This Row],[Human]],Table1[[#This Row],[Pig]]),OR(ISNUMBER(FIND("intratrach",C433)),ISNUMBER(FIND("nasal ",C433)),ISNUMBER(FIND("instill",C433))),"NA")</f>
        <v>NA</v>
      </c>
      <c r="W433" t="str">
        <f>IF(OR(Table1[[#This Row],[Rodents]],Table1[[#This Row],[Human]],Table1[[#This Row],[Pig]]),OR(ISNUMBER(FIND("dermal",C433)),ISNUMBER(FIND("skin ",C433))),"NA")</f>
        <v>NA</v>
      </c>
      <c r="X433" t="str">
        <f>IF(OR(Table1[[#This Row],[Rodents]],Table1[[#This Row],[Human]],Table1[[#This Row],[Pig]]),OR(ISNUMBER(FIND("injected",C433)),ISNUMBER(FIND("periton",C433)),ISNUMBER(FIND("intrascrot",C433))),"NA")</f>
        <v>NA</v>
      </c>
      <c r="Y433" t="str">
        <f>IF(OR(Table1[[#This Row],[Rodents]],Table1[[#This Row],[Human]],Table1[[#This Row],[Pig]]),NOT(OR(Table1[[#This Row],[Inhaled/Intratracheal/intranasal]],Table1[[#This Row],[Dermal]],Table1[[#This Row],[Injected]])),"NA")</f>
        <v>NA</v>
      </c>
      <c r="AA433" t="b">
        <f>OR(ISNUMBER(FIND("fish ",C433)),ISNUMBER(FIND("Fish ",C433)),ISNUMBER(FIND("aquatic",C433)),ISNUMBER(FIND("daphnids",C433)),ISNUMBER(FIND("Carcinus maenas",C433)),ISNUMBER(FIND("Daphnia",C433)),ISNUMBER(FIND("Ruditapes philippinarum",C433)),ISNUMBER(FIND("daphnia",C433)),ISNUMBER(FIND("marine",C433)),ISNUMBER(FIND("mussel",C433)),ISNUMBER(FIND("algae",C433)),ISNUMBER(FIND("Donax faba",C433)),ISNUMBER(FIND("estuarine",C433)),ISNUMBER(FIND("snail",C433)),ISNUMBER(FIND("Prorocentrum donghaiense",C433)) )</f>
        <v>0</v>
      </c>
      <c r="AB433" t="b">
        <f>OR(ISNUMBER(FIND(" rat ",C433)),ISNUMBER(FIND(" rats ",C433)),ISNUMBER(FIND(" Rats ",C433)),ISNUMBER(FIND(" Rat ",C433)),ISNUMBER(FIND(" rat.",C433)),ISNUMBER(FIND(" rats.",C433)),ISNUMBER(FIND("mouse",C433)),ISNUMBER(FIND("mice",C433)), ISNUMBER(FIND(" Mice",C433)))</f>
        <v>0</v>
      </c>
      <c r="AC433" t="b">
        <f>OR(ISNUMBER(FIND(" cell ",C433)),ISNUMBER(FIND("fibroblast",C433)),ISNUMBER(FIND("macrophage",C433)),ISNUMBER(FIND("epithelial",C433)),ISNUMBER(FIND("endothelial",C433)),ISNUMBER(FIND("neuron",C433)),ISNUMBER(FIND(" cells ",C433)),ISNUMBER(FIND("RBC",C433)),ISNUMBER(FIND("mitochond",C433)),ISNUMBER(FIND("adipocyte",C433)),ISNUMBER(FIND("osteo",C433)),ISNUMBER(FIND("keratin",C433)),ISNUMBER(FIND(" cell's ",C433)),ISNUMBER(FIND("eukary",C433)),ISNUMBER(FIND("sperm",C433)))</f>
        <v>1</v>
      </c>
      <c r="AD433" t="b">
        <f>OR(ISNUMBER(FIND("human",B433)),ISNUMBER(FIND("workers",B433)),ISNUMBER(FIND("workforces",B433)),ISNUMBER(FIND("occupational",B433)),ISNUMBER(FIND("Case report",B433)),ISNUMBER(FIND("Workplaces",B433)),ISNUMBER(FIND("worker",B433)))</f>
        <v>0</v>
      </c>
      <c r="AE433" t="b">
        <f>OR(ISNUMBER(FIND(" plant ",C433)),ISNUMBER(FIND("Plant ",C433)),ISNUMBER(FIND("tomato",C433)),ISNUMBER(FIND("plants",C433)),ISNUMBER(FIND("Plants",C433)),ISNUMBER(FIND("algae",C433)),ISNUMBER(FIND("lettuce",C433)),ISNUMBER(FIND("green gram sprouts ",C433)),ISNUMBER(FIND("Cucurbita pepo",C433)),ISNUMBER(FIND("bean ",C433)),ISNUMBER(FIND("chloroplast",C433)),ISNUMBER(FIND("chlorophyll",C433)),ISNUMBER(FIND("seedling",C433)),ISNUMBER(FIND("canola",C433)),ISNUMBER(FIND("shoot",C433)),ISNUMBER(FIND("photosynthes",C433)),ISNUMBER(FIND(" leaves ",C433)),,ISNUMBER(FIND("agriculture",C433)),ISNUMBER(FIND(" crops ",C433)))</f>
        <v>0</v>
      </c>
      <c r="AF433" t="b">
        <f>OR(ISNUMBER(FIND("bacteria",C433)),ISNUMBER(FIND("Bacteria",C433)),ISNUMBER(FIND("Bacterium",C433)),ISNUMBER(FIND("bacterium",C433)),ISNUMBER(FIND(" coli ",C433)))</f>
        <v>0</v>
      </c>
      <c r="AG433" t="b">
        <f>OR(ISNUMBER(FIND("fungi",C433)),ISNUMBER(FIND("Fungi",C433)),ISNUMBER(FIND("fungus",C433)),ISNUMBER(FIND("Fungus",C433)),ISNUMBER(FIND("mushroom",C433)),ISNUMBER(FIND("Mushroom",C433)),ISNUMBER(FIND(" mold ",C433)))</f>
        <v>0</v>
      </c>
      <c r="AH433" t="b">
        <f>OR(ISNUMBER(FIND("Pig ",C433)),ISNUMBER(FIND("pig ",C433)),ISNUMBER(FIND("Pigs ",C433)),ISNUMBER(FIND("pigs ",C433)))</f>
        <v>0</v>
      </c>
      <c r="AI433" t="b">
        <f>OR(ISNUMBER(FIND(" C. elegans",C433)),ISNUMBER(FIND("Caenorhabditis elegans",C433)),ISNUMBER(FIND("earthworms",C433)),ISNUMBER(FIND(" Ficopomatus enigmaticus",C433)),ISNUMBER(FIND("larva",C433)),ISNUMBER(FIND("Lumbriculus variegatus",C433)),ISNUMBER(FIND("nematode",C433)))</f>
        <v>0</v>
      </c>
      <c r="AJ433" t="b">
        <f>NOT(OR(AA433,AB433,AC433,AD433,AE433,AF433,AG433,AH433,AI433))</f>
        <v>0</v>
      </c>
      <c r="AL433" t="b">
        <f>OR(AA433,AB433,AD433,AE433,AF433,AG433,AH433,AI433)</f>
        <v>0</v>
      </c>
      <c r="AM433" t="b">
        <f>IF(Table1[[#This Row],[In vivo?]],IF(Table1[[#This Row],[Cell]],FALSE,TRUE),FALSE)</f>
        <v>0</v>
      </c>
      <c r="AN433" t="b">
        <f>AND(AC433,AL433)</f>
        <v>0</v>
      </c>
      <c r="AO433" t="b">
        <f>IF(Table1[[#This Row],[Cell]],IF(Table1[[#This Row],[In vivo?]],FALSE,TRUE),FALSE)</f>
        <v>1</v>
      </c>
      <c r="AP433" t="b">
        <f>NOT(OR(Table1[[#This Row],[In vivo?]],Table1[[#This Row],[Only in Cell]]))</f>
        <v>0</v>
      </c>
      <c r="AQ433" t="str">
        <f>IF(OR(Table1[[#This Row],[Rodents]],Table1[[#This Row],[Human]],Table1[[#This Row],[Pig]]),OR(ISNUMBER(FIND("pulmonary",C433)),ISNUMBER(FIND("lung",C433))),"NA")</f>
        <v>NA</v>
      </c>
      <c r="AR433" t="str">
        <f>IF(OR(Table1[[#This Row],[Rodents]],Table1[[#This Row],[Human]],Table1[[#This Row],[Pig]]),OR(ISNUMBER(FIND("skin",C433)),ISNUMBER(FIND("dermal",C433))),"NA")</f>
        <v>NA</v>
      </c>
      <c r="AS433" t="str">
        <f>IF(OR(Table1[[#This Row],[Rodents]],Table1[[#This Row],[Human]],Table1[[#This Row],[Pig]]),OR(ISNUMBER(FIND("liver",C433)),ISNUMBER(FIND("hepat",C433))),"NA")</f>
        <v>NA</v>
      </c>
      <c r="AT433" t="str">
        <f>IF(OR(Table1[[#This Row],[Rodents]],Table1[[#This Row],[Human]],Table1[[#This Row],[Pig]]),OR(ISNUMBER(FIND("kidney",C433)),ISNUMBER(FIND("neph",C433))),"NA")</f>
        <v>NA</v>
      </c>
      <c r="AU433" t="str">
        <f>IF(OR(Table1[[#This Row],[Rodents]],Table1[[#This Row],[Human]],Table1[[#This Row],[Pig]]),OR(ISNUMBER(FIND("brain",C433)),ISNUMBER(FIND("neur",C433)),ISNUMBER(FIND("nerv",C433))),"NA")</f>
        <v>NA</v>
      </c>
      <c r="AV433" t="str">
        <f>IF(OR(Table1[[#This Row],[Rodents]],Table1[[#This Row],[Human]],Table1[[#This Row],[Pig]]),OR(ISNUMBER(FIND("heart",C433)),ISNUMBER(FIND("cardi",C433))),"NA")</f>
        <v>NA</v>
      </c>
      <c r="AW433" t="str">
        <f>IF(OR(Table1[[#This Row],[Rodents]],Table1[[#This Row],[Human]],Table1[[#This Row],[Pig]]),OR(ISNUMBER(FIND("gastro",C433)),ISNUMBER(FIND("intesti",C433)),ISNUMBER(FIND("stomach",C433))),"NA")</f>
        <v>NA</v>
      </c>
      <c r="AX433" t="str">
        <f>IF(OR(Table1[[#This Row],[Rodents]],Table1[[#This Row],[Human]],Table1[[#This Row],[Pig]]),NOT(OR(AQ433,AR433,AS433,AT433,AU433,AV433,AW433)),"NA")</f>
        <v>NA</v>
      </c>
      <c r="AY433" t="b">
        <f>OR(ISNUMBER(FIND("SWCNT",C433)),ISNUMBER(FIND("SWNT",C433)),ISNUMBER(FIND("single-wall",C433)),ISNUMBER(FIND("single wall",C433)),ISNUMBER(FIND("Single wall",C433)),ISNUMBER(FIND("Single-wall",C433)),ISNUMBER(FIND("SWCNT",B433)),ISNUMBER(FIND("SWNT",B433)),ISNUMBER(FIND("single-wall",B433)),ISNUMBER(FIND("single wall",B433)),ISNUMBER(FIND("Single-wall",B433)),ISNUMBER(FIND("Single wall",B433)))</f>
        <v>0</v>
      </c>
      <c r="AZ433" t="b">
        <f>OR(ISNUMBER(FIND("MWCNT",C433)),ISNUMBER(FIND("MWNT",C433)),ISNUMBER(FIND("multi-wall",C433)),ISNUMBER(FIND("multi wall",C433)),ISNUMBER(FIND("multiwall",C433)),ISNUMBER(FIND("Multi-wall",C433)),ISNUMBER(FIND("Multi wall",C433)),ISNUMBER(FIND("Multiwall",C433)),ISNUMBER(FIND("MWCNT",B433)),ISNUMBER(FIND("MWNT",B433)),ISNUMBER(FIND("multi-wall",B433)),ISNUMBER(FIND("multi wall",B433)),ISNUMBER(FIND("multiwall",B433)),ISNUMBER(FIND("Multi-wall",B433)),ISNUMBER(FIND("Multi wall",B433)),ISNUMBER(FIND("Multiwall",B433)),ISNUMBER(FIND("Double-wall",B433)),ISNUMBER(FIND("Double wall",B433)),ISNUMBER(FIND("Doublewall",B433)),ISNUMBER(FIND("double-wall",B433)),ISNUMBER(FIND("double wall",B433)),ISNUMBER(FIND("doublewall",B433)))</f>
        <v>1</v>
      </c>
      <c r="BA433" t="b">
        <f>AND(Table1[[#This Row],[SWCNT]],Table1[[#This Row],[MWCNT]])</f>
        <v>0</v>
      </c>
      <c r="BB433" t="b">
        <f>IF(Table1[[#This Row],[SWCNT]]=TRUE,FALSE,IF(Table1[[#This Row],[MWCNT]]=TRUE,FALSE,TRUE))</f>
        <v>0</v>
      </c>
      <c r="BC433" s="18"/>
    </row>
    <row r="434" spans="1:55" ht="296">
      <c r="B434" s="2" t="s">
        <v>4940</v>
      </c>
      <c r="C434" s="16" t="s">
        <v>4941</v>
      </c>
      <c r="D434" s="17" t="s">
        <v>4942</v>
      </c>
      <c r="E434" s="2">
        <v>2011</v>
      </c>
      <c r="F434" t="b">
        <f>OR(ISNUMBER(FIND("cytotoxic",C434)),ISNUMBER(FIND("Cytotoxic",C434)),ISNUMBER(FIND("cellular toxicity",C434)),ISNUMBER(FIND("cell death",C434)),ISNUMBER(FIND("viable",C434)),ISNUMBER(FIND("phytotoxic",C434)),ISNUMBER(FIND("acute toxicity",C434)),ISNUMBER(FIND("MTT",C434)),ISNUMBER(FIND("survival",C434)),ISNUMBER(FIND("prolifer",C434)),ISNUMBER(FIND("apoptosis",C434)),ISNUMBER(FIND("neurotoxic",C434)),ISNUMBER(FIND("  lysis ",C434)),ISNUMBER(FIND("necrosis",C434)),ISNUMBER(FIND("cellular death",C434))*3,ISNUMBER(FIND("LDH",C434)),ISNUMBER(FIND("Acute toxicity",C434)))</f>
        <v>1</v>
      </c>
      <c r="G434" t="b">
        <f>OR(ISNUMBER(FIND("genotoxic",C434)),ISNUMBER(FIND("genotoxicity",C434)),ISNUMBER(FIND("DNA damage",C434)),ISNUMBER(FIND("DNA",C434)),ISNUMBER(FIND("RNA",C434)),ISNUMBER(FIND("mesothelioma",C434)),ISNUMBER(FIND("carcino",C434)),ISNUMBER(FIND("mutagen",C434)),ISNUMBER(FIND("genetic",C434)))</f>
        <v>0</v>
      </c>
      <c r="H434" t="b">
        <f>OR(ISNUMBER(FIND("inflammatory",C434)),ISNUMBER(FIND("inflamm",C434)))</f>
        <v>1</v>
      </c>
      <c r="I434" t="b">
        <f>OR(ISNUMBER(FIND("immune",C434)),ISNUMBER(FIND("immunological",C434)),ISNUMBER(FIND("interleuk",C434)),ISNUMBER(FIND("platelet activation",C434)),ISNUMBER(FIND("monocyte",C434)),ISNUMBER(FIND("leukocyte",C434)),ISNUMBER(FIND("cytokine",C434)),ISNUMBER(FIND("CD4",C434)),ISNUMBER(FIND("CD8",C434)),ISNUMBER(FIND("T-cell",C434)))</f>
        <v>0</v>
      </c>
      <c r="J434" t="b">
        <f>OR(ISNUMBER(FIND("reactive oxygen",C434)),ISNUMBER(FIND("ROS",C434)),ISNUMBER(FIND("free radical",C434)),ISNUMBER(FIND("oxidative stress",C434)),ISNUMBER(FIND("peroxid",C434)),ISNUMBER(FIND("oxidative",C434)),ISNUMBER(FIND("antioxid",C434)))</f>
        <v>0</v>
      </c>
      <c r="K434" t="b">
        <f>OR(ISNUMBER(FIND("autophag",C434)))</f>
        <v>0</v>
      </c>
      <c r="L434" t="b">
        <f>OR(ISNUMBER(FIND("morpholog",C434)))</f>
        <v>0</v>
      </c>
      <c r="M434" t="b">
        <f>OR(ISNUMBER(FIND("fibrosis",C434)),ISNUMBER(FIND("Fibrosis",C434)),ISNUMBER(FIND("fibrot",C434)))</f>
        <v>1</v>
      </c>
      <c r="N434" t="b">
        <f>OR(ISNUMBER(FIND("offspring",C434)),ISNUMBER(FIND("Parental",C434)),ISNUMBER(FIND("parental",C434)),ISNUMBER(FIND("germline",C434)),ISNUMBER(FIND("reproduc",C434)),ISNUMBER(FIND("embryo",C434)))</f>
        <v>0</v>
      </c>
      <c r="O434" t="b">
        <f>OR(ISNUMBER(FIND("metabol",C434)),ISNUMBER(FIND("Metabol",C434)),ISNUMBER(FIND("digest",C434)),ISNUMBER(FIND("mitochon",C434)))</f>
        <v>0</v>
      </c>
      <c r="P434" t="b">
        <f>OR(ISNUMBER(FIND("ecotox",C434)),ISNUMBER(FIND("Ecotox",B434)),ISNUMBER(FIND("ecotox",B434)),ISNUMBER(FIND("Ecotox",C434)))</f>
        <v>0</v>
      </c>
      <c r="Q434" t="b">
        <f>OR(ISNUMBER(FIND("Bioaccum",C434)),ISNUMBER(FIND("bioaccum",C434)),ISNUMBER(FIND("accum",C434)))</f>
        <v>0</v>
      </c>
      <c r="R434" t="b">
        <f>OR(ISNUMBER(FIND("Occupation",C434)),ISNUMBER(FIND("occupation",C434)),ISNUMBER(FIND("worker",C434)),ISNUMBER(FIND("workforce",C434)))</f>
        <v>0</v>
      </c>
      <c r="S434" t="b">
        <f>NOT(OR(F434,G434,H434,I434,J434,K434,L434,M434,N434,O434,P434,Q434,R434))</f>
        <v>0</v>
      </c>
      <c r="U434" t="b">
        <f>OR(Table1[[#This Row],[Inflammation]],Table1[[#This Row],[Immune]])</f>
        <v>1</v>
      </c>
      <c r="V434" t="str">
        <f>IF(OR(Table1[[#This Row],[Rodents]],Table1[[#This Row],[Human]],Table1[[#This Row],[Pig]]),OR(ISNUMBER(FIND("intratrach",C434)),ISNUMBER(FIND("nasal ",C434)),ISNUMBER(FIND("instill",C434))),"NA")</f>
        <v>NA</v>
      </c>
      <c r="W434" t="str">
        <f>IF(OR(Table1[[#This Row],[Rodents]],Table1[[#This Row],[Human]],Table1[[#This Row],[Pig]]),OR(ISNUMBER(FIND("dermal",C434)),ISNUMBER(FIND("skin ",C434))),"NA")</f>
        <v>NA</v>
      </c>
      <c r="X434" t="str">
        <f>IF(OR(Table1[[#This Row],[Rodents]],Table1[[#This Row],[Human]],Table1[[#This Row],[Pig]]),OR(ISNUMBER(FIND("injected",C434)),ISNUMBER(FIND("periton",C434)),ISNUMBER(FIND("intrascrot",C434))),"NA")</f>
        <v>NA</v>
      </c>
      <c r="Y434" t="str">
        <f>IF(OR(Table1[[#This Row],[Rodents]],Table1[[#This Row],[Human]],Table1[[#This Row],[Pig]]),NOT(OR(Table1[[#This Row],[Inhaled/Intratracheal/intranasal]],Table1[[#This Row],[Dermal]],Table1[[#This Row],[Injected]])),"NA")</f>
        <v>NA</v>
      </c>
      <c r="AA434" t="b">
        <f>OR(ISNUMBER(FIND("fish ",C434)),ISNUMBER(FIND("Fish ",C434)),ISNUMBER(FIND("aquatic",C434)),ISNUMBER(FIND("daphnids",C434)),ISNUMBER(FIND("Carcinus maenas",C434)),ISNUMBER(FIND("Daphnia",C434)),ISNUMBER(FIND("Ruditapes philippinarum",C434)),ISNUMBER(FIND("daphnia",C434)),ISNUMBER(FIND("marine",C434)),ISNUMBER(FIND("mussel",C434)),ISNUMBER(FIND("algae",C434)),ISNUMBER(FIND("Donax faba",C434)),ISNUMBER(FIND("estuarine",C434)),ISNUMBER(FIND("snail",C434)),ISNUMBER(FIND("Prorocentrum donghaiense",C434)) )</f>
        <v>0</v>
      </c>
      <c r="AB434" t="b">
        <f>OR(ISNUMBER(FIND(" rat ",C434)),ISNUMBER(FIND(" rats ",C434)),ISNUMBER(FIND(" Rats ",C434)),ISNUMBER(FIND(" Rat ",C434)),ISNUMBER(FIND(" rat.",C434)),ISNUMBER(FIND(" rats.",C434)),ISNUMBER(FIND("mouse",C434)),ISNUMBER(FIND("mice",C434)), ISNUMBER(FIND(" Mice",C434)))</f>
        <v>0</v>
      </c>
      <c r="AC434" t="b">
        <f>OR(ISNUMBER(FIND(" cell ",C434)),ISNUMBER(FIND("fibroblast",C434)),ISNUMBER(FIND("macrophage",C434)),ISNUMBER(FIND("epithelial",C434)),ISNUMBER(FIND("endothelial",C434)),ISNUMBER(FIND("neuron",C434)),ISNUMBER(FIND(" cells ",C434)),ISNUMBER(FIND("RBC",C434)),ISNUMBER(FIND("mitochond",C434)),ISNUMBER(FIND("adipocyte",C434)),ISNUMBER(FIND("osteo",C434)),ISNUMBER(FIND("keratin",C434)),ISNUMBER(FIND(" cell's ",C434)),ISNUMBER(FIND("eukary",C434)),ISNUMBER(FIND("sperm",C434)))</f>
        <v>1</v>
      </c>
      <c r="AD434" t="b">
        <f>OR(ISNUMBER(FIND("human",B434)),ISNUMBER(FIND("workers",B434)),ISNUMBER(FIND("workforces",B434)),ISNUMBER(FIND("occupational",B434)),ISNUMBER(FIND("Case report",B434)),ISNUMBER(FIND("Workplaces",B434)),ISNUMBER(FIND("worker",B434)))</f>
        <v>0</v>
      </c>
      <c r="AE434" t="b">
        <f>OR(ISNUMBER(FIND(" plant ",C434)),ISNUMBER(FIND("Plant ",C434)),ISNUMBER(FIND("tomato",C434)),ISNUMBER(FIND("plants",C434)),ISNUMBER(FIND("Plants",C434)),ISNUMBER(FIND("algae",C434)),ISNUMBER(FIND("lettuce",C434)),ISNUMBER(FIND("green gram sprouts ",C434)),ISNUMBER(FIND("Cucurbita pepo",C434)),ISNUMBER(FIND("bean ",C434)),ISNUMBER(FIND("chloroplast",C434)),ISNUMBER(FIND("chlorophyll",C434)),ISNUMBER(FIND("seedling",C434)),ISNUMBER(FIND("canola",C434)),ISNUMBER(FIND("shoot",C434)),ISNUMBER(FIND("photosynthes",C434)),ISNUMBER(FIND(" leaves ",C434)),,ISNUMBER(FIND("agriculture",C434)),ISNUMBER(FIND(" crops ",C434)))</f>
        <v>0</v>
      </c>
      <c r="AF434" t="b">
        <f>OR(ISNUMBER(FIND("bacteria",C434)),ISNUMBER(FIND("Bacteria",C434)),ISNUMBER(FIND("Bacterium",C434)),ISNUMBER(FIND("bacterium",C434)),ISNUMBER(FIND(" coli ",C434)))</f>
        <v>0</v>
      </c>
      <c r="AG434" t="b">
        <f>OR(ISNUMBER(FIND("fungi",C434)),ISNUMBER(FIND("Fungi",C434)),ISNUMBER(FIND("fungus",C434)),ISNUMBER(FIND("Fungus",C434)),ISNUMBER(FIND("mushroom",C434)),ISNUMBER(FIND("Mushroom",C434)),ISNUMBER(FIND(" mold ",C434)))</f>
        <v>0</v>
      </c>
      <c r="AH434" t="b">
        <f>OR(ISNUMBER(FIND("Pig ",C434)),ISNUMBER(FIND("pig ",C434)),ISNUMBER(FIND("Pigs ",C434)),ISNUMBER(FIND("pigs ",C434)))</f>
        <v>0</v>
      </c>
      <c r="AI434" t="b">
        <f>OR(ISNUMBER(FIND(" C. elegans",C434)),ISNUMBER(FIND("Caenorhabditis elegans",C434)),ISNUMBER(FIND("earthworms",C434)),ISNUMBER(FIND(" Ficopomatus enigmaticus",C434)),ISNUMBER(FIND("larva",C434)),ISNUMBER(FIND("Lumbriculus variegatus",C434)),ISNUMBER(FIND("nematode",C434)))</f>
        <v>0</v>
      </c>
      <c r="AJ434" t="b">
        <f>NOT(OR(AA434,AB434,AC434,AD434,AE434,AF434,AG434,AH434,AI434))</f>
        <v>0</v>
      </c>
      <c r="AL434" t="b">
        <f>OR(AA434,AB434,AD434,AE434,AF434,AG434,AH434,AI434)</f>
        <v>0</v>
      </c>
      <c r="AM434" t="b">
        <f>IF(Table1[[#This Row],[In vivo?]],IF(Table1[[#This Row],[Cell]],FALSE,TRUE),FALSE)</f>
        <v>0</v>
      </c>
      <c r="AN434" t="b">
        <f>AND(AC434,AL434)</f>
        <v>0</v>
      </c>
      <c r="AO434" t="b">
        <f>IF(Table1[[#This Row],[Cell]],IF(Table1[[#This Row],[In vivo?]],FALSE,TRUE),FALSE)</f>
        <v>1</v>
      </c>
      <c r="AP434" t="b">
        <f>NOT(OR(Table1[[#This Row],[In vivo?]],Table1[[#This Row],[Only in Cell]]))</f>
        <v>0</v>
      </c>
      <c r="AQ434" t="str">
        <f>IF(OR(Table1[[#This Row],[Rodents]],Table1[[#This Row],[Human]],Table1[[#This Row],[Pig]]),OR(ISNUMBER(FIND("pulmonary",C434)),ISNUMBER(FIND("lung",C434))),"NA")</f>
        <v>NA</v>
      </c>
      <c r="AR434" t="str">
        <f>IF(OR(Table1[[#This Row],[Rodents]],Table1[[#This Row],[Human]],Table1[[#This Row],[Pig]]),OR(ISNUMBER(FIND("skin",C434)),ISNUMBER(FIND("dermal",C434))),"NA")</f>
        <v>NA</v>
      </c>
      <c r="AS434" t="str">
        <f>IF(OR(Table1[[#This Row],[Rodents]],Table1[[#This Row],[Human]],Table1[[#This Row],[Pig]]),OR(ISNUMBER(FIND("liver",C434)),ISNUMBER(FIND("hepat",C434))),"NA")</f>
        <v>NA</v>
      </c>
      <c r="AT434" t="str">
        <f>IF(OR(Table1[[#This Row],[Rodents]],Table1[[#This Row],[Human]],Table1[[#This Row],[Pig]]),OR(ISNUMBER(FIND("kidney",C434)),ISNUMBER(FIND("neph",C434))),"NA")</f>
        <v>NA</v>
      </c>
      <c r="AU434" t="str">
        <f>IF(OR(Table1[[#This Row],[Rodents]],Table1[[#This Row],[Human]],Table1[[#This Row],[Pig]]),OR(ISNUMBER(FIND("brain",C434)),ISNUMBER(FIND("neur",C434)),ISNUMBER(FIND("nerv",C434))),"NA")</f>
        <v>NA</v>
      </c>
      <c r="AV434" t="str">
        <f>IF(OR(Table1[[#This Row],[Rodents]],Table1[[#This Row],[Human]],Table1[[#This Row],[Pig]]),OR(ISNUMBER(FIND("heart",C434)),ISNUMBER(FIND("cardi",C434))),"NA")</f>
        <v>NA</v>
      </c>
      <c r="AW434" t="str">
        <f>IF(OR(Table1[[#This Row],[Rodents]],Table1[[#This Row],[Human]],Table1[[#This Row],[Pig]]),OR(ISNUMBER(FIND("gastro",C434)),ISNUMBER(FIND("intesti",C434)),ISNUMBER(FIND("stomach",C434))),"NA")</f>
        <v>NA</v>
      </c>
      <c r="AX434" t="str">
        <f>IF(OR(Table1[[#This Row],[Rodents]],Table1[[#This Row],[Human]],Table1[[#This Row],[Pig]]),NOT(OR(AQ434,AR434,AS434,AT434,AU434,AV434,AW434)),"NA")</f>
        <v>NA</v>
      </c>
      <c r="AY434" t="b">
        <f>OR(ISNUMBER(FIND("SWCNT",C434)),ISNUMBER(FIND("SWNT",C434)),ISNUMBER(FIND("single-wall",C434)),ISNUMBER(FIND("single wall",C434)),ISNUMBER(FIND("Single wall",C434)),ISNUMBER(FIND("Single-wall",C434)),ISNUMBER(FIND("SWCNT",B434)),ISNUMBER(FIND("SWNT",B434)),ISNUMBER(FIND("single-wall",B434)),ISNUMBER(FIND("single wall",B434)),ISNUMBER(FIND("Single-wall",B434)),ISNUMBER(FIND("Single wall",B434)))</f>
        <v>0</v>
      </c>
      <c r="AZ434" t="b">
        <f>OR(ISNUMBER(FIND("MWCNT",C434)),ISNUMBER(FIND("MWNT",C434)),ISNUMBER(FIND("multi-wall",C434)),ISNUMBER(FIND("multi wall",C434)),ISNUMBER(FIND("multiwall",C434)),ISNUMBER(FIND("Multi-wall",C434)),ISNUMBER(FIND("Multi wall",C434)),ISNUMBER(FIND("Multiwall",C434)),ISNUMBER(FIND("MWCNT",B434)),ISNUMBER(FIND("MWNT",B434)),ISNUMBER(FIND("multi-wall",B434)),ISNUMBER(FIND("multi wall",B434)),ISNUMBER(FIND("multiwall",B434)),ISNUMBER(FIND("Multi-wall",B434)),ISNUMBER(FIND("Multi wall",B434)),ISNUMBER(FIND("Multiwall",B434)),ISNUMBER(FIND("Double-wall",B434)),ISNUMBER(FIND("Double wall",B434)),ISNUMBER(FIND("Doublewall",B434)),ISNUMBER(FIND("double-wall",B434)),ISNUMBER(FIND("double wall",B434)),ISNUMBER(FIND("doublewall",B434)))</f>
        <v>1</v>
      </c>
      <c r="BA434" t="b">
        <f>AND(Table1[[#This Row],[SWCNT]],Table1[[#This Row],[MWCNT]])</f>
        <v>0</v>
      </c>
      <c r="BB434" t="b">
        <f>IF(Table1[[#This Row],[SWCNT]]=TRUE,FALSE,IF(Table1[[#This Row],[MWCNT]]=TRUE,FALSE,TRUE))</f>
        <v>0</v>
      </c>
      <c r="BC434" s="18"/>
    </row>
    <row r="435" spans="1:55" ht="314.5">
      <c r="A435" t="s">
        <v>4943</v>
      </c>
      <c r="B435" s="2" t="s">
        <v>4946</v>
      </c>
      <c r="C435" s="16" t="s">
        <v>4949</v>
      </c>
      <c r="D435" s="17" t="s">
        <v>570</v>
      </c>
      <c r="E435" s="2">
        <v>2011</v>
      </c>
      <c r="F435" t="b">
        <f>OR(ISNUMBER(FIND("cytotoxic",C435)),ISNUMBER(FIND("Cytotoxic",C435)),ISNUMBER(FIND("cellular toxicity",C435)),ISNUMBER(FIND("cell death",C435)),ISNUMBER(FIND("viable",C435)),ISNUMBER(FIND("phytotoxic",C435)),ISNUMBER(FIND("acute toxicity",C435)),ISNUMBER(FIND("MTT",C435)),ISNUMBER(FIND("survival",C435)),ISNUMBER(FIND("prolifer",C435)),ISNUMBER(FIND("apoptosis",C435)),ISNUMBER(FIND("neurotoxic",C435)),ISNUMBER(FIND("  lysis ",C435)),ISNUMBER(FIND("necrosis",C435)),ISNUMBER(FIND("cellular death",C435))*3,ISNUMBER(FIND("LDH",C435)),ISNUMBER(FIND("Acute toxicity",C435)))</f>
        <v>0</v>
      </c>
      <c r="G435" t="b">
        <f>OR(ISNUMBER(FIND("genotoxic",C435)),ISNUMBER(FIND("genotoxicity",C435)),ISNUMBER(FIND("DNA damage",C435)),ISNUMBER(FIND("DNA",C435)),ISNUMBER(FIND("RNA",C435)),ISNUMBER(FIND("mesothelioma",C435)),ISNUMBER(FIND("carcino",C435)),ISNUMBER(FIND("mutagen",C435)),ISNUMBER(FIND("genetic",C435)))</f>
        <v>0</v>
      </c>
      <c r="H435" t="b">
        <f>OR(ISNUMBER(FIND("inflammatory",C435)),ISNUMBER(FIND("inflamm",C435)))</f>
        <v>1</v>
      </c>
      <c r="I435" t="b">
        <f>OR(ISNUMBER(FIND("immune",C435)),ISNUMBER(FIND("immunological",C435)),ISNUMBER(FIND("interleuk",C435)),ISNUMBER(FIND("platelet activation",C435)),ISNUMBER(FIND("monocyte",C435)),ISNUMBER(FIND("leukocyte",C435)),ISNUMBER(FIND("cytokine",C435)),ISNUMBER(FIND("CD4",C435)),ISNUMBER(FIND("CD8",C435)),ISNUMBER(FIND("T-cell",C435)))</f>
        <v>1</v>
      </c>
      <c r="J435" t="b">
        <f>OR(ISNUMBER(FIND("reactive oxygen",C435)),ISNUMBER(FIND("ROS",C435)),ISNUMBER(FIND("free radical",C435)),ISNUMBER(FIND("oxidative stress",C435)),ISNUMBER(FIND("peroxid",C435)),ISNUMBER(FIND("oxidative",C435)),ISNUMBER(FIND("antioxid",C435)))</f>
        <v>0</v>
      </c>
      <c r="K435" t="b">
        <f>OR(ISNUMBER(FIND("autophag",C435)))</f>
        <v>0</v>
      </c>
      <c r="L435" t="b">
        <f>OR(ISNUMBER(FIND("morpholog",C435)))</f>
        <v>0</v>
      </c>
      <c r="M435" t="b">
        <f>OR(ISNUMBER(FIND("fibrosis",C435)),ISNUMBER(FIND("Fibrosis",C435)),ISNUMBER(FIND("fibrot",C435)))</f>
        <v>1</v>
      </c>
      <c r="N435" t="b">
        <f>OR(ISNUMBER(FIND("offspring",C435)),ISNUMBER(FIND("Parental",C435)),ISNUMBER(FIND("parental",C435)),ISNUMBER(FIND("germline",C435)),ISNUMBER(FIND("reproduc",C435)),ISNUMBER(FIND("embryo",C435)))</f>
        <v>0</v>
      </c>
      <c r="O435" t="b">
        <f>OR(ISNUMBER(FIND("metabol",C435)),ISNUMBER(FIND("Metabol",C435)),ISNUMBER(FIND("digest",C435)),ISNUMBER(FIND("mitochon",C435)))</f>
        <v>0</v>
      </c>
      <c r="P435" t="b">
        <f>OR(ISNUMBER(FIND("ecotox",C435)),ISNUMBER(FIND("Ecotox",B435)),ISNUMBER(FIND("ecotox",B435)),ISNUMBER(FIND("Ecotox",C435)))</f>
        <v>0</v>
      </c>
      <c r="Q435" t="b">
        <f>OR(ISNUMBER(FIND("Bioaccum",C435)),ISNUMBER(FIND("bioaccum",C435)),ISNUMBER(FIND("accum",C435)))</f>
        <v>0</v>
      </c>
      <c r="R435" t="b">
        <f>OR(ISNUMBER(FIND("Occupation",C435)),ISNUMBER(FIND("occupation",C435)),ISNUMBER(FIND("worker",C435)),ISNUMBER(FIND("workforce",C435)))</f>
        <v>0</v>
      </c>
      <c r="S435" t="b">
        <f>NOT(OR(F435,G435,H435,I435,J435,K435,L435,M435,N435,O435,P435,Q435,R435))</f>
        <v>0</v>
      </c>
      <c r="U435" t="b">
        <f>OR(Table1[[#This Row],[Inflammation]],Table1[[#This Row],[Immune]])</f>
        <v>1</v>
      </c>
      <c r="V435" t="b">
        <f>IF(OR(Table1[[#This Row],[Rodents]],Table1[[#This Row],[Human]],Table1[[#This Row],[Pig]]),OR(ISNUMBER(FIND("intratrach",C435)),ISNUMBER(FIND("nasal ",C435)),ISNUMBER(FIND("instill",C435))),"NA")</f>
        <v>1</v>
      </c>
      <c r="W435" t="b">
        <f>IF(OR(Table1[[#This Row],[Rodents]],Table1[[#This Row],[Human]],Table1[[#This Row],[Pig]]),OR(ISNUMBER(FIND("dermal",C435)),ISNUMBER(FIND("skin ",C435))),"NA")</f>
        <v>0</v>
      </c>
      <c r="X435" t="b">
        <f>IF(OR(Table1[[#This Row],[Rodents]],Table1[[#This Row],[Human]],Table1[[#This Row],[Pig]]),OR(ISNUMBER(FIND("injected",C435)),ISNUMBER(FIND("periton",C435)),ISNUMBER(FIND("intrascrot",C435))),"NA")</f>
        <v>0</v>
      </c>
      <c r="Y435" t="b">
        <f>IF(OR(Table1[[#This Row],[Rodents]],Table1[[#This Row],[Human]],Table1[[#This Row],[Pig]]),NOT(OR(Table1[[#This Row],[Inhaled/Intratracheal/intranasal]],Table1[[#This Row],[Dermal]],Table1[[#This Row],[Injected]])),"NA")</f>
        <v>0</v>
      </c>
      <c r="AA435" t="b">
        <f>OR(ISNUMBER(FIND("fish ",C435)),ISNUMBER(FIND("Fish ",C435)),ISNUMBER(FIND("aquatic",C435)),ISNUMBER(FIND("daphnids",C435)),ISNUMBER(FIND("Carcinus maenas",C435)),ISNUMBER(FIND("Daphnia",C435)),ISNUMBER(FIND("Ruditapes philippinarum",C435)),ISNUMBER(FIND("daphnia",C435)),ISNUMBER(FIND("marine",C435)),ISNUMBER(FIND("mussel",C435)),ISNUMBER(FIND("algae",C435)),ISNUMBER(FIND("Donax faba",C435)),ISNUMBER(FIND("estuarine",C435)),ISNUMBER(FIND("snail",C435)),ISNUMBER(FIND("Prorocentrum donghaiense",C435)) )</f>
        <v>0</v>
      </c>
      <c r="AB435" t="b">
        <f>OR(ISNUMBER(FIND(" rat ",C435)),ISNUMBER(FIND(" rats ",C435)),ISNUMBER(FIND(" Rats ",C435)),ISNUMBER(FIND(" Rat ",C435)),ISNUMBER(FIND(" rat.",C435)),ISNUMBER(FIND(" rats.",C435)),ISNUMBER(FIND("mouse",C435)),ISNUMBER(FIND("mice",C435)), ISNUMBER(FIND(" Mice",C435)))</f>
        <v>1</v>
      </c>
      <c r="AC435" t="b">
        <f>OR(ISNUMBER(FIND(" cell ",C435)),ISNUMBER(FIND("fibroblast",C435)),ISNUMBER(FIND("macrophage",C435)),ISNUMBER(FIND("epithelial",C435)),ISNUMBER(FIND("endothelial",C435)),ISNUMBER(FIND("neuron",C435)),ISNUMBER(FIND(" cells ",C435)),ISNUMBER(FIND("RBC",C435)),ISNUMBER(FIND("mitochond",C435)),ISNUMBER(FIND("adipocyte",C435)),ISNUMBER(FIND("osteo",C435)),ISNUMBER(FIND("keratin",C435)),ISNUMBER(FIND(" cell's ",C435)),ISNUMBER(FIND("eukary",C435)),ISNUMBER(FIND("sperm",C435)))</f>
        <v>0</v>
      </c>
      <c r="AD435" t="b">
        <f>OR(ISNUMBER(FIND("human",B435)),ISNUMBER(FIND("workers",B435)),ISNUMBER(FIND("workforces",B435)),ISNUMBER(FIND("occupational",B435)),ISNUMBER(FIND("Case report",B435)),ISNUMBER(FIND("Workplaces",B435)),ISNUMBER(FIND("worker",B435)))</f>
        <v>0</v>
      </c>
      <c r="AE435" t="b">
        <f>OR(ISNUMBER(FIND(" plant ",C435)),ISNUMBER(FIND("Plant ",C435)),ISNUMBER(FIND("tomato",C435)),ISNUMBER(FIND("plants",C435)),ISNUMBER(FIND("Plants",C435)),ISNUMBER(FIND("algae",C435)),ISNUMBER(FIND("lettuce",C435)),ISNUMBER(FIND("green gram sprouts ",C435)),ISNUMBER(FIND("Cucurbita pepo",C435)),ISNUMBER(FIND("bean ",C435)),ISNUMBER(FIND("chloroplast",C435)),ISNUMBER(FIND("chlorophyll",C435)),ISNUMBER(FIND("seedling",C435)),ISNUMBER(FIND("canola",C435)),ISNUMBER(FIND("shoot",C435)),ISNUMBER(FIND("photosynthes",C435)),ISNUMBER(FIND(" leaves ",C435)),,ISNUMBER(FIND("agriculture",C435)),ISNUMBER(FIND(" crops ",C435)))</f>
        <v>0</v>
      </c>
      <c r="AF435" t="b">
        <f>OR(ISNUMBER(FIND("bacteria",C435)),ISNUMBER(FIND("Bacteria",C435)),ISNUMBER(FIND("Bacterium",C435)),ISNUMBER(FIND("bacterium",C435)),ISNUMBER(FIND(" coli ",C435)))</f>
        <v>0</v>
      </c>
      <c r="AG435" t="b">
        <f>OR(ISNUMBER(FIND("fungi",C435)),ISNUMBER(FIND("Fungi",C435)),ISNUMBER(FIND("fungus",C435)),ISNUMBER(FIND("Fungus",C435)),ISNUMBER(FIND("mushroom",C435)),ISNUMBER(FIND("Mushroom",C435)),ISNUMBER(FIND(" mold ",C435)))</f>
        <v>0</v>
      </c>
      <c r="AH435" t="b">
        <f>OR(ISNUMBER(FIND("Pig ",C435)),ISNUMBER(FIND("pig ",C435)),ISNUMBER(FIND("Pigs ",C435)),ISNUMBER(FIND("pigs ",C435)))</f>
        <v>0</v>
      </c>
      <c r="AI435" t="b">
        <f>OR(ISNUMBER(FIND(" C. elegans",C435)),ISNUMBER(FIND("Caenorhabditis elegans",C435)),ISNUMBER(FIND("earthworms",C435)),ISNUMBER(FIND(" Ficopomatus enigmaticus",C435)),ISNUMBER(FIND("larva",C435)),ISNUMBER(FIND("Lumbriculus variegatus",C435)),ISNUMBER(FIND("nematode",C435)))</f>
        <v>0</v>
      </c>
      <c r="AJ435" t="b">
        <f>NOT(OR(AA435,AB435,AC435,AD435,AE435,AF435,AG435,AH435,AI435))</f>
        <v>0</v>
      </c>
      <c r="AL435" t="b">
        <f>OR(AA435,AB435,AD435,AE435,AF435,AG435,AH435,AI435)</f>
        <v>1</v>
      </c>
      <c r="AM435" t="b">
        <f>IF(Table1[[#This Row],[In vivo?]],IF(Table1[[#This Row],[Cell]],FALSE,TRUE),FALSE)</f>
        <v>1</v>
      </c>
      <c r="AN435" t="b">
        <f>AND(AC435,AL435)</f>
        <v>0</v>
      </c>
      <c r="AO435" t="b">
        <f>IF(Table1[[#This Row],[Cell]],IF(Table1[[#This Row],[In vivo?]],FALSE,TRUE),FALSE)</f>
        <v>0</v>
      </c>
      <c r="AP435" t="b">
        <f>NOT(OR(Table1[[#This Row],[In vivo?]],Table1[[#This Row],[Only in Cell]]))</f>
        <v>0</v>
      </c>
      <c r="AQ435" t="b">
        <f>IF(OR(Table1[[#This Row],[Rodents]],Table1[[#This Row],[Human]],Table1[[#This Row],[Pig]]),OR(ISNUMBER(FIND("pulmonary",C435)),ISNUMBER(FIND("lung",C435))),"NA")</f>
        <v>1</v>
      </c>
      <c r="AR435" t="b">
        <f>IF(OR(Table1[[#This Row],[Rodents]],Table1[[#This Row],[Human]],Table1[[#This Row],[Pig]]),OR(ISNUMBER(FIND("skin",C435)),ISNUMBER(FIND("dermal",C435))),"NA")</f>
        <v>0</v>
      </c>
      <c r="AS435" t="b">
        <f>IF(OR(Table1[[#This Row],[Rodents]],Table1[[#This Row],[Human]],Table1[[#This Row],[Pig]]),OR(ISNUMBER(FIND("liver",C435)),ISNUMBER(FIND("hepat",C435))),"NA")</f>
        <v>0</v>
      </c>
      <c r="AT435" t="b">
        <f>IF(OR(Table1[[#This Row],[Rodents]],Table1[[#This Row],[Human]],Table1[[#This Row],[Pig]]),OR(ISNUMBER(FIND("kidney",C435)),ISNUMBER(FIND("neph",C435))),"NA")</f>
        <v>0</v>
      </c>
      <c r="AU435" t="b">
        <f>IF(OR(Table1[[#This Row],[Rodents]],Table1[[#This Row],[Human]],Table1[[#This Row],[Pig]]),OR(ISNUMBER(FIND("brain",C435)),ISNUMBER(FIND("neur",C435)),ISNUMBER(FIND("nerv",C435))),"NA")</f>
        <v>0</v>
      </c>
      <c r="AV435" t="b">
        <f>IF(OR(Table1[[#This Row],[Rodents]],Table1[[#This Row],[Human]],Table1[[#This Row],[Pig]]),OR(ISNUMBER(FIND("heart",C435)),ISNUMBER(FIND("cardi",C435))),"NA")</f>
        <v>0</v>
      </c>
      <c r="AW435" t="b">
        <f>IF(OR(Table1[[#This Row],[Rodents]],Table1[[#This Row],[Human]],Table1[[#This Row],[Pig]]),OR(ISNUMBER(FIND("gastro",C435)),ISNUMBER(FIND("intesti",C435)),ISNUMBER(FIND("stomach",C435))),"NA")</f>
        <v>0</v>
      </c>
      <c r="AX435" t="b">
        <f>IF(OR(Table1[[#This Row],[Rodents]],Table1[[#This Row],[Human]],Table1[[#This Row],[Pig]]),NOT(OR(AQ435,AR435,AS435,AT435,AU435,AV435,AW435)),"NA")</f>
        <v>0</v>
      </c>
      <c r="AY435" t="b">
        <f>OR(ISNUMBER(FIND("SWCNT",C435)),ISNUMBER(FIND("SWNT",C435)),ISNUMBER(FIND("single-wall",C435)),ISNUMBER(FIND("single wall",C435)),ISNUMBER(FIND("Single wall",C435)),ISNUMBER(FIND("Single-wall",C435)),ISNUMBER(FIND("SWCNT",B435)),ISNUMBER(FIND("SWNT",B435)),ISNUMBER(FIND("single-wall",B435)),ISNUMBER(FIND("single wall",B435)),ISNUMBER(FIND("Single-wall",B435)),ISNUMBER(FIND("Single wall",B435)))</f>
        <v>1</v>
      </c>
      <c r="AZ435" t="b">
        <f>OR(ISNUMBER(FIND("MWCNT",C435)),ISNUMBER(FIND("MWNT",C435)),ISNUMBER(FIND("multi-wall",C435)),ISNUMBER(FIND("multi wall",C435)),ISNUMBER(FIND("multiwall",C435)),ISNUMBER(FIND("Multi-wall",C435)),ISNUMBER(FIND("Multi wall",C435)),ISNUMBER(FIND("Multiwall",C435)),ISNUMBER(FIND("MWCNT",B435)),ISNUMBER(FIND("MWNT",B435)),ISNUMBER(FIND("multi-wall",B435)),ISNUMBER(FIND("multi wall",B435)),ISNUMBER(FIND("multiwall",B435)),ISNUMBER(FIND("Multi-wall",B435)),ISNUMBER(FIND("Multi wall",B435)),ISNUMBER(FIND("Multiwall",B435)),ISNUMBER(FIND("Double-wall",B435)),ISNUMBER(FIND("Double wall",B435)),ISNUMBER(FIND("Doublewall",B435)),ISNUMBER(FIND("double-wall",B435)),ISNUMBER(FIND("double wall",B435)),ISNUMBER(FIND("doublewall",B435)))</f>
        <v>0</v>
      </c>
      <c r="BA435" t="b">
        <f>AND(Table1[[#This Row],[SWCNT]],Table1[[#This Row],[MWCNT]])</f>
        <v>0</v>
      </c>
      <c r="BB435" t="b">
        <f>IF(Table1[[#This Row],[SWCNT]]=TRUE,FALSE,IF(Table1[[#This Row],[MWCNT]]=TRUE,FALSE,TRUE))</f>
        <v>0</v>
      </c>
      <c r="BC435" s="18"/>
    </row>
    <row r="436" spans="1:55" ht="277.5">
      <c r="A436" t="s">
        <v>4971</v>
      </c>
      <c r="B436" s="2" t="s">
        <v>4972</v>
      </c>
      <c r="C436" s="16" t="s">
        <v>4973</v>
      </c>
      <c r="D436" s="17" t="s">
        <v>181</v>
      </c>
      <c r="E436" s="2">
        <v>2011</v>
      </c>
      <c r="F436" t="b">
        <f>OR(ISNUMBER(FIND("cytotoxic",C436)),ISNUMBER(FIND("Cytotoxic",C436)),ISNUMBER(FIND("cellular toxicity",C436)),ISNUMBER(FIND("cell death",C436)),ISNUMBER(FIND("viable",C436)),ISNUMBER(FIND("phytotoxic",C436)),ISNUMBER(FIND("acute toxicity",C436)),ISNUMBER(FIND("MTT",C436)),ISNUMBER(FIND("survival",C436)),ISNUMBER(FIND("prolifer",C436)),ISNUMBER(FIND("apoptosis",C436)),ISNUMBER(FIND("neurotoxic",C436)),ISNUMBER(FIND("  lysis ",C436)),ISNUMBER(FIND("necrosis",C436)),ISNUMBER(FIND("cellular death",C436))*3,ISNUMBER(FIND("LDH",C436)),ISNUMBER(FIND("Acute toxicity",C436)))</f>
        <v>1</v>
      </c>
      <c r="G436" t="b">
        <f>OR(ISNUMBER(FIND("genotoxic",C436)),ISNUMBER(FIND("genotoxicity",C436)),ISNUMBER(FIND("DNA damage",C436)),ISNUMBER(FIND("DNA",C436)),ISNUMBER(FIND("RNA",C436)),ISNUMBER(FIND("mesothelioma",C436)),ISNUMBER(FIND("carcino",C436)),ISNUMBER(FIND("mutagen",C436)),ISNUMBER(FIND("genetic",C436)))</f>
        <v>0</v>
      </c>
      <c r="H436" t="b">
        <f>OR(ISNUMBER(FIND("inflammatory",C436)),ISNUMBER(FIND("inflamm",C436)))</f>
        <v>1</v>
      </c>
      <c r="I436" t="b">
        <f>OR(ISNUMBER(FIND("immune",C436)),ISNUMBER(FIND("immunological",C436)),ISNUMBER(FIND("interleuk",C436)),ISNUMBER(FIND("platelet activation",C436)),ISNUMBER(FIND("monocyte",C436)),ISNUMBER(FIND("leukocyte",C436)),ISNUMBER(FIND("cytokine",C436)),ISNUMBER(FIND("CD4",C436)),ISNUMBER(FIND("CD8",C436)),ISNUMBER(FIND("T-cell",C436)))</f>
        <v>0</v>
      </c>
      <c r="J436" t="b">
        <f>OR(ISNUMBER(FIND("reactive oxygen",C436)),ISNUMBER(FIND("ROS",C436)),ISNUMBER(FIND("free radical",C436)),ISNUMBER(FIND("oxidative stress",C436)),ISNUMBER(FIND("peroxid",C436)),ISNUMBER(FIND("oxidative",C436)),ISNUMBER(FIND("antioxid",C436)))</f>
        <v>1</v>
      </c>
      <c r="K436" t="b">
        <f>OR(ISNUMBER(FIND("autophag",C436)))</f>
        <v>0</v>
      </c>
      <c r="L436" t="b">
        <f>OR(ISNUMBER(FIND("morpholog",C436)))</f>
        <v>1</v>
      </c>
      <c r="M436" t="b">
        <f>OR(ISNUMBER(FIND("fibrosis",C436)),ISNUMBER(FIND("Fibrosis",C436)),ISNUMBER(FIND("fibrot",C436)))</f>
        <v>0</v>
      </c>
      <c r="N436" t="b">
        <f>OR(ISNUMBER(FIND("offspring",C436)),ISNUMBER(FIND("Parental",C436)),ISNUMBER(FIND("parental",C436)),ISNUMBER(FIND("germline",C436)),ISNUMBER(FIND("reproduc",C436)),ISNUMBER(FIND("embryo",C436)))</f>
        <v>0</v>
      </c>
      <c r="O436" t="b">
        <f>OR(ISNUMBER(FIND("metabol",C436)),ISNUMBER(FIND("Metabol",C436)),ISNUMBER(FIND("digest",C436)),ISNUMBER(FIND("mitochon",C436)))</f>
        <v>0</v>
      </c>
      <c r="P436" t="b">
        <f>OR(ISNUMBER(FIND("ecotox",C436)),ISNUMBER(FIND("Ecotox",B436)),ISNUMBER(FIND("ecotox",B436)),ISNUMBER(FIND("Ecotox",C436)))</f>
        <v>0</v>
      </c>
      <c r="Q436" t="b">
        <f>OR(ISNUMBER(FIND("Bioaccum",C436)),ISNUMBER(FIND("bioaccum",C436)),ISNUMBER(FIND("accum",C436)))</f>
        <v>0</v>
      </c>
      <c r="R436" t="b">
        <f>OR(ISNUMBER(FIND("Occupation",C436)),ISNUMBER(FIND("occupation",C436)),ISNUMBER(FIND("worker",C436)),ISNUMBER(FIND("workforce",C436)))</f>
        <v>1</v>
      </c>
      <c r="S436" t="b">
        <f>NOT(OR(F436,G436,H436,I436,J436,K436,L436,M436,N436,O436,P436,Q436,R436))</f>
        <v>0</v>
      </c>
      <c r="U436" t="b">
        <f>OR(Table1[[#This Row],[Inflammation]],Table1[[#This Row],[Immune]])</f>
        <v>1</v>
      </c>
      <c r="V436" t="b">
        <f>IF(OR(Table1[[#This Row],[Rodents]],Table1[[#This Row],[Human]],Table1[[#This Row],[Pig]]),OR(ISNUMBER(FIND("intratrach",C436)),ISNUMBER(FIND("nasal ",C436)),ISNUMBER(FIND("instill",C436))),"NA")</f>
        <v>1</v>
      </c>
      <c r="W436" t="b">
        <f>IF(OR(Table1[[#This Row],[Rodents]],Table1[[#This Row],[Human]],Table1[[#This Row],[Pig]]),OR(ISNUMBER(FIND("dermal",C436)),ISNUMBER(FIND("skin ",C436))),"NA")</f>
        <v>0</v>
      </c>
      <c r="X436" t="b">
        <f>IF(OR(Table1[[#This Row],[Rodents]],Table1[[#This Row],[Human]],Table1[[#This Row],[Pig]]),OR(ISNUMBER(FIND("injected",C436)),ISNUMBER(FIND("periton",C436)),ISNUMBER(FIND("intrascrot",C436))),"NA")</f>
        <v>0</v>
      </c>
      <c r="Y436" t="b">
        <f>IF(OR(Table1[[#This Row],[Rodents]],Table1[[#This Row],[Human]],Table1[[#This Row],[Pig]]),NOT(OR(Table1[[#This Row],[Inhaled/Intratracheal/intranasal]],Table1[[#This Row],[Dermal]],Table1[[#This Row],[Injected]])),"NA")</f>
        <v>0</v>
      </c>
      <c r="AA436" t="b">
        <f>OR(ISNUMBER(FIND("fish ",C436)),ISNUMBER(FIND("Fish ",C436)),ISNUMBER(FIND("aquatic",C436)),ISNUMBER(FIND("daphnids",C436)),ISNUMBER(FIND("Carcinus maenas",C436)),ISNUMBER(FIND("Daphnia",C436)),ISNUMBER(FIND("Ruditapes philippinarum",C436)),ISNUMBER(FIND("daphnia",C436)),ISNUMBER(FIND("marine",C436)),ISNUMBER(FIND("mussel",C436)),ISNUMBER(FIND("algae",C436)),ISNUMBER(FIND("Donax faba",C436)),ISNUMBER(FIND("estuarine",C436)),ISNUMBER(FIND("snail",C436)),ISNUMBER(FIND("Prorocentrum donghaiense",C436)) )</f>
        <v>0</v>
      </c>
      <c r="AB436" t="b">
        <f>OR(ISNUMBER(FIND(" rat ",C436)),ISNUMBER(FIND(" rats ",C436)),ISNUMBER(FIND(" Rats ",C436)),ISNUMBER(FIND(" Rat ",C436)),ISNUMBER(FIND(" rat.",C436)),ISNUMBER(FIND(" rats.",C436)),ISNUMBER(FIND("mouse",C436)),ISNUMBER(FIND("mice",C436)), ISNUMBER(FIND(" Mice",C436)))</f>
        <v>1</v>
      </c>
      <c r="AC436" t="b">
        <f>OR(ISNUMBER(FIND(" cell ",C436)),ISNUMBER(FIND("fibroblast",C436)),ISNUMBER(FIND("macrophage",C436)),ISNUMBER(FIND("epithelial",C436)),ISNUMBER(FIND("endothelial",C436)),ISNUMBER(FIND("neuron",C436)),ISNUMBER(FIND(" cells ",C436)),ISNUMBER(FIND("RBC",C436)),ISNUMBER(FIND("mitochond",C436)),ISNUMBER(FIND("adipocyte",C436)),ISNUMBER(FIND("osteo",C436)),ISNUMBER(FIND("keratin",C436)),ISNUMBER(FIND(" cell's ",C436)),ISNUMBER(FIND("eukary",C436)),ISNUMBER(FIND("sperm",C436)))</f>
        <v>1</v>
      </c>
      <c r="AD436" t="b">
        <f>OR(ISNUMBER(FIND("human",B436)),ISNUMBER(FIND("workers",B436)),ISNUMBER(FIND("workforces",B436)),ISNUMBER(FIND("occupational",B436)),ISNUMBER(FIND("Case report",B436)),ISNUMBER(FIND("Workplaces",B436)),ISNUMBER(FIND("worker",B436)))</f>
        <v>0</v>
      </c>
      <c r="AE436" t="b">
        <f>OR(ISNUMBER(FIND(" plant ",C436)),ISNUMBER(FIND("Plant ",C436)),ISNUMBER(FIND("tomato",C436)),ISNUMBER(FIND("plants",C436)),ISNUMBER(FIND("Plants",C436)),ISNUMBER(FIND("algae",C436)),ISNUMBER(FIND("lettuce",C436)),ISNUMBER(FIND("green gram sprouts ",C436)),ISNUMBER(FIND("Cucurbita pepo",C436)),ISNUMBER(FIND("bean ",C436)),ISNUMBER(FIND("chloroplast",C436)),ISNUMBER(FIND("chlorophyll",C436)),ISNUMBER(FIND("seedling",C436)),ISNUMBER(FIND("canola",C436)),ISNUMBER(FIND("shoot",C436)),ISNUMBER(FIND("photosynthes",C436)),ISNUMBER(FIND(" leaves ",C436)),,ISNUMBER(FIND("agriculture",C436)),ISNUMBER(FIND(" crops ",C436)))</f>
        <v>0</v>
      </c>
      <c r="AF436" t="b">
        <f>OR(ISNUMBER(FIND("bacteria",C436)),ISNUMBER(FIND("Bacteria",C436)),ISNUMBER(FIND("Bacterium",C436)),ISNUMBER(FIND("bacterium",C436)),ISNUMBER(FIND(" coli ",C436)))</f>
        <v>0</v>
      </c>
      <c r="AG436" t="b">
        <f>OR(ISNUMBER(FIND("fungi",C436)),ISNUMBER(FIND("Fungi",C436)),ISNUMBER(FIND("fungus",C436)),ISNUMBER(FIND("Fungus",C436)),ISNUMBER(FIND("mushroom",C436)),ISNUMBER(FIND("Mushroom",C436)),ISNUMBER(FIND(" mold ",C436)))</f>
        <v>0</v>
      </c>
      <c r="AH436" t="b">
        <f>OR(ISNUMBER(FIND("Pig ",C436)),ISNUMBER(FIND("pig ",C436)),ISNUMBER(FIND("Pigs ",C436)),ISNUMBER(FIND("pigs ",C436)))</f>
        <v>0</v>
      </c>
      <c r="AI436" t="b">
        <f>OR(ISNUMBER(FIND(" C. elegans",C436)),ISNUMBER(FIND("Caenorhabditis elegans",C436)),ISNUMBER(FIND("earthworms",C436)),ISNUMBER(FIND(" Ficopomatus enigmaticus",C436)),ISNUMBER(FIND("larva",C436)),ISNUMBER(FIND("Lumbriculus variegatus",C436)),ISNUMBER(FIND("nematode",C436)))</f>
        <v>0</v>
      </c>
      <c r="AJ436" t="b">
        <f>NOT(OR(AA436,AB436,AC436,AD436,AE436,AF436,AG436,AH436,AI436))</f>
        <v>0</v>
      </c>
      <c r="AL436" t="b">
        <f>OR(AA436,AB436,AD436,AE436,AF436,AG436,AH436,AI436)</f>
        <v>1</v>
      </c>
      <c r="AM436" t="b">
        <f>IF(Table1[[#This Row],[In vivo?]],IF(Table1[[#This Row],[Cell]],FALSE,TRUE),FALSE)</f>
        <v>0</v>
      </c>
      <c r="AN436" t="b">
        <f>AND(AC436,AL436)</f>
        <v>1</v>
      </c>
      <c r="AO436" t="b">
        <f>IF(Table1[[#This Row],[Cell]],IF(Table1[[#This Row],[In vivo?]],FALSE,TRUE),FALSE)</f>
        <v>0</v>
      </c>
      <c r="AP436" t="b">
        <f>NOT(OR(Table1[[#This Row],[In vivo?]],Table1[[#This Row],[Only in Cell]]))</f>
        <v>0</v>
      </c>
      <c r="AQ436" t="b">
        <f>IF(OR(Table1[[#This Row],[Rodents]],Table1[[#This Row],[Human]],Table1[[#This Row],[Pig]]),OR(ISNUMBER(FIND("pulmonary",C436)),ISNUMBER(FIND("lung",C436))),"NA")</f>
        <v>1</v>
      </c>
      <c r="AR436" t="b">
        <f>IF(OR(Table1[[#This Row],[Rodents]],Table1[[#This Row],[Human]],Table1[[#This Row],[Pig]]),OR(ISNUMBER(FIND("skin",C436)),ISNUMBER(FIND("dermal",C436))),"NA")</f>
        <v>0</v>
      </c>
      <c r="AS436" t="b">
        <f>IF(OR(Table1[[#This Row],[Rodents]],Table1[[#This Row],[Human]],Table1[[#This Row],[Pig]]),OR(ISNUMBER(FIND("liver",C436)),ISNUMBER(FIND("hepat",C436))),"NA")</f>
        <v>0</v>
      </c>
      <c r="AT436" t="b">
        <f>IF(OR(Table1[[#This Row],[Rodents]],Table1[[#This Row],[Human]],Table1[[#This Row],[Pig]]),OR(ISNUMBER(FIND("kidney",C436)),ISNUMBER(FIND("neph",C436))),"NA")</f>
        <v>0</v>
      </c>
      <c r="AU436" t="b">
        <f>IF(OR(Table1[[#This Row],[Rodents]],Table1[[#This Row],[Human]],Table1[[#This Row],[Pig]]),OR(ISNUMBER(FIND("brain",C436)),ISNUMBER(FIND("neur",C436)),ISNUMBER(FIND("nerv",C436))),"NA")</f>
        <v>0</v>
      </c>
      <c r="AV436" t="b">
        <f>IF(OR(Table1[[#This Row],[Rodents]],Table1[[#This Row],[Human]],Table1[[#This Row],[Pig]]),OR(ISNUMBER(FIND("heart",C436)),ISNUMBER(FIND("cardi",C436))),"NA")</f>
        <v>0</v>
      </c>
      <c r="AW436" t="b">
        <f>IF(OR(Table1[[#This Row],[Rodents]],Table1[[#This Row],[Human]],Table1[[#This Row],[Pig]]),OR(ISNUMBER(FIND("gastro",C436)),ISNUMBER(FIND("intesti",C436)),ISNUMBER(FIND("stomach",C436))),"NA")</f>
        <v>0</v>
      </c>
      <c r="AX436" t="b">
        <f>IF(OR(Table1[[#This Row],[Rodents]],Table1[[#This Row],[Human]],Table1[[#This Row],[Pig]]),NOT(OR(AQ436,AR436,AS436,AT436,AU436,AV436,AW436)),"NA")</f>
        <v>0</v>
      </c>
      <c r="AY436" t="b">
        <f>OR(ISNUMBER(FIND("SWCNT",C436)),ISNUMBER(FIND("SWNT",C436)),ISNUMBER(FIND("single-wall",C436)),ISNUMBER(FIND("single wall",C436)),ISNUMBER(FIND("Single wall",C436)),ISNUMBER(FIND("Single-wall",C436)),ISNUMBER(FIND("SWCNT",B436)),ISNUMBER(FIND("SWNT",B436)),ISNUMBER(FIND("single-wall",B436)),ISNUMBER(FIND("single wall",B436)),ISNUMBER(FIND("Single-wall",B436)),ISNUMBER(FIND("Single wall",B436)))</f>
        <v>0</v>
      </c>
      <c r="AZ436" t="b">
        <f>OR(ISNUMBER(FIND("MWCNT",C436)),ISNUMBER(FIND("MWNT",C436)),ISNUMBER(FIND("multi-wall",C436)),ISNUMBER(FIND("multi wall",C436)),ISNUMBER(FIND("multiwall",C436)),ISNUMBER(FIND("Multi-wall",C436)),ISNUMBER(FIND("Multi wall",C436)),ISNUMBER(FIND("Multiwall",C436)),ISNUMBER(FIND("MWCNT",B436)),ISNUMBER(FIND("MWNT",B436)),ISNUMBER(FIND("multi-wall",B436)),ISNUMBER(FIND("multi wall",B436)),ISNUMBER(FIND("multiwall",B436)),ISNUMBER(FIND("Multi-wall",B436)),ISNUMBER(FIND("Multi wall",B436)),ISNUMBER(FIND("Multiwall",B436)),ISNUMBER(FIND("Double-wall",B436)),ISNUMBER(FIND("Double wall",B436)),ISNUMBER(FIND("Doublewall",B436)),ISNUMBER(FIND("double-wall",B436)),ISNUMBER(FIND("double wall",B436)),ISNUMBER(FIND("doublewall",B436)))</f>
        <v>1</v>
      </c>
      <c r="BA436" t="b">
        <f>AND(Table1[[#This Row],[SWCNT]],Table1[[#This Row],[MWCNT]])</f>
        <v>0</v>
      </c>
      <c r="BB436" t="b">
        <f>IF(Table1[[#This Row],[SWCNT]]=TRUE,FALSE,IF(Table1[[#This Row],[MWCNT]]=TRUE,FALSE,TRUE))</f>
        <v>0</v>
      </c>
      <c r="BC436" s="18"/>
    </row>
    <row r="437" spans="1:55" ht="185">
      <c r="A437" t="s">
        <v>4992</v>
      </c>
      <c r="B437" s="2" t="s">
        <v>4993</v>
      </c>
      <c r="C437" s="16" t="s">
        <v>4994</v>
      </c>
      <c r="D437" s="17" t="s">
        <v>4995</v>
      </c>
      <c r="E437" s="2">
        <v>2011</v>
      </c>
      <c r="F437" t="b">
        <f>OR(ISNUMBER(FIND("cytotoxic",C437)),ISNUMBER(FIND("Cytotoxic",C437)),ISNUMBER(FIND("cellular toxicity",C437)),ISNUMBER(FIND("cell death",C437)),ISNUMBER(FIND("viable",C437)),ISNUMBER(FIND("phytotoxic",C437)),ISNUMBER(FIND("acute toxicity",C437)),ISNUMBER(FIND("MTT",C437)),ISNUMBER(FIND("survival",C437)),ISNUMBER(FIND("prolifer",C437)),ISNUMBER(FIND("apoptosis",C437)),ISNUMBER(FIND("neurotoxic",C437)),ISNUMBER(FIND("  lysis ",C437)),ISNUMBER(FIND("necrosis",C437)),ISNUMBER(FIND("cellular death",C437))*3,ISNUMBER(FIND("LDH",C437)),ISNUMBER(FIND("Acute toxicity",C437)))</f>
        <v>0</v>
      </c>
      <c r="G437" t="b">
        <f>OR(ISNUMBER(FIND("genotoxic",C437)),ISNUMBER(FIND("genotoxicity",C437)),ISNUMBER(FIND("DNA damage",C437)),ISNUMBER(FIND("DNA",C437)),ISNUMBER(FIND("RNA",C437)),ISNUMBER(FIND("mesothelioma",C437)),ISNUMBER(FIND("carcino",C437)),ISNUMBER(FIND("mutagen",C437)),ISNUMBER(FIND("genetic",C437)))</f>
        <v>0</v>
      </c>
      <c r="H437" t="b">
        <f>OR(ISNUMBER(FIND("inflammatory",C437)),ISNUMBER(FIND("inflamm",C437)))</f>
        <v>1</v>
      </c>
      <c r="I437" t="b">
        <f>OR(ISNUMBER(FIND("immune",C437)),ISNUMBER(FIND("immunological",C437)),ISNUMBER(FIND("interleuk",C437)),ISNUMBER(FIND("platelet activation",C437)),ISNUMBER(FIND("monocyte",C437)),ISNUMBER(FIND("leukocyte",C437)),ISNUMBER(FIND("cytokine",C437)),ISNUMBER(FIND("CD4",C437)),ISNUMBER(FIND("CD8",C437)),ISNUMBER(FIND("T-cell",C437)))</f>
        <v>0</v>
      </c>
      <c r="J437" t="b">
        <f>OR(ISNUMBER(FIND("reactive oxygen",C437)),ISNUMBER(FIND("ROS",C437)),ISNUMBER(FIND("free radical",C437)),ISNUMBER(FIND("oxidative stress",C437)),ISNUMBER(FIND("peroxid",C437)),ISNUMBER(FIND("oxidative",C437)),ISNUMBER(FIND("antioxid",C437)))</f>
        <v>0</v>
      </c>
      <c r="K437" t="b">
        <f>OR(ISNUMBER(FIND("autophag",C437)))</f>
        <v>0</v>
      </c>
      <c r="L437" t="b">
        <f>OR(ISNUMBER(FIND("morpholog",C437)))</f>
        <v>0</v>
      </c>
      <c r="M437" t="b">
        <f>OR(ISNUMBER(FIND("fibrosis",C437)),ISNUMBER(FIND("Fibrosis",C437)),ISNUMBER(FIND("fibrot",C437)))</f>
        <v>1</v>
      </c>
      <c r="N437" t="b">
        <f>OR(ISNUMBER(FIND("offspring",C437)),ISNUMBER(FIND("Parental",C437)),ISNUMBER(FIND("parental",C437)),ISNUMBER(FIND("germline",C437)),ISNUMBER(FIND("reproduc",C437)),ISNUMBER(FIND("embryo",C437)))</f>
        <v>0</v>
      </c>
      <c r="O437" t="b">
        <f>OR(ISNUMBER(FIND("metabol",C437)),ISNUMBER(FIND("Metabol",C437)),ISNUMBER(FIND("digest",C437)),ISNUMBER(FIND("mitochon",C437)))</f>
        <v>0</v>
      </c>
      <c r="P437" t="b">
        <f>OR(ISNUMBER(FIND("ecotox",C437)),ISNUMBER(FIND("Ecotox",B437)),ISNUMBER(FIND("ecotox",B437)),ISNUMBER(FIND("Ecotox",C437)))</f>
        <v>0</v>
      </c>
      <c r="Q437" t="b">
        <f>OR(ISNUMBER(FIND("Bioaccum",C437)),ISNUMBER(FIND("bioaccum",C437)),ISNUMBER(FIND("accum",C437)))</f>
        <v>0</v>
      </c>
      <c r="R437" t="b">
        <f>OR(ISNUMBER(FIND("Occupation",C437)),ISNUMBER(FIND("occupation",C437)),ISNUMBER(FIND("worker",C437)),ISNUMBER(FIND("workforce",C437)))</f>
        <v>1</v>
      </c>
      <c r="S437" t="b">
        <f>NOT(OR(F437,G437,H437,I437,J437,K437,L437,M437,N437,O437,P437,Q437,R437))</f>
        <v>0</v>
      </c>
      <c r="U437" t="b">
        <f>OR(Table1[[#This Row],[Inflammation]],Table1[[#This Row],[Immune]])</f>
        <v>1</v>
      </c>
      <c r="V437" t="b">
        <f>IF(OR(Table1[[#This Row],[Rodents]],Table1[[#This Row],[Human]],Table1[[#This Row],[Pig]]),OR(ISNUMBER(FIND("intratrach",C437)),ISNUMBER(FIND("nasal ",C437)),ISNUMBER(FIND("instill",C437))),"NA")</f>
        <v>0</v>
      </c>
      <c r="W437" t="b">
        <f>IF(OR(Table1[[#This Row],[Rodents]],Table1[[#This Row],[Human]],Table1[[#This Row],[Pig]]),OR(ISNUMBER(FIND("dermal",C437)),ISNUMBER(FIND("skin ",C437))),"NA")</f>
        <v>0</v>
      </c>
      <c r="X437" t="b">
        <f>IF(OR(Table1[[#This Row],[Rodents]],Table1[[#This Row],[Human]],Table1[[#This Row],[Pig]]),OR(ISNUMBER(FIND("injected",C437)),ISNUMBER(FIND("periton",C437)),ISNUMBER(FIND("intrascrot",C437))),"NA")</f>
        <v>0</v>
      </c>
      <c r="Y437" t="b">
        <f>IF(OR(Table1[[#This Row],[Rodents]],Table1[[#This Row],[Human]],Table1[[#This Row],[Pig]]),NOT(OR(Table1[[#This Row],[Inhaled/Intratracheal/intranasal]],Table1[[#This Row],[Dermal]],Table1[[#This Row],[Injected]])),"NA")</f>
        <v>1</v>
      </c>
      <c r="AA437" t="b">
        <f>OR(ISNUMBER(FIND("fish ",C437)),ISNUMBER(FIND("Fish ",C437)),ISNUMBER(FIND("aquatic",C437)),ISNUMBER(FIND("daphnids",C437)),ISNUMBER(FIND("Carcinus maenas",C437)),ISNUMBER(FIND("Daphnia",C437)),ISNUMBER(FIND("Ruditapes philippinarum",C437)),ISNUMBER(FIND("daphnia",C437)),ISNUMBER(FIND("marine",C437)),ISNUMBER(FIND("mussel",C437)),ISNUMBER(FIND("algae",C437)),ISNUMBER(FIND("Donax faba",C437)),ISNUMBER(FIND("estuarine",C437)),ISNUMBER(FIND("snail",C437)),ISNUMBER(FIND("Prorocentrum donghaiense",C437)) )</f>
        <v>0</v>
      </c>
      <c r="AB437" t="b">
        <f>OR(ISNUMBER(FIND(" rat ",C437)),ISNUMBER(FIND(" rats ",C437)),ISNUMBER(FIND(" Rats ",C437)),ISNUMBER(FIND(" Rat ",C437)),ISNUMBER(FIND(" rat.",C437)),ISNUMBER(FIND(" rats.",C437)),ISNUMBER(FIND("mouse",C437)),ISNUMBER(FIND("mice",C437)), ISNUMBER(FIND(" Mice",C437)))</f>
        <v>1</v>
      </c>
      <c r="AC437" t="b">
        <f>OR(ISNUMBER(FIND(" cell ",C437)),ISNUMBER(FIND("fibroblast",C437)),ISNUMBER(FIND("macrophage",C437)),ISNUMBER(FIND("epithelial",C437)),ISNUMBER(FIND("endothelial",C437)),ISNUMBER(FIND("neuron",C437)),ISNUMBER(FIND(" cells ",C437)),ISNUMBER(FIND("RBC",C437)),ISNUMBER(FIND("mitochond",C437)),ISNUMBER(FIND("adipocyte",C437)),ISNUMBER(FIND("osteo",C437)),ISNUMBER(FIND("keratin",C437)),ISNUMBER(FIND(" cell's ",C437)),ISNUMBER(FIND("eukary",C437)),ISNUMBER(FIND("sperm",C437)))</f>
        <v>0</v>
      </c>
      <c r="AD437" t="b">
        <f>OR(ISNUMBER(FIND("human",B437)),ISNUMBER(FIND("workers",B437)),ISNUMBER(FIND("workforces",B437)),ISNUMBER(FIND("occupational",B437)),ISNUMBER(FIND("Case report",B437)),ISNUMBER(FIND("Workplaces",B437)),ISNUMBER(FIND("worker",B437)))</f>
        <v>0</v>
      </c>
      <c r="AE437" t="b">
        <f>OR(ISNUMBER(FIND(" plant ",C437)),ISNUMBER(FIND("Plant ",C437)),ISNUMBER(FIND("tomato",C437)),ISNUMBER(FIND("plants",C437)),ISNUMBER(FIND("Plants",C437)),ISNUMBER(FIND("algae",C437)),ISNUMBER(FIND("lettuce",C437)),ISNUMBER(FIND("green gram sprouts ",C437)),ISNUMBER(FIND("Cucurbita pepo",C437)),ISNUMBER(FIND("bean ",C437)),ISNUMBER(FIND("chloroplast",C437)),ISNUMBER(FIND("chlorophyll",C437)),ISNUMBER(FIND("seedling",C437)),ISNUMBER(FIND("canola",C437)),ISNUMBER(FIND("shoot",C437)),ISNUMBER(FIND("photosynthes",C437)),ISNUMBER(FIND(" leaves ",C437)),,ISNUMBER(FIND("agriculture",C437)),ISNUMBER(FIND(" crops ",C437)))</f>
        <v>0</v>
      </c>
      <c r="AF437" t="b">
        <f>OR(ISNUMBER(FIND("bacteria",C437)),ISNUMBER(FIND("Bacteria",C437)),ISNUMBER(FIND("Bacterium",C437)),ISNUMBER(FIND("bacterium",C437)),ISNUMBER(FIND(" coli ",C437)))</f>
        <v>0</v>
      </c>
      <c r="AG437" t="b">
        <f>OR(ISNUMBER(FIND("fungi",C437)),ISNUMBER(FIND("Fungi",C437)),ISNUMBER(FIND("fungus",C437)),ISNUMBER(FIND("Fungus",C437)),ISNUMBER(FIND("mushroom",C437)),ISNUMBER(FIND("Mushroom",C437)),ISNUMBER(FIND(" mold ",C437)))</f>
        <v>0</v>
      </c>
      <c r="AH437" t="b">
        <f>OR(ISNUMBER(FIND("Pig ",C437)),ISNUMBER(FIND("pig ",C437)),ISNUMBER(FIND("Pigs ",C437)),ISNUMBER(FIND("pigs ",C437)))</f>
        <v>0</v>
      </c>
      <c r="AI437" t="b">
        <f>OR(ISNUMBER(FIND(" C. elegans",C437)),ISNUMBER(FIND("Caenorhabditis elegans",C437)),ISNUMBER(FIND("earthworms",C437)),ISNUMBER(FIND(" Ficopomatus enigmaticus",C437)),ISNUMBER(FIND("larva",C437)),ISNUMBER(FIND("Lumbriculus variegatus",C437)),ISNUMBER(FIND("nematode",C437)))</f>
        <v>0</v>
      </c>
      <c r="AJ437" t="b">
        <f>NOT(OR(AA437,AB437,AC437,AD437,AE437,AF437,AG437,AH437,AI437))</f>
        <v>0</v>
      </c>
      <c r="AL437" t="b">
        <f>OR(AA437,AB437,AD437,AE437,AF437,AG437,AH437,AI437)</f>
        <v>1</v>
      </c>
      <c r="AM437" t="b">
        <f>IF(Table1[[#This Row],[In vivo?]],IF(Table1[[#This Row],[Cell]],FALSE,TRUE),FALSE)</f>
        <v>1</v>
      </c>
      <c r="AN437" t="b">
        <f>AND(AC437,AL437)</f>
        <v>0</v>
      </c>
      <c r="AO437" t="b">
        <f>IF(Table1[[#This Row],[Cell]],IF(Table1[[#This Row],[In vivo?]],FALSE,TRUE),FALSE)</f>
        <v>0</v>
      </c>
      <c r="AP437" t="b">
        <f>NOT(OR(Table1[[#This Row],[In vivo?]],Table1[[#This Row],[Only in Cell]]))</f>
        <v>0</v>
      </c>
      <c r="AQ437" t="b">
        <f>IF(OR(Table1[[#This Row],[Rodents]],Table1[[#This Row],[Human]],Table1[[#This Row],[Pig]]),OR(ISNUMBER(FIND("pulmonary",C437)),ISNUMBER(FIND("lung",C437))),"NA")</f>
        <v>1</v>
      </c>
      <c r="AR437" t="b">
        <f>IF(OR(Table1[[#This Row],[Rodents]],Table1[[#This Row],[Human]],Table1[[#This Row],[Pig]]),OR(ISNUMBER(FIND("skin",C437)),ISNUMBER(FIND("dermal",C437))),"NA")</f>
        <v>0</v>
      </c>
      <c r="AS437" t="b">
        <f>IF(OR(Table1[[#This Row],[Rodents]],Table1[[#This Row],[Human]],Table1[[#This Row],[Pig]]),OR(ISNUMBER(FIND("liver",C437)),ISNUMBER(FIND("hepat",C437))),"NA")</f>
        <v>0</v>
      </c>
      <c r="AT437" t="b">
        <f>IF(OR(Table1[[#This Row],[Rodents]],Table1[[#This Row],[Human]],Table1[[#This Row],[Pig]]),OR(ISNUMBER(FIND("kidney",C437)),ISNUMBER(FIND("neph",C437))),"NA")</f>
        <v>0</v>
      </c>
      <c r="AU437" t="b">
        <f>IF(OR(Table1[[#This Row],[Rodents]],Table1[[#This Row],[Human]],Table1[[#This Row],[Pig]]),OR(ISNUMBER(FIND("brain",C437)),ISNUMBER(FIND("neur",C437)),ISNUMBER(FIND("nerv",C437))),"NA")</f>
        <v>0</v>
      </c>
      <c r="AV437" t="b">
        <f>IF(OR(Table1[[#This Row],[Rodents]],Table1[[#This Row],[Human]],Table1[[#This Row],[Pig]]),OR(ISNUMBER(FIND("heart",C437)),ISNUMBER(FIND("cardi",C437))),"NA")</f>
        <v>0</v>
      </c>
      <c r="AW437" t="b">
        <f>IF(OR(Table1[[#This Row],[Rodents]],Table1[[#This Row],[Human]],Table1[[#This Row],[Pig]]),OR(ISNUMBER(FIND("gastro",C437)),ISNUMBER(FIND("intesti",C437)),ISNUMBER(FIND("stomach",C437))),"NA")</f>
        <v>0</v>
      </c>
      <c r="AX437" t="b">
        <f>IF(OR(Table1[[#This Row],[Rodents]],Table1[[#This Row],[Human]],Table1[[#This Row],[Pig]]),NOT(OR(AQ437,AR437,AS437,AT437,AU437,AV437,AW437)),"NA")</f>
        <v>0</v>
      </c>
      <c r="AY437" t="b">
        <f>OR(ISNUMBER(FIND("SWCNT",C437)),ISNUMBER(FIND("SWNT",C437)),ISNUMBER(FIND("single-wall",C437)),ISNUMBER(FIND("single wall",C437)),ISNUMBER(FIND("Single wall",C437)),ISNUMBER(FIND("Single-wall",C437)),ISNUMBER(FIND("SWCNT",B437)),ISNUMBER(FIND("SWNT",B437)),ISNUMBER(FIND("single-wall",B437)),ISNUMBER(FIND("single wall",B437)),ISNUMBER(FIND("Single-wall",B437)),ISNUMBER(FIND("Single wall",B437)))</f>
        <v>0</v>
      </c>
      <c r="AZ437" t="b">
        <f>OR(ISNUMBER(FIND("MWCNT",C437)),ISNUMBER(FIND("MWNT",C437)),ISNUMBER(FIND("multi-wall",C437)),ISNUMBER(FIND("multi wall",C437)),ISNUMBER(FIND("multiwall",C437)),ISNUMBER(FIND("Multi-wall",C437)),ISNUMBER(FIND("Multi wall",C437)),ISNUMBER(FIND("Multiwall",C437)),ISNUMBER(FIND("MWCNT",B437)),ISNUMBER(FIND("MWNT",B437)),ISNUMBER(FIND("multi-wall",B437)),ISNUMBER(FIND("multi wall",B437)),ISNUMBER(FIND("multiwall",B437)),ISNUMBER(FIND("Multi-wall",B437)),ISNUMBER(FIND("Multi wall",B437)),ISNUMBER(FIND("Multiwall",B437)),ISNUMBER(FIND("Double-wall",B437)),ISNUMBER(FIND("Double wall",B437)),ISNUMBER(FIND("Doublewall",B437)),ISNUMBER(FIND("double-wall",B437)),ISNUMBER(FIND("double wall",B437)),ISNUMBER(FIND("doublewall",B437)))</f>
        <v>1</v>
      </c>
      <c r="BA437" t="b">
        <f>AND(Table1[[#This Row],[SWCNT]],Table1[[#This Row],[MWCNT]])</f>
        <v>0</v>
      </c>
      <c r="BB437" t="b">
        <f>IF(Table1[[#This Row],[SWCNT]]=TRUE,FALSE,IF(Table1[[#This Row],[MWCNT]]=TRUE,FALSE,TRUE))</f>
        <v>0</v>
      </c>
      <c r="BC437" s="18"/>
    </row>
    <row r="438" spans="1:55" ht="222">
      <c r="A438" t="s">
        <v>5017</v>
      </c>
      <c r="B438" s="2" t="s">
        <v>5020</v>
      </c>
      <c r="C438" s="16" t="s">
        <v>5023</v>
      </c>
      <c r="D438" s="17" t="s">
        <v>1985</v>
      </c>
      <c r="E438" s="2">
        <v>2010</v>
      </c>
      <c r="F438" t="b">
        <f>OR(ISNUMBER(FIND("cytotoxic",C438)),ISNUMBER(FIND("Cytotoxic",C438)),ISNUMBER(FIND("cellular toxicity",C438)),ISNUMBER(FIND("cell death",C438)),ISNUMBER(FIND("viable",C438)),ISNUMBER(FIND("phytotoxic",C438)),ISNUMBER(FIND("acute toxicity",C438)),ISNUMBER(FIND("MTT",C438)),ISNUMBER(FIND("survival",C438)),ISNUMBER(FIND("prolifer",C438)),ISNUMBER(FIND("apoptosis",C438)),ISNUMBER(FIND("neurotoxic",C438)),ISNUMBER(FIND("  lysis ",C438)),ISNUMBER(FIND("necrosis",C438)),ISNUMBER(FIND("cellular death",C438))*3,ISNUMBER(FIND("LDH",C438)),ISNUMBER(FIND("Acute toxicity",C438)))</f>
        <v>0</v>
      </c>
      <c r="G438" t="b">
        <f>OR(ISNUMBER(FIND("genotoxic",C438)),ISNUMBER(FIND("genotoxicity",C438)),ISNUMBER(FIND("DNA damage",C438)),ISNUMBER(FIND("DNA",C438)),ISNUMBER(FIND("RNA",C438)),ISNUMBER(FIND("mesothelioma",C438)),ISNUMBER(FIND("carcino",C438)),ISNUMBER(FIND("mutagen",C438)),ISNUMBER(FIND("genetic",C438)))</f>
        <v>0</v>
      </c>
      <c r="H438" t="b">
        <f>OR(ISNUMBER(FIND("inflammatory",C438)),ISNUMBER(FIND("inflamm",C438)))</f>
        <v>1</v>
      </c>
      <c r="I438" t="b">
        <f>OR(ISNUMBER(FIND("immune",C438)),ISNUMBER(FIND("immunological",C438)),ISNUMBER(FIND("interleuk",C438)),ISNUMBER(FIND("platelet activation",C438)),ISNUMBER(FIND("monocyte",C438)),ISNUMBER(FIND("leukocyte",C438)),ISNUMBER(FIND("cytokine",C438)),ISNUMBER(FIND("CD4",C438)),ISNUMBER(FIND("CD8",C438)),ISNUMBER(FIND("T-cell",C438)))</f>
        <v>0</v>
      </c>
      <c r="J438" t="b">
        <f>OR(ISNUMBER(FIND("reactive oxygen",C438)),ISNUMBER(FIND("ROS",C438)),ISNUMBER(FIND("free radical",C438)),ISNUMBER(FIND("oxidative stress",C438)),ISNUMBER(FIND("peroxid",C438)),ISNUMBER(FIND("oxidative",C438)),ISNUMBER(FIND("antioxid",C438)))</f>
        <v>0</v>
      </c>
      <c r="K438" t="b">
        <f>OR(ISNUMBER(FIND("autophag",C438)))</f>
        <v>0</v>
      </c>
      <c r="L438" t="b">
        <f>OR(ISNUMBER(FIND("morpholog",C438)))</f>
        <v>0</v>
      </c>
      <c r="M438" t="b">
        <f>OR(ISNUMBER(FIND("fibrosis",C438)),ISNUMBER(FIND("Fibrosis",C438)),ISNUMBER(FIND("fibrot",C438)))</f>
        <v>1</v>
      </c>
      <c r="N438" t="b">
        <f>OR(ISNUMBER(FIND("offspring",C438)),ISNUMBER(FIND("Parental",C438)),ISNUMBER(FIND("parental",C438)),ISNUMBER(FIND("germline",C438)),ISNUMBER(FIND("reproduc",C438)),ISNUMBER(FIND("embryo",C438)))</f>
        <v>0</v>
      </c>
      <c r="O438" t="b">
        <f>OR(ISNUMBER(FIND("metabol",C438)),ISNUMBER(FIND("Metabol",C438)),ISNUMBER(FIND("digest",C438)),ISNUMBER(FIND("mitochon",C438)))</f>
        <v>0</v>
      </c>
      <c r="P438" t="b">
        <f>OR(ISNUMBER(FIND("ecotox",C438)),ISNUMBER(FIND("Ecotox",B438)),ISNUMBER(FIND("ecotox",B438)),ISNUMBER(FIND("Ecotox",C438)))</f>
        <v>0</v>
      </c>
      <c r="Q438" t="b">
        <f>OR(ISNUMBER(FIND("Bioaccum",C438)),ISNUMBER(FIND("bioaccum",C438)),ISNUMBER(FIND("accum",C438)))</f>
        <v>0</v>
      </c>
      <c r="R438" t="b">
        <f>OR(ISNUMBER(FIND("Occupation",C438)),ISNUMBER(FIND("occupation",C438)),ISNUMBER(FIND("worker",C438)),ISNUMBER(FIND("workforce",C438)))</f>
        <v>0</v>
      </c>
      <c r="S438" t="b">
        <f>NOT(OR(F438,G438,H438,I438,J438,K438,L438,M438,N438,O438,P438,Q438,R438))</f>
        <v>0</v>
      </c>
      <c r="U438" t="b">
        <f>OR(Table1[[#This Row],[Inflammation]],Table1[[#This Row],[Immune]])</f>
        <v>1</v>
      </c>
      <c r="V438" t="b">
        <f>IF(OR(Table1[[#This Row],[Rodents]],Table1[[#This Row],[Human]],Table1[[#This Row],[Pig]]),OR(ISNUMBER(FIND("intratrach",C438)),ISNUMBER(FIND("nasal ",C438)),ISNUMBER(FIND("instill",C438))),"NA")</f>
        <v>1</v>
      </c>
      <c r="W438" t="b">
        <f>IF(OR(Table1[[#This Row],[Rodents]],Table1[[#This Row],[Human]],Table1[[#This Row],[Pig]]),OR(ISNUMBER(FIND("dermal",C438)),ISNUMBER(FIND("skin ",C438))),"NA")</f>
        <v>0</v>
      </c>
      <c r="X438" t="b">
        <f>IF(OR(Table1[[#This Row],[Rodents]],Table1[[#This Row],[Human]],Table1[[#This Row],[Pig]]),OR(ISNUMBER(FIND("injected",C438)),ISNUMBER(FIND("periton",C438)),ISNUMBER(FIND("intrascrot",C438))),"NA")</f>
        <v>0</v>
      </c>
      <c r="Y438" t="b">
        <f>IF(OR(Table1[[#This Row],[Rodents]],Table1[[#This Row],[Human]],Table1[[#This Row],[Pig]]),NOT(OR(Table1[[#This Row],[Inhaled/Intratracheal/intranasal]],Table1[[#This Row],[Dermal]],Table1[[#This Row],[Injected]])),"NA")</f>
        <v>0</v>
      </c>
      <c r="AA438" t="b">
        <f>OR(ISNUMBER(FIND("fish ",C438)),ISNUMBER(FIND("Fish ",C438)),ISNUMBER(FIND("aquatic",C438)),ISNUMBER(FIND("daphnids",C438)),ISNUMBER(FIND("Carcinus maenas",C438)),ISNUMBER(FIND("Daphnia",C438)),ISNUMBER(FIND("Ruditapes philippinarum",C438)),ISNUMBER(FIND("daphnia",C438)),ISNUMBER(FIND("marine",C438)),ISNUMBER(FIND("mussel",C438)),ISNUMBER(FIND("algae",C438)),ISNUMBER(FIND("Donax faba",C438)),ISNUMBER(FIND("estuarine",C438)),ISNUMBER(FIND("snail",C438)),ISNUMBER(FIND("Prorocentrum donghaiense",C438)) )</f>
        <v>0</v>
      </c>
      <c r="AB438" t="b">
        <f>OR(ISNUMBER(FIND(" rat ",C438)),ISNUMBER(FIND(" rats ",C438)),ISNUMBER(FIND(" Rats ",C438)),ISNUMBER(FIND(" Rat ",C438)),ISNUMBER(FIND(" rat.",C438)),ISNUMBER(FIND(" rats.",C438)),ISNUMBER(FIND("mouse",C438)),ISNUMBER(FIND("mice",C438)), ISNUMBER(FIND(" Mice",C438)))</f>
        <v>1</v>
      </c>
      <c r="AC438" t="b">
        <f>OR(ISNUMBER(FIND(" cell ",C438)),ISNUMBER(FIND("fibroblast",C438)),ISNUMBER(FIND("macrophage",C438)),ISNUMBER(FIND("epithelial",C438)),ISNUMBER(FIND("endothelial",C438)),ISNUMBER(FIND("neuron",C438)),ISNUMBER(FIND(" cells ",C438)),ISNUMBER(FIND("RBC",C438)),ISNUMBER(FIND("mitochond",C438)),ISNUMBER(FIND("adipocyte",C438)),ISNUMBER(FIND("osteo",C438)),ISNUMBER(FIND("keratin",C438)),ISNUMBER(FIND(" cell's ",C438)),ISNUMBER(FIND("eukary",C438)),ISNUMBER(FIND("sperm",C438)))</f>
        <v>1</v>
      </c>
      <c r="AD438" t="b">
        <f>OR(ISNUMBER(FIND("human",B438)),ISNUMBER(FIND("workers",B438)),ISNUMBER(FIND("workforces",B438)),ISNUMBER(FIND("occupational",B438)),ISNUMBER(FIND("Case report",B438)),ISNUMBER(FIND("Workplaces",B438)),ISNUMBER(FIND("worker",B438)))</f>
        <v>0</v>
      </c>
      <c r="AE438" t="b">
        <f>OR(ISNUMBER(FIND(" plant ",C438)),ISNUMBER(FIND("Plant ",C438)),ISNUMBER(FIND("tomato",C438)),ISNUMBER(FIND("plants",C438)),ISNUMBER(FIND("Plants",C438)),ISNUMBER(FIND("algae",C438)),ISNUMBER(FIND("lettuce",C438)),ISNUMBER(FIND("green gram sprouts ",C438)),ISNUMBER(FIND("Cucurbita pepo",C438)),ISNUMBER(FIND("bean ",C438)),ISNUMBER(FIND("chloroplast",C438)),ISNUMBER(FIND("chlorophyll",C438)),ISNUMBER(FIND("seedling",C438)),ISNUMBER(FIND("canola",C438)),ISNUMBER(FIND("shoot",C438)),ISNUMBER(FIND("photosynthes",C438)),ISNUMBER(FIND(" leaves ",C438)),,ISNUMBER(FIND("agriculture",C438)),ISNUMBER(FIND(" crops ",C438)))</f>
        <v>0</v>
      </c>
      <c r="AF438" t="b">
        <f>OR(ISNUMBER(FIND("bacteria",C438)),ISNUMBER(FIND("Bacteria",C438)),ISNUMBER(FIND("Bacterium",C438)),ISNUMBER(FIND("bacterium",C438)),ISNUMBER(FIND(" coli ",C438)))</f>
        <v>0</v>
      </c>
      <c r="AG438" t="b">
        <f>OR(ISNUMBER(FIND("fungi",C438)),ISNUMBER(FIND("Fungi",C438)),ISNUMBER(FIND("fungus",C438)),ISNUMBER(FIND("Fungus",C438)),ISNUMBER(FIND("mushroom",C438)),ISNUMBER(FIND("Mushroom",C438)),ISNUMBER(FIND(" mold ",C438)))</f>
        <v>0</v>
      </c>
      <c r="AH438" t="b">
        <f>OR(ISNUMBER(FIND("Pig ",C438)),ISNUMBER(FIND("pig ",C438)),ISNUMBER(FIND("Pigs ",C438)),ISNUMBER(FIND("pigs ",C438)))</f>
        <v>0</v>
      </c>
      <c r="AI438" t="b">
        <f>OR(ISNUMBER(FIND(" C. elegans",C438)),ISNUMBER(FIND("Caenorhabditis elegans",C438)),ISNUMBER(FIND("earthworms",C438)),ISNUMBER(FIND(" Ficopomatus enigmaticus",C438)),ISNUMBER(FIND("larva",C438)),ISNUMBER(FIND("Lumbriculus variegatus",C438)),ISNUMBER(FIND("nematode",C438)))</f>
        <v>0</v>
      </c>
      <c r="AJ438" t="b">
        <f>NOT(OR(AA438,AB438,AC438,AD438,AE438,AF438,AG438,AH438,AI438))</f>
        <v>0</v>
      </c>
      <c r="AL438" t="b">
        <f>OR(AA438,AB438,AD438,AE438,AF438,AG438,AH438,AI438)</f>
        <v>1</v>
      </c>
      <c r="AM438" t="b">
        <f>IF(Table1[[#This Row],[In vivo?]],IF(Table1[[#This Row],[Cell]],FALSE,TRUE),FALSE)</f>
        <v>0</v>
      </c>
      <c r="AN438" t="b">
        <f>AND(AC438,AL438)</f>
        <v>1</v>
      </c>
      <c r="AO438" t="b">
        <f>IF(Table1[[#This Row],[Cell]],IF(Table1[[#This Row],[In vivo?]],FALSE,TRUE),FALSE)</f>
        <v>0</v>
      </c>
      <c r="AP438" t="b">
        <f>NOT(OR(Table1[[#This Row],[In vivo?]],Table1[[#This Row],[Only in Cell]]))</f>
        <v>0</v>
      </c>
      <c r="AQ438" t="b">
        <f>IF(OR(Table1[[#This Row],[Rodents]],Table1[[#This Row],[Human]],Table1[[#This Row],[Pig]]),OR(ISNUMBER(FIND("pulmonary",C438)),ISNUMBER(FIND("lung",C438))),"NA")</f>
        <v>1</v>
      </c>
      <c r="AR438" t="b">
        <f>IF(OR(Table1[[#This Row],[Rodents]],Table1[[#This Row],[Human]],Table1[[#This Row],[Pig]]),OR(ISNUMBER(FIND("skin",C438)),ISNUMBER(FIND("dermal",C438))),"NA")</f>
        <v>0</v>
      </c>
      <c r="AS438" t="b">
        <f>IF(OR(Table1[[#This Row],[Rodents]],Table1[[#This Row],[Human]],Table1[[#This Row],[Pig]]),OR(ISNUMBER(FIND("liver",C438)),ISNUMBER(FIND("hepat",C438))),"NA")</f>
        <v>0</v>
      </c>
      <c r="AT438" t="b">
        <f>IF(OR(Table1[[#This Row],[Rodents]],Table1[[#This Row],[Human]],Table1[[#This Row],[Pig]]),OR(ISNUMBER(FIND("kidney",C438)),ISNUMBER(FIND("neph",C438))),"NA")</f>
        <v>0</v>
      </c>
      <c r="AU438" t="b">
        <f>IF(OR(Table1[[#This Row],[Rodents]],Table1[[#This Row],[Human]],Table1[[#This Row],[Pig]]),OR(ISNUMBER(FIND("brain",C438)),ISNUMBER(FIND("neur",C438)),ISNUMBER(FIND("nerv",C438))),"NA")</f>
        <v>0</v>
      </c>
      <c r="AV438" t="b">
        <f>IF(OR(Table1[[#This Row],[Rodents]],Table1[[#This Row],[Human]],Table1[[#This Row],[Pig]]),OR(ISNUMBER(FIND("heart",C438)),ISNUMBER(FIND("cardi",C438))),"NA")</f>
        <v>0</v>
      </c>
      <c r="AW438" t="b">
        <f>IF(OR(Table1[[#This Row],[Rodents]],Table1[[#This Row],[Human]],Table1[[#This Row],[Pig]]),OR(ISNUMBER(FIND("gastro",C438)),ISNUMBER(FIND("intesti",C438)),ISNUMBER(FIND("stomach",C438))),"NA")</f>
        <v>0</v>
      </c>
      <c r="AX438" t="b">
        <f>IF(OR(Table1[[#This Row],[Rodents]],Table1[[#This Row],[Human]],Table1[[#This Row],[Pig]]),NOT(OR(AQ438,AR438,AS438,AT438,AU438,AV438,AW438)),"NA")</f>
        <v>0</v>
      </c>
      <c r="AY438" t="b">
        <f>OR(ISNUMBER(FIND("SWCNT",C438)),ISNUMBER(FIND("SWNT",C438)),ISNUMBER(FIND("single-wall",C438)),ISNUMBER(FIND("single wall",C438)),ISNUMBER(FIND("Single wall",C438)),ISNUMBER(FIND("Single-wall",C438)),ISNUMBER(FIND("SWCNT",B438)),ISNUMBER(FIND("SWNT",B438)),ISNUMBER(FIND("single-wall",B438)),ISNUMBER(FIND("single wall",B438)),ISNUMBER(FIND("Single-wall",B438)),ISNUMBER(FIND("Single wall",B438)))</f>
        <v>0</v>
      </c>
      <c r="AZ438" t="b">
        <f>OR(ISNUMBER(FIND("MWCNT",C438)),ISNUMBER(FIND("MWNT",C438)),ISNUMBER(FIND("multi-wall",C438)),ISNUMBER(FIND("multi wall",C438)),ISNUMBER(FIND("multiwall",C438)),ISNUMBER(FIND("Multi-wall",C438)),ISNUMBER(FIND("Multi wall",C438)),ISNUMBER(FIND("Multiwall",C438)),ISNUMBER(FIND("MWCNT",B438)),ISNUMBER(FIND("MWNT",B438)),ISNUMBER(FIND("multi-wall",B438)),ISNUMBER(FIND("multi wall",B438)),ISNUMBER(FIND("multiwall",B438)),ISNUMBER(FIND("Multi-wall",B438)),ISNUMBER(FIND("Multi wall",B438)),ISNUMBER(FIND("Multiwall",B438)),ISNUMBER(FIND("Double-wall",B438)),ISNUMBER(FIND("Double wall",B438)),ISNUMBER(FIND("Doublewall",B438)),ISNUMBER(FIND("double-wall",B438)),ISNUMBER(FIND("double wall",B438)),ISNUMBER(FIND("doublewall",B438)))</f>
        <v>1</v>
      </c>
      <c r="BA438" t="b">
        <f>AND(Table1[[#This Row],[SWCNT]],Table1[[#This Row],[MWCNT]])</f>
        <v>0</v>
      </c>
      <c r="BB438" t="b">
        <f>IF(Table1[[#This Row],[SWCNT]]=TRUE,FALSE,IF(Table1[[#This Row],[MWCNT]]=TRUE,FALSE,TRUE))</f>
        <v>0</v>
      </c>
      <c r="BC438" s="18"/>
    </row>
    <row r="439" spans="1:55" ht="277.5">
      <c r="A439" t="s">
        <v>5050</v>
      </c>
      <c r="B439" s="2" t="s">
        <v>5051</v>
      </c>
      <c r="C439" s="16" t="s">
        <v>5052</v>
      </c>
      <c r="D439" s="17" t="s">
        <v>271</v>
      </c>
      <c r="E439" s="2">
        <v>2010</v>
      </c>
      <c r="F439" t="b">
        <f>OR(ISNUMBER(FIND("cytotoxic",C439)),ISNUMBER(FIND("Cytotoxic",C439)),ISNUMBER(FIND("cellular toxicity",C439)),ISNUMBER(FIND("cell death",C439)),ISNUMBER(FIND("viable",C439)),ISNUMBER(FIND("phytotoxic",C439)),ISNUMBER(FIND("acute toxicity",C439)),ISNUMBER(FIND("MTT",C439)),ISNUMBER(FIND("survival",C439)),ISNUMBER(FIND("prolifer",C439)),ISNUMBER(FIND("apoptosis",C439)),ISNUMBER(FIND("neurotoxic",C439)),ISNUMBER(FIND("  lysis ",C439)),ISNUMBER(FIND("necrosis",C439)),ISNUMBER(FIND("cellular death",C439))*3,ISNUMBER(FIND("LDH",C439)),ISNUMBER(FIND("Acute toxicity",C439)))</f>
        <v>1</v>
      </c>
      <c r="G439" t="b">
        <f>OR(ISNUMBER(FIND("genotoxic",C439)),ISNUMBER(FIND("genotoxicity",C439)),ISNUMBER(FIND("DNA damage",C439)),ISNUMBER(FIND("DNA",C439)),ISNUMBER(FIND("RNA",C439)),ISNUMBER(FIND("mesothelioma",C439)),ISNUMBER(FIND("carcino",C439)),ISNUMBER(FIND("mutagen",C439)),ISNUMBER(FIND("genetic",C439)))</f>
        <v>1</v>
      </c>
      <c r="H439" t="b">
        <f>OR(ISNUMBER(FIND("inflammatory",C439)),ISNUMBER(FIND("inflamm",C439)))</f>
        <v>1</v>
      </c>
      <c r="I439" t="b">
        <f>OR(ISNUMBER(FIND("immune",C439)),ISNUMBER(FIND("immunological",C439)),ISNUMBER(FIND("interleuk",C439)),ISNUMBER(FIND("platelet activation",C439)),ISNUMBER(FIND("monocyte",C439)),ISNUMBER(FIND("leukocyte",C439)),ISNUMBER(FIND("cytokine",C439)),ISNUMBER(FIND("CD4",C439)),ISNUMBER(FIND("CD8",C439)),ISNUMBER(FIND("T-cell",C439)))</f>
        <v>1</v>
      </c>
      <c r="J439" t="b">
        <f>OR(ISNUMBER(FIND("reactive oxygen",C439)),ISNUMBER(FIND("ROS",C439)),ISNUMBER(FIND("free radical",C439)),ISNUMBER(FIND("oxidative stress",C439)),ISNUMBER(FIND("peroxid",C439)),ISNUMBER(FIND("oxidative",C439)),ISNUMBER(FIND("antioxid",C439)))</f>
        <v>0</v>
      </c>
      <c r="K439" t="b">
        <f>OR(ISNUMBER(FIND("autophag",C439)))</f>
        <v>0</v>
      </c>
      <c r="L439" t="b">
        <f>OR(ISNUMBER(FIND("morpholog",C439)))</f>
        <v>0</v>
      </c>
      <c r="M439" t="b">
        <f>OR(ISNUMBER(FIND("fibrosis",C439)),ISNUMBER(FIND("Fibrosis",C439)),ISNUMBER(FIND("fibrot",C439)))</f>
        <v>0</v>
      </c>
      <c r="N439" t="b">
        <f>OR(ISNUMBER(FIND("offspring",C439)),ISNUMBER(FIND("Parental",C439)),ISNUMBER(FIND("parental",C439)),ISNUMBER(FIND("germline",C439)),ISNUMBER(FIND("reproduc",C439)),ISNUMBER(FIND("embryo",C439)))</f>
        <v>0</v>
      </c>
      <c r="O439" t="b">
        <f>OR(ISNUMBER(FIND("metabol",C439)),ISNUMBER(FIND("Metabol",C439)),ISNUMBER(FIND("digest",C439)),ISNUMBER(FIND("mitochon",C439)))</f>
        <v>0</v>
      </c>
      <c r="P439" t="b">
        <f>OR(ISNUMBER(FIND("ecotox",C439)),ISNUMBER(FIND("Ecotox",B439)),ISNUMBER(FIND("ecotox",B439)),ISNUMBER(FIND("Ecotox",C439)))</f>
        <v>0</v>
      </c>
      <c r="Q439" t="b">
        <f>OR(ISNUMBER(FIND("Bioaccum",C439)),ISNUMBER(FIND("bioaccum",C439)),ISNUMBER(FIND("accum",C439)))</f>
        <v>0</v>
      </c>
      <c r="R439" t="b">
        <f>OR(ISNUMBER(FIND("Occupation",C439)),ISNUMBER(FIND("occupation",C439)),ISNUMBER(FIND("worker",C439)),ISNUMBER(FIND("workforce",C439)))</f>
        <v>0</v>
      </c>
      <c r="S439" t="b">
        <f>NOT(OR(F439,G439,H439,I439,J439,K439,L439,M439,N439,O439,P439,Q439,R439))</f>
        <v>0</v>
      </c>
      <c r="U439" t="b">
        <f>OR(Table1[[#This Row],[Inflammation]],Table1[[#This Row],[Immune]])</f>
        <v>1</v>
      </c>
      <c r="V439" t="str">
        <f>IF(OR(Table1[[#This Row],[Rodents]],Table1[[#This Row],[Human]],Table1[[#This Row],[Pig]]),OR(ISNUMBER(FIND("intratrach",C439)),ISNUMBER(FIND("nasal ",C439)),ISNUMBER(FIND("instill",C439))),"NA")</f>
        <v>NA</v>
      </c>
      <c r="W439" t="str">
        <f>IF(OR(Table1[[#This Row],[Rodents]],Table1[[#This Row],[Human]],Table1[[#This Row],[Pig]]),OR(ISNUMBER(FIND("dermal",C439)),ISNUMBER(FIND("skin ",C439))),"NA")</f>
        <v>NA</v>
      </c>
      <c r="X439" t="str">
        <f>IF(OR(Table1[[#This Row],[Rodents]],Table1[[#This Row],[Human]],Table1[[#This Row],[Pig]]),OR(ISNUMBER(FIND("injected",C439)),ISNUMBER(FIND("periton",C439)),ISNUMBER(FIND("intrascrot",C439))),"NA")</f>
        <v>NA</v>
      </c>
      <c r="Y439" t="str">
        <f>IF(OR(Table1[[#This Row],[Rodents]],Table1[[#This Row],[Human]],Table1[[#This Row],[Pig]]),NOT(OR(Table1[[#This Row],[Inhaled/Intratracheal/intranasal]],Table1[[#This Row],[Dermal]],Table1[[#This Row],[Injected]])),"NA")</f>
        <v>NA</v>
      </c>
      <c r="AA439" t="b">
        <f>OR(ISNUMBER(FIND("fish ",C439)),ISNUMBER(FIND("Fish ",C439)),ISNUMBER(FIND("aquatic",C439)),ISNUMBER(FIND("daphnids",C439)),ISNUMBER(FIND("Carcinus maenas",C439)),ISNUMBER(FIND("Daphnia",C439)),ISNUMBER(FIND("Ruditapes philippinarum",C439)),ISNUMBER(FIND("daphnia",C439)),ISNUMBER(FIND("marine",C439)),ISNUMBER(FIND("mussel",C439)),ISNUMBER(FIND("algae",C439)),ISNUMBER(FIND("Donax faba",C439)),ISNUMBER(FIND("estuarine",C439)),ISNUMBER(FIND("snail",C439)),ISNUMBER(FIND("Prorocentrum donghaiense",C439)) )</f>
        <v>0</v>
      </c>
      <c r="AB439" t="b">
        <f>OR(ISNUMBER(FIND(" rat ",C439)),ISNUMBER(FIND(" rats ",C439)),ISNUMBER(FIND(" Rats ",C439)),ISNUMBER(FIND(" Rat ",C439)),ISNUMBER(FIND(" rat.",C439)),ISNUMBER(FIND(" rats.",C439)),ISNUMBER(FIND("mouse",C439)),ISNUMBER(FIND("mice",C439)), ISNUMBER(FIND(" Mice",C439)))</f>
        <v>0</v>
      </c>
      <c r="AC439" t="b">
        <f>OR(ISNUMBER(FIND(" cell ",C439)),ISNUMBER(FIND("fibroblast",C439)),ISNUMBER(FIND("macrophage",C439)),ISNUMBER(FIND("epithelial",C439)),ISNUMBER(FIND("endothelial",C439)),ISNUMBER(FIND("neuron",C439)),ISNUMBER(FIND(" cells ",C439)),ISNUMBER(FIND("RBC",C439)),ISNUMBER(FIND("mitochond",C439)),ISNUMBER(FIND("adipocyte",C439)),ISNUMBER(FIND("osteo",C439)),ISNUMBER(FIND("keratin",C439)),ISNUMBER(FIND(" cell's ",C439)),ISNUMBER(FIND("eukary",C439)),ISNUMBER(FIND("sperm",C439)))</f>
        <v>1</v>
      </c>
      <c r="AD439" t="b">
        <v>0</v>
      </c>
      <c r="AE439" t="b">
        <f>OR(ISNUMBER(FIND(" plant ",C439)),ISNUMBER(FIND("Plant ",C439)),ISNUMBER(FIND("tomato",C439)),ISNUMBER(FIND("plants",C439)),ISNUMBER(FIND("Plants",C439)),ISNUMBER(FIND("algae",C439)),ISNUMBER(FIND("lettuce",C439)),ISNUMBER(FIND("green gram sprouts ",C439)),ISNUMBER(FIND("Cucurbita pepo",C439)),ISNUMBER(FIND("bean ",C439)),ISNUMBER(FIND("chloroplast",C439)),ISNUMBER(FIND("chlorophyll",C439)),ISNUMBER(FIND("seedling",C439)),ISNUMBER(FIND("canola",C439)),ISNUMBER(FIND("shoot",C439)),ISNUMBER(FIND("photosynthes",C439)),ISNUMBER(FIND(" leaves ",C439)),,ISNUMBER(FIND("agriculture",C439)),ISNUMBER(FIND(" crops ",C439)))</f>
        <v>0</v>
      </c>
      <c r="AF439" t="b">
        <f>OR(ISNUMBER(FIND("bacteria",C439)),ISNUMBER(FIND("Bacteria",C439)),ISNUMBER(FIND("Bacterium",C439)),ISNUMBER(FIND("bacterium",C439)),ISNUMBER(FIND(" coli ",C439)))</f>
        <v>0</v>
      </c>
      <c r="AG439" t="b">
        <f>OR(ISNUMBER(FIND("fungi",C439)),ISNUMBER(FIND("Fungi",C439)),ISNUMBER(FIND("fungus",C439)),ISNUMBER(FIND("Fungus",C439)),ISNUMBER(FIND("mushroom",C439)),ISNUMBER(FIND("Mushroom",C439)),ISNUMBER(FIND(" mold ",C439)))</f>
        <v>0</v>
      </c>
      <c r="AH439" t="b">
        <f>OR(ISNUMBER(FIND("Pig ",C439)),ISNUMBER(FIND("pig ",C439)),ISNUMBER(FIND("Pigs ",C439)),ISNUMBER(FIND("pigs ",C439)))</f>
        <v>0</v>
      </c>
      <c r="AI439" t="b">
        <f>OR(ISNUMBER(FIND(" C. elegans",C439)),ISNUMBER(FIND("Caenorhabditis elegans",C439)),ISNUMBER(FIND("earthworms",C439)),ISNUMBER(FIND(" Ficopomatus enigmaticus",C439)),ISNUMBER(FIND("larva",C439)),ISNUMBER(FIND("Lumbriculus variegatus",C439)),ISNUMBER(FIND("nematode",C439)))</f>
        <v>0</v>
      </c>
      <c r="AJ439" t="b">
        <f>NOT(OR(AA439,AB439,AC439,AD439,AE439,AF439,AG439,AH439,AI439))</f>
        <v>0</v>
      </c>
      <c r="AL439" t="b">
        <f>OR(AA439,AB439,AD439,AE439,AF439,AG439,AH439,AI439)</f>
        <v>0</v>
      </c>
      <c r="AM439" t="b">
        <f>IF(Table1[[#This Row],[In vivo?]],IF(Table1[[#This Row],[Cell]],FALSE,TRUE),FALSE)</f>
        <v>0</v>
      </c>
      <c r="AN439" t="b">
        <f>AND(AC439,AL439)</f>
        <v>0</v>
      </c>
      <c r="AO439" t="b">
        <f>IF(Table1[[#This Row],[Cell]],IF(Table1[[#This Row],[In vivo?]],FALSE,TRUE),FALSE)</f>
        <v>1</v>
      </c>
      <c r="AP439" t="b">
        <f>NOT(OR(Table1[[#This Row],[In vivo?]],Table1[[#This Row],[Only in Cell]]))</f>
        <v>0</v>
      </c>
      <c r="AQ439" t="str">
        <f>IF(OR(Table1[[#This Row],[Rodents]],Table1[[#This Row],[Human]],Table1[[#This Row],[Pig]]),OR(ISNUMBER(FIND("pulmonary",C439)),ISNUMBER(FIND("lung",C439))),"NA")</f>
        <v>NA</v>
      </c>
      <c r="AR439" t="str">
        <f>IF(OR(Table1[[#This Row],[Rodents]],Table1[[#This Row],[Human]],Table1[[#This Row],[Pig]]),OR(ISNUMBER(FIND("skin",C439)),ISNUMBER(FIND("dermal",C439))),"NA")</f>
        <v>NA</v>
      </c>
      <c r="AS439" t="str">
        <f>IF(OR(Table1[[#This Row],[Rodents]],Table1[[#This Row],[Human]],Table1[[#This Row],[Pig]]),OR(ISNUMBER(FIND("liver",C439)),ISNUMBER(FIND("hepat",C439))),"NA")</f>
        <v>NA</v>
      </c>
      <c r="AT439" t="str">
        <f>IF(OR(Table1[[#This Row],[Rodents]],Table1[[#This Row],[Human]],Table1[[#This Row],[Pig]]),OR(ISNUMBER(FIND("kidney",C439)),ISNUMBER(FIND("neph",C439))),"NA")</f>
        <v>NA</v>
      </c>
      <c r="AU439" t="str">
        <f>IF(OR(Table1[[#This Row],[Rodents]],Table1[[#This Row],[Human]],Table1[[#This Row],[Pig]]),OR(ISNUMBER(FIND("brain",C439)),ISNUMBER(FIND("neur",C439)),ISNUMBER(FIND("nerv",C439))),"NA")</f>
        <v>NA</v>
      </c>
      <c r="AV439" t="str">
        <f>IF(OR(Table1[[#This Row],[Rodents]],Table1[[#This Row],[Human]],Table1[[#This Row],[Pig]]),OR(ISNUMBER(FIND("heart",C439)),ISNUMBER(FIND("cardi",C439))),"NA")</f>
        <v>NA</v>
      </c>
      <c r="AW439" t="str">
        <f>IF(OR(Table1[[#This Row],[Rodents]],Table1[[#This Row],[Human]],Table1[[#This Row],[Pig]]),OR(ISNUMBER(FIND("gastro",C439)),ISNUMBER(FIND("intesti",C439)),ISNUMBER(FIND("stomach",C439))),"NA")</f>
        <v>NA</v>
      </c>
      <c r="AX439" t="str">
        <f>IF(OR(Table1[[#This Row],[Rodents]],Table1[[#This Row],[Human]],Table1[[#This Row],[Pig]]),NOT(OR(AQ439,AR439,AS439,AT439,AU439,AV439,AW439)),"NA")</f>
        <v>NA</v>
      </c>
      <c r="AY439" t="b">
        <f>OR(ISNUMBER(FIND("SWCNT",C439)),ISNUMBER(FIND("SWNT",C439)),ISNUMBER(FIND("single-wall",C439)),ISNUMBER(FIND("single wall",C439)),ISNUMBER(FIND("Single wall",C439)),ISNUMBER(FIND("Single-wall",C439)),ISNUMBER(FIND("SWCNT",B439)),ISNUMBER(FIND("SWNT",B439)),ISNUMBER(FIND("single-wall",B439)),ISNUMBER(FIND("single wall",B439)),ISNUMBER(FIND("Single-wall",B439)),ISNUMBER(FIND("Single wall",B439)))</f>
        <v>0</v>
      </c>
      <c r="AZ439" t="b">
        <f>OR(ISNUMBER(FIND("MWCNT",C439)),ISNUMBER(FIND("MWNT",C439)),ISNUMBER(FIND("multi-wall",C439)),ISNUMBER(FIND("multi wall",C439)),ISNUMBER(FIND("multiwall",C439)),ISNUMBER(FIND("Multi-wall",C439)),ISNUMBER(FIND("Multi wall",C439)),ISNUMBER(FIND("Multiwall",C439)),ISNUMBER(FIND("MWCNT",B439)),ISNUMBER(FIND("MWNT",B439)),ISNUMBER(FIND("multi-wall",B439)),ISNUMBER(FIND("multi wall",B439)),ISNUMBER(FIND("multiwall",B439)),ISNUMBER(FIND("Multi-wall",B439)),ISNUMBER(FIND("Multi wall",B439)),ISNUMBER(FIND("Multiwall",B439)),ISNUMBER(FIND("Double-wall",B439)),ISNUMBER(FIND("Double wall",B439)),ISNUMBER(FIND("Doublewall",B439)),ISNUMBER(FIND("double-wall",B439)),ISNUMBER(FIND("double wall",B439)),ISNUMBER(FIND("doublewall",B439)))</f>
        <v>1</v>
      </c>
      <c r="BA439" t="b">
        <f>AND(Table1[[#This Row],[SWCNT]],Table1[[#This Row],[MWCNT]])</f>
        <v>0</v>
      </c>
      <c r="BB439" t="b">
        <f>IF(Table1[[#This Row],[SWCNT]]=TRUE,FALSE,IF(Table1[[#This Row],[MWCNT]]=TRUE,FALSE,TRUE))</f>
        <v>0</v>
      </c>
      <c r="BC439" s="18"/>
    </row>
    <row r="440" spans="1:55" ht="240.5">
      <c r="A440" t="s">
        <v>5059</v>
      </c>
      <c r="B440" s="2" t="s">
        <v>5060</v>
      </c>
      <c r="C440" s="16" t="s">
        <v>5061</v>
      </c>
      <c r="D440" s="17" t="s">
        <v>395</v>
      </c>
      <c r="E440" s="2">
        <v>2010</v>
      </c>
      <c r="F440" t="b">
        <f>OR(ISNUMBER(FIND("cytotoxic",C440)),ISNUMBER(FIND("Cytotoxic",C440)),ISNUMBER(FIND("cellular toxicity",C440)),ISNUMBER(FIND("cell death",C440)),ISNUMBER(FIND("viable",C440)),ISNUMBER(FIND("phytotoxic",C440)),ISNUMBER(FIND("acute toxicity",C440)),ISNUMBER(FIND("MTT",C440)),ISNUMBER(FIND("survival",C440)),ISNUMBER(FIND("prolifer",C440)),ISNUMBER(FIND("apoptosis",C440)),ISNUMBER(FIND("neurotoxic",C440)),ISNUMBER(FIND("  lysis ",C440)),ISNUMBER(FIND("necrosis",C440)),ISNUMBER(FIND("cellular death",C440))*3,ISNUMBER(FIND("LDH",C440)),ISNUMBER(FIND("Acute toxicity",C440)))</f>
        <v>0</v>
      </c>
      <c r="G440" t="b">
        <f>OR(ISNUMBER(FIND("genotoxic",C440)),ISNUMBER(FIND("genotoxicity",C440)),ISNUMBER(FIND("DNA damage",C440)),ISNUMBER(FIND("DNA",C440)),ISNUMBER(FIND("RNA",C440)),ISNUMBER(FIND("mesothelioma",C440)),ISNUMBER(FIND("carcino",C440)),ISNUMBER(FIND("mutagen",C440)),ISNUMBER(FIND("genetic",C440)))</f>
        <v>0</v>
      </c>
      <c r="H440" t="b">
        <f>OR(ISNUMBER(FIND("inflammatory",C440)),ISNUMBER(FIND("inflamm",C440)))</f>
        <v>1</v>
      </c>
      <c r="I440" t="b">
        <f>OR(ISNUMBER(FIND("immune",C440)),ISNUMBER(FIND("immunological",C440)),ISNUMBER(FIND("interleuk",C440)),ISNUMBER(FIND("platelet activation",C440)),ISNUMBER(FIND("monocyte",C440)),ISNUMBER(FIND("leukocyte",C440)),ISNUMBER(FIND("cytokine",C440)),ISNUMBER(FIND("CD4",C440)),ISNUMBER(FIND("CD8",C440)),ISNUMBER(FIND("T-cell",C440)))</f>
        <v>0</v>
      </c>
      <c r="J440" t="b">
        <f>OR(ISNUMBER(FIND("reactive oxygen",C440)),ISNUMBER(FIND("ROS",C440)),ISNUMBER(FIND("free radical",C440)),ISNUMBER(FIND("oxidative stress",C440)),ISNUMBER(FIND("peroxid",C440)),ISNUMBER(FIND("oxidative",C440)),ISNUMBER(FIND("antioxid",C440)))</f>
        <v>0</v>
      </c>
      <c r="K440" t="b">
        <f>OR(ISNUMBER(FIND("autophag",C440)))</f>
        <v>0</v>
      </c>
      <c r="L440" t="b">
        <f>OR(ISNUMBER(FIND("morpholog",C440)))</f>
        <v>0</v>
      </c>
      <c r="M440" t="b">
        <f>OR(ISNUMBER(FIND("fibrosis",C440)),ISNUMBER(FIND("Fibrosis",C440)),ISNUMBER(FIND("fibrot",C440)))</f>
        <v>1</v>
      </c>
      <c r="N440" t="b">
        <f>OR(ISNUMBER(FIND("offspring",C440)),ISNUMBER(FIND("Parental",C440)),ISNUMBER(FIND("parental",C440)),ISNUMBER(FIND("germline",C440)),ISNUMBER(FIND("reproduc",C440)),ISNUMBER(FIND("embryo",C440)))</f>
        <v>0</v>
      </c>
      <c r="O440" t="b">
        <f>OR(ISNUMBER(FIND("metabol",C440)),ISNUMBER(FIND("Metabol",C440)),ISNUMBER(FIND("digest",C440)),ISNUMBER(FIND("mitochon",C440)))</f>
        <v>0</v>
      </c>
      <c r="P440" t="b">
        <f>OR(ISNUMBER(FIND("ecotox",C440)),ISNUMBER(FIND("Ecotox",B440)),ISNUMBER(FIND("ecotox",B440)),ISNUMBER(FIND("Ecotox",C440)))</f>
        <v>0</v>
      </c>
      <c r="Q440" t="b">
        <f>OR(ISNUMBER(FIND("Bioaccum",C440)),ISNUMBER(FIND("bioaccum",C440)),ISNUMBER(FIND("accum",C440)))</f>
        <v>1</v>
      </c>
      <c r="R440" t="b">
        <f>OR(ISNUMBER(FIND("Occupation",C440)),ISNUMBER(FIND("occupation",C440)),ISNUMBER(FIND("worker",C440)),ISNUMBER(FIND("workforce",C440)))</f>
        <v>0</v>
      </c>
      <c r="S440" t="b">
        <f>NOT(OR(F440,G440,H440,I440,J440,K440,L440,M440,N440,O440,P440,Q440,R440))</f>
        <v>0</v>
      </c>
      <c r="U440" t="b">
        <f>OR(Table1[[#This Row],[Inflammation]],Table1[[#This Row],[Immune]])</f>
        <v>1</v>
      </c>
      <c r="V440" t="b">
        <f>IF(OR(Table1[[#This Row],[Rodents]],Table1[[#This Row],[Human]],Table1[[#This Row],[Pig]]),OR(ISNUMBER(FIND("intratrach",C440)),ISNUMBER(FIND("nasal ",C440)),ISNUMBER(FIND("instill",C440))),"NA")</f>
        <v>1</v>
      </c>
      <c r="W440" t="b">
        <f>IF(OR(Table1[[#This Row],[Rodents]],Table1[[#This Row],[Human]],Table1[[#This Row],[Pig]]),OR(ISNUMBER(FIND("dermal",C440)),ISNUMBER(FIND("skin ",C440))),"NA")</f>
        <v>0</v>
      </c>
      <c r="X440" t="b">
        <f>IF(OR(Table1[[#This Row],[Rodents]],Table1[[#This Row],[Human]],Table1[[#This Row],[Pig]]),OR(ISNUMBER(FIND("injected",C440)),ISNUMBER(FIND("periton",C440)),ISNUMBER(FIND("intrascrot",C440))),"NA")</f>
        <v>0</v>
      </c>
      <c r="Y440" t="b">
        <f>IF(OR(Table1[[#This Row],[Rodents]],Table1[[#This Row],[Human]],Table1[[#This Row],[Pig]]),NOT(OR(Table1[[#This Row],[Inhaled/Intratracheal/intranasal]],Table1[[#This Row],[Dermal]],Table1[[#This Row],[Injected]])),"NA")</f>
        <v>0</v>
      </c>
      <c r="AA440" t="b">
        <f>OR(ISNUMBER(FIND("fish ",C440)),ISNUMBER(FIND("Fish ",C440)),ISNUMBER(FIND("aquatic",C440)),ISNUMBER(FIND("daphnids",C440)),ISNUMBER(FIND("Carcinus maenas",C440)),ISNUMBER(FIND("Daphnia",C440)),ISNUMBER(FIND("Ruditapes philippinarum",C440)),ISNUMBER(FIND("daphnia",C440)),ISNUMBER(FIND("marine",C440)),ISNUMBER(FIND("mussel",C440)),ISNUMBER(FIND("algae",C440)),ISNUMBER(FIND("Donax faba",C440)),ISNUMBER(FIND("estuarine",C440)),ISNUMBER(FIND("snail",C440)),ISNUMBER(FIND("Prorocentrum donghaiense",C440)) )</f>
        <v>0</v>
      </c>
      <c r="AB440" t="b">
        <f>OR(ISNUMBER(FIND(" rat ",C440)),ISNUMBER(FIND(" rats ",C440)),ISNUMBER(FIND(" Rats ",C440)),ISNUMBER(FIND(" Rat ",C440)),ISNUMBER(FIND(" rat.",C440)),ISNUMBER(FIND(" rats.",C440)),ISNUMBER(FIND("mouse",C440)),ISNUMBER(FIND("mice",C440)), ISNUMBER(FIND(" Mice",C440)))</f>
        <v>1</v>
      </c>
      <c r="AC440" t="b">
        <f>OR(ISNUMBER(FIND(" cell ",C440)),ISNUMBER(FIND("fibroblast",C440)),ISNUMBER(FIND("macrophage",C440)),ISNUMBER(FIND("epithelial",C440)),ISNUMBER(FIND("endothelial",C440)),ISNUMBER(FIND("neuron",C440)),ISNUMBER(FIND(" cells ",C440)),ISNUMBER(FIND("RBC",C440)),ISNUMBER(FIND("mitochond",C440)),ISNUMBER(FIND("adipocyte",C440)),ISNUMBER(FIND("osteo",C440)),ISNUMBER(FIND("keratin",C440)),ISNUMBER(FIND(" cell's ",C440)),ISNUMBER(FIND("eukary",C440)),ISNUMBER(FIND("sperm",C440)))</f>
        <v>1</v>
      </c>
      <c r="AD440" t="b">
        <f>OR(ISNUMBER(FIND("human",B440)),ISNUMBER(FIND("workers",B440)),ISNUMBER(FIND("workforces",B440)),ISNUMBER(FIND("occupational",B440)),ISNUMBER(FIND("Case report",B440)),ISNUMBER(FIND("Workplaces",B440)),ISNUMBER(FIND("worker",B440)))</f>
        <v>0</v>
      </c>
      <c r="AE440" t="b">
        <f>OR(ISNUMBER(FIND(" plant ",C440)),ISNUMBER(FIND("Plant ",C440)),ISNUMBER(FIND("tomato",C440)),ISNUMBER(FIND("plants",C440)),ISNUMBER(FIND("Plants",C440)),ISNUMBER(FIND("algae",C440)),ISNUMBER(FIND("lettuce",C440)),ISNUMBER(FIND("green gram sprouts ",C440)),ISNUMBER(FIND("Cucurbita pepo",C440)),ISNUMBER(FIND("bean ",C440)),ISNUMBER(FIND("chloroplast",C440)),ISNUMBER(FIND("chlorophyll",C440)),ISNUMBER(FIND("seedling",C440)),ISNUMBER(FIND("canola",C440)),ISNUMBER(FIND("shoot",C440)),ISNUMBER(FIND("photosynthes",C440)),ISNUMBER(FIND(" leaves ",C440)),,ISNUMBER(FIND("agriculture",C440)),ISNUMBER(FIND(" crops ",C440)))</f>
        <v>0</v>
      </c>
      <c r="AF440" t="b">
        <f>OR(ISNUMBER(FIND("bacteria",C440)),ISNUMBER(FIND("Bacteria",C440)),ISNUMBER(FIND("Bacterium",C440)),ISNUMBER(FIND("bacterium",C440)),ISNUMBER(FIND(" coli ",C440)))</f>
        <v>0</v>
      </c>
      <c r="AG440" t="b">
        <f>OR(ISNUMBER(FIND("fungi",C440)),ISNUMBER(FIND("Fungi",C440)),ISNUMBER(FIND("fungus",C440)),ISNUMBER(FIND("Fungus",C440)),ISNUMBER(FIND("mushroom",C440)),ISNUMBER(FIND("Mushroom",C440)),ISNUMBER(FIND(" mold ",C440)))</f>
        <v>0</v>
      </c>
      <c r="AH440" t="b">
        <f>OR(ISNUMBER(FIND("Pig ",C440)),ISNUMBER(FIND("pig ",C440)),ISNUMBER(FIND("Pigs ",C440)),ISNUMBER(FIND("pigs ",C440)))</f>
        <v>0</v>
      </c>
      <c r="AI440" t="b">
        <f>OR(ISNUMBER(FIND(" C. elegans",C440)),ISNUMBER(FIND("Caenorhabditis elegans",C440)),ISNUMBER(FIND("earthworms",C440)),ISNUMBER(FIND(" Ficopomatus enigmaticus",C440)),ISNUMBER(FIND("larva",C440)),ISNUMBER(FIND("Lumbriculus variegatus",C440)),ISNUMBER(FIND("nematode",C440)))</f>
        <v>0</v>
      </c>
      <c r="AJ440" t="b">
        <f>NOT(OR(AA440,AB440,AC440,AD440,AE440,AF440,AG440,AH440,AI440))</f>
        <v>0</v>
      </c>
      <c r="AL440" t="b">
        <f>OR(AA440,AB440,AD440,AE440,AF440,AG440,AH440,AI440)</f>
        <v>1</v>
      </c>
      <c r="AM440" t="b">
        <f>IF(Table1[[#This Row],[In vivo?]],IF(Table1[[#This Row],[Cell]],FALSE,TRUE),FALSE)</f>
        <v>0</v>
      </c>
      <c r="AN440" t="b">
        <f>AND(AC440,AL440)</f>
        <v>1</v>
      </c>
      <c r="AO440" t="b">
        <f>IF(Table1[[#This Row],[Cell]],IF(Table1[[#This Row],[In vivo?]],FALSE,TRUE),FALSE)</f>
        <v>0</v>
      </c>
      <c r="AP440" t="b">
        <f>NOT(OR(Table1[[#This Row],[In vivo?]],Table1[[#This Row],[Only in Cell]]))</f>
        <v>0</v>
      </c>
      <c r="AQ440" t="b">
        <f>IF(OR(Table1[[#This Row],[Rodents]],Table1[[#This Row],[Human]],Table1[[#This Row],[Pig]]),OR(ISNUMBER(FIND("pulmonary",C440)),ISNUMBER(FIND("lung",C440))),"NA")</f>
        <v>1</v>
      </c>
      <c r="AR440" t="b">
        <f>IF(OR(Table1[[#This Row],[Rodents]],Table1[[#This Row],[Human]],Table1[[#This Row],[Pig]]),OR(ISNUMBER(FIND("skin",C440)),ISNUMBER(FIND("dermal",C440))),"NA")</f>
        <v>0</v>
      </c>
      <c r="AS440" t="b">
        <f>IF(OR(Table1[[#This Row],[Rodents]],Table1[[#This Row],[Human]],Table1[[#This Row],[Pig]]),OR(ISNUMBER(FIND("liver",C440)),ISNUMBER(FIND("hepat",C440))),"NA")</f>
        <v>1</v>
      </c>
      <c r="AT440" t="b">
        <f>IF(OR(Table1[[#This Row],[Rodents]],Table1[[#This Row],[Human]],Table1[[#This Row],[Pig]]),OR(ISNUMBER(FIND("kidney",C440)),ISNUMBER(FIND("neph",C440))),"NA")</f>
        <v>1</v>
      </c>
      <c r="AU440" t="b">
        <f>IF(OR(Table1[[#This Row],[Rodents]],Table1[[#This Row],[Human]],Table1[[#This Row],[Pig]]),OR(ISNUMBER(FIND("brain",C440)),ISNUMBER(FIND("neur",C440)),ISNUMBER(FIND("nerv",C440))),"NA")</f>
        <v>0</v>
      </c>
      <c r="AV440" t="b">
        <f>IF(OR(Table1[[#This Row],[Rodents]],Table1[[#This Row],[Human]],Table1[[#This Row],[Pig]]),OR(ISNUMBER(FIND("heart",C440)),ISNUMBER(FIND("cardi",C440))),"NA")</f>
        <v>0</v>
      </c>
      <c r="AW440" t="b">
        <f>IF(OR(Table1[[#This Row],[Rodents]],Table1[[#This Row],[Human]],Table1[[#This Row],[Pig]]),OR(ISNUMBER(FIND("gastro",C440)),ISNUMBER(FIND("intesti",C440)),ISNUMBER(FIND("stomach",C440))),"NA")</f>
        <v>0</v>
      </c>
      <c r="AX440" t="b">
        <f>IF(OR(Table1[[#This Row],[Rodents]],Table1[[#This Row],[Human]],Table1[[#This Row],[Pig]]),NOT(OR(AQ440,AR440,AS440,AT440,AU440,AV440,AW440)),"NA")</f>
        <v>0</v>
      </c>
      <c r="AY440" t="b">
        <f>OR(ISNUMBER(FIND("SWCNT",C440)),ISNUMBER(FIND("SWNT",C440)),ISNUMBER(FIND("single-wall",C440)),ISNUMBER(FIND("single wall",C440)),ISNUMBER(FIND("Single wall",C440)),ISNUMBER(FIND("Single-wall",C440)),ISNUMBER(FIND("SWCNT",B440)),ISNUMBER(FIND("SWNT",B440)),ISNUMBER(FIND("single-wall",B440)),ISNUMBER(FIND("single wall",B440)),ISNUMBER(FIND("Single-wall",B440)),ISNUMBER(FIND("Single wall",B440)))</f>
        <v>0</v>
      </c>
      <c r="AZ440" t="b">
        <f>OR(ISNUMBER(FIND("MWCNT",C440)),ISNUMBER(FIND("MWNT",C440)),ISNUMBER(FIND("multi-wall",C440)),ISNUMBER(FIND("multi wall",C440)),ISNUMBER(FIND("multiwall",C440)),ISNUMBER(FIND("Multi-wall",C440)),ISNUMBER(FIND("Multi wall",C440)),ISNUMBER(FIND("Multiwall",C440)),ISNUMBER(FIND("MWCNT",B440)),ISNUMBER(FIND("MWNT",B440)),ISNUMBER(FIND("multi-wall",B440)),ISNUMBER(FIND("multi wall",B440)),ISNUMBER(FIND("multiwall",B440)),ISNUMBER(FIND("Multi-wall",B440)),ISNUMBER(FIND("Multi wall",B440)),ISNUMBER(FIND("Multiwall",B440)),ISNUMBER(FIND("Double-wall",B440)),ISNUMBER(FIND("Double wall",B440)),ISNUMBER(FIND("Doublewall",B440)),ISNUMBER(FIND("double-wall",B440)),ISNUMBER(FIND("double wall",B440)),ISNUMBER(FIND("doublewall",B440)))</f>
        <v>1</v>
      </c>
      <c r="BA440" t="b">
        <f>AND(Table1[[#This Row],[SWCNT]],Table1[[#This Row],[MWCNT]])</f>
        <v>0</v>
      </c>
      <c r="BB440" t="b">
        <f>IF(Table1[[#This Row],[SWCNT]]=TRUE,FALSE,IF(Table1[[#This Row],[MWCNT]]=TRUE,FALSE,TRUE))</f>
        <v>0</v>
      </c>
      <c r="BC440" s="18"/>
    </row>
    <row r="441" spans="1:55" ht="388.5">
      <c r="A441" t="s">
        <v>5068</v>
      </c>
      <c r="B441" s="2" t="s">
        <v>5070</v>
      </c>
      <c r="C441" s="16" t="s">
        <v>5072</v>
      </c>
      <c r="D441" s="17" t="s">
        <v>30</v>
      </c>
      <c r="E441" s="2">
        <v>2010</v>
      </c>
      <c r="F441" t="b">
        <f>OR(ISNUMBER(FIND("cytotoxic",C441)),ISNUMBER(FIND("Cytotoxic",C441)),ISNUMBER(FIND("cellular toxicity",C441)),ISNUMBER(FIND("cell death",C441)),ISNUMBER(FIND("viable",C441)),ISNUMBER(FIND("phytotoxic",C441)),ISNUMBER(FIND("acute toxicity",C441)),ISNUMBER(FIND("MTT",C441)),ISNUMBER(FIND("survival",C441)),ISNUMBER(FIND("prolifer",C441)),ISNUMBER(FIND("apoptosis",C441)),ISNUMBER(FIND("neurotoxic",C441)),ISNUMBER(FIND("  lysis ",C441)),ISNUMBER(FIND("necrosis",C441)),ISNUMBER(FIND("cellular death",C441))*3,ISNUMBER(FIND("LDH",C441)),ISNUMBER(FIND("Acute toxicity",C441)))</f>
        <v>0</v>
      </c>
      <c r="G441" t="b">
        <f>OR(ISNUMBER(FIND("genotoxic",C441)),ISNUMBER(FIND("genotoxicity",C441)),ISNUMBER(FIND("DNA damage",C441)),ISNUMBER(FIND("DNA",C441)),ISNUMBER(FIND("RNA",C441)),ISNUMBER(FIND("mesothelioma",C441)),ISNUMBER(FIND("carcino",C441)),ISNUMBER(FIND("mutagen",C441)),ISNUMBER(FIND("genetic",C441)))</f>
        <v>0</v>
      </c>
      <c r="H441" t="b">
        <f>OR(ISNUMBER(FIND("inflammatory",C441)),ISNUMBER(FIND("inflamm",C441)))</f>
        <v>1</v>
      </c>
      <c r="I441" t="b">
        <f>OR(ISNUMBER(FIND("immune",C441)),ISNUMBER(FIND("immunological",C441)),ISNUMBER(FIND("interleuk",C441)),ISNUMBER(FIND("platelet activation",C441)),ISNUMBER(FIND("monocyte",C441)),ISNUMBER(FIND("leukocyte",C441)),ISNUMBER(FIND("cytokine",C441)),ISNUMBER(FIND("CD4",C441)),ISNUMBER(FIND("CD8",C441)),ISNUMBER(FIND("T-cell",C441)))</f>
        <v>1</v>
      </c>
      <c r="J441" t="b">
        <f>OR(ISNUMBER(FIND("reactive oxygen",C441)),ISNUMBER(FIND("ROS",C441)),ISNUMBER(FIND("free radical",C441)),ISNUMBER(FIND("oxidative stress",C441)),ISNUMBER(FIND("peroxid",C441)),ISNUMBER(FIND("oxidative",C441)),ISNUMBER(FIND("antioxid",C441)))</f>
        <v>0</v>
      </c>
      <c r="K441" t="b">
        <f>OR(ISNUMBER(FIND("autophag",C441)))</f>
        <v>0</v>
      </c>
      <c r="L441" t="b">
        <f>OR(ISNUMBER(FIND("morpholog",C441)))</f>
        <v>0</v>
      </c>
      <c r="M441" t="b">
        <f>OR(ISNUMBER(FIND("fibrosis",C441)),ISNUMBER(FIND("Fibrosis",C441)),ISNUMBER(FIND("fibrot",C441)))</f>
        <v>0</v>
      </c>
      <c r="N441" t="b">
        <f>OR(ISNUMBER(FIND("offspring",C441)),ISNUMBER(FIND("Parental",C441)),ISNUMBER(FIND("parental",C441)),ISNUMBER(FIND("germline",C441)),ISNUMBER(FIND("reproduc",C441)),ISNUMBER(FIND("embryo",C441)))</f>
        <v>0</v>
      </c>
      <c r="O441" t="b">
        <f>OR(ISNUMBER(FIND("metabol",C441)),ISNUMBER(FIND("Metabol",C441)),ISNUMBER(FIND("digest",C441)),ISNUMBER(FIND("mitochon",C441)))</f>
        <v>0</v>
      </c>
      <c r="P441" t="b">
        <f>OR(ISNUMBER(FIND("ecotox",C441)),ISNUMBER(FIND("Ecotox",B441)),ISNUMBER(FIND("ecotox",B441)),ISNUMBER(FIND("Ecotox",C441)))</f>
        <v>0</v>
      </c>
      <c r="Q441" t="b">
        <f>OR(ISNUMBER(FIND("Bioaccum",C441)),ISNUMBER(FIND("bioaccum",C441)),ISNUMBER(FIND("accum",C441)))</f>
        <v>0</v>
      </c>
      <c r="R441" t="b">
        <f>OR(ISNUMBER(FIND("Occupation",C441)),ISNUMBER(FIND("occupation",C441)),ISNUMBER(FIND("worker",C441)),ISNUMBER(FIND("workforce",C441)))</f>
        <v>0</v>
      </c>
      <c r="S441" t="b">
        <f>NOT(OR(F441,G441,H441,I441,J441,K441,L441,M441,N441,O441,P441,Q441,R441))</f>
        <v>0</v>
      </c>
      <c r="U441" t="b">
        <f>OR(Table1[[#This Row],[Inflammation]],Table1[[#This Row],[Immune]])</f>
        <v>1</v>
      </c>
      <c r="V441" t="str">
        <f>IF(OR(Table1[[#This Row],[Rodents]],Table1[[#This Row],[Human]],Table1[[#This Row],[Pig]]),OR(ISNUMBER(FIND("intratrach",C441)),ISNUMBER(FIND("nasal ",C441)),ISNUMBER(FIND("instill",C441))),"NA")</f>
        <v>NA</v>
      </c>
      <c r="W441" t="str">
        <f>IF(OR(Table1[[#This Row],[Rodents]],Table1[[#This Row],[Human]],Table1[[#This Row],[Pig]]),OR(ISNUMBER(FIND("dermal",C441)),ISNUMBER(FIND("skin ",C441))),"NA")</f>
        <v>NA</v>
      </c>
      <c r="X441" t="str">
        <f>IF(OR(Table1[[#This Row],[Rodents]],Table1[[#This Row],[Human]],Table1[[#This Row],[Pig]]),OR(ISNUMBER(FIND("injected",C441)),ISNUMBER(FIND("periton",C441)),ISNUMBER(FIND("intrascrot",C441))),"NA")</f>
        <v>NA</v>
      </c>
      <c r="Y441" t="str">
        <f>IF(OR(Table1[[#This Row],[Rodents]],Table1[[#This Row],[Human]],Table1[[#This Row],[Pig]]),NOT(OR(Table1[[#This Row],[Inhaled/Intratracheal/intranasal]],Table1[[#This Row],[Dermal]],Table1[[#This Row],[Injected]])),"NA")</f>
        <v>NA</v>
      </c>
      <c r="AA441" t="b">
        <f>OR(ISNUMBER(FIND("fish ",C441)),ISNUMBER(FIND("Fish ",C441)),ISNUMBER(FIND("aquatic",C441)),ISNUMBER(FIND("daphnids",C441)),ISNUMBER(FIND("Carcinus maenas",C441)),ISNUMBER(FIND("Daphnia",C441)),ISNUMBER(FIND("Ruditapes philippinarum",C441)),ISNUMBER(FIND("daphnia",C441)),ISNUMBER(FIND("marine",C441)),ISNUMBER(FIND("mussel",C441)),ISNUMBER(FIND("algae",C441)),ISNUMBER(FIND("Donax faba",C441)),ISNUMBER(FIND("estuarine",C441)),ISNUMBER(FIND("snail",C441)),ISNUMBER(FIND("Prorocentrum donghaiense",C441)) )</f>
        <v>1</v>
      </c>
      <c r="AB441" t="b">
        <f>OR(ISNUMBER(FIND(" rat ",C441)),ISNUMBER(FIND(" rats ",C441)),ISNUMBER(FIND(" Rats ",C441)),ISNUMBER(FIND(" Rat ",C441)),ISNUMBER(FIND(" rat.",C441)),ISNUMBER(FIND(" rats.",C441)),ISNUMBER(FIND("mouse",C441)),ISNUMBER(FIND("mice",C441)), ISNUMBER(FIND(" Mice",C441)))</f>
        <v>0</v>
      </c>
      <c r="AC441" t="b">
        <f>OR(ISNUMBER(FIND(" cell ",C441)),ISNUMBER(FIND("fibroblast",C441)),ISNUMBER(FIND("macrophage",C441)),ISNUMBER(FIND("epithelial",C441)),ISNUMBER(FIND("endothelial",C441)),ISNUMBER(FIND("neuron",C441)),ISNUMBER(FIND(" cells ",C441)),ISNUMBER(FIND("RBC",C441)),ISNUMBER(FIND("mitochond",C441)),ISNUMBER(FIND("adipocyte",C441)),ISNUMBER(FIND("osteo",C441)),ISNUMBER(FIND("keratin",C441)),ISNUMBER(FIND(" cell's ",C441)),ISNUMBER(FIND("eukary",C441)),ISNUMBER(FIND("sperm",C441)))</f>
        <v>1</v>
      </c>
      <c r="AD441" t="b">
        <f>OR(ISNUMBER(FIND("human",B441)),ISNUMBER(FIND("workers",B441)),ISNUMBER(FIND("workforces",B441)),ISNUMBER(FIND("occupational",B441)),ISNUMBER(FIND("Case report",B441)),ISNUMBER(FIND("Workplaces",B441)),ISNUMBER(FIND("worker",B441)))</f>
        <v>0</v>
      </c>
      <c r="AE441" t="b">
        <f>OR(ISNUMBER(FIND(" plant ",C441)),ISNUMBER(FIND("Plant ",C441)),ISNUMBER(FIND("tomato",C441)),ISNUMBER(FIND("plants",C441)),ISNUMBER(FIND("Plants",C441)),ISNUMBER(FIND("algae",C441)),ISNUMBER(FIND("lettuce",C441)),ISNUMBER(FIND("green gram sprouts ",C441)),ISNUMBER(FIND("Cucurbita pepo",C441)),ISNUMBER(FIND("bean ",C441)),ISNUMBER(FIND("chloroplast",C441)),ISNUMBER(FIND("chlorophyll",C441)),ISNUMBER(FIND("seedling",C441)),ISNUMBER(FIND("canola",C441)),ISNUMBER(FIND("shoot",C441)),ISNUMBER(FIND("photosynthes",C441)),ISNUMBER(FIND(" leaves ",C441)),,ISNUMBER(FIND("agriculture",C441)),ISNUMBER(FIND(" crops ",C441)))</f>
        <v>0</v>
      </c>
      <c r="AF441" t="b">
        <f>OR(ISNUMBER(FIND("bacteria",C441)),ISNUMBER(FIND("Bacteria",C441)),ISNUMBER(FIND("Bacterium",C441)),ISNUMBER(FIND("bacterium",C441)),ISNUMBER(FIND(" coli ",C441)))</f>
        <v>0</v>
      </c>
      <c r="AG441" t="b">
        <f>OR(ISNUMBER(FIND("fungi",C441)),ISNUMBER(FIND("Fungi",C441)),ISNUMBER(FIND("fungus",C441)),ISNUMBER(FIND("Fungus",C441)),ISNUMBER(FIND("mushroom",C441)),ISNUMBER(FIND("Mushroom",C441)),ISNUMBER(FIND(" mold ",C441)))</f>
        <v>0</v>
      </c>
      <c r="AH441" t="b">
        <f>OR(ISNUMBER(FIND("Pig ",C441)),ISNUMBER(FIND("pig ",C441)),ISNUMBER(FIND("Pigs ",C441)),ISNUMBER(FIND("pigs ",C441)))</f>
        <v>0</v>
      </c>
      <c r="AI441" t="b">
        <f>OR(ISNUMBER(FIND(" C. elegans",C441)),ISNUMBER(FIND("Caenorhabditis elegans",C441)),ISNUMBER(FIND("earthworms",C441)),ISNUMBER(FIND(" Ficopomatus enigmaticus",C441)),ISNUMBER(FIND("larva",C441)),ISNUMBER(FIND("Lumbriculus variegatus",C441)),ISNUMBER(FIND("nematode",C441)))</f>
        <v>0</v>
      </c>
      <c r="AJ441" t="b">
        <f>NOT(OR(AA441,AB441,AC441,AD441,AE441,AF441,AG441,AH441,AI441))</f>
        <v>0</v>
      </c>
      <c r="AL441" t="b">
        <f>OR(AA441,AB441,AD441,AE441,AF441,AG441,AH441,AI441)</f>
        <v>1</v>
      </c>
      <c r="AM441" t="b">
        <f>IF(Table1[[#This Row],[In vivo?]],IF(Table1[[#This Row],[Cell]],FALSE,TRUE),FALSE)</f>
        <v>0</v>
      </c>
      <c r="AN441" t="b">
        <f>AND(AC441,AL441)</f>
        <v>1</v>
      </c>
      <c r="AO441" t="b">
        <f>IF(Table1[[#This Row],[Cell]],IF(Table1[[#This Row],[In vivo?]],FALSE,TRUE),FALSE)</f>
        <v>0</v>
      </c>
      <c r="AP441" t="b">
        <f>NOT(OR(Table1[[#This Row],[In vivo?]],Table1[[#This Row],[Only in Cell]]))</f>
        <v>0</v>
      </c>
      <c r="AQ441" t="str">
        <f>IF(OR(Table1[[#This Row],[Rodents]],Table1[[#This Row],[Human]],Table1[[#This Row],[Pig]]),OR(ISNUMBER(FIND("pulmonary",C441)),ISNUMBER(FIND("lung",C441))),"NA")</f>
        <v>NA</v>
      </c>
      <c r="AR441" t="str">
        <f>IF(OR(Table1[[#This Row],[Rodents]],Table1[[#This Row],[Human]],Table1[[#This Row],[Pig]]),OR(ISNUMBER(FIND("skin",C441)),ISNUMBER(FIND("dermal",C441))),"NA")</f>
        <v>NA</v>
      </c>
      <c r="AS441" t="str">
        <f>IF(OR(Table1[[#This Row],[Rodents]],Table1[[#This Row],[Human]],Table1[[#This Row],[Pig]]),OR(ISNUMBER(FIND("liver",C441)),ISNUMBER(FIND("hepat",C441))),"NA")</f>
        <v>NA</v>
      </c>
      <c r="AT441" t="str">
        <f>IF(OR(Table1[[#This Row],[Rodents]],Table1[[#This Row],[Human]],Table1[[#This Row],[Pig]]),OR(ISNUMBER(FIND("kidney",C441)),ISNUMBER(FIND("neph",C441))),"NA")</f>
        <v>NA</v>
      </c>
      <c r="AU441" t="str">
        <f>IF(OR(Table1[[#This Row],[Rodents]],Table1[[#This Row],[Human]],Table1[[#This Row],[Pig]]),OR(ISNUMBER(FIND("brain",C441)),ISNUMBER(FIND("neur",C441)),ISNUMBER(FIND("nerv",C441))),"NA")</f>
        <v>NA</v>
      </c>
      <c r="AV441" t="str">
        <f>IF(OR(Table1[[#This Row],[Rodents]],Table1[[#This Row],[Human]],Table1[[#This Row],[Pig]]),OR(ISNUMBER(FIND("heart",C441)),ISNUMBER(FIND("cardi",C441))),"NA")</f>
        <v>NA</v>
      </c>
      <c r="AW441" t="str">
        <f>IF(OR(Table1[[#This Row],[Rodents]],Table1[[#This Row],[Human]],Table1[[#This Row],[Pig]]),OR(ISNUMBER(FIND("gastro",C441)),ISNUMBER(FIND("intesti",C441)),ISNUMBER(FIND("stomach",C441))),"NA")</f>
        <v>NA</v>
      </c>
      <c r="AX441" t="str">
        <f>IF(OR(Table1[[#This Row],[Rodents]],Table1[[#This Row],[Human]],Table1[[#This Row],[Pig]]),NOT(OR(AQ441,AR441,AS441,AT441,AU441,AV441,AW441)),"NA")</f>
        <v>NA</v>
      </c>
      <c r="AY441" t="b">
        <f>OR(ISNUMBER(FIND("SWCNT",C441)),ISNUMBER(FIND("SWNT",C441)),ISNUMBER(FIND("single-wall",C441)),ISNUMBER(FIND("single wall",C441)),ISNUMBER(FIND("Single wall",C441)),ISNUMBER(FIND("Single-wall",C441)),ISNUMBER(FIND("SWCNT",B441)),ISNUMBER(FIND("SWNT",B441)),ISNUMBER(FIND("single-wall",B441)),ISNUMBER(FIND("single wall",B441)),ISNUMBER(FIND("Single-wall",B441)),ISNUMBER(FIND("Single wall",B441)))</f>
        <v>1</v>
      </c>
      <c r="AZ441" t="b">
        <f>OR(ISNUMBER(FIND("MWCNT",C441)),ISNUMBER(FIND("MWNT",C441)),ISNUMBER(FIND("multi-wall",C441)),ISNUMBER(FIND("multi wall",C441)),ISNUMBER(FIND("multiwall",C441)),ISNUMBER(FIND("Multi-wall",C441)),ISNUMBER(FIND("Multi wall",C441)),ISNUMBER(FIND("Multiwall",C441)),ISNUMBER(FIND("MWCNT",B441)),ISNUMBER(FIND("MWNT",B441)),ISNUMBER(FIND("multi-wall",B441)),ISNUMBER(FIND("multi wall",B441)),ISNUMBER(FIND("multiwall",B441)),ISNUMBER(FIND("Multi-wall",B441)),ISNUMBER(FIND("Multi wall",B441)),ISNUMBER(FIND("Multiwall",B441)),ISNUMBER(FIND("Double-wall",B441)),ISNUMBER(FIND("Double wall",B441)),ISNUMBER(FIND("Doublewall",B441)),ISNUMBER(FIND("double-wall",B441)),ISNUMBER(FIND("double wall",B441)),ISNUMBER(FIND("doublewall",B441)))</f>
        <v>1</v>
      </c>
      <c r="BA441" t="b">
        <f>AND(Table1[[#This Row],[SWCNT]],Table1[[#This Row],[MWCNT]])</f>
        <v>1</v>
      </c>
      <c r="BB441" t="b">
        <f>IF(Table1[[#This Row],[SWCNT]]=TRUE,FALSE,IF(Table1[[#This Row],[MWCNT]]=TRUE,FALSE,TRUE))</f>
        <v>0</v>
      </c>
      <c r="BC441" s="18"/>
    </row>
    <row r="442" spans="1:55" ht="166.5">
      <c r="A442" t="s">
        <v>5106</v>
      </c>
      <c r="B442" s="2" t="s">
        <v>5111</v>
      </c>
      <c r="C442" s="16" t="s">
        <v>5116</v>
      </c>
      <c r="D442" s="17" t="s">
        <v>7</v>
      </c>
      <c r="E442" s="2">
        <v>2010</v>
      </c>
      <c r="F442" t="b">
        <f>OR(ISNUMBER(FIND("cytotoxic",C442)),ISNUMBER(FIND("Cytotoxic",C442)),ISNUMBER(FIND("cellular toxicity",C442)),ISNUMBER(FIND("cell death",C442)),ISNUMBER(FIND("viable",C442)),ISNUMBER(FIND("phytotoxic",C442)),ISNUMBER(FIND("acute toxicity",C442)),ISNUMBER(FIND("MTT",C442)),ISNUMBER(FIND("survival",C442)),ISNUMBER(FIND("prolifer",C442)),ISNUMBER(FIND("apoptosis",C442)),ISNUMBER(FIND("neurotoxic",C442)),ISNUMBER(FIND("  lysis ",C442)),ISNUMBER(FIND("necrosis",C442)),ISNUMBER(FIND("cellular death",C442))*3,ISNUMBER(FIND("LDH",C442)),ISNUMBER(FIND("Acute toxicity",C442)))</f>
        <v>0</v>
      </c>
      <c r="G442" t="b">
        <f>OR(ISNUMBER(FIND("genotoxic",C442)),ISNUMBER(FIND("genotoxicity",C442)),ISNUMBER(FIND("DNA damage",C442)),ISNUMBER(FIND("DNA",C442)),ISNUMBER(FIND("RNA",C442)),ISNUMBER(FIND("mesothelioma",C442)),ISNUMBER(FIND("carcino",C442)),ISNUMBER(FIND("mutagen",C442)),ISNUMBER(FIND("genetic",C442)))</f>
        <v>1</v>
      </c>
      <c r="H442" t="b">
        <f>OR(ISNUMBER(FIND("inflammatory",C442)),ISNUMBER(FIND("inflamm",C442)))</f>
        <v>1</v>
      </c>
      <c r="I442" t="b">
        <f>OR(ISNUMBER(FIND("immune",C442)),ISNUMBER(FIND("immunological",C442)),ISNUMBER(FIND("interleuk",C442)),ISNUMBER(FIND("platelet activation",C442)),ISNUMBER(FIND("monocyte",C442)),ISNUMBER(FIND("leukocyte",C442)),ISNUMBER(FIND("cytokine",C442)),ISNUMBER(FIND("CD4",C442)),ISNUMBER(FIND("CD8",C442)),ISNUMBER(FIND("T-cell",C442)))</f>
        <v>0</v>
      </c>
      <c r="J442" t="b">
        <f>OR(ISNUMBER(FIND("reactive oxygen",C442)),ISNUMBER(FIND("ROS",C442)),ISNUMBER(FIND("free radical",C442)),ISNUMBER(FIND("oxidative stress",C442)),ISNUMBER(FIND("peroxid",C442)),ISNUMBER(FIND("oxidative",C442)),ISNUMBER(FIND("antioxid",C442)))</f>
        <v>0</v>
      </c>
      <c r="K442" t="b">
        <f>OR(ISNUMBER(FIND("autophag",C442)))</f>
        <v>0</v>
      </c>
      <c r="L442" t="b">
        <f>OR(ISNUMBER(FIND("morpholog",C442)))</f>
        <v>0</v>
      </c>
      <c r="M442" t="b">
        <f>OR(ISNUMBER(FIND("fibrosis",C442)),ISNUMBER(FIND("Fibrosis",C442)),ISNUMBER(FIND("fibrot",C442)))</f>
        <v>0</v>
      </c>
      <c r="N442" t="b">
        <f>OR(ISNUMBER(FIND("offspring",C442)),ISNUMBER(FIND("Parental",C442)),ISNUMBER(FIND("parental",C442)),ISNUMBER(FIND("germline",C442)),ISNUMBER(FIND("reproduc",C442)),ISNUMBER(FIND("embryo",C442)))</f>
        <v>0</v>
      </c>
      <c r="O442" t="b">
        <f>OR(ISNUMBER(FIND("metabol",C442)),ISNUMBER(FIND("Metabol",C442)),ISNUMBER(FIND("digest",C442)),ISNUMBER(FIND("mitochon",C442)))</f>
        <v>0</v>
      </c>
      <c r="P442" t="b">
        <f>OR(ISNUMBER(FIND("ecotox",C442)),ISNUMBER(FIND("Ecotox",B442)),ISNUMBER(FIND("ecotox",B442)),ISNUMBER(FIND("Ecotox",C442)))</f>
        <v>0</v>
      </c>
      <c r="Q442" t="b">
        <f>OR(ISNUMBER(FIND("Bioaccum",C442)),ISNUMBER(FIND("bioaccum",C442)),ISNUMBER(FIND("accum",C442)))</f>
        <v>0</v>
      </c>
      <c r="R442" t="b">
        <f>OR(ISNUMBER(FIND("Occupation",C442)),ISNUMBER(FIND("occupation",C442)),ISNUMBER(FIND("worker",C442)),ISNUMBER(FIND("workforce",C442)))</f>
        <v>0</v>
      </c>
      <c r="S442" t="b">
        <f>NOT(OR(F442,G442,H442,I442,J442,K442,L442,M442,N442,O442,P442,Q442,R442))</f>
        <v>0</v>
      </c>
      <c r="U442" t="b">
        <f>OR(Table1[[#This Row],[Inflammation]],Table1[[#This Row],[Immune]])</f>
        <v>1</v>
      </c>
      <c r="V442" t="b">
        <f>IF(OR(Table1[[#This Row],[Rodents]],Table1[[#This Row],[Human]],Table1[[#This Row],[Pig]]),OR(ISNUMBER(FIND("intratrach",C442)),ISNUMBER(FIND("nasal ",C442)),ISNUMBER(FIND("instill",C442))),"NA")</f>
        <v>0</v>
      </c>
      <c r="W442" t="b">
        <f>IF(OR(Table1[[#This Row],[Rodents]],Table1[[#This Row],[Human]],Table1[[#This Row],[Pig]]),OR(ISNUMBER(FIND("dermal",C442)),ISNUMBER(FIND("skin ",C442))),"NA")</f>
        <v>0</v>
      </c>
      <c r="X442" t="b">
        <f>IF(OR(Table1[[#This Row],[Rodents]],Table1[[#This Row],[Human]],Table1[[#This Row],[Pig]]),OR(ISNUMBER(FIND("injected",C442)),ISNUMBER(FIND("periton",C442)),ISNUMBER(FIND("intrascrot",C442))),"NA")</f>
        <v>1</v>
      </c>
      <c r="Y442" t="b">
        <f>IF(OR(Table1[[#This Row],[Rodents]],Table1[[#This Row],[Human]],Table1[[#This Row],[Pig]]),NOT(OR(Table1[[#This Row],[Inhaled/Intratracheal/intranasal]],Table1[[#This Row],[Dermal]],Table1[[#This Row],[Injected]])),"NA")</f>
        <v>0</v>
      </c>
      <c r="AA442" t="b">
        <f>OR(ISNUMBER(FIND("fish ",C442)),ISNUMBER(FIND("Fish ",C442)),ISNUMBER(FIND("aquatic",C442)),ISNUMBER(FIND("daphnids",C442)),ISNUMBER(FIND("Carcinus maenas",C442)),ISNUMBER(FIND("Daphnia",C442)),ISNUMBER(FIND("Ruditapes philippinarum",C442)),ISNUMBER(FIND("daphnia",C442)),ISNUMBER(FIND("marine",C442)),ISNUMBER(FIND("mussel",C442)),ISNUMBER(FIND("algae",C442)),ISNUMBER(FIND("Donax faba",C442)),ISNUMBER(FIND("estuarine",C442)),ISNUMBER(FIND("snail",C442)),ISNUMBER(FIND("Prorocentrum donghaiense",C442)) )</f>
        <v>0</v>
      </c>
      <c r="AB442" t="b">
        <f>OR(ISNUMBER(FIND(" rat ",C442)),ISNUMBER(FIND(" rats ",C442)),ISNUMBER(FIND(" Rats ",C442)),ISNUMBER(FIND(" Rat ",C442)),ISNUMBER(FIND(" rat.",C442)),ISNUMBER(FIND(" rats.",C442)),ISNUMBER(FIND("mouse",C442)),ISNUMBER(FIND("mice",C442)), ISNUMBER(FIND(" Mice",C442)))</f>
        <v>1</v>
      </c>
      <c r="AC442" t="b">
        <f>OR(ISNUMBER(FIND(" cell ",C442)),ISNUMBER(FIND("fibroblast",C442)),ISNUMBER(FIND("macrophage",C442)),ISNUMBER(FIND("epithelial",C442)),ISNUMBER(FIND("endothelial",C442)),ISNUMBER(FIND("neuron",C442)),ISNUMBER(FIND(" cells ",C442)),ISNUMBER(FIND("RBC",C442)),ISNUMBER(FIND("mitochond",C442)),ISNUMBER(FIND("adipocyte",C442)),ISNUMBER(FIND("osteo",C442)),ISNUMBER(FIND("keratin",C442)),ISNUMBER(FIND(" cell's ",C442)),ISNUMBER(FIND("eukary",C442)),ISNUMBER(FIND("sperm",C442)))</f>
        <v>1</v>
      </c>
      <c r="AD442" t="b">
        <f>OR(ISNUMBER(FIND("human",B442)),ISNUMBER(FIND("workers",B442)),ISNUMBER(FIND("workforces",B442)),ISNUMBER(FIND("occupational",B442)),ISNUMBER(FIND("Case report",B442)),ISNUMBER(FIND("Workplaces",B442)),ISNUMBER(FIND("worker",B442)))</f>
        <v>0</v>
      </c>
      <c r="AE442" t="b">
        <f>OR(ISNUMBER(FIND(" plant ",C442)),ISNUMBER(FIND("Plant ",C442)),ISNUMBER(FIND("tomato",C442)),ISNUMBER(FIND("plants",C442)),ISNUMBER(FIND("Plants",C442)),ISNUMBER(FIND("algae",C442)),ISNUMBER(FIND("lettuce",C442)),ISNUMBER(FIND("green gram sprouts ",C442)),ISNUMBER(FIND("Cucurbita pepo",C442)),ISNUMBER(FIND("bean ",C442)),ISNUMBER(FIND("chloroplast",C442)),ISNUMBER(FIND("chlorophyll",C442)),ISNUMBER(FIND("seedling",C442)),ISNUMBER(FIND("canola",C442)),ISNUMBER(FIND("shoot",C442)),ISNUMBER(FIND("photosynthes",C442)),ISNUMBER(FIND(" leaves ",C442)),,ISNUMBER(FIND("agriculture",C442)),ISNUMBER(FIND(" crops ",C442)))</f>
        <v>0</v>
      </c>
      <c r="AF442" t="b">
        <f>OR(ISNUMBER(FIND("bacteria",C442)),ISNUMBER(FIND("Bacteria",C442)),ISNUMBER(FIND("Bacterium",C442)),ISNUMBER(FIND("bacterium",C442)),ISNUMBER(FIND(" coli ",C442)))</f>
        <v>0</v>
      </c>
      <c r="AG442" t="b">
        <f>OR(ISNUMBER(FIND("fungi",C442)),ISNUMBER(FIND("Fungi",C442)),ISNUMBER(FIND("fungus",C442)),ISNUMBER(FIND("Fungus",C442)),ISNUMBER(FIND("mushroom",C442)),ISNUMBER(FIND("Mushroom",C442)),ISNUMBER(FIND(" mold ",C442)))</f>
        <v>0</v>
      </c>
      <c r="AH442" t="b">
        <f>OR(ISNUMBER(FIND("Pig ",C442)),ISNUMBER(FIND("pig ",C442)),ISNUMBER(FIND("Pigs ",C442)),ISNUMBER(FIND("pigs ",C442)))</f>
        <v>0</v>
      </c>
      <c r="AI442" t="b">
        <f>OR(ISNUMBER(FIND(" C. elegans",C442)),ISNUMBER(FIND("Caenorhabditis elegans",C442)),ISNUMBER(FIND("earthworms",C442)),ISNUMBER(FIND(" Ficopomatus enigmaticus",C442)),ISNUMBER(FIND("larva",C442)),ISNUMBER(FIND("Lumbriculus variegatus",C442)),ISNUMBER(FIND("nematode",C442)))</f>
        <v>0</v>
      </c>
      <c r="AJ442" t="b">
        <f>NOT(OR(AA442,AB442,AC442,AD442,AE442,AF442,AG442,AH442,AI442))</f>
        <v>0</v>
      </c>
      <c r="AL442" t="b">
        <f>OR(AA442,AB442,AD442,AE442,AF442,AG442,AH442,AI442)</f>
        <v>1</v>
      </c>
      <c r="AM442" t="b">
        <f>IF(Table1[[#This Row],[In vivo?]],IF(Table1[[#This Row],[Cell]],FALSE,TRUE),FALSE)</f>
        <v>0</v>
      </c>
      <c r="AN442" t="b">
        <f>AND(AC442,AL442)</f>
        <v>1</v>
      </c>
      <c r="AO442" t="b">
        <f>IF(Table1[[#This Row],[Cell]],IF(Table1[[#This Row],[In vivo?]],FALSE,TRUE),FALSE)</f>
        <v>0</v>
      </c>
      <c r="AP442" t="b">
        <f>NOT(OR(Table1[[#This Row],[In vivo?]],Table1[[#This Row],[Only in Cell]]))</f>
        <v>0</v>
      </c>
      <c r="AQ442" t="b">
        <f>IF(OR(Table1[[#This Row],[Rodents]],Table1[[#This Row],[Human]],Table1[[#This Row],[Pig]]),OR(ISNUMBER(FIND("pulmonary",C442)),ISNUMBER(FIND("lung",C442))),"NA")</f>
        <v>0</v>
      </c>
      <c r="AR442" t="b">
        <f>IF(OR(Table1[[#This Row],[Rodents]],Table1[[#This Row],[Human]],Table1[[#This Row],[Pig]]),OR(ISNUMBER(FIND("skin",C442)),ISNUMBER(FIND("dermal",C442))),"NA")</f>
        <v>0</v>
      </c>
      <c r="AS442" t="b">
        <f>IF(OR(Table1[[#This Row],[Rodents]],Table1[[#This Row],[Human]],Table1[[#This Row],[Pig]]),OR(ISNUMBER(FIND("liver",C442)),ISNUMBER(FIND("hepat",C442))),"NA")</f>
        <v>0</v>
      </c>
      <c r="AT442" t="b">
        <f>IF(OR(Table1[[#This Row],[Rodents]],Table1[[#This Row],[Human]],Table1[[#This Row],[Pig]]),OR(ISNUMBER(FIND("kidney",C442)),ISNUMBER(FIND("neph",C442))),"NA")</f>
        <v>0</v>
      </c>
      <c r="AU442" t="b">
        <f>IF(OR(Table1[[#This Row],[Rodents]],Table1[[#This Row],[Human]],Table1[[#This Row],[Pig]]),OR(ISNUMBER(FIND("brain",C442)),ISNUMBER(FIND("neur",C442)),ISNUMBER(FIND("nerv",C442))),"NA")</f>
        <v>0</v>
      </c>
      <c r="AV442" t="b">
        <f>IF(OR(Table1[[#This Row],[Rodents]],Table1[[#This Row],[Human]],Table1[[#This Row],[Pig]]),OR(ISNUMBER(FIND("heart",C442)),ISNUMBER(FIND("cardi",C442))),"NA")</f>
        <v>0</v>
      </c>
      <c r="AW442" t="b">
        <f>IF(OR(Table1[[#This Row],[Rodents]],Table1[[#This Row],[Human]],Table1[[#This Row],[Pig]]),OR(ISNUMBER(FIND("gastro",C442)),ISNUMBER(FIND("intesti",C442)),ISNUMBER(FIND("stomach",C442))),"NA")</f>
        <v>0</v>
      </c>
      <c r="AX442" t="b">
        <f>IF(OR(Table1[[#This Row],[Rodents]],Table1[[#This Row],[Human]],Table1[[#This Row],[Pig]]),NOT(OR(AQ442,AR442,AS442,AT442,AU442,AV442,AW442)),"NA")</f>
        <v>1</v>
      </c>
      <c r="AY442" t="b">
        <f>OR(ISNUMBER(FIND("SWCNT",C442)),ISNUMBER(FIND("SWNT",C442)),ISNUMBER(FIND("single-wall",C442)),ISNUMBER(FIND("single wall",C442)),ISNUMBER(FIND("Single wall",C442)),ISNUMBER(FIND("Single-wall",C442)),ISNUMBER(FIND("SWCNT",B442)),ISNUMBER(FIND("SWNT",B442)),ISNUMBER(FIND("single-wall",B442)),ISNUMBER(FIND("single wall",B442)),ISNUMBER(FIND("Single-wall",B442)),ISNUMBER(FIND("Single wall",B442)))</f>
        <v>1</v>
      </c>
      <c r="AZ442" t="b">
        <f>OR(ISNUMBER(FIND("MWCNT",C442)),ISNUMBER(FIND("MWNT",C442)),ISNUMBER(FIND("multi-wall",C442)),ISNUMBER(FIND("multi wall",C442)),ISNUMBER(FIND("multiwall",C442)),ISNUMBER(FIND("Multi-wall",C442)),ISNUMBER(FIND("Multi wall",C442)),ISNUMBER(FIND("Multiwall",C442)),ISNUMBER(FIND("MWCNT",B442)),ISNUMBER(FIND("MWNT",B442)),ISNUMBER(FIND("multi-wall",B442)),ISNUMBER(FIND("multi wall",B442)),ISNUMBER(FIND("multiwall",B442)),ISNUMBER(FIND("Multi-wall",B442)),ISNUMBER(FIND("Multi wall",B442)),ISNUMBER(FIND("Multiwall",B442)),ISNUMBER(FIND("Double-wall",B442)),ISNUMBER(FIND("Double wall",B442)),ISNUMBER(FIND("Doublewall",B442)),ISNUMBER(FIND("double-wall",B442)),ISNUMBER(FIND("double wall",B442)),ISNUMBER(FIND("doublewall",B442)))</f>
        <v>1</v>
      </c>
      <c r="BA442" t="b">
        <f>AND(Table1[[#This Row],[SWCNT]],Table1[[#This Row],[MWCNT]])</f>
        <v>1</v>
      </c>
      <c r="BB442" t="b">
        <f>IF(Table1[[#This Row],[SWCNT]]=TRUE,FALSE,IF(Table1[[#This Row],[MWCNT]]=TRUE,FALSE,TRUE))</f>
        <v>0</v>
      </c>
      <c r="BC442" s="18"/>
    </row>
    <row r="443" spans="1:55" ht="259">
      <c r="A443" t="s">
        <v>5110</v>
      </c>
      <c r="B443" s="2" t="s">
        <v>5115</v>
      </c>
      <c r="C443" s="16" t="s">
        <v>5120</v>
      </c>
      <c r="D443" s="17" t="s">
        <v>3901</v>
      </c>
      <c r="E443" s="2">
        <v>2010</v>
      </c>
      <c r="F443" t="b">
        <f>OR(ISNUMBER(FIND("cytotoxic",C443)),ISNUMBER(FIND("Cytotoxic",C443)),ISNUMBER(FIND("cellular toxicity",C443)),ISNUMBER(FIND("cell death",C443)),ISNUMBER(FIND("viable",C443)),ISNUMBER(FIND("phytotoxic",C443)),ISNUMBER(FIND("acute toxicity",C443)),ISNUMBER(FIND("MTT",C443)),ISNUMBER(FIND("survival",C443)),ISNUMBER(FIND("prolifer",C443)),ISNUMBER(FIND("apoptosis",C443)),ISNUMBER(FIND("neurotoxic",C443)),ISNUMBER(FIND("  lysis ",C443)),ISNUMBER(FIND("necrosis",C443)),ISNUMBER(FIND("cellular death",C443))*3,ISNUMBER(FIND("LDH",C443)),ISNUMBER(FIND("Acute toxicity",C443)))</f>
        <v>0</v>
      </c>
      <c r="G443" t="b">
        <f>OR(ISNUMBER(FIND("genotoxic",C443)),ISNUMBER(FIND("genotoxicity",C443)),ISNUMBER(FIND("DNA damage",C443)),ISNUMBER(FIND("DNA",C443)),ISNUMBER(FIND("RNA",C443)),ISNUMBER(FIND("mesothelioma",C443)),ISNUMBER(FIND("carcino",C443)),ISNUMBER(FIND("mutagen",C443)),ISNUMBER(FIND("genetic",C443)))</f>
        <v>1</v>
      </c>
      <c r="H443" t="b">
        <f>OR(ISNUMBER(FIND("inflammatory",C443)),ISNUMBER(FIND("inflamm",C443)))</f>
        <v>1</v>
      </c>
      <c r="I443" t="b">
        <f>OR(ISNUMBER(FIND("immune",C443)),ISNUMBER(FIND("immunological",C443)),ISNUMBER(FIND("interleuk",C443)),ISNUMBER(FIND("platelet activation",C443)),ISNUMBER(FIND("monocyte",C443)),ISNUMBER(FIND("leukocyte",C443)),ISNUMBER(FIND("cytokine",C443)),ISNUMBER(FIND("CD4",C443)),ISNUMBER(FIND("CD8",C443)),ISNUMBER(FIND("T-cell",C443)))</f>
        <v>0</v>
      </c>
      <c r="J443" t="b">
        <f>OR(ISNUMBER(FIND("reactive oxygen",C443)),ISNUMBER(FIND("ROS",C443)),ISNUMBER(FIND("free radical",C443)),ISNUMBER(FIND("oxidative stress",C443)),ISNUMBER(FIND("peroxid",C443)),ISNUMBER(FIND("oxidative",C443)),ISNUMBER(FIND("antioxid",C443)))</f>
        <v>0</v>
      </c>
      <c r="K443" t="b">
        <f>OR(ISNUMBER(FIND("autophag",C443)))</f>
        <v>0</v>
      </c>
      <c r="L443" t="b">
        <f>OR(ISNUMBER(FIND("morpholog",C443)))</f>
        <v>0</v>
      </c>
      <c r="M443" t="b">
        <f>OR(ISNUMBER(FIND("fibrosis",C443)),ISNUMBER(FIND("Fibrosis",C443)),ISNUMBER(FIND("fibrot",C443)))</f>
        <v>1</v>
      </c>
      <c r="N443" t="b">
        <f>OR(ISNUMBER(FIND("offspring",C443)),ISNUMBER(FIND("Parental",C443)),ISNUMBER(FIND("parental",C443)),ISNUMBER(FIND("germline",C443)),ISNUMBER(FIND("reproduc",C443)),ISNUMBER(FIND("embryo",C443)))</f>
        <v>0</v>
      </c>
      <c r="O443" t="b">
        <f>OR(ISNUMBER(FIND("metabol",C443)),ISNUMBER(FIND("Metabol",C443)),ISNUMBER(FIND("digest",C443)),ISNUMBER(FIND("mitochon",C443)))</f>
        <v>0</v>
      </c>
      <c r="P443" t="b">
        <f>OR(ISNUMBER(FIND("ecotox",C443)),ISNUMBER(FIND("Ecotox",B443)),ISNUMBER(FIND("ecotox",B443)),ISNUMBER(FIND("Ecotox",C443)))</f>
        <v>0</v>
      </c>
      <c r="Q443" t="b">
        <f>OR(ISNUMBER(FIND("Bioaccum",C443)),ISNUMBER(FIND("bioaccum",C443)),ISNUMBER(FIND("accum",C443)))</f>
        <v>0</v>
      </c>
      <c r="R443" t="b">
        <f>OR(ISNUMBER(FIND("Occupation",C443)),ISNUMBER(FIND("occupation",C443)),ISNUMBER(FIND("worker",C443)),ISNUMBER(FIND("workforce",C443)))</f>
        <v>0</v>
      </c>
      <c r="S443" t="b">
        <f>NOT(OR(F443,G443,H443,I443,J443,K443,L443,M443,N443,O443,P443,Q443,R443))</f>
        <v>0</v>
      </c>
      <c r="U443" t="b">
        <f>OR(Table1[[#This Row],[Inflammation]],Table1[[#This Row],[Immune]])</f>
        <v>1</v>
      </c>
      <c r="V443" t="b">
        <f>IF(OR(Table1[[#This Row],[Rodents]],Table1[[#This Row],[Human]],Table1[[#This Row],[Pig]]),OR(ISNUMBER(FIND("intratrach",C443)),ISNUMBER(FIND("nasal ",C443)),ISNUMBER(FIND("instill",C443))),"NA")</f>
        <v>1</v>
      </c>
      <c r="W443" t="b">
        <f>IF(OR(Table1[[#This Row],[Rodents]],Table1[[#This Row],[Human]],Table1[[#This Row],[Pig]]),OR(ISNUMBER(FIND("dermal",C443)),ISNUMBER(FIND("skin ",C443))),"NA")</f>
        <v>0</v>
      </c>
      <c r="X443" t="b">
        <f>IF(OR(Table1[[#This Row],[Rodents]],Table1[[#This Row],[Human]],Table1[[#This Row],[Pig]]),OR(ISNUMBER(FIND("injected",C443)),ISNUMBER(FIND("periton",C443)),ISNUMBER(FIND("intrascrot",C443))),"NA")</f>
        <v>0</v>
      </c>
      <c r="Y443" t="b">
        <f>IF(OR(Table1[[#This Row],[Rodents]],Table1[[#This Row],[Human]],Table1[[#This Row],[Pig]]),NOT(OR(Table1[[#This Row],[Inhaled/Intratracheal/intranasal]],Table1[[#This Row],[Dermal]],Table1[[#This Row],[Injected]])),"NA")</f>
        <v>0</v>
      </c>
      <c r="AA443" t="b">
        <f>OR(ISNUMBER(FIND("fish ",C443)),ISNUMBER(FIND("Fish ",C443)),ISNUMBER(FIND("aquatic",C443)),ISNUMBER(FIND("daphnids",C443)),ISNUMBER(FIND("Carcinus maenas",C443)),ISNUMBER(FIND("Daphnia",C443)),ISNUMBER(FIND("Ruditapes philippinarum",C443)),ISNUMBER(FIND("daphnia",C443)),ISNUMBER(FIND("marine",C443)),ISNUMBER(FIND("mussel",C443)),ISNUMBER(FIND("algae",C443)),ISNUMBER(FIND("Donax faba",C443)),ISNUMBER(FIND("estuarine",C443)),ISNUMBER(FIND("snail",C443)),ISNUMBER(FIND("Prorocentrum donghaiense",C443)) )</f>
        <v>0</v>
      </c>
      <c r="AB443" t="b">
        <f>OR(ISNUMBER(FIND(" rat ",C443)),ISNUMBER(FIND(" rats ",C443)),ISNUMBER(FIND(" Rats ",C443)),ISNUMBER(FIND(" Rat ",C443)),ISNUMBER(FIND(" rat.",C443)),ISNUMBER(FIND(" rats.",C443)),ISNUMBER(FIND("mouse",C443)),ISNUMBER(FIND("mice",C443)), ISNUMBER(FIND(" Mice",C443)))</f>
        <v>1</v>
      </c>
      <c r="AC443" t="b">
        <f>OR(ISNUMBER(FIND(" cell ",C443)),ISNUMBER(FIND("fibroblast",C443)),ISNUMBER(FIND("macrophage",C443)),ISNUMBER(FIND("epithelial",C443)),ISNUMBER(FIND("endothelial",C443)),ISNUMBER(FIND("neuron",C443)),ISNUMBER(FIND(" cells ",C443)),ISNUMBER(FIND("RBC",C443)),ISNUMBER(FIND("mitochond",C443)),ISNUMBER(FIND("adipocyte",C443)),ISNUMBER(FIND("osteo",C443)),ISNUMBER(FIND("keratin",C443)),ISNUMBER(FIND(" cell's ",C443)),ISNUMBER(FIND("eukary",C443)),ISNUMBER(FIND("sperm",C443)))</f>
        <v>1</v>
      </c>
      <c r="AD443" t="b">
        <f>OR(ISNUMBER(FIND("human",B443)),ISNUMBER(FIND("workers",B443)),ISNUMBER(FIND("workforces",B443)),ISNUMBER(FIND("occupational",B443)),ISNUMBER(FIND("Case report",B443)),ISNUMBER(FIND("Workplaces",B443)),ISNUMBER(FIND("worker",B443)))</f>
        <v>0</v>
      </c>
      <c r="AE443" t="b">
        <f>OR(ISNUMBER(FIND(" plant ",C443)),ISNUMBER(FIND("Plant ",C443)),ISNUMBER(FIND("tomato",C443)),ISNUMBER(FIND("plants",C443)),ISNUMBER(FIND("Plants",C443)),ISNUMBER(FIND("algae",C443)),ISNUMBER(FIND("lettuce",C443)),ISNUMBER(FIND("green gram sprouts ",C443)),ISNUMBER(FIND("Cucurbita pepo",C443)),ISNUMBER(FIND("bean ",C443)),ISNUMBER(FIND("chloroplast",C443)),ISNUMBER(FIND("chlorophyll",C443)),ISNUMBER(FIND("seedling",C443)),ISNUMBER(FIND("canola",C443)),ISNUMBER(FIND("shoot",C443)),ISNUMBER(FIND("photosynthes",C443)),ISNUMBER(FIND(" leaves ",C443)),,ISNUMBER(FIND("agriculture",C443)),ISNUMBER(FIND(" crops ",C443)))</f>
        <v>0</v>
      </c>
      <c r="AF443" t="b">
        <f>OR(ISNUMBER(FIND("bacteria",C443)),ISNUMBER(FIND("Bacteria",C443)),ISNUMBER(FIND("Bacterium",C443)),ISNUMBER(FIND("bacterium",C443)),ISNUMBER(FIND(" coli ",C443)))</f>
        <v>1</v>
      </c>
      <c r="AG443" t="b">
        <f>OR(ISNUMBER(FIND("fungi",C443)),ISNUMBER(FIND("Fungi",C443)),ISNUMBER(FIND("fungus",C443)),ISNUMBER(FIND("Fungus",C443)),ISNUMBER(FIND("mushroom",C443)),ISNUMBER(FIND("Mushroom",C443)),ISNUMBER(FIND(" mold ",C443)))</f>
        <v>0</v>
      </c>
      <c r="AH443" t="b">
        <f>OR(ISNUMBER(FIND("Pig ",C443)),ISNUMBER(FIND("pig ",C443)),ISNUMBER(FIND("Pigs ",C443)),ISNUMBER(FIND("pigs ",C443)))</f>
        <v>0</v>
      </c>
      <c r="AI443" t="b">
        <f>OR(ISNUMBER(FIND(" C. elegans",C443)),ISNUMBER(FIND("Caenorhabditis elegans",C443)),ISNUMBER(FIND("earthworms",C443)),ISNUMBER(FIND(" Ficopomatus enigmaticus",C443)),ISNUMBER(FIND("larva",C443)),ISNUMBER(FIND("Lumbriculus variegatus",C443)),ISNUMBER(FIND("nematode",C443)))</f>
        <v>0</v>
      </c>
      <c r="AJ443" t="b">
        <f>NOT(OR(AA443,AB443,AC443,AD443,AE443,AF443,AG443,AH443,AI443))</f>
        <v>0</v>
      </c>
      <c r="AL443" t="b">
        <f>OR(AA443,AB443,AD443,AE443,AF443,AG443,AH443,AI443)</f>
        <v>1</v>
      </c>
      <c r="AM443" t="b">
        <f>IF(Table1[[#This Row],[In vivo?]],IF(Table1[[#This Row],[Cell]],FALSE,TRUE),FALSE)</f>
        <v>0</v>
      </c>
      <c r="AN443" t="b">
        <f>AND(AC443,AL443)</f>
        <v>1</v>
      </c>
      <c r="AO443" t="b">
        <f>IF(Table1[[#This Row],[Cell]],IF(Table1[[#This Row],[In vivo?]],FALSE,TRUE),FALSE)</f>
        <v>0</v>
      </c>
      <c r="AP443" t="b">
        <f>NOT(OR(Table1[[#This Row],[In vivo?]],Table1[[#This Row],[Only in Cell]]))</f>
        <v>0</v>
      </c>
      <c r="AQ443" t="b">
        <f>IF(OR(Table1[[#This Row],[Rodents]],Table1[[#This Row],[Human]],Table1[[#This Row],[Pig]]),OR(ISNUMBER(FIND("pulmonary",C443)),ISNUMBER(FIND("lung",C443))),"NA")</f>
        <v>1</v>
      </c>
      <c r="AR443" t="b">
        <f>IF(OR(Table1[[#This Row],[Rodents]],Table1[[#This Row],[Human]],Table1[[#This Row],[Pig]]),OR(ISNUMBER(FIND("skin",C443)),ISNUMBER(FIND("dermal",C443))),"NA")</f>
        <v>0</v>
      </c>
      <c r="AS443" t="b">
        <f>IF(OR(Table1[[#This Row],[Rodents]],Table1[[#This Row],[Human]],Table1[[#This Row],[Pig]]),OR(ISNUMBER(FIND("liver",C443)),ISNUMBER(FIND("hepat",C443))),"NA")</f>
        <v>0</v>
      </c>
      <c r="AT443" t="b">
        <f>IF(OR(Table1[[#This Row],[Rodents]],Table1[[#This Row],[Human]],Table1[[#This Row],[Pig]]),OR(ISNUMBER(FIND("kidney",C443)),ISNUMBER(FIND("neph",C443))),"NA")</f>
        <v>0</v>
      </c>
      <c r="AU443" t="b">
        <f>IF(OR(Table1[[#This Row],[Rodents]],Table1[[#This Row],[Human]],Table1[[#This Row],[Pig]]),OR(ISNUMBER(FIND("brain",C443)),ISNUMBER(FIND("neur",C443)),ISNUMBER(FIND("nerv",C443))),"NA")</f>
        <v>0</v>
      </c>
      <c r="AV443" t="b">
        <f>IF(OR(Table1[[#This Row],[Rodents]],Table1[[#This Row],[Human]],Table1[[#This Row],[Pig]]),OR(ISNUMBER(FIND("heart",C443)),ISNUMBER(FIND("cardi",C443))),"NA")</f>
        <v>0</v>
      </c>
      <c r="AW443" t="b">
        <f>IF(OR(Table1[[#This Row],[Rodents]],Table1[[#This Row],[Human]],Table1[[#This Row],[Pig]]),OR(ISNUMBER(FIND("gastro",C443)),ISNUMBER(FIND("intesti",C443)),ISNUMBER(FIND("stomach",C443))),"NA")</f>
        <v>0</v>
      </c>
      <c r="AX443" t="b">
        <f>IF(OR(Table1[[#This Row],[Rodents]],Table1[[#This Row],[Human]],Table1[[#This Row],[Pig]]),NOT(OR(AQ443,AR443,AS443,AT443,AU443,AV443,AW443)),"NA")</f>
        <v>0</v>
      </c>
      <c r="AY443" t="b">
        <f>OR(ISNUMBER(FIND("SWCNT",C443)),ISNUMBER(FIND("SWNT",C443)),ISNUMBER(FIND("single-wall",C443)),ISNUMBER(FIND("single wall",C443)),ISNUMBER(FIND("Single wall",C443)),ISNUMBER(FIND("Single-wall",C443)),ISNUMBER(FIND("SWCNT",B443)),ISNUMBER(FIND("SWNT",B443)),ISNUMBER(FIND("single-wall",B443)),ISNUMBER(FIND("single wall",B443)),ISNUMBER(FIND("Single-wall",B443)),ISNUMBER(FIND("Single wall",B443)))</f>
        <v>0</v>
      </c>
      <c r="AZ443" t="b">
        <f>OR(ISNUMBER(FIND("MWCNT",C443)),ISNUMBER(FIND("MWNT",C443)),ISNUMBER(FIND("multi-wall",C443)),ISNUMBER(FIND("multi wall",C443)),ISNUMBER(FIND("multiwall",C443)),ISNUMBER(FIND("Multi-wall",C443)),ISNUMBER(FIND("Multi wall",C443)),ISNUMBER(FIND("Multiwall",C443)),ISNUMBER(FIND("MWCNT",B443)),ISNUMBER(FIND("MWNT",B443)),ISNUMBER(FIND("multi-wall",B443)),ISNUMBER(FIND("multi wall",B443)),ISNUMBER(FIND("multiwall",B443)),ISNUMBER(FIND("Multi-wall",B443)),ISNUMBER(FIND("Multi wall",B443)),ISNUMBER(FIND("Multiwall",B443)),ISNUMBER(FIND("Double-wall",B443)),ISNUMBER(FIND("Double wall",B443)),ISNUMBER(FIND("Doublewall",B443)),ISNUMBER(FIND("double-wall",B443)),ISNUMBER(FIND("double wall",B443)),ISNUMBER(FIND("doublewall",B443)))</f>
        <v>1</v>
      </c>
      <c r="BA443" t="b">
        <f>AND(Table1[[#This Row],[SWCNT]],Table1[[#This Row],[MWCNT]])</f>
        <v>0</v>
      </c>
      <c r="BB443" t="b">
        <f>IF(Table1[[#This Row],[SWCNT]]=TRUE,FALSE,IF(Table1[[#This Row],[MWCNT]]=TRUE,FALSE,TRUE))</f>
        <v>0</v>
      </c>
      <c r="BC443" s="18"/>
    </row>
    <row r="444" spans="1:55" ht="409.5">
      <c r="A444" t="s">
        <v>5151</v>
      </c>
      <c r="B444" s="2" t="s">
        <v>5152</v>
      </c>
      <c r="C444" s="16" t="s">
        <v>5153</v>
      </c>
      <c r="D444" s="17" t="s">
        <v>2063</v>
      </c>
      <c r="E444" s="2">
        <v>2010</v>
      </c>
      <c r="F444" t="b">
        <f>OR(ISNUMBER(FIND("cytotoxic",C444)),ISNUMBER(FIND("Cytotoxic",C444)),ISNUMBER(FIND("cellular toxicity",C444)),ISNUMBER(FIND("cell death",C444)),ISNUMBER(FIND("viable",C444)),ISNUMBER(FIND("phytotoxic",C444)),ISNUMBER(FIND("acute toxicity",C444)),ISNUMBER(FIND("MTT",C444)),ISNUMBER(FIND("survival",C444)),ISNUMBER(FIND("prolifer",C444)),ISNUMBER(FIND("apoptosis",C444)),ISNUMBER(FIND("neurotoxic",C444)),ISNUMBER(FIND("  lysis ",C444)),ISNUMBER(FIND("necrosis",C444)),ISNUMBER(FIND("cellular death",C444))*3,ISNUMBER(FIND("LDH",C444)),ISNUMBER(FIND("Acute toxicity",C444)))</f>
        <v>0</v>
      </c>
      <c r="G444" t="b">
        <f>OR(ISNUMBER(FIND("genotoxic",C444)),ISNUMBER(FIND("genotoxicity",C444)),ISNUMBER(FIND("DNA damage",C444)),ISNUMBER(FIND("DNA",C444)),ISNUMBER(FIND("RNA",C444)),ISNUMBER(FIND("mesothelioma",C444)),ISNUMBER(FIND("carcino",C444)),ISNUMBER(FIND("mutagen",C444)),ISNUMBER(FIND("genetic",C444)))</f>
        <v>0</v>
      </c>
      <c r="H444" t="b">
        <f>OR(ISNUMBER(FIND("inflammatory",C444)),ISNUMBER(FIND("inflamm",C444)))</f>
        <v>1</v>
      </c>
      <c r="I444" t="b">
        <f>OR(ISNUMBER(FIND("immune",C444)),ISNUMBER(FIND("immunological",C444)),ISNUMBER(FIND("interleuk",C444)),ISNUMBER(FIND("platelet activation",C444)),ISNUMBER(FIND("monocyte",C444)),ISNUMBER(FIND("leukocyte",C444)),ISNUMBER(FIND("cytokine",C444)),ISNUMBER(FIND("CD4",C444)),ISNUMBER(FIND("CD8",C444)),ISNUMBER(FIND("T-cell",C444)))</f>
        <v>0</v>
      </c>
      <c r="J444" t="b">
        <f>OR(ISNUMBER(FIND("reactive oxygen",C444)),ISNUMBER(FIND("ROS",C444)),ISNUMBER(FIND("free radical",C444)),ISNUMBER(FIND("oxidative stress",C444)),ISNUMBER(FIND("peroxid",C444)),ISNUMBER(FIND("oxidative",C444)),ISNUMBER(FIND("antioxid",C444)))</f>
        <v>0</v>
      </c>
      <c r="K444" t="b">
        <f>OR(ISNUMBER(FIND("autophag",C444)))</f>
        <v>0</v>
      </c>
      <c r="L444" t="b">
        <f>OR(ISNUMBER(FIND("morpholog",C444)))</f>
        <v>0</v>
      </c>
      <c r="M444" t="b">
        <f>OR(ISNUMBER(FIND("fibrosis",C444)),ISNUMBER(FIND("Fibrosis",C444)),ISNUMBER(FIND("fibrot",C444)))</f>
        <v>0</v>
      </c>
      <c r="N444" t="b">
        <f>OR(ISNUMBER(FIND("offspring",C444)),ISNUMBER(FIND("Parental",C444)),ISNUMBER(FIND("parental",C444)),ISNUMBER(FIND("germline",C444)),ISNUMBER(FIND("reproduc",C444)),ISNUMBER(FIND("embryo",C444)))</f>
        <v>0</v>
      </c>
      <c r="O444" t="b">
        <f>OR(ISNUMBER(FIND("metabol",C444)),ISNUMBER(FIND("Metabol",C444)),ISNUMBER(FIND("digest",C444)),ISNUMBER(FIND("mitochon",C444)))</f>
        <v>1</v>
      </c>
      <c r="P444" t="b">
        <f>OR(ISNUMBER(FIND("ecotox",C444)),ISNUMBER(FIND("Ecotox",B444)),ISNUMBER(FIND("ecotox",B444)),ISNUMBER(FIND("Ecotox",C444)))</f>
        <v>0</v>
      </c>
      <c r="Q444" t="b">
        <f>OR(ISNUMBER(FIND("Bioaccum",C444)),ISNUMBER(FIND("bioaccum",C444)),ISNUMBER(FIND("accum",C444)))</f>
        <v>1</v>
      </c>
      <c r="R444" t="b">
        <f>OR(ISNUMBER(FIND("Occupation",C444)),ISNUMBER(FIND("occupation",C444)),ISNUMBER(FIND("worker",C444)),ISNUMBER(FIND("workforce",C444)))</f>
        <v>1</v>
      </c>
      <c r="S444" t="b">
        <f>NOT(OR(F444,G444,H444,I444,J444,K444,L444,M444,N444,O444,P444,Q444,R444))</f>
        <v>0</v>
      </c>
      <c r="U444" t="b">
        <f>OR(Table1[[#This Row],[Inflammation]],Table1[[#This Row],[Immune]])</f>
        <v>1</v>
      </c>
      <c r="V444" t="b">
        <f>IF(OR(Table1[[#This Row],[Rodents]],Table1[[#This Row],[Human]],Table1[[#This Row],[Pig]]),OR(ISNUMBER(FIND("intratrach",C444)),ISNUMBER(FIND("nasal ",C444)),ISNUMBER(FIND("instill",C444))),"NA")</f>
        <v>0</v>
      </c>
      <c r="W444" t="b">
        <f>IF(OR(Table1[[#This Row],[Rodents]],Table1[[#This Row],[Human]],Table1[[#This Row],[Pig]]),OR(ISNUMBER(FIND("dermal",C444)),ISNUMBER(FIND("skin ",C444))),"NA")</f>
        <v>0</v>
      </c>
      <c r="X444" t="b">
        <f>IF(OR(Table1[[#This Row],[Rodents]],Table1[[#This Row],[Human]],Table1[[#This Row],[Pig]]),OR(ISNUMBER(FIND("injected",C444)),ISNUMBER(FIND("periton",C444)),ISNUMBER(FIND("intrascrot",C444))),"NA")</f>
        <v>0</v>
      </c>
      <c r="Y444" t="b">
        <f>IF(OR(Table1[[#This Row],[Rodents]],Table1[[#This Row],[Human]],Table1[[#This Row],[Pig]]),NOT(OR(Table1[[#This Row],[Inhaled/Intratracheal/intranasal]],Table1[[#This Row],[Dermal]],Table1[[#This Row],[Injected]])),"NA")</f>
        <v>1</v>
      </c>
      <c r="AA444" t="b">
        <f>OR(ISNUMBER(FIND("fish ",C444)),ISNUMBER(FIND("Fish ",C444)),ISNUMBER(FIND("aquatic",C444)),ISNUMBER(FIND("daphnids",C444)),ISNUMBER(FIND("Carcinus maenas",C444)),ISNUMBER(FIND("Daphnia",C444)),ISNUMBER(FIND("Ruditapes philippinarum",C444)),ISNUMBER(FIND("daphnia",C444)),ISNUMBER(FIND("marine",C444)),ISNUMBER(FIND("mussel",C444)),ISNUMBER(FIND("algae",C444)),ISNUMBER(FIND("Donax faba",C444)),ISNUMBER(FIND("estuarine",C444)),ISNUMBER(FIND("snail",C444)),ISNUMBER(FIND("Prorocentrum donghaiense",C444)) )</f>
        <v>0</v>
      </c>
      <c r="AB444" t="b">
        <f>OR(ISNUMBER(FIND(" rat ",C444)),ISNUMBER(FIND(" rats ",C444)),ISNUMBER(FIND(" Rats ",C444)),ISNUMBER(FIND(" Rat ",C444)),ISNUMBER(FIND(" rat.",C444)),ISNUMBER(FIND(" rats.",C444)),ISNUMBER(FIND("mouse",C444)),ISNUMBER(FIND("mice",C444)), ISNUMBER(FIND(" Mice",C444)))</f>
        <v>1</v>
      </c>
      <c r="AC444" t="b">
        <f>OR(ISNUMBER(FIND(" cell ",C444)),ISNUMBER(FIND("fibroblast",C444)),ISNUMBER(FIND("macrophage",C444)),ISNUMBER(FIND("epithelial",C444)),ISNUMBER(FIND("endothelial",C444)),ISNUMBER(FIND("neuron",C444)),ISNUMBER(FIND(" cells ",C444)),ISNUMBER(FIND("RBC",C444)),ISNUMBER(FIND("mitochond",C444)),ISNUMBER(FIND("adipocyte",C444)),ISNUMBER(FIND("osteo",C444)),ISNUMBER(FIND("keratin",C444)),ISNUMBER(FIND(" cell's ",C444)),ISNUMBER(FIND("eukary",C444)),ISNUMBER(FIND("sperm",C444)))</f>
        <v>1</v>
      </c>
      <c r="AD444" t="b">
        <v>0</v>
      </c>
      <c r="AE444" t="b">
        <f>OR(ISNUMBER(FIND(" plant ",C444)),ISNUMBER(FIND("Plant ",C444)),ISNUMBER(FIND("tomato",C444)),ISNUMBER(FIND("plants",C444)),ISNUMBER(FIND("Plants",C444)),ISNUMBER(FIND("algae",C444)),ISNUMBER(FIND("lettuce",C444)),ISNUMBER(FIND("green gram sprouts ",C444)),ISNUMBER(FIND("Cucurbita pepo",C444)),ISNUMBER(FIND("bean ",C444)),ISNUMBER(FIND("chloroplast",C444)),ISNUMBER(FIND("chlorophyll",C444)),ISNUMBER(FIND("seedling",C444)),ISNUMBER(FIND("canola",C444)),ISNUMBER(FIND("shoot",C444)),ISNUMBER(FIND("photosynthes",C444)),ISNUMBER(FIND(" leaves ",C444)),,ISNUMBER(FIND("agriculture",C444)),ISNUMBER(FIND(" crops ",C444)))</f>
        <v>0</v>
      </c>
      <c r="AF444" t="b">
        <f>OR(ISNUMBER(FIND("bacteria",C444)),ISNUMBER(FIND("Bacteria",C444)),ISNUMBER(FIND("Bacterium",C444)),ISNUMBER(FIND("bacterium",C444)),ISNUMBER(FIND(" coli ",C444)))</f>
        <v>0</v>
      </c>
      <c r="AG444" t="b">
        <f>OR(ISNUMBER(FIND("fungi",C444)),ISNUMBER(FIND("Fungi",C444)),ISNUMBER(FIND("fungus",C444)),ISNUMBER(FIND("Fungus",C444)),ISNUMBER(FIND("mushroom",C444)),ISNUMBER(FIND("Mushroom",C444)),ISNUMBER(FIND(" mold ",C444)))</f>
        <v>0</v>
      </c>
      <c r="AH444" t="b">
        <f>OR(ISNUMBER(FIND("Pig ",C444)),ISNUMBER(FIND("pig ",C444)),ISNUMBER(FIND("Pigs ",C444)),ISNUMBER(FIND("pigs ",C444)))</f>
        <v>0</v>
      </c>
      <c r="AI444" t="b">
        <f>OR(ISNUMBER(FIND(" C. elegans",C444)),ISNUMBER(FIND("Caenorhabditis elegans",C444)),ISNUMBER(FIND("earthworms",C444)),ISNUMBER(FIND(" Ficopomatus enigmaticus",C444)),ISNUMBER(FIND("larva",C444)),ISNUMBER(FIND("Lumbriculus variegatus",C444)),ISNUMBER(FIND("nematode",C444)))</f>
        <v>0</v>
      </c>
      <c r="AJ444" t="b">
        <f>NOT(OR(AA444,AB444,AC444,AD444,AE444,AF444,AG444,AH444,AI444))</f>
        <v>0</v>
      </c>
      <c r="AL444" t="b">
        <f>OR(AA444,AB444,AD444,AE444,AF444,AG444,AH444,AI444)</f>
        <v>1</v>
      </c>
      <c r="AM444" t="b">
        <f>IF(Table1[[#This Row],[In vivo?]],IF(Table1[[#This Row],[Cell]],FALSE,TRUE),FALSE)</f>
        <v>0</v>
      </c>
      <c r="AN444" t="b">
        <f>AND(AC444,AL444)</f>
        <v>1</v>
      </c>
      <c r="AO444" t="b">
        <f>IF(Table1[[#This Row],[Cell]],IF(Table1[[#This Row],[In vivo?]],FALSE,TRUE),FALSE)</f>
        <v>0</v>
      </c>
      <c r="AP444" t="b">
        <f>NOT(OR(Table1[[#This Row],[In vivo?]],Table1[[#This Row],[Only in Cell]]))</f>
        <v>0</v>
      </c>
      <c r="AQ444" t="b">
        <f>IF(OR(Table1[[#This Row],[Rodents]],Table1[[#This Row],[Human]],Table1[[#This Row],[Pig]]),OR(ISNUMBER(FIND("pulmonary",C444)),ISNUMBER(FIND("lung",C444))),"NA")</f>
        <v>1</v>
      </c>
      <c r="AR444" t="b">
        <f>IF(OR(Table1[[#This Row],[Rodents]],Table1[[#This Row],[Human]],Table1[[#This Row],[Pig]]),OR(ISNUMBER(FIND("skin",C444)),ISNUMBER(FIND("dermal",C444))),"NA")</f>
        <v>0</v>
      </c>
      <c r="AS444" t="b">
        <f>IF(OR(Table1[[#This Row],[Rodents]],Table1[[#This Row],[Human]],Table1[[#This Row],[Pig]]),OR(ISNUMBER(FIND("liver",C444)),ISNUMBER(FIND("hepat",C444))),"NA")</f>
        <v>0</v>
      </c>
      <c r="AT444" t="b">
        <f>IF(OR(Table1[[#This Row],[Rodents]],Table1[[#This Row],[Human]],Table1[[#This Row],[Pig]]),OR(ISNUMBER(FIND("kidney",C444)),ISNUMBER(FIND("neph",C444))),"NA")</f>
        <v>0</v>
      </c>
      <c r="AU444" t="b">
        <f>IF(OR(Table1[[#This Row],[Rodents]],Table1[[#This Row],[Human]],Table1[[#This Row],[Pig]]),OR(ISNUMBER(FIND("brain",C444)),ISNUMBER(FIND("neur",C444)),ISNUMBER(FIND("nerv",C444))),"NA")</f>
        <v>0</v>
      </c>
      <c r="AV444" t="b">
        <f>IF(OR(Table1[[#This Row],[Rodents]],Table1[[#This Row],[Human]],Table1[[#This Row],[Pig]]),OR(ISNUMBER(FIND("heart",C444)),ISNUMBER(FIND("cardi",C444))),"NA")</f>
        <v>0</v>
      </c>
      <c r="AW444" t="b">
        <f>IF(OR(Table1[[#This Row],[Rodents]],Table1[[#This Row],[Human]],Table1[[#This Row],[Pig]]),OR(ISNUMBER(FIND("gastro",C444)),ISNUMBER(FIND("intesti",C444)),ISNUMBER(FIND("stomach",C444))),"NA")</f>
        <v>0</v>
      </c>
      <c r="AX444" t="b">
        <f>IF(OR(Table1[[#This Row],[Rodents]],Table1[[#This Row],[Human]],Table1[[#This Row],[Pig]]),NOT(OR(AQ444,AR444,AS444,AT444,AU444,AV444,AW444)),"NA")</f>
        <v>0</v>
      </c>
      <c r="AY444" t="b">
        <f>OR(ISNUMBER(FIND("SWCNT",C444)),ISNUMBER(FIND("SWNT",C444)),ISNUMBER(FIND("single-wall",C444)),ISNUMBER(FIND("single wall",C444)),ISNUMBER(FIND("Single wall",C444)),ISNUMBER(FIND("Single-wall",C444)),ISNUMBER(FIND("SWCNT",B444)),ISNUMBER(FIND("SWNT",B444)),ISNUMBER(FIND("single-wall",B444)),ISNUMBER(FIND("single wall",B444)),ISNUMBER(FIND("Single-wall",B444)),ISNUMBER(FIND("Single wall",B444)))</f>
        <v>0</v>
      </c>
      <c r="AZ444" t="b">
        <f>OR(ISNUMBER(FIND("MWCNT",C444)),ISNUMBER(FIND("MWNT",C444)),ISNUMBER(FIND("multi-wall",C444)),ISNUMBER(FIND("multi wall",C444)),ISNUMBER(FIND("multiwall",C444)),ISNUMBER(FIND("Multi-wall",C444)),ISNUMBER(FIND("Multi wall",C444)),ISNUMBER(FIND("Multiwall",C444)),ISNUMBER(FIND("MWCNT",B444)),ISNUMBER(FIND("MWNT",B444)),ISNUMBER(FIND("multi-wall",B444)),ISNUMBER(FIND("multi wall",B444)),ISNUMBER(FIND("multiwall",B444)),ISNUMBER(FIND("Multi-wall",B444)),ISNUMBER(FIND("Multi wall",B444)),ISNUMBER(FIND("Multiwall",B444)),ISNUMBER(FIND("Double-wall",B444)),ISNUMBER(FIND("Double wall",B444)),ISNUMBER(FIND("Doublewall",B444)),ISNUMBER(FIND("double-wall",B444)),ISNUMBER(FIND("double wall",B444)),ISNUMBER(FIND("doublewall",B444)))</f>
        <v>1</v>
      </c>
      <c r="BA444" t="b">
        <f>AND(Table1[[#This Row],[SWCNT]],Table1[[#This Row],[MWCNT]])</f>
        <v>0</v>
      </c>
      <c r="BB444" t="b">
        <f>IF(Table1[[#This Row],[SWCNT]]=TRUE,FALSE,IF(Table1[[#This Row],[MWCNT]]=TRUE,FALSE,TRUE))</f>
        <v>0</v>
      </c>
      <c r="BC444" s="18"/>
    </row>
    <row r="445" spans="1:55" ht="240.5">
      <c r="A445" t="s">
        <v>5194</v>
      </c>
      <c r="B445" s="2" t="s">
        <v>5196</v>
      </c>
      <c r="C445" s="16" t="s">
        <v>5198</v>
      </c>
      <c r="D445" s="17" t="s">
        <v>3748</v>
      </c>
      <c r="E445" s="2">
        <v>2010</v>
      </c>
      <c r="F445" t="b">
        <f>OR(ISNUMBER(FIND("cytotoxic",C445)),ISNUMBER(FIND("Cytotoxic",C445)),ISNUMBER(FIND("cellular toxicity",C445)),ISNUMBER(FIND("cell death",C445)),ISNUMBER(FIND("viable",C445)),ISNUMBER(FIND("phytotoxic",C445)),ISNUMBER(FIND("acute toxicity",C445)),ISNUMBER(FIND("MTT",C445)),ISNUMBER(FIND("survival",C445)),ISNUMBER(FIND("prolifer",C445)),ISNUMBER(FIND("apoptosis",C445)),ISNUMBER(FIND("neurotoxic",C445)),ISNUMBER(FIND("  lysis ",C445)),ISNUMBER(FIND("necrosis",C445)),ISNUMBER(FIND("cellular death",C445))*3,ISNUMBER(FIND("LDH",C445)),ISNUMBER(FIND("Acute toxicity",C445)))</f>
        <v>0</v>
      </c>
      <c r="G445" t="b">
        <f>OR(ISNUMBER(FIND("genotoxic",C445)),ISNUMBER(FIND("genotoxicity",C445)),ISNUMBER(FIND("DNA damage",C445)),ISNUMBER(FIND("DNA",C445)),ISNUMBER(FIND("RNA",C445)),ISNUMBER(FIND("mesothelioma",C445)),ISNUMBER(FIND("carcino",C445)),ISNUMBER(FIND("mutagen",C445)),ISNUMBER(FIND("genetic",C445)))</f>
        <v>0</v>
      </c>
      <c r="H445" t="b">
        <f>OR(ISNUMBER(FIND("inflammatory",C445)),ISNUMBER(FIND("inflamm",C445)))</f>
        <v>1</v>
      </c>
      <c r="I445" t="b">
        <f>OR(ISNUMBER(FIND("immune",C445)),ISNUMBER(FIND("immunological",C445)),ISNUMBER(FIND("interleuk",C445)),ISNUMBER(FIND("platelet activation",C445)),ISNUMBER(FIND("monocyte",C445)),ISNUMBER(FIND("leukocyte",C445)),ISNUMBER(FIND("cytokine",C445)),ISNUMBER(FIND("CD4",C445)),ISNUMBER(FIND("CD8",C445)),ISNUMBER(FIND("T-cell",C445)))</f>
        <v>1</v>
      </c>
      <c r="J445" t="b">
        <f>OR(ISNUMBER(FIND("reactive oxygen",C445)),ISNUMBER(FIND("ROS",C445)),ISNUMBER(FIND("free radical",C445)),ISNUMBER(FIND("oxidative stress",C445)),ISNUMBER(FIND("peroxid",C445)),ISNUMBER(FIND("oxidative",C445)),ISNUMBER(FIND("antioxid",C445)))</f>
        <v>1</v>
      </c>
      <c r="K445" t="b">
        <f>OR(ISNUMBER(FIND("autophag",C445)))</f>
        <v>0</v>
      </c>
      <c r="L445" t="b">
        <f>OR(ISNUMBER(FIND("morpholog",C445)))</f>
        <v>0</v>
      </c>
      <c r="M445" t="b">
        <f>OR(ISNUMBER(FIND("fibrosis",C445)),ISNUMBER(FIND("Fibrosis",C445)),ISNUMBER(FIND("fibrot",C445)))</f>
        <v>0</v>
      </c>
      <c r="N445" t="b">
        <f>OR(ISNUMBER(FIND("offspring",C445)),ISNUMBER(FIND("Parental",C445)),ISNUMBER(FIND("parental",C445)),ISNUMBER(FIND("germline",C445)),ISNUMBER(FIND("reproduc",C445)),ISNUMBER(FIND("embryo",C445)))</f>
        <v>0</v>
      </c>
      <c r="O445" t="b">
        <f>OR(ISNUMBER(FIND("metabol",C445)),ISNUMBER(FIND("Metabol",C445)),ISNUMBER(FIND("digest",C445)),ISNUMBER(FIND("mitochon",C445)))</f>
        <v>0</v>
      </c>
      <c r="P445" t="b">
        <f>OR(ISNUMBER(FIND("ecotox",C445)),ISNUMBER(FIND("Ecotox",B445)),ISNUMBER(FIND("ecotox",B445)),ISNUMBER(FIND("Ecotox",C445)))</f>
        <v>0</v>
      </c>
      <c r="Q445" t="b">
        <f>OR(ISNUMBER(FIND("Bioaccum",C445)),ISNUMBER(FIND("bioaccum",C445)),ISNUMBER(FIND("accum",C445)))</f>
        <v>0</v>
      </c>
      <c r="R445" t="b">
        <f>OR(ISNUMBER(FIND("Occupation",C445)),ISNUMBER(FIND("occupation",C445)),ISNUMBER(FIND("worker",C445)),ISNUMBER(FIND("workforce",C445)))</f>
        <v>0</v>
      </c>
      <c r="S445" t="b">
        <f>NOT(OR(F445,G445,H445,I445,J445,K445,L445,M445,N445,O445,P445,Q445,R445))</f>
        <v>0</v>
      </c>
      <c r="U445" t="b">
        <f>OR(Table1[[#This Row],[Inflammation]],Table1[[#This Row],[Immune]])</f>
        <v>1</v>
      </c>
      <c r="V445" t="b">
        <f>IF(OR(Table1[[#This Row],[Rodents]],Table1[[#This Row],[Human]],Table1[[#This Row],[Pig]]),OR(ISNUMBER(FIND("intratrach",C445)),ISNUMBER(FIND("nasal ",C445)),ISNUMBER(FIND("instill",C445))),"NA")</f>
        <v>1</v>
      </c>
      <c r="W445" t="b">
        <f>IF(OR(Table1[[#This Row],[Rodents]],Table1[[#This Row],[Human]],Table1[[#This Row],[Pig]]),OR(ISNUMBER(FIND("dermal",C445)),ISNUMBER(FIND("skin ",C445))),"NA")</f>
        <v>0</v>
      </c>
      <c r="X445" t="b">
        <f>IF(OR(Table1[[#This Row],[Rodents]],Table1[[#This Row],[Human]],Table1[[#This Row],[Pig]]),OR(ISNUMBER(FIND("injected",C445)),ISNUMBER(FIND("periton",C445)),ISNUMBER(FIND("intrascrot",C445))),"NA")</f>
        <v>0</v>
      </c>
      <c r="Y445" t="b">
        <f>IF(OR(Table1[[#This Row],[Rodents]],Table1[[#This Row],[Human]],Table1[[#This Row],[Pig]]),NOT(OR(Table1[[#This Row],[Inhaled/Intratracheal/intranasal]],Table1[[#This Row],[Dermal]],Table1[[#This Row],[Injected]])),"NA")</f>
        <v>0</v>
      </c>
      <c r="AA445" t="b">
        <f>OR(ISNUMBER(FIND("fish ",C445)),ISNUMBER(FIND("Fish ",C445)),ISNUMBER(FIND("aquatic",C445)),ISNUMBER(FIND("daphnids",C445)),ISNUMBER(FIND("Carcinus maenas",C445)),ISNUMBER(FIND("Daphnia",C445)),ISNUMBER(FIND("Ruditapes philippinarum",C445)),ISNUMBER(FIND("daphnia",C445)),ISNUMBER(FIND("marine",C445)),ISNUMBER(FIND("mussel",C445)),ISNUMBER(FIND("algae",C445)),ISNUMBER(FIND("Donax faba",C445)),ISNUMBER(FIND("estuarine",C445)),ISNUMBER(FIND("snail",C445)),ISNUMBER(FIND("Prorocentrum donghaiense",C445)) )</f>
        <v>0</v>
      </c>
      <c r="AB445" t="b">
        <f>OR(ISNUMBER(FIND(" rat ",C445)),ISNUMBER(FIND(" rats ",C445)),ISNUMBER(FIND(" Rats ",C445)),ISNUMBER(FIND(" Rat ",C445)),ISNUMBER(FIND(" rat.",C445)),ISNUMBER(FIND(" rats.",C445)),ISNUMBER(FIND("mouse",C445)),ISNUMBER(FIND("mice",C445)), ISNUMBER(FIND(" Mice",C445)))</f>
        <v>1</v>
      </c>
      <c r="AC445" t="b">
        <f>OR(ISNUMBER(FIND(" cell ",C445)),ISNUMBER(FIND("fibroblast",C445)),ISNUMBER(FIND("macrophage",C445)),ISNUMBER(FIND("epithelial",C445)),ISNUMBER(FIND("endothelial",C445)),ISNUMBER(FIND("neuron",C445)),ISNUMBER(FIND(" cells ",C445)),ISNUMBER(FIND("RBC",C445)),ISNUMBER(FIND("mitochond",C445)),ISNUMBER(FIND("adipocyte",C445)),ISNUMBER(FIND("osteo",C445)),ISNUMBER(FIND("keratin",C445)),ISNUMBER(FIND(" cell's ",C445)),ISNUMBER(FIND("eukary",C445)),ISNUMBER(FIND("sperm",C445)))</f>
        <v>1</v>
      </c>
      <c r="AD445" t="b">
        <f>OR(ISNUMBER(FIND("human",B445)),ISNUMBER(FIND("workers",B445)),ISNUMBER(FIND("workforces",B445)),ISNUMBER(FIND("occupational",B445)),ISNUMBER(FIND("Case report",B445)),ISNUMBER(FIND("Workplaces",B445)),ISNUMBER(FIND("worker",B445)))</f>
        <v>0</v>
      </c>
      <c r="AE445" t="b">
        <f>OR(ISNUMBER(FIND(" plant ",C445)),ISNUMBER(FIND("Plant ",C445)),ISNUMBER(FIND("tomato",C445)),ISNUMBER(FIND("plants",C445)),ISNUMBER(FIND("Plants",C445)),ISNUMBER(FIND("algae",C445)),ISNUMBER(FIND("lettuce",C445)),ISNUMBER(FIND("green gram sprouts ",C445)),ISNUMBER(FIND("Cucurbita pepo",C445)),ISNUMBER(FIND("bean ",C445)),ISNUMBER(FIND("chloroplast",C445)),ISNUMBER(FIND("chlorophyll",C445)),ISNUMBER(FIND("seedling",C445)),ISNUMBER(FIND("canola",C445)),ISNUMBER(FIND("shoot",C445)),ISNUMBER(FIND("photosynthes",C445)),ISNUMBER(FIND(" leaves ",C445)),,ISNUMBER(FIND("agriculture",C445)),ISNUMBER(FIND(" crops ",C445)))</f>
        <v>0</v>
      </c>
      <c r="AF445" t="b">
        <f>OR(ISNUMBER(FIND("bacteria",C445)),ISNUMBER(FIND("Bacteria",C445)),ISNUMBER(FIND("Bacterium",C445)),ISNUMBER(FIND("bacterium",C445)),ISNUMBER(FIND(" coli ",C445)))</f>
        <v>0</v>
      </c>
      <c r="AG445" t="b">
        <f>OR(ISNUMBER(FIND("fungi",C445)),ISNUMBER(FIND("Fungi",C445)),ISNUMBER(FIND("fungus",C445)),ISNUMBER(FIND("Fungus",C445)),ISNUMBER(FIND("mushroom",C445)),ISNUMBER(FIND("Mushroom",C445)),ISNUMBER(FIND(" mold ",C445)))</f>
        <v>0</v>
      </c>
      <c r="AH445" t="b">
        <f>OR(ISNUMBER(FIND("Pig ",C445)),ISNUMBER(FIND("pig ",C445)),ISNUMBER(FIND("Pigs ",C445)),ISNUMBER(FIND("pigs ",C445)))</f>
        <v>0</v>
      </c>
      <c r="AI445" t="b">
        <f>OR(ISNUMBER(FIND(" C. elegans",C445)),ISNUMBER(FIND("Caenorhabditis elegans",C445)),ISNUMBER(FIND("earthworms",C445)),ISNUMBER(FIND(" Ficopomatus enigmaticus",C445)),ISNUMBER(FIND("larva",C445)),ISNUMBER(FIND("Lumbriculus variegatus",C445)),ISNUMBER(FIND("nematode",C445)))</f>
        <v>0</v>
      </c>
      <c r="AJ445" t="b">
        <f>NOT(OR(AA445,AB445,AC445,AD445,AE445,AF445,AG445,AH445,AI445))</f>
        <v>0</v>
      </c>
      <c r="AL445" t="b">
        <f>OR(AA445,AB445,AD445,AE445,AF445,AG445,AH445,AI445)</f>
        <v>1</v>
      </c>
      <c r="AM445" t="b">
        <f>IF(Table1[[#This Row],[In vivo?]],IF(Table1[[#This Row],[Cell]],FALSE,TRUE),FALSE)</f>
        <v>0</v>
      </c>
      <c r="AN445" t="b">
        <f>AND(AC445,AL445)</f>
        <v>1</v>
      </c>
      <c r="AO445" t="b">
        <f>IF(Table1[[#This Row],[Cell]],IF(Table1[[#This Row],[In vivo?]],FALSE,TRUE),FALSE)</f>
        <v>0</v>
      </c>
      <c r="AP445" t="b">
        <f>NOT(OR(Table1[[#This Row],[In vivo?]],Table1[[#This Row],[Only in Cell]]))</f>
        <v>0</v>
      </c>
      <c r="AQ445" t="b">
        <f>IF(OR(Table1[[#This Row],[Rodents]],Table1[[#This Row],[Human]],Table1[[#This Row],[Pig]]),OR(ISNUMBER(FIND("pulmonary",C445)),ISNUMBER(FIND("lung",C445))),"NA")</f>
        <v>1</v>
      </c>
      <c r="AR445" t="b">
        <f>IF(OR(Table1[[#This Row],[Rodents]],Table1[[#This Row],[Human]],Table1[[#This Row],[Pig]]),OR(ISNUMBER(FIND("skin",C445)),ISNUMBER(FIND("dermal",C445))),"NA")</f>
        <v>0</v>
      </c>
      <c r="AS445" t="b">
        <f>IF(OR(Table1[[#This Row],[Rodents]],Table1[[#This Row],[Human]],Table1[[#This Row],[Pig]]),OR(ISNUMBER(FIND("liver",C445)),ISNUMBER(FIND("hepat",C445))),"NA")</f>
        <v>0</v>
      </c>
      <c r="AT445" t="b">
        <f>IF(OR(Table1[[#This Row],[Rodents]],Table1[[#This Row],[Human]],Table1[[#This Row],[Pig]]),OR(ISNUMBER(FIND("kidney",C445)),ISNUMBER(FIND("neph",C445))),"NA")</f>
        <v>0</v>
      </c>
      <c r="AU445" t="b">
        <f>IF(OR(Table1[[#This Row],[Rodents]],Table1[[#This Row],[Human]],Table1[[#This Row],[Pig]]),OR(ISNUMBER(FIND("brain",C445)),ISNUMBER(FIND("neur",C445)),ISNUMBER(FIND("nerv",C445))),"NA")</f>
        <v>0</v>
      </c>
      <c r="AV445" t="b">
        <f>IF(OR(Table1[[#This Row],[Rodents]],Table1[[#This Row],[Human]],Table1[[#This Row],[Pig]]),OR(ISNUMBER(FIND("heart",C445)),ISNUMBER(FIND("cardi",C445))),"NA")</f>
        <v>0</v>
      </c>
      <c r="AW445" t="b">
        <f>IF(OR(Table1[[#This Row],[Rodents]],Table1[[#This Row],[Human]],Table1[[#This Row],[Pig]]),OR(ISNUMBER(FIND("gastro",C445)),ISNUMBER(FIND("intesti",C445)),ISNUMBER(FIND("stomach",C445))),"NA")</f>
        <v>0</v>
      </c>
      <c r="AX445" t="b">
        <f>IF(OR(Table1[[#This Row],[Rodents]],Table1[[#This Row],[Human]],Table1[[#This Row],[Pig]]),NOT(OR(AQ445,AR445,AS445,AT445,AU445,AV445,AW445)),"NA")</f>
        <v>0</v>
      </c>
      <c r="AY445" t="b">
        <f>OR(ISNUMBER(FIND("SWCNT",C445)),ISNUMBER(FIND("SWNT",C445)),ISNUMBER(FIND("single-wall",C445)),ISNUMBER(FIND("single wall",C445)),ISNUMBER(FIND("Single wall",C445)),ISNUMBER(FIND("Single-wall",C445)),ISNUMBER(FIND("SWCNT",B445)),ISNUMBER(FIND("SWNT",B445)),ISNUMBER(FIND("single-wall",B445)),ISNUMBER(FIND("single wall",B445)),ISNUMBER(FIND("Single-wall",B445)),ISNUMBER(FIND("Single wall",B445)))</f>
        <v>1</v>
      </c>
      <c r="AZ445" t="b">
        <f>OR(ISNUMBER(FIND("MWCNT",C445)),ISNUMBER(FIND("MWNT",C445)),ISNUMBER(FIND("multi-wall",C445)),ISNUMBER(FIND("multi wall",C445)),ISNUMBER(FIND("multiwall",C445)),ISNUMBER(FIND("Multi-wall",C445)),ISNUMBER(FIND("Multi wall",C445)),ISNUMBER(FIND("Multiwall",C445)),ISNUMBER(FIND("MWCNT",B445)),ISNUMBER(FIND("MWNT",B445)),ISNUMBER(FIND("multi-wall",B445)),ISNUMBER(FIND("multi wall",B445)),ISNUMBER(FIND("multiwall",B445)),ISNUMBER(FIND("Multi-wall",B445)),ISNUMBER(FIND("Multi wall",B445)),ISNUMBER(FIND("Multiwall",B445)),ISNUMBER(FIND("Double-wall",B445)),ISNUMBER(FIND("Double wall",B445)),ISNUMBER(FIND("Doublewall",B445)),ISNUMBER(FIND("double-wall",B445)),ISNUMBER(FIND("double wall",B445)),ISNUMBER(FIND("doublewall",B445)))</f>
        <v>0</v>
      </c>
      <c r="BA445" t="b">
        <f>AND(Table1[[#This Row],[SWCNT]],Table1[[#This Row],[MWCNT]])</f>
        <v>0</v>
      </c>
      <c r="BB445" t="b">
        <f>IF(Table1[[#This Row],[SWCNT]]=TRUE,FALSE,IF(Table1[[#This Row],[MWCNT]]=TRUE,FALSE,TRUE))</f>
        <v>0</v>
      </c>
      <c r="BC445" s="18"/>
    </row>
    <row r="446" spans="1:55" ht="277.5">
      <c r="A446" t="s">
        <v>5216</v>
      </c>
      <c r="B446" s="2" t="s">
        <v>5220</v>
      </c>
      <c r="C446" s="16" t="s">
        <v>5224</v>
      </c>
      <c r="D446" s="17" t="s">
        <v>395</v>
      </c>
      <c r="E446" s="2">
        <v>2010</v>
      </c>
      <c r="F446" t="b">
        <f>OR(ISNUMBER(FIND("cytotoxic",C446)),ISNUMBER(FIND("Cytotoxic",C446)),ISNUMBER(FIND("cellular toxicity",C446)),ISNUMBER(FIND("cell death",C446)),ISNUMBER(FIND("viable",C446)),ISNUMBER(FIND("phytotoxic",C446)),ISNUMBER(FIND("acute toxicity",C446)),ISNUMBER(FIND("MTT",C446)),ISNUMBER(FIND("survival",C446)),ISNUMBER(FIND("prolifer",C446)),ISNUMBER(FIND("apoptosis",C446)),ISNUMBER(FIND("neurotoxic",C446)),ISNUMBER(FIND("  lysis ",C446)),ISNUMBER(FIND("necrosis",C446)),ISNUMBER(FIND("cellular death",C446))*3,ISNUMBER(FIND("LDH",C446)),ISNUMBER(FIND("Acute toxicity",C446)))</f>
        <v>0</v>
      </c>
      <c r="G446" t="b">
        <f>OR(ISNUMBER(FIND("genotoxic",C446)),ISNUMBER(FIND("genotoxicity",C446)),ISNUMBER(FIND("DNA damage",C446)),ISNUMBER(FIND("DNA",C446)),ISNUMBER(FIND("RNA",C446)),ISNUMBER(FIND("mesothelioma",C446)),ISNUMBER(FIND("carcino",C446)),ISNUMBER(FIND("mutagen",C446)),ISNUMBER(FIND("genetic",C446)))</f>
        <v>0</v>
      </c>
      <c r="H446" t="b">
        <f>OR(ISNUMBER(FIND("inflammatory",C446)),ISNUMBER(FIND("inflamm",C446)))</f>
        <v>1</v>
      </c>
      <c r="I446" t="b">
        <f>OR(ISNUMBER(FIND("immune",C446)),ISNUMBER(FIND("immunological",C446)),ISNUMBER(FIND("interleuk",C446)),ISNUMBER(FIND("platelet activation",C446)),ISNUMBER(FIND("monocyte",C446)),ISNUMBER(FIND("leukocyte",C446)),ISNUMBER(FIND("cytokine",C446)),ISNUMBER(FIND("CD4",C446)),ISNUMBER(FIND("CD8",C446)),ISNUMBER(FIND("T-cell",C446)))</f>
        <v>0</v>
      </c>
      <c r="J446" t="b">
        <f>OR(ISNUMBER(FIND("reactive oxygen",C446)),ISNUMBER(FIND("ROS",C446)),ISNUMBER(FIND("free radical",C446)),ISNUMBER(FIND("oxidative stress",C446)),ISNUMBER(FIND("peroxid",C446)),ISNUMBER(FIND("oxidative",C446)),ISNUMBER(FIND("antioxid",C446)))</f>
        <v>0</v>
      </c>
      <c r="K446" t="b">
        <f>OR(ISNUMBER(FIND("autophag",C446)))</f>
        <v>0</v>
      </c>
      <c r="L446" t="b">
        <f>OR(ISNUMBER(FIND("morpholog",C446)))</f>
        <v>0</v>
      </c>
      <c r="M446" t="b">
        <f>OR(ISNUMBER(FIND("fibrosis",C446)),ISNUMBER(FIND("Fibrosis",C446)),ISNUMBER(FIND("fibrot",C446)))</f>
        <v>1</v>
      </c>
      <c r="N446" t="b">
        <f>OR(ISNUMBER(FIND("offspring",C446)),ISNUMBER(FIND("Parental",C446)),ISNUMBER(FIND("parental",C446)),ISNUMBER(FIND("germline",C446)),ISNUMBER(FIND("reproduc",C446)),ISNUMBER(FIND("embryo",C446)))</f>
        <v>0</v>
      </c>
      <c r="O446" t="b">
        <f>OR(ISNUMBER(FIND("metabol",C446)),ISNUMBER(FIND("Metabol",C446)),ISNUMBER(FIND("digest",C446)),ISNUMBER(FIND("mitochon",C446)))</f>
        <v>0</v>
      </c>
      <c r="P446" t="b">
        <f>OR(ISNUMBER(FIND("ecotox",C446)),ISNUMBER(FIND("Ecotox",B446)),ISNUMBER(FIND("ecotox",B446)),ISNUMBER(FIND("Ecotox",C446)))</f>
        <v>0</v>
      </c>
      <c r="Q446" t="b">
        <f>OR(ISNUMBER(FIND("Bioaccum",C446)),ISNUMBER(FIND("bioaccum",C446)),ISNUMBER(FIND("accum",C446)))</f>
        <v>0</v>
      </c>
      <c r="R446" t="b">
        <f>OR(ISNUMBER(FIND("Occupation",C446)),ISNUMBER(FIND("occupation",C446)),ISNUMBER(FIND("worker",C446)),ISNUMBER(FIND("workforce",C446)))</f>
        <v>1</v>
      </c>
      <c r="S446" t="b">
        <f>NOT(OR(F446,G446,H446,I446,J446,K446,L446,M446,N446,O446,P446,Q446,R446))</f>
        <v>0</v>
      </c>
      <c r="U446" t="b">
        <f>OR(Table1[[#This Row],[Inflammation]],Table1[[#This Row],[Immune]])</f>
        <v>1</v>
      </c>
      <c r="V446" t="b">
        <f>IF(OR(Table1[[#This Row],[Rodents]],Table1[[#This Row],[Human]],Table1[[#This Row],[Pig]]),OR(ISNUMBER(FIND("intratrach",C446)),ISNUMBER(FIND("nasal ",C446)),ISNUMBER(FIND("instill",C446))),"NA")</f>
        <v>0</v>
      </c>
      <c r="W446" t="b">
        <f>IF(OR(Table1[[#This Row],[Rodents]],Table1[[#This Row],[Human]],Table1[[#This Row],[Pig]]),OR(ISNUMBER(FIND("dermal",C446)),ISNUMBER(FIND("skin ",C446))),"NA")</f>
        <v>0</v>
      </c>
      <c r="X446" t="b">
        <f>IF(OR(Table1[[#This Row],[Rodents]],Table1[[#This Row],[Human]],Table1[[#This Row],[Pig]]),OR(ISNUMBER(FIND("injected",C446)),ISNUMBER(FIND("periton",C446)),ISNUMBER(FIND("intrascrot",C446))),"NA")</f>
        <v>0</v>
      </c>
      <c r="Y446" t="b">
        <f>IF(OR(Table1[[#This Row],[Rodents]],Table1[[#This Row],[Human]],Table1[[#This Row],[Pig]]),NOT(OR(Table1[[#This Row],[Inhaled/Intratracheal/intranasal]],Table1[[#This Row],[Dermal]],Table1[[#This Row],[Injected]])),"NA")</f>
        <v>1</v>
      </c>
      <c r="AA446" t="b">
        <f>OR(ISNUMBER(FIND("fish ",C446)),ISNUMBER(FIND("Fish ",C446)),ISNUMBER(FIND("aquatic",C446)),ISNUMBER(FIND("daphnids",C446)),ISNUMBER(FIND("Carcinus maenas",C446)),ISNUMBER(FIND("Daphnia",C446)),ISNUMBER(FIND("Ruditapes philippinarum",C446)),ISNUMBER(FIND("daphnia",C446)),ISNUMBER(FIND("marine",C446)),ISNUMBER(FIND("mussel",C446)),ISNUMBER(FIND("algae",C446)),ISNUMBER(FIND("Donax faba",C446)),ISNUMBER(FIND("estuarine",C446)),ISNUMBER(FIND("snail",C446)),ISNUMBER(FIND("Prorocentrum donghaiense",C446)) )</f>
        <v>0</v>
      </c>
      <c r="AB446" t="b">
        <f>OR(ISNUMBER(FIND(" rat ",C446)),ISNUMBER(FIND(" rats ",C446)),ISNUMBER(FIND(" Rats ",C446)),ISNUMBER(FIND(" Rat ",C446)),ISNUMBER(FIND(" rat.",C446)),ISNUMBER(FIND(" rats.",C446)),ISNUMBER(FIND("mouse",C446)),ISNUMBER(FIND("mice",C446)), ISNUMBER(FIND(" Mice",C446)))</f>
        <v>1</v>
      </c>
      <c r="AC446" t="b">
        <f>OR(ISNUMBER(FIND(" cell ",C446)),ISNUMBER(FIND("fibroblast",C446)),ISNUMBER(FIND("macrophage",C446)),ISNUMBER(FIND("epithelial",C446)),ISNUMBER(FIND("endothelial",C446)),ISNUMBER(FIND("neuron",C446)),ISNUMBER(FIND(" cells ",C446)),ISNUMBER(FIND("RBC",C446)),ISNUMBER(FIND("mitochond",C446)),ISNUMBER(FIND("adipocyte",C446)),ISNUMBER(FIND("osteo",C446)),ISNUMBER(FIND("keratin",C446)),ISNUMBER(FIND(" cell's ",C446)),ISNUMBER(FIND("eukary",C446)),ISNUMBER(FIND("sperm",C446)))</f>
        <v>0</v>
      </c>
      <c r="AD446" t="b">
        <f>OR(ISNUMBER(FIND("human",B446)),ISNUMBER(FIND("workers",B446)),ISNUMBER(FIND("workforces",B446)),ISNUMBER(FIND("occupational",B446)),ISNUMBER(FIND("Case report",B446)),ISNUMBER(FIND("Workplaces",B446)),ISNUMBER(FIND("worker",B446)))</f>
        <v>0</v>
      </c>
      <c r="AE446" t="b">
        <f>OR(ISNUMBER(FIND(" plant ",C446)),ISNUMBER(FIND("Plant ",C446)),ISNUMBER(FIND("tomato",C446)),ISNUMBER(FIND("plants",C446)),ISNUMBER(FIND("Plants",C446)),ISNUMBER(FIND("algae",C446)),ISNUMBER(FIND("lettuce",C446)),ISNUMBER(FIND("green gram sprouts ",C446)),ISNUMBER(FIND("Cucurbita pepo",C446)),ISNUMBER(FIND("bean ",C446)),ISNUMBER(FIND("chloroplast",C446)),ISNUMBER(FIND("chlorophyll",C446)),ISNUMBER(FIND("seedling",C446)),ISNUMBER(FIND("canola",C446)),ISNUMBER(FIND("shoot",C446)),ISNUMBER(FIND("photosynthes",C446)),ISNUMBER(FIND(" leaves ",C446)),,ISNUMBER(FIND("agriculture",C446)),ISNUMBER(FIND(" crops ",C446)))</f>
        <v>0</v>
      </c>
      <c r="AF446" t="b">
        <f>OR(ISNUMBER(FIND("bacteria",C446)),ISNUMBER(FIND("Bacteria",C446)),ISNUMBER(FIND("Bacterium",C446)),ISNUMBER(FIND("bacterium",C446)),ISNUMBER(FIND(" coli ",C446)))</f>
        <v>0</v>
      </c>
      <c r="AG446" t="b">
        <f>OR(ISNUMBER(FIND("fungi",C446)),ISNUMBER(FIND("Fungi",C446)),ISNUMBER(FIND("fungus",C446)),ISNUMBER(FIND("Fungus",C446)),ISNUMBER(FIND("mushroom",C446)),ISNUMBER(FIND("Mushroom",C446)),ISNUMBER(FIND(" mold ",C446)))</f>
        <v>0</v>
      </c>
      <c r="AH446" t="b">
        <f>OR(ISNUMBER(FIND("Pig ",C446)),ISNUMBER(FIND("pig ",C446)),ISNUMBER(FIND("Pigs ",C446)),ISNUMBER(FIND("pigs ",C446)))</f>
        <v>0</v>
      </c>
      <c r="AI446" t="b">
        <f>OR(ISNUMBER(FIND(" C. elegans",C446)),ISNUMBER(FIND("Caenorhabditis elegans",C446)),ISNUMBER(FIND("earthworms",C446)),ISNUMBER(FIND(" Ficopomatus enigmaticus",C446)),ISNUMBER(FIND("larva",C446)),ISNUMBER(FIND("Lumbriculus variegatus",C446)),ISNUMBER(FIND("nematode",C446)))</f>
        <v>0</v>
      </c>
      <c r="AJ446" t="b">
        <f>NOT(OR(AA446,AB446,AC446,AD446,AE446,AF446,AG446,AH446,AI446))</f>
        <v>0</v>
      </c>
      <c r="AL446" t="b">
        <f>OR(AA446,AB446,AD446,AE446,AF446,AG446,AH446,AI446)</f>
        <v>1</v>
      </c>
      <c r="AM446" t="b">
        <f>IF(Table1[[#This Row],[In vivo?]],IF(Table1[[#This Row],[Cell]],FALSE,TRUE),FALSE)</f>
        <v>1</v>
      </c>
      <c r="AN446" t="b">
        <f>AND(AC446,AL446)</f>
        <v>0</v>
      </c>
      <c r="AO446" t="b">
        <f>IF(Table1[[#This Row],[Cell]],IF(Table1[[#This Row],[In vivo?]],FALSE,TRUE),FALSE)</f>
        <v>0</v>
      </c>
      <c r="AP446" t="b">
        <f>NOT(OR(Table1[[#This Row],[In vivo?]],Table1[[#This Row],[Only in Cell]]))</f>
        <v>0</v>
      </c>
      <c r="AQ446" t="b">
        <f>IF(OR(Table1[[#This Row],[Rodents]],Table1[[#This Row],[Human]],Table1[[#This Row],[Pig]]),OR(ISNUMBER(FIND("pulmonary",C446)),ISNUMBER(FIND("lung",C446))),"NA")</f>
        <v>1</v>
      </c>
      <c r="AR446" t="b">
        <f>IF(OR(Table1[[#This Row],[Rodents]],Table1[[#This Row],[Human]],Table1[[#This Row],[Pig]]),OR(ISNUMBER(FIND("skin",C446)),ISNUMBER(FIND("dermal",C446))),"NA")</f>
        <v>0</v>
      </c>
      <c r="AS446" t="b">
        <f>IF(OR(Table1[[#This Row],[Rodents]],Table1[[#This Row],[Human]],Table1[[#This Row],[Pig]]),OR(ISNUMBER(FIND("liver",C446)),ISNUMBER(FIND("hepat",C446))),"NA")</f>
        <v>0</v>
      </c>
      <c r="AT446" t="b">
        <f>IF(OR(Table1[[#This Row],[Rodents]],Table1[[#This Row],[Human]],Table1[[#This Row],[Pig]]),OR(ISNUMBER(FIND("kidney",C446)),ISNUMBER(FIND("neph",C446))),"NA")</f>
        <v>0</v>
      </c>
      <c r="AU446" t="b">
        <f>IF(OR(Table1[[#This Row],[Rodents]],Table1[[#This Row],[Human]],Table1[[#This Row],[Pig]]),OR(ISNUMBER(FIND("brain",C446)),ISNUMBER(FIND("neur",C446)),ISNUMBER(FIND("nerv",C446))),"NA")</f>
        <v>0</v>
      </c>
      <c r="AV446" t="b">
        <f>IF(OR(Table1[[#This Row],[Rodents]],Table1[[#This Row],[Human]],Table1[[#This Row],[Pig]]),OR(ISNUMBER(FIND("heart",C446)),ISNUMBER(FIND("cardi",C446))),"NA")</f>
        <v>0</v>
      </c>
      <c r="AW446" t="b">
        <f>IF(OR(Table1[[#This Row],[Rodents]],Table1[[#This Row],[Human]],Table1[[#This Row],[Pig]]),OR(ISNUMBER(FIND("gastro",C446)),ISNUMBER(FIND("intesti",C446)),ISNUMBER(FIND("stomach",C446))),"NA")</f>
        <v>0</v>
      </c>
      <c r="AX446" t="b">
        <f>IF(OR(Table1[[#This Row],[Rodents]],Table1[[#This Row],[Human]],Table1[[#This Row],[Pig]]),NOT(OR(AQ446,AR446,AS446,AT446,AU446,AV446,AW446)),"NA")</f>
        <v>0</v>
      </c>
      <c r="AY446" t="b">
        <f>OR(ISNUMBER(FIND("SWCNT",C446)),ISNUMBER(FIND("SWNT",C446)),ISNUMBER(FIND("single-wall",C446)),ISNUMBER(FIND("single wall",C446)),ISNUMBER(FIND("Single wall",C446)),ISNUMBER(FIND("Single-wall",C446)),ISNUMBER(FIND("SWCNT",B446)),ISNUMBER(FIND("SWNT",B446)),ISNUMBER(FIND("single-wall",B446)),ISNUMBER(FIND("single wall",B446)),ISNUMBER(FIND("Single-wall",B446)),ISNUMBER(FIND("Single wall",B446)))</f>
        <v>0</v>
      </c>
      <c r="AZ446" t="b">
        <f>OR(ISNUMBER(FIND("MWCNT",C446)),ISNUMBER(FIND("MWNT",C446)),ISNUMBER(FIND("multi-wall",C446)),ISNUMBER(FIND("multi wall",C446)),ISNUMBER(FIND("multiwall",C446)),ISNUMBER(FIND("Multi-wall",C446)),ISNUMBER(FIND("Multi wall",C446)),ISNUMBER(FIND("Multiwall",C446)),ISNUMBER(FIND("MWCNT",B446)),ISNUMBER(FIND("MWNT",B446)),ISNUMBER(FIND("multi-wall",B446)),ISNUMBER(FIND("multi wall",B446)),ISNUMBER(FIND("multiwall",B446)),ISNUMBER(FIND("Multi-wall",B446)),ISNUMBER(FIND("Multi wall",B446)),ISNUMBER(FIND("Multiwall",B446)),ISNUMBER(FIND("Double-wall",B446)),ISNUMBER(FIND("Double wall",B446)),ISNUMBER(FIND("Doublewall",B446)),ISNUMBER(FIND("double-wall",B446)),ISNUMBER(FIND("double wall",B446)),ISNUMBER(FIND("doublewall",B446)))</f>
        <v>1</v>
      </c>
      <c r="BA446" t="b">
        <f>AND(Table1[[#This Row],[SWCNT]],Table1[[#This Row],[MWCNT]])</f>
        <v>0</v>
      </c>
      <c r="BB446" t="b">
        <f>IF(Table1[[#This Row],[SWCNT]]=TRUE,FALSE,IF(Table1[[#This Row],[MWCNT]]=TRUE,FALSE,TRUE))</f>
        <v>0</v>
      </c>
      <c r="BC446" s="18"/>
    </row>
    <row r="447" spans="1:55" ht="259">
      <c r="A447" t="s">
        <v>5229</v>
      </c>
      <c r="B447" s="2" t="s">
        <v>5231</v>
      </c>
      <c r="C447" s="16" t="s">
        <v>5233</v>
      </c>
      <c r="D447" s="17" t="s">
        <v>148</v>
      </c>
      <c r="E447" s="2">
        <v>2010</v>
      </c>
      <c r="F447" t="b">
        <f>OR(ISNUMBER(FIND("cytotoxic",C447)),ISNUMBER(FIND("Cytotoxic",C447)),ISNUMBER(FIND("cellular toxicity",C447)),ISNUMBER(FIND("cell death",C447)),ISNUMBER(FIND("viable",C447)),ISNUMBER(FIND("phytotoxic",C447)),ISNUMBER(FIND("acute toxicity",C447)),ISNUMBER(FIND("MTT",C447)),ISNUMBER(FIND("survival",C447)),ISNUMBER(FIND("prolifer",C447)),ISNUMBER(FIND("apoptosis",C447)),ISNUMBER(FIND("neurotoxic",C447)),ISNUMBER(FIND("  lysis ",C447)),ISNUMBER(FIND("necrosis",C447)),ISNUMBER(FIND("cellular death",C447))*3,ISNUMBER(FIND("LDH",C447)),ISNUMBER(FIND("Acute toxicity",C447)))</f>
        <v>1</v>
      </c>
      <c r="G447" t="b">
        <f>OR(ISNUMBER(FIND("genotoxic",C447)),ISNUMBER(FIND("genotoxicity",C447)),ISNUMBER(FIND("DNA damage",C447)),ISNUMBER(FIND("DNA",C447)),ISNUMBER(FIND("RNA",C447)),ISNUMBER(FIND("mesothelioma",C447)),ISNUMBER(FIND("carcino",C447)),ISNUMBER(FIND("mutagen",C447)),ISNUMBER(FIND("genetic",C447)))</f>
        <v>0</v>
      </c>
      <c r="H447" t="b">
        <f>OR(ISNUMBER(FIND("inflammatory",C447)),ISNUMBER(FIND("inflamm",C447)))</f>
        <v>1</v>
      </c>
      <c r="I447" t="b">
        <f>OR(ISNUMBER(FIND("immune",C447)),ISNUMBER(FIND("immunological",C447)),ISNUMBER(FIND("interleuk",C447)),ISNUMBER(FIND("platelet activation",C447)),ISNUMBER(FIND("monocyte",C447)),ISNUMBER(FIND("leukocyte",C447)),ISNUMBER(FIND("cytokine",C447)),ISNUMBER(FIND("CD4",C447)),ISNUMBER(FIND("CD8",C447)),ISNUMBER(FIND("T-cell",C447)))</f>
        <v>1</v>
      </c>
      <c r="J447" t="b">
        <f>OR(ISNUMBER(FIND("reactive oxygen",C447)),ISNUMBER(FIND("ROS",C447)),ISNUMBER(FIND("free radical",C447)),ISNUMBER(FIND("oxidative stress",C447)),ISNUMBER(FIND("peroxid",C447)),ISNUMBER(FIND("oxidative",C447)),ISNUMBER(FIND("antioxid",C447)))</f>
        <v>1</v>
      </c>
      <c r="K447" t="b">
        <f>OR(ISNUMBER(FIND("autophag",C447)))</f>
        <v>0</v>
      </c>
      <c r="L447" t="b">
        <f>OR(ISNUMBER(FIND("morpholog",C447)))</f>
        <v>0</v>
      </c>
      <c r="M447" t="b">
        <f>OR(ISNUMBER(FIND("fibrosis",C447)),ISNUMBER(FIND("Fibrosis",C447)),ISNUMBER(FIND("fibrot",C447)))</f>
        <v>0</v>
      </c>
      <c r="N447" t="b">
        <f>OR(ISNUMBER(FIND("offspring",C447)),ISNUMBER(FIND("Parental",C447)),ISNUMBER(FIND("parental",C447)),ISNUMBER(FIND("germline",C447)),ISNUMBER(FIND("reproduc",C447)),ISNUMBER(FIND("embryo",C447)))</f>
        <v>0</v>
      </c>
      <c r="O447" t="b">
        <f>OR(ISNUMBER(FIND("metabol",C447)),ISNUMBER(FIND("Metabol",C447)),ISNUMBER(FIND("digest",C447)),ISNUMBER(FIND("mitochon",C447)))</f>
        <v>0</v>
      </c>
      <c r="P447" t="b">
        <f>OR(ISNUMBER(FIND("ecotox",C447)),ISNUMBER(FIND("Ecotox",B447)),ISNUMBER(FIND("ecotox",B447)),ISNUMBER(FIND("Ecotox",C447)))</f>
        <v>0</v>
      </c>
      <c r="Q447" t="b">
        <f>OR(ISNUMBER(FIND("Bioaccum",C447)),ISNUMBER(FIND("bioaccum",C447)),ISNUMBER(FIND("accum",C447)))</f>
        <v>0</v>
      </c>
      <c r="R447" t="b">
        <f>OR(ISNUMBER(FIND("Occupation",C447)),ISNUMBER(FIND("occupation",C447)),ISNUMBER(FIND("worker",C447)),ISNUMBER(FIND("workforce",C447)))</f>
        <v>0</v>
      </c>
      <c r="S447" t="b">
        <f>NOT(OR(F447,G447,H447,I447,J447,K447,L447,M447,N447,O447,P447,Q447,R447))</f>
        <v>0</v>
      </c>
      <c r="U447" t="b">
        <f>OR(Table1[[#This Row],[Inflammation]],Table1[[#This Row],[Immune]])</f>
        <v>1</v>
      </c>
      <c r="V447" t="b">
        <f>IF(OR(Table1[[#This Row],[Rodents]],Table1[[#This Row],[Human]],Table1[[#This Row],[Pig]]),OR(ISNUMBER(FIND("intratrach",C447)),ISNUMBER(FIND("nasal ",C447)),ISNUMBER(FIND("instill",C447))),"NA")</f>
        <v>0</v>
      </c>
      <c r="W447" t="b">
        <f>IF(OR(Table1[[#This Row],[Rodents]],Table1[[#This Row],[Human]],Table1[[#This Row],[Pig]]),OR(ISNUMBER(FIND("dermal",C447)),ISNUMBER(FIND("skin ",C447))),"NA")</f>
        <v>0</v>
      </c>
      <c r="X447" t="b">
        <f>IF(OR(Table1[[#This Row],[Rodents]],Table1[[#This Row],[Human]],Table1[[#This Row],[Pig]]),OR(ISNUMBER(FIND("injected",C447)),ISNUMBER(FIND("periton",C447)),ISNUMBER(FIND("intrascrot",C447))),"NA")</f>
        <v>0</v>
      </c>
      <c r="Y447" t="b">
        <f>IF(OR(Table1[[#This Row],[Rodents]],Table1[[#This Row],[Human]],Table1[[#This Row],[Pig]]),NOT(OR(Table1[[#This Row],[Inhaled/Intratracheal/intranasal]],Table1[[#This Row],[Dermal]],Table1[[#This Row],[Injected]])),"NA")</f>
        <v>1</v>
      </c>
      <c r="AA447" t="b">
        <f>OR(ISNUMBER(FIND("fish ",C447)),ISNUMBER(FIND("Fish ",C447)),ISNUMBER(FIND("aquatic",C447)),ISNUMBER(FIND("daphnids",C447)),ISNUMBER(FIND("Carcinus maenas",C447)),ISNUMBER(FIND("Daphnia",C447)),ISNUMBER(FIND("Ruditapes philippinarum",C447)),ISNUMBER(FIND("daphnia",C447)),ISNUMBER(FIND("marine",C447)),ISNUMBER(FIND("mussel",C447)),ISNUMBER(FIND("algae",C447)),ISNUMBER(FIND("Donax faba",C447)),ISNUMBER(FIND("estuarine",C447)),ISNUMBER(FIND("snail",C447)),ISNUMBER(FIND("Prorocentrum donghaiense",C447)) )</f>
        <v>0</v>
      </c>
      <c r="AB447" t="b">
        <f>OR(ISNUMBER(FIND(" rat ",C447)),ISNUMBER(FIND(" rats ",C447)),ISNUMBER(FIND(" Rats ",C447)),ISNUMBER(FIND(" Rat ",C447)),ISNUMBER(FIND(" rat.",C447)),ISNUMBER(FIND(" rats.",C447)),ISNUMBER(FIND("mouse",C447)),ISNUMBER(FIND("mice",C447)), ISNUMBER(FIND(" Mice",C447)))</f>
        <v>1</v>
      </c>
      <c r="AC447" t="b">
        <f>OR(ISNUMBER(FIND(" cell ",C447)),ISNUMBER(FIND("fibroblast",C447)),ISNUMBER(FIND("macrophage",C447)),ISNUMBER(FIND("epithelial",C447)),ISNUMBER(FIND("endothelial",C447)),ISNUMBER(FIND("neuron",C447)),ISNUMBER(FIND(" cells ",C447)),ISNUMBER(FIND("RBC",C447)),ISNUMBER(FIND("mitochond",C447)),ISNUMBER(FIND("adipocyte",C447)),ISNUMBER(FIND("osteo",C447)),ISNUMBER(FIND("keratin",C447)),ISNUMBER(FIND(" cell's ",C447)),ISNUMBER(FIND("eukary",C447)),ISNUMBER(FIND("sperm",C447)))</f>
        <v>1</v>
      </c>
      <c r="AD447" t="b">
        <f>OR(ISNUMBER(FIND("human",B447)),ISNUMBER(FIND("workers",B447)),ISNUMBER(FIND("workforces",B447)),ISNUMBER(FIND("occupational",B447)),ISNUMBER(FIND("Case report",B447)),ISNUMBER(FIND("Workplaces",B447)),ISNUMBER(FIND("worker",B447)))</f>
        <v>0</v>
      </c>
      <c r="AE447" t="b">
        <f>OR(ISNUMBER(FIND(" plant ",C447)),ISNUMBER(FIND("Plant ",C447)),ISNUMBER(FIND("tomato",C447)),ISNUMBER(FIND("plants",C447)),ISNUMBER(FIND("Plants",C447)),ISNUMBER(FIND("algae",C447)),ISNUMBER(FIND("lettuce",C447)),ISNUMBER(FIND("green gram sprouts ",C447)),ISNUMBER(FIND("Cucurbita pepo",C447)),ISNUMBER(FIND("bean ",C447)),ISNUMBER(FIND("chloroplast",C447)),ISNUMBER(FIND("chlorophyll",C447)),ISNUMBER(FIND("seedling",C447)),ISNUMBER(FIND("canola",C447)),ISNUMBER(FIND("shoot",C447)),ISNUMBER(FIND("photosynthes",C447)),ISNUMBER(FIND(" leaves ",C447)),,ISNUMBER(FIND("agriculture",C447)),ISNUMBER(FIND(" crops ",C447)))</f>
        <v>0</v>
      </c>
      <c r="AF447" t="b">
        <f>OR(ISNUMBER(FIND("bacteria",C447)),ISNUMBER(FIND("Bacteria",C447)),ISNUMBER(FIND("Bacterium",C447)),ISNUMBER(FIND("bacterium",C447)),ISNUMBER(FIND(" coli ",C447)))</f>
        <v>0</v>
      </c>
      <c r="AG447" t="b">
        <f>OR(ISNUMBER(FIND("fungi",C447)),ISNUMBER(FIND("Fungi",C447)),ISNUMBER(FIND("fungus",C447)),ISNUMBER(FIND("Fungus",C447)),ISNUMBER(FIND("mushroom",C447)),ISNUMBER(FIND("Mushroom",C447)),ISNUMBER(FIND(" mold ",C447)))</f>
        <v>0</v>
      </c>
      <c r="AH447" t="b">
        <f>OR(ISNUMBER(FIND("Pig ",C447)),ISNUMBER(FIND("pig ",C447)),ISNUMBER(FIND("Pigs ",C447)),ISNUMBER(FIND("pigs ",C447)))</f>
        <v>0</v>
      </c>
      <c r="AI447" t="b">
        <f>OR(ISNUMBER(FIND(" C. elegans",C447)),ISNUMBER(FIND("Caenorhabditis elegans",C447)),ISNUMBER(FIND("earthworms",C447)),ISNUMBER(FIND(" Ficopomatus enigmaticus",C447)),ISNUMBER(FIND("larva",C447)),ISNUMBER(FIND("Lumbriculus variegatus",C447)),ISNUMBER(FIND("nematode",C447)))</f>
        <v>0</v>
      </c>
      <c r="AJ447" t="b">
        <f>NOT(OR(AA447,AB447,AC447,AD447,AE447,AF447,AG447,AH447,AI447))</f>
        <v>0</v>
      </c>
      <c r="AL447" t="b">
        <f>OR(AA447,AB447,AD447,AE447,AF447,AG447,AH447,AI447)</f>
        <v>1</v>
      </c>
      <c r="AM447" t="b">
        <f>IF(Table1[[#This Row],[In vivo?]],IF(Table1[[#This Row],[Cell]],FALSE,TRUE),FALSE)</f>
        <v>0</v>
      </c>
      <c r="AN447" t="b">
        <f>AND(AC447,AL447)</f>
        <v>1</v>
      </c>
      <c r="AO447" t="b">
        <f>IF(Table1[[#This Row],[Cell]],IF(Table1[[#This Row],[In vivo?]],FALSE,TRUE),FALSE)</f>
        <v>0</v>
      </c>
      <c r="AP447" t="b">
        <f>NOT(OR(Table1[[#This Row],[In vivo?]],Table1[[#This Row],[Only in Cell]]))</f>
        <v>0</v>
      </c>
      <c r="AQ447" t="b">
        <f>IF(OR(Table1[[#This Row],[Rodents]],Table1[[#This Row],[Human]],Table1[[#This Row],[Pig]]),OR(ISNUMBER(FIND("pulmonary",C447)),ISNUMBER(FIND("lung",C447))),"NA")</f>
        <v>1</v>
      </c>
      <c r="AR447" t="b">
        <f>IF(OR(Table1[[#This Row],[Rodents]],Table1[[#This Row],[Human]],Table1[[#This Row],[Pig]]),OR(ISNUMBER(FIND("skin",C447)),ISNUMBER(FIND("dermal",C447))),"NA")</f>
        <v>0</v>
      </c>
      <c r="AS447" t="b">
        <f>IF(OR(Table1[[#This Row],[Rodents]],Table1[[#This Row],[Human]],Table1[[#This Row],[Pig]]),OR(ISNUMBER(FIND("liver",C447)),ISNUMBER(FIND("hepat",C447))),"NA")</f>
        <v>0</v>
      </c>
      <c r="AT447" t="b">
        <f>IF(OR(Table1[[#This Row],[Rodents]],Table1[[#This Row],[Human]],Table1[[#This Row],[Pig]]),OR(ISNUMBER(FIND("kidney",C447)),ISNUMBER(FIND("neph",C447))),"NA")</f>
        <v>0</v>
      </c>
      <c r="AU447" t="b">
        <f>IF(OR(Table1[[#This Row],[Rodents]],Table1[[#This Row],[Human]],Table1[[#This Row],[Pig]]),OR(ISNUMBER(FIND("brain",C447)),ISNUMBER(FIND("neur",C447)),ISNUMBER(FIND("nerv",C447))),"NA")</f>
        <v>0</v>
      </c>
      <c r="AV447" t="b">
        <f>IF(OR(Table1[[#This Row],[Rodents]],Table1[[#This Row],[Human]],Table1[[#This Row],[Pig]]),OR(ISNUMBER(FIND("heart",C447)),ISNUMBER(FIND("cardi",C447))),"NA")</f>
        <v>0</v>
      </c>
      <c r="AW447" t="b">
        <f>IF(OR(Table1[[#This Row],[Rodents]],Table1[[#This Row],[Human]],Table1[[#This Row],[Pig]]),OR(ISNUMBER(FIND("gastro",C447)),ISNUMBER(FIND("intesti",C447)),ISNUMBER(FIND("stomach",C447))),"NA")</f>
        <v>0</v>
      </c>
      <c r="AX447" t="b">
        <f>IF(OR(Table1[[#This Row],[Rodents]],Table1[[#This Row],[Human]],Table1[[#This Row],[Pig]]),NOT(OR(AQ447,AR447,AS447,AT447,AU447,AV447,AW447)),"NA")</f>
        <v>0</v>
      </c>
      <c r="AY447" t="b">
        <f>OR(ISNUMBER(FIND("SWCNT",C447)),ISNUMBER(FIND("SWNT",C447)),ISNUMBER(FIND("single-wall",C447)),ISNUMBER(FIND("single wall",C447)),ISNUMBER(FIND("Single wall",C447)),ISNUMBER(FIND("Single-wall",C447)),ISNUMBER(FIND("SWCNT",B447)),ISNUMBER(FIND("SWNT",B447)),ISNUMBER(FIND("single-wall",B447)),ISNUMBER(FIND("single wall",B447)),ISNUMBER(FIND("Single-wall",B447)),ISNUMBER(FIND("Single wall",B447)))</f>
        <v>0</v>
      </c>
      <c r="AZ447" t="b">
        <f>OR(ISNUMBER(FIND("MWCNT",C447)),ISNUMBER(FIND("MWNT",C447)),ISNUMBER(FIND("multi-wall",C447)),ISNUMBER(FIND("multi wall",C447)),ISNUMBER(FIND("multiwall",C447)),ISNUMBER(FIND("Multi-wall",C447)),ISNUMBER(FIND("Multi wall",C447)),ISNUMBER(FIND("Multiwall",C447)),ISNUMBER(FIND("MWCNT",B447)),ISNUMBER(FIND("MWNT",B447)),ISNUMBER(FIND("multi-wall",B447)),ISNUMBER(FIND("multi wall",B447)),ISNUMBER(FIND("multiwall",B447)),ISNUMBER(FIND("Multi-wall",B447)),ISNUMBER(FIND("Multi wall",B447)),ISNUMBER(FIND("Multiwall",B447)),ISNUMBER(FIND("Double-wall",B447)),ISNUMBER(FIND("Double wall",B447)),ISNUMBER(FIND("Doublewall",B447)),ISNUMBER(FIND("double-wall",B447)),ISNUMBER(FIND("double wall",B447)),ISNUMBER(FIND("doublewall",B447)))</f>
        <v>1</v>
      </c>
      <c r="BA447" t="b">
        <f>AND(Table1[[#This Row],[SWCNT]],Table1[[#This Row],[MWCNT]])</f>
        <v>0</v>
      </c>
      <c r="BB447" t="b">
        <f>IF(Table1[[#This Row],[SWCNT]]=TRUE,FALSE,IF(Table1[[#This Row],[MWCNT]]=TRUE,FALSE,TRUE))</f>
        <v>0</v>
      </c>
      <c r="BC447" s="18"/>
    </row>
    <row r="448" spans="1:55" ht="296">
      <c r="A448" t="s">
        <v>5235</v>
      </c>
      <c r="B448" s="2" t="s">
        <v>5236</v>
      </c>
      <c r="C448" s="16" t="s">
        <v>5237</v>
      </c>
      <c r="D448" s="17" t="s">
        <v>3890</v>
      </c>
      <c r="E448" s="2">
        <v>2010</v>
      </c>
      <c r="F448" t="b">
        <f>OR(ISNUMBER(FIND("cytotoxic",C448)),ISNUMBER(FIND("Cytotoxic",C448)),ISNUMBER(FIND("cellular toxicity",C448)),ISNUMBER(FIND("cell death",C448)),ISNUMBER(FIND("viable",C448)),ISNUMBER(FIND("phytotoxic",C448)),ISNUMBER(FIND("acute toxicity",C448)),ISNUMBER(FIND("MTT",C448)),ISNUMBER(FIND("survival",C448)),ISNUMBER(FIND("prolifer",C448)),ISNUMBER(FIND("apoptosis",C448)),ISNUMBER(FIND("neurotoxic",C448)),ISNUMBER(FIND("  lysis ",C448)),ISNUMBER(FIND("necrosis",C448)),ISNUMBER(FIND("cellular death",C448))*3,ISNUMBER(FIND("LDH",C448)),ISNUMBER(FIND("Acute toxicity",C448)))</f>
        <v>1</v>
      </c>
      <c r="G448" t="b">
        <f>OR(ISNUMBER(FIND("genotoxic",C448)),ISNUMBER(FIND("genotoxicity",C448)),ISNUMBER(FIND("DNA damage",C448)),ISNUMBER(FIND("DNA",C448)),ISNUMBER(FIND("RNA",C448)),ISNUMBER(FIND("mesothelioma",C448)),ISNUMBER(FIND("carcino",C448)),ISNUMBER(FIND("mutagen",C448)),ISNUMBER(FIND("genetic",C448)))</f>
        <v>0</v>
      </c>
      <c r="H448" t="b">
        <f>OR(ISNUMBER(FIND("inflammatory",C448)),ISNUMBER(FIND("inflamm",C448)))</f>
        <v>1</v>
      </c>
      <c r="I448" t="b">
        <f>OR(ISNUMBER(FIND("immune",C448)),ISNUMBER(FIND("immunological",C448)),ISNUMBER(FIND("interleuk",C448)),ISNUMBER(FIND("platelet activation",C448)),ISNUMBER(FIND("monocyte",C448)),ISNUMBER(FIND("leukocyte",C448)),ISNUMBER(FIND("cytokine",C448)),ISNUMBER(FIND("CD4",C448)),ISNUMBER(FIND("CD8",C448)),ISNUMBER(FIND("T-cell",C448)))</f>
        <v>1</v>
      </c>
      <c r="J448" t="b">
        <f>OR(ISNUMBER(FIND("reactive oxygen",C448)),ISNUMBER(FIND("ROS",C448)),ISNUMBER(FIND("free radical",C448)),ISNUMBER(FIND("oxidative stress",C448)),ISNUMBER(FIND("peroxid",C448)),ISNUMBER(FIND("oxidative",C448)),ISNUMBER(FIND("antioxid",C448)))</f>
        <v>1</v>
      </c>
      <c r="K448" t="b">
        <f>OR(ISNUMBER(FIND("autophag",C448)))</f>
        <v>0</v>
      </c>
      <c r="L448" t="b">
        <f>OR(ISNUMBER(FIND("morpholog",C448)))</f>
        <v>0</v>
      </c>
      <c r="M448" t="b">
        <f>OR(ISNUMBER(FIND("fibrosis",C448)),ISNUMBER(FIND("Fibrosis",C448)),ISNUMBER(FIND("fibrot",C448)))</f>
        <v>0</v>
      </c>
      <c r="N448" t="b">
        <f>OR(ISNUMBER(FIND("offspring",C448)),ISNUMBER(FIND("Parental",C448)),ISNUMBER(FIND("parental",C448)),ISNUMBER(FIND("germline",C448)),ISNUMBER(FIND("reproduc",C448)),ISNUMBER(FIND("embryo",C448)))</f>
        <v>0</v>
      </c>
      <c r="O448" t="b">
        <f>OR(ISNUMBER(FIND("metabol",C448)),ISNUMBER(FIND("Metabol",C448)),ISNUMBER(FIND("digest",C448)),ISNUMBER(FIND("mitochon",C448)))</f>
        <v>0</v>
      </c>
      <c r="P448" t="b">
        <f>OR(ISNUMBER(FIND("ecotox",C448)),ISNUMBER(FIND("Ecotox",B448)),ISNUMBER(FIND("ecotox",B448)),ISNUMBER(FIND("Ecotox",C448)))</f>
        <v>0</v>
      </c>
      <c r="Q448" t="b">
        <f>OR(ISNUMBER(FIND("Bioaccum",C448)),ISNUMBER(FIND("bioaccum",C448)),ISNUMBER(FIND("accum",C448)))</f>
        <v>0</v>
      </c>
      <c r="R448" t="b">
        <f>OR(ISNUMBER(FIND("Occupation",C448)),ISNUMBER(FIND("occupation",C448)),ISNUMBER(FIND("worker",C448)),ISNUMBER(FIND("workforce",C448)))</f>
        <v>0</v>
      </c>
      <c r="S448" t="b">
        <f>NOT(OR(F448,G448,H448,I448,J448,K448,L448,M448,N448,O448,P448,Q448,R448))</f>
        <v>0</v>
      </c>
      <c r="U448" t="b">
        <f>OR(Table1[[#This Row],[Inflammation]],Table1[[#This Row],[Immune]])</f>
        <v>1</v>
      </c>
      <c r="V448" t="str">
        <f>IF(OR(Table1[[#This Row],[Rodents]],Table1[[#This Row],[Human]],Table1[[#This Row],[Pig]]),OR(ISNUMBER(FIND("intratrach",C448)),ISNUMBER(FIND("nasal ",C448)),ISNUMBER(FIND("instill",C448))),"NA")</f>
        <v>NA</v>
      </c>
      <c r="W448" t="str">
        <f>IF(OR(Table1[[#This Row],[Rodents]],Table1[[#This Row],[Human]],Table1[[#This Row],[Pig]]),OR(ISNUMBER(FIND("dermal",C448)),ISNUMBER(FIND("skin ",C448))),"NA")</f>
        <v>NA</v>
      </c>
      <c r="X448" t="str">
        <f>IF(OR(Table1[[#This Row],[Rodents]],Table1[[#This Row],[Human]],Table1[[#This Row],[Pig]]),OR(ISNUMBER(FIND("injected",C448)),ISNUMBER(FIND("periton",C448)),ISNUMBER(FIND("intrascrot",C448))),"NA")</f>
        <v>NA</v>
      </c>
      <c r="Y448" t="str">
        <f>IF(OR(Table1[[#This Row],[Rodents]],Table1[[#This Row],[Human]],Table1[[#This Row],[Pig]]),NOT(OR(Table1[[#This Row],[Inhaled/Intratracheal/intranasal]],Table1[[#This Row],[Dermal]],Table1[[#This Row],[Injected]])),"NA")</f>
        <v>NA</v>
      </c>
      <c r="AA448" t="b">
        <f>OR(ISNUMBER(FIND("fish ",C448)),ISNUMBER(FIND("Fish ",C448)),ISNUMBER(FIND("aquatic",C448)),ISNUMBER(FIND("daphnids",C448)),ISNUMBER(FIND("Carcinus maenas",C448)),ISNUMBER(FIND("Daphnia",C448)),ISNUMBER(FIND("Ruditapes philippinarum",C448)),ISNUMBER(FIND("daphnia",C448)),ISNUMBER(FIND("marine",C448)),ISNUMBER(FIND("mussel",C448)),ISNUMBER(FIND("algae",C448)),ISNUMBER(FIND("Donax faba",C448)),ISNUMBER(FIND("estuarine",C448)),ISNUMBER(FIND("snail",C448)),ISNUMBER(FIND("Prorocentrum donghaiense",C448)) )</f>
        <v>0</v>
      </c>
      <c r="AB448" t="b">
        <f>OR(ISNUMBER(FIND(" rat ",C448)),ISNUMBER(FIND(" rats ",C448)),ISNUMBER(FIND(" Rats ",C448)),ISNUMBER(FIND(" Rat ",C448)),ISNUMBER(FIND(" rat.",C448)),ISNUMBER(FIND(" rats.",C448)),ISNUMBER(FIND("mouse",C448)),ISNUMBER(FIND("mice",C448)), ISNUMBER(FIND(" Mice",C448)))</f>
        <v>0</v>
      </c>
      <c r="AC448" t="b">
        <f>OR(ISNUMBER(FIND(" cell ",C448)),ISNUMBER(FIND("fibroblast",C448)),ISNUMBER(FIND("macrophage",C448)),ISNUMBER(FIND("epithelial",C448)),ISNUMBER(FIND("endothelial",C448)),ISNUMBER(FIND("neuron",C448)),ISNUMBER(FIND(" cells ",C448)),ISNUMBER(FIND("RBC",C448)),ISNUMBER(FIND("mitochond",C448)),ISNUMBER(FIND("adipocyte",C448)),ISNUMBER(FIND("osteo",C448)),ISNUMBER(FIND("keratin",C448)),ISNUMBER(FIND(" cell's ",C448)),ISNUMBER(FIND("eukary",C448)),ISNUMBER(FIND("sperm",C448)))</f>
        <v>1</v>
      </c>
      <c r="AD448" t="b">
        <v>0</v>
      </c>
      <c r="AE448" t="b">
        <f>OR(ISNUMBER(FIND(" plant ",C448)),ISNUMBER(FIND("Plant ",C448)),ISNUMBER(FIND("tomato",C448)),ISNUMBER(FIND("plants",C448)),ISNUMBER(FIND("Plants",C448)),ISNUMBER(FIND("algae",C448)),ISNUMBER(FIND("lettuce",C448)),ISNUMBER(FIND("green gram sprouts ",C448)),ISNUMBER(FIND("Cucurbita pepo",C448)),ISNUMBER(FIND("bean ",C448)),ISNUMBER(FIND("chloroplast",C448)),ISNUMBER(FIND("chlorophyll",C448)),ISNUMBER(FIND("seedling",C448)),ISNUMBER(FIND("canola",C448)),ISNUMBER(FIND("shoot",C448)),ISNUMBER(FIND("photosynthes",C448)),ISNUMBER(FIND(" leaves ",C448)),,ISNUMBER(FIND("agriculture",C448)),ISNUMBER(FIND(" crops ",C448)))</f>
        <v>0</v>
      </c>
      <c r="AF448" t="b">
        <f>OR(ISNUMBER(FIND("bacteria",C448)),ISNUMBER(FIND("Bacteria",C448)),ISNUMBER(FIND("Bacterium",C448)),ISNUMBER(FIND("bacterium",C448)),ISNUMBER(FIND(" coli ",C448)))</f>
        <v>0</v>
      </c>
      <c r="AG448" t="b">
        <f>OR(ISNUMBER(FIND("fungi",C448)),ISNUMBER(FIND("Fungi",C448)),ISNUMBER(FIND("fungus",C448)),ISNUMBER(FIND("Fungus",C448)),ISNUMBER(FIND("mushroom",C448)),ISNUMBER(FIND("Mushroom",C448)),ISNUMBER(FIND(" mold ",C448)))</f>
        <v>0</v>
      </c>
      <c r="AH448" t="b">
        <f>OR(ISNUMBER(FIND("Pig ",C448)),ISNUMBER(FIND("pig ",C448)),ISNUMBER(FIND("Pigs ",C448)),ISNUMBER(FIND("pigs ",C448)))</f>
        <v>0</v>
      </c>
      <c r="AI448" t="b">
        <f>OR(ISNUMBER(FIND(" C. elegans",C448)),ISNUMBER(FIND("Caenorhabditis elegans",C448)),ISNUMBER(FIND("earthworms",C448)),ISNUMBER(FIND(" Ficopomatus enigmaticus",C448)),ISNUMBER(FIND("larva",C448)),ISNUMBER(FIND("Lumbriculus variegatus",C448)),ISNUMBER(FIND("nematode",C448)))</f>
        <v>0</v>
      </c>
      <c r="AJ448" t="b">
        <f>NOT(OR(AA448,AB448,AC448,AD448,AE448,AF448,AG448,AH448,AI448))</f>
        <v>0</v>
      </c>
      <c r="AL448" t="b">
        <f>OR(AA448,AB448,AD448,AE448,AF448,AG448,AH448,AI448)</f>
        <v>0</v>
      </c>
      <c r="AM448" t="b">
        <f>IF(Table1[[#This Row],[In vivo?]],IF(Table1[[#This Row],[Cell]],FALSE,TRUE),FALSE)</f>
        <v>0</v>
      </c>
      <c r="AN448" t="b">
        <f>AND(AC448,AL448)</f>
        <v>0</v>
      </c>
      <c r="AO448" t="b">
        <f>IF(Table1[[#This Row],[Cell]],IF(Table1[[#This Row],[In vivo?]],FALSE,TRUE),FALSE)</f>
        <v>1</v>
      </c>
      <c r="AP448" t="b">
        <f>NOT(OR(Table1[[#This Row],[In vivo?]],Table1[[#This Row],[Only in Cell]]))</f>
        <v>0</v>
      </c>
      <c r="AQ448" t="str">
        <f>IF(OR(Table1[[#This Row],[Rodents]],Table1[[#This Row],[Human]],Table1[[#This Row],[Pig]]),OR(ISNUMBER(FIND("pulmonary",C448)),ISNUMBER(FIND("lung",C448))),"NA")</f>
        <v>NA</v>
      </c>
      <c r="AR448" t="str">
        <f>IF(OR(Table1[[#This Row],[Rodents]],Table1[[#This Row],[Human]],Table1[[#This Row],[Pig]]),OR(ISNUMBER(FIND("skin",C448)),ISNUMBER(FIND("dermal",C448))),"NA")</f>
        <v>NA</v>
      </c>
      <c r="AS448" t="str">
        <f>IF(OR(Table1[[#This Row],[Rodents]],Table1[[#This Row],[Human]],Table1[[#This Row],[Pig]]),OR(ISNUMBER(FIND("liver",C448)),ISNUMBER(FIND("hepat",C448))),"NA")</f>
        <v>NA</v>
      </c>
      <c r="AT448" t="str">
        <f>IF(OR(Table1[[#This Row],[Rodents]],Table1[[#This Row],[Human]],Table1[[#This Row],[Pig]]),OR(ISNUMBER(FIND("kidney",C448)),ISNUMBER(FIND("neph",C448))),"NA")</f>
        <v>NA</v>
      </c>
      <c r="AU448" t="str">
        <f>IF(OR(Table1[[#This Row],[Rodents]],Table1[[#This Row],[Human]],Table1[[#This Row],[Pig]]),OR(ISNUMBER(FIND("brain",C448)),ISNUMBER(FIND("neur",C448)),ISNUMBER(FIND("nerv",C448))),"NA")</f>
        <v>NA</v>
      </c>
      <c r="AV448" t="str">
        <f>IF(OR(Table1[[#This Row],[Rodents]],Table1[[#This Row],[Human]],Table1[[#This Row],[Pig]]),OR(ISNUMBER(FIND("heart",C448)),ISNUMBER(FIND("cardi",C448))),"NA")</f>
        <v>NA</v>
      </c>
      <c r="AW448" t="str">
        <f>IF(OR(Table1[[#This Row],[Rodents]],Table1[[#This Row],[Human]],Table1[[#This Row],[Pig]]),OR(ISNUMBER(FIND("gastro",C448)),ISNUMBER(FIND("intesti",C448)),ISNUMBER(FIND("stomach",C448))),"NA")</f>
        <v>NA</v>
      </c>
      <c r="AX448" t="str">
        <f>IF(OR(Table1[[#This Row],[Rodents]],Table1[[#This Row],[Human]],Table1[[#This Row],[Pig]]),NOT(OR(AQ448,AR448,AS448,AT448,AU448,AV448,AW448)),"NA")</f>
        <v>NA</v>
      </c>
      <c r="AY448" t="b">
        <f>OR(ISNUMBER(FIND("SWCNT",C448)),ISNUMBER(FIND("SWNT",C448)),ISNUMBER(FIND("single-wall",C448)),ISNUMBER(FIND("single wall",C448)),ISNUMBER(FIND("Single wall",C448)),ISNUMBER(FIND("Single-wall",C448)),ISNUMBER(FIND("SWCNT",B448)),ISNUMBER(FIND("SWNT",B448)),ISNUMBER(FIND("single-wall",B448)),ISNUMBER(FIND("single wall",B448)),ISNUMBER(FIND("Single-wall",B448)),ISNUMBER(FIND("Single wall",B448)))</f>
        <v>1</v>
      </c>
      <c r="AZ448" t="b">
        <f>OR(ISNUMBER(FIND("MWCNT",C448)),ISNUMBER(FIND("MWNT",C448)),ISNUMBER(FIND("multi-wall",C448)),ISNUMBER(FIND("multi wall",C448)),ISNUMBER(FIND("multiwall",C448)),ISNUMBER(FIND("Multi-wall",C448)),ISNUMBER(FIND("Multi wall",C448)),ISNUMBER(FIND("Multiwall",C448)),ISNUMBER(FIND("MWCNT",B448)),ISNUMBER(FIND("MWNT",B448)),ISNUMBER(FIND("multi-wall",B448)),ISNUMBER(FIND("multi wall",B448)),ISNUMBER(FIND("multiwall",B448)),ISNUMBER(FIND("Multi-wall",B448)),ISNUMBER(FIND("Multi wall",B448)),ISNUMBER(FIND("Multiwall",B448)),ISNUMBER(FIND("Double-wall",B448)),ISNUMBER(FIND("Double wall",B448)),ISNUMBER(FIND("Doublewall",B448)),ISNUMBER(FIND("double-wall",B448)),ISNUMBER(FIND("double wall",B448)),ISNUMBER(FIND("doublewall",B448)))</f>
        <v>0</v>
      </c>
      <c r="BA448" t="b">
        <f>AND(Table1[[#This Row],[SWCNT]],Table1[[#This Row],[MWCNT]])</f>
        <v>0</v>
      </c>
      <c r="BB448" t="b">
        <f>IF(Table1[[#This Row],[SWCNT]]=TRUE,FALSE,IF(Table1[[#This Row],[MWCNT]]=TRUE,FALSE,TRUE))</f>
        <v>0</v>
      </c>
      <c r="BC448" s="18"/>
    </row>
    <row r="449" spans="1:55" ht="222">
      <c r="A449" t="s">
        <v>5251</v>
      </c>
      <c r="B449" s="2" t="s">
        <v>5252</v>
      </c>
      <c r="C449" s="16" t="s">
        <v>5253</v>
      </c>
      <c r="D449" s="17" t="s">
        <v>395</v>
      </c>
      <c r="E449" s="2">
        <v>2010</v>
      </c>
      <c r="F449" t="b">
        <f>OR(ISNUMBER(FIND("cytotoxic",C449)),ISNUMBER(FIND("Cytotoxic",C449)),ISNUMBER(FIND("cellular toxicity",C449)),ISNUMBER(FIND("cell death",C449)),ISNUMBER(FIND("viable",C449)),ISNUMBER(FIND("phytotoxic",C449)),ISNUMBER(FIND("acute toxicity",C449)),ISNUMBER(FIND("MTT",C449)),ISNUMBER(FIND("survival",C449)),ISNUMBER(FIND("prolifer",C449)),ISNUMBER(FIND("apoptosis",C449)),ISNUMBER(FIND("neurotoxic",C449)),ISNUMBER(FIND("  lysis ",C449)),ISNUMBER(FIND("necrosis",C449)),ISNUMBER(FIND("cellular death",C449))*3,ISNUMBER(FIND("LDH",C449)),ISNUMBER(FIND("Acute toxicity",C449)))</f>
        <v>1</v>
      </c>
      <c r="G449" t="b">
        <f>OR(ISNUMBER(FIND("genotoxic",C449)),ISNUMBER(FIND("genotoxicity",C449)),ISNUMBER(FIND("DNA damage",C449)),ISNUMBER(FIND("DNA",C449)),ISNUMBER(FIND("RNA",C449)),ISNUMBER(FIND("mesothelioma",C449)),ISNUMBER(FIND("carcino",C449)),ISNUMBER(FIND("mutagen",C449)),ISNUMBER(FIND("genetic",C449)))</f>
        <v>0</v>
      </c>
      <c r="H449" t="b">
        <f>OR(ISNUMBER(FIND("inflammatory",C449)),ISNUMBER(FIND("inflamm",C449)))</f>
        <v>1</v>
      </c>
      <c r="I449" t="b">
        <f>OR(ISNUMBER(FIND("immune",C449)),ISNUMBER(FIND("immunological",C449)),ISNUMBER(FIND("interleuk",C449)),ISNUMBER(FIND("platelet activation",C449)),ISNUMBER(FIND("monocyte",C449)),ISNUMBER(FIND("leukocyte",C449)),ISNUMBER(FIND("cytokine",C449)),ISNUMBER(FIND("CD4",C449)),ISNUMBER(FIND("CD8",C449)),ISNUMBER(FIND("T-cell",C449)))</f>
        <v>1</v>
      </c>
      <c r="J449" t="b">
        <f>OR(ISNUMBER(FIND("reactive oxygen",C449)),ISNUMBER(FIND("ROS",C449)),ISNUMBER(FIND("free radical",C449)),ISNUMBER(FIND("oxidative stress",C449)),ISNUMBER(FIND("peroxid",C449)),ISNUMBER(FIND("oxidative",C449)),ISNUMBER(FIND("antioxid",C449)))</f>
        <v>0</v>
      </c>
      <c r="K449" t="b">
        <f>OR(ISNUMBER(FIND("autophag",C449)))</f>
        <v>0</v>
      </c>
      <c r="L449" t="b">
        <f>OR(ISNUMBER(FIND("morpholog",C449)))</f>
        <v>0</v>
      </c>
      <c r="M449" t="b">
        <f>OR(ISNUMBER(FIND("fibrosis",C449)),ISNUMBER(FIND("Fibrosis",C449)),ISNUMBER(FIND("fibrot",C449)))</f>
        <v>0</v>
      </c>
      <c r="N449" t="b">
        <f>OR(ISNUMBER(FIND("offspring",C449)),ISNUMBER(FIND("Parental",C449)),ISNUMBER(FIND("parental",C449)),ISNUMBER(FIND("germline",C449)),ISNUMBER(FIND("reproduc",C449)),ISNUMBER(FIND("embryo",C449)))</f>
        <v>0</v>
      </c>
      <c r="O449" t="b">
        <f>OR(ISNUMBER(FIND("metabol",C449)),ISNUMBER(FIND("Metabol",C449)),ISNUMBER(FIND("digest",C449)),ISNUMBER(FIND("mitochon",C449)))</f>
        <v>0</v>
      </c>
      <c r="P449" t="b">
        <f>OR(ISNUMBER(FIND("ecotox",C449)),ISNUMBER(FIND("Ecotox",B449)),ISNUMBER(FIND("ecotox",B449)),ISNUMBER(FIND("Ecotox",C449)))</f>
        <v>0</v>
      </c>
      <c r="Q449" t="b">
        <f>OR(ISNUMBER(FIND("Bioaccum",C449)),ISNUMBER(FIND("bioaccum",C449)),ISNUMBER(FIND("accum",C449)))</f>
        <v>0</v>
      </c>
      <c r="R449" t="b">
        <f>OR(ISNUMBER(FIND("Occupation",C449)),ISNUMBER(FIND("occupation",C449)),ISNUMBER(FIND("worker",C449)),ISNUMBER(FIND("workforce",C449)))</f>
        <v>0</v>
      </c>
      <c r="S449" t="b">
        <f>NOT(OR(F449,G449,H449,I449,J449,K449,L449,M449,N449,O449,P449,Q449,R449))</f>
        <v>0</v>
      </c>
      <c r="U449" t="b">
        <f>OR(Table1[[#This Row],[Inflammation]],Table1[[#This Row],[Immune]])</f>
        <v>1</v>
      </c>
      <c r="V449" t="b">
        <f>IF(OR(Table1[[#This Row],[Rodents]],Table1[[#This Row],[Human]],Table1[[#This Row],[Pig]]),OR(ISNUMBER(FIND("intratrach",C449)),ISNUMBER(FIND("nasal ",C449)),ISNUMBER(FIND("instill",C449))),"NA")</f>
        <v>0</v>
      </c>
      <c r="W449" t="b">
        <f>IF(OR(Table1[[#This Row],[Rodents]],Table1[[#This Row],[Human]],Table1[[#This Row],[Pig]]),OR(ISNUMBER(FIND("dermal",C449)),ISNUMBER(FIND("skin ",C449))),"NA")</f>
        <v>0</v>
      </c>
      <c r="X449" t="b">
        <f>IF(OR(Table1[[#This Row],[Rodents]],Table1[[#This Row],[Human]],Table1[[#This Row],[Pig]]),OR(ISNUMBER(FIND("injected",C449)),ISNUMBER(FIND("periton",C449)),ISNUMBER(FIND("intrascrot",C449))),"NA")</f>
        <v>0</v>
      </c>
      <c r="Y449" t="b">
        <f>IF(OR(Table1[[#This Row],[Rodents]],Table1[[#This Row],[Human]],Table1[[#This Row],[Pig]]),NOT(OR(Table1[[#This Row],[Inhaled/Intratracheal/intranasal]],Table1[[#This Row],[Dermal]],Table1[[#This Row],[Injected]])),"NA")</f>
        <v>1</v>
      </c>
      <c r="AA449" t="b">
        <f>OR(ISNUMBER(FIND("fish ",C449)),ISNUMBER(FIND("Fish ",C449)),ISNUMBER(FIND("aquatic",C449)),ISNUMBER(FIND("daphnids",C449)),ISNUMBER(FIND("Carcinus maenas",C449)),ISNUMBER(FIND("Daphnia",C449)),ISNUMBER(FIND("Ruditapes philippinarum",C449)),ISNUMBER(FIND("daphnia",C449)),ISNUMBER(FIND("marine",C449)),ISNUMBER(FIND("mussel",C449)),ISNUMBER(FIND("algae",C449)),ISNUMBER(FIND("Donax faba",C449)),ISNUMBER(FIND("estuarine",C449)),ISNUMBER(FIND("snail",C449)),ISNUMBER(FIND("Prorocentrum donghaiense",C449)) )</f>
        <v>0</v>
      </c>
      <c r="AB449" t="b">
        <f>OR(ISNUMBER(FIND(" rat ",C449)),ISNUMBER(FIND(" rats ",C449)),ISNUMBER(FIND(" Rats ",C449)),ISNUMBER(FIND(" Rat ",C449)),ISNUMBER(FIND(" rat.",C449)),ISNUMBER(FIND(" rats.",C449)),ISNUMBER(FIND("mouse",C449)),ISNUMBER(FIND("mice",C449)), ISNUMBER(FIND(" Mice",C449)))</f>
        <v>1</v>
      </c>
      <c r="AC449" t="b">
        <f>OR(ISNUMBER(FIND(" cell ",C449)),ISNUMBER(FIND("fibroblast",C449)),ISNUMBER(FIND("macrophage",C449)),ISNUMBER(FIND("epithelial",C449)),ISNUMBER(FIND("endothelial",C449)),ISNUMBER(FIND("neuron",C449)),ISNUMBER(FIND(" cells ",C449)),ISNUMBER(FIND("RBC",C449)),ISNUMBER(FIND("mitochond",C449)),ISNUMBER(FIND("adipocyte",C449)),ISNUMBER(FIND("osteo",C449)),ISNUMBER(FIND("keratin",C449)),ISNUMBER(FIND(" cell's ",C449)),ISNUMBER(FIND("eukary",C449)),ISNUMBER(FIND("sperm",C449)))</f>
        <v>1</v>
      </c>
      <c r="AD449" t="b">
        <f>OR(ISNUMBER(FIND("human",B449)),ISNUMBER(FIND("workers",B449)),ISNUMBER(FIND("workforces",B449)),ISNUMBER(FIND("occupational",B449)),ISNUMBER(FIND("Case report",B449)),ISNUMBER(FIND("Workplaces",B449)),ISNUMBER(FIND("worker",B449)))</f>
        <v>0</v>
      </c>
      <c r="AE449" t="b">
        <f>OR(ISNUMBER(FIND(" plant ",C449)),ISNUMBER(FIND("Plant ",C449)),ISNUMBER(FIND("tomato",C449)),ISNUMBER(FIND("plants",C449)),ISNUMBER(FIND("Plants",C449)),ISNUMBER(FIND("algae",C449)),ISNUMBER(FIND("lettuce",C449)),ISNUMBER(FIND("green gram sprouts ",C449)),ISNUMBER(FIND("Cucurbita pepo",C449)),ISNUMBER(FIND("bean ",C449)),ISNUMBER(FIND("chloroplast",C449)),ISNUMBER(FIND("chlorophyll",C449)),ISNUMBER(FIND("seedling",C449)),ISNUMBER(FIND("canola",C449)),ISNUMBER(FIND("shoot",C449)),ISNUMBER(FIND("photosynthes",C449)),ISNUMBER(FIND(" leaves ",C449)),,ISNUMBER(FIND("agriculture",C449)),ISNUMBER(FIND(" crops ",C449)))</f>
        <v>0</v>
      </c>
      <c r="AF449" t="b">
        <f>OR(ISNUMBER(FIND("bacteria",C449)),ISNUMBER(FIND("Bacteria",C449)),ISNUMBER(FIND("Bacterium",C449)),ISNUMBER(FIND("bacterium",C449)),ISNUMBER(FIND(" coli ",C449)))</f>
        <v>0</v>
      </c>
      <c r="AG449" t="b">
        <f>OR(ISNUMBER(FIND("fungi",C449)),ISNUMBER(FIND("Fungi",C449)),ISNUMBER(FIND("fungus",C449)),ISNUMBER(FIND("Fungus",C449)),ISNUMBER(FIND("mushroom",C449)),ISNUMBER(FIND("Mushroom",C449)),ISNUMBER(FIND(" mold ",C449)))</f>
        <v>0</v>
      </c>
      <c r="AH449" t="b">
        <f>OR(ISNUMBER(FIND("Pig ",C449)),ISNUMBER(FIND("pig ",C449)),ISNUMBER(FIND("Pigs ",C449)),ISNUMBER(FIND("pigs ",C449)))</f>
        <v>0</v>
      </c>
      <c r="AI449" t="b">
        <f>OR(ISNUMBER(FIND(" C. elegans",C449)),ISNUMBER(FIND("Caenorhabditis elegans",C449)),ISNUMBER(FIND("earthworms",C449)),ISNUMBER(FIND(" Ficopomatus enigmaticus",C449)),ISNUMBER(FIND("larva",C449)),ISNUMBER(FIND("Lumbriculus variegatus",C449)),ISNUMBER(FIND("nematode",C449)))</f>
        <v>0</v>
      </c>
      <c r="AJ449" t="b">
        <f>NOT(OR(AA449,AB449,AC449,AD449,AE449,AF449,AG449,AH449,AI449))</f>
        <v>0</v>
      </c>
      <c r="AL449" t="b">
        <f>OR(AA449,AB449,AD449,AE449,AF449,AG449,AH449,AI449)</f>
        <v>1</v>
      </c>
      <c r="AM449" t="b">
        <f>IF(Table1[[#This Row],[In vivo?]],IF(Table1[[#This Row],[Cell]],FALSE,TRUE),FALSE)</f>
        <v>0</v>
      </c>
      <c r="AN449" t="b">
        <f>AND(AC449,AL449)</f>
        <v>1</v>
      </c>
      <c r="AO449" t="b">
        <f>IF(Table1[[#This Row],[Cell]],IF(Table1[[#This Row],[In vivo?]],FALSE,TRUE),FALSE)</f>
        <v>0</v>
      </c>
      <c r="AP449" t="b">
        <f>NOT(OR(Table1[[#This Row],[In vivo?]],Table1[[#This Row],[Only in Cell]]))</f>
        <v>0</v>
      </c>
      <c r="AQ449" t="b">
        <f>IF(OR(Table1[[#This Row],[Rodents]],Table1[[#This Row],[Human]],Table1[[#This Row],[Pig]]),OR(ISNUMBER(FIND("pulmonary",C449)),ISNUMBER(FIND("lung",C449))),"NA")</f>
        <v>0</v>
      </c>
      <c r="AR449" t="b">
        <f>IF(OR(Table1[[#This Row],[Rodents]],Table1[[#This Row],[Human]],Table1[[#This Row],[Pig]]),OR(ISNUMBER(FIND("skin",C449)),ISNUMBER(FIND("dermal",C449))),"NA")</f>
        <v>0</v>
      </c>
      <c r="AS449" t="b">
        <f>IF(OR(Table1[[#This Row],[Rodents]],Table1[[#This Row],[Human]],Table1[[#This Row],[Pig]]),OR(ISNUMBER(FIND("liver",C449)),ISNUMBER(FIND("hepat",C449))),"NA")</f>
        <v>0</v>
      </c>
      <c r="AT449" t="b">
        <f>IF(OR(Table1[[#This Row],[Rodents]],Table1[[#This Row],[Human]],Table1[[#This Row],[Pig]]),OR(ISNUMBER(FIND("kidney",C449)),ISNUMBER(FIND("neph",C449))),"NA")</f>
        <v>0</v>
      </c>
      <c r="AU449" t="b">
        <f>IF(OR(Table1[[#This Row],[Rodents]],Table1[[#This Row],[Human]],Table1[[#This Row],[Pig]]),OR(ISNUMBER(FIND("brain",C449)),ISNUMBER(FIND("neur",C449)),ISNUMBER(FIND("nerv",C449))),"NA")</f>
        <v>0</v>
      </c>
      <c r="AV449" t="b">
        <f>IF(OR(Table1[[#This Row],[Rodents]],Table1[[#This Row],[Human]],Table1[[#This Row],[Pig]]),OR(ISNUMBER(FIND("heart",C449)),ISNUMBER(FIND("cardi",C449))),"NA")</f>
        <v>0</v>
      </c>
      <c r="AW449" t="b">
        <f>IF(OR(Table1[[#This Row],[Rodents]],Table1[[#This Row],[Human]],Table1[[#This Row],[Pig]]),OR(ISNUMBER(FIND("gastro",C449)),ISNUMBER(FIND("intesti",C449)),ISNUMBER(FIND("stomach",C449))),"NA")</f>
        <v>0</v>
      </c>
      <c r="AX449" t="b">
        <f>IF(OR(Table1[[#This Row],[Rodents]],Table1[[#This Row],[Human]],Table1[[#This Row],[Pig]]),NOT(OR(AQ449,AR449,AS449,AT449,AU449,AV449,AW449)),"NA")</f>
        <v>1</v>
      </c>
      <c r="AY449" t="b">
        <f>OR(ISNUMBER(FIND("SWCNT",C449)),ISNUMBER(FIND("SWNT",C449)),ISNUMBER(FIND("single-wall",C449)),ISNUMBER(FIND("single wall",C449)),ISNUMBER(FIND("Single wall",C449)),ISNUMBER(FIND("Single-wall",C449)),ISNUMBER(FIND("SWCNT",B449)),ISNUMBER(FIND("SWNT",B449)),ISNUMBER(FIND("single-wall",B449)),ISNUMBER(FIND("single wall",B449)),ISNUMBER(FIND("Single-wall",B449)),ISNUMBER(FIND("Single wall",B449)))</f>
        <v>1</v>
      </c>
      <c r="AZ449" t="b">
        <f>OR(ISNUMBER(FIND("MWCNT",C449)),ISNUMBER(FIND("MWNT",C449)),ISNUMBER(FIND("multi-wall",C449)),ISNUMBER(FIND("multi wall",C449)),ISNUMBER(FIND("multiwall",C449)),ISNUMBER(FIND("Multi-wall",C449)),ISNUMBER(FIND("Multi wall",C449)),ISNUMBER(FIND("Multiwall",C449)),ISNUMBER(FIND("MWCNT",B449)),ISNUMBER(FIND("MWNT",B449)),ISNUMBER(FIND("multi-wall",B449)),ISNUMBER(FIND("multi wall",B449)),ISNUMBER(FIND("multiwall",B449)),ISNUMBER(FIND("Multi-wall",B449)),ISNUMBER(FIND("Multi wall",B449)),ISNUMBER(FIND("Multiwall",B449)),ISNUMBER(FIND("Double-wall",B449)),ISNUMBER(FIND("Double wall",B449)),ISNUMBER(FIND("Doublewall",B449)),ISNUMBER(FIND("double-wall",B449)),ISNUMBER(FIND("double wall",B449)),ISNUMBER(FIND("doublewall",B449)))</f>
        <v>1</v>
      </c>
      <c r="BA449" t="b">
        <f>AND(Table1[[#This Row],[SWCNT]],Table1[[#This Row],[MWCNT]])</f>
        <v>1</v>
      </c>
      <c r="BB449" t="b">
        <f>IF(Table1[[#This Row],[SWCNT]]=TRUE,FALSE,IF(Table1[[#This Row],[MWCNT]]=TRUE,FALSE,TRUE))</f>
        <v>0</v>
      </c>
      <c r="BC449" s="18"/>
    </row>
    <row r="450" spans="1:55" ht="222">
      <c r="A450" t="s">
        <v>5260</v>
      </c>
      <c r="B450" s="2" t="s">
        <v>5262</v>
      </c>
      <c r="C450" s="16" t="s">
        <v>5264</v>
      </c>
      <c r="D450" s="17" t="s">
        <v>1192</v>
      </c>
      <c r="E450" s="2">
        <v>2010</v>
      </c>
      <c r="F450" t="b">
        <f>OR(ISNUMBER(FIND("cytotoxic",C450)),ISNUMBER(FIND("Cytotoxic",C450)),ISNUMBER(FIND("cellular toxicity",C450)),ISNUMBER(FIND("cell death",C450)),ISNUMBER(FIND("viable",C450)),ISNUMBER(FIND("phytotoxic",C450)),ISNUMBER(FIND("acute toxicity",C450)),ISNUMBER(FIND("MTT",C450)),ISNUMBER(FIND("survival",C450)),ISNUMBER(FIND("prolifer",C450)),ISNUMBER(FIND("apoptosis",C450)),ISNUMBER(FIND("neurotoxic",C450)),ISNUMBER(FIND("  lysis ",C450)),ISNUMBER(FIND("necrosis",C450)),ISNUMBER(FIND("cellular death",C450))*3,ISNUMBER(FIND("LDH",C450)),ISNUMBER(FIND("Acute toxicity",C450)))</f>
        <v>0</v>
      </c>
      <c r="G450" t="b">
        <f>OR(ISNUMBER(FIND("genotoxic",C450)),ISNUMBER(FIND("genotoxicity",C450)),ISNUMBER(FIND("DNA damage",C450)),ISNUMBER(FIND("DNA",C450)),ISNUMBER(FIND("RNA",C450)),ISNUMBER(FIND("mesothelioma",C450)),ISNUMBER(FIND("carcino",C450)),ISNUMBER(FIND("mutagen",C450)),ISNUMBER(FIND("genetic",C450)))</f>
        <v>0</v>
      </c>
      <c r="H450" t="b">
        <f>OR(ISNUMBER(FIND("inflammatory",C450)),ISNUMBER(FIND("inflamm",C450)))</f>
        <v>1</v>
      </c>
      <c r="I450" t="b">
        <f>OR(ISNUMBER(FIND("immune",C450)),ISNUMBER(FIND("immunological",C450)),ISNUMBER(FIND("interleuk",C450)),ISNUMBER(FIND("platelet activation",C450)),ISNUMBER(FIND("monocyte",C450)),ISNUMBER(FIND("leukocyte",C450)),ISNUMBER(FIND("cytokine",C450)),ISNUMBER(FIND("CD4",C450)),ISNUMBER(FIND("CD8",C450)),ISNUMBER(FIND("T-cell",C450)))</f>
        <v>0</v>
      </c>
      <c r="J450" t="b">
        <f>OR(ISNUMBER(FIND("reactive oxygen",C450)),ISNUMBER(FIND("ROS",C450)),ISNUMBER(FIND("free radical",C450)),ISNUMBER(FIND("oxidative stress",C450)),ISNUMBER(FIND("peroxid",C450)),ISNUMBER(FIND("oxidative",C450)),ISNUMBER(FIND("antioxid",C450)))</f>
        <v>0</v>
      </c>
      <c r="K450" t="b">
        <f>OR(ISNUMBER(FIND("autophag",C450)))</f>
        <v>0</v>
      </c>
      <c r="L450" t="b">
        <f>OR(ISNUMBER(FIND("morpholog",C450)))</f>
        <v>0</v>
      </c>
      <c r="M450" t="b">
        <f>OR(ISNUMBER(FIND("fibrosis",C450)),ISNUMBER(FIND("Fibrosis",C450)),ISNUMBER(FIND("fibrot",C450)))</f>
        <v>0</v>
      </c>
      <c r="N450" t="b">
        <f>OR(ISNUMBER(FIND("offspring",C450)),ISNUMBER(FIND("Parental",C450)),ISNUMBER(FIND("parental",C450)),ISNUMBER(FIND("germline",C450)),ISNUMBER(FIND("reproduc",C450)),ISNUMBER(FIND("embryo",C450)))</f>
        <v>0</v>
      </c>
      <c r="O450" t="b">
        <f>OR(ISNUMBER(FIND("metabol",C450)),ISNUMBER(FIND("Metabol",C450)),ISNUMBER(FIND("digest",C450)),ISNUMBER(FIND("mitochon",C450)))</f>
        <v>0</v>
      </c>
      <c r="P450" t="b">
        <f>OR(ISNUMBER(FIND("ecotox",C450)),ISNUMBER(FIND("Ecotox",B450)),ISNUMBER(FIND("ecotox",B450)),ISNUMBER(FIND("Ecotox",C450)))</f>
        <v>0</v>
      </c>
      <c r="Q450" t="b">
        <f>OR(ISNUMBER(FIND("Bioaccum",C450)),ISNUMBER(FIND("bioaccum",C450)),ISNUMBER(FIND("accum",C450)))</f>
        <v>0</v>
      </c>
      <c r="R450" t="b">
        <f>OR(ISNUMBER(FIND("Occupation",C450)),ISNUMBER(FIND("occupation",C450)),ISNUMBER(FIND("worker",C450)),ISNUMBER(FIND("workforce",C450)))</f>
        <v>0</v>
      </c>
      <c r="S450" t="b">
        <f>NOT(OR(F450,G450,H450,I450,J450,K450,L450,M450,N450,O450,P450,Q450,R450))</f>
        <v>0</v>
      </c>
      <c r="U450" t="b">
        <f>OR(Table1[[#This Row],[Inflammation]],Table1[[#This Row],[Immune]])</f>
        <v>1</v>
      </c>
      <c r="V450" t="b">
        <f>IF(OR(Table1[[#This Row],[Rodents]],Table1[[#This Row],[Human]],Table1[[#This Row],[Pig]]),OR(ISNUMBER(FIND("intratrach",C450)),ISNUMBER(FIND("nasal ",C450)),ISNUMBER(FIND("instill",C450))),"NA")</f>
        <v>1</v>
      </c>
      <c r="W450" t="b">
        <f>IF(OR(Table1[[#This Row],[Rodents]],Table1[[#This Row],[Human]],Table1[[#This Row],[Pig]]),OR(ISNUMBER(FIND("dermal",C450)),ISNUMBER(FIND("skin ",C450))),"NA")</f>
        <v>0</v>
      </c>
      <c r="X450" t="b">
        <f>IF(OR(Table1[[#This Row],[Rodents]],Table1[[#This Row],[Human]],Table1[[#This Row],[Pig]]),OR(ISNUMBER(FIND("injected",C450)),ISNUMBER(FIND("periton",C450)),ISNUMBER(FIND("intrascrot",C450))),"NA")</f>
        <v>0</v>
      </c>
      <c r="Y450" t="b">
        <f>IF(OR(Table1[[#This Row],[Rodents]],Table1[[#This Row],[Human]],Table1[[#This Row],[Pig]]),NOT(OR(Table1[[#This Row],[Inhaled/Intratracheal/intranasal]],Table1[[#This Row],[Dermal]],Table1[[#This Row],[Injected]])),"NA")</f>
        <v>0</v>
      </c>
      <c r="AA450" t="b">
        <f>OR(ISNUMBER(FIND("fish ",C450)),ISNUMBER(FIND("Fish ",C450)),ISNUMBER(FIND("aquatic",C450)),ISNUMBER(FIND("daphnids",C450)),ISNUMBER(FIND("Carcinus maenas",C450)),ISNUMBER(FIND("Daphnia",C450)),ISNUMBER(FIND("Ruditapes philippinarum",C450)),ISNUMBER(FIND("daphnia",C450)),ISNUMBER(FIND("marine",C450)),ISNUMBER(FIND("mussel",C450)),ISNUMBER(FIND("algae",C450)),ISNUMBER(FIND("Donax faba",C450)),ISNUMBER(FIND("estuarine",C450)),ISNUMBER(FIND("snail",C450)),ISNUMBER(FIND("Prorocentrum donghaiense",C450)) )</f>
        <v>0</v>
      </c>
      <c r="AB450" t="b">
        <f>OR(ISNUMBER(FIND(" rat ",C450)),ISNUMBER(FIND(" rats ",C450)),ISNUMBER(FIND(" Rats ",C450)),ISNUMBER(FIND(" Rat ",C450)),ISNUMBER(FIND(" rat.",C450)),ISNUMBER(FIND(" rats.",C450)),ISNUMBER(FIND("mouse",C450)),ISNUMBER(FIND("mice",C450)), ISNUMBER(FIND(" Mice",C450)))</f>
        <v>1</v>
      </c>
      <c r="AC450" t="b">
        <f>OR(ISNUMBER(FIND(" cell ",C450)),ISNUMBER(FIND("fibroblast",C450)),ISNUMBER(FIND("macrophage",C450)),ISNUMBER(FIND("epithelial",C450)),ISNUMBER(FIND("endothelial",C450)),ISNUMBER(FIND("neuron",C450)),ISNUMBER(FIND(" cells ",C450)),ISNUMBER(FIND("RBC",C450)),ISNUMBER(FIND("mitochond",C450)),ISNUMBER(FIND("adipocyte",C450)),ISNUMBER(FIND("osteo",C450)),ISNUMBER(FIND("keratin",C450)),ISNUMBER(FIND(" cell's ",C450)),ISNUMBER(FIND("eukary",C450)),ISNUMBER(FIND("sperm",C450)))</f>
        <v>1</v>
      </c>
      <c r="AD450" t="b">
        <f>OR(ISNUMBER(FIND("human",B450)),ISNUMBER(FIND("workers",B450)),ISNUMBER(FIND("workforces",B450)),ISNUMBER(FIND("occupational",B450)),ISNUMBER(FIND("Case report",B450)),ISNUMBER(FIND("Workplaces",B450)),ISNUMBER(FIND("worker",B450)))</f>
        <v>0</v>
      </c>
      <c r="AE450" t="b">
        <f>OR(ISNUMBER(FIND(" plant ",C450)),ISNUMBER(FIND("Plant ",C450)),ISNUMBER(FIND("tomato",C450)),ISNUMBER(FIND("plants",C450)),ISNUMBER(FIND("Plants",C450)),ISNUMBER(FIND("algae",C450)),ISNUMBER(FIND("lettuce",C450)),ISNUMBER(FIND("green gram sprouts ",C450)),ISNUMBER(FIND("Cucurbita pepo",C450)),ISNUMBER(FIND("bean ",C450)),ISNUMBER(FIND("chloroplast",C450)),ISNUMBER(FIND("chlorophyll",C450)),ISNUMBER(FIND("seedling",C450)),ISNUMBER(FIND("canola",C450)),ISNUMBER(FIND("shoot",C450)),ISNUMBER(FIND("photosynthes",C450)),ISNUMBER(FIND(" leaves ",C450)),,ISNUMBER(FIND("agriculture",C450)),ISNUMBER(FIND(" crops ",C450)))</f>
        <v>0</v>
      </c>
      <c r="AF450" t="b">
        <f>OR(ISNUMBER(FIND("bacteria",C450)),ISNUMBER(FIND("Bacteria",C450)),ISNUMBER(FIND("Bacterium",C450)),ISNUMBER(FIND("bacterium",C450)),ISNUMBER(FIND(" coli ",C450)))</f>
        <v>0</v>
      </c>
      <c r="AG450" t="b">
        <f>OR(ISNUMBER(FIND("fungi",C450)),ISNUMBER(FIND("Fungi",C450)),ISNUMBER(FIND("fungus",C450)),ISNUMBER(FIND("Fungus",C450)),ISNUMBER(FIND("mushroom",C450)),ISNUMBER(FIND("Mushroom",C450)),ISNUMBER(FIND(" mold ",C450)))</f>
        <v>0</v>
      </c>
      <c r="AH450" t="b">
        <f>OR(ISNUMBER(FIND("Pig ",C450)),ISNUMBER(FIND("pig ",C450)),ISNUMBER(FIND("Pigs ",C450)),ISNUMBER(FIND("pigs ",C450)))</f>
        <v>0</v>
      </c>
      <c r="AI450" t="b">
        <f>OR(ISNUMBER(FIND(" C. elegans",C450)),ISNUMBER(FIND("Caenorhabditis elegans",C450)),ISNUMBER(FIND("earthworms",C450)),ISNUMBER(FIND(" Ficopomatus enigmaticus",C450)),ISNUMBER(FIND("larva",C450)),ISNUMBER(FIND("Lumbriculus variegatus",C450)),ISNUMBER(FIND("nematode",C450)))</f>
        <v>0</v>
      </c>
      <c r="AJ450" t="b">
        <f>NOT(OR(AA450,AB450,AC450,AD450,AE450,AF450,AG450,AH450,AI450))</f>
        <v>0</v>
      </c>
      <c r="AL450" t="b">
        <f>OR(AA450,AB450,AD450,AE450,AF450,AG450,AH450,AI450)</f>
        <v>1</v>
      </c>
      <c r="AM450" t="b">
        <f>IF(Table1[[#This Row],[In vivo?]],IF(Table1[[#This Row],[Cell]],FALSE,TRUE),FALSE)</f>
        <v>0</v>
      </c>
      <c r="AN450" t="b">
        <f>AND(AC450,AL450)</f>
        <v>1</v>
      </c>
      <c r="AO450" t="b">
        <f>IF(Table1[[#This Row],[Cell]],IF(Table1[[#This Row],[In vivo?]],FALSE,TRUE),FALSE)</f>
        <v>0</v>
      </c>
      <c r="AP450" t="b">
        <f>NOT(OR(Table1[[#This Row],[In vivo?]],Table1[[#This Row],[Only in Cell]]))</f>
        <v>0</v>
      </c>
      <c r="AQ450" t="b">
        <f>IF(OR(Table1[[#This Row],[Rodents]],Table1[[#This Row],[Human]],Table1[[#This Row],[Pig]]),OR(ISNUMBER(FIND("pulmonary",C450)),ISNUMBER(FIND("lung",C450))),"NA")</f>
        <v>1</v>
      </c>
      <c r="AR450" t="b">
        <f>IF(OR(Table1[[#This Row],[Rodents]],Table1[[#This Row],[Human]],Table1[[#This Row],[Pig]]),OR(ISNUMBER(FIND("skin",C450)),ISNUMBER(FIND("dermal",C450))),"NA")</f>
        <v>0</v>
      </c>
      <c r="AS450" t="b">
        <f>IF(OR(Table1[[#This Row],[Rodents]],Table1[[#This Row],[Human]],Table1[[#This Row],[Pig]]),OR(ISNUMBER(FIND("liver",C450)),ISNUMBER(FIND("hepat",C450))),"NA")</f>
        <v>0</v>
      </c>
      <c r="AT450" t="b">
        <f>IF(OR(Table1[[#This Row],[Rodents]],Table1[[#This Row],[Human]],Table1[[#This Row],[Pig]]),OR(ISNUMBER(FIND("kidney",C450)),ISNUMBER(FIND("neph",C450))),"NA")</f>
        <v>0</v>
      </c>
      <c r="AU450" t="b">
        <f>IF(OR(Table1[[#This Row],[Rodents]],Table1[[#This Row],[Human]],Table1[[#This Row],[Pig]]),OR(ISNUMBER(FIND("brain",C450)),ISNUMBER(FIND("neur",C450)),ISNUMBER(FIND("nerv",C450))),"NA")</f>
        <v>0</v>
      </c>
      <c r="AV450" t="b">
        <f>IF(OR(Table1[[#This Row],[Rodents]],Table1[[#This Row],[Human]],Table1[[#This Row],[Pig]]),OR(ISNUMBER(FIND("heart",C450)),ISNUMBER(FIND("cardi",C450))),"NA")</f>
        <v>0</v>
      </c>
      <c r="AW450" t="b">
        <f>IF(OR(Table1[[#This Row],[Rodents]],Table1[[#This Row],[Human]],Table1[[#This Row],[Pig]]),OR(ISNUMBER(FIND("gastro",C450)),ISNUMBER(FIND("intesti",C450)),ISNUMBER(FIND("stomach",C450))),"NA")</f>
        <v>0</v>
      </c>
      <c r="AX450" t="b">
        <f>IF(OR(Table1[[#This Row],[Rodents]],Table1[[#This Row],[Human]],Table1[[#This Row],[Pig]]),NOT(OR(AQ450,AR450,AS450,AT450,AU450,AV450,AW450)),"NA")</f>
        <v>0</v>
      </c>
      <c r="AY450" t="b">
        <f>OR(ISNUMBER(FIND("SWCNT",C450)),ISNUMBER(FIND("SWNT",C450)),ISNUMBER(FIND("single-wall",C450)),ISNUMBER(FIND("single wall",C450)),ISNUMBER(FIND("Single wall",C450)),ISNUMBER(FIND("Single-wall",C450)),ISNUMBER(FIND("SWCNT",B450)),ISNUMBER(FIND("SWNT",B450)),ISNUMBER(FIND("single-wall",B450)),ISNUMBER(FIND("single wall",B450)),ISNUMBER(FIND("Single-wall",B450)),ISNUMBER(FIND("Single wall",B450)))</f>
        <v>0</v>
      </c>
      <c r="AZ450" t="b">
        <f>OR(ISNUMBER(FIND("MWCNT",C450)),ISNUMBER(FIND("MWNT",C450)),ISNUMBER(FIND("multi-wall",C450)),ISNUMBER(FIND("multi wall",C450)),ISNUMBER(FIND("multiwall",C450)),ISNUMBER(FIND("Multi-wall",C450)),ISNUMBER(FIND("Multi wall",C450)),ISNUMBER(FIND("Multiwall",C450)),ISNUMBER(FIND("MWCNT",B450)),ISNUMBER(FIND("MWNT",B450)),ISNUMBER(FIND("multi-wall",B450)),ISNUMBER(FIND("multi wall",B450)),ISNUMBER(FIND("multiwall",B450)),ISNUMBER(FIND("Multi-wall",B450)),ISNUMBER(FIND("Multi wall",B450)),ISNUMBER(FIND("Multiwall",B450)),ISNUMBER(FIND("Double-wall",B450)),ISNUMBER(FIND("Double wall",B450)),ISNUMBER(FIND("Doublewall",B450)),ISNUMBER(FIND("double-wall",B450)),ISNUMBER(FIND("double wall",B450)),ISNUMBER(FIND("doublewall",B450)))</f>
        <v>1</v>
      </c>
      <c r="BA450" t="b">
        <f>AND(Table1[[#This Row],[SWCNT]],Table1[[#This Row],[MWCNT]])</f>
        <v>0</v>
      </c>
      <c r="BB450" t="b">
        <f>IF(Table1[[#This Row],[SWCNT]]=TRUE,FALSE,IF(Table1[[#This Row],[MWCNT]]=TRUE,FALSE,TRUE))</f>
        <v>0</v>
      </c>
      <c r="BC450" s="18"/>
    </row>
    <row r="451" spans="1:55" ht="222">
      <c r="A451" t="s">
        <v>5266</v>
      </c>
      <c r="B451" s="2" t="s">
        <v>5267</v>
      </c>
      <c r="C451" s="16" t="s">
        <v>5268</v>
      </c>
      <c r="D451" s="17" t="s">
        <v>1204</v>
      </c>
      <c r="E451" s="2">
        <v>2010</v>
      </c>
      <c r="F451" t="b">
        <f>OR(ISNUMBER(FIND("cytotoxic",C451)),ISNUMBER(FIND("Cytotoxic",C451)),ISNUMBER(FIND("cellular toxicity",C451)),ISNUMBER(FIND("cell death",C451)),ISNUMBER(FIND("viable",C451)),ISNUMBER(FIND("phytotoxic",C451)),ISNUMBER(FIND("acute toxicity",C451)),ISNUMBER(FIND("MTT",C451)),ISNUMBER(FIND("survival",C451)),ISNUMBER(FIND("prolifer",C451)),ISNUMBER(FIND("apoptosis",C451)),ISNUMBER(FIND("neurotoxic",C451)),ISNUMBER(FIND("  lysis ",C451)),ISNUMBER(FIND("necrosis",C451)),ISNUMBER(FIND("cellular death",C451))*3,ISNUMBER(FIND("LDH",C451)),ISNUMBER(FIND("Acute toxicity",C451)))</f>
        <v>1</v>
      </c>
      <c r="G451" t="b">
        <f>OR(ISNUMBER(FIND("genotoxic",C451)),ISNUMBER(FIND("genotoxicity",C451)),ISNUMBER(FIND("DNA damage",C451)),ISNUMBER(FIND("DNA",C451)),ISNUMBER(FIND("RNA",C451)),ISNUMBER(FIND("mesothelioma",C451)),ISNUMBER(FIND("carcino",C451)),ISNUMBER(FIND("mutagen",C451)),ISNUMBER(FIND("genetic",C451)))</f>
        <v>0</v>
      </c>
      <c r="H451" t="b">
        <f>OR(ISNUMBER(FIND("inflammatory",C451)),ISNUMBER(FIND("inflamm",C451)))</f>
        <v>1</v>
      </c>
      <c r="I451" t="b">
        <f>OR(ISNUMBER(FIND("immune",C451)),ISNUMBER(FIND("immunological",C451)),ISNUMBER(FIND("interleuk",C451)),ISNUMBER(FIND("platelet activation",C451)),ISNUMBER(FIND("monocyte",C451)),ISNUMBER(FIND("leukocyte",C451)),ISNUMBER(FIND("cytokine",C451)),ISNUMBER(FIND("CD4",C451)),ISNUMBER(FIND("CD8",C451)),ISNUMBER(FIND("T-cell",C451)))</f>
        <v>0</v>
      </c>
      <c r="J451" t="b">
        <f>OR(ISNUMBER(FIND("reactive oxygen",C451)),ISNUMBER(FIND("ROS",C451)),ISNUMBER(FIND("free radical",C451)),ISNUMBER(FIND("oxidative stress",C451)),ISNUMBER(FIND("peroxid",C451)),ISNUMBER(FIND("oxidative",C451)),ISNUMBER(FIND("antioxid",C451)))</f>
        <v>0</v>
      </c>
      <c r="K451" t="b">
        <f>OR(ISNUMBER(FIND("autophag",C451)))</f>
        <v>0</v>
      </c>
      <c r="L451" t="b">
        <f>OR(ISNUMBER(FIND("morpholog",C451)))</f>
        <v>0</v>
      </c>
      <c r="M451" t="b">
        <f>OR(ISNUMBER(FIND("fibrosis",C451)),ISNUMBER(FIND("Fibrosis",C451)),ISNUMBER(FIND("fibrot",C451)))</f>
        <v>0</v>
      </c>
      <c r="N451" t="b">
        <f>OR(ISNUMBER(FIND("offspring",C451)),ISNUMBER(FIND("Parental",C451)),ISNUMBER(FIND("parental",C451)),ISNUMBER(FIND("germline",C451)),ISNUMBER(FIND("reproduc",C451)),ISNUMBER(FIND("embryo",C451)))</f>
        <v>0</v>
      </c>
      <c r="O451" t="b">
        <f>OR(ISNUMBER(FIND("metabol",C451)),ISNUMBER(FIND("Metabol",C451)),ISNUMBER(FIND("digest",C451)),ISNUMBER(FIND("mitochon",C451)))</f>
        <v>0</v>
      </c>
      <c r="P451" t="b">
        <f>OR(ISNUMBER(FIND("ecotox",C451)),ISNUMBER(FIND("Ecotox",B451)),ISNUMBER(FIND("ecotox",B451)),ISNUMBER(FIND("Ecotox",C451)))</f>
        <v>0</v>
      </c>
      <c r="Q451" t="b">
        <f>OR(ISNUMBER(FIND("Bioaccum",C451)),ISNUMBER(FIND("bioaccum",C451)),ISNUMBER(FIND("accum",C451)))</f>
        <v>0</v>
      </c>
      <c r="R451" t="b">
        <f>OR(ISNUMBER(FIND("Occupation",C451)),ISNUMBER(FIND("occupation",C451)),ISNUMBER(FIND("worker",C451)),ISNUMBER(FIND("workforce",C451)))</f>
        <v>0</v>
      </c>
      <c r="S451" t="b">
        <f>NOT(OR(F451,G451,H451,I451,J451,K451,L451,M451,N451,O451,P451,Q451,R451))</f>
        <v>0</v>
      </c>
      <c r="U451" t="b">
        <f>OR(Table1[[#This Row],[Inflammation]],Table1[[#This Row],[Immune]])</f>
        <v>1</v>
      </c>
      <c r="V451" t="b">
        <f>IF(OR(Table1[[#This Row],[Rodents]],Table1[[#This Row],[Human]],Table1[[#This Row],[Pig]]),OR(ISNUMBER(FIND("intratrach",C451)),ISNUMBER(FIND("nasal ",C451)),ISNUMBER(FIND("instill",C451))),"NA")</f>
        <v>1</v>
      </c>
      <c r="W451" t="b">
        <f>IF(OR(Table1[[#This Row],[Rodents]],Table1[[#This Row],[Human]],Table1[[#This Row],[Pig]]),OR(ISNUMBER(FIND("dermal",C451)),ISNUMBER(FIND("skin ",C451))),"NA")</f>
        <v>0</v>
      </c>
      <c r="X451" t="b">
        <f>IF(OR(Table1[[#This Row],[Rodents]],Table1[[#This Row],[Human]],Table1[[#This Row],[Pig]]),OR(ISNUMBER(FIND("injected",C451)),ISNUMBER(FIND("periton",C451)),ISNUMBER(FIND("intrascrot",C451))),"NA")</f>
        <v>0</v>
      </c>
      <c r="Y451" t="b">
        <f>IF(OR(Table1[[#This Row],[Rodents]],Table1[[#This Row],[Human]],Table1[[#This Row],[Pig]]),NOT(OR(Table1[[#This Row],[Inhaled/Intratracheal/intranasal]],Table1[[#This Row],[Dermal]],Table1[[#This Row],[Injected]])),"NA")</f>
        <v>0</v>
      </c>
      <c r="AA451" t="b">
        <f>OR(ISNUMBER(FIND("fish ",C451)),ISNUMBER(FIND("Fish ",C451)),ISNUMBER(FIND("aquatic",C451)),ISNUMBER(FIND("daphnids",C451)),ISNUMBER(FIND("Carcinus maenas",C451)),ISNUMBER(FIND("Daphnia",C451)),ISNUMBER(FIND("Ruditapes philippinarum",C451)),ISNUMBER(FIND("daphnia",C451)),ISNUMBER(FIND("marine",C451)),ISNUMBER(FIND("mussel",C451)),ISNUMBER(FIND("algae",C451)),ISNUMBER(FIND("Donax faba",C451)),ISNUMBER(FIND("estuarine",C451)),ISNUMBER(FIND("snail",C451)),ISNUMBER(FIND("Prorocentrum donghaiense",C451)) )</f>
        <v>0</v>
      </c>
      <c r="AB451" t="b">
        <f>OR(ISNUMBER(FIND(" rat ",C451)),ISNUMBER(FIND(" rats ",C451)),ISNUMBER(FIND(" Rats ",C451)),ISNUMBER(FIND(" Rat ",C451)),ISNUMBER(FIND(" rat.",C451)),ISNUMBER(FIND(" rats.",C451)),ISNUMBER(FIND("mouse",C451)),ISNUMBER(FIND("mice",C451)), ISNUMBER(FIND(" Mice",C451)))</f>
        <v>1</v>
      </c>
      <c r="AC451" t="b">
        <f>OR(ISNUMBER(FIND(" cell ",C451)),ISNUMBER(FIND("fibroblast",C451)),ISNUMBER(FIND("macrophage",C451)),ISNUMBER(FIND("epithelial",C451)),ISNUMBER(FIND("endothelial",C451)),ISNUMBER(FIND("neuron",C451)),ISNUMBER(FIND(" cells ",C451)),ISNUMBER(FIND("RBC",C451)),ISNUMBER(FIND("mitochond",C451)),ISNUMBER(FIND("adipocyte",C451)),ISNUMBER(FIND("osteo",C451)),ISNUMBER(FIND("keratin",C451)),ISNUMBER(FIND(" cell's ",C451)),ISNUMBER(FIND("eukary",C451)),ISNUMBER(FIND("sperm",C451)))</f>
        <v>1</v>
      </c>
      <c r="AD451" t="b">
        <f>OR(ISNUMBER(FIND("human",B451)),ISNUMBER(FIND("workers",B451)),ISNUMBER(FIND("workforces",B451)),ISNUMBER(FIND("occupational",B451)),ISNUMBER(FIND("Case report",B451)),ISNUMBER(FIND("Workplaces",B451)),ISNUMBER(FIND("worker",B451)))</f>
        <v>0</v>
      </c>
      <c r="AE451" t="b">
        <f>OR(ISNUMBER(FIND(" plant ",C451)),ISNUMBER(FIND("Plant ",C451)),ISNUMBER(FIND("tomato",C451)),ISNUMBER(FIND("plants",C451)),ISNUMBER(FIND("Plants",C451)),ISNUMBER(FIND("algae",C451)),ISNUMBER(FIND("lettuce",C451)),ISNUMBER(FIND("green gram sprouts ",C451)),ISNUMBER(FIND("Cucurbita pepo",C451)),ISNUMBER(FIND("bean ",C451)),ISNUMBER(FIND("chloroplast",C451)),ISNUMBER(FIND("chlorophyll",C451)),ISNUMBER(FIND("seedling",C451)),ISNUMBER(FIND("canola",C451)),ISNUMBER(FIND("shoot",C451)),ISNUMBER(FIND("photosynthes",C451)),ISNUMBER(FIND(" leaves ",C451)),,ISNUMBER(FIND("agriculture",C451)),ISNUMBER(FIND(" crops ",C451)))</f>
        <v>0</v>
      </c>
      <c r="AF451" t="b">
        <f>OR(ISNUMBER(FIND("bacteria",C451)),ISNUMBER(FIND("Bacteria",C451)),ISNUMBER(FIND("Bacterium",C451)),ISNUMBER(FIND("bacterium",C451)),ISNUMBER(FIND(" coli ",C451)))</f>
        <v>0</v>
      </c>
      <c r="AG451" t="b">
        <f>OR(ISNUMBER(FIND("fungi",C451)),ISNUMBER(FIND("Fungi",C451)),ISNUMBER(FIND("fungus",C451)),ISNUMBER(FIND("Fungus",C451)),ISNUMBER(FIND("mushroom",C451)),ISNUMBER(FIND("Mushroom",C451)),ISNUMBER(FIND(" mold ",C451)))</f>
        <v>0</v>
      </c>
      <c r="AH451" t="b">
        <f>OR(ISNUMBER(FIND("Pig ",C451)),ISNUMBER(FIND("pig ",C451)),ISNUMBER(FIND("Pigs ",C451)),ISNUMBER(FIND("pigs ",C451)))</f>
        <v>0</v>
      </c>
      <c r="AI451" t="b">
        <f>OR(ISNUMBER(FIND(" C. elegans",C451)),ISNUMBER(FIND("Caenorhabditis elegans",C451)),ISNUMBER(FIND("earthworms",C451)),ISNUMBER(FIND(" Ficopomatus enigmaticus",C451)),ISNUMBER(FIND("larva",C451)),ISNUMBER(FIND("Lumbriculus variegatus",C451)),ISNUMBER(FIND("nematode",C451)))</f>
        <v>0</v>
      </c>
      <c r="AJ451" t="b">
        <f>NOT(OR(AA451,AB451,AC451,AD451,AE451,AF451,AG451,AH451,AI451))</f>
        <v>0</v>
      </c>
      <c r="AL451" t="b">
        <f>OR(AA451,AB451,AD451,AE451,AF451,AG451,AH451,AI451)</f>
        <v>1</v>
      </c>
      <c r="AM451" t="b">
        <f>IF(Table1[[#This Row],[In vivo?]],IF(Table1[[#This Row],[Cell]],FALSE,TRUE),FALSE)</f>
        <v>0</v>
      </c>
      <c r="AN451" t="b">
        <f>AND(AC451,AL451)</f>
        <v>1</v>
      </c>
      <c r="AO451" t="b">
        <f>IF(Table1[[#This Row],[Cell]],IF(Table1[[#This Row],[In vivo?]],FALSE,TRUE),FALSE)</f>
        <v>0</v>
      </c>
      <c r="AP451" t="b">
        <f>NOT(OR(Table1[[#This Row],[In vivo?]],Table1[[#This Row],[Only in Cell]]))</f>
        <v>0</v>
      </c>
      <c r="AQ451" t="b">
        <f>IF(OR(Table1[[#This Row],[Rodents]],Table1[[#This Row],[Human]],Table1[[#This Row],[Pig]]),OR(ISNUMBER(FIND("pulmonary",C451)),ISNUMBER(FIND("lung",C451))),"NA")</f>
        <v>1</v>
      </c>
      <c r="AR451" t="b">
        <f>IF(OR(Table1[[#This Row],[Rodents]],Table1[[#This Row],[Human]],Table1[[#This Row],[Pig]]),OR(ISNUMBER(FIND("skin",C451)),ISNUMBER(FIND("dermal",C451))),"NA")</f>
        <v>0</v>
      </c>
      <c r="AS451" t="b">
        <f>IF(OR(Table1[[#This Row],[Rodents]],Table1[[#This Row],[Human]],Table1[[#This Row],[Pig]]),OR(ISNUMBER(FIND("liver",C451)),ISNUMBER(FIND("hepat",C451))),"NA")</f>
        <v>0</v>
      </c>
      <c r="AT451" t="b">
        <f>IF(OR(Table1[[#This Row],[Rodents]],Table1[[#This Row],[Human]],Table1[[#This Row],[Pig]]),OR(ISNUMBER(FIND("kidney",C451)),ISNUMBER(FIND("neph",C451))),"NA")</f>
        <v>0</v>
      </c>
      <c r="AU451" t="b">
        <f>IF(OR(Table1[[#This Row],[Rodents]],Table1[[#This Row],[Human]],Table1[[#This Row],[Pig]]),OR(ISNUMBER(FIND("brain",C451)),ISNUMBER(FIND("neur",C451)),ISNUMBER(FIND("nerv",C451))),"NA")</f>
        <v>0</v>
      </c>
      <c r="AV451" t="b">
        <f>IF(OR(Table1[[#This Row],[Rodents]],Table1[[#This Row],[Human]],Table1[[#This Row],[Pig]]),OR(ISNUMBER(FIND("heart",C451)),ISNUMBER(FIND("cardi",C451))),"NA")</f>
        <v>0</v>
      </c>
      <c r="AW451" t="b">
        <f>IF(OR(Table1[[#This Row],[Rodents]],Table1[[#This Row],[Human]],Table1[[#This Row],[Pig]]),OR(ISNUMBER(FIND("gastro",C451)),ISNUMBER(FIND("intesti",C451)),ISNUMBER(FIND("stomach",C451))),"NA")</f>
        <v>0</v>
      </c>
      <c r="AX451" t="b">
        <f>IF(OR(Table1[[#This Row],[Rodents]],Table1[[#This Row],[Human]],Table1[[#This Row],[Pig]]),NOT(OR(AQ451,AR451,AS451,AT451,AU451,AV451,AW451)),"NA")</f>
        <v>0</v>
      </c>
      <c r="AY451" t="b">
        <f>OR(ISNUMBER(FIND("SWCNT",C451)),ISNUMBER(FIND("SWNT",C451)),ISNUMBER(FIND("single-wall",C451)),ISNUMBER(FIND("single wall",C451)),ISNUMBER(FIND("Single wall",C451)),ISNUMBER(FIND("Single-wall",C451)),ISNUMBER(FIND("SWCNT",B451)),ISNUMBER(FIND("SWNT",B451)),ISNUMBER(FIND("single-wall",B451)),ISNUMBER(FIND("single wall",B451)),ISNUMBER(FIND("Single-wall",B451)),ISNUMBER(FIND("Single wall",B451)))</f>
        <v>0</v>
      </c>
      <c r="AZ451" t="b">
        <f>OR(ISNUMBER(FIND("MWCNT",C451)),ISNUMBER(FIND("MWNT",C451)),ISNUMBER(FIND("multi-wall",C451)),ISNUMBER(FIND("multi wall",C451)),ISNUMBER(FIND("multiwall",C451)),ISNUMBER(FIND("Multi-wall",C451)),ISNUMBER(FIND("Multi wall",C451)),ISNUMBER(FIND("Multiwall",C451)),ISNUMBER(FIND("MWCNT",B451)),ISNUMBER(FIND("MWNT",B451)),ISNUMBER(FIND("multi-wall",B451)),ISNUMBER(FIND("multi wall",B451)),ISNUMBER(FIND("multiwall",B451)),ISNUMBER(FIND("Multi-wall",B451)),ISNUMBER(FIND("Multi wall",B451)),ISNUMBER(FIND("Multiwall",B451)),ISNUMBER(FIND("Double-wall",B451)),ISNUMBER(FIND("Double wall",B451)),ISNUMBER(FIND("Doublewall",B451)),ISNUMBER(FIND("double-wall",B451)),ISNUMBER(FIND("double wall",B451)),ISNUMBER(FIND("doublewall",B451)))</f>
        <v>1</v>
      </c>
      <c r="BA451" t="b">
        <f>AND(Table1[[#This Row],[SWCNT]],Table1[[#This Row],[MWCNT]])</f>
        <v>0</v>
      </c>
      <c r="BB451" t="b">
        <f>IF(Table1[[#This Row],[SWCNT]]=TRUE,FALSE,IF(Table1[[#This Row],[MWCNT]]=TRUE,FALSE,TRUE))</f>
        <v>0</v>
      </c>
      <c r="BC451" s="18"/>
    </row>
    <row r="452" spans="1:55" ht="166.5">
      <c r="A452" t="s">
        <v>5289</v>
      </c>
      <c r="B452" s="2" t="s">
        <v>5293</v>
      </c>
      <c r="C452" s="16" t="s">
        <v>5297</v>
      </c>
      <c r="D452" s="17" t="s">
        <v>116</v>
      </c>
      <c r="E452" s="2">
        <v>2010</v>
      </c>
      <c r="F452" t="b">
        <f>OR(ISNUMBER(FIND("cytotoxic",C452)),ISNUMBER(FIND("Cytotoxic",C452)),ISNUMBER(FIND("cellular toxicity",C452)),ISNUMBER(FIND("cell death",C452)),ISNUMBER(FIND("viable",C452)),ISNUMBER(FIND("phytotoxic",C452)),ISNUMBER(FIND("acute toxicity",C452)),ISNUMBER(FIND("MTT",C452)),ISNUMBER(FIND("survival",C452)),ISNUMBER(FIND("prolifer",C452)),ISNUMBER(FIND("apoptosis",C452)),ISNUMBER(FIND("neurotoxic",C452)),ISNUMBER(FIND("  lysis ",C452)),ISNUMBER(FIND("necrosis",C452)),ISNUMBER(FIND("cellular death",C452))*3,ISNUMBER(FIND("LDH",C452)),ISNUMBER(FIND("Acute toxicity",C452)))</f>
        <v>0</v>
      </c>
      <c r="G452" t="b">
        <f>OR(ISNUMBER(FIND("genotoxic",C452)),ISNUMBER(FIND("genotoxicity",C452)),ISNUMBER(FIND("DNA damage",C452)),ISNUMBER(FIND("DNA",C452)),ISNUMBER(FIND("RNA",C452)),ISNUMBER(FIND("mesothelioma",C452)),ISNUMBER(FIND("carcino",C452)),ISNUMBER(FIND("mutagen",C452)),ISNUMBER(FIND("genetic",C452)))</f>
        <v>0</v>
      </c>
      <c r="H452" t="b">
        <f>OR(ISNUMBER(FIND("inflammatory",C452)),ISNUMBER(FIND("inflamm",C452)))</f>
        <v>1</v>
      </c>
      <c r="I452" t="b">
        <f>OR(ISNUMBER(FIND("immune",C452)),ISNUMBER(FIND("immunological",C452)),ISNUMBER(FIND("interleuk",C452)),ISNUMBER(FIND("platelet activation",C452)),ISNUMBER(FIND("monocyte",C452)),ISNUMBER(FIND("leukocyte",C452)),ISNUMBER(FIND("cytokine",C452)),ISNUMBER(FIND("CD4",C452)),ISNUMBER(FIND("CD8",C452)),ISNUMBER(FIND("T-cell",C452)))</f>
        <v>0</v>
      </c>
      <c r="J452" t="b">
        <f>OR(ISNUMBER(FIND("reactive oxygen",C452)),ISNUMBER(FIND("ROS",C452)),ISNUMBER(FIND("free radical",C452)),ISNUMBER(FIND("oxidative stress",C452)),ISNUMBER(FIND("peroxid",C452)),ISNUMBER(FIND("oxidative",C452)),ISNUMBER(FIND("antioxid",C452)))</f>
        <v>1</v>
      </c>
      <c r="K452" t="b">
        <f>OR(ISNUMBER(FIND("autophag",C452)))</f>
        <v>0</v>
      </c>
      <c r="L452" t="b">
        <f>OR(ISNUMBER(FIND("morpholog",C452)))</f>
        <v>0</v>
      </c>
      <c r="M452" t="b">
        <f>OR(ISNUMBER(FIND("fibrosis",C452)),ISNUMBER(FIND("Fibrosis",C452)),ISNUMBER(FIND("fibrot",C452)))</f>
        <v>0</v>
      </c>
      <c r="N452" t="b">
        <f>OR(ISNUMBER(FIND("offspring",C452)),ISNUMBER(FIND("Parental",C452)),ISNUMBER(FIND("parental",C452)),ISNUMBER(FIND("germline",C452)),ISNUMBER(FIND("reproduc",C452)),ISNUMBER(FIND("embryo",C452)))</f>
        <v>0</v>
      </c>
      <c r="O452" t="b">
        <f>OR(ISNUMBER(FIND("metabol",C452)),ISNUMBER(FIND("Metabol",C452)),ISNUMBER(FIND("digest",C452)),ISNUMBER(FIND("mitochon",C452)))</f>
        <v>0</v>
      </c>
      <c r="P452" t="b">
        <f>OR(ISNUMBER(FIND("ecotox",C452)),ISNUMBER(FIND("Ecotox",B452)),ISNUMBER(FIND("ecotox",B452)),ISNUMBER(FIND("Ecotox",C452)))</f>
        <v>0</v>
      </c>
      <c r="Q452" t="b">
        <f>OR(ISNUMBER(FIND("Bioaccum",C452)),ISNUMBER(FIND("bioaccum",C452)),ISNUMBER(FIND("accum",C452)))</f>
        <v>0</v>
      </c>
      <c r="R452" t="b">
        <f>OR(ISNUMBER(FIND("Occupation",C452)),ISNUMBER(FIND("occupation",C452)),ISNUMBER(FIND("worker",C452)),ISNUMBER(FIND("workforce",C452)))</f>
        <v>0</v>
      </c>
      <c r="S452" t="b">
        <f>NOT(OR(F452,G452,H452,I452,J452,K452,L452,M452,N452,O452,P452,Q452,R452))</f>
        <v>0</v>
      </c>
      <c r="U452" t="b">
        <f>OR(Table1[[#This Row],[Inflammation]],Table1[[#This Row],[Immune]])</f>
        <v>1</v>
      </c>
      <c r="V452" t="b">
        <f>IF(OR(Table1[[#This Row],[Rodents]],Table1[[#This Row],[Human]],Table1[[#This Row],[Pig]]),OR(ISNUMBER(FIND("intratrach",C452)),ISNUMBER(FIND("nasal ",C452)),ISNUMBER(FIND("instill",C452))),"NA")</f>
        <v>0</v>
      </c>
      <c r="W452" t="b">
        <f>IF(OR(Table1[[#This Row],[Rodents]],Table1[[#This Row],[Human]],Table1[[#This Row],[Pig]]),OR(ISNUMBER(FIND("dermal",C452)),ISNUMBER(FIND("skin ",C452))),"NA")</f>
        <v>0</v>
      </c>
      <c r="X452" t="b">
        <f>IF(OR(Table1[[#This Row],[Rodents]],Table1[[#This Row],[Human]],Table1[[#This Row],[Pig]]),OR(ISNUMBER(FIND("injected",C452)),ISNUMBER(FIND("periton",C452)),ISNUMBER(FIND("intrascrot",C452))),"NA")</f>
        <v>0</v>
      </c>
      <c r="Y452" t="b">
        <f>IF(OR(Table1[[#This Row],[Rodents]],Table1[[#This Row],[Human]],Table1[[#This Row],[Pig]]),NOT(OR(Table1[[#This Row],[Inhaled/Intratracheal/intranasal]],Table1[[#This Row],[Dermal]],Table1[[#This Row],[Injected]])),"NA")</f>
        <v>1</v>
      </c>
      <c r="AA452" t="b">
        <f>OR(ISNUMBER(FIND("fish ",C452)),ISNUMBER(FIND("Fish ",C452)),ISNUMBER(FIND("aquatic",C452)),ISNUMBER(FIND("daphnids",C452)),ISNUMBER(FIND("Carcinus maenas",C452)),ISNUMBER(FIND("Daphnia",C452)),ISNUMBER(FIND("Ruditapes philippinarum",C452)),ISNUMBER(FIND("daphnia",C452)),ISNUMBER(FIND("marine",C452)),ISNUMBER(FIND("mussel",C452)),ISNUMBER(FIND("algae",C452)),ISNUMBER(FIND("Donax faba",C452)),ISNUMBER(FIND("estuarine",C452)),ISNUMBER(FIND("snail",C452)),ISNUMBER(FIND("Prorocentrum donghaiense",C452)) )</f>
        <v>0</v>
      </c>
      <c r="AB452" t="b">
        <f>OR(ISNUMBER(FIND(" rat ",C452)),ISNUMBER(FIND(" rats ",C452)),ISNUMBER(FIND(" Rats ",C452)),ISNUMBER(FIND(" Rat ",C452)),ISNUMBER(FIND(" rat.",C452)),ISNUMBER(FIND(" rats.",C452)),ISNUMBER(FIND("mouse",C452)),ISNUMBER(FIND("mice",C452)), ISNUMBER(FIND(" Mice",C452)))</f>
        <v>1</v>
      </c>
      <c r="AC452" t="b">
        <f>OR(ISNUMBER(FIND(" cell ",C452)),ISNUMBER(FIND("fibroblast",C452)),ISNUMBER(FIND("macrophage",C452)),ISNUMBER(FIND("epithelial",C452)),ISNUMBER(FIND("endothelial",C452)),ISNUMBER(FIND("neuron",C452)),ISNUMBER(FIND(" cells ",C452)),ISNUMBER(FIND("RBC",C452)),ISNUMBER(FIND("mitochond",C452)),ISNUMBER(FIND("adipocyte",C452)),ISNUMBER(FIND("osteo",C452)),ISNUMBER(FIND("keratin",C452)),ISNUMBER(FIND(" cell's ",C452)),ISNUMBER(FIND("eukary",C452)),ISNUMBER(FIND("sperm",C452)))</f>
        <v>1</v>
      </c>
      <c r="AD452" t="b">
        <f>OR(ISNUMBER(FIND("human",B452)),ISNUMBER(FIND("workers",B452)),ISNUMBER(FIND("workforces",B452)),ISNUMBER(FIND("occupational",B452)),ISNUMBER(FIND("Case report",B452)),ISNUMBER(FIND("Workplaces",B452)),ISNUMBER(FIND("worker",B452)))</f>
        <v>0</v>
      </c>
      <c r="AE452" t="b">
        <f>OR(ISNUMBER(FIND(" plant ",C452)),ISNUMBER(FIND("Plant ",C452)),ISNUMBER(FIND("tomato",C452)),ISNUMBER(FIND("plants",C452)),ISNUMBER(FIND("Plants",C452)),ISNUMBER(FIND("algae",C452)),ISNUMBER(FIND("lettuce",C452)),ISNUMBER(FIND("green gram sprouts ",C452)),ISNUMBER(FIND("Cucurbita pepo",C452)),ISNUMBER(FIND("bean ",C452)),ISNUMBER(FIND("chloroplast",C452)),ISNUMBER(FIND("chlorophyll",C452)),ISNUMBER(FIND("seedling",C452)),ISNUMBER(FIND("canola",C452)),ISNUMBER(FIND("shoot",C452)),ISNUMBER(FIND("photosynthes",C452)),ISNUMBER(FIND(" leaves ",C452)),,ISNUMBER(FIND("agriculture",C452)),ISNUMBER(FIND(" crops ",C452)))</f>
        <v>0</v>
      </c>
      <c r="AF452" t="b">
        <f>OR(ISNUMBER(FIND("bacteria",C452)),ISNUMBER(FIND("Bacteria",C452)),ISNUMBER(FIND("Bacterium",C452)),ISNUMBER(FIND("bacterium",C452)),ISNUMBER(FIND(" coli ",C452)))</f>
        <v>0</v>
      </c>
      <c r="AG452" t="b">
        <f>OR(ISNUMBER(FIND("fungi",C452)),ISNUMBER(FIND("Fungi",C452)),ISNUMBER(FIND("fungus",C452)),ISNUMBER(FIND("Fungus",C452)),ISNUMBER(FIND("mushroom",C452)),ISNUMBER(FIND("Mushroom",C452)),ISNUMBER(FIND(" mold ",C452)))</f>
        <v>0</v>
      </c>
      <c r="AH452" t="b">
        <f>OR(ISNUMBER(FIND("Pig ",C452)),ISNUMBER(FIND("pig ",C452)),ISNUMBER(FIND("Pigs ",C452)),ISNUMBER(FIND("pigs ",C452)))</f>
        <v>0</v>
      </c>
      <c r="AI452" t="b">
        <f>OR(ISNUMBER(FIND(" C. elegans",C452)),ISNUMBER(FIND("Caenorhabditis elegans",C452)),ISNUMBER(FIND("earthworms",C452)),ISNUMBER(FIND(" Ficopomatus enigmaticus",C452)),ISNUMBER(FIND("larva",C452)),ISNUMBER(FIND("Lumbriculus variegatus",C452)),ISNUMBER(FIND("nematode",C452)))</f>
        <v>0</v>
      </c>
      <c r="AJ452" t="b">
        <f>NOT(OR(AA452,AB452,AC452,AD452,AE452,AF452,AG452,AH452,AI452))</f>
        <v>0</v>
      </c>
      <c r="AL452" t="b">
        <f>OR(AA452,AB452,AD452,AE452,AF452,AG452,AH452,AI452)</f>
        <v>1</v>
      </c>
      <c r="AM452" t="b">
        <f>IF(Table1[[#This Row],[In vivo?]],IF(Table1[[#This Row],[Cell]],FALSE,TRUE),FALSE)</f>
        <v>0</v>
      </c>
      <c r="AN452" t="b">
        <f>AND(AC452,AL452)</f>
        <v>1</v>
      </c>
      <c r="AO452" t="b">
        <f>IF(Table1[[#This Row],[Cell]],IF(Table1[[#This Row],[In vivo?]],FALSE,TRUE),FALSE)</f>
        <v>0</v>
      </c>
      <c r="AP452" t="b">
        <f>NOT(OR(Table1[[#This Row],[In vivo?]],Table1[[#This Row],[Only in Cell]]))</f>
        <v>0</v>
      </c>
      <c r="AQ452" t="b">
        <f>IF(OR(Table1[[#This Row],[Rodents]],Table1[[#This Row],[Human]],Table1[[#This Row],[Pig]]),OR(ISNUMBER(FIND("pulmonary",C452)),ISNUMBER(FIND("lung",C452))),"NA")</f>
        <v>1</v>
      </c>
      <c r="AR452" t="b">
        <f>IF(OR(Table1[[#This Row],[Rodents]],Table1[[#This Row],[Human]],Table1[[#This Row],[Pig]]),OR(ISNUMBER(FIND("skin",C452)),ISNUMBER(FIND("dermal",C452))),"NA")</f>
        <v>0</v>
      </c>
      <c r="AS452" t="b">
        <f>IF(OR(Table1[[#This Row],[Rodents]],Table1[[#This Row],[Human]],Table1[[#This Row],[Pig]]),OR(ISNUMBER(FIND("liver",C452)),ISNUMBER(FIND("hepat",C452))),"NA")</f>
        <v>0</v>
      </c>
      <c r="AT452" t="b">
        <f>IF(OR(Table1[[#This Row],[Rodents]],Table1[[#This Row],[Human]],Table1[[#This Row],[Pig]]),OR(ISNUMBER(FIND("kidney",C452)),ISNUMBER(FIND("neph",C452))),"NA")</f>
        <v>0</v>
      </c>
      <c r="AU452" t="b">
        <f>IF(OR(Table1[[#This Row],[Rodents]],Table1[[#This Row],[Human]],Table1[[#This Row],[Pig]]),OR(ISNUMBER(FIND("brain",C452)),ISNUMBER(FIND("neur",C452)),ISNUMBER(FIND("nerv",C452))),"NA")</f>
        <v>0</v>
      </c>
      <c r="AV452" t="b">
        <f>IF(OR(Table1[[#This Row],[Rodents]],Table1[[#This Row],[Human]],Table1[[#This Row],[Pig]]),OR(ISNUMBER(FIND("heart",C452)),ISNUMBER(FIND("cardi",C452))),"NA")</f>
        <v>0</v>
      </c>
      <c r="AW452" t="b">
        <f>IF(OR(Table1[[#This Row],[Rodents]],Table1[[#This Row],[Human]],Table1[[#This Row],[Pig]]),OR(ISNUMBER(FIND("gastro",C452)),ISNUMBER(FIND("intesti",C452)),ISNUMBER(FIND("stomach",C452))),"NA")</f>
        <v>0</v>
      </c>
      <c r="AX452" t="b">
        <f>IF(OR(Table1[[#This Row],[Rodents]],Table1[[#This Row],[Human]],Table1[[#This Row],[Pig]]),NOT(OR(AQ452,AR452,AS452,AT452,AU452,AV452,AW452)),"NA")</f>
        <v>0</v>
      </c>
      <c r="AY452" t="b">
        <f>OR(ISNUMBER(FIND("SWCNT",C452)),ISNUMBER(FIND("SWNT",C452)),ISNUMBER(FIND("single-wall",C452)),ISNUMBER(FIND("single wall",C452)),ISNUMBER(FIND("Single wall",C452)),ISNUMBER(FIND("Single-wall",C452)),ISNUMBER(FIND("SWCNT",B452)),ISNUMBER(FIND("SWNT",B452)),ISNUMBER(FIND("single-wall",B452)),ISNUMBER(FIND("single wall",B452)),ISNUMBER(FIND("Single-wall",B452)),ISNUMBER(FIND("Single wall",B452)))</f>
        <v>1</v>
      </c>
      <c r="AZ452" t="b">
        <f>OR(ISNUMBER(FIND("MWCNT",C452)),ISNUMBER(FIND("MWNT",C452)),ISNUMBER(FIND("multi-wall",C452)),ISNUMBER(FIND("multi wall",C452)),ISNUMBER(FIND("multiwall",C452)),ISNUMBER(FIND("Multi-wall",C452)),ISNUMBER(FIND("Multi wall",C452)),ISNUMBER(FIND("Multiwall",C452)),ISNUMBER(FIND("MWCNT",B452)),ISNUMBER(FIND("MWNT",B452)),ISNUMBER(FIND("multi-wall",B452)),ISNUMBER(FIND("multi wall",B452)),ISNUMBER(FIND("multiwall",B452)),ISNUMBER(FIND("Multi-wall",B452)),ISNUMBER(FIND("Multi wall",B452)),ISNUMBER(FIND("Multiwall",B452)),ISNUMBER(FIND("Double-wall",B452)),ISNUMBER(FIND("Double wall",B452)),ISNUMBER(FIND("Doublewall",B452)),ISNUMBER(FIND("double-wall",B452)),ISNUMBER(FIND("double wall",B452)),ISNUMBER(FIND("doublewall",B452)))</f>
        <v>0</v>
      </c>
      <c r="BA452" t="b">
        <f>AND(Table1[[#This Row],[SWCNT]],Table1[[#This Row],[MWCNT]])</f>
        <v>0</v>
      </c>
      <c r="BB452" t="b">
        <f>IF(Table1[[#This Row],[SWCNT]]=TRUE,FALSE,IF(Table1[[#This Row],[MWCNT]]=TRUE,FALSE,TRUE))</f>
        <v>0</v>
      </c>
      <c r="BC452" s="18"/>
    </row>
    <row r="453" spans="1:55" ht="203.5">
      <c r="A453" t="s">
        <v>5291</v>
      </c>
      <c r="B453" s="2" t="s">
        <v>5295</v>
      </c>
      <c r="C453" s="16" t="s">
        <v>5299</v>
      </c>
      <c r="D453" s="17" t="s">
        <v>1192</v>
      </c>
      <c r="E453" s="2">
        <v>2010</v>
      </c>
      <c r="F453" t="b">
        <f>OR(ISNUMBER(FIND("cytotoxic",C453)),ISNUMBER(FIND("Cytotoxic",C453)),ISNUMBER(FIND("cellular toxicity",C453)),ISNUMBER(FIND("cell death",C453)),ISNUMBER(FIND("viable",C453)),ISNUMBER(FIND("phytotoxic",C453)),ISNUMBER(FIND("acute toxicity",C453)),ISNUMBER(FIND("MTT",C453)),ISNUMBER(FIND("survival",C453)),ISNUMBER(FIND("prolifer",C453)),ISNUMBER(FIND("apoptosis",C453)),ISNUMBER(FIND("neurotoxic",C453)),ISNUMBER(FIND("  lysis ",C453)),ISNUMBER(FIND("necrosis",C453)),ISNUMBER(FIND("cellular death",C453))*3,ISNUMBER(FIND("LDH",C453)),ISNUMBER(FIND("Acute toxicity",C453)))</f>
        <v>0</v>
      </c>
      <c r="G453" t="b">
        <f>OR(ISNUMBER(FIND("genotoxic",C453)),ISNUMBER(FIND("genotoxicity",C453)),ISNUMBER(FIND("DNA damage",C453)),ISNUMBER(FIND("DNA",C453)),ISNUMBER(FIND("RNA",C453)),ISNUMBER(FIND("mesothelioma",C453)),ISNUMBER(FIND("carcino",C453)),ISNUMBER(FIND("mutagen",C453)),ISNUMBER(FIND("genetic",C453)))</f>
        <v>0</v>
      </c>
      <c r="H453" t="b">
        <f>OR(ISNUMBER(FIND("inflammatory",C453)),ISNUMBER(FIND("inflamm",C453)))</f>
        <v>1</v>
      </c>
      <c r="I453" t="b">
        <f>OR(ISNUMBER(FIND("immune",C453)),ISNUMBER(FIND("immunological",C453)),ISNUMBER(FIND("interleuk",C453)),ISNUMBER(FIND("platelet activation",C453)),ISNUMBER(FIND("monocyte",C453)),ISNUMBER(FIND("leukocyte",C453)),ISNUMBER(FIND("cytokine",C453)),ISNUMBER(FIND("CD4",C453)),ISNUMBER(FIND("CD8",C453)),ISNUMBER(FIND("T-cell",C453)))</f>
        <v>0</v>
      </c>
      <c r="J453" t="b">
        <f>OR(ISNUMBER(FIND("reactive oxygen",C453)),ISNUMBER(FIND("ROS",C453)),ISNUMBER(FIND("free radical",C453)),ISNUMBER(FIND("oxidative stress",C453)),ISNUMBER(FIND("peroxid",C453)),ISNUMBER(FIND("oxidative",C453)),ISNUMBER(FIND("antioxid",C453)))</f>
        <v>0</v>
      </c>
      <c r="K453" t="b">
        <f>OR(ISNUMBER(FIND("autophag",C453)))</f>
        <v>0</v>
      </c>
      <c r="L453" t="b">
        <f>OR(ISNUMBER(FIND("morpholog",C453)))</f>
        <v>0</v>
      </c>
      <c r="M453" t="b">
        <f>OR(ISNUMBER(FIND("fibrosis",C453)),ISNUMBER(FIND("Fibrosis",C453)),ISNUMBER(FIND("fibrot",C453)))</f>
        <v>0</v>
      </c>
      <c r="N453" t="b">
        <f>OR(ISNUMBER(FIND("offspring",C453)),ISNUMBER(FIND("Parental",C453)),ISNUMBER(FIND("parental",C453)),ISNUMBER(FIND("germline",C453)),ISNUMBER(FIND("reproduc",C453)),ISNUMBER(FIND("embryo",C453)))</f>
        <v>0</v>
      </c>
      <c r="O453" t="b">
        <f>OR(ISNUMBER(FIND("metabol",C453)),ISNUMBER(FIND("Metabol",C453)),ISNUMBER(FIND("digest",C453)),ISNUMBER(FIND("mitochon",C453)))</f>
        <v>0</v>
      </c>
      <c r="P453" t="b">
        <f>OR(ISNUMBER(FIND("ecotox",C453)),ISNUMBER(FIND("Ecotox",B453)),ISNUMBER(FIND("ecotox",B453)),ISNUMBER(FIND("Ecotox",C453)))</f>
        <v>0</v>
      </c>
      <c r="Q453" t="b">
        <f>OR(ISNUMBER(FIND("Bioaccum",C453)),ISNUMBER(FIND("bioaccum",C453)),ISNUMBER(FIND("accum",C453)))</f>
        <v>0</v>
      </c>
      <c r="R453" t="b">
        <f>OR(ISNUMBER(FIND("Occupation",C453)),ISNUMBER(FIND("occupation",C453)),ISNUMBER(FIND("worker",C453)),ISNUMBER(FIND("workforce",C453)))</f>
        <v>0</v>
      </c>
      <c r="S453" t="b">
        <f>NOT(OR(F453,G453,H453,I453,J453,K453,L453,M453,N453,O453,P453,Q453,R453))</f>
        <v>0</v>
      </c>
      <c r="U453" t="b">
        <f>OR(Table1[[#This Row],[Inflammation]],Table1[[#This Row],[Immune]])</f>
        <v>1</v>
      </c>
      <c r="V453" t="b">
        <f>IF(OR(Table1[[#This Row],[Rodents]],Table1[[#This Row],[Human]],Table1[[#This Row],[Pig]]),OR(ISNUMBER(FIND("intratrach",C453)),ISNUMBER(FIND("nasal ",C453)),ISNUMBER(FIND("instill",C453))),"NA")</f>
        <v>0</v>
      </c>
      <c r="W453" t="b">
        <f>IF(OR(Table1[[#This Row],[Rodents]],Table1[[#This Row],[Human]],Table1[[#This Row],[Pig]]),OR(ISNUMBER(FIND("dermal",C453)),ISNUMBER(FIND("skin ",C453))),"NA")</f>
        <v>0</v>
      </c>
      <c r="X453" t="b">
        <f>IF(OR(Table1[[#This Row],[Rodents]],Table1[[#This Row],[Human]],Table1[[#This Row],[Pig]]),OR(ISNUMBER(FIND("injected",C453)),ISNUMBER(FIND("periton",C453)),ISNUMBER(FIND("intrascrot",C453))),"NA")</f>
        <v>1</v>
      </c>
      <c r="Y453" t="b">
        <f>IF(OR(Table1[[#This Row],[Rodents]],Table1[[#This Row],[Human]],Table1[[#This Row],[Pig]]),NOT(OR(Table1[[#This Row],[Inhaled/Intratracheal/intranasal]],Table1[[#This Row],[Dermal]],Table1[[#This Row],[Injected]])),"NA")</f>
        <v>0</v>
      </c>
      <c r="AA453" t="b">
        <f>OR(ISNUMBER(FIND("fish ",C453)),ISNUMBER(FIND("Fish ",C453)),ISNUMBER(FIND("aquatic",C453)),ISNUMBER(FIND("daphnids",C453)),ISNUMBER(FIND("Carcinus maenas",C453)),ISNUMBER(FIND("Daphnia",C453)),ISNUMBER(FIND("Ruditapes philippinarum",C453)),ISNUMBER(FIND("daphnia",C453)),ISNUMBER(FIND("marine",C453)),ISNUMBER(FIND("mussel",C453)),ISNUMBER(FIND("algae",C453)),ISNUMBER(FIND("Donax faba",C453)),ISNUMBER(FIND("estuarine",C453)),ISNUMBER(FIND("snail",C453)),ISNUMBER(FIND("Prorocentrum donghaiense",C453)) )</f>
        <v>0</v>
      </c>
      <c r="AB453" t="b">
        <f>OR(ISNUMBER(FIND(" rat ",C453)),ISNUMBER(FIND(" rats ",C453)),ISNUMBER(FIND(" Rats ",C453)),ISNUMBER(FIND(" Rat ",C453)),ISNUMBER(FIND(" rat.",C453)),ISNUMBER(FIND(" rats.",C453)),ISNUMBER(FIND("mouse",C453)),ISNUMBER(FIND("mice",C453)), ISNUMBER(FIND(" Mice",C453)))</f>
        <v>1</v>
      </c>
      <c r="AC453" t="b">
        <f>OR(ISNUMBER(FIND(" cell ",C453)),ISNUMBER(FIND("fibroblast",C453)),ISNUMBER(FIND("macrophage",C453)),ISNUMBER(FIND("epithelial",C453)),ISNUMBER(FIND("endothelial",C453)),ISNUMBER(FIND("neuron",C453)),ISNUMBER(FIND(" cells ",C453)),ISNUMBER(FIND("RBC",C453)),ISNUMBER(FIND("mitochond",C453)),ISNUMBER(FIND("adipocyte",C453)),ISNUMBER(FIND("osteo",C453)),ISNUMBER(FIND("keratin",C453)),ISNUMBER(FIND(" cell's ",C453)),ISNUMBER(FIND("eukary",C453)),ISNUMBER(FIND("sperm",C453)))</f>
        <v>0</v>
      </c>
      <c r="AD453" t="b">
        <f>OR(ISNUMBER(FIND("human",B453)),ISNUMBER(FIND("workers",B453)),ISNUMBER(FIND("workforces",B453)),ISNUMBER(FIND("occupational",B453)),ISNUMBER(FIND("Case report",B453)),ISNUMBER(FIND("Workplaces",B453)),ISNUMBER(FIND("worker",B453)))</f>
        <v>0</v>
      </c>
      <c r="AE453" t="b">
        <f>OR(ISNUMBER(FIND(" plant ",C453)),ISNUMBER(FIND("Plant ",C453)),ISNUMBER(FIND("tomato",C453)),ISNUMBER(FIND("plants",C453)),ISNUMBER(FIND("Plants",C453)),ISNUMBER(FIND("algae",C453)),ISNUMBER(FIND("lettuce",C453)),ISNUMBER(FIND("green gram sprouts ",C453)),ISNUMBER(FIND("Cucurbita pepo",C453)),ISNUMBER(FIND("bean ",C453)),ISNUMBER(FIND("chloroplast",C453)),ISNUMBER(FIND("chlorophyll",C453)),ISNUMBER(FIND("seedling",C453)),ISNUMBER(FIND("canola",C453)),ISNUMBER(FIND("shoot",C453)),ISNUMBER(FIND("photosynthes",C453)),ISNUMBER(FIND(" leaves ",C453)),,ISNUMBER(FIND("agriculture",C453)),ISNUMBER(FIND(" crops ",C453)))</f>
        <v>0</v>
      </c>
      <c r="AF453" t="b">
        <f>OR(ISNUMBER(FIND("bacteria",C453)),ISNUMBER(FIND("Bacteria",C453)),ISNUMBER(FIND("Bacterium",C453)),ISNUMBER(FIND("bacterium",C453)),ISNUMBER(FIND(" coli ",C453)))</f>
        <v>0</v>
      </c>
      <c r="AG453" t="b">
        <f>OR(ISNUMBER(FIND("fungi",C453)),ISNUMBER(FIND("Fungi",C453)),ISNUMBER(FIND("fungus",C453)),ISNUMBER(FIND("Fungus",C453)),ISNUMBER(FIND("mushroom",C453)),ISNUMBER(FIND("Mushroom",C453)),ISNUMBER(FIND(" mold ",C453)))</f>
        <v>0</v>
      </c>
      <c r="AH453" t="b">
        <f>OR(ISNUMBER(FIND("Pig ",C453)),ISNUMBER(FIND("pig ",C453)),ISNUMBER(FIND("Pigs ",C453)),ISNUMBER(FIND("pigs ",C453)))</f>
        <v>0</v>
      </c>
      <c r="AI453" t="b">
        <f>OR(ISNUMBER(FIND(" C. elegans",C453)),ISNUMBER(FIND("Caenorhabditis elegans",C453)),ISNUMBER(FIND("earthworms",C453)),ISNUMBER(FIND(" Ficopomatus enigmaticus",C453)),ISNUMBER(FIND("larva",C453)),ISNUMBER(FIND("Lumbriculus variegatus",C453)),ISNUMBER(FIND("nematode",C453)))</f>
        <v>0</v>
      </c>
      <c r="AJ453" t="b">
        <f>NOT(OR(AA453,AB453,AC453,AD453,AE453,AF453,AG453,AH453,AI453))</f>
        <v>0</v>
      </c>
      <c r="AL453" t="b">
        <f>OR(AA453,AB453,AD453,AE453,AF453,AG453,AH453,AI453)</f>
        <v>1</v>
      </c>
      <c r="AM453" t="b">
        <f>IF(Table1[[#This Row],[In vivo?]],IF(Table1[[#This Row],[Cell]],FALSE,TRUE),FALSE)</f>
        <v>1</v>
      </c>
      <c r="AN453" t="b">
        <f>AND(AC453,AL453)</f>
        <v>0</v>
      </c>
      <c r="AO453" t="b">
        <f>IF(Table1[[#This Row],[Cell]],IF(Table1[[#This Row],[In vivo?]],FALSE,TRUE),FALSE)</f>
        <v>0</v>
      </c>
      <c r="AP453" t="b">
        <f>NOT(OR(Table1[[#This Row],[In vivo?]],Table1[[#This Row],[Only in Cell]]))</f>
        <v>0</v>
      </c>
      <c r="AQ453" t="b">
        <f>IF(OR(Table1[[#This Row],[Rodents]],Table1[[#This Row],[Human]],Table1[[#This Row],[Pig]]),OR(ISNUMBER(FIND("pulmonary",C453)),ISNUMBER(FIND("lung",C453))),"NA")</f>
        <v>1</v>
      </c>
      <c r="AR453" t="b">
        <f>IF(OR(Table1[[#This Row],[Rodents]],Table1[[#This Row],[Human]],Table1[[#This Row],[Pig]]),OR(ISNUMBER(FIND("skin",C453)),ISNUMBER(FIND("dermal",C453))),"NA")</f>
        <v>0</v>
      </c>
      <c r="AS453" t="b">
        <f>IF(OR(Table1[[#This Row],[Rodents]],Table1[[#This Row],[Human]],Table1[[#This Row],[Pig]]),OR(ISNUMBER(FIND("liver",C453)),ISNUMBER(FIND("hepat",C453))),"NA")</f>
        <v>1</v>
      </c>
      <c r="AT453" t="b">
        <f>IF(OR(Table1[[#This Row],[Rodents]],Table1[[#This Row],[Human]],Table1[[#This Row],[Pig]]),OR(ISNUMBER(FIND("kidney",C453)),ISNUMBER(FIND("neph",C453))),"NA")</f>
        <v>0</v>
      </c>
      <c r="AU453" t="b">
        <f>IF(OR(Table1[[#This Row],[Rodents]],Table1[[#This Row],[Human]],Table1[[#This Row],[Pig]]),OR(ISNUMBER(FIND("brain",C453)),ISNUMBER(FIND("neur",C453)),ISNUMBER(FIND("nerv",C453))),"NA")</f>
        <v>0</v>
      </c>
      <c r="AV453" t="b">
        <f>IF(OR(Table1[[#This Row],[Rodents]],Table1[[#This Row],[Human]],Table1[[#This Row],[Pig]]),OR(ISNUMBER(FIND("heart",C453)),ISNUMBER(FIND("cardi",C453))),"NA")</f>
        <v>0</v>
      </c>
      <c r="AW453" t="b">
        <f>IF(OR(Table1[[#This Row],[Rodents]],Table1[[#This Row],[Human]],Table1[[#This Row],[Pig]]),OR(ISNUMBER(FIND("gastro",C453)),ISNUMBER(FIND("intesti",C453)),ISNUMBER(FIND("stomach",C453))),"NA")</f>
        <v>0</v>
      </c>
      <c r="AX453" t="b">
        <f>IF(OR(Table1[[#This Row],[Rodents]],Table1[[#This Row],[Human]],Table1[[#This Row],[Pig]]),NOT(OR(AQ453,AR453,AS453,AT453,AU453,AV453,AW453)),"NA")</f>
        <v>0</v>
      </c>
      <c r="AY453" t="b">
        <f>OR(ISNUMBER(FIND("SWCNT",C453)),ISNUMBER(FIND("SWNT",C453)),ISNUMBER(FIND("single-wall",C453)),ISNUMBER(FIND("single wall",C453)),ISNUMBER(FIND("Single wall",C453)),ISNUMBER(FIND("Single-wall",C453)),ISNUMBER(FIND("SWCNT",B453)),ISNUMBER(FIND("SWNT",B453)),ISNUMBER(FIND("single-wall",B453)),ISNUMBER(FIND("single wall",B453)),ISNUMBER(FIND("Single-wall",B453)),ISNUMBER(FIND("Single wall",B453)))</f>
        <v>0</v>
      </c>
      <c r="AZ453" t="b">
        <f>OR(ISNUMBER(FIND("MWCNT",C453)),ISNUMBER(FIND("MWNT",C453)),ISNUMBER(FIND("multi-wall",C453)),ISNUMBER(FIND("multi wall",C453)),ISNUMBER(FIND("multiwall",C453)),ISNUMBER(FIND("Multi-wall",C453)),ISNUMBER(FIND("Multi wall",C453)),ISNUMBER(FIND("Multiwall",C453)),ISNUMBER(FIND("MWCNT",B453)),ISNUMBER(FIND("MWNT",B453)),ISNUMBER(FIND("multi-wall",B453)),ISNUMBER(FIND("multi wall",B453)),ISNUMBER(FIND("multiwall",B453)),ISNUMBER(FIND("Multi-wall",B453)),ISNUMBER(FIND("Multi wall",B453)),ISNUMBER(FIND("Multiwall",B453)),ISNUMBER(FIND("Double-wall",B453)),ISNUMBER(FIND("Double wall",B453)),ISNUMBER(FIND("Doublewall",B453)),ISNUMBER(FIND("double-wall",B453)),ISNUMBER(FIND("double wall",B453)),ISNUMBER(FIND("doublewall",B453)))</f>
        <v>1</v>
      </c>
      <c r="BA453" t="b">
        <f>AND(Table1[[#This Row],[SWCNT]],Table1[[#This Row],[MWCNT]])</f>
        <v>0</v>
      </c>
      <c r="BB453" t="b">
        <f>IF(Table1[[#This Row],[SWCNT]]=TRUE,FALSE,IF(Table1[[#This Row],[MWCNT]]=TRUE,FALSE,TRUE))</f>
        <v>0</v>
      </c>
      <c r="BC453" s="18"/>
    </row>
    <row r="454" spans="1:55" ht="240.5">
      <c r="A454" t="s">
        <v>5308</v>
      </c>
      <c r="B454" s="2" t="s">
        <v>5310</v>
      </c>
      <c r="C454" s="16" t="s">
        <v>5312</v>
      </c>
      <c r="D454" s="17" t="s">
        <v>1192</v>
      </c>
      <c r="E454" s="2">
        <v>2010</v>
      </c>
      <c r="F454" t="b">
        <f>OR(ISNUMBER(FIND("cytotoxic",C454)),ISNUMBER(FIND("Cytotoxic",C454)),ISNUMBER(FIND("cellular toxicity",C454)),ISNUMBER(FIND("cell death",C454)),ISNUMBER(FIND("viable",C454)),ISNUMBER(FIND("phytotoxic",C454)),ISNUMBER(FIND("acute toxicity",C454)),ISNUMBER(FIND("MTT",C454)),ISNUMBER(FIND("survival",C454)),ISNUMBER(FIND("prolifer",C454)),ISNUMBER(FIND("apoptosis",C454)),ISNUMBER(FIND("neurotoxic",C454)),ISNUMBER(FIND("  lysis ",C454)),ISNUMBER(FIND("necrosis",C454)),ISNUMBER(FIND("cellular death",C454))*3,ISNUMBER(FIND("LDH",C454)),ISNUMBER(FIND("Acute toxicity",C454)))</f>
        <v>1</v>
      </c>
      <c r="G454" t="b">
        <f>OR(ISNUMBER(FIND("genotoxic",C454)),ISNUMBER(FIND("genotoxicity",C454)),ISNUMBER(FIND("DNA damage",C454)),ISNUMBER(FIND("DNA",C454)),ISNUMBER(FIND("RNA",C454)),ISNUMBER(FIND("mesothelioma",C454)),ISNUMBER(FIND("carcino",C454)),ISNUMBER(FIND("mutagen",C454)),ISNUMBER(FIND("genetic",C454)))</f>
        <v>0</v>
      </c>
      <c r="H454" t="b">
        <f>OR(ISNUMBER(FIND("inflammatory",C454)),ISNUMBER(FIND("inflamm",C454)))</f>
        <v>1</v>
      </c>
      <c r="I454" t="b">
        <f>OR(ISNUMBER(FIND("immune",C454)),ISNUMBER(FIND("immunological",C454)),ISNUMBER(FIND("interleuk",C454)),ISNUMBER(FIND("platelet activation",C454)),ISNUMBER(FIND("monocyte",C454)),ISNUMBER(FIND("leukocyte",C454)),ISNUMBER(FIND("cytokine",C454)),ISNUMBER(FIND("CD4",C454)),ISNUMBER(FIND("CD8",C454)),ISNUMBER(FIND("T-cell",C454)))</f>
        <v>0</v>
      </c>
      <c r="J454" t="b">
        <f>OR(ISNUMBER(FIND("reactive oxygen",C454)),ISNUMBER(FIND("ROS",C454)),ISNUMBER(FIND("free radical",C454)),ISNUMBER(FIND("oxidative stress",C454)),ISNUMBER(FIND("peroxid",C454)),ISNUMBER(FIND("oxidative",C454)),ISNUMBER(FIND("antioxid",C454)))</f>
        <v>0</v>
      </c>
      <c r="K454" t="b">
        <f>OR(ISNUMBER(FIND("autophag",C454)))</f>
        <v>0</v>
      </c>
      <c r="L454" t="b">
        <f>OR(ISNUMBER(FIND("morpholog",C454)))</f>
        <v>0</v>
      </c>
      <c r="M454" t="b">
        <f>OR(ISNUMBER(FIND("fibrosis",C454)),ISNUMBER(FIND("Fibrosis",C454)),ISNUMBER(FIND("fibrot",C454)))</f>
        <v>1</v>
      </c>
      <c r="N454" t="b">
        <f>OR(ISNUMBER(FIND("offspring",C454)),ISNUMBER(FIND("Parental",C454)),ISNUMBER(FIND("parental",C454)),ISNUMBER(FIND("germline",C454)),ISNUMBER(FIND("reproduc",C454)),ISNUMBER(FIND("embryo",C454)))</f>
        <v>0</v>
      </c>
      <c r="O454" t="b">
        <f>OR(ISNUMBER(FIND("metabol",C454)),ISNUMBER(FIND("Metabol",C454)),ISNUMBER(FIND("digest",C454)),ISNUMBER(FIND("mitochon",C454)))</f>
        <v>0</v>
      </c>
      <c r="P454" t="b">
        <f>OR(ISNUMBER(FIND("ecotox",C454)),ISNUMBER(FIND("Ecotox",B454)),ISNUMBER(FIND("ecotox",B454)),ISNUMBER(FIND("Ecotox",C454)))</f>
        <v>0</v>
      </c>
      <c r="Q454" t="b">
        <f>OR(ISNUMBER(FIND("Bioaccum",C454)),ISNUMBER(FIND("bioaccum",C454)),ISNUMBER(FIND("accum",C454)))</f>
        <v>0</v>
      </c>
      <c r="R454" t="b">
        <f>OR(ISNUMBER(FIND("Occupation",C454)),ISNUMBER(FIND("occupation",C454)),ISNUMBER(FIND("worker",C454)),ISNUMBER(FIND("workforce",C454)))</f>
        <v>0</v>
      </c>
      <c r="S454" t="b">
        <f>NOT(OR(F454,G454,H454,I454,J454,K454,L454,M454,N454,O454,P454,Q454,R454))</f>
        <v>0</v>
      </c>
      <c r="U454" t="b">
        <f>OR(Table1[[#This Row],[Inflammation]],Table1[[#This Row],[Immune]])</f>
        <v>1</v>
      </c>
      <c r="V454" t="b">
        <f>IF(OR(Table1[[#This Row],[Rodents]],Table1[[#This Row],[Human]],Table1[[#This Row],[Pig]]),OR(ISNUMBER(FIND("intratrach",C454)),ISNUMBER(FIND("nasal ",C454)),ISNUMBER(FIND("instill",C454))),"NA")</f>
        <v>0</v>
      </c>
      <c r="W454" t="b">
        <f>IF(OR(Table1[[#This Row],[Rodents]],Table1[[#This Row],[Human]],Table1[[#This Row],[Pig]]),OR(ISNUMBER(FIND("dermal",C454)),ISNUMBER(FIND("skin ",C454))),"NA")</f>
        <v>0</v>
      </c>
      <c r="X454" t="b">
        <f>IF(OR(Table1[[#This Row],[Rodents]],Table1[[#This Row],[Human]],Table1[[#This Row],[Pig]]),OR(ISNUMBER(FIND("injected",C454)),ISNUMBER(FIND("periton",C454)),ISNUMBER(FIND("intrascrot",C454))),"NA")</f>
        <v>0</v>
      </c>
      <c r="Y454" t="b">
        <f>IF(OR(Table1[[#This Row],[Rodents]],Table1[[#This Row],[Human]],Table1[[#This Row],[Pig]]),NOT(OR(Table1[[#This Row],[Inhaled/Intratracheal/intranasal]],Table1[[#This Row],[Dermal]],Table1[[#This Row],[Injected]])),"NA")</f>
        <v>1</v>
      </c>
      <c r="AA454" t="b">
        <f>OR(ISNUMBER(FIND("fish ",C454)),ISNUMBER(FIND("Fish ",C454)),ISNUMBER(FIND("aquatic",C454)),ISNUMBER(FIND("daphnids",C454)),ISNUMBER(FIND("Carcinus maenas",C454)),ISNUMBER(FIND("Daphnia",C454)),ISNUMBER(FIND("Ruditapes philippinarum",C454)),ISNUMBER(FIND("daphnia",C454)),ISNUMBER(FIND("marine",C454)),ISNUMBER(FIND("mussel",C454)),ISNUMBER(FIND("algae",C454)),ISNUMBER(FIND("Donax faba",C454)),ISNUMBER(FIND("estuarine",C454)),ISNUMBER(FIND("snail",C454)),ISNUMBER(FIND("Prorocentrum donghaiense",C454)) )</f>
        <v>0</v>
      </c>
      <c r="AB454" t="b">
        <f>OR(ISNUMBER(FIND(" rat ",C454)),ISNUMBER(FIND(" rats ",C454)),ISNUMBER(FIND(" Rats ",C454)),ISNUMBER(FIND(" Rat ",C454)),ISNUMBER(FIND(" rat.",C454)),ISNUMBER(FIND(" rats.",C454)),ISNUMBER(FIND("mouse",C454)),ISNUMBER(FIND("mice",C454)), ISNUMBER(FIND(" Mice",C454)))</f>
        <v>1</v>
      </c>
      <c r="AC454" t="b">
        <f>OR(ISNUMBER(FIND(" cell ",C454)),ISNUMBER(FIND("fibroblast",C454)),ISNUMBER(FIND("macrophage",C454)),ISNUMBER(FIND("epithelial",C454)),ISNUMBER(FIND("endothelial",C454)),ISNUMBER(FIND("neuron",C454)),ISNUMBER(FIND(" cells ",C454)),ISNUMBER(FIND("RBC",C454)),ISNUMBER(FIND("mitochond",C454)),ISNUMBER(FIND("adipocyte",C454)),ISNUMBER(FIND("osteo",C454)),ISNUMBER(FIND("keratin",C454)),ISNUMBER(FIND(" cell's ",C454)),ISNUMBER(FIND("eukary",C454)),ISNUMBER(FIND("sperm",C454)))</f>
        <v>1</v>
      </c>
      <c r="AD454" t="b">
        <v>0</v>
      </c>
      <c r="AE454" t="b">
        <f>OR(ISNUMBER(FIND(" plant ",C454)),ISNUMBER(FIND("Plant ",C454)),ISNUMBER(FIND("tomato",C454)),ISNUMBER(FIND("plants",C454)),ISNUMBER(FIND("Plants",C454)),ISNUMBER(FIND("algae",C454)),ISNUMBER(FIND("lettuce",C454)),ISNUMBER(FIND("green gram sprouts ",C454)),ISNUMBER(FIND("Cucurbita pepo",C454)),ISNUMBER(FIND("bean ",C454)),ISNUMBER(FIND("chloroplast",C454)),ISNUMBER(FIND("chlorophyll",C454)),ISNUMBER(FIND("seedling",C454)),ISNUMBER(FIND("canola",C454)),ISNUMBER(FIND("shoot",C454)),ISNUMBER(FIND("photosynthes",C454)),ISNUMBER(FIND(" leaves ",C454)),,ISNUMBER(FIND("agriculture",C454)),ISNUMBER(FIND(" crops ",C454)))</f>
        <v>0</v>
      </c>
      <c r="AF454" t="b">
        <f>OR(ISNUMBER(FIND("bacteria",C454)),ISNUMBER(FIND("Bacteria",C454)),ISNUMBER(FIND("Bacterium",C454)),ISNUMBER(FIND("bacterium",C454)),ISNUMBER(FIND(" coli ",C454)))</f>
        <v>0</v>
      </c>
      <c r="AG454" t="b">
        <f>OR(ISNUMBER(FIND("fungi",C454)),ISNUMBER(FIND("Fungi",C454)),ISNUMBER(FIND("fungus",C454)),ISNUMBER(FIND("Fungus",C454)),ISNUMBER(FIND("mushroom",C454)),ISNUMBER(FIND("Mushroom",C454)),ISNUMBER(FIND(" mold ",C454)))</f>
        <v>0</v>
      </c>
      <c r="AH454" t="b">
        <f>OR(ISNUMBER(FIND("Pig ",C454)),ISNUMBER(FIND("pig ",C454)),ISNUMBER(FIND("Pigs ",C454)),ISNUMBER(FIND("pigs ",C454)))</f>
        <v>0</v>
      </c>
      <c r="AI454" t="b">
        <f>OR(ISNUMBER(FIND(" C. elegans",C454)),ISNUMBER(FIND("Caenorhabditis elegans",C454)),ISNUMBER(FIND("earthworms",C454)),ISNUMBER(FIND(" Ficopomatus enigmaticus",C454)),ISNUMBER(FIND("larva",C454)),ISNUMBER(FIND("Lumbriculus variegatus",C454)),ISNUMBER(FIND("nematode",C454)))</f>
        <v>0</v>
      </c>
      <c r="AJ454" t="b">
        <f>NOT(OR(AA454,AB454,AC454,AD454,AE454,AF454,AG454,AH454,AI454))</f>
        <v>0</v>
      </c>
      <c r="AL454" t="b">
        <f>OR(AA454,AB454,AD454,AE454,AF454,AG454,AH454,AI454)</f>
        <v>1</v>
      </c>
      <c r="AM454" t="b">
        <f>IF(Table1[[#This Row],[In vivo?]],IF(Table1[[#This Row],[Cell]],FALSE,TRUE),FALSE)</f>
        <v>0</v>
      </c>
      <c r="AN454" t="b">
        <f>AND(AC454,AL454)</f>
        <v>1</v>
      </c>
      <c r="AO454" t="b">
        <f>IF(Table1[[#This Row],[Cell]],IF(Table1[[#This Row],[In vivo?]],FALSE,TRUE),FALSE)</f>
        <v>0</v>
      </c>
      <c r="AP454" t="b">
        <f>NOT(OR(Table1[[#This Row],[In vivo?]],Table1[[#This Row],[Only in Cell]]))</f>
        <v>0</v>
      </c>
      <c r="AQ454" t="b">
        <f>IF(OR(Table1[[#This Row],[Rodents]],Table1[[#This Row],[Human]],Table1[[#This Row],[Pig]]),OR(ISNUMBER(FIND("pulmonary",C454)),ISNUMBER(FIND("lung",C454))),"NA")</f>
        <v>1</v>
      </c>
      <c r="AR454" t="b">
        <f>IF(OR(Table1[[#This Row],[Rodents]],Table1[[#This Row],[Human]],Table1[[#This Row],[Pig]]),OR(ISNUMBER(FIND("skin",C454)),ISNUMBER(FIND("dermal",C454))),"NA")</f>
        <v>0</v>
      </c>
      <c r="AS454" t="b">
        <f>IF(OR(Table1[[#This Row],[Rodents]],Table1[[#This Row],[Human]],Table1[[#This Row],[Pig]]),OR(ISNUMBER(FIND("liver",C454)),ISNUMBER(FIND("hepat",C454))),"NA")</f>
        <v>0</v>
      </c>
      <c r="AT454" t="b">
        <f>IF(OR(Table1[[#This Row],[Rodents]],Table1[[#This Row],[Human]],Table1[[#This Row],[Pig]]),OR(ISNUMBER(FIND("kidney",C454)),ISNUMBER(FIND("neph",C454))),"NA")</f>
        <v>0</v>
      </c>
      <c r="AU454" t="b">
        <f>IF(OR(Table1[[#This Row],[Rodents]],Table1[[#This Row],[Human]],Table1[[#This Row],[Pig]]),OR(ISNUMBER(FIND("brain",C454)),ISNUMBER(FIND("neur",C454)),ISNUMBER(FIND("nerv",C454))),"NA")</f>
        <v>0</v>
      </c>
      <c r="AV454" t="b">
        <f>IF(OR(Table1[[#This Row],[Rodents]],Table1[[#This Row],[Human]],Table1[[#This Row],[Pig]]),OR(ISNUMBER(FIND("heart",C454)),ISNUMBER(FIND("cardi",C454))),"NA")</f>
        <v>0</v>
      </c>
      <c r="AW454" t="b">
        <f>IF(OR(Table1[[#This Row],[Rodents]],Table1[[#This Row],[Human]],Table1[[#This Row],[Pig]]),OR(ISNUMBER(FIND("gastro",C454)),ISNUMBER(FIND("intesti",C454)),ISNUMBER(FIND("stomach",C454))),"NA")</f>
        <v>0</v>
      </c>
      <c r="AX454" t="b">
        <f>IF(OR(Table1[[#This Row],[Rodents]],Table1[[#This Row],[Human]],Table1[[#This Row],[Pig]]),NOT(OR(AQ454,AR454,AS454,AT454,AU454,AV454,AW454)),"NA")</f>
        <v>0</v>
      </c>
      <c r="AY454" t="b">
        <f>OR(ISNUMBER(FIND("SWCNT",C454)),ISNUMBER(FIND("SWNT",C454)),ISNUMBER(FIND("single-wall",C454)),ISNUMBER(FIND("single wall",C454)),ISNUMBER(FIND("Single wall",C454)),ISNUMBER(FIND("Single-wall",C454)),ISNUMBER(FIND("SWCNT",B454)),ISNUMBER(FIND("SWNT",B454)),ISNUMBER(FIND("single-wall",B454)),ISNUMBER(FIND("single wall",B454)),ISNUMBER(FIND("Single-wall",B454)),ISNUMBER(FIND("Single wall",B454)))</f>
        <v>1</v>
      </c>
      <c r="AZ454" t="b">
        <f>OR(ISNUMBER(FIND("MWCNT",C454)),ISNUMBER(FIND("MWNT",C454)),ISNUMBER(FIND("multi-wall",C454)),ISNUMBER(FIND("multi wall",C454)),ISNUMBER(FIND("multiwall",C454)),ISNUMBER(FIND("Multi-wall",C454)),ISNUMBER(FIND("Multi wall",C454)),ISNUMBER(FIND("Multiwall",C454)),ISNUMBER(FIND("MWCNT",B454)),ISNUMBER(FIND("MWNT",B454)),ISNUMBER(FIND("multi-wall",B454)),ISNUMBER(FIND("multi wall",B454)),ISNUMBER(FIND("multiwall",B454)),ISNUMBER(FIND("Multi-wall",B454)),ISNUMBER(FIND("Multi wall",B454)),ISNUMBER(FIND("Multiwall",B454)),ISNUMBER(FIND("Double-wall",B454)),ISNUMBER(FIND("Double wall",B454)),ISNUMBER(FIND("Doublewall",B454)),ISNUMBER(FIND("double-wall",B454)),ISNUMBER(FIND("double wall",B454)),ISNUMBER(FIND("doublewall",B454)))</f>
        <v>0</v>
      </c>
      <c r="BA454" t="b">
        <f>AND(Table1[[#This Row],[SWCNT]],Table1[[#This Row],[MWCNT]])</f>
        <v>0</v>
      </c>
      <c r="BB454" t="b">
        <f>IF(Table1[[#This Row],[SWCNT]]=TRUE,FALSE,IF(Table1[[#This Row],[MWCNT]]=TRUE,FALSE,TRUE))</f>
        <v>0</v>
      </c>
      <c r="BC454" s="18"/>
    </row>
    <row r="455" spans="1:55" ht="333">
      <c r="A455" t="s">
        <v>5328</v>
      </c>
      <c r="B455" s="2" t="s">
        <v>5329</v>
      </c>
      <c r="C455" s="16" t="s">
        <v>5330</v>
      </c>
      <c r="D455" s="17" t="s">
        <v>395</v>
      </c>
      <c r="E455" s="2">
        <v>2009</v>
      </c>
      <c r="F455" t="b">
        <f>OR(ISNUMBER(FIND("cytotoxic",C455)),ISNUMBER(FIND("Cytotoxic",C455)),ISNUMBER(FIND("cellular toxicity",C455)),ISNUMBER(FIND("cell death",C455)),ISNUMBER(FIND("viable",C455)),ISNUMBER(FIND("phytotoxic",C455)),ISNUMBER(FIND("acute toxicity",C455)),ISNUMBER(FIND("MTT",C455)),ISNUMBER(FIND("survival",C455)),ISNUMBER(FIND("prolifer",C455)),ISNUMBER(FIND("apoptosis",C455)),ISNUMBER(FIND("neurotoxic",C455)),ISNUMBER(FIND("  lysis ",C455)),ISNUMBER(FIND("necrosis",C455)),ISNUMBER(FIND("cellular death",C455))*3,ISNUMBER(FIND("LDH",C455)),ISNUMBER(FIND("Acute toxicity",C455)))</f>
        <v>0</v>
      </c>
      <c r="G455" t="b">
        <f>OR(ISNUMBER(FIND("genotoxic",C455)),ISNUMBER(FIND("genotoxicity",C455)),ISNUMBER(FIND("DNA damage",C455)),ISNUMBER(FIND("DNA",C455)),ISNUMBER(FIND("RNA",C455)),ISNUMBER(FIND("mesothelioma",C455)),ISNUMBER(FIND("carcino",C455)),ISNUMBER(FIND("mutagen",C455)),ISNUMBER(FIND("genetic",C455)))</f>
        <v>0</v>
      </c>
      <c r="H455" t="b">
        <f>OR(ISNUMBER(FIND("inflammatory",C455)),ISNUMBER(FIND("inflamm",C455)))</f>
        <v>1</v>
      </c>
      <c r="I455" t="b">
        <f>OR(ISNUMBER(FIND("immune",C455)),ISNUMBER(FIND("immunological",C455)),ISNUMBER(FIND("interleuk",C455)),ISNUMBER(FIND("platelet activation",C455)),ISNUMBER(FIND("monocyte",C455)),ISNUMBER(FIND("leukocyte",C455)),ISNUMBER(FIND("cytokine",C455)),ISNUMBER(FIND("CD4",C455)),ISNUMBER(FIND("CD8",C455)),ISNUMBER(FIND("T-cell",C455)))</f>
        <v>0</v>
      </c>
      <c r="J455" t="b">
        <f>OR(ISNUMBER(FIND("reactive oxygen",C455)),ISNUMBER(FIND("ROS",C455)),ISNUMBER(FIND("free radical",C455)),ISNUMBER(FIND("oxidative stress",C455)),ISNUMBER(FIND("peroxid",C455)),ISNUMBER(FIND("oxidative",C455)),ISNUMBER(FIND("antioxid",C455)))</f>
        <v>0</v>
      </c>
      <c r="K455" t="b">
        <f>OR(ISNUMBER(FIND("autophag",C455)))</f>
        <v>0</v>
      </c>
      <c r="L455" t="b">
        <f>OR(ISNUMBER(FIND("morpholog",C455)))</f>
        <v>0</v>
      </c>
      <c r="M455" t="b">
        <f>OR(ISNUMBER(FIND("fibrosis",C455)),ISNUMBER(FIND("Fibrosis",C455)),ISNUMBER(FIND("fibrot",C455)))</f>
        <v>0</v>
      </c>
      <c r="N455" t="b">
        <f>OR(ISNUMBER(FIND("offspring",C455)),ISNUMBER(FIND("Parental",C455)),ISNUMBER(FIND("parental",C455)),ISNUMBER(FIND("germline",C455)),ISNUMBER(FIND("reproduc",C455)),ISNUMBER(FIND("embryo",C455)))</f>
        <v>0</v>
      </c>
      <c r="O455" t="b">
        <f>OR(ISNUMBER(FIND("metabol",C455)),ISNUMBER(FIND("Metabol",C455)),ISNUMBER(FIND("digest",C455)),ISNUMBER(FIND("mitochon",C455)))</f>
        <v>0</v>
      </c>
      <c r="P455" t="b">
        <f>OR(ISNUMBER(FIND("ecotox",C455)),ISNUMBER(FIND("Ecotox",B455)),ISNUMBER(FIND("ecotox",B455)),ISNUMBER(FIND("Ecotox",C455)))</f>
        <v>0</v>
      </c>
      <c r="Q455" t="b">
        <f>OR(ISNUMBER(FIND("Bioaccum",C455)),ISNUMBER(FIND("bioaccum",C455)),ISNUMBER(FIND("accum",C455)))</f>
        <v>0</v>
      </c>
      <c r="R455" t="b">
        <f>OR(ISNUMBER(FIND("Occupation",C455)),ISNUMBER(FIND("occupation",C455)),ISNUMBER(FIND("worker",C455)),ISNUMBER(FIND("workforce",C455)))</f>
        <v>0</v>
      </c>
      <c r="S455" t="b">
        <f>NOT(OR(F455,G455,H455,I455,J455,K455,L455,M455,N455,O455,P455,Q455,R455))</f>
        <v>0</v>
      </c>
      <c r="U455" t="b">
        <f>OR(Table1[[#This Row],[Inflammation]],Table1[[#This Row],[Immune]])</f>
        <v>1</v>
      </c>
      <c r="V455" t="b">
        <f>IF(OR(Table1[[#This Row],[Rodents]],Table1[[#This Row],[Human]],Table1[[#This Row],[Pig]]),OR(ISNUMBER(FIND("intratrach",C455)),ISNUMBER(FIND("nasal ",C455)),ISNUMBER(FIND("instill",C455))),"NA")</f>
        <v>0</v>
      </c>
      <c r="W455" t="b">
        <f>IF(OR(Table1[[#This Row],[Rodents]],Table1[[#This Row],[Human]],Table1[[#This Row],[Pig]]),OR(ISNUMBER(FIND("dermal",C455)),ISNUMBER(FIND("skin ",C455))),"NA")</f>
        <v>0</v>
      </c>
      <c r="X455" t="b">
        <f>IF(OR(Table1[[#This Row],[Rodents]],Table1[[#This Row],[Human]],Table1[[#This Row],[Pig]]),OR(ISNUMBER(FIND("injected",C455)),ISNUMBER(FIND("periton",C455)),ISNUMBER(FIND("intrascrot",C455))),"NA")</f>
        <v>0</v>
      </c>
      <c r="Y455" t="b">
        <f>IF(OR(Table1[[#This Row],[Rodents]],Table1[[#This Row],[Human]],Table1[[#This Row],[Pig]]),NOT(OR(Table1[[#This Row],[Inhaled/Intratracheal/intranasal]],Table1[[#This Row],[Dermal]],Table1[[#This Row],[Injected]])),"NA")</f>
        <v>1</v>
      </c>
      <c r="AA455" t="b">
        <f>OR(ISNUMBER(FIND("fish ",C455)),ISNUMBER(FIND("Fish ",C455)),ISNUMBER(FIND("aquatic",C455)),ISNUMBER(FIND("daphnids",C455)),ISNUMBER(FIND("Carcinus maenas",C455)),ISNUMBER(FIND("Daphnia",C455)),ISNUMBER(FIND("Ruditapes philippinarum",C455)),ISNUMBER(FIND("daphnia",C455)),ISNUMBER(FIND("marine",C455)),ISNUMBER(FIND("mussel",C455)),ISNUMBER(FIND("algae",C455)),ISNUMBER(FIND("Donax faba",C455)),ISNUMBER(FIND("estuarine",C455)),ISNUMBER(FIND("snail",C455)),ISNUMBER(FIND("Prorocentrum donghaiense",C455)) )</f>
        <v>0</v>
      </c>
      <c r="AB455" t="b">
        <f>OR(ISNUMBER(FIND(" rat ",C455)),ISNUMBER(FIND(" rats ",C455)),ISNUMBER(FIND(" Rats ",C455)),ISNUMBER(FIND(" Rat ",C455)),ISNUMBER(FIND(" rat.",C455)),ISNUMBER(FIND(" rats.",C455)),ISNUMBER(FIND("mouse",C455)),ISNUMBER(FIND("mice",C455)), ISNUMBER(FIND(" Mice",C455)))</f>
        <v>1</v>
      </c>
      <c r="AC455" t="b">
        <f>OR(ISNUMBER(FIND(" cell ",C455)),ISNUMBER(FIND("fibroblast",C455)),ISNUMBER(FIND("macrophage",C455)),ISNUMBER(FIND("epithelial",C455)),ISNUMBER(FIND("endothelial",C455)),ISNUMBER(FIND("neuron",C455)),ISNUMBER(FIND(" cells ",C455)),ISNUMBER(FIND("RBC",C455)),ISNUMBER(FIND("mitochond",C455)),ISNUMBER(FIND("adipocyte",C455)),ISNUMBER(FIND("osteo",C455)),ISNUMBER(FIND("keratin",C455)),ISNUMBER(FIND(" cell's ",C455)),ISNUMBER(FIND("eukary",C455)),ISNUMBER(FIND("sperm",C455)))</f>
        <v>0</v>
      </c>
      <c r="AD455" t="b">
        <f>OR(ISNUMBER(FIND("human",B455)),ISNUMBER(FIND("workers",B455)),ISNUMBER(FIND("workforces",B455)),ISNUMBER(FIND("occupational",B455)),ISNUMBER(FIND("Case report",B455)),ISNUMBER(FIND("Workplaces",B455)),ISNUMBER(FIND("worker",B455)))</f>
        <v>0</v>
      </c>
      <c r="AE455" t="b">
        <f>OR(ISNUMBER(FIND(" plant ",C455)),ISNUMBER(FIND("Plant ",C455)),ISNUMBER(FIND("tomato",C455)),ISNUMBER(FIND("plants",C455)),ISNUMBER(FIND("Plants",C455)),ISNUMBER(FIND("algae",C455)),ISNUMBER(FIND("lettuce",C455)),ISNUMBER(FIND("green gram sprouts ",C455)),ISNUMBER(FIND("Cucurbita pepo",C455)),ISNUMBER(FIND("bean ",C455)),ISNUMBER(FIND("chloroplast",C455)),ISNUMBER(FIND("chlorophyll",C455)),ISNUMBER(FIND("seedling",C455)),ISNUMBER(FIND("canola",C455)),ISNUMBER(FIND("shoot",C455)),ISNUMBER(FIND("photosynthes",C455)),ISNUMBER(FIND(" leaves ",C455)),,ISNUMBER(FIND("agriculture",C455)),ISNUMBER(FIND(" crops ",C455)))</f>
        <v>0</v>
      </c>
      <c r="AF455" t="b">
        <f>OR(ISNUMBER(FIND("bacteria",C455)),ISNUMBER(FIND("Bacteria",C455)),ISNUMBER(FIND("Bacterium",C455)),ISNUMBER(FIND("bacterium",C455)),ISNUMBER(FIND(" coli ",C455)))</f>
        <v>0</v>
      </c>
      <c r="AG455" t="b">
        <f>OR(ISNUMBER(FIND("fungi",C455)),ISNUMBER(FIND("Fungi",C455)),ISNUMBER(FIND("fungus",C455)),ISNUMBER(FIND("Fungus",C455)),ISNUMBER(FIND("mushroom",C455)),ISNUMBER(FIND("Mushroom",C455)),ISNUMBER(FIND(" mold ",C455)))</f>
        <v>0</v>
      </c>
      <c r="AH455" t="b">
        <f>OR(ISNUMBER(FIND("Pig ",C455)),ISNUMBER(FIND("pig ",C455)),ISNUMBER(FIND("Pigs ",C455)),ISNUMBER(FIND("pigs ",C455)))</f>
        <v>0</v>
      </c>
      <c r="AI455" t="b">
        <f>OR(ISNUMBER(FIND(" C. elegans",C455)),ISNUMBER(FIND("Caenorhabditis elegans",C455)),ISNUMBER(FIND("earthworms",C455)),ISNUMBER(FIND(" Ficopomatus enigmaticus",C455)),ISNUMBER(FIND("larva",C455)),ISNUMBER(FIND("Lumbriculus variegatus",C455)),ISNUMBER(FIND("nematode",C455)))</f>
        <v>0</v>
      </c>
      <c r="AJ455" t="b">
        <f>NOT(OR(AA455,AB455,AC455,AD455,AE455,AF455,AG455,AH455,AI455))</f>
        <v>0</v>
      </c>
      <c r="AL455" t="b">
        <f>OR(AA455,AB455,AD455,AE455,AF455,AG455,AH455,AI455)</f>
        <v>1</v>
      </c>
      <c r="AM455" t="b">
        <f>IF(Table1[[#This Row],[In vivo?]],IF(Table1[[#This Row],[Cell]],FALSE,TRUE),FALSE)</f>
        <v>1</v>
      </c>
      <c r="AN455" t="b">
        <f>AND(AC455,AL455)</f>
        <v>0</v>
      </c>
      <c r="AO455" t="b">
        <f>IF(Table1[[#This Row],[Cell]],IF(Table1[[#This Row],[In vivo?]],FALSE,TRUE),FALSE)</f>
        <v>0</v>
      </c>
      <c r="AP455" t="b">
        <f>NOT(OR(Table1[[#This Row],[In vivo?]],Table1[[#This Row],[Only in Cell]]))</f>
        <v>0</v>
      </c>
      <c r="AQ455" t="b">
        <f>IF(OR(Table1[[#This Row],[Rodents]],Table1[[#This Row],[Human]],Table1[[#This Row],[Pig]]),OR(ISNUMBER(FIND("pulmonary",C455)),ISNUMBER(FIND("lung",C455))),"NA")</f>
        <v>1</v>
      </c>
      <c r="AR455" t="b">
        <f>IF(OR(Table1[[#This Row],[Rodents]],Table1[[#This Row],[Human]],Table1[[#This Row],[Pig]]),OR(ISNUMBER(FIND("skin",C455)),ISNUMBER(FIND("dermal",C455))),"NA")</f>
        <v>0</v>
      </c>
      <c r="AS455" t="b">
        <f>IF(OR(Table1[[#This Row],[Rodents]],Table1[[#This Row],[Human]],Table1[[#This Row],[Pig]]),OR(ISNUMBER(FIND("liver",C455)),ISNUMBER(FIND("hepat",C455))),"NA")</f>
        <v>0</v>
      </c>
      <c r="AT455" t="b">
        <f>IF(OR(Table1[[#This Row],[Rodents]],Table1[[#This Row],[Human]],Table1[[#This Row],[Pig]]),OR(ISNUMBER(FIND("kidney",C455)),ISNUMBER(FIND("neph",C455))),"NA")</f>
        <v>0</v>
      </c>
      <c r="AU455" t="b">
        <f>IF(OR(Table1[[#This Row],[Rodents]],Table1[[#This Row],[Human]],Table1[[#This Row],[Pig]]),OR(ISNUMBER(FIND("brain",C455)),ISNUMBER(FIND("neur",C455)),ISNUMBER(FIND("nerv",C455))),"NA")</f>
        <v>0</v>
      </c>
      <c r="AV455" t="b">
        <f>IF(OR(Table1[[#This Row],[Rodents]],Table1[[#This Row],[Human]],Table1[[#This Row],[Pig]]),OR(ISNUMBER(FIND("heart",C455)),ISNUMBER(FIND("cardi",C455))),"NA")</f>
        <v>0</v>
      </c>
      <c r="AW455" t="b">
        <f>IF(OR(Table1[[#This Row],[Rodents]],Table1[[#This Row],[Human]],Table1[[#This Row],[Pig]]),OR(ISNUMBER(FIND("gastro",C455)),ISNUMBER(FIND("intesti",C455)),ISNUMBER(FIND("stomach",C455))),"NA")</f>
        <v>0</v>
      </c>
      <c r="AX455" t="b">
        <f>IF(OR(Table1[[#This Row],[Rodents]],Table1[[#This Row],[Human]],Table1[[#This Row],[Pig]]),NOT(OR(AQ455,AR455,AS455,AT455,AU455,AV455,AW455)),"NA")</f>
        <v>0</v>
      </c>
      <c r="AY455" t="b">
        <f>OR(ISNUMBER(FIND("SWCNT",C455)),ISNUMBER(FIND("SWNT",C455)),ISNUMBER(FIND("single-wall",C455)),ISNUMBER(FIND("single wall",C455)),ISNUMBER(FIND("Single wall",C455)),ISNUMBER(FIND("Single-wall",C455)),ISNUMBER(FIND("SWCNT",B455)),ISNUMBER(FIND("SWNT",B455)),ISNUMBER(FIND("single-wall",B455)),ISNUMBER(FIND("single wall",B455)),ISNUMBER(FIND("Single-wall",B455)),ISNUMBER(FIND("Single wall",B455)))</f>
        <v>0</v>
      </c>
      <c r="AZ455" t="b">
        <f>OR(ISNUMBER(FIND("MWCNT",C455)),ISNUMBER(FIND("MWNT",C455)),ISNUMBER(FIND("multi-wall",C455)),ISNUMBER(FIND("multi wall",C455)),ISNUMBER(FIND("multiwall",C455)),ISNUMBER(FIND("Multi-wall",C455)),ISNUMBER(FIND("Multi wall",C455)),ISNUMBER(FIND("Multiwall",C455)),ISNUMBER(FIND("MWCNT",B455)),ISNUMBER(FIND("MWNT",B455)),ISNUMBER(FIND("multi-wall",B455)),ISNUMBER(FIND("multi wall",B455)),ISNUMBER(FIND("multiwall",B455)),ISNUMBER(FIND("Multi-wall",B455)),ISNUMBER(FIND("Multi wall",B455)),ISNUMBER(FIND("Multiwall",B455)),ISNUMBER(FIND("Double-wall",B455)),ISNUMBER(FIND("Double wall",B455)),ISNUMBER(FIND("Doublewall",B455)),ISNUMBER(FIND("double-wall",B455)),ISNUMBER(FIND("double wall",B455)),ISNUMBER(FIND("doublewall",B455)))</f>
        <v>1</v>
      </c>
      <c r="BA455" t="b">
        <f>AND(Table1[[#This Row],[SWCNT]],Table1[[#This Row],[MWCNT]])</f>
        <v>0</v>
      </c>
      <c r="BB455" t="b">
        <f>IF(Table1[[#This Row],[SWCNT]]=TRUE,FALSE,IF(Table1[[#This Row],[MWCNT]]=TRUE,FALSE,TRUE))</f>
        <v>0</v>
      </c>
      <c r="BC455" s="18"/>
    </row>
    <row r="456" spans="1:55" ht="388.5">
      <c r="A456" t="s">
        <v>5392</v>
      </c>
      <c r="B456" s="2" t="s">
        <v>5394</v>
      </c>
      <c r="C456" s="16" t="s">
        <v>5396</v>
      </c>
      <c r="D456" s="17" t="s">
        <v>570</v>
      </c>
      <c r="E456" s="2">
        <v>2009</v>
      </c>
      <c r="F456" t="b">
        <f>OR(ISNUMBER(FIND("cytotoxic",C456)),ISNUMBER(FIND("Cytotoxic",C456)),ISNUMBER(FIND("cellular toxicity",C456)),ISNUMBER(FIND("cell death",C456)),ISNUMBER(FIND("viable",C456)),ISNUMBER(FIND("phytotoxic",C456)),ISNUMBER(FIND("acute toxicity",C456)),ISNUMBER(FIND("MTT",C456)),ISNUMBER(FIND("survival",C456)),ISNUMBER(FIND("prolifer",C456)),ISNUMBER(FIND("apoptosis",C456)),ISNUMBER(FIND("neurotoxic",C456)),ISNUMBER(FIND("  lysis ",C456)),ISNUMBER(FIND("necrosis",C456)),ISNUMBER(FIND("cellular death",C456))*3,ISNUMBER(FIND("LDH",C456)),ISNUMBER(FIND("Acute toxicity",C456)))</f>
        <v>0</v>
      </c>
      <c r="G456" t="b">
        <f>OR(ISNUMBER(FIND("genotoxic",C456)),ISNUMBER(FIND("genotoxicity",C456)),ISNUMBER(FIND("DNA damage",C456)),ISNUMBER(FIND("DNA",C456)),ISNUMBER(FIND("RNA",C456)),ISNUMBER(FIND("mesothelioma",C456)),ISNUMBER(FIND("carcino",C456)),ISNUMBER(FIND("mutagen",C456)),ISNUMBER(FIND("genetic",C456)))</f>
        <v>0</v>
      </c>
      <c r="H456" t="b">
        <f>OR(ISNUMBER(FIND("inflammatory",C456)),ISNUMBER(FIND("inflamm",C456)))</f>
        <v>1</v>
      </c>
      <c r="I456" t="b">
        <f>OR(ISNUMBER(FIND("immune",C456)),ISNUMBER(FIND("immunological",C456)),ISNUMBER(FIND("interleuk",C456)),ISNUMBER(FIND("platelet activation",C456)),ISNUMBER(FIND("monocyte",C456)),ISNUMBER(FIND("leukocyte",C456)),ISNUMBER(FIND("cytokine",C456)),ISNUMBER(FIND("CD4",C456)),ISNUMBER(FIND("CD8",C456)),ISNUMBER(FIND("T-cell",C456)))</f>
        <v>0</v>
      </c>
      <c r="J456" t="b">
        <f>OR(ISNUMBER(FIND("reactive oxygen",C456)),ISNUMBER(FIND("ROS",C456)),ISNUMBER(FIND("free radical",C456)),ISNUMBER(FIND("oxidative stress",C456)),ISNUMBER(FIND("peroxid",C456)),ISNUMBER(FIND("oxidative",C456)),ISNUMBER(FIND("antioxid",C456)))</f>
        <v>0</v>
      </c>
      <c r="K456" t="b">
        <f>OR(ISNUMBER(FIND("autophag",C456)))</f>
        <v>0</v>
      </c>
      <c r="L456" t="b">
        <f>OR(ISNUMBER(FIND("morpholog",C456)))</f>
        <v>0</v>
      </c>
      <c r="M456" t="b">
        <f>OR(ISNUMBER(FIND("fibrosis",C456)),ISNUMBER(FIND("Fibrosis",C456)),ISNUMBER(FIND("fibrot",C456)))</f>
        <v>0</v>
      </c>
      <c r="N456" t="b">
        <f>OR(ISNUMBER(FIND("offspring",C456)),ISNUMBER(FIND("Parental",C456)),ISNUMBER(FIND("parental",C456)),ISNUMBER(FIND("germline",C456)),ISNUMBER(FIND("reproduc",C456)),ISNUMBER(FIND("embryo",C456)))</f>
        <v>0</v>
      </c>
      <c r="O456" t="b">
        <f>OR(ISNUMBER(FIND("metabol",C456)),ISNUMBER(FIND("Metabol",C456)),ISNUMBER(FIND("digest",C456)),ISNUMBER(FIND("mitochon",C456)))</f>
        <v>1</v>
      </c>
      <c r="P456" t="b">
        <f>OR(ISNUMBER(FIND("ecotox",C456)),ISNUMBER(FIND("Ecotox",B456)),ISNUMBER(FIND("ecotox",B456)),ISNUMBER(FIND("Ecotox",C456)))</f>
        <v>0</v>
      </c>
      <c r="Q456" t="b">
        <f>OR(ISNUMBER(FIND("Bioaccum",C456)),ISNUMBER(FIND("bioaccum",C456)),ISNUMBER(FIND("accum",C456)))</f>
        <v>0</v>
      </c>
      <c r="R456" t="b">
        <f>OR(ISNUMBER(FIND("Occupation",C456)),ISNUMBER(FIND("occupation",C456)),ISNUMBER(FIND("worker",C456)),ISNUMBER(FIND("workforce",C456)))</f>
        <v>0</v>
      </c>
      <c r="S456" t="b">
        <f>NOT(OR(F456,G456,H456,I456,J456,K456,L456,M456,N456,O456,P456,Q456,R456))</f>
        <v>0</v>
      </c>
      <c r="U456" t="b">
        <f>OR(Table1[[#This Row],[Inflammation]],Table1[[#This Row],[Immune]])</f>
        <v>1</v>
      </c>
      <c r="V456" t="b">
        <f>IF(OR(Table1[[#This Row],[Rodents]],Table1[[#This Row],[Human]],Table1[[#This Row],[Pig]]),OR(ISNUMBER(FIND("intratrach",C456)),ISNUMBER(FIND("nasal ",C456)),ISNUMBER(FIND("instill",C456))),"NA")</f>
        <v>0</v>
      </c>
      <c r="W456" t="b">
        <f>IF(OR(Table1[[#This Row],[Rodents]],Table1[[#This Row],[Human]],Table1[[#This Row],[Pig]]),OR(ISNUMBER(FIND("dermal",C456)),ISNUMBER(FIND("skin ",C456))),"NA")</f>
        <v>0</v>
      </c>
      <c r="X456" t="b">
        <f>IF(OR(Table1[[#This Row],[Rodents]],Table1[[#This Row],[Human]],Table1[[#This Row],[Pig]]),OR(ISNUMBER(FIND("injected",C456)),ISNUMBER(FIND("periton",C456)),ISNUMBER(FIND("intrascrot",C456))),"NA")</f>
        <v>0</v>
      </c>
      <c r="Y456" t="b">
        <f>IF(OR(Table1[[#This Row],[Rodents]],Table1[[#This Row],[Human]],Table1[[#This Row],[Pig]]),NOT(OR(Table1[[#This Row],[Inhaled/Intratracheal/intranasal]],Table1[[#This Row],[Dermal]],Table1[[#This Row],[Injected]])),"NA")</f>
        <v>1</v>
      </c>
      <c r="AA456" t="b">
        <f>OR(ISNUMBER(FIND("fish ",C456)),ISNUMBER(FIND("Fish ",C456)),ISNUMBER(FIND("aquatic",C456)),ISNUMBER(FIND("daphnids",C456)),ISNUMBER(FIND("Carcinus maenas",C456)),ISNUMBER(FIND("Daphnia",C456)),ISNUMBER(FIND("Ruditapes philippinarum",C456)),ISNUMBER(FIND("daphnia",C456)),ISNUMBER(FIND("marine",C456)),ISNUMBER(FIND("mussel",C456)),ISNUMBER(FIND("algae",C456)),ISNUMBER(FIND("Donax faba",C456)),ISNUMBER(FIND("estuarine",C456)),ISNUMBER(FIND("snail",C456)),ISNUMBER(FIND("Prorocentrum donghaiense",C456)) )</f>
        <v>0</v>
      </c>
      <c r="AB456" t="b">
        <f>OR(ISNUMBER(FIND(" rat ",C456)),ISNUMBER(FIND(" rats ",C456)),ISNUMBER(FIND(" Rats ",C456)),ISNUMBER(FIND(" Rat ",C456)),ISNUMBER(FIND(" rat.",C456)),ISNUMBER(FIND(" rats.",C456)),ISNUMBER(FIND("mouse",C456)),ISNUMBER(FIND("mice",C456)), ISNUMBER(FIND(" Mice",C456)))</f>
        <v>1</v>
      </c>
      <c r="AC456" t="b">
        <f>OR(ISNUMBER(FIND(" cell ",C456)),ISNUMBER(FIND("fibroblast",C456)),ISNUMBER(FIND("macrophage",C456)),ISNUMBER(FIND("epithelial",C456)),ISNUMBER(FIND("endothelial",C456)),ISNUMBER(FIND("neuron",C456)),ISNUMBER(FIND(" cells ",C456)),ISNUMBER(FIND("RBC",C456)),ISNUMBER(FIND("mitochond",C456)),ISNUMBER(FIND("adipocyte",C456)),ISNUMBER(FIND("osteo",C456)),ISNUMBER(FIND("keratin",C456)),ISNUMBER(FIND(" cell's ",C456)),ISNUMBER(FIND("eukary",C456)),ISNUMBER(FIND("sperm",C456)))</f>
        <v>1</v>
      </c>
      <c r="AD456" t="b">
        <f>OR(ISNUMBER(FIND("human",B456)),ISNUMBER(FIND("workers",B456)),ISNUMBER(FIND("workforces",B456)),ISNUMBER(FIND("occupational",B456)),ISNUMBER(FIND("Case report",B456)),ISNUMBER(FIND("Workplaces",B456)),ISNUMBER(FIND("worker",B456)))</f>
        <v>0</v>
      </c>
      <c r="AE456" t="b">
        <f>OR(ISNUMBER(FIND(" plant ",C456)),ISNUMBER(FIND("Plant ",C456)),ISNUMBER(FIND("tomato",C456)),ISNUMBER(FIND("plants",C456)),ISNUMBER(FIND("Plants",C456)),ISNUMBER(FIND("algae",C456)),ISNUMBER(FIND("lettuce",C456)),ISNUMBER(FIND("green gram sprouts ",C456)),ISNUMBER(FIND("Cucurbita pepo",C456)),ISNUMBER(FIND("bean ",C456)),ISNUMBER(FIND("chloroplast",C456)),ISNUMBER(FIND("chlorophyll",C456)),ISNUMBER(FIND("seedling",C456)),ISNUMBER(FIND("canola",C456)),ISNUMBER(FIND("shoot",C456)),ISNUMBER(FIND("photosynthes",C456)),ISNUMBER(FIND(" leaves ",C456)),,ISNUMBER(FIND("agriculture",C456)),ISNUMBER(FIND(" crops ",C456)))</f>
        <v>0</v>
      </c>
      <c r="AF456" t="b">
        <f>OR(ISNUMBER(FIND("bacteria",C456)),ISNUMBER(FIND("Bacteria",C456)),ISNUMBER(FIND("Bacterium",C456)),ISNUMBER(FIND("bacterium",C456)),ISNUMBER(FIND(" coli ",C456)))</f>
        <v>0</v>
      </c>
      <c r="AG456" t="b">
        <f>OR(ISNUMBER(FIND("fungi",C456)),ISNUMBER(FIND("Fungi",C456)),ISNUMBER(FIND("fungus",C456)),ISNUMBER(FIND("Fungus",C456)),ISNUMBER(FIND("mushroom",C456)),ISNUMBER(FIND("Mushroom",C456)),ISNUMBER(FIND(" mold ",C456)))</f>
        <v>0</v>
      </c>
      <c r="AH456" t="b">
        <f>OR(ISNUMBER(FIND("Pig ",C456)),ISNUMBER(FIND("pig ",C456)),ISNUMBER(FIND("Pigs ",C456)),ISNUMBER(FIND("pigs ",C456)))</f>
        <v>0</v>
      </c>
      <c r="AI456" t="b">
        <f>OR(ISNUMBER(FIND(" C. elegans",C456)),ISNUMBER(FIND("Caenorhabditis elegans",C456)),ISNUMBER(FIND("earthworms",C456)),ISNUMBER(FIND(" Ficopomatus enigmaticus",C456)),ISNUMBER(FIND("larva",C456)),ISNUMBER(FIND("Lumbriculus variegatus",C456)),ISNUMBER(FIND("nematode",C456)))</f>
        <v>0</v>
      </c>
      <c r="AJ456" t="b">
        <f>NOT(OR(AA456,AB456,AC456,AD456,AE456,AF456,AG456,AH456,AI456))</f>
        <v>0</v>
      </c>
      <c r="AL456" t="b">
        <f>OR(AA456,AB456,AD456,AE456,AF456,AG456,AH456,AI456)</f>
        <v>1</v>
      </c>
      <c r="AM456" t="b">
        <f>IF(Table1[[#This Row],[In vivo?]],IF(Table1[[#This Row],[Cell]],FALSE,TRUE),FALSE)</f>
        <v>0</v>
      </c>
      <c r="AN456" t="b">
        <f>AND(AC456,AL456)</f>
        <v>1</v>
      </c>
      <c r="AO456" t="b">
        <f>IF(Table1[[#This Row],[Cell]],IF(Table1[[#This Row],[In vivo?]],FALSE,TRUE),FALSE)</f>
        <v>0</v>
      </c>
      <c r="AP456" t="b">
        <f>NOT(OR(Table1[[#This Row],[In vivo?]],Table1[[#This Row],[Only in Cell]]))</f>
        <v>0</v>
      </c>
      <c r="AQ456" t="b">
        <f>IF(OR(Table1[[#This Row],[Rodents]],Table1[[#This Row],[Human]],Table1[[#This Row],[Pig]]),OR(ISNUMBER(FIND("pulmonary",C456)),ISNUMBER(FIND("lung",C456))),"NA")</f>
        <v>1</v>
      </c>
      <c r="AR456" t="b">
        <f>IF(OR(Table1[[#This Row],[Rodents]],Table1[[#This Row],[Human]],Table1[[#This Row],[Pig]]),OR(ISNUMBER(FIND("skin",C456)),ISNUMBER(FIND("dermal",C456))),"NA")</f>
        <v>0</v>
      </c>
      <c r="AS456" t="b">
        <f>IF(OR(Table1[[#This Row],[Rodents]],Table1[[#This Row],[Human]],Table1[[#This Row],[Pig]]),OR(ISNUMBER(FIND("liver",C456)),ISNUMBER(FIND("hepat",C456))),"NA")</f>
        <v>0</v>
      </c>
      <c r="AT456" t="b">
        <f>IF(OR(Table1[[#This Row],[Rodents]],Table1[[#This Row],[Human]],Table1[[#This Row],[Pig]]),OR(ISNUMBER(FIND("kidney",C456)),ISNUMBER(FIND("neph",C456))),"NA")</f>
        <v>0</v>
      </c>
      <c r="AU456" t="b">
        <f>IF(OR(Table1[[#This Row],[Rodents]],Table1[[#This Row],[Human]],Table1[[#This Row],[Pig]]),OR(ISNUMBER(FIND("brain",C456)),ISNUMBER(FIND("neur",C456)),ISNUMBER(FIND("nerv",C456))),"NA")</f>
        <v>0</v>
      </c>
      <c r="AV456" t="b">
        <f>IF(OR(Table1[[#This Row],[Rodents]],Table1[[#This Row],[Human]],Table1[[#This Row],[Pig]]),OR(ISNUMBER(FIND("heart",C456)),ISNUMBER(FIND("cardi",C456))),"NA")</f>
        <v>0</v>
      </c>
      <c r="AW456" t="b">
        <f>IF(OR(Table1[[#This Row],[Rodents]],Table1[[#This Row],[Human]],Table1[[#This Row],[Pig]]),OR(ISNUMBER(FIND("gastro",C456)),ISNUMBER(FIND("intesti",C456)),ISNUMBER(FIND("stomach",C456))),"NA")</f>
        <v>0</v>
      </c>
      <c r="AX456" t="b">
        <f>IF(OR(Table1[[#This Row],[Rodents]],Table1[[#This Row],[Human]],Table1[[#This Row],[Pig]]),NOT(OR(AQ456,AR456,AS456,AT456,AU456,AV456,AW456)),"NA")</f>
        <v>0</v>
      </c>
      <c r="AY456" t="b">
        <f>OR(ISNUMBER(FIND("SWCNT",C456)),ISNUMBER(FIND("SWNT",C456)),ISNUMBER(FIND("single-wall",C456)),ISNUMBER(FIND("single wall",C456)),ISNUMBER(FIND("Single wall",C456)),ISNUMBER(FIND("Single-wall",C456)),ISNUMBER(FIND("SWCNT",B456)),ISNUMBER(FIND("SWNT",B456)),ISNUMBER(FIND("single-wall",B456)),ISNUMBER(FIND("single wall",B456)),ISNUMBER(FIND("Single-wall",B456)),ISNUMBER(FIND("Single wall",B456)))</f>
        <v>0</v>
      </c>
      <c r="AZ456" t="b">
        <f>OR(ISNUMBER(FIND("MWCNT",C456)),ISNUMBER(FIND("MWNT",C456)),ISNUMBER(FIND("multi-wall",C456)),ISNUMBER(FIND("multi wall",C456)),ISNUMBER(FIND("multiwall",C456)),ISNUMBER(FIND("Multi-wall",C456)),ISNUMBER(FIND("Multi wall",C456)),ISNUMBER(FIND("Multiwall",C456)),ISNUMBER(FIND("MWCNT",B456)),ISNUMBER(FIND("MWNT",B456)),ISNUMBER(FIND("multi-wall",B456)),ISNUMBER(FIND("multi wall",B456)),ISNUMBER(FIND("multiwall",B456)),ISNUMBER(FIND("Multi-wall",B456)),ISNUMBER(FIND("Multi wall",B456)),ISNUMBER(FIND("Multiwall",B456)),ISNUMBER(FIND("Double-wall",B456)),ISNUMBER(FIND("Double wall",B456)),ISNUMBER(FIND("Doublewall",B456)),ISNUMBER(FIND("double-wall",B456)),ISNUMBER(FIND("double wall",B456)),ISNUMBER(FIND("doublewall",B456)))</f>
        <v>1</v>
      </c>
      <c r="BA456" t="b">
        <f>AND(Table1[[#This Row],[SWCNT]],Table1[[#This Row],[MWCNT]])</f>
        <v>0</v>
      </c>
      <c r="BB456" t="b">
        <f>IF(Table1[[#This Row],[SWCNT]]=TRUE,FALSE,IF(Table1[[#This Row],[MWCNT]]=TRUE,FALSE,TRUE))</f>
        <v>0</v>
      </c>
      <c r="BC456" s="18"/>
    </row>
    <row r="457" spans="1:55" ht="240.5">
      <c r="A457" t="s">
        <v>5393</v>
      </c>
      <c r="B457" s="2" t="s">
        <v>5395</v>
      </c>
      <c r="C457" s="16" t="s">
        <v>5397</v>
      </c>
      <c r="D457" s="17" t="s">
        <v>375</v>
      </c>
      <c r="E457" s="2">
        <v>2009</v>
      </c>
      <c r="F457" t="b">
        <f>OR(ISNUMBER(FIND("cytotoxic",C457)),ISNUMBER(FIND("Cytotoxic",C457)),ISNUMBER(FIND("cellular toxicity",C457)),ISNUMBER(FIND("cell death",C457)),ISNUMBER(FIND("viable",C457)),ISNUMBER(FIND("phytotoxic",C457)),ISNUMBER(FIND("acute toxicity",C457)),ISNUMBER(FIND("MTT",C457)),ISNUMBER(FIND("survival",C457)),ISNUMBER(FIND("prolifer",C457)),ISNUMBER(FIND("apoptosis",C457)),ISNUMBER(FIND("neurotoxic",C457)),ISNUMBER(FIND("  lysis ",C457)),ISNUMBER(FIND("necrosis",C457)),ISNUMBER(FIND("cellular death",C457))*3,ISNUMBER(FIND("LDH",C457)),ISNUMBER(FIND("Acute toxicity",C457)))</f>
        <v>1</v>
      </c>
      <c r="G457" t="b">
        <f>OR(ISNUMBER(FIND("genotoxic",C457)),ISNUMBER(FIND("genotoxicity",C457)),ISNUMBER(FIND("DNA damage",C457)),ISNUMBER(FIND("DNA",C457)),ISNUMBER(FIND("RNA",C457)),ISNUMBER(FIND("mesothelioma",C457)),ISNUMBER(FIND("carcino",C457)),ISNUMBER(FIND("mutagen",C457)),ISNUMBER(FIND("genetic",C457)))</f>
        <v>0</v>
      </c>
      <c r="H457" t="b">
        <f>OR(ISNUMBER(FIND("inflammatory",C457)),ISNUMBER(FIND("inflamm",C457)))</f>
        <v>1</v>
      </c>
      <c r="I457" t="b">
        <f>OR(ISNUMBER(FIND("immune",C457)),ISNUMBER(FIND("immunological",C457)),ISNUMBER(FIND("interleuk",C457)),ISNUMBER(FIND("platelet activation",C457)),ISNUMBER(FIND("monocyte",C457)),ISNUMBER(FIND("leukocyte",C457)),ISNUMBER(FIND("cytokine",C457)),ISNUMBER(FIND("CD4",C457)),ISNUMBER(FIND("CD8",C457)),ISNUMBER(FIND("T-cell",C457)))</f>
        <v>0</v>
      </c>
      <c r="J457" t="b">
        <f>OR(ISNUMBER(FIND("reactive oxygen",C457)),ISNUMBER(FIND("ROS",C457)),ISNUMBER(FIND("free radical",C457)),ISNUMBER(FIND("oxidative stress",C457)),ISNUMBER(FIND("peroxid",C457)),ISNUMBER(FIND("oxidative",C457)),ISNUMBER(FIND("antioxid",C457)))</f>
        <v>1</v>
      </c>
      <c r="K457" t="b">
        <f>OR(ISNUMBER(FIND("autophag",C457)))</f>
        <v>0</v>
      </c>
      <c r="L457" t="b">
        <f>OR(ISNUMBER(FIND("morpholog",C457)))</f>
        <v>0</v>
      </c>
      <c r="M457" t="b">
        <f>OR(ISNUMBER(FIND("fibrosis",C457)),ISNUMBER(FIND("Fibrosis",C457)),ISNUMBER(FIND("fibrot",C457)))</f>
        <v>0</v>
      </c>
      <c r="N457" t="b">
        <f>OR(ISNUMBER(FIND("offspring",C457)),ISNUMBER(FIND("Parental",C457)),ISNUMBER(FIND("parental",C457)),ISNUMBER(FIND("germline",C457)),ISNUMBER(FIND("reproduc",C457)),ISNUMBER(FIND("embryo",C457)))</f>
        <v>0</v>
      </c>
      <c r="O457" t="b">
        <f>OR(ISNUMBER(FIND("metabol",C457)),ISNUMBER(FIND("Metabol",C457)),ISNUMBER(FIND("digest",C457)),ISNUMBER(FIND("mitochon",C457)))</f>
        <v>1</v>
      </c>
      <c r="P457" t="b">
        <f>OR(ISNUMBER(FIND("ecotox",C457)),ISNUMBER(FIND("Ecotox",B457)),ISNUMBER(FIND("ecotox",B457)),ISNUMBER(FIND("Ecotox",C457)))</f>
        <v>0</v>
      </c>
      <c r="Q457" t="b">
        <f>OR(ISNUMBER(FIND("Bioaccum",C457)),ISNUMBER(FIND("bioaccum",C457)),ISNUMBER(FIND("accum",C457)))</f>
        <v>0</v>
      </c>
      <c r="R457" t="b">
        <f>OR(ISNUMBER(FIND("Occupation",C457)),ISNUMBER(FIND("occupation",C457)),ISNUMBER(FIND("worker",C457)),ISNUMBER(FIND("workforce",C457)))</f>
        <v>0</v>
      </c>
      <c r="S457" t="b">
        <f>NOT(OR(F457,G457,H457,I457,J457,K457,L457,M457,N457,O457,P457,Q457,R457))</f>
        <v>0</v>
      </c>
      <c r="U457" t="b">
        <f>OR(Table1[[#This Row],[Inflammation]],Table1[[#This Row],[Immune]])</f>
        <v>1</v>
      </c>
      <c r="V457" t="b">
        <f>IF(OR(Table1[[#This Row],[Rodents]],Table1[[#This Row],[Human]],Table1[[#This Row],[Pig]]),OR(ISNUMBER(FIND("intratrach",C457)),ISNUMBER(FIND("nasal ",C457)),ISNUMBER(FIND("instill",C457))),"NA")</f>
        <v>0</v>
      </c>
      <c r="W457" t="b">
        <f>IF(OR(Table1[[#This Row],[Rodents]],Table1[[#This Row],[Human]],Table1[[#This Row],[Pig]]),OR(ISNUMBER(FIND("dermal",C457)),ISNUMBER(FIND("skin ",C457))),"NA")</f>
        <v>0</v>
      </c>
      <c r="X457" t="b">
        <f>IF(OR(Table1[[#This Row],[Rodents]],Table1[[#This Row],[Human]],Table1[[#This Row],[Pig]]),OR(ISNUMBER(FIND("injected",C457)),ISNUMBER(FIND("periton",C457)),ISNUMBER(FIND("intrascrot",C457))),"NA")</f>
        <v>0</v>
      </c>
      <c r="Y457" t="b">
        <f>IF(OR(Table1[[#This Row],[Rodents]],Table1[[#This Row],[Human]],Table1[[#This Row],[Pig]]),NOT(OR(Table1[[#This Row],[Inhaled/Intratracheal/intranasal]],Table1[[#This Row],[Dermal]],Table1[[#This Row],[Injected]])),"NA")</f>
        <v>1</v>
      </c>
      <c r="AA457" t="b">
        <f>OR(ISNUMBER(FIND("fish ",C457)),ISNUMBER(FIND("Fish ",C457)),ISNUMBER(FIND("aquatic",C457)),ISNUMBER(FIND("daphnids",C457)),ISNUMBER(FIND("Carcinus maenas",C457)),ISNUMBER(FIND("Daphnia",C457)),ISNUMBER(FIND("Ruditapes philippinarum",C457)),ISNUMBER(FIND("daphnia",C457)),ISNUMBER(FIND("marine",C457)),ISNUMBER(FIND("mussel",C457)),ISNUMBER(FIND("algae",C457)),ISNUMBER(FIND("Donax faba",C457)),ISNUMBER(FIND("estuarine",C457)),ISNUMBER(FIND("snail",C457)),ISNUMBER(FIND("Prorocentrum donghaiense",C457)) )</f>
        <v>0</v>
      </c>
      <c r="AB457" t="b">
        <f>OR(ISNUMBER(FIND(" rat ",C457)),ISNUMBER(FIND(" rats ",C457)),ISNUMBER(FIND(" Rats ",C457)),ISNUMBER(FIND(" Rat ",C457)),ISNUMBER(FIND(" rat.",C457)),ISNUMBER(FIND(" rats.",C457)),ISNUMBER(FIND("mouse",C457)),ISNUMBER(FIND("mice",C457)), ISNUMBER(FIND(" Mice",C457)))</f>
        <v>1</v>
      </c>
      <c r="AC457" t="b">
        <f>OR(ISNUMBER(FIND(" cell ",C457)),ISNUMBER(FIND("fibroblast",C457)),ISNUMBER(FIND("macrophage",C457)),ISNUMBER(FIND("epithelial",C457)),ISNUMBER(FIND("endothelial",C457)),ISNUMBER(FIND("neuron",C457)),ISNUMBER(FIND(" cells ",C457)),ISNUMBER(FIND("RBC",C457)),ISNUMBER(FIND("mitochond",C457)),ISNUMBER(FIND("adipocyte",C457)),ISNUMBER(FIND("osteo",C457)),ISNUMBER(FIND("keratin",C457)),ISNUMBER(FIND(" cell's ",C457)),ISNUMBER(FIND("eukary",C457)),ISNUMBER(FIND("sperm",C457)))</f>
        <v>1</v>
      </c>
      <c r="AD457" t="b">
        <f>OR(ISNUMBER(FIND("human",B457)),ISNUMBER(FIND("workers",B457)),ISNUMBER(FIND("workforces",B457)),ISNUMBER(FIND("occupational",B457)),ISNUMBER(FIND("Case report",B457)),ISNUMBER(FIND("Workplaces",B457)),ISNUMBER(FIND("worker",B457)))</f>
        <v>0</v>
      </c>
      <c r="AE457" t="b">
        <f>OR(ISNUMBER(FIND(" plant ",C457)),ISNUMBER(FIND("Plant ",C457)),ISNUMBER(FIND("tomato",C457)),ISNUMBER(FIND("plants",C457)),ISNUMBER(FIND("Plants",C457)),ISNUMBER(FIND("algae",C457)),ISNUMBER(FIND("lettuce",C457)),ISNUMBER(FIND("green gram sprouts ",C457)),ISNUMBER(FIND("Cucurbita pepo",C457)),ISNUMBER(FIND("bean ",C457)),ISNUMBER(FIND("chloroplast",C457)),ISNUMBER(FIND("chlorophyll",C457)),ISNUMBER(FIND("seedling",C457)),ISNUMBER(FIND("canola",C457)),ISNUMBER(FIND("shoot",C457)),ISNUMBER(FIND("photosynthes",C457)),ISNUMBER(FIND(" leaves ",C457)),,ISNUMBER(FIND("agriculture",C457)),ISNUMBER(FIND(" crops ",C457)))</f>
        <v>0</v>
      </c>
      <c r="AF457" t="b">
        <f>OR(ISNUMBER(FIND("bacteria",C457)),ISNUMBER(FIND("Bacteria",C457)),ISNUMBER(FIND("Bacterium",C457)),ISNUMBER(FIND("bacterium",C457)),ISNUMBER(FIND(" coli ",C457)))</f>
        <v>0</v>
      </c>
      <c r="AG457" t="b">
        <f>OR(ISNUMBER(FIND("fungi",C457)),ISNUMBER(FIND("Fungi",C457)),ISNUMBER(FIND("fungus",C457)),ISNUMBER(FIND("Fungus",C457)),ISNUMBER(FIND("mushroom",C457)),ISNUMBER(FIND("Mushroom",C457)),ISNUMBER(FIND(" mold ",C457)))</f>
        <v>0</v>
      </c>
      <c r="AH457" t="b">
        <f>OR(ISNUMBER(FIND("Pig ",C457)),ISNUMBER(FIND("pig ",C457)),ISNUMBER(FIND("Pigs ",C457)),ISNUMBER(FIND("pigs ",C457)))</f>
        <v>0</v>
      </c>
      <c r="AI457" t="b">
        <f>OR(ISNUMBER(FIND(" C. elegans",C457)),ISNUMBER(FIND("Caenorhabditis elegans",C457)),ISNUMBER(FIND("earthworms",C457)),ISNUMBER(FIND(" Ficopomatus enigmaticus",C457)),ISNUMBER(FIND("larva",C457)),ISNUMBER(FIND("Lumbriculus variegatus",C457)),ISNUMBER(FIND("nematode",C457)))</f>
        <v>0</v>
      </c>
      <c r="AJ457" t="b">
        <f>NOT(OR(AA457,AB457,AC457,AD457,AE457,AF457,AG457,AH457,AI457))</f>
        <v>0</v>
      </c>
      <c r="AL457" t="b">
        <f>OR(AA457,AB457,AD457,AE457,AF457,AG457,AH457,AI457)</f>
        <v>1</v>
      </c>
      <c r="AM457" t="b">
        <f>IF(Table1[[#This Row],[In vivo?]],IF(Table1[[#This Row],[Cell]],FALSE,TRUE),FALSE)</f>
        <v>0</v>
      </c>
      <c r="AN457" t="b">
        <f>AND(AC457,AL457)</f>
        <v>1</v>
      </c>
      <c r="AO457" t="b">
        <f>IF(Table1[[#This Row],[Cell]],IF(Table1[[#This Row],[In vivo?]],FALSE,TRUE),FALSE)</f>
        <v>0</v>
      </c>
      <c r="AP457" t="b">
        <f>NOT(OR(Table1[[#This Row],[In vivo?]],Table1[[#This Row],[Only in Cell]]))</f>
        <v>0</v>
      </c>
      <c r="AQ457" t="b">
        <f>IF(OR(Table1[[#This Row],[Rodents]],Table1[[#This Row],[Human]],Table1[[#This Row],[Pig]]),OR(ISNUMBER(FIND("pulmonary",C457)),ISNUMBER(FIND("lung",C457))),"NA")</f>
        <v>0</v>
      </c>
      <c r="AR457" t="b">
        <f>IF(OR(Table1[[#This Row],[Rodents]],Table1[[#This Row],[Human]],Table1[[#This Row],[Pig]]),OR(ISNUMBER(FIND("skin",C457)),ISNUMBER(FIND("dermal",C457))),"NA")</f>
        <v>0</v>
      </c>
      <c r="AS457" t="b">
        <f>IF(OR(Table1[[#This Row],[Rodents]],Table1[[#This Row],[Human]],Table1[[#This Row],[Pig]]),OR(ISNUMBER(FIND("liver",C457)),ISNUMBER(FIND("hepat",C457))),"NA")</f>
        <v>1</v>
      </c>
      <c r="AT457" t="b">
        <f>IF(OR(Table1[[#This Row],[Rodents]],Table1[[#This Row],[Human]],Table1[[#This Row],[Pig]]),OR(ISNUMBER(FIND("kidney",C457)),ISNUMBER(FIND("neph",C457))),"NA")</f>
        <v>0</v>
      </c>
      <c r="AU457" t="b">
        <f>IF(OR(Table1[[#This Row],[Rodents]],Table1[[#This Row],[Human]],Table1[[#This Row],[Pig]]),OR(ISNUMBER(FIND("brain",C457)),ISNUMBER(FIND("neur",C457)),ISNUMBER(FIND("nerv",C457))),"NA")</f>
        <v>0</v>
      </c>
      <c r="AV457" t="b">
        <f>IF(OR(Table1[[#This Row],[Rodents]],Table1[[#This Row],[Human]],Table1[[#This Row],[Pig]]),OR(ISNUMBER(FIND("heart",C457)),ISNUMBER(FIND("cardi",C457))),"NA")</f>
        <v>0</v>
      </c>
      <c r="AW457" t="b">
        <f>IF(OR(Table1[[#This Row],[Rodents]],Table1[[#This Row],[Human]],Table1[[#This Row],[Pig]]),OR(ISNUMBER(FIND("gastro",C457)),ISNUMBER(FIND("intesti",C457)),ISNUMBER(FIND("stomach",C457))),"NA")</f>
        <v>0</v>
      </c>
      <c r="AX457" t="b">
        <f>IF(OR(Table1[[#This Row],[Rodents]],Table1[[#This Row],[Human]],Table1[[#This Row],[Pig]]),NOT(OR(AQ457,AR457,AS457,AT457,AU457,AV457,AW457)),"NA")</f>
        <v>0</v>
      </c>
      <c r="AY457" t="b">
        <f>OR(ISNUMBER(FIND("SWCNT",C457)),ISNUMBER(FIND("SWNT",C457)),ISNUMBER(FIND("single-wall",C457)),ISNUMBER(FIND("single wall",C457)),ISNUMBER(FIND("Single wall",C457)),ISNUMBER(FIND("Single-wall",C457)),ISNUMBER(FIND("SWCNT",B457)),ISNUMBER(FIND("SWNT",B457)),ISNUMBER(FIND("single-wall",B457)),ISNUMBER(FIND("single wall",B457)),ISNUMBER(FIND("Single-wall",B457)),ISNUMBER(FIND("Single wall",B457)))</f>
        <v>0</v>
      </c>
      <c r="AZ457" t="b">
        <f>OR(ISNUMBER(FIND("MWCNT",C457)),ISNUMBER(FIND("MWNT",C457)),ISNUMBER(FIND("multi-wall",C457)),ISNUMBER(FIND("multi wall",C457)),ISNUMBER(FIND("multiwall",C457)),ISNUMBER(FIND("Multi-wall",C457)),ISNUMBER(FIND("Multi wall",C457)),ISNUMBER(FIND("Multiwall",C457)),ISNUMBER(FIND("MWCNT",B457)),ISNUMBER(FIND("MWNT",B457)),ISNUMBER(FIND("multi-wall",B457)),ISNUMBER(FIND("multi wall",B457)),ISNUMBER(FIND("multiwall",B457)),ISNUMBER(FIND("Multi-wall",B457)),ISNUMBER(FIND("Multi wall",B457)),ISNUMBER(FIND("Multiwall",B457)),ISNUMBER(FIND("Double-wall",B457)),ISNUMBER(FIND("Double wall",B457)),ISNUMBER(FIND("Doublewall",B457)),ISNUMBER(FIND("double-wall",B457)),ISNUMBER(FIND("double wall",B457)),ISNUMBER(FIND("doublewall",B457)))</f>
        <v>1</v>
      </c>
      <c r="BA457" t="b">
        <f>AND(Table1[[#This Row],[SWCNT]],Table1[[#This Row],[MWCNT]])</f>
        <v>0</v>
      </c>
      <c r="BB457" t="b">
        <f>IF(Table1[[#This Row],[SWCNT]]=TRUE,FALSE,IF(Table1[[#This Row],[MWCNT]]=TRUE,FALSE,TRUE))</f>
        <v>0</v>
      </c>
      <c r="BC457" s="18"/>
    </row>
    <row r="458" spans="1:55" ht="222">
      <c r="A458" t="s">
        <v>5402</v>
      </c>
      <c r="B458" s="2" t="s">
        <v>5404</v>
      </c>
      <c r="C458" s="16" t="s">
        <v>5406</v>
      </c>
      <c r="D458" s="17" t="s">
        <v>653</v>
      </c>
      <c r="E458" s="2">
        <v>2009</v>
      </c>
      <c r="F458" t="b">
        <f>OR(ISNUMBER(FIND("cytotoxic",C458)),ISNUMBER(FIND("Cytotoxic",C458)),ISNUMBER(FIND("cellular toxicity",C458)),ISNUMBER(FIND("cell death",C458)),ISNUMBER(FIND("viable",C458)),ISNUMBER(FIND("phytotoxic",C458)),ISNUMBER(FIND("acute toxicity",C458)),ISNUMBER(FIND("MTT",C458)),ISNUMBER(FIND("survival",C458)),ISNUMBER(FIND("prolifer",C458)),ISNUMBER(FIND("apoptosis",C458)),ISNUMBER(FIND("neurotoxic",C458)),ISNUMBER(FIND("  lysis ",C458)),ISNUMBER(FIND("necrosis",C458)),ISNUMBER(FIND("cellular death",C458))*3,ISNUMBER(FIND("LDH",C458)),ISNUMBER(FIND("Acute toxicity",C458)))</f>
        <v>1</v>
      </c>
      <c r="G458" t="b">
        <f>OR(ISNUMBER(FIND("genotoxic",C458)),ISNUMBER(FIND("genotoxicity",C458)),ISNUMBER(FIND("DNA damage",C458)),ISNUMBER(FIND("DNA",C458)),ISNUMBER(FIND("RNA",C458)),ISNUMBER(FIND("mesothelioma",C458)),ISNUMBER(FIND("carcino",C458)),ISNUMBER(FIND("mutagen",C458)),ISNUMBER(FIND("genetic",C458)))</f>
        <v>0</v>
      </c>
      <c r="H458" t="b">
        <f>OR(ISNUMBER(FIND("inflammatory",C458)),ISNUMBER(FIND("inflamm",C458)))</f>
        <v>1</v>
      </c>
      <c r="I458" t="b">
        <f>OR(ISNUMBER(FIND("immune",C458)),ISNUMBER(FIND("immunological",C458)),ISNUMBER(FIND("interleuk",C458)),ISNUMBER(FIND("platelet activation",C458)),ISNUMBER(FIND("monocyte",C458)),ISNUMBER(FIND("leukocyte",C458)),ISNUMBER(FIND("cytokine",C458)),ISNUMBER(FIND("CD4",C458)),ISNUMBER(FIND("CD8",C458)),ISNUMBER(FIND("T-cell",C458)))</f>
        <v>0</v>
      </c>
      <c r="J458" t="b">
        <f>OR(ISNUMBER(FIND("reactive oxygen",C458)),ISNUMBER(FIND("ROS",C458)),ISNUMBER(FIND("free radical",C458)),ISNUMBER(FIND("oxidative stress",C458)),ISNUMBER(FIND("peroxid",C458)),ISNUMBER(FIND("oxidative",C458)),ISNUMBER(FIND("antioxid",C458)))</f>
        <v>0</v>
      </c>
      <c r="K458" t="b">
        <f>OR(ISNUMBER(FIND("autophag",C458)))</f>
        <v>0</v>
      </c>
      <c r="L458" t="b">
        <f>OR(ISNUMBER(FIND("morpholog",C458)))</f>
        <v>0</v>
      </c>
      <c r="M458" t="b">
        <f>OR(ISNUMBER(FIND("fibrosis",C458)),ISNUMBER(FIND("Fibrosis",C458)),ISNUMBER(FIND("fibrot",C458)))</f>
        <v>0</v>
      </c>
      <c r="N458" t="b">
        <f>OR(ISNUMBER(FIND("offspring",C458)),ISNUMBER(FIND("Parental",C458)),ISNUMBER(FIND("parental",C458)),ISNUMBER(FIND("germline",C458)),ISNUMBER(FIND("reproduc",C458)),ISNUMBER(FIND("embryo",C458)))</f>
        <v>0</v>
      </c>
      <c r="O458" t="b">
        <f>OR(ISNUMBER(FIND("metabol",C458)),ISNUMBER(FIND("Metabol",C458)),ISNUMBER(FIND("digest",C458)),ISNUMBER(FIND("mitochon",C458)))</f>
        <v>1</v>
      </c>
      <c r="P458" t="b">
        <f>OR(ISNUMBER(FIND("ecotox",C458)),ISNUMBER(FIND("Ecotox",B458)),ISNUMBER(FIND("ecotox",B458)),ISNUMBER(FIND("Ecotox",C458)))</f>
        <v>0</v>
      </c>
      <c r="Q458" t="b">
        <f>OR(ISNUMBER(FIND("Bioaccum",C458)),ISNUMBER(FIND("bioaccum",C458)),ISNUMBER(FIND("accum",C458)))</f>
        <v>0</v>
      </c>
      <c r="R458" t="b">
        <f>OR(ISNUMBER(FIND("Occupation",C458)),ISNUMBER(FIND("occupation",C458)),ISNUMBER(FIND("worker",C458)),ISNUMBER(FIND("workforce",C458)))</f>
        <v>0</v>
      </c>
      <c r="S458" t="b">
        <f>NOT(OR(F458,G458,H458,I458,J458,K458,L458,M458,N458,O458,P458,Q458,R458))</f>
        <v>0</v>
      </c>
      <c r="U458" t="b">
        <f>OR(Table1[[#This Row],[Inflammation]],Table1[[#This Row],[Immune]])</f>
        <v>1</v>
      </c>
      <c r="V458" t="str">
        <f>IF(OR(Table1[[#This Row],[Rodents]],Table1[[#This Row],[Human]],Table1[[#This Row],[Pig]]),OR(ISNUMBER(FIND("intratrach",C458)),ISNUMBER(FIND("nasal ",C458)),ISNUMBER(FIND("instill",C458))),"NA")</f>
        <v>NA</v>
      </c>
      <c r="W458" t="str">
        <f>IF(OR(Table1[[#This Row],[Rodents]],Table1[[#This Row],[Human]],Table1[[#This Row],[Pig]]),OR(ISNUMBER(FIND("dermal",C458)),ISNUMBER(FIND("skin ",C458))),"NA")</f>
        <v>NA</v>
      </c>
      <c r="X458" t="str">
        <f>IF(OR(Table1[[#This Row],[Rodents]],Table1[[#This Row],[Human]],Table1[[#This Row],[Pig]]),OR(ISNUMBER(FIND("injected",C458)),ISNUMBER(FIND("periton",C458)),ISNUMBER(FIND("intrascrot",C458))),"NA")</f>
        <v>NA</v>
      </c>
      <c r="Y458" t="str">
        <f>IF(OR(Table1[[#This Row],[Rodents]],Table1[[#This Row],[Human]],Table1[[#This Row],[Pig]]),NOT(OR(Table1[[#This Row],[Inhaled/Intratracheal/intranasal]],Table1[[#This Row],[Dermal]],Table1[[#This Row],[Injected]])),"NA")</f>
        <v>NA</v>
      </c>
      <c r="AA458" t="b">
        <f>OR(ISNUMBER(FIND("fish ",C458)),ISNUMBER(FIND("Fish ",C458)),ISNUMBER(FIND("aquatic",C458)),ISNUMBER(FIND("daphnids",C458)),ISNUMBER(FIND("Carcinus maenas",C458)),ISNUMBER(FIND("Daphnia",C458)),ISNUMBER(FIND("Ruditapes philippinarum",C458)),ISNUMBER(FIND("daphnia",C458)),ISNUMBER(FIND("marine",C458)),ISNUMBER(FIND("mussel",C458)),ISNUMBER(FIND("algae",C458)),ISNUMBER(FIND("Donax faba",C458)),ISNUMBER(FIND("estuarine",C458)),ISNUMBER(FIND("snail",C458)),ISNUMBER(FIND("Prorocentrum donghaiense",C458)) )</f>
        <v>0</v>
      </c>
      <c r="AB458" t="b">
        <f>OR(ISNUMBER(FIND(" rat ",C458)),ISNUMBER(FIND(" rats ",C458)),ISNUMBER(FIND(" Rats ",C458)),ISNUMBER(FIND(" Rat ",C458)),ISNUMBER(FIND(" rat.",C458)),ISNUMBER(FIND(" rats.",C458)),ISNUMBER(FIND("mouse",C458)),ISNUMBER(FIND("mice",C458)), ISNUMBER(FIND(" Mice",C458)))</f>
        <v>0</v>
      </c>
      <c r="AC458" t="b">
        <f>OR(ISNUMBER(FIND(" cell ",C458)),ISNUMBER(FIND("fibroblast",C458)),ISNUMBER(FIND("macrophage",C458)),ISNUMBER(FIND("epithelial",C458)),ISNUMBER(FIND("endothelial",C458)),ISNUMBER(FIND("neuron",C458)),ISNUMBER(FIND(" cells ",C458)),ISNUMBER(FIND("RBC",C458)),ISNUMBER(FIND("mitochond",C458)),ISNUMBER(FIND("adipocyte",C458)),ISNUMBER(FIND("osteo",C458)),ISNUMBER(FIND("keratin",C458)),ISNUMBER(FIND(" cell's ",C458)),ISNUMBER(FIND("eukary",C458)),ISNUMBER(FIND("sperm",C458)))</f>
        <v>1</v>
      </c>
      <c r="AD458" t="b">
        <v>0</v>
      </c>
      <c r="AE458" t="b">
        <f>OR(ISNUMBER(FIND(" plant ",C458)),ISNUMBER(FIND("Plant ",C458)),ISNUMBER(FIND("tomato",C458)),ISNUMBER(FIND("plants",C458)),ISNUMBER(FIND("Plants",C458)),ISNUMBER(FIND("algae",C458)),ISNUMBER(FIND("lettuce",C458)),ISNUMBER(FIND("green gram sprouts ",C458)),ISNUMBER(FIND("Cucurbita pepo",C458)),ISNUMBER(FIND("bean ",C458)),ISNUMBER(FIND("chloroplast",C458)),ISNUMBER(FIND("chlorophyll",C458)),ISNUMBER(FIND("seedling",C458)),ISNUMBER(FIND("canola",C458)),ISNUMBER(FIND("shoot",C458)),ISNUMBER(FIND("photosynthes",C458)),ISNUMBER(FIND(" leaves ",C458)),,ISNUMBER(FIND("agriculture",C458)),ISNUMBER(FIND(" crops ",C458)))</f>
        <v>0</v>
      </c>
      <c r="AF458" t="b">
        <f>OR(ISNUMBER(FIND("bacteria",C458)),ISNUMBER(FIND("Bacteria",C458)),ISNUMBER(FIND("Bacterium",C458)),ISNUMBER(FIND("bacterium",C458)),ISNUMBER(FIND(" coli ",C458)))</f>
        <v>0</v>
      </c>
      <c r="AG458" t="b">
        <f>OR(ISNUMBER(FIND("fungi",C458)),ISNUMBER(FIND("Fungi",C458)),ISNUMBER(FIND("fungus",C458)),ISNUMBER(FIND("Fungus",C458)),ISNUMBER(FIND("mushroom",C458)),ISNUMBER(FIND("Mushroom",C458)),ISNUMBER(FIND(" mold ",C458)))</f>
        <v>0</v>
      </c>
      <c r="AH458" t="b">
        <f>OR(ISNUMBER(FIND("Pig ",C458)),ISNUMBER(FIND("pig ",C458)),ISNUMBER(FIND("Pigs ",C458)),ISNUMBER(FIND("pigs ",C458)))</f>
        <v>0</v>
      </c>
      <c r="AI458" t="b">
        <f>OR(ISNUMBER(FIND(" C. elegans",C458)),ISNUMBER(FIND("Caenorhabditis elegans",C458)),ISNUMBER(FIND("earthworms",C458)),ISNUMBER(FIND(" Ficopomatus enigmaticus",C458)),ISNUMBER(FIND("larva",C458)),ISNUMBER(FIND("Lumbriculus variegatus",C458)),ISNUMBER(FIND("nematode",C458)))</f>
        <v>0</v>
      </c>
      <c r="AJ458" t="b">
        <f>NOT(OR(AA458,AB458,AC458,AD458,AE458,AF458,AG458,AH458,AI458))</f>
        <v>0</v>
      </c>
      <c r="AL458" t="b">
        <f>OR(AA458,AB458,AD458,AE458,AF458,AG458,AH458,AI458)</f>
        <v>0</v>
      </c>
      <c r="AM458" t="b">
        <f>IF(Table1[[#This Row],[In vivo?]],IF(Table1[[#This Row],[Cell]],FALSE,TRUE),FALSE)</f>
        <v>0</v>
      </c>
      <c r="AN458" t="b">
        <f>AND(AC458,AL458)</f>
        <v>0</v>
      </c>
      <c r="AO458" t="b">
        <f>IF(Table1[[#This Row],[Cell]],IF(Table1[[#This Row],[In vivo?]],FALSE,TRUE),FALSE)</f>
        <v>1</v>
      </c>
      <c r="AP458" t="b">
        <f>NOT(OR(Table1[[#This Row],[In vivo?]],Table1[[#This Row],[Only in Cell]]))</f>
        <v>0</v>
      </c>
      <c r="AQ458" t="str">
        <f>IF(OR(Table1[[#This Row],[Rodents]],Table1[[#This Row],[Human]],Table1[[#This Row],[Pig]]),OR(ISNUMBER(FIND("pulmonary",C458)),ISNUMBER(FIND("lung",C458))),"NA")</f>
        <v>NA</v>
      </c>
      <c r="AR458" t="str">
        <f>IF(OR(Table1[[#This Row],[Rodents]],Table1[[#This Row],[Human]],Table1[[#This Row],[Pig]]),OR(ISNUMBER(FIND("skin",C458)),ISNUMBER(FIND("dermal",C458))),"NA")</f>
        <v>NA</v>
      </c>
      <c r="AS458" t="str">
        <f>IF(OR(Table1[[#This Row],[Rodents]],Table1[[#This Row],[Human]],Table1[[#This Row],[Pig]]),OR(ISNUMBER(FIND("liver",C458)),ISNUMBER(FIND("hepat",C458))),"NA")</f>
        <v>NA</v>
      </c>
      <c r="AT458" t="str">
        <f>IF(OR(Table1[[#This Row],[Rodents]],Table1[[#This Row],[Human]],Table1[[#This Row],[Pig]]),OR(ISNUMBER(FIND("kidney",C458)),ISNUMBER(FIND("neph",C458))),"NA")</f>
        <v>NA</v>
      </c>
      <c r="AU458" t="str">
        <f>IF(OR(Table1[[#This Row],[Rodents]],Table1[[#This Row],[Human]],Table1[[#This Row],[Pig]]),OR(ISNUMBER(FIND("brain",C458)),ISNUMBER(FIND("neur",C458)),ISNUMBER(FIND("nerv",C458))),"NA")</f>
        <v>NA</v>
      </c>
      <c r="AV458" t="str">
        <f>IF(OR(Table1[[#This Row],[Rodents]],Table1[[#This Row],[Human]],Table1[[#This Row],[Pig]]),OR(ISNUMBER(FIND("heart",C458)),ISNUMBER(FIND("cardi",C458))),"NA")</f>
        <v>NA</v>
      </c>
      <c r="AW458" t="str">
        <f>IF(OR(Table1[[#This Row],[Rodents]],Table1[[#This Row],[Human]],Table1[[#This Row],[Pig]]),OR(ISNUMBER(FIND("gastro",C458)),ISNUMBER(FIND("intesti",C458)),ISNUMBER(FIND("stomach",C458))),"NA")</f>
        <v>NA</v>
      </c>
      <c r="AX458" t="str">
        <f>IF(OR(Table1[[#This Row],[Rodents]],Table1[[#This Row],[Human]],Table1[[#This Row],[Pig]]),NOT(OR(AQ458,AR458,AS458,AT458,AU458,AV458,AW458)),"NA")</f>
        <v>NA</v>
      </c>
      <c r="AY458" t="b">
        <f>OR(ISNUMBER(FIND("SWCNT",C458)),ISNUMBER(FIND("SWNT",C458)),ISNUMBER(FIND("single-wall",C458)),ISNUMBER(FIND("single wall",C458)),ISNUMBER(FIND("Single wall",C458)),ISNUMBER(FIND("Single-wall",C458)),ISNUMBER(FIND("SWCNT",B458)),ISNUMBER(FIND("SWNT",B458)),ISNUMBER(FIND("single-wall",B458)),ISNUMBER(FIND("single wall",B458)),ISNUMBER(FIND("Single-wall",B458)),ISNUMBER(FIND("Single wall",B458)))</f>
        <v>0</v>
      </c>
      <c r="AZ458" t="b">
        <f>OR(ISNUMBER(FIND("MWCNT",C458)),ISNUMBER(FIND("MWNT",C458)),ISNUMBER(FIND("multi-wall",C458)),ISNUMBER(FIND("multi wall",C458)),ISNUMBER(FIND("multiwall",C458)),ISNUMBER(FIND("Multi-wall",C458)),ISNUMBER(FIND("Multi wall",C458)),ISNUMBER(FIND("Multiwall",C458)),ISNUMBER(FIND("MWCNT",B458)),ISNUMBER(FIND("MWNT",B458)),ISNUMBER(FIND("multi-wall",B458)),ISNUMBER(FIND("multi wall",B458)),ISNUMBER(FIND("multiwall",B458)),ISNUMBER(FIND("Multi-wall",B458)),ISNUMBER(FIND("Multi wall",B458)),ISNUMBER(FIND("Multiwall",B458)),ISNUMBER(FIND("Double-wall",B458)),ISNUMBER(FIND("Double wall",B458)),ISNUMBER(FIND("Doublewall",B458)),ISNUMBER(FIND("double-wall",B458)),ISNUMBER(FIND("double wall",B458)),ISNUMBER(FIND("doublewall",B458)))</f>
        <v>1</v>
      </c>
      <c r="BA458" t="b">
        <f>AND(Table1[[#This Row],[SWCNT]],Table1[[#This Row],[MWCNT]])</f>
        <v>0</v>
      </c>
      <c r="BB458" t="b">
        <f>IF(Table1[[#This Row],[SWCNT]]=TRUE,FALSE,IF(Table1[[#This Row],[MWCNT]]=TRUE,FALSE,TRUE))</f>
        <v>0</v>
      </c>
      <c r="BC458" s="18"/>
    </row>
    <row r="459" spans="1:55" ht="314.5">
      <c r="A459" t="s">
        <v>5411</v>
      </c>
      <c r="B459" s="2" t="s">
        <v>5412</v>
      </c>
      <c r="C459" s="16" t="s">
        <v>5413</v>
      </c>
      <c r="D459" s="17" t="s">
        <v>271</v>
      </c>
      <c r="E459" s="2">
        <v>2009</v>
      </c>
      <c r="F459" t="b">
        <f>OR(ISNUMBER(FIND("cytotoxic",C459)),ISNUMBER(FIND("Cytotoxic",C459)),ISNUMBER(FIND("cellular toxicity",C459)),ISNUMBER(FIND("cell death",C459)),ISNUMBER(FIND("viable",C459)),ISNUMBER(FIND("phytotoxic",C459)),ISNUMBER(FIND("acute toxicity",C459)),ISNUMBER(FIND("MTT",C459)),ISNUMBER(FIND("survival",C459)),ISNUMBER(FIND("prolifer",C459)),ISNUMBER(FIND("apoptosis",C459)),ISNUMBER(FIND("neurotoxic",C459)),ISNUMBER(FIND("  lysis ",C459)),ISNUMBER(FIND("necrosis",C459)),ISNUMBER(FIND("cellular death",C459))*3,ISNUMBER(FIND("LDH",C459)),ISNUMBER(FIND("Acute toxicity",C459)))</f>
        <v>0</v>
      </c>
      <c r="G459" t="b">
        <f>OR(ISNUMBER(FIND("genotoxic",C459)),ISNUMBER(FIND("genotoxicity",C459)),ISNUMBER(FIND("DNA damage",C459)),ISNUMBER(FIND("DNA",C459)),ISNUMBER(FIND("RNA",C459)),ISNUMBER(FIND("mesothelioma",C459)),ISNUMBER(FIND("carcino",C459)),ISNUMBER(FIND("mutagen",C459)),ISNUMBER(FIND("genetic",C459)))</f>
        <v>0</v>
      </c>
      <c r="H459" t="b">
        <f>OR(ISNUMBER(FIND("inflammatory",C459)),ISNUMBER(FIND("inflamm",C459)))</f>
        <v>1</v>
      </c>
      <c r="I459" t="b">
        <f>OR(ISNUMBER(FIND("immune",C459)),ISNUMBER(FIND("immunological",C459)),ISNUMBER(FIND("interleuk",C459)),ISNUMBER(FIND("platelet activation",C459)),ISNUMBER(FIND("monocyte",C459)),ISNUMBER(FIND("leukocyte",C459)),ISNUMBER(FIND("cytokine",C459)),ISNUMBER(FIND("CD4",C459)),ISNUMBER(FIND("CD8",C459)),ISNUMBER(FIND("T-cell",C459)))</f>
        <v>0</v>
      </c>
      <c r="J459" t="b">
        <f>OR(ISNUMBER(FIND("reactive oxygen",C459)),ISNUMBER(FIND("ROS",C459)),ISNUMBER(FIND("free radical",C459)),ISNUMBER(FIND("oxidative stress",C459)),ISNUMBER(FIND("peroxid",C459)),ISNUMBER(FIND("oxidative",C459)),ISNUMBER(FIND("antioxid",C459)))</f>
        <v>0</v>
      </c>
      <c r="K459" t="b">
        <f>OR(ISNUMBER(FIND("autophag",C459)))</f>
        <v>0</v>
      </c>
      <c r="L459" t="b">
        <f>OR(ISNUMBER(FIND("morpholog",C459)))</f>
        <v>0</v>
      </c>
      <c r="M459" t="b">
        <f>OR(ISNUMBER(FIND("fibrosis",C459)),ISNUMBER(FIND("Fibrosis",C459)),ISNUMBER(FIND("fibrot",C459)))</f>
        <v>0</v>
      </c>
      <c r="N459" t="b">
        <f>OR(ISNUMBER(FIND("offspring",C459)),ISNUMBER(FIND("Parental",C459)),ISNUMBER(FIND("parental",C459)),ISNUMBER(FIND("germline",C459)),ISNUMBER(FIND("reproduc",C459)),ISNUMBER(FIND("embryo",C459)))</f>
        <v>0</v>
      </c>
      <c r="O459" t="b">
        <f>OR(ISNUMBER(FIND("metabol",C459)),ISNUMBER(FIND("Metabol",C459)),ISNUMBER(FIND("digest",C459)),ISNUMBER(FIND("mitochon",C459)))</f>
        <v>0</v>
      </c>
      <c r="P459" t="b">
        <f>OR(ISNUMBER(FIND("ecotox",C459)),ISNUMBER(FIND("Ecotox",B459)),ISNUMBER(FIND("ecotox",B459)),ISNUMBER(FIND("Ecotox",C459)))</f>
        <v>0</v>
      </c>
      <c r="Q459" t="b">
        <f>OR(ISNUMBER(FIND("Bioaccum",C459)),ISNUMBER(FIND("bioaccum",C459)),ISNUMBER(FIND("accum",C459)))</f>
        <v>0</v>
      </c>
      <c r="R459" t="b">
        <f>OR(ISNUMBER(FIND("Occupation",C459)),ISNUMBER(FIND("occupation",C459)),ISNUMBER(FIND("worker",C459)),ISNUMBER(FIND("workforce",C459)))</f>
        <v>0</v>
      </c>
      <c r="S459" t="b">
        <f>NOT(OR(F459,G459,H459,I459,J459,K459,L459,M459,N459,O459,P459,Q459,R459))</f>
        <v>0</v>
      </c>
      <c r="U459" t="b">
        <f>OR(Table1[[#This Row],[Inflammation]],Table1[[#This Row],[Immune]])</f>
        <v>1</v>
      </c>
      <c r="V459" t="b">
        <f>IF(OR(Table1[[#This Row],[Rodents]],Table1[[#This Row],[Human]],Table1[[#This Row],[Pig]]),OR(ISNUMBER(FIND("intratrach",C459)),ISNUMBER(FIND("nasal ",C459)),ISNUMBER(FIND("instill",C459))),"NA")</f>
        <v>1</v>
      </c>
      <c r="W459" t="b">
        <f>IF(OR(Table1[[#This Row],[Rodents]],Table1[[#This Row],[Human]],Table1[[#This Row],[Pig]]),OR(ISNUMBER(FIND("dermal",C459)),ISNUMBER(FIND("skin ",C459))),"NA")</f>
        <v>0</v>
      </c>
      <c r="X459" t="b">
        <f>IF(OR(Table1[[#This Row],[Rodents]],Table1[[#This Row],[Human]],Table1[[#This Row],[Pig]]),OR(ISNUMBER(FIND("injected",C459)),ISNUMBER(FIND("periton",C459)),ISNUMBER(FIND("intrascrot",C459))),"NA")</f>
        <v>0</v>
      </c>
      <c r="Y459" t="b">
        <f>IF(OR(Table1[[#This Row],[Rodents]],Table1[[#This Row],[Human]],Table1[[#This Row],[Pig]]),NOT(OR(Table1[[#This Row],[Inhaled/Intratracheal/intranasal]],Table1[[#This Row],[Dermal]],Table1[[#This Row],[Injected]])),"NA")</f>
        <v>0</v>
      </c>
      <c r="AA459" t="b">
        <f>OR(ISNUMBER(FIND("fish ",C459)),ISNUMBER(FIND("Fish ",C459)),ISNUMBER(FIND("aquatic",C459)),ISNUMBER(FIND("daphnids",C459)),ISNUMBER(FIND("Carcinus maenas",C459)),ISNUMBER(FIND("Daphnia",C459)),ISNUMBER(FIND("Ruditapes philippinarum",C459)),ISNUMBER(FIND("daphnia",C459)),ISNUMBER(FIND("marine",C459)),ISNUMBER(FIND("mussel",C459)),ISNUMBER(FIND("algae",C459)),ISNUMBER(FIND("Donax faba",C459)),ISNUMBER(FIND("estuarine",C459)),ISNUMBER(FIND("snail",C459)),ISNUMBER(FIND("Prorocentrum donghaiense",C459)) )</f>
        <v>0</v>
      </c>
      <c r="AB459" t="b">
        <f>OR(ISNUMBER(FIND(" rat ",C459)),ISNUMBER(FIND(" rats ",C459)),ISNUMBER(FIND(" Rats ",C459)),ISNUMBER(FIND(" Rat ",C459)),ISNUMBER(FIND(" rat.",C459)),ISNUMBER(FIND(" rats.",C459)),ISNUMBER(FIND("mouse",C459)),ISNUMBER(FIND("mice",C459)), ISNUMBER(FIND(" Mice",C459)))</f>
        <v>1</v>
      </c>
      <c r="AC459" t="b">
        <f>OR(ISNUMBER(FIND(" cell ",C459)),ISNUMBER(FIND("fibroblast",C459)),ISNUMBER(FIND("macrophage",C459)),ISNUMBER(FIND("epithelial",C459)),ISNUMBER(FIND("endothelial",C459)),ISNUMBER(FIND("neuron",C459)),ISNUMBER(FIND(" cells ",C459)),ISNUMBER(FIND("RBC",C459)),ISNUMBER(FIND("mitochond",C459)),ISNUMBER(FIND("adipocyte",C459)),ISNUMBER(FIND("osteo",C459)),ISNUMBER(FIND("keratin",C459)),ISNUMBER(FIND(" cell's ",C459)),ISNUMBER(FIND("eukary",C459)),ISNUMBER(FIND("sperm",C459)))</f>
        <v>0</v>
      </c>
      <c r="AD459" t="b">
        <f>OR(ISNUMBER(FIND("human",B459)),ISNUMBER(FIND("workers",B459)),ISNUMBER(FIND("workforces",B459)),ISNUMBER(FIND("occupational",B459)),ISNUMBER(FIND("Case report",B459)),ISNUMBER(FIND("Workplaces",B459)),ISNUMBER(FIND("worker",B459)))</f>
        <v>0</v>
      </c>
      <c r="AE459" t="b">
        <f>OR(ISNUMBER(FIND(" plant ",C459)),ISNUMBER(FIND("Plant ",C459)),ISNUMBER(FIND("tomato",C459)),ISNUMBER(FIND("plants",C459)),ISNUMBER(FIND("Plants",C459)),ISNUMBER(FIND("algae",C459)),ISNUMBER(FIND("lettuce",C459)),ISNUMBER(FIND("green gram sprouts ",C459)),ISNUMBER(FIND("Cucurbita pepo",C459)),ISNUMBER(FIND("bean ",C459)),ISNUMBER(FIND("chloroplast",C459)),ISNUMBER(FIND("chlorophyll",C459)),ISNUMBER(FIND("seedling",C459)),ISNUMBER(FIND("canola",C459)),ISNUMBER(FIND("shoot",C459)),ISNUMBER(FIND("photosynthes",C459)),ISNUMBER(FIND(" leaves ",C459)),,ISNUMBER(FIND("agriculture",C459)),ISNUMBER(FIND(" crops ",C459)))</f>
        <v>0</v>
      </c>
      <c r="AF459" t="b">
        <f>OR(ISNUMBER(FIND("bacteria",C459)),ISNUMBER(FIND("Bacteria",C459)),ISNUMBER(FIND("Bacterium",C459)),ISNUMBER(FIND("bacterium",C459)),ISNUMBER(FIND(" coli ",C459)))</f>
        <v>0</v>
      </c>
      <c r="AG459" t="b">
        <f>OR(ISNUMBER(FIND("fungi",C459)),ISNUMBER(FIND("Fungi",C459)),ISNUMBER(FIND("fungus",C459)),ISNUMBER(FIND("Fungus",C459)),ISNUMBER(FIND("mushroom",C459)),ISNUMBER(FIND("Mushroom",C459)),ISNUMBER(FIND(" mold ",C459)))</f>
        <v>0</v>
      </c>
      <c r="AH459" t="b">
        <f>OR(ISNUMBER(FIND("Pig ",C459)),ISNUMBER(FIND("pig ",C459)),ISNUMBER(FIND("Pigs ",C459)),ISNUMBER(FIND("pigs ",C459)))</f>
        <v>0</v>
      </c>
      <c r="AI459" t="b">
        <f>OR(ISNUMBER(FIND(" C. elegans",C459)),ISNUMBER(FIND("Caenorhabditis elegans",C459)),ISNUMBER(FIND("earthworms",C459)),ISNUMBER(FIND(" Ficopomatus enigmaticus",C459)),ISNUMBER(FIND("larva",C459)),ISNUMBER(FIND("Lumbriculus variegatus",C459)),ISNUMBER(FIND("nematode",C459)))</f>
        <v>0</v>
      </c>
      <c r="AJ459" t="b">
        <f>NOT(OR(AA459,AB459,AC459,AD459,AE459,AF459,AG459,AH459,AI459))</f>
        <v>0</v>
      </c>
      <c r="AL459" t="b">
        <f>OR(AA459,AB459,AD459,AE459,AF459,AG459,AH459,AI459)</f>
        <v>1</v>
      </c>
      <c r="AM459" t="b">
        <f>IF(Table1[[#This Row],[In vivo?]],IF(Table1[[#This Row],[Cell]],FALSE,TRUE),FALSE)</f>
        <v>1</v>
      </c>
      <c r="AN459" t="b">
        <f>AND(AC459,AL459)</f>
        <v>0</v>
      </c>
      <c r="AO459" t="b">
        <f>IF(Table1[[#This Row],[Cell]],IF(Table1[[#This Row],[In vivo?]],FALSE,TRUE),FALSE)</f>
        <v>0</v>
      </c>
      <c r="AP459" t="b">
        <f>NOT(OR(Table1[[#This Row],[In vivo?]],Table1[[#This Row],[Only in Cell]]))</f>
        <v>0</v>
      </c>
      <c r="AQ459" t="b">
        <f>IF(OR(Table1[[#This Row],[Rodents]],Table1[[#This Row],[Human]],Table1[[#This Row],[Pig]]),OR(ISNUMBER(FIND("pulmonary",C459)),ISNUMBER(FIND("lung",C459))),"NA")</f>
        <v>1</v>
      </c>
      <c r="AR459" t="b">
        <f>IF(OR(Table1[[#This Row],[Rodents]],Table1[[#This Row],[Human]],Table1[[#This Row],[Pig]]),OR(ISNUMBER(FIND("skin",C459)),ISNUMBER(FIND("dermal",C459))),"NA")</f>
        <v>0</v>
      </c>
      <c r="AS459" t="b">
        <f>IF(OR(Table1[[#This Row],[Rodents]],Table1[[#This Row],[Human]],Table1[[#This Row],[Pig]]),OR(ISNUMBER(FIND("liver",C459)),ISNUMBER(FIND("hepat",C459))),"NA")</f>
        <v>0</v>
      </c>
      <c r="AT459" t="b">
        <f>IF(OR(Table1[[#This Row],[Rodents]],Table1[[#This Row],[Human]],Table1[[#This Row],[Pig]]),OR(ISNUMBER(FIND("kidney",C459)),ISNUMBER(FIND("neph",C459))),"NA")</f>
        <v>0</v>
      </c>
      <c r="AU459" t="b">
        <f>IF(OR(Table1[[#This Row],[Rodents]],Table1[[#This Row],[Human]],Table1[[#This Row],[Pig]]),OR(ISNUMBER(FIND("brain",C459)),ISNUMBER(FIND("neur",C459)),ISNUMBER(FIND("nerv",C459))),"NA")</f>
        <v>0</v>
      </c>
      <c r="AV459" t="b">
        <f>IF(OR(Table1[[#This Row],[Rodents]],Table1[[#This Row],[Human]],Table1[[#This Row],[Pig]]),OR(ISNUMBER(FIND("heart",C459)),ISNUMBER(FIND("cardi",C459))),"NA")</f>
        <v>1</v>
      </c>
      <c r="AW459" t="b">
        <f>IF(OR(Table1[[#This Row],[Rodents]],Table1[[#This Row],[Human]],Table1[[#This Row],[Pig]]),OR(ISNUMBER(FIND("gastro",C459)),ISNUMBER(FIND("intesti",C459)),ISNUMBER(FIND("stomach",C459))),"NA")</f>
        <v>0</v>
      </c>
      <c r="AX459" t="b">
        <f>IF(OR(Table1[[#This Row],[Rodents]],Table1[[#This Row],[Human]],Table1[[#This Row],[Pig]]),NOT(OR(AQ459,AR459,AS459,AT459,AU459,AV459,AW459)),"NA")</f>
        <v>0</v>
      </c>
      <c r="AY459" t="b">
        <f>OR(ISNUMBER(FIND("SWCNT",C459)),ISNUMBER(FIND("SWNT",C459)),ISNUMBER(FIND("single-wall",C459)),ISNUMBER(FIND("single wall",C459)),ISNUMBER(FIND("Single wall",C459)),ISNUMBER(FIND("Single-wall",C459)),ISNUMBER(FIND("SWCNT",B459)),ISNUMBER(FIND("SWNT",B459)),ISNUMBER(FIND("single-wall",B459)),ISNUMBER(FIND("single wall",B459)),ISNUMBER(FIND("Single-wall",B459)),ISNUMBER(FIND("Single wall",B459)))</f>
        <v>1</v>
      </c>
      <c r="AZ459" t="b">
        <f>OR(ISNUMBER(FIND("MWCNT",C459)),ISNUMBER(FIND("MWNT",C459)),ISNUMBER(FIND("multi-wall",C459)),ISNUMBER(FIND("multi wall",C459)),ISNUMBER(FIND("multiwall",C459)),ISNUMBER(FIND("Multi-wall",C459)),ISNUMBER(FIND("Multi wall",C459)),ISNUMBER(FIND("Multiwall",C459)),ISNUMBER(FIND("MWCNT",B459)),ISNUMBER(FIND("MWNT",B459)),ISNUMBER(FIND("multi-wall",B459)),ISNUMBER(FIND("multi wall",B459)),ISNUMBER(FIND("multiwall",B459)),ISNUMBER(FIND("Multi-wall",B459)),ISNUMBER(FIND("Multi wall",B459)),ISNUMBER(FIND("Multiwall",B459)),ISNUMBER(FIND("Double-wall",B459)),ISNUMBER(FIND("Double wall",B459)),ISNUMBER(FIND("Doublewall",B459)),ISNUMBER(FIND("double-wall",B459)),ISNUMBER(FIND("double wall",B459)),ISNUMBER(FIND("doublewall",B459)))</f>
        <v>0</v>
      </c>
      <c r="BA459" t="b">
        <f>AND(Table1[[#This Row],[SWCNT]],Table1[[#This Row],[MWCNT]])</f>
        <v>0</v>
      </c>
      <c r="BB459" t="b">
        <f>IF(Table1[[#This Row],[SWCNT]]=TRUE,FALSE,IF(Table1[[#This Row],[MWCNT]]=TRUE,FALSE,TRUE))</f>
        <v>0</v>
      </c>
      <c r="BC459" s="18"/>
    </row>
    <row r="460" spans="1:55" ht="277.5">
      <c r="A460" t="s">
        <v>5435</v>
      </c>
      <c r="B460" s="2" t="s">
        <v>5436</v>
      </c>
      <c r="C460" s="16" t="s">
        <v>5437</v>
      </c>
      <c r="D460" s="17" t="s">
        <v>570</v>
      </c>
      <c r="E460" s="2">
        <v>2009</v>
      </c>
      <c r="F460" t="b">
        <f>OR(ISNUMBER(FIND("cytotoxic",C460)),ISNUMBER(FIND("Cytotoxic",C460)),ISNUMBER(FIND("cellular toxicity",C460)),ISNUMBER(FIND("cell death",C460)),ISNUMBER(FIND("viable",C460)),ISNUMBER(FIND("phytotoxic",C460)),ISNUMBER(FIND("acute toxicity",C460)),ISNUMBER(FIND("MTT",C460)),ISNUMBER(FIND("survival",C460)),ISNUMBER(FIND("prolifer",C460)),ISNUMBER(FIND("apoptosis",C460)),ISNUMBER(FIND("neurotoxic",C460)),ISNUMBER(FIND("  lysis ",C460)),ISNUMBER(FIND("necrosis",C460)),ISNUMBER(FIND("cellular death",C460))*3,ISNUMBER(FIND("LDH",C460)),ISNUMBER(FIND("Acute toxicity",C460)))</f>
        <v>0</v>
      </c>
      <c r="G460" t="b">
        <f>OR(ISNUMBER(FIND("genotoxic",C460)),ISNUMBER(FIND("genotoxicity",C460)),ISNUMBER(FIND("DNA damage",C460)),ISNUMBER(FIND("DNA",C460)),ISNUMBER(FIND("RNA",C460)),ISNUMBER(FIND("mesothelioma",C460)),ISNUMBER(FIND("carcino",C460)),ISNUMBER(FIND("mutagen",C460)),ISNUMBER(FIND("genetic",C460)))</f>
        <v>1</v>
      </c>
      <c r="H460" t="b">
        <f>OR(ISNUMBER(FIND("inflammatory",C460)),ISNUMBER(FIND("inflamm",C460)))</f>
        <v>1</v>
      </c>
      <c r="I460" t="b">
        <f>OR(ISNUMBER(FIND("immune",C460)),ISNUMBER(FIND("immunological",C460)),ISNUMBER(FIND("interleuk",C460)),ISNUMBER(FIND("platelet activation",C460)),ISNUMBER(FIND("monocyte",C460)),ISNUMBER(FIND("leukocyte",C460)),ISNUMBER(FIND("cytokine",C460)),ISNUMBER(FIND("CD4",C460)),ISNUMBER(FIND("CD8",C460)),ISNUMBER(FIND("T-cell",C460)))</f>
        <v>0</v>
      </c>
      <c r="J460" t="b">
        <f>OR(ISNUMBER(FIND("reactive oxygen",C460)),ISNUMBER(FIND("ROS",C460)),ISNUMBER(FIND("free radical",C460)),ISNUMBER(FIND("oxidative stress",C460)),ISNUMBER(FIND("peroxid",C460)),ISNUMBER(FIND("oxidative",C460)),ISNUMBER(FIND("antioxid",C460)))</f>
        <v>1</v>
      </c>
      <c r="K460" t="b">
        <f>OR(ISNUMBER(FIND("autophag",C460)))</f>
        <v>0</v>
      </c>
      <c r="L460" t="b">
        <f>OR(ISNUMBER(FIND("morpholog",C460)))</f>
        <v>0</v>
      </c>
      <c r="M460" t="b">
        <f>OR(ISNUMBER(FIND("fibrosis",C460)),ISNUMBER(FIND("Fibrosis",C460)),ISNUMBER(FIND("fibrot",C460)))</f>
        <v>1</v>
      </c>
      <c r="N460" t="b">
        <f>OR(ISNUMBER(FIND("offspring",C460)),ISNUMBER(FIND("Parental",C460)),ISNUMBER(FIND("parental",C460)),ISNUMBER(FIND("germline",C460)),ISNUMBER(FIND("reproduc",C460)),ISNUMBER(FIND("embryo",C460)))</f>
        <v>0</v>
      </c>
      <c r="O460" t="b">
        <f>OR(ISNUMBER(FIND("metabol",C460)),ISNUMBER(FIND("Metabol",C460)),ISNUMBER(FIND("digest",C460)),ISNUMBER(FIND("mitochon",C460)))</f>
        <v>0</v>
      </c>
      <c r="P460" t="b">
        <f>OR(ISNUMBER(FIND("ecotox",C460)),ISNUMBER(FIND("Ecotox",B460)),ISNUMBER(FIND("ecotox",B460)),ISNUMBER(FIND("Ecotox",C460)))</f>
        <v>0</v>
      </c>
      <c r="Q460" t="b">
        <f>OR(ISNUMBER(FIND("Bioaccum",C460)),ISNUMBER(FIND("bioaccum",C460)),ISNUMBER(FIND("accum",C460)))</f>
        <v>0</v>
      </c>
      <c r="R460" t="b">
        <f>OR(ISNUMBER(FIND("Occupation",C460)),ISNUMBER(FIND("occupation",C460)),ISNUMBER(FIND("worker",C460)),ISNUMBER(FIND("workforce",C460)))</f>
        <v>0</v>
      </c>
      <c r="S460" t="b">
        <f>NOT(OR(F460,G460,H460,I460,J460,K460,L460,M460,N460,O460,P460,Q460,R460))</f>
        <v>0</v>
      </c>
      <c r="U460" t="b">
        <f>OR(Table1[[#This Row],[Inflammation]],Table1[[#This Row],[Immune]])</f>
        <v>1</v>
      </c>
      <c r="V460" t="b">
        <f>IF(OR(Table1[[#This Row],[Rodents]],Table1[[#This Row],[Human]],Table1[[#This Row],[Pig]]),OR(ISNUMBER(FIND("intratrach",C460)),ISNUMBER(FIND("nasal ",C460)),ISNUMBER(FIND("instill",C460))),"NA")</f>
        <v>0</v>
      </c>
      <c r="W460" t="b">
        <f>IF(OR(Table1[[#This Row],[Rodents]],Table1[[#This Row],[Human]],Table1[[#This Row],[Pig]]),OR(ISNUMBER(FIND("dermal",C460)),ISNUMBER(FIND("skin ",C460))),"NA")</f>
        <v>0</v>
      </c>
      <c r="X460" t="b">
        <f>IF(OR(Table1[[#This Row],[Rodents]],Table1[[#This Row],[Human]],Table1[[#This Row],[Pig]]),OR(ISNUMBER(FIND("injected",C460)),ISNUMBER(FIND("periton",C460)),ISNUMBER(FIND("intrascrot",C460))),"NA")</f>
        <v>1</v>
      </c>
      <c r="Y460" t="b">
        <f>IF(OR(Table1[[#This Row],[Rodents]],Table1[[#This Row],[Human]],Table1[[#This Row],[Pig]]),NOT(OR(Table1[[#This Row],[Inhaled/Intratracheal/intranasal]],Table1[[#This Row],[Dermal]],Table1[[#This Row],[Injected]])),"NA")</f>
        <v>0</v>
      </c>
      <c r="AA460" t="b">
        <f>OR(ISNUMBER(FIND("fish ",C460)),ISNUMBER(FIND("Fish ",C460)),ISNUMBER(FIND("aquatic",C460)),ISNUMBER(FIND("daphnids",C460)),ISNUMBER(FIND("Carcinus maenas",C460)),ISNUMBER(FIND("Daphnia",C460)),ISNUMBER(FIND("Ruditapes philippinarum",C460)),ISNUMBER(FIND("daphnia",C460)),ISNUMBER(FIND("marine",C460)),ISNUMBER(FIND("mussel",C460)),ISNUMBER(FIND("algae",C460)),ISNUMBER(FIND("Donax faba",C460)),ISNUMBER(FIND("estuarine",C460)),ISNUMBER(FIND("snail",C460)),ISNUMBER(FIND("Prorocentrum donghaiense",C460)) )</f>
        <v>0</v>
      </c>
      <c r="AB460" t="b">
        <f>OR(ISNUMBER(FIND(" rat ",C460)),ISNUMBER(FIND(" rats ",C460)),ISNUMBER(FIND(" Rats ",C460)),ISNUMBER(FIND(" Rat ",C460)),ISNUMBER(FIND(" rat.",C460)),ISNUMBER(FIND(" rats.",C460)),ISNUMBER(FIND("mouse",C460)),ISNUMBER(FIND("mice",C460)), ISNUMBER(FIND(" Mice",C460)))</f>
        <v>1</v>
      </c>
      <c r="AC460" t="b">
        <f>OR(ISNUMBER(FIND(" cell ",C460)),ISNUMBER(FIND("fibroblast",C460)),ISNUMBER(FIND("macrophage",C460)),ISNUMBER(FIND("epithelial",C460)),ISNUMBER(FIND("endothelial",C460)),ISNUMBER(FIND("neuron",C460)),ISNUMBER(FIND(" cells ",C460)),ISNUMBER(FIND("RBC",C460)),ISNUMBER(FIND("mitochond",C460)),ISNUMBER(FIND("adipocyte",C460)),ISNUMBER(FIND("osteo",C460)),ISNUMBER(FIND("keratin",C460)),ISNUMBER(FIND(" cell's ",C460)),ISNUMBER(FIND("eukary",C460)),ISNUMBER(FIND("sperm",C460)))</f>
        <v>1</v>
      </c>
      <c r="AD460" t="b">
        <f>OR(ISNUMBER(FIND("human",B460)),ISNUMBER(FIND("workers",B460)),ISNUMBER(FIND("workforces",B460)),ISNUMBER(FIND("occupational",B460)),ISNUMBER(FIND("Case report",B460)),ISNUMBER(FIND("Workplaces",B460)),ISNUMBER(FIND("worker",B460)))</f>
        <v>0</v>
      </c>
      <c r="AE460" t="b">
        <f>OR(ISNUMBER(FIND(" plant ",C460)),ISNUMBER(FIND("Plant ",C460)),ISNUMBER(FIND("tomato",C460)),ISNUMBER(FIND("plants",C460)),ISNUMBER(FIND("Plants",C460)),ISNUMBER(FIND("algae",C460)),ISNUMBER(FIND("lettuce",C460)),ISNUMBER(FIND("green gram sprouts ",C460)),ISNUMBER(FIND("Cucurbita pepo",C460)),ISNUMBER(FIND("bean ",C460)),ISNUMBER(FIND("chloroplast",C460)),ISNUMBER(FIND("chlorophyll",C460)),ISNUMBER(FIND("seedling",C460)),ISNUMBER(FIND("canola",C460)),ISNUMBER(FIND("shoot",C460)),ISNUMBER(FIND("photosynthes",C460)),ISNUMBER(FIND(" leaves ",C460)),,ISNUMBER(FIND("agriculture",C460)),ISNUMBER(FIND(" crops ",C460)))</f>
        <v>0</v>
      </c>
      <c r="AF460" t="b">
        <f>OR(ISNUMBER(FIND("bacteria",C460)),ISNUMBER(FIND("Bacteria",C460)),ISNUMBER(FIND("Bacterium",C460)),ISNUMBER(FIND("bacterium",C460)),ISNUMBER(FIND(" coli ",C460)))</f>
        <v>0</v>
      </c>
      <c r="AG460" t="b">
        <f>OR(ISNUMBER(FIND("fungi",C460)),ISNUMBER(FIND("Fungi",C460)),ISNUMBER(FIND("fungus",C460)),ISNUMBER(FIND("Fungus",C460)),ISNUMBER(FIND("mushroom",C460)),ISNUMBER(FIND("Mushroom",C460)),ISNUMBER(FIND(" mold ",C460)))</f>
        <v>0</v>
      </c>
      <c r="AH460" t="b">
        <f>OR(ISNUMBER(FIND("Pig ",C460)),ISNUMBER(FIND("pig ",C460)),ISNUMBER(FIND("Pigs ",C460)),ISNUMBER(FIND("pigs ",C460)))</f>
        <v>0</v>
      </c>
      <c r="AI460" t="b">
        <f>OR(ISNUMBER(FIND(" C. elegans",C460)),ISNUMBER(FIND("Caenorhabditis elegans",C460)),ISNUMBER(FIND("earthworms",C460)),ISNUMBER(FIND(" Ficopomatus enigmaticus",C460)),ISNUMBER(FIND("larva",C460)),ISNUMBER(FIND("Lumbriculus variegatus",C460)),ISNUMBER(FIND("nematode",C460)))</f>
        <v>0</v>
      </c>
      <c r="AJ460" t="b">
        <f>NOT(OR(AA460,AB460,AC460,AD460,AE460,AF460,AG460,AH460,AI460))</f>
        <v>0</v>
      </c>
      <c r="AL460" t="b">
        <f>OR(AA460,AB460,AD460,AE460,AF460,AG460,AH460,AI460)</f>
        <v>1</v>
      </c>
      <c r="AM460" t="b">
        <f>IF(Table1[[#This Row],[In vivo?]],IF(Table1[[#This Row],[Cell]],FALSE,TRUE),FALSE)</f>
        <v>0</v>
      </c>
      <c r="AN460" t="b">
        <f>AND(AC460,AL460)</f>
        <v>1</v>
      </c>
      <c r="AO460" t="b">
        <f>IF(Table1[[#This Row],[Cell]],IF(Table1[[#This Row],[In vivo?]],FALSE,TRUE),FALSE)</f>
        <v>0</v>
      </c>
      <c r="AP460" t="b">
        <f>NOT(OR(Table1[[#This Row],[In vivo?]],Table1[[#This Row],[Only in Cell]]))</f>
        <v>0</v>
      </c>
      <c r="AQ460" t="b">
        <f>IF(OR(Table1[[#This Row],[Rodents]],Table1[[#This Row],[Human]],Table1[[#This Row],[Pig]]),OR(ISNUMBER(FIND("pulmonary",C460)),ISNUMBER(FIND("lung",C460))),"NA")</f>
        <v>1</v>
      </c>
      <c r="AR460" t="b">
        <f>IF(OR(Table1[[#This Row],[Rodents]],Table1[[#This Row],[Human]],Table1[[#This Row],[Pig]]),OR(ISNUMBER(FIND("skin",C460)),ISNUMBER(FIND("dermal",C460))),"NA")</f>
        <v>0</v>
      </c>
      <c r="AS460" t="b">
        <f>IF(OR(Table1[[#This Row],[Rodents]],Table1[[#This Row],[Human]],Table1[[#This Row],[Pig]]),OR(ISNUMBER(FIND("liver",C460)),ISNUMBER(FIND("hepat",C460))),"NA")</f>
        <v>0</v>
      </c>
      <c r="AT460" t="b">
        <f>IF(OR(Table1[[#This Row],[Rodents]],Table1[[#This Row],[Human]],Table1[[#This Row],[Pig]]),OR(ISNUMBER(FIND("kidney",C460)),ISNUMBER(FIND("neph",C460))),"NA")</f>
        <v>0</v>
      </c>
      <c r="AU460" t="b">
        <f>IF(OR(Table1[[#This Row],[Rodents]],Table1[[#This Row],[Human]],Table1[[#This Row],[Pig]]),OR(ISNUMBER(FIND("brain",C460)),ISNUMBER(FIND("neur",C460)),ISNUMBER(FIND("nerv",C460))),"NA")</f>
        <v>0</v>
      </c>
      <c r="AV460" t="b">
        <f>IF(OR(Table1[[#This Row],[Rodents]],Table1[[#This Row],[Human]],Table1[[#This Row],[Pig]]),OR(ISNUMBER(FIND("heart",C460)),ISNUMBER(FIND("cardi",C460))),"NA")</f>
        <v>0</v>
      </c>
      <c r="AW460" t="b">
        <f>IF(OR(Table1[[#This Row],[Rodents]],Table1[[#This Row],[Human]],Table1[[#This Row],[Pig]]),OR(ISNUMBER(FIND("gastro",C460)),ISNUMBER(FIND("intesti",C460)),ISNUMBER(FIND("stomach",C460))),"NA")</f>
        <v>0</v>
      </c>
      <c r="AX460" t="b">
        <f>IF(OR(Table1[[#This Row],[Rodents]],Table1[[#This Row],[Human]],Table1[[#This Row],[Pig]]),NOT(OR(AQ460,AR460,AS460,AT460,AU460,AV460,AW460)),"NA")</f>
        <v>0</v>
      </c>
      <c r="AY460" t="b">
        <f>OR(ISNUMBER(FIND("SWCNT",C460)),ISNUMBER(FIND("SWNT",C460)),ISNUMBER(FIND("single-wall",C460)),ISNUMBER(FIND("single wall",C460)),ISNUMBER(FIND("Single wall",C460)),ISNUMBER(FIND("Single-wall",C460)),ISNUMBER(FIND("SWCNT",B460)),ISNUMBER(FIND("SWNT",B460)),ISNUMBER(FIND("single-wall",B460)),ISNUMBER(FIND("single wall",B460)),ISNUMBER(FIND("Single-wall",B460)),ISNUMBER(FIND("Single wall",B460)))</f>
        <v>0</v>
      </c>
      <c r="AZ460" t="b">
        <f>OR(ISNUMBER(FIND("MWCNT",C460)),ISNUMBER(FIND("MWNT",C460)),ISNUMBER(FIND("multi-wall",C460)),ISNUMBER(FIND("multi wall",C460)),ISNUMBER(FIND("multiwall",C460)),ISNUMBER(FIND("Multi-wall",C460)),ISNUMBER(FIND("Multi wall",C460)),ISNUMBER(FIND("Multiwall",C460)),ISNUMBER(FIND("MWCNT",B460)),ISNUMBER(FIND("MWNT",B460)),ISNUMBER(FIND("multi-wall",B460)),ISNUMBER(FIND("multi wall",B460)),ISNUMBER(FIND("multiwall",B460)),ISNUMBER(FIND("Multi-wall",B460)),ISNUMBER(FIND("Multi wall",B460)),ISNUMBER(FIND("Multiwall",B460)),ISNUMBER(FIND("Double-wall",B460)),ISNUMBER(FIND("Double wall",B460)),ISNUMBER(FIND("Doublewall",B460)),ISNUMBER(FIND("double-wall",B460)),ISNUMBER(FIND("double wall",B460)),ISNUMBER(FIND("doublewall",B460)))</f>
        <v>1</v>
      </c>
      <c r="BA460" t="b">
        <f>AND(Table1[[#This Row],[SWCNT]],Table1[[#This Row],[MWCNT]])</f>
        <v>0</v>
      </c>
      <c r="BB460" t="b">
        <f>IF(Table1[[#This Row],[SWCNT]]=TRUE,FALSE,IF(Table1[[#This Row],[MWCNT]]=TRUE,FALSE,TRUE))</f>
        <v>0</v>
      </c>
      <c r="BC460" s="18"/>
    </row>
    <row r="461" spans="1:55" ht="296">
      <c r="A461" t="s">
        <v>5439</v>
      </c>
      <c r="B461" s="2" t="s">
        <v>5441</v>
      </c>
      <c r="C461" s="16" t="s">
        <v>5443</v>
      </c>
      <c r="D461" s="17" t="s">
        <v>570</v>
      </c>
      <c r="E461" s="2">
        <v>2009</v>
      </c>
      <c r="F461" t="b">
        <f>OR(ISNUMBER(FIND("cytotoxic",C461)),ISNUMBER(FIND("Cytotoxic",C461)),ISNUMBER(FIND("cellular toxicity",C461)),ISNUMBER(FIND("cell death",C461)),ISNUMBER(FIND("viable",C461)),ISNUMBER(FIND("phytotoxic",C461)),ISNUMBER(FIND("acute toxicity",C461)),ISNUMBER(FIND("MTT",C461)),ISNUMBER(FIND("survival",C461)),ISNUMBER(FIND("prolifer",C461)),ISNUMBER(FIND("apoptosis",C461)),ISNUMBER(FIND("neurotoxic",C461)),ISNUMBER(FIND("  lysis ",C461)),ISNUMBER(FIND("necrosis",C461)),ISNUMBER(FIND("cellular death",C461))*3,ISNUMBER(FIND("LDH",C461)),ISNUMBER(FIND("Acute toxicity",C461)))</f>
        <v>0</v>
      </c>
      <c r="G461" t="b">
        <f>OR(ISNUMBER(FIND("genotoxic",C461)),ISNUMBER(FIND("genotoxicity",C461)),ISNUMBER(FIND("DNA damage",C461)),ISNUMBER(FIND("DNA",C461)),ISNUMBER(FIND("RNA",C461)),ISNUMBER(FIND("mesothelioma",C461)),ISNUMBER(FIND("carcino",C461)),ISNUMBER(FIND("mutagen",C461)),ISNUMBER(FIND("genetic",C461)))</f>
        <v>0</v>
      </c>
      <c r="H461" t="b">
        <f>OR(ISNUMBER(FIND("inflammatory",C461)),ISNUMBER(FIND("inflamm",C461)))</f>
        <v>1</v>
      </c>
      <c r="I461" t="b">
        <f>OR(ISNUMBER(FIND("immune",C461)),ISNUMBER(FIND("immunological",C461)),ISNUMBER(FIND("interleuk",C461)),ISNUMBER(FIND("platelet activation",C461)),ISNUMBER(FIND("monocyte",C461)),ISNUMBER(FIND("leukocyte",C461)),ISNUMBER(FIND("cytokine",C461)),ISNUMBER(FIND("CD4",C461)),ISNUMBER(FIND("CD8",C461)),ISNUMBER(FIND("T-cell",C461)))</f>
        <v>0</v>
      </c>
      <c r="J461" t="b">
        <f>OR(ISNUMBER(FIND("reactive oxygen",C461)),ISNUMBER(FIND("ROS",C461)),ISNUMBER(FIND("free radical",C461)),ISNUMBER(FIND("oxidative stress",C461)),ISNUMBER(FIND("peroxid",C461)),ISNUMBER(FIND("oxidative",C461)),ISNUMBER(FIND("antioxid",C461)))</f>
        <v>1</v>
      </c>
      <c r="K461" t="b">
        <f>OR(ISNUMBER(FIND("autophag",C461)))</f>
        <v>0</v>
      </c>
      <c r="L461" t="b">
        <f>OR(ISNUMBER(FIND("morpholog",C461)))</f>
        <v>0</v>
      </c>
      <c r="M461" t="b">
        <f>OR(ISNUMBER(FIND("fibrosis",C461)),ISNUMBER(FIND("Fibrosis",C461)),ISNUMBER(FIND("fibrot",C461)))</f>
        <v>0</v>
      </c>
      <c r="N461" t="b">
        <f>OR(ISNUMBER(FIND("offspring",C461)),ISNUMBER(FIND("Parental",C461)),ISNUMBER(FIND("parental",C461)),ISNUMBER(FIND("germline",C461)),ISNUMBER(FIND("reproduc",C461)),ISNUMBER(FIND("embryo",C461)))</f>
        <v>0</v>
      </c>
      <c r="O461" t="b">
        <f>OR(ISNUMBER(FIND("metabol",C461)),ISNUMBER(FIND("Metabol",C461)),ISNUMBER(FIND("digest",C461)),ISNUMBER(FIND("mitochon",C461)))</f>
        <v>0</v>
      </c>
      <c r="P461" t="b">
        <f>OR(ISNUMBER(FIND("ecotox",C461)),ISNUMBER(FIND("Ecotox",B461)),ISNUMBER(FIND("ecotox",B461)),ISNUMBER(FIND("Ecotox",C461)))</f>
        <v>0</v>
      </c>
      <c r="Q461" t="b">
        <f>OR(ISNUMBER(FIND("Bioaccum",C461)),ISNUMBER(FIND("bioaccum",C461)),ISNUMBER(FIND("accum",C461)))</f>
        <v>0</v>
      </c>
      <c r="R461" t="b">
        <f>OR(ISNUMBER(FIND("Occupation",C461)),ISNUMBER(FIND("occupation",C461)),ISNUMBER(FIND("worker",C461)),ISNUMBER(FIND("workforce",C461)))</f>
        <v>0</v>
      </c>
      <c r="S461" t="b">
        <f>NOT(OR(F461,G461,H461,I461,J461,K461,L461,M461,N461,O461,P461,Q461,R461))</f>
        <v>0</v>
      </c>
      <c r="U461" t="b">
        <f>OR(Table1[[#This Row],[Inflammation]],Table1[[#This Row],[Immune]])</f>
        <v>1</v>
      </c>
      <c r="V461" t="b">
        <f>IF(OR(Table1[[#This Row],[Rodents]],Table1[[#This Row],[Human]],Table1[[#This Row],[Pig]]),OR(ISNUMBER(FIND("intratrach",C461)),ISNUMBER(FIND("nasal ",C461)),ISNUMBER(FIND("instill",C461))),"NA")</f>
        <v>0</v>
      </c>
      <c r="W461" t="b">
        <f>IF(OR(Table1[[#This Row],[Rodents]],Table1[[#This Row],[Human]],Table1[[#This Row],[Pig]]),OR(ISNUMBER(FIND("dermal",C461)),ISNUMBER(FIND("skin ",C461))),"NA")</f>
        <v>0</v>
      </c>
      <c r="X461" t="b">
        <f>IF(OR(Table1[[#This Row],[Rodents]],Table1[[#This Row],[Human]],Table1[[#This Row],[Pig]]),OR(ISNUMBER(FIND("injected",C461)),ISNUMBER(FIND("periton",C461)),ISNUMBER(FIND("intrascrot",C461))),"NA")</f>
        <v>0</v>
      </c>
      <c r="Y461" t="b">
        <f>IF(OR(Table1[[#This Row],[Rodents]],Table1[[#This Row],[Human]],Table1[[#This Row],[Pig]]),NOT(OR(Table1[[#This Row],[Inhaled/Intratracheal/intranasal]],Table1[[#This Row],[Dermal]],Table1[[#This Row],[Injected]])),"NA")</f>
        <v>1</v>
      </c>
      <c r="AA461" t="b">
        <f>OR(ISNUMBER(FIND("fish ",C461)),ISNUMBER(FIND("Fish ",C461)),ISNUMBER(FIND("aquatic",C461)),ISNUMBER(FIND("daphnids",C461)),ISNUMBER(FIND("Carcinus maenas",C461)),ISNUMBER(FIND("Daphnia",C461)),ISNUMBER(FIND("Ruditapes philippinarum",C461)),ISNUMBER(FIND("daphnia",C461)),ISNUMBER(FIND("marine",C461)),ISNUMBER(FIND("mussel",C461)),ISNUMBER(FIND("algae",C461)),ISNUMBER(FIND("Donax faba",C461)),ISNUMBER(FIND("estuarine",C461)),ISNUMBER(FIND("snail",C461)),ISNUMBER(FIND("Prorocentrum donghaiense",C461)) )</f>
        <v>0</v>
      </c>
      <c r="AB461" t="b">
        <f>OR(ISNUMBER(FIND(" rat ",C461)),ISNUMBER(FIND(" rats ",C461)),ISNUMBER(FIND(" Rats ",C461)),ISNUMBER(FIND(" Rat ",C461)),ISNUMBER(FIND(" rat.",C461)),ISNUMBER(FIND(" rats.",C461)),ISNUMBER(FIND("mouse",C461)),ISNUMBER(FIND("mice",C461)), ISNUMBER(FIND(" Mice",C461)))</f>
        <v>1</v>
      </c>
      <c r="AC461" t="b">
        <f>OR(ISNUMBER(FIND(" cell ",C461)),ISNUMBER(FIND("fibroblast",C461)),ISNUMBER(FIND("macrophage",C461)),ISNUMBER(FIND("epithelial",C461)),ISNUMBER(FIND("endothelial",C461)),ISNUMBER(FIND("neuron",C461)),ISNUMBER(FIND(" cells ",C461)),ISNUMBER(FIND("RBC",C461)),ISNUMBER(FIND("mitochond",C461)),ISNUMBER(FIND("adipocyte",C461)),ISNUMBER(FIND("osteo",C461)),ISNUMBER(FIND("keratin",C461)),ISNUMBER(FIND(" cell's ",C461)),ISNUMBER(FIND("eukary",C461)),ISNUMBER(FIND("sperm",C461)))</f>
        <v>0</v>
      </c>
      <c r="AD461" t="b">
        <f>OR(ISNUMBER(FIND("human",B461)),ISNUMBER(FIND("workers",B461)),ISNUMBER(FIND("workforces",B461)),ISNUMBER(FIND("occupational",B461)),ISNUMBER(FIND("Case report",B461)),ISNUMBER(FIND("Workplaces",B461)),ISNUMBER(FIND("worker",B461)))</f>
        <v>0</v>
      </c>
      <c r="AE461" t="b">
        <f>OR(ISNUMBER(FIND(" plant ",C461)),ISNUMBER(FIND("Plant ",C461)),ISNUMBER(FIND("tomato",C461)),ISNUMBER(FIND("plants",C461)),ISNUMBER(FIND("Plants",C461)),ISNUMBER(FIND("algae",C461)),ISNUMBER(FIND("lettuce",C461)),ISNUMBER(FIND("green gram sprouts ",C461)),ISNUMBER(FIND("Cucurbita pepo",C461)),ISNUMBER(FIND("bean ",C461)),ISNUMBER(FIND("chloroplast",C461)),ISNUMBER(FIND("chlorophyll",C461)),ISNUMBER(FIND("seedling",C461)),ISNUMBER(FIND("canola",C461)),ISNUMBER(FIND("shoot",C461)),ISNUMBER(FIND("photosynthes",C461)),ISNUMBER(FIND(" leaves ",C461)),,ISNUMBER(FIND("agriculture",C461)),ISNUMBER(FIND(" crops ",C461)))</f>
        <v>0</v>
      </c>
      <c r="AF461" t="b">
        <f>OR(ISNUMBER(FIND("bacteria",C461)),ISNUMBER(FIND("Bacteria",C461)),ISNUMBER(FIND("Bacterium",C461)),ISNUMBER(FIND("bacterium",C461)),ISNUMBER(FIND(" coli ",C461)))</f>
        <v>0</v>
      </c>
      <c r="AG461" t="b">
        <f>OR(ISNUMBER(FIND("fungi",C461)),ISNUMBER(FIND("Fungi",C461)),ISNUMBER(FIND("fungus",C461)),ISNUMBER(FIND("Fungus",C461)),ISNUMBER(FIND("mushroom",C461)),ISNUMBER(FIND("Mushroom",C461)),ISNUMBER(FIND(" mold ",C461)))</f>
        <v>0</v>
      </c>
      <c r="AH461" t="b">
        <f>OR(ISNUMBER(FIND("Pig ",C461)),ISNUMBER(FIND("pig ",C461)),ISNUMBER(FIND("Pigs ",C461)),ISNUMBER(FIND("pigs ",C461)))</f>
        <v>0</v>
      </c>
      <c r="AI461" t="b">
        <f>OR(ISNUMBER(FIND(" C. elegans",C461)),ISNUMBER(FIND("Caenorhabditis elegans",C461)),ISNUMBER(FIND("earthworms",C461)),ISNUMBER(FIND(" Ficopomatus enigmaticus",C461)),ISNUMBER(FIND("larva",C461)),ISNUMBER(FIND("Lumbriculus variegatus",C461)),ISNUMBER(FIND("nematode",C461)))</f>
        <v>0</v>
      </c>
      <c r="AJ461" t="b">
        <f>NOT(OR(AA461,AB461,AC461,AD461,AE461,AF461,AG461,AH461,AI461))</f>
        <v>0</v>
      </c>
      <c r="AL461" t="b">
        <f>OR(AA461,AB461,AD461,AE461,AF461,AG461,AH461,AI461)</f>
        <v>1</v>
      </c>
      <c r="AM461" t="b">
        <f>IF(Table1[[#This Row],[In vivo?]],IF(Table1[[#This Row],[Cell]],FALSE,TRUE),FALSE)</f>
        <v>1</v>
      </c>
      <c r="AN461" t="b">
        <f>AND(AC461,AL461)</f>
        <v>0</v>
      </c>
      <c r="AO461" t="b">
        <f>IF(Table1[[#This Row],[Cell]],IF(Table1[[#This Row],[In vivo?]],FALSE,TRUE),FALSE)</f>
        <v>0</v>
      </c>
      <c r="AP461" t="b">
        <f>NOT(OR(Table1[[#This Row],[In vivo?]],Table1[[#This Row],[Only in Cell]]))</f>
        <v>0</v>
      </c>
      <c r="AQ461" t="b">
        <f>IF(OR(Table1[[#This Row],[Rodents]],Table1[[#This Row],[Human]],Table1[[#This Row],[Pig]]),OR(ISNUMBER(FIND("pulmonary",C461)),ISNUMBER(FIND("lung",C461))),"NA")</f>
        <v>1</v>
      </c>
      <c r="AR461" t="b">
        <f>IF(OR(Table1[[#This Row],[Rodents]],Table1[[#This Row],[Human]],Table1[[#This Row],[Pig]]),OR(ISNUMBER(FIND("skin",C461)),ISNUMBER(FIND("dermal",C461))),"NA")</f>
        <v>0</v>
      </c>
      <c r="AS461" t="b">
        <f>IF(OR(Table1[[#This Row],[Rodents]],Table1[[#This Row],[Human]],Table1[[#This Row],[Pig]]),OR(ISNUMBER(FIND("liver",C461)),ISNUMBER(FIND("hepat",C461))),"NA")</f>
        <v>0</v>
      </c>
      <c r="AT461" t="b">
        <f>IF(OR(Table1[[#This Row],[Rodents]],Table1[[#This Row],[Human]],Table1[[#This Row],[Pig]]),OR(ISNUMBER(FIND("kidney",C461)),ISNUMBER(FIND("neph",C461))),"NA")</f>
        <v>0</v>
      </c>
      <c r="AU461" t="b">
        <f>IF(OR(Table1[[#This Row],[Rodents]],Table1[[#This Row],[Human]],Table1[[#This Row],[Pig]]),OR(ISNUMBER(FIND("brain",C461)),ISNUMBER(FIND("neur",C461)),ISNUMBER(FIND("nerv",C461))),"NA")</f>
        <v>0</v>
      </c>
      <c r="AV461" t="b">
        <f>IF(OR(Table1[[#This Row],[Rodents]],Table1[[#This Row],[Human]],Table1[[#This Row],[Pig]]),OR(ISNUMBER(FIND("heart",C461)),ISNUMBER(FIND("cardi",C461))),"NA")</f>
        <v>0</v>
      </c>
      <c r="AW461" t="b">
        <f>IF(OR(Table1[[#This Row],[Rodents]],Table1[[#This Row],[Human]],Table1[[#This Row],[Pig]]),OR(ISNUMBER(FIND("gastro",C461)),ISNUMBER(FIND("intesti",C461)),ISNUMBER(FIND("stomach",C461))),"NA")</f>
        <v>0</v>
      </c>
      <c r="AX461" t="b">
        <f>IF(OR(Table1[[#This Row],[Rodents]],Table1[[#This Row],[Human]],Table1[[#This Row],[Pig]]),NOT(OR(AQ461,AR461,AS461,AT461,AU461,AV461,AW461)),"NA")</f>
        <v>0</v>
      </c>
      <c r="AY461" t="b">
        <f>OR(ISNUMBER(FIND("SWCNT",C461)),ISNUMBER(FIND("SWNT",C461)),ISNUMBER(FIND("single-wall",C461)),ISNUMBER(FIND("single wall",C461)),ISNUMBER(FIND("Single wall",C461)),ISNUMBER(FIND("Single-wall",C461)),ISNUMBER(FIND("SWCNT",B461)),ISNUMBER(FIND("SWNT",B461)),ISNUMBER(FIND("single-wall",B461)),ISNUMBER(FIND("single wall",B461)),ISNUMBER(FIND("Single-wall",B461)),ISNUMBER(FIND("Single wall",B461)))</f>
        <v>0</v>
      </c>
      <c r="AZ461" t="b">
        <f>OR(ISNUMBER(FIND("MWCNT",C461)),ISNUMBER(FIND("MWNT",C461)),ISNUMBER(FIND("multi-wall",C461)),ISNUMBER(FIND("multi wall",C461)),ISNUMBER(FIND("multiwall",C461)),ISNUMBER(FIND("Multi-wall",C461)),ISNUMBER(FIND("Multi wall",C461)),ISNUMBER(FIND("Multiwall",C461)),ISNUMBER(FIND("MWCNT",B461)),ISNUMBER(FIND("MWNT",B461)),ISNUMBER(FIND("multi-wall",B461)),ISNUMBER(FIND("multi wall",B461)),ISNUMBER(FIND("multiwall",B461)),ISNUMBER(FIND("Multi-wall",B461)),ISNUMBER(FIND("Multi wall",B461)),ISNUMBER(FIND("Multiwall",B461)),ISNUMBER(FIND("Double-wall",B461)),ISNUMBER(FIND("Double wall",B461)),ISNUMBER(FIND("Doublewall",B461)),ISNUMBER(FIND("double-wall",B461)),ISNUMBER(FIND("double wall",B461)),ISNUMBER(FIND("doublewall",B461)))</f>
        <v>1</v>
      </c>
      <c r="BA461" t="b">
        <f>AND(Table1[[#This Row],[SWCNT]],Table1[[#This Row],[MWCNT]])</f>
        <v>0</v>
      </c>
      <c r="BB461" t="b">
        <f>IF(Table1[[#This Row],[SWCNT]]=TRUE,FALSE,IF(Table1[[#This Row],[MWCNT]]=TRUE,FALSE,TRUE))</f>
        <v>0</v>
      </c>
      <c r="BC461" s="18"/>
    </row>
    <row r="462" spans="1:55" ht="277.5">
      <c r="A462" t="s">
        <v>5460</v>
      </c>
      <c r="B462" s="2" t="s">
        <v>5461</v>
      </c>
      <c r="C462" s="16" t="s">
        <v>5462</v>
      </c>
      <c r="D462" s="17" t="s">
        <v>271</v>
      </c>
      <c r="E462" s="2">
        <v>2009</v>
      </c>
      <c r="F462" t="b">
        <f>OR(ISNUMBER(FIND("cytotoxic",C462)),ISNUMBER(FIND("Cytotoxic",C462)),ISNUMBER(FIND("cellular toxicity",C462)),ISNUMBER(FIND("cell death",C462)),ISNUMBER(FIND("viable",C462)),ISNUMBER(FIND("phytotoxic",C462)),ISNUMBER(FIND("acute toxicity",C462)),ISNUMBER(FIND("MTT",C462)),ISNUMBER(FIND("survival",C462)),ISNUMBER(FIND("prolifer",C462)),ISNUMBER(FIND("apoptosis",C462)),ISNUMBER(FIND("neurotoxic",C462)),ISNUMBER(FIND("  lysis ",C462)),ISNUMBER(FIND("necrosis",C462)),ISNUMBER(FIND("cellular death",C462))*3,ISNUMBER(FIND("LDH",C462)),ISNUMBER(FIND("Acute toxicity",C462)))</f>
        <v>1</v>
      </c>
      <c r="G462" t="b">
        <f>OR(ISNUMBER(FIND("genotoxic",C462)),ISNUMBER(FIND("genotoxicity",C462)),ISNUMBER(FIND("DNA damage",C462)),ISNUMBER(FIND("DNA",C462)),ISNUMBER(FIND("RNA",C462)),ISNUMBER(FIND("mesothelioma",C462)),ISNUMBER(FIND("carcino",C462)),ISNUMBER(FIND("mutagen",C462)),ISNUMBER(FIND("genetic",C462)))</f>
        <v>0</v>
      </c>
      <c r="H462" t="b">
        <f>OR(ISNUMBER(FIND("inflammatory",C462)),ISNUMBER(FIND("inflamm",C462)))</f>
        <v>1</v>
      </c>
      <c r="I462" t="b">
        <f>OR(ISNUMBER(FIND("immune",C462)),ISNUMBER(FIND("immunological",C462)),ISNUMBER(FIND("interleuk",C462)),ISNUMBER(FIND("platelet activation",C462)),ISNUMBER(FIND("monocyte",C462)),ISNUMBER(FIND("leukocyte",C462)),ISNUMBER(FIND("cytokine",C462)),ISNUMBER(FIND("CD4",C462)),ISNUMBER(FIND("CD8",C462)),ISNUMBER(FIND("T-cell",C462)))</f>
        <v>1</v>
      </c>
      <c r="J462" t="b">
        <f>OR(ISNUMBER(FIND("reactive oxygen",C462)),ISNUMBER(FIND("ROS",C462)),ISNUMBER(FIND("free radical",C462)),ISNUMBER(FIND("oxidative stress",C462)),ISNUMBER(FIND("peroxid",C462)),ISNUMBER(FIND("oxidative",C462)),ISNUMBER(FIND("antioxid",C462)))</f>
        <v>0</v>
      </c>
      <c r="K462" t="b">
        <f>OR(ISNUMBER(FIND("autophag",C462)))</f>
        <v>0</v>
      </c>
      <c r="L462" t="b">
        <f>OR(ISNUMBER(FIND("morpholog",C462)))</f>
        <v>0</v>
      </c>
      <c r="M462" t="b">
        <f>OR(ISNUMBER(FIND("fibrosis",C462)),ISNUMBER(FIND("Fibrosis",C462)),ISNUMBER(FIND("fibrot",C462)))</f>
        <v>0</v>
      </c>
      <c r="N462" t="b">
        <f>OR(ISNUMBER(FIND("offspring",C462)),ISNUMBER(FIND("Parental",C462)),ISNUMBER(FIND("parental",C462)),ISNUMBER(FIND("germline",C462)),ISNUMBER(FIND("reproduc",C462)),ISNUMBER(FIND("embryo",C462)))</f>
        <v>0</v>
      </c>
      <c r="O462" t="b">
        <f>OR(ISNUMBER(FIND("metabol",C462)),ISNUMBER(FIND("Metabol",C462)),ISNUMBER(FIND("digest",C462)),ISNUMBER(FIND("mitochon",C462)))</f>
        <v>0</v>
      </c>
      <c r="P462" t="b">
        <f>OR(ISNUMBER(FIND("ecotox",C462)),ISNUMBER(FIND("Ecotox",B462)),ISNUMBER(FIND("ecotox",B462)),ISNUMBER(FIND("Ecotox",C462)))</f>
        <v>0</v>
      </c>
      <c r="Q462" t="b">
        <f>OR(ISNUMBER(FIND("Bioaccum",C462)),ISNUMBER(FIND("bioaccum",C462)),ISNUMBER(FIND("accum",C462)))</f>
        <v>0</v>
      </c>
      <c r="R462" t="b">
        <f>OR(ISNUMBER(FIND("Occupation",C462)),ISNUMBER(FIND("occupation",C462)),ISNUMBER(FIND("worker",C462)),ISNUMBER(FIND("workforce",C462)))</f>
        <v>0</v>
      </c>
      <c r="S462" t="b">
        <f>NOT(OR(F462,G462,H462,I462,J462,K462,L462,M462,N462,O462,P462,Q462,R462))</f>
        <v>0</v>
      </c>
      <c r="U462" t="b">
        <f>OR(Table1[[#This Row],[Inflammation]],Table1[[#This Row],[Immune]])</f>
        <v>1</v>
      </c>
      <c r="V462" t="b">
        <f>IF(OR(Table1[[#This Row],[Rodents]],Table1[[#This Row],[Human]],Table1[[#This Row],[Pig]]),OR(ISNUMBER(FIND("intratrach",C462)),ISNUMBER(FIND("nasal ",C462)),ISNUMBER(FIND("instill",C462))),"NA")</f>
        <v>1</v>
      </c>
      <c r="W462" t="b">
        <f>IF(OR(Table1[[#This Row],[Rodents]],Table1[[#This Row],[Human]],Table1[[#This Row],[Pig]]),OR(ISNUMBER(FIND("dermal",C462)),ISNUMBER(FIND("skin ",C462))),"NA")</f>
        <v>0</v>
      </c>
      <c r="X462" t="b">
        <f>IF(OR(Table1[[#This Row],[Rodents]],Table1[[#This Row],[Human]],Table1[[#This Row],[Pig]]),OR(ISNUMBER(FIND("injected",C462)),ISNUMBER(FIND("periton",C462)),ISNUMBER(FIND("intrascrot",C462))),"NA")</f>
        <v>0</v>
      </c>
      <c r="Y462" t="b">
        <f>IF(OR(Table1[[#This Row],[Rodents]],Table1[[#This Row],[Human]],Table1[[#This Row],[Pig]]),NOT(OR(Table1[[#This Row],[Inhaled/Intratracheal/intranasal]],Table1[[#This Row],[Dermal]],Table1[[#This Row],[Injected]])),"NA")</f>
        <v>0</v>
      </c>
      <c r="AA462" t="b">
        <f>OR(ISNUMBER(FIND("fish ",C462)),ISNUMBER(FIND("Fish ",C462)),ISNUMBER(FIND("aquatic",C462)),ISNUMBER(FIND("daphnids",C462)),ISNUMBER(FIND("Carcinus maenas",C462)),ISNUMBER(FIND("Daphnia",C462)),ISNUMBER(FIND("Ruditapes philippinarum",C462)),ISNUMBER(FIND("daphnia",C462)),ISNUMBER(FIND("marine",C462)),ISNUMBER(FIND("mussel",C462)),ISNUMBER(FIND("algae",C462)),ISNUMBER(FIND("Donax faba",C462)),ISNUMBER(FIND("estuarine",C462)),ISNUMBER(FIND("snail",C462)),ISNUMBER(FIND("Prorocentrum donghaiense",C462)) )</f>
        <v>0</v>
      </c>
      <c r="AB462" t="b">
        <f>OR(ISNUMBER(FIND(" rat ",C462)),ISNUMBER(FIND(" rats ",C462)),ISNUMBER(FIND(" Rats ",C462)),ISNUMBER(FIND(" Rat ",C462)),ISNUMBER(FIND(" rat.",C462)),ISNUMBER(FIND(" rats.",C462)),ISNUMBER(FIND("mouse",C462)),ISNUMBER(FIND("mice",C462)), ISNUMBER(FIND(" Mice",C462)))</f>
        <v>1</v>
      </c>
      <c r="AC462" t="b">
        <f>OR(ISNUMBER(FIND(" cell ",C462)),ISNUMBER(FIND("fibroblast",C462)),ISNUMBER(FIND("macrophage",C462)),ISNUMBER(FIND("epithelial",C462)),ISNUMBER(FIND("endothelial",C462)),ISNUMBER(FIND("neuron",C462)),ISNUMBER(FIND(" cells ",C462)),ISNUMBER(FIND("RBC",C462)),ISNUMBER(FIND("mitochond",C462)),ISNUMBER(FIND("adipocyte",C462)),ISNUMBER(FIND("osteo",C462)),ISNUMBER(FIND("keratin",C462)),ISNUMBER(FIND(" cell's ",C462)),ISNUMBER(FIND("eukary",C462)),ISNUMBER(FIND("sperm",C462)))</f>
        <v>1</v>
      </c>
      <c r="AD462" t="b">
        <f>OR(ISNUMBER(FIND("human",B462)),ISNUMBER(FIND("workers",B462)),ISNUMBER(FIND("workforces",B462)),ISNUMBER(FIND("occupational",B462)),ISNUMBER(FIND("Case report",B462)),ISNUMBER(FIND("Workplaces",B462)),ISNUMBER(FIND("worker",B462)))</f>
        <v>0</v>
      </c>
      <c r="AE462" t="b">
        <f>OR(ISNUMBER(FIND(" plant ",C462)),ISNUMBER(FIND("Plant ",C462)),ISNUMBER(FIND("tomato",C462)),ISNUMBER(FIND("plants",C462)),ISNUMBER(FIND("Plants",C462)),ISNUMBER(FIND("algae",C462)),ISNUMBER(FIND("lettuce",C462)),ISNUMBER(FIND("green gram sprouts ",C462)),ISNUMBER(FIND("Cucurbita pepo",C462)),ISNUMBER(FIND("bean ",C462)),ISNUMBER(FIND("chloroplast",C462)),ISNUMBER(FIND("chlorophyll",C462)),ISNUMBER(FIND("seedling",C462)),ISNUMBER(FIND("canola",C462)),ISNUMBER(FIND("shoot",C462)),ISNUMBER(FIND("photosynthes",C462)),ISNUMBER(FIND(" leaves ",C462)),,ISNUMBER(FIND("agriculture",C462)),ISNUMBER(FIND(" crops ",C462)))</f>
        <v>0</v>
      </c>
      <c r="AF462" t="b">
        <f>OR(ISNUMBER(FIND("bacteria",C462)),ISNUMBER(FIND("Bacteria",C462)),ISNUMBER(FIND("Bacterium",C462)),ISNUMBER(FIND("bacterium",C462)),ISNUMBER(FIND(" coli ",C462)))</f>
        <v>0</v>
      </c>
      <c r="AG462" t="b">
        <f>OR(ISNUMBER(FIND("fungi",C462)),ISNUMBER(FIND("Fungi",C462)),ISNUMBER(FIND("fungus",C462)),ISNUMBER(FIND("Fungus",C462)),ISNUMBER(FIND("mushroom",C462)),ISNUMBER(FIND("Mushroom",C462)),ISNUMBER(FIND(" mold ",C462)))</f>
        <v>0</v>
      </c>
      <c r="AH462" t="b">
        <f>OR(ISNUMBER(FIND("Pig ",C462)),ISNUMBER(FIND("pig ",C462)),ISNUMBER(FIND("Pigs ",C462)),ISNUMBER(FIND("pigs ",C462)))</f>
        <v>0</v>
      </c>
      <c r="AI462" t="b">
        <f>OR(ISNUMBER(FIND(" C. elegans",C462)),ISNUMBER(FIND("Caenorhabditis elegans",C462)),ISNUMBER(FIND("earthworms",C462)),ISNUMBER(FIND(" Ficopomatus enigmaticus",C462)),ISNUMBER(FIND("larva",C462)),ISNUMBER(FIND("Lumbriculus variegatus",C462)),ISNUMBER(FIND("nematode",C462)))</f>
        <v>0</v>
      </c>
      <c r="AJ462" t="b">
        <f>NOT(OR(AA462,AB462,AC462,AD462,AE462,AF462,AG462,AH462,AI462))</f>
        <v>0</v>
      </c>
      <c r="AL462" t="b">
        <f>OR(AA462,AB462,AD462,AE462,AF462,AG462,AH462,AI462)</f>
        <v>1</v>
      </c>
      <c r="AM462" t="b">
        <f>IF(Table1[[#This Row],[In vivo?]],IF(Table1[[#This Row],[Cell]],FALSE,TRUE),FALSE)</f>
        <v>0</v>
      </c>
      <c r="AN462" t="b">
        <f>AND(AC462,AL462)</f>
        <v>1</v>
      </c>
      <c r="AO462" t="b">
        <f>IF(Table1[[#This Row],[Cell]],IF(Table1[[#This Row],[In vivo?]],FALSE,TRUE),FALSE)</f>
        <v>0</v>
      </c>
      <c r="AP462" t="b">
        <f>NOT(OR(Table1[[#This Row],[In vivo?]],Table1[[#This Row],[Only in Cell]]))</f>
        <v>0</v>
      </c>
      <c r="AQ462" t="b">
        <f>IF(OR(Table1[[#This Row],[Rodents]],Table1[[#This Row],[Human]],Table1[[#This Row],[Pig]]),OR(ISNUMBER(FIND("pulmonary",C462)),ISNUMBER(FIND("lung",C462))),"NA")</f>
        <v>1</v>
      </c>
      <c r="AR462" t="b">
        <f>IF(OR(Table1[[#This Row],[Rodents]],Table1[[#This Row],[Human]],Table1[[#This Row],[Pig]]),OR(ISNUMBER(FIND("skin",C462)),ISNUMBER(FIND("dermal",C462))),"NA")</f>
        <v>0</v>
      </c>
      <c r="AS462" t="b">
        <f>IF(OR(Table1[[#This Row],[Rodents]],Table1[[#This Row],[Human]],Table1[[#This Row],[Pig]]),OR(ISNUMBER(FIND("liver",C462)),ISNUMBER(FIND("hepat",C462))),"NA")</f>
        <v>0</v>
      </c>
      <c r="AT462" t="b">
        <f>IF(OR(Table1[[#This Row],[Rodents]],Table1[[#This Row],[Human]],Table1[[#This Row],[Pig]]),OR(ISNUMBER(FIND("kidney",C462)),ISNUMBER(FIND("neph",C462))),"NA")</f>
        <v>0</v>
      </c>
      <c r="AU462" t="b">
        <f>IF(OR(Table1[[#This Row],[Rodents]],Table1[[#This Row],[Human]],Table1[[#This Row],[Pig]]),OR(ISNUMBER(FIND("brain",C462)),ISNUMBER(FIND("neur",C462)),ISNUMBER(FIND("nerv",C462))),"NA")</f>
        <v>0</v>
      </c>
      <c r="AV462" t="b">
        <f>IF(OR(Table1[[#This Row],[Rodents]],Table1[[#This Row],[Human]],Table1[[#This Row],[Pig]]),OR(ISNUMBER(FIND("heart",C462)),ISNUMBER(FIND("cardi",C462))),"NA")</f>
        <v>0</v>
      </c>
      <c r="AW462" t="b">
        <f>IF(OR(Table1[[#This Row],[Rodents]],Table1[[#This Row],[Human]],Table1[[#This Row],[Pig]]),OR(ISNUMBER(FIND("gastro",C462)),ISNUMBER(FIND("intesti",C462)),ISNUMBER(FIND("stomach",C462))),"NA")</f>
        <v>0</v>
      </c>
      <c r="AX462" t="b">
        <f>IF(OR(Table1[[#This Row],[Rodents]],Table1[[#This Row],[Human]],Table1[[#This Row],[Pig]]),NOT(OR(AQ462,AR462,AS462,AT462,AU462,AV462,AW462)),"NA")</f>
        <v>0</v>
      </c>
      <c r="AY462" t="b">
        <f>OR(ISNUMBER(FIND("SWCNT",C462)),ISNUMBER(FIND("SWNT",C462)),ISNUMBER(FIND("single-wall",C462)),ISNUMBER(FIND("single wall",C462)),ISNUMBER(FIND("Single wall",C462)),ISNUMBER(FIND("Single-wall",C462)),ISNUMBER(FIND("SWCNT",B462)),ISNUMBER(FIND("SWNT",B462)),ISNUMBER(FIND("single-wall",B462)),ISNUMBER(FIND("single wall",B462)),ISNUMBER(FIND("Single-wall",B462)),ISNUMBER(FIND("Single wall",B462)))</f>
        <v>0</v>
      </c>
      <c r="AZ462" t="b">
        <f>OR(ISNUMBER(FIND("MWCNT",C462)),ISNUMBER(FIND("MWNT",C462)),ISNUMBER(FIND("multi-wall",C462)),ISNUMBER(FIND("multi wall",C462)),ISNUMBER(FIND("multiwall",C462)),ISNUMBER(FIND("Multi-wall",C462)),ISNUMBER(FIND("Multi wall",C462)),ISNUMBER(FIND("Multiwall",C462)),ISNUMBER(FIND("MWCNT",B462)),ISNUMBER(FIND("MWNT",B462)),ISNUMBER(FIND("multi-wall",B462)),ISNUMBER(FIND("multi wall",B462)),ISNUMBER(FIND("multiwall",B462)),ISNUMBER(FIND("Multi-wall",B462)),ISNUMBER(FIND("Multi wall",B462)),ISNUMBER(FIND("Multiwall",B462)),ISNUMBER(FIND("Double-wall",B462)),ISNUMBER(FIND("Double wall",B462)),ISNUMBER(FIND("Doublewall",B462)),ISNUMBER(FIND("double-wall",B462)),ISNUMBER(FIND("double wall",B462)),ISNUMBER(FIND("doublewall",B462)))</f>
        <v>1</v>
      </c>
      <c r="BA462" t="b">
        <f>AND(Table1[[#This Row],[SWCNT]],Table1[[#This Row],[MWCNT]])</f>
        <v>0</v>
      </c>
      <c r="BB462" t="b">
        <f>IF(Table1[[#This Row],[SWCNT]]=TRUE,FALSE,IF(Table1[[#This Row],[MWCNT]]=TRUE,FALSE,TRUE))</f>
        <v>0</v>
      </c>
      <c r="BC462" s="18"/>
    </row>
    <row r="463" spans="1:55" ht="240.5">
      <c r="A463" t="s">
        <v>5485</v>
      </c>
      <c r="B463" s="2" t="s">
        <v>5486</v>
      </c>
      <c r="C463" s="16" t="s">
        <v>5487</v>
      </c>
      <c r="D463" s="17" t="s">
        <v>395</v>
      </c>
      <c r="E463" s="2">
        <v>2009</v>
      </c>
      <c r="F463" t="b">
        <f>OR(ISNUMBER(FIND("cytotoxic",C463)),ISNUMBER(FIND("Cytotoxic",C463)),ISNUMBER(FIND("cellular toxicity",C463)),ISNUMBER(FIND("cell death",C463)),ISNUMBER(FIND("viable",C463)),ISNUMBER(FIND("phytotoxic",C463)),ISNUMBER(FIND("acute toxicity",C463)),ISNUMBER(FIND("MTT",C463)),ISNUMBER(FIND("survival",C463)),ISNUMBER(FIND("prolifer",C463)),ISNUMBER(FIND("apoptosis",C463)),ISNUMBER(FIND("neurotoxic",C463)),ISNUMBER(FIND("  lysis ",C463)),ISNUMBER(FIND("necrosis",C463)),ISNUMBER(FIND("cellular death",C463))*3,ISNUMBER(FIND("LDH",C463)),ISNUMBER(FIND("Acute toxicity",C463)))</f>
        <v>1</v>
      </c>
      <c r="G463" t="b">
        <f>OR(ISNUMBER(FIND("genotoxic",C463)),ISNUMBER(FIND("genotoxicity",C463)),ISNUMBER(FIND("DNA damage",C463)),ISNUMBER(FIND("DNA",C463)),ISNUMBER(FIND("RNA",C463)),ISNUMBER(FIND("mesothelioma",C463)),ISNUMBER(FIND("carcino",C463)),ISNUMBER(FIND("mutagen",C463)),ISNUMBER(FIND("genetic",C463)))</f>
        <v>0</v>
      </c>
      <c r="H463" t="b">
        <f>OR(ISNUMBER(FIND("inflammatory",C463)),ISNUMBER(FIND("inflamm",C463)))</f>
        <v>1</v>
      </c>
      <c r="I463" t="b">
        <f>OR(ISNUMBER(FIND("immune",C463)),ISNUMBER(FIND("immunological",C463)),ISNUMBER(FIND("interleuk",C463)),ISNUMBER(FIND("platelet activation",C463)),ISNUMBER(FIND("monocyte",C463)),ISNUMBER(FIND("leukocyte",C463)),ISNUMBER(FIND("cytokine",C463)),ISNUMBER(FIND("CD4",C463)),ISNUMBER(FIND("CD8",C463)),ISNUMBER(FIND("T-cell",C463)))</f>
        <v>1</v>
      </c>
      <c r="J463" t="b">
        <f>OR(ISNUMBER(FIND("reactive oxygen",C463)),ISNUMBER(FIND("ROS",C463)),ISNUMBER(FIND("free radical",C463)),ISNUMBER(FIND("oxidative stress",C463)),ISNUMBER(FIND("peroxid",C463)),ISNUMBER(FIND("oxidative",C463)),ISNUMBER(FIND("antioxid",C463)))</f>
        <v>0</v>
      </c>
      <c r="K463" t="b">
        <f>OR(ISNUMBER(FIND("autophag",C463)))</f>
        <v>0</v>
      </c>
      <c r="L463" t="b">
        <f>OR(ISNUMBER(FIND("morpholog",C463)))</f>
        <v>0</v>
      </c>
      <c r="M463" t="b">
        <f>OR(ISNUMBER(FIND("fibrosis",C463)),ISNUMBER(FIND("Fibrosis",C463)),ISNUMBER(FIND("fibrot",C463)))</f>
        <v>0</v>
      </c>
      <c r="N463" t="b">
        <f>OR(ISNUMBER(FIND("offspring",C463)),ISNUMBER(FIND("Parental",C463)),ISNUMBER(FIND("parental",C463)),ISNUMBER(FIND("germline",C463)),ISNUMBER(FIND("reproduc",C463)),ISNUMBER(FIND("embryo",C463)))</f>
        <v>0</v>
      </c>
      <c r="O463" t="b">
        <f>OR(ISNUMBER(FIND("metabol",C463)),ISNUMBER(FIND("Metabol",C463)),ISNUMBER(FIND("digest",C463)),ISNUMBER(FIND("mitochon",C463)))</f>
        <v>0</v>
      </c>
      <c r="P463" t="b">
        <f>OR(ISNUMBER(FIND("ecotox",C463)),ISNUMBER(FIND("Ecotox",B463)),ISNUMBER(FIND("ecotox",B463)),ISNUMBER(FIND("Ecotox",C463)))</f>
        <v>0</v>
      </c>
      <c r="Q463" t="b">
        <f>OR(ISNUMBER(FIND("Bioaccum",C463)),ISNUMBER(FIND("bioaccum",C463)),ISNUMBER(FIND("accum",C463)))</f>
        <v>0</v>
      </c>
      <c r="R463" t="b">
        <f>OR(ISNUMBER(FIND("Occupation",C463)),ISNUMBER(FIND("occupation",C463)),ISNUMBER(FIND("worker",C463)),ISNUMBER(FIND("workforce",C463)))</f>
        <v>0</v>
      </c>
      <c r="S463" t="b">
        <f>NOT(OR(F463,G463,H463,I463,J463,K463,L463,M463,N463,O463,P463,Q463,R463))</f>
        <v>0</v>
      </c>
      <c r="U463" t="b">
        <f>OR(Table1[[#This Row],[Inflammation]],Table1[[#This Row],[Immune]])</f>
        <v>1</v>
      </c>
      <c r="V463" t="b">
        <f>IF(OR(Table1[[#This Row],[Rodents]],Table1[[#This Row],[Human]],Table1[[#This Row],[Pig]]),OR(ISNUMBER(FIND("intratrach",C463)),ISNUMBER(FIND("nasal ",C463)),ISNUMBER(FIND("instill",C463))),"NA")</f>
        <v>1</v>
      </c>
      <c r="W463" t="b">
        <f>IF(OR(Table1[[#This Row],[Rodents]],Table1[[#This Row],[Human]],Table1[[#This Row],[Pig]]),OR(ISNUMBER(FIND("dermal",C463)),ISNUMBER(FIND("skin ",C463))),"NA")</f>
        <v>0</v>
      </c>
      <c r="X463" t="b">
        <f>IF(OR(Table1[[#This Row],[Rodents]],Table1[[#This Row],[Human]],Table1[[#This Row],[Pig]]),OR(ISNUMBER(FIND("injected",C463)),ISNUMBER(FIND("periton",C463)),ISNUMBER(FIND("intrascrot",C463))),"NA")</f>
        <v>0</v>
      </c>
      <c r="Y463" t="b">
        <f>IF(OR(Table1[[#This Row],[Rodents]],Table1[[#This Row],[Human]],Table1[[#This Row],[Pig]]),NOT(OR(Table1[[#This Row],[Inhaled/Intratracheal/intranasal]],Table1[[#This Row],[Dermal]],Table1[[#This Row],[Injected]])),"NA")</f>
        <v>0</v>
      </c>
      <c r="AA463" t="b">
        <f>OR(ISNUMBER(FIND("fish ",C463)),ISNUMBER(FIND("Fish ",C463)),ISNUMBER(FIND("aquatic",C463)),ISNUMBER(FIND("daphnids",C463)),ISNUMBER(FIND("Carcinus maenas",C463)),ISNUMBER(FIND("Daphnia",C463)),ISNUMBER(FIND("Ruditapes philippinarum",C463)),ISNUMBER(FIND("daphnia",C463)),ISNUMBER(FIND("marine",C463)),ISNUMBER(FIND("mussel",C463)),ISNUMBER(FIND("algae",C463)),ISNUMBER(FIND("Donax faba",C463)),ISNUMBER(FIND("estuarine",C463)),ISNUMBER(FIND("snail",C463)),ISNUMBER(FIND("Prorocentrum donghaiense",C463)) )</f>
        <v>0</v>
      </c>
      <c r="AB463" t="b">
        <f>OR(ISNUMBER(FIND(" rat ",C463)),ISNUMBER(FIND(" rats ",C463)),ISNUMBER(FIND(" Rats ",C463)),ISNUMBER(FIND(" Rat ",C463)),ISNUMBER(FIND(" rat.",C463)),ISNUMBER(FIND(" rats.",C463)),ISNUMBER(FIND("mouse",C463)),ISNUMBER(FIND("mice",C463)), ISNUMBER(FIND(" Mice",C463)))</f>
        <v>1</v>
      </c>
      <c r="AC463" t="b">
        <f>OR(ISNUMBER(FIND(" cell ",C463)),ISNUMBER(FIND("fibroblast",C463)),ISNUMBER(FIND("macrophage",C463)),ISNUMBER(FIND("epithelial",C463)),ISNUMBER(FIND("endothelial",C463)),ISNUMBER(FIND("neuron",C463)),ISNUMBER(FIND(" cells ",C463)),ISNUMBER(FIND("RBC",C463)),ISNUMBER(FIND("mitochond",C463)),ISNUMBER(FIND("adipocyte",C463)),ISNUMBER(FIND("osteo",C463)),ISNUMBER(FIND("keratin",C463)),ISNUMBER(FIND(" cell's ",C463)),ISNUMBER(FIND("eukary",C463)),ISNUMBER(FIND("sperm",C463)))</f>
        <v>1</v>
      </c>
      <c r="AD463" t="b">
        <f>OR(ISNUMBER(FIND("human",B463)),ISNUMBER(FIND("workers",B463)),ISNUMBER(FIND("workforces",B463)),ISNUMBER(FIND("occupational",B463)),ISNUMBER(FIND("Case report",B463)),ISNUMBER(FIND("Workplaces",B463)),ISNUMBER(FIND("worker",B463)))</f>
        <v>0</v>
      </c>
      <c r="AE463" t="b">
        <f>OR(ISNUMBER(FIND(" plant ",C463)),ISNUMBER(FIND("Plant ",C463)),ISNUMBER(FIND("tomato",C463)),ISNUMBER(FIND("plants",C463)),ISNUMBER(FIND("Plants",C463)),ISNUMBER(FIND("algae",C463)),ISNUMBER(FIND("lettuce",C463)),ISNUMBER(FIND("green gram sprouts ",C463)),ISNUMBER(FIND("Cucurbita pepo",C463)),ISNUMBER(FIND("bean ",C463)),ISNUMBER(FIND("chloroplast",C463)),ISNUMBER(FIND("chlorophyll",C463)),ISNUMBER(FIND("seedling",C463)),ISNUMBER(FIND("canola",C463)),ISNUMBER(FIND("shoot",C463)),ISNUMBER(FIND("photosynthes",C463)),ISNUMBER(FIND(" leaves ",C463)),,ISNUMBER(FIND("agriculture",C463)),ISNUMBER(FIND(" crops ",C463)))</f>
        <v>0</v>
      </c>
      <c r="AF463" t="b">
        <f>OR(ISNUMBER(FIND("bacteria",C463)),ISNUMBER(FIND("Bacteria",C463)),ISNUMBER(FIND("Bacterium",C463)),ISNUMBER(FIND("bacterium",C463)),ISNUMBER(FIND(" coli ",C463)))</f>
        <v>0</v>
      </c>
      <c r="AG463" t="b">
        <f>OR(ISNUMBER(FIND("fungi",C463)),ISNUMBER(FIND("Fungi",C463)),ISNUMBER(FIND("fungus",C463)),ISNUMBER(FIND("Fungus",C463)),ISNUMBER(FIND("mushroom",C463)),ISNUMBER(FIND("Mushroom",C463)),ISNUMBER(FIND(" mold ",C463)))</f>
        <v>0</v>
      </c>
      <c r="AH463" t="b">
        <f>OR(ISNUMBER(FIND("Pig ",C463)),ISNUMBER(FIND("pig ",C463)),ISNUMBER(FIND("Pigs ",C463)),ISNUMBER(FIND("pigs ",C463)))</f>
        <v>0</v>
      </c>
      <c r="AI463" t="b">
        <f>OR(ISNUMBER(FIND(" C. elegans",C463)),ISNUMBER(FIND("Caenorhabditis elegans",C463)),ISNUMBER(FIND("earthworms",C463)),ISNUMBER(FIND(" Ficopomatus enigmaticus",C463)),ISNUMBER(FIND("larva",C463)),ISNUMBER(FIND("Lumbriculus variegatus",C463)),ISNUMBER(FIND("nematode",C463)))</f>
        <v>0</v>
      </c>
      <c r="AJ463" t="b">
        <f>NOT(OR(AA463,AB463,AC463,AD463,AE463,AF463,AG463,AH463,AI463))</f>
        <v>0</v>
      </c>
      <c r="AL463" t="b">
        <f>OR(AA463,AB463,AD463,AE463,AF463,AG463,AH463,AI463)</f>
        <v>1</v>
      </c>
      <c r="AM463" t="b">
        <f>IF(Table1[[#This Row],[In vivo?]],IF(Table1[[#This Row],[Cell]],FALSE,TRUE),FALSE)</f>
        <v>0</v>
      </c>
      <c r="AN463" t="b">
        <f>AND(AC463,AL463)</f>
        <v>1</v>
      </c>
      <c r="AO463" t="b">
        <f>IF(Table1[[#This Row],[Cell]],IF(Table1[[#This Row],[In vivo?]],FALSE,TRUE),FALSE)</f>
        <v>0</v>
      </c>
      <c r="AP463" t="b">
        <f>NOT(OR(Table1[[#This Row],[In vivo?]],Table1[[#This Row],[Only in Cell]]))</f>
        <v>0</v>
      </c>
      <c r="AQ463" t="b">
        <f>IF(OR(Table1[[#This Row],[Rodents]],Table1[[#This Row],[Human]],Table1[[#This Row],[Pig]]),OR(ISNUMBER(FIND("pulmonary",C463)),ISNUMBER(FIND("lung",C463))),"NA")</f>
        <v>1</v>
      </c>
      <c r="AR463" t="b">
        <f>IF(OR(Table1[[#This Row],[Rodents]],Table1[[#This Row],[Human]],Table1[[#This Row],[Pig]]),OR(ISNUMBER(FIND("skin",C463)),ISNUMBER(FIND("dermal",C463))),"NA")</f>
        <v>0</v>
      </c>
      <c r="AS463" t="b">
        <f>IF(OR(Table1[[#This Row],[Rodents]],Table1[[#This Row],[Human]],Table1[[#This Row],[Pig]]),OR(ISNUMBER(FIND("liver",C463)),ISNUMBER(FIND("hepat",C463))),"NA")</f>
        <v>0</v>
      </c>
      <c r="AT463" t="b">
        <f>IF(OR(Table1[[#This Row],[Rodents]],Table1[[#This Row],[Human]],Table1[[#This Row],[Pig]]),OR(ISNUMBER(FIND("kidney",C463)),ISNUMBER(FIND("neph",C463))),"NA")</f>
        <v>0</v>
      </c>
      <c r="AU463" t="b">
        <f>IF(OR(Table1[[#This Row],[Rodents]],Table1[[#This Row],[Human]],Table1[[#This Row],[Pig]]),OR(ISNUMBER(FIND("brain",C463)),ISNUMBER(FIND("neur",C463)),ISNUMBER(FIND("nerv",C463))),"NA")</f>
        <v>0</v>
      </c>
      <c r="AV463" t="b">
        <f>IF(OR(Table1[[#This Row],[Rodents]],Table1[[#This Row],[Human]],Table1[[#This Row],[Pig]]),OR(ISNUMBER(FIND("heart",C463)),ISNUMBER(FIND("cardi",C463))),"NA")</f>
        <v>0</v>
      </c>
      <c r="AW463" t="b">
        <f>IF(OR(Table1[[#This Row],[Rodents]],Table1[[#This Row],[Human]],Table1[[#This Row],[Pig]]),OR(ISNUMBER(FIND("gastro",C463)),ISNUMBER(FIND("intesti",C463)),ISNUMBER(FIND("stomach",C463))),"NA")</f>
        <v>0</v>
      </c>
      <c r="AX463" t="b">
        <f>IF(OR(Table1[[#This Row],[Rodents]],Table1[[#This Row],[Human]],Table1[[#This Row],[Pig]]),NOT(OR(AQ463,AR463,AS463,AT463,AU463,AV463,AW463)),"NA")</f>
        <v>0</v>
      </c>
      <c r="AY463" t="b">
        <f>OR(ISNUMBER(FIND("SWCNT",C463)),ISNUMBER(FIND("SWNT",C463)),ISNUMBER(FIND("single-wall",C463)),ISNUMBER(FIND("single wall",C463)),ISNUMBER(FIND("Single wall",C463)),ISNUMBER(FIND("Single-wall",C463)),ISNUMBER(FIND("SWCNT",B463)),ISNUMBER(FIND("SWNT",B463)),ISNUMBER(FIND("single-wall",B463)),ISNUMBER(FIND("single wall",B463)),ISNUMBER(FIND("Single-wall",B463)),ISNUMBER(FIND("Single wall",B463)))</f>
        <v>0</v>
      </c>
      <c r="AZ463" t="b">
        <f>OR(ISNUMBER(FIND("MWCNT",C463)),ISNUMBER(FIND("MWNT",C463)),ISNUMBER(FIND("multi-wall",C463)),ISNUMBER(FIND("multi wall",C463)),ISNUMBER(FIND("multiwall",C463)),ISNUMBER(FIND("Multi-wall",C463)),ISNUMBER(FIND("Multi wall",C463)),ISNUMBER(FIND("Multiwall",C463)),ISNUMBER(FIND("MWCNT",B463)),ISNUMBER(FIND("MWNT",B463)),ISNUMBER(FIND("multi-wall",B463)),ISNUMBER(FIND("multi wall",B463)),ISNUMBER(FIND("multiwall",B463)),ISNUMBER(FIND("Multi-wall",B463)),ISNUMBER(FIND("Multi wall",B463)),ISNUMBER(FIND("Multiwall",B463)),ISNUMBER(FIND("Double-wall",B463)),ISNUMBER(FIND("Double wall",B463)),ISNUMBER(FIND("Doublewall",B463)),ISNUMBER(FIND("double-wall",B463)),ISNUMBER(FIND("double wall",B463)),ISNUMBER(FIND("doublewall",B463)))</f>
        <v>1</v>
      </c>
      <c r="BA463" t="b">
        <f>AND(Table1[[#This Row],[SWCNT]],Table1[[#This Row],[MWCNT]])</f>
        <v>0</v>
      </c>
      <c r="BB463" t="b">
        <f>IF(Table1[[#This Row],[SWCNT]]=TRUE,FALSE,IF(Table1[[#This Row],[MWCNT]]=TRUE,FALSE,TRUE))</f>
        <v>0</v>
      </c>
      <c r="BC463" s="18"/>
    </row>
    <row r="464" spans="1:55" ht="277.5">
      <c r="A464" t="s">
        <v>5488</v>
      </c>
      <c r="B464" s="2" t="s">
        <v>5489</v>
      </c>
      <c r="C464" s="16" t="s">
        <v>5490</v>
      </c>
      <c r="D464" s="17" t="s">
        <v>570</v>
      </c>
      <c r="E464" s="2">
        <v>2009</v>
      </c>
      <c r="F464" t="b">
        <f>OR(ISNUMBER(FIND("cytotoxic",C464)),ISNUMBER(FIND("Cytotoxic",C464)),ISNUMBER(FIND("cellular toxicity",C464)),ISNUMBER(FIND("cell death",C464)),ISNUMBER(FIND("viable",C464)),ISNUMBER(FIND("phytotoxic",C464)),ISNUMBER(FIND("acute toxicity",C464)),ISNUMBER(FIND("MTT",C464)),ISNUMBER(FIND("survival",C464)),ISNUMBER(FIND("prolifer",C464)),ISNUMBER(FIND("apoptosis",C464)),ISNUMBER(FIND("neurotoxic",C464)),ISNUMBER(FIND("  lysis ",C464)),ISNUMBER(FIND("necrosis",C464)),ISNUMBER(FIND("cellular death",C464))*3,ISNUMBER(FIND("LDH",C464)),ISNUMBER(FIND("Acute toxicity",C464)))</f>
        <v>1</v>
      </c>
      <c r="G464" t="b">
        <f>OR(ISNUMBER(FIND("genotoxic",C464)),ISNUMBER(FIND("genotoxicity",C464)),ISNUMBER(FIND("DNA damage",C464)),ISNUMBER(FIND("DNA",C464)),ISNUMBER(FIND("RNA",C464)),ISNUMBER(FIND("mesothelioma",C464)),ISNUMBER(FIND("carcino",C464)),ISNUMBER(FIND("mutagen",C464)),ISNUMBER(FIND("genetic",C464)))</f>
        <v>0</v>
      </c>
      <c r="H464" t="b">
        <f>OR(ISNUMBER(FIND("inflammatory",C464)),ISNUMBER(FIND("inflamm",C464)))</f>
        <v>1</v>
      </c>
      <c r="I464" t="b">
        <f>OR(ISNUMBER(FIND("immune",C464)),ISNUMBER(FIND("immunological",C464)),ISNUMBER(FIND("interleuk",C464)),ISNUMBER(FIND("platelet activation",C464)),ISNUMBER(FIND("monocyte",C464)),ISNUMBER(FIND("leukocyte",C464)),ISNUMBER(FIND("cytokine",C464)),ISNUMBER(FIND("CD4",C464)),ISNUMBER(FIND("CD8",C464)),ISNUMBER(FIND("T-cell",C464)))</f>
        <v>1</v>
      </c>
      <c r="J464" t="b">
        <f>OR(ISNUMBER(FIND("reactive oxygen",C464)),ISNUMBER(FIND("ROS",C464)),ISNUMBER(FIND("free radical",C464)),ISNUMBER(FIND("oxidative stress",C464)),ISNUMBER(FIND("peroxid",C464)),ISNUMBER(FIND("oxidative",C464)),ISNUMBER(FIND("antioxid",C464)))</f>
        <v>0</v>
      </c>
      <c r="K464" t="b">
        <f>OR(ISNUMBER(FIND("autophag",C464)))</f>
        <v>0</v>
      </c>
      <c r="L464" t="b">
        <f>OR(ISNUMBER(FIND("morpholog",C464)))</f>
        <v>0</v>
      </c>
      <c r="M464" t="b">
        <f>OR(ISNUMBER(FIND("fibrosis",C464)),ISNUMBER(FIND("Fibrosis",C464)),ISNUMBER(FIND("fibrot",C464)))</f>
        <v>0</v>
      </c>
      <c r="N464" t="b">
        <f>OR(ISNUMBER(FIND("offspring",C464)),ISNUMBER(FIND("Parental",C464)),ISNUMBER(FIND("parental",C464)),ISNUMBER(FIND("germline",C464)),ISNUMBER(FIND("reproduc",C464)),ISNUMBER(FIND("embryo",C464)))</f>
        <v>0</v>
      </c>
      <c r="O464" t="b">
        <f>OR(ISNUMBER(FIND("metabol",C464)),ISNUMBER(FIND("Metabol",C464)),ISNUMBER(FIND("digest",C464)),ISNUMBER(FIND("mitochon",C464)))</f>
        <v>0</v>
      </c>
      <c r="P464" t="b">
        <f>OR(ISNUMBER(FIND("ecotox",C464)),ISNUMBER(FIND("Ecotox",B464)),ISNUMBER(FIND("ecotox",B464)),ISNUMBER(FIND("Ecotox",C464)))</f>
        <v>0</v>
      </c>
      <c r="Q464" t="b">
        <f>OR(ISNUMBER(FIND("Bioaccum",C464)),ISNUMBER(FIND("bioaccum",C464)),ISNUMBER(FIND("accum",C464)))</f>
        <v>0</v>
      </c>
      <c r="R464" t="b">
        <f>OR(ISNUMBER(FIND("Occupation",C464)),ISNUMBER(FIND("occupation",C464)),ISNUMBER(FIND("worker",C464)),ISNUMBER(FIND("workforce",C464)))</f>
        <v>0</v>
      </c>
      <c r="S464" t="b">
        <f>NOT(OR(F464,G464,H464,I464,J464,K464,L464,M464,N464,O464,P464,Q464,R464))</f>
        <v>0</v>
      </c>
      <c r="U464" t="b">
        <f>OR(Table1[[#This Row],[Inflammation]],Table1[[#This Row],[Immune]])</f>
        <v>1</v>
      </c>
      <c r="V464" t="b">
        <f>IF(OR(Table1[[#This Row],[Rodents]],Table1[[#This Row],[Human]],Table1[[#This Row],[Pig]]),OR(ISNUMBER(FIND("intratrach",C464)),ISNUMBER(FIND("nasal ",C464)),ISNUMBER(FIND("instill",C464))),"NA")</f>
        <v>1</v>
      </c>
      <c r="W464" t="b">
        <f>IF(OR(Table1[[#This Row],[Rodents]],Table1[[#This Row],[Human]],Table1[[#This Row],[Pig]]),OR(ISNUMBER(FIND("dermal",C464)),ISNUMBER(FIND("skin ",C464))),"NA")</f>
        <v>0</v>
      </c>
      <c r="X464" t="b">
        <f>IF(OR(Table1[[#This Row],[Rodents]],Table1[[#This Row],[Human]],Table1[[#This Row],[Pig]]),OR(ISNUMBER(FIND("injected",C464)),ISNUMBER(FIND("periton",C464)),ISNUMBER(FIND("intrascrot",C464))),"NA")</f>
        <v>0</v>
      </c>
      <c r="Y464" t="b">
        <f>IF(OR(Table1[[#This Row],[Rodents]],Table1[[#This Row],[Human]],Table1[[#This Row],[Pig]]),NOT(OR(Table1[[#This Row],[Inhaled/Intratracheal/intranasal]],Table1[[#This Row],[Dermal]],Table1[[#This Row],[Injected]])),"NA")</f>
        <v>0</v>
      </c>
      <c r="AA464" t="b">
        <f>OR(ISNUMBER(FIND("fish ",C464)),ISNUMBER(FIND("Fish ",C464)),ISNUMBER(FIND("aquatic",C464)),ISNUMBER(FIND("daphnids",C464)),ISNUMBER(FIND("Carcinus maenas",C464)),ISNUMBER(FIND("Daphnia",C464)),ISNUMBER(FIND("Ruditapes philippinarum",C464)),ISNUMBER(FIND("daphnia",C464)),ISNUMBER(FIND("marine",C464)),ISNUMBER(FIND("mussel",C464)),ISNUMBER(FIND("algae",C464)),ISNUMBER(FIND("Donax faba",C464)),ISNUMBER(FIND("estuarine",C464)),ISNUMBER(FIND("snail",C464)),ISNUMBER(FIND("Prorocentrum donghaiense",C464)) )</f>
        <v>0</v>
      </c>
      <c r="AB464" t="b">
        <f>OR(ISNUMBER(FIND(" rat ",C464)),ISNUMBER(FIND(" rats ",C464)),ISNUMBER(FIND(" Rats ",C464)),ISNUMBER(FIND(" Rat ",C464)),ISNUMBER(FIND(" rat.",C464)),ISNUMBER(FIND(" rats.",C464)),ISNUMBER(FIND("mouse",C464)),ISNUMBER(FIND("mice",C464)), ISNUMBER(FIND(" Mice",C464)))</f>
        <v>1</v>
      </c>
      <c r="AC464" t="b">
        <f>OR(ISNUMBER(FIND(" cell ",C464)),ISNUMBER(FIND("fibroblast",C464)),ISNUMBER(FIND("macrophage",C464)),ISNUMBER(FIND("epithelial",C464)),ISNUMBER(FIND("endothelial",C464)),ISNUMBER(FIND("neuron",C464)),ISNUMBER(FIND(" cells ",C464)),ISNUMBER(FIND("RBC",C464)),ISNUMBER(FIND("mitochond",C464)),ISNUMBER(FIND("adipocyte",C464)),ISNUMBER(FIND("osteo",C464)),ISNUMBER(FIND("keratin",C464)),ISNUMBER(FIND(" cell's ",C464)),ISNUMBER(FIND("eukary",C464)),ISNUMBER(FIND("sperm",C464)))</f>
        <v>1</v>
      </c>
      <c r="AD464" t="b">
        <f>OR(ISNUMBER(FIND("human",B464)),ISNUMBER(FIND("workers",B464)),ISNUMBER(FIND("workforces",B464)),ISNUMBER(FIND("occupational",B464)),ISNUMBER(FIND("Case report",B464)),ISNUMBER(FIND("Workplaces",B464)),ISNUMBER(FIND("worker",B464)))</f>
        <v>0</v>
      </c>
      <c r="AE464" t="b">
        <f>OR(ISNUMBER(FIND(" plant ",C464)),ISNUMBER(FIND("Plant ",C464)),ISNUMBER(FIND("tomato",C464)),ISNUMBER(FIND("plants",C464)),ISNUMBER(FIND("Plants",C464)),ISNUMBER(FIND("algae",C464)),ISNUMBER(FIND("lettuce",C464)),ISNUMBER(FIND("green gram sprouts ",C464)),ISNUMBER(FIND("Cucurbita pepo",C464)),ISNUMBER(FIND("bean ",C464)),ISNUMBER(FIND("chloroplast",C464)),ISNUMBER(FIND("chlorophyll",C464)),ISNUMBER(FIND("seedling",C464)),ISNUMBER(FIND("canola",C464)),ISNUMBER(FIND("shoot",C464)),ISNUMBER(FIND("photosynthes",C464)),ISNUMBER(FIND(" leaves ",C464)),,ISNUMBER(FIND("agriculture",C464)),ISNUMBER(FIND(" crops ",C464)))</f>
        <v>0</v>
      </c>
      <c r="AF464" t="b">
        <f>OR(ISNUMBER(FIND("bacteria",C464)),ISNUMBER(FIND("Bacteria",C464)),ISNUMBER(FIND("Bacterium",C464)),ISNUMBER(FIND("bacterium",C464)),ISNUMBER(FIND(" coli ",C464)))</f>
        <v>0</v>
      </c>
      <c r="AG464" t="b">
        <f>OR(ISNUMBER(FIND("fungi",C464)),ISNUMBER(FIND("Fungi",C464)),ISNUMBER(FIND("fungus",C464)),ISNUMBER(FIND("Fungus",C464)),ISNUMBER(FIND("mushroom",C464)),ISNUMBER(FIND("Mushroom",C464)),ISNUMBER(FIND(" mold ",C464)))</f>
        <v>0</v>
      </c>
      <c r="AH464" t="b">
        <f>OR(ISNUMBER(FIND("Pig ",C464)),ISNUMBER(FIND("pig ",C464)),ISNUMBER(FIND("Pigs ",C464)),ISNUMBER(FIND("pigs ",C464)))</f>
        <v>0</v>
      </c>
      <c r="AI464" t="b">
        <f>OR(ISNUMBER(FIND(" C. elegans",C464)),ISNUMBER(FIND("Caenorhabditis elegans",C464)),ISNUMBER(FIND("earthworms",C464)),ISNUMBER(FIND(" Ficopomatus enigmaticus",C464)),ISNUMBER(FIND("larva",C464)),ISNUMBER(FIND("Lumbriculus variegatus",C464)),ISNUMBER(FIND("nematode",C464)))</f>
        <v>0</v>
      </c>
      <c r="AJ464" t="b">
        <f>NOT(OR(AA464,AB464,AC464,AD464,AE464,AF464,AG464,AH464,AI464))</f>
        <v>0</v>
      </c>
      <c r="AL464" t="b">
        <f>OR(AA464,AB464,AD464,AE464,AF464,AG464,AH464,AI464)</f>
        <v>1</v>
      </c>
      <c r="AM464" t="b">
        <f>IF(Table1[[#This Row],[In vivo?]],IF(Table1[[#This Row],[Cell]],FALSE,TRUE),FALSE)</f>
        <v>0</v>
      </c>
      <c r="AN464" t="b">
        <f>AND(AC464,AL464)</f>
        <v>1</v>
      </c>
      <c r="AO464" t="b">
        <f>IF(Table1[[#This Row],[Cell]],IF(Table1[[#This Row],[In vivo?]],FALSE,TRUE),FALSE)</f>
        <v>0</v>
      </c>
      <c r="AP464" t="b">
        <f>NOT(OR(Table1[[#This Row],[In vivo?]],Table1[[#This Row],[Only in Cell]]))</f>
        <v>0</v>
      </c>
      <c r="AQ464" t="b">
        <f>IF(OR(Table1[[#This Row],[Rodents]],Table1[[#This Row],[Human]],Table1[[#This Row],[Pig]]),OR(ISNUMBER(FIND("pulmonary",C464)),ISNUMBER(FIND("lung",C464))),"NA")</f>
        <v>0</v>
      </c>
      <c r="AR464" t="b">
        <f>IF(OR(Table1[[#This Row],[Rodents]],Table1[[#This Row],[Human]],Table1[[#This Row],[Pig]]),OR(ISNUMBER(FIND("skin",C464)),ISNUMBER(FIND("dermal",C464))),"NA")</f>
        <v>0</v>
      </c>
      <c r="AS464" t="b">
        <f>IF(OR(Table1[[#This Row],[Rodents]],Table1[[#This Row],[Human]],Table1[[#This Row],[Pig]]),OR(ISNUMBER(FIND("liver",C464)),ISNUMBER(FIND("hepat",C464))),"NA")</f>
        <v>0</v>
      </c>
      <c r="AT464" t="b">
        <f>IF(OR(Table1[[#This Row],[Rodents]],Table1[[#This Row],[Human]],Table1[[#This Row],[Pig]]),OR(ISNUMBER(FIND("kidney",C464)),ISNUMBER(FIND("neph",C464))),"NA")</f>
        <v>0</v>
      </c>
      <c r="AU464" t="b">
        <f>IF(OR(Table1[[#This Row],[Rodents]],Table1[[#This Row],[Human]],Table1[[#This Row],[Pig]]),OR(ISNUMBER(FIND("brain",C464)),ISNUMBER(FIND("neur",C464)),ISNUMBER(FIND("nerv",C464))),"NA")</f>
        <v>0</v>
      </c>
      <c r="AV464" t="b">
        <f>IF(OR(Table1[[#This Row],[Rodents]],Table1[[#This Row],[Human]],Table1[[#This Row],[Pig]]),OR(ISNUMBER(FIND("heart",C464)),ISNUMBER(FIND("cardi",C464))),"NA")</f>
        <v>0</v>
      </c>
      <c r="AW464" t="b">
        <f>IF(OR(Table1[[#This Row],[Rodents]],Table1[[#This Row],[Human]],Table1[[#This Row],[Pig]]),OR(ISNUMBER(FIND("gastro",C464)),ISNUMBER(FIND("intesti",C464)),ISNUMBER(FIND("stomach",C464))),"NA")</f>
        <v>0</v>
      </c>
      <c r="AX464" t="b">
        <f>IF(OR(Table1[[#This Row],[Rodents]],Table1[[#This Row],[Human]],Table1[[#This Row],[Pig]]),NOT(OR(AQ464,AR464,AS464,AT464,AU464,AV464,AW464)),"NA")</f>
        <v>1</v>
      </c>
      <c r="AY464" t="b">
        <f>OR(ISNUMBER(FIND("SWCNT",C464)),ISNUMBER(FIND("SWNT",C464)),ISNUMBER(FIND("single-wall",C464)),ISNUMBER(FIND("single wall",C464)),ISNUMBER(FIND("Single wall",C464)),ISNUMBER(FIND("Single-wall",C464)),ISNUMBER(FIND("SWCNT",B464)),ISNUMBER(FIND("SWNT",B464)),ISNUMBER(FIND("single-wall",B464)),ISNUMBER(FIND("single wall",B464)),ISNUMBER(FIND("Single-wall",B464)),ISNUMBER(FIND("Single wall",B464)))</f>
        <v>1</v>
      </c>
      <c r="AZ464" t="b">
        <f>OR(ISNUMBER(FIND("MWCNT",C464)),ISNUMBER(FIND("MWNT",C464)),ISNUMBER(FIND("multi-wall",C464)),ISNUMBER(FIND("multi wall",C464)),ISNUMBER(FIND("multiwall",C464)),ISNUMBER(FIND("Multi-wall",C464)),ISNUMBER(FIND("Multi wall",C464)),ISNUMBER(FIND("Multiwall",C464)),ISNUMBER(FIND("MWCNT",B464)),ISNUMBER(FIND("MWNT",B464)),ISNUMBER(FIND("multi-wall",B464)),ISNUMBER(FIND("multi wall",B464)),ISNUMBER(FIND("multiwall",B464)),ISNUMBER(FIND("Multi-wall",B464)),ISNUMBER(FIND("Multi wall",B464)),ISNUMBER(FIND("Multiwall",B464)),ISNUMBER(FIND("Double-wall",B464)),ISNUMBER(FIND("Double wall",B464)),ISNUMBER(FIND("Doublewall",B464)),ISNUMBER(FIND("double-wall",B464)),ISNUMBER(FIND("double wall",B464)),ISNUMBER(FIND("doublewall",B464)))</f>
        <v>1</v>
      </c>
      <c r="BA464" t="b">
        <f>AND(Table1[[#This Row],[SWCNT]],Table1[[#This Row],[MWCNT]])</f>
        <v>1</v>
      </c>
      <c r="BB464" t="b">
        <f>IF(Table1[[#This Row],[SWCNT]]=TRUE,FALSE,IF(Table1[[#This Row],[MWCNT]]=TRUE,FALSE,TRUE))</f>
        <v>0</v>
      </c>
      <c r="BC464" s="18"/>
    </row>
    <row r="465" spans="1:55" ht="370">
      <c r="A465" t="s">
        <v>5523</v>
      </c>
      <c r="B465" s="2" t="s">
        <v>5524</v>
      </c>
      <c r="C465" s="16" t="s">
        <v>5525</v>
      </c>
      <c r="D465" s="17" t="s">
        <v>395</v>
      </c>
      <c r="E465" s="2">
        <v>2009</v>
      </c>
      <c r="F465" t="b">
        <f>OR(ISNUMBER(FIND("cytotoxic",C465)),ISNUMBER(FIND("Cytotoxic",C465)),ISNUMBER(FIND("cellular toxicity",C465)),ISNUMBER(FIND("cell death",C465)),ISNUMBER(FIND("viable",C465)),ISNUMBER(FIND("phytotoxic",C465)),ISNUMBER(FIND("acute toxicity",C465)),ISNUMBER(FIND("MTT",C465)),ISNUMBER(FIND("survival",C465)),ISNUMBER(FIND("prolifer",C465)),ISNUMBER(FIND("apoptosis",C465)),ISNUMBER(FIND("neurotoxic",C465)),ISNUMBER(FIND("  lysis ",C465)),ISNUMBER(FIND("necrosis",C465)),ISNUMBER(FIND("cellular death",C465))*3,ISNUMBER(FIND("LDH",C465)),ISNUMBER(FIND("Acute toxicity",C465)))</f>
        <v>0</v>
      </c>
      <c r="G465" t="b">
        <f>OR(ISNUMBER(FIND("genotoxic",C465)),ISNUMBER(FIND("genotoxicity",C465)),ISNUMBER(FIND("DNA damage",C465)),ISNUMBER(FIND("DNA",C465)),ISNUMBER(FIND("RNA",C465)),ISNUMBER(FIND("mesothelioma",C465)),ISNUMBER(FIND("carcino",C465)),ISNUMBER(FIND("mutagen",C465)),ISNUMBER(FIND("genetic",C465)))</f>
        <v>0</v>
      </c>
      <c r="H465" t="b">
        <f>OR(ISNUMBER(FIND("inflammatory",C465)),ISNUMBER(FIND("inflamm",C465)))</f>
        <v>1</v>
      </c>
      <c r="I465" t="b">
        <f>OR(ISNUMBER(FIND("immune",C465)),ISNUMBER(FIND("immunological",C465)),ISNUMBER(FIND("interleuk",C465)),ISNUMBER(FIND("platelet activation",C465)),ISNUMBER(FIND("monocyte",C465)),ISNUMBER(FIND("leukocyte",C465)),ISNUMBER(FIND("cytokine",C465)),ISNUMBER(FIND("CD4",C465)),ISNUMBER(FIND("CD8",C465)),ISNUMBER(FIND("T-cell",C465)))</f>
        <v>1</v>
      </c>
      <c r="J465" t="b">
        <f>OR(ISNUMBER(FIND("reactive oxygen",C465)),ISNUMBER(FIND("ROS",C465)),ISNUMBER(FIND("free radical",C465)),ISNUMBER(FIND("oxidative stress",C465)),ISNUMBER(FIND("peroxid",C465)),ISNUMBER(FIND("oxidative",C465)),ISNUMBER(FIND("antioxid",C465)))</f>
        <v>1</v>
      </c>
      <c r="K465" t="b">
        <f>OR(ISNUMBER(FIND("autophag",C465)))</f>
        <v>0</v>
      </c>
      <c r="L465" t="b">
        <f>OR(ISNUMBER(FIND("morpholog",C465)))</f>
        <v>0</v>
      </c>
      <c r="M465" t="b">
        <f>OR(ISNUMBER(FIND("fibrosis",C465)),ISNUMBER(FIND("Fibrosis",C465)),ISNUMBER(FIND("fibrot",C465)))</f>
        <v>0</v>
      </c>
      <c r="N465" t="b">
        <f>OR(ISNUMBER(FIND("offspring",C465)),ISNUMBER(FIND("Parental",C465)),ISNUMBER(FIND("parental",C465)),ISNUMBER(FIND("germline",C465)),ISNUMBER(FIND("reproduc",C465)),ISNUMBER(FIND("embryo",C465)))</f>
        <v>0</v>
      </c>
      <c r="O465" t="b">
        <f>OR(ISNUMBER(FIND("metabol",C465)),ISNUMBER(FIND("Metabol",C465)),ISNUMBER(FIND("digest",C465)),ISNUMBER(FIND("mitochon",C465)))</f>
        <v>0</v>
      </c>
      <c r="P465" t="b">
        <f>OR(ISNUMBER(FIND("ecotox",C465)),ISNUMBER(FIND("Ecotox",B465)),ISNUMBER(FIND("ecotox",B465)),ISNUMBER(FIND("Ecotox",C465)))</f>
        <v>0</v>
      </c>
      <c r="Q465" t="b">
        <f>OR(ISNUMBER(FIND("Bioaccum",C465)),ISNUMBER(FIND("bioaccum",C465)),ISNUMBER(FIND("accum",C465)))</f>
        <v>1</v>
      </c>
      <c r="R465" t="b">
        <f>OR(ISNUMBER(FIND("Occupation",C465)),ISNUMBER(FIND("occupation",C465)),ISNUMBER(FIND("worker",C465)),ISNUMBER(FIND("workforce",C465)))</f>
        <v>0</v>
      </c>
      <c r="S465" t="b">
        <f>NOT(OR(F465,G465,H465,I465,J465,K465,L465,M465,N465,O465,P465,Q465,R465))</f>
        <v>0</v>
      </c>
      <c r="U465" t="b">
        <f>OR(Table1[[#This Row],[Inflammation]],Table1[[#This Row],[Immune]])</f>
        <v>1</v>
      </c>
      <c r="V465" t="b">
        <f>IF(OR(Table1[[#This Row],[Rodents]],Table1[[#This Row],[Human]],Table1[[#This Row],[Pig]]),OR(ISNUMBER(FIND("intratrach",C465)),ISNUMBER(FIND("nasal ",C465)),ISNUMBER(FIND("instill",C465))),"NA")</f>
        <v>0</v>
      </c>
      <c r="W465" t="b">
        <f>IF(OR(Table1[[#This Row],[Rodents]],Table1[[#This Row],[Human]],Table1[[#This Row],[Pig]]),OR(ISNUMBER(FIND("dermal",C465)),ISNUMBER(FIND("skin ",C465))),"NA")</f>
        <v>1</v>
      </c>
      <c r="X465" t="b">
        <f>IF(OR(Table1[[#This Row],[Rodents]],Table1[[#This Row],[Human]],Table1[[#This Row],[Pig]]),OR(ISNUMBER(FIND("injected",C465)),ISNUMBER(FIND("periton",C465)),ISNUMBER(FIND("intrascrot",C465))),"NA")</f>
        <v>0</v>
      </c>
      <c r="Y465" t="b">
        <f>IF(OR(Table1[[#This Row],[Rodents]],Table1[[#This Row],[Human]],Table1[[#This Row],[Pig]]),NOT(OR(Table1[[#This Row],[Inhaled/Intratracheal/intranasal]],Table1[[#This Row],[Dermal]],Table1[[#This Row],[Injected]])),"NA")</f>
        <v>0</v>
      </c>
      <c r="AA465" t="b">
        <f>OR(ISNUMBER(FIND("fish ",C465)),ISNUMBER(FIND("Fish ",C465)),ISNUMBER(FIND("aquatic",C465)),ISNUMBER(FIND("daphnids",C465)),ISNUMBER(FIND("Carcinus maenas",C465)),ISNUMBER(FIND("Daphnia",C465)),ISNUMBER(FIND("Ruditapes philippinarum",C465)),ISNUMBER(FIND("daphnia",C465)),ISNUMBER(FIND("marine",C465)),ISNUMBER(FIND("mussel",C465)),ISNUMBER(FIND("algae",C465)),ISNUMBER(FIND("Donax faba",C465)),ISNUMBER(FIND("estuarine",C465)),ISNUMBER(FIND("snail",C465)),ISNUMBER(FIND("Prorocentrum donghaiense",C465)) )</f>
        <v>0</v>
      </c>
      <c r="AB465" t="b">
        <f>OR(ISNUMBER(FIND(" rat ",C465)),ISNUMBER(FIND(" rats ",C465)),ISNUMBER(FIND(" Rats ",C465)),ISNUMBER(FIND(" Rat ",C465)),ISNUMBER(FIND(" rat.",C465)),ISNUMBER(FIND(" rats.",C465)),ISNUMBER(FIND("mouse",C465)),ISNUMBER(FIND("mice",C465)), ISNUMBER(FIND(" Mice",C465)))</f>
        <v>1</v>
      </c>
      <c r="AC465" t="b">
        <f>OR(ISNUMBER(FIND(" cell ",C465)),ISNUMBER(FIND("fibroblast",C465)),ISNUMBER(FIND("macrophage",C465)),ISNUMBER(FIND("epithelial",C465)),ISNUMBER(FIND("endothelial",C465)),ISNUMBER(FIND("neuron",C465)),ISNUMBER(FIND(" cells ",C465)),ISNUMBER(FIND("RBC",C465)),ISNUMBER(FIND("mitochond",C465)),ISNUMBER(FIND("adipocyte",C465)),ISNUMBER(FIND("osteo",C465)),ISNUMBER(FIND("keratin",C465)),ISNUMBER(FIND(" cell's ",C465)),ISNUMBER(FIND("eukary",C465)),ISNUMBER(FIND("sperm",C465)))</f>
        <v>1</v>
      </c>
      <c r="AD465" t="b">
        <f>OR(ISNUMBER(FIND("human",B465)),ISNUMBER(FIND("workers",B465)),ISNUMBER(FIND("workforces",B465)),ISNUMBER(FIND("occupational",B465)),ISNUMBER(FIND("Case report",B465)),ISNUMBER(FIND("Workplaces",B465)),ISNUMBER(FIND("worker",B465)))</f>
        <v>0</v>
      </c>
      <c r="AE465" t="b">
        <f>OR(ISNUMBER(FIND(" plant ",C465)),ISNUMBER(FIND("Plant ",C465)),ISNUMBER(FIND("tomato",C465)),ISNUMBER(FIND("plants",C465)),ISNUMBER(FIND("Plants",C465)),ISNUMBER(FIND("algae",C465)),ISNUMBER(FIND("lettuce",C465)),ISNUMBER(FIND("green gram sprouts ",C465)),ISNUMBER(FIND("Cucurbita pepo",C465)),ISNUMBER(FIND("bean ",C465)),ISNUMBER(FIND("chloroplast",C465)),ISNUMBER(FIND("chlorophyll",C465)),ISNUMBER(FIND("seedling",C465)),ISNUMBER(FIND("canola",C465)),ISNUMBER(FIND("shoot",C465)),ISNUMBER(FIND("photosynthes",C465)),ISNUMBER(FIND(" leaves ",C465)),,ISNUMBER(FIND("agriculture",C465)),ISNUMBER(FIND(" crops ",C465)))</f>
        <v>0</v>
      </c>
      <c r="AF465" t="b">
        <f>OR(ISNUMBER(FIND("bacteria",C465)),ISNUMBER(FIND("Bacteria",C465)),ISNUMBER(FIND("Bacterium",C465)),ISNUMBER(FIND("bacterium",C465)),ISNUMBER(FIND(" coli ",C465)))</f>
        <v>0</v>
      </c>
      <c r="AG465" t="b">
        <f>OR(ISNUMBER(FIND("fungi",C465)),ISNUMBER(FIND("Fungi",C465)),ISNUMBER(FIND("fungus",C465)),ISNUMBER(FIND("Fungus",C465)),ISNUMBER(FIND("mushroom",C465)),ISNUMBER(FIND("Mushroom",C465)),ISNUMBER(FIND(" mold ",C465)))</f>
        <v>0</v>
      </c>
      <c r="AH465" t="b">
        <f>OR(ISNUMBER(FIND("Pig ",C465)),ISNUMBER(FIND("pig ",C465)),ISNUMBER(FIND("Pigs ",C465)),ISNUMBER(FIND("pigs ",C465)))</f>
        <v>0</v>
      </c>
      <c r="AI465" t="b">
        <f>OR(ISNUMBER(FIND(" C. elegans",C465)),ISNUMBER(FIND("Caenorhabditis elegans",C465)),ISNUMBER(FIND("earthworms",C465)),ISNUMBER(FIND(" Ficopomatus enigmaticus",C465)),ISNUMBER(FIND("larva",C465)),ISNUMBER(FIND("Lumbriculus variegatus",C465)),ISNUMBER(FIND("nematode",C465)))</f>
        <v>0</v>
      </c>
      <c r="AJ465" t="b">
        <f>NOT(OR(AA465,AB465,AC465,AD465,AE465,AF465,AG465,AH465,AI465))</f>
        <v>0</v>
      </c>
      <c r="AL465" t="b">
        <f>OR(AA465,AB465,AD465,AE465,AF465,AG465,AH465,AI465)</f>
        <v>1</v>
      </c>
      <c r="AM465" t="b">
        <f>IF(Table1[[#This Row],[In vivo?]],IF(Table1[[#This Row],[Cell]],FALSE,TRUE),FALSE)</f>
        <v>0</v>
      </c>
      <c r="AN465" t="b">
        <f>AND(AC465,AL465)</f>
        <v>1</v>
      </c>
      <c r="AO465" t="b">
        <f>IF(Table1[[#This Row],[Cell]],IF(Table1[[#This Row],[In vivo?]],FALSE,TRUE),FALSE)</f>
        <v>0</v>
      </c>
      <c r="AP465" t="b">
        <f>NOT(OR(Table1[[#This Row],[In vivo?]],Table1[[#This Row],[Only in Cell]]))</f>
        <v>0</v>
      </c>
      <c r="AQ465" t="b">
        <f>IF(OR(Table1[[#This Row],[Rodents]],Table1[[#This Row],[Human]],Table1[[#This Row],[Pig]]),OR(ISNUMBER(FIND("pulmonary",C465)),ISNUMBER(FIND("lung",C465))),"NA")</f>
        <v>0</v>
      </c>
      <c r="AR465" t="b">
        <f>IF(OR(Table1[[#This Row],[Rodents]],Table1[[#This Row],[Human]],Table1[[#This Row],[Pig]]),OR(ISNUMBER(FIND("skin",C465)),ISNUMBER(FIND("dermal",C465))),"NA")</f>
        <v>1</v>
      </c>
      <c r="AS465" t="b">
        <f>IF(OR(Table1[[#This Row],[Rodents]],Table1[[#This Row],[Human]],Table1[[#This Row],[Pig]]),OR(ISNUMBER(FIND("liver",C465)),ISNUMBER(FIND("hepat",C465))),"NA")</f>
        <v>0</v>
      </c>
      <c r="AT465" t="b">
        <f>IF(OR(Table1[[#This Row],[Rodents]],Table1[[#This Row],[Human]],Table1[[#This Row],[Pig]]),OR(ISNUMBER(FIND("kidney",C465)),ISNUMBER(FIND("neph",C465))),"NA")</f>
        <v>0</v>
      </c>
      <c r="AU465" t="b">
        <f>IF(OR(Table1[[#This Row],[Rodents]],Table1[[#This Row],[Human]],Table1[[#This Row],[Pig]]),OR(ISNUMBER(FIND("brain",C465)),ISNUMBER(FIND("neur",C465)),ISNUMBER(FIND("nerv",C465))),"NA")</f>
        <v>0</v>
      </c>
      <c r="AV465" t="b">
        <f>IF(OR(Table1[[#This Row],[Rodents]],Table1[[#This Row],[Human]],Table1[[#This Row],[Pig]]),OR(ISNUMBER(FIND("heart",C465)),ISNUMBER(FIND("cardi",C465))),"NA")</f>
        <v>0</v>
      </c>
      <c r="AW465" t="b">
        <f>IF(OR(Table1[[#This Row],[Rodents]],Table1[[#This Row],[Human]],Table1[[#This Row],[Pig]]),OR(ISNUMBER(FIND("gastro",C465)),ISNUMBER(FIND("intesti",C465)),ISNUMBER(FIND("stomach",C465))),"NA")</f>
        <v>0</v>
      </c>
      <c r="AX465" t="b">
        <f>IF(OR(Table1[[#This Row],[Rodents]],Table1[[#This Row],[Human]],Table1[[#This Row],[Pig]]),NOT(OR(AQ465,AR465,AS465,AT465,AU465,AV465,AW465)),"NA")</f>
        <v>0</v>
      </c>
      <c r="AY465" t="b">
        <f>OR(ISNUMBER(FIND("SWCNT",C465)),ISNUMBER(FIND("SWNT",C465)),ISNUMBER(FIND("single-wall",C465)),ISNUMBER(FIND("single wall",C465)),ISNUMBER(FIND("Single wall",C465)),ISNUMBER(FIND("Single-wall",C465)),ISNUMBER(FIND("SWCNT",B465)),ISNUMBER(FIND("SWNT",B465)),ISNUMBER(FIND("single-wall",B465)),ISNUMBER(FIND("single wall",B465)),ISNUMBER(FIND("Single-wall",B465)),ISNUMBER(FIND("Single wall",B465)))</f>
        <v>1</v>
      </c>
      <c r="AZ465" t="b">
        <f>OR(ISNUMBER(FIND("MWCNT",C465)),ISNUMBER(FIND("MWNT",C465)),ISNUMBER(FIND("multi-wall",C465)),ISNUMBER(FIND("multi wall",C465)),ISNUMBER(FIND("multiwall",C465)),ISNUMBER(FIND("Multi-wall",C465)),ISNUMBER(FIND("Multi wall",C465)),ISNUMBER(FIND("Multiwall",C465)),ISNUMBER(FIND("MWCNT",B465)),ISNUMBER(FIND("MWNT",B465)),ISNUMBER(FIND("multi-wall",B465)),ISNUMBER(FIND("multi wall",B465)),ISNUMBER(FIND("multiwall",B465)),ISNUMBER(FIND("Multi-wall",B465)),ISNUMBER(FIND("Multi wall",B465)),ISNUMBER(FIND("Multiwall",B465)),ISNUMBER(FIND("Double-wall",B465)),ISNUMBER(FIND("Double wall",B465)),ISNUMBER(FIND("Doublewall",B465)),ISNUMBER(FIND("double-wall",B465)),ISNUMBER(FIND("double wall",B465)),ISNUMBER(FIND("doublewall",B465)))</f>
        <v>0</v>
      </c>
      <c r="BA465" t="b">
        <f>AND(Table1[[#This Row],[SWCNT]],Table1[[#This Row],[MWCNT]])</f>
        <v>0</v>
      </c>
      <c r="BB465" t="b">
        <f>IF(Table1[[#This Row],[SWCNT]]=TRUE,FALSE,IF(Table1[[#This Row],[MWCNT]]=TRUE,FALSE,TRUE))</f>
        <v>0</v>
      </c>
      <c r="BC465" s="18"/>
    </row>
    <row r="466" spans="1:55" ht="277.5">
      <c r="A466" t="s">
        <v>5528</v>
      </c>
      <c r="B466" s="2" t="s">
        <v>5532</v>
      </c>
      <c r="C466" s="16" t="s">
        <v>5536</v>
      </c>
      <c r="D466" s="17" t="s">
        <v>3901</v>
      </c>
      <c r="E466" s="2">
        <v>2009</v>
      </c>
      <c r="F466" t="b">
        <f>OR(ISNUMBER(FIND("cytotoxic",C466)),ISNUMBER(FIND("Cytotoxic",C466)),ISNUMBER(FIND("cellular toxicity",C466)),ISNUMBER(FIND("cell death",C466)),ISNUMBER(FIND("viable",C466)),ISNUMBER(FIND("phytotoxic",C466)),ISNUMBER(FIND("acute toxicity",C466)),ISNUMBER(FIND("MTT",C466)),ISNUMBER(FIND("survival",C466)),ISNUMBER(FIND("prolifer",C466)),ISNUMBER(FIND("apoptosis",C466)),ISNUMBER(FIND("neurotoxic",C466)),ISNUMBER(FIND("  lysis ",C466)),ISNUMBER(FIND("necrosis",C466)),ISNUMBER(FIND("cellular death",C466))*3,ISNUMBER(FIND("LDH",C466)),ISNUMBER(FIND("Acute toxicity",C466)))</f>
        <v>0</v>
      </c>
      <c r="G466" t="b">
        <f>OR(ISNUMBER(FIND("genotoxic",C466)),ISNUMBER(FIND("genotoxicity",C466)),ISNUMBER(FIND("DNA damage",C466)),ISNUMBER(FIND("DNA",C466)),ISNUMBER(FIND("RNA",C466)),ISNUMBER(FIND("mesothelioma",C466)),ISNUMBER(FIND("carcino",C466)),ISNUMBER(FIND("mutagen",C466)),ISNUMBER(FIND("genetic",C466)))</f>
        <v>1</v>
      </c>
      <c r="H466" t="b">
        <f>OR(ISNUMBER(FIND("inflammatory",C466)),ISNUMBER(FIND("inflamm",C466)))</f>
        <v>1</v>
      </c>
      <c r="I466" t="b">
        <f>OR(ISNUMBER(FIND("immune",C466)),ISNUMBER(FIND("immunological",C466)),ISNUMBER(FIND("interleuk",C466)),ISNUMBER(FIND("platelet activation",C466)),ISNUMBER(FIND("monocyte",C466)),ISNUMBER(FIND("leukocyte",C466)),ISNUMBER(FIND("cytokine",C466)),ISNUMBER(FIND("CD4",C466)),ISNUMBER(FIND("CD8",C466)),ISNUMBER(FIND("T-cell",C466)))</f>
        <v>1</v>
      </c>
      <c r="J466" t="b">
        <f>OR(ISNUMBER(FIND("reactive oxygen",C466)),ISNUMBER(FIND("ROS",C466)),ISNUMBER(FIND("free radical",C466)),ISNUMBER(FIND("oxidative stress",C466)),ISNUMBER(FIND("peroxid",C466)),ISNUMBER(FIND("oxidative",C466)),ISNUMBER(FIND("antioxid",C466)))</f>
        <v>0</v>
      </c>
      <c r="K466" t="b">
        <f>OR(ISNUMBER(FIND("autophag",C466)))</f>
        <v>0</v>
      </c>
      <c r="L466" t="b">
        <f>OR(ISNUMBER(FIND("morpholog",C466)))</f>
        <v>0</v>
      </c>
      <c r="M466" t="b">
        <f>OR(ISNUMBER(FIND("fibrosis",C466)),ISNUMBER(FIND("Fibrosis",C466)),ISNUMBER(FIND("fibrot",C466)))</f>
        <v>1</v>
      </c>
      <c r="N466" t="b">
        <f>OR(ISNUMBER(FIND("offspring",C466)),ISNUMBER(FIND("Parental",C466)),ISNUMBER(FIND("parental",C466)),ISNUMBER(FIND("germline",C466)),ISNUMBER(FIND("reproduc",C466)),ISNUMBER(FIND("embryo",C466)))</f>
        <v>0</v>
      </c>
      <c r="O466" t="b">
        <f>OR(ISNUMBER(FIND("metabol",C466)),ISNUMBER(FIND("Metabol",C466)),ISNUMBER(FIND("digest",C466)),ISNUMBER(FIND("mitochon",C466)))</f>
        <v>0</v>
      </c>
      <c r="P466" t="b">
        <f>OR(ISNUMBER(FIND("ecotox",C466)),ISNUMBER(FIND("Ecotox",B466)),ISNUMBER(FIND("ecotox",B466)),ISNUMBER(FIND("Ecotox",C466)))</f>
        <v>0</v>
      </c>
      <c r="Q466" t="b">
        <f>OR(ISNUMBER(FIND("Bioaccum",C466)),ISNUMBER(FIND("bioaccum",C466)),ISNUMBER(FIND("accum",C466)))</f>
        <v>0</v>
      </c>
      <c r="R466" t="b">
        <f>OR(ISNUMBER(FIND("Occupation",C466)),ISNUMBER(FIND("occupation",C466)),ISNUMBER(FIND("worker",C466)),ISNUMBER(FIND("workforce",C466)))</f>
        <v>1</v>
      </c>
      <c r="S466" t="b">
        <f>NOT(OR(F466,G466,H466,I466,J466,K466,L466,M466,N466,O466,P466,Q466,R466))</f>
        <v>0</v>
      </c>
      <c r="U466" t="b">
        <f>OR(Table1[[#This Row],[Inflammation]],Table1[[#This Row],[Immune]])</f>
        <v>1</v>
      </c>
      <c r="V466" t="b">
        <f>IF(OR(Table1[[#This Row],[Rodents]],Table1[[#This Row],[Human]],Table1[[#This Row],[Pig]]),OR(ISNUMBER(FIND("intratrach",C466)),ISNUMBER(FIND("nasal ",C466)),ISNUMBER(FIND("instill",C466))),"NA")</f>
        <v>0</v>
      </c>
      <c r="W466" t="b">
        <f>IF(OR(Table1[[#This Row],[Rodents]],Table1[[#This Row],[Human]],Table1[[#This Row],[Pig]]),OR(ISNUMBER(FIND("dermal",C466)),ISNUMBER(FIND("skin ",C466))),"NA")</f>
        <v>0</v>
      </c>
      <c r="X466" t="b">
        <f>IF(OR(Table1[[#This Row],[Rodents]],Table1[[#This Row],[Human]],Table1[[#This Row],[Pig]]),OR(ISNUMBER(FIND("injected",C466)),ISNUMBER(FIND("periton",C466)),ISNUMBER(FIND("intrascrot",C466))),"NA")</f>
        <v>0</v>
      </c>
      <c r="Y466" t="b">
        <f>IF(OR(Table1[[#This Row],[Rodents]],Table1[[#This Row],[Human]],Table1[[#This Row],[Pig]]),NOT(OR(Table1[[#This Row],[Inhaled/Intratracheal/intranasal]],Table1[[#This Row],[Dermal]],Table1[[#This Row],[Injected]])),"NA")</f>
        <v>1</v>
      </c>
      <c r="AA466" t="b">
        <f>OR(ISNUMBER(FIND("fish ",C466)),ISNUMBER(FIND("Fish ",C466)),ISNUMBER(FIND("aquatic",C466)),ISNUMBER(FIND("daphnids",C466)),ISNUMBER(FIND("Carcinus maenas",C466)),ISNUMBER(FIND("Daphnia",C466)),ISNUMBER(FIND("Ruditapes philippinarum",C466)),ISNUMBER(FIND("daphnia",C466)),ISNUMBER(FIND("marine",C466)),ISNUMBER(FIND("mussel",C466)),ISNUMBER(FIND("algae",C466)),ISNUMBER(FIND("Donax faba",C466)),ISNUMBER(FIND("estuarine",C466)),ISNUMBER(FIND("snail",C466)),ISNUMBER(FIND("Prorocentrum donghaiense",C466)) )</f>
        <v>0</v>
      </c>
      <c r="AB466" t="b">
        <f>OR(ISNUMBER(FIND(" rat ",C466)),ISNUMBER(FIND(" rats ",C466)),ISNUMBER(FIND(" Rats ",C466)),ISNUMBER(FIND(" Rat ",C466)),ISNUMBER(FIND(" rat.",C466)),ISNUMBER(FIND(" rats.",C466)),ISNUMBER(FIND("mouse",C466)),ISNUMBER(FIND("mice",C466)), ISNUMBER(FIND(" Mice",C466)))</f>
        <v>1</v>
      </c>
      <c r="AC466" t="b">
        <f>OR(ISNUMBER(FIND(" cell ",C466)),ISNUMBER(FIND("fibroblast",C466)),ISNUMBER(FIND("macrophage",C466)),ISNUMBER(FIND("epithelial",C466)),ISNUMBER(FIND("endothelial",C466)),ISNUMBER(FIND("neuron",C466)),ISNUMBER(FIND(" cells ",C466)),ISNUMBER(FIND("RBC",C466)),ISNUMBER(FIND("mitochond",C466)),ISNUMBER(FIND("adipocyte",C466)),ISNUMBER(FIND("osteo",C466)),ISNUMBER(FIND("keratin",C466)),ISNUMBER(FIND(" cell's ",C466)),ISNUMBER(FIND("eukary",C466)),ISNUMBER(FIND("sperm",C466)))</f>
        <v>1</v>
      </c>
      <c r="AD466" t="b">
        <f>OR(ISNUMBER(FIND("human",B466)),ISNUMBER(FIND("workers",B466)),ISNUMBER(FIND("workforces",B466)),ISNUMBER(FIND("occupational",B466)),ISNUMBER(FIND("Case report",B466)),ISNUMBER(FIND("Workplaces",B466)),ISNUMBER(FIND("worker",B466)))</f>
        <v>0</v>
      </c>
      <c r="AE466" t="b">
        <f>OR(ISNUMBER(FIND(" plant ",C466)),ISNUMBER(FIND("Plant ",C466)),ISNUMBER(FIND("tomato",C466)),ISNUMBER(FIND("plants",C466)),ISNUMBER(FIND("Plants",C466)),ISNUMBER(FIND("algae",C466)),ISNUMBER(FIND("lettuce",C466)),ISNUMBER(FIND("green gram sprouts ",C466)),ISNUMBER(FIND("Cucurbita pepo",C466)),ISNUMBER(FIND("bean ",C466)),ISNUMBER(FIND("chloroplast",C466)),ISNUMBER(FIND("chlorophyll",C466)),ISNUMBER(FIND("seedling",C466)),ISNUMBER(FIND("canola",C466)),ISNUMBER(FIND("shoot",C466)),ISNUMBER(FIND("photosynthes",C466)),ISNUMBER(FIND(" leaves ",C466)),,ISNUMBER(FIND("agriculture",C466)),ISNUMBER(FIND(" crops ",C466)))</f>
        <v>0</v>
      </c>
      <c r="AF466" t="b">
        <f>OR(ISNUMBER(FIND("bacteria",C466)),ISNUMBER(FIND("Bacteria",C466)),ISNUMBER(FIND("Bacterium",C466)),ISNUMBER(FIND("bacterium",C466)),ISNUMBER(FIND(" coli ",C466)))</f>
        <v>0</v>
      </c>
      <c r="AG466" t="b">
        <f>OR(ISNUMBER(FIND("fungi",C466)),ISNUMBER(FIND("Fungi",C466)),ISNUMBER(FIND("fungus",C466)),ISNUMBER(FIND("Fungus",C466)),ISNUMBER(FIND("mushroom",C466)),ISNUMBER(FIND("Mushroom",C466)),ISNUMBER(FIND(" mold ",C466)))</f>
        <v>0</v>
      </c>
      <c r="AH466" t="b">
        <f>OR(ISNUMBER(FIND("Pig ",C466)),ISNUMBER(FIND("pig ",C466)),ISNUMBER(FIND("Pigs ",C466)),ISNUMBER(FIND("pigs ",C466)))</f>
        <v>0</v>
      </c>
      <c r="AI466" t="b">
        <f>OR(ISNUMBER(FIND(" C. elegans",C466)),ISNUMBER(FIND("Caenorhabditis elegans",C466)),ISNUMBER(FIND("earthworms",C466)),ISNUMBER(FIND(" Ficopomatus enigmaticus",C466)),ISNUMBER(FIND("larva",C466)),ISNUMBER(FIND("Lumbriculus variegatus",C466)),ISNUMBER(FIND("nematode",C466)))</f>
        <v>0</v>
      </c>
      <c r="AJ466" t="b">
        <f>NOT(OR(AA466,AB466,AC466,AD466,AE466,AF466,AG466,AH466,AI466))</f>
        <v>0</v>
      </c>
      <c r="AL466" t="b">
        <f>OR(AA466,AB466,AD466,AE466,AF466,AG466,AH466,AI466)</f>
        <v>1</v>
      </c>
      <c r="AM466" t="b">
        <f>IF(Table1[[#This Row],[In vivo?]],IF(Table1[[#This Row],[Cell]],FALSE,TRUE),FALSE)</f>
        <v>0</v>
      </c>
      <c r="AN466" t="b">
        <f>AND(AC466,AL466)</f>
        <v>1</v>
      </c>
      <c r="AO466" t="b">
        <f>IF(Table1[[#This Row],[Cell]],IF(Table1[[#This Row],[In vivo?]],FALSE,TRUE),FALSE)</f>
        <v>0</v>
      </c>
      <c r="AP466" t="b">
        <f>NOT(OR(Table1[[#This Row],[In vivo?]],Table1[[#This Row],[Only in Cell]]))</f>
        <v>0</v>
      </c>
      <c r="AQ466" t="b">
        <f>IF(OR(Table1[[#This Row],[Rodents]],Table1[[#This Row],[Human]],Table1[[#This Row],[Pig]]),OR(ISNUMBER(FIND("pulmonary",C466)),ISNUMBER(FIND("lung",C466))),"NA")</f>
        <v>1</v>
      </c>
      <c r="AR466" t="b">
        <f>IF(OR(Table1[[#This Row],[Rodents]],Table1[[#This Row],[Human]],Table1[[#This Row],[Pig]]),OR(ISNUMBER(FIND("skin",C466)),ISNUMBER(FIND("dermal",C466))),"NA")</f>
        <v>0</v>
      </c>
      <c r="AS466" t="b">
        <f>IF(OR(Table1[[#This Row],[Rodents]],Table1[[#This Row],[Human]],Table1[[#This Row],[Pig]]),OR(ISNUMBER(FIND("liver",C466)),ISNUMBER(FIND("hepat",C466))),"NA")</f>
        <v>0</v>
      </c>
      <c r="AT466" t="b">
        <f>IF(OR(Table1[[#This Row],[Rodents]],Table1[[#This Row],[Human]],Table1[[#This Row],[Pig]]),OR(ISNUMBER(FIND("kidney",C466)),ISNUMBER(FIND("neph",C466))),"NA")</f>
        <v>0</v>
      </c>
      <c r="AU466" t="b">
        <f>IF(OR(Table1[[#This Row],[Rodents]],Table1[[#This Row],[Human]],Table1[[#This Row],[Pig]]),OR(ISNUMBER(FIND("brain",C466)),ISNUMBER(FIND("neur",C466)),ISNUMBER(FIND("nerv",C466))),"NA")</f>
        <v>0</v>
      </c>
      <c r="AV466" t="b">
        <f>IF(OR(Table1[[#This Row],[Rodents]],Table1[[#This Row],[Human]],Table1[[#This Row],[Pig]]),OR(ISNUMBER(FIND("heart",C466)),ISNUMBER(FIND("cardi",C466))),"NA")</f>
        <v>0</v>
      </c>
      <c r="AW466" t="b">
        <f>IF(OR(Table1[[#This Row],[Rodents]],Table1[[#This Row],[Human]],Table1[[#This Row],[Pig]]),OR(ISNUMBER(FIND("gastro",C466)),ISNUMBER(FIND("intesti",C466)),ISNUMBER(FIND("stomach",C466))),"NA")</f>
        <v>0</v>
      </c>
      <c r="AX466" t="b">
        <f>IF(OR(Table1[[#This Row],[Rodents]],Table1[[#This Row],[Human]],Table1[[#This Row],[Pig]]),NOT(OR(AQ466,AR466,AS466,AT466,AU466,AV466,AW466)),"NA")</f>
        <v>0</v>
      </c>
      <c r="AY466" t="b">
        <f>OR(ISNUMBER(FIND("SWCNT",C466)),ISNUMBER(FIND("SWNT",C466)),ISNUMBER(FIND("single-wall",C466)),ISNUMBER(FIND("single wall",C466)),ISNUMBER(FIND("Single wall",C466)),ISNUMBER(FIND("Single-wall",C466)),ISNUMBER(FIND("SWCNT",B466)),ISNUMBER(FIND("SWNT",B466)),ISNUMBER(FIND("single-wall",B466)),ISNUMBER(FIND("single wall",B466)),ISNUMBER(FIND("Single-wall",B466)),ISNUMBER(FIND("Single wall",B466)))</f>
        <v>0</v>
      </c>
      <c r="AZ466" t="b">
        <f>OR(ISNUMBER(FIND("MWCNT",C466)),ISNUMBER(FIND("MWNT",C466)),ISNUMBER(FIND("multi-wall",C466)),ISNUMBER(FIND("multi wall",C466)),ISNUMBER(FIND("multiwall",C466)),ISNUMBER(FIND("Multi-wall",C466)),ISNUMBER(FIND("Multi wall",C466)),ISNUMBER(FIND("Multiwall",C466)),ISNUMBER(FIND("MWCNT",B466)),ISNUMBER(FIND("MWNT",B466)),ISNUMBER(FIND("multi-wall",B466)),ISNUMBER(FIND("multi wall",B466)),ISNUMBER(FIND("multiwall",B466)),ISNUMBER(FIND("Multi-wall",B466)),ISNUMBER(FIND("Multi wall",B466)),ISNUMBER(FIND("Multiwall",B466)),ISNUMBER(FIND("Double-wall",B466)),ISNUMBER(FIND("Double wall",B466)),ISNUMBER(FIND("Doublewall",B466)),ISNUMBER(FIND("double-wall",B466)),ISNUMBER(FIND("double wall",B466)),ISNUMBER(FIND("doublewall",B466)))</f>
        <v>1</v>
      </c>
      <c r="BA466" t="b">
        <f>AND(Table1[[#This Row],[SWCNT]],Table1[[#This Row],[MWCNT]])</f>
        <v>0</v>
      </c>
      <c r="BB466" t="b">
        <f>IF(Table1[[#This Row],[SWCNT]]=TRUE,FALSE,IF(Table1[[#This Row],[MWCNT]]=TRUE,FALSE,TRUE))</f>
        <v>0</v>
      </c>
      <c r="BC466" s="18"/>
    </row>
    <row r="467" spans="1:55" ht="277.5">
      <c r="A467" t="s">
        <v>5531</v>
      </c>
      <c r="B467" s="2" t="s">
        <v>5535</v>
      </c>
      <c r="C467" s="16" t="s">
        <v>5539</v>
      </c>
      <c r="D467" s="17" t="s">
        <v>5540</v>
      </c>
      <c r="E467" s="2">
        <v>2009</v>
      </c>
      <c r="F467" t="b">
        <f>OR(ISNUMBER(FIND("cytotoxic",C467)),ISNUMBER(FIND("Cytotoxic",C467)),ISNUMBER(FIND("cellular toxicity",C467)),ISNUMBER(FIND("cell death",C467)),ISNUMBER(FIND("viable",C467)),ISNUMBER(FIND("phytotoxic",C467)),ISNUMBER(FIND("acute toxicity",C467)),ISNUMBER(FIND("MTT",C467)),ISNUMBER(FIND("survival",C467)),ISNUMBER(FIND("prolifer",C467)),ISNUMBER(FIND("apoptosis",C467)),ISNUMBER(FIND("neurotoxic",C467)),ISNUMBER(FIND("  lysis ",C467)),ISNUMBER(FIND("necrosis",C467)),ISNUMBER(FIND("cellular death",C467))*3,ISNUMBER(FIND("LDH",C467)),ISNUMBER(FIND("Acute toxicity",C467)))</f>
        <v>1</v>
      </c>
      <c r="G467" t="b">
        <f>OR(ISNUMBER(FIND("genotoxic",C467)),ISNUMBER(FIND("genotoxicity",C467)),ISNUMBER(FIND("DNA damage",C467)),ISNUMBER(FIND("DNA",C467)),ISNUMBER(FIND("RNA",C467)),ISNUMBER(FIND("mesothelioma",C467)),ISNUMBER(FIND("carcino",C467)),ISNUMBER(FIND("mutagen",C467)),ISNUMBER(FIND("genetic",C467)))</f>
        <v>1</v>
      </c>
      <c r="H467" t="b">
        <f>OR(ISNUMBER(FIND("inflammatory",C467)),ISNUMBER(FIND("inflamm",C467)))</f>
        <v>1</v>
      </c>
      <c r="I467" t="b">
        <f>OR(ISNUMBER(FIND("immune",C467)),ISNUMBER(FIND("immunological",C467)),ISNUMBER(FIND("interleuk",C467)),ISNUMBER(FIND("platelet activation",C467)),ISNUMBER(FIND("monocyte",C467)),ISNUMBER(FIND("leukocyte",C467)),ISNUMBER(FIND("cytokine",C467)),ISNUMBER(FIND("CD4",C467)),ISNUMBER(FIND("CD8",C467)),ISNUMBER(FIND("T-cell",C467)))</f>
        <v>0</v>
      </c>
      <c r="J467" t="b">
        <f>OR(ISNUMBER(FIND("reactive oxygen",C467)),ISNUMBER(FIND("ROS",C467)),ISNUMBER(FIND("free radical",C467)),ISNUMBER(FIND("oxidative stress",C467)),ISNUMBER(FIND("peroxid",C467)),ISNUMBER(FIND("oxidative",C467)),ISNUMBER(FIND("antioxid",C467)))</f>
        <v>1</v>
      </c>
      <c r="K467" t="b">
        <f>OR(ISNUMBER(FIND("autophag",C467)))</f>
        <v>0</v>
      </c>
      <c r="L467" t="b">
        <f>OR(ISNUMBER(FIND("morpholog",C467)))</f>
        <v>0</v>
      </c>
      <c r="M467" t="b">
        <f>OR(ISNUMBER(FIND("fibrosis",C467)),ISNUMBER(FIND("Fibrosis",C467)),ISNUMBER(FIND("fibrot",C467)))</f>
        <v>0</v>
      </c>
      <c r="N467" t="b">
        <f>OR(ISNUMBER(FIND("offspring",C467)),ISNUMBER(FIND("Parental",C467)),ISNUMBER(FIND("parental",C467)),ISNUMBER(FIND("germline",C467)),ISNUMBER(FIND("reproduc",C467)),ISNUMBER(FIND("embryo",C467)))</f>
        <v>0</v>
      </c>
      <c r="O467" t="b">
        <f>OR(ISNUMBER(FIND("metabol",C467)),ISNUMBER(FIND("Metabol",C467)),ISNUMBER(FIND("digest",C467)),ISNUMBER(FIND("mitochon",C467)))</f>
        <v>0</v>
      </c>
      <c r="P467" t="b">
        <f>OR(ISNUMBER(FIND("ecotox",C467)),ISNUMBER(FIND("Ecotox",B467)),ISNUMBER(FIND("ecotox",B467)),ISNUMBER(FIND("Ecotox",C467)))</f>
        <v>0</v>
      </c>
      <c r="Q467" t="b">
        <f>OR(ISNUMBER(FIND("Bioaccum",C467)),ISNUMBER(FIND("bioaccum",C467)),ISNUMBER(FIND("accum",C467)))</f>
        <v>0</v>
      </c>
      <c r="R467" t="b">
        <f>OR(ISNUMBER(FIND("Occupation",C467)),ISNUMBER(FIND("occupation",C467)),ISNUMBER(FIND("worker",C467)),ISNUMBER(FIND("workforce",C467)))</f>
        <v>0</v>
      </c>
      <c r="S467" t="b">
        <f>NOT(OR(F467,G467,H467,I467,J467,K467,L467,M467,N467,O467,P467,Q467,R467))</f>
        <v>0</v>
      </c>
      <c r="U467" t="b">
        <f>OR(Table1[[#This Row],[Inflammation]],Table1[[#This Row],[Immune]])</f>
        <v>1</v>
      </c>
      <c r="V467" t="str">
        <f>IF(OR(Table1[[#This Row],[Rodents]],Table1[[#This Row],[Human]],Table1[[#This Row],[Pig]]),OR(ISNUMBER(FIND("intratrach",C467)),ISNUMBER(FIND("nasal ",C467)),ISNUMBER(FIND("instill",C467))),"NA")</f>
        <v>NA</v>
      </c>
      <c r="W467" t="str">
        <f>IF(OR(Table1[[#This Row],[Rodents]],Table1[[#This Row],[Human]],Table1[[#This Row],[Pig]]),OR(ISNUMBER(FIND("dermal",C467)),ISNUMBER(FIND("skin ",C467))),"NA")</f>
        <v>NA</v>
      </c>
      <c r="X467" t="str">
        <f>IF(OR(Table1[[#This Row],[Rodents]],Table1[[#This Row],[Human]],Table1[[#This Row],[Pig]]),OR(ISNUMBER(FIND("injected",C467)),ISNUMBER(FIND("periton",C467)),ISNUMBER(FIND("intrascrot",C467))),"NA")</f>
        <v>NA</v>
      </c>
      <c r="Y467" t="str">
        <f>IF(OR(Table1[[#This Row],[Rodents]],Table1[[#This Row],[Human]],Table1[[#This Row],[Pig]]),NOT(OR(Table1[[#This Row],[Inhaled/Intratracheal/intranasal]],Table1[[#This Row],[Dermal]],Table1[[#This Row],[Injected]])),"NA")</f>
        <v>NA</v>
      </c>
      <c r="AA467" t="b">
        <f>OR(ISNUMBER(FIND("fish ",C467)),ISNUMBER(FIND("Fish ",C467)),ISNUMBER(FIND("aquatic",C467)),ISNUMBER(FIND("daphnids",C467)),ISNUMBER(FIND("Carcinus maenas",C467)),ISNUMBER(FIND("Daphnia",C467)),ISNUMBER(FIND("Ruditapes philippinarum",C467)),ISNUMBER(FIND("daphnia",C467)),ISNUMBER(FIND("marine",C467)),ISNUMBER(FIND("mussel",C467)),ISNUMBER(FIND("algae",C467)),ISNUMBER(FIND("Donax faba",C467)),ISNUMBER(FIND("estuarine",C467)),ISNUMBER(FIND("snail",C467)),ISNUMBER(FIND("Prorocentrum donghaiense",C467)) )</f>
        <v>0</v>
      </c>
      <c r="AB467" t="b">
        <f>OR(ISNUMBER(FIND(" rat ",C467)),ISNUMBER(FIND(" rats ",C467)),ISNUMBER(FIND(" Rats ",C467)),ISNUMBER(FIND(" Rat ",C467)),ISNUMBER(FIND(" rat.",C467)),ISNUMBER(FIND(" rats.",C467)),ISNUMBER(FIND("mouse",C467)),ISNUMBER(FIND("mice",C467)), ISNUMBER(FIND(" Mice",C467)))</f>
        <v>0</v>
      </c>
      <c r="AC467" t="b">
        <f>OR(ISNUMBER(FIND(" cell ",C467)),ISNUMBER(FIND("fibroblast",C467)),ISNUMBER(FIND("macrophage",C467)),ISNUMBER(FIND("epithelial",C467)),ISNUMBER(FIND("endothelial",C467)),ISNUMBER(FIND("neuron",C467)),ISNUMBER(FIND(" cells ",C467)),ISNUMBER(FIND("RBC",C467)),ISNUMBER(FIND("mitochond",C467)),ISNUMBER(FIND("adipocyte",C467)),ISNUMBER(FIND("osteo",C467)),ISNUMBER(FIND("keratin",C467)),ISNUMBER(FIND(" cell's ",C467)),ISNUMBER(FIND("eukary",C467)),ISNUMBER(FIND("sperm",C467)))</f>
        <v>1</v>
      </c>
      <c r="AD467" t="b">
        <v>0</v>
      </c>
      <c r="AE467" t="b">
        <f>OR(ISNUMBER(FIND(" plant ",C467)),ISNUMBER(FIND("Plant ",C467)),ISNUMBER(FIND("tomato",C467)),ISNUMBER(FIND("plants",C467)),ISNUMBER(FIND("Plants",C467)),ISNUMBER(FIND("algae",C467)),ISNUMBER(FIND("lettuce",C467)),ISNUMBER(FIND("green gram sprouts ",C467)),ISNUMBER(FIND("Cucurbita pepo",C467)),ISNUMBER(FIND("bean ",C467)),ISNUMBER(FIND("chloroplast",C467)),ISNUMBER(FIND("chlorophyll",C467)),ISNUMBER(FIND("seedling",C467)),ISNUMBER(FIND("canola",C467)),ISNUMBER(FIND("shoot",C467)),ISNUMBER(FIND("photosynthes",C467)),ISNUMBER(FIND(" leaves ",C467)),,ISNUMBER(FIND("agriculture",C467)),ISNUMBER(FIND(" crops ",C467)))</f>
        <v>0</v>
      </c>
      <c r="AF467" t="b">
        <f>OR(ISNUMBER(FIND("bacteria",C467)),ISNUMBER(FIND("Bacteria",C467)),ISNUMBER(FIND("Bacterium",C467)),ISNUMBER(FIND("bacterium",C467)),ISNUMBER(FIND(" coli ",C467)))</f>
        <v>0</v>
      </c>
      <c r="AG467" t="b">
        <f>OR(ISNUMBER(FIND("fungi",C467)),ISNUMBER(FIND("Fungi",C467)),ISNUMBER(FIND("fungus",C467)),ISNUMBER(FIND("Fungus",C467)),ISNUMBER(FIND("mushroom",C467)),ISNUMBER(FIND("Mushroom",C467)),ISNUMBER(FIND(" mold ",C467)))</f>
        <v>0</v>
      </c>
      <c r="AH467" t="b">
        <f>OR(ISNUMBER(FIND("Pig ",C467)),ISNUMBER(FIND("pig ",C467)),ISNUMBER(FIND("Pigs ",C467)),ISNUMBER(FIND("pigs ",C467)))</f>
        <v>0</v>
      </c>
      <c r="AI467" t="b">
        <f>OR(ISNUMBER(FIND(" C. elegans",C467)),ISNUMBER(FIND("Caenorhabditis elegans",C467)),ISNUMBER(FIND("earthworms",C467)),ISNUMBER(FIND(" Ficopomatus enigmaticus",C467)),ISNUMBER(FIND("larva",C467)),ISNUMBER(FIND("Lumbriculus variegatus",C467)),ISNUMBER(FIND("nematode",C467)))</f>
        <v>0</v>
      </c>
      <c r="AJ467" t="b">
        <f>NOT(OR(AA467,AB467,AC467,AD467,AE467,AF467,AG467,AH467,AI467))</f>
        <v>0</v>
      </c>
      <c r="AL467" t="b">
        <f>OR(AA467,AB467,AD467,AE467,AF467,AG467,AH467,AI467)</f>
        <v>0</v>
      </c>
      <c r="AM467" t="b">
        <f>IF(Table1[[#This Row],[In vivo?]],IF(Table1[[#This Row],[Cell]],FALSE,TRUE),FALSE)</f>
        <v>0</v>
      </c>
      <c r="AN467" t="b">
        <f>AND(AC467,AL467)</f>
        <v>0</v>
      </c>
      <c r="AO467" t="b">
        <f>IF(Table1[[#This Row],[Cell]],IF(Table1[[#This Row],[In vivo?]],FALSE,TRUE),FALSE)</f>
        <v>1</v>
      </c>
      <c r="AP467" t="b">
        <f>NOT(OR(Table1[[#This Row],[In vivo?]],Table1[[#This Row],[Only in Cell]]))</f>
        <v>0</v>
      </c>
      <c r="AQ467" t="str">
        <f>IF(OR(Table1[[#This Row],[Rodents]],Table1[[#This Row],[Human]],Table1[[#This Row],[Pig]]),OR(ISNUMBER(FIND("pulmonary",C467)),ISNUMBER(FIND("lung",C467))),"NA")</f>
        <v>NA</v>
      </c>
      <c r="AR467" t="str">
        <f>IF(OR(Table1[[#This Row],[Rodents]],Table1[[#This Row],[Human]],Table1[[#This Row],[Pig]]),OR(ISNUMBER(FIND("skin",C467)),ISNUMBER(FIND("dermal",C467))),"NA")</f>
        <v>NA</v>
      </c>
      <c r="AS467" t="str">
        <f>IF(OR(Table1[[#This Row],[Rodents]],Table1[[#This Row],[Human]],Table1[[#This Row],[Pig]]),OR(ISNUMBER(FIND("liver",C467)),ISNUMBER(FIND("hepat",C467))),"NA")</f>
        <v>NA</v>
      </c>
      <c r="AT467" t="str">
        <f>IF(OR(Table1[[#This Row],[Rodents]],Table1[[#This Row],[Human]],Table1[[#This Row],[Pig]]),OR(ISNUMBER(FIND("kidney",C467)),ISNUMBER(FIND("neph",C467))),"NA")</f>
        <v>NA</v>
      </c>
      <c r="AU467" t="str">
        <f>IF(OR(Table1[[#This Row],[Rodents]],Table1[[#This Row],[Human]],Table1[[#This Row],[Pig]]),OR(ISNUMBER(FIND("brain",C467)),ISNUMBER(FIND("neur",C467)),ISNUMBER(FIND("nerv",C467))),"NA")</f>
        <v>NA</v>
      </c>
      <c r="AV467" t="str">
        <f>IF(OR(Table1[[#This Row],[Rodents]],Table1[[#This Row],[Human]],Table1[[#This Row],[Pig]]),OR(ISNUMBER(FIND("heart",C467)),ISNUMBER(FIND("cardi",C467))),"NA")</f>
        <v>NA</v>
      </c>
      <c r="AW467" t="str">
        <f>IF(OR(Table1[[#This Row],[Rodents]],Table1[[#This Row],[Human]],Table1[[#This Row],[Pig]]),OR(ISNUMBER(FIND("gastro",C467)),ISNUMBER(FIND("intesti",C467)),ISNUMBER(FIND("stomach",C467))),"NA")</f>
        <v>NA</v>
      </c>
      <c r="AX467" t="str">
        <f>IF(OR(Table1[[#This Row],[Rodents]],Table1[[#This Row],[Human]],Table1[[#This Row],[Pig]]),NOT(OR(AQ467,AR467,AS467,AT467,AU467,AV467,AW467)),"NA")</f>
        <v>NA</v>
      </c>
      <c r="AY467" t="b">
        <f>OR(ISNUMBER(FIND("SWCNT",C467)),ISNUMBER(FIND("SWNT",C467)),ISNUMBER(FIND("single-wall",C467)),ISNUMBER(FIND("single wall",C467)),ISNUMBER(FIND("Single wall",C467)),ISNUMBER(FIND("Single-wall",C467)),ISNUMBER(FIND("SWCNT",B467)),ISNUMBER(FIND("SWNT",B467)),ISNUMBER(FIND("single-wall",B467)),ISNUMBER(FIND("single wall",B467)),ISNUMBER(FIND("Single-wall",B467)),ISNUMBER(FIND("Single wall",B467)))</f>
        <v>1</v>
      </c>
      <c r="AZ467" t="b">
        <f>OR(ISNUMBER(FIND("MWCNT",C467)),ISNUMBER(FIND("MWNT",C467)),ISNUMBER(FIND("multi-wall",C467)),ISNUMBER(FIND("multi wall",C467)),ISNUMBER(FIND("multiwall",C467)),ISNUMBER(FIND("Multi-wall",C467)),ISNUMBER(FIND("Multi wall",C467)),ISNUMBER(FIND("Multiwall",C467)),ISNUMBER(FIND("MWCNT",B467)),ISNUMBER(FIND("MWNT",B467)),ISNUMBER(FIND("multi-wall",B467)),ISNUMBER(FIND("multi wall",B467)),ISNUMBER(FIND("multiwall",B467)),ISNUMBER(FIND("Multi-wall",B467)),ISNUMBER(FIND("Multi wall",B467)),ISNUMBER(FIND("Multiwall",B467)),ISNUMBER(FIND("Double-wall",B467)),ISNUMBER(FIND("Double wall",B467)),ISNUMBER(FIND("Doublewall",B467)),ISNUMBER(FIND("double-wall",B467)),ISNUMBER(FIND("double wall",B467)),ISNUMBER(FIND("doublewall",B467)))</f>
        <v>0</v>
      </c>
      <c r="BA467" t="b">
        <f>AND(Table1[[#This Row],[SWCNT]],Table1[[#This Row],[MWCNT]])</f>
        <v>0</v>
      </c>
      <c r="BB467" t="b">
        <f>IF(Table1[[#This Row],[SWCNT]]=TRUE,FALSE,IF(Table1[[#This Row],[MWCNT]]=TRUE,FALSE,TRUE))</f>
        <v>0</v>
      </c>
      <c r="BC467" s="18"/>
    </row>
    <row r="468" spans="1:55" ht="240.5">
      <c r="A468" t="s">
        <v>5551</v>
      </c>
      <c r="B468" s="2" t="s">
        <v>5553</v>
      </c>
      <c r="C468" s="16" t="s">
        <v>5555</v>
      </c>
      <c r="D468" s="17" t="s">
        <v>271</v>
      </c>
      <c r="E468" s="2">
        <v>2009</v>
      </c>
      <c r="F468" t="b">
        <f>OR(ISNUMBER(FIND("cytotoxic",C468)),ISNUMBER(FIND("Cytotoxic",C468)),ISNUMBER(FIND("cellular toxicity",C468)),ISNUMBER(FIND("cell death",C468)),ISNUMBER(FIND("viable",C468)),ISNUMBER(FIND("phytotoxic",C468)),ISNUMBER(FIND("acute toxicity",C468)),ISNUMBER(FIND("MTT",C468)),ISNUMBER(FIND("survival",C468)),ISNUMBER(FIND("prolifer",C468)),ISNUMBER(FIND("apoptosis",C468)),ISNUMBER(FIND("neurotoxic",C468)),ISNUMBER(FIND("  lysis ",C468)),ISNUMBER(FIND("necrosis",C468)),ISNUMBER(FIND("cellular death",C468))*3,ISNUMBER(FIND("LDH",C468)),ISNUMBER(FIND("Acute toxicity",C468)))</f>
        <v>1</v>
      </c>
      <c r="G468" t="b">
        <f>OR(ISNUMBER(FIND("genotoxic",C468)),ISNUMBER(FIND("genotoxicity",C468)),ISNUMBER(FIND("DNA damage",C468)),ISNUMBER(FIND("DNA",C468)),ISNUMBER(FIND("RNA",C468)),ISNUMBER(FIND("mesothelioma",C468)),ISNUMBER(FIND("carcino",C468)),ISNUMBER(FIND("mutagen",C468)),ISNUMBER(FIND("genetic",C468)))</f>
        <v>0</v>
      </c>
      <c r="H468" t="b">
        <f>OR(ISNUMBER(FIND("inflammatory",C468)),ISNUMBER(FIND("inflamm",C468)))</f>
        <v>1</v>
      </c>
      <c r="I468" t="b">
        <f>OR(ISNUMBER(FIND("immune",C468)),ISNUMBER(FIND("immunological",C468)),ISNUMBER(FIND("interleuk",C468)),ISNUMBER(FIND("platelet activation",C468)),ISNUMBER(FIND("monocyte",C468)),ISNUMBER(FIND("leukocyte",C468)),ISNUMBER(FIND("cytokine",C468)),ISNUMBER(FIND("CD4",C468)),ISNUMBER(FIND("CD8",C468)),ISNUMBER(FIND("T-cell",C468)))</f>
        <v>1</v>
      </c>
      <c r="J468" t="b">
        <f>OR(ISNUMBER(FIND("reactive oxygen",C468)),ISNUMBER(FIND("ROS",C468)),ISNUMBER(FIND("free radical",C468)),ISNUMBER(FIND("oxidative stress",C468)),ISNUMBER(FIND("peroxid",C468)),ISNUMBER(FIND("oxidative",C468)),ISNUMBER(FIND("antioxid",C468)))</f>
        <v>0</v>
      </c>
      <c r="K468" t="b">
        <f>OR(ISNUMBER(FIND("autophag",C468)))</f>
        <v>0</v>
      </c>
      <c r="L468" t="b">
        <f>OR(ISNUMBER(FIND("morpholog",C468)))</f>
        <v>0</v>
      </c>
      <c r="M468" t="b">
        <f>OR(ISNUMBER(FIND("fibrosis",C468)),ISNUMBER(FIND("Fibrosis",C468)),ISNUMBER(FIND("fibrot",C468)))</f>
        <v>0</v>
      </c>
      <c r="N468" t="b">
        <f>OR(ISNUMBER(FIND("offspring",C468)),ISNUMBER(FIND("Parental",C468)),ISNUMBER(FIND("parental",C468)),ISNUMBER(FIND("germline",C468)),ISNUMBER(FIND("reproduc",C468)),ISNUMBER(FIND("embryo",C468)))</f>
        <v>0</v>
      </c>
      <c r="O468" t="b">
        <f>OR(ISNUMBER(FIND("metabol",C468)),ISNUMBER(FIND("Metabol",C468)),ISNUMBER(FIND("digest",C468)),ISNUMBER(FIND("mitochon",C468)))</f>
        <v>0</v>
      </c>
      <c r="P468" t="b">
        <f>OR(ISNUMBER(FIND("ecotox",C468)),ISNUMBER(FIND("Ecotox",B468)),ISNUMBER(FIND("ecotox",B468)),ISNUMBER(FIND("Ecotox",C468)))</f>
        <v>0</v>
      </c>
      <c r="Q468" t="b">
        <f>OR(ISNUMBER(FIND("Bioaccum",C468)),ISNUMBER(FIND("bioaccum",C468)),ISNUMBER(FIND("accum",C468)))</f>
        <v>0</v>
      </c>
      <c r="R468" t="b">
        <f>OR(ISNUMBER(FIND("Occupation",C468)),ISNUMBER(FIND("occupation",C468)),ISNUMBER(FIND("worker",C468)),ISNUMBER(FIND("workforce",C468)))</f>
        <v>0</v>
      </c>
      <c r="S468" t="b">
        <f>NOT(OR(F468,G468,H468,I468,J468,K468,L468,M468,N468,O468,P468,Q468,R468))</f>
        <v>0</v>
      </c>
      <c r="U468" t="b">
        <f>OR(Table1[[#This Row],[Inflammation]],Table1[[#This Row],[Immune]])</f>
        <v>1</v>
      </c>
      <c r="V468" t="str">
        <f>IF(OR(Table1[[#This Row],[Rodents]],Table1[[#This Row],[Human]],Table1[[#This Row],[Pig]]),OR(ISNUMBER(FIND("intratrach",C468)),ISNUMBER(FIND("nasal ",C468)),ISNUMBER(FIND("instill",C468))),"NA")</f>
        <v>NA</v>
      </c>
      <c r="W468" t="str">
        <f>IF(OR(Table1[[#This Row],[Rodents]],Table1[[#This Row],[Human]],Table1[[#This Row],[Pig]]),OR(ISNUMBER(FIND("dermal",C468)),ISNUMBER(FIND("skin ",C468))),"NA")</f>
        <v>NA</v>
      </c>
      <c r="X468" t="str">
        <f>IF(OR(Table1[[#This Row],[Rodents]],Table1[[#This Row],[Human]],Table1[[#This Row],[Pig]]),OR(ISNUMBER(FIND("injected",C468)),ISNUMBER(FIND("periton",C468)),ISNUMBER(FIND("intrascrot",C468))),"NA")</f>
        <v>NA</v>
      </c>
      <c r="Y468" t="str">
        <f>IF(OR(Table1[[#This Row],[Rodents]],Table1[[#This Row],[Human]],Table1[[#This Row],[Pig]]),NOT(OR(Table1[[#This Row],[Inhaled/Intratracheal/intranasal]],Table1[[#This Row],[Dermal]],Table1[[#This Row],[Injected]])),"NA")</f>
        <v>NA</v>
      </c>
      <c r="AA468" t="b">
        <f>OR(ISNUMBER(FIND("fish ",C468)),ISNUMBER(FIND("Fish ",C468)),ISNUMBER(FIND("aquatic",C468)),ISNUMBER(FIND("daphnids",C468)),ISNUMBER(FIND("Carcinus maenas",C468)),ISNUMBER(FIND("Daphnia",C468)),ISNUMBER(FIND("Ruditapes philippinarum",C468)),ISNUMBER(FIND("daphnia",C468)),ISNUMBER(FIND("marine",C468)),ISNUMBER(FIND("mussel",C468)),ISNUMBER(FIND("algae",C468)),ISNUMBER(FIND("Donax faba",C468)),ISNUMBER(FIND("estuarine",C468)),ISNUMBER(FIND("snail",C468)),ISNUMBER(FIND("Prorocentrum donghaiense",C468)) )</f>
        <v>0</v>
      </c>
      <c r="AB468" t="b">
        <f>OR(ISNUMBER(FIND(" rat ",C468)),ISNUMBER(FIND(" rats ",C468)),ISNUMBER(FIND(" Rats ",C468)),ISNUMBER(FIND(" Rat ",C468)),ISNUMBER(FIND(" rat.",C468)),ISNUMBER(FIND(" rats.",C468)),ISNUMBER(FIND("mouse",C468)),ISNUMBER(FIND("mice",C468)), ISNUMBER(FIND(" Mice",C468)))</f>
        <v>0</v>
      </c>
      <c r="AC468" t="b">
        <f>OR(ISNUMBER(FIND(" cell ",C468)),ISNUMBER(FIND("fibroblast",C468)),ISNUMBER(FIND("macrophage",C468)),ISNUMBER(FIND("epithelial",C468)),ISNUMBER(FIND("endothelial",C468)),ISNUMBER(FIND("neuron",C468)),ISNUMBER(FIND(" cells ",C468)),ISNUMBER(FIND("RBC",C468)),ISNUMBER(FIND("mitochond",C468)),ISNUMBER(FIND("adipocyte",C468)),ISNUMBER(FIND("osteo",C468)),ISNUMBER(FIND("keratin",C468)),ISNUMBER(FIND(" cell's ",C468)),ISNUMBER(FIND("eukary",C468)),ISNUMBER(FIND("sperm",C468)))</f>
        <v>1</v>
      </c>
      <c r="AD468" t="b">
        <v>0</v>
      </c>
      <c r="AE468" t="b">
        <f>OR(ISNUMBER(FIND(" plant ",C468)),ISNUMBER(FIND("Plant ",C468)),ISNUMBER(FIND("tomato",C468)),ISNUMBER(FIND("plants",C468)),ISNUMBER(FIND("Plants",C468)),ISNUMBER(FIND("algae",C468)),ISNUMBER(FIND("lettuce",C468)),ISNUMBER(FIND("green gram sprouts ",C468)),ISNUMBER(FIND("Cucurbita pepo",C468)),ISNUMBER(FIND("bean ",C468)),ISNUMBER(FIND("chloroplast",C468)),ISNUMBER(FIND("chlorophyll",C468)),ISNUMBER(FIND("seedling",C468)),ISNUMBER(FIND("canola",C468)),ISNUMBER(FIND("shoot",C468)),ISNUMBER(FIND("photosynthes",C468)),ISNUMBER(FIND(" leaves ",C468)),,ISNUMBER(FIND("agriculture",C468)),ISNUMBER(FIND(" crops ",C468)))</f>
        <v>0</v>
      </c>
      <c r="AF468" t="b">
        <f>OR(ISNUMBER(FIND("bacteria",C468)),ISNUMBER(FIND("Bacteria",C468)),ISNUMBER(FIND("Bacterium",C468)),ISNUMBER(FIND("bacterium",C468)),ISNUMBER(FIND(" coli ",C468)))</f>
        <v>0</v>
      </c>
      <c r="AG468" t="b">
        <f>OR(ISNUMBER(FIND("fungi",C468)),ISNUMBER(FIND("Fungi",C468)),ISNUMBER(FIND("fungus",C468)),ISNUMBER(FIND("Fungus",C468)),ISNUMBER(FIND("mushroom",C468)),ISNUMBER(FIND("Mushroom",C468)),ISNUMBER(FIND(" mold ",C468)))</f>
        <v>0</v>
      </c>
      <c r="AH468" t="b">
        <f>OR(ISNUMBER(FIND("Pig ",C468)),ISNUMBER(FIND("pig ",C468)),ISNUMBER(FIND("Pigs ",C468)),ISNUMBER(FIND("pigs ",C468)))</f>
        <v>0</v>
      </c>
      <c r="AI468" t="b">
        <f>OR(ISNUMBER(FIND(" C. elegans",C468)),ISNUMBER(FIND("Caenorhabditis elegans",C468)),ISNUMBER(FIND("earthworms",C468)),ISNUMBER(FIND(" Ficopomatus enigmaticus",C468)),ISNUMBER(FIND("larva",C468)),ISNUMBER(FIND("Lumbriculus variegatus",C468)),ISNUMBER(FIND("nematode",C468)))</f>
        <v>0</v>
      </c>
      <c r="AJ468" t="b">
        <f>NOT(OR(AA468,AB468,AC468,AD468,AE468,AF468,AG468,AH468,AI468))</f>
        <v>0</v>
      </c>
      <c r="AL468" t="b">
        <f>OR(AA468,AB468,AD468,AE468,AF468,AG468,AH468,AI468)</f>
        <v>0</v>
      </c>
      <c r="AM468" t="b">
        <f>IF(Table1[[#This Row],[In vivo?]],IF(Table1[[#This Row],[Cell]],FALSE,TRUE),FALSE)</f>
        <v>0</v>
      </c>
      <c r="AN468" t="b">
        <f>AND(AC468,AL468)</f>
        <v>0</v>
      </c>
      <c r="AO468" t="b">
        <f>IF(Table1[[#This Row],[Cell]],IF(Table1[[#This Row],[In vivo?]],FALSE,TRUE),FALSE)</f>
        <v>1</v>
      </c>
      <c r="AP468" t="b">
        <f>NOT(OR(Table1[[#This Row],[In vivo?]],Table1[[#This Row],[Only in Cell]]))</f>
        <v>0</v>
      </c>
      <c r="AQ468" t="str">
        <f>IF(OR(Table1[[#This Row],[Rodents]],Table1[[#This Row],[Human]],Table1[[#This Row],[Pig]]),OR(ISNUMBER(FIND("pulmonary",C468)),ISNUMBER(FIND("lung",C468))),"NA")</f>
        <v>NA</v>
      </c>
      <c r="AR468" t="str">
        <f>IF(OR(Table1[[#This Row],[Rodents]],Table1[[#This Row],[Human]],Table1[[#This Row],[Pig]]),OR(ISNUMBER(FIND("skin",C468)),ISNUMBER(FIND("dermal",C468))),"NA")</f>
        <v>NA</v>
      </c>
      <c r="AS468" t="str">
        <f>IF(OR(Table1[[#This Row],[Rodents]],Table1[[#This Row],[Human]],Table1[[#This Row],[Pig]]),OR(ISNUMBER(FIND("liver",C468)),ISNUMBER(FIND("hepat",C468))),"NA")</f>
        <v>NA</v>
      </c>
      <c r="AT468" t="str">
        <f>IF(OR(Table1[[#This Row],[Rodents]],Table1[[#This Row],[Human]],Table1[[#This Row],[Pig]]),OR(ISNUMBER(FIND("kidney",C468)),ISNUMBER(FIND("neph",C468))),"NA")</f>
        <v>NA</v>
      </c>
      <c r="AU468" t="str">
        <f>IF(OR(Table1[[#This Row],[Rodents]],Table1[[#This Row],[Human]],Table1[[#This Row],[Pig]]),OR(ISNUMBER(FIND("brain",C468)),ISNUMBER(FIND("neur",C468)),ISNUMBER(FIND("nerv",C468))),"NA")</f>
        <v>NA</v>
      </c>
      <c r="AV468" t="str">
        <f>IF(OR(Table1[[#This Row],[Rodents]],Table1[[#This Row],[Human]],Table1[[#This Row],[Pig]]),OR(ISNUMBER(FIND("heart",C468)),ISNUMBER(FIND("cardi",C468))),"NA")</f>
        <v>NA</v>
      </c>
      <c r="AW468" t="str">
        <f>IF(OR(Table1[[#This Row],[Rodents]],Table1[[#This Row],[Human]],Table1[[#This Row],[Pig]]),OR(ISNUMBER(FIND("gastro",C468)),ISNUMBER(FIND("intesti",C468)),ISNUMBER(FIND("stomach",C468))),"NA")</f>
        <v>NA</v>
      </c>
      <c r="AX468" t="str">
        <f>IF(OR(Table1[[#This Row],[Rodents]],Table1[[#This Row],[Human]],Table1[[#This Row],[Pig]]),NOT(OR(AQ468,AR468,AS468,AT468,AU468,AV468,AW468)),"NA")</f>
        <v>NA</v>
      </c>
      <c r="AY468" t="b">
        <f>OR(ISNUMBER(FIND("SWCNT",C468)),ISNUMBER(FIND("SWNT",C468)),ISNUMBER(FIND("single-wall",C468)),ISNUMBER(FIND("single wall",C468)),ISNUMBER(FIND("Single wall",C468)),ISNUMBER(FIND("Single-wall",C468)),ISNUMBER(FIND("SWCNT",B468)),ISNUMBER(FIND("SWNT",B468)),ISNUMBER(FIND("single-wall",B468)),ISNUMBER(FIND("single wall",B468)),ISNUMBER(FIND("Single-wall",B468)),ISNUMBER(FIND("Single wall",B468)))</f>
        <v>1</v>
      </c>
      <c r="AZ468" t="b">
        <f>OR(ISNUMBER(FIND("MWCNT",C468)),ISNUMBER(FIND("MWNT",C468)),ISNUMBER(FIND("multi-wall",C468)),ISNUMBER(FIND("multi wall",C468)),ISNUMBER(FIND("multiwall",C468)),ISNUMBER(FIND("Multi-wall",C468)),ISNUMBER(FIND("Multi wall",C468)),ISNUMBER(FIND("Multiwall",C468)),ISNUMBER(FIND("MWCNT",B468)),ISNUMBER(FIND("MWNT",B468)),ISNUMBER(FIND("multi-wall",B468)),ISNUMBER(FIND("multi wall",B468)),ISNUMBER(FIND("multiwall",B468)),ISNUMBER(FIND("Multi-wall",B468)),ISNUMBER(FIND("Multi wall",B468)),ISNUMBER(FIND("Multiwall",B468)),ISNUMBER(FIND("Double-wall",B468)),ISNUMBER(FIND("Double wall",B468)),ISNUMBER(FIND("Doublewall",B468)),ISNUMBER(FIND("double-wall",B468)),ISNUMBER(FIND("double wall",B468)),ISNUMBER(FIND("doublewall",B468)))</f>
        <v>0</v>
      </c>
      <c r="BA468" t="b">
        <f>AND(Table1[[#This Row],[SWCNT]],Table1[[#This Row],[MWCNT]])</f>
        <v>0</v>
      </c>
      <c r="BB468" t="b">
        <f>IF(Table1[[#This Row],[SWCNT]]=TRUE,FALSE,IF(Table1[[#This Row],[MWCNT]]=TRUE,FALSE,TRUE))</f>
        <v>0</v>
      </c>
      <c r="BC468" s="18"/>
    </row>
    <row r="469" spans="1:55" ht="296">
      <c r="A469" t="s">
        <v>5557</v>
      </c>
      <c r="B469" s="2" t="s">
        <v>5558</v>
      </c>
      <c r="C469" s="16" t="s">
        <v>5559</v>
      </c>
      <c r="D469" s="17" t="s">
        <v>181</v>
      </c>
      <c r="E469" s="2">
        <v>2009</v>
      </c>
      <c r="F469" t="b">
        <f>OR(ISNUMBER(FIND("cytotoxic",C469)),ISNUMBER(FIND("Cytotoxic",C469)),ISNUMBER(FIND("cellular toxicity",C469)),ISNUMBER(FIND("cell death",C469)),ISNUMBER(FIND("viable",C469)),ISNUMBER(FIND("phytotoxic",C469)),ISNUMBER(FIND("acute toxicity",C469)),ISNUMBER(FIND("MTT",C469)),ISNUMBER(FIND("survival",C469)),ISNUMBER(FIND("prolifer",C469)),ISNUMBER(FIND("apoptosis",C469)),ISNUMBER(FIND("neurotoxic",C469)),ISNUMBER(FIND("  lysis ",C469)),ISNUMBER(FIND("necrosis",C469)),ISNUMBER(FIND("cellular death",C469))*3,ISNUMBER(FIND("LDH",C469)),ISNUMBER(FIND("Acute toxicity",C469)))</f>
        <v>0</v>
      </c>
      <c r="G469" t="b">
        <f>OR(ISNUMBER(FIND("genotoxic",C469)),ISNUMBER(FIND("genotoxicity",C469)),ISNUMBER(FIND("DNA damage",C469)),ISNUMBER(FIND("DNA",C469)),ISNUMBER(FIND("RNA",C469)),ISNUMBER(FIND("mesothelioma",C469)),ISNUMBER(FIND("carcino",C469)),ISNUMBER(FIND("mutagen",C469)),ISNUMBER(FIND("genetic",C469)))</f>
        <v>1</v>
      </c>
      <c r="H469" t="b">
        <f>OR(ISNUMBER(FIND("inflammatory",C469)),ISNUMBER(FIND("inflamm",C469)))</f>
        <v>1</v>
      </c>
      <c r="I469" t="b">
        <f>OR(ISNUMBER(FIND("immune",C469)),ISNUMBER(FIND("immunological",C469)),ISNUMBER(FIND("interleuk",C469)),ISNUMBER(FIND("platelet activation",C469)),ISNUMBER(FIND("monocyte",C469)),ISNUMBER(FIND("leukocyte",C469)),ISNUMBER(FIND("cytokine",C469)),ISNUMBER(FIND("CD4",C469)),ISNUMBER(FIND("CD8",C469)),ISNUMBER(FIND("T-cell",C469)))</f>
        <v>1</v>
      </c>
      <c r="J469" t="b">
        <f>OR(ISNUMBER(FIND("reactive oxygen",C469)),ISNUMBER(FIND("ROS",C469)),ISNUMBER(FIND("free radical",C469)),ISNUMBER(FIND("oxidative stress",C469)),ISNUMBER(FIND("peroxid",C469)),ISNUMBER(FIND("oxidative",C469)),ISNUMBER(FIND("antioxid",C469)))</f>
        <v>0</v>
      </c>
      <c r="K469" t="b">
        <f>OR(ISNUMBER(FIND("autophag",C469)))</f>
        <v>0</v>
      </c>
      <c r="L469" t="b">
        <f>OR(ISNUMBER(FIND("morpholog",C469)))</f>
        <v>0</v>
      </c>
      <c r="M469" t="b">
        <f>OR(ISNUMBER(FIND("fibrosis",C469)),ISNUMBER(FIND("Fibrosis",C469)),ISNUMBER(FIND("fibrot",C469)))</f>
        <v>0</v>
      </c>
      <c r="N469" t="b">
        <f>OR(ISNUMBER(FIND("offspring",C469)),ISNUMBER(FIND("Parental",C469)),ISNUMBER(FIND("parental",C469)),ISNUMBER(FIND("germline",C469)),ISNUMBER(FIND("reproduc",C469)),ISNUMBER(FIND("embryo",C469)))</f>
        <v>0</v>
      </c>
      <c r="O469" t="b">
        <f>OR(ISNUMBER(FIND("metabol",C469)),ISNUMBER(FIND("Metabol",C469)),ISNUMBER(FIND("digest",C469)),ISNUMBER(FIND("mitochon",C469)))</f>
        <v>0</v>
      </c>
      <c r="P469" t="b">
        <f>OR(ISNUMBER(FIND("ecotox",C469)),ISNUMBER(FIND("Ecotox",B469)),ISNUMBER(FIND("ecotox",B469)),ISNUMBER(FIND("Ecotox",C469)))</f>
        <v>0</v>
      </c>
      <c r="Q469" t="b">
        <f>OR(ISNUMBER(FIND("Bioaccum",C469)),ISNUMBER(FIND("bioaccum",C469)),ISNUMBER(FIND("accum",C469)))</f>
        <v>0</v>
      </c>
      <c r="R469" t="b">
        <f>OR(ISNUMBER(FIND("Occupation",C469)),ISNUMBER(FIND("occupation",C469)),ISNUMBER(FIND("worker",C469)),ISNUMBER(FIND("workforce",C469)))</f>
        <v>0</v>
      </c>
      <c r="S469" t="b">
        <f>NOT(OR(F469,G469,H469,I469,J469,K469,L469,M469,N469,O469,P469,Q469,R469))</f>
        <v>0</v>
      </c>
      <c r="U469" t="b">
        <f>OR(Table1[[#This Row],[Inflammation]],Table1[[#This Row],[Immune]])</f>
        <v>1</v>
      </c>
      <c r="V469" t="b">
        <f>IF(OR(Table1[[#This Row],[Rodents]],Table1[[#This Row],[Human]],Table1[[#This Row],[Pig]]),OR(ISNUMBER(FIND("intratrach",C469)),ISNUMBER(FIND("nasal ",C469)),ISNUMBER(FIND("instill",C469))),"NA")</f>
        <v>1</v>
      </c>
      <c r="W469" t="b">
        <f>IF(OR(Table1[[#This Row],[Rodents]],Table1[[#This Row],[Human]],Table1[[#This Row],[Pig]]),OR(ISNUMBER(FIND("dermal",C469)),ISNUMBER(FIND("skin ",C469))),"NA")</f>
        <v>0</v>
      </c>
      <c r="X469" t="b">
        <f>IF(OR(Table1[[#This Row],[Rodents]],Table1[[#This Row],[Human]],Table1[[#This Row],[Pig]]),OR(ISNUMBER(FIND("injected",C469)),ISNUMBER(FIND("periton",C469)),ISNUMBER(FIND("intrascrot",C469))),"NA")</f>
        <v>0</v>
      </c>
      <c r="Y469" t="b">
        <f>IF(OR(Table1[[#This Row],[Rodents]],Table1[[#This Row],[Human]],Table1[[#This Row],[Pig]]),NOT(OR(Table1[[#This Row],[Inhaled/Intratracheal/intranasal]],Table1[[#This Row],[Dermal]],Table1[[#This Row],[Injected]])),"NA")</f>
        <v>0</v>
      </c>
      <c r="AA469" t="b">
        <f>OR(ISNUMBER(FIND("fish ",C469)),ISNUMBER(FIND("Fish ",C469)),ISNUMBER(FIND("aquatic",C469)),ISNUMBER(FIND("daphnids",C469)),ISNUMBER(FIND("Carcinus maenas",C469)),ISNUMBER(FIND("Daphnia",C469)),ISNUMBER(FIND("Ruditapes philippinarum",C469)),ISNUMBER(FIND("daphnia",C469)),ISNUMBER(FIND("marine",C469)),ISNUMBER(FIND("mussel",C469)),ISNUMBER(FIND("algae",C469)),ISNUMBER(FIND("Donax faba",C469)),ISNUMBER(FIND("estuarine",C469)),ISNUMBER(FIND("snail",C469)),ISNUMBER(FIND("Prorocentrum donghaiense",C469)) )</f>
        <v>0</v>
      </c>
      <c r="AB469" t="b">
        <f>OR(ISNUMBER(FIND(" rat ",C469)),ISNUMBER(FIND(" rats ",C469)),ISNUMBER(FIND(" Rats ",C469)),ISNUMBER(FIND(" Rat ",C469)),ISNUMBER(FIND(" rat.",C469)),ISNUMBER(FIND(" rats.",C469)),ISNUMBER(FIND("mouse",C469)),ISNUMBER(FIND("mice",C469)), ISNUMBER(FIND(" Mice",C469)))</f>
        <v>1</v>
      </c>
      <c r="AC469" t="b">
        <f>OR(ISNUMBER(FIND(" cell ",C469)),ISNUMBER(FIND("fibroblast",C469)),ISNUMBER(FIND("macrophage",C469)),ISNUMBER(FIND("epithelial",C469)),ISNUMBER(FIND("endothelial",C469)),ISNUMBER(FIND("neuron",C469)),ISNUMBER(FIND(" cells ",C469)),ISNUMBER(FIND("RBC",C469)),ISNUMBER(FIND("mitochond",C469)),ISNUMBER(FIND("adipocyte",C469)),ISNUMBER(FIND("osteo",C469)),ISNUMBER(FIND("keratin",C469)),ISNUMBER(FIND(" cell's ",C469)),ISNUMBER(FIND("eukary",C469)),ISNUMBER(FIND("sperm",C469)))</f>
        <v>1</v>
      </c>
      <c r="AD469" t="b">
        <f>OR(ISNUMBER(FIND("human",B469)),ISNUMBER(FIND("workers",B469)),ISNUMBER(FIND("workforces",B469)),ISNUMBER(FIND("occupational",B469)),ISNUMBER(FIND("Case report",B469)),ISNUMBER(FIND("Workplaces",B469)),ISNUMBER(FIND("worker",B469)))</f>
        <v>0</v>
      </c>
      <c r="AE469" t="b">
        <f>OR(ISNUMBER(FIND(" plant ",C469)),ISNUMBER(FIND("Plant ",C469)),ISNUMBER(FIND("tomato",C469)),ISNUMBER(FIND("plants",C469)),ISNUMBER(FIND("Plants",C469)),ISNUMBER(FIND("algae",C469)),ISNUMBER(FIND("lettuce",C469)),ISNUMBER(FIND("green gram sprouts ",C469)),ISNUMBER(FIND("Cucurbita pepo",C469)),ISNUMBER(FIND("bean ",C469)),ISNUMBER(FIND("chloroplast",C469)),ISNUMBER(FIND("chlorophyll",C469)),ISNUMBER(FIND("seedling",C469)),ISNUMBER(FIND("canola",C469)),ISNUMBER(FIND("shoot",C469)),ISNUMBER(FIND("photosynthes",C469)),ISNUMBER(FIND(" leaves ",C469)),,ISNUMBER(FIND("agriculture",C469)),ISNUMBER(FIND(" crops ",C469)))</f>
        <v>0</v>
      </c>
      <c r="AF469" t="b">
        <f>OR(ISNUMBER(FIND("bacteria",C469)),ISNUMBER(FIND("Bacteria",C469)),ISNUMBER(FIND("Bacterium",C469)),ISNUMBER(FIND("bacterium",C469)),ISNUMBER(FIND(" coli ",C469)))</f>
        <v>0</v>
      </c>
      <c r="AG469" t="b">
        <f>OR(ISNUMBER(FIND("fungi",C469)),ISNUMBER(FIND("Fungi",C469)),ISNUMBER(FIND("fungus",C469)),ISNUMBER(FIND("Fungus",C469)),ISNUMBER(FIND("mushroom",C469)),ISNUMBER(FIND("Mushroom",C469)),ISNUMBER(FIND(" mold ",C469)))</f>
        <v>0</v>
      </c>
      <c r="AH469" t="b">
        <f>OR(ISNUMBER(FIND("Pig ",C469)),ISNUMBER(FIND("pig ",C469)),ISNUMBER(FIND("Pigs ",C469)),ISNUMBER(FIND("pigs ",C469)))</f>
        <v>0</v>
      </c>
      <c r="AI469" t="b">
        <f>OR(ISNUMBER(FIND(" C. elegans",C469)),ISNUMBER(FIND("Caenorhabditis elegans",C469)),ISNUMBER(FIND("earthworms",C469)),ISNUMBER(FIND(" Ficopomatus enigmaticus",C469)),ISNUMBER(FIND("larva",C469)),ISNUMBER(FIND("Lumbriculus variegatus",C469)),ISNUMBER(FIND("nematode",C469)))</f>
        <v>0</v>
      </c>
      <c r="AJ469" t="b">
        <f>NOT(OR(AA469,AB469,AC469,AD469,AE469,AF469,AG469,AH469,AI469))</f>
        <v>0</v>
      </c>
      <c r="AL469" t="b">
        <f>OR(AA469,AB469,AD469,AE469,AF469,AG469,AH469,AI469)</f>
        <v>1</v>
      </c>
      <c r="AM469" t="b">
        <f>IF(Table1[[#This Row],[In vivo?]],IF(Table1[[#This Row],[Cell]],FALSE,TRUE),FALSE)</f>
        <v>0</v>
      </c>
      <c r="AN469" t="b">
        <f>AND(AC469,AL469)</f>
        <v>1</v>
      </c>
      <c r="AO469" t="b">
        <f>IF(Table1[[#This Row],[Cell]],IF(Table1[[#This Row],[In vivo?]],FALSE,TRUE),FALSE)</f>
        <v>0</v>
      </c>
      <c r="AP469" t="b">
        <f>NOT(OR(Table1[[#This Row],[In vivo?]],Table1[[#This Row],[Only in Cell]]))</f>
        <v>0</v>
      </c>
      <c r="AQ469" t="b">
        <f>IF(OR(Table1[[#This Row],[Rodents]],Table1[[#This Row],[Human]],Table1[[#This Row],[Pig]]),OR(ISNUMBER(FIND("pulmonary",C469)),ISNUMBER(FIND("lung",C469))),"NA")</f>
        <v>1</v>
      </c>
      <c r="AR469" t="b">
        <f>IF(OR(Table1[[#This Row],[Rodents]],Table1[[#This Row],[Human]],Table1[[#This Row],[Pig]]),OR(ISNUMBER(FIND("skin",C469)),ISNUMBER(FIND("dermal",C469))),"NA")</f>
        <v>0</v>
      </c>
      <c r="AS469" t="b">
        <f>IF(OR(Table1[[#This Row],[Rodents]],Table1[[#This Row],[Human]],Table1[[#This Row],[Pig]]),OR(ISNUMBER(FIND("liver",C469)),ISNUMBER(FIND("hepat",C469))),"NA")</f>
        <v>1</v>
      </c>
      <c r="AT469" t="b">
        <f>IF(OR(Table1[[#This Row],[Rodents]],Table1[[#This Row],[Human]],Table1[[#This Row],[Pig]]),OR(ISNUMBER(FIND("kidney",C469)),ISNUMBER(FIND("neph",C469))),"NA")</f>
        <v>0</v>
      </c>
      <c r="AU469" t="b">
        <f>IF(OR(Table1[[#This Row],[Rodents]],Table1[[#This Row],[Human]],Table1[[#This Row],[Pig]]),OR(ISNUMBER(FIND("brain",C469)),ISNUMBER(FIND("neur",C469)),ISNUMBER(FIND("nerv",C469))),"NA")</f>
        <v>0</v>
      </c>
      <c r="AV469" t="b">
        <f>IF(OR(Table1[[#This Row],[Rodents]],Table1[[#This Row],[Human]],Table1[[#This Row],[Pig]]),OR(ISNUMBER(FIND("heart",C469)),ISNUMBER(FIND("cardi",C469))),"NA")</f>
        <v>0</v>
      </c>
      <c r="AW469" t="b">
        <f>IF(OR(Table1[[#This Row],[Rodents]],Table1[[#This Row],[Human]],Table1[[#This Row],[Pig]]),OR(ISNUMBER(FIND("gastro",C469)),ISNUMBER(FIND("intesti",C469)),ISNUMBER(FIND("stomach",C469))),"NA")</f>
        <v>0</v>
      </c>
      <c r="AX469" t="b">
        <f>IF(OR(Table1[[#This Row],[Rodents]],Table1[[#This Row],[Human]],Table1[[#This Row],[Pig]]),NOT(OR(AQ469,AR469,AS469,AT469,AU469,AV469,AW469)),"NA")</f>
        <v>0</v>
      </c>
      <c r="AY469" t="b">
        <f>OR(ISNUMBER(FIND("SWCNT",C469)),ISNUMBER(FIND("SWNT",C469)),ISNUMBER(FIND("single-wall",C469)),ISNUMBER(FIND("single wall",C469)),ISNUMBER(FIND("Single wall",C469)),ISNUMBER(FIND("Single-wall",C469)),ISNUMBER(FIND("SWCNT",B469)),ISNUMBER(FIND("SWNT",B469)),ISNUMBER(FIND("single-wall",B469)),ISNUMBER(FIND("single wall",B469)),ISNUMBER(FIND("Single-wall",B469)),ISNUMBER(FIND("Single wall",B469)))</f>
        <v>1</v>
      </c>
      <c r="AZ469" t="b">
        <f>OR(ISNUMBER(FIND("MWCNT",C469)),ISNUMBER(FIND("MWNT",C469)),ISNUMBER(FIND("multi-wall",C469)),ISNUMBER(FIND("multi wall",C469)),ISNUMBER(FIND("multiwall",C469)),ISNUMBER(FIND("Multi-wall",C469)),ISNUMBER(FIND("Multi wall",C469)),ISNUMBER(FIND("Multiwall",C469)),ISNUMBER(FIND("MWCNT",B469)),ISNUMBER(FIND("MWNT",B469)),ISNUMBER(FIND("multi-wall",B469)),ISNUMBER(FIND("multi wall",B469)),ISNUMBER(FIND("multiwall",B469)),ISNUMBER(FIND("Multi-wall",B469)),ISNUMBER(FIND("Multi wall",B469)),ISNUMBER(FIND("Multiwall",B469)),ISNUMBER(FIND("Double-wall",B469)),ISNUMBER(FIND("Double wall",B469)),ISNUMBER(FIND("Doublewall",B469)),ISNUMBER(FIND("double-wall",B469)),ISNUMBER(FIND("double wall",B469)),ISNUMBER(FIND("doublewall",B469)))</f>
        <v>0</v>
      </c>
      <c r="BA469" t="b">
        <f>AND(Table1[[#This Row],[SWCNT]],Table1[[#This Row],[MWCNT]])</f>
        <v>0</v>
      </c>
      <c r="BB469" t="b">
        <f>IF(Table1[[#This Row],[SWCNT]]=TRUE,FALSE,IF(Table1[[#This Row],[MWCNT]]=TRUE,FALSE,TRUE))</f>
        <v>0</v>
      </c>
      <c r="BC469" s="18"/>
    </row>
    <row r="470" spans="1:55" ht="166.5">
      <c r="A470" t="s">
        <v>5560</v>
      </c>
      <c r="B470" s="2" t="s">
        <v>5561</v>
      </c>
      <c r="C470" s="16" t="s">
        <v>5562</v>
      </c>
      <c r="D470" s="17" t="s">
        <v>116</v>
      </c>
      <c r="E470" s="2">
        <v>2009</v>
      </c>
      <c r="F470" t="b">
        <f>OR(ISNUMBER(FIND("cytotoxic",C470)),ISNUMBER(FIND("Cytotoxic",C470)),ISNUMBER(FIND("cellular toxicity",C470)),ISNUMBER(FIND("cell death",C470)),ISNUMBER(FIND("viable",C470)),ISNUMBER(FIND("phytotoxic",C470)),ISNUMBER(FIND("acute toxicity",C470)),ISNUMBER(FIND("MTT",C470)),ISNUMBER(FIND("survival",C470)),ISNUMBER(FIND("prolifer",C470)),ISNUMBER(FIND("apoptosis",C470)),ISNUMBER(FIND("neurotoxic",C470)),ISNUMBER(FIND("  lysis ",C470)),ISNUMBER(FIND("necrosis",C470)),ISNUMBER(FIND("cellular death",C470))*3,ISNUMBER(FIND("LDH",C470)),ISNUMBER(FIND("Acute toxicity",C470)))</f>
        <v>0</v>
      </c>
      <c r="G470" t="b">
        <f>OR(ISNUMBER(FIND("genotoxic",C470)),ISNUMBER(FIND("genotoxicity",C470)),ISNUMBER(FIND("DNA damage",C470)),ISNUMBER(FIND("DNA",C470)),ISNUMBER(FIND("RNA",C470)),ISNUMBER(FIND("mesothelioma",C470)),ISNUMBER(FIND("carcino",C470)),ISNUMBER(FIND("mutagen",C470)),ISNUMBER(FIND("genetic",C470)))</f>
        <v>1</v>
      </c>
      <c r="H470" t="b">
        <f>OR(ISNUMBER(FIND("inflammatory",C470)),ISNUMBER(FIND("inflamm",C470)))</f>
        <v>1</v>
      </c>
      <c r="I470" t="b">
        <f>OR(ISNUMBER(FIND("immune",C470)),ISNUMBER(FIND("immunological",C470)),ISNUMBER(FIND("interleuk",C470)),ISNUMBER(FIND("platelet activation",C470)),ISNUMBER(FIND("monocyte",C470)),ISNUMBER(FIND("leukocyte",C470)),ISNUMBER(FIND("cytokine",C470)),ISNUMBER(FIND("CD4",C470)),ISNUMBER(FIND("CD8",C470)),ISNUMBER(FIND("T-cell",C470)))</f>
        <v>0</v>
      </c>
      <c r="J470" t="b">
        <f>OR(ISNUMBER(FIND("reactive oxygen",C470)),ISNUMBER(FIND("ROS",C470)),ISNUMBER(FIND("free radical",C470)),ISNUMBER(FIND("oxidative stress",C470)),ISNUMBER(FIND("peroxid",C470)),ISNUMBER(FIND("oxidative",C470)),ISNUMBER(FIND("antioxid",C470)))</f>
        <v>0</v>
      </c>
      <c r="K470" t="b">
        <f>OR(ISNUMBER(FIND("autophag",C470)))</f>
        <v>0</v>
      </c>
      <c r="L470" t="b">
        <f>OR(ISNUMBER(FIND("morpholog",C470)))</f>
        <v>0</v>
      </c>
      <c r="M470" t="b">
        <f>OR(ISNUMBER(FIND("fibrosis",C470)),ISNUMBER(FIND("Fibrosis",C470)),ISNUMBER(FIND("fibrot",C470)))</f>
        <v>1</v>
      </c>
      <c r="N470" t="b">
        <f>OR(ISNUMBER(FIND("offspring",C470)),ISNUMBER(FIND("Parental",C470)),ISNUMBER(FIND("parental",C470)),ISNUMBER(FIND("germline",C470)),ISNUMBER(FIND("reproduc",C470)),ISNUMBER(FIND("embryo",C470)))</f>
        <v>0</v>
      </c>
      <c r="O470" t="b">
        <f>OR(ISNUMBER(FIND("metabol",C470)),ISNUMBER(FIND("Metabol",C470)),ISNUMBER(FIND("digest",C470)),ISNUMBER(FIND("mitochon",C470)))</f>
        <v>0</v>
      </c>
      <c r="P470" t="b">
        <f>OR(ISNUMBER(FIND("ecotox",C470)),ISNUMBER(FIND("Ecotox",B470)),ISNUMBER(FIND("ecotox",B470)),ISNUMBER(FIND("Ecotox",C470)))</f>
        <v>0</v>
      </c>
      <c r="Q470" t="b">
        <f>OR(ISNUMBER(FIND("Bioaccum",C470)),ISNUMBER(FIND("bioaccum",C470)),ISNUMBER(FIND("accum",C470)))</f>
        <v>0</v>
      </c>
      <c r="R470" t="b">
        <f>OR(ISNUMBER(FIND("Occupation",C470)),ISNUMBER(FIND("occupation",C470)),ISNUMBER(FIND("worker",C470)),ISNUMBER(FIND("workforce",C470)))</f>
        <v>0</v>
      </c>
      <c r="S470" t="b">
        <f>NOT(OR(F470,G470,H470,I470,J470,K470,L470,M470,N470,O470,P470,Q470,R470))</f>
        <v>0</v>
      </c>
      <c r="U470" t="b">
        <f>OR(Table1[[#This Row],[Inflammation]],Table1[[#This Row],[Immune]])</f>
        <v>1</v>
      </c>
      <c r="V470" t="b">
        <f>IF(OR(Table1[[#This Row],[Rodents]],Table1[[#This Row],[Human]],Table1[[#This Row],[Pig]]),OR(ISNUMBER(FIND("intratrach",C470)),ISNUMBER(FIND("nasal ",C470)),ISNUMBER(FIND("instill",C470))),"NA")</f>
        <v>0</v>
      </c>
      <c r="W470" t="b">
        <f>IF(OR(Table1[[#This Row],[Rodents]],Table1[[#This Row],[Human]],Table1[[#This Row],[Pig]]),OR(ISNUMBER(FIND("dermal",C470)),ISNUMBER(FIND("skin ",C470))),"NA")</f>
        <v>0</v>
      </c>
      <c r="X470" t="b">
        <f>IF(OR(Table1[[#This Row],[Rodents]],Table1[[#This Row],[Human]],Table1[[#This Row],[Pig]]),OR(ISNUMBER(FIND("injected",C470)),ISNUMBER(FIND("periton",C470)),ISNUMBER(FIND("intrascrot",C470))),"NA")</f>
        <v>1</v>
      </c>
      <c r="Y470" t="b">
        <f>IF(OR(Table1[[#This Row],[Rodents]],Table1[[#This Row],[Human]],Table1[[#This Row],[Pig]]),NOT(OR(Table1[[#This Row],[Inhaled/Intratracheal/intranasal]],Table1[[#This Row],[Dermal]],Table1[[#This Row],[Injected]])),"NA")</f>
        <v>0</v>
      </c>
      <c r="AA470" t="b">
        <f>OR(ISNUMBER(FIND("fish ",C470)),ISNUMBER(FIND("Fish ",C470)),ISNUMBER(FIND("aquatic",C470)),ISNUMBER(FIND("daphnids",C470)),ISNUMBER(FIND("Carcinus maenas",C470)),ISNUMBER(FIND("Daphnia",C470)),ISNUMBER(FIND("Ruditapes philippinarum",C470)),ISNUMBER(FIND("daphnia",C470)),ISNUMBER(FIND("marine",C470)),ISNUMBER(FIND("mussel",C470)),ISNUMBER(FIND("algae",C470)),ISNUMBER(FIND("Donax faba",C470)),ISNUMBER(FIND("estuarine",C470)),ISNUMBER(FIND("snail",C470)),ISNUMBER(FIND("Prorocentrum donghaiense",C470)) )</f>
        <v>0</v>
      </c>
      <c r="AB470" t="b">
        <f>OR(ISNUMBER(FIND(" rat ",C470)),ISNUMBER(FIND(" rats ",C470)),ISNUMBER(FIND(" Rats ",C470)),ISNUMBER(FIND(" Rat ",C470)),ISNUMBER(FIND(" rat.",C470)),ISNUMBER(FIND(" rats.",C470)),ISNUMBER(FIND("mouse",C470)),ISNUMBER(FIND("mice",C470)), ISNUMBER(FIND(" Mice",C470)))</f>
        <v>1</v>
      </c>
      <c r="AC470" t="b">
        <f>OR(ISNUMBER(FIND(" cell ",C470)),ISNUMBER(FIND("fibroblast",C470)),ISNUMBER(FIND("macrophage",C470)),ISNUMBER(FIND("epithelial",C470)),ISNUMBER(FIND("endothelial",C470)),ISNUMBER(FIND("neuron",C470)),ISNUMBER(FIND(" cells ",C470)),ISNUMBER(FIND("RBC",C470)),ISNUMBER(FIND("mitochond",C470)),ISNUMBER(FIND("adipocyte",C470)),ISNUMBER(FIND("osteo",C470)),ISNUMBER(FIND("keratin",C470)),ISNUMBER(FIND(" cell's ",C470)),ISNUMBER(FIND("eukary",C470)),ISNUMBER(FIND("sperm",C470)))</f>
        <v>1</v>
      </c>
      <c r="AD470" t="b">
        <f>OR(ISNUMBER(FIND("human",B470)),ISNUMBER(FIND("workers",B470)),ISNUMBER(FIND("workforces",B470)),ISNUMBER(FIND("occupational",B470)),ISNUMBER(FIND("Case report",B470)),ISNUMBER(FIND("Workplaces",B470)),ISNUMBER(FIND("worker",B470)))</f>
        <v>0</v>
      </c>
      <c r="AE470" t="b">
        <f>OR(ISNUMBER(FIND(" plant ",C470)),ISNUMBER(FIND("Plant ",C470)),ISNUMBER(FIND("tomato",C470)),ISNUMBER(FIND("plants",C470)),ISNUMBER(FIND("Plants",C470)),ISNUMBER(FIND("algae",C470)),ISNUMBER(FIND("lettuce",C470)),ISNUMBER(FIND("green gram sprouts ",C470)),ISNUMBER(FIND("Cucurbita pepo",C470)),ISNUMBER(FIND("bean ",C470)),ISNUMBER(FIND("chloroplast",C470)),ISNUMBER(FIND("chlorophyll",C470)),ISNUMBER(FIND("seedling",C470)),ISNUMBER(FIND("canola",C470)),ISNUMBER(FIND("shoot",C470)),ISNUMBER(FIND("photosynthes",C470)),ISNUMBER(FIND(" leaves ",C470)),,ISNUMBER(FIND("agriculture",C470)),ISNUMBER(FIND(" crops ",C470)))</f>
        <v>0</v>
      </c>
      <c r="AF470" t="b">
        <f>OR(ISNUMBER(FIND("bacteria",C470)),ISNUMBER(FIND("Bacteria",C470)),ISNUMBER(FIND("Bacterium",C470)),ISNUMBER(FIND("bacterium",C470)),ISNUMBER(FIND(" coli ",C470)))</f>
        <v>0</v>
      </c>
      <c r="AG470" t="b">
        <f>OR(ISNUMBER(FIND("fungi",C470)),ISNUMBER(FIND("Fungi",C470)),ISNUMBER(FIND("fungus",C470)),ISNUMBER(FIND("Fungus",C470)),ISNUMBER(FIND("mushroom",C470)),ISNUMBER(FIND("Mushroom",C470)),ISNUMBER(FIND(" mold ",C470)))</f>
        <v>0</v>
      </c>
      <c r="AH470" t="b">
        <f>OR(ISNUMBER(FIND("Pig ",C470)),ISNUMBER(FIND("pig ",C470)),ISNUMBER(FIND("Pigs ",C470)),ISNUMBER(FIND("pigs ",C470)))</f>
        <v>0</v>
      </c>
      <c r="AI470" t="b">
        <f>OR(ISNUMBER(FIND(" C. elegans",C470)),ISNUMBER(FIND("Caenorhabditis elegans",C470)),ISNUMBER(FIND("earthworms",C470)),ISNUMBER(FIND(" Ficopomatus enigmaticus",C470)),ISNUMBER(FIND("larva",C470)),ISNUMBER(FIND("Lumbriculus variegatus",C470)),ISNUMBER(FIND("nematode",C470)))</f>
        <v>0</v>
      </c>
      <c r="AJ470" t="b">
        <f>NOT(OR(AA470,AB470,AC470,AD470,AE470,AF470,AG470,AH470,AI470))</f>
        <v>0</v>
      </c>
      <c r="AL470" t="b">
        <f>OR(AA470,AB470,AD470,AE470,AF470,AG470,AH470,AI470)</f>
        <v>1</v>
      </c>
      <c r="AM470" t="b">
        <f>IF(Table1[[#This Row],[In vivo?]],IF(Table1[[#This Row],[Cell]],FALSE,TRUE),FALSE)</f>
        <v>0</v>
      </c>
      <c r="AN470" t="b">
        <f>AND(AC470,AL470)</f>
        <v>1</v>
      </c>
      <c r="AO470" t="b">
        <f>IF(Table1[[#This Row],[Cell]],IF(Table1[[#This Row],[In vivo?]],FALSE,TRUE),FALSE)</f>
        <v>0</v>
      </c>
      <c r="AP470" t="b">
        <f>NOT(OR(Table1[[#This Row],[In vivo?]],Table1[[#This Row],[Only in Cell]]))</f>
        <v>0</v>
      </c>
      <c r="AQ470" t="b">
        <f>IF(OR(Table1[[#This Row],[Rodents]],Table1[[#This Row],[Human]],Table1[[#This Row],[Pig]]),OR(ISNUMBER(FIND("pulmonary",C470)),ISNUMBER(FIND("lung",C470))),"NA")</f>
        <v>0</v>
      </c>
      <c r="AR470" t="b">
        <f>IF(OR(Table1[[#This Row],[Rodents]],Table1[[#This Row],[Human]],Table1[[#This Row],[Pig]]),OR(ISNUMBER(FIND("skin",C470)),ISNUMBER(FIND("dermal",C470))),"NA")</f>
        <v>0</v>
      </c>
      <c r="AS470" t="b">
        <f>IF(OR(Table1[[#This Row],[Rodents]],Table1[[#This Row],[Human]],Table1[[#This Row],[Pig]]),OR(ISNUMBER(FIND("liver",C470)),ISNUMBER(FIND("hepat",C470))),"NA")</f>
        <v>0</v>
      </c>
      <c r="AT470" t="b">
        <f>IF(OR(Table1[[#This Row],[Rodents]],Table1[[#This Row],[Human]],Table1[[#This Row],[Pig]]),OR(ISNUMBER(FIND("kidney",C470)),ISNUMBER(FIND("neph",C470))),"NA")</f>
        <v>0</v>
      </c>
      <c r="AU470" t="b">
        <f>IF(OR(Table1[[#This Row],[Rodents]],Table1[[#This Row],[Human]],Table1[[#This Row],[Pig]]),OR(ISNUMBER(FIND("brain",C470)),ISNUMBER(FIND("neur",C470)),ISNUMBER(FIND("nerv",C470))),"NA")</f>
        <v>0</v>
      </c>
      <c r="AV470" t="b">
        <f>IF(OR(Table1[[#This Row],[Rodents]],Table1[[#This Row],[Human]],Table1[[#This Row],[Pig]]),OR(ISNUMBER(FIND("heart",C470)),ISNUMBER(FIND("cardi",C470))),"NA")</f>
        <v>0</v>
      </c>
      <c r="AW470" t="b">
        <f>IF(OR(Table1[[#This Row],[Rodents]],Table1[[#This Row],[Human]],Table1[[#This Row],[Pig]]),OR(ISNUMBER(FIND("gastro",C470)),ISNUMBER(FIND("intesti",C470)),ISNUMBER(FIND("stomach",C470))),"NA")</f>
        <v>0</v>
      </c>
      <c r="AX470" t="b">
        <f>IF(OR(Table1[[#This Row],[Rodents]],Table1[[#This Row],[Human]],Table1[[#This Row],[Pig]]),NOT(OR(AQ470,AR470,AS470,AT470,AU470,AV470,AW470)),"NA")</f>
        <v>1</v>
      </c>
      <c r="AY470" t="b">
        <f>OR(ISNUMBER(FIND("SWCNT",C470)),ISNUMBER(FIND("SWNT",C470)),ISNUMBER(FIND("single-wall",C470)),ISNUMBER(FIND("single wall",C470)),ISNUMBER(FIND("Single wall",C470)),ISNUMBER(FIND("Single-wall",C470)),ISNUMBER(FIND("SWCNT",B470)),ISNUMBER(FIND("SWNT",B470)),ISNUMBER(FIND("single-wall",B470)),ISNUMBER(FIND("single wall",B470)),ISNUMBER(FIND("Single-wall",B470)),ISNUMBER(FIND("Single wall",B470)))</f>
        <v>0</v>
      </c>
      <c r="AZ470" t="b">
        <f>OR(ISNUMBER(FIND("MWCNT",C470)),ISNUMBER(FIND("MWNT",C470)),ISNUMBER(FIND("multi-wall",C470)),ISNUMBER(FIND("multi wall",C470)),ISNUMBER(FIND("multiwall",C470)),ISNUMBER(FIND("Multi-wall",C470)),ISNUMBER(FIND("Multi wall",C470)),ISNUMBER(FIND("Multiwall",C470)),ISNUMBER(FIND("MWCNT",B470)),ISNUMBER(FIND("MWNT",B470)),ISNUMBER(FIND("multi-wall",B470)),ISNUMBER(FIND("multi wall",B470)),ISNUMBER(FIND("multiwall",B470)),ISNUMBER(FIND("Multi-wall",B470)),ISNUMBER(FIND("Multi wall",B470)),ISNUMBER(FIND("Multiwall",B470)),ISNUMBER(FIND("Double-wall",B470)),ISNUMBER(FIND("Double wall",B470)),ISNUMBER(FIND("Doublewall",B470)),ISNUMBER(FIND("double-wall",B470)),ISNUMBER(FIND("double wall",B470)),ISNUMBER(FIND("doublewall",B470)))</f>
        <v>1</v>
      </c>
      <c r="BA470" t="b">
        <f>AND(Table1[[#This Row],[SWCNT]],Table1[[#This Row],[MWCNT]])</f>
        <v>0</v>
      </c>
      <c r="BB470" t="b">
        <f>IF(Table1[[#This Row],[SWCNT]]=TRUE,FALSE,IF(Table1[[#This Row],[MWCNT]]=TRUE,FALSE,TRUE))</f>
        <v>0</v>
      </c>
      <c r="BC470" s="18"/>
    </row>
    <row r="471" spans="1:55" ht="277.5">
      <c r="A471" t="s">
        <v>5605</v>
      </c>
      <c r="B471" s="2" t="s">
        <v>5607</v>
      </c>
      <c r="C471" s="16" t="s">
        <v>5609</v>
      </c>
      <c r="D471" s="17" t="s">
        <v>5611</v>
      </c>
      <c r="E471" s="2">
        <v>2008</v>
      </c>
      <c r="F471" t="b">
        <f>OR(ISNUMBER(FIND("cytotoxic",C471)),ISNUMBER(FIND("Cytotoxic",C471)),ISNUMBER(FIND("cellular toxicity",C471)),ISNUMBER(FIND("cell death",C471)),ISNUMBER(FIND("viable",C471)),ISNUMBER(FIND("phytotoxic",C471)),ISNUMBER(FIND("acute toxicity",C471)),ISNUMBER(FIND("MTT",C471)),ISNUMBER(FIND("survival",C471)),ISNUMBER(FIND("prolifer",C471)),ISNUMBER(FIND("apoptosis",C471)),ISNUMBER(FIND("neurotoxic",C471)),ISNUMBER(FIND("  lysis ",C471)),ISNUMBER(FIND("necrosis",C471)),ISNUMBER(FIND("cellular death",C471))*3,ISNUMBER(FIND("LDH",C471)),ISNUMBER(FIND("Acute toxicity",C471)))</f>
        <v>0</v>
      </c>
      <c r="G471" t="b">
        <f>OR(ISNUMBER(FIND("genotoxic",C471)),ISNUMBER(FIND("genotoxicity",C471)),ISNUMBER(FIND("DNA damage",C471)),ISNUMBER(FIND("DNA",C471)),ISNUMBER(FIND("RNA",C471)),ISNUMBER(FIND("mesothelioma",C471)),ISNUMBER(FIND("carcino",C471)),ISNUMBER(FIND("mutagen",C471)),ISNUMBER(FIND("genetic",C471)))</f>
        <v>0</v>
      </c>
      <c r="H471" t="b">
        <f>OR(ISNUMBER(FIND("inflammatory",C471)),ISNUMBER(FIND("inflamm",C471)))</f>
        <v>1</v>
      </c>
      <c r="I471" t="b">
        <f>OR(ISNUMBER(FIND("immune",C471)),ISNUMBER(FIND("immunological",C471)),ISNUMBER(FIND("interleuk",C471)),ISNUMBER(FIND("platelet activation",C471)),ISNUMBER(FIND("monocyte",C471)),ISNUMBER(FIND("leukocyte",C471)),ISNUMBER(FIND("cytokine",C471)),ISNUMBER(FIND("CD4",C471)),ISNUMBER(FIND("CD8",C471)),ISNUMBER(FIND("T-cell",C471)))</f>
        <v>1</v>
      </c>
      <c r="J471" t="b">
        <f>OR(ISNUMBER(FIND("reactive oxygen",C471)),ISNUMBER(FIND("ROS",C471)),ISNUMBER(FIND("free radical",C471)),ISNUMBER(FIND("oxidative stress",C471)),ISNUMBER(FIND("peroxid",C471)),ISNUMBER(FIND("oxidative",C471)),ISNUMBER(FIND("antioxid",C471)))</f>
        <v>0</v>
      </c>
      <c r="K471" t="b">
        <f>OR(ISNUMBER(FIND("autophag",C471)))</f>
        <v>0</v>
      </c>
      <c r="L471" t="b">
        <f>OR(ISNUMBER(FIND("morpholog",C471)))</f>
        <v>0</v>
      </c>
      <c r="M471" t="b">
        <f>OR(ISNUMBER(FIND("fibrosis",C471)),ISNUMBER(FIND("Fibrosis",C471)),ISNUMBER(FIND("fibrot",C471)))</f>
        <v>0</v>
      </c>
      <c r="N471" t="b">
        <f>OR(ISNUMBER(FIND("offspring",C471)),ISNUMBER(FIND("Parental",C471)),ISNUMBER(FIND("parental",C471)),ISNUMBER(FIND("germline",C471)),ISNUMBER(FIND("reproduc",C471)),ISNUMBER(FIND("embryo",C471)))</f>
        <v>0</v>
      </c>
      <c r="O471" t="b">
        <f>OR(ISNUMBER(FIND("metabol",C471)),ISNUMBER(FIND("Metabol",C471)),ISNUMBER(FIND("digest",C471)),ISNUMBER(FIND("mitochon",C471)))</f>
        <v>0</v>
      </c>
      <c r="P471" t="b">
        <f>OR(ISNUMBER(FIND("ecotox",C471)),ISNUMBER(FIND("Ecotox",B471)),ISNUMBER(FIND("ecotox",B471)),ISNUMBER(FIND("Ecotox",C471)))</f>
        <v>0</v>
      </c>
      <c r="Q471" t="b">
        <f>OR(ISNUMBER(FIND("Bioaccum",C471)),ISNUMBER(FIND("bioaccum",C471)),ISNUMBER(FIND("accum",C471)))</f>
        <v>0</v>
      </c>
      <c r="R471" t="b">
        <f>OR(ISNUMBER(FIND("Occupation",C471)),ISNUMBER(FIND("occupation",C471)),ISNUMBER(FIND("worker",C471)),ISNUMBER(FIND("workforce",C471)))</f>
        <v>0</v>
      </c>
      <c r="S471" t="b">
        <f>NOT(OR(F471,G471,H471,I471,J471,K471,L471,M471,N471,O471,P471,Q471,R471))</f>
        <v>0</v>
      </c>
      <c r="U471" t="b">
        <f>OR(Table1[[#This Row],[Inflammation]],Table1[[#This Row],[Immune]])</f>
        <v>1</v>
      </c>
      <c r="V471" t="b">
        <f>IF(OR(Table1[[#This Row],[Rodents]],Table1[[#This Row],[Human]],Table1[[#This Row],[Pig]]),OR(ISNUMBER(FIND("intratrach",C471)),ISNUMBER(FIND("nasal ",C471)),ISNUMBER(FIND("instill",C471))),"NA")</f>
        <v>0</v>
      </c>
      <c r="W471" t="b">
        <f>IF(OR(Table1[[#This Row],[Rodents]],Table1[[#This Row],[Human]],Table1[[#This Row],[Pig]]),OR(ISNUMBER(FIND("dermal",C471)),ISNUMBER(FIND("skin ",C471))),"NA")</f>
        <v>0</v>
      </c>
      <c r="X471" t="b">
        <f>IF(OR(Table1[[#This Row],[Rodents]],Table1[[#This Row],[Human]],Table1[[#This Row],[Pig]]),OR(ISNUMBER(FIND("injected",C471)),ISNUMBER(FIND("periton",C471)),ISNUMBER(FIND("intrascrot",C471))),"NA")</f>
        <v>0</v>
      </c>
      <c r="Y471" t="b">
        <f>IF(OR(Table1[[#This Row],[Rodents]],Table1[[#This Row],[Human]],Table1[[#This Row],[Pig]]),NOT(OR(Table1[[#This Row],[Inhaled/Intratracheal/intranasal]],Table1[[#This Row],[Dermal]],Table1[[#This Row],[Injected]])),"NA")</f>
        <v>1</v>
      </c>
      <c r="AA471" t="b">
        <f>OR(ISNUMBER(FIND("fish ",C471)),ISNUMBER(FIND("Fish ",C471)),ISNUMBER(FIND("aquatic",C471)),ISNUMBER(FIND("daphnids",C471)),ISNUMBER(FIND("Carcinus maenas",C471)),ISNUMBER(FIND("Daphnia",C471)),ISNUMBER(FIND("Ruditapes philippinarum",C471)),ISNUMBER(FIND("daphnia",C471)),ISNUMBER(FIND("marine",C471)),ISNUMBER(FIND("mussel",C471)),ISNUMBER(FIND("algae",C471)),ISNUMBER(FIND("Donax faba",C471)),ISNUMBER(FIND("estuarine",C471)),ISNUMBER(FIND("snail",C471)),ISNUMBER(FIND("Prorocentrum donghaiense",C471)) )</f>
        <v>0</v>
      </c>
      <c r="AB471" t="b">
        <f>OR(ISNUMBER(FIND(" rat ",C471)),ISNUMBER(FIND(" rats ",C471)),ISNUMBER(FIND(" Rats ",C471)),ISNUMBER(FIND(" Rat ",C471)),ISNUMBER(FIND(" rat.",C471)),ISNUMBER(FIND(" rats.",C471)),ISNUMBER(FIND("mouse",C471)),ISNUMBER(FIND("mice",C471)), ISNUMBER(FIND(" Mice",C471)))</f>
        <v>1</v>
      </c>
      <c r="AC471" t="b">
        <f>OR(ISNUMBER(FIND(" cell ",C471)),ISNUMBER(FIND("fibroblast",C471)),ISNUMBER(FIND("macrophage",C471)),ISNUMBER(FIND("epithelial",C471)),ISNUMBER(FIND("endothelial",C471)),ISNUMBER(FIND("neuron",C471)),ISNUMBER(FIND(" cells ",C471)),ISNUMBER(FIND("RBC",C471)),ISNUMBER(FIND("mitochond",C471)),ISNUMBER(FIND("adipocyte",C471)),ISNUMBER(FIND("osteo",C471)),ISNUMBER(FIND("keratin",C471)),ISNUMBER(FIND(" cell's ",C471)),ISNUMBER(FIND("eukary",C471)),ISNUMBER(FIND("sperm",C471)))</f>
        <v>0</v>
      </c>
      <c r="AD471" t="b">
        <f>OR(ISNUMBER(FIND("human",B471)),ISNUMBER(FIND("workers",B471)),ISNUMBER(FIND("workforces",B471)),ISNUMBER(FIND("occupational",B471)),ISNUMBER(FIND("Case report",B471)),ISNUMBER(FIND("Workplaces",B471)),ISNUMBER(FIND("worker",B471)))</f>
        <v>0</v>
      </c>
      <c r="AE471" t="b">
        <f>OR(ISNUMBER(FIND(" plant ",C471)),ISNUMBER(FIND("Plant ",C471)),ISNUMBER(FIND("tomato",C471)),ISNUMBER(FIND("plants",C471)),ISNUMBER(FIND("Plants",C471)),ISNUMBER(FIND("algae",C471)),ISNUMBER(FIND("lettuce",C471)),ISNUMBER(FIND("green gram sprouts ",C471)),ISNUMBER(FIND("Cucurbita pepo",C471)),ISNUMBER(FIND("bean ",C471)),ISNUMBER(FIND("chloroplast",C471)),ISNUMBER(FIND("chlorophyll",C471)),ISNUMBER(FIND("seedling",C471)),ISNUMBER(FIND("canola",C471)),ISNUMBER(FIND("shoot",C471)),ISNUMBER(FIND("photosynthes",C471)),ISNUMBER(FIND(" leaves ",C471)),,ISNUMBER(FIND("agriculture",C471)),ISNUMBER(FIND(" crops ",C471)))</f>
        <v>0</v>
      </c>
      <c r="AF471" t="b">
        <f>OR(ISNUMBER(FIND("bacteria",C471)),ISNUMBER(FIND("Bacteria",C471)),ISNUMBER(FIND("Bacterium",C471)),ISNUMBER(FIND("bacterium",C471)),ISNUMBER(FIND(" coli ",C471)))</f>
        <v>0</v>
      </c>
      <c r="AG471" t="b">
        <f>OR(ISNUMBER(FIND("fungi",C471)),ISNUMBER(FIND("Fungi",C471)),ISNUMBER(FIND("fungus",C471)),ISNUMBER(FIND("Fungus",C471)),ISNUMBER(FIND("mushroom",C471)),ISNUMBER(FIND("Mushroom",C471)),ISNUMBER(FIND(" mold ",C471)))</f>
        <v>0</v>
      </c>
      <c r="AH471" t="b">
        <f>OR(ISNUMBER(FIND("Pig ",C471)),ISNUMBER(FIND("pig ",C471)),ISNUMBER(FIND("Pigs ",C471)),ISNUMBER(FIND("pigs ",C471)))</f>
        <v>0</v>
      </c>
      <c r="AI471" t="b">
        <f>OR(ISNUMBER(FIND(" C. elegans",C471)),ISNUMBER(FIND("Caenorhabditis elegans",C471)),ISNUMBER(FIND("earthworms",C471)),ISNUMBER(FIND(" Ficopomatus enigmaticus",C471)),ISNUMBER(FIND("larva",C471)),ISNUMBER(FIND("Lumbriculus variegatus",C471)),ISNUMBER(FIND("nematode",C471)))</f>
        <v>0</v>
      </c>
      <c r="AJ471" t="b">
        <f>NOT(OR(AA471,AB471,AC471,AD471,AE471,AF471,AG471,AH471,AI471))</f>
        <v>0</v>
      </c>
      <c r="AL471" t="b">
        <f>OR(AA471,AB471,AD471,AE471,AF471,AG471,AH471,AI471)</f>
        <v>1</v>
      </c>
      <c r="AM471" t="b">
        <f>IF(Table1[[#This Row],[In vivo?]],IF(Table1[[#This Row],[Cell]],FALSE,TRUE),FALSE)</f>
        <v>1</v>
      </c>
      <c r="AN471" t="b">
        <f>AND(AC471,AL471)</f>
        <v>0</v>
      </c>
      <c r="AO471" t="b">
        <f>IF(Table1[[#This Row],[Cell]],IF(Table1[[#This Row],[In vivo?]],FALSE,TRUE),FALSE)</f>
        <v>0</v>
      </c>
      <c r="AP471" t="b">
        <f>NOT(OR(Table1[[#This Row],[In vivo?]],Table1[[#This Row],[Only in Cell]]))</f>
        <v>0</v>
      </c>
      <c r="AQ471" t="b">
        <f>IF(OR(Table1[[#This Row],[Rodents]],Table1[[#This Row],[Human]],Table1[[#This Row],[Pig]]),OR(ISNUMBER(FIND("pulmonary",C471)),ISNUMBER(FIND("lung",C471))),"NA")</f>
        <v>1</v>
      </c>
      <c r="AR471" t="b">
        <f>IF(OR(Table1[[#This Row],[Rodents]],Table1[[#This Row],[Human]],Table1[[#This Row],[Pig]]),OR(ISNUMBER(FIND("skin",C471)),ISNUMBER(FIND("dermal",C471))),"NA")</f>
        <v>0</v>
      </c>
      <c r="AS471" t="b">
        <f>IF(OR(Table1[[#This Row],[Rodents]],Table1[[#This Row],[Human]],Table1[[#This Row],[Pig]]),OR(ISNUMBER(FIND("liver",C471)),ISNUMBER(FIND("hepat",C471))),"NA")</f>
        <v>0</v>
      </c>
      <c r="AT471" t="b">
        <f>IF(OR(Table1[[#This Row],[Rodents]],Table1[[#This Row],[Human]],Table1[[#This Row],[Pig]]),OR(ISNUMBER(FIND("kidney",C471)),ISNUMBER(FIND("neph",C471))),"NA")</f>
        <v>0</v>
      </c>
      <c r="AU471" t="b">
        <f>IF(OR(Table1[[#This Row],[Rodents]],Table1[[#This Row],[Human]],Table1[[#This Row],[Pig]]),OR(ISNUMBER(FIND("brain",C471)),ISNUMBER(FIND("neur",C471)),ISNUMBER(FIND("nerv",C471))),"NA")</f>
        <v>0</v>
      </c>
      <c r="AV471" t="b">
        <f>IF(OR(Table1[[#This Row],[Rodents]],Table1[[#This Row],[Human]],Table1[[#This Row],[Pig]]),OR(ISNUMBER(FIND("heart",C471)),ISNUMBER(FIND("cardi",C471))),"NA")</f>
        <v>0</v>
      </c>
      <c r="AW471" t="b">
        <f>IF(OR(Table1[[#This Row],[Rodents]],Table1[[#This Row],[Human]],Table1[[#This Row],[Pig]]),OR(ISNUMBER(FIND("gastro",C471)),ISNUMBER(FIND("intesti",C471)),ISNUMBER(FIND("stomach",C471))),"NA")</f>
        <v>0</v>
      </c>
      <c r="AX471" t="b">
        <f>IF(OR(Table1[[#This Row],[Rodents]],Table1[[#This Row],[Human]],Table1[[#This Row],[Pig]]),NOT(OR(AQ471,AR471,AS471,AT471,AU471,AV471,AW471)),"NA")</f>
        <v>0</v>
      </c>
      <c r="AY471" t="b">
        <f>OR(ISNUMBER(FIND("SWCNT",C471)),ISNUMBER(FIND("SWNT",C471)),ISNUMBER(FIND("single-wall",C471)),ISNUMBER(FIND("single wall",C471)),ISNUMBER(FIND("Single wall",C471)),ISNUMBER(FIND("Single-wall",C471)),ISNUMBER(FIND("SWCNT",B471)),ISNUMBER(FIND("SWNT",B471)),ISNUMBER(FIND("single-wall",B471)),ISNUMBER(FIND("single wall",B471)),ISNUMBER(FIND("Single-wall",B471)),ISNUMBER(FIND("Single wall",B471)))</f>
        <v>1</v>
      </c>
      <c r="AZ471" t="b">
        <f>OR(ISNUMBER(FIND("MWCNT",C471)),ISNUMBER(FIND("MWNT",C471)),ISNUMBER(FIND("multi-wall",C471)),ISNUMBER(FIND("multi wall",C471)),ISNUMBER(FIND("multiwall",C471)),ISNUMBER(FIND("Multi-wall",C471)),ISNUMBER(FIND("Multi wall",C471)),ISNUMBER(FIND("Multiwall",C471)),ISNUMBER(FIND("MWCNT",B471)),ISNUMBER(FIND("MWNT",B471)),ISNUMBER(FIND("multi-wall",B471)),ISNUMBER(FIND("multi wall",B471)),ISNUMBER(FIND("multiwall",B471)),ISNUMBER(FIND("Multi-wall",B471)),ISNUMBER(FIND("Multi wall",B471)),ISNUMBER(FIND("Multiwall",B471)),ISNUMBER(FIND("Double-wall",B471)),ISNUMBER(FIND("Double wall",B471)),ISNUMBER(FIND("Doublewall",B471)),ISNUMBER(FIND("double-wall",B471)),ISNUMBER(FIND("double wall",B471)),ISNUMBER(FIND("doublewall",B471)))</f>
        <v>1</v>
      </c>
      <c r="BA471" t="b">
        <f>AND(Table1[[#This Row],[SWCNT]],Table1[[#This Row],[MWCNT]])</f>
        <v>1</v>
      </c>
      <c r="BB471" t="b">
        <f>IF(Table1[[#This Row],[SWCNT]]=TRUE,FALSE,IF(Table1[[#This Row],[MWCNT]]=TRUE,FALSE,TRUE))</f>
        <v>0</v>
      </c>
      <c r="BC471" s="18"/>
    </row>
    <row r="472" spans="1:55" ht="185">
      <c r="A472" t="s">
        <v>5615</v>
      </c>
      <c r="B472" s="2" t="s">
        <v>5617</v>
      </c>
      <c r="C472" s="16" t="s">
        <v>5619</v>
      </c>
      <c r="D472" s="17" t="s">
        <v>395</v>
      </c>
      <c r="E472" s="2">
        <v>2008</v>
      </c>
      <c r="F472" t="b">
        <f>OR(ISNUMBER(FIND("cytotoxic",C472)),ISNUMBER(FIND("Cytotoxic",C472)),ISNUMBER(FIND("cellular toxicity",C472)),ISNUMBER(FIND("cell death",C472)),ISNUMBER(FIND("viable",C472)),ISNUMBER(FIND("phytotoxic",C472)),ISNUMBER(FIND("acute toxicity",C472)),ISNUMBER(FIND("MTT",C472)),ISNUMBER(FIND("survival",C472)),ISNUMBER(FIND("prolifer",C472)),ISNUMBER(FIND("apoptosis",C472)),ISNUMBER(FIND("neurotoxic",C472)),ISNUMBER(FIND("  lysis ",C472)),ISNUMBER(FIND("necrosis",C472)),ISNUMBER(FIND("cellular death",C472))*3,ISNUMBER(FIND("LDH",C472)),ISNUMBER(FIND("Acute toxicity",C472)))</f>
        <v>1</v>
      </c>
      <c r="G472" t="b">
        <f>OR(ISNUMBER(FIND("genotoxic",C472)),ISNUMBER(FIND("genotoxicity",C472)),ISNUMBER(FIND("DNA damage",C472)),ISNUMBER(FIND("DNA",C472)),ISNUMBER(FIND("RNA",C472)),ISNUMBER(FIND("mesothelioma",C472)),ISNUMBER(FIND("carcino",C472)),ISNUMBER(FIND("mutagen",C472)),ISNUMBER(FIND("genetic",C472)))</f>
        <v>0</v>
      </c>
      <c r="H472" t="b">
        <f>OR(ISNUMBER(FIND("inflammatory",C472)),ISNUMBER(FIND("inflamm",C472)))</f>
        <v>1</v>
      </c>
      <c r="I472" t="b">
        <f>OR(ISNUMBER(FIND("immune",C472)),ISNUMBER(FIND("immunological",C472)),ISNUMBER(FIND("interleuk",C472)),ISNUMBER(FIND("platelet activation",C472)),ISNUMBER(FIND("monocyte",C472)),ISNUMBER(FIND("leukocyte",C472)),ISNUMBER(FIND("cytokine",C472)),ISNUMBER(FIND("CD4",C472)),ISNUMBER(FIND("CD8",C472)),ISNUMBER(FIND("T-cell",C472)))</f>
        <v>1</v>
      </c>
      <c r="J472" t="b">
        <f>OR(ISNUMBER(FIND("reactive oxygen",C472)),ISNUMBER(FIND("ROS",C472)),ISNUMBER(FIND("free radical",C472)),ISNUMBER(FIND("oxidative stress",C472)),ISNUMBER(FIND("peroxid",C472)),ISNUMBER(FIND("oxidative",C472)),ISNUMBER(FIND("antioxid",C472)))</f>
        <v>0</v>
      </c>
      <c r="K472" t="b">
        <f>OR(ISNUMBER(FIND("autophag",C472)))</f>
        <v>0</v>
      </c>
      <c r="L472" t="b">
        <f>OR(ISNUMBER(FIND("morpholog",C472)))</f>
        <v>0</v>
      </c>
      <c r="M472" t="b">
        <f>OR(ISNUMBER(FIND("fibrosis",C472)),ISNUMBER(FIND("Fibrosis",C472)),ISNUMBER(FIND("fibrot",C472)))</f>
        <v>1</v>
      </c>
      <c r="N472" t="b">
        <f>OR(ISNUMBER(FIND("offspring",C472)),ISNUMBER(FIND("Parental",C472)),ISNUMBER(FIND("parental",C472)),ISNUMBER(FIND("germline",C472)),ISNUMBER(FIND("reproduc",C472)),ISNUMBER(FIND("embryo",C472)))</f>
        <v>0</v>
      </c>
      <c r="O472" t="b">
        <f>OR(ISNUMBER(FIND("metabol",C472)),ISNUMBER(FIND("Metabol",C472)),ISNUMBER(FIND("digest",C472)),ISNUMBER(FIND("mitochon",C472)))</f>
        <v>0</v>
      </c>
      <c r="P472" t="b">
        <f>OR(ISNUMBER(FIND("ecotox",C472)),ISNUMBER(FIND("Ecotox",B472)),ISNUMBER(FIND("ecotox",B472)),ISNUMBER(FIND("Ecotox",C472)))</f>
        <v>0</v>
      </c>
      <c r="Q472" t="b">
        <f>OR(ISNUMBER(FIND("Bioaccum",C472)),ISNUMBER(FIND("bioaccum",C472)),ISNUMBER(FIND("accum",C472)))</f>
        <v>0</v>
      </c>
      <c r="R472" t="b">
        <f>OR(ISNUMBER(FIND("Occupation",C472)),ISNUMBER(FIND("occupation",C472)),ISNUMBER(FIND("worker",C472)),ISNUMBER(FIND("workforce",C472)))</f>
        <v>0</v>
      </c>
      <c r="S472" t="b">
        <f>NOT(OR(F472,G472,H472,I472,J472,K472,L472,M472,N472,O472,P472,Q472,R472))</f>
        <v>0</v>
      </c>
      <c r="U472" t="b">
        <f>OR(Table1[[#This Row],[Inflammation]],Table1[[#This Row],[Immune]])</f>
        <v>1</v>
      </c>
      <c r="V472" t="b">
        <f>IF(OR(Table1[[#This Row],[Rodents]],Table1[[#This Row],[Human]],Table1[[#This Row],[Pig]]),OR(ISNUMBER(FIND("intratrach",C472)),ISNUMBER(FIND("nasal ",C472)),ISNUMBER(FIND("instill",C472))),"NA")</f>
        <v>1</v>
      </c>
      <c r="W472" t="b">
        <f>IF(OR(Table1[[#This Row],[Rodents]],Table1[[#This Row],[Human]],Table1[[#This Row],[Pig]]),OR(ISNUMBER(FIND("dermal",C472)),ISNUMBER(FIND("skin ",C472))),"NA")</f>
        <v>0</v>
      </c>
      <c r="X472" t="b">
        <f>IF(OR(Table1[[#This Row],[Rodents]],Table1[[#This Row],[Human]],Table1[[#This Row],[Pig]]),OR(ISNUMBER(FIND("injected",C472)),ISNUMBER(FIND("periton",C472)),ISNUMBER(FIND("intrascrot",C472))),"NA")</f>
        <v>0</v>
      </c>
      <c r="Y472" t="b">
        <f>IF(OR(Table1[[#This Row],[Rodents]],Table1[[#This Row],[Human]],Table1[[#This Row],[Pig]]),NOT(OR(Table1[[#This Row],[Inhaled/Intratracheal/intranasal]],Table1[[#This Row],[Dermal]],Table1[[#This Row],[Injected]])),"NA")</f>
        <v>0</v>
      </c>
      <c r="AA472" t="b">
        <f>OR(ISNUMBER(FIND("fish ",C472)),ISNUMBER(FIND("Fish ",C472)),ISNUMBER(FIND("aquatic",C472)),ISNUMBER(FIND("daphnids",C472)),ISNUMBER(FIND("Carcinus maenas",C472)),ISNUMBER(FIND("Daphnia",C472)),ISNUMBER(FIND("Ruditapes philippinarum",C472)),ISNUMBER(FIND("daphnia",C472)),ISNUMBER(FIND("marine",C472)),ISNUMBER(FIND("mussel",C472)),ISNUMBER(FIND("algae",C472)),ISNUMBER(FIND("Donax faba",C472)),ISNUMBER(FIND("estuarine",C472)),ISNUMBER(FIND("snail",C472)),ISNUMBER(FIND("Prorocentrum donghaiense",C472)) )</f>
        <v>0</v>
      </c>
      <c r="AB472" t="b">
        <f>OR(ISNUMBER(FIND(" rat ",C472)),ISNUMBER(FIND(" rats ",C472)),ISNUMBER(FIND(" Rats ",C472)),ISNUMBER(FIND(" Rat ",C472)),ISNUMBER(FIND(" rat.",C472)),ISNUMBER(FIND(" rats.",C472)),ISNUMBER(FIND("mouse",C472)),ISNUMBER(FIND("mice",C472)), ISNUMBER(FIND(" Mice",C472)))</f>
        <v>1</v>
      </c>
      <c r="AC472" t="b">
        <f>OR(ISNUMBER(FIND(" cell ",C472)),ISNUMBER(FIND("fibroblast",C472)),ISNUMBER(FIND("macrophage",C472)),ISNUMBER(FIND("epithelial",C472)),ISNUMBER(FIND("endothelial",C472)),ISNUMBER(FIND("neuron",C472)),ISNUMBER(FIND(" cells ",C472)),ISNUMBER(FIND("RBC",C472)),ISNUMBER(FIND("mitochond",C472)),ISNUMBER(FIND("adipocyte",C472)),ISNUMBER(FIND("osteo",C472)),ISNUMBER(FIND("keratin",C472)),ISNUMBER(FIND(" cell's ",C472)),ISNUMBER(FIND("eukary",C472)),ISNUMBER(FIND("sperm",C472)))</f>
        <v>1</v>
      </c>
      <c r="AD472" t="b">
        <f>OR(ISNUMBER(FIND("human",B472)),ISNUMBER(FIND("workers",B472)),ISNUMBER(FIND("workforces",B472)),ISNUMBER(FIND("occupational",B472)),ISNUMBER(FIND("Case report",B472)),ISNUMBER(FIND("Workplaces",B472)),ISNUMBER(FIND("worker",B472)))</f>
        <v>0</v>
      </c>
      <c r="AE472" t="b">
        <f>OR(ISNUMBER(FIND(" plant ",C472)),ISNUMBER(FIND("Plant ",C472)),ISNUMBER(FIND("tomato",C472)),ISNUMBER(FIND("plants",C472)),ISNUMBER(FIND("Plants",C472)),ISNUMBER(FIND("algae",C472)),ISNUMBER(FIND("lettuce",C472)),ISNUMBER(FIND("green gram sprouts ",C472)),ISNUMBER(FIND("Cucurbita pepo",C472)),ISNUMBER(FIND("bean ",C472)),ISNUMBER(FIND("chloroplast",C472)),ISNUMBER(FIND("chlorophyll",C472)),ISNUMBER(FIND("seedling",C472)),ISNUMBER(FIND("canola",C472)),ISNUMBER(FIND("shoot",C472)),ISNUMBER(FIND("photosynthes",C472)),ISNUMBER(FIND(" leaves ",C472)),,ISNUMBER(FIND("agriculture",C472)),ISNUMBER(FIND(" crops ",C472)))</f>
        <v>0</v>
      </c>
      <c r="AF472" t="b">
        <f>OR(ISNUMBER(FIND("bacteria",C472)),ISNUMBER(FIND("Bacteria",C472)),ISNUMBER(FIND("Bacterium",C472)),ISNUMBER(FIND("bacterium",C472)),ISNUMBER(FIND(" coli ",C472)))</f>
        <v>0</v>
      </c>
      <c r="AG472" t="b">
        <f>OR(ISNUMBER(FIND("fungi",C472)),ISNUMBER(FIND("Fungi",C472)),ISNUMBER(FIND("fungus",C472)),ISNUMBER(FIND("Fungus",C472)),ISNUMBER(FIND("mushroom",C472)),ISNUMBER(FIND("Mushroom",C472)),ISNUMBER(FIND(" mold ",C472)))</f>
        <v>0</v>
      </c>
      <c r="AH472" t="b">
        <f>OR(ISNUMBER(FIND("Pig ",C472)),ISNUMBER(FIND("pig ",C472)),ISNUMBER(FIND("Pigs ",C472)),ISNUMBER(FIND("pigs ",C472)))</f>
        <v>0</v>
      </c>
      <c r="AI472" t="b">
        <f>OR(ISNUMBER(FIND(" C. elegans",C472)),ISNUMBER(FIND("Caenorhabditis elegans",C472)),ISNUMBER(FIND("earthworms",C472)),ISNUMBER(FIND(" Ficopomatus enigmaticus",C472)),ISNUMBER(FIND("larva",C472)),ISNUMBER(FIND("Lumbriculus variegatus",C472)),ISNUMBER(FIND("nematode",C472)))</f>
        <v>0</v>
      </c>
      <c r="AJ472" t="b">
        <f>NOT(OR(AA472,AB472,AC472,AD472,AE472,AF472,AG472,AH472,AI472))</f>
        <v>0</v>
      </c>
      <c r="AL472" t="b">
        <f>OR(AA472,AB472,AD472,AE472,AF472,AG472,AH472,AI472)</f>
        <v>1</v>
      </c>
      <c r="AM472" t="b">
        <f>IF(Table1[[#This Row],[In vivo?]],IF(Table1[[#This Row],[Cell]],FALSE,TRUE),FALSE)</f>
        <v>0</v>
      </c>
      <c r="AN472" t="b">
        <f>AND(AC472,AL472)</f>
        <v>1</v>
      </c>
      <c r="AO472" t="b">
        <f>IF(Table1[[#This Row],[Cell]],IF(Table1[[#This Row],[In vivo?]],FALSE,TRUE),FALSE)</f>
        <v>0</v>
      </c>
      <c r="AP472" t="b">
        <f>NOT(OR(Table1[[#This Row],[In vivo?]],Table1[[#This Row],[Only in Cell]]))</f>
        <v>0</v>
      </c>
      <c r="AQ472" t="b">
        <f>IF(OR(Table1[[#This Row],[Rodents]],Table1[[#This Row],[Human]],Table1[[#This Row],[Pig]]),OR(ISNUMBER(FIND("pulmonary",C472)),ISNUMBER(FIND("lung",C472))),"NA")</f>
        <v>1</v>
      </c>
      <c r="AR472" t="b">
        <f>IF(OR(Table1[[#This Row],[Rodents]],Table1[[#This Row],[Human]],Table1[[#This Row],[Pig]]),OR(ISNUMBER(FIND("skin",C472)),ISNUMBER(FIND("dermal",C472))),"NA")</f>
        <v>0</v>
      </c>
      <c r="AS472" t="b">
        <f>IF(OR(Table1[[#This Row],[Rodents]],Table1[[#This Row],[Human]],Table1[[#This Row],[Pig]]),OR(ISNUMBER(FIND("liver",C472)),ISNUMBER(FIND("hepat",C472))),"NA")</f>
        <v>0</v>
      </c>
      <c r="AT472" t="b">
        <f>IF(OR(Table1[[#This Row],[Rodents]],Table1[[#This Row],[Human]],Table1[[#This Row],[Pig]]),OR(ISNUMBER(FIND("kidney",C472)),ISNUMBER(FIND("neph",C472))),"NA")</f>
        <v>0</v>
      </c>
      <c r="AU472" t="b">
        <f>IF(OR(Table1[[#This Row],[Rodents]],Table1[[#This Row],[Human]],Table1[[#This Row],[Pig]]),OR(ISNUMBER(FIND("brain",C472)),ISNUMBER(FIND("neur",C472)),ISNUMBER(FIND("nerv",C472))),"NA")</f>
        <v>0</v>
      </c>
      <c r="AV472" t="b">
        <f>IF(OR(Table1[[#This Row],[Rodents]],Table1[[#This Row],[Human]],Table1[[#This Row],[Pig]]),OR(ISNUMBER(FIND("heart",C472)),ISNUMBER(FIND("cardi",C472))),"NA")</f>
        <v>0</v>
      </c>
      <c r="AW472" t="b">
        <f>IF(OR(Table1[[#This Row],[Rodents]],Table1[[#This Row],[Human]],Table1[[#This Row],[Pig]]),OR(ISNUMBER(FIND("gastro",C472)),ISNUMBER(FIND("intesti",C472)),ISNUMBER(FIND("stomach",C472))),"NA")</f>
        <v>0</v>
      </c>
      <c r="AX472" t="b">
        <f>IF(OR(Table1[[#This Row],[Rodents]],Table1[[#This Row],[Human]],Table1[[#This Row],[Pig]]),NOT(OR(AQ472,AR472,AS472,AT472,AU472,AV472,AW472)),"NA")</f>
        <v>0</v>
      </c>
      <c r="AY472" t="b">
        <f>OR(ISNUMBER(FIND("SWCNT",C472)),ISNUMBER(FIND("SWNT",C472)),ISNUMBER(FIND("single-wall",C472)),ISNUMBER(FIND("single wall",C472)),ISNUMBER(FIND("Single wall",C472)),ISNUMBER(FIND("Single-wall",C472)),ISNUMBER(FIND("SWCNT",B472)),ISNUMBER(FIND("SWNT",B472)),ISNUMBER(FIND("single-wall",B472)),ISNUMBER(FIND("single wall",B472)),ISNUMBER(FIND("Single-wall",B472)),ISNUMBER(FIND("Single wall",B472)))</f>
        <v>0</v>
      </c>
      <c r="AZ472" t="b">
        <f>OR(ISNUMBER(FIND("MWCNT",C472)),ISNUMBER(FIND("MWNT",C472)),ISNUMBER(FIND("multi-wall",C472)),ISNUMBER(FIND("multi wall",C472)),ISNUMBER(FIND("multiwall",C472)),ISNUMBER(FIND("Multi-wall",C472)),ISNUMBER(FIND("Multi wall",C472)),ISNUMBER(FIND("Multiwall",C472)),ISNUMBER(FIND("MWCNT",B472)),ISNUMBER(FIND("MWNT",B472)),ISNUMBER(FIND("multi-wall",B472)),ISNUMBER(FIND("multi wall",B472)),ISNUMBER(FIND("multiwall",B472)),ISNUMBER(FIND("Multi-wall",B472)),ISNUMBER(FIND("Multi wall",B472)),ISNUMBER(FIND("Multiwall",B472)),ISNUMBER(FIND("Double-wall",B472)),ISNUMBER(FIND("Double wall",B472)),ISNUMBER(FIND("Doublewall",B472)),ISNUMBER(FIND("double-wall",B472)),ISNUMBER(FIND("double wall",B472)),ISNUMBER(FIND("doublewall",B472)))</f>
        <v>1</v>
      </c>
      <c r="BA472" t="b">
        <f>AND(Table1[[#This Row],[SWCNT]],Table1[[#This Row],[MWCNT]])</f>
        <v>0</v>
      </c>
      <c r="BB472" t="b">
        <f>IF(Table1[[#This Row],[SWCNT]]=TRUE,FALSE,IF(Table1[[#This Row],[MWCNT]]=TRUE,FALSE,TRUE))</f>
        <v>0</v>
      </c>
      <c r="BC472" s="18"/>
    </row>
    <row r="473" spans="1:55" ht="314.5">
      <c r="A473" t="s">
        <v>5621</v>
      </c>
      <c r="B473" s="2" t="s">
        <v>5623</v>
      </c>
      <c r="C473" s="16" t="s">
        <v>5625</v>
      </c>
      <c r="D473" s="17" t="s">
        <v>5459</v>
      </c>
      <c r="E473" s="2">
        <v>2008</v>
      </c>
      <c r="F473" t="b">
        <f>OR(ISNUMBER(FIND("cytotoxic",C473)),ISNUMBER(FIND("Cytotoxic",C473)),ISNUMBER(FIND("cellular toxicity",C473)),ISNUMBER(FIND("cell death",C473)),ISNUMBER(FIND("viable",C473)),ISNUMBER(FIND("phytotoxic",C473)),ISNUMBER(FIND("acute toxicity",C473)),ISNUMBER(FIND("MTT",C473)),ISNUMBER(FIND("survival",C473)),ISNUMBER(FIND("prolifer",C473)),ISNUMBER(FIND("apoptosis",C473)),ISNUMBER(FIND("neurotoxic",C473)),ISNUMBER(FIND("  lysis ",C473)),ISNUMBER(FIND("necrosis",C473)),ISNUMBER(FIND("cellular death",C473))*3,ISNUMBER(FIND("LDH",C473)),ISNUMBER(FIND("Acute toxicity",C473)))</f>
        <v>1</v>
      </c>
      <c r="G473" t="b">
        <f>OR(ISNUMBER(FIND("genotoxic",C473)),ISNUMBER(FIND("genotoxicity",C473)),ISNUMBER(FIND("DNA damage",C473)),ISNUMBER(FIND("DNA",C473)),ISNUMBER(FIND("RNA",C473)),ISNUMBER(FIND("mesothelioma",C473)),ISNUMBER(FIND("carcino",C473)),ISNUMBER(FIND("mutagen",C473)),ISNUMBER(FIND("genetic",C473)))</f>
        <v>1</v>
      </c>
      <c r="H473" t="b">
        <f>OR(ISNUMBER(FIND("inflammatory",C473)),ISNUMBER(FIND("inflamm",C473)))</f>
        <v>1</v>
      </c>
      <c r="I473" t="b">
        <f>OR(ISNUMBER(FIND("immune",C473)),ISNUMBER(FIND("immunological",C473)),ISNUMBER(FIND("interleuk",C473)),ISNUMBER(FIND("platelet activation",C473)),ISNUMBER(FIND("monocyte",C473)),ISNUMBER(FIND("leukocyte",C473)),ISNUMBER(FIND("cytokine",C473)),ISNUMBER(FIND("CD4",C473)),ISNUMBER(FIND("CD8",C473)),ISNUMBER(FIND("T-cell",C473)))</f>
        <v>1</v>
      </c>
      <c r="J473" t="b">
        <f>OR(ISNUMBER(FIND("reactive oxygen",C473)),ISNUMBER(FIND("ROS",C473)),ISNUMBER(FIND("free radical",C473)),ISNUMBER(FIND("oxidative stress",C473)),ISNUMBER(FIND("peroxid",C473)),ISNUMBER(FIND("oxidative",C473)),ISNUMBER(FIND("antioxid",C473)))</f>
        <v>0</v>
      </c>
      <c r="K473" t="b">
        <f>OR(ISNUMBER(FIND("autophag",C473)))</f>
        <v>0</v>
      </c>
      <c r="L473" t="b">
        <f>OR(ISNUMBER(FIND("morpholog",C473)))</f>
        <v>0</v>
      </c>
      <c r="M473" t="b">
        <f>OR(ISNUMBER(FIND("fibrosis",C473)),ISNUMBER(FIND("Fibrosis",C473)),ISNUMBER(FIND("fibrot",C473)))</f>
        <v>0</v>
      </c>
      <c r="N473" t="b">
        <f>OR(ISNUMBER(FIND("offspring",C473)),ISNUMBER(FIND("Parental",C473)),ISNUMBER(FIND("parental",C473)),ISNUMBER(FIND("germline",C473)),ISNUMBER(FIND("reproduc",C473)),ISNUMBER(FIND("embryo",C473)))</f>
        <v>0</v>
      </c>
      <c r="O473" t="b">
        <f>OR(ISNUMBER(FIND("metabol",C473)),ISNUMBER(FIND("Metabol",C473)),ISNUMBER(FIND("digest",C473)),ISNUMBER(FIND("mitochon",C473)))</f>
        <v>0</v>
      </c>
      <c r="P473" t="b">
        <f>OR(ISNUMBER(FIND("ecotox",C473)),ISNUMBER(FIND("Ecotox",B473)),ISNUMBER(FIND("ecotox",B473)),ISNUMBER(FIND("Ecotox",C473)))</f>
        <v>0</v>
      </c>
      <c r="Q473" t="b">
        <f>OR(ISNUMBER(FIND("Bioaccum",C473)),ISNUMBER(FIND("bioaccum",C473)),ISNUMBER(FIND("accum",C473)))</f>
        <v>0</v>
      </c>
      <c r="R473" t="b">
        <f>OR(ISNUMBER(FIND("Occupation",C473)),ISNUMBER(FIND("occupation",C473)),ISNUMBER(FIND("worker",C473)),ISNUMBER(FIND("workforce",C473)))</f>
        <v>0</v>
      </c>
      <c r="S473" t="b">
        <f>NOT(OR(F473,G473,H473,I473,J473,K473,L473,M473,N473,O473,P473,Q473,R473))</f>
        <v>0</v>
      </c>
      <c r="U473" t="b">
        <f>OR(Table1[[#This Row],[Inflammation]],Table1[[#This Row],[Immune]])</f>
        <v>1</v>
      </c>
      <c r="V473" t="str">
        <f>IF(OR(Table1[[#This Row],[Rodents]],Table1[[#This Row],[Human]],Table1[[#This Row],[Pig]]),OR(ISNUMBER(FIND("intratrach",C473)),ISNUMBER(FIND("nasal ",C473)),ISNUMBER(FIND("instill",C473))),"NA")</f>
        <v>NA</v>
      </c>
      <c r="W473" t="str">
        <f>IF(OR(Table1[[#This Row],[Rodents]],Table1[[#This Row],[Human]],Table1[[#This Row],[Pig]]),OR(ISNUMBER(FIND("dermal",C473)),ISNUMBER(FIND("skin ",C473))),"NA")</f>
        <v>NA</v>
      </c>
      <c r="X473" t="str">
        <f>IF(OR(Table1[[#This Row],[Rodents]],Table1[[#This Row],[Human]],Table1[[#This Row],[Pig]]),OR(ISNUMBER(FIND("injected",C473)),ISNUMBER(FIND("periton",C473)),ISNUMBER(FIND("intrascrot",C473))),"NA")</f>
        <v>NA</v>
      </c>
      <c r="Y473" t="str">
        <f>IF(OR(Table1[[#This Row],[Rodents]],Table1[[#This Row],[Human]],Table1[[#This Row],[Pig]]),NOT(OR(Table1[[#This Row],[Inhaled/Intratracheal/intranasal]],Table1[[#This Row],[Dermal]],Table1[[#This Row],[Injected]])),"NA")</f>
        <v>NA</v>
      </c>
      <c r="AA473" t="b">
        <f>OR(ISNUMBER(FIND("fish ",C473)),ISNUMBER(FIND("Fish ",C473)),ISNUMBER(FIND("aquatic",C473)),ISNUMBER(FIND("daphnids",C473)),ISNUMBER(FIND("Carcinus maenas",C473)),ISNUMBER(FIND("Daphnia",C473)),ISNUMBER(FIND("Ruditapes philippinarum",C473)),ISNUMBER(FIND("daphnia",C473)),ISNUMBER(FIND("marine",C473)),ISNUMBER(FIND("mussel",C473)),ISNUMBER(FIND("algae",C473)),ISNUMBER(FIND("Donax faba",C473)),ISNUMBER(FIND("estuarine",C473)),ISNUMBER(FIND("snail",C473)),ISNUMBER(FIND("Prorocentrum donghaiense",C473)) )</f>
        <v>0</v>
      </c>
      <c r="AB473" t="b">
        <f>OR(ISNUMBER(FIND(" rat ",C473)),ISNUMBER(FIND(" rats ",C473)),ISNUMBER(FIND(" Rats ",C473)),ISNUMBER(FIND(" Rat ",C473)),ISNUMBER(FIND(" rat.",C473)),ISNUMBER(FIND(" rats.",C473)),ISNUMBER(FIND("mouse",C473)),ISNUMBER(FIND("mice",C473)), ISNUMBER(FIND(" Mice",C473)))</f>
        <v>0</v>
      </c>
      <c r="AC473" t="b">
        <f>OR(ISNUMBER(FIND(" cell ",C473)),ISNUMBER(FIND("fibroblast",C473)),ISNUMBER(FIND("macrophage",C473)),ISNUMBER(FIND("epithelial",C473)),ISNUMBER(FIND("endothelial",C473)),ISNUMBER(FIND("neuron",C473)),ISNUMBER(FIND(" cells ",C473)),ISNUMBER(FIND("RBC",C473)),ISNUMBER(FIND("mitochond",C473)),ISNUMBER(FIND("adipocyte",C473)),ISNUMBER(FIND("osteo",C473)),ISNUMBER(FIND("keratin",C473)),ISNUMBER(FIND(" cell's ",C473)),ISNUMBER(FIND("eukary",C473)),ISNUMBER(FIND("sperm",C473)))</f>
        <v>1</v>
      </c>
      <c r="AD473" t="b">
        <f>OR(ISNUMBER(FIND("human",B473)),ISNUMBER(FIND("workers",B473)),ISNUMBER(FIND("workforces",B473)),ISNUMBER(FIND("occupational",B473)),ISNUMBER(FIND("Case report",B473)),ISNUMBER(FIND("Workplaces",B473)),ISNUMBER(FIND("worker",B473)))</f>
        <v>0</v>
      </c>
      <c r="AE473" t="b">
        <f>OR(ISNUMBER(FIND(" plant ",C473)),ISNUMBER(FIND("Plant ",C473)),ISNUMBER(FIND("tomato",C473)),ISNUMBER(FIND("plants",C473)),ISNUMBER(FIND("Plants",C473)),ISNUMBER(FIND("algae",C473)),ISNUMBER(FIND("lettuce",C473)),ISNUMBER(FIND("green gram sprouts ",C473)),ISNUMBER(FIND("Cucurbita pepo",C473)),ISNUMBER(FIND("bean ",C473)),ISNUMBER(FIND("chloroplast",C473)),ISNUMBER(FIND("chlorophyll",C473)),ISNUMBER(FIND("seedling",C473)),ISNUMBER(FIND("canola",C473)),ISNUMBER(FIND("shoot",C473)),ISNUMBER(FIND("photosynthes",C473)),ISNUMBER(FIND(" leaves ",C473)),,ISNUMBER(FIND("agriculture",C473)),ISNUMBER(FIND(" crops ",C473)))</f>
        <v>0</v>
      </c>
      <c r="AF473" t="b">
        <f>OR(ISNUMBER(FIND("bacteria",C473)),ISNUMBER(FIND("Bacteria",C473)),ISNUMBER(FIND("Bacterium",C473)),ISNUMBER(FIND("bacterium",C473)),ISNUMBER(FIND(" coli ",C473)))</f>
        <v>0</v>
      </c>
      <c r="AG473" t="b">
        <f>OR(ISNUMBER(FIND("fungi",C473)),ISNUMBER(FIND("Fungi",C473)),ISNUMBER(FIND("fungus",C473)),ISNUMBER(FIND("Fungus",C473)),ISNUMBER(FIND("mushroom",C473)),ISNUMBER(FIND("Mushroom",C473)),ISNUMBER(FIND(" mold ",C473)))</f>
        <v>0</v>
      </c>
      <c r="AH473" t="b">
        <f>OR(ISNUMBER(FIND("Pig ",C473)),ISNUMBER(FIND("pig ",C473)),ISNUMBER(FIND("Pigs ",C473)),ISNUMBER(FIND("pigs ",C473)))</f>
        <v>0</v>
      </c>
      <c r="AI473" t="b">
        <f>OR(ISNUMBER(FIND(" C. elegans",C473)),ISNUMBER(FIND("Caenorhabditis elegans",C473)),ISNUMBER(FIND("earthworms",C473)),ISNUMBER(FIND(" Ficopomatus enigmaticus",C473)),ISNUMBER(FIND("larva",C473)),ISNUMBER(FIND("Lumbriculus variegatus",C473)),ISNUMBER(FIND("nematode",C473)))</f>
        <v>0</v>
      </c>
      <c r="AJ473" t="b">
        <f>NOT(OR(AA473,AB473,AC473,AD473,AE473,AF473,AG473,AH473,AI473))</f>
        <v>0</v>
      </c>
      <c r="AL473" t="b">
        <f>OR(AA473,AB473,AD473,AE473,AF473,AG473,AH473,AI473)</f>
        <v>0</v>
      </c>
      <c r="AM473" t="b">
        <f>IF(Table1[[#This Row],[In vivo?]],IF(Table1[[#This Row],[Cell]],FALSE,TRUE),FALSE)</f>
        <v>0</v>
      </c>
      <c r="AN473" t="b">
        <f>AND(AC473,AL473)</f>
        <v>0</v>
      </c>
      <c r="AO473" t="b">
        <f>IF(Table1[[#This Row],[Cell]],IF(Table1[[#This Row],[In vivo?]],FALSE,TRUE),FALSE)</f>
        <v>1</v>
      </c>
      <c r="AP473" t="b">
        <f>NOT(OR(Table1[[#This Row],[In vivo?]],Table1[[#This Row],[Only in Cell]]))</f>
        <v>0</v>
      </c>
      <c r="AQ473" t="str">
        <f>IF(OR(Table1[[#This Row],[Rodents]],Table1[[#This Row],[Human]],Table1[[#This Row],[Pig]]),OR(ISNUMBER(FIND("pulmonary",C473)),ISNUMBER(FIND("lung",C473))),"NA")</f>
        <v>NA</v>
      </c>
      <c r="AR473" t="str">
        <f>IF(OR(Table1[[#This Row],[Rodents]],Table1[[#This Row],[Human]],Table1[[#This Row],[Pig]]),OR(ISNUMBER(FIND("skin",C473)),ISNUMBER(FIND("dermal",C473))),"NA")</f>
        <v>NA</v>
      </c>
      <c r="AS473" t="str">
        <f>IF(OR(Table1[[#This Row],[Rodents]],Table1[[#This Row],[Human]],Table1[[#This Row],[Pig]]),OR(ISNUMBER(FIND("liver",C473)),ISNUMBER(FIND("hepat",C473))),"NA")</f>
        <v>NA</v>
      </c>
      <c r="AT473" t="str">
        <f>IF(OR(Table1[[#This Row],[Rodents]],Table1[[#This Row],[Human]],Table1[[#This Row],[Pig]]),OR(ISNUMBER(FIND("kidney",C473)),ISNUMBER(FIND("neph",C473))),"NA")</f>
        <v>NA</v>
      </c>
      <c r="AU473" t="str">
        <f>IF(OR(Table1[[#This Row],[Rodents]],Table1[[#This Row],[Human]],Table1[[#This Row],[Pig]]),OR(ISNUMBER(FIND("brain",C473)),ISNUMBER(FIND("neur",C473)),ISNUMBER(FIND("nerv",C473))),"NA")</f>
        <v>NA</v>
      </c>
      <c r="AV473" t="str">
        <f>IF(OR(Table1[[#This Row],[Rodents]],Table1[[#This Row],[Human]],Table1[[#This Row],[Pig]]),OR(ISNUMBER(FIND("heart",C473)),ISNUMBER(FIND("cardi",C473))),"NA")</f>
        <v>NA</v>
      </c>
      <c r="AW473" t="str">
        <f>IF(OR(Table1[[#This Row],[Rodents]],Table1[[#This Row],[Human]],Table1[[#This Row],[Pig]]),OR(ISNUMBER(FIND("gastro",C473)),ISNUMBER(FIND("intesti",C473)),ISNUMBER(FIND("stomach",C473))),"NA")</f>
        <v>NA</v>
      </c>
      <c r="AX473" t="str">
        <f>IF(OR(Table1[[#This Row],[Rodents]],Table1[[#This Row],[Human]],Table1[[#This Row],[Pig]]),NOT(OR(AQ473,AR473,AS473,AT473,AU473,AV473,AW473)),"NA")</f>
        <v>NA</v>
      </c>
      <c r="AY473" t="b">
        <f>OR(ISNUMBER(FIND("SWCNT",C473)),ISNUMBER(FIND("SWNT",C473)),ISNUMBER(FIND("single-wall",C473)),ISNUMBER(FIND("single wall",C473)),ISNUMBER(FIND("Single wall",C473)),ISNUMBER(FIND("Single-wall",C473)),ISNUMBER(FIND("SWCNT",B473)),ISNUMBER(FIND("SWNT",B473)),ISNUMBER(FIND("single-wall",B473)),ISNUMBER(FIND("single wall",B473)),ISNUMBER(FIND("Single-wall",B473)),ISNUMBER(FIND("Single wall",B473)))</f>
        <v>0</v>
      </c>
      <c r="AZ473" t="b">
        <f>OR(ISNUMBER(FIND("MWCNT",C473)),ISNUMBER(FIND("MWNT",C473)),ISNUMBER(FIND("multi-wall",C473)),ISNUMBER(FIND("multi wall",C473)),ISNUMBER(FIND("multiwall",C473)),ISNUMBER(FIND("Multi-wall",C473)),ISNUMBER(FIND("Multi wall",C473)),ISNUMBER(FIND("Multiwall",C473)),ISNUMBER(FIND("MWCNT",B473)),ISNUMBER(FIND("MWNT",B473)),ISNUMBER(FIND("multi-wall",B473)),ISNUMBER(FIND("multi wall",B473)),ISNUMBER(FIND("multiwall",B473)),ISNUMBER(FIND("Multi-wall",B473)),ISNUMBER(FIND("Multi wall",B473)),ISNUMBER(FIND("Multiwall",B473)),ISNUMBER(FIND("Double-wall",B473)),ISNUMBER(FIND("Double wall",B473)),ISNUMBER(FIND("Doublewall",B473)),ISNUMBER(FIND("double-wall",B473)),ISNUMBER(FIND("double wall",B473)),ISNUMBER(FIND("doublewall",B473)))</f>
        <v>1</v>
      </c>
      <c r="BA473" t="b">
        <f>AND(Table1[[#This Row],[SWCNT]],Table1[[#This Row],[MWCNT]])</f>
        <v>0</v>
      </c>
      <c r="BB473" t="b">
        <f>IF(Table1[[#This Row],[SWCNT]]=TRUE,FALSE,IF(Table1[[#This Row],[MWCNT]]=TRUE,FALSE,TRUE))</f>
        <v>0</v>
      </c>
      <c r="BC473" s="18"/>
    </row>
    <row r="474" spans="1:55" ht="203.5">
      <c r="A474" t="s">
        <v>5622</v>
      </c>
      <c r="B474" s="2" t="s">
        <v>5624</v>
      </c>
      <c r="C474" s="16" t="s">
        <v>5626</v>
      </c>
      <c r="D474" s="17" t="s">
        <v>5459</v>
      </c>
      <c r="E474" s="2">
        <v>2008</v>
      </c>
      <c r="F474" t="b">
        <f>OR(ISNUMBER(FIND("cytotoxic",C474)),ISNUMBER(FIND("Cytotoxic",C474)),ISNUMBER(FIND("cellular toxicity",C474)),ISNUMBER(FIND("cell death",C474)),ISNUMBER(FIND("viable",C474)),ISNUMBER(FIND("phytotoxic",C474)),ISNUMBER(FIND("acute toxicity",C474)),ISNUMBER(FIND("MTT",C474)),ISNUMBER(FIND("survival",C474)),ISNUMBER(FIND("prolifer",C474)),ISNUMBER(FIND("apoptosis",C474)),ISNUMBER(FIND("neurotoxic",C474)),ISNUMBER(FIND("  lysis ",C474)),ISNUMBER(FIND("necrosis",C474)),ISNUMBER(FIND("cellular death",C474))*3,ISNUMBER(FIND("LDH",C474)),ISNUMBER(FIND("Acute toxicity",C474)))</f>
        <v>1</v>
      </c>
      <c r="G474" t="b">
        <f>OR(ISNUMBER(FIND("genotoxic",C474)),ISNUMBER(FIND("genotoxicity",C474)),ISNUMBER(FIND("DNA damage",C474)),ISNUMBER(FIND("DNA",C474)),ISNUMBER(FIND("RNA",C474)),ISNUMBER(FIND("mesothelioma",C474)),ISNUMBER(FIND("carcino",C474)),ISNUMBER(FIND("mutagen",C474)),ISNUMBER(FIND("genetic",C474)))</f>
        <v>0</v>
      </c>
      <c r="H474" t="b">
        <f>OR(ISNUMBER(FIND("inflammatory",C474)),ISNUMBER(FIND("inflamm",C474)))</f>
        <v>1</v>
      </c>
      <c r="I474" t="b">
        <f>OR(ISNUMBER(FIND("immune",C474)),ISNUMBER(FIND("immunological",C474)),ISNUMBER(FIND("interleuk",C474)),ISNUMBER(FIND("platelet activation",C474)),ISNUMBER(FIND("monocyte",C474)),ISNUMBER(FIND("leukocyte",C474)),ISNUMBER(FIND("cytokine",C474)),ISNUMBER(FIND("CD4",C474)),ISNUMBER(FIND("CD8",C474)),ISNUMBER(FIND("T-cell",C474)))</f>
        <v>0</v>
      </c>
      <c r="J474" t="b">
        <f>OR(ISNUMBER(FIND("reactive oxygen",C474)),ISNUMBER(FIND("ROS",C474)),ISNUMBER(FIND("free radical",C474)),ISNUMBER(FIND("oxidative stress",C474)),ISNUMBER(FIND("peroxid",C474)),ISNUMBER(FIND("oxidative",C474)),ISNUMBER(FIND("antioxid",C474)))</f>
        <v>0</v>
      </c>
      <c r="K474" t="b">
        <f>OR(ISNUMBER(FIND("autophag",C474)))</f>
        <v>0</v>
      </c>
      <c r="L474" t="b">
        <f>OR(ISNUMBER(FIND("morpholog",C474)))</f>
        <v>1</v>
      </c>
      <c r="M474" t="b">
        <f>OR(ISNUMBER(FIND("fibrosis",C474)),ISNUMBER(FIND("Fibrosis",C474)),ISNUMBER(FIND("fibrot",C474)))</f>
        <v>0</v>
      </c>
      <c r="N474" t="b">
        <f>OR(ISNUMBER(FIND("offspring",C474)),ISNUMBER(FIND("Parental",C474)),ISNUMBER(FIND("parental",C474)),ISNUMBER(FIND("germline",C474)),ISNUMBER(FIND("reproduc",C474)),ISNUMBER(FIND("embryo",C474)))</f>
        <v>0</v>
      </c>
      <c r="O474" t="b">
        <f>OR(ISNUMBER(FIND("metabol",C474)),ISNUMBER(FIND("Metabol",C474)),ISNUMBER(FIND("digest",C474)),ISNUMBER(FIND("mitochon",C474)))</f>
        <v>0</v>
      </c>
      <c r="P474" t="b">
        <f>OR(ISNUMBER(FIND("ecotox",C474)),ISNUMBER(FIND("Ecotox",B474)),ISNUMBER(FIND("ecotox",B474)),ISNUMBER(FIND("Ecotox",C474)))</f>
        <v>0</v>
      </c>
      <c r="Q474" t="b">
        <f>OR(ISNUMBER(FIND("Bioaccum",C474)),ISNUMBER(FIND("bioaccum",C474)),ISNUMBER(FIND("accum",C474)))</f>
        <v>0</v>
      </c>
      <c r="R474" t="b">
        <f>OR(ISNUMBER(FIND("Occupation",C474)),ISNUMBER(FIND("occupation",C474)),ISNUMBER(FIND("worker",C474)),ISNUMBER(FIND("workforce",C474)))</f>
        <v>0</v>
      </c>
      <c r="S474" t="b">
        <f>NOT(OR(F474,G474,H474,I474,J474,K474,L474,M474,N474,O474,P474,Q474,R474))</f>
        <v>0</v>
      </c>
      <c r="U474" t="b">
        <f>OR(Table1[[#This Row],[Inflammation]],Table1[[#This Row],[Immune]])</f>
        <v>1</v>
      </c>
      <c r="V474" t="str">
        <f>IF(OR(Table1[[#This Row],[Rodents]],Table1[[#This Row],[Human]],Table1[[#This Row],[Pig]]),OR(ISNUMBER(FIND("intratrach",C474)),ISNUMBER(FIND("nasal ",C474)),ISNUMBER(FIND("instill",C474))),"NA")</f>
        <v>NA</v>
      </c>
      <c r="W474" t="str">
        <f>IF(OR(Table1[[#This Row],[Rodents]],Table1[[#This Row],[Human]],Table1[[#This Row],[Pig]]),OR(ISNUMBER(FIND("dermal",C474)),ISNUMBER(FIND("skin ",C474))),"NA")</f>
        <v>NA</v>
      </c>
      <c r="X474" t="str">
        <f>IF(OR(Table1[[#This Row],[Rodents]],Table1[[#This Row],[Human]],Table1[[#This Row],[Pig]]),OR(ISNUMBER(FIND("injected",C474)),ISNUMBER(FIND("periton",C474)),ISNUMBER(FIND("intrascrot",C474))),"NA")</f>
        <v>NA</v>
      </c>
      <c r="Y474" t="str">
        <f>IF(OR(Table1[[#This Row],[Rodents]],Table1[[#This Row],[Human]],Table1[[#This Row],[Pig]]),NOT(OR(Table1[[#This Row],[Inhaled/Intratracheal/intranasal]],Table1[[#This Row],[Dermal]],Table1[[#This Row],[Injected]])),"NA")</f>
        <v>NA</v>
      </c>
      <c r="AA474" t="b">
        <f>OR(ISNUMBER(FIND("fish ",C474)),ISNUMBER(FIND("Fish ",C474)),ISNUMBER(FIND("aquatic",C474)),ISNUMBER(FIND("daphnids",C474)),ISNUMBER(FIND("Carcinus maenas",C474)),ISNUMBER(FIND("Daphnia",C474)),ISNUMBER(FIND("Ruditapes philippinarum",C474)),ISNUMBER(FIND("daphnia",C474)),ISNUMBER(FIND("marine",C474)),ISNUMBER(FIND("mussel",C474)),ISNUMBER(FIND("algae",C474)),ISNUMBER(FIND("Donax faba",C474)),ISNUMBER(FIND("estuarine",C474)),ISNUMBER(FIND("snail",C474)),ISNUMBER(FIND("Prorocentrum donghaiense",C474)) )</f>
        <v>0</v>
      </c>
      <c r="AB474" t="b">
        <f>OR(ISNUMBER(FIND(" rat ",C474)),ISNUMBER(FIND(" rats ",C474)),ISNUMBER(FIND(" Rats ",C474)),ISNUMBER(FIND(" Rat ",C474)),ISNUMBER(FIND(" rat.",C474)),ISNUMBER(FIND(" rats.",C474)),ISNUMBER(FIND("mouse",C474)),ISNUMBER(FIND("mice",C474)), ISNUMBER(FIND(" Mice",C474)))</f>
        <v>0</v>
      </c>
      <c r="AC474" t="b">
        <f>OR(ISNUMBER(FIND(" cell ",C474)),ISNUMBER(FIND("fibroblast",C474)),ISNUMBER(FIND("macrophage",C474)),ISNUMBER(FIND("epithelial",C474)),ISNUMBER(FIND("endothelial",C474)),ISNUMBER(FIND("neuron",C474)),ISNUMBER(FIND(" cells ",C474)),ISNUMBER(FIND("RBC",C474)),ISNUMBER(FIND("mitochond",C474)),ISNUMBER(FIND("adipocyte",C474)),ISNUMBER(FIND("osteo",C474)),ISNUMBER(FIND("keratin",C474)),ISNUMBER(FIND(" cell's ",C474)),ISNUMBER(FIND("eukary",C474)),ISNUMBER(FIND("sperm",C474)))</f>
        <v>1</v>
      </c>
      <c r="AD474" t="b">
        <f>OR(ISNUMBER(FIND("human",B474)),ISNUMBER(FIND("workers",B474)),ISNUMBER(FIND("workforces",B474)),ISNUMBER(FIND("occupational",B474)),ISNUMBER(FIND("Case report",B474)),ISNUMBER(FIND("Workplaces",B474)),ISNUMBER(FIND("worker",B474)))</f>
        <v>0</v>
      </c>
      <c r="AE474" t="b">
        <f>OR(ISNUMBER(FIND(" plant ",C474)),ISNUMBER(FIND("Plant ",C474)),ISNUMBER(FIND("tomato",C474)),ISNUMBER(FIND("plants",C474)),ISNUMBER(FIND("Plants",C474)),ISNUMBER(FIND("algae",C474)),ISNUMBER(FIND("lettuce",C474)),ISNUMBER(FIND("green gram sprouts ",C474)),ISNUMBER(FIND("Cucurbita pepo",C474)),ISNUMBER(FIND("bean ",C474)),ISNUMBER(FIND("chloroplast",C474)),ISNUMBER(FIND("chlorophyll",C474)),ISNUMBER(FIND("seedling",C474)),ISNUMBER(FIND("canola",C474)),ISNUMBER(FIND("shoot",C474)),ISNUMBER(FIND("photosynthes",C474)),ISNUMBER(FIND(" leaves ",C474)),,ISNUMBER(FIND("agriculture",C474)),ISNUMBER(FIND(" crops ",C474)))</f>
        <v>0</v>
      </c>
      <c r="AF474" t="b">
        <f>OR(ISNUMBER(FIND("bacteria",C474)),ISNUMBER(FIND("Bacteria",C474)),ISNUMBER(FIND("Bacterium",C474)),ISNUMBER(FIND("bacterium",C474)),ISNUMBER(FIND(" coli ",C474)))</f>
        <v>0</v>
      </c>
      <c r="AG474" t="b">
        <f>OR(ISNUMBER(FIND("fungi",C474)),ISNUMBER(FIND("Fungi",C474)),ISNUMBER(FIND("fungus",C474)),ISNUMBER(FIND("Fungus",C474)),ISNUMBER(FIND("mushroom",C474)),ISNUMBER(FIND("Mushroom",C474)),ISNUMBER(FIND(" mold ",C474)))</f>
        <v>0</v>
      </c>
      <c r="AH474" t="b">
        <f>OR(ISNUMBER(FIND("Pig ",C474)),ISNUMBER(FIND("pig ",C474)),ISNUMBER(FIND("Pigs ",C474)),ISNUMBER(FIND("pigs ",C474)))</f>
        <v>0</v>
      </c>
      <c r="AI474" t="b">
        <f>OR(ISNUMBER(FIND(" C. elegans",C474)),ISNUMBER(FIND("Caenorhabditis elegans",C474)),ISNUMBER(FIND("earthworms",C474)),ISNUMBER(FIND(" Ficopomatus enigmaticus",C474)),ISNUMBER(FIND("larva",C474)),ISNUMBER(FIND("Lumbriculus variegatus",C474)),ISNUMBER(FIND("nematode",C474)))</f>
        <v>0</v>
      </c>
      <c r="AJ474" t="b">
        <f>NOT(OR(AA474,AB474,AC474,AD474,AE474,AF474,AG474,AH474,AI474))</f>
        <v>0</v>
      </c>
      <c r="AL474" t="b">
        <f>OR(AA474,AB474,AD474,AE474,AF474,AG474,AH474,AI474)</f>
        <v>0</v>
      </c>
      <c r="AM474" t="b">
        <f>IF(Table1[[#This Row],[In vivo?]],IF(Table1[[#This Row],[Cell]],FALSE,TRUE),FALSE)</f>
        <v>0</v>
      </c>
      <c r="AN474" t="b">
        <f>AND(AC474,AL474)</f>
        <v>0</v>
      </c>
      <c r="AO474" t="b">
        <f>IF(Table1[[#This Row],[Cell]],IF(Table1[[#This Row],[In vivo?]],FALSE,TRUE),FALSE)</f>
        <v>1</v>
      </c>
      <c r="AP474" t="b">
        <f>NOT(OR(Table1[[#This Row],[In vivo?]],Table1[[#This Row],[Only in Cell]]))</f>
        <v>0</v>
      </c>
      <c r="AQ474" t="str">
        <f>IF(OR(Table1[[#This Row],[Rodents]],Table1[[#This Row],[Human]],Table1[[#This Row],[Pig]]),OR(ISNUMBER(FIND("pulmonary",C474)),ISNUMBER(FIND("lung",C474))),"NA")</f>
        <v>NA</v>
      </c>
      <c r="AR474" t="str">
        <f>IF(OR(Table1[[#This Row],[Rodents]],Table1[[#This Row],[Human]],Table1[[#This Row],[Pig]]),OR(ISNUMBER(FIND("skin",C474)),ISNUMBER(FIND("dermal",C474))),"NA")</f>
        <v>NA</v>
      </c>
      <c r="AS474" t="str">
        <f>IF(OR(Table1[[#This Row],[Rodents]],Table1[[#This Row],[Human]],Table1[[#This Row],[Pig]]),OR(ISNUMBER(FIND("liver",C474)),ISNUMBER(FIND("hepat",C474))),"NA")</f>
        <v>NA</v>
      </c>
      <c r="AT474" t="str">
        <f>IF(OR(Table1[[#This Row],[Rodents]],Table1[[#This Row],[Human]],Table1[[#This Row],[Pig]]),OR(ISNUMBER(FIND("kidney",C474)),ISNUMBER(FIND("neph",C474))),"NA")</f>
        <v>NA</v>
      </c>
      <c r="AU474" t="str">
        <f>IF(OR(Table1[[#This Row],[Rodents]],Table1[[#This Row],[Human]],Table1[[#This Row],[Pig]]),OR(ISNUMBER(FIND("brain",C474)),ISNUMBER(FIND("neur",C474)),ISNUMBER(FIND("nerv",C474))),"NA")</f>
        <v>NA</v>
      </c>
      <c r="AV474" t="str">
        <f>IF(OR(Table1[[#This Row],[Rodents]],Table1[[#This Row],[Human]],Table1[[#This Row],[Pig]]),OR(ISNUMBER(FIND("heart",C474)),ISNUMBER(FIND("cardi",C474))),"NA")</f>
        <v>NA</v>
      </c>
      <c r="AW474" t="str">
        <f>IF(OR(Table1[[#This Row],[Rodents]],Table1[[#This Row],[Human]],Table1[[#This Row],[Pig]]),OR(ISNUMBER(FIND("gastro",C474)),ISNUMBER(FIND("intesti",C474)),ISNUMBER(FIND("stomach",C474))),"NA")</f>
        <v>NA</v>
      </c>
      <c r="AX474" t="str">
        <f>IF(OR(Table1[[#This Row],[Rodents]],Table1[[#This Row],[Human]],Table1[[#This Row],[Pig]]),NOT(OR(AQ474,AR474,AS474,AT474,AU474,AV474,AW474)),"NA")</f>
        <v>NA</v>
      </c>
      <c r="AY474" t="b">
        <f>OR(ISNUMBER(FIND("SWCNT",C474)),ISNUMBER(FIND("SWNT",C474)),ISNUMBER(FIND("single-wall",C474)),ISNUMBER(FIND("single wall",C474)),ISNUMBER(FIND("Single wall",C474)),ISNUMBER(FIND("Single-wall",C474)),ISNUMBER(FIND("SWCNT",B474)),ISNUMBER(FIND("SWNT",B474)),ISNUMBER(FIND("single-wall",B474)),ISNUMBER(FIND("single wall",B474)),ISNUMBER(FIND("Single-wall",B474)),ISNUMBER(FIND("Single wall",B474)))</f>
        <v>1</v>
      </c>
      <c r="AZ474" t="b">
        <f>OR(ISNUMBER(FIND("MWCNT",C474)),ISNUMBER(FIND("MWNT",C474)),ISNUMBER(FIND("multi-wall",C474)),ISNUMBER(FIND("multi wall",C474)),ISNUMBER(FIND("multiwall",C474)),ISNUMBER(FIND("Multi-wall",C474)),ISNUMBER(FIND("Multi wall",C474)),ISNUMBER(FIND("Multiwall",C474)),ISNUMBER(FIND("MWCNT",B474)),ISNUMBER(FIND("MWNT",B474)),ISNUMBER(FIND("multi-wall",B474)),ISNUMBER(FIND("multi wall",B474)),ISNUMBER(FIND("multiwall",B474)),ISNUMBER(FIND("Multi-wall",B474)),ISNUMBER(FIND("Multi wall",B474)),ISNUMBER(FIND("Multiwall",B474)),ISNUMBER(FIND("Double-wall",B474)),ISNUMBER(FIND("Double wall",B474)),ISNUMBER(FIND("Doublewall",B474)),ISNUMBER(FIND("double-wall",B474)),ISNUMBER(FIND("double wall",B474)),ISNUMBER(FIND("doublewall",B474)))</f>
        <v>1</v>
      </c>
      <c r="BA474" t="b">
        <f>AND(Table1[[#This Row],[SWCNT]],Table1[[#This Row],[MWCNT]])</f>
        <v>1</v>
      </c>
      <c r="BB474" t="b">
        <f>IF(Table1[[#This Row],[SWCNT]]=TRUE,FALSE,IF(Table1[[#This Row],[MWCNT]]=TRUE,FALSE,TRUE))</f>
        <v>0</v>
      </c>
      <c r="BC474" s="18"/>
    </row>
    <row r="475" spans="1:55" ht="277.5">
      <c r="A475" t="s">
        <v>5627</v>
      </c>
      <c r="B475" s="2" t="s">
        <v>5628</v>
      </c>
      <c r="C475" s="16" t="s">
        <v>5629</v>
      </c>
      <c r="D475" s="17" t="s">
        <v>461</v>
      </c>
      <c r="E475" s="2">
        <v>2008</v>
      </c>
      <c r="F475" t="b">
        <f>OR(ISNUMBER(FIND("cytotoxic",C475)),ISNUMBER(FIND("Cytotoxic",C475)),ISNUMBER(FIND("cellular toxicity",C475)),ISNUMBER(FIND("cell death",C475)),ISNUMBER(FIND("viable",C475)),ISNUMBER(FIND("phytotoxic",C475)),ISNUMBER(FIND("acute toxicity",C475)),ISNUMBER(FIND("MTT",C475)),ISNUMBER(FIND("survival",C475)),ISNUMBER(FIND("prolifer",C475)),ISNUMBER(FIND("apoptosis",C475)),ISNUMBER(FIND("neurotoxic",C475)),ISNUMBER(FIND("  lysis ",C475)),ISNUMBER(FIND("necrosis",C475)),ISNUMBER(FIND("cellular death",C475))*3,ISNUMBER(FIND("LDH",C475)),ISNUMBER(FIND("Acute toxicity",C475)))</f>
        <v>1</v>
      </c>
      <c r="G475" t="b">
        <f>OR(ISNUMBER(FIND("genotoxic",C475)),ISNUMBER(FIND("genotoxicity",C475)),ISNUMBER(FIND("DNA damage",C475)),ISNUMBER(FIND("DNA",C475)),ISNUMBER(FIND("RNA",C475)),ISNUMBER(FIND("mesothelioma",C475)),ISNUMBER(FIND("carcino",C475)),ISNUMBER(FIND("mutagen",C475)),ISNUMBER(FIND("genetic",C475)))</f>
        <v>0</v>
      </c>
      <c r="H475" t="b">
        <f>OR(ISNUMBER(FIND("inflammatory",C475)),ISNUMBER(FIND("inflamm",C475)))</f>
        <v>1</v>
      </c>
      <c r="I475" t="b">
        <f>OR(ISNUMBER(FIND("immune",C475)),ISNUMBER(FIND("immunological",C475)),ISNUMBER(FIND("interleuk",C475)),ISNUMBER(FIND("platelet activation",C475)),ISNUMBER(FIND("monocyte",C475)),ISNUMBER(FIND("leukocyte",C475)),ISNUMBER(FIND("cytokine",C475)),ISNUMBER(FIND("CD4",C475)),ISNUMBER(FIND("CD8",C475)),ISNUMBER(FIND("T-cell",C475)))</f>
        <v>0</v>
      </c>
      <c r="J475" t="b">
        <f>OR(ISNUMBER(FIND("reactive oxygen",C475)),ISNUMBER(FIND("ROS",C475)),ISNUMBER(FIND("free radical",C475)),ISNUMBER(FIND("oxidative stress",C475)),ISNUMBER(FIND("peroxid",C475)),ISNUMBER(FIND("oxidative",C475)),ISNUMBER(FIND("antioxid",C475)))</f>
        <v>0</v>
      </c>
      <c r="K475" t="b">
        <f>OR(ISNUMBER(FIND("autophag",C475)))</f>
        <v>0</v>
      </c>
      <c r="L475" t="b">
        <f>OR(ISNUMBER(FIND("morpholog",C475)))</f>
        <v>0</v>
      </c>
      <c r="M475" t="b">
        <f>OR(ISNUMBER(FIND("fibrosis",C475)),ISNUMBER(FIND("Fibrosis",C475)),ISNUMBER(FIND("fibrot",C475)))</f>
        <v>0</v>
      </c>
      <c r="N475" t="b">
        <f>OR(ISNUMBER(FIND("offspring",C475)),ISNUMBER(FIND("Parental",C475)),ISNUMBER(FIND("parental",C475)),ISNUMBER(FIND("germline",C475)),ISNUMBER(FIND("reproduc",C475)),ISNUMBER(FIND("embryo",C475)))</f>
        <v>0</v>
      </c>
      <c r="O475" t="b">
        <f>OR(ISNUMBER(FIND("metabol",C475)),ISNUMBER(FIND("Metabol",C475)),ISNUMBER(FIND("digest",C475)),ISNUMBER(FIND("mitochon",C475)))</f>
        <v>1</v>
      </c>
      <c r="P475" t="b">
        <f>OR(ISNUMBER(FIND("ecotox",C475)),ISNUMBER(FIND("Ecotox",B475)),ISNUMBER(FIND("ecotox",B475)),ISNUMBER(FIND("Ecotox",C475)))</f>
        <v>0</v>
      </c>
      <c r="Q475" t="b">
        <f>OR(ISNUMBER(FIND("Bioaccum",C475)),ISNUMBER(FIND("bioaccum",C475)),ISNUMBER(FIND("accum",C475)))</f>
        <v>0</v>
      </c>
      <c r="R475" t="b">
        <f>OR(ISNUMBER(FIND("Occupation",C475)),ISNUMBER(FIND("occupation",C475)),ISNUMBER(FIND("worker",C475)),ISNUMBER(FIND("workforce",C475)))</f>
        <v>0</v>
      </c>
      <c r="S475" t="b">
        <f>NOT(OR(F475,G475,H475,I475,J475,K475,L475,M475,N475,O475,P475,Q475,R475))</f>
        <v>0</v>
      </c>
      <c r="U475" t="b">
        <f>OR(Table1[[#This Row],[Inflammation]],Table1[[#This Row],[Immune]])</f>
        <v>1</v>
      </c>
      <c r="V475" t="str">
        <f>IF(OR(Table1[[#This Row],[Rodents]],Table1[[#This Row],[Human]],Table1[[#This Row],[Pig]]),OR(ISNUMBER(FIND("intratrach",C475)),ISNUMBER(FIND("nasal ",C475)),ISNUMBER(FIND("instill",C475))),"NA")</f>
        <v>NA</v>
      </c>
      <c r="W475" t="str">
        <f>IF(OR(Table1[[#This Row],[Rodents]],Table1[[#This Row],[Human]],Table1[[#This Row],[Pig]]),OR(ISNUMBER(FIND("dermal",C475)),ISNUMBER(FIND("skin ",C475))),"NA")</f>
        <v>NA</v>
      </c>
      <c r="X475" t="str">
        <f>IF(OR(Table1[[#This Row],[Rodents]],Table1[[#This Row],[Human]],Table1[[#This Row],[Pig]]),OR(ISNUMBER(FIND("injected",C475)),ISNUMBER(FIND("periton",C475)),ISNUMBER(FIND("intrascrot",C475))),"NA")</f>
        <v>NA</v>
      </c>
      <c r="Y475" t="str">
        <f>IF(OR(Table1[[#This Row],[Rodents]],Table1[[#This Row],[Human]],Table1[[#This Row],[Pig]]),NOT(OR(Table1[[#This Row],[Inhaled/Intratracheal/intranasal]],Table1[[#This Row],[Dermal]],Table1[[#This Row],[Injected]])),"NA")</f>
        <v>NA</v>
      </c>
      <c r="AA475" t="b">
        <f>OR(ISNUMBER(FIND("fish ",C475)),ISNUMBER(FIND("Fish ",C475)),ISNUMBER(FIND("aquatic",C475)),ISNUMBER(FIND("daphnids",C475)),ISNUMBER(FIND("Carcinus maenas",C475)),ISNUMBER(FIND("Daphnia",C475)),ISNUMBER(FIND("Ruditapes philippinarum",C475)),ISNUMBER(FIND("daphnia",C475)),ISNUMBER(FIND("marine",C475)),ISNUMBER(FIND("mussel",C475)),ISNUMBER(FIND("algae",C475)),ISNUMBER(FIND("Donax faba",C475)),ISNUMBER(FIND("estuarine",C475)),ISNUMBER(FIND("snail",C475)),ISNUMBER(FIND("Prorocentrum donghaiense",C475)) )</f>
        <v>0</v>
      </c>
      <c r="AB475" t="b">
        <f>OR(ISNUMBER(FIND(" rat ",C475)),ISNUMBER(FIND(" rats ",C475)),ISNUMBER(FIND(" Rats ",C475)),ISNUMBER(FIND(" Rat ",C475)),ISNUMBER(FIND(" rat.",C475)),ISNUMBER(FIND(" rats.",C475)),ISNUMBER(FIND("mouse",C475)),ISNUMBER(FIND("mice",C475)), ISNUMBER(FIND(" Mice",C475)))</f>
        <v>0</v>
      </c>
      <c r="AC475" t="b">
        <f>OR(ISNUMBER(FIND(" cell ",C475)),ISNUMBER(FIND("fibroblast",C475)),ISNUMBER(FIND("macrophage",C475)),ISNUMBER(FIND("epithelial",C475)),ISNUMBER(FIND("endothelial",C475)),ISNUMBER(FIND("neuron",C475)),ISNUMBER(FIND(" cells ",C475)),ISNUMBER(FIND("RBC",C475)),ISNUMBER(FIND("mitochond",C475)),ISNUMBER(FIND("adipocyte",C475)),ISNUMBER(FIND("osteo",C475)),ISNUMBER(FIND("keratin",C475)),ISNUMBER(FIND(" cell's ",C475)),ISNUMBER(FIND("eukary",C475)),ISNUMBER(FIND("sperm",C475)))</f>
        <v>1</v>
      </c>
      <c r="AD475" t="b">
        <v>0</v>
      </c>
      <c r="AE475" t="b">
        <f>OR(ISNUMBER(FIND(" plant ",C475)),ISNUMBER(FIND("Plant ",C475)),ISNUMBER(FIND("tomato",C475)),ISNUMBER(FIND("plants",C475)),ISNUMBER(FIND("Plants",C475)),ISNUMBER(FIND("algae",C475)),ISNUMBER(FIND("lettuce",C475)),ISNUMBER(FIND("green gram sprouts ",C475)),ISNUMBER(FIND("Cucurbita pepo",C475)),ISNUMBER(FIND("bean ",C475)),ISNUMBER(FIND("chloroplast",C475)),ISNUMBER(FIND("chlorophyll",C475)),ISNUMBER(FIND("seedling",C475)),ISNUMBER(FIND("canola",C475)),ISNUMBER(FIND("shoot",C475)),ISNUMBER(FIND("photosynthes",C475)),ISNUMBER(FIND(" leaves ",C475)),,ISNUMBER(FIND("agriculture",C475)),ISNUMBER(FIND(" crops ",C475)))</f>
        <v>0</v>
      </c>
      <c r="AF475" t="b">
        <f>OR(ISNUMBER(FIND("bacteria",C475)),ISNUMBER(FIND("Bacteria",C475)),ISNUMBER(FIND("Bacterium",C475)),ISNUMBER(FIND("bacterium",C475)),ISNUMBER(FIND(" coli ",C475)))</f>
        <v>0</v>
      </c>
      <c r="AG475" t="b">
        <f>OR(ISNUMBER(FIND("fungi",C475)),ISNUMBER(FIND("Fungi",C475)),ISNUMBER(FIND("fungus",C475)),ISNUMBER(FIND("Fungus",C475)),ISNUMBER(FIND("mushroom",C475)),ISNUMBER(FIND("Mushroom",C475)),ISNUMBER(FIND(" mold ",C475)))</f>
        <v>0</v>
      </c>
      <c r="AH475" t="b">
        <f>OR(ISNUMBER(FIND("Pig ",C475)),ISNUMBER(FIND("pig ",C475)),ISNUMBER(FIND("Pigs ",C475)),ISNUMBER(FIND("pigs ",C475)))</f>
        <v>0</v>
      </c>
      <c r="AI475" t="b">
        <f>OR(ISNUMBER(FIND(" C. elegans",C475)),ISNUMBER(FIND("Caenorhabditis elegans",C475)),ISNUMBER(FIND("earthworms",C475)),ISNUMBER(FIND(" Ficopomatus enigmaticus",C475)),ISNUMBER(FIND("larva",C475)),ISNUMBER(FIND("Lumbriculus variegatus",C475)),ISNUMBER(FIND("nematode",C475)))</f>
        <v>0</v>
      </c>
      <c r="AJ475" t="b">
        <f>NOT(OR(AA475,AB475,AC475,AD475,AE475,AF475,AG475,AH475,AI475))</f>
        <v>0</v>
      </c>
      <c r="AL475" t="b">
        <f>OR(AA475,AB475,AD475,AE475,AF475,AG475,AH475,AI475)</f>
        <v>0</v>
      </c>
      <c r="AM475" t="b">
        <f>IF(Table1[[#This Row],[In vivo?]],IF(Table1[[#This Row],[Cell]],FALSE,TRUE),FALSE)</f>
        <v>0</v>
      </c>
      <c r="AN475" t="b">
        <f>AND(AC475,AL475)</f>
        <v>0</v>
      </c>
      <c r="AO475" t="b">
        <f>IF(Table1[[#This Row],[Cell]],IF(Table1[[#This Row],[In vivo?]],FALSE,TRUE),FALSE)</f>
        <v>1</v>
      </c>
      <c r="AP475" t="b">
        <f>NOT(OR(Table1[[#This Row],[In vivo?]],Table1[[#This Row],[Only in Cell]]))</f>
        <v>0</v>
      </c>
      <c r="AQ475" t="str">
        <f>IF(OR(Table1[[#This Row],[Rodents]],Table1[[#This Row],[Human]],Table1[[#This Row],[Pig]]),OR(ISNUMBER(FIND("pulmonary",C475)),ISNUMBER(FIND("lung",C475))),"NA")</f>
        <v>NA</v>
      </c>
      <c r="AR475" t="str">
        <f>IF(OR(Table1[[#This Row],[Rodents]],Table1[[#This Row],[Human]],Table1[[#This Row],[Pig]]),OR(ISNUMBER(FIND("skin",C475)),ISNUMBER(FIND("dermal",C475))),"NA")</f>
        <v>NA</v>
      </c>
      <c r="AS475" t="str">
        <f>IF(OR(Table1[[#This Row],[Rodents]],Table1[[#This Row],[Human]],Table1[[#This Row],[Pig]]),OR(ISNUMBER(FIND("liver",C475)),ISNUMBER(FIND("hepat",C475))),"NA")</f>
        <v>NA</v>
      </c>
      <c r="AT475" t="str">
        <f>IF(OR(Table1[[#This Row],[Rodents]],Table1[[#This Row],[Human]],Table1[[#This Row],[Pig]]),OR(ISNUMBER(FIND("kidney",C475)),ISNUMBER(FIND("neph",C475))),"NA")</f>
        <v>NA</v>
      </c>
      <c r="AU475" t="str">
        <f>IF(OR(Table1[[#This Row],[Rodents]],Table1[[#This Row],[Human]],Table1[[#This Row],[Pig]]),OR(ISNUMBER(FIND("brain",C475)),ISNUMBER(FIND("neur",C475)),ISNUMBER(FIND("nerv",C475))),"NA")</f>
        <v>NA</v>
      </c>
      <c r="AV475" t="str">
        <f>IF(OR(Table1[[#This Row],[Rodents]],Table1[[#This Row],[Human]],Table1[[#This Row],[Pig]]),OR(ISNUMBER(FIND("heart",C475)),ISNUMBER(FIND("cardi",C475))),"NA")</f>
        <v>NA</v>
      </c>
      <c r="AW475" t="str">
        <f>IF(OR(Table1[[#This Row],[Rodents]],Table1[[#This Row],[Human]],Table1[[#This Row],[Pig]]),OR(ISNUMBER(FIND("gastro",C475)),ISNUMBER(FIND("intesti",C475)),ISNUMBER(FIND("stomach",C475))),"NA")</f>
        <v>NA</v>
      </c>
      <c r="AX475" t="str">
        <f>IF(OR(Table1[[#This Row],[Rodents]],Table1[[#This Row],[Human]],Table1[[#This Row],[Pig]]),NOT(OR(AQ475,AR475,AS475,AT475,AU475,AV475,AW475)),"NA")</f>
        <v>NA</v>
      </c>
      <c r="AY475" t="b">
        <f>OR(ISNUMBER(FIND("SWCNT",C475)),ISNUMBER(FIND("SWNT",C475)),ISNUMBER(FIND("single-wall",C475)),ISNUMBER(FIND("single wall",C475)),ISNUMBER(FIND("Single wall",C475)),ISNUMBER(FIND("Single-wall",C475)),ISNUMBER(FIND("SWCNT",B475)),ISNUMBER(FIND("SWNT",B475)),ISNUMBER(FIND("single-wall",B475)),ISNUMBER(FIND("single wall",B475)),ISNUMBER(FIND("Single-wall",B475)),ISNUMBER(FIND("Single wall",B475)))</f>
        <v>1</v>
      </c>
      <c r="AZ475" t="b">
        <f>OR(ISNUMBER(FIND("MWCNT",C475)),ISNUMBER(FIND("MWNT",C475)),ISNUMBER(FIND("multi-wall",C475)),ISNUMBER(FIND("multi wall",C475)),ISNUMBER(FIND("multiwall",C475)),ISNUMBER(FIND("Multi-wall",C475)),ISNUMBER(FIND("Multi wall",C475)),ISNUMBER(FIND("Multiwall",C475)),ISNUMBER(FIND("MWCNT",B475)),ISNUMBER(FIND("MWNT",B475)),ISNUMBER(FIND("multi-wall",B475)),ISNUMBER(FIND("multi wall",B475)),ISNUMBER(FIND("multiwall",B475)),ISNUMBER(FIND("Multi-wall",B475)),ISNUMBER(FIND("Multi wall",B475)),ISNUMBER(FIND("Multiwall",B475)),ISNUMBER(FIND("Double-wall",B475)),ISNUMBER(FIND("Double wall",B475)),ISNUMBER(FIND("Doublewall",B475)),ISNUMBER(FIND("double-wall",B475)),ISNUMBER(FIND("double wall",B475)),ISNUMBER(FIND("doublewall",B475)))</f>
        <v>0</v>
      </c>
      <c r="BA475" t="b">
        <f>AND(Table1[[#This Row],[SWCNT]],Table1[[#This Row],[MWCNT]])</f>
        <v>0</v>
      </c>
      <c r="BB475" t="b">
        <f>IF(Table1[[#This Row],[SWCNT]]=TRUE,FALSE,IF(Table1[[#This Row],[MWCNT]]=TRUE,FALSE,TRUE))</f>
        <v>0</v>
      </c>
      <c r="BC475" s="18"/>
    </row>
    <row r="476" spans="1:55" ht="240.5">
      <c r="A476" t="s">
        <v>5633</v>
      </c>
      <c r="B476" s="2" t="s">
        <v>5634</v>
      </c>
      <c r="C476" s="16" t="s">
        <v>5635</v>
      </c>
      <c r="D476" s="17" t="s">
        <v>2826</v>
      </c>
      <c r="E476" s="2">
        <v>2008</v>
      </c>
      <c r="F476" t="b">
        <f>OR(ISNUMBER(FIND("cytotoxic",C476)),ISNUMBER(FIND("Cytotoxic",C476)),ISNUMBER(FIND("cellular toxicity",C476)),ISNUMBER(FIND("cell death",C476)),ISNUMBER(FIND("viable",C476)),ISNUMBER(FIND("phytotoxic",C476)),ISNUMBER(FIND("acute toxicity",C476)),ISNUMBER(FIND("MTT",C476)),ISNUMBER(FIND("survival",C476)),ISNUMBER(FIND("prolifer",C476)),ISNUMBER(FIND("apoptosis",C476)),ISNUMBER(FIND("neurotoxic",C476)),ISNUMBER(FIND("  lysis ",C476)),ISNUMBER(FIND("necrosis",C476)),ISNUMBER(FIND("cellular death",C476))*3,ISNUMBER(FIND("LDH",C476)),ISNUMBER(FIND("Acute toxicity",C476)))</f>
        <v>0</v>
      </c>
      <c r="G476" t="b">
        <f>OR(ISNUMBER(FIND("genotoxic",C476)),ISNUMBER(FIND("genotoxicity",C476)),ISNUMBER(FIND("DNA damage",C476)),ISNUMBER(FIND("DNA",C476)),ISNUMBER(FIND("RNA",C476)),ISNUMBER(FIND("mesothelioma",C476)),ISNUMBER(FIND("carcino",C476)),ISNUMBER(FIND("mutagen",C476)),ISNUMBER(FIND("genetic",C476)))</f>
        <v>0</v>
      </c>
      <c r="H476" t="b">
        <f>OR(ISNUMBER(FIND("inflammatory",C476)),ISNUMBER(FIND("inflamm",C476)))</f>
        <v>1</v>
      </c>
      <c r="I476" t="b">
        <f>OR(ISNUMBER(FIND("immune",C476)),ISNUMBER(FIND("immunological",C476)),ISNUMBER(FIND("interleuk",C476)),ISNUMBER(FIND("platelet activation",C476)),ISNUMBER(FIND("monocyte",C476)),ISNUMBER(FIND("leukocyte",C476)),ISNUMBER(FIND("cytokine",C476)),ISNUMBER(FIND("CD4",C476)),ISNUMBER(FIND("CD8",C476)),ISNUMBER(FIND("T-cell",C476)))</f>
        <v>1</v>
      </c>
      <c r="J476" t="b">
        <f>OR(ISNUMBER(FIND("reactive oxygen",C476)),ISNUMBER(FIND("ROS",C476)),ISNUMBER(FIND("free radical",C476)),ISNUMBER(FIND("oxidative stress",C476)),ISNUMBER(FIND("peroxid",C476)),ISNUMBER(FIND("oxidative",C476)),ISNUMBER(FIND("antioxid",C476)))</f>
        <v>1</v>
      </c>
      <c r="K476" t="b">
        <f>OR(ISNUMBER(FIND("autophag",C476)))</f>
        <v>0</v>
      </c>
      <c r="L476" t="b">
        <f>OR(ISNUMBER(FIND("morpholog",C476)))</f>
        <v>0</v>
      </c>
      <c r="M476" t="b">
        <f>OR(ISNUMBER(FIND("fibrosis",C476)),ISNUMBER(FIND("Fibrosis",C476)),ISNUMBER(FIND("fibrot",C476)))</f>
        <v>1</v>
      </c>
      <c r="N476" t="b">
        <f>OR(ISNUMBER(FIND("offspring",C476)),ISNUMBER(FIND("Parental",C476)),ISNUMBER(FIND("parental",C476)),ISNUMBER(FIND("germline",C476)),ISNUMBER(FIND("reproduc",C476)),ISNUMBER(FIND("embryo",C476)))</f>
        <v>0</v>
      </c>
      <c r="O476" t="b">
        <f>OR(ISNUMBER(FIND("metabol",C476)),ISNUMBER(FIND("Metabol",C476)),ISNUMBER(FIND("digest",C476)),ISNUMBER(FIND("mitochon",C476)))</f>
        <v>0</v>
      </c>
      <c r="P476" t="b">
        <f>OR(ISNUMBER(FIND("ecotox",C476)),ISNUMBER(FIND("Ecotox",B476)),ISNUMBER(FIND("ecotox",B476)),ISNUMBER(FIND("Ecotox",C476)))</f>
        <v>0</v>
      </c>
      <c r="Q476" t="b">
        <f>OR(ISNUMBER(FIND("Bioaccum",C476)),ISNUMBER(FIND("bioaccum",C476)),ISNUMBER(FIND("accum",C476)))</f>
        <v>0</v>
      </c>
      <c r="R476" t="b">
        <f>OR(ISNUMBER(FIND("Occupation",C476)),ISNUMBER(FIND("occupation",C476)),ISNUMBER(FIND("worker",C476)),ISNUMBER(FIND("workforce",C476)))</f>
        <v>0</v>
      </c>
      <c r="S476" t="b">
        <f>NOT(OR(F476,G476,H476,I476,J476,K476,L476,M476,N476,O476,P476,Q476,R476))</f>
        <v>0</v>
      </c>
      <c r="U476" t="b">
        <f>OR(Table1[[#This Row],[Inflammation]],Table1[[#This Row],[Immune]])</f>
        <v>1</v>
      </c>
      <c r="V476" t="b">
        <f>IF(OR(Table1[[#This Row],[Rodents]],Table1[[#This Row],[Human]],Table1[[#This Row],[Pig]]),OR(ISNUMBER(FIND("intratrach",C476)),ISNUMBER(FIND("nasal ",C476)),ISNUMBER(FIND("instill",C476))),"NA")</f>
        <v>1</v>
      </c>
      <c r="W476" t="b">
        <f>IF(OR(Table1[[#This Row],[Rodents]],Table1[[#This Row],[Human]],Table1[[#This Row],[Pig]]),OR(ISNUMBER(FIND("dermal",C476)),ISNUMBER(FIND("skin ",C476))),"NA")</f>
        <v>0</v>
      </c>
      <c r="X476" t="b">
        <f>IF(OR(Table1[[#This Row],[Rodents]],Table1[[#This Row],[Human]],Table1[[#This Row],[Pig]]),OR(ISNUMBER(FIND("injected",C476)),ISNUMBER(FIND("periton",C476)),ISNUMBER(FIND("intrascrot",C476))),"NA")</f>
        <v>0</v>
      </c>
      <c r="Y476" t="b">
        <f>IF(OR(Table1[[#This Row],[Rodents]],Table1[[#This Row],[Human]],Table1[[#This Row],[Pig]]),NOT(OR(Table1[[#This Row],[Inhaled/Intratracheal/intranasal]],Table1[[#This Row],[Dermal]],Table1[[#This Row],[Injected]])),"NA")</f>
        <v>0</v>
      </c>
      <c r="AA476" t="b">
        <f>OR(ISNUMBER(FIND("fish ",C476)),ISNUMBER(FIND("Fish ",C476)),ISNUMBER(FIND("aquatic",C476)),ISNUMBER(FIND("daphnids",C476)),ISNUMBER(FIND("Carcinus maenas",C476)),ISNUMBER(FIND("Daphnia",C476)),ISNUMBER(FIND("Ruditapes philippinarum",C476)),ISNUMBER(FIND("daphnia",C476)),ISNUMBER(FIND("marine",C476)),ISNUMBER(FIND("mussel",C476)),ISNUMBER(FIND("algae",C476)),ISNUMBER(FIND("Donax faba",C476)),ISNUMBER(FIND("estuarine",C476)),ISNUMBER(FIND("snail",C476)),ISNUMBER(FIND("Prorocentrum donghaiense",C476)) )</f>
        <v>0</v>
      </c>
      <c r="AB476" t="b">
        <f>OR(ISNUMBER(FIND(" rat ",C476)),ISNUMBER(FIND(" rats ",C476)),ISNUMBER(FIND(" Rats ",C476)),ISNUMBER(FIND(" Rat ",C476)),ISNUMBER(FIND(" rat.",C476)),ISNUMBER(FIND(" rats.",C476)),ISNUMBER(FIND("mouse",C476)),ISNUMBER(FIND("mice",C476)), ISNUMBER(FIND(" Mice",C476)))</f>
        <v>1</v>
      </c>
      <c r="AC476" t="b">
        <f>OR(ISNUMBER(FIND(" cell ",C476)),ISNUMBER(FIND("fibroblast",C476)),ISNUMBER(FIND("macrophage",C476)),ISNUMBER(FIND("epithelial",C476)),ISNUMBER(FIND("endothelial",C476)),ISNUMBER(FIND("neuron",C476)),ISNUMBER(FIND(" cells ",C476)),ISNUMBER(FIND("RBC",C476)),ISNUMBER(FIND("mitochond",C476)),ISNUMBER(FIND("adipocyte",C476)),ISNUMBER(FIND("osteo",C476)),ISNUMBER(FIND("keratin",C476)),ISNUMBER(FIND(" cell's ",C476)),ISNUMBER(FIND("eukary",C476)),ISNUMBER(FIND("sperm",C476)))</f>
        <v>0</v>
      </c>
      <c r="AD476" t="b">
        <f>OR(ISNUMBER(FIND("human",B476)),ISNUMBER(FIND("workers",B476)),ISNUMBER(FIND("workforces",B476)),ISNUMBER(FIND("occupational",B476)),ISNUMBER(FIND("Case report",B476)),ISNUMBER(FIND("Workplaces",B476)),ISNUMBER(FIND("worker",B476)))</f>
        <v>0</v>
      </c>
      <c r="AE476" t="b">
        <f>OR(ISNUMBER(FIND(" plant ",C476)),ISNUMBER(FIND("Plant ",C476)),ISNUMBER(FIND("tomato",C476)),ISNUMBER(FIND("plants",C476)),ISNUMBER(FIND("Plants",C476)),ISNUMBER(FIND("algae",C476)),ISNUMBER(FIND("lettuce",C476)),ISNUMBER(FIND("green gram sprouts ",C476)),ISNUMBER(FIND("Cucurbita pepo",C476)),ISNUMBER(FIND("bean ",C476)),ISNUMBER(FIND("chloroplast",C476)),ISNUMBER(FIND("chlorophyll",C476)),ISNUMBER(FIND("seedling",C476)),ISNUMBER(FIND("canola",C476)),ISNUMBER(FIND("shoot",C476)),ISNUMBER(FIND("photosynthes",C476)),ISNUMBER(FIND(" leaves ",C476)),,ISNUMBER(FIND("agriculture",C476)),ISNUMBER(FIND(" crops ",C476)))</f>
        <v>0</v>
      </c>
      <c r="AF476" t="b">
        <f>OR(ISNUMBER(FIND("bacteria",C476)),ISNUMBER(FIND("Bacteria",C476)),ISNUMBER(FIND("Bacterium",C476)),ISNUMBER(FIND("bacterium",C476)),ISNUMBER(FIND(" coli ",C476)))</f>
        <v>0</v>
      </c>
      <c r="AG476" t="b">
        <f>OR(ISNUMBER(FIND("fungi",C476)),ISNUMBER(FIND("Fungi",C476)),ISNUMBER(FIND("fungus",C476)),ISNUMBER(FIND("Fungus",C476)),ISNUMBER(FIND("mushroom",C476)),ISNUMBER(FIND("Mushroom",C476)),ISNUMBER(FIND(" mold ",C476)))</f>
        <v>0</v>
      </c>
      <c r="AH476" t="b">
        <f>OR(ISNUMBER(FIND("Pig ",C476)),ISNUMBER(FIND("pig ",C476)),ISNUMBER(FIND("Pigs ",C476)),ISNUMBER(FIND("pigs ",C476)))</f>
        <v>0</v>
      </c>
      <c r="AI476" t="b">
        <f>OR(ISNUMBER(FIND(" C. elegans",C476)),ISNUMBER(FIND("Caenorhabditis elegans",C476)),ISNUMBER(FIND("earthworms",C476)),ISNUMBER(FIND(" Ficopomatus enigmaticus",C476)),ISNUMBER(FIND("larva",C476)),ISNUMBER(FIND("Lumbriculus variegatus",C476)),ISNUMBER(FIND("nematode",C476)))</f>
        <v>0</v>
      </c>
      <c r="AJ476" t="b">
        <f>NOT(OR(AA476,AB476,AC476,AD476,AE476,AF476,AG476,AH476,AI476))</f>
        <v>0</v>
      </c>
      <c r="AL476" t="b">
        <f>OR(AA476,AB476,AD476,AE476,AF476,AG476,AH476,AI476)</f>
        <v>1</v>
      </c>
      <c r="AM476" t="b">
        <f>IF(Table1[[#This Row],[In vivo?]],IF(Table1[[#This Row],[Cell]],FALSE,TRUE),FALSE)</f>
        <v>1</v>
      </c>
      <c r="AN476" t="b">
        <f>AND(AC476,AL476)</f>
        <v>0</v>
      </c>
      <c r="AO476" t="b">
        <f>IF(Table1[[#This Row],[Cell]],IF(Table1[[#This Row],[In vivo?]],FALSE,TRUE),FALSE)</f>
        <v>0</v>
      </c>
      <c r="AP476" t="b">
        <f>NOT(OR(Table1[[#This Row],[In vivo?]],Table1[[#This Row],[Only in Cell]]))</f>
        <v>0</v>
      </c>
      <c r="AQ476" t="b">
        <f>IF(OR(Table1[[#This Row],[Rodents]],Table1[[#This Row],[Human]],Table1[[#This Row],[Pig]]),OR(ISNUMBER(FIND("pulmonary",C476)),ISNUMBER(FIND("lung",C476))),"NA")</f>
        <v>1</v>
      </c>
      <c r="AR476" t="b">
        <f>IF(OR(Table1[[#This Row],[Rodents]],Table1[[#This Row],[Human]],Table1[[#This Row],[Pig]]),OR(ISNUMBER(FIND("skin",C476)),ISNUMBER(FIND("dermal",C476))),"NA")</f>
        <v>0</v>
      </c>
      <c r="AS476" t="b">
        <f>IF(OR(Table1[[#This Row],[Rodents]],Table1[[#This Row],[Human]],Table1[[#This Row],[Pig]]),OR(ISNUMBER(FIND("liver",C476)),ISNUMBER(FIND("hepat",C476))),"NA")</f>
        <v>0</v>
      </c>
      <c r="AT476" t="b">
        <f>IF(OR(Table1[[#This Row],[Rodents]],Table1[[#This Row],[Human]],Table1[[#This Row],[Pig]]),OR(ISNUMBER(FIND("kidney",C476)),ISNUMBER(FIND("neph",C476))),"NA")</f>
        <v>0</v>
      </c>
      <c r="AU476" t="b">
        <f>IF(OR(Table1[[#This Row],[Rodents]],Table1[[#This Row],[Human]],Table1[[#This Row],[Pig]]),OR(ISNUMBER(FIND("brain",C476)),ISNUMBER(FIND("neur",C476)),ISNUMBER(FIND("nerv",C476))),"NA")</f>
        <v>0</v>
      </c>
      <c r="AV476" t="b">
        <f>IF(OR(Table1[[#This Row],[Rodents]],Table1[[#This Row],[Human]],Table1[[#This Row],[Pig]]),OR(ISNUMBER(FIND("heart",C476)),ISNUMBER(FIND("cardi",C476))),"NA")</f>
        <v>0</v>
      </c>
      <c r="AW476" t="b">
        <f>IF(OR(Table1[[#This Row],[Rodents]],Table1[[#This Row],[Human]],Table1[[#This Row],[Pig]]),OR(ISNUMBER(FIND("gastro",C476)),ISNUMBER(FIND("intesti",C476)),ISNUMBER(FIND("stomach",C476))),"NA")</f>
        <v>0</v>
      </c>
      <c r="AX476" t="b">
        <f>IF(OR(Table1[[#This Row],[Rodents]],Table1[[#This Row],[Human]],Table1[[#This Row],[Pig]]),NOT(OR(AQ476,AR476,AS476,AT476,AU476,AV476,AW476)),"NA")</f>
        <v>0</v>
      </c>
      <c r="AY476" t="b">
        <f>OR(ISNUMBER(FIND("SWCNT",C476)),ISNUMBER(FIND("SWNT",C476)),ISNUMBER(FIND("single-wall",C476)),ISNUMBER(FIND("single wall",C476)),ISNUMBER(FIND("Single wall",C476)),ISNUMBER(FIND("Single-wall",C476)),ISNUMBER(FIND("SWCNT",B476)),ISNUMBER(FIND("SWNT",B476)),ISNUMBER(FIND("single-wall",B476)),ISNUMBER(FIND("single wall",B476)),ISNUMBER(FIND("Single-wall",B476)),ISNUMBER(FIND("Single wall",B476)))</f>
        <v>1</v>
      </c>
      <c r="AZ476" t="b">
        <f>OR(ISNUMBER(FIND("MWCNT",C476)),ISNUMBER(FIND("MWNT",C476)),ISNUMBER(FIND("multi-wall",C476)),ISNUMBER(FIND("multi wall",C476)),ISNUMBER(FIND("multiwall",C476)),ISNUMBER(FIND("Multi-wall",C476)),ISNUMBER(FIND("Multi wall",C476)),ISNUMBER(FIND("Multiwall",C476)),ISNUMBER(FIND("MWCNT",B476)),ISNUMBER(FIND("MWNT",B476)),ISNUMBER(FIND("multi-wall",B476)),ISNUMBER(FIND("multi wall",B476)),ISNUMBER(FIND("multiwall",B476)),ISNUMBER(FIND("Multi-wall",B476)),ISNUMBER(FIND("Multi wall",B476)),ISNUMBER(FIND("Multiwall",B476)),ISNUMBER(FIND("Double-wall",B476)),ISNUMBER(FIND("Double wall",B476)),ISNUMBER(FIND("Doublewall",B476)),ISNUMBER(FIND("double-wall",B476)),ISNUMBER(FIND("double wall",B476)),ISNUMBER(FIND("doublewall",B476)))</f>
        <v>0</v>
      </c>
      <c r="BA476" t="b">
        <f>AND(Table1[[#This Row],[SWCNT]],Table1[[#This Row],[MWCNT]])</f>
        <v>0</v>
      </c>
      <c r="BB476" t="b">
        <f>IF(Table1[[#This Row],[SWCNT]]=TRUE,FALSE,IF(Table1[[#This Row],[MWCNT]]=TRUE,FALSE,TRUE))</f>
        <v>0</v>
      </c>
      <c r="BC476" s="18"/>
    </row>
    <row r="477" spans="1:55" ht="185">
      <c r="A477" t="s">
        <v>5639</v>
      </c>
      <c r="B477" s="2" t="s">
        <v>5640</v>
      </c>
      <c r="C477" s="16" t="s">
        <v>5641</v>
      </c>
      <c r="D477" s="17" t="s">
        <v>924</v>
      </c>
      <c r="E477" s="2">
        <v>2008</v>
      </c>
      <c r="F477" t="b">
        <f>OR(ISNUMBER(FIND("cytotoxic",C477)),ISNUMBER(FIND("Cytotoxic",C477)),ISNUMBER(FIND("cellular toxicity",C477)),ISNUMBER(FIND("cell death",C477)),ISNUMBER(FIND("viable",C477)),ISNUMBER(FIND("phytotoxic",C477)),ISNUMBER(FIND("acute toxicity",C477)),ISNUMBER(FIND("MTT",C477)),ISNUMBER(FIND("survival",C477)),ISNUMBER(FIND("prolifer",C477)),ISNUMBER(FIND("apoptosis",C477)),ISNUMBER(FIND("neurotoxic",C477)),ISNUMBER(FIND("  lysis ",C477)),ISNUMBER(FIND("necrosis",C477)),ISNUMBER(FIND("cellular death",C477))*3,ISNUMBER(FIND("LDH",C477)),ISNUMBER(FIND("Acute toxicity",C477)))</f>
        <v>1</v>
      </c>
      <c r="G477" t="b">
        <f>OR(ISNUMBER(FIND("genotoxic",C477)),ISNUMBER(FIND("genotoxicity",C477)),ISNUMBER(FIND("DNA damage",C477)),ISNUMBER(FIND("DNA",C477)),ISNUMBER(FIND("RNA",C477)),ISNUMBER(FIND("mesothelioma",C477)),ISNUMBER(FIND("carcino",C477)),ISNUMBER(FIND("mutagen",C477)),ISNUMBER(FIND("genetic",C477)))</f>
        <v>0</v>
      </c>
      <c r="H477" t="b">
        <f>OR(ISNUMBER(FIND("inflammatory",C477)),ISNUMBER(FIND("inflamm",C477)))</f>
        <v>1</v>
      </c>
      <c r="I477" t="b">
        <f>OR(ISNUMBER(FIND("immune",C477)),ISNUMBER(FIND("immunological",C477)),ISNUMBER(FIND("interleuk",C477)),ISNUMBER(FIND("platelet activation",C477)),ISNUMBER(FIND("monocyte",C477)),ISNUMBER(FIND("leukocyte",C477)),ISNUMBER(FIND("cytokine",C477)),ISNUMBER(FIND("CD4",C477)),ISNUMBER(FIND("CD8",C477)),ISNUMBER(FIND("T-cell",C477)))</f>
        <v>1</v>
      </c>
      <c r="J477" t="b">
        <f>OR(ISNUMBER(FIND("reactive oxygen",C477)),ISNUMBER(FIND("ROS",C477)),ISNUMBER(FIND("free radical",C477)),ISNUMBER(FIND("oxidative stress",C477)),ISNUMBER(FIND("peroxid",C477)),ISNUMBER(FIND("oxidative",C477)),ISNUMBER(FIND("antioxid",C477)))</f>
        <v>1</v>
      </c>
      <c r="K477" t="b">
        <f>OR(ISNUMBER(FIND("autophag",C477)))</f>
        <v>0</v>
      </c>
      <c r="L477" t="b">
        <f>OR(ISNUMBER(FIND("morpholog",C477)))</f>
        <v>0</v>
      </c>
      <c r="M477" t="b">
        <f>OR(ISNUMBER(FIND("fibrosis",C477)),ISNUMBER(FIND("Fibrosis",C477)),ISNUMBER(FIND("fibrot",C477)))</f>
        <v>0</v>
      </c>
      <c r="N477" t="b">
        <f>OR(ISNUMBER(FIND("offspring",C477)),ISNUMBER(FIND("Parental",C477)),ISNUMBER(FIND("parental",C477)),ISNUMBER(FIND("germline",C477)),ISNUMBER(FIND("reproduc",C477)),ISNUMBER(FIND("embryo",C477)))</f>
        <v>0</v>
      </c>
      <c r="O477" t="b">
        <f>OR(ISNUMBER(FIND("metabol",C477)),ISNUMBER(FIND("Metabol",C477)),ISNUMBER(FIND("digest",C477)),ISNUMBER(FIND("mitochon",C477)))</f>
        <v>0</v>
      </c>
      <c r="P477" t="b">
        <f>OR(ISNUMBER(FIND("ecotox",C477)),ISNUMBER(FIND("Ecotox",B477)),ISNUMBER(FIND("ecotox",B477)),ISNUMBER(FIND("Ecotox",C477)))</f>
        <v>0</v>
      </c>
      <c r="Q477" t="b">
        <f>OR(ISNUMBER(FIND("Bioaccum",C477)),ISNUMBER(FIND("bioaccum",C477)),ISNUMBER(FIND("accum",C477)))</f>
        <v>1</v>
      </c>
      <c r="R477" t="b">
        <f>OR(ISNUMBER(FIND("Occupation",C477)),ISNUMBER(FIND("occupation",C477)),ISNUMBER(FIND("worker",C477)),ISNUMBER(FIND("workforce",C477)))</f>
        <v>0</v>
      </c>
      <c r="S477" t="b">
        <f>NOT(OR(F477,G477,H477,I477,J477,K477,L477,M477,N477,O477,P477,Q477,R477))</f>
        <v>0</v>
      </c>
      <c r="U477" t="b">
        <f>OR(Table1[[#This Row],[Inflammation]],Table1[[#This Row],[Immune]])</f>
        <v>1</v>
      </c>
      <c r="V477" t="b">
        <f>IF(OR(Table1[[#This Row],[Rodents]],Table1[[#This Row],[Human]],Table1[[#This Row],[Pig]]),OR(ISNUMBER(FIND("intratrach",C477)),ISNUMBER(FIND("nasal ",C477)),ISNUMBER(FIND("instill",C477))),"NA")</f>
        <v>0</v>
      </c>
      <c r="W477" t="b">
        <f>IF(OR(Table1[[#This Row],[Rodents]],Table1[[#This Row],[Human]],Table1[[#This Row],[Pig]]),OR(ISNUMBER(FIND("dermal",C477)),ISNUMBER(FIND("skin ",C477))),"NA")</f>
        <v>0</v>
      </c>
      <c r="X477" t="b">
        <f>IF(OR(Table1[[#This Row],[Rodents]],Table1[[#This Row],[Human]],Table1[[#This Row],[Pig]]),OR(ISNUMBER(FIND("injected",C477)),ISNUMBER(FIND("periton",C477)),ISNUMBER(FIND("intrascrot",C477))),"NA")</f>
        <v>1</v>
      </c>
      <c r="Y477" t="b">
        <f>IF(OR(Table1[[#This Row],[Rodents]],Table1[[#This Row],[Human]],Table1[[#This Row],[Pig]]),NOT(OR(Table1[[#This Row],[Inhaled/Intratracheal/intranasal]],Table1[[#This Row],[Dermal]],Table1[[#This Row],[Injected]])),"NA")</f>
        <v>0</v>
      </c>
      <c r="AA477" t="b">
        <f>OR(ISNUMBER(FIND("fish ",C477)),ISNUMBER(FIND("Fish ",C477)),ISNUMBER(FIND("aquatic",C477)),ISNUMBER(FIND("daphnids",C477)),ISNUMBER(FIND("Carcinus maenas",C477)),ISNUMBER(FIND("Daphnia",C477)),ISNUMBER(FIND("Ruditapes philippinarum",C477)),ISNUMBER(FIND("daphnia",C477)),ISNUMBER(FIND("marine",C477)),ISNUMBER(FIND("mussel",C477)),ISNUMBER(FIND("algae",C477)),ISNUMBER(FIND("Donax faba",C477)),ISNUMBER(FIND("estuarine",C477)),ISNUMBER(FIND("snail",C477)),ISNUMBER(FIND("Prorocentrum donghaiense",C477)) )</f>
        <v>0</v>
      </c>
      <c r="AB477" t="b">
        <f>OR(ISNUMBER(FIND(" rat ",C477)),ISNUMBER(FIND(" rats ",C477)),ISNUMBER(FIND(" Rats ",C477)),ISNUMBER(FIND(" Rat ",C477)),ISNUMBER(FIND(" rat.",C477)),ISNUMBER(FIND(" rats.",C477)),ISNUMBER(FIND("mouse",C477)),ISNUMBER(FIND("mice",C477)), ISNUMBER(FIND(" Mice",C477)))</f>
        <v>1</v>
      </c>
      <c r="AC477" t="b">
        <f>OR(ISNUMBER(FIND(" cell ",C477)),ISNUMBER(FIND("fibroblast",C477)),ISNUMBER(FIND("macrophage",C477)),ISNUMBER(FIND("epithelial",C477)),ISNUMBER(FIND("endothelial",C477)),ISNUMBER(FIND("neuron",C477)),ISNUMBER(FIND(" cells ",C477)),ISNUMBER(FIND("RBC",C477)),ISNUMBER(FIND("mitochond",C477)),ISNUMBER(FIND("adipocyte",C477)),ISNUMBER(FIND("osteo",C477)),ISNUMBER(FIND("keratin",C477)),ISNUMBER(FIND(" cell's ",C477)),ISNUMBER(FIND("eukary",C477)),ISNUMBER(FIND("sperm",C477)))</f>
        <v>1</v>
      </c>
      <c r="AD477" t="b">
        <f>OR(ISNUMBER(FIND("human",B477)),ISNUMBER(FIND("workers",B477)),ISNUMBER(FIND("workforces",B477)),ISNUMBER(FIND("occupational",B477)),ISNUMBER(FIND("Case report",B477)),ISNUMBER(FIND("Workplaces",B477)),ISNUMBER(FIND("worker",B477)))</f>
        <v>0</v>
      </c>
      <c r="AE477" t="b">
        <f>OR(ISNUMBER(FIND(" plant ",C477)),ISNUMBER(FIND("Plant ",C477)),ISNUMBER(FIND("tomato",C477)),ISNUMBER(FIND("plants",C477)),ISNUMBER(FIND("Plants",C477)),ISNUMBER(FIND("algae",C477)),ISNUMBER(FIND("lettuce",C477)),ISNUMBER(FIND("green gram sprouts ",C477)),ISNUMBER(FIND("Cucurbita pepo",C477)),ISNUMBER(FIND("bean ",C477)),ISNUMBER(FIND("chloroplast",C477)),ISNUMBER(FIND("chlorophyll",C477)),ISNUMBER(FIND("seedling",C477)),ISNUMBER(FIND("canola",C477)),ISNUMBER(FIND("shoot",C477)),ISNUMBER(FIND("photosynthes",C477)),ISNUMBER(FIND(" leaves ",C477)),,ISNUMBER(FIND("agriculture",C477)),ISNUMBER(FIND(" crops ",C477)))</f>
        <v>0</v>
      </c>
      <c r="AF477" t="b">
        <f>OR(ISNUMBER(FIND("bacteria",C477)),ISNUMBER(FIND("Bacteria",C477)),ISNUMBER(FIND("Bacterium",C477)),ISNUMBER(FIND("bacterium",C477)),ISNUMBER(FIND(" coli ",C477)))</f>
        <v>0</v>
      </c>
      <c r="AG477" t="b">
        <f>OR(ISNUMBER(FIND("fungi",C477)),ISNUMBER(FIND("Fungi",C477)),ISNUMBER(FIND("fungus",C477)),ISNUMBER(FIND("Fungus",C477)),ISNUMBER(FIND("mushroom",C477)),ISNUMBER(FIND("Mushroom",C477)),ISNUMBER(FIND(" mold ",C477)))</f>
        <v>0</v>
      </c>
      <c r="AH477" t="b">
        <f>OR(ISNUMBER(FIND("Pig ",C477)),ISNUMBER(FIND("pig ",C477)),ISNUMBER(FIND("Pigs ",C477)),ISNUMBER(FIND("pigs ",C477)))</f>
        <v>0</v>
      </c>
      <c r="AI477" t="b">
        <f>OR(ISNUMBER(FIND(" C. elegans",C477)),ISNUMBER(FIND("Caenorhabditis elegans",C477)),ISNUMBER(FIND("earthworms",C477)),ISNUMBER(FIND(" Ficopomatus enigmaticus",C477)),ISNUMBER(FIND("larva",C477)),ISNUMBER(FIND("Lumbriculus variegatus",C477)),ISNUMBER(FIND("nematode",C477)))</f>
        <v>0</v>
      </c>
      <c r="AJ477" t="b">
        <f>NOT(OR(AA477,AB477,AC477,AD477,AE477,AF477,AG477,AH477,AI477))</f>
        <v>0</v>
      </c>
      <c r="AL477" t="b">
        <f>OR(AA477,AB477,AD477,AE477,AF477,AG477,AH477,AI477)</f>
        <v>1</v>
      </c>
      <c r="AM477" t="b">
        <f>IF(Table1[[#This Row],[In vivo?]],IF(Table1[[#This Row],[Cell]],FALSE,TRUE),FALSE)</f>
        <v>0</v>
      </c>
      <c r="AN477" t="b">
        <f>AND(AC477,AL477)</f>
        <v>1</v>
      </c>
      <c r="AO477" t="b">
        <f>IF(Table1[[#This Row],[Cell]],IF(Table1[[#This Row],[In vivo?]],FALSE,TRUE),FALSE)</f>
        <v>0</v>
      </c>
      <c r="AP477" t="b">
        <f>NOT(OR(Table1[[#This Row],[In vivo?]],Table1[[#This Row],[Only in Cell]]))</f>
        <v>0</v>
      </c>
      <c r="AQ477" t="b">
        <f>IF(OR(Table1[[#This Row],[Rodents]],Table1[[#This Row],[Human]],Table1[[#This Row],[Pig]]),OR(ISNUMBER(FIND("pulmonary",C477)),ISNUMBER(FIND("lung",C477))),"NA")</f>
        <v>1</v>
      </c>
      <c r="AR477" t="b">
        <f>IF(OR(Table1[[#This Row],[Rodents]],Table1[[#This Row],[Human]],Table1[[#This Row],[Pig]]),OR(ISNUMBER(FIND("skin",C477)),ISNUMBER(FIND("dermal",C477))),"NA")</f>
        <v>0</v>
      </c>
      <c r="AS477" t="b">
        <f>IF(OR(Table1[[#This Row],[Rodents]],Table1[[#This Row],[Human]],Table1[[#This Row],[Pig]]),OR(ISNUMBER(FIND("liver",C477)),ISNUMBER(FIND("hepat",C477))),"NA")</f>
        <v>1</v>
      </c>
      <c r="AT477" t="b">
        <f>IF(OR(Table1[[#This Row],[Rodents]],Table1[[#This Row],[Human]],Table1[[#This Row],[Pig]]),OR(ISNUMBER(FIND("kidney",C477)),ISNUMBER(FIND("neph",C477))),"NA")</f>
        <v>0</v>
      </c>
      <c r="AU477" t="b">
        <f>IF(OR(Table1[[#This Row],[Rodents]],Table1[[#This Row],[Human]],Table1[[#This Row],[Pig]]),OR(ISNUMBER(FIND("brain",C477)),ISNUMBER(FIND("neur",C477)),ISNUMBER(FIND("nerv",C477))),"NA")</f>
        <v>0</v>
      </c>
      <c r="AV477" t="b">
        <f>IF(OR(Table1[[#This Row],[Rodents]],Table1[[#This Row],[Human]],Table1[[#This Row],[Pig]]),OR(ISNUMBER(FIND("heart",C477)),ISNUMBER(FIND("cardi",C477))),"NA")</f>
        <v>0</v>
      </c>
      <c r="AW477" t="b">
        <f>IF(OR(Table1[[#This Row],[Rodents]],Table1[[#This Row],[Human]],Table1[[#This Row],[Pig]]),OR(ISNUMBER(FIND("gastro",C477)),ISNUMBER(FIND("intesti",C477)),ISNUMBER(FIND("stomach",C477))),"NA")</f>
        <v>0</v>
      </c>
      <c r="AX477" t="b">
        <f>IF(OR(Table1[[#This Row],[Rodents]],Table1[[#This Row],[Human]],Table1[[#This Row],[Pig]]),NOT(OR(AQ477,AR477,AS477,AT477,AU477,AV477,AW477)),"NA")</f>
        <v>0</v>
      </c>
      <c r="AY477" t="b">
        <f>OR(ISNUMBER(FIND("SWCNT",C477)),ISNUMBER(FIND("SWNT",C477)),ISNUMBER(FIND("single-wall",C477)),ISNUMBER(FIND("single wall",C477)),ISNUMBER(FIND("Single wall",C477)),ISNUMBER(FIND("Single-wall",C477)),ISNUMBER(FIND("SWCNT",B477)),ISNUMBER(FIND("SWNT",B477)),ISNUMBER(FIND("single-wall",B477)),ISNUMBER(FIND("single wall",B477)),ISNUMBER(FIND("Single-wall",B477)),ISNUMBER(FIND("Single wall",B477)))</f>
        <v>1</v>
      </c>
      <c r="AZ477" t="b">
        <f>OR(ISNUMBER(FIND("MWCNT",C477)),ISNUMBER(FIND("MWNT",C477)),ISNUMBER(FIND("multi-wall",C477)),ISNUMBER(FIND("multi wall",C477)),ISNUMBER(FIND("multiwall",C477)),ISNUMBER(FIND("Multi-wall",C477)),ISNUMBER(FIND("Multi wall",C477)),ISNUMBER(FIND("Multiwall",C477)),ISNUMBER(FIND("MWCNT",B477)),ISNUMBER(FIND("MWNT",B477)),ISNUMBER(FIND("multi-wall",B477)),ISNUMBER(FIND("multi wall",B477)),ISNUMBER(FIND("multiwall",B477)),ISNUMBER(FIND("Multi-wall",B477)),ISNUMBER(FIND("Multi wall",B477)),ISNUMBER(FIND("Multiwall",B477)),ISNUMBER(FIND("Double-wall",B477)),ISNUMBER(FIND("Double wall",B477)),ISNUMBER(FIND("Doublewall",B477)),ISNUMBER(FIND("double-wall",B477)),ISNUMBER(FIND("double wall",B477)),ISNUMBER(FIND("doublewall",B477)))</f>
        <v>0</v>
      </c>
      <c r="BA477" t="b">
        <f>AND(Table1[[#This Row],[SWCNT]],Table1[[#This Row],[MWCNT]])</f>
        <v>0</v>
      </c>
      <c r="BB477" t="b">
        <f>IF(Table1[[#This Row],[SWCNT]]=TRUE,FALSE,IF(Table1[[#This Row],[MWCNT]]=TRUE,FALSE,TRUE))</f>
        <v>0</v>
      </c>
      <c r="BC477" s="18"/>
    </row>
    <row r="478" spans="1:55" ht="259">
      <c r="A478" t="s">
        <v>5666</v>
      </c>
      <c r="B478" s="2" t="s">
        <v>5668</v>
      </c>
      <c r="C478" s="16" t="s">
        <v>5670</v>
      </c>
      <c r="D478" s="17" t="s">
        <v>271</v>
      </c>
      <c r="E478" s="2">
        <v>2008</v>
      </c>
      <c r="F478" t="b">
        <f>OR(ISNUMBER(FIND("cytotoxic",C478)),ISNUMBER(FIND("Cytotoxic",C478)),ISNUMBER(FIND("cellular toxicity",C478)),ISNUMBER(FIND("cell death",C478)),ISNUMBER(FIND("viable",C478)),ISNUMBER(FIND("phytotoxic",C478)),ISNUMBER(FIND("acute toxicity",C478)),ISNUMBER(FIND("MTT",C478)),ISNUMBER(FIND("survival",C478)),ISNUMBER(FIND("prolifer",C478)),ISNUMBER(FIND("apoptosis",C478)),ISNUMBER(FIND("neurotoxic",C478)),ISNUMBER(FIND("  lysis ",C478)),ISNUMBER(FIND("necrosis",C478)),ISNUMBER(FIND("cellular death",C478))*3,ISNUMBER(FIND("LDH",C478)),ISNUMBER(FIND("Acute toxicity",C478)))</f>
        <v>1</v>
      </c>
      <c r="G478" t="b">
        <f>OR(ISNUMBER(FIND("genotoxic",C478)),ISNUMBER(FIND("genotoxicity",C478)),ISNUMBER(FIND("DNA damage",C478)),ISNUMBER(FIND("DNA",C478)),ISNUMBER(FIND("RNA",C478)),ISNUMBER(FIND("mesothelioma",C478)),ISNUMBER(FIND("carcino",C478)),ISNUMBER(FIND("mutagen",C478)),ISNUMBER(FIND("genetic",C478)))</f>
        <v>0</v>
      </c>
      <c r="H478" t="b">
        <f>OR(ISNUMBER(FIND("inflammatory",C478)),ISNUMBER(FIND("inflamm",C478)))</f>
        <v>1</v>
      </c>
      <c r="I478" t="b">
        <f>OR(ISNUMBER(FIND("immune",C478)),ISNUMBER(FIND("immunological",C478)),ISNUMBER(FIND("interleuk",C478)),ISNUMBER(FIND("platelet activation",C478)),ISNUMBER(FIND("monocyte",C478)),ISNUMBER(FIND("leukocyte",C478)),ISNUMBER(FIND("cytokine",C478)),ISNUMBER(FIND("CD4",C478)),ISNUMBER(FIND("CD8",C478)),ISNUMBER(FIND("T-cell",C478)))</f>
        <v>1</v>
      </c>
      <c r="J478" t="b">
        <f>OR(ISNUMBER(FIND("reactive oxygen",C478)),ISNUMBER(FIND("ROS",C478)),ISNUMBER(FIND("free radical",C478)),ISNUMBER(FIND("oxidative stress",C478)),ISNUMBER(FIND("peroxid",C478)),ISNUMBER(FIND("oxidative",C478)),ISNUMBER(FIND("antioxid",C478)))</f>
        <v>1</v>
      </c>
      <c r="K478" t="b">
        <f>OR(ISNUMBER(FIND("autophag",C478)))</f>
        <v>0</v>
      </c>
      <c r="L478" t="b">
        <f>OR(ISNUMBER(FIND("morpholog",C478)))</f>
        <v>0</v>
      </c>
      <c r="M478" t="b">
        <f>OR(ISNUMBER(FIND("fibrosis",C478)),ISNUMBER(FIND("Fibrosis",C478)),ISNUMBER(FIND("fibrot",C478)))</f>
        <v>1</v>
      </c>
      <c r="N478" t="b">
        <f>OR(ISNUMBER(FIND("offspring",C478)),ISNUMBER(FIND("Parental",C478)),ISNUMBER(FIND("parental",C478)),ISNUMBER(FIND("germline",C478)),ISNUMBER(FIND("reproduc",C478)),ISNUMBER(FIND("embryo",C478)))</f>
        <v>0</v>
      </c>
      <c r="O478" t="b">
        <f>OR(ISNUMBER(FIND("metabol",C478)),ISNUMBER(FIND("Metabol",C478)),ISNUMBER(FIND("digest",C478)),ISNUMBER(FIND("mitochon",C478)))</f>
        <v>0</v>
      </c>
      <c r="P478" t="b">
        <f>OR(ISNUMBER(FIND("ecotox",C478)),ISNUMBER(FIND("Ecotox",B478)),ISNUMBER(FIND("ecotox",B478)),ISNUMBER(FIND("Ecotox",C478)))</f>
        <v>0</v>
      </c>
      <c r="Q478" t="b">
        <f>OR(ISNUMBER(FIND("Bioaccum",C478)),ISNUMBER(FIND("bioaccum",C478)),ISNUMBER(FIND("accum",C478)))</f>
        <v>1</v>
      </c>
      <c r="R478" t="b">
        <f>OR(ISNUMBER(FIND("Occupation",C478)),ISNUMBER(FIND("occupation",C478)),ISNUMBER(FIND("worker",C478)),ISNUMBER(FIND("workforce",C478)))</f>
        <v>1</v>
      </c>
      <c r="S478" t="b">
        <f>NOT(OR(F478,G478,H478,I478,J478,K478,L478,M478,N478,O478,P478,Q478,R478))</f>
        <v>0</v>
      </c>
      <c r="U478" t="b">
        <f>OR(Table1[[#This Row],[Inflammation]],Table1[[#This Row],[Immune]])</f>
        <v>1</v>
      </c>
      <c r="V478" t="b">
        <f>IF(OR(Table1[[#This Row],[Rodents]],Table1[[#This Row],[Human]],Table1[[#This Row],[Pig]]),OR(ISNUMBER(FIND("intratrach",C478)),ISNUMBER(FIND("nasal ",C478)),ISNUMBER(FIND("instill",C478))),"NA")</f>
        <v>0</v>
      </c>
      <c r="W478" t="b">
        <f>IF(OR(Table1[[#This Row],[Rodents]],Table1[[#This Row],[Human]],Table1[[#This Row],[Pig]]),OR(ISNUMBER(FIND("dermal",C478)),ISNUMBER(FIND("skin ",C478))),"NA")</f>
        <v>0</v>
      </c>
      <c r="X478" t="b">
        <f>IF(OR(Table1[[#This Row],[Rodents]],Table1[[#This Row],[Human]],Table1[[#This Row],[Pig]]),OR(ISNUMBER(FIND("injected",C478)),ISNUMBER(FIND("periton",C478)),ISNUMBER(FIND("intrascrot",C478))),"NA")</f>
        <v>0</v>
      </c>
      <c r="Y478" t="b">
        <f>IF(OR(Table1[[#This Row],[Rodents]],Table1[[#This Row],[Human]],Table1[[#This Row],[Pig]]),NOT(OR(Table1[[#This Row],[Inhaled/Intratracheal/intranasal]],Table1[[#This Row],[Dermal]],Table1[[#This Row],[Injected]])),"NA")</f>
        <v>1</v>
      </c>
      <c r="AA478" t="b">
        <f>OR(ISNUMBER(FIND("fish ",C478)),ISNUMBER(FIND("Fish ",C478)),ISNUMBER(FIND("aquatic",C478)),ISNUMBER(FIND("daphnids",C478)),ISNUMBER(FIND("Carcinus maenas",C478)),ISNUMBER(FIND("Daphnia",C478)),ISNUMBER(FIND("Ruditapes philippinarum",C478)),ISNUMBER(FIND("daphnia",C478)),ISNUMBER(FIND("marine",C478)),ISNUMBER(FIND("mussel",C478)),ISNUMBER(FIND("algae",C478)),ISNUMBER(FIND("Donax faba",C478)),ISNUMBER(FIND("estuarine",C478)),ISNUMBER(FIND("snail",C478)),ISNUMBER(FIND("Prorocentrum donghaiense",C478)) )</f>
        <v>0</v>
      </c>
      <c r="AB478" t="b">
        <f>OR(ISNUMBER(FIND(" rat ",C478)),ISNUMBER(FIND(" rats ",C478)),ISNUMBER(FIND(" Rats ",C478)),ISNUMBER(FIND(" Rat ",C478)),ISNUMBER(FIND(" rat.",C478)),ISNUMBER(FIND(" rats.",C478)),ISNUMBER(FIND("mouse",C478)),ISNUMBER(FIND("mice",C478)), ISNUMBER(FIND(" Mice",C478)))</f>
        <v>1</v>
      </c>
      <c r="AC478" t="b">
        <f>OR(ISNUMBER(FIND(" cell ",C478)),ISNUMBER(FIND("fibroblast",C478)),ISNUMBER(FIND("macrophage",C478)),ISNUMBER(FIND("epithelial",C478)),ISNUMBER(FIND("endothelial",C478)),ISNUMBER(FIND("neuron",C478)),ISNUMBER(FIND(" cells ",C478)),ISNUMBER(FIND("RBC",C478)),ISNUMBER(FIND("mitochond",C478)),ISNUMBER(FIND("adipocyte",C478)),ISNUMBER(FIND("osteo",C478)),ISNUMBER(FIND("keratin",C478)),ISNUMBER(FIND(" cell's ",C478)),ISNUMBER(FIND("eukary",C478)),ISNUMBER(FIND("sperm",C478)))</f>
        <v>1</v>
      </c>
      <c r="AD478" t="b">
        <f>OR(ISNUMBER(FIND("human",B478)),ISNUMBER(FIND("workers",B478)),ISNUMBER(FIND("workforces",B478)),ISNUMBER(FIND("occupational",B478)),ISNUMBER(FIND("Case report",B478)),ISNUMBER(FIND("Workplaces",B478)),ISNUMBER(FIND("worker",B478)))</f>
        <v>0</v>
      </c>
      <c r="AE478" t="b">
        <f>OR(ISNUMBER(FIND(" plant ",C478)),ISNUMBER(FIND("Plant ",C478)),ISNUMBER(FIND("tomato",C478)),ISNUMBER(FIND("plants",C478)),ISNUMBER(FIND("Plants",C478)),ISNUMBER(FIND("algae",C478)),ISNUMBER(FIND("lettuce",C478)),ISNUMBER(FIND("green gram sprouts ",C478)),ISNUMBER(FIND("Cucurbita pepo",C478)),ISNUMBER(FIND("bean ",C478)),ISNUMBER(FIND("chloroplast",C478)),ISNUMBER(FIND("chlorophyll",C478)),ISNUMBER(FIND("seedling",C478)),ISNUMBER(FIND("canola",C478)),ISNUMBER(FIND("shoot",C478)),ISNUMBER(FIND("photosynthes",C478)),ISNUMBER(FIND(" leaves ",C478)),,ISNUMBER(FIND("agriculture",C478)),ISNUMBER(FIND(" crops ",C478)))</f>
        <v>0</v>
      </c>
      <c r="AF478" t="b">
        <f>OR(ISNUMBER(FIND("bacteria",C478)),ISNUMBER(FIND("Bacteria",C478)),ISNUMBER(FIND("Bacterium",C478)),ISNUMBER(FIND("bacterium",C478)),ISNUMBER(FIND(" coli ",C478)))</f>
        <v>0</v>
      </c>
      <c r="AG478" t="b">
        <f>OR(ISNUMBER(FIND("fungi",C478)),ISNUMBER(FIND("Fungi",C478)),ISNUMBER(FIND("fungus",C478)),ISNUMBER(FIND("Fungus",C478)),ISNUMBER(FIND("mushroom",C478)),ISNUMBER(FIND("Mushroom",C478)),ISNUMBER(FIND(" mold ",C478)))</f>
        <v>0</v>
      </c>
      <c r="AH478" t="b">
        <f>OR(ISNUMBER(FIND("Pig ",C478)),ISNUMBER(FIND("pig ",C478)),ISNUMBER(FIND("Pigs ",C478)),ISNUMBER(FIND("pigs ",C478)))</f>
        <v>0</v>
      </c>
      <c r="AI478" t="b">
        <f>OR(ISNUMBER(FIND(" C. elegans",C478)),ISNUMBER(FIND("Caenorhabditis elegans",C478)),ISNUMBER(FIND("earthworms",C478)),ISNUMBER(FIND(" Ficopomatus enigmaticus",C478)),ISNUMBER(FIND("larva",C478)),ISNUMBER(FIND("Lumbriculus variegatus",C478)),ISNUMBER(FIND("nematode",C478)))</f>
        <v>0</v>
      </c>
      <c r="AJ478" t="b">
        <f>NOT(OR(AA478,AB478,AC478,AD478,AE478,AF478,AG478,AH478,AI478))</f>
        <v>0</v>
      </c>
      <c r="AL478" t="b">
        <f>OR(AA478,AB478,AD478,AE478,AF478,AG478,AH478,AI478)</f>
        <v>1</v>
      </c>
      <c r="AM478" t="b">
        <f>IF(Table1[[#This Row],[In vivo?]],IF(Table1[[#This Row],[Cell]],FALSE,TRUE),FALSE)</f>
        <v>0</v>
      </c>
      <c r="AN478" t="b">
        <f>AND(AC478,AL478)</f>
        <v>1</v>
      </c>
      <c r="AO478" t="b">
        <f>IF(Table1[[#This Row],[Cell]],IF(Table1[[#This Row],[In vivo?]],FALSE,TRUE),FALSE)</f>
        <v>0</v>
      </c>
      <c r="AP478" t="b">
        <f>NOT(OR(Table1[[#This Row],[In vivo?]],Table1[[#This Row],[Only in Cell]]))</f>
        <v>0</v>
      </c>
      <c r="AQ478" t="b">
        <f>IF(OR(Table1[[#This Row],[Rodents]],Table1[[#This Row],[Human]],Table1[[#This Row],[Pig]]),OR(ISNUMBER(FIND("pulmonary",C478)),ISNUMBER(FIND("lung",C478))),"NA")</f>
        <v>1</v>
      </c>
      <c r="AR478" t="b">
        <f>IF(OR(Table1[[#This Row],[Rodents]],Table1[[#This Row],[Human]],Table1[[#This Row],[Pig]]),OR(ISNUMBER(FIND("skin",C478)),ISNUMBER(FIND("dermal",C478))),"NA")</f>
        <v>0</v>
      </c>
      <c r="AS478" t="b">
        <f>IF(OR(Table1[[#This Row],[Rodents]],Table1[[#This Row],[Human]],Table1[[#This Row],[Pig]]),OR(ISNUMBER(FIND("liver",C478)),ISNUMBER(FIND("hepat",C478))),"NA")</f>
        <v>0</v>
      </c>
      <c r="AT478" t="b">
        <f>IF(OR(Table1[[#This Row],[Rodents]],Table1[[#This Row],[Human]],Table1[[#This Row],[Pig]]),OR(ISNUMBER(FIND("kidney",C478)),ISNUMBER(FIND("neph",C478))),"NA")</f>
        <v>0</v>
      </c>
      <c r="AU478" t="b">
        <f>IF(OR(Table1[[#This Row],[Rodents]],Table1[[#This Row],[Human]],Table1[[#This Row],[Pig]]),OR(ISNUMBER(FIND("brain",C478)),ISNUMBER(FIND("neur",C478)),ISNUMBER(FIND("nerv",C478))),"NA")</f>
        <v>0</v>
      </c>
      <c r="AV478" t="b">
        <f>IF(OR(Table1[[#This Row],[Rodents]],Table1[[#This Row],[Human]],Table1[[#This Row],[Pig]]),OR(ISNUMBER(FIND("heart",C478)),ISNUMBER(FIND("cardi",C478))),"NA")</f>
        <v>0</v>
      </c>
      <c r="AW478" t="b">
        <f>IF(OR(Table1[[#This Row],[Rodents]],Table1[[#This Row],[Human]],Table1[[#This Row],[Pig]]),OR(ISNUMBER(FIND("gastro",C478)),ISNUMBER(FIND("intesti",C478)),ISNUMBER(FIND("stomach",C478))),"NA")</f>
        <v>0</v>
      </c>
      <c r="AX478" t="b">
        <f>IF(OR(Table1[[#This Row],[Rodents]],Table1[[#This Row],[Human]],Table1[[#This Row],[Pig]]),NOT(OR(AQ478,AR478,AS478,AT478,AU478,AV478,AW478)),"NA")</f>
        <v>0</v>
      </c>
      <c r="AY478" t="b">
        <f>OR(ISNUMBER(FIND("SWCNT",C478)),ISNUMBER(FIND("SWNT",C478)),ISNUMBER(FIND("single-wall",C478)),ISNUMBER(FIND("single wall",C478)),ISNUMBER(FIND("Single wall",C478)),ISNUMBER(FIND("Single-wall",C478)),ISNUMBER(FIND("SWCNT",B478)),ISNUMBER(FIND("SWNT",B478)),ISNUMBER(FIND("single-wall",B478)),ISNUMBER(FIND("single wall",B478)),ISNUMBER(FIND("Single-wall",B478)),ISNUMBER(FIND("Single wall",B478)))</f>
        <v>1</v>
      </c>
      <c r="AZ478" t="b">
        <f>OR(ISNUMBER(FIND("MWCNT",C478)),ISNUMBER(FIND("MWNT",C478)),ISNUMBER(FIND("multi-wall",C478)),ISNUMBER(FIND("multi wall",C478)),ISNUMBER(FIND("multiwall",C478)),ISNUMBER(FIND("Multi-wall",C478)),ISNUMBER(FIND("Multi wall",C478)),ISNUMBER(FIND("Multiwall",C478)),ISNUMBER(FIND("MWCNT",B478)),ISNUMBER(FIND("MWNT",B478)),ISNUMBER(FIND("multi-wall",B478)),ISNUMBER(FIND("multi wall",B478)),ISNUMBER(FIND("multiwall",B478)),ISNUMBER(FIND("Multi-wall",B478)),ISNUMBER(FIND("Multi wall",B478)),ISNUMBER(FIND("Multiwall",B478)),ISNUMBER(FIND("Double-wall",B478)),ISNUMBER(FIND("Double wall",B478)),ISNUMBER(FIND("Doublewall",B478)),ISNUMBER(FIND("double-wall",B478)),ISNUMBER(FIND("double wall",B478)),ISNUMBER(FIND("doublewall",B478)))</f>
        <v>0</v>
      </c>
      <c r="BA478" t="b">
        <f>AND(Table1[[#This Row],[SWCNT]],Table1[[#This Row],[MWCNT]])</f>
        <v>0</v>
      </c>
      <c r="BB478" t="b">
        <f>IF(Table1[[#This Row],[SWCNT]]=TRUE,FALSE,IF(Table1[[#This Row],[MWCNT]]=TRUE,FALSE,TRUE))</f>
        <v>0</v>
      </c>
      <c r="BC478" s="18"/>
    </row>
    <row r="479" spans="1:55" ht="277.5">
      <c r="A479" t="s">
        <v>5709</v>
      </c>
      <c r="B479" s="2" t="s">
        <v>5712</v>
      </c>
      <c r="C479" s="16" t="s">
        <v>5715</v>
      </c>
      <c r="D479" s="17" t="s">
        <v>3901</v>
      </c>
      <c r="E479" s="2">
        <v>2008</v>
      </c>
      <c r="F479" t="b">
        <f>OR(ISNUMBER(FIND("cytotoxic",C479)),ISNUMBER(FIND("Cytotoxic",C479)),ISNUMBER(FIND("cellular toxicity",C479)),ISNUMBER(FIND("cell death",C479)),ISNUMBER(FIND("viable",C479)),ISNUMBER(FIND("phytotoxic",C479)),ISNUMBER(FIND("acute toxicity",C479)),ISNUMBER(FIND("MTT",C479)),ISNUMBER(FIND("survival",C479)),ISNUMBER(FIND("prolifer",C479)),ISNUMBER(FIND("apoptosis",C479)),ISNUMBER(FIND("neurotoxic",C479)),ISNUMBER(FIND("  lysis ",C479)),ISNUMBER(FIND("necrosis",C479)),ISNUMBER(FIND("cellular death",C479))*3,ISNUMBER(FIND("LDH",C479)),ISNUMBER(FIND("Acute toxicity",C479)))</f>
        <v>0</v>
      </c>
      <c r="G479" t="b">
        <f>OR(ISNUMBER(FIND("genotoxic",C479)),ISNUMBER(FIND("genotoxicity",C479)),ISNUMBER(FIND("DNA damage",C479)),ISNUMBER(FIND("DNA",C479)),ISNUMBER(FIND("RNA",C479)),ISNUMBER(FIND("mesothelioma",C479)),ISNUMBER(FIND("carcino",C479)),ISNUMBER(FIND("mutagen",C479)),ISNUMBER(FIND("genetic",C479)))</f>
        <v>0</v>
      </c>
      <c r="H479" t="b">
        <f>OR(ISNUMBER(FIND("inflammatory",C479)),ISNUMBER(FIND("inflamm",C479)))</f>
        <v>1</v>
      </c>
      <c r="I479" t="b">
        <f>OR(ISNUMBER(FIND("immune",C479)),ISNUMBER(FIND("immunological",C479)),ISNUMBER(FIND("interleuk",C479)),ISNUMBER(FIND("platelet activation",C479)),ISNUMBER(FIND("monocyte",C479)),ISNUMBER(FIND("leukocyte",C479)),ISNUMBER(FIND("cytokine",C479)),ISNUMBER(FIND("CD4",C479)),ISNUMBER(FIND("CD8",C479)),ISNUMBER(FIND("T-cell",C479)))</f>
        <v>1</v>
      </c>
      <c r="J479" t="b">
        <f>OR(ISNUMBER(FIND("reactive oxygen",C479)),ISNUMBER(FIND("ROS",C479)),ISNUMBER(FIND("free radical",C479)),ISNUMBER(FIND("oxidative stress",C479)),ISNUMBER(FIND("peroxid",C479)),ISNUMBER(FIND("oxidative",C479)),ISNUMBER(FIND("antioxid",C479)))</f>
        <v>1</v>
      </c>
      <c r="K479" t="b">
        <f>OR(ISNUMBER(FIND("autophag",C479)))</f>
        <v>0</v>
      </c>
      <c r="L479" t="b">
        <f>OR(ISNUMBER(FIND("morpholog",C479)))</f>
        <v>0</v>
      </c>
      <c r="M479" t="b">
        <f>OR(ISNUMBER(FIND("fibrosis",C479)),ISNUMBER(FIND("Fibrosis",C479)),ISNUMBER(FIND("fibrot",C479)))</f>
        <v>0</v>
      </c>
      <c r="N479" t="b">
        <f>OR(ISNUMBER(FIND("offspring",C479)),ISNUMBER(FIND("Parental",C479)),ISNUMBER(FIND("parental",C479)),ISNUMBER(FIND("germline",C479)),ISNUMBER(FIND("reproduc",C479)),ISNUMBER(FIND("embryo",C479)))</f>
        <v>0</v>
      </c>
      <c r="O479" t="b">
        <f>OR(ISNUMBER(FIND("metabol",C479)),ISNUMBER(FIND("Metabol",C479)),ISNUMBER(FIND("digest",C479)),ISNUMBER(FIND("mitochon",C479)))</f>
        <v>0</v>
      </c>
      <c r="P479" t="b">
        <f>OR(ISNUMBER(FIND("ecotox",C479)),ISNUMBER(FIND("Ecotox",B479)),ISNUMBER(FIND("ecotox",B479)),ISNUMBER(FIND("Ecotox",C479)))</f>
        <v>0</v>
      </c>
      <c r="Q479" t="b">
        <f>OR(ISNUMBER(FIND("Bioaccum",C479)),ISNUMBER(FIND("bioaccum",C479)),ISNUMBER(FIND("accum",C479)))</f>
        <v>0</v>
      </c>
      <c r="R479" t="b">
        <f>OR(ISNUMBER(FIND("Occupation",C479)),ISNUMBER(FIND("occupation",C479)),ISNUMBER(FIND("worker",C479)),ISNUMBER(FIND("workforce",C479)))</f>
        <v>0</v>
      </c>
      <c r="S479" t="b">
        <f>NOT(OR(F479,G479,H479,I479,J479,K479,L479,M479,N479,O479,P479,Q479,R479))</f>
        <v>0</v>
      </c>
      <c r="U479" t="b">
        <f>OR(Table1[[#This Row],[Inflammation]],Table1[[#This Row],[Immune]])</f>
        <v>1</v>
      </c>
      <c r="V479" t="b">
        <f>IF(OR(Table1[[#This Row],[Rodents]],Table1[[#This Row],[Human]],Table1[[#This Row],[Pig]]),OR(ISNUMBER(FIND("intratrach",C479)),ISNUMBER(FIND("nasal ",C479)),ISNUMBER(FIND("instill",C479))),"NA")</f>
        <v>0</v>
      </c>
      <c r="W479" t="b">
        <f>IF(OR(Table1[[#This Row],[Rodents]],Table1[[#This Row],[Human]],Table1[[#This Row],[Pig]]),OR(ISNUMBER(FIND("dermal",C479)),ISNUMBER(FIND("skin ",C479))),"NA")</f>
        <v>0</v>
      </c>
      <c r="X479" t="b">
        <f>IF(OR(Table1[[#This Row],[Rodents]],Table1[[#This Row],[Human]],Table1[[#This Row],[Pig]]),OR(ISNUMBER(FIND("injected",C479)),ISNUMBER(FIND("periton",C479)),ISNUMBER(FIND("intrascrot",C479))),"NA")</f>
        <v>0</v>
      </c>
      <c r="Y479" t="b">
        <f>IF(OR(Table1[[#This Row],[Rodents]],Table1[[#This Row],[Human]],Table1[[#This Row],[Pig]]),NOT(OR(Table1[[#This Row],[Inhaled/Intratracheal/intranasal]],Table1[[#This Row],[Dermal]],Table1[[#This Row],[Injected]])),"NA")</f>
        <v>1</v>
      </c>
      <c r="AA479" t="b">
        <f>OR(ISNUMBER(FIND("fish ",C479)),ISNUMBER(FIND("Fish ",C479)),ISNUMBER(FIND("aquatic",C479)),ISNUMBER(FIND("daphnids",C479)),ISNUMBER(FIND("Carcinus maenas",C479)),ISNUMBER(FIND("Daphnia",C479)),ISNUMBER(FIND("Ruditapes philippinarum",C479)),ISNUMBER(FIND("daphnia",C479)),ISNUMBER(FIND("marine",C479)),ISNUMBER(FIND("mussel",C479)),ISNUMBER(FIND("algae",C479)),ISNUMBER(FIND("Donax faba",C479)),ISNUMBER(FIND("estuarine",C479)),ISNUMBER(FIND("snail",C479)),ISNUMBER(FIND("Prorocentrum donghaiense",C479)) )</f>
        <v>0</v>
      </c>
      <c r="AB479" t="b">
        <f>OR(ISNUMBER(FIND(" rat ",C479)),ISNUMBER(FIND(" rats ",C479)),ISNUMBER(FIND(" Rats ",C479)),ISNUMBER(FIND(" Rat ",C479)),ISNUMBER(FIND(" rat.",C479)),ISNUMBER(FIND(" rats.",C479)),ISNUMBER(FIND("mouse",C479)),ISNUMBER(FIND("mice",C479)), ISNUMBER(FIND(" Mice",C479)))</f>
        <v>1</v>
      </c>
      <c r="AC479" t="b">
        <f>OR(ISNUMBER(FIND(" cell ",C479)),ISNUMBER(FIND("fibroblast",C479)),ISNUMBER(FIND("macrophage",C479)),ISNUMBER(FIND("epithelial",C479)),ISNUMBER(FIND("endothelial",C479)),ISNUMBER(FIND("neuron",C479)),ISNUMBER(FIND(" cells ",C479)),ISNUMBER(FIND("RBC",C479)),ISNUMBER(FIND("mitochond",C479)),ISNUMBER(FIND("adipocyte",C479)),ISNUMBER(FIND("osteo",C479)),ISNUMBER(FIND("keratin",C479)),ISNUMBER(FIND(" cell's ",C479)),ISNUMBER(FIND("eukary",C479)),ISNUMBER(FIND("sperm",C479)))</f>
        <v>1</v>
      </c>
      <c r="AD479" t="b">
        <f>OR(ISNUMBER(FIND("human",B479)),ISNUMBER(FIND("workers",B479)),ISNUMBER(FIND("workforces",B479)),ISNUMBER(FIND("occupational",B479)),ISNUMBER(FIND("Case report",B479)),ISNUMBER(FIND("Workplaces",B479)),ISNUMBER(FIND("worker",B479)))</f>
        <v>0</v>
      </c>
      <c r="AE479" t="b">
        <f>OR(ISNUMBER(FIND(" plant ",C479)),ISNUMBER(FIND("Plant ",C479)),ISNUMBER(FIND("tomato",C479)),ISNUMBER(FIND("plants",C479)),ISNUMBER(FIND("Plants",C479)),ISNUMBER(FIND("algae",C479)),ISNUMBER(FIND("lettuce",C479)),ISNUMBER(FIND("green gram sprouts ",C479)),ISNUMBER(FIND("Cucurbita pepo",C479)),ISNUMBER(FIND("bean ",C479)),ISNUMBER(FIND("chloroplast",C479)),ISNUMBER(FIND("chlorophyll",C479)),ISNUMBER(FIND("seedling",C479)),ISNUMBER(FIND("canola",C479)),ISNUMBER(FIND("shoot",C479)),ISNUMBER(FIND("photosynthes",C479)),ISNUMBER(FIND(" leaves ",C479)),,ISNUMBER(FIND("agriculture",C479)),ISNUMBER(FIND(" crops ",C479)))</f>
        <v>0</v>
      </c>
      <c r="AF479" t="b">
        <f>OR(ISNUMBER(FIND("bacteria",C479)),ISNUMBER(FIND("Bacteria",C479)),ISNUMBER(FIND("Bacterium",C479)),ISNUMBER(FIND("bacterium",C479)),ISNUMBER(FIND(" coli ",C479)))</f>
        <v>1</v>
      </c>
      <c r="AG479" t="b">
        <f>OR(ISNUMBER(FIND("fungi",C479)),ISNUMBER(FIND("Fungi",C479)),ISNUMBER(FIND("fungus",C479)),ISNUMBER(FIND("Fungus",C479)),ISNUMBER(FIND("mushroom",C479)),ISNUMBER(FIND("Mushroom",C479)),ISNUMBER(FIND(" mold ",C479)))</f>
        <v>0</v>
      </c>
      <c r="AH479" t="b">
        <f>OR(ISNUMBER(FIND("Pig ",C479)),ISNUMBER(FIND("pig ",C479)),ISNUMBER(FIND("Pigs ",C479)),ISNUMBER(FIND("pigs ",C479)))</f>
        <v>0</v>
      </c>
      <c r="AI479" t="b">
        <f>OR(ISNUMBER(FIND(" C. elegans",C479)),ISNUMBER(FIND("Caenorhabditis elegans",C479)),ISNUMBER(FIND("earthworms",C479)),ISNUMBER(FIND(" Ficopomatus enigmaticus",C479)),ISNUMBER(FIND("larva",C479)),ISNUMBER(FIND("Lumbriculus variegatus",C479)),ISNUMBER(FIND("nematode",C479)))</f>
        <v>0</v>
      </c>
      <c r="AJ479" t="b">
        <f>NOT(OR(AA479,AB479,AC479,AD479,AE479,AF479,AG479,AH479,AI479))</f>
        <v>0</v>
      </c>
      <c r="AL479" t="b">
        <f>OR(AA479,AB479,AD479,AE479,AF479,AG479,AH479,AI479)</f>
        <v>1</v>
      </c>
      <c r="AM479" t="b">
        <f>IF(Table1[[#This Row],[In vivo?]],IF(Table1[[#This Row],[Cell]],FALSE,TRUE),FALSE)</f>
        <v>0</v>
      </c>
      <c r="AN479" t="b">
        <f>AND(AC479,AL479)</f>
        <v>1</v>
      </c>
      <c r="AO479" t="b">
        <f>IF(Table1[[#This Row],[Cell]],IF(Table1[[#This Row],[In vivo?]],FALSE,TRUE),FALSE)</f>
        <v>0</v>
      </c>
      <c r="AP479" t="b">
        <f>NOT(OR(Table1[[#This Row],[In vivo?]],Table1[[#This Row],[Only in Cell]]))</f>
        <v>0</v>
      </c>
      <c r="AQ479" t="b">
        <f>IF(OR(Table1[[#This Row],[Rodents]],Table1[[#This Row],[Human]],Table1[[#This Row],[Pig]]),OR(ISNUMBER(FIND("pulmonary",C479)),ISNUMBER(FIND("lung",C479))),"NA")</f>
        <v>1</v>
      </c>
      <c r="AR479" t="b">
        <f>IF(OR(Table1[[#This Row],[Rodents]],Table1[[#This Row],[Human]],Table1[[#This Row],[Pig]]),OR(ISNUMBER(FIND("skin",C479)),ISNUMBER(FIND("dermal",C479))),"NA")</f>
        <v>0</v>
      </c>
      <c r="AS479" t="b">
        <f>IF(OR(Table1[[#This Row],[Rodents]],Table1[[#This Row],[Human]],Table1[[#This Row],[Pig]]),OR(ISNUMBER(FIND("liver",C479)),ISNUMBER(FIND("hepat",C479))),"NA")</f>
        <v>0</v>
      </c>
      <c r="AT479" t="b">
        <f>IF(OR(Table1[[#This Row],[Rodents]],Table1[[#This Row],[Human]],Table1[[#This Row],[Pig]]),OR(ISNUMBER(FIND("kidney",C479)),ISNUMBER(FIND("neph",C479))),"NA")</f>
        <v>0</v>
      </c>
      <c r="AU479" t="b">
        <f>IF(OR(Table1[[#This Row],[Rodents]],Table1[[#This Row],[Human]],Table1[[#This Row],[Pig]]),OR(ISNUMBER(FIND("brain",C479)),ISNUMBER(FIND("neur",C479)),ISNUMBER(FIND("nerv",C479))),"NA")</f>
        <v>0</v>
      </c>
      <c r="AV479" t="b">
        <f>IF(OR(Table1[[#This Row],[Rodents]],Table1[[#This Row],[Human]],Table1[[#This Row],[Pig]]),OR(ISNUMBER(FIND("heart",C479)),ISNUMBER(FIND("cardi",C479))),"NA")</f>
        <v>0</v>
      </c>
      <c r="AW479" t="b">
        <f>IF(OR(Table1[[#This Row],[Rodents]],Table1[[#This Row],[Human]],Table1[[#This Row],[Pig]]),OR(ISNUMBER(FIND("gastro",C479)),ISNUMBER(FIND("intesti",C479)),ISNUMBER(FIND("stomach",C479))),"NA")</f>
        <v>0</v>
      </c>
      <c r="AX479" t="b">
        <f>IF(OR(Table1[[#This Row],[Rodents]],Table1[[#This Row],[Human]],Table1[[#This Row],[Pig]]),NOT(OR(AQ479,AR479,AS479,AT479,AU479,AV479,AW479)),"NA")</f>
        <v>0</v>
      </c>
      <c r="AY479" t="b">
        <f>OR(ISNUMBER(FIND("SWCNT",C479)),ISNUMBER(FIND("SWNT",C479)),ISNUMBER(FIND("single-wall",C479)),ISNUMBER(FIND("single wall",C479)),ISNUMBER(FIND("Single wall",C479)),ISNUMBER(FIND("Single-wall",C479)),ISNUMBER(FIND("SWCNT",B479)),ISNUMBER(FIND("SWNT",B479)),ISNUMBER(FIND("single-wall",B479)),ISNUMBER(FIND("single wall",B479)),ISNUMBER(FIND("Single-wall",B479)),ISNUMBER(FIND("Single wall",B479)))</f>
        <v>1</v>
      </c>
      <c r="AZ479" t="b">
        <f>OR(ISNUMBER(FIND("MWCNT",C479)),ISNUMBER(FIND("MWNT",C479)),ISNUMBER(FIND("multi-wall",C479)),ISNUMBER(FIND("multi wall",C479)),ISNUMBER(FIND("multiwall",C479)),ISNUMBER(FIND("Multi-wall",C479)),ISNUMBER(FIND("Multi wall",C479)),ISNUMBER(FIND("Multiwall",C479)),ISNUMBER(FIND("MWCNT",B479)),ISNUMBER(FIND("MWNT",B479)),ISNUMBER(FIND("multi-wall",B479)),ISNUMBER(FIND("multi wall",B479)),ISNUMBER(FIND("multiwall",B479)),ISNUMBER(FIND("Multi-wall",B479)),ISNUMBER(FIND("Multi wall",B479)),ISNUMBER(FIND("Multiwall",B479)),ISNUMBER(FIND("Double-wall",B479)),ISNUMBER(FIND("Double wall",B479)),ISNUMBER(FIND("Doublewall",B479)),ISNUMBER(FIND("double-wall",B479)),ISNUMBER(FIND("double wall",B479)),ISNUMBER(FIND("doublewall",B479)))</f>
        <v>0</v>
      </c>
      <c r="BA479" t="b">
        <f>AND(Table1[[#This Row],[SWCNT]],Table1[[#This Row],[MWCNT]])</f>
        <v>0</v>
      </c>
      <c r="BB479" t="b">
        <f>IF(Table1[[#This Row],[SWCNT]]=TRUE,FALSE,IF(Table1[[#This Row],[MWCNT]]=TRUE,FALSE,TRUE))</f>
        <v>0</v>
      </c>
      <c r="BC479" s="18"/>
    </row>
    <row r="480" spans="1:55" ht="222">
      <c r="A480" t="s">
        <v>5749</v>
      </c>
      <c r="B480" s="2" t="s">
        <v>5754</v>
      </c>
      <c r="C480" s="16" t="s">
        <v>5759</v>
      </c>
      <c r="D480" s="17" t="s">
        <v>5762</v>
      </c>
      <c r="E480" s="2">
        <v>2008</v>
      </c>
      <c r="F480" t="b">
        <f>OR(ISNUMBER(FIND("cytotoxic",C480)),ISNUMBER(FIND("Cytotoxic",C480)),ISNUMBER(FIND("cellular toxicity",C480)),ISNUMBER(FIND("cell death",C480)),ISNUMBER(FIND("viable",C480)),ISNUMBER(FIND("phytotoxic",C480)),ISNUMBER(FIND("acute toxicity",C480)),ISNUMBER(FIND("MTT",C480)),ISNUMBER(FIND("survival",C480)),ISNUMBER(FIND("prolifer",C480)),ISNUMBER(FIND("apoptosis",C480)),ISNUMBER(FIND("neurotoxic",C480)),ISNUMBER(FIND("  lysis ",C480)),ISNUMBER(FIND("necrosis",C480)),ISNUMBER(FIND("cellular death",C480))*3,ISNUMBER(FIND("LDH",C480)),ISNUMBER(FIND("Acute toxicity",C480)))</f>
        <v>1</v>
      </c>
      <c r="G480" t="b">
        <f>OR(ISNUMBER(FIND("genotoxic",C480)),ISNUMBER(FIND("genotoxicity",C480)),ISNUMBER(FIND("DNA damage",C480)),ISNUMBER(FIND("DNA",C480)),ISNUMBER(FIND("RNA",C480)),ISNUMBER(FIND("mesothelioma",C480)),ISNUMBER(FIND("carcino",C480)),ISNUMBER(FIND("mutagen",C480)),ISNUMBER(FIND("genetic",C480)))</f>
        <v>1</v>
      </c>
      <c r="H480" t="b">
        <f>OR(ISNUMBER(FIND("inflammatory",C480)),ISNUMBER(FIND("inflamm",C480)))</f>
        <v>1</v>
      </c>
      <c r="I480" t="b">
        <f>OR(ISNUMBER(FIND("immune",C480)),ISNUMBER(FIND("immunological",C480)),ISNUMBER(FIND("interleuk",C480)),ISNUMBER(FIND("platelet activation",C480)),ISNUMBER(FIND("monocyte",C480)),ISNUMBER(FIND("leukocyte",C480)),ISNUMBER(FIND("cytokine",C480)),ISNUMBER(FIND("CD4",C480)),ISNUMBER(FIND("CD8",C480)),ISNUMBER(FIND("T-cell",C480)))</f>
        <v>1</v>
      </c>
      <c r="J480" t="b">
        <f>OR(ISNUMBER(FIND("reactive oxygen",C480)),ISNUMBER(FIND("ROS",C480)),ISNUMBER(FIND("free radical",C480)),ISNUMBER(FIND("oxidative stress",C480)),ISNUMBER(FIND("peroxid",C480)),ISNUMBER(FIND("oxidative",C480)),ISNUMBER(FIND("antioxid",C480)))</f>
        <v>0</v>
      </c>
      <c r="K480" t="b">
        <f>OR(ISNUMBER(FIND("autophag",C480)))</f>
        <v>0</v>
      </c>
      <c r="L480" t="b">
        <f>OR(ISNUMBER(FIND("morpholog",C480)))</f>
        <v>0</v>
      </c>
      <c r="M480" t="b">
        <f>OR(ISNUMBER(FIND("fibrosis",C480)),ISNUMBER(FIND("Fibrosis",C480)),ISNUMBER(FIND("fibrot",C480)))</f>
        <v>1</v>
      </c>
      <c r="N480" t="b">
        <f>OR(ISNUMBER(FIND("offspring",C480)),ISNUMBER(FIND("Parental",C480)),ISNUMBER(FIND("parental",C480)),ISNUMBER(FIND("germline",C480)),ISNUMBER(FIND("reproduc",C480)),ISNUMBER(FIND("embryo",C480)))</f>
        <v>0</v>
      </c>
      <c r="O480" t="b">
        <f>OR(ISNUMBER(FIND("metabol",C480)),ISNUMBER(FIND("Metabol",C480)),ISNUMBER(FIND("digest",C480)),ISNUMBER(FIND("mitochon",C480)))</f>
        <v>0</v>
      </c>
      <c r="P480" t="b">
        <f>OR(ISNUMBER(FIND("ecotox",C480)),ISNUMBER(FIND("Ecotox",B480)),ISNUMBER(FIND("ecotox",B480)),ISNUMBER(FIND("Ecotox",C480)))</f>
        <v>0</v>
      </c>
      <c r="Q480" t="b">
        <f>OR(ISNUMBER(FIND("Bioaccum",C480)),ISNUMBER(FIND("bioaccum",C480)),ISNUMBER(FIND("accum",C480)))</f>
        <v>0</v>
      </c>
      <c r="R480" t="b">
        <f>OR(ISNUMBER(FIND("Occupation",C480)),ISNUMBER(FIND("occupation",C480)),ISNUMBER(FIND("worker",C480)),ISNUMBER(FIND("workforce",C480)))</f>
        <v>0</v>
      </c>
      <c r="S480" t="b">
        <f>NOT(OR(F480,G480,H480,I480,J480,K480,L480,M480,N480,O480,P480,Q480,R480))</f>
        <v>0</v>
      </c>
      <c r="U480" t="b">
        <f>OR(Table1[[#This Row],[Inflammation]],Table1[[#This Row],[Immune]])</f>
        <v>1</v>
      </c>
      <c r="V480" t="b">
        <f>IF(OR(Table1[[#This Row],[Rodents]],Table1[[#This Row],[Human]],Table1[[#This Row],[Pig]]),OR(ISNUMBER(FIND("intratrach",C480)),ISNUMBER(FIND("nasal ",C480)),ISNUMBER(FIND("instill",C480))),"NA")</f>
        <v>0</v>
      </c>
      <c r="W480" t="b">
        <f>IF(OR(Table1[[#This Row],[Rodents]],Table1[[#This Row],[Human]],Table1[[#This Row],[Pig]]),OR(ISNUMBER(FIND("dermal",C480)),ISNUMBER(FIND("skin ",C480))),"NA")</f>
        <v>0</v>
      </c>
      <c r="X480" t="b">
        <f>IF(OR(Table1[[#This Row],[Rodents]],Table1[[#This Row],[Human]],Table1[[#This Row],[Pig]]),OR(ISNUMBER(FIND("injected",C480)),ISNUMBER(FIND("periton",C480)),ISNUMBER(FIND("intrascrot",C480))),"NA")</f>
        <v>0</v>
      </c>
      <c r="Y480" t="b">
        <f>IF(OR(Table1[[#This Row],[Rodents]],Table1[[#This Row],[Human]],Table1[[#This Row],[Pig]]),NOT(OR(Table1[[#This Row],[Inhaled/Intratracheal/intranasal]],Table1[[#This Row],[Dermal]],Table1[[#This Row],[Injected]])),"NA")</f>
        <v>1</v>
      </c>
      <c r="AA480" t="b">
        <f>OR(ISNUMBER(FIND("fish ",C480)),ISNUMBER(FIND("Fish ",C480)),ISNUMBER(FIND("aquatic",C480)),ISNUMBER(FIND("daphnids",C480)),ISNUMBER(FIND("Carcinus maenas",C480)),ISNUMBER(FIND("Daphnia",C480)),ISNUMBER(FIND("Ruditapes philippinarum",C480)),ISNUMBER(FIND("daphnia",C480)),ISNUMBER(FIND("marine",C480)),ISNUMBER(FIND("mussel",C480)),ISNUMBER(FIND("algae",C480)),ISNUMBER(FIND("Donax faba",C480)),ISNUMBER(FIND("estuarine",C480)),ISNUMBER(FIND("snail",C480)),ISNUMBER(FIND("Prorocentrum donghaiense",C480)) )</f>
        <v>0</v>
      </c>
      <c r="AB480" t="b">
        <f>OR(ISNUMBER(FIND(" rat ",C480)),ISNUMBER(FIND(" rats ",C480)),ISNUMBER(FIND(" Rats ",C480)),ISNUMBER(FIND(" Rat ",C480)),ISNUMBER(FIND(" rat.",C480)),ISNUMBER(FIND(" rats.",C480)),ISNUMBER(FIND("mouse",C480)),ISNUMBER(FIND("mice",C480)), ISNUMBER(FIND(" Mice",C480)))</f>
        <v>1</v>
      </c>
      <c r="AC480" t="b">
        <f>OR(ISNUMBER(FIND(" cell ",C480)),ISNUMBER(FIND("fibroblast",C480)),ISNUMBER(FIND("macrophage",C480)),ISNUMBER(FIND("epithelial",C480)),ISNUMBER(FIND("endothelial",C480)),ISNUMBER(FIND("neuron",C480)),ISNUMBER(FIND(" cells ",C480)),ISNUMBER(FIND("RBC",C480)),ISNUMBER(FIND("mitochond",C480)),ISNUMBER(FIND("adipocyte",C480)),ISNUMBER(FIND("osteo",C480)),ISNUMBER(FIND("keratin",C480)),ISNUMBER(FIND(" cell's ",C480)),ISNUMBER(FIND("eukary",C480)),ISNUMBER(FIND("sperm",C480)))</f>
        <v>1</v>
      </c>
      <c r="AD480" t="b">
        <f>OR(ISNUMBER(FIND("human",B480)),ISNUMBER(FIND("workers",B480)),ISNUMBER(FIND("workforces",B480)),ISNUMBER(FIND("occupational",B480)),ISNUMBER(FIND("Case report",B480)),ISNUMBER(FIND("Workplaces",B480)),ISNUMBER(FIND("worker",B480)))</f>
        <v>0</v>
      </c>
      <c r="AE480" t="b">
        <f>OR(ISNUMBER(FIND(" plant ",C480)),ISNUMBER(FIND("Plant ",C480)),ISNUMBER(FIND("tomato",C480)),ISNUMBER(FIND("plants",C480)),ISNUMBER(FIND("Plants",C480)),ISNUMBER(FIND("algae",C480)),ISNUMBER(FIND("lettuce",C480)),ISNUMBER(FIND("green gram sprouts ",C480)),ISNUMBER(FIND("Cucurbita pepo",C480)),ISNUMBER(FIND("bean ",C480)),ISNUMBER(FIND("chloroplast",C480)),ISNUMBER(FIND("chlorophyll",C480)),ISNUMBER(FIND("seedling",C480)),ISNUMBER(FIND("canola",C480)),ISNUMBER(FIND("shoot",C480)),ISNUMBER(FIND("photosynthes",C480)),ISNUMBER(FIND(" leaves ",C480)),,ISNUMBER(FIND("agriculture",C480)),ISNUMBER(FIND(" crops ",C480)))</f>
        <v>0</v>
      </c>
      <c r="AF480" t="b">
        <f>OR(ISNUMBER(FIND("bacteria",C480)),ISNUMBER(FIND("Bacteria",C480)),ISNUMBER(FIND("Bacterium",C480)),ISNUMBER(FIND("bacterium",C480)),ISNUMBER(FIND(" coli ",C480)))</f>
        <v>0</v>
      </c>
      <c r="AG480" t="b">
        <f>OR(ISNUMBER(FIND("fungi",C480)),ISNUMBER(FIND("Fungi",C480)),ISNUMBER(FIND("fungus",C480)),ISNUMBER(FIND("Fungus",C480)),ISNUMBER(FIND("mushroom",C480)),ISNUMBER(FIND("Mushroom",C480)),ISNUMBER(FIND(" mold ",C480)))</f>
        <v>0</v>
      </c>
      <c r="AH480" t="b">
        <f>OR(ISNUMBER(FIND("Pig ",C480)),ISNUMBER(FIND("pig ",C480)),ISNUMBER(FIND("Pigs ",C480)),ISNUMBER(FIND("pigs ",C480)))</f>
        <v>0</v>
      </c>
      <c r="AI480" t="b">
        <f>OR(ISNUMBER(FIND(" C. elegans",C480)),ISNUMBER(FIND("Caenorhabditis elegans",C480)),ISNUMBER(FIND("earthworms",C480)),ISNUMBER(FIND(" Ficopomatus enigmaticus",C480)),ISNUMBER(FIND("larva",C480)),ISNUMBER(FIND("Lumbriculus variegatus",C480)),ISNUMBER(FIND("nematode",C480)))</f>
        <v>0</v>
      </c>
      <c r="AJ480" t="b">
        <f>NOT(OR(AA480,AB480,AC480,AD480,AE480,AF480,AG480,AH480,AI480))</f>
        <v>0</v>
      </c>
      <c r="AL480" t="b">
        <f>OR(AA480,AB480,AD480,AE480,AF480,AG480,AH480,AI480)</f>
        <v>1</v>
      </c>
      <c r="AM480" t="b">
        <f>IF(Table1[[#This Row],[In vivo?]],IF(Table1[[#This Row],[Cell]],FALSE,TRUE),FALSE)</f>
        <v>0</v>
      </c>
      <c r="AN480" t="b">
        <f>AND(AC480,AL480)</f>
        <v>1</v>
      </c>
      <c r="AO480" t="b">
        <f>IF(Table1[[#This Row],[Cell]],IF(Table1[[#This Row],[In vivo?]],FALSE,TRUE),FALSE)</f>
        <v>0</v>
      </c>
      <c r="AP480" t="b">
        <f>NOT(OR(Table1[[#This Row],[In vivo?]],Table1[[#This Row],[Only in Cell]]))</f>
        <v>0</v>
      </c>
      <c r="AQ480" t="b">
        <f>IF(OR(Table1[[#This Row],[Rodents]],Table1[[#This Row],[Human]],Table1[[#This Row],[Pig]]),OR(ISNUMBER(FIND("pulmonary",C480)),ISNUMBER(FIND("lung",C480))),"NA")</f>
        <v>1</v>
      </c>
      <c r="AR480" t="b">
        <f>IF(OR(Table1[[#This Row],[Rodents]],Table1[[#This Row],[Human]],Table1[[#This Row],[Pig]]),OR(ISNUMBER(FIND("skin",C480)),ISNUMBER(FIND("dermal",C480))),"NA")</f>
        <v>0</v>
      </c>
      <c r="AS480" t="b">
        <f>IF(OR(Table1[[#This Row],[Rodents]],Table1[[#This Row],[Human]],Table1[[#This Row],[Pig]]),OR(ISNUMBER(FIND("liver",C480)),ISNUMBER(FIND("hepat",C480))),"NA")</f>
        <v>0</v>
      </c>
      <c r="AT480" t="b">
        <f>IF(OR(Table1[[#This Row],[Rodents]],Table1[[#This Row],[Human]],Table1[[#This Row],[Pig]]),OR(ISNUMBER(FIND("kidney",C480)),ISNUMBER(FIND("neph",C480))),"NA")</f>
        <v>0</v>
      </c>
      <c r="AU480" t="b">
        <f>IF(OR(Table1[[#This Row],[Rodents]],Table1[[#This Row],[Human]],Table1[[#This Row],[Pig]]),OR(ISNUMBER(FIND("brain",C480)),ISNUMBER(FIND("neur",C480)),ISNUMBER(FIND("nerv",C480))),"NA")</f>
        <v>0</v>
      </c>
      <c r="AV480" t="b">
        <f>IF(OR(Table1[[#This Row],[Rodents]],Table1[[#This Row],[Human]],Table1[[#This Row],[Pig]]),OR(ISNUMBER(FIND("heart",C480)),ISNUMBER(FIND("cardi",C480))),"NA")</f>
        <v>0</v>
      </c>
      <c r="AW480" t="b">
        <f>IF(OR(Table1[[#This Row],[Rodents]],Table1[[#This Row],[Human]],Table1[[#This Row],[Pig]]),OR(ISNUMBER(FIND("gastro",C480)),ISNUMBER(FIND("intesti",C480)),ISNUMBER(FIND("stomach",C480))),"NA")</f>
        <v>0</v>
      </c>
      <c r="AX480" t="b">
        <f>IF(OR(Table1[[#This Row],[Rodents]],Table1[[#This Row],[Human]],Table1[[#This Row],[Pig]]),NOT(OR(AQ480,AR480,AS480,AT480,AU480,AV480,AW480)),"NA")</f>
        <v>0</v>
      </c>
      <c r="AY480" t="b">
        <f>OR(ISNUMBER(FIND("SWCNT",C480)),ISNUMBER(FIND("SWNT",C480)),ISNUMBER(FIND("single-wall",C480)),ISNUMBER(FIND("single wall",C480)),ISNUMBER(FIND("Single wall",C480)),ISNUMBER(FIND("Single-wall",C480)),ISNUMBER(FIND("SWCNT",B480)),ISNUMBER(FIND("SWNT",B480)),ISNUMBER(FIND("single-wall",B480)),ISNUMBER(FIND("single wall",B480)),ISNUMBER(FIND("Single-wall",B480)),ISNUMBER(FIND("Single wall",B480)))</f>
        <v>0</v>
      </c>
      <c r="AZ480" t="b">
        <f>OR(ISNUMBER(FIND("MWCNT",C480)),ISNUMBER(FIND("MWNT",C480)),ISNUMBER(FIND("multi-wall",C480)),ISNUMBER(FIND("multi wall",C480)),ISNUMBER(FIND("multiwall",C480)),ISNUMBER(FIND("Multi-wall",C480)),ISNUMBER(FIND("Multi wall",C480)),ISNUMBER(FIND("Multiwall",C480)),ISNUMBER(FIND("MWCNT",B480)),ISNUMBER(FIND("MWNT",B480)),ISNUMBER(FIND("multi-wall",B480)),ISNUMBER(FIND("multi wall",B480)),ISNUMBER(FIND("multiwall",B480)),ISNUMBER(FIND("Multi-wall",B480)),ISNUMBER(FIND("Multi wall",B480)),ISNUMBER(FIND("Multiwall",B480)),ISNUMBER(FIND("Double-wall",B480)),ISNUMBER(FIND("Double wall",B480)),ISNUMBER(FIND("Doublewall",B480)),ISNUMBER(FIND("double-wall",B480)),ISNUMBER(FIND("double wall",B480)),ISNUMBER(FIND("doublewall",B480)))</f>
        <v>1</v>
      </c>
      <c r="BA480" t="b">
        <f>AND(Table1[[#This Row],[SWCNT]],Table1[[#This Row],[MWCNT]])</f>
        <v>0</v>
      </c>
      <c r="BB480" t="b">
        <f>IF(Table1[[#This Row],[SWCNT]]=TRUE,FALSE,IF(Table1[[#This Row],[MWCNT]]=TRUE,FALSE,TRUE))</f>
        <v>0</v>
      </c>
      <c r="BC480" s="18"/>
    </row>
    <row r="481" spans="1:55" ht="185">
      <c r="A481" t="s">
        <v>5750</v>
      </c>
      <c r="B481" s="2" t="s">
        <v>5755</v>
      </c>
      <c r="C481" s="16" t="s">
        <v>5760</v>
      </c>
      <c r="D481" s="17" t="s">
        <v>1326</v>
      </c>
      <c r="E481" s="2">
        <v>2008</v>
      </c>
      <c r="F481" t="b">
        <f>OR(ISNUMBER(FIND("cytotoxic",C481)),ISNUMBER(FIND("Cytotoxic",C481)),ISNUMBER(FIND("cellular toxicity",C481)),ISNUMBER(FIND("cell death",C481)),ISNUMBER(FIND("viable",C481)),ISNUMBER(FIND("phytotoxic",C481)),ISNUMBER(FIND("acute toxicity",C481)),ISNUMBER(FIND("MTT",C481)),ISNUMBER(FIND("survival",C481)),ISNUMBER(FIND("prolifer",C481)),ISNUMBER(FIND("apoptosis",C481)),ISNUMBER(FIND("neurotoxic",C481)),ISNUMBER(FIND("  lysis ",C481)),ISNUMBER(FIND("necrosis",C481)),ISNUMBER(FIND("cellular death",C481))*3,ISNUMBER(FIND("LDH",C481)),ISNUMBER(FIND("Acute toxicity",C481)))</f>
        <v>0</v>
      </c>
      <c r="G481" t="b">
        <f>OR(ISNUMBER(FIND("genotoxic",C481)),ISNUMBER(FIND("genotoxicity",C481)),ISNUMBER(FIND("DNA damage",C481)),ISNUMBER(FIND("DNA",C481)),ISNUMBER(FIND("RNA",C481)),ISNUMBER(FIND("mesothelioma",C481)),ISNUMBER(FIND("carcino",C481)),ISNUMBER(FIND("mutagen",C481)),ISNUMBER(FIND("genetic",C481)))</f>
        <v>0</v>
      </c>
      <c r="H481" t="b">
        <f>OR(ISNUMBER(FIND("inflammatory",C481)),ISNUMBER(FIND("inflamm",C481)))</f>
        <v>1</v>
      </c>
      <c r="I481" t="b">
        <f>OR(ISNUMBER(FIND("immune",C481)),ISNUMBER(FIND("immunological",C481)),ISNUMBER(FIND("interleuk",C481)),ISNUMBER(FIND("platelet activation",C481)),ISNUMBER(FIND("monocyte",C481)),ISNUMBER(FIND("leukocyte",C481)),ISNUMBER(FIND("cytokine",C481)),ISNUMBER(FIND("CD4",C481)),ISNUMBER(FIND("CD8",C481)),ISNUMBER(FIND("T-cell",C481)))</f>
        <v>1</v>
      </c>
      <c r="J481" t="b">
        <f>OR(ISNUMBER(FIND("reactive oxygen",C481)),ISNUMBER(FIND("ROS",C481)),ISNUMBER(FIND("free radical",C481)),ISNUMBER(FIND("oxidative stress",C481)),ISNUMBER(FIND("peroxid",C481)),ISNUMBER(FIND("oxidative",C481)),ISNUMBER(FIND("antioxid",C481)))</f>
        <v>1</v>
      </c>
      <c r="K481" t="b">
        <f>OR(ISNUMBER(FIND("autophag",C481)))</f>
        <v>0</v>
      </c>
      <c r="L481" t="b">
        <f>OR(ISNUMBER(FIND("morpholog",C481)))</f>
        <v>0</v>
      </c>
      <c r="M481" t="b">
        <f>OR(ISNUMBER(FIND("fibrosis",C481)),ISNUMBER(FIND("Fibrosis",C481)),ISNUMBER(FIND("fibrot",C481)))</f>
        <v>0</v>
      </c>
      <c r="N481" t="b">
        <f>OR(ISNUMBER(FIND("offspring",C481)),ISNUMBER(FIND("Parental",C481)),ISNUMBER(FIND("parental",C481)),ISNUMBER(FIND("germline",C481)),ISNUMBER(FIND("reproduc",C481)),ISNUMBER(FIND("embryo",C481)))</f>
        <v>0</v>
      </c>
      <c r="O481" t="b">
        <f>OR(ISNUMBER(FIND("metabol",C481)),ISNUMBER(FIND("Metabol",C481)),ISNUMBER(FIND("digest",C481)),ISNUMBER(FIND("mitochon",C481)))</f>
        <v>0</v>
      </c>
      <c r="P481" t="b">
        <f>OR(ISNUMBER(FIND("ecotox",C481)),ISNUMBER(FIND("Ecotox",B481)),ISNUMBER(FIND("ecotox",B481)),ISNUMBER(FIND("Ecotox",C481)))</f>
        <v>0</v>
      </c>
      <c r="Q481" t="b">
        <f>OR(ISNUMBER(FIND("Bioaccum",C481)),ISNUMBER(FIND("bioaccum",C481)),ISNUMBER(FIND("accum",C481)))</f>
        <v>0</v>
      </c>
      <c r="R481" t="b">
        <f>OR(ISNUMBER(FIND("Occupation",C481)),ISNUMBER(FIND("occupation",C481)),ISNUMBER(FIND("worker",C481)),ISNUMBER(FIND("workforce",C481)))</f>
        <v>0</v>
      </c>
      <c r="S481" t="b">
        <f>NOT(OR(F481,G481,H481,I481,J481,K481,L481,M481,N481,O481,P481,Q481,R481))</f>
        <v>0</v>
      </c>
      <c r="U481" t="b">
        <f>OR(Table1[[#This Row],[Inflammation]],Table1[[#This Row],[Immune]])</f>
        <v>1</v>
      </c>
      <c r="V481" t="b">
        <f>IF(OR(Table1[[#This Row],[Rodents]],Table1[[#This Row],[Human]],Table1[[#This Row],[Pig]]),OR(ISNUMBER(FIND("intratrach",C481)),ISNUMBER(FIND("nasal ",C481)),ISNUMBER(FIND("instill",C481))),"NA")</f>
        <v>1</v>
      </c>
      <c r="W481" t="b">
        <f>IF(OR(Table1[[#This Row],[Rodents]],Table1[[#This Row],[Human]],Table1[[#This Row],[Pig]]),OR(ISNUMBER(FIND("dermal",C481)),ISNUMBER(FIND("skin ",C481))),"NA")</f>
        <v>0</v>
      </c>
      <c r="X481" t="b">
        <f>IF(OR(Table1[[#This Row],[Rodents]],Table1[[#This Row],[Human]],Table1[[#This Row],[Pig]]),OR(ISNUMBER(FIND("injected",C481)),ISNUMBER(FIND("periton",C481)),ISNUMBER(FIND("intrascrot",C481))),"NA")</f>
        <v>0</v>
      </c>
      <c r="Y481" t="b">
        <f>IF(OR(Table1[[#This Row],[Rodents]],Table1[[#This Row],[Human]],Table1[[#This Row],[Pig]]),NOT(OR(Table1[[#This Row],[Inhaled/Intratracheal/intranasal]],Table1[[#This Row],[Dermal]],Table1[[#This Row],[Injected]])),"NA")</f>
        <v>0</v>
      </c>
      <c r="AA481" t="b">
        <f>OR(ISNUMBER(FIND("fish ",C481)),ISNUMBER(FIND("Fish ",C481)),ISNUMBER(FIND("aquatic",C481)),ISNUMBER(FIND("daphnids",C481)),ISNUMBER(FIND("Carcinus maenas",C481)),ISNUMBER(FIND("Daphnia",C481)),ISNUMBER(FIND("Ruditapes philippinarum",C481)),ISNUMBER(FIND("daphnia",C481)),ISNUMBER(FIND("marine",C481)),ISNUMBER(FIND("mussel",C481)),ISNUMBER(FIND("algae",C481)),ISNUMBER(FIND("Donax faba",C481)),ISNUMBER(FIND("estuarine",C481)),ISNUMBER(FIND("snail",C481)),ISNUMBER(FIND("Prorocentrum donghaiense",C481)) )</f>
        <v>0</v>
      </c>
      <c r="AB481" t="b">
        <f>OR(ISNUMBER(FIND(" rat ",C481)),ISNUMBER(FIND(" rats ",C481)),ISNUMBER(FIND(" Rats ",C481)),ISNUMBER(FIND(" Rat ",C481)),ISNUMBER(FIND(" rat.",C481)),ISNUMBER(FIND(" rats.",C481)),ISNUMBER(FIND("mouse",C481)),ISNUMBER(FIND("mice",C481)), ISNUMBER(FIND(" Mice",C481)))</f>
        <v>1</v>
      </c>
      <c r="AC481" t="b">
        <f>OR(ISNUMBER(FIND(" cell ",C481)),ISNUMBER(FIND("fibroblast",C481)),ISNUMBER(FIND("macrophage",C481)),ISNUMBER(FIND("epithelial",C481)),ISNUMBER(FIND("endothelial",C481)),ISNUMBER(FIND("neuron",C481)),ISNUMBER(FIND(" cells ",C481)),ISNUMBER(FIND("RBC",C481)),ISNUMBER(FIND("mitochond",C481)),ISNUMBER(FIND("adipocyte",C481)),ISNUMBER(FIND("osteo",C481)),ISNUMBER(FIND("keratin",C481)),ISNUMBER(FIND(" cell's ",C481)),ISNUMBER(FIND("eukary",C481)),ISNUMBER(FIND("sperm",C481)))</f>
        <v>1</v>
      </c>
      <c r="AD481" t="b">
        <f>OR(ISNUMBER(FIND("human",B481)),ISNUMBER(FIND("workers",B481)),ISNUMBER(FIND("workforces",B481)),ISNUMBER(FIND("occupational",B481)),ISNUMBER(FIND("Case report",B481)),ISNUMBER(FIND("Workplaces",B481)),ISNUMBER(FIND("worker",B481)))</f>
        <v>0</v>
      </c>
      <c r="AE481" t="b">
        <f>OR(ISNUMBER(FIND(" plant ",C481)),ISNUMBER(FIND("Plant ",C481)),ISNUMBER(FIND("tomato",C481)),ISNUMBER(FIND("plants",C481)),ISNUMBER(FIND("Plants",C481)),ISNUMBER(FIND("algae",C481)),ISNUMBER(FIND("lettuce",C481)),ISNUMBER(FIND("green gram sprouts ",C481)),ISNUMBER(FIND("Cucurbita pepo",C481)),ISNUMBER(FIND("bean ",C481)),ISNUMBER(FIND("chloroplast",C481)),ISNUMBER(FIND("chlorophyll",C481)),ISNUMBER(FIND("seedling",C481)),ISNUMBER(FIND("canola",C481)),ISNUMBER(FIND("shoot",C481)),ISNUMBER(FIND("photosynthes",C481)),ISNUMBER(FIND(" leaves ",C481)),,ISNUMBER(FIND("agriculture",C481)),ISNUMBER(FIND(" crops ",C481)))</f>
        <v>0</v>
      </c>
      <c r="AF481" t="b">
        <f>OR(ISNUMBER(FIND("bacteria",C481)),ISNUMBER(FIND("Bacteria",C481)),ISNUMBER(FIND("Bacterium",C481)),ISNUMBER(FIND("bacterium",C481)),ISNUMBER(FIND(" coli ",C481)))</f>
        <v>0</v>
      </c>
      <c r="AG481" t="b">
        <f>OR(ISNUMBER(FIND("fungi",C481)),ISNUMBER(FIND("Fungi",C481)),ISNUMBER(FIND("fungus",C481)),ISNUMBER(FIND("Fungus",C481)),ISNUMBER(FIND("mushroom",C481)),ISNUMBER(FIND("Mushroom",C481)),ISNUMBER(FIND(" mold ",C481)))</f>
        <v>0</v>
      </c>
      <c r="AH481" t="b">
        <f>OR(ISNUMBER(FIND("Pig ",C481)),ISNUMBER(FIND("pig ",C481)),ISNUMBER(FIND("Pigs ",C481)),ISNUMBER(FIND("pigs ",C481)))</f>
        <v>0</v>
      </c>
      <c r="AI481" t="b">
        <f>OR(ISNUMBER(FIND(" C. elegans",C481)),ISNUMBER(FIND("Caenorhabditis elegans",C481)),ISNUMBER(FIND("earthworms",C481)),ISNUMBER(FIND(" Ficopomatus enigmaticus",C481)),ISNUMBER(FIND("larva",C481)),ISNUMBER(FIND("Lumbriculus variegatus",C481)),ISNUMBER(FIND("nematode",C481)))</f>
        <v>0</v>
      </c>
      <c r="AJ481" t="b">
        <f>NOT(OR(AA481,AB481,AC481,AD481,AE481,AF481,AG481,AH481,AI481))</f>
        <v>0</v>
      </c>
      <c r="AL481" t="b">
        <f>OR(AA481,AB481,AD481,AE481,AF481,AG481,AH481,AI481)</f>
        <v>1</v>
      </c>
      <c r="AM481" t="b">
        <f>IF(Table1[[#This Row],[In vivo?]],IF(Table1[[#This Row],[Cell]],FALSE,TRUE),FALSE)</f>
        <v>0</v>
      </c>
      <c r="AN481" t="b">
        <f>AND(AC481,AL481)</f>
        <v>1</v>
      </c>
      <c r="AO481" t="b">
        <f>IF(Table1[[#This Row],[Cell]],IF(Table1[[#This Row],[In vivo?]],FALSE,TRUE),FALSE)</f>
        <v>0</v>
      </c>
      <c r="AP481" t="b">
        <f>NOT(OR(Table1[[#This Row],[In vivo?]],Table1[[#This Row],[Only in Cell]]))</f>
        <v>0</v>
      </c>
      <c r="AQ481" t="b">
        <f>IF(OR(Table1[[#This Row],[Rodents]],Table1[[#This Row],[Human]],Table1[[#This Row],[Pig]]),OR(ISNUMBER(FIND("pulmonary",C481)),ISNUMBER(FIND("lung",C481))),"NA")</f>
        <v>1</v>
      </c>
      <c r="AR481" t="b">
        <f>IF(OR(Table1[[#This Row],[Rodents]],Table1[[#This Row],[Human]],Table1[[#This Row],[Pig]]),OR(ISNUMBER(FIND("skin",C481)),ISNUMBER(FIND("dermal",C481))),"NA")</f>
        <v>0</v>
      </c>
      <c r="AS481" t="b">
        <f>IF(OR(Table1[[#This Row],[Rodents]],Table1[[#This Row],[Human]],Table1[[#This Row],[Pig]]),OR(ISNUMBER(FIND("liver",C481)),ISNUMBER(FIND("hepat",C481))),"NA")</f>
        <v>0</v>
      </c>
      <c r="AT481" t="b">
        <f>IF(OR(Table1[[#This Row],[Rodents]],Table1[[#This Row],[Human]],Table1[[#This Row],[Pig]]),OR(ISNUMBER(FIND("kidney",C481)),ISNUMBER(FIND("neph",C481))),"NA")</f>
        <v>0</v>
      </c>
      <c r="AU481" t="b">
        <f>IF(OR(Table1[[#This Row],[Rodents]],Table1[[#This Row],[Human]],Table1[[#This Row],[Pig]]),OR(ISNUMBER(FIND("brain",C481)),ISNUMBER(FIND("neur",C481)),ISNUMBER(FIND("nerv",C481))),"NA")</f>
        <v>0</v>
      </c>
      <c r="AV481" t="b">
        <f>IF(OR(Table1[[#This Row],[Rodents]],Table1[[#This Row],[Human]],Table1[[#This Row],[Pig]]),OR(ISNUMBER(FIND("heart",C481)),ISNUMBER(FIND("cardi",C481))),"NA")</f>
        <v>0</v>
      </c>
      <c r="AW481" t="b">
        <f>IF(OR(Table1[[#This Row],[Rodents]],Table1[[#This Row],[Human]],Table1[[#This Row],[Pig]]),OR(ISNUMBER(FIND("gastro",C481)),ISNUMBER(FIND("intesti",C481)),ISNUMBER(FIND("stomach",C481))),"NA")</f>
        <v>0</v>
      </c>
      <c r="AX481" t="b">
        <f>IF(OR(Table1[[#This Row],[Rodents]],Table1[[#This Row],[Human]],Table1[[#This Row],[Pig]]),NOT(OR(AQ481,AR481,AS481,AT481,AU481,AV481,AW481)),"NA")</f>
        <v>0</v>
      </c>
      <c r="AY481" t="b">
        <f>OR(ISNUMBER(FIND("SWCNT",C481)),ISNUMBER(FIND("SWNT",C481)),ISNUMBER(FIND("single-wall",C481)),ISNUMBER(FIND("single wall",C481)),ISNUMBER(FIND("Single wall",C481)),ISNUMBER(FIND("Single-wall",C481)),ISNUMBER(FIND("SWCNT",B481)),ISNUMBER(FIND("SWNT",B481)),ISNUMBER(FIND("single-wall",B481)),ISNUMBER(FIND("single wall",B481)),ISNUMBER(FIND("Single-wall",B481)),ISNUMBER(FIND("Single wall",B481)))</f>
        <v>1</v>
      </c>
      <c r="AZ481" t="b">
        <f>OR(ISNUMBER(FIND("MWCNT",C481)),ISNUMBER(FIND("MWNT",C481)),ISNUMBER(FIND("multi-wall",C481)),ISNUMBER(FIND("multi wall",C481)),ISNUMBER(FIND("multiwall",C481)),ISNUMBER(FIND("Multi-wall",C481)),ISNUMBER(FIND("Multi wall",C481)),ISNUMBER(FIND("Multiwall",C481)),ISNUMBER(FIND("MWCNT",B481)),ISNUMBER(FIND("MWNT",B481)),ISNUMBER(FIND("multi-wall",B481)),ISNUMBER(FIND("multi wall",B481)),ISNUMBER(FIND("multiwall",B481)),ISNUMBER(FIND("Multi-wall",B481)),ISNUMBER(FIND("Multi wall",B481)),ISNUMBER(FIND("Multiwall",B481)),ISNUMBER(FIND("Double-wall",B481)),ISNUMBER(FIND("Double wall",B481)),ISNUMBER(FIND("Doublewall",B481)),ISNUMBER(FIND("double-wall",B481)),ISNUMBER(FIND("double wall",B481)),ISNUMBER(FIND("doublewall",B481)))</f>
        <v>0</v>
      </c>
      <c r="BA481" t="b">
        <f>AND(Table1[[#This Row],[SWCNT]],Table1[[#This Row],[MWCNT]])</f>
        <v>0</v>
      </c>
      <c r="BB481" t="b">
        <f>IF(Table1[[#This Row],[SWCNT]]=TRUE,FALSE,IF(Table1[[#This Row],[MWCNT]]=TRUE,FALSE,TRUE))</f>
        <v>0</v>
      </c>
      <c r="BC481" s="18"/>
    </row>
    <row r="482" spans="1:55" ht="166.5">
      <c r="B482" s="2" t="s">
        <v>5763</v>
      </c>
      <c r="C482" s="16" t="s">
        <v>5764</v>
      </c>
      <c r="D482" s="17" t="s">
        <v>5765</v>
      </c>
      <c r="E482" s="2">
        <v>2008</v>
      </c>
      <c r="F482" t="b">
        <f>OR(ISNUMBER(FIND("cytotoxic",C482)),ISNUMBER(FIND("Cytotoxic",C482)),ISNUMBER(FIND("cellular toxicity",C482)),ISNUMBER(FIND("cell death",C482)),ISNUMBER(FIND("viable",C482)),ISNUMBER(FIND("phytotoxic",C482)),ISNUMBER(FIND("acute toxicity",C482)),ISNUMBER(FIND("MTT",C482)),ISNUMBER(FIND("survival",C482)),ISNUMBER(FIND("prolifer",C482)),ISNUMBER(FIND("apoptosis",C482)),ISNUMBER(FIND("neurotoxic",C482)),ISNUMBER(FIND("  lysis ",C482)),ISNUMBER(FIND("necrosis",C482)),ISNUMBER(FIND("cellular death",C482))*3,ISNUMBER(FIND("LDH",C482)),ISNUMBER(FIND("Acute toxicity",C482)))</f>
        <v>0</v>
      </c>
      <c r="G482" t="b">
        <f>OR(ISNUMBER(FIND("genotoxic",C482)),ISNUMBER(FIND("genotoxicity",C482)),ISNUMBER(FIND("DNA damage",C482)),ISNUMBER(FIND("DNA",C482)),ISNUMBER(FIND("RNA",C482)),ISNUMBER(FIND("mesothelioma",C482)),ISNUMBER(FIND("carcino",C482)),ISNUMBER(FIND("mutagen",C482)),ISNUMBER(FIND("genetic",C482)))</f>
        <v>0</v>
      </c>
      <c r="H482" t="b">
        <f>OR(ISNUMBER(FIND("inflammatory",C482)),ISNUMBER(FIND("inflamm",C482)))</f>
        <v>1</v>
      </c>
      <c r="I482" t="b">
        <f>OR(ISNUMBER(FIND("immune",C482)),ISNUMBER(FIND("immunological",C482)),ISNUMBER(FIND("interleuk",C482)),ISNUMBER(FIND("platelet activation",C482)),ISNUMBER(FIND("monocyte",C482)),ISNUMBER(FIND("leukocyte",C482)),ISNUMBER(FIND("cytokine",C482)),ISNUMBER(FIND("CD4",C482)),ISNUMBER(FIND("CD8",C482)),ISNUMBER(FIND("T-cell",C482)))</f>
        <v>0</v>
      </c>
      <c r="J482" t="b">
        <f>OR(ISNUMBER(FIND("reactive oxygen",C482)),ISNUMBER(FIND("ROS",C482)),ISNUMBER(FIND("free radical",C482)),ISNUMBER(FIND("oxidative stress",C482)),ISNUMBER(FIND("peroxid",C482)),ISNUMBER(FIND("oxidative",C482)),ISNUMBER(FIND("antioxid",C482)))</f>
        <v>0</v>
      </c>
      <c r="K482" t="b">
        <f>OR(ISNUMBER(FIND("autophag",C482)))</f>
        <v>0</v>
      </c>
      <c r="L482" t="b">
        <f>OR(ISNUMBER(FIND("morpholog",C482)))</f>
        <v>0</v>
      </c>
      <c r="M482" t="b">
        <f>OR(ISNUMBER(FIND("fibrosis",C482)),ISNUMBER(FIND("Fibrosis",C482)),ISNUMBER(FIND("fibrot",C482)))</f>
        <v>0</v>
      </c>
      <c r="N482" t="b">
        <f>OR(ISNUMBER(FIND("offspring",C482)),ISNUMBER(FIND("Parental",C482)),ISNUMBER(FIND("parental",C482)),ISNUMBER(FIND("germline",C482)),ISNUMBER(FIND("reproduc",C482)),ISNUMBER(FIND("embryo",C482)))</f>
        <v>0</v>
      </c>
      <c r="O482" t="b">
        <f>OR(ISNUMBER(FIND("metabol",C482)),ISNUMBER(FIND("Metabol",C482)),ISNUMBER(FIND("digest",C482)),ISNUMBER(FIND("mitochon",C482)))</f>
        <v>0</v>
      </c>
      <c r="P482" t="b">
        <f>OR(ISNUMBER(FIND("ecotox",C482)),ISNUMBER(FIND("Ecotox",B482)),ISNUMBER(FIND("ecotox",B482)),ISNUMBER(FIND("Ecotox",C482)))</f>
        <v>0</v>
      </c>
      <c r="Q482" t="b">
        <f>OR(ISNUMBER(FIND("Bioaccum",C482)),ISNUMBER(FIND("bioaccum",C482)),ISNUMBER(FIND("accum",C482)))</f>
        <v>0</v>
      </c>
      <c r="R482" t="b">
        <f>OR(ISNUMBER(FIND("Occupation",C482)),ISNUMBER(FIND("occupation",C482)),ISNUMBER(FIND("worker",C482)),ISNUMBER(FIND("workforce",C482)))</f>
        <v>0</v>
      </c>
      <c r="S482" t="b">
        <f>NOT(OR(F482,G482,H482,I482,J482,K482,L482,M482,N482,O482,P482,Q482,R482))</f>
        <v>0</v>
      </c>
      <c r="U482" t="b">
        <f>OR(Table1[[#This Row],[Inflammation]],Table1[[#This Row],[Immune]])</f>
        <v>1</v>
      </c>
      <c r="V482" t="b">
        <f>IF(OR(Table1[[#This Row],[Rodents]],Table1[[#This Row],[Human]],Table1[[#This Row],[Pig]]),OR(ISNUMBER(FIND("intratrach",C482)),ISNUMBER(FIND("nasal ",C482)),ISNUMBER(FIND("instill",C482))),"NA")</f>
        <v>0</v>
      </c>
      <c r="W482" t="b">
        <f>IF(OR(Table1[[#This Row],[Rodents]],Table1[[#This Row],[Human]],Table1[[#This Row],[Pig]]),OR(ISNUMBER(FIND("dermal",C482)),ISNUMBER(FIND("skin ",C482))),"NA")</f>
        <v>0</v>
      </c>
      <c r="X482" t="b">
        <f>IF(OR(Table1[[#This Row],[Rodents]],Table1[[#This Row],[Human]],Table1[[#This Row],[Pig]]),OR(ISNUMBER(FIND("injected",C482)),ISNUMBER(FIND("periton",C482)),ISNUMBER(FIND("intrascrot",C482))),"NA")</f>
        <v>0</v>
      </c>
      <c r="Y482" t="b">
        <f>IF(OR(Table1[[#This Row],[Rodents]],Table1[[#This Row],[Human]],Table1[[#This Row],[Pig]]),NOT(OR(Table1[[#This Row],[Inhaled/Intratracheal/intranasal]],Table1[[#This Row],[Dermal]],Table1[[#This Row],[Injected]])),"NA")</f>
        <v>1</v>
      </c>
      <c r="AA482" t="b">
        <f>OR(ISNUMBER(FIND("fish ",C482)),ISNUMBER(FIND("Fish ",C482)),ISNUMBER(FIND("aquatic",C482)),ISNUMBER(FIND("daphnids",C482)),ISNUMBER(FIND("Carcinus maenas",C482)),ISNUMBER(FIND("Daphnia",C482)),ISNUMBER(FIND("Ruditapes philippinarum",C482)),ISNUMBER(FIND("daphnia",C482)),ISNUMBER(FIND("marine",C482)),ISNUMBER(FIND("mussel",C482)),ISNUMBER(FIND("algae",C482)),ISNUMBER(FIND("Donax faba",C482)),ISNUMBER(FIND("estuarine",C482)),ISNUMBER(FIND("snail",C482)),ISNUMBER(FIND("Prorocentrum donghaiense",C482)) )</f>
        <v>0</v>
      </c>
      <c r="AB482" t="b">
        <f>OR(ISNUMBER(FIND(" rat ",C482)),ISNUMBER(FIND(" rats ",C482)),ISNUMBER(FIND(" Rats ",C482)),ISNUMBER(FIND(" Rat ",C482)),ISNUMBER(FIND(" rat.",C482)),ISNUMBER(FIND(" rats.",C482)),ISNUMBER(FIND("mouse",C482)),ISNUMBER(FIND("mice",C482)), ISNUMBER(FIND(" Mice",C482)))</f>
        <v>1</v>
      </c>
      <c r="AC482" t="b">
        <f>OR(ISNUMBER(FIND(" cell ",C482)),ISNUMBER(FIND("fibroblast",C482)),ISNUMBER(FIND("macrophage",C482)),ISNUMBER(FIND("epithelial",C482)),ISNUMBER(FIND("endothelial",C482)),ISNUMBER(FIND("neuron",C482)),ISNUMBER(FIND(" cells ",C482)),ISNUMBER(FIND("RBC",C482)),ISNUMBER(FIND("mitochond",C482)),ISNUMBER(FIND("adipocyte",C482)),ISNUMBER(FIND("osteo",C482)),ISNUMBER(FIND("keratin",C482)),ISNUMBER(FIND(" cell's ",C482)),ISNUMBER(FIND("eukary",C482)),ISNUMBER(FIND("sperm",C482)))</f>
        <v>1</v>
      </c>
      <c r="AD482" t="b">
        <f>OR(ISNUMBER(FIND("human",B482)),ISNUMBER(FIND("workers",B482)),ISNUMBER(FIND("workforces",B482)),ISNUMBER(FIND("occupational",B482)),ISNUMBER(FIND("Case report",B482)),ISNUMBER(FIND("Workplaces",B482)),ISNUMBER(FIND("worker",B482)))</f>
        <v>0</v>
      </c>
      <c r="AE482" t="b">
        <f>OR(ISNUMBER(FIND(" plant ",C482)),ISNUMBER(FIND("Plant ",C482)),ISNUMBER(FIND("tomato",C482)),ISNUMBER(FIND("plants",C482)),ISNUMBER(FIND("Plants",C482)),ISNUMBER(FIND("algae",C482)),ISNUMBER(FIND("lettuce",C482)),ISNUMBER(FIND("green gram sprouts ",C482)),ISNUMBER(FIND("Cucurbita pepo",C482)),ISNUMBER(FIND("bean ",C482)),ISNUMBER(FIND("chloroplast",C482)),ISNUMBER(FIND("chlorophyll",C482)),ISNUMBER(FIND("seedling",C482)),ISNUMBER(FIND("canola",C482)),ISNUMBER(FIND("shoot",C482)),ISNUMBER(FIND("photosynthes",C482)),ISNUMBER(FIND(" leaves ",C482)),,ISNUMBER(FIND("agriculture",C482)),ISNUMBER(FIND(" crops ",C482)))</f>
        <v>0</v>
      </c>
      <c r="AF482" t="b">
        <f>OR(ISNUMBER(FIND("bacteria",C482)),ISNUMBER(FIND("Bacteria",C482)),ISNUMBER(FIND("Bacterium",C482)),ISNUMBER(FIND("bacterium",C482)),ISNUMBER(FIND(" coli ",C482)))</f>
        <v>0</v>
      </c>
      <c r="AG482" t="b">
        <f>OR(ISNUMBER(FIND("fungi",C482)),ISNUMBER(FIND("Fungi",C482)),ISNUMBER(FIND("fungus",C482)),ISNUMBER(FIND("Fungus",C482)),ISNUMBER(FIND("mushroom",C482)),ISNUMBER(FIND("Mushroom",C482)),ISNUMBER(FIND(" mold ",C482)))</f>
        <v>0</v>
      </c>
      <c r="AH482" t="b">
        <f>OR(ISNUMBER(FIND("Pig ",C482)),ISNUMBER(FIND("pig ",C482)),ISNUMBER(FIND("Pigs ",C482)),ISNUMBER(FIND("pigs ",C482)))</f>
        <v>0</v>
      </c>
      <c r="AI482" t="b">
        <f>OR(ISNUMBER(FIND(" C. elegans",C482)),ISNUMBER(FIND("Caenorhabditis elegans",C482)),ISNUMBER(FIND("earthworms",C482)),ISNUMBER(FIND(" Ficopomatus enigmaticus",C482)),ISNUMBER(FIND("larva",C482)),ISNUMBER(FIND("Lumbriculus variegatus",C482)),ISNUMBER(FIND("nematode",C482)))</f>
        <v>0</v>
      </c>
      <c r="AJ482" t="b">
        <f>NOT(OR(AA482,AB482,AC482,AD482,AE482,AF482,AG482,AH482,AI482))</f>
        <v>0</v>
      </c>
      <c r="AL482" t="b">
        <f>OR(AA482,AB482,AD482,AE482,AF482,AG482,AH482,AI482)</f>
        <v>1</v>
      </c>
      <c r="AM482" t="b">
        <f>IF(Table1[[#This Row],[In vivo?]],IF(Table1[[#This Row],[Cell]],FALSE,TRUE),FALSE)</f>
        <v>0</v>
      </c>
      <c r="AN482" t="b">
        <f>AND(AC482,AL482)</f>
        <v>1</v>
      </c>
      <c r="AO482" t="b">
        <f>IF(Table1[[#This Row],[Cell]],IF(Table1[[#This Row],[In vivo?]],FALSE,TRUE),FALSE)</f>
        <v>0</v>
      </c>
      <c r="AP482" t="b">
        <f>NOT(OR(Table1[[#This Row],[In vivo?]],Table1[[#This Row],[Only in Cell]]))</f>
        <v>0</v>
      </c>
      <c r="AQ482" t="b">
        <f>IF(OR(Table1[[#This Row],[Rodents]],Table1[[#This Row],[Human]],Table1[[#This Row],[Pig]]),OR(ISNUMBER(FIND("pulmonary",C482)),ISNUMBER(FIND("lung",C482))),"NA")</f>
        <v>0</v>
      </c>
      <c r="AR482" t="b">
        <f>IF(OR(Table1[[#This Row],[Rodents]],Table1[[#This Row],[Human]],Table1[[#This Row],[Pig]]),OR(ISNUMBER(FIND("skin",C482)),ISNUMBER(FIND("dermal",C482))),"NA")</f>
        <v>0</v>
      </c>
      <c r="AS482" t="b">
        <f>IF(OR(Table1[[#This Row],[Rodents]],Table1[[#This Row],[Human]],Table1[[#This Row],[Pig]]),OR(ISNUMBER(FIND("liver",C482)),ISNUMBER(FIND("hepat",C482))),"NA")</f>
        <v>1</v>
      </c>
      <c r="AT482" t="b">
        <f>IF(OR(Table1[[#This Row],[Rodents]],Table1[[#This Row],[Human]],Table1[[#This Row],[Pig]]),OR(ISNUMBER(FIND("kidney",C482)),ISNUMBER(FIND("neph",C482))),"NA")</f>
        <v>1</v>
      </c>
      <c r="AU482" t="b">
        <f>IF(OR(Table1[[#This Row],[Rodents]],Table1[[#This Row],[Human]],Table1[[#This Row],[Pig]]),OR(ISNUMBER(FIND("brain",C482)),ISNUMBER(FIND("neur",C482)),ISNUMBER(FIND("nerv",C482))),"NA")</f>
        <v>0</v>
      </c>
      <c r="AV482" t="b">
        <f>IF(OR(Table1[[#This Row],[Rodents]],Table1[[#This Row],[Human]],Table1[[#This Row],[Pig]]),OR(ISNUMBER(FIND("heart",C482)),ISNUMBER(FIND("cardi",C482))),"NA")</f>
        <v>0</v>
      </c>
      <c r="AW482" t="b">
        <f>IF(OR(Table1[[#This Row],[Rodents]],Table1[[#This Row],[Human]],Table1[[#This Row],[Pig]]),OR(ISNUMBER(FIND("gastro",C482)),ISNUMBER(FIND("intesti",C482)),ISNUMBER(FIND("stomach",C482))),"NA")</f>
        <v>0</v>
      </c>
      <c r="AX482" t="b">
        <f>IF(OR(Table1[[#This Row],[Rodents]],Table1[[#This Row],[Human]],Table1[[#This Row],[Pig]]),NOT(OR(AQ482,AR482,AS482,AT482,AU482,AV482,AW482)),"NA")</f>
        <v>0</v>
      </c>
      <c r="AY482" t="b">
        <f>OR(ISNUMBER(FIND("SWCNT",C482)),ISNUMBER(FIND("SWNT",C482)),ISNUMBER(FIND("single-wall",C482)),ISNUMBER(FIND("single wall",C482)),ISNUMBER(FIND("Single wall",C482)),ISNUMBER(FIND("Single-wall",C482)),ISNUMBER(FIND("SWCNT",B482)),ISNUMBER(FIND("SWNT",B482)),ISNUMBER(FIND("single-wall",B482)),ISNUMBER(FIND("single wall",B482)),ISNUMBER(FIND("Single-wall",B482)),ISNUMBER(FIND("Single wall",B482)))</f>
        <v>1</v>
      </c>
      <c r="AZ482" t="b">
        <f>OR(ISNUMBER(FIND("MWCNT",C482)),ISNUMBER(FIND("MWNT",C482)),ISNUMBER(FIND("multi-wall",C482)),ISNUMBER(FIND("multi wall",C482)),ISNUMBER(FIND("multiwall",C482)),ISNUMBER(FIND("Multi-wall",C482)),ISNUMBER(FIND("Multi wall",C482)),ISNUMBER(FIND("Multiwall",C482)),ISNUMBER(FIND("MWCNT",B482)),ISNUMBER(FIND("MWNT",B482)),ISNUMBER(FIND("multi-wall",B482)),ISNUMBER(FIND("multi wall",B482)),ISNUMBER(FIND("multiwall",B482)),ISNUMBER(FIND("Multi-wall",B482)),ISNUMBER(FIND("Multi wall",B482)),ISNUMBER(FIND("Multiwall",B482)),ISNUMBER(FIND("Double-wall",B482)),ISNUMBER(FIND("Double wall",B482)),ISNUMBER(FIND("Doublewall",B482)),ISNUMBER(FIND("double-wall",B482)),ISNUMBER(FIND("double wall",B482)),ISNUMBER(FIND("doublewall",B482)))</f>
        <v>0</v>
      </c>
      <c r="BA482" t="b">
        <f>AND(Table1[[#This Row],[SWCNT]],Table1[[#This Row],[MWCNT]])</f>
        <v>0</v>
      </c>
      <c r="BB482" t="b">
        <f>IF(Table1[[#This Row],[SWCNT]]=TRUE,FALSE,IF(Table1[[#This Row],[MWCNT]]=TRUE,FALSE,TRUE))</f>
        <v>0</v>
      </c>
      <c r="BC482" s="18"/>
    </row>
    <row r="483" spans="1:55" ht="277.5">
      <c r="A483" t="s">
        <v>5778</v>
      </c>
      <c r="B483" s="2" t="s">
        <v>5779</v>
      </c>
      <c r="C483" s="16" t="s">
        <v>5780</v>
      </c>
      <c r="D483" s="17" t="s">
        <v>298</v>
      </c>
      <c r="E483" s="2">
        <v>2008</v>
      </c>
      <c r="F483" t="b">
        <f>OR(ISNUMBER(FIND("cytotoxic",C483)),ISNUMBER(FIND("Cytotoxic",C483)),ISNUMBER(FIND("cellular toxicity",C483)),ISNUMBER(FIND("cell death",C483)),ISNUMBER(FIND("viable",C483)),ISNUMBER(FIND("phytotoxic",C483)),ISNUMBER(FIND("acute toxicity",C483)),ISNUMBER(FIND("MTT",C483)),ISNUMBER(FIND("survival",C483)),ISNUMBER(FIND("prolifer",C483)),ISNUMBER(FIND("apoptosis",C483)),ISNUMBER(FIND("neurotoxic",C483)),ISNUMBER(FIND("  lysis ",C483)),ISNUMBER(FIND("necrosis",C483)),ISNUMBER(FIND("cellular death",C483))*3,ISNUMBER(FIND("LDH",C483)),ISNUMBER(FIND("Acute toxicity",C483)))</f>
        <v>1</v>
      </c>
      <c r="G483" t="b">
        <f>OR(ISNUMBER(FIND("genotoxic",C483)),ISNUMBER(FIND("genotoxicity",C483)),ISNUMBER(FIND("DNA damage",C483)),ISNUMBER(FIND("DNA",C483)),ISNUMBER(FIND("RNA",C483)),ISNUMBER(FIND("mesothelioma",C483)),ISNUMBER(FIND("carcino",C483)),ISNUMBER(FIND("mutagen",C483)),ISNUMBER(FIND("genetic",C483)))</f>
        <v>0</v>
      </c>
      <c r="H483" t="b">
        <f>OR(ISNUMBER(FIND("inflammatory",C483)),ISNUMBER(FIND("inflamm",C483)))</f>
        <v>1</v>
      </c>
      <c r="I483" t="b">
        <f>OR(ISNUMBER(FIND("immune",C483)),ISNUMBER(FIND("immunological",C483)),ISNUMBER(FIND("interleuk",C483)),ISNUMBER(FIND("platelet activation",C483)),ISNUMBER(FIND("monocyte",C483)),ISNUMBER(FIND("leukocyte",C483)),ISNUMBER(FIND("cytokine",C483)),ISNUMBER(FIND("CD4",C483)),ISNUMBER(FIND("CD8",C483)),ISNUMBER(FIND("T-cell",C483)))</f>
        <v>0</v>
      </c>
      <c r="J483" t="b">
        <f>OR(ISNUMBER(FIND("reactive oxygen",C483)),ISNUMBER(FIND("ROS",C483)),ISNUMBER(FIND("free radical",C483)),ISNUMBER(FIND("oxidative stress",C483)),ISNUMBER(FIND("peroxid",C483)),ISNUMBER(FIND("oxidative",C483)),ISNUMBER(FIND("antioxid",C483)))</f>
        <v>1</v>
      </c>
      <c r="K483" t="b">
        <f>OR(ISNUMBER(FIND("autophag",C483)))</f>
        <v>0</v>
      </c>
      <c r="L483" t="b">
        <f>OR(ISNUMBER(FIND("morpholog",C483)))</f>
        <v>1</v>
      </c>
      <c r="M483" t="b">
        <f>OR(ISNUMBER(FIND("fibrosis",C483)),ISNUMBER(FIND("Fibrosis",C483)),ISNUMBER(FIND("fibrot",C483)))</f>
        <v>0</v>
      </c>
      <c r="N483" t="b">
        <f>OR(ISNUMBER(FIND("offspring",C483)),ISNUMBER(FIND("Parental",C483)),ISNUMBER(FIND("parental",C483)),ISNUMBER(FIND("germline",C483)),ISNUMBER(FIND("reproduc",C483)),ISNUMBER(FIND("embryo",C483)))</f>
        <v>0</v>
      </c>
      <c r="O483" t="b">
        <f>OR(ISNUMBER(FIND("metabol",C483)),ISNUMBER(FIND("Metabol",C483)),ISNUMBER(FIND("digest",C483)),ISNUMBER(FIND("mitochon",C483)))</f>
        <v>0</v>
      </c>
      <c r="P483" t="b">
        <f>OR(ISNUMBER(FIND("ecotox",C483)),ISNUMBER(FIND("Ecotox",B483)),ISNUMBER(FIND("ecotox",B483)),ISNUMBER(FIND("Ecotox",C483)))</f>
        <v>0</v>
      </c>
      <c r="Q483" t="b">
        <f>OR(ISNUMBER(FIND("Bioaccum",C483)),ISNUMBER(FIND("bioaccum",C483)),ISNUMBER(FIND("accum",C483)))</f>
        <v>0</v>
      </c>
      <c r="R483" t="b">
        <f>OR(ISNUMBER(FIND("Occupation",C483)),ISNUMBER(FIND("occupation",C483)),ISNUMBER(FIND("worker",C483)),ISNUMBER(FIND("workforce",C483)))</f>
        <v>0</v>
      </c>
      <c r="S483" t="b">
        <f>NOT(OR(F483,G483,H483,I483,J483,K483,L483,M483,N483,O483,P483,Q483,R483))</f>
        <v>0</v>
      </c>
      <c r="U483" t="b">
        <f>OR(Table1[[#This Row],[Inflammation]],Table1[[#This Row],[Immune]])</f>
        <v>1</v>
      </c>
      <c r="V483" t="str">
        <f>IF(OR(Table1[[#This Row],[Rodents]],Table1[[#This Row],[Human]],Table1[[#This Row],[Pig]]),OR(ISNUMBER(FIND("intratrach",C483)),ISNUMBER(FIND("nasal ",C483)),ISNUMBER(FIND("instill",C483))),"NA")</f>
        <v>NA</v>
      </c>
      <c r="W483" t="str">
        <f>IF(OR(Table1[[#This Row],[Rodents]],Table1[[#This Row],[Human]],Table1[[#This Row],[Pig]]),OR(ISNUMBER(FIND("dermal",C483)),ISNUMBER(FIND("skin ",C483))),"NA")</f>
        <v>NA</v>
      </c>
      <c r="X483" t="str">
        <f>IF(OR(Table1[[#This Row],[Rodents]],Table1[[#This Row],[Human]],Table1[[#This Row],[Pig]]),OR(ISNUMBER(FIND("injected",C483)),ISNUMBER(FIND("periton",C483)),ISNUMBER(FIND("intrascrot",C483))),"NA")</f>
        <v>NA</v>
      </c>
      <c r="Y483" t="str">
        <f>IF(OR(Table1[[#This Row],[Rodents]],Table1[[#This Row],[Human]],Table1[[#This Row],[Pig]]),NOT(OR(Table1[[#This Row],[Inhaled/Intratracheal/intranasal]],Table1[[#This Row],[Dermal]],Table1[[#This Row],[Injected]])),"NA")</f>
        <v>NA</v>
      </c>
      <c r="AA483" t="b">
        <f>OR(ISNUMBER(FIND("fish ",C483)),ISNUMBER(FIND("Fish ",C483)),ISNUMBER(FIND("aquatic",C483)),ISNUMBER(FIND("daphnids",C483)),ISNUMBER(FIND("Carcinus maenas",C483)),ISNUMBER(FIND("Daphnia",C483)),ISNUMBER(FIND("Ruditapes philippinarum",C483)),ISNUMBER(FIND("daphnia",C483)),ISNUMBER(FIND("marine",C483)),ISNUMBER(FIND("mussel",C483)),ISNUMBER(FIND("algae",C483)),ISNUMBER(FIND("Donax faba",C483)),ISNUMBER(FIND("estuarine",C483)),ISNUMBER(FIND("snail",C483)),ISNUMBER(FIND("Prorocentrum donghaiense",C483)) )</f>
        <v>0</v>
      </c>
      <c r="AB483" t="b">
        <f>OR(ISNUMBER(FIND(" rat ",C483)),ISNUMBER(FIND(" rats ",C483)),ISNUMBER(FIND(" Rats ",C483)),ISNUMBER(FIND(" Rat ",C483)),ISNUMBER(FIND(" rat.",C483)),ISNUMBER(FIND(" rats.",C483)),ISNUMBER(FIND("mouse",C483)),ISNUMBER(FIND("mice",C483)), ISNUMBER(FIND(" Mice",C483)))</f>
        <v>0</v>
      </c>
      <c r="AC483" t="b">
        <f>OR(ISNUMBER(FIND(" cell ",C483)),ISNUMBER(FIND("fibroblast",C483)),ISNUMBER(FIND("macrophage",C483)),ISNUMBER(FIND("epithelial",C483)),ISNUMBER(FIND("endothelial",C483)),ISNUMBER(FIND("neuron",C483)),ISNUMBER(FIND(" cells ",C483)),ISNUMBER(FIND("RBC",C483)),ISNUMBER(FIND("mitochond",C483)),ISNUMBER(FIND("adipocyte",C483)),ISNUMBER(FIND("osteo",C483)),ISNUMBER(FIND("keratin",C483)),ISNUMBER(FIND(" cell's ",C483)),ISNUMBER(FIND("eukary",C483)),ISNUMBER(FIND("sperm",C483)))</f>
        <v>1</v>
      </c>
      <c r="AD483" t="b">
        <f>OR(ISNUMBER(FIND("human",B483)),ISNUMBER(FIND("workers",B483)),ISNUMBER(FIND("workforces",B483)),ISNUMBER(FIND("occupational",B483)),ISNUMBER(FIND("Case report",B483)),ISNUMBER(FIND("Workplaces",B483)),ISNUMBER(FIND("worker",B483)))</f>
        <v>0</v>
      </c>
      <c r="AE483" t="b">
        <f>OR(ISNUMBER(FIND(" plant ",C483)),ISNUMBER(FIND("Plant ",C483)),ISNUMBER(FIND("tomato",C483)),ISNUMBER(FIND("plants",C483)),ISNUMBER(FIND("Plants",C483)),ISNUMBER(FIND("algae",C483)),ISNUMBER(FIND("lettuce",C483)),ISNUMBER(FIND("green gram sprouts ",C483)),ISNUMBER(FIND("Cucurbita pepo",C483)),ISNUMBER(FIND("bean ",C483)),ISNUMBER(FIND("chloroplast",C483)),ISNUMBER(FIND("chlorophyll",C483)),ISNUMBER(FIND("seedling",C483)),ISNUMBER(FIND("canola",C483)),ISNUMBER(FIND("shoot",C483)),ISNUMBER(FIND("photosynthes",C483)),ISNUMBER(FIND(" leaves ",C483)),,ISNUMBER(FIND("agriculture",C483)),ISNUMBER(FIND(" crops ",C483)))</f>
        <v>0</v>
      </c>
      <c r="AF483" t="b">
        <f>OR(ISNUMBER(FIND("bacteria",C483)),ISNUMBER(FIND("Bacteria",C483)),ISNUMBER(FIND("Bacterium",C483)),ISNUMBER(FIND("bacterium",C483)),ISNUMBER(FIND(" coli ",C483)))</f>
        <v>0</v>
      </c>
      <c r="AG483" t="b">
        <f>OR(ISNUMBER(FIND("fungi",C483)),ISNUMBER(FIND("Fungi",C483)),ISNUMBER(FIND("fungus",C483)),ISNUMBER(FIND("Fungus",C483)),ISNUMBER(FIND("mushroom",C483)),ISNUMBER(FIND("Mushroom",C483)),ISNUMBER(FIND(" mold ",C483)))</f>
        <v>0</v>
      </c>
      <c r="AH483" t="b">
        <f>OR(ISNUMBER(FIND("Pig ",C483)),ISNUMBER(FIND("pig ",C483)),ISNUMBER(FIND("Pigs ",C483)),ISNUMBER(FIND("pigs ",C483)))</f>
        <v>0</v>
      </c>
      <c r="AI483" t="b">
        <f>OR(ISNUMBER(FIND(" C. elegans",C483)),ISNUMBER(FIND("Caenorhabditis elegans",C483)),ISNUMBER(FIND("earthworms",C483)),ISNUMBER(FIND(" Ficopomatus enigmaticus",C483)),ISNUMBER(FIND("larva",C483)),ISNUMBER(FIND("Lumbriculus variegatus",C483)),ISNUMBER(FIND("nematode",C483)))</f>
        <v>0</v>
      </c>
      <c r="AJ483" t="b">
        <f>NOT(OR(AA483,AB483,AC483,AD483,AE483,AF483,AG483,AH483,AI483))</f>
        <v>0</v>
      </c>
      <c r="AL483" t="b">
        <f>OR(AA483,AB483,AD483,AE483,AF483,AG483,AH483,AI483)</f>
        <v>0</v>
      </c>
      <c r="AM483" t="b">
        <f>IF(Table1[[#This Row],[In vivo?]],IF(Table1[[#This Row],[Cell]],FALSE,TRUE),FALSE)</f>
        <v>0</v>
      </c>
      <c r="AN483" t="b">
        <f>AND(AC483,AL483)</f>
        <v>0</v>
      </c>
      <c r="AO483" t="b">
        <f>IF(Table1[[#This Row],[Cell]],IF(Table1[[#This Row],[In vivo?]],FALSE,TRUE),FALSE)</f>
        <v>1</v>
      </c>
      <c r="AP483" t="b">
        <f>NOT(OR(Table1[[#This Row],[In vivo?]],Table1[[#This Row],[Only in Cell]]))</f>
        <v>0</v>
      </c>
      <c r="AQ483" t="str">
        <f>IF(OR(Table1[[#This Row],[Rodents]],Table1[[#This Row],[Human]],Table1[[#This Row],[Pig]]),OR(ISNUMBER(FIND("pulmonary",C483)),ISNUMBER(FIND("lung",C483))),"NA")</f>
        <v>NA</v>
      </c>
      <c r="AR483" t="str">
        <f>IF(OR(Table1[[#This Row],[Rodents]],Table1[[#This Row],[Human]],Table1[[#This Row],[Pig]]),OR(ISNUMBER(FIND("skin",C483)),ISNUMBER(FIND("dermal",C483))),"NA")</f>
        <v>NA</v>
      </c>
      <c r="AS483" t="str">
        <f>IF(OR(Table1[[#This Row],[Rodents]],Table1[[#This Row],[Human]],Table1[[#This Row],[Pig]]),OR(ISNUMBER(FIND("liver",C483)),ISNUMBER(FIND("hepat",C483))),"NA")</f>
        <v>NA</v>
      </c>
      <c r="AT483" t="str">
        <f>IF(OR(Table1[[#This Row],[Rodents]],Table1[[#This Row],[Human]],Table1[[#This Row],[Pig]]),OR(ISNUMBER(FIND("kidney",C483)),ISNUMBER(FIND("neph",C483))),"NA")</f>
        <v>NA</v>
      </c>
      <c r="AU483" t="str">
        <f>IF(OR(Table1[[#This Row],[Rodents]],Table1[[#This Row],[Human]],Table1[[#This Row],[Pig]]),OR(ISNUMBER(FIND("brain",C483)),ISNUMBER(FIND("neur",C483)),ISNUMBER(FIND("nerv",C483))),"NA")</f>
        <v>NA</v>
      </c>
      <c r="AV483" t="str">
        <f>IF(OR(Table1[[#This Row],[Rodents]],Table1[[#This Row],[Human]],Table1[[#This Row],[Pig]]),OR(ISNUMBER(FIND("heart",C483)),ISNUMBER(FIND("cardi",C483))),"NA")</f>
        <v>NA</v>
      </c>
      <c r="AW483" t="str">
        <f>IF(OR(Table1[[#This Row],[Rodents]],Table1[[#This Row],[Human]],Table1[[#This Row],[Pig]]),OR(ISNUMBER(FIND("gastro",C483)),ISNUMBER(FIND("intesti",C483)),ISNUMBER(FIND("stomach",C483))),"NA")</f>
        <v>NA</v>
      </c>
      <c r="AX483" t="str">
        <f>IF(OR(Table1[[#This Row],[Rodents]],Table1[[#This Row],[Human]],Table1[[#This Row],[Pig]]),NOT(OR(AQ483,AR483,AS483,AT483,AU483,AV483,AW483)),"NA")</f>
        <v>NA</v>
      </c>
      <c r="AY483" t="b">
        <f>OR(ISNUMBER(FIND("SWCNT",C483)),ISNUMBER(FIND("SWNT",C483)),ISNUMBER(FIND("single-wall",C483)),ISNUMBER(FIND("single wall",C483)),ISNUMBER(FIND("Single wall",C483)),ISNUMBER(FIND("Single-wall",C483)),ISNUMBER(FIND("SWCNT",B483)),ISNUMBER(FIND("SWNT",B483)),ISNUMBER(FIND("single-wall",B483)),ISNUMBER(FIND("single wall",B483)),ISNUMBER(FIND("Single-wall",B483)),ISNUMBER(FIND("Single wall",B483)))</f>
        <v>0</v>
      </c>
      <c r="AZ483" t="b">
        <f>OR(ISNUMBER(FIND("MWCNT",C483)),ISNUMBER(FIND("MWNT",C483)),ISNUMBER(FIND("multi-wall",C483)),ISNUMBER(FIND("multi wall",C483)),ISNUMBER(FIND("multiwall",C483)),ISNUMBER(FIND("Multi-wall",C483)),ISNUMBER(FIND("Multi wall",C483)),ISNUMBER(FIND("Multiwall",C483)),ISNUMBER(FIND("MWCNT",B483)),ISNUMBER(FIND("MWNT",B483)),ISNUMBER(FIND("multi-wall",B483)),ISNUMBER(FIND("multi wall",B483)),ISNUMBER(FIND("multiwall",B483)),ISNUMBER(FIND("Multi-wall",B483)),ISNUMBER(FIND("Multi wall",B483)),ISNUMBER(FIND("Multiwall",B483)),ISNUMBER(FIND("Double-wall",B483)),ISNUMBER(FIND("Double wall",B483)),ISNUMBER(FIND("Doublewall",B483)),ISNUMBER(FIND("double-wall",B483)),ISNUMBER(FIND("double wall",B483)),ISNUMBER(FIND("doublewall",B483)))</f>
        <v>1</v>
      </c>
      <c r="BA483" t="b">
        <f>AND(Table1[[#This Row],[SWCNT]],Table1[[#This Row],[MWCNT]])</f>
        <v>0</v>
      </c>
      <c r="BB483" t="b">
        <f>IF(Table1[[#This Row],[SWCNT]]=TRUE,FALSE,IF(Table1[[#This Row],[MWCNT]]=TRUE,FALSE,TRUE))</f>
        <v>0</v>
      </c>
      <c r="BC483" s="18"/>
    </row>
    <row r="484" spans="1:55" ht="240.5">
      <c r="A484" t="s">
        <v>5795</v>
      </c>
      <c r="B484" s="2" t="s">
        <v>5797</v>
      </c>
      <c r="C484" s="16" t="s">
        <v>5799</v>
      </c>
      <c r="D484" s="17" t="s">
        <v>403</v>
      </c>
      <c r="E484" s="2">
        <v>2007</v>
      </c>
      <c r="F484" t="b">
        <f>OR(ISNUMBER(FIND("cytotoxic",C484)),ISNUMBER(FIND("Cytotoxic",C484)),ISNUMBER(FIND("cellular toxicity",C484)),ISNUMBER(FIND("cell death",C484)),ISNUMBER(FIND("viable",C484)),ISNUMBER(FIND("phytotoxic",C484)),ISNUMBER(FIND("acute toxicity",C484)),ISNUMBER(FIND("MTT",C484)),ISNUMBER(FIND("survival",C484)),ISNUMBER(FIND("prolifer",C484)),ISNUMBER(FIND("apoptosis",C484)),ISNUMBER(FIND("neurotoxic",C484)),ISNUMBER(FIND("  lysis ",C484)),ISNUMBER(FIND("necrosis",C484)),ISNUMBER(FIND("cellular death",C484))*3,ISNUMBER(FIND("LDH",C484)),ISNUMBER(FIND("Acute toxicity",C484)))</f>
        <v>1</v>
      </c>
      <c r="G484" t="b">
        <f>OR(ISNUMBER(FIND("genotoxic",C484)),ISNUMBER(FIND("genotoxicity",C484)),ISNUMBER(FIND("DNA damage",C484)),ISNUMBER(FIND("DNA",C484)),ISNUMBER(FIND("RNA",C484)),ISNUMBER(FIND("mesothelioma",C484)),ISNUMBER(FIND("carcino",C484)),ISNUMBER(FIND("mutagen",C484)),ISNUMBER(FIND("genetic",C484)))</f>
        <v>0</v>
      </c>
      <c r="H484" t="b">
        <f>OR(ISNUMBER(FIND("inflammatory",C484)),ISNUMBER(FIND("inflamm",C484)))</f>
        <v>1</v>
      </c>
      <c r="I484" t="b">
        <f>OR(ISNUMBER(FIND("immune",C484)),ISNUMBER(FIND("immunological",C484)),ISNUMBER(FIND("interleuk",C484)),ISNUMBER(FIND("platelet activation",C484)),ISNUMBER(FIND("monocyte",C484)),ISNUMBER(FIND("leukocyte",C484)),ISNUMBER(FIND("cytokine",C484)),ISNUMBER(FIND("CD4",C484)),ISNUMBER(FIND("CD8",C484)),ISNUMBER(FIND("T-cell",C484)))</f>
        <v>0</v>
      </c>
      <c r="J484" t="b">
        <f>OR(ISNUMBER(FIND("reactive oxygen",C484)),ISNUMBER(FIND("ROS",C484)),ISNUMBER(FIND("free radical",C484)),ISNUMBER(FIND("oxidative stress",C484)),ISNUMBER(FIND("peroxid",C484)),ISNUMBER(FIND("oxidative",C484)),ISNUMBER(FIND("antioxid",C484)))</f>
        <v>0</v>
      </c>
      <c r="K484" t="b">
        <f>OR(ISNUMBER(FIND("autophag",C484)))</f>
        <v>0</v>
      </c>
      <c r="L484" t="b">
        <f>OR(ISNUMBER(FIND("morpholog",C484)))</f>
        <v>0</v>
      </c>
      <c r="M484" t="b">
        <f>OR(ISNUMBER(FIND("fibrosis",C484)),ISNUMBER(FIND("Fibrosis",C484)),ISNUMBER(FIND("fibrot",C484)))</f>
        <v>0</v>
      </c>
      <c r="N484" t="b">
        <f>OR(ISNUMBER(FIND("offspring",C484)),ISNUMBER(FIND("Parental",C484)),ISNUMBER(FIND("parental",C484)),ISNUMBER(FIND("germline",C484)),ISNUMBER(FIND("reproduc",C484)),ISNUMBER(FIND("embryo",C484)))</f>
        <v>0</v>
      </c>
      <c r="O484" t="b">
        <f>OR(ISNUMBER(FIND("metabol",C484)),ISNUMBER(FIND("Metabol",C484)),ISNUMBER(FIND("digest",C484)),ISNUMBER(FIND("mitochon",C484)))</f>
        <v>0</v>
      </c>
      <c r="P484" t="b">
        <f>OR(ISNUMBER(FIND("ecotox",C484)),ISNUMBER(FIND("Ecotox",B484)),ISNUMBER(FIND("ecotox",B484)),ISNUMBER(FIND("Ecotox",C484)))</f>
        <v>0</v>
      </c>
      <c r="Q484" t="b">
        <f>OR(ISNUMBER(FIND("Bioaccum",C484)),ISNUMBER(FIND("bioaccum",C484)),ISNUMBER(FIND("accum",C484)))</f>
        <v>0</v>
      </c>
      <c r="R484" t="b">
        <f>OR(ISNUMBER(FIND("Occupation",C484)),ISNUMBER(FIND("occupation",C484)),ISNUMBER(FIND("worker",C484)),ISNUMBER(FIND("workforce",C484)))</f>
        <v>0</v>
      </c>
      <c r="S484" t="b">
        <f>NOT(OR(F484,G484,H484,I484,J484,K484,L484,M484,N484,O484,P484,Q484,R484))</f>
        <v>0</v>
      </c>
      <c r="U484" t="b">
        <f>OR(Table1[[#This Row],[Inflammation]],Table1[[#This Row],[Immune]])</f>
        <v>1</v>
      </c>
      <c r="V484" t="b">
        <f>IF(OR(Table1[[#This Row],[Rodents]],Table1[[#This Row],[Human]],Table1[[#This Row],[Pig]]),OR(ISNUMBER(FIND("intratrach",C484)),ISNUMBER(FIND("nasal ",C484)),ISNUMBER(FIND("instill",C484))),"NA")</f>
        <v>0</v>
      </c>
      <c r="W484" t="b">
        <f>IF(OR(Table1[[#This Row],[Rodents]],Table1[[#This Row],[Human]],Table1[[#This Row],[Pig]]),OR(ISNUMBER(FIND("dermal",C484)),ISNUMBER(FIND("skin ",C484))),"NA")</f>
        <v>0</v>
      </c>
      <c r="X484" t="b">
        <f>IF(OR(Table1[[#This Row],[Rodents]],Table1[[#This Row],[Human]],Table1[[#This Row],[Pig]]),OR(ISNUMBER(FIND("injected",C484)),ISNUMBER(FIND("periton",C484)),ISNUMBER(FIND("intrascrot",C484))),"NA")</f>
        <v>0</v>
      </c>
      <c r="Y484" t="b">
        <f>IF(OR(Table1[[#This Row],[Rodents]],Table1[[#This Row],[Human]],Table1[[#This Row],[Pig]]),NOT(OR(Table1[[#This Row],[Inhaled/Intratracheal/intranasal]],Table1[[#This Row],[Dermal]],Table1[[#This Row],[Injected]])),"NA")</f>
        <v>1</v>
      </c>
      <c r="AA484" t="b">
        <f>OR(ISNUMBER(FIND("fish ",C484)),ISNUMBER(FIND("Fish ",C484)),ISNUMBER(FIND("aquatic",C484)),ISNUMBER(FIND("daphnids",C484)),ISNUMBER(FIND("Carcinus maenas",C484)),ISNUMBER(FIND("Daphnia",C484)),ISNUMBER(FIND("Ruditapes philippinarum",C484)),ISNUMBER(FIND("daphnia",C484)),ISNUMBER(FIND("marine",C484)),ISNUMBER(FIND("mussel",C484)),ISNUMBER(FIND("algae",C484)),ISNUMBER(FIND("Donax faba",C484)),ISNUMBER(FIND("estuarine",C484)),ISNUMBER(FIND("snail",C484)),ISNUMBER(FIND("Prorocentrum donghaiense",C484)) )</f>
        <v>0</v>
      </c>
      <c r="AB484" t="b">
        <f>OR(ISNUMBER(FIND(" rat ",C484)),ISNUMBER(FIND(" rats ",C484)),ISNUMBER(FIND(" Rats ",C484)),ISNUMBER(FIND(" Rat ",C484)),ISNUMBER(FIND(" rat.",C484)),ISNUMBER(FIND(" rats.",C484)),ISNUMBER(FIND("mouse",C484)),ISNUMBER(FIND("mice",C484)), ISNUMBER(FIND(" Mice",C484)))</f>
        <v>1</v>
      </c>
      <c r="AC484" t="b">
        <f>OR(ISNUMBER(FIND(" cell ",C484)),ISNUMBER(FIND("fibroblast",C484)),ISNUMBER(FIND("macrophage",C484)),ISNUMBER(FIND("epithelial",C484)),ISNUMBER(FIND("endothelial",C484)),ISNUMBER(FIND("neuron",C484)),ISNUMBER(FIND(" cells ",C484)),ISNUMBER(FIND("RBC",C484)),ISNUMBER(FIND("mitochond",C484)),ISNUMBER(FIND("adipocyte",C484)),ISNUMBER(FIND("osteo",C484)),ISNUMBER(FIND("keratin",C484)),ISNUMBER(FIND(" cell's ",C484)),ISNUMBER(FIND("eukary",C484)),ISNUMBER(FIND("sperm",C484)))</f>
        <v>1</v>
      </c>
      <c r="AD484" t="b">
        <f>OR(ISNUMBER(FIND("human",B484)),ISNUMBER(FIND("workers",B484)),ISNUMBER(FIND("workforces",B484)),ISNUMBER(FIND("occupational",B484)),ISNUMBER(FIND("Case report",B484)),ISNUMBER(FIND("Workplaces",B484)),ISNUMBER(FIND("worker",B484)))</f>
        <v>0</v>
      </c>
      <c r="AE484" t="b">
        <f>OR(ISNUMBER(FIND(" plant ",C484)),ISNUMBER(FIND("Plant ",C484)),ISNUMBER(FIND("tomato",C484)),ISNUMBER(FIND("plants",C484)),ISNUMBER(FIND("Plants",C484)),ISNUMBER(FIND("algae",C484)),ISNUMBER(FIND("lettuce",C484)),ISNUMBER(FIND("green gram sprouts ",C484)),ISNUMBER(FIND("Cucurbita pepo",C484)),ISNUMBER(FIND("bean ",C484)),ISNUMBER(FIND("chloroplast",C484)),ISNUMBER(FIND("chlorophyll",C484)),ISNUMBER(FIND("seedling",C484)),ISNUMBER(FIND("canola",C484)),ISNUMBER(FIND("shoot",C484)),ISNUMBER(FIND("photosynthes",C484)),ISNUMBER(FIND(" leaves ",C484)),,ISNUMBER(FIND("agriculture",C484)),ISNUMBER(FIND(" crops ",C484)))</f>
        <v>0</v>
      </c>
      <c r="AF484" t="b">
        <f>OR(ISNUMBER(FIND("bacteria",C484)),ISNUMBER(FIND("Bacteria",C484)),ISNUMBER(FIND("Bacterium",C484)),ISNUMBER(FIND("bacterium",C484)),ISNUMBER(FIND(" coli ",C484)))</f>
        <v>0</v>
      </c>
      <c r="AG484" t="b">
        <f>OR(ISNUMBER(FIND("fungi",C484)),ISNUMBER(FIND("Fungi",C484)),ISNUMBER(FIND("fungus",C484)),ISNUMBER(FIND("Fungus",C484)),ISNUMBER(FIND("mushroom",C484)),ISNUMBER(FIND("Mushroom",C484)),ISNUMBER(FIND(" mold ",C484)))</f>
        <v>0</v>
      </c>
      <c r="AH484" t="b">
        <f>OR(ISNUMBER(FIND("Pig ",C484)),ISNUMBER(FIND("pig ",C484)),ISNUMBER(FIND("Pigs ",C484)),ISNUMBER(FIND("pigs ",C484)))</f>
        <v>0</v>
      </c>
      <c r="AI484" t="b">
        <f>OR(ISNUMBER(FIND(" C. elegans",C484)),ISNUMBER(FIND("Caenorhabditis elegans",C484)),ISNUMBER(FIND("earthworms",C484)),ISNUMBER(FIND(" Ficopomatus enigmaticus",C484)),ISNUMBER(FIND("larva",C484)),ISNUMBER(FIND("Lumbriculus variegatus",C484)),ISNUMBER(FIND("nematode",C484)))</f>
        <v>0</v>
      </c>
      <c r="AJ484" t="b">
        <f>NOT(OR(AA484,AB484,AC484,AD484,AE484,AF484,AG484,AH484,AI484))</f>
        <v>0</v>
      </c>
      <c r="AL484" t="b">
        <f>OR(AA484,AB484,AD484,AE484,AF484,AG484,AH484,AI484)</f>
        <v>1</v>
      </c>
      <c r="AM484" t="b">
        <f>IF(Table1[[#This Row],[In vivo?]],IF(Table1[[#This Row],[Cell]],FALSE,TRUE),FALSE)</f>
        <v>0</v>
      </c>
      <c r="AN484" t="b">
        <f>AND(AC484,AL484)</f>
        <v>1</v>
      </c>
      <c r="AO484" t="b">
        <f>IF(Table1[[#This Row],[Cell]],IF(Table1[[#This Row],[In vivo?]],FALSE,TRUE),FALSE)</f>
        <v>0</v>
      </c>
      <c r="AP484" t="b">
        <f>NOT(OR(Table1[[#This Row],[In vivo?]],Table1[[#This Row],[Only in Cell]]))</f>
        <v>0</v>
      </c>
      <c r="AQ484" t="b">
        <f>IF(OR(Table1[[#This Row],[Rodents]],Table1[[#This Row],[Human]],Table1[[#This Row],[Pig]]),OR(ISNUMBER(FIND("pulmonary",C484)),ISNUMBER(FIND("lung",C484))),"NA")</f>
        <v>1</v>
      </c>
      <c r="AR484" t="b">
        <f>IF(OR(Table1[[#This Row],[Rodents]],Table1[[#This Row],[Human]],Table1[[#This Row],[Pig]]),OR(ISNUMBER(FIND("skin",C484)),ISNUMBER(FIND("dermal",C484))),"NA")</f>
        <v>0</v>
      </c>
      <c r="AS484" t="b">
        <f>IF(OR(Table1[[#This Row],[Rodents]],Table1[[#This Row],[Human]],Table1[[#This Row],[Pig]]),OR(ISNUMBER(FIND("liver",C484)),ISNUMBER(FIND("hepat",C484))),"NA")</f>
        <v>0</v>
      </c>
      <c r="AT484" t="b">
        <f>IF(OR(Table1[[#This Row],[Rodents]],Table1[[#This Row],[Human]],Table1[[#This Row],[Pig]]),OR(ISNUMBER(FIND("kidney",C484)),ISNUMBER(FIND("neph",C484))),"NA")</f>
        <v>0</v>
      </c>
      <c r="AU484" t="b">
        <f>IF(OR(Table1[[#This Row],[Rodents]],Table1[[#This Row],[Human]],Table1[[#This Row],[Pig]]),OR(ISNUMBER(FIND("brain",C484)),ISNUMBER(FIND("neur",C484)),ISNUMBER(FIND("nerv",C484))),"NA")</f>
        <v>0</v>
      </c>
      <c r="AV484" t="b">
        <f>IF(OR(Table1[[#This Row],[Rodents]],Table1[[#This Row],[Human]],Table1[[#This Row],[Pig]]),OR(ISNUMBER(FIND("heart",C484)),ISNUMBER(FIND("cardi",C484))),"NA")</f>
        <v>0</v>
      </c>
      <c r="AW484" t="b">
        <f>IF(OR(Table1[[#This Row],[Rodents]],Table1[[#This Row],[Human]],Table1[[#This Row],[Pig]]),OR(ISNUMBER(FIND("gastro",C484)),ISNUMBER(FIND("intesti",C484)),ISNUMBER(FIND("stomach",C484))),"NA")</f>
        <v>0</v>
      </c>
      <c r="AX484" t="b">
        <f>IF(OR(Table1[[#This Row],[Rodents]],Table1[[#This Row],[Human]],Table1[[#This Row],[Pig]]),NOT(OR(AQ484,AR484,AS484,AT484,AU484,AV484,AW484)),"NA")</f>
        <v>0</v>
      </c>
      <c r="AY484" t="b">
        <f>OR(ISNUMBER(FIND("SWCNT",C484)),ISNUMBER(FIND("SWNT",C484)),ISNUMBER(FIND("single-wall",C484)),ISNUMBER(FIND("single wall",C484)),ISNUMBER(FIND("Single wall",C484)),ISNUMBER(FIND("Single-wall",C484)),ISNUMBER(FIND("SWCNT",B484)),ISNUMBER(FIND("SWNT",B484)),ISNUMBER(FIND("single-wall",B484)),ISNUMBER(FIND("single wall",B484)),ISNUMBER(FIND("Single-wall",B484)),ISNUMBER(FIND("Single wall",B484)))</f>
        <v>1</v>
      </c>
      <c r="AZ484" t="b">
        <f>OR(ISNUMBER(FIND("MWCNT",C484)),ISNUMBER(FIND("MWNT",C484)),ISNUMBER(FIND("multi-wall",C484)),ISNUMBER(FIND("multi wall",C484)),ISNUMBER(FIND("multiwall",C484)),ISNUMBER(FIND("Multi-wall",C484)),ISNUMBER(FIND("Multi wall",C484)),ISNUMBER(FIND("Multiwall",C484)),ISNUMBER(FIND("MWCNT",B484)),ISNUMBER(FIND("MWNT",B484)),ISNUMBER(FIND("multi-wall",B484)),ISNUMBER(FIND("multi wall",B484)),ISNUMBER(FIND("multiwall",B484)),ISNUMBER(FIND("Multi-wall",B484)),ISNUMBER(FIND("Multi wall",B484)),ISNUMBER(FIND("Multiwall",B484)),ISNUMBER(FIND("Double-wall",B484)),ISNUMBER(FIND("Double wall",B484)),ISNUMBER(FIND("Doublewall",B484)),ISNUMBER(FIND("double-wall",B484)),ISNUMBER(FIND("double wall",B484)),ISNUMBER(FIND("doublewall",B484)))</f>
        <v>0</v>
      </c>
      <c r="BA484" t="b">
        <f>AND(Table1[[#This Row],[SWCNT]],Table1[[#This Row],[MWCNT]])</f>
        <v>0</v>
      </c>
      <c r="BB484" t="b">
        <f>IF(Table1[[#This Row],[SWCNT]]=TRUE,FALSE,IF(Table1[[#This Row],[MWCNT]]=TRUE,FALSE,TRUE))</f>
        <v>0</v>
      </c>
      <c r="BC484" s="18"/>
    </row>
    <row r="485" spans="1:55" ht="277.5">
      <c r="A485" t="s">
        <v>5815</v>
      </c>
      <c r="B485" s="2" t="s">
        <v>5819</v>
      </c>
      <c r="C485" s="16" t="s">
        <v>5823</v>
      </c>
      <c r="D485" s="17" t="s">
        <v>570</v>
      </c>
      <c r="E485" s="2">
        <v>2007</v>
      </c>
      <c r="F485" t="b">
        <f>OR(ISNUMBER(FIND("cytotoxic",C485)),ISNUMBER(FIND("Cytotoxic",C485)),ISNUMBER(FIND("cellular toxicity",C485)),ISNUMBER(FIND("cell death",C485)),ISNUMBER(FIND("viable",C485)),ISNUMBER(FIND("phytotoxic",C485)),ISNUMBER(FIND("acute toxicity",C485)),ISNUMBER(FIND("MTT",C485)),ISNUMBER(FIND("survival",C485)),ISNUMBER(FIND("prolifer",C485)),ISNUMBER(FIND("apoptosis",C485)),ISNUMBER(FIND("neurotoxic",C485)),ISNUMBER(FIND("  lysis ",C485)),ISNUMBER(FIND("necrosis",C485)),ISNUMBER(FIND("cellular death",C485))*3,ISNUMBER(FIND("LDH",C485)),ISNUMBER(FIND("Acute toxicity",C485)))</f>
        <v>0</v>
      </c>
      <c r="G485" t="b">
        <f>OR(ISNUMBER(FIND("genotoxic",C485)),ISNUMBER(FIND("genotoxicity",C485)),ISNUMBER(FIND("DNA damage",C485)),ISNUMBER(FIND("DNA",C485)),ISNUMBER(FIND("RNA",C485)),ISNUMBER(FIND("mesothelioma",C485)),ISNUMBER(FIND("carcino",C485)),ISNUMBER(FIND("mutagen",C485)),ISNUMBER(FIND("genetic",C485)))</f>
        <v>0</v>
      </c>
      <c r="H485" t="b">
        <f>OR(ISNUMBER(FIND("inflammatory",C485)),ISNUMBER(FIND("inflamm",C485)))</f>
        <v>1</v>
      </c>
      <c r="I485" t="b">
        <f>OR(ISNUMBER(FIND("immune",C485)),ISNUMBER(FIND("immunological",C485)),ISNUMBER(FIND("interleuk",C485)),ISNUMBER(FIND("platelet activation",C485)),ISNUMBER(FIND("monocyte",C485)),ISNUMBER(FIND("leukocyte",C485)),ISNUMBER(FIND("cytokine",C485)),ISNUMBER(FIND("CD4",C485)),ISNUMBER(FIND("CD8",C485)),ISNUMBER(FIND("T-cell",C485)))</f>
        <v>0</v>
      </c>
      <c r="J485" t="b">
        <f>OR(ISNUMBER(FIND("reactive oxygen",C485)),ISNUMBER(FIND("ROS",C485)),ISNUMBER(FIND("free radical",C485)),ISNUMBER(FIND("oxidative stress",C485)),ISNUMBER(FIND("peroxid",C485)),ISNUMBER(FIND("oxidative",C485)),ISNUMBER(FIND("antioxid",C485)))</f>
        <v>0</v>
      </c>
      <c r="K485" t="b">
        <f>OR(ISNUMBER(FIND("autophag",C485)))</f>
        <v>0</v>
      </c>
      <c r="L485" t="b">
        <f>OR(ISNUMBER(FIND("morpholog",C485)))</f>
        <v>0</v>
      </c>
      <c r="M485" t="b">
        <f>OR(ISNUMBER(FIND("fibrosis",C485)),ISNUMBER(FIND("Fibrosis",C485)),ISNUMBER(FIND("fibrot",C485)))</f>
        <v>0</v>
      </c>
      <c r="N485" t="b">
        <f>OR(ISNUMBER(FIND("offspring",C485)),ISNUMBER(FIND("Parental",C485)),ISNUMBER(FIND("parental",C485)),ISNUMBER(FIND("germline",C485)),ISNUMBER(FIND("reproduc",C485)),ISNUMBER(FIND("embryo",C485)))</f>
        <v>0</v>
      </c>
      <c r="O485" t="b">
        <f>OR(ISNUMBER(FIND("metabol",C485)),ISNUMBER(FIND("Metabol",C485)),ISNUMBER(FIND("digest",C485)),ISNUMBER(FIND("mitochon",C485)))</f>
        <v>0</v>
      </c>
      <c r="P485" t="b">
        <f>OR(ISNUMBER(FIND("ecotox",C485)),ISNUMBER(FIND("Ecotox",B485)),ISNUMBER(FIND("ecotox",B485)),ISNUMBER(FIND("Ecotox",C485)))</f>
        <v>0</v>
      </c>
      <c r="Q485" t="b">
        <f>OR(ISNUMBER(FIND("Bioaccum",C485)),ISNUMBER(FIND("bioaccum",C485)),ISNUMBER(FIND("accum",C485)))</f>
        <v>0</v>
      </c>
      <c r="R485" t="b">
        <f>OR(ISNUMBER(FIND("Occupation",C485)),ISNUMBER(FIND("occupation",C485)),ISNUMBER(FIND("worker",C485)),ISNUMBER(FIND("workforce",C485)))</f>
        <v>0</v>
      </c>
      <c r="S485" t="b">
        <f>NOT(OR(F485,G485,H485,I485,J485,K485,L485,M485,N485,O485,P485,Q485,R485))</f>
        <v>0</v>
      </c>
      <c r="U485" t="b">
        <f>OR(Table1[[#This Row],[Inflammation]],Table1[[#This Row],[Immune]])</f>
        <v>1</v>
      </c>
      <c r="V485" t="b">
        <f>IF(OR(Table1[[#This Row],[Rodents]],Table1[[#This Row],[Human]],Table1[[#This Row],[Pig]]),OR(ISNUMBER(FIND("intratrach",C485)),ISNUMBER(FIND("nasal ",C485)),ISNUMBER(FIND("instill",C485))),"NA")</f>
        <v>0</v>
      </c>
      <c r="W485" t="b">
        <f>IF(OR(Table1[[#This Row],[Rodents]],Table1[[#This Row],[Human]],Table1[[#This Row],[Pig]]),OR(ISNUMBER(FIND("dermal",C485)),ISNUMBER(FIND("skin ",C485))),"NA")</f>
        <v>0</v>
      </c>
      <c r="X485" t="b">
        <f>IF(OR(Table1[[#This Row],[Rodents]],Table1[[#This Row],[Human]],Table1[[#This Row],[Pig]]),OR(ISNUMBER(FIND("injected",C485)),ISNUMBER(FIND("periton",C485)),ISNUMBER(FIND("intrascrot",C485))),"NA")</f>
        <v>0</v>
      </c>
      <c r="Y485" t="b">
        <f>IF(OR(Table1[[#This Row],[Rodents]],Table1[[#This Row],[Human]],Table1[[#This Row],[Pig]]),NOT(OR(Table1[[#This Row],[Inhaled/Intratracheal/intranasal]],Table1[[#This Row],[Dermal]],Table1[[#This Row],[Injected]])),"NA")</f>
        <v>1</v>
      </c>
      <c r="AA485" t="b">
        <f>OR(ISNUMBER(FIND("fish ",C485)),ISNUMBER(FIND("Fish ",C485)),ISNUMBER(FIND("aquatic",C485)),ISNUMBER(FIND("daphnids",C485)),ISNUMBER(FIND("Carcinus maenas",C485)),ISNUMBER(FIND("Daphnia",C485)),ISNUMBER(FIND("Ruditapes philippinarum",C485)),ISNUMBER(FIND("daphnia",C485)),ISNUMBER(FIND("marine",C485)),ISNUMBER(FIND("mussel",C485)),ISNUMBER(FIND("algae",C485)),ISNUMBER(FIND("Donax faba",C485)),ISNUMBER(FIND("estuarine",C485)),ISNUMBER(FIND("snail",C485)),ISNUMBER(FIND("Prorocentrum donghaiense",C485)) )</f>
        <v>0</v>
      </c>
      <c r="AB485" t="b">
        <f>OR(ISNUMBER(FIND(" rat ",C485)),ISNUMBER(FIND(" rats ",C485)),ISNUMBER(FIND(" Rats ",C485)),ISNUMBER(FIND(" Rat ",C485)),ISNUMBER(FIND(" rat.",C485)),ISNUMBER(FIND(" rats.",C485)),ISNUMBER(FIND("mouse",C485)),ISNUMBER(FIND("mice",C485)), ISNUMBER(FIND(" Mice",C485)))</f>
        <v>1</v>
      </c>
      <c r="AC485" t="b">
        <f>OR(ISNUMBER(FIND(" cell ",C485)),ISNUMBER(FIND("fibroblast",C485)),ISNUMBER(FIND("macrophage",C485)),ISNUMBER(FIND("epithelial",C485)),ISNUMBER(FIND("endothelial",C485)),ISNUMBER(FIND("neuron",C485)),ISNUMBER(FIND(" cells ",C485)),ISNUMBER(FIND("RBC",C485)),ISNUMBER(FIND("mitochond",C485)),ISNUMBER(FIND("adipocyte",C485)),ISNUMBER(FIND("osteo",C485)),ISNUMBER(FIND("keratin",C485)),ISNUMBER(FIND(" cell's ",C485)),ISNUMBER(FIND("eukary",C485)),ISNUMBER(FIND("sperm",C485)))</f>
        <v>1</v>
      </c>
      <c r="AD485" t="b">
        <f>OR(ISNUMBER(FIND("human",B485)),ISNUMBER(FIND("workers",B485)),ISNUMBER(FIND("workforces",B485)),ISNUMBER(FIND("occupational",B485)),ISNUMBER(FIND("Case report",B485)),ISNUMBER(FIND("Workplaces",B485)),ISNUMBER(FIND("worker",B485)))</f>
        <v>0</v>
      </c>
      <c r="AE485" t="b">
        <f>OR(ISNUMBER(FIND(" plant ",C485)),ISNUMBER(FIND("Plant ",C485)),ISNUMBER(FIND("tomato",C485)),ISNUMBER(FIND("plants",C485)),ISNUMBER(FIND("Plants",C485)),ISNUMBER(FIND("algae",C485)),ISNUMBER(FIND("lettuce",C485)),ISNUMBER(FIND("green gram sprouts ",C485)),ISNUMBER(FIND("Cucurbita pepo",C485)),ISNUMBER(FIND("bean ",C485)),ISNUMBER(FIND("chloroplast",C485)),ISNUMBER(FIND("chlorophyll",C485)),ISNUMBER(FIND("seedling",C485)),ISNUMBER(FIND("canola",C485)),ISNUMBER(FIND("shoot",C485)),ISNUMBER(FIND("photosynthes",C485)),ISNUMBER(FIND(" leaves ",C485)),,ISNUMBER(FIND("agriculture",C485)),ISNUMBER(FIND(" crops ",C485)))</f>
        <v>0</v>
      </c>
      <c r="AF485" t="b">
        <f>OR(ISNUMBER(FIND("bacteria",C485)),ISNUMBER(FIND("Bacteria",C485)),ISNUMBER(FIND("Bacterium",C485)),ISNUMBER(FIND("bacterium",C485)),ISNUMBER(FIND(" coli ",C485)))</f>
        <v>0</v>
      </c>
      <c r="AG485" t="b">
        <f>OR(ISNUMBER(FIND("fungi",C485)),ISNUMBER(FIND("Fungi",C485)),ISNUMBER(FIND("fungus",C485)),ISNUMBER(FIND("Fungus",C485)),ISNUMBER(FIND("mushroom",C485)),ISNUMBER(FIND("Mushroom",C485)),ISNUMBER(FIND(" mold ",C485)))</f>
        <v>0</v>
      </c>
      <c r="AH485" t="b">
        <f>OR(ISNUMBER(FIND("Pig ",C485)),ISNUMBER(FIND("pig ",C485)),ISNUMBER(FIND("Pigs ",C485)),ISNUMBER(FIND("pigs ",C485)))</f>
        <v>0</v>
      </c>
      <c r="AI485" t="b">
        <f>OR(ISNUMBER(FIND(" C. elegans",C485)),ISNUMBER(FIND("Caenorhabditis elegans",C485)),ISNUMBER(FIND("earthworms",C485)),ISNUMBER(FIND(" Ficopomatus enigmaticus",C485)),ISNUMBER(FIND("larva",C485)),ISNUMBER(FIND("Lumbriculus variegatus",C485)),ISNUMBER(FIND("nematode",C485)))</f>
        <v>0</v>
      </c>
      <c r="AJ485" t="b">
        <f>NOT(OR(AA485,AB485,AC485,AD485,AE485,AF485,AG485,AH485,AI485))</f>
        <v>0</v>
      </c>
      <c r="AL485" t="b">
        <f>OR(AA485,AB485,AD485,AE485,AF485,AG485,AH485,AI485)</f>
        <v>1</v>
      </c>
      <c r="AM485" t="b">
        <f>IF(Table1[[#This Row],[In vivo?]],IF(Table1[[#This Row],[Cell]],FALSE,TRUE),FALSE)</f>
        <v>0</v>
      </c>
      <c r="AN485" t="b">
        <f>AND(AC485,AL485)</f>
        <v>1</v>
      </c>
      <c r="AO485" t="b">
        <f>IF(Table1[[#This Row],[Cell]],IF(Table1[[#This Row],[In vivo?]],FALSE,TRUE),FALSE)</f>
        <v>0</v>
      </c>
      <c r="AP485" t="b">
        <f>NOT(OR(Table1[[#This Row],[In vivo?]],Table1[[#This Row],[Only in Cell]]))</f>
        <v>0</v>
      </c>
      <c r="AQ485" t="b">
        <f>IF(OR(Table1[[#This Row],[Rodents]],Table1[[#This Row],[Human]],Table1[[#This Row],[Pig]]),OR(ISNUMBER(FIND("pulmonary",C485)),ISNUMBER(FIND("lung",C485))),"NA")</f>
        <v>0</v>
      </c>
      <c r="AR485" t="b">
        <f>IF(OR(Table1[[#This Row],[Rodents]],Table1[[#This Row],[Human]],Table1[[#This Row],[Pig]]),OR(ISNUMBER(FIND("skin",C485)),ISNUMBER(FIND("dermal",C485))),"NA")</f>
        <v>0</v>
      </c>
      <c r="AS485" t="b">
        <f>IF(OR(Table1[[#This Row],[Rodents]],Table1[[#This Row],[Human]],Table1[[#This Row],[Pig]]),OR(ISNUMBER(FIND("liver",C485)),ISNUMBER(FIND("hepat",C485))),"NA")</f>
        <v>0</v>
      </c>
      <c r="AT485" t="b">
        <f>IF(OR(Table1[[#This Row],[Rodents]],Table1[[#This Row],[Human]],Table1[[#This Row],[Pig]]),OR(ISNUMBER(FIND("kidney",C485)),ISNUMBER(FIND("neph",C485))),"NA")</f>
        <v>0</v>
      </c>
      <c r="AU485" t="b">
        <f>IF(OR(Table1[[#This Row],[Rodents]],Table1[[#This Row],[Human]],Table1[[#This Row],[Pig]]),OR(ISNUMBER(FIND("brain",C485)),ISNUMBER(FIND("neur",C485)),ISNUMBER(FIND("nerv",C485))),"NA")</f>
        <v>0</v>
      </c>
      <c r="AV485" t="b">
        <f>IF(OR(Table1[[#This Row],[Rodents]],Table1[[#This Row],[Human]],Table1[[#This Row],[Pig]]),OR(ISNUMBER(FIND("heart",C485)),ISNUMBER(FIND("cardi",C485))),"NA")</f>
        <v>0</v>
      </c>
      <c r="AW485" t="b">
        <f>IF(OR(Table1[[#This Row],[Rodents]],Table1[[#This Row],[Human]],Table1[[#This Row],[Pig]]),OR(ISNUMBER(FIND("gastro",C485)),ISNUMBER(FIND("intesti",C485)),ISNUMBER(FIND("stomach",C485))),"NA")</f>
        <v>0</v>
      </c>
      <c r="AX485" t="b">
        <f>IF(OR(Table1[[#This Row],[Rodents]],Table1[[#This Row],[Human]],Table1[[#This Row],[Pig]]),NOT(OR(AQ485,AR485,AS485,AT485,AU485,AV485,AW485)),"NA")</f>
        <v>1</v>
      </c>
      <c r="AY485" t="b">
        <f>OR(ISNUMBER(FIND("SWCNT",C485)),ISNUMBER(FIND("SWNT",C485)),ISNUMBER(FIND("single-wall",C485)),ISNUMBER(FIND("single wall",C485)),ISNUMBER(FIND("Single wall",C485)),ISNUMBER(FIND("Single-wall",C485)),ISNUMBER(FIND("SWCNT",B485)),ISNUMBER(FIND("SWNT",B485)),ISNUMBER(FIND("single-wall",B485)),ISNUMBER(FIND("single wall",B485)),ISNUMBER(FIND("Single-wall",B485)),ISNUMBER(FIND("Single wall",B485)))</f>
        <v>1</v>
      </c>
      <c r="AZ485" t="b">
        <f>OR(ISNUMBER(FIND("MWCNT",C485)),ISNUMBER(FIND("MWNT",C485)),ISNUMBER(FIND("multi-wall",C485)),ISNUMBER(FIND("multi wall",C485)),ISNUMBER(FIND("multiwall",C485)),ISNUMBER(FIND("Multi-wall",C485)),ISNUMBER(FIND("Multi wall",C485)),ISNUMBER(FIND("Multiwall",C485)),ISNUMBER(FIND("MWCNT",B485)),ISNUMBER(FIND("MWNT",B485)),ISNUMBER(FIND("multi-wall",B485)),ISNUMBER(FIND("multi wall",B485)),ISNUMBER(FIND("multiwall",B485)),ISNUMBER(FIND("Multi-wall",B485)),ISNUMBER(FIND("Multi wall",B485)),ISNUMBER(FIND("Multiwall",B485)),ISNUMBER(FIND("Double-wall",B485)),ISNUMBER(FIND("Double wall",B485)),ISNUMBER(FIND("Doublewall",B485)),ISNUMBER(FIND("double-wall",B485)),ISNUMBER(FIND("double wall",B485)),ISNUMBER(FIND("doublewall",B485)))</f>
        <v>0</v>
      </c>
      <c r="BA485" t="b">
        <f>AND(Table1[[#This Row],[SWCNT]],Table1[[#This Row],[MWCNT]])</f>
        <v>0</v>
      </c>
      <c r="BB485" t="b">
        <f>IF(Table1[[#This Row],[SWCNT]]=TRUE,FALSE,IF(Table1[[#This Row],[MWCNT]]=TRUE,FALSE,TRUE))</f>
        <v>0</v>
      </c>
      <c r="BC485" s="18"/>
    </row>
    <row r="486" spans="1:55" ht="240.5">
      <c r="A486" t="s">
        <v>5816</v>
      </c>
      <c r="B486" s="2" t="s">
        <v>5820</v>
      </c>
      <c r="C486" s="16" t="s">
        <v>5824</v>
      </c>
      <c r="D486" s="17" t="s">
        <v>570</v>
      </c>
      <c r="E486" s="2">
        <v>2007</v>
      </c>
      <c r="F486" t="b">
        <f>OR(ISNUMBER(FIND("cytotoxic",C486)),ISNUMBER(FIND("Cytotoxic",C486)),ISNUMBER(FIND("cellular toxicity",C486)),ISNUMBER(FIND("cell death",C486)),ISNUMBER(FIND("viable",C486)),ISNUMBER(FIND("phytotoxic",C486)),ISNUMBER(FIND("acute toxicity",C486)),ISNUMBER(FIND("MTT",C486)),ISNUMBER(FIND("survival",C486)),ISNUMBER(FIND("prolifer",C486)),ISNUMBER(FIND("apoptosis",C486)),ISNUMBER(FIND("neurotoxic",C486)),ISNUMBER(FIND("  lysis ",C486)),ISNUMBER(FIND("necrosis",C486)),ISNUMBER(FIND("cellular death",C486))*3,ISNUMBER(FIND("LDH",C486)),ISNUMBER(FIND("Acute toxicity",C486)))</f>
        <v>1</v>
      </c>
      <c r="G486" t="b">
        <f>OR(ISNUMBER(FIND("genotoxic",C486)),ISNUMBER(FIND("genotoxicity",C486)),ISNUMBER(FIND("DNA damage",C486)),ISNUMBER(FIND("DNA",C486)),ISNUMBER(FIND("RNA",C486)),ISNUMBER(FIND("mesothelioma",C486)),ISNUMBER(FIND("carcino",C486)),ISNUMBER(FIND("mutagen",C486)),ISNUMBER(FIND("genetic",C486)))</f>
        <v>1</v>
      </c>
      <c r="H486" t="b">
        <f>OR(ISNUMBER(FIND("inflammatory",C486)),ISNUMBER(FIND("inflamm",C486)))</f>
        <v>1</v>
      </c>
      <c r="I486" t="b">
        <f>OR(ISNUMBER(FIND("immune",C486)),ISNUMBER(FIND("immunological",C486)),ISNUMBER(FIND("interleuk",C486)),ISNUMBER(FIND("platelet activation",C486)),ISNUMBER(FIND("monocyte",C486)),ISNUMBER(FIND("leukocyte",C486)),ISNUMBER(FIND("cytokine",C486)),ISNUMBER(FIND("CD4",C486)),ISNUMBER(FIND("CD8",C486)),ISNUMBER(FIND("T-cell",C486)))</f>
        <v>1</v>
      </c>
      <c r="J486" t="b">
        <f>OR(ISNUMBER(FIND("reactive oxygen",C486)),ISNUMBER(FIND("ROS",C486)),ISNUMBER(FIND("free radical",C486)),ISNUMBER(FIND("oxidative stress",C486)),ISNUMBER(FIND("peroxid",C486)),ISNUMBER(FIND("oxidative",C486)),ISNUMBER(FIND("antioxid",C486)))</f>
        <v>1</v>
      </c>
      <c r="K486" t="b">
        <f>OR(ISNUMBER(FIND("autophag",C486)))</f>
        <v>0</v>
      </c>
      <c r="L486" t="b">
        <f>OR(ISNUMBER(FIND("morpholog",C486)))</f>
        <v>0</v>
      </c>
      <c r="M486" t="b">
        <f>OR(ISNUMBER(FIND("fibrosis",C486)),ISNUMBER(FIND("Fibrosis",C486)),ISNUMBER(FIND("fibrot",C486)))</f>
        <v>0</v>
      </c>
      <c r="N486" t="b">
        <f>OR(ISNUMBER(FIND("offspring",C486)),ISNUMBER(FIND("Parental",C486)),ISNUMBER(FIND("parental",C486)),ISNUMBER(FIND("germline",C486)),ISNUMBER(FIND("reproduc",C486)),ISNUMBER(FIND("embryo",C486)))</f>
        <v>0</v>
      </c>
      <c r="O486" t="b">
        <f>OR(ISNUMBER(FIND("metabol",C486)),ISNUMBER(FIND("Metabol",C486)),ISNUMBER(FIND("digest",C486)),ISNUMBER(FIND("mitochon",C486)))</f>
        <v>0</v>
      </c>
      <c r="P486" t="b">
        <f>OR(ISNUMBER(FIND("ecotox",C486)),ISNUMBER(FIND("Ecotox",B486)),ISNUMBER(FIND("ecotox",B486)),ISNUMBER(FIND("Ecotox",C486)))</f>
        <v>0</v>
      </c>
      <c r="Q486" t="b">
        <f>OR(ISNUMBER(FIND("Bioaccum",C486)),ISNUMBER(FIND("bioaccum",C486)),ISNUMBER(FIND("accum",C486)))</f>
        <v>0</v>
      </c>
      <c r="R486" t="b">
        <f>OR(ISNUMBER(FIND("Occupation",C486)),ISNUMBER(FIND("occupation",C486)),ISNUMBER(FIND("worker",C486)),ISNUMBER(FIND("workforce",C486)))</f>
        <v>0</v>
      </c>
      <c r="S486" t="b">
        <f>NOT(OR(F486,G486,H486,I486,J486,K486,L486,M486,N486,O486,P486,Q486,R486))</f>
        <v>0</v>
      </c>
      <c r="U486" t="b">
        <f>OR(Table1[[#This Row],[Inflammation]],Table1[[#This Row],[Immune]])</f>
        <v>1</v>
      </c>
      <c r="V486" t="b">
        <f>IF(OR(Table1[[#This Row],[Rodents]],Table1[[#This Row],[Human]],Table1[[#This Row],[Pig]]),OR(ISNUMBER(FIND("intratrach",C486)),ISNUMBER(FIND("nasal ",C486)),ISNUMBER(FIND("instill",C486))),"NA")</f>
        <v>0</v>
      </c>
      <c r="W486" t="b">
        <f>IF(OR(Table1[[#This Row],[Rodents]],Table1[[#This Row],[Human]],Table1[[#This Row],[Pig]]),OR(ISNUMBER(FIND("dermal",C486)),ISNUMBER(FIND("skin ",C486))),"NA")</f>
        <v>0</v>
      </c>
      <c r="X486" t="b">
        <f>IF(OR(Table1[[#This Row],[Rodents]],Table1[[#This Row],[Human]],Table1[[#This Row],[Pig]]),OR(ISNUMBER(FIND("injected",C486)),ISNUMBER(FIND("periton",C486)),ISNUMBER(FIND("intrascrot",C486))),"NA")</f>
        <v>0</v>
      </c>
      <c r="Y486" t="b">
        <f>IF(OR(Table1[[#This Row],[Rodents]],Table1[[#This Row],[Human]],Table1[[#This Row],[Pig]]),NOT(OR(Table1[[#This Row],[Inhaled/Intratracheal/intranasal]],Table1[[#This Row],[Dermal]],Table1[[#This Row],[Injected]])),"NA")</f>
        <v>1</v>
      </c>
      <c r="AA486" t="b">
        <f>OR(ISNUMBER(FIND("fish ",C486)),ISNUMBER(FIND("Fish ",C486)),ISNUMBER(FIND("aquatic",C486)),ISNUMBER(FIND("daphnids",C486)),ISNUMBER(FIND("Carcinus maenas",C486)),ISNUMBER(FIND("Daphnia",C486)),ISNUMBER(FIND("Ruditapes philippinarum",C486)),ISNUMBER(FIND("daphnia",C486)),ISNUMBER(FIND("marine",C486)),ISNUMBER(FIND("mussel",C486)),ISNUMBER(FIND("algae",C486)),ISNUMBER(FIND("Donax faba",C486)),ISNUMBER(FIND("estuarine",C486)),ISNUMBER(FIND("snail",C486)),ISNUMBER(FIND("Prorocentrum donghaiense",C486)) )</f>
        <v>0</v>
      </c>
      <c r="AB486" t="b">
        <f>OR(ISNUMBER(FIND(" rat ",C486)),ISNUMBER(FIND(" rats ",C486)),ISNUMBER(FIND(" Rats ",C486)),ISNUMBER(FIND(" Rat ",C486)),ISNUMBER(FIND(" rat.",C486)),ISNUMBER(FIND(" rats.",C486)),ISNUMBER(FIND("mouse",C486)),ISNUMBER(FIND("mice",C486)), ISNUMBER(FIND(" Mice",C486)))</f>
        <v>1</v>
      </c>
      <c r="AC486" t="b">
        <f>OR(ISNUMBER(FIND(" cell ",C486)),ISNUMBER(FIND("fibroblast",C486)),ISNUMBER(FIND("macrophage",C486)),ISNUMBER(FIND("epithelial",C486)),ISNUMBER(FIND("endothelial",C486)),ISNUMBER(FIND("neuron",C486)),ISNUMBER(FIND(" cells ",C486)),ISNUMBER(FIND("RBC",C486)),ISNUMBER(FIND("mitochond",C486)),ISNUMBER(FIND("adipocyte",C486)),ISNUMBER(FIND("osteo",C486)),ISNUMBER(FIND("keratin",C486)),ISNUMBER(FIND(" cell's ",C486)),ISNUMBER(FIND("eukary",C486)),ISNUMBER(FIND("sperm",C486)))</f>
        <v>1</v>
      </c>
      <c r="AD486" t="b">
        <f>OR(ISNUMBER(FIND("human",B486)),ISNUMBER(FIND("workers",B486)),ISNUMBER(FIND("workforces",B486)),ISNUMBER(FIND("occupational",B486)),ISNUMBER(FIND("Case report",B486)),ISNUMBER(FIND("Workplaces",B486)),ISNUMBER(FIND("worker",B486)))</f>
        <v>0</v>
      </c>
      <c r="AE486" t="b">
        <f>OR(ISNUMBER(FIND(" plant ",C486)),ISNUMBER(FIND("Plant ",C486)),ISNUMBER(FIND("tomato",C486)),ISNUMBER(FIND("plants",C486)),ISNUMBER(FIND("Plants",C486)),ISNUMBER(FIND("algae",C486)),ISNUMBER(FIND("lettuce",C486)),ISNUMBER(FIND("green gram sprouts ",C486)),ISNUMBER(FIND("Cucurbita pepo",C486)),ISNUMBER(FIND("bean ",C486)),ISNUMBER(FIND("chloroplast",C486)),ISNUMBER(FIND("chlorophyll",C486)),ISNUMBER(FIND("seedling",C486)),ISNUMBER(FIND("canola",C486)),ISNUMBER(FIND("shoot",C486)),ISNUMBER(FIND("photosynthes",C486)),ISNUMBER(FIND(" leaves ",C486)),,ISNUMBER(FIND("agriculture",C486)),ISNUMBER(FIND(" crops ",C486)))</f>
        <v>0</v>
      </c>
      <c r="AF486" t="b">
        <f>OR(ISNUMBER(FIND("bacteria",C486)),ISNUMBER(FIND("Bacteria",C486)),ISNUMBER(FIND("Bacterium",C486)),ISNUMBER(FIND("bacterium",C486)),ISNUMBER(FIND(" coli ",C486)))</f>
        <v>0</v>
      </c>
      <c r="AG486" t="b">
        <f>OR(ISNUMBER(FIND("fungi",C486)),ISNUMBER(FIND("Fungi",C486)),ISNUMBER(FIND("fungus",C486)),ISNUMBER(FIND("Fungus",C486)),ISNUMBER(FIND("mushroom",C486)),ISNUMBER(FIND("Mushroom",C486)),ISNUMBER(FIND(" mold ",C486)))</f>
        <v>0</v>
      </c>
      <c r="AH486" t="b">
        <f>OR(ISNUMBER(FIND("Pig ",C486)),ISNUMBER(FIND("pig ",C486)),ISNUMBER(FIND("Pigs ",C486)),ISNUMBER(FIND("pigs ",C486)))</f>
        <v>0</v>
      </c>
      <c r="AI486" t="b">
        <f>OR(ISNUMBER(FIND(" C. elegans",C486)),ISNUMBER(FIND("Caenorhabditis elegans",C486)),ISNUMBER(FIND("earthworms",C486)),ISNUMBER(FIND(" Ficopomatus enigmaticus",C486)),ISNUMBER(FIND("larva",C486)),ISNUMBER(FIND("Lumbriculus variegatus",C486)),ISNUMBER(FIND("nematode",C486)))</f>
        <v>0</v>
      </c>
      <c r="AJ486" t="b">
        <f>NOT(OR(AA486,AB486,AC486,AD486,AE486,AF486,AG486,AH486,AI486))</f>
        <v>0</v>
      </c>
      <c r="AL486" t="b">
        <f>OR(AA486,AB486,AD486,AE486,AF486,AG486,AH486,AI486)</f>
        <v>1</v>
      </c>
      <c r="AM486" t="b">
        <f>IF(Table1[[#This Row],[In vivo?]],IF(Table1[[#This Row],[Cell]],FALSE,TRUE),FALSE)</f>
        <v>0</v>
      </c>
      <c r="AN486" t="b">
        <f>AND(AC486,AL486)</f>
        <v>1</v>
      </c>
      <c r="AO486" t="b">
        <f>IF(Table1[[#This Row],[Cell]],IF(Table1[[#This Row],[In vivo?]],FALSE,TRUE),FALSE)</f>
        <v>0</v>
      </c>
      <c r="AP486" t="b">
        <f>NOT(OR(Table1[[#This Row],[In vivo?]],Table1[[#This Row],[Only in Cell]]))</f>
        <v>0</v>
      </c>
      <c r="AQ486" t="b">
        <f>IF(OR(Table1[[#This Row],[Rodents]],Table1[[#This Row],[Human]],Table1[[#This Row],[Pig]]),OR(ISNUMBER(FIND("pulmonary",C486)),ISNUMBER(FIND("lung",C486))),"NA")</f>
        <v>1</v>
      </c>
      <c r="AR486" t="b">
        <f>IF(OR(Table1[[#This Row],[Rodents]],Table1[[#This Row],[Human]],Table1[[#This Row],[Pig]]),OR(ISNUMBER(FIND("skin",C486)),ISNUMBER(FIND("dermal",C486))),"NA")</f>
        <v>0</v>
      </c>
      <c r="AS486" t="b">
        <f>IF(OR(Table1[[#This Row],[Rodents]],Table1[[#This Row],[Human]],Table1[[#This Row],[Pig]]),OR(ISNUMBER(FIND("liver",C486)),ISNUMBER(FIND("hepat",C486))),"NA")</f>
        <v>0</v>
      </c>
      <c r="AT486" t="b">
        <f>IF(OR(Table1[[#This Row],[Rodents]],Table1[[#This Row],[Human]],Table1[[#This Row],[Pig]]),OR(ISNUMBER(FIND("kidney",C486)),ISNUMBER(FIND("neph",C486))),"NA")</f>
        <v>0</v>
      </c>
      <c r="AU486" t="b">
        <f>IF(OR(Table1[[#This Row],[Rodents]],Table1[[#This Row],[Human]],Table1[[#This Row],[Pig]]),OR(ISNUMBER(FIND("brain",C486)),ISNUMBER(FIND("neur",C486)),ISNUMBER(FIND("nerv",C486))),"NA")</f>
        <v>0</v>
      </c>
      <c r="AV486" t="b">
        <f>IF(OR(Table1[[#This Row],[Rodents]],Table1[[#This Row],[Human]],Table1[[#This Row],[Pig]]),OR(ISNUMBER(FIND("heart",C486)),ISNUMBER(FIND("cardi",C486))),"NA")</f>
        <v>0</v>
      </c>
      <c r="AW486" t="b">
        <f>IF(OR(Table1[[#This Row],[Rodents]],Table1[[#This Row],[Human]],Table1[[#This Row],[Pig]]),OR(ISNUMBER(FIND("gastro",C486)),ISNUMBER(FIND("intesti",C486)),ISNUMBER(FIND("stomach",C486))),"NA")</f>
        <v>0</v>
      </c>
      <c r="AX486" t="b">
        <f>IF(OR(Table1[[#This Row],[Rodents]],Table1[[#This Row],[Human]],Table1[[#This Row],[Pig]]),NOT(OR(AQ486,AR486,AS486,AT486,AU486,AV486,AW486)),"NA")</f>
        <v>0</v>
      </c>
      <c r="AY486" t="b">
        <f>OR(ISNUMBER(FIND("SWCNT",C486)),ISNUMBER(FIND("SWNT",C486)),ISNUMBER(FIND("single-wall",C486)),ISNUMBER(FIND("single wall",C486)),ISNUMBER(FIND("Single wall",C486)),ISNUMBER(FIND("Single-wall",C486)),ISNUMBER(FIND("SWCNT",B486)),ISNUMBER(FIND("SWNT",B486)),ISNUMBER(FIND("single-wall",B486)),ISNUMBER(FIND("single wall",B486)),ISNUMBER(FIND("Single-wall",B486)),ISNUMBER(FIND("Single wall",B486)))</f>
        <v>0</v>
      </c>
      <c r="AZ486" t="b">
        <f>OR(ISNUMBER(FIND("MWCNT",C486)),ISNUMBER(FIND("MWNT",C486)),ISNUMBER(FIND("multi-wall",C486)),ISNUMBER(FIND("multi wall",C486)),ISNUMBER(FIND("multiwall",C486)),ISNUMBER(FIND("Multi-wall",C486)),ISNUMBER(FIND("Multi wall",C486)),ISNUMBER(FIND("Multiwall",C486)),ISNUMBER(FIND("MWCNT",B486)),ISNUMBER(FIND("MWNT",B486)),ISNUMBER(FIND("multi-wall",B486)),ISNUMBER(FIND("multi wall",B486)),ISNUMBER(FIND("multiwall",B486)),ISNUMBER(FIND("Multi-wall",B486)),ISNUMBER(FIND("Multi wall",B486)),ISNUMBER(FIND("Multiwall",B486)),ISNUMBER(FIND("Double-wall",B486)),ISNUMBER(FIND("Double wall",B486)),ISNUMBER(FIND("Doublewall",B486)),ISNUMBER(FIND("double-wall",B486)),ISNUMBER(FIND("double wall",B486)),ISNUMBER(FIND("doublewall",B486)))</f>
        <v>1</v>
      </c>
      <c r="BA486" t="b">
        <f>AND(Table1[[#This Row],[SWCNT]],Table1[[#This Row],[MWCNT]])</f>
        <v>0</v>
      </c>
      <c r="BB486" t="b">
        <f>IF(Table1[[#This Row],[SWCNT]]=TRUE,FALSE,IF(Table1[[#This Row],[MWCNT]]=TRUE,FALSE,TRUE))</f>
        <v>0</v>
      </c>
      <c r="BC486" s="18"/>
    </row>
    <row r="487" spans="1:55" ht="185">
      <c r="A487" t="s">
        <v>5849</v>
      </c>
      <c r="B487" s="2" t="s">
        <v>5851</v>
      </c>
      <c r="C487" s="16" t="s">
        <v>5853</v>
      </c>
      <c r="D487" s="17" t="s">
        <v>765</v>
      </c>
      <c r="E487" s="2">
        <v>2007</v>
      </c>
      <c r="F487" t="b">
        <f>OR(ISNUMBER(FIND("cytotoxic",C487)),ISNUMBER(FIND("Cytotoxic",C487)),ISNUMBER(FIND("cellular toxicity",C487)),ISNUMBER(FIND("cell death",C487)),ISNUMBER(FIND("viable",C487)),ISNUMBER(FIND("phytotoxic",C487)),ISNUMBER(FIND("acute toxicity",C487)),ISNUMBER(FIND("MTT",C487)),ISNUMBER(FIND("survival",C487)),ISNUMBER(FIND("prolifer",C487)),ISNUMBER(FIND("apoptosis",C487)),ISNUMBER(FIND("neurotoxic",C487)),ISNUMBER(FIND("  lysis ",C487)),ISNUMBER(FIND("necrosis",C487)),ISNUMBER(FIND("cellular death",C487))*3,ISNUMBER(FIND("LDH",C487)),ISNUMBER(FIND("Acute toxicity",C487)))</f>
        <v>1</v>
      </c>
      <c r="G487" t="b">
        <f>OR(ISNUMBER(FIND("genotoxic",C487)),ISNUMBER(FIND("genotoxicity",C487)),ISNUMBER(FIND("DNA damage",C487)),ISNUMBER(FIND("DNA",C487)),ISNUMBER(FIND("RNA",C487)),ISNUMBER(FIND("mesothelioma",C487)),ISNUMBER(FIND("carcino",C487)),ISNUMBER(FIND("mutagen",C487)),ISNUMBER(FIND("genetic",C487)))</f>
        <v>0</v>
      </c>
      <c r="H487" t="b">
        <f>OR(ISNUMBER(FIND("inflammatory",C487)),ISNUMBER(FIND("inflamm",C487)))</f>
        <v>1</v>
      </c>
      <c r="I487" t="b">
        <f>OR(ISNUMBER(FIND("immune",C487)),ISNUMBER(FIND("immunological",C487)),ISNUMBER(FIND("interleuk",C487)),ISNUMBER(FIND("platelet activation",C487)),ISNUMBER(FIND("monocyte",C487)),ISNUMBER(FIND("leukocyte",C487)),ISNUMBER(FIND("cytokine",C487)),ISNUMBER(FIND("CD4",C487)),ISNUMBER(FIND("CD8",C487)),ISNUMBER(FIND("T-cell",C487)))</f>
        <v>0</v>
      </c>
      <c r="J487" t="b">
        <f>OR(ISNUMBER(FIND("reactive oxygen",C487)),ISNUMBER(FIND("ROS",C487)),ISNUMBER(FIND("free radical",C487)),ISNUMBER(FIND("oxidative stress",C487)),ISNUMBER(FIND("peroxid",C487)),ISNUMBER(FIND("oxidative",C487)),ISNUMBER(FIND("antioxid",C487)))</f>
        <v>0</v>
      </c>
      <c r="K487" t="b">
        <f>OR(ISNUMBER(FIND("autophag",C487)))</f>
        <v>0</v>
      </c>
      <c r="L487" t="b">
        <f>OR(ISNUMBER(FIND("morpholog",C487)))</f>
        <v>0</v>
      </c>
      <c r="M487" t="b">
        <f>OR(ISNUMBER(FIND("fibrosis",C487)),ISNUMBER(FIND("Fibrosis",C487)),ISNUMBER(FIND("fibrot",C487)))</f>
        <v>0</v>
      </c>
      <c r="N487" t="b">
        <f>OR(ISNUMBER(FIND("offspring",C487)),ISNUMBER(FIND("Parental",C487)),ISNUMBER(FIND("parental",C487)),ISNUMBER(FIND("germline",C487)),ISNUMBER(FIND("reproduc",C487)),ISNUMBER(FIND("embryo",C487)))</f>
        <v>0</v>
      </c>
      <c r="O487" t="b">
        <f>OR(ISNUMBER(FIND("metabol",C487)),ISNUMBER(FIND("Metabol",C487)),ISNUMBER(FIND("digest",C487)),ISNUMBER(FIND("mitochon",C487)))</f>
        <v>0</v>
      </c>
      <c r="P487" t="b">
        <f>OR(ISNUMBER(FIND("ecotox",C487)),ISNUMBER(FIND("Ecotox",B487)),ISNUMBER(FIND("ecotox",B487)),ISNUMBER(FIND("Ecotox",C487)))</f>
        <v>0</v>
      </c>
      <c r="Q487" t="b">
        <f>OR(ISNUMBER(FIND("Bioaccum",C487)),ISNUMBER(FIND("bioaccum",C487)),ISNUMBER(FIND("accum",C487)))</f>
        <v>0</v>
      </c>
      <c r="R487" t="b">
        <f>OR(ISNUMBER(FIND("Occupation",C487)),ISNUMBER(FIND("occupation",C487)),ISNUMBER(FIND("worker",C487)),ISNUMBER(FIND("workforce",C487)))</f>
        <v>0</v>
      </c>
      <c r="S487" t="b">
        <f>NOT(OR(F487,G487,H487,I487,J487,K487,L487,M487,N487,O487,P487,Q487,R487))</f>
        <v>0</v>
      </c>
      <c r="U487" t="b">
        <f>OR(Table1[[#This Row],[Inflammation]],Table1[[#This Row],[Immune]])</f>
        <v>1</v>
      </c>
      <c r="V487" t="b">
        <f>IF(OR(Table1[[#This Row],[Rodents]],Table1[[#This Row],[Human]],Table1[[#This Row],[Pig]]),OR(ISNUMBER(FIND("intratrach",C487)),ISNUMBER(FIND("nasal ",C487)),ISNUMBER(FIND("instill",C487))),"NA")</f>
        <v>1</v>
      </c>
      <c r="W487" t="b">
        <f>IF(OR(Table1[[#This Row],[Rodents]],Table1[[#This Row],[Human]],Table1[[#This Row],[Pig]]),OR(ISNUMBER(FIND("dermal",C487)),ISNUMBER(FIND("skin ",C487))),"NA")</f>
        <v>0</v>
      </c>
      <c r="X487" t="b">
        <f>IF(OR(Table1[[#This Row],[Rodents]],Table1[[#This Row],[Human]],Table1[[#This Row],[Pig]]),OR(ISNUMBER(FIND("injected",C487)),ISNUMBER(FIND("periton",C487)),ISNUMBER(FIND("intrascrot",C487))),"NA")</f>
        <v>0</v>
      </c>
      <c r="Y487" t="b">
        <f>IF(OR(Table1[[#This Row],[Rodents]],Table1[[#This Row],[Human]],Table1[[#This Row],[Pig]]),NOT(OR(Table1[[#This Row],[Inhaled/Intratracheal/intranasal]],Table1[[#This Row],[Dermal]],Table1[[#This Row],[Injected]])),"NA")</f>
        <v>0</v>
      </c>
      <c r="AA487" t="b">
        <f>OR(ISNUMBER(FIND("fish ",C487)),ISNUMBER(FIND("Fish ",C487)),ISNUMBER(FIND("aquatic",C487)),ISNUMBER(FIND("daphnids",C487)),ISNUMBER(FIND("Carcinus maenas",C487)),ISNUMBER(FIND("Daphnia",C487)),ISNUMBER(FIND("Ruditapes philippinarum",C487)),ISNUMBER(FIND("daphnia",C487)),ISNUMBER(FIND("marine",C487)),ISNUMBER(FIND("mussel",C487)),ISNUMBER(FIND("algae",C487)),ISNUMBER(FIND("Donax faba",C487)),ISNUMBER(FIND("estuarine",C487)),ISNUMBER(FIND("snail",C487)),ISNUMBER(FIND("Prorocentrum donghaiense",C487)) )</f>
        <v>0</v>
      </c>
      <c r="AB487" t="b">
        <f>OR(ISNUMBER(FIND(" rat ",C487)),ISNUMBER(FIND(" rats ",C487)),ISNUMBER(FIND(" Rats ",C487)),ISNUMBER(FIND(" Rat ",C487)),ISNUMBER(FIND(" rat.",C487)),ISNUMBER(FIND(" rats.",C487)),ISNUMBER(FIND("mouse",C487)),ISNUMBER(FIND("mice",C487)), ISNUMBER(FIND(" Mice",C487)))</f>
        <v>1</v>
      </c>
      <c r="AC487" t="b">
        <f>OR(ISNUMBER(FIND(" cell ",C487)),ISNUMBER(FIND("fibroblast",C487)),ISNUMBER(FIND("macrophage",C487)),ISNUMBER(FIND("epithelial",C487)),ISNUMBER(FIND("endothelial",C487)),ISNUMBER(FIND("neuron",C487)),ISNUMBER(FIND(" cells ",C487)),ISNUMBER(FIND("RBC",C487)),ISNUMBER(FIND("mitochond",C487)),ISNUMBER(FIND("adipocyte",C487)),ISNUMBER(FIND("osteo",C487)),ISNUMBER(FIND("keratin",C487)),ISNUMBER(FIND(" cell's ",C487)),ISNUMBER(FIND("eukary",C487)),ISNUMBER(FIND("sperm",C487)))</f>
        <v>0</v>
      </c>
      <c r="AD487" t="b">
        <f>OR(ISNUMBER(FIND("human",B487)),ISNUMBER(FIND("workers",B487)),ISNUMBER(FIND("workforces",B487)),ISNUMBER(FIND("occupational",B487)),ISNUMBER(FIND("Case report",B487)),ISNUMBER(FIND("Workplaces",B487)),ISNUMBER(FIND("worker",B487)))</f>
        <v>0</v>
      </c>
      <c r="AE487" t="b">
        <f>OR(ISNUMBER(FIND(" plant ",C487)),ISNUMBER(FIND("Plant ",C487)),ISNUMBER(FIND("tomato",C487)),ISNUMBER(FIND("plants",C487)),ISNUMBER(FIND("Plants",C487)),ISNUMBER(FIND("algae",C487)),ISNUMBER(FIND("lettuce",C487)),ISNUMBER(FIND("green gram sprouts ",C487)),ISNUMBER(FIND("Cucurbita pepo",C487)),ISNUMBER(FIND("bean ",C487)),ISNUMBER(FIND("chloroplast",C487)),ISNUMBER(FIND("chlorophyll",C487)),ISNUMBER(FIND("seedling",C487)),ISNUMBER(FIND("canola",C487)),ISNUMBER(FIND("shoot",C487)),ISNUMBER(FIND("photosynthes",C487)),ISNUMBER(FIND(" leaves ",C487)),,ISNUMBER(FIND("agriculture",C487)),ISNUMBER(FIND(" crops ",C487)))</f>
        <v>0</v>
      </c>
      <c r="AF487" t="b">
        <f>OR(ISNUMBER(FIND("bacteria",C487)),ISNUMBER(FIND("Bacteria",C487)),ISNUMBER(FIND("Bacterium",C487)),ISNUMBER(FIND("bacterium",C487)),ISNUMBER(FIND(" coli ",C487)))</f>
        <v>0</v>
      </c>
      <c r="AG487" t="b">
        <f>OR(ISNUMBER(FIND("fungi",C487)),ISNUMBER(FIND("Fungi",C487)),ISNUMBER(FIND("fungus",C487)),ISNUMBER(FIND("Fungus",C487)),ISNUMBER(FIND("mushroom",C487)),ISNUMBER(FIND("Mushroom",C487)),ISNUMBER(FIND(" mold ",C487)))</f>
        <v>0</v>
      </c>
      <c r="AH487" t="b">
        <f>OR(ISNUMBER(FIND("Pig ",C487)),ISNUMBER(FIND("pig ",C487)),ISNUMBER(FIND("Pigs ",C487)),ISNUMBER(FIND("pigs ",C487)))</f>
        <v>0</v>
      </c>
      <c r="AI487" t="b">
        <f>OR(ISNUMBER(FIND(" C. elegans",C487)),ISNUMBER(FIND("Caenorhabditis elegans",C487)),ISNUMBER(FIND("earthworms",C487)),ISNUMBER(FIND(" Ficopomatus enigmaticus",C487)),ISNUMBER(FIND("larva",C487)),ISNUMBER(FIND("Lumbriculus variegatus",C487)),ISNUMBER(FIND("nematode",C487)))</f>
        <v>0</v>
      </c>
      <c r="AJ487" t="b">
        <f>NOT(OR(AA487,AB487,AC487,AD487,AE487,AF487,AG487,AH487,AI487))</f>
        <v>0</v>
      </c>
      <c r="AL487" t="b">
        <f>OR(AA487,AB487,AD487,AE487,AF487,AG487,AH487,AI487)</f>
        <v>1</v>
      </c>
      <c r="AM487" t="b">
        <f>IF(Table1[[#This Row],[In vivo?]],IF(Table1[[#This Row],[Cell]],FALSE,TRUE),FALSE)</f>
        <v>1</v>
      </c>
      <c r="AN487" t="b">
        <f>AND(AC487,AL487)</f>
        <v>0</v>
      </c>
      <c r="AO487" t="b">
        <f>IF(Table1[[#This Row],[Cell]],IF(Table1[[#This Row],[In vivo?]],FALSE,TRUE),FALSE)</f>
        <v>0</v>
      </c>
      <c r="AP487" t="b">
        <f>NOT(OR(Table1[[#This Row],[In vivo?]],Table1[[#This Row],[Only in Cell]]))</f>
        <v>0</v>
      </c>
      <c r="AQ487" t="b">
        <f>IF(OR(Table1[[#This Row],[Rodents]],Table1[[#This Row],[Human]],Table1[[#This Row],[Pig]]),OR(ISNUMBER(FIND("pulmonary",C487)),ISNUMBER(FIND("lung",C487))),"NA")</f>
        <v>1</v>
      </c>
      <c r="AR487" t="b">
        <f>IF(OR(Table1[[#This Row],[Rodents]],Table1[[#This Row],[Human]],Table1[[#This Row],[Pig]]),OR(ISNUMBER(FIND("skin",C487)),ISNUMBER(FIND("dermal",C487))),"NA")</f>
        <v>0</v>
      </c>
      <c r="AS487" t="b">
        <f>IF(OR(Table1[[#This Row],[Rodents]],Table1[[#This Row],[Human]],Table1[[#This Row],[Pig]]),OR(ISNUMBER(FIND("liver",C487)),ISNUMBER(FIND("hepat",C487))),"NA")</f>
        <v>0</v>
      </c>
      <c r="AT487" t="b">
        <f>IF(OR(Table1[[#This Row],[Rodents]],Table1[[#This Row],[Human]],Table1[[#This Row],[Pig]]),OR(ISNUMBER(FIND("kidney",C487)),ISNUMBER(FIND("neph",C487))),"NA")</f>
        <v>0</v>
      </c>
      <c r="AU487" t="b">
        <f>IF(OR(Table1[[#This Row],[Rodents]],Table1[[#This Row],[Human]],Table1[[#This Row],[Pig]]),OR(ISNUMBER(FIND("brain",C487)),ISNUMBER(FIND("neur",C487)),ISNUMBER(FIND("nerv",C487))),"NA")</f>
        <v>0</v>
      </c>
      <c r="AV487" t="b">
        <f>IF(OR(Table1[[#This Row],[Rodents]],Table1[[#This Row],[Human]],Table1[[#This Row],[Pig]]),OR(ISNUMBER(FIND("heart",C487)),ISNUMBER(FIND("cardi",C487))),"NA")</f>
        <v>0</v>
      </c>
      <c r="AW487" t="b">
        <f>IF(OR(Table1[[#This Row],[Rodents]],Table1[[#This Row],[Human]],Table1[[#This Row],[Pig]]),OR(ISNUMBER(FIND("gastro",C487)),ISNUMBER(FIND("intesti",C487)),ISNUMBER(FIND("stomach",C487))),"NA")</f>
        <v>0</v>
      </c>
      <c r="AX487" t="b">
        <f>IF(OR(Table1[[#This Row],[Rodents]],Table1[[#This Row],[Human]],Table1[[#This Row],[Pig]]),NOT(OR(AQ487,AR487,AS487,AT487,AU487,AV487,AW487)),"NA")</f>
        <v>0</v>
      </c>
      <c r="AY487" t="b">
        <f>OR(ISNUMBER(FIND("SWCNT",C487)),ISNUMBER(FIND("SWNT",C487)),ISNUMBER(FIND("single-wall",C487)),ISNUMBER(FIND("single wall",C487)),ISNUMBER(FIND("Single wall",C487)),ISNUMBER(FIND("Single-wall",C487)),ISNUMBER(FIND("SWCNT",B487)),ISNUMBER(FIND("SWNT",B487)),ISNUMBER(FIND("single-wall",B487)),ISNUMBER(FIND("single wall",B487)),ISNUMBER(FIND("Single-wall",B487)),ISNUMBER(FIND("Single wall",B487)))</f>
        <v>0</v>
      </c>
      <c r="AZ487" t="b">
        <f>OR(ISNUMBER(FIND("MWCNT",C487)),ISNUMBER(FIND("MWNT",C487)),ISNUMBER(FIND("multi-wall",C487)),ISNUMBER(FIND("multi wall",C487)),ISNUMBER(FIND("multiwall",C487)),ISNUMBER(FIND("Multi-wall",C487)),ISNUMBER(FIND("Multi wall",C487)),ISNUMBER(FIND("Multiwall",C487)),ISNUMBER(FIND("MWCNT",B487)),ISNUMBER(FIND("MWNT",B487)),ISNUMBER(FIND("multi-wall",B487)),ISNUMBER(FIND("multi wall",B487)),ISNUMBER(FIND("multiwall",B487)),ISNUMBER(FIND("Multi-wall",B487)),ISNUMBER(FIND("Multi wall",B487)),ISNUMBER(FIND("Multiwall",B487)),ISNUMBER(FIND("Double-wall",B487)),ISNUMBER(FIND("Double wall",B487)),ISNUMBER(FIND("Doublewall",B487)),ISNUMBER(FIND("double-wall",B487)),ISNUMBER(FIND("double wall",B487)),ISNUMBER(FIND("doublewall",B487)))</f>
        <v>1</v>
      </c>
      <c r="BA487" t="b">
        <f>AND(Table1[[#This Row],[SWCNT]],Table1[[#This Row],[MWCNT]])</f>
        <v>0</v>
      </c>
      <c r="BB487" t="b">
        <f>IF(Table1[[#This Row],[SWCNT]]=TRUE,FALSE,IF(Table1[[#This Row],[MWCNT]]=TRUE,FALSE,TRUE))</f>
        <v>0</v>
      </c>
      <c r="BC487" s="18"/>
    </row>
    <row r="488" spans="1:55" ht="240.5">
      <c r="A488" t="s">
        <v>5862</v>
      </c>
      <c r="B488" s="2" t="s">
        <v>5863</v>
      </c>
      <c r="C488" s="16" t="s">
        <v>5864</v>
      </c>
      <c r="D488" s="17" t="s">
        <v>271</v>
      </c>
      <c r="E488" s="2">
        <v>2007</v>
      </c>
      <c r="F488" t="b">
        <f>OR(ISNUMBER(FIND("cytotoxic",C488)),ISNUMBER(FIND("Cytotoxic",C488)),ISNUMBER(FIND("cellular toxicity",C488)),ISNUMBER(FIND("cell death",C488)),ISNUMBER(FIND("viable",C488)),ISNUMBER(FIND("phytotoxic",C488)),ISNUMBER(FIND("acute toxicity",C488)),ISNUMBER(FIND("MTT",C488)),ISNUMBER(FIND("survival",C488)),ISNUMBER(FIND("prolifer",C488)),ISNUMBER(FIND("apoptosis",C488)),ISNUMBER(FIND("neurotoxic",C488)),ISNUMBER(FIND("  lysis ",C488)),ISNUMBER(FIND("necrosis",C488)),ISNUMBER(FIND("cellular death",C488))*3,ISNUMBER(FIND("LDH",C488)),ISNUMBER(FIND("Acute toxicity",C488)))</f>
        <v>1</v>
      </c>
      <c r="G488" t="b">
        <f>OR(ISNUMBER(FIND("genotoxic",C488)),ISNUMBER(FIND("genotoxicity",C488)),ISNUMBER(FIND("DNA damage",C488)),ISNUMBER(FIND("DNA",C488)),ISNUMBER(FIND("RNA",C488)),ISNUMBER(FIND("mesothelioma",C488)),ISNUMBER(FIND("carcino",C488)),ISNUMBER(FIND("mutagen",C488)),ISNUMBER(FIND("genetic",C488)))</f>
        <v>0</v>
      </c>
      <c r="H488" t="b">
        <f>OR(ISNUMBER(FIND("inflammatory",C488)),ISNUMBER(FIND("inflamm",C488)))</f>
        <v>1</v>
      </c>
      <c r="I488" t="b">
        <f>OR(ISNUMBER(FIND("immune",C488)),ISNUMBER(FIND("immunological",C488)),ISNUMBER(FIND("interleuk",C488)),ISNUMBER(FIND("platelet activation",C488)),ISNUMBER(FIND("monocyte",C488)),ISNUMBER(FIND("leukocyte",C488)),ISNUMBER(FIND("cytokine",C488)),ISNUMBER(FIND("CD4",C488)),ISNUMBER(FIND("CD8",C488)),ISNUMBER(FIND("T-cell",C488)))</f>
        <v>1</v>
      </c>
      <c r="J488" t="b">
        <f>OR(ISNUMBER(FIND("reactive oxygen",C488)),ISNUMBER(FIND("ROS",C488)),ISNUMBER(FIND("free radical",C488)),ISNUMBER(FIND("oxidative stress",C488)),ISNUMBER(FIND("peroxid",C488)),ISNUMBER(FIND("oxidative",C488)),ISNUMBER(FIND("antioxid",C488)))</f>
        <v>1</v>
      </c>
      <c r="K488" t="b">
        <f>OR(ISNUMBER(FIND("autophag",C488)))</f>
        <v>0</v>
      </c>
      <c r="L488" t="b">
        <f>OR(ISNUMBER(FIND("morpholog",C488)))</f>
        <v>0</v>
      </c>
      <c r="M488" t="b">
        <f>OR(ISNUMBER(FIND("fibrosis",C488)),ISNUMBER(FIND("Fibrosis",C488)),ISNUMBER(FIND("fibrot",C488)))</f>
        <v>1</v>
      </c>
      <c r="N488" t="b">
        <f>OR(ISNUMBER(FIND("offspring",C488)),ISNUMBER(FIND("Parental",C488)),ISNUMBER(FIND("parental",C488)),ISNUMBER(FIND("germline",C488)),ISNUMBER(FIND("reproduc",C488)),ISNUMBER(FIND("embryo",C488)))</f>
        <v>0</v>
      </c>
      <c r="O488" t="b">
        <f>OR(ISNUMBER(FIND("metabol",C488)),ISNUMBER(FIND("Metabol",C488)),ISNUMBER(FIND("digest",C488)),ISNUMBER(FIND("mitochon",C488)))</f>
        <v>0</v>
      </c>
      <c r="P488" t="b">
        <f>OR(ISNUMBER(FIND("ecotox",C488)),ISNUMBER(FIND("Ecotox",B488)),ISNUMBER(FIND("ecotox",B488)),ISNUMBER(FIND("Ecotox",C488)))</f>
        <v>0</v>
      </c>
      <c r="Q488" t="b">
        <f>OR(ISNUMBER(FIND("Bioaccum",C488)),ISNUMBER(FIND("bioaccum",C488)),ISNUMBER(FIND("accum",C488)))</f>
        <v>1</v>
      </c>
      <c r="R488" t="b">
        <f>OR(ISNUMBER(FIND("Occupation",C488)),ISNUMBER(FIND("occupation",C488)),ISNUMBER(FIND("worker",C488)),ISNUMBER(FIND("workforce",C488)))</f>
        <v>0</v>
      </c>
      <c r="S488" t="b">
        <f>NOT(OR(F488,G488,H488,I488,J488,K488,L488,M488,N488,O488,P488,Q488,R488))</f>
        <v>0</v>
      </c>
      <c r="U488" t="b">
        <f>OR(Table1[[#This Row],[Inflammation]],Table1[[#This Row],[Immune]])</f>
        <v>1</v>
      </c>
      <c r="V488" t="b">
        <f>IF(OR(Table1[[#This Row],[Rodents]],Table1[[#This Row],[Human]],Table1[[#This Row],[Pig]]),OR(ISNUMBER(FIND("intratrach",C488)),ISNUMBER(FIND("nasal ",C488)),ISNUMBER(FIND("instill",C488))),"NA")</f>
        <v>0</v>
      </c>
      <c r="W488" t="b">
        <f>IF(OR(Table1[[#This Row],[Rodents]],Table1[[#This Row],[Human]],Table1[[#This Row],[Pig]]),OR(ISNUMBER(FIND("dermal",C488)),ISNUMBER(FIND("skin ",C488))),"NA")</f>
        <v>0</v>
      </c>
      <c r="X488" t="b">
        <f>IF(OR(Table1[[#This Row],[Rodents]],Table1[[#This Row],[Human]],Table1[[#This Row],[Pig]]),OR(ISNUMBER(FIND("injected",C488)),ISNUMBER(FIND("periton",C488)),ISNUMBER(FIND("intrascrot",C488))),"NA")</f>
        <v>0</v>
      </c>
      <c r="Y488" t="b">
        <f>IF(OR(Table1[[#This Row],[Rodents]],Table1[[#This Row],[Human]],Table1[[#This Row],[Pig]]),NOT(OR(Table1[[#This Row],[Inhaled/Intratracheal/intranasal]],Table1[[#This Row],[Dermal]],Table1[[#This Row],[Injected]])),"NA")</f>
        <v>1</v>
      </c>
      <c r="AA488" t="b">
        <f>OR(ISNUMBER(FIND("fish ",C488)),ISNUMBER(FIND("Fish ",C488)),ISNUMBER(FIND("aquatic",C488)),ISNUMBER(FIND("daphnids",C488)),ISNUMBER(FIND("Carcinus maenas",C488)),ISNUMBER(FIND("Daphnia",C488)),ISNUMBER(FIND("Ruditapes philippinarum",C488)),ISNUMBER(FIND("daphnia",C488)),ISNUMBER(FIND("marine",C488)),ISNUMBER(FIND("mussel",C488)),ISNUMBER(FIND("algae",C488)),ISNUMBER(FIND("Donax faba",C488)),ISNUMBER(FIND("estuarine",C488)),ISNUMBER(FIND("snail",C488)),ISNUMBER(FIND("Prorocentrum donghaiense",C488)) )</f>
        <v>0</v>
      </c>
      <c r="AB488" t="b">
        <f>OR(ISNUMBER(FIND(" rat ",C488)),ISNUMBER(FIND(" rats ",C488)),ISNUMBER(FIND(" Rats ",C488)),ISNUMBER(FIND(" Rat ",C488)),ISNUMBER(FIND(" rat.",C488)),ISNUMBER(FIND(" rats.",C488)),ISNUMBER(FIND("mouse",C488)),ISNUMBER(FIND("mice",C488)), ISNUMBER(FIND(" Mice",C488)))</f>
        <v>1</v>
      </c>
      <c r="AC488" t="b">
        <f>OR(ISNUMBER(FIND(" cell ",C488)),ISNUMBER(FIND("fibroblast",C488)),ISNUMBER(FIND("macrophage",C488)),ISNUMBER(FIND("epithelial",C488)),ISNUMBER(FIND("endothelial",C488)),ISNUMBER(FIND("neuron",C488)),ISNUMBER(FIND(" cells ",C488)),ISNUMBER(FIND("RBC",C488)),ISNUMBER(FIND("mitochond",C488)),ISNUMBER(FIND("adipocyte",C488)),ISNUMBER(FIND("osteo",C488)),ISNUMBER(FIND("keratin",C488)),ISNUMBER(FIND(" cell's ",C488)),ISNUMBER(FIND("eukary",C488)),ISNUMBER(FIND("sperm",C488)))</f>
        <v>0</v>
      </c>
      <c r="AD488" t="b">
        <f>OR(ISNUMBER(FIND("human",B488)),ISNUMBER(FIND("workers",B488)),ISNUMBER(FIND("workforces",B488)),ISNUMBER(FIND("occupational",B488)),ISNUMBER(FIND("Case report",B488)),ISNUMBER(FIND("Workplaces",B488)),ISNUMBER(FIND("worker",B488)))</f>
        <v>0</v>
      </c>
      <c r="AE488" t="b">
        <f>OR(ISNUMBER(FIND(" plant ",C488)),ISNUMBER(FIND("Plant ",C488)),ISNUMBER(FIND("tomato",C488)),ISNUMBER(FIND("plants",C488)),ISNUMBER(FIND("Plants",C488)),ISNUMBER(FIND("algae",C488)),ISNUMBER(FIND("lettuce",C488)),ISNUMBER(FIND("green gram sprouts ",C488)),ISNUMBER(FIND("Cucurbita pepo",C488)),ISNUMBER(FIND("bean ",C488)),ISNUMBER(FIND("chloroplast",C488)),ISNUMBER(FIND("chlorophyll",C488)),ISNUMBER(FIND("seedling",C488)),ISNUMBER(FIND("canola",C488)),ISNUMBER(FIND("shoot",C488)),ISNUMBER(FIND("photosynthes",C488)),ISNUMBER(FIND(" leaves ",C488)),,ISNUMBER(FIND("agriculture",C488)),ISNUMBER(FIND(" crops ",C488)))</f>
        <v>0</v>
      </c>
      <c r="AF488" t="b">
        <f>OR(ISNUMBER(FIND("bacteria",C488)),ISNUMBER(FIND("Bacteria",C488)),ISNUMBER(FIND("Bacterium",C488)),ISNUMBER(FIND("bacterium",C488)),ISNUMBER(FIND(" coli ",C488)))</f>
        <v>0</v>
      </c>
      <c r="AG488" t="b">
        <f>OR(ISNUMBER(FIND("fungi",C488)),ISNUMBER(FIND("Fungi",C488)),ISNUMBER(FIND("fungus",C488)),ISNUMBER(FIND("Fungus",C488)),ISNUMBER(FIND("mushroom",C488)),ISNUMBER(FIND("Mushroom",C488)),ISNUMBER(FIND(" mold ",C488)))</f>
        <v>0</v>
      </c>
      <c r="AH488" t="b">
        <f>OR(ISNUMBER(FIND("Pig ",C488)),ISNUMBER(FIND("pig ",C488)),ISNUMBER(FIND("Pigs ",C488)),ISNUMBER(FIND("pigs ",C488)))</f>
        <v>0</v>
      </c>
      <c r="AI488" t="b">
        <f>OR(ISNUMBER(FIND(" C. elegans",C488)),ISNUMBER(FIND("Caenorhabditis elegans",C488)),ISNUMBER(FIND("earthworms",C488)),ISNUMBER(FIND(" Ficopomatus enigmaticus",C488)),ISNUMBER(FIND("larva",C488)),ISNUMBER(FIND("Lumbriculus variegatus",C488)),ISNUMBER(FIND("nematode",C488)))</f>
        <v>0</v>
      </c>
      <c r="AJ488" t="b">
        <f>NOT(OR(AA488,AB488,AC488,AD488,AE488,AF488,AG488,AH488,AI488))</f>
        <v>0</v>
      </c>
      <c r="AL488" t="b">
        <f>OR(AA488,AB488,AD488,AE488,AF488,AG488,AH488,AI488)</f>
        <v>1</v>
      </c>
      <c r="AM488" t="b">
        <f>IF(Table1[[#This Row],[In vivo?]],IF(Table1[[#This Row],[Cell]],FALSE,TRUE),FALSE)</f>
        <v>1</v>
      </c>
      <c r="AN488" t="b">
        <f>AND(AC488,AL488)</f>
        <v>0</v>
      </c>
      <c r="AO488" t="b">
        <f>IF(Table1[[#This Row],[Cell]],IF(Table1[[#This Row],[In vivo?]],FALSE,TRUE),FALSE)</f>
        <v>0</v>
      </c>
      <c r="AP488" t="b">
        <f>NOT(OR(Table1[[#This Row],[In vivo?]],Table1[[#This Row],[Only in Cell]]))</f>
        <v>0</v>
      </c>
      <c r="AQ488" t="b">
        <f>IF(OR(Table1[[#This Row],[Rodents]],Table1[[#This Row],[Human]],Table1[[#This Row],[Pig]]),OR(ISNUMBER(FIND("pulmonary",C488)),ISNUMBER(FIND("lung",C488))),"NA")</f>
        <v>1</v>
      </c>
      <c r="AR488" t="b">
        <f>IF(OR(Table1[[#This Row],[Rodents]],Table1[[#This Row],[Human]],Table1[[#This Row],[Pig]]),OR(ISNUMBER(FIND("skin",C488)),ISNUMBER(FIND("dermal",C488))),"NA")</f>
        <v>0</v>
      </c>
      <c r="AS488" t="b">
        <f>IF(OR(Table1[[#This Row],[Rodents]],Table1[[#This Row],[Human]],Table1[[#This Row],[Pig]]),OR(ISNUMBER(FIND("liver",C488)),ISNUMBER(FIND("hepat",C488))),"NA")</f>
        <v>0</v>
      </c>
      <c r="AT488" t="b">
        <f>IF(OR(Table1[[#This Row],[Rodents]],Table1[[#This Row],[Human]],Table1[[#This Row],[Pig]]),OR(ISNUMBER(FIND("kidney",C488)),ISNUMBER(FIND("neph",C488))),"NA")</f>
        <v>0</v>
      </c>
      <c r="AU488" t="b">
        <f>IF(OR(Table1[[#This Row],[Rodents]],Table1[[#This Row],[Human]],Table1[[#This Row],[Pig]]),OR(ISNUMBER(FIND("brain",C488)),ISNUMBER(FIND("neur",C488)),ISNUMBER(FIND("nerv",C488))),"NA")</f>
        <v>0</v>
      </c>
      <c r="AV488" t="b">
        <f>IF(OR(Table1[[#This Row],[Rodents]],Table1[[#This Row],[Human]],Table1[[#This Row],[Pig]]),OR(ISNUMBER(FIND("heart",C488)),ISNUMBER(FIND("cardi",C488))),"NA")</f>
        <v>0</v>
      </c>
      <c r="AW488" t="b">
        <f>IF(OR(Table1[[#This Row],[Rodents]],Table1[[#This Row],[Human]],Table1[[#This Row],[Pig]]),OR(ISNUMBER(FIND("gastro",C488)),ISNUMBER(FIND("intesti",C488)),ISNUMBER(FIND("stomach",C488))),"NA")</f>
        <v>0</v>
      </c>
      <c r="AX488" t="b">
        <f>IF(OR(Table1[[#This Row],[Rodents]],Table1[[#This Row],[Human]],Table1[[#This Row],[Pig]]),NOT(OR(AQ488,AR488,AS488,AT488,AU488,AV488,AW488)),"NA")</f>
        <v>0</v>
      </c>
      <c r="AY488" t="b">
        <f>OR(ISNUMBER(FIND("SWCNT",C488)),ISNUMBER(FIND("SWNT",C488)),ISNUMBER(FIND("single-wall",C488)),ISNUMBER(FIND("single wall",C488)),ISNUMBER(FIND("Single wall",C488)),ISNUMBER(FIND("Single-wall",C488)),ISNUMBER(FIND("SWCNT",B488)),ISNUMBER(FIND("SWNT",B488)),ISNUMBER(FIND("single-wall",B488)),ISNUMBER(FIND("single wall",B488)),ISNUMBER(FIND("Single-wall",B488)),ISNUMBER(FIND("Single wall",B488)))</f>
        <v>1</v>
      </c>
      <c r="AZ488" t="b">
        <f>OR(ISNUMBER(FIND("MWCNT",C488)),ISNUMBER(FIND("MWNT",C488)),ISNUMBER(FIND("multi-wall",C488)),ISNUMBER(FIND("multi wall",C488)),ISNUMBER(FIND("multiwall",C488)),ISNUMBER(FIND("Multi-wall",C488)),ISNUMBER(FIND("Multi wall",C488)),ISNUMBER(FIND("Multiwall",C488)),ISNUMBER(FIND("MWCNT",B488)),ISNUMBER(FIND("MWNT",B488)),ISNUMBER(FIND("multi-wall",B488)),ISNUMBER(FIND("multi wall",B488)),ISNUMBER(FIND("multiwall",B488)),ISNUMBER(FIND("Multi-wall",B488)),ISNUMBER(FIND("Multi wall",B488)),ISNUMBER(FIND("Multiwall",B488)),ISNUMBER(FIND("Double-wall",B488)),ISNUMBER(FIND("Double wall",B488)),ISNUMBER(FIND("Doublewall",B488)),ISNUMBER(FIND("double-wall",B488)),ISNUMBER(FIND("double wall",B488)),ISNUMBER(FIND("doublewall",B488)))</f>
        <v>0</v>
      </c>
      <c r="BA488" t="b">
        <f>AND(Table1[[#This Row],[SWCNT]],Table1[[#This Row],[MWCNT]])</f>
        <v>0</v>
      </c>
      <c r="BB488" t="b">
        <f>IF(Table1[[#This Row],[SWCNT]]=TRUE,FALSE,IF(Table1[[#This Row],[MWCNT]]=TRUE,FALSE,TRUE))</f>
        <v>0</v>
      </c>
      <c r="BC488" s="18"/>
    </row>
    <row r="489" spans="1:55" ht="240.5">
      <c r="A489" t="s">
        <v>5883</v>
      </c>
      <c r="B489" s="2" t="s">
        <v>5884</v>
      </c>
      <c r="C489" s="16" t="s">
        <v>5885</v>
      </c>
      <c r="D489" s="17" t="s">
        <v>1302</v>
      </c>
      <c r="E489" s="2">
        <v>2007</v>
      </c>
      <c r="F489" t="b">
        <f>OR(ISNUMBER(FIND("cytotoxic",C489)),ISNUMBER(FIND("Cytotoxic",C489)),ISNUMBER(FIND("cellular toxicity",C489)),ISNUMBER(FIND("cell death",C489)),ISNUMBER(FIND("viable",C489)),ISNUMBER(FIND("phytotoxic",C489)),ISNUMBER(FIND("acute toxicity",C489)),ISNUMBER(FIND("MTT",C489)),ISNUMBER(FIND("survival",C489)),ISNUMBER(FIND("prolifer",C489)),ISNUMBER(FIND("apoptosis",C489)),ISNUMBER(FIND("neurotoxic",C489)),ISNUMBER(FIND("  lysis ",C489)),ISNUMBER(FIND("necrosis",C489)),ISNUMBER(FIND("cellular death",C489))*3,ISNUMBER(FIND("LDH",C489)),ISNUMBER(FIND("Acute toxicity",C489)))</f>
        <v>1</v>
      </c>
      <c r="G489" t="b">
        <f>OR(ISNUMBER(FIND("genotoxic",C489)),ISNUMBER(FIND("genotoxicity",C489)),ISNUMBER(FIND("DNA damage",C489)),ISNUMBER(FIND("DNA",C489)),ISNUMBER(FIND("RNA",C489)),ISNUMBER(FIND("mesothelioma",C489)),ISNUMBER(FIND("carcino",C489)),ISNUMBER(FIND("mutagen",C489)),ISNUMBER(FIND("genetic",C489)))</f>
        <v>0</v>
      </c>
      <c r="H489" t="b">
        <f>OR(ISNUMBER(FIND("inflammatory",C489)),ISNUMBER(FIND("inflamm",C489)))</f>
        <v>1</v>
      </c>
      <c r="I489" t="b">
        <f>OR(ISNUMBER(FIND("immune",C489)),ISNUMBER(FIND("immunological",C489)),ISNUMBER(FIND("interleuk",C489)),ISNUMBER(FIND("platelet activation",C489)),ISNUMBER(FIND("monocyte",C489)),ISNUMBER(FIND("leukocyte",C489)),ISNUMBER(FIND("cytokine",C489)),ISNUMBER(FIND("CD4",C489)),ISNUMBER(FIND("CD8",C489)),ISNUMBER(FIND("T-cell",C489)))</f>
        <v>0</v>
      </c>
      <c r="J489" t="b">
        <f>OR(ISNUMBER(FIND("reactive oxygen",C489)),ISNUMBER(FIND("ROS",C489)),ISNUMBER(FIND("free radical",C489)),ISNUMBER(FIND("oxidative stress",C489)),ISNUMBER(FIND("peroxid",C489)),ISNUMBER(FIND("oxidative",C489)),ISNUMBER(FIND("antioxid",C489)))</f>
        <v>0</v>
      </c>
      <c r="K489" t="b">
        <f>OR(ISNUMBER(FIND("autophag",C489)))</f>
        <v>0</v>
      </c>
      <c r="L489" t="b">
        <f>OR(ISNUMBER(FIND("morpholog",C489)))</f>
        <v>0</v>
      </c>
      <c r="M489" t="b">
        <f>OR(ISNUMBER(FIND("fibrosis",C489)),ISNUMBER(FIND("Fibrosis",C489)),ISNUMBER(FIND("fibrot",C489)))</f>
        <v>0</v>
      </c>
      <c r="N489" t="b">
        <f>OR(ISNUMBER(FIND("offspring",C489)),ISNUMBER(FIND("Parental",C489)),ISNUMBER(FIND("parental",C489)),ISNUMBER(FIND("germline",C489)),ISNUMBER(FIND("reproduc",C489)),ISNUMBER(FIND("embryo",C489)))</f>
        <v>1</v>
      </c>
      <c r="O489" t="b">
        <f>OR(ISNUMBER(FIND("metabol",C489)),ISNUMBER(FIND("Metabol",C489)),ISNUMBER(FIND("digest",C489)),ISNUMBER(FIND("mitochon",C489)))</f>
        <v>1</v>
      </c>
      <c r="P489" t="b">
        <f>OR(ISNUMBER(FIND("ecotox",C489)),ISNUMBER(FIND("Ecotox",B489)),ISNUMBER(FIND("ecotox",B489)),ISNUMBER(FIND("Ecotox",C489)))</f>
        <v>0</v>
      </c>
      <c r="Q489" t="b">
        <f>OR(ISNUMBER(FIND("Bioaccum",C489)),ISNUMBER(FIND("bioaccum",C489)),ISNUMBER(FIND("accum",C489)))</f>
        <v>0</v>
      </c>
      <c r="R489" t="b">
        <f>OR(ISNUMBER(FIND("Occupation",C489)),ISNUMBER(FIND("occupation",C489)),ISNUMBER(FIND("worker",C489)),ISNUMBER(FIND("workforce",C489)))</f>
        <v>0</v>
      </c>
      <c r="S489" t="b">
        <f>NOT(OR(F489,G489,H489,I489,J489,K489,L489,M489,N489,O489,P489,Q489,R489))</f>
        <v>0</v>
      </c>
      <c r="U489" t="b">
        <f>OR(Table1[[#This Row],[Inflammation]],Table1[[#This Row],[Immune]])</f>
        <v>1</v>
      </c>
      <c r="V489" t="str">
        <f>IF(OR(Table1[[#This Row],[Rodents]],Table1[[#This Row],[Human]],Table1[[#This Row],[Pig]]),OR(ISNUMBER(FIND("intratrach",C489)),ISNUMBER(FIND("nasal ",C489)),ISNUMBER(FIND("instill",C489))),"NA")</f>
        <v>NA</v>
      </c>
      <c r="W489" t="str">
        <f>IF(OR(Table1[[#This Row],[Rodents]],Table1[[#This Row],[Human]],Table1[[#This Row],[Pig]]),OR(ISNUMBER(FIND("dermal",C489)),ISNUMBER(FIND("skin ",C489))),"NA")</f>
        <v>NA</v>
      </c>
      <c r="X489" t="str">
        <f>IF(OR(Table1[[#This Row],[Rodents]],Table1[[#This Row],[Human]],Table1[[#This Row],[Pig]]),OR(ISNUMBER(FIND("injected",C489)),ISNUMBER(FIND("periton",C489)),ISNUMBER(FIND("intrascrot",C489))),"NA")</f>
        <v>NA</v>
      </c>
      <c r="Y489" t="str">
        <f>IF(OR(Table1[[#This Row],[Rodents]],Table1[[#This Row],[Human]],Table1[[#This Row],[Pig]]),NOT(OR(Table1[[#This Row],[Inhaled/Intratracheal/intranasal]],Table1[[#This Row],[Dermal]],Table1[[#This Row],[Injected]])),"NA")</f>
        <v>NA</v>
      </c>
      <c r="AA489" t="b">
        <f>OR(ISNUMBER(FIND("fish ",C489)),ISNUMBER(FIND("Fish ",C489)),ISNUMBER(FIND("aquatic",C489)),ISNUMBER(FIND("daphnids",C489)),ISNUMBER(FIND("Carcinus maenas",C489)),ISNUMBER(FIND("Daphnia",C489)),ISNUMBER(FIND("Ruditapes philippinarum",C489)),ISNUMBER(FIND("daphnia",C489)),ISNUMBER(FIND("marine",C489)),ISNUMBER(FIND("mussel",C489)),ISNUMBER(FIND("algae",C489)),ISNUMBER(FIND("Donax faba",C489)),ISNUMBER(FIND("estuarine",C489)),ISNUMBER(FIND("snail",C489)),ISNUMBER(FIND("Prorocentrum donghaiense",C489)) )</f>
        <v>0</v>
      </c>
      <c r="AB489" t="b">
        <f>OR(ISNUMBER(FIND(" rat ",C489)),ISNUMBER(FIND(" rats ",C489)),ISNUMBER(FIND(" Rats ",C489)),ISNUMBER(FIND(" Rat ",C489)),ISNUMBER(FIND(" rat.",C489)),ISNUMBER(FIND(" rats.",C489)),ISNUMBER(FIND("mouse",C489)),ISNUMBER(FIND("mice",C489)), ISNUMBER(FIND(" Mice",C489)))</f>
        <v>0</v>
      </c>
      <c r="AC489" t="b">
        <f>OR(ISNUMBER(FIND(" cell ",C489)),ISNUMBER(FIND("fibroblast",C489)),ISNUMBER(FIND("macrophage",C489)),ISNUMBER(FIND("epithelial",C489)),ISNUMBER(FIND("endothelial",C489)),ISNUMBER(FIND("neuron",C489)),ISNUMBER(FIND(" cells ",C489)),ISNUMBER(FIND("RBC",C489)),ISNUMBER(FIND("mitochond",C489)),ISNUMBER(FIND("adipocyte",C489)),ISNUMBER(FIND("osteo",C489)),ISNUMBER(FIND("keratin",C489)),ISNUMBER(FIND(" cell's ",C489)),ISNUMBER(FIND("eukary",C489)),ISNUMBER(FIND("sperm",C489)))</f>
        <v>1</v>
      </c>
      <c r="AD489" t="b">
        <v>0</v>
      </c>
      <c r="AE489" t="b">
        <f>OR(ISNUMBER(FIND(" plant ",C489)),ISNUMBER(FIND("Plant ",C489)),ISNUMBER(FIND("tomato",C489)),ISNUMBER(FIND("plants",C489)),ISNUMBER(FIND("Plants",C489)),ISNUMBER(FIND("algae",C489)),ISNUMBER(FIND("lettuce",C489)),ISNUMBER(FIND("green gram sprouts ",C489)),ISNUMBER(FIND("Cucurbita pepo",C489)),ISNUMBER(FIND("bean ",C489)),ISNUMBER(FIND("chloroplast",C489)),ISNUMBER(FIND("chlorophyll",C489)),ISNUMBER(FIND("seedling",C489)),ISNUMBER(FIND("canola",C489)),ISNUMBER(FIND("shoot",C489)),ISNUMBER(FIND("photosynthes",C489)),ISNUMBER(FIND(" leaves ",C489)),,ISNUMBER(FIND("agriculture",C489)),ISNUMBER(FIND(" crops ",C489)))</f>
        <v>0</v>
      </c>
      <c r="AF489" t="b">
        <f>OR(ISNUMBER(FIND("bacteria",C489)),ISNUMBER(FIND("Bacteria",C489)),ISNUMBER(FIND("Bacterium",C489)),ISNUMBER(FIND("bacterium",C489)),ISNUMBER(FIND(" coli ",C489)))</f>
        <v>0</v>
      </c>
      <c r="AG489" t="b">
        <f>OR(ISNUMBER(FIND("fungi",C489)),ISNUMBER(FIND("Fungi",C489)),ISNUMBER(FIND("fungus",C489)),ISNUMBER(FIND("Fungus",C489)),ISNUMBER(FIND("mushroom",C489)),ISNUMBER(FIND("Mushroom",C489)),ISNUMBER(FIND(" mold ",C489)))</f>
        <v>0</v>
      </c>
      <c r="AH489" t="b">
        <f>OR(ISNUMBER(FIND("Pig ",C489)),ISNUMBER(FIND("pig ",C489)),ISNUMBER(FIND("Pigs ",C489)),ISNUMBER(FIND("pigs ",C489)))</f>
        <v>0</v>
      </c>
      <c r="AI489" t="b">
        <f>OR(ISNUMBER(FIND(" C. elegans",C489)),ISNUMBER(FIND("Caenorhabditis elegans",C489)),ISNUMBER(FIND("earthworms",C489)),ISNUMBER(FIND(" Ficopomatus enigmaticus",C489)),ISNUMBER(FIND("larva",C489)),ISNUMBER(FIND("Lumbriculus variegatus",C489)),ISNUMBER(FIND("nematode",C489)))</f>
        <v>0</v>
      </c>
      <c r="AJ489" t="b">
        <f>NOT(OR(AA489,AB489,AC489,AD489,AE489,AF489,AG489,AH489,AI489))</f>
        <v>0</v>
      </c>
      <c r="AL489" t="b">
        <f>OR(AA489,AB489,AD489,AE489,AF489,AG489,AH489,AI489)</f>
        <v>0</v>
      </c>
      <c r="AM489" t="b">
        <f>IF(Table1[[#This Row],[In vivo?]],IF(Table1[[#This Row],[Cell]],FALSE,TRUE),FALSE)</f>
        <v>0</v>
      </c>
      <c r="AN489" t="b">
        <f>AND(AC489,AL489)</f>
        <v>0</v>
      </c>
      <c r="AO489" t="b">
        <f>IF(Table1[[#This Row],[Cell]],IF(Table1[[#This Row],[In vivo?]],FALSE,TRUE),FALSE)</f>
        <v>1</v>
      </c>
      <c r="AP489" t="b">
        <f>NOT(OR(Table1[[#This Row],[In vivo?]],Table1[[#This Row],[Only in Cell]]))</f>
        <v>0</v>
      </c>
      <c r="AQ489" t="str">
        <f>IF(OR(Table1[[#This Row],[Rodents]],Table1[[#This Row],[Human]],Table1[[#This Row],[Pig]]),OR(ISNUMBER(FIND("pulmonary",C489)),ISNUMBER(FIND("lung",C489))),"NA")</f>
        <v>NA</v>
      </c>
      <c r="AR489" t="str">
        <f>IF(OR(Table1[[#This Row],[Rodents]],Table1[[#This Row],[Human]],Table1[[#This Row],[Pig]]),OR(ISNUMBER(FIND("skin",C489)),ISNUMBER(FIND("dermal",C489))),"NA")</f>
        <v>NA</v>
      </c>
      <c r="AS489" t="str">
        <f>IF(OR(Table1[[#This Row],[Rodents]],Table1[[#This Row],[Human]],Table1[[#This Row],[Pig]]),OR(ISNUMBER(FIND("liver",C489)),ISNUMBER(FIND("hepat",C489))),"NA")</f>
        <v>NA</v>
      </c>
      <c r="AT489" t="str">
        <f>IF(OR(Table1[[#This Row],[Rodents]],Table1[[#This Row],[Human]],Table1[[#This Row],[Pig]]),OR(ISNUMBER(FIND("kidney",C489)),ISNUMBER(FIND("neph",C489))),"NA")</f>
        <v>NA</v>
      </c>
      <c r="AU489" t="str">
        <f>IF(OR(Table1[[#This Row],[Rodents]],Table1[[#This Row],[Human]],Table1[[#This Row],[Pig]]),OR(ISNUMBER(FIND("brain",C489)),ISNUMBER(FIND("neur",C489)),ISNUMBER(FIND("nerv",C489))),"NA")</f>
        <v>NA</v>
      </c>
      <c r="AV489" t="str">
        <f>IF(OR(Table1[[#This Row],[Rodents]],Table1[[#This Row],[Human]],Table1[[#This Row],[Pig]]),OR(ISNUMBER(FIND("heart",C489)),ISNUMBER(FIND("cardi",C489))),"NA")</f>
        <v>NA</v>
      </c>
      <c r="AW489" t="str">
        <f>IF(OR(Table1[[#This Row],[Rodents]],Table1[[#This Row],[Human]],Table1[[#This Row],[Pig]]),OR(ISNUMBER(FIND("gastro",C489)),ISNUMBER(FIND("intesti",C489)),ISNUMBER(FIND("stomach",C489))),"NA")</f>
        <v>NA</v>
      </c>
      <c r="AX489" t="str">
        <f>IF(OR(Table1[[#This Row],[Rodents]],Table1[[#This Row],[Human]],Table1[[#This Row],[Pig]]),NOT(OR(AQ489,AR489,AS489,AT489,AU489,AV489,AW489)),"NA")</f>
        <v>NA</v>
      </c>
      <c r="AY489" t="b">
        <f>OR(ISNUMBER(FIND("SWCNT",C489)),ISNUMBER(FIND("SWNT",C489)),ISNUMBER(FIND("single-wall",C489)),ISNUMBER(FIND("single wall",C489)),ISNUMBER(FIND("Single wall",C489)),ISNUMBER(FIND("Single-wall",C489)),ISNUMBER(FIND("SWCNT",B489)),ISNUMBER(FIND("SWNT",B489)),ISNUMBER(FIND("single-wall",B489)),ISNUMBER(FIND("single wall",B489)),ISNUMBER(FIND("Single-wall",B489)),ISNUMBER(FIND("Single wall",B489)))</f>
        <v>1</v>
      </c>
      <c r="AZ489" t="b">
        <f>OR(ISNUMBER(FIND("MWCNT",C489)),ISNUMBER(FIND("MWNT",C489)),ISNUMBER(FIND("multi-wall",C489)),ISNUMBER(FIND("multi wall",C489)),ISNUMBER(FIND("multiwall",C489)),ISNUMBER(FIND("Multi-wall",C489)),ISNUMBER(FIND("Multi wall",C489)),ISNUMBER(FIND("Multiwall",C489)),ISNUMBER(FIND("MWCNT",B489)),ISNUMBER(FIND("MWNT",B489)),ISNUMBER(FIND("multi-wall",B489)),ISNUMBER(FIND("multi wall",B489)),ISNUMBER(FIND("multiwall",B489)),ISNUMBER(FIND("Multi-wall",B489)),ISNUMBER(FIND("Multi wall",B489)),ISNUMBER(FIND("Multiwall",B489)),ISNUMBER(FIND("Double-wall",B489)),ISNUMBER(FIND("Double wall",B489)),ISNUMBER(FIND("Doublewall",B489)),ISNUMBER(FIND("double-wall",B489)),ISNUMBER(FIND("double wall",B489)),ISNUMBER(FIND("doublewall",B489)))</f>
        <v>0</v>
      </c>
      <c r="BA489" t="b">
        <f>AND(Table1[[#This Row],[SWCNT]],Table1[[#This Row],[MWCNT]])</f>
        <v>0</v>
      </c>
      <c r="BB489" t="b">
        <f>IF(Table1[[#This Row],[SWCNT]]=TRUE,FALSE,IF(Table1[[#This Row],[MWCNT]]=TRUE,FALSE,TRUE))</f>
        <v>0</v>
      </c>
      <c r="BC489" s="18"/>
    </row>
    <row r="490" spans="1:55" ht="296">
      <c r="A490" t="s">
        <v>5886</v>
      </c>
      <c r="B490" s="2" t="s">
        <v>5888</v>
      </c>
      <c r="C490" s="16" t="s">
        <v>5890</v>
      </c>
      <c r="D490" s="17" t="s">
        <v>5192</v>
      </c>
      <c r="E490" s="2">
        <v>2007</v>
      </c>
      <c r="F490" t="b">
        <f>OR(ISNUMBER(FIND("cytotoxic",C490)),ISNUMBER(FIND("Cytotoxic",C490)),ISNUMBER(FIND("cellular toxicity",C490)),ISNUMBER(FIND("cell death",C490)),ISNUMBER(FIND("viable",C490)),ISNUMBER(FIND("phytotoxic",C490)),ISNUMBER(FIND("acute toxicity",C490)),ISNUMBER(FIND("MTT",C490)),ISNUMBER(FIND("survival",C490)),ISNUMBER(FIND("prolifer",C490)),ISNUMBER(FIND("apoptosis",C490)),ISNUMBER(FIND("neurotoxic",C490)),ISNUMBER(FIND("  lysis ",C490)),ISNUMBER(FIND("necrosis",C490)),ISNUMBER(FIND("cellular death",C490))*3,ISNUMBER(FIND("LDH",C490)),ISNUMBER(FIND("Acute toxicity",C490)))</f>
        <v>0</v>
      </c>
      <c r="G490" t="b">
        <f>OR(ISNUMBER(FIND("genotoxic",C490)),ISNUMBER(FIND("genotoxicity",C490)),ISNUMBER(FIND("DNA damage",C490)),ISNUMBER(FIND("DNA",C490)),ISNUMBER(FIND("RNA",C490)),ISNUMBER(FIND("mesothelioma",C490)),ISNUMBER(FIND("carcino",C490)),ISNUMBER(FIND("mutagen",C490)),ISNUMBER(FIND("genetic",C490)))</f>
        <v>1</v>
      </c>
      <c r="H490" t="b">
        <f>OR(ISNUMBER(FIND("inflammatory",C490)),ISNUMBER(FIND("inflamm",C490)))</f>
        <v>1</v>
      </c>
      <c r="I490" t="b">
        <f>OR(ISNUMBER(FIND("immune",C490)),ISNUMBER(FIND("immunological",C490)),ISNUMBER(FIND("interleuk",C490)),ISNUMBER(FIND("platelet activation",C490)),ISNUMBER(FIND("monocyte",C490)),ISNUMBER(FIND("leukocyte",C490)),ISNUMBER(FIND("cytokine",C490)),ISNUMBER(FIND("CD4",C490)),ISNUMBER(FIND("CD8",C490)),ISNUMBER(FIND("T-cell",C490)))</f>
        <v>0</v>
      </c>
      <c r="J490" t="b">
        <f>OR(ISNUMBER(FIND("reactive oxygen",C490)),ISNUMBER(FIND("ROS",C490)),ISNUMBER(FIND("free radical",C490)),ISNUMBER(FIND("oxidative stress",C490)),ISNUMBER(FIND("peroxid",C490)),ISNUMBER(FIND("oxidative",C490)),ISNUMBER(FIND("antioxid",C490)))</f>
        <v>1</v>
      </c>
      <c r="K490" t="b">
        <f>OR(ISNUMBER(FIND("autophag",C490)))</f>
        <v>0</v>
      </c>
      <c r="L490" t="b">
        <f>OR(ISNUMBER(FIND("morpholog",C490)))</f>
        <v>0</v>
      </c>
      <c r="M490" t="b">
        <f>OR(ISNUMBER(FIND("fibrosis",C490)),ISNUMBER(FIND("Fibrosis",C490)),ISNUMBER(FIND("fibrot",C490)))</f>
        <v>0</v>
      </c>
      <c r="N490" t="b">
        <f>OR(ISNUMBER(FIND("offspring",C490)),ISNUMBER(FIND("Parental",C490)),ISNUMBER(FIND("parental",C490)),ISNUMBER(FIND("germline",C490)),ISNUMBER(FIND("reproduc",C490)),ISNUMBER(FIND("embryo",C490)))</f>
        <v>0</v>
      </c>
      <c r="O490" t="b">
        <f>OR(ISNUMBER(FIND("metabol",C490)),ISNUMBER(FIND("Metabol",C490)),ISNUMBER(FIND("digest",C490)),ISNUMBER(FIND("mitochon",C490)))</f>
        <v>1</v>
      </c>
      <c r="P490" t="b">
        <f>OR(ISNUMBER(FIND("ecotox",C490)),ISNUMBER(FIND("Ecotox",B490)),ISNUMBER(FIND("ecotox",B490)),ISNUMBER(FIND("Ecotox",C490)))</f>
        <v>0</v>
      </c>
      <c r="Q490" t="b">
        <f>OR(ISNUMBER(FIND("Bioaccum",C490)),ISNUMBER(FIND("bioaccum",C490)),ISNUMBER(FIND("accum",C490)))</f>
        <v>0</v>
      </c>
      <c r="R490" t="b">
        <f>OR(ISNUMBER(FIND("Occupation",C490)),ISNUMBER(FIND("occupation",C490)),ISNUMBER(FIND("worker",C490)),ISNUMBER(FIND("workforce",C490)))</f>
        <v>0</v>
      </c>
      <c r="S490" t="b">
        <f>NOT(OR(F490,G490,H490,I490,J490,K490,L490,M490,N490,O490,P490,Q490,R490))</f>
        <v>0</v>
      </c>
      <c r="U490" t="b">
        <f>OR(Table1[[#This Row],[Inflammation]],Table1[[#This Row],[Immune]])</f>
        <v>1</v>
      </c>
      <c r="V490" t="b">
        <f>IF(OR(Table1[[#This Row],[Rodents]],Table1[[#This Row],[Human]],Table1[[#This Row],[Pig]]),OR(ISNUMBER(FIND("intratrach",C490)),ISNUMBER(FIND("nasal ",C490)),ISNUMBER(FIND("instill",C490))),"NA")</f>
        <v>1</v>
      </c>
      <c r="W490" t="b">
        <f>IF(OR(Table1[[#This Row],[Rodents]],Table1[[#This Row],[Human]],Table1[[#This Row],[Pig]]),OR(ISNUMBER(FIND("dermal",C490)),ISNUMBER(FIND("skin ",C490))),"NA")</f>
        <v>0</v>
      </c>
      <c r="X490" t="b">
        <f>IF(OR(Table1[[#This Row],[Rodents]],Table1[[#This Row],[Human]],Table1[[#This Row],[Pig]]),OR(ISNUMBER(FIND("injected",C490)),ISNUMBER(FIND("periton",C490)),ISNUMBER(FIND("intrascrot",C490))),"NA")</f>
        <v>0</v>
      </c>
      <c r="Y490" t="b">
        <f>IF(OR(Table1[[#This Row],[Rodents]],Table1[[#This Row],[Human]],Table1[[#This Row],[Pig]]),NOT(OR(Table1[[#This Row],[Inhaled/Intratracheal/intranasal]],Table1[[#This Row],[Dermal]],Table1[[#This Row],[Injected]])),"NA")</f>
        <v>0</v>
      </c>
      <c r="AA490" t="b">
        <f>OR(ISNUMBER(FIND("fish ",C490)),ISNUMBER(FIND("Fish ",C490)),ISNUMBER(FIND("aquatic",C490)),ISNUMBER(FIND("daphnids",C490)),ISNUMBER(FIND("Carcinus maenas",C490)),ISNUMBER(FIND("Daphnia",C490)),ISNUMBER(FIND("Ruditapes philippinarum",C490)),ISNUMBER(FIND("daphnia",C490)),ISNUMBER(FIND("marine",C490)),ISNUMBER(FIND("mussel",C490)),ISNUMBER(FIND("algae",C490)),ISNUMBER(FIND("Donax faba",C490)),ISNUMBER(FIND("estuarine",C490)),ISNUMBER(FIND("snail",C490)),ISNUMBER(FIND("Prorocentrum donghaiense",C490)) )</f>
        <v>0</v>
      </c>
      <c r="AB490" t="b">
        <f>OR(ISNUMBER(FIND(" rat ",C490)),ISNUMBER(FIND(" rats ",C490)),ISNUMBER(FIND(" Rats ",C490)),ISNUMBER(FIND(" Rat ",C490)),ISNUMBER(FIND(" rat.",C490)),ISNUMBER(FIND(" rats.",C490)),ISNUMBER(FIND("mouse",C490)),ISNUMBER(FIND("mice",C490)), ISNUMBER(FIND(" Mice",C490)))</f>
        <v>1</v>
      </c>
      <c r="AC490" t="b">
        <f>OR(ISNUMBER(FIND(" cell ",C490)),ISNUMBER(FIND("fibroblast",C490)),ISNUMBER(FIND("macrophage",C490)),ISNUMBER(FIND("epithelial",C490)),ISNUMBER(FIND("endothelial",C490)),ISNUMBER(FIND("neuron",C490)),ISNUMBER(FIND(" cells ",C490)),ISNUMBER(FIND("RBC",C490)),ISNUMBER(FIND("mitochond",C490)),ISNUMBER(FIND("adipocyte",C490)),ISNUMBER(FIND("osteo",C490)),ISNUMBER(FIND("keratin",C490)),ISNUMBER(FIND(" cell's ",C490)),ISNUMBER(FIND("eukary",C490)),ISNUMBER(FIND("sperm",C490)))</f>
        <v>1</v>
      </c>
      <c r="AD490" t="b">
        <f>OR(ISNUMBER(FIND("human",B490)),ISNUMBER(FIND("workers",B490)),ISNUMBER(FIND("workforces",B490)),ISNUMBER(FIND("occupational",B490)),ISNUMBER(FIND("Case report",B490)),ISNUMBER(FIND("Workplaces",B490)),ISNUMBER(FIND("worker",B490)))</f>
        <v>0</v>
      </c>
      <c r="AE490" t="b">
        <f>OR(ISNUMBER(FIND(" plant ",C490)),ISNUMBER(FIND("Plant ",C490)),ISNUMBER(FIND("tomato",C490)),ISNUMBER(FIND("plants",C490)),ISNUMBER(FIND("Plants",C490)),ISNUMBER(FIND("algae",C490)),ISNUMBER(FIND("lettuce",C490)),ISNUMBER(FIND("green gram sprouts ",C490)),ISNUMBER(FIND("Cucurbita pepo",C490)),ISNUMBER(FIND("bean ",C490)),ISNUMBER(FIND("chloroplast",C490)),ISNUMBER(FIND("chlorophyll",C490)),ISNUMBER(FIND("seedling",C490)),ISNUMBER(FIND("canola",C490)),ISNUMBER(FIND("shoot",C490)),ISNUMBER(FIND("photosynthes",C490)),ISNUMBER(FIND(" leaves ",C490)),,ISNUMBER(FIND("agriculture",C490)),ISNUMBER(FIND(" crops ",C490)))</f>
        <v>0</v>
      </c>
      <c r="AF490" t="b">
        <f>OR(ISNUMBER(FIND("bacteria",C490)),ISNUMBER(FIND("Bacteria",C490)),ISNUMBER(FIND("Bacterium",C490)),ISNUMBER(FIND("bacterium",C490)),ISNUMBER(FIND(" coli ",C490)))</f>
        <v>0</v>
      </c>
      <c r="AG490" t="b">
        <f>OR(ISNUMBER(FIND("fungi",C490)),ISNUMBER(FIND("Fungi",C490)),ISNUMBER(FIND("fungus",C490)),ISNUMBER(FIND("Fungus",C490)),ISNUMBER(FIND("mushroom",C490)),ISNUMBER(FIND("Mushroom",C490)),ISNUMBER(FIND(" mold ",C490)))</f>
        <v>0</v>
      </c>
      <c r="AH490" t="b">
        <f>OR(ISNUMBER(FIND("Pig ",C490)),ISNUMBER(FIND("pig ",C490)),ISNUMBER(FIND("Pigs ",C490)),ISNUMBER(FIND("pigs ",C490)))</f>
        <v>0</v>
      </c>
      <c r="AI490" t="b">
        <f>OR(ISNUMBER(FIND(" C. elegans",C490)),ISNUMBER(FIND("Caenorhabditis elegans",C490)),ISNUMBER(FIND("earthworms",C490)),ISNUMBER(FIND(" Ficopomatus enigmaticus",C490)),ISNUMBER(FIND("larva",C490)),ISNUMBER(FIND("Lumbriculus variegatus",C490)),ISNUMBER(FIND("nematode",C490)))</f>
        <v>0</v>
      </c>
      <c r="AJ490" t="b">
        <f>NOT(OR(AA490,AB490,AC490,AD490,AE490,AF490,AG490,AH490,AI490))</f>
        <v>0</v>
      </c>
      <c r="AL490" t="b">
        <f>OR(AA490,AB490,AD490,AE490,AF490,AG490,AH490,AI490)</f>
        <v>1</v>
      </c>
      <c r="AM490" t="b">
        <f>IF(Table1[[#This Row],[In vivo?]],IF(Table1[[#This Row],[Cell]],FALSE,TRUE),FALSE)</f>
        <v>0</v>
      </c>
      <c r="AN490" t="b">
        <f>AND(AC490,AL490)</f>
        <v>1</v>
      </c>
      <c r="AO490" t="b">
        <f>IF(Table1[[#This Row],[Cell]],IF(Table1[[#This Row],[In vivo?]],FALSE,TRUE),FALSE)</f>
        <v>0</v>
      </c>
      <c r="AP490" t="b">
        <f>NOT(OR(Table1[[#This Row],[In vivo?]],Table1[[#This Row],[Only in Cell]]))</f>
        <v>0</v>
      </c>
      <c r="AQ490" t="b">
        <f>IF(OR(Table1[[#This Row],[Rodents]],Table1[[#This Row],[Human]],Table1[[#This Row],[Pig]]),OR(ISNUMBER(FIND("pulmonary",C490)),ISNUMBER(FIND("lung",C490))),"NA")</f>
        <v>1</v>
      </c>
      <c r="AR490" t="b">
        <f>IF(OR(Table1[[#This Row],[Rodents]],Table1[[#This Row],[Human]],Table1[[#This Row],[Pig]]),OR(ISNUMBER(FIND("skin",C490)),ISNUMBER(FIND("dermal",C490))),"NA")</f>
        <v>0</v>
      </c>
      <c r="AS490" t="b">
        <f>IF(OR(Table1[[#This Row],[Rodents]],Table1[[#This Row],[Human]],Table1[[#This Row],[Pig]]),OR(ISNUMBER(FIND("liver",C490)),ISNUMBER(FIND("hepat",C490))),"NA")</f>
        <v>0</v>
      </c>
      <c r="AT490" t="b">
        <f>IF(OR(Table1[[#This Row],[Rodents]],Table1[[#This Row],[Human]],Table1[[#This Row],[Pig]]),OR(ISNUMBER(FIND("kidney",C490)),ISNUMBER(FIND("neph",C490))),"NA")</f>
        <v>0</v>
      </c>
      <c r="AU490" t="b">
        <f>IF(OR(Table1[[#This Row],[Rodents]],Table1[[#This Row],[Human]],Table1[[#This Row],[Pig]]),OR(ISNUMBER(FIND("brain",C490)),ISNUMBER(FIND("neur",C490)),ISNUMBER(FIND("nerv",C490))),"NA")</f>
        <v>0</v>
      </c>
      <c r="AV490" t="b">
        <f>IF(OR(Table1[[#This Row],[Rodents]],Table1[[#This Row],[Human]],Table1[[#This Row],[Pig]]),OR(ISNUMBER(FIND("heart",C490)),ISNUMBER(FIND("cardi",C490))),"NA")</f>
        <v>1</v>
      </c>
      <c r="AW490" t="b">
        <f>IF(OR(Table1[[#This Row],[Rodents]],Table1[[#This Row],[Human]],Table1[[#This Row],[Pig]]),OR(ISNUMBER(FIND("gastro",C490)),ISNUMBER(FIND("intesti",C490)),ISNUMBER(FIND("stomach",C490))),"NA")</f>
        <v>0</v>
      </c>
      <c r="AX490" t="b">
        <f>IF(OR(Table1[[#This Row],[Rodents]],Table1[[#This Row],[Human]],Table1[[#This Row],[Pig]]),NOT(OR(AQ490,AR490,AS490,AT490,AU490,AV490,AW490)),"NA")</f>
        <v>0</v>
      </c>
      <c r="AY490" t="b">
        <f>OR(ISNUMBER(FIND("SWCNT",C490)),ISNUMBER(FIND("SWNT",C490)),ISNUMBER(FIND("single-wall",C490)),ISNUMBER(FIND("single wall",C490)),ISNUMBER(FIND("Single wall",C490)),ISNUMBER(FIND("Single-wall",C490)),ISNUMBER(FIND("SWCNT",B490)),ISNUMBER(FIND("SWNT",B490)),ISNUMBER(FIND("single-wall",B490)),ISNUMBER(FIND("single wall",B490)),ISNUMBER(FIND("Single-wall",B490)),ISNUMBER(FIND("Single wall",B490)))</f>
        <v>1</v>
      </c>
      <c r="AZ490" t="b">
        <f>OR(ISNUMBER(FIND("MWCNT",C490)),ISNUMBER(FIND("MWNT",C490)),ISNUMBER(FIND("multi-wall",C490)),ISNUMBER(FIND("multi wall",C490)),ISNUMBER(FIND("multiwall",C490)),ISNUMBER(FIND("Multi-wall",C490)),ISNUMBER(FIND("Multi wall",C490)),ISNUMBER(FIND("Multiwall",C490)),ISNUMBER(FIND("MWCNT",B490)),ISNUMBER(FIND("MWNT",B490)),ISNUMBER(FIND("multi-wall",B490)),ISNUMBER(FIND("multi wall",B490)),ISNUMBER(FIND("multiwall",B490)),ISNUMBER(FIND("Multi-wall",B490)),ISNUMBER(FIND("Multi wall",B490)),ISNUMBER(FIND("Multiwall",B490)),ISNUMBER(FIND("Double-wall",B490)),ISNUMBER(FIND("Double wall",B490)),ISNUMBER(FIND("Doublewall",B490)),ISNUMBER(FIND("double-wall",B490)),ISNUMBER(FIND("double wall",B490)),ISNUMBER(FIND("doublewall",B490)))</f>
        <v>0</v>
      </c>
      <c r="BA490" t="b">
        <f>AND(Table1[[#This Row],[SWCNT]],Table1[[#This Row],[MWCNT]])</f>
        <v>0</v>
      </c>
      <c r="BB490" t="b">
        <f>IF(Table1[[#This Row],[SWCNT]]=TRUE,FALSE,IF(Table1[[#This Row],[MWCNT]]=TRUE,FALSE,TRUE))</f>
        <v>0</v>
      </c>
      <c r="BC490" s="18"/>
    </row>
    <row r="491" spans="1:55" ht="259">
      <c r="A491" t="s">
        <v>5892</v>
      </c>
      <c r="B491" s="2" t="s">
        <v>5894</v>
      </c>
      <c r="C491" s="16" t="s">
        <v>5896</v>
      </c>
      <c r="D491" s="17" t="s">
        <v>461</v>
      </c>
      <c r="E491" s="2">
        <v>2007</v>
      </c>
      <c r="F491" t="b">
        <f>OR(ISNUMBER(FIND("cytotoxic",C491)),ISNUMBER(FIND("Cytotoxic",C491)),ISNUMBER(FIND("cellular toxicity",C491)),ISNUMBER(FIND("cell death",C491)),ISNUMBER(FIND("viable",C491)),ISNUMBER(FIND("phytotoxic",C491)),ISNUMBER(FIND("acute toxicity",C491)),ISNUMBER(FIND("MTT",C491)),ISNUMBER(FIND("survival",C491)),ISNUMBER(FIND("prolifer",C491)),ISNUMBER(FIND("apoptosis",C491)),ISNUMBER(FIND("neurotoxic",C491)),ISNUMBER(FIND("  lysis ",C491)),ISNUMBER(FIND("necrosis",C491)),ISNUMBER(FIND("cellular death",C491))*3,ISNUMBER(FIND("LDH",C491)),ISNUMBER(FIND("Acute toxicity",C491)))</f>
        <v>1</v>
      </c>
      <c r="G491" t="b">
        <f>OR(ISNUMBER(FIND("genotoxic",C491)),ISNUMBER(FIND("genotoxicity",C491)),ISNUMBER(FIND("DNA damage",C491)),ISNUMBER(FIND("DNA",C491)),ISNUMBER(FIND("RNA",C491)),ISNUMBER(FIND("mesothelioma",C491)),ISNUMBER(FIND("carcino",C491)),ISNUMBER(FIND("mutagen",C491)),ISNUMBER(FIND("genetic",C491)))</f>
        <v>0</v>
      </c>
      <c r="H491" t="b">
        <f>OR(ISNUMBER(FIND("inflammatory",C491)),ISNUMBER(FIND("inflamm",C491)))</f>
        <v>1</v>
      </c>
      <c r="I491" t="b">
        <f>OR(ISNUMBER(FIND("immune",C491)),ISNUMBER(FIND("immunological",C491)),ISNUMBER(FIND("interleuk",C491)),ISNUMBER(FIND("platelet activation",C491)),ISNUMBER(FIND("monocyte",C491)),ISNUMBER(FIND("leukocyte",C491)),ISNUMBER(FIND("cytokine",C491)),ISNUMBER(FIND("CD4",C491)),ISNUMBER(FIND("CD8",C491)),ISNUMBER(FIND("T-cell",C491)))</f>
        <v>1</v>
      </c>
      <c r="J491" t="b">
        <f>OR(ISNUMBER(FIND("reactive oxygen",C491)),ISNUMBER(FIND("ROS",C491)),ISNUMBER(FIND("free radical",C491)),ISNUMBER(FIND("oxidative stress",C491)),ISNUMBER(FIND("peroxid",C491)),ISNUMBER(FIND("oxidative",C491)),ISNUMBER(FIND("antioxid",C491)))</f>
        <v>0</v>
      </c>
      <c r="K491" t="b">
        <f>OR(ISNUMBER(FIND("autophag",C491)))</f>
        <v>0</v>
      </c>
      <c r="L491" t="b">
        <f>OR(ISNUMBER(FIND("morpholog",C491)))</f>
        <v>0</v>
      </c>
      <c r="M491" t="b">
        <f>OR(ISNUMBER(FIND("fibrosis",C491)),ISNUMBER(FIND("Fibrosis",C491)),ISNUMBER(FIND("fibrot",C491)))</f>
        <v>0</v>
      </c>
      <c r="N491" t="b">
        <f>OR(ISNUMBER(FIND("offspring",C491)),ISNUMBER(FIND("Parental",C491)),ISNUMBER(FIND("parental",C491)),ISNUMBER(FIND("germline",C491)),ISNUMBER(FIND("reproduc",C491)),ISNUMBER(FIND("embryo",C491)))</f>
        <v>0</v>
      </c>
      <c r="O491" t="b">
        <f>OR(ISNUMBER(FIND("metabol",C491)),ISNUMBER(FIND("Metabol",C491)),ISNUMBER(FIND("digest",C491)),ISNUMBER(FIND("mitochon",C491)))</f>
        <v>0</v>
      </c>
      <c r="P491" t="b">
        <f>OR(ISNUMBER(FIND("ecotox",C491)),ISNUMBER(FIND("Ecotox",B491)),ISNUMBER(FIND("ecotox",B491)),ISNUMBER(FIND("Ecotox",C491)))</f>
        <v>0</v>
      </c>
      <c r="Q491" t="b">
        <f>OR(ISNUMBER(FIND("Bioaccum",C491)),ISNUMBER(FIND("bioaccum",C491)),ISNUMBER(FIND("accum",C491)))</f>
        <v>0</v>
      </c>
      <c r="R491" t="b">
        <f>OR(ISNUMBER(FIND("Occupation",C491)),ISNUMBER(FIND("occupation",C491)),ISNUMBER(FIND("worker",C491)),ISNUMBER(FIND("workforce",C491)))</f>
        <v>0</v>
      </c>
      <c r="S491" t="b">
        <f>NOT(OR(F491,G491,H491,I491,J491,K491,L491,M491,N491,O491,P491,Q491,R491))</f>
        <v>0</v>
      </c>
      <c r="U491" t="b">
        <f>OR(Table1[[#This Row],[Inflammation]],Table1[[#This Row],[Immune]])</f>
        <v>1</v>
      </c>
      <c r="V491" t="str">
        <f>IF(OR(Table1[[#This Row],[Rodents]],Table1[[#This Row],[Human]],Table1[[#This Row],[Pig]]),OR(ISNUMBER(FIND("intratrach",C491)),ISNUMBER(FIND("nasal ",C491)),ISNUMBER(FIND("instill",C491))),"NA")</f>
        <v>NA</v>
      </c>
      <c r="W491" t="str">
        <f>IF(OR(Table1[[#This Row],[Rodents]],Table1[[#This Row],[Human]],Table1[[#This Row],[Pig]]),OR(ISNUMBER(FIND("dermal",C491)),ISNUMBER(FIND("skin ",C491))),"NA")</f>
        <v>NA</v>
      </c>
      <c r="X491" t="str">
        <f>IF(OR(Table1[[#This Row],[Rodents]],Table1[[#This Row],[Human]],Table1[[#This Row],[Pig]]),OR(ISNUMBER(FIND("injected",C491)),ISNUMBER(FIND("periton",C491)),ISNUMBER(FIND("intrascrot",C491))),"NA")</f>
        <v>NA</v>
      </c>
      <c r="Y491" t="str">
        <f>IF(OR(Table1[[#This Row],[Rodents]],Table1[[#This Row],[Human]],Table1[[#This Row],[Pig]]),NOT(OR(Table1[[#This Row],[Inhaled/Intratracheal/intranasal]],Table1[[#This Row],[Dermal]],Table1[[#This Row],[Injected]])),"NA")</f>
        <v>NA</v>
      </c>
      <c r="AA491" t="b">
        <f>OR(ISNUMBER(FIND("fish ",C491)),ISNUMBER(FIND("Fish ",C491)),ISNUMBER(FIND("aquatic",C491)),ISNUMBER(FIND("daphnids",C491)),ISNUMBER(FIND("Carcinus maenas",C491)),ISNUMBER(FIND("Daphnia",C491)),ISNUMBER(FIND("Ruditapes philippinarum",C491)),ISNUMBER(FIND("daphnia",C491)),ISNUMBER(FIND("marine",C491)),ISNUMBER(FIND("mussel",C491)),ISNUMBER(FIND("algae",C491)),ISNUMBER(FIND("Donax faba",C491)),ISNUMBER(FIND("estuarine",C491)),ISNUMBER(FIND("snail",C491)),ISNUMBER(FIND("Prorocentrum donghaiense",C491)) )</f>
        <v>0</v>
      </c>
      <c r="AB491" t="b">
        <f>OR(ISNUMBER(FIND(" rat ",C491)),ISNUMBER(FIND(" rats ",C491)),ISNUMBER(FIND(" Rats ",C491)),ISNUMBER(FIND(" Rat ",C491)),ISNUMBER(FIND(" rat.",C491)),ISNUMBER(FIND(" rats.",C491)),ISNUMBER(FIND("mouse",C491)),ISNUMBER(FIND("mice",C491)), ISNUMBER(FIND(" Mice",C491)))</f>
        <v>0</v>
      </c>
      <c r="AC491" t="b">
        <f>OR(ISNUMBER(FIND(" cell ",C491)),ISNUMBER(FIND("fibroblast",C491)),ISNUMBER(FIND("macrophage",C491)),ISNUMBER(FIND("epithelial",C491)),ISNUMBER(FIND("endothelial",C491)),ISNUMBER(FIND("neuron",C491)),ISNUMBER(FIND(" cells ",C491)),ISNUMBER(FIND("RBC",C491)),ISNUMBER(FIND("mitochond",C491)),ISNUMBER(FIND("adipocyte",C491)),ISNUMBER(FIND("osteo",C491)),ISNUMBER(FIND("keratin",C491)),ISNUMBER(FIND(" cell's ",C491)),ISNUMBER(FIND("eukary",C491)),ISNUMBER(FIND("sperm",C491)))</f>
        <v>1</v>
      </c>
      <c r="AD491" t="b">
        <v>0</v>
      </c>
      <c r="AE491" t="b">
        <f>OR(ISNUMBER(FIND(" plant ",C491)),ISNUMBER(FIND("Plant ",C491)),ISNUMBER(FIND("tomato",C491)),ISNUMBER(FIND("plants",C491)),ISNUMBER(FIND("Plants",C491)),ISNUMBER(FIND("algae",C491)),ISNUMBER(FIND("lettuce",C491)),ISNUMBER(FIND("green gram sprouts ",C491)),ISNUMBER(FIND("Cucurbita pepo",C491)),ISNUMBER(FIND("bean ",C491)),ISNUMBER(FIND("chloroplast",C491)),ISNUMBER(FIND("chlorophyll",C491)),ISNUMBER(FIND("seedling",C491)),ISNUMBER(FIND("canola",C491)),ISNUMBER(FIND("shoot",C491)),ISNUMBER(FIND("photosynthes",C491)),ISNUMBER(FIND(" leaves ",C491)),,ISNUMBER(FIND("agriculture",C491)),ISNUMBER(FIND(" crops ",C491)))</f>
        <v>0</v>
      </c>
      <c r="AF491" t="b">
        <f>OR(ISNUMBER(FIND("bacteria",C491)),ISNUMBER(FIND("Bacteria",C491)),ISNUMBER(FIND("Bacterium",C491)),ISNUMBER(FIND("bacterium",C491)),ISNUMBER(FIND(" coli ",C491)))</f>
        <v>0</v>
      </c>
      <c r="AG491" t="b">
        <f>OR(ISNUMBER(FIND("fungi",C491)),ISNUMBER(FIND("Fungi",C491)),ISNUMBER(FIND("fungus",C491)),ISNUMBER(FIND("Fungus",C491)),ISNUMBER(FIND("mushroom",C491)),ISNUMBER(FIND("Mushroom",C491)),ISNUMBER(FIND(" mold ",C491)))</f>
        <v>0</v>
      </c>
      <c r="AH491" t="b">
        <f>OR(ISNUMBER(FIND("Pig ",C491)),ISNUMBER(FIND("pig ",C491)),ISNUMBER(FIND("Pigs ",C491)),ISNUMBER(FIND("pigs ",C491)))</f>
        <v>0</v>
      </c>
      <c r="AI491" t="b">
        <f>OR(ISNUMBER(FIND(" C. elegans",C491)),ISNUMBER(FIND("Caenorhabditis elegans",C491)),ISNUMBER(FIND("earthworms",C491)),ISNUMBER(FIND(" Ficopomatus enigmaticus",C491)),ISNUMBER(FIND("larva",C491)),ISNUMBER(FIND("Lumbriculus variegatus",C491)),ISNUMBER(FIND("nematode",C491)))</f>
        <v>0</v>
      </c>
      <c r="AJ491" t="b">
        <f>NOT(OR(AA491,AB491,AC491,AD491,AE491,AF491,AG491,AH491,AI491))</f>
        <v>0</v>
      </c>
      <c r="AL491" t="b">
        <f>OR(AA491,AB491,AD491,AE491,AF491,AG491,AH491,AI491)</f>
        <v>0</v>
      </c>
      <c r="AM491" t="b">
        <f>IF(Table1[[#This Row],[In vivo?]],IF(Table1[[#This Row],[Cell]],FALSE,TRUE),FALSE)</f>
        <v>0</v>
      </c>
      <c r="AN491" t="b">
        <f>AND(AC491,AL491)</f>
        <v>0</v>
      </c>
      <c r="AO491" t="b">
        <f>IF(Table1[[#This Row],[Cell]],IF(Table1[[#This Row],[In vivo?]],FALSE,TRUE),FALSE)</f>
        <v>1</v>
      </c>
      <c r="AP491" t="b">
        <f>NOT(OR(Table1[[#This Row],[In vivo?]],Table1[[#This Row],[Only in Cell]]))</f>
        <v>0</v>
      </c>
      <c r="AQ491" t="str">
        <f>IF(OR(Table1[[#This Row],[Rodents]],Table1[[#This Row],[Human]],Table1[[#This Row],[Pig]]),OR(ISNUMBER(FIND("pulmonary",C491)),ISNUMBER(FIND("lung",C491))),"NA")</f>
        <v>NA</v>
      </c>
      <c r="AR491" t="str">
        <f>IF(OR(Table1[[#This Row],[Rodents]],Table1[[#This Row],[Human]],Table1[[#This Row],[Pig]]),OR(ISNUMBER(FIND("skin",C491)),ISNUMBER(FIND("dermal",C491))),"NA")</f>
        <v>NA</v>
      </c>
      <c r="AS491" t="str">
        <f>IF(OR(Table1[[#This Row],[Rodents]],Table1[[#This Row],[Human]],Table1[[#This Row],[Pig]]),OR(ISNUMBER(FIND("liver",C491)),ISNUMBER(FIND("hepat",C491))),"NA")</f>
        <v>NA</v>
      </c>
      <c r="AT491" t="str">
        <f>IF(OR(Table1[[#This Row],[Rodents]],Table1[[#This Row],[Human]],Table1[[#This Row],[Pig]]),OR(ISNUMBER(FIND("kidney",C491)),ISNUMBER(FIND("neph",C491))),"NA")</f>
        <v>NA</v>
      </c>
      <c r="AU491" t="str">
        <f>IF(OR(Table1[[#This Row],[Rodents]],Table1[[#This Row],[Human]],Table1[[#This Row],[Pig]]),OR(ISNUMBER(FIND("brain",C491)),ISNUMBER(FIND("neur",C491)),ISNUMBER(FIND("nerv",C491))),"NA")</f>
        <v>NA</v>
      </c>
      <c r="AV491" t="str">
        <f>IF(OR(Table1[[#This Row],[Rodents]],Table1[[#This Row],[Human]],Table1[[#This Row],[Pig]]),OR(ISNUMBER(FIND("heart",C491)),ISNUMBER(FIND("cardi",C491))),"NA")</f>
        <v>NA</v>
      </c>
      <c r="AW491" t="str">
        <f>IF(OR(Table1[[#This Row],[Rodents]],Table1[[#This Row],[Human]],Table1[[#This Row],[Pig]]),OR(ISNUMBER(FIND("gastro",C491)),ISNUMBER(FIND("intesti",C491)),ISNUMBER(FIND("stomach",C491))),"NA")</f>
        <v>NA</v>
      </c>
      <c r="AX491" t="str">
        <f>IF(OR(Table1[[#This Row],[Rodents]],Table1[[#This Row],[Human]],Table1[[#This Row],[Pig]]),NOT(OR(AQ491,AR491,AS491,AT491,AU491,AV491,AW491)),"NA")</f>
        <v>NA</v>
      </c>
      <c r="AY491" t="b">
        <f>OR(ISNUMBER(FIND("SWCNT",C491)),ISNUMBER(FIND("SWNT",C491)),ISNUMBER(FIND("single-wall",C491)),ISNUMBER(FIND("single wall",C491)),ISNUMBER(FIND("Single wall",C491)),ISNUMBER(FIND("Single-wall",C491)),ISNUMBER(FIND("SWCNT",B491)),ISNUMBER(FIND("SWNT",B491)),ISNUMBER(FIND("single-wall",B491)),ISNUMBER(FIND("single wall",B491)),ISNUMBER(FIND("Single-wall",B491)),ISNUMBER(FIND("Single wall",B491)))</f>
        <v>1</v>
      </c>
      <c r="AZ491" t="b">
        <f>OR(ISNUMBER(FIND("MWCNT",C491)),ISNUMBER(FIND("MWNT",C491)),ISNUMBER(FIND("multi-wall",C491)),ISNUMBER(FIND("multi wall",C491)),ISNUMBER(FIND("multiwall",C491)),ISNUMBER(FIND("Multi-wall",C491)),ISNUMBER(FIND("Multi wall",C491)),ISNUMBER(FIND("Multiwall",C491)),ISNUMBER(FIND("MWCNT",B491)),ISNUMBER(FIND("MWNT",B491)),ISNUMBER(FIND("multi-wall",B491)),ISNUMBER(FIND("multi wall",B491)),ISNUMBER(FIND("multiwall",B491)),ISNUMBER(FIND("Multi-wall",B491)),ISNUMBER(FIND("Multi wall",B491)),ISNUMBER(FIND("Multiwall",B491)),ISNUMBER(FIND("Double-wall",B491)),ISNUMBER(FIND("Double wall",B491)),ISNUMBER(FIND("Doublewall",B491)),ISNUMBER(FIND("double-wall",B491)),ISNUMBER(FIND("double wall",B491)),ISNUMBER(FIND("doublewall",B491)))</f>
        <v>0</v>
      </c>
      <c r="BA491" t="b">
        <f>AND(Table1[[#This Row],[SWCNT]],Table1[[#This Row],[MWCNT]])</f>
        <v>0</v>
      </c>
      <c r="BB491" t="b">
        <f>IF(Table1[[#This Row],[SWCNT]]=TRUE,FALSE,IF(Table1[[#This Row],[MWCNT]]=TRUE,FALSE,TRUE))</f>
        <v>0</v>
      </c>
      <c r="BC491" s="18"/>
    </row>
    <row r="492" spans="1:55" ht="240.5">
      <c r="A492" t="s">
        <v>5913</v>
      </c>
      <c r="B492" s="2" t="s">
        <v>5914</v>
      </c>
      <c r="C492" s="16" t="s">
        <v>5916</v>
      </c>
      <c r="D492" s="17" t="s">
        <v>924</v>
      </c>
      <c r="E492" s="2">
        <v>2007</v>
      </c>
      <c r="F492" t="b">
        <f>OR(ISNUMBER(FIND("cytotoxic",C492)),ISNUMBER(FIND("Cytotoxic",C492)),ISNUMBER(FIND("cellular toxicity",C492)),ISNUMBER(FIND("cell death",C492)),ISNUMBER(FIND("viable",C492)),ISNUMBER(FIND("phytotoxic",C492)),ISNUMBER(FIND("acute toxicity",C492)),ISNUMBER(FIND("MTT",C492)),ISNUMBER(FIND("survival",C492)),ISNUMBER(FIND("prolifer",C492)),ISNUMBER(FIND("apoptosis",C492)),ISNUMBER(FIND("neurotoxic",C492)),ISNUMBER(FIND("  lysis ",C492)),ISNUMBER(FIND("necrosis",C492)),ISNUMBER(FIND("cellular death",C492))*3,ISNUMBER(FIND("LDH",C492)),ISNUMBER(FIND("Acute toxicity",C492)))</f>
        <v>1</v>
      </c>
      <c r="G492" t="b">
        <f>OR(ISNUMBER(FIND("genotoxic",C492)),ISNUMBER(FIND("genotoxicity",C492)),ISNUMBER(FIND("DNA damage",C492)),ISNUMBER(FIND("DNA",C492)),ISNUMBER(FIND("RNA",C492)),ISNUMBER(FIND("mesothelioma",C492)),ISNUMBER(FIND("carcino",C492)),ISNUMBER(FIND("mutagen",C492)),ISNUMBER(FIND("genetic",C492)))</f>
        <v>0</v>
      </c>
      <c r="H492" t="b">
        <f>OR(ISNUMBER(FIND("inflammatory",C492)),ISNUMBER(FIND("inflamm",C492)))</f>
        <v>1</v>
      </c>
      <c r="I492" t="b">
        <f>OR(ISNUMBER(FIND("immune",C492)),ISNUMBER(FIND("immunological",C492)),ISNUMBER(FIND("interleuk",C492)),ISNUMBER(FIND("platelet activation",C492)),ISNUMBER(FIND("monocyte",C492)),ISNUMBER(FIND("leukocyte",C492)),ISNUMBER(FIND("cytokine",C492)),ISNUMBER(FIND("CD4",C492)),ISNUMBER(FIND("CD8",C492)),ISNUMBER(FIND("T-cell",C492)))</f>
        <v>0</v>
      </c>
      <c r="J492" t="b">
        <f>OR(ISNUMBER(FIND("reactive oxygen",C492)),ISNUMBER(FIND("ROS",C492)),ISNUMBER(FIND("free radical",C492)),ISNUMBER(FIND("oxidative stress",C492)),ISNUMBER(FIND("peroxid",C492)),ISNUMBER(FIND("oxidative",C492)),ISNUMBER(FIND("antioxid",C492)))</f>
        <v>1</v>
      </c>
      <c r="K492" t="b">
        <f>OR(ISNUMBER(FIND("autophag",C492)))</f>
        <v>0</v>
      </c>
      <c r="L492" t="b">
        <f>OR(ISNUMBER(FIND("morpholog",C492)))</f>
        <v>0</v>
      </c>
      <c r="M492" t="b">
        <f>OR(ISNUMBER(FIND("fibrosis",C492)),ISNUMBER(FIND("Fibrosis",C492)),ISNUMBER(FIND("fibrot",C492)))</f>
        <v>0</v>
      </c>
      <c r="N492" t="b">
        <f>OR(ISNUMBER(FIND("offspring",C492)),ISNUMBER(FIND("Parental",C492)),ISNUMBER(FIND("parental",C492)),ISNUMBER(FIND("germline",C492)),ISNUMBER(FIND("reproduc",C492)),ISNUMBER(FIND("embryo",C492)))</f>
        <v>0</v>
      </c>
      <c r="O492" t="b">
        <f>OR(ISNUMBER(FIND("metabol",C492)),ISNUMBER(FIND("Metabol",C492)),ISNUMBER(FIND("digest",C492)),ISNUMBER(FIND("mitochon",C492)))</f>
        <v>1</v>
      </c>
      <c r="P492" t="b">
        <f>OR(ISNUMBER(FIND("ecotox",C492)),ISNUMBER(FIND("Ecotox",B492)),ISNUMBER(FIND("ecotox",B492)),ISNUMBER(FIND("Ecotox",C492)))</f>
        <v>0</v>
      </c>
      <c r="Q492" t="b">
        <f>OR(ISNUMBER(FIND("Bioaccum",C492)),ISNUMBER(FIND("bioaccum",C492)),ISNUMBER(FIND("accum",C492)))</f>
        <v>0</v>
      </c>
      <c r="R492" t="b">
        <f>OR(ISNUMBER(FIND("Occupation",C492)),ISNUMBER(FIND("occupation",C492)),ISNUMBER(FIND("worker",C492)),ISNUMBER(FIND("workforce",C492)))</f>
        <v>0</v>
      </c>
      <c r="S492" t="b">
        <f>NOT(OR(F492,G492,H492,I492,J492,K492,L492,M492,N492,O492,P492,Q492,R492))</f>
        <v>0</v>
      </c>
      <c r="U492" t="b">
        <f>OR(Table1[[#This Row],[Inflammation]],Table1[[#This Row],[Immune]])</f>
        <v>1</v>
      </c>
      <c r="V492" t="b">
        <f>IF(OR(Table1[[#This Row],[Rodents]],Table1[[#This Row],[Human]],Table1[[#This Row],[Pig]]),OR(ISNUMBER(FIND("intratrach",C492)),ISNUMBER(FIND("nasal ",C492)),ISNUMBER(FIND("instill",C492))),"NA")</f>
        <v>0</v>
      </c>
      <c r="W492" t="b">
        <f>IF(OR(Table1[[#This Row],[Rodents]],Table1[[#This Row],[Human]],Table1[[#This Row],[Pig]]),OR(ISNUMBER(FIND("dermal",C492)),ISNUMBER(FIND("skin ",C492))),"NA")</f>
        <v>0</v>
      </c>
      <c r="X492" t="b">
        <f>IF(OR(Table1[[#This Row],[Rodents]],Table1[[#This Row],[Human]],Table1[[#This Row],[Pig]]),OR(ISNUMBER(FIND("injected",C492)),ISNUMBER(FIND("periton",C492)),ISNUMBER(FIND("intrascrot",C492))),"NA")</f>
        <v>0</v>
      </c>
      <c r="Y492" t="b">
        <f>IF(OR(Table1[[#This Row],[Rodents]],Table1[[#This Row],[Human]],Table1[[#This Row],[Pig]]),NOT(OR(Table1[[#This Row],[Inhaled/Intratracheal/intranasal]],Table1[[#This Row],[Dermal]],Table1[[#This Row],[Injected]])),"NA")</f>
        <v>1</v>
      </c>
      <c r="AA492" t="b">
        <f>OR(ISNUMBER(FIND("fish ",C492)),ISNUMBER(FIND("Fish ",C492)),ISNUMBER(FIND("aquatic",C492)),ISNUMBER(FIND("daphnids",C492)),ISNUMBER(FIND("Carcinus maenas",C492)),ISNUMBER(FIND("Daphnia",C492)),ISNUMBER(FIND("Ruditapes philippinarum",C492)),ISNUMBER(FIND("daphnia",C492)),ISNUMBER(FIND("marine",C492)),ISNUMBER(FIND("mussel",C492)),ISNUMBER(FIND("algae",C492)),ISNUMBER(FIND("Donax faba",C492)),ISNUMBER(FIND("estuarine",C492)),ISNUMBER(FIND("snail",C492)),ISNUMBER(FIND("Prorocentrum donghaiense",C492)) )</f>
        <v>0</v>
      </c>
      <c r="AB492" t="b">
        <f>OR(ISNUMBER(FIND(" rat ",C492)),ISNUMBER(FIND(" rats ",C492)),ISNUMBER(FIND(" Rats ",C492)),ISNUMBER(FIND(" Rat ",C492)),ISNUMBER(FIND(" rat.",C492)),ISNUMBER(FIND(" rats.",C492)),ISNUMBER(FIND("mouse",C492)),ISNUMBER(FIND("mice",C492)), ISNUMBER(FIND(" Mice",C492)))</f>
        <v>1</v>
      </c>
      <c r="AC492" t="b">
        <f>OR(ISNUMBER(FIND(" cell ",C492)),ISNUMBER(FIND("fibroblast",C492)),ISNUMBER(FIND("macrophage",C492)),ISNUMBER(FIND("epithelial",C492)),ISNUMBER(FIND("endothelial",C492)),ISNUMBER(FIND("neuron",C492)),ISNUMBER(FIND(" cells ",C492)),ISNUMBER(FIND("RBC",C492)),ISNUMBER(FIND("mitochond",C492)),ISNUMBER(FIND("adipocyte",C492)),ISNUMBER(FIND("osteo",C492)),ISNUMBER(FIND("keratin",C492)),ISNUMBER(FIND(" cell's ",C492)),ISNUMBER(FIND("eukary",C492)),ISNUMBER(FIND("sperm",C492)))</f>
        <v>1</v>
      </c>
      <c r="AD492" t="b">
        <f>OR(ISNUMBER(FIND("human",B492)),ISNUMBER(FIND("workers",B492)),ISNUMBER(FIND("workforces",B492)),ISNUMBER(FIND("occupational",B492)),ISNUMBER(FIND("Case report",B492)),ISNUMBER(FIND("Workplaces",B492)),ISNUMBER(FIND("worker",B492)))</f>
        <v>0</v>
      </c>
      <c r="AE492" t="b">
        <f>OR(ISNUMBER(FIND(" plant ",C492)),ISNUMBER(FIND("Plant ",C492)),ISNUMBER(FIND("tomato",C492)),ISNUMBER(FIND("plants",C492)),ISNUMBER(FIND("Plants",C492)),ISNUMBER(FIND("algae",C492)),ISNUMBER(FIND("lettuce",C492)),ISNUMBER(FIND("green gram sprouts ",C492)),ISNUMBER(FIND("Cucurbita pepo",C492)),ISNUMBER(FIND("bean ",C492)),ISNUMBER(FIND("chloroplast",C492)),ISNUMBER(FIND("chlorophyll",C492)),ISNUMBER(FIND("seedling",C492)),ISNUMBER(FIND("canola",C492)),ISNUMBER(FIND("shoot",C492)),ISNUMBER(FIND("photosynthes",C492)),ISNUMBER(FIND(" leaves ",C492)),,ISNUMBER(FIND("agriculture",C492)),ISNUMBER(FIND(" crops ",C492)))</f>
        <v>0</v>
      </c>
      <c r="AF492" t="b">
        <f>OR(ISNUMBER(FIND("bacteria",C492)),ISNUMBER(FIND("Bacteria",C492)),ISNUMBER(FIND("Bacterium",C492)),ISNUMBER(FIND("bacterium",C492)),ISNUMBER(FIND(" coli ",C492)))</f>
        <v>0</v>
      </c>
      <c r="AG492" t="b">
        <f>OR(ISNUMBER(FIND("fungi",C492)),ISNUMBER(FIND("Fungi",C492)),ISNUMBER(FIND("fungus",C492)),ISNUMBER(FIND("Fungus",C492)),ISNUMBER(FIND("mushroom",C492)),ISNUMBER(FIND("Mushroom",C492)),ISNUMBER(FIND(" mold ",C492)))</f>
        <v>0</v>
      </c>
      <c r="AH492" t="b">
        <f>OR(ISNUMBER(FIND("Pig ",C492)),ISNUMBER(FIND("pig ",C492)),ISNUMBER(FIND("Pigs ",C492)),ISNUMBER(FIND("pigs ",C492)))</f>
        <v>0</v>
      </c>
      <c r="AI492" t="b">
        <f>OR(ISNUMBER(FIND(" C. elegans",C492)),ISNUMBER(FIND("Caenorhabditis elegans",C492)),ISNUMBER(FIND("earthworms",C492)),ISNUMBER(FIND(" Ficopomatus enigmaticus",C492)),ISNUMBER(FIND("larva",C492)),ISNUMBER(FIND("Lumbriculus variegatus",C492)),ISNUMBER(FIND("nematode",C492)))</f>
        <v>0</v>
      </c>
      <c r="AJ492" t="b">
        <f>NOT(OR(AA492,AB492,AC492,AD492,AE492,AF492,AG492,AH492,AI492))</f>
        <v>0</v>
      </c>
      <c r="AL492" t="b">
        <f>OR(AA492,AB492,AD492,AE492,AF492,AG492,AH492,AI492)</f>
        <v>1</v>
      </c>
      <c r="AM492" t="b">
        <f>IF(Table1[[#This Row],[In vivo?]],IF(Table1[[#This Row],[Cell]],FALSE,TRUE),FALSE)</f>
        <v>0</v>
      </c>
      <c r="AN492" t="b">
        <f>AND(AC492,AL492)</f>
        <v>1</v>
      </c>
      <c r="AO492" t="b">
        <f>IF(Table1[[#This Row],[Cell]],IF(Table1[[#This Row],[In vivo?]],FALSE,TRUE),FALSE)</f>
        <v>0</v>
      </c>
      <c r="AP492" t="b">
        <f>NOT(OR(Table1[[#This Row],[In vivo?]],Table1[[#This Row],[Only in Cell]]))</f>
        <v>0</v>
      </c>
      <c r="AQ492" t="b">
        <f>IF(OR(Table1[[#This Row],[Rodents]],Table1[[#This Row],[Human]],Table1[[#This Row],[Pig]]),OR(ISNUMBER(FIND("pulmonary",C492)),ISNUMBER(FIND("lung",C492))),"NA")</f>
        <v>1</v>
      </c>
      <c r="AR492" t="b">
        <f>IF(OR(Table1[[#This Row],[Rodents]],Table1[[#This Row],[Human]],Table1[[#This Row],[Pig]]),OR(ISNUMBER(FIND("skin",C492)),ISNUMBER(FIND("dermal",C492))),"NA")</f>
        <v>0</v>
      </c>
      <c r="AS492" t="b">
        <f>IF(OR(Table1[[#This Row],[Rodents]],Table1[[#This Row],[Human]],Table1[[#This Row],[Pig]]),OR(ISNUMBER(FIND("liver",C492)),ISNUMBER(FIND("hepat",C492))),"NA")</f>
        <v>0</v>
      </c>
      <c r="AT492" t="b">
        <f>IF(OR(Table1[[#This Row],[Rodents]],Table1[[#This Row],[Human]],Table1[[#This Row],[Pig]]),OR(ISNUMBER(FIND("kidney",C492)),ISNUMBER(FIND("neph",C492))),"NA")</f>
        <v>0</v>
      </c>
      <c r="AU492" t="b">
        <f>IF(OR(Table1[[#This Row],[Rodents]],Table1[[#This Row],[Human]],Table1[[#This Row],[Pig]]),OR(ISNUMBER(FIND("brain",C492)),ISNUMBER(FIND("neur",C492)),ISNUMBER(FIND("nerv",C492))),"NA")</f>
        <v>0</v>
      </c>
      <c r="AV492" t="b">
        <f>IF(OR(Table1[[#This Row],[Rodents]],Table1[[#This Row],[Human]],Table1[[#This Row],[Pig]]),OR(ISNUMBER(FIND("heart",C492)),ISNUMBER(FIND("cardi",C492))),"NA")</f>
        <v>0</v>
      </c>
      <c r="AW492" t="b">
        <f>IF(OR(Table1[[#This Row],[Rodents]],Table1[[#This Row],[Human]],Table1[[#This Row],[Pig]]),OR(ISNUMBER(FIND("gastro",C492)),ISNUMBER(FIND("intesti",C492)),ISNUMBER(FIND("stomach",C492))),"NA")</f>
        <v>0</v>
      </c>
      <c r="AX492" t="b">
        <f>IF(OR(Table1[[#This Row],[Rodents]],Table1[[#This Row],[Human]],Table1[[#This Row],[Pig]]),NOT(OR(AQ492,AR492,AS492,AT492,AU492,AV492,AW492)),"NA")</f>
        <v>0</v>
      </c>
      <c r="AY492" t="b">
        <f>OR(ISNUMBER(FIND("SWCNT",C492)),ISNUMBER(FIND("SWNT",C492)),ISNUMBER(FIND("single-wall",C492)),ISNUMBER(FIND("single wall",C492)),ISNUMBER(FIND("Single wall",C492)),ISNUMBER(FIND("Single-wall",C492)),ISNUMBER(FIND("SWCNT",B492)),ISNUMBER(FIND("SWNT",B492)),ISNUMBER(FIND("single-wall",B492)),ISNUMBER(FIND("single wall",B492)),ISNUMBER(FIND("Single-wall",B492)),ISNUMBER(FIND("Single wall",B492)))</f>
        <v>1</v>
      </c>
      <c r="AZ492" t="b">
        <f>OR(ISNUMBER(FIND("MWCNT",C492)),ISNUMBER(FIND("MWNT",C492)),ISNUMBER(FIND("multi-wall",C492)),ISNUMBER(FIND("multi wall",C492)),ISNUMBER(FIND("multiwall",C492)),ISNUMBER(FIND("Multi-wall",C492)),ISNUMBER(FIND("Multi wall",C492)),ISNUMBER(FIND("Multiwall",C492)),ISNUMBER(FIND("MWCNT",B492)),ISNUMBER(FIND("MWNT",B492)),ISNUMBER(FIND("multi-wall",B492)),ISNUMBER(FIND("multi wall",B492)),ISNUMBER(FIND("multiwall",B492)),ISNUMBER(FIND("Multi-wall",B492)),ISNUMBER(FIND("Multi wall",B492)),ISNUMBER(FIND("Multiwall",B492)),ISNUMBER(FIND("Double-wall",B492)),ISNUMBER(FIND("Double wall",B492)),ISNUMBER(FIND("Doublewall",B492)),ISNUMBER(FIND("double-wall",B492)),ISNUMBER(FIND("double wall",B492)),ISNUMBER(FIND("doublewall",B492)))</f>
        <v>1</v>
      </c>
      <c r="BA492" t="b">
        <f>AND(Table1[[#This Row],[SWCNT]],Table1[[#This Row],[MWCNT]])</f>
        <v>1</v>
      </c>
      <c r="BB492" t="b">
        <f>IF(Table1[[#This Row],[SWCNT]]=TRUE,FALSE,IF(Table1[[#This Row],[MWCNT]]=TRUE,FALSE,TRUE))</f>
        <v>0</v>
      </c>
      <c r="BC492" s="18"/>
    </row>
    <row r="493" spans="1:55" ht="277.5">
      <c r="B493" s="2" t="s">
        <v>5920</v>
      </c>
      <c r="C493" s="16" t="s">
        <v>5922</v>
      </c>
      <c r="D493" s="17" t="s">
        <v>5923</v>
      </c>
      <c r="E493" s="2">
        <v>2007</v>
      </c>
      <c r="F493" t="b">
        <f>OR(ISNUMBER(FIND("cytotoxic",C493)),ISNUMBER(FIND("Cytotoxic",C493)),ISNUMBER(FIND("cellular toxicity",C493)),ISNUMBER(FIND("cell death",C493)),ISNUMBER(FIND("viable",C493)),ISNUMBER(FIND("phytotoxic",C493)),ISNUMBER(FIND("acute toxicity",C493)),ISNUMBER(FIND("MTT",C493)),ISNUMBER(FIND("survival",C493)),ISNUMBER(FIND("prolifer",C493)),ISNUMBER(FIND("apoptosis",C493)),ISNUMBER(FIND("neurotoxic",C493)),ISNUMBER(FIND("  lysis ",C493)),ISNUMBER(FIND("necrosis",C493)),ISNUMBER(FIND("cellular death",C493))*3,ISNUMBER(FIND("LDH",C493)),ISNUMBER(FIND("Acute toxicity",C493)))</f>
        <v>1</v>
      </c>
      <c r="G493" t="b">
        <f>OR(ISNUMBER(FIND("genotoxic",C493)),ISNUMBER(FIND("genotoxicity",C493)),ISNUMBER(FIND("DNA damage",C493)),ISNUMBER(FIND("DNA",C493)),ISNUMBER(FIND("RNA",C493)),ISNUMBER(FIND("mesothelioma",C493)),ISNUMBER(FIND("carcino",C493)),ISNUMBER(FIND("mutagen",C493)),ISNUMBER(FIND("genetic",C493)))</f>
        <v>0</v>
      </c>
      <c r="H493" t="b">
        <f>OR(ISNUMBER(FIND("inflammatory",C493)),ISNUMBER(FIND("inflamm",C493)))</f>
        <v>1</v>
      </c>
      <c r="I493" t="b">
        <f>OR(ISNUMBER(FIND("immune",C493)),ISNUMBER(FIND("immunological",C493)),ISNUMBER(FIND("interleuk",C493)),ISNUMBER(FIND("platelet activation",C493)),ISNUMBER(FIND("monocyte",C493)),ISNUMBER(FIND("leukocyte",C493)),ISNUMBER(FIND("cytokine",C493)),ISNUMBER(FIND("CD4",C493)),ISNUMBER(FIND("CD8",C493)),ISNUMBER(FIND("T-cell",C493)))</f>
        <v>0</v>
      </c>
      <c r="J493" t="b">
        <f>OR(ISNUMBER(FIND("reactive oxygen",C493)),ISNUMBER(FIND("ROS",C493)),ISNUMBER(FIND("free radical",C493)),ISNUMBER(FIND("oxidative stress",C493)),ISNUMBER(FIND("peroxid",C493)),ISNUMBER(FIND("oxidative",C493)),ISNUMBER(FIND("antioxid",C493)))</f>
        <v>0</v>
      </c>
      <c r="K493" t="b">
        <f>OR(ISNUMBER(FIND("autophag",C493)))</f>
        <v>0</v>
      </c>
      <c r="L493" t="b">
        <f>OR(ISNUMBER(FIND("morpholog",C493)))</f>
        <v>0</v>
      </c>
      <c r="M493" t="b">
        <f>OR(ISNUMBER(FIND("fibrosis",C493)),ISNUMBER(FIND("Fibrosis",C493)),ISNUMBER(FIND("fibrot",C493)))</f>
        <v>0</v>
      </c>
      <c r="N493" t="b">
        <f>OR(ISNUMBER(FIND("offspring",C493)),ISNUMBER(FIND("Parental",C493)),ISNUMBER(FIND("parental",C493)),ISNUMBER(FIND("germline",C493)),ISNUMBER(FIND("reproduc",C493)),ISNUMBER(FIND("embryo",C493)))</f>
        <v>0</v>
      </c>
      <c r="O493" t="b">
        <f>OR(ISNUMBER(FIND("metabol",C493)),ISNUMBER(FIND("Metabol",C493)),ISNUMBER(FIND("digest",C493)),ISNUMBER(FIND("mitochon",C493)))</f>
        <v>0</v>
      </c>
      <c r="P493" t="b">
        <f>OR(ISNUMBER(FIND("ecotox",C493)),ISNUMBER(FIND("Ecotox",B493)),ISNUMBER(FIND("ecotox",B493)),ISNUMBER(FIND("Ecotox",C493)))</f>
        <v>0</v>
      </c>
      <c r="Q493" t="b">
        <f>OR(ISNUMBER(FIND("Bioaccum",C493)),ISNUMBER(FIND("bioaccum",C493)),ISNUMBER(FIND("accum",C493)))</f>
        <v>0</v>
      </c>
      <c r="R493" t="b">
        <f>OR(ISNUMBER(FIND("Occupation",C493)),ISNUMBER(FIND("occupation",C493)),ISNUMBER(FIND("worker",C493)),ISNUMBER(FIND("workforce",C493)))</f>
        <v>0</v>
      </c>
      <c r="S493" t="b">
        <f>NOT(OR(F493,G493,H493,I493,J493,K493,L493,M493,N493,O493,P493,Q493,R493))</f>
        <v>0</v>
      </c>
      <c r="U493" t="b">
        <f>OR(Table1[[#This Row],[Inflammation]],Table1[[#This Row],[Immune]])</f>
        <v>1</v>
      </c>
      <c r="V493" t="b">
        <f>IF(OR(Table1[[#This Row],[Rodents]],Table1[[#This Row],[Human]],Table1[[#This Row],[Pig]]),OR(ISNUMBER(FIND("intratrach",C493)),ISNUMBER(FIND("nasal ",C493)),ISNUMBER(FIND("instill",C493))),"NA")</f>
        <v>1</v>
      </c>
      <c r="W493" t="b">
        <f>IF(OR(Table1[[#This Row],[Rodents]],Table1[[#This Row],[Human]],Table1[[#This Row],[Pig]]),OR(ISNUMBER(FIND("dermal",C493)),ISNUMBER(FIND("skin ",C493))),"NA")</f>
        <v>0</v>
      </c>
      <c r="X493" t="b">
        <f>IF(OR(Table1[[#This Row],[Rodents]],Table1[[#This Row],[Human]],Table1[[#This Row],[Pig]]),OR(ISNUMBER(FIND("injected",C493)),ISNUMBER(FIND("periton",C493)),ISNUMBER(FIND("intrascrot",C493))),"NA")</f>
        <v>0</v>
      </c>
      <c r="Y493" t="b">
        <f>IF(OR(Table1[[#This Row],[Rodents]],Table1[[#This Row],[Human]],Table1[[#This Row],[Pig]]),NOT(OR(Table1[[#This Row],[Inhaled/Intratracheal/intranasal]],Table1[[#This Row],[Dermal]],Table1[[#This Row],[Injected]])),"NA")</f>
        <v>0</v>
      </c>
      <c r="AA493" t="b">
        <f>OR(ISNUMBER(FIND("fish ",C493)),ISNUMBER(FIND("Fish ",C493)),ISNUMBER(FIND("aquatic",C493)),ISNUMBER(FIND("daphnids",C493)),ISNUMBER(FIND("Carcinus maenas",C493)),ISNUMBER(FIND("Daphnia",C493)),ISNUMBER(FIND("Ruditapes philippinarum",C493)),ISNUMBER(FIND("daphnia",C493)),ISNUMBER(FIND("marine",C493)),ISNUMBER(FIND("mussel",C493)),ISNUMBER(FIND("algae",C493)),ISNUMBER(FIND("Donax faba",C493)),ISNUMBER(FIND("estuarine",C493)),ISNUMBER(FIND("snail",C493)),ISNUMBER(FIND("Prorocentrum donghaiense",C493)) )</f>
        <v>0</v>
      </c>
      <c r="AB493" t="b">
        <f>OR(ISNUMBER(FIND(" rat ",C493)),ISNUMBER(FIND(" rats ",C493)),ISNUMBER(FIND(" Rats ",C493)),ISNUMBER(FIND(" Rat ",C493)),ISNUMBER(FIND(" rat.",C493)),ISNUMBER(FIND(" rats.",C493)),ISNUMBER(FIND("mouse",C493)),ISNUMBER(FIND("mice",C493)), ISNUMBER(FIND(" Mice",C493)))</f>
        <v>1</v>
      </c>
      <c r="AC493" t="b">
        <f>OR(ISNUMBER(FIND(" cell ",C493)),ISNUMBER(FIND("fibroblast",C493)),ISNUMBER(FIND("macrophage",C493)),ISNUMBER(FIND("epithelial",C493)),ISNUMBER(FIND("endothelial",C493)),ISNUMBER(FIND("neuron",C493)),ISNUMBER(FIND(" cells ",C493)),ISNUMBER(FIND("RBC",C493)),ISNUMBER(FIND("mitochond",C493)),ISNUMBER(FIND("adipocyte",C493)),ISNUMBER(FIND("osteo",C493)),ISNUMBER(FIND("keratin",C493)),ISNUMBER(FIND(" cell's ",C493)),ISNUMBER(FIND("eukary",C493)),ISNUMBER(FIND("sperm",C493)))</f>
        <v>1</v>
      </c>
      <c r="AD493" t="b">
        <f>OR(ISNUMBER(FIND("human",B493)),ISNUMBER(FIND("workers",B493)),ISNUMBER(FIND("workforces",B493)),ISNUMBER(FIND("occupational",B493)),ISNUMBER(FIND("Case report",B493)),ISNUMBER(FIND("Workplaces",B493)),ISNUMBER(FIND("worker",B493)))</f>
        <v>0</v>
      </c>
      <c r="AE493" t="b">
        <f>OR(ISNUMBER(FIND(" plant ",C493)),ISNUMBER(FIND("Plant ",C493)),ISNUMBER(FIND("tomato",C493)),ISNUMBER(FIND("plants",C493)),ISNUMBER(FIND("Plants",C493)),ISNUMBER(FIND("algae",C493)),ISNUMBER(FIND("lettuce",C493)),ISNUMBER(FIND("green gram sprouts ",C493)),ISNUMBER(FIND("Cucurbita pepo",C493)),ISNUMBER(FIND("bean ",C493)),ISNUMBER(FIND("chloroplast",C493)),ISNUMBER(FIND("chlorophyll",C493)),ISNUMBER(FIND("seedling",C493)),ISNUMBER(FIND("canola",C493)),ISNUMBER(FIND("shoot",C493)),ISNUMBER(FIND("photosynthes",C493)),ISNUMBER(FIND(" leaves ",C493)),,ISNUMBER(FIND("agriculture",C493)),ISNUMBER(FIND(" crops ",C493)))</f>
        <v>0</v>
      </c>
      <c r="AF493" t="b">
        <f>OR(ISNUMBER(FIND("bacteria",C493)),ISNUMBER(FIND("Bacteria",C493)),ISNUMBER(FIND("Bacterium",C493)),ISNUMBER(FIND("bacterium",C493)),ISNUMBER(FIND(" coli ",C493)))</f>
        <v>0</v>
      </c>
      <c r="AG493" t="b">
        <f>OR(ISNUMBER(FIND("fungi",C493)),ISNUMBER(FIND("Fungi",C493)),ISNUMBER(FIND("fungus",C493)),ISNUMBER(FIND("Fungus",C493)),ISNUMBER(FIND("mushroom",C493)),ISNUMBER(FIND("Mushroom",C493)),ISNUMBER(FIND(" mold ",C493)))</f>
        <v>0</v>
      </c>
      <c r="AH493" t="b">
        <f>OR(ISNUMBER(FIND("Pig ",C493)),ISNUMBER(FIND("pig ",C493)),ISNUMBER(FIND("Pigs ",C493)),ISNUMBER(FIND("pigs ",C493)))</f>
        <v>0</v>
      </c>
      <c r="AI493" t="b">
        <f>OR(ISNUMBER(FIND(" C. elegans",C493)),ISNUMBER(FIND("Caenorhabditis elegans",C493)),ISNUMBER(FIND("earthworms",C493)),ISNUMBER(FIND(" Ficopomatus enigmaticus",C493)),ISNUMBER(FIND("larva",C493)),ISNUMBER(FIND("Lumbriculus variegatus",C493)),ISNUMBER(FIND("nematode",C493)))</f>
        <v>0</v>
      </c>
      <c r="AJ493" t="b">
        <f>NOT(OR(AA493,AB493,AC493,AD493,AE493,AF493,AG493,AH493,AI493))</f>
        <v>0</v>
      </c>
      <c r="AL493" t="b">
        <f>OR(AA493,AB493,AD493,AE493,AF493,AG493,AH493,AI493)</f>
        <v>1</v>
      </c>
      <c r="AM493" t="b">
        <f>IF(Table1[[#This Row],[In vivo?]],IF(Table1[[#This Row],[Cell]],FALSE,TRUE),FALSE)</f>
        <v>0</v>
      </c>
      <c r="AN493" t="b">
        <f>AND(AC493,AL493)</f>
        <v>1</v>
      </c>
      <c r="AO493" t="b">
        <f>IF(Table1[[#This Row],[Cell]],IF(Table1[[#This Row],[In vivo?]],FALSE,TRUE),FALSE)</f>
        <v>0</v>
      </c>
      <c r="AP493" t="b">
        <f>NOT(OR(Table1[[#This Row],[In vivo?]],Table1[[#This Row],[Only in Cell]]))</f>
        <v>0</v>
      </c>
      <c r="AQ493" t="b">
        <f>IF(OR(Table1[[#This Row],[Rodents]],Table1[[#This Row],[Human]],Table1[[#This Row],[Pig]]),OR(ISNUMBER(FIND("pulmonary",C493)),ISNUMBER(FIND("lung",C493))),"NA")</f>
        <v>1</v>
      </c>
      <c r="AR493" t="b">
        <f>IF(OR(Table1[[#This Row],[Rodents]],Table1[[#This Row],[Human]],Table1[[#This Row],[Pig]]),OR(ISNUMBER(FIND("skin",C493)),ISNUMBER(FIND("dermal",C493))),"NA")</f>
        <v>0</v>
      </c>
      <c r="AS493" t="b">
        <f>IF(OR(Table1[[#This Row],[Rodents]],Table1[[#This Row],[Human]],Table1[[#This Row],[Pig]]),OR(ISNUMBER(FIND("liver",C493)),ISNUMBER(FIND("hepat",C493))),"NA")</f>
        <v>0</v>
      </c>
      <c r="AT493" t="b">
        <f>IF(OR(Table1[[#This Row],[Rodents]],Table1[[#This Row],[Human]],Table1[[#This Row],[Pig]]),OR(ISNUMBER(FIND("kidney",C493)),ISNUMBER(FIND("neph",C493))),"NA")</f>
        <v>0</v>
      </c>
      <c r="AU493" t="b">
        <f>IF(OR(Table1[[#This Row],[Rodents]],Table1[[#This Row],[Human]],Table1[[#This Row],[Pig]]),OR(ISNUMBER(FIND("brain",C493)),ISNUMBER(FIND("neur",C493)),ISNUMBER(FIND("nerv",C493))),"NA")</f>
        <v>0</v>
      </c>
      <c r="AV493" t="b">
        <f>IF(OR(Table1[[#This Row],[Rodents]],Table1[[#This Row],[Human]],Table1[[#This Row],[Pig]]),OR(ISNUMBER(FIND("heart",C493)),ISNUMBER(FIND("cardi",C493))),"NA")</f>
        <v>0</v>
      </c>
      <c r="AW493" t="b">
        <f>IF(OR(Table1[[#This Row],[Rodents]],Table1[[#This Row],[Human]],Table1[[#This Row],[Pig]]),OR(ISNUMBER(FIND("gastro",C493)),ISNUMBER(FIND("intesti",C493)),ISNUMBER(FIND("stomach",C493))),"NA")</f>
        <v>0</v>
      </c>
      <c r="AX493" t="b">
        <f>IF(OR(Table1[[#This Row],[Rodents]],Table1[[#This Row],[Human]],Table1[[#This Row],[Pig]]),NOT(OR(AQ493,AR493,AS493,AT493,AU493,AV493,AW493)),"NA")</f>
        <v>0</v>
      </c>
      <c r="AY493" t="b">
        <f>OR(ISNUMBER(FIND("SWCNT",C493)),ISNUMBER(FIND("SWNT",C493)),ISNUMBER(FIND("single-wall",C493)),ISNUMBER(FIND("single wall",C493)),ISNUMBER(FIND("Single wall",C493)),ISNUMBER(FIND("Single-wall",C493)),ISNUMBER(FIND("SWCNT",B493)),ISNUMBER(FIND("SWNT",B493)),ISNUMBER(FIND("single-wall",B493)),ISNUMBER(FIND("single wall",B493)),ISNUMBER(FIND("Single-wall",B493)),ISNUMBER(FIND("Single wall",B493)))</f>
        <v>0</v>
      </c>
      <c r="AZ493" t="b">
        <f>OR(ISNUMBER(FIND("MWCNT",C493)),ISNUMBER(FIND("MWNT",C493)),ISNUMBER(FIND("multi-wall",C493)),ISNUMBER(FIND("multi wall",C493)),ISNUMBER(FIND("multiwall",C493)),ISNUMBER(FIND("Multi-wall",C493)),ISNUMBER(FIND("Multi wall",C493)),ISNUMBER(FIND("Multiwall",C493)),ISNUMBER(FIND("MWCNT",B493)),ISNUMBER(FIND("MWNT",B493)),ISNUMBER(FIND("multi-wall",B493)),ISNUMBER(FIND("multi wall",B493)),ISNUMBER(FIND("multiwall",B493)),ISNUMBER(FIND("Multi-wall",B493)),ISNUMBER(FIND("Multi wall",B493)),ISNUMBER(FIND("Multiwall",B493)),ISNUMBER(FIND("Double-wall",B493)),ISNUMBER(FIND("Double wall",B493)),ISNUMBER(FIND("Doublewall",B493)),ISNUMBER(FIND("double-wall",B493)),ISNUMBER(FIND("double wall",B493)),ISNUMBER(FIND("doublewall",B493)))</f>
        <v>1</v>
      </c>
      <c r="BA493" t="b">
        <f>AND(Table1[[#This Row],[SWCNT]],Table1[[#This Row],[MWCNT]])</f>
        <v>0</v>
      </c>
      <c r="BB493" t="b">
        <f>IF(Table1[[#This Row],[SWCNT]]=TRUE,FALSE,IF(Table1[[#This Row],[MWCNT]]=TRUE,FALSE,TRUE))</f>
        <v>0</v>
      </c>
      <c r="BC493" s="18"/>
    </row>
    <row r="494" spans="1:55" ht="259">
      <c r="A494" t="s">
        <v>5924</v>
      </c>
      <c r="B494" s="2" t="s">
        <v>5925</v>
      </c>
      <c r="C494" s="16" t="s">
        <v>5926</v>
      </c>
      <c r="D494" s="17" t="s">
        <v>1192</v>
      </c>
      <c r="E494" s="2">
        <v>2007</v>
      </c>
      <c r="F494" t="b">
        <f>OR(ISNUMBER(FIND("cytotoxic",C494)),ISNUMBER(FIND("Cytotoxic",C494)),ISNUMBER(FIND("cellular toxicity",C494)),ISNUMBER(FIND("cell death",C494)),ISNUMBER(FIND("viable",C494)),ISNUMBER(FIND("phytotoxic",C494)),ISNUMBER(FIND("acute toxicity",C494)),ISNUMBER(FIND("MTT",C494)),ISNUMBER(FIND("survival",C494)),ISNUMBER(FIND("prolifer",C494)),ISNUMBER(FIND("apoptosis",C494)),ISNUMBER(FIND("neurotoxic",C494)),ISNUMBER(FIND("  lysis ",C494)),ISNUMBER(FIND("necrosis",C494)),ISNUMBER(FIND("cellular death",C494))*3,ISNUMBER(FIND("LDH",C494)),ISNUMBER(FIND("Acute toxicity",C494)))</f>
        <v>1</v>
      </c>
      <c r="G494" t="b">
        <f>OR(ISNUMBER(FIND("genotoxic",C494)),ISNUMBER(FIND("genotoxicity",C494)),ISNUMBER(FIND("DNA damage",C494)),ISNUMBER(FIND("DNA",C494)),ISNUMBER(FIND("RNA",C494)),ISNUMBER(FIND("mesothelioma",C494)),ISNUMBER(FIND("carcino",C494)),ISNUMBER(FIND("mutagen",C494)),ISNUMBER(FIND("genetic",C494)))</f>
        <v>1</v>
      </c>
      <c r="H494" t="b">
        <f>OR(ISNUMBER(FIND("inflammatory",C494)),ISNUMBER(FIND("inflamm",C494)))</f>
        <v>1</v>
      </c>
      <c r="I494" t="b">
        <f>OR(ISNUMBER(FIND("immune",C494)),ISNUMBER(FIND("immunological",C494)),ISNUMBER(FIND("interleuk",C494)),ISNUMBER(FIND("platelet activation",C494)),ISNUMBER(FIND("monocyte",C494)),ISNUMBER(FIND("leukocyte",C494)),ISNUMBER(FIND("cytokine",C494)),ISNUMBER(FIND("CD4",C494)),ISNUMBER(FIND("CD8",C494)),ISNUMBER(FIND("T-cell",C494)))</f>
        <v>0</v>
      </c>
      <c r="J494" t="b">
        <f>OR(ISNUMBER(FIND("reactive oxygen",C494)),ISNUMBER(FIND("ROS",C494)),ISNUMBER(FIND("free radical",C494)),ISNUMBER(FIND("oxidative stress",C494)),ISNUMBER(FIND("peroxid",C494)),ISNUMBER(FIND("oxidative",C494)),ISNUMBER(FIND("antioxid",C494)))</f>
        <v>0</v>
      </c>
      <c r="K494" t="b">
        <f>OR(ISNUMBER(FIND("autophag",C494)))</f>
        <v>0</v>
      </c>
      <c r="L494" t="b">
        <f>OR(ISNUMBER(FIND("morpholog",C494)))</f>
        <v>0</v>
      </c>
      <c r="M494" t="b">
        <f>OR(ISNUMBER(FIND("fibrosis",C494)),ISNUMBER(FIND("Fibrosis",C494)),ISNUMBER(FIND("fibrot",C494)))</f>
        <v>0</v>
      </c>
      <c r="N494" t="b">
        <f>OR(ISNUMBER(FIND("offspring",C494)),ISNUMBER(FIND("Parental",C494)),ISNUMBER(FIND("parental",C494)),ISNUMBER(FIND("germline",C494)),ISNUMBER(FIND("reproduc",C494)),ISNUMBER(FIND("embryo",C494)))</f>
        <v>0</v>
      </c>
      <c r="O494" t="b">
        <f>OR(ISNUMBER(FIND("metabol",C494)),ISNUMBER(FIND("Metabol",C494)),ISNUMBER(FIND("digest",C494)),ISNUMBER(FIND("mitochon",C494)))</f>
        <v>0</v>
      </c>
      <c r="P494" t="b">
        <f>OR(ISNUMBER(FIND("ecotox",C494)),ISNUMBER(FIND("Ecotox",B494)),ISNUMBER(FIND("ecotox",B494)),ISNUMBER(FIND("Ecotox",C494)))</f>
        <v>0</v>
      </c>
      <c r="Q494" t="b">
        <f>OR(ISNUMBER(FIND("Bioaccum",C494)),ISNUMBER(FIND("bioaccum",C494)),ISNUMBER(FIND("accum",C494)))</f>
        <v>0</v>
      </c>
      <c r="R494" t="b">
        <f>OR(ISNUMBER(FIND("Occupation",C494)),ISNUMBER(FIND("occupation",C494)),ISNUMBER(FIND("worker",C494)),ISNUMBER(FIND("workforce",C494)))</f>
        <v>0</v>
      </c>
      <c r="S494" t="b">
        <f>NOT(OR(F494,G494,H494,I494,J494,K494,L494,M494,N494,O494,P494,Q494,R494))</f>
        <v>0</v>
      </c>
      <c r="U494" t="b">
        <f>OR(Table1[[#This Row],[Inflammation]],Table1[[#This Row],[Immune]])</f>
        <v>1</v>
      </c>
      <c r="V494" t="b">
        <f>IF(OR(Table1[[#This Row],[Rodents]],Table1[[#This Row],[Human]],Table1[[#This Row],[Pig]]),OR(ISNUMBER(FIND("intratrach",C494)),ISNUMBER(FIND("nasal ",C494)),ISNUMBER(FIND("instill",C494))),"NA")</f>
        <v>0</v>
      </c>
      <c r="W494" t="b">
        <f>IF(OR(Table1[[#This Row],[Rodents]],Table1[[#This Row],[Human]],Table1[[#This Row],[Pig]]),OR(ISNUMBER(FIND("dermal",C494)),ISNUMBER(FIND("skin ",C494))),"NA")</f>
        <v>1</v>
      </c>
      <c r="X494" t="b">
        <f>IF(OR(Table1[[#This Row],[Rodents]],Table1[[#This Row],[Human]],Table1[[#This Row],[Pig]]),OR(ISNUMBER(FIND("injected",C494)),ISNUMBER(FIND("periton",C494)),ISNUMBER(FIND("intrascrot",C494))),"NA")</f>
        <v>0</v>
      </c>
      <c r="Y494" t="b">
        <f>IF(OR(Table1[[#This Row],[Rodents]],Table1[[#This Row],[Human]],Table1[[#This Row],[Pig]]),NOT(OR(Table1[[#This Row],[Inhaled/Intratracheal/intranasal]],Table1[[#This Row],[Dermal]],Table1[[#This Row],[Injected]])),"NA")</f>
        <v>0</v>
      </c>
      <c r="AA494" t="b">
        <f>OR(ISNUMBER(FIND("fish ",C494)),ISNUMBER(FIND("Fish ",C494)),ISNUMBER(FIND("aquatic",C494)),ISNUMBER(FIND("daphnids",C494)),ISNUMBER(FIND("Carcinus maenas",C494)),ISNUMBER(FIND("Daphnia",C494)),ISNUMBER(FIND("Ruditapes philippinarum",C494)),ISNUMBER(FIND("daphnia",C494)),ISNUMBER(FIND("marine",C494)),ISNUMBER(FIND("mussel",C494)),ISNUMBER(FIND("algae",C494)),ISNUMBER(FIND("Donax faba",C494)),ISNUMBER(FIND("estuarine",C494)),ISNUMBER(FIND("snail",C494)),ISNUMBER(FIND("Prorocentrum donghaiense",C494)) )</f>
        <v>0</v>
      </c>
      <c r="AB494" t="b">
        <f>OR(ISNUMBER(FIND(" rat ",C494)),ISNUMBER(FIND(" rats ",C494)),ISNUMBER(FIND(" Rats ",C494)),ISNUMBER(FIND(" Rat ",C494)),ISNUMBER(FIND(" rat.",C494)),ISNUMBER(FIND(" rats.",C494)),ISNUMBER(FIND("mouse",C494)),ISNUMBER(FIND("mice",C494)), ISNUMBER(FIND(" Mice",C494)))</f>
        <v>1</v>
      </c>
      <c r="AC494" t="b">
        <f>OR(ISNUMBER(FIND(" cell ",C494)),ISNUMBER(FIND("fibroblast",C494)),ISNUMBER(FIND("macrophage",C494)),ISNUMBER(FIND("epithelial",C494)),ISNUMBER(FIND("endothelial",C494)),ISNUMBER(FIND("neuron",C494)),ISNUMBER(FIND(" cells ",C494)),ISNUMBER(FIND("RBC",C494)),ISNUMBER(FIND("mitochond",C494)),ISNUMBER(FIND("adipocyte",C494)),ISNUMBER(FIND("osteo",C494)),ISNUMBER(FIND("keratin",C494)),ISNUMBER(FIND(" cell's ",C494)),ISNUMBER(FIND("eukary",C494)),ISNUMBER(FIND("sperm",C494)))</f>
        <v>1</v>
      </c>
      <c r="AD494" t="b">
        <f>OR(ISNUMBER(FIND("human",B494)),ISNUMBER(FIND("workers",B494)),ISNUMBER(FIND("workforces",B494)),ISNUMBER(FIND("occupational",B494)),ISNUMBER(FIND("Case report",B494)),ISNUMBER(FIND("Workplaces",B494)),ISNUMBER(FIND("worker",B494)))</f>
        <v>0</v>
      </c>
      <c r="AE494" t="b">
        <f>OR(ISNUMBER(FIND(" plant ",C494)),ISNUMBER(FIND("Plant ",C494)),ISNUMBER(FIND("tomato",C494)),ISNUMBER(FIND("plants",C494)),ISNUMBER(FIND("Plants",C494)),ISNUMBER(FIND("algae",C494)),ISNUMBER(FIND("lettuce",C494)),ISNUMBER(FIND("green gram sprouts ",C494)),ISNUMBER(FIND("Cucurbita pepo",C494)),ISNUMBER(FIND("bean ",C494)),ISNUMBER(FIND("chloroplast",C494)),ISNUMBER(FIND("chlorophyll",C494)),ISNUMBER(FIND("seedling",C494)),ISNUMBER(FIND("canola",C494)),ISNUMBER(FIND("shoot",C494)),ISNUMBER(FIND("photosynthes",C494)),ISNUMBER(FIND(" leaves ",C494)),,ISNUMBER(FIND("agriculture",C494)),ISNUMBER(FIND(" crops ",C494)))</f>
        <v>0</v>
      </c>
      <c r="AF494" t="b">
        <f>OR(ISNUMBER(FIND("bacteria",C494)),ISNUMBER(FIND("Bacteria",C494)),ISNUMBER(FIND("Bacterium",C494)),ISNUMBER(FIND("bacterium",C494)),ISNUMBER(FIND(" coli ",C494)))</f>
        <v>0</v>
      </c>
      <c r="AG494" t="b">
        <f>OR(ISNUMBER(FIND("fungi",C494)),ISNUMBER(FIND("Fungi",C494)),ISNUMBER(FIND("fungus",C494)),ISNUMBER(FIND("Fungus",C494)),ISNUMBER(FIND("mushroom",C494)),ISNUMBER(FIND("Mushroom",C494)),ISNUMBER(FIND(" mold ",C494)))</f>
        <v>0</v>
      </c>
      <c r="AH494" t="b">
        <f>OR(ISNUMBER(FIND("Pig ",C494)),ISNUMBER(FIND("pig ",C494)),ISNUMBER(FIND("Pigs ",C494)),ISNUMBER(FIND("pigs ",C494)))</f>
        <v>0</v>
      </c>
      <c r="AI494" t="b">
        <f>OR(ISNUMBER(FIND(" C. elegans",C494)),ISNUMBER(FIND("Caenorhabditis elegans",C494)),ISNUMBER(FIND("earthworms",C494)),ISNUMBER(FIND(" Ficopomatus enigmaticus",C494)),ISNUMBER(FIND("larva",C494)),ISNUMBER(FIND("Lumbriculus variegatus",C494)),ISNUMBER(FIND("nematode",C494)))</f>
        <v>0</v>
      </c>
      <c r="AJ494" t="b">
        <f>NOT(OR(AA494,AB494,AC494,AD494,AE494,AF494,AG494,AH494,AI494))</f>
        <v>0</v>
      </c>
      <c r="AL494" t="b">
        <f>OR(AA494,AB494,AD494,AE494,AF494,AG494,AH494,AI494)</f>
        <v>1</v>
      </c>
      <c r="AM494" t="b">
        <f>IF(Table1[[#This Row],[In vivo?]],IF(Table1[[#This Row],[Cell]],FALSE,TRUE),FALSE)</f>
        <v>0</v>
      </c>
      <c r="AN494" t="b">
        <f>AND(AC494,AL494)</f>
        <v>1</v>
      </c>
      <c r="AO494" t="b">
        <f>IF(Table1[[#This Row],[Cell]],IF(Table1[[#This Row],[In vivo?]],FALSE,TRUE),FALSE)</f>
        <v>0</v>
      </c>
      <c r="AP494" t="b">
        <f>NOT(OR(Table1[[#This Row],[In vivo?]],Table1[[#This Row],[Only in Cell]]))</f>
        <v>0</v>
      </c>
      <c r="AQ494" t="b">
        <f>IF(OR(Table1[[#This Row],[Rodents]],Table1[[#This Row],[Human]],Table1[[#This Row],[Pig]]),OR(ISNUMBER(FIND("pulmonary",C494)),ISNUMBER(FIND("lung",C494))),"NA")</f>
        <v>1</v>
      </c>
      <c r="AR494" t="b">
        <f>IF(OR(Table1[[#This Row],[Rodents]],Table1[[#This Row],[Human]],Table1[[#This Row],[Pig]]),OR(ISNUMBER(FIND("skin",C494)),ISNUMBER(FIND("dermal",C494))),"NA")</f>
        <v>1</v>
      </c>
      <c r="AS494" t="b">
        <f>IF(OR(Table1[[#This Row],[Rodents]],Table1[[#This Row],[Human]],Table1[[#This Row],[Pig]]),OR(ISNUMBER(FIND("liver",C494)),ISNUMBER(FIND("hepat",C494))),"NA")</f>
        <v>0</v>
      </c>
      <c r="AT494" t="b">
        <f>IF(OR(Table1[[#This Row],[Rodents]],Table1[[#This Row],[Human]],Table1[[#This Row],[Pig]]),OR(ISNUMBER(FIND("kidney",C494)),ISNUMBER(FIND("neph",C494))),"NA")</f>
        <v>0</v>
      </c>
      <c r="AU494" t="b">
        <f>IF(OR(Table1[[#This Row],[Rodents]],Table1[[#This Row],[Human]],Table1[[#This Row],[Pig]]),OR(ISNUMBER(FIND("brain",C494)),ISNUMBER(FIND("neur",C494)),ISNUMBER(FIND("nerv",C494))),"NA")</f>
        <v>0</v>
      </c>
      <c r="AV494" t="b">
        <f>IF(OR(Table1[[#This Row],[Rodents]],Table1[[#This Row],[Human]],Table1[[#This Row],[Pig]]),OR(ISNUMBER(FIND("heart",C494)),ISNUMBER(FIND("cardi",C494))),"NA")</f>
        <v>0</v>
      </c>
      <c r="AW494" t="b">
        <f>IF(OR(Table1[[#This Row],[Rodents]],Table1[[#This Row],[Human]],Table1[[#This Row],[Pig]]),OR(ISNUMBER(FIND("gastro",C494)),ISNUMBER(FIND("intesti",C494)),ISNUMBER(FIND("stomach",C494))),"NA")</f>
        <v>0</v>
      </c>
      <c r="AX494" t="b">
        <f>IF(OR(Table1[[#This Row],[Rodents]],Table1[[#This Row],[Human]],Table1[[#This Row],[Pig]]),NOT(OR(AQ494,AR494,AS494,AT494,AU494,AV494,AW494)),"NA")</f>
        <v>0</v>
      </c>
      <c r="AY494" t="b">
        <f>OR(ISNUMBER(FIND("SWCNT",C494)),ISNUMBER(FIND("SWNT",C494)),ISNUMBER(FIND("single-wall",C494)),ISNUMBER(FIND("single wall",C494)),ISNUMBER(FIND("Single wall",C494)),ISNUMBER(FIND("Single-wall",C494)),ISNUMBER(FIND("SWCNT",B494)),ISNUMBER(FIND("SWNT",B494)),ISNUMBER(FIND("single-wall",B494)),ISNUMBER(FIND("single wall",B494)),ISNUMBER(FIND("Single-wall",B494)),ISNUMBER(FIND("Single wall",B494)))</f>
        <v>1</v>
      </c>
      <c r="AZ494" t="b">
        <f>OR(ISNUMBER(FIND("MWCNT",C494)),ISNUMBER(FIND("MWNT",C494)),ISNUMBER(FIND("multi-wall",C494)),ISNUMBER(FIND("multi wall",C494)),ISNUMBER(FIND("multiwall",C494)),ISNUMBER(FIND("Multi-wall",C494)),ISNUMBER(FIND("Multi wall",C494)),ISNUMBER(FIND("Multiwall",C494)),ISNUMBER(FIND("MWCNT",B494)),ISNUMBER(FIND("MWNT",B494)),ISNUMBER(FIND("multi-wall",B494)),ISNUMBER(FIND("multi wall",B494)),ISNUMBER(FIND("multiwall",B494)),ISNUMBER(FIND("Multi-wall",B494)),ISNUMBER(FIND("Multi wall",B494)),ISNUMBER(FIND("Multiwall",B494)),ISNUMBER(FIND("Double-wall",B494)),ISNUMBER(FIND("Double wall",B494)),ISNUMBER(FIND("Doublewall",B494)),ISNUMBER(FIND("double-wall",B494)),ISNUMBER(FIND("double wall",B494)),ISNUMBER(FIND("doublewall",B494)))</f>
        <v>0</v>
      </c>
      <c r="BA494" t="b">
        <f>AND(Table1[[#This Row],[SWCNT]],Table1[[#This Row],[MWCNT]])</f>
        <v>0</v>
      </c>
      <c r="BB494" t="b">
        <f>IF(Table1[[#This Row],[SWCNT]]=TRUE,FALSE,IF(Table1[[#This Row],[MWCNT]]=TRUE,FALSE,TRUE))</f>
        <v>0</v>
      </c>
      <c r="BC494" s="18"/>
    </row>
    <row r="495" spans="1:55" ht="370">
      <c r="A495" t="s">
        <v>5936</v>
      </c>
      <c r="B495" s="2" t="s">
        <v>5937</v>
      </c>
      <c r="C495" s="16" t="s">
        <v>5938</v>
      </c>
      <c r="D495" s="17" t="s">
        <v>181</v>
      </c>
      <c r="E495" s="2">
        <v>2006</v>
      </c>
      <c r="F495" t="b">
        <f>OR(ISNUMBER(FIND("cytotoxic",C495)),ISNUMBER(FIND("Cytotoxic",C495)),ISNUMBER(FIND("cellular toxicity",C495)),ISNUMBER(FIND("cell death",C495)),ISNUMBER(FIND("viable",C495)),ISNUMBER(FIND("phytotoxic",C495)),ISNUMBER(FIND("acute toxicity",C495)),ISNUMBER(FIND("MTT",C495)),ISNUMBER(FIND("survival",C495)),ISNUMBER(FIND("prolifer",C495)),ISNUMBER(FIND("apoptosis",C495)),ISNUMBER(FIND("neurotoxic",C495)),ISNUMBER(FIND("  lysis ",C495)),ISNUMBER(FIND("necrosis",C495)),ISNUMBER(FIND("cellular death",C495))*3,ISNUMBER(FIND("LDH",C495)),ISNUMBER(FIND("Acute toxicity",C495)))</f>
        <v>1</v>
      </c>
      <c r="G495" t="b">
        <f>OR(ISNUMBER(FIND("genotoxic",C495)),ISNUMBER(FIND("genotoxicity",C495)),ISNUMBER(FIND("DNA damage",C495)),ISNUMBER(FIND("DNA",C495)),ISNUMBER(FIND("RNA",C495)),ISNUMBER(FIND("mesothelioma",C495)),ISNUMBER(FIND("carcino",C495)),ISNUMBER(FIND("mutagen",C495)),ISNUMBER(FIND("genetic",C495)))</f>
        <v>1</v>
      </c>
      <c r="H495" t="b">
        <f>OR(ISNUMBER(FIND("inflammatory",C495)),ISNUMBER(FIND("inflamm",C495)))</f>
        <v>1</v>
      </c>
      <c r="I495" t="b">
        <f>OR(ISNUMBER(FIND("immune",C495)),ISNUMBER(FIND("immunological",C495)),ISNUMBER(FIND("interleuk",C495)),ISNUMBER(FIND("platelet activation",C495)),ISNUMBER(FIND("monocyte",C495)),ISNUMBER(FIND("leukocyte",C495)),ISNUMBER(FIND("cytokine",C495)),ISNUMBER(FIND("CD4",C495)),ISNUMBER(FIND("CD8",C495)),ISNUMBER(FIND("T-cell",C495)))</f>
        <v>0</v>
      </c>
      <c r="J495" t="b">
        <f>OR(ISNUMBER(FIND("reactive oxygen",C495)),ISNUMBER(FIND("ROS",C495)),ISNUMBER(FIND("free radical",C495)),ISNUMBER(FIND("oxidative stress",C495)),ISNUMBER(FIND("peroxid",C495)),ISNUMBER(FIND("oxidative",C495)),ISNUMBER(FIND("antioxid",C495)))</f>
        <v>0</v>
      </c>
      <c r="K495" t="b">
        <f>OR(ISNUMBER(FIND("autophag",C495)))</f>
        <v>0</v>
      </c>
      <c r="L495" t="b">
        <f>OR(ISNUMBER(FIND("morpholog",C495)))</f>
        <v>0</v>
      </c>
      <c r="M495" t="b">
        <f>OR(ISNUMBER(FIND("fibrosis",C495)),ISNUMBER(FIND("Fibrosis",C495)),ISNUMBER(FIND("fibrot",C495)))</f>
        <v>1</v>
      </c>
      <c r="N495" t="b">
        <f>OR(ISNUMBER(FIND("offspring",C495)),ISNUMBER(FIND("Parental",C495)),ISNUMBER(FIND("parental",C495)),ISNUMBER(FIND("germline",C495)),ISNUMBER(FIND("reproduc",C495)),ISNUMBER(FIND("embryo",C495)))</f>
        <v>0</v>
      </c>
      <c r="O495" t="b">
        <f>OR(ISNUMBER(FIND("metabol",C495)),ISNUMBER(FIND("Metabol",C495)),ISNUMBER(FIND("digest",C495)),ISNUMBER(FIND("mitochon",C495)))</f>
        <v>0</v>
      </c>
      <c r="P495" t="b">
        <f>OR(ISNUMBER(FIND("ecotox",C495)),ISNUMBER(FIND("Ecotox",B495)),ISNUMBER(FIND("ecotox",B495)),ISNUMBER(FIND("Ecotox",C495)))</f>
        <v>0</v>
      </c>
      <c r="Q495" t="b">
        <f>OR(ISNUMBER(FIND("Bioaccum",C495)),ISNUMBER(FIND("bioaccum",C495)),ISNUMBER(FIND("accum",C495)))</f>
        <v>0</v>
      </c>
      <c r="R495" t="b">
        <f>OR(ISNUMBER(FIND("Occupation",C495)),ISNUMBER(FIND("occupation",C495)),ISNUMBER(FIND("worker",C495)),ISNUMBER(FIND("workforce",C495)))</f>
        <v>0</v>
      </c>
      <c r="S495" t="b">
        <f>NOT(OR(F495,G495,H495,I495,J495,K495,L495,M495,N495,O495,P495,Q495,R495))</f>
        <v>0</v>
      </c>
      <c r="U495" t="b">
        <f>OR(Table1[[#This Row],[Inflammation]],Table1[[#This Row],[Immune]])</f>
        <v>1</v>
      </c>
      <c r="V495" t="b">
        <f>IF(OR(Table1[[#This Row],[Rodents]],Table1[[#This Row],[Human]],Table1[[#This Row],[Pig]]),OR(ISNUMBER(FIND("intratrach",C495)),ISNUMBER(FIND("nasal ",C495)),ISNUMBER(FIND("instill",C495))),"NA")</f>
        <v>0</v>
      </c>
      <c r="W495" t="b">
        <f>IF(OR(Table1[[#This Row],[Rodents]],Table1[[#This Row],[Human]],Table1[[#This Row],[Pig]]),OR(ISNUMBER(FIND("dermal",C495)),ISNUMBER(FIND("skin ",C495))),"NA")</f>
        <v>0</v>
      </c>
      <c r="X495" t="b">
        <f>IF(OR(Table1[[#This Row],[Rodents]],Table1[[#This Row],[Human]],Table1[[#This Row],[Pig]]),OR(ISNUMBER(FIND("injected",C495)),ISNUMBER(FIND("periton",C495)),ISNUMBER(FIND("intrascrot",C495))),"NA")</f>
        <v>0</v>
      </c>
      <c r="Y495" t="b">
        <f>IF(OR(Table1[[#This Row],[Rodents]],Table1[[#This Row],[Human]],Table1[[#This Row],[Pig]]),NOT(OR(Table1[[#This Row],[Inhaled/Intratracheal/intranasal]],Table1[[#This Row],[Dermal]],Table1[[#This Row],[Injected]])),"NA")</f>
        <v>1</v>
      </c>
      <c r="AA495" t="b">
        <f>OR(ISNUMBER(FIND("fish ",C495)),ISNUMBER(FIND("Fish ",C495)),ISNUMBER(FIND("aquatic",C495)),ISNUMBER(FIND("daphnids",C495)),ISNUMBER(FIND("Carcinus maenas",C495)),ISNUMBER(FIND("Daphnia",C495)),ISNUMBER(FIND("Ruditapes philippinarum",C495)),ISNUMBER(FIND("daphnia",C495)),ISNUMBER(FIND("marine",C495)),ISNUMBER(FIND("mussel",C495)),ISNUMBER(FIND("algae",C495)),ISNUMBER(FIND("Donax faba",C495)),ISNUMBER(FIND("estuarine",C495)),ISNUMBER(FIND("snail",C495)),ISNUMBER(FIND("Prorocentrum donghaiense",C495)) )</f>
        <v>0</v>
      </c>
      <c r="AB495" t="b">
        <f>OR(ISNUMBER(FIND(" rat ",C495)),ISNUMBER(FIND(" rats ",C495)),ISNUMBER(FIND(" Rats ",C495)),ISNUMBER(FIND(" Rat ",C495)),ISNUMBER(FIND(" rat.",C495)),ISNUMBER(FIND(" rats.",C495)),ISNUMBER(FIND("mouse",C495)),ISNUMBER(FIND("mice",C495)), ISNUMBER(FIND(" Mice",C495)))</f>
        <v>1</v>
      </c>
      <c r="AC495" t="b">
        <f>OR(ISNUMBER(FIND(" cell ",C495)),ISNUMBER(FIND("fibroblast",C495)),ISNUMBER(FIND("macrophage",C495)),ISNUMBER(FIND("epithelial",C495)),ISNUMBER(FIND("endothelial",C495)),ISNUMBER(FIND("neuron",C495)),ISNUMBER(FIND(" cells ",C495)),ISNUMBER(FIND("RBC",C495)),ISNUMBER(FIND("mitochond",C495)),ISNUMBER(FIND("adipocyte",C495)),ISNUMBER(FIND("osteo",C495)),ISNUMBER(FIND("keratin",C495)),ISNUMBER(FIND(" cell's ",C495)),ISNUMBER(FIND("eukary",C495)),ISNUMBER(FIND("sperm",C495)))</f>
        <v>1</v>
      </c>
      <c r="AD495" t="b">
        <f>OR(ISNUMBER(FIND("human",B495)),ISNUMBER(FIND("workers",B495)),ISNUMBER(FIND("workforces",B495)),ISNUMBER(FIND("occupational",B495)),ISNUMBER(FIND("Case report",B495)),ISNUMBER(FIND("Workplaces",B495)),ISNUMBER(FIND("worker",B495)))</f>
        <v>0</v>
      </c>
      <c r="AE495" t="b">
        <f>OR(ISNUMBER(FIND(" plant ",C495)),ISNUMBER(FIND("Plant ",C495)),ISNUMBER(FIND("tomato",C495)),ISNUMBER(FIND("plants",C495)),ISNUMBER(FIND("Plants",C495)),ISNUMBER(FIND("algae",C495)),ISNUMBER(FIND("lettuce",C495)),ISNUMBER(FIND("green gram sprouts ",C495)),ISNUMBER(FIND("Cucurbita pepo",C495)),ISNUMBER(FIND("bean ",C495)),ISNUMBER(FIND("chloroplast",C495)),ISNUMBER(FIND("chlorophyll",C495)),ISNUMBER(FIND("seedling",C495)),ISNUMBER(FIND("canola",C495)),ISNUMBER(FIND("shoot",C495)),ISNUMBER(FIND("photosynthes",C495)),ISNUMBER(FIND(" leaves ",C495)),,ISNUMBER(FIND("agriculture",C495)),ISNUMBER(FIND(" crops ",C495)))</f>
        <v>0</v>
      </c>
      <c r="AF495" t="b">
        <f>OR(ISNUMBER(FIND("bacteria",C495)),ISNUMBER(FIND("Bacteria",C495)),ISNUMBER(FIND("Bacterium",C495)),ISNUMBER(FIND("bacterium",C495)),ISNUMBER(FIND(" coli ",C495)))</f>
        <v>0</v>
      </c>
      <c r="AG495" t="b">
        <f>OR(ISNUMBER(FIND("fungi",C495)),ISNUMBER(FIND("Fungi",C495)),ISNUMBER(FIND("fungus",C495)),ISNUMBER(FIND("Fungus",C495)),ISNUMBER(FIND("mushroom",C495)),ISNUMBER(FIND("Mushroom",C495)),ISNUMBER(FIND(" mold ",C495)))</f>
        <v>0</v>
      </c>
      <c r="AH495" t="b">
        <f>OR(ISNUMBER(FIND("Pig ",C495)),ISNUMBER(FIND("pig ",C495)),ISNUMBER(FIND("Pigs ",C495)),ISNUMBER(FIND("pigs ",C495)))</f>
        <v>0</v>
      </c>
      <c r="AI495" t="b">
        <f>OR(ISNUMBER(FIND(" C. elegans",C495)),ISNUMBER(FIND("Caenorhabditis elegans",C495)),ISNUMBER(FIND("earthworms",C495)),ISNUMBER(FIND(" Ficopomatus enigmaticus",C495)),ISNUMBER(FIND("larva",C495)),ISNUMBER(FIND("Lumbriculus variegatus",C495)),ISNUMBER(FIND("nematode",C495)))</f>
        <v>0</v>
      </c>
      <c r="AJ495" t="b">
        <f>NOT(OR(AA495,AB495,AC495,AD495,AE495,AF495,AG495,AH495,AI495))</f>
        <v>0</v>
      </c>
      <c r="AL495" t="b">
        <f>OR(AA495,AB495,AD495,AE495,AF495,AG495,AH495,AI495)</f>
        <v>1</v>
      </c>
      <c r="AM495" t="b">
        <f>IF(Table1[[#This Row],[In vivo?]],IF(Table1[[#This Row],[Cell]],FALSE,TRUE),FALSE)</f>
        <v>0</v>
      </c>
      <c r="AN495" t="b">
        <f>AND(AC495,AL495)</f>
        <v>1</v>
      </c>
      <c r="AO495" t="b">
        <f>IF(Table1[[#This Row],[Cell]],IF(Table1[[#This Row],[In vivo?]],FALSE,TRUE),FALSE)</f>
        <v>0</v>
      </c>
      <c r="AP495" t="b">
        <f>NOT(OR(Table1[[#This Row],[In vivo?]],Table1[[#This Row],[Only in Cell]]))</f>
        <v>0</v>
      </c>
      <c r="AQ495" t="b">
        <f>IF(OR(Table1[[#This Row],[Rodents]],Table1[[#This Row],[Human]],Table1[[#This Row],[Pig]]),OR(ISNUMBER(FIND("pulmonary",C495)),ISNUMBER(FIND("lung",C495))),"NA")</f>
        <v>1</v>
      </c>
      <c r="AR495" t="b">
        <f>IF(OR(Table1[[#This Row],[Rodents]],Table1[[#This Row],[Human]],Table1[[#This Row],[Pig]]),OR(ISNUMBER(FIND("skin",C495)),ISNUMBER(FIND("dermal",C495))),"NA")</f>
        <v>0</v>
      </c>
      <c r="AS495" t="b">
        <f>IF(OR(Table1[[#This Row],[Rodents]],Table1[[#This Row],[Human]],Table1[[#This Row],[Pig]]),OR(ISNUMBER(FIND("liver",C495)),ISNUMBER(FIND("hepat",C495))),"NA")</f>
        <v>0</v>
      </c>
      <c r="AT495" t="b">
        <f>IF(OR(Table1[[#This Row],[Rodents]],Table1[[#This Row],[Human]],Table1[[#This Row],[Pig]]),OR(ISNUMBER(FIND("kidney",C495)),ISNUMBER(FIND("neph",C495))),"NA")</f>
        <v>0</v>
      </c>
      <c r="AU495" t="b">
        <f>IF(OR(Table1[[#This Row],[Rodents]],Table1[[#This Row],[Human]],Table1[[#This Row],[Pig]]),OR(ISNUMBER(FIND("brain",C495)),ISNUMBER(FIND("neur",C495)),ISNUMBER(FIND("nerv",C495))),"NA")</f>
        <v>0</v>
      </c>
      <c r="AV495" t="b">
        <f>IF(OR(Table1[[#This Row],[Rodents]],Table1[[#This Row],[Human]],Table1[[#This Row],[Pig]]),OR(ISNUMBER(FIND("heart",C495)),ISNUMBER(FIND("cardi",C495))),"NA")</f>
        <v>0</v>
      </c>
      <c r="AW495" t="b">
        <f>IF(OR(Table1[[#This Row],[Rodents]],Table1[[#This Row],[Human]],Table1[[#This Row],[Pig]]),OR(ISNUMBER(FIND("gastro",C495)),ISNUMBER(FIND("intesti",C495)),ISNUMBER(FIND("stomach",C495))),"NA")</f>
        <v>0</v>
      </c>
      <c r="AX495" t="b">
        <f>IF(OR(Table1[[#This Row],[Rodents]],Table1[[#This Row],[Human]],Table1[[#This Row],[Pig]]),NOT(OR(AQ495,AR495,AS495,AT495,AU495,AV495,AW495)),"NA")</f>
        <v>0</v>
      </c>
      <c r="AY495" t="b">
        <f>OR(ISNUMBER(FIND("SWCNT",C495)),ISNUMBER(FIND("SWNT",C495)),ISNUMBER(FIND("single-wall",C495)),ISNUMBER(FIND("single wall",C495)),ISNUMBER(FIND("Single wall",C495)),ISNUMBER(FIND("Single-wall",C495)),ISNUMBER(FIND("SWCNT",B495)),ISNUMBER(FIND("SWNT",B495)),ISNUMBER(FIND("single-wall",B495)),ISNUMBER(FIND("single wall",B495)),ISNUMBER(FIND("Single-wall",B495)),ISNUMBER(FIND("Single wall",B495)))</f>
        <v>1</v>
      </c>
      <c r="AZ495" t="b">
        <f>OR(ISNUMBER(FIND("MWCNT",C495)),ISNUMBER(FIND("MWNT",C495)),ISNUMBER(FIND("multi-wall",C495)),ISNUMBER(FIND("multi wall",C495)),ISNUMBER(FIND("multiwall",C495)),ISNUMBER(FIND("Multi-wall",C495)),ISNUMBER(FIND("Multi wall",C495)),ISNUMBER(FIND("Multiwall",C495)),ISNUMBER(FIND("MWCNT",B495)),ISNUMBER(FIND("MWNT",B495)),ISNUMBER(FIND("multi-wall",B495)),ISNUMBER(FIND("multi wall",B495)),ISNUMBER(FIND("multiwall",B495)),ISNUMBER(FIND("Multi-wall",B495)),ISNUMBER(FIND("Multi wall",B495)),ISNUMBER(FIND("Multiwall",B495)),ISNUMBER(FIND("Double-wall",B495)),ISNUMBER(FIND("Double wall",B495)),ISNUMBER(FIND("Doublewall",B495)),ISNUMBER(FIND("double-wall",B495)),ISNUMBER(FIND("double wall",B495)),ISNUMBER(FIND("doublewall",B495)))</f>
        <v>0</v>
      </c>
      <c r="BA495" t="b">
        <f>AND(Table1[[#This Row],[SWCNT]],Table1[[#This Row],[MWCNT]])</f>
        <v>0</v>
      </c>
      <c r="BB495" t="b">
        <f>IF(Table1[[#This Row],[SWCNT]]=TRUE,FALSE,IF(Table1[[#This Row],[MWCNT]]=TRUE,FALSE,TRUE))</f>
        <v>0</v>
      </c>
      <c r="BC495" s="18"/>
    </row>
    <row r="496" spans="1:55" ht="148">
      <c r="A496" t="s">
        <v>5951</v>
      </c>
      <c r="B496" s="2" t="s">
        <v>5952</v>
      </c>
      <c r="C496" s="16" t="s">
        <v>5953</v>
      </c>
      <c r="D496" s="17" t="s">
        <v>1326</v>
      </c>
      <c r="E496" s="2">
        <v>2006</v>
      </c>
      <c r="F496" t="b">
        <f>OR(ISNUMBER(FIND("cytotoxic",C496)),ISNUMBER(FIND("Cytotoxic",C496)),ISNUMBER(FIND("cellular toxicity",C496)),ISNUMBER(FIND("cell death",C496)),ISNUMBER(FIND("viable",C496)),ISNUMBER(FIND("phytotoxic",C496)),ISNUMBER(FIND("acute toxicity",C496)),ISNUMBER(FIND("MTT",C496)),ISNUMBER(FIND("survival",C496)),ISNUMBER(FIND("prolifer",C496)),ISNUMBER(FIND("apoptosis",C496)),ISNUMBER(FIND("neurotoxic",C496)),ISNUMBER(FIND("  lysis ",C496)),ISNUMBER(FIND("necrosis",C496)),ISNUMBER(FIND("cellular death",C496))*3,ISNUMBER(FIND("LDH",C496)),ISNUMBER(FIND("Acute toxicity",C496)))</f>
        <v>0</v>
      </c>
      <c r="G496" t="b">
        <f>OR(ISNUMBER(FIND("genotoxic",C496)),ISNUMBER(FIND("genotoxicity",C496)),ISNUMBER(FIND("DNA damage",C496)),ISNUMBER(FIND("DNA",C496)),ISNUMBER(FIND("RNA",C496)),ISNUMBER(FIND("mesothelioma",C496)),ISNUMBER(FIND("carcino",C496)),ISNUMBER(FIND("mutagen",C496)),ISNUMBER(FIND("genetic",C496)))</f>
        <v>0</v>
      </c>
      <c r="H496" t="b">
        <f>OR(ISNUMBER(FIND("inflammatory",C496)),ISNUMBER(FIND("inflamm",C496)))</f>
        <v>1</v>
      </c>
      <c r="I496" t="b">
        <f>OR(ISNUMBER(FIND("immune",C496)),ISNUMBER(FIND("immunological",C496)),ISNUMBER(FIND("interleuk",C496)),ISNUMBER(FIND("platelet activation",C496)),ISNUMBER(FIND("monocyte",C496)),ISNUMBER(FIND("leukocyte",C496)),ISNUMBER(FIND("cytokine",C496)),ISNUMBER(FIND("CD4",C496)),ISNUMBER(FIND("CD8",C496)),ISNUMBER(FIND("T-cell",C496)))</f>
        <v>0</v>
      </c>
      <c r="J496" t="b">
        <f>OR(ISNUMBER(FIND("reactive oxygen",C496)),ISNUMBER(FIND("ROS",C496)),ISNUMBER(FIND("free radical",C496)),ISNUMBER(FIND("oxidative stress",C496)),ISNUMBER(FIND("peroxid",C496)),ISNUMBER(FIND("oxidative",C496)),ISNUMBER(FIND("antioxid",C496)))</f>
        <v>0</v>
      </c>
      <c r="K496" t="b">
        <f>OR(ISNUMBER(FIND("autophag",C496)))</f>
        <v>0</v>
      </c>
      <c r="L496" t="b">
        <f>OR(ISNUMBER(FIND("morpholog",C496)))</f>
        <v>0</v>
      </c>
      <c r="M496" t="b">
        <f>OR(ISNUMBER(FIND("fibrosis",C496)),ISNUMBER(FIND("Fibrosis",C496)),ISNUMBER(FIND("fibrot",C496)))</f>
        <v>0</v>
      </c>
      <c r="N496" t="b">
        <f>OR(ISNUMBER(FIND("offspring",C496)),ISNUMBER(FIND("Parental",C496)),ISNUMBER(FIND("parental",C496)),ISNUMBER(FIND("germline",C496)),ISNUMBER(FIND("reproduc",C496)),ISNUMBER(FIND("embryo",C496)))</f>
        <v>0</v>
      </c>
      <c r="O496" t="b">
        <f>OR(ISNUMBER(FIND("metabol",C496)),ISNUMBER(FIND("Metabol",C496)),ISNUMBER(FIND("digest",C496)),ISNUMBER(FIND("mitochon",C496)))</f>
        <v>0</v>
      </c>
      <c r="P496" t="b">
        <f>OR(ISNUMBER(FIND("ecotox",C496)),ISNUMBER(FIND("Ecotox",B496)),ISNUMBER(FIND("ecotox",B496)),ISNUMBER(FIND("Ecotox",C496)))</f>
        <v>0</v>
      </c>
      <c r="Q496" t="b">
        <f>OR(ISNUMBER(FIND("Bioaccum",C496)),ISNUMBER(FIND("bioaccum",C496)),ISNUMBER(FIND("accum",C496)))</f>
        <v>0</v>
      </c>
      <c r="R496" t="b">
        <f>OR(ISNUMBER(FIND("Occupation",C496)),ISNUMBER(FIND("occupation",C496)),ISNUMBER(FIND("worker",C496)),ISNUMBER(FIND("workforce",C496)))</f>
        <v>0</v>
      </c>
      <c r="S496" t="b">
        <f>NOT(OR(F496,G496,H496,I496,J496,K496,L496,M496,N496,O496,P496,Q496,R496))</f>
        <v>0</v>
      </c>
      <c r="U496" t="b">
        <f>OR(Table1[[#This Row],[Inflammation]],Table1[[#This Row],[Immune]])</f>
        <v>1</v>
      </c>
      <c r="V496" t="b">
        <f>IF(OR(Table1[[#This Row],[Rodents]],Table1[[#This Row],[Human]],Table1[[#This Row],[Pig]]),OR(ISNUMBER(FIND("intratrach",C496)),ISNUMBER(FIND("nasal ",C496)),ISNUMBER(FIND("instill",C496))),"NA")</f>
        <v>1</v>
      </c>
      <c r="W496" t="b">
        <f>IF(OR(Table1[[#This Row],[Rodents]],Table1[[#This Row],[Human]],Table1[[#This Row],[Pig]]),OR(ISNUMBER(FIND("dermal",C496)),ISNUMBER(FIND("skin ",C496))),"NA")</f>
        <v>0</v>
      </c>
      <c r="X496" t="b">
        <f>IF(OR(Table1[[#This Row],[Rodents]],Table1[[#This Row],[Human]],Table1[[#This Row],[Pig]]),OR(ISNUMBER(FIND("injected",C496)),ISNUMBER(FIND("periton",C496)),ISNUMBER(FIND("intrascrot",C496))),"NA")</f>
        <v>1</v>
      </c>
      <c r="Y496" t="b">
        <f>IF(OR(Table1[[#This Row],[Rodents]],Table1[[#This Row],[Human]],Table1[[#This Row],[Pig]]),NOT(OR(Table1[[#This Row],[Inhaled/Intratracheal/intranasal]],Table1[[#This Row],[Dermal]],Table1[[#This Row],[Injected]])),"NA")</f>
        <v>0</v>
      </c>
      <c r="AA496" t="b">
        <f>OR(ISNUMBER(FIND("fish ",C496)),ISNUMBER(FIND("Fish ",C496)),ISNUMBER(FIND("aquatic",C496)),ISNUMBER(FIND("daphnids",C496)),ISNUMBER(FIND("Carcinus maenas",C496)),ISNUMBER(FIND("Daphnia",C496)),ISNUMBER(FIND("Ruditapes philippinarum",C496)),ISNUMBER(FIND("daphnia",C496)),ISNUMBER(FIND("marine",C496)),ISNUMBER(FIND("mussel",C496)),ISNUMBER(FIND("algae",C496)),ISNUMBER(FIND("Donax faba",C496)),ISNUMBER(FIND("estuarine",C496)),ISNUMBER(FIND("snail",C496)),ISNUMBER(FIND("Prorocentrum donghaiense",C496)) )</f>
        <v>0</v>
      </c>
      <c r="AB496" t="b">
        <f>OR(ISNUMBER(FIND(" rat ",C496)),ISNUMBER(FIND(" rats ",C496)),ISNUMBER(FIND(" Rats ",C496)),ISNUMBER(FIND(" Rat ",C496)),ISNUMBER(FIND(" rat.",C496)),ISNUMBER(FIND(" rats.",C496)),ISNUMBER(FIND("mouse",C496)),ISNUMBER(FIND("mice",C496)), ISNUMBER(FIND(" Mice",C496)))</f>
        <v>1</v>
      </c>
      <c r="AC496" t="b">
        <f>OR(ISNUMBER(FIND(" cell ",C496)),ISNUMBER(FIND("fibroblast",C496)),ISNUMBER(FIND("macrophage",C496)),ISNUMBER(FIND("epithelial",C496)),ISNUMBER(FIND("endothelial",C496)),ISNUMBER(FIND("neuron",C496)),ISNUMBER(FIND(" cells ",C496)),ISNUMBER(FIND("RBC",C496)),ISNUMBER(FIND("mitochond",C496)),ISNUMBER(FIND("adipocyte",C496)),ISNUMBER(FIND("osteo",C496)),ISNUMBER(FIND("keratin",C496)),ISNUMBER(FIND(" cell's ",C496)),ISNUMBER(FIND("eukary",C496)),ISNUMBER(FIND("sperm",C496)))</f>
        <v>0</v>
      </c>
      <c r="AD496" t="b">
        <f>OR(ISNUMBER(FIND("human",B496)),ISNUMBER(FIND("workers",B496)),ISNUMBER(FIND("workforces",B496)),ISNUMBER(FIND("occupational",B496)),ISNUMBER(FIND("Case report",B496)),ISNUMBER(FIND("Workplaces",B496)),ISNUMBER(FIND("worker",B496)))</f>
        <v>0</v>
      </c>
      <c r="AE496" t="b">
        <f>OR(ISNUMBER(FIND(" plant ",C496)),ISNUMBER(FIND("Plant ",C496)),ISNUMBER(FIND("tomato",C496)),ISNUMBER(FIND("plants",C496)),ISNUMBER(FIND("Plants",C496)),ISNUMBER(FIND("algae",C496)),ISNUMBER(FIND("lettuce",C496)),ISNUMBER(FIND("green gram sprouts ",C496)),ISNUMBER(FIND("Cucurbita pepo",C496)),ISNUMBER(FIND("bean ",C496)),ISNUMBER(FIND("chloroplast",C496)),ISNUMBER(FIND("chlorophyll",C496)),ISNUMBER(FIND("seedling",C496)),ISNUMBER(FIND("canola",C496)),ISNUMBER(FIND("shoot",C496)),ISNUMBER(FIND("photosynthes",C496)),ISNUMBER(FIND(" leaves ",C496)),,ISNUMBER(FIND("agriculture",C496)),ISNUMBER(FIND(" crops ",C496)))</f>
        <v>0</v>
      </c>
      <c r="AF496" t="b">
        <f>OR(ISNUMBER(FIND("bacteria",C496)),ISNUMBER(FIND("Bacteria",C496)),ISNUMBER(FIND("Bacterium",C496)),ISNUMBER(FIND("bacterium",C496)),ISNUMBER(FIND(" coli ",C496)))</f>
        <v>0</v>
      </c>
      <c r="AG496" t="b">
        <f>OR(ISNUMBER(FIND("fungi",C496)),ISNUMBER(FIND("Fungi",C496)),ISNUMBER(FIND("fungus",C496)),ISNUMBER(FIND("Fungus",C496)),ISNUMBER(FIND("mushroom",C496)),ISNUMBER(FIND("Mushroom",C496)),ISNUMBER(FIND(" mold ",C496)))</f>
        <v>0</v>
      </c>
      <c r="AH496" t="b">
        <f>OR(ISNUMBER(FIND("Pig ",C496)),ISNUMBER(FIND("pig ",C496)),ISNUMBER(FIND("Pigs ",C496)),ISNUMBER(FIND("pigs ",C496)))</f>
        <v>0</v>
      </c>
      <c r="AI496" t="b">
        <f>OR(ISNUMBER(FIND(" C. elegans",C496)),ISNUMBER(FIND("Caenorhabditis elegans",C496)),ISNUMBER(FIND("earthworms",C496)),ISNUMBER(FIND(" Ficopomatus enigmaticus",C496)),ISNUMBER(FIND("larva",C496)),ISNUMBER(FIND("Lumbriculus variegatus",C496)),ISNUMBER(FIND("nematode",C496)))</f>
        <v>0</v>
      </c>
      <c r="AJ496" t="b">
        <f>NOT(OR(AA496,AB496,AC496,AD496,AE496,AF496,AG496,AH496,AI496))</f>
        <v>0</v>
      </c>
      <c r="AL496" t="b">
        <f>OR(AA496,AB496,AD496,AE496,AF496,AG496,AH496,AI496)</f>
        <v>1</v>
      </c>
      <c r="AM496" t="b">
        <f>IF(Table1[[#This Row],[In vivo?]],IF(Table1[[#This Row],[Cell]],FALSE,TRUE),FALSE)</f>
        <v>1</v>
      </c>
      <c r="AN496" t="b">
        <f>AND(AC496,AL496)</f>
        <v>0</v>
      </c>
      <c r="AO496" t="b">
        <f>IF(Table1[[#This Row],[Cell]],IF(Table1[[#This Row],[In vivo?]],FALSE,TRUE),FALSE)</f>
        <v>0</v>
      </c>
      <c r="AP496" t="b">
        <f>NOT(OR(Table1[[#This Row],[In vivo?]],Table1[[#This Row],[Only in Cell]]))</f>
        <v>0</v>
      </c>
      <c r="AQ496" t="b">
        <f>IF(OR(Table1[[#This Row],[Rodents]],Table1[[#This Row],[Human]],Table1[[#This Row],[Pig]]),OR(ISNUMBER(FIND("pulmonary",C496)),ISNUMBER(FIND("lung",C496))),"NA")</f>
        <v>0</v>
      </c>
      <c r="AR496" t="b">
        <f>IF(OR(Table1[[#This Row],[Rodents]],Table1[[#This Row],[Human]],Table1[[#This Row],[Pig]]),OR(ISNUMBER(FIND("skin",C496)),ISNUMBER(FIND("dermal",C496))),"NA")</f>
        <v>0</v>
      </c>
      <c r="AS496" t="b">
        <f>IF(OR(Table1[[#This Row],[Rodents]],Table1[[#This Row],[Human]],Table1[[#This Row],[Pig]]),OR(ISNUMBER(FIND("liver",C496)),ISNUMBER(FIND("hepat",C496))),"NA")</f>
        <v>0</v>
      </c>
      <c r="AT496" t="b">
        <f>IF(OR(Table1[[#This Row],[Rodents]],Table1[[#This Row],[Human]],Table1[[#This Row],[Pig]]),OR(ISNUMBER(FIND("kidney",C496)),ISNUMBER(FIND("neph",C496))),"NA")</f>
        <v>0</v>
      </c>
      <c r="AU496" t="b">
        <f>IF(OR(Table1[[#This Row],[Rodents]],Table1[[#This Row],[Human]],Table1[[#This Row],[Pig]]),OR(ISNUMBER(FIND("brain",C496)),ISNUMBER(FIND("neur",C496)),ISNUMBER(FIND("nerv",C496))),"NA")</f>
        <v>0</v>
      </c>
      <c r="AV496" t="b">
        <f>IF(OR(Table1[[#This Row],[Rodents]],Table1[[#This Row],[Human]],Table1[[#This Row],[Pig]]),OR(ISNUMBER(FIND("heart",C496)),ISNUMBER(FIND("cardi",C496))),"NA")</f>
        <v>0</v>
      </c>
      <c r="AW496" t="b">
        <f>IF(OR(Table1[[#This Row],[Rodents]],Table1[[#This Row],[Human]],Table1[[#This Row],[Pig]]),OR(ISNUMBER(FIND("gastro",C496)),ISNUMBER(FIND("intesti",C496)),ISNUMBER(FIND("stomach",C496))),"NA")</f>
        <v>0</v>
      </c>
      <c r="AX496" t="b">
        <f>IF(OR(Table1[[#This Row],[Rodents]],Table1[[#This Row],[Human]],Table1[[#This Row],[Pig]]),NOT(OR(AQ496,AR496,AS496,AT496,AU496,AV496,AW496)),"NA")</f>
        <v>1</v>
      </c>
      <c r="AY496" t="b">
        <f>OR(ISNUMBER(FIND("SWCNT",C496)),ISNUMBER(FIND("SWNT",C496)),ISNUMBER(FIND("single-wall",C496)),ISNUMBER(FIND("single wall",C496)),ISNUMBER(FIND("Single wall",C496)),ISNUMBER(FIND("Single-wall",C496)),ISNUMBER(FIND("SWCNT",B496)),ISNUMBER(FIND("SWNT",B496)),ISNUMBER(FIND("single-wall",B496)),ISNUMBER(FIND("single wall",B496)),ISNUMBER(FIND("Single-wall",B496)),ISNUMBER(FIND("Single wall",B496)))</f>
        <v>1</v>
      </c>
      <c r="AZ496" t="b">
        <f>OR(ISNUMBER(FIND("MWCNT",C496)),ISNUMBER(FIND("MWNT",C496)),ISNUMBER(FIND("multi-wall",C496)),ISNUMBER(FIND("multi wall",C496)),ISNUMBER(FIND("multiwall",C496)),ISNUMBER(FIND("Multi-wall",C496)),ISNUMBER(FIND("Multi wall",C496)),ISNUMBER(FIND("Multiwall",C496)),ISNUMBER(FIND("MWCNT",B496)),ISNUMBER(FIND("MWNT",B496)),ISNUMBER(FIND("multi-wall",B496)),ISNUMBER(FIND("multi wall",B496)),ISNUMBER(FIND("multiwall",B496)),ISNUMBER(FIND("Multi-wall",B496)),ISNUMBER(FIND("Multi wall",B496)),ISNUMBER(FIND("Multiwall",B496)),ISNUMBER(FIND("Double-wall",B496)),ISNUMBER(FIND("Double wall",B496)),ISNUMBER(FIND("Doublewall",B496)),ISNUMBER(FIND("double-wall",B496)),ISNUMBER(FIND("double wall",B496)),ISNUMBER(FIND("doublewall",B496)))</f>
        <v>1</v>
      </c>
      <c r="BA496" t="b">
        <f>AND(Table1[[#This Row],[SWCNT]],Table1[[#This Row],[MWCNT]])</f>
        <v>1</v>
      </c>
      <c r="BB496" t="b">
        <f>IF(Table1[[#This Row],[SWCNT]]=TRUE,FALSE,IF(Table1[[#This Row],[MWCNT]]=TRUE,FALSE,TRUE))</f>
        <v>0</v>
      </c>
      <c r="BC496" s="18"/>
    </row>
    <row r="497" spans="1:55" ht="351.5">
      <c r="A497" t="s">
        <v>5954</v>
      </c>
      <c r="B497" s="2" t="s">
        <v>5955</v>
      </c>
      <c r="C497" s="16" t="s">
        <v>5956</v>
      </c>
      <c r="D497" s="17" t="s">
        <v>924</v>
      </c>
      <c r="E497" s="2">
        <v>2006</v>
      </c>
      <c r="F497" t="b">
        <f>OR(ISNUMBER(FIND("cytotoxic",C497)),ISNUMBER(FIND("Cytotoxic",C497)),ISNUMBER(FIND("cellular toxicity",C497)),ISNUMBER(FIND("cell death",C497)),ISNUMBER(FIND("viable",C497)),ISNUMBER(FIND("phytotoxic",C497)),ISNUMBER(FIND("acute toxicity",C497)),ISNUMBER(FIND("MTT",C497)),ISNUMBER(FIND("survival",C497)),ISNUMBER(FIND("prolifer",C497)),ISNUMBER(FIND("apoptosis",C497)),ISNUMBER(FIND("neurotoxic",C497)),ISNUMBER(FIND("  lysis ",C497)),ISNUMBER(FIND("necrosis",C497)),ISNUMBER(FIND("cellular death",C497))*3,ISNUMBER(FIND("LDH",C497)),ISNUMBER(FIND("Acute toxicity",C497)))</f>
        <v>0</v>
      </c>
      <c r="G497" t="b">
        <f>OR(ISNUMBER(FIND("genotoxic",C497)),ISNUMBER(FIND("genotoxicity",C497)),ISNUMBER(FIND("DNA damage",C497)),ISNUMBER(FIND("DNA",C497)),ISNUMBER(FIND("RNA",C497)),ISNUMBER(FIND("mesothelioma",C497)),ISNUMBER(FIND("carcino",C497)),ISNUMBER(FIND("mutagen",C497)),ISNUMBER(FIND("genetic",C497)))</f>
        <v>0</v>
      </c>
      <c r="H497" t="b">
        <f>OR(ISNUMBER(FIND("inflammatory",C497)),ISNUMBER(FIND("inflamm",C497)))</f>
        <v>1</v>
      </c>
      <c r="I497" t="b">
        <f>OR(ISNUMBER(FIND("immune",C497)),ISNUMBER(FIND("immunological",C497)),ISNUMBER(FIND("interleuk",C497)),ISNUMBER(FIND("platelet activation",C497)),ISNUMBER(FIND("monocyte",C497)),ISNUMBER(FIND("leukocyte",C497)),ISNUMBER(FIND("cytokine",C497)),ISNUMBER(FIND("CD4",C497)),ISNUMBER(FIND("CD8",C497)),ISNUMBER(FIND("T-cell",C497)))</f>
        <v>0</v>
      </c>
      <c r="J497" t="b">
        <f>OR(ISNUMBER(FIND("reactive oxygen",C497)),ISNUMBER(FIND("ROS",C497)),ISNUMBER(FIND("free radical",C497)),ISNUMBER(FIND("oxidative stress",C497)),ISNUMBER(FIND("peroxid",C497)),ISNUMBER(FIND("oxidative",C497)),ISNUMBER(FIND("antioxid",C497)))</f>
        <v>1</v>
      </c>
      <c r="K497" t="b">
        <f>OR(ISNUMBER(FIND("autophag",C497)))</f>
        <v>0</v>
      </c>
      <c r="L497" t="b">
        <f>OR(ISNUMBER(FIND("morpholog",C497)))</f>
        <v>0</v>
      </c>
      <c r="M497" t="b">
        <f>OR(ISNUMBER(FIND("fibrosis",C497)),ISNUMBER(FIND("Fibrosis",C497)),ISNUMBER(FIND("fibrot",C497)))</f>
        <v>0</v>
      </c>
      <c r="N497" t="b">
        <f>OR(ISNUMBER(FIND("offspring",C497)),ISNUMBER(FIND("Parental",C497)),ISNUMBER(FIND("parental",C497)),ISNUMBER(FIND("germline",C497)),ISNUMBER(FIND("reproduc",C497)),ISNUMBER(FIND("embryo",C497)))</f>
        <v>0</v>
      </c>
      <c r="O497" t="b">
        <f>OR(ISNUMBER(FIND("metabol",C497)),ISNUMBER(FIND("Metabol",C497)),ISNUMBER(FIND("digest",C497)),ISNUMBER(FIND("mitochon",C497)))</f>
        <v>0</v>
      </c>
      <c r="P497" t="b">
        <f>OR(ISNUMBER(FIND("ecotox",C497)),ISNUMBER(FIND("Ecotox",B497)),ISNUMBER(FIND("ecotox",B497)),ISNUMBER(FIND("Ecotox",C497)))</f>
        <v>0</v>
      </c>
      <c r="Q497" t="b">
        <f>OR(ISNUMBER(FIND("Bioaccum",C497)),ISNUMBER(FIND("bioaccum",C497)),ISNUMBER(FIND("accum",C497)))</f>
        <v>1</v>
      </c>
      <c r="R497" t="b">
        <f>OR(ISNUMBER(FIND("Occupation",C497)),ISNUMBER(FIND("occupation",C497)),ISNUMBER(FIND("worker",C497)),ISNUMBER(FIND("workforce",C497)))</f>
        <v>0</v>
      </c>
      <c r="S497" t="b">
        <f>NOT(OR(F497,G497,H497,I497,J497,K497,L497,M497,N497,O497,P497,Q497,R497))</f>
        <v>0</v>
      </c>
      <c r="U497" t="b">
        <f>OR(Table1[[#This Row],[Inflammation]],Table1[[#This Row],[Immune]])</f>
        <v>1</v>
      </c>
      <c r="V497" t="str">
        <f>IF(OR(Table1[[#This Row],[Rodents]],Table1[[#This Row],[Human]],Table1[[#This Row],[Pig]]),OR(ISNUMBER(FIND("intratrach",C497)),ISNUMBER(FIND("nasal ",C497)),ISNUMBER(FIND("instill",C497))),"NA")</f>
        <v>NA</v>
      </c>
      <c r="W497" t="str">
        <f>IF(OR(Table1[[#This Row],[Rodents]],Table1[[#This Row],[Human]],Table1[[#This Row],[Pig]]),OR(ISNUMBER(FIND("dermal",C497)),ISNUMBER(FIND("skin ",C497))),"NA")</f>
        <v>NA</v>
      </c>
      <c r="X497" t="str">
        <f>IF(OR(Table1[[#This Row],[Rodents]],Table1[[#This Row],[Human]],Table1[[#This Row],[Pig]]),OR(ISNUMBER(FIND("injected",C497)),ISNUMBER(FIND("periton",C497)),ISNUMBER(FIND("intrascrot",C497))),"NA")</f>
        <v>NA</v>
      </c>
      <c r="Y497" t="str">
        <f>IF(OR(Table1[[#This Row],[Rodents]],Table1[[#This Row],[Human]],Table1[[#This Row],[Pig]]),NOT(OR(Table1[[#This Row],[Inhaled/Intratracheal/intranasal]],Table1[[#This Row],[Dermal]],Table1[[#This Row],[Injected]])),"NA")</f>
        <v>NA</v>
      </c>
      <c r="AA497" t="b">
        <f>OR(ISNUMBER(FIND("fish ",C497)),ISNUMBER(FIND("Fish ",C497)),ISNUMBER(FIND("aquatic",C497)),ISNUMBER(FIND("daphnids",C497)),ISNUMBER(FIND("Carcinus maenas",C497)),ISNUMBER(FIND("Daphnia",C497)),ISNUMBER(FIND("Ruditapes philippinarum",C497)),ISNUMBER(FIND("daphnia",C497)),ISNUMBER(FIND("marine",C497)),ISNUMBER(FIND("mussel",C497)),ISNUMBER(FIND("algae",C497)),ISNUMBER(FIND("Donax faba",C497)),ISNUMBER(FIND("estuarine",C497)),ISNUMBER(FIND("snail",C497)),ISNUMBER(FIND("Prorocentrum donghaiense",C497)) )</f>
        <v>0</v>
      </c>
      <c r="AB497" t="b">
        <f>OR(ISNUMBER(FIND(" rat ",C497)),ISNUMBER(FIND(" rats ",C497)),ISNUMBER(FIND(" Rats ",C497)),ISNUMBER(FIND(" Rat ",C497)),ISNUMBER(FIND(" rat.",C497)),ISNUMBER(FIND(" rats.",C497)),ISNUMBER(FIND("mouse",C497)),ISNUMBER(FIND("mice",C497)), ISNUMBER(FIND(" Mice",C497)))</f>
        <v>0</v>
      </c>
      <c r="AC497" t="b">
        <f>OR(ISNUMBER(FIND(" cell ",C497)),ISNUMBER(FIND("fibroblast",C497)),ISNUMBER(FIND("macrophage",C497)),ISNUMBER(FIND("epithelial",C497)),ISNUMBER(FIND("endothelial",C497)),ISNUMBER(FIND("neuron",C497)),ISNUMBER(FIND(" cells ",C497)),ISNUMBER(FIND("RBC",C497)),ISNUMBER(FIND("mitochond",C497)),ISNUMBER(FIND("adipocyte",C497)),ISNUMBER(FIND("osteo",C497)),ISNUMBER(FIND("keratin",C497)),ISNUMBER(FIND(" cell's ",C497)),ISNUMBER(FIND("eukary",C497)),ISNUMBER(FIND("sperm",C497)))</f>
        <v>1</v>
      </c>
      <c r="AD497" t="b">
        <f>OR(ISNUMBER(FIND("human",B497)),ISNUMBER(FIND("workers",B497)),ISNUMBER(FIND("workforces",B497)),ISNUMBER(FIND("occupational",B497)),ISNUMBER(FIND("Case report",B497)),ISNUMBER(FIND("Workplaces",B497)),ISNUMBER(FIND("worker",B497)))</f>
        <v>0</v>
      </c>
      <c r="AE497" t="b">
        <f>OR(ISNUMBER(FIND(" plant ",C497)),ISNUMBER(FIND("Plant ",C497)),ISNUMBER(FIND("tomato",C497)),ISNUMBER(FIND("plants",C497)),ISNUMBER(FIND("Plants",C497)),ISNUMBER(FIND("algae",C497)),ISNUMBER(FIND("lettuce",C497)),ISNUMBER(FIND("green gram sprouts ",C497)),ISNUMBER(FIND("Cucurbita pepo",C497)),ISNUMBER(FIND("bean ",C497)),ISNUMBER(FIND("chloroplast",C497)),ISNUMBER(FIND("chlorophyll",C497)),ISNUMBER(FIND("seedling",C497)),ISNUMBER(FIND("canola",C497)),ISNUMBER(FIND("shoot",C497)),ISNUMBER(FIND("photosynthes",C497)),ISNUMBER(FIND(" leaves ",C497)),,ISNUMBER(FIND("agriculture",C497)),ISNUMBER(FIND(" crops ",C497)))</f>
        <v>0</v>
      </c>
      <c r="AF497" t="b">
        <f>OR(ISNUMBER(FIND("bacteria",C497)),ISNUMBER(FIND("Bacteria",C497)),ISNUMBER(FIND("Bacterium",C497)),ISNUMBER(FIND("bacterium",C497)),ISNUMBER(FIND(" coli ",C497)))</f>
        <v>0</v>
      </c>
      <c r="AG497" t="b">
        <f>OR(ISNUMBER(FIND("fungi",C497)),ISNUMBER(FIND("Fungi",C497)),ISNUMBER(FIND("fungus",C497)),ISNUMBER(FIND("Fungus",C497)),ISNUMBER(FIND("mushroom",C497)),ISNUMBER(FIND("Mushroom",C497)),ISNUMBER(FIND(" mold ",C497)))</f>
        <v>0</v>
      </c>
      <c r="AH497" t="b">
        <f>OR(ISNUMBER(FIND("Pig ",C497)),ISNUMBER(FIND("pig ",C497)),ISNUMBER(FIND("Pigs ",C497)),ISNUMBER(FIND("pigs ",C497)))</f>
        <v>0</v>
      </c>
      <c r="AI497" t="b">
        <f>OR(ISNUMBER(FIND(" C. elegans",C497)),ISNUMBER(FIND("Caenorhabditis elegans",C497)),ISNUMBER(FIND("earthworms",C497)),ISNUMBER(FIND(" Ficopomatus enigmaticus",C497)),ISNUMBER(FIND("larva",C497)),ISNUMBER(FIND("Lumbriculus variegatus",C497)),ISNUMBER(FIND("nematode",C497)))</f>
        <v>0</v>
      </c>
      <c r="AJ497" t="b">
        <f>NOT(OR(AA497,AB497,AC497,AD497,AE497,AF497,AG497,AH497,AI497))</f>
        <v>0</v>
      </c>
      <c r="AL497" t="b">
        <f>OR(AA497,AB497,AD497,AE497,AF497,AG497,AH497,AI497)</f>
        <v>0</v>
      </c>
      <c r="AM497" t="b">
        <f>IF(Table1[[#This Row],[In vivo?]],IF(Table1[[#This Row],[Cell]],FALSE,TRUE),FALSE)</f>
        <v>0</v>
      </c>
      <c r="AN497" t="b">
        <f>AND(AC497,AL497)</f>
        <v>0</v>
      </c>
      <c r="AO497" t="b">
        <f>IF(Table1[[#This Row],[Cell]],IF(Table1[[#This Row],[In vivo?]],FALSE,TRUE),FALSE)</f>
        <v>1</v>
      </c>
      <c r="AP497" t="b">
        <f>NOT(OR(Table1[[#This Row],[In vivo?]],Table1[[#This Row],[Only in Cell]]))</f>
        <v>0</v>
      </c>
      <c r="AQ497" t="str">
        <f>IF(OR(Table1[[#This Row],[Rodents]],Table1[[#This Row],[Human]],Table1[[#This Row],[Pig]]),OR(ISNUMBER(FIND("pulmonary",C497)),ISNUMBER(FIND("lung",C497))),"NA")</f>
        <v>NA</v>
      </c>
      <c r="AR497" t="str">
        <f>IF(OR(Table1[[#This Row],[Rodents]],Table1[[#This Row],[Human]],Table1[[#This Row],[Pig]]),OR(ISNUMBER(FIND("skin",C497)),ISNUMBER(FIND("dermal",C497))),"NA")</f>
        <v>NA</v>
      </c>
      <c r="AS497" t="str">
        <f>IF(OR(Table1[[#This Row],[Rodents]],Table1[[#This Row],[Human]],Table1[[#This Row],[Pig]]),OR(ISNUMBER(FIND("liver",C497)),ISNUMBER(FIND("hepat",C497))),"NA")</f>
        <v>NA</v>
      </c>
      <c r="AT497" t="str">
        <f>IF(OR(Table1[[#This Row],[Rodents]],Table1[[#This Row],[Human]],Table1[[#This Row],[Pig]]),OR(ISNUMBER(FIND("kidney",C497)),ISNUMBER(FIND("neph",C497))),"NA")</f>
        <v>NA</v>
      </c>
      <c r="AU497" t="str">
        <f>IF(OR(Table1[[#This Row],[Rodents]],Table1[[#This Row],[Human]],Table1[[#This Row],[Pig]]),OR(ISNUMBER(FIND("brain",C497)),ISNUMBER(FIND("neur",C497)),ISNUMBER(FIND("nerv",C497))),"NA")</f>
        <v>NA</v>
      </c>
      <c r="AV497" t="str">
        <f>IF(OR(Table1[[#This Row],[Rodents]],Table1[[#This Row],[Human]],Table1[[#This Row],[Pig]]),OR(ISNUMBER(FIND("heart",C497)),ISNUMBER(FIND("cardi",C497))),"NA")</f>
        <v>NA</v>
      </c>
      <c r="AW497" t="str">
        <f>IF(OR(Table1[[#This Row],[Rodents]],Table1[[#This Row],[Human]],Table1[[#This Row],[Pig]]),OR(ISNUMBER(FIND("gastro",C497)),ISNUMBER(FIND("intesti",C497)),ISNUMBER(FIND("stomach",C497))),"NA")</f>
        <v>NA</v>
      </c>
      <c r="AX497" t="str">
        <f>IF(OR(Table1[[#This Row],[Rodents]],Table1[[#This Row],[Human]],Table1[[#This Row],[Pig]]),NOT(OR(AQ497,AR497,AS497,AT497,AU497,AV497,AW497)),"NA")</f>
        <v>NA</v>
      </c>
      <c r="AY497" t="b">
        <f>OR(ISNUMBER(FIND("SWCNT",C497)),ISNUMBER(FIND("SWNT",C497)),ISNUMBER(FIND("single-wall",C497)),ISNUMBER(FIND("single wall",C497)),ISNUMBER(FIND("Single wall",C497)),ISNUMBER(FIND("Single-wall",C497)),ISNUMBER(FIND("SWCNT",B497)),ISNUMBER(FIND("SWNT",B497)),ISNUMBER(FIND("single-wall",B497)),ISNUMBER(FIND("single wall",B497)),ISNUMBER(FIND("Single-wall",B497)),ISNUMBER(FIND("Single wall",B497)))</f>
        <v>1</v>
      </c>
      <c r="AZ497" t="b">
        <f>OR(ISNUMBER(FIND("MWCNT",C497)),ISNUMBER(FIND("MWNT",C497)),ISNUMBER(FIND("multi-wall",C497)),ISNUMBER(FIND("multi wall",C497)),ISNUMBER(FIND("multiwall",C497)),ISNUMBER(FIND("Multi-wall",C497)),ISNUMBER(FIND("Multi wall",C497)),ISNUMBER(FIND("Multiwall",C497)),ISNUMBER(FIND("MWCNT",B497)),ISNUMBER(FIND("MWNT",B497)),ISNUMBER(FIND("multi-wall",B497)),ISNUMBER(FIND("multi wall",B497)),ISNUMBER(FIND("multiwall",B497)),ISNUMBER(FIND("Multi-wall",B497)),ISNUMBER(FIND("Multi wall",B497)),ISNUMBER(FIND("Multiwall",B497)),ISNUMBER(FIND("Double-wall",B497)),ISNUMBER(FIND("Double wall",B497)),ISNUMBER(FIND("Doublewall",B497)),ISNUMBER(FIND("double-wall",B497)),ISNUMBER(FIND("double wall",B497)),ISNUMBER(FIND("doublewall",B497)))</f>
        <v>0</v>
      </c>
      <c r="BA497" t="b">
        <f>AND(Table1[[#This Row],[SWCNT]],Table1[[#This Row],[MWCNT]])</f>
        <v>0</v>
      </c>
      <c r="BB497" t="b">
        <f>IF(Table1[[#This Row],[SWCNT]]=TRUE,FALSE,IF(Table1[[#This Row],[MWCNT]]=TRUE,FALSE,TRUE))</f>
        <v>0</v>
      </c>
      <c r="BC497" s="18"/>
    </row>
    <row r="498" spans="1:55" ht="148">
      <c r="A498" t="s">
        <v>5966</v>
      </c>
      <c r="B498" s="2" t="s">
        <v>5968</v>
      </c>
      <c r="C498" s="16" t="s">
        <v>5970</v>
      </c>
      <c r="D498" s="17" t="s">
        <v>653</v>
      </c>
      <c r="E498" s="2">
        <v>2006</v>
      </c>
      <c r="F498" t="b">
        <f>OR(ISNUMBER(FIND("cytotoxic",C498)),ISNUMBER(FIND("Cytotoxic",C498)),ISNUMBER(FIND("cellular toxicity",C498)),ISNUMBER(FIND("cell death",C498)),ISNUMBER(FIND("viable",C498)),ISNUMBER(FIND("phytotoxic",C498)),ISNUMBER(FIND("acute toxicity",C498)),ISNUMBER(FIND("MTT",C498)),ISNUMBER(FIND("survival",C498)),ISNUMBER(FIND("prolifer",C498)),ISNUMBER(FIND("apoptosis",C498)),ISNUMBER(FIND("neurotoxic",C498)),ISNUMBER(FIND("  lysis ",C498)),ISNUMBER(FIND("necrosis",C498)),ISNUMBER(FIND("cellular death",C498))*3,ISNUMBER(FIND("LDH",C498)),ISNUMBER(FIND("Acute toxicity",C498)))</f>
        <v>0</v>
      </c>
      <c r="G498" t="b">
        <f>OR(ISNUMBER(FIND("genotoxic",C498)),ISNUMBER(FIND("genotoxicity",C498)),ISNUMBER(FIND("DNA damage",C498)),ISNUMBER(FIND("DNA",C498)),ISNUMBER(FIND("RNA",C498)),ISNUMBER(FIND("mesothelioma",C498)),ISNUMBER(FIND("carcino",C498)),ISNUMBER(FIND("mutagen",C498)),ISNUMBER(FIND("genetic",C498)))</f>
        <v>0</v>
      </c>
      <c r="H498" t="b">
        <f>OR(ISNUMBER(FIND("inflammatory",C498)),ISNUMBER(FIND("inflamm",C498)))</f>
        <v>1</v>
      </c>
      <c r="I498" t="b">
        <f>OR(ISNUMBER(FIND("immune",C498)),ISNUMBER(FIND("immunological",C498)),ISNUMBER(FIND("interleuk",C498)),ISNUMBER(FIND("platelet activation",C498)),ISNUMBER(FIND("monocyte",C498)),ISNUMBER(FIND("leukocyte",C498)),ISNUMBER(FIND("cytokine",C498)),ISNUMBER(FIND("CD4",C498)),ISNUMBER(FIND("CD8",C498)),ISNUMBER(FIND("T-cell",C498)))</f>
        <v>1</v>
      </c>
      <c r="J498" t="b">
        <f>OR(ISNUMBER(FIND("reactive oxygen",C498)),ISNUMBER(FIND("ROS",C498)),ISNUMBER(FIND("free radical",C498)),ISNUMBER(FIND("oxidative stress",C498)),ISNUMBER(FIND("peroxid",C498)),ISNUMBER(FIND("oxidative",C498)),ISNUMBER(FIND("antioxid",C498)))</f>
        <v>1</v>
      </c>
      <c r="K498" t="b">
        <f>OR(ISNUMBER(FIND("autophag",C498)))</f>
        <v>0</v>
      </c>
      <c r="L498" t="b">
        <f>OR(ISNUMBER(FIND("morpholog",C498)))</f>
        <v>0</v>
      </c>
      <c r="M498" t="b">
        <f>OR(ISNUMBER(FIND("fibrosis",C498)),ISNUMBER(FIND("Fibrosis",C498)),ISNUMBER(FIND("fibrot",C498)))</f>
        <v>0</v>
      </c>
      <c r="N498" t="b">
        <f>OR(ISNUMBER(FIND("offspring",C498)),ISNUMBER(FIND("Parental",C498)),ISNUMBER(FIND("parental",C498)),ISNUMBER(FIND("germline",C498)),ISNUMBER(FIND("reproduc",C498)),ISNUMBER(FIND("embryo",C498)))</f>
        <v>0</v>
      </c>
      <c r="O498" t="b">
        <f>OR(ISNUMBER(FIND("metabol",C498)),ISNUMBER(FIND("Metabol",C498)),ISNUMBER(FIND("digest",C498)),ISNUMBER(FIND("mitochon",C498)))</f>
        <v>0</v>
      </c>
      <c r="P498" t="b">
        <f>OR(ISNUMBER(FIND("ecotox",C498)),ISNUMBER(FIND("Ecotox",B498)),ISNUMBER(FIND("ecotox",B498)),ISNUMBER(FIND("Ecotox",C498)))</f>
        <v>0</v>
      </c>
      <c r="Q498" t="b">
        <f>OR(ISNUMBER(FIND("Bioaccum",C498)),ISNUMBER(FIND("bioaccum",C498)),ISNUMBER(FIND("accum",C498)))</f>
        <v>0</v>
      </c>
      <c r="R498" t="b">
        <f>OR(ISNUMBER(FIND("Occupation",C498)),ISNUMBER(FIND("occupation",C498)),ISNUMBER(FIND("worker",C498)),ISNUMBER(FIND("workforce",C498)))</f>
        <v>0</v>
      </c>
      <c r="S498" t="b">
        <f>NOT(OR(F498,G498,H498,I498,J498,K498,L498,M498,N498,O498,P498,Q498,R498))</f>
        <v>0</v>
      </c>
      <c r="U498" t="b">
        <f>OR(Table1[[#This Row],[Inflammation]],Table1[[#This Row],[Immune]])</f>
        <v>1</v>
      </c>
      <c r="V498" t="str">
        <f>IF(OR(Table1[[#This Row],[Rodents]],Table1[[#This Row],[Human]],Table1[[#This Row],[Pig]]),OR(ISNUMBER(FIND("intratrach",C498)),ISNUMBER(FIND("nasal ",C498)),ISNUMBER(FIND("instill",C498))),"NA")</f>
        <v>NA</v>
      </c>
      <c r="W498" t="str">
        <f>IF(OR(Table1[[#This Row],[Rodents]],Table1[[#This Row],[Human]],Table1[[#This Row],[Pig]]),OR(ISNUMBER(FIND("dermal",C498)),ISNUMBER(FIND("skin ",C498))),"NA")</f>
        <v>NA</v>
      </c>
      <c r="X498" t="str">
        <f>IF(OR(Table1[[#This Row],[Rodents]],Table1[[#This Row],[Human]],Table1[[#This Row],[Pig]]),OR(ISNUMBER(FIND("injected",C498)),ISNUMBER(FIND("periton",C498)),ISNUMBER(FIND("intrascrot",C498))),"NA")</f>
        <v>NA</v>
      </c>
      <c r="Y498" t="str">
        <f>IF(OR(Table1[[#This Row],[Rodents]],Table1[[#This Row],[Human]],Table1[[#This Row],[Pig]]),NOT(OR(Table1[[#This Row],[Inhaled/Intratracheal/intranasal]],Table1[[#This Row],[Dermal]],Table1[[#This Row],[Injected]])),"NA")</f>
        <v>NA</v>
      </c>
      <c r="AA498" t="b">
        <f>OR(ISNUMBER(FIND("fish ",C498)),ISNUMBER(FIND("Fish ",C498)),ISNUMBER(FIND("aquatic",C498)),ISNUMBER(FIND("daphnids",C498)),ISNUMBER(FIND("Carcinus maenas",C498)),ISNUMBER(FIND("Daphnia",C498)),ISNUMBER(FIND("Ruditapes philippinarum",C498)),ISNUMBER(FIND("daphnia",C498)),ISNUMBER(FIND("marine",C498)),ISNUMBER(FIND("mussel",C498)),ISNUMBER(FIND("algae",C498)),ISNUMBER(FIND("Donax faba",C498)),ISNUMBER(FIND("estuarine",C498)),ISNUMBER(FIND("snail",C498)),ISNUMBER(FIND("Prorocentrum donghaiense",C498)) )</f>
        <v>0</v>
      </c>
      <c r="AB498" t="b">
        <f>OR(ISNUMBER(FIND(" rat ",C498)),ISNUMBER(FIND(" rats ",C498)),ISNUMBER(FIND(" Rats ",C498)),ISNUMBER(FIND(" Rat ",C498)),ISNUMBER(FIND(" rat.",C498)),ISNUMBER(FIND(" rats.",C498)),ISNUMBER(FIND("mouse",C498)),ISNUMBER(FIND("mice",C498)), ISNUMBER(FIND(" Mice",C498)))</f>
        <v>0</v>
      </c>
      <c r="AC498" t="b">
        <f>OR(ISNUMBER(FIND(" cell ",C498)),ISNUMBER(FIND("fibroblast",C498)),ISNUMBER(FIND("macrophage",C498)),ISNUMBER(FIND("epithelial",C498)),ISNUMBER(FIND("endothelial",C498)),ISNUMBER(FIND("neuron",C498)),ISNUMBER(FIND(" cells ",C498)),ISNUMBER(FIND("RBC",C498)),ISNUMBER(FIND("mitochond",C498)),ISNUMBER(FIND("adipocyte",C498)),ISNUMBER(FIND("osteo",C498)),ISNUMBER(FIND("keratin",C498)),ISNUMBER(FIND(" cell's ",C498)),ISNUMBER(FIND("eukary",C498)),ISNUMBER(FIND("sperm",C498)))</f>
        <v>1</v>
      </c>
      <c r="AD498" t="b">
        <f>OR(ISNUMBER(FIND("human",B498)),ISNUMBER(FIND("workers",B498)),ISNUMBER(FIND("workforces",B498)),ISNUMBER(FIND("occupational",B498)),ISNUMBER(FIND("Case report",B498)),ISNUMBER(FIND("Workplaces",B498)),ISNUMBER(FIND("worker",B498)))</f>
        <v>0</v>
      </c>
      <c r="AE498" t="b">
        <f>OR(ISNUMBER(FIND(" plant ",C498)),ISNUMBER(FIND("Plant ",C498)),ISNUMBER(FIND("tomato",C498)),ISNUMBER(FIND("plants",C498)),ISNUMBER(FIND("Plants",C498)),ISNUMBER(FIND("algae",C498)),ISNUMBER(FIND("lettuce",C498)),ISNUMBER(FIND("green gram sprouts ",C498)),ISNUMBER(FIND("Cucurbita pepo",C498)),ISNUMBER(FIND("bean ",C498)),ISNUMBER(FIND("chloroplast",C498)),ISNUMBER(FIND("chlorophyll",C498)),ISNUMBER(FIND("seedling",C498)),ISNUMBER(FIND("canola",C498)),ISNUMBER(FIND("shoot",C498)),ISNUMBER(FIND("photosynthes",C498)),ISNUMBER(FIND(" leaves ",C498)),,ISNUMBER(FIND("agriculture",C498)),ISNUMBER(FIND(" crops ",C498)))</f>
        <v>0</v>
      </c>
      <c r="AF498" t="b">
        <f>OR(ISNUMBER(FIND("bacteria",C498)),ISNUMBER(FIND("Bacteria",C498)),ISNUMBER(FIND("Bacterium",C498)),ISNUMBER(FIND("bacterium",C498)),ISNUMBER(FIND(" coli ",C498)))</f>
        <v>0</v>
      </c>
      <c r="AG498" t="b">
        <f>OR(ISNUMBER(FIND("fungi",C498)),ISNUMBER(FIND("Fungi",C498)),ISNUMBER(FIND("fungus",C498)),ISNUMBER(FIND("Fungus",C498)),ISNUMBER(FIND("mushroom",C498)),ISNUMBER(FIND("Mushroom",C498)),ISNUMBER(FIND(" mold ",C498)))</f>
        <v>0</v>
      </c>
      <c r="AH498" t="b">
        <f>OR(ISNUMBER(FIND("Pig ",C498)),ISNUMBER(FIND("pig ",C498)),ISNUMBER(FIND("Pigs ",C498)),ISNUMBER(FIND("pigs ",C498)))</f>
        <v>0</v>
      </c>
      <c r="AI498" t="b">
        <f>OR(ISNUMBER(FIND(" C. elegans",C498)),ISNUMBER(FIND("Caenorhabditis elegans",C498)),ISNUMBER(FIND("earthworms",C498)),ISNUMBER(FIND(" Ficopomatus enigmaticus",C498)),ISNUMBER(FIND("larva",C498)),ISNUMBER(FIND("Lumbriculus variegatus",C498)),ISNUMBER(FIND("nematode",C498)))</f>
        <v>0</v>
      </c>
      <c r="AJ498" t="b">
        <f>NOT(OR(AA498,AB498,AC498,AD498,AE498,AF498,AG498,AH498,AI498))</f>
        <v>0</v>
      </c>
      <c r="AL498" t="b">
        <f>OR(AA498,AB498,AD498,AE498,AF498,AG498,AH498,AI498)</f>
        <v>0</v>
      </c>
      <c r="AM498" t="b">
        <f>IF(Table1[[#This Row],[In vivo?]],IF(Table1[[#This Row],[Cell]],FALSE,TRUE),FALSE)</f>
        <v>0</v>
      </c>
      <c r="AN498" t="b">
        <f>AND(AC498,AL498)</f>
        <v>0</v>
      </c>
      <c r="AO498" t="b">
        <f>IF(Table1[[#This Row],[Cell]],IF(Table1[[#This Row],[In vivo?]],FALSE,TRUE),FALSE)</f>
        <v>1</v>
      </c>
      <c r="AP498" t="b">
        <f>NOT(OR(Table1[[#This Row],[In vivo?]],Table1[[#This Row],[Only in Cell]]))</f>
        <v>0</v>
      </c>
      <c r="AQ498" t="str">
        <f>IF(OR(Table1[[#This Row],[Rodents]],Table1[[#This Row],[Human]],Table1[[#This Row],[Pig]]),OR(ISNUMBER(FIND("pulmonary",C498)),ISNUMBER(FIND("lung",C498))),"NA")</f>
        <v>NA</v>
      </c>
      <c r="AR498" t="str">
        <f>IF(OR(Table1[[#This Row],[Rodents]],Table1[[#This Row],[Human]],Table1[[#This Row],[Pig]]),OR(ISNUMBER(FIND("skin",C498)),ISNUMBER(FIND("dermal",C498))),"NA")</f>
        <v>NA</v>
      </c>
      <c r="AS498" t="str">
        <f>IF(OR(Table1[[#This Row],[Rodents]],Table1[[#This Row],[Human]],Table1[[#This Row],[Pig]]),OR(ISNUMBER(FIND("liver",C498)),ISNUMBER(FIND("hepat",C498))),"NA")</f>
        <v>NA</v>
      </c>
      <c r="AT498" t="str">
        <f>IF(OR(Table1[[#This Row],[Rodents]],Table1[[#This Row],[Human]],Table1[[#This Row],[Pig]]),OR(ISNUMBER(FIND("kidney",C498)),ISNUMBER(FIND("neph",C498))),"NA")</f>
        <v>NA</v>
      </c>
      <c r="AU498" t="str">
        <f>IF(OR(Table1[[#This Row],[Rodents]],Table1[[#This Row],[Human]],Table1[[#This Row],[Pig]]),OR(ISNUMBER(FIND("brain",C498)),ISNUMBER(FIND("neur",C498)),ISNUMBER(FIND("nerv",C498))),"NA")</f>
        <v>NA</v>
      </c>
      <c r="AV498" t="str">
        <f>IF(OR(Table1[[#This Row],[Rodents]],Table1[[#This Row],[Human]],Table1[[#This Row],[Pig]]),OR(ISNUMBER(FIND("heart",C498)),ISNUMBER(FIND("cardi",C498))),"NA")</f>
        <v>NA</v>
      </c>
      <c r="AW498" t="str">
        <f>IF(OR(Table1[[#This Row],[Rodents]],Table1[[#This Row],[Human]],Table1[[#This Row],[Pig]]),OR(ISNUMBER(FIND("gastro",C498)),ISNUMBER(FIND("intesti",C498)),ISNUMBER(FIND("stomach",C498))),"NA")</f>
        <v>NA</v>
      </c>
      <c r="AX498" t="str">
        <f>IF(OR(Table1[[#This Row],[Rodents]],Table1[[#This Row],[Human]],Table1[[#This Row],[Pig]]),NOT(OR(AQ498,AR498,AS498,AT498,AU498,AV498,AW498)),"NA")</f>
        <v>NA</v>
      </c>
      <c r="AY498" t="b">
        <f>OR(ISNUMBER(FIND("SWCNT",C498)),ISNUMBER(FIND("SWNT",C498)),ISNUMBER(FIND("single-wall",C498)),ISNUMBER(FIND("single wall",C498)),ISNUMBER(FIND("Single wall",C498)),ISNUMBER(FIND("Single-wall",C498)),ISNUMBER(FIND("SWCNT",B498)),ISNUMBER(FIND("SWNT",B498)),ISNUMBER(FIND("single-wall",B498)),ISNUMBER(FIND("single wall",B498)),ISNUMBER(FIND("Single-wall",B498)),ISNUMBER(FIND("Single wall",B498)))</f>
        <v>0</v>
      </c>
      <c r="AZ498" t="b">
        <f>OR(ISNUMBER(FIND("MWCNT",C498)),ISNUMBER(FIND("MWNT",C498)),ISNUMBER(FIND("multi-wall",C498)),ISNUMBER(FIND("multi wall",C498)),ISNUMBER(FIND("multiwall",C498)),ISNUMBER(FIND("Multi-wall",C498)),ISNUMBER(FIND("Multi wall",C498)),ISNUMBER(FIND("Multiwall",C498)),ISNUMBER(FIND("MWCNT",B498)),ISNUMBER(FIND("MWNT",B498)),ISNUMBER(FIND("multi-wall",B498)),ISNUMBER(FIND("multi wall",B498)),ISNUMBER(FIND("multiwall",B498)),ISNUMBER(FIND("Multi-wall",B498)),ISNUMBER(FIND("Multi wall",B498)),ISNUMBER(FIND("Multiwall",B498)),ISNUMBER(FIND("Double-wall",B498)),ISNUMBER(FIND("Double wall",B498)),ISNUMBER(FIND("Doublewall",B498)),ISNUMBER(FIND("double-wall",B498)),ISNUMBER(FIND("double wall",B498)),ISNUMBER(FIND("doublewall",B498)))</f>
        <v>1</v>
      </c>
      <c r="BA498" t="b">
        <f>AND(Table1[[#This Row],[SWCNT]],Table1[[#This Row],[MWCNT]])</f>
        <v>0</v>
      </c>
      <c r="BB498" t="b">
        <f>IF(Table1[[#This Row],[SWCNT]]=TRUE,FALSE,IF(Table1[[#This Row],[MWCNT]]=TRUE,FALSE,TRUE))</f>
        <v>0</v>
      </c>
      <c r="BC498" s="18"/>
    </row>
    <row r="499" spans="1:55" ht="203.5">
      <c r="A499" t="s">
        <v>5994</v>
      </c>
      <c r="B499" s="2" t="s">
        <v>5995</v>
      </c>
      <c r="C499" s="16" t="s">
        <v>5996</v>
      </c>
      <c r="D499" s="17" t="s">
        <v>653</v>
      </c>
      <c r="E499" s="2">
        <v>2006</v>
      </c>
      <c r="F499" t="b">
        <f>OR(ISNUMBER(FIND("cytotoxic",C499)),ISNUMBER(FIND("Cytotoxic",C499)),ISNUMBER(FIND("cellular toxicity",C499)),ISNUMBER(FIND("cell death",C499)),ISNUMBER(FIND("viable",C499)),ISNUMBER(FIND("phytotoxic",C499)),ISNUMBER(FIND("acute toxicity",C499)),ISNUMBER(FIND("MTT",C499)),ISNUMBER(FIND("survival",C499)),ISNUMBER(FIND("prolifer",C499)),ISNUMBER(FIND("apoptosis",C499)),ISNUMBER(FIND("neurotoxic",C499)),ISNUMBER(FIND("  lysis ",C499)),ISNUMBER(FIND("necrosis",C499)),ISNUMBER(FIND("cellular death",C499))*3,ISNUMBER(FIND("LDH",C499)),ISNUMBER(FIND("Acute toxicity",C499)))</f>
        <v>1</v>
      </c>
      <c r="G499" t="b">
        <f>OR(ISNUMBER(FIND("genotoxic",C499)),ISNUMBER(FIND("genotoxicity",C499)),ISNUMBER(FIND("DNA damage",C499)),ISNUMBER(FIND("DNA",C499)),ISNUMBER(FIND("RNA",C499)),ISNUMBER(FIND("mesothelioma",C499)),ISNUMBER(FIND("carcino",C499)),ISNUMBER(FIND("mutagen",C499)),ISNUMBER(FIND("genetic",C499)))</f>
        <v>0</v>
      </c>
      <c r="H499" t="b">
        <f>OR(ISNUMBER(FIND("inflammatory",C499)),ISNUMBER(FIND("inflamm",C499)))</f>
        <v>1</v>
      </c>
      <c r="I499" t="b">
        <f>OR(ISNUMBER(FIND("immune",C499)),ISNUMBER(FIND("immunological",C499)),ISNUMBER(FIND("interleuk",C499)),ISNUMBER(FIND("platelet activation",C499)),ISNUMBER(FIND("monocyte",C499)),ISNUMBER(FIND("leukocyte",C499)),ISNUMBER(FIND("cytokine",C499)),ISNUMBER(FIND("CD4",C499)),ISNUMBER(FIND("CD8",C499)),ISNUMBER(FIND("T-cell",C499)))</f>
        <v>0</v>
      </c>
      <c r="J499" t="b">
        <f>OR(ISNUMBER(FIND("reactive oxygen",C499)),ISNUMBER(FIND("ROS",C499)),ISNUMBER(FIND("free radical",C499)),ISNUMBER(FIND("oxidative stress",C499)),ISNUMBER(FIND("peroxid",C499)),ISNUMBER(FIND("oxidative",C499)),ISNUMBER(FIND("antioxid",C499)))</f>
        <v>0</v>
      </c>
      <c r="K499" t="b">
        <f>OR(ISNUMBER(FIND("autophag",C499)))</f>
        <v>0</v>
      </c>
      <c r="L499" t="b">
        <f>OR(ISNUMBER(FIND("morpholog",C499)))</f>
        <v>0</v>
      </c>
      <c r="M499" t="b">
        <f>OR(ISNUMBER(FIND("fibrosis",C499)),ISNUMBER(FIND("Fibrosis",C499)),ISNUMBER(FIND("fibrot",C499)))</f>
        <v>0</v>
      </c>
      <c r="N499" t="b">
        <f>OR(ISNUMBER(FIND("offspring",C499)),ISNUMBER(FIND("Parental",C499)),ISNUMBER(FIND("parental",C499)),ISNUMBER(FIND("germline",C499)),ISNUMBER(FIND("reproduc",C499)),ISNUMBER(FIND("embryo",C499)))</f>
        <v>0</v>
      </c>
      <c r="O499" t="b">
        <f>OR(ISNUMBER(FIND("metabol",C499)),ISNUMBER(FIND("Metabol",C499)),ISNUMBER(FIND("digest",C499)),ISNUMBER(FIND("mitochon",C499)))</f>
        <v>0</v>
      </c>
      <c r="P499" t="b">
        <f>OR(ISNUMBER(FIND("ecotox",C499)),ISNUMBER(FIND("Ecotox",B499)),ISNUMBER(FIND("ecotox",B499)),ISNUMBER(FIND("Ecotox",C499)))</f>
        <v>0</v>
      </c>
      <c r="Q499" t="b">
        <f>OR(ISNUMBER(FIND("Bioaccum",C499)),ISNUMBER(FIND("bioaccum",C499)),ISNUMBER(FIND("accum",C499)))</f>
        <v>0</v>
      </c>
      <c r="R499" t="b">
        <f>OR(ISNUMBER(FIND("Occupation",C499)),ISNUMBER(FIND("occupation",C499)),ISNUMBER(FIND("worker",C499)),ISNUMBER(FIND("workforce",C499)))</f>
        <v>0</v>
      </c>
      <c r="S499" t="b">
        <f>NOT(OR(F499,G499,H499,I499,J499,K499,L499,M499,N499,O499,P499,Q499,R499))</f>
        <v>0</v>
      </c>
      <c r="U499" t="b">
        <f>OR(Table1[[#This Row],[Inflammation]],Table1[[#This Row],[Immune]])</f>
        <v>1</v>
      </c>
      <c r="V499" t="str">
        <f>IF(OR(Table1[[#This Row],[Rodents]],Table1[[#This Row],[Human]],Table1[[#This Row],[Pig]]),OR(ISNUMBER(FIND("intratrach",C499)),ISNUMBER(FIND("nasal ",C499)),ISNUMBER(FIND("instill",C499))),"NA")</f>
        <v>NA</v>
      </c>
      <c r="W499" t="str">
        <f>IF(OR(Table1[[#This Row],[Rodents]],Table1[[#This Row],[Human]],Table1[[#This Row],[Pig]]),OR(ISNUMBER(FIND("dermal",C499)),ISNUMBER(FIND("skin ",C499))),"NA")</f>
        <v>NA</v>
      </c>
      <c r="X499" t="str">
        <f>IF(OR(Table1[[#This Row],[Rodents]],Table1[[#This Row],[Human]],Table1[[#This Row],[Pig]]),OR(ISNUMBER(FIND("injected",C499)),ISNUMBER(FIND("periton",C499)),ISNUMBER(FIND("intrascrot",C499))),"NA")</f>
        <v>NA</v>
      </c>
      <c r="Y499" t="str">
        <f>IF(OR(Table1[[#This Row],[Rodents]],Table1[[#This Row],[Human]],Table1[[#This Row],[Pig]]),NOT(OR(Table1[[#This Row],[Inhaled/Intratracheal/intranasal]],Table1[[#This Row],[Dermal]],Table1[[#This Row],[Injected]])),"NA")</f>
        <v>NA</v>
      </c>
      <c r="AA499" t="b">
        <f>OR(ISNUMBER(FIND("fish ",C499)),ISNUMBER(FIND("Fish ",C499)),ISNUMBER(FIND("aquatic",C499)),ISNUMBER(FIND("daphnids",C499)),ISNUMBER(FIND("Carcinus maenas",C499)),ISNUMBER(FIND("Daphnia",C499)),ISNUMBER(FIND("Ruditapes philippinarum",C499)),ISNUMBER(FIND("daphnia",C499)),ISNUMBER(FIND("marine",C499)),ISNUMBER(FIND("mussel",C499)),ISNUMBER(FIND("algae",C499)),ISNUMBER(FIND("Donax faba",C499)),ISNUMBER(FIND("estuarine",C499)),ISNUMBER(FIND("snail",C499)),ISNUMBER(FIND("Prorocentrum donghaiense",C499)) )</f>
        <v>0</v>
      </c>
      <c r="AB499" t="b">
        <f>OR(ISNUMBER(FIND(" rat ",C499)),ISNUMBER(FIND(" rats ",C499)),ISNUMBER(FIND(" Rats ",C499)),ISNUMBER(FIND(" Rat ",C499)),ISNUMBER(FIND(" rat.",C499)),ISNUMBER(FIND(" rats.",C499)),ISNUMBER(FIND("mouse",C499)),ISNUMBER(FIND("mice",C499)), ISNUMBER(FIND(" Mice",C499)))</f>
        <v>0</v>
      </c>
      <c r="AC499" t="b">
        <f>OR(ISNUMBER(FIND(" cell ",C499)),ISNUMBER(FIND("fibroblast",C499)),ISNUMBER(FIND("macrophage",C499)),ISNUMBER(FIND("epithelial",C499)),ISNUMBER(FIND("endothelial",C499)),ISNUMBER(FIND("neuron",C499)),ISNUMBER(FIND(" cells ",C499)),ISNUMBER(FIND("RBC",C499)),ISNUMBER(FIND("mitochond",C499)),ISNUMBER(FIND("adipocyte",C499)),ISNUMBER(FIND("osteo",C499)),ISNUMBER(FIND("keratin",C499)),ISNUMBER(FIND(" cell's ",C499)),ISNUMBER(FIND("eukary",C499)),ISNUMBER(FIND("sperm",C499)))</f>
        <v>1</v>
      </c>
      <c r="AD499" t="b">
        <v>0</v>
      </c>
      <c r="AE499" t="b">
        <f>OR(ISNUMBER(FIND(" plant ",C499)),ISNUMBER(FIND("Plant ",C499)),ISNUMBER(FIND("tomato",C499)),ISNUMBER(FIND("plants",C499)),ISNUMBER(FIND("Plants",C499)),ISNUMBER(FIND("algae",C499)),ISNUMBER(FIND("lettuce",C499)),ISNUMBER(FIND("green gram sprouts ",C499)),ISNUMBER(FIND("Cucurbita pepo",C499)),ISNUMBER(FIND("bean ",C499)),ISNUMBER(FIND("chloroplast",C499)),ISNUMBER(FIND("chlorophyll",C499)),ISNUMBER(FIND("seedling",C499)),ISNUMBER(FIND("canola",C499)),ISNUMBER(FIND("shoot",C499)),ISNUMBER(FIND("photosynthes",C499)),ISNUMBER(FIND(" leaves ",C499)),,ISNUMBER(FIND("agriculture",C499)),ISNUMBER(FIND(" crops ",C499)))</f>
        <v>0</v>
      </c>
      <c r="AF499" t="b">
        <f>OR(ISNUMBER(FIND("bacteria",C499)),ISNUMBER(FIND("Bacteria",C499)),ISNUMBER(FIND("Bacterium",C499)),ISNUMBER(FIND("bacterium",C499)),ISNUMBER(FIND(" coli ",C499)))</f>
        <v>0</v>
      </c>
      <c r="AG499" t="b">
        <f>OR(ISNUMBER(FIND("fungi",C499)),ISNUMBER(FIND("Fungi",C499)),ISNUMBER(FIND("fungus",C499)),ISNUMBER(FIND("Fungus",C499)),ISNUMBER(FIND("mushroom",C499)),ISNUMBER(FIND("Mushroom",C499)),ISNUMBER(FIND(" mold ",C499)))</f>
        <v>0</v>
      </c>
      <c r="AH499" t="b">
        <f>OR(ISNUMBER(FIND("Pig ",C499)),ISNUMBER(FIND("pig ",C499)),ISNUMBER(FIND("Pigs ",C499)),ISNUMBER(FIND("pigs ",C499)))</f>
        <v>0</v>
      </c>
      <c r="AI499" t="b">
        <f>OR(ISNUMBER(FIND(" C. elegans",C499)),ISNUMBER(FIND("Caenorhabditis elegans",C499)),ISNUMBER(FIND("earthworms",C499)),ISNUMBER(FIND(" Ficopomatus enigmaticus",C499)),ISNUMBER(FIND("larva",C499)),ISNUMBER(FIND("Lumbriculus variegatus",C499)),ISNUMBER(FIND("nematode",C499)))</f>
        <v>0</v>
      </c>
      <c r="AJ499" t="b">
        <f>NOT(OR(AA499,AB499,AC499,AD499,AE499,AF499,AG499,AH499,AI499))</f>
        <v>0</v>
      </c>
      <c r="AL499" t="b">
        <f>OR(AA499,AB499,AD499,AE499,AF499,AG499,AH499,AI499)</f>
        <v>0</v>
      </c>
      <c r="AM499" t="b">
        <f>IF(Table1[[#This Row],[In vivo?]],IF(Table1[[#This Row],[Cell]],FALSE,TRUE),FALSE)</f>
        <v>0</v>
      </c>
      <c r="AN499" t="b">
        <f>AND(AC499,AL499)</f>
        <v>0</v>
      </c>
      <c r="AO499" t="b">
        <f>IF(Table1[[#This Row],[Cell]],IF(Table1[[#This Row],[In vivo?]],FALSE,TRUE),FALSE)</f>
        <v>1</v>
      </c>
      <c r="AP499" t="b">
        <f>NOT(OR(Table1[[#This Row],[In vivo?]],Table1[[#This Row],[Only in Cell]]))</f>
        <v>0</v>
      </c>
      <c r="AQ499" t="str">
        <f>IF(OR(Table1[[#This Row],[Rodents]],Table1[[#This Row],[Human]],Table1[[#This Row],[Pig]]),OR(ISNUMBER(FIND("pulmonary",C499)),ISNUMBER(FIND("lung",C499))),"NA")</f>
        <v>NA</v>
      </c>
      <c r="AR499" t="str">
        <f>IF(OR(Table1[[#This Row],[Rodents]],Table1[[#This Row],[Human]],Table1[[#This Row],[Pig]]),OR(ISNUMBER(FIND("skin",C499)),ISNUMBER(FIND("dermal",C499))),"NA")</f>
        <v>NA</v>
      </c>
      <c r="AS499" t="str">
        <f>IF(OR(Table1[[#This Row],[Rodents]],Table1[[#This Row],[Human]],Table1[[#This Row],[Pig]]),OR(ISNUMBER(FIND("liver",C499)),ISNUMBER(FIND("hepat",C499))),"NA")</f>
        <v>NA</v>
      </c>
      <c r="AT499" t="str">
        <f>IF(OR(Table1[[#This Row],[Rodents]],Table1[[#This Row],[Human]],Table1[[#This Row],[Pig]]),OR(ISNUMBER(FIND("kidney",C499)),ISNUMBER(FIND("neph",C499))),"NA")</f>
        <v>NA</v>
      </c>
      <c r="AU499" t="str">
        <f>IF(OR(Table1[[#This Row],[Rodents]],Table1[[#This Row],[Human]],Table1[[#This Row],[Pig]]),OR(ISNUMBER(FIND("brain",C499)),ISNUMBER(FIND("neur",C499)),ISNUMBER(FIND("nerv",C499))),"NA")</f>
        <v>NA</v>
      </c>
      <c r="AV499" t="str">
        <f>IF(OR(Table1[[#This Row],[Rodents]],Table1[[#This Row],[Human]],Table1[[#This Row],[Pig]]),OR(ISNUMBER(FIND("heart",C499)),ISNUMBER(FIND("cardi",C499))),"NA")</f>
        <v>NA</v>
      </c>
      <c r="AW499" t="str">
        <f>IF(OR(Table1[[#This Row],[Rodents]],Table1[[#This Row],[Human]],Table1[[#This Row],[Pig]]),OR(ISNUMBER(FIND("gastro",C499)),ISNUMBER(FIND("intesti",C499)),ISNUMBER(FIND("stomach",C499))),"NA")</f>
        <v>NA</v>
      </c>
      <c r="AX499" t="str">
        <f>IF(OR(Table1[[#This Row],[Rodents]],Table1[[#This Row],[Human]],Table1[[#This Row],[Pig]]),NOT(OR(AQ499,AR499,AS499,AT499,AU499,AV499,AW499)),"NA")</f>
        <v>NA</v>
      </c>
      <c r="AY499" t="b">
        <f>OR(ISNUMBER(FIND("SWCNT",C499)),ISNUMBER(FIND("SWNT",C499)),ISNUMBER(FIND("single-wall",C499)),ISNUMBER(FIND("single wall",C499)),ISNUMBER(FIND("Single wall",C499)),ISNUMBER(FIND("Single-wall",C499)),ISNUMBER(FIND("SWCNT",B499)),ISNUMBER(FIND("SWNT",B499)),ISNUMBER(FIND("single-wall",B499)),ISNUMBER(FIND("single wall",B499)),ISNUMBER(FIND("Single-wall",B499)),ISNUMBER(FIND("Single wall",B499)))</f>
        <v>1</v>
      </c>
      <c r="AZ499" t="b">
        <f>OR(ISNUMBER(FIND("MWCNT",C499)),ISNUMBER(FIND("MWNT",C499)),ISNUMBER(FIND("multi-wall",C499)),ISNUMBER(FIND("multi wall",C499)),ISNUMBER(FIND("multiwall",C499)),ISNUMBER(FIND("Multi-wall",C499)),ISNUMBER(FIND("Multi wall",C499)),ISNUMBER(FIND("Multiwall",C499)),ISNUMBER(FIND("MWCNT",B499)),ISNUMBER(FIND("MWNT",B499)),ISNUMBER(FIND("multi-wall",B499)),ISNUMBER(FIND("multi wall",B499)),ISNUMBER(FIND("multiwall",B499)),ISNUMBER(FIND("Multi-wall",B499)),ISNUMBER(FIND("Multi wall",B499)),ISNUMBER(FIND("Multiwall",B499)),ISNUMBER(FIND("Double-wall",B499)),ISNUMBER(FIND("Double wall",B499)),ISNUMBER(FIND("Doublewall",B499)),ISNUMBER(FIND("double-wall",B499)),ISNUMBER(FIND("double wall",B499)),ISNUMBER(FIND("doublewall",B499)))</f>
        <v>0</v>
      </c>
      <c r="BA499" t="b">
        <f>AND(Table1[[#This Row],[SWCNT]],Table1[[#This Row],[MWCNT]])</f>
        <v>0</v>
      </c>
      <c r="BB499" t="b">
        <f>IF(Table1[[#This Row],[SWCNT]]=TRUE,FALSE,IF(Table1[[#This Row],[MWCNT]]=TRUE,FALSE,TRUE))</f>
        <v>0</v>
      </c>
      <c r="BC499" s="18"/>
    </row>
    <row r="500" spans="1:55" ht="240.5">
      <c r="A500" t="s">
        <v>5997</v>
      </c>
      <c r="B500" s="2" t="s">
        <v>5998</v>
      </c>
      <c r="C500" s="16" t="s">
        <v>5999</v>
      </c>
      <c r="D500" s="17" t="s">
        <v>1752</v>
      </c>
      <c r="E500" s="2">
        <v>2005</v>
      </c>
      <c r="F500" t="b">
        <f>OR(ISNUMBER(FIND("cytotoxic",C500)),ISNUMBER(FIND("Cytotoxic",C500)),ISNUMBER(FIND("cellular toxicity",C500)),ISNUMBER(FIND("cell death",C500)),ISNUMBER(FIND("viable",C500)),ISNUMBER(FIND("phytotoxic",C500)),ISNUMBER(FIND("acute toxicity",C500)),ISNUMBER(FIND("MTT",C500)),ISNUMBER(FIND("survival",C500)),ISNUMBER(FIND("prolifer",C500)),ISNUMBER(FIND("apoptosis",C500)),ISNUMBER(FIND("neurotoxic",C500)),ISNUMBER(FIND("  lysis ",C500)),ISNUMBER(FIND("necrosis",C500)),ISNUMBER(FIND("cellular death",C500))*3,ISNUMBER(FIND("LDH",C500)),ISNUMBER(FIND("Acute toxicity",C500)))</f>
        <v>1</v>
      </c>
      <c r="G500" t="b">
        <f>OR(ISNUMBER(FIND("genotoxic",C500)),ISNUMBER(FIND("genotoxicity",C500)),ISNUMBER(FIND("DNA damage",C500)),ISNUMBER(FIND("DNA",C500)),ISNUMBER(FIND("RNA",C500)),ISNUMBER(FIND("mesothelioma",C500)),ISNUMBER(FIND("carcino",C500)),ISNUMBER(FIND("mutagen",C500)),ISNUMBER(FIND("genetic",C500)))</f>
        <v>0</v>
      </c>
      <c r="H500" t="b">
        <f>OR(ISNUMBER(FIND("inflammatory",C500)),ISNUMBER(FIND("inflamm",C500)))</f>
        <v>1</v>
      </c>
      <c r="I500" t="b">
        <f>OR(ISNUMBER(FIND("immune",C500)),ISNUMBER(FIND("immunological",C500)),ISNUMBER(FIND("interleuk",C500)),ISNUMBER(FIND("platelet activation",C500)),ISNUMBER(FIND("monocyte",C500)),ISNUMBER(FIND("leukocyte",C500)),ISNUMBER(FIND("cytokine",C500)),ISNUMBER(FIND("CD4",C500)),ISNUMBER(FIND("CD8",C500)),ISNUMBER(FIND("T-cell",C500)))</f>
        <v>1</v>
      </c>
      <c r="J500" t="b">
        <f>OR(ISNUMBER(FIND("reactive oxygen",C500)),ISNUMBER(FIND("ROS",C500)),ISNUMBER(FIND("free radical",C500)),ISNUMBER(FIND("oxidative stress",C500)),ISNUMBER(FIND("peroxid",C500)),ISNUMBER(FIND("oxidative",C500)),ISNUMBER(FIND("antioxid",C500)))</f>
        <v>0</v>
      </c>
      <c r="K500" t="b">
        <f>OR(ISNUMBER(FIND("autophag",C500)))</f>
        <v>0</v>
      </c>
      <c r="L500" t="b">
        <f>OR(ISNUMBER(FIND("morpholog",C500)))</f>
        <v>0</v>
      </c>
      <c r="M500" t="b">
        <f>OR(ISNUMBER(FIND("fibrosis",C500)),ISNUMBER(FIND("Fibrosis",C500)),ISNUMBER(FIND("fibrot",C500)))</f>
        <v>0</v>
      </c>
      <c r="N500" t="b">
        <f>OR(ISNUMBER(FIND("offspring",C500)),ISNUMBER(FIND("Parental",C500)),ISNUMBER(FIND("parental",C500)),ISNUMBER(FIND("germline",C500)),ISNUMBER(FIND("reproduc",C500)),ISNUMBER(FIND("embryo",C500)))</f>
        <v>0</v>
      </c>
      <c r="O500" t="b">
        <f>OR(ISNUMBER(FIND("metabol",C500)),ISNUMBER(FIND("Metabol",C500)),ISNUMBER(FIND("digest",C500)),ISNUMBER(FIND("mitochon",C500)))</f>
        <v>0</v>
      </c>
      <c r="P500" t="b">
        <f>OR(ISNUMBER(FIND("ecotox",C500)),ISNUMBER(FIND("Ecotox",B500)),ISNUMBER(FIND("ecotox",B500)),ISNUMBER(FIND("Ecotox",C500)))</f>
        <v>0</v>
      </c>
      <c r="Q500" t="b">
        <f>OR(ISNUMBER(FIND("Bioaccum",C500)),ISNUMBER(FIND("bioaccum",C500)),ISNUMBER(FIND("accum",C500)))</f>
        <v>0</v>
      </c>
      <c r="R500" t="b">
        <f>OR(ISNUMBER(FIND("Occupation",C500)),ISNUMBER(FIND("occupation",C500)),ISNUMBER(FIND("worker",C500)),ISNUMBER(FIND("workforce",C500)))</f>
        <v>0</v>
      </c>
      <c r="S500" t="b">
        <f>NOT(OR(F500,G500,H500,I500,J500,K500,L500,M500,N500,O500,P500,Q500,R500))</f>
        <v>0</v>
      </c>
      <c r="U500" t="b">
        <f>OR(Table1[[#This Row],[Inflammation]],Table1[[#This Row],[Immune]])</f>
        <v>1</v>
      </c>
      <c r="V500" t="str">
        <f>IF(OR(Table1[[#This Row],[Rodents]],Table1[[#This Row],[Human]],Table1[[#This Row],[Pig]]),OR(ISNUMBER(FIND("intratrach",C500)),ISNUMBER(FIND("nasal ",C500)),ISNUMBER(FIND("instill",C500))),"NA")</f>
        <v>NA</v>
      </c>
      <c r="W500" t="str">
        <f>IF(OR(Table1[[#This Row],[Rodents]],Table1[[#This Row],[Human]],Table1[[#This Row],[Pig]]),OR(ISNUMBER(FIND("dermal",C500)),ISNUMBER(FIND("skin ",C500))),"NA")</f>
        <v>NA</v>
      </c>
      <c r="X500" t="str">
        <f>IF(OR(Table1[[#This Row],[Rodents]],Table1[[#This Row],[Human]],Table1[[#This Row],[Pig]]),OR(ISNUMBER(FIND("injected",C500)),ISNUMBER(FIND("periton",C500)),ISNUMBER(FIND("intrascrot",C500))),"NA")</f>
        <v>NA</v>
      </c>
      <c r="Y500" t="str">
        <f>IF(OR(Table1[[#This Row],[Rodents]],Table1[[#This Row],[Human]],Table1[[#This Row],[Pig]]),NOT(OR(Table1[[#This Row],[Inhaled/Intratracheal/intranasal]],Table1[[#This Row],[Dermal]],Table1[[#This Row],[Injected]])),"NA")</f>
        <v>NA</v>
      </c>
      <c r="AA500" t="b">
        <f>OR(ISNUMBER(FIND("fish ",C500)),ISNUMBER(FIND("Fish ",C500)),ISNUMBER(FIND("aquatic",C500)),ISNUMBER(FIND("daphnids",C500)),ISNUMBER(FIND("Carcinus maenas",C500)),ISNUMBER(FIND("Daphnia",C500)),ISNUMBER(FIND("Ruditapes philippinarum",C500)),ISNUMBER(FIND("daphnia",C500)),ISNUMBER(FIND("marine",C500)),ISNUMBER(FIND("mussel",C500)),ISNUMBER(FIND("algae",C500)),ISNUMBER(FIND("Donax faba",C500)),ISNUMBER(FIND("estuarine",C500)),ISNUMBER(FIND("snail",C500)),ISNUMBER(FIND("Prorocentrum donghaiense",C500)) )</f>
        <v>0</v>
      </c>
      <c r="AB500" t="b">
        <f>OR(ISNUMBER(FIND(" rat ",C500)),ISNUMBER(FIND(" rats ",C500)),ISNUMBER(FIND(" Rats ",C500)),ISNUMBER(FIND(" Rat ",C500)),ISNUMBER(FIND(" rat.",C500)),ISNUMBER(FIND(" rats.",C500)),ISNUMBER(FIND("mouse",C500)),ISNUMBER(FIND("mice",C500)), ISNUMBER(FIND(" Mice",C500)))</f>
        <v>0</v>
      </c>
      <c r="AC500" t="b">
        <f>OR(ISNUMBER(FIND(" cell ",C500)),ISNUMBER(FIND("fibroblast",C500)),ISNUMBER(FIND("macrophage",C500)),ISNUMBER(FIND("epithelial",C500)),ISNUMBER(FIND("endothelial",C500)),ISNUMBER(FIND("neuron",C500)),ISNUMBER(FIND(" cells ",C500)),ISNUMBER(FIND("RBC",C500)),ISNUMBER(FIND("mitochond",C500)),ISNUMBER(FIND("adipocyte",C500)),ISNUMBER(FIND("osteo",C500)),ISNUMBER(FIND("keratin",C500)),ISNUMBER(FIND(" cell's ",C500)),ISNUMBER(FIND("eukary",C500)),ISNUMBER(FIND("sperm",C500)))</f>
        <v>1</v>
      </c>
      <c r="AD500" t="b">
        <v>0</v>
      </c>
      <c r="AE500" t="b">
        <f>OR(ISNUMBER(FIND(" plant ",C500)),ISNUMBER(FIND("Plant ",C500)),ISNUMBER(FIND("tomato",C500)),ISNUMBER(FIND("plants",C500)),ISNUMBER(FIND("Plants",C500)),ISNUMBER(FIND("algae",C500)),ISNUMBER(FIND("lettuce",C500)),ISNUMBER(FIND("green gram sprouts ",C500)),ISNUMBER(FIND("Cucurbita pepo",C500)),ISNUMBER(FIND("bean ",C500)),ISNUMBER(FIND("chloroplast",C500)),ISNUMBER(FIND("chlorophyll",C500)),ISNUMBER(FIND("seedling",C500)),ISNUMBER(FIND("canola",C500)),ISNUMBER(FIND("shoot",C500)),ISNUMBER(FIND("photosynthes",C500)),ISNUMBER(FIND(" leaves ",C500)),,ISNUMBER(FIND("agriculture",C500)),ISNUMBER(FIND(" crops ",C500)))</f>
        <v>0</v>
      </c>
      <c r="AF500" t="b">
        <f>OR(ISNUMBER(FIND("bacteria",C500)),ISNUMBER(FIND("Bacteria",C500)),ISNUMBER(FIND("Bacterium",C500)),ISNUMBER(FIND("bacterium",C500)),ISNUMBER(FIND(" coli ",C500)))</f>
        <v>0</v>
      </c>
      <c r="AG500" t="b">
        <f>OR(ISNUMBER(FIND("fungi",C500)),ISNUMBER(FIND("Fungi",C500)),ISNUMBER(FIND("fungus",C500)),ISNUMBER(FIND("Fungus",C500)),ISNUMBER(FIND("mushroom",C500)),ISNUMBER(FIND("Mushroom",C500)),ISNUMBER(FIND(" mold ",C500)))</f>
        <v>0</v>
      </c>
      <c r="AH500" t="b">
        <f>OR(ISNUMBER(FIND("Pig ",C500)),ISNUMBER(FIND("pig ",C500)),ISNUMBER(FIND("Pigs ",C500)),ISNUMBER(FIND("pigs ",C500)))</f>
        <v>0</v>
      </c>
      <c r="AI500" t="b">
        <f>OR(ISNUMBER(FIND(" C. elegans",C500)),ISNUMBER(FIND("Caenorhabditis elegans",C500)),ISNUMBER(FIND("earthworms",C500)),ISNUMBER(FIND(" Ficopomatus enigmaticus",C500)),ISNUMBER(FIND("larva",C500)),ISNUMBER(FIND("Lumbriculus variegatus",C500)),ISNUMBER(FIND("nematode",C500)))</f>
        <v>0</v>
      </c>
      <c r="AJ500" t="b">
        <f>NOT(OR(AA500,AB500,AC500,AD500,AE500,AF500,AG500,AH500,AI500))</f>
        <v>0</v>
      </c>
      <c r="AL500" t="b">
        <f>OR(AA500,AB500,AD500,AE500,AF500,AG500,AH500,AI500)</f>
        <v>0</v>
      </c>
      <c r="AM500" t="b">
        <f>IF(Table1[[#This Row],[In vivo?]],IF(Table1[[#This Row],[Cell]],FALSE,TRUE),FALSE)</f>
        <v>0</v>
      </c>
      <c r="AN500" t="b">
        <f>AND(AC500,AL500)</f>
        <v>0</v>
      </c>
      <c r="AO500" t="b">
        <f>IF(Table1[[#This Row],[Cell]],IF(Table1[[#This Row],[In vivo?]],FALSE,TRUE),FALSE)</f>
        <v>1</v>
      </c>
      <c r="AP500" t="b">
        <f>NOT(OR(Table1[[#This Row],[In vivo?]],Table1[[#This Row],[Only in Cell]]))</f>
        <v>0</v>
      </c>
      <c r="AQ500" t="str">
        <f>IF(OR(Table1[[#This Row],[Rodents]],Table1[[#This Row],[Human]],Table1[[#This Row],[Pig]]),OR(ISNUMBER(FIND("pulmonary",C500)),ISNUMBER(FIND("lung",C500))),"NA")</f>
        <v>NA</v>
      </c>
      <c r="AR500" t="str">
        <f>IF(OR(Table1[[#This Row],[Rodents]],Table1[[#This Row],[Human]],Table1[[#This Row],[Pig]]),OR(ISNUMBER(FIND("skin",C500)),ISNUMBER(FIND("dermal",C500))),"NA")</f>
        <v>NA</v>
      </c>
      <c r="AS500" t="str">
        <f>IF(OR(Table1[[#This Row],[Rodents]],Table1[[#This Row],[Human]],Table1[[#This Row],[Pig]]),OR(ISNUMBER(FIND("liver",C500)),ISNUMBER(FIND("hepat",C500))),"NA")</f>
        <v>NA</v>
      </c>
      <c r="AT500" t="str">
        <f>IF(OR(Table1[[#This Row],[Rodents]],Table1[[#This Row],[Human]],Table1[[#This Row],[Pig]]),OR(ISNUMBER(FIND("kidney",C500)),ISNUMBER(FIND("neph",C500))),"NA")</f>
        <v>NA</v>
      </c>
      <c r="AU500" t="str">
        <f>IF(OR(Table1[[#This Row],[Rodents]],Table1[[#This Row],[Human]],Table1[[#This Row],[Pig]]),OR(ISNUMBER(FIND("brain",C500)),ISNUMBER(FIND("neur",C500)),ISNUMBER(FIND("nerv",C500))),"NA")</f>
        <v>NA</v>
      </c>
      <c r="AV500" t="str">
        <f>IF(OR(Table1[[#This Row],[Rodents]],Table1[[#This Row],[Human]],Table1[[#This Row],[Pig]]),OR(ISNUMBER(FIND("heart",C500)),ISNUMBER(FIND("cardi",C500))),"NA")</f>
        <v>NA</v>
      </c>
      <c r="AW500" t="str">
        <f>IF(OR(Table1[[#This Row],[Rodents]],Table1[[#This Row],[Human]],Table1[[#This Row],[Pig]]),OR(ISNUMBER(FIND("gastro",C500)),ISNUMBER(FIND("intesti",C500)),ISNUMBER(FIND("stomach",C500))),"NA")</f>
        <v>NA</v>
      </c>
      <c r="AX500" t="str">
        <f>IF(OR(Table1[[#This Row],[Rodents]],Table1[[#This Row],[Human]],Table1[[#This Row],[Pig]]),NOT(OR(AQ500,AR500,AS500,AT500,AU500,AV500,AW500)),"NA")</f>
        <v>NA</v>
      </c>
      <c r="AY500" t="b">
        <f>OR(ISNUMBER(FIND("SWCNT",C500)),ISNUMBER(FIND("SWNT",C500)),ISNUMBER(FIND("single-wall",C500)),ISNUMBER(FIND("single wall",C500)),ISNUMBER(FIND("Single wall",C500)),ISNUMBER(FIND("Single-wall",C500)),ISNUMBER(FIND("SWCNT",B500)),ISNUMBER(FIND("SWNT",B500)),ISNUMBER(FIND("single-wall",B500)),ISNUMBER(FIND("single wall",B500)),ISNUMBER(FIND("Single-wall",B500)),ISNUMBER(FIND("Single wall",B500)))</f>
        <v>0</v>
      </c>
      <c r="AZ500" t="b">
        <f>OR(ISNUMBER(FIND("MWCNT",C500)),ISNUMBER(FIND("MWNT",C500)),ISNUMBER(FIND("multi-wall",C500)),ISNUMBER(FIND("multi wall",C500)),ISNUMBER(FIND("multiwall",C500)),ISNUMBER(FIND("Multi-wall",C500)),ISNUMBER(FIND("Multi wall",C500)),ISNUMBER(FIND("Multiwall",C500)),ISNUMBER(FIND("MWCNT",B500)),ISNUMBER(FIND("MWNT",B500)),ISNUMBER(FIND("multi-wall",B500)),ISNUMBER(FIND("multi wall",B500)),ISNUMBER(FIND("multiwall",B500)),ISNUMBER(FIND("Multi-wall",B500)),ISNUMBER(FIND("Multi wall",B500)),ISNUMBER(FIND("Multiwall",B500)),ISNUMBER(FIND("Double-wall",B500)),ISNUMBER(FIND("Double wall",B500)),ISNUMBER(FIND("Doublewall",B500)),ISNUMBER(FIND("double-wall",B500)),ISNUMBER(FIND("double wall",B500)),ISNUMBER(FIND("doublewall",B500)))</f>
        <v>1</v>
      </c>
      <c r="BA500" t="b">
        <f>AND(Table1[[#This Row],[SWCNT]],Table1[[#This Row],[MWCNT]])</f>
        <v>0</v>
      </c>
      <c r="BB500" t="b">
        <f>IF(Table1[[#This Row],[SWCNT]]=TRUE,FALSE,IF(Table1[[#This Row],[MWCNT]]=TRUE,FALSE,TRUE))</f>
        <v>0</v>
      </c>
      <c r="BC500" s="18"/>
    </row>
    <row r="501" spans="1:55" ht="222">
      <c r="A501" t="s">
        <v>6000</v>
      </c>
      <c r="B501" s="2" t="s">
        <v>6001</v>
      </c>
      <c r="C501" s="16" t="s">
        <v>6002</v>
      </c>
      <c r="D501" s="17" t="s">
        <v>6003</v>
      </c>
      <c r="E501" s="2">
        <v>2005</v>
      </c>
      <c r="F501" t="b">
        <f>OR(ISNUMBER(FIND("cytotoxic",C501)),ISNUMBER(FIND("Cytotoxic",C501)),ISNUMBER(FIND("cellular toxicity",C501)),ISNUMBER(FIND("cell death",C501)),ISNUMBER(FIND("viable",C501)),ISNUMBER(FIND("phytotoxic",C501)),ISNUMBER(FIND("acute toxicity",C501)),ISNUMBER(FIND("MTT",C501)),ISNUMBER(FIND("survival",C501)),ISNUMBER(FIND("prolifer",C501)),ISNUMBER(FIND("apoptosis",C501)),ISNUMBER(FIND("neurotoxic",C501)),ISNUMBER(FIND("  lysis ",C501)),ISNUMBER(FIND("necrosis",C501)),ISNUMBER(FIND("cellular death",C501))*3,ISNUMBER(FIND("LDH",C501)),ISNUMBER(FIND("Acute toxicity",C501)))</f>
        <v>1</v>
      </c>
      <c r="G501" t="b">
        <f>OR(ISNUMBER(FIND("genotoxic",C501)),ISNUMBER(FIND("genotoxicity",C501)),ISNUMBER(FIND("DNA damage",C501)),ISNUMBER(FIND("DNA",C501)),ISNUMBER(FIND("RNA",C501)),ISNUMBER(FIND("mesothelioma",C501)),ISNUMBER(FIND("carcino",C501)),ISNUMBER(FIND("mutagen",C501)),ISNUMBER(FIND("genetic",C501)))</f>
        <v>0</v>
      </c>
      <c r="H501" t="b">
        <f>OR(ISNUMBER(FIND("inflammatory",C501)),ISNUMBER(FIND("inflamm",C501)))</f>
        <v>1</v>
      </c>
      <c r="I501" t="b">
        <f>OR(ISNUMBER(FIND("immune",C501)),ISNUMBER(FIND("immunological",C501)),ISNUMBER(FIND("interleuk",C501)),ISNUMBER(FIND("platelet activation",C501)),ISNUMBER(FIND("monocyte",C501)),ISNUMBER(FIND("leukocyte",C501)),ISNUMBER(FIND("cytokine",C501)),ISNUMBER(FIND("CD4",C501)),ISNUMBER(FIND("CD8",C501)),ISNUMBER(FIND("T-cell",C501)))</f>
        <v>1</v>
      </c>
      <c r="J501" t="b">
        <f>OR(ISNUMBER(FIND("reactive oxygen",C501)),ISNUMBER(FIND("ROS",C501)),ISNUMBER(FIND("free radical",C501)),ISNUMBER(FIND("oxidative stress",C501)),ISNUMBER(FIND("peroxid",C501)),ISNUMBER(FIND("oxidative",C501)),ISNUMBER(FIND("antioxid",C501)))</f>
        <v>0</v>
      </c>
      <c r="K501" t="b">
        <f>OR(ISNUMBER(FIND("autophag",C501)))</f>
        <v>0</v>
      </c>
      <c r="L501" t="b">
        <f>OR(ISNUMBER(FIND("morpholog",C501)))</f>
        <v>1</v>
      </c>
      <c r="M501" t="b">
        <f>OR(ISNUMBER(FIND("fibrosis",C501)),ISNUMBER(FIND("Fibrosis",C501)),ISNUMBER(FIND("fibrot",C501)))</f>
        <v>0</v>
      </c>
      <c r="N501" t="b">
        <f>OR(ISNUMBER(FIND("offspring",C501)),ISNUMBER(FIND("Parental",C501)),ISNUMBER(FIND("parental",C501)),ISNUMBER(FIND("germline",C501)),ISNUMBER(FIND("reproduc",C501)),ISNUMBER(FIND("embryo",C501)))</f>
        <v>0</v>
      </c>
      <c r="O501" t="b">
        <f>OR(ISNUMBER(FIND("metabol",C501)),ISNUMBER(FIND("Metabol",C501)),ISNUMBER(FIND("digest",C501)),ISNUMBER(FIND("mitochon",C501)))</f>
        <v>0</v>
      </c>
      <c r="P501" t="b">
        <f>OR(ISNUMBER(FIND("ecotox",C501)),ISNUMBER(FIND("Ecotox",B501)),ISNUMBER(FIND("ecotox",B501)),ISNUMBER(FIND("Ecotox",C501)))</f>
        <v>0</v>
      </c>
      <c r="Q501" t="b">
        <f>OR(ISNUMBER(FIND("Bioaccum",C501)),ISNUMBER(FIND("bioaccum",C501)),ISNUMBER(FIND("accum",C501)))</f>
        <v>0</v>
      </c>
      <c r="R501" t="b">
        <f>OR(ISNUMBER(FIND("Occupation",C501)),ISNUMBER(FIND("occupation",C501)),ISNUMBER(FIND("worker",C501)),ISNUMBER(FIND("workforce",C501)))</f>
        <v>0</v>
      </c>
      <c r="S501" t="b">
        <f>NOT(OR(F501,G501,H501,I501,J501,K501,L501,M501,N501,O501,P501,Q501,R501))</f>
        <v>0</v>
      </c>
      <c r="U501" t="b">
        <f>OR(Table1[[#This Row],[Inflammation]],Table1[[#This Row],[Immune]])</f>
        <v>1</v>
      </c>
      <c r="V501" t="b">
        <f>IF(OR(Table1[[#This Row],[Rodents]],Table1[[#This Row],[Human]],Table1[[#This Row],[Pig]]),OR(ISNUMBER(FIND("intratrach",C501)),ISNUMBER(FIND("nasal ",C501)),ISNUMBER(FIND("instill",C501))),"NA")</f>
        <v>0</v>
      </c>
      <c r="W501" t="b">
        <f>IF(OR(Table1[[#This Row],[Rodents]],Table1[[#This Row],[Human]],Table1[[#This Row],[Pig]]),OR(ISNUMBER(FIND("dermal",C501)),ISNUMBER(FIND("skin ",C501))),"NA")</f>
        <v>0</v>
      </c>
      <c r="X501" t="b">
        <f>IF(OR(Table1[[#This Row],[Rodents]],Table1[[#This Row],[Human]],Table1[[#This Row],[Pig]]),OR(ISNUMBER(FIND("injected",C501)),ISNUMBER(FIND("periton",C501)),ISNUMBER(FIND("intrascrot",C501))),"NA")</f>
        <v>0</v>
      </c>
      <c r="Y501" t="b">
        <f>IF(OR(Table1[[#This Row],[Rodents]],Table1[[#This Row],[Human]],Table1[[#This Row],[Pig]]),NOT(OR(Table1[[#This Row],[Inhaled/Intratracheal/intranasal]],Table1[[#This Row],[Dermal]],Table1[[#This Row],[Injected]])),"NA")</f>
        <v>1</v>
      </c>
      <c r="AA501" t="b">
        <f>OR(ISNUMBER(FIND("fish ",C501)),ISNUMBER(FIND("Fish ",C501)),ISNUMBER(FIND("aquatic",C501)),ISNUMBER(FIND("daphnids",C501)),ISNUMBER(FIND("Carcinus maenas",C501)),ISNUMBER(FIND("Daphnia",C501)),ISNUMBER(FIND("Ruditapes philippinarum",C501)),ISNUMBER(FIND("daphnia",C501)),ISNUMBER(FIND("marine",C501)),ISNUMBER(FIND("mussel",C501)),ISNUMBER(FIND("algae",C501)),ISNUMBER(FIND("Donax faba",C501)),ISNUMBER(FIND("estuarine",C501)),ISNUMBER(FIND("snail",C501)),ISNUMBER(FIND("Prorocentrum donghaiense",C501)) )</f>
        <v>0</v>
      </c>
      <c r="AB501" t="b">
        <f>OR(ISNUMBER(FIND(" rat ",C501)),ISNUMBER(FIND(" rats ",C501)),ISNUMBER(FIND(" Rats ",C501)),ISNUMBER(FIND(" Rat ",C501)),ISNUMBER(FIND(" rat.",C501)),ISNUMBER(FIND(" rats.",C501)),ISNUMBER(FIND("mouse",C501)),ISNUMBER(FIND("mice",C501)), ISNUMBER(FIND(" Mice",C501)))</f>
        <v>1</v>
      </c>
      <c r="AC501" t="b">
        <f>OR(ISNUMBER(FIND(" cell ",C501)),ISNUMBER(FIND("fibroblast",C501)),ISNUMBER(FIND("macrophage",C501)),ISNUMBER(FIND("epithelial",C501)),ISNUMBER(FIND("endothelial",C501)),ISNUMBER(FIND("neuron",C501)),ISNUMBER(FIND(" cells ",C501)),ISNUMBER(FIND("RBC",C501)),ISNUMBER(FIND("mitochond",C501)),ISNUMBER(FIND("adipocyte",C501)),ISNUMBER(FIND("osteo",C501)),ISNUMBER(FIND("keratin",C501)),ISNUMBER(FIND(" cell's ",C501)),ISNUMBER(FIND("eukary",C501)),ISNUMBER(FIND("sperm",C501)))</f>
        <v>1</v>
      </c>
      <c r="AD501" t="b">
        <v>0</v>
      </c>
      <c r="AE501" t="b">
        <f>OR(ISNUMBER(FIND(" plant ",C501)),ISNUMBER(FIND("Plant ",C501)),ISNUMBER(FIND("tomato",C501)),ISNUMBER(FIND("plants",C501)),ISNUMBER(FIND("Plants",C501)),ISNUMBER(FIND("algae",C501)),ISNUMBER(FIND("lettuce",C501)),ISNUMBER(FIND("green gram sprouts ",C501)),ISNUMBER(FIND("Cucurbita pepo",C501)),ISNUMBER(FIND("bean ",C501)),ISNUMBER(FIND("chloroplast",C501)),ISNUMBER(FIND("chlorophyll",C501)),ISNUMBER(FIND("seedling",C501)),ISNUMBER(FIND("canola",C501)),ISNUMBER(FIND("shoot",C501)),ISNUMBER(FIND("photosynthes",C501)),ISNUMBER(FIND(" leaves ",C501)),,ISNUMBER(FIND("agriculture",C501)),ISNUMBER(FIND(" crops ",C501)))</f>
        <v>0</v>
      </c>
      <c r="AF501" t="b">
        <f>OR(ISNUMBER(FIND("bacteria",C501)),ISNUMBER(FIND("Bacteria",C501)),ISNUMBER(FIND("Bacterium",C501)),ISNUMBER(FIND("bacterium",C501)),ISNUMBER(FIND(" coli ",C501)))</f>
        <v>0</v>
      </c>
      <c r="AG501" t="b">
        <f>OR(ISNUMBER(FIND("fungi",C501)),ISNUMBER(FIND("Fungi",C501)),ISNUMBER(FIND("fungus",C501)),ISNUMBER(FIND("Fungus",C501)),ISNUMBER(FIND("mushroom",C501)),ISNUMBER(FIND("Mushroom",C501)),ISNUMBER(FIND(" mold ",C501)))</f>
        <v>0</v>
      </c>
      <c r="AH501" t="b">
        <f>OR(ISNUMBER(FIND("Pig ",C501)),ISNUMBER(FIND("pig ",C501)),ISNUMBER(FIND("Pigs ",C501)),ISNUMBER(FIND("pigs ",C501)))</f>
        <v>0</v>
      </c>
      <c r="AI501" t="b">
        <f>OR(ISNUMBER(FIND(" C. elegans",C501)),ISNUMBER(FIND("Caenorhabditis elegans",C501)),ISNUMBER(FIND("earthworms",C501)),ISNUMBER(FIND(" Ficopomatus enigmaticus",C501)),ISNUMBER(FIND("larva",C501)),ISNUMBER(FIND("Lumbriculus variegatus",C501)),ISNUMBER(FIND("nematode",C501)))</f>
        <v>0</v>
      </c>
      <c r="AJ501" t="b">
        <f>NOT(OR(AA501,AB501,AC501,AD501,AE501,AF501,AG501,AH501,AI501))</f>
        <v>0</v>
      </c>
      <c r="AL501" t="b">
        <f>OR(AA501,AB501,AD501,AE501,AF501,AG501,AH501,AI501)</f>
        <v>1</v>
      </c>
      <c r="AM501" t="b">
        <f>IF(Table1[[#This Row],[In vivo?]],IF(Table1[[#This Row],[Cell]],FALSE,TRUE),FALSE)</f>
        <v>0</v>
      </c>
      <c r="AN501" t="b">
        <f>AND(AC501,AL501)</f>
        <v>1</v>
      </c>
      <c r="AO501" t="b">
        <f>IF(Table1[[#This Row],[Cell]],IF(Table1[[#This Row],[In vivo?]],FALSE,TRUE),FALSE)</f>
        <v>0</v>
      </c>
      <c r="AP501" t="b">
        <f>NOT(OR(Table1[[#This Row],[In vivo?]],Table1[[#This Row],[Only in Cell]]))</f>
        <v>0</v>
      </c>
      <c r="AQ501" t="b">
        <f>IF(OR(Table1[[#This Row],[Rodents]],Table1[[#This Row],[Human]],Table1[[#This Row],[Pig]]),OR(ISNUMBER(FIND("pulmonary",C501)),ISNUMBER(FIND("lung",C501))),"NA")</f>
        <v>0</v>
      </c>
      <c r="AR501" t="b">
        <f>IF(OR(Table1[[#This Row],[Rodents]],Table1[[#This Row],[Human]],Table1[[#This Row],[Pig]]),OR(ISNUMBER(FIND("skin",C501)),ISNUMBER(FIND("dermal",C501))),"NA")</f>
        <v>0</v>
      </c>
      <c r="AS501" t="b">
        <f>IF(OR(Table1[[#This Row],[Rodents]],Table1[[#This Row],[Human]],Table1[[#This Row],[Pig]]),OR(ISNUMBER(FIND("liver",C501)),ISNUMBER(FIND("hepat",C501))),"NA")</f>
        <v>0</v>
      </c>
      <c r="AT501" t="b">
        <f>IF(OR(Table1[[#This Row],[Rodents]],Table1[[#This Row],[Human]],Table1[[#This Row],[Pig]]),OR(ISNUMBER(FIND("kidney",C501)),ISNUMBER(FIND("neph",C501))),"NA")</f>
        <v>0</v>
      </c>
      <c r="AU501" t="b">
        <f>IF(OR(Table1[[#This Row],[Rodents]],Table1[[#This Row],[Human]],Table1[[#This Row],[Pig]]),OR(ISNUMBER(FIND("brain",C501)),ISNUMBER(FIND("neur",C501)),ISNUMBER(FIND("nerv",C501))),"NA")</f>
        <v>0</v>
      </c>
      <c r="AV501" t="b">
        <f>IF(OR(Table1[[#This Row],[Rodents]],Table1[[#This Row],[Human]],Table1[[#This Row],[Pig]]),OR(ISNUMBER(FIND("heart",C501)),ISNUMBER(FIND("cardi",C501))),"NA")</f>
        <v>0</v>
      </c>
      <c r="AW501" t="b">
        <f>IF(OR(Table1[[#This Row],[Rodents]],Table1[[#This Row],[Human]],Table1[[#This Row],[Pig]]),OR(ISNUMBER(FIND("gastro",C501)),ISNUMBER(FIND("intesti",C501)),ISNUMBER(FIND("stomach",C501))),"NA")</f>
        <v>0</v>
      </c>
      <c r="AX501" t="b">
        <f>IF(OR(Table1[[#This Row],[Rodents]],Table1[[#This Row],[Human]],Table1[[#This Row],[Pig]]),NOT(OR(AQ501,AR501,AS501,AT501,AU501,AV501,AW501)),"NA")</f>
        <v>1</v>
      </c>
      <c r="AY501" t="b">
        <f>OR(ISNUMBER(FIND("SWCNT",C501)),ISNUMBER(FIND("SWNT",C501)),ISNUMBER(FIND("single-wall",C501)),ISNUMBER(FIND("single wall",C501)),ISNUMBER(FIND("Single wall",C501)),ISNUMBER(FIND("Single-wall",C501)),ISNUMBER(FIND("SWCNT",B501)),ISNUMBER(FIND("SWNT",B501)),ISNUMBER(FIND("single-wall",B501)),ISNUMBER(FIND("single wall",B501)),ISNUMBER(FIND("Single-wall",B501)),ISNUMBER(FIND("Single wall",B501)))</f>
        <v>0</v>
      </c>
      <c r="AZ501" t="b">
        <f>OR(ISNUMBER(FIND("MWCNT",C501)),ISNUMBER(FIND("MWNT",C501)),ISNUMBER(FIND("multi-wall",C501)),ISNUMBER(FIND("multi wall",C501)),ISNUMBER(FIND("multiwall",C501)),ISNUMBER(FIND("Multi-wall",C501)),ISNUMBER(FIND("Multi wall",C501)),ISNUMBER(FIND("Multiwall",C501)),ISNUMBER(FIND("MWCNT",B501)),ISNUMBER(FIND("MWNT",B501)),ISNUMBER(FIND("multi-wall",B501)),ISNUMBER(FIND("multi wall",B501)),ISNUMBER(FIND("multiwall",B501)),ISNUMBER(FIND("Multi-wall",B501)),ISNUMBER(FIND("Multi wall",B501)),ISNUMBER(FIND("Multiwall",B501)),ISNUMBER(FIND("Double-wall",B501)),ISNUMBER(FIND("Double wall",B501)),ISNUMBER(FIND("Doublewall",B501)),ISNUMBER(FIND("double-wall",B501)),ISNUMBER(FIND("double wall",B501)),ISNUMBER(FIND("doublewall",B501)))</f>
        <v>1</v>
      </c>
      <c r="BA501" t="b">
        <f>AND(Table1[[#This Row],[SWCNT]],Table1[[#This Row],[MWCNT]])</f>
        <v>0</v>
      </c>
      <c r="BB501" t="b">
        <f>IF(Table1[[#This Row],[SWCNT]]=TRUE,FALSE,IF(Table1[[#This Row],[MWCNT]]=TRUE,FALSE,TRUE))</f>
        <v>0</v>
      </c>
      <c r="BC501" s="18"/>
    </row>
    <row r="502" spans="1:55" ht="296">
      <c r="A502" t="s">
        <v>6004</v>
      </c>
      <c r="B502" s="2" t="s">
        <v>6005</v>
      </c>
      <c r="C502" s="16" t="s">
        <v>6006</v>
      </c>
      <c r="D502" s="17" t="s">
        <v>1326</v>
      </c>
      <c r="E502" s="2">
        <v>2005</v>
      </c>
      <c r="F502" t="b">
        <f>OR(ISNUMBER(FIND("cytotoxic",C502)),ISNUMBER(FIND("Cytotoxic",C502)),ISNUMBER(FIND("cellular toxicity",C502)),ISNUMBER(FIND("cell death",C502)),ISNUMBER(FIND("viable",C502)),ISNUMBER(FIND("phytotoxic",C502)),ISNUMBER(FIND("acute toxicity",C502)),ISNUMBER(FIND("MTT",C502)),ISNUMBER(FIND("survival",C502)),ISNUMBER(FIND("prolifer",C502)),ISNUMBER(FIND("apoptosis",C502)),ISNUMBER(FIND("neurotoxic",C502)),ISNUMBER(FIND("  lysis ",C502)),ISNUMBER(FIND("necrosis",C502)),ISNUMBER(FIND("cellular death",C502))*3,ISNUMBER(FIND("LDH",C502)),ISNUMBER(FIND("Acute toxicity",C502)))</f>
        <v>1</v>
      </c>
      <c r="G502" t="b">
        <f>OR(ISNUMBER(FIND("genotoxic",C502)),ISNUMBER(FIND("genotoxicity",C502)),ISNUMBER(FIND("DNA damage",C502)),ISNUMBER(FIND("DNA",C502)),ISNUMBER(FIND("RNA",C502)),ISNUMBER(FIND("mesothelioma",C502)),ISNUMBER(FIND("carcino",C502)),ISNUMBER(FIND("mutagen",C502)),ISNUMBER(FIND("genetic",C502)))</f>
        <v>0</v>
      </c>
      <c r="H502" t="b">
        <f>OR(ISNUMBER(FIND("inflammatory",C502)),ISNUMBER(FIND("inflamm",C502)))</f>
        <v>1</v>
      </c>
      <c r="I502" t="b">
        <f>OR(ISNUMBER(FIND("immune",C502)),ISNUMBER(FIND("immunological",C502)),ISNUMBER(FIND("interleuk",C502)),ISNUMBER(FIND("platelet activation",C502)),ISNUMBER(FIND("monocyte",C502)),ISNUMBER(FIND("leukocyte",C502)),ISNUMBER(FIND("cytokine",C502)),ISNUMBER(FIND("CD4",C502)),ISNUMBER(FIND("CD8",C502)),ISNUMBER(FIND("T-cell",C502)))</f>
        <v>1</v>
      </c>
      <c r="J502" t="b">
        <f>OR(ISNUMBER(FIND("reactive oxygen",C502)),ISNUMBER(FIND("ROS",C502)),ISNUMBER(FIND("free radical",C502)),ISNUMBER(FIND("oxidative stress",C502)),ISNUMBER(FIND("peroxid",C502)),ISNUMBER(FIND("oxidative",C502)),ISNUMBER(FIND("antioxid",C502)))</f>
        <v>0</v>
      </c>
      <c r="K502" t="b">
        <f>OR(ISNUMBER(FIND("autophag",C502)))</f>
        <v>0</v>
      </c>
      <c r="L502" t="b">
        <f>OR(ISNUMBER(FIND("morpholog",C502)))</f>
        <v>0</v>
      </c>
      <c r="M502" t="b">
        <f>OR(ISNUMBER(FIND("fibrosis",C502)),ISNUMBER(FIND("Fibrosis",C502)),ISNUMBER(FIND("fibrot",C502)))</f>
        <v>0</v>
      </c>
      <c r="N502" t="b">
        <f>OR(ISNUMBER(FIND("offspring",C502)),ISNUMBER(FIND("Parental",C502)),ISNUMBER(FIND("parental",C502)),ISNUMBER(FIND("germline",C502)),ISNUMBER(FIND("reproduc",C502)),ISNUMBER(FIND("embryo",C502)))</f>
        <v>0</v>
      </c>
      <c r="O502" t="b">
        <f>OR(ISNUMBER(FIND("metabol",C502)),ISNUMBER(FIND("Metabol",C502)),ISNUMBER(FIND("digest",C502)),ISNUMBER(FIND("mitochon",C502)))</f>
        <v>1</v>
      </c>
      <c r="P502" t="b">
        <f>OR(ISNUMBER(FIND("ecotox",C502)),ISNUMBER(FIND("Ecotox",B502)),ISNUMBER(FIND("ecotox",B502)),ISNUMBER(FIND("Ecotox",C502)))</f>
        <v>0</v>
      </c>
      <c r="Q502" t="b">
        <f>OR(ISNUMBER(FIND("Bioaccum",C502)),ISNUMBER(FIND("bioaccum",C502)),ISNUMBER(FIND("accum",C502)))</f>
        <v>1</v>
      </c>
      <c r="R502" t="b">
        <f>OR(ISNUMBER(FIND("Occupation",C502)),ISNUMBER(FIND("occupation",C502)),ISNUMBER(FIND("worker",C502)),ISNUMBER(FIND("workforce",C502)))</f>
        <v>0</v>
      </c>
      <c r="S502" t="b">
        <f>NOT(OR(F502,G502,H502,I502,J502,K502,L502,M502,N502,O502,P502,Q502,R502))</f>
        <v>0</v>
      </c>
      <c r="U502" t="b">
        <f>OR(Table1[[#This Row],[Inflammation]],Table1[[#This Row],[Immune]])</f>
        <v>1</v>
      </c>
      <c r="V502" t="str">
        <f>IF(OR(Table1[[#This Row],[Rodents]],Table1[[#This Row],[Human]],Table1[[#This Row],[Pig]]),OR(ISNUMBER(FIND("intratrach",C502)),ISNUMBER(FIND("nasal ",C502)),ISNUMBER(FIND("instill",C502))),"NA")</f>
        <v>NA</v>
      </c>
      <c r="W502" t="str">
        <f>IF(OR(Table1[[#This Row],[Rodents]],Table1[[#This Row],[Human]],Table1[[#This Row],[Pig]]),OR(ISNUMBER(FIND("dermal",C502)),ISNUMBER(FIND("skin ",C502))),"NA")</f>
        <v>NA</v>
      </c>
      <c r="X502" t="str">
        <f>IF(OR(Table1[[#This Row],[Rodents]],Table1[[#This Row],[Human]],Table1[[#This Row],[Pig]]),OR(ISNUMBER(FIND("injected",C502)),ISNUMBER(FIND("periton",C502)),ISNUMBER(FIND("intrascrot",C502))),"NA")</f>
        <v>NA</v>
      </c>
      <c r="Y502" t="str">
        <f>IF(OR(Table1[[#This Row],[Rodents]],Table1[[#This Row],[Human]],Table1[[#This Row],[Pig]]),NOT(OR(Table1[[#This Row],[Inhaled/Intratracheal/intranasal]],Table1[[#This Row],[Dermal]],Table1[[#This Row],[Injected]])),"NA")</f>
        <v>NA</v>
      </c>
      <c r="AA502" t="b">
        <f>OR(ISNUMBER(FIND("fish ",C502)),ISNUMBER(FIND("Fish ",C502)),ISNUMBER(FIND("aquatic",C502)),ISNUMBER(FIND("daphnids",C502)),ISNUMBER(FIND("Carcinus maenas",C502)),ISNUMBER(FIND("Daphnia",C502)),ISNUMBER(FIND("Ruditapes philippinarum",C502)),ISNUMBER(FIND("daphnia",C502)),ISNUMBER(FIND("marine",C502)),ISNUMBER(FIND("mussel",C502)),ISNUMBER(FIND("algae",C502)),ISNUMBER(FIND("Donax faba",C502)),ISNUMBER(FIND("estuarine",C502)),ISNUMBER(FIND("snail",C502)),ISNUMBER(FIND("Prorocentrum donghaiense",C502)) )</f>
        <v>0</v>
      </c>
      <c r="AB502" t="b">
        <f>OR(ISNUMBER(FIND(" rat ",C502)),ISNUMBER(FIND(" rats ",C502)),ISNUMBER(FIND(" Rats ",C502)),ISNUMBER(FIND(" Rat ",C502)),ISNUMBER(FIND(" rat.",C502)),ISNUMBER(FIND(" rats.",C502)),ISNUMBER(FIND("mouse",C502)),ISNUMBER(FIND("mice",C502)), ISNUMBER(FIND(" Mice",C502)))</f>
        <v>0</v>
      </c>
      <c r="AC502" t="b">
        <f>OR(ISNUMBER(FIND(" cell ",C502)),ISNUMBER(FIND("fibroblast",C502)),ISNUMBER(FIND("macrophage",C502)),ISNUMBER(FIND("epithelial",C502)),ISNUMBER(FIND("endothelial",C502)),ISNUMBER(FIND("neuron",C502)),ISNUMBER(FIND(" cells ",C502)),ISNUMBER(FIND("RBC",C502)),ISNUMBER(FIND("mitochond",C502)),ISNUMBER(FIND("adipocyte",C502)),ISNUMBER(FIND("osteo",C502)),ISNUMBER(FIND("keratin",C502)),ISNUMBER(FIND(" cell's ",C502)),ISNUMBER(FIND("eukary",C502)),ISNUMBER(FIND("sperm",C502)))</f>
        <v>1</v>
      </c>
      <c r="AD502" t="b">
        <v>0</v>
      </c>
      <c r="AE502" t="b">
        <f>OR(ISNUMBER(FIND(" plant ",C502)),ISNUMBER(FIND("Plant ",C502)),ISNUMBER(FIND("tomato",C502)),ISNUMBER(FIND("plants",C502)),ISNUMBER(FIND("Plants",C502)),ISNUMBER(FIND("algae",C502)),ISNUMBER(FIND("lettuce",C502)),ISNUMBER(FIND("green gram sprouts ",C502)),ISNUMBER(FIND("Cucurbita pepo",C502)),ISNUMBER(FIND("bean ",C502)),ISNUMBER(FIND("chloroplast",C502)),ISNUMBER(FIND("chlorophyll",C502)),ISNUMBER(FIND("seedling",C502)),ISNUMBER(FIND("canola",C502)),ISNUMBER(FIND("shoot",C502)),ISNUMBER(FIND("photosynthes",C502)),ISNUMBER(FIND(" leaves ",C502)),,ISNUMBER(FIND("agriculture",C502)),ISNUMBER(FIND(" crops ",C502)))</f>
        <v>0</v>
      </c>
      <c r="AF502" t="b">
        <f>OR(ISNUMBER(FIND("bacteria",C502)),ISNUMBER(FIND("Bacteria",C502)),ISNUMBER(FIND("Bacterium",C502)),ISNUMBER(FIND("bacterium",C502)),ISNUMBER(FIND(" coli ",C502)))</f>
        <v>0</v>
      </c>
      <c r="AG502" t="b">
        <f>OR(ISNUMBER(FIND("fungi",C502)),ISNUMBER(FIND("Fungi",C502)),ISNUMBER(FIND("fungus",C502)),ISNUMBER(FIND("Fungus",C502)),ISNUMBER(FIND("mushroom",C502)),ISNUMBER(FIND("Mushroom",C502)),ISNUMBER(FIND(" mold ",C502)))</f>
        <v>0</v>
      </c>
      <c r="AH502" t="b">
        <f>OR(ISNUMBER(FIND("Pig ",C502)),ISNUMBER(FIND("pig ",C502)),ISNUMBER(FIND("Pigs ",C502)),ISNUMBER(FIND("pigs ",C502)))</f>
        <v>0</v>
      </c>
      <c r="AI502" t="b">
        <f>OR(ISNUMBER(FIND(" C. elegans",C502)),ISNUMBER(FIND("Caenorhabditis elegans",C502)),ISNUMBER(FIND("earthworms",C502)),ISNUMBER(FIND(" Ficopomatus enigmaticus",C502)),ISNUMBER(FIND("larva",C502)),ISNUMBER(FIND("Lumbriculus variegatus",C502)),ISNUMBER(FIND("nematode",C502)))</f>
        <v>0</v>
      </c>
      <c r="AJ502" t="b">
        <f>NOT(OR(AA502,AB502,AC502,AD502,AE502,AF502,AG502,AH502,AI502))</f>
        <v>0</v>
      </c>
      <c r="AL502" t="b">
        <f>OR(AA502,AB502,AD502,AE502,AF502,AG502,AH502,AI502)</f>
        <v>0</v>
      </c>
      <c r="AM502" t="b">
        <f>IF(Table1[[#This Row],[In vivo?]],IF(Table1[[#This Row],[Cell]],FALSE,TRUE),FALSE)</f>
        <v>0</v>
      </c>
      <c r="AN502" t="b">
        <f>AND(AC502,AL502)</f>
        <v>0</v>
      </c>
      <c r="AO502" t="b">
        <f>IF(Table1[[#This Row],[Cell]],IF(Table1[[#This Row],[In vivo?]],FALSE,TRUE),FALSE)</f>
        <v>1</v>
      </c>
      <c r="AP502" t="b">
        <f>NOT(OR(Table1[[#This Row],[In vivo?]],Table1[[#This Row],[Only in Cell]]))</f>
        <v>0</v>
      </c>
      <c r="AQ502" t="str">
        <f>IF(OR(Table1[[#This Row],[Rodents]],Table1[[#This Row],[Human]],Table1[[#This Row],[Pig]]),OR(ISNUMBER(FIND("pulmonary",C502)),ISNUMBER(FIND("lung",C502))),"NA")</f>
        <v>NA</v>
      </c>
      <c r="AR502" t="str">
        <f>IF(OR(Table1[[#This Row],[Rodents]],Table1[[#This Row],[Human]],Table1[[#This Row],[Pig]]),OR(ISNUMBER(FIND("skin",C502)),ISNUMBER(FIND("dermal",C502))),"NA")</f>
        <v>NA</v>
      </c>
      <c r="AS502" t="str">
        <f>IF(OR(Table1[[#This Row],[Rodents]],Table1[[#This Row],[Human]],Table1[[#This Row],[Pig]]),OR(ISNUMBER(FIND("liver",C502)),ISNUMBER(FIND("hepat",C502))),"NA")</f>
        <v>NA</v>
      </c>
      <c r="AT502" t="str">
        <f>IF(OR(Table1[[#This Row],[Rodents]],Table1[[#This Row],[Human]],Table1[[#This Row],[Pig]]),OR(ISNUMBER(FIND("kidney",C502)),ISNUMBER(FIND("neph",C502))),"NA")</f>
        <v>NA</v>
      </c>
      <c r="AU502" t="str">
        <f>IF(OR(Table1[[#This Row],[Rodents]],Table1[[#This Row],[Human]],Table1[[#This Row],[Pig]]),OR(ISNUMBER(FIND("brain",C502)),ISNUMBER(FIND("neur",C502)),ISNUMBER(FIND("nerv",C502))),"NA")</f>
        <v>NA</v>
      </c>
      <c r="AV502" t="str">
        <f>IF(OR(Table1[[#This Row],[Rodents]],Table1[[#This Row],[Human]],Table1[[#This Row],[Pig]]),OR(ISNUMBER(FIND("heart",C502)),ISNUMBER(FIND("cardi",C502))),"NA")</f>
        <v>NA</v>
      </c>
      <c r="AW502" t="str">
        <f>IF(OR(Table1[[#This Row],[Rodents]],Table1[[#This Row],[Human]],Table1[[#This Row],[Pig]]),OR(ISNUMBER(FIND("gastro",C502)),ISNUMBER(FIND("intesti",C502)),ISNUMBER(FIND("stomach",C502))),"NA")</f>
        <v>NA</v>
      </c>
      <c r="AX502" t="str">
        <f>IF(OR(Table1[[#This Row],[Rodents]],Table1[[#This Row],[Human]],Table1[[#This Row],[Pig]]),NOT(OR(AQ502,AR502,AS502,AT502,AU502,AV502,AW502)),"NA")</f>
        <v>NA</v>
      </c>
      <c r="AY502" t="b">
        <f>OR(ISNUMBER(FIND("SWCNT",C502)),ISNUMBER(FIND("SWNT",C502)),ISNUMBER(FIND("single-wall",C502)),ISNUMBER(FIND("single wall",C502)),ISNUMBER(FIND("Single wall",C502)),ISNUMBER(FIND("Single-wall",C502)),ISNUMBER(FIND("SWCNT",B502)),ISNUMBER(FIND("SWNT",B502)),ISNUMBER(FIND("single-wall",B502)),ISNUMBER(FIND("single wall",B502)),ISNUMBER(FIND("Single-wall",B502)),ISNUMBER(FIND("Single wall",B502)))</f>
        <v>0</v>
      </c>
      <c r="AZ502" t="b">
        <f>OR(ISNUMBER(FIND("MWCNT",C502)),ISNUMBER(FIND("MWNT",C502)),ISNUMBER(FIND("multi-wall",C502)),ISNUMBER(FIND("multi wall",C502)),ISNUMBER(FIND("multiwall",C502)),ISNUMBER(FIND("Multi-wall",C502)),ISNUMBER(FIND("Multi wall",C502)),ISNUMBER(FIND("Multiwall",C502)),ISNUMBER(FIND("MWCNT",B502)),ISNUMBER(FIND("MWNT",B502)),ISNUMBER(FIND("multi-wall",B502)),ISNUMBER(FIND("multi wall",B502)),ISNUMBER(FIND("multiwall",B502)),ISNUMBER(FIND("Multi-wall",B502)),ISNUMBER(FIND("Multi wall",B502)),ISNUMBER(FIND("Multiwall",B502)),ISNUMBER(FIND("Double-wall",B502)),ISNUMBER(FIND("Double wall",B502)),ISNUMBER(FIND("Doublewall",B502)),ISNUMBER(FIND("double-wall",B502)),ISNUMBER(FIND("double wall",B502)),ISNUMBER(FIND("doublewall",B502)))</f>
        <v>1</v>
      </c>
      <c r="BA502" t="b">
        <f>AND(Table1[[#This Row],[SWCNT]],Table1[[#This Row],[MWCNT]])</f>
        <v>0</v>
      </c>
      <c r="BB502" t="b">
        <f>IF(Table1[[#This Row],[SWCNT]]=TRUE,FALSE,IF(Table1[[#This Row],[MWCNT]]=TRUE,FALSE,TRUE))</f>
        <v>0</v>
      </c>
      <c r="BC502" s="18"/>
    </row>
    <row r="503" spans="1:55" ht="277.5">
      <c r="A503" t="s">
        <v>6007</v>
      </c>
      <c r="B503" s="2" t="s">
        <v>6008</v>
      </c>
      <c r="C503" s="16" t="s">
        <v>6009</v>
      </c>
      <c r="D503" s="17" t="s">
        <v>2826</v>
      </c>
      <c r="E503" s="2">
        <v>2005</v>
      </c>
      <c r="F503" t="b">
        <f>OR(ISNUMBER(FIND("cytotoxic",C503)),ISNUMBER(FIND("Cytotoxic",C503)),ISNUMBER(FIND("cellular toxicity",C503)),ISNUMBER(FIND("cell death",C503)),ISNUMBER(FIND("viable",C503)),ISNUMBER(FIND("phytotoxic",C503)),ISNUMBER(FIND("acute toxicity",C503)),ISNUMBER(FIND("MTT",C503)),ISNUMBER(FIND("survival",C503)),ISNUMBER(FIND("prolifer",C503)),ISNUMBER(FIND("apoptosis",C503)),ISNUMBER(FIND("neurotoxic",C503)),ISNUMBER(FIND("  lysis ",C503)),ISNUMBER(FIND("necrosis",C503)),ISNUMBER(FIND("cellular death",C503))*3,ISNUMBER(FIND("LDH",C503)),ISNUMBER(FIND("Acute toxicity",C503)))</f>
        <v>1</v>
      </c>
      <c r="G503" t="b">
        <f>OR(ISNUMBER(FIND("genotoxic",C503)),ISNUMBER(FIND("genotoxicity",C503)),ISNUMBER(FIND("DNA damage",C503)),ISNUMBER(FIND("DNA",C503)),ISNUMBER(FIND("RNA",C503)),ISNUMBER(FIND("mesothelioma",C503)),ISNUMBER(FIND("carcino",C503)),ISNUMBER(FIND("mutagen",C503)),ISNUMBER(FIND("genetic",C503)))</f>
        <v>0</v>
      </c>
      <c r="H503" t="b">
        <f>OR(ISNUMBER(FIND("inflammatory",C503)),ISNUMBER(FIND("inflamm",C503)))</f>
        <v>1</v>
      </c>
      <c r="I503" t="b">
        <f>OR(ISNUMBER(FIND("immune",C503)),ISNUMBER(FIND("immunological",C503)),ISNUMBER(FIND("interleuk",C503)),ISNUMBER(FIND("platelet activation",C503)),ISNUMBER(FIND("monocyte",C503)),ISNUMBER(FIND("leukocyte",C503)),ISNUMBER(FIND("cytokine",C503)),ISNUMBER(FIND("CD4",C503)),ISNUMBER(FIND("CD8",C503)),ISNUMBER(FIND("T-cell",C503)))</f>
        <v>1</v>
      </c>
      <c r="J503" t="b">
        <f>OR(ISNUMBER(FIND("reactive oxygen",C503)),ISNUMBER(FIND("ROS",C503)),ISNUMBER(FIND("free radical",C503)),ISNUMBER(FIND("oxidative stress",C503)),ISNUMBER(FIND("peroxid",C503)),ISNUMBER(FIND("oxidative",C503)),ISNUMBER(FIND("antioxid",C503)))</f>
        <v>1</v>
      </c>
      <c r="K503" t="b">
        <f>OR(ISNUMBER(FIND("autophag",C503)))</f>
        <v>0</v>
      </c>
      <c r="L503" t="b">
        <f>OR(ISNUMBER(FIND("morpholog",C503)))</f>
        <v>1</v>
      </c>
      <c r="M503" t="b">
        <f>OR(ISNUMBER(FIND("fibrosis",C503)),ISNUMBER(FIND("Fibrosis",C503)),ISNUMBER(FIND("fibrot",C503)))</f>
        <v>1</v>
      </c>
      <c r="N503" t="b">
        <f>OR(ISNUMBER(FIND("offspring",C503)),ISNUMBER(FIND("Parental",C503)),ISNUMBER(FIND("parental",C503)),ISNUMBER(FIND("germline",C503)),ISNUMBER(FIND("reproduc",C503)),ISNUMBER(FIND("embryo",C503)))</f>
        <v>0</v>
      </c>
      <c r="O503" t="b">
        <f>OR(ISNUMBER(FIND("metabol",C503)),ISNUMBER(FIND("Metabol",C503)),ISNUMBER(FIND("digest",C503)),ISNUMBER(FIND("mitochon",C503)))</f>
        <v>0</v>
      </c>
      <c r="P503" t="b">
        <f>OR(ISNUMBER(FIND("ecotox",C503)),ISNUMBER(FIND("Ecotox",B503)),ISNUMBER(FIND("ecotox",B503)),ISNUMBER(FIND("Ecotox",C503)))</f>
        <v>0</v>
      </c>
      <c r="Q503" t="b">
        <f>OR(ISNUMBER(FIND("Bioaccum",C503)),ISNUMBER(FIND("bioaccum",C503)),ISNUMBER(FIND("accum",C503)))</f>
        <v>1</v>
      </c>
      <c r="R503" t="b">
        <f>OR(ISNUMBER(FIND("Occupation",C503)),ISNUMBER(FIND("occupation",C503)),ISNUMBER(FIND("worker",C503)),ISNUMBER(FIND("workforce",C503)))</f>
        <v>0</v>
      </c>
      <c r="S503" t="b">
        <f>NOT(OR(F503,G503,H503,I503,J503,K503,L503,M503,N503,O503,P503,Q503,R503))</f>
        <v>0</v>
      </c>
      <c r="U503" t="b">
        <f>OR(Table1[[#This Row],[Inflammation]],Table1[[#This Row],[Immune]])</f>
        <v>1</v>
      </c>
      <c r="V503" t="b">
        <f>IF(OR(Table1[[#This Row],[Rodents]],Table1[[#This Row],[Human]],Table1[[#This Row],[Pig]]),OR(ISNUMBER(FIND("intratrach",C503)),ISNUMBER(FIND("nasal ",C503)),ISNUMBER(FIND("instill",C503))),"NA")</f>
        <v>0</v>
      </c>
      <c r="W503" t="b">
        <f>IF(OR(Table1[[#This Row],[Rodents]],Table1[[#This Row],[Human]],Table1[[#This Row],[Pig]]),OR(ISNUMBER(FIND("dermal",C503)),ISNUMBER(FIND("skin ",C503))),"NA")</f>
        <v>0</v>
      </c>
      <c r="X503" t="b">
        <f>IF(OR(Table1[[#This Row],[Rodents]],Table1[[#This Row],[Human]],Table1[[#This Row],[Pig]]),OR(ISNUMBER(FIND("injected",C503)),ISNUMBER(FIND("periton",C503)),ISNUMBER(FIND("intrascrot",C503))),"NA")</f>
        <v>0</v>
      </c>
      <c r="Y503" t="b">
        <f>IF(OR(Table1[[#This Row],[Rodents]],Table1[[#This Row],[Human]],Table1[[#This Row],[Pig]]),NOT(OR(Table1[[#This Row],[Inhaled/Intratracheal/intranasal]],Table1[[#This Row],[Dermal]],Table1[[#This Row],[Injected]])),"NA")</f>
        <v>1</v>
      </c>
      <c r="AA503" t="b">
        <f>OR(ISNUMBER(FIND("fish ",C503)),ISNUMBER(FIND("Fish ",C503)),ISNUMBER(FIND("aquatic",C503)),ISNUMBER(FIND("daphnids",C503)),ISNUMBER(FIND("Carcinus maenas",C503)),ISNUMBER(FIND("Daphnia",C503)),ISNUMBER(FIND("Ruditapes philippinarum",C503)),ISNUMBER(FIND("daphnia",C503)),ISNUMBER(FIND("marine",C503)),ISNUMBER(FIND("mussel",C503)),ISNUMBER(FIND("algae",C503)),ISNUMBER(FIND("Donax faba",C503)),ISNUMBER(FIND("estuarine",C503)),ISNUMBER(FIND("snail",C503)),ISNUMBER(FIND("Prorocentrum donghaiense",C503)) )</f>
        <v>0</v>
      </c>
      <c r="AB503" t="b">
        <f>OR(ISNUMBER(FIND(" rat ",C503)),ISNUMBER(FIND(" rats ",C503)),ISNUMBER(FIND(" Rats ",C503)),ISNUMBER(FIND(" Rat ",C503)),ISNUMBER(FIND(" rat.",C503)),ISNUMBER(FIND(" rats.",C503)),ISNUMBER(FIND("mouse",C503)),ISNUMBER(FIND("mice",C503)), ISNUMBER(FIND(" Mice",C503)))</f>
        <v>1</v>
      </c>
      <c r="AC503" t="b">
        <f>OR(ISNUMBER(FIND(" cell ",C503)),ISNUMBER(FIND("fibroblast",C503)),ISNUMBER(FIND("macrophage",C503)),ISNUMBER(FIND("epithelial",C503)),ISNUMBER(FIND("endothelial",C503)),ISNUMBER(FIND("neuron",C503)),ISNUMBER(FIND(" cells ",C503)),ISNUMBER(FIND("RBC",C503)),ISNUMBER(FIND("mitochond",C503)),ISNUMBER(FIND("adipocyte",C503)),ISNUMBER(FIND("osteo",C503)),ISNUMBER(FIND("keratin",C503)),ISNUMBER(FIND(" cell's ",C503)),ISNUMBER(FIND("eukary",C503)),ISNUMBER(FIND("sperm",C503)))</f>
        <v>1</v>
      </c>
      <c r="AD503" t="b">
        <f>OR(ISNUMBER(FIND("human",B503)),ISNUMBER(FIND("workers",B503)),ISNUMBER(FIND("workforces",B503)),ISNUMBER(FIND("occupational",B503)),ISNUMBER(FIND("Case report",B503)),ISNUMBER(FIND("Workplaces",B503)),ISNUMBER(FIND("worker",B503)))</f>
        <v>0</v>
      </c>
      <c r="AE503" t="b">
        <f>OR(ISNUMBER(FIND(" plant ",C503)),ISNUMBER(FIND("Plant ",C503)),ISNUMBER(FIND("tomato",C503)),ISNUMBER(FIND("plants",C503)),ISNUMBER(FIND("Plants",C503)),ISNUMBER(FIND("algae",C503)),ISNUMBER(FIND("lettuce",C503)),ISNUMBER(FIND("green gram sprouts ",C503)),ISNUMBER(FIND("Cucurbita pepo",C503)),ISNUMBER(FIND("bean ",C503)),ISNUMBER(FIND("chloroplast",C503)),ISNUMBER(FIND("chlorophyll",C503)),ISNUMBER(FIND("seedling",C503)),ISNUMBER(FIND("canola",C503)),ISNUMBER(FIND("shoot",C503)),ISNUMBER(FIND("photosynthes",C503)),ISNUMBER(FIND(" leaves ",C503)),,ISNUMBER(FIND("agriculture",C503)),ISNUMBER(FIND(" crops ",C503)))</f>
        <v>0</v>
      </c>
      <c r="AF503" t="b">
        <f>OR(ISNUMBER(FIND("bacteria",C503)),ISNUMBER(FIND("Bacteria",C503)),ISNUMBER(FIND("Bacterium",C503)),ISNUMBER(FIND("bacterium",C503)),ISNUMBER(FIND(" coli ",C503)))</f>
        <v>1</v>
      </c>
      <c r="AG503" t="b">
        <f>OR(ISNUMBER(FIND("fungi",C503)),ISNUMBER(FIND("Fungi",C503)),ISNUMBER(FIND("fungus",C503)),ISNUMBER(FIND("Fungus",C503)),ISNUMBER(FIND("mushroom",C503)),ISNUMBER(FIND("Mushroom",C503)),ISNUMBER(FIND(" mold ",C503)))</f>
        <v>0</v>
      </c>
      <c r="AH503" t="b">
        <f>OR(ISNUMBER(FIND("Pig ",C503)),ISNUMBER(FIND("pig ",C503)),ISNUMBER(FIND("Pigs ",C503)),ISNUMBER(FIND("pigs ",C503)))</f>
        <v>0</v>
      </c>
      <c r="AI503" t="b">
        <f>OR(ISNUMBER(FIND(" C. elegans",C503)),ISNUMBER(FIND("Caenorhabditis elegans",C503)),ISNUMBER(FIND("earthworms",C503)),ISNUMBER(FIND(" Ficopomatus enigmaticus",C503)),ISNUMBER(FIND("larva",C503)),ISNUMBER(FIND("Lumbriculus variegatus",C503)),ISNUMBER(FIND("nematode",C503)))</f>
        <v>0</v>
      </c>
      <c r="AJ503" t="b">
        <f>NOT(OR(AA503,AB503,AC503,AD503,AE503,AF503,AG503,AH503,AI503))</f>
        <v>0</v>
      </c>
      <c r="AL503" t="b">
        <f>OR(AA503,AB503,AD503,AE503,AF503,AG503,AH503,AI503)</f>
        <v>1</v>
      </c>
      <c r="AM503" t="b">
        <f>IF(Table1[[#This Row],[In vivo?]],IF(Table1[[#This Row],[Cell]],FALSE,TRUE),FALSE)</f>
        <v>0</v>
      </c>
      <c r="AN503" t="b">
        <f>AND(AC503,AL503)</f>
        <v>1</v>
      </c>
      <c r="AO503" t="b">
        <f>IF(Table1[[#This Row],[Cell]],IF(Table1[[#This Row],[In vivo?]],FALSE,TRUE),FALSE)</f>
        <v>0</v>
      </c>
      <c r="AP503" t="b">
        <f>NOT(OR(Table1[[#This Row],[In vivo?]],Table1[[#This Row],[Only in Cell]]))</f>
        <v>0</v>
      </c>
      <c r="AQ503" t="b">
        <f>IF(OR(Table1[[#This Row],[Rodents]],Table1[[#This Row],[Human]],Table1[[#This Row],[Pig]]),OR(ISNUMBER(FIND("pulmonary",C503)),ISNUMBER(FIND("lung",C503))),"NA")</f>
        <v>1</v>
      </c>
      <c r="AR503" t="b">
        <f>IF(OR(Table1[[#This Row],[Rodents]],Table1[[#This Row],[Human]],Table1[[#This Row],[Pig]]),OR(ISNUMBER(FIND("skin",C503)),ISNUMBER(FIND("dermal",C503))),"NA")</f>
        <v>0</v>
      </c>
      <c r="AS503" t="b">
        <f>IF(OR(Table1[[#This Row],[Rodents]],Table1[[#This Row],[Human]],Table1[[#This Row],[Pig]]),OR(ISNUMBER(FIND("liver",C503)),ISNUMBER(FIND("hepat",C503))),"NA")</f>
        <v>0</v>
      </c>
      <c r="AT503" t="b">
        <f>IF(OR(Table1[[#This Row],[Rodents]],Table1[[#This Row],[Human]],Table1[[#This Row],[Pig]]),OR(ISNUMBER(FIND("kidney",C503)),ISNUMBER(FIND("neph",C503))),"NA")</f>
        <v>0</v>
      </c>
      <c r="AU503" t="b">
        <f>IF(OR(Table1[[#This Row],[Rodents]],Table1[[#This Row],[Human]],Table1[[#This Row],[Pig]]),OR(ISNUMBER(FIND("brain",C503)),ISNUMBER(FIND("neur",C503)),ISNUMBER(FIND("nerv",C503))),"NA")</f>
        <v>0</v>
      </c>
      <c r="AV503" t="b">
        <f>IF(OR(Table1[[#This Row],[Rodents]],Table1[[#This Row],[Human]],Table1[[#This Row],[Pig]]),OR(ISNUMBER(FIND("heart",C503)),ISNUMBER(FIND("cardi",C503))),"NA")</f>
        <v>0</v>
      </c>
      <c r="AW503" t="b">
        <f>IF(OR(Table1[[#This Row],[Rodents]],Table1[[#This Row],[Human]],Table1[[#This Row],[Pig]]),OR(ISNUMBER(FIND("gastro",C503)),ISNUMBER(FIND("intesti",C503)),ISNUMBER(FIND("stomach",C503))),"NA")</f>
        <v>0</v>
      </c>
      <c r="AX503" t="b">
        <f>IF(OR(Table1[[#This Row],[Rodents]],Table1[[#This Row],[Human]],Table1[[#This Row],[Pig]]),NOT(OR(AQ503,AR503,AS503,AT503,AU503,AV503,AW503)),"NA")</f>
        <v>0</v>
      </c>
      <c r="AY503" t="b">
        <f>OR(ISNUMBER(FIND("SWCNT",C503)),ISNUMBER(FIND("SWNT",C503)),ISNUMBER(FIND("single-wall",C503)),ISNUMBER(FIND("single wall",C503)),ISNUMBER(FIND("Single wall",C503)),ISNUMBER(FIND("Single-wall",C503)),ISNUMBER(FIND("SWCNT",B503)),ISNUMBER(FIND("SWNT",B503)),ISNUMBER(FIND("single-wall",B503)),ISNUMBER(FIND("single wall",B503)),ISNUMBER(FIND("Single-wall",B503)),ISNUMBER(FIND("Single wall",B503)))</f>
        <v>1</v>
      </c>
      <c r="AZ503" t="b">
        <f>OR(ISNUMBER(FIND("MWCNT",C503)),ISNUMBER(FIND("MWNT",C503)),ISNUMBER(FIND("multi-wall",C503)),ISNUMBER(FIND("multi wall",C503)),ISNUMBER(FIND("multiwall",C503)),ISNUMBER(FIND("Multi-wall",C503)),ISNUMBER(FIND("Multi wall",C503)),ISNUMBER(FIND("Multiwall",C503)),ISNUMBER(FIND("MWCNT",B503)),ISNUMBER(FIND("MWNT",B503)),ISNUMBER(FIND("multi-wall",B503)),ISNUMBER(FIND("multi wall",B503)),ISNUMBER(FIND("multiwall",B503)),ISNUMBER(FIND("Multi-wall",B503)),ISNUMBER(FIND("Multi wall",B503)),ISNUMBER(FIND("Multiwall",B503)),ISNUMBER(FIND("Double-wall",B503)),ISNUMBER(FIND("Double wall",B503)),ISNUMBER(FIND("Doublewall",B503)),ISNUMBER(FIND("double-wall",B503)),ISNUMBER(FIND("double wall",B503)),ISNUMBER(FIND("doublewall",B503)))</f>
        <v>0</v>
      </c>
      <c r="BA503" t="b">
        <f>AND(Table1[[#This Row],[SWCNT]],Table1[[#This Row],[MWCNT]])</f>
        <v>0</v>
      </c>
      <c r="BB503" t="b">
        <f>IF(Table1[[#This Row],[SWCNT]]=TRUE,FALSE,IF(Table1[[#This Row],[MWCNT]]=TRUE,FALSE,TRUE))</f>
        <v>0</v>
      </c>
      <c r="BC503" s="18"/>
    </row>
    <row r="504" spans="1:55" ht="166.5">
      <c r="A504" t="s">
        <v>6019</v>
      </c>
      <c r="B504" s="2" t="s">
        <v>6020</v>
      </c>
      <c r="C504" s="16" t="s">
        <v>6021</v>
      </c>
      <c r="D504" s="17" t="s">
        <v>924</v>
      </c>
      <c r="E504" s="2">
        <v>2005</v>
      </c>
      <c r="F504" t="b">
        <f>OR(ISNUMBER(FIND("cytotoxic",C504)),ISNUMBER(FIND("Cytotoxic",C504)),ISNUMBER(FIND("cellular toxicity",C504)),ISNUMBER(FIND("cell death",C504)),ISNUMBER(FIND("viable",C504)),ISNUMBER(FIND("phytotoxic",C504)),ISNUMBER(FIND("acute toxicity",C504)),ISNUMBER(FIND("MTT",C504)),ISNUMBER(FIND("survival",C504)),ISNUMBER(FIND("prolifer",C504)),ISNUMBER(FIND("apoptosis",C504)),ISNUMBER(FIND("neurotoxic",C504)),ISNUMBER(FIND("  lysis ",C504)),ISNUMBER(FIND("necrosis",C504)),ISNUMBER(FIND("cellular death",C504))*3,ISNUMBER(FIND("LDH",C504)),ISNUMBER(FIND("Acute toxicity",C504)))</f>
        <v>0</v>
      </c>
      <c r="G504" t="b">
        <f>OR(ISNUMBER(FIND("genotoxic",C504)),ISNUMBER(FIND("genotoxicity",C504)),ISNUMBER(FIND("DNA damage",C504)),ISNUMBER(FIND("DNA",C504)),ISNUMBER(FIND("RNA",C504)),ISNUMBER(FIND("mesothelioma",C504)),ISNUMBER(FIND("carcino",C504)),ISNUMBER(FIND("mutagen",C504)),ISNUMBER(FIND("genetic",C504)))</f>
        <v>0</v>
      </c>
      <c r="H504" t="b">
        <f>OR(ISNUMBER(FIND("inflammatory",C504)),ISNUMBER(FIND("inflamm",C504)))</f>
        <v>1</v>
      </c>
      <c r="I504" t="b">
        <f>OR(ISNUMBER(FIND("immune",C504)),ISNUMBER(FIND("immunological",C504)),ISNUMBER(FIND("interleuk",C504)),ISNUMBER(FIND("platelet activation",C504)),ISNUMBER(FIND("monocyte",C504)),ISNUMBER(FIND("leukocyte",C504)),ISNUMBER(FIND("cytokine",C504)),ISNUMBER(FIND("CD4",C504)),ISNUMBER(FIND("CD8",C504)),ISNUMBER(FIND("T-cell",C504)))</f>
        <v>1</v>
      </c>
      <c r="J504" t="b">
        <f>OR(ISNUMBER(FIND("reactive oxygen",C504)),ISNUMBER(FIND("ROS",C504)),ISNUMBER(FIND("free radical",C504)),ISNUMBER(FIND("oxidative stress",C504)),ISNUMBER(FIND("peroxid",C504)),ISNUMBER(FIND("oxidative",C504)),ISNUMBER(FIND("antioxid",C504)))</f>
        <v>0</v>
      </c>
      <c r="K504" t="b">
        <f>OR(ISNUMBER(FIND("autophag",C504)))</f>
        <v>0</v>
      </c>
      <c r="L504" t="b">
        <f>OR(ISNUMBER(FIND("morpholog",C504)))</f>
        <v>0</v>
      </c>
      <c r="M504" t="b">
        <f>OR(ISNUMBER(FIND("fibrosis",C504)),ISNUMBER(FIND("Fibrosis",C504)),ISNUMBER(FIND("fibrot",C504)))</f>
        <v>0</v>
      </c>
      <c r="N504" t="b">
        <f>OR(ISNUMBER(FIND("offspring",C504)),ISNUMBER(FIND("Parental",C504)),ISNUMBER(FIND("parental",C504)),ISNUMBER(FIND("germline",C504)),ISNUMBER(FIND("reproduc",C504)),ISNUMBER(FIND("embryo",C504)))</f>
        <v>0</v>
      </c>
      <c r="O504" t="b">
        <f>OR(ISNUMBER(FIND("metabol",C504)),ISNUMBER(FIND("Metabol",C504)),ISNUMBER(FIND("digest",C504)),ISNUMBER(FIND("mitochon",C504)))</f>
        <v>0</v>
      </c>
      <c r="P504" t="b">
        <f>OR(ISNUMBER(FIND("ecotox",C504)),ISNUMBER(FIND("Ecotox",B504)),ISNUMBER(FIND("ecotox",B504)),ISNUMBER(FIND("Ecotox",C504)))</f>
        <v>0</v>
      </c>
      <c r="Q504" t="b">
        <f>OR(ISNUMBER(FIND("Bioaccum",C504)),ISNUMBER(FIND("bioaccum",C504)),ISNUMBER(FIND("accum",C504)))</f>
        <v>0</v>
      </c>
      <c r="R504" t="b">
        <f>OR(ISNUMBER(FIND("Occupation",C504)),ISNUMBER(FIND("occupation",C504)),ISNUMBER(FIND("worker",C504)),ISNUMBER(FIND("workforce",C504)))</f>
        <v>1</v>
      </c>
      <c r="S504" t="b">
        <f>NOT(OR(F504,G504,H504,I504,J504,K504,L504,M504,N504,O504,P504,Q504,R504))</f>
        <v>0</v>
      </c>
      <c r="U504" t="b">
        <f>OR(Table1[[#This Row],[Inflammation]],Table1[[#This Row],[Immune]])</f>
        <v>1</v>
      </c>
      <c r="V504" t="str">
        <f>IF(OR(Table1[[#This Row],[Rodents]],Table1[[#This Row],[Human]],Table1[[#This Row],[Pig]]),OR(ISNUMBER(FIND("intratrach",C504)),ISNUMBER(FIND("nasal ",C504)),ISNUMBER(FIND("instill",C504))),"NA")</f>
        <v>NA</v>
      </c>
      <c r="W504" t="str">
        <f>IF(OR(Table1[[#This Row],[Rodents]],Table1[[#This Row],[Human]],Table1[[#This Row],[Pig]]),OR(ISNUMBER(FIND("dermal",C504)),ISNUMBER(FIND("skin ",C504))),"NA")</f>
        <v>NA</v>
      </c>
      <c r="X504" t="str">
        <f>IF(OR(Table1[[#This Row],[Rodents]],Table1[[#This Row],[Human]],Table1[[#This Row],[Pig]]),OR(ISNUMBER(FIND("injected",C504)),ISNUMBER(FIND("periton",C504)),ISNUMBER(FIND("intrascrot",C504))),"NA")</f>
        <v>NA</v>
      </c>
      <c r="Y504" t="str">
        <f>IF(OR(Table1[[#This Row],[Rodents]],Table1[[#This Row],[Human]],Table1[[#This Row],[Pig]]),NOT(OR(Table1[[#This Row],[Inhaled/Intratracheal/intranasal]],Table1[[#This Row],[Dermal]],Table1[[#This Row],[Injected]])),"NA")</f>
        <v>NA</v>
      </c>
      <c r="AA504" t="b">
        <f>OR(ISNUMBER(FIND("fish ",C504)),ISNUMBER(FIND("Fish ",C504)),ISNUMBER(FIND("aquatic",C504)),ISNUMBER(FIND("daphnids",C504)),ISNUMBER(FIND("Carcinus maenas",C504)),ISNUMBER(FIND("Daphnia",C504)),ISNUMBER(FIND("Ruditapes philippinarum",C504)),ISNUMBER(FIND("daphnia",C504)),ISNUMBER(FIND("marine",C504)),ISNUMBER(FIND("mussel",C504)),ISNUMBER(FIND("algae",C504)),ISNUMBER(FIND("Donax faba",C504)),ISNUMBER(FIND("estuarine",C504)),ISNUMBER(FIND("snail",C504)),ISNUMBER(FIND("Prorocentrum donghaiense",C504)) )</f>
        <v>0</v>
      </c>
      <c r="AB504" t="b">
        <f>OR(ISNUMBER(FIND(" rat ",C504)),ISNUMBER(FIND(" rats ",C504)),ISNUMBER(FIND(" Rats ",C504)),ISNUMBER(FIND(" Rat ",C504)),ISNUMBER(FIND(" rat.",C504)),ISNUMBER(FIND(" rats.",C504)),ISNUMBER(FIND("mouse",C504)),ISNUMBER(FIND("mice",C504)), ISNUMBER(FIND(" Mice",C504)))</f>
        <v>0</v>
      </c>
      <c r="AC504" t="b">
        <f>OR(ISNUMBER(FIND(" cell ",C504)),ISNUMBER(FIND("fibroblast",C504)),ISNUMBER(FIND("macrophage",C504)),ISNUMBER(FIND("epithelial",C504)),ISNUMBER(FIND("endothelial",C504)),ISNUMBER(FIND("neuron",C504)),ISNUMBER(FIND(" cells ",C504)),ISNUMBER(FIND("RBC",C504)),ISNUMBER(FIND("mitochond",C504)),ISNUMBER(FIND("adipocyte",C504)),ISNUMBER(FIND("osteo",C504)),ISNUMBER(FIND("keratin",C504)),ISNUMBER(FIND(" cell's ",C504)),ISNUMBER(FIND("eukary",C504)),ISNUMBER(FIND("sperm",C504)))</f>
        <v>1</v>
      </c>
      <c r="AD504" t="b">
        <v>0</v>
      </c>
      <c r="AE504" t="b">
        <f>OR(ISNUMBER(FIND(" plant ",C504)),ISNUMBER(FIND("Plant ",C504)),ISNUMBER(FIND("tomato",C504)),ISNUMBER(FIND("plants",C504)),ISNUMBER(FIND("Plants",C504)),ISNUMBER(FIND("algae",C504)),ISNUMBER(FIND("lettuce",C504)),ISNUMBER(FIND("green gram sprouts ",C504)),ISNUMBER(FIND("Cucurbita pepo",C504)),ISNUMBER(FIND("bean ",C504)),ISNUMBER(FIND("chloroplast",C504)),ISNUMBER(FIND("chlorophyll",C504)),ISNUMBER(FIND("seedling",C504)),ISNUMBER(FIND("canola",C504)),ISNUMBER(FIND("shoot",C504)),ISNUMBER(FIND("photosynthes",C504)),ISNUMBER(FIND(" leaves ",C504)),,ISNUMBER(FIND("agriculture",C504)),ISNUMBER(FIND(" crops ",C504)))</f>
        <v>0</v>
      </c>
      <c r="AF504" t="b">
        <f>OR(ISNUMBER(FIND("bacteria",C504)),ISNUMBER(FIND("Bacteria",C504)),ISNUMBER(FIND("Bacterium",C504)),ISNUMBER(FIND("bacterium",C504)),ISNUMBER(FIND(" coli ",C504)))</f>
        <v>0</v>
      </c>
      <c r="AG504" t="b">
        <f>OR(ISNUMBER(FIND("fungi",C504)),ISNUMBER(FIND("Fungi",C504)),ISNUMBER(FIND("fungus",C504)),ISNUMBER(FIND("Fungus",C504)),ISNUMBER(FIND("mushroom",C504)),ISNUMBER(FIND("Mushroom",C504)),ISNUMBER(FIND(" mold ",C504)))</f>
        <v>0</v>
      </c>
      <c r="AH504" t="b">
        <f>OR(ISNUMBER(FIND("Pig ",C504)),ISNUMBER(FIND("pig ",C504)),ISNUMBER(FIND("Pigs ",C504)),ISNUMBER(FIND("pigs ",C504)))</f>
        <v>0</v>
      </c>
      <c r="AI504" t="b">
        <f>OR(ISNUMBER(FIND(" C. elegans",C504)),ISNUMBER(FIND("Caenorhabditis elegans",C504)),ISNUMBER(FIND("earthworms",C504)),ISNUMBER(FIND(" Ficopomatus enigmaticus",C504)),ISNUMBER(FIND("larva",C504)),ISNUMBER(FIND("Lumbriculus variegatus",C504)),ISNUMBER(FIND("nematode",C504)))</f>
        <v>0</v>
      </c>
      <c r="AJ504" t="b">
        <f>NOT(OR(AA504,AB504,AC504,AD504,AE504,AF504,AG504,AH504,AI504))</f>
        <v>0</v>
      </c>
      <c r="AL504" t="b">
        <f>OR(AA504,AB504,AD504,AE504,AF504,AG504,AH504,AI504)</f>
        <v>0</v>
      </c>
      <c r="AM504" t="b">
        <f>IF(Table1[[#This Row],[In vivo?]],IF(Table1[[#This Row],[Cell]],FALSE,TRUE),FALSE)</f>
        <v>0</v>
      </c>
      <c r="AN504" t="b">
        <f>AND(AC504,AL504)</f>
        <v>0</v>
      </c>
      <c r="AO504" t="b">
        <f>IF(Table1[[#This Row],[Cell]],IF(Table1[[#This Row],[In vivo?]],FALSE,TRUE),FALSE)</f>
        <v>1</v>
      </c>
      <c r="AP504" t="b">
        <f>NOT(OR(Table1[[#This Row],[In vivo?]],Table1[[#This Row],[Only in Cell]]))</f>
        <v>0</v>
      </c>
      <c r="AQ504" t="str">
        <f>IF(OR(Table1[[#This Row],[Rodents]],Table1[[#This Row],[Human]],Table1[[#This Row],[Pig]]),OR(ISNUMBER(FIND("pulmonary",C504)),ISNUMBER(FIND("lung",C504))),"NA")</f>
        <v>NA</v>
      </c>
      <c r="AR504" t="str">
        <f>IF(OR(Table1[[#This Row],[Rodents]],Table1[[#This Row],[Human]],Table1[[#This Row],[Pig]]),OR(ISNUMBER(FIND("skin",C504)),ISNUMBER(FIND("dermal",C504))),"NA")</f>
        <v>NA</v>
      </c>
      <c r="AS504" t="str">
        <f>IF(OR(Table1[[#This Row],[Rodents]],Table1[[#This Row],[Human]],Table1[[#This Row],[Pig]]),OR(ISNUMBER(FIND("liver",C504)),ISNUMBER(FIND("hepat",C504))),"NA")</f>
        <v>NA</v>
      </c>
      <c r="AT504" t="str">
        <f>IF(OR(Table1[[#This Row],[Rodents]],Table1[[#This Row],[Human]],Table1[[#This Row],[Pig]]),OR(ISNUMBER(FIND("kidney",C504)),ISNUMBER(FIND("neph",C504))),"NA")</f>
        <v>NA</v>
      </c>
      <c r="AU504" t="str">
        <f>IF(OR(Table1[[#This Row],[Rodents]],Table1[[#This Row],[Human]],Table1[[#This Row],[Pig]]),OR(ISNUMBER(FIND("brain",C504)),ISNUMBER(FIND("neur",C504)),ISNUMBER(FIND("nerv",C504))),"NA")</f>
        <v>NA</v>
      </c>
      <c r="AV504" t="str">
        <f>IF(OR(Table1[[#This Row],[Rodents]],Table1[[#This Row],[Human]],Table1[[#This Row],[Pig]]),OR(ISNUMBER(FIND("heart",C504)),ISNUMBER(FIND("cardi",C504))),"NA")</f>
        <v>NA</v>
      </c>
      <c r="AW504" t="str">
        <f>IF(OR(Table1[[#This Row],[Rodents]],Table1[[#This Row],[Human]],Table1[[#This Row],[Pig]]),OR(ISNUMBER(FIND("gastro",C504)),ISNUMBER(FIND("intesti",C504)),ISNUMBER(FIND("stomach",C504))),"NA")</f>
        <v>NA</v>
      </c>
      <c r="AX504" t="str">
        <f>IF(OR(Table1[[#This Row],[Rodents]],Table1[[#This Row],[Human]],Table1[[#This Row],[Pig]]),NOT(OR(AQ504,AR504,AS504,AT504,AU504,AV504,AW504)),"NA")</f>
        <v>NA</v>
      </c>
      <c r="AY504" t="b">
        <f>OR(ISNUMBER(FIND("SWCNT",C504)),ISNUMBER(FIND("SWNT",C504)),ISNUMBER(FIND("single-wall",C504)),ISNUMBER(FIND("single wall",C504)),ISNUMBER(FIND("Single wall",C504)),ISNUMBER(FIND("Single-wall",C504)),ISNUMBER(FIND("SWCNT",B504)),ISNUMBER(FIND("SWNT",B504)),ISNUMBER(FIND("single-wall",B504)),ISNUMBER(FIND("single wall",B504)),ISNUMBER(FIND("Single-wall",B504)),ISNUMBER(FIND("Single wall",B504)))</f>
        <v>0</v>
      </c>
      <c r="AZ504" t="b">
        <f>OR(ISNUMBER(FIND("MWCNT",C504)),ISNUMBER(FIND("MWNT",C504)),ISNUMBER(FIND("multi-wall",C504)),ISNUMBER(FIND("multi wall",C504)),ISNUMBER(FIND("multiwall",C504)),ISNUMBER(FIND("Multi-wall",C504)),ISNUMBER(FIND("Multi wall",C504)),ISNUMBER(FIND("Multiwall",C504)),ISNUMBER(FIND("MWCNT",B504)),ISNUMBER(FIND("MWNT",B504)),ISNUMBER(FIND("multi-wall",B504)),ISNUMBER(FIND("multi wall",B504)),ISNUMBER(FIND("multiwall",B504)),ISNUMBER(FIND("Multi-wall",B504)),ISNUMBER(FIND("Multi wall",B504)),ISNUMBER(FIND("Multiwall",B504)),ISNUMBER(FIND("Double-wall",B504)),ISNUMBER(FIND("Double wall",B504)),ISNUMBER(FIND("Doublewall",B504)),ISNUMBER(FIND("double-wall",B504)),ISNUMBER(FIND("double wall",B504)),ISNUMBER(FIND("doublewall",B504)))</f>
        <v>1</v>
      </c>
      <c r="BA504" t="b">
        <f>AND(Table1[[#This Row],[SWCNT]],Table1[[#This Row],[MWCNT]])</f>
        <v>0</v>
      </c>
      <c r="BB504" t="b">
        <f>IF(Table1[[#This Row],[SWCNT]]=TRUE,FALSE,IF(Table1[[#This Row],[MWCNT]]=TRUE,FALSE,TRUE))</f>
        <v>0</v>
      </c>
      <c r="BC504" s="18"/>
    </row>
    <row r="505" spans="1:55" ht="370">
      <c r="A505" t="s">
        <v>6042</v>
      </c>
      <c r="B505" s="2" t="s">
        <v>6043</v>
      </c>
      <c r="C505" s="16" t="s">
        <v>6044</v>
      </c>
      <c r="D505" s="17" t="s">
        <v>570</v>
      </c>
      <c r="E505" s="2">
        <v>2004</v>
      </c>
      <c r="F505" t="b">
        <f>OR(ISNUMBER(FIND("cytotoxic",C505)),ISNUMBER(FIND("Cytotoxic",C505)),ISNUMBER(FIND("cellular toxicity",C505)),ISNUMBER(FIND("cell death",C505)),ISNUMBER(FIND("viable",C505)),ISNUMBER(FIND("phytotoxic",C505)),ISNUMBER(FIND("acute toxicity",C505)),ISNUMBER(FIND("MTT",C505)),ISNUMBER(FIND("survival",C505)),ISNUMBER(FIND("prolifer",C505)),ISNUMBER(FIND("apoptosis",C505)),ISNUMBER(FIND("neurotoxic",C505)),ISNUMBER(FIND("  lysis ",C505)),ISNUMBER(FIND("necrosis",C505)),ISNUMBER(FIND("cellular death",C505))*3,ISNUMBER(FIND("LDH",C505)),ISNUMBER(FIND("Acute toxicity",C505)))</f>
        <v>1</v>
      </c>
      <c r="G505" t="b">
        <f>OR(ISNUMBER(FIND("genotoxic",C505)),ISNUMBER(FIND("genotoxicity",C505)),ISNUMBER(FIND("DNA damage",C505)),ISNUMBER(FIND("DNA",C505)),ISNUMBER(FIND("RNA",C505)),ISNUMBER(FIND("mesothelioma",C505)),ISNUMBER(FIND("carcino",C505)),ISNUMBER(FIND("mutagen",C505)),ISNUMBER(FIND("genetic",C505)))</f>
        <v>0</v>
      </c>
      <c r="H505" t="b">
        <f>OR(ISNUMBER(FIND("inflammatory",C505)),ISNUMBER(FIND("inflamm",C505)))</f>
        <v>1</v>
      </c>
      <c r="I505" t="b">
        <f>OR(ISNUMBER(FIND("immune",C505)),ISNUMBER(FIND("immunological",C505)),ISNUMBER(FIND("interleuk",C505)),ISNUMBER(FIND("platelet activation",C505)),ISNUMBER(FIND("monocyte",C505)),ISNUMBER(FIND("leukocyte",C505)),ISNUMBER(FIND("cytokine",C505)),ISNUMBER(FIND("CD4",C505)),ISNUMBER(FIND("CD8",C505)),ISNUMBER(FIND("T-cell",C505)))</f>
        <v>0</v>
      </c>
      <c r="J505" t="b">
        <f>OR(ISNUMBER(FIND("reactive oxygen",C505)),ISNUMBER(FIND("ROS",C505)),ISNUMBER(FIND("free radical",C505)),ISNUMBER(FIND("oxidative stress",C505)),ISNUMBER(FIND("peroxid",C505)),ISNUMBER(FIND("oxidative",C505)),ISNUMBER(FIND("antioxid",C505)))</f>
        <v>0</v>
      </c>
      <c r="K505" t="b">
        <f>OR(ISNUMBER(FIND("autophag",C505)))</f>
        <v>0</v>
      </c>
      <c r="L505" t="b">
        <f>OR(ISNUMBER(FIND("morpholog",C505)))</f>
        <v>0</v>
      </c>
      <c r="M505" t="b">
        <f>OR(ISNUMBER(FIND("fibrosis",C505)),ISNUMBER(FIND("Fibrosis",C505)),ISNUMBER(FIND("fibrot",C505)))</f>
        <v>0</v>
      </c>
      <c r="N505" t="b">
        <f>OR(ISNUMBER(FIND("offspring",C505)),ISNUMBER(FIND("Parental",C505)),ISNUMBER(FIND("parental",C505)),ISNUMBER(FIND("germline",C505)),ISNUMBER(FIND("reproduc",C505)),ISNUMBER(FIND("embryo",C505)))</f>
        <v>0</v>
      </c>
      <c r="O505" t="b">
        <f>OR(ISNUMBER(FIND("metabol",C505)),ISNUMBER(FIND("Metabol",C505)),ISNUMBER(FIND("digest",C505)),ISNUMBER(FIND("mitochon",C505)))</f>
        <v>0</v>
      </c>
      <c r="P505" t="b">
        <f>OR(ISNUMBER(FIND("ecotox",C505)),ISNUMBER(FIND("Ecotox",B505)),ISNUMBER(FIND("ecotox",B505)),ISNUMBER(FIND("Ecotox",C505)))</f>
        <v>0</v>
      </c>
      <c r="Q505" t="b">
        <f>OR(ISNUMBER(FIND("Bioaccum",C505)),ISNUMBER(FIND("bioaccum",C505)),ISNUMBER(FIND("accum",C505)))</f>
        <v>1</v>
      </c>
      <c r="R505" t="b">
        <f>OR(ISNUMBER(FIND("Occupation",C505)),ISNUMBER(FIND("occupation",C505)),ISNUMBER(FIND("worker",C505)),ISNUMBER(FIND("workforce",C505)))</f>
        <v>0</v>
      </c>
      <c r="S505" t="b">
        <f>NOT(OR(F505,G505,H505,I505,J505,K505,L505,M505,N505,O505,P505,Q505,R505))</f>
        <v>0</v>
      </c>
      <c r="U505" t="b">
        <f>OR(Table1[[#This Row],[Inflammation]],Table1[[#This Row],[Immune]])</f>
        <v>1</v>
      </c>
      <c r="V505" t="b">
        <f>IF(OR(Table1[[#This Row],[Rodents]],Table1[[#This Row],[Human]],Table1[[#This Row],[Pig]]),OR(ISNUMBER(FIND("intratrach",C505)),ISNUMBER(FIND("nasal ",C505)),ISNUMBER(FIND("instill",C505))),"NA")</f>
        <v>1</v>
      </c>
      <c r="W505" t="b">
        <f>IF(OR(Table1[[#This Row],[Rodents]],Table1[[#This Row],[Human]],Table1[[#This Row],[Pig]]),OR(ISNUMBER(FIND("dermal",C505)),ISNUMBER(FIND("skin ",C505))),"NA")</f>
        <v>0</v>
      </c>
      <c r="X505" t="b">
        <f>IF(OR(Table1[[#This Row],[Rodents]],Table1[[#This Row],[Human]],Table1[[#This Row],[Pig]]),OR(ISNUMBER(FIND("injected",C505)),ISNUMBER(FIND("periton",C505)),ISNUMBER(FIND("intrascrot",C505))),"NA")</f>
        <v>0</v>
      </c>
      <c r="Y505" t="b">
        <f>IF(OR(Table1[[#This Row],[Rodents]],Table1[[#This Row],[Human]],Table1[[#This Row],[Pig]]),NOT(OR(Table1[[#This Row],[Inhaled/Intratracheal/intranasal]],Table1[[#This Row],[Dermal]],Table1[[#This Row],[Injected]])),"NA")</f>
        <v>0</v>
      </c>
      <c r="AA505" t="b">
        <f>OR(ISNUMBER(FIND("fish ",C505)),ISNUMBER(FIND("Fish ",C505)),ISNUMBER(FIND("aquatic",C505)),ISNUMBER(FIND("daphnids",C505)),ISNUMBER(FIND("Carcinus maenas",C505)),ISNUMBER(FIND("Daphnia",C505)),ISNUMBER(FIND("Ruditapes philippinarum",C505)),ISNUMBER(FIND("daphnia",C505)),ISNUMBER(FIND("marine",C505)),ISNUMBER(FIND("mussel",C505)),ISNUMBER(FIND("algae",C505)),ISNUMBER(FIND("Donax faba",C505)),ISNUMBER(FIND("estuarine",C505)),ISNUMBER(FIND("snail",C505)),ISNUMBER(FIND("Prorocentrum donghaiense",C505)) )</f>
        <v>0</v>
      </c>
      <c r="AB505" t="b">
        <f>OR(ISNUMBER(FIND(" rat ",C505)),ISNUMBER(FIND(" rats ",C505)),ISNUMBER(FIND(" Rats ",C505)),ISNUMBER(FIND(" Rat ",C505)),ISNUMBER(FIND(" rat.",C505)),ISNUMBER(FIND(" rats.",C505)),ISNUMBER(FIND("mouse",C505)),ISNUMBER(FIND("mice",C505)), ISNUMBER(FIND(" Mice",C505)))</f>
        <v>1</v>
      </c>
      <c r="AC505" t="b">
        <f>OR(ISNUMBER(FIND(" cell ",C505)),ISNUMBER(FIND("fibroblast",C505)),ISNUMBER(FIND("macrophage",C505)),ISNUMBER(FIND("epithelial",C505)),ISNUMBER(FIND("endothelial",C505)),ISNUMBER(FIND("neuron",C505)),ISNUMBER(FIND(" cells ",C505)),ISNUMBER(FIND("RBC",C505)),ISNUMBER(FIND("mitochond",C505)),ISNUMBER(FIND("adipocyte",C505)),ISNUMBER(FIND("osteo",C505)),ISNUMBER(FIND("keratin",C505)),ISNUMBER(FIND(" cell's ",C505)),ISNUMBER(FIND("eukary",C505)),ISNUMBER(FIND("sperm",C505)))</f>
        <v>1</v>
      </c>
      <c r="AD505" t="b">
        <f>OR(ISNUMBER(FIND("human",B505)),ISNUMBER(FIND("workers",B505)),ISNUMBER(FIND("workforces",B505)),ISNUMBER(FIND("occupational",B505)),ISNUMBER(FIND("Case report",B505)),ISNUMBER(FIND("Workplaces",B505)),ISNUMBER(FIND("worker",B505)))</f>
        <v>0</v>
      </c>
      <c r="AE505" t="b">
        <f>OR(ISNUMBER(FIND(" plant ",C505)),ISNUMBER(FIND("Plant ",C505)),ISNUMBER(FIND("tomato",C505)),ISNUMBER(FIND("plants",C505)),ISNUMBER(FIND("Plants",C505)),ISNUMBER(FIND("algae",C505)),ISNUMBER(FIND("lettuce",C505)),ISNUMBER(FIND("green gram sprouts ",C505)),ISNUMBER(FIND("Cucurbita pepo",C505)),ISNUMBER(FIND("bean ",C505)),ISNUMBER(FIND("chloroplast",C505)),ISNUMBER(FIND("chlorophyll",C505)),ISNUMBER(FIND("seedling",C505)),ISNUMBER(FIND("canola",C505)),ISNUMBER(FIND("shoot",C505)),ISNUMBER(FIND("photosynthes",C505)),ISNUMBER(FIND(" leaves ",C505)),,ISNUMBER(FIND("agriculture",C505)),ISNUMBER(FIND(" crops ",C505)))</f>
        <v>0</v>
      </c>
      <c r="AF505" t="b">
        <f>OR(ISNUMBER(FIND("bacteria",C505)),ISNUMBER(FIND("Bacteria",C505)),ISNUMBER(FIND("Bacterium",C505)),ISNUMBER(FIND("bacterium",C505)),ISNUMBER(FIND(" coli ",C505)))</f>
        <v>0</v>
      </c>
      <c r="AG505" t="b">
        <f>OR(ISNUMBER(FIND("fungi",C505)),ISNUMBER(FIND("Fungi",C505)),ISNUMBER(FIND("fungus",C505)),ISNUMBER(FIND("Fungus",C505)),ISNUMBER(FIND("mushroom",C505)),ISNUMBER(FIND("Mushroom",C505)),ISNUMBER(FIND(" mold ",C505)))</f>
        <v>0</v>
      </c>
      <c r="AH505" t="b">
        <f>OR(ISNUMBER(FIND("Pig ",C505)),ISNUMBER(FIND("pig ",C505)),ISNUMBER(FIND("Pigs ",C505)),ISNUMBER(FIND("pigs ",C505)))</f>
        <v>0</v>
      </c>
      <c r="AI505" t="b">
        <f>OR(ISNUMBER(FIND(" C. elegans",C505)),ISNUMBER(FIND("Caenorhabditis elegans",C505)),ISNUMBER(FIND("earthworms",C505)),ISNUMBER(FIND(" Ficopomatus enigmaticus",C505)),ISNUMBER(FIND("larva",C505)),ISNUMBER(FIND("Lumbriculus variegatus",C505)),ISNUMBER(FIND("nematode",C505)))</f>
        <v>0</v>
      </c>
      <c r="AJ505" t="b">
        <f>NOT(OR(AA505,AB505,AC505,AD505,AE505,AF505,AG505,AH505,AI505))</f>
        <v>0</v>
      </c>
      <c r="AL505" t="b">
        <f>OR(AA505,AB505,AD505,AE505,AF505,AG505,AH505,AI505)</f>
        <v>1</v>
      </c>
      <c r="AM505" t="b">
        <f>IF(Table1[[#This Row],[In vivo?]],IF(Table1[[#This Row],[Cell]],FALSE,TRUE),FALSE)</f>
        <v>0</v>
      </c>
      <c r="AN505" t="b">
        <f>AND(AC505,AL505)</f>
        <v>1</v>
      </c>
      <c r="AO505" t="b">
        <f>IF(Table1[[#This Row],[Cell]],IF(Table1[[#This Row],[In vivo?]],FALSE,TRUE),FALSE)</f>
        <v>0</v>
      </c>
      <c r="AP505" t="b">
        <f>NOT(OR(Table1[[#This Row],[In vivo?]],Table1[[#This Row],[Only in Cell]]))</f>
        <v>0</v>
      </c>
      <c r="AQ505" t="b">
        <f>IF(OR(Table1[[#This Row],[Rodents]],Table1[[#This Row],[Human]],Table1[[#This Row],[Pig]]),OR(ISNUMBER(FIND("pulmonary",C505)),ISNUMBER(FIND("lung",C505))),"NA")</f>
        <v>1</v>
      </c>
      <c r="AR505" t="b">
        <f>IF(OR(Table1[[#This Row],[Rodents]],Table1[[#This Row],[Human]],Table1[[#This Row],[Pig]]),OR(ISNUMBER(FIND("skin",C505)),ISNUMBER(FIND("dermal",C505))),"NA")</f>
        <v>0</v>
      </c>
      <c r="AS505" t="b">
        <f>IF(OR(Table1[[#This Row],[Rodents]],Table1[[#This Row],[Human]],Table1[[#This Row],[Pig]]),OR(ISNUMBER(FIND("liver",C505)),ISNUMBER(FIND("hepat",C505))),"NA")</f>
        <v>0</v>
      </c>
      <c r="AT505" t="b">
        <f>IF(OR(Table1[[#This Row],[Rodents]],Table1[[#This Row],[Human]],Table1[[#This Row],[Pig]]),OR(ISNUMBER(FIND("kidney",C505)),ISNUMBER(FIND("neph",C505))),"NA")</f>
        <v>0</v>
      </c>
      <c r="AU505" t="b">
        <f>IF(OR(Table1[[#This Row],[Rodents]],Table1[[#This Row],[Human]],Table1[[#This Row],[Pig]]),OR(ISNUMBER(FIND("brain",C505)),ISNUMBER(FIND("neur",C505)),ISNUMBER(FIND("nerv",C505))),"NA")</f>
        <v>0</v>
      </c>
      <c r="AV505" t="b">
        <f>IF(OR(Table1[[#This Row],[Rodents]],Table1[[#This Row],[Human]],Table1[[#This Row],[Pig]]),OR(ISNUMBER(FIND("heart",C505)),ISNUMBER(FIND("cardi",C505))),"NA")</f>
        <v>0</v>
      </c>
      <c r="AW505" t="b">
        <f>IF(OR(Table1[[#This Row],[Rodents]],Table1[[#This Row],[Human]],Table1[[#This Row],[Pig]]),OR(ISNUMBER(FIND("gastro",C505)),ISNUMBER(FIND("intesti",C505)),ISNUMBER(FIND("stomach",C505))),"NA")</f>
        <v>0</v>
      </c>
      <c r="AX505" t="b">
        <f>IF(OR(Table1[[#This Row],[Rodents]],Table1[[#This Row],[Human]],Table1[[#This Row],[Pig]]),NOT(OR(AQ505,AR505,AS505,AT505,AU505,AV505,AW505)),"NA")</f>
        <v>0</v>
      </c>
      <c r="AY505" t="b">
        <f>OR(ISNUMBER(FIND("SWCNT",C505)),ISNUMBER(FIND("SWNT",C505)),ISNUMBER(FIND("single-wall",C505)),ISNUMBER(FIND("single wall",C505)),ISNUMBER(FIND("Single wall",C505)),ISNUMBER(FIND("Single-wall",C505)),ISNUMBER(FIND("SWCNT",B505)),ISNUMBER(FIND("SWNT",B505)),ISNUMBER(FIND("single-wall",B505)),ISNUMBER(FIND("single wall",B505)),ISNUMBER(FIND("Single-wall",B505)),ISNUMBER(FIND("Single wall",B505)))</f>
        <v>1</v>
      </c>
      <c r="AZ505" t="b">
        <f>OR(ISNUMBER(FIND("MWCNT",C505)),ISNUMBER(FIND("MWNT",C505)),ISNUMBER(FIND("multi-wall",C505)),ISNUMBER(FIND("multi wall",C505)),ISNUMBER(FIND("multiwall",C505)),ISNUMBER(FIND("Multi-wall",C505)),ISNUMBER(FIND("Multi wall",C505)),ISNUMBER(FIND("Multiwall",C505)),ISNUMBER(FIND("MWCNT",B505)),ISNUMBER(FIND("MWNT",B505)),ISNUMBER(FIND("multi-wall",B505)),ISNUMBER(FIND("multi wall",B505)),ISNUMBER(FIND("multiwall",B505)),ISNUMBER(FIND("Multi-wall",B505)),ISNUMBER(FIND("Multi wall",B505)),ISNUMBER(FIND("Multiwall",B505)),ISNUMBER(FIND("Double-wall",B505)),ISNUMBER(FIND("Double wall",B505)),ISNUMBER(FIND("Doublewall",B505)),ISNUMBER(FIND("double-wall",B505)),ISNUMBER(FIND("double wall",B505)),ISNUMBER(FIND("doublewall",B505)))</f>
        <v>0</v>
      </c>
      <c r="BA505" t="b">
        <f>AND(Table1[[#This Row],[SWCNT]],Table1[[#This Row],[MWCNT]])</f>
        <v>0</v>
      </c>
      <c r="BB505" t="b">
        <f>IF(Table1[[#This Row],[SWCNT]]=TRUE,FALSE,IF(Table1[[#This Row],[MWCNT]]=TRUE,FALSE,TRUE))</f>
        <v>0</v>
      </c>
      <c r="BC505" s="18"/>
    </row>
    <row r="506" spans="1:55" ht="222">
      <c r="A506" t="s">
        <v>583</v>
      </c>
      <c r="B506" s="2" t="s">
        <v>584</v>
      </c>
      <c r="C506" s="16" t="s">
        <v>585</v>
      </c>
      <c r="D506" s="17" t="s">
        <v>131</v>
      </c>
      <c r="E506" s="2">
        <v>2021</v>
      </c>
      <c r="F506" t="b">
        <f>OR(ISNUMBER(FIND("cytotoxic",C506)),ISNUMBER(FIND("Cytotoxic",C506)),ISNUMBER(FIND("cellular toxicity",C506)),ISNUMBER(FIND("cell death",C506)),ISNUMBER(FIND("viable",C506)),ISNUMBER(FIND("phytotoxic",C506)),ISNUMBER(FIND("acute toxicity",C506)),ISNUMBER(FIND("MTT",C506)),ISNUMBER(FIND("survival",C506)),ISNUMBER(FIND("prolifer",C506)),ISNUMBER(FIND("apoptosis",C506)),ISNUMBER(FIND("neurotoxic",C506)),ISNUMBER(FIND("  lysis ",C506)),ISNUMBER(FIND("necrosis",C506)),ISNUMBER(FIND("cellular death",C506))*3,ISNUMBER(FIND("LDH",C506)),ISNUMBER(FIND("Acute toxicity",C506)))</f>
        <v>0</v>
      </c>
      <c r="G506" t="b">
        <f>OR(ISNUMBER(FIND("genotoxic",C506)),ISNUMBER(FIND("genotoxicity",C506)),ISNUMBER(FIND("DNA damage",C506)),ISNUMBER(FIND("DNA",C506)),ISNUMBER(FIND("RNA",C506)),ISNUMBER(FIND("mesothelioma",C506)),ISNUMBER(FIND("carcino",C506)),ISNUMBER(FIND("mutagen",C506)),ISNUMBER(FIND("genetic",C506)))</f>
        <v>0</v>
      </c>
      <c r="H506" t="b">
        <f>OR(ISNUMBER(FIND("inflammatory",C506)),ISNUMBER(FIND("inflamm",C506)))</f>
        <v>0</v>
      </c>
      <c r="I506" t="b">
        <f>OR(ISNUMBER(FIND("immune",C506)),ISNUMBER(FIND("immunological",C506)),ISNUMBER(FIND("interleuk",C506)),ISNUMBER(FIND("platelet activation",C506)),ISNUMBER(FIND("monocyte",C506)),ISNUMBER(FIND("leukocyte",C506)),ISNUMBER(FIND("cytokine",C506)),ISNUMBER(FIND("CD4",C506)),ISNUMBER(FIND("CD8",C506)),ISNUMBER(FIND("T-cell",C506)))</f>
        <v>0</v>
      </c>
      <c r="J506" t="b">
        <f>OR(ISNUMBER(FIND("reactive oxygen",C506)),ISNUMBER(FIND("ROS",C506)),ISNUMBER(FIND("free radical",C506)),ISNUMBER(FIND("oxidative stress",C506)),ISNUMBER(FIND("peroxid",C506)),ISNUMBER(FIND("oxidative",C506)),ISNUMBER(FIND("antioxid",C506)))</f>
        <v>0</v>
      </c>
      <c r="K506" t="b">
        <f>OR(ISNUMBER(FIND("autophag",C506)))</f>
        <v>0</v>
      </c>
      <c r="L506" t="b">
        <f>OR(ISNUMBER(FIND("morpholog",C506)))</f>
        <v>0</v>
      </c>
      <c r="M506" t="b">
        <f>OR(ISNUMBER(FIND("fibrosis",C506)),ISNUMBER(FIND("Fibrosis",C506)),ISNUMBER(FIND("fibrot",C506)))</f>
        <v>0</v>
      </c>
      <c r="N506" t="b">
        <f>OR(ISNUMBER(FIND("offspring",C506)),ISNUMBER(FIND("Parental",C506)),ISNUMBER(FIND("parental",C506)),ISNUMBER(FIND("germline",C506)),ISNUMBER(FIND("reproduc",C506)),ISNUMBER(FIND("embryo",C506)))</f>
        <v>0</v>
      </c>
      <c r="O506" t="b">
        <f>OR(ISNUMBER(FIND("metabol",C506)),ISNUMBER(FIND("Metabol",C506)),ISNUMBER(FIND("digest",C506)),ISNUMBER(FIND("mitochon",C506)))</f>
        <v>0</v>
      </c>
      <c r="P506" t="b">
        <f>OR(ISNUMBER(FIND("ecotox",C506)),ISNUMBER(FIND("Ecotox",B506)),ISNUMBER(FIND("ecotox",B506)),ISNUMBER(FIND("Ecotox",C506)))</f>
        <v>0</v>
      </c>
      <c r="Q506" t="b">
        <f>OR(ISNUMBER(FIND("Bioaccum",C506)),ISNUMBER(FIND("bioaccum",C506)),ISNUMBER(FIND("accum",C506)))</f>
        <v>0</v>
      </c>
      <c r="R506" t="b">
        <f>OR(ISNUMBER(FIND("Occupation",C506)),ISNUMBER(FIND("occupation",C506)),ISNUMBER(FIND("worker",C506)),ISNUMBER(FIND("workforce",C506)))</f>
        <v>0</v>
      </c>
      <c r="S506" t="b">
        <f>NOT(OR(F506,G506,H506,I506,J506,K506,L506,M506,N506,O506,P506,Q506,R506))</f>
        <v>1</v>
      </c>
      <c r="T506" t="s">
        <v>6144</v>
      </c>
      <c r="U506" t="b">
        <f>OR(Table1[[#This Row],[Inflammation]],Table1[[#This Row],[Immune]])</f>
        <v>0</v>
      </c>
      <c r="V506" t="str">
        <f>IF(OR(Table1[[#This Row],[Rodents]],Table1[[#This Row],[Human]],Table1[[#This Row],[Pig]]),OR(ISNUMBER(FIND("intratrach",C506)),ISNUMBER(FIND("nasal ",C506)),ISNUMBER(FIND("instill",C506))),"NA")</f>
        <v>NA</v>
      </c>
      <c r="W506" t="str">
        <f>IF(OR(Table1[[#This Row],[Rodents]],Table1[[#This Row],[Human]],Table1[[#This Row],[Pig]]),OR(ISNUMBER(FIND("dermal",C506)),ISNUMBER(FIND("skin ",C506))),"NA")</f>
        <v>NA</v>
      </c>
      <c r="X506" t="str">
        <f>IF(OR(Table1[[#This Row],[Rodents]],Table1[[#This Row],[Human]],Table1[[#This Row],[Pig]]),OR(ISNUMBER(FIND("injected",C506)),ISNUMBER(FIND("periton",C506)),ISNUMBER(FIND("intrascrot",C506))),"NA")</f>
        <v>NA</v>
      </c>
      <c r="Y506" t="str">
        <f>IF(OR(Table1[[#This Row],[Rodents]],Table1[[#This Row],[Human]],Table1[[#This Row],[Pig]]),NOT(OR(Table1[[#This Row],[Inhaled/Intratracheal/intranasal]],Table1[[#This Row],[Dermal]],Table1[[#This Row],[Injected]])),"NA")</f>
        <v>NA</v>
      </c>
      <c r="AA506" t="b">
        <f>OR(ISNUMBER(FIND("fish ",C506)),ISNUMBER(FIND("Fish ",C506)),ISNUMBER(FIND("aquatic",C506)),ISNUMBER(FIND("daphnids",C506)),ISNUMBER(FIND("Carcinus maenas",C506)),ISNUMBER(FIND("Daphnia",C506)),ISNUMBER(FIND("Ruditapes philippinarum",C506)),ISNUMBER(FIND("daphnia",C506)),ISNUMBER(FIND("marine",C506)),ISNUMBER(FIND("mussel",C506)),ISNUMBER(FIND("algae",C506)),ISNUMBER(FIND("Donax faba",C506)),ISNUMBER(FIND("estuarine",C506)),ISNUMBER(FIND("snail",C506)),ISNUMBER(FIND("Prorocentrum donghaiense",C506)) )</f>
        <v>0</v>
      </c>
      <c r="AB506" t="b">
        <f>OR(ISNUMBER(FIND(" rat ",C506)),ISNUMBER(FIND(" rats ",C506)),ISNUMBER(FIND(" Rats ",C506)),ISNUMBER(FIND(" Rat ",C506)),ISNUMBER(FIND(" rat.",C506)),ISNUMBER(FIND(" rats.",C506)),ISNUMBER(FIND("mouse",C506)),ISNUMBER(FIND("mice",C506)), ISNUMBER(FIND(" Mice",C506)))</f>
        <v>0</v>
      </c>
      <c r="AC506" t="b">
        <f>OR(ISNUMBER(FIND(" cell ",C506)),ISNUMBER(FIND("fibroblast",C506)),ISNUMBER(FIND("macrophage",C506)),ISNUMBER(FIND("epithelial",C506)),ISNUMBER(FIND("endothelial",C506)),ISNUMBER(FIND("neuron",C506)),ISNUMBER(FIND(" cells ",C506)),ISNUMBER(FIND("RBC",C506)),ISNUMBER(FIND("mitochond",C506)),ISNUMBER(FIND("adipocyte",C506)),ISNUMBER(FIND("osteo",C506)),ISNUMBER(FIND("keratin",C506)),ISNUMBER(FIND(" cell's ",C506)),ISNUMBER(FIND("eukary",C506)),ISNUMBER(FIND("sperm",C506)))</f>
        <v>1</v>
      </c>
      <c r="AD506" t="b">
        <f>OR(ISNUMBER(FIND("human",B506)),ISNUMBER(FIND("workers",B506)),ISNUMBER(FIND("workforces",B506)),ISNUMBER(FIND("occupational",B506)),ISNUMBER(FIND("Case report",B506)),ISNUMBER(FIND("Workplaces",B506)),ISNUMBER(FIND("worker",B506)))</f>
        <v>0</v>
      </c>
      <c r="AE506" t="b">
        <f>OR(ISNUMBER(FIND(" plant ",C506)),ISNUMBER(FIND("Plant ",C506)),ISNUMBER(FIND("tomato",C506)),ISNUMBER(FIND("plants",C506)),ISNUMBER(FIND("Plants",C506)),ISNUMBER(FIND("algae",C506)),ISNUMBER(FIND("lettuce",C506)),ISNUMBER(FIND("green gram sprouts ",C506)),ISNUMBER(FIND("Cucurbita pepo",C506)),ISNUMBER(FIND("bean ",C506)),ISNUMBER(FIND("chloroplast",C506)),ISNUMBER(FIND("chlorophyll",C506)),ISNUMBER(FIND("seedling",C506)),ISNUMBER(FIND("canola",C506)),ISNUMBER(FIND("shoot",C506)),ISNUMBER(FIND("photosynthes",C506)),ISNUMBER(FIND(" leaves ",C506)),,ISNUMBER(FIND("agriculture",C506)),ISNUMBER(FIND(" crops ",C506)))</f>
        <v>0</v>
      </c>
      <c r="AF506" t="b">
        <f>OR(ISNUMBER(FIND("bacteria",C506)),ISNUMBER(FIND("Bacteria",C506)),ISNUMBER(FIND("Bacterium",C506)),ISNUMBER(FIND("bacterium",C506)),ISNUMBER(FIND(" coli ",C506)))</f>
        <v>0</v>
      </c>
      <c r="AG506" t="b">
        <f>OR(ISNUMBER(FIND("fungi",C506)),ISNUMBER(FIND("Fungi",C506)),ISNUMBER(FIND("fungus",C506)),ISNUMBER(FIND("Fungus",C506)),ISNUMBER(FIND("mushroom",C506)),ISNUMBER(FIND("Mushroom",C506)),ISNUMBER(FIND(" mold ",C506)))</f>
        <v>0</v>
      </c>
      <c r="AH506" t="b">
        <f>OR(ISNUMBER(FIND("Pig ",C506)),ISNUMBER(FIND("pig ",C506)),ISNUMBER(FIND("Pigs ",C506)),ISNUMBER(FIND("pigs ",C506)))</f>
        <v>0</v>
      </c>
      <c r="AI506" t="b">
        <f>OR(ISNUMBER(FIND(" C. elegans",C506)),ISNUMBER(FIND("Caenorhabditis elegans",C506)),ISNUMBER(FIND("earthworms",C506)),ISNUMBER(FIND(" Ficopomatus enigmaticus",C506)),ISNUMBER(FIND("larva",C506)),ISNUMBER(FIND("Lumbriculus variegatus",C506)),ISNUMBER(FIND("nematode",C506)))</f>
        <v>0</v>
      </c>
      <c r="AJ506" t="b">
        <f>NOT(OR(AA506,AB506,AC506,AD506,AE506,AF506,AG506,AH506,AI506))</f>
        <v>0</v>
      </c>
      <c r="AL506" t="b">
        <f>OR(AA506,AB506,AD506,AE506,AF506,AG506,AH506,AI506)</f>
        <v>0</v>
      </c>
      <c r="AM506" t="b">
        <f>IF(Table1[[#This Row],[In vivo?]],IF(Table1[[#This Row],[Cell]],FALSE,TRUE),FALSE)</f>
        <v>0</v>
      </c>
      <c r="AN506" t="b">
        <f>AND(AC506,AL506)</f>
        <v>0</v>
      </c>
      <c r="AO506" t="b">
        <f>IF(Table1[[#This Row],[Cell]],IF(Table1[[#This Row],[In vivo?]],FALSE,TRUE),FALSE)</f>
        <v>1</v>
      </c>
      <c r="AP506" t="b">
        <f>NOT(OR(Table1[[#This Row],[In vivo?]],Table1[[#This Row],[Only in Cell]]))</f>
        <v>0</v>
      </c>
      <c r="AQ506" t="str">
        <f>IF(OR(Table1[[#This Row],[Rodents]],Table1[[#This Row],[Human]],Table1[[#This Row],[Pig]]),OR(ISNUMBER(FIND("pulmonary",C506)),ISNUMBER(FIND("lung",C506))),"NA")</f>
        <v>NA</v>
      </c>
      <c r="AR506" t="str">
        <f>IF(OR(Table1[[#This Row],[Rodents]],Table1[[#This Row],[Human]],Table1[[#This Row],[Pig]]),OR(ISNUMBER(FIND("skin",C506)),ISNUMBER(FIND("dermal",C506))),"NA")</f>
        <v>NA</v>
      </c>
      <c r="AS506" t="str">
        <f>IF(OR(Table1[[#This Row],[Rodents]],Table1[[#This Row],[Human]],Table1[[#This Row],[Pig]]),OR(ISNUMBER(FIND("liver",C506)),ISNUMBER(FIND("hepat",C506))),"NA")</f>
        <v>NA</v>
      </c>
      <c r="AT506" t="str">
        <f>IF(OR(Table1[[#This Row],[Rodents]],Table1[[#This Row],[Human]],Table1[[#This Row],[Pig]]),OR(ISNUMBER(FIND("kidney",C506)),ISNUMBER(FIND("neph",C506))),"NA")</f>
        <v>NA</v>
      </c>
      <c r="AU506" t="str">
        <f>IF(OR(Table1[[#This Row],[Rodents]],Table1[[#This Row],[Human]],Table1[[#This Row],[Pig]]),OR(ISNUMBER(FIND("brain",C506)),ISNUMBER(FIND("neur",C506)),ISNUMBER(FIND("nerv",C506))),"NA")</f>
        <v>NA</v>
      </c>
      <c r="AV506" t="str">
        <f>IF(OR(Table1[[#This Row],[Rodents]],Table1[[#This Row],[Human]],Table1[[#This Row],[Pig]]),OR(ISNUMBER(FIND("heart",C506)),ISNUMBER(FIND("cardi",C506))),"NA")</f>
        <v>NA</v>
      </c>
      <c r="AW506" t="str">
        <f>IF(OR(Table1[[#This Row],[Rodents]],Table1[[#This Row],[Human]],Table1[[#This Row],[Pig]]),OR(ISNUMBER(FIND("gastro",C506)),ISNUMBER(FIND("intesti",C506)),ISNUMBER(FIND("stomach",C506))),"NA")</f>
        <v>NA</v>
      </c>
      <c r="AX506" t="str">
        <f>IF(OR(Table1[[#This Row],[Rodents]],Table1[[#This Row],[Human]],Table1[[#This Row],[Pig]]),NOT(OR(AQ506,AR506,AS506,AT506,AU506,AV506,AW506)),"NA")</f>
        <v>NA</v>
      </c>
      <c r="AY506" t="b">
        <f>OR(ISNUMBER(FIND("SWCNT",C506)),ISNUMBER(FIND("SWNT",C506)),ISNUMBER(FIND("single-wall",C506)),ISNUMBER(FIND("single wall",C506)),ISNUMBER(FIND("Single wall",C506)),ISNUMBER(FIND("Single-wall",C506)),ISNUMBER(FIND("SWCNT",B506)),ISNUMBER(FIND("SWNT",B506)),ISNUMBER(FIND("single-wall",B506)),ISNUMBER(FIND("single wall",B506)),ISNUMBER(FIND("Single-wall",B506)),ISNUMBER(FIND("Single wall",B506)))</f>
        <v>0</v>
      </c>
      <c r="AZ506" t="b">
        <f>OR(ISNUMBER(FIND("MWCNT",C506)),ISNUMBER(FIND("MWNT",C506)),ISNUMBER(FIND("multi-wall",C506)),ISNUMBER(FIND("multi wall",C506)),ISNUMBER(FIND("multiwall",C506)),ISNUMBER(FIND("Multi-wall",C506)),ISNUMBER(FIND("Multi wall",C506)),ISNUMBER(FIND("Multiwall",C506)),ISNUMBER(FIND("MWCNT",B506)),ISNUMBER(FIND("MWNT",B506)),ISNUMBER(FIND("multi-wall",B506)),ISNUMBER(FIND("multi wall",B506)),ISNUMBER(FIND("multiwall",B506)),ISNUMBER(FIND("Multi-wall",B506)),ISNUMBER(FIND("Multi wall",B506)),ISNUMBER(FIND("Multiwall",B506)),ISNUMBER(FIND("Double-wall",B506)),ISNUMBER(FIND("Double wall",B506)),ISNUMBER(FIND("Doublewall",B506)),ISNUMBER(FIND("double-wall",B506)),ISNUMBER(FIND("double wall",B506)),ISNUMBER(FIND("doublewall",B506)))</f>
        <v>0</v>
      </c>
      <c r="BA506" t="b">
        <f>AND(Table1[[#This Row],[SWCNT]],Table1[[#This Row],[MWCNT]])</f>
        <v>0</v>
      </c>
      <c r="BB506" t="b">
        <f>IF(Table1[[#This Row],[SWCNT]]=TRUE,FALSE,IF(Table1[[#This Row],[MWCNT]]=TRUE,FALSE,TRUE))</f>
        <v>1</v>
      </c>
      <c r="BC506" s="18"/>
    </row>
    <row r="507" spans="1:55" ht="222">
      <c r="A507" t="s">
        <v>2546</v>
      </c>
      <c r="B507" s="2" t="s">
        <v>2547</v>
      </c>
      <c r="C507" s="16" t="s">
        <v>2548</v>
      </c>
      <c r="D507" s="17" t="s">
        <v>2549</v>
      </c>
      <c r="E507" s="2">
        <v>2016</v>
      </c>
      <c r="F507" t="b">
        <f>OR(ISNUMBER(FIND("cytotoxic",C507)),ISNUMBER(FIND("Cytotoxic",C507)),ISNUMBER(FIND("cellular toxicity",C507)),ISNUMBER(FIND("cell death",C507)),ISNUMBER(FIND("viable",C507)),ISNUMBER(FIND("phytotoxic",C507)),ISNUMBER(FIND("acute toxicity",C507)),ISNUMBER(FIND("MTT",C507)),ISNUMBER(FIND("survival",C507)),ISNUMBER(FIND("prolifer",C507)),ISNUMBER(FIND("apoptosis",C507)),ISNUMBER(FIND("neurotoxic",C507)),ISNUMBER(FIND("  lysis ",C507)),ISNUMBER(FIND("necrosis",C507)),ISNUMBER(FIND("cellular death",C507))*3,ISNUMBER(FIND("LDH",C507)),ISNUMBER(FIND("Acute toxicity",C507)))</f>
        <v>0</v>
      </c>
      <c r="G507" t="b">
        <f>OR(ISNUMBER(FIND("genotoxic",C507)),ISNUMBER(FIND("genotoxicity",C507)),ISNUMBER(FIND("DNA damage",C507)),ISNUMBER(FIND("DNA",C507)),ISNUMBER(FIND("RNA",C507)),ISNUMBER(FIND("mesothelioma",C507)),ISNUMBER(FIND("carcino",C507)),ISNUMBER(FIND("mutagen",C507)),ISNUMBER(FIND("genetic",C507)))</f>
        <v>0</v>
      </c>
      <c r="H507" t="b">
        <f>OR(ISNUMBER(FIND("inflammatory",C507)),ISNUMBER(FIND("inflamm",C507)))</f>
        <v>0</v>
      </c>
      <c r="I507" t="b">
        <f>OR(ISNUMBER(FIND("immune",C507)),ISNUMBER(FIND("immunological",C507)),ISNUMBER(FIND("interleuk",C507)),ISNUMBER(FIND("platelet activation",C507)),ISNUMBER(FIND("monocyte",C507)),ISNUMBER(FIND("leukocyte",C507)),ISNUMBER(FIND("cytokine",C507)),ISNUMBER(FIND("CD4",C507)),ISNUMBER(FIND("CD8",C507)),ISNUMBER(FIND("T-cell",C507)))</f>
        <v>0</v>
      </c>
      <c r="J507" t="b">
        <f>OR(ISNUMBER(FIND("reactive oxygen",C507)),ISNUMBER(FIND("ROS",C507)),ISNUMBER(FIND("free radical",C507)),ISNUMBER(FIND("oxidative stress",C507)),ISNUMBER(FIND("peroxid",C507)),ISNUMBER(FIND("oxidative",C507)),ISNUMBER(FIND("antioxid",C507)))</f>
        <v>0</v>
      </c>
      <c r="K507" t="b">
        <f>OR(ISNUMBER(FIND("autophag",C507)))</f>
        <v>0</v>
      </c>
      <c r="L507" t="b">
        <f>OR(ISNUMBER(FIND("morpholog",C507)))</f>
        <v>0</v>
      </c>
      <c r="M507" t="b">
        <f>OR(ISNUMBER(FIND("fibrosis",C507)),ISNUMBER(FIND("Fibrosis",C507)),ISNUMBER(FIND("fibrot",C507)))</f>
        <v>0</v>
      </c>
      <c r="N507" t="b">
        <f>OR(ISNUMBER(FIND("offspring",C507)),ISNUMBER(FIND("Parental",C507)),ISNUMBER(FIND("parental",C507)),ISNUMBER(FIND("germline",C507)),ISNUMBER(FIND("reproduc",C507)),ISNUMBER(FIND("embryo",C507)))</f>
        <v>0</v>
      </c>
      <c r="O507" t="b">
        <f>OR(ISNUMBER(FIND("metabol",C507)),ISNUMBER(FIND("Metabol",C507)),ISNUMBER(FIND("digest",C507)),ISNUMBER(FIND("mitochon",C507)))</f>
        <v>0</v>
      </c>
      <c r="P507" t="b">
        <f>OR(ISNUMBER(FIND("ecotox",C507)),ISNUMBER(FIND("Ecotox",B507)),ISNUMBER(FIND("ecotox",B507)),ISNUMBER(FIND("Ecotox",C507)))</f>
        <v>0</v>
      </c>
      <c r="Q507" t="b">
        <f>OR(ISNUMBER(FIND("Bioaccum",C507)),ISNUMBER(FIND("bioaccum",C507)),ISNUMBER(FIND("accum",C507)))</f>
        <v>0</v>
      </c>
      <c r="R507" t="b">
        <f>OR(ISNUMBER(FIND("Occupation",C507)),ISNUMBER(FIND("occupation",C507)),ISNUMBER(FIND("worker",C507)),ISNUMBER(FIND("workforce",C507)))</f>
        <v>0</v>
      </c>
      <c r="S507" t="b">
        <f>NOT(OR(F507,G507,H507,I507,J507,K507,L507,M507,N507,O507,P507,Q507,R507))</f>
        <v>1</v>
      </c>
      <c r="U507" t="b">
        <f>OR(Table1[[#This Row],[Inflammation]],Table1[[#This Row],[Immune]])</f>
        <v>0</v>
      </c>
      <c r="V507" t="str">
        <f>IF(OR(Table1[[#This Row],[Rodents]],Table1[[#This Row],[Human]],Table1[[#This Row],[Pig]]),OR(ISNUMBER(FIND("intratrach",C507)),ISNUMBER(FIND("nasal ",C507)),ISNUMBER(FIND("instill",C507))),"NA")</f>
        <v>NA</v>
      </c>
      <c r="W507" t="str">
        <f>IF(OR(Table1[[#This Row],[Rodents]],Table1[[#This Row],[Human]],Table1[[#This Row],[Pig]]),OR(ISNUMBER(FIND("dermal",C507)),ISNUMBER(FIND("skin ",C507))),"NA")</f>
        <v>NA</v>
      </c>
      <c r="X507" t="str">
        <f>IF(OR(Table1[[#This Row],[Rodents]],Table1[[#This Row],[Human]],Table1[[#This Row],[Pig]]),OR(ISNUMBER(FIND("injected",C507)),ISNUMBER(FIND("periton",C507)),ISNUMBER(FIND("intrascrot",C507))),"NA")</f>
        <v>NA</v>
      </c>
      <c r="Y507" t="str">
        <f>IF(OR(Table1[[#This Row],[Rodents]],Table1[[#This Row],[Human]],Table1[[#This Row],[Pig]]),NOT(OR(Table1[[#This Row],[Inhaled/Intratracheal/intranasal]],Table1[[#This Row],[Dermal]],Table1[[#This Row],[Injected]])),"NA")</f>
        <v>NA</v>
      </c>
      <c r="AA507" t="b">
        <f>OR(ISNUMBER(FIND("fish ",C507)),ISNUMBER(FIND("Fish ",C507)),ISNUMBER(FIND("aquatic",C507)),ISNUMBER(FIND("daphnids",C507)),ISNUMBER(FIND("Carcinus maenas",C507)),ISNUMBER(FIND("Daphnia",C507)),ISNUMBER(FIND("Ruditapes philippinarum",C507)),ISNUMBER(FIND("daphnia",C507)),ISNUMBER(FIND("marine",C507)),ISNUMBER(FIND("mussel",C507)),ISNUMBER(FIND("algae",C507)),ISNUMBER(FIND("Donax faba",C507)),ISNUMBER(FIND("estuarine",C507)),ISNUMBER(FIND("snail",C507)),ISNUMBER(FIND("Prorocentrum donghaiense",C507)) )</f>
        <v>0</v>
      </c>
      <c r="AB507" t="b">
        <f>OR(ISNUMBER(FIND(" rat ",C507)),ISNUMBER(FIND(" rats ",C507)),ISNUMBER(FIND(" Rats ",C507)),ISNUMBER(FIND(" Rat ",C507)),ISNUMBER(FIND(" rat.",C507)),ISNUMBER(FIND(" rats.",C507)),ISNUMBER(FIND("mouse",C507)),ISNUMBER(FIND("mice",C507)), ISNUMBER(FIND(" Mice",C507)))</f>
        <v>0</v>
      </c>
      <c r="AC507" t="b">
        <f>OR(ISNUMBER(FIND(" cell ",C507)),ISNUMBER(FIND("fibroblast",C507)),ISNUMBER(FIND("macrophage",C507)),ISNUMBER(FIND("epithelial",C507)),ISNUMBER(FIND("endothelial",C507)),ISNUMBER(FIND("neuron",C507)),ISNUMBER(FIND(" cells ",C507)),ISNUMBER(FIND("RBC",C507)),ISNUMBER(FIND("mitochond",C507)),ISNUMBER(FIND("adipocyte",C507)),ISNUMBER(FIND("osteo",C507)),ISNUMBER(FIND("keratin",C507)),ISNUMBER(FIND(" cell's ",C507)),ISNUMBER(FIND("eukary",C507)),ISNUMBER(FIND("sperm",C507)))</f>
        <v>0</v>
      </c>
      <c r="AD507" t="b">
        <f>OR(ISNUMBER(FIND("human",B507)),ISNUMBER(FIND("workers",B507)),ISNUMBER(FIND("workforces",B507)),ISNUMBER(FIND("occupational",B507)),ISNUMBER(FIND("Case report",B507)),ISNUMBER(FIND("Workplaces",B507)),ISNUMBER(FIND("worker",B507)))</f>
        <v>0</v>
      </c>
      <c r="AE507" t="b">
        <f>OR(ISNUMBER(FIND(" plant ",C507)),ISNUMBER(FIND("Plant ",C507)),ISNUMBER(FIND("tomato",C507)),ISNUMBER(FIND("plants",C507)),ISNUMBER(FIND("Plants",C507)),ISNUMBER(FIND("algae",C507)),ISNUMBER(FIND("lettuce",C507)),ISNUMBER(FIND("green gram sprouts ",C507)),ISNUMBER(FIND("Cucurbita pepo",C507)),ISNUMBER(FIND("bean ",C507)),ISNUMBER(FIND("chloroplast",C507)),ISNUMBER(FIND("chlorophyll",C507)),ISNUMBER(FIND("seedling",C507)),ISNUMBER(FIND("canola",C507)),ISNUMBER(FIND("shoot",C507)),ISNUMBER(FIND("photosynthes",C507)),ISNUMBER(FIND(" leaves ",C507)),,ISNUMBER(FIND("agriculture",C507)),ISNUMBER(FIND(" crops ",C507)))</f>
        <v>1</v>
      </c>
      <c r="AF507" t="b">
        <f>OR(ISNUMBER(FIND("bacteria",C507)),ISNUMBER(FIND("Bacteria",C507)),ISNUMBER(FIND("Bacterium",C507)),ISNUMBER(FIND("bacterium",C507)),ISNUMBER(FIND(" coli ",C507)))</f>
        <v>0</v>
      </c>
      <c r="AG507" t="b">
        <f>OR(ISNUMBER(FIND("fungi",C507)),ISNUMBER(FIND("Fungi",C507)),ISNUMBER(FIND("fungus",C507)),ISNUMBER(FIND("Fungus",C507)),ISNUMBER(FIND("mushroom",C507)),ISNUMBER(FIND("Mushroom",C507)),ISNUMBER(FIND(" mold ",C507)))</f>
        <v>0</v>
      </c>
      <c r="AH507" t="b">
        <f>OR(ISNUMBER(FIND("Pig ",C507)),ISNUMBER(FIND("pig ",C507)),ISNUMBER(FIND("Pigs ",C507)),ISNUMBER(FIND("pigs ",C507)))</f>
        <v>0</v>
      </c>
      <c r="AI507" t="b">
        <f>OR(ISNUMBER(FIND(" C. elegans",C507)),ISNUMBER(FIND("Caenorhabditis elegans",C507)),ISNUMBER(FIND("earthworms",C507)),ISNUMBER(FIND(" Ficopomatus enigmaticus",C507)),ISNUMBER(FIND("larva",C507)),ISNUMBER(FIND("Lumbriculus variegatus",C507)),ISNUMBER(FIND("nematode",C507)))</f>
        <v>0</v>
      </c>
      <c r="AJ507" t="b">
        <f>NOT(OR(AA507,AB507,AC507,AD507,AE507,AF507,AG507,AH507,AI507))</f>
        <v>0</v>
      </c>
      <c r="AL507" t="b">
        <f>OR(AA507,AB507,AD507,AE507,AF507,AG507,AH507,AI507)</f>
        <v>1</v>
      </c>
      <c r="AM507" t="b">
        <f>IF(Table1[[#This Row],[In vivo?]],IF(Table1[[#This Row],[Cell]],FALSE,TRUE),FALSE)</f>
        <v>1</v>
      </c>
      <c r="AN507" t="b">
        <f>AND(AC507,AL507)</f>
        <v>0</v>
      </c>
      <c r="AO507" t="b">
        <f>IF(Table1[[#This Row],[Cell]],IF(Table1[[#This Row],[In vivo?]],FALSE,TRUE),FALSE)</f>
        <v>0</v>
      </c>
      <c r="AP507" t="b">
        <f>NOT(OR(Table1[[#This Row],[In vivo?]],Table1[[#This Row],[Only in Cell]]))</f>
        <v>0</v>
      </c>
      <c r="AQ507" t="str">
        <f>IF(OR(Table1[[#This Row],[Rodents]],Table1[[#This Row],[Human]],Table1[[#This Row],[Pig]]),OR(ISNUMBER(FIND("pulmonary",C507)),ISNUMBER(FIND("lung",C507))),"NA")</f>
        <v>NA</v>
      </c>
      <c r="AR507" t="str">
        <f>IF(OR(Table1[[#This Row],[Rodents]],Table1[[#This Row],[Human]],Table1[[#This Row],[Pig]]),OR(ISNUMBER(FIND("skin",C507)),ISNUMBER(FIND("dermal",C507))),"NA")</f>
        <v>NA</v>
      </c>
      <c r="AS507" t="str">
        <f>IF(OR(Table1[[#This Row],[Rodents]],Table1[[#This Row],[Human]],Table1[[#This Row],[Pig]]),OR(ISNUMBER(FIND("liver",C507)),ISNUMBER(FIND("hepat",C507))),"NA")</f>
        <v>NA</v>
      </c>
      <c r="AT507" t="str">
        <f>IF(OR(Table1[[#This Row],[Rodents]],Table1[[#This Row],[Human]],Table1[[#This Row],[Pig]]),OR(ISNUMBER(FIND("kidney",C507)),ISNUMBER(FIND("neph",C507))),"NA")</f>
        <v>NA</v>
      </c>
      <c r="AU507" t="str">
        <f>IF(OR(Table1[[#This Row],[Rodents]],Table1[[#This Row],[Human]],Table1[[#This Row],[Pig]]),OR(ISNUMBER(FIND("brain",C507)),ISNUMBER(FIND("neur",C507)),ISNUMBER(FIND("nerv",C507))),"NA")</f>
        <v>NA</v>
      </c>
      <c r="AV507" t="str">
        <f>IF(OR(Table1[[#This Row],[Rodents]],Table1[[#This Row],[Human]],Table1[[#This Row],[Pig]]),OR(ISNUMBER(FIND("heart",C507)),ISNUMBER(FIND("cardi",C507))),"NA")</f>
        <v>NA</v>
      </c>
      <c r="AW507" t="str">
        <f>IF(OR(Table1[[#This Row],[Rodents]],Table1[[#This Row],[Human]],Table1[[#This Row],[Pig]]),OR(ISNUMBER(FIND("gastro",C507)),ISNUMBER(FIND("intesti",C507)),ISNUMBER(FIND("stomach",C507))),"NA")</f>
        <v>NA</v>
      </c>
      <c r="AX507" t="str">
        <f>IF(OR(Table1[[#This Row],[Rodents]],Table1[[#This Row],[Human]],Table1[[#This Row],[Pig]]),NOT(OR(AQ507,AR507,AS507,AT507,AU507,AV507,AW507)),"NA")</f>
        <v>NA</v>
      </c>
      <c r="AY507" t="b">
        <f>OR(ISNUMBER(FIND("SWCNT",C507)),ISNUMBER(FIND("SWNT",C507)),ISNUMBER(FIND("single-wall",C507)),ISNUMBER(FIND("single wall",C507)),ISNUMBER(FIND("Single wall",C507)),ISNUMBER(FIND("Single-wall",C507)),ISNUMBER(FIND("SWCNT",B507)),ISNUMBER(FIND("SWNT",B507)),ISNUMBER(FIND("single-wall",B507)),ISNUMBER(FIND("single wall",B507)),ISNUMBER(FIND("Single-wall",B507)),ISNUMBER(FIND("Single wall",B507)))</f>
        <v>0</v>
      </c>
      <c r="AZ507" t="b">
        <f>OR(ISNUMBER(FIND("MWCNT",C507)),ISNUMBER(FIND("MWNT",C507)),ISNUMBER(FIND("multi-wall",C507)),ISNUMBER(FIND("multi wall",C507)),ISNUMBER(FIND("multiwall",C507)),ISNUMBER(FIND("Multi-wall",C507)),ISNUMBER(FIND("Multi wall",C507)),ISNUMBER(FIND("Multiwall",C507)),ISNUMBER(FIND("MWCNT",B507)),ISNUMBER(FIND("MWNT",B507)),ISNUMBER(FIND("multi-wall",B507)),ISNUMBER(FIND("multi wall",B507)),ISNUMBER(FIND("multiwall",B507)),ISNUMBER(FIND("Multi-wall",B507)),ISNUMBER(FIND("Multi wall",B507)),ISNUMBER(FIND("Multiwall",B507)),ISNUMBER(FIND("Double-wall",B507)),ISNUMBER(FIND("Double wall",B507)),ISNUMBER(FIND("Doublewall",B507)),ISNUMBER(FIND("double-wall",B507)),ISNUMBER(FIND("double wall",B507)),ISNUMBER(FIND("doublewall",B507)))</f>
        <v>0</v>
      </c>
      <c r="BA507" t="b">
        <f>AND(Table1[[#This Row],[SWCNT]],Table1[[#This Row],[MWCNT]])</f>
        <v>0</v>
      </c>
      <c r="BB507" t="b">
        <f>IF(Table1[[#This Row],[SWCNT]]=TRUE,FALSE,IF(Table1[[#This Row],[MWCNT]]=TRUE,FALSE,TRUE))</f>
        <v>1</v>
      </c>
      <c r="BC507" s="18"/>
    </row>
    <row r="508" spans="1:55" ht="148">
      <c r="A508" t="s">
        <v>3060</v>
      </c>
      <c r="B508" s="2" t="s">
        <v>3061</v>
      </c>
      <c r="C508" s="16" t="s">
        <v>3062</v>
      </c>
      <c r="D508" s="17" t="s">
        <v>3063</v>
      </c>
      <c r="E508" s="2">
        <v>2015</v>
      </c>
      <c r="F508" t="b">
        <f>OR(ISNUMBER(FIND("cytotoxic",C508)),ISNUMBER(FIND("Cytotoxic",C508)),ISNUMBER(FIND("cellular toxicity",C508)),ISNUMBER(FIND("cell death",C508)),ISNUMBER(FIND("viable",C508)),ISNUMBER(FIND("phytotoxic",C508)),ISNUMBER(FIND("acute toxicity",C508)),ISNUMBER(FIND("MTT",C508)),ISNUMBER(FIND("survival",C508)),ISNUMBER(FIND("prolifer",C508)),ISNUMBER(FIND("apoptosis",C508)),ISNUMBER(FIND("neurotoxic",C508)),ISNUMBER(FIND("  lysis ",C508)),ISNUMBER(FIND("necrosis",C508)),ISNUMBER(FIND("cellular death",C508))*3,ISNUMBER(FIND("LDH",C508)),ISNUMBER(FIND("Acute toxicity",C508)))</f>
        <v>0</v>
      </c>
      <c r="G508" t="b">
        <f>OR(ISNUMBER(FIND("genotoxic",C508)),ISNUMBER(FIND("genotoxicity",C508)),ISNUMBER(FIND("DNA damage",C508)),ISNUMBER(FIND("DNA",C508)),ISNUMBER(FIND("RNA",C508)),ISNUMBER(FIND("mesothelioma",C508)),ISNUMBER(FIND("carcino",C508)),ISNUMBER(FIND("mutagen",C508)),ISNUMBER(FIND("genetic",C508)))</f>
        <v>0</v>
      </c>
      <c r="H508" t="b">
        <f>OR(ISNUMBER(FIND("inflammatory",C508)),ISNUMBER(FIND("inflamm",C508)))</f>
        <v>0</v>
      </c>
      <c r="I508" t="b">
        <f>OR(ISNUMBER(FIND("immune",C508)),ISNUMBER(FIND("immunological",C508)),ISNUMBER(FIND("interleuk",C508)),ISNUMBER(FIND("platelet activation",C508)),ISNUMBER(FIND("monocyte",C508)),ISNUMBER(FIND("leukocyte",C508)),ISNUMBER(FIND("cytokine",C508)),ISNUMBER(FIND("CD4",C508)),ISNUMBER(FIND("CD8",C508)),ISNUMBER(FIND("T-cell",C508)))</f>
        <v>0</v>
      </c>
      <c r="J508" t="b">
        <f>OR(ISNUMBER(FIND("reactive oxygen",C508)),ISNUMBER(FIND("ROS",C508)),ISNUMBER(FIND("free radical",C508)),ISNUMBER(FIND("oxidative stress",C508)),ISNUMBER(FIND("peroxid",C508)),ISNUMBER(FIND("oxidative",C508)),ISNUMBER(FIND("antioxid",C508)))</f>
        <v>0</v>
      </c>
      <c r="K508" t="b">
        <f>OR(ISNUMBER(FIND("autophag",C508)))</f>
        <v>0</v>
      </c>
      <c r="L508" t="b">
        <f>OR(ISNUMBER(FIND("morpholog",C508)))</f>
        <v>0</v>
      </c>
      <c r="M508" t="b">
        <f>OR(ISNUMBER(FIND("fibrosis",C508)),ISNUMBER(FIND("Fibrosis",C508)),ISNUMBER(FIND("fibrot",C508)))</f>
        <v>0</v>
      </c>
      <c r="N508" t="b">
        <f>OR(ISNUMBER(FIND("offspring",C508)),ISNUMBER(FIND("Parental",C508)),ISNUMBER(FIND("parental",C508)),ISNUMBER(FIND("germline",C508)),ISNUMBER(FIND("reproduc",C508)),ISNUMBER(FIND("embryo",C508)))</f>
        <v>0</v>
      </c>
      <c r="O508" t="b">
        <f>OR(ISNUMBER(FIND("metabol",C508)),ISNUMBER(FIND("Metabol",C508)),ISNUMBER(FIND("digest",C508)),ISNUMBER(FIND("mitochon",C508)))</f>
        <v>0</v>
      </c>
      <c r="P508" t="b">
        <f>OR(ISNUMBER(FIND("ecotox",C508)),ISNUMBER(FIND("Ecotox",B508)),ISNUMBER(FIND("ecotox",B508)),ISNUMBER(FIND("Ecotox",C508)))</f>
        <v>0</v>
      </c>
      <c r="Q508" t="b">
        <f>OR(ISNUMBER(FIND("Bioaccum",C508)),ISNUMBER(FIND("bioaccum",C508)),ISNUMBER(FIND("accum",C508)))</f>
        <v>0</v>
      </c>
      <c r="R508" t="b">
        <f>OR(ISNUMBER(FIND("Occupation",C508)),ISNUMBER(FIND("occupation",C508)),ISNUMBER(FIND("worker",C508)),ISNUMBER(FIND("workforce",C508)))</f>
        <v>0</v>
      </c>
      <c r="S508" t="b">
        <f>NOT(OR(F508,G508,H508,I508,J508,K508,L508,M508,N508,O508,P508,Q508,R508))</f>
        <v>1</v>
      </c>
      <c r="T508" t="s">
        <v>6102</v>
      </c>
      <c r="U508" t="b">
        <f>OR(Table1[[#This Row],[Inflammation]],Table1[[#This Row],[Immune]])</f>
        <v>0</v>
      </c>
      <c r="V508" t="b">
        <f>IF(OR(Table1[[#This Row],[Rodents]],Table1[[#This Row],[Human]],Table1[[#This Row],[Pig]]),OR(ISNUMBER(FIND("intratrach",C508)),ISNUMBER(FIND("nasal ",C508)),ISNUMBER(FIND("instill",C508))),"NA")</f>
        <v>0</v>
      </c>
      <c r="W508" t="b">
        <f>IF(OR(Table1[[#This Row],[Rodents]],Table1[[#This Row],[Human]],Table1[[#This Row],[Pig]]),OR(ISNUMBER(FIND("dermal",C508)),ISNUMBER(FIND("skin ",C508))),"NA")</f>
        <v>0</v>
      </c>
      <c r="X508" t="b">
        <f>IF(OR(Table1[[#This Row],[Rodents]],Table1[[#This Row],[Human]],Table1[[#This Row],[Pig]]),OR(ISNUMBER(FIND("injected",C508)),ISNUMBER(FIND("periton",C508)),ISNUMBER(FIND("intrascrot",C508))),"NA")</f>
        <v>1</v>
      </c>
      <c r="Y508" t="b">
        <f>IF(OR(Table1[[#This Row],[Rodents]],Table1[[#This Row],[Human]],Table1[[#This Row],[Pig]]),NOT(OR(Table1[[#This Row],[Inhaled/Intratracheal/intranasal]],Table1[[#This Row],[Dermal]],Table1[[#This Row],[Injected]])),"NA")</f>
        <v>0</v>
      </c>
      <c r="AA508" t="b">
        <f>OR(ISNUMBER(FIND("fish ",C508)),ISNUMBER(FIND("Fish ",C508)),ISNUMBER(FIND("aquatic",C508)),ISNUMBER(FIND("daphnids",C508)),ISNUMBER(FIND("Carcinus maenas",C508)),ISNUMBER(FIND("Daphnia",C508)),ISNUMBER(FIND("Ruditapes philippinarum",C508)),ISNUMBER(FIND("daphnia",C508)),ISNUMBER(FIND("marine",C508)),ISNUMBER(FIND("mussel",C508)),ISNUMBER(FIND("algae",C508)),ISNUMBER(FIND("Donax faba",C508)),ISNUMBER(FIND("estuarine",C508)),ISNUMBER(FIND("snail",C508)),ISNUMBER(FIND("Prorocentrum donghaiense",C508)) )</f>
        <v>0</v>
      </c>
      <c r="AB508" t="b">
        <f>OR(ISNUMBER(FIND(" rat ",C508)),ISNUMBER(FIND(" rats ",C508)),ISNUMBER(FIND(" Rats ",C508)),ISNUMBER(FIND(" Rat ",C508)),ISNUMBER(FIND(" rat.",C508)),ISNUMBER(FIND(" rats.",C508)),ISNUMBER(FIND("mouse",C508)),ISNUMBER(FIND("mice",C508)), ISNUMBER(FIND(" Mice",C508)))</f>
        <v>1</v>
      </c>
      <c r="AC508" t="b">
        <f>OR(ISNUMBER(FIND(" cell ",C508)),ISNUMBER(FIND("fibroblast",C508)),ISNUMBER(FIND("macrophage",C508)),ISNUMBER(FIND("epithelial",C508)),ISNUMBER(FIND("endothelial",C508)),ISNUMBER(FIND("neuron",C508)),ISNUMBER(FIND(" cells ",C508)),ISNUMBER(FIND("RBC",C508)),ISNUMBER(FIND("mitochond",C508)),ISNUMBER(FIND("adipocyte",C508)),ISNUMBER(FIND("osteo",C508)),ISNUMBER(FIND("keratin",C508)),ISNUMBER(FIND(" cell's ",C508)),ISNUMBER(FIND("eukary",C508)),ISNUMBER(FIND("sperm",C508)))</f>
        <v>1</v>
      </c>
      <c r="AD508" t="b">
        <f>OR(ISNUMBER(FIND("human",B508)),ISNUMBER(FIND("workers",B508)),ISNUMBER(FIND("workforces",B508)),ISNUMBER(FIND("occupational",B508)),ISNUMBER(FIND("Case report",B508)),ISNUMBER(FIND("Workplaces",B508)),ISNUMBER(FIND("worker",B508)))</f>
        <v>0</v>
      </c>
      <c r="AE508" t="b">
        <f>OR(ISNUMBER(FIND(" plant ",C508)),ISNUMBER(FIND("Plant ",C508)),ISNUMBER(FIND("tomato",C508)),ISNUMBER(FIND("plants",C508)),ISNUMBER(FIND("Plants",C508)),ISNUMBER(FIND("algae",C508)),ISNUMBER(FIND("lettuce",C508)),ISNUMBER(FIND("green gram sprouts ",C508)),ISNUMBER(FIND("Cucurbita pepo",C508)),ISNUMBER(FIND("bean ",C508)),ISNUMBER(FIND("chloroplast",C508)),ISNUMBER(FIND("chlorophyll",C508)),ISNUMBER(FIND("seedling",C508)),ISNUMBER(FIND("canola",C508)),ISNUMBER(FIND("shoot",C508)),ISNUMBER(FIND("photosynthes",C508)),ISNUMBER(FIND(" leaves ",C508)),,ISNUMBER(FIND("agriculture",C508)),ISNUMBER(FIND(" crops ",C508)))</f>
        <v>0</v>
      </c>
      <c r="AF508" t="b">
        <f>OR(ISNUMBER(FIND("bacteria",C508)),ISNUMBER(FIND("Bacteria",C508)),ISNUMBER(FIND("Bacterium",C508)),ISNUMBER(FIND("bacterium",C508)),ISNUMBER(FIND(" coli ",C508)))</f>
        <v>0</v>
      </c>
      <c r="AG508" t="b">
        <f>OR(ISNUMBER(FIND("fungi",C508)),ISNUMBER(FIND("Fungi",C508)),ISNUMBER(FIND("fungus",C508)),ISNUMBER(FIND("Fungus",C508)),ISNUMBER(FIND("mushroom",C508)),ISNUMBER(FIND("Mushroom",C508)),ISNUMBER(FIND(" mold ",C508)))</f>
        <v>0</v>
      </c>
      <c r="AH508" t="b">
        <f>OR(ISNUMBER(FIND("Pig ",C508)),ISNUMBER(FIND("pig ",C508)),ISNUMBER(FIND("Pigs ",C508)),ISNUMBER(FIND("pigs ",C508)))</f>
        <v>0</v>
      </c>
      <c r="AI508" t="b">
        <f>OR(ISNUMBER(FIND(" C. elegans",C508)),ISNUMBER(FIND("Caenorhabditis elegans",C508)),ISNUMBER(FIND("earthworms",C508)),ISNUMBER(FIND(" Ficopomatus enigmaticus",C508)),ISNUMBER(FIND("larva",C508)),ISNUMBER(FIND("Lumbriculus variegatus",C508)),ISNUMBER(FIND("nematode",C508)))</f>
        <v>0</v>
      </c>
      <c r="AJ508" t="b">
        <f>NOT(OR(AA508,AB508,AC508,AD508,AE508,AF508,AG508,AH508,AI508))</f>
        <v>0</v>
      </c>
      <c r="AL508" t="b">
        <f>OR(AA508,AB508,AD508,AE508,AF508,AG508,AH508,AI508)</f>
        <v>1</v>
      </c>
      <c r="AM508" t="b">
        <f>IF(Table1[[#This Row],[In vivo?]],IF(Table1[[#This Row],[Cell]],FALSE,TRUE),FALSE)</f>
        <v>0</v>
      </c>
      <c r="AN508" t="b">
        <f>AND(AC508,AL508)</f>
        <v>1</v>
      </c>
      <c r="AO508" t="b">
        <f>IF(Table1[[#This Row],[Cell]],IF(Table1[[#This Row],[In vivo?]],FALSE,TRUE),FALSE)</f>
        <v>0</v>
      </c>
      <c r="AP508" t="b">
        <f>NOT(OR(Table1[[#This Row],[In vivo?]],Table1[[#This Row],[Only in Cell]]))</f>
        <v>0</v>
      </c>
      <c r="AQ508" t="b">
        <f>IF(OR(Table1[[#This Row],[Rodents]],Table1[[#This Row],[Human]],Table1[[#This Row],[Pig]]),OR(ISNUMBER(FIND("pulmonary",C508)),ISNUMBER(FIND("lung",C508))),"NA")</f>
        <v>0</v>
      </c>
      <c r="AR508" t="b">
        <f>IF(OR(Table1[[#This Row],[Rodents]],Table1[[#This Row],[Human]],Table1[[#This Row],[Pig]]),OR(ISNUMBER(FIND("skin",C508)),ISNUMBER(FIND("dermal",C508))),"NA")</f>
        <v>0</v>
      </c>
      <c r="AS508" t="b">
        <f>IF(OR(Table1[[#This Row],[Rodents]],Table1[[#This Row],[Human]],Table1[[#This Row],[Pig]]),OR(ISNUMBER(FIND("liver",C508)),ISNUMBER(FIND("hepat",C508))),"NA")</f>
        <v>0</v>
      </c>
      <c r="AT508" t="b">
        <f>IF(OR(Table1[[#This Row],[Rodents]],Table1[[#This Row],[Human]],Table1[[#This Row],[Pig]]),OR(ISNUMBER(FIND("kidney",C508)),ISNUMBER(FIND("neph",C508))),"NA")</f>
        <v>0</v>
      </c>
      <c r="AU508" t="b">
        <f>IF(OR(Table1[[#This Row],[Rodents]],Table1[[#This Row],[Human]],Table1[[#This Row],[Pig]]),OR(ISNUMBER(FIND("brain",C508)),ISNUMBER(FIND("neur",C508)),ISNUMBER(FIND("nerv",C508))),"NA")</f>
        <v>1</v>
      </c>
      <c r="AV508" t="b">
        <f>IF(OR(Table1[[#This Row],[Rodents]],Table1[[#This Row],[Human]],Table1[[#This Row],[Pig]]),OR(ISNUMBER(FIND("heart",C508)),ISNUMBER(FIND("cardi",C508))),"NA")</f>
        <v>0</v>
      </c>
      <c r="AW508" t="b">
        <f>IF(OR(Table1[[#This Row],[Rodents]],Table1[[#This Row],[Human]],Table1[[#This Row],[Pig]]),OR(ISNUMBER(FIND("gastro",C508)),ISNUMBER(FIND("intesti",C508)),ISNUMBER(FIND("stomach",C508))),"NA")</f>
        <v>0</v>
      </c>
      <c r="AX508" t="b">
        <f>IF(OR(Table1[[#This Row],[Rodents]],Table1[[#This Row],[Human]],Table1[[#This Row],[Pig]]),NOT(OR(AQ508,AR508,AS508,AT508,AU508,AV508,AW508)),"NA")</f>
        <v>0</v>
      </c>
      <c r="AY508" t="b">
        <f>OR(ISNUMBER(FIND("SWCNT",C508)),ISNUMBER(FIND("SWNT",C508)),ISNUMBER(FIND("single-wall",C508)),ISNUMBER(FIND("single wall",C508)),ISNUMBER(FIND("Single wall",C508)),ISNUMBER(FIND("Single-wall",C508)),ISNUMBER(FIND("SWCNT",B508)),ISNUMBER(FIND("SWNT",B508)),ISNUMBER(FIND("single-wall",B508)),ISNUMBER(FIND("single wall",B508)),ISNUMBER(FIND("Single-wall",B508)),ISNUMBER(FIND("Single wall",B508)))</f>
        <v>0</v>
      </c>
      <c r="AZ508" t="b">
        <f>OR(ISNUMBER(FIND("MWCNT",C508)),ISNUMBER(FIND("MWNT",C508)),ISNUMBER(FIND("multi-wall",C508)),ISNUMBER(FIND("multi wall",C508)),ISNUMBER(FIND("multiwall",C508)),ISNUMBER(FIND("Multi-wall",C508)),ISNUMBER(FIND("Multi wall",C508)),ISNUMBER(FIND("Multiwall",C508)),ISNUMBER(FIND("MWCNT",B508)),ISNUMBER(FIND("MWNT",B508)),ISNUMBER(FIND("multi-wall",B508)),ISNUMBER(FIND("multi wall",B508)),ISNUMBER(FIND("multiwall",B508)),ISNUMBER(FIND("Multi-wall",B508)),ISNUMBER(FIND("Multi wall",B508)),ISNUMBER(FIND("Multiwall",B508)),ISNUMBER(FIND("Double-wall",B508)),ISNUMBER(FIND("Double wall",B508)),ISNUMBER(FIND("Doublewall",B508)),ISNUMBER(FIND("double-wall",B508)),ISNUMBER(FIND("double wall",B508)),ISNUMBER(FIND("doublewall",B508)))</f>
        <v>0</v>
      </c>
      <c r="BA508" t="b">
        <f>AND(Table1[[#This Row],[SWCNT]],Table1[[#This Row],[MWCNT]])</f>
        <v>0</v>
      </c>
      <c r="BB508" t="b">
        <f>IF(Table1[[#This Row],[SWCNT]]=TRUE,FALSE,IF(Table1[[#This Row],[MWCNT]]=TRUE,FALSE,TRUE))</f>
        <v>1</v>
      </c>
      <c r="BC508" s="18"/>
    </row>
    <row r="509" spans="1:55" ht="185">
      <c r="A509" t="s">
        <v>3986</v>
      </c>
      <c r="B509" s="2" t="s">
        <v>3988</v>
      </c>
      <c r="C509" s="16" t="s">
        <v>3990</v>
      </c>
      <c r="D509" s="17" t="s">
        <v>924</v>
      </c>
      <c r="E509" s="2">
        <v>2013</v>
      </c>
      <c r="F509" t="b">
        <f>OR(ISNUMBER(FIND("cytotoxic",C509)),ISNUMBER(FIND("Cytotoxic",C509)),ISNUMBER(FIND("cellular toxicity",C509)),ISNUMBER(FIND("cell death",C509)),ISNUMBER(FIND("viable",C509)),ISNUMBER(FIND("phytotoxic",C509)),ISNUMBER(FIND("acute toxicity",C509)),ISNUMBER(FIND("MTT",C509)),ISNUMBER(FIND("survival",C509)),ISNUMBER(FIND("prolifer",C509)),ISNUMBER(FIND("apoptosis",C509)),ISNUMBER(FIND("neurotoxic",C509)),ISNUMBER(FIND("  lysis ",C509)),ISNUMBER(FIND("necrosis",C509)),ISNUMBER(FIND("cellular death",C509))*3,ISNUMBER(FIND("LDH",C509)),ISNUMBER(FIND("Acute toxicity",C509)))</f>
        <v>0</v>
      </c>
      <c r="G509" t="b">
        <f>OR(ISNUMBER(FIND("genotoxic",C509)),ISNUMBER(FIND("genotoxicity",C509)),ISNUMBER(FIND("DNA damage",C509)),ISNUMBER(FIND("DNA",C509)),ISNUMBER(FIND("RNA",C509)),ISNUMBER(FIND("mesothelioma",C509)),ISNUMBER(FIND("carcino",C509)),ISNUMBER(FIND("mutagen",C509)),ISNUMBER(FIND("genetic",C509)))</f>
        <v>0</v>
      </c>
      <c r="H509" t="b">
        <f>OR(ISNUMBER(FIND("inflammatory",C509)),ISNUMBER(FIND("inflamm",C509)))</f>
        <v>0</v>
      </c>
      <c r="I509" t="b">
        <f>OR(ISNUMBER(FIND("immune",C509)),ISNUMBER(FIND("immunological",C509)),ISNUMBER(FIND("interleuk",C509)),ISNUMBER(FIND("platelet activation",C509)),ISNUMBER(FIND("monocyte",C509)),ISNUMBER(FIND("leukocyte",C509)),ISNUMBER(FIND("cytokine",C509)),ISNUMBER(FIND("CD4",C509)),ISNUMBER(FIND("CD8",C509)),ISNUMBER(FIND("T-cell",C509)))</f>
        <v>0</v>
      </c>
      <c r="J509" t="b">
        <f>OR(ISNUMBER(FIND("reactive oxygen",C509)),ISNUMBER(FIND("ROS",C509)),ISNUMBER(FIND("free radical",C509)),ISNUMBER(FIND("oxidative stress",C509)),ISNUMBER(FIND("peroxid",C509)),ISNUMBER(FIND("oxidative",C509)),ISNUMBER(FIND("antioxid",C509)))</f>
        <v>0</v>
      </c>
      <c r="K509" t="b">
        <f>OR(ISNUMBER(FIND("autophag",C509)))</f>
        <v>0</v>
      </c>
      <c r="L509" t="b">
        <f>OR(ISNUMBER(FIND("morpholog",C509)))</f>
        <v>0</v>
      </c>
      <c r="M509" t="b">
        <f>OR(ISNUMBER(FIND("fibrosis",C509)),ISNUMBER(FIND("Fibrosis",C509)),ISNUMBER(FIND("fibrot",C509)))</f>
        <v>0</v>
      </c>
      <c r="N509" t="b">
        <f>OR(ISNUMBER(FIND("offspring",C509)),ISNUMBER(FIND("Parental",C509)),ISNUMBER(FIND("parental",C509)),ISNUMBER(FIND("germline",C509)),ISNUMBER(FIND("reproduc",C509)),ISNUMBER(FIND("embryo",C509)))</f>
        <v>0</v>
      </c>
      <c r="O509" t="b">
        <f>OR(ISNUMBER(FIND("metabol",C509)),ISNUMBER(FIND("Metabol",C509)),ISNUMBER(FIND("digest",C509)),ISNUMBER(FIND("mitochon",C509)))</f>
        <v>0</v>
      </c>
      <c r="P509" t="b">
        <f>OR(ISNUMBER(FIND("ecotox",C509)),ISNUMBER(FIND("Ecotox",B509)),ISNUMBER(FIND("ecotox",B509)),ISNUMBER(FIND("Ecotox",C509)))</f>
        <v>0</v>
      </c>
      <c r="Q509" t="b">
        <f>OR(ISNUMBER(FIND("Bioaccum",C509)),ISNUMBER(FIND("bioaccum",C509)),ISNUMBER(FIND("accum",C509)))</f>
        <v>0</v>
      </c>
      <c r="R509" t="b">
        <f>OR(ISNUMBER(FIND("Occupation",C509)),ISNUMBER(FIND("occupation",C509)),ISNUMBER(FIND("worker",C509)),ISNUMBER(FIND("workforce",C509)))</f>
        <v>0</v>
      </c>
      <c r="S509" t="b">
        <f>NOT(OR(F509,G509,H509,I509,J509,K509,L509,M509,N509,O509,P509,Q509,R509))</f>
        <v>1</v>
      </c>
      <c r="T509" t="s">
        <v>6144</v>
      </c>
      <c r="U509" t="b">
        <f>OR(Table1[[#This Row],[Inflammation]],Table1[[#This Row],[Immune]])</f>
        <v>0</v>
      </c>
      <c r="V509" t="str">
        <f>IF(OR(Table1[[#This Row],[Rodents]],Table1[[#This Row],[Human]],Table1[[#This Row],[Pig]]),OR(ISNUMBER(FIND("intratrach",C509)),ISNUMBER(FIND("nasal ",C509)),ISNUMBER(FIND("instill",C509))),"NA")</f>
        <v>NA</v>
      </c>
      <c r="W509" t="str">
        <f>IF(OR(Table1[[#This Row],[Rodents]],Table1[[#This Row],[Human]],Table1[[#This Row],[Pig]]),OR(ISNUMBER(FIND("dermal",C509)),ISNUMBER(FIND("skin ",C509))),"NA")</f>
        <v>NA</v>
      </c>
      <c r="X509" t="str">
        <f>IF(OR(Table1[[#This Row],[Rodents]],Table1[[#This Row],[Human]],Table1[[#This Row],[Pig]]),OR(ISNUMBER(FIND("injected",C509)),ISNUMBER(FIND("periton",C509)),ISNUMBER(FIND("intrascrot",C509))),"NA")</f>
        <v>NA</v>
      </c>
      <c r="Y509" t="str">
        <f>IF(OR(Table1[[#This Row],[Rodents]],Table1[[#This Row],[Human]],Table1[[#This Row],[Pig]]),NOT(OR(Table1[[#This Row],[Inhaled/Intratracheal/intranasal]],Table1[[#This Row],[Dermal]],Table1[[#This Row],[Injected]])),"NA")</f>
        <v>NA</v>
      </c>
      <c r="AA509" t="b">
        <f>OR(ISNUMBER(FIND("fish ",C509)),ISNUMBER(FIND("Fish ",C509)),ISNUMBER(FIND("aquatic",C509)),ISNUMBER(FIND("daphnids",C509)),ISNUMBER(FIND("Carcinus maenas",C509)),ISNUMBER(FIND("Daphnia",C509)),ISNUMBER(FIND("Ruditapes philippinarum",C509)),ISNUMBER(FIND("daphnia",C509)),ISNUMBER(FIND("marine",C509)),ISNUMBER(FIND("mussel",C509)),ISNUMBER(FIND("algae",C509)),ISNUMBER(FIND("Donax faba",C509)),ISNUMBER(FIND("estuarine",C509)),ISNUMBER(FIND("snail",C509)),ISNUMBER(FIND("Prorocentrum donghaiense",C509)) )</f>
        <v>0</v>
      </c>
      <c r="AB509" t="b">
        <f>OR(ISNUMBER(FIND(" rat ",C509)),ISNUMBER(FIND(" rats ",C509)),ISNUMBER(FIND(" Rats ",C509)),ISNUMBER(FIND(" Rat ",C509)),ISNUMBER(FIND(" rat.",C509)),ISNUMBER(FIND(" rats.",C509)),ISNUMBER(FIND("mouse",C509)),ISNUMBER(FIND("mice",C509)), ISNUMBER(FIND(" Mice",C509)))</f>
        <v>0</v>
      </c>
      <c r="AC509" t="b">
        <f>OR(ISNUMBER(FIND(" cell ",C509)),ISNUMBER(FIND("fibroblast",C509)),ISNUMBER(FIND("macrophage",C509)),ISNUMBER(FIND("epithelial",C509)),ISNUMBER(FIND("endothelial",C509)),ISNUMBER(FIND("neuron",C509)),ISNUMBER(FIND(" cells ",C509)),ISNUMBER(FIND("RBC",C509)),ISNUMBER(FIND("mitochond",C509)),ISNUMBER(FIND("adipocyte",C509)),ISNUMBER(FIND("osteo",C509)),ISNUMBER(FIND("keratin",C509)),ISNUMBER(FIND(" cell's ",C509)),ISNUMBER(FIND("eukary",C509)),ISNUMBER(FIND("sperm",C509)))</f>
        <v>0</v>
      </c>
      <c r="AD509" t="b">
        <f>OR(ISNUMBER(FIND("human",B509)),ISNUMBER(FIND("workers",B509)),ISNUMBER(FIND("workforces",B509)),ISNUMBER(FIND("occupational",B509)),ISNUMBER(FIND("Case report",B509)),ISNUMBER(FIND("Workplaces",B509)),ISNUMBER(FIND("worker",B509)))</f>
        <v>0</v>
      </c>
      <c r="AE509" t="b">
        <f>OR(ISNUMBER(FIND(" plant ",C509)),ISNUMBER(FIND("Plant ",C509)),ISNUMBER(FIND("tomato",C509)),ISNUMBER(FIND("plants",C509)),ISNUMBER(FIND("Plants",C509)),ISNUMBER(FIND("algae",C509)),ISNUMBER(FIND("lettuce",C509)),ISNUMBER(FIND("green gram sprouts ",C509)),ISNUMBER(FIND("Cucurbita pepo",C509)),ISNUMBER(FIND("bean ",C509)),ISNUMBER(FIND("chloroplast",C509)),ISNUMBER(FIND("chlorophyll",C509)),ISNUMBER(FIND("seedling",C509)),ISNUMBER(FIND("canola",C509)),ISNUMBER(FIND("shoot",C509)),ISNUMBER(FIND("photosynthes",C509)),ISNUMBER(FIND(" leaves ",C509)),,ISNUMBER(FIND("agriculture",C509)),ISNUMBER(FIND(" crops ",C509)))</f>
        <v>0</v>
      </c>
      <c r="AF509" t="b">
        <f>OR(ISNUMBER(FIND("bacteria",C509)),ISNUMBER(FIND("Bacteria",C509)),ISNUMBER(FIND("Bacterium",C509)),ISNUMBER(FIND("bacterium",C509)),ISNUMBER(FIND(" coli ",C509)))</f>
        <v>0</v>
      </c>
      <c r="AG509" t="b">
        <f>OR(ISNUMBER(FIND("fungi",C509)),ISNUMBER(FIND("Fungi",C509)),ISNUMBER(FIND("fungus",C509)),ISNUMBER(FIND("Fungus",C509)),ISNUMBER(FIND("mushroom",C509)),ISNUMBER(FIND("Mushroom",C509)),ISNUMBER(FIND(" mold ",C509)))</f>
        <v>0</v>
      </c>
      <c r="AH509" t="b">
        <f>OR(ISNUMBER(FIND("Pig ",C509)),ISNUMBER(FIND("pig ",C509)),ISNUMBER(FIND("Pigs ",C509)),ISNUMBER(FIND("pigs ",C509)))</f>
        <v>0</v>
      </c>
      <c r="AI509" t="b">
        <f>OR(ISNUMBER(FIND(" C. elegans",C509)),ISNUMBER(FIND("Caenorhabditis elegans",C509)),ISNUMBER(FIND("earthworms",C509)),ISNUMBER(FIND(" Ficopomatus enigmaticus",C509)),ISNUMBER(FIND("larva",C509)),ISNUMBER(FIND("Lumbriculus variegatus",C509)),ISNUMBER(FIND("nematode",C509)))</f>
        <v>0</v>
      </c>
      <c r="AJ509" t="b">
        <f>NOT(OR(AA509,AB509,AC509,AD509,AE509,AF509,AG509,AH509,AI509))</f>
        <v>1</v>
      </c>
      <c r="AL509" t="b">
        <f>OR(AA509,AB509,AD509,AE509,AF509,AG509,AH509,AI509)</f>
        <v>0</v>
      </c>
      <c r="AM509" t="b">
        <f>IF(Table1[[#This Row],[In vivo?]],IF(Table1[[#This Row],[Cell]],FALSE,TRUE),FALSE)</f>
        <v>0</v>
      </c>
      <c r="AN509" t="b">
        <f>AND(AC509,AL509)</f>
        <v>0</v>
      </c>
      <c r="AO509" t="b">
        <f>IF(Table1[[#This Row],[Cell]],IF(Table1[[#This Row],[In vivo?]],FALSE,TRUE),FALSE)</f>
        <v>0</v>
      </c>
      <c r="AP509" t="b">
        <f>NOT(OR(Table1[[#This Row],[In vivo?]],Table1[[#This Row],[Only in Cell]]))</f>
        <v>1</v>
      </c>
      <c r="AQ509" t="str">
        <f>IF(OR(Table1[[#This Row],[Rodents]],Table1[[#This Row],[Human]],Table1[[#This Row],[Pig]]),OR(ISNUMBER(FIND("pulmonary",C509)),ISNUMBER(FIND("lung",C509))),"NA")</f>
        <v>NA</v>
      </c>
      <c r="AR509" t="str">
        <f>IF(OR(Table1[[#This Row],[Rodents]],Table1[[#This Row],[Human]],Table1[[#This Row],[Pig]]),OR(ISNUMBER(FIND("skin",C509)),ISNUMBER(FIND("dermal",C509))),"NA")</f>
        <v>NA</v>
      </c>
      <c r="AS509" t="str">
        <f>IF(OR(Table1[[#This Row],[Rodents]],Table1[[#This Row],[Human]],Table1[[#This Row],[Pig]]),OR(ISNUMBER(FIND("liver",C509)),ISNUMBER(FIND("hepat",C509))),"NA")</f>
        <v>NA</v>
      </c>
      <c r="AT509" t="str">
        <f>IF(OR(Table1[[#This Row],[Rodents]],Table1[[#This Row],[Human]],Table1[[#This Row],[Pig]]),OR(ISNUMBER(FIND("kidney",C509)),ISNUMBER(FIND("neph",C509))),"NA")</f>
        <v>NA</v>
      </c>
      <c r="AU509" t="str">
        <f>IF(OR(Table1[[#This Row],[Rodents]],Table1[[#This Row],[Human]],Table1[[#This Row],[Pig]]),OR(ISNUMBER(FIND("brain",C509)),ISNUMBER(FIND("neur",C509)),ISNUMBER(FIND("nerv",C509))),"NA")</f>
        <v>NA</v>
      </c>
      <c r="AV509" t="str">
        <f>IF(OR(Table1[[#This Row],[Rodents]],Table1[[#This Row],[Human]],Table1[[#This Row],[Pig]]),OR(ISNUMBER(FIND("heart",C509)),ISNUMBER(FIND("cardi",C509))),"NA")</f>
        <v>NA</v>
      </c>
      <c r="AW509" t="str">
        <f>IF(OR(Table1[[#This Row],[Rodents]],Table1[[#This Row],[Human]],Table1[[#This Row],[Pig]]),OR(ISNUMBER(FIND("gastro",C509)),ISNUMBER(FIND("intesti",C509)),ISNUMBER(FIND("stomach",C509))),"NA")</f>
        <v>NA</v>
      </c>
      <c r="AX509" t="str">
        <f>IF(OR(Table1[[#This Row],[Rodents]],Table1[[#This Row],[Human]],Table1[[#This Row],[Pig]]),NOT(OR(AQ509,AR509,AS509,AT509,AU509,AV509,AW509)),"NA")</f>
        <v>NA</v>
      </c>
      <c r="AY509" t="b">
        <f>OR(ISNUMBER(FIND("SWCNT",C509)),ISNUMBER(FIND("SWNT",C509)),ISNUMBER(FIND("single-wall",C509)),ISNUMBER(FIND("single wall",C509)),ISNUMBER(FIND("Single wall",C509)),ISNUMBER(FIND("Single-wall",C509)),ISNUMBER(FIND("SWCNT",B509)),ISNUMBER(FIND("SWNT",B509)),ISNUMBER(FIND("single-wall",B509)),ISNUMBER(FIND("single wall",B509)),ISNUMBER(FIND("Single-wall",B509)),ISNUMBER(FIND("Single wall",B509)))</f>
        <v>1</v>
      </c>
      <c r="AZ509" t="b">
        <f>OR(ISNUMBER(FIND("MWCNT",C509)),ISNUMBER(FIND("MWNT",C509)),ISNUMBER(FIND("multi-wall",C509)),ISNUMBER(FIND("multi wall",C509)),ISNUMBER(FIND("multiwall",C509)),ISNUMBER(FIND("Multi-wall",C509)),ISNUMBER(FIND("Multi wall",C509)),ISNUMBER(FIND("Multiwall",C509)),ISNUMBER(FIND("MWCNT",B509)),ISNUMBER(FIND("MWNT",B509)),ISNUMBER(FIND("multi-wall",B509)),ISNUMBER(FIND("multi wall",B509)),ISNUMBER(FIND("multiwall",B509)),ISNUMBER(FIND("Multi-wall",B509)),ISNUMBER(FIND("Multi wall",B509)),ISNUMBER(FIND("Multiwall",B509)),ISNUMBER(FIND("Double-wall",B509)),ISNUMBER(FIND("Double wall",B509)),ISNUMBER(FIND("Doublewall",B509)),ISNUMBER(FIND("double-wall",B509)),ISNUMBER(FIND("double wall",B509)),ISNUMBER(FIND("doublewall",B509)))</f>
        <v>0</v>
      </c>
      <c r="BA509" t="b">
        <f>AND(Table1[[#This Row],[SWCNT]],Table1[[#This Row],[MWCNT]])</f>
        <v>0</v>
      </c>
      <c r="BB509" t="b">
        <f>IF(Table1[[#This Row],[SWCNT]]=TRUE,FALSE,IF(Table1[[#This Row],[MWCNT]]=TRUE,FALSE,TRUE))</f>
        <v>0</v>
      </c>
      <c r="BC509" s="18"/>
    </row>
    <row r="510" spans="1:55" ht="166.5">
      <c r="A510" t="s">
        <v>3584</v>
      </c>
      <c r="B510" s="2" t="s">
        <v>3587</v>
      </c>
      <c r="C510" s="16" t="s">
        <v>3590</v>
      </c>
      <c r="D510" s="17" t="s">
        <v>403</v>
      </c>
      <c r="E510" s="2">
        <v>2014</v>
      </c>
      <c r="F510" t="b">
        <f>OR(ISNUMBER(FIND("cytotoxic",C510)),ISNUMBER(FIND("Cytotoxic",C510)),ISNUMBER(FIND("cellular toxicity",C510)),ISNUMBER(FIND("cell death",C510)),ISNUMBER(FIND("viable",C510)),ISNUMBER(FIND("phytotoxic",C510)),ISNUMBER(FIND("acute toxicity",C510)),ISNUMBER(FIND("MTT",C510)),ISNUMBER(FIND("survival",C510)),ISNUMBER(FIND("prolifer",C510)),ISNUMBER(FIND("apoptosis",C510)),ISNUMBER(FIND("neurotoxic",C510)),ISNUMBER(FIND("  lysis ",C510)),ISNUMBER(FIND("necrosis",C510)),ISNUMBER(FIND("cellular death",C510))*3,ISNUMBER(FIND("LDH",C510)),ISNUMBER(FIND("Acute toxicity",C510)))</f>
        <v>0</v>
      </c>
      <c r="G510" t="b">
        <f>OR(ISNUMBER(FIND("genotoxic",C510)),ISNUMBER(FIND("genotoxicity",C510)),ISNUMBER(FIND("DNA damage",C510)),ISNUMBER(FIND("DNA",C510)),ISNUMBER(FIND("RNA",C510)),ISNUMBER(FIND("mesothelioma",C510)),ISNUMBER(FIND("carcino",C510)),ISNUMBER(FIND("mutagen",C510)),ISNUMBER(FIND("genetic",C510)))</f>
        <v>0</v>
      </c>
      <c r="H510" t="b">
        <f>OR(ISNUMBER(FIND("inflammatory",C510)),ISNUMBER(FIND("inflamm",C510)))</f>
        <v>0</v>
      </c>
      <c r="I510" t="b">
        <f>OR(ISNUMBER(FIND("immune",C510)),ISNUMBER(FIND("immunological",C510)),ISNUMBER(FIND("interleuk",C510)),ISNUMBER(FIND("platelet activation",C510)),ISNUMBER(FIND("monocyte",C510)),ISNUMBER(FIND("leukocyte",C510)),ISNUMBER(FIND("cytokine",C510)),ISNUMBER(FIND("CD4",C510)),ISNUMBER(FIND("CD8",C510)),ISNUMBER(FIND("T-cell",C510)))</f>
        <v>0</v>
      </c>
      <c r="J510" t="b">
        <f>OR(ISNUMBER(FIND("reactive oxygen",C510)),ISNUMBER(FIND("ROS",C510)),ISNUMBER(FIND("free radical",C510)),ISNUMBER(FIND("oxidative stress",C510)),ISNUMBER(FIND("peroxid",C510)),ISNUMBER(FIND("oxidative",C510)),ISNUMBER(FIND("antioxid",C510)))</f>
        <v>0</v>
      </c>
      <c r="K510" t="b">
        <f>OR(ISNUMBER(FIND("autophag",C510)))</f>
        <v>0</v>
      </c>
      <c r="L510" t="b">
        <f>OR(ISNUMBER(FIND("morpholog",C510)))</f>
        <v>0</v>
      </c>
      <c r="M510" t="b">
        <f>OR(ISNUMBER(FIND("fibrosis",C510)),ISNUMBER(FIND("Fibrosis",C510)),ISNUMBER(FIND("fibrot",C510)))</f>
        <v>0</v>
      </c>
      <c r="N510" t="b">
        <f>OR(ISNUMBER(FIND("offspring",C510)),ISNUMBER(FIND("Parental",C510)),ISNUMBER(FIND("parental",C510)),ISNUMBER(FIND("germline",C510)),ISNUMBER(FIND("reproduc",C510)),ISNUMBER(FIND("embryo",C510)))</f>
        <v>0</v>
      </c>
      <c r="O510" t="b">
        <f>OR(ISNUMBER(FIND("metabol",C510)),ISNUMBER(FIND("Metabol",C510)),ISNUMBER(FIND("digest",C510)),ISNUMBER(FIND("mitochon",C510)))</f>
        <v>0</v>
      </c>
      <c r="P510" t="b">
        <f>OR(ISNUMBER(FIND("ecotox",C510)),ISNUMBER(FIND("Ecotox",B510)),ISNUMBER(FIND("ecotox",B510)),ISNUMBER(FIND("Ecotox",C510)))</f>
        <v>0</v>
      </c>
      <c r="Q510" t="b">
        <f>OR(ISNUMBER(FIND("Bioaccum",C510)),ISNUMBER(FIND("bioaccum",C510)),ISNUMBER(FIND("accum",C510)))</f>
        <v>0</v>
      </c>
      <c r="R510" t="b">
        <f>OR(ISNUMBER(FIND("Occupation",C510)),ISNUMBER(FIND("occupation",C510)),ISNUMBER(FIND("worker",C510)),ISNUMBER(FIND("workforce",C510)))</f>
        <v>0</v>
      </c>
      <c r="S510" t="b">
        <f>NOT(OR(F510,G510,H510,I510,J510,K510,L510,M510,N510,O510,P510,Q510,R510))</f>
        <v>1</v>
      </c>
      <c r="T510" t="s">
        <v>6105</v>
      </c>
      <c r="U510" t="b">
        <f>OR(Table1[[#This Row],[Inflammation]],Table1[[#This Row],[Immune]])</f>
        <v>0</v>
      </c>
      <c r="V510" t="str">
        <f>IF(OR(Table1[[#This Row],[Rodents]],Table1[[#This Row],[Human]],Table1[[#This Row],[Pig]]),OR(ISNUMBER(FIND("intratrach",C510)),ISNUMBER(FIND("nasal ",C510)),ISNUMBER(FIND("instill",C510))),"NA")</f>
        <v>NA</v>
      </c>
      <c r="W510" t="str">
        <f>IF(OR(Table1[[#This Row],[Rodents]],Table1[[#This Row],[Human]],Table1[[#This Row],[Pig]]),OR(ISNUMBER(FIND("dermal",C510)),ISNUMBER(FIND("skin ",C510))),"NA")</f>
        <v>NA</v>
      </c>
      <c r="X510" t="str">
        <f>IF(OR(Table1[[#This Row],[Rodents]],Table1[[#This Row],[Human]],Table1[[#This Row],[Pig]]),OR(ISNUMBER(FIND("injected",C510)),ISNUMBER(FIND("periton",C510)),ISNUMBER(FIND("intrascrot",C510))),"NA")</f>
        <v>NA</v>
      </c>
      <c r="Y510" t="str">
        <f>IF(OR(Table1[[#This Row],[Rodents]],Table1[[#This Row],[Human]],Table1[[#This Row],[Pig]]),NOT(OR(Table1[[#This Row],[Inhaled/Intratracheal/intranasal]],Table1[[#This Row],[Dermal]],Table1[[#This Row],[Injected]])),"NA")</f>
        <v>NA</v>
      </c>
      <c r="AA510" t="b">
        <f>OR(ISNUMBER(FIND("fish ",C510)),ISNUMBER(FIND("Fish ",C510)),ISNUMBER(FIND("aquatic",C510)),ISNUMBER(FIND("daphnids",C510)),ISNUMBER(FIND("Carcinus maenas",C510)),ISNUMBER(FIND("Daphnia",C510)),ISNUMBER(FIND("Ruditapes philippinarum",C510)),ISNUMBER(FIND("daphnia",C510)),ISNUMBER(FIND("marine",C510)),ISNUMBER(FIND("mussel",C510)),ISNUMBER(FIND("algae",C510)),ISNUMBER(FIND("Donax faba",C510)),ISNUMBER(FIND("estuarine",C510)),ISNUMBER(FIND("snail",C510)),ISNUMBER(FIND("Prorocentrum donghaiense",C510)) )</f>
        <v>0</v>
      </c>
      <c r="AB510" t="b">
        <f>OR(ISNUMBER(FIND(" rat ",C510)),ISNUMBER(FIND(" rats ",C510)),ISNUMBER(FIND(" Rats ",C510)),ISNUMBER(FIND(" Rat ",C510)),ISNUMBER(FIND(" rat.",C510)),ISNUMBER(FIND(" rats.",C510)),ISNUMBER(FIND("mouse",C510)),ISNUMBER(FIND("mice",C510)), ISNUMBER(FIND(" Mice",C510)))</f>
        <v>0</v>
      </c>
      <c r="AC510" t="b">
        <f>OR(ISNUMBER(FIND(" cell ",C510)),ISNUMBER(FIND("fibroblast",C510)),ISNUMBER(FIND("macrophage",C510)),ISNUMBER(FIND("epithelial",C510)),ISNUMBER(FIND("endothelial",C510)),ISNUMBER(FIND("neuron",C510)),ISNUMBER(FIND(" cells ",C510)),ISNUMBER(FIND("RBC",C510)),ISNUMBER(FIND("mitochond",C510)),ISNUMBER(FIND("adipocyte",C510)),ISNUMBER(FIND("osteo",C510)),ISNUMBER(FIND("keratin",C510)),ISNUMBER(FIND(" cell's ",C510)),ISNUMBER(FIND("eukary",C510)),ISNUMBER(FIND("sperm",C510)))</f>
        <v>0</v>
      </c>
      <c r="AD510" t="b">
        <f>OR(ISNUMBER(FIND("human",B510)),ISNUMBER(FIND("workers",B510)),ISNUMBER(FIND("workforces",B510)),ISNUMBER(FIND("occupational",B510)),ISNUMBER(FIND("Case report",B510)),ISNUMBER(FIND("Workplaces",B510)),ISNUMBER(FIND("worker",B510)))</f>
        <v>0</v>
      </c>
      <c r="AE510" t="b">
        <f>OR(ISNUMBER(FIND(" plant ",C510)),ISNUMBER(FIND("Plant ",C510)),ISNUMBER(FIND("tomato",C510)),ISNUMBER(FIND("plants",C510)),ISNUMBER(FIND("Plants",C510)),ISNUMBER(FIND("algae",C510)),ISNUMBER(FIND("lettuce",C510)),ISNUMBER(FIND("green gram sprouts ",C510)),ISNUMBER(FIND("Cucurbita pepo",C510)),ISNUMBER(FIND("bean ",C510)),ISNUMBER(FIND("chloroplast",C510)),ISNUMBER(FIND("chlorophyll",C510)),ISNUMBER(FIND("seedling",C510)),ISNUMBER(FIND("canola",C510)),ISNUMBER(FIND("shoot",C510)),ISNUMBER(FIND("photosynthes",C510)),ISNUMBER(FIND(" leaves ",C510)),,ISNUMBER(FIND("agriculture",C510)),ISNUMBER(FIND(" crops ",C510)))</f>
        <v>0</v>
      </c>
      <c r="AF510" t="b">
        <f>OR(ISNUMBER(FIND("bacteria",C510)),ISNUMBER(FIND("Bacteria",C510)),ISNUMBER(FIND("Bacterium",C510)),ISNUMBER(FIND("bacterium",C510)),ISNUMBER(FIND(" coli ",C510)))</f>
        <v>0</v>
      </c>
      <c r="AG510" t="b">
        <f>OR(ISNUMBER(FIND("fungi",C510)),ISNUMBER(FIND("Fungi",C510)),ISNUMBER(FIND("fungus",C510)),ISNUMBER(FIND("Fungus",C510)),ISNUMBER(FIND("mushroom",C510)),ISNUMBER(FIND("Mushroom",C510)),ISNUMBER(FIND(" mold ",C510)))</f>
        <v>0</v>
      </c>
      <c r="AH510" t="b">
        <f>OR(ISNUMBER(FIND("Pig ",C510)),ISNUMBER(FIND("pig ",C510)),ISNUMBER(FIND("Pigs ",C510)),ISNUMBER(FIND("pigs ",C510)))</f>
        <v>0</v>
      </c>
      <c r="AI510" t="b">
        <f>OR(ISNUMBER(FIND(" C. elegans",C510)),ISNUMBER(FIND("Caenorhabditis elegans",C510)),ISNUMBER(FIND("earthworms",C510)),ISNUMBER(FIND(" Ficopomatus enigmaticus",C510)),ISNUMBER(FIND("larva",C510)),ISNUMBER(FIND("Lumbriculus variegatus",C510)),ISNUMBER(FIND("nematode",C510)))</f>
        <v>0</v>
      </c>
      <c r="AJ510" t="b">
        <f>NOT(OR(AA510,AB510,AC510,AD510,AE510,AF510,AG510,AH510,AI510))</f>
        <v>1</v>
      </c>
      <c r="AL510" t="b">
        <f>OR(AA510,AB510,AD510,AE510,AF510,AG510,AH510,AI510)</f>
        <v>0</v>
      </c>
      <c r="AM510" t="b">
        <f>IF(Table1[[#This Row],[In vivo?]],IF(Table1[[#This Row],[Cell]],FALSE,TRUE),FALSE)</f>
        <v>0</v>
      </c>
      <c r="AN510" t="b">
        <f>AND(AC510,AL510)</f>
        <v>0</v>
      </c>
      <c r="AO510" t="b">
        <f>IF(Table1[[#This Row],[Cell]],IF(Table1[[#This Row],[In vivo?]],FALSE,TRUE),FALSE)</f>
        <v>0</v>
      </c>
      <c r="AP510" t="b">
        <f>NOT(OR(Table1[[#This Row],[In vivo?]],Table1[[#This Row],[Only in Cell]]))</f>
        <v>1</v>
      </c>
      <c r="AQ510" t="str">
        <f>IF(OR(Table1[[#This Row],[Rodents]],Table1[[#This Row],[Human]],Table1[[#This Row],[Pig]]),OR(ISNUMBER(FIND("pulmonary",C510)),ISNUMBER(FIND("lung",C510))),"NA")</f>
        <v>NA</v>
      </c>
      <c r="AR510" t="str">
        <f>IF(OR(Table1[[#This Row],[Rodents]],Table1[[#This Row],[Human]],Table1[[#This Row],[Pig]]),OR(ISNUMBER(FIND("skin",C510)),ISNUMBER(FIND("dermal",C510))),"NA")</f>
        <v>NA</v>
      </c>
      <c r="AS510" t="str">
        <f>IF(OR(Table1[[#This Row],[Rodents]],Table1[[#This Row],[Human]],Table1[[#This Row],[Pig]]),OR(ISNUMBER(FIND("liver",C510)),ISNUMBER(FIND("hepat",C510))),"NA")</f>
        <v>NA</v>
      </c>
      <c r="AT510" t="str">
        <f>IF(OR(Table1[[#This Row],[Rodents]],Table1[[#This Row],[Human]],Table1[[#This Row],[Pig]]),OR(ISNUMBER(FIND("kidney",C510)),ISNUMBER(FIND("neph",C510))),"NA")</f>
        <v>NA</v>
      </c>
      <c r="AU510" t="str">
        <f>IF(OR(Table1[[#This Row],[Rodents]],Table1[[#This Row],[Human]],Table1[[#This Row],[Pig]]),OR(ISNUMBER(FIND("brain",C510)),ISNUMBER(FIND("neur",C510)),ISNUMBER(FIND("nerv",C510))),"NA")</f>
        <v>NA</v>
      </c>
      <c r="AV510" t="str">
        <f>IF(OR(Table1[[#This Row],[Rodents]],Table1[[#This Row],[Human]],Table1[[#This Row],[Pig]]),OR(ISNUMBER(FIND("heart",C510)),ISNUMBER(FIND("cardi",C510))),"NA")</f>
        <v>NA</v>
      </c>
      <c r="AW510" t="str">
        <f>IF(OR(Table1[[#This Row],[Rodents]],Table1[[#This Row],[Human]],Table1[[#This Row],[Pig]]),OR(ISNUMBER(FIND("gastro",C510)),ISNUMBER(FIND("intesti",C510)),ISNUMBER(FIND("stomach",C510))),"NA")</f>
        <v>NA</v>
      </c>
      <c r="AX510" t="str">
        <f>IF(OR(Table1[[#This Row],[Rodents]],Table1[[#This Row],[Human]],Table1[[#This Row],[Pig]]),NOT(OR(AQ510,AR510,AS510,AT510,AU510,AV510,AW510)),"NA")</f>
        <v>NA</v>
      </c>
      <c r="AY510" t="b">
        <f>OR(ISNUMBER(FIND("SWCNT",C510)),ISNUMBER(FIND("SWNT",C510)),ISNUMBER(FIND("single-wall",C510)),ISNUMBER(FIND("single wall",C510)),ISNUMBER(FIND("Single wall",C510)),ISNUMBER(FIND("Single-wall",C510)),ISNUMBER(FIND("SWCNT",B510)),ISNUMBER(FIND("SWNT",B510)),ISNUMBER(FIND("single-wall",B510)),ISNUMBER(FIND("single wall",B510)),ISNUMBER(FIND("Single-wall",B510)),ISNUMBER(FIND("Single wall",B510)))</f>
        <v>1</v>
      </c>
      <c r="AZ510" t="b">
        <f>OR(ISNUMBER(FIND("MWCNT",C510)),ISNUMBER(FIND("MWNT",C510)),ISNUMBER(FIND("multi-wall",C510)),ISNUMBER(FIND("multi wall",C510)),ISNUMBER(FIND("multiwall",C510)),ISNUMBER(FIND("Multi-wall",C510)),ISNUMBER(FIND("Multi wall",C510)),ISNUMBER(FIND("Multiwall",C510)),ISNUMBER(FIND("MWCNT",B510)),ISNUMBER(FIND("MWNT",B510)),ISNUMBER(FIND("multi-wall",B510)),ISNUMBER(FIND("multi wall",B510)),ISNUMBER(FIND("multiwall",B510)),ISNUMBER(FIND("Multi-wall",B510)),ISNUMBER(FIND("Multi wall",B510)),ISNUMBER(FIND("Multiwall",B510)),ISNUMBER(FIND("Double-wall",B510)),ISNUMBER(FIND("Double wall",B510)),ISNUMBER(FIND("Doublewall",B510)),ISNUMBER(FIND("double-wall",B510)),ISNUMBER(FIND("double wall",B510)),ISNUMBER(FIND("doublewall",B510)))</f>
        <v>1</v>
      </c>
      <c r="BA510" t="b">
        <f>AND(Table1[[#This Row],[SWCNT]],Table1[[#This Row],[MWCNT]])</f>
        <v>1</v>
      </c>
      <c r="BB510" t="b">
        <f>IF(Table1[[#This Row],[SWCNT]]=TRUE,FALSE,IF(Table1[[#This Row],[MWCNT]]=TRUE,FALSE,TRUE))</f>
        <v>0</v>
      </c>
      <c r="BC510" s="18"/>
    </row>
    <row r="511" spans="1:55" ht="129.5">
      <c r="A511" t="s">
        <v>3477</v>
      </c>
      <c r="B511" s="2" t="s">
        <v>3478</v>
      </c>
      <c r="C511" s="16" t="s">
        <v>3479</v>
      </c>
      <c r="D511" s="17" t="s">
        <v>1240</v>
      </c>
      <c r="E511" s="2">
        <v>2014</v>
      </c>
      <c r="F511" t="b">
        <f>OR(ISNUMBER(FIND("cytotoxic",C511)),ISNUMBER(FIND("Cytotoxic",C511)),ISNUMBER(FIND("cellular toxicity",C511)),ISNUMBER(FIND("cell death",C511)),ISNUMBER(FIND("viable",C511)),ISNUMBER(FIND("phytotoxic",C511)),ISNUMBER(FIND("acute toxicity",C511)),ISNUMBER(FIND("MTT",C511)),ISNUMBER(FIND("survival",C511)),ISNUMBER(FIND("prolifer",C511)),ISNUMBER(FIND("apoptosis",C511)),ISNUMBER(FIND("neurotoxic",C511)),ISNUMBER(FIND("  lysis ",C511)),ISNUMBER(FIND("necrosis",C511)),ISNUMBER(FIND("cellular death",C511))*3,ISNUMBER(FIND("LDH",C511)),ISNUMBER(FIND("Acute toxicity",C511)))</f>
        <v>0</v>
      </c>
      <c r="G511" t="b">
        <f>OR(ISNUMBER(FIND("genotoxic",C511)),ISNUMBER(FIND("genotoxicity",C511)),ISNUMBER(FIND("DNA damage",C511)),ISNUMBER(FIND("DNA",C511)),ISNUMBER(FIND("RNA",C511)),ISNUMBER(FIND("mesothelioma",C511)),ISNUMBER(FIND("carcino",C511)),ISNUMBER(FIND("mutagen",C511)),ISNUMBER(FIND("genetic",C511)))</f>
        <v>0</v>
      </c>
      <c r="H511" t="b">
        <f>OR(ISNUMBER(FIND("inflammatory",C511)),ISNUMBER(FIND("inflamm",C511)))</f>
        <v>0</v>
      </c>
      <c r="I511" t="b">
        <f>OR(ISNUMBER(FIND("immune",C511)),ISNUMBER(FIND("immunological",C511)),ISNUMBER(FIND("interleuk",C511)),ISNUMBER(FIND("platelet activation",C511)),ISNUMBER(FIND("monocyte",C511)),ISNUMBER(FIND("leukocyte",C511)),ISNUMBER(FIND("cytokine",C511)),ISNUMBER(FIND("CD4",C511)),ISNUMBER(FIND("CD8",C511)),ISNUMBER(FIND("T-cell",C511)))</f>
        <v>0</v>
      </c>
      <c r="J511" t="b">
        <f>OR(ISNUMBER(FIND("reactive oxygen",C511)),ISNUMBER(FIND("ROS",C511)),ISNUMBER(FIND("free radical",C511)),ISNUMBER(FIND("oxidative stress",C511)),ISNUMBER(FIND("peroxid",C511)),ISNUMBER(FIND("oxidative",C511)),ISNUMBER(FIND("antioxid",C511)))</f>
        <v>0</v>
      </c>
      <c r="K511" t="b">
        <f>OR(ISNUMBER(FIND("autophag",C511)))</f>
        <v>0</v>
      </c>
      <c r="L511" t="b">
        <f>OR(ISNUMBER(FIND("morpholog",C511)))</f>
        <v>0</v>
      </c>
      <c r="M511" t="b">
        <f>OR(ISNUMBER(FIND("fibrosis",C511)),ISNUMBER(FIND("Fibrosis",C511)),ISNUMBER(FIND("fibrot",C511)))</f>
        <v>0</v>
      </c>
      <c r="N511" t="b">
        <f>OR(ISNUMBER(FIND("offspring",C511)),ISNUMBER(FIND("Parental",C511)),ISNUMBER(FIND("parental",C511)),ISNUMBER(FIND("germline",C511)),ISNUMBER(FIND("reproduc",C511)),ISNUMBER(FIND("embryo",C511)))</f>
        <v>0</v>
      </c>
      <c r="O511" t="b">
        <f>OR(ISNUMBER(FIND("metabol",C511)),ISNUMBER(FIND("Metabol",C511)),ISNUMBER(FIND("digest",C511)),ISNUMBER(FIND("mitochon",C511)))</f>
        <v>0</v>
      </c>
      <c r="P511" t="b">
        <f>OR(ISNUMBER(FIND("ecotox",C511)),ISNUMBER(FIND("Ecotox",B511)),ISNUMBER(FIND("ecotox",B511)),ISNUMBER(FIND("Ecotox",C511)))</f>
        <v>0</v>
      </c>
      <c r="Q511" t="b">
        <f>OR(ISNUMBER(FIND("Bioaccum",C511)),ISNUMBER(FIND("bioaccum",C511)),ISNUMBER(FIND("accum",C511)))</f>
        <v>0</v>
      </c>
      <c r="R511" t="b">
        <f>OR(ISNUMBER(FIND("Occupation",C511)),ISNUMBER(FIND("occupation",C511)),ISNUMBER(FIND("worker",C511)),ISNUMBER(FIND("workforce",C511)))</f>
        <v>0</v>
      </c>
      <c r="S511" t="b">
        <f>NOT(OR(F511,G511,H511,I511,J511,K511,L511,M511,N511,O511,P511,Q511,R511))</f>
        <v>1</v>
      </c>
      <c r="T511" t="s">
        <v>6102</v>
      </c>
      <c r="U511" t="b">
        <f>OR(Table1[[#This Row],[Inflammation]],Table1[[#This Row],[Immune]])</f>
        <v>0</v>
      </c>
      <c r="V511" t="str">
        <f>IF(OR(Table1[[#This Row],[Rodents]],Table1[[#This Row],[Human]],Table1[[#This Row],[Pig]]),OR(ISNUMBER(FIND("intratrach",C511)),ISNUMBER(FIND("nasal ",C511)),ISNUMBER(FIND("instill",C511))),"NA")</f>
        <v>NA</v>
      </c>
      <c r="W511" t="str">
        <f>IF(OR(Table1[[#This Row],[Rodents]],Table1[[#This Row],[Human]],Table1[[#This Row],[Pig]]),OR(ISNUMBER(FIND("dermal",C511)),ISNUMBER(FIND("skin ",C511))),"NA")</f>
        <v>NA</v>
      </c>
      <c r="X511" t="str">
        <f>IF(OR(Table1[[#This Row],[Rodents]],Table1[[#This Row],[Human]],Table1[[#This Row],[Pig]]),OR(ISNUMBER(FIND("injected",C511)),ISNUMBER(FIND("periton",C511)),ISNUMBER(FIND("intrascrot",C511))),"NA")</f>
        <v>NA</v>
      </c>
      <c r="Y511" t="str">
        <f>IF(OR(Table1[[#This Row],[Rodents]],Table1[[#This Row],[Human]],Table1[[#This Row],[Pig]]),NOT(OR(Table1[[#This Row],[Inhaled/Intratracheal/intranasal]],Table1[[#This Row],[Dermal]],Table1[[#This Row],[Injected]])),"NA")</f>
        <v>NA</v>
      </c>
      <c r="AA511" t="b">
        <f>OR(ISNUMBER(FIND("fish ",C511)),ISNUMBER(FIND("Fish ",C511)),ISNUMBER(FIND("aquatic",C511)),ISNUMBER(FIND("daphnids",C511)),ISNUMBER(FIND("Carcinus maenas",C511)),ISNUMBER(FIND("Daphnia",C511)),ISNUMBER(FIND("Ruditapes philippinarum",C511)),ISNUMBER(FIND("daphnia",C511)),ISNUMBER(FIND("marine",C511)),ISNUMBER(FIND("mussel",C511)),ISNUMBER(FIND("algae",C511)),ISNUMBER(FIND("Donax faba",C511)),ISNUMBER(FIND("estuarine",C511)),ISNUMBER(FIND("snail",C511)),ISNUMBER(FIND("Prorocentrum donghaiense",C511)) )</f>
        <v>0</v>
      </c>
      <c r="AB511" t="b">
        <f>OR(ISNUMBER(FIND(" rat ",C511)),ISNUMBER(FIND(" rats ",C511)),ISNUMBER(FIND(" Rats ",C511)),ISNUMBER(FIND(" Rat ",C511)),ISNUMBER(FIND(" rat.",C511)),ISNUMBER(FIND(" rats.",C511)),ISNUMBER(FIND("mouse",C511)),ISNUMBER(FIND("mice",C511)), ISNUMBER(FIND(" Mice",C511)))</f>
        <v>0</v>
      </c>
      <c r="AC511" t="b">
        <f>OR(ISNUMBER(FIND(" cell ",C511)),ISNUMBER(FIND("fibroblast",C511)),ISNUMBER(FIND("macrophage",C511)),ISNUMBER(FIND("epithelial",C511)),ISNUMBER(FIND("endothelial",C511)),ISNUMBER(FIND("neuron",C511)),ISNUMBER(FIND(" cells ",C511)),ISNUMBER(FIND("RBC",C511)),ISNUMBER(FIND("mitochond",C511)),ISNUMBER(FIND("adipocyte",C511)),ISNUMBER(FIND("osteo",C511)),ISNUMBER(FIND("keratin",C511)),ISNUMBER(FIND(" cell's ",C511)),ISNUMBER(FIND("eukary",C511)),ISNUMBER(FIND("sperm",C511)))</f>
        <v>0</v>
      </c>
      <c r="AD511" t="b">
        <f>OR(ISNUMBER(FIND("human",B511)),ISNUMBER(FIND("workers",B511)),ISNUMBER(FIND("workforces",B511)),ISNUMBER(FIND("occupational",B511)),ISNUMBER(FIND("Case report",B511)),ISNUMBER(FIND("Workplaces",B511)),ISNUMBER(FIND("worker",B511)))</f>
        <v>0</v>
      </c>
      <c r="AE511" t="b">
        <f>OR(ISNUMBER(FIND(" plant ",C511)),ISNUMBER(FIND("Plant ",C511)),ISNUMBER(FIND("tomato",C511)),ISNUMBER(FIND("plants",C511)),ISNUMBER(FIND("Plants",C511)),ISNUMBER(FIND("algae",C511)),ISNUMBER(FIND("lettuce",C511)),ISNUMBER(FIND("green gram sprouts ",C511)),ISNUMBER(FIND("Cucurbita pepo",C511)),ISNUMBER(FIND("bean ",C511)),ISNUMBER(FIND("chloroplast",C511)),ISNUMBER(FIND("chlorophyll",C511)),ISNUMBER(FIND("seedling",C511)),ISNUMBER(FIND("canola",C511)),ISNUMBER(FIND("shoot",C511)),ISNUMBER(FIND("photosynthes",C511)),ISNUMBER(FIND(" leaves ",C511)),,ISNUMBER(FIND("agriculture",C511)),ISNUMBER(FIND(" crops ",C511)))</f>
        <v>0</v>
      </c>
      <c r="AF511" t="b">
        <f>OR(ISNUMBER(FIND("bacteria",C511)),ISNUMBER(FIND("Bacteria",C511)),ISNUMBER(FIND("Bacterium",C511)),ISNUMBER(FIND("bacterium",C511)),ISNUMBER(FIND(" coli ",C511)))</f>
        <v>0</v>
      </c>
      <c r="AG511" t="b">
        <f>OR(ISNUMBER(FIND("fungi",C511)),ISNUMBER(FIND("Fungi",C511)),ISNUMBER(FIND("fungus",C511)),ISNUMBER(FIND("Fungus",C511)),ISNUMBER(FIND("mushroom",C511)),ISNUMBER(FIND("Mushroom",C511)),ISNUMBER(FIND(" mold ",C511)))</f>
        <v>0</v>
      </c>
      <c r="AH511" t="b">
        <f>OR(ISNUMBER(FIND("Pig ",C511)),ISNUMBER(FIND("pig ",C511)),ISNUMBER(FIND("Pigs ",C511)),ISNUMBER(FIND("pigs ",C511)))</f>
        <v>0</v>
      </c>
      <c r="AI511" t="b">
        <f>OR(ISNUMBER(FIND(" C. elegans",C511)),ISNUMBER(FIND("Caenorhabditis elegans",C511)),ISNUMBER(FIND("earthworms",C511)),ISNUMBER(FIND(" Ficopomatus enigmaticus",C511)),ISNUMBER(FIND("larva",C511)),ISNUMBER(FIND("Lumbriculus variegatus",C511)),ISNUMBER(FIND("nematode",C511)))</f>
        <v>0</v>
      </c>
      <c r="AJ511" t="b">
        <f>NOT(OR(AA511,AB511,AC511,AD511,AE511,AF511,AG511,AH511,AI511))</f>
        <v>1</v>
      </c>
      <c r="AK511" t="s">
        <v>6111</v>
      </c>
      <c r="AL511" t="b">
        <f>OR(AA511,AB511,AD511,AE511,AF511,AG511,AH511,AI511)</f>
        <v>0</v>
      </c>
      <c r="AM511" t="b">
        <f>IF(Table1[[#This Row],[In vivo?]],IF(Table1[[#This Row],[Cell]],FALSE,TRUE),FALSE)</f>
        <v>0</v>
      </c>
      <c r="AN511" t="b">
        <f>AND(AC511,AL511)</f>
        <v>0</v>
      </c>
      <c r="AO511" t="b">
        <f>IF(Table1[[#This Row],[Cell]],IF(Table1[[#This Row],[In vivo?]],FALSE,TRUE),FALSE)</f>
        <v>0</v>
      </c>
      <c r="AP511" t="b">
        <f>NOT(OR(Table1[[#This Row],[In vivo?]],Table1[[#This Row],[Only in Cell]]))</f>
        <v>1</v>
      </c>
      <c r="AQ511" t="str">
        <f>IF(OR(Table1[[#This Row],[Rodents]],Table1[[#This Row],[Human]],Table1[[#This Row],[Pig]]),OR(ISNUMBER(FIND("pulmonary",C511)),ISNUMBER(FIND("lung",C511))),"NA")</f>
        <v>NA</v>
      </c>
      <c r="AR511" t="str">
        <f>IF(OR(Table1[[#This Row],[Rodents]],Table1[[#This Row],[Human]],Table1[[#This Row],[Pig]]),OR(ISNUMBER(FIND("skin",C511)),ISNUMBER(FIND("dermal",C511))),"NA")</f>
        <v>NA</v>
      </c>
      <c r="AS511" t="str">
        <f>IF(OR(Table1[[#This Row],[Rodents]],Table1[[#This Row],[Human]],Table1[[#This Row],[Pig]]),OR(ISNUMBER(FIND("liver",C511)),ISNUMBER(FIND("hepat",C511))),"NA")</f>
        <v>NA</v>
      </c>
      <c r="AT511" t="str">
        <f>IF(OR(Table1[[#This Row],[Rodents]],Table1[[#This Row],[Human]],Table1[[#This Row],[Pig]]),OR(ISNUMBER(FIND("kidney",C511)),ISNUMBER(FIND("neph",C511))),"NA")</f>
        <v>NA</v>
      </c>
      <c r="AU511" t="str">
        <f>IF(OR(Table1[[#This Row],[Rodents]],Table1[[#This Row],[Human]],Table1[[#This Row],[Pig]]),OR(ISNUMBER(FIND("brain",C511)),ISNUMBER(FIND("neur",C511)),ISNUMBER(FIND("nerv",C511))),"NA")</f>
        <v>NA</v>
      </c>
      <c r="AV511" t="str">
        <f>IF(OR(Table1[[#This Row],[Rodents]],Table1[[#This Row],[Human]],Table1[[#This Row],[Pig]]),OR(ISNUMBER(FIND("heart",C511)),ISNUMBER(FIND("cardi",C511))),"NA")</f>
        <v>NA</v>
      </c>
      <c r="AW511" t="str">
        <f>IF(OR(Table1[[#This Row],[Rodents]],Table1[[#This Row],[Human]],Table1[[#This Row],[Pig]]),OR(ISNUMBER(FIND("gastro",C511)),ISNUMBER(FIND("intesti",C511)),ISNUMBER(FIND("stomach",C511))),"NA")</f>
        <v>NA</v>
      </c>
      <c r="AX511" t="str">
        <f>IF(OR(Table1[[#This Row],[Rodents]],Table1[[#This Row],[Human]],Table1[[#This Row],[Pig]]),NOT(OR(AQ511,AR511,AS511,AT511,AU511,AV511,AW511)),"NA")</f>
        <v>NA</v>
      </c>
      <c r="AY511" t="b">
        <f>OR(ISNUMBER(FIND("SWCNT",C511)),ISNUMBER(FIND("SWNT",C511)),ISNUMBER(FIND("single-wall",C511)),ISNUMBER(FIND("single wall",C511)),ISNUMBER(FIND("Single wall",C511)),ISNUMBER(FIND("Single-wall",C511)),ISNUMBER(FIND("SWCNT",B511)),ISNUMBER(FIND("SWNT",B511)),ISNUMBER(FIND("single-wall",B511)),ISNUMBER(FIND("single wall",B511)),ISNUMBER(FIND("Single-wall",B511)),ISNUMBER(FIND("Single wall",B511)))</f>
        <v>1</v>
      </c>
      <c r="AZ511" t="b">
        <f>OR(ISNUMBER(FIND("MWCNT",C511)),ISNUMBER(FIND("MWNT",C511)),ISNUMBER(FIND("multi-wall",C511)),ISNUMBER(FIND("multi wall",C511)),ISNUMBER(FIND("multiwall",C511)),ISNUMBER(FIND("Multi-wall",C511)),ISNUMBER(FIND("Multi wall",C511)),ISNUMBER(FIND("Multiwall",C511)),ISNUMBER(FIND("MWCNT",B511)),ISNUMBER(FIND("MWNT",B511)),ISNUMBER(FIND("multi-wall",B511)),ISNUMBER(FIND("multi wall",B511)),ISNUMBER(FIND("multiwall",B511)),ISNUMBER(FIND("Multi-wall",B511)),ISNUMBER(FIND("Multi wall",B511)),ISNUMBER(FIND("Multiwall",B511)),ISNUMBER(FIND("Double-wall",B511)),ISNUMBER(FIND("Double wall",B511)),ISNUMBER(FIND("Doublewall",B511)),ISNUMBER(FIND("double-wall",B511)),ISNUMBER(FIND("double wall",B511)),ISNUMBER(FIND("doublewall",B511)))</f>
        <v>0</v>
      </c>
      <c r="BA511" t="b">
        <f>AND(Table1[[#This Row],[SWCNT]],Table1[[#This Row],[MWCNT]])</f>
        <v>0</v>
      </c>
      <c r="BB511" t="b">
        <f>IF(Table1[[#This Row],[SWCNT]]=TRUE,FALSE,IF(Table1[[#This Row],[MWCNT]]=TRUE,FALSE,TRUE))</f>
        <v>0</v>
      </c>
      <c r="BC511" s="18"/>
    </row>
    <row r="512" spans="1:55" ht="222">
      <c r="A512" t="s">
        <v>2149</v>
      </c>
      <c r="B512" s="2" t="s">
        <v>2150</v>
      </c>
      <c r="C512" s="16" t="s">
        <v>2151</v>
      </c>
      <c r="D512" s="17" t="s">
        <v>2152</v>
      </c>
      <c r="E512" s="2">
        <v>2017</v>
      </c>
      <c r="F512" t="b">
        <f>OR(ISNUMBER(FIND("cytotoxic",C512)),ISNUMBER(FIND("Cytotoxic",C512)),ISNUMBER(FIND("cellular toxicity",C512)),ISNUMBER(FIND("cell death",C512)),ISNUMBER(FIND("viable",C512)),ISNUMBER(FIND("phytotoxic",C512)),ISNUMBER(FIND("acute toxicity",C512)),ISNUMBER(FIND("MTT",C512)),ISNUMBER(FIND("survival",C512)),ISNUMBER(FIND("prolifer",C512)),ISNUMBER(FIND("apoptosis",C512)),ISNUMBER(FIND("neurotoxic",C512)),ISNUMBER(FIND("  lysis ",C512)),ISNUMBER(FIND("necrosis",C512)),ISNUMBER(FIND("cellular death",C512))*3,ISNUMBER(FIND("LDH",C512)),ISNUMBER(FIND("Acute toxicity",C512)))</f>
        <v>0</v>
      </c>
      <c r="G512" t="b">
        <f>OR(ISNUMBER(FIND("genotoxic",C512)),ISNUMBER(FIND("genotoxicity",C512)),ISNUMBER(FIND("DNA damage",C512)),ISNUMBER(FIND("DNA",C512)),ISNUMBER(FIND("RNA",C512)),ISNUMBER(FIND("mesothelioma",C512)),ISNUMBER(FIND("carcino",C512)),ISNUMBER(FIND("mutagen",C512)),ISNUMBER(FIND("genetic",C512)))</f>
        <v>0</v>
      </c>
      <c r="H512" t="b">
        <f>OR(ISNUMBER(FIND("inflammatory",C512)),ISNUMBER(FIND("inflamm",C512)))</f>
        <v>0</v>
      </c>
      <c r="I512" t="b">
        <f>OR(ISNUMBER(FIND("immune",C512)),ISNUMBER(FIND("immunological",C512)),ISNUMBER(FIND("interleuk",C512)),ISNUMBER(FIND("platelet activation",C512)),ISNUMBER(FIND("monocyte",C512)),ISNUMBER(FIND("leukocyte",C512)),ISNUMBER(FIND("cytokine",C512)),ISNUMBER(FIND("CD4",C512)),ISNUMBER(FIND("CD8",C512)),ISNUMBER(FIND("T-cell",C512)))</f>
        <v>0</v>
      </c>
      <c r="J512" t="b">
        <f>OR(ISNUMBER(FIND("reactive oxygen",C512)),ISNUMBER(FIND("ROS",C512)),ISNUMBER(FIND("free radical",C512)),ISNUMBER(FIND("oxidative stress",C512)),ISNUMBER(FIND("peroxid",C512)),ISNUMBER(FIND("oxidative",C512)),ISNUMBER(FIND("antioxid",C512)))</f>
        <v>0</v>
      </c>
      <c r="K512" t="b">
        <f>OR(ISNUMBER(FIND("autophag",C512)))</f>
        <v>0</v>
      </c>
      <c r="L512" t="b">
        <f>OR(ISNUMBER(FIND("morpholog",C512)))</f>
        <v>0</v>
      </c>
      <c r="M512" t="b">
        <f>OR(ISNUMBER(FIND("fibrosis",C512)),ISNUMBER(FIND("Fibrosis",C512)),ISNUMBER(FIND("fibrot",C512)))</f>
        <v>0</v>
      </c>
      <c r="N512" t="b">
        <f>OR(ISNUMBER(FIND("offspring",C512)),ISNUMBER(FIND("Parental",C512)),ISNUMBER(FIND("parental",C512)),ISNUMBER(FIND("germline",C512)),ISNUMBER(FIND("reproduc",C512)),ISNUMBER(FIND("embryo",C512)))</f>
        <v>0</v>
      </c>
      <c r="O512" t="b">
        <f>OR(ISNUMBER(FIND("metabol",C512)),ISNUMBER(FIND("Metabol",C512)),ISNUMBER(FIND("digest",C512)),ISNUMBER(FIND("mitochon",C512)))</f>
        <v>0</v>
      </c>
      <c r="P512" t="b">
        <f>OR(ISNUMBER(FIND("ecotox",C512)),ISNUMBER(FIND("Ecotox",B512)),ISNUMBER(FIND("ecotox",B512)),ISNUMBER(FIND("Ecotox",C512)))</f>
        <v>0</v>
      </c>
      <c r="Q512" t="b">
        <f>OR(ISNUMBER(FIND("Bioaccum",C512)),ISNUMBER(FIND("bioaccum",C512)),ISNUMBER(FIND("accum",C512)))</f>
        <v>0</v>
      </c>
      <c r="R512" t="b">
        <f>OR(ISNUMBER(FIND("Occupation",C512)),ISNUMBER(FIND("occupation",C512)),ISNUMBER(FIND("worker",C512)),ISNUMBER(FIND("workforce",C512)))</f>
        <v>0</v>
      </c>
      <c r="S512" t="b">
        <f>NOT(OR(F512,G512,H512,I512,J512,K512,L512,M512,N512,O512,P512,Q512,R512))</f>
        <v>1</v>
      </c>
      <c r="U512" t="b">
        <f>OR(Table1[[#This Row],[Inflammation]],Table1[[#This Row],[Immune]])</f>
        <v>0</v>
      </c>
      <c r="V512" t="str">
        <f>IF(OR(Table1[[#This Row],[Rodents]],Table1[[#This Row],[Human]],Table1[[#This Row],[Pig]]),OR(ISNUMBER(FIND("intratrach",C512)),ISNUMBER(FIND("nasal ",C512)),ISNUMBER(FIND("instill",C512))),"NA")</f>
        <v>NA</v>
      </c>
      <c r="W512" t="str">
        <f>IF(OR(Table1[[#This Row],[Rodents]],Table1[[#This Row],[Human]],Table1[[#This Row],[Pig]]),OR(ISNUMBER(FIND("dermal",C512)),ISNUMBER(FIND("skin ",C512))),"NA")</f>
        <v>NA</v>
      </c>
      <c r="X512" t="str">
        <f>IF(OR(Table1[[#This Row],[Rodents]],Table1[[#This Row],[Human]],Table1[[#This Row],[Pig]]),OR(ISNUMBER(FIND("injected",C512)),ISNUMBER(FIND("periton",C512)),ISNUMBER(FIND("intrascrot",C512))),"NA")</f>
        <v>NA</v>
      </c>
      <c r="Y512" t="str">
        <f>IF(OR(Table1[[#This Row],[Rodents]],Table1[[#This Row],[Human]],Table1[[#This Row],[Pig]]),NOT(OR(Table1[[#This Row],[Inhaled/Intratracheal/intranasal]],Table1[[#This Row],[Dermal]],Table1[[#This Row],[Injected]])),"NA")</f>
        <v>NA</v>
      </c>
      <c r="AA512" t="b">
        <f>OR(ISNUMBER(FIND("fish ",C512)),ISNUMBER(FIND("Fish ",C512)),ISNUMBER(FIND("aquatic",C512)),ISNUMBER(FIND("daphnids",C512)),ISNUMBER(FIND("Carcinus maenas",C512)),ISNUMBER(FIND("Daphnia",C512)),ISNUMBER(FIND("Ruditapes philippinarum",C512)),ISNUMBER(FIND("daphnia",C512)),ISNUMBER(FIND("marine",C512)),ISNUMBER(FIND("mussel",C512)),ISNUMBER(FIND("algae",C512)),ISNUMBER(FIND("Donax faba",C512)),ISNUMBER(FIND("estuarine",C512)),ISNUMBER(FIND("snail",C512)),ISNUMBER(FIND("Prorocentrum donghaiense",C512)) )</f>
        <v>0</v>
      </c>
      <c r="AB512" t="b">
        <f>OR(ISNUMBER(FIND(" rat ",C512)),ISNUMBER(FIND(" rats ",C512)),ISNUMBER(FIND(" Rats ",C512)),ISNUMBER(FIND(" Rat ",C512)),ISNUMBER(FIND(" rat.",C512)),ISNUMBER(FIND(" rats.",C512)),ISNUMBER(FIND("mouse",C512)),ISNUMBER(FIND("mice",C512)), ISNUMBER(FIND(" Mice",C512)))</f>
        <v>0</v>
      </c>
      <c r="AC512" t="b">
        <f>OR(ISNUMBER(FIND(" cell ",C512)),ISNUMBER(FIND("fibroblast",C512)),ISNUMBER(FIND("macrophage",C512)),ISNUMBER(FIND("epithelial",C512)),ISNUMBER(FIND("endothelial",C512)),ISNUMBER(FIND("neuron",C512)),ISNUMBER(FIND(" cells ",C512)),ISNUMBER(FIND("RBC",C512)),ISNUMBER(FIND("mitochond",C512)),ISNUMBER(FIND("adipocyte",C512)),ISNUMBER(FIND("osteo",C512)),ISNUMBER(FIND("keratin",C512)),ISNUMBER(FIND(" cell's ",C512)),ISNUMBER(FIND("eukary",C512)),ISNUMBER(FIND("sperm",C512)))</f>
        <v>0</v>
      </c>
      <c r="AD512" t="b">
        <f>OR(ISNUMBER(FIND("human",B512)),ISNUMBER(FIND("workers",B512)),ISNUMBER(FIND("workforces",B512)),ISNUMBER(FIND("occupational",B512)),ISNUMBER(FIND("Case report",B512)),ISNUMBER(FIND("Workplaces",B512)),ISNUMBER(FIND("worker",B512)))</f>
        <v>0</v>
      </c>
      <c r="AE512" t="b">
        <f>OR(ISNUMBER(FIND(" plant ",C512)),ISNUMBER(FIND("Plant ",C512)),ISNUMBER(FIND("tomato",C512)),ISNUMBER(FIND("plants",C512)),ISNUMBER(FIND("Plants",C512)),ISNUMBER(FIND("algae",C512)),ISNUMBER(FIND("lettuce",C512)),ISNUMBER(FIND("green gram sprouts ",C512)),ISNUMBER(FIND("Cucurbita pepo",C512)),ISNUMBER(FIND("bean ",C512)),ISNUMBER(FIND("chloroplast",C512)),ISNUMBER(FIND("chlorophyll",C512)),ISNUMBER(FIND("seedling",C512)),ISNUMBER(FIND("canola",C512)),ISNUMBER(FIND("shoot",C512)),ISNUMBER(FIND("photosynthes",C512)),ISNUMBER(FIND(" leaves ",C512)),,ISNUMBER(FIND("agriculture",C512)),ISNUMBER(FIND(" crops ",C512)))</f>
        <v>0</v>
      </c>
      <c r="AF512" t="b">
        <f>OR(ISNUMBER(FIND("bacteria",C512)),ISNUMBER(FIND("Bacteria",C512)),ISNUMBER(FIND("Bacterium",C512)),ISNUMBER(FIND("bacterium",C512)),ISNUMBER(FIND(" coli ",C512)))</f>
        <v>0</v>
      </c>
      <c r="AG512" t="b">
        <f>OR(ISNUMBER(FIND("fungi",C512)),ISNUMBER(FIND("Fungi",C512)),ISNUMBER(FIND("fungus",C512)),ISNUMBER(FIND("Fungus",C512)),ISNUMBER(FIND("mushroom",C512)),ISNUMBER(FIND("Mushroom",C512)),ISNUMBER(FIND(" mold ",C512)))</f>
        <v>0</v>
      </c>
      <c r="AH512" t="b">
        <f>OR(ISNUMBER(FIND("Pig ",C512)),ISNUMBER(FIND("pig ",C512)),ISNUMBER(FIND("Pigs ",C512)),ISNUMBER(FIND("pigs ",C512)))</f>
        <v>0</v>
      </c>
      <c r="AI512" t="b">
        <f>OR(ISNUMBER(FIND(" C. elegans",C512)),ISNUMBER(FIND("Caenorhabditis elegans",C512)),ISNUMBER(FIND("earthworms",C512)),ISNUMBER(FIND(" Ficopomatus enigmaticus",C512)),ISNUMBER(FIND("larva",C512)),ISNUMBER(FIND("Lumbriculus variegatus",C512)),ISNUMBER(FIND("nematode",C512)))</f>
        <v>0</v>
      </c>
      <c r="AJ512" t="b">
        <f>NOT(OR(AA512,AB512,AC512,AD512,AE512,AF512,AG512,AH512,AI512))</f>
        <v>1</v>
      </c>
      <c r="AK512" t="s">
        <v>6109</v>
      </c>
      <c r="AL512" t="b">
        <f>OR(AA512,AB512,AD512,AE512,AF512,AG512,AH512,AI512)</f>
        <v>0</v>
      </c>
      <c r="AM512" t="b">
        <f>IF(Table1[[#This Row],[In vivo?]],IF(Table1[[#This Row],[Cell]],FALSE,TRUE),FALSE)</f>
        <v>0</v>
      </c>
      <c r="AN512" t="b">
        <f>AND(AC512,AL512)</f>
        <v>0</v>
      </c>
      <c r="AO512" t="b">
        <f>IF(Table1[[#This Row],[Cell]],IF(Table1[[#This Row],[In vivo?]],FALSE,TRUE),FALSE)</f>
        <v>0</v>
      </c>
      <c r="AP512" t="b">
        <f>NOT(OR(Table1[[#This Row],[In vivo?]],Table1[[#This Row],[Only in Cell]]))</f>
        <v>1</v>
      </c>
      <c r="AQ512" t="str">
        <f>IF(OR(Table1[[#This Row],[Rodents]],Table1[[#This Row],[Human]],Table1[[#This Row],[Pig]]),OR(ISNUMBER(FIND("pulmonary",C512)),ISNUMBER(FIND("lung",C512))),"NA")</f>
        <v>NA</v>
      </c>
      <c r="AR512" t="str">
        <f>IF(OR(Table1[[#This Row],[Rodents]],Table1[[#This Row],[Human]],Table1[[#This Row],[Pig]]),OR(ISNUMBER(FIND("skin",C512)),ISNUMBER(FIND("dermal",C512))),"NA")</f>
        <v>NA</v>
      </c>
      <c r="AS512" t="str">
        <f>IF(OR(Table1[[#This Row],[Rodents]],Table1[[#This Row],[Human]],Table1[[#This Row],[Pig]]),OR(ISNUMBER(FIND("liver",C512)),ISNUMBER(FIND("hepat",C512))),"NA")</f>
        <v>NA</v>
      </c>
      <c r="AT512" t="str">
        <f>IF(OR(Table1[[#This Row],[Rodents]],Table1[[#This Row],[Human]],Table1[[#This Row],[Pig]]),OR(ISNUMBER(FIND("kidney",C512)),ISNUMBER(FIND("neph",C512))),"NA")</f>
        <v>NA</v>
      </c>
      <c r="AU512" t="str">
        <f>IF(OR(Table1[[#This Row],[Rodents]],Table1[[#This Row],[Human]],Table1[[#This Row],[Pig]]),OR(ISNUMBER(FIND("brain",C512)),ISNUMBER(FIND("neur",C512)),ISNUMBER(FIND("nerv",C512))),"NA")</f>
        <v>NA</v>
      </c>
      <c r="AV512" t="str">
        <f>IF(OR(Table1[[#This Row],[Rodents]],Table1[[#This Row],[Human]],Table1[[#This Row],[Pig]]),OR(ISNUMBER(FIND("heart",C512)),ISNUMBER(FIND("cardi",C512))),"NA")</f>
        <v>NA</v>
      </c>
      <c r="AW512" t="str">
        <f>IF(OR(Table1[[#This Row],[Rodents]],Table1[[#This Row],[Human]],Table1[[#This Row],[Pig]]),OR(ISNUMBER(FIND("gastro",C512)),ISNUMBER(FIND("intesti",C512)),ISNUMBER(FIND("stomach",C512))),"NA")</f>
        <v>NA</v>
      </c>
      <c r="AX512" t="str">
        <f>IF(OR(Table1[[#This Row],[Rodents]],Table1[[#This Row],[Human]],Table1[[#This Row],[Pig]]),NOT(OR(AQ512,AR512,AS512,AT512,AU512,AV512,AW512)),"NA")</f>
        <v>NA</v>
      </c>
      <c r="AY512" t="b">
        <f>OR(ISNUMBER(FIND("SWCNT",C512)),ISNUMBER(FIND("SWNT",C512)),ISNUMBER(FIND("single-wall",C512)),ISNUMBER(FIND("single wall",C512)),ISNUMBER(FIND("Single wall",C512)),ISNUMBER(FIND("Single-wall",C512)),ISNUMBER(FIND("SWCNT",B512)),ISNUMBER(FIND("SWNT",B512)),ISNUMBER(FIND("single-wall",B512)),ISNUMBER(FIND("single wall",B512)),ISNUMBER(FIND("Single-wall",B512)),ISNUMBER(FIND("Single wall",B512)))</f>
        <v>1</v>
      </c>
      <c r="AZ512" t="b">
        <f>OR(ISNUMBER(FIND("MWCNT",C512)),ISNUMBER(FIND("MWNT",C512)),ISNUMBER(FIND("multi-wall",C512)),ISNUMBER(FIND("multi wall",C512)),ISNUMBER(FIND("multiwall",C512)),ISNUMBER(FIND("Multi-wall",C512)),ISNUMBER(FIND("Multi wall",C512)),ISNUMBER(FIND("Multiwall",C512)),ISNUMBER(FIND("MWCNT",B512)),ISNUMBER(FIND("MWNT",B512)),ISNUMBER(FIND("multi-wall",B512)),ISNUMBER(FIND("multi wall",B512)),ISNUMBER(FIND("multiwall",B512)),ISNUMBER(FIND("Multi-wall",B512)),ISNUMBER(FIND("Multi wall",B512)),ISNUMBER(FIND("Multiwall",B512)),ISNUMBER(FIND("Double-wall",B512)),ISNUMBER(FIND("Double wall",B512)),ISNUMBER(FIND("Doublewall",B512)),ISNUMBER(FIND("double-wall",B512)),ISNUMBER(FIND("double wall",B512)),ISNUMBER(FIND("doublewall",B512)))</f>
        <v>0</v>
      </c>
      <c r="BA512" t="b">
        <f>AND(Table1[[#This Row],[SWCNT]],Table1[[#This Row],[MWCNT]])</f>
        <v>0</v>
      </c>
      <c r="BB512" t="b">
        <f>IF(Table1[[#This Row],[SWCNT]]=TRUE,FALSE,IF(Table1[[#This Row],[MWCNT]]=TRUE,FALSE,TRUE))</f>
        <v>0</v>
      </c>
      <c r="BC512" s="18"/>
    </row>
    <row r="513" spans="1:55" ht="148">
      <c r="A513" t="s">
        <v>907</v>
      </c>
      <c r="B513" s="2" t="s">
        <v>908</v>
      </c>
      <c r="C513" s="16" t="s">
        <v>909</v>
      </c>
      <c r="D513" s="17" t="s">
        <v>910</v>
      </c>
      <c r="E513" s="2">
        <v>2020</v>
      </c>
      <c r="F513" t="b">
        <f>OR(ISNUMBER(FIND("cytotoxic",C513)),ISNUMBER(FIND("Cytotoxic",C513)),ISNUMBER(FIND("cellular toxicity",C513)),ISNUMBER(FIND("cell death",C513)),ISNUMBER(FIND("viable",C513)),ISNUMBER(FIND("phytotoxic",C513)),ISNUMBER(FIND("acute toxicity",C513)),ISNUMBER(FIND("MTT",C513)),ISNUMBER(FIND("survival",C513)),ISNUMBER(FIND("prolifer",C513)),ISNUMBER(FIND("apoptosis",C513)),ISNUMBER(FIND("neurotoxic",C513)),ISNUMBER(FIND("  lysis ",C513)),ISNUMBER(FIND("necrosis",C513)),ISNUMBER(FIND("cellular death",C513))*3,ISNUMBER(FIND("LDH",C513)),ISNUMBER(FIND("Acute toxicity",C513)))</f>
        <v>0</v>
      </c>
      <c r="G513" t="b">
        <f>OR(ISNUMBER(FIND("genotoxic",C513)),ISNUMBER(FIND("genotoxicity",C513)),ISNUMBER(FIND("DNA damage",C513)),ISNUMBER(FIND("DNA",C513)),ISNUMBER(FIND("RNA",C513)),ISNUMBER(FIND("mesothelioma",C513)),ISNUMBER(FIND("carcino",C513)),ISNUMBER(FIND("mutagen",C513)),ISNUMBER(FIND("genetic",C513)))</f>
        <v>0</v>
      </c>
      <c r="H513" t="b">
        <f>OR(ISNUMBER(FIND("inflammatory",C513)),ISNUMBER(FIND("inflamm",C513)))</f>
        <v>0</v>
      </c>
      <c r="I513" t="b">
        <f>OR(ISNUMBER(FIND("immune",C513)),ISNUMBER(FIND("immunological",C513)),ISNUMBER(FIND("interleuk",C513)),ISNUMBER(FIND("platelet activation",C513)),ISNUMBER(FIND("monocyte",C513)),ISNUMBER(FIND("leukocyte",C513)),ISNUMBER(FIND("cytokine",C513)),ISNUMBER(FIND("CD4",C513)),ISNUMBER(FIND("CD8",C513)),ISNUMBER(FIND("T-cell",C513)))</f>
        <v>0</v>
      </c>
      <c r="J513" t="b">
        <f>OR(ISNUMBER(FIND("reactive oxygen",C513)),ISNUMBER(FIND("ROS",C513)),ISNUMBER(FIND("free radical",C513)),ISNUMBER(FIND("oxidative stress",C513)),ISNUMBER(FIND("peroxid",C513)),ISNUMBER(FIND("oxidative",C513)),ISNUMBER(FIND("antioxid",C513)))</f>
        <v>0</v>
      </c>
      <c r="K513" t="b">
        <f>OR(ISNUMBER(FIND("autophag",C513)))</f>
        <v>0</v>
      </c>
      <c r="L513" t="b">
        <f>OR(ISNUMBER(FIND("morpholog",C513)))</f>
        <v>0</v>
      </c>
      <c r="M513" t="b">
        <f>OR(ISNUMBER(FIND("fibrosis",C513)),ISNUMBER(FIND("Fibrosis",C513)),ISNUMBER(FIND("fibrot",C513)))</f>
        <v>0</v>
      </c>
      <c r="N513" t="b">
        <f>OR(ISNUMBER(FIND("offspring",C513)),ISNUMBER(FIND("Parental",C513)),ISNUMBER(FIND("parental",C513)),ISNUMBER(FIND("germline",C513)),ISNUMBER(FIND("reproduc",C513)),ISNUMBER(FIND("embryo",C513)))</f>
        <v>0</v>
      </c>
      <c r="O513" t="b">
        <f>OR(ISNUMBER(FIND("metabol",C513)),ISNUMBER(FIND("Metabol",C513)),ISNUMBER(FIND("digest",C513)),ISNUMBER(FIND("mitochon",C513)))</f>
        <v>0</v>
      </c>
      <c r="P513" t="b">
        <f>OR(ISNUMBER(FIND("ecotox",C513)),ISNUMBER(FIND("Ecotox",B513)),ISNUMBER(FIND("ecotox",B513)),ISNUMBER(FIND("Ecotox",C513)))</f>
        <v>0</v>
      </c>
      <c r="Q513" t="b">
        <f>OR(ISNUMBER(FIND("Bioaccum",C513)),ISNUMBER(FIND("bioaccum",C513)),ISNUMBER(FIND("accum",C513)))</f>
        <v>0</v>
      </c>
      <c r="R513" t="b">
        <f>OR(ISNUMBER(FIND("Occupation",C513)),ISNUMBER(FIND("occupation",C513)),ISNUMBER(FIND("worker",C513)),ISNUMBER(FIND("workforce",C513)))</f>
        <v>0</v>
      </c>
      <c r="S513" t="b">
        <f>NOT(OR(F513,G513,H513,I513,J513,K513,L513,M513,N513,O513,P513,Q513,R513))</f>
        <v>1</v>
      </c>
      <c r="T513" t="s">
        <v>6147</v>
      </c>
      <c r="U513" t="b">
        <f>OR(Table1[[#This Row],[Inflammation]],Table1[[#This Row],[Immune]])</f>
        <v>0</v>
      </c>
      <c r="V513" t="str">
        <f>IF(OR(Table1[[#This Row],[Rodents]],Table1[[#This Row],[Human]],Table1[[#This Row],[Pig]]),OR(ISNUMBER(FIND("intratrach",C513)),ISNUMBER(FIND("nasal ",C513)),ISNUMBER(FIND("instill",C513))),"NA")</f>
        <v>NA</v>
      </c>
      <c r="W513" t="str">
        <f>IF(OR(Table1[[#This Row],[Rodents]],Table1[[#This Row],[Human]],Table1[[#This Row],[Pig]]),OR(ISNUMBER(FIND("dermal",C513)),ISNUMBER(FIND("skin ",C513))),"NA")</f>
        <v>NA</v>
      </c>
      <c r="X513" t="str">
        <f>IF(OR(Table1[[#This Row],[Rodents]],Table1[[#This Row],[Human]],Table1[[#This Row],[Pig]]),OR(ISNUMBER(FIND("injected",C513)),ISNUMBER(FIND("periton",C513)),ISNUMBER(FIND("intrascrot",C513))),"NA")</f>
        <v>NA</v>
      </c>
      <c r="Y513" t="str">
        <f>IF(OR(Table1[[#This Row],[Rodents]],Table1[[#This Row],[Human]],Table1[[#This Row],[Pig]]),NOT(OR(Table1[[#This Row],[Inhaled/Intratracheal/intranasal]],Table1[[#This Row],[Dermal]],Table1[[#This Row],[Injected]])),"NA")</f>
        <v>NA</v>
      </c>
      <c r="AA513" t="b">
        <f>OR(ISNUMBER(FIND("fish ",C513)),ISNUMBER(FIND("Fish ",C513)),ISNUMBER(FIND("aquatic",C513)),ISNUMBER(FIND("daphnids",C513)),ISNUMBER(FIND("Carcinus maenas",C513)),ISNUMBER(FIND("Daphnia",C513)),ISNUMBER(FIND("Ruditapes philippinarum",C513)),ISNUMBER(FIND("daphnia",C513)),ISNUMBER(FIND("marine",C513)),ISNUMBER(FIND("mussel",C513)),ISNUMBER(FIND("algae",C513)),ISNUMBER(FIND("Donax faba",C513)),ISNUMBER(FIND("estuarine",C513)),ISNUMBER(FIND("snail",C513)),ISNUMBER(FIND("Prorocentrum donghaiense",C513)) )</f>
        <v>0</v>
      </c>
      <c r="AB513" t="b">
        <f>OR(ISNUMBER(FIND(" rat ",C513)),ISNUMBER(FIND(" rats ",C513)),ISNUMBER(FIND(" Rats ",C513)),ISNUMBER(FIND(" Rat ",C513)),ISNUMBER(FIND(" rat.",C513)),ISNUMBER(FIND(" rats.",C513)),ISNUMBER(FIND("mouse",C513)),ISNUMBER(FIND("mice",C513)), ISNUMBER(FIND(" Mice",C513)))</f>
        <v>0</v>
      </c>
      <c r="AC513" t="b">
        <f>OR(ISNUMBER(FIND(" cell ",C513)),ISNUMBER(FIND("fibroblast",C513)),ISNUMBER(FIND("macrophage",C513)),ISNUMBER(FIND("epithelial",C513)),ISNUMBER(FIND("endothelial",C513)),ISNUMBER(FIND("neuron",C513)),ISNUMBER(FIND(" cells ",C513)),ISNUMBER(FIND("RBC",C513)),ISNUMBER(FIND("mitochond",C513)),ISNUMBER(FIND("adipocyte",C513)),ISNUMBER(FIND("osteo",C513)),ISNUMBER(FIND("keratin",C513)),ISNUMBER(FIND(" cell's ",C513)),ISNUMBER(FIND("eukary",C513)),ISNUMBER(FIND("sperm",C513)))</f>
        <v>1</v>
      </c>
      <c r="AD513" t="b">
        <f>OR(ISNUMBER(FIND("human",B513)),ISNUMBER(FIND("workers",B513)),ISNUMBER(FIND("workforces",B513)),ISNUMBER(FIND("occupational",B513)),ISNUMBER(FIND("Case report",B513)),ISNUMBER(FIND("Workplaces",B513)),ISNUMBER(FIND("worker",B513)))</f>
        <v>0</v>
      </c>
      <c r="AE513" t="b">
        <f>OR(ISNUMBER(FIND(" plant ",C513)),ISNUMBER(FIND("Plant ",C513)),ISNUMBER(FIND("tomato",C513)),ISNUMBER(FIND("plants",C513)),ISNUMBER(FIND("Plants",C513)),ISNUMBER(FIND("algae",C513)),ISNUMBER(FIND("lettuce",C513)),ISNUMBER(FIND("green gram sprouts ",C513)),ISNUMBER(FIND("Cucurbita pepo",C513)),ISNUMBER(FIND("bean ",C513)),ISNUMBER(FIND("chloroplast",C513)),ISNUMBER(FIND("chlorophyll",C513)),ISNUMBER(FIND("seedling",C513)),ISNUMBER(FIND("canola",C513)),ISNUMBER(FIND("shoot",C513)),ISNUMBER(FIND("photosynthes",C513)),ISNUMBER(FIND(" leaves ",C513)),,ISNUMBER(FIND("agriculture",C513)),ISNUMBER(FIND(" crops ",C513)))</f>
        <v>0</v>
      </c>
      <c r="AF513" t="b">
        <f>OR(ISNUMBER(FIND("bacteria",C513)),ISNUMBER(FIND("Bacteria",C513)),ISNUMBER(FIND("Bacterium",C513)),ISNUMBER(FIND("bacterium",C513)),ISNUMBER(FIND(" coli ",C513)))</f>
        <v>0</v>
      </c>
      <c r="AG513" t="b">
        <f>OR(ISNUMBER(FIND("fungi",C513)),ISNUMBER(FIND("Fungi",C513)),ISNUMBER(FIND("fungus",C513)),ISNUMBER(FIND("Fungus",C513)),ISNUMBER(FIND("mushroom",C513)),ISNUMBER(FIND("Mushroom",C513)),ISNUMBER(FIND(" mold ",C513)))</f>
        <v>0</v>
      </c>
      <c r="AH513" t="b">
        <f>OR(ISNUMBER(FIND("Pig ",C513)),ISNUMBER(FIND("pig ",C513)),ISNUMBER(FIND("Pigs ",C513)),ISNUMBER(FIND("pigs ",C513)))</f>
        <v>0</v>
      </c>
      <c r="AI513" t="b">
        <f>OR(ISNUMBER(FIND(" C. elegans",C513)),ISNUMBER(FIND("Caenorhabditis elegans",C513)),ISNUMBER(FIND("earthworms",C513)),ISNUMBER(FIND(" Ficopomatus enigmaticus",C513)),ISNUMBER(FIND("larva",C513)),ISNUMBER(FIND("Lumbriculus variegatus",C513)),ISNUMBER(FIND("nematode",C513)))</f>
        <v>0</v>
      </c>
      <c r="AJ513" t="b">
        <f>NOT(OR(AA513,AB513,AC513,AD513,AE513,AF513,AG513,AH513,AI513))</f>
        <v>0</v>
      </c>
      <c r="AL513" t="b">
        <f>OR(AA513,AB513,AD513,AE513,AF513,AG513,AH513,AI513)</f>
        <v>0</v>
      </c>
      <c r="AM513" t="b">
        <f>IF(Table1[[#This Row],[In vivo?]],IF(Table1[[#This Row],[Cell]],FALSE,TRUE),FALSE)</f>
        <v>0</v>
      </c>
      <c r="AN513" t="b">
        <f>AND(AC513,AL513)</f>
        <v>0</v>
      </c>
      <c r="AO513" t="b">
        <f>IF(Table1[[#This Row],[Cell]],IF(Table1[[#This Row],[In vivo?]],FALSE,TRUE),FALSE)</f>
        <v>1</v>
      </c>
      <c r="AP513" t="b">
        <f>NOT(OR(Table1[[#This Row],[In vivo?]],Table1[[#This Row],[Only in Cell]]))</f>
        <v>0</v>
      </c>
      <c r="AQ513" t="str">
        <f>IF(OR(Table1[[#This Row],[Rodents]],Table1[[#This Row],[Human]],Table1[[#This Row],[Pig]]),OR(ISNUMBER(FIND("pulmonary",C513)),ISNUMBER(FIND("lung",C513))),"NA")</f>
        <v>NA</v>
      </c>
      <c r="AR513" t="str">
        <f>IF(OR(Table1[[#This Row],[Rodents]],Table1[[#This Row],[Human]],Table1[[#This Row],[Pig]]),OR(ISNUMBER(FIND("skin",C513)),ISNUMBER(FIND("dermal",C513))),"NA")</f>
        <v>NA</v>
      </c>
      <c r="AS513" t="str">
        <f>IF(OR(Table1[[#This Row],[Rodents]],Table1[[#This Row],[Human]],Table1[[#This Row],[Pig]]),OR(ISNUMBER(FIND("liver",C513)),ISNUMBER(FIND("hepat",C513))),"NA")</f>
        <v>NA</v>
      </c>
      <c r="AT513" t="str">
        <f>IF(OR(Table1[[#This Row],[Rodents]],Table1[[#This Row],[Human]],Table1[[#This Row],[Pig]]),OR(ISNUMBER(FIND("kidney",C513)),ISNUMBER(FIND("neph",C513))),"NA")</f>
        <v>NA</v>
      </c>
      <c r="AU513" t="str">
        <f>IF(OR(Table1[[#This Row],[Rodents]],Table1[[#This Row],[Human]],Table1[[#This Row],[Pig]]),OR(ISNUMBER(FIND("brain",C513)),ISNUMBER(FIND("neur",C513)),ISNUMBER(FIND("nerv",C513))),"NA")</f>
        <v>NA</v>
      </c>
      <c r="AV513" t="str">
        <f>IF(OR(Table1[[#This Row],[Rodents]],Table1[[#This Row],[Human]],Table1[[#This Row],[Pig]]),OR(ISNUMBER(FIND("heart",C513)),ISNUMBER(FIND("cardi",C513))),"NA")</f>
        <v>NA</v>
      </c>
      <c r="AW513" t="str">
        <f>IF(OR(Table1[[#This Row],[Rodents]],Table1[[#This Row],[Human]],Table1[[#This Row],[Pig]]),OR(ISNUMBER(FIND("gastro",C513)),ISNUMBER(FIND("intesti",C513)),ISNUMBER(FIND("stomach",C513))),"NA")</f>
        <v>NA</v>
      </c>
      <c r="AX513" t="str">
        <f>IF(OR(Table1[[#This Row],[Rodents]],Table1[[#This Row],[Human]],Table1[[#This Row],[Pig]]),NOT(OR(AQ513,AR513,AS513,AT513,AU513,AV513,AW513)),"NA")</f>
        <v>NA</v>
      </c>
      <c r="AY513" t="b">
        <f>OR(ISNUMBER(FIND("SWCNT",C513)),ISNUMBER(FIND("SWNT",C513)),ISNUMBER(FIND("single-wall",C513)),ISNUMBER(FIND("single wall",C513)),ISNUMBER(FIND("Single wall",C513)),ISNUMBER(FIND("Single-wall",C513)),ISNUMBER(FIND("SWCNT",B513)),ISNUMBER(FIND("SWNT",B513)),ISNUMBER(FIND("single-wall",B513)),ISNUMBER(FIND("single wall",B513)),ISNUMBER(FIND("Single-wall",B513)),ISNUMBER(FIND("Single wall",B513)))</f>
        <v>1</v>
      </c>
      <c r="AZ513" t="b">
        <f>OR(ISNUMBER(FIND("MWCNT",C513)),ISNUMBER(FIND("MWNT",C513)),ISNUMBER(FIND("multi-wall",C513)),ISNUMBER(FIND("multi wall",C513)),ISNUMBER(FIND("multiwall",C513)),ISNUMBER(FIND("Multi-wall",C513)),ISNUMBER(FIND("Multi wall",C513)),ISNUMBER(FIND("Multiwall",C513)),ISNUMBER(FIND("MWCNT",B513)),ISNUMBER(FIND("MWNT",B513)),ISNUMBER(FIND("multi-wall",B513)),ISNUMBER(FIND("multi wall",B513)),ISNUMBER(FIND("multiwall",B513)),ISNUMBER(FIND("Multi-wall",B513)),ISNUMBER(FIND("Multi wall",B513)),ISNUMBER(FIND("Multiwall",B513)),ISNUMBER(FIND("Double-wall",B513)),ISNUMBER(FIND("Double wall",B513)),ISNUMBER(FIND("Doublewall",B513)),ISNUMBER(FIND("double-wall",B513)),ISNUMBER(FIND("double wall",B513)),ISNUMBER(FIND("doublewall",B513)))</f>
        <v>0</v>
      </c>
      <c r="BA513" t="b">
        <f>AND(Table1[[#This Row],[SWCNT]],Table1[[#This Row],[MWCNT]])</f>
        <v>0</v>
      </c>
      <c r="BB513" t="b">
        <f>IF(Table1[[#This Row],[SWCNT]]=TRUE,FALSE,IF(Table1[[#This Row],[MWCNT]]=TRUE,FALSE,TRUE))</f>
        <v>0</v>
      </c>
      <c r="BC513" s="18"/>
    </row>
    <row r="514" spans="1:55" ht="277.5">
      <c r="A514" t="s">
        <v>1022</v>
      </c>
      <c r="B514" s="2" t="s">
        <v>1025</v>
      </c>
      <c r="C514" s="16" t="s">
        <v>1028</v>
      </c>
      <c r="D514" s="17" t="s">
        <v>395</v>
      </c>
      <c r="E514" s="2">
        <v>2020</v>
      </c>
      <c r="F514" t="b">
        <f>OR(ISNUMBER(FIND("cytotoxic",C514)),ISNUMBER(FIND("Cytotoxic",C514)),ISNUMBER(FIND("cellular toxicity",C514)),ISNUMBER(FIND("cell death",C514)),ISNUMBER(FIND("viable",C514)),ISNUMBER(FIND("phytotoxic",C514)),ISNUMBER(FIND("acute toxicity",C514)),ISNUMBER(FIND("MTT",C514)),ISNUMBER(FIND("survival",C514)),ISNUMBER(FIND("prolifer",C514)),ISNUMBER(FIND("apoptosis",C514)),ISNUMBER(FIND("neurotoxic",C514)),ISNUMBER(FIND("  lysis ",C514)),ISNUMBER(FIND("necrosis",C514)),ISNUMBER(FIND("cellular death",C514))*3,ISNUMBER(FIND("LDH",C514)),ISNUMBER(FIND("Acute toxicity",C514)))</f>
        <v>0</v>
      </c>
      <c r="G514" t="b">
        <f>OR(ISNUMBER(FIND("genotoxic",C514)),ISNUMBER(FIND("genotoxicity",C514)),ISNUMBER(FIND("DNA damage",C514)),ISNUMBER(FIND("DNA",C514)),ISNUMBER(FIND("RNA",C514)),ISNUMBER(FIND("mesothelioma",C514)),ISNUMBER(FIND("carcino",C514)),ISNUMBER(FIND("mutagen",C514)),ISNUMBER(FIND("genetic",C514)))</f>
        <v>0</v>
      </c>
      <c r="H514" t="b">
        <f>OR(ISNUMBER(FIND("inflammatory",C514)),ISNUMBER(FIND("inflamm",C514)))</f>
        <v>0</v>
      </c>
      <c r="I514" t="b">
        <f>OR(ISNUMBER(FIND("immune",C514)),ISNUMBER(FIND("immunological",C514)),ISNUMBER(FIND("interleuk",C514)),ISNUMBER(FIND("platelet activation",C514)),ISNUMBER(FIND("monocyte",C514)),ISNUMBER(FIND("leukocyte",C514)),ISNUMBER(FIND("cytokine",C514)),ISNUMBER(FIND("CD4",C514)),ISNUMBER(FIND("CD8",C514)),ISNUMBER(FIND("T-cell",C514)))</f>
        <v>0</v>
      </c>
      <c r="J514" t="b">
        <f>OR(ISNUMBER(FIND("reactive oxygen",C514)),ISNUMBER(FIND("ROS",C514)),ISNUMBER(FIND("free radical",C514)),ISNUMBER(FIND("oxidative stress",C514)),ISNUMBER(FIND("peroxid",C514)),ISNUMBER(FIND("oxidative",C514)),ISNUMBER(FIND("antioxid",C514)))</f>
        <v>0</v>
      </c>
      <c r="K514" t="b">
        <f>OR(ISNUMBER(FIND("autophag",C514)))</f>
        <v>0</v>
      </c>
      <c r="L514" t="b">
        <f>OR(ISNUMBER(FIND("morpholog",C514)))</f>
        <v>0</v>
      </c>
      <c r="M514" t="b">
        <f>OR(ISNUMBER(FIND("fibrosis",C514)),ISNUMBER(FIND("Fibrosis",C514)),ISNUMBER(FIND("fibrot",C514)))</f>
        <v>0</v>
      </c>
      <c r="N514" t="b">
        <f>OR(ISNUMBER(FIND("offspring",C514)),ISNUMBER(FIND("Parental",C514)),ISNUMBER(FIND("parental",C514)),ISNUMBER(FIND("germline",C514)),ISNUMBER(FIND("reproduc",C514)),ISNUMBER(FIND("embryo",C514)))</f>
        <v>0</v>
      </c>
      <c r="O514" t="b">
        <f>OR(ISNUMBER(FIND("metabol",C514)),ISNUMBER(FIND("Metabol",C514)),ISNUMBER(FIND("digest",C514)),ISNUMBER(FIND("mitochon",C514)))</f>
        <v>0</v>
      </c>
      <c r="P514" t="b">
        <f>OR(ISNUMBER(FIND("ecotox",C514)),ISNUMBER(FIND("Ecotox",B514)),ISNUMBER(FIND("ecotox",B514)),ISNUMBER(FIND("Ecotox",C514)))</f>
        <v>0</v>
      </c>
      <c r="Q514" t="b">
        <f>OR(ISNUMBER(FIND("Bioaccum",C514)),ISNUMBER(FIND("bioaccum",C514)),ISNUMBER(FIND("accum",C514)))</f>
        <v>0</v>
      </c>
      <c r="R514" t="b">
        <f>OR(ISNUMBER(FIND("Occupation",C514)),ISNUMBER(FIND("occupation",C514)),ISNUMBER(FIND("worker",C514)),ISNUMBER(FIND("workforce",C514)))</f>
        <v>0</v>
      </c>
      <c r="S514" t="b">
        <f>NOT(OR(F514,G514,H514,I514,J514,K514,L514,M514,N514,O514,P514,Q514,R514))</f>
        <v>1</v>
      </c>
      <c r="T514" t="s">
        <v>6151</v>
      </c>
      <c r="U514" t="b">
        <f>OR(Table1[[#This Row],[Inflammation]],Table1[[#This Row],[Immune]])</f>
        <v>0</v>
      </c>
      <c r="V514" t="str">
        <f>IF(OR(Table1[[#This Row],[Rodents]],Table1[[#This Row],[Human]],Table1[[#This Row],[Pig]]),OR(ISNUMBER(FIND("intratrach",C514)),ISNUMBER(FIND("nasal ",C514)),ISNUMBER(FIND("instill",C514))),"NA")</f>
        <v>NA</v>
      </c>
      <c r="W514" t="str">
        <f>IF(OR(Table1[[#This Row],[Rodents]],Table1[[#This Row],[Human]],Table1[[#This Row],[Pig]]),OR(ISNUMBER(FIND("dermal",C514)),ISNUMBER(FIND("skin ",C514))),"NA")</f>
        <v>NA</v>
      </c>
      <c r="X514" t="str">
        <f>IF(OR(Table1[[#This Row],[Rodents]],Table1[[#This Row],[Human]],Table1[[#This Row],[Pig]]),OR(ISNUMBER(FIND("injected",C514)),ISNUMBER(FIND("periton",C514)),ISNUMBER(FIND("intrascrot",C514))),"NA")</f>
        <v>NA</v>
      </c>
      <c r="Y514" t="str">
        <f>IF(OR(Table1[[#This Row],[Rodents]],Table1[[#This Row],[Human]],Table1[[#This Row],[Pig]]),NOT(OR(Table1[[#This Row],[Inhaled/Intratracheal/intranasal]],Table1[[#This Row],[Dermal]],Table1[[#This Row],[Injected]])),"NA")</f>
        <v>NA</v>
      </c>
      <c r="AA514" t="b">
        <f>OR(ISNUMBER(FIND("fish ",C514)),ISNUMBER(FIND("Fish ",C514)),ISNUMBER(FIND("aquatic",C514)),ISNUMBER(FIND("daphnids",C514)),ISNUMBER(FIND("Carcinus maenas",C514)),ISNUMBER(FIND("Daphnia",C514)),ISNUMBER(FIND("Ruditapes philippinarum",C514)),ISNUMBER(FIND("daphnia",C514)),ISNUMBER(FIND("marine",C514)),ISNUMBER(FIND("mussel",C514)),ISNUMBER(FIND("algae",C514)),ISNUMBER(FIND("Donax faba",C514)),ISNUMBER(FIND("estuarine",C514)),ISNUMBER(FIND("snail",C514)),ISNUMBER(FIND("Prorocentrum donghaiense",C514)) )</f>
        <v>0</v>
      </c>
      <c r="AB514" t="b">
        <f>OR(ISNUMBER(FIND(" rat ",C514)),ISNUMBER(FIND(" rats ",C514)),ISNUMBER(FIND(" Rats ",C514)),ISNUMBER(FIND(" Rat ",C514)),ISNUMBER(FIND(" rat.",C514)),ISNUMBER(FIND(" rats.",C514)),ISNUMBER(FIND("mouse",C514)),ISNUMBER(FIND("mice",C514)), ISNUMBER(FIND(" Mice",C514)))</f>
        <v>0</v>
      </c>
      <c r="AC514" t="b">
        <f>OR(ISNUMBER(FIND(" cell ",C514)),ISNUMBER(FIND("fibroblast",C514)),ISNUMBER(FIND("macrophage",C514)),ISNUMBER(FIND("epithelial",C514)),ISNUMBER(FIND("endothelial",C514)),ISNUMBER(FIND("neuron",C514)),ISNUMBER(FIND(" cells ",C514)),ISNUMBER(FIND("RBC",C514)),ISNUMBER(FIND("mitochond",C514)),ISNUMBER(FIND("adipocyte",C514)),ISNUMBER(FIND("osteo",C514)),ISNUMBER(FIND("keratin",C514)),ISNUMBER(FIND(" cell's ",C514)),ISNUMBER(FIND("eukary",C514)),ISNUMBER(FIND("sperm",C514)))</f>
        <v>1</v>
      </c>
      <c r="AD514" t="b">
        <f>OR(ISNUMBER(FIND("human",B514)),ISNUMBER(FIND("workers",B514)),ISNUMBER(FIND("workforces",B514)),ISNUMBER(FIND("occupational",B514)),ISNUMBER(FIND("Case report",B514)),ISNUMBER(FIND("Workplaces",B514)),ISNUMBER(FIND("worker",B514)))</f>
        <v>0</v>
      </c>
      <c r="AE514" t="b">
        <f>OR(ISNUMBER(FIND(" plant ",C514)),ISNUMBER(FIND("Plant ",C514)),ISNUMBER(FIND("tomato",C514)),ISNUMBER(FIND("plants",C514)),ISNUMBER(FIND("Plants",C514)),ISNUMBER(FIND("algae",C514)),ISNUMBER(FIND("lettuce",C514)),ISNUMBER(FIND("green gram sprouts ",C514)),ISNUMBER(FIND("Cucurbita pepo",C514)),ISNUMBER(FIND("bean ",C514)),ISNUMBER(FIND("chloroplast",C514)),ISNUMBER(FIND("chlorophyll",C514)),ISNUMBER(FIND("seedling",C514)),ISNUMBER(FIND("canola",C514)),ISNUMBER(FIND("shoot",C514)),ISNUMBER(FIND("photosynthes",C514)),ISNUMBER(FIND(" leaves ",C514)),,ISNUMBER(FIND("agriculture",C514)),ISNUMBER(FIND(" crops ",C514)))</f>
        <v>0</v>
      </c>
      <c r="AF514" t="b">
        <f>OR(ISNUMBER(FIND("bacteria",C514)),ISNUMBER(FIND("Bacteria",C514)),ISNUMBER(FIND("Bacterium",C514)),ISNUMBER(FIND("bacterium",C514)),ISNUMBER(FIND(" coli ",C514)))</f>
        <v>0</v>
      </c>
      <c r="AG514" t="b">
        <f>OR(ISNUMBER(FIND("fungi",C514)),ISNUMBER(FIND("Fungi",C514)),ISNUMBER(FIND("fungus",C514)),ISNUMBER(FIND("Fungus",C514)),ISNUMBER(FIND("mushroom",C514)),ISNUMBER(FIND("Mushroom",C514)),ISNUMBER(FIND(" mold ",C514)))</f>
        <v>0</v>
      </c>
      <c r="AH514" t="b">
        <f>OR(ISNUMBER(FIND("Pig ",C514)),ISNUMBER(FIND("pig ",C514)),ISNUMBER(FIND("Pigs ",C514)),ISNUMBER(FIND("pigs ",C514)))</f>
        <v>0</v>
      </c>
      <c r="AI514" t="b">
        <f>OR(ISNUMBER(FIND(" C. elegans",C514)),ISNUMBER(FIND("Caenorhabditis elegans",C514)),ISNUMBER(FIND("earthworms",C514)),ISNUMBER(FIND(" Ficopomatus enigmaticus",C514)),ISNUMBER(FIND("larva",C514)),ISNUMBER(FIND("Lumbriculus variegatus",C514)),ISNUMBER(FIND("nematode",C514)))</f>
        <v>0</v>
      </c>
      <c r="AJ514" t="b">
        <f>NOT(OR(AA514,AB514,AC514,AD514,AE514,AF514,AG514,AH514,AI514))</f>
        <v>0</v>
      </c>
      <c r="AL514" t="b">
        <f>OR(AA514,AB514,AD514,AE514,AF514,AG514,AH514,AI514)</f>
        <v>0</v>
      </c>
      <c r="AM514" t="b">
        <f>IF(Table1[[#This Row],[In vivo?]],IF(Table1[[#This Row],[Cell]],FALSE,TRUE),FALSE)</f>
        <v>0</v>
      </c>
      <c r="AN514" t="b">
        <f>AND(AC514,AL514)</f>
        <v>0</v>
      </c>
      <c r="AO514" t="b">
        <f>IF(Table1[[#This Row],[Cell]],IF(Table1[[#This Row],[In vivo?]],FALSE,TRUE),FALSE)</f>
        <v>1</v>
      </c>
      <c r="AP514" t="b">
        <f>NOT(OR(Table1[[#This Row],[In vivo?]],Table1[[#This Row],[Only in Cell]]))</f>
        <v>0</v>
      </c>
      <c r="AQ514" t="str">
        <f>IF(OR(Table1[[#This Row],[Rodents]],Table1[[#This Row],[Human]],Table1[[#This Row],[Pig]]),OR(ISNUMBER(FIND("pulmonary",C514)),ISNUMBER(FIND("lung",C514))),"NA")</f>
        <v>NA</v>
      </c>
      <c r="AR514" t="str">
        <f>IF(OR(Table1[[#This Row],[Rodents]],Table1[[#This Row],[Human]],Table1[[#This Row],[Pig]]),OR(ISNUMBER(FIND("skin",C514)),ISNUMBER(FIND("dermal",C514))),"NA")</f>
        <v>NA</v>
      </c>
      <c r="AS514" t="str">
        <f>IF(OR(Table1[[#This Row],[Rodents]],Table1[[#This Row],[Human]],Table1[[#This Row],[Pig]]),OR(ISNUMBER(FIND("liver",C514)),ISNUMBER(FIND("hepat",C514))),"NA")</f>
        <v>NA</v>
      </c>
      <c r="AT514" t="str">
        <f>IF(OR(Table1[[#This Row],[Rodents]],Table1[[#This Row],[Human]],Table1[[#This Row],[Pig]]),OR(ISNUMBER(FIND("kidney",C514)),ISNUMBER(FIND("neph",C514))),"NA")</f>
        <v>NA</v>
      </c>
      <c r="AU514" t="str">
        <f>IF(OR(Table1[[#This Row],[Rodents]],Table1[[#This Row],[Human]],Table1[[#This Row],[Pig]]),OR(ISNUMBER(FIND("brain",C514)),ISNUMBER(FIND("neur",C514)),ISNUMBER(FIND("nerv",C514))),"NA")</f>
        <v>NA</v>
      </c>
      <c r="AV514" t="str">
        <f>IF(OR(Table1[[#This Row],[Rodents]],Table1[[#This Row],[Human]],Table1[[#This Row],[Pig]]),OR(ISNUMBER(FIND("heart",C514)),ISNUMBER(FIND("cardi",C514))),"NA")</f>
        <v>NA</v>
      </c>
      <c r="AW514" t="str">
        <f>IF(OR(Table1[[#This Row],[Rodents]],Table1[[#This Row],[Human]],Table1[[#This Row],[Pig]]),OR(ISNUMBER(FIND("gastro",C514)),ISNUMBER(FIND("intesti",C514)),ISNUMBER(FIND("stomach",C514))),"NA")</f>
        <v>NA</v>
      </c>
      <c r="AX514" t="str">
        <f>IF(OR(Table1[[#This Row],[Rodents]],Table1[[#This Row],[Human]],Table1[[#This Row],[Pig]]),NOT(OR(AQ514,AR514,AS514,AT514,AU514,AV514,AW514)),"NA")</f>
        <v>NA</v>
      </c>
      <c r="AY514" t="b">
        <f>OR(ISNUMBER(FIND("SWCNT",C514)),ISNUMBER(FIND("SWNT",C514)),ISNUMBER(FIND("single-wall",C514)),ISNUMBER(FIND("single wall",C514)),ISNUMBER(FIND("Single wall",C514)),ISNUMBER(FIND("Single-wall",C514)),ISNUMBER(FIND("SWCNT",B514)),ISNUMBER(FIND("SWNT",B514)),ISNUMBER(FIND("single-wall",B514)),ISNUMBER(FIND("single wall",B514)),ISNUMBER(FIND("Single-wall",B514)),ISNUMBER(FIND("Single wall",B514)))</f>
        <v>0</v>
      </c>
      <c r="AZ514" t="b">
        <f>OR(ISNUMBER(FIND("MWCNT",C514)),ISNUMBER(FIND("MWNT",C514)),ISNUMBER(FIND("multi-wall",C514)),ISNUMBER(FIND("multi wall",C514)),ISNUMBER(FIND("multiwall",C514)),ISNUMBER(FIND("Multi-wall",C514)),ISNUMBER(FIND("Multi wall",C514)),ISNUMBER(FIND("Multiwall",C514)),ISNUMBER(FIND("MWCNT",B514)),ISNUMBER(FIND("MWNT",B514)),ISNUMBER(FIND("multi-wall",B514)),ISNUMBER(FIND("multi wall",B514)),ISNUMBER(FIND("multiwall",B514)),ISNUMBER(FIND("Multi-wall",B514)),ISNUMBER(FIND("Multi wall",B514)),ISNUMBER(FIND("Multiwall",B514)),ISNUMBER(FIND("Double-wall",B514)),ISNUMBER(FIND("Double wall",B514)),ISNUMBER(FIND("Doublewall",B514)),ISNUMBER(FIND("double-wall",B514)),ISNUMBER(FIND("double wall",B514)),ISNUMBER(FIND("doublewall",B514)))</f>
        <v>1</v>
      </c>
      <c r="BA514" t="b">
        <f>AND(Table1[[#This Row],[SWCNT]],Table1[[#This Row],[MWCNT]])</f>
        <v>0</v>
      </c>
      <c r="BB514" t="b">
        <f>IF(Table1[[#This Row],[SWCNT]]=TRUE,FALSE,IF(Table1[[#This Row],[MWCNT]]=TRUE,FALSE,TRUE))</f>
        <v>0</v>
      </c>
      <c r="BC514" s="18"/>
    </row>
    <row r="515" spans="1:55" ht="185">
      <c r="A515" t="s">
        <v>2027</v>
      </c>
      <c r="B515" s="2" t="s">
        <v>2030</v>
      </c>
      <c r="C515" s="16" t="s">
        <v>2033</v>
      </c>
      <c r="D515" s="17" t="s">
        <v>1302</v>
      </c>
      <c r="E515" s="2">
        <v>2017</v>
      </c>
      <c r="F515" t="b">
        <f>OR(ISNUMBER(FIND("cytotoxic",C515)),ISNUMBER(FIND("Cytotoxic",C515)),ISNUMBER(FIND("cellular toxicity",C515)),ISNUMBER(FIND("cell death",C515)),ISNUMBER(FIND("viable",C515)),ISNUMBER(FIND("phytotoxic",C515)),ISNUMBER(FIND("acute toxicity",C515)),ISNUMBER(FIND("MTT",C515)),ISNUMBER(FIND("survival",C515)),ISNUMBER(FIND("prolifer",C515)),ISNUMBER(FIND("apoptosis",C515)),ISNUMBER(FIND("neurotoxic",C515)),ISNUMBER(FIND("  lysis ",C515)),ISNUMBER(FIND("necrosis",C515)),ISNUMBER(FIND("cellular death",C515))*3,ISNUMBER(FIND("LDH",C515)),ISNUMBER(FIND("Acute toxicity",C515)))</f>
        <v>0</v>
      </c>
      <c r="G515" t="b">
        <f>OR(ISNUMBER(FIND("genotoxic",C515)),ISNUMBER(FIND("genotoxicity",C515)),ISNUMBER(FIND("DNA damage",C515)),ISNUMBER(FIND("DNA",C515)),ISNUMBER(FIND("RNA",C515)),ISNUMBER(FIND("mesothelioma",C515)),ISNUMBER(FIND("carcino",C515)),ISNUMBER(FIND("mutagen",C515)),ISNUMBER(FIND("genetic",C515)))</f>
        <v>0</v>
      </c>
      <c r="H515" t="b">
        <f>OR(ISNUMBER(FIND("inflammatory",C515)),ISNUMBER(FIND("inflamm",C515)))</f>
        <v>0</v>
      </c>
      <c r="I515" t="b">
        <f>OR(ISNUMBER(FIND("immune",C515)),ISNUMBER(FIND("immunological",C515)),ISNUMBER(FIND("interleuk",C515)),ISNUMBER(FIND("platelet activation",C515)),ISNUMBER(FIND("monocyte",C515)),ISNUMBER(FIND("leukocyte",C515)),ISNUMBER(FIND("cytokine",C515)),ISNUMBER(FIND("CD4",C515)),ISNUMBER(FIND("CD8",C515)),ISNUMBER(FIND("T-cell",C515)))</f>
        <v>0</v>
      </c>
      <c r="J515" t="b">
        <f>OR(ISNUMBER(FIND("reactive oxygen",C515)),ISNUMBER(FIND("ROS",C515)),ISNUMBER(FIND("free radical",C515)),ISNUMBER(FIND("oxidative stress",C515)),ISNUMBER(FIND("peroxid",C515)),ISNUMBER(FIND("oxidative",C515)),ISNUMBER(FIND("antioxid",C515)))</f>
        <v>0</v>
      </c>
      <c r="K515" t="b">
        <f>OR(ISNUMBER(FIND("autophag",C515)))</f>
        <v>0</v>
      </c>
      <c r="L515" t="b">
        <f>OR(ISNUMBER(FIND("morpholog",C515)))</f>
        <v>0</v>
      </c>
      <c r="M515" t="b">
        <f>OR(ISNUMBER(FIND("fibrosis",C515)),ISNUMBER(FIND("Fibrosis",C515)),ISNUMBER(FIND("fibrot",C515)))</f>
        <v>0</v>
      </c>
      <c r="N515" t="b">
        <f>OR(ISNUMBER(FIND("offspring",C515)),ISNUMBER(FIND("Parental",C515)),ISNUMBER(FIND("parental",C515)),ISNUMBER(FIND("germline",C515)),ISNUMBER(FIND("reproduc",C515)),ISNUMBER(FIND("embryo",C515)))</f>
        <v>0</v>
      </c>
      <c r="O515" t="b">
        <f>OR(ISNUMBER(FIND("metabol",C515)),ISNUMBER(FIND("Metabol",C515)),ISNUMBER(FIND("digest",C515)),ISNUMBER(FIND("mitochon",C515)))</f>
        <v>0</v>
      </c>
      <c r="P515" t="b">
        <f>OR(ISNUMBER(FIND("ecotox",C515)),ISNUMBER(FIND("Ecotox",B515)),ISNUMBER(FIND("ecotox",B515)),ISNUMBER(FIND("Ecotox",C515)))</f>
        <v>0</v>
      </c>
      <c r="Q515" t="b">
        <f>OR(ISNUMBER(FIND("Bioaccum",C515)),ISNUMBER(FIND("bioaccum",C515)),ISNUMBER(FIND("accum",C515)))</f>
        <v>0</v>
      </c>
      <c r="R515" t="b">
        <f>OR(ISNUMBER(FIND("Occupation",C515)),ISNUMBER(FIND("occupation",C515)),ISNUMBER(FIND("worker",C515)),ISNUMBER(FIND("workforce",C515)))</f>
        <v>0</v>
      </c>
      <c r="S515" t="b">
        <f>NOT(OR(F515,G515,H515,I515,J515,K515,L515,M515,N515,O515,P515,Q515,R515))</f>
        <v>1</v>
      </c>
      <c r="T515" t="s">
        <v>6148</v>
      </c>
      <c r="U515" t="b">
        <f>OR(Table1[[#This Row],[Inflammation]],Table1[[#This Row],[Immune]])</f>
        <v>0</v>
      </c>
      <c r="V515" t="str">
        <f>IF(OR(Table1[[#This Row],[Rodents]],Table1[[#This Row],[Human]],Table1[[#This Row],[Pig]]),OR(ISNUMBER(FIND("intratrach",C515)),ISNUMBER(FIND("nasal ",C515)),ISNUMBER(FIND("instill",C515))),"NA")</f>
        <v>NA</v>
      </c>
      <c r="W515" t="str">
        <f>IF(OR(Table1[[#This Row],[Rodents]],Table1[[#This Row],[Human]],Table1[[#This Row],[Pig]]),OR(ISNUMBER(FIND("dermal",C515)),ISNUMBER(FIND("skin ",C515))),"NA")</f>
        <v>NA</v>
      </c>
      <c r="X515" t="str">
        <f>IF(OR(Table1[[#This Row],[Rodents]],Table1[[#This Row],[Human]],Table1[[#This Row],[Pig]]),OR(ISNUMBER(FIND("injected",C515)),ISNUMBER(FIND("periton",C515)),ISNUMBER(FIND("intrascrot",C515))),"NA")</f>
        <v>NA</v>
      </c>
      <c r="Y515" t="str">
        <f>IF(OR(Table1[[#This Row],[Rodents]],Table1[[#This Row],[Human]],Table1[[#This Row],[Pig]]),NOT(OR(Table1[[#This Row],[Inhaled/Intratracheal/intranasal]],Table1[[#This Row],[Dermal]],Table1[[#This Row],[Injected]])),"NA")</f>
        <v>NA</v>
      </c>
      <c r="AA515" t="b">
        <f>OR(ISNUMBER(FIND("fish ",C515)),ISNUMBER(FIND("Fish ",C515)),ISNUMBER(FIND("aquatic",C515)),ISNUMBER(FIND("daphnids",C515)),ISNUMBER(FIND("Carcinus maenas",C515)),ISNUMBER(FIND("Daphnia",C515)),ISNUMBER(FIND("Ruditapes philippinarum",C515)),ISNUMBER(FIND("daphnia",C515)),ISNUMBER(FIND("marine",C515)),ISNUMBER(FIND("mussel",C515)),ISNUMBER(FIND("algae",C515)),ISNUMBER(FIND("Donax faba",C515)),ISNUMBER(FIND("estuarine",C515)),ISNUMBER(FIND("snail",C515)),ISNUMBER(FIND("Prorocentrum donghaiense",C515)) )</f>
        <v>0</v>
      </c>
      <c r="AB515" t="b">
        <f>OR(ISNUMBER(FIND(" rat ",C515)),ISNUMBER(FIND(" rats ",C515)),ISNUMBER(FIND(" Rats ",C515)),ISNUMBER(FIND(" Rat ",C515)),ISNUMBER(FIND(" rat.",C515)),ISNUMBER(FIND(" rats.",C515)),ISNUMBER(FIND("mouse",C515)),ISNUMBER(FIND("mice",C515)), ISNUMBER(FIND(" Mice",C515)))</f>
        <v>0</v>
      </c>
      <c r="AC515" t="b">
        <f>OR(ISNUMBER(FIND(" cell ",C515)),ISNUMBER(FIND("fibroblast",C515)),ISNUMBER(FIND("macrophage",C515)),ISNUMBER(FIND("epithelial",C515)),ISNUMBER(FIND("endothelial",C515)),ISNUMBER(FIND("neuron",C515)),ISNUMBER(FIND(" cells ",C515)),ISNUMBER(FIND("RBC",C515)),ISNUMBER(FIND("mitochond",C515)),ISNUMBER(FIND("adipocyte",C515)),ISNUMBER(FIND("osteo",C515)),ISNUMBER(FIND("keratin",C515)),ISNUMBER(FIND(" cell's ",C515)),ISNUMBER(FIND("eukary",C515)),ISNUMBER(FIND("sperm",C515)))</f>
        <v>0</v>
      </c>
      <c r="AD515" t="b">
        <f>OR(ISNUMBER(FIND("human",B515)),ISNUMBER(FIND("workers",B515)),ISNUMBER(FIND("workforces",B515)),ISNUMBER(FIND("occupational",B515)),ISNUMBER(FIND("Case report",B515)),ISNUMBER(FIND("Workplaces",B515)),ISNUMBER(FIND("worker",B515)))</f>
        <v>0</v>
      </c>
      <c r="AE515" t="b">
        <f>OR(ISNUMBER(FIND(" plant ",C515)),ISNUMBER(FIND("Plant ",C515)),ISNUMBER(FIND("tomato",C515)),ISNUMBER(FIND("plants",C515)),ISNUMBER(FIND("Plants",C515)),ISNUMBER(FIND("algae",C515)),ISNUMBER(FIND("lettuce",C515)),ISNUMBER(FIND("green gram sprouts ",C515)),ISNUMBER(FIND("Cucurbita pepo",C515)),ISNUMBER(FIND("bean ",C515)),ISNUMBER(FIND("chloroplast",C515)),ISNUMBER(FIND("chlorophyll",C515)),ISNUMBER(FIND("seedling",C515)),ISNUMBER(FIND("canola",C515)),ISNUMBER(FIND("shoot",C515)),ISNUMBER(FIND("photosynthes",C515)),ISNUMBER(FIND(" leaves ",C515)),,ISNUMBER(FIND("agriculture",C515)),ISNUMBER(FIND(" crops ",C515)))</f>
        <v>0</v>
      </c>
      <c r="AF515" t="b">
        <f>OR(ISNUMBER(FIND("bacteria",C515)),ISNUMBER(FIND("Bacteria",C515)),ISNUMBER(FIND("Bacterium",C515)),ISNUMBER(FIND("bacterium",C515)),ISNUMBER(FIND(" coli ",C515)))</f>
        <v>1</v>
      </c>
      <c r="AG515" t="b">
        <f>OR(ISNUMBER(FIND("fungi",C515)),ISNUMBER(FIND("Fungi",C515)),ISNUMBER(FIND("fungus",C515)),ISNUMBER(FIND("Fungus",C515)),ISNUMBER(FIND("mushroom",C515)),ISNUMBER(FIND("Mushroom",C515)),ISNUMBER(FIND(" mold ",C515)))</f>
        <v>0</v>
      </c>
      <c r="AH515" t="b">
        <f>OR(ISNUMBER(FIND("Pig ",C515)),ISNUMBER(FIND("pig ",C515)),ISNUMBER(FIND("Pigs ",C515)),ISNUMBER(FIND("pigs ",C515)))</f>
        <v>0</v>
      </c>
      <c r="AI515" t="b">
        <f>OR(ISNUMBER(FIND(" C. elegans",C515)),ISNUMBER(FIND("Caenorhabditis elegans",C515)),ISNUMBER(FIND("earthworms",C515)),ISNUMBER(FIND(" Ficopomatus enigmaticus",C515)),ISNUMBER(FIND("larva",C515)),ISNUMBER(FIND("Lumbriculus variegatus",C515)),ISNUMBER(FIND("nematode",C515)))</f>
        <v>0</v>
      </c>
      <c r="AJ515" t="b">
        <f>NOT(OR(AA515,AB515,AC515,AD515,AE515,AF515,AG515,AH515,AI515))</f>
        <v>0</v>
      </c>
      <c r="AL515" t="b">
        <f>OR(AA515,AB515,AD515,AE515,AF515,AG515,AH515,AI515)</f>
        <v>1</v>
      </c>
      <c r="AM515" t="b">
        <f>IF(Table1[[#This Row],[In vivo?]],IF(Table1[[#This Row],[Cell]],FALSE,TRUE),FALSE)</f>
        <v>1</v>
      </c>
      <c r="AN515" t="b">
        <f>AND(AC515,AL515)</f>
        <v>0</v>
      </c>
      <c r="AO515" t="b">
        <f>IF(Table1[[#This Row],[Cell]],IF(Table1[[#This Row],[In vivo?]],FALSE,TRUE),FALSE)</f>
        <v>0</v>
      </c>
      <c r="AP515" t="b">
        <f>NOT(OR(Table1[[#This Row],[In vivo?]],Table1[[#This Row],[Only in Cell]]))</f>
        <v>0</v>
      </c>
      <c r="AQ515" t="str">
        <f>IF(OR(Table1[[#This Row],[Rodents]],Table1[[#This Row],[Human]],Table1[[#This Row],[Pig]]),OR(ISNUMBER(FIND("pulmonary",C515)),ISNUMBER(FIND("lung",C515))),"NA")</f>
        <v>NA</v>
      </c>
      <c r="AR515" t="str">
        <f>IF(OR(Table1[[#This Row],[Rodents]],Table1[[#This Row],[Human]],Table1[[#This Row],[Pig]]),OR(ISNUMBER(FIND("skin",C515)),ISNUMBER(FIND("dermal",C515))),"NA")</f>
        <v>NA</v>
      </c>
      <c r="AS515" t="str">
        <f>IF(OR(Table1[[#This Row],[Rodents]],Table1[[#This Row],[Human]],Table1[[#This Row],[Pig]]),OR(ISNUMBER(FIND("liver",C515)),ISNUMBER(FIND("hepat",C515))),"NA")</f>
        <v>NA</v>
      </c>
      <c r="AT515" t="str">
        <f>IF(OR(Table1[[#This Row],[Rodents]],Table1[[#This Row],[Human]],Table1[[#This Row],[Pig]]),OR(ISNUMBER(FIND("kidney",C515)),ISNUMBER(FIND("neph",C515))),"NA")</f>
        <v>NA</v>
      </c>
      <c r="AU515" t="str">
        <f>IF(OR(Table1[[#This Row],[Rodents]],Table1[[#This Row],[Human]],Table1[[#This Row],[Pig]]),OR(ISNUMBER(FIND("brain",C515)),ISNUMBER(FIND("neur",C515)),ISNUMBER(FIND("nerv",C515))),"NA")</f>
        <v>NA</v>
      </c>
      <c r="AV515" t="str">
        <f>IF(OR(Table1[[#This Row],[Rodents]],Table1[[#This Row],[Human]],Table1[[#This Row],[Pig]]),OR(ISNUMBER(FIND("heart",C515)),ISNUMBER(FIND("cardi",C515))),"NA")</f>
        <v>NA</v>
      </c>
      <c r="AW515" t="str">
        <f>IF(OR(Table1[[#This Row],[Rodents]],Table1[[#This Row],[Human]],Table1[[#This Row],[Pig]]),OR(ISNUMBER(FIND("gastro",C515)),ISNUMBER(FIND("intesti",C515)),ISNUMBER(FIND("stomach",C515))),"NA")</f>
        <v>NA</v>
      </c>
      <c r="AX515" t="str">
        <f>IF(OR(Table1[[#This Row],[Rodents]],Table1[[#This Row],[Human]],Table1[[#This Row],[Pig]]),NOT(OR(AQ515,AR515,AS515,AT515,AU515,AV515,AW515)),"NA")</f>
        <v>NA</v>
      </c>
      <c r="AY515" t="b">
        <f>OR(ISNUMBER(FIND("SWCNT",C515)),ISNUMBER(FIND("SWNT",C515)),ISNUMBER(FIND("single-wall",C515)),ISNUMBER(FIND("single wall",C515)),ISNUMBER(FIND("Single wall",C515)),ISNUMBER(FIND("Single-wall",C515)),ISNUMBER(FIND("SWCNT",B515)),ISNUMBER(FIND("SWNT",B515)),ISNUMBER(FIND("single-wall",B515)),ISNUMBER(FIND("single wall",B515)),ISNUMBER(FIND("Single-wall",B515)),ISNUMBER(FIND("Single wall",B515)))</f>
        <v>1</v>
      </c>
      <c r="AZ515" t="b">
        <f>OR(ISNUMBER(FIND("MWCNT",C515)),ISNUMBER(FIND("MWNT",C515)),ISNUMBER(FIND("multi-wall",C515)),ISNUMBER(FIND("multi wall",C515)),ISNUMBER(FIND("multiwall",C515)),ISNUMBER(FIND("Multi-wall",C515)),ISNUMBER(FIND("Multi wall",C515)),ISNUMBER(FIND("Multiwall",C515)),ISNUMBER(FIND("MWCNT",B515)),ISNUMBER(FIND("MWNT",B515)),ISNUMBER(FIND("multi-wall",B515)),ISNUMBER(FIND("multi wall",B515)),ISNUMBER(FIND("multiwall",B515)),ISNUMBER(FIND("Multi-wall",B515)),ISNUMBER(FIND("Multi wall",B515)),ISNUMBER(FIND("Multiwall",B515)),ISNUMBER(FIND("Double-wall",B515)),ISNUMBER(FIND("Double wall",B515)),ISNUMBER(FIND("Doublewall",B515)),ISNUMBER(FIND("double-wall",B515)),ISNUMBER(FIND("double wall",B515)),ISNUMBER(FIND("doublewall",B515)))</f>
        <v>1</v>
      </c>
      <c r="BA515" t="b">
        <f>AND(Table1[[#This Row],[SWCNT]],Table1[[#This Row],[MWCNT]])</f>
        <v>1</v>
      </c>
      <c r="BB515" t="b">
        <f>IF(Table1[[#This Row],[SWCNT]]=TRUE,FALSE,IF(Table1[[#This Row],[MWCNT]]=TRUE,FALSE,TRUE))</f>
        <v>0</v>
      </c>
      <c r="BC515" s="18"/>
    </row>
    <row r="516" spans="1:55" ht="222">
      <c r="A516" t="s">
        <v>3064</v>
      </c>
      <c r="B516" s="2" t="s">
        <v>6150</v>
      </c>
      <c r="C516" s="16" t="s">
        <v>3065</v>
      </c>
      <c r="D516" s="17" t="s">
        <v>2417</v>
      </c>
      <c r="E516" s="2">
        <v>2015</v>
      </c>
      <c r="F516" t="b">
        <f>OR(ISNUMBER(FIND("cytotoxic",C516)),ISNUMBER(FIND("Cytotoxic",C516)),ISNUMBER(FIND("cellular toxicity",C516)),ISNUMBER(FIND("cell death",C516)),ISNUMBER(FIND("viable",C516)),ISNUMBER(FIND("phytotoxic",C516)),ISNUMBER(FIND("acute toxicity",C516)),ISNUMBER(FIND("MTT",C516)),ISNUMBER(FIND("survival",C516)),ISNUMBER(FIND("prolifer",C516)),ISNUMBER(FIND("apoptosis",C516)),ISNUMBER(FIND("neurotoxic",C516)),ISNUMBER(FIND("  lysis ",C516)),ISNUMBER(FIND("necrosis",C516)),ISNUMBER(FIND("cellular death",C516))*3,ISNUMBER(FIND("LDH",C516)),ISNUMBER(FIND("Acute toxicity",C516)))</f>
        <v>0</v>
      </c>
      <c r="G516" t="b">
        <f>OR(ISNUMBER(FIND("genotoxic",C516)),ISNUMBER(FIND("genotoxicity",C516)),ISNUMBER(FIND("DNA damage",C516)),ISNUMBER(FIND("DNA",C516)),ISNUMBER(FIND("RNA",C516)),ISNUMBER(FIND("mesothelioma",C516)),ISNUMBER(FIND("carcino",C516)),ISNUMBER(FIND("mutagen",C516)),ISNUMBER(FIND("genetic",C516)))</f>
        <v>0</v>
      </c>
      <c r="H516" t="b">
        <f>OR(ISNUMBER(FIND("inflammatory",C516)),ISNUMBER(FIND("inflamm",C516)))</f>
        <v>0</v>
      </c>
      <c r="I516" t="b">
        <f>OR(ISNUMBER(FIND("immune",C516)),ISNUMBER(FIND("immunological",C516)),ISNUMBER(FIND("interleuk",C516)),ISNUMBER(FIND("platelet activation",C516)),ISNUMBER(FIND("monocyte",C516)),ISNUMBER(FIND("leukocyte",C516)),ISNUMBER(FIND("cytokine",C516)),ISNUMBER(FIND("CD4",C516)),ISNUMBER(FIND("CD8",C516)),ISNUMBER(FIND("T-cell",C516)))</f>
        <v>0</v>
      </c>
      <c r="J516" t="b">
        <f>OR(ISNUMBER(FIND("reactive oxygen",C516)),ISNUMBER(FIND("ROS",C516)),ISNUMBER(FIND("free radical",C516)),ISNUMBER(FIND("oxidative stress",C516)),ISNUMBER(FIND("peroxid",C516)),ISNUMBER(FIND("oxidative",C516)),ISNUMBER(FIND("antioxid",C516)))</f>
        <v>0</v>
      </c>
      <c r="K516" t="b">
        <f>OR(ISNUMBER(FIND("autophag",C516)))</f>
        <v>0</v>
      </c>
      <c r="L516" t="b">
        <f>OR(ISNUMBER(FIND("morpholog",C516)))</f>
        <v>0</v>
      </c>
      <c r="M516" t="b">
        <f>OR(ISNUMBER(FIND("fibrosis",C516)),ISNUMBER(FIND("Fibrosis",C516)),ISNUMBER(FIND("fibrot",C516)))</f>
        <v>0</v>
      </c>
      <c r="N516" t="b">
        <f>OR(ISNUMBER(FIND("offspring",C516)),ISNUMBER(FIND("Parental",C516)),ISNUMBER(FIND("parental",C516)),ISNUMBER(FIND("germline",C516)),ISNUMBER(FIND("reproduc",C516)),ISNUMBER(FIND("embryo",C516)))</f>
        <v>0</v>
      </c>
      <c r="O516" t="b">
        <f>OR(ISNUMBER(FIND("metabol",C516)),ISNUMBER(FIND("Metabol",C516)),ISNUMBER(FIND("digest",C516)),ISNUMBER(FIND("mitochon",C516)))</f>
        <v>0</v>
      </c>
      <c r="P516" t="b">
        <f>OR(ISNUMBER(FIND("ecotox",C516)),ISNUMBER(FIND("Ecotox",B516)),ISNUMBER(FIND("ecotox",B516)),ISNUMBER(FIND("Ecotox",C516)))</f>
        <v>0</v>
      </c>
      <c r="Q516" t="b">
        <f>OR(ISNUMBER(FIND("Bioaccum",C516)),ISNUMBER(FIND("bioaccum",C516)),ISNUMBER(FIND("accum",C516)))</f>
        <v>0</v>
      </c>
      <c r="R516" t="b">
        <f>OR(ISNUMBER(FIND("Occupation",C516)),ISNUMBER(FIND("occupation",C516)),ISNUMBER(FIND("worker",C516)),ISNUMBER(FIND("workforce",C516)))</f>
        <v>0</v>
      </c>
      <c r="S516" t="b">
        <f>NOT(OR(F516,G516,H516,I516,J516,K516,L516,M516,N516,O516,P516,Q516,R516))</f>
        <v>1</v>
      </c>
      <c r="T516" t="s">
        <v>6151</v>
      </c>
      <c r="U516" t="b">
        <f>OR(Table1[[#This Row],[Inflammation]],Table1[[#This Row],[Immune]])</f>
        <v>0</v>
      </c>
      <c r="V516" t="b">
        <f>IF(OR(Table1[[#This Row],[Rodents]],Table1[[#This Row],[Human]],Table1[[#This Row],[Pig]]),OR(ISNUMBER(FIND("intratrach",C516)),ISNUMBER(FIND("nasal ",C516)),ISNUMBER(FIND("instill",C516))),"NA")</f>
        <v>0</v>
      </c>
      <c r="W516" t="b">
        <f>IF(OR(Table1[[#This Row],[Rodents]],Table1[[#This Row],[Human]],Table1[[#This Row],[Pig]]),OR(ISNUMBER(FIND("dermal",C516)),ISNUMBER(FIND("skin ",C516))),"NA")</f>
        <v>0</v>
      </c>
      <c r="X516" t="b">
        <f>IF(OR(Table1[[#This Row],[Rodents]],Table1[[#This Row],[Human]],Table1[[#This Row],[Pig]]),OR(ISNUMBER(FIND("injected",C516)),ISNUMBER(FIND("periton",C516)),ISNUMBER(FIND("intrascrot",C516))),"NA")</f>
        <v>1</v>
      </c>
      <c r="Y516" t="b">
        <f>IF(OR(Table1[[#This Row],[Rodents]],Table1[[#This Row],[Human]],Table1[[#This Row],[Pig]]),NOT(OR(Table1[[#This Row],[Inhaled/Intratracheal/intranasal]],Table1[[#This Row],[Dermal]],Table1[[#This Row],[Injected]])),"NA")</f>
        <v>0</v>
      </c>
      <c r="AA516" t="b">
        <f>OR(ISNUMBER(FIND("fish ",C516)),ISNUMBER(FIND("Fish ",C516)),ISNUMBER(FIND("aquatic",C516)),ISNUMBER(FIND("daphnids",C516)),ISNUMBER(FIND("Carcinus maenas",C516)),ISNUMBER(FIND("Daphnia",C516)),ISNUMBER(FIND("Ruditapes philippinarum",C516)),ISNUMBER(FIND("daphnia",C516)),ISNUMBER(FIND("marine",C516)),ISNUMBER(FIND("mussel",C516)),ISNUMBER(FIND("algae",C516)),ISNUMBER(FIND("Donax faba",C516)),ISNUMBER(FIND("estuarine",C516)),ISNUMBER(FIND("snail",C516)),ISNUMBER(FIND("Prorocentrum donghaiense",C516)) )</f>
        <v>0</v>
      </c>
      <c r="AB516" t="b">
        <f>OR(ISNUMBER(FIND(" rat ",C516)),ISNUMBER(FIND(" rats ",C516)),ISNUMBER(FIND(" Rats ",C516)),ISNUMBER(FIND(" Rat ",C516)),ISNUMBER(FIND(" rat.",C516)),ISNUMBER(FIND(" rats.",C516)),ISNUMBER(FIND("mouse",C516)),ISNUMBER(FIND("mice",C516)), ISNUMBER(FIND(" Mice",C516)))</f>
        <v>1</v>
      </c>
      <c r="AC516" t="b">
        <f>OR(ISNUMBER(FIND(" cell ",C516)),ISNUMBER(FIND("fibroblast",C516)),ISNUMBER(FIND("macrophage",C516)),ISNUMBER(FIND("epithelial",C516)),ISNUMBER(FIND("endothelial",C516)),ISNUMBER(FIND("neuron",C516)),ISNUMBER(FIND(" cells ",C516)),ISNUMBER(FIND("RBC",C516)),ISNUMBER(FIND("mitochond",C516)),ISNUMBER(FIND("adipocyte",C516)),ISNUMBER(FIND("osteo",C516)),ISNUMBER(FIND("keratin",C516)),ISNUMBER(FIND(" cell's ",C516)),ISNUMBER(FIND("eukary",C516)),ISNUMBER(FIND("sperm",C516)))</f>
        <v>1</v>
      </c>
      <c r="AD516" t="b">
        <f>OR(ISNUMBER(FIND("human",B516)),ISNUMBER(FIND("workers",B516)),ISNUMBER(FIND("workforces",B516)),ISNUMBER(FIND("occupational",B516)),ISNUMBER(FIND("Case report",B516)),ISNUMBER(FIND("Workplaces",B516)),ISNUMBER(FIND("worker",B516)))</f>
        <v>0</v>
      </c>
      <c r="AE516" t="b">
        <f>OR(ISNUMBER(FIND(" plant ",C516)),ISNUMBER(FIND("Plant ",C516)),ISNUMBER(FIND("tomato",C516)),ISNUMBER(FIND("plants",C516)),ISNUMBER(FIND("Plants",C516)),ISNUMBER(FIND("algae",C516)),ISNUMBER(FIND("lettuce",C516)),ISNUMBER(FIND("green gram sprouts ",C516)),ISNUMBER(FIND("Cucurbita pepo",C516)),ISNUMBER(FIND("bean ",C516)),ISNUMBER(FIND("chloroplast",C516)),ISNUMBER(FIND("chlorophyll",C516)),ISNUMBER(FIND("seedling",C516)),ISNUMBER(FIND("canola",C516)),ISNUMBER(FIND("shoot",C516)),ISNUMBER(FIND("photosynthes",C516)),ISNUMBER(FIND(" leaves ",C516)),,ISNUMBER(FIND("agriculture",C516)),ISNUMBER(FIND(" crops ",C516)))</f>
        <v>0</v>
      </c>
      <c r="AF516" t="b">
        <f>OR(ISNUMBER(FIND("bacteria",C516)),ISNUMBER(FIND("Bacteria",C516)),ISNUMBER(FIND("Bacterium",C516)),ISNUMBER(FIND("bacterium",C516)),ISNUMBER(FIND(" coli ",C516)))</f>
        <v>0</v>
      </c>
      <c r="AG516" t="b">
        <f>OR(ISNUMBER(FIND("fungi",C516)),ISNUMBER(FIND("Fungi",C516)),ISNUMBER(FIND("fungus",C516)),ISNUMBER(FIND("Fungus",C516)),ISNUMBER(FIND("mushroom",C516)),ISNUMBER(FIND("Mushroom",C516)),ISNUMBER(FIND(" mold ",C516)))</f>
        <v>0</v>
      </c>
      <c r="AH516" t="b">
        <f>OR(ISNUMBER(FIND("Pig ",C516)),ISNUMBER(FIND("pig ",C516)),ISNUMBER(FIND("Pigs ",C516)),ISNUMBER(FIND("pigs ",C516)))</f>
        <v>0</v>
      </c>
      <c r="AI516" t="b">
        <f>OR(ISNUMBER(FIND(" C. elegans",C516)),ISNUMBER(FIND("Caenorhabditis elegans",C516)),ISNUMBER(FIND("earthworms",C516)),ISNUMBER(FIND(" Ficopomatus enigmaticus",C516)),ISNUMBER(FIND("larva",C516)),ISNUMBER(FIND("Lumbriculus variegatus",C516)),ISNUMBER(FIND("nematode",C516)))</f>
        <v>0</v>
      </c>
      <c r="AJ516" t="b">
        <f>NOT(OR(AA516,AB516,AC516,AD516,AE516,AF516,AG516,AH516,AI516))</f>
        <v>0</v>
      </c>
      <c r="AL516" t="b">
        <f>OR(AA516,AB516,AD516,AE516,AF516,AG516,AH516,AI516)</f>
        <v>1</v>
      </c>
      <c r="AM516" t="b">
        <f>IF(Table1[[#This Row],[In vivo?]],IF(Table1[[#This Row],[Cell]],FALSE,TRUE),FALSE)</f>
        <v>0</v>
      </c>
      <c r="AN516" t="b">
        <f>AND(AC516,AL516)</f>
        <v>1</v>
      </c>
      <c r="AO516" t="b">
        <f>IF(Table1[[#This Row],[Cell]],IF(Table1[[#This Row],[In vivo?]],FALSE,TRUE),FALSE)</f>
        <v>0</v>
      </c>
      <c r="AP516" t="b">
        <f>NOT(OR(Table1[[#This Row],[In vivo?]],Table1[[#This Row],[Only in Cell]]))</f>
        <v>0</v>
      </c>
      <c r="AQ516" t="b">
        <f>IF(OR(Table1[[#This Row],[Rodents]],Table1[[#This Row],[Human]],Table1[[#This Row],[Pig]]),OR(ISNUMBER(FIND("pulmonary",C516)),ISNUMBER(FIND("lung",C516))),"NA")</f>
        <v>0</v>
      </c>
      <c r="AR516" t="b">
        <f>IF(OR(Table1[[#This Row],[Rodents]],Table1[[#This Row],[Human]],Table1[[#This Row],[Pig]]),OR(ISNUMBER(FIND("skin",C516)),ISNUMBER(FIND("dermal",C516))),"NA")</f>
        <v>0</v>
      </c>
      <c r="AS516" t="b">
        <f>IF(OR(Table1[[#This Row],[Rodents]],Table1[[#This Row],[Human]],Table1[[#This Row],[Pig]]),OR(ISNUMBER(FIND("liver",C516)),ISNUMBER(FIND("hepat",C516))),"NA")</f>
        <v>1</v>
      </c>
      <c r="AT516" t="b">
        <f>IF(OR(Table1[[#This Row],[Rodents]],Table1[[#This Row],[Human]],Table1[[#This Row],[Pig]]),OR(ISNUMBER(FIND("kidney",C516)),ISNUMBER(FIND("neph",C516))),"NA")</f>
        <v>0</v>
      </c>
      <c r="AU516" t="b">
        <f>IF(OR(Table1[[#This Row],[Rodents]],Table1[[#This Row],[Human]],Table1[[#This Row],[Pig]]),OR(ISNUMBER(FIND("brain",C516)),ISNUMBER(FIND("neur",C516)),ISNUMBER(FIND("nerv",C516))),"NA")</f>
        <v>1</v>
      </c>
      <c r="AV516" t="b">
        <f>IF(OR(Table1[[#This Row],[Rodents]],Table1[[#This Row],[Human]],Table1[[#This Row],[Pig]]),OR(ISNUMBER(FIND("heart",C516)),ISNUMBER(FIND("cardi",C516))),"NA")</f>
        <v>0</v>
      </c>
      <c r="AW516" t="b">
        <f>IF(OR(Table1[[#This Row],[Rodents]],Table1[[#This Row],[Human]],Table1[[#This Row],[Pig]]),OR(ISNUMBER(FIND("gastro",C516)),ISNUMBER(FIND("intesti",C516)),ISNUMBER(FIND("stomach",C516))),"NA")</f>
        <v>0</v>
      </c>
      <c r="AX516" t="b">
        <f>IF(OR(Table1[[#This Row],[Rodents]],Table1[[#This Row],[Human]],Table1[[#This Row],[Pig]]),NOT(OR(AQ516,AR516,AS516,AT516,AU516,AV516,AW516)),"NA")</f>
        <v>0</v>
      </c>
      <c r="AY516" t="b">
        <f>OR(ISNUMBER(FIND("SWCNT",C516)),ISNUMBER(FIND("SWNT",C516)),ISNUMBER(FIND("single-wall",C516)),ISNUMBER(FIND("single wall",C516)),ISNUMBER(FIND("Single wall",C516)),ISNUMBER(FIND("Single-wall",C516)),ISNUMBER(FIND("SWCNT",B516)),ISNUMBER(FIND("SWNT",B516)),ISNUMBER(FIND("single-wall",B516)),ISNUMBER(FIND("single wall",B516)),ISNUMBER(FIND("Single-wall",B516)),ISNUMBER(FIND("Single wall",B516)))</f>
        <v>0</v>
      </c>
      <c r="AZ516" t="b">
        <f>OR(ISNUMBER(FIND("MWCNT",C516)),ISNUMBER(FIND("MWNT",C516)),ISNUMBER(FIND("multi-wall",C516)),ISNUMBER(FIND("multi wall",C516)),ISNUMBER(FIND("multiwall",C516)),ISNUMBER(FIND("Multi-wall",C516)),ISNUMBER(FIND("Multi wall",C516)),ISNUMBER(FIND("Multiwall",C516)),ISNUMBER(FIND("MWCNT",B516)),ISNUMBER(FIND("MWNT",B516)),ISNUMBER(FIND("multi-wall",B516)),ISNUMBER(FIND("multi wall",B516)),ISNUMBER(FIND("multiwall",B516)),ISNUMBER(FIND("Multi-wall",B516)),ISNUMBER(FIND("Multi wall",B516)),ISNUMBER(FIND("Multiwall",B516)),ISNUMBER(FIND("Double-wall",B516)),ISNUMBER(FIND("Double wall",B516)),ISNUMBER(FIND("Doublewall",B516)),ISNUMBER(FIND("double-wall",B516)),ISNUMBER(FIND("double wall",B516)),ISNUMBER(FIND("doublewall",B516)))</f>
        <v>1</v>
      </c>
      <c r="BA516" t="b">
        <f>AND(Table1[[#This Row],[SWCNT]],Table1[[#This Row],[MWCNT]])</f>
        <v>0</v>
      </c>
      <c r="BB516" t="b">
        <f>IF(Table1[[#This Row],[SWCNT]]=TRUE,FALSE,IF(Table1[[#This Row],[MWCNT]]=TRUE,FALSE,TRUE))</f>
        <v>0</v>
      </c>
      <c r="BC516" s="18"/>
    </row>
    <row r="517" spans="1:55" ht="166.5">
      <c r="A517" t="s">
        <v>3796</v>
      </c>
      <c r="B517" s="2" t="s">
        <v>3797</v>
      </c>
      <c r="C517" s="16" t="s">
        <v>3798</v>
      </c>
      <c r="D517" s="17" t="s">
        <v>282</v>
      </c>
      <c r="E517" s="2">
        <v>2014</v>
      </c>
      <c r="F517" t="b">
        <f>OR(ISNUMBER(FIND("cytotoxic",C517)),ISNUMBER(FIND("Cytotoxic",C517)),ISNUMBER(FIND("cellular toxicity",C517)),ISNUMBER(FIND("cell death",C517)),ISNUMBER(FIND("viable",C517)),ISNUMBER(FIND("phytotoxic",C517)),ISNUMBER(FIND("acute toxicity",C517)),ISNUMBER(FIND("MTT",C517)),ISNUMBER(FIND("survival",C517)),ISNUMBER(FIND("prolifer",C517)),ISNUMBER(FIND("apoptosis",C517)),ISNUMBER(FIND("neurotoxic",C517)),ISNUMBER(FIND("  lysis ",C517)),ISNUMBER(FIND("necrosis",C517)),ISNUMBER(FIND("cellular death",C517))*3,ISNUMBER(FIND("LDH",C517)),ISNUMBER(FIND("Acute toxicity",C517)))</f>
        <v>0</v>
      </c>
      <c r="G517" t="b">
        <f>OR(ISNUMBER(FIND("genotoxic",C517)),ISNUMBER(FIND("genotoxicity",C517)),ISNUMBER(FIND("DNA damage",C517)),ISNUMBER(FIND("DNA",C517)),ISNUMBER(FIND("RNA",C517)),ISNUMBER(FIND("mesothelioma",C517)),ISNUMBER(FIND("carcino",C517)),ISNUMBER(FIND("mutagen",C517)),ISNUMBER(FIND("genetic",C517)))</f>
        <v>0</v>
      </c>
      <c r="H517" t="b">
        <f>OR(ISNUMBER(FIND("inflammatory",C517)),ISNUMBER(FIND("inflamm",C517)))</f>
        <v>0</v>
      </c>
      <c r="I517" t="b">
        <f>OR(ISNUMBER(FIND("immune",C517)),ISNUMBER(FIND("immunological",C517)),ISNUMBER(FIND("interleuk",C517)),ISNUMBER(FIND("platelet activation",C517)),ISNUMBER(FIND("monocyte",C517)),ISNUMBER(FIND("leukocyte",C517)),ISNUMBER(FIND("cytokine",C517)),ISNUMBER(FIND("CD4",C517)),ISNUMBER(FIND("CD8",C517)),ISNUMBER(FIND("T-cell",C517)))</f>
        <v>0</v>
      </c>
      <c r="J517" t="b">
        <f>OR(ISNUMBER(FIND("reactive oxygen",C517)),ISNUMBER(FIND("ROS",C517)),ISNUMBER(FIND("free radical",C517)),ISNUMBER(FIND("oxidative stress",C517)),ISNUMBER(FIND("peroxid",C517)),ISNUMBER(FIND("oxidative",C517)),ISNUMBER(FIND("antioxid",C517)))</f>
        <v>0</v>
      </c>
      <c r="K517" t="b">
        <f>OR(ISNUMBER(FIND("autophag",C517)))</f>
        <v>0</v>
      </c>
      <c r="L517" t="b">
        <f>OR(ISNUMBER(FIND("morpholog",C517)))</f>
        <v>0</v>
      </c>
      <c r="M517" t="b">
        <f>OR(ISNUMBER(FIND("fibrosis",C517)),ISNUMBER(FIND("Fibrosis",C517)),ISNUMBER(FIND("fibrot",C517)))</f>
        <v>0</v>
      </c>
      <c r="N517" t="b">
        <f>OR(ISNUMBER(FIND("offspring",C517)),ISNUMBER(FIND("Parental",C517)),ISNUMBER(FIND("parental",C517)),ISNUMBER(FIND("germline",C517)),ISNUMBER(FIND("reproduc",C517)),ISNUMBER(FIND("embryo",C517)))</f>
        <v>0</v>
      </c>
      <c r="O517" t="b">
        <f>OR(ISNUMBER(FIND("metabol",C517)),ISNUMBER(FIND("Metabol",C517)),ISNUMBER(FIND("digest",C517)),ISNUMBER(FIND("mitochon",C517)))</f>
        <v>0</v>
      </c>
      <c r="P517" t="b">
        <f>OR(ISNUMBER(FIND("ecotox",C517)),ISNUMBER(FIND("Ecotox",B517)),ISNUMBER(FIND("ecotox",B517)),ISNUMBER(FIND("Ecotox",C517)))</f>
        <v>0</v>
      </c>
      <c r="Q517" t="b">
        <f>OR(ISNUMBER(FIND("Bioaccum",C517)),ISNUMBER(FIND("bioaccum",C517)),ISNUMBER(FIND("accum",C517)))</f>
        <v>0</v>
      </c>
      <c r="R517" t="b">
        <f>OR(ISNUMBER(FIND("Occupation",C517)),ISNUMBER(FIND("occupation",C517)),ISNUMBER(FIND("worker",C517)),ISNUMBER(FIND("workforce",C517)))</f>
        <v>0</v>
      </c>
      <c r="S517" t="b">
        <f>NOT(OR(F517,G517,H517,I517,J517,K517,L517,M517,N517,O517,P517,Q517,R517))</f>
        <v>1</v>
      </c>
      <c r="U517" t="b">
        <f>OR(Table1[[#This Row],[Inflammation]],Table1[[#This Row],[Immune]])</f>
        <v>0</v>
      </c>
      <c r="V517" t="str">
        <f>IF(OR(Table1[[#This Row],[Rodents]],Table1[[#This Row],[Human]],Table1[[#This Row],[Pig]]),OR(ISNUMBER(FIND("intratrach",C517)),ISNUMBER(FIND("nasal ",C517)),ISNUMBER(FIND("instill",C517))),"NA")</f>
        <v>NA</v>
      </c>
      <c r="W517" t="str">
        <f>IF(OR(Table1[[#This Row],[Rodents]],Table1[[#This Row],[Human]],Table1[[#This Row],[Pig]]),OR(ISNUMBER(FIND("dermal",C517)),ISNUMBER(FIND("skin ",C517))),"NA")</f>
        <v>NA</v>
      </c>
      <c r="X517" t="str">
        <f>IF(OR(Table1[[#This Row],[Rodents]],Table1[[#This Row],[Human]],Table1[[#This Row],[Pig]]),OR(ISNUMBER(FIND("injected",C517)),ISNUMBER(FIND("periton",C517)),ISNUMBER(FIND("intrascrot",C517))),"NA")</f>
        <v>NA</v>
      </c>
      <c r="Y517" t="str">
        <f>IF(OR(Table1[[#This Row],[Rodents]],Table1[[#This Row],[Human]],Table1[[#This Row],[Pig]]),NOT(OR(Table1[[#This Row],[Inhaled/Intratracheal/intranasal]],Table1[[#This Row],[Dermal]],Table1[[#This Row],[Injected]])),"NA")</f>
        <v>NA</v>
      </c>
      <c r="AA517" t="b">
        <f>OR(ISNUMBER(FIND("fish ",C517)),ISNUMBER(FIND("Fish ",C517)),ISNUMBER(FIND("aquatic",C517)),ISNUMBER(FIND("daphnids",C517)),ISNUMBER(FIND("Carcinus maenas",C517)),ISNUMBER(FIND("Daphnia",C517)),ISNUMBER(FIND("Ruditapes philippinarum",C517)),ISNUMBER(FIND("daphnia",C517)),ISNUMBER(FIND("marine",C517)),ISNUMBER(FIND("mussel",C517)),ISNUMBER(FIND("algae",C517)),ISNUMBER(FIND("Donax faba",C517)),ISNUMBER(FIND("estuarine",C517)),ISNUMBER(FIND("snail",C517)),ISNUMBER(FIND("Prorocentrum donghaiense",C517)) )</f>
        <v>0</v>
      </c>
      <c r="AB517" t="b">
        <f>OR(ISNUMBER(FIND(" rat ",C517)),ISNUMBER(FIND(" rats ",C517)),ISNUMBER(FIND(" Rats ",C517)),ISNUMBER(FIND(" Rat ",C517)),ISNUMBER(FIND(" rat.",C517)),ISNUMBER(FIND(" rats.",C517)),ISNUMBER(FIND("mouse",C517)),ISNUMBER(FIND("mice",C517)), ISNUMBER(FIND(" Mice",C517)))</f>
        <v>0</v>
      </c>
      <c r="AC517" t="b">
        <f>OR(ISNUMBER(FIND(" cell ",C517)),ISNUMBER(FIND("fibroblast",C517)),ISNUMBER(FIND("macrophage",C517)),ISNUMBER(FIND("epithelial",C517)),ISNUMBER(FIND("endothelial",C517)),ISNUMBER(FIND("neuron",C517)),ISNUMBER(FIND(" cells ",C517)),ISNUMBER(FIND("RBC",C517)),ISNUMBER(FIND("mitochond",C517)),ISNUMBER(FIND("adipocyte",C517)),ISNUMBER(FIND("osteo",C517)),ISNUMBER(FIND("keratin",C517)),ISNUMBER(FIND(" cell's ",C517)),ISNUMBER(FIND("eukary",C517)),ISNUMBER(FIND("sperm",C517)))</f>
        <v>0</v>
      </c>
      <c r="AD517" t="b">
        <f>OR(ISNUMBER(FIND("human",B517)),ISNUMBER(FIND("workers",B517)),ISNUMBER(FIND("workforces",B517)),ISNUMBER(FIND("occupational",B517)),ISNUMBER(FIND("Case report",B517)),ISNUMBER(FIND("Workplaces",B517)),ISNUMBER(FIND("worker",B517)))</f>
        <v>0</v>
      </c>
      <c r="AE517" t="b">
        <f>OR(ISNUMBER(FIND(" plant ",C517)),ISNUMBER(FIND("Plant ",C517)),ISNUMBER(FIND("tomato",C517)),ISNUMBER(FIND("plants",C517)),ISNUMBER(FIND("Plants",C517)),ISNUMBER(FIND("algae",C517)),ISNUMBER(FIND("lettuce",C517)),ISNUMBER(FIND("green gram sprouts ",C517)),ISNUMBER(FIND("Cucurbita pepo",C517)),ISNUMBER(FIND("bean ",C517)),ISNUMBER(FIND("chloroplast",C517)),ISNUMBER(FIND("chlorophyll",C517)),ISNUMBER(FIND("seedling",C517)),ISNUMBER(FIND("canola",C517)),ISNUMBER(FIND("shoot",C517)),ISNUMBER(FIND("photosynthes",C517)),ISNUMBER(FIND(" leaves ",C517)),,ISNUMBER(FIND("agriculture",C517)),ISNUMBER(FIND(" crops ",C517)))</f>
        <v>1</v>
      </c>
      <c r="AF517" t="b">
        <f>OR(ISNUMBER(FIND("bacteria",C517)),ISNUMBER(FIND("Bacteria",C517)),ISNUMBER(FIND("Bacterium",C517)),ISNUMBER(FIND("bacterium",C517)),ISNUMBER(FIND(" coli ",C517)))</f>
        <v>0</v>
      </c>
      <c r="AG517" t="b">
        <f>OR(ISNUMBER(FIND("fungi",C517)),ISNUMBER(FIND("Fungi",C517)),ISNUMBER(FIND("fungus",C517)),ISNUMBER(FIND("Fungus",C517)),ISNUMBER(FIND("mushroom",C517)),ISNUMBER(FIND("Mushroom",C517)),ISNUMBER(FIND(" mold ",C517)))</f>
        <v>0</v>
      </c>
      <c r="AH517" t="b">
        <f>OR(ISNUMBER(FIND("Pig ",C517)),ISNUMBER(FIND("pig ",C517)),ISNUMBER(FIND("Pigs ",C517)),ISNUMBER(FIND("pigs ",C517)))</f>
        <v>0</v>
      </c>
      <c r="AI517" t="b">
        <f>OR(ISNUMBER(FIND(" C. elegans",C517)),ISNUMBER(FIND("Caenorhabditis elegans",C517)),ISNUMBER(FIND("earthworms",C517)),ISNUMBER(FIND(" Ficopomatus enigmaticus",C517)),ISNUMBER(FIND("larva",C517)),ISNUMBER(FIND("Lumbriculus variegatus",C517)),ISNUMBER(FIND("nematode",C517)))</f>
        <v>0</v>
      </c>
      <c r="AJ517" t="b">
        <f>NOT(OR(AA517,AB517,AC517,AD517,AE517,AF517,AG517,AH517,AI517))</f>
        <v>0</v>
      </c>
      <c r="AL517" t="b">
        <f>OR(AA517,AB517,AD517,AE517,AF517,AG517,AH517,AI517)</f>
        <v>1</v>
      </c>
      <c r="AM517" t="b">
        <f>IF(Table1[[#This Row],[In vivo?]],IF(Table1[[#This Row],[Cell]],FALSE,TRUE),FALSE)</f>
        <v>1</v>
      </c>
      <c r="AN517" t="b">
        <f>AND(AC517,AL517)</f>
        <v>0</v>
      </c>
      <c r="AO517" t="b">
        <f>IF(Table1[[#This Row],[Cell]],IF(Table1[[#This Row],[In vivo?]],FALSE,TRUE),FALSE)</f>
        <v>0</v>
      </c>
      <c r="AP517" t="b">
        <f>NOT(OR(Table1[[#This Row],[In vivo?]],Table1[[#This Row],[Only in Cell]]))</f>
        <v>0</v>
      </c>
      <c r="AQ517" t="str">
        <f>IF(OR(Table1[[#This Row],[Rodents]],Table1[[#This Row],[Human]],Table1[[#This Row],[Pig]]),OR(ISNUMBER(FIND("pulmonary",C517)),ISNUMBER(FIND("lung",C517))),"NA")</f>
        <v>NA</v>
      </c>
      <c r="AR517" t="str">
        <f>IF(OR(Table1[[#This Row],[Rodents]],Table1[[#This Row],[Human]],Table1[[#This Row],[Pig]]),OR(ISNUMBER(FIND("skin",C517)),ISNUMBER(FIND("dermal",C517))),"NA")</f>
        <v>NA</v>
      </c>
      <c r="AS517" t="str">
        <f>IF(OR(Table1[[#This Row],[Rodents]],Table1[[#This Row],[Human]],Table1[[#This Row],[Pig]]),OR(ISNUMBER(FIND("liver",C517)),ISNUMBER(FIND("hepat",C517))),"NA")</f>
        <v>NA</v>
      </c>
      <c r="AT517" t="str">
        <f>IF(OR(Table1[[#This Row],[Rodents]],Table1[[#This Row],[Human]],Table1[[#This Row],[Pig]]),OR(ISNUMBER(FIND("kidney",C517)),ISNUMBER(FIND("neph",C517))),"NA")</f>
        <v>NA</v>
      </c>
      <c r="AU517" t="str">
        <f>IF(OR(Table1[[#This Row],[Rodents]],Table1[[#This Row],[Human]],Table1[[#This Row],[Pig]]),OR(ISNUMBER(FIND("brain",C517)),ISNUMBER(FIND("neur",C517)),ISNUMBER(FIND("nerv",C517))),"NA")</f>
        <v>NA</v>
      </c>
      <c r="AV517" t="str">
        <f>IF(OR(Table1[[#This Row],[Rodents]],Table1[[#This Row],[Human]],Table1[[#This Row],[Pig]]),OR(ISNUMBER(FIND("heart",C517)),ISNUMBER(FIND("cardi",C517))),"NA")</f>
        <v>NA</v>
      </c>
      <c r="AW517" t="str">
        <f>IF(OR(Table1[[#This Row],[Rodents]],Table1[[#This Row],[Human]],Table1[[#This Row],[Pig]]),OR(ISNUMBER(FIND("gastro",C517)),ISNUMBER(FIND("intesti",C517)),ISNUMBER(FIND("stomach",C517))),"NA")</f>
        <v>NA</v>
      </c>
      <c r="AX517" t="str">
        <f>IF(OR(Table1[[#This Row],[Rodents]],Table1[[#This Row],[Human]],Table1[[#This Row],[Pig]]),NOT(OR(AQ517,AR517,AS517,AT517,AU517,AV517,AW517)),"NA")</f>
        <v>NA</v>
      </c>
      <c r="AY517" t="b">
        <f>OR(ISNUMBER(FIND("SWCNT",C517)),ISNUMBER(FIND("SWNT",C517)),ISNUMBER(FIND("single-wall",C517)),ISNUMBER(FIND("single wall",C517)),ISNUMBER(FIND("Single wall",C517)),ISNUMBER(FIND("Single-wall",C517)),ISNUMBER(FIND("SWCNT",B517)),ISNUMBER(FIND("SWNT",B517)),ISNUMBER(FIND("single-wall",B517)),ISNUMBER(FIND("single wall",B517)),ISNUMBER(FIND("Single-wall",B517)),ISNUMBER(FIND("Single wall",B517)))</f>
        <v>1</v>
      </c>
      <c r="AZ517" t="b">
        <f>OR(ISNUMBER(FIND("MWCNT",C517)),ISNUMBER(FIND("MWNT",C517)),ISNUMBER(FIND("multi-wall",C517)),ISNUMBER(FIND("multi wall",C517)),ISNUMBER(FIND("multiwall",C517)),ISNUMBER(FIND("Multi-wall",C517)),ISNUMBER(FIND("Multi wall",C517)),ISNUMBER(FIND("Multiwall",C517)),ISNUMBER(FIND("MWCNT",B517)),ISNUMBER(FIND("MWNT",B517)),ISNUMBER(FIND("multi-wall",B517)),ISNUMBER(FIND("multi wall",B517)),ISNUMBER(FIND("multiwall",B517)),ISNUMBER(FIND("Multi-wall",B517)),ISNUMBER(FIND("Multi wall",B517)),ISNUMBER(FIND("Multiwall",B517)),ISNUMBER(FIND("Double-wall",B517)),ISNUMBER(FIND("Double wall",B517)),ISNUMBER(FIND("Doublewall",B517)),ISNUMBER(FIND("double-wall",B517)),ISNUMBER(FIND("double wall",B517)),ISNUMBER(FIND("doublewall",B517)))</f>
        <v>0</v>
      </c>
      <c r="BA517" t="b">
        <f>AND(Table1[[#This Row],[SWCNT]],Table1[[#This Row],[MWCNT]])</f>
        <v>0</v>
      </c>
      <c r="BB517" t="b">
        <f>IF(Table1[[#This Row],[SWCNT]]=TRUE,FALSE,IF(Table1[[#This Row],[MWCNT]]=TRUE,FALSE,TRUE))</f>
        <v>0</v>
      </c>
      <c r="BC517" s="18"/>
    </row>
    <row r="518" spans="1:55" ht="185">
      <c r="A518" t="s">
        <v>4080</v>
      </c>
      <c r="B518" s="2" t="s">
        <v>4085</v>
      </c>
      <c r="C518" s="16" t="s">
        <v>4090</v>
      </c>
      <c r="D518" s="17" t="s">
        <v>403</v>
      </c>
      <c r="E518" s="2">
        <v>2013</v>
      </c>
      <c r="F518" t="b">
        <f>OR(ISNUMBER(FIND("cytotoxic",C518)),ISNUMBER(FIND("Cytotoxic",C518)),ISNUMBER(FIND("cellular toxicity",C518)),ISNUMBER(FIND("cell death",C518)),ISNUMBER(FIND("viable",C518)),ISNUMBER(FIND("phytotoxic",C518)),ISNUMBER(FIND("acute toxicity",C518)),ISNUMBER(FIND("MTT",C518)),ISNUMBER(FIND("survival",C518)),ISNUMBER(FIND("prolifer",C518)),ISNUMBER(FIND("apoptosis",C518)),ISNUMBER(FIND("neurotoxic",C518)),ISNUMBER(FIND("  lysis ",C518)),ISNUMBER(FIND("necrosis",C518)),ISNUMBER(FIND("cellular death",C518))*3,ISNUMBER(FIND("LDH",C518)),ISNUMBER(FIND("Acute toxicity",C518)))</f>
        <v>0</v>
      </c>
      <c r="G518" t="b">
        <f>OR(ISNUMBER(FIND("genotoxic",C518)),ISNUMBER(FIND("genotoxicity",C518)),ISNUMBER(FIND("DNA damage",C518)),ISNUMBER(FIND("DNA",C518)),ISNUMBER(FIND("RNA",C518)),ISNUMBER(FIND("mesothelioma",C518)),ISNUMBER(FIND("carcino",C518)),ISNUMBER(FIND("mutagen",C518)),ISNUMBER(FIND("genetic",C518)))</f>
        <v>0</v>
      </c>
      <c r="H518" t="b">
        <f>OR(ISNUMBER(FIND("inflammatory",C518)),ISNUMBER(FIND("inflamm",C518)))</f>
        <v>0</v>
      </c>
      <c r="I518" t="b">
        <f>OR(ISNUMBER(FIND("immune",C518)),ISNUMBER(FIND("immunological",C518)),ISNUMBER(FIND("interleuk",C518)),ISNUMBER(FIND("platelet activation",C518)),ISNUMBER(FIND("monocyte",C518)),ISNUMBER(FIND("leukocyte",C518)),ISNUMBER(FIND("cytokine",C518)),ISNUMBER(FIND("CD4",C518)),ISNUMBER(FIND("CD8",C518)),ISNUMBER(FIND("T-cell",C518)))</f>
        <v>0</v>
      </c>
      <c r="J518" t="b">
        <f>OR(ISNUMBER(FIND("reactive oxygen",C518)),ISNUMBER(FIND("ROS",C518)),ISNUMBER(FIND("free radical",C518)),ISNUMBER(FIND("oxidative stress",C518)),ISNUMBER(FIND("peroxid",C518)),ISNUMBER(FIND("oxidative",C518)),ISNUMBER(FIND("antioxid",C518)))</f>
        <v>0</v>
      </c>
      <c r="K518" t="b">
        <f>OR(ISNUMBER(FIND("autophag",C518)))</f>
        <v>0</v>
      </c>
      <c r="L518" t="b">
        <f>OR(ISNUMBER(FIND("morpholog",C518)))</f>
        <v>0</v>
      </c>
      <c r="M518" t="b">
        <f>OR(ISNUMBER(FIND("fibrosis",C518)),ISNUMBER(FIND("Fibrosis",C518)),ISNUMBER(FIND("fibrot",C518)))</f>
        <v>0</v>
      </c>
      <c r="N518" t="b">
        <f>OR(ISNUMBER(FIND("offspring",C518)),ISNUMBER(FIND("Parental",C518)),ISNUMBER(FIND("parental",C518)),ISNUMBER(FIND("germline",C518)),ISNUMBER(FIND("reproduc",C518)),ISNUMBER(FIND("embryo",C518)))</f>
        <v>0</v>
      </c>
      <c r="O518" t="b">
        <f>OR(ISNUMBER(FIND("metabol",C518)),ISNUMBER(FIND("Metabol",C518)),ISNUMBER(FIND("digest",C518)),ISNUMBER(FIND("mitochon",C518)))</f>
        <v>0</v>
      </c>
      <c r="P518" t="b">
        <f>OR(ISNUMBER(FIND("ecotox",C518)),ISNUMBER(FIND("Ecotox",B518)),ISNUMBER(FIND("ecotox",B518)),ISNUMBER(FIND("Ecotox",C518)))</f>
        <v>0</v>
      </c>
      <c r="Q518" t="b">
        <f>OR(ISNUMBER(FIND("Bioaccum",C518)),ISNUMBER(FIND("bioaccum",C518)),ISNUMBER(FIND("accum",C518)))</f>
        <v>0</v>
      </c>
      <c r="R518" t="b">
        <f>OR(ISNUMBER(FIND("Occupation",C518)),ISNUMBER(FIND("occupation",C518)),ISNUMBER(FIND("worker",C518)),ISNUMBER(FIND("workforce",C518)))</f>
        <v>0</v>
      </c>
      <c r="S518" t="b">
        <f>NOT(OR(F518,G518,H518,I518,J518,K518,L518,M518,N518,O518,P518,Q518,R518))</f>
        <v>1</v>
      </c>
      <c r="T518" t="s">
        <v>6154</v>
      </c>
      <c r="U518" t="b">
        <f>OR(Table1[[#This Row],[Inflammation]],Table1[[#This Row],[Immune]])</f>
        <v>0</v>
      </c>
      <c r="V518" t="str">
        <f>IF(OR(Table1[[#This Row],[Rodents]],Table1[[#This Row],[Human]],Table1[[#This Row],[Pig]]),OR(ISNUMBER(FIND("intratrach",C518)),ISNUMBER(FIND("nasal ",C518)),ISNUMBER(FIND("instill",C518))),"NA")</f>
        <v>NA</v>
      </c>
      <c r="W518" t="str">
        <f>IF(OR(Table1[[#This Row],[Rodents]],Table1[[#This Row],[Human]],Table1[[#This Row],[Pig]]),OR(ISNUMBER(FIND("dermal",C518)),ISNUMBER(FIND("skin ",C518))),"NA")</f>
        <v>NA</v>
      </c>
      <c r="X518" t="str">
        <f>IF(OR(Table1[[#This Row],[Rodents]],Table1[[#This Row],[Human]],Table1[[#This Row],[Pig]]),OR(ISNUMBER(FIND("injected",C518)),ISNUMBER(FIND("periton",C518)),ISNUMBER(FIND("intrascrot",C518))),"NA")</f>
        <v>NA</v>
      </c>
      <c r="Y518" t="str">
        <f>IF(OR(Table1[[#This Row],[Rodents]],Table1[[#This Row],[Human]],Table1[[#This Row],[Pig]]),NOT(OR(Table1[[#This Row],[Inhaled/Intratracheal/intranasal]],Table1[[#This Row],[Dermal]],Table1[[#This Row],[Injected]])),"NA")</f>
        <v>NA</v>
      </c>
      <c r="AA518" t="b">
        <f>OR(ISNUMBER(FIND("fish ",C518)),ISNUMBER(FIND("Fish ",C518)),ISNUMBER(FIND("aquatic",C518)),ISNUMBER(FIND("daphnids",C518)),ISNUMBER(FIND("Carcinus maenas",C518)),ISNUMBER(FIND("Daphnia",C518)),ISNUMBER(FIND("Ruditapes philippinarum",C518)),ISNUMBER(FIND("daphnia",C518)),ISNUMBER(FIND("marine",C518)),ISNUMBER(FIND("mussel",C518)),ISNUMBER(FIND("algae",C518)),ISNUMBER(FIND("Donax faba",C518)),ISNUMBER(FIND("estuarine",C518)),ISNUMBER(FIND("snail",C518)),ISNUMBER(FIND("Prorocentrum donghaiense",C518)) )</f>
        <v>1</v>
      </c>
      <c r="AB518" t="b">
        <f>OR(ISNUMBER(FIND(" rat ",C518)),ISNUMBER(FIND(" rats ",C518)),ISNUMBER(FIND(" Rats ",C518)),ISNUMBER(FIND(" Rat ",C518)),ISNUMBER(FIND(" rat.",C518)),ISNUMBER(FIND(" rats.",C518)),ISNUMBER(FIND("mouse",C518)),ISNUMBER(FIND("mice",C518)), ISNUMBER(FIND(" Mice",C518)))</f>
        <v>0</v>
      </c>
      <c r="AC518" t="b">
        <f>OR(ISNUMBER(FIND(" cell ",C518)),ISNUMBER(FIND("fibroblast",C518)),ISNUMBER(FIND("macrophage",C518)),ISNUMBER(FIND("epithelial",C518)),ISNUMBER(FIND("endothelial",C518)),ISNUMBER(FIND("neuron",C518)),ISNUMBER(FIND(" cells ",C518)),ISNUMBER(FIND("RBC",C518)),ISNUMBER(FIND("mitochond",C518)),ISNUMBER(FIND("adipocyte",C518)),ISNUMBER(FIND("osteo",C518)),ISNUMBER(FIND("keratin",C518)),ISNUMBER(FIND(" cell's ",C518)),ISNUMBER(FIND("eukary",C518)),ISNUMBER(FIND("sperm",C518)))</f>
        <v>0</v>
      </c>
      <c r="AD518" t="b">
        <f>OR(ISNUMBER(FIND("human",B518)),ISNUMBER(FIND("workers",B518)),ISNUMBER(FIND("workforces",B518)),ISNUMBER(FIND("occupational",B518)),ISNUMBER(FIND("Case report",B518)),ISNUMBER(FIND("Workplaces",B518)),ISNUMBER(FIND("worker",B518)))</f>
        <v>0</v>
      </c>
      <c r="AE518" t="b">
        <f>OR(ISNUMBER(FIND(" plant ",C518)),ISNUMBER(FIND("Plant ",C518)),ISNUMBER(FIND("tomato",C518)),ISNUMBER(FIND("plants",C518)),ISNUMBER(FIND("Plants",C518)),ISNUMBER(FIND("algae",C518)),ISNUMBER(FIND("lettuce",C518)),ISNUMBER(FIND("green gram sprouts ",C518)),ISNUMBER(FIND("Cucurbita pepo",C518)),ISNUMBER(FIND("bean ",C518)),ISNUMBER(FIND("chloroplast",C518)),ISNUMBER(FIND("chlorophyll",C518)),ISNUMBER(FIND("seedling",C518)),ISNUMBER(FIND("canola",C518)),ISNUMBER(FIND("shoot",C518)),ISNUMBER(FIND("photosynthes",C518)),ISNUMBER(FIND(" leaves ",C518)),,ISNUMBER(FIND("agriculture",C518)),ISNUMBER(FIND(" crops ",C518)))</f>
        <v>0</v>
      </c>
      <c r="AF518" t="b">
        <f>OR(ISNUMBER(FIND("bacteria",C518)),ISNUMBER(FIND("Bacteria",C518)),ISNUMBER(FIND("Bacterium",C518)),ISNUMBER(FIND("bacterium",C518)),ISNUMBER(FIND(" coli ",C518)))</f>
        <v>0</v>
      </c>
      <c r="AG518" t="b">
        <f>OR(ISNUMBER(FIND("fungi",C518)),ISNUMBER(FIND("Fungi",C518)),ISNUMBER(FIND("fungus",C518)),ISNUMBER(FIND("Fungus",C518)),ISNUMBER(FIND("mushroom",C518)),ISNUMBER(FIND("Mushroom",C518)),ISNUMBER(FIND(" mold ",C518)))</f>
        <v>0</v>
      </c>
      <c r="AH518" t="b">
        <f>OR(ISNUMBER(FIND("Pig ",C518)),ISNUMBER(FIND("pig ",C518)),ISNUMBER(FIND("Pigs ",C518)),ISNUMBER(FIND("pigs ",C518)))</f>
        <v>0</v>
      </c>
      <c r="AI518" t="b">
        <f>OR(ISNUMBER(FIND(" C. elegans",C518)),ISNUMBER(FIND("Caenorhabditis elegans",C518)),ISNUMBER(FIND("earthworms",C518)),ISNUMBER(FIND(" Ficopomatus enigmaticus",C518)),ISNUMBER(FIND("larva",C518)),ISNUMBER(FIND("Lumbriculus variegatus",C518)),ISNUMBER(FIND("nematode",C518)))</f>
        <v>0</v>
      </c>
      <c r="AJ518" t="b">
        <f>NOT(OR(AA518,AB518,AC518,AD518,AE518,AF518,AG518,AH518,AI518))</f>
        <v>0</v>
      </c>
      <c r="AL518" t="b">
        <f>OR(AA518,AB518,AD518,AE518,AF518,AG518,AH518,AI518)</f>
        <v>1</v>
      </c>
      <c r="AM518" t="b">
        <f>IF(Table1[[#This Row],[In vivo?]],IF(Table1[[#This Row],[Cell]],FALSE,TRUE),FALSE)</f>
        <v>1</v>
      </c>
      <c r="AN518" t="b">
        <f>AND(AC518,AL518)</f>
        <v>0</v>
      </c>
      <c r="AO518" t="b">
        <f>IF(Table1[[#This Row],[Cell]],IF(Table1[[#This Row],[In vivo?]],FALSE,TRUE),FALSE)</f>
        <v>0</v>
      </c>
      <c r="AP518" t="b">
        <f>NOT(OR(Table1[[#This Row],[In vivo?]],Table1[[#This Row],[Only in Cell]]))</f>
        <v>0</v>
      </c>
      <c r="AQ518" t="str">
        <f>IF(OR(Table1[[#This Row],[Rodents]],Table1[[#This Row],[Human]],Table1[[#This Row],[Pig]]),OR(ISNUMBER(FIND("pulmonary",C518)),ISNUMBER(FIND("lung",C518))),"NA")</f>
        <v>NA</v>
      </c>
      <c r="AR518" t="str">
        <f>IF(OR(Table1[[#This Row],[Rodents]],Table1[[#This Row],[Human]],Table1[[#This Row],[Pig]]),OR(ISNUMBER(FIND("skin",C518)),ISNUMBER(FIND("dermal",C518))),"NA")</f>
        <v>NA</v>
      </c>
      <c r="AS518" t="str">
        <f>IF(OR(Table1[[#This Row],[Rodents]],Table1[[#This Row],[Human]],Table1[[#This Row],[Pig]]),OR(ISNUMBER(FIND("liver",C518)),ISNUMBER(FIND("hepat",C518))),"NA")</f>
        <v>NA</v>
      </c>
      <c r="AT518" t="str">
        <f>IF(OR(Table1[[#This Row],[Rodents]],Table1[[#This Row],[Human]],Table1[[#This Row],[Pig]]),OR(ISNUMBER(FIND("kidney",C518)),ISNUMBER(FIND("neph",C518))),"NA")</f>
        <v>NA</v>
      </c>
      <c r="AU518" t="str">
        <f>IF(OR(Table1[[#This Row],[Rodents]],Table1[[#This Row],[Human]],Table1[[#This Row],[Pig]]),OR(ISNUMBER(FIND("brain",C518)),ISNUMBER(FIND("neur",C518)),ISNUMBER(FIND("nerv",C518))),"NA")</f>
        <v>NA</v>
      </c>
      <c r="AV518" t="str">
        <f>IF(OR(Table1[[#This Row],[Rodents]],Table1[[#This Row],[Human]],Table1[[#This Row],[Pig]]),OR(ISNUMBER(FIND("heart",C518)),ISNUMBER(FIND("cardi",C518))),"NA")</f>
        <v>NA</v>
      </c>
      <c r="AW518" t="str">
        <f>IF(OR(Table1[[#This Row],[Rodents]],Table1[[#This Row],[Human]],Table1[[#This Row],[Pig]]),OR(ISNUMBER(FIND("gastro",C518)),ISNUMBER(FIND("intesti",C518)),ISNUMBER(FIND("stomach",C518))),"NA")</f>
        <v>NA</v>
      </c>
      <c r="AX518" t="str">
        <f>IF(OR(Table1[[#This Row],[Rodents]],Table1[[#This Row],[Human]],Table1[[#This Row],[Pig]]),NOT(OR(AQ518,AR518,AS518,AT518,AU518,AV518,AW518)),"NA")</f>
        <v>NA</v>
      </c>
      <c r="AY518" t="b">
        <f>OR(ISNUMBER(FIND("SWCNT",C518)),ISNUMBER(FIND("SWNT",C518)),ISNUMBER(FIND("single-wall",C518)),ISNUMBER(FIND("single wall",C518)),ISNUMBER(FIND("Single wall",C518)),ISNUMBER(FIND("Single-wall",C518)),ISNUMBER(FIND("SWCNT",B518)),ISNUMBER(FIND("SWNT",B518)),ISNUMBER(FIND("single-wall",B518)),ISNUMBER(FIND("single wall",B518)),ISNUMBER(FIND("Single-wall",B518)),ISNUMBER(FIND("Single wall",B518)))</f>
        <v>1</v>
      </c>
      <c r="AZ518" t="b">
        <f>OR(ISNUMBER(FIND("MWCNT",C518)),ISNUMBER(FIND("MWNT",C518)),ISNUMBER(FIND("multi-wall",C518)),ISNUMBER(FIND("multi wall",C518)),ISNUMBER(FIND("multiwall",C518)),ISNUMBER(FIND("Multi-wall",C518)),ISNUMBER(FIND("Multi wall",C518)),ISNUMBER(FIND("Multiwall",C518)),ISNUMBER(FIND("MWCNT",B518)),ISNUMBER(FIND("MWNT",B518)),ISNUMBER(FIND("multi-wall",B518)),ISNUMBER(FIND("multi wall",B518)),ISNUMBER(FIND("multiwall",B518)),ISNUMBER(FIND("Multi-wall",B518)),ISNUMBER(FIND("Multi wall",B518)),ISNUMBER(FIND("Multiwall",B518)),ISNUMBER(FIND("Double-wall",B518)),ISNUMBER(FIND("Double wall",B518)),ISNUMBER(FIND("Doublewall",B518)),ISNUMBER(FIND("double-wall",B518)),ISNUMBER(FIND("double wall",B518)),ISNUMBER(FIND("doublewall",B518)))</f>
        <v>0</v>
      </c>
      <c r="BA518" t="b">
        <f>AND(Table1[[#This Row],[SWCNT]],Table1[[#This Row],[MWCNT]])</f>
        <v>0</v>
      </c>
      <c r="BB518" t="b">
        <f>IF(Table1[[#This Row],[SWCNT]]=TRUE,FALSE,IF(Table1[[#This Row],[MWCNT]]=TRUE,FALSE,TRUE))</f>
        <v>0</v>
      </c>
      <c r="BC518" s="18"/>
    </row>
    <row r="519" spans="1:55" ht="148">
      <c r="A519" t="s">
        <v>4609</v>
      </c>
      <c r="B519" s="2" t="s">
        <v>4613</v>
      </c>
      <c r="C519" s="16" t="s">
        <v>4617</v>
      </c>
      <c r="D519" s="17" t="s">
        <v>403</v>
      </c>
      <c r="E519" s="2">
        <v>2012</v>
      </c>
      <c r="F519" t="b">
        <f>OR(ISNUMBER(FIND("cytotoxic",C519)),ISNUMBER(FIND("Cytotoxic",C519)),ISNUMBER(FIND("cellular toxicity",C519)),ISNUMBER(FIND("cell death",C519)),ISNUMBER(FIND("viable",C519)),ISNUMBER(FIND("phytotoxic",C519)),ISNUMBER(FIND("acute toxicity",C519)),ISNUMBER(FIND("MTT",C519)),ISNUMBER(FIND("survival",C519)),ISNUMBER(FIND("prolifer",C519)),ISNUMBER(FIND("apoptosis",C519)),ISNUMBER(FIND("neurotoxic",C519)),ISNUMBER(FIND("  lysis ",C519)),ISNUMBER(FIND("necrosis",C519)),ISNUMBER(FIND("cellular death",C519))*3,ISNUMBER(FIND("LDH",C519)),ISNUMBER(FIND("Acute toxicity",C519)))</f>
        <v>0</v>
      </c>
      <c r="G519" t="b">
        <f>OR(ISNUMBER(FIND("genotoxic",C519)),ISNUMBER(FIND("genotoxicity",C519)),ISNUMBER(FIND("DNA damage",C519)),ISNUMBER(FIND("DNA",C519)),ISNUMBER(FIND("RNA",C519)),ISNUMBER(FIND("mesothelioma",C519)),ISNUMBER(FIND("carcino",C519)),ISNUMBER(FIND("mutagen",C519)),ISNUMBER(FIND("genetic",C519)))</f>
        <v>0</v>
      </c>
      <c r="H519" t="b">
        <f>OR(ISNUMBER(FIND("inflammatory",C519)),ISNUMBER(FIND("inflamm",C519)))</f>
        <v>0</v>
      </c>
      <c r="I519" t="b">
        <f>OR(ISNUMBER(FIND("immune",C519)),ISNUMBER(FIND("immunological",C519)),ISNUMBER(FIND("interleuk",C519)),ISNUMBER(FIND("platelet activation",C519)),ISNUMBER(FIND("monocyte",C519)),ISNUMBER(FIND("leukocyte",C519)),ISNUMBER(FIND("cytokine",C519)),ISNUMBER(FIND("CD4",C519)),ISNUMBER(FIND("CD8",C519)),ISNUMBER(FIND("T-cell",C519)))</f>
        <v>0</v>
      </c>
      <c r="J519" t="b">
        <f>OR(ISNUMBER(FIND("reactive oxygen",C519)),ISNUMBER(FIND("ROS",C519)),ISNUMBER(FIND("free radical",C519)),ISNUMBER(FIND("oxidative stress",C519)),ISNUMBER(FIND("peroxid",C519)),ISNUMBER(FIND("oxidative",C519)),ISNUMBER(FIND("antioxid",C519)))</f>
        <v>0</v>
      </c>
      <c r="K519" t="b">
        <f>OR(ISNUMBER(FIND("autophag",C519)))</f>
        <v>0</v>
      </c>
      <c r="L519" t="b">
        <f>OR(ISNUMBER(FIND("morpholog",C519)))</f>
        <v>0</v>
      </c>
      <c r="M519" t="b">
        <f>OR(ISNUMBER(FIND("fibrosis",C519)),ISNUMBER(FIND("Fibrosis",C519)),ISNUMBER(FIND("fibrot",C519)))</f>
        <v>0</v>
      </c>
      <c r="N519" t="b">
        <f>OR(ISNUMBER(FIND("offspring",C519)),ISNUMBER(FIND("Parental",C519)),ISNUMBER(FIND("parental",C519)),ISNUMBER(FIND("germline",C519)),ISNUMBER(FIND("reproduc",C519)),ISNUMBER(FIND("embryo",C519)))</f>
        <v>0</v>
      </c>
      <c r="O519" t="b">
        <f>OR(ISNUMBER(FIND("metabol",C519)),ISNUMBER(FIND("Metabol",C519)),ISNUMBER(FIND("digest",C519)),ISNUMBER(FIND("mitochon",C519)))</f>
        <v>0</v>
      </c>
      <c r="P519" t="b">
        <f>OR(ISNUMBER(FIND("ecotox",C519)),ISNUMBER(FIND("Ecotox",B519)),ISNUMBER(FIND("ecotox",B519)),ISNUMBER(FIND("Ecotox",C519)))</f>
        <v>0</v>
      </c>
      <c r="Q519" t="b">
        <f>OR(ISNUMBER(FIND("Bioaccum",C519)),ISNUMBER(FIND("bioaccum",C519)),ISNUMBER(FIND("accum",C519)))</f>
        <v>0</v>
      </c>
      <c r="R519" t="b">
        <f>OR(ISNUMBER(FIND("Occupation",C519)),ISNUMBER(FIND("occupation",C519)),ISNUMBER(FIND("worker",C519)),ISNUMBER(FIND("workforce",C519)))</f>
        <v>0</v>
      </c>
      <c r="S519" t="b">
        <f>NOT(OR(F519,G519,H519,I519,J519,K519,L519,M519,N519,O519,P519,Q519,R519))</f>
        <v>1</v>
      </c>
      <c r="T519" t="s">
        <v>6155</v>
      </c>
      <c r="U519" t="b">
        <f>OR(Table1[[#This Row],[Inflammation]],Table1[[#This Row],[Immune]])</f>
        <v>0</v>
      </c>
      <c r="V519" t="b">
        <f>IF(OR(Table1[[#This Row],[Rodents]],Table1[[#This Row],[Human]],Table1[[#This Row],[Pig]]),OR(ISNUMBER(FIND("intratrach",C519)),ISNUMBER(FIND("nasal ",C519)),ISNUMBER(FIND("instill",C519))),"NA")</f>
        <v>0</v>
      </c>
      <c r="W519" t="b">
        <f>IF(OR(Table1[[#This Row],[Rodents]],Table1[[#This Row],[Human]],Table1[[#This Row],[Pig]]),OR(ISNUMBER(FIND("dermal",C519)),ISNUMBER(FIND("skin ",C519))),"NA")</f>
        <v>0</v>
      </c>
      <c r="X519" t="b">
        <f>IF(OR(Table1[[#This Row],[Rodents]],Table1[[#This Row],[Human]],Table1[[#This Row],[Pig]]),OR(ISNUMBER(FIND("injected",C519)),ISNUMBER(FIND("periton",C519)),ISNUMBER(FIND("intrascrot",C519))),"NA")</f>
        <v>0</v>
      </c>
      <c r="Y519" t="b">
        <f>IF(OR(Table1[[#This Row],[Rodents]],Table1[[#This Row],[Human]],Table1[[#This Row],[Pig]]),NOT(OR(Table1[[#This Row],[Inhaled/Intratracheal/intranasal]],Table1[[#This Row],[Dermal]],Table1[[#This Row],[Injected]])),"NA")</f>
        <v>1</v>
      </c>
      <c r="AA519" t="b">
        <f>OR(ISNUMBER(FIND("fish ",C519)),ISNUMBER(FIND("Fish ",C519)),ISNUMBER(FIND("aquatic",C519)),ISNUMBER(FIND("daphnids",C519)),ISNUMBER(FIND("Carcinus maenas",C519)),ISNUMBER(FIND("Daphnia",C519)),ISNUMBER(FIND("Ruditapes philippinarum",C519)),ISNUMBER(FIND("daphnia",C519)),ISNUMBER(FIND("marine",C519)),ISNUMBER(FIND("mussel",C519)),ISNUMBER(FIND("algae",C519)),ISNUMBER(FIND("Donax faba",C519)),ISNUMBER(FIND("estuarine",C519)),ISNUMBER(FIND("snail",C519)),ISNUMBER(FIND("Prorocentrum donghaiense",C519)) )</f>
        <v>0</v>
      </c>
      <c r="AB519" t="b">
        <f>OR(ISNUMBER(FIND(" rat ",C519)),ISNUMBER(FIND(" rats ",C519)),ISNUMBER(FIND(" Rats ",C519)),ISNUMBER(FIND(" Rat ",C519)),ISNUMBER(FIND(" rat.",C519)),ISNUMBER(FIND(" rats.",C519)),ISNUMBER(FIND("mouse",C519)),ISNUMBER(FIND("mice",C519)), ISNUMBER(FIND(" Mice",C519)))</f>
        <v>1</v>
      </c>
      <c r="AC519" t="b">
        <f>OR(ISNUMBER(FIND(" cell ",C519)),ISNUMBER(FIND("fibroblast",C519)),ISNUMBER(FIND("macrophage",C519)),ISNUMBER(FIND("epithelial",C519)),ISNUMBER(FIND("endothelial",C519)),ISNUMBER(FIND("neuron",C519)),ISNUMBER(FIND(" cells ",C519)),ISNUMBER(FIND("RBC",C519)),ISNUMBER(FIND("mitochond",C519)),ISNUMBER(FIND("adipocyte",C519)),ISNUMBER(FIND("osteo",C519)),ISNUMBER(FIND("keratin",C519)),ISNUMBER(FIND(" cell's ",C519)),ISNUMBER(FIND("eukary",C519)),ISNUMBER(FIND("sperm",C519)))</f>
        <v>1</v>
      </c>
      <c r="AD519" t="b">
        <f>OR(ISNUMBER(FIND("human",B519)),ISNUMBER(FIND("workers",B519)),ISNUMBER(FIND("workforces",B519)),ISNUMBER(FIND("occupational",B519)),ISNUMBER(FIND("Case report",B519)),ISNUMBER(FIND("Workplaces",B519)),ISNUMBER(FIND("worker",B519)))</f>
        <v>0</v>
      </c>
      <c r="AE519" t="b">
        <f>OR(ISNUMBER(FIND(" plant ",C519)),ISNUMBER(FIND("Plant ",C519)),ISNUMBER(FIND("tomato",C519)),ISNUMBER(FIND("plants",C519)),ISNUMBER(FIND("Plants",C519)),ISNUMBER(FIND("algae",C519)),ISNUMBER(FIND("lettuce",C519)),ISNUMBER(FIND("green gram sprouts ",C519)),ISNUMBER(FIND("Cucurbita pepo",C519)),ISNUMBER(FIND("bean ",C519)),ISNUMBER(FIND("chloroplast",C519)),ISNUMBER(FIND("chlorophyll",C519)),ISNUMBER(FIND("seedling",C519)),ISNUMBER(FIND("canola",C519)),ISNUMBER(FIND("shoot",C519)),ISNUMBER(FIND("photosynthes",C519)),ISNUMBER(FIND(" leaves ",C519)),,ISNUMBER(FIND("agriculture",C519)),ISNUMBER(FIND(" crops ",C519)))</f>
        <v>0</v>
      </c>
      <c r="AF519" t="b">
        <f>OR(ISNUMBER(FIND("bacteria",C519)),ISNUMBER(FIND("Bacteria",C519)),ISNUMBER(FIND("Bacterium",C519)),ISNUMBER(FIND("bacterium",C519)),ISNUMBER(FIND(" coli ",C519)))</f>
        <v>0</v>
      </c>
      <c r="AG519" t="b">
        <f>OR(ISNUMBER(FIND("fungi",C519)),ISNUMBER(FIND("Fungi",C519)),ISNUMBER(FIND("fungus",C519)),ISNUMBER(FIND("Fungus",C519)),ISNUMBER(FIND("mushroom",C519)),ISNUMBER(FIND("Mushroom",C519)),ISNUMBER(FIND(" mold ",C519)))</f>
        <v>0</v>
      </c>
      <c r="AH519" t="b">
        <f>OR(ISNUMBER(FIND("Pig ",C519)),ISNUMBER(FIND("pig ",C519)),ISNUMBER(FIND("Pigs ",C519)),ISNUMBER(FIND("pigs ",C519)))</f>
        <v>0</v>
      </c>
      <c r="AI519" t="b">
        <f>OR(ISNUMBER(FIND(" C. elegans",C519)),ISNUMBER(FIND("Caenorhabditis elegans",C519)),ISNUMBER(FIND("earthworms",C519)),ISNUMBER(FIND(" Ficopomatus enigmaticus",C519)),ISNUMBER(FIND("larva",C519)),ISNUMBER(FIND("Lumbriculus variegatus",C519)),ISNUMBER(FIND("nematode",C519)))</f>
        <v>0</v>
      </c>
      <c r="AJ519" t="b">
        <f>NOT(OR(AA519,AB519,AC519,AD519,AE519,AF519,AG519,AH519,AI519))</f>
        <v>0</v>
      </c>
      <c r="AL519" t="b">
        <f>OR(AA519,AB519,AD519,AE519,AF519,AG519,AH519,AI519)</f>
        <v>1</v>
      </c>
      <c r="AM519" t="b">
        <f>IF(Table1[[#This Row],[In vivo?]],IF(Table1[[#This Row],[Cell]],FALSE,TRUE),FALSE)</f>
        <v>0</v>
      </c>
      <c r="AN519" t="b">
        <f>AND(AC519,AL519)</f>
        <v>1</v>
      </c>
      <c r="AO519" t="b">
        <f>IF(Table1[[#This Row],[Cell]],IF(Table1[[#This Row],[In vivo?]],FALSE,TRUE),FALSE)</f>
        <v>0</v>
      </c>
      <c r="AP519" t="b">
        <f>NOT(OR(Table1[[#This Row],[In vivo?]],Table1[[#This Row],[Only in Cell]]))</f>
        <v>0</v>
      </c>
      <c r="AQ519" t="b">
        <f>IF(OR(Table1[[#This Row],[Rodents]],Table1[[#This Row],[Human]],Table1[[#This Row],[Pig]]),OR(ISNUMBER(FIND("pulmonary",C519)),ISNUMBER(FIND("lung",C519))),"NA")</f>
        <v>0</v>
      </c>
      <c r="AR519" t="b">
        <f>IF(OR(Table1[[#This Row],[Rodents]],Table1[[#This Row],[Human]],Table1[[#This Row],[Pig]]),OR(ISNUMBER(FIND("skin",C519)),ISNUMBER(FIND("dermal",C519))),"NA")</f>
        <v>0</v>
      </c>
      <c r="AS519" t="b">
        <f>IF(OR(Table1[[#This Row],[Rodents]],Table1[[#This Row],[Human]],Table1[[#This Row],[Pig]]),OR(ISNUMBER(FIND("liver",C519)),ISNUMBER(FIND("hepat",C519))),"NA")</f>
        <v>0</v>
      </c>
      <c r="AT519" t="b">
        <f>IF(OR(Table1[[#This Row],[Rodents]],Table1[[#This Row],[Human]],Table1[[#This Row],[Pig]]),OR(ISNUMBER(FIND("kidney",C519)),ISNUMBER(FIND("neph",C519))),"NA")</f>
        <v>0</v>
      </c>
      <c r="AU519" t="b">
        <f>IF(OR(Table1[[#This Row],[Rodents]],Table1[[#This Row],[Human]],Table1[[#This Row],[Pig]]),OR(ISNUMBER(FIND("brain",C519)),ISNUMBER(FIND("neur",C519)),ISNUMBER(FIND("nerv",C519))),"NA")</f>
        <v>0</v>
      </c>
      <c r="AV519" t="b">
        <f>IF(OR(Table1[[#This Row],[Rodents]],Table1[[#This Row],[Human]],Table1[[#This Row],[Pig]]),OR(ISNUMBER(FIND("heart",C519)),ISNUMBER(FIND("cardi",C519))),"NA")</f>
        <v>0</v>
      </c>
      <c r="AW519" t="b">
        <f>IF(OR(Table1[[#This Row],[Rodents]],Table1[[#This Row],[Human]],Table1[[#This Row],[Pig]]),OR(ISNUMBER(FIND("gastro",C519)),ISNUMBER(FIND("intesti",C519)),ISNUMBER(FIND("stomach",C519))),"NA")</f>
        <v>0</v>
      </c>
      <c r="AX519" t="b">
        <f>IF(OR(Table1[[#This Row],[Rodents]],Table1[[#This Row],[Human]],Table1[[#This Row],[Pig]]),NOT(OR(AQ519,AR519,AS519,AT519,AU519,AV519,AW519)),"NA")</f>
        <v>1</v>
      </c>
      <c r="AY519" t="b">
        <f>OR(ISNUMBER(FIND("SWCNT",C519)),ISNUMBER(FIND("SWNT",C519)),ISNUMBER(FIND("single-wall",C519)),ISNUMBER(FIND("single wall",C519)),ISNUMBER(FIND("Single wall",C519)),ISNUMBER(FIND("Single-wall",C519)),ISNUMBER(FIND("SWCNT",B519)),ISNUMBER(FIND("SWNT",B519)),ISNUMBER(FIND("single-wall",B519)),ISNUMBER(FIND("single wall",B519)),ISNUMBER(FIND("Single-wall",B519)),ISNUMBER(FIND("Single wall",B519)))</f>
        <v>0</v>
      </c>
      <c r="AZ519" t="b">
        <f>OR(ISNUMBER(FIND("MWCNT",C519)),ISNUMBER(FIND("MWNT",C519)),ISNUMBER(FIND("multi-wall",C519)),ISNUMBER(FIND("multi wall",C519)),ISNUMBER(FIND("multiwall",C519)),ISNUMBER(FIND("Multi-wall",C519)),ISNUMBER(FIND("Multi wall",C519)),ISNUMBER(FIND("Multiwall",C519)),ISNUMBER(FIND("MWCNT",B519)),ISNUMBER(FIND("MWNT",B519)),ISNUMBER(FIND("multi-wall",B519)),ISNUMBER(FIND("multi wall",B519)),ISNUMBER(FIND("multiwall",B519)),ISNUMBER(FIND("Multi-wall",B519)),ISNUMBER(FIND("Multi wall",B519)),ISNUMBER(FIND("Multiwall",B519)),ISNUMBER(FIND("Double-wall",B519)),ISNUMBER(FIND("Double wall",B519)),ISNUMBER(FIND("Doublewall",B519)),ISNUMBER(FIND("double-wall",B519)),ISNUMBER(FIND("double wall",B519)),ISNUMBER(FIND("doublewall",B519)))</f>
        <v>1</v>
      </c>
      <c r="BA519" t="b">
        <f>AND(Table1[[#This Row],[SWCNT]],Table1[[#This Row],[MWCNT]])</f>
        <v>0</v>
      </c>
      <c r="BB519" t="b">
        <f>IF(Table1[[#This Row],[SWCNT]]=TRUE,FALSE,IF(Table1[[#This Row],[MWCNT]]=TRUE,FALSE,TRUE))</f>
        <v>0</v>
      </c>
      <c r="BC519" s="18"/>
    </row>
    <row r="520" spans="1:55" ht="240.5">
      <c r="A520" t="s">
        <v>5134</v>
      </c>
      <c r="B520" s="2" t="s">
        <v>5135</v>
      </c>
      <c r="C520" s="16" t="s">
        <v>5136</v>
      </c>
      <c r="D520" s="17" t="s">
        <v>1840</v>
      </c>
      <c r="E520" s="2">
        <v>2010</v>
      </c>
      <c r="F520" t="b">
        <f>OR(ISNUMBER(FIND("cytotoxic",C520)),ISNUMBER(FIND("Cytotoxic",C520)),ISNUMBER(FIND("cellular toxicity",C520)),ISNUMBER(FIND("cell death",C520)),ISNUMBER(FIND("viable",C520)),ISNUMBER(FIND("phytotoxic",C520)),ISNUMBER(FIND("acute toxicity",C520)),ISNUMBER(FIND("MTT",C520)),ISNUMBER(FIND("survival",C520)),ISNUMBER(FIND("prolifer",C520)),ISNUMBER(FIND("apoptosis",C520)),ISNUMBER(FIND("neurotoxic",C520)),ISNUMBER(FIND("  lysis ",C520)),ISNUMBER(FIND("necrosis",C520)),ISNUMBER(FIND("cellular death",C520))*3,ISNUMBER(FIND("LDH",C520)),ISNUMBER(FIND("Acute toxicity",C520)))</f>
        <v>0</v>
      </c>
      <c r="G520" t="b">
        <f>OR(ISNUMBER(FIND("genotoxic",C520)),ISNUMBER(FIND("genotoxicity",C520)),ISNUMBER(FIND("DNA damage",C520)),ISNUMBER(FIND("DNA",C520)),ISNUMBER(FIND("RNA",C520)),ISNUMBER(FIND("mesothelioma",C520)),ISNUMBER(FIND("carcino",C520)),ISNUMBER(FIND("mutagen",C520)),ISNUMBER(FIND("genetic",C520)))</f>
        <v>0</v>
      </c>
      <c r="H520" t="b">
        <f>OR(ISNUMBER(FIND("inflammatory",C520)),ISNUMBER(FIND("inflamm",C520)))</f>
        <v>0</v>
      </c>
      <c r="I520" t="b">
        <f>OR(ISNUMBER(FIND("immune",C520)),ISNUMBER(FIND("immunological",C520)),ISNUMBER(FIND("interleuk",C520)),ISNUMBER(FIND("platelet activation",C520)),ISNUMBER(FIND("monocyte",C520)),ISNUMBER(FIND("leukocyte",C520)),ISNUMBER(FIND("cytokine",C520)),ISNUMBER(FIND("CD4",C520)),ISNUMBER(FIND("CD8",C520)),ISNUMBER(FIND("T-cell",C520)))</f>
        <v>0</v>
      </c>
      <c r="J520" t="b">
        <f>OR(ISNUMBER(FIND("reactive oxygen",C520)),ISNUMBER(FIND("ROS",C520)),ISNUMBER(FIND("free radical",C520)),ISNUMBER(FIND("oxidative stress",C520)),ISNUMBER(FIND("peroxid",C520)),ISNUMBER(FIND("oxidative",C520)),ISNUMBER(FIND("antioxid",C520)))</f>
        <v>0</v>
      </c>
      <c r="K520" t="b">
        <f>OR(ISNUMBER(FIND("autophag",C520)))</f>
        <v>0</v>
      </c>
      <c r="L520" t="b">
        <f>OR(ISNUMBER(FIND("morpholog",C520)))</f>
        <v>0</v>
      </c>
      <c r="M520" t="b">
        <f>OR(ISNUMBER(FIND("fibrosis",C520)),ISNUMBER(FIND("Fibrosis",C520)),ISNUMBER(FIND("fibrot",C520)))</f>
        <v>0</v>
      </c>
      <c r="N520" t="b">
        <f>OR(ISNUMBER(FIND("offspring",C520)),ISNUMBER(FIND("Parental",C520)),ISNUMBER(FIND("parental",C520)),ISNUMBER(FIND("germline",C520)),ISNUMBER(FIND("reproduc",C520)),ISNUMBER(FIND("embryo",C520)))</f>
        <v>0</v>
      </c>
      <c r="O520" t="b">
        <f>OR(ISNUMBER(FIND("metabol",C520)),ISNUMBER(FIND("Metabol",C520)),ISNUMBER(FIND("digest",C520)),ISNUMBER(FIND("mitochon",C520)))</f>
        <v>0</v>
      </c>
      <c r="P520" t="b">
        <f>OR(ISNUMBER(FIND("ecotox",C520)),ISNUMBER(FIND("Ecotox",B520)),ISNUMBER(FIND("ecotox",B520)),ISNUMBER(FIND("Ecotox",C520)))</f>
        <v>0</v>
      </c>
      <c r="Q520" t="b">
        <f>OR(ISNUMBER(FIND("Bioaccum",C520)),ISNUMBER(FIND("bioaccum",C520)),ISNUMBER(FIND("accum",C520)))</f>
        <v>0</v>
      </c>
      <c r="R520" t="b">
        <f>OR(ISNUMBER(FIND("Occupation",C520)),ISNUMBER(FIND("occupation",C520)),ISNUMBER(FIND("worker",C520)),ISNUMBER(FIND("workforce",C520)))</f>
        <v>0</v>
      </c>
      <c r="S520" t="b">
        <f>NOT(OR(F520,G520,H520,I520,J520,K520,L520,M520,N520,O520,P520,Q520,R520))</f>
        <v>1</v>
      </c>
      <c r="U520" t="b">
        <f>OR(Table1[[#This Row],[Inflammation]],Table1[[#This Row],[Immune]])</f>
        <v>0</v>
      </c>
      <c r="V520" t="str">
        <f>IF(OR(Table1[[#This Row],[Rodents]],Table1[[#This Row],[Human]],Table1[[#This Row],[Pig]]),OR(ISNUMBER(FIND("intratrach",C520)),ISNUMBER(FIND("nasal ",C520)),ISNUMBER(FIND("instill",C520))),"NA")</f>
        <v>NA</v>
      </c>
      <c r="W520" t="str">
        <f>IF(OR(Table1[[#This Row],[Rodents]],Table1[[#This Row],[Human]],Table1[[#This Row],[Pig]]),OR(ISNUMBER(FIND("dermal",C520)),ISNUMBER(FIND("skin ",C520))),"NA")</f>
        <v>NA</v>
      </c>
      <c r="X520" t="str">
        <f>IF(OR(Table1[[#This Row],[Rodents]],Table1[[#This Row],[Human]],Table1[[#This Row],[Pig]]),OR(ISNUMBER(FIND("injected",C520)),ISNUMBER(FIND("periton",C520)),ISNUMBER(FIND("intrascrot",C520))),"NA")</f>
        <v>NA</v>
      </c>
      <c r="Y520" t="str">
        <f>IF(OR(Table1[[#This Row],[Rodents]],Table1[[#This Row],[Human]],Table1[[#This Row],[Pig]]),NOT(OR(Table1[[#This Row],[Inhaled/Intratracheal/intranasal]],Table1[[#This Row],[Dermal]],Table1[[#This Row],[Injected]])),"NA")</f>
        <v>NA</v>
      </c>
      <c r="AA520" t="b">
        <f>OR(ISNUMBER(FIND("fish ",C520)),ISNUMBER(FIND("Fish ",C520)),ISNUMBER(FIND("aquatic",C520)),ISNUMBER(FIND("daphnids",C520)),ISNUMBER(FIND("Carcinus maenas",C520)),ISNUMBER(FIND("Daphnia",C520)),ISNUMBER(FIND("Ruditapes philippinarum",C520)),ISNUMBER(FIND("daphnia",C520)),ISNUMBER(FIND("marine",C520)),ISNUMBER(FIND("mussel",C520)),ISNUMBER(FIND("algae",C520)),ISNUMBER(FIND("Donax faba",C520)),ISNUMBER(FIND("estuarine",C520)),ISNUMBER(FIND("snail",C520)),ISNUMBER(FIND("Prorocentrum donghaiense",C520)) )</f>
        <v>0</v>
      </c>
      <c r="AB520" t="b">
        <f>OR(ISNUMBER(FIND(" rat ",C520)),ISNUMBER(FIND(" rats ",C520)),ISNUMBER(FIND(" Rats ",C520)),ISNUMBER(FIND(" Rat ",C520)),ISNUMBER(FIND(" rat.",C520)),ISNUMBER(FIND(" rats.",C520)),ISNUMBER(FIND("mouse",C520)),ISNUMBER(FIND("mice",C520)), ISNUMBER(FIND(" Mice",C520)))</f>
        <v>0</v>
      </c>
      <c r="AC520" t="b">
        <f>OR(ISNUMBER(FIND(" cell ",C520)),ISNUMBER(FIND("fibroblast",C520)),ISNUMBER(FIND("macrophage",C520)),ISNUMBER(FIND("epithelial",C520)),ISNUMBER(FIND("endothelial",C520)),ISNUMBER(FIND("neuron",C520)),ISNUMBER(FIND(" cells ",C520)),ISNUMBER(FIND("RBC",C520)),ISNUMBER(FIND("mitochond",C520)),ISNUMBER(FIND("adipocyte",C520)),ISNUMBER(FIND("osteo",C520)),ISNUMBER(FIND("keratin",C520)),ISNUMBER(FIND(" cell's ",C520)),ISNUMBER(FIND("eukary",C520)),ISNUMBER(FIND("sperm",C520)))</f>
        <v>1</v>
      </c>
      <c r="AD520" t="b">
        <f>OR(ISNUMBER(FIND("human",B520)),ISNUMBER(FIND("workers",B520)),ISNUMBER(FIND("workforces",B520)),ISNUMBER(FIND("occupational",B520)),ISNUMBER(FIND("Case report",B520)),ISNUMBER(FIND("Workplaces",B520)),ISNUMBER(FIND("worker",B520)))</f>
        <v>0</v>
      </c>
      <c r="AE520" t="b">
        <f>OR(ISNUMBER(FIND(" plant ",C520)),ISNUMBER(FIND("Plant ",C520)),ISNUMBER(FIND("tomato",C520)),ISNUMBER(FIND("plants",C520)),ISNUMBER(FIND("Plants",C520)),ISNUMBER(FIND("algae",C520)),ISNUMBER(FIND("lettuce",C520)),ISNUMBER(FIND("green gram sprouts ",C520)),ISNUMBER(FIND("Cucurbita pepo",C520)),ISNUMBER(FIND("bean ",C520)),ISNUMBER(FIND("chloroplast",C520)),ISNUMBER(FIND("chlorophyll",C520)),ISNUMBER(FIND("seedling",C520)),ISNUMBER(FIND("canola",C520)),ISNUMBER(FIND("shoot",C520)),ISNUMBER(FIND("photosynthes",C520)),ISNUMBER(FIND(" leaves ",C520)),,ISNUMBER(FIND("agriculture",C520)),ISNUMBER(FIND(" crops ",C520)))</f>
        <v>0</v>
      </c>
      <c r="AF520" t="b">
        <f>OR(ISNUMBER(FIND("bacteria",C520)),ISNUMBER(FIND("Bacteria",C520)),ISNUMBER(FIND("Bacterium",C520)),ISNUMBER(FIND("bacterium",C520)),ISNUMBER(FIND(" coli ",C520)))</f>
        <v>1</v>
      </c>
      <c r="AG520" t="b">
        <f>OR(ISNUMBER(FIND("fungi",C520)),ISNUMBER(FIND("Fungi",C520)),ISNUMBER(FIND("fungus",C520)),ISNUMBER(FIND("Fungus",C520)),ISNUMBER(FIND("mushroom",C520)),ISNUMBER(FIND("Mushroom",C520)),ISNUMBER(FIND(" mold ",C520)))</f>
        <v>0</v>
      </c>
      <c r="AH520" t="b">
        <f>OR(ISNUMBER(FIND("Pig ",C520)),ISNUMBER(FIND("pig ",C520)),ISNUMBER(FIND("Pigs ",C520)),ISNUMBER(FIND("pigs ",C520)))</f>
        <v>0</v>
      </c>
      <c r="AI520" t="b">
        <f>OR(ISNUMBER(FIND(" C. elegans",C520)),ISNUMBER(FIND("Caenorhabditis elegans",C520)),ISNUMBER(FIND("earthworms",C520)),ISNUMBER(FIND(" Ficopomatus enigmaticus",C520)),ISNUMBER(FIND("larva",C520)),ISNUMBER(FIND("Lumbriculus variegatus",C520)),ISNUMBER(FIND("nematode",C520)))</f>
        <v>0</v>
      </c>
      <c r="AJ520" t="b">
        <f>NOT(OR(AA520,AB520,AC520,AD520,AE520,AF520,AG520,AH520,AI520))</f>
        <v>0</v>
      </c>
      <c r="AL520" t="b">
        <f>OR(AA520,AB520,AD520,AE520,AF520,AG520,AH520,AI520)</f>
        <v>1</v>
      </c>
      <c r="AM520" t="b">
        <f>IF(Table1[[#This Row],[In vivo?]],IF(Table1[[#This Row],[Cell]],FALSE,TRUE),FALSE)</f>
        <v>0</v>
      </c>
      <c r="AN520" t="b">
        <f>AND(AC520,AL520)</f>
        <v>1</v>
      </c>
      <c r="AO520" t="b">
        <f>IF(Table1[[#This Row],[Cell]],IF(Table1[[#This Row],[In vivo?]],FALSE,TRUE),FALSE)</f>
        <v>0</v>
      </c>
      <c r="AP520" t="b">
        <f>NOT(OR(Table1[[#This Row],[In vivo?]],Table1[[#This Row],[Only in Cell]]))</f>
        <v>0</v>
      </c>
      <c r="AQ520" t="str">
        <f>IF(OR(Table1[[#This Row],[Rodents]],Table1[[#This Row],[Human]],Table1[[#This Row],[Pig]]),OR(ISNUMBER(FIND("pulmonary",C520)),ISNUMBER(FIND("lung",C520))),"NA")</f>
        <v>NA</v>
      </c>
      <c r="AR520" t="str">
        <f>IF(OR(Table1[[#This Row],[Rodents]],Table1[[#This Row],[Human]],Table1[[#This Row],[Pig]]),OR(ISNUMBER(FIND("skin",C520)),ISNUMBER(FIND("dermal",C520))),"NA")</f>
        <v>NA</v>
      </c>
      <c r="AS520" t="str">
        <f>IF(OR(Table1[[#This Row],[Rodents]],Table1[[#This Row],[Human]],Table1[[#This Row],[Pig]]),OR(ISNUMBER(FIND("liver",C520)),ISNUMBER(FIND("hepat",C520))),"NA")</f>
        <v>NA</v>
      </c>
      <c r="AT520" t="str">
        <f>IF(OR(Table1[[#This Row],[Rodents]],Table1[[#This Row],[Human]],Table1[[#This Row],[Pig]]),OR(ISNUMBER(FIND("kidney",C520)),ISNUMBER(FIND("neph",C520))),"NA")</f>
        <v>NA</v>
      </c>
      <c r="AU520" t="str">
        <f>IF(OR(Table1[[#This Row],[Rodents]],Table1[[#This Row],[Human]],Table1[[#This Row],[Pig]]),OR(ISNUMBER(FIND("brain",C520)),ISNUMBER(FIND("neur",C520)),ISNUMBER(FIND("nerv",C520))),"NA")</f>
        <v>NA</v>
      </c>
      <c r="AV520" t="str">
        <f>IF(OR(Table1[[#This Row],[Rodents]],Table1[[#This Row],[Human]],Table1[[#This Row],[Pig]]),OR(ISNUMBER(FIND("heart",C520)),ISNUMBER(FIND("cardi",C520))),"NA")</f>
        <v>NA</v>
      </c>
      <c r="AW520" t="str">
        <f>IF(OR(Table1[[#This Row],[Rodents]],Table1[[#This Row],[Human]],Table1[[#This Row],[Pig]]),OR(ISNUMBER(FIND("gastro",C520)),ISNUMBER(FIND("intesti",C520)),ISNUMBER(FIND("stomach",C520))),"NA")</f>
        <v>NA</v>
      </c>
      <c r="AX520" t="str">
        <f>IF(OR(Table1[[#This Row],[Rodents]],Table1[[#This Row],[Human]],Table1[[#This Row],[Pig]]),NOT(OR(AQ520,AR520,AS520,AT520,AU520,AV520,AW520)),"NA")</f>
        <v>NA</v>
      </c>
      <c r="AY520" t="b">
        <f>OR(ISNUMBER(FIND("SWCNT",C520)),ISNUMBER(FIND("SWNT",C520)),ISNUMBER(FIND("single-wall",C520)),ISNUMBER(FIND("single wall",C520)),ISNUMBER(FIND("Single wall",C520)),ISNUMBER(FIND("Single-wall",C520)),ISNUMBER(FIND("SWCNT",B520)),ISNUMBER(FIND("SWNT",B520)),ISNUMBER(FIND("single-wall",B520)),ISNUMBER(FIND("single wall",B520)),ISNUMBER(FIND("Single-wall",B520)),ISNUMBER(FIND("Single wall",B520)))</f>
        <v>1</v>
      </c>
      <c r="AZ520" t="b">
        <f>OR(ISNUMBER(FIND("MWCNT",C520)),ISNUMBER(FIND("MWNT",C520)),ISNUMBER(FIND("multi-wall",C520)),ISNUMBER(FIND("multi wall",C520)),ISNUMBER(FIND("multiwall",C520)),ISNUMBER(FIND("Multi-wall",C520)),ISNUMBER(FIND("Multi wall",C520)),ISNUMBER(FIND("Multiwall",C520)),ISNUMBER(FIND("MWCNT",B520)),ISNUMBER(FIND("MWNT",B520)),ISNUMBER(FIND("multi-wall",B520)),ISNUMBER(FIND("multi wall",B520)),ISNUMBER(FIND("multiwall",B520)),ISNUMBER(FIND("Multi-wall",B520)),ISNUMBER(FIND("Multi wall",B520)),ISNUMBER(FIND("Multiwall",B520)),ISNUMBER(FIND("Double-wall",B520)),ISNUMBER(FIND("Double wall",B520)),ISNUMBER(FIND("Doublewall",B520)),ISNUMBER(FIND("double-wall",B520)),ISNUMBER(FIND("double wall",B520)),ISNUMBER(FIND("doublewall",B520)))</f>
        <v>0</v>
      </c>
      <c r="BA520" t="b">
        <f>AND(Table1[[#This Row],[SWCNT]],Table1[[#This Row],[MWCNT]])</f>
        <v>0</v>
      </c>
      <c r="BB520" t="b">
        <f>IF(Table1[[#This Row],[SWCNT]]=TRUE,FALSE,IF(Table1[[#This Row],[MWCNT]]=TRUE,FALSE,TRUE))</f>
        <v>0</v>
      </c>
      <c r="BC520" s="18"/>
    </row>
    <row r="521" spans="1:55" ht="185">
      <c r="A521" t="s">
        <v>5563</v>
      </c>
      <c r="B521" s="2" t="s">
        <v>5564</v>
      </c>
      <c r="C521" s="16" t="s">
        <v>5565</v>
      </c>
      <c r="D521" s="17" t="s">
        <v>5566</v>
      </c>
      <c r="E521" s="2">
        <v>2009</v>
      </c>
      <c r="F521" t="b">
        <f>OR(ISNUMBER(FIND("cytotoxic",C521)),ISNUMBER(FIND("Cytotoxic",C521)),ISNUMBER(FIND("cellular toxicity",C521)),ISNUMBER(FIND("cell death",C521)),ISNUMBER(FIND("viable",C521)),ISNUMBER(FIND("phytotoxic",C521)),ISNUMBER(FIND("acute toxicity",C521)),ISNUMBER(FIND("MTT",C521)),ISNUMBER(FIND("survival",C521)),ISNUMBER(FIND("prolifer",C521)),ISNUMBER(FIND("apoptosis",C521)),ISNUMBER(FIND("neurotoxic",C521)),ISNUMBER(FIND("  lysis ",C521)),ISNUMBER(FIND("necrosis",C521)),ISNUMBER(FIND("cellular death",C521))*3,ISNUMBER(FIND("LDH",C521)),ISNUMBER(FIND("Acute toxicity",C521)))</f>
        <v>0</v>
      </c>
      <c r="G521" t="b">
        <f>OR(ISNUMBER(FIND("genotoxic",C521)),ISNUMBER(FIND("genotoxicity",C521)),ISNUMBER(FIND("DNA damage",C521)),ISNUMBER(FIND("DNA",C521)),ISNUMBER(FIND("RNA",C521)),ISNUMBER(FIND("mesothelioma",C521)),ISNUMBER(FIND("carcino",C521)),ISNUMBER(FIND("mutagen",C521)),ISNUMBER(FIND("genetic",C521)))</f>
        <v>0</v>
      </c>
      <c r="H521" t="b">
        <f>OR(ISNUMBER(FIND("inflammatory",C521)),ISNUMBER(FIND("inflamm",C521)))</f>
        <v>0</v>
      </c>
      <c r="I521" t="b">
        <f>OR(ISNUMBER(FIND("immune",C521)),ISNUMBER(FIND("immunological",C521)),ISNUMBER(FIND("interleuk",C521)),ISNUMBER(FIND("platelet activation",C521)),ISNUMBER(FIND("monocyte",C521)),ISNUMBER(FIND("leukocyte",C521)),ISNUMBER(FIND("cytokine",C521)),ISNUMBER(FIND("CD4",C521)),ISNUMBER(FIND("CD8",C521)),ISNUMBER(FIND("T-cell",C521)))</f>
        <v>0</v>
      </c>
      <c r="J521" t="b">
        <f>OR(ISNUMBER(FIND("reactive oxygen",C521)),ISNUMBER(FIND("ROS",C521)),ISNUMBER(FIND("free radical",C521)),ISNUMBER(FIND("oxidative stress",C521)),ISNUMBER(FIND("peroxid",C521)),ISNUMBER(FIND("oxidative",C521)),ISNUMBER(FIND("antioxid",C521)))</f>
        <v>0</v>
      </c>
      <c r="K521" t="b">
        <f>OR(ISNUMBER(FIND("autophag",C521)))</f>
        <v>0</v>
      </c>
      <c r="L521" t="b">
        <f>OR(ISNUMBER(FIND("morpholog",C521)))</f>
        <v>0</v>
      </c>
      <c r="M521" t="b">
        <f>OR(ISNUMBER(FIND("fibrosis",C521)),ISNUMBER(FIND("Fibrosis",C521)),ISNUMBER(FIND("fibrot",C521)))</f>
        <v>0</v>
      </c>
      <c r="N521" t="b">
        <f>OR(ISNUMBER(FIND("offspring",C521)),ISNUMBER(FIND("Parental",C521)),ISNUMBER(FIND("parental",C521)),ISNUMBER(FIND("germline",C521)),ISNUMBER(FIND("reproduc",C521)),ISNUMBER(FIND("embryo",C521)))</f>
        <v>0</v>
      </c>
      <c r="O521" t="b">
        <f>OR(ISNUMBER(FIND("metabol",C521)),ISNUMBER(FIND("Metabol",C521)),ISNUMBER(FIND("digest",C521)),ISNUMBER(FIND("mitochon",C521)))</f>
        <v>0</v>
      </c>
      <c r="P521" t="b">
        <f>OR(ISNUMBER(FIND("ecotox",C521)),ISNUMBER(FIND("Ecotox",B521)),ISNUMBER(FIND("ecotox",B521)),ISNUMBER(FIND("Ecotox",C521)))</f>
        <v>0</v>
      </c>
      <c r="Q521" t="b">
        <f>OR(ISNUMBER(FIND("Bioaccum",C521)),ISNUMBER(FIND("bioaccum",C521)),ISNUMBER(FIND("accum",C521)))</f>
        <v>0</v>
      </c>
      <c r="R521" t="b">
        <f>OR(ISNUMBER(FIND("Occupation",C521)),ISNUMBER(FIND("occupation",C521)),ISNUMBER(FIND("worker",C521)),ISNUMBER(FIND("workforce",C521)))</f>
        <v>0</v>
      </c>
      <c r="S521" t="b">
        <f>NOT(OR(F521,G521,H521,I521,J521,K521,L521,M521,N521,O521,P521,Q521,R521))</f>
        <v>1</v>
      </c>
      <c r="T521" t="s">
        <v>6144</v>
      </c>
      <c r="U521" t="b">
        <f>OR(Table1[[#This Row],[Inflammation]],Table1[[#This Row],[Immune]])</f>
        <v>0</v>
      </c>
      <c r="V521" t="str">
        <f>IF(OR(Table1[[#This Row],[Rodents]],Table1[[#This Row],[Human]],Table1[[#This Row],[Pig]]),OR(ISNUMBER(FIND("intratrach",C521)),ISNUMBER(FIND("nasal ",C521)),ISNUMBER(FIND("instill",C521))),"NA")</f>
        <v>NA</v>
      </c>
      <c r="W521" t="str">
        <f>IF(OR(Table1[[#This Row],[Rodents]],Table1[[#This Row],[Human]],Table1[[#This Row],[Pig]]),OR(ISNUMBER(FIND("dermal",C521)),ISNUMBER(FIND("skin ",C521))),"NA")</f>
        <v>NA</v>
      </c>
      <c r="X521" t="str">
        <f>IF(OR(Table1[[#This Row],[Rodents]],Table1[[#This Row],[Human]],Table1[[#This Row],[Pig]]),OR(ISNUMBER(FIND("injected",C521)),ISNUMBER(FIND("periton",C521)),ISNUMBER(FIND("intrascrot",C521))),"NA")</f>
        <v>NA</v>
      </c>
      <c r="Y521" t="str">
        <f>IF(OR(Table1[[#This Row],[Rodents]],Table1[[#This Row],[Human]],Table1[[#This Row],[Pig]]),NOT(OR(Table1[[#This Row],[Inhaled/Intratracheal/intranasal]],Table1[[#This Row],[Dermal]],Table1[[#This Row],[Injected]])),"NA")</f>
        <v>NA</v>
      </c>
      <c r="AA521" t="b">
        <f>OR(ISNUMBER(FIND("fish ",C521)),ISNUMBER(FIND("Fish ",C521)),ISNUMBER(FIND("aquatic",C521)),ISNUMBER(FIND("daphnids",C521)),ISNUMBER(FIND("Carcinus maenas",C521)),ISNUMBER(FIND("Daphnia",C521)),ISNUMBER(FIND("Ruditapes philippinarum",C521)),ISNUMBER(FIND("daphnia",C521)),ISNUMBER(FIND("marine",C521)),ISNUMBER(FIND("mussel",C521)),ISNUMBER(FIND("algae",C521)),ISNUMBER(FIND("Donax faba",C521)),ISNUMBER(FIND("estuarine",C521)),ISNUMBER(FIND("snail",C521)),ISNUMBER(FIND("Prorocentrum donghaiense",C521)) )</f>
        <v>0</v>
      </c>
      <c r="AB521" t="b">
        <f>OR(ISNUMBER(FIND(" rat ",C521)),ISNUMBER(FIND(" rats ",C521)),ISNUMBER(FIND(" Rats ",C521)),ISNUMBER(FIND(" Rat ",C521)),ISNUMBER(FIND(" rat.",C521)),ISNUMBER(FIND(" rats.",C521)),ISNUMBER(FIND("mouse",C521)),ISNUMBER(FIND("mice",C521)), ISNUMBER(FIND(" Mice",C521)))</f>
        <v>0</v>
      </c>
      <c r="AC521" t="b">
        <f>OR(ISNUMBER(FIND(" cell ",C521)),ISNUMBER(FIND("fibroblast",C521)),ISNUMBER(FIND("macrophage",C521)),ISNUMBER(FIND("epithelial",C521)),ISNUMBER(FIND("endothelial",C521)),ISNUMBER(FIND("neuron",C521)),ISNUMBER(FIND(" cells ",C521)),ISNUMBER(FIND("RBC",C521)),ISNUMBER(FIND("mitochond",C521)),ISNUMBER(FIND("adipocyte",C521)),ISNUMBER(FIND("osteo",C521)),ISNUMBER(FIND("keratin",C521)),ISNUMBER(FIND(" cell's ",C521)),ISNUMBER(FIND("eukary",C521)),ISNUMBER(FIND("sperm",C521)))</f>
        <v>1</v>
      </c>
      <c r="AD521" t="b">
        <f>OR(ISNUMBER(FIND("human",B521)),ISNUMBER(FIND("workers",B521)),ISNUMBER(FIND("workforces",B521)),ISNUMBER(FIND("occupational",B521)),ISNUMBER(FIND("Case report",B521)),ISNUMBER(FIND("Workplaces",B521)),ISNUMBER(FIND("worker",B521)))</f>
        <v>0</v>
      </c>
      <c r="AE521" t="b">
        <f>OR(ISNUMBER(FIND(" plant ",C521)),ISNUMBER(FIND("Plant ",C521)),ISNUMBER(FIND("tomato",C521)),ISNUMBER(FIND("plants",C521)),ISNUMBER(FIND("Plants",C521)),ISNUMBER(FIND("algae",C521)),ISNUMBER(FIND("lettuce",C521)),ISNUMBER(FIND("green gram sprouts ",C521)),ISNUMBER(FIND("Cucurbita pepo",C521)),ISNUMBER(FIND("bean ",C521)),ISNUMBER(FIND("chloroplast",C521)),ISNUMBER(FIND("chlorophyll",C521)),ISNUMBER(FIND("seedling",C521)),ISNUMBER(FIND("canola",C521)),ISNUMBER(FIND("shoot",C521)),ISNUMBER(FIND("photosynthes",C521)),ISNUMBER(FIND(" leaves ",C521)),,ISNUMBER(FIND("agriculture",C521)),ISNUMBER(FIND(" crops ",C521)))</f>
        <v>0</v>
      </c>
      <c r="AF521" t="b">
        <f>OR(ISNUMBER(FIND("bacteria",C521)),ISNUMBER(FIND("Bacteria",C521)),ISNUMBER(FIND("Bacterium",C521)),ISNUMBER(FIND("bacterium",C521)),ISNUMBER(FIND(" coli ",C521)))</f>
        <v>0</v>
      </c>
      <c r="AG521" t="b">
        <f>OR(ISNUMBER(FIND("fungi",C521)),ISNUMBER(FIND("Fungi",C521)),ISNUMBER(FIND("fungus",C521)),ISNUMBER(FIND("Fungus",C521)),ISNUMBER(FIND("mushroom",C521)),ISNUMBER(FIND("Mushroom",C521)),ISNUMBER(FIND(" mold ",C521)))</f>
        <v>0</v>
      </c>
      <c r="AH521" t="b">
        <f>OR(ISNUMBER(FIND("Pig ",C521)),ISNUMBER(FIND("pig ",C521)),ISNUMBER(FIND("Pigs ",C521)),ISNUMBER(FIND("pigs ",C521)))</f>
        <v>0</v>
      </c>
      <c r="AI521" t="b">
        <f>OR(ISNUMBER(FIND(" C. elegans",C521)),ISNUMBER(FIND("Caenorhabditis elegans",C521)),ISNUMBER(FIND("earthworms",C521)),ISNUMBER(FIND(" Ficopomatus enigmaticus",C521)),ISNUMBER(FIND("larva",C521)),ISNUMBER(FIND("Lumbriculus variegatus",C521)),ISNUMBER(FIND("nematode",C521)))</f>
        <v>0</v>
      </c>
      <c r="AJ521" t="b">
        <f>NOT(OR(AA521,AB521,AC521,AD521,AE521,AF521,AG521,AH521,AI521))</f>
        <v>0</v>
      </c>
      <c r="AL521" t="b">
        <f>OR(AA521,AB521,AD521,AE521,AF521,AG521,AH521,AI521)</f>
        <v>0</v>
      </c>
      <c r="AM521" t="b">
        <f>IF(Table1[[#This Row],[In vivo?]],IF(Table1[[#This Row],[Cell]],FALSE,TRUE),FALSE)</f>
        <v>0</v>
      </c>
      <c r="AN521" t="b">
        <f>AND(AC521,AL521)</f>
        <v>0</v>
      </c>
      <c r="AO521" t="b">
        <f>IF(Table1[[#This Row],[Cell]],IF(Table1[[#This Row],[In vivo?]],FALSE,TRUE),FALSE)</f>
        <v>1</v>
      </c>
      <c r="AP521" t="b">
        <f>NOT(OR(Table1[[#This Row],[In vivo?]],Table1[[#This Row],[Only in Cell]]))</f>
        <v>0</v>
      </c>
      <c r="AQ521" t="str">
        <f>IF(OR(Table1[[#This Row],[Rodents]],Table1[[#This Row],[Human]],Table1[[#This Row],[Pig]]),OR(ISNUMBER(FIND("pulmonary",C521)),ISNUMBER(FIND("lung",C521))),"NA")</f>
        <v>NA</v>
      </c>
      <c r="AR521" t="str">
        <f>IF(OR(Table1[[#This Row],[Rodents]],Table1[[#This Row],[Human]],Table1[[#This Row],[Pig]]),OR(ISNUMBER(FIND("skin",C521)),ISNUMBER(FIND("dermal",C521))),"NA")</f>
        <v>NA</v>
      </c>
      <c r="AS521" t="str">
        <f>IF(OR(Table1[[#This Row],[Rodents]],Table1[[#This Row],[Human]],Table1[[#This Row],[Pig]]),OR(ISNUMBER(FIND("liver",C521)),ISNUMBER(FIND("hepat",C521))),"NA")</f>
        <v>NA</v>
      </c>
      <c r="AT521" t="str">
        <f>IF(OR(Table1[[#This Row],[Rodents]],Table1[[#This Row],[Human]],Table1[[#This Row],[Pig]]),OR(ISNUMBER(FIND("kidney",C521)),ISNUMBER(FIND("neph",C521))),"NA")</f>
        <v>NA</v>
      </c>
      <c r="AU521" t="str">
        <f>IF(OR(Table1[[#This Row],[Rodents]],Table1[[#This Row],[Human]],Table1[[#This Row],[Pig]]),OR(ISNUMBER(FIND("brain",C521)),ISNUMBER(FIND("neur",C521)),ISNUMBER(FIND("nerv",C521))),"NA")</f>
        <v>NA</v>
      </c>
      <c r="AV521" t="str">
        <f>IF(OR(Table1[[#This Row],[Rodents]],Table1[[#This Row],[Human]],Table1[[#This Row],[Pig]]),OR(ISNUMBER(FIND("heart",C521)),ISNUMBER(FIND("cardi",C521))),"NA")</f>
        <v>NA</v>
      </c>
      <c r="AW521" t="str">
        <f>IF(OR(Table1[[#This Row],[Rodents]],Table1[[#This Row],[Human]],Table1[[#This Row],[Pig]]),OR(ISNUMBER(FIND("gastro",C521)),ISNUMBER(FIND("intesti",C521)),ISNUMBER(FIND("stomach",C521))),"NA")</f>
        <v>NA</v>
      </c>
      <c r="AX521" t="str">
        <f>IF(OR(Table1[[#This Row],[Rodents]],Table1[[#This Row],[Human]],Table1[[#This Row],[Pig]]),NOT(OR(AQ521,AR521,AS521,AT521,AU521,AV521,AW521)),"NA")</f>
        <v>NA</v>
      </c>
      <c r="AY521" t="b">
        <f>OR(ISNUMBER(FIND("SWCNT",C521)),ISNUMBER(FIND("SWNT",C521)),ISNUMBER(FIND("single-wall",C521)),ISNUMBER(FIND("single wall",C521)),ISNUMBER(FIND("Single wall",C521)),ISNUMBER(FIND("Single-wall",C521)),ISNUMBER(FIND("SWCNT",B521)),ISNUMBER(FIND("SWNT",B521)),ISNUMBER(FIND("single-wall",B521)),ISNUMBER(FIND("single wall",B521)),ISNUMBER(FIND("Single-wall",B521)),ISNUMBER(FIND("Single wall",B521)))</f>
        <v>1</v>
      </c>
      <c r="AZ521" t="b">
        <f>OR(ISNUMBER(FIND("MWCNT",C521)),ISNUMBER(FIND("MWNT",C521)),ISNUMBER(FIND("multi-wall",C521)),ISNUMBER(FIND("multi wall",C521)),ISNUMBER(FIND("multiwall",C521)),ISNUMBER(FIND("Multi-wall",C521)),ISNUMBER(FIND("Multi wall",C521)),ISNUMBER(FIND("Multiwall",C521)),ISNUMBER(FIND("MWCNT",B521)),ISNUMBER(FIND("MWNT",B521)),ISNUMBER(FIND("multi-wall",B521)),ISNUMBER(FIND("multi wall",B521)),ISNUMBER(FIND("multiwall",B521)),ISNUMBER(FIND("Multi-wall",B521)),ISNUMBER(FIND("Multi wall",B521)),ISNUMBER(FIND("Multiwall",B521)),ISNUMBER(FIND("Double-wall",B521)),ISNUMBER(FIND("Double wall",B521)),ISNUMBER(FIND("Doublewall",B521)),ISNUMBER(FIND("double-wall",B521)),ISNUMBER(FIND("double wall",B521)),ISNUMBER(FIND("doublewall",B521)))</f>
        <v>0</v>
      </c>
      <c r="BA521" t="b">
        <f>AND(Table1[[#This Row],[SWCNT]],Table1[[#This Row],[MWCNT]])</f>
        <v>0</v>
      </c>
      <c r="BB521" t="b">
        <f>IF(Table1[[#This Row],[SWCNT]]=TRUE,FALSE,IF(Table1[[#This Row],[MWCNT]]=TRUE,FALSE,TRUE))</f>
        <v>0</v>
      </c>
      <c r="BC521" s="18"/>
    </row>
    <row r="522" spans="1:55" ht="259">
      <c r="B522" s="2" t="s">
        <v>5919</v>
      </c>
      <c r="C522" s="16" t="s">
        <v>5921</v>
      </c>
      <c r="D522" s="17" t="s">
        <v>6153</v>
      </c>
      <c r="E522" s="2">
        <v>2007</v>
      </c>
      <c r="F522" t="b">
        <f>OR(ISNUMBER(FIND("cytotoxic",C522)),ISNUMBER(FIND("Cytotoxic",C522)),ISNUMBER(FIND("cellular toxicity",C522)),ISNUMBER(FIND("cell death",C522)),ISNUMBER(FIND("viable",C522)),ISNUMBER(FIND("phytotoxic",C522)),ISNUMBER(FIND("acute toxicity",C522)),ISNUMBER(FIND("MTT",C522)),ISNUMBER(FIND("survival",C522)),ISNUMBER(FIND("prolifer",C522)),ISNUMBER(FIND("apoptosis",C522)),ISNUMBER(FIND("neurotoxic",C522)),ISNUMBER(FIND("  lysis ",C522)),ISNUMBER(FIND("necrosis",C522)),ISNUMBER(FIND("cellular death",C522))*3,ISNUMBER(FIND("LDH",C522)),ISNUMBER(FIND("Acute toxicity",C522)))</f>
        <v>0</v>
      </c>
      <c r="G522" t="b">
        <f>OR(ISNUMBER(FIND("genotoxic",C522)),ISNUMBER(FIND("genotoxicity",C522)),ISNUMBER(FIND("DNA damage",C522)),ISNUMBER(FIND("DNA",C522)),ISNUMBER(FIND("RNA",C522)),ISNUMBER(FIND("mesothelioma",C522)),ISNUMBER(FIND("carcino",C522)),ISNUMBER(FIND("mutagen",C522)),ISNUMBER(FIND("genetic",C522)))</f>
        <v>0</v>
      </c>
      <c r="H522" t="b">
        <f>OR(ISNUMBER(FIND("inflammatory",C522)),ISNUMBER(FIND("inflamm",C522)))</f>
        <v>0</v>
      </c>
      <c r="I522" t="b">
        <f>OR(ISNUMBER(FIND("immune",C522)),ISNUMBER(FIND("immunological",C522)),ISNUMBER(FIND("interleuk",C522)),ISNUMBER(FIND("platelet activation",C522)),ISNUMBER(FIND("monocyte",C522)),ISNUMBER(FIND("leukocyte",C522)),ISNUMBER(FIND("cytokine",C522)),ISNUMBER(FIND("CD4",C522)),ISNUMBER(FIND("CD8",C522)),ISNUMBER(FIND("T-cell",C522)))</f>
        <v>0</v>
      </c>
      <c r="J522" t="b">
        <f>OR(ISNUMBER(FIND("reactive oxygen",C522)),ISNUMBER(FIND("ROS",C522)),ISNUMBER(FIND("free radical",C522)),ISNUMBER(FIND("oxidative stress",C522)),ISNUMBER(FIND("peroxid",C522)),ISNUMBER(FIND("oxidative",C522)),ISNUMBER(FIND("antioxid",C522)))</f>
        <v>0</v>
      </c>
      <c r="K522" t="b">
        <f>OR(ISNUMBER(FIND("autophag",C522)))</f>
        <v>0</v>
      </c>
      <c r="L522" t="b">
        <f>OR(ISNUMBER(FIND("morpholog",C522)))</f>
        <v>0</v>
      </c>
      <c r="M522" t="b">
        <f>OR(ISNUMBER(FIND("fibrosis",C522)),ISNUMBER(FIND("Fibrosis",C522)),ISNUMBER(FIND("fibrot",C522)))</f>
        <v>0</v>
      </c>
      <c r="N522" t="b">
        <f>OR(ISNUMBER(FIND("offspring",C522)),ISNUMBER(FIND("Parental",C522)),ISNUMBER(FIND("parental",C522)),ISNUMBER(FIND("germline",C522)),ISNUMBER(FIND("reproduc",C522)),ISNUMBER(FIND("embryo",C522)))</f>
        <v>0</v>
      </c>
      <c r="O522" t="b">
        <f>OR(ISNUMBER(FIND("metabol",C522)),ISNUMBER(FIND("Metabol",C522)),ISNUMBER(FIND("digest",C522)),ISNUMBER(FIND("mitochon",C522)))</f>
        <v>0</v>
      </c>
      <c r="P522" t="b">
        <f>OR(ISNUMBER(FIND("ecotox",C522)),ISNUMBER(FIND("Ecotox",B522)),ISNUMBER(FIND("ecotox",B522)),ISNUMBER(FIND("Ecotox",C522)))</f>
        <v>0</v>
      </c>
      <c r="Q522" t="b">
        <f>OR(ISNUMBER(FIND("Bioaccum",C522)),ISNUMBER(FIND("bioaccum",C522)),ISNUMBER(FIND("accum",C522)))</f>
        <v>0</v>
      </c>
      <c r="R522" t="b">
        <f>OR(ISNUMBER(FIND("Occupation",C522)),ISNUMBER(FIND("occupation",C522)),ISNUMBER(FIND("worker",C522)),ISNUMBER(FIND("workforce",C522)))</f>
        <v>0</v>
      </c>
      <c r="S522" t="b">
        <f>NOT(OR(F522,G522,H522,I522,J522,K522,L522,M522,N522,O522,P522,Q522,R522))</f>
        <v>1</v>
      </c>
      <c r="T522" t="s">
        <v>6144</v>
      </c>
      <c r="U522" t="b">
        <f>OR(Table1[[#This Row],[Inflammation]],Table1[[#This Row],[Immune]])</f>
        <v>0</v>
      </c>
      <c r="V522" t="str">
        <f>IF(OR(Table1[[#This Row],[Rodents]],Table1[[#This Row],[Human]],Table1[[#This Row],[Pig]]),OR(ISNUMBER(FIND("intratrach",C522)),ISNUMBER(FIND("nasal ",C522)),ISNUMBER(FIND("instill",C522))),"NA")</f>
        <v>NA</v>
      </c>
      <c r="W522" t="str">
        <f>IF(OR(Table1[[#This Row],[Rodents]],Table1[[#This Row],[Human]],Table1[[#This Row],[Pig]]),OR(ISNUMBER(FIND("dermal",C522)),ISNUMBER(FIND("skin ",C522))),"NA")</f>
        <v>NA</v>
      </c>
      <c r="X522" t="str">
        <f>IF(OR(Table1[[#This Row],[Rodents]],Table1[[#This Row],[Human]],Table1[[#This Row],[Pig]]),OR(ISNUMBER(FIND("injected",C522)),ISNUMBER(FIND("periton",C522)),ISNUMBER(FIND("intrascrot",C522))),"NA")</f>
        <v>NA</v>
      </c>
      <c r="Y522" t="str">
        <f>IF(OR(Table1[[#This Row],[Rodents]],Table1[[#This Row],[Human]],Table1[[#This Row],[Pig]]),NOT(OR(Table1[[#This Row],[Inhaled/Intratracheal/intranasal]],Table1[[#This Row],[Dermal]],Table1[[#This Row],[Injected]])),"NA")</f>
        <v>NA</v>
      </c>
      <c r="AA522" t="b">
        <f>OR(ISNUMBER(FIND("fish ",C522)),ISNUMBER(FIND("Fish ",C522)),ISNUMBER(FIND("aquatic",C522)),ISNUMBER(FIND("daphnids",C522)),ISNUMBER(FIND("Carcinus maenas",C522)),ISNUMBER(FIND("Daphnia",C522)),ISNUMBER(FIND("Ruditapes philippinarum",C522)),ISNUMBER(FIND("daphnia",C522)),ISNUMBER(FIND("marine",C522)),ISNUMBER(FIND("mussel",C522)),ISNUMBER(FIND("algae",C522)),ISNUMBER(FIND("Donax faba",C522)),ISNUMBER(FIND("estuarine",C522)),ISNUMBER(FIND("snail",C522)),ISNUMBER(FIND("Prorocentrum donghaiense",C522)) )</f>
        <v>0</v>
      </c>
      <c r="AB522" t="b">
        <f>OR(ISNUMBER(FIND(" rat ",C522)),ISNUMBER(FIND(" rats ",C522)),ISNUMBER(FIND(" Rats ",C522)),ISNUMBER(FIND(" Rat ",C522)),ISNUMBER(FIND(" rat.",C522)),ISNUMBER(FIND(" rats.",C522)),ISNUMBER(FIND("mouse",C522)),ISNUMBER(FIND("mice",C522)), ISNUMBER(FIND(" Mice",C522)))</f>
        <v>0</v>
      </c>
      <c r="AC522" t="b">
        <f>OR(ISNUMBER(FIND(" cell ",C522)),ISNUMBER(FIND("fibroblast",C522)),ISNUMBER(FIND("macrophage",C522)),ISNUMBER(FIND("epithelial",C522)),ISNUMBER(FIND("endothelial",C522)),ISNUMBER(FIND("neuron",C522)),ISNUMBER(FIND(" cells ",C522)),ISNUMBER(FIND("RBC",C522)),ISNUMBER(FIND("mitochond",C522)),ISNUMBER(FIND("adipocyte",C522)),ISNUMBER(FIND("osteo",C522)),ISNUMBER(FIND("keratin",C522)),ISNUMBER(FIND(" cell's ",C522)),ISNUMBER(FIND("eukary",C522)),ISNUMBER(FIND("sperm",C522)))</f>
        <v>1</v>
      </c>
      <c r="AD522" t="b">
        <f>OR(ISNUMBER(FIND("human",B522)),ISNUMBER(FIND("workers",B522)),ISNUMBER(FIND("workforces",B522)),ISNUMBER(FIND("occupational",B522)),ISNUMBER(FIND("Case report",B522)),ISNUMBER(FIND("Workplaces",B522)),ISNUMBER(FIND("worker",B522)))</f>
        <v>0</v>
      </c>
      <c r="AE522" t="b">
        <f>OR(ISNUMBER(FIND(" plant ",C522)),ISNUMBER(FIND("Plant ",C522)),ISNUMBER(FIND("tomato",C522)),ISNUMBER(FIND("plants",C522)),ISNUMBER(FIND("Plants",C522)),ISNUMBER(FIND("algae",C522)),ISNUMBER(FIND("lettuce",C522)),ISNUMBER(FIND("green gram sprouts ",C522)),ISNUMBER(FIND("Cucurbita pepo",C522)),ISNUMBER(FIND("bean ",C522)),ISNUMBER(FIND("chloroplast",C522)),ISNUMBER(FIND("chlorophyll",C522)),ISNUMBER(FIND("seedling",C522)),ISNUMBER(FIND("canola",C522)),ISNUMBER(FIND("shoot",C522)),ISNUMBER(FIND("photosynthes",C522)),ISNUMBER(FIND(" leaves ",C522)),,ISNUMBER(FIND("agriculture",C522)),ISNUMBER(FIND(" crops ",C522)))</f>
        <v>0</v>
      </c>
      <c r="AF522" t="b">
        <f>OR(ISNUMBER(FIND("bacteria",C522)),ISNUMBER(FIND("Bacteria",C522)),ISNUMBER(FIND("Bacterium",C522)),ISNUMBER(FIND("bacterium",C522)),ISNUMBER(FIND(" coli ",C522)))</f>
        <v>0</v>
      </c>
      <c r="AG522" t="b">
        <f>OR(ISNUMBER(FIND("fungi",C522)),ISNUMBER(FIND("Fungi",C522)),ISNUMBER(FIND("fungus",C522)),ISNUMBER(FIND("Fungus",C522)),ISNUMBER(FIND("mushroom",C522)),ISNUMBER(FIND("Mushroom",C522)),ISNUMBER(FIND(" mold ",C522)))</f>
        <v>0</v>
      </c>
      <c r="AH522" t="b">
        <f>OR(ISNUMBER(FIND("Pig ",C522)),ISNUMBER(FIND("pig ",C522)),ISNUMBER(FIND("Pigs ",C522)),ISNUMBER(FIND("pigs ",C522)))</f>
        <v>0</v>
      </c>
      <c r="AI522" t="b">
        <f>OR(ISNUMBER(FIND(" C. elegans",C522)),ISNUMBER(FIND("Caenorhabditis elegans",C522)),ISNUMBER(FIND("earthworms",C522)),ISNUMBER(FIND(" Ficopomatus enigmaticus",C522)),ISNUMBER(FIND("larva",C522)),ISNUMBER(FIND("Lumbriculus variegatus",C522)),ISNUMBER(FIND("nematode",C522)))</f>
        <v>0</v>
      </c>
      <c r="AJ522" t="b">
        <f>NOT(OR(AA522,AB522,AC522,AD522,AE522,AF522,AG522,AH522,AI522))</f>
        <v>0</v>
      </c>
      <c r="AL522" t="b">
        <f>OR(AA522,AB522,AD522,AE522,AF522,AG522,AH522,AI522)</f>
        <v>0</v>
      </c>
      <c r="AM522" t="b">
        <f>IF(Table1[[#This Row],[In vivo?]],IF(Table1[[#This Row],[Cell]],FALSE,TRUE),FALSE)</f>
        <v>0</v>
      </c>
      <c r="AN522" t="b">
        <f>AND(AC522,AL522)</f>
        <v>0</v>
      </c>
      <c r="AO522" t="b">
        <f>IF(Table1[[#This Row],[Cell]],IF(Table1[[#This Row],[In vivo?]],FALSE,TRUE),FALSE)</f>
        <v>1</v>
      </c>
      <c r="AP522" t="b">
        <f>NOT(OR(Table1[[#This Row],[In vivo?]],Table1[[#This Row],[Only in Cell]]))</f>
        <v>0</v>
      </c>
      <c r="AQ522" t="str">
        <f>IF(OR(Table1[[#This Row],[Rodents]],Table1[[#This Row],[Human]],Table1[[#This Row],[Pig]]),OR(ISNUMBER(FIND("pulmonary",C522)),ISNUMBER(FIND("lung",C522))),"NA")</f>
        <v>NA</v>
      </c>
      <c r="AR522" t="str">
        <f>IF(OR(Table1[[#This Row],[Rodents]],Table1[[#This Row],[Human]],Table1[[#This Row],[Pig]]),OR(ISNUMBER(FIND("skin",C522)),ISNUMBER(FIND("dermal",C522))),"NA")</f>
        <v>NA</v>
      </c>
      <c r="AS522" t="str">
        <f>IF(OR(Table1[[#This Row],[Rodents]],Table1[[#This Row],[Human]],Table1[[#This Row],[Pig]]),OR(ISNUMBER(FIND("liver",C522)),ISNUMBER(FIND("hepat",C522))),"NA")</f>
        <v>NA</v>
      </c>
      <c r="AT522" t="str">
        <f>IF(OR(Table1[[#This Row],[Rodents]],Table1[[#This Row],[Human]],Table1[[#This Row],[Pig]]),OR(ISNUMBER(FIND("kidney",C522)),ISNUMBER(FIND("neph",C522))),"NA")</f>
        <v>NA</v>
      </c>
      <c r="AU522" t="str">
        <f>IF(OR(Table1[[#This Row],[Rodents]],Table1[[#This Row],[Human]],Table1[[#This Row],[Pig]]),OR(ISNUMBER(FIND("brain",C522)),ISNUMBER(FIND("neur",C522)),ISNUMBER(FIND("nerv",C522))),"NA")</f>
        <v>NA</v>
      </c>
      <c r="AV522" t="str">
        <f>IF(OR(Table1[[#This Row],[Rodents]],Table1[[#This Row],[Human]],Table1[[#This Row],[Pig]]),OR(ISNUMBER(FIND("heart",C522)),ISNUMBER(FIND("cardi",C522))),"NA")</f>
        <v>NA</v>
      </c>
      <c r="AW522" t="str">
        <f>IF(OR(Table1[[#This Row],[Rodents]],Table1[[#This Row],[Human]],Table1[[#This Row],[Pig]]),OR(ISNUMBER(FIND("gastro",C522)),ISNUMBER(FIND("intesti",C522)),ISNUMBER(FIND("stomach",C522))),"NA")</f>
        <v>NA</v>
      </c>
      <c r="AX522" t="str">
        <f>IF(OR(Table1[[#This Row],[Rodents]],Table1[[#This Row],[Human]],Table1[[#This Row],[Pig]]),NOT(OR(AQ522,AR522,AS522,AT522,AU522,AV522,AW522)),"NA")</f>
        <v>NA</v>
      </c>
      <c r="AY522" t="b">
        <f>OR(ISNUMBER(FIND("SWCNT",C522)),ISNUMBER(FIND("SWNT",C522)),ISNUMBER(FIND("single-wall",C522)),ISNUMBER(FIND("single wall",C522)),ISNUMBER(FIND("Single wall",C522)),ISNUMBER(FIND("Single-wall",C522)),ISNUMBER(FIND("SWCNT",B522)),ISNUMBER(FIND("SWNT",B522)),ISNUMBER(FIND("single-wall",B522)),ISNUMBER(FIND("single wall",B522)),ISNUMBER(FIND("Single-wall",B522)),ISNUMBER(FIND("Single wall",B522)))</f>
        <v>1</v>
      </c>
      <c r="AZ522" t="b">
        <f>OR(ISNUMBER(FIND("MWCNT",C522)),ISNUMBER(FIND("MWNT",C522)),ISNUMBER(FIND("multi-wall",C522)),ISNUMBER(FIND("multi wall",C522)),ISNUMBER(FIND("multiwall",C522)),ISNUMBER(FIND("Multi-wall",C522)),ISNUMBER(FIND("Multi wall",C522)),ISNUMBER(FIND("Multiwall",C522)),ISNUMBER(FIND("MWCNT",B522)),ISNUMBER(FIND("MWNT",B522)),ISNUMBER(FIND("multi-wall",B522)),ISNUMBER(FIND("multi wall",B522)),ISNUMBER(FIND("multiwall",B522)),ISNUMBER(FIND("Multi-wall",B522)),ISNUMBER(FIND("Multi wall",B522)),ISNUMBER(FIND("Multiwall",B522)),ISNUMBER(FIND("Double-wall",B522)),ISNUMBER(FIND("Double wall",B522)),ISNUMBER(FIND("Doublewall",B522)),ISNUMBER(FIND("double-wall",B522)),ISNUMBER(FIND("double wall",B522)),ISNUMBER(FIND("doublewall",B522)))</f>
        <v>0</v>
      </c>
      <c r="BA522" t="b">
        <f>AND(Table1[[#This Row],[SWCNT]],Table1[[#This Row],[MWCNT]])</f>
        <v>0</v>
      </c>
      <c r="BB522" t="b">
        <f>IF(Table1[[#This Row],[SWCNT]]=TRUE,FALSE,IF(Table1[[#This Row],[MWCNT]]=TRUE,FALSE,TRUE))</f>
        <v>0</v>
      </c>
      <c r="BC522" s="18"/>
    </row>
    <row r="523" spans="1:55" ht="240.5">
      <c r="A523" t="s">
        <v>6035</v>
      </c>
      <c r="B523" s="2" t="s">
        <v>6037</v>
      </c>
      <c r="C523" s="16" t="s">
        <v>6039</v>
      </c>
      <c r="D523" s="17" t="s">
        <v>6041</v>
      </c>
      <c r="E523" s="2">
        <v>2004</v>
      </c>
      <c r="F523" t="b">
        <f>OR(ISNUMBER(FIND("cytotoxic",C523)),ISNUMBER(FIND("Cytotoxic",C523)),ISNUMBER(FIND("cellular toxicity",C523)),ISNUMBER(FIND("cell death",C523)),ISNUMBER(FIND("viable",C523)),ISNUMBER(FIND("phytotoxic",C523)),ISNUMBER(FIND("acute toxicity",C523)),ISNUMBER(FIND("MTT",C523)),ISNUMBER(FIND("survival",C523)),ISNUMBER(FIND("prolifer",C523)),ISNUMBER(FIND("apoptosis",C523)),ISNUMBER(FIND("neurotoxic",C523)),ISNUMBER(FIND("  lysis ",C523)),ISNUMBER(FIND("necrosis",C523)),ISNUMBER(FIND("cellular death",C523))*3,ISNUMBER(FIND("LDH",C523)),ISNUMBER(FIND("Acute toxicity",C523)))</f>
        <v>0</v>
      </c>
      <c r="G523" t="b">
        <f>OR(ISNUMBER(FIND("genotoxic",C523)),ISNUMBER(FIND("genotoxicity",C523)),ISNUMBER(FIND("DNA damage",C523)),ISNUMBER(FIND("DNA",C523)),ISNUMBER(FIND("RNA",C523)),ISNUMBER(FIND("mesothelioma",C523)),ISNUMBER(FIND("carcino",C523)),ISNUMBER(FIND("mutagen",C523)),ISNUMBER(FIND("genetic",C523)))</f>
        <v>0</v>
      </c>
      <c r="H523" t="b">
        <f>OR(ISNUMBER(FIND("inflammatory",C523)),ISNUMBER(FIND("inflamm",C523)))</f>
        <v>0</v>
      </c>
      <c r="I523" t="b">
        <f>OR(ISNUMBER(FIND("immune",C523)),ISNUMBER(FIND("immunological",C523)),ISNUMBER(FIND("interleuk",C523)),ISNUMBER(FIND("platelet activation",C523)),ISNUMBER(FIND("monocyte",C523)),ISNUMBER(FIND("leukocyte",C523)),ISNUMBER(FIND("cytokine",C523)),ISNUMBER(FIND("CD4",C523)),ISNUMBER(FIND("CD8",C523)),ISNUMBER(FIND("T-cell",C523)))</f>
        <v>0</v>
      </c>
      <c r="J523" t="b">
        <f>OR(ISNUMBER(FIND("reactive oxygen",C523)),ISNUMBER(FIND("ROS",C523)),ISNUMBER(FIND("free radical",C523)),ISNUMBER(FIND("oxidative stress",C523)),ISNUMBER(FIND("peroxid",C523)),ISNUMBER(FIND("oxidative",C523)),ISNUMBER(FIND("antioxid",C523)))</f>
        <v>0</v>
      </c>
      <c r="K523" t="b">
        <f>OR(ISNUMBER(FIND("autophag",C523)))</f>
        <v>0</v>
      </c>
      <c r="L523" t="b">
        <f>OR(ISNUMBER(FIND("morpholog",C523)))</f>
        <v>0</v>
      </c>
      <c r="M523" t="b">
        <f>OR(ISNUMBER(FIND("fibrosis",C523)),ISNUMBER(FIND("Fibrosis",C523)),ISNUMBER(FIND("fibrot",C523)))</f>
        <v>0</v>
      </c>
      <c r="N523" t="b">
        <f>OR(ISNUMBER(FIND("offspring",C523)),ISNUMBER(FIND("Parental",C523)),ISNUMBER(FIND("parental",C523)),ISNUMBER(FIND("germline",C523)),ISNUMBER(FIND("reproduc",C523)),ISNUMBER(FIND("embryo",C523)))</f>
        <v>0</v>
      </c>
      <c r="O523" t="b">
        <f>OR(ISNUMBER(FIND("metabol",C523)),ISNUMBER(FIND("Metabol",C523)),ISNUMBER(FIND("digest",C523)),ISNUMBER(FIND("mitochon",C523)))</f>
        <v>0</v>
      </c>
      <c r="P523" t="b">
        <v>1</v>
      </c>
      <c r="Q523" t="b">
        <v>0</v>
      </c>
      <c r="R523" t="b">
        <f>OR(ISNUMBER(FIND("Occupation",C523)),ISNUMBER(FIND("occupation",C523)),ISNUMBER(FIND("worker",C523)),ISNUMBER(FIND("workforce",C523)))</f>
        <v>0</v>
      </c>
      <c r="S523" t="b">
        <f>NOT(OR(F523,G523,H523,I523,J523,K523,L523,M523,N523,O523,P523,Q523,R523))</f>
        <v>0</v>
      </c>
      <c r="U523" t="b">
        <f>OR(Table1[[#This Row],[Inflammation]],Table1[[#This Row],[Immune]])</f>
        <v>0</v>
      </c>
      <c r="V523" t="str">
        <f>IF(OR(Table1[[#This Row],[Rodents]],Table1[[#This Row],[Human]],Table1[[#This Row],[Pig]]),OR(ISNUMBER(FIND("intratrach",C523)),ISNUMBER(FIND("nasal ",C523)),ISNUMBER(FIND("instill",C523))),"NA")</f>
        <v>NA</v>
      </c>
      <c r="W523" t="str">
        <f>IF(OR(Table1[[#This Row],[Rodents]],Table1[[#This Row],[Human]],Table1[[#This Row],[Pig]]),OR(ISNUMBER(FIND("dermal",C523)),ISNUMBER(FIND("skin ",C523))),"NA")</f>
        <v>NA</v>
      </c>
      <c r="X523" t="str">
        <f>IF(OR(Table1[[#This Row],[Rodents]],Table1[[#This Row],[Human]],Table1[[#This Row],[Pig]]),OR(ISNUMBER(FIND("injected",C523)),ISNUMBER(FIND("periton",C523)),ISNUMBER(FIND("intrascrot",C523))),"NA")</f>
        <v>NA</v>
      </c>
      <c r="Y523" t="str">
        <f>IF(OR(Table1[[#This Row],[Rodents]],Table1[[#This Row],[Human]],Table1[[#This Row],[Pig]]),NOT(OR(Table1[[#This Row],[Inhaled/Intratracheal/intranasal]],Table1[[#This Row],[Dermal]],Table1[[#This Row],[Injected]])),"NA")</f>
        <v>NA</v>
      </c>
      <c r="AA523" t="b">
        <f>OR(ISNUMBER(FIND("fish ",C523)),ISNUMBER(FIND("Fish ",C523)),ISNUMBER(FIND("aquatic",C523)),ISNUMBER(FIND("daphnids",C523)),ISNUMBER(FIND("Carcinus maenas",C523)),ISNUMBER(FIND("Daphnia",C523)),ISNUMBER(FIND("Ruditapes philippinarum",C523)),ISNUMBER(FIND("daphnia",C523)),ISNUMBER(FIND("marine",C523)),ISNUMBER(FIND("mussel",C523)),ISNUMBER(FIND("algae",C523)),ISNUMBER(FIND("Donax faba",C523)),ISNUMBER(FIND("estuarine",C523)),ISNUMBER(FIND("snail",C523)),ISNUMBER(FIND("Prorocentrum donghaiense",C523)) )</f>
        <v>0</v>
      </c>
      <c r="AB523" t="b">
        <f>OR(ISNUMBER(FIND(" rat ",C523)),ISNUMBER(FIND(" rats ",C523)),ISNUMBER(FIND(" Rats ",C523)),ISNUMBER(FIND(" Rat ",C523)),ISNUMBER(FIND(" rat.",C523)),ISNUMBER(FIND(" rats.",C523)),ISNUMBER(FIND("mouse",C523)),ISNUMBER(FIND("mice",C523)), ISNUMBER(FIND(" Mice",C523)))</f>
        <v>0</v>
      </c>
      <c r="AC523" t="b">
        <f>OR(ISNUMBER(FIND(" cell ",C523)),ISNUMBER(FIND("fibroblast",C523)),ISNUMBER(FIND("macrophage",C523)),ISNUMBER(FIND("epithelial",C523)),ISNUMBER(FIND("endothelial",C523)),ISNUMBER(FIND("neuron",C523)),ISNUMBER(FIND(" cells ",C523)),ISNUMBER(FIND("RBC",C523)),ISNUMBER(FIND("mitochond",C523)),ISNUMBER(FIND("adipocyte",C523)),ISNUMBER(FIND("osteo",C523)),ISNUMBER(FIND("keratin",C523)),ISNUMBER(FIND(" cell's ",C523)),ISNUMBER(FIND("eukary",C523)),ISNUMBER(FIND("sperm",C523)))</f>
        <v>0</v>
      </c>
      <c r="AD523" t="b">
        <f>OR(ISNUMBER(FIND("human",B523)),ISNUMBER(FIND("workers",B523)),ISNUMBER(FIND("workforces",B523)),ISNUMBER(FIND("occupational",B523)),ISNUMBER(FIND("Case report",B523)),ISNUMBER(FIND("Workplaces",B523)),ISNUMBER(FIND("worker",B523)))</f>
        <v>0</v>
      </c>
      <c r="AE523" t="b">
        <f>OR(ISNUMBER(FIND(" plant ",C523)),ISNUMBER(FIND("Plant ",C523)),ISNUMBER(FIND("tomato",C523)),ISNUMBER(FIND("plants",C523)),ISNUMBER(FIND("Plants",C523)),ISNUMBER(FIND("algae",C523)),ISNUMBER(FIND("lettuce",C523)),ISNUMBER(FIND("green gram sprouts ",C523)),ISNUMBER(FIND("Cucurbita pepo",C523)),ISNUMBER(FIND("bean ",C523)),ISNUMBER(FIND("chloroplast",C523)),ISNUMBER(FIND("chlorophyll",C523)),ISNUMBER(FIND("seedling",C523)),ISNUMBER(FIND("canola",C523)),ISNUMBER(FIND("shoot",C523)),ISNUMBER(FIND("photosynthes",C523)),ISNUMBER(FIND(" leaves ",C523)),,ISNUMBER(FIND("agriculture",C523)),ISNUMBER(FIND(" crops ",C523)))</f>
        <v>0</v>
      </c>
      <c r="AF523" t="b">
        <f>OR(ISNUMBER(FIND("bacteria",C523)),ISNUMBER(FIND("Bacteria",C523)),ISNUMBER(FIND("Bacterium",C523)),ISNUMBER(FIND("bacterium",C523)),ISNUMBER(FIND(" coli ",C523)))</f>
        <v>0</v>
      </c>
      <c r="AG523" t="b">
        <f>OR(ISNUMBER(FIND("fungi",C523)),ISNUMBER(FIND("Fungi",C523)),ISNUMBER(FIND("fungus",C523)),ISNUMBER(FIND("Fungus",C523)),ISNUMBER(FIND("mushroom",C523)),ISNUMBER(FIND("Mushroom",C523)),ISNUMBER(FIND(" mold ",C523)))</f>
        <v>0</v>
      </c>
      <c r="AH523" t="b">
        <f>OR(ISNUMBER(FIND("Pig ",C523)),ISNUMBER(FIND("pig ",C523)),ISNUMBER(FIND("Pigs ",C523)),ISNUMBER(FIND("pigs ",C523)))</f>
        <v>0</v>
      </c>
      <c r="AI523" t="b">
        <f>OR(ISNUMBER(FIND(" C. elegans",C523)),ISNUMBER(FIND("Caenorhabditis elegans",C523)),ISNUMBER(FIND("earthworms",C523)),ISNUMBER(FIND(" Ficopomatus enigmaticus",C523)),ISNUMBER(FIND("larva",C523)),ISNUMBER(FIND("Lumbriculus variegatus",C523)),ISNUMBER(FIND("nematode",C523)))</f>
        <v>0</v>
      </c>
      <c r="AJ523" t="b">
        <f>NOT(OR(AA523,AB523,AC523,AD523,AE523,AF523,AG523,AH523,AI523))</f>
        <v>1</v>
      </c>
      <c r="AK523" t="s">
        <v>6128</v>
      </c>
      <c r="AL523" t="b">
        <f>OR(AA523,AB523,AD523,AE523,AF523,AG523,AH523,AI523)</f>
        <v>0</v>
      </c>
      <c r="AM523" t="b">
        <f>IF(Table1[[#This Row],[In vivo?]],IF(Table1[[#This Row],[Cell]],FALSE,TRUE),FALSE)</f>
        <v>0</v>
      </c>
      <c r="AN523" t="b">
        <f>AND(AC523,AL523)</f>
        <v>0</v>
      </c>
      <c r="AO523" t="b">
        <f>IF(Table1[[#This Row],[Cell]],IF(Table1[[#This Row],[In vivo?]],FALSE,TRUE),FALSE)</f>
        <v>0</v>
      </c>
      <c r="AP523" t="b">
        <f>NOT(OR(Table1[[#This Row],[In vivo?]],Table1[[#This Row],[Only in Cell]]))</f>
        <v>1</v>
      </c>
      <c r="AQ523" t="str">
        <f>IF(OR(Table1[[#This Row],[Rodents]],Table1[[#This Row],[Human]],Table1[[#This Row],[Pig]]),OR(ISNUMBER(FIND("pulmonary",C523)),ISNUMBER(FIND("lung",C523))),"NA")</f>
        <v>NA</v>
      </c>
      <c r="AR523" t="str">
        <f>IF(OR(Table1[[#This Row],[Rodents]],Table1[[#This Row],[Human]],Table1[[#This Row],[Pig]]),OR(ISNUMBER(FIND("skin",C523)),ISNUMBER(FIND("dermal",C523))),"NA")</f>
        <v>NA</v>
      </c>
      <c r="AS523" t="str">
        <f>IF(OR(Table1[[#This Row],[Rodents]],Table1[[#This Row],[Human]],Table1[[#This Row],[Pig]]),OR(ISNUMBER(FIND("liver",C523)),ISNUMBER(FIND("hepat",C523))),"NA")</f>
        <v>NA</v>
      </c>
      <c r="AT523" t="str">
        <f>IF(OR(Table1[[#This Row],[Rodents]],Table1[[#This Row],[Human]],Table1[[#This Row],[Pig]]),OR(ISNUMBER(FIND("kidney",C523)),ISNUMBER(FIND("neph",C523))),"NA")</f>
        <v>NA</v>
      </c>
      <c r="AU523" t="str">
        <f>IF(OR(Table1[[#This Row],[Rodents]],Table1[[#This Row],[Human]],Table1[[#This Row],[Pig]]),OR(ISNUMBER(FIND("brain",C523)),ISNUMBER(FIND("neur",C523)),ISNUMBER(FIND("nerv",C523))),"NA")</f>
        <v>NA</v>
      </c>
      <c r="AV523" t="str">
        <f>IF(OR(Table1[[#This Row],[Rodents]],Table1[[#This Row],[Human]],Table1[[#This Row],[Pig]]),OR(ISNUMBER(FIND("heart",C523)),ISNUMBER(FIND("cardi",C523))),"NA")</f>
        <v>NA</v>
      </c>
      <c r="AW523" t="str">
        <f>IF(OR(Table1[[#This Row],[Rodents]],Table1[[#This Row],[Human]],Table1[[#This Row],[Pig]]),OR(ISNUMBER(FIND("gastro",C523)),ISNUMBER(FIND("intesti",C523)),ISNUMBER(FIND("stomach",C523))),"NA")</f>
        <v>NA</v>
      </c>
      <c r="AX523" t="str">
        <f>IF(OR(Table1[[#This Row],[Rodents]],Table1[[#This Row],[Human]],Table1[[#This Row],[Pig]]),NOT(OR(AQ523,AR523,AS523,AT523,AU523,AV523,AW523)),"NA")</f>
        <v>NA</v>
      </c>
      <c r="AY523" t="b">
        <f>OR(ISNUMBER(FIND("SWCNT",C523)),ISNUMBER(FIND("SWNT",C523)),ISNUMBER(FIND("single-wall",C523)),ISNUMBER(FIND("single wall",C523)),ISNUMBER(FIND("Single wall",C523)),ISNUMBER(FIND("Single-wall",C523)),ISNUMBER(FIND("SWCNT",B523)),ISNUMBER(FIND("SWNT",B523)),ISNUMBER(FIND("single-wall",B523)),ISNUMBER(FIND("single wall",B523)),ISNUMBER(FIND("Single-wall",B523)),ISNUMBER(FIND("Single wall",B523)))</f>
        <v>1</v>
      </c>
      <c r="AZ523" t="b">
        <f>OR(ISNUMBER(FIND("MWCNT",C523)),ISNUMBER(FIND("MWNT",C523)),ISNUMBER(FIND("multi-wall",C523)),ISNUMBER(FIND("multi wall",C523)),ISNUMBER(FIND("multiwall",C523)),ISNUMBER(FIND("Multi-wall",C523)),ISNUMBER(FIND("Multi wall",C523)),ISNUMBER(FIND("Multiwall",C523)),ISNUMBER(FIND("MWCNT",B523)),ISNUMBER(FIND("MWNT",B523)),ISNUMBER(FIND("multi-wall",B523)),ISNUMBER(FIND("multi wall",B523)),ISNUMBER(FIND("multiwall",B523)),ISNUMBER(FIND("Multi-wall",B523)),ISNUMBER(FIND("Multi wall",B523)),ISNUMBER(FIND("Multiwall",B523)),ISNUMBER(FIND("Double-wall",B523)),ISNUMBER(FIND("Double wall",B523)),ISNUMBER(FIND("Doublewall",B523)),ISNUMBER(FIND("double-wall",B523)),ISNUMBER(FIND("double wall",B523)),ISNUMBER(FIND("doublewall",B523)))</f>
        <v>0</v>
      </c>
      <c r="BA523" t="b">
        <f>AND(Table1[[#This Row],[SWCNT]],Table1[[#This Row],[MWCNT]])</f>
        <v>0</v>
      </c>
      <c r="BB523" t="b">
        <f>IF(Table1[[#This Row],[SWCNT]]=TRUE,FALSE,IF(Table1[[#This Row],[MWCNT]]=TRUE,FALSE,TRUE))</f>
        <v>0</v>
      </c>
      <c r="BC523" s="18"/>
    </row>
    <row r="524" spans="1:55" ht="222">
      <c r="A524" t="s">
        <v>5855</v>
      </c>
      <c r="B524" s="2" t="s">
        <v>5857</v>
      </c>
      <c r="C524" s="16" t="s">
        <v>5859</v>
      </c>
      <c r="D524" s="17" t="s">
        <v>5861</v>
      </c>
      <c r="E524" s="2">
        <v>2007</v>
      </c>
      <c r="F524" t="b">
        <f>OR(ISNUMBER(FIND("cytotoxic",C524)),ISNUMBER(FIND("Cytotoxic",C524)),ISNUMBER(FIND("cellular toxicity",C524)),ISNUMBER(FIND("cell death",C524)),ISNUMBER(FIND("viable",C524)),ISNUMBER(FIND("phytotoxic",C524)),ISNUMBER(FIND("acute toxicity",C524)),ISNUMBER(FIND("MTT",C524)),ISNUMBER(FIND("survival",C524)),ISNUMBER(FIND("prolifer",C524)),ISNUMBER(FIND("apoptosis",C524)),ISNUMBER(FIND("neurotoxic",C524)),ISNUMBER(FIND("  lysis ",C524)),ISNUMBER(FIND("necrosis",C524)),ISNUMBER(FIND("cellular death",C524))*3,ISNUMBER(FIND("LDH",C524)),ISNUMBER(FIND("Acute toxicity",C524)))</f>
        <v>0</v>
      </c>
      <c r="G524" t="b">
        <f>OR(ISNUMBER(FIND("genotoxic",C524)),ISNUMBER(FIND("genotoxicity",C524)),ISNUMBER(FIND("DNA damage",C524)),ISNUMBER(FIND("DNA",C524)),ISNUMBER(FIND("RNA",C524)),ISNUMBER(FIND("mesothelioma",C524)),ISNUMBER(FIND("carcino",C524)),ISNUMBER(FIND("mutagen",C524)),ISNUMBER(FIND("genetic",C524)))</f>
        <v>1</v>
      </c>
      <c r="H524" t="b">
        <f>OR(ISNUMBER(FIND("inflammatory",C524)),ISNUMBER(FIND("inflamm",C524)))</f>
        <v>0</v>
      </c>
      <c r="I524" t="b">
        <f>OR(ISNUMBER(FIND("immune",C524)),ISNUMBER(FIND("immunological",C524)),ISNUMBER(FIND("interleuk",C524)),ISNUMBER(FIND("platelet activation",C524)),ISNUMBER(FIND("monocyte",C524)),ISNUMBER(FIND("leukocyte",C524)),ISNUMBER(FIND("cytokine",C524)),ISNUMBER(FIND("CD4",C524)),ISNUMBER(FIND("CD8",C524)),ISNUMBER(FIND("T-cell",C524)))</f>
        <v>0</v>
      </c>
      <c r="J524" t="b">
        <f>OR(ISNUMBER(FIND("reactive oxygen",C524)),ISNUMBER(FIND("ROS",C524)),ISNUMBER(FIND("free radical",C524)),ISNUMBER(FIND("oxidative stress",C524)),ISNUMBER(FIND("peroxid",C524)),ISNUMBER(FIND("oxidative",C524)),ISNUMBER(FIND("antioxid",C524)))</f>
        <v>1</v>
      </c>
      <c r="K524" t="b">
        <f>OR(ISNUMBER(FIND("autophag",C524)))</f>
        <v>0</v>
      </c>
      <c r="L524" t="b">
        <f>OR(ISNUMBER(FIND("morpholog",C524)))</f>
        <v>0</v>
      </c>
      <c r="M524" t="b">
        <f>OR(ISNUMBER(FIND("fibrosis",C524)),ISNUMBER(FIND("Fibrosis",C524)),ISNUMBER(FIND("fibrot",C524)))</f>
        <v>0</v>
      </c>
      <c r="N524" t="b">
        <f>OR(ISNUMBER(FIND("offspring",C524)),ISNUMBER(FIND("Parental",C524)),ISNUMBER(FIND("parental",C524)),ISNUMBER(FIND("germline",C524)),ISNUMBER(FIND("reproduc",C524)),ISNUMBER(FIND("embryo",C524)))</f>
        <v>0</v>
      </c>
      <c r="O524" t="b">
        <f>OR(ISNUMBER(FIND("metabol",C524)),ISNUMBER(FIND("Metabol",C524)),ISNUMBER(FIND("digest",C524)),ISNUMBER(FIND("mitochon",C524)))</f>
        <v>0</v>
      </c>
      <c r="P524" t="b">
        <f>OR(ISNUMBER(FIND("ecotox",C524)),ISNUMBER(FIND("Ecotox",B524)),ISNUMBER(FIND("ecotox",B524)),ISNUMBER(FIND("Ecotox",C524)))</f>
        <v>0</v>
      </c>
      <c r="Q524" t="b">
        <f>OR(ISNUMBER(FIND("Bioaccum",C524)),ISNUMBER(FIND("bioaccum",C524)),ISNUMBER(FIND("accum",C524)))</f>
        <v>0</v>
      </c>
      <c r="R524" t="b">
        <f>OR(ISNUMBER(FIND("Occupation",C524)),ISNUMBER(FIND("occupation",C524)),ISNUMBER(FIND("worker",C524)),ISNUMBER(FIND("workforce",C524)))</f>
        <v>0</v>
      </c>
      <c r="S524" t="b">
        <f>NOT(OR(F524,G524,H524,I524,J524,K524,L524,M524,N524,O524,P524,Q524,R524))</f>
        <v>0</v>
      </c>
      <c r="U524" t="b">
        <f>OR(Table1[[#This Row],[Inflammation]],Table1[[#This Row],[Immune]])</f>
        <v>0</v>
      </c>
      <c r="V524" t="str">
        <f>IF(OR(Table1[[#This Row],[Rodents]],Table1[[#This Row],[Human]],Table1[[#This Row],[Pig]]),OR(ISNUMBER(FIND("intratrach",C524)),ISNUMBER(FIND("nasal ",C524)),ISNUMBER(FIND("instill",C524))),"NA")</f>
        <v>NA</v>
      </c>
      <c r="W524" t="str">
        <f>IF(OR(Table1[[#This Row],[Rodents]],Table1[[#This Row],[Human]],Table1[[#This Row],[Pig]]),OR(ISNUMBER(FIND("dermal",C524)),ISNUMBER(FIND("skin ",C524))),"NA")</f>
        <v>NA</v>
      </c>
      <c r="X524" t="str">
        <f>IF(OR(Table1[[#This Row],[Rodents]],Table1[[#This Row],[Human]],Table1[[#This Row],[Pig]]),OR(ISNUMBER(FIND("injected",C524)),ISNUMBER(FIND("periton",C524)),ISNUMBER(FIND("intrascrot",C524))),"NA")</f>
        <v>NA</v>
      </c>
      <c r="Y524" t="str">
        <f>IF(OR(Table1[[#This Row],[Rodents]],Table1[[#This Row],[Human]],Table1[[#This Row],[Pig]]),NOT(OR(Table1[[#This Row],[Inhaled/Intratracheal/intranasal]],Table1[[#This Row],[Dermal]],Table1[[#This Row],[Injected]])),"NA")</f>
        <v>NA</v>
      </c>
      <c r="AA524" t="b">
        <f>OR(ISNUMBER(FIND("fish ",C524)),ISNUMBER(FIND("Fish ",C524)),ISNUMBER(FIND("aquatic",C524)),ISNUMBER(FIND("daphnids",C524)),ISNUMBER(FIND("Carcinus maenas",C524)),ISNUMBER(FIND("Daphnia",C524)),ISNUMBER(FIND("Ruditapes philippinarum",C524)),ISNUMBER(FIND("daphnia",C524)),ISNUMBER(FIND("marine",C524)),ISNUMBER(FIND("mussel",C524)),ISNUMBER(FIND("algae",C524)),ISNUMBER(FIND("Donax faba",C524)),ISNUMBER(FIND("estuarine",C524)),ISNUMBER(FIND("snail",C524)),ISNUMBER(FIND("Prorocentrum donghaiense",C524)) )</f>
        <v>0</v>
      </c>
      <c r="AB524" t="b">
        <f>OR(ISNUMBER(FIND(" rat ",C524)),ISNUMBER(FIND(" rats ",C524)),ISNUMBER(FIND(" Rats ",C524)),ISNUMBER(FIND(" Rat ",C524)),ISNUMBER(FIND(" rat.",C524)),ISNUMBER(FIND(" rats.",C524)),ISNUMBER(FIND("mouse",C524)),ISNUMBER(FIND("mice",C524)), ISNUMBER(FIND(" Mice",C524)))</f>
        <v>0</v>
      </c>
      <c r="AC524" t="b">
        <f>OR(ISNUMBER(FIND(" cell ",C524)),ISNUMBER(FIND("fibroblast",C524)),ISNUMBER(FIND("macrophage",C524)),ISNUMBER(FIND("epithelial",C524)),ISNUMBER(FIND("endothelial",C524)),ISNUMBER(FIND("neuron",C524)),ISNUMBER(FIND(" cells ",C524)),ISNUMBER(FIND("RBC",C524)),ISNUMBER(FIND("mitochond",C524)),ISNUMBER(FIND("adipocyte",C524)),ISNUMBER(FIND("osteo",C524)),ISNUMBER(FIND("keratin",C524)),ISNUMBER(FIND(" cell's ",C524)),ISNUMBER(FIND("eukary",C524)),ISNUMBER(FIND("sperm",C524)))</f>
        <v>0</v>
      </c>
      <c r="AD524" t="b">
        <f>OR(ISNUMBER(FIND("human",B524)),ISNUMBER(FIND("workers",B524)),ISNUMBER(FIND("workforces",B524)),ISNUMBER(FIND("occupational",B524)),ISNUMBER(FIND("Case report",B524)),ISNUMBER(FIND("Workplaces",B524)),ISNUMBER(FIND("worker",B524)))</f>
        <v>0</v>
      </c>
      <c r="AE524" t="b">
        <f>OR(ISNUMBER(FIND(" plant ",C524)),ISNUMBER(FIND("Plant ",C524)),ISNUMBER(FIND("tomato",C524)),ISNUMBER(FIND("plants",C524)),ISNUMBER(FIND("Plants",C524)),ISNUMBER(FIND("algae",C524)),ISNUMBER(FIND("lettuce",C524)),ISNUMBER(FIND("green gram sprouts ",C524)),ISNUMBER(FIND("Cucurbita pepo",C524)),ISNUMBER(FIND("bean ",C524)),ISNUMBER(FIND("chloroplast",C524)),ISNUMBER(FIND("chlorophyll",C524)),ISNUMBER(FIND("seedling",C524)),ISNUMBER(FIND("canola",C524)),ISNUMBER(FIND("shoot",C524)),ISNUMBER(FIND("photosynthes",C524)),ISNUMBER(FIND(" leaves ",C524)),,ISNUMBER(FIND("agriculture",C524)),ISNUMBER(FIND(" crops ",C524)))</f>
        <v>0</v>
      </c>
      <c r="AF524" t="b">
        <f>OR(ISNUMBER(FIND("bacteria",C524)),ISNUMBER(FIND("Bacteria",C524)),ISNUMBER(FIND("Bacterium",C524)),ISNUMBER(FIND("bacterium",C524)),ISNUMBER(FIND(" coli ",C524)))</f>
        <v>0</v>
      </c>
      <c r="AG524" t="b">
        <f>OR(ISNUMBER(FIND("fungi",C524)),ISNUMBER(FIND("Fungi",C524)),ISNUMBER(FIND("fungus",C524)),ISNUMBER(FIND("Fungus",C524)),ISNUMBER(FIND("mushroom",C524)),ISNUMBER(FIND("Mushroom",C524)),ISNUMBER(FIND(" mold ",C524)))</f>
        <v>0</v>
      </c>
      <c r="AH524" t="b">
        <f>OR(ISNUMBER(FIND("Pig ",C524)),ISNUMBER(FIND("pig ",C524)),ISNUMBER(FIND("Pigs ",C524)),ISNUMBER(FIND("pigs ",C524)))</f>
        <v>0</v>
      </c>
      <c r="AI524" t="b">
        <f>OR(ISNUMBER(FIND(" C. elegans",C524)),ISNUMBER(FIND("Caenorhabditis elegans",C524)),ISNUMBER(FIND("earthworms",C524)),ISNUMBER(FIND(" Ficopomatus enigmaticus",C524)),ISNUMBER(FIND("larva",C524)),ISNUMBER(FIND("Lumbriculus variegatus",C524)),ISNUMBER(FIND("nematode",C524)))</f>
        <v>0</v>
      </c>
      <c r="AJ524" t="b">
        <f>NOT(OR(AA524,AB524,AC524,AD524,AE524,AF524,AG524,AH524,AI524))</f>
        <v>1</v>
      </c>
      <c r="AK524" t="s">
        <v>6117</v>
      </c>
      <c r="AL524" t="b">
        <f>OR(AA524,AB524,AD524,AE524,AF524,AG524,AH524,AI524)</f>
        <v>0</v>
      </c>
      <c r="AM524" t="b">
        <f>IF(Table1[[#This Row],[In vivo?]],IF(Table1[[#This Row],[Cell]],FALSE,TRUE),FALSE)</f>
        <v>0</v>
      </c>
      <c r="AN524" t="b">
        <f>AND(AC524,AL524)</f>
        <v>0</v>
      </c>
      <c r="AO524" t="b">
        <f>IF(Table1[[#This Row],[Cell]],IF(Table1[[#This Row],[In vivo?]],FALSE,TRUE),FALSE)</f>
        <v>0</v>
      </c>
      <c r="AP524" t="b">
        <f>NOT(OR(Table1[[#This Row],[In vivo?]],Table1[[#This Row],[Only in Cell]]))</f>
        <v>1</v>
      </c>
      <c r="AQ524" t="str">
        <f>IF(OR(Table1[[#This Row],[Rodents]],Table1[[#This Row],[Human]],Table1[[#This Row],[Pig]]),OR(ISNUMBER(FIND("pulmonary",C524)),ISNUMBER(FIND("lung",C524))),"NA")</f>
        <v>NA</v>
      </c>
      <c r="AR524" t="str">
        <f>IF(OR(Table1[[#This Row],[Rodents]],Table1[[#This Row],[Human]],Table1[[#This Row],[Pig]]),OR(ISNUMBER(FIND("skin",C524)),ISNUMBER(FIND("dermal",C524))),"NA")</f>
        <v>NA</v>
      </c>
      <c r="AS524" t="str">
        <f>IF(OR(Table1[[#This Row],[Rodents]],Table1[[#This Row],[Human]],Table1[[#This Row],[Pig]]),OR(ISNUMBER(FIND("liver",C524)),ISNUMBER(FIND("hepat",C524))),"NA")</f>
        <v>NA</v>
      </c>
      <c r="AT524" t="str">
        <f>IF(OR(Table1[[#This Row],[Rodents]],Table1[[#This Row],[Human]],Table1[[#This Row],[Pig]]),OR(ISNUMBER(FIND("kidney",C524)),ISNUMBER(FIND("neph",C524))),"NA")</f>
        <v>NA</v>
      </c>
      <c r="AU524" t="str">
        <f>IF(OR(Table1[[#This Row],[Rodents]],Table1[[#This Row],[Human]],Table1[[#This Row],[Pig]]),OR(ISNUMBER(FIND("brain",C524)),ISNUMBER(FIND("neur",C524)),ISNUMBER(FIND("nerv",C524))),"NA")</f>
        <v>NA</v>
      </c>
      <c r="AV524" t="str">
        <f>IF(OR(Table1[[#This Row],[Rodents]],Table1[[#This Row],[Human]],Table1[[#This Row],[Pig]]),OR(ISNUMBER(FIND("heart",C524)),ISNUMBER(FIND("cardi",C524))),"NA")</f>
        <v>NA</v>
      </c>
      <c r="AW524" t="str">
        <f>IF(OR(Table1[[#This Row],[Rodents]],Table1[[#This Row],[Human]],Table1[[#This Row],[Pig]]),OR(ISNUMBER(FIND("gastro",C524)),ISNUMBER(FIND("intesti",C524)),ISNUMBER(FIND("stomach",C524))),"NA")</f>
        <v>NA</v>
      </c>
      <c r="AX524" t="str">
        <f>IF(OR(Table1[[#This Row],[Rodents]],Table1[[#This Row],[Human]],Table1[[#This Row],[Pig]]),NOT(OR(AQ524,AR524,AS524,AT524,AU524,AV524,AW524)),"NA")</f>
        <v>NA</v>
      </c>
      <c r="AY524" t="b">
        <f>OR(ISNUMBER(FIND("SWCNT",C524)),ISNUMBER(FIND("SWNT",C524)),ISNUMBER(FIND("single-wall",C524)),ISNUMBER(FIND("single wall",C524)),ISNUMBER(FIND("Single wall",C524)),ISNUMBER(FIND("Single-wall",C524)),ISNUMBER(FIND("SWCNT",B524)),ISNUMBER(FIND("SWNT",B524)),ISNUMBER(FIND("single-wall",B524)),ISNUMBER(FIND("single wall",B524)),ISNUMBER(FIND("Single-wall",B524)),ISNUMBER(FIND("Single wall",B524)))</f>
        <v>1</v>
      </c>
      <c r="AZ524" t="b">
        <f>OR(ISNUMBER(FIND("MWCNT",C524)),ISNUMBER(FIND("MWNT",C524)),ISNUMBER(FIND("multi-wall",C524)),ISNUMBER(FIND("multi wall",C524)),ISNUMBER(FIND("multiwall",C524)),ISNUMBER(FIND("Multi-wall",C524)),ISNUMBER(FIND("Multi wall",C524)),ISNUMBER(FIND("Multiwall",C524)),ISNUMBER(FIND("MWCNT",B524)),ISNUMBER(FIND("MWNT",B524)),ISNUMBER(FIND("multi-wall",B524)),ISNUMBER(FIND("multi wall",B524)),ISNUMBER(FIND("multiwall",B524)),ISNUMBER(FIND("Multi-wall",B524)),ISNUMBER(FIND("Multi wall",B524)),ISNUMBER(FIND("Multiwall",B524)),ISNUMBER(FIND("Double-wall",B524)),ISNUMBER(FIND("Double wall",B524)),ISNUMBER(FIND("Doublewall",B524)),ISNUMBER(FIND("double-wall",B524)),ISNUMBER(FIND("double wall",B524)),ISNUMBER(FIND("doublewall",B524)))</f>
        <v>0</v>
      </c>
      <c r="BA524" t="b">
        <f>AND(Table1[[#This Row],[SWCNT]],Table1[[#This Row],[MWCNT]])</f>
        <v>0</v>
      </c>
      <c r="BB524" t="b">
        <f>IF(Table1[[#This Row],[SWCNT]]=TRUE,FALSE,IF(Table1[[#This Row],[MWCNT]]=TRUE,FALSE,TRUE))</f>
        <v>0</v>
      </c>
      <c r="BC524" s="18"/>
    </row>
    <row r="525" spans="1:55" ht="129.5">
      <c r="A525" t="s">
        <v>5834</v>
      </c>
      <c r="B525" s="2" t="s">
        <v>5836</v>
      </c>
      <c r="C525" s="16" t="s">
        <v>5838</v>
      </c>
      <c r="D525" s="17" t="s">
        <v>653</v>
      </c>
      <c r="E525" s="2">
        <v>2007</v>
      </c>
      <c r="F525" t="b">
        <f>OR(ISNUMBER(FIND("cytotoxic",C525)),ISNUMBER(FIND("Cytotoxic",C525)),ISNUMBER(FIND("cellular toxicity",C525)),ISNUMBER(FIND("cell death",C525)),ISNUMBER(FIND("viable",C525)),ISNUMBER(FIND("phytotoxic",C525)),ISNUMBER(FIND("acute toxicity",C525)),ISNUMBER(FIND("MTT",C525)),ISNUMBER(FIND("survival",C525)),ISNUMBER(FIND("prolifer",C525)),ISNUMBER(FIND("apoptosis",C525)),ISNUMBER(FIND("neurotoxic",C525)),ISNUMBER(FIND("  lysis ",C525)),ISNUMBER(FIND("necrosis",C525)),ISNUMBER(FIND("cellular death",C525))*3,ISNUMBER(FIND("LDH",C525)),ISNUMBER(FIND("Acute toxicity",C525)))</f>
        <v>0</v>
      </c>
      <c r="G525" t="b">
        <f>OR(ISNUMBER(FIND("genotoxic",C525)),ISNUMBER(FIND("genotoxicity",C525)),ISNUMBER(FIND("DNA damage",C525)),ISNUMBER(FIND("DNA",C525)),ISNUMBER(FIND("RNA",C525)),ISNUMBER(FIND("mesothelioma",C525)),ISNUMBER(FIND("carcino",C525)),ISNUMBER(FIND("mutagen",C525)),ISNUMBER(FIND("genetic",C525)))</f>
        <v>1</v>
      </c>
      <c r="H525" t="b">
        <f>OR(ISNUMBER(FIND("inflammatory",C525)),ISNUMBER(FIND("inflamm",C525)))</f>
        <v>0</v>
      </c>
      <c r="I525" t="b">
        <f>OR(ISNUMBER(FIND("immune",C525)),ISNUMBER(FIND("immunological",C525)),ISNUMBER(FIND("interleuk",C525)),ISNUMBER(FIND("platelet activation",C525)),ISNUMBER(FIND("monocyte",C525)),ISNUMBER(FIND("leukocyte",C525)),ISNUMBER(FIND("cytokine",C525)),ISNUMBER(FIND("CD4",C525)),ISNUMBER(FIND("CD8",C525)),ISNUMBER(FIND("T-cell",C525)))</f>
        <v>0</v>
      </c>
      <c r="J525" t="b">
        <f>OR(ISNUMBER(FIND("reactive oxygen",C525)),ISNUMBER(FIND("ROS",C525)),ISNUMBER(FIND("free radical",C525)),ISNUMBER(FIND("oxidative stress",C525)),ISNUMBER(FIND("peroxid",C525)),ISNUMBER(FIND("oxidative",C525)),ISNUMBER(FIND("antioxid",C525)))</f>
        <v>1</v>
      </c>
      <c r="K525" t="b">
        <f>OR(ISNUMBER(FIND("autophag",C525)))</f>
        <v>0</v>
      </c>
      <c r="L525" t="b">
        <f>OR(ISNUMBER(FIND("morpholog",C525)))</f>
        <v>0</v>
      </c>
      <c r="M525" t="b">
        <f>OR(ISNUMBER(FIND("fibrosis",C525)),ISNUMBER(FIND("Fibrosis",C525)),ISNUMBER(FIND("fibrot",C525)))</f>
        <v>0</v>
      </c>
      <c r="N525" t="b">
        <f>OR(ISNUMBER(FIND("offspring",C525)),ISNUMBER(FIND("Parental",C525)),ISNUMBER(FIND("parental",C525)),ISNUMBER(FIND("germline",C525)),ISNUMBER(FIND("reproduc",C525)),ISNUMBER(FIND("embryo",C525)))</f>
        <v>0</v>
      </c>
      <c r="O525" t="b">
        <f>OR(ISNUMBER(FIND("metabol",C525)),ISNUMBER(FIND("Metabol",C525)),ISNUMBER(FIND("digest",C525)),ISNUMBER(FIND("mitochon",C525)))</f>
        <v>0</v>
      </c>
      <c r="P525" t="b">
        <f>OR(ISNUMBER(FIND("ecotox",C525)),ISNUMBER(FIND("Ecotox",B525)),ISNUMBER(FIND("ecotox",B525)),ISNUMBER(FIND("Ecotox",C525)))</f>
        <v>0</v>
      </c>
      <c r="Q525" t="b">
        <f>OR(ISNUMBER(FIND("Bioaccum",C525)),ISNUMBER(FIND("bioaccum",C525)),ISNUMBER(FIND("accum",C525)))</f>
        <v>0</v>
      </c>
      <c r="R525" t="b">
        <f>OR(ISNUMBER(FIND("Occupation",C525)),ISNUMBER(FIND("occupation",C525)),ISNUMBER(FIND("worker",C525)),ISNUMBER(FIND("workforce",C525)))</f>
        <v>0</v>
      </c>
      <c r="S525" t="b">
        <f>NOT(OR(F525,G525,H525,I525,J525,K525,L525,M525,N525,O525,P525,Q525,R525))</f>
        <v>0</v>
      </c>
      <c r="U525" t="b">
        <f>OR(Table1[[#This Row],[Inflammation]],Table1[[#This Row],[Immune]])</f>
        <v>0</v>
      </c>
      <c r="V525" t="str">
        <f>IF(OR(Table1[[#This Row],[Rodents]],Table1[[#This Row],[Human]],Table1[[#This Row],[Pig]]),OR(ISNUMBER(FIND("intratrach",C525)),ISNUMBER(FIND("nasal ",C525)),ISNUMBER(FIND("instill",C525))),"NA")</f>
        <v>NA</v>
      </c>
      <c r="W525" t="str">
        <f>IF(OR(Table1[[#This Row],[Rodents]],Table1[[#This Row],[Human]],Table1[[#This Row],[Pig]]),OR(ISNUMBER(FIND("dermal",C525)),ISNUMBER(FIND("skin ",C525))),"NA")</f>
        <v>NA</v>
      </c>
      <c r="X525" t="str">
        <f>IF(OR(Table1[[#This Row],[Rodents]],Table1[[#This Row],[Human]],Table1[[#This Row],[Pig]]),OR(ISNUMBER(FIND("injected",C525)),ISNUMBER(FIND("periton",C525)),ISNUMBER(FIND("intrascrot",C525))),"NA")</f>
        <v>NA</v>
      </c>
      <c r="Y525" t="str">
        <f>IF(OR(Table1[[#This Row],[Rodents]],Table1[[#This Row],[Human]],Table1[[#This Row],[Pig]]),NOT(OR(Table1[[#This Row],[Inhaled/Intratracheal/intranasal]],Table1[[#This Row],[Dermal]],Table1[[#This Row],[Injected]])),"NA")</f>
        <v>NA</v>
      </c>
      <c r="AA525" t="b">
        <f>OR(ISNUMBER(FIND("fish ",C525)),ISNUMBER(FIND("Fish ",C525)),ISNUMBER(FIND("aquatic",C525)),ISNUMBER(FIND("daphnids",C525)),ISNUMBER(FIND("Carcinus maenas",C525)),ISNUMBER(FIND("Daphnia",C525)),ISNUMBER(FIND("Ruditapes philippinarum",C525)),ISNUMBER(FIND("daphnia",C525)),ISNUMBER(FIND("marine",C525)),ISNUMBER(FIND("mussel",C525)),ISNUMBER(FIND("algae",C525)),ISNUMBER(FIND("Donax faba",C525)),ISNUMBER(FIND("estuarine",C525)),ISNUMBER(FIND("snail",C525)),ISNUMBER(FIND("Prorocentrum donghaiense",C525)) )</f>
        <v>0</v>
      </c>
      <c r="AB525" t="b">
        <f>OR(ISNUMBER(FIND(" rat ",C525)),ISNUMBER(FIND(" rats ",C525)),ISNUMBER(FIND(" Rats ",C525)),ISNUMBER(FIND(" Rat ",C525)),ISNUMBER(FIND(" rat.",C525)),ISNUMBER(FIND(" rats.",C525)),ISNUMBER(FIND("mouse",C525)),ISNUMBER(FIND("mice",C525)), ISNUMBER(FIND(" Mice",C525)))</f>
        <v>0</v>
      </c>
      <c r="AC525" t="b">
        <f>OR(ISNUMBER(FIND(" cell ",C525)),ISNUMBER(FIND("fibroblast",C525)),ISNUMBER(FIND("macrophage",C525)),ISNUMBER(FIND("epithelial",C525)),ISNUMBER(FIND("endothelial",C525)),ISNUMBER(FIND("neuron",C525)),ISNUMBER(FIND(" cells ",C525)),ISNUMBER(FIND("RBC",C525)),ISNUMBER(FIND("mitochond",C525)),ISNUMBER(FIND("adipocyte",C525)),ISNUMBER(FIND("osteo",C525)),ISNUMBER(FIND("keratin",C525)),ISNUMBER(FIND(" cell's ",C525)),ISNUMBER(FIND("eukary",C525)),ISNUMBER(FIND("sperm",C525)))</f>
        <v>0</v>
      </c>
      <c r="AD525" t="b">
        <f>OR(ISNUMBER(FIND("human",B525)),ISNUMBER(FIND("workers",B525)),ISNUMBER(FIND("workforces",B525)),ISNUMBER(FIND("occupational",B525)),ISNUMBER(FIND("Case report",B525)),ISNUMBER(FIND("Workplaces",B525)),ISNUMBER(FIND("worker",B525)))</f>
        <v>0</v>
      </c>
      <c r="AE525" t="b">
        <f>OR(ISNUMBER(FIND(" plant ",C525)),ISNUMBER(FIND("Plant ",C525)),ISNUMBER(FIND("tomato",C525)),ISNUMBER(FIND("plants",C525)),ISNUMBER(FIND("Plants",C525)),ISNUMBER(FIND("algae",C525)),ISNUMBER(FIND("lettuce",C525)),ISNUMBER(FIND("green gram sprouts ",C525)),ISNUMBER(FIND("Cucurbita pepo",C525)),ISNUMBER(FIND("bean ",C525)),ISNUMBER(FIND("chloroplast",C525)),ISNUMBER(FIND("chlorophyll",C525)),ISNUMBER(FIND("seedling",C525)),ISNUMBER(FIND("canola",C525)),ISNUMBER(FIND("shoot",C525)),ISNUMBER(FIND("photosynthes",C525)),ISNUMBER(FIND(" leaves ",C525)),,ISNUMBER(FIND("agriculture",C525)),ISNUMBER(FIND(" crops ",C525)))</f>
        <v>0</v>
      </c>
      <c r="AF525" t="b">
        <f>OR(ISNUMBER(FIND("bacteria",C525)),ISNUMBER(FIND("Bacteria",C525)),ISNUMBER(FIND("Bacterium",C525)),ISNUMBER(FIND("bacterium",C525)),ISNUMBER(FIND(" coli ",C525)))</f>
        <v>0</v>
      </c>
      <c r="AG525" t="b">
        <f>OR(ISNUMBER(FIND("fungi",C525)),ISNUMBER(FIND("Fungi",C525)),ISNUMBER(FIND("fungus",C525)),ISNUMBER(FIND("Fungus",C525)),ISNUMBER(FIND("mushroom",C525)),ISNUMBER(FIND("Mushroom",C525)),ISNUMBER(FIND(" mold ",C525)))</f>
        <v>0</v>
      </c>
      <c r="AH525" t="b">
        <f>OR(ISNUMBER(FIND("Pig ",C525)),ISNUMBER(FIND("pig ",C525)),ISNUMBER(FIND("Pigs ",C525)),ISNUMBER(FIND("pigs ",C525)))</f>
        <v>0</v>
      </c>
      <c r="AI525" t="b">
        <f>OR(ISNUMBER(FIND(" C. elegans",C525)),ISNUMBER(FIND("Caenorhabditis elegans",C525)),ISNUMBER(FIND("earthworms",C525)),ISNUMBER(FIND(" Ficopomatus enigmaticus",C525)),ISNUMBER(FIND("larva",C525)),ISNUMBER(FIND("Lumbriculus variegatus",C525)),ISNUMBER(FIND("nematode",C525)))</f>
        <v>0</v>
      </c>
      <c r="AJ525" t="b">
        <f>NOT(OR(AA525,AB525,AC525,AD525,AE525,AF525,AG525,AH525,AI525))</f>
        <v>1</v>
      </c>
      <c r="AL525" t="b">
        <f>OR(AA525,AB525,AD525,AE525,AF525,AG525,AH525,AI525)</f>
        <v>0</v>
      </c>
      <c r="AM525" t="b">
        <f>IF(Table1[[#This Row],[In vivo?]],IF(Table1[[#This Row],[Cell]],FALSE,TRUE),FALSE)</f>
        <v>0</v>
      </c>
      <c r="AN525" t="b">
        <f>AND(AC525,AL525)</f>
        <v>0</v>
      </c>
      <c r="AO525" t="b">
        <f>IF(Table1[[#This Row],[Cell]],IF(Table1[[#This Row],[In vivo?]],FALSE,TRUE),FALSE)</f>
        <v>0</v>
      </c>
      <c r="AP525" t="b">
        <f>NOT(OR(Table1[[#This Row],[In vivo?]],Table1[[#This Row],[Only in Cell]]))</f>
        <v>1</v>
      </c>
      <c r="AQ525" t="str">
        <f>IF(OR(Table1[[#This Row],[Rodents]],Table1[[#This Row],[Human]],Table1[[#This Row],[Pig]]),OR(ISNUMBER(FIND("pulmonary",C525)),ISNUMBER(FIND("lung",C525))),"NA")</f>
        <v>NA</v>
      </c>
      <c r="AR525" t="str">
        <f>IF(OR(Table1[[#This Row],[Rodents]],Table1[[#This Row],[Human]],Table1[[#This Row],[Pig]]),OR(ISNUMBER(FIND("skin",C525)),ISNUMBER(FIND("dermal",C525))),"NA")</f>
        <v>NA</v>
      </c>
      <c r="AS525" t="str">
        <f>IF(OR(Table1[[#This Row],[Rodents]],Table1[[#This Row],[Human]],Table1[[#This Row],[Pig]]),OR(ISNUMBER(FIND("liver",C525)),ISNUMBER(FIND("hepat",C525))),"NA")</f>
        <v>NA</v>
      </c>
      <c r="AT525" t="str">
        <f>IF(OR(Table1[[#This Row],[Rodents]],Table1[[#This Row],[Human]],Table1[[#This Row],[Pig]]),OR(ISNUMBER(FIND("kidney",C525)),ISNUMBER(FIND("neph",C525))),"NA")</f>
        <v>NA</v>
      </c>
      <c r="AU525" t="str">
        <f>IF(OR(Table1[[#This Row],[Rodents]],Table1[[#This Row],[Human]],Table1[[#This Row],[Pig]]),OR(ISNUMBER(FIND("brain",C525)),ISNUMBER(FIND("neur",C525)),ISNUMBER(FIND("nerv",C525))),"NA")</f>
        <v>NA</v>
      </c>
      <c r="AV525" t="str">
        <f>IF(OR(Table1[[#This Row],[Rodents]],Table1[[#This Row],[Human]],Table1[[#This Row],[Pig]]),OR(ISNUMBER(FIND("heart",C525)),ISNUMBER(FIND("cardi",C525))),"NA")</f>
        <v>NA</v>
      </c>
      <c r="AW525" t="str">
        <f>IF(OR(Table1[[#This Row],[Rodents]],Table1[[#This Row],[Human]],Table1[[#This Row],[Pig]]),OR(ISNUMBER(FIND("gastro",C525)),ISNUMBER(FIND("intesti",C525)),ISNUMBER(FIND("stomach",C525))),"NA")</f>
        <v>NA</v>
      </c>
      <c r="AX525" t="str">
        <f>IF(OR(Table1[[#This Row],[Rodents]],Table1[[#This Row],[Human]],Table1[[#This Row],[Pig]]),NOT(OR(AQ525,AR525,AS525,AT525,AU525,AV525,AW525)),"NA")</f>
        <v>NA</v>
      </c>
      <c r="AY525" t="b">
        <f>OR(ISNUMBER(FIND("SWCNT",C525)),ISNUMBER(FIND("SWNT",C525)),ISNUMBER(FIND("single-wall",C525)),ISNUMBER(FIND("single wall",C525)),ISNUMBER(FIND("Single wall",C525)),ISNUMBER(FIND("Single-wall",C525)),ISNUMBER(FIND("SWCNT",B525)),ISNUMBER(FIND("SWNT",B525)),ISNUMBER(FIND("single-wall",B525)),ISNUMBER(FIND("single wall",B525)),ISNUMBER(FIND("Single-wall",B525)),ISNUMBER(FIND("Single wall",B525)))</f>
        <v>1</v>
      </c>
      <c r="AZ525" t="b">
        <f>OR(ISNUMBER(FIND("MWCNT",C525)),ISNUMBER(FIND("MWNT",C525)),ISNUMBER(FIND("multi-wall",C525)),ISNUMBER(FIND("multi wall",C525)),ISNUMBER(FIND("multiwall",C525)),ISNUMBER(FIND("Multi-wall",C525)),ISNUMBER(FIND("Multi wall",C525)),ISNUMBER(FIND("Multiwall",C525)),ISNUMBER(FIND("MWCNT",B525)),ISNUMBER(FIND("MWNT",B525)),ISNUMBER(FIND("multi-wall",B525)),ISNUMBER(FIND("multi wall",B525)),ISNUMBER(FIND("multiwall",B525)),ISNUMBER(FIND("Multi-wall",B525)),ISNUMBER(FIND("Multi wall",B525)),ISNUMBER(FIND("Multiwall",B525)),ISNUMBER(FIND("Double-wall",B525)),ISNUMBER(FIND("Double wall",B525)),ISNUMBER(FIND("Doublewall",B525)),ISNUMBER(FIND("double-wall",B525)),ISNUMBER(FIND("double wall",B525)),ISNUMBER(FIND("doublewall",B525)))</f>
        <v>0</v>
      </c>
      <c r="BA525" t="b">
        <f>AND(Table1[[#This Row],[SWCNT]],Table1[[#This Row],[MWCNT]])</f>
        <v>0</v>
      </c>
      <c r="BB525" t="b">
        <f>IF(Table1[[#This Row],[SWCNT]]=TRUE,FALSE,IF(Table1[[#This Row],[MWCNT]]=TRUE,FALSE,TRUE))</f>
        <v>0</v>
      </c>
      <c r="BC525" s="18"/>
    </row>
    <row r="526" spans="1:55" ht="259">
      <c r="A526" t="s">
        <v>5706</v>
      </c>
      <c r="B526" s="2" t="s">
        <v>5707</v>
      </c>
      <c r="C526" s="16" t="s">
        <v>6104</v>
      </c>
      <c r="D526" s="17" t="s">
        <v>2338</v>
      </c>
      <c r="E526" s="2">
        <v>2008</v>
      </c>
      <c r="F526" t="b">
        <f>OR(ISNUMBER(FIND("cytotoxic",C526)),ISNUMBER(FIND("Cytotoxic",C526)),ISNUMBER(FIND("cellular toxicity",C526)),ISNUMBER(FIND("cell death",C526)),ISNUMBER(FIND("viable",C526)),ISNUMBER(FIND("phytotoxic",C526)),ISNUMBER(FIND("acute toxicity",C526)),ISNUMBER(FIND("MTT",C526)),ISNUMBER(FIND("survival",C526)),ISNUMBER(FIND("prolifer",C526)),ISNUMBER(FIND("apoptosis",C526)),ISNUMBER(FIND("neurotoxic",C526)),ISNUMBER(FIND("  lysis ",C526)),ISNUMBER(FIND("necrosis",C526)),ISNUMBER(FIND("cellular death",C526))*3,ISNUMBER(FIND("LDH",C526)),ISNUMBER(FIND("Acute toxicity",C526)))</f>
        <v>0</v>
      </c>
      <c r="G526" t="b">
        <f>OR(ISNUMBER(FIND("genotoxic",C526)),ISNUMBER(FIND("genotoxicity",C526)),ISNUMBER(FIND("DNA damage",C526)),ISNUMBER(FIND("DNA",C526)),ISNUMBER(FIND("RNA",C526)),ISNUMBER(FIND("mesothelioma",C526)),ISNUMBER(FIND("carcino",C526)),ISNUMBER(FIND("mutagen",C526)),ISNUMBER(FIND("genetic",C526)))</f>
        <v>0</v>
      </c>
      <c r="H526" t="b">
        <f>OR(ISNUMBER(FIND("inflammatory",C526)),ISNUMBER(FIND("inflamm",C526)))</f>
        <v>0</v>
      </c>
      <c r="I526" t="b">
        <f>OR(ISNUMBER(FIND("immune",C526)),ISNUMBER(FIND("immunological",C526)),ISNUMBER(FIND("interleuk",C526)),ISNUMBER(FIND("platelet activation",C526)),ISNUMBER(FIND("monocyte",C526)),ISNUMBER(FIND("leukocyte",C526)),ISNUMBER(FIND("cytokine",C526)),ISNUMBER(FIND("CD4",C526)),ISNUMBER(FIND("CD8",C526)),ISNUMBER(FIND("T-cell",C526)))</f>
        <v>0</v>
      </c>
      <c r="J526" t="b">
        <f>OR(ISNUMBER(FIND("reactive oxygen",C526)),ISNUMBER(FIND("ROS",C526)),ISNUMBER(FIND("free radical",C526)),ISNUMBER(FIND("oxidative stress",C526)),ISNUMBER(FIND("peroxid",C526)),ISNUMBER(FIND("oxidative",C526)),ISNUMBER(FIND("antioxid",C526)))</f>
        <v>0</v>
      </c>
      <c r="K526" t="b">
        <f>OR(ISNUMBER(FIND("autophag",C526)))</f>
        <v>0</v>
      </c>
      <c r="L526" t="b">
        <f>OR(ISNUMBER(FIND("morpholog",C526)))</f>
        <v>0</v>
      </c>
      <c r="M526" t="b">
        <f>OR(ISNUMBER(FIND("fibrosis",C526)),ISNUMBER(FIND("Fibrosis",C526)),ISNUMBER(FIND("fibrot",C526)))</f>
        <v>0</v>
      </c>
      <c r="N526" t="b">
        <f>OR(ISNUMBER(FIND("offspring",C526)),ISNUMBER(FIND("Parental",C526)),ISNUMBER(FIND("parental",C526)),ISNUMBER(FIND("germline",C526)),ISNUMBER(FIND("reproduc",C526)),ISNUMBER(FIND("embryo",C526)))</f>
        <v>0</v>
      </c>
      <c r="O526" t="b">
        <f>OR(ISNUMBER(FIND("metabol",C526)),ISNUMBER(FIND("Metabol",C526)),ISNUMBER(FIND("digest",C526)),ISNUMBER(FIND("mitochon",C526)))</f>
        <v>0</v>
      </c>
      <c r="P526" t="b">
        <f>OR(ISNUMBER(FIND("ecotox",C526)),ISNUMBER(FIND("Ecotox",B526)),ISNUMBER(FIND("ecotox",B526)),ISNUMBER(FIND("Ecotox",C526)))</f>
        <v>0</v>
      </c>
      <c r="Q526" t="b">
        <f>OR(ISNUMBER(FIND("Bioaccum",C526)),ISNUMBER(FIND("bioaccum",C526)),ISNUMBER(FIND("accum",C526)))</f>
        <v>0</v>
      </c>
      <c r="R526" t="b">
        <f>OR(ISNUMBER(FIND("Occupation",C526)),ISNUMBER(FIND("occupation",C526)),ISNUMBER(FIND("worker",C526)),ISNUMBER(FIND("workforce",C526)))</f>
        <v>0</v>
      </c>
      <c r="S526" t="b">
        <f>NOT(OR(F526,G526,H526,I526,J526,K526,L526,M526,N526,O526,P526,Q526,R526))</f>
        <v>1</v>
      </c>
      <c r="U526" t="b">
        <f>OR(Table1[[#This Row],[Inflammation]],Table1[[#This Row],[Immune]])</f>
        <v>0</v>
      </c>
      <c r="V526" t="str">
        <f>IF(OR(Table1[[#This Row],[Rodents]],Table1[[#This Row],[Human]],Table1[[#This Row],[Pig]]),OR(ISNUMBER(FIND("intratrach",C526)),ISNUMBER(FIND("nasal ",C526)),ISNUMBER(FIND("instill",C526))),"NA")</f>
        <v>NA</v>
      </c>
      <c r="W526" t="str">
        <f>IF(OR(Table1[[#This Row],[Rodents]],Table1[[#This Row],[Human]],Table1[[#This Row],[Pig]]),OR(ISNUMBER(FIND("dermal",C526)),ISNUMBER(FIND("skin ",C526))),"NA")</f>
        <v>NA</v>
      </c>
      <c r="X526" t="str">
        <f>IF(OR(Table1[[#This Row],[Rodents]],Table1[[#This Row],[Human]],Table1[[#This Row],[Pig]]),OR(ISNUMBER(FIND("injected",C526)),ISNUMBER(FIND("periton",C526)),ISNUMBER(FIND("intrascrot",C526))),"NA")</f>
        <v>NA</v>
      </c>
      <c r="Y526" t="str">
        <f>IF(OR(Table1[[#This Row],[Rodents]],Table1[[#This Row],[Human]],Table1[[#This Row],[Pig]]),NOT(OR(Table1[[#This Row],[Inhaled/Intratracheal/intranasal]],Table1[[#This Row],[Dermal]],Table1[[#This Row],[Injected]])),"NA")</f>
        <v>NA</v>
      </c>
      <c r="AA526" t="b">
        <f>OR(ISNUMBER(FIND("fish ",C526)),ISNUMBER(FIND("Fish ",C526)),ISNUMBER(FIND("aquatic",C526)),ISNUMBER(FIND("daphnids",C526)),ISNUMBER(FIND("Carcinus maenas",C526)),ISNUMBER(FIND("Daphnia",C526)),ISNUMBER(FIND("Ruditapes philippinarum",C526)),ISNUMBER(FIND("daphnia",C526)),ISNUMBER(FIND("marine",C526)),ISNUMBER(FIND("mussel",C526)),ISNUMBER(FIND("algae",C526)),ISNUMBER(FIND("Donax faba",C526)),ISNUMBER(FIND("estuarine",C526)),ISNUMBER(FIND("snail",C526)),ISNUMBER(FIND("Prorocentrum donghaiense",C526)) )</f>
        <v>0</v>
      </c>
      <c r="AB526" t="b">
        <f>OR(ISNUMBER(FIND(" rat ",C526)),ISNUMBER(FIND(" rats ",C526)),ISNUMBER(FIND(" Rats ",C526)),ISNUMBER(FIND(" Rat ",C526)),ISNUMBER(FIND(" rat.",C526)),ISNUMBER(FIND(" rats.",C526)),ISNUMBER(FIND("mouse",C526)),ISNUMBER(FIND("mice",C526)), ISNUMBER(FIND(" Mice",C526)))</f>
        <v>0</v>
      </c>
      <c r="AC526" t="b">
        <f>OR(ISNUMBER(FIND(" cell ",C526)),ISNUMBER(FIND("fibroblast",C526)),ISNUMBER(FIND("macrophage",C526)),ISNUMBER(FIND("epithelial",C526)),ISNUMBER(FIND("endothelial",C526)),ISNUMBER(FIND("neuron",C526)),ISNUMBER(FIND(" cells ",C526)),ISNUMBER(FIND("RBC",C526)),ISNUMBER(FIND("mitochond",C526)),ISNUMBER(FIND("adipocyte",C526)),ISNUMBER(FIND("osteo",C526)),ISNUMBER(FIND("keratin",C526)),ISNUMBER(FIND(" cell's ",C526)),ISNUMBER(FIND("eukary",C526)),ISNUMBER(FIND("sperm",C526)))</f>
        <v>0</v>
      </c>
      <c r="AD526" t="b">
        <f>OR(ISNUMBER(FIND("human",B526)),ISNUMBER(FIND("workers",B526)),ISNUMBER(FIND("workforces",B526)),ISNUMBER(FIND("occupational",B526)),ISNUMBER(FIND("Case report",B526)),ISNUMBER(FIND("Workplaces",B526)),ISNUMBER(FIND("worker",B526)))</f>
        <v>0</v>
      </c>
      <c r="AE526" t="b">
        <f>OR(ISNUMBER(FIND(" plant ",C526)),ISNUMBER(FIND("Plant ",C526)),ISNUMBER(FIND("tomato",C526)),ISNUMBER(FIND("plants",C526)),ISNUMBER(FIND("Plants",C526)),ISNUMBER(FIND("algae",C526)),ISNUMBER(FIND("lettuce",C526)),ISNUMBER(FIND("green gram sprouts ",C526)),ISNUMBER(FIND("Cucurbita pepo",C526)),ISNUMBER(FIND("bean ",C526)),ISNUMBER(FIND("chloroplast",C526)),ISNUMBER(FIND("chlorophyll",C526)),ISNUMBER(FIND("seedling",C526)),ISNUMBER(FIND("canola",C526)),ISNUMBER(FIND("shoot",C526)),ISNUMBER(FIND("photosynthes",C526)),ISNUMBER(FIND(" leaves ",C526)),,ISNUMBER(FIND("agriculture",C526)),ISNUMBER(FIND(" crops ",C526)))</f>
        <v>0</v>
      </c>
      <c r="AF526" t="b">
        <f>OR(ISNUMBER(FIND("bacteria",C526)),ISNUMBER(FIND("Bacteria",C526)),ISNUMBER(FIND("Bacterium",C526)),ISNUMBER(FIND("bacterium",C526)),ISNUMBER(FIND(" coli ",C526)))</f>
        <v>0</v>
      </c>
      <c r="AG526" t="b">
        <f>OR(ISNUMBER(FIND("fungi",C526)),ISNUMBER(FIND("Fungi",C526)),ISNUMBER(FIND("fungus",C526)),ISNUMBER(FIND("Fungus",C526)),ISNUMBER(FIND("mushroom",C526)),ISNUMBER(FIND("Mushroom",C526)),ISNUMBER(FIND(" mold ",C526)))</f>
        <v>0</v>
      </c>
      <c r="AH526" t="b">
        <f>OR(ISNUMBER(FIND("Pig ",C526)),ISNUMBER(FIND("pig ",C526)),ISNUMBER(FIND("Pigs ",C526)),ISNUMBER(FIND("pigs ",C526)))</f>
        <v>0</v>
      </c>
      <c r="AI526" t="b">
        <f>OR(ISNUMBER(FIND(" C. elegans",C526)),ISNUMBER(FIND("Caenorhabditis elegans",C526)),ISNUMBER(FIND("earthworms",C526)),ISNUMBER(FIND(" Ficopomatus enigmaticus",C526)),ISNUMBER(FIND("larva",C526)),ISNUMBER(FIND("Lumbriculus variegatus",C526)),ISNUMBER(FIND("nematode",C526)))</f>
        <v>0</v>
      </c>
      <c r="AJ526" t="b">
        <f>NOT(OR(AA526,AB526,AC526,AD526,AE526,AF526,AG526,AH526,AI526))</f>
        <v>1</v>
      </c>
      <c r="AL526" t="b">
        <f>OR(AA526,AB526,AD526,AE526,AF526,AG526,AH526,AI526)</f>
        <v>0</v>
      </c>
      <c r="AM526" t="b">
        <f>IF(Table1[[#This Row],[In vivo?]],IF(Table1[[#This Row],[Cell]],FALSE,TRUE),FALSE)</f>
        <v>0</v>
      </c>
      <c r="AN526" t="b">
        <f>AND(AC526,AL526)</f>
        <v>0</v>
      </c>
      <c r="AO526" t="b">
        <f>IF(Table1[[#This Row],[Cell]],IF(Table1[[#This Row],[In vivo?]],FALSE,TRUE),FALSE)</f>
        <v>0</v>
      </c>
      <c r="AP526" t="b">
        <f>NOT(OR(Table1[[#This Row],[In vivo?]],Table1[[#This Row],[Only in Cell]]))</f>
        <v>1</v>
      </c>
      <c r="AQ526" t="str">
        <f>IF(OR(Table1[[#This Row],[Rodents]],Table1[[#This Row],[Human]],Table1[[#This Row],[Pig]]),OR(ISNUMBER(FIND("pulmonary",C526)),ISNUMBER(FIND("lung",C526))),"NA")</f>
        <v>NA</v>
      </c>
      <c r="AR526" t="str">
        <f>IF(OR(Table1[[#This Row],[Rodents]],Table1[[#This Row],[Human]],Table1[[#This Row],[Pig]]),OR(ISNUMBER(FIND("skin",C526)),ISNUMBER(FIND("dermal",C526))),"NA")</f>
        <v>NA</v>
      </c>
      <c r="AS526" t="str">
        <f>IF(OR(Table1[[#This Row],[Rodents]],Table1[[#This Row],[Human]],Table1[[#This Row],[Pig]]),OR(ISNUMBER(FIND("liver",C526)),ISNUMBER(FIND("hepat",C526))),"NA")</f>
        <v>NA</v>
      </c>
      <c r="AT526" t="str">
        <f>IF(OR(Table1[[#This Row],[Rodents]],Table1[[#This Row],[Human]],Table1[[#This Row],[Pig]]),OR(ISNUMBER(FIND("kidney",C526)),ISNUMBER(FIND("neph",C526))),"NA")</f>
        <v>NA</v>
      </c>
      <c r="AU526" t="str">
        <f>IF(OR(Table1[[#This Row],[Rodents]],Table1[[#This Row],[Human]],Table1[[#This Row],[Pig]]),OR(ISNUMBER(FIND("brain",C526)),ISNUMBER(FIND("neur",C526)),ISNUMBER(FIND("nerv",C526))),"NA")</f>
        <v>NA</v>
      </c>
      <c r="AV526" t="str">
        <f>IF(OR(Table1[[#This Row],[Rodents]],Table1[[#This Row],[Human]],Table1[[#This Row],[Pig]]),OR(ISNUMBER(FIND("heart",C526)),ISNUMBER(FIND("cardi",C526))),"NA")</f>
        <v>NA</v>
      </c>
      <c r="AW526" t="str">
        <f>IF(OR(Table1[[#This Row],[Rodents]],Table1[[#This Row],[Human]],Table1[[#This Row],[Pig]]),OR(ISNUMBER(FIND("gastro",C526)),ISNUMBER(FIND("intesti",C526)),ISNUMBER(FIND("stomach",C526))),"NA")</f>
        <v>NA</v>
      </c>
      <c r="AX526" t="str">
        <f>IF(OR(Table1[[#This Row],[Rodents]],Table1[[#This Row],[Human]],Table1[[#This Row],[Pig]]),NOT(OR(AQ526,AR526,AS526,AT526,AU526,AV526,AW526)),"NA")</f>
        <v>NA</v>
      </c>
      <c r="AY526" t="b">
        <f>OR(ISNUMBER(FIND("SWCNT",C526)),ISNUMBER(FIND("SWNT",C526)),ISNUMBER(FIND("single-wall",C526)),ISNUMBER(FIND("single wall",C526)),ISNUMBER(FIND("Single wall",C526)),ISNUMBER(FIND("Single-wall",C526)),ISNUMBER(FIND("SWCNT",B526)),ISNUMBER(FIND("SWNT",B526)),ISNUMBER(FIND("single-wall",B526)),ISNUMBER(FIND("single wall",B526)),ISNUMBER(FIND("Single-wall",B526)),ISNUMBER(FIND("Single wall",B526)))</f>
        <v>0</v>
      </c>
      <c r="AZ526" t="b">
        <f>OR(ISNUMBER(FIND("MWCNT",C526)),ISNUMBER(FIND("MWNT",C526)),ISNUMBER(FIND("multi-wall",C526)),ISNUMBER(FIND("multi wall",C526)),ISNUMBER(FIND("multiwall",C526)),ISNUMBER(FIND("Multi-wall",C526)),ISNUMBER(FIND("Multi wall",C526)),ISNUMBER(FIND("Multiwall",C526)),ISNUMBER(FIND("MWCNT",B526)),ISNUMBER(FIND("MWNT",B526)),ISNUMBER(FIND("multi-wall",B526)),ISNUMBER(FIND("multi wall",B526)),ISNUMBER(FIND("multiwall",B526)),ISNUMBER(FIND("Multi-wall",B526)),ISNUMBER(FIND("Multi wall",B526)),ISNUMBER(FIND("Multiwall",B526)),ISNUMBER(FIND("Double-wall",B526)),ISNUMBER(FIND("Double wall",B526)),ISNUMBER(FIND("Doublewall",B526)),ISNUMBER(FIND("double-wall",B526)),ISNUMBER(FIND("double wall",B526)),ISNUMBER(FIND("doublewall",B526)))</f>
        <v>1</v>
      </c>
      <c r="BA526" t="b">
        <f>AND(Table1[[#This Row],[SWCNT]],Table1[[#This Row],[MWCNT]])</f>
        <v>0</v>
      </c>
      <c r="BB526" t="b">
        <f>IF(Table1[[#This Row],[SWCNT]]=TRUE,FALSE,IF(Table1[[#This Row],[MWCNT]]=TRUE,FALSE,TRUE))</f>
        <v>0</v>
      </c>
      <c r="BC526" s="18"/>
    </row>
    <row r="527" spans="1:55" ht="296">
      <c r="A527" t="s">
        <v>5748</v>
      </c>
      <c r="B527" s="2" t="s">
        <v>5753</v>
      </c>
      <c r="C527" s="16" t="s">
        <v>5758</v>
      </c>
      <c r="D527" s="17" t="s">
        <v>1278</v>
      </c>
      <c r="E527" s="2">
        <v>2008</v>
      </c>
      <c r="F527" t="b">
        <f>OR(ISNUMBER(FIND("cytotoxic",C527)),ISNUMBER(FIND("Cytotoxic",C527)),ISNUMBER(FIND("cellular toxicity",C527)),ISNUMBER(FIND("cell death",C527)),ISNUMBER(FIND("viable",C527)),ISNUMBER(FIND("phytotoxic",C527)),ISNUMBER(FIND("acute toxicity",C527)),ISNUMBER(FIND("MTT",C527)),ISNUMBER(FIND("survival",C527)),ISNUMBER(FIND("prolifer",C527)),ISNUMBER(FIND("apoptosis",C527)),ISNUMBER(FIND("neurotoxic",C527)),ISNUMBER(FIND("  lysis ",C527)),ISNUMBER(FIND("necrosis",C527)),ISNUMBER(FIND("cellular death",C527))*3,ISNUMBER(FIND("LDH",C527)),ISNUMBER(FIND("Acute toxicity",C527)))</f>
        <v>1</v>
      </c>
      <c r="G527" t="b">
        <f>OR(ISNUMBER(FIND("genotoxic",C527)),ISNUMBER(FIND("genotoxicity",C527)),ISNUMBER(FIND("DNA damage",C527)),ISNUMBER(FIND("DNA",C527)),ISNUMBER(FIND("RNA",C527)),ISNUMBER(FIND("mesothelioma",C527)),ISNUMBER(FIND("carcino",C527)),ISNUMBER(FIND("mutagen",C527)),ISNUMBER(FIND("genetic",C527)))</f>
        <v>0</v>
      </c>
      <c r="H527" t="b">
        <f>OR(ISNUMBER(FIND("inflammatory",C527)),ISNUMBER(FIND("inflamm",C527)))</f>
        <v>0</v>
      </c>
      <c r="I527" t="b">
        <f>OR(ISNUMBER(FIND("immune",C527)),ISNUMBER(FIND("immunological",C527)),ISNUMBER(FIND("interleuk",C527)),ISNUMBER(FIND("platelet activation",C527)),ISNUMBER(FIND("monocyte",C527)),ISNUMBER(FIND("leukocyte",C527)),ISNUMBER(FIND("cytokine",C527)),ISNUMBER(FIND("CD4",C527)),ISNUMBER(FIND("CD8",C527)),ISNUMBER(FIND("T-cell",C527)))</f>
        <v>0</v>
      </c>
      <c r="J527" t="b">
        <f>OR(ISNUMBER(FIND("reactive oxygen",C527)),ISNUMBER(FIND("ROS",C527)),ISNUMBER(FIND("free radical",C527)),ISNUMBER(FIND("oxidative stress",C527)),ISNUMBER(FIND("peroxid",C527)),ISNUMBER(FIND("oxidative",C527)),ISNUMBER(FIND("antioxid",C527)))</f>
        <v>0</v>
      </c>
      <c r="K527" t="b">
        <f>OR(ISNUMBER(FIND("autophag",C527)))</f>
        <v>0</v>
      </c>
      <c r="L527" t="b">
        <f>OR(ISNUMBER(FIND("morpholog",C527)))</f>
        <v>0</v>
      </c>
      <c r="M527" t="b">
        <f>OR(ISNUMBER(FIND("fibrosis",C527)),ISNUMBER(FIND("Fibrosis",C527)),ISNUMBER(FIND("fibrot",C527)))</f>
        <v>0</v>
      </c>
      <c r="N527" t="b">
        <f>OR(ISNUMBER(FIND("offspring",C527)),ISNUMBER(FIND("Parental",C527)),ISNUMBER(FIND("parental",C527)),ISNUMBER(FIND("germline",C527)),ISNUMBER(FIND("reproduc",C527)),ISNUMBER(FIND("embryo",C527)))</f>
        <v>0</v>
      </c>
      <c r="O527" t="b">
        <f>OR(ISNUMBER(FIND("metabol",C527)),ISNUMBER(FIND("Metabol",C527)),ISNUMBER(FIND("digest",C527)),ISNUMBER(FIND("mitochon",C527)))</f>
        <v>0</v>
      </c>
      <c r="P527" t="b">
        <f>OR(ISNUMBER(FIND("ecotox",C527)),ISNUMBER(FIND("Ecotox",B527)),ISNUMBER(FIND("ecotox",B527)),ISNUMBER(FIND("Ecotox",C527)))</f>
        <v>0</v>
      </c>
      <c r="Q527" t="b">
        <f>OR(ISNUMBER(FIND("Bioaccum",C527)),ISNUMBER(FIND("bioaccum",C527)),ISNUMBER(FIND("accum",C527)))</f>
        <v>0</v>
      </c>
      <c r="R527" t="b">
        <f>OR(ISNUMBER(FIND("Occupation",C527)),ISNUMBER(FIND("occupation",C527)),ISNUMBER(FIND("worker",C527)),ISNUMBER(FIND("workforce",C527)))</f>
        <v>0</v>
      </c>
      <c r="S527" t="b">
        <f>NOT(OR(F527,G527,H527,I527,J527,K527,L527,M527,N527,O527,P527,Q527,R527))</f>
        <v>0</v>
      </c>
      <c r="U527" t="b">
        <f>OR(Table1[[#This Row],[Inflammation]],Table1[[#This Row],[Immune]])</f>
        <v>0</v>
      </c>
      <c r="V527" t="str">
        <f>IF(OR(Table1[[#This Row],[Rodents]],Table1[[#This Row],[Human]],Table1[[#This Row],[Pig]]),OR(ISNUMBER(FIND("intratrach",C527)),ISNUMBER(FIND("nasal ",C527)),ISNUMBER(FIND("instill",C527))),"NA")</f>
        <v>NA</v>
      </c>
      <c r="W527" t="str">
        <f>IF(OR(Table1[[#This Row],[Rodents]],Table1[[#This Row],[Human]],Table1[[#This Row],[Pig]]),OR(ISNUMBER(FIND("dermal",C527)),ISNUMBER(FIND("skin ",C527))),"NA")</f>
        <v>NA</v>
      </c>
      <c r="X527" t="str">
        <f>IF(OR(Table1[[#This Row],[Rodents]],Table1[[#This Row],[Human]],Table1[[#This Row],[Pig]]),OR(ISNUMBER(FIND("injected",C527)),ISNUMBER(FIND("periton",C527)),ISNUMBER(FIND("intrascrot",C527))),"NA")</f>
        <v>NA</v>
      </c>
      <c r="Y527" t="str">
        <f>IF(OR(Table1[[#This Row],[Rodents]],Table1[[#This Row],[Human]],Table1[[#This Row],[Pig]]),NOT(OR(Table1[[#This Row],[Inhaled/Intratracheal/intranasal]],Table1[[#This Row],[Dermal]],Table1[[#This Row],[Injected]])),"NA")</f>
        <v>NA</v>
      </c>
      <c r="AA527" t="b">
        <f>OR(ISNUMBER(FIND("fish ",C527)),ISNUMBER(FIND("Fish ",C527)),ISNUMBER(FIND("aquatic",C527)),ISNUMBER(FIND("daphnids",C527)),ISNUMBER(FIND("Carcinus maenas",C527)),ISNUMBER(FIND("Daphnia",C527)),ISNUMBER(FIND("Ruditapes philippinarum",C527)),ISNUMBER(FIND("daphnia",C527)),ISNUMBER(FIND("marine",C527)),ISNUMBER(FIND("mussel",C527)),ISNUMBER(FIND("algae",C527)),ISNUMBER(FIND("Donax faba",C527)),ISNUMBER(FIND("estuarine",C527)),ISNUMBER(FIND("snail",C527)),ISNUMBER(FIND("Prorocentrum donghaiense",C527)) )</f>
        <v>0</v>
      </c>
      <c r="AB527" t="b">
        <f>OR(ISNUMBER(FIND(" rat ",C527)),ISNUMBER(FIND(" rats ",C527)),ISNUMBER(FIND(" Rats ",C527)),ISNUMBER(FIND(" Rat ",C527)),ISNUMBER(FIND(" rat.",C527)),ISNUMBER(FIND(" rats.",C527)),ISNUMBER(FIND("mouse",C527)),ISNUMBER(FIND("mice",C527)), ISNUMBER(FIND(" Mice",C527)))</f>
        <v>0</v>
      </c>
      <c r="AC527" t="b">
        <f>OR(ISNUMBER(FIND(" cell ",C527)),ISNUMBER(FIND("fibroblast",C527)),ISNUMBER(FIND("macrophage",C527)),ISNUMBER(FIND("epithelial",C527)),ISNUMBER(FIND("endothelial",C527)),ISNUMBER(FIND("neuron",C527)),ISNUMBER(FIND(" cells ",C527)),ISNUMBER(FIND("RBC",C527)),ISNUMBER(FIND("mitochond",C527)),ISNUMBER(FIND("adipocyte",C527)),ISNUMBER(FIND("osteo",C527)),ISNUMBER(FIND("keratin",C527)),ISNUMBER(FIND(" cell's ",C527)),ISNUMBER(FIND("eukary",C527)),ISNUMBER(FIND("sperm",C527)))</f>
        <v>0</v>
      </c>
      <c r="AD527" t="b">
        <f>OR(ISNUMBER(FIND("human",B527)),ISNUMBER(FIND("workers",B527)),ISNUMBER(FIND("workforces",B527)),ISNUMBER(FIND("occupational",B527)),ISNUMBER(FIND("Case report",B527)),ISNUMBER(FIND("Workplaces",B527)),ISNUMBER(FIND("worker",B527)))</f>
        <v>0</v>
      </c>
      <c r="AE527" t="b">
        <f>OR(ISNUMBER(FIND(" plant ",C527)),ISNUMBER(FIND("Plant ",C527)),ISNUMBER(FIND("tomato",C527)),ISNUMBER(FIND("plants",C527)),ISNUMBER(FIND("Plants",C527)),ISNUMBER(FIND("algae",C527)),ISNUMBER(FIND("lettuce",C527)),ISNUMBER(FIND("green gram sprouts ",C527)),ISNUMBER(FIND("Cucurbita pepo",C527)),ISNUMBER(FIND("bean ",C527)),ISNUMBER(FIND("chloroplast",C527)),ISNUMBER(FIND("chlorophyll",C527)),ISNUMBER(FIND("seedling",C527)),ISNUMBER(FIND("canola",C527)),ISNUMBER(FIND("shoot",C527)),ISNUMBER(FIND("photosynthes",C527)),ISNUMBER(FIND(" leaves ",C527)),,ISNUMBER(FIND("agriculture",C527)),ISNUMBER(FIND(" crops ",C527)))</f>
        <v>0</v>
      </c>
      <c r="AF527" t="b">
        <f>OR(ISNUMBER(FIND("bacteria",C527)),ISNUMBER(FIND("Bacteria",C527)),ISNUMBER(FIND("Bacterium",C527)),ISNUMBER(FIND("bacterium",C527)),ISNUMBER(FIND(" coli ",C527)))</f>
        <v>0</v>
      </c>
      <c r="AG527" t="b">
        <f>OR(ISNUMBER(FIND("fungi",C527)),ISNUMBER(FIND("Fungi",C527)),ISNUMBER(FIND("fungus",C527)),ISNUMBER(FIND("Fungus",C527)),ISNUMBER(FIND("mushroom",C527)),ISNUMBER(FIND("Mushroom",C527)),ISNUMBER(FIND(" mold ",C527)))</f>
        <v>0</v>
      </c>
      <c r="AH527" t="b">
        <f>OR(ISNUMBER(FIND("Pig ",C527)),ISNUMBER(FIND("pig ",C527)),ISNUMBER(FIND("Pigs ",C527)),ISNUMBER(FIND("pigs ",C527)))</f>
        <v>0</v>
      </c>
      <c r="AI527" t="b">
        <f>OR(ISNUMBER(FIND(" C. elegans",C527)),ISNUMBER(FIND("Caenorhabditis elegans",C527)),ISNUMBER(FIND("earthworms",C527)),ISNUMBER(FIND(" Ficopomatus enigmaticus",C527)),ISNUMBER(FIND("larva",C527)),ISNUMBER(FIND("Lumbriculus variegatus",C527)),ISNUMBER(FIND("nematode",C527)))</f>
        <v>0</v>
      </c>
      <c r="AJ527" t="b">
        <f>NOT(OR(AA527,AB527,AC527,AD527,AE527,AF527,AG527,AH527,AI527))</f>
        <v>1</v>
      </c>
      <c r="AK527" t="s">
        <v>6111</v>
      </c>
      <c r="AL527" t="b">
        <f>OR(AA527,AB527,AD527,AE527,AF527,AG527,AH527,AI527)</f>
        <v>0</v>
      </c>
      <c r="AM527" t="b">
        <f>IF(Table1[[#This Row],[In vivo?]],IF(Table1[[#This Row],[Cell]],FALSE,TRUE),FALSE)</f>
        <v>0</v>
      </c>
      <c r="AN527" t="b">
        <f>AND(AC527,AL527)</f>
        <v>0</v>
      </c>
      <c r="AO527" t="b">
        <f>IF(Table1[[#This Row],[Cell]],IF(Table1[[#This Row],[In vivo?]],FALSE,TRUE),FALSE)</f>
        <v>0</v>
      </c>
      <c r="AP527" t="b">
        <f>NOT(OR(Table1[[#This Row],[In vivo?]],Table1[[#This Row],[Only in Cell]]))</f>
        <v>1</v>
      </c>
      <c r="AQ527" t="str">
        <f>IF(OR(Table1[[#This Row],[Rodents]],Table1[[#This Row],[Human]],Table1[[#This Row],[Pig]]),OR(ISNUMBER(FIND("pulmonary",C527)),ISNUMBER(FIND("lung",C527))),"NA")</f>
        <v>NA</v>
      </c>
      <c r="AR527" t="str">
        <f>IF(OR(Table1[[#This Row],[Rodents]],Table1[[#This Row],[Human]],Table1[[#This Row],[Pig]]),OR(ISNUMBER(FIND("skin",C527)),ISNUMBER(FIND("dermal",C527))),"NA")</f>
        <v>NA</v>
      </c>
      <c r="AS527" t="str">
        <f>IF(OR(Table1[[#This Row],[Rodents]],Table1[[#This Row],[Human]],Table1[[#This Row],[Pig]]),OR(ISNUMBER(FIND("liver",C527)),ISNUMBER(FIND("hepat",C527))),"NA")</f>
        <v>NA</v>
      </c>
      <c r="AT527" t="str">
        <f>IF(OR(Table1[[#This Row],[Rodents]],Table1[[#This Row],[Human]],Table1[[#This Row],[Pig]]),OR(ISNUMBER(FIND("kidney",C527)),ISNUMBER(FIND("neph",C527))),"NA")</f>
        <v>NA</v>
      </c>
      <c r="AU527" t="str">
        <f>IF(OR(Table1[[#This Row],[Rodents]],Table1[[#This Row],[Human]],Table1[[#This Row],[Pig]]),OR(ISNUMBER(FIND("brain",C527)),ISNUMBER(FIND("neur",C527)),ISNUMBER(FIND("nerv",C527))),"NA")</f>
        <v>NA</v>
      </c>
      <c r="AV527" t="str">
        <f>IF(OR(Table1[[#This Row],[Rodents]],Table1[[#This Row],[Human]],Table1[[#This Row],[Pig]]),OR(ISNUMBER(FIND("heart",C527)),ISNUMBER(FIND("cardi",C527))),"NA")</f>
        <v>NA</v>
      </c>
      <c r="AW527" t="str">
        <f>IF(OR(Table1[[#This Row],[Rodents]],Table1[[#This Row],[Human]],Table1[[#This Row],[Pig]]),OR(ISNUMBER(FIND("gastro",C527)),ISNUMBER(FIND("intesti",C527)),ISNUMBER(FIND("stomach",C527))),"NA")</f>
        <v>NA</v>
      </c>
      <c r="AX527" t="str">
        <f>IF(OR(Table1[[#This Row],[Rodents]],Table1[[#This Row],[Human]],Table1[[#This Row],[Pig]]),NOT(OR(AQ527,AR527,AS527,AT527,AU527,AV527,AW527)),"NA")</f>
        <v>NA</v>
      </c>
      <c r="AY527" t="b">
        <f>OR(ISNUMBER(FIND("SWCNT",C527)),ISNUMBER(FIND("SWNT",C527)),ISNUMBER(FIND("single-wall",C527)),ISNUMBER(FIND("single wall",C527)),ISNUMBER(FIND("Single wall",C527)),ISNUMBER(FIND("Single-wall",C527)),ISNUMBER(FIND("SWCNT",B527)),ISNUMBER(FIND("SWNT",B527)),ISNUMBER(FIND("single-wall",B527)),ISNUMBER(FIND("single wall",B527)),ISNUMBER(FIND("Single-wall",B527)),ISNUMBER(FIND("Single wall",B527)))</f>
        <v>0</v>
      </c>
      <c r="AZ527" t="b">
        <f>OR(ISNUMBER(FIND("MWCNT",C527)),ISNUMBER(FIND("MWNT",C527)),ISNUMBER(FIND("multi-wall",C527)),ISNUMBER(FIND("multi wall",C527)),ISNUMBER(FIND("multiwall",C527)),ISNUMBER(FIND("Multi-wall",C527)),ISNUMBER(FIND("Multi wall",C527)),ISNUMBER(FIND("Multiwall",C527)),ISNUMBER(FIND("MWCNT",B527)),ISNUMBER(FIND("MWNT",B527)),ISNUMBER(FIND("multi-wall",B527)),ISNUMBER(FIND("multi wall",B527)),ISNUMBER(FIND("multiwall",B527)),ISNUMBER(FIND("Multi-wall",B527)),ISNUMBER(FIND("Multi wall",B527)),ISNUMBER(FIND("Multiwall",B527)),ISNUMBER(FIND("Double-wall",B527)),ISNUMBER(FIND("Double wall",B527)),ISNUMBER(FIND("Doublewall",B527)),ISNUMBER(FIND("double-wall",B527)),ISNUMBER(FIND("double wall",B527)),ISNUMBER(FIND("doublewall",B527)))</f>
        <v>0</v>
      </c>
      <c r="BA527" t="b">
        <f>AND(Table1[[#This Row],[SWCNT]],Table1[[#This Row],[MWCNT]])</f>
        <v>0</v>
      </c>
      <c r="BB527" t="b">
        <f>IF(Table1[[#This Row],[SWCNT]]=TRUE,FALSE,IF(Table1[[#This Row],[MWCNT]]=TRUE,FALSE,TRUE))</f>
        <v>1</v>
      </c>
      <c r="BC527" s="18"/>
    </row>
    <row r="528" spans="1:55" ht="222">
      <c r="A528" t="s">
        <v>5718</v>
      </c>
      <c r="B528" s="2" t="s">
        <v>5721</v>
      </c>
      <c r="C528" s="16" t="s">
        <v>6121</v>
      </c>
      <c r="D528" s="17" t="s">
        <v>5728</v>
      </c>
      <c r="E528" s="2">
        <v>2008</v>
      </c>
      <c r="F528" t="b">
        <f>OR(ISNUMBER(FIND("cytotoxic",C528)),ISNUMBER(FIND("Cytotoxic",C528)),ISNUMBER(FIND("cellular toxicity",C528)),ISNUMBER(FIND("cell death",C528)),ISNUMBER(FIND("viable",C528)),ISNUMBER(FIND("phytotoxic",C528)),ISNUMBER(FIND("acute toxicity",C528)),ISNUMBER(FIND("MTT",C528)),ISNUMBER(FIND("survival",C528)),ISNUMBER(FIND("prolifer",C528)),ISNUMBER(FIND("apoptosis",C528)),ISNUMBER(FIND("neurotoxic",C528)),ISNUMBER(FIND("  lysis ",C528)),ISNUMBER(FIND("necrosis",C528)),ISNUMBER(FIND("cellular death",C528))*3,ISNUMBER(FIND("LDH",C528)),ISNUMBER(FIND("Acute toxicity",C528)))</f>
        <v>0</v>
      </c>
      <c r="G528" t="b">
        <f>OR(ISNUMBER(FIND("genotoxic",C528)),ISNUMBER(FIND("genotoxicity",C528)),ISNUMBER(FIND("DNA damage",C528)),ISNUMBER(FIND("DNA",C528)),ISNUMBER(FIND("RNA",C528)),ISNUMBER(FIND("mesothelioma",C528)),ISNUMBER(FIND("carcino",C528)),ISNUMBER(FIND("mutagen",C528)),ISNUMBER(FIND("genetic",C528)))</f>
        <v>0</v>
      </c>
      <c r="H528" t="b">
        <f>OR(ISNUMBER(FIND("inflammatory",C528)),ISNUMBER(FIND("inflamm",C528)))</f>
        <v>0</v>
      </c>
      <c r="I528" t="b">
        <f>OR(ISNUMBER(FIND("immune",C528)),ISNUMBER(FIND("immunological",C528)),ISNUMBER(FIND("interleuk",C528)),ISNUMBER(FIND("platelet activation",C528)),ISNUMBER(FIND("monocyte",C528)),ISNUMBER(FIND("leukocyte",C528)),ISNUMBER(FIND("cytokine",C528)),ISNUMBER(FIND("CD4",C528)),ISNUMBER(FIND("CD8",C528)),ISNUMBER(FIND("T-cell",C528)))</f>
        <v>0</v>
      </c>
      <c r="J528" t="b">
        <f>OR(ISNUMBER(FIND("reactive oxygen",C528)),ISNUMBER(FIND("ROS",C528)),ISNUMBER(FIND("free radical",C528)),ISNUMBER(FIND("oxidative stress",C528)),ISNUMBER(FIND("peroxid",C528)),ISNUMBER(FIND("oxidative",C528)),ISNUMBER(FIND("antioxid",C528)))</f>
        <v>0</v>
      </c>
      <c r="K528" t="b">
        <f>OR(ISNUMBER(FIND("autophag",C528)))</f>
        <v>0</v>
      </c>
      <c r="L528" t="b">
        <f>OR(ISNUMBER(FIND("morpholog",C528)))</f>
        <v>0</v>
      </c>
      <c r="M528" t="b">
        <f>OR(ISNUMBER(FIND("fibrosis",C528)),ISNUMBER(FIND("Fibrosis",C528)),ISNUMBER(FIND("fibrot",C528)))</f>
        <v>0</v>
      </c>
      <c r="N528" t="b">
        <f>OR(ISNUMBER(FIND("offspring",C528)),ISNUMBER(FIND("Parental",C528)),ISNUMBER(FIND("parental",C528)),ISNUMBER(FIND("germline",C528)),ISNUMBER(FIND("reproduc",C528)),ISNUMBER(FIND("embryo",C528)))</f>
        <v>0</v>
      </c>
      <c r="O528" t="b">
        <f>OR(ISNUMBER(FIND("metabol",C528)),ISNUMBER(FIND("Metabol",C528)),ISNUMBER(FIND("digest",C528)),ISNUMBER(FIND("mitochon",C528)))</f>
        <v>0</v>
      </c>
      <c r="P528" t="b">
        <v>1</v>
      </c>
      <c r="Q528" t="b">
        <f>OR(ISNUMBER(FIND("Bioaccum",C528)),ISNUMBER(FIND("bioaccum",C528)),ISNUMBER(FIND("accum",C528)))</f>
        <v>0</v>
      </c>
      <c r="R528" t="b">
        <f>OR(ISNUMBER(FIND("Occupation",C528)),ISNUMBER(FIND("occupation",C528)),ISNUMBER(FIND("worker",C528)),ISNUMBER(FIND("workforce",C528)))</f>
        <v>0</v>
      </c>
      <c r="S528" t="b">
        <f>NOT(OR(F528,G528,H528,I528,J528,K528,L528,M528,N528,O528,P528,Q528,R528))</f>
        <v>0</v>
      </c>
      <c r="U528" t="b">
        <f>OR(Table1[[#This Row],[Inflammation]],Table1[[#This Row],[Immune]])</f>
        <v>0</v>
      </c>
      <c r="V528" t="str">
        <f>IF(OR(Table1[[#This Row],[Rodents]],Table1[[#This Row],[Human]],Table1[[#This Row],[Pig]]),OR(ISNUMBER(FIND("intratrach",C528)),ISNUMBER(FIND("nasal ",C528)),ISNUMBER(FIND("instill",C528))),"NA")</f>
        <v>NA</v>
      </c>
      <c r="W528" t="str">
        <f>IF(OR(Table1[[#This Row],[Rodents]],Table1[[#This Row],[Human]],Table1[[#This Row],[Pig]]),OR(ISNUMBER(FIND("dermal",C528)),ISNUMBER(FIND("skin ",C528))),"NA")</f>
        <v>NA</v>
      </c>
      <c r="X528" t="str">
        <f>IF(OR(Table1[[#This Row],[Rodents]],Table1[[#This Row],[Human]],Table1[[#This Row],[Pig]]),OR(ISNUMBER(FIND("injected",C528)),ISNUMBER(FIND("periton",C528)),ISNUMBER(FIND("intrascrot",C528))),"NA")</f>
        <v>NA</v>
      </c>
      <c r="Y528" t="str">
        <f>IF(OR(Table1[[#This Row],[Rodents]],Table1[[#This Row],[Human]],Table1[[#This Row],[Pig]]),NOT(OR(Table1[[#This Row],[Inhaled/Intratracheal/intranasal]],Table1[[#This Row],[Dermal]],Table1[[#This Row],[Injected]])),"NA")</f>
        <v>NA</v>
      </c>
      <c r="AA528" t="b">
        <f>OR(ISNUMBER(FIND("fish ",C528)),ISNUMBER(FIND("Fish ",C528)),ISNUMBER(FIND("aquatic",C528)),ISNUMBER(FIND("daphnids",C528)),ISNUMBER(FIND("Carcinus maenas",C528)),ISNUMBER(FIND("Daphnia",C528)),ISNUMBER(FIND("Ruditapes philippinarum",C528)),ISNUMBER(FIND("daphnia",C528)),ISNUMBER(FIND("marine",C528)),ISNUMBER(FIND("mussel",C528)),ISNUMBER(FIND("algae",C528)),ISNUMBER(FIND("Donax faba",C528)),ISNUMBER(FIND("estuarine",C528)),ISNUMBER(FIND("snail",C528)),ISNUMBER(FIND("Prorocentrum donghaiense",C528)) )</f>
        <v>0</v>
      </c>
      <c r="AB528" t="b">
        <f>OR(ISNUMBER(FIND(" rat ",C528)),ISNUMBER(FIND(" rats ",C528)),ISNUMBER(FIND(" Rats ",C528)),ISNUMBER(FIND(" Rat ",C528)),ISNUMBER(FIND(" rat.",C528)),ISNUMBER(FIND(" rats.",C528)),ISNUMBER(FIND("mouse",C528)),ISNUMBER(FIND("mice",C528)), ISNUMBER(FIND(" Mice",C528)))</f>
        <v>0</v>
      </c>
      <c r="AC528" t="b">
        <f>OR(ISNUMBER(FIND(" cell ",C528)),ISNUMBER(FIND("fibroblast",C528)),ISNUMBER(FIND("macrophage",C528)),ISNUMBER(FIND("epithelial",C528)),ISNUMBER(FIND("endothelial",C528)),ISNUMBER(FIND("neuron",C528)),ISNUMBER(FIND(" cells ",C528)),ISNUMBER(FIND("RBC",C528)),ISNUMBER(FIND("mitochond",C528)),ISNUMBER(FIND("adipocyte",C528)),ISNUMBER(FIND("osteo",C528)),ISNUMBER(FIND("keratin",C528)),ISNUMBER(FIND(" cell's ",C528)),ISNUMBER(FIND("eukary",C528)),ISNUMBER(FIND("sperm",C528)))</f>
        <v>0</v>
      </c>
      <c r="AD528" t="b">
        <f>OR(ISNUMBER(FIND("human",B528)),ISNUMBER(FIND("workers",B528)),ISNUMBER(FIND("workforces",B528)),ISNUMBER(FIND("occupational",B528)),ISNUMBER(FIND("Case report",B528)),ISNUMBER(FIND("Workplaces",B528)),ISNUMBER(FIND("worker",B528)))</f>
        <v>0</v>
      </c>
      <c r="AE528" t="b">
        <f>OR(ISNUMBER(FIND(" plant ",C528)),ISNUMBER(FIND("Plant ",C528)),ISNUMBER(FIND("tomato",C528)),ISNUMBER(FIND("plants",C528)),ISNUMBER(FIND("Plants",C528)),ISNUMBER(FIND("algae",C528)),ISNUMBER(FIND("lettuce",C528)),ISNUMBER(FIND("green gram sprouts ",C528)),ISNUMBER(FIND("Cucurbita pepo",C528)),ISNUMBER(FIND("bean ",C528)),ISNUMBER(FIND("chloroplast",C528)),ISNUMBER(FIND("chlorophyll",C528)),ISNUMBER(FIND("seedling",C528)),ISNUMBER(FIND("canola",C528)),ISNUMBER(FIND("shoot",C528)),ISNUMBER(FIND("photosynthes",C528)),ISNUMBER(FIND(" leaves ",C528)),,ISNUMBER(FIND("agriculture",C528)),ISNUMBER(FIND(" crops ",C528)))</f>
        <v>0</v>
      </c>
      <c r="AF528" t="b">
        <f>OR(ISNUMBER(FIND("bacteria",C528)),ISNUMBER(FIND("Bacteria",C528)),ISNUMBER(FIND("Bacterium",C528)),ISNUMBER(FIND("bacterium",C528)),ISNUMBER(FIND(" coli ",C528)))</f>
        <v>0</v>
      </c>
      <c r="AG528" t="b">
        <f>OR(ISNUMBER(FIND("fungi",C528)),ISNUMBER(FIND("Fungi",C528)),ISNUMBER(FIND("fungus",C528)),ISNUMBER(FIND("Fungus",C528)),ISNUMBER(FIND("mushroom",C528)),ISNUMBER(FIND("Mushroom",C528)),ISNUMBER(FIND(" mold ",C528)))</f>
        <v>0</v>
      </c>
      <c r="AH528" t="b">
        <f>OR(ISNUMBER(FIND("Pig ",C528)),ISNUMBER(FIND("pig ",C528)),ISNUMBER(FIND("Pigs ",C528)),ISNUMBER(FIND("pigs ",C528)))</f>
        <v>0</v>
      </c>
      <c r="AI528" t="b">
        <f>OR(ISNUMBER(FIND(" C. elegans",C528)),ISNUMBER(FIND("Caenorhabditis elegans",C528)),ISNUMBER(FIND("earthworms",C528)),ISNUMBER(FIND(" Ficopomatus enigmaticus",C528)),ISNUMBER(FIND("larva",C528)),ISNUMBER(FIND("Lumbriculus variegatus",C528)),ISNUMBER(FIND("nematode",C528)))</f>
        <v>0</v>
      </c>
      <c r="AJ528" t="b">
        <f>NOT(OR(AA528,AB528,AC528,AD528,AE528,AF528,AG528,AH528,AI528))</f>
        <v>1</v>
      </c>
      <c r="AK528" t="s">
        <v>6122</v>
      </c>
      <c r="AL528" t="b">
        <f>OR(AA528,AB528,AD528,AE528,AF528,AG528,AH528,AI528)</f>
        <v>0</v>
      </c>
      <c r="AM528" t="b">
        <f>IF(Table1[[#This Row],[In vivo?]],IF(Table1[[#This Row],[Cell]],FALSE,TRUE),FALSE)</f>
        <v>0</v>
      </c>
      <c r="AN528" t="b">
        <f>AND(AC528,AL528)</f>
        <v>0</v>
      </c>
      <c r="AO528" t="b">
        <f>IF(Table1[[#This Row],[Cell]],IF(Table1[[#This Row],[In vivo?]],FALSE,TRUE),FALSE)</f>
        <v>0</v>
      </c>
      <c r="AP528" t="b">
        <f>NOT(OR(Table1[[#This Row],[In vivo?]],Table1[[#This Row],[Only in Cell]]))</f>
        <v>1</v>
      </c>
      <c r="AQ528" t="str">
        <f>IF(OR(Table1[[#This Row],[Rodents]],Table1[[#This Row],[Human]],Table1[[#This Row],[Pig]]),OR(ISNUMBER(FIND("pulmonary",C528)),ISNUMBER(FIND("lung",C528))),"NA")</f>
        <v>NA</v>
      </c>
      <c r="AR528" t="str">
        <f>IF(OR(Table1[[#This Row],[Rodents]],Table1[[#This Row],[Human]],Table1[[#This Row],[Pig]]),OR(ISNUMBER(FIND("skin",C528)),ISNUMBER(FIND("dermal",C528))),"NA")</f>
        <v>NA</v>
      </c>
      <c r="AS528" t="str">
        <f>IF(OR(Table1[[#This Row],[Rodents]],Table1[[#This Row],[Human]],Table1[[#This Row],[Pig]]),OR(ISNUMBER(FIND("liver",C528)),ISNUMBER(FIND("hepat",C528))),"NA")</f>
        <v>NA</v>
      </c>
      <c r="AT528" t="str">
        <f>IF(OR(Table1[[#This Row],[Rodents]],Table1[[#This Row],[Human]],Table1[[#This Row],[Pig]]),OR(ISNUMBER(FIND("kidney",C528)),ISNUMBER(FIND("neph",C528))),"NA")</f>
        <v>NA</v>
      </c>
      <c r="AU528" t="str">
        <f>IF(OR(Table1[[#This Row],[Rodents]],Table1[[#This Row],[Human]],Table1[[#This Row],[Pig]]),OR(ISNUMBER(FIND("brain",C528)),ISNUMBER(FIND("neur",C528)),ISNUMBER(FIND("nerv",C528))),"NA")</f>
        <v>NA</v>
      </c>
      <c r="AV528" t="str">
        <f>IF(OR(Table1[[#This Row],[Rodents]],Table1[[#This Row],[Human]],Table1[[#This Row],[Pig]]),OR(ISNUMBER(FIND("heart",C528)),ISNUMBER(FIND("cardi",C528))),"NA")</f>
        <v>NA</v>
      </c>
      <c r="AW528" t="str">
        <f>IF(OR(Table1[[#This Row],[Rodents]],Table1[[#This Row],[Human]],Table1[[#This Row],[Pig]]),OR(ISNUMBER(FIND("gastro",C528)),ISNUMBER(FIND("intesti",C528)),ISNUMBER(FIND("stomach",C528))),"NA")</f>
        <v>NA</v>
      </c>
      <c r="AX528" t="str">
        <f>IF(OR(Table1[[#This Row],[Rodents]],Table1[[#This Row],[Human]],Table1[[#This Row],[Pig]]),NOT(OR(AQ528,AR528,AS528,AT528,AU528,AV528,AW528)),"NA")</f>
        <v>NA</v>
      </c>
      <c r="AY528" t="b">
        <f>OR(ISNUMBER(FIND("SWCNT",C528)),ISNUMBER(FIND("SWNT",C528)),ISNUMBER(FIND("single-wall",C528)),ISNUMBER(FIND("single wall",C528)),ISNUMBER(FIND("Single wall",C528)),ISNUMBER(FIND("Single-wall",C528)),ISNUMBER(FIND("SWCNT",B528)),ISNUMBER(FIND("SWNT",B528)),ISNUMBER(FIND("single-wall",B528)),ISNUMBER(FIND("single wall",B528)),ISNUMBER(FIND("Single-wall",B528)),ISNUMBER(FIND("Single wall",B528)))</f>
        <v>0</v>
      </c>
      <c r="AZ528" t="b">
        <f>OR(ISNUMBER(FIND("MWCNT",C528)),ISNUMBER(FIND("MWNT",C528)),ISNUMBER(FIND("multi-wall",C528)),ISNUMBER(FIND("multi wall",C528)),ISNUMBER(FIND("multiwall",C528)),ISNUMBER(FIND("Multi-wall",C528)),ISNUMBER(FIND("Multi wall",C528)),ISNUMBER(FIND("Multiwall",C528)),ISNUMBER(FIND("MWCNT",B528)),ISNUMBER(FIND("MWNT",B528)),ISNUMBER(FIND("multi-wall",B528)),ISNUMBER(FIND("multi wall",B528)),ISNUMBER(FIND("multiwall",B528)),ISNUMBER(FIND("Multi-wall",B528)),ISNUMBER(FIND("Multi wall",B528)),ISNUMBER(FIND("Multiwall",B528)),ISNUMBER(FIND("Double-wall",B528)),ISNUMBER(FIND("Double wall",B528)),ISNUMBER(FIND("Doublewall",B528)),ISNUMBER(FIND("double-wall",B528)),ISNUMBER(FIND("double wall",B528)),ISNUMBER(FIND("doublewall",B528)))</f>
        <v>0</v>
      </c>
      <c r="BA528" t="b">
        <f>AND(Table1[[#This Row],[SWCNT]],Table1[[#This Row],[MWCNT]])</f>
        <v>0</v>
      </c>
      <c r="BB528" t="b">
        <f>IF(Table1[[#This Row],[SWCNT]]=TRUE,FALSE,IF(Table1[[#This Row],[MWCNT]]=TRUE,FALSE,TRUE))</f>
        <v>1</v>
      </c>
      <c r="BC528" s="18"/>
    </row>
    <row r="529" spans="1:55" ht="148">
      <c r="A529" t="s">
        <v>5678</v>
      </c>
      <c r="B529" s="2" t="s">
        <v>5680</v>
      </c>
      <c r="C529" s="16" t="s">
        <v>5682</v>
      </c>
      <c r="D529" s="17" t="s">
        <v>890</v>
      </c>
      <c r="E529" s="2">
        <v>2008</v>
      </c>
      <c r="F529" t="b">
        <f>OR(ISNUMBER(FIND("cytotoxic",C529)),ISNUMBER(FIND("Cytotoxic",C529)),ISNUMBER(FIND("cellular toxicity",C529)),ISNUMBER(FIND("cell death",C529)),ISNUMBER(FIND("viable",C529)),ISNUMBER(FIND("phytotoxic",C529)),ISNUMBER(FIND("acute toxicity",C529)),ISNUMBER(FIND("MTT",C529)),ISNUMBER(FIND("survival",C529)),ISNUMBER(FIND("prolifer",C529)),ISNUMBER(FIND("apoptosis",C529)),ISNUMBER(FIND("neurotoxic",C529)),ISNUMBER(FIND("  lysis ",C529)),ISNUMBER(FIND("necrosis",C529)),ISNUMBER(FIND("cellular death",C529))*3,ISNUMBER(FIND("LDH",C529)),ISNUMBER(FIND("Acute toxicity",C529)))</f>
        <v>0</v>
      </c>
      <c r="G529" t="b">
        <f>OR(ISNUMBER(FIND("genotoxic",C529)),ISNUMBER(FIND("genotoxicity",C529)),ISNUMBER(FIND("DNA damage",C529)),ISNUMBER(FIND("DNA",C529)),ISNUMBER(FIND("RNA",C529)),ISNUMBER(FIND("mesothelioma",C529)),ISNUMBER(FIND("carcino",C529)),ISNUMBER(FIND("mutagen",C529)),ISNUMBER(FIND("genetic",C529)))</f>
        <v>0</v>
      </c>
      <c r="H529" t="b">
        <f>OR(ISNUMBER(FIND("inflammatory",C529)),ISNUMBER(FIND("inflamm",C529)))</f>
        <v>0</v>
      </c>
      <c r="I529" t="b">
        <f>OR(ISNUMBER(FIND("immune",C529)),ISNUMBER(FIND("immunological",C529)),ISNUMBER(FIND("interleuk",C529)),ISNUMBER(FIND("platelet activation",C529)),ISNUMBER(FIND("monocyte",C529)),ISNUMBER(FIND("leukocyte",C529)),ISNUMBER(FIND("cytokine",C529)),ISNUMBER(FIND("CD4",C529)),ISNUMBER(FIND("CD8",C529)),ISNUMBER(FIND("T-cell",C529)))</f>
        <v>0</v>
      </c>
      <c r="J529" t="b">
        <f>OR(ISNUMBER(FIND("reactive oxygen",C529)),ISNUMBER(FIND("ROS",C529)),ISNUMBER(FIND("free radical",C529)),ISNUMBER(FIND("oxidative stress",C529)),ISNUMBER(FIND("peroxid",C529)),ISNUMBER(FIND("oxidative",C529)),ISNUMBER(FIND("antioxid",C529)))</f>
        <v>0</v>
      </c>
      <c r="K529" t="b">
        <f>OR(ISNUMBER(FIND("autophag",C529)))</f>
        <v>0</v>
      </c>
      <c r="L529" t="b">
        <f>OR(ISNUMBER(FIND("morpholog",C529)))</f>
        <v>0</v>
      </c>
      <c r="M529" t="b">
        <f>OR(ISNUMBER(FIND("fibrosis",C529)),ISNUMBER(FIND("Fibrosis",C529)),ISNUMBER(FIND("fibrot",C529)))</f>
        <v>0</v>
      </c>
      <c r="N529" t="b">
        <f>OR(ISNUMBER(FIND("offspring",C529)),ISNUMBER(FIND("Parental",C529)),ISNUMBER(FIND("parental",C529)),ISNUMBER(FIND("germline",C529)),ISNUMBER(FIND("reproduc",C529)),ISNUMBER(FIND("embryo",C529)))</f>
        <v>0</v>
      </c>
      <c r="O529" t="b">
        <f>OR(ISNUMBER(FIND("metabol",C529)),ISNUMBER(FIND("Metabol",C529)),ISNUMBER(FIND("digest",C529)),ISNUMBER(FIND("mitochon",C529)))</f>
        <v>1</v>
      </c>
      <c r="P529" t="b">
        <f>OR(ISNUMBER(FIND("ecotox",C529)),ISNUMBER(FIND("Ecotox",B529)),ISNUMBER(FIND("ecotox",B529)),ISNUMBER(FIND("Ecotox",C529)))</f>
        <v>0</v>
      </c>
      <c r="Q529" t="b">
        <f>OR(ISNUMBER(FIND("Bioaccum",C529)),ISNUMBER(FIND("bioaccum",C529)),ISNUMBER(FIND("accum",C529)))</f>
        <v>0</v>
      </c>
      <c r="R529" t="b">
        <f>OR(ISNUMBER(FIND("Occupation",C529)),ISNUMBER(FIND("occupation",C529)),ISNUMBER(FIND("worker",C529)),ISNUMBER(FIND("workforce",C529)))</f>
        <v>0</v>
      </c>
      <c r="S529" t="b">
        <f>NOT(OR(F529,G529,H529,I529,J529,K529,L529,M529,N529,O529,P529,Q529,R529))</f>
        <v>0</v>
      </c>
      <c r="U529" t="b">
        <f>OR(Table1[[#This Row],[Inflammation]],Table1[[#This Row],[Immune]])</f>
        <v>0</v>
      </c>
      <c r="V529" t="str">
        <f>IF(OR(Table1[[#This Row],[Rodents]],Table1[[#This Row],[Human]],Table1[[#This Row],[Pig]]),OR(ISNUMBER(FIND("intratrach",C529)),ISNUMBER(FIND("nasal ",C529)),ISNUMBER(FIND("instill",C529))),"NA")</f>
        <v>NA</v>
      </c>
      <c r="W529" t="str">
        <f>IF(OR(Table1[[#This Row],[Rodents]],Table1[[#This Row],[Human]],Table1[[#This Row],[Pig]]),OR(ISNUMBER(FIND("dermal",C529)),ISNUMBER(FIND("skin ",C529))),"NA")</f>
        <v>NA</v>
      </c>
      <c r="X529" t="str">
        <f>IF(OR(Table1[[#This Row],[Rodents]],Table1[[#This Row],[Human]],Table1[[#This Row],[Pig]]),OR(ISNUMBER(FIND("injected",C529)),ISNUMBER(FIND("periton",C529)),ISNUMBER(FIND("intrascrot",C529))),"NA")</f>
        <v>NA</v>
      </c>
      <c r="Y529" t="str">
        <f>IF(OR(Table1[[#This Row],[Rodents]],Table1[[#This Row],[Human]],Table1[[#This Row],[Pig]]),NOT(OR(Table1[[#This Row],[Inhaled/Intratracheal/intranasal]],Table1[[#This Row],[Dermal]],Table1[[#This Row],[Injected]])),"NA")</f>
        <v>NA</v>
      </c>
      <c r="AA529" t="b">
        <f>OR(ISNUMBER(FIND("fish ",C529)),ISNUMBER(FIND("Fish ",C529)),ISNUMBER(FIND("aquatic",C529)),ISNUMBER(FIND("daphnids",C529)),ISNUMBER(FIND("Carcinus maenas",C529)),ISNUMBER(FIND("Daphnia",C529)),ISNUMBER(FIND("Ruditapes philippinarum",C529)),ISNUMBER(FIND("daphnia",C529)),ISNUMBER(FIND("marine",C529)),ISNUMBER(FIND("mussel",C529)),ISNUMBER(FIND("algae",C529)),ISNUMBER(FIND("Donax faba",C529)),ISNUMBER(FIND("estuarine",C529)),ISNUMBER(FIND("snail",C529)),ISNUMBER(FIND("Prorocentrum donghaiense",C529)) )</f>
        <v>0</v>
      </c>
      <c r="AB529" t="b">
        <f>OR(ISNUMBER(FIND(" rat ",C529)),ISNUMBER(FIND(" rats ",C529)),ISNUMBER(FIND(" Rats ",C529)),ISNUMBER(FIND(" Rat ",C529)),ISNUMBER(FIND(" rat.",C529)),ISNUMBER(FIND(" rats.",C529)),ISNUMBER(FIND("mouse",C529)),ISNUMBER(FIND("mice",C529)), ISNUMBER(FIND(" Mice",C529)))</f>
        <v>0</v>
      </c>
      <c r="AC529" t="b">
        <f>OR(ISNUMBER(FIND(" cell ",C529)),ISNUMBER(FIND("fibroblast",C529)),ISNUMBER(FIND("macrophage",C529)),ISNUMBER(FIND("epithelial",C529)),ISNUMBER(FIND("endothelial",C529)),ISNUMBER(FIND("neuron",C529)),ISNUMBER(FIND(" cells ",C529)),ISNUMBER(FIND("RBC",C529)),ISNUMBER(FIND("mitochond",C529)),ISNUMBER(FIND("adipocyte",C529)),ISNUMBER(FIND("osteo",C529)),ISNUMBER(FIND("keratin",C529)),ISNUMBER(FIND(" cell's ",C529)),ISNUMBER(FIND("eukary",C529)),ISNUMBER(FIND("sperm",C529)))</f>
        <v>0</v>
      </c>
      <c r="AD529" t="b">
        <f>OR(ISNUMBER(FIND("human",B529)),ISNUMBER(FIND("workers",B529)),ISNUMBER(FIND("workforces",B529)),ISNUMBER(FIND("occupational",B529)),ISNUMBER(FIND("Case report",B529)),ISNUMBER(FIND("Workplaces",B529)),ISNUMBER(FIND("worker",B529)))</f>
        <v>0</v>
      </c>
      <c r="AE529" t="b">
        <f>OR(ISNUMBER(FIND(" plant ",C529)),ISNUMBER(FIND("Plant ",C529)),ISNUMBER(FIND("tomato",C529)),ISNUMBER(FIND("plants",C529)),ISNUMBER(FIND("Plants",C529)),ISNUMBER(FIND("algae",C529)),ISNUMBER(FIND("lettuce",C529)),ISNUMBER(FIND("green gram sprouts ",C529)),ISNUMBER(FIND("Cucurbita pepo",C529)),ISNUMBER(FIND("bean ",C529)),ISNUMBER(FIND("chloroplast",C529)),ISNUMBER(FIND("chlorophyll",C529)),ISNUMBER(FIND("seedling",C529)),ISNUMBER(FIND("canola",C529)),ISNUMBER(FIND("shoot",C529)),ISNUMBER(FIND("photosynthes",C529)),ISNUMBER(FIND(" leaves ",C529)),,ISNUMBER(FIND("agriculture",C529)),ISNUMBER(FIND(" crops ",C529)))</f>
        <v>0</v>
      </c>
      <c r="AF529" t="b">
        <f>OR(ISNUMBER(FIND("bacteria",C529)),ISNUMBER(FIND("Bacteria",C529)),ISNUMBER(FIND("Bacterium",C529)),ISNUMBER(FIND("bacterium",C529)),ISNUMBER(FIND(" coli ",C529)))</f>
        <v>0</v>
      </c>
      <c r="AG529" t="b">
        <f>OR(ISNUMBER(FIND("fungi",C529)),ISNUMBER(FIND("Fungi",C529)),ISNUMBER(FIND("fungus",C529)),ISNUMBER(FIND("Fungus",C529)),ISNUMBER(FIND("mushroom",C529)),ISNUMBER(FIND("Mushroom",C529)),ISNUMBER(FIND(" mold ",C529)))</f>
        <v>0</v>
      </c>
      <c r="AH529" t="b">
        <f>OR(ISNUMBER(FIND("Pig ",C529)),ISNUMBER(FIND("pig ",C529)),ISNUMBER(FIND("Pigs ",C529)),ISNUMBER(FIND("pigs ",C529)))</f>
        <v>0</v>
      </c>
      <c r="AI529" t="b">
        <f>OR(ISNUMBER(FIND(" C. elegans",C529)),ISNUMBER(FIND("Caenorhabditis elegans",C529)),ISNUMBER(FIND("earthworms",C529)),ISNUMBER(FIND(" Ficopomatus enigmaticus",C529)),ISNUMBER(FIND("larva",C529)),ISNUMBER(FIND("Lumbriculus variegatus",C529)),ISNUMBER(FIND("nematode",C529)))</f>
        <v>0</v>
      </c>
      <c r="AJ529" t="b">
        <f>NOT(OR(AA529,AB529,AC529,AD529,AE529,AF529,AG529,AH529,AI529))</f>
        <v>1</v>
      </c>
      <c r="AK529" t="s">
        <v>6107</v>
      </c>
      <c r="AL529" t="b">
        <f>OR(AA529,AB529,AD529,AE529,AF529,AG529,AH529,AI529)</f>
        <v>0</v>
      </c>
      <c r="AM529" t="b">
        <f>IF(Table1[[#This Row],[In vivo?]],IF(Table1[[#This Row],[Cell]],FALSE,TRUE),FALSE)</f>
        <v>0</v>
      </c>
      <c r="AN529" t="b">
        <f>AND(AC529,AL529)</f>
        <v>0</v>
      </c>
      <c r="AO529" t="b">
        <f>IF(Table1[[#This Row],[Cell]],IF(Table1[[#This Row],[In vivo?]],FALSE,TRUE),FALSE)</f>
        <v>0</v>
      </c>
      <c r="AP529" t="b">
        <f>NOT(OR(Table1[[#This Row],[In vivo?]],Table1[[#This Row],[Only in Cell]]))</f>
        <v>1</v>
      </c>
      <c r="AQ529" t="str">
        <f>IF(OR(Table1[[#This Row],[Rodents]],Table1[[#This Row],[Human]],Table1[[#This Row],[Pig]]),OR(ISNUMBER(FIND("pulmonary",C529)),ISNUMBER(FIND("lung",C529))),"NA")</f>
        <v>NA</v>
      </c>
      <c r="AR529" t="str">
        <f>IF(OR(Table1[[#This Row],[Rodents]],Table1[[#This Row],[Human]],Table1[[#This Row],[Pig]]),OR(ISNUMBER(FIND("skin",C529)),ISNUMBER(FIND("dermal",C529))),"NA")</f>
        <v>NA</v>
      </c>
      <c r="AS529" t="str">
        <f>IF(OR(Table1[[#This Row],[Rodents]],Table1[[#This Row],[Human]],Table1[[#This Row],[Pig]]),OR(ISNUMBER(FIND("liver",C529)),ISNUMBER(FIND("hepat",C529))),"NA")</f>
        <v>NA</v>
      </c>
      <c r="AT529" t="str">
        <f>IF(OR(Table1[[#This Row],[Rodents]],Table1[[#This Row],[Human]],Table1[[#This Row],[Pig]]),OR(ISNUMBER(FIND("kidney",C529)),ISNUMBER(FIND("neph",C529))),"NA")</f>
        <v>NA</v>
      </c>
      <c r="AU529" t="str">
        <f>IF(OR(Table1[[#This Row],[Rodents]],Table1[[#This Row],[Human]],Table1[[#This Row],[Pig]]),OR(ISNUMBER(FIND("brain",C529)),ISNUMBER(FIND("neur",C529)),ISNUMBER(FIND("nerv",C529))),"NA")</f>
        <v>NA</v>
      </c>
      <c r="AV529" t="str">
        <f>IF(OR(Table1[[#This Row],[Rodents]],Table1[[#This Row],[Human]],Table1[[#This Row],[Pig]]),OR(ISNUMBER(FIND("heart",C529)),ISNUMBER(FIND("cardi",C529))),"NA")</f>
        <v>NA</v>
      </c>
      <c r="AW529" t="str">
        <f>IF(OR(Table1[[#This Row],[Rodents]],Table1[[#This Row],[Human]],Table1[[#This Row],[Pig]]),OR(ISNUMBER(FIND("gastro",C529)),ISNUMBER(FIND("intesti",C529)),ISNUMBER(FIND("stomach",C529))),"NA")</f>
        <v>NA</v>
      </c>
      <c r="AX529" t="str">
        <f>IF(OR(Table1[[#This Row],[Rodents]],Table1[[#This Row],[Human]],Table1[[#This Row],[Pig]]),NOT(OR(AQ529,AR529,AS529,AT529,AU529,AV529,AW529)),"NA")</f>
        <v>NA</v>
      </c>
      <c r="AY529" t="b">
        <f>OR(ISNUMBER(FIND("SWCNT",C529)),ISNUMBER(FIND("SWNT",C529)),ISNUMBER(FIND("single-wall",C529)),ISNUMBER(FIND("single wall",C529)),ISNUMBER(FIND("Single wall",C529)),ISNUMBER(FIND("Single-wall",C529)),ISNUMBER(FIND("SWCNT",B529)),ISNUMBER(FIND("SWNT",B529)),ISNUMBER(FIND("single-wall",B529)),ISNUMBER(FIND("single wall",B529)),ISNUMBER(FIND("Single-wall",B529)),ISNUMBER(FIND("Single wall",B529)))</f>
        <v>1</v>
      </c>
      <c r="AZ529" t="b">
        <f>OR(ISNUMBER(FIND("MWCNT",C529)),ISNUMBER(FIND("MWNT",C529)),ISNUMBER(FIND("multi-wall",C529)),ISNUMBER(FIND("multi wall",C529)),ISNUMBER(FIND("multiwall",C529)),ISNUMBER(FIND("Multi-wall",C529)),ISNUMBER(FIND("Multi wall",C529)),ISNUMBER(FIND("Multiwall",C529)),ISNUMBER(FIND("MWCNT",B529)),ISNUMBER(FIND("MWNT",B529)),ISNUMBER(FIND("multi-wall",B529)),ISNUMBER(FIND("multi wall",B529)),ISNUMBER(FIND("multiwall",B529)),ISNUMBER(FIND("Multi-wall",B529)),ISNUMBER(FIND("Multi wall",B529)),ISNUMBER(FIND("Multiwall",B529)),ISNUMBER(FIND("Double-wall",B529)),ISNUMBER(FIND("Double wall",B529)),ISNUMBER(FIND("Doublewall",B529)),ISNUMBER(FIND("double-wall",B529)),ISNUMBER(FIND("double wall",B529)),ISNUMBER(FIND("doublewall",B529)))</f>
        <v>0</v>
      </c>
      <c r="BA529" t="b">
        <f>AND(Table1[[#This Row],[SWCNT]],Table1[[#This Row],[MWCNT]])</f>
        <v>0</v>
      </c>
      <c r="BB529" t="b">
        <f>IF(Table1[[#This Row],[SWCNT]]=TRUE,FALSE,IF(Table1[[#This Row],[MWCNT]]=TRUE,FALSE,TRUE))</f>
        <v>0</v>
      </c>
      <c r="BC529" s="18"/>
    </row>
    <row r="530" spans="1:55" ht="74">
      <c r="A530" t="s">
        <v>5738</v>
      </c>
      <c r="B530" s="2" t="s">
        <v>5739</v>
      </c>
      <c r="C530" s="16" t="s">
        <v>5740</v>
      </c>
      <c r="D530" s="17" t="s">
        <v>1326</v>
      </c>
      <c r="E530" s="2">
        <v>2008</v>
      </c>
      <c r="F530" t="b">
        <f>OR(ISNUMBER(FIND("cytotoxic",C530)),ISNUMBER(FIND("Cytotoxic",C530)),ISNUMBER(FIND("cellular toxicity",C530)),ISNUMBER(FIND("cell death",C530)),ISNUMBER(FIND("viable",C530)),ISNUMBER(FIND("phytotoxic",C530)),ISNUMBER(FIND("acute toxicity",C530)),ISNUMBER(FIND("MTT",C530)),ISNUMBER(FIND("survival",C530)),ISNUMBER(FIND("prolifer",C530)),ISNUMBER(FIND("apoptosis",C530)),ISNUMBER(FIND("neurotoxic",C530)),ISNUMBER(FIND("  lysis ",C530)),ISNUMBER(FIND("necrosis",C530)),ISNUMBER(FIND("cellular death",C530))*3,ISNUMBER(FIND("LDH",C530)),ISNUMBER(FIND("Acute toxicity",C530)))</f>
        <v>1</v>
      </c>
      <c r="G530" t="b">
        <f>OR(ISNUMBER(FIND("genotoxic",C530)),ISNUMBER(FIND("genotoxicity",C530)),ISNUMBER(FIND("DNA damage",C530)),ISNUMBER(FIND("DNA",C530)),ISNUMBER(FIND("RNA",C530)),ISNUMBER(FIND("mesothelioma",C530)),ISNUMBER(FIND("carcino",C530)),ISNUMBER(FIND("mutagen",C530)),ISNUMBER(FIND("genetic",C530)))</f>
        <v>0</v>
      </c>
      <c r="H530" t="b">
        <f>OR(ISNUMBER(FIND("inflammatory",C530)),ISNUMBER(FIND("inflamm",C530)))</f>
        <v>0</v>
      </c>
      <c r="I530" t="b">
        <f>OR(ISNUMBER(FIND("immune",C530)),ISNUMBER(FIND("immunological",C530)),ISNUMBER(FIND("interleuk",C530)),ISNUMBER(FIND("platelet activation",C530)),ISNUMBER(FIND("monocyte",C530)),ISNUMBER(FIND("leukocyte",C530)),ISNUMBER(FIND("cytokine",C530)),ISNUMBER(FIND("CD4",C530)),ISNUMBER(FIND("CD8",C530)),ISNUMBER(FIND("T-cell",C530)))</f>
        <v>1</v>
      </c>
      <c r="J530" t="b">
        <f>OR(ISNUMBER(FIND("reactive oxygen",C530)),ISNUMBER(FIND("ROS",C530)),ISNUMBER(FIND("free radical",C530)),ISNUMBER(FIND("oxidative stress",C530)),ISNUMBER(FIND("peroxid",C530)),ISNUMBER(FIND("oxidative",C530)),ISNUMBER(FIND("antioxid",C530)))</f>
        <v>0</v>
      </c>
      <c r="K530" t="b">
        <f>OR(ISNUMBER(FIND("autophag",C530)))</f>
        <v>0</v>
      </c>
      <c r="L530" t="b">
        <f>OR(ISNUMBER(FIND("morpholog",C530)))</f>
        <v>0</v>
      </c>
      <c r="M530" t="b">
        <f>OR(ISNUMBER(FIND("fibrosis",C530)),ISNUMBER(FIND("Fibrosis",C530)),ISNUMBER(FIND("fibrot",C530)))</f>
        <v>0</v>
      </c>
      <c r="N530" t="b">
        <f>OR(ISNUMBER(FIND("offspring",C530)),ISNUMBER(FIND("Parental",C530)),ISNUMBER(FIND("parental",C530)),ISNUMBER(FIND("germline",C530)),ISNUMBER(FIND("reproduc",C530)),ISNUMBER(FIND("embryo",C530)))</f>
        <v>0</v>
      </c>
      <c r="O530" t="b">
        <f>OR(ISNUMBER(FIND("metabol",C530)),ISNUMBER(FIND("Metabol",C530)),ISNUMBER(FIND("digest",C530)),ISNUMBER(FIND("mitochon",C530)))</f>
        <v>0</v>
      </c>
      <c r="P530" t="b">
        <f>OR(ISNUMBER(FIND("ecotox",C530)),ISNUMBER(FIND("Ecotox",B530)),ISNUMBER(FIND("ecotox",B530)),ISNUMBER(FIND("Ecotox",C530)))</f>
        <v>0</v>
      </c>
      <c r="Q530" t="b">
        <f>OR(ISNUMBER(FIND("Bioaccum",C530)),ISNUMBER(FIND("bioaccum",C530)),ISNUMBER(FIND("accum",C530)))</f>
        <v>0</v>
      </c>
      <c r="R530" t="b">
        <f>OR(ISNUMBER(FIND("Occupation",C530)),ISNUMBER(FIND("occupation",C530)),ISNUMBER(FIND("worker",C530)),ISNUMBER(FIND("workforce",C530)))</f>
        <v>0</v>
      </c>
      <c r="S530" t="b">
        <f>NOT(OR(F530,G530,H530,I530,J530,K530,L530,M530,N530,O530,P530,Q530,R530))</f>
        <v>0</v>
      </c>
      <c r="U530" t="b">
        <f>OR(Table1[[#This Row],[Inflammation]],Table1[[#This Row],[Immune]])</f>
        <v>1</v>
      </c>
      <c r="V530" t="str">
        <f>IF(OR(Table1[[#This Row],[Rodents]],Table1[[#This Row],[Human]],Table1[[#This Row],[Pig]]),OR(ISNUMBER(FIND("intratrach",C530)),ISNUMBER(FIND("nasal ",C530)),ISNUMBER(FIND("instill",C530))),"NA")</f>
        <v>NA</v>
      </c>
      <c r="W530" t="str">
        <f>IF(OR(Table1[[#This Row],[Rodents]],Table1[[#This Row],[Human]],Table1[[#This Row],[Pig]]),OR(ISNUMBER(FIND("dermal",C530)),ISNUMBER(FIND("skin ",C530))),"NA")</f>
        <v>NA</v>
      </c>
      <c r="X530" t="str">
        <f>IF(OR(Table1[[#This Row],[Rodents]],Table1[[#This Row],[Human]],Table1[[#This Row],[Pig]]),OR(ISNUMBER(FIND("injected",C530)),ISNUMBER(FIND("periton",C530)),ISNUMBER(FIND("intrascrot",C530))),"NA")</f>
        <v>NA</v>
      </c>
      <c r="Y530" t="str">
        <f>IF(OR(Table1[[#This Row],[Rodents]],Table1[[#This Row],[Human]],Table1[[#This Row],[Pig]]),NOT(OR(Table1[[#This Row],[Inhaled/Intratracheal/intranasal]],Table1[[#This Row],[Dermal]],Table1[[#This Row],[Injected]])),"NA")</f>
        <v>NA</v>
      </c>
      <c r="AA530" t="b">
        <f>OR(ISNUMBER(FIND("fish ",C530)),ISNUMBER(FIND("Fish ",C530)),ISNUMBER(FIND("aquatic",C530)),ISNUMBER(FIND("daphnids",C530)),ISNUMBER(FIND("Carcinus maenas",C530)),ISNUMBER(FIND("Daphnia",C530)),ISNUMBER(FIND("Ruditapes philippinarum",C530)),ISNUMBER(FIND("daphnia",C530)),ISNUMBER(FIND("marine",C530)),ISNUMBER(FIND("mussel",C530)),ISNUMBER(FIND("algae",C530)),ISNUMBER(FIND("Donax faba",C530)),ISNUMBER(FIND("estuarine",C530)),ISNUMBER(FIND("snail",C530)),ISNUMBER(FIND("Prorocentrum donghaiense",C530)) )</f>
        <v>0</v>
      </c>
      <c r="AB530" t="b">
        <f>OR(ISNUMBER(FIND(" rat ",C530)),ISNUMBER(FIND(" rats ",C530)),ISNUMBER(FIND(" Rats ",C530)),ISNUMBER(FIND(" Rat ",C530)),ISNUMBER(FIND(" rat.",C530)),ISNUMBER(FIND(" rats.",C530)),ISNUMBER(FIND("mouse",C530)),ISNUMBER(FIND("mice",C530)), ISNUMBER(FIND(" Mice",C530)))</f>
        <v>0</v>
      </c>
      <c r="AC530" t="b">
        <f>OR(ISNUMBER(FIND(" cell ",C530)),ISNUMBER(FIND("fibroblast",C530)),ISNUMBER(FIND("macrophage",C530)),ISNUMBER(FIND("epithelial",C530)),ISNUMBER(FIND("endothelial",C530)),ISNUMBER(FIND("neuron",C530)),ISNUMBER(FIND(" cells ",C530)),ISNUMBER(FIND("RBC",C530)),ISNUMBER(FIND("mitochond",C530)),ISNUMBER(FIND("adipocyte",C530)),ISNUMBER(FIND("osteo",C530)),ISNUMBER(FIND("keratin",C530)),ISNUMBER(FIND(" cell's ",C530)),ISNUMBER(FIND("eukary",C530)),ISNUMBER(FIND("sperm",C530)))</f>
        <v>0</v>
      </c>
      <c r="AD530" t="b">
        <f>OR(ISNUMBER(FIND("human",B530)),ISNUMBER(FIND("workers",B530)),ISNUMBER(FIND("workforces",B530)),ISNUMBER(FIND("occupational",B530)),ISNUMBER(FIND("Case report",B530)),ISNUMBER(FIND("Workplaces",B530)),ISNUMBER(FIND("worker",B530)))</f>
        <v>0</v>
      </c>
      <c r="AE530" t="b">
        <f>OR(ISNUMBER(FIND(" plant ",C530)),ISNUMBER(FIND("Plant ",C530)),ISNUMBER(FIND("tomato",C530)),ISNUMBER(FIND("plants",C530)),ISNUMBER(FIND("Plants",C530)),ISNUMBER(FIND("algae",C530)),ISNUMBER(FIND("lettuce",C530)),ISNUMBER(FIND("green gram sprouts ",C530)),ISNUMBER(FIND("Cucurbita pepo",C530)),ISNUMBER(FIND("bean ",C530)),ISNUMBER(FIND("chloroplast",C530)),ISNUMBER(FIND("chlorophyll",C530)),ISNUMBER(FIND("seedling",C530)),ISNUMBER(FIND("canola",C530)),ISNUMBER(FIND("shoot",C530)),ISNUMBER(FIND("photosynthes",C530)),ISNUMBER(FIND(" leaves ",C530)),,ISNUMBER(FIND("agriculture",C530)),ISNUMBER(FIND(" crops ",C530)))</f>
        <v>0</v>
      </c>
      <c r="AF530" t="b">
        <f>OR(ISNUMBER(FIND("bacteria",C530)),ISNUMBER(FIND("Bacteria",C530)),ISNUMBER(FIND("Bacterium",C530)),ISNUMBER(FIND("bacterium",C530)),ISNUMBER(FIND(" coli ",C530)))</f>
        <v>0</v>
      </c>
      <c r="AG530" t="b">
        <f>OR(ISNUMBER(FIND("fungi",C530)),ISNUMBER(FIND("Fungi",C530)),ISNUMBER(FIND("fungus",C530)),ISNUMBER(FIND("Fungus",C530)),ISNUMBER(FIND("mushroom",C530)),ISNUMBER(FIND("Mushroom",C530)),ISNUMBER(FIND(" mold ",C530)))</f>
        <v>0</v>
      </c>
      <c r="AH530" t="b">
        <f>OR(ISNUMBER(FIND("Pig ",C530)),ISNUMBER(FIND("pig ",C530)),ISNUMBER(FIND("Pigs ",C530)),ISNUMBER(FIND("pigs ",C530)))</f>
        <v>0</v>
      </c>
      <c r="AI530" t="b">
        <f>OR(ISNUMBER(FIND(" C. elegans",C530)),ISNUMBER(FIND("Caenorhabditis elegans",C530)),ISNUMBER(FIND("earthworms",C530)),ISNUMBER(FIND(" Ficopomatus enigmaticus",C530)),ISNUMBER(FIND("larva",C530)),ISNUMBER(FIND("Lumbriculus variegatus",C530)),ISNUMBER(FIND("nematode",C530)))</f>
        <v>0</v>
      </c>
      <c r="AJ530" t="b">
        <f>NOT(OR(AA530,AB530,AC530,AD530,AE530,AF530,AG530,AH530,AI530))</f>
        <v>1</v>
      </c>
      <c r="AL530" t="b">
        <f>OR(AA530,AB530,AD530,AE530,AF530,AG530,AH530,AI530)</f>
        <v>0</v>
      </c>
      <c r="AM530" t="b">
        <f>IF(Table1[[#This Row],[In vivo?]],IF(Table1[[#This Row],[Cell]],FALSE,TRUE),FALSE)</f>
        <v>0</v>
      </c>
      <c r="AN530" t="b">
        <f>AND(AC530,AL530)</f>
        <v>0</v>
      </c>
      <c r="AO530" t="b">
        <f>IF(Table1[[#This Row],[Cell]],IF(Table1[[#This Row],[In vivo?]],FALSE,TRUE),FALSE)</f>
        <v>0</v>
      </c>
      <c r="AP530" t="b">
        <f>NOT(OR(Table1[[#This Row],[In vivo?]],Table1[[#This Row],[Only in Cell]]))</f>
        <v>1</v>
      </c>
      <c r="AQ530" t="str">
        <f>IF(OR(Table1[[#This Row],[Rodents]],Table1[[#This Row],[Human]],Table1[[#This Row],[Pig]]),OR(ISNUMBER(FIND("pulmonary",C530)),ISNUMBER(FIND("lung",C530))),"NA")</f>
        <v>NA</v>
      </c>
      <c r="AR530" t="str">
        <f>IF(OR(Table1[[#This Row],[Rodents]],Table1[[#This Row],[Human]],Table1[[#This Row],[Pig]]),OR(ISNUMBER(FIND("skin",C530)),ISNUMBER(FIND("dermal",C530))),"NA")</f>
        <v>NA</v>
      </c>
      <c r="AS530" t="str">
        <f>IF(OR(Table1[[#This Row],[Rodents]],Table1[[#This Row],[Human]],Table1[[#This Row],[Pig]]),OR(ISNUMBER(FIND("liver",C530)),ISNUMBER(FIND("hepat",C530))),"NA")</f>
        <v>NA</v>
      </c>
      <c r="AT530" t="str">
        <f>IF(OR(Table1[[#This Row],[Rodents]],Table1[[#This Row],[Human]],Table1[[#This Row],[Pig]]),OR(ISNUMBER(FIND("kidney",C530)),ISNUMBER(FIND("neph",C530))),"NA")</f>
        <v>NA</v>
      </c>
      <c r="AU530" t="str">
        <f>IF(OR(Table1[[#This Row],[Rodents]],Table1[[#This Row],[Human]],Table1[[#This Row],[Pig]]),OR(ISNUMBER(FIND("brain",C530)),ISNUMBER(FIND("neur",C530)),ISNUMBER(FIND("nerv",C530))),"NA")</f>
        <v>NA</v>
      </c>
      <c r="AV530" t="str">
        <f>IF(OR(Table1[[#This Row],[Rodents]],Table1[[#This Row],[Human]],Table1[[#This Row],[Pig]]),OR(ISNUMBER(FIND("heart",C530)),ISNUMBER(FIND("cardi",C530))),"NA")</f>
        <v>NA</v>
      </c>
      <c r="AW530" t="str">
        <f>IF(OR(Table1[[#This Row],[Rodents]],Table1[[#This Row],[Human]],Table1[[#This Row],[Pig]]),OR(ISNUMBER(FIND("gastro",C530)),ISNUMBER(FIND("intesti",C530)),ISNUMBER(FIND("stomach",C530))),"NA")</f>
        <v>NA</v>
      </c>
      <c r="AX530" t="str">
        <f>IF(OR(Table1[[#This Row],[Rodents]],Table1[[#This Row],[Human]],Table1[[#This Row],[Pig]]),NOT(OR(AQ530,AR530,AS530,AT530,AU530,AV530,AW530)),"NA")</f>
        <v>NA</v>
      </c>
      <c r="AY530" t="b">
        <f>OR(ISNUMBER(FIND("SWCNT",C530)),ISNUMBER(FIND("SWNT",C530)),ISNUMBER(FIND("single-wall",C530)),ISNUMBER(FIND("single wall",C530)),ISNUMBER(FIND("Single wall",C530)),ISNUMBER(FIND("Single-wall",C530)),ISNUMBER(FIND("SWCNT",B530)),ISNUMBER(FIND("SWNT",B530)),ISNUMBER(FIND("single-wall",B530)),ISNUMBER(FIND("single wall",B530)),ISNUMBER(FIND("Single-wall",B530)),ISNUMBER(FIND("Single wall",B530)))</f>
        <v>0</v>
      </c>
      <c r="AZ530" t="b">
        <f>OR(ISNUMBER(FIND("MWCNT",C530)),ISNUMBER(FIND("MWNT",C530)),ISNUMBER(FIND("multi-wall",C530)),ISNUMBER(FIND("multi wall",C530)),ISNUMBER(FIND("multiwall",C530)),ISNUMBER(FIND("Multi-wall",C530)),ISNUMBER(FIND("Multi wall",C530)),ISNUMBER(FIND("Multiwall",C530)),ISNUMBER(FIND("MWCNT",B530)),ISNUMBER(FIND("MWNT",B530)),ISNUMBER(FIND("multi-wall",B530)),ISNUMBER(FIND("multi wall",B530)),ISNUMBER(FIND("multiwall",B530)),ISNUMBER(FIND("Multi-wall",B530)),ISNUMBER(FIND("Multi wall",B530)),ISNUMBER(FIND("Multiwall",B530)),ISNUMBER(FIND("Double-wall",B530)),ISNUMBER(FIND("Double wall",B530)),ISNUMBER(FIND("Doublewall",B530)),ISNUMBER(FIND("double-wall",B530)),ISNUMBER(FIND("double wall",B530)),ISNUMBER(FIND("doublewall",B530)))</f>
        <v>1</v>
      </c>
      <c r="BA530" t="b">
        <f>AND(Table1[[#This Row],[SWCNT]],Table1[[#This Row],[MWCNT]])</f>
        <v>0</v>
      </c>
      <c r="BB530" t="b">
        <f>IF(Table1[[#This Row],[SWCNT]]=TRUE,FALSE,IF(Table1[[#This Row],[MWCNT]]=TRUE,FALSE,TRUE))</f>
        <v>0</v>
      </c>
      <c r="BC530" s="18"/>
    </row>
    <row r="531" spans="1:55" ht="166.5">
      <c r="A531" t="s">
        <v>5453</v>
      </c>
      <c r="B531" s="2" t="s">
        <v>5455</v>
      </c>
      <c r="C531" s="16" t="s">
        <v>5457</v>
      </c>
      <c r="D531" s="17" t="s">
        <v>5459</v>
      </c>
      <c r="E531" s="2">
        <v>2009</v>
      </c>
      <c r="F531" t="b">
        <f>OR(ISNUMBER(FIND("cytotoxic",C531)),ISNUMBER(FIND("Cytotoxic",C531)),ISNUMBER(FIND("cellular toxicity",C531)),ISNUMBER(FIND("cell death",C531)),ISNUMBER(FIND("viable",C531)),ISNUMBER(FIND("phytotoxic",C531)),ISNUMBER(FIND("acute toxicity",C531)),ISNUMBER(FIND("MTT",C531)),ISNUMBER(FIND("survival",C531)),ISNUMBER(FIND("prolifer",C531)),ISNUMBER(FIND("apoptosis",C531)),ISNUMBER(FIND("neurotoxic",C531)),ISNUMBER(FIND("  lysis ",C531)),ISNUMBER(FIND("necrosis",C531)),ISNUMBER(FIND("cellular death",C531))*3,ISNUMBER(FIND("LDH",C531)),ISNUMBER(FIND("Acute toxicity",C531)))</f>
        <v>0</v>
      </c>
      <c r="G531" t="b">
        <f>OR(ISNUMBER(FIND("genotoxic",C531)),ISNUMBER(FIND("genotoxicity",C531)),ISNUMBER(FIND("DNA damage",C531)),ISNUMBER(FIND("DNA",C531)),ISNUMBER(FIND("RNA",C531)),ISNUMBER(FIND("mesothelioma",C531)),ISNUMBER(FIND("carcino",C531)),ISNUMBER(FIND("mutagen",C531)),ISNUMBER(FIND("genetic",C531)))</f>
        <v>0</v>
      </c>
      <c r="H531" t="b">
        <f>OR(ISNUMBER(FIND("inflammatory",C531)),ISNUMBER(FIND("inflamm",C531)))</f>
        <v>0</v>
      </c>
      <c r="I531" t="b">
        <f>OR(ISNUMBER(FIND("immune",C531)),ISNUMBER(FIND("immunological",C531)),ISNUMBER(FIND("interleuk",C531)),ISNUMBER(FIND("platelet activation",C531)),ISNUMBER(FIND("monocyte",C531)),ISNUMBER(FIND("leukocyte",C531)),ISNUMBER(FIND("cytokine",C531)),ISNUMBER(FIND("CD4",C531)),ISNUMBER(FIND("CD8",C531)),ISNUMBER(FIND("T-cell",C531)))</f>
        <v>0</v>
      </c>
      <c r="J531" t="b">
        <f>OR(ISNUMBER(FIND("reactive oxygen",C531)),ISNUMBER(FIND("ROS",C531)),ISNUMBER(FIND("free radical",C531)),ISNUMBER(FIND("oxidative stress",C531)),ISNUMBER(FIND("peroxid",C531)),ISNUMBER(FIND("oxidative",C531)),ISNUMBER(FIND("antioxid",C531)))</f>
        <v>0</v>
      </c>
      <c r="K531" t="b">
        <f>OR(ISNUMBER(FIND("autophag",C531)))</f>
        <v>0</v>
      </c>
      <c r="L531" t="b">
        <f>OR(ISNUMBER(FIND("morpholog",C531)))</f>
        <v>0</v>
      </c>
      <c r="M531" t="b">
        <f>OR(ISNUMBER(FIND("fibrosis",C531)),ISNUMBER(FIND("Fibrosis",C531)),ISNUMBER(FIND("fibrot",C531)))</f>
        <v>0</v>
      </c>
      <c r="N531" t="b">
        <f>OR(ISNUMBER(FIND("offspring",C531)),ISNUMBER(FIND("Parental",C531)),ISNUMBER(FIND("parental",C531)),ISNUMBER(FIND("germline",C531)),ISNUMBER(FIND("reproduc",C531)),ISNUMBER(FIND("embryo",C531)))</f>
        <v>0</v>
      </c>
      <c r="O531" t="b">
        <f>OR(ISNUMBER(FIND("metabol",C531)),ISNUMBER(FIND("Metabol",C531)),ISNUMBER(FIND("digest",C531)),ISNUMBER(FIND("mitochon",C531)))</f>
        <v>0</v>
      </c>
      <c r="P531" t="b">
        <v>1</v>
      </c>
      <c r="Q531" t="b">
        <f>OR(ISNUMBER(FIND("Bioaccum",C531)),ISNUMBER(FIND("bioaccum",C531)),ISNUMBER(FIND("accum",C531)))</f>
        <v>0</v>
      </c>
      <c r="R531" t="b">
        <f>OR(ISNUMBER(FIND("Occupation",C531)),ISNUMBER(FIND("occupation",C531)),ISNUMBER(FIND("worker",C531)),ISNUMBER(FIND("workforce",C531)))</f>
        <v>0</v>
      </c>
      <c r="S531" t="b">
        <f>NOT(OR(F531,G531,H531,I531,J531,K531,L531,M531,N531,O531,P531,Q531,R531))</f>
        <v>0</v>
      </c>
      <c r="U531" t="b">
        <f>OR(Table1[[#This Row],[Inflammation]],Table1[[#This Row],[Immune]])</f>
        <v>0</v>
      </c>
      <c r="V531" t="str">
        <f>IF(OR(Table1[[#This Row],[Rodents]],Table1[[#This Row],[Human]],Table1[[#This Row],[Pig]]),OR(ISNUMBER(FIND("intratrach",C531)),ISNUMBER(FIND("nasal ",C531)),ISNUMBER(FIND("instill",C531))),"NA")</f>
        <v>NA</v>
      </c>
      <c r="W531" t="str">
        <f>IF(OR(Table1[[#This Row],[Rodents]],Table1[[#This Row],[Human]],Table1[[#This Row],[Pig]]),OR(ISNUMBER(FIND("dermal",C531)),ISNUMBER(FIND("skin ",C531))),"NA")</f>
        <v>NA</v>
      </c>
      <c r="X531" t="str">
        <f>IF(OR(Table1[[#This Row],[Rodents]],Table1[[#This Row],[Human]],Table1[[#This Row],[Pig]]),OR(ISNUMBER(FIND("injected",C531)),ISNUMBER(FIND("periton",C531)),ISNUMBER(FIND("intrascrot",C531))),"NA")</f>
        <v>NA</v>
      </c>
      <c r="Y531" t="str">
        <f>IF(OR(Table1[[#This Row],[Rodents]],Table1[[#This Row],[Human]],Table1[[#This Row],[Pig]]),NOT(OR(Table1[[#This Row],[Inhaled/Intratracheal/intranasal]],Table1[[#This Row],[Dermal]],Table1[[#This Row],[Injected]])),"NA")</f>
        <v>NA</v>
      </c>
      <c r="AA531" t="b">
        <f>OR(ISNUMBER(FIND("fish ",C531)),ISNUMBER(FIND("Fish ",C531)),ISNUMBER(FIND("aquatic",C531)),ISNUMBER(FIND("daphnids",C531)),ISNUMBER(FIND("Carcinus maenas",C531)),ISNUMBER(FIND("Daphnia",C531)),ISNUMBER(FIND("Ruditapes philippinarum",C531)),ISNUMBER(FIND("daphnia",C531)),ISNUMBER(FIND("marine",C531)),ISNUMBER(FIND("mussel",C531)),ISNUMBER(FIND("algae",C531)),ISNUMBER(FIND("Donax faba",C531)),ISNUMBER(FIND("estuarine",C531)),ISNUMBER(FIND("snail",C531)),ISNUMBER(FIND("Prorocentrum donghaiense",C531)) )</f>
        <v>0</v>
      </c>
      <c r="AB531" t="b">
        <f>OR(ISNUMBER(FIND(" rat ",C531)),ISNUMBER(FIND(" rats ",C531)),ISNUMBER(FIND(" Rats ",C531)),ISNUMBER(FIND(" Rat ",C531)),ISNUMBER(FIND(" rat.",C531)),ISNUMBER(FIND(" rats.",C531)),ISNUMBER(FIND("mouse",C531)),ISNUMBER(FIND("mice",C531)), ISNUMBER(FIND(" Mice",C531)))</f>
        <v>0</v>
      </c>
      <c r="AC531" t="b">
        <f>OR(ISNUMBER(FIND(" cell ",C531)),ISNUMBER(FIND("fibroblast",C531)),ISNUMBER(FIND("macrophage",C531)),ISNUMBER(FIND("epithelial",C531)),ISNUMBER(FIND("endothelial",C531)),ISNUMBER(FIND("neuron",C531)),ISNUMBER(FIND(" cells ",C531)),ISNUMBER(FIND("RBC",C531)),ISNUMBER(FIND("mitochond",C531)),ISNUMBER(FIND("adipocyte",C531)),ISNUMBER(FIND("osteo",C531)),ISNUMBER(FIND("keratin",C531)),ISNUMBER(FIND(" cell's ",C531)),ISNUMBER(FIND("eukary",C531)),ISNUMBER(FIND("sperm",C531)))</f>
        <v>0</v>
      </c>
      <c r="AD531" t="b">
        <f>OR(ISNUMBER(FIND("human",B531)),ISNUMBER(FIND("workers",B531)),ISNUMBER(FIND("workforces",B531)),ISNUMBER(FIND("occupational",B531)),ISNUMBER(FIND("Case report",B531)),ISNUMBER(FIND("Workplaces",B531)),ISNUMBER(FIND("worker",B531)))</f>
        <v>0</v>
      </c>
      <c r="AE531" t="b">
        <f>OR(ISNUMBER(FIND(" plant ",C531)),ISNUMBER(FIND("Plant ",C531)),ISNUMBER(FIND("tomato",C531)),ISNUMBER(FIND("plants",C531)),ISNUMBER(FIND("Plants",C531)),ISNUMBER(FIND("algae",C531)),ISNUMBER(FIND("lettuce",C531)),ISNUMBER(FIND("green gram sprouts ",C531)),ISNUMBER(FIND("Cucurbita pepo",C531)),ISNUMBER(FIND("bean ",C531)),ISNUMBER(FIND("chloroplast",C531)),ISNUMBER(FIND("chlorophyll",C531)),ISNUMBER(FIND("seedling",C531)),ISNUMBER(FIND("canola",C531)),ISNUMBER(FIND("shoot",C531)),ISNUMBER(FIND("photosynthes",C531)),ISNUMBER(FIND(" leaves ",C531)),,ISNUMBER(FIND("agriculture",C531)),ISNUMBER(FIND(" crops ",C531)))</f>
        <v>0</v>
      </c>
      <c r="AF531" t="b">
        <f>OR(ISNUMBER(FIND("bacteria",C531)),ISNUMBER(FIND("Bacteria",C531)),ISNUMBER(FIND("Bacterium",C531)),ISNUMBER(FIND("bacterium",C531)),ISNUMBER(FIND(" coli ",C531)))</f>
        <v>0</v>
      </c>
      <c r="AG531" t="b">
        <f>OR(ISNUMBER(FIND("fungi",C531)),ISNUMBER(FIND("Fungi",C531)),ISNUMBER(FIND("fungus",C531)),ISNUMBER(FIND("Fungus",C531)),ISNUMBER(FIND("mushroom",C531)),ISNUMBER(FIND("Mushroom",C531)),ISNUMBER(FIND(" mold ",C531)))</f>
        <v>0</v>
      </c>
      <c r="AH531" t="b">
        <f>OR(ISNUMBER(FIND("Pig ",C531)),ISNUMBER(FIND("pig ",C531)),ISNUMBER(FIND("Pigs ",C531)),ISNUMBER(FIND("pigs ",C531)))</f>
        <v>0</v>
      </c>
      <c r="AI531" t="b">
        <f>OR(ISNUMBER(FIND(" C. elegans",C531)),ISNUMBER(FIND("Caenorhabditis elegans",C531)),ISNUMBER(FIND("earthworms",C531)),ISNUMBER(FIND(" Ficopomatus enigmaticus",C531)),ISNUMBER(FIND("larva",C531)),ISNUMBER(FIND("Lumbriculus variegatus",C531)),ISNUMBER(FIND("nematode",C531)))</f>
        <v>0</v>
      </c>
      <c r="AJ531" t="b">
        <f>NOT(OR(AA531,AB531,AC531,AD531,AE531,AF531,AG531,AH531,AI531))</f>
        <v>1</v>
      </c>
      <c r="AK531" t="s">
        <v>6106</v>
      </c>
      <c r="AL531" t="b">
        <f>OR(AA531,AB531,AD531,AE531,AF531,AG531,AH531,AI531)</f>
        <v>0</v>
      </c>
      <c r="AM531" t="b">
        <f>IF(Table1[[#This Row],[In vivo?]],IF(Table1[[#This Row],[Cell]],FALSE,TRUE),FALSE)</f>
        <v>0</v>
      </c>
      <c r="AN531" t="b">
        <f>AND(AC531,AL531)</f>
        <v>0</v>
      </c>
      <c r="AO531" t="b">
        <f>IF(Table1[[#This Row],[Cell]],IF(Table1[[#This Row],[In vivo?]],FALSE,TRUE),FALSE)</f>
        <v>0</v>
      </c>
      <c r="AP531" t="b">
        <f>NOT(OR(Table1[[#This Row],[In vivo?]],Table1[[#This Row],[Only in Cell]]))</f>
        <v>1</v>
      </c>
      <c r="AQ531" t="str">
        <f>IF(OR(Table1[[#This Row],[Rodents]],Table1[[#This Row],[Human]],Table1[[#This Row],[Pig]]),OR(ISNUMBER(FIND("pulmonary",C531)),ISNUMBER(FIND("lung",C531))),"NA")</f>
        <v>NA</v>
      </c>
      <c r="AR531" t="str">
        <f>IF(OR(Table1[[#This Row],[Rodents]],Table1[[#This Row],[Human]],Table1[[#This Row],[Pig]]),OR(ISNUMBER(FIND("skin",C531)),ISNUMBER(FIND("dermal",C531))),"NA")</f>
        <v>NA</v>
      </c>
      <c r="AS531" t="str">
        <f>IF(OR(Table1[[#This Row],[Rodents]],Table1[[#This Row],[Human]],Table1[[#This Row],[Pig]]),OR(ISNUMBER(FIND("liver",C531)),ISNUMBER(FIND("hepat",C531))),"NA")</f>
        <v>NA</v>
      </c>
      <c r="AT531" t="str">
        <f>IF(OR(Table1[[#This Row],[Rodents]],Table1[[#This Row],[Human]],Table1[[#This Row],[Pig]]),OR(ISNUMBER(FIND("kidney",C531)),ISNUMBER(FIND("neph",C531))),"NA")</f>
        <v>NA</v>
      </c>
      <c r="AU531" t="str">
        <f>IF(OR(Table1[[#This Row],[Rodents]],Table1[[#This Row],[Human]],Table1[[#This Row],[Pig]]),OR(ISNUMBER(FIND("brain",C531)),ISNUMBER(FIND("neur",C531)),ISNUMBER(FIND("nerv",C531))),"NA")</f>
        <v>NA</v>
      </c>
      <c r="AV531" t="str">
        <f>IF(OR(Table1[[#This Row],[Rodents]],Table1[[#This Row],[Human]],Table1[[#This Row],[Pig]]),OR(ISNUMBER(FIND("heart",C531)),ISNUMBER(FIND("cardi",C531))),"NA")</f>
        <v>NA</v>
      </c>
      <c r="AW531" t="str">
        <f>IF(OR(Table1[[#This Row],[Rodents]],Table1[[#This Row],[Human]],Table1[[#This Row],[Pig]]),OR(ISNUMBER(FIND("gastro",C531)),ISNUMBER(FIND("intesti",C531)),ISNUMBER(FIND("stomach",C531))),"NA")</f>
        <v>NA</v>
      </c>
      <c r="AX531" t="str">
        <f>IF(OR(Table1[[#This Row],[Rodents]],Table1[[#This Row],[Human]],Table1[[#This Row],[Pig]]),NOT(OR(AQ531,AR531,AS531,AT531,AU531,AV531,AW531)),"NA")</f>
        <v>NA</v>
      </c>
      <c r="AY531" t="b">
        <f>OR(ISNUMBER(FIND("SWCNT",C531)),ISNUMBER(FIND("SWNT",C531)),ISNUMBER(FIND("single-wall",C531)),ISNUMBER(FIND("single wall",C531)),ISNUMBER(FIND("Single wall",C531)),ISNUMBER(FIND("Single-wall",C531)),ISNUMBER(FIND("SWCNT",B531)),ISNUMBER(FIND("SWNT",B531)),ISNUMBER(FIND("single-wall",B531)),ISNUMBER(FIND("single wall",B531)),ISNUMBER(FIND("Single-wall",B531)),ISNUMBER(FIND("Single wall",B531)))</f>
        <v>0</v>
      </c>
      <c r="AZ531" t="b">
        <f>OR(ISNUMBER(FIND("MWCNT",C531)),ISNUMBER(FIND("MWNT",C531)),ISNUMBER(FIND("multi-wall",C531)),ISNUMBER(FIND("multi wall",C531)),ISNUMBER(FIND("multiwall",C531)),ISNUMBER(FIND("Multi-wall",C531)),ISNUMBER(FIND("Multi wall",C531)),ISNUMBER(FIND("Multiwall",C531)),ISNUMBER(FIND("MWCNT",B531)),ISNUMBER(FIND("MWNT",B531)),ISNUMBER(FIND("multi-wall",B531)),ISNUMBER(FIND("multi wall",B531)),ISNUMBER(FIND("multiwall",B531)),ISNUMBER(FIND("Multi-wall",B531)),ISNUMBER(FIND("Multi wall",B531)),ISNUMBER(FIND("Multiwall",B531)),ISNUMBER(FIND("Double-wall",B531)),ISNUMBER(FIND("Double wall",B531)),ISNUMBER(FIND("Doublewall",B531)),ISNUMBER(FIND("double-wall",B531)),ISNUMBER(FIND("double wall",B531)),ISNUMBER(FIND("doublewall",B531)))</f>
        <v>0</v>
      </c>
      <c r="BA531" t="b">
        <f>AND(Table1[[#This Row],[SWCNT]],Table1[[#This Row],[MWCNT]])</f>
        <v>0</v>
      </c>
      <c r="BB531" t="b">
        <f>IF(Table1[[#This Row],[SWCNT]]=TRUE,FALSE,IF(Table1[[#This Row],[MWCNT]]=TRUE,FALSE,TRUE))</f>
        <v>1</v>
      </c>
      <c r="BC531" s="18"/>
    </row>
    <row r="532" spans="1:55" ht="111">
      <c r="B532" s="2" t="s">
        <v>5499</v>
      </c>
      <c r="C532" s="16" t="s">
        <v>5501</v>
      </c>
      <c r="D532" s="17" t="s">
        <v>5449</v>
      </c>
      <c r="E532" s="2">
        <v>2009</v>
      </c>
      <c r="F532" t="b">
        <f>OR(ISNUMBER(FIND("cytotoxic",C532)),ISNUMBER(FIND("Cytotoxic",C532)),ISNUMBER(FIND("cellular toxicity",C532)),ISNUMBER(FIND("cell death",C532)),ISNUMBER(FIND("viable",C532)),ISNUMBER(FIND("phytotoxic",C532)),ISNUMBER(FIND("acute toxicity",C532)),ISNUMBER(FIND("MTT",C532)),ISNUMBER(FIND("survival",C532)),ISNUMBER(FIND("prolifer",C532)),ISNUMBER(FIND("apoptosis",C532)),ISNUMBER(FIND("neurotoxic",C532)),ISNUMBER(FIND("  lysis ",C532)),ISNUMBER(FIND("necrosis",C532)),ISNUMBER(FIND("cellular death",C532))*3,ISNUMBER(FIND("LDH",C532)),ISNUMBER(FIND("Acute toxicity",C532)))</f>
        <v>1</v>
      </c>
      <c r="G532" t="b">
        <f>OR(ISNUMBER(FIND("genotoxic",C532)),ISNUMBER(FIND("genotoxicity",C532)),ISNUMBER(FIND("DNA damage",C532)),ISNUMBER(FIND("DNA",C532)),ISNUMBER(FIND("RNA",C532)),ISNUMBER(FIND("mesothelioma",C532)),ISNUMBER(FIND("carcino",C532)),ISNUMBER(FIND("mutagen",C532)),ISNUMBER(FIND("genetic",C532)))</f>
        <v>0</v>
      </c>
      <c r="H532" t="b">
        <f>OR(ISNUMBER(FIND("inflammatory",C532)),ISNUMBER(FIND("inflamm",C532)))</f>
        <v>0</v>
      </c>
      <c r="I532" t="b">
        <f>OR(ISNUMBER(FIND("immune",C532)),ISNUMBER(FIND("immunological",C532)),ISNUMBER(FIND("interleuk",C532)),ISNUMBER(FIND("platelet activation",C532)),ISNUMBER(FIND("monocyte",C532)),ISNUMBER(FIND("leukocyte",C532)),ISNUMBER(FIND("cytokine",C532)),ISNUMBER(FIND("CD4",C532)),ISNUMBER(FIND("CD8",C532)),ISNUMBER(FIND("T-cell",C532)))</f>
        <v>0</v>
      </c>
      <c r="J532" t="b">
        <f>OR(ISNUMBER(FIND("reactive oxygen",C532)),ISNUMBER(FIND("ROS",C532)),ISNUMBER(FIND("free radical",C532)),ISNUMBER(FIND("oxidative stress",C532)),ISNUMBER(FIND("peroxid",C532)),ISNUMBER(FIND("oxidative",C532)),ISNUMBER(FIND("antioxid",C532)))</f>
        <v>0</v>
      </c>
      <c r="K532" t="b">
        <f>OR(ISNUMBER(FIND("autophag",C532)))</f>
        <v>0</v>
      </c>
      <c r="L532" t="b">
        <f>OR(ISNUMBER(FIND("morpholog",C532)))</f>
        <v>0</v>
      </c>
      <c r="M532" t="b">
        <f>OR(ISNUMBER(FIND("fibrosis",C532)),ISNUMBER(FIND("Fibrosis",C532)),ISNUMBER(FIND("fibrot",C532)))</f>
        <v>0</v>
      </c>
      <c r="N532" t="b">
        <f>OR(ISNUMBER(FIND("offspring",C532)),ISNUMBER(FIND("Parental",C532)),ISNUMBER(FIND("parental",C532)),ISNUMBER(FIND("germline",C532)),ISNUMBER(FIND("reproduc",C532)),ISNUMBER(FIND("embryo",C532)))</f>
        <v>0</v>
      </c>
      <c r="O532" t="b">
        <f>OR(ISNUMBER(FIND("metabol",C532)),ISNUMBER(FIND("Metabol",C532)),ISNUMBER(FIND("digest",C532)),ISNUMBER(FIND("mitochon",C532)))</f>
        <v>0</v>
      </c>
      <c r="P532" t="b">
        <f>OR(ISNUMBER(FIND("ecotox",C532)),ISNUMBER(FIND("Ecotox",B532)),ISNUMBER(FIND("ecotox",B532)),ISNUMBER(FIND("Ecotox",C532)))</f>
        <v>0</v>
      </c>
      <c r="Q532" t="b">
        <f>OR(ISNUMBER(FIND("Bioaccum",C532)),ISNUMBER(FIND("bioaccum",C532)),ISNUMBER(FIND("accum",C532)))</f>
        <v>0</v>
      </c>
      <c r="R532" t="b">
        <f>OR(ISNUMBER(FIND("Occupation",C532)),ISNUMBER(FIND("occupation",C532)),ISNUMBER(FIND("worker",C532)),ISNUMBER(FIND("workforce",C532)))</f>
        <v>0</v>
      </c>
      <c r="S532" t="b">
        <f>NOT(OR(F532,G532,H532,I532,J532,K532,L532,M532,N532,O532,P532,Q532,R532))</f>
        <v>0</v>
      </c>
      <c r="U532" t="b">
        <f>OR(Table1[[#This Row],[Inflammation]],Table1[[#This Row],[Immune]])</f>
        <v>0</v>
      </c>
      <c r="V532" t="str">
        <f>IF(OR(Table1[[#This Row],[Rodents]],Table1[[#This Row],[Human]],Table1[[#This Row],[Pig]]),OR(ISNUMBER(FIND("intratrach",C532)),ISNUMBER(FIND("nasal ",C532)),ISNUMBER(FIND("instill",C532))),"NA")</f>
        <v>NA</v>
      </c>
      <c r="W532" t="str">
        <f>IF(OR(Table1[[#This Row],[Rodents]],Table1[[#This Row],[Human]],Table1[[#This Row],[Pig]]),OR(ISNUMBER(FIND("dermal",C532)),ISNUMBER(FIND("skin ",C532))),"NA")</f>
        <v>NA</v>
      </c>
      <c r="X532" t="str">
        <f>IF(OR(Table1[[#This Row],[Rodents]],Table1[[#This Row],[Human]],Table1[[#This Row],[Pig]]),OR(ISNUMBER(FIND("injected",C532)),ISNUMBER(FIND("periton",C532)),ISNUMBER(FIND("intrascrot",C532))),"NA")</f>
        <v>NA</v>
      </c>
      <c r="Y532" t="str">
        <f>IF(OR(Table1[[#This Row],[Rodents]],Table1[[#This Row],[Human]],Table1[[#This Row],[Pig]]),NOT(OR(Table1[[#This Row],[Inhaled/Intratracheal/intranasal]],Table1[[#This Row],[Dermal]],Table1[[#This Row],[Injected]])),"NA")</f>
        <v>NA</v>
      </c>
      <c r="AA532" t="b">
        <f>OR(ISNUMBER(FIND("fish ",C532)),ISNUMBER(FIND("Fish ",C532)),ISNUMBER(FIND("aquatic",C532)),ISNUMBER(FIND("daphnids",C532)),ISNUMBER(FIND("Carcinus maenas",C532)),ISNUMBER(FIND("Daphnia",C532)),ISNUMBER(FIND("Ruditapes philippinarum",C532)),ISNUMBER(FIND("daphnia",C532)),ISNUMBER(FIND("marine",C532)),ISNUMBER(FIND("mussel",C532)),ISNUMBER(FIND("algae",C532)),ISNUMBER(FIND("Donax faba",C532)),ISNUMBER(FIND("estuarine",C532)),ISNUMBER(FIND("snail",C532)),ISNUMBER(FIND("Prorocentrum donghaiense",C532)) )</f>
        <v>0</v>
      </c>
      <c r="AB532" t="b">
        <f>OR(ISNUMBER(FIND(" rat ",C532)),ISNUMBER(FIND(" rats ",C532)),ISNUMBER(FIND(" Rats ",C532)),ISNUMBER(FIND(" Rat ",C532)),ISNUMBER(FIND(" rat.",C532)),ISNUMBER(FIND(" rats.",C532)),ISNUMBER(FIND("mouse",C532)),ISNUMBER(FIND("mice",C532)), ISNUMBER(FIND(" Mice",C532)))</f>
        <v>0</v>
      </c>
      <c r="AC532" t="b">
        <f>OR(ISNUMBER(FIND(" cell ",C532)),ISNUMBER(FIND("fibroblast",C532)),ISNUMBER(FIND("macrophage",C532)),ISNUMBER(FIND("epithelial",C532)),ISNUMBER(FIND("endothelial",C532)),ISNUMBER(FIND("neuron",C532)),ISNUMBER(FIND(" cells ",C532)),ISNUMBER(FIND("RBC",C532)),ISNUMBER(FIND("mitochond",C532)),ISNUMBER(FIND("adipocyte",C532)),ISNUMBER(FIND("osteo",C532)),ISNUMBER(FIND("keratin",C532)),ISNUMBER(FIND(" cell's ",C532)),ISNUMBER(FIND("eukary",C532)),ISNUMBER(FIND("sperm",C532)))</f>
        <v>0</v>
      </c>
      <c r="AD532" t="b">
        <f>OR(ISNUMBER(FIND("human",B532)),ISNUMBER(FIND("workers",B532)),ISNUMBER(FIND("workforces",B532)),ISNUMBER(FIND("occupational",B532)),ISNUMBER(FIND("Case report",B532)),ISNUMBER(FIND("Workplaces",B532)),ISNUMBER(FIND("worker",B532)))</f>
        <v>0</v>
      </c>
      <c r="AE532" t="b">
        <f>OR(ISNUMBER(FIND(" plant ",C532)),ISNUMBER(FIND("Plant ",C532)),ISNUMBER(FIND("tomato",C532)),ISNUMBER(FIND("plants",C532)),ISNUMBER(FIND("Plants",C532)),ISNUMBER(FIND("algae",C532)),ISNUMBER(FIND("lettuce",C532)),ISNUMBER(FIND("green gram sprouts ",C532)),ISNUMBER(FIND("Cucurbita pepo",C532)),ISNUMBER(FIND("bean ",C532)),ISNUMBER(FIND("chloroplast",C532)),ISNUMBER(FIND("chlorophyll",C532)),ISNUMBER(FIND("seedling",C532)),ISNUMBER(FIND("canola",C532)),ISNUMBER(FIND("shoot",C532)),ISNUMBER(FIND("photosynthes",C532)),ISNUMBER(FIND(" leaves ",C532)),,ISNUMBER(FIND("agriculture",C532)),ISNUMBER(FIND(" crops ",C532)))</f>
        <v>0</v>
      </c>
      <c r="AF532" t="b">
        <f>OR(ISNUMBER(FIND("bacteria",C532)),ISNUMBER(FIND("Bacteria",C532)),ISNUMBER(FIND("Bacterium",C532)),ISNUMBER(FIND("bacterium",C532)),ISNUMBER(FIND(" coli ",C532)))</f>
        <v>0</v>
      </c>
      <c r="AG532" t="b">
        <f>OR(ISNUMBER(FIND("fungi",C532)),ISNUMBER(FIND("Fungi",C532)),ISNUMBER(FIND("fungus",C532)),ISNUMBER(FIND("Fungus",C532)),ISNUMBER(FIND("mushroom",C532)),ISNUMBER(FIND("Mushroom",C532)),ISNUMBER(FIND(" mold ",C532)))</f>
        <v>0</v>
      </c>
      <c r="AH532" t="b">
        <f>OR(ISNUMBER(FIND("Pig ",C532)),ISNUMBER(FIND("pig ",C532)),ISNUMBER(FIND("Pigs ",C532)),ISNUMBER(FIND("pigs ",C532)))</f>
        <v>0</v>
      </c>
      <c r="AI532" t="b">
        <f>OR(ISNUMBER(FIND(" C. elegans",C532)),ISNUMBER(FIND("Caenorhabditis elegans",C532)),ISNUMBER(FIND("earthworms",C532)),ISNUMBER(FIND(" Ficopomatus enigmaticus",C532)),ISNUMBER(FIND("larva",C532)),ISNUMBER(FIND("Lumbriculus variegatus",C532)),ISNUMBER(FIND("nematode",C532)))</f>
        <v>0</v>
      </c>
      <c r="AJ532" t="b">
        <f>NOT(OR(AA532,AB532,AC532,AD532,AE532,AF532,AG532,AH532,AI532))</f>
        <v>1</v>
      </c>
      <c r="AK532" t="s">
        <v>6114</v>
      </c>
      <c r="AL532" t="b">
        <f>OR(AA532,AB532,AD532,AE532,AF532,AG532,AH532,AI532)</f>
        <v>0</v>
      </c>
      <c r="AM532" t="b">
        <f>IF(Table1[[#This Row],[In vivo?]],IF(Table1[[#This Row],[Cell]],FALSE,TRUE),FALSE)</f>
        <v>0</v>
      </c>
      <c r="AN532" t="b">
        <f>AND(AC532,AL532)</f>
        <v>0</v>
      </c>
      <c r="AO532" t="b">
        <f>IF(Table1[[#This Row],[Cell]],IF(Table1[[#This Row],[In vivo?]],FALSE,TRUE),FALSE)</f>
        <v>0</v>
      </c>
      <c r="AP532" t="b">
        <f>NOT(OR(Table1[[#This Row],[In vivo?]],Table1[[#This Row],[Only in Cell]]))</f>
        <v>1</v>
      </c>
      <c r="AQ532" t="str">
        <f>IF(OR(Table1[[#This Row],[Rodents]],Table1[[#This Row],[Human]],Table1[[#This Row],[Pig]]),OR(ISNUMBER(FIND("pulmonary",C532)),ISNUMBER(FIND("lung",C532))),"NA")</f>
        <v>NA</v>
      </c>
      <c r="AR532" t="str">
        <f>IF(OR(Table1[[#This Row],[Rodents]],Table1[[#This Row],[Human]],Table1[[#This Row],[Pig]]),OR(ISNUMBER(FIND("skin",C532)),ISNUMBER(FIND("dermal",C532))),"NA")</f>
        <v>NA</v>
      </c>
      <c r="AS532" t="str">
        <f>IF(OR(Table1[[#This Row],[Rodents]],Table1[[#This Row],[Human]],Table1[[#This Row],[Pig]]),OR(ISNUMBER(FIND("liver",C532)),ISNUMBER(FIND("hepat",C532))),"NA")</f>
        <v>NA</v>
      </c>
      <c r="AT532" t="str">
        <f>IF(OR(Table1[[#This Row],[Rodents]],Table1[[#This Row],[Human]],Table1[[#This Row],[Pig]]),OR(ISNUMBER(FIND("kidney",C532)),ISNUMBER(FIND("neph",C532))),"NA")</f>
        <v>NA</v>
      </c>
      <c r="AU532" t="str">
        <f>IF(OR(Table1[[#This Row],[Rodents]],Table1[[#This Row],[Human]],Table1[[#This Row],[Pig]]),OR(ISNUMBER(FIND("brain",C532)),ISNUMBER(FIND("neur",C532)),ISNUMBER(FIND("nerv",C532))),"NA")</f>
        <v>NA</v>
      </c>
      <c r="AV532" t="str">
        <f>IF(OR(Table1[[#This Row],[Rodents]],Table1[[#This Row],[Human]],Table1[[#This Row],[Pig]]),OR(ISNUMBER(FIND("heart",C532)),ISNUMBER(FIND("cardi",C532))),"NA")</f>
        <v>NA</v>
      </c>
      <c r="AW532" t="str">
        <f>IF(OR(Table1[[#This Row],[Rodents]],Table1[[#This Row],[Human]],Table1[[#This Row],[Pig]]),OR(ISNUMBER(FIND("gastro",C532)),ISNUMBER(FIND("intesti",C532)),ISNUMBER(FIND("stomach",C532))),"NA")</f>
        <v>NA</v>
      </c>
      <c r="AX532" t="str">
        <f>IF(OR(Table1[[#This Row],[Rodents]],Table1[[#This Row],[Human]],Table1[[#This Row],[Pig]]),NOT(OR(AQ532,AR532,AS532,AT532,AU532,AV532,AW532)),"NA")</f>
        <v>NA</v>
      </c>
      <c r="AY532" t="b">
        <f>OR(ISNUMBER(FIND("SWCNT",C532)),ISNUMBER(FIND("SWNT",C532)),ISNUMBER(FIND("single-wall",C532)),ISNUMBER(FIND("single wall",C532)),ISNUMBER(FIND("Single wall",C532)),ISNUMBER(FIND("Single-wall",C532)),ISNUMBER(FIND("SWCNT",B532)),ISNUMBER(FIND("SWNT",B532)),ISNUMBER(FIND("single-wall",B532)),ISNUMBER(FIND("single wall",B532)),ISNUMBER(FIND("Single-wall",B532)),ISNUMBER(FIND("Single wall",B532)))</f>
        <v>0</v>
      </c>
      <c r="AZ532" t="b">
        <f>OR(ISNUMBER(FIND("MWCNT",C532)),ISNUMBER(FIND("MWNT",C532)),ISNUMBER(FIND("multi-wall",C532)),ISNUMBER(FIND("multi wall",C532)),ISNUMBER(FIND("multiwall",C532)),ISNUMBER(FIND("Multi-wall",C532)),ISNUMBER(FIND("Multi wall",C532)),ISNUMBER(FIND("Multiwall",C532)),ISNUMBER(FIND("MWCNT",B532)),ISNUMBER(FIND("MWNT",B532)),ISNUMBER(FIND("multi-wall",B532)),ISNUMBER(FIND("multi wall",B532)),ISNUMBER(FIND("multiwall",B532)),ISNUMBER(FIND("Multi-wall",B532)),ISNUMBER(FIND("Multi wall",B532)),ISNUMBER(FIND("Multiwall",B532)),ISNUMBER(FIND("Double-wall",B532)),ISNUMBER(FIND("Double wall",B532)),ISNUMBER(FIND("Doublewall",B532)),ISNUMBER(FIND("double-wall",B532)),ISNUMBER(FIND("double wall",B532)),ISNUMBER(FIND("doublewall",B532)))</f>
        <v>1</v>
      </c>
      <c r="BA532" t="b">
        <f>AND(Table1[[#This Row],[SWCNT]],Table1[[#This Row],[MWCNT]])</f>
        <v>0</v>
      </c>
      <c r="BB532" t="b">
        <f>IF(Table1[[#This Row],[SWCNT]]=TRUE,FALSE,IF(Table1[[#This Row],[MWCNT]]=TRUE,FALSE,TRUE))</f>
        <v>0</v>
      </c>
      <c r="BC532" s="18"/>
    </row>
    <row r="533" spans="1:55" ht="92.5">
      <c r="A533" t="s">
        <v>5590</v>
      </c>
      <c r="B533" s="2" t="s">
        <v>5592</v>
      </c>
      <c r="C533" s="16" t="s">
        <v>5594</v>
      </c>
      <c r="D533" s="17" t="s">
        <v>1326</v>
      </c>
      <c r="E533" s="2">
        <v>2009</v>
      </c>
      <c r="F533" t="b">
        <f>OR(ISNUMBER(FIND("cytotoxic",C533)),ISNUMBER(FIND("Cytotoxic",C533)),ISNUMBER(FIND("cellular toxicity",C533)),ISNUMBER(FIND("cell death",C533)),ISNUMBER(FIND("viable",C533)),ISNUMBER(FIND("phytotoxic",C533)),ISNUMBER(FIND("acute toxicity",C533)),ISNUMBER(FIND("MTT",C533)),ISNUMBER(FIND("survival",C533)),ISNUMBER(FIND("prolifer",C533)),ISNUMBER(FIND("apoptosis",C533)),ISNUMBER(FIND("neurotoxic",C533)),ISNUMBER(FIND("  lysis ",C533)),ISNUMBER(FIND("necrosis",C533)),ISNUMBER(FIND("cellular death",C533))*3,ISNUMBER(FIND("LDH",C533)),ISNUMBER(FIND("Acute toxicity",C533)))</f>
        <v>0</v>
      </c>
      <c r="G533" t="b">
        <f>OR(ISNUMBER(FIND("genotoxic",C533)),ISNUMBER(FIND("genotoxicity",C533)),ISNUMBER(FIND("DNA damage",C533)),ISNUMBER(FIND("DNA",C533)),ISNUMBER(FIND("RNA",C533)),ISNUMBER(FIND("mesothelioma",C533)),ISNUMBER(FIND("carcino",C533)),ISNUMBER(FIND("mutagen",C533)),ISNUMBER(FIND("genetic",C533)))</f>
        <v>0</v>
      </c>
      <c r="H533" t="b">
        <f>OR(ISNUMBER(FIND("inflammatory",C533)),ISNUMBER(FIND("inflamm",C533)))</f>
        <v>0</v>
      </c>
      <c r="I533" t="b">
        <f>OR(ISNUMBER(FIND("immune",C533)),ISNUMBER(FIND("immunological",C533)),ISNUMBER(FIND("interleuk",C533)),ISNUMBER(FIND("platelet activation",C533)),ISNUMBER(FIND("monocyte",C533)),ISNUMBER(FIND("leukocyte",C533)),ISNUMBER(FIND("cytokine",C533)),ISNUMBER(FIND("CD4",C533)),ISNUMBER(FIND("CD8",C533)),ISNUMBER(FIND("T-cell",C533)))</f>
        <v>0</v>
      </c>
      <c r="J533" t="b">
        <f>OR(ISNUMBER(FIND("reactive oxygen",C533)),ISNUMBER(FIND("ROS",C533)),ISNUMBER(FIND("free radical",C533)),ISNUMBER(FIND("oxidative stress",C533)),ISNUMBER(FIND("peroxid",C533)),ISNUMBER(FIND("oxidative",C533)),ISNUMBER(FIND("antioxid",C533)))</f>
        <v>0</v>
      </c>
      <c r="K533" t="b">
        <f>OR(ISNUMBER(FIND("autophag",C533)))</f>
        <v>0</v>
      </c>
      <c r="L533" t="b">
        <f>OR(ISNUMBER(FIND("morpholog",C533)))</f>
        <v>0</v>
      </c>
      <c r="M533" t="b">
        <f>OR(ISNUMBER(FIND("fibrosis",C533)),ISNUMBER(FIND("Fibrosis",C533)),ISNUMBER(FIND("fibrot",C533)))</f>
        <v>0</v>
      </c>
      <c r="N533" t="b">
        <f>OR(ISNUMBER(FIND("offspring",C533)),ISNUMBER(FIND("Parental",C533)),ISNUMBER(FIND("parental",C533)),ISNUMBER(FIND("germline",C533)),ISNUMBER(FIND("reproduc",C533)),ISNUMBER(FIND("embryo",C533)))</f>
        <v>0</v>
      </c>
      <c r="O533" t="b">
        <f>OR(ISNUMBER(FIND("metabol",C533)),ISNUMBER(FIND("Metabol",C533)),ISNUMBER(FIND("digest",C533)),ISNUMBER(FIND("mitochon",C533)))</f>
        <v>0</v>
      </c>
      <c r="P533" t="b">
        <f>OR(ISNUMBER(FIND("ecotox",C533)),ISNUMBER(FIND("Ecotox",B533)),ISNUMBER(FIND("ecotox",B533)),ISNUMBER(FIND("Ecotox",C533)))</f>
        <v>0</v>
      </c>
      <c r="Q533" t="b">
        <v>1</v>
      </c>
      <c r="R533" t="b">
        <f>OR(ISNUMBER(FIND("Occupation",C533)),ISNUMBER(FIND("occupation",C533)),ISNUMBER(FIND("worker",C533)),ISNUMBER(FIND("workforce",C533)))</f>
        <v>0</v>
      </c>
      <c r="S533" t="b">
        <f>NOT(OR(F533,G533,H533,I533,J533,K533,L533,M533,N533,O533,P533,Q533,R533))</f>
        <v>0</v>
      </c>
      <c r="U533" t="b">
        <f>OR(Table1[[#This Row],[Inflammation]],Table1[[#This Row],[Immune]])</f>
        <v>0</v>
      </c>
      <c r="V533" t="str">
        <f>IF(OR(Table1[[#This Row],[Rodents]],Table1[[#This Row],[Human]],Table1[[#This Row],[Pig]]),OR(ISNUMBER(FIND("intratrach",C533)),ISNUMBER(FIND("nasal ",C533)),ISNUMBER(FIND("instill",C533))),"NA")</f>
        <v>NA</v>
      </c>
      <c r="W533" t="str">
        <f>IF(OR(Table1[[#This Row],[Rodents]],Table1[[#This Row],[Human]],Table1[[#This Row],[Pig]]),OR(ISNUMBER(FIND("dermal",C533)),ISNUMBER(FIND("skin ",C533))),"NA")</f>
        <v>NA</v>
      </c>
      <c r="X533" t="str">
        <f>IF(OR(Table1[[#This Row],[Rodents]],Table1[[#This Row],[Human]],Table1[[#This Row],[Pig]]),OR(ISNUMBER(FIND("injected",C533)),ISNUMBER(FIND("periton",C533)),ISNUMBER(FIND("intrascrot",C533))),"NA")</f>
        <v>NA</v>
      </c>
      <c r="Y533" t="str">
        <f>IF(OR(Table1[[#This Row],[Rodents]],Table1[[#This Row],[Human]],Table1[[#This Row],[Pig]]),NOT(OR(Table1[[#This Row],[Inhaled/Intratracheal/intranasal]],Table1[[#This Row],[Dermal]],Table1[[#This Row],[Injected]])),"NA")</f>
        <v>NA</v>
      </c>
      <c r="AA533" t="b">
        <f>OR(ISNUMBER(FIND("fish ",C533)),ISNUMBER(FIND("Fish ",C533)),ISNUMBER(FIND("aquatic",C533)),ISNUMBER(FIND("daphnids",C533)),ISNUMBER(FIND("Carcinus maenas",C533)),ISNUMBER(FIND("Daphnia",C533)),ISNUMBER(FIND("Ruditapes philippinarum",C533)),ISNUMBER(FIND("daphnia",C533)),ISNUMBER(FIND("marine",C533)),ISNUMBER(FIND("mussel",C533)),ISNUMBER(FIND("algae",C533)),ISNUMBER(FIND("Donax faba",C533)),ISNUMBER(FIND("estuarine",C533)),ISNUMBER(FIND("snail",C533)),ISNUMBER(FIND("Prorocentrum donghaiense",C533)) )</f>
        <v>0</v>
      </c>
      <c r="AB533" t="b">
        <f>OR(ISNUMBER(FIND(" rat ",C533)),ISNUMBER(FIND(" rats ",C533)),ISNUMBER(FIND(" Rats ",C533)),ISNUMBER(FIND(" Rat ",C533)),ISNUMBER(FIND(" rat.",C533)),ISNUMBER(FIND(" rats.",C533)),ISNUMBER(FIND("mouse",C533)),ISNUMBER(FIND("mice",C533)), ISNUMBER(FIND(" Mice",C533)))</f>
        <v>0</v>
      </c>
      <c r="AC533" t="b">
        <f>OR(ISNUMBER(FIND(" cell ",C533)),ISNUMBER(FIND("fibroblast",C533)),ISNUMBER(FIND("macrophage",C533)),ISNUMBER(FIND("epithelial",C533)),ISNUMBER(FIND("endothelial",C533)),ISNUMBER(FIND("neuron",C533)),ISNUMBER(FIND(" cells ",C533)),ISNUMBER(FIND("RBC",C533)),ISNUMBER(FIND("mitochond",C533)),ISNUMBER(FIND("adipocyte",C533)),ISNUMBER(FIND("osteo",C533)),ISNUMBER(FIND("keratin",C533)),ISNUMBER(FIND(" cell's ",C533)),ISNUMBER(FIND("eukary",C533)),ISNUMBER(FIND("sperm",C533)))</f>
        <v>0</v>
      </c>
      <c r="AD533" t="b">
        <f>OR(ISNUMBER(FIND("human",B533)),ISNUMBER(FIND("workers",B533)),ISNUMBER(FIND("workforces",B533)),ISNUMBER(FIND("occupational",B533)),ISNUMBER(FIND("Case report",B533)),ISNUMBER(FIND("Workplaces",B533)),ISNUMBER(FIND("worker",B533)))</f>
        <v>0</v>
      </c>
      <c r="AE533" t="b">
        <f>OR(ISNUMBER(FIND(" plant ",C533)),ISNUMBER(FIND("Plant ",C533)),ISNUMBER(FIND("tomato",C533)),ISNUMBER(FIND("plants",C533)),ISNUMBER(FIND("Plants",C533)),ISNUMBER(FIND("algae",C533)),ISNUMBER(FIND("lettuce",C533)),ISNUMBER(FIND("green gram sprouts ",C533)),ISNUMBER(FIND("Cucurbita pepo",C533)),ISNUMBER(FIND("bean ",C533)),ISNUMBER(FIND("chloroplast",C533)),ISNUMBER(FIND("chlorophyll",C533)),ISNUMBER(FIND("seedling",C533)),ISNUMBER(FIND("canola",C533)),ISNUMBER(FIND("shoot",C533)),ISNUMBER(FIND("photosynthes",C533)),ISNUMBER(FIND(" leaves ",C533)),,ISNUMBER(FIND("agriculture",C533)),ISNUMBER(FIND(" crops ",C533)))</f>
        <v>0</v>
      </c>
      <c r="AF533" t="b">
        <f>OR(ISNUMBER(FIND("bacteria",C533)),ISNUMBER(FIND("Bacteria",C533)),ISNUMBER(FIND("Bacterium",C533)),ISNUMBER(FIND("bacterium",C533)),ISNUMBER(FIND(" coli ",C533)))</f>
        <v>0</v>
      </c>
      <c r="AG533" t="b">
        <f>OR(ISNUMBER(FIND("fungi",C533)),ISNUMBER(FIND("Fungi",C533)),ISNUMBER(FIND("fungus",C533)),ISNUMBER(FIND("Fungus",C533)),ISNUMBER(FIND("mushroom",C533)),ISNUMBER(FIND("Mushroom",C533)),ISNUMBER(FIND(" mold ",C533)))</f>
        <v>0</v>
      </c>
      <c r="AH533" t="b">
        <f>OR(ISNUMBER(FIND("Pig ",C533)),ISNUMBER(FIND("pig ",C533)),ISNUMBER(FIND("Pigs ",C533)),ISNUMBER(FIND("pigs ",C533)))</f>
        <v>0</v>
      </c>
      <c r="AI533" t="b">
        <f>OR(ISNUMBER(FIND(" C. elegans",C533)),ISNUMBER(FIND("Caenorhabditis elegans",C533)),ISNUMBER(FIND("earthworms",C533)),ISNUMBER(FIND(" Ficopomatus enigmaticus",C533)),ISNUMBER(FIND("larva",C533)),ISNUMBER(FIND("Lumbriculus variegatus",C533)),ISNUMBER(FIND("nematode",C533)))</f>
        <v>0</v>
      </c>
      <c r="AJ533" t="b">
        <f>NOT(OR(AA533,AB533,AC533,AD533,AE533,AF533,AG533,AH533,AI533))</f>
        <v>1</v>
      </c>
      <c r="AK533" t="s">
        <v>6119</v>
      </c>
      <c r="AL533" t="b">
        <f>OR(AA533,AB533,AD533,AE533,AF533,AG533,AH533,AI533)</f>
        <v>0</v>
      </c>
      <c r="AM533" t="b">
        <f>IF(Table1[[#This Row],[In vivo?]],IF(Table1[[#This Row],[Cell]],FALSE,TRUE),FALSE)</f>
        <v>0</v>
      </c>
      <c r="AN533" t="b">
        <f>AND(AC533,AL533)</f>
        <v>0</v>
      </c>
      <c r="AO533" t="b">
        <f>IF(Table1[[#This Row],[Cell]],IF(Table1[[#This Row],[In vivo?]],FALSE,TRUE),FALSE)</f>
        <v>0</v>
      </c>
      <c r="AP533" t="b">
        <f>NOT(OR(Table1[[#This Row],[In vivo?]],Table1[[#This Row],[Only in Cell]]))</f>
        <v>1</v>
      </c>
      <c r="AQ533" t="str">
        <f>IF(OR(Table1[[#This Row],[Rodents]],Table1[[#This Row],[Human]],Table1[[#This Row],[Pig]]),OR(ISNUMBER(FIND("pulmonary",C533)),ISNUMBER(FIND("lung",C533))),"NA")</f>
        <v>NA</v>
      </c>
      <c r="AR533" t="str">
        <f>IF(OR(Table1[[#This Row],[Rodents]],Table1[[#This Row],[Human]],Table1[[#This Row],[Pig]]),OR(ISNUMBER(FIND("skin",C533)),ISNUMBER(FIND("dermal",C533))),"NA")</f>
        <v>NA</v>
      </c>
      <c r="AS533" t="str">
        <f>IF(OR(Table1[[#This Row],[Rodents]],Table1[[#This Row],[Human]],Table1[[#This Row],[Pig]]),OR(ISNUMBER(FIND("liver",C533)),ISNUMBER(FIND("hepat",C533))),"NA")</f>
        <v>NA</v>
      </c>
      <c r="AT533" t="str">
        <f>IF(OR(Table1[[#This Row],[Rodents]],Table1[[#This Row],[Human]],Table1[[#This Row],[Pig]]),OR(ISNUMBER(FIND("kidney",C533)),ISNUMBER(FIND("neph",C533))),"NA")</f>
        <v>NA</v>
      </c>
      <c r="AU533" t="str">
        <f>IF(OR(Table1[[#This Row],[Rodents]],Table1[[#This Row],[Human]],Table1[[#This Row],[Pig]]),OR(ISNUMBER(FIND("brain",C533)),ISNUMBER(FIND("neur",C533)),ISNUMBER(FIND("nerv",C533))),"NA")</f>
        <v>NA</v>
      </c>
      <c r="AV533" t="str">
        <f>IF(OR(Table1[[#This Row],[Rodents]],Table1[[#This Row],[Human]],Table1[[#This Row],[Pig]]),OR(ISNUMBER(FIND("heart",C533)),ISNUMBER(FIND("cardi",C533))),"NA")</f>
        <v>NA</v>
      </c>
      <c r="AW533" t="str">
        <f>IF(OR(Table1[[#This Row],[Rodents]],Table1[[#This Row],[Human]],Table1[[#This Row],[Pig]]),OR(ISNUMBER(FIND("gastro",C533)),ISNUMBER(FIND("intesti",C533)),ISNUMBER(FIND("stomach",C533))),"NA")</f>
        <v>NA</v>
      </c>
      <c r="AX533" t="str">
        <f>IF(OR(Table1[[#This Row],[Rodents]],Table1[[#This Row],[Human]],Table1[[#This Row],[Pig]]),NOT(OR(AQ533,AR533,AS533,AT533,AU533,AV533,AW533)),"NA")</f>
        <v>NA</v>
      </c>
      <c r="AY533" t="b">
        <f>OR(ISNUMBER(FIND("SWCNT",C533)),ISNUMBER(FIND("SWNT",C533)),ISNUMBER(FIND("single-wall",C533)),ISNUMBER(FIND("single wall",C533)),ISNUMBER(FIND("Single wall",C533)),ISNUMBER(FIND("Single-wall",C533)),ISNUMBER(FIND("SWCNT",B533)),ISNUMBER(FIND("SWNT",B533)),ISNUMBER(FIND("single-wall",B533)),ISNUMBER(FIND("single wall",B533)),ISNUMBER(FIND("Single-wall",B533)),ISNUMBER(FIND("Single wall",B533)))</f>
        <v>0</v>
      </c>
      <c r="AZ533" t="b">
        <f>OR(ISNUMBER(FIND("MWCNT",C533)),ISNUMBER(FIND("MWNT",C533)),ISNUMBER(FIND("multi-wall",C533)),ISNUMBER(FIND("multi wall",C533)),ISNUMBER(FIND("multiwall",C533)),ISNUMBER(FIND("Multi-wall",C533)),ISNUMBER(FIND("Multi wall",C533)),ISNUMBER(FIND("Multiwall",C533)),ISNUMBER(FIND("MWCNT",B533)),ISNUMBER(FIND("MWNT",B533)),ISNUMBER(FIND("multi-wall",B533)),ISNUMBER(FIND("multi wall",B533)),ISNUMBER(FIND("multiwall",B533)),ISNUMBER(FIND("Multi-wall",B533)),ISNUMBER(FIND("Multi wall",B533)),ISNUMBER(FIND("Multiwall",B533)),ISNUMBER(FIND("Double-wall",B533)),ISNUMBER(FIND("Double wall",B533)),ISNUMBER(FIND("Doublewall",B533)),ISNUMBER(FIND("double-wall",B533)),ISNUMBER(FIND("double wall",B533)),ISNUMBER(FIND("doublewall",B533)))</f>
        <v>0</v>
      </c>
      <c r="BA533" t="b">
        <f>AND(Table1[[#This Row],[SWCNT]],Table1[[#This Row],[MWCNT]])</f>
        <v>0</v>
      </c>
      <c r="BB533" t="b">
        <f>IF(Table1[[#This Row],[SWCNT]]=TRUE,FALSE,IF(Table1[[#This Row],[MWCNT]]=TRUE,FALSE,TRUE))</f>
        <v>1</v>
      </c>
      <c r="BC533" s="18"/>
    </row>
    <row r="534" spans="1:55" ht="166.5">
      <c r="A534" t="s">
        <v>5374</v>
      </c>
      <c r="B534" s="2" t="s">
        <v>5375</v>
      </c>
      <c r="C534" s="16" t="s">
        <v>5376</v>
      </c>
      <c r="D534" s="17" t="s">
        <v>5377</v>
      </c>
      <c r="E534" s="2">
        <v>2009</v>
      </c>
      <c r="F534" t="b">
        <f>OR(ISNUMBER(FIND("cytotoxic",C534)),ISNUMBER(FIND("Cytotoxic",C534)),ISNUMBER(FIND("cellular toxicity",C534)),ISNUMBER(FIND("cell death",C534)),ISNUMBER(FIND("viable",C534)),ISNUMBER(FIND("phytotoxic",C534)),ISNUMBER(FIND("acute toxicity",C534)),ISNUMBER(FIND("MTT",C534)),ISNUMBER(FIND("survival",C534)),ISNUMBER(FIND("prolifer",C534)),ISNUMBER(FIND("apoptosis",C534)),ISNUMBER(FIND("neurotoxic",C534)),ISNUMBER(FIND("  lysis ",C534)),ISNUMBER(FIND("necrosis",C534)),ISNUMBER(FIND("cellular death",C534))*3,ISNUMBER(FIND("LDH",C534)),ISNUMBER(FIND("Acute toxicity",C534)))</f>
        <v>0</v>
      </c>
      <c r="G534" t="b">
        <f>OR(ISNUMBER(FIND("genotoxic",C534)),ISNUMBER(FIND("genotoxicity",C534)),ISNUMBER(FIND("DNA damage",C534)),ISNUMBER(FIND("DNA",C534)),ISNUMBER(FIND("RNA",C534)),ISNUMBER(FIND("mesothelioma",C534)),ISNUMBER(FIND("carcino",C534)),ISNUMBER(FIND("mutagen",C534)),ISNUMBER(FIND("genetic",C534)))</f>
        <v>1</v>
      </c>
      <c r="H534" t="b">
        <f>OR(ISNUMBER(FIND("inflammatory",C534)),ISNUMBER(FIND("inflamm",C534)))</f>
        <v>0</v>
      </c>
      <c r="I534" t="b">
        <f>OR(ISNUMBER(FIND("immune",C534)),ISNUMBER(FIND("immunological",C534)),ISNUMBER(FIND("interleuk",C534)),ISNUMBER(FIND("platelet activation",C534)),ISNUMBER(FIND("monocyte",C534)),ISNUMBER(FIND("leukocyte",C534)),ISNUMBER(FIND("cytokine",C534)),ISNUMBER(FIND("CD4",C534)),ISNUMBER(FIND("CD8",C534)),ISNUMBER(FIND("T-cell",C534)))</f>
        <v>0</v>
      </c>
      <c r="J534" t="b">
        <f>OR(ISNUMBER(FIND("reactive oxygen",C534)),ISNUMBER(FIND("ROS",C534)),ISNUMBER(FIND("free radical",C534)),ISNUMBER(FIND("oxidative stress",C534)),ISNUMBER(FIND("peroxid",C534)),ISNUMBER(FIND("oxidative",C534)),ISNUMBER(FIND("antioxid",C534)))</f>
        <v>0</v>
      </c>
      <c r="K534" t="b">
        <f>OR(ISNUMBER(FIND("autophag",C534)))</f>
        <v>0</v>
      </c>
      <c r="L534" t="b">
        <f>OR(ISNUMBER(FIND("morpholog",C534)))</f>
        <v>0</v>
      </c>
      <c r="M534" t="b">
        <f>OR(ISNUMBER(FIND("fibrosis",C534)),ISNUMBER(FIND("Fibrosis",C534)),ISNUMBER(FIND("fibrot",C534)))</f>
        <v>0</v>
      </c>
      <c r="N534" t="b">
        <f>OR(ISNUMBER(FIND("offspring",C534)),ISNUMBER(FIND("Parental",C534)),ISNUMBER(FIND("parental",C534)),ISNUMBER(FIND("germline",C534)),ISNUMBER(FIND("reproduc",C534)),ISNUMBER(FIND("embryo",C534)))</f>
        <v>0</v>
      </c>
      <c r="O534" t="b">
        <f>OR(ISNUMBER(FIND("metabol",C534)),ISNUMBER(FIND("Metabol",C534)),ISNUMBER(FIND("digest",C534)),ISNUMBER(FIND("mitochon",C534)))</f>
        <v>0</v>
      </c>
      <c r="P534" t="b">
        <f>OR(ISNUMBER(FIND("ecotox",C534)),ISNUMBER(FIND("Ecotox",B534)),ISNUMBER(FIND("ecotox",B534)),ISNUMBER(FIND("Ecotox",C534)))</f>
        <v>0</v>
      </c>
      <c r="Q534" t="b">
        <f>OR(ISNUMBER(FIND("Bioaccum",C534)),ISNUMBER(FIND("bioaccum",C534)),ISNUMBER(FIND("accum",C534)))</f>
        <v>0</v>
      </c>
      <c r="R534" t="b">
        <f>OR(ISNUMBER(FIND("Occupation",C534)),ISNUMBER(FIND("occupation",C534)),ISNUMBER(FIND("worker",C534)),ISNUMBER(FIND("workforce",C534)))</f>
        <v>0</v>
      </c>
      <c r="S534" t="b">
        <f>NOT(OR(F534,G534,H534,I534,J534,K534,L534,M534,N534,O534,P534,Q534,R534))</f>
        <v>0</v>
      </c>
      <c r="U534" t="b">
        <f>OR(Table1[[#This Row],[Inflammation]],Table1[[#This Row],[Immune]])</f>
        <v>0</v>
      </c>
      <c r="V534" t="str">
        <f>IF(OR(Table1[[#This Row],[Rodents]],Table1[[#This Row],[Human]],Table1[[#This Row],[Pig]]),OR(ISNUMBER(FIND("intratrach",C534)),ISNUMBER(FIND("nasal ",C534)),ISNUMBER(FIND("instill",C534))),"NA")</f>
        <v>NA</v>
      </c>
      <c r="W534" t="str">
        <f>IF(OR(Table1[[#This Row],[Rodents]],Table1[[#This Row],[Human]],Table1[[#This Row],[Pig]]),OR(ISNUMBER(FIND("dermal",C534)),ISNUMBER(FIND("skin ",C534))),"NA")</f>
        <v>NA</v>
      </c>
      <c r="X534" t="str">
        <f>IF(OR(Table1[[#This Row],[Rodents]],Table1[[#This Row],[Human]],Table1[[#This Row],[Pig]]),OR(ISNUMBER(FIND("injected",C534)),ISNUMBER(FIND("periton",C534)),ISNUMBER(FIND("intrascrot",C534))),"NA")</f>
        <v>NA</v>
      </c>
      <c r="Y534" t="str">
        <f>IF(OR(Table1[[#This Row],[Rodents]],Table1[[#This Row],[Human]],Table1[[#This Row],[Pig]]),NOT(OR(Table1[[#This Row],[Inhaled/Intratracheal/intranasal]],Table1[[#This Row],[Dermal]],Table1[[#This Row],[Injected]])),"NA")</f>
        <v>NA</v>
      </c>
      <c r="AA534" t="b">
        <f>OR(ISNUMBER(FIND("fish ",C534)),ISNUMBER(FIND("Fish ",C534)),ISNUMBER(FIND("aquatic",C534)),ISNUMBER(FIND("daphnids",C534)),ISNUMBER(FIND("Carcinus maenas",C534)),ISNUMBER(FIND("Daphnia",C534)),ISNUMBER(FIND("Ruditapes philippinarum",C534)),ISNUMBER(FIND("daphnia",C534)),ISNUMBER(FIND("marine",C534)),ISNUMBER(FIND("mussel",C534)),ISNUMBER(FIND("algae",C534)),ISNUMBER(FIND("Donax faba",C534)),ISNUMBER(FIND("estuarine",C534)),ISNUMBER(FIND("snail",C534)),ISNUMBER(FIND("Prorocentrum donghaiense",C534)) )</f>
        <v>0</v>
      </c>
      <c r="AB534" t="b">
        <f>OR(ISNUMBER(FIND(" rat ",C534)),ISNUMBER(FIND(" rats ",C534)),ISNUMBER(FIND(" Rats ",C534)),ISNUMBER(FIND(" Rat ",C534)),ISNUMBER(FIND(" rat.",C534)),ISNUMBER(FIND(" rats.",C534)),ISNUMBER(FIND("mouse",C534)),ISNUMBER(FIND("mice",C534)), ISNUMBER(FIND(" Mice",C534)))</f>
        <v>0</v>
      </c>
      <c r="AC534" t="b">
        <f>OR(ISNUMBER(FIND(" cell ",C534)),ISNUMBER(FIND("fibroblast",C534)),ISNUMBER(FIND("macrophage",C534)),ISNUMBER(FIND("epithelial",C534)),ISNUMBER(FIND("endothelial",C534)),ISNUMBER(FIND("neuron",C534)),ISNUMBER(FIND(" cells ",C534)),ISNUMBER(FIND("RBC",C534)),ISNUMBER(FIND("mitochond",C534)),ISNUMBER(FIND("adipocyte",C534)),ISNUMBER(FIND("osteo",C534)),ISNUMBER(FIND("keratin",C534)),ISNUMBER(FIND(" cell's ",C534)),ISNUMBER(FIND("eukary",C534)),ISNUMBER(FIND("sperm",C534)))</f>
        <v>0</v>
      </c>
      <c r="AD534" t="b">
        <f>OR(ISNUMBER(FIND("human",B534)),ISNUMBER(FIND("workers",B534)),ISNUMBER(FIND("workforces",B534)),ISNUMBER(FIND("occupational",B534)),ISNUMBER(FIND("Case report",B534)),ISNUMBER(FIND("Workplaces",B534)),ISNUMBER(FIND("worker",B534)))</f>
        <v>0</v>
      </c>
      <c r="AE534" t="b">
        <f>OR(ISNUMBER(FIND(" plant ",C534)),ISNUMBER(FIND("Plant ",C534)),ISNUMBER(FIND("tomato",C534)),ISNUMBER(FIND("plants",C534)),ISNUMBER(FIND("Plants",C534)),ISNUMBER(FIND("algae",C534)),ISNUMBER(FIND("lettuce",C534)),ISNUMBER(FIND("green gram sprouts ",C534)),ISNUMBER(FIND("Cucurbita pepo",C534)),ISNUMBER(FIND("bean ",C534)),ISNUMBER(FIND("chloroplast",C534)),ISNUMBER(FIND("chlorophyll",C534)),ISNUMBER(FIND("seedling",C534)),ISNUMBER(FIND("canola",C534)),ISNUMBER(FIND("shoot",C534)),ISNUMBER(FIND("photosynthes",C534)),ISNUMBER(FIND(" leaves ",C534)),,ISNUMBER(FIND("agriculture",C534)),ISNUMBER(FIND(" crops ",C534)))</f>
        <v>0</v>
      </c>
      <c r="AF534" t="b">
        <f>OR(ISNUMBER(FIND("bacteria",C534)),ISNUMBER(FIND("Bacteria",C534)),ISNUMBER(FIND("Bacterium",C534)),ISNUMBER(FIND("bacterium",C534)),ISNUMBER(FIND(" coli ",C534)))</f>
        <v>0</v>
      </c>
      <c r="AG534" t="b">
        <f>OR(ISNUMBER(FIND("fungi",C534)),ISNUMBER(FIND("Fungi",C534)),ISNUMBER(FIND("fungus",C534)),ISNUMBER(FIND("Fungus",C534)),ISNUMBER(FIND("mushroom",C534)),ISNUMBER(FIND("Mushroom",C534)),ISNUMBER(FIND(" mold ",C534)))</f>
        <v>0</v>
      </c>
      <c r="AH534" t="b">
        <f>OR(ISNUMBER(FIND("Pig ",C534)),ISNUMBER(FIND("pig ",C534)),ISNUMBER(FIND("Pigs ",C534)),ISNUMBER(FIND("pigs ",C534)))</f>
        <v>0</v>
      </c>
      <c r="AI534" t="b">
        <f>OR(ISNUMBER(FIND(" C. elegans",C534)),ISNUMBER(FIND("Caenorhabditis elegans",C534)),ISNUMBER(FIND("earthworms",C534)),ISNUMBER(FIND(" Ficopomatus enigmaticus",C534)),ISNUMBER(FIND("larva",C534)),ISNUMBER(FIND("Lumbriculus variegatus",C534)),ISNUMBER(FIND("nematode",C534)))</f>
        <v>0</v>
      </c>
      <c r="AJ534" t="b">
        <f>NOT(OR(AA534,AB534,AC534,AD534,AE534,AF534,AG534,AH534,AI534))</f>
        <v>1</v>
      </c>
      <c r="AK534" t="s">
        <v>6106</v>
      </c>
      <c r="AL534" t="b">
        <f>OR(AA534,AB534,AD534,AE534,AF534,AG534,AH534,AI534)</f>
        <v>0</v>
      </c>
      <c r="AM534" t="b">
        <f>IF(Table1[[#This Row],[In vivo?]],IF(Table1[[#This Row],[Cell]],FALSE,TRUE),FALSE)</f>
        <v>0</v>
      </c>
      <c r="AN534" t="b">
        <f>AND(AC534,AL534)</f>
        <v>0</v>
      </c>
      <c r="AO534" t="b">
        <f>IF(Table1[[#This Row],[Cell]],IF(Table1[[#This Row],[In vivo?]],FALSE,TRUE),FALSE)</f>
        <v>0</v>
      </c>
      <c r="AP534" t="b">
        <f>NOT(OR(Table1[[#This Row],[In vivo?]],Table1[[#This Row],[Only in Cell]]))</f>
        <v>1</v>
      </c>
      <c r="AQ534" t="str">
        <f>IF(OR(Table1[[#This Row],[Rodents]],Table1[[#This Row],[Human]],Table1[[#This Row],[Pig]]),OR(ISNUMBER(FIND("pulmonary",C534)),ISNUMBER(FIND("lung",C534))),"NA")</f>
        <v>NA</v>
      </c>
      <c r="AR534" t="str">
        <f>IF(OR(Table1[[#This Row],[Rodents]],Table1[[#This Row],[Human]],Table1[[#This Row],[Pig]]),OR(ISNUMBER(FIND("skin",C534)),ISNUMBER(FIND("dermal",C534))),"NA")</f>
        <v>NA</v>
      </c>
      <c r="AS534" t="str">
        <f>IF(OR(Table1[[#This Row],[Rodents]],Table1[[#This Row],[Human]],Table1[[#This Row],[Pig]]),OR(ISNUMBER(FIND("liver",C534)),ISNUMBER(FIND("hepat",C534))),"NA")</f>
        <v>NA</v>
      </c>
      <c r="AT534" t="str">
        <f>IF(OR(Table1[[#This Row],[Rodents]],Table1[[#This Row],[Human]],Table1[[#This Row],[Pig]]),OR(ISNUMBER(FIND("kidney",C534)),ISNUMBER(FIND("neph",C534))),"NA")</f>
        <v>NA</v>
      </c>
      <c r="AU534" t="str">
        <f>IF(OR(Table1[[#This Row],[Rodents]],Table1[[#This Row],[Human]],Table1[[#This Row],[Pig]]),OR(ISNUMBER(FIND("brain",C534)),ISNUMBER(FIND("neur",C534)),ISNUMBER(FIND("nerv",C534))),"NA")</f>
        <v>NA</v>
      </c>
      <c r="AV534" t="str">
        <f>IF(OR(Table1[[#This Row],[Rodents]],Table1[[#This Row],[Human]],Table1[[#This Row],[Pig]]),OR(ISNUMBER(FIND("heart",C534)),ISNUMBER(FIND("cardi",C534))),"NA")</f>
        <v>NA</v>
      </c>
      <c r="AW534" t="str">
        <f>IF(OR(Table1[[#This Row],[Rodents]],Table1[[#This Row],[Human]],Table1[[#This Row],[Pig]]),OR(ISNUMBER(FIND("gastro",C534)),ISNUMBER(FIND("intesti",C534)),ISNUMBER(FIND("stomach",C534))),"NA")</f>
        <v>NA</v>
      </c>
      <c r="AX534" t="str">
        <f>IF(OR(Table1[[#This Row],[Rodents]],Table1[[#This Row],[Human]],Table1[[#This Row],[Pig]]),NOT(OR(AQ534,AR534,AS534,AT534,AU534,AV534,AW534)),"NA")</f>
        <v>NA</v>
      </c>
      <c r="AY534" t="b">
        <f>OR(ISNUMBER(FIND("SWCNT",C534)),ISNUMBER(FIND("SWNT",C534)),ISNUMBER(FIND("single-wall",C534)),ISNUMBER(FIND("single wall",C534)),ISNUMBER(FIND("Single wall",C534)),ISNUMBER(FIND("Single-wall",C534)),ISNUMBER(FIND("SWCNT",B534)),ISNUMBER(FIND("SWNT",B534)),ISNUMBER(FIND("single-wall",B534)),ISNUMBER(FIND("single wall",B534)),ISNUMBER(FIND("Single-wall",B534)),ISNUMBER(FIND("Single wall",B534)))</f>
        <v>0</v>
      </c>
      <c r="AZ534" t="b">
        <f>OR(ISNUMBER(FIND("MWCNT",C534)),ISNUMBER(FIND("MWNT",C534)),ISNUMBER(FIND("multi-wall",C534)),ISNUMBER(FIND("multi wall",C534)),ISNUMBER(FIND("multiwall",C534)),ISNUMBER(FIND("Multi-wall",C534)),ISNUMBER(FIND("Multi wall",C534)),ISNUMBER(FIND("Multiwall",C534)),ISNUMBER(FIND("MWCNT",B534)),ISNUMBER(FIND("MWNT",B534)),ISNUMBER(FIND("multi-wall",B534)),ISNUMBER(FIND("multi wall",B534)),ISNUMBER(FIND("multiwall",B534)),ISNUMBER(FIND("Multi-wall",B534)),ISNUMBER(FIND("Multi wall",B534)),ISNUMBER(FIND("Multiwall",B534)),ISNUMBER(FIND("Double-wall",B534)),ISNUMBER(FIND("Double wall",B534)),ISNUMBER(FIND("Doublewall",B534)),ISNUMBER(FIND("double-wall",B534)),ISNUMBER(FIND("double wall",B534)),ISNUMBER(FIND("doublewall",B534)))</f>
        <v>0</v>
      </c>
      <c r="BA534" t="b">
        <f>AND(Table1[[#This Row],[SWCNT]],Table1[[#This Row],[MWCNT]])</f>
        <v>0</v>
      </c>
      <c r="BB534" t="b">
        <f>IF(Table1[[#This Row],[SWCNT]]=TRUE,FALSE,IF(Table1[[#This Row],[MWCNT]]=TRUE,FALSE,TRUE))</f>
        <v>1</v>
      </c>
      <c r="BC534" s="18"/>
    </row>
    <row r="535" spans="1:55" ht="185">
      <c r="A535" t="s">
        <v>5332</v>
      </c>
      <c r="B535" s="2" t="s">
        <v>5334</v>
      </c>
      <c r="C535" s="16" t="s">
        <v>5336</v>
      </c>
      <c r="D535" s="17" t="s">
        <v>924</v>
      </c>
      <c r="E535" s="2">
        <v>2009</v>
      </c>
      <c r="F535" t="b">
        <f>OR(ISNUMBER(FIND("cytotoxic",C535)),ISNUMBER(FIND("Cytotoxic",C535)),ISNUMBER(FIND("cellular toxicity",C535)),ISNUMBER(FIND("cell death",C535)),ISNUMBER(FIND("viable",C535)),ISNUMBER(FIND("phytotoxic",C535)),ISNUMBER(FIND("acute toxicity",C535)),ISNUMBER(FIND("MTT",C535)),ISNUMBER(FIND("survival",C535)),ISNUMBER(FIND("prolifer",C535)),ISNUMBER(FIND("apoptosis",C535)),ISNUMBER(FIND("neurotoxic",C535)),ISNUMBER(FIND("  lysis ",C535)),ISNUMBER(FIND("necrosis",C535)),ISNUMBER(FIND("cellular death",C535))*3,ISNUMBER(FIND("LDH",C535)),ISNUMBER(FIND("Acute toxicity",C535)))</f>
        <v>0</v>
      </c>
      <c r="G535" t="b">
        <f>OR(ISNUMBER(FIND("genotoxic",C535)),ISNUMBER(FIND("genotoxicity",C535)),ISNUMBER(FIND("DNA damage",C535)),ISNUMBER(FIND("DNA",C535)),ISNUMBER(FIND("RNA",C535)),ISNUMBER(FIND("mesothelioma",C535)),ISNUMBER(FIND("carcino",C535)),ISNUMBER(FIND("mutagen",C535)),ISNUMBER(FIND("genetic",C535)))</f>
        <v>0</v>
      </c>
      <c r="H535" t="b">
        <f>OR(ISNUMBER(FIND("inflammatory",C535)),ISNUMBER(FIND("inflamm",C535)))</f>
        <v>0</v>
      </c>
      <c r="I535" t="b">
        <f>OR(ISNUMBER(FIND("immune",C535)),ISNUMBER(FIND("immunological",C535)),ISNUMBER(FIND("interleuk",C535)),ISNUMBER(FIND("platelet activation",C535)),ISNUMBER(FIND("monocyte",C535)),ISNUMBER(FIND("leukocyte",C535)),ISNUMBER(FIND("cytokine",C535)),ISNUMBER(FIND("CD4",C535)),ISNUMBER(FIND("CD8",C535)),ISNUMBER(FIND("T-cell",C535)))</f>
        <v>0</v>
      </c>
      <c r="J535" t="b">
        <f>OR(ISNUMBER(FIND("reactive oxygen",C535)),ISNUMBER(FIND("ROS",C535)),ISNUMBER(FIND("free radical",C535)),ISNUMBER(FIND("oxidative stress",C535)),ISNUMBER(FIND("peroxid",C535)),ISNUMBER(FIND("oxidative",C535)),ISNUMBER(FIND("antioxid",C535)))</f>
        <v>0</v>
      </c>
      <c r="K535" t="b">
        <f>OR(ISNUMBER(FIND("autophag",C535)))</f>
        <v>0</v>
      </c>
      <c r="L535" t="b">
        <f>OR(ISNUMBER(FIND("morpholog",C535)))</f>
        <v>0</v>
      </c>
      <c r="M535" t="b">
        <f>OR(ISNUMBER(FIND("fibrosis",C535)),ISNUMBER(FIND("Fibrosis",C535)),ISNUMBER(FIND("fibrot",C535)))</f>
        <v>0</v>
      </c>
      <c r="N535" t="b">
        <f>OR(ISNUMBER(FIND("offspring",C535)),ISNUMBER(FIND("Parental",C535)),ISNUMBER(FIND("parental",C535)),ISNUMBER(FIND("germline",C535)),ISNUMBER(FIND("reproduc",C535)),ISNUMBER(FIND("embryo",C535)))</f>
        <v>0</v>
      </c>
      <c r="O535" t="b">
        <f>OR(ISNUMBER(FIND("metabol",C535)),ISNUMBER(FIND("Metabol",C535)),ISNUMBER(FIND("digest",C535)),ISNUMBER(FIND("mitochon",C535)))</f>
        <v>0</v>
      </c>
      <c r="P535" t="b">
        <f>OR(ISNUMBER(FIND("ecotox",C535)),ISNUMBER(FIND("Ecotox",B535)),ISNUMBER(FIND("ecotox",B535)),ISNUMBER(FIND("Ecotox",C535)))</f>
        <v>0</v>
      </c>
      <c r="Q535" t="b">
        <f>OR(ISNUMBER(FIND("Bioaccum",C535)),ISNUMBER(FIND("bioaccum",C535)),ISNUMBER(FIND("accum",C535)))</f>
        <v>0</v>
      </c>
      <c r="R535" t="b">
        <v>1</v>
      </c>
      <c r="S535" t="b">
        <f>NOT(OR(F535,G535,H535,I535,J535,K535,L535,M535,N535,O535,P535,Q535,R535))</f>
        <v>0</v>
      </c>
      <c r="U535" t="b">
        <f>OR(Table1[[#This Row],[Inflammation]],Table1[[#This Row],[Immune]])</f>
        <v>0</v>
      </c>
      <c r="V535" t="str">
        <f>IF(OR(Table1[[#This Row],[Rodents]],Table1[[#This Row],[Human]],Table1[[#This Row],[Pig]]),OR(ISNUMBER(FIND("intratrach",C535)),ISNUMBER(FIND("nasal ",C535)),ISNUMBER(FIND("instill",C535))),"NA")</f>
        <v>NA</v>
      </c>
      <c r="W535" t="str">
        <f>IF(OR(Table1[[#This Row],[Rodents]],Table1[[#This Row],[Human]],Table1[[#This Row],[Pig]]),OR(ISNUMBER(FIND("dermal",C535)),ISNUMBER(FIND("skin ",C535))),"NA")</f>
        <v>NA</v>
      </c>
      <c r="X535" t="str">
        <f>IF(OR(Table1[[#This Row],[Rodents]],Table1[[#This Row],[Human]],Table1[[#This Row],[Pig]]),OR(ISNUMBER(FIND("injected",C535)),ISNUMBER(FIND("periton",C535)),ISNUMBER(FIND("intrascrot",C535))),"NA")</f>
        <v>NA</v>
      </c>
      <c r="Y535" t="str">
        <f>IF(OR(Table1[[#This Row],[Rodents]],Table1[[#This Row],[Human]],Table1[[#This Row],[Pig]]),NOT(OR(Table1[[#This Row],[Inhaled/Intratracheal/intranasal]],Table1[[#This Row],[Dermal]],Table1[[#This Row],[Injected]])),"NA")</f>
        <v>NA</v>
      </c>
      <c r="AA535" t="b">
        <f>OR(ISNUMBER(FIND("fish ",C535)),ISNUMBER(FIND("Fish ",C535)),ISNUMBER(FIND("aquatic",C535)),ISNUMBER(FIND("daphnids",C535)),ISNUMBER(FIND("Carcinus maenas",C535)),ISNUMBER(FIND("Daphnia",C535)),ISNUMBER(FIND("Ruditapes philippinarum",C535)),ISNUMBER(FIND("daphnia",C535)),ISNUMBER(FIND("marine",C535)),ISNUMBER(FIND("mussel",C535)),ISNUMBER(FIND("algae",C535)),ISNUMBER(FIND("Donax faba",C535)),ISNUMBER(FIND("estuarine",C535)),ISNUMBER(FIND("snail",C535)),ISNUMBER(FIND("Prorocentrum donghaiense",C535)) )</f>
        <v>0</v>
      </c>
      <c r="AB535" t="b">
        <f>OR(ISNUMBER(FIND(" rat ",C535)),ISNUMBER(FIND(" rats ",C535)),ISNUMBER(FIND(" Rats ",C535)),ISNUMBER(FIND(" Rat ",C535)),ISNUMBER(FIND(" rat.",C535)),ISNUMBER(FIND(" rats.",C535)),ISNUMBER(FIND("mouse",C535)),ISNUMBER(FIND("mice",C535)), ISNUMBER(FIND(" Mice",C535)))</f>
        <v>0</v>
      </c>
      <c r="AC535" t="b">
        <f>OR(ISNUMBER(FIND(" cell ",C535)),ISNUMBER(FIND("fibroblast",C535)),ISNUMBER(FIND("macrophage",C535)),ISNUMBER(FIND("epithelial",C535)),ISNUMBER(FIND("endothelial",C535)),ISNUMBER(FIND("neuron",C535)),ISNUMBER(FIND(" cells ",C535)),ISNUMBER(FIND("RBC",C535)),ISNUMBER(FIND("mitochond",C535)),ISNUMBER(FIND("adipocyte",C535)),ISNUMBER(FIND("osteo",C535)),ISNUMBER(FIND("keratin",C535)),ISNUMBER(FIND(" cell's ",C535)),ISNUMBER(FIND("eukary",C535)),ISNUMBER(FIND("sperm",C535)))</f>
        <v>0</v>
      </c>
      <c r="AD535" t="b">
        <f>OR(ISNUMBER(FIND("human",B535)),ISNUMBER(FIND("workers",B535)),ISNUMBER(FIND("workforces",B535)),ISNUMBER(FIND("occupational",B535)),ISNUMBER(FIND("Case report",B535)),ISNUMBER(FIND("Workplaces",B535)),ISNUMBER(FIND("worker",B535)))</f>
        <v>0</v>
      </c>
      <c r="AE535" t="b">
        <f>OR(ISNUMBER(FIND(" plant ",C535)),ISNUMBER(FIND("Plant ",C535)),ISNUMBER(FIND("tomato",C535)),ISNUMBER(FIND("plants",C535)),ISNUMBER(FIND("Plants",C535)),ISNUMBER(FIND("algae",C535)),ISNUMBER(FIND("lettuce",C535)),ISNUMBER(FIND("green gram sprouts ",C535)),ISNUMBER(FIND("Cucurbita pepo",C535)),ISNUMBER(FIND("bean ",C535)),ISNUMBER(FIND("chloroplast",C535)),ISNUMBER(FIND("chlorophyll",C535)),ISNUMBER(FIND("seedling",C535)),ISNUMBER(FIND("canola",C535)),ISNUMBER(FIND("shoot",C535)),ISNUMBER(FIND("photosynthes",C535)),ISNUMBER(FIND(" leaves ",C535)),,ISNUMBER(FIND("agriculture",C535)),ISNUMBER(FIND(" crops ",C535)))</f>
        <v>0</v>
      </c>
      <c r="AF535" t="b">
        <f>OR(ISNUMBER(FIND("bacteria",C535)),ISNUMBER(FIND("Bacteria",C535)),ISNUMBER(FIND("Bacterium",C535)),ISNUMBER(FIND("bacterium",C535)),ISNUMBER(FIND(" coli ",C535)))</f>
        <v>0</v>
      </c>
      <c r="AG535" t="b">
        <f>OR(ISNUMBER(FIND("fungi",C535)),ISNUMBER(FIND("Fungi",C535)),ISNUMBER(FIND("fungus",C535)),ISNUMBER(FIND("Fungus",C535)),ISNUMBER(FIND("mushroom",C535)),ISNUMBER(FIND("Mushroom",C535)),ISNUMBER(FIND(" mold ",C535)))</f>
        <v>0</v>
      </c>
      <c r="AH535" t="b">
        <f>OR(ISNUMBER(FIND("Pig ",C535)),ISNUMBER(FIND("pig ",C535)),ISNUMBER(FIND("Pigs ",C535)),ISNUMBER(FIND("pigs ",C535)))</f>
        <v>0</v>
      </c>
      <c r="AI535" t="b">
        <f>OR(ISNUMBER(FIND(" C. elegans",C535)),ISNUMBER(FIND("Caenorhabditis elegans",C535)),ISNUMBER(FIND("earthworms",C535)),ISNUMBER(FIND(" Ficopomatus enigmaticus",C535)),ISNUMBER(FIND("larva",C535)),ISNUMBER(FIND("Lumbriculus variegatus",C535)),ISNUMBER(FIND("nematode",C535)))</f>
        <v>0</v>
      </c>
      <c r="AJ535" t="b">
        <f>NOT(OR(AA535,AB535,AC535,AD535,AE535,AF535,AG535,AH535,AI535))</f>
        <v>1</v>
      </c>
      <c r="AL535" t="b">
        <f>OR(AA535,AB535,AD535,AE535,AF535,AG535,AH535,AI535)</f>
        <v>0</v>
      </c>
      <c r="AM535" t="b">
        <f>IF(Table1[[#This Row],[In vivo?]],IF(Table1[[#This Row],[Cell]],FALSE,TRUE),FALSE)</f>
        <v>0</v>
      </c>
      <c r="AN535" t="b">
        <f>AND(AC535,AL535)</f>
        <v>0</v>
      </c>
      <c r="AO535" t="b">
        <f>IF(Table1[[#This Row],[Cell]],IF(Table1[[#This Row],[In vivo?]],FALSE,TRUE),FALSE)</f>
        <v>0</v>
      </c>
      <c r="AP535" t="b">
        <f>NOT(OR(Table1[[#This Row],[In vivo?]],Table1[[#This Row],[Only in Cell]]))</f>
        <v>1</v>
      </c>
      <c r="AQ535" t="str">
        <f>IF(OR(Table1[[#This Row],[Rodents]],Table1[[#This Row],[Human]],Table1[[#This Row],[Pig]]),OR(ISNUMBER(FIND("pulmonary",C535)),ISNUMBER(FIND("lung",C535))),"NA")</f>
        <v>NA</v>
      </c>
      <c r="AR535" t="str">
        <f>IF(OR(Table1[[#This Row],[Rodents]],Table1[[#This Row],[Human]],Table1[[#This Row],[Pig]]),OR(ISNUMBER(FIND("skin",C535)),ISNUMBER(FIND("dermal",C535))),"NA")</f>
        <v>NA</v>
      </c>
      <c r="AS535" t="str">
        <f>IF(OR(Table1[[#This Row],[Rodents]],Table1[[#This Row],[Human]],Table1[[#This Row],[Pig]]),OR(ISNUMBER(FIND("liver",C535)),ISNUMBER(FIND("hepat",C535))),"NA")</f>
        <v>NA</v>
      </c>
      <c r="AT535" t="str">
        <f>IF(OR(Table1[[#This Row],[Rodents]],Table1[[#This Row],[Human]],Table1[[#This Row],[Pig]]),OR(ISNUMBER(FIND("kidney",C535)),ISNUMBER(FIND("neph",C535))),"NA")</f>
        <v>NA</v>
      </c>
      <c r="AU535" t="str">
        <f>IF(OR(Table1[[#This Row],[Rodents]],Table1[[#This Row],[Human]],Table1[[#This Row],[Pig]]),OR(ISNUMBER(FIND("brain",C535)),ISNUMBER(FIND("neur",C535)),ISNUMBER(FIND("nerv",C535))),"NA")</f>
        <v>NA</v>
      </c>
      <c r="AV535" t="str">
        <f>IF(OR(Table1[[#This Row],[Rodents]],Table1[[#This Row],[Human]],Table1[[#This Row],[Pig]]),OR(ISNUMBER(FIND("heart",C535)),ISNUMBER(FIND("cardi",C535))),"NA")</f>
        <v>NA</v>
      </c>
      <c r="AW535" t="str">
        <f>IF(OR(Table1[[#This Row],[Rodents]],Table1[[#This Row],[Human]],Table1[[#This Row],[Pig]]),OR(ISNUMBER(FIND("gastro",C535)),ISNUMBER(FIND("intesti",C535)),ISNUMBER(FIND("stomach",C535))),"NA")</f>
        <v>NA</v>
      </c>
      <c r="AX535" t="str">
        <f>IF(OR(Table1[[#This Row],[Rodents]],Table1[[#This Row],[Human]],Table1[[#This Row],[Pig]]),NOT(OR(AQ535,AR535,AS535,AT535,AU535,AV535,AW535)),"NA")</f>
        <v>NA</v>
      </c>
      <c r="AY535" t="b">
        <f>OR(ISNUMBER(FIND("SWCNT",C535)),ISNUMBER(FIND("SWNT",C535)),ISNUMBER(FIND("single-wall",C535)),ISNUMBER(FIND("single wall",C535)),ISNUMBER(FIND("Single wall",C535)),ISNUMBER(FIND("Single-wall",C535)),ISNUMBER(FIND("SWCNT",B535)),ISNUMBER(FIND("SWNT",B535)),ISNUMBER(FIND("single-wall",B535)),ISNUMBER(FIND("single wall",B535)),ISNUMBER(FIND("Single-wall",B535)),ISNUMBER(FIND("Single wall",B535)))</f>
        <v>0</v>
      </c>
      <c r="AZ535" t="b">
        <f>OR(ISNUMBER(FIND("MWCNT",C535)),ISNUMBER(FIND("MWNT",C535)),ISNUMBER(FIND("multi-wall",C535)),ISNUMBER(FIND("multi wall",C535)),ISNUMBER(FIND("multiwall",C535)),ISNUMBER(FIND("Multi-wall",C535)),ISNUMBER(FIND("Multi wall",C535)),ISNUMBER(FIND("Multiwall",C535)),ISNUMBER(FIND("MWCNT",B535)),ISNUMBER(FIND("MWNT",B535)),ISNUMBER(FIND("multi-wall",B535)),ISNUMBER(FIND("multi wall",B535)),ISNUMBER(FIND("multiwall",B535)),ISNUMBER(FIND("Multi-wall",B535)),ISNUMBER(FIND("Multi wall",B535)),ISNUMBER(FIND("Multiwall",B535)),ISNUMBER(FIND("Double-wall",B535)),ISNUMBER(FIND("Double wall",B535)),ISNUMBER(FIND("Doublewall",B535)),ISNUMBER(FIND("double-wall",B535)),ISNUMBER(FIND("double wall",B535)),ISNUMBER(FIND("doublewall",B535)))</f>
        <v>1</v>
      </c>
      <c r="BA535" t="b">
        <f>AND(Table1[[#This Row],[SWCNT]],Table1[[#This Row],[MWCNT]])</f>
        <v>0</v>
      </c>
      <c r="BB535" t="b">
        <f>IF(Table1[[#This Row],[SWCNT]]=TRUE,FALSE,IF(Table1[[#This Row],[MWCNT]]=TRUE,FALSE,TRUE))</f>
        <v>0</v>
      </c>
      <c r="BC535" s="18"/>
    </row>
    <row r="536" spans="1:55" ht="92.5">
      <c r="A536" t="s">
        <v>5270</v>
      </c>
      <c r="B536" s="2" t="s">
        <v>5272</v>
      </c>
      <c r="C536" s="16" t="s">
        <v>5274</v>
      </c>
      <c r="D536" s="17" t="s">
        <v>5275</v>
      </c>
      <c r="E536" s="2">
        <v>2010</v>
      </c>
      <c r="F536" t="b">
        <f>OR(ISNUMBER(FIND("cytotoxic",C536)),ISNUMBER(FIND("Cytotoxic",C536)),ISNUMBER(FIND("cellular toxicity",C536)),ISNUMBER(FIND("cell death",C536)),ISNUMBER(FIND("viable",C536)),ISNUMBER(FIND("phytotoxic",C536)),ISNUMBER(FIND("acute toxicity",C536)),ISNUMBER(FIND("MTT",C536)),ISNUMBER(FIND("survival",C536)),ISNUMBER(FIND("prolifer",C536)),ISNUMBER(FIND("apoptosis",C536)),ISNUMBER(FIND("neurotoxic",C536)),ISNUMBER(FIND("  lysis ",C536)),ISNUMBER(FIND("necrosis",C536)),ISNUMBER(FIND("cellular death",C536))*3,ISNUMBER(FIND("LDH",C536)),ISNUMBER(FIND("Acute toxicity",C536)))</f>
        <v>1</v>
      </c>
      <c r="G536" t="b">
        <f>OR(ISNUMBER(FIND("genotoxic",C536)),ISNUMBER(FIND("genotoxicity",C536)),ISNUMBER(FIND("DNA damage",C536)),ISNUMBER(FIND("DNA",C536)),ISNUMBER(FIND("RNA",C536)),ISNUMBER(FIND("mesothelioma",C536)),ISNUMBER(FIND("carcino",C536)),ISNUMBER(FIND("mutagen",C536)),ISNUMBER(FIND("genetic",C536)))</f>
        <v>0</v>
      </c>
      <c r="H536" t="b">
        <f>OR(ISNUMBER(FIND("inflammatory",C536)),ISNUMBER(FIND("inflamm",C536)))</f>
        <v>0</v>
      </c>
      <c r="I536" t="b">
        <f>OR(ISNUMBER(FIND("immune",C536)),ISNUMBER(FIND("immunological",C536)),ISNUMBER(FIND("interleuk",C536)),ISNUMBER(FIND("platelet activation",C536)),ISNUMBER(FIND("monocyte",C536)),ISNUMBER(FIND("leukocyte",C536)),ISNUMBER(FIND("cytokine",C536)),ISNUMBER(FIND("CD4",C536)),ISNUMBER(FIND("CD8",C536)),ISNUMBER(FIND("T-cell",C536)))</f>
        <v>1</v>
      </c>
      <c r="J536" t="b">
        <f>OR(ISNUMBER(FIND("reactive oxygen",C536)),ISNUMBER(FIND("ROS",C536)),ISNUMBER(FIND("free radical",C536)),ISNUMBER(FIND("oxidative stress",C536)),ISNUMBER(FIND("peroxid",C536)),ISNUMBER(FIND("oxidative",C536)),ISNUMBER(FIND("antioxid",C536)))</f>
        <v>0</v>
      </c>
      <c r="K536" t="b">
        <f>OR(ISNUMBER(FIND("autophag",C536)))</f>
        <v>0</v>
      </c>
      <c r="L536" t="b">
        <f>OR(ISNUMBER(FIND("morpholog",C536)))</f>
        <v>0</v>
      </c>
      <c r="M536" t="b">
        <f>OR(ISNUMBER(FIND("fibrosis",C536)),ISNUMBER(FIND("Fibrosis",C536)),ISNUMBER(FIND("fibrot",C536)))</f>
        <v>0</v>
      </c>
      <c r="N536" t="b">
        <f>OR(ISNUMBER(FIND("offspring",C536)),ISNUMBER(FIND("Parental",C536)),ISNUMBER(FIND("parental",C536)),ISNUMBER(FIND("germline",C536)),ISNUMBER(FIND("reproduc",C536)),ISNUMBER(FIND("embryo",C536)))</f>
        <v>0</v>
      </c>
      <c r="O536" t="b">
        <f>OR(ISNUMBER(FIND("metabol",C536)),ISNUMBER(FIND("Metabol",C536)),ISNUMBER(FIND("digest",C536)),ISNUMBER(FIND("mitochon",C536)))</f>
        <v>0</v>
      </c>
      <c r="P536" t="b">
        <f>OR(ISNUMBER(FIND("ecotox",C536)),ISNUMBER(FIND("Ecotox",B536)),ISNUMBER(FIND("ecotox",B536)),ISNUMBER(FIND("Ecotox",C536)))</f>
        <v>0</v>
      </c>
      <c r="Q536" t="b">
        <f>OR(ISNUMBER(FIND("Bioaccum",C536)),ISNUMBER(FIND("bioaccum",C536)),ISNUMBER(FIND("accum",C536)))</f>
        <v>0</v>
      </c>
      <c r="R536" t="b">
        <f>OR(ISNUMBER(FIND("Occupation",C536)),ISNUMBER(FIND("occupation",C536)),ISNUMBER(FIND("worker",C536)),ISNUMBER(FIND("workforce",C536)))</f>
        <v>0</v>
      </c>
      <c r="S536" t="b">
        <f>NOT(OR(F536,G536,H536,I536,J536,K536,L536,M536,N536,O536,P536,Q536,R536))</f>
        <v>0</v>
      </c>
      <c r="U536" t="b">
        <f>OR(Table1[[#This Row],[Inflammation]],Table1[[#This Row],[Immune]])</f>
        <v>1</v>
      </c>
      <c r="V536" t="str">
        <f>IF(OR(Table1[[#This Row],[Rodents]],Table1[[#This Row],[Human]],Table1[[#This Row],[Pig]]),OR(ISNUMBER(FIND("intratrach",C536)),ISNUMBER(FIND("nasal ",C536)),ISNUMBER(FIND("instill",C536))),"NA")</f>
        <v>NA</v>
      </c>
      <c r="W536" t="str">
        <f>IF(OR(Table1[[#This Row],[Rodents]],Table1[[#This Row],[Human]],Table1[[#This Row],[Pig]]),OR(ISNUMBER(FIND("dermal",C536)),ISNUMBER(FIND("skin ",C536))),"NA")</f>
        <v>NA</v>
      </c>
      <c r="X536" t="str">
        <f>IF(OR(Table1[[#This Row],[Rodents]],Table1[[#This Row],[Human]],Table1[[#This Row],[Pig]]),OR(ISNUMBER(FIND("injected",C536)),ISNUMBER(FIND("periton",C536)),ISNUMBER(FIND("intrascrot",C536))),"NA")</f>
        <v>NA</v>
      </c>
      <c r="Y536" t="str">
        <f>IF(OR(Table1[[#This Row],[Rodents]],Table1[[#This Row],[Human]],Table1[[#This Row],[Pig]]),NOT(OR(Table1[[#This Row],[Inhaled/Intratracheal/intranasal]],Table1[[#This Row],[Dermal]],Table1[[#This Row],[Injected]])),"NA")</f>
        <v>NA</v>
      </c>
      <c r="AA536" t="b">
        <f>OR(ISNUMBER(FIND("fish ",C536)),ISNUMBER(FIND("Fish ",C536)),ISNUMBER(FIND("aquatic",C536)),ISNUMBER(FIND("daphnids",C536)),ISNUMBER(FIND("Carcinus maenas",C536)),ISNUMBER(FIND("Daphnia",C536)),ISNUMBER(FIND("Ruditapes philippinarum",C536)),ISNUMBER(FIND("daphnia",C536)),ISNUMBER(FIND("marine",C536)),ISNUMBER(FIND("mussel",C536)),ISNUMBER(FIND("algae",C536)),ISNUMBER(FIND("Donax faba",C536)),ISNUMBER(FIND("estuarine",C536)),ISNUMBER(FIND("snail",C536)),ISNUMBER(FIND("Prorocentrum donghaiense",C536)) )</f>
        <v>0</v>
      </c>
      <c r="AB536" t="b">
        <f>OR(ISNUMBER(FIND(" rat ",C536)),ISNUMBER(FIND(" rats ",C536)),ISNUMBER(FIND(" Rats ",C536)),ISNUMBER(FIND(" Rat ",C536)),ISNUMBER(FIND(" rat.",C536)),ISNUMBER(FIND(" rats.",C536)),ISNUMBER(FIND("mouse",C536)),ISNUMBER(FIND("mice",C536)), ISNUMBER(FIND(" Mice",C536)))</f>
        <v>0</v>
      </c>
      <c r="AC536" t="b">
        <f>OR(ISNUMBER(FIND(" cell ",C536)),ISNUMBER(FIND("fibroblast",C536)),ISNUMBER(FIND("macrophage",C536)),ISNUMBER(FIND("epithelial",C536)),ISNUMBER(FIND("endothelial",C536)),ISNUMBER(FIND("neuron",C536)),ISNUMBER(FIND(" cells ",C536)),ISNUMBER(FIND("RBC",C536)),ISNUMBER(FIND("mitochond",C536)),ISNUMBER(FIND("adipocyte",C536)),ISNUMBER(FIND("osteo",C536)),ISNUMBER(FIND("keratin",C536)),ISNUMBER(FIND(" cell's ",C536)),ISNUMBER(FIND("eukary",C536)),ISNUMBER(FIND("sperm",C536)))</f>
        <v>0</v>
      </c>
      <c r="AD536" t="b">
        <f>OR(ISNUMBER(FIND("human",B536)),ISNUMBER(FIND("workers",B536)),ISNUMBER(FIND("workforces",B536)),ISNUMBER(FIND("occupational",B536)),ISNUMBER(FIND("Case report",B536)),ISNUMBER(FIND("Workplaces",B536)),ISNUMBER(FIND("worker",B536)))</f>
        <v>0</v>
      </c>
      <c r="AE536" t="b">
        <f>OR(ISNUMBER(FIND(" plant ",C536)),ISNUMBER(FIND("Plant ",C536)),ISNUMBER(FIND("tomato",C536)),ISNUMBER(FIND("plants",C536)),ISNUMBER(FIND("Plants",C536)),ISNUMBER(FIND("algae",C536)),ISNUMBER(FIND("lettuce",C536)),ISNUMBER(FIND("green gram sprouts ",C536)),ISNUMBER(FIND("Cucurbita pepo",C536)),ISNUMBER(FIND("bean ",C536)),ISNUMBER(FIND("chloroplast",C536)),ISNUMBER(FIND("chlorophyll",C536)),ISNUMBER(FIND("seedling",C536)),ISNUMBER(FIND("canola",C536)),ISNUMBER(FIND("shoot",C536)),ISNUMBER(FIND("photosynthes",C536)),ISNUMBER(FIND(" leaves ",C536)),,ISNUMBER(FIND("agriculture",C536)),ISNUMBER(FIND(" crops ",C536)))</f>
        <v>0</v>
      </c>
      <c r="AF536" t="b">
        <f>OR(ISNUMBER(FIND("bacteria",C536)),ISNUMBER(FIND("Bacteria",C536)),ISNUMBER(FIND("Bacterium",C536)),ISNUMBER(FIND("bacterium",C536)),ISNUMBER(FIND(" coli ",C536)))</f>
        <v>0</v>
      </c>
      <c r="AG536" t="b">
        <f>OR(ISNUMBER(FIND("fungi",C536)),ISNUMBER(FIND("Fungi",C536)),ISNUMBER(FIND("fungus",C536)),ISNUMBER(FIND("Fungus",C536)),ISNUMBER(FIND("mushroom",C536)),ISNUMBER(FIND("Mushroom",C536)),ISNUMBER(FIND(" mold ",C536)))</f>
        <v>0</v>
      </c>
      <c r="AH536" t="b">
        <f>OR(ISNUMBER(FIND("Pig ",C536)),ISNUMBER(FIND("pig ",C536)),ISNUMBER(FIND("Pigs ",C536)),ISNUMBER(FIND("pigs ",C536)))</f>
        <v>0</v>
      </c>
      <c r="AI536" t="b">
        <f>OR(ISNUMBER(FIND(" C. elegans",C536)),ISNUMBER(FIND("Caenorhabditis elegans",C536)),ISNUMBER(FIND("earthworms",C536)),ISNUMBER(FIND(" Ficopomatus enigmaticus",C536)),ISNUMBER(FIND("larva",C536)),ISNUMBER(FIND("Lumbriculus variegatus",C536)),ISNUMBER(FIND("nematode",C536)))</f>
        <v>0</v>
      </c>
      <c r="AJ536" t="b">
        <f>NOT(OR(AA536,AB536,AC536,AD536,AE536,AF536,AG536,AH536,AI536))</f>
        <v>1</v>
      </c>
      <c r="AK536" t="s">
        <v>6111</v>
      </c>
      <c r="AL536" t="b">
        <f>OR(AA536,AB536,AD536,AE536,AF536,AG536,AH536,AI536)</f>
        <v>0</v>
      </c>
      <c r="AM536" t="b">
        <f>IF(Table1[[#This Row],[In vivo?]],IF(Table1[[#This Row],[Cell]],FALSE,TRUE),FALSE)</f>
        <v>0</v>
      </c>
      <c r="AN536" t="b">
        <f>AND(AC536,AL536)</f>
        <v>0</v>
      </c>
      <c r="AO536" t="b">
        <f>IF(Table1[[#This Row],[Cell]],IF(Table1[[#This Row],[In vivo?]],FALSE,TRUE),FALSE)</f>
        <v>0</v>
      </c>
      <c r="AP536" t="b">
        <f>NOT(OR(Table1[[#This Row],[In vivo?]],Table1[[#This Row],[Only in Cell]]))</f>
        <v>1</v>
      </c>
      <c r="AQ536" t="str">
        <f>IF(OR(Table1[[#This Row],[Rodents]],Table1[[#This Row],[Human]],Table1[[#This Row],[Pig]]),OR(ISNUMBER(FIND("pulmonary",C536)),ISNUMBER(FIND("lung",C536))),"NA")</f>
        <v>NA</v>
      </c>
      <c r="AR536" t="str">
        <f>IF(OR(Table1[[#This Row],[Rodents]],Table1[[#This Row],[Human]],Table1[[#This Row],[Pig]]),OR(ISNUMBER(FIND("skin",C536)),ISNUMBER(FIND("dermal",C536))),"NA")</f>
        <v>NA</v>
      </c>
      <c r="AS536" t="str">
        <f>IF(OR(Table1[[#This Row],[Rodents]],Table1[[#This Row],[Human]],Table1[[#This Row],[Pig]]),OR(ISNUMBER(FIND("liver",C536)),ISNUMBER(FIND("hepat",C536))),"NA")</f>
        <v>NA</v>
      </c>
      <c r="AT536" t="str">
        <f>IF(OR(Table1[[#This Row],[Rodents]],Table1[[#This Row],[Human]],Table1[[#This Row],[Pig]]),OR(ISNUMBER(FIND("kidney",C536)),ISNUMBER(FIND("neph",C536))),"NA")</f>
        <v>NA</v>
      </c>
      <c r="AU536" t="str">
        <f>IF(OR(Table1[[#This Row],[Rodents]],Table1[[#This Row],[Human]],Table1[[#This Row],[Pig]]),OR(ISNUMBER(FIND("brain",C536)),ISNUMBER(FIND("neur",C536)),ISNUMBER(FIND("nerv",C536))),"NA")</f>
        <v>NA</v>
      </c>
      <c r="AV536" t="str">
        <f>IF(OR(Table1[[#This Row],[Rodents]],Table1[[#This Row],[Human]],Table1[[#This Row],[Pig]]),OR(ISNUMBER(FIND("heart",C536)),ISNUMBER(FIND("cardi",C536))),"NA")</f>
        <v>NA</v>
      </c>
      <c r="AW536" t="str">
        <f>IF(OR(Table1[[#This Row],[Rodents]],Table1[[#This Row],[Human]],Table1[[#This Row],[Pig]]),OR(ISNUMBER(FIND("gastro",C536)),ISNUMBER(FIND("intesti",C536)),ISNUMBER(FIND("stomach",C536))),"NA")</f>
        <v>NA</v>
      </c>
      <c r="AX536" t="str">
        <f>IF(OR(Table1[[#This Row],[Rodents]],Table1[[#This Row],[Human]],Table1[[#This Row],[Pig]]),NOT(OR(AQ536,AR536,AS536,AT536,AU536,AV536,AW536)),"NA")</f>
        <v>NA</v>
      </c>
      <c r="AY536" t="b">
        <f>OR(ISNUMBER(FIND("SWCNT",C536)),ISNUMBER(FIND("SWNT",C536)),ISNUMBER(FIND("single-wall",C536)),ISNUMBER(FIND("single wall",C536)),ISNUMBER(FIND("Single wall",C536)),ISNUMBER(FIND("Single-wall",C536)),ISNUMBER(FIND("SWCNT",B536)),ISNUMBER(FIND("SWNT",B536)),ISNUMBER(FIND("single-wall",B536)),ISNUMBER(FIND("single wall",B536)),ISNUMBER(FIND("Single-wall",B536)),ISNUMBER(FIND("Single wall",B536)))</f>
        <v>0</v>
      </c>
      <c r="AZ536" t="b">
        <f>OR(ISNUMBER(FIND("MWCNT",C536)),ISNUMBER(FIND("MWNT",C536)),ISNUMBER(FIND("multi-wall",C536)),ISNUMBER(FIND("multi wall",C536)),ISNUMBER(FIND("multiwall",C536)),ISNUMBER(FIND("Multi-wall",C536)),ISNUMBER(FIND("Multi wall",C536)),ISNUMBER(FIND("Multiwall",C536)),ISNUMBER(FIND("MWCNT",B536)),ISNUMBER(FIND("MWNT",B536)),ISNUMBER(FIND("multi-wall",B536)),ISNUMBER(FIND("multi wall",B536)),ISNUMBER(FIND("multiwall",B536)),ISNUMBER(FIND("Multi-wall",B536)),ISNUMBER(FIND("Multi wall",B536)),ISNUMBER(FIND("Multiwall",B536)),ISNUMBER(FIND("Double-wall",B536)),ISNUMBER(FIND("Double wall",B536)),ISNUMBER(FIND("Doublewall",B536)),ISNUMBER(FIND("double-wall",B536)),ISNUMBER(FIND("double wall",B536)),ISNUMBER(FIND("doublewall",B536)))</f>
        <v>0</v>
      </c>
      <c r="BA536" t="b">
        <f>AND(Table1[[#This Row],[SWCNT]],Table1[[#This Row],[MWCNT]])</f>
        <v>0</v>
      </c>
      <c r="BB536" t="b">
        <f>IF(Table1[[#This Row],[SWCNT]]=TRUE,FALSE,IF(Table1[[#This Row],[MWCNT]]=TRUE,FALSE,TRUE))</f>
        <v>1</v>
      </c>
      <c r="BC536" s="18"/>
    </row>
    <row r="537" spans="1:55" ht="129.5">
      <c r="A537" t="s">
        <v>5217</v>
      </c>
      <c r="B537" s="2" t="s">
        <v>5221</v>
      </c>
      <c r="C537" s="16" t="s">
        <v>5225</v>
      </c>
      <c r="D537" s="17" t="s">
        <v>395</v>
      </c>
      <c r="E537" s="2">
        <v>2010</v>
      </c>
      <c r="F537" t="b">
        <f>OR(ISNUMBER(FIND("cytotoxic",C537)),ISNUMBER(FIND("Cytotoxic",C537)),ISNUMBER(FIND("cellular toxicity",C537)),ISNUMBER(FIND("cell death",C537)),ISNUMBER(FIND("viable",C537)),ISNUMBER(FIND("phytotoxic",C537)),ISNUMBER(FIND("acute toxicity",C537)),ISNUMBER(FIND("MTT",C537)),ISNUMBER(FIND("survival",C537)),ISNUMBER(FIND("prolifer",C537)),ISNUMBER(FIND("apoptosis",C537)),ISNUMBER(FIND("neurotoxic",C537)),ISNUMBER(FIND("  lysis ",C537)),ISNUMBER(FIND("necrosis",C537)),ISNUMBER(FIND("cellular death",C537))*3,ISNUMBER(FIND("LDH",C537)),ISNUMBER(FIND("Acute toxicity",C537)))</f>
        <v>0</v>
      </c>
      <c r="G537" t="b">
        <f>OR(ISNUMBER(FIND("genotoxic",C537)),ISNUMBER(FIND("genotoxicity",C537)),ISNUMBER(FIND("DNA damage",C537)),ISNUMBER(FIND("DNA",C537)),ISNUMBER(FIND("RNA",C537)),ISNUMBER(FIND("mesothelioma",C537)),ISNUMBER(FIND("carcino",C537)),ISNUMBER(FIND("mutagen",C537)),ISNUMBER(FIND("genetic",C537)))</f>
        <v>0</v>
      </c>
      <c r="H537" t="b">
        <f>OR(ISNUMBER(FIND("inflammatory",C537)),ISNUMBER(FIND("inflamm",C537)))</f>
        <v>0</v>
      </c>
      <c r="I537" t="b">
        <f>OR(ISNUMBER(FIND("immune",C537)),ISNUMBER(FIND("immunological",C537)),ISNUMBER(FIND("interleuk",C537)),ISNUMBER(FIND("platelet activation",C537)),ISNUMBER(FIND("monocyte",C537)),ISNUMBER(FIND("leukocyte",C537)),ISNUMBER(FIND("cytokine",C537)),ISNUMBER(FIND("CD4",C537)),ISNUMBER(FIND("CD8",C537)),ISNUMBER(FIND("T-cell",C537)))</f>
        <v>0</v>
      </c>
      <c r="J537" t="b">
        <f>OR(ISNUMBER(FIND("reactive oxygen",C537)),ISNUMBER(FIND("ROS",C537)),ISNUMBER(FIND("free radical",C537)),ISNUMBER(FIND("oxidative stress",C537)),ISNUMBER(FIND("peroxid",C537)),ISNUMBER(FIND("oxidative",C537)),ISNUMBER(FIND("antioxid",C537)))</f>
        <v>0</v>
      </c>
      <c r="K537" t="b">
        <f>OR(ISNUMBER(FIND("autophag",C537)))</f>
        <v>0</v>
      </c>
      <c r="L537" t="b">
        <f>OR(ISNUMBER(FIND("morpholog",C537)))</f>
        <v>0</v>
      </c>
      <c r="M537" t="b">
        <f>OR(ISNUMBER(FIND("fibrosis",C537)),ISNUMBER(FIND("Fibrosis",C537)),ISNUMBER(FIND("fibrot",C537)))</f>
        <v>0</v>
      </c>
      <c r="N537" t="b">
        <f>OR(ISNUMBER(FIND("offspring",C537)),ISNUMBER(FIND("Parental",C537)),ISNUMBER(FIND("parental",C537)),ISNUMBER(FIND("germline",C537)),ISNUMBER(FIND("reproduc",C537)),ISNUMBER(FIND("embryo",C537)))</f>
        <v>0</v>
      </c>
      <c r="O537" t="b">
        <f>OR(ISNUMBER(FIND("metabol",C537)),ISNUMBER(FIND("Metabol",C537)),ISNUMBER(FIND("digest",C537)),ISNUMBER(FIND("mitochon",C537)))</f>
        <v>0</v>
      </c>
      <c r="P537" t="b">
        <f>OR(ISNUMBER(FIND("ecotox",C537)),ISNUMBER(FIND("Ecotox",B537)),ISNUMBER(FIND("ecotox",B537)),ISNUMBER(FIND("Ecotox",C537)))</f>
        <v>0</v>
      </c>
      <c r="Q537" t="b">
        <f>OR(ISNUMBER(FIND("Bioaccum",C537)),ISNUMBER(FIND("bioaccum",C537)),ISNUMBER(FIND("accum",C537)))</f>
        <v>0</v>
      </c>
      <c r="R537" t="b">
        <f>OR(ISNUMBER(FIND("Occupation",C537)),ISNUMBER(FIND("occupation",C537)),ISNUMBER(FIND("worker",C537)),ISNUMBER(FIND("workforce",C537)))</f>
        <v>1</v>
      </c>
      <c r="S537" t="b">
        <f>NOT(OR(F537,G537,H537,I537,J537,K537,L537,M537,N537,O537,P537,Q537,R537))</f>
        <v>0</v>
      </c>
      <c r="U537" t="b">
        <f>OR(Table1[[#This Row],[Inflammation]],Table1[[#This Row],[Immune]])</f>
        <v>0</v>
      </c>
      <c r="V537" t="str">
        <f>IF(OR(Table1[[#This Row],[Rodents]],Table1[[#This Row],[Human]],Table1[[#This Row],[Pig]]),OR(ISNUMBER(FIND("intratrach",C537)),ISNUMBER(FIND("nasal ",C537)),ISNUMBER(FIND("instill",C537))),"NA")</f>
        <v>NA</v>
      </c>
      <c r="W537" t="str">
        <f>IF(OR(Table1[[#This Row],[Rodents]],Table1[[#This Row],[Human]],Table1[[#This Row],[Pig]]),OR(ISNUMBER(FIND("dermal",C537)),ISNUMBER(FIND("skin ",C537))),"NA")</f>
        <v>NA</v>
      </c>
      <c r="X537" t="str">
        <f>IF(OR(Table1[[#This Row],[Rodents]],Table1[[#This Row],[Human]],Table1[[#This Row],[Pig]]),OR(ISNUMBER(FIND("injected",C537)),ISNUMBER(FIND("periton",C537)),ISNUMBER(FIND("intrascrot",C537))),"NA")</f>
        <v>NA</v>
      </c>
      <c r="Y537" t="str">
        <f>IF(OR(Table1[[#This Row],[Rodents]],Table1[[#This Row],[Human]],Table1[[#This Row],[Pig]]),NOT(OR(Table1[[#This Row],[Inhaled/Intratracheal/intranasal]],Table1[[#This Row],[Dermal]],Table1[[#This Row],[Injected]])),"NA")</f>
        <v>NA</v>
      </c>
      <c r="AA537" t="b">
        <f>OR(ISNUMBER(FIND("fish ",C537)),ISNUMBER(FIND("Fish ",C537)),ISNUMBER(FIND("aquatic",C537)),ISNUMBER(FIND("daphnids",C537)),ISNUMBER(FIND("Carcinus maenas",C537)),ISNUMBER(FIND("Daphnia",C537)),ISNUMBER(FIND("Ruditapes philippinarum",C537)),ISNUMBER(FIND("daphnia",C537)),ISNUMBER(FIND("marine",C537)),ISNUMBER(FIND("mussel",C537)),ISNUMBER(FIND("algae",C537)),ISNUMBER(FIND("Donax faba",C537)),ISNUMBER(FIND("estuarine",C537)),ISNUMBER(FIND("snail",C537)),ISNUMBER(FIND("Prorocentrum donghaiense",C537)) )</f>
        <v>0</v>
      </c>
      <c r="AB537" t="b">
        <f>OR(ISNUMBER(FIND(" rat ",C537)),ISNUMBER(FIND(" rats ",C537)),ISNUMBER(FIND(" Rats ",C537)),ISNUMBER(FIND(" Rat ",C537)),ISNUMBER(FIND(" rat.",C537)),ISNUMBER(FIND(" rats.",C537)),ISNUMBER(FIND("mouse",C537)),ISNUMBER(FIND("mice",C537)), ISNUMBER(FIND(" Mice",C537)))</f>
        <v>0</v>
      </c>
      <c r="AC537" t="b">
        <f>OR(ISNUMBER(FIND(" cell ",C537)),ISNUMBER(FIND("fibroblast",C537)),ISNUMBER(FIND("macrophage",C537)),ISNUMBER(FIND("epithelial",C537)),ISNUMBER(FIND("endothelial",C537)),ISNUMBER(FIND("neuron",C537)),ISNUMBER(FIND(" cells ",C537)),ISNUMBER(FIND("RBC",C537)),ISNUMBER(FIND("mitochond",C537)),ISNUMBER(FIND("adipocyte",C537)),ISNUMBER(FIND("osteo",C537)),ISNUMBER(FIND("keratin",C537)),ISNUMBER(FIND(" cell's ",C537)),ISNUMBER(FIND("eukary",C537)),ISNUMBER(FIND("sperm",C537)))</f>
        <v>0</v>
      </c>
      <c r="AD537" t="b">
        <f>OR(ISNUMBER(FIND("human",B537)),ISNUMBER(FIND("workers",B537)),ISNUMBER(FIND("workforces",B537)),ISNUMBER(FIND("occupational",B537)),ISNUMBER(FIND("Case report",B537)),ISNUMBER(FIND("Workplaces",B537)),ISNUMBER(FIND("worker",B537)))</f>
        <v>0</v>
      </c>
      <c r="AE537" t="b">
        <f>OR(ISNUMBER(FIND(" plant ",C537)),ISNUMBER(FIND("Plant ",C537)),ISNUMBER(FIND("tomato",C537)),ISNUMBER(FIND("plants",C537)),ISNUMBER(FIND("Plants",C537)),ISNUMBER(FIND("algae",C537)),ISNUMBER(FIND("lettuce",C537)),ISNUMBER(FIND("green gram sprouts ",C537)),ISNUMBER(FIND("Cucurbita pepo",C537)),ISNUMBER(FIND("bean ",C537)),ISNUMBER(FIND("chloroplast",C537)),ISNUMBER(FIND("chlorophyll",C537)),ISNUMBER(FIND("seedling",C537)),ISNUMBER(FIND("canola",C537)),ISNUMBER(FIND("shoot",C537)),ISNUMBER(FIND("photosynthes",C537)),ISNUMBER(FIND(" leaves ",C537)),,ISNUMBER(FIND("agriculture",C537)),ISNUMBER(FIND(" crops ",C537)))</f>
        <v>0</v>
      </c>
      <c r="AF537" t="b">
        <f>OR(ISNUMBER(FIND("bacteria",C537)),ISNUMBER(FIND("Bacteria",C537)),ISNUMBER(FIND("Bacterium",C537)),ISNUMBER(FIND("bacterium",C537)),ISNUMBER(FIND(" coli ",C537)))</f>
        <v>0</v>
      </c>
      <c r="AG537" t="b">
        <f>OR(ISNUMBER(FIND("fungi",C537)),ISNUMBER(FIND("Fungi",C537)),ISNUMBER(FIND("fungus",C537)),ISNUMBER(FIND("Fungus",C537)),ISNUMBER(FIND("mushroom",C537)),ISNUMBER(FIND("Mushroom",C537)),ISNUMBER(FIND(" mold ",C537)))</f>
        <v>0</v>
      </c>
      <c r="AH537" t="b">
        <f>OR(ISNUMBER(FIND("Pig ",C537)),ISNUMBER(FIND("pig ",C537)),ISNUMBER(FIND("Pigs ",C537)),ISNUMBER(FIND("pigs ",C537)))</f>
        <v>0</v>
      </c>
      <c r="AI537" t="b">
        <f>OR(ISNUMBER(FIND(" C. elegans",C537)),ISNUMBER(FIND("Caenorhabditis elegans",C537)),ISNUMBER(FIND("earthworms",C537)),ISNUMBER(FIND(" Ficopomatus enigmaticus",C537)),ISNUMBER(FIND("larva",C537)),ISNUMBER(FIND("Lumbriculus variegatus",C537)),ISNUMBER(FIND("nematode",C537)))</f>
        <v>0</v>
      </c>
      <c r="AJ537" t="b">
        <f>NOT(OR(AA537,AB537,AC537,AD537,AE537,AF537,AG537,AH537,AI537))</f>
        <v>1</v>
      </c>
      <c r="AK537" t="s">
        <v>6118</v>
      </c>
      <c r="AL537" t="b">
        <f>OR(AA537,AB537,AD537,AE537,AF537,AG537,AH537,AI537)</f>
        <v>0</v>
      </c>
      <c r="AM537" t="b">
        <f>IF(Table1[[#This Row],[In vivo?]],IF(Table1[[#This Row],[Cell]],FALSE,TRUE),FALSE)</f>
        <v>0</v>
      </c>
      <c r="AN537" t="b">
        <f>AND(AC537,AL537)</f>
        <v>0</v>
      </c>
      <c r="AO537" t="b">
        <f>IF(Table1[[#This Row],[Cell]],IF(Table1[[#This Row],[In vivo?]],FALSE,TRUE),FALSE)</f>
        <v>0</v>
      </c>
      <c r="AP537" t="b">
        <f>NOT(OR(Table1[[#This Row],[In vivo?]],Table1[[#This Row],[Only in Cell]]))</f>
        <v>1</v>
      </c>
      <c r="AQ537" t="str">
        <f>IF(OR(Table1[[#This Row],[Rodents]],Table1[[#This Row],[Human]],Table1[[#This Row],[Pig]]),OR(ISNUMBER(FIND("pulmonary",C537)),ISNUMBER(FIND("lung",C537))),"NA")</f>
        <v>NA</v>
      </c>
      <c r="AR537" t="str">
        <f>IF(OR(Table1[[#This Row],[Rodents]],Table1[[#This Row],[Human]],Table1[[#This Row],[Pig]]),OR(ISNUMBER(FIND("skin",C537)),ISNUMBER(FIND("dermal",C537))),"NA")</f>
        <v>NA</v>
      </c>
      <c r="AS537" t="str">
        <f>IF(OR(Table1[[#This Row],[Rodents]],Table1[[#This Row],[Human]],Table1[[#This Row],[Pig]]),OR(ISNUMBER(FIND("liver",C537)),ISNUMBER(FIND("hepat",C537))),"NA")</f>
        <v>NA</v>
      </c>
      <c r="AT537" t="str">
        <f>IF(OR(Table1[[#This Row],[Rodents]],Table1[[#This Row],[Human]],Table1[[#This Row],[Pig]]),OR(ISNUMBER(FIND("kidney",C537)),ISNUMBER(FIND("neph",C537))),"NA")</f>
        <v>NA</v>
      </c>
      <c r="AU537" t="str">
        <f>IF(OR(Table1[[#This Row],[Rodents]],Table1[[#This Row],[Human]],Table1[[#This Row],[Pig]]),OR(ISNUMBER(FIND("brain",C537)),ISNUMBER(FIND("neur",C537)),ISNUMBER(FIND("nerv",C537))),"NA")</f>
        <v>NA</v>
      </c>
      <c r="AV537" t="str">
        <f>IF(OR(Table1[[#This Row],[Rodents]],Table1[[#This Row],[Human]],Table1[[#This Row],[Pig]]),OR(ISNUMBER(FIND("heart",C537)),ISNUMBER(FIND("cardi",C537))),"NA")</f>
        <v>NA</v>
      </c>
      <c r="AW537" t="str">
        <f>IF(OR(Table1[[#This Row],[Rodents]],Table1[[#This Row],[Human]],Table1[[#This Row],[Pig]]),OR(ISNUMBER(FIND("gastro",C537)),ISNUMBER(FIND("intesti",C537)),ISNUMBER(FIND("stomach",C537))),"NA")</f>
        <v>NA</v>
      </c>
      <c r="AX537" t="str">
        <f>IF(OR(Table1[[#This Row],[Rodents]],Table1[[#This Row],[Human]],Table1[[#This Row],[Pig]]),NOT(OR(AQ537,AR537,AS537,AT537,AU537,AV537,AW537)),"NA")</f>
        <v>NA</v>
      </c>
      <c r="AY537" t="b">
        <f>OR(ISNUMBER(FIND("SWCNT",C537)),ISNUMBER(FIND("SWNT",C537)),ISNUMBER(FIND("single-wall",C537)),ISNUMBER(FIND("single wall",C537)),ISNUMBER(FIND("Single wall",C537)),ISNUMBER(FIND("Single-wall",C537)),ISNUMBER(FIND("SWCNT",B537)),ISNUMBER(FIND("SWNT",B537)),ISNUMBER(FIND("single-wall",B537)),ISNUMBER(FIND("single wall",B537)),ISNUMBER(FIND("Single-wall",B537)),ISNUMBER(FIND("Single wall",B537)))</f>
        <v>0</v>
      </c>
      <c r="AZ537" t="b">
        <f>OR(ISNUMBER(FIND("MWCNT",C537)),ISNUMBER(FIND("MWNT",C537)),ISNUMBER(FIND("multi-wall",C537)),ISNUMBER(FIND("multi wall",C537)),ISNUMBER(FIND("multiwall",C537)),ISNUMBER(FIND("Multi-wall",C537)),ISNUMBER(FIND("Multi wall",C537)),ISNUMBER(FIND("Multiwall",C537)),ISNUMBER(FIND("MWCNT",B537)),ISNUMBER(FIND("MWNT",B537)),ISNUMBER(FIND("multi-wall",B537)),ISNUMBER(FIND("multi wall",B537)),ISNUMBER(FIND("multiwall",B537)),ISNUMBER(FIND("Multi-wall",B537)),ISNUMBER(FIND("Multi wall",B537)),ISNUMBER(FIND("Multiwall",B537)),ISNUMBER(FIND("Double-wall",B537)),ISNUMBER(FIND("Double wall",B537)),ISNUMBER(FIND("Doublewall",B537)),ISNUMBER(FIND("double-wall",B537)),ISNUMBER(FIND("double wall",B537)),ISNUMBER(FIND("doublewall",B537)))</f>
        <v>0</v>
      </c>
      <c r="BA537" t="b">
        <f>AND(Table1[[#This Row],[SWCNT]],Table1[[#This Row],[MWCNT]])</f>
        <v>0</v>
      </c>
      <c r="BB537" t="b">
        <f>IF(Table1[[#This Row],[SWCNT]]=TRUE,FALSE,IF(Table1[[#This Row],[MWCNT]]=TRUE,FALSE,TRUE))</f>
        <v>1</v>
      </c>
      <c r="BC537" s="18"/>
    </row>
    <row r="538" spans="1:55" ht="203.5">
      <c r="A538" t="s">
        <v>5148</v>
      </c>
      <c r="B538" s="2" t="s">
        <v>5149</v>
      </c>
      <c r="C538" s="16" t="s">
        <v>5150</v>
      </c>
      <c r="D538" s="17" t="s">
        <v>290</v>
      </c>
      <c r="E538" s="2">
        <v>2010</v>
      </c>
      <c r="F538" t="b">
        <f>OR(ISNUMBER(FIND("cytotoxic",C538)),ISNUMBER(FIND("Cytotoxic",C538)),ISNUMBER(FIND("cellular toxicity",C538)),ISNUMBER(FIND("cell death",C538)),ISNUMBER(FIND("viable",C538)),ISNUMBER(FIND("phytotoxic",C538)),ISNUMBER(FIND("acute toxicity",C538)),ISNUMBER(FIND("MTT",C538)),ISNUMBER(FIND("survival",C538)),ISNUMBER(FIND("prolifer",C538)),ISNUMBER(FIND("apoptosis",C538)),ISNUMBER(FIND("neurotoxic",C538)),ISNUMBER(FIND("  lysis ",C538)),ISNUMBER(FIND("necrosis",C538)),ISNUMBER(FIND("cellular death",C538))*3,ISNUMBER(FIND("LDH",C538)),ISNUMBER(FIND("Acute toxicity",C538)))</f>
        <v>0</v>
      </c>
      <c r="G538" t="b">
        <f>OR(ISNUMBER(FIND("genotoxic",C538)),ISNUMBER(FIND("genotoxicity",C538)),ISNUMBER(FIND("DNA damage",C538)),ISNUMBER(FIND("DNA",C538)),ISNUMBER(FIND("RNA",C538)),ISNUMBER(FIND("mesothelioma",C538)),ISNUMBER(FIND("carcino",C538)),ISNUMBER(FIND("mutagen",C538)),ISNUMBER(FIND("genetic",C538)))</f>
        <v>0</v>
      </c>
      <c r="H538" t="b">
        <f>OR(ISNUMBER(FIND("inflammatory",C538)),ISNUMBER(FIND("inflamm",C538)))</f>
        <v>0</v>
      </c>
      <c r="I538" t="b">
        <f>OR(ISNUMBER(FIND("immune",C538)),ISNUMBER(FIND("immunological",C538)),ISNUMBER(FIND("interleuk",C538)),ISNUMBER(FIND("platelet activation",C538)),ISNUMBER(FIND("monocyte",C538)),ISNUMBER(FIND("leukocyte",C538)),ISNUMBER(FIND("cytokine",C538)),ISNUMBER(FIND("CD4",C538)),ISNUMBER(FIND("CD8",C538)),ISNUMBER(FIND("T-cell",C538)))</f>
        <v>0</v>
      </c>
      <c r="J538" t="b">
        <f>OR(ISNUMBER(FIND("reactive oxygen",C538)),ISNUMBER(FIND("ROS",C538)),ISNUMBER(FIND("free radical",C538)),ISNUMBER(FIND("oxidative stress",C538)),ISNUMBER(FIND("peroxid",C538)),ISNUMBER(FIND("oxidative",C538)),ISNUMBER(FIND("antioxid",C538)))</f>
        <v>0</v>
      </c>
      <c r="K538" t="b">
        <f>OR(ISNUMBER(FIND("autophag",C538)))</f>
        <v>0</v>
      </c>
      <c r="L538" t="b">
        <f>OR(ISNUMBER(FIND("morpholog",C538)))</f>
        <v>0</v>
      </c>
      <c r="M538" t="b">
        <f>OR(ISNUMBER(FIND("fibrosis",C538)),ISNUMBER(FIND("Fibrosis",C538)),ISNUMBER(FIND("fibrot",C538)))</f>
        <v>0</v>
      </c>
      <c r="N538" t="b">
        <f>OR(ISNUMBER(FIND("offspring",C538)),ISNUMBER(FIND("Parental",C538)),ISNUMBER(FIND("parental",C538)),ISNUMBER(FIND("germline",C538)),ISNUMBER(FIND("reproduc",C538)),ISNUMBER(FIND("embryo",C538)))</f>
        <v>0</v>
      </c>
      <c r="O538" t="b">
        <f>OR(ISNUMBER(FIND("metabol",C538)),ISNUMBER(FIND("Metabol",C538)),ISNUMBER(FIND("digest",C538)),ISNUMBER(FIND("mitochon",C538)))</f>
        <v>0</v>
      </c>
      <c r="P538" t="b">
        <v>1</v>
      </c>
      <c r="Q538" t="b">
        <f>OR(ISNUMBER(FIND("Bioaccum",C538)),ISNUMBER(FIND("bioaccum",C538)),ISNUMBER(FIND("accum",C538)))</f>
        <v>0</v>
      </c>
      <c r="R538" t="b">
        <f>OR(ISNUMBER(FIND("Occupation",C538)),ISNUMBER(FIND("occupation",C538)),ISNUMBER(FIND("worker",C538)),ISNUMBER(FIND("workforce",C538)))</f>
        <v>0</v>
      </c>
      <c r="S538" t="b">
        <f>NOT(OR(F538,G538,H538,I538,J538,K538,L538,M538,N538,O538,P538,Q538,R538))</f>
        <v>0</v>
      </c>
      <c r="U538" t="b">
        <f>OR(Table1[[#This Row],[Inflammation]],Table1[[#This Row],[Immune]])</f>
        <v>0</v>
      </c>
      <c r="V538" t="str">
        <f>IF(OR(Table1[[#This Row],[Rodents]],Table1[[#This Row],[Human]],Table1[[#This Row],[Pig]]),OR(ISNUMBER(FIND("intratrach",C538)),ISNUMBER(FIND("nasal ",C538)),ISNUMBER(FIND("instill",C538))),"NA")</f>
        <v>NA</v>
      </c>
      <c r="W538" t="str">
        <f>IF(OR(Table1[[#This Row],[Rodents]],Table1[[#This Row],[Human]],Table1[[#This Row],[Pig]]),OR(ISNUMBER(FIND("dermal",C538)),ISNUMBER(FIND("skin ",C538))),"NA")</f>
        <v>NA</v>
      </c>
      <c r="X538" t="str">
        <f>IF(OR(Table1[[#This Row],[Rodents]],Table1[[#This Row],[Human]],Table1[[#This Row],[Pig]]),OR(ISNUMBER(FIND("injected",C538)),ISNUMBER(FIND("periton",C538)),ISNUMBER(FIND("intrascrot",C538))),"NA")</f>
        <v>NA</v>
      </c>
      <c r="Y538" t="str">
        <f>IF(OR(Table1[[#This Row],[Rodents]],Table1[[#This Row],[Human]],Table1[[#This Row],[Pig]]),NOT(OR(Table1[[#This Row],[Inhaled/Intratracheal/intranasal]],Table1[[#This Row],[Dermal]],Table1[[#This Row],[Injected]])),"NA")</f>
        <v>NA</v>
      </c>
      <c r="AA538" t="b">
        <f>OR(ISNUMBER(FIND("fish ",C538)),ISNUMBER(FIND("Fish ",C538)),ISNUMBER(FIND("aquatic",C538)),ISNUMBER(FIND("daphnids",C538)),ISNUMBER(FIND("Carcinus maenas",C538)),ISNUMBER(FIND("Daphnia",C538)),ISNUMBER(FIND("Ruditapes philippinarum",C538)),ISNUMBER(FIND("daphnia",C538)),ISNUMBER(FIND("marine",C538)),ISNUMBER(FIND("mussel",C538)),ISNUMBER(FIND("algae",C538)),ISNUMBER(FIND("Donax faba",C538)),ISNUMBER(FIND("estuarine",C538)),ISNUMBER(FIND("snail",C538)),ISNUMBER(FIND("Prorocentrum donghaiense",C538)) )</f>
        <v>0</v>
      </c>
      <c r="AB538" t="b">
        <f>OR(ISNUMBER(FIND(" rat ",C538)),ISNUMBER(FIND(" rats ",C538)),ISNUMBER(FIND(" Rats ",C538)),ISNUMBER(FIND(" Rat ",C538)),ISNUMBER(FIND(" rat.",C538)),ISNUMBER(FIND(" rats.",C538)),ISNUMBER(FIND("mouse",C538)),ISNUMBER(FIND("mice",C538)), ISNUMBER(FIND(" Mice",C538)))</f>
        <v>0</v>
      </c>
      <c r="AC538" t="b">
        <f>OR(ISNUMBER(FIND(" cell ",C538)),ISNUMBER(FIND("fibroblast",C538)),ISNUMBER(FIND("macrophage",C538)),ISNUMBER(FIND("epithelial",C538)),ISNUMBER(FIND("endothelial",C538)),ISNUMBER(FIND("neuron",C538)),ISNUMBER(FIND(" cells ",C538)),ISNUMBER(FIND("RBC",C538)),ISNUMBER(FIND("mitochond",C538)),ISNUMBER(FIND("adipocyte",C538)),ISNUMBER(FIND("osteo",C538)),ISNUMBER(FIND("keratin",C538)),ISNUMBER(FIND(" cell's ",C538)),ISNUMBER(FIND("eukary",C538)),ISNUMBER(FIND("sperm",C538)))</f>
        <v>0</v>
      </c>
      <c r="AD538" t="b">
        <f>OR(ISNUMBER(FIND("human",B538)),ISNUMBER(FIND("workers",B538)),ISNUMBER(FIND("workforces",B538)),ISNUMBER(FIND("occupational",B538)),ISNUMBER(FIND("Case report",B538)),ISNUMBER(FIND("Workplaces",B538)),ISNUMBER(FIND("worker",B538)))</f>
        <v>0</v>
      </c>
      <c r="AE538" t="b">
        <f>OR(ISNUMBER(FIND(" plant ",C538)),ISNUMBER(FIND("Plant ",C538)),ISNUMBER(FIND("tomato",C538)),ISNUMBER(FIND("plants",C538)),ISNUMBER(FIND("Plants",C538)),ISNUMBER(FIND("algae",C538)),ISNUMBER(FIND("lettuce",C538)),ISNUMBER(FIND("green gram sprouts ",C538)),ISNUMBER(FIND("Cucurbita pepo",C538)),ISNUMBER(FIND("bean ",C538)),ISNUMBER(FIND("chloroplast",C538)),ISNUMBER(FIND("chlorophyll",C538)),ISNUMBER(FIND("seedling",C538)),ISNUMBER(FIND("canola",C538)),ISNUMBER(FIND("shoot",C538)),ISNUMBER(FIND("photosynthes",C538)),ISNUMBER(FIND(" leaves ",C538)),,ISNUMBER(FIND("agriculture",C538)),ISNUMBER(FIND(" crops ",C538)))</f>
        <v>0</v>
      </c>
      <c r="AF538" t="b">
        <f>OR(ISNUMBER(FIND("bacteria",C538)),ISNUMBER(FIND("Bacteria",C538)),ISNUMBER(FIND("Bacterium",C538)),ISNUMBER(FIND("bacterium",C538)),ISNUMBER(FIND(" coli ",C538)))</f>
        <v>0</v>
      </c>
      <c r="AG538" t="b">
        <f>OR(ISNUMBER(FIND("fungi",C538)),ISNUMBER(FIND("Fungi",C538)),ISNUMBER(FIND("fungus",C538)),ISNUMBER(FIND("Fungus",C538)),ISNUMBER(FIND("mushroom",C538)),ISNUMBER(FIND("Mushroom",C538)),ISNUMBER(FIND(" mold ",C538)))</f>
        <v>0</v>
      </c>
      <c r="AH538" t="b">
        <f>OR(ISNUMBER(FIND("Pig ",C538)),ISNUMBER(FIND("pig ",C538)),ISNUMBER(FIND("Pigs ",C538)),ISNUMBER(FIND("pigs ",C538)))</f>
        <v>0</v>
      </c>
      <c r="AI538" t="b">
        <f>OR(ISNUMBER(FIND(" C. elegans",C538)),ISNUMBER(FIND("Caenorhabditis elegans",C538)),ISNUMBER(FIND("earthworms",C538)),ISNUMBER(FIND(" Ficopomatus enigmaticus",C538)),ISNUMBER(FIND("larva",C538)),ISNUMBER(FIND("Lumbriculus variegatus",C538)),ISNUMBER(FIND("nematode",C538)))</f>
        <v>0</v>
      </c>
      <c r="AJ538" t="b">
        <f>NOT(OR(AA538,AB538,AC538,AD538,AE538,AF538,AG538,AH538,AI538))</f>
        <v>1</v>
      </c>
      <c r="AK538" t="s">
        <v>6128</v>
      </c>
      <c r="AL538" t="b">
        <f>OR(AA538,AB538,AD538,AE538,AF538,AG538,AH538,AI538)</f>
        <v>0</v>
      </c>
      <c r="AM538" t="b">
        <f>IF(Table1[[#This Row],[In vivo?]],IF(Table1[[#This Row],[Cell]],FALSE,TRUE),FALSE)</f>
        <v>0</v>
      </c>
      <c r="AN538" t="b">
        <f>AND(AC538,AL538)</f>
        <v>0</v>
      </c>
      <c r="AO538" t="b">
        <f>IF(Table1[[#This Row],[Cell]],IF(Table1[[#This Row],[In vivo?]],FALSE,TRUE),FALSE)</f>
        <v>0</v>
      </c>
      <c r="AP538" t="b">
        <f>NOT(OR(Table1[[#This Row],[In vivo?]],Table1[[#This Row],[Only in Cell]]))</f>
        <v>1</v>
      </c>
      <c r="AQ538" t="str">
        <f>IF(OR(Table1[[#This Row],[Rodents]],Table1[[#This Row],[Human]],Table1[[#This Row],[Pig]]),OR(ISNUMBER(FIND("pulmonary",C538)),ISNUMBER(FIND("lung",C538))),"NA")</f>
        <v>NA</v>
      </c>
      <c r="AR538" t="str">
        <f>IF(OR(Table1[[#This Row],[Rodents]],Table1[[#This Row],[Human]],Table1[[#This Row],[Pig]]),OR(ISNUMBER(FIND("skin",C538)),ISNUMBER(FIND("dermal",C538))),"NA")</f>
        <v>NA</v>
      </c>
      <c r="AS538" t="str">
        <f>IF(OR(Table1[[#This Row],[Rodents]],Table1[[#This Row],[Human]],Table1[[#This Row],[Pig]]),OR(ISNUMBER(FIND("liver",C538)),ISNUMBER(FIND("hepat",C538))),"NA")</f>
        <v>NA</v>
      </c>
      <c r="AT538" t="str">
        <f>IF(OR(Table1[[#This Row],[Rodents]],Table1[[#This Row],[Human]],Table1[[#This Row],[Pig]]),OR(ISNUMBER(FIND("kidney",C538)),ISNUMBER(FIND("neph",C538))),"NA")</f>
        <v>NA</v>
      </c>
      <c r="AU538" t="str">
        <f>IF(OR(Table1[[#This Row],[Rodents]],Table1[[#This Row],[Human]],Table1[[#This Row],[Pig]]),OR(ISNUMBER(FIND("brain",C538)),ISNUMBER(FIND("neur",C538)),ISNUMBER(FIND("nerv",C538))),"NA")</f>
        <v>NA</v>
      </c>
      <c r="AV538" t="str">
        <f>IF(OR(Table1[[#This Row],[Rodents]],Table1[[#This Row],[Human]],Table1[[#This Row],[Pig]]),OR(ISNUMBER(FIND("heart",C538)),ISNUMBER(FIND("cardi",C538))),"NA")</f>
        <v>NA</v>
      </c>
      <c r="AW538" t="str">
        <f>IF(OR(Table1[[#This Row],[Rodents]],Table1[[#This Row],[Human]],Table1[[#This Row],[Pig]]),OR(ISNUMBER(FIND("gastro",C538)),ISNUMBER(FIND("intesti",C538)),ISNUMBER(FIND("stomach",C538))),"NA")</f>
        <v>NA</v>
      </c>
      <c r="AX538" t="str">
        <f>IF(OR(Table1[[#This Row],[Rodents]],Table1[[#This Row],[Human]],Table1[[#This Row],[Pig]]),NOT(OR(AQ538,AR538,AS538,AT538,AU538,AV538,AW538)),"NA")</f>
        <v>NA</v>
      </c>
      <c r="AY538" t="b">
        <f>OR(ISNUMBER(FIND("SWCNT",C538)),ISNUMBER(FIND("SWNT",C538)),ISNUMBER(FIND("single-wall",C538)),ISNUMBER(FIND("single wall",C538)),ISNUMBER(FIND("Single wall",C538)),ISNUMBER(FIND("Single-wall",C538)),ISNUMBER(FIND("SWCNT",B538)),ISNUMBER(FIND("SWNT",B538)),ISNUMBER(FIND("single-wall",B538)),ISNUMBER(FIND("single wall",B538)),ISNUMBER(FIND("Single-wall",B538)),ISNUMBER(FIND("Single wall",B538)))</f>
        <v>0</v>
      </c>
      <c r="AZ538" t="b">
        <f>OR(ISNUMBER(FIND("MWCNT",C538)),ISNUMBER(FIND("MWNT",C538)),ISNUMBER(FIND("multi-wall",C538)),ISNUMBER(FIND("multi wall",C538)),ISNUMBER(FIND("multiwall",C538)),ISNUMBER(FIND("Multi-wall",C538)),ISNUMBER(FIND("Multi wall",C538)),ISNUMBER(FIND("Multiwall",C538)),ISNUMBER(FIND("MWCNT",B538)),ISNUMBER(FIND("MWNT",B538)),ISNUMBER(FIND("multi-wall",B538)),ISNUMBER(FIND("multi wall",B538)),ISNUMBER(FIND("multiwall",B538)),ISNUMBER(FIND("Multi-wall",B538)),ISNUMBER(FIND("Multi wall",B538)),ISNUMBER(FIND("Multiwall",B538)),ISNUMBER(FIND("Double-wall",B538)),ISNUMBER(FIND("Double wall",B538)),ISNUMBER(FIND("Doublewall",B538)),ISNUMBER(FIND("double-wall",B538)),ISNUMBER(FIND("double wall",B538)),ISNUMBER(FIND("doublewall",B538)))</f>
        <v>1</v>
      </c>
      <c r="BA538" t="b">
        <f>AND(Table1[[#This Row],[SWCNT]],Table1[[#This Row],[MWCNT]])</f>
        <v>0</v>
      </c>
      <c r="BB538" t="b">
        <f>IF(Table1[[#This Row],[SWCNT]]=TRUE,FALSE,IF(Table1[[#This Row],[MWCNT]]=TRUE,FALSE,TRUE))</f>
        <v>0</v>
      </c>
      <c r="BC538" s="18"/>
    </row>
    <row r="539" spans="1:55" ht="148">
      <c r="A539" t="s">
        <v>5090</v>
      </c>
      <c r="B539" s="2" t="s">
        <v>5091</v>
      </c>
      <c r="C539" s="16" t="s">
        <v>5092</v>
      </c>
      <c r="D539" s="17" t="s">
        <v>1840</v>
      </c>
      <c r="E539" s="2">
        <v>2010</v>
      </c>
      <c r="F539" t="b">
        <f>OR(ISNUMBER(FIND("cytotoxic",C539)),ISNUMBER(FIND("Cytotoxic",C539)),ISNUMBER(FIND("cellular toxicity",C539)),ISNUMBER(FIND("cell death",C539)),ISNUMBER(FIND("viable",C539)),ISNUMBER(FIND("phytotoxic",C539)),ISNUMBER(FIND("acute toxicity",C539)),ISNUMBER(FIND("MTT",C539)),ISNUMBER(FIND("survival",C539)),ISNUMBER(FIND("prolifer",C539)),ISNUMBER(FIND("apoptosis",C539)),ISNUMBER(FIND("neurotoxic",C539)),ISNUMBER(FIND("  lysis ",C539)),ISNUMBER(FIND("necrosis",C539)),ISNUMBER(FIND("cellular death",C539))*3,ISNUMBER(FIND("LDH",C539)),ISNUMBER(FIND("Acute toxicity",C539)))</f>
        <v>0</v>
      </c>
      <c r="G539" t="b">
        <f>OR(ISNUMBER(FIND("genotoxic",C539)),ISNUMBER(FIND("genotoxicity",C539)),ISNUMBER(FIND("DNA damage",C539)),ISNUMBER(FIND("DNA",C539)),ISNUMBER(FIND("RNA",C539)),ISNUMBER(FIND("mesothelioma",C539)),ISNUMBER(FIND("carcino",C539)),ISNUMBER(FIND("mutagen",C539)),ISNUMBER(FIND("genetic",C539)))</f>
        <v>0</v>
      </c>
      <c r="H539" t="b">
        <f>OR(ISNUMBER(FIND("inflammatory",C539)),ISNUMBER(FIND("inflamm",C539)))</f>
        <v>0</v>
      </c>
      <c r="I539" t="b">
        <f>OR(ISNUMBER(FIND("immune",C539)),ISNUMBER(FIND("immunological",C539)),ISNUMBER(FIND("interleuk",C539)),ISNUMBER(FIND("platelet activation",C539)),ISNUMBER(FIND("monocyte",C539)),ISNUMBER(FIND("leukocyte",C539)),ISNUMBER(FIND("cytokine",C539)),ISNUMBER(FIND("CD4",C539)),ISNUMBER(FIND("CD8",C539)),ISNUMBER(FIND("T-cell",C539)))</f>
        <v>0</v>
      </c>
      <c r="J539" t="b">
        <f>OR(ISNUMBER(FIND("reactive oxygen",C539)),ISNUMBER(FIND("ROS",C539)),ISNUMBER(FIND("free radical",C539)),ISNUMBER(FIND("oxidative stress",C539)),ISNUMBER(FIND("peroxid",C539)),ISNUMBER(FIND("oxidative",C539)),ISNUMBER(FIND("antioxid",C539)))</f>
        <v>1</v>
      </c>
      <c r="K539" t="b">
        <f>OR(ISNUMBER(FIND("autophag",C539)))</f>
        <v>0</v>
      </c>
      <c r="L539" t="b">
        <f>OR(ISNUMBER(FIND("morpholog",C539)))</f>
        <v>0</v>
      </c>
      <c r="M539" t="b">
        <f>OR(ISNUMBER(FIND("fibrosis",C539)),ISNUMBER(FIND("Fibrosis",C539)),ISNUMBER(FIND("fibrot",C539)))</f>
        <v>0</v>
      </c>
      <c r="N539" t="b">
        <f>OR(ISNUMBER(FIND("offspring",C539)),ISNUMBER(FIND("Parental",C539)),ISNUMBER(FIND("parental",C539)),ISNUMBER(FIND("germline",C539)),ISNUMBER(FIND("reproduc",C539)),ISNUMBER(FIND("embryo",C539)))</f>
        <v>0</v>
      </c>
      <c r="O539" t="b">
        <f>OR(ISNUMBER(FIND("metabol",C539)),ISNUMBER(FIND("Metabol",C539)),ISNUMBER(FIND("digest",C539)),ISNUMBER(FIND("mitochon",C539)))</f>
        <v>0</v>
      </c>
      <c r="P539" t="b">
        <f>OR(ISNUMBER(FIND("ecotox",C539)),ISNUMBER(FIND("Ecotox",B539)),ISNUMBER(FIND("ecotox",B539)),ISNUMBER(FIND("Ecotox",C539)))</f>
        <v>0</v>
      </c>
      <c r="Q539" t="b">
        <f>OR(ISNUMBER(FIND("Bioaccum",C539)),ISNUMBER(FIND("bioaccum",C539)),ISNUMBER(FIND("accum",C539)))</f>
        <v>0</v>
      </c>
      <c r="R539" t="b">
        <f>OR(ISNUMBER(FIND("Occupation",C539)),ISNUMBER(FIND("occupation",C539)),ISNUMBER(FIND("worker",C539)),ISNUMBER(FIND("workforce",C539)))</f>
        <v>0</v>
      </c>
      <c r="S539" t="b">
        <f>NOT(OR(F539,G539,H539,I539,J539,K539,L539,M539,N539,O539,P539,Q539,R539))</f>
        <v>0</v>
      </c>
      <c r="U539" t="b">
        <f>OR(Table1[[#This Row],[Inflammation]],Table1[[#This Row],[Immune]])</f>
        <v>0</v>
      </c>
      <c r="V539" t="str">
        <f>IF(OR(Table1[[#This Row],[Rodents]],Table1[[#This Row],[Human]],Table1[[#This Row],[Pig]]),OR(ISNUMBER(FIND("intratrach",C539)),ISNUMBER(FIND("nasal ",C539)),ISNUMBER(FIND("instill",C539))),"NA")</f>
        <v>NA</v>
      </c>
      <c r="W539" t="str">
        <f>IF(OR(Table1[[#This Row],[Rodents]],Table1[[#This Row],[Human]],Table1[[#This Row],[Pig]]),OR(ISNUMBER(FIND("dermal",C539)),ISNUMBER(FIND("skin ",C539))),"NA")</f>
        <v>NA</v>
      </c>
      <c r="X539" t="str">
        <f>IF(OR(Table1[[#This Row],[Rodents]],Table1[[#This Row],[Human]],Table1[[#This Row],[Pig]]),OR(ISNUMBER(FIND("injected",C539)),ISNUMBER(FIND("periton",C539)),ISNUMBER(FIND("intrascrot",C539))),"NA")</f>
        <v>NA</v>
      </c>
      <c r="Y539" t="str">
        <f>IF(OR(Table1[[#This Row],[Rodents]],Table1[[#This Row],[Human]],Table1[[#This Row],[Pig]]),NOT(OR(Table1[[#This Row],[Inhaled/Intratracheal/intranasal]],Table1[[#This Row],[Dermal]],Table1[[#This Row],[Injected]])),"NA")</f>
        <v>NA</v>
      </c>
      <c r="AA539" t="b">
        <f>OR(ISNUMBER(FIND("fish ",C539)),ISNUMBER(FIND("Fish ",C539)),ISNUMBER(FIND("aquatic",C539)),ISNUMBER(FIND("daphnids",C539)),ISNUMBER(FIND("Carcinus maenas",C539)),ISNUMBER(FIND("Daphnia",C539)),ISNUMBER(FIND("Ruditapes philippinarum",C539)),ISNUMBER(FIND("daphnia",C539)),ISNUMBER(FIND("marine",C539)),ISNUMBER(FIND("mussel",C539)),ISNUMBER(FIND("algae",C539)),ISNUMBER(FIND("Donax faba",C539)),ISNUMBER(FIND("estuarine",C539)),ISNUMBER(FIND("snail",C539)),ISNUMBER(FIND("Prorocentrum donghaiense",C539)) )</f>
        <v>0</v>
      </c>
      <c r="AB539" t="b">
        <f>OR(ISNUMBER(FIND(" rat ",C539)),ISNUMBER(FIND(" rats ",C539)),ISNUMBER(FIND(" Rats ",C539)),ISNUMBER(FIND(" Rat ",C539)),ISNUMBER(FIND(" rat.",C539)),ISNUMBER(FIND(" rats.",C539)),ISNUMBER(FIND("mouse",C539)),ISNUMBER(FIND("mice",C539)), ISNUMBER(FIND(" Mice",C539)))</f>
        <v>0</v>
      </c>
      <c r="AC539" t="b">
        <f>OR(ISNUMBER(FIND(" cell ",C539)),ISNUMBER(FIND("fibroblast",C539)),ISNUMBER(FIND("macrophage",C539)),ISNUMBER(FIND("epithelial",C539)),ISNUMBER(FIND("endothelial",C539)),ISNUMBER(FIND("neuron",C539)),ISNUMBER(FIND(" cells ",C539)),ISNUMBER(FIND("RBC",C539)),ISNUMBER(FIND("mitochond",C539)),ISNUMBER(FIND("adipocyte",C539)),ISNUMBER(FIND("osteo",C539)),ISNUMBER(FIND("keratin",C539)),ISNUMBER(FIND(" cell's ",C539)),ISNUMBER(FIND("eukary",C539)),ISNUMBER(FIND("sperm",C539)))</f>
        <v>0</v>
      </c>
      <c r="AD539" t="b">
        <f>OR(ISNUMBER(FIND("human",B539)),ISNUMBER(FIND("workers",B539)),ISNUMBER(FIND("workforces",B539)),ISNUMBER(FIND("occupational",B539)),ISNUMBER(FIND("Case report",B539)),ISNUMBER(FIND("Workplaces",B539)),ISNUMBER(FIND("worker",B539)))</f>
        <v>0</v>
      </c>
      <c r="AE539" t="b">
        <f>OR(ISNUMBER(FIND(" plant ",C539)),ISNUMBER(FIND("Plant ",C539)),ISNUMBER(FIND("tomato",C539)),ISNUMBER(FIND("plants",C539)),ISNUMBER(FIND("Plants",C539)),ISNUMBER(FIND("algae",C539)),ISNUMBER(FIND("lettuce",C539)),ISNUMBER(FIND("green gram sprouts ",C539)),ISNUMBER(FIND("Cucurbita pepo",C539)),ISNUMBER(FIND("bean ",C539)),ISNUMBER(FIND("chloroplast",C539)),ISNUMBER(FIND("chlorophyll",C539)),ISNUMBER(FIND("seedling",C539)),ISNUMBER(FIND("canola",C539)),ISNUMBER(FIND("shoot",C539)),ISNUMBER(FIND("photosynthes",C539)),ISNUMBER(FIND(" leaves ",C539)),,ISNUMBER(FIND("agriculture",C539)),ISNUMBER(FIND(" crops ",C539)))</f>
        <v>0</v>
      </c>
      <c r="AF539" t="b">
        <f>OR(ISNUMBER(FIND("bacteria",C539)),ISNUMBER(FIND("Bacteria",C539)),ISNUMBER(FIND("Bacterium",C539)),ISNUMBER(FIND("bacterium",C539)),ISNUMBER(FIND(" coli ",C539)))</f>
        <v>0</v>
      </c>
      <c r="AG539" t="b">
        <f>OR(ISNUMBER(FIND("fungi",C539)),ISNUMBER(FIND("Fungi",C539)),ISNUMBER(FIND("fungus",C539)),ISNUMBER(FIND("Fungus",C539)),ISNUMBER(FIND("mushroom",C539)),ISNUMBER(FIND("Mushroom",C539)),ISNUMBER(FIND(" mold ",C539)))</f>
        <v>0</v>
      </c>
      <c r="AH539" t="b">
        <f>OR(ISNUMBER(FIND("Pig ",C539)),ISNUMBER(FIND("pig ",C539)),ISNUMBER(FIND("Pigs ",C539)),ISNUMBER(FIND("pigs ",C539)))</f>
        <v>0</v>
      </c>
      <c r="AI539" t="b">
        <f>OR(ISNUMBER(FIND(" C. elegans",C539)),ISNUMBER(FIND("Caenorhabditis elegans",C539)),ISNUMBER(FIND("earthworms",C539)),ISNUMBER(FIND(" Ficopomatus enigmaticus",C539)),ISNUMBER(FIND("larva",C539)),ISNUMBER(FIND("Lumbriculus variegatus",C539)),ISNUMBER(FIND("nematode",C539)))</f>
        <v>0</v>
      </c>
      <c r="AJ539" t="b">
        <f>NOT(OR(AA539,AB539,AC539,AD539,AE539,AF539,AG539,AH539,AI539))</f>
        <v>1</v>
      </c>
      <c r="AL539" t="b">
        <f>OR(AA539,AB539,AD539,AE539,AF539,AG539,AH539,AI539)</f>
        <v>0</v>
      </c>
      <c r="AM539" t="b">
        <f>IF(Table1[[#This Row],[In vivo?]],IF(Table1[[#This Row],[Cell]],FALSE,TRUE),FALSE)</f>
        <v>0</v>
      </c>
      <c r="AN539" t="b">
        <f>AND(AC539,AL539)</f>
        <v>0</v>
      </c>
      <c r="AO539" t="b">
        <f>IF(Table1[[#This Row],[Cell]],IF(Table1[[#This Row],[In vivo?]],FALSE,TRUE),FALSE)</f>
        <v>0</v>
      </c>
      <c r="AP539" t="b">
        <f>NOT(OR(Table1[[#This Row],[In vivo?]],Table1[[#This Row],[Only in Cell]]))</f>
        <v>1</v>
      </c>
      <c r="AQ539" t="str">
        <f>IF(OR(Table1[[#This Row],[Rodents]],Table1[[#This Row],[Human]],Table1[[#This Row],[Pig]]),OR(ISNUMBER(FIND("pulmonary",C539)),ISNUMBER(FIND("lung",C539))),"NA")</f>
        <v>NA</v>
      </c>
      <c r="AR539" t="str">
        <f>IF(OR(Table1[[#This Row],[Rodents]],Table1[[#This Row],[Human]],Table1[[#This Row],[Pig]]),OR(ISNUMBER(FIND("skin",C539)),ISNUMBER(FIND("dermal",C539))),"NA")</f>
        <v>NA</v>
      </c>
      <c r="AS539" t="str">
        <f>IF(OR(Table1[[#This Row],[Rodents]],Table1[[#This Row],[Human]],Table1[[#This Row],[Pig]]),OR(ISNUMBER(FIND("liver",C539)),ISNUMBER(FIND("hepat",C539))),"NA")</f>
        <v>NA</v>
      </c>
      <c r="AT539" t="str">
        <f>IF(OR(Table1[[#This Row],[Rodents]],Table1[[#This Row],[Human]],Table1[[#This Row],[Pig]]),OR(ISNUMBER(FIND("kidney",C539)),ISNUMBER(FIND("neph",C539))),"NA")</f>
        <v>NA</v>
      </c>
      <c r="AU539" t="str">
        <f>IF(OR(Table1[[#This Row],[Rodents]],Table1[[#This Row],[Human]],Table1[[#This Row],[Pig]]),OR(ISNUMBER(FIND("brain",C539)),ISNUMBER(FIND("neur",C539)),ISNUMBER(FIND("nerv",C539))),"NA")</f>
        <v>NA</v>
      </c>
      <c r="AV539" t="str">
        <f>IF(OR(Table1[[#This Row],[Rodents]],Table1[[#This Row],[Human]],Table1[[#This Row],[Pig]]),OR(ISNUMBER(FIND("heart",C539)),ISNUMBER(FIND("cardi",C539))),"NA")</f>
        <v>NA</v>
      </c>
      <c r="AW539" t="str">
        <f>IF(OR(Table1[[#This Row],[Rodents]],Table1[[#This Row],[Human]],Table1[[#This Row],[Pig]]),OR(ISNUMBER(FIND("gastro",C539)),ISNUMBER(FIND("intesti",C539)),ISNUMBER(FIND("stomach",C539))),"NA")</f>
        <v>NA</v>
      </c>
      <c r="AX539" t="str">
        <f>IF(OR(Table1[[#This Row],[Rodents]],Table1[[#This Row],[Human]],Table1[[#This Row],[Pig]]),NOT(OR(AQ539,AR539,AS539,AT539,AU539,AV539,AW539)),"NA")</f>
        <v>NA</v>
      </c>
      <c r="AY539" t="b">
        <f>OR(ISNUMBER(FIND("SWCNT",C539)),ISNUMBER(FIND("SWNT",C539)),ISNUMBER(FIND("single-wall",C539)),ISNUMBER(FIND("single wall",C539)),ISNUMBER(FIND("Single wall",C539)),ISNUMBER(FIND("Single-wall",C539)),ISNUMBER(FIND("SWCNT",B539)),ISNUMBER(FIND("SWNT",B539)),ISNUMBER(FIND("single-wall",B539)),ISNUMBER(FIND("single wall",B539)),ISNUMBER(FIND("Single-wall",B539)),ISNUMBER(FIND("Single wall",B539)))</f>
        <v>1</v>
      </c>
      <c r="AZ539" t="b">
        <f>OR(ISNUMBER(FIND("MWCNT",C539)),ISNUMBER(FIND("MWNT",C539)),ISNUMBER(FIND("multi-wall",C539)),ISNUMBER(FIND("multi wall",C539)),ISNUMBER(FIND("multiwall",C539)),ISNUMBER(FIND("Multi-wall",C539)),ISNUMBER(FIND("Multi wall",C539)),ISNUMBER(FIND("Multiwall",C539)),ISNUMBER(FIND("MWCNT",B539)),ISNUMBER(FIND("MWNT",B539)),ISNUMBER(FIND("multi-wall",B539)),ISNUMBER(FIND("multi wall",B539)),ISNUMBER(FIND("multiwall",B539)),ISNUMBER(FIND("Multi-wall",B539)),ISNUMBER(FIND("Multi wall",B539)),ISNUMBER(FIND("Multiwall",B539)),ISNUMBER(FIND("Double-wall",B539)),ISNUMBER(FIND("Double wall",B539)),ISNUMBER(FIND("Doublewall",B539)),ISNUMBER(FIND("double-wall",B539)),ISNUMBER(FIND("double wall",B539)),ISNUMBER(FIND("doublewall",B539)))</f>
        <v>0</v>
      </c>
      <c r="BA539" t="b">
        <f>AND(Table1[[#This Row],[SWCNT]],Table1[[#This Row],[MWCNT]])</f>
        <v>0</v>
      </c>
      <c r="BB539" t="b">
        <f>IF(Table1[[#This Row],[SWCNT]]=TRUE,FALSE,IF(Table1[[#This Row],[MWCNT]]=TRUE,FALSE,TRUE))</f>
        <v>0</v>
      </c>
      <c r="BC539" s="18"/>
    </row>
    <row r="540" spans="1:55" ht="185">
      <c r="A540" t="s">
        <v>5131</v>
      </c>
      <c r="B540" s="2" t="s">
        <v>5132</v>
      </c>
      <c r="C540" s="16" t="s">
        <v>5133</v>
      </c>
      <c r="D540" s="17" t="s">
        <v>260</v>
      </c>
      <c r="E540" s="2">
        <v>2010</v>
      </c>
      <c r="F540" t="b">
        <f>OR(ISNUMBER(FIND("cytotoxic",C540)),ISNUMBER(FIND("Cytotoxic",C540)),ISNUMBER(FIND("cellular toxicity",C540)),ISNUMBER(FIND("cell death",C540)),ISNUMBER(FIND("viable",C540)),ISNUMBER(FIND("phytotoxic",C540)),ISNUMBER(FIND("acute toxicity",C540)),ISNUMBER(FIND("MTT",C540)),ISNUMBER(FIND("survival",C540)),ISNUMBER(FIND("prolifer",C540)),ISNUMBER(FIND("apoptosis",C540)),ISNUMBER(FIND("neurotoxic",C540)),ISNUMBER(FIND("  lysis ",C540)),ISNUMBER(FIND("necrosis",C540)),ISNUMBER(FIND("cellular death",C540))*3,ISNUMBER(FIND("LDH",C540)),ISNUMBER(FIND("Acute toxicity",C540)))</f>
        <v>1</v>
      </c>
      <c r="G540" t="b">
        <f>OR(ISNUMBER(FIND("genotoxic",C540)),ISNUMBER(FIND("genotoxicity",C540)),ISNUMBER(FIND("DNA damage",C540)),ISNUMBER(FIND("DNA",C540)),ISNUMBER(FIND("RNA",C540)),ISNUMBER(FIND("mesothelioma",C540)),ISNUMBER(FIND("carcino",C540)),ISNUMBER(FIND("mutagen",C540)),ISNUMBER(FIND("genetic",C540)))</f>
        <v>0</v>
      </c>
      <c r="H540" t="b">
        <f>OR(ISNUMBER(FIND("inflammatory",C540)),ISNUMBER(FIND("inflamm",C540)))</f>
        <v>0</v>
      </c>
      <c r="I540" t="b">
        <f>OR(ISNUMBER(FIND("immune",C540)),ISNUMBER(FIND("immunological",C540)),ISNUMBER(FIND("interleuk",C540)),ISNUMBER(FIND("platelet activation",C540)),ISNUMBER(FIND("monocyte",C540)),ISNUMBER(FIND("leukocyte",C540)),ISNUMBER(FIND("cytokine",C540)),ISNUMBER(FIND("CD4",C540)),ISNUMBER(FIND("CD8",C540)),ISNUMBER(FIND("T-cell",C540)))</f>
        <v>0</v>
      </c>
      <c r="J540" t="b">
        <f>OR(ISNUMBER(FIND("reactive oxygen",C540)),ISNUMBER(FIND("ROS",C540)),ISNUMBER(FIND("free radical",C540)),ISNUMBER(FIND("oxidative stress",C540)),ISNUMBER(FIND("peroxid",C540)),ISNUMBER(FIND("oxidative",C540)),ISNUMBER(FIND("antioxid",C540)))</f>
        <v>1</v>
      </c>
      <c r="K540" t="b">
        <f>OR(ISNUMBER(FIND("autophag",C540)))</f>
        <v>0</v>
      </c>
      <c r="L540" t="b">
        <f>OR(ISNUMBER(FIND("morpholog",C540)))</f>
        <v>0</v>
      </c>
      <c r="M540" t="b">
        <f>OR(ISNUMBER(FIND("fibrosis",C540)),ISNUMBER(FIND("Fibrosis",C540)),ISNUMBER(FIND("fibrot",C540)))</f>
        <v>0</v>
      </c>
      <c r="N540" t="b">
        <f>OR(ISNUMBER(FIND("offspring",C540)),ISNUMBER(FIND("Parental",C540)),ISNUMBER(FIND("parental",C540)),ISNUMBER(FIND("germline",C540)),ISNUMBER(FIND("reproduc",C540)),ISNUMBER(FIND("embryo",C540)))</f>
        <v>0</v>
      </c>
      <c r="O540" t="b">
        <f>OR(ISNUMBER(FIND("metabol",C540)),ISNUMBER(FIND("Metabol",C540)),ISNUMBER(FIND("digest",C540)),ISNUMBER(FIND("mitochon",C540)))</f>
        <v>1</v>
      </c>
      <c r="P540" t="b">
        <f>OR(ISNUMBER(FIND("ecotox",C540)),ISNUMBER(FIND("Ecotox",B540)),ISNUMBER(FIND("ecotox",B540)),ISNUMBER(FIND("Ecotox",C540)))</f>
        <v>0</v>
      </c>
      <c r="Q540" t="b">
        <f>OR(ISNUMBER(FIND("Bioaccum",C540)),ISNUMBER(FIND("bioaccum",C540)),ISNUMBER(FIND("accum",C540)))</f>
        <v>0</v>
      </c>
      <c r="R540" t="b">
        <f>OR(ISNUMBER(FIND("Occupation",C540)),ISNUMBER(FIND("occupation",C540)),ISNUMBER(FIND("worker",C540)),ISNUMBER(FIND("workforce",C540)))</f>
        <v>0</v>
      </c>
      <c r="S540" t="b">
        <f>NOT(OR(F540,G540,H540,I540,J540,K540,L540,M540,N540,O540,P540,Q540,R540))</f>
        <v>0</v>
      </c>
      <c r="U540" t="b">
        <f>OR(Table1[[#This Row],[Inflammation]],Table1[[#This Row],[Immune]])</f>
        <v>0</v>
      </c>
      <c r="V540" t="str">
        <f>IF(OR(Table1[[#This Row],[Rodents]],Table1[[#This Row],[Human]],Table1[[#This Row],[Pig]]),OR(ISNUMBER(FIND("intratrach",C540)),ISNUMBER(FIND("nasal ",C540)),ISNUMBER(FIND("instill",C540))),"NA")</f>
        <v>NA</v>
      </c>
      <c r="W540" t="str">
        <f>IF(OR(Table1[[#This Row],[Rodents]],Table1[[#This Row],[Human]],Table1[[#This Row],[Pig]]),OR(ISNUMBER(FIND("dermal",C540)),ISNUMBER(FIND("skin ",C540))),"NA")</f>
        <v>NA</v>
      </c>
      <c r="X540" t="str">
        <f>IF(OR(Table1[[#This Row],[Rodents]],Table1[[#This Row],[Human]],Table1[[#This Row],[Pig]]),OR(ISNUMBER(FIND("injected",C540)),ISNUMBER(FIND("periton",C540)),ISNUMBER(FIND("intrascrot",C540))),"NA")</f>
        <v>NA</v>
      </c>
      <c r="Y540" t="str">
        <f>IF(OR(Table1[[#This Row],[Rodents]],Table1[[#This Row],[Human]],Table1[[#This Row],[Pig]]),NOT(OR(Table1[[#This Row],[Inhaled/Intratracheal/intranasal]],Table1[[#This Row],[Dermal]],Table1[[#This Row],[Injected]])),"NA")</f>
        <v>NA</v>
      </c>
      <c r="AA540" t="b">
        <f>OR(ISNUMBER(FIND("fish ",C540)),ISNUMBER(FIND("Fish ",C540)),ISNUMBER(FIND("aquatic",C540)),ISNUMBER(FIND("daphnids",C540)),ISNUMBER(FIND("Carcinus maenas",C540)),ISNUMBER(FIND("Daphnia",C540)),ISNUMBER(FIND("Ruditapes philippinarum",C540)),ISNUMBER(FIND("daphnia",C540)),ISNUMBER(FIND("marine",C540)),ISNUMBER(FIND("mussel",C540)),ISNUMBER(FIND("algae",C540)),ISNUMBER(FIND("Donax faba",C540)),ISNUMBER(FIND("estuarine",C540)),ISNUMBER(FIND("snail",C540)),ISNUMBER(FIND("Prorocentrum donghaiense",C540)) )</f>
        <v>0</v>
      </c>
      <c r="AB540" t="b">
        <f>OR(ISNUMBER(FIND(" rat ",C540)),ISNUMBER(FIND(" rats ",C540)),ISNUMBER(FIND(" Rats ",C540)),ISNUMBER(FIND(" Rat ",C540)),ISNUMBER(FIND(" rat.",C540)),ISNUMBER(FIND(" rats.",C540)),ISNUMBER(FIND("mouse",C540)),ISNUMBER(FIND("mice",C540)), ISNUMBER(FIND(" Mice",C540)))</f>
        <v>0</v>
      </c>
      <c r="AC540" t="b">
        <f>OR(ISNUMBER(FIND(" cell ",C540)),ISNUMBER(FIND("fibroblast",C540)),ISNUMBER(FIND("macrophage",C540)),ISNUMBER(FIND("epithelial",C540)),ISNUMBER(FIND("endothelial",C540)),ISNUMBER(FIND("neuron",C540)),ISNUMBER(FIND(" cells ",C540)),ISNUMBER(FIND("RBC",C540)),ISNUMBER(FIND("mitochond",C540)),ISNUMBER(FIND("adipocyte",C540)),ISNUMBER(FIND("osteo",C540)),ISNUMBER(FIND("keratin",C540)),ISNUMBER(FIND(" cell's ",C540)),ISNUMBER(FIND("eukary",C540)),ISNUMBER(FIND("sperm",C540)))</f>
        <v>0</v>
      </c>
      <c r="AD540" t="b">
        <f>OR(ISNUMBER(FIND("human",B540)),ISNUMBER(FIND("workers",B540)),ISNUMBER(FIND("workforces",B540)),ISNUMBER(FIND("occupational",B540)),ISNUMBER(FIND("Case report",B540)),ISNUMBER(FIND("Workplaces",B540)),ISNUMBER(FIND("worker",B540)))</f>
        <v>0</v>
      </c>
      <c r="AE540" t="b">
        <f>OR(ISNUMBER(FIND(" plant ",C540)),ISNUMBER(FIND("Plant ",C540)),ISNUMBER(FIND("tomato",C540)),ISNUMBER(FIND("plants",C540)),ISNUMBER(FIND("Plants",C540)),ISNUMBER(FIND("algae",C540)),ISNUMBER(FIND("lettuce",C540)),ISNUMBER(FIND("green gram sprouts ",C540)),ISNUMBER(FIND("Cucurbita pepo",C540)),ISNUMBER(FIND("bean ",C540)),ISNUMBER(FIND("chloroplast",C540)),ISNUMBER(FIND("chlorophyll",C540)),ISNUMBER(FIND("seedling",C540)),ISNUMBER(FIND("canola",C540)),ISNUMBER(FIND("shoot",C540)),ISNUMBER(FIND("photosynthes",C540)),ISNUMBER(FIND(" leaves ",C540)),,ISNUMBER(FIND("agriculture",C540)),ISNUMBER(FIND(" crops ",C540)))</f>
        <v>0</v>
      </c>
      <c r="AF540" t="b">
        <f>OR(ISNUMBER(FIND("bacteria",C540)),ISNUMBER(FIND("Bacteria",C540)),ISNUMBER(FIND("Bacterium",C540)),ISNUMBER(FIND("bacterium",C540)),ISNUMBER(FIND(" coli ",C540)))</f>
        <v>0</v>
      </c>
      <c r="AG540" t="b">
        <f>OR(ISNUMBER(FIND("fungi",C540)),ISNUMBER(FIND("Fungi",C540)),ISNUMBER(FIND("fungus",C540)),ISNUMBER(FIND("Fungus",C540)),ISNUMBER(FIND("mushroom",C540)),ISNUMBER(FIND("Mushroom",C540)),ISNUMBER(FIND(" mold ",C540)))</f>
        <v>0</v>
      </c>
      <c r="AH540" t="b">
        <f>OR(ISNUMBER(FIND("Pig ",C540)),ISNUMBER(FIND("pig ",C540)),ISNUMBER(FIND("Pigs ",C540)),ISNUMBER(FIND("pigs ",C540)))</f>
        <v>0</v>
      </c>
      <c r="AI540" t="b">
        <f>OR(ISNUMBER(FIND(" C. elegans",C540)),ISNUMBER(FIND("Caenorhabditis elegans",C540)),ISNUMBER(FIND("earthworms",C540)),ISNUMBER(FIND(" Ficopomatus enigmaticus",C540)),ISNUMBER(FIND("larva",C540)),ISNUMBER(FIND("Lumbriculus variegatus",C540)),ISNUMBER(FIND("nematode",C540)))</f>
        <v>0</v>
      </c>
      <c r="AJ540" t="b">
        <f>NOT(OR(AA540,AB540,AC540,AD540,AE540,AF540,AG540,AH540,AI540))</f>
        <v>1</v>
      </c>
      <c r="AL540" t="b">
        <f>OR(AA540,AB540,AD540,AE540,AF540,AG540,AH540,AI540)</f>
        <v>0</v>
      </c>
      <c r="AM540" t="b">
        <f>IF(Table1[[#This Row],[In vivo?]],IF(Table1[[#This Row],[Cell]],FALSE,TRUE),FALSE)</f>
        <v>0</v>
      </c>
      <c r="AN540" t="b">
        <f>AND(AC540,AL540)</f>
        <v>0</v>
      </c>
      <c r="AO540" t="b">
        <f>IF(Table1[[#This Row],[Cell]],IF(Table1[[#This Row],[In vivo?]],FALSE,TRUE),FALSE)</f>
        <v>0</v>
      </c>
      <c r="AP540" t="b">
        <f>NOT(OR(Table1[[#This Row],[In vivo?]],Table1[[#This Row],[Only in Cell]]))</f>
        <v>1</v>
      </c>
      <c r="AQ540" t="str">
        <f>IF(OR(Table1[[#This Row],[Rodents]],Table1[[#This Row],[Human]],Table1[[#This Row],[Pig]]),OR(ISNUMBER(FIND("pulmonary",C540)),ISNUMBER(FIND("lung",C540))),"NA")</f>
        <v>NA</v>
      </c>
      <c r="AR540" t="str">
        <f>IF(OR(Table1[[#This Row],[Rodents]],Table1[[#This Row],[Human]],Table1[[#This Row],[Pig]]),OR(ISNUMBER(FIND("skin",C540)),ISNUMBER(FIND("dermal",C540))),"NA")</f>
        <v>NA</v>
      </c>
      <c r="AS540" t="str">
        <f>IF(OR(Table1[[#This Row],[Rodents]],Table1[[#This Row],[Human]],Table1[[#This Row],[Pig]]),OR(ISNUMBER(FIND("liver",C540)),ISNUMBER(FIND("hepat",C540))),"NA")</f>
        <v>NA</v>
      </c>
      <c r="AT540" t="str">
        <f>IF(OR(Table1[[#This Row],[Rodents]],Table1[[#This Row],[Human]],Table1[[#This Row],[Pig]]),OR(ISNUMBER(FIND("kidney",C540)),ISNUMBER(FIND("neph",C540))),"NA")</f>
        <v>NA</v>
      </c>
      <c r="AU540" t="str">
        <f>IF(OR(Table1[[#This Row],[Rodents]],Table1[[#This Row],[Human]],Table1[[#This Row],[Pig]]),OR(ISNUMBER(FIND("brain",C540)),ISNUMBER(FIND("neur",C540)),ISNUMBER(FIND("nerv",C540))),"NA")</f>
        <v>NA</v>
      </c>
      <c r="AV540" t="str">
        <f>IF(OR(Table1[[#This Row],[Rodents]],Table1[[#This Row],[Human]],Table1[[#This Row],[Pig]]),OR(ISNUMBER(FIND("heart",C540)),ISNUMBER(FIND("cardi",C540))),"NA")</f>
        <v>NA</v>
      </c>
      <c r="AW540" t="str">
        <f>IF(OR(Table1[[#This Row],[Rodents]],Table1[[#This Row],[Human]],Table1[[#This Row],[Pig]]),OR(ISNUMBER(FIND("gastro",C540)),ISNUMBER(FIND("intesti",C540)),ISNUMBER(FIND("stomach",C540))),"NA")</f>
        <v>NA</v>
      </c>
      <c r="AX540" t="str">
        <f>IF(OR(Table1[[#This Row],[Rodents]],Table1[[#This Row],[Human]],Table1[[#This Row],[Pig]]),NOT(OR(AQ540,AR540,AS540,AT540,AU540,AV540,AW540)),"NA")</f>
        <v>NA</v>
      </c>
      <c r="AY540" t="b">
        <f>OR(ISNUMBER(FIND("SWCNT",C540)),ISNUMBER(FIND("SWNT",C540)),ISNUMBER(FIND("single-wall",C540)),ISNUMBER(FIND("single wall",C540)),ISNUMBER(FIND("Single wall",C540)),ISNUMBER(FIND("Single-wall",C540)),ISNUMBER(FIND("SWCNT",B540)),ISNUMBER(FIND("SWNT",B540)),ISNUMBER(FIND("single-wall",B540)),ISNUMBER(FIND("single wall",B540)),ISNUMBER(FIND("Single-wall",B540)),ISNUMBER(FIND("Single wall",B540)))</f>
        <v>1</v>
      </c>
      <c r="AZ540" t="b">
        <f>OR(ISNUMBER(FIND("MWCNT",C540)),ISNUMBER(FIND("MWNT",C540)),ISNUMBER(FIND("multi-wall",C540)),ISNUMBER(FIND("multi wall",C540)),ISNUMBER(FIND("multiwall",C540)),ISNUMBER(FIND("Multi-wall",C540)),ISNUMBER(FIND("Multi wall",C540)),ISNUMBER(FIND("Multiwall",C540)),ISNUMBER(FIND("MWCNT",B540)),ISNUMBER(FIND("MWNT",B540)),ISNUMBER(FIND("multi-wall",B540)),ISNUMBER(FIND("multi wall",B540)),ISNUMBER(FIND("multiwall",B540)),ISNUMBER(FIND("Multi-wall",B540)),ISNUMBER(FIND("Multi wall",B540)),ISNUMBER(FIND("Multiwall",B540)),ISNUMBER(FIND("Double-wall",B540)),ISNUMBER(FIND("Double wall",B540)),ISNUMBER(FIND("Doublewall",B540)),ISNUMBER(FIND("double-wall",B540)),ISNUMBER(FIND("double wall",B540)),ISNUMBER(FIND("doublewall",B540)))</f>
        <v>0</v>
      </c>
      <c r="BA540" t="b">
        <f>AND(Table1[[#This Row],[SWCNT]],Table1[[#This Row],[MWCNT]])</f>
        <v>0</v>
      </c>
      <c r="BB540" t="b">
        <f>IF(Table1[[#This Row],[SWCNT]]=TRUE,FALSE,IF(Table1[[#This Row],[MWCNT]]=TRUE,FALSE,TRUE))</f>
        <v>0</v>
      </c>
      <c r="BC540" s="18"/>
    </row>
    <row r="541" spans="1:55" ht="185">
      <c r="A541" t="s">
        <v>5185</v>
      </c>
      <c r="B541" s="2" t="s">
        <v>5187</v>
      </c>
      <c r="C541" s="16" t="s">
        <v>5189</v>
      </c>
      <c r="D541" s="17" t="s">
        <v>5191</v>
      </c>
      <c r="E541" s="2">
        <v>2010</v>
      </c>
      <c r="F541" t="b">
        <f>OR(ISNUMBER(FIND("cytotoxic",C541)),ISNUMBER(FIND("Cytotoxic",C541)),ISNUMBER(FIND("cellular toxicity",C541)),ISNUMBER(FIND("cell death",C541)),ISNUMBER(FIND("viable",C541)),ISNUMBER(FIND("phytotoxic",C541)),ISNUMBER(FIND("acute toxicity",C541)),ISNUMBER(FIND("MTT",C541)),ISNUMBER(FIND("survival",C541)),ISNUMBER(FIND("prolifer",C541)),ISNUMBER(FIND("apoptosis",C541)),ISNUMBER(FIND("neurotoxic",C541)),ISNUMBER(FIND("  lysis ",C541)),ISNUMBER(FIND("necrosis",C541)),ISNUMBER(FIND("cellular death",C541))*3,ISNUMBER(FIND("LDH",C541)),ISNUMBER(FIND("Acute toxicity",C541)))</f>
        <v>1</v>
      </c>
      <c r="G541" t="b">
        <f>OR(ISNUMBER(FIND("genotoxic",C541)),ISNUMBER(FIND("genotoxicity",C541)),ISNUMBER(FIND("DNA damage",C541)),ISNUMBER(FIND("DNA",C541)),ISNUMBER(FIND("RNA",C541)),ISNUMBER(FIND("mesothelioma",C541)),ISNUMBER(FIND("carcino",C541)),ISNUMBER(FIND("mutagen",C541)),ISNUMBER(FIND("genetic",C541)))</f>
        <v>0</v>
      </c>
      <c r="H541" t="b">
        <f>OR(ISNUMBER(FIND("inflammatory",C541)),ISNUMBER(FIND("inflamm",C541)))</f>
        <v>0</v>
      </c>
      <c r="I541" t="b">
        <f>OR(ISNUMBER(FIND("immune",C541)),ISNUMBER(FIND("immunological",C541)),ISNUMBER(FIND("interleuk",C541)),ISNUMBER(FIND("platelet activation",C541)),ISNUMBER(FIND("monocyte",C541)),ISNUMBER(FIND("leukocyte",C541)),ISNUMBER(FIND("cytokine",C541)),ISNUMBER(FIND("CD4",C541)),ISNUMBER(FIND("CD8",C541)),ISNUMBER(FIND("T-cell",C541)))</f>
        <v>0</v>
      </c>
      <c r="J541" t="b">
        <f>OR(ISNUMBER(FIND("reactive oxygen",C541)),ISNUMBER(FIND("ROS",C541)),ISNUMBER(FIND("free radical",C541)),ISNUMBER(FIND("oxidative stress",C541)),ISNUMBER(FIND("peroxid",C541)),ISNUMBER(FIND("oxidative",C541)),ISNUMBER(FIND("antioxid",C541)))</f>
        <v>0</v>
      </c>
      <c r="K541" t="b">
        <f>OR(ISNUMBER(FIND("autophag",C541)))</f>
        <v>0</v>
      </c>
      <c r="L541" t="b">
        <f>OR(ISNUMBER(FIND("morpholog",C541)))</f>
        <v>0</v>
      </c>
      <c r="M541" t="b">
        <f>OR(ISNUMBER(FIND("fibrosis",C541)),ISNUMBER(FIND("Fibrosis",C541)),ISNUMBER(FIND("fibrot",C541)))</f>
        <v>0</v>
      </c>
      <c r="N541" t="b">
        <f>OR(ISNUMBER(FIND("offspring",C541)),ISNUMBER(FIND("Parental",C541)),ISNUMBER(FIND("parental",C541)),ISNUMBER(FIND("germline",C541)),ISNUMBER(FIND("reproduc",C541)),ISNUMBER(FIND("embryo",C541)))</f>
        <v>0</v>
      </c>
      <c r="O541" t="b">
        <f>OR(ISNUMBER(FIND("metabol",C541)),ISNUMBER(FIND("Metabol",C541)),ISNUMBER(FIND("digest",C541)),ISNUMBER(FIND("mitochon",C541)))</f>
        <v>0</v>
      </c>
      <c r="P541" t="b">
        <f>OR(ISNUMBER(FIND("ecotox",C541)),ISNUMBER(FIND("Ecotox",B541)),ISNUMBER(FIND("ecotox",B541)),ISNUMBER(FIND("Ecotox",C541)))</f>
        <v>0</v>
      </c>
      <c r="Q541" t="b">
        <f>OR(ISNUMBER(FIND("Bioaccum",C541)),ISNUMBER(FIND("bioaccum",C541)),ISNUMBER(FIND("accum",C541)))</f>
        <v>0</v>
      </c>
      <c r="R541" t="b">
        <f>OR(ISNUMBER(FIND("Occupation",C541)),ISNUMBER(FIND("occupation",C541)),ISNUMBER(FIND("worker",C541)),ISNUMBER(FIND("workforce",C541)))</f>
        <v>0</v>
      </c>
      <c r="S541" t="b">
        <f>NOT(OR(F541,G541,H541,I541,J541,K541,L541,M541,N541,O541,P541,Q541,R541))</f>
        <v>0</v>
      </c>
      <c r="U541" t="b">
        <f>OR(Table1[[#This Row],[Inflammation]],Table1[[#This Row],[Immune]])</f>
        <v>0</v>
      </c>
      <c r="V541" t="str">
        <f>IF(OR(Table1[[#This Row],[Rodents]],Table1[[#This Row],[Human]],Table1[[#This Row],[Pig]]),OR(ISNUMBER(FIND("intratrach",C541)),ISNUMBER(FIND("nasal ",C541)),ISNUMBER(FIND("instill",C541))),"NA")</f>
        <v>NA</v>
      </c>
      <c r="W541" t="str">
        <f>IF(OR(Table1[[#This Row],[Rodents]],Table1[[#This Row],[Human]],Table1[[#This Row],[Pig]]),OR(ISNUMBER(FIND("dermal",C541)),ISNUMBER(FIND("skin ",C541))),"NA")</f>
        <v>NA</v>
      </c>
      <c r="X541" t="str">
        <f>IF(OR(Table1[[#This Row],[Rodents]],Table1[[#This Row],[Human]],Table1[[#This Row],[Pig]]),OR(ISNUMBER(FIND("injected",C541)),ISNUMBER(FIND("periton",C541)),ISNUMBER(FIND("intrascrot",C541))),"NA")</f>
        <v>NA</v>
      </c>
      <c r="Y541" t="str">
        <f>IF(OR(Table1[[#This Row],[Rodents]],Table1[[#This Row],[Human]],Table1[[#This Row],[Pig]]),NOT(OR(Table1[[#This Row],[Inhaled/Intratracheal/intranasal]],Table1[[#This Row],[Dermal]],Table1[[#This Row],[Injected]])),"NA")</f>
        <v>NA</v>
      </c>
      <c r="AA541" t="b">
        <f>OR(ISNUMBER(FIND("fish ",C541)),ISNUMBER(FIND("Fish ",C541)),ISNUMBER(FIND("aquatic",C541)),ISNUMBER(FIND("daphnids",C541)),ISNUMBER(FIND("Carcinus maenas",C541)),ISNUMBER(FIND("Daphnia",C541)),ISNUMBER(FIND("Ruditapes philippinarum",C541)),ISNUMBER(FIND("daphnia",C541)),ISNUMBER(FIND("marine",C541)),ISNUMBER(FIND("mussel",C541)),ISNUMBER(FIND("algae",C541)),ISNUMBER(FIND("Donax faba",C541)),ISNUMBER(FIND("estuarine",C541)),ISNUMBER(FIND("snail",C541)),ISNUMBER(FIND("Prorocentrum donghaiense",C541)) )</f>
        <v>0</v>
      </c>
      <c r="AB541" t="b">
        <f>OR(ISNUMBER(FIND(" rat ",C541)),ISNUMBER(FIND(" rats ",C541)),ISNUMBER(FIND(" Rats ",C541)),ISNUMBER(FIND(" Rat ",C541)),ISNUMBER(FIND(" rat.",C541)),ISNUMBER(FIND(" rats.",C541)),ISNUMBER(FIND("mouse",C541)),ISNUMBER(FIND("mice",C541)), ISNUMBER(FIND(" Mice",C541)))</f>
        <v>0</v>
      </c>
      <c r="AC541" t="b">
        <f>OR(ISNUMBER(FIND(" cell ",C541)),ISNUMBER(FIND("fibroblast",C541)),ISNUMBER(FIND("macrophage",C541)),ISNUMBER(FIND("epithelial",C541)),ISNUMBER(FIND("endothelial",C541)),ISNUMBER(FIND("neuron",C541)),ISNUMBER(FIND(" cells ",C541)),ISNUMBER(FIND("RBC",C541)),ISNUMBER(FIND("mitochond",C541)),ISNUMBER(FIND("adipocyte",C541)),ISNUMBER(FIND("osteo",C541)),ISNUMBER(FIND("keratin",C541)),ISNUMBER(FIND(" cell's ",C541)),ISNUMBER(FIND("eukary",C541)),ISNUMBER(FIND("sperm",C541)))</f>
        <v>0</v>
      </c>
      <c r="AD541" t="b">
        <f>OR(ISNUMBER(FIND("human",B541)),ISNUMBER(FIND("workers",B541)),ISNUMBER(FIND("workforces",B541)),ISNUMBER(FIND("occupational",B541)),ISNUMBER(FIND("Case report",B541)),ISNUMBER(FIND("Workplaces",B541)),ISNUMBER(FIND("worker",B541)))</f>
        <v>0</v>
      </c>
      <c r="AE541" t="b">
        <f>OR(ISNUMBER(FIND(" plant ",C541)),ISNUMBER(FIND("Plant ",C541)),ISNUMBER(FIND("tomato",C541)),ISNUMBER(FIND("plants",C541)),ISNUMBER(FIND("Plants",C541)),ISNUMBER(FIND("algae",C541)),ISNUMBER(FIND("lettuce",C541)),ISNUMBER(FIND("green gram sprouts ",C541)),ISNUMBER(FIND("Cucurbita pepo",C541)),ISNUMBER(FIND("bean ",C541)),ISNUMBER(FIND("chloroplast",C541)),ISNUMBER(FIND("chlorophyll",C541)),ISNUMBER(FIND("seedling",C541)),ISNUMBER(FIND("canola",C541)),ISNUMBER(FIND("shoot",C541)),ISNUMBER(FIND("photosynthes",C541)),ISNUMBER(FIND(" leaves ",C541)),,ISNUMBER(FIND("agriculture",C541)),ISNUMBER(FIND(" crops ",C541)))</f>
        <v>0</v>
      </c>
      <c r="AF541" t="b">
        <f>OR(ISNUMBER(FIND("bacteria",C541)),ISNUMBER(FIND("Bacteria",C541)),ISNUMBER(FIND("Bacterium",C541)),ISNUMBER(FIND("bacterium",C541)),ISNUMBER(FIND(" coli ",C541)))</f>
        <v>0</v>
      </c>
      <c r="AG541" t="b">
        <f>OR(ISNUMBER(FIND("fungi",C541)),ISNUMBER(FIND("Fungi",C541)),ISNUMBER(FIND("fungus",C541)),ISNUMBER(FIND("Fungus",C541)),ISNUMBER(FIND("mushroom",C541)),ISNUMBER(FIND("Mushroom",C541)),ISNUMBER(FIND(" mold ",C541)))</f>
        <v>0</v>
      </c>
      <c r="AH541" t="b">
        <f>OR(ISNUMBER(FIND("Pig ",C541)),ISNUMBER(FIND("pig ",C541)),ISNUMBER(FIND("Pigs ",C541)),ISNUMBER(FIND("pigs ",C541)))</f>
        <v>0</v>
      </c>
      <c r="AI541" t="b">
        <f>OR(ISNUMBER(FIND(" C. elegans",C541)),ISNUMBER(FIND("Caenorhabditis elegans",C541)),ISNUMBER(FIND("earthworms",C541)),ISNUMBER(FIND(" Ficopomatus enigmaticus",C541)),ISNUMBER(FIND("larva",C541)),ISNUMBER(FIND("Lumbriculus variegatus",C541)),ISNUMBER(FIND("nematode",C541)))</f>
        <v>0</v>
      </c>
      <c r="AJ541" t="b">
        <f>NOT(OR(AA541,AB541,AC541,AD541,AE541,AF541,AG541,AH541,AI541))</f>
        <v>1</v>
      </c>
      <c r="AL541" t="b">
        <f>OR(AA541,AB541,AD541,AE541,AF541,AG541,AH541,AI541)</f>
        <v>0</v>
      </c>
      <c r="AM541" t="b">
        <f>IF(Table1[[#This Row],[In vivo?]],IF(Table1[[#This Row],[Cell]],FALSE,TRUE),FALSE)</f>
        <v>0</v>
      </c>
      <c r="AN541" t="b">
        <f>AND(AC541,AL541)</f>
        <v>0</v>
      </c>
      <c r="AO541" t="b">
        <f>IF(Table1[[#This Row],[Cell]],IF(Table1[[#This Row],[In vivo?]],FALSE,TRUE),FALSE)</f>
        <v>0</v>
      </c>
      <c r="AP541" t="b">
        <f>NOT(OR(Table1[[#This Row],[In vivo?]],Table1[[#This Row],[Only in Cell]]))</f>
        <v>1</v>
      </c>
      <c r="AQ541" t="str">
        <f>IF(OR(Table1[[#This Row],[Rodents]],Table1[[#This Row],[Human]],Table1[[#This Row],[Pig]]),OR(ISNUMBER(FIND("pulmonary",C541)),ISNUMBER(FIND("lung",C541))),"NA")</f>
        <v>NA</v>
      </c>
      <c r="AR541" t="str">
        <f>IF(OR(Table1[[#This Row],[Rodents]],Table1[[#This Row],[Human]],Table1[[#This Row],[Pig]]),OR(ISNUMBER(FIND("skin",C541)),ISNUMBER(FIND("dermal",C541))),"NA")</f>
        <v>NA</v>
      </c>
      <c r="AS541" t="str">
        <f>IF(OR(Table1[[#This Row],[Rodents]],Table1[[#This Row],[Human]],Table1[[#This Row],[Pig]]),OR(ISNUMBER(FIND("liver",C541)),ISNUMBER(FIND("hepat",C541))),"NA")</f>
        <v>NA</v>
      </c>
      <c r="AT541" t="str">
        <f>IF(OR(Table1[[#This Row],[Rodents]],Table1[[#This Row],[Human]],Table1[[#This Row],[Pig]]),OR(ISNUMBER(FIND("kidney",C541)),ISNUMBER(FIND("neph",C541))),"NA")</f>
        <v>NA</v>
      </c>
      <c r="AU541" t="str">
        <f>IF(OR(Table1[[#This Row],[Rodents]],Table1[[#This Row],[Human]],Table1[[#This Row],[Pig]]),OR(ISNUMBER(FIND("brain",C541)),ISNUMBER(FIND("neur",C541)),ISNUMBER(FIND("nerv",C541))),"NA")</f>
        <v>NA</v>
      </c>
      <c r="AV541" t="str">
        <f>IF(OR(Table1[[#This Row],[Rodents]],Table1[[#This Row],[Human]],Table1[[#This Row],[Pig]]),OR(ISNUMBER(FIND("heart",C541)),ISNUMBER(FIND("cardi",C541))),"NA")</f>
        <v>NA</v>
      </c>
      <c r="AW541" t="str">
        <f>IF(OR(Table1[[#This Row],[Rodents]],Table1[[#This Row],[Human]],Table1[[#This Row],[Pig]]),OR(ISNUMBER(FIND("gastro",C541)),ISNUMBER(FIND("intesti",C541)),ISNUMBER(FIND("stomach",C541))),"NA")</f>
        <v>NA</v>
      </c>
      <c r="AX541" t="str">
        <f>IF(OR(Table1[[#This Row],[Rodents]],Table1[[#This Row],[Human]],Table1[[#This Row],[Pig]]),NOT(OR(AQ541,AR541,AS541,AT541,AU541,AV541,AW541)),"NA")</f>
        <v>NA</v>
      </c>
      <c r="AY541" t="b">
        <f>OR(ISNUMBER(FIND("SWCNT",C541)),ISNUMBER(FIND("SWNT",C541)),ISNUMBER(FIND("single-wall",C541)),ISNUMBER(FIND("single wall",C541)),ISNUMBER(FIND("Single wall",C541)),ISNUMBER(FIND("Single-wall",C541)),ISNUMBER(FIND("SWCNT",B541)),ISNUMBER(FIND("SWNT",B541)),ISNUMBER(FIND("single-wall",B541)),ISNUMBER(FIND("single wall",B541)),ISNUMBER(FIND("Single-wall",B541)),ISNUMBER(FIND("Single wall",B541)))</f>
        <v>1</v>
      </c>
      <c r="AZ541" t="b">
        <f>OR(ISNUMBER(FIND("MWCNT",C541)),ISNUMBER(FIND("MWNT",C541)),ISNUMBER(FIND("multi-wall",C541)),ISNUMBER(FIND("multi wall",C541)),ISNUMBER(FIND("multiwall",C541)),ISNUMBER(FIND("Multi-wall",C541)),ISNUMBER(FIND("Multi wall",C541)),ISNUMBER(FIND("Multiwall",C541)),ISNUMBER(FIND("MWCNT",B541)),ISNUMBER(FIND("MWNT",B541)),ISNUMBER(FIND("multi-wall",B541)),ISNUMBER(FIND("multi wall",B541)),ISNUMBER(FIND("multiwall",B541)),ISNUMBER(FIND("Multi-wall",B541)),ISNUMBER(FIND("Multi wall",B541)),ISNUMBER(FIND("Multiwall",B541)),ISNUMBER(FIND("Double-wall",B541)),ISNUMBER(FIND("Double wall",B541)),ISNUMBER(FIND("Doublewall",B541)),ISNUMBER(FIND("double-wall",B541)),ISNUMBER(FIND("double wall",B541)),ISNUMBER(FIND("doublewall",B541)))</f>
        <v>0</v>
      </c>
      <c r="BA541" t="b">
        <f>AND(Table1[[#This Row],[SWCNT]],Table1[[#This Row],[MWCNT]])</f>
        <v>0</v>
      </c>
      <c r="BB541" t="b">
        <f>IF(Table1[[#This Row],[SWCNT]]=TRUE,FALSE,IF(Table1[[#This Row],[MWCNT]]=TRUE,FALSE,TRUE))</f>
        <v>0</v>
      </c>
      <c r="BC541" s="18"/>
    </row>
    <row r="542" spans="1:55" ht="185">
      <c r="A542" t="s">
        <v>5282</v>
      </c>
      <c r="B542" s="2" t="s">
        <v>5283</v>
      </c>
      <c r="C542" s="16" t="s">
        <v>5284</v>
      </c>
      <c r="D542" s="17" t="s">
        <v>5285</v>
      </c>
      <c r="E542" s="2">
        <v>2010</v>
      </c>
      <c r="F542" t="b">
        <f>OR(ISNUMBER(FIND("cytotoxic",C542)),ISNUMBER(FIND("Cytotoxic",C542)),ISNUMBER(FIND("cellular toxicity",C542)),ISNUMBER(FIND("cell death",C542)),ISNUMBER(FIND("viable",C542)),ISNUMBER(FIND("phytotoxic",C542)),ISNUMBER(FIND("acute toxicity",C542)),ISNUMBER(FIND("MTT",C542)),ISNUMBER(FIND("survival",C542)),ISNUMBER(FIND("prolifer",C542)),ISNUMBER(FIND("apoptosis",C542)),ISNUMBER(FIND("neurotoxic",C542)),ISNUMBER(FIND("  lysis ",C542)),ISNUMBER(FIND("necrosis",C542)),ISNUMBER(FIND("cellular death",C542))*3,ISNUMBER(FIND("LDH",C542)),ISNUMBER(FIND("Acute toxicity",C542)))</f>
        <v>1</v>
      </c>
      <c r="G542" t="b">
        <f>OR(ISNUMBER(FIND("genotoxic",C542)),ISNUMBER(FIND("genotoxicity",C542)),ISNUMBER(FIND("DNA damage",C542)),ISNUMBER(FIND("DNA",C542)),ISNUMBER(FIND("RNA",C542)),ISNUMBER(FIND("mesothelioma",C542)),ISNUMBER(FIND("carcino",C542)),ISNUMBER(FIND("mutagen",C542)),ISNUMBER(FIND("genetic",C542)))</f>
        <v>0</v>
      </c>
      <c r="H542" t="b">
        <f>OR(ISNUMBER(FIND("inflammatory",C542)),ISNUMBER(FIND("inflamm",C542)))</f>
        <v>0</v>
      </c>
      <c r="I542" t="b">
        <f>OR(ISNUMBER(FIND("immune",C542)),ISNUMBER(FIND("immunological",C542)),ISNUMBER(FIND("interleuk",C542)),ISNUMBER(FIND("platelet activation",C542)),ISNUMBER(FIND("monocyte",C542)),ISNUMBER(FIND("leukocyte",C542)),ISNUMBER(FIND("cytokine",C542)),ISNUMBER(FIND("CD4",C542)),ISNUMBER(FIND("CD8",C542)),ISNUMBER(FIND("T-cell",C542)))</f>
        <v>0</v>
      </c>
      <c r="J542" t="b">
        <f>OR(ISNUMBER(FIND("reactive oxygen",C542)),ISNUMBER(FIND("ROS",C542)),ISNUMBER(FIND("free radical",C542)),ISNUMBER(FIND("oxidative stress",C542)),ISNUMBER(FIND("peroxid",C542)),ISNUMBER(FIND("oxidative",C542)),ISNUMBER(FIND("antioxid",C542)))</f>
        <v>0</v>
      </c>
      <c r="K542" t="b">
        <f>OR(ISNUMBER(FIND("autophag",C542)))</f>
        <v>0</v>
      </c>
      <c r="L542" t="b">
        <f>OR(ISNUMBER(FIND("morpholog",C542)))</f>
        <v>0</v>
      </c>
      <c r="M542" t="b">
        <f>OR(ISNUMBER(FIND("fibrosis",C542)),ISNUMBER(FIND("Fibrosis",C542)),ISNUMBER(FIND("fibrot",C542)))</f>
        <v>0</v>
      </c>
      <c r="N542" t="b">
        <f>OR(ISNUMBER(FIND("offspring",C542)),ISNUMBER(FIND("Parental",C542)),ISNUMBER(FIND("parental",C542)),ISNUMBER(FIND("germline",C542)),ISNUMBER(FIND("reproduc",C542)),ISNUMBER(FIND("embryo",C542)))</f>
        <v>0</v>
      </c>
      <c r="O542" t="b">
        <f>OR(ISNUMBER(FIND("metabol",C542)),ISNUMBER(FIND("Metabol",C542)),ISNUMBER(FIND("digest",C542)),ISNUMBER(FIND("mitochon",C542)))</f>
        <v>0</v>
      </c>
      <c r="P542" t="b">
        <f>OR(ISNUMBER(FIND("ecotox",C542)),ISNUMBER(FIND("Ecotox",B542)),ISNUMBER(FIND("ecotox",B542)),ISNUMBER(FIND("Ecotox",C542)))</f>
        <v>0</v>
      </c>
      <c r="Q542" t="b">
        <f>OR(ISNUMBER(FIND("Bioaccum",C542)),ISNUMBER(FIND("bioaccum",C542)),ISNUMBER(FIND("accum",C542)))</f>
        <v>0</v>
      </c>
      <c r="R542" t="b">
        <f>OR(ISNUMBER(FIND("Occupation",C542)),ISNUMBER(FIND("occupation",C542)),ISNUMBER(FIND("worker",C542)),ISNUMBER(FIND("workforce",C542)))</f>
        <v>0</v>
      </c>
      <c r="S542" t="b">
        <f>NOT(OR(F542,G542,H542,I542,J542,K542,L542,M542,N542,O542,P542,Q542,R542))</f>
        <v>0</v>
      </c>
      <c r="U542" t="b">
        <f>OR(Table1[[#This Row],[Inflammation]],Table1[[#This Row],[Immune]])</f>
        <v>0</v>
      </c>
      <c r="V542" t="str">
        <f>IF(OR(Table1[[#This Row],[Rodents]],Table1[[#This Row],[Human]],Table1[[#This Row],[Pig]]),OR(ISNUMBER(FIND("intratrach",C542)),ISNUMBER(FIND("nasal ",C542)),ISNUMBER(FIND("instill",C542))),"NA")</f>
        <v>NA</v>
      </c>
      <c r="W542" t="str">
        <f>IF(OR(Table1[[#This Row],[Rodents]],Table1[[#This Row],[Human]],Table1[[#This Row],[Pig]]),OR(ISNUMBER(FIND("dermal",C542)),ISNUMBER(FIND("skin ",C542))),"NA")</f>
        <v>NA</v>
      </c>
      <c r="X542" t="str">
        <f>IF(OR(Table1[[#This Row],[Rodents]],Table1[[#This Row],[Human]],Table1[[#This Row],[Pig]]),OR(ISNUMBER(FIND("injected",C542)),ISNUMBER(FIND("periton",C542)),ISNUMBER(FIND("intrascrot",C542))),"NA")</f>
        <v>NA</v>
      </c>
      <c r="Y542" t="str">
        <f>IF(OR(Table1[[#This Row],[Rodents]],Table1[[#This Row],[Human]],Table1[[#This Row],[Pig]]),NOT(OR(Table1[[#This Row],[Inhaled/Intratracheal/intranasal]],Table1[[#This Row],[Dermal]],Table1[[#This Row],[Injected]])),"NA")</f>
        <v>NA</v>
      </c>
      <c r="AA542" t="b">
        <f>OR(ISNUMBER(FIND("fish ",C542)),ISNUMBER(FIND("Fish ",C542)),ISNUMBER(FIND("aquatic",C542)),ISNUMBER(FIND("daphnids",C542)),ISNUMBER(FIND("Carcinus maenas",C542)),ISNUMBER(FIND("Daphnia",C542)),ISNUMBER(FIND("Ruditapes philippinarum",C542)),ISNUMBER(FIND("daphnia",C542)),ISNUMBER(FIND("marine",C542)),ISNUMBER(FIND("mussel",C542)),ISNUMBER(FIND("algae",C542)),ISNUMBER(FIND("Donax faba",C542)),ISNUMBER(FIND("estuarine",C542)),ISNUMBER(FIND("snail",C542)),ISNUMBER(FIND("Prorocentrum donghaiense",C542)) )</f>
        <v>0</v>
      </c>
      <c r="AB542" t="b">
        <f>OR(ISNUMBER(FIND(" rat ",C542)),ISNUMBER(FIND(" rats ",C542)),ISNUMBER(FIND(" Rats ",C542)),ISNUMBER(FIND(" Rat ",C542)),ISNUMBER(FIND(" rat.",C542)),ISNUMBER(FIND(" rats.",C542)),ISNUMBER(FIND("mouse",C542)),ISNUMBER(FIND("mice",C542)), ISNUMBER(FIND(" Mice",C542)))</f>
        <v>0</v>
      </c>
      <c r="AC542" t="b">
        <f>OR(ISNUMBER(FIND(" cell ",C542)),ISNUMBER(FIND("fibroblast",C542)),ISNUMBER(FIND("macrophage",C542)),ISNUMBER(FIND("epithelial",C542)),ISNUMBER(FIND("endothelial",C542)),ISNUMBER(FIND("neuron",C542)),ISNUMBER(FIND(" cells ",C542)),ISNUMBER(FIND("RBC",C542)),ISNUMBER(FIND("mitochond",C542)),ISNUMBER(FIND("adipocyte",C542)),ISNUMBER(FIND("osteo",C542)),ISNUMBER(FIND("keratin",C542)),ISNUMBER(FIND(" cell's ",C542)),ISNUMBER(FIND("eukary",C542)),ISNUMBER(FIND("sperm",C542)))</f>
        <v>0</v>
      </c>
      <c r="AD542" t="b">
        <f>OR(ISNUMBER(FIND("human",B542)),ISNUMBER(FIND("workers",B542)),ISNUMBER(FIND("workforces",B542)),ISNUMBER(FIND("occupational",B542)),ISNUMBER(FIND("Case report",B542)),ISNUMBER(FIND("Workplaces",B542)),ISNUMBER(FIND("worker",B542)))</f>
        <v>0</v>
      </c>
      <c r="AE542" t="b">
        <f>OR(ISNUMBER(FIND(" plant ",C542)),ISNUMBER(FIND("Plant ",C542)),ISNUMBER(FIND("tomato",C542)),ISNUMBER(FIND("plants",C542)),ISNUMBER(FIND("Plants",C542)),ISNUMBER(FIND("algae",C542)),ISNUMBER(FIND("lettuce",C542)),ISNUMBER(FIND("green gram sprouts ",C542)),ISNUMBER(FIND("Cucurbita pepo",C542)),ISNUMBER(FIND("bean ",C542)),ISNUMBER(FIND("chloroplast",C542)),ISNUMBER(FIND("chlorophyll",C542)),ISNUMBER(FIND("seedling",C542)),ISNUMBER(FIND("canola",C542)),ISNUMBER(FIND("shoot",C542)),ISNUMBER(FIND("photosynthes",C542)),ISNUMBER(FIND(" leaves ",C542)),,ISNUMBER(FIND("agriculture",C542)),ISNUMBER(FIND(" crops ",C542)))</f>
        <v>0</v>
      </c>
      <c r="AF542" t="b">
        <f>OR(ISNUMBER(FIND("bacteria",C542)),ISNUMBER(FIND("Bacteria",C542)),ISNUMBER(FIND("Bacterium",C542)),ISNUMBER(FIND("bacterium",C542)),ISNUMBER(FIND(" coli ",C542)))</f>
        <v>0</v>
      </c>
      <c r="AG542" t="b">
        <f>OR(ISNUMBER(FIND("fungi",C542)),ISNUMBER(FIND("Fungi",C542)),ISNUMBER(FIND("fungus",C542)),ISNUMBER(FIND("Fungus",C542)),ISNUMBER(FIND("mushroom",C542)),ISNUMBER(FIND("Mushroom",C542)),ISNUMBER(FIND(" mold ",C542)))</f>
        <v>0</v>
      </c>
      <c r="AH542" t="b">
        <f>OR(ISNUMBER(FIND("Pig ",C542)),ISNUMBER(FIND("pig ",C542)),ISNUMBER(FIND("Pigs ",C542)),ISNUMBER(FIND("pigs ",C542)))</f>
        <v>0</v>
      </c>
      <c r="AI542" t="b">
        <f>OR(ISNUMBER(FIND(" C. elegans",C542)),ISNUMBER(FIND("Caenorhabditis elegans",C542)),ISNUMBER(FIND("earthworms",C542)),ISNUMBER(FIND(" Ficopomatus enigmaticus",C542)),ISNUMBER(FIND("larva",C542)),ISNUMBER(FIND("Lumbriculus variegatus",C542)),ISNUMBER(FIND("nematode",C542)))</f>
        <v>0</v>
      </c>
      <c r="AJ542" t="b">
        <f>NOT(OR(AA542,AB542,AC542,AD542,AE542,AF542,AG542,AH542,AI542))</f>
        <v>1</v>
      </c>
      <c r="AL542" t="b">
        <f>OR(AA542,AB542,AD542,AE542,AF542,AG542,AH542,AI542)</f>
        <v>0</v>
      </c>
      <c r="AM542" t="b">
        <f>IF(Table1[[#This Row],[In vivo?]],IF(Table1[[#This Row],[Cell]],FALSE,TRUE),FALSE)</f>
        <v>0</v>
      </c>
      <c r="AN542" t="b">
        <f>AND(AC542,AL542)</f>
        <v>0</v>
      </c>
      <c r="AO542" t="b">
        <f>IF(Table1[[#This Row],[Cell]],IF(Table1[[#This Row],[In vivo?]],FALSE,TRUE),FALSE)</f>
        <v>0</v>
      </c>
      <c r="AP542" t="b">
        <f>NOT(OR(Table1[[#This Row],[In vivo?]],Table1[[#This Row],[Only in Cell]]))</f>
        <v>1</v>
      </c>
      <c r="AQ542" t="str">
        <f>IF(OR(Table1[[#This Row],[Rodents]],Table1[[#This Row],[Human]],Table1[[#This Row],[Pig]]),OR(ISNUMBER(FIND("pulmonary",C542)),ISNUMBER(FIND("lung",C542))),"NA")</f>
        <v>NA</v>
      </c>
      <c r="AR542" t="str">
        <f>IF(OR(Table1[[#This Row],[Rodents]],Table1[[#This Row],[Human]],Table1[[#This Row],[Pig]]),OR(ISNUMBER(FIND("skin",C542)),ISNUMBER(FIND("dermal",C542))),"NA")</f>
        <v>NA</v>
      </c>
      <c r="AS542" t="str">
        <f>IF(OR(Table1[[#This Row],[Rodents]],Table1[[#This Row],[Human]],Table1[[#This Row],[Pig]]),OR(ISNUMBER(FIND("liver",C542)),ISNUMBER(FIND("hepat",C542))),"NA")</f>
        <v>NA</v>
      </c>
      <c r="AT542" t="str">
        <f>IF(OR(Table1[[#This Row],[Rodents]],Table1[[#This Row],[Human]],Table1[[#This Row],[Pig]]),OR(ISNUMBER(FIND("kidney",C542)),ISNUMBER(FIND("neph",C542))),"NA")</f>
        <v>NA</v>
      </c>
      <c r="AU542" t="str">
        <f>IF(OR(Table1[[#This Row],[Rodents]],Table1[[#This Row],[Human]],Table1[[#This Row],[Pig]]),OR(ISNUMBER(FIND("brain",C542)),ISNUMBER(FIND("neur",C542)),ISNUMBER(FIND("nerv",C542))),"NA")</f>
        <v>NA</v>
      </c>
      <c r="AV542" t="str">
        <f>IF(OR(Table1[[#This Row],[Rodents]],Table1[[#This Row],[Human]],Table1[[#This Row],[Pig]]),OR(ISNUMBER(FIND("heart",C542)),ISNUMBER(FIND("cardi",C542))),"NA")</f>
        <v>NA</v>
      </c>
      <c r="AW542" t="str">
        <f>IF(OR(Table1[[#This Row],[Rodents]],Table1[[#This Row],[Human]],Table1[[#This Row],[Pig]]),OR(ISNUMBER(FIND("gastro",C542)),ISNUMBER(FIND("intesti",C542)),ISNUMBER(FIND("stomach",C542))),"NA")</f>
        <v>NA</v>
      </c>
      <c r="AX542" t="str">
        <f>IF(OR(Table1[[#This Row],[Rodents]],Table1[[#This Row],[Human]],Table1[[#This Row],[Pig]]),NOT(OR(AQ542,AR542,AS542,AT542,AU542,AV542,AW542)),"NA")</f>
        <v>NA</v>
      </c>
      <c r="AY542" t="b">
        <f>OR(ISNUMBER(FIND("SWCNT",C542)),ISNUMBER(FIND("SWNT",C542)),ISNUMBER(FIND("single-wall",C542)),ISNUMBER(FIND("single wall",C542)),ISNUMBER(FIND("Single wall",C542)),ISNUMBER(FIND("Single-wall",C542)),ISNUMBER(FIND("SWCNT",B542)),ISNUMBER(FIND("SWNT",B542)),ISNUMBER(FIND("single-wall",B542)),ISNUMBER(FIND("single wall",B542)),ISNUMBER(FIND("Single-wall",B542)),ISNUMBER(FIND("Single wall",B542)))</f>
        <v>0</v>
      </c>
      <c r="AZ542" t="b">
        <f>OR(ISNUMBER(FIND("MWCNT",C542)),ISNUMBER(FIND("MWNT",C542)),ISNUMBER(FIND("multi-wall",C542)),ISNUMBER(FIND("multi wall",C542)),ISNUMBER(FIND("multiwall",C542)),ISNUMBER(FIND("Multi-wall",C542)),ISNUMBER(FIND("Multi wall",C542)),ISNUMBER(FIND("Multiwall",C542)),ISNUMBER(FIND("MWCNT",B542)),ISNUMBER(FIND("MWNT",B542)),ISNUMBER(FIND("multi-wall",B542)),ISNUMBER(FIND("multi wall",B542)),ISNUMBER(FIND("multiwall",B542)),ISNUMBER(FIND("Multi-wall",B542)),ISNUMBER(FIND("Multi wall",B542)),ISNUMBER(FIND("Multiwall",B542)),ISNUMBER(FIND("Double-wall",B542)),ISNUMBER(FIND("Double wall",B542)),ISNUMBER(FIND("Doublewall",B542)),ISNUMBER(FIND("double-wall",B542)),ISNUMBER(FIND("double wall",B542)),ISNUMBER(FIND("doublewall",B542)))</f>
        <v>1</v>
      </c>
      <c r="BA542" t="b">
        <f>AND(Table1[[#This Row],[SWCNT]],Table1[[#This Row],[MWCNT]])</f>
        <v>0</v>
      </c>
      <c r="BB542" t="b">
        <f>IF(Table1[[#This Row],[SWCNT]]=TRUE,FALSE,IF(Table1[[#This Row],[MWCNT]]=TRUE,FALSE,TRUE))</f>
        <v>0</v>
      </c>
      <c r="BC542" s="18"/>
    </row>
    <row r="543" spans="1:55" ht="203.5">
      <c r="A543" t="s">
        <v>5062</v>
      </c>
      <c r="B543" s="2" t="s">
        <v>5063</v>
      </c>
      <c r="C543" s="16" t="s">
        <v>5064</v>
      </c>
      <c r="D543" s="17" t="s">
        <v>1985</v>
      </c>
      <c r="E543" s="2">
        <v>2010</v>
      </c>
      <c r="F543" t="b">
        <f>OR(ISNUMBER(FIND("cytotoxic",C543)),ISNUMBER(FIND("Cytotoxic",C543)),ISNUMBER(FIND("cellular toxicity",C543)),ISNUMBER(FIND("cell death",C543)),ISNUMBER(FIND("viable",C543)),ISNUMBER(FIND("phytotoxic",C543)),ISNUMBER(FIND("acute toxicity",C543)),ISNUMBER(FIND("MTT",C543)),ISNUMBER(FIND("survival",C543)),ISNUMBER(FIND("prolifer",C543)),ISNUMBER(FIND("apoptosis",C543)),ISNUMBER(FIND("neurotoxic",C543)),ISNUMBER(FIND("  lysis ",C543)),ISNUMBER(FIND("necrosis",C543)),ISNUMBER(FIND("cellular death",C543))*3,ISNUMBER(FIND("LDH",C543)),ISNUMBER(FIND("Acute toxicity",C543)))</f>
        <v>0</v>
      </c>
      <c r="G543" t="b">
        <f>OR(ISNUMBER(FIND("genotoxic",C543)),ISNUMBER(FIND("genotoxicity",C543)),ISNUMBER(FIND("DNA damage",C543)),ISNUMBER(FIND("DNA",C543)),ISNUMBER(FIND("RNA",C543)),ISNUMBER(FIND("mesothelioma",C543)),ISNUMBER(FIND("carcino",C543)),ISNUMBER(FIND("mutagen",C543)),ISNUMBER(FIND("genetic",C543)))</f>
        <v>0</v>
      </c>
      <c r="H543" t="b">
        <f>OR(ISNUMBER(FIND("inflammatory",C543)),ISNUMBER(FIND("inflamm",C543)))</f>
        <v>0</v>
      </c>
      <c r="I543" t="b">
        <f>OR(ISNUMBER(FIND("immune",C543)),ISNUMBER(FIND("immunological",C543)),ISNUMBER(FIND("interleuk",C543)),ISNUMBER(FIND("platelet activation",C543)),ISNUMBER(FIND("monocyte",C543)),ISNUMBER(FIND("leukocyte",C543)),ISNUMBER(FIND("cytokine",C543)),ISNUMBER(FIND("CD4",C543)),ISNUMBER(FIND("CD8",C543)),ISNUMBER(FIND("T-cell",C543)))</f>
        <v>0</v>
      </c>
      <c r="J543" t="b">
        <f>OR(ISNUMBER(FIND("reactive oxygen",C543)),ISNUMBER(FIND("ROS",C543)),ISNUMBER(FIND("free radical",C543)),ISNUMBER(FIND("oxidative stress",C543)),ISNUMBER(FIND("peroxid",C543)),ISNUMBER(FIND("oxidative",C543)),ISNUMBER(FIND("antioxid",C543)))</f>
        <v>0</v>
      </c>
      <c r="K543" t="b">
        <f>OR(ISNUMBER(FIND("autophag",C543)))</f>
        <v>0</v>
      </c>
      <c r="L543" t="b">
        <f>OR(ISNUMBER(FIND("morpholog",C543)))</f>
        <v>0</v>
      </c>
      <c r="M543" t="b">
        <f>OR(ISNUMBER(FIND("fibrosis",C543)),ISNUMBER(FIND("Fibrosis",C543)),ISNUMBER(FIND("fibrot",C543)))</f>
        <v>0</v>
      </c>
      <c r="N543" t="b">
        <f>OR(ISNUMBER(FIND("offspring",C543)),ISNUMBER(FIND("Parental",C543)),ISNUMBER(FIND("parental",C543)),ISNUMBER(FIND("germline",C543)),ISNUMBER(FIND("reproduc",C543)),ISNUMBER(FIND("embryo",C543)))</f>
        <v>0</v>
      </c>
      <c r="O543" t="b">
        <f>OR(ISNUMBER(FIND("metabol",C543)),ISNUMBER(FIND("Metabol",C543)),ISNUMBER(FIND("digest",C543)),ISNUMBER(FIND("mitochon",C543)))</f>
        <v>0</v>
      </c>
      <c r="P543" t="b">
        <f>OR(ISNUMBER(FIND("ecotox",C543)),ISNUMBER(FIND("Ecotox",B543)),ISNUMBER(FIND("ecotox",B543)),ISNUMBER(FIND("Ecotox",C543)))</f>
        <v>0</v>
      </c>
      <c r="Q543" t="b">
        <f>OR(ISNUMBER(FIND("Bioaccum",C543)),ISNUMBER(FIND("bioaccum",C543)),ISNUMBER(FIND("accum",C543)))</f>
        <v>0</v>
      </c>
      <c r="R543" t="b">
        <f>OR(ISNUMBER(FIND("Occupation",C543)),ISNUMBER(FIND("occupation",C543)),ISNUMBER(FIND("worker",C543)),ISNUMBER(FIND("workforce",C543)))</f>
        <v>1</v>
      </c>
      <c r="S543" t="b">
        <f>NOT(OR(F543,G543,H543,I543,J543,K543,L543,M543,N543,O543,P543,Q543,R543))</f>
        <v>0</v>
      </c>
      <c r="U543" t="b">
        <f>OR(Table1[[#This Row],[Inflammation]],Table1[[#This Row],[Immune]])</f>
        <v>0</v>
      </c>
      <c r="V543" t="str">
        <f>IF(OR(Table1[[#This Row],[Rodents]],Table1[[#This Row],[Human]],Table1[[#This Row],[Pig]]),OR(ISNUMBER(FIND("intratrach",C543)),ISNUMBER(FIND("nasal ",C543)),ISNUMBER(FIND("instill",C543))),"NA")</f>
        <v>NA</v>
      </c>
      <c r="W543" t="str">
        <f>IF(OR(Table1[[#This Row],[Rodents]],Table1[[#This Row],[Human]],Table1[[#This Row],[Pig]]),OR(ISNUMBER(FIND("dermal",C543)),ISNUMBER(FIND("skin ",C543))),"NA")</f>
        <v>NA</v>
      </c>
      <c r="X543" t="str">
        <f>IF(OR(Table1[[#This Row],[Rodents]],Table1[[#This Row],[Human]],Table1[[#This Row],[Pig]]),OR(ISNUMBER(FIND("injected",C543)),ISNUMBER(FIND("periton",C543)),ISNUMBER(FIND("intrascrot",C543))),"NA")</f>
        <v>NA</v>
      </c>
      <c r="Y543" t="str">
        <f>IF(OR(Table1[[#This Row],[Rodents]],Table1[[#This Row],[Human]],Table1[[#This Row],[Pig]]),NOT(OR(Table1[[#This Row],[Inhaled/Intratracheal/intranasal]],Table1[[#This Row],[Dermal]],Table1[[#This Row],[Injected]])),"NA")</f>
        <v>NA</v>
      </c>
      <c r="AA543" t="b">
        <f>OR(ISNUMBER(FIND("fish ",C543)),ISNUMBER(FIND("Fish ",C543)),ISNUMBER(FIND("aquatic",C543)),ISNUMBER(FIND("daphnids",C543)),ISNUMBER(FIND("Carcinus maenas",C543)),ISNUMBER(FIND("Daphnia",C543)),ISNUMBER(FIND("Ruditapes philippinarum",C543)),ISNUMBER(FIND("daphnia",C543)),ISNUMBER(FIND("marine",C543)),ISNUMBER(FIND("mussel",C543)),ISNUMBER(FIND("algae",C543)),ISNUMBER(FIND("Donax faba",C543)),ISNUMBER(FIND("estuarine",C543)),ISNUMBER(FIND("snail",C543)),ISNUMBER(FIND("Prorocentrum donghaiense",C543)) )</f>
        <v>0</v>
      </c>
      <c r="AB543" t="b">
        <f>OR(ISNUMBER(FIND(" rat ",C543)),ISNUMBER(FIND(" rats ",C543)),ISNUMBER(FIND(" Rats ",C543)),ISNUMBER(FIND(" Rat ",C543)),ISNUMBER(FIND(" rat.",C543)),ISNUMBER(FIND(" rats.",C543)),ISNUMBER(FIND("mouse",C543)),ISNUMBER(FIND("mice",C543)), ISNUMBER(FIND(" Mice",C543)))</f>
        <v>0</v>
      </c>
      <c r="AC543" t="b">
        <f>OR(ISNUMBER(FIND(" cell ",C543)),ISNUMBER(FIND("fibroblast",C543)),ISNUMBER(FIND("macrophage",C543)),ISNUMBER(FIND("epithelial",C543)),ISNUMBER(FIND("endothelial",C543)),ISNUMBER(FIND("neuron",C543)),ISNUMBER(FIND(" cells ",C543)),ISNUMBER(FIND("RBC",C543)),ISNUMBER(FIND("mitochond",C543)),ISNUMBER(FIND("adipocyte",C543)),ISNUMBER(FIND("osteo",C543)),ISNUMBER(FIND("keratin",C543)),ISNUMBER(FIND(" cell's ",C543)),ISNUMBER(FIND("eukary",C543)),ISNUMBER(FIND("sperm",C543)))</f>
        <v>0</v>
      </c>
      <c r="AD543" t="b">
        <f>OR(ISNUMBER(FIND("human",B543)),ISNUMBER(FIND("workers",B543)),ISNUMBER(FIND("workforces",B543)),ISNUMBER(FIND("occupational",B543)),ISNUMBER(FIND("Case report",B543)),ISNUMBER(FIND("Workplaces",B543)),ISNUMBER(FIND("worker",B543)))</f>
        <v>0</v>
      </c>
      <c r="AE543" t="b">
        <f>OR(ISNUMBER(FIND(" plant ",C543)),ISNUMBER(FIND("Plant ",C543)),ISNUMBER(FIND("tomato",C543)),ISNUMBER(FIND("plants",C543)),ISNUMBER(FIND("Plants",C543)),ISNUMBER(FIND("algae",C543)),ISNUMBER(FIND("lettuce",C543)),ISNUMBER(FIND("green gram sprouts ",C543)),ISNUMBER(FIND("Cucurbita pepo",C543)),ISNUMBER(FIND("bean ",C543)),ISNUMBER(FIND("chloroplast",C543)),ISNUMBER(FIND("chlorophyll",C543)),ISNUMBER(FIND("seedling",C543)),ISNUMBER(FIND("canola",C543)),ISNUMBER(FIND("shoot",C543)),ISNUMBER(FIND("photosynthes",C543)),ISNUMBER(FIND(" leaves ",C543)),,ISNUMBER(FIND("agriculture",C543)),ISNUMBER(FIND(" crops ",C543)))</f>
        <v>0</v>
      </c>
      <c r="AF543" t="b">
        <f>OR(ISNUMBER(FIND("bacteria",C543)),ISNUMBER(FIND("Bacteria",C543)),ISNUMBER(FIND("Bacterium",C543)),ISNUMBER(FIND("bacterium",C543)),ISNUMBER(FIND(" coli ",C543)))</f>
        <v>0</v>
      </c>
      <c r="AG543" t="b">
        <f>OR(ISNUMBER(FIND("fungi",C543)),ISNUMBER(FIND("Fungi",C543)),ISNUMBER(FIND("fungus",C543)),ISNUMBER(FIND("Fungus",C543)),ISNUMBER(FIND("mushroom",C543)),ISNUMBER(FIND("Mushroom",C543)),ISNUMBER(FIND(" mold ",C543)))</f>
        <v>0</v>
      </c>
      <c r="AH543" t="b">
        <f>OR(ISNUMBER(FIND("Pig ",C543)),ISNUMBER(FIND("pig ",C543)),ISNUMBER(FIND("Pigs ",C543)),ISNUMBER(FIND("pigs ",C543)))</f>
        <v>0</v>
      </c>
      <c r="AI543" t="b">
        <f>OR(ISNUMBER(FIND(" C. elegans",C543)),ISNUMBER(FIND("Caenorhabditis elegans",C543)),ISNUMBER(FIND("earthworms",C543)),ISNUMBER(FIND(" Ficopomatus enigmaticus",C543)),ISNUMBER(FIND("larva",C543)),ISNUMBER(FIND("Lumbriculus variegatus",C543)),ISNUMBER(FIND("nematode",C543)))</f>
        <v>0</v>
      </c>
      <c r="AJ543" t="b">
        <f>NOT(OR(AA543,AB543,AC543,AD543,AE543,AF543,AG543,AH543,AI543))</f>
        <v>1</v>
      </c>
      <c r="AL543" t="b">
        <f>OR(AA543,AB543,AD543,AE543,AF543,AG543,AH543,AI543)</f>
        <v>0</v>
      </c>
      <c r="AM543" t="b">
        <f>IF(Table1[[#This Row],[In vivo?]],IF(Table1[[#This Row],[Cell]],FALSE,TRUE),FALSE)</f>
        <v>0</v>
      </c>
      <c r="AN543" t="b">
        <f>AND(AC543,AL543)</f>
        <v>0</v>
      </c>
      <c r="AO543" t="b">
        <f>IF(Table1[[#This Row],[Cell]],IF(Table1[[#This Row],[In vivo?]],FALSE,TRUE),FALSE)</f>
        <v>0</v>
      </c>
      <c r="AP543" t="b">
        <f>NOT(OR(Table1[[#This Row],[In vivo?]],Table1[[#This Row],[Only in Cell]]))</f>
        <v>1</v>
      </c>
      <c r="AQ543" t="str">
        <f>IF(OR(Table1[[#This Row],[Rodents]],Table1[[#This Row],[Human]],Table1[[#This Row],[Pig]]),OR(ISNUMBER(FIND("pulmonary",C543)),ISNUMBER(FIND("lung",C543))),"NA")</f>
        <v>NA</v>
      </c>
      <c r="AR543" t="str">
        <f>IF(OR(Table1[[#This Row],[Rodents]],Table1[[#This Row],[Human]],Table1[[#This Row],[Pig]]),OR(ISNUMBER(FIND("skin",C543)),ISNUMBER(FIND("dermal",C543))),"NA")</f>
        <v>NA</v>
      </c>
      <c r="AS543" t="str">
        <f>IF(OR(Table1[[#This Row],[Rodents]],Table1[[#This Row],[Human]],Table1[[#This Row],[Pig]]),OR(ISNUMBER(FIND("liver",C543)),ISNUMBER(FIND("hepat",C543))),"NA")</f>
        <v>NA</v>
      </c>
      <c r="AT543" t="str">
        <f>IF(OR(Table1[[#This Row],[Rodents]],Table1[[#This Row],[Human]],Table1[[#This Row],[Pig]]),OR(ISNUMBER(FIND("kidney",C543)),ISNUMBER(FIND("neph",C543))),"NA")</f>
        <v>NA</v>
      </c>
      <c r="AU543" t="str">
        <f>IF(OR(Table1[[#This Row],[Rodents]],Table1[[#This Row],[Human]],Table1[[#This Row],[Pig]]),OR(ISNUMBER(FIND("brain",C543)),ISNUMBER(FIND("neur",C543)),ISNUMBER(FIND("nerv",C543))),"NA")</f>
        <v>NA</v>
      </c>
      <c r="AV543" t="str">
        <f>IF(OR(Table1[[#This Row],[Rodents]],Table1[[#This Row],[Human]],Table1[[#This Row],[Pig]]),OR(ISNUMBER(FIND("heart",C543)),ISNUMBER(FIND("cardi",C543))),"NA")</f>
        <v>NA</v>
      </c>
      <c r="AW543" t="str">
        <f>IF(OR(Table1[[#This Row],[Rodents]],Table1[[#This Row],[Human]],Table1[[#This Row],[Pig]]),OR(ISNUMBER(FIND("gastro",C543)),ISNUMBER(FIND("intesti",C543)),ISNUMBER(FIND("stomach",C543))),"NA")</f>
        <v>NA</v>
      </c>
      <c r="AX543" t="str">
        <f>IF(OR(Table1[[#This Row],[Rodents]],Table1[[#This Row],[Human]],Table1[[#This Row],[Pig]]),NOT(OR(AQ543,AR543,AS543,AT543,AU543,AV543,AW543)),"NA")</f>
        <v>NA</v>
      </c>
      <c r="AY543" t="b">
        <f>OR(ISNUMBER(FIND("SWCNT",C543)),ISNUMBER(FIND("SWNT",C543)),ISNUMBER(FIND("single-wall",C543)),ISNUMBER(FIND("single wall",C543)),ISNUMBER(FIND("Single wall",C543)),ISNUMBER(FIND("Single-wall",C543)),ISNUMBER(FIND("SWCNT",B543)),ISNUMBER(FIND("SWNT",B543)),ISNUMBER(FIND("single-wall",B543)),ISNUMBER(FIND("single wall",B543)),ISNUMBER(FIND("Single-wall",B543)),ISNUMBER(FIND("Single wall",B543)))</f>
        <v>0</v>
      </c>
      <c r="AZ543" t="b">
        <f>OR(ISNUMBER(FIND("MWCNT",C543)),ISNUMBER(FIND("MWNT",C543)),ISNUMBER(FIND("multi-wall",C543)),ISNUMBER(FIND("multi wall",C543)),ISNUMBER(FIND("multiwall",C543)),ISNUMBER(FIND("Multi-wall",C543)),ISNUMBER(FIND("Multi wall",C543)),ISNUMBER(FIND("Multiwall",C543)),ISNUMBER(FIND("MWCNT",B543)),ISNUMBER(FIND("MWNT",B543)),ISNUMBER(FIND("multi-wall",B543)),ISNUMBER(FIND("multi wall",B543)),ISNUMBER(FIND("multiwall",B543)),ISNUMBER(FIND("Multi-wall",B543)),ISNUMBER(FIND("Multi wall",B543)),ISNUMBER(FIND("Multiwall",B543)),ISNUMBER(FIND("Double-wall",B543)),ISNUMBER(FIND("Double wall",B543)),ISNUMBER(FIND("Doublewall",B543)),ISNUMBER(FIND("double-wall",B543)),ISNUMBER(FIND("double wall",B543)),ISNUMBER(FIND("doublewall",B543)))</f>
        <v>1</v>
      </c>
      <c r="BA543" t="b">
        <f>AND(Table1[[#This Row],[SWCNT]],Table1[[#This Row],[MWCNT]])</f>
        <v>0</v>
      </c>
      <c r="BB543" t="b">
        <f>IF(Table1[[#This Row],[SWCNT]]=TRUE,FALSE,IF(Table1[[#This Row],[MWCNT]]=TRUE,FALSE,TRUE))</f>
        <v>0</v>
      </c>
      <c r="BC543" s="18"/>
    </row>
    <row r="544" spans="1:55" ht="277.5">
      <c r="A544" t="s">
        <v>5307</v>
      </c>
      <c r="B544" s="2" t="s">
        <v>5309</v>
      </c>
      <c r="C544" s="16" t="s">
        <v>5311</v>
      </c>
      <c r="D544" s="17" t="s">
        <v>5192</v>
      </c>
      <c r="E544" s="2">
        <v>2010</v>
      </c>
      <c r="F544" t="b">
        <f>OR(ISNUMBER(FIND("cytotoxic",C544)),ISNUMBER(FIND("Cytotoxic",C544)),ISNUMBER(FIND("cellular toxicity",C544)),ISNUMBER(FIND("cell death",C544)),ISNUMBER(FIND("viable",C544)),ISNUMBER(FIND("phytotoxic",C544)),ISNUMBER(FIND("acute toxicity",C544)),ISNUMBER(FIND("MTT",C544)),ISNUMBER(FIND("survival",C544)),ISNUMBER(FIND("prolifer",C544)),ISNUMBER(FIND("apoptosis",C544)),ISNUMBER(FIND("neurotoxic",C544)),ISNUMBER(FIND("  lysis ",C544)),ISNUMBER(FIND("necrosis",C544)),ISNUMBER(FIND("cellular death",C544))*3,ISNUMBER(FIND("LDH",C544)),ISNUMBER(FIND("Acute toxicity",C544)))</f>
        <v>0</v>
      </c>
      <c r="G544" t="b">
        <f>OR(ISNUMBER(FIND("genotoxic",C544)),ISNUMBER(FIND("genotoxicity",C544)),ISNUMBER(FIND("DNA damage",C544)),ISNUMBER(FIND("DNA",C544)),ISNUMBER(FIND("RNA",C544)),ISNUMBER(FIND("mesothelioma",C544)),ISNUMBER(FIND("carcino",C544)),ISNUMBER(FIND("mutagen",C544)),ISNUMBER(FIND("genetic",C544)))</f>
        <v>0</v>
      </c>
      <c r="H544" t="b">
        <f>OR(ISNUMBER(FIND("inflammatory",C544)),ISNUMBER(FIND("inflamm",C544)))</f>
        <v>0</v>
      </c>
      <c r="I544" t="b">
        <f>OR(ISNUMBER(FIND("immune",C544)),ISNUMBER(FIND("immunological",C544)),ISNUMBER(FIND("interleuk",C544)),ISNUMBER(FIND("platelet activation",C544)),ISNUMBER(FIND("monocyte",C544)),ISNUMBER(FIND("leukocyte",C544)),ISNUMBER(FIND("cytokine",C544)),ISNUMBER(FIND("CD4",C544)),ISNUMBER(FIND("CD8",C544)),ISNUMBER(FIND("T-cell",C544)))</f>
        <v>0</v>
      </c>
      <c r="J544" t="b">
        <f>OR(ISNUMBER(FIND("reactive oxygen",C544)),ISNUMBER(FIND("ROS",C544)),ISNUMBER(FIND("free radical",C544)),ISNUMBER(FIND("oxidative stress",C544)),ISNUMBER(FIND("peroxid",C544)),ISNUMBER(FIND("oxidative",C544)),ISNUMBER(FIND("antioxid",C544)))</f>
        <v>0</v>
      </c>
      <c r="K544" t="b">
        <f>OR(ISNUMBER(FIND("autophag",C544)))</f>
        <v>0</v>
      </c>
      <c r="L544" t="b">
        <f>OR(ISNUMBER(FIND("morpholog",C544)))</f>
        <v>1</v>
      </c>
      <c r="M544" t="b">
        <f>OR(ISNUMBER(FIND("fibrosis",C544)),ISNUMBER(FIND("Fibrosis",C544)),ISNUMBER(FIND("fibrot",C544)))</f>
        <v>0</v>
      </c>
      <c r="N544" t="b">
        <f>OR(ISNUMBER(FIND("offspring",C544)),ISNUMBER(FIND("Parental",C544)),ISNUMBER(FIND("parental",C544)),ISNUMBER(FIND("germline",C544)),ISNUMBER(FIND("reproduc",C544)),ISNUMBER(FIND("embryo",C544)))</f>
        <v>0</v>
      </c>
      <c r="O544" t="b">
        <f>OR(ISNUMBER(FIND("metabol",C544)),ISNUMBER(FIND("Metabol",C544)),ISNUMBER(FIND("digest",C544)),ISNUMBER(FIND("mitochon",C544)))</f>
        <v>0</v>
      </c>
      <c r="P544" t="b">
        <f>OR(ISNUMBER(FIND("ecotox",C544)),ISNUMBER(FIND("Ecotox",B544)),ISNUMBER(FIND("ecotox",B544)),ISNUMBER(FIND("Ecotox",C544)))</f>
        <v>0</v>
      </c>
      <c r="Q544" t="b">
        <f>OR(ISNUMBER(FIND("Bioaccum",C544)),ISNUMBER(FIND("bioaccum",C544)),ISNUMBER(FIND("accum",C544)))</f>
        <v>0</v>
      </c>
      <c r="R544" t="b">
        <f>OR(ISNUMBER(FIND("Occupation",C544)),ISNUMBER(FIND("occupation",C544)),ISNUMBER(FIND("worker",C544)),ISNUMBER(FIND("workforce",C544)))</f>
        <v>1</v>
      </c>
      <c r="S544" t="b">
        <f>NOT(OR(F544,G544,H544,I544,J544,K544,L544,M544,N544,O544,P544,Q544,R544))</f>
        <v>0</v>
      </c>
      <c r="U544" t="b">
        <f>OR(Table1[[#This Row],[Inflammation]],Table1[[#This Row],[Immune]])</f>
        <v>0</v>
      </c>
      <c r="V544" t="str">
        <f>IF(OR(Table1[[#This Row],[Rodents]],Table1[[#This Row],[Human]],Table1[[#This Row],[Pig]]),OR(ISNUMBER(FIND("intratrach",C544)),ISNUMBER(FIND("nasal ",C544)),ISNUMBER(FIND("instill",C544))),"NA")</f>
        <v>NA</v>
      </c>
      <c r="W544" t="str">
        <f>IF(OR(Table1[[#This Row],[Rodents]],Table1[[#This Row],[Human]],Table1[[#This Row],[Pig]]),OR(ISNUMBER(FIND("dermal",C544)),ISNUMBER(FIND("skin ",C544))),"NA")</f>
        <v>NA</v>
      </c>
      <c r="X544" t="str">
        <f>IF(OR(Table1[[#This Row],[Rodents]],Table1[[#This Row],[Human]],Table1[[#This Row],[Pig]]),OR(ISNUMBER(FIND("injected",C544)),ISNUMBER(FIND("periton",C544)),ISNUMBER(FIND("intrascrot",C544))),"NA")</f>
        <v>NA</v>
      </c>
      <c r="Y544" t="str">
        <f>IF(OR(Table1[[#This Row],[Rodents]],Table1[[#This Row],[Human]],Table1[[#This Row],[Pig]]),NOT(OR(Table1[[#This Row],[Inhaled/Intratracheal/intranasal]],Table1[[#This Row],[Dermal]],Table1[[#This Row],[Injected]])),"NA")</f>
        <v>NA</v>
      </c>
      <c r="AA544" t="b">
        <f>OR(ISNUMBER(FIND("fish ",C544)),ISNUMBER(FIND("Fish ",C544)),ISNUMBER(FIND("aquatic",C544)),ISNUMBER(FIND("daphnids",C544)),ISNUMBER(FIND("Carcinus maenas",C544)),ISNUMBER(FIND("Daphnia",C544)),ISNUMBER(FIND("Ruditapes philippinarum",C544)),ISNUMBER(FIND("daphnia",C544)),ISNUMBER(FIND("marine",C544)),ISNUMBER(FIND("mussel",C544)),ISNUMBER(FIND("algae",C544)),ISNUMBER(FIND("Donax faba",C544)),ISNUMBER(FIND("estuarine",C544)),ISNUMBER(FIND("snail",C544)),ISNUMBER(FIND("Prorocentrum donghaiense",C544)) )</f>
        <v>0</v>
      </c>
      <c r="AB544" t="b">
        <f>OR(ISNUMBER(FIND(" rat ",C544)),ISNUMBER(FIND(" rats ",C544)),ISNUMBER(FIND(" Rats ",C544)),ISNUMBER(FIND(" Rat ",C544)),ISNUMBER(FIND(" rat.",C544)),ISNUMBER(FIND(" rats.",C544)),ISNUMBER(FIND("mouse",C544)),ISNUMBER(FIND("mice",C544)), ISNUMBER(FIND(" Mice",C544)))</f>
        <v>0</v>
      </c>
      <c r="AC544" t="b">
        <f>OR(ISNUMBER(FIND(" cell ",C544)),ISNUMBER(FIND("fibroblast",C544)),ISNUMBER(FIND("macrophage",C544)),ISNUMBER(FIND("epithelial",C544)),ISNUMBER(FIND("endothelial",C544)),ISNUMBER(FIND("neuron",C544)),ISNUMBER(FIND(" cells ",C544)),ISNUMBER(FIND("RBC",C544)),ISNUMBER(FIND("mitochond",C544)),ISNUMBER(FIND("adipocyte",C544)),ISNUMBER(FIND("osteo",C544)),ISNUMBER(FIND("keratin",C544)),ISNUMBER(FIND(" cell's ",C544)),ISNUMBER(FIND("eukary",C544)),ISNUMBER(FIND("sperm",C544)))</f>
        <v>0</v>
      </c>
      <c r="AD544" t="b">
        <v>0</v>
      </c>
      <c r="AE544" t="b">
        <f>OR(ISNUMBER(FIND(" plant ",C544)),ISNUMBER(FIND("Plant ",C544)),ISNUMBER(FIND("tomato",C544)),ISNUMBER(FIND("plants",C544)),ISNUMBER(FIND("Plants",C544)),ISNUMBER(FIND("algae",C544)),ISNUMBER(FIND("lettuce",C544)),ISNUMBER(FIND("green gram sprouts ",C544)),ISNUMBER(FIND("Cucurbita pepo",C544)),ISNUMBER(FIND("bean ",C544)),ISNUMBER(FIND("chloroplast",C544)),ISNUMBER(FIND("chlorophyll",C544)),ISNUMBER(FIND("seedling",C544)),ISNUMBER(FIND("canola",C544)),ISNUMBER(FIND("shoot",C544)),ISNUMBER(FIND("photosynthes",C544)),ISNUMBER(FIND(" leaves ",C544)),,ISNUMBER(FIND("agriculture",C544)),ISNUMBER(FIND(" crops ",C544)))</f>
        <v>0</v>
      </c>
      <c r="AF544" t="b">
        <f>OR(ISNUMBER(FIND("bacteria",C544)),ISNUMBER(FIND("Bacteria",C544)),ISNUMBER(FIND("Bacterium",C544)),ISNUMBER(FIND("bacterium",C544)),ISNUMBER(FIND(" coli ",C544)))</f>
        <v>0</v>
      </c>
      <c r="AG544" t="b">
        <f>OR(ISNUMBER(FIND("fungi",C544)),ISNUMBER(FIND("Fungi",C544)),ISNUMBER(FIND("fungus",C544)),ISNUMBER(FIND("Fungus",C544)),ISNUMBER(FIND("mushroom",C544)),ISNUMBER(FIND("Mushroom",C544)),ISNUMBER(FIND(" mold ",C544)))</f>
        <v>0</v>
      </c>
      <c r="AH544" t="b">
        <f>OR(ISNUMBER(FIND("Pig ",C544)),ISNUMBER(FIND("pig ",C544)),ISNUMBER(FIND("Pigs ",C544)),ISNUMBER(FIND("pigs ",C544)))</f>
        <v>0</v>
      </c>
      <c r="AI544" t="b">
        <f>OR(ISNUMBER(FIND(" C. elegans",C544)),ISNUMBER(FIND("Caenorhabditis elegans",C544)),ISNUMBER(FIND("earthworms",C544)),ISNUMBER(FIND(" Ficopomatus enigmaticus",C544)),ISNUMBER(FIND("larva",C544)),ISNUMBER(FIND("Lumbriculus variegatus",C544)),ISNUMBER(FIND("nematode",C544)))</f>
        <v>0</v>
      </c>
      <c r="AJ544" t="b">
        <f>NOT(OR(AA544,AB544,AC544,AD544,AE544,AF544,AG544,AH544,AI544))</f>
        <v>1</v>
      </c>
      <c r="AL544" t="b">
        <f>OR(AA544,AB544,AD544,AE544,AF544,AG544,AH544,AI544)</f>
        <v>0</v>
      </c>
      <c r="AM544" t="b">
        <f>IF(Table1[[#This Row],[In vivo?]],IF(Table1[[#This Row],[Cell]],FALSE,TRUE),FALSE)</f>
        <v>0</v>
      </c>
      <c r="AN544" t="b">
        <f>AND(AC544,AL544)</f>
        <v>0</v>
      </c>
      <c r="AO544" t="b">
        <f>IF(Table1[[#This Row],[Cell]],IF(Table1[[#This Row],[In vivo?]],FALSE,TRUE),FALSE)</f>
        <v>0</v>
      </c>
      <c r="AP544" t="b">
        <f>NOT(OR(Table1[[#This Row],[In vivo?]],Table1[[#This Row],[Only in Cell]]))</f>
        <v>1</v>
      </c>
      <c r="AQ544" t="str">
        <f>IF(OR(Table1[[#This Row],[Rodents]],Table1[[#This Row],[Human]],Table1[[#This Row],[Pig]]),OR(ISNUMBER(FIND("pulmonary",C544)),ISNUMBER(FIND("lung",C544))),"NA")</f>
        <v>NA</v>
      </c>
      <c r="AR544" t="str">
        <f>IF(OR(Table1[[#This Row],[Rodents]],Table1[[#This Row],[Human]],Table1[[#This Row],[Pig]]),OR(ISNUMBER(FIND("skin",C544)),ISNUMBER(FIND("dermal",C544))),"NA")</f>
        <v>NA</v>
      </c>
      <c r="AS544" t="str">
        <f>IF(OR(Table1[[#This Row],[Rodents]],Table1[[#This Row],[Human]],Table1[[#This Row],[Pig]]),OR(ISNUMBER(FIND("liver",C544)),ISNUMBER(FIND("hepat",C544))),"NA")</f>
        <v>NA</v>
      </c>
      <c r="AT544" t="str">
        <f>IF(OR(Table1[[#This Row],[Rodents]],Table1[[#This Row],[Human]],Table1[[#This Row],[Pig]]),OR(ISNUMBER(FIND("kidney",C544)),ISNUMBER(FIND("neph",C544))),"NA")</f>
        <v>NA</v>
      </c>
      <c r="AU544" t="str">
        <f>IF(OR(Table1[[#This Row],[Rodents]],Table1[[#This Row],[Human]],Table1[[#This Row],[Pig]]),OR(ISNUMBER(FIND("brain",C544)),ISNUMBER(FIND("neur",C544)),ISNUMBER(FIND("nerv",C544))),"NA")</f>
        <v>NA</v>
      </c>
      <c r="AV544" t="str">
        <f>IF(OR(Table1[[#This Row],[Rodents]],Table1[[#This Row],[Human]],Table1[[#This Row],[Pig]]),OR(ISNUMBER(FIND("heart",C544)),ISNUMBER(FIND("cardi",C544))),"NA")</f>
        <v>NA</v>
      </c>
      <c r="AW544" t="str">
        <f>IF(OR(Table1[[#This Row],[Rodents]],Table1[[#This Row],[Human]],Table1[[#This Row],[Pig]]),OR(ISNUMBER(FIND("gastro",C544)),ISNUMBER(FIND("intesti",C544)),ISNUMBER(FIND("stomach",C544))),"NA")</f>
        <v>NA</v>
      </c>
      <c r="AX544" t="str">
        <f>IF(OR(Table1[[#This Row],[Rodents]],Table1[[#This Row],[Human]],Table1[[#This Row],[Pig]]),NOT(OR(AQ544,AR544,AS544,AT544,AU544,AV544,AW544)),"NA")</f>
        <v>NA</v>
      </c>
      <c r="AY544" t="b">
        <f>OR(ISNUMBER(FIND("SWCNT",C544)),ISNUMBER(FIND("SWNT",C544)),ISNUMBER(FIND("single-wall",C544)),ISNUMBER(FIND("single wall",C544)),ISNUMBER(FIND("Single wall",C544)),ISNUMBER(FIND("Single-wall",C544)),ISNUMBER(FIND("SWCNT",B544)),ISNUMBER(FIND("SWNT",B544)),ISNUMBER(FIND("single-wall",B544)),ISNUMBER(FIND("single wall",B544)),ISNUMBER(FIND("Single-wall",B544)),ISNUMBER(FIND("Single wall",B544)))</f>
        <v>0</v>
      </c>
      <c r="AZ544" t="b">
        <f>OR(ISNUMBER(FIND("MWCNT",C544)),ISNUMBER(FIND("MWNT",C544)),ISNUMBER(FIND("multi-wall",C544)),ISNUMBER(FIND("multi wall",C544)),ISNUMBER(FIND("multiwall",C544)),ISNUMBER(FIND("Multi-wall",C544)),ISNUMBER(FIND("Multi wall",C544)),ISNUMBER(FIND("Multiwall",C544)),ISNUMBER(FIND("MWCNT",B544)),ISNUMBER(FIND("MWNT",B544)),ISNUMBER(FIND("multi-wall",B544)),ISNUMBER(FIND("multi wall",B544)),ISNUMBER(FIND("multiwall",B544)),ISNUMBER(FIND("Multi-wall",B544)),ISNUMBER(FIND("Multi wall",B544)),ISNUMBER(FIND("Multiwall",B544)),ISNUMBER(FIND("Double-wall",B544)),ISNUMBER(FIND("Double wall",B544)),ISNUMBER(FIND("Doublewall",B544)),ISNUMBER(FIND("double-wall",B544)),ISNUMBER(FIND("double wall",B544)),ISNUMBER(FIND("doublewall",B544)))</f>
        <v>1</v>
      </c>
      <c r="BA544" t="b">
        <f>AND(Table1[[#This Row],[SWCNT]],Table1[[#This Row],[MWCNT]])</f>
        <v>0</v>
      </c>
      <c r="BB544" t="b">
        <f>IF(Table1[[#This Row],[SWCNT]]=TRUE,FALSE,IF(Table1[[#This Row],[MWCNT]]=TRUE,FALSE,TRUE))</f>
        <v>0</v>
      </c>
      <c r="BC544" s="18"/>
    </row>
    <row r="545" spans="1:55" ht="333">
      <c r="A545" t="s">
        <v>4974</v>
      </c>
      <c r="B545" s="2" t="s">
        <v>4975</v>
      </c>
      <c r="C545" s="16" t="s">
        <v>4976</v>
      </c>
      <c r="D545" s="17" t="s">
        <v>4977</v>
      </c>
      <c r="E545" s="2">
        <v>2011</v>
      </c>
      <c r="F545" t="b">
        <f>OR(ISNUMBER(FIND("cytotoxic",C545)),ISNUMBER(FIND("Cytotoxic",C545)),ISNUMBER(FIND("cellular toxicity",C545)),ISNUMBER(FIND("cell death",C545)),ISNUMBER(FIND("viable",C545)),ISNUMBER(FIND("phytotoxic",C545)),ISNUMBER(FIND("acute toxicity",C545)),ISNUMBER(FIND("MTT",C545)),ISNUMBER(FIND("survival",C545)),ISNUMBER(FIND("prolifer",C545)),ISNUMBER(FIND("apoptosis",C545)),ISNUMBER(FIND("neurotoxic",C545)),ISNUMBER(FIND("  lysis ",C545)),ISNUMBER(FIND("necrosis",C545)),ISNUMBER(FIND("cellular death",C545))*3,ISNUMBER(FIND("LDH",C545)),ISNUMBER(FIND("Acute toxicity",C545)))</f>
        <v>0</v>
      </c>
      <c r="G545" t="b">
        <f>OR(ISNUMBER(FIND("genotoxic",C545)),ISNUMBER(FIND("genotoxicity",C545)),ISNUMBER(FIND("DNA damage",C545)),ISNUMBER(FIND("DNA",C545)),ISNUMBER(FIND("RNA",C545)),ISNUMBER(FIND("mesothelioma",C545)),ISNUMBER(FIND("carcino",C545)),ISNUMBER(FIND("mutagen",C545)),ISNUMBER(FIND("genetic",C545)))</f>
        <v>0</v>
      </c>
      <c r="H545" t="b">
        <f>OR(ISNUMBER(FIND("inflammatory",C545)),ISNUMBER(FIND("inflamm",C545)))</f>
        <v>0</v>
      </c>
      <c r="I545" t="b">
        <f>OR(ISNUMBER(FIND("immune",C545)),ISNUMBER(FIND("immunological",C545)),ISNUMBER(FIND("interleuk",C545)),ISNUMBER(FIND("platelet activation",C545)),ISNUMBER(FIND("monocyte",C545)),ISNUMBER(FIND("leukocyte",C545)),ISNUMBER(FIND("cytokine",C545)),ISNUMBER(FIND("CD4",C545)),ISNUMBER(FIND("CD8",C545)),ISNUMBER(FIND("T-cell",C545)))</f>
        <v>0</v>
      </c>
      <c r="J545" t="b">
        <f>OR(ISNUMBER(FIND("reactive oxygen",C545)),ISNUMBER(FIND("ROS",C545)),ISNUMBER(FIND("free radical",C545)),ISNUMBER(FIND("oxidative stress",C545)),ISNUMBER(FIND("peroxid",C545)),ISNUMBER(FIND("oxidative",C545)),ISNUMBER(FIND("antioxid",C545)))</f>
        <v>1</v>
      </c>
      <c r="K545" t="b">
        <f>OR(ISNUMBER(FIND("autophag",C545)))</f>
        <v>0</v>
      </c>
      <c r="L545" t="b">
        <f>OR(ISNUMBER(FIND("morpholog",C545)))</f>
        <v>1</v>
      </c>
      <c r="M545" t="b">
        <f>OR(ISNUMBER(FIND("fibrosis",C545)),ISNUMBER(FIND("Fibrosis",C545)),ISNUMBER(FIND("fibrot",C545)))</f>
        <v>0</v>
      </c>
      <c r="N545" t="b">
        <f>OR(ISNUMBER(FIND("offspring",C545)),ISNUMBER(FIND("Parental",C545)),ISNUMBER(FIND("parental",C545)),ISNUMBER(FIND("germline",C545)),ISNUMBER(FIND("reproduc",C545)),ISNUMBER(FIND("embryo",C545)))</f>
        <v>0</v>
      </c>
      <c r="O545" t="b">
        <f>OR(ISNUMBER(FIND("metabol",C545)),ISNUMBER(FIND("Metabol",C545)),ISNUMBER(FIND("digest",C545)),ISNUMBER(FIND("mitochon",C545)))</f>
        <v>0</v>
      </c>
      <c r="P545" t="b">
        <f>OR(ISNUMBER(FIND("ecotox",C545)),ISNUMBER(FIND("Ecotox",B545)),ISNUMBER(FIND("ecotox",B545)),ISNUMBER(FIND("Ecotox",C545)))</f>
        <v>0</v>
      </c>
      <c r="Q545" t="b">
        <f>OR(ISNUMBER(FIND("Bioaccum",C545)),ISNUMBER(FIND("bioaccum",C545)),ISNUMBER(FIND("accum",C545)))</f>
        <v>0</v>
      </c>
      <c r="R545" t="b">
        <f>OR(ISNUMBER(FIND("Occupation",C545)),ISNUMBER(FIND("occupation",C545)),ISNUMBER(FIND("worker",C545)),ISNUMBER(FIND("workforce",C545)))</f>
        <v>0</v>
      </c>
      <c r="S545" t="b">
        <f>NOT(OR(F545,G545,H545,I545,J545,K545,L545,M545,N545,O545,P545,Q545,R545))</f>
        <v>0</v>
      </c>
      <c r="U545" t="b">
        <f>OR(Table1[[#This Row],[Inflammation]],Table1[[#This Row],[Immune]])</f>
        <v>0</v>
      </c>
      <c r="V545" t="str">
        <f>IF(OR(Table1[[#This Row],[Rodents]],Table1[[#This Row],[Human]],Table1[[#This Row],[Pig]]),OR(ISNUMBER(FIND("intratrach",C545)),ISNUMBER(FIND("nasal ",C545)),ISNUMBER(FIND("instill",C545))),"NA")</f>
        <v>NA</v>
      </c>
      <c r="W545" t="str">
        <f>IF(OR(Table1[[#This Row],[Rodents]],Table1[[#This Row],[Human]],Table1[[#This Row],[Pig]]),OR(ISNUMBER(FIND("dermal",C545)),ISNUMBER(FIND("skin ",C545))),"NA")</f>
        <v>NA</v>
      </c>
      <c r="X545" t="str">
        <f>IF(OR(Table1[[#This Row],[Rodents]],Table1[[#This Row],[Human]],Table1[[#This Row],[Pig]]),OR(ISNUMBER(FIND("injected",C545)),ISNUMBER(FIND("periton",C545)),ISNUMBER(FIND("intrascrot",C545))),"NA")</f>
        <v>NA</v>
      </c>
      <c r="Y545" t="str">
        <f>IF(OR(Table1[[#This Row],[Rodents]],Table1[[#This Row],[Human]],Table1[[#This Row],[Pig]]),NOT(OR(Table1[[#This Row],[Inhaled/Intratracheal/intranasal]],Table1[[#This Row],[Dermal]],Table1[[#This Row],[Injected]])),"NA")</f>
        <v>NA</v>
      </c>
      <c r="AA545" t="b">
        <f>OR(ISNUMBER(FIND("fish ",C545)),ISNUMBER(FIND("Fish ",C545)),ISNUMBER(FIND("aquatic",C545)),ISNUMBER(FIND("daphnids",C545)),ISNUMBER(FIND("Carcinus maenas",C545)),ISNUMBER(FIND("Daphnia",C545)),ISNUMBER(FIND("Ruditapes philippinarum",C545)),ISNUMBER(FIND("daphnia",C545)),ISNUMBER(FIND("marine",C545)),ISNUMBER(FIND("mussel",C545)),ISNUMBER(FIND("algae",C545)),ISNUMBER(FIND("Donax faba",C545)),ISNUMBER(FIND("estuarine",C545)),ISNUMBER(FIND("snail",C545)),ISNUMBER(FIND("Prorocentrum donghaiense",C545)) )</f>
        <v>0</v>
      </c>
      <c r="AB545" t="b">
        <f>OR(ISNUMBER(FIND(" rat ",C545)),ISNUMBER(FIND(" rats ",C545)),ISNUMBER(FIND(" Rats ",C545)),ISNUMBER(FIND(" Rat ",C545)),ISNUMBER(FIND(" rat.",C545)),ISNUMBER(FIND(" rats.",C545)),ISNUMBER(FIND("mouse",C545)),ISNUMBER(FIND("mice",C545)), ISNUMBER(FIND(" Mice",C545)))</f>
        <v>0</v>
      </c>
      <c r="AC545" t="b">
        <f>OR(ISNUMBER(FIND(" cell ",C545)),ISNUMBER(FIND("fibroblast",C545)),ISNUMBER(FIND("macrophage",C545)),ISNUMBER(FIND("epithelial",C545)),ISNUMBER(FIND("endothelial",C545)),ISNUMBER(FIND("neuron",C545)),ISNUMBER(FIND(" cells ",C545)),ISNUMBER(FIND("RBC",C545)),ISNUMBER(FIND("mitochond",C545)),ISNUMBER(FIND("adipocyte",C545)),ISNUMBER(FIND("osteo",C545)),ISNUMBER(FIND("keratin",C545)),ISNUMBER(FIND(" cell's ",C545)),ISNUMBER(FIND("eukary",C545)),ISNUMBER(FIND("sperm",C545)))</f>
        <v>0</v>
      </c>
      <c r="AD545" t="b">
        <f>OR(ISNUMBER(FIND("human",B545)),ISNUMBER(FIND("workers",B545)),ISNUMBER(FIND("workforces",B545)),ISNUMBER(FIND("occupational",B545)),ISNUMBER(FIND("Case report",B545)),ISNUMBER(FIND("Workplaces",B545)),ISNUMBER(FIND("worker",B545)))</f>
        <v>0</v>
      </c>
      <c r="AE545" t="b">
        <f>OR(ISNUMBER(FIND(" plant ",C545)),ISNUMBER(FIND("Plant ",C545)),ISNUMBER(FIND("tomato",C545)),ISNUMBER(FIND("plants",C545)),ISNUMBER(FIND("Plants",C545)),ISNUMBER(FIND("algae",C545)),ISNUMBER(FIND("lettuce",C545)),ISNUMBER(FIND("green gram sprouts ",C545)),ISNUMBER(FIND("Cucurbita pepo",C545)),ISNUMBER(FIND("bean ",C545)),ISNUMBER(FIND("chloroplast",C545)),ISNUMBER(FIND("chlorophyll",C545)),ISNUMBER(FIND("seedling",C545)),ISNUMBER(FIND("canola",C545)),ISNUMBER(FIND("shoot",C545)),ISNUMBER(FIND("photosynthes",C545)),ISNUMBER(FIND(" leaves ",C545)),,ISNUMBER(FIND("agriculture",C545)),ISNUMBER(FIND(" crops ",C545)))</f>
        <v>0</v>
      </c>
      <c r="AF545" t="b">
        <f>OR(ISNUMBER(FIND("bacteria",C545)),ISNUMBER(FIND("Bacteria",C545)),ISNUMBER(FIND("Bacterium",C545)),ISNUMBER(FIND("bacterium",C545)),ISNUMBER(FIND(" coli ",C545)))</f>
        <v>0</v>
      </c>
      <c r="AG545" t="b">
        <f>OR(ISNUMBER(FIND("fungi",C545)),ISNUMBER(FIND("Fungi",C545)),ISNUMBER(FIND("fungus",C545)),ISNUMBER(FIND("Fungus",C545)),ISNUMBER(FIND("mushroom",C545)),ISNUMBER(FIND("Mushroom",C545)),ISNUMBER(FIND(" mold ",C545)))</f>
        <v>0</v>
      </c>
      <c r="AH545" t="b">
        <f>OR(ISNUMBER(FIND("Pig ",C545)),ISNUMBER(FIND("pig ",C545)),ISNUMBER(FIND("Pigs ",C545)),ISNUMBER(FIND("pigs ",C545)))</f>
        <v>0</v>
      </c>
      <c r="AI545" t="b">
        <f>OR(ISNUMBER(FIND(" C. elegans",C545)),ISNUMBER(FIND("Caenorhabditis elegans",C545)),ISNUMBER(FIND("earthworms",C545)),ISNUMBER(FIND(" Ficopomatus enigmaticus",C545)),ISNUMBER(FIND("larva",C545)),ISNUMBER(FIND("Lumbriculus variegatus",C545)),ISNUMBER(FIND("nematode",C545)))</f>
        <v>0</v>
      </c>
      <c r="AJ545" t="b">
        <f>NOT(OR(AA545,AB545,AC545,AD545,AE545,AF545,AG545,AH545,AI545))</f>
        <v>1</v>
      </c>
      <c r="AK545" t="s">
        <v>6115</v>
      </c>
      <c r="AL545" t="b">
        <f>OR(AA545,AB545,AD545,AE545,AF545,AG545,AH545,AI545)</f>
        <v>0</v>
      </c>
      <c r="AM545" t="b">
        <f>IF(Table1[[#This Row],[In vivo?]],IF(Table1[[#This Row],[Cell]],FALSE,TRUE),FALSE)</f>
        <v>0</v>
      </c>
      <c r="AN545" t="b">
        <f>AND(AC545,AL545)</f>
        <v>0</v>
      </c>
      <c r="AO545" t="b">
        <f>IF(Table1[[#This Row],[Cell]],IF(Table1[[#This Row],[In vivo?]],FALSE,TRUE),FALSE)</f>
        <v>0</v>
      </c>
      <c r="AP545" t="b">
        <f>NOT(OR(Table1[[#This Row],[In vivo?]],Table1[[#This Row],[Only in Cell]]))</f>
        <v>1</v>
      </c>
      <c r="AQ545" t="str">
        <f>IF(OR(Table1[[#This Row],[Rodents]],Table1[[#This Row],[Human]],Table1[[#This Row],[Pig]]),OR(ISNUMBER(FIND("pulmonary",C545)),ISNUMBER(FIND("lung",C545))),"NA")</f>
        <v>NA</v>
      </c>
      <c r="AR545" t="str">
        <f>IF(OR(Table1[[#This Row],[Rodents]],Table1[[#This Row],[Human]],Table1[[#This Row],[Pig]]),OR(ISNUMBER(FIND("skin",C545)),ISNUMBER(FIND("dermal",C545))),"NA")</f>
        <v>NA</v>
      </c>
      <c r="AS545" t="str">
        <f>IF(OR(Table1[[#This Row],[Rodents]],Table1[[#This Row],[Human]],Table1[[#This Row],[Pig]]),OR(ISNUMBER(FIND("liver",C545)),ISNUMBER(FIND("hepat",C545))),"NA")</f>
        <v>NA</v>
      </c>
      <c r="AT545" t="str">
        <f>IF(OR(Table1[[#This Row],[Rodents]],Table1[[#This Row],[Human]],Table1[[#This Row],[Pig]]),OR(ISNUMBER(FIND("kidney",C545)),ISNUMBER(FIND("neph",C545))),"NA")</f>
        <v>NA</v>
      </c>
      <c r="AU545" t="str">
        <f>IF(OR(Table1[[#This Row],[Rodents]],Table1[[#This Row],[Human]],Table1[[#This Row],[Pig]]),OR(ISNUMBER(FIND("brain",C545)),ISNUMBER(FIND("neur",C545)),ISNUMBER(FIND("nerv",C545))),"NA")</f>
        <v>NA</v>
      </c>
      <c r="AV545" t="str">
        <f>IF(OR(Table1[[#This Row],[Rodents]],Table1[[#This Row],[Human]],Table1[[#This Row],[Pig]]),OR(ISNUMBER(FIND("heart",C545)),ISNUMBER(FIND("cardi",C545))),"NA")</f>
        <v>NA</v>
      </c>
      <c r="AW545" t="str">
        <f>IF(OR(Table1[[#This Row],[Rodents]],Table1[[#This Row],[Human]],Table1[[#This Row],[Pig]]),OR(ISNUMBER(FIND("gastro",C545)),ISNUMBER(FIND("intesti",C545)),ISNUMBER(FIND("stomach",C545))),"NA")</f>
        <v>NA</v>
      </c>
      <c r="AX545" t="str">
        <f>IF(OR(Table1[[#This Row],[Rodents]],Table1[[#This Row],[Human]],Table1[[#This Row],[Pig]]),NOT(OR(AQ545,AR545,AS545,AT545,AU545,AV545,AW545)),"NA")</f>
        <v>NA</v>
      </c>
      <c r="AY545" t="b">
        <f>OR(ISNUMBER(FIND("SWCNT",C545)),ISNUMBER(FIND("SWNT",C545)),ISNUMBER(FIND("single-wall",C545)),ISNUMBER(FIND("single wall",C545)),ISNUMBER(FIND("Single wall",C545)),ISNUMBER(FIND("Single-wall",C545)),ISNUMBER(FIND("SWCNT",B545)),ISNUMBER(FIND("SWNT",B545)),ISNUMBER(FIND("single-wall",B545)),ISNUMBER(FIND("single wall",B545)),ISNUMBER(FIND("Single-wall",B545)),ISNUMBER(FIND("Single wall",B545)))</f>
        <v>0</v>
      </c>
      <c r="AZ545" t="b">
        <f>OR(ISNUMBER(FIND("MWCNT",C545)),ISNUMBER(FIND("MWNT",C545)),ISNUMBER(FIND("multi-wall",C545)),ISNUMBER(FIND("multi wall",C545)),ISNUMBER(FIND("multiwall",C545)),ISNUMBER(FIND("Multi-wall",C545)),ISNUMBER(FIND("Multi wall",C545)),ISNUMBER(FIND("Multiwall",C545)),ISNUMBER(FIND("MWCNT",B545)),ISNUMBER(FIND("MWNT",B545)),ISNUMBER(FIND("multi-wall",B545)),ISNUMBER(FIND("multi wall",B545)),ISNUMBER(FIND("multiwall",B545)),ISNUMBER(FIND("Multi-wall",B545)),ISNUMBER(FIND("Multi wall",B545)),ISNUMBER(FIND("Multiwall",B545)),ISNUMBER(FIND("Double-wall",B545)),ISNUMBER(FIND("Double wall",B545)),ISNUMBER(FIND("Doublewall",B545)),ISNUMBER(FIND("double-wall",B545)),ISNUMBER(FIND("double wall",B545)),ISNUMBER(FIND("doublewall",B545)))</f>
        <v>0</v>
      </c>
      <c r="BA545" t="b">
        <f>AND(Table1[[#This Row],[SWCNT]],Table1[[#This Row],[MWCNT]])</f>
        <v>0</v>
      </c>
      <c r="BB545" t="b">
        <f>IF(Table1[[#This Row],[SWCNT]]=TRUE,FALSE,IF(Table1[[#This Row],[MWCNT]]=TRUE,FALSE,TRUE))</f>
        <v>1</v>
      </c>
      <c r="BC545" s="18"/>
    </row>
    <row r="546" spans="1:55" ht="240.5">
      <c r="A546" t="s">
        <v>4985</v>
      </c>
      <c r="B546" s="2" t="s">
        <v>4986</v>
      </c>
      <c r="C546" s="16" t="s">
        <v>4987</v>
      </c>
      <c r="D546" s="17" t="s">
        <v>4988</v>
      </c>
      <c r="E546" s="2">
        <v>2011</v>
      </c>
      <c r="F546" t="b">
        <f>OR(ISNUMBER(FIND("cytotoxic",C546)),ISNUMBER(FIND("Cytotoxic",C546)),ISNUMBER(FIND("cellular toxicity",C546)),ISNUMBER(FIND("cell death",C546)),ISNUMBER(FIND("viable",C546)),ISNUMBER(FIND("phytotoxic",C546)),ISNUMBER(FIND("acute toxicity",C546)),ISNUMBER(FIND("MTT",C546)),ISNUMBER(FIND("survival",C546)),ISNUMBER(FIND("prolifer",C546)),ISNUMBER(FIND("apoptosis",C546)),ISNUMBER(FIND("neurotoxic",C546)),ISNUMBER(FIND("  lysis ",C546)),ISNUMBER(FIND("necrosis",C546)),ISNUMBER(FIND("cellular death",C546))*3,ISNUMBER(FIND("LDH",C546)),ISNUMBER(FIND("Acute toxicity",C546)))</f>
        <v>0</v>
      </c>
      <c r="G546" t="b">
        <f>OR(ISNUMBER(FIND("genotoxic",C546)),ISNUMBER(FIND("genotoxicity",C546)),ISNUMBER(FIND("DNA damage",C546)),ISNUMBER(FIND("DNA",C546)),ISNUMBER(FIND("RNA",C546)),ISNUMBER(FIND("mesothelioma",C546)),ISNUMBER(FIND("carcino",C546)),ISNUMBER(FIND("mutagen",C546)),ISNUMBER(FIND("genetic",C546)))</f>
        <v>0</v>
      </c>
      <c r="H546" t="b">
        <f>OR(ISNUMBER(FIND("inflammatory",C546)),ISNUMBER(FIND("inflamm",C546)))</f>
        <v>0</v>
      </c>
      <c r="I546" t="b">
        <f>OR(ISNUMBER(FIND("immune",C546)),ISNUMBER(FIND("immunological",C546)),ISNUMBER(FIND("interleuk",C546)),ISNUMBER(FIND("platelet activation",C546)),ISNUMBER(FIND("monocyte",C546)),ISNUMBER(FIND("leukocyte",C546)),ISNUMBER(FIND("cytokine",C546)),ISNUMBER(FIND("CD4",C546)),ISNUMBER(FIND("CD8",C546)),ISNUMBER(FIND("T-cell",C546)))</f>
        <v>0</v>
      </c>
      <c r="J546" t="b">
        <f>OR(ISNUMBER(FIND("reactive oxygen",C546)),ISNUMBER(FIND("ROS",C546)),ISNUMBER(FIND("free radical",C546)),ISNUMBER(FIND("oxidative stress",C546)),ISNUMBER(FIND("peroxid",C546)),ISNUMBER(FIND("oxidative",C546)),ISNUMBER(FIND("antioxid",C546)))</f>
        <v>0</v>
      </c>
      <c r="K546" t="b">
        <f>OR(ISNUMBER(FIND("autophag",C546)))</f>
        <v>0</v>
      </c>
      <c r="L546" t="b">
        <f>OR(ISNUMBER(FIND("morpholog",C546)))</f>
        <v>0</v>
      </c>
      <c r="M546" t="b">
        <f>OR(ISNUMBER(FIND("fibrosis",C546)),ISNUMBER(FIND("Fibrosis",C546)),ISNUMBER(FIND("fibrot",C546)))</f>
        <v>0</v>
      </c>
      <c r="N546" t="b">
        <f>OR(ISNUMBER(FIND("offspring",C546)),ISNUMBER(FIND("Parental",C546)),ISNUMBER(FIND("parental",C546)),ISNUMBER(FIND("germline",C546)),ISNUMBER(FIND("reproduc",C546)),ISNUMBER(FIND("embryo",C546)))</f>
        <v>0</v>
      </c>
      <c r="O546" t="b">
        <f>OR(ISNUMBER(FIND("metabol",C546)),ISNUMBER(FIND("Metabol",C546)),ISNUMBER(FIND("digest",C546)),ISNUMBER(FIND("mitochon",C546)))</f>
        <v>1</v>
      </c>
      <c r="P546" t="b">
        <f>OR(ISNUMBER(FIND("ecotox",C546)),ISNUMBER(FIND("Ecotox",B546)),ISNUMBER(FIND("ecotox",B546)),ISNUMBER(FIND("Ecotox",C546)))</f>
        <v>0</v>
      </c>
      <c r="Q546" t="b">
        <f>OR(ISNUMBER(FIND("Bioaccum",C546)),ISNUMBER(FIND("bioaccum",C546)),ISNUMBER(FIND("accum",C546)))</f>
        <v>1</v>
      </c>
      <c r="R546" t="b">
        <f>OR(ISNUMBER(FIND("Occupation",C546)),ISNUMBER(FIND("occupation",C546)),ISNUMBER(FIND("worker",C546)),ISNUMBER(FIND("workforce",C546)))</f>
        <v>0</v>
      </c>
      <c r="S546" t="b">
        <f>NOT(OR(F546,G546,H546,I546,J546,K546,L546,M546,N546,O546,P546,Q546,R546))</f>
        <v>0</v>
      </c>
      <c r="U546" t="b">
        <f>OR(Table1[[#This Row],[Inflammation]],Table1[[#This Row],[Immune]])</f>
        <v>0</v>
      </c>
      <c r="V546" t="str">
        <f>IF(OR(Table1[[#This Row],[Rodents]],Table1[[#This Row],[Human]],Table1[[#This Row],[Pig]]),OR(ISNUMBER(FIND("intratrach",C546)),ISNUMBER(FIND("nasal ",C546)),ISNUMBER(FIND("instill",C546))),"NA")</f>
        <v>NA</v>
      </c>
      <c r="W546" t="str">
        <f>IF(OR(Table1[[#This Row],[Rodents]],Table1[[#This Row],[Human]],Table1[[#This Row],[Pig]]),OR(ISNUMBER(FIND("dermal",C546)),ISNUMBER(FIND("skin ",C546))),"NA")</f>
        <v>NA</v>
      </c>
      <c r="X546" t="str">
        <f>IF(OR(Table1[[#This Row],[Rodents]],Table1[[#This Row],[Human]],Table1[[#This Row],[Pig]]),OR(ISNUMBER(FIND("injected",C546)),ISNUMBER(FIND("periton",C546)),ISNUMBER(FIND("intrascrot",C546))),"NA")</f>
        <v>NA</v>
      </c>
      <c r="Y546" t="str">
        <f>IF(OR(Table1[[#This Row],[Rodents]],Table1[[#This Row],[Human]],Table1[[#This Row],[Pig]]),NOT(OR(Table1[[#This Row],[Inhaled/Intratracheal/intranasal]],Table1[[#This Row],[Dermal]],Table1[[#This Row],[Injected]])),"NA")</f>
        <v>NA</v>
      </c>
      <c r="AA546" t="b">
        <f>OR(ISNUMBER(FIND("fish ",C546)),ISNUMBER(FIND("Fish ",C546)),ISNUMBER(FIND("aquatic",C546)),ISNUMBER(FIND("daphnids",C546)),ISNUMBER(FIND("Carcinus maenas",C546)),ISNUMBER(FIND("Daphnia",C546)),ISNUMBER(FIND("Ruditapes philippinarum",C546)),ISNUMBER(FIND("daphnia",C546)),ISNUMBER(FIND("marine",C546)),ISNUMBER(FIND("mussel",C546)),ISNUMBER(FIND("algae",C546)),ISNUMBER(FIND("Donax faba",C546)),ISNUMBER(FIND("estuarine",C546)),ISNUMBER(FIND("snail",C546)),ISNUMBER(FIND("Prorocentrum donghaiense",C546)) )</f>
        <v>0</v>
      </c>
      <c r="AB546" t="b">
        <f>OR(ISNUMBER(FIND(" rat ",C546)),ISNUMBER(FIND(" rats ",C546)),ISNUMBER(FIND(" Rats ",C546)),ISNUMBER(FIND(" Rat ",C546)),ISNUMBER(FIND(" rat.",C546)),ISNUMBER(FIND(" rats.",C546)),ISNUMBER(FIND("mouse",C546)),ISNUMBER(FIND("mice",C546)), ISNUMBER(FIND(" Mice",C546)))</f>
        <v>0</v>
      </c>
      <c r="AC546" t="b">
        <f>OR(ISNUMBER(FIND(" cell ",C546)),ISNUMBER(FIND("fibroblast",C546)),ISNUMBER(FIND("macrophage",C546)),ISNUMBER(FIND("epithelial",C546)),ISNUMBER(FIND("endothelial",C546)),ISNUMBER(FIND("neuron",C546)),ISNUMBER(FIND(" cells ",C546)),ISNUMBER(FIND("RBC",C546)),ISNUMBER(FIND("mitochond",C546)),ISNUMBER(FIND("adipocyte",C546)),ISNUMBER(FIND("osteo",C546)),ISNUMBER(FIND("keratin",C546)),ISNUMBER(FIND(" cell's ",C546)),ISNUMBER(FIND("eukary",C546)),ISNUMBER(FIND("sperm",C546)))</f>
        <v>0</v>
      </c>
      <c r="AD546" t="b">
        <f>OR(ISNUMBER(FIND("human",B546)),ISNUMBER(FIND("workers",B546)),ISNUMBER(FIND("workforces",B546)),ISNUMBER(FIND("occupational",B546)),ISNUMBER(FIND("Case report",B546)),ISNUMBER(FIND("Workplaces",B546)),ISNUMBER(FIND("worker",B546)))</f>
        <v>0</v>
      </c>
      <c r="AE546" t="b">
        <f>OR(ISNUMBER(FIND(" plant ",C546)),ISNUMBER(FIND("Plant ",C546)),ISNUMBER(FIND("tomato",C546)),ISNUMBER(FIND("plants",C546)),ISNUMBER(FIND("Plants",C546)),ISNUMBER(FIND("algae",C546)),ISNUMBER(FIND("lettuce",C546)),ISNUMBER(FIND("green gram sprouts ",C546)),ISNUMBER(FIND("Cucurbita pepo",C546)),ISNUMBER(FIND("bean ",C546)),ISNUMBER(FIND("chloroplast",C546)),ISNUMBER(FIND("chlorophyll",C546)),ISNUMBER(FIND("seedling",C546)),ISNUMBER(FIND("canola",C546)),ISNUMBER(FIND("shoot",C546)),ISNUMBER(FIND("photosynthes",C546)),ISNUMBER(FIND(" leaves ",C546)),,ISNUMBER(FIND("agriculture",C546)),ISNUMBER(FIND(" crops ",C546)))</f>
        <v>0</v>
      </c>
      <c r="AF546" t="b">
        <f>OR(ISNUMBER(FIND("bacteria",C546)),ISNUMBER(FIND("Bacteria",C546)),ISNUMBER(FIND("Bacterium",C546)),ISNUMBER(FIND("bacterium",C546)),ISNUMBER(FIND(" coli ",C546)))</f>
        <v>0</v>
      </c>
      <c r="AG546" t="b">
        <f>OR(ISNUMBER(FIND("fungi",C546)),ISNUMBER(FIND("Fungi",C546)),ISNUMBER(FIND("fungus",C546)),ISNUMBER(FIND("Fungus",C546)),ISNUMBER(FIND("mushroom",C546)),ISNUMBER(FIND("Mushroom",C546)),ISNUMBER(FIND(" mold ",C546)))</f>
        <v>0</v>
      </c>
      <c r="AH546" t="b">
        <f>OR(ISNUMBER(FIND("Pig ",C546)),ISNUMBER(FIND("pig ",C546)),ISNUMBER(FIND("Pigs ",C546)),ISNUMBER(FIND("pigs ",C546)))</f>
        <v>0</v>
      </c>
      <c r="AI546" t="b">
        <f>OR(ISNUMBER(FIND(" C. elegans",C546)),ISNUMBER(FIND("Caenorhabditis elegans",C546)),ISNUMBER(FIND("earthworms",C546)),ISNUMBER(FIND(" Ficopomatus enigmaticus",C546)),ISNUMBER(FIND("larva",C546)),ISNUMBER(FIND("Lumbriculus variegatus",C546)),ISNUMBER(FIND("nematode",C546)))</f>
        <v>0</v>
      </c>
      <c r="AJ546" t="b">
        <f>NOT(OR(AA546,AB546,AC546,AD546,AE546,AF546,AG546,AH546,AI546))</f>
        <v>1</v>
      </c>
      <c r="AK546" t="s">
        <v>6135</v>
      </c>
      <c r="AL546" t="b">
        <f>OR(AA546,AB546,AD546,AE546,AF546,AG546,AH546,AI546)</f>
        <v>0</v>
      </c>
      <c r="AM546" t="b">
        <f>IF(Table1[[#This Row],[In vivo?]],IF(Table1[[#This Row],[Cell]],FALSE,TRUE),FALSE)</f>
        <v>0</v>
      </c>
      <c r="AN546" t="b">
        <f>AND(AC546,AL546)</f>
        <v>0</v>
      </c>
      <c r="AO546" t="b">
        <f>IF(Table1[[#This Row],[Cell]],IF(Table1[[#This Row],[In vivo?]],FALSE,TRUE),FALSE)</f>
        <v>0</v>
      </c>
      <c r="AP546" t="b">
        <f>NOT(OR(Table1[[#This Row],[In vivo?]],Table1[[#This Row],[Only in Cell]]))</f>
        <v>1</v>
      </c>
      <c r="AQ546" t="str">
        <f>IF(OR(Table1[[#This Row],[Rodents]],Table1[[#This Row],[Human]],Table1[[#This Row],[Pig]]),OR(ISNUMBER(FIND("pulmonary",C546)),ISNUMBER(FIND("lung",C546))),"NA")</f>
        <v>NA</v>
      </c>
      <c r="AR546" t="str">
        <f>IF(OR(Table1[[#This Row],[Rodents]],Table1[[#This Row],[Human]],Table1[[#This Row],[Pig]]),OR(ISNUMBER(FIND("skin",C546)),ISNUMBER(FIND("dermal",C546))),"NA")</f>
        <v>NA</v>
      </c>
      <c r="AS546" t="str">
        <f>IF(OR(Table1[[#This Row],[Rodents]],Table1[[#This Row],[Human]],Table1[[#This Row],[Pig]]),OR(ISNUMBER(FIND("liver",C546)),ISNUMBER(FIND("hepat",C546))),"NA")</f>
        <v>NA</v>
      </c>
      <c r="AT546" t="str">
        <f>IF(OR(Table1[[#This Row],[Rodents]],Table1[[#This Row],[Human]],Table1[[#This Row],[Pig]]),OR(ISNUMBER(FIND("kidney",C546)),ISNUMBER(FIND("neph",C546))),"NA")</f>
        <v>NA</v>
      </c>
      <c r="AU546" t="str">
        <f>IF(OR(Table1[[#This Row],[Rodents]],Table1[[#This Row],[Human]],Table1[[#This Row],[Pig]]),OR(ISNUMBER(FIND("brain",C546)),ISNUMBER(FIND("neur",C546)),ISNUMBER(FIND("nerv",C546))),"NA")</f>
        <v>NA</v>
      </c>
      <c r="AV546" t="str">
        <f>IF(OR(Table1[[#This Row],[Rodents]],Table1[[#This Row],[Human]],Table1[[#This Row],[Pig]]),OR(ISNUMBER(FIND("heart",C546)),ISNUMBER(FIND("cardi",C546))),"NA")</f>
        <v>NA</v>
      </c>
      <c r="AW546" t="str">
        <f>IF(OR(Table1[[#This Row],[Rodents]],Table1[[#This Row],[Human]],Table1[[#This Row],[Pig]]),OR(ISNUMBER(FIND("gastro",C546)),ISNUMBER(FIND("intesti",C546)),ISNUMBER(FIND("stomach",C546))),"NA")</f>
        <v>NA</v>
      </c>
      <c r="AX546" t="str">
        <f>IF(OR(Table1[[#This Row],[Rodents]],Table1[[#This Row],[Human]],Table1[[#This Row],[Pig]]),NOT(OR(AQ546,AR546,AS546,AT546,AU546,AV546,AW546)),"NA")</f>
        <v>NA</v>
      </c>
      <c r="AY546" t="b">
        <f>OR(ISNUMBER(FIND("SWCNT",C546)),ISNUMBER(FIND("SWNT",C546)),ISNUMBER(FIND("single-wall",C546)),ISNUMBER(FIND("single wall",C546)),ISNUMBER(FIND("Single wall",C546)),ISNUMBER(FIND("Single-wall",C546)),ISNUMBER(FIND("SWCNT",B546)),ISNUMBER(FIND("SWNT",B546)),ISNUMBER(FIND("single-wall",B546)),ISNUMBER(FIND("single wall",B546)),ISNUMBER(FIND("Single-wall",B546)),ISNUMBER(FIND("Single wall",B546)))</f>
        <v>1</v>
      </c>
      <c r="AZ546" t="b">
        <f>OR(ISNUMBER(FIND("MWCNT",C546)),ISNUMBER(FIND("MWNT",C546)),ISNUMBER(FIND("multi-wall",C546)),ISNUMBER(FIND("multi wall",C546)),ISNUMBER(FIND("multiwall",C546)),ISNUMBER(FIND("Multi-wall",C546)),ISNUMBER(FIND("Multi wall",C546)),ISNUMBER(FIND("Multiwall",C546)),ISNUMBER(FIND("MWCNT",B546)),ISNUMBER(FIND("MWNT",B546)),ISNUMBER(FIND("multi-wall",B546)),ISNUMBER(FIND("multi wall",B546)),ISNUMBER(FIND("multiwall",B546)),ISNUMBER(FIND("Multi-wall",B546)),ISNUMBER(FIND("Multi wall",B546)),ISNUMBER(FIND("Multiwall",B546)),ISNUMBER(FIND("Double-wall",B546)),ISNUMBER(FIND("Double wall",B546)),ISNUMBER(FIND("Doublewall",B546)),ISNUMBER(FIND("double-wall",B546)),ISNUMBER(FIND("double wall",B546)),ISNUMBER(FIND("doublewall",B546)))</f>
        <v>0</v>
      </c>
      <c r="BA546" t="b">
        <f>AND(Table1[[#This Row],[SWCNT]],Table1[[#This Row],[MWCNT]])</f>
        <v>0</v>
      </c>
      <c r="BB546" t="b">
        <f>IF(Table1[[#This Row],[SWCNT]]=TRUE,FALSE,IF(Table1[[#This Row],[MWCNT]]=TRUE,FALSE,TRUE))</f>
        <v>0</v>
      </c>
      <c r="BC546" s="18"/>
    </row>
    <row r="547" spans="1:55" ht="351.5">
      <c r="A547" t="s">
        <v>4743</v>
      </c>
      <c r="B547" s="2" t="s">
        <v>4746</v>
      </c>
      <c r="C547" s="16" t="s">
        <v>4749</v>
      </c>
      <c r="D547" s="17" t="s">
        <v>1458</v>
      </c>
      <c r="E547" s="2">
        <v>2011</v>
      </c>
      <c r="F547" t="b">
        <f>OR(ISNUMBER(FIND("cytotoxic",C547)),ISNUMBER(FIND("Cytotoxic",C547)),ISNUMBER(FIND("cellular toxicity",C547)),ISNUMBER(FIND("cell death",C547)),ISNUMBER(FIND("viable",C547)),ISNUMBER(FIND("phytotoxic",C547)),ISNUMBER(FIND("acute toxicity",C547)),ISNUMBER(FIND("MTT",C547)),ISNUMBER(FIND("survival",C547)),ISNUMBER(FIND("prolifer",C547)),ISNUMBER(FIND("apoptosis",C547)),ISNUMBER(FIND("neurotoxic",C547)),ISNUMBER(FIND("  lysis ",C547)),ISNUMBER(FIND("necrosis",C547)),ISNUMBER(FIND("cellular death",C547))*3,ISNUMBER(FIND("LDH",C547)),ISNUMBER(FIND("Acute toxicity",C547)))</f>
        <v>1</v>
      </c>
      <c r="G547" t="b">
        <f>OR(ISNUMBER(FIND("genotoxic",C547)),ISNUMBER(FIND("genotoxicity",C547)),ISNUMBER(FIND("DNA damage",C547)),ISNUMBER(FIND("DNA",C547)),ISNUMBER(FIND("RNA",C547)),ISNUMBER(FIND("mesothelioma",C547)),ISNUMBER(FIND("carcino",C547)),ISNUMBER(FIND("mutagen",C547)),ISNUMBER(FIND("genetic",C547)))</f>
        <v>0</v>
      </c>
      <c r="H547" t="b">
        <f>OR(ISNUMBER(FIND("inflammatory",C547)),ISNUMBER(FIND("inflamm",C547)))</f>
        <v>0</v>
      </c>
      <c r="I547" t="b">
        <f>OR(ISNUMBER(FIND("immune",C547)),ISNUMBER(FIND("immunological",C547)),ISNUMBER(FIND("interleuk",C547)),ISNUMBER(FIND("platelet activation",C547)),ISNUMBER(FIND("monocyte",C547)),ISNUMBER(FIND("leukocyte",C547)),ISNUMBER(FIND("cytokine",C547)),ISNUMBER(FIND("CD4",C547)),ISNUMBER(FIND("CD8",C547)),ISNUMBER(FIND("T-cell",C547)))</f>
        <v>0</v>
      </c>
      <c r="J547" t="b">
        <f>OR(ISNUMBER(FIND("reactive oxygen",C547)),ISNUMBER(FIND("ROS",C547)),ISNUMBER(FIND("free radical",C547)),ISNUMBER(FIND("oxidative stress",C547)),ISNUMBER(FIND("peroxid",C547)),ISNUMBER(FIND("oxidative",C547)),ISNUMBER(FIND("antioxid",C547)))</f>
        <v>0</v>
      </c>
      <c r="K547" t="b">
        <f>OR(ISNUMBER(FIND("autophag",C547)))</f>
        <v>0</v>
      </c>
      <c r="L547" t="b">
        <f>OR(ISNUMBER(FIND("morpholog",C547)))</f>
        <v>0</v>
      </c>
      <c r="M547" t="b">
        <f>OR(ISNUMBER(FIND("fibrosis",C547)),ISNUMBER(FIND("Fibrosis",C547)),ISNUMBER(FIND("fibrot",C547)))</f>
        <v>0</v>
      </c>
      <c r="N547" t="b">
        <f>OR(ISNUMBER(FIND("offspring",C547)),ISNUMBER(FIND("Parental",C547)),ISNUMBER(FIND("parental",C547)),ISNUMBER(FIND("germline",C547)),ISNUMBER(FIND("reproduc",C547)),ISNUMBER(FIND("embryo",C547)))</f>
        <v>0</v>
      </c>
      <c r="O547" t="b">
        <f>OR(ISNUMBER(FIND("metabol",C547)),ISNUMBER(FIND("Metabol",C547)),ISNUMBER(FIND("digest",C547)),ISNUMBER(FIND("mitochon",C547)))</f>
        <v>0</v>
      </c>
      <c r="P547" t="b">
        <f>OR(ISNUMBER(FIND("ecotox",C547)),ISNUMBER(FIND("Ecotox",B547)),ISNUMBER(FIND("ecotox",B547)),ISNUMBER(FIND("Ecotox",C547)))</f>
        <v>0</v>
      </c>
      <c r="Q547" t="b">
        <f>OR(ISNUMBER(FIND("Bioaccum",C547)),ISNUMBER(FIND("bioaccum",C547)),ISNUMBER(FIND("accum",C547)))</f>
        <v>0</v>
      </c>
      <c r="R547" t="b">
        <f>OR(ISNUMBER(FIND("Occupation",C547)),ISNUMBER(FIND("occupation",C547)),ISNUMBER(FIND("worker",C547)),ISNUMBER(FIND("workforce",C547)))</f>
        <v>0</v>
      </c>
      <c r="S547" t="b">
        <f>NOT(OR(F547,G547,H547,I547,J547,K547,L547,M547,N547,O547,P547,Q547,R547))</f>
        <v>0</v>
      </c>
      <c r="U547" t="b">
        <f>OR(Table1[[#This Row],[Inflammation]],Table1[[#This Row],[Immune]])</f>
        <v>0</v>
      </c>
      <c r="V547" t="str">
        <f>IF(OR(Table1[[#This Row],[Rodents]],Table1[[#This Row],[Human]],Table1[[#This Row],[Pig]]),OR(ISNUMBER(FIND("intratrach",C547)),ISNUMBER(FIND("nasal ",C547)),ISNUMBER(FIND("instill",C547))),"NA")</f>
        <v>NA</v>
      </c>
      <c r="W547" t="str">
        <f>IF(OR(Table1[[#This Row],[Rodents]],Table1[[#This Row],[Human]],Table1[[#This Row],[Pig]]),OR(ISNUMBER(FIND("dermal",C547)),ISNUMBER(FIND("skin ",C547))),"NA")</f>
        <v>NA</v>
      </c>
      <c r="X547" t="str">
        <f>IF(OR(Table1[[#This Row],[Rodents]],Table1[[#This Row],[Human]],Table1[[#This Row],[Pig]]),OR(ISNUMBER(FIND("injected",C547)),ISNUMBER(FIND("periton",C547)),ISNUMBER(FIND("intrascrot",C547))),"NA")</f>
        <v>NA</v>
      </c>
      <c r="Y547" t="str">
        <f>IF(OR(Table1[[#This Row],[Rodents]],Table1[[#This Row],[Human]],Table1[[#This Row],[Pig]]),NOT(OR(Table1[[#This Row],[Inhaled/Intratracheal/intranasal]],Table1[[#This Row],[Dermal]],Table1[[#This Row],[Injected]])),"NA")</f>
        <v>NA</v>
      </c>
      <c r="AA547" t="b">
        <f>OR(ISNUMBER(FIND("fish ",C547)),ISNUMBER(FIND("Fish ",C547)),ISNUMBER(FIND("aquatic",C547)),ISNUMBER(FIND("daphnids",C547)),ISNUMBER(FIND("Carcinus maenas",C547)),ISNUMBER(FIND("Daphnia",C547)),ISNUMBER(FIND("Ruditapes philippinarum",C547)),ISNUMBER(FIND("daphnia",C547)),ISNUMBER(FIND("marine",C547)),ISNUMBER(FIND("mussel",C547)),ISNUMBER(FIND("algae",C547)),ISNUMBER(FIND("Donax faba",C547)),ISNUMBER(FIND("estuarine",C547)),ISNUMBER(FIND("snail",C547)),ISNUMBER(FIND("Prorocentrum donghaiense",C547)) )</f>
        <v>0</v>
      </c>
      <c r="AB547" t="b">
        <f>OR(ISNUMBER(FIND(" rat ",C547)),ISNUMBER(FIND(" rats ",C547)),ISNUMBER(FIND(" Rats ",C547)),ISNUMBER(FIND(" Rat ",C547)),ISNUMBER(FIND(" rat.",C547)),ISNUMBER(FIND(" rats.",C547)),ISNUMBER(FIND("mouse",C547)),ISNUMBER(FIND("mice",C547)), ISNUMBER(FIND(" Mice",C547)))</f>
        <v>0</v>
      </c>
      <c r="AC547" t="b">
        <f>OR(ISNUMBER(FIND(" cell ",C547)),ISNUMBER(FIND("fibroblast",C547)),ISNUMBER(FIND("macrophage",C547)),ISNUMBER(FIND("epithelial",C547)),ISNUMBER(FIND("endothelial",C547)),ISNUMBER(FIND("neuron",C547)),ISNUMBER(FIND(" cells ",C547)),ISNUMBER(FIND("RBC",C547)),ISNUMBER(FIND("mitochond",C547)),ISNUMBER(FIND("adipocyte",C547)),ISNUMBER(FIND("osteo",C547)),ISNUMBER(FIND("keratin",C547)),ISNUMBER(FIND(" cell's ",C547)),ISNUMBER(FIND("eukary",C547)),ISNUMBER(FIND("sperm",C547)))</f>
        <v>0</v>
      </c>
      <c r="AD547" t="b">
        <f>OR(ISNUMBER(FIND("human",B547)),ISNUMBER(FIND("workers",B547)),ISNUMBER(FIND("workforces",B547)),ISNUMBER(FIND("occupational",B547)),ISNUMBER(FIND("Case report",B547)),ISNUMBER(FIND("Workplaces",B547)),ISNUMBER(FIND("worker",B547)))</f>
        <v>0</v>
      </c>
      <c r="AE547" t="b">
        <f>OR(ISNUMBER(FIND(" plant ",C547)),ISNUMBER(FIND("Plant ",C547)),ISNUMBER(FIND("tomato",C547)),ISNUMBER(FIND("plants",C547)),ISNUMBER(FIND("Plants",C547)),ISNUMBER(FIND("algae",C547)),ISNUMBER(FIND("lettuce",C547)),ISNUMBER(FIND("green gram sprouts ",C547)),ISNUMBER(FIND("Cucurbita pepo",C547)),ISNUMBER(FIND("bean ",C547)),ISNUMBER(FIND("chloroplast",C547)),ISNUMBER(FIND("chlorophyll",C547)),ISNUMBER(FIND("seedling",C547)),ISNUMBER(FIND("canola",C547)),ISNUMBER(FIND("shoot",C547)),ISNUMBER(FIND("photosynthes",C547)),ISNUMBER(FIND(" leaves ",C547)),,ISNUMBER(FIND("agriculture",C547)),ISNUMBER(FIND(" crops ",C547)))</f>
        <v>0</v>
      </c>
      <c r="AF547" t="b">
        <f>OR(ISNUMBER(FIND("bacteria",C547)),ISNUMBER(FIND("Bacteria",C547)),ISNUMBER(FIND("Bacterium",C547)),ISNUMBER(FIND("bacterium",C547)),ISNUMBER(FIND(" coli ",C547)))</f>
        <v>0</v>
      </c>
      <c r="AG547" t="b">
        <f>OR(ISNUMBER(FIND("fungi",C547)),ISNUMBER(FIND("Fungi",C547)),ISNUMBER(FIND("fungus",C547)),ISNUMBER(FIND("Fungus",C547)),ISNUMBER(FIND("mushroom",C547)),ISNUMBER(FIND("Mushroom",C547)),ISNUMBER(FIND(" mold ",C547)))</f>
        <v>0</v>
      </c>
      <c r="AH547" t="b">
        <f>OR(ISNUMBER(FIND("Pig ",C547)),ISNUMBER(FIND("pig ",C547)),ISNUMBER(FIND("Pigs ",C547)),ISNUMBER(FIND("pigs ",C547)))</f>
        <v>0</v>
      </c>
      <c r="AI547" t="b">
        <f>OR(ISNUMBER(FIND(" C. elegans",C547)),ISNUMBER(FIND("Caenorhabditis elegans",C547)),ISNUMBER(FIND("earthworms",C547)),ISNUMBER(FIND(" Ficopomatus enigmaticus",C547)),ISNUMBER(FIND("larva",C547)),ISNUMBER(FIND("Lumbriculus variegatus",C547)),ISNUMBER(FIND("nematode",C547)))</f>
        <v>0</v>
      </c>
      <c r="AJ547" t="b">
        <f>NOT(OR(AA547,AB547,AC547,AD547,AE547,AF547,AG547,AH547,AI547))</f>
        <v>1</v>
      </c>
      <c r="AL547" t="b">
        <f>OR(AA547,AB547,AD547,AE547,AF547,AG547,AH547,AI547)</f>
        <v>0</v>
      </c>
      <c r="AM547" t="b">
        <f>IF(Table1[[#This Row],[In vivo?]],IF(Table1[[#This Row],[Cell]],FALSE,TRUE),FALSE)</f>
        <v>0</v>
      </c>
      <c r="AN547" t="b">
        <f>AND(AC547,AL547)</f>
        <v>0</v>
      </c>
      <c r="AO547" t="b">
        <f>IF(Table1[[#This Row],[Cell]],IF(Table1[[#This Row],[In vivo?]],FALSE,TRUE),FALSE)</f>
        <v>0</v>
      </c>
      <c r="AP547" t="b">
        <f>NOT(OR(Table1[[#This Row],[In vivo?]],Table1[[#This Row],[Only in Cell]]))</f>
        <v>1</v>
      </c>
      <c r="AQ547" t="str">
        <f>IF(OR(Table1[[#This Row],[Rodents]],Table1[[#This Row],[Human]],Table1[[#This Row],[Pig]]),OR(ISNUMBER(FIND("pulmonary",C547)),ISNUMBER(FIND("lung",C547))),"NA")</f>
        <v>NA</v>
      </c>
      <c r="AR547" t="str">
        <f>IF(OR(Table1[[#This Row],[Rodents]],Table1[[#This Row],[Human]],Table1[[#This Row],[Pig]]),OR(ISNUMBER(FIND("skin",C547)),ISNUMBER(FIND("dermal",C547))),"NA")</f>
        <v>NA</v>
      </c>
      <c r="AS547" t="str">
        <f>IF(OR(Table1[[#This Row],[Rodents]],Table1[[#This Row],[Human]],Table1[[#This Row],[Pig]]),OR(ISNUMBER(FIND("liver",C547)),ISNUMBER(FIND("hepat",C547))),"NA")</f>
        <v>NA</v>
      </c>
      <c r="AT547" t="str">
        <f>IF(OR(Table1[[#This Row],[Rodents]],Table1[[#This Row],[Human]],Table1[[#This Row],[Pig]]),OR(ISNUMBER(FIND("kidney",C547)),ISNUMBER(FIND("neph",C547))),"NA")</f>
        <v>NA</v>
      </c>
      <c r="AU547" t="str">
        <f>IF(OR(Table1[[#This Row],[Rodents]],Table1[[#This Row],[Human]],Table1[[#This Row],[Pig]]),OR(ISNUMBER(FIND("brain",C547)),ISNUMBER(FIND("neur",C547)),ISNUMBER(FIND("nerv",C547))),"NA")</f>
        <v>NA</v>
      </c>
      <c r="AV547" t="str">
        <f>IF(OR(Table1[[#This Row],[Rodents]],Table1[[#This Row],[Human]],Table1[[#This Row],[Pig]]),OR(ISNUMBER(FIND("heart",C547)),ISNUMBER(FIND("cardi",C547))),"NA")</f>
        <v>NA</v>
      </c>
      <c r="AW547" t="str">
        <f>IF(OR(Table1[[#This Row],[Rodents]],Table1[[#This Row],[Human]],Table1[[#This Row],[Pig]]),OR(ISNUMBER(FIND("gastro",C547)),ISNUMBER(FIND("intesti",C547)),ISNUMBER(FIND("stomach",C547))),"NA")</f>
        <v>NA</v>
      </c>
      <c r="AX547" t="str">
        <f>IF(OR(Table1[[#This Row],[Rodents]],Table1[[#This Row],[Human]],Table1[[#This Row],[Pig]]),NOT(OR(AQ547,AR547,AS547,AT547,AU547,AV547,AW547)),"NA")</f>
        <v>NA</v>
      </c>
      <c r="AY547" t="b">
        <f>OR(ISNUMBER(FIND("SWCNT",C547)),ISNUMBER(FIND("SWNT",C547)),ISNUMBER(FIND("single-wall",C547)),ISNUMBER(FIND("single wall",C547)),ISNUMBER(FIND("Single wall",C547)),ISNUMBER(FIND("Single-wall",C547)),ISNUMBER(FIND("SWCNT",B547)),ISNUMBER(FIND("SWNT",B547)),ISNUMBER(FIND("single-wall",B547)),ISNUMBER(FIND("single wall",B547)),ISNUMBER(FIND("Single-wall",B547)),ISNUMBER(FIND("Single wall",B547)))</f>
        <v>1</v>
      </c>
      <c r="AZ547" t="b">
        <f>OR(ISNUMBER(FIND("MWCNT",C547)),ISNUMBER(FIND("MWNT",C547)),ISNUMBER(FIND("multi-wall",C547)),ISNUMBER(FIND("multi wall",C547)),ISNUMBER(FIND("multiwall",C547)),ISNUMBER(FIND("Multi-wall",C547)),ISNUMBER(FIND("Multi wall",C547)),ISNUMBER(FIND("Multiwall",C547)),ISNUMBER(FIND("MWCNT",B547)),ISNUMBER(FIND("MWNT",B547)),ISNUMBER(FIND("multi-wall",B547)),ISNUMBER(FIND("multi wall",B547)),ISNUMBER(FIND("multiwall",B547)),ISNUMBER(FIND("Multi-wall",B547)),ISNUMBER(FIND("Multi wall",B547)),ISNUMBER(FIND("Multiwall",B547)),ISNUMBER(FIND("Double-wall",B547)),ISNUMBER(FIND("Double wall",B547)),ISNUMBER(FIND("Doublewall",B547)),ISNUMBER(FIND("double-wall",B547)),ISNUMBER(FIND("double wall",B547)),ISNUMBER(FIND("doublewall",B547)))</f>
        <v>1</v>
      </c>
      <c r="BA547" t="b">
        <f>AND(Table1[[#This Row],[SWCNT]],Table1[[#This Row],[MWCNT]])</f>
        <v>1</v>
      </c>
      <c r="BB547" t="b">
        <f>IF(Table1[[#This Row],[SWCNT]]=TRUE,FALSE,IF(Table1[[#This Row],[MWCNT]]=TRUE,FALSE,TRUE))</f>
        <v>0</v>
      </c>
      <c r="BC547" s="18"/>
    </row>
    <row r="548" spans="1:55" ht="166.5">
      <c r="A548" t="s">
        <v>4139</v>
      </c>
      <c r="B548" s="2" t="s">
        <v>4140</v>
      </c>
      <c r="C548" s="16" t="s">
        <v>4141</v>
      </c>
      <c r="D548" s="17" t="s">
        <v>4142</v>
      </c>
      <c r="E548" s="2">
        <v>2013</v>
      </c>
      <c r="F548" t="b">
        <f>OR(ISNUMBER(FIND("cytotoxic",C548)),ISNUMBER(FIND("Cytotoxic",C548)),ISNUMBER(FIND("cellular toxicity",C548)),ISNUMBER(FIND("cell death",C548)),ISNUMBER(FIND("viable",C548)),ISNUMBER(FIND("phytotoxic",C548)),ISNUMBER(FIND("acute toxicity",C548)),ISNUMBER(FIND("MTT",C548)),ISNUMBER(FIND("survival",C548)),ISNUMBER(FIND("prolifer",C548)),ISNUMBER(FIND("apoptosis",C548)),ISNUMBER(FIND("neurotoxic",C548)),ISNUMBER(FIND("  lysis ",C548)),ISNUMBER(FIND("necrosis",C548)),ISNUMBER(FIND("cellular death",C548))*3,ISNUMBER(FIND("LDH",C548)),ISNUMBER(FIND("Acute toxicity",C548)))</f>
        <v>1</v>
      </c>
      <c r="G548" t="b">
        <f>OR(ISNUMBER(FIND("genotoxic",C548)),ISNUMBER(FIND("genotoxicity",C548)),ISNUMBER(FIND("DNA damage",C548)),ISNUMBER(FIND("DNA",C548)),ISNUMBER(FIND("RNA",C548)),ISNUMBER(FIND("mesothelioma",C548)),ISNUMBER(FIND("carcino",C548)),ISNUMBER(FIND("mutagen",C548)),ISNUMBER(FIND("genetic",C548)))</f>
        <v>1</v>
      </c>
      <c r="H548" t="b">
        <f>OR(ISNUMBER(FIND("inflammatory",C548)),ISNUMBER(FIND("inflamm",C548)))</f>
        <v>0</v>
      </c>
      <c r="I548" t="b">
        <f>OR(ISNUMBER(FIND("immune",C548)),ISNUMBER(FIND("immunological",C548)),ISNUMBER(FIND("interleuk",C548)),ISNUMBER(FIND("platelet activation",C548)),ISNUMBER(FIND("monocyte",C548)),ISNUMBER(FIND("leukocyte",C548)),ISNUMBER(FIND("cytokine",C548)),ISNUMBER(FIND("CD4",C548)),ISNUMBER(FIND("CD8",C548)),ISNUMBER(FIND("T-cell",C548)))</f>
        <v>0</v>
      </c>
      <c r="J548" t="b">
        <f>OR(ISNUMBER(FIND("reactive oxygen",C548)),ISNUMBER(FIND("ROS",C548)),ISNUMBER(FIND("free radical",C548)),ISNUMBER(FIND("oxidative stress",C548)),ISNUMBER(FIND("peroxid",C548)),ISNUMBER(FIND("oxidative",C548)),ISNUMBER(FIND("antioxid",C548)))</f>
        <v>0</v>
      </c>
      <c r="K548" t="b">
        <f>OR(ISNUMBER(FIND("autophag",C548)))</f>
        <v>0</v>
      </c>
      <c r="L548" t="b">
        <f>OR(ISNUMBER(FIND("morpholog",C548)))</f>
        <v>0</v>
      </c>
      <c r="M548" t="b">
        <f>OR(ISNUMBER(FIND("fibrosis",C548)),ISNUMBER(FIND("Fibrosis",C548)),ISNUMBER(FIND("fibrot",C548)))</f>
        <v>0</v>
      </c>
      <c r="N548" t="b">
        <f>OR(ISNUMBER(FIND("offspring",C548)),ISNUMBER(FIND("Parental",C548)),ISNUMBER(FIND("parental",C548)),ISNUMBER(FIND("germline",C548)),ISNUMBER(FIND("reproduc",C548)),ISNUMBER(FIND("embryo",C548)))</f>
        <v>0</v>
      </c>
      <c r="O548" t="b">
        <f>OR(ISNUMBER(FIND("metabol",C548)),ISNUMBER(FIND("Metabol",C548)),ISNUMBER(FIND("digest",C548)),ISNUMBER(FIND("mitochon",C548)))</f>
        <v>0</v>
      </c>
      <c r="P548" t="b">
        <f>OR(ISNUMBER(FIND("ecotox",C548)),ISNUMBER(FIND("Ecotox",B548)),ISNUMBER(FIND("ecotox",B548)),ISNUMBER(FIND("Ecotox",C548)))</f>
        <v>0</v>
      </c>
      <c r="Q548" t="b">
        <f>OR(ISNUMBER(FIND("Bioaccum",C548)),ISNUMBER(FIND("bioaccum",C548)),ISNUMBER(FIND("accum",C548)))</f>
        <v>0</v>
      </c>
      <c r="R548" t="b">
        <f>OR(ISNUMBER(FIND("Occupation",C548)),ISNUMBER(FIND("occupation",C548)),ISNUMBER(FIND("worker",C548)),ISNUMBER(FIND("workforce",C548)))</f>
        <v>0</v>
      </c>
      <c r="S548" t="b">
        <f>NOT(OR(F548,G548,H548,I548,J548,K548,L548,M548,N548,O548,P548,Q548,R548))</f>
        <v>0</v>
      </c>
      <c r="U548" t="b">
        <f>OR(Table1[[#This Row],[Inflammation]],Table1[[#This Row],[Immune]])</f>
        <v>0</v>
      </c>
      <c r="V548" t="str">
        <f>IF(OR(Table1[[#This Row],[Rodents]],Table1[[#This Row],[Human]],Table1[[#This Row],[Pig]]),OR(ISNUMBER(FIND("intratrach",C548)),ISNUMBER(FIND("nasal ",C548)),ISNUMBER(FIND("instill",C548))),"NA")</f>
        <v>NA</v>
      </c>
      <c r="W548" t="str">
        <f>IF(OR(Table1[[#This Row],[Rodents]],Table1[[#This Row],[Human]],Table1[[#This Row],[Pig]]),OR(ISNUMBER(FIND("dermal",C548)),ISNUMBER(FIND("skin ",C548))),"NA")</f>
        <v>NA</v>
      </c>
      <c r="X548" t="str">
        <f>IF(OR(Table1[[#This Row],[Rodents]],Table1[[#This Row],[Human]],Table1[[#This Row],[Pig]]),OR(ISNUMBER(FIND("injected",C548)),ISNUMBER(FIND("periton",C548)),ISNUMBER(FIND("intrascrot",C548))),"NA")</f>
        <v>NA</v>
      </c>
      <c r="Y548" t="str">
        <f>IF(OR(Table1[[#This Row],[Rodents]],Table1[[#This Row],[Human]],Table1[[#This Row],[Pig]]),NOT(OR(Table1[[#This Row],[Inhaled/Intratracheal/intranasal]],Table1[[#This Row],[Dermal]],Table1[[#This Row],[Injected]])),"NA")</f>
        <v>NA</v>
      </c>
      <c r="AA548" t="b">
        <f>OR(ISNUMBER(FIND("fish ",C548)),ISNUMBER(FIND("Fish ",C548)),ISNUMBER(FIND("aquatic",C548)),ISNUMBER(FIND("daphnids",C548)),ISNUMBER(FIND("Carcinus maenas",C548)),ISNUMBER(FIND("Daphnia",C548)),ISNUMBER(FIND("Ruditapes philippinarum",C548)),ISNUMBER(FIND("daphnia",C548)),ISNUMBER(FIND("marine",C548)),ISNUMBER(FIND("mussel",C548)),ISNUMBER(FIND("algae",C548)),ISNUMBER(FIND("Donax faba",C548)),ISNUMBER(FIND("estuarine",C548)),ISNUMBER(FIND("snail",C548)),ISNUMBER(FIND("Prorocentrum donghaiense",C548)) )</f>
        <v>0</v>
      </c>
      <c r="AB548" t="b">
        <f>OR(ISNUMBER(FIND(" rat ",C548)),ISNUMBER(FIND(" rats ",C548)),ISNUMBER(FIND(" Rats ",C548)),ISNUMBER(FIND(" Rat ",C548)),ISNUMBER(FIND(" rat.",C548)),ISNUMBER(FIND(" rats.",C548)),ISNUMBER(FIND("mouse",C548)),ISNUMBER(FIND("mice",C548)), ISNUMBER(FIND(" Mice",C548)))</f>
        <v>0</v>
      </c>
      <c r="AC548" t="b">
        <f>OR(ISNUMBER(FIND(" cell ",C548)),ISNUMBER(FIND("fibroblast",C548)),ISNUMBER(FIND("macrophage",C548)),ISNUMBER(FIND("epithelial",C548)),ISNUMBER(FIND("endothelial",C548)),ISNUMBER(FIND("neuron",C548)),ISNUMBER(FIND(" cells ",C548)),ISNUMBER(FIND("RBC",C548)),ISNUMBER(FIND("mitochond",C548)),ISNUMBER(FIND("adipocyte",C548)),ISNUMBER(FIND("osteo",C548)),ISNUMBER(FIND("keratin",C548)),ISNUMBER(FIND(" cell's ",C548)),ISNUMBER(FIND("eukary",C548)),ISNUMBER(FIND("sperm",C548)))</f>
        <v>0</v>
      </c>
      <c r="AD548" t="b">
        <f>OR(ISNUMBER(FIND("human",B548)),ISNUMBER(FIND("workers",B548)),ISNUMBER(FIND("workforces",B548)),ISNUMBER(FIND("occupational",B548)),ISNUMBER(FIND("Case report",B548)),ISNUMBER(FIND("Workplaces",B548)),ISNUMBER(FIND("worker",B548)))</f>
        <v>0</v>
      </c>
      <c r="AE548" t="b">
        <f>OR(ISNUMBER(FIND(" plant ",C548)),ISNUMBER(FIND("Plant ",C548)),ISNUMBER(FIND("tomato",C548)),ISNUMBER(FIND("plants",C548)),ISNUMBER(FIND("Plants",C548)),ISNUMBER(FIND("algae",C548)),ISNUMBER(FIND("lettuce",C548)),ISNUMBER(FIND("green gram sprouts ",C548)),ISNUMBER(FIND("Cucurbita pepo",C548)),ISNUMBER(FIND("bean ",C548)),ISNUMBER(FIND("chloroplast",C548)),ISNUMBER(FIND("chlorophyll",C548)),ISNUMBER(FIND("seedling",C548)),ISNUMBER(FIND("canola",C548)),ISNUMBER(FIND("shoot",C548)),ISNUMBER(FIND("photosynthes",C548)),ISNUMBER(FIND(" leaves ",C548)),,ISNUMBER(FIND("agriculture",C548)),ISNUMBER(FIND(" crops ",C548)))</f>
        <v>0</v>
      </c>
      <c r="AF548" t="b">
        <f>OR(ISNUMBER(FIND("bacteria",C548)),ISNUMBER(FIND("Bacteria",C548)),ISNUMBER(FIND("Bacterium",C548)),ISNUMBER(FIND("bacterium",C548)),ISNUMBER(FIND(" coli ",C548)))</f>
        <v>0</v>
      </c>
      <c r="AG548" t="b">
        <f>OR(ISNUMBER(FIND("fungi",C548)),ISNUMBER(FIND("Fungi",C548)),ISNUMBER(FIND("fungus",C548)),ISNUMBER(FIND("Fungus",C548)),ISNUMBER(FIND("mushroom",C548)),ISNUMBER(FIND("Mushroom",C548)),ISNUMBER(FIND(" mold ",C548)))</f>
        <v>0</v>
      </c>
      <c r="AH548" t="b">
        <f>OR(ISNUMBER(FIND("Pig ",C548)),ISNUMBER(FIND("pig ",C548)),ISNUMBER(FIND("Pigs ",C548)),ISNUMBER(FIND("pigs ",C548)))</f>
        <v>0</v>
      </c>
      <c r="AI548" t="b">
        <f>OR(ISNUMBER(FIND(" C. elegans",C548)),ISNUMBER(FIND("Caenorhabditis elegans",C548)),ISNUMBER(FIND("earthworms",C548)),ISNUMBER(FIND(" Ficopomatus enigmaticus",C548)),ISNUMBER(FIND("larva",C548)),ISNUMBER(FIND("Lumbriculus variegatus",C548)),ISNUMBER(FIND("nematode",C548)))</f>
        <v>0</v>
      </c>
      <c r="AJ548" t="b">
        <f>NOT(OR(AA548,AB548,AC548,AD548,AE548,AF548,AG548,AH548,AI548))</f>
        <v>1</v>
      </c>
      <c r="AL548" t="b">
        <f>OR(AA548,AB548,AD548,AE548,AF548,AG548,AH548,AI548)</f>
        <v>0</v>
      </c>
      <c r="AM548" t="b">
        <f>IF(Table1[[#This Row],[In vivo?]],IF(Table1[[#This Row],[Cell]],FALSE,TRUE),FALSE)</f>
        <v>0</v>
      </c>
      <c r="AN548" t="b">
        <f>AND(AC548,AL548)</f>
        <v>0</v>
      </c>
      <c r="AO548" t="b">
        <f>IF(Table1[[#This Row],[Cell]],IF(Table1[[#This Row],[In vivo?]],FALSE,TRUE),FALSE)</f>
        <v>0</v>
      </c>
      <c r="AP548" t="b">
        <f>NOT(OR(Table1[[#This Row],[In vivo?]],Table1[[#This Row],[Only in Cell]]))</f>
        <v>1</v>
      </c>
      <c r="AQ548" t="str">
        <f>IF(OR(Table1[[#This Row],[Rodents]],Table1[[#This Row],[Human]],Table1[[#This Row],[Pig]]),OR(ISNUMBER(FIND("pulmonary",C548)),ISNUMBER(FIND("lung",C548))),"NA")</f>
        <v>NA</v>
      </c>
      <c r="AR548" t="str">
        <f>IF(OR(Table1[[#This Row],[Rodents]],Table1[[#This Row],[Human]],Table1[[#This Row],[Pig]]),OR(ISNUMBER(FIND("skin",C548)),ISNUMBER(FIND("dermal",C548))),"NA")</f>
        <v>NA</v>
      </c>
      <c r="AS548" t="str">
        <f>IF(OR(Table1[[#This Row],[Rodents]],Table1[[#This Row],[Human]],Table1[[#This Row],[Pig]]),OR(ISNUMBER(FIND("liver",C548)),ISNUMBER(FIND("hepat",C548))),"NA")</f>
        <v>NA</v>
      </c>
      <c r="AT548" t="str">
        <f>IF(OR(Table1[[#This Row],[Rodents]],Table1[[#This Row],[Human]],Table1[[#This Row],[Pig]]),OR(ISNUMBER(FIND("kidney",C548)),ISNUMBER(FIND("neph",C548))),"NA")</f>
        <v>NA</v>
      </c>
      <c r="AU548" t="str">
        <f>IF(OR(Table1[[#This Row],[Rodents]],Table1[[#This Row],[Human]],Table1[[#This Row],[Pig]]),OR(ISNUMBER(FIND("brain",C548)),ISNUMBER(FIND("neur",C548)),ISNUMBER(FIND("nerv",C548))),"NA")</f>
        <v>NA</v>
      </c>
      <c r="AV548" t="str">
        <f>IF(OR(Table1[[#This Row],[Rodents]],Table1[[#This Row],[Human]],Table1[[#This Row],[Pig]]),OR(ISNUMBER(FIND("heart",C548)),ISNUMBER(FIND("cardi",C548))),"NA")</f>
        <v>NA</v>
      </c>
      <c r="AW548" t="str">
        <f>IF(OR(Table1[[#This Row],[Rodents]],Table1[[#This Row],[Human]],Table1[[#This Row],[Pig]]),OR(ISNUMBER(FIND("gastro",C548)),ISNUMBER(FIND("intesti",C548)),ISNUMBER(FIND("stomach",C548))),"NA")</f>
        <v>NA</v>
      </c>
      <c r="AX548" t="str">
        <f>IF(OR(Table1[[#This Row],[Rodents]],Table1[[#This Row],[Human]],Table1[[#This Row],[Pig]]),NOT(OR(AQ548,AR548,AS548,AT548,AU548,AV548,AW548)),"NA")</f>
        <v>NA</v>
      </c>
      <c r="AY548" t="b">
        <f>OR(ISNUMBER(FIND("SWCNT",C548)),ISNUMBER(FIND("SWNT",C548)),ISNUMBER(FIND("single-wall",C548)),ISNUMBER(FIND("single wall",C548)),ISNUMBER(FIND("Single wall",C548)),ISNUMBER(FIND("Single-wall",C548)),ISNUMBER(FIND("SWCNT",B548)),ISNUMBER(FIND("SWNT",B548)),ISNUMBER(FIND("single-wall",B548)),ISNUMBER(FIND("single wall",B548)),ISNUMBER(FIND("Single-wall",B548)),ISNUMBER(FIND("Single wall",B548)))</f>
        <v>0</v>
      </c>
      <c r="AZ548" t="b">
        <f>OR(ISNUMBER(FIND("MWCNT",C548)),ISNUMBER(FIND("MWNT",C548)),ISNUMBER(FIND("multi-wall",C548)),ISNUMBER(FIND("multi wall",C548)),ISNUMBER(FIND("multiwall",C548)),ISNUMBER(FIND("Multi-wall",C548)),ISNUMBER(FIND("Multi wall",C548)),ISNUMBER(FIND("Multiwall",C548)),ISNUMBER(FIND("MWCNT",B548)),ISNUMBER(FIND("MWNT",B548)),ISNUMBER(FIND("multi-wall",B548)),ISNUMBER(FIND("multi wall",B548)),ISNUMBER(FIND("multiwall",B548)),ISNUMBER(FIND("Multi-wall",B548)),ISNUMBER(FIND("Multi wall",B548)),ISNUMBER(FIND("Multiwall",B548)),ISNUMBER(FIND("Double-wall",B548)),ISNUMBER(FIND("Double wall",B548)),ISNUMBER(FIND("Doublewall",B548)),ISNUMBER(FIND("double-wall",B548)),ISNUMBER(FIND("double wall",B548)),ISNUMBER(FIND("doublewall",B548)))</f>
        <v>0</v>
      </c>
      <c r="BA548" t="b">
        <f>AND(Table1[[#This Row],[SWCNT]],Table1[[#This Row],[MWCNT]])</f>
        <v>0</v>
      </c>
      <c r="BB548" t="b">
        <f>IF(Table1[[#This Row],[SWCNT]]=TRUE,FALSE,IF(Table1[[#This Row],[MWCNT]]=TRUE,FALSE,TRUE))</f>
        <v>1</v>
      </c>
      <c r="BC548" s="18"/>
    </row>
    <row r="549" spans="1:55" ht="148">
      <c r="A549" t="s">
        <v>4607</v>
      </c>
      <c r="B549" s="2" t="s">
        <v>4611</v>
      </c>
      <c r="C549" s="16" t="s">
        <v>4615</v>
      </c>
      <c r="D549" s="17" t="s">
        <v>403</v>
      </c>
      <c r="E549" s="2">
        <v>2012</v>
      </c>
      <c r="F549" t="b">
        <f>OR(ISNUMBER(FIND("cytotoxic",C549)),ISNUMBER(FIND("Cytotoxic",C549)),ISNUMBER(FIND("cellular toxicity",C549)),ISNUMBER(FIND("cell death",C549)),ISNUMBER(FIND("viable",C549)),ISNUMBER(FIND("phytotoxic",C549)),ISNUMBER(FIND("acute toxicity",C549)),ISNUMBER(FIND("MTT",C549)),ISNUMBER(FIND("survival",C549)),ISNUMBER(FIND("prolifer",C549)),ISNUMBER(FIND("apoptosis",C549)),ISNUMBER(FIND("neurotoxic",C549)),ISNUMBER(FIND("  lysis ",C549)),ISNUMBER(FIND("necrosis",C549)),ISNUMBER(FIND("cellular death",C549))*3,ISNUMBER(FIND("LDH",C549)),ISNUMBER(FIND("Acute toxicity",C549)))</f>
        <v>0</v>
      </c>
      <c r="G549" t="b">
        <f>OR(ISNUMBER(FIND("genotoxic",C549)),ISNUMBER(FIND("genotoxicity",C549)),ISNUMBER(FIND("DNA damage",C549)),ISNUMBER(FIND("DNA",C549)),ISNUMBER(FIND("RNA",C549)),ISNUMBER(FIND("mesothelioma",C549)),ISNUMBER(FIND("carcino",C549)),ISNUMBER(FIND("mutagen",C549)),ISNUMBER(FIND("genetic",C549)))</f>
        <v>0</v>
      </c>
      <c r="H549" t="b">
        <f>OR(ISNUMBER(FIND("inflammatory",C549)),ISNUMBER(FIND("inflamm",C549)))</f>
        <v>0</v>
      </c>
      <c r="I549" t="b">
        <f>OR(ISNUMBER(FIND("immune",C549)),ISNUMBER(FIND("immunological",C549)),ISNUMBER(FIND("interleuk",C549)),ISNUMBER(FIND("platelet activation",C549)),ISNUMBER(FIND("monocyte",C549)),ISNUMBER(FIND("leukocyte",C549)),ISNUMBER(FIND("cytokine",C549)),ISNUMBER(FIND("CD4",C549)),ISNUMBER(FIND("CD8",C549)),ISNUMBER(FIND("T-cell",C549)))</f>
        <v>0</v>
      </c>
      <c r="J549" t="b">
        <f>OR(ISNUMBER(FIND("reactive oxygen",C549)),ISNUMBER(FIND("ROS",C549)),ISNUMBER(FIND("free radical",C549)),ISNUMBER(FIND("oxidative stress",C549)),ISNUMBER(FIND("peroxid",C549)),ISNUMBER(FIND("oxidative",C549)),ISNUMBER(FIND("antioxid",C549)))</f>
        <v>1</v>
      </c>
      <c r="K549" t="b">
        <f>OR(ISNUMBER(FIND("autophag",C549)))</f>
        <v>0</v>
      </c>
      <c r="L549" t="b">
        <f>OR(ISNUMBER(FIND("morpholog",C549)))</f>
        <v>1</v>
      </c>
      <c r="M549" t="b">
        <f>OR(ISNUMBER(FIND("fibrosis",C549)),ISNUMBER(FIND("Fibrosis",C549)),ISNUMBER(FIND("fibrot",C549)))</f>
        <v>0</v>
      </c>
      <c r="N549" t="b">
        <f>OR(ISNUMBER(FIND("offspring",C549)),ISNUMBER(FIND("Parental",C549)),ISNUMBER(FIND("parental",C549)),ISNUMBER(FIND("germline",C549)),ISNUMBER(FIND("reproduc",C549)),ISNUMBER(FIND("embryo",C549)))</f>
        <v>0</v>
      </c>
      <c r="O549" t="b">
        <f>OR(ISNUMBER(FIND("metabol",C549)),ISNUMBER(FIND("Metabol",C549)),ISNUMBER(FIND("digest",C549)),ISNUMBER(FIND("mitochon",C549)))</f>
        <v>0</v>
      </c>
      <c r="P549" t="b">
        <f>OR(ISNUMBER(FIND("ecotox",C549)),ISNUMBER(FIND("Ecotox",B549)),ISNUMBER(FIND("ecotox",B549)),ISNUMBER(FIND("Ecotox",C549)))</f>
        <v>0</v>
      </c>
      <c r="Q549" t="b">
        <f>OR(ISNUMBER(FIND("Bioaccum",C549)),ISNUMBER(FIND("bioaccum",C549)),ISNUMBER(FIND("accum",C549)))</f>
        <v>0</v>
      </c>
      <c r="R549" t="b">
        <f>OR(ISNUMBER(FIND("Occupation",C549)),ISNUMBER(FIND("occupation",C549)),ISNUMBER(FIND("worker",C549)),ISNUMBER(FIND("workforce",C549)))</f>
        <v>0</v>
      </c>
      <c r="S549" t="b">
        <f>NOT(OR(F549,G549,H549,I549,J549,K549,L549,M549,N549,O549,P549,Q549,R549))</f>
        <v>0</v>
      </c>
      <c r="U549" t="b">
        <f>OR(Table1[[#This Row],[Inflammation]],Table1[[#This Row],[Immune]])</f>
        <v>0</v>
      </c>
      <c r="V549" t="str">
        <f>IF(OR(Table1[[#This Row],[Rodents]],Table1[[#This Row],[Human]],Table1[[#This Row],[Pig]]),OR(ISNUMBER(FIND("intratrach",C549)),ISNUMBER(FIND("nasal ",C549)),ISNUMBER(FIND("instill",C549))),"NA")</f>
        <v>NA</v>
      </c>
      <c r="W549" t="str">
        <f>IF(OR(Table1[[#This Row],[Rodents]],Table1[[#This Row],[Human]],Table1[[#This Row],[Pig]]),OR(ISNUMBER(FIND("dermal",C549)),ISNUMBER(FIND("skin ",C549))),"NA")</f>
        <v>NA</v>
      </c>
      <c r="X549" t="str">
        <f>IF(OR(Table1[[#This Row],[Rodents]],Table1[[#This Row],[Human]],Table1[[#This Row],[Pig]]),OR(ISNUMBER(FIND("injected",C549)),ISNUMBER(FIND("periton",C549)),ISNUMBER(FIND("intrascrot",C549))),"NA")</f>
        <v>NA</v>
      </c>
      <c r="Y549" t="str">
        <f>IF(OR(Table1[[#This Row],[Rodents]],Table1[[#This Row],[Human]],Table1[[#This Row],[Pig]]),NOT(OR(Table1[[#This Row],[Inhaled/Intratracheal/intranasal]],Table1[[#This Row],[Dermal]],Table1[[#This Row],[Injected]])),"NA")</f>
        <v>NA</v>
      </c>
      <c r="AA549" t="b">
        <f>OR(ISNUMBER(FIND("fish ",C549)),ISNUMBER(FIND("Fish ",C549)),ISNUMBER(FIND("aquatic",C549)),ISNUMBER(FIND("daphnids",C549)),ISNUMBER(FIND("Carcinus maenas",C549)),ISNUMBER(FIND("Daphnia",C549)),ISNUMBER(FIND("Ruditapes philippinarum",C549)),ISNUMBER(FIND("daphnia",C549)),ISNUMBER(FIND("marine",C549)),ISNUMBER(FIND("mussel",C549)),ISNUMBER(FIND("algae",C549)),ISNUMBER(FIND("Donax faba",C549)),ISNUMBER(FIND("estuarine",C549)),ISNUMBER(FIND("snail",C549)),ISNUMBER(FIND("Prorocentrum donghaiense",C549)) )</f>
        <v>0</v>
      </c>
      <c r="AB549" t="b">
        <f>OR(ISNUMBER(FIND(" rat ",C549)),ISNUMBER(FIND(" rats ",C549)),ISNUMBER(FIND(" Rats ",C549)),ISNUMBER(FIND(" Rat ",C549)),ISNUMBER(FIND(" rat.",C549)),ISNUMBER(FIND(" rats.",C549)),ISNUMBER(FIND("mouse",C549)),ISNUMBER(FIND("mice",C549)), ISNUMBER(FIND(" Mice",C549)))</f>
        <v>0</v>
      </c>
      <c r="AC549" t="b">
        <f>OR(ISNUMBER(FIND(" cell ",C549)),ISNUMBER(FIND("fibroblast",C549)),ISNUMBER(FIND("macrophage",C549)),ISNUMBER(FIND("epithelial",C549)),ISNUMBER(FIND("endothelial",C549)),ISNUMBER(FIND("neuron",C549)),ISNUMBER(FIND(" cells ",C549)),ISNUMBER(FIND("RBC",C549)),ISNUMBER(FIND("mitochond",C549)),ISNUMBER(FIND("adipocyte",C549)),ISNUMBER(FIND("osteo",C549)),ISNUMBER(FIND("keratin",C549)),ISNUMBER(FIND(" cell's ",C549)),ISNUMBER(FIND("eukary",C549)),ISNUMBER(FIND("sperm",C549)))</f>
        <v>0</v>
      </c>
      <c r="AD549" t="b">
        <f>OR(ISNUMBER(FIND("human",B549)),ISNUMBER(FIND("workers",B549)),ISNUMBER(FIND("workforces",B549)),ISNUMBER(FIND("occupational",B549)),ISNUMBER(FIND("Case report",B549)),ISNUMBER(FIND("Workplaces",B549)),ISNUMBER(FIND("worker",B549)))</f>
        <v>0</v>
      </c>
      <c r="AE549" t="b">
        <f>OR(ISNUMBER(FIND(" plant ",C549)),ISNUMBER(FIND("Plant ",C549)),ISNUMBER(FIND("tomato",C549)),ISNUMBER(FIND("plants",C549)),ISNUMBER(FIND("Plants",C549)),ISNUMBER(FIND("algae",C549)),ISNUMBER(FIND("lettuce",C549)),ISNUMBER(FIND("green gram sprouts ",C549)),ISNUMBER(FIND("Cucurbita pepo",C549)),ISNUMBER(FIND("bean ",C549)),ISNUMBER(FIND("chloroplast",C549)),ISNUMBER(FIND("chlorophyll",C549)),ISNUMBER(FIND("seedling",C549)),ISNUMBER(FIND("canola",C549)),ISNUMBER(FIND("shoot",C549)),ISNUMBER(FIND("photosynthes",C549)),ISNUMBER(FIND(" leaves ",C549)),,ISNUMBER(FIND("agriculture",C549)),ISNUMBER(FIND(" crops ",C549)))</f>
        <v>0</v>
      </c>
      <c r="AF549" t="b">
        <f>OR(ISNUMBER(FIND("bacteria",C549)),ISNUMBER(FIND("Bacteria",C549)),ISNUMBER(FIND("Bacterium",C549)),ISNUMBER(FIND("bacterium",C549)),ISNUMBER(FIND(" coli ",C549)))</f>
        <v>0</v>
      </c>
      <c r="AG549" t="b">
        <f>OR(ISNUMBER(FIND("fungi",C549)),ISNUMBER(FIND("Fungi",C549)),ISNUMBER(FIND("fungus",C549)),ISNUMBER(FIND("Fungus",C549)),ISNUMBER(FIND("mushroom",C549)),ISNUMBER(FIND("Mushroom",C549)),ISNUMBER(FIND(" mold ",C549)))</f>
        <v>0</v>
      </c>
      <c r="AH549" t="b">
        <f>OR(ISNUMBER(FIND("Pig ",C549)),ISNUMBER(FIND("pig ",C549)),ISNUMBER(FIND("Pigs ",C549)),ISNUMBER(FIND("pigs ",C549)))</f>
        <v>0</v>
      </c>
      <c r="AI549" t="b">
        <f>OR(ISNUMBER(FIND(" C. elegans",C549)),ISNUMBER(FIND("Caenorhabditis elegans",C549)),ISNUMBER(FIND("earthworms",C549)),ISNUMBER(FIND(" Ficopomatus enigmaticus",C549)),ISNUMBER(FIND("larva",C549)),ISNUMBER(FIND("Lumbriculus variegatus",C549)),ISNUMBER(FIND("nematode",C549)))</f>
        <v>0</v>
      </c>
      <c r="AJ549" t="b">
        <f>NOT(OR(AA549,AB549,AC549,AD549,AE549,AF549,AG549,AH549,AI549))</f>
        <v>1</v>
      </c>
      <c r="AL549" t="b">
        <f>OR(AA549,AB549,AD549,AE549,AF549,AG549,AH549,AI549)</f>
        <v>0</v>
      </c>
      <c r="AM549" t="b">
        <f>IF(Table1[[#This Row],[In vivo?]],IF(Table1[[#This Row],[Cell]],FALSE,TRUE),FALSE)</f>
        <v>0</v>
      </c>
      <c r="AN549" t="b">
        <f>AND(AC549,AL549)</f>
        <v>0</v>
      </c>
      <c r="AO549" t="b">
        <f>IF(Table1[[#This Row],[Cell]],IF(Table1[[#This Row],[In vivo?]],FALSE,TRUE),FALSE)</f>
        <v>0</v>
      </c>
      <c r="AP549" t="b">
        <f>NOT(OR(Table1[[#This Row],[In vivo?]],Table1[[#This Row],[Only in Cell]]))</f>
        <v>1</v>
      </c>
      <c r="AQ549" t="str">
        <f>IF(OR(Table1[[#This Row],[Rodents]],Table1[[#This Row],[Human]],Table1[[#This Row],[Pig]]),OR(ISNUMBER(FIND("pulmonary",C549)),ISNUMBER(FIND("lung",C549))),"NA")</f>
        <v>NA</v>
      </c>
      <c r="AR549" t="str">
        <f>IF(OR(Table1[[#This Row],[Rodents]],Table1[[#This Row],[Human]],Table1[[#This Row],[Pig]]),OR(ISNUMBER(FIND("skin",C549)),ISNUMBER(FIND("dermal",C549))),"NA")</f>
        <v>NA</v>
      </c>
      <c r="AS549" t="str">
        <f>IF(OR(Table1[[#This Row],[Rodents]],Table1[[#This Row],[Human]],Table1[[#This Row],[Pig]]),OR(ISNUMBER(FIND("liver",C549)),ISNUMBER(FIND("hepat",C549))),"NA")</f>
        <v>NA</v>
      </c>
      <c r="AT549" t="str">
        <f>IF(OR(Table1[[#This Row],[Rodents]],Table1[[#This Row],[Human]],Table1[[#This Row],[Pig]]),OR(ISNUMBER(FIND("kidney",C549)),ISNUMBER(FIND("neph",C549))),"NA")</f>
        <v>NA</v>
      </c>
      <c r="AU549" t="str">
        <f>IF(OR(Table1[[#This Row],[Rodents]],Table1[[#This Row],[Human]],Table1[[#This Row],[Pig]]),OR(ISNUMBER(FIND("brain",C549)),ISNUMBER(FIND("neur",C549)),ISNUMBER(FIND("nerv",C549))),"NA")</f>
        <v>NA</v>
      </c>
      <c r="AV549" t="str">
        <f>IF(OR(Table1[[#This Row],[Rodents]],Table1[[#This Row],[Human]],Table1[[#This Row],[Pig]]),OR(ISNUMBER(FIND("heart",C549)),ISNUMBER(FIND("cardi",C549))),"NA")</f>
        <v>NA</v>
      </c>
      <c r="AW549" t="str">
        <f>IF(OR(Table1[[#This Row],[Rodents]],Table1[[#This Row],[Human]],Table1[[#This Row],[Pig]]),OR(ISNUMBER(FIND("gastro",C549)),ISNUMBER(FIND("intesti",C549)),ISNUMBER(FIND("stomach",C549))),"NA")</f>
        <v>NA</v>
      </c>
      <c r="AX549" t="str">
        <f>IF(OR(Table1[[#This Row],[Rodents]],Table1[[#This Row],[Human]],Table1[[#This Row],[Pig]]),NOT(OR(AQ549,AR549,AS549,AT549,AU549,AV549,AW549)),"NA")</f>
        <v>NA</v>
      </c>
      <c r="AY549" t="b">
        <f>OR(ISNUMBER(FIND("SWCNT",C549)),ISNUMBER(FIND("SWNT",C549)),ISNUMBER(FIND("single-wall",C549)),ISNUMBER(FIND("single wall",C549)),ISNUMBER(FIND("Single wall",C549)),ISNUMBER(FIND("Single-wall",C549)),ISNUMBER(FIND("SWCNT",B549)),ISNUMBER(FIND("SWNT",B549)),ISNUMBER(FIND("single-wall",B549)),ISNUMBER(FIND("single wall",B549)),ISNUMBER(FIND("Single-wall",B549)),ISNUMBER(FIND("Single wall",B549)))</f>
        <v>0</v>
      </c>
      <c r="AZ549" t="b">
        <f>OR(ISNUMBER(FIND("MWCNT",C549)),ISNUMBER(FIND("MWNT",C549)),ISNUMBER(FIND("multi-wall",C549)),ISNUMBER(FIND("multi wall",C549)),ISNUMBER(FIND("multiwall",C549)),ISNUMBER(FIND("Multi-wall",C549)),ISNUMBER(FIND("Multi wall",C549)),ISNUMBER(FIND("Multiwall",C549)),ISNUMBER(FIND("MWCNT",B549)),ISNUMBER(FIND("MWNT",B549)),ISNUMBER(FIND("multi-wall",B549)),ISNUMBER(FIND("multi wall",B549)),ISNUMBER(FIND("multiwall",B549)),ISNUMBER(FIND("Multi-wall",B549)),ISNUMBER(FIND("Multi wall",B549)),ISNUMBER(FIND("Multiwall",B549)),ISNUMBER(FIND("Double-wall",B549)),ISNUMBER(FIND("Double wall",B549)),ISNUMBER(FIND("Doublewall",B549)),ISNUMBER(FIND("double-wall",B549)),ISNUMBER(FIND("double wall",B549)),ISNUMBER(FIND("doublewall",B549)))</f>
        <v>0</v>
      </c>
      <c r="BA549" t="b">
        <f>AND(Table1[[#This Row],[SWCNT]],Table1[[#This Row],[MWCNT]])</f>
        <v>0</v>
      </c>
      <c r="BB549" t="b">
        <f>IF(Table1[[#This Row],[SWCNT]]=TRUE,FALSE,IF(Table1[[#This Row],[MWCNT]]=TRUE,FALSE,TRUE))</f>
        <v>1</v>
      </c>
      <c r="BC549" s="18"/>
    </row>
    <row r="550" spans="1:55" ht="55.5">
      <c r="A550" t="s">
        <v>4253</v>
      </c>
      <c r="B550" s="2" t="s">
        <v>4255</v>
      </c>
      <c r="C550" s="16" t="s">
        <v>6078</v>
      </c>
      <c r="D550" s="17" t="s">
        <v>1769</v>
      </c>
      <c r="E550" s="2">
        <v>2013</v>
      </c>
      <c r="F550" t="b">
        <f>OR(ISNUMBER(FIND("cytotoxic",C550)),ISNUMBER(FIND("Cytotoxic",C550)),ISNUMBER(FIND("cellular toxicity",C550)),ISNUMBER(FIND("cell death",C550)),ISNUMBER(FIND("viable",C550)),ISNUMBER(FIND("phytotoxic",C550)),ISNUMBER(FIND("acute toxicity",C550)),ISNUMBER(FIND("MTT",C550)),ISNUMBER(FIND("survival",C550)),ISNUMBER(FIND("prolifer",C550)),ISNUMBER(FIND("apoptosis",C550)),ISNUMBER(FIND("neurotoxic",C550)),ISNUMBER(FIND("  lysis ",C550)),ISNUMBER(FIND("necrosis",C550)),ISNUMBER(FIND("cellular death",C550))*3,ISNUMBER(FIND("LDH",C550)),ISNUMBER(FIND("Acute toxicity",C550)))</f>
        <v>0</v>
      </c>
      <c r="G550" t="b">
        <f>OR(ISNUMBER(FIND("genotoxic",C550)),ISNUMBER(FIND("genotoxicity",C550)),ISNUMBER(FIND("DNA damage",C550)),ISNUMBER(FIND("DNA",C550)),ISNUMBER(FIND("RNA",C550)),ISNUMBER(FIND("mesothelioma",C550)),ISNUMBER(FIND("carcino",C550)),ISNUMBER(FIND("mutagen",C550)),ISNUMBER(FIND("genetic",C550)))</f>
        <v>0</v>
      </c>
      <c r="H550" t="b">
        <f>OR(ISNUMBER(FIND("inflammatory",C550)),ISNUMBER(FIND("inflamm",C550)))</f>
        <v>0</v>
      </c>
      <c r="I550" t="b">
        <f>OR(ISNUMBER(FIND("immune",C550)),ISNUMBER(FIND("immunological",C550)),ISNUMBER(FIND("interleuk",C550)),ISNUMBER(FIND("platelet activation",C550)),ISNUMBER(FIND("monocyte",C550)),ISNUMBER(FIND("leukocyte",C550)),ISNUMBER(FIND("cytokine",C550)),ISNUMBER(FIND("CD4",C550)),ISNUMBER(FIND("CD8",C550)),ISNUMBER(FIND("T-cell",C550)))</f>
        <v>0</v>
      </c>
      <c r="J550" t="b">
        <f>OR(ISNUMBER(FIND("reactive oxygen",C550)),ISNUMBER(FIND("ROS",C550)),ISNUMBER(FIND("free radical",C550)),ISNUMBER(FIND("oxidative stress",C550)),ISNUMBER(FIND("peroxid",C550)),ISNUMBER(FIND("oxidative",C550)),ISNUMBER(FIND("antioxid",C550)))</f>
        <v>0</v>
      </c>
      <c r="K550" t="b">
        <f>OR(ISNUMBER(FIND("autophag",C550)))</f>
        <v>0</v>
      </c>
      <c r="L550" t="b">
        <f>OR(ISNUMBER(FIND("morpholog",C550)))</f>
        <v>0</v>
      </c>
      <c r="M550" t="b">
        <f>OR(ISNUMBER(FIND("fibrosis",C550)),ISNUMBER(FIND("Fibrosis",C550)),ISNUMBER(FIND("fibrot",C550)))</f>
        <v>0</v>
      </c>
      <c r="N550" t="b">
        <f>OR(ISNUMBER(FIND("offspring",C550)),ISNUMBER(FIND("Parental",C550)),ISNUMBER(FIND("parental",C550)),ISNUMBER(FIND("germline",C550)),ISNUMBER(FIND("reproduc",C550)),ISNUMBER(FIND("embryo",C550)))</f>
        <v>0</v>
      </c>
      <c r="O550" t="b">
        <f>OR(ISNUMBER(FIND("metabol",C550)),ISNUMBER(FIND("Metabol",C550)),ISNUMBER(FIND("digest",C550)),ISNUMBER(FIND("mitochon",C550)))</f>
        <v>0</v>
      </c>
      <c r="P550" t="b">
        <f>OR(ISNUMBER(FIND("ecotox",C550)),ISNUMBER(FIND("Ecotox",B550)),ISNUMBER(FIND("ecotox",B550)),ISNUMBER(FIND("Ecotox",C550)))</f>
        <v>0</v>
      </c>
      <c r="Q550" t="b">
        <f>OR(ISNUMBER(FIND("Bioaccum",C550)),ISNUMBER(FIND("bioaccum",C550)),ISNUMBER(FIND("accum",C550)))</f>
        <v>0</v>
      </c>
      <c r="R550" t="b">
        <f>OR(ISNUMBER(FIND("Occupation",C550)),ISNUMBER(FIND("occupation",C550)),ISNUMBER(FIND("worker",C550)),ISNUMBER(FIND("workforce",C550)))</f>
        <v>0</v>
      </c>
      <c r="S550" t="b">
        <f>NOT(OR(F550,G550,H550,I550,J550,K550,L550,M550,N550,O550,P550,Q550,R550))</f>
        <v>1</v>
      </c>
      <c r="U550" t="b">
        <f>OR(Table1[[#This Row],[Inflammation]],Table1[[#This Row],[Immune]])</f>
        <v>0</v>
      </c>
      <c r="V550" t="str">
        <f>IF(OR(Table1[[#This Row],[Rodents]],Table1[[#This Row],[Human]],Table1[[#This Row],[Pig]]),OR(ISNUMBER(FIND("intratrach",C550)),ISNUMBER(FIND("nasal ",C550)),ISNUMBER(FIND("instill",C550))),"NA")</f>
        <v>NA</v>
      </c>
      <c r="W550" t="str">
        <f>IF(OR(Table1[[#This Row],[Rodents]],Table1[[#This Row],[Human]],Table1[[#This Row],[Pig]]),OR(ISNUMBER(FIND("dermal",C550)),ISNUMBER(FIND("skin ",C550))),"NA")</f>
        <v>NA</v>
      </c>
      <c r="X550" t="str">
        <f>IF(OR(Table1[[#This Row],[Rodents]],Table1[[#This Row],[Human]],Table1[[#This Row],[Pig]]),OR(ISNUMBER(FIND("injected",C550)),ISNUMBER(FIND("periton",C550)),ISNUMBER(FIND("intrascrot",C550))),"NA")</f>
        <v>NA</v>
      </c>
      <c r="Y550" t="str">
        <f>IF(OR(Table1[[#This Row],[Rodents]],Table1[[#This Row],[Human]],Table1[[#This Row],[Pig]]),NOT(OR(Table1[[#This Row],[Inhaled/Intratracheal/intranasal]],Table1[[#This Row],[Dermal]],Table1[[#This Row],[Injected]])),"NA")</f>
        <v>NA</v>
      </c>
      <c r="AA550" t="b">
        <f>OR(ISNUMBER(FIND("fish ",C550)),ISNUMBER(FIND("Fish ",C550)),ISNUMBER(FIND("aquatic",C550)),ISNUMBER(FIND("daphnids",C550)),ISNUMBER(FIND("Carcinus maenas",C550)),ISNUMBER(FIND("Daphnia",C550)),ISNUMBER(FIND("Ruditapes philippinarum",C550)),ISNUMBER(FIND("daphnia",C550)),ISNUMBER(FIND("marine",C550)),ISNUMBER(FIND("mussel",C550)),ISNUMBER(FIND("algae",C550)),ISNUMBER(FIND("Donax faba",C550)),ISNUMBER(FIND("estuarine",C550)),ISNUMBER(FIND("snail",C550)),ISNUMBER(FIND("Prorocentrum donghaiense",C550)) )</f>
        <v>0</v>
      </c>
      <c r="AB550" t="b">
        <f>OR(ISNUMBER(FIND(" rat ",C550)),ISNUMBER(FIND(" rats ",C550)),ISNUMBER(FIND(" Rats ",C550)),ISNUMBER(FIND(" Rat ",C550)),ISNUMBER(FIND(" rat.",C550)),ISNUMBER(FIND(" rats.",C550)),ISNUMBER(FIND("mouse",C550)),ISNUMBER(FIND("mice",C550)), ISNUMBER(FIND(" Mice",C550)))</f>
        <v>0</v>
      </c>
      <c r="AC550" t="b">
        <f>OR(ISNUMBER(FIND(" cell ",C550)),ISNUMBER(FIND("fibroblast",C550)),ISNUMBER(FIND("macrophage",C550)),ISNUMBER(FIND("epithelial",C550)),ISNUMBER(FIND("endothelial",C550)),ISNUMBER(FIND("neuron",C550)),ISNUMBER(FIND(" cells ",C550)),ISNUMBER(FIND("RBC",C550)),ISNUMBER(FIND("mitochond",C550)),ISNUMBER(FIND("adipocyte",C550)),ISNUMBER(FIND("osteo",C550)),ISNUMBER(FIND("keratin",C550)),ISNUMBER(FIND(" cell's ",C550)),ISNUMBER(FIND("eukary",C550)),ISNUMBER(FIND("sperm",C550)))</f>
        <v>1</v>
      </c>
      <c r="AD550" t="b">
        <f>OR(ISNUMBER(FIND("human",B550)),ISNUMBER(FIND("workers",B550)),ISNUMBER(FIND("workforces",B550)),ISNUMBER(FIND("occupational",B550)),ISNUMBER(FIND("Case report",B550)),ISNUMBER(FIND("Workplaces",B550)),ISNUMBER(FIND("worker",B550)))</f>
        <v>0</v>
      </c>
      <c r="AE550" t="b">
        <f>OR(ISNUMBER(FIND(" plant ",C550)),ISNUMBER(FIND("Plant ",C550)),ISNUMBER(FIND("tomato",C550)),ISNUMBER(FIND("plants",C550)),ISNUMBER(FIND("Plants",C550)),ISNUMBER(FIND("algae",C550)),ISNUMBER(FIND("lettuce",C550)),ISNUMBER(FIND("green gram sprouts ",C550)),ISNUMBER(FIND("Cucurbita pepo",C550)),ISNUMBER(FIND("bean ",C550)),ISNUMBER(FIND("chloroplast",C550)),ISNUMBER(FIND("chlorophyll",C550)),ISNUMBER(FIND("seedling",C550)),ISNUMBER(FIND("canola",C550)),ISNUMBER(FIND("shoot",C550)),ISNUMBER(FIND("photosynthes",C550)),ISNUMBER(FIND(" leaves ",C550)),,ISNUMBER(FIND("agriculture",C550)),ISNUMBER(FIND(" crops ",C550)))</f>
        <v>0</v>
      </c>
      <c r="AF550" t="b">
        <f>OR(ISNUMBER(FIND("bacteria",C550)),ISNUMBER(FIND("Bacteria",C550)),ISNUMBER(FIND("Bacterium",C550)),ISNUMBER(FIND("bacterium",C550)),ISNUMBER(FIND(" coli ",C550)))</f>
        <v>0</v>
      </c>
      <c r="AG550" t="b">
        <f>OR(ISNUMBER(FIND("fungi",C550)),ISNUMBER(FIND("Fungi",C550)),ISNUMBER(FIND("fungus",C550)),ISNUMBER(FIND("Fungus",C550)),ISNUMBER(FIND("mushroom",C550)),ISNUMBER(FIND("Mushroom",C550)),ISNUMBER(FIND(" mold ",C550)))</f>
        <v>0</v>
      </c>
      <c r="AH550" t="b">
        <f>OR(ISNUMBER(FIND("Pig ",C550)),ISNUMBER(FIND("pig ",C550)),ISNUMBER(FIND("Pigs ",C550)),ISNUMBER(FIND("pigs ",C550)))</f>
        <v>0</v>
      </c>
      <c r="AI550" t="b">
        <f>OR(ISNUMBER(FIND(" C. elegans",C550)),ISNUMBER(FIND("Caenorhabditis elegans",C550)),ISNUMBER(FIND("earthworms",C550)),ISNUMBER(FIND(" Ficopomatus enigmaticus",C550)),ISNUMBER(FIND("larva",C550)),ISNUMBER(FIND("Lumbriculus variegatus",C550)),ISNUMBER(FIND("nematode",C550)))</f>
        <v>0</v>
      </c>
      <c r="AJ550" t="b">
        <f>NOT(OR(AA550,AB550,AC550,AD550,AE550,AF550,AG550,AH550,AI550))</f>
        <v>0</v>
      </c>
      <c r="AL550" t="b">
        <f>OR(AA550,AB550,AD550,AE550,AF550,AG550,AH550,AI550)</f>
        <v>0</v>
      </c>
      <c r="AM550" t="b">
        <f>IF(Table1[[#This Row],[In vivo?]],IF(Table1[[#This Row],[Cell]],FALSE,TRUE),FALSE)</f>
        <v>0</v>
      </c>
      <c r="AN550" t="b">
        <f>AND(AC550,AL550)</f>
        <v>0</v>
      </c>
      <c r="AO550" t="b">
        <f>IF(Table1[[#This Row],[Cell]],IF(Table1[[#This Row],[In vivo?]],FALSE,TRUE),FALSE)</f>
        <v>1</v>
      </c>
      <c r="AP550" t="b">
        <f>NOT(OR(Table1[[#This Row],[In vivo?]],Table1[[#This Row],[Only in Cell]]))</f>
        <v>0</v>
      </c>
      <c r="AQ550" t="str">
        <f>IF(OR(Table1[[#This Row],[Rodents]],Table1[[#This Row],[Human]],Table1[[#This Row],[Pig]]),OR(ISNUMBER(FIND("pulmonary",C550)),ISNUMBER(FIND("lung",C550))),"NA")</f>
        <v>NA</v>
      </c>
      <c r="AR550" t="str">
        <f>IF(OR(Table1[[#This Row],[Rodents]],Table1[[#This Row],[Human]],Table1[[#This Row],[Pig]]),OR(ISNUMBER(FIND("skin",C550)),ISNUMBER(FIND("dermal",C550))),"NA")</f>
        <v>NA</v>
      </c>
      <c r="AS550" t="str">
        <f>IF(OR(Table1[[#This Row],[Rodents]],Table1[[#This Row],[Human]],Table1[[#This Row],[Pig]]),OR(ISNUMBER(FIND("liver",C550)),ISNUMBER(FIND("hepat",C550))),"NA")</f>
        <v>NA</v>
      </c>
      <c r="AT550" t="str">
        <f>IF(OR(Table1[[#This Row],[Rodents]],Table1[[#This Row],[Human]],Table1[[#This Row],[Pig]]),OR(ISNUMBER(FIND("kidney",C550)),ISNUMBER(FIND("neph",C550))),"NA")</f>
        <v>NA</v>
      </c>
      <c r="AU550" t="str">
        <f>IF(OR(Table1[[#This Row],[Rodents]],Table1[[#This Row],[Human]],Table1[[#This Row],[Pig]]),OR(ISNUMBER(FIND("brain",C550)),ISNUMBER(FIND("neur",C550)),ISNUMBER(FIND("nerv",C550))),"NA")</f>
        <v>NA</v>
      </c>
      <c r="AV550" t="str">
        <f>IF(OR(Table1[[#This Row],[Rodents]],Table1[[#This Row],[Human]],Table1[[#This Row],[Pig]]),OR(ISNUMBER(FIND("heart",C550)),ISNUMBER(FIND("cardi",C550))),"NA")</f>
        <v>NA</v>
      </c>
      <c r="AW550" t="str">
        <f>IF(OR(Table1[[#This Row],[Rodents]],Table1[[#This Row],[Human]],Table1[[#This Row],[Pig]]),OR(ISNUMBER(FIND("gastro",C550)),ISNUMBER(FIND("intesti",C550)),ISNUMBER(FIND("stomach",C550))),"NA")</f>
        <v>NA</v>
      </c>
      <c r="AX550" t="str">
        <f>IF(OR(Table1[[#This Row],[Rodents]],Table1[[#This Row],[Human]],Table1[[#This Row],[Pig]]),NOT(OR(AQ550,AR550,AS550,AT550,AU550,AV550,AW550)),"NA")</f>
        <v>NA</v>
      </c>
      <c r="AY550" t="b">
        <f>OR(ISNUMBER(FIND("SWCNT",C550)),ISNUMBER(FIND("SWNT",C550)),ISNUMBER(FIND("single-wall",C550)),ISNUMBER(FIND("single wall",C550)),ISNUMBER(FIND("Single wall",C550)),ISNUMBER(FIND("Single-wall",C550)),ISNUMBER(FIND("SWCNT",B550)),ISNUMBER(FIND("SWNT",B550)),ISNUMBER(FIND("single-wall",B550)),ISNUMBER(FIND("single wall",B550)),ISNUMBER(FIND("Single-wall",B550)),ISNUMBER(FIND("Single wall",B550)))</f>
        <v>0</v>
      </c>
      <c r="AZ550" t="b">
        <f>OR(ISNUMBER(FIND("MWCNT",C550)),ISNUMBER(FIND("MWNT",C550)),ISNUMBER(FIND("multi-wall",C550)),ISNUMBER(FIND("multi wall",C550)),ISNUMBER(FIND("multiwall",C550)),ISNUMBER(FIND("Multi-wall",C550)),ISNUMBER(FIND("Multi wall",C550)),ISNUMBER(FIND("Multiwall",C550)),ISNUMBER(FIND("MWCNT",B550)),ISNUMBER(FIND("MWNT",B550)),ISNUMBER(FIND("multi-wall",B550)),ISNUMBER(FIND("multi wall",B550)),ISNUMBER(FIND("multiwall",B550)),ISNUMBER(FIND("Multi-wall",B550)),ISNUMBER(FIND("Multi wall",B550)),ISNUMBER(FIND("Multiwall",B550)),ISNUMBER(FIND("Double-wall",B550)),ISNUMBER(FIND("Double wall",B550)),ISNUMBER(FIND("Doublewall",B550)),ISNUMBER(FIND("double-wall",B550)),ISNUMBER(FIND("double wall",B550)),ISNUMBER(FIND("doublewall",B550)))</f>
        <v>0</v>
      </c>
      <c r="BA550" t="b">
        <f>AND(Table1[[#This Row],[SWCNT]],Table1[[#This Row],[MWCNT]])</f>
        <v>0</v>
      </c>
      <c r="BB550" t="b">
        <f>IF(Table1[[#This Row],[SWCNT]]=TRUE,FALSE,IF(Table1[[#This Row],[MWCNT]]=TRUE,FALSE,TRUE))</f>
        <v>1</v>
      </c>
      <c r="BC550" s="18"/>
    </row>
    <row r="551" spans="1:55" ht="203.5">
      <c r="A551" t="s">
        <v>3583</v>
      </c>
      <c r="B551" s="2" t="s">
        <v>3586</v>
      </c>
      <c r="C551" s="16" t="s">
        <v>3589</v>
      </c>
      <c r="D551" s="17" t="s">
        <v>403</v>
      </c>
      <c r="E551" s="2">
        <v>2014</v>
      </c>
      <c r="F551" t="b">
        <f>OR(ISNUMBER(FIND("cytotoxic",C551)),ISNUMBER(FIND("Cytotoxic",C551)),ISNUMBER(FIND("cellular toxicity",C551)),ISNUMBER(FIND("cell death",C551)),ISNUMBER(FIND("viable",C551)),ISNUMBER(FIND("phytotoxic",C551)),ISNUMBER(FIND("acute toxicity",C551)),ISNUMBER(FIND("MTT",C551)),ISNUMBER(FIND("survival",C551)),ISNUMBER(FIND("prolifer",C551)),ISNUMBER(FIND("apoptosis",C551)),ISNUMBER(FIND("neurotoxic",C551)),ISNUMBER(FIND("  lysis ",C551)),ISNUMBER(FIND("necrosis",C551)),ISNUMBER(FIND("cellular death",C551))*3,ISNUMBER(FIND("LDH",C551)),ISNUMBER(FIND("Acute toxicity",C551)))</f>
        <v>0</v>
      </c>
      <c r="G551" t="b">
        <f>OR(ISNUMBER(FIND("genotoxic",C551)),ISNUMBER(FIND("genotoxicity",C551)),ISNUMBER(FIND("DNA damage",C551)),ISNUMBER(FIND("DNA",C551)),ISNUMBER(FIND("RNA",C551)),ISNUMBER(FIND("mesothelioma",C551)),ISNUMBER(FIND("carcino",C551)),ISNUMBER(FIND("mutagen",C551)),ISNUMBER(FIND("genetic",C551)))</f>
        <v>0</v>
      </c>
      <c r="H551" t="b">
        <f>OR(ISNUMBER(FIND("inflammatory",C551)),ISNUMBER(FIND("inflamm",C551)))</f>
        <v>0</v>
      </c>
      <c r="I551" t="b">
        <f>OR(ISNUMBER(FIND("immune",C551)),ISNUMBER(FIND("immunological",C551)),ISNUMBER(FIND("interleuk",C551)),ISNUMBER(FIND("platelet activation",C551)),ISNUMBER(FIND("monocyte",C551)),ISNUMBER(FIND("leukocyte",C551)),ISNUMBER(FIND("cytokine",C551)),ISNUMBER(FIND("CD4",C551)),ISNUMBER(FIND("CD8",C551)),ISNUMBER(FIND("T-cell",C551)))</f>
        <v>0</v>
      </c>
      <c r="J551" t="b">
        <f>OR(ISNUMBER(FIND("reactive oxygen",C551)),ISNUMBER(FIND("ROS",C551)),ISNUMBER(FIND("free radical",C551)),ISNUMBER(FIND("oxidative stress",C551)),ISNUMBER(FIND("peroxid",C551)),ISNUMBER(FIND("oxidative",C551)),ISNUMBER(FIND("antioxid",C551)))</f>
        <v>0</v>
      </c>
      <c r="K551" t="b">
        <f>OR(ISNUMBER(FIND("autophag",C551)))</f>
        <v>0</v>
      </c>
      <c r="L551" t="b">
        <f>OR(ISNUMBER(FIND("morpholog",C551)))</f>
        <v>0</v>
      </c>
      <c r="M551" t="b">
        <f>OR(ISNUMBER(FIND("fibrosis",C551)),ISNUMBER(FIND("Fibrosis",C551)),ISNUMBER(FIND("fibrot",C551)))</f>
        <v>0</v>
      </c>
      <c r="N551" t="b">
        <f>OR(ISNUMBER(FIND("offspring",C551)),ISNUMBER(FIND("Parental",C551)),ISNUMBER(FIND("parental",C551)),ISNUMBER(FIND("germline",C551)),ISNUMBER(FIND("reproduc",C551)),ISNUMBER(FIND("embryo",C551)))</f>
        <v>0</v>
      </c>
      <c r="O551" t="b">
        <f>OR(ISNUMBER(FIND("metabol",C551)),ISNUMBER(FIND("Metabol",C551)),ISNUMBER(FIND("digest",C551)),ISNUMBER(FIND("mitochon",C551)))</f>
        <v>0</v>
      </c>
      <c r="P551" t="b">
        <f>OR(ISNUMBER(FIND("ecotox",C551)),ISNUMBER(FIND("Ecotox",B551)),ISNUMBER(FIND("ecotox",B551)),ISNUMBER(FIND("Ecotox",C551)))</f>
        <v>0</v>
      </c>
      <c r="Q551" t="b">
        <v>1</v>
      </c>
      <c r="R551" t="b">
        <f>OR(ISNUMBER(FIND("Occupation",C551)),ISNUMBER(FIND("occupation",C551)),ISNUMBER(FIND("worker",C551)),ISNUMBER(FIND("workforce",C551)))</f>
        <v>0</v>
      </c>
      <c r="S551" t="b">
        <f>NOT(OR(F551,G551,H551,I551,J551,K551,L551,M551,N551,O551,P551,Q551,R551))</f>
        <v>0</v>
      </c>
      <c r="U551" t="b">
        <f>OR(Table1[[#This Row],[Inflammation]],Table1[[#This Row],[Immune]])</f>
        <v>0</v>
      </c>
      <c r="V551" t="b">
        <f>IF(OR(Table1[[#This Row],[Rodents]],Table1[[#This Row],[Human]],Table1[[#This Row],[Pig]]),OR(ISNUMBER(FIND("intratrach",C551)),ISNUMBER(FIND("nasal ",C551)),ISNUMBER(FIND("instill",C551))),"NA")</f>
        <v>0</v>
      </c>
      <c r="W551" t="b">
        <f>IF(OR(Table1[[#This Row],[Rodents]],Table1[[#This Row],[Human]],Table1[[#This Row],[Pig]]),OR(ISNUMBER(FIND("dermal",C551)),ISNUMBER(FIND("skin ",C551))),"NA")</f>
        <v>0</v>
      </c>
      <c r="X551" t="b">
        <f>IF(OR(Table1[[#This Row],[Rodents]],Table1[[#This Row],[Human]],Table1[[#This Row],[Pig]]),OR(ISNUMBER(FIND("injected",C551)),ISNUMBER(FIND("periton",C551)),ISNUMBER(FIND("intrascrot",C551))),"NA")</f>
        <v>0</v>
      </c>
      <c r="Y551" t="b">
        <f>IF(OR(Table1[[#This Row],[Rodents]],Table1[[#This Row],[Human]],Table1[[#This Row],[Pig]]),NOT(OR(Table1[[#This Row],[Inhaled/Intratracheal/intranasal]],Table1[[#This Row],[Dermal]],Table1[[#This Row],[Injected]])),"NA")</f>
        <v>1</v>
      </c>
      <c r="AA551" t="b">
        <f>OR(ISNUMBER(FIND("fish ",C551)),ISNUMBER(FIND("Fish ",C551)),ISNUMBER(FIND("aquatic",C551)),ISNUMBER(FIND("daphnids",C551)),ISNUMBER(FIND("Carcinus maenas",C551)),ISNUMBER(FIND("Daphnia",C551)),ISNUMBER(FIND("Ruditapes philippinarum",C551)),ISNUMBER(FIND("daphnia",C551)),ISNUMBER(FIND("marine",C551)),ISNUMBER(FIND("mussel",C551)),ISNUMBER(FIND("algae",C551)),ISNUMBER(FIND("Donax faba",C551)),ISNUMBER(FIND("estuarine",C551)),ISNUMBER(FIND("snail",C551)),ISNUMBER(FIND("Prorocentrum donghaiense",C551)) )</f>
        <v>0</v>
      </c>
      <c r="AB551" t="b">
        <f>OR(ISNUMBER(FIND(" rat ",C551)),ISNUMBER(FIND(" rats ",C551)),ISNUMBER(FIND(" Rats ",C551)),ISNUMBER(FIND(" Rat ",C551)),ISNUMBER(FIND(" rat.",C551)),ISNUMBER(FIND(" rats.",C551)),ISNUMBER(FIND("mouse",C551)),ISNUMBER(FIND("mice",C551)), ISNUMBER(FIND(" Mice",C551)))</f>
        <v>0</v>
      </c>
      <c r="AC551" t="b">
        <f>OR(ISNUMBER(FIND(" cell ",C551)),ISNUMBER(FIND("fibroblast",C551)),ISNUMBER(FIND("macrophage",C551)),ISNUMBER(FIND("epithelial",C551)),ISNUMBER(FIND("endothelial",C551)),ISNUMBER(FIND("neuron",C551)),ISNUMBER(FIND(" cells ",C551)),ISNUMBER(FIND("RBC",C551)),ISNUMBER(FIND("mitochond",C551)),ISNUMBER(FIND("adipocyte",C551)),ISNUMBER(FIND("osteo",C551)),ISNUMBER(FIND("keratin",C551)),ISNUMBER(FIND(" cell's ",C551)),ISNUMBER(FIND("eukary",C551)),ISNUMBER(FIND("sperm",C551)))</f>
        <v>0</v>
      </c>
      <c r="AD551" t="b">
        <f>OR(ISNUMBER(FIND("human",B551)),ISNUMBER(FIND("workers",B551)),ISNUMBER(FIND("workforces",B551)),ISNUMBER(FIND("occupational",B551)),ISNUMBER(FIND("Case report",B551)),ISNUMBER(FIND("Workplaces",B551)),ISNUMBER(FIND("worker",B551)))</f>
        <v>1</v>
      </c>
      <c r="AE551" t="b">
        <f>OR(ISNUMBER(FIND(" plant ",C551)),ISNUMBER(FIND("Plant ",C551)),ISNUMBER(FIND("tomato",C551)),ISNUMBER(FIND("plants",C551)),ISNUMBER(FIND("Plants",C551)),ISNUMBER(FIND("algae",C551)),ISNUMBER(FIND("lettuce",C551)),ISNUMBER(FIND("green gram sprouts ",C551)),ISNUMBER(FIND("Cucurbita pepo",C551)),ISNUMBER(FIND("bean ",C551)),ISNUMBER(FIND("chloroplast",C551)),ISNUMBER(FIND("chlorophyll",C551)),ISNUMBER(FIND("seedling",C551)),ISNUMBER(FIND("canola",C551)),ISNUMBER(FIND("shoot",C551)),ISNUMBER(FIND("photosynthes",C551)),ISNUMBER(FIND(" leaves ",C551)),,ISNUMBER(FIND("agriculture",C551)),ISNUMBER(FIND(" crops ",C551)))</f>
        <v>0</v>
      </c>
      <c r="AF551" t="b">
        <f>OR(ISNUMBER(FIND("bacteria",C551)),ISNUMBER(FIND("Bacteria",C551)),ISNUMBER(FIND("Bacterium",C551)),ISNUMBER(FIND("bacterium",C551)),ISNUMBER(FIND(" coli ",C551)))</f>
        <v>0</v>
      </c>
      <c r="AG551" t="b">
        <f>OR(ISNUMBER(FIND("fungi",C551)),ISNUMBER(FIND("Fungi",C551)),ISNUMBER(FIND("fungus",C551)),ISNUMBER(FIND("Fungus",C551)),ISNUMBER(FIND("mushroom",C551)),ISNUMBER(FIND("Mushroom",C551)),ISNUMBER(FIND(" mold ",C551)))</f>
        <v>0</v>
      </c>
      <c r="AH551" t="b">
        <f>OR(ISNUMBER(FIND("Pig ",C551)),ISNUMBER(FIND("pig ",C551)),ISNUMBER(FIND("Pigs ",C551)),ISNUMBER(FIND("pigs ",C551)))</f>
        <v>0</v>
      </c>
      <c r="AI551" t="b">
        <f>OR(ISNUMBER(FIND(" C. elegans",C551)),ISNUMBER(FIND("Caenorhabditis elegans",C551)),ISNUMBER(FIND("earthworms",C551)),ISNUMBER(FIND(" Ficopomatus enigmaticus",C551)),ISNUMBER(FIND("larva",C551)),ISNUMBER(FIND("Lumbriculus variegatus",C551)),ISNUMBER(FIND("nematode",C551)))</f>
        <v>0</v>
      </c>
      <c r="AJ551" t="b">
        <f>NOT(OR(AA551,AB551,AC551,AD551,AE551,AF551,AG551,AH551,AI551))</f>
        <v>0</v>
      </c>
      <c r="AL551" t="b">
        <f>OR(AA551,AB551,AD551,AE551,AF551,AG551,AH551,AI551)</f>
        <v>1</v>
      </c>
      <c r="AM551" t="b">
        <f>IF(Table1[[#This Row],[In vivo?]],IF(Table1[[#This Row],[Cell]],FALSE,TRUE),FALSE)</f>
        <v>1</v>
      </c>
      <c r="AN551" t="b">
        <f>AND(AC551,AL551)</f>
        <v>0</v>
      </c>
      <c r="AO551" t="b">
        <f>IF(Table1[[#This Row],[Cell]],IF(Table1[[#This Row],[In vivo?]],FALSE,TRUE),FALSE)</f>
        <v>0</v>
      </c>
      <c r="AP551" t="b">
        <f>NOT(OR(Table1[[#This Row],[In vivo?]],Table1[[#This Row],[Only in Cell]]))</f>
        <v>0</v>
      </c>
      <c r="AQ551" t="b">
        <f>IF(OR(Table1[[#This Row],[Rodents]],Table1[[#This Row],[Human]],Table1[[#This Row],[Pig]]),OR(ISNUMBER(FIND("pulmonary",C551)),ISNUMBER(FIND("lung",C551))),"NA")</f>
        <v>0</v>
      </c>
      <c r="AR551" t="b">
        <f>IF(OR(Table1[[#This Row],[Rodents]],Table1[[#This Row],[Human]],Table1[[#This Row],[Pig]]),OR(ISNUMBER(FIND("skin",C551)),ISNUMBER(FIND("dermal",C551))),"NA")</f>
        <v>0</v>
      </c>
      <c r="AS551" t="b">
        <f>IF(OR(Table1[[#This Row],[Rodents]],Table1[[#This Row],[Human]],Table1[[#This Row],[Pig]]),OR(ISNUMBER(FIND("liver",C551)),ISNUMBER(FIND("hepat",C551))),"NA")</f>
        <v>0</v>
      </c>
      <c r="AT551" t="b">
        <f>IF(OR(Table1[[#This Row],[Rodents]],Table1[[#This Row],[Human]],Table1[[#This Row],[Pig]]),OR(ISNUMBER(FIND("kidney",C551)),ISNUMBER(FIND("neph",C551))),"NA")</f>
        <v>0</v>
      </c>
      <c r="AU551" t="b">
        <f>IF(OR(Table1[[#This Row],[Rodents]],Table1[[#This Row],[Human]],Table1[[#This Row],[Pig]]),OR(ISNUMBER(FIND("brain",C551)),ISNUMBER(FIND("neur",C551)),ISNUMBER(FIND("nerv",C551))),"NA")</f>
        <v>0</v>
      </c>
      <c r="AV551" t="b">
        <f>IF(OR(Table1[[#This Row],[Rodents]],Table1[[#This Row],[Human]],Table1[[#This Row],[Pig]]),OR(ISNUMBER(FIND("heart",C551)),ISNUMBER(FIND("cardi",C551))),"NA")</f>
        <v>0</v>
      </c>
      <c r="AW551" t="b">
        <f>IF(OR(Table1[[#This Row],[Rodents]],Table1[[#This Row],[Human]],Table1[[#This Row],[Pig]]),OR(ISNUMBER(FIND("gastro",C551)),ISNUMBER(FIND("intesti",C551)),ISNUMBER(FIND("stomach",C551))),"NA")</f>
        <v>0</v>
      </c>
      <c r="AX551" t="b">
        <f>IF(OR(Table1[[#This Row],[Rodents]],Table1[[#This Row],[Human]],Table1[[#This Row],[Pig]]),NOT(OR(AQ551,AR551,AS551,AT551,AU551,AV551,AW551)),"NA")</f>
        <v>1</v>
      </c>
      <c r="AY551" t="b">
        <f>OR(ISNUMBER(FIND("SWCNT",C551)),ISNUMBER(FIND("SWNT",C551)),ISNUMBER(FIND("single-wall",C551)),ISNUMBER(FIND("single wall",C551)),ISNUMBER(FIND("Single wall",C551)),ISNUMBER(FIND("Single-wall",C551)),ISNUMBER(FIND("SWCNT",B551)),ISNUMBER(FIND("SWNT",B551)),ISNUMBER(FIND("single-wall",B551)),ISNUMBER(FIND("single wall",B551)),ISNUMBER(FIND("Single-wall",B551)),ISNUMBER(FIND("Single wall",B551)))</f>
        <v>0</v>
      </c>
      <c r="AZ551" t="b">
        <f>OR(ISNUMBER(FIND("MWCNT",C551)),ISNUMBER(FIND("MWNT",C551)),ISNUMBER(FIND("multi-wall",C551)),ISNUMBER(FIND("multi wall",C551)),ISNUMBER(FIND("multiwall",C551)),ISNUMBER(FIND("Multi-wall",C551)),ISNUMBER(FIND("Multi wall",C551)),ISNUMBER(FIND("Multiwall",C551)),ISNUMBER(FIND("MWCNT",B551)),ISNUMBER(FIND("MWNT",B551)),ISNUMBER(FIND("multi-wall",B551)),ISNUMBER(FIND("multi wall",B551)),ISNUMBER(FIND("multiwall",B551)),ISNUMBER(FIND("Multi-wall",B551)),ISNUMBER(FIND("Multi wall",B551)),ISNUMBER(FIND("Multiwall",B551)),ISNUMBER(FIND("Double-wall",B551)),ISNUMBER(FIND("Double wall",B551)),ISNUMBER(FIND("Doublewall",B551)),ISNUMBER(FIND("double-wall",B551)),ISNUMBER(FIND("double wall",B551)),ISNUMBER(FIND("doublewall",B551)))</f>
        <v>0</v>
      </c>
      <c r="BA551" t="b">
        <f>AND(Table1[[#This Row],[SWCNT]],Table1[[#This Row],[MWCNT]])</f>
        <v>0</v>
      </c>
      <c r="BB551" t="b">
        <f>IF(Table1[[#This Row],[SWCNT]]=TRUE,FALSE,IF(Table1[[#This Row],[MWCNT]]=TRUE,FALSE,TRUE))</f>
        <v>1</v>
      </c>
      <c r="BC551" s="18"/>
    </row>
    <row r="552" spans="1:55" ht="259">
      <c r="A552" t="s">
        <v>5186</v>
      </c>
      <c r="B552" s="2" t="s">
        <v>5188</v>
      </c>
      <c r="C552" s="16" t="s">
        <v>5190</v>
      </c>
      <c r="D552" s="17" t="s">
        <v>5192</v>
      </c>
      <c r="E552" s="2">
        <v>2010</v>
      </c>
      <c r="F552" t="b">
        <f>OR(ISNUMBER(FIND("cytotoxic",C552)),ISNUMBER(FIND("Cytotoxic",C552)),ISNUMBER(FIND("cellular toxicity",C552)),ISNUMBER(FIND("cell death",C552)),ISNUMBER(FIND("viable",C552)),ISNUMBER(FIND("phytotoxic",C552)),ISNUMBER(FIND("acute toxicity",C552)),ISNUMBER(FIND("MTT",C552)),ISNUMBER(FIND("survival",C552)),ISNUMBER(FIND("prolifer",C552)),ISNUMBER(FIND("apoptosis",C552)),ISNUMBER(FIND("neurotoxic",C552)),ISNUMBER(FIND("  lysis ",C552)),ISNUMBER(FIND("necrosis",C552)),ISNUMBER(FIND("cellular death",C552))*3,ISNUMBER(FIND("LDH",C552)),ISNUMBER(FIND("Acute toxicity",C552)))</f>
        <v>0</v>
      </c>
      <c r="G552" t="b">
        <f>OR(ISNUMBER(FIND("genotoxic",C552)),ISNUMBER(FIND("genotoxicity",C552)),ISNUMBER(FIND("DNA damage",C552)),ISNUMBER(FIND("DNA",C552)),ISNUMBER(FIND("RNA",C552)),ISNUMBER(FIND("mesothelioma",C552)),ISNUMBER(FIND("carcino",C552)),ISNUMBER(FIND("mutagen",C552)),ISNUMBER(FIND("genetic",C552)))</f>
        <v>0</v>
      </c>
      <c r="H552" t="b">
        <f>OR(ISNUMBER(FIND("inflammatory",C552)),ISNUMBER(FIND("inflamm",C552)))</f>
        <v>0</v>
      </c>
      <c r="I552" t="b">
        <f>OR(ISNUMBER(FIND("immune",C552)),ISNUMBER(FIND("immunological",C552)),ISNUMBER(FIND("interleuk",C552)),ISNUMBER(FIND("platelet activation",C552)),ISNUMBER(FIND("monocyte",C552)),ISNUMBER(FIND("leukocyte",C552)),ISNUMBER(FIND("cytokine",C552)),ISNUMBER(FIND("CD4",C552)),ISNUMBER(FIND("CD8",C552)),ISNUMBER(FIND("T-cell",C552)))</f>
        <v>0</v>
      </c>
      <c r="J552" t="b">
        <f>OR(ISNUMBER(FIND("reactive oxygen",C552)),ISNUMBER(FIND("ROS",C552)),ISNUMBER(FIND("free radical",C552)),ISNUMBER(FIND("oxidative stress",C552)),ISNUMBER(FIND("peroxid",C552)),ISNUMBER(FIND("oxidative",C552)),ISNUMBER(FIND("antioxid",C552)))</f>
        <v>0</v>
      </c>
      <c r="K552" t="b">
        <f>OR(ISNUMBER(FIND("autophag",C552)))</f>
        <v>0</v>
      </c>
      <c r="L552" t="b">
        <f>OR(ISNUMBER(FIND("morpholog",C552)))</f>
        <v>0</v>
      </c>
      <c r="M552" t="b">
        <f>OR(ISNUMBER(FIND("fibrosis",C552)),ISNUMBER(FIND("Fibrosis",C552)),ISNUMBER(FIND("fibrot",C552)))</f>
        <v>0</v>
      </c>
      <c r="N552" t="b">
        <f>OR(ISNUMBER(FIND("offspring",C552)),ISNUMBER(FIND("Parental",C552)),ISNUMBER(FIND("parental",C552)),ISNUMBER(FIND("germline",C552)),ISNUMBER(FIND("reproduc",C552)),ISNUMBER(FIND("embryo",C552)))</f>
        <v>0</v>
      </c>
      <c r="O552" t="b">
        <f>OR(ISNUMBER(FIND("metabol",C552)),ISNUMBER(FIND("Metabol",C552)),ISNUMBER(FIND("digest",C552)),ISNUMBER(FIND("mitochon",C552)))</f>
        <v>0</v>
      </c>
      <c r="P552" t="b">
        <f>OR(ISNUMBER(FIND("ecotox",C552)),ISNUMBER(FIND("Ecotox",B552)),ISNUMBER(FIND("ecotox",B552)),ISNUMBER(FIND("Ecotox",C552)))</f>
        <v>0</v>
      </c>
      <c r="Q552" t="b">
        <v>1</v>
      </c>
      <c r="R552" t="b">
        <f>OR(ISNUMBER(FIND("Occupation",C552)),ISNUMBER(FIND("occupation",C552)),ISNUMBER(FIND("worker",C552)),ISNUMBER(FIND("workforce",C552)))</f>
        <v>0</v>
      </c>
      <c r="S552" t="b">
        <f>NOT(OR(F552,G552,H552,I552,J552,K552,L552,M552,N552,O552,P552,Q552,R552))</f>
        <v>0</v>
      </c>
      <c r="U552" t="b">
        <f>OR(Table1[[#This Row],[Inflammation]],Table1[[#This Row],[Immune]])</f>
        <v>0</v>
      </c>
      <c r="V552" t="b">
        <f>IF(OR(Table1[[#This Row],[Rodents]],Table1[[#This Row],[Human]],Table1[[#This Row],[Pig]]),OR(ISNUMBER(FIND("intratrach",C552)),ISNUMBER(FIND("nasal ",C552)),ISNUMBER(FIND("instill",C552))),"NA")</f>
        <v>0</v>
      </c>
      <c r="W552" t="b">
        <f>IF(OR(Table1[[#This Row],[Rodents]],Table1[[#This Row],[Human]],Table1[[#This Row],[Pig]]),OR(ISNUMBER(FIND("dermal",C552)),ISNUMBER(FIND("skin ",C552))),"NA")</f>
        <v>0</v>
      </c>
      <c r="X552" t="b">
        <f>IF(OR(Table1[[#This Row],[Rodents]],Table1[[#This Row],[Human]],Table1[[#This Row],[Pig]]),OR(ISNUMBER(FIND("injected",C552)),ISNUMBER(FIND("periton",C552)),ISNUMBER(FIND("intrascrot",C552))),"NA")</f>
        <v>0</v>
      </c>
      <c r="Y552" t="b">
        <f>IF(OR(Table1[[#This Row],[Rodents]],Table1[[#This Row],[Human]],Table1[[#This Row],[Pig]]),NOT(OR(Table1[[#This Row],[Inhaled/Intratracheal/intranasal]],Table1[[#This Row],[Dermal]],Table1[[#This Row],[Injected]])),"NA")</f>
        <v>1</v>
      </c>
      <c r="AA552" t="b">
        <f>OR(ISNUMBER(FIND("fish ",C552)),ISNUMBER(FIND("Fish ",C552)),ISNUMBER(FIND("aquatic",C552)),ISNUMBER(FIND("daphnids",C552)),ISNUMBER(FIND("Carcinus maenas",C552)),ISNUMBER(FIND("Daphnia",C552)),ISNUMBER(FIND("Ruditapes philippinarum",C552)),ISNUMBER(FIND("daphnia",C552)),ISNUMBER(FIND("marine",C552)),ISNUMBER(FIND("mussel",C552)),ISNUMBER(FIND("algae",C552)),ISNUMBER(FIND("Donax faba",C552)),ISNUMBER(FIND("estuarine",C552)),ISNUMBER(FIND("snail",C552)),ISNUMBER(FIND("Prorocentrum donghaiense",C552)) )</f>
        <v>0</v>
      </c>
      <c r="AB552" t="b">
        <f>OR(ISNUMBER(FIND(" rat ",C552)),ISNUMBER(FIND(" rats ",C552)),ISNUMBER(FIND(" Rats ",C552)),ISNUMBER(FIND(" Rat ",C552)),ISNUMBER(FIND(" rat.",C552)),ISNUMBER(FIND(" rats.",C552)),ISNUMBER(FIND("mouse",C552)),ISNUMBER(FIND("mice",C552)), ISNUMBER(FIND(" Mice",C552)))</f>
        <v>0</v>
      </c>
      <c r="AC552" t="b">
        <f>OR(ISNUMBER(FIND(" cell ",C552)),ISNUMBER(FIND("fibroblast",C552)),ISNUMBER(FIND("macrophage",C552)),ISNUMBER(FIND("epithelial",C552)),ISNUMBER(FIND("endothelial",C552)),ISNUMBER(FIND("neuron",C552)),ISNUMBER(FIND(" cells ",C552)),ISNUMBER(FIND("RBC",C552)),ISNUMBER(FIND("mitochond",C552)),ISNUMBER(FIND("adipocyte",C552)),ISNUMBER(FIND("osteo",C552)),ISNUMBER(FIND("keratin",C552)),ISNUMBER(FIND(" cell's ",C552)),ISNUMBER(FIND("eukary",C552)),ISNUMBER(FIND("sperm",C552)))</f>
        <v>0</v>
      </c>
      <c r="AD552" t="b">
        <f>OR(ISNUMBER(FIND("human",B552)),ISNUMBER(FIND("workers",B552)),ISNUMBER(FIND("workforces",B552)),ISNUMBER(FIND("occupational",B552)),ISNUMBER(FIND("Case report",B552)),ISNUMBER(FIND("Workplaces",B552)),ISNUMBER(FIND("worker",B552)))</f>
        <v>1</v>
      </c>
      <c r="AE552" t="b">
        <f>OR(ISNUMBER(FIND(" plant ",C552)),ISNUMBER(FIND("Plant ",C552)),ISNUMBER(FIND("tomato",C552)),ISNUMBER(FIND("plants",C552)),ISNUMBER(FIND("Plants",C552)),ISNUMBER(FIND("algae",C552)),ISNUMBER(FIND("lettuce",C552)),ISNUMBER(FIND("green gram sprouts ",C552)),ISNUMBER(FIND("Cucurbita pepo",C552)),ISNUMBER(FIND("bean ",C552)),ISNUMBER(FIND("chloroplast",C552)),ISNUMBER(FIND("chlorophyll",C552)),ISNUMBER(FIND("seedling",C552)),ISNUMBER(FIND("canola",C552)),ISNUMBER(FIND("shoot",C552)),ISNUMBER(FIND("photosynthes",C552)),ISNUMBER(FIND(" leaves ",C552)),,ISNUMBER(FIND("agriculture",C552)),ISNUMBER(FIND(" crops ",C552)))</f>
        <v>0</v>
      </c>
      <c r="AF552" t="b">
        <f>OR(ISNUMBER(FIND("bacteria",C552)),ISNUMBER(FIND("Bacteria",C552)),ISNUMBER(FIND("Bacterium",C552)),ISNUMBER(FIND("bacterium",C552)),ISNUMBER(FIND(" coli ",C552)))</f>
        <v>0</v>
      </c>
      <c r="AG552" t="b">
        <f>OR(ISNUMBER(FIND("fungi",C552)),ISNUMBER(FIND("Fungi",C552)),ISNUMBER(FIND("fungus",C552)),ISNUMBER(FIND("Fungus",C552)),ISNUMBER(FIND("mushroom",C552)),ISNUMBER(FIND("Mushroom",C552)),ISNUMBER(FIND(" mold ",C552)))</f>
        <v>0</v>
      </c>
      <c r="AH552" t="b">
        <f>OR(ISNUMBER(FIND("Pig ",C552)),ISNUMBER(FIND("pig ",C552)),ISNUMBER(FIND("Pigs ",C552)),ISNUMBER(FIND("pigs ",C552)))</f>
        <v>0</v>
      </c>
      <c r="AI552" t="b">
        <f>OR(ISNUMBER(FIND(" C. elegans",C552)),ISNUMBER(FIND("Caenorhabditis elegans",C552)),ISNUMBER(FIND("earthworms",C552)),ISNUMBER(FIND(" Ficopomatus enigmaticus",C552)),ISNUMBER(FIND("larva",C552)),ISNUMBER(FIND("Lumbriculus variegatus",C552)),ISNUMBER(FIND("nematode",C552)))</f>
        <v>0</v>
      </c>
      <c r="AJ552" t="b">
        <f>NOT(OR(AA552,AB552,AC552,AD552,AE552,AF552,AG552,AH552,AI552))</f>
        <v>0</v>
      </c>
      <c r="AL552" t="b">
        <f>OR(AA552,AB552,AD552,AE552,AF552,AG552,AH552,AI552)</f>
        <v>1</v>
      </c>
      <c r="AM552" t="b">
        <f>IF(Table1[[#This Row],[In vivo?]],IF(Table1[[#This Row],[Cell]],FALSE,TRUE),FALSE)</f>
        <v>1</v>
      </c>
      <c r="AN552" t="b">
        <f>AND(AC552,AL552)</f>
        <v>0</v>
      </c>
      <c r="AO552" t="b">
        <f>IF(Table1[[#This Row],[Cell]],IF(Table1[[#This Row],[In vivo?]],FALSE,TRUE),FALSE)</f>
        <v>0</v>
      </c>
      <c r="AP552" t="b">
        <f>NOT(OR(Table1[[#This Row],[In vivo?]],Table1[[#This Row],[Only in Cell]]))</f>
        <v>0</v>
      </c>
      <c r="AQ552" t="b">
        <f>IF(OR(Table1[[#This Row],[Rodents]],Table1[[#This Row],[Human]],Table1[[#This Row],[Pig]]),OR(ISNUMBER(FIND("pulmonary",C552)),ISNUMBER(FIND("lung",C552))),"NA")</f>
        <v>1</v>
      </c>
      <c r="AR552" t="b">
        <f>IF(OR(Table1[[#This Row],[Rodents]],Table1[[#This Row],[Human]],Table1[[#This Row],[Pig]]),OR(ISNUMBER(FIND("skin",C552)),ISNUMBER(FIND("dermal",C552))),"NA")</f>
        <v>0</v>
      </c>
      <c r="AS552" t="b">
        <f>IF(OR(Table1[[#This Row],[Rodents]],Table1[[#This Row],[Human]],Table1[[#This Row],[Pig]]),OR(ISNUMBER(FIND("liver",C552)),ISNUMBER(FIND("hepat",C552))),"NA")</f>
        <v>0</v>
      </c>
      <c r="AT552" t="b">
        <f>IF(OR(Table1[[#This Row],[Rodents]],Table1[[#This Row],[Human]],Table1[[#This Row],[Pig]]),OR(ISNUMBER(FIND("kidney",C552)),ISNUMBER(FIND("neph",C552))),"NA")</f>
        <v>0</v>
      </c>
      <c r="AU552" t="b">
        <f>IF(OR(Table1[[#This Row],[Rodents]],Table1[[#This Row],[Human]],Table1[[#This Row],[Pig]]),OR(ISNUMBER(FIND("brain",C552)),ISNUMBER(FIND("neur",C552)),ISNUMBER(FIND("nerv",C552))),"NA")</f>
        <v>0</v>
      </c>
      <c r="AV552" t="b">
        <f>IF(OR(Table1[[#This Row],[Rodents]],Table1[[#This Row],[Human]],Table1[[#This Row],[Pig]]),OR(ISNUMBER(FIND("heart",C552)),ISNUMBER(FIND("cardi",C552))),"NA")</f>
        <v>0</v>
      </c>
      <c r="AW552" t="b">
        <f>IF(OR(Table1[[#This Row],[Rodents]],Table1[[#This Row],[Human]],Table1[[#This Row],[Pig]]),OR(ISNUMBER(FIND("gastro",C552)),ISNUMBER(FIND("intesti",C552)),ISNUMBER(FIND("stomach",C552))),"NA")</f>
        <v>0</v>
      </c>
      <c r="AX552" t="b">
        <f>IF(OR(Table1[[#This Row],[Rodents]],Table1[[#This Row],[Human]],Table1[[#This Row],[Pig]]),NOT(OR(AQ552,AR552,AS552,AT552,AU552,AV552,AW552)),"NA")</f>
        <v>0</v>
      </c>
      <c r="AY552" t="b">
        <f>OR(ISNUMBER(FIND("SWCNT",C552)),ISNUMBER(FIND("SWNT",C552)),ISNUMBER(FIND("single-wall",C552)),ISNUMBER(FIND("single wall",C552)),ISNUMBER(FIND("Single wall",C552)),ISNUMBER(FIND("Single-wall",C552)),ISNUMBER(FIND("SWCNT",B552)),ISNUMBER(FIND("SWNT",B552)),ISNUMBER(FIND("single-wall",B552)),ISNUMBER(FIND("single wall",B552)),ISNUMBER(FIND("Single-wall",B552)),ISNUMBER(FIND("Single wall",B552)))</f>
        <v>0</v>
      </c>
      <c r="AZ552" t="b">
        <f>OR(ISNUMBER(FIND("MWCNT",C552)),ISNUMBER(FIND("MWNT",C552)),ISNUMBER(FIND("multi-wall",C552)),ISNUMBER(FIND("multi wall",C552)),ISNUMBER(FIND("multiwall",C552)),ISNUMBER(FIND("Multi-wall",C552)),ISNUMBER(FIND("Multi wall",C552)),ISNUMBER(FIND("Multiwall",C552)),ISNUMBER(FIND("MWCNT",B552)),ISNUMBER(FIND("MWNT",B552)),ISNUMBER(FIND("multi-wall",B552)),ISNUMBER(FIND("multi wall",B552)),ISNUMBER(FIND("multiwall",B552)),ISNUMBER(FIND("Multi-wall",B552)),ISNUMBER(FIND("Multi wall",B552)),ISNUMBER(FIND("Multiwall",B552)),ISNUMBER(FIND("Double-wall",B552)),ISNUMBER(FIND("Double wall",B552)),ISNUMBER(FIND("Doublewall",B552)),ISNUMBER(FIND("double-wall",B552)),ISNUMBER(FIND("double wall",B552)),ISNUMBER(FIND("doublewall",B552)))</f>
        <v>0</v>
      </c>
      <c r="BA552" t="b">
        <f>AND(Table1[[#This Row],[SWCNT]],Table1[[#This Row],[MWCNT]])</f>
        <v>0</v>
      </c>
      <c r="BB552" t="b">
        <f>IF(Table1[[#This Row],[SWCNT]]=TRUE,FALSE,IF(Table1[[#This Row],[MWCNT]]=TRUE,FALSE,TRUE))</f>
        <v>1</v>
      </c>
      <c r="BC552" s="18"/>
    </row>
    <row r="553" spans="1:55" ht="129.5">
      <c r="A553" t="s">
        <v>2051</v>
      </c>
      <c r="B553" s="2" t="s">
        <v>2053</v>
      </c>
      <c r="C553" s="16" t="s">
        <v>6101</v>
      </c>
      <c r="D553" s="17" t="s">
        <v>42</v>
      </c>
      <c r="E553" s="2">
        <v>2017</v>
      </c>
      <c r="F553" t="b">
        <f>OR(ISNUMBER(FIND("cytotoxic",C553)),ISNUMBER(FIND("Cytotoxic",C553)),ISNUMBER(FIND("cellular toxicity",C553)),ISNUMBER(FIND("cell death",C553)),ISNUMBER(FIND("viable",C553)),ISNUMBER(FIND("phytotoxic",C553)),ISNUMBER(FIND("acute toxicity",C553)),ISNUMBER(FIND("MTT",C553)),ISNUMBER(FIND("survival",C553)),ISNUMBER(FIND("prolifer",C553)),ISNUMBER(FIND("apoptosis",C553)),ISNUMBER(FIND("neurotoxic",C553)),ISNUMBER(FIND("  lysis ",C553)),ISNUMBER(FIND("necrosis",C553)),ISNUMBER(FIND("cellular death",C553))*3,ISNUMBER(FIND("LDH",C553)),ISNUMBER(FIND("Acute toxicity",C553)))</f>
        <v>0</v>
      </c>
      <c r="G553" t="b">
        <f>OR(ISNUMBER(FIND("genotoxic",C553)),ISNUMBER(FIND("genotoxicity",C553)),ISNUMBER(FIND("DNA damage",C553)),ISNUMBER(FIND("DNA",C553)),ISNUMBER(FIND("RNA",C553)),ISNUMBER(FIND("mesothelioma",C553)),ISNUMBER(FIND("carcino",C553)),ISNUMBER(FIND("mutagen",C553)),ISNUMBER(FIND("genetic",C553)))</f>
        <v>0</v>
      </c>
      <c r="H553" t="b">
        <f>OR(ISNUMBER(FIND("inflammatory",C553)),ISNUMBER(FIND("inflamm",C553)))</f>
        <v>0</v>
      </c>
      <c r="I553" t="b">
        <f>OR(ISNUMBER(FIND("immune",C553)),ISNUMBER(FIND("immunological",C553)),ISNUMBER(FIND("interleuk",C553)),ISNUMBER(FIND("platelet activation",C553)),ISNUMBER(FIND("monocyte",C553)),ISNUMBER(FIND("leukocyte",C553)),ISNUMBER(FIND("cytokine",C553)),ISNUMBER(FIND("CD4",C553)),ISNUMBER(FIND("CD8",C553)),ISNUMBER(FIND("T-cell",C553)))</f>
        <v>0</v>
      </c>
      <c r="J553" t="b">
        <f>OR(ISNUMBER(FIND("reactive oxygen",C553)),ISNUMBER(FIND("ROS",C553)),ISNUMBER(FIND("free radical",C553)),ISNUMBER(FIND("oxidative stress",C553)),ISNUMBER(FIND("peroxid",C553)),ISNUMBER(FIND("oxidative",C553)),ISNUMBER(FIND("antioxid",C553)))</f>
        <v>0</v>
      </c>
      <c r="K553" t="b">
        <f>OR(ISNUMBER(FIND("autophag",C553)))</f>
        <v>0</v>
      </c>
      <c r="L553" t="b">
        <f>OR(ISNUMBER(FIND("morpholog",C553)))</f>
        <v>0</v>
      </c>
      <c r="M553" t="b">
        <f>OR(ISNUMBER(FIND("fibrosis",C553)),ISNUMBER(FIND("Fibrosis",C553)),ISNUMBER(FIND("fibrot",C553)))</f>
        <v>0</v>
      </c>
      <c r="N553" t="b">
        <f>OR(ISNUMBER(FIND("offspring",C553)),ISNUMBER(FIND("Parental",C553)),ISNUMBER(FIND("parental",C553)),ISNUMBER(FIND("germline",C553)),ISNUMBER(FIND("reproduc",C553)),ISNUMBER(FIND("embryo",C553)))</f>
        <v>0</v>
      </c>
      <c r="O553" t="b">
        <f>OR(ISNUMBER(FIND("metabol",C553)),ISNUMBER(FIND("Metabol",C553)),ISNUMBER(FIND("digest",C553)),ISNUMBER(FIND("mitochon",C553)))</f>
        <v>1</v>
      </c>
      <c r="P553" t="b">
        <f>OR(ISNUMBER(FIND("ecotox",C553)),ISNUMBER(FIND("Ecotox",B553)),ISNUMBER(FIND("ecotox",B553)),ISNUMBER(FIND("Ecotox",C553)))</f>
        <v>0</v>
      </c>
      <c r="Q553" t="b">
        <f>OR(ISNUMBER(FIND("Bioaccum",C553)),ISNUMBER(FIND("bioaccum",C553)),ISNUMBER(FIND("accum",C553)))</f>
        <v>0</v>
      </c>
      <c r="R553" t="b">
        <f>OR(ISNUMBER(FIND("Occupation",C553)),ISNUMBER(FIND("occupation",C553)),ISNUMBER(FIND("worker",C553)),ISNUMBER(FIND("workforce",C553)))</f>
        <v>0</v>
      </c>
      <c r="S553" t="b">
        <f>NOT(OR(F553,G553,H553,I553,J553,K553,L553,M553,N553,O553,P553,Q553,R553))</f>
        <v>0</v>
      </c>
      <c r="U553" t="b">
        <f>OR(Table1[[#This Row],[Inflammation]],Table1[[#This Row],[Immune]])</f>
        <v>0</v>
      </c>
      <c r="V553" t="str">
        <f>IF(OR(Table1[[#This Row],[Rodents]],Table1[[#This Row],[Human]],Table1[[#This Row],[Pig]]),OR(ISNUMBER(FIND("intratrach",C553)),ISNUMBER(FIND("nasal ",C553)),ISNUMBER(FIND("instill",C553))),"NA")</f>
        <v>NA</v>
      </c>
      <c r="W553" t="str">
        <f>IF(OR(Table1[[#This Row],[Rodents]],Table1[[#This Row],[Human]],Table1[[#This Row],[Pig]]),OR(ISNUMBER(FIND("dermal",C553)),ISNUMBER(FIND("skin ",C553))),"NA")</f>
        <v>NA</v>
      </c>
      <c r="X553" t="str">
        <f>IF(OR(Table1[[#This Row],[Rodents]],Table1[[#This Row],[Human]],Table1[[#This Row],[Pig]]),OR(ISNUMBER(FIND("injected",C553)),ISNUMBER(FIND("periton",C553)),ISNUMBER(FIND("intrascrot",C553))),"NA")</f>
        <v>NA</v>
      </c>
      <c r="Y553" t="str">
        <f>IF(OR(Table1[[#This Row],[Rodents]],Table1[[#This Row],[Human]],Table1[[#This Row],[Pig]]),NOT(OR(Table1[[#This Row],[Inhaled/Intratracheal/intranasal]],Table1[[#This Row],[Dermal]],Table1[[#This Row],[Injected]])),"NA")</f>
        <v>NA</v>
      </c>
      <c r="AA553" t="b">
        <f>OR(ISNUMBER(FIND("fish ",C553)),ISNUMBER(FIND("Fish ",C553)),ISNUMBER(FIND("aquatic",C553)),ISNUMBER(FIND("daphnids",C553)),ISNUMBER(FIND("Carcinus maenas",C553)),ISNUMBER(FIND("Daphnia",C553)),ISNUMBER(FIND("Ruditapes philippinarum",C553)),ISNUMBER(FIND("daphnia",C553)),ISNUMBER(FIND("marine",C553)),ISNUMBER(FIND("mussel",C553)),ISNUMBER(FIND("algae",C553)),ISNUMBER(FIND("Donax faba",C553)),ISNUMBER(FIND("estuarine",C553)),ISNUMBER(FIND("snail",C553)),ISNUMBER(FIND("Prorocentrum donghaiense",C553)) )</f>
        <v>0</v>
      </c>
      <c r="AB553" t="b">
        <f>OR(ISNUMBER(FIND(" rat ",C553)),ISNUMBER(FIND(" rats ",C553)),ISNUMBER(FIND(" Rats ",C553)),ISNUMBER(FIND(" Rat ",C553)),ISNUMBER(FIND(" rat.",C553)),ISNUMBER(FIND(" rats.",C553)),ISNUMBER(FIND("mouse",C553)),ISNUMBER(FIND("mice",C553)), ISNUMBER(FIND(" Mice",C553)))</f>
        <v>0</v>
      </c>
      <c r="AC553" t="b">
        <f>OR(ISNUMBER(FIND(" cell ",C553)),ISNUMBER(FIND("fibroblast",C553)),ISNUMBER(FIND("macrophage",C553)),ISNUMBER(FIND("epithelial",C553)),ISNUMBER(FIND("endothelial",C553)),ISNUMBER(FIND("neuron",C553)),ISNUMBER(FIND(" cells ",C553)),ISNUMBER(FIND("RBC",C553)),ISNUMBER(FIND("mitochond",C553)),ISNUMBER(FIND("adipocyte",C553)),ISNUMBER(FIND("osteo",C553)),ISNUMBER(FIND("keratin",C553)),ISNUMBER(FIND(" cell's ",C553)),ISNUMBER(FIND("eukary",C553)),ISNUMBER(FIND("sperm",C553)))</f>
        <v>1</v>
      </c>
      <c r="AD553" t="b">
        <f>OR(ISNUMBER(FIND("human",B553)),ISNUMBER(FIND("workers",B553)),ISNUMBER(FIND("workforces",B553)),ISNUMBER(FIND("occupational",B553)),ISNUMBER(FIND("Case report",B553)),ISNUMBER(FIND("Workplaces",B553)),ISNUMBER(FIND("worker",B553)))</f>
        <v>0</v>
      </c>
      <c r="AE553" t="b">
        <f>OR(ISNUMBER(FIND(" plant ",C553)),ISNUMBER(FIND("Plant ",C553)),ISNUMBER(FIND("tomato",C553)),ISNUMBER(FIND("plants",C553)),ISNUMBER(FIND("Plants",C553)),ISNUMBER(FIND("algae",C553)),ISNUMBER(FIND("lettuce",C553)),ISNUMBER(FIND("green gram sprouts ",C553)),ISNUMBER(FIND("Cucurbita pepo",C553)),ISNUMBER(FIND("bean ",C553)),ISNUMBER(FIND("chloroplast",C553)),ISNUMBER(FIND("chlorophyll",C553)),ISNUMBER(FIND("seedling",C553)),ISNUMBER(FIND("canola",C553)),ISNUMBER(FIND("shoot",C553)),ISNUMBER(FIND("photosynthes",C553)),ISNUMBER(FIND(" leaves ",C553)),,ISNUMBER(FIND("agriculture",C553)),ISNUMBER(FIND(" crops ",C553)))</f>
        <v>0</v>
      </c>
      <c r="AF553" t="b">
        <f>OR(ISNUMBER(FIND("bacteria",C553)),ISNUMBER(FIND("Bacteria",C553)),ISNUMBER(FIND("Bacterium",C553)),ISNUMBER(FIND("bacterium",C553)),ISNUMBER(FIND(" coli ",C553)))</f>
        <v>0</v>
      </c>
      <c r="AG553" t="b">
        <f>OR(ISNUMBER(FIND("fungi",C553)),ISNUMBER(FIND("Fungi",C553)),ISNUMBER(FIND("fungus",C553)),ISNUMBER(FIND("Fungus",C553)),ISNUMBER(FIND("mushroom",C553)),ISNUMBER(FIND("Mushroom",C553)),ISNUMBER(FIND(" mold ",C553)))</f>
        <v>0</v>
      </c>
      <c r="AH553" t="b">
        <f>OR(ISNUMBER(FIND("Pig ",C553)),ISNUMBER(FIND("pig ",C553)),ISNUMBER(FIND("Pigs ",C553)),ISNUMBER(FIND("pigs ",C553)))</f>
        <v>0</v>
      </c>
      <c r="AI553" t="b">
        <f>OR(ISNUMBER(FIND(" C. elegans",C553)),ISNUMBER(FIND("Caenorhabditis elegans",C553)),ISNUMBER(FIND("earthworms",C553)),ISNUMBER(FIND(" Ficopomatus enigmaticus",C553)),ISNUMBER(FIND("larva",C553)),ISNUMBER(FIND("Lumbriculus variegatus",C553)),ISNUMBER(FIND("nematode",C553)))</f>
        <v>0</v>
      </c>
      <c r="AJ553" t="b">
        <f>NOT(OR(AA553,AB553,AC553,AD553,AE553,AF553,AG553,AH553,AI553))</f>
        <v>0</v>
      </c>
      <c r="AL553" t="b">
        <f>OR(AA553,AB553,AD553,AE553,AF553,AG553,AH553,AI553)</f>
        <v>0</v>
      </c>
      <c r="AM553" t="b">
        <f>IF(Table1[[#This Row],[In vivo?]],IF(Table1[[#This Row],[Cell]],FALSE,TRUE),FALSE)</f>
        <v>0</v>
      </c>
      <c r="AN553" t="b">
        <f>AND(AC553,AL553)</f>
        <v>0</v>
      </c>
      <c r="AO553" t="b">
        <f>IF(Table1[[#This Row],[Cell]],IF(Table1[[#This Row],[In vivo?]],FALSE,TRUE),FALSE)</f>
        <v>1</v>
      </c>
      <c r="AP553" t="b">
        <f>NOT(OR(Table1[[#This Row],[In vivo?]],Table1[[#This Row],[Only in Cell]]))</f>
        <v>0</v>
      </c>
      <c r="AQ553" t="str">
        <f>IF(OR(Table1[[#This Row],[Rodents]],Table1[[#This Row],[Human]],Table1[[#This Row],[Pig]]),OR(ISNUMBER(FIND("pulmonary",C553)),ISNUMBER(FIND("lung",C553))),"NA")</f>
        <v>NA</v>
      </c>
      <c r="AR553" t="str">
        <f>IF(OR(Table1[[#This Row],[Rodents]],Table1[[#This Row],[Human]],Table1[[#This Row],[Pig]]),OR(ISNUMBER(FIND("skin",C553)),ISNUMBER(FIND("dermal",C553))),"NA")</f>
        <v>NA</v>
      </c>
      <c r="AS553" t="str">
        <f>IF(OR(Table1[[#This Row],[Rodents]],Table1[[#This Row],[Human]],Table1[[#This Row],[Pig]]),OR(ISNUMBER(FIND("liver",C553)),ISNUMBER(FIND("hepat",C553))),"NA")</f>
        <v>NA</v>
      </c>
      <c r="AT553" t="str">
        <f>IF(OR(Table1[[#This Row],[Rodents]],Table1[[#This Row],[Human]],Table1[[#This Row],[Pig]]),OR(ISNUMBER(FIND("kidney",C553)),ISNUMBER(FIND("neph",C553))),"NA")</f>
        <v>NA</v>
      </c>
      <c r="AU553" t="str">
        <f>IF(OR(Table1[[#This Row],[Rodents]],Table1[[#This Row],[Human]],Table1[[#This Row],[Pig]]),OR(ISNUMBER(FIND("brain",C553)),ISNUMBER(FIND("neur",C553)),ISNUMBER(FIND("nerv",C553))),"NA")</f>
        <v>NA</v>
      </c>
      <c r="AV553" t="str">
        <f>IF(OR(Table1[[#This Row],[Rodents]],Table1[[#This Row],[Human]],Table1[[#This Row],[Pig]]),OR(ISNUMBER(FIND("heart",C553)),ISNUMBER(FIND("cardi",C553))),"NA")</f>
        <v>NA</v>
      </c>
      <c r="AW553" t="str">
        <f>IF(OR(Table1[[#This Row],[Rodents]],Table1[[#This Row],[Human]],Table1[[#This Row],[Pig]]),OR(ISNUMBER(FIND("gastro",C553)),ISNUMBER(FIND("intesti",C553)),ISNUMBER(FIND("stomach",C553))),"NA")</f>
        <v>NA</v>
      </c>
      <c r="AX553" t="str">
        <f>IF(OR(Table1[[#This Row],[Rodents]],Table1[[#This Row],[Human]],Table1[[#This Row],[Pig]]),NOT(OR(AQ553,AR553,AS553,AT553,AU553,AV553,AW553)),"NA")</f>
        <v>NA</v>
      </c>
      <c r="AY553" t="b">
        <f>OR(ISNUMBER(FIND("SWCNT",C553)),ISNUMBER(FIND("SWNT",C553)),ISNUMBER(FIND("single-wall",C553)),ISNUMBER(FIND("single wall",C553)),ISNUMBER(FIND("Single wall",C553)),ISNUMBER(FIND("Single-wall",C553)),ISNUMBER(FIND("SWCNT",B553)),ISNUMBER(FIND("SWNT",B553)),ISNUMBER(FIND("single-wall",B553)),ISNUMBER(FIND("single wall",B553)),ISNUMBER(FIND("Single-wall",B553)),ISNUMBER(FIND("Single wall",B553)))</f>
        <v>0</v>
      </c>
      <c r="AZ553" t="b">
        <f>OR(ISNUMBER(FIND("MWCNT",C553)),ISNUMBER(FIND("MWNT",C553)),ISNUMBER(FIND("multi-wall",C553)),ISNUMBER(FIND("multi wall",C553)),ISNUMBER(FIND("multiwall",C553)),ISNUMBER(FIND("Multi-wall",C553)),ISNUMBER(FIND("Multi wall",C553)),ISNUMBER(FIND("Multiwall",C553)),ISNUMBER(FIND("MWCNT",B553)),ISNUMBER(FIND("MWNT",B553)),ISNUMBER(FIND("multi-wall",B553)),ISNUMBER(FIND("multi wall",B553)),ISNUMBER(FIND("multiwall",B553)),ISNUMBER(FIND("Multi-wall",B553)),ISNUMBER(FIND("Multi wall",B553)),ISNUMBER(FIND("Multiwall",B553)),ISNUMBER(FIND("Double-wall",B553)),ISNUMBER(FIND("Double wall",B553)),ISNUMBER(FIND("Doublewall",B553)),ISNUMBER(FIND("double-wall",B553)),ISNUMBER(FIND("double wall",B553)),ISNUMBER(FIND("doublewall",B553)))</f>
        <v>0</v>
      </c>
      <c r="BA553" t="b">
        <f>AND(Table1[[#This Row],[SWCNT]],Table1[[#This Row],[MWCNT]])</f>
        <v>0</v>
      </c>
      <c r="BB553" t="b">
        <f>IF(Table1[[#This Row],[SWCNT]]=TRUE,FALSE,IF(Table1[[#This Row],[MWCNT]]=TRUE,FALSE,TRUE))</f>
        <v>1</v>
      </c>
      <c r="BC553" s="18"/>
    </row>
    <row r="554" spans="1:55" ht="351.5">
      <c r="A554" t="s">
        <v>2899</v>
      </c>
      <c r="B554" s="2" t="s">
        <v>2901</v>
      </c>
      <c r="C554" s="16" t="s">
        <v>2903</v>
      </c>
      <c r="D554" s="17" t="s">
        <v>1548</v>
      </c>
      <c r="E554" s="2">
        <v>2015</v>
      </c>
      <c r="F554" t="b">
        <f>OR(ISNUMBER(FIND("cytotoxic",C554)),ISNUMBER(FIND("Cytotoxic",C554)),ISNUMBER(FIND("cellular toxicity",C554)),ISNUMBER(FIND("cell death",C554)),ISNUMBER(FIND("viable",C554)),ISNUMBER(FIND("phytotoxic",C554)),ISNUMBER(FIND("acute toxicity",C554)),ISNUMBER(FIND("MTT",C554)),ISNUMBER(FIND("survival",C554)),ISNUMBER(FIND("prolifer",C554)),ISNUMBER(FIND("apoptosis",C554)),ISNUMBER(FIND("neurotoxic",C554)),ISNUMBER(FIND("  lysis ",C554)),ISNUMBER(FIND("necrosis",C554)),ISNUMBER(FIND("cellular death",C554))*3,ISNUMBER(FIND("LDH",C554)),ISNUMBER(FIND("Acute toxicity",C554)))</f>
        <v>1</v>
      </c>
      <c r="G554" t="b">
        <f>OR(ISNUMBER(FIND("genotoxic",C554)),ISNUMBER(FIND("genotoxicity",C554)),ISNUMBER(FIND("DNA damage",C554)),ISNUMBER(FIND("DNA",C554)),ISNUMBER(FIND("RNA",C554)),ISNUMBER(FIND("mesothelioma",C554)),ISNUMBER(FIND("carcino",C554)),ISNUMBER(FIND("mutagen",C554)),ISNUMBER(FIND("genetic",C554)))</f>
        <v>0</v>
      </c>
      <c r="H554" t="b">
        <f>OR(ISNUMBER(FIND("inflammatory",C554)),ISNUMBER(FIND("inflamm",C554)))</f>
        <v>0</v>
      </c>
      <c r="I554" t="b">
        <f>OR(ISNUMBER(FIND("immune",C554)),ISNUMBER(FIND("immunological",C554)),ISNUMBER(FIND("interleuk",C554)),ISNUMBER(FIND("platelet activation",C554)),ISNUMBER(FIND("monocyte",C554)),ISNUMBER(FIND("leukocyte",C554)),ISNUMBER(FIND("cytokine",C554)),ISNUMBER(FIND("CD4",C554)),ISNUMBER(FIND("CD8",C554)),ISNUMBER(FIND("T-cell",C554)))</f>
        <v>0</v>
      </c>
      <c r="J554" t="b">
        <f>OR(ISNUMBER(FIND("reactive oxygen",C554)),ISNUMBER(FIND("ROS",C554)),ISNUMBER(FIND("free radical",C554)),ISNUMBER(FIND("oxidative stress",C554)),ISNUMBER(FIND("peroxid",C554)),ISNUMBER(FIND("oxidative",C554)),ISNUMBER(FIND("antioxid",C554)))</f>
        <v>0</v>
      </c>
      <c r="K554" t="b">
        <f>OR(ISNUMBER(FIND("autophag",C554)))</f>
        <v>0</v>
      </c>
      <c r="L554" t="b">
        <f>OR(ISNUMBER(FIND("morpholog",C554)))</f>
        <v>0</v>
      </c>
      <c r="M554" t="b">
        <f>OR(ISNUMBER(FIND("fibrosis",C554)),ISNUMBER(FIND("Fibrosis",C554)),ISNUMBER(FIND("fibrot",C554)))</f>
        <v>0</v>
      </c>
      <c r="N554" t="b">
        <f>OR(ISNUMBER(FIND("offspring",C554)),ISNUMBER(FIND("Parental",C554)),ISNUMBER(FIND("parental",C554)),ISNUMBER(FIND("germline",C554)),ISNUMBER(FIND("reproduc",C554)),ISNUMBER(FIND("embryo",C554)))</f>
        <v>0</v>
      </c>
      <c r="O554" t="b">
        <f>OR(ISNUMBER(FIND("metabol",C554)),ISNUMBER(FIND("Metabol",C554)),ISNUMBER(FIND("digest",C554)),ISNUMBER(FIND("mitochon",C554)))</f>
        <v>1</v>
      </c>
      <c r="P554" t="b">
        <f>OR(ISNUMBER(FIND("ecotox",C554)),ISNUMBER(FIND("Ecotox",B554)),ISNUMBER(FIND("ecotox",B554)),ISNUMBER(FIND("Ecotox",C554)))</f>
        <v>0</v>
      </c>
      <c r="Q554" t="b">
        <f>OR(ISNUMBER(FIND("Bioaccum",C554)),ISNUMBER(FIND("bioaccum",C554)),ISNUMBER(FIND("accum",C554)))</f>
        <v>0</v>
      </c>
      <c r="R554" t="b">
        <f>OR(ISNUMBER(FIND("Occupation",C554)),ISNUMBER(FIND("occupation",C554)),ISNUMBER(FIND("worker",C554)),ISNUMBER(FIND("workforce",C554)))</f>
        <v>0</v>
      </c>
      <c r="S554" t="b">
        <f>NOT(OR(F554,G554,H554,I554,J554,K554,L554,M554,N554,O554,P554,Q554,R554))</f>
        <v>0</v>
      </c>
      <c r="U554" t="b">
        <f>OR(Table1[[#This Row],[Inflammation]],Table1[[#This Row],[Immune]])</f>
        <v>0</v>
      </c>
      <c r="V554" t="str">
        <f>IF(OR(Table1[[#This Row],[Rodents]],Table1[[#This Row],[Human]],Table1[[#This Row],[Pig]]),OR(ISNUMBER(FIND("intratrach",C554)),ISNUMBER(FIND("nasal ",C554)),ISNUMBER(FIND("instill",C554))),"NA")</f>
        <v>NA</v>
      </c>
      <c r="W554" t="str">
        <f>IF(OR(Table1[[#This Row],[Rodents]],Table1[[#This Row],[Human]],Table1[[#This Row],[Pig]]),OR(ISNUMBER(FIND("dermal",C554)),ISNUMBER(FIND("skin ",C554))),"NA")</f>
        <v>NA</v>
      </c>
      <c r="X554" t="str">
        <f>IF(OR(Table1[[#This Row],[Rodents]],Table1[[#This Row],[Human]],Table1[[#This Row],[Pig]]),OR(ISNUMBER(FIND("injected",C554)),ISNUMBER(FIND("periton",C554)),ISNUMBER(FIND("intrascrot",C554))),"NA")</f>
        <v>NA</v>
      </c>
      <c r="Y554" t="str">
        <f>IF(OR(Table1[[#This Row],[Rodents]],Table1[[#This Row],[Human]],Table1[[#This Row],[Pig]]),NOT(OR(Table1[[#This Row],[Inhaled/Intratracheal/intranasal]],Table1[[#This Row],[Dermal]],Table1[[#This Row],[Injected]])),"NA")</f>
        <v>NA</v>
      </c>
      <c r="AA554" t="b">
        <f>OR(ISNUMBER(FIND("fish ",C554)),ISNUMBER(FIND("Fish ",C554)),ISNUMBER(FIND("aquatic",C554)),ISNUMBER(FIND("daphnids",C554)),ISNUMBER(FIND("Carcinus maenas",C554)),ISNUMBER(FIND("Daphnia",C554)),ISNUMBER(FIND("Ruditapes philippinarum",C554)),ISNUMBER(FIND("daphnia",C554)),ISNUMBER(FIND("marine",C554)),ISNUMBER(FIND("mussel",C554)),ISNUMBER(FIND("algae",C554)),ISNUMBER(FIND("Donax faba",C554)),ISNUMBER(FIND("estuarine",C554)),ISNUMBER(FIND("snail",C554)),ISNUMBER(FIND("Prorocentrum donghaiense",C554)) )</f>
        <v>0</v>
      </c>
      <c r="AB554" t="b">
        <f>OR(ISNUMBER(FIND(" rat ",C554)),ISNUMBER(FIND(" rats ",C554)),ISNUMBER(FIND(" Rats ",C554)),ISNUMBER(FIND(" Rat ",C554)),ISNUMBER(FIND(" rat.",C554)),ISNUMBER(FIND(" rats.",C554)),ISNUMBER(FIND("mouse",C554)),ISNUMBER(FIND("mice",C554)), ISNUMBER(FIND(" Mice",C554)))</f>
        <v>0</v>
      </c>
      <c r="AC554" t="b">
        <f>OR(ISNUMBER(FIND(" cell ",C554)),ISNUMBER(FIND("fibroblast",C554)),ISNUMBER(FIND("macrophage",C554)),ISNUMBER(FIND("epithelial",C554)),ISNUMBER(FIND("endothelial",C554)),ISNUMBER(FIND("neuron",C554)),ISNUMBER(FIND(" cells ",C554)),ISNUMBER(FIND("RBC",C554)),ISNUMBER(FIND("mitochond",C554)),ISNUMBER(FIND("adipocyte",C554)),ISNUMBER(FIND("osteo",C554)),ISNUMBER(FIND("keratin",C554)),ISNUMBER(FIND(" cell's ",C554)),ISNUMBER(FIND("eukary",C554)),ISNUMBER(FIND("sperm",C554)))</f>
        <v>1</v>
      </c>
      <c r="AD554" t="b">
        <f>OR(ISNUMBER(FIND("human",B554)),ISNUMBER(FIND("workers",B554)),ISNUMBER(FIND("workforces",B554)),ISNUMBER(FIND("occupational",B554)),ISNUMBER(FIND("Case report",B554)),ISNUMBER(FIND("Workplaces",B554)),ISNUMBER(FIND("worker",B554)))</f>
        <v>0</v>
      </c>
      <c r="AE554" t="b">
        <f>OR(ISNUMBER(FIND(" plant ",C554)),ISNUMBER(FIND("Plant ",C554)),ISNUMBER(FIND("tomato",C554)),ISNUMBER(FIND("plants",C554)),ISNUMBER(FIND("Plants",C554)),ISNUMBER(FIND("algae",C554)),ISNUMBER(FIND("lettuce",C554)),ISNUMBER(FIND("green gram sprouts ",C554)),ISNUMBER(FIND("Cucurbita pepo",C554)),ISNUMBER(FIND("bean ",C554)),ISNUMBER(FIND("chloroplast",C554)),ISNUMBER(FIND("chlorophyll",C554)),ISNUMBER(FIND("seedling",C554)),ISNUMBER(FIND("canola",C554)),ISNUMBER(FIND("shoot",C554)),ISNUMBER(FIND("photosynthes",C554)),ISNUMBER(FIND(" leaves ",C554)),,ISNUMBER(FIND("agriculture",C554)),ISNUMBER(FIND(" crops ",C554)))</f>
        <v>0</v>
      </c>
      <c r="AF554" t="b">
        <f>OR(ISNUMBER(FIND("bacteria",C554)),ISNUMBER(FIND("Bacteria",C554)),ISNUMBER(FIND("Bacterium",C554)),ISNUMBER(FIND("bacterium",C554)),ISNUMBER(FIND(" coli ",C554)))</f>
        <v>0</v>
      </c>
      <c r="AG554" t="b">
        <f>OR(ISNUMBER(FIND("fungi",C554)),ISNUMBER(FIND("Fungi",C554)),ISNUMBER(FIND("fungus",C554)),ISNUMBER(FIND("Fungus",C554)),ISNUMBER(FIND("mushroom",C554)),ISNUMBER(FIND("Mushroom",C554)),ISNUMBER(FIND(" mold ",C554)))</f>
        <v>0</v>
      </c>
      <c r="AH554" t="b">
        <f>OR(ISNUMBER(FIND("Pig ",C554)),ISNUMBER(FIND("pig ",C554)),ISNUMBER(FIND("Pigs ",C554)),ISNUMBER(FIND("pigs ",C554)))</f>
        <v>0</v>
      </c>
      <c r="AI554" t="b">
        <f>OR(ISNUMBER(FIND(" C. elegans",C554)),ISNUMBER(FIND("Caenorhabditis elegans",C554)),ISNUMBER(FIND("earthworms",C554)),ISNUMBER(FIND(" Ficopomatus enigmaticus",C554)),ISNUMBER(FIND("larva",C554)),ISNUMBER(FIND("Lumbriculus variegatus",C554)),ISNUMBER(FIND("nematode",C554)))</f>
        <v>0</v>
      </c>
      <c r="AJ554" t="b">
        <f>NOT(OR(AA554,AB554,AC554,AD554,AE554,AF554,AG554,AH554,AI554))</f>
        <v>0</v>
      </c>
      <c r="AL554" t="b">
        <f>OR(AA554,AB554,AD554,AE554,AF554,AG554,AH554,AI554)</f>
        <v>0</v>
      </c>
      <c r="AM554" t="b">
        <f>IF(Table1[[#This Row],[In vivo?]],IF(Table1[[#This Row],[Cell]],FALSE,TRUE),FALSE)</f>
        <v>0</v>
      </c>
      <c r="AN554" t="b">
        <f>AND(AC554,AL554)</f>
        <v>0</v>
      </c>
      <c r="AO554" t="b">
        <f>IF(Table1[[#This Row],[Cell]],IF(Table1[[#This Row],[In vivo?]],FALSE,TRUE),FALSE)</f>
        <v>1</v>
      </c>
      <c r="AP554" t="b">
        <f>NOT(OR(Table1[[#This Row],[In vivo?]],Table1[[#This Row],[Only in Cell]]))</f>
        <v>0</v>
      </c>
      <c r="AQ554" t="str">
        <f>IF(OR(Table1[[#This Row],[Rodents]],Table1[[#This Row],[Human]],Table1[[#This Row],[Pig]]),OR(ISNUMBER(FIND("pulmonary",C554)),ISNUMBER(FIND("lung",C554))),"NA")</f>
        <v>NA</v>
      </c>
      <c r="AR554" t="str">
        <f>IF(OR(Table1[[#This Row],[Rodents]],Table1[[#This Row],[Human]],Table1[[#This Row],[Pig]]),OR(ISNUMBER(FIND("skin",C554)),ISNUMBER(FIND("dermal",C554))),"NA")</f>
        <v>NA</v>
      </c>
      <c r="AS554" t="str">
        <f>IF(OR(Table1[[#This Row],[Rodents]],Table1[[#This Row],[Human]],Table1[[#This Row],[Pig]]),OR(ISNUMBER(FIND("liver",C554)),ISNUMBER(FIND("hepat",C554))),"NA")</f>
        <v>NA</v>
      </c>
      <c r="AT554" t="str">
        <f>IF(OR(Table1[[#This Row],[Rodents]],Table1[[#This Row],[Human]],Table1[[#This Row],[Pig]]),OR(ISNUMBER(FIND("kidney",C554)),ISNUMBER(FIND("neph",C554))),"NA")</f>
        <v>NA</v>
      </c>
      <c r="AU554" t="str">
        <f>IF(OR(Table1[[#This Row],[Rodents]],Table1[[#This Row],[Human]],Table1[[#This Row],[Pig]]),OR(ISNUMBER(FIND("brain",C554)),ISNUMBER(FIND("neur",C554)),ISNUMBER(FIND("nerv",C554))),"NA")</f>
        <v>NA</v>
      </c>
      <c r="AV554" t="str">
        <f>IF(OR(Table1[[#This Row],[Rodents]],Table1[[#This Row],[Human]],Table1[[#This Row],[Pig]]),OR(ISNUMBER(FIND("heart",C554)),ISNUMBER(FIND("cardi",C554))),"NA")</f>
        <v>NA</v>
      </c>
      <c r="AW554" t="str">
        <f>IF(OR(Table1[[#This Row],[Rodents]],Table1[[#This Row],[Human]],Table1[[#This Row],[Pig]]),OR(ISNUMBER(FIND("gastro",C554)),ISNUMBER(FIND("intesti",C554)),ISNUMBER(FIND("stomach",C554))),"NA")</f>
        <v>NA</v>
      </c>
      <c r="AX554" t="str">
        <f>IF(OR(Table1[[#This Row],[Rodents]],Table1[[#This Row],[Human]],Table1[[#This Row],[Pig]]),NOT(OR(AQ554,AR554,AS554,AT554,AU554,AV554,AW554)),"NA")</f>
        <v>NA</v>
      </c>
      <c r="AY554" t="b">
        <f>OR(ISNUMBER(FIND("SWCNT",C554)),ISNUMBER(FIND("SWNT",C554)),ISNUMBER(FIND("single-wall",C554)),ISNUMBER(FIND("single wall",C554)),ISNUMBER(FIND("Single wall",C554)),ISNUMBER(FIND("Single-wall",C554)),ISNUMBER(FIND("SWCNT",B554)),ISNUMBER(FIND("SWNT",B554)),ISNUMBER(FIND("single-wall",B554)),ISNUMBER(FIND("single wall",B554)),ISNUMBER(FIND("Single-wall",B554)),ISNUMBER(FIND("Single wall",B554)))</f>
        <v>0</v>
      </c>
      <c r="AZ554" t="b">
        <f>OR(ISNUMBER(FIND("MWCNT",C554)),ISNUMBER(FIND("MWNT",C554)),ISNUMBER(FIND("multi-wall",C554)),ISNUMBER(FIND("multi wall",C554)),ISNUMBER(FIND("multiwall",C554)),ISNUMBER(FIND("Multi-wall",C554)),ISNUMBER(FIND("Multi wall",C554)),ISNUMBER(FIND("Multiwall",C554)),ISNUMBER(FIND("MWCNT",B554)),ISNUMBER(FIND("MWNT",B554)),ISNUMBER(FIND("multi-wall",B554)),ISNUMBER(FIND("multi wall",B554)),ISNUMBER(FIND("multiwall",B554)),ISNUMBER(FIND("Multi-wall",B554)),ISNUMBER(FIND("Multi wall",B554)),ISNUMBER(FIND("Multiwall",B554)),ISNUMBER(FIND("Double-wall",B554)),ISNUMBER(FIND("Double wall",B554)),ISNUMBER(FIND("Doublewall",B554)),ISNUMBER(FIND("double-wall",B554)),ISNUMBER(FIND("double wall",B554)),ISNUMBER(FIND("doublewall",B554)))</f>
        <v>0</v>
      </c>
      <c r="BA554" t="b">
        <v>1</v>
      </c>
      <c r="BB554" t="b">
        <f>IF(Table1[[#This Row],[SWCNT]]=TRUE,FALSE,IF(Table1[[#This Row],[MWCNT]]=TRUE,FALSE,TRUE))</f>
        <v>1</v>
      </c>
      <c r="BC554" s="18"/>
    </row>
    <row r="555" spans="1:55" ht="222">
      <c r="A555" t="s">
        <v>823</v>
      </c>
      <c r="B555" s="2" t="s">
        <v>824</v>
      </c>
      <c r="C555" s="16" t="s">
        <v>825</v>
      </c>
      <c r="D555" s="17" t="s">
        <v>403</v>
      </c>
      <c r="E555" s="2">
        <v>2021</v>
      </c>
      <c r="F555" t="b">
        <f>OR(ISNUMBER(FIND("cytotoxic",C555)),ISNUMBER(FIND("Cytotoxic",C555)),ISNUMBER(FIND("cellular toxicity",C555)),ISNUMBER(FIND("cell death",C555)),ISNUMBER(FIND("viable",C555)),ISNUMBER(FIND("phytotoxic",C555)),ISNUMBER(FIND("acute toxicity",C555)),ISNUMBER(FIND("MTT",C555)),ISNUMBER(FIND("survival",C555)),ISNUMBER(FIND("prolifer",C555)),ISNUMBER(FIND("apoptosis",C555)),ISNUMBER(FIND("neurotoxic",C555)),ISNUMBER(FIND("  lysis ",C555)),ISNUMBER(FIND("necrosis",C555)),ISNUMBER(FIND("cellular death",C555))*3,ISNUMBER(FIND("LDH",C555)),ISNUMBER(FIND("Acute toxicity",C555)))</f>
        <v>1</v>
      </c>
      <c r="G555" t="b">
        <f>OR(ISNUMBER(FIND("genotoxic",C555)),ISNUMBER(FIND("genotoxicity",C555)),ISNUMBER(FIND("DNA damage",C555)),ISNUMBER(FIND("DNA",C555)),ISNUMBER(FIND("RNA",C555)),ISNUMBER(FIND("mesothelioma",C555)),ISNUMBER(FIND("carcino",C555)),ISNUMBER(FIND("mutagen",C555)),ISNUMBER(FIND("genetic",C555)))</f>
        <v>0</v>
      </c>
      <c r="H555" t="b">
        <f>OR(ISNUMBER(FIND("inflammatory",C555)),ISNUMBER(FIND("inflamm",C555)))</f>
        <v>0</v>
      </c>
      <c r="I555" t="b">
        <f>OR(ISNUMBER(FIND("immune",C555)),ISNUMBER(FIND("immunological",C555)),ISNUMBER(FIND("interleuk",C555)),ISNUMBER(FIND("platelet activation",C555)),ISNUMBER(FIND("monocyte",C555)),ISNUMBER(FIND("leukocyte",C555)),ISNUMBER(FIND("cytokine",C555)),ISNUMBER(FIND("CD4",C555)),ISNUMBER(FIND("CD8",C555)),ISNUMBER(FIND("T-cell",C555)))</f>
        <v>0</v>
      </c>
      <c r="J555" t="b">
        <f>OR(ISNUMBER(FIND("reactive oxygen",C555)),ISNUMBER(FIND("ROS",C555)),ISNUMBER(FIND("free radical",C555)),ISNUMBER(FIND("oxidative stress",C555)),ISNUMBER(FIND("peroxid",C555)),ISNUMBER(FIND("oxidative",C555)),ISNUMBER(FIND("antioxid",C555)))</f>
        <v>0</v>
      </c>
      <c r="K555" t="b">
        <f>OR(ISNUMBER(FIND("autophag",C555)))</f>
        <v>0</v>
      </c>
      <c r="L555" t="b">
        <f>OR(ISNUMBER(FIND("morpholog",C555)))</f>
        <v>0</v>
      </c>
      <c r="M555" t="b">
        <f>OR(ISNUMBER(FIND("fibrosis",C555)),ISNUMBER(FIND("Fibrosis",C555)),ISNUMBER(FIND("fibrot",C555)))</f>
        <v>0</v>
      </c>
      <c r="N555" t="b">
        <f>OR(ISNUMBER(FIND("offspring",C555)),ISNUMBER(FIND("Parental",C555)),ISNUMBER(FIND("parental",C555)),ISNUMBER(FIND("germline",C555)),ISNUMBER(FIND("reproduc",C555)),ISNUMBER(FIND("embryo",C555)))</f>
        <v>0</v>
      </c>
      <c r="O555" t="b">
        <f>OR(ISNUMBER(FIND("metabol",C555)),ISNUMBER(FIND("Metabol",C555)),ISNUMBER(FIND("digest",C555)),ISNUMBER(FIND("mitochon",C555)))</f>
        <v>0</v>
      </c>
      <c r="P555" t="b">
        <f>OR(ISNUMBER(FIND("ecotox",C555)),ISNUMBER(FIND("Ecotox",B555)),ISNUMBER(FIND("ecotox",B555)),ISNUMBER(FIND("Ecotox",C555)))</f>
        <v>0</v>
      </c>
      <c r="Q555" t="b">
        <f>OR(ISNUMBER(FIND("Bioaccum",C555)),ISNUMBER(FIND("bioaccum",C555)),ISNUMBER(FIND("accum",C555)))</f>
        <v>1</v>
      </c>
      <c r="R555" t="b">
        <f>OR(ISNUMBER(FIND("Occupation",C555)),ISNUMBER(FIND("occupation",C555)),ISNUMBER(FIND("worker",C555)),ISNUMBER(FIND("workforce",C555)))</f>
        <v>0</v>
      </c>
      <c r="S555" t="b">
        <f>NOT(OR(F555,G555,H555,I555,J555,K555,L555,M555,N555,O555,P555,Q555,R555))</f>
        <v>0</v>
      </c>
      <c r="U555" t="b">
        <f>OR(Table1[[#This Row],[Inflammation]],Table1[[#This Row],[Immune]])</f>
        <v>0</v>
      </c>
      <c r="V555" t="str">
        <f>IF(OR(Table1[[#This Row],[Rodents]],Table1[[#This Row],[Human]],Table1[[#This Row],[Pig]]),OR(ISNUMBER(FIND("intratrach",C555)),ISNUMBER(FIND("nasal ",C555)),ISNUMBER(FIND("instill",C555))),"NA")</f>
        <v>NA</v>
      </c>
      <c r="W555" t="str">
        <f>IF(OR(Table1[[#This Row],[Rodents]],Table1[[#This Row],[Human]],Table1[[#This Row],[Pig]]),OR(ISNUMBER(FIND("dermal",C555)),ISNUMBER(FIND("skin ",C555))),"NA")</f>
        <v>NA</v>
      </c>
      <c r="X555" t="str">
        <f>IF(OR(Table1[[#This Row],[Rodents]],Table1[[#This Row],[Human]],Table1[[#This Row],[Pig]]),OR(ISNUMBER(FIND("injected",C555)),ISNUMBER(FIND("periton",C555)),ISNUMBER(FIND("intrascrot",C555))),"NA")</f>
        <v>NA</v>
      </c>
      <c r="Y555" t="str">
        <f>IF(OR(Table1[[#This Row],[Rodents]],Table1[[#This Row],[Human]],Table1[[#This Row],[Pig]]),NOT(OR(Table1[[#This Row],[Inhaled/Intratracheal/intranasal]],Table1[[#This Row],[Dermal]],Table1[[#This Row],[Injected]])),"NA")</f>
        <v>NA</v>
      </c>
      <c r="AA555" t="b">
        <f>OR(ISNUMBER(FIND("fish ",C555)),ISNUMBER(FIND("Fish ",C555)),ISNUMBER(FIND("aquatic",C555)),ISNUMBER(FIND("daphnids",C555)),ISNUMBER(FIND("Carcinus maenas",C555)),ISNUMBER(FIND("Daphnia",C555)),ISNUMBER(FIND("Ruditapes philippinarum",C555)),ISNUMBER(FIND("daphnia",C555)),ISNUMBER(FIND("marine",C555)),ISNUMBER(FIND("mussel",C555)),ISNUMBER(FIND("algae",C555)),ISNUMBER(FIND("Donax faba",C555)),ISNUMBER(FIND("estuarine",C555)),ISNUMBER(FIND("snail",C555)),ISNUMBER(FIND("Prorocentrum donghaiense",C555)) )</f>
        <v>0</v>
      </c>
      <c r="AB555" t="b">
        <f>OR(ISNUMBER(FIND(" rat ",C555)),ISNUMBER(FIND(" rats ",C555)),ISNUMBER(FIND(" Rats ",C555)),ISNUMBER(FIND(" Rat ",C555)),ISNUMBER(FIND(" rat.",C555)),ISNUMBER(FIND(" rats.",C555)),ISNUMBER(FIND("mouse",C555)),ISNUMBER(FIND("mice",C555)), ISNUMBER(FIND(" Mice",C555)))</f>
        <v>0</v>
      </c>
      <c r="AC555" t="b">
        <f>OR(ISNUMBER(FIND(" cell ",C555)),ISNUMBER(FIND("fibroblast",C555)),ISNUMBER(FIND("macrophage",C555)),ISNUMBER(FIND("epithelial",C555)),ISNUMBER(FIND("endothelial",C555)),ISNUMBER(FIND("neuron",C555)),ISNUMBER(FIND(" cells ",C555)),ISNUMBER(FIND("RBC",C555)),ISNUMBER(FIND("mitochond",C555)),ISNUMBER(FIND("adipocyte",C555)),ISNUMBER(FIND("osteo",C555)),ISNUMBER(FIND("keratin",C555)),ISNUMBER(FIND(" cell's ",C555)),ISNUMBER(FIND("eukary",C555)),ISNUMBER(FIND("sperm",C555)))</f>
        <v>0</v>
      </c>
      <c r="AD555" t="b">
        <f>OR(ISNUMBER(FIND("human",B555)),ISNUMBER(FIND("workers",B555)),ISNUMBER(FIND("workforces",B555)),ISNUMBER(FIND("occupational",B555)),ISNUMBER(FIND("Case report",B555)),ISNUMBER(FIND("Workplaces",B555)),ISNUMBER(FIND("worker",B555)))</f>
        <v>0</v>
      </c>
      <c r="AE555" t="b">
        <f>OR(ISNUMBER(FIND(" plant ",C555)),ISNUMBER(FIND("Plant ",C555)),ISNUMBER(FIND("tomato",C555)),ISNUMBER(FIND("plants",C555)),ISNUMBER(FIND("Plants",C555)),ISNUMBER(FIND("algae",C555)),ISNUMBER(FIND("lettuce",C555)),ISNUMBER(FIND("green gram sprouts ",C555)),ISNUMBER(FIND("Cucurbita pepo",C555)),ISNUMBER(FIND("bean ",C555)),ISNUMBER(FIND("chloroplast",C555)),ISNUMBER(FIND("chlorophyll",C555)),ISNUMBER(FIND("seedling",C555)),ISNUMBER(FIND("canola",C555)),ISNUMBER(FIND("shoot",C555)),ISNUMBER(FIND("photosynthes",C555)),ISNUMBER(FIND(" leaves ",C555)),,ISNUMBER(FIND("agriculture",C555)),ISNUMBER(FIND(" crops ",C555)))</f>
        <v>0</v>
      </c>
      <c r="AF555" t="b">
        <f>OR(ISNUMBER(FIND("bacteria",C555)),ISNUMBER(FIND("Bacteria",C555)),ISNUMBER(FIND("Bacterium",C555)),ISNUMBER(FIND("bacterium",C555)),ISNUMBER(FIND(" coli ",C555)))</f>
        <v>0</v>
      </c>
      <c r="AG555" t="b">
        <f>OR(ISNUMBER(FIND("fungi",C555)),ISNUMBER(FIND("Fungi",C555)),ISNUMBER(FIND("fungus",C555)),ISNUMBER(FIND("Fungus",C555)),ISNUMBER(FIND("mushroom",C555)),ISNUMBER(FIND("Mushroom",C555)),ISNUMBER(FIND(" mold ",C555)))</f>
        <v>1</v>
      </c>
      <c r="AH555" t="b">
        <f>OR(ISNUMBER(FIND("Pig ",C555)),ISNUMBER(FIND("pig ",C555)),ISNUMBER(FIND("Pigs ",C555)),ISNUMBER(FIND("pigs ",C555)))</f>
        <v>0</v>
      </c>
      <c r="AI555" t="b">
        <f>OR(ISNUMBER(FIND(" C. elegans",C555)),ISNUMBER(FIND("Caenorhabditis elegans",C555)),ISNUMBER(FIND("earthworms",C555)),ISNUMBER(FIND(" Ficopomatus enigmaticus",C555)),ISNUMBER(FIND("larva",C555)),ISNUMBER(FIND("Lumbriculus variegatus",C555)),ISNUMBER(FIND("nematode",C555)))</f>
        <v>0</v>
      </c>
      <c r="AJ555" t="b">
        <f>NOT(OR(AA555,AB555,AC555,AD555,AE555,AF555,AG555,AH555,AI555))</f>
        <v>0</v>
      </c>
      <c r="AL555" t="b">
        <f>OR(AA555,AB555,AD555,AE555,AF555,AG555,AH555,AI555)</f>
        <v>1</v>
      </c>
      <c r="AM555" t="b">
        <f>IF(Table1[[#This Row],[In vivo?]],IF(Table1[[#This Row],[Cell]],FALSE,TRUE),FALSE)</f>
        <v>1</v>
      </c>
      <c r="AN555" t="b">
        <f>AND(AC555,AL555)</f>
        <v>0</v>
      </c>
      <c r="AO555" t="b">
        <f>IF(Table1[[#This Row],[Cell]],IF(Table1[[#This Row],[In vivo?]],FALSE,TRUE),FALSE)</f>
        <v>0</v>
      </c>
      <c r="AP555" t="b">
        <f>NOT(OR(Table1[[#This Row],[In vivo?]],Table1[[#This Row],[Only in Cell]]))</f>
        <v>0</v>
      </c>
      <c r="AQ555" t="str">
        <f>IF(OR(Table1[[#This Row],[Rodents]],Table1[[#This Row],[Human]],Table1[[#This Row],[Pig]]),OR(ISNUMBER(FIND("pulmonary",C555)),ISNUMBER(FIND("lung",C555))),"NA")</f>
        <v>NA</v>
      </c>
      <c r="AR555" t="str">
        <f>IF(OR(Table1[[#This Row],[Rodents]],Table1[[#This Row],[Human]],Table1[[#This Row],[Pig]]),OR(ISNUMBER(FIND("skin",C555)),ISNUMBER(FIND("dermal",C555))),"NA")</f>
        <v>NA</v>
      </c>
      <c r="AS555" t="str">
        <f>IF(OR(Table1[[#This Row],[Rodents]],Table1[[#This Row],[Human]],Table1[[#This Row],[Pig]]),OR(ISNUMBER(FIND("liver",C555)),ISNUMBER(FIND("hepat",C555))),"NA")</f>
        <v>NA</v>
      </c>
      <c r="AT555" t="str">
        <f>IF(OR(Table1[[#This Row],[Rodents]],Table1[[#This Row],[Human]],Table1[[#This Row],[Pig]]),OR(ISNUMBER(FIND("kidney",C555)),ISNUMBER(FIND("neph",C555))),"NA")</f>
        <v>NA</v>
      </c>
      <c r="AU555" t="str">
        <f>IF(OR(Table1[[#This Row],[Rodents]],Table1[[#This Row],[Human]],Table1[[#This Row],[Pig]]),OR(ISNUMBER(FIND("brain",C555)),ISNUMBER(FIND("neur",C555)),ISNUMBER(FIND("nerv",C555))),"NA")</f>
        <v>NA</v>
      </c>
      <c r="AV555" t="str">
        <f>IF(OR(Table1[[#This Row],[Rodents]],Table1[[#This Row],[Human]],Table1[[#This Row],[Pig]]),OR(ISNUMBER(FIND("heart",C555)),ISNUMBER(FIND("cardi",C555))),"NA")</f>
        <v>NA</v>
      </c>
      <c r="AW555" t="str">
        <f>IF(OR(Table1[[#This Row],[Rodents]],Table1[[#This Row],[Human]],Table1[[#This Row],[Pig]]),OR(ISNUMBER(FIND("gastro",C555)),ISNUMBER(FIND("intesti",C555)),ISNUMBER(FIND("stomach",C555))),"NA")</f>
        <v>NA</v>
      </c>
      <c r="AX555" t="str">
        <f>IF(OR(Table1[[#This Row],[Rodents]],Table1[[#This Row],[Human]],Table1[[#This Row],[Pig]]),NOT(OR(AQ555,AR555,AS555,AT555,AU555,AV555,AW555)),"NA")</f>
        <v>NA</v>
      </c>
      <c r="AY555" t="b">
        <f>OR(ISNUMBER(FIND("SWCNT",C555)),ISNUMBER(FIND("SWNT",C555)),ISNUMBER(FIND("single-wall",C555)),ISNUMBER(FIND("single wall",C555)),ISNUMBER(FIND("Single wall",C555)),ISNUMBER(FIND("Single-wall",C555)),ISNUMBER(FIND("SWCNT",B555)),ISNUMBER(FIND("SWNT",B555)),ISNUMBER(FIND("single-wall",B555)),ISNUMBER(FIND("single wall",B555)),ISNUMBER(FIND("Single-wall",B555)),ISNUMBER(FIND("Single wall",B555)))</f>
        <v>0</v>
      </c>
      <c r="AZ555" t="b">
        <f>OR(ISNUMBER(FIND("MWCNT",C555)),ISNUMBER(FIND("MWNT",C555)),ISNUMBER(FIND("multi-wall",C555)),ISNUMBER(FIND("multi wall",C555)),ISNUMBER(FIND("multiwall",C555)),ISNUMBER(FIND("Multi-wall",C555)),ISNUMBER(FIND("Multi wall",C555)),ISNUMBER(FIND("Multiwall",C555)),ISNUMBER(FIND("MWCNT",B555)),ISNUMBER(FIND("MWNT",B555)),ISNUMBER(FIND("multi-wall",B555)),ISNUMBER(FIND("multi wall",B555)),ISNUMBER(FIND("multiwall",B555)),ISNUMBER(FIND("Multi-wall",B555)),ISNUMBER(FIND("Multi wall",B555)),ISNUMBER(FIND("Multiwall",B555)),ISNUMBER(FIND("Double-wall",B555)),ISNUMBER(FIND("Double wall",B555)),ISNUMBER(FIND("Doublewall",B555)),ISNUMBER(FIND("double-wall",B555)),ISNUMBER(FIND("double wall",B555)),ISNUMBER(FIND("doublewall",B555)))</f>
        <v>0</v>
      </c>
      <c r="BA555" t="b">
        <f>AND(Table1[[#This Row],[SWCNT]],Table1[[#This Row],[MWCNT]])</f>
        <v>0</v>
      </c>
      <c r="BB555" t="b">
        <f>IF(Table1[[#This Row],[SWCNT]]=TRUE,FALSE,IF(Table1[[#This Row],[MWCNT]]=TRUE,FALSE,TRUE))</f>
        <v>1</v>
      </c>
      <c r="BC555" s="18" t="s">
        <v>6142</v>
      </c>
    </row>
    <row r="556" spans="1:55" ht="129.5">
      <c r="A556" t="s">
        <v>5891</v>
      </c>
      <c r="B556" s="2" t="s">
        <v>5893</v>
      </c>
      <c r="C556" s="16" t="s">
        <v>5895</v>
      </c>
      <c r="D556" s="17" t="s">
        <v>5897</v>
      </c>
      <c r="E556" s="2">
        <v>2007</v>
      </c>
      <c r="F556" t="b">
        <f>OR(ISNUMBER(FIND("cytotoxic",C556)),ISNUMBER(FIND("Cytotoxic",C556)),ISNUMBER(FIND("cellular toxicity",C556)),ISNUMBER(FIND("cell death",C556)),ISNUMBER(FIND("viable",C556)),ISNUMBER(FIND("phytotoxic",C556)),ISNUMBER(FIND("acute toxicity",C556)),ISNUMBER(FIND("MTT",C556)),ISNUMBER(FIND("survival",C556)),ISNUMBER(FIND("prolifer",C556)),ISNUMBER(FIND("apoptosis",C556)),ISNUMBER(FIND("neurotoxic",C556)),ISNUMBER(FIND("  lysis ",C556)),ISNUMBER(FIND("necrosis",C556)),ISNUMBER(FIND("cellular death",C556))*3,ISNUMBER(FIND("LDH",C556)),ISNUMBER(FIND("Acute toxicity",C556)))</f>
        <v>1</v>
      </c>
      <c r="G556" t="b">
        <f>OR(ISNUMBER(FIND("genotoxic",C556)),ISNUMBER(FIND("genotoxicity",C556)),ISNUMBER(FIND("DNA damage",C556)),ISNUMBER(FIND("DNA",C556)),ISNUMBER(FIND("RNA",C556)),ISNUMBER(FIND("mesothelioma",C556)),ISNUMBER(FIND("carcino",C556)),ISNUMBER(FIND("mutagen",C556)),ISNUMBER(FIND("genetic",C556)))</f>
        <v>0</v>
      </c>
      <c r="H556" t="b">
        <f>OR(ISNUMBER(FIND("inflammatory",C556)),ISNUMBER(FIND("inflamm",C556)))</f>
        <v>0</v>
      </c>
      <c r="I556" t="b">
        <f>OR(ISNUMBER(FIND("immune",C556)),ISNUMBER(FIND("immunological",C556)),ISNUMBER(FIND("interleuk",C556)),ISNUMBER(FIND("platelet activation",C556)),ISNUMBER(FIND("monocyte",C556)),ISNUMBER(FIND("leukocyte",C556)),ISNUMBER(FIND("cytokine",C556)),ISNUMBER(FIND("CD4",C556)),ISNUMBER(FIND("CD8",C556)),ISNUMBER(FIND("T-cell",C556)))</f>
        <v>0</v>
      </c>
      <c r="J556" t="b">
        <f>OR(ISNUMBER(FIND("reactive oxygen",C556)),ISNUMBER(FIND("ROS",C556)),ISNUMBER(FIND("free radical",C556)),ISNUMBER(FIND("oxidative stress",C556)),ISNUMBER(FIND("peroxid",C556)),ISNUMBER(FIND("oxidative",C556)),ISNUMBER(FIND("antioxid",C556)))</f>
        <v>0</v>
      </c>
      <c r="K556" t="b">
        <f>OR(ISNUMBER(FIND("autophag",C556)))</f>
        <v>0</v>
      </c>
      <c r="L556" t="b">
        <f>OR(ISNUMBER(FIND("morpholog",C556)))</f>
        <v>0</v>
      </c>
      <c r="M556" t="b">
        <f>OR(ISNUMBER(FIND("fibrosis",C556)),ISNUMBER(FIND("Fibrosis",C556)),ISNUMBER(FIND("fibrot",C556)))</f>
        <v>0</v>
      </c>
      <c r="N556" t="b">
        <f>OR(ISNUMBER(FIND("offspring",C556)),ISNUMBER(FIND("Parental",C556)),ISNUMBER(FIND("parental",C556)),ISNUMBER(FIND("germline",C556)),ISNUMBER(FIND("reproduc",C556)),ISNUMBER(FIND("embryo",C556)))</f>
        <v>0</v>
      </c>
      <c r="O556" t="b">
        <f>OR(ISNUMBER(FIND("metabol",C556)),ISNUMBER(FIND("Metabol",C556)),ISNUMBER(FIND("digest",C556)),ISNUMBER(FIND("mitochon",C556)))</f>
        <v>0</v>
      </c>
      <c r="P556" t="b">
        <f>OR(ISNUMBER(FIND("ecotox",C556)),ISNUMBER(FIND("Ecotox",B556)),ISNUMBER(FIND("ecotox",B556)),ISNUMBER(FIND("Ecotox",C556)))</f>
        <v>0</v>
      </c>
      <c r="Q556" t="b">
        <f>OR(ISNUMBER(FIND("Bioaccum",C556)),ISNUMBER(FIND("bioaccum",C556)),ISNUMBER(FIND("accum",C556)))</f>
        <v>0</v>
      </c>
      <c r="R556" t="b">
        <f>OR(ISNUMBER(FIND("Occupation",C556)),ISNUMBER(FIND("occupation",C556)),ISNUMBER(FIND("worker",C556)),ISNUMBER(FIND("workforce",C556)))</f>
        <v>0</v>
      </c>
      <c r="S556" t="b">
        <f>NOT(OR(F556,G556,H556,I556,J556,K556,L556,M556,N556,O556,P556,Q556,R556))</f>
        <v>0</v>
      </c>
      <c r="U556" t="b">
        <f>OR(Table1[[#This Row],[Inflammation]],Table1[[#This Row],[Immune]])</f>
        <v>0</v>
      </c>
      <c r="V556" t="str">
        <f>IF(OR(Table1[[#This Row],[Rodents]],Table1[[#This Row],[Human]],Table1[[#This Row],[Pig]]),OR(ISNUMBER(FIND("intratrach",C556)),ISNUMBER(FIND("nasal ",C556)),ISNUMBER(FIND("instill",C556))),"NA")</f>
        <v>NA</v>
      </c>
      <c r="W556" t="str">
        <f>IF(OR(Table1[[#This Row],[Rodents]],Table1[[#This Row],[Human]],Table1[[#This Row],[Pig]]),OR(ISNUMBER(FIND("dermal",C556)),ISNUMBER(FIND("skin ",C556))),"NA")</f>
        <v>NA</v>
      </c>
      <c r="X556" t="str">
        <f>IF(OR(Table1[[#This Row],[Rodents]],Table1[[#This Row],[Human]],Table1[[#This Row],[Pig]]),OR(ISNUMBER(FIND("injected",C556)),ISNUMBER(FIND("periton",C556)),ISNUMBER(FIND("intrascrot",C556))),"NA")</f>
        <v>NA</v>
      </c>
      <c r="Y556" t="str">
        <f>IF(OR(Table1[[#This Row],[Rodents]],Table1[[#This Row],[Human]],Table1[[#This Row],[Pig]]),NOT(OR(Table1[[#This Row],[Inhaled/Intratracheal/intranasal]],Table1[[#This Row],[Dermal]],Table1[[#This Row],[Injected]])),"NA")</f>
        <v>NA</v>
      </c>
      <c r="AA556" t="b">
        <f>OR(ISNUMBER(FIND("fish ",C556)),ISNUMBER(FIND("Fish ",C556)),ISNUMBER(FIND("aquatic",C556)),ISNUMBER(FIND("daphnids",C556)),ISNUMBER(FIND("Carcinus maenas",C556)),ISNUMBER(FIND("Daphnia",C556)),ISNUMBER(FIND("Ruditapes philippinarum",C556)),ISNUMBER(FIND("daphnia",C556)),ISNUMBER(FIND("marine",C556)),ISNUMBER(FIND("mussel",C556)),ISNUMBER(FIND("algae",C556)),ISNUMBER(FIND("Donax faba",C556)),ISNUMBER(FIND("estuarine",C556)),ISNUMBER(FIND("snail",C556)),ISNUMBER(FIND("Prorocentrum donghaiense",C556)) )</f>
        <v>0</v>
      </c>
      <c r="AB556" t="b">
        <f>OR(ISNUMBER(FIND(" rat ",C556)),ISNUMBER(FIND(" rats ",C556)),ISNUMBER(FIND(" Rats ",C556)),ISNUMBER(FIND(" Rat ",C556)),ISNUMBER(FIND(" rat.",C556)),ISNUMBER(FIND(" rats.",C556)),ISNUMBER(FIND("mouse",C556)),ISNUMBER(FIND("mice",C556)), ISNUMBER(FIND(" Mice",C556)))</f>
        <v>0</v>
      </c>
      <c r="AC556" t="b">
        <f>OR(ISNUMBER(FIND(" cell ",C556)),ISNUMBER(FIND("fibroblast",C556)),ISNUMBER(FIND("macrophage",C556)),ISNUMBER(FIND("epithelial",C556)),ISNUMBER(FIND("endothelial",C556)),ISNUMBER(FIND("neuron",C556)),ISNUMBER(FIND(" cells ",C556)),ISNUMBER(FIND("RBC",C556)),ISNUMBER(FIND("mitochond",C556)),ISNUMBER(FIND("adipocyte",C556)),ISNUMBER(FIND("osteo",C556)),ISNUMBER(FIND("keratin",C556)),ISNUMBER(FIND(" cell's ",C556)),ISNUMBER(FIND("eukary",C556)),ISNUMBER(FIND("sperm",C556)))</f>
        <v>1</v>
      </c>
      <c r="AD556" t="b">
        <f>OR(ISNUMBER(FIND("human",B556)),ISNUMBER(FIND("workers",B556)),ISNUMBER(FIND("workforces",B556)),ISNUMBER(FIND("occupational",B556)),ISNUMBER(FIND("Case report",B556)),ISNUMBER(FIND("Workplaces",B556)),ISNUMBER(FIND("worker",B556)))</f>
        <v>0</v>
      </c>
      <c r="AE556" t="b">
        <f>OR(ISNUMBER(FIND(" plant ",C556)),ISNUMBER(FIND("Plant ",C556)),ISNUMBER(FIND("tomato",C556)),ISNUMBER(FIND("plants",C556)),ISNUMBER(FIND("Plants",C556)),ISNUMBER(FIND("algae",C556)),ISNUMBER(FIND("lettuce",C556)),ISNUMBER(FIND("green gram sprouts ",C556)),ISNUMBER(FIND("Cucurbita pepo",C556)),ISNUMBER(FIND("bean ",C556)),ISNUMBER(FIND("chloroplast",C556)),ISNUMBER(FIND("chlorophyll",C556)),ISNUMBER(FIND("seedling",C556)),ISNUMBER(FIND("canola",C556)),ISNUMBER(FIND("shoot",C556)),ISNUMBER(FIND("photosynthes",C556)),ISNUMBER(FIND(" leaves ",C556)),,ISNUMBER(FIND("agriculture",C556)),ISNUMBER(FIND(" crops ",C556)))</f>
        <v>0</v>
      </c>
      <c r="AF556" t="b">
        <f>OR(ISNUMBER(FIND("bacteria",C556)),ISNUMBER(FIND("Bacteria",C556)),ISNUMBER(FIND("Bacterium",C556)),ISNUMBER(FIND("bacterium",C556)),ISNUMBER(FIND(" coli ",C556)))</f>
        <v>0</v>
      </c>
      <c r="AG556" t="b">
        <f>OR(ISNUMBER(FIND("fungi",C556)),ISNUMBER(FIND("Fungi",C556)),ISNUMBER(FIND("fungus",C556)),ISNUMBER(FIND("Fungus",C556)),ISNUMBER(FIND("mushroom",C556)),ISNUMBER(FIND("Mushroom",C556)),ISNUMBER(FIND(" mold ",C556)))</f>
        <v>0</v>
      </c>
      <c r="AH556" t="b">
        <f>OR(ISNUMBER(FIND("Pig ",C556)),ISNUMBER(FIND("pig ",C556)),ISNUMBER(FIND("Pigs ",C556)),ISNUMBER(FIND("pigs ",C556)))</f>
        <v>0</v>
      </c>
      <c r="AI556" t="b">
        <f>OR(ISNUMBER(FIND(" C. elegans",C556)),ISNUMBER(FIND("Caenorhabditis elegans",C556)),ISNUMBER(FIND("earthworms",C556)),ISNUMBER(FIND(" Ficopomatus enigmaticus",C556)),ISNUMBER(FIND("larva",C556)),ISNUMBER(FIND("Lumbriculus variegatus",C556)),ISNUMBER(FIND("nematode",C556)))</f>
        <v>0</v>
      </c>
      <c r="AJ556" t="b">
        <f>NOT(OR(AA556,AB556,AC556,AD556,AE556,AF556,AG556,AH556,AI556))</f>
        <v>0</v>
      </c>
      <c r="AL556" t="b">
        <f>OR(AA556,AB556,AD556,AE556,AF556,AG556,AH556,AI556)</f>
        <v>0</v>
      </c>
      <c r="AM556" t="b">
        <f>IF(Table1[[#This Row],[In vivo?]],IF(Table1[[#This Row],[Cell]],FALSE,TRUE),FALSE)</f>
        <v>0</v>
      </c>
      <c r="AN556" t="b">
        <f>AND(AC556,AL556)</f>
        <v>0</v>
      </c>
      <c r="AO556" t="b">
        <f>IF(Table1[[#This Row],[Cell]],IF(Table1[[#This Row],[In vivo?]],FALSE,TRUE),FALSE)</f>
        <v>1</v>
      </c>
      <c r="AP556" t="b">
        <f>NOT(OR(Table1[[#This Row],[In vivo?]],Table1[[#This Row],[Only in Cell]]))</f>
        <v>0</v>
      </c>
      <c r="AQ556" t="str">
        <f>IF(OR(Table1[[#This Row],[Rodents]],Table1[[#This Row],[Human]],Table1[[#This Row],[Pig]]),OR(ISNUMBER(FIND("pulmonary",C556)),ISNUMBER(FIND("lung",C556))),"NA")</f>
        <v>NA</v>
      </c>
      <c r="AR556" t="str">
        <f>IF(OR(Table1[[#This Row],[Rodents]],Table1[[#This Row],[Human]],Table1[[#This Row],[Pig]]),OR(ISNUMBER(FIND("skin",C556)),ISNUMBER(FIND("dermal",C556))),"NA")</f>
        <v>NA</v>
      </c>
      <c r="AS556" t="str">
        <f>IF(OR(Table1[[#This Row],[Rodents]],Table1[[#This Row],[Human]],Table1[[#This Row],[Pig]]),OR(ISNUMBER(FIND("liver",C556)),ISNUMBER(FIND("hepat",C556))),"NA")</f>
        <v>NA</v>
      </c>
      <c r="AT556" t="str">
        <f>IF(OR(Table1[[#This Row],[Rodents]],Table1[[#This Row],[Human]],Table1[[#This Row],[Pig]]),OR(ISNUMBER(FIND("kidney",C556)),ISNUMBER(FIND("neph",C556))),"NA")</f>
        <v>NA</v>
      </c>
      <c r="AU556" t="str">
        <f>IF(OR(Table1[[#This Row],[Rodents]],Table1[[#This Row],[Human]],Table1[[#This Row],[Pig]]),OR(ISNUMBER(FIND("brain",C556)),ISNUMBER(FIND("neur",C556)),ISNUMBER(FIND("nerv",C556))),"NA")</f>
        <v>NA</v>
      </c>
      <c r="AV556" t="str">
        <f>IF(OR(Table1[[#This Row],[Rodents]],Table1[[#This Row],[Human]],Table1[[#This Row],[Pig]]),OR(ISNUMBER(FIND("heart",C556)),ISNUMBER(FIND("cardi",C556))),"NA")</f>
        <v>NA</v>
      </c>
      <c r="AW556" t="str">
        <f>IF(OR(Table1[[#This Row],[Rodents]],Table1[[#This Row],[Human]],Table1[[#This Row],[Pig]]),OR(ISNUMBER(FIND("gastro",C556)),ISNUMBER(FIND("intesti",C556)),ISNUMBER(FIND("stomach",C556))),"NA")</f>
        <v>NA</v>
      </c>
      <c r="AX556" t="str">
        <f>IF(OR(Table1[[#This Row],[Rodents]],Table1[[#This Row],[Human]],Table1[[#This Row],[Pig]]),NOT(OR(AQ556,AR556,AS556,AT556,AU556,AV556,AW556)),"NA")</f>
        <v>NA</v>
      </c>
      <c r="AY556" t="b">
        <f>OR(ISNUMBER(FIND("SWCNT",C556)),ISNUMBER(FIND("SWNT",C556)),ISNUMBER(FIND("single-wall",C556)),ISNUMBER(FIND("single wall",C556)),ISNUMBER(FIND("Single wall",C556)),ISNUMBER(FIND("Single-wall",C556)),ISNUMBER(FIND("SWCNT",B556)),ISNUMBER(FIND("SWNT",B556)),ISNUMBER(FIND("single-wall",B556)),ISNUMBER(FIND("single wall",B556)),ISNUMBER(FIND("Single-wall",B556)),ISNUMBER(FIND("Single wall",B556)))</f>
        <v>0</v>
      </c>
      <c r="AZ556" t="b">
        <f>OR(ISNUMBER(FIND("MWCNT",C556)),ISNUMBER(FIND("MWNT",C556)),ISNUMBER(FIND("multi-wall",C556)),ISNUMBER(FIND("multi wall",C556)),ISNUMBER(FIND("multiwall",C556)),ISNUMBER(FIND("Multi-wall",C556)),ISNUMBER(FIND("Multi wall",C556)),ISNUMBER(FIND("Multiwall",C556)),ISNUMBER(FIND("MWCNT",B556)),ISNUMBER(FIND("MWNT",B556)),ISNUMBER(FIND("multi-wall",B556)),ISNUMBER(FIND("multi wall",B556)),ISNUMBER(FIND("multiwall",B556)),ISNUMBER(FIND("Multi-wall",B556)),ISNUMBER(FIND("Multi wall",B556)),ISNUMBER(FIND("Multiwall",B556)),ISNUMBER(FIND("Double-wall",B556)),ISNUMBER(FIND("Double wall",B556)),ISNUMBER(FIND("Doublewall",B556)),ISNUMBER(FIND("double-wall",B556)),ISNUMBER(FIND("double wall",B556)),ISNUMBER(FIND("doublewall",B556)))</f>
        <v>1</v>
      </c>
      <c r="BA556" t="b">
        <f>AND(Table1[[#This Row],[SWCNT]],Table1[[#This Row],[MWCNT]])</f>
        <v>0</v>
      </c>
      <c r="BB556" t="b">
        <f>IF(Table1[[#This Row],[SWCNT]]=TRUE,FALSE,IF(Table1[[#This Row],[MWCNT]]=TRUE,FALSE,TRUE))</f>
        <v>0</v>
      </c>
      <c r="BC556" s="18"/>
    </row>
    <row r="557" spans="1:55" ht="166.5">
      <c r="A557" t="s">
        <v>4745</v>
      </c>
      <c r="B557" s="2" t="s">
        <v>4748</v>
      </c>
      <c r="C557" s="16" t="s">
        <v>4751</v>
      </c>
      <c r="D557" s="17" t="s">
        <v>305</v>
      </c>
      <c r="E557" s="2">
        <v>2011</v>
      </c>
      <c r="F557" t="b">
        <f>OR(ISNUMBER(FIND("cytotoxic",C557)),ISNUMBER(FIND("Cytotoxic",C557)),ISNUMBER(FIND("cellular toxicity",C557)),ISNUMBER(FIND("cell death",C557)),ISNUMBER(FIND("viable",C557)),ISNUMBER(FIND("phytotoxic",C557)),ISNUMBER(FIND("acute toxicity",C557)),ISNUMBER(FIND("MTT",C557)),ISNUMBER(FIND("survival",C557)),ISNUMBER(FIND("prolifer",C557)),ISNUMBER(FIND("apoptosis",C557)),ISNUMBER(FIND("neurotoxic",C557)),ISNUMBER(FIND("  lysis ",C557)),ISNUMBER(FIND("necrosis",C557)),ISNUMBER(FIND("cellular death",C557))*3,ISNUMBER(FIND("LDH",C557)),ISNUMBER(FIND("Acute toxicity",C557)))</f>
        <v>0</v>
      </c>
      <c r="G557" t="b">
        <f>OR(ISNUMBER(FIND("genotoxic",C557)),ISNUMBER(FIND("genotoxicity",C557)),ISNUMBER(FIND("DNA damage",C557)),ISNUMBER(FIND("DNA",C557)),ISNUMBER(FIND("RNA",C557)),ISNUMBER(FIND("mesothelioma",C557)),ISNUMBER(FIND("carcino",C557)),ISNUMBER(FIND("mutagen",C557)),ISNUMBER(FIND("genetic",C557)))</f>
        <v>0</v>
      </c>
      <c r="H557" t="b">
        <f>OR(ISNUMBER(FIND("inflammatory",C557)),ISNUMBER(FIND("inflamm",C557)))</f>
        <v>0</v>
      </c>
      <c r="I557" t="b">
        <f>OR(ISNUMBER(FIND("immune",C557)),ISNUMBER(FIND("immunological",C557)),ISNUMBER(FIND("interleuk",C557)),ISNUMBER(FIND("platelet activation",C557)),ISNUMBER(FIND("monocyte",C557)),ISNUMBER(FIND("leukocyte",C557)),ISNUMBER(FIND("cytokine",C557)),ISNUMBER(FIND("CD4",C557)),ISNUMBER(FIND("CD8",C557)),ISNUMBER(FIND("T-cell",C557)))</f>
        <v>0</v>
      </c>
      <c r="J557" t="b">
        <f>OR(ISNUMBER(FIND("reactive oxygen",C557)),ISNUMBER(FIND("ROS",C557)),ISNUMBER(FIND("free radical",C557)),ISNUMBER(FIND("oxidative stress",C557)),ISNUMBER(FIND("peroxid",C557)),ISNUMBER(FIND("oxidative",C557)),ISNUMBER(FIND("antioxid",C557)))</f>
        <v>0</v>
      </c>
      <c r="K557" t="b">
        <f>OR(ISNUMBER(FIND("autophag",C557)))</f>
        <v>0</v>
      </c>
      <c r="L557" t="b">
        <f>OR(ISNUMBER(FIND("morpholog",C557)))</f>
        <v>1</v>
      </c>
      <c r="M557" t="b">
        <f>OR(ISNUMBER(FIND("fibrosis",C557)),ISNUMBER(FIND("Fibrosis",C557)),ISNUMBER(FIND("fibrot",C557)))</f>
        <v>0</v>
      </c>
      <c r="N557" t="b">
        <f>OR(ISNUMBER(FIND("offspring",C557)),ISNUMBER(FIND("Parental",C557)),ISNUMBER(FIND("parental",C557)),ISNUMBER(FIND("germline",C557)),ISNUMBER(FIND("reproduc",C557)),ISNUMBER(FIND("embryo",C557)))</f>
        <v>1</v>
      </c>
      <c r="O557" t="b">
        <f>OR(ISNUMBER(FIND("metabol",C557)),ISNUMBER(FIND("Metabol",C557)),ISNUMBER(FIND("digest",C557)),ISNUMBER(FIND("mitochon",C557)))</f>
        <v>0</v>
      </c>
      <c r="P557" t="b">
        <f>OR(ISNUMBER(FIND("ecotox",C557)),ISNUMBER(FIND("Ecotox",B557)),ISNUMBER(FIND("ecotox",B557)),ISNUMBER(FIND("Ecotox",C557)))</f>
        <v>0</v>
      </c>
      <c r="Q557" t="b">
        <f>OR(ISNUMBER(FIND("Bioaccum",C557)),ISNUMBER(FIND("bioaccum",C557)),ISNUMBER(FIND("accum",C557)))</f>
        <v>0</v>
      </c>
      <c r="R557" t="b">
        <f>OR(ISNUMBER(FIND("Occupation",C557)),ISNUMBER(FIND("occupation",C557)),ISNUMBER(FIND("worker",C557)),ISNUMBER(FIND("workforce",C557)))</f>
        <v>0</v>
      </c>
      <c r="S557" t="b">
        <f>NOT(OR(F557,G557,H557,I557,J557,K557,L557,M557,N557,O557,P557,Q557,R557))</f>
        <v>0</v>
      </c>
      <c r="U557" t="b">
        <f>OR(Table1[[#This Row],[Inflammation]],Table1[[#This Row],[Immune]])</f>
        <v>0</v>
      </c>
      <c r="V557" t="b">
        <f>IF(OR(Table1[[#This Row],[Rodents]],Table1[[#This Row],[Human]],Table1[[#This Row],[Pig]]),OR(ISNUMBER(FIND("intratrach",C557)),ISNUMBER(FIND("nasal ",C557)),ISNUMBER(FIND("instill",C557))),"NA")</f>
        <v>0</v>
      </c>
      <c r="W557" t="b">
        <f>IF(OR(Table1[[#This Row],[Rodents]],Table1[[#This Row],[Human]],Table1[[#This Row],[Pig]]),OR(ISNUMBER(FIND("dermal",C557)),ISNUMBER(FIND("skin ",C557))),"NA")</f>
        <v>0</v>
      </c>
      <c r="X557" t="b">
        <f>IF(OR(Table1[[#This Row],[Rodents]],Table1[[#This Row],[Human]],Table1[[#This Row],[Pig]]),OR(ISNUMBER(FIND("injected",C557)),ISNUMBER(FIND("periton",C557)),ISNUMBER(FIND("intrascrot",C557))),"NA")</f>
        <v>0</v>
      </c>
      <c r="Y557" t="b">
        <f>IF(OR(Table1[[#This Row],[Rodents]],Table1[[#This Row],[Human]],Table1[[#This Row],[Pig]]),NOT(OR(Table1[[#This Row],[Inhaled/Intratracheal/intranasal]],Table1[[#This Row],[Dermal]],Table1[[#This Row],[Injected]])),"NA")</f>
        <v>1</v>
      </c>
      <c r="AA557" t="b">
        <f>OR(ISNUMBER(FIND("fish ",C557)),ISNUMBER(FIND("Fish ",C557)),ISNUMBER(FIND("aquatic",C557)),ISNUMBER(FIND("daphnids",C557)),ISNUMBER(FIND("Carcinus maenas",C557)),ISNUMBER(FIND("Daphnia",C557)),ISNUMBER(FIND("Ruditapes philippinarum",C557)),ISNUMBER(FIND("daphnia",C557)),ISNUMBER(FIND("marine",C557)),ISNUMBER(FIND("mussel",C557)),ISNUMBER(FIND("algae",C557)),ISNUMBER(FIND("Donax faba",C557)),ISNUMBER(FIND("estuarine",C557)),ISNUMBER(FIND("snail",C557)),ISNUMBER(FIND("Prorocentrum donghaiense",C557)) )</f>
        <v>0</v>
      </c>
      <c r="AB557" t="b">
        <f>OR(ISNUMBER(FIND(" rat ",C557)),ISNUMBER(FIND(" rats ",C557)),ISNUMBER(FIND(" Rats ",C557)),ISNUMBER(FIND(" Rat ",C557)),ISNUMBER(FIND(" rat.",C557)),ISNUMBER(FIND(" rats.",C557)),ISNUMBER(FIND("mouse",C557)),ISNUMBER(FIND("mice",C557)), ISNUMBER(FIND(" Mice",C557)))</f>
        <v>1</v>
      </c>
      <c r="AC557" t="b">
        <f>OR(ISNUMBER(FIND(" cell ",C557)),ISNUMBER(FIND("fibroblast",C557)),ISNUMBER(FIND("macrophage",C557)),ISNUMBER(FIND("epithelial",C557)),ISNUMBER(FIND("endothelial",C557)),ISNUMBER(FIND("neuron",C557)),ISNUMBER(FIND(" cells ",C557)),ISNUMBER(FIND("RBC",C557)),ISNUMBER(FIND("mitochond",C557)),ISNUMBER(FIND("adipocyte",C557)),ISNUMBER(FIND("osteo",C557)),ISNUMBER(FIND("keratin",C557)),ISNUMBER(FIND(" cell's ",C557)),ISNUMBER(FIND("eukary",C557)),ISNUMBER(FIND("sperm",C557)))</f>
        <v>0</v>
      </c>
      <c r="AD557" t="b">
        <f>OR(ISNUMBER(FIND("human",B557)),ISNUMBER(FIND("workers",B557)),ISNUMBER(FIND("workforces",B557)),ISNUMBER(FIND("occupational",B557)),ISNUMBER(FIND("Case report",B557)),ISNUMBER(FIND("Workplaces",B557)),ISNUMBER(FIND("worker",B557)))</f>
        <v>0</v>
      </c>
      <c r="AE557" t="b">
        <f>OR(ISNUMBER(FIND(" plant ",C557)),ISNUMBER(FIND("Plant ",C557)),ISNUMBER(FIND("tomato",C557)),ISNUMBER(FIND("plants",C557)),ISNUMBER(FIND("Plants",C557)),ISNUMBER(FIND("algae",C557)),ISNUMBER(FIND("lettuce",C557)),ISNUMBER(FIND("green gram sprouts ",C557)),ISNUMBER(FIND("Cucurbita pepo",C557)),ISNUMBER(FIND("bean ",C557)),ISNUMBER(FIND("chloroplast",C557)),ISNUMBER(FIND("chlorophyll",C557)),ISNUMBER(FIND("seedling",C557)),ISNUMBER(FIND("canola",C557)),ISNUMBER(FIND("shoot",C557)),ISNUMBER(FIND("photosynthes",C557)),ISNUMBER(FIND(" leaves ",C557)),,ISNUMBER(FIND("agriculture",C557)),ISNUMBER(FIND(" crops ",C557)))</f>
        <v>0</v>
      </c>
      <c r="AF557" t="b">
        <f>OR(ISNUMBER(FIND("bacteria",C557)),ISNUMBER(FIND("Bacteria",C557)),ISNUMBER(FIND("Bacterium",C557)),ISNUMBER(FIND("bacterium",C557)),ISNUMBER(FIND(" coli ",C557)))</f>
        <v>0</v>
      </c>
      <c r="AG557" t="b">
        <f>OR(ISNUMBER(FIND("fungi",C557)),ISNUMBER(FIND("Fungi",C557)),ISNUMBER(FIND("fungus",C557)),ISNUMBER(FIND("Fungus",C557)),ISNUMBER(FIND("mushroom",C557)),ISNUMBER(FIND("Mushroom",C557)),ISNUMBER(FIND(" mold ",C557)))</f>
        <v>0</v>
      </c>
      <c r="AH557" t="b">
        <f>OR(ISNUMBER(FIND("Pig ",C557)),ISNUMBER(FIND("pig ",C557)),ISNUMBER(FIND("Pigs ",C557)),ISNUMBER(FIND("pigs ",C557)))</f>
        <v>0</v>
      </c>
      <c r="AI557" t="b">
        <f>OR(ISNUMBER(FIND(" C. elegans",C557)),ISNUMBER(FIND("Caenorhabditis elegans",C557)),ISNUMBER(FIND("earthworms",C557)),ISNUMBER(FIND(" Ficopomatus enigmaticus",C557)),ISNUMBER(FIND("larva",C557)),ISNUMBER(FIND("Lumbriculus variegatus",C557)),ISNUMBER(FIND("nematode",C557)))</f>
        <v>0</v>
      </c>
      <c r="AJ557" t="b">
        <f>NOT(OR(AA557,AB557,AC557,AD557,AE557,AF557,AG557,AH557,AI557))</f>
        <v>0</v>
      </c>
      <c r="AL557" t="b">
        <f>OR(AA557,AB557,AD557,AE557,AF557,AG557,AH557,AI557)</f>
        <v>1</v>
      </c>
      <c r="AM557" t="b">
        <f>IF(Table1[[#This Row],[In vivo?]],IF(Table1[[#This Row],[Cell]],FALSE,TRUE),FALSE)</f>
        <v>1</v>
      </c>
      <c r="AN557" t="b">
        <f>AND(AC557,AL557)</f>
        <v>0</v>
      </c>
      <c r="AO557" t="b">
        <f>IF(Table1[[#This Row],[Cell]],IF(Table1[[#This Row],[In vivo?]],FALSE,TRUE),FALSE)</f>
        <v>0</v>
      </c>
      <c r="AP557" t="b">
        <f>NOT(OR(Table1[[#This Row],[In vivo?]],Table1[[#This Row],[Only in Cell]]))</f>
        <v>0</v>
      </c>
      <c r="AQ557" t="b">
        <f>IF(OR(Table1[[#This Row],[Rodents]],Table1[[#This Row],[Human]],Table1[[#This Row],[Pig]]),OR(ISNUMBER(FIND("pulmonary",C557)),ISNUMBER(FIND("lung",C557))),"NA")</f>
        <v>0</v>
      </c>
      <c r="AR557" t="b">
        <f>IF(OR(Table1[[#This Row],[Rodents]],Table1[[#This Row],[Human]],Table1[[#This Row],[Pig]]),OR(ISNUMBER(FIND("skin",C557)),ISNUMBER(FIND("dermal",C557))),"NA")</f>
        <v>0</v>
      </c>
      <c r="AS557" t="b">
        <f>IF(OR(Table1[[#This Row],[Rodents]],Table1[[#This Row],[Human]],Table1[[#This Row],[Pig]]),OR(ISNUMBER(FIND("liver",C557)),ISNUMBER(FIND("hepat",C557))),"NA")</f>
        <v>1</v>
      </c>
      <c r="AT557" t="b">
        <f>IF(OR(Table1[[#This Row],[Rodents]],Table1[[#This Row],[Human]],Table1[[#This Row],[Pig]]),OR(ISNUMBER(FIND("kidney",C557)),ISNUMBER(FIND("neph",C557))),"NA")</f>
        <v>0</v>
      </c>
      <c r="AU557" t="b">
        <f>IF(OR(Table1[[#This Row],[Rodents]],Table1[[#This Row],[Human]],Table1[[#This Row],[Pig]]),OR(ISNUMBER(FIND("brain",C557)),ISNUMBER(FIND("neur",C557)),ISNUMBER(FIND("nerv",C557))),"NA")</f>
        <v>0</v>
      </c>
      <c r="AV557" t="b">
        <f>IF(OR(Table1[[#This Row],[Rodents]],Table1[[#This Row],[Human]],Table1[[#This Row],[Pig]]),OR(ISNUMBER(FIND("heart",C557)),ISNUMBER(FIND("cardi",C557))),"NA")</f>
        <v>0</v>
      </c>
      <c r="AW557" t="b">
        <f>IF(OR(Table1[[#This Row],[Rodents]],Table1[[#This Row],[Human]],Table1[[#This Row],[Pig]]),OR(ISNUMBER(FIND("gastro",C557)),ISNUMBER(FIND("intesti",C557)),ISNUMBER(FIND("stomach",C557))),"NA")</f>
        <v>0</v>
      </c>
      <c r="AX557" t="b">
        <f>IF(OR(Table1[[#This Row],[Rodents]],Table1[[#This Row],[Human]],Table1[[#This Row],[Pig]]),NOT(OR(AQ557,AR557,AS557,AT557,AU557,AV557,AW557)),"NA")</f>
        <v>0</v>
      </c>
      <c r="AY557" t="b">
        <f>OR(ISNUMBER(FIND("SWCNT",C557)),ISNUMBER(FIND("SWNT",C557)),ISNUMBER(FIND("single-wall",C557)),ISNUMBER(FIND("single wall",C557)),ISNUMBER(FIND("Single wall",C557)),ISNUMBER(FIND("Single-wall",C557)),ISNUMBER(FIND("SWCNT",B557)),ISNUMBER(FIND("SWNT",B557)),ISNUMBER(FIND("single-wall",B557)),ISNUMBER(FIND("single wall",B557)),ISNUMBER(FIND("Single-wall",B557)),ISNUMBER(FIND("Single wall",B557)))</f>
        <v>0</v>
      </c>
      <c r="AZ557" t="b">
        <f>OR(ISNUMBER(FIND("MWCNT",C557)),ISNUMBER(FIND("MWNT",C557)),ISNUMBER(FIND("multi-wall",C557)),ISNUMBER(FIND("multi wall",C557)),ISNUMBER(FIND("multiwall",C557)),ISNUMBER(FIND("Multi-wall",C557)),ISNUMBER(FIND("Multi wall",C557)),ISNUMBER(FIND("Multiwall",C557)),ISNUMBER(FIND("MWCNT",B557)),ISNUMBER(FIND("MWNT",B557)),ISNUMBER(FIND("multi-wall",B557)),ISNUMBER(FIND("multi wall",B557)),ISNUMBER(FIND("multiwall",B557)),ISNUMBER(FIND("Multi-wall",B557)),ISNUMBER(FIND("Multi wall",B557)),ISNUMBER(FIND("Multiwall",B557)),ISNUMBER(FIND("Double-wall",B557)),ISNUMBER(FIND("Double wall",B557)),ISNUMBER(FIND("Doublewall",B557)),ISNUMBER(FIND("double-wall",B557)),ISNUMBER(FIND("double wall",B557)),ISNUMBER(FIND("doublewall",B557)))</f>
        <v>0</v>
      </c>
      <c r="BA557" t="b">
        <f>AND(Table1[[#This Row],[SWCNT]],Table1[[#This Row],[MWCNT]])</f>
        <v>0</v>
      </c>
      <c r="BB557" t="b">
        <f>IF(Table1[[#This Row],[SWCNT]]=TRUE,FALSE,IF(Table1[[#This Row],[MWCNT]]=TRUE,FALSE,TRUE))</f>
        <v>1</v>
      </c>
      <c r="BC557" s="18"/>
    </row>
    <row r="558" spans="1:55" ht="129.5">
      <c r="A558" t="s">
        <v>4694</v>
      </c>
      <c r="B558" s="2" t="s">
        <v>4695</v>
      </c>
      <c r="C558" s="16" t="s">
        <v>4696</v>
      </c>
      <c r="D558" s="17" t="s">
        <v>1298</v>
      </c>
      <c r="E558" s="2">
        <v>2012</v>
      </c>
      <c r="F558" t="b">
        <f>OR(ISNUMBER(FIND("cytotoxic",C558)),ISNUMBER(FIND("Cytotoxic",C558)),ISNUMBER(FIND("cellular toxicity",C558)),ISNUMBER(FIND("cell death",C558)),ISNUMBER(FIND("viable",C558)),ISNUMBER(FIND("phytotoxic",C558)),ISNUMBER(FIND("acute toxicity",C558)),ISNUMBER(FIND("MTT",C558)),ISNUMBER(FIND("survival",C558)),ISNUMBER(FIND("prolifer",C558)),ISNUMBER(FIND("apoptosis",C558)),ISNUMBER(FIND("neurotoxic",C558)),ISNUMBER(FIND("  lysis ",C558)),ISNUMBER(FIND("necrosis",C558)),ISNUMBER(FIND("cellular death",C558))*3,ISNUMBER(FIND("LDH",C558)),ISNUMBER(FIND("Acute toxicity",C558)))</f>
        <v>0</v>
      </c>
      <c r="G558" t="b">
        <f>OR(ISNUMBER(FIND("genotoxic",C558)),ISNUMBER(FIND("genotoxicity",C558)),ISNUMBER(FIND("DNA damage",C558)),ISNUMBER(FIND("DNA",C558)),ISNUMBER(FIND("RNA",C558)),ISNUMBER(FIND("mesothelioma",C558)),ISNUMBER(FIND("carcino",C558)),ISNUMBER(FIND("mutagen",C558)),ISNUMBER(FIND("genetic",C558)))</f>
        <v>0</v>
      </c>
      <c r="H558" t="b">
        <f>OR(ISNUMBER(FIND("inflammatory",C558)),ISNUMBER(FIND("inflamm",C558)))</f>
        <v>0</v>
      </c>
      <c r="I558" t="b">
        <f>OR(ISNUMBER(FIND("immune",C558)),ISNUMBER(FIND("immunological",C558)),ISNUMBER(FIND("interleuk",C558)),ISNUMBER(FIND("platelet activation",C558)),ISNUMBER(FIND("monocyte",C558)),ISNUMBER(FIND("leukocyte",C558)),ISNUMBER(FIND("cytokine",C558)),ISNUMBER(FIND("CD4",C558)),ISNUMBER(FIND("CD8",C558)),ISNUMBER(FIND("T-cell",C558)))</f>
        <v>0</v>
      </c>
      <c r="J558" t="b">
        <f>OR(ISNUMBER(FIND("reactive oxygen",C558)),ISNUMBER(FIND("ROS",C558)),ISNUMBER(FIND("free radical",C558)),ISNUMBER(FIND("oxidative stress",C558)),ISNUMBER(FIND("peroxid",C558)),ISNUMBER(FIND("oxidative",C558)),ISNUMBER(FIND("antioxid",C558)))</f>
        <v>0</v>
      </c>
      <c r="K558" t="b">
        <f>OR(ISNUMBER(FIND("autophag",C558)))</f>
        <v>0</v>
      </c>
      <c r="L558" t="b">
        <f>OR(ISNUMBER(FIND("morpholog",C558)))</f>
        <v>0</v>
      </c>
      <c r="M558" t="b">
        <f>OR(ISNUMBER(FIND("fibrosis",C558)),ISNUMBER(FIND("Fibrosis",C558)),ISNUMBER(FIND("fibrot",C558)))</f>
        <v>0</v>
      </c>
      <c r="N558" t="b">
        <f>OR(ISNUMBER(FIND("offspring",C558)),ISNUMBER(FIND("Parental",C558)),ISNUMBER(FIND("parental",C558)),ISNUMBER(FIND("germline",C558)),ISNUMBER(FIND("reproduc",C558)),ISNUMBER(FIND("embryo",C558)))</f>
        <v>0</v>
      </c>
      <c r="O558" t="b">
        <f>OR(ISNUMBER(FIND("metabol",C558)),ISNUMBER(FIND("Metabol",C558)),ISNUMBER(FIND("digest",C558)),ISNUMBER(FIND("mitochon",C558)))</f>
        <v>0</v>
      </c>
      <c r="P558" t="b">
        <f>OR(ISNUMBER(FIND("ecotox",C558)),ISNUMBER(FIND("Ecotox",B558)),ISNUMBER(FIND("ecotox",B558)),ISNUMBER(FIND("Ecotox",C558)))</f>
        <v>0</v>
      </c>
      <c r="Q558" t="b">
        <f>OR(ISNUMBER(FIND("Bioaccum",C558)),ISNUMBER(FIND("bioaccum",C558)),ISNUMBER(FIND("accum",C558)))</f>
        <v>0</v>
      </c>
      <c r="R558" t="b">
        <f>OR(ISNUMBER(FIND("Occupation",C558)),ISNUMBER(FIND("occupation",C558)),ISNUMBER(FIND("worker",C558)),ISNUMBER(FIND("workforce",C558)))</f>
        <v>0</v>
      </c>
      <c r="S558" t="b">
        <f>NOT(OR(F558,G558,H558,I558,J558,K558,L558,M558,N558,O558,P558,Q558,R558))</f>
        <v>1</v>
      </c>
      <c r="U558" t="b">
        <f>OR(Table1[[#This Row],[Inflammation]],Table1[[#This Row],[Immune]])</f>
        <v>0</v>
      </c>
      <c r="V558" t="str">
        <f>IF(OR(Table1[[#This Row],[Rodents]],Table1[[#This Row],[Human]],Table1[[#This Row],[Pig]]),OR(ISNUMBER(FIND("intratrach",C558)),ISNUMBER(FIND("nasal ",C558)),ISNUMBER(FIND("instill",C558))),"NA")</f>
        <v>NA</v>
      </c>
      <c r="W558" t="str">
        <f>IF(OR(Table1[[#This Row],[Rodents]],Table1[[#This Row],[Human]],Table1[[#This Row],[Pig]]),OR(ISNUMBER(FIND("dermal",C558)),ISNUMBER(FIND("skin ",C558))),"NA")</f>
        <v>NA</v>
      </c>
      <c r="X558" t="str">
        <f>IF(OR(Table1[[#This Row],[Rodents]],Table1[[#This Row],[Human]],Table1[[#This Row],[Pig]]),OR(ISNUMBER(FIND("injected",C558)),ISNUMBER(FIND("periton",C558)),ISNUMBER(FIND("intrascrot",C558))),"NA")</f>
        <v>NA</v>
      </c>
      <c r="Y558" t="str">
        <f>IF(OR(Table1[[#This Row],[Rodents]],Table1[[#This Row],[Human]],Table1[[#This Row],[Pig]]),NOT(OR(Table1[[#This Row],[Inhaled/Intratracheal/intranasal]],Table1[[#This Row],[Dermal]],Table1[[#This Row],[Injected]])),"NA")</f>
        <v>NA</v>
      </c>
      <c r="AA558" t="b">
        <f>OR(ISNUMBER(FIND("fish ",C558)),ISNUMBER(FIND("Fish ",C558)),ISNUMBER(FIND("aquatic",C558)),ISNUMBER(FIND("daphnids",C558)),ISNUMBER(FIND("Carcinus maenas",C558)),ISNUMBER(FIND("Daphnia",C558)),ISNUMBER(FIND("Ruditapes philippinarum",C558)),ISNUMBER(FIND("daphnia",C558)),ISNUMBER(FIND("marine",C558)),ISNUMBER(FIND("mussel",C558)),ISNUMBER(FIND("algae",C558)),ISNUMBER(FIND("Donax faba",C558)),ISNUMBER(FIND("estuarine",C558)),ISNUMBER(FIND("snail",C558)),ISNUMBER(FIND("Prorocentrum donghaiense",C558)) )</f>
        <v>1</v>
      </c>
      <c r="AB558" t="b">
        <f>OR(ISNUMBER(FIND(" rat ",C558)),ISNUMBER(FIND(" rats ",C558)),ISNUMBER(FIND(" Rats ",C558)),ISNUMBER(FIND(" Rat ",C558)),ISNUMBER(FIND(" rat.",C558)),ISNUMBER(FIND(" rats.",C558)),ISNUMBER(FIND("mouse",C558)),ISNUMBER(FIND("mice",C558)), ISNUMBER(FIND(" Mice",C558)))</f>
        <v>0</v>
      </c>
      <c r="AC558" t="b">
        <f>OR(ISNUMBER(FIND(" cell ",C558)),ISNUMBER(FIND("fibroblast",C558)),ISNUMBER(FIND("macrophage",C558)),ISNUMBER(FIND("epithelial",C558)),ISNUMBER(FIND("endothelial",C558)),ISNUMBER(FIND("neuron",C558)),ISNUMBER(FIND(" cells ",C558)),ISNUMBER(FIND("RBC",C558)),ISNUMBER(FIND("mitochond",C558)),ISNUMBER(FIND("adipocyte",C558)),ISNUMBER(FIND("osteo",C558)),ISNUMBER(FIND("keratin",C558)),ISNUMBER(FIND(" cell's ",C558)),ISNUMBER(FIND("eukary",C558)),ISNUMBER(FIND("sperm",C558)))</f>
        <v>0</v>
      </c>
      <c r="AD558" t="b">
        <f>OR(ISNUMBER(FIND("human",B558)),ISNUMBER(FIND("workers",B558)),ISNUMBER(FIND("workforces",B558)),ISNUMBER(FIND("occupational",B558)),ISNUMBER(FIND("Case report",B558)),ISNUMBER(FIND("Workplaces",B558)),ISNUMBER(FIND("worker",B558)))</f>
        <v>0</v>
      </c>
      <c r="AE558" t="b">
        <f>OR(ISNUMBER(FIND(" plant ",C558)),ISNUMBER(FIND("Plant ",C558)),ISNUMBER(FIND("tomato",C558)),ISNUMBER(FIND("plants",C558)),ISNUMBER(FIND("Plants",C558)),ISNUMBER(FIND("algae",C558)),ISNUMBER(FIND("lettuce",C558)),ISNUMBER(FIND("green gram sprouts ",C558)),ISNUMBER(FIND("Cucurbita pepo",C558)),ISNUMBER(FIND("bean ",C558)),ISNUMBER(FIND("chloroplast",C558)),ISNUMBER(FIND("chlorophyll",C558)),ISNUMBER(FIND("seedling",C558)),ISNUMBER(FIND("canola",C558)),ISNUMBER(FIND("shoot",C558)),ISNUMBER(FIND("photosynthes",C558)),ISNUMBER(FIND(" leaves ",C558)),,ISNUMBER(FIND("agriculture",C558)),ISNUMBER(FIND(" crops ",C558)))</f>
        <v>0</v>
      </c>
      <c r="AF558" t="b">
        <f>OR(ISNUMBER(FIND("bacteria",C558)),ISNUMBER(FIND("Bacteria",C558)),ISNUMBER(FIND("Bacterium",C558)),ISNUMBER(FIND("bacterium",C558)),ISNUMBER(FIND(" coli ",C558)))</f>
        <v>0</v>
      </c>
      <c r="AG558" t="b">
        <f>OR(ISNUMBER(FIND("fungi",C558)),ISNUMBER(FIND("Fungi",C558)),ISNUMBER(FIND("fungus",C558)),ISNUMBER(FIND("Fungus",C558)),ISNUMBER(FIND("mushroom",C558)),ISNUMBER(FIND("Mushroom",C558)),ISNUMBER(FIND(" mold ",C558)))</f>
        <v>0</v>
      </c>
      <c r="AH558" t="b">
        <f>OR(ISNUMBER(FIND("Pig ",C558)),ISNUMBER(FIND("pig ",C558)),ISNUMBER(FIND("Pigs ",C558)),ISNUMBER(FIND("pigs ",C558)))</f>
        <v>0</v>
      </c>
      <c r="AI558" t="b">
        <f>OR(ISNUMBER(FIND(" C. elegans",C558)),ISNUMBER(FIND("Caenorhabditis elegans",C558)),ISNUMBER(FIND("earthworms",C558)),ISNUMBER(FIND(" Ficopomatus enigmaticus",C558)),ISNUMBER(FIND("larva",C558)),ISNUMBER(FIND("Lumbriculus variegatus",C558)),ISNUMBER(FIND("nematode",C558)))</f>
        <v>0</v>
      </c>
      <c r="AJ558" t="b">
        <f>NOT(OR(AA558,AB558,AC558,AD558,AE558,AF558,AG558,AH558,AI558))</f>
        <v>0</v>
      </c>
      <c r="AL558" t="b">
        <f>OR(AA558,AB558,AD558,AE558,AF558,AG558,AH558,AI558)</f>
        <v>1</v>
      </c>
      <c r="AM558" t="b">
        <f>IF(Table1[[#This Row],[In vivo?]],IF(Table1[[#This Row],[Cell]],FALSE,TRUE),FALSE)</f>
        <v>1</v>
      </c>
      <c r="AN558" t="b">
        <f>AND(AC558,AL558)</f>
        <v>0</v>
      </c>
      <c r="AO558" t="b">
        <f>IF(Table1[[#This Row],[Cell]],IF(Table1[[#This Row],[In vivo?]],FALSE,TRUE),FALSE)</f>
        <v>0</v>
      </c>
      <c r="AP558" t="b">
        <f>NOT(OR(Table1[[#This Row],[In vivo?]],Table1[[#This Row],[Only in Cell]]))</f>
        <v>0</v>
      </c>
      <c r="AQ558" t="str">
        <f>IF(OR(Table1[[#This Row],[Rodents]],Table1[[#This Row],[Human]],Table1[[#This Row],[Pig]]),OR(ISNUMBER(FIND("pulmonary",C558)),ISNUMBER(FIND("lung",C558))),"NA")</f>
        <v>NA</v>
      </c>
      <c r="AR558" t="str">
        <f>IF(OR(Table1[[#This Row],[Rodents]],Table1[[#This Row],[Human]],Table1[[#This Row],[Pig]]),OR(ISNUMBER(FIND("skin",C558)),ISNUMBER(FIND("dermal",C558))),"NA")</f>
        <v>NA</v>
      </c>
      <c r="AS558" t="str">
        <f>IF(OR(Table1[[#This Row],[Rodents]],Table1[[#This Row],[Human]],Table1[[#This Row],[Pig]]),OR(ISNUMBER(FIND("liver",C558)),ISNUMBER(FIND("hepat",C558))),"NA")</f>
        <v>NA</v>
      </c>
      <c r="AT558" t="str">
        <f>IF(OR(Table1[[#This Row],[Rodents]],Table1[[#This Row],[Human]],Table1[[#This Row],[Pig]]),OR(ISNUMBER(FIND("kidney",C558)),ISNUMBER(FIND("neph",C558))),"NA")</f>
        <v>NA</v>
      </c>
      <c r="AU558" t="str">
        <f>IF(OR(Table1[[#This Row],[Rodents]],Table1[[#This Row],[Human]],Table1[[#This Row],[Pig]]),OR(ISNUMBER(FIND("brain",C558)),ISNUMBER(FIND("neur",C558)),ISNUMBER(FIND("nerv",C558))),"NA")</f>
        <v>NA</v>
      </c>
      <c r="AV558" t="str">
        <f>IF(OR(Table1[[#This Row],[Rodents]],Table1[[#This Row],[Human]],Table1[[#This Row],[Pig]]),OR(ISNUMBER(FIND("heart",C558)),ISNUMBER(FIND("cardi",C558))),"NA")</f>
        <v>NA</v>
      </c>
      <c r="AW558" t="str">
        <f>IF(OR(Table1[[#This Row],[Rodents]],Table1[[#This Row],[Human]],Table1[[#This Row],[Pig]]),OR(ISNUMBER(FIND("gastro",C558)),ISNUMBER(FIND("intesti",C558)),ISNUMBER(FIND("stomach",C558))),"NA")</f>
        <v>NA</v>
      </c>
      <c r="AX558" t="str">
        <f>IF(OR(Table1[[#This Row],[Rodents]],Table1[[#This Row],[Human]],Table1[[#This Row],[Pig]]),NOT(OR(AQ558,AR558,AS558,AT558,AU558,AV558,AW558)),"NA")</f>
        <v>NA</v>
      </c>
      <c r="AY558" t="b">
        <f>OR(ISNUMBER(FIND("SWCNT",C558)),ISNUMBER(FIND("SWNT",C558)),ISNUMBER(FIND("single-wall",C558)),ISNUMBER(FIND("single wall",C558)),ISNUMBER(FIND("Single wall",C558)),ISNUMBER(FIND("Single-wall",C558)),ISNUMBER(FIND("SWCNT",B558)),ISNUMBER(FIND("SWNT",B558)),ISNUMBER(FIND("single-wall",B558)),ISNUMBER(FIND("single wall",B558)),ISNUMBER(FIND("Single-wall",B558)),ISNUMBER(FIND("Single wall",B558)))</f>
        <v>0</v>
      </c>
      <c r="AZ558" t="b">
        <f>OR(ISNUMBER(FIND("MWCNT",C558)),ISNUMBER(FIND("MWNT",C558)),ISNUMBER(FIND("multi-wall",C558)),ISNUMBER(FIND("multi wall",C558)),ISNUMBER(FIND("multiwall",C558)),ISNUMBER(FIND("Multi-wall",C558)),ISNUMBER(FIND("Multi wall",C558)),ISNUMBER(FIND("Multiwall",C558)),ISNUMBER(FIND("MWCNT",B558)),ISNUMBER(FIND("MWNT",B558)),ISNUMBER(FIND("multi-wall",B558)),ISNUMBER(FIND("multi wall",B558)),ISNUMBER(FIND("multiwall",B558)),ISNUMBER(FIND("Multi-wall",B558)),ISNUMBER(FIND("Multi wall",B558)),ISNUMBER(FIND("Multiwall",B558)),ISNUMBER(FIND("Double-wall",B558)),ISNUMBER(FIND("Double wall",B558)),ISNUMBER(FIND("Doublewall",B558)),ISNUMBER(FIND("double-wall",B558)),ISNUMBER(FIND("double wall",B558)),ISNUMBER(FIND("doublewall",B558)))</f>
        <v>0</v>
      </c>
      <c r="BA558" t="b">
        <f>AND(Table1[[#This Row],[SWCNT]],Table1[[#This Row],[MWCNT]])</f>
        <v>0</v>
      </c>
      <c r="BB558" t="b">
        <f>IF(Table1[[#This Row],[SWCNT]]=TRUE,FALSE,IF(Table1[[#This Row],[MWCNT]]=TRUE,FALSE,TRUE))</f>
        <v>1</v>
      </c>
      <c r="BC558" s="18"/>
    </row>
    <row r="559" spans="1:55" ht="333">
      <c r="A559" t="s">
        <v>1418</v>
      </c>
      <c r="B559" s="2" t="s">
        <v>1420</v>
      </c>
      <c r="C559" s="16" t="s">
        <v>1422</v>
      </c>
      <c r="D559" s="17" t="s">
        <v>38</v>
      </c>
      <c r="E559" s="2">
        <v>2019</v>
      </c>
      <c r="F559" t="b">
        <f>OR(ISNUMBER(FIND("cytotoxic",C559)),ISNUMBER(FIND("Cytotoxic",C559)),ISNUMBER(FIND("cellular toxicity",C559)),ISNUMBER(FIND("cell death",C559)),ISNUMBER(FIND("viable",C559)),ISNUMBER(FIND("phytotoxic",C559)),ISNUMBER(FIND("acute toxicity",C559)),ISNUMBER(FIND("MTT",C559)),ISNUMBER(FIND("survival",C559)),ISNUMBER(FIND("prolifer",C559)),ISNUMBER(FIND("apoptosis",C559)),ISNUMBER(FIND("neurotoxic",C559)),ISNUMBER(FIND("  lysis ",C559)),ISNUMBER(FIND("necrosis",C559)),ISNUMBER(FIND("cellular death",C559))*3,ISNUMBER(FIND("LDH",C559)),ISNUMBER(FIND("Acute toxicity",C559)))</f>
        <v>1</v>
      </c>
      <c r="G559" t="b">
        <f>OR(ISNUMBER(FIND("genotoxic",C559)),ISNUMBER(FIND("genotoxicity",C559)),ISNUMBER(FIND("DNA damage",C559)),ISNUMBER(FIND("DNA",C559)),ISNUMBER(FIND("RNA",C559)),ISNUMBER(FIND("mesothelioma",C559)),ISNUMBER(FIND("carcino",C559)),ISNUMBER(FIND("mutagen",C559)),ISNUMBER(FIND("genetic",C559)))</f>
        <v>0</v>
      </c>
      <c r="H559" t="b">
        <f>OR(ISNUMBER(FIND("inflammatory",C559)),ISNUMBER(FIND("inflamm",C559)))</f>
        <v>0</v>
      </c>
      <c r="I559" t="b">
        <f>OR(ISNUMBER(FIND("immune",C559)),ISNUMBER(FIND("immunological",C559)),ISNUMBER(FIND("interleuk",C559)),ISNUMBER(FIND("platelet activation",C559)),ISNUMBER(FIND("monocyte",C559)),ISNUMBER(FIND("leukocyte",C559)),ISNUMBER(FIND("cytokine",C559)),ISNUMBER(FIND("CD4",C559)),ISNUMBER(FIND("CD8",C559)),ISNUMBER(FIND("T-cell",C559)))</f>
        <v>0</v>
      </c>
      <c r="J559" t="b">
        <f>OR(ISNUMBER(FIND("reactive oxygen",C559)),ISNUMBER(FIND("ROS",C559)),ISNUMBER(FIND("free radical",C559)),ISNUMBER(FIND("oxidative stress",C559)),ISNUMBER(FIND("peroxid",C559)),ISNUMBER(FIND("oxidative",C559)),ISNUMBER(FIND("antioxid",C559)))</f>
        <v>1</v>
      </c>
      <c r="K559" t="b">
        <f>OR(ISNUMBER(FIND("autophag",C559)))</f>
        <v>0</v>
      </c>
      <c r="L559" t="b">
        <f>OR(ISNUMBER(FIND("morpholog",C559)))</f>
        <v>0</v>
      </c>
      <c r="M559" t="b">
        <f>OR(ISNUMBER(FIND("fibrosis",C559)),ISNUMBER(FIND("Fibrosis",C559)),ISNUMBER(FIND("fibrot",C559)))</f>
        <v>0</v>
      </c>
      <c r="N559" t="b">
        <f>OR(ISNUMBER(FIND("offspring",C559)),ISNUMBER(FIND("Parental",C559)),ISNUMBER(FIND("parental",C559)),ISNUMBER(FIND("germline",C559)),ISNUMBER(FIND("reproduc",C559)),ISNUMBER(FIND("embryo",C559)))</f>
        <v>0</v>
      </c>
      <c r="O559" t="b">
        <f>OR(ISNUMBER(FIND("metabol",C559)),ISNUMBER(FIND("Metabol",C559)),ISNUMBER(FIND("digest",C559)),ISNUMBER(FIND("mitochon",C559)))</f>
        <v>1</v>
      </c>
      <c r="P559" t="b">
        <f>OR(ISNUMBER(FIND("ecotox",C559)),ISNUMBER(FIND("Ecotox",B559)),ISNUMBER(FIND("ecotox",B559)),ISNUMBER(FIND("Ecotox",C559)))</f>
        <v>0</v>
      </c>
      <c r="Q559" t="b">
        <f>OR(ISNUMBER(FIND("Bioaccum",C559)),ISNUMBER(FIND("bioaccum",C559)),ISNUMBER(FIND("accum",C559)))</f>
        <v>0</v>
      </c>
      <c r="R559" t="b">
        <f>OR(ISNUMBER(FIND("Occupation",C559)),ISNUMBER(FIND("occupation",C559)),ISNUMBER(FIND("worker",C559)),ISNUMBER(FIND("workforce",C559)))</f>
        <v>0</v>
      </c>
      <c r="S559" t="b">
        <f>NOT(OR(F559,G559,H559,I559,J559,K559,L559,M559,N559,O559,P559,Q559,R559))</f>
        <v>0</v>
      </c>
      <c r="U559" t="b">
        <f>OR(Table1[[#This Row],[Inflammation]],Table1[[#This Row],[Immune]])</f>
        <v>0</v>
      </c>
      <c r="V559" t="str">
        <f>IF(OR(Table1[[#This Row],[Rodents]],Table1[[#This Row],[Human]],Table1[[#This Row],[Pig]]),OR(ISNUMBER(FIND("intratrach",C559)),ISNUMBER(FIND("nasal ",C559)),ISNUMBER(FIND("instill",C559))),"NA")</f>
        <v>NA</v>
      </c>
      <c r="W559" t="str">
        <f>IF(OR(Table1[[#This Row],[Rodents]],Table1[[#This Row],[Human]],Table1[[#This Row],[Pig]]),OR(ISNUMBER(FIND("dermal",C559)),ISNUMBER(FIND("skin ",C559))),"NA")</f>
        <v>NA</v>
      </c>
      <c r="X559" t="str">
        <f>IF(OR(Table1[[#This Row],[Rodents]],Table1[[#This Row],[Human]],Table1[[#This Row],[Pig]]),OR(ISNUMBER(FIND("injected",C559)),ISNUMBER(FIND("periton",C559)),ISNUMBER(FIND("intrascrot",C559))),"NA")</f>
        <v>NA</v>
      </c>
      <c r="Y559" t="str">
        <f>IF(OR(Table1[[#This Row],[Rodents]],Table1[[#This Row],[Human]],Table1[[#This Row],[Pig]]),NOT(OR(Table1[[#This Row],[Inhaled/Intratracheal/intranasal]],Table1[[#This Row],[Dermal]],Table1[[#This Row],[Injected]])),"NA")</f>
        <v>NA</v>
      </c>
      <c r="AA559" t="b">
        <f>OR(ISNUMBER(FIND("fish ",C559)),ISNUMBER(FIND("Fish ",C559)),ISNUMBER(FIND("aquatic",C559)),ISNUMBER(FIND("daphnids",C559)),ISNUMBER(FIND("Carcinus maenas",C559)),ISNUMBER(FIND("Daphnia",C559)),ISNUMBER(FIND("Ruditapes philippinarum",C559)),ISNUMBER(FIND("daphnia",C559)),ISNUMBER(FIND("marine",C559)),ISNUMBER(FIND("mussel",C559)),ISNUMBER(FIND("algae",C559)),ISNUMBER(FIND("Donax faba",C559)),ISNUMBER(FIND("estuarine",C559)),ISNUMBER(FIND("snail",C559)),ISNUMBER(FIND("Prorocentrum donghaiense",C559)) )</f>
        <v>1</v>
      </c>
      <c r="AB559" t="b">
        <f>OR(ISNUMBER(FIND(" rat ",C559)),ISNUMBER(FIND(" rats ",C559)),ISNUMBER(FIND(" Rats ",C559)),ISNUMBER(FIND(" Rat ",C559)),ISNUMBER(FIND(" rat.",C559)),ISNUMBER(FIND(" rats.",C559)),ISNUMBER(FIND("mouse",C559)),ISNUMBER(FIND("mice",C559)), ISNUMBER(FIND(" Mice",C559)))</f>
        <v>0</v>
      </c>
      <c r="AC559" t="b">
        <f>OR(ISNUMBER(FIND(" cell ",C559)),ISNUMBER(FIND("fibroblast",C559)),ISNUMBER(FIND("macrophage",C559)),ISNUMBER(FIND("epithelial",C559)),ISNUMBER(FIND("endothelial",C559)),ISNUMBER(FIND("neuron",C559)),ISNUMBER(FIND(" cells ",C559)),ISNUMBER(FIND("RBC",C559)),ISNUMBER(FIND("mitochond",C559)),ISNUMBER(FIND("adipocyte",C559)),ISNUMBER(FIND("osteo",C559)),ISNUMBER(FIND("keratin",C559)),ISNUMBER(FIND(" cell's ",C559)),ISNUMBER(FIND("eukary",C559)),ISNUMBER(FIND("sperm",C559)))</f>
        <v>0</v>
      </c>
      <c r="AD559" t="b">
        <f>OR(ISNUMBER(FIND("human",B559)),ISNUMBER(FIND("workers",B559)),ISNUMBER(FIND("workforces",B559)),ISNUMBER(FIND("occupational",B559)),ISNUMBER(FIND("Case report",B559)),ISNUMBER(FIND("Workplaces",B559)),ISNUMBER(FIND("worker",B559)))</f>
        <v>0</v>
      </c>
      <c r="AE559" t="b">
        <f>OR(ISNUMBER(FIND(" plant ",C559)),ISNUMBER(FIND("Plant ",C559)),ISNUMBER(FIND("tomato",C559)),ISNUMBER(FIND("plants",C559)),ISNUMBER(FIND("Plants",C559)),ISNUMBER(FIND("algae",C559)),ISNUMBER(FIND("lettuce",C559)),ISNUMBER(FIND("green gram sprouts ",C559)),ISNUMBER(FIND("Cucurbita pepo",C559)),ISNUMBER(FIND("bean ",C559)),ISNUMBER(FIND("chloroplast",C559)),ISNUMBER(FIND("chlorophyll",C559)),ISNUMBER(FIND("seedling",C559)),ISNUMBER(FIND("canola",C559)),ISNUMBER(FIND("shoot",C559)),ISNUMBER(FIND("photosynthes",C559)),ISNUMBER(FIND(" leaves ",C559)),,ISNUMBER(FIND("agriculture",C559)),ISNUMBER(FIND(" crops ",C559)))</f>
        <v>0</v>
      </c>
      <c r="AF559" t="b">
        <f>OR(ISNUMBER(FIND("bacteria",C559)),ISNUMBER(FIND("Bacteria",C559)),ISNUMBER(FIND("Bacterium",C559)),ISNUMBER(FIND("bacterium",C559)),ISNUMBER(FIND(" coli ",C559)))</f>
        <v>0</v>
      </c>
      <c r="AG559" t="b">
        <f>OR(ISNUMBER(FIND("fungi",C559)),ISNUMBER(FIND("Fungi",C559)),ISNUMBER(FIND("fungus",C559)),ISNUMBER(FIND("Fungus",C559)),ISNUMBER(FIND("mushroom",C559)),ISNUMBER(FIND("Mushroom",C559)),ISNUMBER(FIND(" mold ",C559)))</f>
        <v>0</v>
      </c>
      <c r="AH559" t="b">
        <f>OR(ISNUMBER(FIND("Pig ",C559)),ISNUMBER(FIND("pig ",C559)),ISNUMBER(FIND("Pigs ",C559)),ISNUMBER(FIND("pigs ",C559)))</f>
        <v>0</v>
      </c>
      <c r="AI559" t="b">
        <f>OR(ISNUMBER(FIND(" C. elegans",C559)),ISNUMBER(FIND("Caenorhabditis elegans",C559)),ISNUMBER(FIND("earthworms",C559)),ISNUMBER(FIND(" Ficopomatus enigmaticus",C559)),ISNUMBER(FIND("larva",C559)),ISNUMBER(FIND("Lumbriculus variegatus",C559)),ISNUMBER(FIND("nematode",C559)))</f>
        <v>0</v>
      </c>
      <c r="AJ559" t="b">
        <f>NOT(OR(AA559,AB559,AC559,AD559,AE559,AF559,AG559,AH559,AI559))</f>
        <v>0</v>
      </c>
      <c r="AL559" t="b">
        <f>OR(AA559,AB559,AD559,AE559,AF559,AG559,AH559,AI559)</f>
        <v>1</v>
      </c>
      <c r="AM559" t="b">
        <f>IF(Table1[[#This Row],[In vivo?]],IF(Table1[[#This Row],[Cell]],FALSE,TRUE),FALSE)</f>
        <v>1</v>
      </c>
      <c r="AN559" t="b">
        <f>AND(AC559,AL559)</f>
        <v>0</v>
      </c>
      <c r="AO559" t="b">
        <f>IF(Table1[[#This Row],[Cell]],IF(Table1[[#This Row],[In vivo?]],FALSE,TRUE),FALSE)</f>
        <v>0</v>
      </c>
      <c r="AP559" t="b">
        <f>NOT(OR(Table1[[#This Row],[In vivo?]],Table1[[#This Row],[Only in Cell]]))</f>
        <v>0</v>
      </c>
      <c r="AQ559" t="str">
        <f>IF(OR(Table1[[#This Row],[Rodents]],Table1[[#This Row],[Human]],Table1[[#This Row],[Pig]]),OR(ISNUMBER(FIND("pulmonary",C559)),ISNUMBER(FIND("lung",C559))),"NA")</f>
        <v>NA</v>
      </c>
      <c r="AR559" t="str">
        <f>IF(OR(Table1[[#This Row],[Rodents]],Table1[[#This Row],[Human]],Table1[[#This Row],[Pig]]),OR(ISNUMBER(FIND("skin",C559)),ISNUMBER(FIND("dermal",C559))),"NA")</f>
        <v>NA</v>
      </c>
      <c r="AS559" t="str">
        <f>IF(OR(Table1[[#This Row],[Rodents]],Table1[[#This Row],[Human]],Table1[[#This Row],[Pig]]),OR(ISNUMBER(FIND("liver",C559)),ISNUMBER(FIND("hepat",C559))),"NA")</f>
        <v>NA</v>
      </c>
      <c r="AT559" t="str">
        <f>IF(OR(Table1[[#This Row],[Rodents]],Table1[[#This Row],[Human]],Table1[[#This Row],[Pig]]),OR(ISNUMBER(FIND("kidney",C559)),ISNUMBER(FIND("neph",C559))),"NA")</f>
        <v>NA</v>
      </c>
      <c r="AU559" t="str">
        <f>IF(OR(Table1[[#This Row],[Rodents]],Table1[[#This Row],[Human]],Table1[[#This Row],[Pig]]),OR(ISNUMBER(FIND("brain",C559)),ISNUMBER(FIND("neur",C559)),ISNUMBER(FIND("nerv",C559))),"NA")</f>
        <v>NA</v>
      </c>
      <c r="AV559" t="str">
        <f>IF(OR(Table1[[#This Row],[Rodents]],Table1[[#This Row],[Human]],Table1[[#This Row],[Pig]]),OR(ISNUMBER(FIND("heart",C559)),ISNUMBER(FIND("cardi",C559))),"NA")</f>
        <v>NA</v>
      </c>
      <c r="AW559" t="str">
        <f>IF(OR(Table1[[#This Row],[Rodents]],Table1[[#This Row],[Human]],Table1[[#This Row],[Pig]]),OR(ISNUMBER(FIND("gastro",C559)),ISNUMBER(FIND("intesti",C559)),ISNUMBER(FIND("stomach",C559))),"NA")</f>
        <v>NA</v>
      </c>
      <c r="AX559" t="str">
        <f>IF(OR(Table1[[#This Row],[Rodents]],Table1[[#This Row],[Human]],Table1[[#This Row],[Pig]]),NOT(OR(AQ559,AR559,AS559,AT559,AU559,AV559,AW559)),"NA")</f>
        <v>NA</v>
      </c>
      <c r="AY559" t="b">
        <f>OR(ISNUMBER(FIND("SWCNT",C559)),ISNUMBER(FIND("SWNT",C559)),ISNUMBER(FIND("single-wall",C559)),ISNUMBER(FIND("single wall",C559)),ISNUMBER(FIND("Single wall",C559)),ISNUMBER(FIND("Single-wall",C559)),ISNUMBER(FIND("SWCNT",B559)),ISNUMBER(FIND("SWNT",B559)),ISNUMBER(FIND("single-wall",B559)),ISNUMBER(FIND("single wall",B559)),ISNUMBER(FIND("Single-wall",B559)),ISNUMBER(FIND("Single wall",B559)))</f>
        <v>0</v>
      </c>
      <c r="AZ559" t="b">
        <f>OR(ISNUMBER(FIND("MWCNT",C559)),ISNUMBER(FIND("MWNT",C559)),ISNUMBER(FIND("multi-wall",C559)),ISNUMBER(FIND("multi wall",C559)),ISNUMBER(FIND("multiwall",C559)),ISNUMBER(FIND("Multi-wall",C559)),ISNUMBER(FIND("Multi wall",C559)),ISNUMBER(FIND("Multiwall",C559)),ISNUMBER(FIND("MWCNT",B559)),ISNUMBER(FIND("MWNT",B559)),ISNUMBER(FIND("multi-wall",B559)),ISNUMBER(FIND("multi wall",B559)),ISNUMBER(FIND("multiwall",B559)),ISNUMBER(FIND("Multi-wall",B559)),ISNUMBER(FIND("Multi wall",B559)),ISNUMBER(FIND("Multiwall",B559)),ISNUMBER(FIND("Double-wall",B559)),ISNUMBER(FIND("Double wall",B559)),ISNUMBER(FIND("Doublewall",B559)),ISNUMBER(FIND("double-wall",B559)),ISNUMBER(FIND("double wall",B559)),ISNUMBER(FIND("doublewall",B559)))</f>
        <v>0</v>
      </c>
      <c r="BA559" t="b">
        <f>AND(Table1[[#This Row],[SWCNT]],Table1[[#This Row],[MWCNT]])</f>
        <v>0</v>
      </c>
      <c r="BB559" t="b">
        <f>IF(Table1[[#This Row],[SWCNT]]=TRUE,FALSE,IF(Table1[[#This Row],[MWCNT]]=TRUE,FALSE,TRUE))</f>
        <v>1</v>
      </c>
      <c r="BC559" s="18"/>
    </row>
    <row r="560" spans="1:55" ht="203.5">
      <c r="A560" t="s">
        <v>287</v>
      </c>
      <c r="B560" s="2" t="s">
        <v>288</v>
      </c>
      <c r="C560" s="16" t="s">
        <v>289</v>
      </c>
      <c r="D560" s="17" t="s">
        <v>290</v>
      </c>
      <c r="E560" s="2">
        <v>2022</v>
      </c>
      <c r="F560" t="b">
        <f>OR(ISNUMBER(FIND("cytotoxic",C560)),ISNUMBER(FIND("Cytotoxic",C560)),ISNUMBER(FIND("cellular toxicity",C560)),ISNUMBER(FIND("cell death",C560)),ISNUMBER(FIND("viable",C560)),ISNUMBER(FIND("phytotoxic",C560)),ISNUMBER(FIND("acute toxicity",C560)),ISNUMBER(FIND("MTT",C560)),ISNUMBER(FIND("survival",C560)),ISNUMBER(FIND("prolifer",C560)),ISNUMBER(FIND("apoptosis",C560)),ISNUMBER(FIND("neurotoxic",C560)),ISNUMBER(FIND("  lysis ",C560)),ISNUMBER(FIND("necrosis",C560)),ISNUMBER(FIND("cellular death",C560))*3,ISNUMBER(FIND("LDH",C560)),ISNUMBER(FIND("Acute toxicity",C560)))</f>
        <v>0</v>
      </c>
      <c r="G560" t="b">
        <f>OR(ISNUMBER(FIND("genotoxic",C560)),ISNUMBER(FIND("genotoxicity",C560)),ISNUMBER(FIND("DNA damage",C560)),ISNUMBER(FIND("DNA",C560)),ISNUMBER(FIND("RNA",C560)),ISNUMBER(FIND("mesothelioma",C560)),ISNUMBER(FIND("carcino",C560)),ISNUMBER(FIND("mutagen",C560)),ISNUMBER(FIND("genetic",C560)))</f>
        <v>0</v>
      </c>
      <c r="H560" t="b">
        <f>OR(ISNUMBER(FIND("inflammatory",C560)),ISNUMBER(FIND("inflamm",C560)))</f>
        <v>0</v>
      </c>
      <c r="I560" t="b">
        <f>OR(ISNUMBER(FIND("immune",C560)),ISNUMBER(FIND("immunological",C560)),ISNUMBER(FIND("interleuk",C560)),ISNUMBER(FIND("platelet activation",C560)),ISNUMBER(FIND("monocyte",C560)),ISNUMBER(FIND("leukocyte",C560)),ISNUMBER(FIND("cytokine",C560)),ISNUMBER(FIND("CD4",C560)),ISNUMBER(FIND("CD8",C560)),ISNUMBER(FIND("T-cell",C560)))</f>
        <v>0</v>
      </c>
      <c r="J560" t="b">
        <f>OR(ISNUMBER(FIND("reactive oxygen",C560)),ISNUMBER(FIND("ROS",C560)),ISNUMBER(FIND("free radical",C560)),ISNUMBER(FIND("oxidative stress",C560)),ISNUMBER(FIND("peroxid",C560)),ISNUMBER(FIND("oxidative",C560)),ISNUMBER(FIND("antioxid",C560)))</f>
        <v>0</v>
      </c>
      <c r="K560" t="b">
        <f>OR(ISNUMBER(FIND("autophag",C560)))</f>
        <v>0</v>
      </c>
      <c r="L560" t="b">
        <f>OR(ISNUMBER(FIND("morpholog",C560)))</f>
        <v>0</v>
      </c>
      <c r="M560" t="b">
        <f>OR(ISNUMBER(FIND("fibrosis",C560)),ISNUMBER(FIND("Fibrosis",C560)),ISNUMBER(FIND("fibrot",C560)))</f>
        <v>0</v>
      </c>
      <c r="N560" t="b">
        <f>OR(ISNUMBER(FIND("offspring",C560)),ISNUMBER(FIND("Parental",C560)),ISNUMBER(FIND("parental",C560)),ISNUMBER(FIND("germline",C560)),ISNUMBER(FIND("reproduc",C560)),ISNUMBER(FIND("embryo",C560)))</f>
        <v>0</v>
      </c>
      <c r="O560" t="b">
        <f>OR(ISNUMBER(FIND("metabol",C560)),ISNUMBER(FIND("Metabol",C560)),ISNUMBER(FIND("digest",C560)),ISNUMBER(FIND("mitochon",C560)))</f>
        <v>0</v>
      </c>
      <c r="P560" t="b">
        <v>1</v>
      </c>
      <c r="Q560" t="b">
        <v>1</v>
      </c>
      <c r="R560" t="b">
        <f>OR(ISNUMBER(FIND("Occupation",C560)),ISNUMBER(FIND("occupation",C560)),ISNUMBER(FIND("worker",C560)),ISNUMBER(FIND("workforce",C560)))</f>
        <v>0</v>
      </c>
      <c r="S560" t="b">
        <f>NOT(OR(F560,G560,H560,I560,J560,K560,L560,M560,N560,O560,P560,Q560,R560))</f>
        <v>0</v>
      </c>
      <c r="U560" t="b">
        <f>OR(Table1[[#This Row],[Inflammation]],Table1[[#This Row],[Immune]])</f>
        <v>0</v>
      </c>
      <c r="V560" t="str">
        <f>IF(OR(Table1[[#This Row],[Rodents]],Table1[[#This Row],[Human]],Table1[[#This Row],[Pig]]),OR(ISNUMBER(FIND("intratrach",C560)),ISNUMBER(FIND("nasal ",C560)),ISNUMBER(FIND("instill",C560))),"NA")</f>
        <v>NA</v>
      </c>
      <c r="W560" t="str">
        <f>IF(OR(Table1[[#This Row],[Rodents]],Table1[[#This Row],[Human]],Table1[[#This Row],[Pig]]),OR(ISNUMBER(FIND("dermal",C560)),ISNUMBER(FIND("skin ",C560))),"NA")</f>
        <v>NA</v>
      </c>
      <c r="X560" t="str">
        <f>IF(OR(Table1[[#This Row],[Rodents]],Table1[[#This Row],[Human]],Table1[[#This Row],[Pig]]),OR(ISNUMBER(FIND("injected",C560)),ISNUMBER(FIND("periton",C560)),ISNUMBER(FIND("intrascrot",C560))),"NA")</f>
        <v>NA</v>
      </c>
      <c r="Y560" t="str">
        <f>IF(OR(Table1[[#This Row],[Rodents]],Table1[[#This Row],[Human]],Table1[[#This Row],[Pig]]),NOT(OR(Table1[[#This Row],[Inhaled/Intratracheal/intranasal]],Table1[[#This Row],[Dermal]],Table1[[#This Row],[Injected]])),"NA")</f>
        <v>NA</v>
      </c>
      <c r="AA560" t="b">
        <f>OR(ISNUMBER(FIND("fish ",C560)),ISNUMBER(FIND("Fish ",C560)),ISNUMBER(FIND("aquatic",C560)),ISNUMBER(FIND("daphnids",C560)),ISNUMBER(FIND("Carcinus maenas",C560)),ISNUMBER(FIND("Daphnia",C560)),ISNUMBER(FIND("Ruditapes philippinarum",C560)),ISNUMBER(FIND("daphnia",C560)),ISNUMBER(FIND("marine",C560)),ISNUMBER(FIND("mussel",C560)),ISNUMBER(FIND("algae",C560)),ISNUMBER(FIND("Donax faba",C560)),ISNUMBER(FIND("estuarine",C560)),ISNUMBER(FIND("snail",C560)),ISNUMBER(FIND("Prorocentrum donghaiense",C560)) )</f>
        <v>0</v>
      </c>
      <c r="AB560" t="b">
        <f>OR(ISNUMBER(FIND(" rat ",C560)),ISNUMBER(FIND(" rats ",C560)),ISNUMBER(FIND(" Rats ",C560)),ISNUMBER(FIND(" Rat ",C560)),ISNUMBER(FIND(" rat.",C560)),ISNUMBER(FIND(" rats.",C560)),ISNUMBER(FIND("mouse",C560)),ISNUMBER(FIND("mice",C560)), ISNUMBER(FIND(" Mice",C560)))</f>
        <v>0</v>
      </c>
      <c r="AC560" t="b">
        <f>OR(ISNUMBER(FIND(" cell ",C560)),ISNUMBER(FIND("fibroblast",C560)),ISNUMBER(FIND("macrophage",C560)),ISNUMBER(FIND("epithelial",C560)),ISNUMBER(FIND("endothelial",C560)),ISNUMBER(FIND("neuron",C560)),ISNUMBER(FIND(" cells ",C560)),ISNUMBER(FIND("RBC",C560)),ISNUMBER(FIND("mitochond",C560)),ISNUMBER(FIND("adipocyte",C560)),ISNUMBER(FIND("osteo",C560)),ISNUMBER(FIND("keratin",C560)),ISNUMBER(FIND(" cell's ",C560)),ISNUMBER(FIND("eukary",C560)),ISNUMBER(FIND("sperm",C560)))</f>
        <v>0</v>
      </c>
      <c r="AD560" t="b">
        <f>OR(ISNUMBER(FIND("human",B560)),ISNUMBER(FIND("workers",B560)),ISNUMBER(FIND("workforces",B560)),ISNUMBER(FIND("occupational",B560)),ISNUMBER(FIND("Case report",B560)),ISNUMBER(FIND("Workplaces",B560)),ISNUMBER(FIND("worker",B560)))</f>
        <v>0</v>
      </c>
      <c r="AE560" t="b">
        <f>OR(ISNUMBER(FIND(" plant ",C560)),ISNUMBER(FIND("Plant ",C560)),ISNUMBER(FIND("tomato",C560)),ISNUMBER(FIND("plants",C560)),ISNUMBER(FIND("Plants",C560)),ISNUMBER(FIND("algae",C560)),ISNUMBER(FIND("lettuce",C560)),ISNUMBER(FIND("green gram sprouts ",C560)),ISNUMBER(FIND("Cucurbita pepo",C560)),ISNUMBER(FIND("bean ",C560)),ISNUMBER(FIND("chloroplast",C560)),ISNUMBER(FIND("chlorophyll",C560)),ISNUMBER(FIND("seedling",C560)),ISNUMBER(FIND("canola",C560)),ISNUMBER(FIND("shoot",C560)),ISNUMBER(FIND("photosynthes",C560)),ISNUMBER(FIND(" leaves ",C560)),,ISNUMBER(FIND("agriculture",C560)),ISNUMBER(FIND(" crops ",C560)))</f>
        <v>1</v>
      </c>
      <c r="AF560" t="b">
        <f>OR(ISNUMBER(FIND("bacteria",C560)),ISNUMBER(FIND("Bacteria",C560)),ISNUMBER(FIND("Bacterium",C560)),ISNUMBER(FIND("bacterium",C560)),ISNUMBER(FIND(" coli ",C560)))</f>
        <v>1</v>
      </c>
      <c r="AG560" t="b">
        <f>OR(ISNUMBER(FIND("fungi",C560)),ISNUMBER(FIND("Fungi",C560)),ISNUMBER(FIND("fungus",C560)),ISNUMBER(FIND("Fungus",C560)),ISNUMBER(FIND("mushroom",C560)),ISNUMBER(FIND("Mushroom",C560)),ISNUMBER(FIND(" mold ",C560)))</f>
        <v>0</v>
      </c>
      <c r="AH560" t="b">
        <f>OR(ISNUMBER(FIND("Pig ",C560)),ISNUMBER(FIND("pig ",C560)),ISNUMBER(FIND("Pigs ",C560)),ISNUMBER(FIND("pigs ",C560)))</f>
        <v>0</v>
      </c>
      <c r="AI560" t="b">
        <f>OR(ISNUMBER(FIND(" C. elegans",C560)),ISNUMBER(FIND("Caenorhabditis elegans",C560)),ISNUMBER(FIND("earthworms",C560)),ISNUMBER(FIND(" Ficopomatus enigmaticus",C560)),ISNUMBER(FIND("larva",C560)),ISNUMBER(FIND("Lumbriculus variegatus",C560)),ISNUMBER(FIND("nematode",C560)))</f>
        <v>1</v>
      </c>
      <c r="AJ560" t="b">
        <f>NOT(OR(AA560,AB560,AC560,AD560,AE560,AF560,AG560,AH560,AI560))</f>
        <v>0</v>
      </c>
      <c r="AL560" t="b">
        <f>OR(AA560,AB560,AD560,AE560,AF560,AG560,AH560,AI560)</f>
        <v>1</v>
      </c>
      <c r="AM560" t="b">
        <f>IF(Table1[[#This Row],[In vivo?]],IF(Table1[[#This Row],[Cell]],FALSE,TRUE),FALSE)</f>
        <v>1</v>
      </c>
      <c r="AN560" t="b">
        <f>AND(AC560,AL560)</f>
        <v>0</v>
      </c>
      <c r="AO560" t="b">
        <f>IF(Table1[[#This Row],[Cell]],IF(Table1[[#This Row],[In vivo?]],FALSE,TRUE),FALSE)</f>
        <v>0</v>
      </c>
      <c r="AP560" t="b">
        <f>NOT(OR(Table1[[#This Row],[In vivo?]],Table1[[#This Row],[Only in Cell]]))</f>
        <v>0</v>
      </c>
      <c r="AQ560" t="str">
        <f>IF(OR(Table1[[#This Row],[Rodents]],Table1[[#This Row],[Human]],Table1[[#This Row],[Pig]]),OR(ISNUMBER(FIND("pulmonary",C560)),ISNUMBER(FIND("lung",C560))),"NA")</f>
        <v>NA</v>
      </c>
      <c r="AR560" t="str">
        <f>IF(OR(Table1[[#This Row],[Rodents]],Table1[[#This Row],[Human]],Table1[[#This Row],[Pig]]),OR(ISNUMBER(FIND("skin",C560)),ISNUMBER(FIND("dermal",C560))),"NA")</f>
        <v>NA</v>
      </c>
      <c r="AS560" t="str">
        <f>IF(OR(Table1[[#This Row],[Rodents]],Table1[[#This Row],[Human]],Table1[[#This Row],[Pig]]),OR(ISNUMBER(FIND("liver",C560)),ISNUMBER(FIND("hepat",C560))),"NA")</f>
        <v>NA</v>
      </c>
      <c r="AT560" t="str">
        <f>IF(OR(Table1[[#This Row],[Rodents]],Table1[[#This Row],[Human]],Table1[[#This Row],[Pig]]),OR(ISNUMBER(FIND("kidney",C560)),ISNUMBER(FIND("neph",C560))),"NA")</f>
        <v>NA</v>
      </c>
      <c r="AU560" t="str">
        <f>IF(OR(Table1[[#This Row],[Rodents]],Table1[[#This Row],[Human]],Table1[[#This Row],[Pig]]),OR(ISNUMBER(FIND("brain",C560)),ISNUMBER(FIND("neur",C560)),ISNUMBER(FIND("nerv",C560))),"NA")</f>
        <v>NA</v>
      </c>
      <c r="AV560" t="str">
        <f>IF(OR(Table1[[#This Row],[Rodents]],Table1[[#This Row],[Human]],Table1[[#This Row],[Pig]]),OR(ISNUMBER(FIND("heart",C560)),ISNUMBER(FIND("cardi",C560))),"NA")</f>
        <v>NA</v>
      </c>
      <c r="AW560" t="str">
        <f>IF(OR(Table1[[#This Row],[Rodents]],Table1[[#This Row],[Human]],Table1[[#This Row],[Pig]]),OR(ISNUMBER(FIND("gastro",C560)),ISNUMBER(FIND("intesti",C560)),ISNUMBER(FIND("stomach",C560))),"NA")</f>
        <v>NA</v>
      </c>
      <c r="AX560" t="str">
        <f>IF(OR(Table1[[#This Row],[Rodents]],Table1[[#This Row],[Human]],Table1[[#This Row],[Pig]]),NOT(OR(AQ560,AR560,AS560,AT560,AU560,AV560,AW560)),"NA")</f>
        <v>NA</v>
      </c>
      <c r="AY560" t="b">
        <f>OR(ISNUMBER(FIND("SWCNT",C560)),ISNUMBER(FIND("SWNT",C560)),ISNUMBER(FIND("single-wall",C560)),ISNUMBER(FIND("single wall",C560)),ISNUMBER(FIND("Single wall",C560)),ISNUMBER(FIND("Single-wall",C560)),ISNUMBER(FIND("SWCNT",B560)),ISNUMBER(FIND("SWNT",B560)),ISNUMBER(FIND("single-wall",B560)),ISNUMBER(FIND("single wall",B560)),ISNUMBER(FIND("Single-wall",B560)),ISNUMBER(FIND("Single wall",B560)))</f>
        <v>0</v>
      </c>
      <c r="AZ560" t="b">
        <f>OR(ISNUMBER(FIND("MWCNT",C560)),ISNUMBER(FIND("MWNT",C560)),ISNUMBER(FIND("multi-wall",C560)),ISNUMBER(FIND("multi wall",C560)),ISNUMBER(FIND("multiwall",C560)),ISNUMBER(FIND("Multi-wall",C560)),ISNUMBER(FIND("Multi wall",C560)),ISNUMBER(FIND("Multiwall",C560)),ISNUMBER(FIND("MWCNT",B560)),ISNUMBER(FIND("MWNT",B560)),ISNUMBER(FIND("multi-wall",B560)),ISNUMBER(FIND("multi wall",B560)),ISNUMBER(FIND("multiwall",B560)),ISNUMBER(FIND("Multi-wall",B560)),ISNUMBER(FIND("Multi wall",B560)),ISNUMBER(FIND("Multiwall",B560)),ISNUMBER(FIND("Double-wall",B560)),ISNUMBER(FIND("Double wall",B560)),ISNUMBER(FIND("Doublewall",B560)),ISNUMBER(FIND("double-wall",B560)),ISNUMBER(FIND("double wall",B560)),ISNUMBER(FIND("doublewall",B560)))</f>
        <v>0</v>
      </c>
      <c r="BA560" t="b">
        <f>AND(Table1[[#This Row],[SWCNT]],Table1[[#This Row],[MWCNT]])</f>
        <v>0</v>
      </c>
      <c r="BB560" t="b">
        <f>IF(Table1[[#This Row],[SWCNT]]=TRUE,FALSE,IF(Table1[[#This Row],[MWCNT]]=TRUE,FALSE,TRUE))</f>
        <v>1</v>
      </c>
      <c r="BC560" s="18"/>
    </row>
    <row r="561" spans="1:55" ht="240.5">
      <c r="A561" t="s">
        <v>444</v>
      </c>
      <c r="B561" s="2" t="s">
        <v>445</v>
      </c>
      <c r="C561" s="16" t="s">
        <v>446</v>
      </c>
      <c r="D561" s="17" t="s">
        <v>447</v>
      </c>
      <c r="E561" s="2">
        <v>2022</v>
      </c>
      <c r="F561" t="b">
        <f>OR(ISNUMBER(FIND("cytotoxic",C561)),ISNUMBER(FIND("Cytotoxic",C561)),ISNUMBER(FIND("cellular toxicity",C561)),ISNUMBER(FIND("cell death",C561)),ISNUMBER(FIND("viable",C561)),ISNUMBER(FIND("phytotoxic",C561)),ISNUMBER(FIND("acute toxicity",C561)),ISNUMBER(FIND("MTT",C561)),ISNUMBER(FIND("survival",C561)),ISNUMBER(FIND("prolifer",C561)),ISNUMBER(FIND("apoptosis",C561)),ISNUMBER(FIND("neurotoxic",C561)),ISNUMBER(FIND("  lysis ",C561)),ISNUMBER(FIND("necrosis",C561)),ISNUMBER(FIND("cellular death",C561))*3,ISNUMBER(FIND("LDH",C561)),ISNUMBER(FIND("Acute toxicity",C561)))</f>
        <v>0</v>
      </c>
      <c r="G561" t="b">
        <f>OR(ISNUMBER(FIND("genotoxic",C561)),ISNUMBER(FIND("genotoxicity",C561)),ISNUMBER(FIND("DNA damage",C561)),ISNUMBER(FIND("DNA",C561)),ISNUMBER(FIND("RNA",C561)),ISNUMBER(FIND("mesothelioma",C561)),ISNUMBER(FIND("carcino",C561)),ISNUMBER(FIND("mutagen",C561)),ISNUMBER(FIND("genetic",C561)))</f>
        <v>0</v>
      </c>
      <c r="H561" t="b">
        <f>OR(ISNUMBER(FIND("inflammatory",C561)),ISNUMBER(FIND("inflamm",C561)))</f>
        <v>0</v>
      </c>
      <c r="I561" t="b">
        <f>OR(ISNUMBER(FIND("immune",C561)),ISNUMBER(FIND("immunological",C561)),ISNUMBER(FIND("interleuk",C561)),ISNUMBER(FIND("platelet activation",C561)),ISNUMBER(FIND("monocyte",C561)),ISNUMBER(FIND("leukocyte",C561)),ISNUMBER(FIND("cytokine",C561)),ISNUMBER(FIND("CD4",C561)),ISNUMBER(FIND("CD8",C561)),ISNUMBER(FIND("T-cell",C561)))</f>
        <v>0</v>
      </c>
      <c r="J561" t="b">
        <f>OR(ISNUMBER(FIND("reactive oxygen",C561)),ISNUMBER(FIND("ROS",C561)),ISNUMBER(FIND("free radical",C561)),ISNUMBER(FIND("oxidative stress",C561)),ISNUMBER(FIND("peroxid",C561)),ISNUMBER(FIND("oxidative",C561)),ISNUMBER(FIND("antioxid",C561)))</f>
        <v>0</v>
      </c>
      <c r="K561" t="b">
        <f>OR(ISNUMBER(FIND("autophag",C561)))</f>
        <v>0</v>
      </c>
      <c r="L561" t="b">
        <f>OR(ISNUMBER(FIND("morpholog",C561)))</f>
        <v>0</v>
      </c>
      <c r="M561" t="b">
        <f>OR(ISNUMBER(FIND("fibrosis",C561)),ISNUMBER(FIND("Fibrosis",C561)),ISNUMBER(FIND("fibrot",C561)))</f>
        <v>0</v>
      </c>
      <c r="N561" t="b">
        <f>OR(ISNUMBER(FIND("offspring",C561)),ISNUMBER(FIND("Parental",C561)),ISNUMBER(FIND("parental",C561)),ISNUMBER(FIND("germline",C561)),ISNUMBER(FIND("reproduc",C561)),ISNUMBER(FIND("embryo",C561)))</f>
        <v>0</v>
      </c>
      <c r="O561" t="b">
        <f>OR(ISNUMBER(FIND("metabol",C561)),ISNUMBER(FIND("Metabol",C561)),ISNUMBER(FIND("digest",C561)),ISNUMBER(FIND("mitochon",C561)))</f>
        <v>0</v>
      </c>
      <c r="P561" t="b">
        <v>1</v>
      </c>
      <c r="Q561" t="b">
        <f>OR(ISNUMBER(FIND("Bioaccum",C561)),ISNUMBER(FIND("bioaccum",C561)),ISNUMBER(FIND("accum",C561)))</f>
        <v>0</v>
      </c>
      <c r="R561" t="b">
        <f>OR(ISNUMBER(FIND("Occupation",C561)),ISNUMBER(FIND("occupation",C561)),ISNUMBER(FIND("worker",C561)),ISNUMBER(FIND("workforce",C561)))</f>
        <v>0</v>
      </c>
      <c r="S561" t="b">
        <f>NOT(OR(F561,G561,H561,I561,J561,K561,L561,M561,N561,O561,P561,Q561,R561))</f>
        <v>0</v>
      </c>
      <c r="U561" t="b">
        <f>OR(Table1[[#This Row],[Inflammation]],Table1[[#This Row],[Immune]])</f>
        <v>0</v>
      </c>
      <c r="V561" t="str">
        <f>IF(OR(Table1[[#This Row],[Rodents]],Table1[[#This Row],[Human]],Table1[[#This Row],[Pig]]),OR(ISNUMBER(FIND("intratrach",C561)),ISNUMBER(FIND("nasal ",C561)),ISNUMBER(FIND("instill",C561))),"NA")</f>
        <v>NA</v>
      </c>
      <c r="W561" t="str">
        <f>IF(OR(Table1[[#This Row],[Rodents]],Table1[[#This Row],[Human]],Table1[[#This Row],[Pig]]),OR(ISNUMBER(FIND("dermal",C561)),ISNUMBER(FIND("skin ",C561))),"NA")</f>
        <v>NA</v>
      </c>
      <c r="X561" t="str">
        <f>IF(OR(Table1[[#This Row],[Rodents]],Table1[[#This Row],[Human]],Table1[[#This Row],[Pig]]),OR(ISNUMBER(FIND("injected",C561)),ISNUMBER(FIND("periton",C561)),ISNUMBER(FIND("intrascrot",C561))),"NA")</f>
        <v>NA</v>
      </c>
      <c r="Y561" t="str">
        <f>IF(OR(Table1[[#This Row],[Rodents]],Table1[[#This Row],[Human]],Table1[[#This Row],[Pig]]),NOT(OR(Table1[[#This Row],[Inhaled/Intratracheal/intranasal]],Table1[[#This Row],[Dermal]],Table1[[#This Row],[Injected]])),"NA")</f>
        <v>NA</v>
      </c>
      <c r="AA561" t="b">
        <f>OR(ISNUMBER(FIND("fish ",C561)),ISNUMBER(FIND("Fish ",C561)),ISNUMBER(FIND("aquatic",C561)),ISNUMBER(FIND("daphnids",C561)),ISNUMBER(FIND("Carcinus maenas",C561)),ISNUMBER(FIND("Daphnia",C561)),ISNUMBER(FIND("Ruditapes philippinarum",C561)),ISNUMBER(FIND("daphnia",C561)),ISNUMBER(FIND("marine",C561)),ISNUMBER(FIND("mussel",C561)),ISNUMBER(FIND("algae",C561)),ISNUMBER(FIND("Donax faba",C561)),ISNUMBER(FIND("estuarine",C561)),ISNUMBER(FIND("snail",C561)),ISNUMBER(FIND("Prorocentrum donghaiense",C561)) )</f>
        <v>0</v>
      </c>
      <c r="AB561" t="b">
        <f>OR(ISNUMBER(FIND(" rat ",C561)),ISNUMBER(FIND(" rats ",C561)),ISNUMBER(FIND(" Rats ",C561)),ISNUMBER(FIND(" Rat ",C561)),ISNUMBER(FIND(" rat.",C561)),ISNUMBER(FIND(" rats.",C561)),ISNUMBER(FIND("mouse",C561)),ISNUMBER(FIND("mice",C561)), ISNUMBER(FIND(" Mice",C561)))</f>
        <v>0</v>
      </c>
      <c r="AC561" t="b">
        <f>OR(ISNUMBER(FIND(" cell ",C561)),ISNUMBER(FIND("fibroblast",C561)),ISNUMBER(FIND("macrophage",C561)),ISNUMBER(FIND("epithelial",C561)),ISNUMBER(FIND("endothelial",C561)),ISNUMBER(FIND("neuron",C561)),ISNUMBER(FIND(" cells ",C561)),ISNUMBER(FIND("RBC",C561)),ISNUMBER(FIND("mitochond",C561)),ISNUMBER(FIND("adipocyte",C561)),ISNUMBER(FIND("osteo",C561)),ISNUMBER(FIND("keratin",C561)),ISNUMBER(FIND(" cell's ",C561)),ISNUMBER(FIND("eukary",C561)),ISNUMBER(FIND("sperm",C561)))</f>
        <v>0</v>
      </c>
      <c r="AD561" t="b">
        <f>OR(ISNUMBER(FIND("human",B561)),ISNUMBER(FIND("workers",B561)),ISNUMBER(FIND("workforces",B561)),ISNUMBER(FIND("occupational",B561)),ISNUMBER(FIND("Case report",B561)),ISNUMBER(FIND("Workplaces",B561)),ISNUMBER(FIND("worker",B561)))</f>
        <v>0</v>
      </c>
      <c r="AE561" t="b">
        <f>OR(ISNUMBER(FIND(" plant ",C561)),ISNUMBER(FIND("Plant ",C561)),ISNUMBER(FIND("tomato",C561)),ISNUMBER(FIND("plants",C561)),ISNUMBER(FIND("Plants",C561)),ISNUMBER(FIND("algae",C561)),ISNUMBER(FIND("lettuce",C561)),ISNUMBER(FIND("green gram sprouts ",C561)),ISNUMBER(FIND("Cucurbita pepo",C561)),ISNUMBER(FIND("bean ",C561)),ISNUMBER(FIND("chloroplast",C561)),ISNUMBER(FIND("chlorophyll",C561)),ISNUMBER(FIND("seedling",C561)),ISNUMBER(FIND("canola",C561)),ISNUMBER(FIND("shoot",C561)),ISNUMBER(FIND("photosynthes",C561)),ISNUMBER(FIND(" leaves ",C561)),,ISNUMBER(FIND("agriculture",C561)),ISNUMBER(FIND(" crops ",C561)))</f>
        <v>1</v>
      </c>
      <c r="AF561" t="b">
        <f>OR(ISNUMBER(FIND("bacteria",C561)),ISNUMBER(FIND("Bacteria",C561)),ISNUMBER(FIND("Bacterium",C561)),ISNUMBER(FIND("bacterium",C561)),ISNUMBER(FIND(" coli ",C561)))</f>
        <v>0</v>
      </c>
      <c r="AG561" t="b">
        <f>OR(ISNUMBER(FIND("fungi",C561)),ISNUMBER(FIND("Fungi",C561)),ISNUMBER(FIND("fungus",C561)),ISNUMBER(FIND("Fungus",C561)),ISNUMBER(FIND("mushroom",C561)),ISNUMBER(FIND("Mushroom",C561)),ISNUMBER(FIND(" mold ",C561)))</f>
        <v>0</v>
      </c>
      <c r="AH561" t="b">
        <f>OR(ISNUMBER(FIND("Pig ",C561)),ISNUMBER(FIND("pig ",C561)),ISNUMBER(FIND("Pigs ",C561)),ISNUMBER(FIND("pigs ",C561)))</f>
        <v>0</v>
      </c>
      <c r="AI561" t="b">
        <f>OR(ISNUMBER(FIND(" C. elegans",C561)),ISNUMBER(FIND("Caenorhabditis elegans",C561)),ISNUMBER(FIND("earthworms",C561)),ISNUMBER(FIND(" Ficopomatus enigmaticus",C561)),ISNUMBER(FIND("larva",C561)),ISNUMBER(FIND("Lumbriculus variegatus",C561)),ISNUMBER(FIND("nematode",C561)))</f>
        <v>0</v>
      </c>
      <c r="AJ561" t="b">
        <f>NOT(OR(AA561,AB561,AC561,AD561,AE561,AF561,AG561,AH561,AI561))</f>
        <v>0</v>
      </c>
      <c r="AL561" t="b">
        <f>OR(AA561,AB561,AD561,AE561,AF561,AG561,AH561,AI561)</f>
        <v>1</v>
      </c>
      <c r="AM561" t="b">
        <f>IF(Table1[[#This Row],[In vivo?]],IF(Table1[[#This Row],[Cell]],FALSE,TRUE),FALSE)</f>
        <v>1</v>
      </c>
      <c r="AN561" t="b">
        <f>AND(AC561,AL561)</f>
        <v>0</v>
      </c>
      <c r="AO561" t="b">
        <f>IF(Table1[[#This Row],[Cell]],IF(Table1[[#This Row],[In vivo?]],FALSE,TRUE),FALSE)</f>
        <v>0</v>
      </c>
      <c r="AP561" t="b">
        <f>NOT(OR(Table1[[#This Row],[In vivo?]],Table1[[#This Row],[Only in Cell]]))</f>
        <v>0</v>
      </c>
      <c r="AQ561" t="str">
        <f>IF(OR(Table1[[#This Row],[Rodents]],Table1[[#This Row],[Human]],Table1[[#This Row],[Pig]]),OR(ISNUMBER(FIND("pulmonary",C561)),ISNUMBER(FIND("lung",C561))),"NA")</f>
        <v>NA</v>
      </c>
      <c r="AR561" t="str">
        <f>IF(OR(Table1[[#This Row],[Rodents]],Table1[[#This Row],[Human]],Table1[[#This Row],[Pig]]),OR(ISNUMBER(FIND("skin",C561)),ISNUMBER(FIND("dermal",C561))),"NA")</f>
        <v>NA</v>
      </c>
      <c r="AS561" t="str">
        <f>IF(OR(Table1[[#This Row],[Rodents]],Table1[[#This Row],[Human]],Table1[[#This Row],[Pig]]),OR(ISNUMBER(FIND("liver",C561)),ISNUMBER(FIND("hepat",C561))),"NA")</f>
        <v>NA</v>
      </c>
      <c r="AT561" t="str">
        <f>IF(OR(Table1[[#This Row],[Rodents]],Table1[[#This Row],[Human]],Table1[[#This Row],[Pig]]),OR(ISNUMBER(FIND("kidney",C561)),ISNUMBER(FIND("neph",C561))),"NA")</f>
        <v>NA</v>
      </c>
      <c r="AU561" t="str">
        <f>IF(OR(Table1[[#This Row],[Rodents]],Table1[[#This Row],[Human]],Table1[[#This Row],[Pig]]),OR(ISNUMBER(FIND("brain",C561)),ISNUMBER(FIND("neur",C561)),ISNUMBER(FIND("nerv",C561))),"NA")</f>
        <v>NA</v>
      </c>
      <c r="AV561" t="str">
        <f>IF(OR(Table1[[#This Row],[Rodents]],Table1[[#This Row],[Human]],Table1[[#This Row],[Pig]]),OR(ISNUMBER(FIND("heart",C561)),ISNUMBER(FIND("cardi",C561))),"NA")</f>
        <v>NA</v>
      </c>
      <c r="AW561" t="str">
        <f>IF(OR(Table1[[#This Row],[Rodents]],Table1[[#This Row],[Human]],Table1[[#This Row],[Pig]]),OR(ISNUMBER(FIND("gastro",C561)),ISNUMBER(FIND("intesti",C561)),ISNUMBER(FIND("stomach",C561))),"NA")</f>
        <v>NA</v>
      </c>
      <c r="AX561" t="str">
        <f>IF(OR(Table1[[#This Row],[Rodents]],Table1[[#This Row],[Human]],Table1[[#This Row],[Pig]]),NOT(OR(AQ561,AR561,AS561,AT561,AU561,AV561,AW561)),"NA")</f>
        <v>NA</v>
      </c>
      <c r="AY561" t="b">
        <f>OR(ISNUMBER(FIND("SWCNT",C561)),ISNUMBER(FIND("SWNT",C561)),ISNUMBER(FIND("single-wall",C561)),ISNUMBER(FIND("single wall",C561)),ISNUMBER(FIND("Single wall",C561)),ISNUMBER(FIND("Single-wall",C561)),ISNUMBER(FIND("SWCNT",B561)),ISNUMBER(FIND("SWNT",B561)),ISNUMBER(FIND("single-wall",B561)),ISNUMBER(FIND("single wall",B561)),ISNUMBER(FIND("Single-wall",B561)),ISNUMBER(FIND("Single wall",B561)))</f>
        <v>0</v>
      </c>
      <c r="AZ561" t="b">
        <f>OR(ISNUMBER(FIND("MWCNT",C561)),ISNUMBER(FIND("MWNT",C561)),ISNUMBER(FIND("multi-wall",C561)),ISNUMBER(FIND("multi wall",C561)),ISNUMBER(FIND("multiwall",C561)),ISNUMBER(FIND("Multi-wall",C561)),ISNUMBER(FIND("Multi wall",C561)),ISNUMBER(FIND("Multiwall",C561)),ISNUMBER(FIND("MWCNT",B561)),ISNUMBER(FIND("MWNT",B561)),ISNUMBER(FIND("multi-wall",B561)),ISNUMBER(FIND("multi wall",B561)),ISNUMBER(FIND("multiwall",B561)),ISNUMBER(FIND("Multi-wall",B561)),ISNUMBER(FIND("Multi wall",B561)),ISNUMBER(FIND("Multiwall",B561)),ISNUMBER(FIND("Double-wall",B561)),ISNUMBER(FIND("Double wall",B561)),ISNUMBER(FIND("Doublewall",B561)),ISNUMBER(FIND("double-wall",B561)),ISNUMBER(FIND("double wall",B561)),ISNUMBER(FIND("doublewall",B561)))</f>
        <v>0</v>
      </c>
      <c r="BA561" t="b">
        <f>AND(Table1[[#This Row],[SWCNT]],Table1[[#This Row],[MWCNT]])</f>
        <v>0</v>
      </c>
      <c r="BB561" t="b">
        <f>IF(Table1[[#This Row],[SWCNT]]=TRUE,FALSE,IF(Table1[[#This Row],[MWCNT]]=TRUE,FALSE,TRUE))</f>
        <v>1</v>
      </c>
      <c r="BC561" s="18"/>
    </row>
    <row r="562" spans="1:55" ht="277.5">
      <c r="A562" t="s">
        <v>603</v>
      </c>
      <c r="B562" s="2" t="s">
        <v>604</v>
      </c>
      <c r="C562" s="16" t="s">
        <v>605</v>
      </c>
      <c r="D562" s="17" t="s">
        <v>606</v>
      </c>
      <c r="E562" s="2">
        <v>2021</v>
      </c>
      <c r="F562" t="b">
        <f>OR(ISNUMBER(FIND("cytotoxic",C562)),ISNUMBER(FIND("Cytotoxic",C562)),ISNUMBER(FIND("cellular toxicity",C562)),ISNUMBER(FIND("cell death",C562)),ISNUMBER(FIND("viable",C562)),ISNUMBER(FIND("phytotoxic",C562)),ISNUMBER(FIND("acute toxicity",C562)),ISNUMBER(FIND("MTT",C562)),ISNUMBER(FIND("survival",C562)),ISNUMBER(FIND("prolifer",C562)),ISNUMBER(FIND("apoptosis",C562)),ISNUMBER(FIND("neurotoxic",C562)),ISNUMBER(FIND("  lysis ",C562)),ISNUMBER(FIND("necrosis",C562)),ISNUMBER(FIND("cellular death",C562))*3,ISNUMBER(FIND("LDH",C562)),ISNUMBER(FIND("Acute toxicity",C562)))</f>
        <v>0</v>
      </c>
      <c r="G562" t="b">
        <f>OR(ISNUMBER(FIND("genotoxic",C562)),ISNUMBER(FIND("genotoxicity",C562)),ISNUMBER(FIND("DNA damage",C562)),ISNUMBER(FIND("DNA",C562)),ISNUMBER(FIND("RNA",C562)),ISNUMBER(FIND("mesothelioma",C562)),ISNUMBER(FIND("carcino",C562)),ISNUMBER(FIND("mutagen",C562)),ISNUMBER(FIND("genetic",C562)))</f>
        <v>0</v>
      </c>
      <c r="H562" t="b">
        <f>OR(ISNUMBER(FIND("inflammatory",C562)),ISNUMBER(FIND("inflamm",C562)))</f>
        <v>0</v>
      </c>
      <c r="I562" t="b">
        <f>OR(ISNUMBER(FIND("immune",C562)),ISNUMBER(FIND("immunological",C562)),ISNUMBER(FIND("interleuk",C562)),ISNUMBER(FIND("platelet activation",C562)),ISNUMBER(FIND("monocyte",C562)),ISNUMBER(FIND("leukocyte",C562)),ISNUMBER(FIND("cytokine",C562)),ISNUMBER(FIND("CD4",C562)),ISNUMBER(FIND("CD8",C562)),ISNUMBER(FIND("T-cell",C562)))</f>
        <v>0</v>
      </c>
      <c r="J562" t="b">
        <f>OR(ISNUMBER(FIND("reactive oxygen",C562)),ISNUMBER(FIND("ROS",C562)),ISNUMBER(FIND("free radical",C562)),ISNUMBER(FIND("oxidative stress",C562)),ISNUMBER(FIND("peroxid",C562)),ISNUMBER(FIND("oxidative",C562)),ISNUMBER(FIND("antioxid",C562)))</f>
        <v>0</v>
      </c>
      <c r="K562" t="b">
        <f>OR(ISNUMBER(FIND("autophag",C562)))</f>
        <v>0</v>
      </c>
      <c r="L562" t="b">
        <f>OR(ISNUMBER(FIND("morpholog",C562)))</f>
        <v>0</v>
      </c>
      <c r="M562" t="b">
        <f>OR(ISNUMBER(FIND("fibrosis",C562)),ISNUMBER(FIND("Fibrosis",C562)),ISNUMBER(FIND("fibrot",C562)))</f>
        <v>0</v>
      </c>
      <c r="N562" t="b">
        <f>OR(ISNUMBER(FIND("offspring",C562)),ISNUMBER(FIND("Parental",C562)),ISNUMBER(FIND("parental",C562)),ISNUMBER(FIND("germline",C562)),ISNUMBER(FIND("reproduc",C562)),ISNUMBER(FIND("embryo",C562)))</f>
        <v>0</v>
      </c>
      <c r="O562" t="b">
        <f>OR(ISNUMBER(FIND("metabol",C562)),ISNUMBER(FIND("Metabol",C562)),ISNUMBER(FIND("digest",C562)),ISNUMBER(FIND("mitochon",C562)))</f>
        <v>0</v>
      </c>
      <c r="P562" t="b">
        <v>1</v>
      </c>
      <c r="Q562" t="b">
        <f>OR(ISNUMBER(FIND("Bioaccum",C562)),ISNUMBER(FIND("bioaccum",C562)),ISNUMBER(FIND("accum",C562)))</f>
        <v>0</v>
      </c>
      <c r="R562" t="b">
        <f>OR(ISNUMBER(FIND("Occupation",C562)),ISNUMBER(FIND("occupation",C562)),ISNUMBER(FIND("worker",C562)),ISNUMBER(FIND("workforce",C562)))</f>
        <v>0</v>
      </c>
      <c r="S562" t="b">
        <f>NOT(OR(F562,G562,H562,I562,J562,K562,L562,M562,N562,O562,P562,Q562,R562))</f>
        <v>0</v>
      </c>
      <c r="U562" t="b">
        <f>OR(Table1[[#This Row],[Inflammation]],Table1[[#This Row],[Immune]])</f>
        <v>0</v>
      </c>
      <c r="V562" t="str">
        <f>IF(OR(Table1[[#This Row],[Rodents]],Table1[[#This Row],[Human]],Table1[[#This Row],[Pig]]),OR(ISNUMBER(FIND("intratrach",C562)),ISNUMBER(FIND("nasal ",C562)),ISNUMBER(FIND("instill",C562))),"NA")</f>
        <v>NA</v>
      </c>
      <c r="W562" t="str">
        <f>IF(OR(Table1[[#This Row],[Rodents]],Table1[[#This Row],[Human]],Table1[[#This Row],[Pig]]),OR(ISNUMBER(FIND("dermal",C562)),ISNUMBER(FIND("skin ",C562))),"NA")</f>
        <v>NA</v>
      </c>
      <c r="X562" t="str">
        <f>IF(OR(Table1[[#This Row],[Rodents]],Table1[[#This Row],[Human]],Table1[[#This Row],[Pig]]),OR(ISNUMBER(FIND("injected",C562)),ISNUMBER(FIND("periton",C562)),ISNUMBER(FIND("intrascrot",C562))),"NA")</f>
        <v>NA</v>
      </c>
      <c r="Y562" t="str">
        <f>IF(OR(Table1[[#This Row],[Rodents]],Table1[[#This Row],[Human]],Table1[[#This Row],[Pig]]),NOT(OR(Table1[[#This Row],[Inhaled/Intratracheal/intranasal]],Table1[[#This Row],[Dermal]],Table1[[#This Row],[Injected]])),"NA")</f>
        <v>NA</v>
      </c>
      <c r="AA562" t="b">
        <f>OR(ISNUMBER(FIND("fish ",C562)),ISNUMBER(FIND("Fish ",C562)),ISNUMBER(FIND("aquatic",C562)),ISNUMBER(FIND("daphnids",C562)),ISNUMBER(FIND("Carcinus maenas",C562)),ISNUMBER(FIND("Daphnia",C562)),ISNUMBER(FIND("Ruditapes philippinarum",C562)),ISNUMBER(FIND("daphnia",C562)),ISNUMBER(FIND("marine",C562)),ISNUMBER(FIND("mussel",C562)),ISNUMBER(FIND("algae",C562)),ISNUMBER(FIND("Donax faba",C562)),ISNUMBER(FIND("estuarine",C562)),ISNUMBER(FIND("snail",C562)),ISNUMBER(FIND("Prorocentrum donghaiense",C562)) )</f>
        <v>0</v>
      </c>
      <c r="AB562" t="b">
        <f>OR(ISNUMBER(FIND(" rat ",C562)),ISNUMBER(FIND(" rats ",C562)),ISNUMBER(FIND(" Rats ",C562)),ISNUMBER(FIND(" Rat ",C562)),ISNUMBER(FIND(" rat.",C562)),ISNUMBER(FIND(" rats.",C562)),ISNUMBER(FIND("mouse",C562)),ISNUMBER(FIND("mice",C562)), ISNUMBER(FIND(" Mice",C562)))</f>
        <v>0</v>
      </c>
      <c r="AC562" t="b">
        <f>OR(ISNUMBER(FIND(" cell ",C562)),ISNUMBER(FIND("fibroblast",C562)),ISNUMBER(FIND("macrophage",C562)),ISNUMBER(FIND("epithelial",C562)),ISNUMBER(FIND("endothelial",C562)),ISNUMBER(FIND("neuron",C562)),ISNUMBER(FIND(" cells ",C562)),ISNUMBER(FIND("RBC",C562)),ISNUMBER(FIND("mitochond",C562)),ISNUMBER(FIND("adipocyte",C562)),ISNUMBER(FIND("osteo",C562)),ISNUMBER(FIND("keratin",C562)),ISNUMBER(FIND(" cell's ",C562)),ISNUMBER(FIND("eukary",C562)),ISNUMBER(FIND("sperm",C562)))</f>
        <v>0</v>
      </c>
      <c r="AD562" t="b">
        <f>OR(ISNUMBER(FIND("human",B562)),ISNUMBER(FIND("workers",B562)),ISNUMBER(FIND("workforces",B562)),ISNUMBER(FIND("occupational",B562)),ISNUMBER(FIND("Case report",B562)),ISNUMBER(FIND("Workplaces",B562)),ISNUMBER(FIND("worker",B562)))</f>
        <v>0</v>
      </c>
      <c r="AE562" t="b">
        <f>OR(ISNUMBER(FIND(" plant ",C562)),ISNUMBER(FIND("Plant ",C562)),ISNUMBER(FIND("tomato",C562)),ISNUMBER(FIND("plants",C562)),ISNUMBER(FIND("Plants",C562)),ISNUMBER(FIND("algae",C562)),ISNUMBER(FIND("lettuce",C562)),ISNUMBER(FIND("green gram sprouts ",C562)),ISNUMBER(FIND("Cucurbita pepo",C562)),ISNUMBER(FIND("bean ",C562)),ISNUMBER(FIND("chloroplast",C562)),ISNUMBER(FIND("chlorophyll",C562)),ISNUMBER(FIND("seedling",C562)),ISNUMBER(FIND("canola",C562)),ISNUMBER(FIND("shoot",C562)),ISNUMBER(FIND("photosynthes",C562)),ISNUMBER(FIND(" leaves ",C562)),,ISNUMBER(FIND("agriculture",C562)),ISNUMBER(FIND(" crops ",C562)))</f>
        <v>0</v>
      </c>
      <c r="AF562" t="b">
        <f>OR(ISNUMBER(FIND("bacteria",C562)),ISNUMBER(FIND("Bacteria",C562)),ISNUMBER(FIND("Bacterium",C562)),ISNUMBER(FIND("bacterium",C562)),ISNUMBER(FIND(" coli ",C562)))</f>
        <v>0</v>
      </c>
      <c r="AG562" t="b">
        <f>OR(ISNUMBER(FIND("fungi",C562)),ISNUMBER(FIND("Fungi",C562)),ISNUMBER(FIND("fungus",C562)),ISNUMBER(FIND("Fungus",C562)),ISNUMBER(FIND("mushroom",C562)),ISNUMBER(FIND("Mushroom",C562)),ISNUMBER(FIND(" mold ",C562)))</f>
        <v>0</v>
      </c>
      <c r="AH562" t="b">
        <f>OR(ISNUMBER(FIND("Pig ",C562)),ISNUMBER(FIND("pig ",C562)),ISNUMBER(FIND("Pigs ",C562)),ISNUMBER(FIND("pigs ",C562)))</f>
        <v>0</v>
      </c>
      <c r="AI562" t="b">
        <f>OR(ISNUMBER(FIND(" C. elegans",C562)),ISNUMBER(FIND("Caenorhabditis elegans",C562)),ISNUMBER(FIND("earthworms",C562)),ISNUMBER(FIND(" Ficopomatus enigmaticus",C562)),ISNUMBER(FIND("larva",C562)),ISNUMBER(FIND("Lumbriculus variegatus",C562)),ISNUMBER(FIND("nematode",C562)))</f>
        <v>1</v>
      </c>
      <c r="AJ562" t="b">
        <f>NOT(OR(AA562,AB562,AC562,AD562,AE562,AF562,AG562,AH562,AI562))</f>
        <v>0</v>
      </c>
      <c r="AL562" t="b">
        <f>OR(AA562,AB562,AD562,AE562,AF562,AG562,AH562,AI562)</f>
        <v>1</v>
      </c>
      <c r="AM562" t="b">
        <f>IF(Table1[[#This Row],[In vivo?]],IF(Table1[[#This Row],[Cell]],FALSE,TRUE),FALSE)</f>
        <v>1</v>
      </c>
      <c r="AN562" t="b">
        <f>AND(AC562,AL562)</f>
        <v>0</v>
      </c>
      <c r="AO562" t="b">
        <f>IF(Table1[[#This Row],[Cell]],IF(Table1[[#This Row],[In vivo?]],FALSE,TRUE),FALSE)</f>
        <v>0</v>
      </c>
      <c r="AP562" t="b">
        <f>NOT(OR(Table1[[#This Row],[In vivo?]],Table1[[#This Row],[Only in Cell]]))</f>
        <v>0</v>
      </c>
      <c r="AQ562" t="str">
        <f>IF(OR(Table1[[#This Row],[Rodents]],Table1[[#This Row],[Human]],Table1[[#This Row],[Pig]]),OR(ISNUMBER(FIND("pulmonary",C562)),ISNUMBER(FIND("lung",C562))),"NA")</f>
        <v>NA</v>
      </c>
      <c r="AR562" t="str">
        <f>IF(OR(Table1[[#This Row],[Rodents]],Table1[[#This Row],[Human]],Table1[[#This Row],[Pig]]),OR(ISNUMBER(FIND("skin",C562)),ISNUMBER(FIND("dermal",C562))),"NA")</f>
        <v>NA</v>
      </c>
      <c r="AS562" t="str">
        <f>IF(OR(Table1[[#This Row],[Rodents]],Table1[[#This Row],[Human]],Table1[[#This Row],[Pig]]),OR(ISNUMBER(FIND("liver",C562)),ISNUMBER(FIND("hepat",C562))),"NA")</f>
        <v>NA</v>
      </c>
      <c r="AT562" t="str">
        <f>IF(OR(Table1[[#This Row],[Rodents]],Table1[[#This Row],[Human]],Table1[[#This Row],[Pig]]),OR(ISNUMBER(FIND("kidney",C562)),ISNUMBER(FIND("neph",C562))),"NA")</f>
        <v>NA</v>
      </c>
      <c r="AU562" t="str">
        <f>IF(OR(Table1[[#This Row],[Rodents]],Table1[[#This Row],[Human]],Table1[[#This Row],[Pig]]),OR(ISNUMBER(FIND("brain",C562)),ISNUMBER(FIND("neur",C562)),ISNUMBER(FIND("nerv",C562))),"NA")</f>
        <v>NA</v>
      </c>
      <c r="AV562" t="str">
        <f>IF(OR(Table1[[#This Row],[Rodents]],Table1[[#This Row],[Human]],Table1[[#This Row],[Pig]]),OR(ISNUMBER(FIND("heart",C562)),ISNUMBER(FIND("cardi",C562))),"NA")</f>
        <v>NA</v>
      </c>
      <c r="AW562" t="str">
        <f>IF(OR(Table1[[#This Row],[Rodents]],Table1[[#This Row],[Human]],Table1[[#This Row],[Pig]]),OR(ISNUMBER(FIND("gastro",C562)),ISNUMBER(FIND("intesti",C562)),ISNUMBER(FIND("stomach",C562))),"NA")</f>
        <v>NA</v>
      </c>
      <c r="AX562" t="str">
        <f>IF(OR(Table1[[#This Row],[Rodents]],Table1[[#This Row],[Human]],Table1[[#This Row],[Pig]]),NOT(OR(AQ562,AR562,AS562,AT562,AU562,AV562,AW562)),"NA")</f>
        <v>NA</v>
      </c>
      <c r="AY562" t="b">
        <f>OR(ISNUMBER(FIND("SWCNT",C562)),ISNUMBER(FIND("SWNT",C562)),ISNUMBER(FIND("single-wall",C562)),ISNUMBER(FIND("single wall",C562)),ISNUMBER(FIND("Single wall",C562)),ISNUMBER(FIND("Single-wall",C562)),ISNUMBER(FIND("SWCNT",B562)),ISNUMBER(FIND("SWNT",B562)),ISNUMBER(FIND("single-wall",B562)),ISNUMBER(FIND("single wall",B562)),ISNUMBER(FIND("Single-wall",B562)),ISNUMBER(FIND("Single wall",B562)))</f>
        <v>0</v>
      </c>
      <c r="AZ562" t="b">
        <f>OR(ISNUMBER(FIND("MWCNT",C562)),ISNUMBER(FIND("MWNT",C562)),ISNUMBER(FIND("multi-wall",C562)),ISNUMBER(FIND("multi wall",C562)),ISNUMBER(FIND("multiwall",C562)),ISNUMBER(FIND("Multi-wall",C562)),ISNUMBER(FIND("Multi wall",C562)),ISNUMBER(FIND("Multiwall",C562)),ISNUMBER(FIND("MWCNT",B562)),ISNUMBER(FIND("MWNT",B562)),ISNUMBER(FIND("multi-wall",B562)),ISNUMBER(FIND("multi wall",B562)),ISNUMBER(FIND("multiwall",B562)),ISNUMBER(FIND("Multi-wall",B562)),ISNUMBER(FIND("Multi wall",B562)),ISNUMBER(FIND("Multiwall",B562)),ISNUMBER(FIND("Double-wall",B562)),ISNUMBER(FIND("Double wall",B562)),ISNUMBER(FIND("Doublewall",B562)),ISNUMBER(FIND("double-wall",B562)),ISNUMBER(FIND("double wall",B562)),ISNUMBER(FIND("doublewall",B562)))</f>
        <v>0</v>
      </c>
      <c r="BA562" t="b">
        <f>AND(Table1[[#This Row],[SWCNT]],Table1[[#This Row],[MWCNT]])</f>
        <v>0</v>
      </c>
      <c r="BB562" t="b">
        <f>IF(Table1[[#This Row],[SWCNT]]=TRUE,FALSE,IF(Table1[[#This Row],[MWCNT]]=TRUE,FALSE,TRUE))</f>
        <v>1</v>
      </c>
      <c r="BC562" s="18"/>
    </row>
    <row r="563" spans="1:55" ht="185">
      <c r="A563" t="s">
        <v>647</v>
      </c>
      <c r="B563" s="2" t="s">
        <v>648</v>
      </c>
      <c r="C563" s="16" t="s">
        <v>649</v>
      </c>
      <c r="D563" s="17" t="s">
        <v>22</v>
      </c>
      <c r="E563" s="2">
        <v>2021</v>
      </c>
      <c r="F563" t="b">
        <f>OR(ISNUMBER(FIND("cytotoxic",C563)),ISNUMBER(FIND("Cytotoxic",C563)),ISNUMBER(FIND("cellular toxicity",C563)),ISNUMBER(FIND("cell death",C563)),ISNUMBER(FIND("viable",C563)),ISNUMBER(FIND("phytotoxic",C563)),ISNUMBER(FIND("acute toxicity",C563)),ISNUMBER(FIND("MTT",C563)),ISNUMBER(FIND("survival",C563)),ISNUMBER(FIND("prolifer",C563)),ISNUMBER(FIND("apoptosis",C563)),ISNUMBER(FIND("neurotoxic",C563)),ISNUMBER(FIND("  lysis ",C563)),ISNUMBER(FIND("necrosis",C563)),ISNUMBER(FIND("cellular death",C563))*3,ISNUMBER(FIND("LDH",C563)),ISNUMBER(FIND("Acute toxicity",C563)))</f>
        <v>0</v>
      </c>
      <c r="G563" t="b">
        <f>OR(ISNUMBER(FIND("genotoxic",C563)),ISNUMBER(FIND("genotoxicity",C563)),ISNUMBER(FIND("DNA damage",C563)),ISNUMBER(FIND("DNA",C563)),ISNUMBER(FIND("RNA",C563)),ISNUMBER(FIND("mesothelioma",C563)),ISNUMBER(FIND("carcino",C563)),ISNUMBER(FIND("mutagen",C563)),ISNUMBER(FIND("genetic",C563)))</f>
        <v>0</v>
      </c>
      <c r="H563" t="b">
        <f>OR(ISNUMBER(FIND("inflammatory",C563)),ISNUMBER(FIND("inflamm",C563)))</f>
        <v>0</v>
      </c>
      <c r="I563" t="b">
        <f>OR(ISNUMBER(FIND("immune",C563)),ISNUMBER(FIND("immunological",C563)),ISNUMBER(FIND("interleuk",C563)),ISNUMBER(FIND("platelet activation",C563)),ISNUMBER(FIND("monocyte",C563)),ISNUMBER(FIND("leukocyte",C563)),ISNUMBER(FIND("cytokine",C563)),ISNUMBER(FIND("CD4",C563)),ISNUMBER(FIND("CD8",C563)),ISNUMBER(FIND("T-cell",C563)))</f>
        <v>0</v>
      </c>
      <c r="J563" t="b">
        <f>OR(ISNUMBER(FIND("reactive oxygen",C563)),ISNUMBER(FIND("ROS",C563)),ISNUMBER(FIND("free radical",C563)),ISNUMBER(FIND("oxidative stress",C563)),ISNUMBER(FIND("peroxid",C563)),ISNUMBER(FIND("oxidative",C563)),ISNUMBER(FIND("antioxid",C563)))</f>
        <v>0</v>
      </c>
      <c r="K563" t="b">
        <f>OR(ISNUMBER(FIND("autophag",C563)))</f>
        <v>0</v>
      </c>
      <c r="L563" t="b">
        <f>OR(ISNUMBER(FIND("morpholog",C563)))</f>
        <v>0</v>
      </c>
      <c r="M563" t="b">
        <f>OR(ISNUMBER(FIND("fibrosis",C563)),ISNUMBER(FIND("Fibrosis",C563)),ISNUMBER(FIND("fibrot",C563)))</f>
        <v>0</v>
      </c>
      <c r="N563" t="b">
        <f>OR(ISNUMBER(FIND("offspring",C563)),ISNUMBER(FIND("Parental",C563)),ISNUMBER(FIND("parental",C563)),ISNUMBER(FIND("germline",C563)),ISNUMBER(FIND("reproduc",C563)),ISNUMBER(FIND("embryo",C563)))</f>
        <v>0</v>
      </c>
      <c r="O563" t="b">
        <f>OR(ISNUMBER(FIND("metabol",C563)),ISNUMBER(FIND("Metabol",C563)),ISNUMBER(FIND("digest",C563)),ISNUMBER(FIND("mitochon",C563)))</f>
        <v>0</v>
      </c>
      <c r="P563" t="b">
        <v>1</v>
      </c>
      <c r="Q563" t="b">
        <v>1</v>
      </c>
      <c r="R563" t="b">
        <f>OR(ISNUMBER(FIND("Occupation",C563)),ISNUMBER(FIND("occupation",C563)),ISNUMBER(FIND("worker",C563)),ISNUMBER(FIND("workforce",C563)))</f>
        <v>0</v>
      </c>
      <c r="S563" t="b">
        <f>NOT(OR(F563,G563,H563,I563,J563,K563,L563,M563,N563,O563,P563,Q563,R563))</f>
        <v>0</v>
      </c>
      <c r="U563" t="b">
        <f>OR(Table1[[#This Row],[Inflammation]],Table1[[#This Row],[Immune]])</f>
        <v>0</v>
      </c>
      <c r="V563" t="str">
        <f>IF(OR(Table1[[#This Row],[Rodents]],Table1[[#This Row],[Human]],Table1[[#This Row],[Pig]]),OR(ISNUMBER(FIND("intratrach",C563)),ISNUMBER(FIND("nasal ",C563)),ISNUMBER(FIND("instill",C563))),"NA")</f>
        <v>NA</v>
      </c>
      <c r="W563" t="str">
        <f>IF(OR(Table1[[#This Row],[Rodents]],Table1[[#This Row],[Human]],Table1[[#This Row],[Pig]]),OR(ISNUMBER(FIND("dermal",C563)),ISNUMBER(FIND("skin ",C563))),"NA")</f>
        <v>NA</v>
      </c>
      <c r="X563" t="str">
        <f>IF(OR(Table1[[#This Row],[Rodents]],Table1[[#This Row],[Human]],Table1[[#This Row],[Pig]]),OR(ISNUMBER(FIND("injected",C563)),ISNUMBER(FIND("periton",C563)),ISNUMBER(FIND("intrascrot",C563))),"NA")</f>
        <v>NA</v>
      </c>
      <c r="Y563" t="str">
        <f>IF(OR(Table1[[#This Row],[Rodents]],Table1[[#This Row],[Human]],Table1[[#This Row],[Pig]]),NOT(OR(Table1[[#This Row],[Inhaled/Intratracheal/intranasal]],Table1[[#This Row],[Dermal]],Table1[[#This Row],[Injected]])),"NA")</f>
        <v>NA</v>
      </c>
      <c r="AA563" t="b">
        <f>OR(ISNUMBER(FIND("fish ",C563)),ISNUMBER(FIND("Fish ",C563)),ISNUMBER(FIND("aquatic",C563)),ISNUMBER(FIND("daphnids",C563)),ISNUMBER(FIND("Carcinus maenas",C563)),ISNUMBER(FIND("Daphnia",C563)),ISNUMBER(FIND("Ruditapes philippinarum",C563)),ISNUMBER(FIND("daphnia",C563)),ISNUMBER(FIND("marine",C563)),ISNUMBER(FIND("mussel",C563)),ISNUMBER(FIND("algae",C563)),ISNUMBER(FIND("Donax faba",C563)),ISNUMBER(FIND("estuarine",C563)),ISNUMBER(FIND("snail",C563)),ISNUMBER(FIND("Prorocentrum donghaiense",C563)) )</f>
        <v>0</v>
      </c>
      <c r="AB563" t="b">
        <f>OR(ISNUMBER(FIND(" rat ",C563)),ISNUMBER(FIND(" rats ",C563)),ISNUMBER(FIND(" Rats ",C563)),ISNUMBER(FIND(" Rat ",C563)),ISNUMBER(FIND(" rat.",C563)),ISNUMBER(FIND(" rats.",C563)),ISNUMBER(FIND("mouse",C563)),ISNUMBER(FIND("mice",C563)), ISNUMBER(FIND(" Mice",C563)))</f>
        <v>0</v>
      </c>
      <c r="AC563" t="b">
        <f>OR(ISNUMBER(FIND(" cell ",C563)),ISNUMBER(FIND("fibroblast",C563)),ISNUMBER(FIND("macrophage",C563)),ISNUMBER(FIND("epithelial",C563)),ISNUMBER(FIND("endothelial",C563)),ISNUMBER(FIND("neuron",C563)),ISNUMBER(FIND(" cells ",C563)),ISNUMBER(FIND("RBC",C563)),ISNUMBER(FIND("mitochond",C563)),ISNUMBER(FIND("adipocyte",C563)),ISNUMBER(FIND("osteo",C563)),ISNUMBER(FIND("keratin",C563)),ISNUMBER(FIND(" cell's ",C563)),ISNUMBER(FIND("eukary",C563)),ISNUMBER(FIND("sperm",C563)))</f>
        <v>1</v>
      </c>
      <c r="AD563" t="b">
        <f>OR(ISNUMBER(FIND("human",B563)),ISNUMBER(FIND("workers",B563)),ISNUMBER(FIND("workforces",B563)),ISNUMBER(FIND("occupational",B563)),ISNUMBER(FIND("Case report",B563)),ISNUMBER(FIND("Workplaces",B563)),ISNUMBER(FIND("worker",B563)))</f>
        <v>0</v>
      </c>
      <c r="AE563" t="b">
        <f>OR(ISNUMBER(FIND(" plant ",C563)),ISNUMBER(FIND("Plant ",C563)),ISNUMBER(FIND("tomato",C563)),ISNUMBER(FIND("plants",C563)),ISNUMBER(FIND("Plants",C563)),ISNUMBER(FIND("algae",C563)),ISNUMBER(FIND("lettuce",C563)),ISNUMBER(FIND("green gram sprouts ",C563)),ISNUMBER(FIND("Cucurbita pepo",C563)),ISNUMBER(FIND("bean ",C563)),ISNUMBER(FIND("chloroplast",C563)),ISNUMBER(FIND("chlorophyll",C563)),ISNUMBER(FIND("seedling",C563)),ISNUMBER(FIND("canola",C563)),ISNUMBER(FIND("shoot",C563)),ISNUMBER(FIND("photosynthes",C563)),ISNUMBER(FIND(" leaves ",C563)),,ISNUMBER(FIND("agriculture",C563)),ISNUMBER(FIND(" crops ",C563)))</f>
        <v>1</v>
      </c>
      <c r="AF563" t="b">
        <f>OR(ISNUMBER(FIND("bacteria",C563)),ISNUMBER(FIND("Bacteria",C563)),ISNUMBER(FIND("Bacterium",C563)),ISNUMBER(FIND("bacterium",C563)),ISNUMBER(FIND(" coli ",C563)))</f>
        <v>0</v>
      </c>
      <c r="AG563" t="b">
        <f>OR(ISNUMBER(FIND("fungi",C563)),ISNUMBER(FIND("Fungi",C563)),ISNUMBER(FIND("fungus",C563)),ISNUMBER(FIND("Fungus",C563)),ISNUMBER(FIND("mushroom",C563)),ISNUMBER(FIND("Mushroom",C563)),ISNUMBER(FIND(" mold ",C563)))</f>
        <v>0</v>
      </c>
      <c r="AH563" t="b">
        <f>OR(ISNUMBER(FIND("Pig ",C563)),ISNUMBER(FIND("pig ",C563)),ISNUMBER(FIND("Pigs ",C563)),ISNUMBER(FIND("pigs ",C563)))</f>
        <v>0</v>
      </c>
      <c r="AI563" t="b">
        <f>OR(ISNUMBER(FIND(" C. elegans",C563)),ISNUMBER(FIND("Caenorhabditis elegans",C563)),ISNUMBER(FIND("earthworms",C563)),ISNUMBER(FIND(" Ficopomatus enigmaticus",C563)),ISNUMBER(FIND("larva",C563)),ISNUMBER(FIND("Lumbriculus variegatus",C563)),ISNUMBER(FIND("nematode",C563)))</f>
        <v>0</v>
      </c>
      <c r="AJ563" t="b">
        <f>NOT(OR(AA563,AB563,AC563,AD563,AE563,AF563,AG563,AH563,AI563))</f>
        <v>0</v>
      </c>
      <c r="AL563" t="b">
        <f>OR(AA563,AB563,AD563,AE563,AF563,AG563,AH563,AI563)</f>
        <v>1</v>
      </c>
      <c r="AM563" t="b">
        <f>IF(Table1[[#This Row],[In vivo?]],IF(Table1[[#This Row],[Cell]],FALSE,TRUE),FALSE)</f>
        <v>0</v>
      </c>
      <c r="AN563" t="b">
        <f>AND(AC563,AL563)</f>
        <v>1</v>
      </c>
      <c r="AO563" t="b">
        <f>IF(Table1[[#This Row],[Cell]],IF(Table1[[#This Row],[In vivo?]],FALSE,TRUE),FALSE)</f>
        <v>0</v>
      </c>
      <c r="AP563" t="b">
        <f>NOT(OR(Table1[[#This Row],[In vivo?]],Table1[[#This Row],[Only in Cell]]))</f>
        <v>0</v>
      </c>
      <c r="AQ563" t="str">
        <f>IF(OR(Table1[[#This Row],[Rodents]],Table1[[#This Row],[Human]],Table1[[#This Row],[Pig]]),OR(ISNUMBER(FIND("pulmonary",C563)),ISNUMBER(FIND("lung",C563))),"NA")</f>
        <v>NA</v>
      </c>
      <c r="AR563" t="str">
        <f>IF(OR(Table1[[#This Row],[Rodents]],Table1[[#This Row],[Human]],Table1[[#This Row],[Pig]]),OR(ISNUMBER(FIND("skin",C563)),ISNUMBER(FIND("dermal",C563))),"NA")</f>
        <v>NA</v>
      </c>
      <c r="AS563" t="str">
        <f>IF(OR(Table1[[#This Row],[Rodents]],Table1[[#This Row],[Human]],Table1[[#This Row],[Pig]]),OR(ISNUMBER(FIND("liver",C563)),ISNUMBER(FIND("hepat",C563))),"NA")</f>
        <v>NA</v>
      </c>
      <c r="AT563" t="str">
        <f>IF(OR(Table1[[#This Row],[Rodents]],Table1[[#This Row],[Human]],Table1[[#This Row],[Pig]]),OR(ISNUMBER(FIND("kidney",C563)),ISNUMBER(FIND("neph",C563))),"NA")</f>
        <v>NA</v>
      </c>
      <c r="AU563" t="str">
        <f>IF(OR(Table1[[#This Row],[Rodents]],Table1[[#This Row],[Human]],Table1[[#This Row],[Pig]]),OR(ISNUMBER(FIND("brain",C563)),ISNUMBER(FIND("neur",C563)),ISNUMBER(FIND("nerv",C563))),"NA")</f>
        <v>NA</v>
      </c>
      <c r="AV563" t="str">
        <f>IF(OR(Table1[[#This Row],[Rodents]],Table1[[#This Row],[Human]],Table1[[#This Row],[Pig]]),OR(ISNUMBER(FIND("heart",C563)),ISNUMBER(FIND("cardi",C563))),"NA")</f>
        <v>NA</v>
      </c>
      <c r="AW563" t="str">
        <f>IF(OR(Table1[[#This Row],[Rodents]],Table1[[#This Row],[Human]],Table1[[#This Row],[Pig]]),OR(ISNUMBER(FIND("gastro",C563)),ISNUMBER(FIND("intesti",C563)),ISNUMBER(FIND("stomach",C563))),"NA")</f>
        <v>NA</v>
      </c>
      <c r="AX563" t="str">
        <f>IF(OR(Table1[[#This Row],[Rodents]],Table1[[#This Row],[Human]],Table1[[#This Row],[Pig]]),NOT(OR(AQ563,AR563,AS563,AT563,AU563,AV563,AW563)),"NA")</f>
        <v>NA</v>
      </c>
      <c r="AY563" t="b">
        <f>OR(ISNUMBER(FIND("SWCNT",C563)),ISNUMBER(FIND("SWNT",C563)),ISNUMBER(FIND("single-wall",C563)),ISNUMBER(FIND("single wall",C563)),ISNUMBER(FIND("Single wall",C563)),ISNUMBER(FIND("Single-wall",C563)),ISNUMBER(FIND("SWCNT",B563)),ISNUMBER(FIND("SWNT",B563)),ISNUMBER(FIND("single-wall",B563)),ISNUMBER(FIND("single wall",B563)),ISNUMBER(FIND("Single-wall",B563)),ISNUMBER(FIND("Single wall",B563)))</f>
        <v>0</v>
      </c>
      <c r="AZ563" t="b">
        <f>OR(ISNUMBER(FIND("MWCNT",C563)),ISNUMBER(FIND("MWNT",C563)),ISNUMBER(FIND("multi-wall",C563)),ISNUMBER(FIND("multi wall",C563)),ISNUMBER(FIND("multiwall",C563)),ISNUMBER(FIND("Multi-wall",C563)),ISNUMBER(FIND("Multi wall",C563)),ISNUMBER(FIND("Multiwall",C563)),ISNUMBER(FIND("MWCNT",B563)),ISNUMBER(FIND("MWNT",B563)),ISNUMBER(FIND("multi-wall",B563)),ISNUMBER(FIND("multi wall",B563)),ISNUMBER(FIND("multiwall",B563)),ISNUMBER(FIND("Multi-wall",B563)),ISNUMBER(FIND("Multi wall",B563)),ISNUMBER(FIND("Multiwall",B563)),ISNUMBER(FIND("Double-wall",B563)),ISNUMBER(FIND("Double wall",B563)),ISNUMBER(FIND("Doublewall",B563)),ISNUMBER(FIND("double-wall",B563)),ISNUMBER(FIND("double wall",B563)),ISNUMBER(FIND("doublewall",B563)))</f>
        <v>0</v>
      </c>
      <c r="BA563" t="b">
        <f>AND(Table1[[#This Row],[SWCNT]],Table1[[#This Row],[MWCNT]])</f>
        <v>0</v>
      </c>
      <c r="BB563" t="b">
        <f>IF(Table1[[#This Row],[SWCNT]]=TRUE,FALSE,IF(Table1[[#This Row],[MWCNT]]=TRUE,FALSE,TRUE))</f>
        <v>1</v>
      </c>
      <c r="BC563" s="18"/>
    </row>
    <row r="564" spans="1:55" ht="240.5">
      <c r="A564" t="s">
        <v>1140</v>
      </c>
      <c r="B564" s="2" t="s">
        <v>1141</v>
      </c>
      <c r="C564" s="16" t="s">
        <v>1142</v>
      </c>
      <c r="D564" s="17" t="s">
        <v>42</v>
      </c>
      <c r="E564" s="2">
        <v>2020</v>
      </c>
      <c r="F564" t="b">
        <f>OR(ISNUMBER(FIND("cytotoxic",C564)),ISNUMBER(FIND("Cytotoxic",C564)),ISNUMBER(FIND("cellular toxicity",C564)),ISNUMBER(FIND("cell death",C564)),ISNUMBER(FIND("viable",C564)),ISNUMBER(FIND("phytotoxic",C564)),ISNUMBER(FIND("acute toxicity",C564)),ISNUMBER(FIND("MTT",C564)),ISNUMBER(FIND("survival",C564)),ISNUMBER(FIND("prolifer",C564)),ISNUMBER(FIND("apoptosis",C564)),ISNUMBER(FIND("neurotoxic",C564)),ISNUMBER(FIND("  lysis ",C564)),ISNUMBER(FIND("necrosis",C564)),ISNUMBER(FIND("cellular death",C564))*3,ISNUMBER(FIND("LDH",C564)),ISNUMBER(FIND("Acute toxicity",C564)))</f>
        <v>0</v>
      </c>
      <c r="G564" t="b">
        <f>OR(ISNUMBER(FIND("genotoxic",C564)),ISNUMBER(FIND("genotoxicity",C564)),ISNUMBER(FIND("DNA damage",C564)),ISNUMBER(FIND("DNA",C564)),ISNUMBER(FIND("RNA",C564)),ISNUMBER(FIND("mesothelioma",C564)),ISNUMBER(FIND("carcino",C564)),ISNUMBER(FIND("mutagen",C564)),ISNUMBER(FIND("genetic",C564)))</f>
        <v>0</v>
      </c>
      <c r="H564" t="b">
        <f>OR(ISNUMBER(FIND("inflammatory",C564)),ISNUMBER(FIND("inflamm",C564)))</f>
        <v>0</v>
      </c>
      <c r="I564" t="b">
        <f>OR(ISNUMBER(FIND("immune",C564)),ISNUMBER(FIND("immunological",C564)),ISNUMBER(FIND("interleuk",C564)),ISNUMBER(FIND("platelet activation",C564)),ISNUMBER(FIND("monocyte",C564)),ISNUMBER(FIND("leukocyte",C564)),ISNUMBER(FIND("cytokine",C564)),ISNUMBER(FIND("CD4",C564)),ISNUMBER(FIND("CD8",C564)),ISNUMBER(FIND("T-cell",C564)))</f>
        <v>0</v>
      </c>
      <c r="J564" t="b">
        <f>OR(ISNUMBER(FIND("reactive oxygen",C564)),ISNUMBER(FIND("ROS",C564)),ISNUMBER(FIND("free radical",C564)),ISNUMBER(FIND("oxidative stress",C564)),ISNUMBER(FIND("peroxid",C564)),ISNUMBER(FIND("oxidative",C564)),ISNUMBER(FIND("antioxid",C564)))</f>
        <v>0</v>
      </c>
      <c r="K564" t="b">
        <f>OR(ISNUMBER(FIND("autophag",C564)))</f>
        <v>0</v>
      </c>
      <c r="L564" t="b">
        <f>OR(ISNUMBER(FIND("morpholog",C564)))</f>
        <v>0</v>
      </c>
      <c r="M564" t="b">
        <f>OR(ISNUMBER(FIND("fibrosis",C564)),ISNUMBER(FIND("Fibrosis",C564)),ISNUMBER(FIND("fibrot",C564)))</f>
        <v>0</v>
      </c>
      <c r="N564" t="b">
        <f>OR(ISNUMBER(FIND("offspring",C564)),ISNUMBER(FIND("Parental",C564)),ISNUMBER(FIND("parental",C564)),ISNUMBER(FIND("germline",C564)),ISNUMBER(FIND("reproduc",C564)),ISNUMBER(FIND("embryo",C564)))</f>
        <v>0</v>
      </c>
      <c r="O564" t="b">
        <f>OR(ISNUMBER(FIND("metabol",C564)),ISNUMBER(FIND("Metabol",C564)),ISNUMBER(FIND("digest",C564)),ISNUMBER(FIND("mitochon",C564)))</f>
        <v>0</v>
      </c>
      <c r="P564" t="b">
        <v>1</v>
      </c>
      <c r="Q564" t="b">
        <f>OR(ISNUMBER(FIND("Bioaccum",C564)),ISNUMBER(FIND("bioaccum",C564)),ISNUMBER(FIND("accum",C564)))</f>
        <v>0</v>
      </c>
      <c r="R564" t="b">
        <f>OR(ISNUMBER(FIND("Occupation",C564)),ISNUMBER(FIND("occupation",C564)),ISNUMBER(FIND("worker",C564)),ISNUMBER(FIND("workforce",C564)))</f>
        <v>0</v>
      </c>
      <c r="S564" t="b">
        <f>NOT(OR(F564,G564,H564,I564,J564,K564,L564,M564,N564,O564,P564,Q564,R564))</f>
        <v>0</v>
      </c>
      <c r="U564" t="b">
        <f>OR(Table1[[#This Row],[Inflammation]],Table1[[#This Row],[Immune]])</f>
        <v>0</v>
      </c>
      <c r="V564" t="str">
        <f>IF(OR(Table1[[#This Row],[Rodents]],Table1[[#This Row],[Human]],Table1[[#This Row],[Pig]]),OR(ISNUMBER(FIND("intratrach",C564)),ISNUMBER(FIND("nasal ",C564)),ISNUMBER(FIND("instill",C564))),"NA")</f>
        <v>NA</v>
      </c>
      <c r="W564" t="str">
        <f>IF(OR(Table1[[#This Row],[Rodents]],Table1[[#This Row],[Human]],Table1[[#This Row],[Pig]]),OR(ISNUMBER(FIND("dermal",C564)),ISNUMBER(FIND("skin ",C564))),"NA")</f>
        <v>NA</v>
      </c>
      <c r="X564" t="str">
        <f>IF(OR(Table1[[#This Row],[Rodents]],Table1[[#This Row],[Human]],Table1[[#This Row],[Pig]]),OR(ISNUMBER(FIND("injected",C564)),ISNUMBER(FIND("periton",C564)),ISNUMBER(FIND("intrascrot",C564))),"NA")</f>
        <v>NA</v>
      </c>
      <c r="Y564" t="str">
        <f>IF(OR(Table1[[#This Row],[Rodents]],Table1[[#This Row],[Human]],Table1[[#This Row],[Pig]]),NOT(OR(Table1[[#This Row],[Inhaled/Intratracheal/intranasal]],Table1[[#This Row],[Dermal]],Table1[[#This Row],[Injected]])),"NA")</f>
        <v>NA</v>
      </c>
      <c r="AA564" t="b">
        <f>OR(ISNUMBER(FIND("fish ",C564)),ISNUMBER(FIND("Fish ",C564)),ISNUMBER(FIND("aquatic",C564)),ISNUMBER(FIND("daphnids",C564)),ISNUMBER(FIND("Carcinus maenas",C564)),ISNUMBER(FIND("Daphnia",C564)),ISNUMBER(FIND("Ruditapes philippinarum",C564)),ISNUMBER(FIND("daphnia",C564)),ISNUMBER(FIND("marine",C564)),ISNUMBER(FIND("mussel",C564)),ISNUMBER(FIND("algae",C564)),ISNUMBER(FIND("Donax faba",C564)),ISNUMBER(FIND("estuarine",C564)),ISNUMBER(FIND("snail",C564)),ISNUMBER(FIND("Prorocentrum donghaiense",C564)) )</f>
        <v>1</v>
      </c>
      <c r="AB564" t="b">
        <f>OR(ISNUMBER(FIND(" rat ",C564)),ISNUMBER(FIND(" rats ",C564)),ISNUMBER(FIND(" Rats ",C564)),ISNUMBER(FIND(" Rat ",C564)),ISNUMBER(FIND(" rat.",C564)),ISNUMBER(FIND(" rats.",C564)),ISNUMBER(FIND("mouse",C564)),ISNUMBER(FIND("mice",C564)), ISNUMBER(FIND(" Mice",C564)))</f>
        <v>0</v>
      </c>
      <c r="AC564" t="b">
        <f>OR(ISNUMBER(FIND(" cell ",C564)),ISNUMBER(FIND("fibroblast",C564)),ISNUMBER(FIND("macrophage",C564)),ISNUMBER(FIND("epithelial",C564)),ISNUMBER(FIND("endothelial",C564)),ISNUMBER(FIND("neuron",C564)),ISNUMBER(FIND(" cells ",C564)),ISNUMBER(FIND("RBC",C564)),ISNUMBER(FIND("mitochond",C564)),ISNUMBER(FIND("adipocyte",C564)),ISNUMBER(FIND("osteo",C564)),ISNUMBER(FIND("keratin",C564)),ISNUMBER(FIND(" cell's ",C564)),ISNUMBER(FIND("eukary",C564)),ISNUMBER(FIND("sperm",C564)))</f>
        <v>1</v>
      </c>
      <c r="AD564" t="b">
        <f>OR(ISNUMBER(FIND("human",B564)),ISNUMBER(FIND("workers",B564)),ISNUMBER(FIND("workforces",B564)),ISNUMBER(FIND("occupational",B564)),ISNUMBER(FIND("Case report",B564)),ISNUMBER(FIND("Workplaces",B564)),ISNUMBER(FIND("worker",B564)))</f>
        <v>0</v>
      </c>
      <c r="AE564" t="b">
        <f>OR(ISNUMBER(FIND(" plant ",C564)),ISNUMBER(FIND("Plant ",C564)),ISNUMBER(FIND("tomato",C564)),ISNUMBER(FIND("plants",C564)),ISNUMBER(FIND("Plants",C564)),ISNUMBER(FIND("algae",C564)),ISNUMBER(FIND("lettuce",C564)),ISNUMBER(FIND("green gram sprouts ",C564)),ISNUMBER(FIND("Cucurbita pepo",C564)),ISNUMBER(FIND("bean ",C564)),ISNUMBER(FIND("chloroplast",C564)),ISNUMBER(FIND("chlorophyll",C564)),ISNUMBER(FIND("seedling",C564)),ISNUMBER(FIND("canola",C564)),ISNUMBER(FIND("shoot",C564)),ISNUMBER(FIND("photosynthes",C564)),ISNUMBER(FIND(" leaves ",C564)),,ISNUMBER(FIND("agriculture",C564)),ISNUMBER(FIND(" crops ",C564)))</f>
        <v>1</v>
      </c>
      <c r="AF564" t="b">
        <f>OR(ISNUMBER(FIND("bacteria",C564)),ISNUMBER(FIND("Bacteria",C564)),ISNUMBER(FIND("Bacterium",C564)),ISNUMBER(FIND("bacterium",C564)),ISNUMBER(FIND(" coli ",C564)))</f>
        <v>0</v>
      </c>
      <c r="AG564" t="b">
        <f>OR(ISNUMBER(FIND("fungi",C564)),ISNUMBER(FIND("Fungi",C564)),ISNUMBER(FIND("fungus",C564)),ISNUMBER(FIND("Fungus",C564)),ISNUMBER(FIND("mushroom",C564)),ISNUMBER(FIND("Mushroom",C564)),ISNUMBER(FIND(" mold ",C564)))</f>
        <v>0</v>
      </c>
      <c r="AH564" t="b">
        <f>OR(ISNUMBER(FIND("Pig ",C564)),ISNUMBER(FIND("pig ",C564)),ISNUMBER(FIND("Pigs ",C564)),ISNUMBER(FIND("pigs ",C564)))</f>
        <v>0</v>
      </c>
      <c r="AI564" t="b">
        <f>OR(ISNUMBER(FIND(" C. elegans",C564)),ISNUMBER(FIND("Caenorhabditis elegans",C564)),ISNUMBER(FIND("earthworms",C564)),ISNUMBER(FIND(" Ficopomatus enigmaticus",C564)),ISNUMBER(FIND("larva",C564)),ISNUMBER(FIND("Lumbriculus variegatus",C564)),ISNUMBER(FIND("nematode",C564)))</f>
        <v>0</v>
      </c>
      <c r="AJ564" t="b">
        <f>NOT(OR(AA564,AB564,AC564,AD564,AE564,AF564,AG564,AH564,AI564))</f>
        <v>0</v>
      </c>
      <c r="AL564" t="b">
        <f>OR(AA564,AB564,AD564,AE564,AF564,AG564,AH564,AI564)</f>
        <v>1</v>
      </c>
      <c r="AM564" t="b">
        <f>IF(Table1[[#This Row],[In vivo?]],IF(Table1[[#This Row],[Cell]],FALSE,TRUE),FALSE)</f>
        <v>0</v>
      </c>
      <c r="AN564" t="b">
        <f>AND(AC564,AL564)</f>
        <v>1</v>
      </c>
      <c r="AO564" t="b">
        <f>IF(Table1[[#This Row],[Cell]],IF(Table1[[#This Row],[In vivo?]],FALSE,TRUE),FALSE)</f>
        <v>0</v>
      </c>
      <c r="AP564" t="b">
        <f>NOT(OR(Table1[[#This Row],[In vivo?]],Table1[[#This Row],[Only in Cell]]))</f>
        <v>0</v>
      </c>
      <c r="AQ564" t="str">
        <f>IF(OR(Table1[[#This Row],[Rodents]],Table1[[#This Row],[Human]],Table1[[#This Row],[Pig]]),OR(ISNUMBER(FIND("pulmonary",C564)),ISNUMBER(FIND("lung",C564))),"NA")</f>
        <v>NA</v>
      </c>
      <c r="AR564" t="str">
        <f>IF(OR(Table1[[#This Row],[Rodents]],Table1[[#This Row],[Human]],Table1[[#This Row],[Pig]]),OR(ISNUMBER(FIND("skin",C564)),ISNUMBER(FIND("dermal",C564))),"NA")</f>
        <v>NA</v>
      </c>
      <c r="AS564" t="str">
        <f>IF(OR(Table1[[#This Row],[Rodents]],Table1[[#This Row],[Human]],Table1[[#This Row],[Pig]]),OR(ISNUMBER(FIND("liver",C564)),ISNUMBER(FIND("hepat",C564))),"NA")</f>
        <v>NA</v>
      </c>
      <c r="AT564" t="str">
        <f>IF(OR(Table1[[#This Row],[Rodents]],Table1[[#This Row],[Human]],Table1[[#This Row],[Pig]]),OR(ISNUMBER(FIND("kidney",C564)),ISNUMBER(FIND("neph",C564))),"NA")</f>
        <v>NA</v>
      </c>
      <c r="AU564" t="str">
        <f>IF(OR(Table1[[#This Row],[Rodents]],Table1[[#This Row],[Human]],Table1[[#This Row],[Pig]]),OR(ISNUMBER(FIND("brain",C564)),ISNUMBER(FIND("neur",C564)),ISNUMBER(FIND("nerv",C564))),"NA")</f>
        <v>NA</v>
      </c>
      <c r="AV564" t="str">
        <f>IF(OR(Table1[[#This Row],[Rodents]],Table1[[#This Row],[Human]],Table1[[#This Row],[Pig]]),OR(ISNUMBER(FIND("heart",C564)),ISNUMBER(FIND("cardi",C564))),"NA")</f>
        <v>NA</v>
      </c>
      <c r="AW564" t="str">
        <f>IF(OR(Table1[[#This Row],[Rodents]],Table1[[#This Row],[Human]],Table1[[#This Row],[Pig]]),OR(ISNUMBER(FIND("gastro",C564)),ISNUMBER(FIND("intesti",C564)),ISNUMBER(FIND("stomach",C564))),"NA")</f>
        <v>NA</v>
      </c>
      <c r="AX564" t="str">
        <f>IF(OR(Table1[[#This Row],[Rodents]],Table1[[#This Row],[Human]],Table1[[#This Row],[Pig]]),NOT(OR(AQ564,AR564,AS564,AT564,AU564,AV564,AW564)),"NA")</f>
        <v>NA</v>
      </c>
      <c r="AY564" t="b">
        <f>OR(ISNUMBER(FIND("SWCNT",C564)),ISNUMBER(FIND("SWNT",C564)),ISNUMBER(FIND("single-wall",C564)),ISNUMBER(FIND("single wall",C564)),ISNUMBER(FIND("Single wall",C564)),ISNUMBER(FIND("Single-wall",C564)),ISNUMBER(FIND("SWCNT",B564)),ISNUMBER(FIND("SWNT",B564)),ISNUMBER(FIND("single-wall",B564)),ISNUMBER(FIND("single wall",B564)),ISNUMBER(FIND("Single-wall",B564)),ISNUMBER(FIND("Single wall",B564)))</f>
        <v>0</v>
      </c>
      <c r="AZ564" t="b">
        <f>OR(ISNUMBER(FIND("MWCNT",C564)),ISNUMBER(FIND("MWNT",C564)),ISNUMBER(FIND("multi-wall",C564)),ISNUMBER(FIND("multi wall",C564)),ISNUMBER(FIND("multiwall",C564)),ISNUMBER(FIND("Multi-wall",C564)),ISNUMBER(FIND("Multi wall",C564)),ISNUMBER(FIND("Multiwall",C564)),ISNUMBER(FIND("MWCNT",B564)),ISNUMBER(FIND("MWNT",B564)),ISNUMBER(FIND("multi-wall",B564)),ISNUMBER(FIND("multi wall",B564)),ISNUMBER(FIND("multiwall",B564)),ISNUMBER(FIND("Multi-wall",B564)),ISNUMBER(FIND("Multi wall",B564)),ISNUMBER(FIND("Multiwall",B564)),ISNUMBER(FIND("Double-wall",B564)),ISNUMBER(FIND("Double wall",B564)),ISNUMBER(FIND("Doublewall",B564)),ISNUMBER(FIND("double-wall",B564)),ISNUMBER(FIND("double wall",B564)),ISNUMBER(FIND("doublewall",B564)))</f>
        <v>0</v>
      </c>
      <c r="BA564" t="b">
        <f>AND(Table1[[#This Row],[SWCNT]],Table1[[#This Row],[MWCNT]])</f>
        <v>0</v>
      </c>
      <c r="BB564" t="b">
        <f>IF(Table1[[#This Row],[SWCNT]]=TRUE,FALSE,IF(Table1[[#This Row],[MWCNT]]=TRUE,FALSE,TRUE))</f>
        <v>1</v>
      </c>
      <c r="BC564" s="18"/>
    </row>
    <row r="565" spans="1:55" ht="185">
      <c r="A565" t="s">
        <v>1622</v>
      </c>
      <c r="B565" s="2" t="s">
        <v>1623</v>
      </c>
      <c r="C565" s="16" t="s">
        <v>1624</v>
      </c>
      <c r="D565" s="17" t="s">
        <v>170</v>
      </c>
      <c r="E565" s="2">
        <v>2018</v>
      </c>
      <c r="F565" t="b">
        <f>OR(ISNUMBER(FIND("cytotoxic",C565)),ISNUMBER(FIND("Cytotoxic",C565)),ISNUMBER(FIND("cellular toxicity",C565)),ISNUMBER(FIND("cell death",C565)),ISNUMBER(FIND("viable",C565)),ISNUMBER(FIND("phytotoxic",C565)),ISNUMBER(FIND("acute toxicity",C565)),ISNUMBER(FIND("MTT",C565)),ISNUMBER(FIND("survival",C565)),ISNUMBER(FIND("prolifer",C565)),ISNUMBER(FIND("apoptosis",C565)),ISNUMBER(FIND("neurotoxic",C565)),ISNUMBER(FIND("  lysis ",C565)),ISNUMBER(FIND("necrosis",C565)),ISNUMBER(FIND("cellular death",C565))*3,ISNUMBER(FIND("LDH",C565)),ISNUMBER(FIND("Acute toxicity",C565)))</f>
        <v>0</v>
      </c>
      <c r="G565" t="b">
        <f>OR(ISNUMBER(FIND("genotoxic",C565)),ISNUMBER(FIND("genotoxicity",C565)),ISNUMBER(FIND("DNA damage",C565)),ISNUMBER(FIND("DNA",C565)),ISNUMBER(FIND("RNA",C565)),ISNUMBER(FIND("mesothelioma",C565)),ISNUMBER(FIND("carcino",C565)),ISNUMBER(FIND("mutagen",C565)),ISNUMBER(FIND("genetic",C565)))</f>
        <v>0</v>
      </c>
      <c r="H565" t="b">
        <f>OR(ISNUMBER(FIND("inflammatory",C565)),ISNUMBER(FIND("inflamm",C565)))</f>
        <v>0</v>
      </c>
      <c r="I565" t="b">
        <f>OR(ISNUMBER(FIND("immune",C565)),ISNUMBER(FIND("immunological",C565)),ISNUMBER(FIND("interleuk",C565)),ISNUMBER(FIND("platelet activation",C565)),ISNUMBER(FIND("monocyte",C565)),ISNUMBER(FIND("leukocyte",C565)),ISNUMBER(FIND("cytokine",C565)),ISNUMBER(FIND("CD4",C565)),ISNUMBER(FIND("CD8",C565)),ISNUMBER(FIND("T-cell",C565)))</f>
        <v>0</v>
      </c>
      <c r="J565" t="b">
        <f>OR(ISNUMBER(FIND("reactive oxygen",C565)),ISNUMBER(FIND("ROS",C565)),ISNUMBER(FIND("free radical",C565)),ISNUMBER(FIND("oxidative stress",C565)),ISNUMBER(FIND("peroxid",C565)),ISNUMBER(FIND("oxidative",C565)),ISNUMBER(FIND("antioxid",C565)))</f>
        <v>0</v>
      </c>
      <c r="K565" t="b">
        <f>OR(ISNUMBER(FIND("autophag",C565)))</f>
        <v>0</v>
      </c>
      <c r="L565" t="b">
        <f>OR(ISNUMBER(FIND("morpholog",C565)))</f>
        <v>0</v>
      </c>
      <c r="M565" t="b">
        <f>OR(ISNUMBER(FIND("fibrosis",C565)),ISNUMBER(FIND("Fibrosis",C565)),ISNUMBER(FIND("fibrot",C565)))</f>
        <v>0</v>
      </c>
      <c r="N565" t="b">
        <f>OR(ISNUMBER(FIND("offspring",C565)),ISNUMBER(FIND("Parental",C565)),ISNUMBER(FIND("parental",C565)),ISNUMBER(FIND("germline",C565)),ISNUMBER(FIND("reproduc",C565)),ISNUMBER(FIND("embryo",C565)))</f>
        <v>0</v>
      </c>
      <c r="O565" t="b">
        <f>OR(ISNUMBER(FIND("metabol",C565)),ISNUMBER(FIND("Metabol",C565)),ISNUMBER(FIND("digest",C565)),ISNUMBER(FIND("mitochon",C565)))</f>
        <v>0</v>
      </c>
      <c r="P565" t="b">
        <f>OR(ISNUMBER(FIND("ecotox",C565)),ISNUMBER(FIND("Ecotox",B565)),ISNUMBER(FIND("ecotox",B565)),ISNUMBER(FIND("Ecotox",C565)))</f>
        <v>0</v>
      </c>
      <c r="Q565" t="b">
        <v>1</v>
      </c>
      <c r="R565" t="b">
        <f>OR(ISNUMBER(FIND("Occupation",C565)),ISNUMBER(FIND("occupation",C565)),ISNUMBER(FIND("worker",C565)),ISNUMBER(FIND("workforce",C565)))</f>
        <v>0</v>
      </c>
      <c r="S565" t="b">
        <f>NOT(OR(F565,G565,H565,I565,J565,K565,L565,M565,N565,O565,P565,Q565,R565))</f>
        <v>0</v>
      </c>
      <c r="U565" t="b">
        <f>OR(Table1[[#This Row],[Inflammation]],Table1[[#This Row],[Immune]])</f>
        <v>0</v>
      </c>
      <c r="V565" t="str">
        <f>IF(OR(Table1[[#This Row],[Rodents]],Table1[[#This Row],[Human]],Table1[[#This Row],[Pig]]),OR(ISNUMBER(FIND("intratrach",C565)),ISNUMBER(FIND("nasal ",C565)),ISNUMBER(FIND("instill",C565))),"NA")</f>
        <v>NA</v>
      </c>
      <c r="W565" t="str">
        <f>IF(OR(Table1[[#This Row],[Rodents]],Table1[[#This Row],[Human]],Table1[[#This Row],[Pig]]),OR(ISNUMBER(FIND("dermal",C565)),ISNUMBER(FIND("skin ",C565))),"NA")</f>
        <v>NA</v>
      </c>
      <c r="X565" t="str">
        <f>IF(OR(Table1[[#This Row],[Rodents]],Table1[[#This Row],[Human]],Table1[[#This Row],[Pig]]),OR(ISNUMBER(FIND("injected",C565)),ISNUMBER(FIND("periton",C565)),ISNUMBER(FIND("intrascrot",C565))),"NA")</f>
        <v>NA</v>
      </c>
      <c r="Y565" t="str">
        <f>IF(OR(Table1[[#This Row],[Rodents]],Table1[[#This Row],[Human]],Table1[[#This Row],[Pig]]),NOT(OR(Table1[[#This Row],[Inhaled/Intratracheal/intranasal]],Table1[[#This Row],[Dermal]],Table1[[#This Row],[Injected]])),"NA")</f>
        <v>NA</v>
      </c>
      <c r="AA565" t="b">
        <f>OR(ISNUMBER(FIND("fish ",C565)),ISNUMBER(FIND("Fish ",C565)),ISNUMBER(FIND("aquatic",C565)),ISNUMBER(FIND("daphnids",C565)),ISNUMBER(FIND("Carcinus maenas",C565)),ISNUMBER(FIND("Daphnia",C565)),ISNUMBER(FIND("Ruditapes philippinarum",C565)),ISNUMBER(FIND("daphnia",C565)),ISNUMBER(FIND("marine",C565)),ISNUMBER(FIND("mussel",C565)),ISNUMBER(FIND("algae",C565)),ISNUMBER(FIND("Donax faba",C565)),ISNUMBER(FIND("estuarine",C565)),ISNUMBER(FIND("snail",C565)),ISNUMBER(FIND("Prorocentrum donghaiense",C565)) )</f>
        <v>1</v>
      </c>
      <c r="AB565" t="b">
        <f>OR(ISNUMBER(FIND(" rat ",C565)),ISNUMBER(FIND(" rats ",C565)),ISNUMBER(FIND(" Rats ",C565)),ISNUMBER(FIND(" Rat ",C565)),ISNUMBER(FIND(" rat.",C565)),ISNUMBER(FIND(" rats.",C565)),ISNUMBER(FIND("mouse",C565)),ISNUMBER(FIND("mice",C565)), ISNUMBER(FIND(" Mice",C565)))</f>
        <v>0</v>
      </c>
      <c r="AC565" t="b">
        <f>OR(ISNUMBER(FIND(" cell ",C565)),ISNUMBER(FIND("fibroblast",C565)),ISNUMBER(FIND("macrophage",C565)),ISNUMBER(FIND("epithelial",C565)),ISNUMBER(FIND("endothelial",C565)),ISNUMBER(FIND("neuron",C565)),ISNUMBER(FIND(" cells ",C565)),ISNUMBER(FIND("RBC",C565)),ISNUMBER(FIND("mitochond",C565)),ISNUMBER(FIND("adipocyte",C565)),ISNUMBER(FIND("osteo",C565)),ISNUMBER(FIND("keratin",C565)),ISNUMBER(FIND(" cell's ",C565)),ISNUMBER(FIND("eukary",C565)),ISNUMBER(FIND("sperm",C565)))</f>
        <v>1</v>
      </c>
      <c r="AD565" t="b">
        <f>OR(ISNUMBER(FIND("human",B565)),ISNUMBER(FIND("workers",B565)),ISNUMBER(FIND("workforces",B565)),ISNUMBER(FIND("occupational",B565)),ISNUMBER(FIND("Case report",B565)),ISNUMBER(FIND("Workplaces",B565)),ISNUMBER(FIND("worker",B565)))</f>
        <v>0</v>
      </c>
      <c r="AE565" t="b">
        <f>OR(ISNUMBER(FIND(" plant ",C565)),ISNUMBER(FIND("Plant ",C565)),ISNUMBER(FIND("tomato",C565)),ISNUMBER(FIND("plants",C565)),ISNUMBER(FIND("Plants",C565)),ISNUMBER(FIND("algae",C565)),ISNUMBER(FIND("lettuce",C565)),ISNUMBER(FIND("green gram sprouts ",C565)),ISNUMBER(FIND("Cucurbita pepo",C565)),ISNUMBER(FIND("bean ",C565)),ISNUMBER(FIND("chloroplast",C565)),ISNUMBER(FIND("chlorophyll",C565)),ISNUMBER(FIND("seedling",C565)),ISNUMBER(FIND("canola",C565)),ISNUMBER(FIND("shoot",C565)),ISNUMBER(FIND("photosynthes",C565)),ISNUMBER(FIND(" leaves ",C565)),,ISNUMBER(FIND("agriculture",C565)),ISNUMBER(FIND(" crops ",C565)))</f>
        <v>1</v>
      </c>
      <c r="AF565" t="b">
        <f>OR(ISNUMBER(FIND("bacteria",C565)),ISNUMBER(FIND("Bacteria",C565)),ISNUMBER(FIND("Bacterium",C565)),ISNUMBER(FIND("bacterium",C565)),ISNUMBER(FIND(" coli ",C565)))</f>
        <v>0</v>
      </c>
      <c r="AG565" t="b">
        <f>OR(ISNUMBER(FIND("fungi",C565)),ISNUMBER(FIND("Fungi",C565)),ISNUMBER(FIND("fungus",C565)),ISNUMBER(FIND("Fungus",C565)),ISNUMBER(FIND("mushroom",C565)),ISNUMBER(FIND("Mushroom",C565)),ISNUMBER(FIND(" mold ",C565)))</f>
        <v>0</v>
      </c>
      <c r="AH565" t="b">
        <f>OR(ISNUMBER(FIND("Pig ",C565)),ISNUMBER(FIND("pig ",C565)),ISNUMBER(FIND("Pigs ",C565)),ISNUMBER(FIND("pigs ",C565)))</f>
        <v>0</v>
      </c>
      <c r="AI565" t="b">
        <f>OR(ISNUMBER(FIND(" C. elegans",C565)),ISNUMBER(FIND("Caenorhabditis elegans",C565)),ISNUMBER(FIND("earthworms",C565)),ISNUMBER(FIND(" Ficopomatus enigmaticus",C565)),ISNUMBER(FIND("larva",C565)),ISNUMBER(FIND("Lumbriculus variegatus",C565)),ISNUMBER(FIND("nematode",C565)))</f>
        <v>0</v>
      </c>
      <c r="AJ565" t="b">
        <f>NOT(OR(AA565,AB565,AC565,AD565,AE565,AF565,AG565,AH565,AI565))</f>
        <v>0</v>
      </c>
      <c r="AL565" t="b">
        <f>OR(AA565,AB565,AD565,AE565,AF565,AG565,AH565,AI565)</f>
        <v>1</v>
      </c>
      <c r="AM565" t="b">
        <f>IF(Table1[[#This Row],[In vivo?]],IF(Table1[[#This Row],[Cell]],FALSE,TRUE),FALSE)</f>
        <v>0</v>
      </c>
      <c r="AN565" t="b">
        <f>AND(AC565,AL565)</f>
        <v>1</v>
      </c>
      <c r="AO565" t="b">
        <f>IF(Table1[[#This Row],[Cell]],IF(Table1[[#This Row],[In vivo?]],FALSE,TRUE),FALSE)</f>
        <v>0</v>
      </c>
      <c r="AP565" t="b">
        <f>NOT(OR(Table1[[#This Row],[In vivo?]],Table1[[#This Row],[Only in Cell]]))</f>
        <v>0</v>
      </c>
      <c r="AQ565" t="str">
        <f>IF(OR(Table1[[#This Row],[Rodents]],Table1[[#This Row],[Human]],Table1[[#This Row],[Pig]]),OR(ISNUMBER(FIND("pulmonary",C565)),ISNUMBER(FIND("lung",C565))),"NA")</f>
        <v>NA</v>
      </c>
      <c r="AR565" t="str">
        <f>IF(OR(Table1[[#This Row],[Rodents]],Table1[[#This Row],[Human]],Table1[[#This Row],[Pig]]),OR(ISNUMBER(FIND("skin",C565)),ISNUMBER(FIND("dermal",C565))),"NA")</f>
        <v>NA</v>
      </c>
      <c r="AS565" t="str">
        <f>IF(OR(Table1[[#This Row],[Rodents]],Table1[[#This Row],[Human]],Table1[[#This Row],[Pig]]),OR(ISNUMBER(FIND("liver",C565)),ISNUMBER(FIND("hepat",C565))),"NA")</f>
        <v>NA</v>
      </c>
      <c r="AT565" t="str">
        <f>IF(OR(Table1[[#This Row],[Rodents]],Table1[[#This Row],[Human]],Table1[[#This Row],[Pig]]),OR(ISNUMBER(FIND("kidney",C565)),ISNUMBER(FIND("neph",C565))),"NA")</f>
        <v>NA</v>
      </c>
      <c r="AU565" t="str">
        <f>IF(OR(Table1[[#This Row],[Rodents]],Table1[[#This Row],[Human]],Table1[[#This Row],[Pig]]),OR(ISNUMBER(FIND("brain",C565)),ISNUMBER(FIND("neur",C565)),ISNUMBER(FIND("nerv",C565))),"NA")</f>
        <v>NA</v>
      </c>
      <c r="AV565" t="str">
        <f>IF(OR(Table1[[#This Row],[Rodents]],Table1[[#This Row],[Human]],Table1[[#This Row],[Pig]]),OR(ISNUMBER(FIND("heart",C565)),ISNUMBER(FIND("cardi",C565))),"NA")</f>
        <v>NA</v>
      </c>
      <c r="AW565" t="str">
        <f>IF(OR(Table1[[#This Row],[Rodents]],Table1[[#This Row],[Human]],Table1[[#This Row],[Pig]]),OR(ISNUMBER(FIND("gastro",C565)),ISNUMBER(FIND("intesti",C565)),ISNUMBER(FIND("stomach",C565))),"NA")</f>
        <v>NA</v>
      </c>
      <c r="AX565" t="str">
        <f>IF(OR(Table1[[#This Row],[Rodents]],Table1[[#This Row],[Human]],Table1[[#This Row],[Pig]]),NOT(OR(AQ565,AR565,AS565,AT565,AU565,AV565,AW565)),"NA")</f>
        <v>NA</v>
      </c>
      <c r="AY565" t="b">
        <f>OR(ISNUMBER(FIND("SWCNT",C565)),ISNUMBER(FIND("SWNT",C565)),ISNUMBER(FIND("single-wall",C565)),ISNUMBER(FIND("single wall",C565)),ISNUMBER(FIND("Single wall",C565)),ISNUMBER(FIND("Single-wall",C565)),ISNUMBER(FIND("SWCNT",B565)),ISNUMBER(FIND("SWNT",B565)),ISNUMBER(FIND("single-wall",B565)),ISNUMBER(FIND("single wall",B565)),ISNUMBER(FIND("Single-wall",B565)),ISNUMBER(FIND("Single wall",B565)))</f>
        <v>0</v>
      </c>
      <c r="AZ565" t="b">
        <f>OR(ISNUMBER(FIND("MWCNT",C565)),ISNUMBER(FIND("MWNT",C565)),ISNUMBER(FIND("multi-wall",C565)),ISNUMBER(FIND("multi wall",C565)),ISNUMBER(FIND("multiwall",C565)),ISNUMBER(FIND("Multi-wall",C565)),ISNUMBER(FIND("Multi wall",C565)),ISNUMBER(FIND("Multiwall",C565)),ISNUMBER(FIND("MWCNT",B565)),ISNUMBER(FIND("MWNT",B565)),ISNUMBER(FIND("multi-wall",B565)),ISNUMBER(FIND("multi wall",B565)),ISNUMBER(FIND("multiwall",B565)),ISNUMBER(FIND("Multi-wall",B565)),ISNUMBER(FIND("Multi wall",B565)),ISNUMBER(FIND("Multiwall",B565)),ISNUMBER(FIND("Double-wall",B565)),ISNUMBER(FIND("Double wall",B565)),ISNUMBER(FIND("Doublewall",B565)),ISNUMBER(FIND("double-wall",B565)),ISNUMBER(FIND("double wall",B565)),ISNUMBER(FIND("doublewall",B565)))</f>
        <v>0</v>
      </c>
      <c r="BA565" t="b">
        <f>AND(Table1[[#This Row],[SWCNT]],Table1[[#This Row],[MWCNT]])</f>
        <v>0</v>
      </c>
      <c r="BB565" t="b">
        <f>IF(Table1[[#This Row],[SWCNT]]=TRUE,FALSE,IF(Table1[[#This Row],[MWCNT]]=TRUE,FALSE,TRUE))</f>
        <v>1</v>
      </c>
      <c r="BC565" s="18"/>
    </row>
    <row r="566" spans="1:55" ht="203.5">
      <c r="A566" t="s">
        <v>1817</v>
      </c>
      <c r="B566" s="2" t="s">
        <v>1818</v>
      </c>
      <c r="C566" s="16" t="s">
        <v>1819</v>
      </c>
      <c r="D566" s="17" t="s">
        <v>68</v>
      </c>
      <c r="E566" s="2">
        <v>2018</v>
      </c>
      <c r="F566" t="b">
        <f>OR(ISNUMBER(FIND("cytotoxic",C566)),ISNUMBER(FIND("Cytotoxic",C566)),ISNUMBER(FIND("cellular toxicity",C566)),ISNUMBER(FIND("cell death",C566)),ISNUMBER(FIND("viable",C566)),ISNUMBER(FIND("phytotoxic",C566)),ISNUMBER(FIND("acute toxicity",C566)),ISNUMBER(FIND("MTT",C566)),ISNUMBER(FIND("survival",C566)),ISNUMBER(FIND("prolifer",C566)),ISNUMBER(FIND("apoptosis",C566)),ISNUMBER(FIND("neurotoxic",C566)),ISNUMBER(FIND("  lysis ",C566)),ISNUMBER(FIND("necrosis",C566)),ISNUMBER(FIND("cellular death",C566))*3,ISNUMBER(FIND("LDH",C566)),ISNUMBER(FIND("Acute toxicity",C566)))</f>
        <v>0</v>
      </c>
      <c r="G566" t="b">
        <f>OR(ISNUMBER(FIND("genotoxic",C566)),ISNUMBER(FIND("genotoxicity",C566)),ISNUMBER(FIND("DNA damage",C566)),ISNUMBER(FIND("DNA",C566)),ISNUMBER(FIND("RNA",C566)),ISNUMBER(FIND("mesothelioma",C566)),ISNUMBER(FIND("carcino",C566)),ISNUMBER(FIND("mutagen",C566)),ISNUMBER(FIND("genetic",C566)))</f>
        <v>0</v>
      </c>
      <c r="H566" t="b">
        <f>OR(ISNUMBER(FIND("inflammatory",C566)),ISNUMBER(FIND("inflamm",C566)))</f>
        <v>0</v>
      </c>
      <c r="I566" t="b">
        <f>OR(ISNUMBER(FIND("immune",C566)),ISNUMBER(FIND("immunological",C566)),ISNUMBER(FIND("interleuk",C566)),ISNUMBER(FIND("platelet activation",C566)),ISNUMBER(FIND("monocyte",C566)),ISNUMBER(FIND("leukocyte",C566)),ISNUMBER(FIND("cytokine",C566)),ISNUMBER(FIND("CD4",C566)),ISNUMBER(FIND("CD8",C566)),ISNUMBER(FIND("T-cell",C566)))</f>
        <v>0</v>
      </c>
      <c r="J566" t="b">
        <f>OR(ISNUMBER(FIND("reactive oxygen",C566)),ISNUMBER(FIND("ROS",C566)),ISNUMBER(FIND("free radical",C566)),ISNUMBER(FIND("oxidative stress",C566)),ISNUMBER(FIND("peroxid",C566)),ISNUMBER(FIND("oxidative",C566)),ISNUMBER(FIND("antioxid",C566)))</f>
        <v>0</v>
      </c>
      <c r="K566" t="b">
        <f>OR(ISNUMBER(FIND("autophag",C566)))</f>
        <v>0</v>
      </c>
      <c r="L566" t="b">
        <f>OR(ISNUMBER(FIND("morpholog",C566)))</f>
        <v>0</v>
      </c>
      <c r="M566" t="b">
        <f>OR(ISNUMBER(FIND("fibrosis",C566)),ISNUMBER(FIND("Fibrosis",C566)),ISNUMBER(FIND("fibrot",C566)))</f>
        <v>0</v>
      </c>
      <c r="N566" t="b">
        <f>OR(ISNUMBER(FIND("offspring",C566)),ISNUMBER(FIND("Parental",C566)),ISNUMBER(FIND("parental",C566)),ISNUMBER(FIND("germline",C566)),ISNUMBER(FIND("reproduc",C566)),ISNUMBER(FIND("embryo",C566)))</f>
        <v>0</v>
      </c>
      <c r="O566" t="b">
        <f>OR(ISNUMBER(FIND("metabol",C566)),ISNUMBER(FIND("Metabol",C566)),ISNUMBER(FIND("digest",C566)),ISNUMBER(FIND("mitochon",C566)))</f>
        <v>0</v>
      </c>
      <c r="P566" t="b">
        <f>OR(ISNUMBER(FIND("ecotox",C566)),ISNUMBER(FIND("Ecotox",B566)),ISNUMBER(FIND("ecotox",B566)),ISNUMBER(FIND("Ecotox",C566)))</f>
        <v>0</v>
      </c>
      <c r="Q566" t="b">
        <f>OR(ISNUMBER(FIND("Bioaccum",C566)),ISNUMBER(FIND("bioaccum",C566)),ISNUMBER(FIND("accum",C566)))</f>
        <v>0</v>
      </c>
      <c r="R566" t="b">
        <f>OR(ISNUMBER(FIND("Occupation",C566)),ISNUMBER(FIND("occupation",C566)),ISNUMBER(FIND("worker",C566)),ISNUMBER(FIND("workforce",C566)))</f>
        <v>0</v>
      </c>
      <c r="S566" t="b">
        <f>NOT(OR(F566,G566,H566,I566,J566,K566,L566,M566,N566,O566,P566,Q566,R566))</f>
        <v>1</v>
      </c>
      <c r="U566" t="b">
        <f>OR(Table1[[#This Row],[Inflammation]],Table1[[#This Row],[Immune]])</f>
        <v>0</v>
      </c>
      <c r="V566" t="str">
        <f>IF(OR(Table1[[#This Row],[Rodents]],Table1[[#This Row],[Human]],Table1[[#This Row],[Pig]]),OR(ISNUMBER(FIND("intratrach",C566)),ISNUMBER(FIND("nasal ",C566)),ISNUMBER(FIND("instill",C566))),"NA")</f>
        <v>NA</v>
      </c>
      <c r="W566" t="str">
        <f>IF(OR(Table1[[#This Row],[Rodents]],Table1[[#This Row],[Human]],Table1[[#This Row],[Pig]]),OR(ISNUMBER(FIND("dermal",C566)),ISNUMBER(FIND("skin ",C566))),"NA")</f>
        <v>NA</v>
      </c>
      <c r="X566" t="str">
        <f>IF(OR(Table1[[#This Row],[Rodents]],Table1[[#This Row],[Human]],Table1[[#This Row],[Pig]]),OR(ISNUMBER(FIND("injected",C566)),ISNUMBER(FIND("periton",C566)),ISNUMBER(FIND("intrascrot",C566))),"NA")</f>
        <v>NA</v>
      </c>
      <c r="Y566" t="str">
        <f>IF(OR(Table1[[#This Row],[Rodents]],Table1[[#This Row],[Human]],Table1[[#This Row],[Pig]]),NOT(OR(Table1[[#This Row],[Inhaled/Intratracheal/intranasal]],Table1[[#This Row],[Dermal]],Table1[[#This Row],[Injected]])),"NA")</f>
        <v>NA</v>
      </c>
      <c r="AA566" t="b">
        <f>OR(ISNUMBER(FIND("fish ",C566)),ISNUMBER(FIND("Fish ",C566)),ISNUMBER(FIND("aquatic",C566)),ISNUMBER(FIND("daphnids",C566)),ISNUMBER(FIND("Carcinus maenas",C566)),ISNUMBER(FIND("Daphnia",C566)),ISNUMBER(FIND("Ruditapes philippinarum",C566)),ISNUMBER(FIND("daphnia",C566)),ISNUMBER(FIND("marine",C566)),ISNUMBER(FIND("mussel",C566)),ISNUMBER(FIND("algae",C566)),ISNUMBER(FIND("Donax faba",C566)),ISNUMBER(FIND("estuarine",C566)),ISNUMBER(FIND("snail",C566)),ISNUMBER(FIND("Prorocentrum donghaiense",C566)) )</f>
        <v>1</v>
      </c>
      <c r="AB566" t="b">
        <f>OR(ISNUMBER(FIND(" rat ",C566)),ISNUMBER(FIND(" rats ",C566)),ISNUMBER(FIND(" Rats ",C566)),ISNUMBER(FIND(" Rat ",C566)),ISNUMBER(FIND(" rat.",C566)),ISNUMBER(FIND(" rats.",C566)),ISNUMBER(FIND("mouse",C566)),ISNUMBER(FIND("mice",C566)), ISNUMBER(FIND(" Mice",C566)))</f>
        <v>0</v>
      </c>
      <c r="AC566" t="b">
        <f>OR(ISNUMBER(FIND(" cell ",C566)),ISNUMBER(FIND("fibroblast",C566)),ISNUMBER(FIND("macrophage",C566)),ISNUMBER(FIND("epithelial",C566)),ISNUMBER(FIND("endothelial",C566)),ISNUMBER(FIND("neuron",C566)),ISNUMBER(FIND(" cells ",C566)),ISNUMBER(FIND("RBC",C566)),ISNUMBER(FIND("mitochond",C566)),ISNUMBER(FIND("adipocyte",C566)),ISNUMBER(FIND("osteo",C566)),ISNUMBER(FIND("keratin",C566)),ISNUMBER(FIND(" cell's ",C566)),ISNUMBER(FIND("eukary",C566)),ISNUMBER(FIND("sperm",C566)))</f>
        <v>0</v>
      </c>
      <c r="AD566" t="b">
        <f>OR(ISNUMBER(FIND("human",B566)),ISNUMBER(FIND("workers",B566)),ISNUMBER(FIND("workforces",B566)),ISNUMBER(FIND("occupational",B566)),ISNUMBER(FIND("Case report",B566)),ISNUMBER(FIND("Workplaces",B566)),ISNUMBER(FIND("worker",B566)))</f>
        <v>0</v>
      </c>
      <c r="AE566" t="b">
        <f>OR(ISNUMBER(FIND(" plant ",C566)),ISNUMBER(FIND("Plant ",C566)),ISNUMBER(FIND("tomato",C566)),ISNUMBER(FIND("plants",C566)),ISNUMBER(FIND("Plants",C566)),ISNUMBER(FIND("algae",C566)),ISNUMBER(FIND("lettuce",C566)),ISNUMBER(FIND("green gram sprouts ",C566)),ISNUMBER(FIND("Cucurbita pepo",C566)),ISNUMBER(FIND("bean ",C566)),ISNUMBER(FIND("chloroplast",C566)),ISNUMBER(FIND("chlorophyll",C566)),ISNUMBER(FIND("seedling",C566)),ISNUMBER(FIND("canola",C566)),ISNUMBER(FIND("shoot",C566)),ISNUMBER(FIND("photosynthes",C566)),ISNUMBER(FIND(" leaves ",C566)),,ISNUMBER(FIND("agriculture",C566)),ISNUMBER(FIND(" crops ",C566)))</f>
        <v>1</v>
      </c>
      <c r="AF566" t="b">
        <f>OR(ISNUMBER(FIND("bacteria",C566)),ISNUMBER(FIND("Bacteria",C566)),ISNUMBER(FIND("Bacterium",C566)),ISNUMBER(FIND("bacterium",C566)),ISNUMBER(FIND(" coli ",C566)))</f>
        <v>0</v>
      </c>
      <c r="AG566" t="b">
        <f>OR(ISNUMBER(FIND("fungi",C566)),ISNUMBER(FIND("Fungi",C566)),ISNUMBER(FIND("fungus",C566)),ISNUMBER(FIND("Fungus",C566)),ISNUMBER(FIND("mushroom",C566)),ISNUMBER(FIND("Mushroom",C566)),ISNUMBER(FIND(" mold ",C566)))</f>
        <v>0</v>
      </c>
      <c r="AH566" t="b">
        <f>OR(ISNUMBER(FIND("Pig ",C566)),ISNUMBER(FIND("pig ",C566)),ISNUMBER(FIND("Pigs ",C566)),ISNUMBER(FIND("pigs ",C566)))</f>
        <v>0</v>
      </c>
      <c r="AI566" t="b">
        <f>OR(ISNUMBER(FIND(" C. elegans",C566)),ISNUMBER(FIND("Caenorhabditis elegans",C566)),ISNUMBER(FIND("earthworms",C566)),ISNUMBER(FIND(" Ficopomatus enigmaticus",C566)),ISNUMBER(FIND("larva",C566)),ISNUMBER(FIND("Lumbriculus variegatus",C566)),ISNUMBER(FIND("nematode",C566)))</f>
        <v>0</v>
      </c>
      <c r="AJ566" t="b">
        <f>NOT(OR(AA566,AB566,AC566,AD566,AE566,AF566,AG566,AH566,AI566))</f>
        <v>0</v>
      </c>
      <c r="AL566" t="b">
        <f>OR(AA566,AB566,AD566,AE566,AF566,AG566,AH566,AI566)</f>
        <v>1</v>
      </c>
      <c r="AM566" t="b">
        <f>IF(Table1[[#This Row],[In vivo?]],IF(Table1[[#This Row],[Cell]],FALSE,TRUE),FALSE)</f>
        <v>1</v>
      </c>
      <c r="AN566" t="b">
        <f>AND(AC566,AL566)</f>
        <v>0</v>
      </c>
      <c r="AO566" t="b">
        <f>IF(Table1[[#This Row],[Cell]],IF(Table1[[#This Row],[In vivo?]],FALSE,TRUE),FALSE)</f>
        <v>0</v>
      </c>
      <c r="AP566" t="b">
        <f>NOT(OR(Table1[[#This Row],[In vivo?]],Table1[[#This Row],[Only in Cell]]))</f>
        <v>0</v>
      </c>
      <c r="AQ566" t="str">
        <f>IF(OR(Table1[[#This Row],[Rodents]],Table1[[#This Row],[Human]],Table1[[#This Row],[Pig]]),OR(ISNUMBER(FIND("pulmonary",C566)),ISNUMBER(FIND("lung",C566))),"NA")</f>
        <v>NA</v>
      </c>
      <c r="AR566" t="str">
        <f>IF(OR(Table1[[#This Row],[Rodents]],Table1[[#This Row],[Human]],Table1[[#This Row],[Pig]]),OR(ISNUMBER(FIND("skin",C566)),ISNUMBER(FIND("dermal",C566))),"NA")</f>
        <v>NA</v>
      </c>
      <c r="AS566" t="str">
        <f>IF(OR(Table1[[#This Row],[Rodents]],Table1[[#This Row],[Human]],Table1[[#This Row],[Pig]]),OR(ISNUMBER(FIND("liver",C566)),ISNUMBER(FIND("hepat",C566))),"NA")</f>
        <v>NA</v>
      </c>
      <c r="AT566" t="str">
        <f>IF(OR(Table1[[#This Row],[Rodents]],Table1[[#This Row],[Human]],Table1[[#This Row],[Pig]]),OR(ISNUMBER(FIND("kidney",C566)),ISNUMBER(FIND("neph",C566))),"NA")</f>
        <v>NA</v>
      </c>
      <c r="AU566" t="str">
        <f>IF(OR(Table1[[#This Row],[Rodents]],Table1[[#This Row],[Human]],Table1[[#This Row],[Pig]]),OR(ISNUMBER(FIND("brain",C566)),ISNUMBER(FIND("neur",C566)),ISNUMBER(FIND("nerv",C566))),"NA")</f>
        <v>NA</v>
      </c>
      <c r="AV566" t="str">
        <f>IF(OR(Table1[[#This Row],[Rodents]],Table1[[#This Row],[Human]],Table1[[#This Row],[Pig]]),OR(ISNUMBER(FIND("heart",C566)),ISNUMBER(FIND("cardi",C566))),"NA")</f>
        <v>NA</v>
      </c>
      <c r="AW566" t="str">
        <f>IF(OR(Table1[[#This Row],[Rodents]],Table1[[#This Row],[Human]],Table1[[#This Row],[Pig]]),OR(ISNUMBER(FIND("gastro",C566)),ISNUMBER(FIND("intesti",C566)),ISNUMBER(FIND("stomach",C566))),"NA")</f>
        <v>NA</v>
      </c>
      <c r="AX566" t="str">
        <f>IF(OR(Table1[[#This Row],[Rodents]],Table1[[#This Row],[Human]],Table1[[#This Row],[Pig]]),NOT(OR(AQ566,AR566,AS566,AT566,AU566,AV566,AW566)),"NA")</f>
        <v>NA</v>
      </c>
      <c r="AY566" t="b">
        <f>OR(ISNUMBER(FIND("SWCNT",C566)),ISNUMBER(FIND("SWNT",C566)),ISNUMBER(FIND("single-wall",C566)),ISNUMBER(FIND("single wall",C566)),ISNUMBER(FIND("Single wall",C566)),ISNUMBER(FIND("Single-wall",C566)),ISNUMBER(FIND("SWCNT",B566)),ISNUMBER(FIND("SWNT",B566)),ISNUMBER(FIND("single-wall",B566)),ISNUMBER(FIND("single wall",B566)),ISNUMBER(FIND("Single-wall",B566)),ISNUMBER(FIND("Single wall",B566)))</f>
        <v>0</v>
      </c>
      <c r="AZ566" t="b">
        <f>OR(ISNUMBER(FIND("MWCNT",C566)),ISNUMBER(FIND("MWNT",C566)),ISNUMBER(FIND("multi-wall",C566)),ISNUMBER(FIND("multi wall",C566)),ISNUMBER(FIND("multiwall",C566)),ISNUMBER(FIND("Multi-wall",C566)),ISNUMBER(FIND("Multi wall",C566)),ISNUMBER(FIND("Multiwall",C566)),ISNUMBER(FIND("MWCNT",B566)),ISNUMBER(FIND("MWNT",B566)),ISNUMBER(FIND("multi-wall",B566)),ISNUMBER(FIND("multi wall",B566)),ISNUMBER(FIND("multiwall",B566)),ISNUMBER(FIND("Multi-wall",B566)),ISNUMBER(FIND("Multi wall",B566)),ISNUMBER(FIND("Multiwall",B566)),ISNUMBER(FIND("Double-wall",B566)),ISNUMBER(FIND("Double wall",B566)),ISNUMBER(FIND("Doublewall",B566)),ISNUMBER(FIND("double-wall",B566)),ISNUMBER(FIND("double wall",B566)),ISNUMBER(FIND("doublewall",B566)))</f>
        <v>0</v>
      </c>
      <c r="BA566" t="b">
        <f>AND(Table1[[#This Row],[SWCNT]],Table1[[#This Row],[MWCNT]])</f>
        <v>0</v>
      </c>
      <c r="BB566" t="b">
        <f>IF(Table1[[#This Row],[SWCNT]]=TRUE,FALSE,IF(Table1[[#This Row],[MWCNT]]=TRUE,FALSE,TRUE))</f>
        <v>1</v>
      </c>
      <c r="BC566" s="18"/>
    </row>
    <row r="567" spans="1:55" ht="296">
      <c r="A567" t="s">
        <v>2226</v>
      </c>
      <c r="B567" s="2" t="s">
        <v>2228</v>
      </c>
      <c r="C567" s="16" t="s">
        <v>2230</v>
      </c>
      <c r="D567" s="17" t="s">
        <v>260</v>
      </c>
      <c r="E567" s="2">
        <v>2017</v>
      </c>
      <c r="F567" t="b">
        <f>OR(ISNUMBER(FIND("cytotoxic",C567)),ISNUMBER(FIND("Cytotoxic",C567)),ISNUMBER(FIND("cellular toxicity",C567)),ISNUMBER(FIND("cell death",C567)),ISNUMBER(FIND("viable",C567)),ISNUMBER(FIND("phytotoxic",C567)),ISNUMBER(FIND("acute toxicity",C567)),ISNUMBER(FIND("MTT",C567)),ISNUMBER(FIND("survival",C567)),ISNUMBER(FIND("prolifer",C567)),ISNUMBER(FIND("apoptosis",C567)),ISNUMBER(FIND("neurotoxic",C567)),ISNUMBER(FIND("  lysis ",C567)),ISNUMBER(FIND("necrosis",C567)),ISNUMBER(FIND("cellular death",C567))*3,ISNUMBER(FIND("LDH",C567)),ISNUMBER(FIND("Acute toxicity",C567)))</f>
        <v>0</v>
      </c>
      <c r="G567" t="b">
        <f>OR(ISNUMBER(FIND("genotoxic",C567)),ISNUMBER(FIND("genotoxicity",C567)),ISNUMBER(FIND("DNA damage",C567)),ISNUMBER(FIND("DNA",C567)),ISNUMBER(FIND("RNA",C567)),ISNUMBER(FIND("mesothelioma",C567)),ISNUMBER(FIND("carcino",C567)),ISNUMBER(FIND("mutagen",C567)),ISNUMBER(FIND("genetic",C567)))</f>
        <v>0</v>
      </c>
      <c r="H567" t="b">
        <f>OR(ISNUMBER(FIND("inflammatory",C567)),ISNUMBER(FIND("inflamm",C567)))</f>
        <v>0</v>
      </c>
      <c r="I567" t="b">
        <f>OR(ISNUMBER(FIND("immune",C567)),ISNUMBER(FIND("immunological",C567)),ISNUMBER(FIND("interleuk",C567)),ISNUMBER(FIND("platelet activation",C567)),ISNUMBER(FIND("monocyte",C567)),ISNUMBER(FIND("leukocyte",C567)),ISNUMBER(FIND("cytokine",C567)),ISNUMBER(FIND("CD4",C567)),ISNUMBER(FIND("CD8",C567)),ISNUMBER(FIND("T-cell",C567)))</f>
        <v>0</v>
      </c>
      <c r="J567" t="b">
        <f>OR(ISNUMBER(FIND("reactive oxygen",C567)),ISNUMBER(FIND("ROS",C567)),ISNUMBER(FIND("free radical",C567)),ISNUMBER(FIND("oxidative stress",C567)),ISNUMBER(FIND("peroxid",C567)),ISNUMBER(FIND("oxidative",C567)),ISNUMBER(FIND("antioxid",C567)))</f>
        <v>0</v>
      </c>
      <c r="K567" t="b">
        <f>OR(ISNUMBER(FIND("autophag",C567)))</f>
        <v>0</v>
      </c>
      <c r="L567" t="b">
        <f>OR(ISNUMBER(FIND("morpholog",C567)))</f>
        <v>0</v>
      </c>
      <c r="M567" t="b">
        <f>OR(ISNUMBER(FIND("fibrosis",C567)),ISNUMBER(FIND("Fibrosis",C567)),ISNUMBER(FIND("fibrot",C567)))</f>
        <v>0</v>
      </c>
      <c r="N567" t="b">
        <f>OR(ISNUMBER(FIND("offspring",C567)),ISNUMBER(FIND("Parental",C567)),ISNUMBER(FIND("parental",C567)),ISNUMBER(FIND("germline",C567)),ISNUMBER(FIND("reproduc",C567)),ISNUMBER(FIND("embryo",C567)))</f>
        <v>0</v>
      </c>
      <c r="O567" t="b">
        <f>OR(ISNUMBER(FIND("metabol",C567)),ISNUMBER(FIND("Metabol",C567)),ISNUMBER(FIND("digest",C567)),ISNUMBER(FIND("mitochon",C567)))</f>
        <v>0</v>
      </c>
      <c r="P567" t="b">
        <f>OR(ISNUMBER(FIND("ecotox",C567)),ISNUMBER(FIND("Ecotox",B567)),ISNUMBER(FIND("ecotox",B567)),ISNUMBER(FIND("Ecotox",C567)))</f>
        <v>0</v>
      </c>
      <c r="Q567" t="b">
        <f>OR(ISNUMBER(FIND("Bioaccum",C567)),ISNUMBER(FIND("bioaccum",C567)),ISNUMBER(FIND("accum",C567)))</f>
        <v>0</v>
      </c>
      <c r="R567" t="b">
        <f>OR(ISNUMBER(FIND("Occupation",C567)),ISNUMBER(FIND("occupation",C567)),ISNUMBER(FIND("worker",C567)),ISNUMBER(FIND("workforce",C567)))</f>
        <v>0</v>
      </c>
      <c r="S567" t="b">
        <f>NOT(OR(F567,G567,H567,I567,J567,K567,L567,M567,N567,O567,P567,Q567,R567))</f>
        <v>1</v>
      </c>
      <c r="U567" t="b">
        <f>OR(Table1[[#This Row],[Inflammation]],Table1[[#This Row],[Immune]])</f>
        <v>0</v>
      </c>
      <c r="V567" t="b">
        <f>IF(OR(Table1[[#This Row],[Rodents]],Table1[[#This Row],[Human]],Table1[[#This Row],[Pig]]),OR(ISNUMBER(FIND("intratrach",C567)),ISNUMBER(FIND("nasal ",C567)),ISNUMBER(FIND("instill",C567))),"NA")</f>
        <v>0</v>
      </c>
      <c r="W567" t="b">
        <f>IF(OR(Table1[[#This Row],[Rodents]],Table1[[#This Row],[Human]],Table1[[#This Row],[Pig]]),OR(ISNUMBER(FIND("dermal",C567)),ISNUMBER(FIND("skin ",C567))),"NA")</f>
        <v>0</v>
      </c>
      <c r="X567" t="b">
        <f>IF(OR(Table1[[#This Row],[Rodents]],Table1[[#This Row],[Human]],Table1[[#This Row],[Pig]]),OR(ISNUMBER(FIND("injected",C567)),ISNUMBER(FIND("periton",C567)),ISNUMBER(FIND("intrascrot",C567))),"NA")</f>
        <v>0</v>
      </c>
      <c r="Y567" t="b">
        <f>IF(OR(Table1[[#This Row],[Rodents]],Table1[[#This Row],[Human]],Table1[[#This Row],[Pig]]),NOT(OR(Table1[[#This Row],[Inhaled/Intratracheal/intranasal]],Table1[[#This Row],[Dermal]],Table1[[#This Row],[Injected]])),"NA")</f>
        <v>1</v>
      </c>
      <c r="AA567" t="b">
        <f>OR(ISNUMBER(FIND("fish ",C567)),ISNUMBER(FIND("Fish ",C567)),ISNUMBER(FIND("aquatic",C567)),ISNUMBER(FIND("daphnids",C567)),ISNUMBER(FIND("Carcinus maenas",C567)),ISNUMBER(FIND("Daphnia",C567)),ISNUMBER(FIND("Ruditapes philippinarum",C567)),ISNUMBER(FIND("daphnia",C567)),ISNUMBER(FIND("marine",C567)),ISNUMBER(FIND("mussel",C567)),ISNUMBER(FIND("algae",C567)),ISNUMBER(FIND("Donax faba",C567)),ISNUMBER(FIND("estuarine",C567)),ISNUMBER(FIND("snail",C567)),ISNUMBER(FIND("Prorocentrum donghaiense",C567)) )</f>
        <v>0</v>
      </c>
      <c r="AB567" t="b">
        <f>OR(ISNUMBER(FIND(" rat ",C567)),ISNUMBER(FIND(" rats ",C567)),ISNUMBER(FIND(" Rats ",C567)),ISNUMBER(FIND(" Rat ",C567)),ISNUMBER(FIND(" rat.",C567)),ISNUMBER(FIND(" rats.",C567)),ISNUMBER(FIND("mouse",C567)),ISNUMBER(FIND("mice",C567)), ISNUMBER(FIND(" Mice",C567)))</f>
        <v>1</v>
      </c>
      <c r="AC567" t="b">
        <f>OR(ISNUMBER(FIND(" cell ",C567)),ISNUMBER(FIND("fibroblast",C567)),ISNUMBER(FIND("macrophage",C567)),ISNUMBER(FIND("epithelial",C567)),ISNUMBER(FIND("endothelial",C567)),ISNUMBER(FIND("neuron",C567)),ISNUMBER(FIND(" cells ",C567)),ISNUMBER(FIND("RBC",C567)),ISNUMBER(FIND("mitochond",C567)),ISNUMBER(FIND("adipocyte",C567)),ISNUMBER(FIND("osteo",C567)),ISNUMBER(FIND("keratin",C567)),ISNUMBER(FIND(" cell's ",C567)),ISNUMBER(FIND("eukary",C567)),ISNUMBER(FIND("sperm",C567)))</f>
        <v>1</v>
      </c>
      <c r="AD567" t="b">
        <f>OR(ISNUMBER(FIND("human",B567)),ISNUMBER(FIND("workers",B567)),ISNUMBER(FIND("workforces",B567)),ISNUMBER(FIND("occupational",B567)),ISNUMBER(FIND("Case report",B567)),ISNUMBER(FIND("Workplaces",B567)),ISNUMBER(FIND("worker",B567)))</f>
        <v>0</v>
      </c>
      <c r="AE567" t="b">
        <f>OR(ISNUMBER(FIND(" plant ",C567)),ISNUMBER(FIND("Plant ",C567)),ISNUMBER(FIND("tomato",C567)),ISNUMBER(FIND("plants",C567)),ISNUMBER(FIND("Plants",C567)),ISNUMBER(FIND("algae",C567)),ISNUMBER(FIND("lettuce",C567)),ISNUMBER(FIND("green gram sprouts ",C567)),ISNUMBER(FIND("Cucurbita pepo",C567)),ISNUMBER(FIND("bean ",C567)),ISNUMBER(FIND("chloroplast",C567)),ISNUMBER(FIND("chlorophyll",C567)),ISNUMBER(FIND("seedling",C567)),ISNUMBER(FIND("canola",C567)),ISNUMBER(FIND("shoot",C567)),ISNUMBER(FIND("photosynthes",C567)),ISNUMBER(FIND(" leaves ",C567)),,ISNUMBER(FIND("agriculture",C567)),ISNUMBER(FIND(" crops ",C567)))</f>
        <v>0</v>
      </c>
      <c r="AF567" t="b">
        <f>OR(ISNUMBER(FIND("bacteria",C567)),ISNUMBER(FIND("Bacteria",C567)),ISNUMBER(FIND("Bacterium",C567)),ISNUMBER(FIND("bacterium",C567)),ISNUMBER(FIND(" coli ",C567)))</f>
        <v>0</v>
      </c>
      <c r="AG567" t="b">
        <f>OR(ISNUMBER(FIND("fungi",C567)),ISNUMBER(FIND("Fungi",C567)),ISNUMBER(FIND("fungus",C567)),ISNUMBER(FIND("Fungus",C567)),ISNUMBER(FIND("mushroom",C567)),ISNUMBER(FIND("Mushroom",C567)),ISNUMBER(FIND(" mold ",C567)))</f>
        <v>0</v>
      </c>
      <c r="AH567" t="b">
        <f>OR(ISNUMBER(FIND("Pig ",C567)),ISNUMBER(FIND("pig ",C567)),ISNUMBER(FIND("Pigs ",C567)),ISNUMBER(FIND("pigs ",C567)))</f>
        <v>0</v>
      </c>
      <c r="AI567" t="b">
        <f>OR(ISNUMBER(FIND(" C. elegans",C567)),ISNUMBER(FIND("Caenorhabditis elegans",C567)),ISNUMBER(FIND("earthworms",C567)),ISNUMBER(FIND(" Ficopomatus enigmaticus",C567)),ISNUMBER(FIND("larva",C567)),ISNUMBER(FIND("Lumbriculus variegatus",C567)),ISNUMBER(FIND("nematode",C567)))</f>
        <v>0</v>
      </c>
      <c r="AJ567" t="b">
        <f>NOT(OR(AA567,AB567,AC567,AD567,AE567,AF567,AG567,AH567,AI567))</f>
        <v>0</v>
      </c>
      <c r="AL567" t="b">
        <f>OR(AA567,AB567,AD567,AE567,AF567,AG567,AH567,AI567)</f>
        <v>1</v>
      </c>
      <c r="AM567" t="b">
        <f>IF(Table1[[#This Row],[In vivo?]],IF(Table1[[#This Row],[Cell]],FALSE,TRUE),FALSE)</f>
        <v>0</v>
      </c>
      <c r="AN567" t="b">
        <f>AND(AC567,AL567)</f>
        <v>1</v>
      </c>
      <c r="AO567" t="b">
        <f>IF(Table1[[#This Row],[Cell]],IF(Table1[[#This Row],[In vivo?]],FALSE,TRUE),FALSE)</f>
        <v>0</v>
      </c>
      <c r="AP567" t="b">
        <f>NOT(OR(Table1[[#This Row],[In vivo?]],Table1[[#This Row],[Only in Cell]]))</f>
        <v>0</v>
      </c>
      <c r="AQ567" t="b">
        <f>IF(OR(Table1[[#This Row],[Rodents]],Table1[[#This Row],[Human]],Table1[[#This Row],[Pig]]),OR(ISNUMBER(FIND("pulmonary",C567)),ISNUMBER(FIND("lung",C567))),"NA")</f>
        <v>1</v>
      </c>
      <c r="AR567" t="b">
        <f>IF(OR(Table1[[#This Row],[Rodents]],Table1[[#This Row],[Human]],Table1[[#This Row],[Pig]]),OR(ISNUMBER(FIND("skin",C567)),ISNUMBER(FIND("dermal",C567))),"NA")</f>
        <v>0</v>
      </c>
      <c r="AS567" t="b">
        <f>IF(OR(Table1[[#This Row],[Rodents]],Table1[[#This Row],[Human]],Table1[[#This Row],[Pig]]),OR(ISNUMBER(FIND("liver",C567)),ISNUMBER(FIND("hepat",C567))),"NA")</f>
        <v>0</v>
      </c>
      <c r="AT567" t="b">
        <f>IF(OR(Table1[[#This Row],[Rodents]],Table1[[#This Row],[Human]],Table1[[#This Row],[Pig]]),OR(ISNUMBER(FIND("kidney",C567)),ISNUMBER(FIND("neph",C567))),"NA")</f>
        <v>0</v>
      </c>
      <c r="AU567" t="b">
        <f>IF(OR(Table1[[#This Row],[Rodents]],Table1[[#This Row],[Human]],Table1[[#This Row],[Pig]]),OR(ISNUMBER(FIND("brain",C567)),ISNUMBER(FIND("neur",C567)),ISNUMBER(FIND("nerv",C567))),"NA")</f>
        <v>0</v>
      </c>
      <c r="AV567" t="b">
        <f>IF(OR(Table1[[#This Row],[Rodents]],Table1[[#This Row],[Human]],Table1[[#This Row],[Pig]]),OR(ISNUMBER(FIND("heart",C567)),ISNUMBER(FIND("cardi",C567))),"NA")</f>
        <v>0</v>
      </c>
      <c r="AW567" t="b">
        <f>IF(OR(Table1[[#This Row],[Rodents]],Table1[[#This Row],[Human]],Table1[[#This Row],[Pig]]),OR(ISNUMBER(FIND("gastro",C567)),ISNUMBER(FIND("intesti",C567)),ISNUMBER(FIND("stomach",C567))),"NA")</f>
        <v>0</v>
      </c>
      <c r="AX567" t="b">
        <f>IF(OR(Table1[[#This Row],[Rodents]],Table1[[#This Row],[Human]],Table1[[#This Row],[Pig]]),NOT(OR(AQ567,AR567,AS567,AT567,AU567,AV567,AW567)),"NA")</f>
        <v>0</v>
      </c>
      <c r="AY567" t="b">
        <f>OR(ISNUMBER(FIND("SWCNT",C567)),ISNUMBER(FIND("SWNT",C567)),ISNUMBER(FIND("single-wall",C567)),ISNUMBER(FIND("single wall",C567)),ISNUMBER(FIND("Single wall",C567)),ISNUMBER(FIND("Single-wall",C567)),ISNUMBER(FIND("SWCNT",B567)),ISNUMBER(FIND("SWNT",B567)),ISNUMBER(FIND("single-wall",B567)),ISNUMBER(FIND("single wall",B567)),ISNUMBER(FIND("Single-wall",B567)),ISNUMBER(FIND("Single wall",B567)))</f>
        <v>0</v>
      </c>
      <c r="AZ567" t="b">
        <f>OR(ISNUMBER(FIND("MWCNT",C567)),ISNUMBER(FIND("MWNT",C567)),ISNUMBER(FIND("multi-wall",C567)),ISNUMBER(FIND("multi wall",C567)),ISNUMBER(FIND("multiwall",C567)),ISNUMBER(FIND("Multi-wall",C567)),ISNUMBER(FIND("Multi wall",C567)),ISNUMBER(FIND("Multiwall",C567)),ISNUMBER(FIND("MWCNT",B567)),ISNUMBER(FIND("MWNT",B567)),ISNUMBER(FIND("multi-wall",B567)),ISNUMBER(FIND("multi wall",B567)),ISNUMBER(FIND("multiwall",B567)),ISNUMBER(FIND("Multi-wall",B567)),ISNUMBER(FIND("Multi wall",B567)),ISNUMBER(FIND("Multiwall",B567)),ISNUMBER(FIND("Double-wall",B567)),ISNUMBER(FIND("Double wall",B567)),ISNUMBER(FIND("Doublewall",B567)),ISNUMBER(FIND("double-wall",B567)),ISNUMBER(FIND("double wall",B567)),ISNUMBER(FIND("doublewall",B567)))</f>
        <v>0</v>
      </c>
      <c r="BA567" t="b">
        <f>AND(Table1[[#This Row],[SWCNT]],Table1[[#This Row],[MWCNT]])</f>
        <v>0</v>
      </c>
      <c r="BB567" t="b">
        <f>IF(Table1[[#This Row],[SWCNT]]=TRUE,FALSE,IF(Table1[[#This Row],[MWCNT]]=TRUE,FALSE,TRUE))</f>
        <v>1</v>
      </c>
      <c r="BC567" s="18"/>
    </row>
    <row r="568" spans="1:55" ht="222">
      <c r="A568" t="s">
        <v>2461</v>
      </c>
      <c r="B568" s="2" t="s">
        <v>2464</v>
      </c>
      <c r="C568" s="16" t="s">
        <v>2467</v>
      </c>
      <c r="D568" s="17" t="s">
        <v>1840</v>
      </c>
      <c r="E568" s="2">
        <v>2016</v>
      </c>
      <c r="F568" t="b">
        <f>OR(ISNUMBER(FIND("cytotoxic",C568)),ISNUMBER(FIND("Cytotoxic",C568)),ISNUMBER(FIND("cellular toxicity",C568)),ISNUMBER(FIND("cell death",C568)),ISNUMBER(FIND("viable",C568)),ISNUMBER(FIND("phytotoxic",C568)),ISNUMBER(FIND("acute toxicity",C568)),ISNUMBER(FIND("MTT",C568)),ISNUMBER(FIND("survival",C568)),ISNUMBER(FIND("prolifer",C568)),ISNUMBER(FIND("apoptosis",C568)),ISNUMBER(FIND("neurotoxic",C568)),ISNUMBER(FIND("  lysis ",C568)),ISNUMBER(FIND("necrosis",C568)),ISNUMBER(FIND("cellular death",C568))*3,ISNUMBER(FIND("LDH",C568)),ISNUMBER(FIND("Acute toxicity",C568)))</f>
        <v>0</v>
      </c>
      <c r="G568" t="b">
        <f>OR(ISNUMBER(FIND("genotoxic",C568)),ISNUMBER(FIND("genotoxicity",C568)),ISNUMBER(FIND("DNA damage",C568)),ISNUMBER(FIND("DNA",C568)),ISNUMBER(FIND("RNA",C568)),ISNUMBER(FIND("mesothelioma",C568)),ISNUMBER(FIND("carcino",C568)),ISNUMBER(FIND("mutagen",C568)),ISNUMBER(FIND("genetic",C568)))</f>
        <v>0</v>
      </c>
      <c r="H568" t="b">
        <f>OR(ISNUMBER(FIND("inflammatory",C568)),ISNUMBER(FIND("inflamm",C568)))</f>
        <v>0</v>
      </c>
      <c r="I568" t="b">
        <f>OR(ISNUMBER(FIND("immune",C568)),ISNUMBER(FIND("immunological",C568)),ISNUMBER(FIND("interleuk",C568)),ISNUMBER(FIND("platelet activation",C568)),ISNUMBER(FIND("monocyte",C568)),ISNUMBER(FIND("leukocyte",C568)),ISNUMBER(FIND("cytokine",C568)),ISNUMBER(FIND("CD4",C568)),ISNUMBER(FIND("CD8",C568)),ISNUMBER(FIND("T-cell",C568)))</f>
        <v>0</v>
      </c>
      <c r="J568" t="b">
        <f>OR(ISNUMBER(FIND("reactive oxygen",C568)),ISNUMBER(FIND("ROS",C568)),ISNUMBER(FIND("free radical",C568)),ISNUMBER(FIND("oxidative stress",C568)),ISNUMBER(FIND("peroxid",C568)),ISNUMBER(FIND("oxidative",C568)),ISNUMBER(FIND("antioxid",C568)))</f>
        <v>0</v>
      </c>
      <c r="K568" t="b">
        <f>OR(ISNUMBER(FIND("autophag",C568)))</f>
        <v>0</v>
      </c>
      <c r="L568" t="b">
        <f>OR(ISNUMBER(FIND("morpholog",C568)))</f>
        <v>0</v>
      </c>
      <c r="M568" t="b">
        <f>OR(ISNUMBER(FIND("fibrosis",C568)),ISNUMBER(FIND("Fibrosis",C568)),ISNUMBER(FIND("fibrot",C568)))</f>
        <v>0</v>
      </c>
      <c r="N568" t="b">
        <f>OR(ISNUMBER(FIND("offspring",C568)),ISNUMBER(FIND("Parental",C568)),ISNUMBER(FIND("parental",C568)),ISNUMBER(FIND("germline",C568)),ISNUMBER(FIND("reproduc",C568)),ISNUMBER(FIND("embryo",C568)))</f>
        <v>0</v>
      </c>
      <c r="O568" t="b">
        <f>OR(ISNUMBER(FIND("metabol",C568)),ISNUMBER(FIND("Metabol",C568)),ISNUMBER(FIND("digest",C568)),ISNUMBER(FIND("mitochon",C568)))</f>
        <v>0</v>
      </c>
      <c r="P568" t="b">
        <f>OR(ISNUMBER(FIND("ecotox",C568)),ISNUMBER(FIND("Ecotox",B568)),ISNUMBER(FIND("ecotox",B568)),ISNUMBER(FIND("Ecotox",C568)))</f>
        <v>0</v>
      </c>
      <c r="Q568" t="b">
        <v>1</v>
      </c>
      <c r="R568" t="b">
        <f>OR(ISNUMBER(FIND("Occupation",C568)),ISNUMBER(FIND("occupation",C568)),ISNUMBER(FIND("worker",C568)),ISNUMBER(FIND("workforce",C568)))</f>
        <v>0</v>
      </c>
      <c r="S568" t="b">
        <f>NOT(OR(F568,G568,H568,I568,J568,K568,L568,M568,N568,O568,P568,Q568,R568))</f>
        <v>0</v>
      </c>
      <c r="U568" t="b">
        <f>OR(Table1[[#This Row],[Inflammation]],Table1[[#This Row],[Immune]])</f>
        <v>0</v>
      </c>
      <c r="V568" t="str">
        <f>IF(OR(Table1[[#This Row],[Rodents]],Table1[[#This Row],[Human]],Table1[[#This Row],[Pig]]),OR(ISNUMBER(FIND("intratrach",C568)),ISNUMBER(FIND("nasal ",C568)),ISNUMBER(FIND("instill",C568))),"NA")</f>
        <v>NA</v>
      </c>
      <c r="W568" t="str">
        <f>IF(OR(Table1[[#This Row],[Rodents]],Table1[[#This Row],[Human]],Table1[[#This Row],[Pig]]),OR(ISNUMBER(FIND("dermal",C568)),ISNUMBER(FIND("skin ",C568))),"NA")</f>
        <v>NA</v>
      </c>
      <c r="X568" t="str">
        <f>IF(OR(Table1[[#This Row],[Rodents]],Table1[[#This Row],[Human]],Table1[[#This Row],[Pig]]),OR(ISNUMBER(FIND("injected",C568)),ISNUMBER(FIND("periton",C568)),ISNUMBER(FIND("intrascrot",C568))),"NA")</f>
        <v>NA</v>
      </c>
      <c r="Y568" t="str">
        <f>IF(OR(Table1[[#This Row],[Rodents]],Table1[[#This Row],[Human]],Table1[[#This Row],[Pig]]),NOT(OR(Table1[[#This Row],[Inhaled/Intratracheal/intranasal]],Table1[[#This Row],[Dermal]],Table1[[#This Row],[Injected]])),"NA")</f>
        <v>NA</v>
      </c>
      <c r="AA568" t="b">
        <f>OR(ISNUMBER(FIND("fish ",C568)),ISNUMBER(FIND("Fish ",C568)),ISNUMBER(FIND("aquatic",C568)),ISNUMBER(FIND("daphnids",C568)),ISNUMBER(FIND("Carcinus maenas",C568)),ISNUMBER(FIND("Daphnia",C568)),ISNUMBER(FIND("Ruditapes philippinarum",C568)),ISNUMBER(FIND("daphnia",C568)),ISNUMBER(FIND("marine",C568)),ISNUMBER(FIND("mussel",C568)),ISNUMBER(FIND("algae",C568)),ISNUMBER(FIND("Donax faba",C568)),ISNUMBER(FIND("estuarine",C568)),ISNUMBER(FIND("snail",C568)),ISNUMBER(FIND("Prorocentrum donghaiense",C568)) )</f>
        <v>1</v>
      </c>
      <c r="AB568" t="b">
        <f>OR(ISNUMBER(FIND(" rat ",C568)),ISNUMBER(FIND(" rats ",C568)),ISNUMBER(FIND(" Rats ",C568)),ISNUMBER(FIND(" Rat ",C568)),ISNUMBER(FIND(" rat.",C568)),ISNUMBER(FIND(" rats.",C568)),ISNUMBER(FIND("mouse",C568)),ISNUMBER(FIND("mice",C568)), ISNUMBER(FIND(" Mice",C568)))</f>
        <v>0</v>
      </c>
      <c r="AC568" t="b">
        <f>OR(ISNUMBER(FIND(" cell ",C568)),ISNUMBER(FIND("fibroblast",C568)),ISNUMBER(FIND("macrophage",C568)),ISNUMBER(FIND("epithelial",C568)),ISNUMBER(FIND("endothelial",C568)),ISNUMBER(FIND("neuron",C568)),ISNUMBER(FIND(" cells ",C568)),ISNUMBER(FIND("RBC",C568)),ISNUMBER(FIND("mitochond",C568)),ISNUMBER(FIND("adipocyte",C568)),ISNUMBER(FIND("osteo",C568)),ISNUMBER(FIND("keratin",C568)),ISNUMBER(FIND(" cell's ",C568)),ISNUMBER(FIND("eukary",C568)),ISNUMBER(FIND("sperm",C568)))</f>
        <v>0</v>
      </c>
      <c r="AD568" t="b">
        <f>OR(ISNUMBER(FIND("human",B568)),ISNUMBER(FIND("workers",B568)),ISNUMBER(FIND("workforces",B568)),ISNUMBER(FIND("occupational",B568)),ISNUMBER(FIND("Case report",B568)),ISNUMBER(FIND("Workplaces",B568)),ISNUMBER(FIND("worker",B568)))</f>
        <v>0</v>
      </c>
      <c r="AE568" t="b">
        <f>OR(ISNUMBER(FIND(" plant ",C568)),ISNUMBER(FIND("Plant ",C568)),ISNUMBER(FIND("tomato",C568)),ISNUMBER(FIND("plants",C568)),ISNUMBER(FIND("Plants",C568)),ISNUMBER(FIND("algae",C568)),ISNUMBER(FIND("lettuce",C568)),ISNUMBER(FIND("green gram sprouts ",C568)),ISNUMBER(FIND("Cucurbita pepo",C568)),ISNUMBER(FIND("bean ",C568)),ISNUMBER(FIND("chloroplast",C568)),ISNUMBER(FIND("chlorophyll",C568)),ISNUMBER(FIND("seedling",C568)),ISNUMBER(FIND("canola",C568)),ISNUMBER(FIND("shoot",C568)),ISNUMBER(FIND("photosynthes",C568)),ISNUMBER(FIND(" leaves ",C568)),,ISNUMBER(FIND("agriculture",C568)),ISNUMBER(FIND(" crops ",C568)))</f>
        <v>0</v>
      </c>
      <c r="AF568" t="b">
        <f>OR(ISNUMBER(FIND("bacteria",C568)),ISNUMBER(FIND("Bacteria",C568)),ISNUMBER(FIND("Bacterium",C568)),ISNUMBER(FIND("bacterium",C568)),ISNUMBER(FIND(" coli ",C568)))</f>
        <v>0</v>
      </c>
      <c r="AG568" t="b">
        <f>OR(ISNUMBER(FIND("fungi",C568)),ISNUMBER(FIND("Fungi",C568)),ISNUMBER(FIND("fungus",C568)),ISNUMBER(FIND("Fungus",C568)),ISNUMBER(FIND("mushroom",C568)),ISNUMBER(FIND("Mushroom",C568)),ISNUMBER(FIND(" mold ",C568)))</f>
        <v>0</v>
      </c>
      <c r="AH568" t="b">
        <f>OR(ISNUMBER(FIND("Pig ",C568)),ISNUMBER(FIND("pig ",C568)),ISNUMBER(FIND("Pigs ",C568)),ISNUMBER(FIND("pigs ",C568)))</f>
        <v>0</v>
      </c>
      <c r="AI568" t="b">
        <f>OR(ISNUMBER(FIND(" C. elegans",C568)),ISNUMBER(FIND("Caenorhabditis elegans",C568)),ISNUMBER(FIND("earthworms",C568)),ISNUMBER(FIND(" Ficopomatus enigmaticus",C568)),ISNUMBER(FIND("larva",C568)),ISNUMBER(FIND("Lumbriculus variegatus",C568)),ISNUMBER(FIND("nematode",C568)))</f>
        <v>0</v>
      </c>
      <c r="AJ568" t="b">
        <f>NOT(OR(AA568,AB568,AC568,AD568,AE568,AF568,AG568,AH568,AI568))</f>
        <v>0</v>
      </c>
      <c r="AL568" t="b">
        <f>OR(AA568,AB568,AD568,AE568,AF568,AG568,AH568,AI568)</f>
        <v>1</v>
      </c>
      <c r="AM568" t="b">
        <f>IF(Table1[[#This Row],[In vivo?]],IF(Table1[[#This Row],[Cell]],FALSE,TRUE),FALSE)</f>
        <v>1</v>
      </c>
      <c r="AN568" t="b">
        <f>AND(AC568,AL568)</f>
        <v>0</v>
      </c>
      <c r="AO568" t="b">
        <f>IF(Table1[[#This Row],[Cell]],IF(Table1[[#This Row],[In vivo?]],FALSE,TRUE),FALSE)</f>
        <v>0</v>
      </c>
      <c r="AP568" t="b">
        <f>NOT(OR(Table1[[#This Row],[In vivo?]],Table1[[#This Row],[Only in Cell]]))</f>
        <v>0</v>
      </c>
      <c r="AQ568" t="str">
        <f>IF(OR(Table1[[#This Row],[Rodents]],Table1[[#This Row],[Human]],Table1[[#This Row],[Pig]]),OR(ISNUMBER(FIND("pulmonary",C568)),ISNUMBER(FIND("lung",C568))),"NA")</f>
        <v>NA</v>
      </c>
      <c r="AR568" t="str">
        <f>IF(OR(Table1[[#This Row],[Rodents]],Table1[[#This Row],[Human]],Table1[[#This Row],[Pig]]),OR(ISNUMBER(FIND("skin",C568)),ISNUMBER(FIND("dermal",C568))),"NA")</f>
        <v>NA</v>
      </c>
      <c r="AS568" t="str">
        <f>IF(OR(Table1[[#This Row],[Rodents]],Table1[[#This Row],[Human]],Table1[[#This Row],[Pig]]),OR(ISNUMBER(FIND("liver",C568)),ISNUMBER(FIND("hepat",C568))),"NA")</f>
        <v>NA</v>
      </c>
      <c r="AT568" t="str">
        <f>IF(OR(Table1[[#This Row],[Rodents]],Table1[[#This Row],[Human]],Table1[[#This Row],[Pig]]),OR(ISNUMBER(FIND("kidney",C568)),ISNUMBER(FIND("neph",C568))),"NA")</f>
        <v>NA</v>
      </c>
      <c r="AU568" t="str">
        <f>IF(OR(Table1[[#This Row],[Rodents]],Table1[[#This Row],[Human]],Table1[[#This Row],[Pig]]),OR(ISNUMBER(FIND("brain",C568)),ISNUMBER(FIND("neur",C568)),ISNUMBER(FIND("nerv",C568))),"NA")</f>
        <v>NA</v>
      </c>
      <c r="AV568" t="str">
        <f>IF(OR(Table1[[#This Row],[Rodents]],Table1[[#This Row],[Human]],Table1[[#This Row],[Pig]]),OR(ISNUMBER(FIND("heart",C568)),ISNUMBER(FIND("cardi",C568))),"NA")</f>
        <v>NA</v>
      </c>
      <c r="AW568" t="str">
        <f>IF(OR(Table1[[#This Row],[Rodents]],Table1[[#This Row],[Human]],Table1[[#This Row],[Pig]]),OR(ISNUMBER(FIND("gastro",C568)),ISNUMBER(FIND("intesti",C568)),ISNUMBER(FIND("stomach",C568))),"NA")</f>
        <v>NA</v>
      </c>
      <c r="AX568" t="str">
        <f>IF(OR(Table1[[#This Row],[Rodents]],Table1[[#This Row],[Human]],Table1[[#This Row],[Pig]]),NOT(OR(AQ568,AR568,AS568,AT568,AU568,AV568,AW568)),"NA")</f>
        <v>NA</v>
      </c>
      <c r="AY568" t="b">
        <f>OR(ISNUMBER(FIND("SWCNT",C568)),ISNUMBER(FIND("SWNT",C568)),ISNUMBER(FIND("single-wall",C568)),ISNUMBER(FIND("single wall",C568)),ISNUMBER(FIND("Single wall",C568)),ISNUMBER(FIND("Single-wall",C568)),ISNUMBER(FIND("SWCNT",B568)),ISNUMBER(FIND("SWNT",B568)),ISNUMBER(FIND("single-wall",B568)),ISNUMBER(FIND("single wall",B568)),ISNUMBER(FIND("Single-wall",B568)),ISNUMBER(FIND("Single wall",B568)))</f>
        <v>0</v>
      </c>
      <c r="AZ568" t="b">
        <f>OR(ISNUMBER(FIND("MWCNT",C568)),ISNUMBER(FIND("MWNT",C568)),ISNUMBER(FIND("multi-wall",C568)),ISNUMBER(FIND("multi wall",C568)),ISNUMBER(FIND("multiwall",C568)),ISNUMBER(FIND("Multi-wall",C568)),ISNUMBER(FIND("Multi wall",C568)),ISNUMBER(FIND("Multiwall",C568)),ISNUMBER(FIND("MWCNT",B568)),ISNUMBER(FIND("MWNT",B568)),ISNUMBER(FIND("multi-wall",B568)),ISNUMBER(FIND("multi wall",B568)),ISNUMBER(FIND("multiwall",B568)),ISNUMBER(FIND("Multi-wall",B568)),ISNUMBER(FIND("Multi wall",B568)),ISNUMBER(FIND("Multiwall",B568)),ISNUMBER(FIND("Double-wall",B568)),ISNUMBER(FIND("Double wall",B568)),ISNUMBER(FIND("Doublewall",B568)),ISNUMBER(FIND("double-wall",B568)),ISNUMBER(FIND("double wall",B568)),ISNUMBER(FIND("doublewall",B568)))</f>
        <v>0</v>
      </c>
      <c r="BA568" t="b">
        <f>AND(Table1[[#This Row],[SWCNT]],Table1[[#This Row],[MWCNT]])</f>
        <v>0</v>
      </c>
      <c r="BB568" t="b">
        <f>IF(Table1[[#This Row],[SWCNT]]=TRUE,FALSE,IF(Table1[[#This Row],[MWCNT]]=TRUE,FALSE,TRUE))</f>
        <v>1</v>
      </c>
      <c r="BC568" s="18"/>
    </row>
    <row r="569" spans="1:55" ht="148">
      <c r="A569" t="s">
        <v>2619</v>
      </c>
      <c r="B569" s="2" t="s">
        <v>2622</v>
      </c>
      <c r="C569" s="16" t="s">
        <v>2625</v>
      </c>
      <c r="D569" s="17" t="s">
        <v>1326</v>
      </c>
      <c r="E569" s="2">
        <v>2016</v>
      </c>
      <c r="F569" t="b">
        <f>OR(ISNUMBER(FIND("cytotoxic",C569)),ISNUMBER(FIND("Cytotoxic",C569)),ISNUMBER(FIND("cellular toxicity",C569)),ISNUMBER(FIND("cell death",C569)),ISNUMBER(FIND("viable",C569)),ISNUMBER(FIND("phytotoxic",C569)),ISNUMBER(FIND("acute toxicity",C569)),ISNUMBER(FIND("MTT",C569)),ISNUMBER(FIND("survival",C569)),ISNUMBER(FIND("prolifer",C569)),ISNUMBER(FIND("apoptosis",C569)),ISNUMBER(FIND("neurotoxic",C569)),ISNUMBER(FIND("  lysis ",C569)),ISNUMBER(FIND("necrosis",C569)),ISNUMBER(FIND("cellular death",C569))*3,ISNUMBER(FIND("LDH",C569)),ISNUMBER(FIND("Acute toxicity",C569)))</f>
        <v>0</v>
      </c>
      <c r="G569" t="b">
        <f>OR(ISNUMBER(FIND("genotoxic",C569)),ISNUMBER(FIND("genotoxicity",C569)),ISNUMBER(FIND("DNA damage",C569)),ISNUMBER(FIND("DNA",C569)),ISNUMBER(FIND("RNA",C569)),ISNUMBER(FIND("mesothelioma",C569)),ISNUMBER(FIND("carcino",C569)),ISNUMBER(FIND("mutagen",C569)),ISNUMBER(FIND("genetic",C569)))</f>
        <v>0</v>
      </c>
      <c r="H569" t="b">
        <f>OR(ISNUMBER(FIND("inflammatory",C569)),ISNUMBER(FIND("inflamm",C569)))</f>
        <v>0</v>
      </c>
      <c r="I569" t="b">
        <f>OR(ISNUMBER(FIND("immune",C569)),ISNUMBER(FIND("immunological",C569)),ISNUMBER(FIND("interleuk",C569)),ISNUMBER(FIND("platelet activation",C569)),ISNUMBER(FIND("monocyte",C569)),ISNUMBER(FIND("leukocyte",C569)),ISNUMBER(FIND("cytokine",C569)),ISNUMBER(FIND("CD4",C569)),ISNUMBER(FIND("CD8",C569)),ISNUMBER(FIND("T-cell",C569)))</f>
        <v>0</v>
      </c>
      <c r="J569" t="b">
        <f>OR(ISNUMBER(FIND("reactive oxygen",C569)),ISNUMBER(FIND("ROS",C569)),ISNUMBER(FIND("free radical",C569)),ISNUMBER(FIND("oxidative stress",C569)),ISNUMBER(FIND("peroxid",C569)),ISNUMBER(FIND("oxidative",C569)),ISNUMBER(FIND("antioxid",C569)))</f>
        <v>0</v>
      </c>
      <c r="K569" t="b">
        <f>OR(ISNUMBER(FIND("autophag",C569)))</f>
        <v>0</v>
      </c>
      <c r="L569" t="b">
        <f>OR(ISNUMBER(FIND("morpholog",C569)))</f>
        <v>0</v>
      </c>
      <c r="M569" t="b">
        <f>OR(ISNUMBER(FIND("fibrosis",C569)),ISNUMBER(FIND("Fibrosis",C569)),ISNUMBER(FIND("fibrot",C569)))</f>
        <v>0</v>
      </c>
      <c r="N569" t="b">
        <f>OR(ISNUMBER(FIND("offspring",C569)),ISNUMBER(FIND("Parental",C569)),ISNUMBER(FIND("parental",C569)),ISNUMBER(FIND("germline",C569)),ISNUMBER(FIND("reproduc",C569)),ISNUMBER(FIND("embryo",C569)))</f>
        <v>0</v>
      </c>
      <c r="O569" t="b">
        <f>OR(ISNUMBER(FIND("metabol",C569)),ISNUMBER(FIND("Metabol",C569)),ISNUMBER(FIND("digest",C569)),ISNUMBER(FIND("mitochon",C569)))</f>
        <v>0</v>
      </c>
      <c r="P569" t="b">
        <f>OR(ISNUMBER(FIND("ecotox",C569)),ISNUMBER(FIND("Ecotox",B569)),ISNUMBER(FIND("ecotox",B569)),ISNUMBER(FIND("Ecotox",C569)))</f>
        <v>1</v>
      </c>
      <c r="Q569" t="b">
        <f>OR(ISNUMBER(FIND("Bioaccum",C569)),ISNUMBER(FIND("bioaccum",C569)),ISNUMBER(FIND("accum",C569)))</f>
        <v>0</v>
      </c>
      <c r="R569" t="b">
        <f>OR(ISNUMBER(FIND("Occupation",C569)),ISNUMBER(FIND("occupation",C569)),ISNUMBER(FIND("worker",C569)),ISNUMBER(FIND("workforce",C569)))</f>
        <v>0</v>
      </c>
      <c r="S569" t="b">
        <f>NOT(OR(F569,G569,H569,I569,J569,K569,L569,M569,N569,O569,P569,Q569,R569))</f>
        <v>0</v>
      </c>
      <c r="U569" t="b">
        <f>OR(Table1[[#This Row],[Inflammation]],Table1[[#This Row],[Immune]])</f>
        <v>0</v>
      </c>
      <c r="V569" t="str">
        <f>IF(OR(Table1[[#This Row],[Rodents]],Table1[[#This Row],[Human]],Table1[[#This Row],[Pig]]),OR(ISNUMBER(FIND("intratrach",C569)),ISNUMBER(FIND("nasal ",C569)),ISNUMBER(FIND("instill",C569))),"NA")</f>
        <v>NA</v>
      </c>
      <c r="W569" t="str">
        <f>IF(OR(Table1[[#This Row],[Rodents]],Table1[[#This Row],[Human]],Table1[[#This Row],[Pig]]),OR(ISNUMBER(FIND("dermal",C569)),ISNUMBER(FIND("skin ",C569))),"NA")</f>
        <v>NA</v>
      </c>
      <c r="X569" t="str">
        <f>IF(OR(Table1[[#This Row],[Rodents]],Table1[[#This Row],[Human]],Table1[[#This Row],[Pig]]),OR(ISNUMBER(FIND("injected",C569)),ISNUMBER(FIND("periton",C569)),ISNUMBER(FIND("intrascrot",C569))),"NA")</f>
        <v>NA</v>
      </c>
      <c r="Y569" t="str">
        <f>IF(OR(Table1[[#This Row],[Rodents]],Table1[[#This Row],[Human]],Table1[[#This Row],[Pig]]),NOT(OR(Table1[[#This Row],[Inhaled/Intratracheal/intranasal]],Table1[[#This Row],[Dermal]],Table1[[#This Row],[Injected]])),"NA")</f>
        <v>NA</v>
      </c>
      <c r="AA569" t="b">
        <f>OR(ISNUMBER(FIND("fish ",C569)),ISNUMBER(FIND("Fish ",C569)),ISNUMBER(FIND("aquatic",C569)),ISNUMBER(FIND("daphnids",C569)),ISNUMBER(FIND("Carcinus maenas",C569)),ISNUMBER(FIND("Daphnia",C569)),ISNUMBER(FIND("Ruditapes philippinarum",C569)),ISNUMBER(FIND("daphnia",C569)),ISNUMBER(FIND("marine",C569)),ISNUMBER(FIND("mussel",C569)),ISNUMBER(FIND("algae",C569)),ISNUMBER(FIND("Donax faba",C569)),ISNUMBER(FIND("estuarine",C569)),ISNUMBER(FIND("snail",C569)),ISNUMBER(FIND("Prorocentrum donghaiense",C569)) )</f>
        <v>1</v>
      </c>
      <c r="AB569" t="b">
        <f>OR(ISNUMBER(FIND(" rat ",C569)),ISNUMBER(FIND(" rats ",C569)),ISNUMBER(FIND(" Rats ",C569)),ISNUMBER(FIND(" Rat ",C569)),ISNUMBER(FIND(" rat.",C569)),ISNUMBER(FIND(" rats.",C569)),ISNUMBER(FIND("mouse",C569)),ISNUMBER(FIND("mice",C569)), ISNUMBER(FIND(" Mice",C569)))</f>
        <v>0</v>
      </c>
      <c r="AC569" t="b">
        <f>OR(ISNUMBER(FIND(" cell ",C569)),ISNUMBER(FIND("fibroblast",C569)),ISNUMBER(FIND("macrophage",C569)),ISNUMBER(FIND("epithelial",C569)),ISNUMBER(FIND("endothelial",C569)),ISNUMBER(FIND("neuron",C569)),ISNUMBER(FIND(" cells ",C569)),ISNUMBER(FIND("RBC",C569)),ISNUMBER(FIND("mitochond",C569)),ISNUMBER(FIND("adipocyte",C569)),ISNUMBER(FIND("osteo",C569)),ISNUMBER(FIND("keratin",C569)),ISNUMBER(FIND(" cell's ",C569)),ISNUMBER(FIND("eukary",C569)),ISNUMBER(FIND("sperm",C569)))</f>
        <v>0</v>
      </c>
      <c r="AD569" t="b">
        <f>OR(ISNUMBER(FIND("human",B569)),ISNUMBER(FIND("workers",B569)),ISNUMBER(FIND("workforces",B569)),ISNUMBER(FIND("occupational",B569)),ISNUMBER(FIND("Case report",B569)),ISNUMBER(FIND("Workplaces",B569)),ISNUMBER(FIND("worker",B569)))</f>
        <v>0</v>
      </c>
      <c r="AE569" t="b">
        <f>OR(ISNUMBER(FIND(" plant ",C569)),ISNUMBER(FIND("Plant ",C569)),ISNUMBER(FIND("tomato",C569)),ISNUMBER(FIND("plants",C569)),ISNUMBER(FIND("Plants",C569)),ISNUMBER(FIND("algae",C569)),ISNUMBER(FIND("lettuce",C569)),ISNUMBER(FIND("green gram sprouts ",C569)),ISNUMBER(FIND("Cucurbita pepo",C569)),ISNUMBER(FIND("bean ",C569)),ISNUMBER(FIND("chloroplast",C569)),ISNUMBER(FIND("chlorophyll",C569)),ISNUMBER(FIND("seedling",C569)),ISNUMBER(FIND("canola",C569)),ISNUMBER(FIND("shoot",C569)),ISNUMBER(FIND("photosynthes",C569)),ISNUMBER(FIND(" leaves ",C569)),,ISNUMBER(FIND("agriculture",C569)),ISNUMBER(FIND(" crops ",C569)))</f>
        <v>0</v>
      </c>
      <c r="AF569" t="b">
        <f>OR(ISNUMBER(FIND("bacteria",C569)),ISNUMBER(FIND("Bacteria",C569)),ISNUMBER(FIND("Bacterium",C569)),ISNUMBER(FIND("bacterium",C569)),ISNUMBER(FIND(" coli ",C569)))</f>
        <v>0</v>
      </c>
      <c r="AG569" t="b">
        <f>OR(ISNUMBER(FIND("fungi",C569)),ISNUMBER(FIND("Fungi",C569)),ISNUMBER(FIND("fungus",C569)),ISNUMBER(FIND("Fungus",C569)),ISNUMBER(FIND("mushroom",C569)),ISNUMBER(FIND("Mushroom",C569)),ISNUMBER(FIND(" mold ",C569)))</f>
        <v>0</v>
      </c>
      <c r="AH569" t="b">
        <f>OR(ISNUMBER(FIND("Pig ",C569)),ISNUMBER(FIND("pig ",C569)),ISNUMBER(FIND("Pigs ",C569)),ISNUMBER(FIND("pigs ",C569)))</f>
        <v>0</v>
      </c>
      <c r="AI569" t="b">
        <f>OR(ISNUMBER(FIND(" C. elegans",C569)),ISNUMBER(FIND("Caenorhabditis elegans",C569)),ISNUMBER(FIND("earthworms",C569)),ISNUMBER(FIND(" Ficopomatus enigmaticus",C569)),ISNUMBER(FIND("larva",C569)),ISNUMBER(FIND("Lumbriculus variegatus",C569)),ISNUMBER(FIND("nematode",C569)))</f>
        <v>1</v>
      </c>
      <c r="AJ569" t="b">
        <f>NOT(OR(AA569,AB569,AC569,AD569,AE569,AF569,AG569,AH569,AI569))</f>
        <v>0</v>
      </c>
      <c r="AL569" t="b">
        <f>OR(AA569,AB569,AD569,AE569,AF569,AG569,AH569,AI569)</f>
        <v>1</v>
      </c>
      <c r="AM569" t="b">
        <f>IF(Table1[[#This Row],[In vivo?]],IF(Table1[[#This Row],[Cell]],FALSE,TRUE),FALSE)</f>
        <v>1</v>
      </c>
      <c r="AN569" t="b">
        <f>AND(AC569,AL569)</f>
        <v>0</v>
      </c>
      <c r="AO569" t="b">
        <f>IF(Table1[[#This Row],[Cell]],IF(Table1[[#This Row],[In vivo?]],FALSE,TRUE),FALSE)</f>
        <v>0</v>
      </c>
      <c r="AP569" t="b">
        <f>NOT(OR(Table1[[#This Row],[In vivo?]],Table1[[#This Row],[Only in Cell]]))</f>
        <v>0</v>
      </c>
      <c r="AQ569" t="str">
        <f>IF(OR(Table1[[#This Row],[Rodents]],Table1[[#This Row],[Human]],Table1[[#This Row],[Pig]]),OR(ISNUMBER(FIND("pulmonary",C569)),ISNUMBER(FIND("lung",C569))),"NA")</f>
        <v>NA</v>
      </c>
      <c r="AR569" t="str">
        <f>IF(OR(Table1[[#This Row],[Rodents]],Table1[[#This Row],[Human]],Table1[[#This Row],[Pig]]),OR(ISNUMBER(FIND("skin",C569)),ISNUMBER(FIND("dermal",C569))),"NA")</f>
        <v>NA</v>
      </c>
      <c r="AS569" t="str">
        <f>IF(OR(Table1[[#This Row],[Rodents]],Table1[[#This Row],[Human]],Table1[[#This Row],[Pig]]),OR(ISNUMBER(FIND("liver",C569)),ISNUMBER(FIND("hepat",C569))),"NA")</f>
        <v>NA</v>
      </c>
      <c r="AT569" t="str">
        <f>IF(OR(Table1[[#This Row],[Rodents]],Table1[[#This Row],[Human]],Table1[[#This Row],[Pig]]),OR(ISNUMBER(FIND("kidney",C569)),ISNUMBER(FIND("neph",C569))),"NA")</f>
        <v>NA</v>
      </c>
      <c r="AU569" t="str">
        <f>IF(OR(Table1[[#This Row],[Rodents]],Table1[[#This Row],[Human]],Table1[[#This Row],[Pig]]),OR(ISNUMBER(FIND("brain",C569)),ISNUMBER(FIND("neur",C569)),ISNUMBER(FIND("nerv",C569))),"NA")</f>
        <v>NA</v>
      </c>
      <c r="AV569" t="str">
        <f>IF(OR(Table1[[#This Row],[Rodents]],Table1[[#This Row],[Human]],Table1[[#This Row],[Pig]]),OR(ISNUMBER(FIND("heart",C569)),ISNUMBER(FIND("cardi",C569))),"NA")</f>
        <v>NA</v>
      </c>
      <c r="AW569" t="str">
        <f>IF(OR(Table1[[#This Row],[Rodents]],Table1[[#This Row],[Human]],Table1[[#This Row],[Pig]]),OR(ISNUMBER(FIND("gastro",C569)),ISNUMBER(FIND("intesti",C569)),ISNUMBER(FIND("stomach",C569))),"NA")</f>
        <v>NA</v>
      </c>
      <c r="AX569" t="str">
        <f>IF(OR(Table1[[#This Row],[Rodents]],Table1[[#This Row],[Human]],Table1[[#This Row],[Pig]]),NOT(OR(AQ569,AR569,AS569,AT569,AU569,AV569,AW569)),"NA")</f>
        <v>NA</v>
      </c>
      <c r="AY569" t="b">
        <f>OR(ISNUMBER(FIND("SWCNT",C569)),ISNUMBER(FIND("SWNT",C569)),ISNUMBER(FIND("single-wall",C569)),ISNUMBER(FIND("single wall",C569)),ISNUMBER(FIND("Single wall",C569)),ISNUMBER(FIND("Single-wall",C569)),ISNUMBER(FIND("SWCNT",B569)),ISNUMBER(FIND("SWNT",B569)),ISNUMBER(FIND("single-wall",B569)),ISNUMBER(FIND("single wall",B569)),ISNUMBER(FIND("Single-wall",B569)),ISNUMBER(FIND("Single wall",B569)))</f>
        <v>0</v>
      </c>
      <c r="AZ569" t="b">
        <f>OR(ISNUMBER(FIND("MWCNT",C569)),ISNUMBER(FIND("MWNT",C569)),ISNUMBER(FIND("multi-wall",C569)),ISNUMBER(FIND("multi wall",C569)),ISNUMBER(FIND("multiwall",C569)),ISNUMBER(FIND("Multi-wall",C569)),ISNUMBER(FIND("Multi wall",C569)),ISNUMBER(FIND("Multiwall",C569)),ISNUMBER(FIND("MWCNT",B569)),ISNUMBER(FIND("MWNT",B569)),ISNUMBER(FIND("multi-wall",B569)),ISNUMBER(FIND("multi wall",B569)),ISNUMBER(FIND("multiwall",B569)),ISNUMBER(FIND("Multi-wall",B569)),ISNUMBER(FIND("Multi wall",B569)),ISNUMBER(FIND("Multiwall",B569)),ISNUMBER(FIND("Double-wall",B569)),ISNUMBER(FIND("Double wall",B569)),ISNUMBER(FIND("Doublewall",B569)),ISNUMBER(FIND("double-wall",B569)),ISNUMBER(FIND("double wall",B569)),ISNUMBER(FIND("doublewall",B569)))</f>
        <v>0</v>
      </c>
      <c r="BA569" t="b">
        <f>AND(Table1[[#This Row],[SWCNT]],Table1[[#This Row],[MWCNT]])</f>
        <v>0</v>
      </c>
      <c r="BB569" t="b">
        <f>IF(Table1[[#This Row],[SWCNT]]=TRUE,FALSE,IF(Table1[[#This Row],[MWCNT]]=TRUE,FALSE,TRUE))</f>
        <v>1</v>
      </c>
      <c r="BC569" s="18"/>
    </row>
    <row r="570" spans="1:55" ht="259">
      <c r="A570" t="s">
        <v>2698</v>
      </c>
      <c r="B570" s="2" t="s">
        <v>2699</v>
      </c>
      <c r="C570" s="16" t="s">
        <v>2700</v>
      </c>
      <c r="D570" s="17" t="s">
        <v>1867</v>
      </c>
      <c r="E570" s="2">
        <v>2016</v>
      </c>
      <c r="F570" t="b">
        <f>OR(ISNUMBER(FIND("cytotoxic",C570)),ISNUMBER(FIND("Cytotoxic",C570)),ISNUMBER(FIND("cellular toxicity",C570)),ISNUMBER(FIND("cell death",C570)),ISNUMBER(FIND("viable",C570)),ISNUMBER(FIND("phytotoxic",C570)),ISNUMBER(FIND("acute toxicity",C570)),ISNUMBER(FIND("MTT",C570)),ISNUMBER(FIND("survival",C570)),ISNUMBER(FIND("prolifer",C570)),ISNUMBER(FIND("apoptosis",C570)),ISNUMBER(FIND("neurotoxic",C570)),ISNUMBER(FIND("  lysis ",C570)),ISNUMBER(FIND("necrosis",C570)),ISNUMBER(FIND("cellular death",C570))*3,ISNUMBER(FIND("LDH",C570)),ISNUMBER(FIND("Acute toxicity",C570)))</f>
        <v>0</v>
      </c>
      <c r="G570" t="b">
        <f>OR(ISNUMBER(FIND("genotoxic",C570)),ISNUMBER(FIND("genotoxicity",C570)),ISNUMBER(FIND("DNA damage",C570)),ISNUMBER(FIND("DNA",C570)),ISNUMBER(FIND("RNA",C570)),ISNUMBER(FIND("mesothelioma",C570)),ISNUMBER(FIND("carcino",C570)),ISNUMBER(FIND("mutagen",C570)),ISNUMBER(FIND("genetic",C570)))</f>
        <v>0</v>
      </c>
      <c r="H570" t="b">
        <f>OR(ISNUMBER(FIND("inflammatory",C570)),ISNUMBER(FIND("inflamm",C570)))</f>
        <v>0</v>
      </c>
      <c r="I570" t="b">
        <f>OR(ISNUMBER(FIND("immune",C570)),ISNUMBER(FIND("immunological",C570)),ISNUMBER(FIND("interleuk",C570)),ISNUMBER(FIND("platelet activation",C570)),ISNUMBER(FIND("monocyte",C570)),ISNUMBER(FIND("leukocyte",C570)),ISNUMBER(FIND("cytokine",C570)),ISNUMBER(FIND("CD4",C570)),ISNUMBER(FIND("CD8",C570)),ISNUMBER(FIND("T-cell",C570)))</f>
        <v>0</v>
      </c>
      <c r="J570" t="b">
        <f>OR(ISNUMBER(FIND("reactive oxygen",C570)),ISNUMBER(FIND("ROS",C570)),ISNUMBER(FIND("free radical",C570)),ISNUMBER(FIND("oxidative stress",C570)),ISNUMBER(FIND("peroxid",C570)),ISNUMBER(FIND("oxidative",C570)),ISNUMBER(FIND("antioxid",C570)))</f>
        <v>0</v>
      </c>
      <c r="K570" t="b">
        <f>OR(ISNUMBER(FIND("autophag",C570)))</f>
        <v>0</v>
      </c>
      <c r="L570" t="b">
        <f>OR(ISNUMBER(FIND("morpholog",C570)))</f>
        <v>0</v>
      </c>
      <c r="M570" t="b">
        <f>OR(ISNUMBER(FIND("fibrosis",C570)),ISNUMBER(FIND("Fibrosis",C570)),ISNUMBER(FIND("fibrot",C570)))</f>
        <v>0</v>
      </c>
      <c r="N570" t="b">
        <f>OR(ISNUMBER(FIND("offspring",C570)),ISNUMBER(FIND("Parental",C570)),ISNUMBER(FIND("parental",C570)),ISNUMBER(FIND("germline",C570)),ISNUMBER(FIND("reproduc",C570)),ISNUMBER(FIND("embryo",C570)))</f>
        <v>0</v>
      </c>
      <c r="O570" t="b">
        <f>OR(ISNUMBER(FIND("metabol",C570)),ISNUMBER(FIND("Metabol",C570)),ISNUMBER(FIND("digest",C570)),ISNUMBER(FIND("mitochon",C570)))</f>
        <v>0</v>
      </c>
      <c r="P570" t="b">
        <v>1</v>
      </c>
      <c r="Q570" t="b">
        <f>OR(ISNUMBER(FIND("Bioaccum",C570)),ISNUMBER(FIND("bioaccum",C570)),ISNUMBER(FIND("accum",C570)))</f>
        <v>0</v>
      </c>
      <c r="R570" t="b">
        <f>OR(ISNUMBER(FIND("Occupation",C570)),ISNUMBER(FIND("occupation",C570)),ISNUMBER(FIND("worker",C570)),ISNUMBER(FIND("workforce",C570)))</f>
        <v>0</v>
      </c>
      <c r="S570" t="b">
        <f>NOT(OR(F570,G570,H570,I570,J570,K570,L570,M570,N570,O570,P570,Q570,R570))</f>
        <v>0</v>
      </c>
      <c r="U570" t="b">
        <f>OR(Table1[[#This Row],[Inflammation]],Table1[[#This Row],[Immune]])</f>
        <v>0</v>
      </c>
      <c r="V570" t="str">
        <f>IF(OR(Table1[[#This Row],[Rodents]],Table1[[#This Row],[Human]],Table1[[#This Row],[Pig]]),OR(ISNUMBER(FIND("intratrach",C570)),ISNUMBER(FIND("nasal ",C570)),ISNUMBER(FIND("instill",C570))),"NA")</f>
        <v>NA</v>
      </c>
      <c r="W570" t="str">
        <f>IF(OR(Table1[[#This Row],[Rodents]],Table1[[#This Row],[Human]],Table1[[#This Row],[Pig]]),OR(ISNUMBER(FIND("dermal",C570)),ISNUMBER(FIND("skin ",C570))),"NA")</f>
        <v>NA</v>
      </c>
      <c r="X570" t="str">
        <f>IF(OR(Table1[[#This Row],[Rodents]],Table1[[#This Row],[Human]],Table1[[#This Row],[Pig]]),OR(ISNUMBER(FIND("injected",C570)),ISNUMBER(FIND("periton",C570)),ISNUMBER(FIND("intrascrot",C570))),"NA")</f>
        <v>NA</v>
      </c>
      <c r="Y570" t="str">
        <f>IF(OR(Table1[[#This Row],[Rodents]],Table1[[#This Row],[Human]],Table1[[#This Row],[Pig]]),NOT(OR(Table1[[#This Row],[Inhaled/Intratracheal/intranasal]],Table1[[#This Row],[Dermal]],Table1[[#This Row],[Injected]])),"NA")</f>
        <v>NA</v>
      </c>
      <c r="AA570" t="b">
        <f>OR(ISNUMBER(FIND("fish ",C570)),ISNUMBER(FIND("Fish ",C570)),ISNUMBER(FIND("aquatic",C570)),ISNUMBER(FIND("daphnids",C570)),ISNUMBER(FIND("Carcinus maenas",C570)),ISNUMBER(FIND("Daphnia",C570)),ISNUMBER(FIND("Ruditapes philippinarum",C570)),ISNUMBER(FIND("daphnia",C570)),ISNUMBER(FIND("marine",C570)),ISNUMBER(FIND("mussel",C570)),ISNUMBER(FIND("algae",C570)),ISNUMBER(FIND("Donax faba",C570)),ISNUMBER(FIND("estuarine",C570)),ISNUMBER(FIND("snail",C570)),ISNUMBER(FIND("Prorocentrum donghaiense",C570)) )</f>
        <v>1</v>
      </c>
      <c r="AB570" t="b">
        <f>OR(ISNUMBER(FIND(" rat ",C570)),ISNUMBER(FIND(" rats ",C570)),ISNUMBER(FIND(" Rats ",C570)),ISNUMBER(FIND(" Rat ",C570)),ISNUMBER(FIND(" rat.",C570)),ISNUMBER(FIND(" rats.",C570)),ISNUMBER(FIND("mouse",C570)),ISNUMBER(FIND("mice",C570)), ISNUMBER(FIND(" Mice",C570)))</f>
        <v>0</v>
      </c>
      <c r="AC570" t="b">
        <f>OR(ISNUMBER(FIND(" cell ",C570)),ISNUMBER(FIND("fibroblast",C570)),ISNUMBER(FIND("macrophage",C570)),ISNUMBER(FIND("epithelial",C570)),ISNUMBER(FIND("endothelial",C570)),ISNUMBER(FIND("neuron",C570)),ISNUMBER(FIND(" cells ",C570)),ISNUMBER(FIND("RBC",C570)),ISNUMBER(FIND("mitochond",C570)),ISNUMBER(FIND("adipocyte",C570)),ISNUMBER(FIND("osteo",C570)),ISNUMBER(FIND("keratin",C570)),ISNUMBER(FIND(" cell's ",C570)),ISNUMBER(FIND("eukary",C570)),ISNUMBER(FIND("sperm",C570)))</f>
        <v>0</v>
      </c>
      <c r="AD570" t="b">
        <f>OR(ISNUMBER(FIND("human",B570)),ISNUMBER(FIND("workers",B570)),ISNUMBER(FIND("workforces",B570)),ISNUMBER(FIND("occupational",B570)),ISNUMBER(FIND("Case report",B570)),ISNUMBER(FIND("Workplaces",B570)),ISNUMBER(FIND("worker",B570)))</f>
        <v>0</v>
      </c>
      <c r="AE570" t="b">
        <f>OR(ISNUMBER(FIND(" plant ",C570)),ISNUMBER(FIND("Plant ",C570)),ISNUMBER(FIND("tomato",C570)),ISNUMBER(FIND("plants",C570)),ISNUMBER(FIND("Plants",C570)),ISNUMBER(FIND("algae",C570)),ISNUMBER(FIND("lettuce",C570)),ISNUMBER(FIND("green gram sprouts ",C570)),ISNUMBER(FIND("Cucurbita pepo",C570)),ISNUMBER(FIND("bean ",C570)),ISNUMBER(FIND("chloroplast",C570)),ISNUMBER(FIND("chlorophyll",C570)),ISNUMBER(FIND("seedling",C570)),ISNUMBER(FIND("canola",C570)),ISNUMBER(FIND("shoot",C570)),ISNUMBER(FIND("photosynthes",C570)),ISNUMBER(FIND(" leaves ",C570)),,ISNUMBER(FIND("agriculture",C570)),ISNUMBER(FIND(" crops ",C570)))</f>
        <v>0</v>
      </c>
      <c r="AF570" t="b">
        <f>OR(ISNUMBER(FIND("bacteria",C570)),ISNUMBER(FIND("Bacteria",C570)),ISNUMBER(FIND("Bacterium",C570)),ISNUMBER(FIND("bacterium",C570)),ISNUMBER(FIND(" coli ",C570)))</f>
        <v>0</v>
      </c>
      <c r="AG570" t="b">
        <f>OR(ISNUMBER(FIND("fungi",C570)),ISNUMBER(FIND("Fungi",C570)),ISNUMBER(FIND("fungus",C570)),ISNUMBER(FIND("Fungus",C570)),ISNUMBER(FIND("mushroom",C570)),ISNUMBER(FIND("Mushroom",C570)),ISNUMBER(FIND(" mold ",C570)))</f>
        <v>0</v>
      </c>
      <c r="AH570" t="b">
        <f>OR(ISNUMBER(FIND("Pig ",C570)),ISNUMBER(FIND("pig ",C570)),ISNUMBER(FIND("Pigs ",C570)),ISNUMBER(FIND("pigs ",C570)))</f>
        <v>0</v>
      </c>
      <c r="AI570" t="b">
        <f>OR(ISNUMBER(FIND(" C. elegans",C570)),ISNUMBER(FIND("Caenorhabditis elegans",C570)),ISNUMBER(FIND("earthworms",C570)),ISNUMBER(FIND(" Ficopomatus enigmaticus",C570)),ISNUMBER(FIND("larva",C570)),ISNUMBER(FIND("Lumbriculus variegatus",C570)),ISNUMBER(FIND("nematode",C570)))</f>
        <v>0</v>
      </c>
      <c r="AJ570" t="b">
        <f>NOT(OR(AA570,AB570,AC570,AD570,AE570,AF570,AG570,AH570,AI570))</f>
        <v>0</v>
      </c>
      <c r="AL570" t="b">
        <f>OR(AA570,AB570,AD570,AE570,AF570,AG570,AH570,AI570)</f>
        <v>1</v>
      </c>
      <c r="AM570" t="b">
        <f>IF(Table1[[#This Row],[In vivo?]],IF(Table1[[#This Row],[Cell]],FALSE,TRUE),FALSE)</f>
        <v>1</v>
      </c>
      <c r="AN570" t="b">
        <f>AND(AC570,AL570)</f>
        <v>0</v>
      </c>
      <c r="AO570" t="b">
        <f>IF(Table1[[#This Row],[Cell]],IF(Table1[[#This Row],[In vivo?]],FALSE,TRUE),FALSE)</f>
        <v>0</v>
      </c>
      <c r="AP570" t="b">
        <f>NOT(OR(Table1[[#This Row],[In vivo?]],Table1[[#This Row],[Only in Cell]]))</f>
        <v>0</v>
      </c>
      <c r="AQ570" t="str">
        <f>IF(OR(Table1[[#This Row],[Rodents]],Table1[[#This Row],[Human]],Table1[[#This Row],[Pig]]),OR(ISNUMBER(FIND("pulmonary",C570)),ISNUMBER(FIND("lung",C570))),"NA")</f>
        <v>NA</v>
      </c>
      <c r="AR570" t="str">
        <f>IF(OR(Table1[[#This Row],[Rodents]],Table1[[#This Row],[Human]],Table1[[#This Row],[Pig]]),OR(ISNUMBER(FIND("skin",C570)),ISNUMBER(FIND("dermal",C570))),"NA")</f>
        <v>NA</v>
      </c>
      <c r="AS570" t="str">
        <f>IF(OR(Table1[[#This Row],[Rodents]],Table1[[#This Row],[Human]],Table1[[#This Row],[Pig]]),OR(ISNUMBER(FIND("liver",C570)),ISNUMBER(FIND("hepat",C570))),"NA")</f>
        <v>NA</v>
      </c>
      <c r="AT570" t="str">
        <f>IF(OR(Table1[[#This Row],[Rodents]],Table1[[#This Row],[Human]],Table1[[#This Row],[Pig]]),OR(ISNUMBER(FIND("kidney",C570)),ISNUMBER(FIND("neph",C570))),"NA")</f>
        <v>NA</v>
      </c>
      <c r="AU570" t="str">
        <f>IF(OR(Table1[[#This Row],[Rodents]],Table1[[#This Row],[Human]],Table1[[#This Row],[Pig]]),OR(ISNUMBER(FIND("brain",C570)),ISNUMBER(FIND("neur",C570)),ISNUMBER(FIND("nerv",C570))),"NA")</f>
        <v>NA</v>
      </c>
      <c r="AV570" t="str">
        <f>IF(OR(Table1[[#This Row],[Rodents]],Table1[[#This Row],[Human]],Table1[[#This Row],[Pig]]),OR(ISNUMBER(FIND("heart",C570)),ISNUMBER(FIND("cardi",C570))),"NA")</f>
        <v>NA</v>
      </c>
      <c r="AW570" t="str">
        <f>IF(OR(Table1[[#This Row],[Rodents]],Table1[[#This Row],[Human]],Table1[[#This Row],[Pig]]),OR(ISNUMBER(FIND("gastro",C570)),ISNUMBER(FIND("intesti",C570)),ISNUMBER(FIND("stomach",C570))),"NA")</f>
        <v>NA</v>
      </c>
      <c r="AX570" t="str">
        <f>IF(OR(Table1[[#This Row],[Rodents]],Table1[[#This Row],[Human]],Table1[[#This Row],[Pig]]),NOT(OR(AQ570,AR570,AS570,AT570,AU570,AV570,AW570)),"NA")</f>
        <v>NA</v>
      </c>
      <c r="AY570" t="b">
        <f>OR(ISNUMBER(FIND("SWCNT",C570)),ISNUMBER(FIND("SWNT",C570)),ISNUMBER(FIND("single-wall",C570)),ISNUMBER(FIND("single wall",C570)),ISNUMBER(FIND("Single wall",C570)),ISNUMBER(FIND("Single-wall",C570)),ISNUMBER(FIND("SWCNT",B570)),ISNUMBER(FIND("SWNT",B570)),ISNUMBER(FIND("single-wall",B570)),ISNUMBER(FIND("single wall",B570)),ISNUMBER(FIND("Single-wall",B570)),ISNUMBER(FIND("Single wall",B570)))</f>
        <v>0</v>
      </c>
      <c r="AZ570" t="b">
        <f>OR(ISNUMBER(FIND("MWCNT",C570)),ISNUMBER(FIND("MWNT",C570)),ISNUMBER(FIND("multi-wall",C570)),ISNUMBER(FIND("multi wall",C570)),ISNUMBER(FIND("multiwall",C570)),ISNUMBER(FIND("Multi-wall",C570)),ISNUMBER(FIND("Multi wall",C570)),ISNUMBER(FIND("Multiwall",C570)),ISNUMBER(FIND("MWCNT",B570)),ISNUMBER(FIND("MWNT",B570)),ISNUMBER(FIND("multi-wall",B570)),ISNUMBER(FIND("multi wall",B570)),ISNUMBER(FIND("multiwall",B570)),ISNUMBER(FIND("Multi-wall",B570)),ISNUMBER(FIND("Multi wall",B570)),ISNUMBER(FIND("Multiwall",B570)),ISNUMBER(FIND("Double-wall",B570)),ISNUMBER(FIND("Double wall",B570)),ISNUMBER(FIND("Doublewall",B570)),ISNUMBER(FIND("double-wall",B570)),ISNUMBER(FIND("double wall",B570)),ISNUMBER(FIND("doublewall",B570)))</f>
        <v>0</v>
      </c>
      <c r="BA570" t="b">
        <f>AND(Table1[[#This Row],[SWCNT]],Table1[[#This Row],[MWCNT]])</f>
        <v>0</v>
      </c>
      <c r="BB570" t="b">
        <f>IF(Table1[[#This Row],[SWCNT]]=TRUE,FALSE,IF(Table1[[#This Row],[MWCNT]]=TRUE,FALSE,TRUE))</f>
        <v>1</v>
      </c>
      <c r="BC570" s="18"/>
    </row>
    <row r="571" spans="1:55" ht="166.5">
      <c r="A571" t="s">
        <v>2827</v>
      </c>
      <c r="B571" s="2" t="s">
        <v>2831</v>
      </c>
      <c r="C571" s="16" t="s">
        <v>2835</v>
      </c>
      <c r="D571" s="17" t="s">
        <v>1968</v>
      </c>
      <c r="E571" s="2">
        <v>2016</v>
      </c>
      <c r="F571" t="b">
        <f>OR(ISNUMBER(FIND("cytotoxic",C571)),ISNUMBER(FIND("Cytotoxic",C571)),ISNUMBER(FIND("cellular toxicity",C571)),ISNUMBER(FIND("cell death",C571)),ISNUMBER(FIND("viable",C571)),ISNUMBER(FIND("phytotoxic",C571)),ISNUMBER(FIND("acute toxicity",C571)),ISNUMBER(FIND("MTT",C571)),ISNUMBER(FIND("survival",C571)),ISNUMBER(FIND("prolifer",C571)),ISNUMBER(FIND("apoptosis",C571)),ISNUMBER(FIND("neurotoxic",C571)),ISNUMBER(FIND("  lysis ",C571)),ISNUMBER(FIND("necrosis",C571)),ISNUMBER(FIND("cellular death",C571))*3,ISNUMBER(FIND("LDH",C571)),ISNUMBER(FIND("Acute toxicity",C571)))</f>
        <v>0</v>
      </c>
      <c r="G571" t="b">
        <f>OR(ISNUMBER(FIND("genotoxic",C571)),ISNUMBER(FIND("genotoxicity",C571)),ISNUMBER(FIND("DNA damage",C571)),ISNUMBER(FIND("DNA",C571)),ISNUMBER(FIND("RNA",C571)),ISNUMBER(FIND("mesothelioma",C571)),ISNUMBER(FIND("carcino",C571)),ISNUMBER(FIND("mutagen",C571)),ISNUMBER(FIND("genetic",C571)))</f>
        <v>0</v>
      </c>
      <c r="H571" t="b">
        <f>OR(ISNUMBER(FIND("inflammatory",C571)),ISNUMBER(FIND("inflamm",C571)))</f>
        <v>0</v>
      </c>
      <c r="I571" t="b">
        <f>OR(ISNUMBER(FIND("immune",C571)),ISNUMBER(FIND("immunological",C571)),ISNUMBER(FIND("interleuk",C571)),ISNUMBER(FIND("platelet activation",C571)),ISNUMBER(FIND("monocyte",C571)),ISNUMBER(FIND("leukocyte",C571)),ISNUMBER(FIND("cytokine",C571)),ISNUMBER(FIND("CD4",C571)),ISNUMBER(FIND("CD8",C571)),ISNUMBER(FIND("T-cell",C571)))</f>
        <v>0</v>
      </c>
      <c r="J571" t="b">
        <f>OR(ISNUMBER(FIND("reactive oxygen",C571)),ISNUMBER(FIND("ROS",C571)),ISNUMBER(FIND("free radical",C571)),ISNUMBER(FIND("oxidative stress",C571)),ISNUMBER(FIND("peroxid",C571)),ISNUMBER(FIND("oxidative",C571)),ISNUMBER(FIND("antioxid",C571)))</f>
        <v>0</v>
      </c>
      <c r="K571" t="b">
        <f>OR(ISNUMBER(FIND("autophag",C571)))</f>
        <v>0</v>
      </c>
      <c r="L571" t="b">
        <f>OR(ISNUMBER(FIND("morpholog",C571)))</f>
        <v>0</v>
      </c>
      <c r="M571" t="b">
        <f>OR(ISNUMBER(FIND("fibrosis",C571)),ISNUMBER(FIND("Fibrosis",C571)),ISNUMBER(FIND("fibrot",C571)))</f>
        <v>0</v>
      </c>
      <c r="N571" t="b">
        <f>OR(ISNUMBER(FIND("offspring",C571)),ISNUMBER(FIND("Parental",C571)),ISNUMBER(FIND("parental",C571)),ISNUMBER(FIND("germline",C571)),ISNUMBER(FIND("reproduc",C571)),ISNUMBER(FIND("embryo",C571)))</f>
        <v>0</v>
      </c>
      <c r="O571" t="b">
        <f>OR(ISNUMBER(FIND("metabol",C571)),ISNUMBER(FIND("Metabol",C571)),ISNUMBER(FIND("digest",C571)),ISNUMBER(FIND("mitochon",C571)))</f>
        <v>0</v>
      </c>
      <c r="P571" t="b">
        <f>OR(ISNUMBER(FIND("ecotox",C571)),ISNUMBER(FIND("Ecotox",B571)),ISNUMBER(FIND("ecotox",B571)),ISNUMBER(FIND("Ecotox",C571)))</f>
        <v>0</v>
      </c>
      <c r="Q571" t="b">
        <f>OR(ISNUMBER(FIND("Bioaccum",C571)),ISNUMBER(FIND("bioaccum",C571)),ISNUMBER(FIND("accum",C571)))</f>
        <v>0</v>
      </c>
      <c r="R571" t="b">
        <f>OR(ISNUMBER(FIND("Occupation",C571)),ISNUMBER(FIND("occupation",C571)),ISNUMBER(FIND("worker",C571)),ISNUMBER(FIND("workforce",C571)))</f>
        <v>0</v>
      </c>
      <c r="S571" t="b">
        <f>NOT(OR(F571,G571,H571,I571,J571,K571,L571,M571,N571,O571,P571,Q571,R571))</f>
        <v>1</v>
      </c>
      <c r="U571" t="b">
        <f>OR(Table1[[#This Row],[Inflammation]],Table1[[#This Row],[Immune]])</f>
        <v>0</v>
      </c>
      <c r="V571" t="b">
        <f>IF(OR(Table1[[#This Row],[Rodents]],Table1[[#This Row],[Human]],Table1[[#This Row],[Pig]]),OR(ISNUMBER(FIND("intratrach",C571)),ISNUMBER(FIND("nasal ",C571)),ISNUMBER(FIND("instill",C571))),"NA")</f>
        <v>0</v>
      </c>
      <c r="W571" t="b">
        <f>IF(OR(Table1[[#This Row],[Rodents]],Table1[[#This Row],[Human]],Table1[[#This Row],[Pig]]),OR(ISNUMBER(FIND("dermal",C571)),ISNUMBER(FIND("skin ",C571))),"NA")</f>
        <v>0</v>
      </c>
      <c r="X571" t="b">
        <f>IF(OR(Table1[[#This Row],[Rodents]],Table1[[#This Row],[Human]],Table1[[#This Row],[Pig]]),OR(ISNUMBER(FIND("injected",C571)),ISNUMBER(FIND("periton",C571)),ISNUMBER(FIND("intrascrot",C571))),"NA")</f>
        <v>0</v>
      </c>
      <c r="Y571" t="b">
        <f>IF(OR(Table1[[#This Row],[Rodents]],Table1[[#This Row],[Human]],Table1[[#This Row],[Pig]]),NOT(OR(Table1[[#This Row],[Inhaled/Intratracheal/intranasal]],Table1[[#This Row],[Dermal]],Table1[[#This Row],[Injected]])),"NA")</f>
        <v>1</v>
      </c>
      <c r="AA571" t="b">
        <f>OR(ISNUMBER(FIND("fish ",C571)),ISNUMBER(FIND("Fish ",C571)),ISNUMBER(FIND("aquatic",C571)),ISNUMBER(FIND("daphnids",C571)),ISNUMBER(FIND("Carcinus maenas",C571)),ISNUMBER(FIND("Daphnia",C571)),ISNUMBER(FIND("Ruditapes philippinarum",C571)),ISNUMBER(FIND("daphnia",C571)),ISNUMBER(FIND("marine",C571)),ISNUMBER(FIND("mussel",C571)),ISNUMBER(FIND("algae",C571)),ISNUMBER(FIND("Donax faba",C571)),ISNUMBER(FIND("estuarine",C571)),ISNUMBER(FIND("snail",C571)),ISNUMBER(FIND("Prorocentrum donghaiense",C571)) )</f>
        <v>0</v>
      </c>
      <c r="AB571" t="b">
        <f>OR(ISNUMBER(FIND(" rat ",C571)),ISNUMBER(FIND(" rats ",C571)),ISNUMBER(FIND(" Rats ",C571)),ISNUMBER(FIND(" Rat ",C571)),ISNUMBER(FIND(" rat.",C571)),ISNUMBER(FIND(" rats.",C571)),ISNUMBER(FIND("mouse",C571)),ISNUMBER(FIND("mice",C571)), ISNUMBER(FIND(" Mice",C571)))</f>
        <v>1</v>
      </c>
      <c r="AC571" t="b">
        <f>OR(ISNUMBER(FIND(" cell ",C571)),ISNUMBER(FIND("fibroblast",C571)),ISNUMBER(FIND("macrophage",C571)),ISNUMBER(FIND("epithelial",C571)),ISNUMBER(FIND("endothelial",C571)),ISNUMBER(FIND("neuron",C571)),ISNUMBER(FIND(" cells ",C571)),ISNUMBER(FIND("RBC",C571)),ISNUMBER(FIND("mitochond",C571)),ISNUMBER(FIND("adipocyte",C571)),ISNUMBER(FIND("osteo",C571)),ISNUMBER(FIND("keratin",C571)),ISNUMBER(FIND(" cell's ",C571)),ISNUMBER(FIND("eukary",C571)),ISNUMBER(FIND("sperm",C571)))</f>
        <v>0</v>
      </c>
      <c r="AD571" t="b">
        <f>OR(ISNUMBER(FIND("human",B571)),ISNUMBER(FIND("workers",B571)),ISNUMBER(FIND("workforces",B571)),ISNUMBER(FIND("occupational",B571)),ISNUMBER(FIND("Case report",B571)),ISNUMBER(FIND("Workplaces",B571)),ISNUMBER(FIND("worker",B571)))</f>
        <v>0</v>
      </c>
      <c r="AE571" t="b">
        <f>OR(ISNUMBER(FIND(" plant ",C571)),ISNUMBER(FIND("Plant ",C571)),ISNUMBER(FIND("tomato",C571)),ISNUMBER(FIND("plants",C571)),ISNUMBER(FIND("Plants",C571)),ISNUMBER(FIND("algae",C571)),ISNUMBER(FIND("lettuce",C571)),ISNUMBER(FIND("green gram sprouts ",C571)),ISNUMBER(FIND("Cucurbita pepo",C571)),ISNUMBER(FIND("bean ",C571)),ISNUMBER(FIND("chloroplast",C571)),ISNUMBER(FIND("chlorophyll",C571)),ISNUMBER(FIND("seedling",C571)),ISNUMBER(FIND("canola",C571)),ISNUMBER(FIND("shoot",C571)),ISNUMBER(FIND("photosynthes",C571)),ISNUMBER(FIND(" leaves ",C571)),,ISNUMBER(FIND("agriculture",C571)),ISNUMBER(FIND(" crops ",C571)))</f>
        <v>0</v>
      </c>
      <c r="AF571" t="b">
        <f>OR(ISNUMBER(FIND("bacteria",C571)),ISNUMBER(FIND("Bacteria",C571)),ISNUMBER(FIND("Bacterium",C571)),ISNUMBER(FIND("bacterium",C571)),ISNUMBER(FIND(" coli ",C571)))</f>
        <v>0</v>
      </c>
      <c r="AG571" t="b">
        <f>OR(ISNUMBER(FIND("fungi",C571)),ISNUMBER(FIND("Fungi",C571)),ISNUMBER(FIND("fungus",C571)),ISNUMBER(FIND("Fungus",C571)),ISNUMBER(FIND("mushroom",C571)),ISNUMBER(FIND("Mushroom",C571)),ISNUMBER(FIND(" mold ",C571)))</f>
        <v>0</v>
      </c>
      <c r="AH571" t="b">
        <f>OR(ISNUMBER(FIND("Pig ",C571)),ISNUMBER(FIND("pig ",C571)),ISNUMBER(FIND("Pigs ",C571)),ISNUMBER(FIND("pigs ",C571)))</f>
        <v>0</v>
      </c>
      <c r="AI571" t="b">
        <f>OR(ISNUMBER(FIND(" C. elegans",C571)),ISNUMBER(FIND("Caenorhabditis elegans",C571)),ISNUMBER(FIND("earthworms",C571)),ISNUMBER(FIND(" Ficopomatus enigmaticus",C571)),ISNUMBER(FIND("larva",C571)),ISNUMBER(FIND("Lumbriculus variegatus",C571)),ISNUMBER(FIND("nematode",C571)))</f>
        <v>0</v>
      </c>
      <c r="AJ571" t="b">
        <f>NOT(OR(AA571,AB571,AC571,AD571,AE571,AF571,AG571,AH571,AI571))</f>
        <v>0</v>
      </c>
      <c r="AL571" t="b">
        <f>OR(AA571,AB571,AD571,AE571,AF571,AG571,AH571,AI571)</f>
        <v>1</v>
      </c>
      <c r="AM571" t="b">
        <f>IF(Table1[[#This Row],[In vivo?]],IF(Table1[[#This Row],[Cell]],FALSE,TRUE),FALSE)</f>
        <v>1</v>
      </c>
      <c r="AN571" t="b">
        <f>AND(AC571,AL571)</f>
        <v>0</v>
      </c>
      <c r="AO571" t="b">
        <f>IF(Table1[[#This Row],[Cell]],IF(Table1[[#This Row],[In vivo?]],FALSE,TRUE),FALSE)</f>
        <v>0</v>
      </c>
      <c r="AP571" t="b">
        <f>NOT(OR(Table1[[#This Row],[In vivo?]],Table1[[#This Row],[Only in Cell]]))</f>
        <v>0</v>
      </c>
      <c r="AQ571" t="b">
        <f>IF(OR(Table1[[#This Row],[Rodents]],Table1[[#This Row],[Human]],Table1[[#This Row],[Pig]]),OR(ISNUMBER(FIND("pulmonary",C571)),ISNUMBER(FIND("lung",C571))),"NA")</f>
        <v>0</v>
      </c>
      <c r="AR571" t="b">
        <f>IF(OR(Table1[[#This Row],[Rodents]],Table1[[#This Row],[Human]],Table1[[#This Row],[Pig]]),OR(ISNUMBER(FIND("skin",C571)),ISNUMBER(FIND("dermal",C571))),"NA")</f>
        <v>0</v>
      </c>
      <c r="AS571" t="b">
        <f>IF(OR(Table1[[#This Row],[Rodents]],Table1[[#This Row],[Human]],Table1[[#This Row],[Pig]]),OR(ISNUMBER(FIND("liver",C571)),ISNUMBER(FIND("hepat",C571))),"NA")</f>
        <v>0</v>
      </c>
      <c r="AT571" t="b">
        <f>IF(OR(Table1[[#This Row],[Rodents]],Table1[[#This Row],[Human]],Table1[[#This Row],[Pig]]),OR(ISNUMBER(FIND("kidney",C571)),ISNUMBER(FIND("neph",C571))),"NA")</f>
        <v>0</v>
      </c>
      <c r="AU571" t="b">
        <f>IF(OR(Table1[[#This Row],[Rodents]],Table1[[#This Row],[Human]],Table1[[#This Row],[Pig]]),OR(ISNUMBER(FIND("brain",C571)),ISNUMBER(FIND("neur",C571)),ISNUMBER(FIND("nerv",C571))),"NA")</f>
        <v>1</v>
      </c>
      <c r="AV571" t="b">
        <f>IF(OR(Table1[[#This Row],[Rodents]],Table1[[#This Row],[Human]],Table1[[#This Row],[Pig]]),OR(ISNUMBER(FIND("heart",C571)),ISNUMBER(FIND("cardi",C571))),"NA")</f>
        <v>1</v>
      </c>
      <c r="AW571" t="b">
        <f>IF(OR(Table1[[#This Row],[Rodents]],Table1[[#This Row],[Human]],Table1[[#This Row],[Pig]]),OR(ISNUMBER(FIND("gastro",C571)),ISNUMBER(FIND("intesti",C571)),ISNUMBER(FIND("stomach",C571))),"NA")</f>
        <v>0</v>
      </c>
      <c r="AX571" t="b">
        <f>IF(OR(Table1[[#This Row],[Rodents]],Table1[[#This Row],[Human]],Table1[[#This Row],[Pig]]),NOT(OR(AQ571,AR571,AS571,AT571,AU571,AV571,AW571)),"NA")</f>
        <v>0</v>
      </c>
      <c r="AY571" t="b">
        <f>OR(ISNUMBER(FIND("SWCNT",C571)),ISNUMBER(FIND("SWNT",C571)),ISNUMBER(FIND("single-wall",C571)),ISNUMBER(FIND("single wall",C571)),ISNUMBER(FIND("Single wall",C571)),ISNUMBER(FIND("Single-wall",C571)),ISNUMBER(FIND("SWCNT",B571)),ISNUMBER(FIND("SWNT",B571)),ISNUMBER(FIND("single-wall",B571)),ISNUMBER(FIND("single wall",B571)),ISNUMBER(FIND("Single-wall",B571)),ISNUMBER(FIND("Single wall",B571)))</f>
        <v>0</v>
      </c>
      <c r="AZ571" t="b">
        <f>OR(ISNUMBER(FIND("MWCNT",C571)),ISNUMBER(FIND("MWNT",C571)),ISNUMBER(FIND("multi-wall",C571)),ISNUMBER(FIND("multi wall",C571)),ISNUMBER(FIND("multiwall",C571)),ISNUMBER(FIND("Multi-wall",C571)),ISNUMBER(FIND("Multi wall",C571)),ISNUMBER(FIND("Multiwall",C571)),ISNUMBER(FIND("MWCNT",B571)),ISNUMBER(FIND("MWNT",B571)),ISNUMBER(FIND("multi-wall",B571)),ISNUMBER(FIND("multi wall",B571)),ISNUMBER(FIND("multiwall",B571)),ISNUMBER(FIND("Multi-wall",B571)),ISNUMBER(FIND("Multi wall",B571)),ISNUMBER(FIND("Multiwall",B571)),ISNUMBER(FIND("Double-wall",B571)),ISNUMBER(FIND("Double wall",B571)),ISNUMBER(FIND("Doublewall",B571)),ISNUMBER(FIND("double-wall",B571)),ISNUMBER(FIND("double wall",B571)),ISNUMBER(FIND("doublewall",B571)))</f>
        <v>1</v>
      </c>
      <c r="BA571" t="b">
        <f>AND(Table1[[#This Row],[SWCNT]],Table1[[#This Row],[MWCNT]])</f>
        <v>0</v>
      </c>
      <c r="BB571" t="b">
        <f>IF(Table1[[#This Row],[SWCNT]]=TRUE,FALSE,IF(Table1[[#This Row],[MWCNT]]=TRUE,FALSE,TRUE))</f>
        <v>0</v>
      </c>
      <c r="BC571" s="18"/>
    </row>
    <row r="572" spans="1:55" ht="203.5">
      <c r="A572" t="s">
        <v>2913</v>
      </c>
      <c r="B572" s="2" t="s">
        <v>2914</v>
      </c>
      <c r="C572" s="16" t="s">
        <v>2915</v>
      </c>
      <c r="D572" s="17" t="s">
        <v>2916</v>
      </c>
      <c r="E572" s="2">
        <v>2015</v>
      </c>
      <c r="F572" t="b">
        <f>OR(ISNUMBER(FIND("cytotoxic",C572)),ISNUMBER(FIND("Cytotoxic",C572)),ISNUMBER(FIND("cellular toxicity",C572)),ISNUMBER(FIND("cell death",C572)),ISNUMBER(FIND("viable",C572)),ISNUMBER(FIND("phytotoxic",C572)),ISNUMBER(FIND("acute toxicity",C572)),ISNUMBER(FIND("MTT",C572)),ISNUMBER(FIND("survival",C572)),ISNUMBER(FIND("prolifer",C572)),ISNUMBER(FIND("apoptosis",C572)),ISNUMBER(FIND("neurotoxic",C572)),ISNUMBER(FIND("  lysis ",C572)),ISNUMBER(FIND("necrosis",C572)),ISNUMBER(FIND("cellular death",C572))*3,ISNUMBER(FIND("LDH",C572)),ISNUMBER(FIND("Acute toxicity",C572)))</f>
        <v>0</v>
      </c>
      <c r="G572" t="b">
        <f>OR(ISNUMBER(FIND("genotoxic",C572)),ISNUMBER(FIND("genotoxicity",C572)),ISNUMBER(FIND("DNA damage",C572)),ISNUMBER(FIND("DNA",C572)),ISNUMBER(FIND("RNA",C572)),ISNUMBER(FIND("mesothelioma",C572)),ISNUMBER(FIND("carcino",C572)),ISNUMBER(FIND("mutagen",C572)),ISNUMBER(FIND("genetic",C572)))</f>
        <v>0</v>
      </c>
      <c r="H572" t="b">
        <f>OR(ISNUMBER(FIND("inflammatory",C572)),ISNUMBER(FIND("inflamm",C572)))</f>
        <v>0</v>
      </c>
      <c r="I572" t="b">
        <f>OR(ISNUMBER(FIND("immune",C572)),ISNUMBER(FIND("immunological",C572)),ISNUMBER(FIND("interleuk",C572)),ISNUMBER(FIND("platelet activation",C572)),ISNUMBER(FIND("monocyte",C572)),ISNUMBER(FIND("leukocyte",C572)),ISNUMBER(FIND("cytokine",C572)),ISNUMBER(FIND("CD4",C572)),ISNUMBER(FIND("CD8",C572)),ISNUMBER(FIND("T-cell",C572)))</f>
        <v>0</v>
      </c>
      <c r="J572" t="b">
        <f>OR(ISNUMBER(FIND("reactive oxygen",C572)),ISNUMBER(FIND("ROS",C572)),ISNUMBER(FIND("free radical",C572)),ISNUMBER(FIND("oxidative stress",C572)),ISNUMBER(FIND("peroxid",C572)),ISNUMBER(FIND("oxidative",C572)),ISNUMBER(FIND("antioxid",C572)))</f>
        <v>0</v>
      </c>
      <c r="K572" t="b">
        <f>OR(ISNUMBER(FIND("autophag",C572)))</f>
        <v>0</v>
      </c>
      <c r="L572" t="b">
        <f>OR(ISNUMBER(FIND("morpholog",C572)))</f>
        <v>0</v>
      </c>
      <c r="M572" t="b">
        <f>OR(ISNUMBER(FIND("fibrosis",C572)),ISNUMBER(FIND("Fibrosis",C572)),ISNUMBER(FIND("fibrot",C572)))</f>
        <v>0</v>
      </c>
      <c r="N572" t="b">
        <f>OR(ISNUMBER(FIND("offspring",C572)),ISNUMBER(FIND("Parental",C572)),ISNUMBER(FIND("parental",C572)),ISNUMBER(FIND("germline",C572)),ISNUMBER(FIND("reproduc",C572)),ISNUMBER(FIND("embryo",C572)))</f>
        <v>0</v>
      </c>
      <c r="O572" t="b">
        <f>OR(ISNUMBER(FIND("metabol",C572)),ISNUMBER(FIND("Metabol",C572)),ISNUMBER(FIND("digest",C572)),ISNUMBER(FIND("mitochon",C572)))</f>
        <v>0</v>
      </c>
      <c r="P572" t="b">
        <f>OR(ISNUMBER(FIND("ecotox",C572)),ISNUMBER(FIND("Ecotox",B572)),ISNUMBER(FIND("ecotox",B572)),ISNUMBER(FIND("Ecotox",C572)))</f>
        <v>0</v>
      </c>
      <c r="Q572" t="b">
        <v>1</v>
      </c>
      <c r="R572" t="b">
        <v>1</v>
      </c>
      <c r="S572" t="b">
        <f>NOT(OR(F572,G572,H572,I572,J572,K572,L572,M572,N572,O572,P572,Q572,R572))</f>
        <v>0</v>
      </c>
      <c r="U572" t="b">
        <f>OR(Table1[[#This Row],[Inflammation]],Table1[[#This Row],[Immune]])</f>
        <v>0</v>
      </c>
      <c r="V572" t="str">
        <f>IF(OR(Table1[[#This Row],[Rodents]],Table1[[#This Row],[Human]],Table1[[#This Row],[Pig]]),OR(ISNUMBER(FIND("intratrach",C572)),ISNUMBER(FIND("nasal ",C572)),ISNUMBER(FIND("instill",C572))),"NA")</f>
        <v>NA</v>
      </c>
      <c r="W572" t="str">
        <f>IF(OR(Table1[[#This Row],[Rodents]],Table1[[#This Row],[Human]],Table1[[#This Row],[Pig]]),OR(ISNUMBER(FIND("dermal",C572)),ISNUMBER(FIND("skin ",C572))),"NA")</f>
        <v>NA</v>
      </c>
      <c r="X572" t="str">
        <f>IF(OR(Table1[[#This Row],[Rodents]],Table1[[#This Row],[Human]],Table1[[#This Row],[Pig]]),OR(ISNUMBER(FIND("injected",C572)),ISNUMBER(FIND("periton",C572)),ISNUMBER(FIND("intrascrot",C572))),"NA")</f>
        <v>NA</v>
      </c>
      <c r="Y572" t="str">
        <f>IF(OR(Table1[[#This Row],[Rodents]],Table1[[#This Row],[Human]],Table1[[#This Row],[Pig]]),NOT(OR(Table1[[#This Row],[Inhaled/Intratracheal/intranasal]],Table1[[#This Row],[Dermal]],Table1[[#This Row],[Injected]])),"NA")</f>
        <v>NA</v>
      </c>
      <c r="AA572" t="b">
        <f>OR(ISNUMBER(FIND("fish ",C572)),ISNUMBER(FIND("Fish ",C572)),ISNUMBER(FIND("aquatic",C572)),ISNUMBER(FIND("daphnids",C572)),ISNUMBER(FIND("Carcinus maenas",C572)),ISNUMBER(FIND("Daphnia",C572)),ISNUMBER(FIND("Ruditapes philippinarum",C572)),ISNUMBER(FIND("daphnia",C572)),ISNUMBER(FIND("marine",C572)),ISNUMBER(FIND("mussel",C572)),ISNUMBER(FIND("algae",C572)),ISNUMBER(FIND("Donax faba",C572)),ISNUMBER(FIND("estuarine",C572)),ISNUMBER(FIND("snail",C572)),ISNUMBER(FIND("Prorocentrum donghaiense",C572)) )</f>
        <v>0</v>
      </c>
      <c r="AB572" t="b">
        <f>OR(ISNUMBER(FIND(" rat ",C572)),ISNUMBER(FIND(" rats ",C572)),ISNUMBER(FIND(" Rats ",C572)),ISNUMBER(FIND(" Rat ",C572)),ISNUMBER(FIND(" rat.",C572)),ISNUMBER(FIND(" rats.",C572)),ISNUMBER(FIND("mouse",C572)),ISNUMBER(FIND("mice",C572)), ISNUMBER(FIND(" Mice",C572)))</f>
        <v>0</v>
      </c>
      <c r="AC572" t="b">
        <f>OR(ISNUMBER(FIND(" cell ",C572)),ISNUMBER(FIND("fibroblast",C572)),ISNUMBER(FIND("macrophage",C572)),ISNUMBER(FIND("epithelial",C572)),ISNUMBER(FIND("endothelial",C572)),ISNUMBER(FIND("neuron",C572)),ISNUMBER(FIND(" cells ",C572)),ISNUMBER(FIND("RBC",C572)),ISNUMBER(FIND("mitochond",C572)),ISNUMBER(FIND("adipocyte",C572)),ISNUMBER(FIND("osteo",C572)),ISNUMBER(FIND("keratin",C572)),ISNUMBER(FIND(" cell's ",C572)),ISNUMBER(FIND("eukary",C572)),ISNUMBER(FIND("sperm",C572)))</f>
        <v>1</v>
      </c>
      <c r="AD572" t="b">
        <f>OR(ISNUMBER(FIND("human",B572)),ISNUMBER(FIND("workers",B572)),ISNUMBER(FIND("workforces",B572)),ISNUMBER(FIND("occupational",B572)),ISNUMBER(FIND("Case report",B572)),ISNUMBER(FIND("Workplaces",B572)),ISNUMBER(FIND("worker",B572)))</f>
        <v>0</v>
      </c>
      <c r="AE572" t="b">
        <f>OR(ISNUMBER(FIND(" plant ",C572)),ISNUMBER(FIND("Plant ",C572)),ISNUMBER(FIND("tomato",C572)),ISNUMBER(FIND("plants",C572)),ISNUMBER(FIND("Plants",C572)),ISNUMBER(FIND("algae",C572)),ISNUMBER(FIND("lettuce",C572)),ISNUMBER(FIND("green gram sprouts ",C572)),ISNUMBER(FIND("Cucurbita pepo",C572)),ISNUMBER(FIND("bean ",C572)),ISNUMBER(FIND("chloroplast",C572)),ISNUMBER(FIND("chlorophyll",C572)),ISNUMBER(FIND("seedling",C572)),ISNUMBER(FIND("canola",C572)),ISNUMBER(FIND("shoot",C572)),ISNUMBER(FIND("photosynthes",C572)),ISNUMBER(FIND(" leaves ",C572)),,ISNUMBER(FIND("agriculture",C572)),ISNUMBER(FIND(" crops ",C572)))</f>
        <v>0</v>
      </c>
      <c r="AF572" t="b">
        <f>OR(ISNUMBER(FIND("bacteria",C572)),ISNUMBER(FIND("Bacteria",C572)),ISNUMBER(FIND("Bacterium",C572)),ISNUMBER(FIND("bacterium",C572)),ISNUMBER(FIND(" coli ",C572)))</f>
        <v>0</v>
      </c>
      <c r="AG572" t="b">
        <f>OR(ISNUMBER(FIND("fungi",C572)),ISNUMBER(FIND("Fungi",C572)),ISNUMBER(FIND("fungus",C572)),ISNUMBER(FIND("Fungus",C572)),ISNUMBER(FIND("mushroom",C572)),ISNUMBER(FIND("Mushroom",C572)),ISNUMBER(FIND(" mold ",C572)))</f>
        <v>0</v>
      </c>
      <c r="AH572" t="b">
        <f>OR(ISNUMBER(FIND("Pig ",C572)),ISNUMBER(FIND("pig ",C572)),ISNUMBER(FIND("Pigs ",C572)),ISNUMBER(FIND("pigs ",C572)))</f>
        <v>0</v>
      </c>
      <c r="AI572" t="b">
        <f>OR(ISNUMBER(FIND(" C. elegans",C572)),ISNUMBER(FIND("Caenorhabditis elegans",C572)),ISNUMBER(FIND("earthworms",C572)),ISNUMBER(FIND(" Ficopomatus enigmaticus",C572)),ISNUMBER(FIND("larva",C572)),ISNUMBER(FIND("Lumbriculus variegatus",C572)),ISNUMBER(FIND("nematode",C572)))</f>
        <v>0</v>
      </c>
      <c r="AJ572" t="b">
        <f>NOT(OR(AA572,AB572,AC572,AD572,AE572,AF572,AG572,AH572,AI572))</f>
        <v>0</v>
      </c>
      <c r="AL572" t="b">
        <f>OR(AA572,AB572,AD572,AE572,AF572,AG572,AH572,AI572)</f>
        <v>0</v>
      </c>
      <c r="AM572" t="b">
        <f>IF(Table1[[#This Row],[In vivo?]],IF(Table1[[#This Row],[Cell]],FALSE,TRUE),FALSE)</f>
        <v>0</v>
      </c>
      <c r="AN572" t="b">
        <f>AND(AC572,AL572)</f>
        <v>0</v>
      </c>
      <c r="AO572" t="b">
        <f>IF(Table1[[#This Row],[Cell]],IF(Table1[[#This Row],[In vivo?]],FALSE,TRUE),FALSE)</f>
        <v>1</v>
      </c>
      <c r="AP572" t="b">
        <f>NOT(OR(Table1[[#This Row],[In vivo?]],Table1[[#This Row],[Only in Cell]]))</f>
        <v>0</v>
      </c>
      <c r="AQ572" t="str">
        <f>IF(OR(Table1[[#This Row],[Rodents]],Table1[[#This Row],[Human]],Table1[[#This Row],[Pig]]),OR(ISNUMBER(FIND("pulmonary",C572)),ISNUMBER(FIND("lung",C572))),"NA")</f>
        <v>NA</v>
      </c>
      <c r="AR572" t="str">
        <f>IF(OR(Table1[[#This Row],[Rodents]],Table1[[#This Row],[Human]],Table1[[#This Row],[Pig]]),OR(ISNUMBER(FIND("skin",C572)),ISNUMBER(FIND("dermal",C572))),"NA")</f>
        <v>NA</v>
      </c>
      <c r="AS572" t="str">
        <f>IF(OR(Table1[[#This Row],[Rodents]],Table1[[#This Row],[Human]],Table1[[#This Row],[Pig]]),OR(ISNUMBER(FIND("liver",C572)),ISNUMBER(FIND("hepat",C572))),"NA")</f>
        <v>NA</v>
      </c>
      <c r="AT572" t="str">
        <f>IF(OR(Table1[[#This Row],[Rodents]],Table1[[#This Row],[Human]],Table1[[#This Row],[Pig]]),OR(ISNUMBER(FIND("kidney",C572)),ISNUMBER(FIND("neph",C572))),"NA")</f>
        <v>NA</v>
      </c>
      <c r="AU572" t="str">
        <f>IF(OR(Table1[[#This Row],[Rodents]],Table1[[#This Row],[Human]],Table1[[#This Row],[Pig]]),OR(ISNUMBER(FIND("brain",C572)),ISNUMBER(FIND("neur",C572)),ISNUMBER(FIND("nerv",C572))),"NA")</f>
        <v>NA</v>
      </c>
      <c r="AV572" t="str">
        <f>IF(OR(Table1[[#This Row],[Rodents]],Table1[[#This Row],[Human]],Table1[[#This Row],[Pig]]),OR(ISNUMBER(FIND("heart",C572)),ISNUMBER(FIND("cardi",C572))),"NA")</f>
        <v>NA</v>
      </c>
      <c r="AW572" t="str">
        <f>IF(OR(Table1[[#This Row],[Rodents]],Table1[[#This Row],[Human]],Table1[[#This Row],[Pig]]),OR(ISNUMBER(FIND("gastro",C572)),ISNUMBER(FIND("intesti",C572)),ISNUMBER(FIND("stomach",C572))),"NA")</f>
        <v>NA</v>
      </c>
      <c r="AX572" t="str">
        <f>IF(OR(Table1[[#This Row],[Rodents]],Table1[[#This Row],[Human]],Table1[[#This Row],[Pig]]),NOT(OR(AQ572,AR572,AS572,AT572,AU572,AV572,AW572)),"NA")</f>
        <v>NA</v>
      </c>
      <c r="AY572" t="b">
        <f>OR(ISNUMBER(FIND("SWCNT",C572)),ISNUMBER(FIND("SWNT",C572)),ISNUMBER(FIND("single-wall",C572)),ISNUMBER(FIND("single wall",C572)),ISNUMBER(FIND("Single wall",C572)),ISNUMBER(FIND("Single-wall",C572)),ISNUMBER(FIND("SWCNT",B572)),ISNUMBER(FIND("SWNT",B572)),ISNUMBER(FIND("single-wall",B572)),ISNUMBER(FIND("single wall",B572)),ISNUMBER(FIND("Single-wall",B572)),ISNUMBER(FIND("Single wall",B572)))</f>
        <v>0</v>
      </c>
      <c r="AZ572" t="b">
        <f>OR(ISNUMBER(FIND("MWCNT",C572)),ISNUMBER(FIND("MWNT",C572)),ISNUMBER(FIND("multi-wall",C572)),ISNUMBER(FIND("multi wall",C572)),ISNUMBER(FIND("multiwall",C572)),ISNUMBER(FIND("Multi-wall",C572)),ISNUMBER(FIND("Multi wall",C572)),ISNUMBER(FIND("Multiwall",C572)),ISNUMBER(FIND("MWCNT",B572)),ISNUMBER(FIND("MWNT",B572)),ISNUMBER(FIND("multi-wall",B572)),ISNUMBER(FIND("multi wall",B572)),ISNUMBER(FIND("multiwall",B572)),ISNUMBER(FIND("Multi-wall",B572)),ISNUMBER(FIND("Multi wall",B572)),ISNUMBER(FIND("Multiwall",B572)),ISNUMBER(FIND("Double-wall",B572)),ISNUMBER(FIND("Double wall",B572)),ISNUMBER(FIND("Doublewall",B572)),ISNUMBER(FIND("double-wall",B572)),ISNUMBER(FIND("double wall",B572)),ISNUMBER(FIND("doublewall",B572)))</f>
        <v>0</v>
      </c>
      <c r="BA572" t="b">
        <f>AND(Table1[[#This Row],[SWCNT]],Table1[[#This Row],[MWCNT]])</f>
        <v>0</v>
      </c>
      <c r="BB572" t="b">
        <f>IF(Table1[[#This Row],[SWCNT]]=TRUE,FALSE,IF(Table1[[#This Row],[MWCNT]]=TRUE,FALSE,TRUE))</f>
        <v>1</v>
      </c>
      <c r="BC572" s="18"/>
    </row>
    <row r="573" spans="1:55" ht="203.5">
      <c r="A573" t="s">
        <v>3204</v>
      </c>
      <c r="B573" s="2" t="s">
        <v>3206</v>
      </c>
      <c r="C573" s="16" t="s">
        <v>3208</v>
      </c>
      <c r="D573" s="17" t="s">
        <v>1840</v>
      </c>
      <c r="E573" s="2">
        <v>2015</v>
      </c>
      <c r="F573" t="b">
        <f>OR(ISNUMBER(FIND("cytotoxic",C573)),ISNUMBER(FIND("Cytotoxic",C573)),ISNUMBER(FIND("cellular toxicity",C573)),ISNUMBER(FIND("cell death",C573)),ISNUMBER(FIND("viable",C573)),ISNUMBER(FIND("phytotoxic",C573)),ISNUMBER(FIND("acute toxicity",C573)),ISNUMBER(FIND("MTT",C573)),ISNUMBER(FIND("survival",C573)),ISNUMBER(FIND("prolifer",C573)),ISNUMBER(FIND("apoptosis",C573)),ISNUMBER(FIND("neurotoxic",C573)),ISNUMBER(FIND("  lysis ",C573)),ISNUMBER(FIND("necrosis",C573)),ISNUMBER(FIND("cellular death",C573))*3,ISNUMBER(FIND("LDH",C573)),ISNUMBER(FIND("Acute toxicity",C573)))</f>
        <v>0</v>
      </c>
      <c r="G573" t="b">
        <f>OR(ISNUMBER(FIND("genotoxic",C573)),ISNUMBER(FIND("genotoxicity",C573)),ISNUMBER(FIND("DNA damage",C573)),ISNUMBER(FIND("DNA",C573)),ISNUMBER(FIND("RNA",C573)),ISNUMBER(FIND("mesothelioma",C573)),ISNUMBER(FIND("carcino",C573)),ISNUMBER(FIND("mutagen",C573)),ISNUMBER(FIND("genetic",C573)))</f>
        <v>0</v>
      </c>
      <c r="H573" t="b">
        <f>OR(ISNUMBER(FIND("inflammatory",C573)),ISNUMBER(FIND("inflamm",C573)))</f>
        <v>0</v>
      </c>
      <c r="I573" t="b">
        <f>OR(ISNUMBER(FIND("immune",C573)),ISNUMBER(FIND("immunological",C573)),ISNUMBER(FIND("interleuk",C573)),ISNUMBER(FIND("platelet activation",C573)),ISNUMBER(FIND("monocyte",C573)),ISNUMBER(FIND("leukocyte",C573)),ISNUMBER(FIND("cytokine",C573)),ISNUMBER(FIND("CD4",C573)),ISNUMBER(FIND("CD8",C573)),ISNUMBER(FIND("T-cell",C573)))</f>
        <v>0</v>
      </c>
      <c r="J573" t="b">
        <f>OR(ISNUMBER(FIND("reactive oxygen",C573)),ISNUMBER(FIND("ROS",C573)),ISNUMBER(FIND("free radical",C573)),ISNUMBER(FIND("oxidative stress",C573)),ISNUMBER(FIND("peroxid",C573)),ISNUMBER(FIND("oxidative",C573)),ISNUMBER(FIND("antioxid",C573)))</f>
        <v>0</v>
      </c>
      <c r="K573" t="b">
        <f>OR(ISNUMBER(FIND("autophag",C573)))</f>
        <v>0</v>
      </c>
      <c r="L573" t="b">
        <f>OR(ISNUMBER(FIND("morpholog",C573)))</f>
        <v>0</v>
      </c>
      <c r="M573" t="b">
        <f>OR(ISNUMBER(FIND("fibrosis",C573)),ISNUMBER(FIND("Fibrosis",C573)),ISNUMBER(FIND("fibrot",C573)))</f>
        <v>0</v>
      </c>
      <c r="N573" t="b">
        <f>OR(ISNUMBER(FIND("offspring",C573)),ISNUMBER(FIND("Parental",C573)),ISNUMBER(FIND("parental",C573)),ISNUMBER(FIND("germline",C573)),ISNUMBER(FIND("reproduc",C573)),ISNUMBER(FIND("embryo",C573)))</f>
        <v>0</v>
      </c>
      <c r="O573" t="b">
        <f>OR(ISNUMBER(FIND("metabol",C573)),ISNUMBER(FIND("Metabol",C573)),ISNUMBER(FIND("digest",C573)),ISNUMBER(FIND("mitochon",C573)))</f>
        <v>0</v>
      </c>
      <c r="P573" t="b">
        <f>OR(ISNUMBER(FIND("ecotox",C573)),ISNUMBER(FIND("Ecotox",B573)),ISNUMBER(FIND("ecotox",B573)),ISNUMBER(FIND("Ecotox",C573)))</f>
        <v>0</v>
      </c>
      <c r="Q573" t="b">
        <f>OR(ISNUMBER(FIND("Bioaccum",C573)),ISNUMBER(FIND("bioaccum",C573)),ISNUMBER(FIND("accum",C573)))</f>
        <v>0</v>
      </c>
      <c r="R573" t="b">
        <f>OR(ISNUMBER(FIND("Occupation",C573)),ISNUMBER(FIND("occupation",C573)),ISNUMBER(FIND("worker",C573)),ISNUMBER(FIND("workforce",C573)))</f>
        <v>0</v>
      </c>
      <c r="S573" t="b">
        <f>NOT(OR(F573,G573,H573,I573,J573,K573,L573,M573,N573,O573,P573,Q573,R573))</f>
        <v>1</v>
      </c>
      <c r="U573" t="b">
        <f>OR(Table1[[#This Row],[Inflammation]],Table1[[#This Row],[Immune]])</f>
        <v>0</v>
      </c>
      <c r="V573" t="str">
        <f>IF(OR(Table1[[#This Row],[Rodents]],Table1[[#This Row],[Human]],Table1[[#This Row],[Pig]]),OR(ISNUMBER(FIND("intratrach",C573)),ISNUMBER(FIND("nasal ",C573)),ISNUMBER(FIND("instill",C573))),"NA")</f>
        <v>NA</v>
      </c>
      <c r="W573" t="str">
        <f>IF(OR(Table1[[#This Row],[Rodents]],Table1[[#This Row],[Human]],Table1[[#This Row],[Pig]]),OR(ISNUMBER(FIND("dermal",C573)),ISNUMBER(FIND("skin ",C573))),"NA")</f>
        <v>NA</v>
      </c>
      <c r="X573" t="str">
        <f>IF(OR(Table1[[#This Row],[Rodents]],Table1[[#This Row],[Human]],Table1[[#This Row],[Pig]]),OR(ISNUMBER(FIND("injected",C573)),ISNUMBER(FIND("periton",C573)),ISNUMBER(FIND("intrascrot",C573))),"NA")</f>
        <v>NA</v>
      </c>
      <c r="Y573" t="str">
        <f>IF(OR(Table1[[#This Row],[Rodents]],Table1[[#This Row],[Human]],Table1[[#This Row],[Pig]]),NOT(OR(Table1[[#This Row],[Inhaled/Intratracheal/intranasal]],Table1[[#This Row],[Dermal]],Table1[[#This Row],[Injected]])),"NA")</f>
        <v>NA</v>
      </c>
      <c r="AA573" t="b">
        <f>OR(ISNUMBER(FIND("fish ",C573)),ISNUMBER(FIND("Fish ",C573)),ISNUMBER(FIND("aquatic",C573)),ISNUMBER(FIND("daphnids",C573)),ISNUMBER(FIND("Carcinus maenas",C573)),ISNUMBER(FIND("Daphnia",C573)),ISNUMBER(FIND("Ruditapes philippinarum",C573)),ISNUMBER(FIND("daphnia",C573)),ISNUMBER(FIND("marine",C573)),ISNUMBER(FIND("mussel",C573)),ISNUMBER(FIND("algae",C573)),ISNUMBER(FIND("Donax faba",C573)),ISNUMBER(FIND("estuarine",C573)),ISNUMBER(FIND("snail",C573)),ISNUMBER(FIND("Prorocentrum donghaiense",C573)) )</f>
        <v>0</v>
      </c>
      <c r="AB573" t="b">
        <f>OR(ISNUMBER(FIND(" rat ",C573)),ISNUMBER(FIND(" rats ",C573)),ISNUMBER(FIND(" Rats ",C573)),ISNUMBER(FIND(" Rat ",C573)),ISNUMBER(FIND(" rat.",C573)),ISNUMBER(FIND(" rats.",C573)),ISNUMBER(FIND("mouse",C573)),ISNUMBER(FIND("mice",C573)), ISNUMBER(FIND(" Mice",C573)))</f>
        <v>0</v>
      </c>
      <c r="AC573" t="b">
        <f>OR(ISNUMBER(FIND(" cell ",C573)),ISNUMBER(FIND("fibroblast",C573)),ISNUMBER(FIND("macrophage",C573)),ISNUMBER(FIND("epithelial",C573)),ISNUMBER(FIND("endothelial",C573)),ISNUMBER(FIND("neuron",C573)),ISNUMBER(FIND(" cells ",C573)),ISNUMBER(FIND("RBC",C573)),ISNUMBER(FIND("mitochond",C573)),ISNUMBER(FIND("adipocyte",C573)),ISNUMBER(FIND("osteo",C573)),ISNUMBER(FIND("keratin",C573)),ISNUMBER(FIND(" cell's ",C573)),ISNUMBER(FIND("eukary",C573)),ISNUMBER(FIND("sperm",C573)))</f>
        <v>0</v>
      </c>
      <c r="AD573" t="b">
        <f>OR(ISNUMBER(FIND("human",B573)),ISNUMBER(FIND("workers",B573)),ISNUMBER(FIND("workforces",B573)),ISNUMBER(FIND("occupational",B573)),ISNUMBER(FIND("Case report",B573)),ISNUMBER(FIND("Workplaces",B573)),ISNUMBER(FIND("worker",B573)))</f>
        <v>0</v>
      </c>
      <c r="AE573" t="b">
        <f>OR(ISNUMBER(FIND(" plant ",C573)),ISNUMBER(FIND("Plant ",C573)),ISNUMBER(FIND("tomato",C573)),ISNUMBER(FIND("plants",C573)),ISNUMBER(FIND("Plants",C573)),ISNUMBER(FIND("algae",C573)),ISNUMBER(FIND("lettuce",C573)),ISNUMBER(FIND("green gram sprouts ",C573)),ISNUMBER(FIND("Cucurbita pepo",C573)),ISNUMBER(FIND("bean ",C573)),ISNUMBER(FIND("chloroplast",C573)),ISNUMBER(FIND("chlorophyll",C573)),ISNUMBER(FIND("seedling",C573)),ISNUMBER(FIND("canola",C573)),ISNUMBER(FIND("shoot",C573)),ISNUMBER(FIND("photosynthes",C573)),ISNUMBER(FIND(" leaves ",C573)),,ISNUMBER(FIND("agriculture",C573)),ISNUMBER(FIND(" crops ",C573)))</f>
        <v>0</v>
      </c>
      <c r="AF573" t="b">
        <f>OR(ISNUMBER(FIND("bacteria",C573)),ISNUMBER(FIND("Bacteria",C573)),ISNUMBER(FIND("Bacterium",C573)),ISNUMBER(FIND("bacterium",C573)),ISNUMBER(FIND(" coli ",C573)))</f>
        <v>0</v>
      </c>
      <c r="AG573" t="b">
        <f>OR(ISNUMBER(FIND("fungi",C573)),ISNUMBER(FIND("Fungi",C573)),ISNUMBER(FIND("fungus",C573)),ISNUMBER(FIND("Fungus",C573)),ISNUMBER(FIND("mushroom",C573)),ISNUMBER(FIND("Mushroom",C573)),ISNUMBER(FIND(" mold ",C573)))</f>
        <v>0</v>
      </c>
      <c r="AH573" t="b">
        <f>OR(ISNUMBER(FIND("Pig ",C573)),ISNUMBER(FIND("pig ",C573)),ISNUMBER(FIND("Pigs ",C573)),ISNUMBER(FIND("pigs ",C573)))</f>
        <v>0</v>
      </c>
      <c r="AI573" t="b">
        <f>OR(ISNUMBER(FIND(" C. elegans",C573)),ISNUMBER(FIND("Caenorhabditis elegans",C573)),ISNUMBER(FIND("earthworms",C573)),ISNUMBER(FIND(" Ficopomatus enigmaticus",C573)),ISNUMBER(FIND("larva",C573)),ISNUMBER(FIND("Lumbriculus variegatus",C573)),ISNUMBER(FIND("nematode",C573)))</f>
        <v>1</v>
      </c>
      <c r="AJ573" t="b">
        <f>NOT(OR(AA573,AB573,AC573,AD573,AE573,AF573,AG573,AH573,AI573))</f>
        <v>0</v>
      </c>
      <c r="AL573" t="b">
        <f>OR(AA573,AB573,AD573,AE573,AF573,AG573,AH573,AI573)</f>
        <v>1</v>
      </c>
      <c r="AM573" t="b">
        <f>IF(Table1[[#This Row],[In vivo?]],IF(Table1[[#This Row],[Cell]],FALSE,TRUE),FALSE)</f>
        <v>1</v>
      </c>
      <c r="AN573" t="b">
        <f>AND(AC573,AL573)</f>
        <v>0</v>
      </c>
      <c r="AO573" t="b">
        <f>IF(Table1[[#This Row],[Cell]],IF(Table1[[#This Row],[In vivo?]],FALSE,TRUE),FALSE)</f>
        <v>0</v>
      </c>
      <c r="AP573" t="b">
        <f>NOT(OR(Table1[[#This Row],[In vivo?]],Table1[[#This Row],[Only in Cell]]))</f>
        <v>0</v>
      </c>
      <c r="AQ573" t="str">
        <f>IF(OR(Table1[[#This Row],[Rodents]],Table1[[#This Row],[Human]],Table1[[#This Row],[Pig]]),OR(ISNUMBER(FIND("pulmonary",C573)),ISNUMBER(FIND("lung",C573))),"NA")</f>
        <v>NA</v>
      </c>
      <c r="AR573" t="str">
        <f>IF(OR(Table1[[#This Row],[Rodents]],Table1[[#This Row],[Human]],Table1[[#This Row],[Pig]]),OR(ISNUMBER(FIND("skin",C573)),ISNUMBER(FIND("dermal",C573))),"NA")</f>
        <v>NA</v>
      </c>
      <c r="AS573" t="str">
        <f>IF(OR(Table1[[#This Row],[Rodents]],Table1[[#This Row],[Human]],Table1[[#This Row],[Pig]]),OR(ISNUMBER(FIND("liver",C573)),ISNUMBER(FIND("hepat",C573))),"NA")</f>
        <v>NA</v>
      </c>
      <c r="AT573" t="str">
        <f>IF(OR(Table1[[#This Row],[Rodents]],Table1[[#This Row],[Human]],Table1[[#This Row],[Pig]]),OR(ISNUMBER(FIND("kidney",C573)),ISNUMBER(FIND("neph",C573))),"NA")</f>
        <v>NA</v>
      </c>
      <c r="AU573" t="str">
        <f>IF(OR(Table1[[#This Row],[Rodents]],Table1[[#This Row],[Human]],Table1[[#This Row],[Pig]]),OR(ISNUMBER(FIND("brain",C573)),ISNUMBER(FIND("neur",C573)),ISNUMBER(FIND("nerv",C573))),"NA")</f>
        <v>NA</v>
      </c>
      <c r="AV573" t="str">
        <f>IF(OR(Table1[[#This Row],[Rodents]],Table1[[#This Row],[Human]],Table1[[#This Row],[Pig]]),OR(ISNUMBER(FIND("heart",C573)),ISNUMBER(FIND("cardi",C573))),"NA")</f>
        <v>NA</v>
      </c>
      <c r="AW573" t="str">
        <f>IF(OR(Table1[[#This Row],[Rodents]],Table1[[#This Row],[Human]],Table1[[#This Row],[Pig]]),OR(ISNUMBER(FIND("gastro",C573)),ISNUMBER(FIND("intesti",C573)),ISNUMBER(FIND("stomach",C573))),"NA")</f>
        <v>NA</v>
      </c>
      <c r="AX573" t="str">
        <f>IF(OR(Table1[[#This Row],[Rodents]],Table1[[#This Row],[Human]],Table1[[#This Row],[Pig]]),NOT(OR(AQ573,AR573,AS573,AT573,AU573,AV573,AW573)),"NA")</f>
        <v>NA</v>
      </c>
      <c r="AY573" t="b">
        <f>OR(ISNUMBER(FIND("SWCNT",C573)),ISNUMBER(FIND("SWNT",C573)),ISNUMBER(FIND("single-wall",C573)),ISNUMBER(FIND("single wall",C573)),ISNUMBER(FIND("Single wall",C573)),ISNUMBER(FIND("Single-wall",C573)),ISNUMBER(FIND("SWCNT",B573)),ISNUMBER(FIND("SWNT",B573)),ISNUMBER(FIND("single-wall",B573)),ISNUMBER(FIND("single wall",B573)),ISNUMBER(FIND("Single-wall",B573)),ISNUMBER(FIND("Single wall",B573)))</f>
        <v>0</v>
      </c>
      <c r="AZ573" t="b">
        <f>OR(ISNUMBER(FIND("MWCNT",C573)),ISNUMBER(FIND("MWNT",C573)),ISNUMBER(FIND("multi-wall",C573)),ISNUMBER(FIND("multi wall",C573)),ISNUMBER(FIND("multiwall",C573)),ISNUMBER(FIND("Multi-wall",C573)),ISNUMBER(FIND("Multi wall",C573)),ISNUMBER(FIND("Multiwall",C573)),ISNUMBER(FIND("MWCNT",B573)),ISNUMBER(FIND("MWNT",B573)),ISNUMBER(FIND("multi-wall",B573)),ISNUMBER(FIND("multi wall",B573)),ISNUMBER(FIND("multiwall",B573)),ISNUMBER(FIND("Multi-wall",B573)),ISNUMBER(FIND("Multi wall",B573)),ISNUMBER(FIND("Multiwall",B573)),ISNUMBER(FIND("Double-wall",B573)),ISNUMBER(FIND("Double wall",B573)),ISNUMBER(FIND("Doublewall",B573)),ISNUMBER(FIND("double-wall",B573)),ISNUMBER(FIND("double wall",B573)),ISNUMBER(FIND("doublewall",B573)))</f>
        <v>0</v>
      </c>
      <c r="BA573" t="b">
        <f>AND(Table1[[#This Row],[SWCNT]],Table1[[#This Row],[MWCNT]])</f>
        <v>0</v>
      </c>
      <c r="BB573" t="b">
        <f>IF(Table1[[#This Row],[SWCNT]]=TRUE,FALSE,IF(Table1[[#This Row],[MWCNT]]=TRUE,FALSE,TRUE))</f>
        <v>1</v>
      </c>
      <c r="BC573" s="18"/>
    </row>
    <row r="574" spans="1:55" ht="92.5">
      <c r="A574" t="s">
        <v>4119</v>
      </c>
      <c r="B574" s="2" t="s">
        <v>4120</v>
      </c>
      <c r="C574" s="16" t="s">
        <v>4121</v>
      </c>
      <c r="D574" s="17" t="s">
        <v>4122</v>
      </c>
      <c r="E574" s="2">
        <v>2013</v>
      </c>
      <c r="F574" t="b">
        <f>OR(ISNUMBER(FIND("cytotoxic",C574)),ISNUMBER(FIND("Cytotoxic",C574)),ISNUMBER(FIND("cellular toxicity",C574)),ISNUMBER(FIND("cell death",C574)),ISNUMBER(FIND("viable",C574)),ISNUMBER(FIND("phytotoxic",C574)),ISNUMBER(FIND("acute toxicity",C574)),ISNUMBER(FIND("MTT",C574)),ISNUMBER(FIND("survival",C574)),ISNUMBER(FIND("prolifer",C574)),ISNUMBER(FIND("apoptosis",C574)),ISNUMBER(FIND("neurotoxic",C574)),ISNUMBER(FIND("  lysis ",C574)),ISNUMBER(FIND("necrosis",C574)),ISNUMBER(FIND("cellular death",C574))*3,ISNUMBER(FIND("LDH",C574)),ISNUMBER(FIND("Acute toxicity",C574)))</f>
        <v>0</v>
      </c>
      <c r="G574" t="b">
        <f>OR(ISNUMBER(FIND("genotoxic",C574)),ISNUMBER(FIND("genotoxicity",C574)),ISNUMBER(FIND("DNA damage",C574)),ISNUMBER(FIND("DNA",C574)),ISNUMBER(FIND("RNA",C574)),ISNUMBER(FIND("mesothelioma",C574)),ISNUMBER(FIND("carcino",C574)),ISNUMBER(FIND("mutagen",C574)),ISNUMBER(FIND("genetic",C574)))</f>
        <v>0</v>
      </c>
      <c r="H574" t="b">
        <f>OR(ISNUMBER(FIND("inflammatory",C574)),ISNUMBER(FIND("inflamm",C574)))</f>
        <v>0</v>
      </c>
      <c r="I574" t="b">
        <f>OR(ISNUMBER(FIND("immune",C574)),ISNUMBER(FIND("immunological",C574)),ISNUMBER(FIND("interleuk",C574)),ISNUMBER(FIND("platelet activation",C574)),ISNUMBER(FIND("monocyte",C574)),ISNUMBER(FIND("leukocyte",C574)),ISNUMBER(FIND("cytokine",C574)),ISNUMBER(FIND("CD4",C574)),ISNUMBER(FIND("CD8",C574)),ISNUMBER(FIND("T-cell",C574)))</f>
        <v>0</v>
      </c>
      <c r="J574" t="b">
        <f>OR(ISNUMBER(FIND("reactive oxygen",C574)),ISNUMBER(FIND("ROS",C574)),ISNUMBER(FIND("free radical",C574)),ISNUMBER(FIND("oxidative stress",C574)),ISNUMBER(FIND("peroxid",C574)),ISNUMBER(FIND("oxidative",C574)),ISNUMBER(FIND("antioxid",C574)))</f>
        <v>0</v>
      </c>
      <c r="K574" t="b">
        <f>OR(ISNUMBER(FIND("autophag",C574)))</f>
        <v>0</v>
      </c>
      <c r="L574" t="b">
        <f>OR(ISNUMBER(FIND("morpholog",C574)))</f>
        <v>0</v>
      </c>
      <c r="M574" t="b">
        <f>OR(ISNUMBER(FIND("fibrosis",C574)),ISNUMBER(FIND("Fibrosis",C574)),ISNUMBER(FIND("fibrot",C574)))</f>
        <v>0</v>
      </c>
      <c r="N574" t="b">
        <f>OR(ISNUMBER(FIND("offspring",C574)),ISNUMBER(FIND("Parental",C574)),ISNUMBER(FIND("parental",C574)),ISNUMBER(FIND("germline",C574)),ISNUMBER(FIND("reproduc",C574)),ISNUMBER(FIND("embryo",C574)))</f>
        <v>0</v>
      </c>
      <c r="O574" t="b">
        <f>OR(ISNUMBER(FIND("metabol",C574)),ISNUMBER(FIND("Metabol",C574)),ISNUMBER(FIND("digest",C574)),ISNUMBER(FIND("mitochon",C574)))</f>
        <v>0</v>
      </c>
      <c r="P574" t="b">
        <f>OR(ISNUMBER(FIND("ecotox",C574)),ISNUMBER(FIND("Ecotox",B574)),ISNUMBER(FIND("ecotox",B574)),ISNUMBER(FIND("Ecotox",C574)))</f>
        <v>0</v>
      </c>
      <c r="Q574" t="b">
        <f>OR(ISNUMBER(FIND("Bioaccum",C574)),ISNUMBER(FIND("bioaccum",C574)),ISNUMBER(FIND("accum",C574)))</f>
        <v>0</v>
      </c>
      <c r="R574" t="b">
        <f>OR(ISNUMBER(FIND("Occupation",C574)),ISNUMBER(FIND("occupation",C574)),ISNUMBER(FIND("worker",C574)),ISNUMBER(FIND("workforce",C574)))</f>
        <v>0</v>
      </c>
      <c r="S574" t="b">
        <f>NOT(OR(F574,G574,H574,I574,J574,K574,L574,M574,N574,O574,P574,Q574,R574))</f>
        <v>1</v>
      </c>
      <c r="U574" t="b">
        <f>OR(Table1[[#This Row],[Inflammation]],Table1[[#This Row],[Immune]])</f>
        <v>0</v>
      </c>
      <c r="V574" t="str">
        <f>IF(OR(Table1[[#This Row],[Rodents]],Table1[[#This Row],[Human]],Table1[[#This Row],[Pig]]),OR(ISNUMBER(FIND("intratrach",C574)),ISNUMBER(FIND("nasal ",C574)),ISNUMBER(FIND("instill",C574))),"NA")</f>
        <v>NA</v>
      </c>
      <c r="W574" t="str">
        <f>IF(OR(Table1[[#This Row],[Rodents]],Table1[[#This Row],[Human]],Table1[[#This Row],[Pig]]),OR(ISNUMBER(FIND("dermal",C574)),ISNUMBER(FIND("skin ",C574))),"NA")</f>
        <v>NA</v>
      </c>
      <c r="X574" t="str">
        <f>IF(OR(Table1[[#This Row],[Rodents]],Table1[[#This Row],[Human]],Table1[[#This Row],[Pig]]),OR(ISNUMBER(FIND("injected",C574)),ISNUMBER(FIND("periton",C574)),ISNUMBER(FIND("intrascrot",C574))),"NA")</f>
        <v>NA</v>
      </c>
      <c r="Y574" t="str">
        <f>IF(OR(Table1[[#This Row],[Rodents]],Table1[[#This Row],[Human]],Table1[[#This Row],[Pig]]),NOT(OR(Table1[[#This Row],[Inhaled/Intratracheal/intranasal]],Table1[[#This Row],[Dermal]],Table1[[#This Row],[Injected]])),"NA")</f>
        <v>NA</v>
      </c>
      <c r="AA574" t="b">
        <f>OR(ISNUMBER(FIND("fish ",C574)),ISNUMBER(FIND("Fish ",C574)),ISNUMBER(FIND("aquatic",C574)),ISNUMBER(FIND("daphnids",C574)),ISNUMBER(FIND("Carcinus maenas",C574)),ISNUMBER(FIND("Daphnia",C574)),ISNUMBER(FIND("Ruditapes philippinarum",C574)),ISNUMBER(FIND("daphnia",C574)),ISNUMBER(FIND("marine",C574)),ISNUMBER(FIND("mussel",C574)),ISNUMBER(FIND("algae",C574)),ISNUMBER(FIND("Donax faba",C574)),ISNUMBER(FIND("estuarine",C574)),ISNUMBER(FIND("snail",C574)),ISNUMBER(FIND("Prorocentrum donghaiense",C574)) )</f>
        <v>0</v>
      </c>
      <c r="AB574" t="b">
        <f>OR(ISNUMBER(FIND(" rat ",C574)),ISNUMBER(FIND(" rats ",C574)),ISNUMBER(FIND(" Rats ",C574)),ISNUMBER(FIND(" Rat ",C574)),ISNUMBER(FIND(" rat.",C574)),ISNUMBER(FIND(" rats.",C574)),ISNUMBER(FIND("mouse",C574)),ISNUMBER(FIND("mice",C574)), ISNUMBER(FIND(" Mice",C574)))</f>
        <v>0</v>
      </c>
      <c r="AC574" t="b">
        <f>OR(ISNUMBER(FIND(" cell ",C574)),ISNUMBER(FIND("fibroblast",C574)),ISNUMBER(FIND("macrophage",C574)),ISNUMBER(FIND("epithelial",C574)),ISNUMBER(FIND("endothelial",C574)),ISNUMBER(FIND("neuron",C574)),ISNUMBER(FIND(" cells ",C574)),ISNUMBER(FIND("RBC",C574)),ISNUMBER(FIND("mitochond",C574)),ISNUMBER(FIND("adipocyte",C574)),ISNUMBER(FIND("osteo",C574)),ISNUMBER(FIND("keratin",C574)),ISNUMBER(FIND(" cell's ",C574)),ISNUMBER(FIND("eukary",C574)),ISNUMBER(FIND("sperm",C574)))</f>
        <v>0</v>
      </c>
      <c r="AD574" t="b">
        <f>OR(ISNUMBER(FIND("human",B574)),ISNUMBER(FIND("workers",B574)),ISNUMBER(FIND("workforces",B574)),ISNUMBER(FIND("occupational",B574)),ISNUMBER(FIND("Case report",B574)),ISNUMBER(FIND("Workplaces",B574)),ISNUMBER(FIND("worker",B574)))</f>
        <v>0</v>
      </c>
      <c r="AE574" t="b">
        <f>OR(ISNUMBER(FIND(" plant ",C574)),ISNUMBER(FIND("Plant ",C574)),ISNUMBER(FIND("tomato",C574)),ISNUMBER(FIND("plants",C574)),ISNUMBER(FIND("Plants",C574)),ISNUMBER(FIND("algae",C574)),ISNUMBER(FIND("lettuce",C574)),ISNUMBER(FIND("green gram sprouts ",C574)),ISNUMBER(FIND("Cucurbita pepo",C574)),ISNUMBER(FIND("bean ",C574)),ISNUMBER(FIND("chloroplast",C574)),ISNUMBER(FIND("chlorophyll",C574)),ISNUMBER(FIND("seedling",C574)),ISNUMBER(FIND("canola",C574)),ISNUMBER(FIND("shoot",C574)),ISNUMBER(FIND("photosynthes",C574)),ISNUMBER(FIND(" leaves ",C574)),,ISNUMBER(FIND("agriculture",C574)),ISNUMBER(FIND(" crops ",C574)))</f>
        <v>0</v>
      </c>
      <c r="AF574" t="b">
        <f>OR(ISNUMBER(FIND("bacteria",C574)),ISNUMBER(FIND("Bacteria",C574)),ISNUMBER(FIND("Bacterium",C574)),ISNUMBER(FIND("bacterium",C574)),ISNUMBER(FIND(" coli ",C574)))</f>
        <v>1</v>
      </c>
      <c r="AG574" t="b">
        <f>OR(ISNUMBER(FIND("fungi",C574)),ISNUMBER(FIND("Fungi",C574)),ISNUMBER(FIND("fungus",C574)),ISNUMBER(FIND("Fungus",C574)),ISNUMBER(FIND("mushroom",C574)),ISNUMBER(FIND("Mushroom",C574)),ISNUMBER(FIND(" mold ",C574)))</f>
        <v>0</v>
      </c>
      <c r="AH574" t="b">
        <f>OR(ISNUMBER(FIND("Pig ",C574)),ISNUMBER(FIND("pig ",C574)),ISNUMBER(FIND("Pigs ",C574)),ISNUMBER(FIND("pigs ",C574)))</f>
        <v>0</v>
      </c>
      <c r="AI574" t="b">
        <f>OR(ISNUMBER(FIND(" C. elegans",C574)),ISNUMBER(FIND("Caenorhabditis elegans",C574)),ISNUMBER(FIND("earthworms",C574)),ISNUMBER(FIND(" Ficopomatus enigmaticus",C574)),ISNUMBER(FIND("larva",C574)),ISNUMBER(FIND("Lumbriculus variegatus",C574)),ISNUMBER(FIND("nematode",C574)))</f>
        <v>0</v>
      </c>
      <c r="AJ574" t="b">
        <f>NOT(OR(AA574,AB574,AC574,AD574,AE574,AF574,AG574,AH574,AI574))</f>
        <v>0</v>
      </c>
      <c r="AL574" t="b">
        <f>OR(AA574,AB574,AD574,AE574,AF574,AG574,AH574,AI574)</f>
        <v>1</v>
      </c>
      <c r="AM574" t="b">
        <f>IF(Table1[[#This Row],[In vivo?]],IF(Table1[[#This Row],[Cell]],FALSE,TRUE),FALSE)</f>
        <v>1</v>
      </c>
      <c r="AN574" t="b">
        <f>AND(AC574,AL574)</f>
        <v>0</v>
      </c>
      <c r="AO574" t="b">
        <f>IF(Table1[[#This Row],[Cell]],IF(Table1[[#This Row],[In vivo?]],FALSE,TRUE),FALSE)</f>
        <v>0</v>
      </c>
      <c r="AP574" t="b">
        <f>NOT(OR(Table1[[#This Row],[In vivo?]],Table1[[#This Row],[Only in Cell]]))</f>
        <v>0</v>
      </c>
      <c r="AQ574" t="str">
        <f>IF(OR(Table1[[#This Row],[Rodents]],Table1[[#This Row],[Human]],Table1[[#This Row],[Pig]]),OR(ISNUMBER(FIND("pulmonary",C574)),ISNUMBER(FIND("lung",C574))),"NA")</f>
        <v>NA</v>
      </c>
      <c r="AR574" t="str">
        <f>IF(OR(Table1[[#This Row],[Rodents]],Table1[[#This Row],[Human]],Table1[[#This Row],[Pig]]),OR(ISNUMBER(FIND("skin",C574)),ISNUMBER(FIND("dermal",C574))),"NA")</f>
        <v>NA</v>
      </c>
      <c r="AS574" t="str">
        <f>IF(OR(Table1[[#This Row],[Rodents]],Table1[[#This Row],[Human]],Table1[[#This Row],[Pig]]),OR(ISNUMBER(FIND("liver",C574)),ISNUMBER(FIND("hepat",C574))),"NA")</f>
        <v>NA</v>
      </c>
      <c r="AT574" t="str">
        <f>IF(OR(Table1[[#This Row],[Rodents]],Table1[[#This Row],[Human]],Table1[[#This Row],[Pig]]),OR(ISNUMBER(FIND("kidney",C574)),ISNUMBER(FIND("neph",C574))),"NA")</f>
        <v>NA</v>
      </c>
      <c r="AU574" t="str">
        <f>IF(OR(Table1[[#This Row],[Rodents]],Table1[[#This Row],[Human]],Table1[[#This Row],[Pig]]),OR(ISNUMBER(FIND("brain",C574)),ISNUMBER(FIND("neur",C574)),ISNUMBER(FIND("nerv",C574))),"NA")</f>
        <v>NA</v>
      </c>
      <c r="AV574" t="str">
        <f>IF(OR(Table1[[#This Row],[Rodents]],Table1[[#This Row],[Human]],Table1[[#This Row],[Pig]]),OR(ISNUMBER(FIND("heart",C574)),ISNUMBER(FIND("cardi",C574))),"NA")</f>
        <v>NA</v>
      </c>
      <c r="AW574" t="str">
        <f>IF(OR(Table1[[#This Row],[Rodents]],Table1[[#This Row],[Human]],Table1[[#This Row],[Pig]]),OR(ISNUMBER(FIND("gastro",C574)),ISNUMBER(FIND("intesti",C574)),ISNUMBER(FIND("stomach",C574))),"NA")</f>
        <v>NA</v>
      </c>
      <c r="AX574" t="str">
        <f>IF(OR(Table1[[#This Row],[Rodents]],Table1[[#This Row],[Human]],Table1[[#This Row],[Pig]]),NOT(OR(AQ574,AR574,AS574,AT574,AU574,AV574,AW574)),"NA")</f>
        <v>NA</v>
      </c>
      <c r="AY574" t="b">
        <f>OR(ISNUMBER(FIND("SWCNT",C574)),ISNUMBER(FIND("SWNT",C574)),ISNUMBER(FIND("single-wall",C574)),ISNUMBER(FIND("single wall",C574)),ISNUMBER(FIND("Single wall",C574)),ISNUMBER(FIND("Single-wall",C574)),ISNUMBER(FIND("SWCNT",B574)),ISNUMBER(FIND("SWNT",B574)),ISNUMBER(FIND("single-wall",B574)),ISNUMBER(FIND("single wall",B574)),ISNUMBER(FIND("Single-wall",B574)),ISNUMBER(FIND("Single wall",B574)))</f>
        <v>0</v>
      </c>
      <c r="AZ574" t="b">
        <f>OR(ISNUMBER(FIND("MWCNT",C574)),ISNUMBER(FIND("MWNT",C574)),ISNUMBER(FIND("multi-wall",C574)),ISNUMBER(FIND("multi wall",C574)),ISNUMBER(FIND("multiwall",C574)),ISNUMBER(FIND("Multi-wall",C574)),ISNUMBER(FIND("Multi wall",C574)),ISNUMBER(FIND("Multiwall",C574)),ISNUMBER(FIND("MWCNT",B574)),ISNUMBER(FIND("MWNT",B574)),ISNUMBER(FIND("multi-wall",B574)),ISNUMBER(FIND("multi wall",B574)),ISNUMBER(FIND("multiwall",B574)),ISNUMBER(FIND("Multi-wall",B574)),ISNUMBER(FIND("Multi wall",B574)),ISNUMBER(FIND("Multiwall",B574)),ISNUMBER(FIND("Double-wall",B574)),ISNUMBER(FIND("Double wall",B574)),ISNUMBER(FIND("Doublewall",B574)),ISNUMBER(FIND("double-wall",B574)),ISNUMBER(FIND("double wall",B574)),ISNUMBER(FIND("doublewall",B574)))</f>
        <v>0</v>
      </c>
      <c r="BA574" t="b">
        <f>AND(Table1[[#This Row],[SWCNT]],Table1[[#This Row],[MWCNT]])</f>
        <v>0</v>
      </c>
      <c r="BB574" t="b">
        <f>IF(Table1[[#This Row],[SWCNT]]=TRUE,FALSE,IF(Table1[[#This Row],[MWCNT]]=TRUE,FALSE,TRUE))</f>
        <v>1</v>
      </c>
      <c r="BC574" s="18"/>
    </row>
    <row r="575" spans="1:55" ht="148">
      <c r="A575" t="s">
        <v>4475</v>
      </c>
      <c r="B575" s="2" t="s">
        <v>4477</v>
      </c>
      <c r="C575" s="16" t="s">
        <v>4479</v>
      </c>
      <c r="D575" s="17" t="s">
        <v>2338</v>
      </c>
      <c r="E575" s="2">
        <v>2012</v>
      </c>
      <c r="F575" t="b">
        <f>OR(ISNUMBER(FIND("cytotoxic",C575)),ISNUMBER(FIND("Cytotoxic",C575)),ISNUMBER(FIND("cellular toxicity",C575)),ISNUMBER(FIND("cell death",C575)),ISNUMBER(FIND("viable",C575)),ISNUMBER(FIND("phytotoxic",C575)),ISNUMBER(FIND("acute toxicity",C575)),ISNUMBER(FIND("MTT",C575)),ISNUMBER(FIND("survival",C575)),ISNUMBER(FIND("prolifer",C575)),ISNUMBER(FIND("apoptosis",C575)),ISNUMBER(FIND("neurotoxic",C575)),ISNUMBER(FIND("  lysis ",C575)),ISNUMBER(FIND("necrosis",C575)),ISNUMBER(FIND("cellular death",C575))*3,ISNUMBER(FIND("LDH",C575)),ISNUMBER(FIND("Acute toxicity",C575)))</f>
        <v>0</v>
      </c>
      <c r="G575" t="b">
        <f>OR(ISNUMBER(FIND("genotoxic",C575)),ISNUMBER(FIND("genotoxicity",C575)),ISNUMBER(FIND("DNA damage",C575)),ISNUMBER(FIND("DNA",C575)),ISNUMBER(FIND("RNA",C575)),ISNUMBER(FIND("mesothelioma",C575)),ISNUMBER(FIND("carcino",C575)),ISNUMBER(FIND("mutagen",C575)),ISNUMBER(FIND("genetic",C575)))</f>
        <v>0</v>
      </c>
      <c r="H575" t="b">
        <f>OR(ISNUMBER(FIND("inflammatory",C575)),ISNUMBER(FIND("inflamm",C575)))</f>
        <v>0</v>
      </c>
      <c r="I575" t="b">
        <f>OR(ISNUMBER(FIND("immune",C575)),ISNUMBER(FIND("immunological",C575)),ISNUMBER(FIND("interleuk",C575)),ISNUMBER(FIND("platelet activation",C575)),ISNUMBER(FIND("monocyte",C575)),ISNUMBER(FIND("leukocyte",C575)),ISNUMBER(FIND("cytokine",C575)),ISNUMBER(FIND("CD4",C575)),ISNUMBER(FIND("CD8",C575)),ISNUMBER(FIND("T-cell",C575)))</f>
        <v>0</v>
      </c>
      <c r="J575" t="b">
        <f>OR(ISNUMBER(FIND("reactive oxygen",C575)),ISNUMBER(FIND("ROS",C575)),ISNUMBER(FIND("free radical",C575)),ISNUMBER(FIND("oxidative stress",C575)),ISNUMBER(FIND("peroxid",C575)),ISNUMBER(FIND("oxidative",C575)),ISNUMBER(FIND("antioxid",C575)))</f>
        <v>0</v>
      </c>
      <c r="K575" t="b">
        <f>OR(ISNUMBER(FIND("autophag",C575)))</f>
        <v>0</v>
      </c>
      <c r="L575" t="b">
        <f>OR(ISNUMBER(FIND("morpholog",C575)))</f>
        <v>0</v>
      </c>
      <c r="M575" t="b">
        <f>OR(ISNUMBER(FIND("fibrosis",C575)),ISNUMBER(FIND("Fibrosis",C575)),ISNUMBER(FIND("fibrot",C575)))</f>
        <v>0</v>
      </c>
      <c r="N575" t="b">
        <f>OR(ISNUMBER(FIND("offspring",C575)),ISNUMBER(FIND("Parental",C575)),ISNUMBER(FIND("parental",C575)),ISNUMBER(FIND("germline",C575)),ISNUMBER(FIND("reproduc",C575)),ISNUMBER(FIND("embryo",C575)))</f>
        <v>0</v>
      </c>
      <c r="O575" t="b">
        <f>OR(ISNUMBER(FIND("metabol",C575)),ISNUMBER(FIND("Metabol",C575)),ISNUMBER(FIND("digest",C575)),ISNUMBER(FIND("mitochon",C575)))</f>
        <v>0</v>
      </c>
      <c r="P575" t="b">
        <f>OR(ISNUMBER(FIND("ecotox",C575)),ISNUMBER(FIND("Ecotox",B575)),ISNUMBER(FIND("ecotox",B575)),ISNUMBER(FIND("Ecotox",C575)))</f>
        <v>0</v>
      </c>
      <c r="Q575" t="b">
        <f>OR(ISNUMBER(FIND("Bioaccum",C575)),ISNUMBER(FIND("bioaccum",C575)),ISNUMBER(FIND("accum",C575)))</f>
        <v>0</v>
      </c>
      <c r="R575" t="b">
        <f>OR(ISNUMBER(FIND("Occupation",C575)),ISNUMBER(FIND("occupation",C575)),ISNUMBER(FIND("worker",C575)),ISNUMBER(FIND("workforce",C575)))</f>
        <v>0</v>
      </c>
      <c r="S575" t="b">
        <f>NOT(OR(F575,G575,H575,I575,J575,K575,L575,M575,N575,O575,P575,Q575,R575))</f>
        <v>1</v>
      </c>
      <c r="U575" t="b">
        <f>OR(Table1[[#This Row],[Inflammation]],Table1[[#This Row],[Immune]])</f>
        <v>0</v>
      </c>
      <c r="V575" t="str">
        <f>IF(OR(Table1[[#This Row],[Rodents]],Table1[[#This Row],[Human]],Table1[[#This Row],[Pig]]),OR(ISNUMBER(FIND("intratrach",C575)),ISNUMBER(FIND("nasal ",C575)),ISNUMBER(FIND("instill",C575))),"NA")</f>
        <v>NA</v>
      </c>
      <c r="W575" t="str">
        <f>IF(OR(Table1[[#This Row],[Rodents]],Table1[[#This Row],[Human]],Table1[[#This Row],[Pig]]),OR(ISNUMBER(FIND("dermal",C575)),ISNUMBER(FIND("skin ",C575))),"NA")</f>
        <v>NA</v>
      </c>
      <c r="X575" t="str">
        <f>IF(OR(Table1[[#This Row],[Rodents]],Table1[[#This Row],[Human]],Table1[[#This Row],[Pig]]),OR(ISNUMBER(FIND("injected",C575)),ISNUMBER(FIND("periton",C575)),ISNUMBER(FIND("intrascrot",C575))),"NA")</f>
        <v>NA</v>
      </c>
      <c r="Y575" t="str">
        <f>IF(OR(Table1[[#This Row],[Rodents]],Table1[[#This Row],[Human]],Table1[[#This Row],[Pig]]),NOT(OR(Table1[[#This Row],[Inhaled/Intratracheal/intranasal]],Table1[[#This Row],[Dermal]],Table1[[#This Row],[Injected]])),"NA")</f>
        <v>NA</v>
      </c>
      <c r="AA575" t="b">
        <f>OR(ISNUMBER(FIND("fish ",C575)),ISNUMBER(FIND("Fish ",C575)),ISNUMBER(FIND("aquatic",C575)),ISNUMBER(FIND("daphnids",C575)),ISNUMBER(FIND("Carcinus maenas",C575)),ISNUMBER(FIND("Daphnia",C575)),ISNUMBER(FIND("Ruditapes philippinarum",C575)),ISNUMBER(FIND("daphnia",C575)),ISNUMBER(FIND("marine",C575)),ISNUMBER(FIND("mussel",C575)),ISNUMBER(FIND("algae",C575)),ISNUMBER(FIND("Donax faba",C575)),ISNUMBER(FIND("estuarine",C575)),ISNUMBER(FIND("snail",C575)),ISNUMBER(FIND("Prorocentrum donghaiense",C575)) )</f>
        <v>0</v>
      </c>
      <c r="AB575" t="b">
        <f>OR(ISNUMBER(FIND(" rat ",C575)),ISNUMBER(FIND(" rats ",C575)),ISNUMBER(FIND(" Rats ",C575)),ISNUMBER(FIND(" Rat ",C575)),ISNUMBER(FIND(" rat.",C575)),ISNUMBER(FIND(" rats.",C575)),ISNUMBER(FIND("mouse",C575)),ISNUMBER(FIND("mice",C575)), ISNUMBER(FIND(" Mice",C575)))</f>
        <v>0</v>
      </c>
      <c r="AC575" t="b">
        <f>OR(ISNUMBER(FIND(" cell ",C575)),ISNUMBER(FIND("fibroblast",C575)),ISNUMBER(FIND("macrophage",C575)),ISNUMBER(FIND("epithelial",C575)),ISNUMBER(FIND("endothelial",C575)),ISNUMBER(FIND("neuron",C575)),ISNUMBER(FIND(" cells ",C575)),ISNUMBER(FIND("RBC",C575)),ISNUMBER(FIND("mitochond",C575)),ISNUMBER(FIND("adipocyte",C575)),ISNUMBER(FIND("osteo",C575)),ISNUMBER(FIND("keratin",C575)),ISNUMBER(FIND(" cell's ",C575)),ISNUMBER(FIND("eukary",C575)),ISNUMBER(FIND("sperm",C575)))</f>
        <v>1</v>
      </c>
      <c r="AD575" t="b">
        <f>OR(ISNUMBER(FIND("human",B575)),ISNUMBER(FIND("workers",B575)),ISNUMBER(FIND("workforces",B575)),ISNUMBER(FIND("occupational",B575)),ISNUMBER(FIND("Case report",B575)),ISNUMBER(FIND("Workplaces",B575)),ISNUMBER(FIND("worker",B575)))</f>
        <v>0</v>
      </c>
      <c r="AE575" t="b">
        <f>OR(ISNUMBER(FIND(" plant ",C575)),ISNUMBER(FIND("Plant ",C575)),ISNUMBER(FIND("tomato",C575)),ISNUMBER(FIND("plants",C575)),ISNUMBER(FIND("Plants",C575)),ISNUMBER(FIND("algae",C575)),ISNUMBER(FIND("lettuce",C575)),ISNUMBER(FIND("green gram sprouts ",C575)),ISNUMBER(FIND("Cucurbita pepo",C575)),ISNUMBER(FIND("bean ",C575)),ISNUMBER(FIND("chloroplast",C575)),ISNUMBER(FIND("chlorophyll",C575)),ISNUMBER(FIND("seedling",C575)),ISNUMBER(FIND("canola",C575)),ISNUMBER(FIND("shoot",C575)),ISNUMBER(FIND("photosynthes",C575)),ISNUMBER(FIND(" leaves ",C575)),,ISNUMBER(FIND("agriculture",C575)),ISNUMBER(FIND(" crops ",C575)))</f>
        <v>0</v>
      </c>
      <c r="AF575" t="b">
        <f>OR(ISNUMBER(FIND("bacteria",C575)),ISNUMBER(FIND("Bacteria",C575)),ISNUMBER(FIND("Bacterium",C575)),ISNUMBER(FIND("bacterium",C575)),ISNUMBER(FIND(" coli ",C575)))</f>
        <v>0</v>
      </c>
      <c r="AG575" t="b">
        <f>OR(ISNUMBER(FIND("fungi",C575)),ISNUMBER(FIND("Fungi",C575)),ISNUMBER(FIND("fungus",C575)),ISNUMBER(FIND("Fungus",C575)),ISNUMBER(FIND("mushroom",C575)),ISNUMBER(FIND("Mushroom",C575)),ISNUMBER(FIND(" mold ",C575)))</f>
        <v>0</v>
      </c>
      <c r="AH575" t="b">
        <f>OR(ISNUMBER(FIND("Pig ",C575)),ISNUMBER(FIND("pig ",C575)),ISNUMBER(FIND("Pigs ",C575)),ISNUMBER(FIND("pigs ",C575)))</f>
        <v>0</v>
      </c>
      <c r="AI575" t="b">
        <f>OR(ISNUMBER(FIND(" C. elegans",C575)),ISNUMBER(FIND("Caenorhabditis elegans",C575)),ISNUMBER(FIND("earthworms",C575)),ISNUMBER(FIND(" Ficopomatus enigmaticus",C575)),ISNUMBER(FIND("larva",C575)),ISNUMBER(FIND("Lumbriculus variegatus",C575)),ISNUMBER(FIND("nematode",C575)))</f>
        <v>0</v>
      </c>
      <c r="AJ575" t="b">
        <f>NOT(OR(AA575,AB575,AC575,AD575,AE575,AF575,AG575,AH575,AI575))</f>
        <v>0</v>
      </c>
      <c r="AL575" t="b">
        <f>OR(AA575,AB575,AD575,AE575,AF575,AG575,AH575,AI575)</f>
        <v>0</v>
      </c>
      <c r="AM575" t="b">
        <f>IF(Table1[[#This Row],[In vivo?]],IF(Table1[[#This Row],[Cell]],FALSE,TRUE),FALSE)</f>
        <v>0</v>
      </c>
      <c r="AN575" t="b">
        <f>AND(AC575,AL575)</f>
        <v>0</v>
      </c>
      <c r="AO575" t="b">
        <f>IF(Table1[[#This Row],[Cell]],IF(Table1[[#This Row],[In vivo?]],FALSE,TRUE),FALSE)</f>
        <v>1</v>
      </c>
      <c r="AP575" t="b">
        <f>NOT(OR(Table1[[#This Row],[In vivo?]],Table1[[#This Row],[Only in Cell]]))</f>
        <v>0</v>
      </c>
      <c r="AQ575" t="str">
        <f>IF(OR(Table1[[#This Row],[Rodents]],Table1[[#This Row],[Human]],Table1[[#This Row],[Pig]]),OR(ISNUMBER(FIND("pulmonary",C575)),ISNUMBER(FIND("lung",C575))),"NA")</f>
        <v>NA</v>
      </c>
      <c r="AR575" t="str">
        <f>IF(OR(Table1[[#This Row],[Rodents]],Table1[[#This Row],[Human]],Table1[[#This Row],[Pig]]),OR(ISNUMBER(FIND("skin",C575)),ISNUMBER(FIND("dermal",C575))),"NA")</f>
        <v>NA</v>
      </c>
      <c r="AS575" t="str">
        <f>IF(OR(Table1[[#This Row],[Rodents]],Table1[[#This Row],[Human]],Table1[[#This Row],[Pig]]),OR(ISNUMBER(FIND("liver",C575)),ISNUMBER(FIND("hepat",C575))),"NA")</f>
        <v>NA</v>
      </c>
      <c r="AT575" t="str">
        <f>IF(OR(Table1[[#This Row],[Rodents]],Table1[[#This Row],[Human]],Table1[[#This Row],[Pig]]),OR(ISNUMBER(FIND("kidney",C575)),ISNUMBER(FIND("neph",C575))),"NA")</f>
        <v>NA</v>
      </c>
      <c r="AU575" t="str">
        <f>IF(OR(Table1[[#This Row],[Rodents]],Table1[[#This Row],[Human]],Table1[[#This Row],[Pig]]),OR(ISNUMBER(FIND("brain",C575)),ISNUMBER(FIND("neur",C575)),ISNUMBER(FIND("nerv",C575))),"NA")</f>
        <v>NA</v>
      </c>
      <c r="AV575" t="str">
        <f>IF(OR(Table1[[#This Row],[Rodents]],Table1[[#This Row],[Human]],Table1[[#This Row],[Pig]]),OR(ISNUMBER(FIND("heart",C575)),ISNUMBER(FIND("cardi",C575))),"NA")</f>
        <v>NA</v>
      </c>
      <c r="AW575" t="str">
        <f>IF(OR(Table1[[#This Row],[Rodents]],Table1[[#This Row],[Human]],Table1[[#This Row],[Pig]]),OR(ISNUMBER(FIND("gastro",C575)),ISNUMBER(FIND("intesti",C575)),ISNUMBER(FIND("stomach",C575))),"NA")</f>
        <v>NA</v>
      </c>
      <c r="AX575" t="str">
        <f>IF(OR(Table1[[#This Row],[Rodents]],Table1[[#This Row],[Human]],Table1[[#This Row],[Pig]]),NOT(OR(AQ575,AR575,AS575,AT575,AU575,AV575,AW575)),"NA")</f>
        <v>NA</v>
      </c>
      <c r="AY575" t="b">
        <f>OR(ISNUMBER(FIND("SWCNT",C575)),ISNUMBER(FIND("SWNT",C575)),ISNUMBER(FIND("single-wall",C575)),ISNUMBER(FIND("single wall",C575)),ISNUMBER(FIND("Single wall",C575)),ISNUMBER(FIND("Single-wall",C575)),ISNUMBER(FIND("SWCNT",B575)),ISNUMBER(FIND("SWNT",B575)),ISNUMBER(FIND("single-wall",B575)),ISNUMBER(FIND("single wall",B575)),ISNUMBER(FIND("Single-wall",B575)),ISNUMBER(FIND("Single wall",B575)))</f>
        <v>0</v>
      </c>
      <c r="AZ575" t="b">
        <f>OR(ISNUMBER(FIND("MWCNT",C575)),ISNUMBER(FIND("MWNT",C575)),ISNUMBER(FIND("multi-wall",C575)),ISNUMBER(FIND("multi wall",C575)),ISNUMBER(FIND("multiwall",C575)),ISNUMBER(FIND("Multi-wall",C575)),ISNUMBER(FIND("Multi wall",C575)),ISNUMBER(FIND("Multiwall",C575)),ISNUMBER(FIND("MWCNT",B575)),ISNUMBER(FIND("MWNT",B575)),ISNUMBER(FIND("multi-wall",B575)),ISNUMBER(FIND("multi wall",B575)),ISNUMBER(FIND("multiwall",B575)),ISNUMBER(FIND("Multi-wall",B575)),ISNUMBER(FIND("Multi wall",B575)),ISNUMBER(FIND("Multiwall",B575)),ISNUMBER(FIND("Double-wall",B575)),ISNUMBER(FIND("Double wall",B575)),ISNUMBER(FIND("Doublewall",B575)),ISNUMBER(FIND("double-wall",B575)),ISNUMBER(FIND("double wall",B575)),ISNUMBER(FIND("doublewall",B575)))</f>
        <v>0</v>
      </c>
      <c r="BA575" t="b">
        <f>AND(Table1[[#This Row],[SWCNT]],Table1[[#This Row],[MWCNT]])</f>
        <v>0</v>
      </c>
      <c r="BB575" t="b">
        <f>IF(Table1[[#This Row],[SWCNT]]=TRUE,FALSE,IF(Table1[[#This Row],[MWCNT]]=TRUE,FALSE,TRUE))</f>
        <v>1</v>
      </c>
      <c r="BC575" s="18"/>
    </row>
    <row r="576" spans="1:55" ht="129.5">
      <c r="A576" t="s">
        <v>5082</v>
      </c>
      <c r="B576" s="2" t="s">
        <v>5084</v>
      </c>
      <c r="C576" s="16" t="s">
        <v>5086</v>
      </c>
      <c r="D576" s="17" t="s">
        <v>1135</v>
      </c>
      <c r="E576" s="2">
        <v>2010</v>
      </c>
      <c r="F576" t="b">
        <f>OR(ISNUMBER(FIND("cytotoxic",C576)),ISNUMBER(FIND("Cytotoxic",C576)),ISNUMBER(FIND("cellular toxicity",C576)),ISNUMBER(FIND("cell death",C576)),ISNUMBER(FIND("viable",C576)),ISNUMBER(FIND("phytotoxic",C576)),ISNUMBER(FIND("acute toxicity",C576)),ISNUMBER(FIND("MTT",C576)),ISNUMBER(FIND("survival",C576)),ISNUMBER(FIND("prolifer",C576)),ISNUMBER(FIND("apoptosis",C576)),ISNUMBER(FIND("neurotoxic",C576)),ISNUMBER(FIND("  lysis ",C576)),ISNUMBER(FIND("necrosis",C576)),ISNUMBER(FIND("cellular death",C576))*3,ISNUMBER(FIND("LDH",C576)),ISNUMBER(FIND("Acute toxicity",C576)))</f>
        <v>0</v>
      </c>
      <c r="G576" t="b">
        <f>OR(ISNUMBER(FIND("genotoxic",C576)),ISNUMBER(FIND("genotoxicity",C576)),ISNUMBER(FIND("DNA damage",C576)),ISNUMBER(FIND("DNA",C576)),ISNUMBER(FIND("RNA",C576)),ISNUMBER(FIND("mesothelioma",C576)),ISNUMBER(FIND("carcino",C576)),ISNUMBER(FIND("mutagen",C576)),ISNUMBER(FIND("genetic",C576)))</f>
        <v>0</v>
      </c>
      <c r="H576" t="b">
        <f>OR(ISNUMBER(FIND("inflammatory",C576)),ISNUMBER(FIND("inflamm",C576)))</f>
        <v>0</v>
      </c>
      <c r="I576" t="b">
        <f>OR(ISNUMBER(FIND("immune",C576)),ISNUMBER(FIND("immunological",C576)),ISNUMBER(FIND("interleuk",C576)),ISNUMBER(FIND("platelet activation",C576)),ISNUMBER(FIND("monocyte",C576)),ISNUMBER(FIND("leukocyte",C576)),ISNUMBER(FIND("cytokine",C576)),ISNUMBER(FIND("CD4",C576)),ISNUMBER(FIND("CD8",C576)),ISNUMBER(FIND("T-cell",C576)))</f>
        <v>0</v>
      </c>
      <c r="J576" t="b">
        <f>OR(ISNUMBER(FIND("reactive oxygen",C576)),ISNUMBER(FIND("ROS",C576)),ISNUMBER(FIND("free radical",C576)),ISNUMBER(FIND("oxidative stress",C576)),ISNUMBER(FIND("peroxid",C576)),ISNUMBER(FIND("oxidative",C576)),ISNUMBER(FIND("antioxid",C576)))</f>
        <v>0</v>
      </c>
      <c r="K576" t="b">
        <f>OR(ISNUMBER(FIND("autophag",C576)))</f>
        <v>0</v>
      </c>
      <c r="L576" t="b">
        <f>OR(ISNUMBER(FIND("morpholog",C576)))</f>
        <v>0</v>
      </c>
      <c r="M576" t="b">
        <f>OR(ISNUMBER(FIND("fibrosis",C576)),ISNUMBER(FIND("Fibrosis",C576)),ISNUMBER(FIND("fibrot",C576)))</f>
        <v>0</v>
      </c>
      <c r="N576" t="b">
        <f>OR(ISNUMBER(FIND("offspring",C576)),ISNUMBER(FIND("Parental",C576)),ISNUMBER(FIND("parental",C576)),ISNUMBER(FIND("germline",C576)),ISNUMBER(FIND("reproduc",C576)),ISNUMBER(FIND("embryo",C576)))</f>
        <v>0</v>
      </c>
      <c r="O576" t="b">
        <f>OR(ISNUMBER(FIND("metabol",C576)),ISNUMBER(FIND("Metabol",C576)),ISNUMBER(FIND("digest",C576)),ISNUMBER(FIND("mitochon",C576)))</f>
        <v>0</v>
      </c>
      <c r="P576" t="b">
        <f>OR(ISNUMBER(FIND("ecotox",C576)),ISNUMBER(FIND("Ecotox",B576)),ISNUMBER(FIND("ecotox",B576)),ISNUMBER(FIND("Ecotox",C576)))</f>
        <v>0</v>
      </c>
      <c r="Q576" t="b">
        <f>OR(ISNUMBER(FIND("Bioaccum",C576)),ISNUMBER(FIND("bioaccum",C576)),ISNUMBER(FIND("accum",C576)))</f>
        <v>0</v>
      </c>
      <c r="R576" t="b">
        <f>OR(ISNUMBER(FIND("Occupation",C576)),ISNUMBER(FIND("occupation",C576)),ISNUMBER(FIND("worker",C576)),ISNUMBER(FIND("workforce",C576)))</f>
        <v>0</v>
      </c>
      <c r="S576" t="b">
        <f>NOT(OR(F576,G576,H576,I576,J576,K576,L576,M576,N576,O576,P576,Q576,R576))</f>
        <v>1</v>
      </c>
      <c r="U576" t="b">
        <f>OR(Table1[[#This Row],[Inflammation]],Table1[[#This Row],[Immune]])</f>
        <v>0</v>
      </c>
      <c r="V576" t="str">
        <f>IF(OR(Table1[[#This Row],[Rodents]],Table1[[#This Row],[Human]],Table1[[#This Row],[Pig]]),OR(ISNUMBER(FIND("intratrach",C576)),ISNUMBER(FIND("nasal ",C576)),ISNUMBER(FIND("instill",C576))),"NA")</f>
        <v>NA</v>
      </c>
      <c r="W576" t="str">
        <f>IF(OR(Table1[[#This Row],[Rodents]],Table1[[#This Row],[Human]],Table1[[#This Row],[Pig]]),OR(ISNUMBER(FIND("dermal",C576)),ISNUMBER(FIND("skin ",C576))),"NA")</f>
        <v>NA</v>
      </c>
      <c r="X576" t="str">
        <f>IF(OR(Table1[[#This Row],[Rodents]],Table1[[#This Row],[Human]],Table1[[#This Row],[Pig]]),OR(ISNUMBER(FIND("injected",C576)),ISNUMBER(FIND("periton",C576)),ISNUMBER(FIND("intrascrot",C576))),"NA")</f>
        <v>NA</v>
      </c>
      <c r="Y576" t="str">
        <f>IF(OR(Table1[[#This Row],[Rodents]],Table1[[#This Row],[Human]],Table1[[#This Row],[Pig]]),NOT(OR(Table1[[#This Row],[Inhaled/Intratracheal/intranasal]],Table1[[#This Row],[Dermal]],Table1[[#This Row],[Injected]])),"NA")</f>
        <v>NA</v>
      </c>
      <c r="AA576" t="b">
        <f>OR(ISNUMBER(FIND("fish ",C576)),ISNUMBER(FIND("Fish ",C576)),ISNUMBER(FIND("aquatic",C576)),ISNUMBER(FIND("daphnids",C576)),ISNUMBER(FIND("Carcinus maenas",C576)),ISNUMBER(FIND("Daphnia",C576)),ISNUMBER(FIND("Ruditapes philippinarum",C576)),ISNUMBER(FIND("daphnia",C576)),ISNUMBER(FIND("marine",C576)),ISNUMBER(FIND("mussel",C576)),ISNUMBER(FIND("algae",C576)),ISNUMBER(FIND("Donax faba",C576)),ISNUMBER(FIND("estuarine",C576)),ISNUMBER(FIND("snail",C576)),ISNUMBER(FIND("Prorocentrum donghaiense",C576)) )</f>
        <v>1</v>
      </c>
      <c r="AB576" t="b">
        <f>OR(ISNUMBER(FIND(" rat ",C576)),ISNUMBER(FIND(" rats ",C576)),ISNUMBER(FIND(" Rats ",C576)),ISNUMBER(FIND(" Rat ",C576)),ISNUMBER(FIND(" rat.",C576)),ISNUMBER(FIND(" rats.",C576)),ISNUMBER(FIND("mouse",C576)),ISNUMBER(FIND("mice",C576)), ISNUMBER(FIND(" Mice",C576)))</f>
        <v>0</v>
      </c>
      <c r="AC576" t="b">
        <f>OR(ISNUMBER(FIND(" cell ",C576)),ISNUMBER(FIND("fibroblast",C576)),ISNUMBER(FIND("macrophage",C576)),ISNUMBER(FIND("epithelial",C576)),ISNUMBER(FIND("endothelial",C576)),ISNUMBER(FIND("neuron",C576)),ISNUMBER(FIND(" cells ",C576)),ISNUMBER(FIND("RBC",C576)),ISNUMBER(FIND("mitochond",C576)),ISNUMBER(FIND("adipocyte",C576)),ISNUMBER(FIND("osteo",C576)),ISNUMBER(FIND("keratin",C576)),ISNUMBER(FIND(" cell's ",C576)),ISNUMBER(FIND("eukary",C576)),ISNUMBER(FIND("sperm",C576)))</f>
        <v>0</v>
      </c>
      <c r="AD576" t="b">
        <f>OR(ISNUMBER(FIND("human",B576)),ISNUMBER(FIND("workers",B576)),ISNUMBER(FIND("workforces",B576)),ISNUMBER(FIND("occupational",B576)),ISNUMBER(FIND("Case report",B576)),ISNUMBER(FIND("Workplaces",B576)),ISNUMBER(FIND("worker",B576)))</f>
        <v>0</v>
      </c>
      <c r="AE576" t="b">
        <f>OR(ISNUMBER(FIND(" plant ",C576)),ISNUMBER(FIND("Plant ",C576)),ISNUMBER(FIND("tomato",C576)),ISNUMBER(FIND("plants",C576)),ISNUMBER(FIND("Plants",C576)),ISNUMBER(FIND("algae",C576)),ISNUMBER(FIND("lettuce",C576)),ISNUMBER(FIND("green gram sprouts ",C576)),ISNUMBER(FIND("Cucurbita pepo",C576)),ISNUMBER(FIND("bean ",C576)),ISNUMBER(FIND("chloroplast",C576)),ISNUMBER(FIND("chlorophyll",C576)),ISNUMBER(FIND("seedling",C576)),ISNUMBER(FIND("canola",C576)),ISNUMBER(FIND("shoot",C576)),ISNUMBER(FIND("photosynthes",C576)),ISNUMBER(FIND(" leaves ",C576)),,ISNUMBER(FIND("agriculture",C576)),ISNUMBER(FIND(" crops ",C576)))</f>
        <v>1</v>
      </c>
      <c r="AF576" t="b">
        <f>OR(ISNUMBER(FIND("bacteria",C576)),ISNUMBER(FIND("Bacteria",C576)),ISNUMBER(FIND("Bacterium",C576)),ISNUMBER(FIND("bacterium",C576)),ISNUMBER(FIND(" coli ",C576)))</f>
        <v>0</v>
      </c>
      <c r="AG576" t="b">
        <f>OR(ISNUMBER(FIND("fungi",C576)),ISNUMBER(FIND("Fungi",C576)),ISNUMBER(FIND("fungus",C576)),ISNUMBER(FIND("Fungus",C576)),ISNUMBER(FIND("mushroom",C576)),ISNUMBER(FIND("Mushroom",C576)),ISNUMBER(FIND(" mold ",C576)))</f>
        <v>0</v>
      </c>
      <c r="AH576" t="b">
        <f>OR(ISNUMBER(FIND("Pig ",C576)),ISNUMBER(FIND("pig ",C576)),ISNUMBER(FIND("Pigs ",C576)),ISNUMBER(FIND("pigs ",C576)))</f>
        <v>0</v>
      </c>
      <c r="AI576" t="b">
        <f>OR(ISNUMBER(FIND(" C. elegans",C576)),ISNUMBER(FIND("Caenorhabditis elegans",C576)),ISNUMBER(FIND("earthworms",C576)),ISNUMBER(FIND(" Ficopomatus enigmaticus",C576)),ISNUMBER(FIND("larva",C576)),ISNUMBER(FIND("Lumbriculus variegatus",C576)),ISNUMBER(FIND("nematode",C576)))</f>
        <v>0</v>
      </c>
      <c r="AJ576" t="b">
        <f>NOT(OR(AA576,AB576,AC576,AD576,AE576,AF576,AG576,AH576,AI576))</f>
        <v>0</v>
      </c>
      <c r="AL576" t="b">
        <f>OR(AA576,AB576,AD576,AE576,AF576,AG576,AH576,AI576)</f>
        <v>1</v>
      </c>
      <c r="AM576" t="b">
        <f>IF(Table1[[#This Row],[In vivo?]],IF(Table1[[#This Row],[Cell]],FALSE,TRUE),FALSE)</f>
        <v>1</v>
      </c>
      <c r="AN576" t="b">
        <f>AND(AC576,AL576)</f>
        <v>0</v>
      </c>
      <c r="AO576" t="b">
        <f>IF(Table1[[#This Row],[Cell]],IF(Table1[[#This Row],[In vivo?]],FALSE,TRUE),FALSE)</f>
        <v>0</v>
      </c>
      <c r="AP576" t="b">
        <f>NOT(OR(Table1[[#This Row],[In vivo?]],Table1[[#This Row],[Only in Cell]]))</f>
        <v>0</v>
      </c>
      <c r="AQ576" t="str">
        <f>IF(OR(Table1[[#This Row],[Rodents]],Table1[[#This Row],[Human]],Table1[[#This Row],[Pig]]),OR(ISNUMBER(FIND("pulmonary",C576)),ISNUMBER(FIND("lung",C576))),"NA")</f>
        <v>NA</v>
      </c>
      <c r="AR576" t="str">
        <f>IF(OR(Table1[[#This Row],[Rodents]],Table1[[#This Row],[Human]],Table1[[#This Row],[Pig]]),OR(ISNUMBER(FIND("skin",C576)),ISNUMBER(FIND("dermal",C576))),"NA")</f>
        <v>NA</v>
      </c>
      <c r="AS576" t="str">
        <f>IF(OR(Table1[[#This Row],[Rodents]],Table1[[#This Row],[Human]],Table1[[#This Row],[Pig]]),OR(ISNUMBER(FIND("liver",C576)),ISNUMBER(FIND("hepat",C576))),"NA")</f>
        <v>NA</v>
      </c>
      <c r="AT576" t="str">
        <f>IF(OR(Table1[[#This Row],[Rodents]],Table1[[#This Row],[Human]],Table1[[#This Row],[Pig]]),OR(ISNUMBER(FIND("kidney",C576)),ISNUMBER(FIND("neph",C576))),"NA")</f>
        <v>NA</v>
      </c>
      <c r="AU576" t="str">
        <f>IF(OR(Table1[[#This Row],[Rodents]],Table1[[#This Row],[Human]],Table1[[#This Row],[Pig]]),OR(ISNUMBER(FIND("brain",C576)),ISNUMBER(FIND("neur",C576)),ISNUMBER(FIND("nerv",C576))),"NA")</f>
        <v>NA</v>
      </c>
      <c r="AV576" t="str">
        <f>IF(OR(Table1[[#This Row],[Rodents]],Table1[[#This Row],[Human]],Table1[[#This Row],[Pig]]),OR(ISNUMBER(FIND("heart",C576)),ISNUMBER(FIND("cardi",C576))),"NA")</f>
        <v>NA</v>
      </c>
      <c r="AW576" t="str">
        <f>IF(OR(Table1[[#This Row],[Rodents]],Table1[[#This Row],[Human]],Table1[[#This Row],[Pig]]),OR(ISNUMBER(FIND("gastro",C576)),ISNUMBER(FIND("intesti",C576)),ISNUMBER(FIND("stomach",C576))),"NA")</f>
        <v>NA</v>
      </c>
      <c r="AX576" t="str">
        <f>IF(OR(Table1[[#This Row],[Rodents]],Table1[[#This Row],[Human]],Table1[[#This Row],[Pig]]),NOT(OR(AQ576,AR576,AS576,AT576,AU576,AV576,AW576)),"NA")</f>
        <v>NA</v>
      </c>
      <c r="AY576" t="b">
        <f>OR(ISNUMBER(FIND("SWCNT",C576)),ISNUMBER(FIND("SWNT",C576)),ISNUMBER(FIND("single-wall",C576)),ISNUMBER(FIND("single wall",C576)),ISNUMBER(FIND("Single wall",C576)),ISNUMBER(FIND("Single-wall",C576)),ISNUMBER(FIND("SWCNT",B576)),ISNUMBER(FIND("SWNT",B576)),ISNUMBER(FIND("single-wall",B576)),ISNUMBER(FIND("single wall",B576)),ISNUMBER(FIND("Single-wall",B576)),ISNUMBER(FIND("Single wall",B576)))</f>
        <v>0</v>
      </c>
      <c r="AZ576" t="b">
        <f>OR(ISNUMBER(FIND("MWCNT",C576)),ISNUMBER(FIND("MWNT",C576)),ISNUMBER(FIND("multi-wall",C576)),ISNUMBER(FIND("multi wall",C576)),ISNUMBER(FIND("multiwall",C576)),ISNUMBER(FIND("Multi-wall",C576)),ISNUMBER(FIND("Multi wall",C576)),ISNUMBER(FIND("Multiwall",C576)),ISNUMBER(FIND("MWCNT",B576)),ISNUMBER(FIND("MWNT",B576)),ISNUMBER(FIND("multi-wall",B576)),ISNUMBER(FIND("multi wall",B576)),ISNUMBER(FIND("multiwall",B576)),ISNUMBER(FIND("Multi-wall",B576)),ISNUMBER(FIND("Multi wall",B576)),ISNUMBER(FIND("Multiwall",B576)),ISNUMBER(FIND("Double-wall",B576)),ISNUMBER(FIND("Double wall",B576)),ISNUMBER(FIND("Doublewall",B576)),ISNUMBER(FIND("double-wall",B576)),ISNUMBER(FIND("double wall",B576)),ISNUMBER(FIND("doublewall",B576)))</f>
        <v>0</v>
      </c>
      <c r="BA576" t="b">
        <f>AND(Table1[[#This Row],[SWCNT]],Table1[[#This Row],[MWCNT]])</f>
        <v>0</v>
      </c>
      <c r="BB576" t="b">
        <f>IF(Table1[[#This Row],[SWCNT]]=TRUE,FALSE,IF(Table1[[#This Row],[MWCNT]]=TRUE,FALSE,TRUE))</f>
        <v>1</v>
      </c>
      <c r="BC576" s="18"/>
    </row>
    <row r="577" spans="1:55" ht="92.5">
      <c r="A577" t="s">
        <v>5303</v>
      </c>
      <c r="B577" s="2" t="s">
        <v>5304</v>
      </c>
      <c r="C577" s="16" t="s">
        <v>5305</v>
      </c>
      <c r="D577" s="17" t="s">
        <v>5306</v>
      </c>
      <c r="E577" s="2">
        <v>2010</v>
      </c>
      <c r="F577" t="b">
        <f>OR(ISNUMBER(FIND("cytotoxic",C577)),ISNUMBER(FIND("Cytotoxic",C577)),ISNUMBER(FIND("cellular toxicity",C577)),ISNUMBER(FIND("cell death",C577)),ISNUMBER(FIND("viable",C577)),ISNUMBER(FIND("phytotoxic",C577)),ISNUMBER(FIND("acute toxicity",C577)),ISNUMBER(FIND("MTT",C577)),ISNUMBER(FIND("survival",C577)),ISNUMBER(FIND("prolifer",C577)),ISNUMBER(FIND("apoptosis",C577)),ISNUMBER(FIND("neurotoxic",C577)),ISNUMBER(FIND("  lysis ",C577)),ISNUMBER(FIND("necrosis",C577)),ISNUMBER(FIND("cellular death",C577))*3,ISNUMBER(FIND("LDH",C577)),ISNUMBER(FIND("Acute toxicity",C577)))</f>
        <v>0</v>
      </c>
      <c r="G577" t="b">
        <f>OR(ISNUMBER(FIND("genotoxic",C577)),ISNUMBER(FIND("genotoxicity",C577)),ISNUMBER(FIND("DNA damage",C577)),ISNUMBER(FIND("DNA",C577)),ISNUMBER(FIND("RNA",C577)),ISNUMBER(FIND("mesothelioma",C577)),ISNUMBER(FIND("carcino",C577)),ISNUMBER(FIND("mutagen",C577)),ISNUMBER(FIND("genetic",C577)))</f>
        <v>0</v>
      </c>
      <c r="H577" t="b">
        <f>OR(ISNUMBER(FIND("inflammatory",C577)),ISNUMBER(FIND("inflamm",C577)))</f>
        <v>0</v>
      </c>
      <c r="I577" t="b">
        <f>OR(ISNUMBER(FIND("immune",C577)),ISNUMBER(FIND("immunological",C577)),ISNUMBER(FIND("interleuk",C577)),ISNUMBER(FIND("platelet activation",C577)),ISNUMBER(FIND("monocyte",C577)),ISNUMBER(FIND("leukocyte",C577)),ISNUMBER(FIND("cytokine",C577)),ISNUMBER(FIND("CD4",C577)),ISNUMBER(FIND("CD8",C577)),ISNUMBER(FIND("T-cell",C577)))</f>
        <v>0</v>
      </c>
      <c r="J577" t="b">
        <f>OR(ISNUMBER(FIND("reactive oxygen",C577)),ISNUMBER(FIND("ROS",C577)),ISNUMBER(FIND("free radical",C577)),ISNUMBER(FIND("oxidative stress",C577)),ISNUMBER(FIND("peroxid",C577)),ISNUMBER(FIND("oxidative",C577)),ISNUMBER(FIND("antioxid",C577)))</f>
        <v>0</v>
      </c>
      <c r="K577" t="b">
        <f>OR(ISNUMBER(FIND("autophag",C577)))</f>
        <v>0</v>
      </c>
      <c r="L577" t="b">
        <f>OR(ISNUMBER(FIND("morpholog",C577)))</f>
        <v>0</v>
      </c>
      <c r="M577" t="b">
        <f>OR(ISNUMBER(FIND("fibrosis",C577)),ISNUMBER(FIND("Fibrosis",C577)),ISNUMBER(FIND("fibrot",C577)))</f>
        <v>0</v>
      </c>
      <c r="N577" t="b">
        <f>OR(ISNUMBER(FIND("offspring",C577)),ISNUMBER(FIND("Parental",C577)),ISNUMBER(FIND("parental",C577)),ISNUMBER(FIND("germline",C577)),ISNUMBER(FIND("reproduc",C577)),ISNUMBER(FIND("embryo",C577)))</f>
        <v>0</v>
      </c>
      <c r="O577" t="b">
        <v>1</v>
      </c>
      <c r="P577" t="b">
        <f>OR(ISNUMBER(FIND("ecotox",C577)),ISNUMBER(FIND("Ecotox",B577)),ISNUMBER(FIND("ecotox",B577)),ISNUMBER(FIND("Ecotox",C577)))</f>
        <v>0</v>
      </c>
      <c r="Q577" t="b">
        <f>OR(ISNUMBER(FIND("Bioaccum",C577)),ISNUMBER(FIND("bioaccum",C577)),ISNUMBER(FIND("accum",C577)))</f>
        <v>0</v>
      </c>
      <c r="R577" t="b">
        <f>OR(ISNUMBER(FIND("Occupation",C577)),ISNUMBER(FIND("occupation",C577)),ISNUMBER(FIND("worker",C577)),ISNUMBER(FIND("workforce",C577)))</f>
        <v>0</v>
      </c>
      <c r="S577" t="b">
        <f>NOT(OR(F577,G577,H577,I577,J577,K577,L577,M577,N577,O577,P577,Q577,R577))</f>
        <v>0</v>
      </c>
      <c r="U577" t="b">
        <f>OR(Table1[[#This Row],[Inflammation]],Table1[[#This Row],[Immune]])</f>
        <v>0</v>
      </c>
      <c r="V577" t="str">
        <f>IF(OR(Table1[[#This Row],[Rodents]],Table1[[#This Row],[Human]],Table1[[#This Row],[Pig]]),OR(ISNUMBER(FIND("intratrach",C577)),ISNUMBER(FIND("nasal ",C577)),ISNUMBER(FIND("instill",C577))),"NA")</f>
        <v>NA</v>
      </c>
      <c r="W577" t="str">
        <f>IF(OR(Table1[[#This Row],[Rodents]],Table1[[#This Row],[Human]],Table1[[#This Row],[Pig]]),OR(ISNUMBER(FIND("dermal",C577)),ISNUMBER(FIND("skin ",C577))),"NA")</f>
        <v>NA</v>
      </c>
      <c r="X577" t="str">
        <f>IF(OR(Table1[[#This Row],[Rodents]],Table1[[#This Row],[Human]],Table1[[#This Row],[Pig]]),OR(ISNUMBER(FIND("injected",C577)),ISNUMBER(FIND("periton",C577)),ISNUMBER(FIND("intrascrot",C577))),"NA")</f>
        <v>NA</v>
      </c>
      <c r="Y577" t="str">
        <f>IF(OR(Table1[[#This Row],[Rodents]],Table1[[#This Row],[Human]],Table1[[#This Row],[Pig]]),NOT(OR(Table1[[#This Row],[Inhaled/Intratracheal/intranasal]],Table1[[#This Row],[Dermal]],Table1[[#This Row],[Injected]])),"NA")</f>
        <v>NA</v>
      </c>
      <c r="AA577" t="b">
        <f>OR(ISNUMBER(FIND("fish ",C577)),ISNUMBER(FIND("Fish ",C577)),ISNUMBER(FIND("aquatic",C577)),ISNUMBER(FIND("daphnids",C577)),ISNUMBER(FIND("Carcinus maenas",C577)),ISNUMBER(FIND("Daphnia",C577)),ISNUMBER(FIND("Ruditapes philippinarum",C577)),ISNUMBER(FIND("daphnia",C577)),ISNUMBER(FIND("marine",C577)),ISNUMBER(FIND("mussel",C577)),ISNUMBER(FIND("algae",C577)),ISNUMBER(FIND("Donax faba",C577)),ISNUMBER(FIND("estuarine",C577)),ISNUMBER(FIND("snail",C577)),ISNUMBER(FIND("Prorocentrum donghaiense",C577)) )</f>
        <v>0</v>
      </c>
      <c r="AB577" t="b">
        <f>OR(ISNUMBER(FIND(" rat ",C577)),ISNUMBER(FIND(" rats ",C577)),ISNUMBER(FIND(" Rats ",C577)),ISNUMBER(FIND(" Rat ",C577)),ISNUMBER(FIND(" rat.",C577)),ISNUMBER(FIND(" rats.",C577)),ISNUMBER(FIND("mouse",C577)),ISNUMBER(FIND("mice",C577)), ISNUMBER(FIND(" Mice",C577)))</f>
        <v>0</v>
      </c>
      <c r="AC577" t="b">
        <f>OR(ISNUMBER(FIND(" cell ",C577)),ISNUMBER(FIND("fibroblast",C577)),ISNUMBER(FIND("macrophage",C577)),ISNUMBER(FIND("epithelial",C577)),ISNUMBER(FIND("endothelial",C577)),ISNUMBER(FIND("neuron",C577)),ISNUMBER(FIND(" cells ",C577)),ISNUMBER(FIND("RBC",C577)),ISNUMBER(FIND("mitochond",C577)),ISNUMBER(FIND("adipocyte",C577)),ISNUMBER(FIND("osteo",C577)),ISNUMBER(FIND("keratin",C577)),ISNUMBER(FIND(" cell's ",C577)),ISNUMBER(FIND("eukary",C577)),ISNUMBER(FIND("sperm",C577)))</f>
        <v>0</v>
      </c>
      <c r="AD577" t="b">
        <f>OR(ISNUMBER(FIND("human",B577)),ISNUMBER(FIND("workers",B577)),ISNUMBER(FIND("workforces",B577)),ISNUMBER(FIND("occupational",B577)),ISNUMBER(FIND("Case report",B577)),ISNUMBER(FIND("Workplaces",B577)),ISNUMBER(FIND("worker",B577)))</f>
        <v>0</v>
      </c>
      <c r="AE577" t="b">
        <f>OR(ISNUMBER(FIND(" plant ",C577)),ISNUMBER(FIND("Plant ",C577)),ISNUMBER(FIND("tomato",C577)),ISNUMBER(FIND("plants",C577)),ISNUMBER(FIND("Plants",C577)),ISNUMBER(FIND("algae",C577)),ISNUMBER(FIND("lettuce",C577)),ISNUMBER(FIND("green gram sprouts ",C577)),ISNUMBER(FIND("Cucurbita pepo",C577)),ISNUMBER(FIND("bean ",C577)),ISNUMBER(FIND("chloroplast",C577)),ISNUMBER(FIND("chlorophyll",C577)),ISNUMBER(FIND("seedling",C577)),ISNUMBER(FIND("canola",C577)),ISNUMBER(FIND("shoot",C577)),ISNUMBER(FIND("photosynthes",C577)),ISNUMBER(FIND(" leaves ",C577)),,ISNUMBER(FIND("agriculture",C577)),ISNUMBER(FIND(" crops ",C577)))</f>
        <v>0</v>
      </c>
      <c r="AF577" t="b">
        <f>OR(ISNUMBER(FIND("bacteria",C577)),ISNUMBER(FIND("Bacteria",C577)),ISNUMBER(FIND("Bacterium",C577)),ISNUMBER(FIND("bacterium",C577)),ISNUMBER(FIND(" coli ",C577)))</f>
        <v>1</v>
      </c>
      <c r="AG577" t="b">
        <f>OR(ISNUMBER(FIND("fungi",C577)),ISNUMBER(FIND("Fungi",C577)),ISNUMBER(FIND("fungus",C577)),ISNUMBER(FIND("Fungus",C577)),ISNUMBER(FIND("mushroom",C577)),ISNUMBER(FIND("Mushroom",C577)),ISNUMBER(FIND(" mold ",C577)))</f>
        <v>0</v>
      </c>
      <c r="AH577" t="b">
        <f>OR(ISNUMBER(FIND("Pig ",C577)),ISNUMBER(FIND("pig ",C577)),ISNUMBER(FIND("Pigs ",C577)),ISNUMBER(FIND("pigs ",C577)))</f>
        <v>0</v>
      </c>
      <c r="AI577" t="b">
        <f>OR(ISNUMBER(FIND(" C. elegans",C577)),ISNUMBER(FIND("Caenorhabditis elegans",C577)),ISNUMBER(FIND("earthworms",C577)),ISNUMBER(FIND(" Ficopomatus enigmaticus",C577)),ISNUMBER(FIND("larva",C577)),ISNUMBER(FIND("Lumbriculus variegatus",C577)),ISNUMBER(FIND("nematode",C577)))</f>
        <v>0</v>
      </c>
      <c r="AJ577" t="b">
        <f>NOT(OR(AA577,AB577,AC577,AD577,AE577,AF577,AG577,AH577,AI577))</f>
        <v>0</v>
      </c>
      <c r="AL577" t="b">
        <f>OR(AA577,AB577,AD577,AE577,AF577,AG577,AH577,AI577)</f>
        <v>1</v>
      </c>
      <c r="AM577" t="b">
        <f>IF(Table1[[#This Row],[In vivo?]],IF(Table1[[#This Row],[Cell]],FALSE,TRUE),FALSE)</f>
        <v>1</v>
      </c>
      <c r="AN577" t="b">
        <f>AND(AC577,AL577)</f>
        <v>0</v>
      </c>
      <c r="AO577" t="b">
        <f>IF(Table1[[#This Row],[Cell]],IF(Table1[[#This Row],[In vivo?]],FALSE,TRUE),FALSE)</f>
        <v>0</v>
      </c>
      <c r="AP577" t="b">
        <f>NOT(OR(Table1[[#This Row],[In vivo?]],Table1[[#This Row],[Only in Cell]]))</f>
        <v>0</v>
      </c>
      <c r="AQ577" t="str">
        <f>IF(OR(Table1[[#This Row],[Rodents]],Table1[[#This Row],[Human]],Table1[[#This Row],[Pig]]),OR(ISNUMBER(FIND("pulmonary",C577)),ISNUMBER(FIND("lung",C577))),"NA")</f>
        <v>NA</v>
      </c>
      <c r="AR577" t="str">
        <f>IF(OR(Table1[[#This Row],[Rodents]],Table1[[#This Row],[Human]],Table1[[#This Row],[Pig]]),OR(ISNUMBER(FIND("skin",C577)),ISNUMBER(FIND("dermal",C577))),"NA")</f>
        <v>NA</v>
      </c>
      <c r="AS577" t="str">
        <f>IF(OR(Table1[[#This Row],[Rodents]],Table1[[#This Row],[Human]],Table1[[#This Row],[Pig]]),OR(ISNUMBER(FIND("liver",C577)),ISNUMBER(FIND("hepat",C577))),"NA")</f>
        <v>NA</v>
      </c>
      <c r="AT577" t="str">
        <f>IF(OR(Table1[[#This Row],[Rodents]],Table1[[#This Row],[Human]],Table1[[#This Row],[Pig]]),OR(ISNUMBER(FIND("kidney",C577)),ISNUMBER(FIND("neph",C577))),"NA")</f>
        <v>NA</v>
      </c>
      <c r="AU577" t="str">
        <f>IF(OR(Table1[[#This Row],[Rodents]],Table1[[#This Row],[Human]],Table1[[#This Row],[Pig]]),OR(ISNUMBER(FIND("brain",C577)),ISNUMBER(FIND("neur",C577)),ISNUMBER(FIND("nerv",C577))),"NA")</f>
        <v>NA</v>
      </c>
      <c r="AV577" t="str">
        <f>IF(OR(Table1[[#This Row],[Rodents]],Table1[[#This Row],[Human]],Table1[[#This Row],[Pig]]),OR(ISNUMBER(FIND("heart",C577)),ISNUMBER(FIND("cardi",C577))),"NA")</f>
        <v>NA</v>
      </c>
      <c r="AW577" t="str">
        <f>IF(OR(Table1[[#This Row],[Rodents]],Table1[[#This Row],[Human]],Table1[[#This Row],[Pig]]),OR(ISNUMBER(FIND("gastro",C577)),ISNUMBER(FIND("intesti",C577)),ISNUMBER(FIND("stomach",C577))),"NA")</f>
        <v>NA</v>
      </c>
      <c r="AX577" t="str">
        <f>IF(OR(Table1[[#This Row],[Rodents]],Table1[[#This Row],[Human]],Table1[[#This Row],[Pig]]),NOT(OR(AQ577,AR577,AS577,AT577,AU577,AV577,AW577)),"NA")</f>
        <v>NA</v>
      </c>
      <c r="AY577" t="b">
        <f>OR(ISNUMBER(FIND("SWCNT",C577)),ISNUMBER(FIND("SWNT",C577)),ISNUMBER(FIND("single-wall",C577)),ISNUMBER(FIND("single wall",C577)),ISNUMBER(FIND("Single wall",C577)),ISNUMBER(FIND("Single-wall",C577)),ISNUMBER(FIND("SWCNT",B577)),ISNUMBER(FIND("SWNT",B577)),ISNUMBER(FIND("single-wall",B577)),ISNUMBER(FIND("single wall",B577)),ISNUMBER(FIND("Single-wall",B577)),ISNUMBER(FIND("Single wall",B577)))</f>
        <v>0</v>
      </c>
      <c r="AZ577" t="b">
        <f>OR(ISNUMBER(FIND("MWCNT",C577)),ISNUMBER(FIND("MWNT",C577)),ISNUMBER(FIND("multi-wall",C577)),ISNUMBER(FIND("multi wall",C577)),ISNUMBER(FIND("multiwall",C577)),ISNUMBER(FIND("Multi-wall",C577)),ISNUMBER(FIND("Multi wall",C577)),ISNUMBER(FIND("Multiwall",C577)),ISNUMBER(FIND("MWCNT",B577)),ISNUMBER(FIND("MWNT",B577)),ISNUMBER(FIND("multi-wall",B577)),ISNUMBER(FIND("multi wall",B577)),ISNUMBER(FIND("multiwall",B577)),ISNUMBER(FIND("Multi-wall",B577)),ISNUMBER(FIND("Multi wall",B577)),ISNUMBER(FIND("Multiwall",B577)),ISNUMBER(FIND("Double-wall",B577)),ISNUMBER(FIND("Double wall",B577)),ISNUMBER(FIND("Doublewall",B577)),ISNUMBER(FIND("double-wall",B577)),ISNUMBER(FIND("double wall",B577)),ISNUMBER(FIND("doublewall",B577)))</f>
        <v>0</v>
      </c>
      <c r="BA577" t="b">
        <f>AND(Table1[[#This Row],[SWCNT]],Table1[[#This Row],[MWCNT]])</f>
        <v>0</v>
      </c>
      <c r="BB577" t="b">
        <f>IF(Table1[[#This Row],[SWCNT]]=TRUE,FALSE,IF(Table1[[#This Row],[MWCNT]]=TRUE,FALSE,TRUE))</f>
        <v>1</v>
      </c>
      <c r="BC577" s="18"/>
    </row>
    <row r="578" spans="1:55" ht="185">
      <c r="A578" t="s">
        <v>5898</v>
      </c>
      <c r="B578" s="2" t="s">
        <v>5899</v>
      </c>
      <c r="C578" s="16" t="s">
        <v>5900</v>
      </c>
      <c r="D578" s="17" t="s">
        <v>653</v>
      </c>
      <c r="E578" s="2">
        <v>2007</v>
      </c>
      <c r="F578" t="b">
        <f>OR(ISNUMBER(FIND("cytotoxic",C578)),ISNUMBER(FIND("Cytotoxic",C578)),ISNUMBER(FIND("cellular toxicity",C578)),ISNUMBER(FIND("cell death",C578)),ISNUMBER(FIND("viable",C578)),ISNUMBER(FIND("phytotoxic",C578)),ISNUMBER(FIND("acute toxicity",C578)),ISNUMBER(FIND("MTT",C578)),ISNUMBER(FIND("survival",C578)),ISNUMBER(FIND("prolifer",C578)),ISNUMBER(FIND("apoptosis",C578)),ISNUMBER(FIND("neurotoxic",C578)),ISNUMBER(FIND("  lysis ",C578)),ISNUMBER(FIND("necrosis",C578)),ISNUMBER(FIND("cellular death",C578))*3,ISNUMBER(FIND("LDH",C578)),ISNUMBER(FIND("Acute toxicity",C578)))</f>
        <v>0</v>
      </c>
      <c r="G578" t="b">
        <f>OR(ISNUMBER(FIND("genotoxic",C578)),ISNUMBER(FIND("genotoxicity",C578)),ISNUMBER(FIND("DNA damage",C578)),ISNUMBER(FIND("DNA",C578)),ISNUMBER(FIND("RNA",C578)),ISNUMBER(FIND("mesothelioma",C578)),ISNUMBER(FIND("carcino",C578)),ISNUMBER(FIND("mutagen",C578)),ISNUMBER(FIND("genetic",C578)))</f>
        <v>0</v>
      </c>
      <c r="H578" t="b">
        <f>OR(ISNUMBER(FIND("inflammatory",C578)),ISNUMBER(FIND("inflamm",C578)))</f>
        <v>0</v>
      </c>
      <c r="I578" t="b">
        <f>OR(ISNUMBER(FIND("immune",C578)),ISNUMBER(FIND("immunological",C578)),ISNUMBER(FIND("interleuk",C578)),ISNUMBER(FIND("platelet activation",C578)),ISNUMBER(FIND("monocyte",C578)),ISNUMBER(FIND("leukocyte",C578)),ISNUMBER(FIND("cytokine",C578)),ISNUMBER(FIND("CD4",C578)),ISNUMBER(FIND("CD8",C578)),ISNUMBER(FIND("T-cell",C578)))</f>
        <v>0</v>
      </c>
      <c r="J578" t="b">
        <f>OR(ISNUMBER(FIND("reactive oxygen",C578)),ISNUMBER(FIND("ROS",C578)),ISNUMBER(FIND("free radical",C578)),ISNUMBER(FIND("oxidative stress",C578)),ISNUMBER(FIND("peroxid",C578)),ISNUMBER(FIND("oxidative",C578)),ISNUMBER(FIND("antioxid",C578)))</f>
        <v>0</v>
      </c>
      <c r="K578" t="b">
        <f>OR(ISNUMBER(FIND("autophag",C578)))</f>
        <v>0</v>
      </c>
      <c r="L578" t="b">
        <f>OR(ISNUMBER(FIND("morpholog",C578)))</f>
        <v>0</v>
      </c>
      <c r="M578" t="b">
        <f>OR(ISNUMBER(FIND("fibrosis",C578)),ISNUMBER(FIND("Fibrosis",C578)),ISNUMBER(FIND("fibrot",C578)))</f>
        <v>0</v>
      </c>
      <c r="N578" t="b">
        <f>OR(ISNUMBER(FIND("offspring",C578)),ISNUMBER(FIND("Parental",C578)),ISNUMBER(FIND("parental",C578)),ISNUMBER(FIND("germline",C578)),ISNUMBER(FIND("reproduc",C578)),ISNUMBER(FIND("embryo",C578)))</f>
        <v>0</v>
      </c>
      <c r="O578" t="b">
        <f>OR(ISNUMBER(FIND("metabol",C578)),ISNUMBER(FIND("Metabol",C578)),ISNUMBER(FIND("digest",C578)),ISNUMBER(FIND("mitochon",C578)))</f>
        <v>0</v>
      </c>
      <c r="P578" t="b">
        <f>OR(ISNUMBER(FIND("ecotox",C578)),ISNUMBER(FIND("Ecotox",B578)),ISNUMBER(FIND("ecotox",B578)),ISNUMBER(FIND("Ecotox",C578)))</f>
        <v>0</v>
      </c>
      <c r="Q578" t="b">
        <f>OR(ISNUMBER(FIND("Bioaccum",C578)),ISNUMBER(FIND("bioaccum",C578)),ISNUMBER(FIND("accum",C578)))</f>
        <v>0</v>
      </c>
      <c r="R578" t="b">
        <f>OR(ISNUMBER(FIND("Occupation",C578)),ISNUMBER(FIND("occupation",C578)),ISNUMBER(FIND("worker",C578)),ISNUMBER(FIND("workforce",C578)))</f>
        <v>0</v>
      </c>
      <c r="S578" t="b">
        <f>NOT(OR(F578,G578,H578,I578,J578,K578,L578,M578,N578,O578,P578,Q578,R578))</f>
        <v>1</v>
      </c>
      <c r="U578" t="b">
        <f>OR(Table1[[#This Row],[Inflammation]],Table1[[#This Row],[Immune]])</f>
        <v>0</v>
      </c>
      <c r="V578" t="b">
        <f>IF(OR(Table1[[#This Row],[Rodents]],Table1[[#This Row],[Human]],Table1[[#This Row],[Pig]]),OR(ISNUMBER(FIND("intratrach",C578)),ISNUMBER(FIND("nasal ",C578)),ISNUMBER(FIND("instill",C578))),"NA")</f>
        <v>0</v>
      </c>
      <c r="W578" t="b">
        <f>IF(OR(Table1[[#This Row],[Rodents]],Table1[[#This Row],[Human]],Table1[[#This Row],[Pig]]),OR(ISNUMBER(FIND("dermal",C578)),ISNUMBER(FIND("skin ",C578))),"NA")</f>
        <v>0</v>
      </c>
      <c r="X578" t="b">
        <f>IF(OR(Table1[[#This Row],[Rodents]],Table1[[#This Row],[Human]],Table1[[#This Row],[Pig]]),OR(ISNUMBER(FIND("injected",C578)),ISNUMBER(FIND("periton",C578)),ISNUMBER(FIND("intrascrot",C578))),"NA")</f>
        <v>0</v>
      </c>
      <c r="Y578" t="b">
        <f>IF(OR(Table1[[#This Row],[Rodents]],Table1[[#This Row],[Human]],Table1[[#This Row],[Pig]]),NOT(OR(Table1[[#This Row],[Inhaled/Intratracheal/intranasal]],Table1[[#This Row],[Dermal]],Table1[[#This Row],[Injected]])),"NA")</f>
        <v>1</v>
      </c>
      <c r="AA578" t="b">
        <f>OR(ISNUMBER(FIND("fish ",C578)),ISNUMBER(FIND("Fish ",C578)),ISNUMBER(FIND("aquatic",C578)),ISNUMBER(FIND("daphnids",C578)),ISNUMBER(FIND("Carcinus maenas",C578)),ISNUMBER(FIND("Daphnia",C578)),ISNUMBER(FIND("Ruditapes philippinarum",C578)),ISNUMBER(FIND("daphnia",C578)),ISNUMBER(FIND("marine",C578)),ISNUMBER(FIND("mussel",C578)),ISNUMBER(FIND("algae",C578)),ISNUMBER(FIND("Donax faba",C578)),ISNUMBER(FIND("estuarine",C578)),ISNUMBER(FIND("snail",C578)),ISNUMBER(FIND("Prorocentrum donghaiense",C578)) )</f>
        <v>0</v>
      </c>
      <c r="AB578" t="b">
        <f>OR(ISNUMBER(FIND(" rat ",C578)),ISNUMBER(FIND(" rats ",C578)),ISNUMBER(FIND(" Rats ",C578)),ISNUMBER(FIND(" Rat ",C578)),ISNUMBER(FIND(" rat.",C578)),ISNUMBER(FIND(" rats.",C578)),ISNUMBER(FIND("mouse",C578)),ISNUMBER(FIND("mice",C578)), ISNUMBER(FIND(" Mice",C578)))</f>
        <v>1</v>
      </c>
      <c r="AC578" t="b">
        <f>OR(ISNUMBER(FIND(" cell ",C578)),ISNUMBER(FIND("fibroblast",C578)),ISNUMBER(FIND("macrophage",C578)),ISNUMBER(FIND("epithelial",C578)),ISNUMBER(FIND("endothelial",C578)),ISNUMBER(FIND("neuron",C578)),ISNUMBER(FIND(" cells ",C578)),ISNUMBER(FIND("RBC",C578)),ISNUMBER(FIND("mitochond",C578)),ISNUMBER(FIND("adipocyte",C578)),ISNUMBER(FIND("osteo",C578)),ISNUMBER(FIND("keratin",C578)),ISNUMBER(FIND(" cell's ",C578)),ISNUMBER(FIND("eukary",C578)),ISNUMBER(FIND("sperm",C578)))</f>
        <v>1</v>
      </c>
      <c r="AD578" t="b">
        <f>OR(ISNUMBER(FIND("human",B578)),ISNUMBER(FIND("workers",B578)),ISNUMBER(FIND("workforces",B578)),ISNUMBER(FIND("occupational",B578)),ISNUMBER(FIND("Case report",B578)),ISNUMBER(FIND("Workplaces",B578)),ISNUMBER(FIND("worker",B578)))</f>
        <v>0</v>
      </c>
      <c r="AE578" t="b">
        <f>OR(ISNUMBER(FIND(" plant ",C578)),ISNUMBER(FIND("Plant ",C578)),ISNUMBER(FIND("tomato",C578)),ISNUMBER(FIND("plants",C578)),ISNUMBER(FIND("Plants",C578)),ISNUMBER(FIND("algae",C578)),ISNUMBER(FIND("lettuce",C578)),ISNUMBER(FIND("green gram sprouts ",C578)),ISNUMBER(FIND("Cucurbita pepo",C578)),ISNUMBER(FIND("bean ",C578)),ISNUMBER(FIND("chloroplast",C578)),ISNUMBER(FIND("chlorophyll",C578)),ISNUMBER(FIND("seedling",C578)),ISNUMBER(FIND("canola",C578)),ISNUMBER(FIND("shoot",C578)),ISNUMBER(FIND("photosynthes",C578)),ISNUMBER(FIND(" leaves ",C578)),,ISNUMBER(FIND("agriculture",C578)),ISNUMBER(FIND(" crops ",C578)))</f>
        <v>0</v>
      </c>
      <c r="AF578" t="b">
        <f>OR(ISNUMBER(FIND("bacteria",C578)),ISNUMBER(FIND("Bacteria",C578)),ISNUMBER(FIND("Bacterium",C578)),ISNUMBER(FIND("bacterium",C578)),ISNUMBER(FIND(" coli ",C578)))</f>
        <v>0</v>
      </c>
      <c r="AG578" t="b">
        <f>OR(ISNUMBER(FIND("fungi",C578)),ISNUMBER(FIND("Fungi",C578)),ISNUMBER(FIND("fungus",C578)),ISNUMBER(FIND("Fungus",C578)),ISNUMBER(FIND("mushroom",C578)),ISNUMBER(FIND("Mushroom",C578)),ISNUMBER(FIND(" mold ",C578)))</f>
        <v>0</v>
      </c>
      <c r="AH578" t="b">
        <f>OR(ISNUMBER(FIND("Pig ",C578)),ISNUMBER(FIND("pig ",C578)),ISNUMBER(FIND("Pigs ",C578)),ISNUMBER(FIND("pigs ",C578)))</f>
        <v>0</v>
      </c>
      <c r="AI578" t="b">
        <f>OR(ISNUMBER(FIND(" C. elegans",C578)),ISNUMBER(FIND("Caenorhabditis elegans",C578)),ISNUMBER(FIND("earthworms",C578)),ISNUMBER(FIND(" Ficopomatus enigmaticus",C578)),ISNUMBER(FIND("larva",C578)),ISNUMBER(FIND("Lumbriculus variegatus",C578)),ISNUMBER(FIND("nematode",C578)))</f>
        <v>0</v>
      </c>
      <c r="AJ578" t="b">
        <f>NOT(OR(AA578,AB578,AC578,AD578,AE578,AF578,AG578,AH578,AI578))</f>
        <v>0</v>
      </c>
      <c r="AL578" t="b">
        <f>OR(AA578,AB578,AD578,AE578,AF578,AG578,AH578,AI578)</f>
        <v>1</v>
      </c>
      <c r="AM578" t="b">
        <f>IF(Table1[[#This Row],[In vivo?]],IF(Table1[[#This Row],[Cell]],FALSE,TRUE),FALSE)</f>
        <v>0</v>
      </c>
      <c r="AN578" t="b">
        <f>AND(AC578,AL578)</f>
        <v>1</v>
      </c>
      <c r="AO578" t="b">
        <f>IF(Table1[[#This Row],[Cell]],IF(Table1[[#This Row],[In vivo?]],FALSE,TRUE),FALSE)</f>
        <v>0</v>
      </c>
      <c r="AP578" t="b">
        <f>NOT(OR(Table1[[#This Row],[In vivo?]],Table1[[#This Row],[Only in Cell]]))</f>
        <v>0</v>
      </c>
      <c r="AQ578" t="b">
        <f>IF(OR(Table1[[#This Row],[Rodents]],Table1[[#This Row],[Human]],Table1[[#This Row],[Pig]]),OR(ISNUMBER(FIND("pulmonary",C578)),ISNUMBER(FIND("lung",C578))),"NA")</f>
        <v>1</v>
      </c>
      <c r="AR578" t="b">
        <f>IF(OR(Table1[[#This Row],[Rodents]],Table1[[#This Row],[Human]],Table1[[#This Row],[Pig]]),OR(ISNUMBER(FIND("skin",C578)),ISNUMBER(FIND("dermal",C578))),"NA")</f>
        <v>0</v>
      </c>
      <c r="AS578" t="b">
        <f>IF(OR(Table1[[#This Row],[Rodents]],Table1[[#This Row],[Human]],Table1[[#This Row],[Pig]]),OR(ISNUMBER(FIND("liver",C578)),ISNUMBER(FIND("hepat",C578))),"NA")</f>
        <v>0</v>
      </c>
      <c r="AT578" t="b">
        <f>IF(OR(Table1[[#This Row],[Rodents]],Table1[[#This Row],[Human]],Table1[[#This Row],[Pig]]),OR(ISNUMBER(FIND("kidney",C578)),ISNUMBER(FIND("neph",C578))),"NA")</f>
        <v>0</v>
      </c>
      <c r="AU578" t="b">
        <f>IF(OR(Table1[[#This Row],[Rodents]],Table1[[#This Row],[Human]],Table1[[#This Row],[Pig]]),OR(ISNUMBER(FIND("brain",C578)),ISNUMBER(FIND("neur",C578)),ISNUMBER(FIND("nerv",C578))),"NA")</f>
        <v>0</v>
      </c>
      <c r="AV578" t="b">
        <f>IF(OR(Table1[[#This Row],[Rodents]],Table1[[#This Row],[Human]],Table1[[#This Row],[Pig]]),OR(ISNUMBER(FIND("heart",C578)),ISNUMBER(FIND("cardi",C578))),"NA")</f>
        <v>0</v>
      </c>
      <c r="AW578" t="b">
        <f>IF(OR(Table1[[#This Row],[Rodents]],Table1[[#This Row],[Human]],Table1[[#This Row],[Pig]]),OR(ISNUMBER(FIND("gastro",C578)),ISNUMBER(FIND("intesti",C578)),ISNUMBER(FIND("stomach",C578))),"NA")</f>
        <v>0</v>
      </c>
      <c r="AX578" t="b">
        <f>IF(OR(Table1[[#This Row],[Rodents]],Table1[[#This Row],[Human]],Table1[[#This Row],[Pig]]),NOT(OR(AQ578,AR578,AS578,AT578,AU578,AV578,AW578)),"NA")</f>
        <v>0</v>
      </c>
      <c r="AY578" t="b">
        <f>OR(ISNUMBER(FIND("SWCNT",C578)),ISNUMBER(FIND("SWNT",C578)),ISNUMBER(FIND("single-wall",C578)),ISNUMBER(FIND("single wall",C578)),ISNUMBER(FIND("Single wall",C578)),ISNUMBER(FIND("Single-wall",C578)),ISNUMBER(FIND("SWCNT",B578)),ISNUMBER(FIND("SWNT",B578)),ISNUMBER(FIND("single-wall",B578)),ISNUMBER(FIND("single wall",B578)),ISNUMBER(FIND("Single-wall",B578)),ISNUMBER(FIND("Single wall",B578)))</f>
        <v>0</v>
      </c>
      <c r="AZ578" t="b">
        <f>OR(ISNUMBER(FIND("MWCNT",C578)),ISNUMBER(FIND("MWNT",C578)),ISNUMBER(FIND("multi-wall",C578)),ISNUMBER(FIND("multi wall",C578)),ISNUMBER(FIND("multiwall",C578)),ISNUMBER(FIND("Multi-wall",C578)),ISNUMBER(FIND("Multi wall",C578)),ISNUMBER(FIND("Multiwall",C578)),ISNUMBER(FIND("MWCNT",B578)),ISNUMBER(FIND("MWNT",B578)),ISNUMBER(FIND("multi-wall",B578)),ISNUMBER(FIND("multi wall",B578)),ISNUMBER(FIND("multiwall",B578)),ISNUMBER(FIND("Multi-wall",B578)),ISNUMBER(FIND("Multi wall",B578)),ISNUMBER(FIND("Multiwall",B578)),ISNUMBER(FIND("Double-wall",B578)),ISNUMBER(FIND("Double wall",B578)),ISNUMBER(FIND("Doublewall",B578)),ISNUMBER(FIND("double-wall",B578)),ISNUMBER(FIND("double wall",B578)),ISNUMBER(FIND("doublewall",B578)))</f>
        <v>0</v>
      </c>
      <c r="BA578" t="b">
        <f>AND(Table1[[#This Row],[SWCNT]],Table1[[#This Row],[MWCNT]])</f>
        <v>0</v>
      </c>
      <c r="BB578" t="b">
        <f>IF(Table1[[#This Row],[SWCNT]]=TRUE,FALSE,IF(Table1[[#This Row],[MWCNT]]=TRUE,FALSE,TRUE))</f>
        <v>1</v>
      </c>
      <c r="BC578" s="18"/>
    </row>
    <row r="579" spans="1:55" ht="166.5">
      <c r="A579" t="s">
        <v>2843</v>
      </c>
      <c r="B579" s="2" t="s">
        <v>2844</v>
      </c>
      <c r="C579" s="16" t="s">
        <v>2845</v>
      </c>
      <c r="D579" s="17" t="s">
        <v>1204</v>
      </c>
      <c r="E579" s="2">
        <v>2016</v>
      </c>
      <c r="F579" t="b">
        <f>OR(ISNUMBER(FIND("cytotoxic",C579)),ISNUMBER(FIND("Cytotoxic",C579)),ISNUMBER(FIND("cellular toxicity",C579)),ISNUMBER(FIND("cell death",C579)),ISNUMBER(FIND("viable",C579)),ISNUMBER(FIND("phytotoxic",C579)),ISNUMBER(FIND("acute toxicity",C579)),ISNUMBER(FIND("MTT",C579)),ISNUMBER(FIND("survival",C579)),ISNUMBER(FIND("prolifer",C579)),ISNUMBER(FIND("apoptosis",C579)),ISNUMBER(FIND("neurotoxic",C579)),ISNUMBER(FIND("  lysis ",C579)),ISNUMBER(FIND("necrosis",C579)),ISNUMBER(FIND("cellular death",C579))*3,ISNUMBER(FIND("LDH",C579)),ISNUMBER(FIND("Acute toxicity",C579)))</f>
        <v>0</v>
      </c>
      <c r="G579" t="b">
        <f>OR(ISNUMBER(FIND("genotoxic",C579)),ISNUMBER(FIND("genotoxicity",C579)),ISNUMBER(FIND("DNA damage",C579)),ISNUMBER(FIND("DNA",C579)),ISNUMBER(FIND("RNA",C579)),ISNUMBER(FIND("mesothelioma",C579)),ISNUMBER(FIND("carcino",C579)),ISNUMBER(FIND("mutagen",C579)),ISNUMBER(FIND("genetic",C579)))</f>
        <v>0</v>
      </c>
      <c r="H579" t="b">
        <f>OR(ISNUMBER(FIND("inflammatory",C579)),ISNUMBER(FIND("inflamm",C579)))</f>
        <v>0</v>
      </c>
      <c r="I579" t="b">
        <f>OR(ISNUMBER(FIND("immune",C579)),ISNUMBER(FIND("immunological",C579)),ISNUMBER(FIND("interleuk",C579)),ISNUMBER(FIND("platelet activation",C579)),ISNUMBER(FIND("monocyte",C579)),ISNUMBER(FIND("leukocyte",C579)),ISNUMBER(FIND("cytokine",C579)),ISNUMBER(FIND("CD4",C579)),ISNUMBER(FIND("CD8",C579)),ISNUMBER(FIND("T-cell",C579)))</f>
        <v>0</v>
      </c>
      <c r="J579" t="b">
        <f>OR(ISNUMBER(FIND("reactive oxygen",C579)),ISNUMBER(FIND("ROS",C579)),ISNUMBER(FIND("free radical",C579)),ISNUMBER(FIND("oxidative stress",C579)),ISNUMBER(FIND("peroxid",C579)),ISNUMBER(FIND("oxidative",C579)),ISNUMBER(FIND("antioxid",C579)))</f>
        <v>0</v>
      </c>
      <c r="K579" t="b">
        <f>OR(ISNUMBER(FIND("autophag",C579)))</f>
        <v>0</v>
      </c>
      <c r="L579" t="b">
        <f>OR(ISNUMBER(FIND("morpholog",C579)))</f>
        <v>0</v>
      </c>
      <c r="M579" t="b">
        <f>OR(ISNUMBER(FIND("fibrosis",C579)),ISNUMBER(FIND("Fibrosis",C579)),ISNUMBER(FIND("fibrot",C579)))</f>
        <v>0</v>
      </c>
      <c r="N579" t="b">
        <f>OR(ISNUMBER(FIND("offspring",C579)),ISNUMBER(FIND("Parental",C579)),ISNUMBER(FIND("parental",C579)),ISNUMBER(FIND("germline",C579)),ISNUMBER(FIND("reproduc",C579)),ISNUMBER(FIND("embryo",C579)))</f>
        <v>0</v>
      </c>
      <c r="O579" t="b">
        <f>OR(ISNUMBER(FIND("metabol",C579)),ISNUMBER(FIND("Metabol",C579)),ISNUMBER(FIND("digest",C579)),ISNUMBER(FIND("mitochon",C579)))</f>
        <v>0</v>
      </c>
      <c r="P579" t="b">
        <f>OR(ISNUMBER(FIND("ecotox",C579)),ISNUMBER(FIND("Ecotox",B579)),ISNUMBER(FIND("ecotox",B579)),ISNUMBER(FIND("Ecotox",C579)))</f>
        <v>0</v>
      </c>
      <c r="Q579" t="b">
        <f>OR(ISNUMBER(FIND("Bioaccum",C579)),ISNUMBER(FIND("bioaccum",C579)),ISNUMBER(FIND("accum",C579)))</f>
        <v>0</v>
      </c>
      <c r="R579" t="b">
        <f>OR(ISNUMBER(FIND("Occupation",C579)),ISNUMBER(FIND("occupation",C579)),ISNUMBER(FIND("worker",C579)),ISNUMBER(FIND("workforce",C579)))</f>
        <v>0</v>
      </c>
      <c r="S579" t="b">
        <f>NOT(OR(F579,G579,H579,I579,J579,K579,L579,M579,N579,O579,P579,Q579,R579))</f>
        <v>1</v>
      </c>
      <c r="U579" t="b">
        <f>OR(Table1[[#This Row],[Inflammation]],Table1[[#This Row],[Immune]])</f>
        <v>0</v>
      </c>
      <c r="V579" t="str">
        <f>IF(OR(Table1[[#This Row],[Rodents]],Table1[[#This Row],[Human]],Table1[[#This Row],[Pig]]),OR(ISNUMBER(FIND("intratrach",C579)),ISNUMBER(FIND("nasal ",C579)),ISNUMBER(FIND("instill",C579))),"NA")</f>
        <v>NA</v>
      </c>
      <c r="W579" t="str">
        <f>IF(OR(Table1[[#This Row],[Rodents]],Table1[[#This Row],[Human]],Table1[[#This Row],[Pig]]),OR(ISNUMBER(FIND("dermal",C579)),ISNUMBER(FIND("skin ",C579))),"NA")</f>
        <v>NA</v>
      </c>
      <c r="X579" t="str">
        <f>IF(OR(Table1[[#This Row],[Rodents]],Table1[[#This Row],[Human]],Table1[[#This Row],[Pig]]),OR(ISNUMBER(FIND("injected",C579)),ISNUMBER(FIND("periton",C579)),ISNUMBER(FIND("intrascrot",C579))),"NA")</f>
        <v>NA</v>
      </c>
      <c r="Y579" t="str">
        <f>IF(OR(Table1[[#This Row],[Rodents]],Table1[[#This Row],[Human]],Table1[[#This Row],[Pig]]),NOT(OR(Table1[[#This Row],[Inhaled/Intratracheal/intranasal]],Table1[[#This Row],[Dermal]],Table1[[#This Row],[Injected]])),"NA")</f>
        <v>NA</v>
      </c>
      <c r="AA579" t="b">
        <f>OR(ISNUMBER(FIND("fish ",C579)),ISNUMBER(FIND("Fish ",C579)),ISNUMBER(FIND("aquatic",C579)),ISNUMBER(FIND("daphnids",C579)),ISNUMBER(FIND("Carcinus maenas",C579)),ISNUMBER(FIND("Daphnia",C579)),ISNUMBER(FIND("Ruditapes philippinarum",C579)),ISNUMBER(FIND("daphnia",C579)),ISNUMBER(FIND("marine",C579)),ISNUMBER(FIND("mussel",C579)),ISNUMBER(FIND("algae",C579)),ISNUMBER(FIND("Donax faba",C579)),ISNUMBER(FIND("estuarine",C579)),ISNUMBER(FIND("snail",C579)),ISNUMBER(FIND("Prorocentrum donghaiense",C579)) )</f>
        <v>0</v>
      </c>
      <c r="AB579" t="b">
        <f>OR(ISNUMBER(FIND(" rat ",C579)),ISNUMBER(FIND(" rats ",C579)),ISNUMBER(FIND(" Rats ",C579)),ISNUMBER(FIND(" Rat ",C579)),ISNUMBER(FIND(" rat.",C579)),ISNUMBER(FIND(" rats.",C579)),ISNUMBER(FIND("mouse",C579)),ISNUMBER(FIND("mice",C579)), ISNUMBER(FIND(" Mice",C579)))</f>
        <v>0</v>
      </c>
      <c r="AC579" t="b">
        <f>OR(ISNUMBER(FIND(" cell ",C579)),ISNUMBER(FIND("fibroblast",C579)),ISNUMBER(FIND("macrophage",C579)),ISNUMBER(FIND("epithelial",C579)),ISNUMBER(FIND("endothelial",C579)),ISNUMBER(FIND("neuron",C579)),ISNUMBER(FIND(" cells ",C579)),ISNUMBER(FIND("RBC",C579)),ISNUMBER(FIND("mitochond",C579)),ISNUMBER(FIND("adipocyte",C579)),ISNUMBER(FIND("osteo",C579)),ISNUMBER(FIND("keratin",C579)),ISNUMBER(FIND(" cell's ",C579)),ISNUMBER(FIND("eukary",C579)),ISNUMBER(FIND("sperm",C579)))</f>
        <v>1</v>
      </c>
      <c r="AD579" t="b">
        <f>OR(ISNUMBER(FIND("human",B579)),ISNUMBER(FIND("workers",B579)),ISNUMBER(FIND("workforces",B579)),ISNUMBER(FIND("occupational",B579)),ISNUMBER(FIND("Case report",B579)),ISNUMBER(FIND("Workplaces",B579)),ISNUMBER(FIND("worker",B579)))</f>
        <v>0</v>
      </c>
      <c r="AE579" t="b">
        <f>OR(ISNUMBER(FIND(" plant ",C579)),ISNUMBER(FIND("Plant ",C579)),ISNUMBER(FIND("tomato",C579)),ISNUMBER(FIND("plants",C579)),ISNUMBER(FIND("Plants",C579)),ISNUMBER(FIND("algae",C579)),ISNUMBER(FIND("lettuce",C579)),ISNUMBER(FIND("green gram sprouts ",C579)),ISNUMBER(FIND("Cucurbita pepo",C579)),ISNUMBER(FIND("bean ",C579)),ISNUMBER(FIND("chloroplast",C579)),ISNUMBER(FIND("chlorophyll",C579)),ISNUMBER(FIND("seedling",C579)),ISNUMBER(FIND("canola",C579)),ISNUMBER(FIND("shoot",C579)),ISNUMBER(FIND("photosynthes",C579)),ISNUMBER(FIND(" leaves ",C579)),,ISNUMBER(FIND("agriculture",C579)),ISNUMBER(FIND(" crops ",C579)))</f>
        <v>0</v>
      </c>
      <c r="AF579" t="b">
        <f>OR(ISNUMBER(FIND("bacteria",C579)),ISNUMBER(FIND("Bacteria",C579)),ISNUMBER(FIND("Bacterium",C579)),ISNUMBER(FIND("bacterium",C579)),ISNUMBER(FIND(" coli ",C579)))</f>
        <v>0</v>
      </c>
      <c r="AG579" t="b">
        <f>OR(ISNUMBER(FIND("fungi",C579)),ISNUMBER(FIND("Fungi",C579)),ISNUMBER(FIND("fungus",C579)),ISNUMBER(FIND("Fungus",C579)),ISNUMBER(FIND("mushroom",C579)),ISNUMBER(FIND("Mushroom",C579)),ISNUMBER(FIND(" mold ",C579)))</f>
        <v>0</v>
      </c>
      <c r="AH579" t="b">
        <f>OR(ISNUMBER(FIND("Pig ",C579)),ISNUMBER(FIND("pig ",C579)),ISNUMBER(FIND("Pigs ",C579)),ISNUMBER(FIND("pigs ",C579)))</f>
        <v>0</v>
      </c>
      <c r="AI579" t="b">
        <f>OR(ISNUMBER(FIND(" C. elegans",C579)),ISNUMBER(FIND("Caenorhabditis elegans",C579)),ISNUMBER(FIND("earthworms",C579)),ISNUMBER(FIND(" Ficopomatus enigmaticus",C579)),ISNUMBER(FIND("larva",C579)),ISNUMBER(FIND("Lumbriculus variegatus",C579)),ISNUMBER(FIND("nematode",C579)))</f>
        <v>0</v>
      </c>
      <c r="AJ579" t="b">
        <f>NOT(OR(AA579,AB579,AC579,AD579,AE579,AF579,AG579,AH579,AI579))</f>
        <v>0</v>
      </c>
      <c r="AL579" t="b">
        <f>OR(AA579,AB579,AD579,AE579,AF579,AG579,AH579,AI579)</f>
        <v>0</v>
      </c>
      <c r="AM579" t="b">
        <f>IF(Table1[[#This Row],[In vivo?]],IF(Table1[[#This Row],[Cell]],FALSE,TRUE),FALSE)</f>
        <v>0</v>
      </c>
      <c r="AN579" t="b">
        <f>AND(AC579,AL579)</f>
        <v>0</v>
      </c>
      <c r="AO579" t="b">
        <f>IF(Table1[[#This Row],[Cell]],IF(Table1[[#This Row],[In vivo?]],FALSE,TRUE),FALSE)</f>
        <v>1</v>
      </c>
      <c r="AP579" t="b">
        <f>NOT(OR(Table1[[#This Row],[In vivo?]],Table1[[#This Row],[Only in Cell]]))</f>
        <v>0</v>
      </c>
      <c r="AQ579" t="str">
        <f>IF(OR(Table1[[#This Row],[Rodents]],Table1[[#This Row],[Human]],Table1[[#This Row],[Pig]]),OR(ISNUMBER(FIND("pulmonary",C579)),ISNUMBER(FIND("lung",C579))),"NA")</f>
        <v>NA</v>
      </c>
      <c r="AR579" t="str">
        <f>IF(OR(Table1[[#This Row],[Rodents]],Table1[[#This Row],[Human]],Table1[[#This Row],[Pig]]),OR(ISNUMBER(FIND("skin",C579)),ISNUMBER(FIND("dermal",C579))),"NA")</f>
        <v>NA</v>
      </c>
      <c r="AS579" t="str">
        <f>IF(OR(Table1[[#This Row],[Rodents]],Table1[[#This Row],[Human]],Table1[[#This Row],[Pig]]),OR(ISNUMBER(FIND("liver",C579)),ISNUMBER(FIND("hepat",C579))),"NA")</f>
        <v>NA</v>
      </c>
      <c r="AT579" t="str">
        <f>IF(OR(Table1[[#This Row],[Rodents]],Table1[[#This Row],[Human]],Table1[[#This Row],[Pig]]),OR(ISNUMBER(FIND("kidney",C579)),ISNUMBER(FIND("neph",C579))),"NA")</f>
        <v>NA</v>
      </c>
      <c r="AU579" t="str">
        <f>IF(OR(Table1[[#This Row],[Rodents]],Table1[[#This Row],[Human]],Table1[[#This Row],[Pig]]),OR(ISNUMBER(FIND("brain",C579)),ISNUMBER(FIND("neur",C579)),ISNUMBER(FIND("nerv",C579))),"NA")</f>
        <v>NA</v>
      </c>
      <c r="AV579" t="str">
        <f>IF(OR(Table1[[#This Row],[Rodents]],Table1[[#This Row],[Human]],Table1[[#This Row],[Pig]]),OR(ISNUMBER(FIND("heart",C579)),ISNUMBER(FIND("cardi",C579))),"NA")</f>
        <v>NA</v>
      </c>
      <c r="AW579" t="str">
        <f>IF(OR(Table1[[#This Row],[Rodents]],Table1[[#This Row],[Human]],Table1[[#This Row],[Pig]]),OR(ISNUMBER(FIND("gastro",C579)),ISNUMBER(FIND("intesti",C579)),ISNUMBER(FIND("stomach",C579))),"NA")</f>
        <v>NA</v>
      </c>
      <c r="AX579" t="str">
        <f>IF(OR(Table1[[#This Row],[Rodents]],Table1[[#This Row],[Human]],Table1[[#This Row],[Pig]]),NOT(OR(AQ579,AR579,AS579,AT579,AU579,AV579,AW579)),"NA")</f>
        <v>NA</v>
      </c>
      <c r="AY579" t="b">
        <f>OR(ISNUMBER(FIND("SWCNT",C579)),ISNUMBER(FIND("SWNT",C579)),ISNUMBER(FIND("single-wall",C579)),ISNUMBER(FIND("single wall",C579)),ISNUMBER(FIND("Single wall",C579)),ISNUMBER(FIND("Single-wall",C579)),ISNUMBER(FIND("SWCNT",B579)),ISNUMBER(FIND("SWNT",B579)),ISNUMBER(FIND("single-wall",B579)),ISNUMBER(FIND("single wall",B579)),ISNUMBER(FIND("Single-wall",B579)),ISNUMBER(FIND("Single wall",B579)))</f>
        <v>0</v>
      </c>
      <c r="AZ579" t="b">
        <f>OR(ISNUMBER(FIND("MWCNT",C579)),ISNUMBER(FIND("MWNT",C579)),ISNUMBER(FIND("multi-wall",C579)),ISNUMBER(FIND("multi wall",C579)),ISNUMBER(FIND("multiwall",C579)),ISNUMBER(FIND("Multi-wall",C579)),ISNUMBER(FIND("Multi wall",C579)),ISNUMBER(FIND("Multiwall",C579)),ISNUMBER(FIND("MWCNT",B579)),ISNUMBER(FIND("MWNT",B579)),ISNUMBER(FIND("multi-wall",B579)),ISNUMBER(FIND("multi wall",B579)),ISNUMBER(FIND("multiwall",B579)),ISNUMBER(FIND("Multi-wall",B579)),ISNUMBER(FIND("Multi wall",B579)),ISNUMBER(FIND("Multiwall",B579)),ISNUMBER(FIND("Double-wall",B579)),ISNUMBER(FIND("Double wall",B579)),ISNUMBER(FIND("Doublewall",B579)),ISNUMBER(FIND("double-wall",B579)),ISNUMBER(FIND("double wall",B579)),ISNUMBER(FIND("doublewall",B579)))</f>
        <v>0</v>
      </c>
      <c r="BA579" t="b">
        <f>AND(Table1[[#This Row],[SWCNT]],Table1[[#This Row],[MWCNT]])</f>
        <v>0</v>
      </c>
      <c r="BB579" t="b">
        <f>IF(Table1[[#This Row],[SWCNT]]=TRUE,FALSE,IF(Table1[[#This Row],[MWCNT]]=TRUE,FALSE,TRUE))</f>
        <v>1</v>
      </c>
      <c r="BC579" s="18"/>
    </row>
    <row r="580" spans="1:55" ht="259">
      <c r="A580" t="s">
        <v>2849</v>
      </c>
      <c r="B580" s="2" t="s">
        <v>2850</v>
      </c>
      <c r="C580" s="16" t="s">
        <v>2852</v>
      </c>
      <c r="D580" s="17" t="s">
        <v>1383</v>
      </c>
      <c r="E580" s="2">
        <v>2016</v>
      </c>
      <c r="F580" t="b">
        <f>OR(ISNUMBER(FIND("cytotoxic",C580)),ISNUMBER(FIND("Cytotoxic",C580)),ISNUMBER(FIND("cellular toxicity",C580)),ISNUMBER(FIND("cell death",C580)),ISNUMBER(FIND("viable",C580)),ISNUMBER(FIND("phytotoxic",C580)),ISNUMBER(FIND("acute toxicity",C580)),ISNUMBER(FIND("MTT",C580)),ISNUMBER(FIND("survival",C580)),ISNUMBER(FIND("prolifer",C580)),ISNUMBER(FIND("apoptosis",C580)),ISNUMBER(FIND("neurotoxic",C580)),ISNUMBER(FIND("  lysis ",C580)),ISNUMBER(FIND("necrosis",C580)),ISNUMBER(FIND("cellular death",C580))*3,ISNUMBER(FIND("LDH",C580)),ISNUMBER(FIND("Acute toxicity",C580)))</f>
        <v>0</v>
      </c>
      <c r="G580" t="b">
        <f>OR(ISNUMBER(FIND("genotoxic",C580)),ISNUMBER(FIND("genotoxicity",C580)),ISNUMBER(FIND("DNA damage",C580)),ISNUMBER(FIND("DNA",C580)),ISNUMBER(FIND("RNA",C580)),ISNUMBER(FIND("mesothelioma",C580)),ISNUMBER(FIND("carcino",C580)),ISNUMBER(FIND("mutagen",C580)),ISNUMBER(FIND("genetic",C580)))</f>
        <v>0</v>
      </c>
      <c r="H580" t="b">
        <f>OR(ISNUMBER(FIND("inflammatory",C580)),ISNUMBER(FIND("inflamm",C580)))</f>
        <v>0</v>
      </c>
      <c r="I580" t="b">
        <f>OR(ISNUMBER(FIND("immune",C580)),ISNUMBER(FIND("immunological",C580)),ISNUMBER(FIND("interleuk",C580)),ISNUMBER(FIND("platelet activation",C580)),ISNUMBER(FIND("monocyte",C580)),ISNUMBER(FIND("leukocyte",C580)),ISNUMBER(FIND("cytokine",C580)),ISNUMBER(FIND("CD4",C580)),ISNUMBER(FIND("CD8",C580)),ISNUMBER(FIND("T-cell",C580)))</f>
        <v>0</v>
      </c>
      <c r="J580" t="b">
        <f>OR(ISNUMBER(FIND("reactive oxygen",C580)),ISNUMBER(FIND("ROS",C580)),ISNUMBER(FIND("free radical",C580)),ISNUMBER(FIND("oxidative stress",C580)),ISNUMBER(FIND("peroxid",C580)),ISNUMBER(FIND("oxidative",C580)),ISNUMBER(FIND("antioxid",C580)))</f>
        <v>0</v>
      </c>
      <c r="K580" t="b">
        <f>OR(ISNUMBER(FIND("autophag",C580)))</f>
        <v>0</v>
      </c>
      <c r="L580" t="b">
        <f>OR(ISNUMBER(FIND("morpholog",C580)))</f>
        <v>0</v>
      </c>
      <c r="M580" t="b">
        <f>OR(ISNUMBER(FIND("fibrosis",C580)),ISNUMBER(FIND("Fibrosis",C580)),ISNUMBER(FIND("fibrot",C580)))</f>
        <v>0</v>
      </c>
      <c r="N580" t="b">
        <f>OR(ISNUMBER(FIND("offspring",C580)),ISNUMBER(FIND("Parental",C580)),ISNUMBER(FIND("parental",C580)),ISNUMBER(FIND("germline",C580)),ISNUMBER(FIND("reproduc",C580)),ISNUMBER(FIND("embryo",C580)))</f>
        <v>0</v>
      </c>
      <c r="O580" t="b">
        <f>OR(ISNUMBER(FIND("metabol",C580)),ISNUMBER(FIND("Metabol",C580)),ISNUMBER(FIND("digest",C580)),ISNUMBER(FIND("mitochon",C580)))</f>
        <v>0</v>
      </c>
      <c r="P580" t="b">
        <f>OR(ISNUMBER(FIND("ecotox",C580)),ISNUMBER(FIND("Ecotox",B580)),ISNUMBER(FIND("ecotox",B580)),ISNUMBER(FIND("Ecotox",C580)))</f>
        <v>0</v>
      </c>
      <c r="Q580" t="b">
        <f>OR(ISNUMBER(FIND("Bioaccum",C580)),ISNUMBER(FIND("bioaccum",C580)),ISNUMBER(FIND("accum",C580)))</f>
        <v>0</v>
      </c>
      <c r="R580" t="b">
        <f>OR(ISNUMBER(FIND("Occupation",C580)),ISNUMBER(FIND("occupation",C580)),ISNUMBER(FIND("worker",C580)),ISNUMBER(FIND("workforce",C580)))</f>
        <v>0</v>
      </c>
      <c r="S580" t="b">
        <f>NOT(OR(F580,G580,H580,I580,J580,K580,L580,M580,N580,O580,P580,Q580,R580))</f>
        <v>1</v>
      </c>
      <c r="U580" t="b">
        <f>OR(Table1[[#This Row],[Inflammation]],Table1[[#This Row],[Immune]])</f>
        <v>0</v>
      </c>
      <c r="V580" t="b">
        <f>IF(OR(Table1[[#This Row],[Rodents]],Table1[[#This Row],[Human]],Table1[[#This Row],[Pig]]),OR(ISNUMBER(FIND("intratrach",C580)),ISNUMBER(FIND("nasal ",C580)),ISNUMBER(FIND("instill",C580))),"NA")</f>
        <v>0</v>
      </c>
      <c r="W580" t="b">
        <f>IF(OR(Table1[[#This Row],[Rodents]],Table1[[#This Row],[Human]],Table1[[#This Row],[Pig]]),OR(ISNUMBER(FIND("dermal",C580)),ISNUMBER(FIND("skin ",C580))),"NA")</f>
        <v>0</v>
      </c>
      <c r="X580" t="b">
        <f>IF(OR(Table1[[#This Row],[Rodents]],Table1[[#This Row],[Human]],Table1[[#This Row],[Pig]]),OR(ISNUMBER(FIND("injected",C580)),ISNUMBER(FIND("periton",C580)),ISNUMBER(FIND("intrascrot",C580))),"NA")</f>
        <v>0</v>
      </c>
      <c r="Y580" t="b">
        <f>IF(OR(Table1[[#This Row],[Rodents]],Table1[[#This Row],[Human]],Table1[[#This Row],[Pig]]),NOT(OR(Table1[[#This Row],[Inhaled/Intratracheal/intranasal]],Table1[[#This Row],[Dermal]],Table1[[#This Row],[Injected]])),"NA")</f>
        <v>1</v>
      </c>
      <c r="AA580" t="b">
        <f>OR(ISNUMBER(FIND("fish ",C580)),ISNUMBER(FIND("Fish ",C580)),ISNUMBER(FIND("aquatic",C580)),ISNUMBER(FIND("daphnids",C580)),ISNUMBER(FIND("Carcinus maenas",C580)),ISNUMBER(FIND("Daphnia",C580)),ISNUMBER(FIND("Ruditapes philippinarum",C580)),ISNUMBER(FIND("daphnia",C580)),ISNUMBER(FIND("marine",C580)),ISNUMBER(FIND("mussel",C580)),ISNUMBER(FIND("algae",C580)),ISNUMBER(FIND("Donax faba",C580)),ISNUMBER(FIND("estuarine",C580)),ISNUMBER(FIND("snail",C580)),ISNUMBER(FIND("Prorocentrum donghaiense",C580)) )</f>
        <v>0</v>
      </c>
      <c r="AB580" t="b">
        <f>OR(ISNUMBER(FIND(" rat ",C580)),ISNUMBER(FIND(" rats ",C580)),ISNUMBER(FIND(" Rats ",C580)),ISNUMBER(FIND(" Rat ",C580)),ISNUMBER(FIND(" rat.",C580)),ISNUMBER(FIND(" rats.",C580)),ISNUMBER(FIND("mouse",C580)),ISNUMBER(FIND("mice",C580)), ISNUMBER(FIND(" Mice",C580)))</f>
        <v>1</v>
      </c>
      <c r="AC580" t="b">
        <f>OR(ISNUMBER(FIND(" cell ",C580)),ISNUMBER(FIND("fibroblast",C580)),ISNUMBER(FIND("macrophage",C580)),ISNUMBER(FIND("epithelial",C580)),ISNUMBER(FIND("endothelial",C580)),ISNUMBER(FIND("neuron",C580)),ISNUMBER(FIND(" cells ",C580)),ISNUMBER(FIND("RBC",C580)),ISNUMBER(FIND("mitochond",C580)),ISNUMBER(FIND("adipocyte",C580)),ISNUMBER(FIND("osteo",C580)),ISNUMBER(FIND("keratin",C580)),ISNUMBER(FIND(" cell's ",C580)),ISNUMBER(FIND("eukary",C580)),ISNUMBER(FIND("sperm",C580)))</f>
        <v>1</v>
      </c>
      <c r="AD580" t="b">
        <f>OR(ISNUMBER(FIND("human",B580)),ISNUMBER(FIND("workers",B580)),ISNUMBER(FIND("workforces",B580)),ISNUMBER(FIND("occupational",B580)),ISNUMBER(FIND("Case report",B580)),ISNUMBER(FIND("Workplaces",B580)),ISNUMBER(FIND("worker",B580)))</f>
        <v>0</v>
      </c>
      <c r="AE580" t="b">
        <f>OR(ISNUMBER(FIND(" plant ",C580)),ISNUMBER(FIND("Plant ",C580)),ISNUMBER(FIND("tomato",C580)),ISNUMBER(FIND("plants",C580)),ISNUMBER(FIND("Plants",C580)),ISNUMBER(FIND("algae",C580)),ISNUMBER(FIND("lettuce",C580)),ISNUMBER(FIND("green gram sprouts ",C580)),ISNUMBER(FIND("Cucurbita pepo",C580)),ISNUMBER(FIND("bean ",C580)),ISNUMBER(FIND("chloroplast",C580)),ISNUMBER(FIND("chlorophyll",C580)),ISNUMBER(FIND("seedling",C580)),ISNUMBER(FIND("canola",C580)),ISNUMBER(FIND("shoot",C580)),ISNUMBER(FIND("photosynthes",C580)),ISNUMBER(FIND(" leaves ",C580)),,ISNUMBER(FIND("agriculture",C580)),ISNUMBER(FIND(" crops ",C580)))</f>
        <v>0</v>
      </c>
      <c r="AF580" t="b">
        <f>OR(ISNUMBER(FIND("bacteria",C580)),ISNUMBER(FIND("Bacteria",C580)),ISNUMBER(FIND("Bacterium",C580)),ISNUMBER(FIND("bacterium",C580)),ISNUMBER(FIND(" coli ",C580)))</f>
        <v>0</v>
      </c>
      <c r="AG580" t="b">
        <f>OR(ISNUMBER(FIND("fungi",C580)),ISNUMBER(FIND("Fungi",C580)),ISNUMBER(FIND("fungus",C580)),ISNUMBER(FIND("Fungus",C580)),ISNUMBER(FIND("mushroom",C580)),ISNUMBER(FIND("Mushroom",C580)),ISNUMBER(FIND(" mold ",C580)))</f>
        <v>0</v>
      </c>
      <c r="AH580" t="b">
        <f>OR(ISNUMBER(FIND("Pig ",C580)),ISNUMBER(FIND("pig ",C580)),ISNUMBER(FIND("Pigs ",C580)),ISNUMBER(FIND("pigs ",C580)))</f>
        <v>0</v>
      </c>
      <c r="AI580" t="b">
        <f>OR(ISNUMBER(FIND(" C. elegans",C580)),ISNUMBER(FIND("Caenorhabditis elegans",C580)),ISNUMBER(FIND("earthworms",C580)),ISNUMBER(FIND(" Ficopomatus enigmaticus",C580)),ISNUMBER(FIND("larva",C580)),ISNUMBER(FIND("Lumbriculus variegatus",C580)),ISNUMBER(FIND("nematode",C580)))</f>
        <v>0</v>
      </c>
      <c r="AJ580" t="b">
        <f>NOT(OR(AA580,AB580,AC580,AD580,AE580,AF580,AG580,AH580,AI580))</f>
        <v>0</v>
      </c>
      <c r="AL580" t="b">
        <f>OR(AA580,AB580,AD580,AE580,AF580,AG580,AH580,AI580)</f>
        <v>1</v>
      </c>
      <c r="AM580" t="b">
        <f>IF(Table1[[#This Row],[In vivo?]],IF(Table1[[#This Row],[Cell]],FALSE,TRUE),FALSE)</f>
        <v>0</v>
      </c>
      <c r="AN580" t="b">
        <f>AND(AC580,AL580)</f>
        <v>1</v>
      </c>
      <c r="AO580" t="b">
        <f>IF(Table1[[#This Row],[Cell]],IF(Table1[[#This Row],[In vivo?]],FALSE,TRUE),FALSE)</f>
        <v>0</v>
      </c>
      <c r="AP580" t="b">
        <f>NOT(OR(Table1[[#This Row],[In vivo?]],Table1[[#This Row],[Only in Cell]]))</f>
        <v>0</v>
      </c>
      <c r="AQ580" t="b">
        <f>IF(OR(Table1[[#This Row],[Rodents]],Table1[[#This Row],[Human]],Table1[[#This Row],[Pig]]),OR(ISNUMBER(FIND("pulmonary",C580)),ISNUMBER(FIND("lung",C580))),"NA")</f>
        <v>0</v>
      </c>
      <c r="AR580" t="b">
        <f>IF(OR(Table1[[#This Row],[Rodents]],Table1[[#This Row],[Human]],Table1[[#This Row],[Pig]]),OR(ISNUMBER(FIND("skin",C580)),ISNUMBER(FIND("dermal",C580))),"NA")</f>
        <v>0</v>
      </c>
      <c r="AS580" t="b">
        <f>IF(OR(Table1[[#This Row],[Rodents]],Table1[[#This Row],[Human]],Table1[[#This Row],[Pig]]),OR(ISNUMBER(FIND("liver",C580)),ISNUMBER(FIND("hepat",C580))),"NA")</f>
        <v>0</v>
      </c>
      <c r="AT580" t="b">
        <f>IF(OR(Table1[[#This Row],[Rodents]],Table1[[#This Row],[Human]],Table1[[#This Row],[Pig]]),OR(ISNUMBER(FIND("kidney",C580)),ISNUMBER(FIND("neph",C580))),"NA")</f>
        <v>0</v>
      </c>
      <c r="AU580" t="b">
        <f>IF(OR(Table1[[#This Row],[Rodents]],Table1[[#This Row],[Human]],Table1[[#This Row],[Pig]]),OR(ISNUMBER(FIND("brain",C580)),ISNUMBER(FIND("neur",C580)),ISNUMBER(FIND("nerv",C580))),"NA")</f>
        <v>1</v>
      </c>
      <c r="AV580" t="b">
        <f>IF(OR(Table1[[#This Row],[Rodents]],Table1[[#This Row],[Human]],Table1[[#This Row],[Pig]]),OR(ISNUMBER(FIND("heart",C580)),ISNUMBER(FIND("cardi",C580))),"NA")</f>
        <v>0</v>
      </c>
      <c r="AW580" t="b">
        <f>IF(OR(Table1[[#This Row],[Rodents]],Table1[[#This Row],[Human]],Table1[[#This Row],[Pig]]),OR(ISNUMBER(FIND("gastro",C580)),ISNUMBER(FIND("intesti",C580)),ISNUMBER(FIND("stomach",C580))),"NA")</f>
        <v>0</v>
      </c>
      <c r="AX580" t="b">
        <f>IF(OR(Table1[[#This Row],[Rodents]],Table1[[#This Row],[Human]],Table1[[#This Row],[Pig]]),NOT(OR(AQ580,AR580,AS580,AT580,AU580,AV580,AW580)),"NA")</f>
        <v>0</v>
      </c>
      <c r="AY580" t="b">
        <f>OR(ISNUMBER(FIND("SWCNT",C580)),ISNUMBER(FIND("SWNT",C580)),ISNUMBER(FIND("single-wall",C580)),ISNUMBER(FIND("single wall",C580)),ISNUMBER(FIND("Single wall",C580)),ISNUMBER(FIND("Single-wall",C580)),ISNUMBER(FIND("SWCNT",B580)),ISNUMBER(FIND("SWNT",B580)),ISNUMBER(FIND("single-wall",B580)),ISNUMBER(FIND("single wall",B580)),ISNUMBER(FIND("Single-wall",B580)),ISNUMBER(FIND("Single wall",B580)))</f>
        <v>0</v>
      </c>
      <c r="AZ580" t="b">
        <f>OR(ISNUMBER(FIND("MWCNT",C580)),ISNUMBER(FIND("MWNT",C580)),ISNUMBER(FIND("multi-wall",C580)),ISNUMBER(FIND("multi wall",C580)),ISNUMBER(FIND("multiwall",C580)),ISNUMBER(FIND("Multi-wall",C580)),ISNUMBER(FIND("Multi wall",C580)),ISNUMBER(FIND("Multiwall",C580)),ISNUMBER(FIND("MWCNT",B580)),ISNUMBER(FIND("MWNT",B580)),ISNUMBER(FIND("multi-wall",B580)),ISNUMBER(FIND("multi wall",B580)),ISNUMBER(FIND("multiwall",B580)),ISNUMBER(FIND("Multi-wall",B580)),ISNUMBER(FIND("Multi wall",B580)),ISNUMBER(FIND("Multiwall",B580)),ISNUMBER(FIND("Double-wall",B580)),ISNUMBER(FIND("Double wall",B580)),ISNUMBER(FIND("Doublewall",B580)),ISNUMBER(FIND("double-wall",B580)),ISNUMBER(FIND("double wall",B580)),ISNUMBER(FIND("doublewall",B580)))</f>
        <v>0</v>
      </c>
      <c r="BA580" t="b">
        <f>AND(Table1[[#This Row],[SWCNT]],Table1[[#This Row],[MWCNT]])</f>
        <v>0</v>
      </c>
      <c r="BB580" t="b">
        <f>IF(Table1[[#This Row],[SWCNT]]=TRUE,FALSE,IF(Table1[[#This Row],[MWCNT]]=TRUE,FALSE,TRUE))</f>
        <v>1</v>
      </c>
      <c r="BC580" s="18"/>
    </row>
    <row r="581" spans="1:55" ht="222">
      <c r="A581" t="s">
        <v>2929</v>
      </c>
      <c r="B581" s="2" t="s">
        <v>2933</v>
      </c>
      <c r="C581" s="16" t="s">
        <v>2937</v>
      </c>
      <c r="D581" s="17" t="s">
        <v>271</v>
      </c>
      <c r="E581" s="2">
        <v>2015</v>
      </c>
      <c r="F581" t="b">
        <f>OR(ISNUMBER(FIND("cytotoxic",C581)),ISNUMBER(FIND("Cytotoxic",C581)),ISNUMBER(FIND("cellular toxicity",C581)),ISNUMBER(FIND("cell death",C581)),ISNUMBER(FIND("viable",C581)),ISNUMBER(FIND("phytotoxic",C581)),ISNUMBER(FIND("acute toxicity",C581)),ISNUMBER(FIND("MTT",C581)),ISNUMBER(FIND("survival",C581)),ISNUMBER(FIND("prolifer",C581)),ISNUMBER(FIND("apoptosis",C581)),ISNUMBER(FIND("neurotoxic",C581)),ISNUMBER(FIND("  lysis ",C581)),ISNUMBER(FIND("necrosis",C581)),ISNUMBER(FIND("cellular death",C581))*3,ISNUMBER(FIND("LDH",C581)),ISNUMBER(FIND("Acute toxicity",C581)))</f>
        <v>0</v>
      </c>
      <c r="G581" t="b">
        <f>OR(ISNUMBER(FIND("genotoxic",C581)),ISNUMBER(FIND("genotoxicity",C581)),ISNUMBER(FIND("DNA damage",C581)),ISNUMBER(FIND("DNA",C581)),ISNUMBER(FIND("RNA",C581)),ISNUMBER(FIND("mesothelioma",C581)),ISNUMBER(FIND("carcino",C581)),ISNUMBER(FIND("mutagen",C581)),ISNUMBER(FIND("genetic",C581)))</f>
        <v>0</v>
      </c>
      <c r="H581" t="b">
        <f>OR(ISNUMBER(FIND("inflammatory",C581)),ISNUMBER(FIND("inflamm",C581)))</f>
        <v>0</v>
      </c>
      <c r="I581" t="b">
        <f>OR(ISNUMBER(FIND("immune",C581)),ISNUMBER(FIND("immunological",C581)),ISNUMBER(FIND("interleuk",C581)),ISNUMBER(FIND("platelet activation",C581)),ISNUMBER(FIND("monocyte",C581)),ISNUMBER(FIND("leukocyte",C581)),ISNUMBER(FIND("cytokine",C581)),ISNUMBER(FIND("CD4",C581)),ISNUMBER(FIND("CD8",C581)),ISNUMBER(FIND("T-cell",C581)))</f>
        <v>0</v>
      </c>
      <c r="J581" t="b">
        <f>OR(ISNUMBER(FIND("reactive oxygen",C581)),ISNUMBER(FIND("ROS",C581)),ISNUMBER(FIND("free radical",C581)),ISNUMBER(FIND("oxidative stress",C581)),ISNUMBER(FIND("peroxid",C581)),ISNUMBER(FIND("oxidative",C581)),ISNUMBER(FIND("antioxid",C581)))</f>
        <v>0</v>
      </c>
      <c r="K581" t="b">
        <f>OR(ISNUMBER(FIND("autophag",C581)))</f>
        <v>0</v>
      </c>
      <c r="L581" t="b">
        <f>OR(ISNUMBER(FIND("morpholog",C581)))</f>
        <v>0</v>
      </c>
      <c r="M581" t="b">
        <f>OR(ISNUMBER(FIND("fibrosis",C581)),ISNUMBER(FIND("Fibrosis",C581)),ISNUMBER(FIND("fibrot",C581)))</f>
        <v>0</v>
      </c>
      <c r="N581" t="b">
        <f>OR(ISNUMBER(FIND("offspring",C581)),ISNUMBER(FIND("Parental",C581)),ISNUMBER(FIND("parental",C581)),ISNUMBER(FIND("germline",C581)),ISNUMBER(FIND("reproduc",C581)),ISNUMBER(FIND("embryo",C581)))</f>
        <v>0</v>
      </c>
      <c r="O581" t="b">
        <f>OR(ISNUMBER(FIND("metabol",C581)),ISNUMBER(FIND("Metabol",C581)),ISNUMBER(FIND("digest",C581)),ISNUMBER(FIND("mitochon",C581)))</f>
        <v>0</v>
      </c>
      <c r="P581" t="b">
        <f>OR(ISNUMBER(FIND("ecotox",C581)),ISNUMBER(FIND("Ecotox",B581)),ISNUMBER(FIND("ecotox",B581)),ISNUMBER(FIND("Ecotox",C581)))</f>
        <v>0</v>
      </c>
      <c r="Q581" t="b">
        <f>OR(ISNUMBER(FIND("Bioaccum",C581)),ISNUMBER(FIND("bioaccum",C581)),ISNUMBER(FIND("accum",C581)))</f>
        <v>0</v>
      </c>
      <c r="R581" t="b">
        <f>OR(ISNUMBER(FIND("Occupation",C581)),ISNUMBER(FIND("occupation",C581)),ISNUMBER(FIND("worker",C581)),ISNUMBER(FIND("workforce",C581)))</f>
        <v>0</v>
      </c>
      <c r="S581" t="b">
        <f>NOT(OR(F581,G581,H581,I581,J581,K581,L581,M581,N581,O581,P581,Q581,R581))</f>
        <v>1</v>
      </c>
      <c r="U581" t="b">
        <f>OR(Table1[[#This Row],[Inflammation]],Table1[[#This Row],[Immune]])</f>
        <v>0</v>
      </c>
      <c r="V581" t="str">
        <f>IF(OR(Table1[[#This Row],[Rodents]],Table1[[#This Row],[Human]],Table1[[#This Row],[Pig]]),OR(ISNUMBER(FIND("intratrach",C581)),ISNUMBER(FIND("nasal ",C581)),ISNUMBER(FIND("instill",C581))),"NA")</f>
        <v>NA</v>
      </c>
      <c r="W581" t="str">
        <f>IF(OR(Table1[[#This Row],[Rodents]],Table1[[#This Row],[Human]],Table1[[#This Row],[Pig]]),OR(ISNUMBER(FIND("dermal",C581)),ISNUMBER(FIND("skin ",C581))),"NA")</f>
        <v>NA</v>
      </c>
      <c r="X581" t="str">
        <f>IF(OR(Table1[[#This Row],[Rodents]],Table1[[#This Row],[Human]],Table1[[#This Row],[Pig]]),OR(ISNUMBER(FIND("injected",C581)),ISNUMBER(FIND("periton",C581)),ISNUMBER(FIND("intrascrot",C581))),"NA")</f>
        <v>NA</v>
      </c>
      <c r="Y581" t="str">
        <f>IF(OR(Table1[[#This Row],[Rodents]],Table1[[#This Row],[Human]],Table1[[#This Row],[Pig]]),NOT(OR(Table1[[#This Row],[Inhaled/Intratracheal/intranasal]],Table1[[#This Row],[Dermal]],Table1[[#This Row],[Injected]])),"NA")</f>
        <v>NA</v>
      </c>
      <c r="AA581" t="b">
        <f>OR(ISNUMBER(FIND("fish ",C581)),ISNUMBER(FIND("Fish ",C581)),ISNUMBER(FIND("aquatic",C581)),ISNUMBER(FIND("daphnids",C581)),ISNUMBER(FIND("Carcinus maenas",C581)),ISNUMBER(FIND("Daphnia",C581)),ISNUMBER(FIND("Ruditapes philippinarum",C581)),ISNUMBER(FIND("daphnia",C581)),ISNUMBER(FIND("marine",C581)),ISNUMBER(FIND("mussel",C581)),ISNUMBER(FIND("algae",C581)),ISNUMBER(FIND("Donax faba",C581)),ISNUMBER(FIND("estuarine",C581)),ISNUMBER(FIND("snail",C581)),ISNUMBER(FIND("Prorocentrum donghaiense",C581)) )</f>
        <v>0</v>
      </c>
      <c r="AB581" t="b">
        <f>OR(ISNUMBER(FIND(" rat ",C581)),ISNUMBER(FIND(" rats ",C581)),ISNUMBER(FIND(" Rats ",C581)),ISNUMBER(FIND(" Rat ",C581)),ISNUMBER(FIND(" rat.",C581)),ISNUMBER(FIND(" rats.",C581)),ISNUMBER(FIND("mouse",C581)),ISNUMBER(FIND("mice",C581)), ISNUMBER(FIND(" Mice",C581)))</f>
        <v>0</v>
      </c>
      <c r="AC581" t="b">
        <f>OR(ISNUMBER(FIND(" cell ",C581)),ISNUMBER(FIND("fibroblast",C581)),ISNUMBER(FIND("macrophage",C581)),ISNUMBER(FIND("epithelial",C581)),ISNUMBER(FIND("endothelial",C581)),ISNUMBER(FIND("neuron",C581)),ISNUMBER(FIND(" cells ",C581)),ISNUMBER(FIND("RBC",C581)),ISNUMBER(FIND("mitochond",C581)),ISNUMBER(FIND("adipocyte",C581)),ISNUMBER(FIND("osteo",C581)),ISNUMBER(FIND("keratin",C581)),ISNUMBER(FIND(" cell's ",C581)),ISNUMBER(FIND("eukary",C581)),ISNUMBER(FIND("sperm",C581)))</f>
        <v>1</v>
      </c>
      <c r="AD581" t="b">
        <f>OR(ISNUMBER(FIND("human",B581)),ISNUMBER(FIND("workers",B581)),ISNUMBER(FIND("workforces",B581)),ISNUMBER(FIND("occupational",B581)),ISNUMBER(FIND("Case report",B581)),ISNUMBER(FIND("Workplaces",B581)),ISNUMBER(FIND("worker",B581)))</f>
        <v>0</v>
      </c>
      <c r="AE581" t="b">
        <f>OR(ISNUMBER(FIND(" plant ",C581)),ISNUMBER(FIND("Plant ",C581)),ISNUMBER(FIND("tomato",C581)),ISNUMBER(FIND("plants",C581)),ISNUMBER(FIND("Plants",C581)),ISNUMBER(FIND("algae",C581)),ISNUMBER(FIND("lettuce",C581)),ISNUMBER(FIND("green gram sprouts ",C581)),ISNUMBER(FIND("Cucurbita pepo",C581)),ISNUMBER(FIND("bean ",C581)),ISNUMBER(FIND("chloroplast",C581)),ISNUMBER(FIND("chlorophyll",C581)),ISNUMBER(FIND("seedling",C581)),ISNUMBER(FIND("canola",C581)),ISNUMBER(FIND("shoot",C581)),ISNUMBER(FIND("photosynthes",C581)),ISNUMBER(FIND(" leaves ",C581)),,ISNUMBER(FIND("agriculture",C581)),ISNUMBER(FIND(" crops ",C581)))</f>
        <v>0</v>
      </c>
      <c r="AF581" t="b">
        <f>OR(ISNUMBER(FIND("bacteria",C581)),ISNUMBER(FIND("Bacteria",C581)),ISNUMBER(FIND("Bacterium",C581)),ISNUMBER(FIND("bacterium",C581)),ISNUMBER(FIND(" coli ",C581)))</f>
        <v>0</v>
      </c>
      <c r="AG581" t="b">
        <f>OR(ISNUMBER(FIND("fungi",C581)),ISNUMBER(FIND("Fungi",C581)),ISNUMBER(FIND("fungus",C581)),ISNUMBER(FIND("Fungus",C581)),ISNUMBER(FIND("mushroom",C581)),ISNUMBER(FIND("Mushroom",C581)),ISNUMBER(FIND(" mold ",C581)))</f>
        <v>0</v>
      </c>
      <c r="AH581" t="b">
        <f>OR(ISNUMBER(FIND("Pig ",C581)),ISNUMBER(FIND("pig ",C581)),ISNUMBER(FIND("Pigs ",C581)),ISNUMBER(FIND("pigs ",C581)))</f>
        <v>0</v>
      </c>
      <c r="AI581" t="b">
        <f>OR(ISNUMBER(FIND(" C. elegans",C581)),ISNUMBER(FIND("Caenorhabditis elegans",C581)),ISNUMBER(FIND("earthworms",C581)),ISNUMBER(FIND(" Ficopomatus enigmaticus",C581)),ISNUMBER(FIND("larva",C581)),ISNUMBER(FIND("Lumbriculus variegatus",C581)),ISNUMBER(FIND("nematode",C581)))</f>
        <v>0</v>
      </c>
      <c r="AJ581" t="b">
        <f>NOT(OR(AA581,AB581,AC581,AD581,AE581,AF581,AG581,AH581,AI581))</f>
        <v>0</v>
      </c>
      <c r="AL581" t="b">
        <f>OR(AA581,AB581,AD581,AE581,AF581,AG581,AH581,AI581)</f>
        <v>0</v>
      </c>
      <c r="AM581" t="b">
        <f>IF(Table1[[#This Row],[In vivo?]],IF(Table1[[#This Row],[Cell]],FALSE,TRUE),FALSE)</f>
        <v>0</v>
      </c>
      <c r="AN581" t="b">
        <f>AND(AC581,AL581)</f>
        <v>0</v>
      </c>
      <c r="AO581" t="b">
        <f>IF(Table1[[#This Row],[Cell]],IF(Table1[[#This Row],[In vivo?]],FALSE,TRUE),FALSE)</f>
        <v>1</v>
      </c>
      <c r="AP581" t="b">
        <f>NOT(OR(Table1[[#This Row],[In vivo?]],Table1[[#This Row],[Only in Cell]]))</f>
        <v>0</v>
      </c>
      <c r="AQ581" t="str">
        <f>IF(OR(Table1[[#This Row],[Rodents]],Table1[[#This Row],[Human]],Table1[[#This Row],[Pig]]),OR(ISNUMBER(FIND("pulmonary",C581)),ISNUMBER(FIND("lung",C581))),"NA")</f>
        <v>NA</v>
      </c>
      <c r="AR581" t="str">
        <f>IF(OR(Table1[[#This Row],[Rodents]],Table1[[#This Row],[Human]],Table1[[#This Row],[Pig]]),OR(ISNUMBER(FIND("skin",C581)),ISNUMBER(FIND("dermal",C581))),"NA")</f>
        <v>NA</v>
      </c>
      <c r="AS581" t="str">
        <f>IF(OR(Table1[[#This Row],[Rodents]],Table1[[#This Row],[Human]],Table1[[#This Row],[Pig]]),OR(ISNUMBER(FIND("liver",C581)),ISNUMBER(FIND("hepat",C581))),"NA")</f>
        <v>NA</v>
      </c>
      <c r="AT581" t="str">
        <f>IF(OR(Table1[[#This Row],[Rodents]],Table1[[#This Row],[Human]],Table1[[#This Row],[Pig]]),OR(ISNUMBER(FIND("kidney",C581)),ISNUMBER(FIND("neph",C581))),"NA")</f>
        <v>NA</v>
      </c>
      <c r="AU581" t="str">
        <f>IF(OR(Table1[[#This Row],[Rodents]],Table1[[#This Row],[Human]],Table1[[#This Row],[Pig]]),OR(ISNUMBER(FIND("brain",C581)),ISNUMBER(FIND("neur",C581)),ISNUMBER(FIND("nerv",C581))),"NA")</f>
        <v>NA</v>
      </c>
      <c r="AV581" t="str">
        <f>IF(OR(Table1[[#This Row],[Rodents]],Table1[[#This Row],[Human]],Table1[[#This Row],[Pig]]),OR(ISNUMBER(FIND("heart",C581)),ISNUMBER(FIND("cardi",C581))),"NA")</f>
        <v>NA</v>
      </c>
      <c r="AW581" t="str">
        <f>IF(OR(Table1[[#This Row],[Rodents]],Table1[[#This Row],[Human]],Table1[[#This Row],[Pig]]),OR(ISNUMBER(FIND("gastro",C581)),ISNUMBER(FIND("intesti",C581)),ISNUMBER(FIND("stomach",C581))),"NA")</f>
        <v>NA</v>
      </c>
      <c r="AX581" t="str">
        <f>IF(OR(Table1[[#This Row],[Rodents]],Table1[[#This Row],[Human]],Table1[[#This Row],[Pig]]),NOT(OR(AQ581,AR581,AS581,AT581,AU581,AV581,AW581)),"NA")</f>
        <v>NA</v>
      </c>
      <c r="AY581" t="b">
        <f>OR(ISNUMBER(FIND("SWCNT",C581)),ISNUMBER(FIND("SWNT",C581)),ISNUMBER(FIND("single-wall",C581)),ISNUMBER(FIND("single wall",C581)),ISNUMBER(FIND("Single wall",C581)),ISNUMBER(FIND("Single-wall",C581)),ISNUMBER(FIND("SWCNT",B581)),ISNUMBER(FIND("SWNT",B581)),ISNUMBER(FIND("single-wall",B581)),ISNUMBER(FIND("single wall",B581)),ISNUMBER(FIND("Single-wall",B581)),ISNUMBER(FIND("Single wall",B581)))</f>
        <v>0</v>
      </c>
      <c r="AZ581" t="b">
        <f>OR(ISNUMBER(FIND("MWCNT",C581)),ISNUMBER(FIND("MWNT",C581)),ISNUMBER(FIND("multi-wall",C581)),ISNUMBER(FIND("multi wall",C581)),ISNUMBER(FIND("multiwall",C581)),ISNUMBER(FIND("Multi-wall",C581)),ISNUMBER(FIND("Multi wall",C581)),ISNUMBER(FIND("Multiwall",C581)),ISNUMBER(FIND("MWCNT",B581)),ISNUMBER(FIND("MWNT",B581)),ISNUMBER(FIND("multi-wall",B581)),ISNUMBER(FIND("multi wall",B581)),ISNUMBER(FIND("multiwall",B581)),ISNUMBER(FIND("Multi-wall",B581)),ISNUMBER(FIND("Multi wall",B581)),ISNUMBER(FIND("Multiwall",B581)),ISNUMBER(FIND("Double-wall",B581)),ISNUMBER(FIND("Double wall",B581)),ISNUMBER(FIND("Doublewall",B581)),ISNUMBER(FIND("double-wall",B581)),ISNUMBER(FIND("double wall",B581)),ISNUMBER(FIND("doublewall",B581)))</f>
        <v>0</v>
      </c>
      <c r="BA581" t="b">
        <f>AND(Table1[[#This Row],[SWCNT]],Table1[[#This Row],[MWCNT]])</f>
        <v>0</v>
      </c>
      <c r="BB581" t="b">
        <f>IF(Table1[[#This Row],[SWCNT]]=TRUE,FALSE,IF(Table1[[#This Row],[MWCNT]]=TRUE,FALSE,TRUE))</f>
        <v>1</v>
      </c>
      <c r="BC581" s="18"/>
    </row>
    <row r="582" spans="1:55" ht="222">
      <c r="A582" t="s">
        <v>5047</v>
      </c>
      <c r="B582" s="2" t="s">
        <v>5048</v>
      </c>
      <c r="C582" s="16" t="s">
        <v>5049</v>
      </c>
      <c r="D582" s="17" t="s">
        <v>260</v>
      </c>
      <c r="E582" s="2">
        <v>2010</v>
      </c>
      <c r="F582" t="b">
        <f>OR(ISNUMBER(FIND("cytotoxic",C582)),ISNUMBER(FIND("Cytotoxic",C582)),ISNUMBER(FIND("cellular toxicity",C582)),ISNUMBER(FIND("cell death",C582)),ISNUMBER(FIND("viable",C582)),ISNUMBER(FIND("phytotoxic",C582)),ISNUMBER(FIND("acute toxicity",C582)),ISNUMBER(FIND("MTT",C582)),ISNUMBER(FIND("survival",C582)),ISNUMBER(FIND("prolifer",C582)),ISNUMBER(FIND("apoptosis",C582)),ISNUMBER(FIND("neurotoxic",C582)),ISNUMBER(FIND("  lysis ",C582)),ISNUMBER(FIND("necrosis",C582)),ISNUMBER(FIND("cellular death",C582))*3,ISNUMBER(FIND("LDH",C582)),ISNUMBER(FIND("Acute toxicity",C582)))</f>
        <v>0</v>
      </c>
      <c r="G582" t="b">
        <f>OR(ISNUMBER(FIND("genotoxic",C582)),ISNUMBER(FIND("genotoxicity",C582)),ISNUMBER(FIND("DNA damage",C582)),ISNUMBER(FIND("DNA",C582)),ISNUMBER(FIND("RNA",C582)),ISNUMBER(FIND("mesothelioma",C582)),ISNUMBER(FIND("carcino",C582)),ISNUMBER(FIND("mutagen",C582)),ISNUMBER(FIND("genetic",C582)))</f>
        <v>0</v>
      </c>
      <c r="H582" t="b">
        <f>OR(ISNUMBER(FIND("inflammatory",C582)),ISNUMBER(FIND("inflamm",C582)))</f>
        <v>0</v>
      </c>
      <c r="I582" t="b">
        <f>OR(ISNUMBER(FIND("immune",C582)),ISNUMBER(FIND("immunological",C582)),ISNUMBER(FIND("interleuk",C582)),ISNUMBER(FIND("platelet activation",C582)),ISNUMBER(FIND("monocyte",C582)),ISNUMBER(FIND("leukocyte",C582)),ISNUMBER(FIND("cytokine",C582)),ISNUMBER(FIND("CD4",C582)),ISNUMBER(FIND("CD8",C582)),ISNUMBER(FIND("T-cell",C582)))</f>
        <v>0</v>
      </c>
      <c r="J582" t="b">
        <f>OR(ISNUMBER(FIND("reactive oxygen",C582)),ISNUMBER(FIND("ROS",C582)),ISNUMBER(FIND("free radical",C582)),ISNUMBER(FIND("oxidative stress",C582)),ISNUMBER(FIND("peroxid",C582)),ISNUMBER(FIND("oxidative",C582)),ISNUMBER(FIND("antioxid",C582)))</f>
        <v>0</v>
      </c>
      <c r="K582" t="b">
        <f>OR(ISNUMBER(FIND("autophag",C582)))</f>
        <v>0</v>
      </c>
      <c r="L582" t="b">
        <f>OR(ISNUMBER(FIND("morpholog",C582)))</f>
        <v>0</v>
      </c>
      <c r="M582" t="b">
        <f>OR(ISNUMBER(FIND("fibrosis",C582)),ISNUMBER(FIND("Fibrosis",C582)),ISNUMBER(FIND("fibrot",C582)))</f>
        <v>0</v>
      </c>
      <c r="N582" t="b">
        <f>OR(ISNUMBER(FIND("offspring",C582)),ISNUMBER(FIND("Parental",C582)),ISNUMBER(FIND("parental",C582)),ISNUMBER(FIND("germline",C582)),ISNUMBER(FIND("reproduc",C582)),ISNUMBER(FIND("embryo",C582)))</f>
        <v>0</v>
      </c>
      <c r="O582" t="b">
        <f>OR(ISNUMBER(FIND("metabol",C582)),ISNUMBER(FIND("Metabol",C582)),ISNUMBER(FIND("digest",C582)),ISNUMBER(FIND("mitochon",C582)))</f>
        <v>0</v>
      </c>
      <c r="P582" t="b">
        <f>OR(ISNUMBER(FIND("ecotox",C582)),ISNUMBER(FIND("Ecotox",B582)),ISNUMBER(FIND("ecotox",B582)),ISNUMBER(FIND("Ecotox",C582)))</f>
        <v>0</v>
      </c>
      <c r="Q582" t="b">
        <f>OR(ISNUMBER(FIND("Bioaccum",C582)),ISNUMBER(FIND("bioaccum",C582)),ISNUMBER(FIND("accum",C582)))</f>
        <v>0</v>
      </c>
      <c r="R582" t="b">
        <f>OR(ISNUMBER(FIND("Occupation",C582)),ISNUMBER(FIND("occupation",C582)),ISNUMBER(FIND("worker",C582)),ISNUMBER(FIND("workforce",C582)))</f>
        <v>0</v>
      </c>
      <c r="S582" t="b">
        <f>NOT(OR(F582,G582,H582,I582,J582,K582,L582,M582,N582,O582,P582,Q582,R582))</f>
        <v>1</v>
      </c>
      <c r="U582" t="b">
        <f>OR(Table1[[#This Row],[Inflammation]],Table1[[#This Row],[Immune]])</f>
        <v>0</v>
      </c>
      <c r="V582" t="str">
        <f>IF(OR(Table1[[#This Row],[Rodents]],Table1[[#This Row],[Human]],Table1[[#This Row],[Pig]]),OR(ISNUMBER(FIND("intratrach",C582)),ISNUMBER(FIND("nasal ",C582)),ISNUMBER(FIND("instill",C582))),"NA")</f>
        <v>NA</v>
      </c>
      <c r="W582" t="str">
        <f>IF(OR(Table1[[#This Row],[Rodents]],Table1[[#This Row],[Human]],Table1[[#This Row],[Pig]]),OR(ISNUMBER(FIND("dermal",C582)),ISNUMBER(FIND("skin ",C582))),"NA")</f>
        <v>NA</v>
      </c>
      <c r="X582" t="str">
        <f>IF(OR(Table1[[#This Row],[Rodents]],Table1[[#This Row],[Human]],Table1[[#This Row],[Pig]]),OR(ISNUMBER(FIND("injected",C582)),ISNUMBER(FIND("periton",C582)),ISNUMBER(FIND("intrascrot",C582))),"NA")</f>
        <v>NA</v>
      </c>
      <c r="Y582" t="str">
        <f>IF(OR(Table1[[#This Row],[Rodents]],Table1[[#This Row],[Human]],Table1[[#This Row],[Pig]]),NOT(OR(Table1[[#This Row],[Inhaled/Intratracheal/intranasal]],Table1[[#This Row],[Dermal]],Table1[[#This Row],[Injected]])),"NA")</f>
        <v>NA</v>
      </c>
      <c r="AA582" t="b">
        <f>OR(ISNUMBER(FIND("fish ",C582)),ISNUMBER(FIND("Fish ",C582)),ISNUMBER(FIND("aquatic",C582)),ISNUMBER(FIND("daphnids",C582)),ISNUMBER(FIND("Carcinus maenas",C582)),ISNUMBER(FIND("Daphnia",C582)),ISNUMBER(FIND("Ruditapes philippinarum",C582)),ISNUMBER(FIND("daphnia",C582)),ISNUMBER(FIND("marine",C582)),ISNUMBER(FIND("mussel",C582)),ISNUMBER(FIND("algae",C582)),ISNUMBER(FIND("Donax faba",C582)),ISNUMBER(FIND("estuarine",C582)),ISNUMBER(FIND("snail",C582)),ISNUMBER(FIND("Prorocentrum donghaiense",C582)) )</f>
        <v>0</v>
      </c>
      <c r="AB582" t="b">
        <f>OR(ISNUMBER(FIND(" rat ",C582)),ISNUMBER(FIND(" rats ",C582)),ISNUMBER(FIND(" Rats ",C582)),ISNUMBER(FIND(" Rat ",C582)),ISNUMBER(FIND(" rat.",C582)),ISNUMBER(FIND(" rats.",C582)),ISNUMBER(FIND("mouse",C582)),ISNUMBER(FIND("mice",C582)), ISNUMBER(FIND(" Mice",C582)))</f>
        <v>0</v>
      </c>
      <c r="AC582" t="b">
        <f>OR(ISNUMBER(FIND(" cell ",C582)),ISNUMBER(FIND("fibroblast",C582)),ISNUMBER(FIND("macrophage",C582)),ISNUMBER(FIND("epithelial",C582)),ISNUMBER(FIND("endothelial",C582)),ISNUMBER(FIND("neuron",C582)),ISNUMBER(FIND(" cells ",C582)),ISNUMBER(FIND("RBC",C582)),ISNUMBER(FIND("mitochond",C582)),ISNUMBER(FIND("adipocyte",C582)),ISNUMBER(FIND("osteo",C582)),ISNUMBER(FIND("keratin",C582)),ISNUMBER(FIND(" cell's ",C582)),ISNUMBER(FIND("eukary",C582)),ISNUMBER(FIND("sperm",C582)))</f>
        <v>1</v>
      </c>
      <c r="AD582" t="b">
        <f>OR(ISNUMBER(FIND("human",B582)),ISNUMBER(FIND("workers",B582)),ISNUMBER(FIND("workforces",B582)),ISNUMBER(FIND("occupational",B582)),ISNUMBER(FIND("Case report",B582)),ISNUMBER(FIND("Workplaces",B582)),ISNUMBER(FIND("worker",B582)))</f>
        <v>0</v>
      </c>
      <c r="AE582" t="b">
        <f>OR(ISNUMBER(FIND(" plant ",C582)),ISNUMBER(FIND("Plant ",C582)),ISNUMBER(FIND("tomato",C582)),ISNUMBER(FIND("plants",C582)),ISNUMBER(FIND("Plants",C582)),ISNUMBER(FIND("algae",C582)),ISNUMBER(FIND("lettuce",C582)),ISNUMBER(FIND("green gram sprouts ",C582)),ISNUMBER(FIND("Cucurbita pepo",C582)),ISNUMBER(FIND("bean ",C582)),ISNUMBER(FIND("chloroplast",C582)),ISNUMBER(FIND("chlorophyll",C582)),ISNUMBER(FIND("seedling",C582)),ISNUMBER(FIND("canola",C582)),ISNUMBER(FIND("shoot",C582)),ISNUMBER(FIND("photosynthes",C582)),ISNUMBER(FIND(" leaves ",C582)),,ISNUMBER(FIND("agriculture",C582)),ISNUMBER(FIND(" crops ",C582)))</f>
        <v>1</v>
      </c>
      <c r="AF582" t="b">
        <f>OR(ISNUMBER(FIND("bacteria",C582)),ISNUMBER(FIND("Bacteria",C582)),ISNUMBER(FIND("Bacterium",C582)),ISNUMBER(FIND("bacterium",C582)),ISNUMBER(FIND(" coli ",C582)))</f>
        <v>0</v>
      </c>
      <c r="AG582" t="b">
        <f>OR(ISNUMBER(FIND("fungi",C582)),ISNUMBER(FIND("Fungi",C582)),ISNUMBER(FIND("fungus",C582)),ISNUMBER(FIND("Fungus",C582)),ISNUMBER(FIND("mushroom",C582)),ISNUMBER(FIND("Mushroom",C582)),ISNUMBER(FIND(" mold ",C582)))</f>
        <v>0</v>
      </c>
      <c r="AH582" t="b">
        <f>OR(ISNUMBER(FIND("Pig ",C582)),ISNUMBER(FIND("pig ",C582)),ISNUMBER(FIND("Pigs ",C582)),ISNUMBER(FIND("pigs ",C582)))</f>
        <v>0</v>
      </c>
      <c r="AI582" t="b">
        <f>OR(ISNUMBER(FIND(" C. elegans",C582)),ISNUMBER(FIND("Caenorhabditis elegans",C582)),ISNUMBER(FIND("earthworms",C582)),ISNUMBER(FIND(" Ficopomatus enigmaticus",C582)),ISNUMBER(FIND("larva",C582)),ISNUMBER(FIND("Lumbriculus variegatus",C582)),ISNUMBER(FIND("nematode",C582)))</f>
        <v>0</v>
      </c>
      <c r="AJ582" t="b">
        <f>NOT(OR(AA582,AB582,AC582,AD582,AE582,AF582,AG582,AH582,AI582))</f>
        <v>0</v>
      </c>
      <c r="AL582" t="b">
        <f>OR(AA582,AB582,AD582,AE582,AF582,AG582,AH582,AI582)</f>
        <v>1</v>
      </c>
      <c r="AM582" t="b">
        <f>IF(Table1[[#This Row],[In vivo?]],IF(Table1[[#This Row],[Cell]],FALSE,TRUE),FALSE)</f>
        <v>0</v>
      </c>
      <c r="AN582" t="b">
        <f>AND(AC582,AL582)</f>
        <v>1</v>
      </c>
      <c r="AO582" t="b">
        <f>IF(Table1[[#This Row],[Cell]],IF(Table1[[#This Row],[In vivo?]],FALSE,TRUE),FALSE)</f>
        <v>0</v>
      </c>
      <c r="AP582" t="b">
        <f>NOT(OR(Table1[[#This Row],[In vivo?]],Table1[[#This Row],[Only in Cell]]))</f>
        <v>0</v>
      </c>
      <c r="AQ582" t="str">
        <f>IF(OR(Table1[[#This Row],[Rodents]],Table1[[#This Row],[Human]],Table1[[#This Row],[Pig]]),OR(ISNUMBER(FIND("pulmonary",C582)),ISNUMBER(FIND("lung",C582))),"NA")</f>
        <v>NA</v>
      </c>
      <c r="AR582" t="str">
        <f>IF(OR(Table1[[#This Row],[Rodents]],Table1[[#This Row],[Human]],Table1[[#This Row],[Pig]]),OR(ISNUMBER(FIND("skin",C582)),ISNUMBER(FIND("dermal",C582))),"NA")</f>
        <v>NA</v>
      </c>
      <c r="AS582" t="str">
        <f>IF(OR(Table1[[#This Row],[Rodents]],Table1[[#This Row],[Human]],Table1[[#This Row],[Pig]]),OR(ISNUMBER(FIND("liver",C582)),ISNUMBER(FIND("hepat",C582))),"NA")</f>
        <v>NA</v>
      </c>
      <c r="AT582" t="str">
        <f>IF(OR(Table1[[#This Row],[Rodents]],Table1[[#This Row],[Human]],Table1[[#This Row],[Pig]]),OR(ISNUMBER(FIND("kidney",C582)),ISNUMBER(FIND("neph",C582))),"NA")</f>
        <v>NA</v>
      </c>
      <c r="AU582" t="str">
        <f>IF(OR(Table1[[#This Row],[Rodents]],Table1[[#This Row],[Human]],Table1[[#This Row],[Pig]]),OR(ISNUMBER(FIND("brain",C582)),ISNUMBER(FIND("neur",C582)),ISNUMBER(FIND("nerv",C582))),"NA")</f>
        <v>NA</v>
      </c>
      <c r="AV582" t="str">
        <f>IF(OR(Table1[[#This Row],[Rodents]],Table1[[#This Row],[Human]],Table1[[#This Row],[Pig]]),OR(ISNUMBER(FIND("heart",C582)),ISNUMBER(FIND("cardi",C582))),"NA")</f>
        <v>NA</v>
      </c>
      <c r="AW582" t="str">
        <f>IF(OR(Table1[[#This Row],[Rodents]],Table1[[#This Row],[Human]],Table1[[#This Row],[Pig]]),OR(ISNUMBER(FIND("gastro",C582)),ISNUMBER(FIND("intesti",C582)),ISNUMBER(FIND("stomach",C582))),"NA")</f>
        <v>NA</v>
      </c>
      <c r="AX582" t="str">
        <f>IF(OR(Table1[[#This Row],[Rodents]],Table1[[#This Row],[Human]],Table1[[#This Row],[Pig]]),NOT(OR(AQ582,AR582,AS582,AT582,AU582,AV582,AW582)),"NA")</f>
        <v>NA</v>
      </c>
      <c r="AY582" t="b">
        <f>OR(ISNUMBER(FIND("SWCNT",C582)),ISNUMBER(FIND("SWNT",C582)),ISNUMBER(FIND("single-wall",C582)),ISNUMBER(FIND("single wall",C582)),ISNUMBER(FIND("Single wall",C582)),ISNUMBER(FIND("Single-wall",C582)),ISNUMBER(FIND("SWCNT",B582)),ISNUMBER(FIND("SWNT",B582)),ISNUMBER(FIND("single-wall",B582)),ISNUMBER(FIND("single wall",B582)),ISNUMBER(FIND("Single-wall",B582)),ISNUMBER(FIND("Single wall",B582)))</f>
        <v>0</v>
      </c>
      <c r="AZ582" t="b">
        <f>OR(ISNUMBER(FIND("MWCNT",C582)),ISNUMBER(FIND("MWNT",C582)),ISNUMBER(FIND("multi-wall",C582)),ISNUMBER(FIND("multi wall",C582)),ISNUMBER(FIND("multiwall",C582)),ISNUMBER(FIND("Multi-wall",C582)),ISNUMBER(FIND("Multi wall",C582)),ISNUMBER(FIND("Multiwall",C582)),ISNUMBER(FIND("MWCNT",B582)),ISNUMBER(FIND("MWNT",B582)),ISNUMBER(FIND("multi-wall",B582)),ISNUMBER(FIND("multi wall",B582)),ISNUMBER(FIND("multiwall",B582)),ISNUMBER(FIND("Multi-wall",B582)),ISNUMBER(FIND("Multi wall",B582)),ISNUMBER(FIND("Multiwall",B582)),ISNUMBER(FIND("Double-wall",B582)),ISNUMBER(FIND("Double wall",B582)),ISNUMBER(FIND("Doublewall",B582)),ISNUMBER(FIND("double-wall",B582)),ISNUMBER(FIND("double wall",B582)),ISNUMBER(FIND("doublewall",B582)))</f>
        <v>0</v>
      </c>
      <c r="BA582" t="b">
        <f>AND(Table1[[#This Row],[SWCNT]],Table1[[#This Row],[MWCNT]])</f>
        <v>0</v>
      </c>
      <c r="BB582" t="b">
        <f>IF(Table1[[#This Row],[SWCNT]]=TRUE,FALSE,IF(Table1[[#This Row],[MWCNT]]=TRUE,FALSE,TRUE))</f>
        <v>1</v>
      </c>
      <c r="BC582" s="18"/>
    </row>
    <row r="583" spans="1:55" ht="296">
      <c r="A583" t="s">
        <v>497</v>
      </c>
      <c r="B583" s="2" t="s">
        <v>499</v>
      </c>
      <c r="C583" s="16" t="s">
        <v>501</v>
      </c>
      <c r="D583" s="17" t="s">
        <v>181</v>
      </c>
      <c r="E583" s="2">
        <v>2021</v>
      </c>
      <c r="F583" t="b">
        <f>OR(ISNUMBER(FIND("cytotoxic",C583)),ISNUMBER(FIND("Cytotoxic",C583)),ISNUMBER(FIND("cellular toxicity",C583)),ISNUMBER(FIND("cell death",C583)),ISNUMBER(FIND("viable",C583)),ISNUMBER(FIND("phytotoxic",C583)),ISNUMBER(FIND("acute toxicity",C583)),ISNUMBER(FIND("MTT",C583)),ISNUMBER(FIND("survival",C583)),ISNUMBER(FIND("prolifer",C583)),ISNUMBER(FIND("apoptosis",C583)),ISNUMBER(FIND("neurotoxic",C583)),ISNUMBER(FIND("  lysis ",C583)),ISNUMBER(FIND("necrosis",C583)),ISNUMBER(FIND("cellular death",C583))*3,ISNUMBER(FIND("LDH",C583)),ISNUMBER(FIND("Acute toxicity",C583)))</f>
        <v>0</v>
      </c>
      <c r="G583" t="b">
        <f>OR(ISNUMBER(FIND("genotoxic",C583)),ISNUMBER(FIND("genotoxicity",C583)),ISNUMBER(FIND("DNA damage",C583)),ISNUMBER(FIND("DNA",C583)),ISNUMBER(FIND("RNA",C583)),ISNUMBER(FIND("mesothelioma",C583)),ISNUMBER(FIND("carcino",C583)),ISNUMBER(FIND("mutagen",C583)),ISNUMBER(FIND("genetic",C583)))</f>
        <v>0</v>
      </c>
      <c r="H583" t="b">
        <f>OR(ISNUMBER(FIND("inflammatory",C583)),ISNUMBER(FIND("inflamm",C583)))</f>
        <v>0</v>
      </c>
      <c r="I583" t="b">
        <f>OR(ISNUMBER(FIND("immune",C583)),ISNUMBER(FIND("immunological",C583)),ISNUMBER(FIND("interleuk",C583)),ISNUMBER(FIND("platelet activation",C583)),ISNUMBER(FIND("monocyte",C583)),ISNUMBER(FIND("leukocyte",C583)),ISNUMBER(FIND("cytokine",C583)),ISNUMBER(FIND("CD4",C583)),ISNUMBER(FIND("CD8",C583)),ISNUMBER(FIND("T-cell",C583)))</f>
        <v>0</v>
      </c>
      <c r="J583" t="b">
        <f>OR(ISNUMBER(FIND("reactive oxygen",C583)),ISNUMBER(FIND("ROS",C583)),ISNUMBER(FIND("free radical",C583)),ISNUMBER(FIND("oxidative stress",C583)),ISNUMBER(FIND("peroxid",C583)),ISNUMBER(FIND("oxidative",C583)),ISNUMBER(FIND("antioxid",C583)))</f>
        <v>0</v>
      </c>
      <c r="K583" t="b">
        <f>OR(ISNUMBER(FIND("autophag",C583)))</f>
        <v>0</v>
      </c>
      <c r="L583" t="b">
        <f>OR(ISNUMBER(FIND("morpholog",C583)))</f>
        <v>0</v>
      </c>
      <c r="M583" t="b">
        <f>OR(ISNUMBER(FIND("fibrosis",C583)),ISNUMBER(FIND("Fibrosis",C583)),ISNUMBER(FIND("fibrot",C583)))</f>
        <v>0</v>
      </c>
      <c r="N583" t="b">
        <f>OR(ISNUMBER(FIND("offspring",C583)),ISNUMBER(FIND("Parental",C583)),ISNUMBER(FIND("parental",C583)),ISNUMBER(FIND("germline",C583)),ISNUMBER(FIND("reproduc",C583)),ISNUMBER(FIND("embryo",C583)))</f>
        <v>0</v>
      </c>
      <c r="O583" t="b">
        <f>OR(ISNUMBER(FIND("metabol",C583)),ISNUMBER(FIND("Metabol",C583)),ISNUMBER(FIND("digest",C583)),ISNUMBER(FIND("mitochon",C583)))</f>
        <v>0</v>
      </c>
      <c r="P583" t="b">
        <f>OR(ISNUMBER(FIND("ecotox",C583)),ISNUMBER(FIND("Ecotox",B583)),ISNUMBER(FIND("ecotox",B583)),ISNUMBER(FIND("Ecotox",C583)))</f>
        <v>0</v>
      </c>
      <c r="Q583" t="b">
        <f>OR(ISNUMBER(FIND("Bioaccum",C583)),ISNUMBER(FIND("bioaccum",C583)),ISNUMBER(FIND("accum",C583)))</f>
        <v>0</v>
      </c>
      <c r="R583" t="b">
        <f>OR(ISNUMBER(FIND("Occupation",C583)),ISNUMBER(FIND("occupation",C583)),ISNUMBER(FIND("worker",C583)),ISNUMBER(FIND("workforce",C583)))</f>
        <v>1</v>
      </c>
      <c r="S583" t="b">
        <f>NOT(OR(F583,G583,H583,I583,J583,K583,L583,M583,N583,O583,P583,Q583,R583))</f>
        <v>0</v>
      </c>
      <c r="U583" t="b">
        <f>OR(Table1[[#This Row],[Inflammation]],Table1[[#This Row],[Immune]])</f>
        <v>0</v>
      </c>
      <c r="V583" t="b">
        <f>IF(OR(Table1[[#This Row],[Rodents]],Table1[[#This Row],[Human]],Table1[[#This Row],[Pig]]),OR(ISNUMBER(FIND("intratrach",C583)),ISNUMBER(FIND("nasal ",C583)),ISNUMBER(FIND("instill",C583))),"NA")</f>
        <v>0</v>
      </c>
      <c r="W583" t="b">
        <f>IF(OR(Table1[[#This Row],[Rodents]],Table1[[#This Row],[Human]],Table1[[#This Row],[Pig]]),OR(ISNUMBER(FIND("dermal",C583)),ISNUMBER(FIND("skin ",C583))),"NA")</f>
        <v>0</v>
      </c>
      <c r="X583" t="b">
        <f>IF(OR(Table1[[#This Row],[Rodents]],Table1[[#This Row],[Human]],Table1[[#This Row],[Pig]]),OR(ISNUMBER(FIND("injected",C583)),ISNUMBER(FIND("periton",C583)),ISNUMBER(FIND("intrascrot",C583))),"NA")</f>
        <v>0</v>
      </c>
      <c r="Y583" t="b">
        <f>IF(OR(Table1[[#This Row],[Rodents]],Table1[[#This Row],[Human]],Table1[[#This Row],[Pig]]),NOT(OR(Table1[[#This Row],[Inhaled/Intratracheal/intranasal]],Table1[[#This Row],[Dermal]],Table1[[#This Row],[Injected]])),"NA")</f>
        <v>1</v>
      </c>
      <c r="AA583" t="b">
        <f>OR(ISNUMBER(FIND("fish ",C583)),ISNUMBER(FIND("Fish ",C583)),ISNUMBER(FIND("aquatic",C583)),ISNUMBER(FIND("daphnids",C583)),ISNUMBER(FIND("Carcinus maenas",C583)),ISNUMBER(FIND("Daphnia",C583)),ISNUMBER(FIND("Ruditapes philippinarum",C583)),ISNUMBER(FIND("daphnia",C583)),ISNUMBER(FIND("marine",C583)),ISNUMBER(FIND("mussel",C583)),ISNUMBER(FIND("algae",C583)),ISNUMBER(FIND("Donax faba",C583)),ISNUMBER(FIND("estuarine",C583)),ISNUMBER(FIND("snail",C583)),ISNUMBER(FIND("Prorocentrum donghaiense",C583)) )</f>
        <v>0</v>
      </c>
      <c r="AB583" t="b">
        <f>OR(ISNUMBER(FIND(" rat ",C583)),ISNUMBER(FIND(" rats ",C583)),ISNUMBER(FIND(" Rats ",C583)),ISNUMBER(FIND(" Rat ",C583)),ISNUMBER(FIND(" rat.",C583)),ISNUMBER(FIND(" rats.",C583)),ISNUMBER(FIND("mouse",C583)),ISNUMBER(FIND("mice",C583)), ISNUMBER(FIND(" Mice",C583)))</f>
        <v>0</v>
      </c>
      <c r="AC583" t="b">
        <f>OR(ISNUMBER(FIND(" cell ",C583)),ISNUMBER(FIND("fibroblast",C583)),ISNUMBER(FIND("macrophage",C583)),ISNUMBER(FIND("epithelial",C583)),ISNUMBER(FIND("endothelial",C583)),ISNUMBER(FIND("neuron",C583)),ISNUMBER(FIND(" cells ",C583)),ISNUMBER(FIND("RBC",C583)),ISNUMBER(FIND("mitochond",C583)),ISNUMBER(FIND("adipocyte",C583)),ISNUMBER(FIND("osteo",C583)),ISNUMBER(FIND("keratin",C583)),ISNUMBER(FIND(" cell's ",C583)),ISNUMBER(FIND("eukary",C583)),ISNUMBER(FIND("sperm",C583)))</f>
        <v>0</v>
      </c>
      <c r="AD583" t="b">
        <f>OR(ISNUMBER(FIND("human",B583)),ISNUMBER(FIND("workers",B583)),ISNUMBER(FIND("workforces",B583)),ISNUMBER(FIND("occupational",B583)),ISNUMBER(FIND("Case report",B583)),ISNUMBER(FIND("Workplaces",B583)),ISNUMBER(FIND("worker",B583)))</f>
        <v>1</v>
      </c>
      <c r="AE583" t="b">
        <f>OR(ISNUMBER(FIND(" plant ",C583)),ISNUMBER(FIND("Plant ",C583)),ISNUMBER(FIND("tomato",C583)),ISNUMBER(FIND("plants",C583)),ISNUMBER(FIND("Plants",C583)),ISNUMBER(FIND("algae",C583)),ISNUMBER(FIND("lettuce",C583)),ISNUMBER(FIND("green gram sprouts ",C583)),ISNUMBER(FIND("Cucurbita pepo",C583)),ISNUMBER(FIND("bean ",C583)),ISNUMBER(FIND("chloroplast",C583)),ISNUMBER(FIND("chlorophyll",C583)),ISNUMBER(FIND("seedling",C583)),ISNUMBER(FIND("canola",C583)),ISNUMBER(FIND("shoot",C583)),ISNUMBER(FIND("photosynthes",C583)),ISNUMBER(FIND(" leaves ",C583)),,ISNUMBER(FIND("agriculture",C583)),ISNUMBER(FIND(" crops ",C583)))</f>
        <v>0</v>
      </c>
      <c r="AF583" t="b">
        <f>OR(ISNUMBER(FIND("bacteria",C583)),ISNUMBER(FIND("Bacteria",C583)),ISNUMBER(FIND("Bacterium",C583)),ISNUMBER(FIND("bacterium",C583)),ISNUMBER(FIND(" coli ",C583)))</f>
        <v>0</v>
      </c>
      <c r="AG583" t="b">
        <f>OR(ISNUMBER(FIND("fungi",C583)),ISNUMBER(FIND("Fungi",C583)),ISNUMBER(FIND("fungus",C583)),ISNUMBER(FIND("Fungus",C583)),ISNUMBER(FIND("mushroom",C583)),ISNUMBER(FIND("Mushroom",C583)),ISNUMBER(FIND(" mold ",C583)))</f>
        <v>0</v>
      </c>
      <c r="AH583" t="b">
        <f>OR(ISNUMBER(FIND("Pig ",C583)),ISNUMBER(FIND("pig ",C583)),ISNUMBER(FIND("Pigs ",C583)),ISNUMBER(FIND("pigs ",C583)))</f>
        <v>0</v>
      </c>
      <c r="AI583" t="b">
        <f>OR(ISNUMBER(FIND(" C. elegans",C583)),ISNUMBER(FIND("Caenorhabditis elegans",C583)),ISNUMBER(FIND("earthworms",C583)),ISNUMBER(FIND(" Ficopomatus enigmaticus",C583)),ISNUMBER(FIND("larva",C583)),ISNUMBER(FIND("Lumbriculus variegatus",C583)),ISNUMBER(FIND("nematode",C583)))</f>
        <v>0</v>
      </c>
      <c r="AJ583" t="b">
        <f>NOT(OR(AA583,AB583,AC583,AD583,AE583,AF583,AG583,AH583,AI583))</f>
        <v>0</v>
      </c>
      <c r="AL583" t="b">
        <f>OR(AA583,AB583,AD583,AE583,AF583,AG583,AH583,AI583)</f>
        <v>1</v>
      </c>
      <c r="AM583" t="b">
        <f>IF(Table1[[#This Row],[In vivo?]],IF(Table1[[#This Row],[Cell]],FALSE,TRUE),FALSE)</f>
        <v>1</v>
      </c>
      <c r="AN583" t="b">
        <f>AND(AC583,AL583)</f>
        <v>0</v>
      </c>
      <c r="AO583" t="b">
        <f>IF(Table1[[#This Row],[Cell]],IF(Table1[[#This Row],[In vivo?]],FALSE,TRUE),FALSE)</f>
        <v>0</v>
      </c>
      <c r="AP583" t="b">
        <f>NOT(OR(Table1[[#This Row],[In vivo?]],Table1[[#This Row],[Only in Cell]]))</f>
        <v>0</v>
      </c>
      <c r="AQ583" t="b">
        <f>IF(OR(Table1[[#This Row],[Rodents]],Table1[[#This Row],[Human]],Table1[[#This Row],[Pig]]),OR(ISNUMBER(FIND("pulmonary",C583)),ISNUMBER(FIND("lung",C583))),"NA")</f>
        <v>1</v>
      </c>
      <c r="AR583" t="b">
        <f>IF(OR(Table1[[#This Row],[Rodents]],Table1[[#This Row],[Human]],Table1[[#This Row],[Pig]]),OR(ISNUMBER(FIND("skin",C583)),ISNUMBER(FIND("dermal",C583))),"NA")</f>
        <v>0</v>
      </c>
      <c r="AS583" t="b">
        <f>IF(OR(Table1[[#This Row],[Rodents]],Table1[[#This Row],[Human]],Table1[[#This Row],[Pig]]),OR(ISNUMBER(FIND("liver",C583)),ISNUMBER(FIND("hepat",C583))),"NA")</f>
        <v>0</v>
      </c>
      <c r="AT583" t="b">
        <f>IF(OR(Table1[[#This Row],[Rodents]],Table1[[#This Row],[Human]],Table1[[#This Row],[Pig]]),OR(ISNUMBER(FIND("kidney",C583)),ISNUMBER(FIND("neph",C583))),"NA")</f>
        <v>0</v>
      </c>
      <c r="AU583" t="b">
        <f>IF(OR(Table1[[#This Row],[Rodents]],Table1[[#This Row],[Human]],Table1[[#This Row],[Pig]]),OR(ISNUMBER(FIND("brain",C583)),ISNUMBER(FIND("neur",C583)),ISNUMBER(FIND("nerv",C583))),"NA")</f>
        <v>0</v>
      </c>
      <c r="AV583" t="b">
        <f>IF(OR(Table1[[#This Row],[Rodents]],Table1[[#This Row],[Human]],Table1[[#This Row],[Pig]]),OR(ISNUMBER(FIND("heart",C583)),ISNUMBER(FIND("cardi",C583))),"NA")</f>
        <v>1</v>
      </c>
      <c r="AW583" t="b">
        <f>IF(OR(Table1[[#This Row],[Rodents]],Table1[[#This Row],[Human]],Table1[[#This Row],[Pig]]),OR(ISNUMBER(FIND("gastro",C583)),ISNUMBER(FIND("intesti",C583)),ISNUMBER(FIND("stomach",C583))),"NA")</f>
        <v>0</v>
      </c>
      <c r="AX583" t="b">
        <f>IF(OR(Table1[[#This Row],[Rodents]],Table1[[#This Row],[Human]],Table1[[#This Row],[Pig]]),NOT(OR(AQ583,AR583,AS583,AT583,AU583,AV583,AW583)),"NA")</f>
        <v>0</v>
      </c>
      <c r="AY583" t="b">
        <f>OR(ISNUMBER(FIND("SWCNT",C583)),ISNUMBER(FIND("SWNT",C583)),ISNUMBER(FIND("single-wall",C583)),ISNUMBER(FIND("single wall",C583)),ISNUMBER(FIND("Single wall",C583)),ISNUMBER(FIND("Single-wall",C583)),ISNUMBER(FIND("SWCNT",B583)),ISNUMBER(FIND("SWNT",B583)),ISNUMBER(FIND("single-wall",B583)),ISNUMBER(FIND("single wall",B583)),ISNUMBER(FIND("Single-wall",B583)),ISNUMBER(FIND("Single wall",B583)))</f>
        <v>0</v>
      </c>
      <c r="AZ583" t="b">
        <f>OR(ISNUMBER(FIND("MWCNT",C583)),ISNUMBER(FIND("MWNT",C583)),ISNUMBER(FIND("multi-wall",C583)),ISNUMBER(FIND("multi wall",C583)),ISNUMBER(FIND("multiwall",C583)),ISNUMBER(FIND("Multi-wall",C583)),ISNUMBER(FIND("Multi wall",C583)),ISNUMBER(FIND("Multiwall",C583)),ISNUMBER(FIND("MWCNT",B583)),ISNUMBER(FIND("MWNT",B583)),ISNUMBER(FIND("multi-wall",B583)),ISNUMBER(FIND("multi wall",B583)),ISNUMBER(FIND("multiwall",B583)),ISNUMBER(FIND("Multi-wall",B583)),ISNUMBER(FIND("Multi wall",B583)),ISNUMBER(FIND("Multiwall",B583)),ISNUMBER(FIND("Double-wall",B583)),ISNUMBER(FIND("Double wall",B583)),ISNUMBER(FIND("Doublewall",B583)),ISNUMBER(FIND("double-wall",B583)),ISNUMBER(FIND("double wall",B583)),ISNUMBER(FIND("doublewall",B583)))</f>
        <v>0</v>
      </c>
      <c r="BA583" t="b">
        <f>AND(Table1[[#This Row],[SWCNT]],Table1[[#This Row],[MWCNT]])</f>
        <v>0</v>
      </c>
      <c r="BB583" t="b">
        <f>IF(Table1[[#This Row],[SWCNT]]=TRUE,FALSE,IF(Table1[[#This Row],[MWCNT]]=TRUE,FALSE,TRUE))</f>
        <v>1</v>
      </c>
      <c r="BC583" s="18"/>
    </row>
    <row r="584" spans="1:55" ht="222">
      <c r="A584" t="s">
        <v>1156</v>
      </c>
      <c r="B584" s="2" t="s">
        <v>1158</v>
      </c>
      <c r="C584" s="16" t="s">
        <v>1160</v>
      </c>
      <c r="D584" s="17" t="s">
        <v>42</v>
      </c>
      <c r="E584" s="2">
        <v>2020</v>
      </c>
      <c r="F584" t="b">
        <f>OR(ISNUMBER(FIND("cytotoxic",C584)),ISNUMBER(FIND("Cytotoxic",C584)),ISNUMBER(FIND("cellular toxicity",C584)),ISNUMBER(FIND("cell death",C584)),ISNUMBER(FIND("viable",C584)),ISNUMBER(FIND("phytotoxic",C584)),ISNUMBER(FIND("acute toxicity",C584)),ISNUMBER(FIND("MTT",C584)),ISNUMBER(FIND("survival",C584)),ISNUMBER(FIND("prolifer",C584)),ISNUMBER(FIND("apoptosis",C584)),ISNUMBER(FIND("neurotoxic",C584)),ISNUMBER(FIND("  lysis ",C584)),ISNUMBER(FIND("necrosis",C584)),ISNUMBER(FIND("cellular death",C584))*3,ISNUMBER(FIND("LDH",C584)),ISNUMBER(FIND("Acute toxicity",C584)))</f>
        <v>1</v>
      </c>
      <c r="G584" t="b">
        <f>OR(ISNUMBER(FIND("genotoxic",C584)),ISNUMBER(FIND("genotoxicity",C584)),ISNUMBER(FIND("DNA damage",C584)),ISNUMBER(FIND("DNA",C584)),ISNUMBER(FIND("RNA",C584)),ISNUMBER(FIND("mesothelioma",C584)),ISNUMBER(FIND("carcino",C584)),ISNUMBER(FIND("mutagen",C584)),ISNUMBER(FIND("genetic",C584)))</f>
        <v>0</v>
      </c>
      <c r="H584" t="b">
        <f>OR(ISNUMBER(FIND("inflammatory",C584)),ISNUMBER(FIND("inflamm",C584)))</f>
        <v>0</v>
      </c>
      <c r="I584" t="b">
        <f>OR(ISNUMBER(FIND("immune",C584)),ISNUMBER(FIND("immunological",C584)),ISNUMBER(FIND("interleuk",C584)),ISNUMBER(FIND("platelet activation",C584)),ISNUMBER(FIND("monocyte",C584)),ISNUMBER(FIND("leukocyte",C584)),ISNUMBER(FIND("cytokine",C584)),ISNUMBER(FIND("CD4",C584)),ISNUMBER(FIND("CD8",C584)),ISNUMBER(FIND("T-cell",C584)))</f>
        <v>0</v>
      </c>
      <c r="J584" t="b">
        <f>OR(ISNUMBER(FIND("reactive oxygen",C584)),ISNUMBER(FIND("ROS",C584)),ISNUMBER(FIND("free radical",C584)),ISNUMBER(FIND("oxidative stress",C584)),ISNUMBER(FIND("peroxid",C584)),ISNUMBER(FIND("oxidative",C584)),ISNUMBER(FIND("antioxid",C584)))</f>
        <v>0</v>
      </c>
      <c r="K584" t="b">
        <f>OR(ISNUMBER(FIND("autophag",C584)))</f>
        <v>0</v>
      </c>
      <c r="L584" t="b">
        <f>OR(ISNUMBER(FIND("morpholog",C584)))</f>
        <v>0</v>
      </c>
      <c r="M584" t="b">
        <f>OR(ISNUMBER(FIND("fibrosis",C584)),ISNUMBER(FIND("Fibrosis",C584)),ISNUMBER(FIND("fibrot",C584)))</f>
        <v>0</v>
      </c>
      <c r="N584" t="b">
        <f>OR(ISNUMBER(FIND("offspring",C584)),ISNUMBER(FIND("Parental",C584)),ISNUMBER(FIND("parental",C584)),ISNUMBER(FIND("germline",C584)),ISNUMBER(FIND("reproduc",C584)),ISNUMBER(FIND("embryo",C584)))</f>
        <v>0</v>
      </c>
      <c r="O584" t="b">
        <f>OR(ISNUMBER(FIND("metabol",C584)),ISNUMBER(FIND("Metabol",C584)),ISNUMBER(FIND("digest",C584)),ISNUMBER(FIND("mitochon",C584)))</f>
        <v>0</v>
      </c>
      <c r="P584" t="b">
        <f>OR(ISNUMBER(FIND("ecotox",C584)),ISNUMBER(FIND("Ecotox",B584)),ISNUMBER(FIND("ecotox",B584)),ISNUMBER(FIND("Ecotox",C584)))</f>
        <v>0</v>
      </c>
      <c r="Q584" t="b">
        <f>OR(ISNUMBER(FIND("Bioaccum",C584)),ISNUMBER(FIND("bioaccum",C584)),ISNUMBER(FIND("accum",C584)))</f>
        <v>0</v>
      </c>
      <c r="R584" t="b">
        <f>OR(ISNUMBER(FIND("Occupation",C584)),ISNUMBER(FIND("occupation",C584)),ISNUMBER(FIND("worker",C584)),ISNUMBER(FIND("workforce",C584)))</f>
        <v>0</v>
      </c>
      <c r="S584" t="b">
        <f>NOT(OR(F584,G584,H584,I584,J584,K584,L584,M584,N584,O584,P584,Q584,R584))</f>
        <v>0</v>
      </c>
      <c r="U584" t="b">
        <f>OR(Table1[[#This Row],[Inflammation]],Table1[[#This Row],[Immune]])</f>
        <v>0</v>
      </c>
      <c r="V584" t="b">
        <f>IF(OR(Table1[[#This Row],[Rodents]],Table1[[#This Row],[Human]],Table1[[#This Row],[Pig]]),OR(ISNUMBER(FIND("intratrach",C584)),ISNUMBER(FIND("nasal ",C584)),ISNUMBER(FIND("instill",C584))),"NA")</f>
        <v>0</v>
      </c>
      <c r="W584" t="b">
        <f>IF(OR(Table1[[#This Row],[Rodents]],Table1[[#This Row],[Human]],Table1[[#This Row],[Pig]]),OR(ISNUMBER(FIND("dermal",C584)),ISNUMBER(FIND("skin ",C584))),"NA")</f>
        <v>0</v>
      </c>
      <c r="X584" t="b">
        <f>IF(OR(Table1[[#This Row],[Rodents]],Table1[[#This Row],[Human]],Table1[[#This Row],[Pig]]),OR(ISNUMBER(FIND("injected",C584)),ISNUMBER(FIND("periton",C584)),ISNUMBER(FIND("intrascrot",C584))),"NA")</f>
        <v>0</v>
      </c>
      <c r="Y584" t="b">
        <f>IF(OR(Table1[[#This Row],[Rodents]],Table1[[#This Row],[Human]],Table1[[#This Row],[Pig]]),NOT(OR(Table1[[#This Row],[Inhaled/Intratracheal/intranasal]],Table1[[#This Row],[Dermal]],Table1[[#This Row],[Injected]])),"NA")</f>
        <v>1</v>
      </c>
      <c r="AA584" t="b">
        <f>OR(ISNUMBER(FIND("fish ",C584)),ISNUMBER(FIND("Fish ",C584)),ISNUMBER(FIND("aquatic",C584)),ISNUMBER(FIND("daphnids",C584)),ISNUMBER(FIND("Carcinus maenas",C584)),ISNUMBER(FIND("Daphnia",C584)),ISNUMBER(FIND("Ruditapes philippinarum",C584)),ISNUMBER(FIND("daphnia",C584)),ISNUMBER(FIND("marine",C584)),ISNUMBER(FIND("mussel",C584)),ISNUMBER(FIND("algae",C584)),ISNUMBER(FIND("Donax faba",C584)),ISNUMBER(FIND("estuarine",C584)),ISNUMBER(FIND("snail",C584)),ISNUMBER(FIND("Prorocentrum donghaiense",C584)) )</f>
        <v>0</v>
      </c>
      <c r="AB584" t="b">
        <f>OR(ISNUMBER(FIND(" rat ",C584)),ISNUMBER(FIND(" rats ",C584)),ISNUMBER(FIND(" Rats ",C584)),ISNUMBER(FIND(" Rat ",C584)),ISNUMBER(FIND(" rat.",C584)),ISNUMBER(FIND(" rats.",C584)),ISNUMBER(FIND("mouse",C584)),ISNUMBER(FIND("mice",C584)), ISNUMBER(FIND(" Mice",C584)))</f>
        <v>1</v>
      </c>
      <c r="AC584" t="b">
        <f>OR(ISNUMBER(FIND(" cell ",C584)),ISNUMBER(FIND("fibroblast",C584)),ISNUMBER(FIND("macrophage",C584)),ISNUMBER(FIND("epithelial",C584)),ISNUMBER(FIND("endothelial",C584)),ISNUMBER(FIND("neuron",C584)),ISNUMBER(FIND(" cells ",C584)),ISNUMBER(FIND("RBC",C584)),ISNUMBER(FIND("mitochond",C584)),ISNUMBER(FIND("adipocyte",C584)),ISNUMBER(FIND("osteo",C584)),ISNUMBER(FIND("keratin",C584)),ISNUMBER(FIND(" cell's ",C584)),ISNUMBER(FIND("eukary",C584)),ISNUMBER(FIND("sperm",C584)))</f>
        <v>0</v>
      </c>
      <c r="AD584" t="b">
        <f>OR(ISNUMBER(FIND("human",B584)),ISNUMBER(FIND("workers",B584)),ISNUMBER(FIND("workforces",B584)),ISNUMBER(FIND("occupational",B584)),ISNUMBER(FIND("Case report",B584)),ISNUMBER(FIND("Workplaces",B584)),ISNUMBER(FIND("worker",B584)))</f>
        <v>0</v>
      </c>
      <c r="AE584" t="b">
        <f>OR(ISNUMBER(FIND(" plant ",C584)),ISNUMBER(FIND("Plant ",C584)),ISNUMBER(FIND("tomato",C584)),ISNUMBER(FIND("plants",C584)),ISNUMBER(FIND("Plants",C584)),ISNUMBER(FIND("algae",C584)),ISNUMBER(FIND("lettuce",C584)),ISNUMBER(FIND("green gram sprouts ",C584)),ISNUMBER(FIND("Cucurbita pepo",C584)),ISNUMBER(FIND("bean ",C584)),ISNUMBER(FIND("chloroplast",C584)),ISNUMBER(FIND("chlorophyll",C584)),ISNUMBER(FIND("seedling",C584)),ISNUMBER(FIND("canola",C584)),ISNUMBER(FIND("shoot",C584)),ISNUMBER(FIND("photosynthes",C584)),ISNUMBER(FIND(" leaves ",C584)),,ISNUMBER(FIND("agriculture",C584)),ISNUMBER(FIND(" crops ",C584)))</f>
        <v>0</v>
      </c>
      <c r="AF584" t="b">
        <f>OR(ISNUMBER(FIND("bacteria",C584)),ISNUMBER(FIND("Bacteria",C584)),ISNUMBER(FIND("Bacterium",C584)),ISNUMBER(FIND("bacterium",C584)),ISNUMBER(FIND(" coli ",C584)))</f>
        <v>0</v>
      </c>
      <c r="AG584" t="b">
        <f>OR(ISNUMBER(FIND("fungi",C584)),ISNUMBER(FIND("Fungi",C584)),ISNUMBER(FIND("fungus",C584)),ISNUMBER(FIND("Fungus",C584)),ISNUMBER(FIND("mushroom",C584)),ISNUMBER(FIND("Mushroom",C584)),ISNUMBER(FIND(" mold ",C584)))</f>
        <v>0</v>
      </c>
      <c r="AH584" t="b">
        <f>OR(ISNUMBER(FIND("Pig ",C584)),ISNUMBER(FIND("pig ",C584)),ISNUMBER(FIND("Pigs ",C584)),ISNUMBER(FIND("pigs ",C584)))</f>
        <v>0</v>
      </c>
      <c r="AI584" t="b">
        <f>OR(ISNUMBER(FIND(" C. elegans",C584)),ISNUMBER(FIND("Caenorhabditis elegans",C584)),ISNUMBER(FIND("earthworms",C584)),ISNUMBER(FIND(" Ficopomatus enigmaticus",C584)),ISNUMBER(FIND("larva",C584)),ISNUMBER(FIND("Lumbriculus variegatus",C584)),ISNUMBER(FIND("nematode",C584)))</f>
        <v>0</v>
      </c>
      <c r="AJ584" t="b">
        <f>NOT(OR(AA584,AB584,AC584,AD584,AE584,AF584,AG584,AH584,AI584))</f>
        <v>0</v>
      </c>
      <c r="AL584" t="b">
        <f>OR(AA584,AB584,AD584,AE584,AF584,AG584,AH584,AI584)</f>
        <v>1</v>
      </c>
      <c r="AM584" t="b">
        <f>IF(Table1[[#This Row],[In vivo?]],IF(Table1[[#This Row],[Cell]],FALSE,TRUE),FALSE)</f>
        <v>1</v>
      </c>
      <c r="AN584" t="b">
        <f>AND(AC584,AL584)</f>
        <v>0</v>
      </c>
      <c r="AO584" t="b">
        <f>IF(Table1[[#This Row],[Cell]],IF(Table1[[#This Row],[In vivo?]],FALSE,TRUE),FALSE)</f>
        <v>0</v>
      </c>
      <c r="AP584" t="b">
        <f>NOT(OR(Table1[[#This Row],[In vivo?]],Table1[[#This Row],[Only in Cell]]))</f>
        <v>0</v>
      </c>
      <c r="AQ584" t="b">
        <f>IF(OR(Table1[[#This Row],[Rodents]],Table1[[#This Row],[Human]],Table1[[#This Row],[Pig]]),OR(ISNUMBER(FIND("pulmonary",C584)),ISNUMBER(FIND("lung",C584))),"NA")</f>
        <v>1</v>
      </c>
      <c r="AR584" t="b">
        <f>IF(OR(Table1[[#This Row],[Rodents]],Table1[[#This Row],[Human]],Table1[[#This Row],[Pig]]),OR(ISNUMBER(FIND("skin",C584)),ISNUMBER(FIND("dermal",C584))),"NA")</f>
        <v>0</v>
      </c>
      <c r="AS584" t="b">
        <f>IF(OR(Table1[[#This Row],[Rodents]],Table1[[#This Row],[Human]],Table1[[#This Row],[Pig]]),OR(ISNUMBER(FIND("liver",C584)),ISNUMBER(FIND("hepat",C584))),"NA")</f>
        <v>1</v>
      </c>
      <c r="AT584" t="b">
        <f>IF(OR(Table1[[#This Row],[Rodents]],Table1[[#This Row],[Human]],Table1[[#This Row],[Pig]]),OR(ISNUMBER(FIND("kidney",C584)),ISNUMBER(FIND("neph",C584))),"NA")</f>
        <v>1</v>
      </c>
      <c r="AU584" t="b">
        <f>IF(OR(Table1[[#This Row],[Rodents]],Table1[[#This Row],[Human]],Table1[[#This Row],[Pig]]),OR(ISNUMBER(FIND("brain",C584)),ISNUMBER(FIND("neur",C584)),ISNUMBER(FIND("nerv",C584))),"NA")</f>
        <v>0</v>
      </c>
      <c r="AV584" t="b">
        <f>IF(OR(Table1[[#This Row],[Rodents]],Table1[[#This Row],[Human]],Table1[[#This Row],[Pig]]),OR(ISNUMBER(FIND("heart",C584)),ISNUMBER(FIND("cardi",C584))),"NA")</f>
        <v>0</v>
      </c>
      <c r="AW584" t="b">
        <f>IF(OR(Table1[[#This Row],[Rodents]],Table1[[#This Row],[Human]],Table1[[#This Row],[Pig]]),OR(ISNUMBER(FIND("gastro",C584)),ISNUMBER(FIND("intesti",C584)),ISNUMBER(FIND("stomach",C584))),"NA")</f>
        <v>0</v>
      </c>
      <c r="AX584" t="b">
        <f>IF(OR(Table1[[#This Row],[Rodents]],Table1[[#This Row],[Human]],Table1[[#This Row],[Pig]]),NOT(OR(AQ584,AR584,AS584,AT584,AU584,AV584,AW584)),"NA")</f>
        <v>0</v>
      </c>
      <c r="AY584" t="b">
        <f>OR(ISNUMBER(FIND("SWCNT",C584)),ISNUMBER(FIND("SWNT",C584)),ISNUMBER(FIND("single-wall",C584)),ISNUMBER(FIND("single wall",C584)),ISNUMBER(FIND("Single wall",C584)),ISNUMBER(FIND("Single-wall",C584)),ISNUMBER(FIND("SWCNT",B584)),ISNUMBER(FIND("SWNT",B584)),ISNUMBER(FIND("single-wall",B584)),ISNUMBER(FIND("single wall",B584)),ISNUMBER(FIND("Single-wall",B584)),ISNUMBER(FIND("Single wall",B584)))</f>
        <v>0</v>
      </c>
      <c r="AZ584" t="b">
        <f>OR(ISNUMBER(FIND("MWCNT",C584)),ISNUMBER(FIND("MWNT",C584)),ISNUMBER(FIND("multi-wall",C584)),ISNUMBER(FIND("multi wall",C584)),ISNUMBER(FIND("multiwall",C584)),ISNUMBER(FIND("Multi-wall",C584)),ISNUMBER(FIND("Multi wall",C584)),ISNUMBER(FIND("Multiwall",C584)),ISNUMBER(FIND("MWCNT",B584)),ISNUMBER(FIND("MWNT",B584)),ISNUMBER(FIND("multi-wall",B584)),ISNUMBER(FIND("multi wall",B584)),ISNUMBER(FIND("multiwall",B584)),ISNUMBER(FIND("Multi-wall",B584)),ISNUMBER(FIND("Multi wall",B584)),ISNUMBER(FIND("Multiwall",B584)),ISNUMBER(FIND("Double-wall",B584)),ISNUMBER(FIND("Double wall",B584)),ISNUMBER(FIND("Doublewall",B584)),ISNUMBER(FIND("double-wall",B584)),ISNUMBER(FIND("double wall",B584)),ISNUMBER(FIND("doublewall",B584)))</f>
        <v>0</v>
      </c>
      <c r="BA584" t="b">
        <f>AND(Table1[[#This Row],[SWCNT]],Table1[[#This Row],[MWCNT]])</f>
        <v>0</v>
      </c>
      <c r="BB584" t="b">
        <f>IF(Table1[[#This Row],[SWCNT]]=TRUE,FALSE,IF(Table1[[#This Row],[MWCNT]]=TRUE,FALSE,TRUE))</f>
        <v>1</v>
      </c>
      <c r="BC584" s="18"/>
    </row>
    <row r="585" spans="1:55" ht="166.5">
      <c r="A585" t="s">
        <v>2270</v>
      </c>
      <c r="B585" s="2" t="s">
        <v>2271</v>
      </c>
      <c r="C585" s="16" t="s">
        <v>2272</v>
      </c>
      <c r="D585" s="17" t="s">
        <v>2273</v>
      </c>
      <c r="E585" s="2">
        <v>2017</v>
      </c>
      <c r="F585" t="b">
        <f>OR(ISNUMBER(FIND("cytotoxic",C585)),ISNUMBER(FIND("Cytotoxic",C585)),ISNUMBER(FIND("cellular toxicity",C585)),ISNUMBER(FIND("cell death",C585)),ISNUMBER(FIND("viable",C585)),ISNUMBER(FIND("phytotoxic",C585)),ISNUMBER(FIND("acute toxicity",C585)),ISNUMBER(FIND("MTT",C585)),ISNUMBER(FIND("survival",C585)),ISNUMBER(FIND("prolifer",C585)),ISNUMBER(FIND("apoptosis",C585)),ISNUMBER(FIND("neurotoxic",C585)),ISNUMBER(FIND("  lysis ",C585)),ISNUMBER(FIND("necrosis",C585)),ISNUMBER(FIND("cellular death",C585))*3,ISNUMBER(FIND("LDH",C585)),ISNUMBER(FIND("Acute toxicity",C585)))</f>
        <v>0</v>
      </c>
      <c r="G585" t="b">
        <f>OR(ISNUMBER(FIND("genotoxic",C585)),ISNUMBER(FIND("genotoxicity",C585)),ISNUMBER(FIND("DNA damage",C585)),ISNUMBER(FIND("DNA",C585)),ISNUMBER(FIND("RNA",C585)),ISNUMBER(FIND("mesothelioma",C585)),ISNUMBER(FIND("carcino",C585)),ISNUMBER(FIND("mutagen",C585)),ISNUMBER(FIND("genetic",C585)))</f>
        <v>1</v>
      </c>
      <c r="H585" t="b">
        <f>OR(ISNUMBER(FIND("inflammatory",C585)),ISNUMBER(FIND("inflamm",C585)))</f>
        <v>0</v>
      </c>
      <c r="I585" t="b">
        <f>OR(ISNUMBER(FIND("immune",C585)),ISNUMBER(FIND("immunological",C585)),ISNUMBER(FIND("interleuk",C585)),ISNUMBER(FIND("platelet activation",C585)),ISNUMBER(FIND("monocyte",C585)),ISNUMBER(FIND("leukocyte",C585)),ISNUMBER(FIND("cytokine",C585)),ISNUMBER(FIND("CD4",C585)),ISNUMBER(FIND("CD8",C585)),ISNUMBER(FIND("T-cell",C585)))</f>
        <v>0</v>
      </c>
      <c r="J585" t="b">
        <f>OR(ISNUMBER(FIND("reactive oxygen",C585)),ISNUMBER(FIND("ROS",C585)),ISNUMBER(FIND("free radical",C585)),ISNUMBER(FIND("oxidative stress",C585)),ISNUMBER(FIND("peroxid",C585)),ISNUMBER(FIND("oxidative",C585)),ISNUMBER(FIND("antioxid",C585)))</f>
        <v>0</v>
      </c>
      <c r="K585" t="b">
        <f>OR(ISNUMBER(FIND("autophag",C585)))</f>
        <v>0</v>
      </c>
      <c r="L585" t="b">
        <f>OR(ISNUMBER(FIND("morpholog",C585)))</f>
        <v>0</v>
      </c>
      <c r="M585" t="b">
        <f>OR(ISNUMBER(FIND("fibrosis",C585)),ISNUMBER(FIND("Fibrosis",C585)),ISNUMBER(FIND("fibrot",C585)))</f>
        <v>0</v>
      </c>
      <c r="N585" t="b">
        <f>OR(ISNUMBER(FIND("offspring",C585)),ISNUMBER(FIND("Parental",C585)),ISNUMBER(FIND("parental",C585)),ISNUMBER(FIND("germline",C585)),ISNUMBER(FIND("reproduc",C585)),ISNUMBER(FIND("embryo",C585)))</f>
        <v>0</v>
      </c>
      <c r="O585" t="b">
        <f>OR(ISNUMBER(FIND("metabol",C585)),ISNUMBER(FIND("Metabol",C585)),ISNUMBER(FIND("digest",C585)),ISNUMBER(FIND("mitochon",C585)))</f>
        <v>0</v>
      </c>
      <c r="P585" t="b">
        <f>OR(ISNUMBER(FIND("ecotox",C585)),ISNUMBER(FIND("Ecotox",B585)),ISNUMBER(FIND("ecotox",B585)),ISNUMBER(FIND("Ecotox",C585)))</f>
        <v>0</v>
      </c>
      <c r="Q585" t="b">
        <f>OR(ISNUMBER(FIND("Bioaccum",C585)),ISNUMBER(FIND("bioaccum",C585)),ISNUMBER(FIND("accum",C585)))</f>
        <v>0</v>
      </c>
      <c r="R585" t="b">
        <f>OR(ISNUMBER(FIND("Occupation",C585)),ISNUMBER(FIND("occupation",C585)),ISNUMBER(FIND("worker",C585)),ISNUMBER(FIND("workforce",C585)))</f>
        <v>0</v>
      </c>
      <c r="S585" t="b">
        <f>NOT(OR(F585,G585,H585,I585,J585,K585,L585,M585,N585,O585,P585,Q585,R585))</f>
        <v>0</v>
      </c>
      <c r="U585" t="b">
        <f>OR(Table1[[#This Row],[Inflammation]],Table1[[#This Row],[Immune]])</f>
        <v>0</v>
      </c>
      <c r="V585" t="str">
        <f>IF(OR(Table1[[#This Row],[Rodents]],Table1[[#This Row],[Human]],Table1[[#This Row],[Pig]]),OR(ISNUMBER(FIND("intratrach",C585)),ISNUMBER(FIND("nasal ",C585)),ISNUMBER(FIND("instill",C585))),"NA")</f>
        <v>NA</v>
      </c>
      <c r="W585" t="str">
        <f>IF(OR(Table1[[#This Row],[Rodents]],Table1[[#This Row],[Human]],Table1[[#This Row],[Pig]]),OR(ISNUMBER(FIND("dermal",C585)),ISNUMBER(FIND("skin ",C585))),"NA")</f>
        <v>NA</v>
      </c>
      <c r="X585" t="str">
        <f>IF(OR(Table1[[#This Row],[Rodents]],Table1[[#This Row],[Human]],Table1[[#This Row],[Pig]]),OR(ISNUMBER(FIND("injected",C585)),ISNUMBER(FIND("periton",C585)),ISNUMBER(FIND("intrascrot",C585))),"NA")</f>
        <v>NA</v>
      </c>
      <c r="Y585" t="str">
        <f>IF(OR(Table1[[#This Row],[Rodents]],Table1[[#This Row],[Human]],Table1[[#This Row],[Pig]]),NOT(OR(Table1[[#This Row],[Inhaled/Intratracheal/intranasal]],Table1[[#This Row],[Dermal]],Table1[[#This Row],[Injected]])),"NA")</f>
        <v>NA</v>
      </c>
      <c r="AA585" t="b">
        <f>OR(ISNUMBER(FIND("fish ",C585)),ISNUMBER(FIND("Fish ",C585)),ISNUMBER(FIND("aquatic",C585)),ISNUMBER(FIND("daphnids",C585)),ISNUMBER(FIND("Carcinus maenas",C585)),ISNUMBER(FIND("Daphnia",C585)),ISNUMBER(FIND("Ruditapes philippinarum",C585)),ISNUMBER(FIND("daphnia",C585)),ISNUMBER(FIND("marine",C585)),ISNUMBER(FIND("mussel",C585)),ISNUMBER(FIND("algae",C585)),ISNUMBER(FIND("Donax faba",C585)),ISNUMBER(FIND("estuarine",C585)),ISNUMBER(FIND("snail",C585)),ISNUMBER(FIND("Prorocentrum donghaiense",C585)) )</f>
        <v>0</v>
      </c>
      <c r="AB585" t="b">
        <f>OR(ISNUMBER(FIND(" rat ",C585)),ISNUMBER(FIND(" rats ",C585)),ISNUMBER(FIND(" Rats ",C585)),ISNUMBER(FIND(" Rat ",C585)),ISNUMBER(FIND(" rat.",C585)),ISNUMBER(FIND(" rats.",C585)),ISNUMBER(FIND("mouse",C585)),ISNUMBER(FIND("mice",C585)), ISNUMBER(FIND(" Mice",C585)))</f>
        <v>0</v>
      </c>
      <c r="AC585" t="b">
        <f>OR(ISNUMBER(FIND(" cell ",C585)),ISNUMBER(FIND("fibroblast",C585)),ISNUMBER(FIND("macrophage",C585)),ISNUMBER(FIND("epithelial",C585)),ISNUMBER(FIND("endothelial",C585)),ISNUMBER(FIND("neuron",C585)),ISNUMBER(FIND(" cells ",C585)),ISNUMBER(FIND("RBC",C585)),ISNUMBER(FIND("mitochond",C585)),ISNUMBER(FIND("adipocyte",C585)),ISNUMBER(FIND("osteo",C585)),ISNUMBER(FIND("keratin",C585)),ISNUMBER(FIND(" cell's ",C585)),ISNUMBER(FIND("eukary",C585)),ISNUMBER(FIND("sperm",C585)))</f>
        <v>1</v>
      </c>
      <c r="AD585" t="b">
        <f>OR(ISNUMBER(FIND("human",B585)),ISNUMBER(FIND("workers",B585)),ISNUMBER(FIND("workforces",B585)),ISNUMBER(FIND("occupational",B585)),ISNUMBER(FIND("Case report",B585)),ISNUMBER(FIND("Workplaces",B585)),ISNUMBER(FIND("worker",B585)))</f>
        <v>0</v>
      </c>
      <c r="AE585" t="b">
        <f>OR(ISNUMBER(FIND(" plant ",C585)),ISNUMBER(FIND("Plant ",C585)),ISNUMBER(FIND("tomato",C585)),ISNUMBER(FIND("plants",C585)),ISNUMBER(FIND("Plants",C585)),ISNUMBER(FIND("algae",C585)),ISNUMBER(FIND("lettuce",C585)),ISNUMBER(FIND("green gram sprouts ",C585)),ISNUMBER(FIND("Cucurbita pepo",C585)),ISNUMBER(FIND("bean ",C585)),ISNUMBER(FIND("chloroplast",C585)),ISNUMBER(FIND("chlorophyll",C585)),ISNUMBER(FIND("seedling",C585)),ISNUMBER(FIND("canola",C585)),ISNUMBER(FIND("shoot",C585)),ISNUMBER(FIND("photosynthes",C585)),ISNUMBER(FIND(" leaves ",C585)),,ISNUMBER(FIND("agriculture",C585)),ISNUMBER(FIND(" crops ",C585)))</f>
        <v>0</v>
      </c>
      <c r="AF585" t="b">
        <f>OR(ISNUMBER(FIND("bacteria",C585)),ISNUMBER(FIND("Bacteria",C585)),ISNUMBER(FIND("Bacterium",C585)),ISNUMBER(FIND("bacterium",C585)),ISNUMBER(FIND(" coli ",C585)))</f>
        <v>1</v>
      </c>
      <c r="AG585" t="b">
        <f>OR(ISNUMBER(FIND("fungi",C585)),ISNUMBER(FIND("Fungi",C585)),ISNUMBER(FIND("fungus",C585)),ISNUMBER(FIND("Fungus",C585)),ISNUMBER(FIND("mushroom",C585)),ISNUMBER(FIND("Mushroom",C585)),ISNUMBER(FIND(" mold ",C585)))</f>
        <v>1</v>
      </c>
      <c r="AH585" t="b">
        <f>OR(ISNUMBER(FIND("Pig ",C585)),ISNUMBER(FIND("pig ",C585)),ISNUMBER(FIND("Pigs ",C585)),ISNUMBER(FIND("pigs ",C585)))</f>
        <v>0</v>
      </c>
      <c r="AI585" t="b">
        <f>OR(ISNUMBER(FIND(" C. elegans",C585)),ISNUMBER(FIND("Caenorhabditis elegans",C585)),ISNUMBER(FIND("earthworms",C585)),ISNUMBER(FIND(" Ficopomatus enigmaticus",C585)),ISNUMBER(FIND("larva",C585)),ISNUMBER(FIND("Lumbriculus variegatus",C585)),ISNUMBER(FIND("nematode",C585)))</f>
        <v>0</v>
      </c>
      <c r="AJ585" t="b">
        <f>NOT(OR(AA585,AB585,AC585,AD585,AE585,AF585,AG585,AH585,AI585))</f>
        <v>0</v>
      </c>
      <c r="AL585" t="b">
        <f>OR(AA585,AB585,AD585,AE585,AF585,AG585,AH585,AI585)</f>
        <v>1</v>
      </c>
      <c r="AM585" t="b">
        <f>IF(Table1[[#This Row],[In vivo?]],IF(Table1[[#This Row],[Cell]],FALSE,TRUE),FALSE)</f>
        <v>0</v>
      </c>
      <c r="AN585" t="b">
        <f>AND(AC585,AL585)</f>
        <v>1</v>
      </c>
      <c r="AO585" t="b">
        <f>IF(Table1[[#This Row],[Cell]],IF(Table1[[#This Row],[In vivo?]],FALSE,TRUE),FALSE)</f>
        <v>0</v>
      </c>
      <c r="AP585" t="b">
        <f>NOT(OR(Table1[[#This Row],[In vivo?]],Table1[[#This Row],[Only in Cell]]))</f>
        <v>0</v>
      </c>
      <c r="AQ585" t="str">
        <f>IF(OR(Table1[[#This Row],[Rodents]],Table1[[#This Row],[Human]],Table1[[#This Row],[Pig]]),OR(ISNUMBER(FIND("pulmonary",C585)),ISNUMBER(FIND("lung",C585))),"NA")</f>
        <v>NA</v>
      </c>
      <c r="AR585" t="str">
        <f>IF(OR(Table1[[#This Row],[Rodents]],Table1[[#This Row],[Human]],Table1[[#This Row],[Pig]]),OR(ISNUMBER(FIND("skin",C585)),ISNUMBER(FIND("dermal",C585))),"NA")</f>
        <v>NA</v>
      </c>
      <c r="AS585" t="str">
        <f>IF(OR(Table1[[#This Row],[Rodents]],Table1[[#This Row],[Human]],Table1[[#This Row],[Pig]]),OR(ISNUMBER(FIND("liver",C585)),ISNUMBER(FIND("hepat",C585))),"NA")</f>
        <v>NA</v>
      </c>
      <c r="AT585" t="str">
        <f>IF(OR(Table1[[#This Row],[Rodents]],Table1[[#This Row],[Human]],Table1[[#This Row],[Pig]]),OR(ISNUMBER(FIND("kidney",C585)),ISNUMBER(FIND("neph",C585))),"NA")</f>
        <v>NA</v>
      </c>
      <c r="AU585" t="str">
        <f>IF(OR(Table1[[#This Row],[Rodents]],Table1[[#This Row],[Human]],Table1[[#This Row],[Pig]]),OR(ISNUMBER(FIND("brain",C585)),ISNUMBER(FIND("neur",C585)),ISNUMBER(FIND("nerv",C585))),"NA")</f>
        <v>NA</v>
      </c>
      <c r="AV585" t="str">
        <f>IF(OR(Table1[[#This Row],[Rodents]],Table1[[#This Row],[Human]],Table1[[#This Row],[Pig]]),OR(ISNUMBER(FIND("heart",C585)),ISNUMBER(FIND("cardi",C585))),"NA")</f>
        <v>NA</v>
      </c>
      <c r="AW585" t="str">
        <f>IF(OR(Table1[[#This Row],[Rodents]],Table1[[#This Row],[Human]],Table1[[#This Row],[Pig]]),OR(ISNUMBER(FIND("gastro",C585)),ISNUMBER(FIND("intesti",C585)),ISNUMBER(FIND("stomach",C585))),"NA")</f>
        <v>NA</v>
      </c>
      <c r="AX585" t="str">
        <f>IF(OR(Table1[[#This Row],[Rodents]],Table1[[#This Row],[Human]],Table1[[#This Row],[Pig]]),NOT(OR(AQ585,AR585,AS585,AT585,AU585,AV585,AW585)),"NA")</f>
        <v>NA</v>
      </c>
      <c r="AY585" t="b">
        <f>OR(ISNUMBER(FIND("SWCNT",C585)),ISNUMBER(FIND("SWNT",C585)),ISNUMBER(FIND("single-wall",C585)),ISNUMBER(FIND("single wall",C585)),ISNUMBER(FIND("Single wall",C585)),ISNUMBER(FIND("Single-wall",C585)),ISNUMBER(FIND("SWCNT",B585)),ISNUMBER(FIND("SWNT",B585)),ISNUMBER(FIND("single-wall",B585)),ISNUMBER(FIND("single wall",B585)),ISNUMBER(FIND("Single-wall",B585)),ISNUMBER(FIND("Single wall",B585)))</f>
        <v>0</v>
      </c>
      <c r="AZ585" t="b">
        <f>OR(ISNUMBER(FIND("MWCNT",C585)),ISNUMBER(FIND("MWNT",C585)),ISNUMBER(FIND("multi-wall",C585)),ISNUMBER(FIND("multi wall",C585)),ISNUMBER(FIND("multiwall",C585)),ISNUMBER(FIND("Multi-wall",C585)),ISNUMBER(FIND("Multi wall",C585)),ISNUMBER(FIND("Multiwall",C585)),ISNUMBER(FIND("MWCNT",B585)),ISNUMBER(FIND("MWNT",B585)),ISNUMBER(FIND("multi-wall",B585)),ISNUMBER(FIND("multi wall",B585)),ISNUMBER(FIND("multiwall",B585)),ISNUMBER(FIND("Multi-wall",B585)),ISNUMBER(FIND("Multi wall",B585)),ISNUMBER(FIND("Multiwall",B585)),ISNUMBER(FIND("Double-wall",B585)),ISNUMBER(FIND("Double wall",B585)),ISNUMBER(FIND("Doublewall",B585)),ISNUMBER(FIND("double-wall",B585)),ISNUMBER(FIND("double wall",B585)),ISNUMBER(FIND("doublewall",B585)))</f>
        <v>0</v>
      </c>
      <c r="BA585" t="b">
        <f>AND(Table1[[#This Row],[SWCNT]],Table1[[#This Row],[MWCNT]])</f>
        <v>0</v>
      </c>
      <c r="BB585" t="b">
        <f>IF(Table1[[#This Row],[SWCNT]]=TRUE,FALSE,IF(Table1[[#This Row],[MWCNT]]=TRUE,FALSE,TRUE))</f>
        <v>1</v>
      </c>
      <c r="BC585" s="18"/>
    </row>
    <row r="586" spans="1:55" ht="222">
      <c r="A586" t="s">
        <v>3529</v>
      </c>
      <c r="B586" s="2" t="s">
        <v>3530</v>
      </c>
      <c r="C586" s="16" t="s">
        <v>3531</v>
      </c>
      <c r="D586" s="17" t="s">
        <v>3532</v>
      </c>
      <c r="E586" s="2">
        <v>2014</v>
      </c>
      <c r="F586" t="b">
        <f>OR(ISNUMBER(FIND("cytotoxic",C586)),ISNUMBER(FIND("Cytotoxic",C586)),ISNUMBER(FIND("cellular toxicity",C586)),ISNUMBER(FIND("cell death",C586)),ISNUMBER(FIND("viable",C586)),ISNUMBER(FIND("phytotoxic",C586)),ISNUMBER(FIND("acute toxicity",C586)),ISNUMBER(FIND("MTT",C586)),ISNUMBER(FIND("survival",C586)),ISNUMBER(FIND("prolifer",C586)),ISNUMBER(FIND("apoptosis",C586)),ISNUMBER(FIND("neurotoxic",C586)),ISNUMBER(FIND("  lysis ",C586)),ISNUMBER(FIND("necrosis",C586)),ISNUMBER(FIND("cellular death",C586))*3,ISNUMBER(FIND("LDH",C586)),ISNUMBER(FIND("Acute toxicity",C586)))</f>
        <v>0</v>
      </c>
      <c r="G586" t="b">
        <f>OR(ISNUMBER(FIND("genotoxic",C586)),ISNUMBER(FIND("genotoxicity",C586)),ISNUMBER(FIND("DNA damage",C586)),ISNUMBER(FIND("DNA",C586)),ISNUMBER(FIND("RNA",C586)),ISNUMBER(FIND("mesothelioma",C586)),ISNUMBER(FIND("carcino",C586)),ISNUMBER(FIND("mutagen",C586)),ISNUMBER(FIND("genetic",C586)))</f>
        <v>0</v>
      </c>
      <c r="H586" t="b">
        <f>OR(ISNUMBER(FIND("inflammatory",C586)),ISNUMBER(FIND("inflamm",C586)))</f>
        <v>0</v>
      </c>
      <c r="I586" t="b">
        <f>OR(ISNUMBER(FIND("immune",C586)),ISNUMBER(FIND("immunological",C586)),ISNUMBER(FIND("interleuk",C586)),ISNUMBER(FIND("platelet activation",C586)),ISNUMBER(FIND("monocyte",C586)),ISNUMBER(FIND("leukocyte",C586)),ISNUMBER(FIND("cytokine",C586)),ISNUMBER(FIND("CD4",C586)),ISNUMBER(FIND("CD8",C586)),ISNUMBER(FIND("T-cell",C586)))</f>
        <v>1</v>
      </c>
      <c r="J586" t="b">
        <f>OR(ISNUMBER(FIND("reactive oxygen",C586)),ISNUMBER(FIND("ROS",C586)),ISNUMBER(FIND("free radical",C586)),ISNUMBER(FIND("oxidative stress",C586)),ISNUMBER(FIND("peroxid",C586)),ISNUMBER(FIND("oxidative",C586)),ISNUMBER(FIND("antioxid",C586)))</f>
        <v>0</v>
      </c>
      <c r="K586" t="b">
        <f>OR(ISNUMBER(FIND("autophag",C586)))</f>
        <v>0</v>
      </c>
      <c r="L586" t="b">
        <f>OR(ISNUMBER(FIND("morpholog",C586)))</f>
        <v>0</v>
      </c>
      <c r="M586" t="b">
        <f>OR(ISNUMBER(FIND("fibrosis",C586)),ISNUMBER(FIND("Fibrosis",C586)),ISNUMBER(FIND("fibrot",C586)))</f>
        <v>0</v>
      </c>
      <c r="N586" t="b">
        <f>OR(ISNUMBER(FIND("offspring",C586)),ISNUMBER(FIND("Parental",C586)),ISNUMBER(FIND("parental",C586)),ISNUMBER(FIND("germline",C586)),ISNUMBER(FIND("reproduc",C586)),ISNUMBER(FIND("embryo",C586)))</f>
        <v>0</v>
      </c>
      <c r="O586" t="b">
        <f>OR(ISNUMBER(FIND("metabol",C586)),ISNUMBER(FIND("Metabol",C586)),ISNUMBER(FIND("digest",C586)),ISNUMBER(FIND("mitochon",C586)))</f>
        <v>0</v>
      </c>
      <c r="P586" t="b">
        <f>OR(ISNUMBER(FIND("ecotox",C586)),ISNUMBER(FIND("Ecotox",B586)),ISNUMBER(FIND("ecotox",B586)),ISNUMBER(FIND("Ecotox",C586)))</f>
        <v>0</v>
      </c>
      <c r="Q586" t="b">
        <f>OR(ISNUMBER(FIND("Bioaccum",C586)),ISNUMBER(FIND("bioaccum",C586)),ISNUMBER(FIND("accum",C586)))</f>
        <v>0</v>
      </c>
      <c r="R586" t="b">
        <f>OR(ISNUMBER(FIND("Occupation",C586)),ISNUMBER(FIND("occupation",C586)),ISNUMBER(FIND("worker",C586)),ISNUMBER(FIND("workforce",C586)))</f>
        <v>0</v>
      </c>
      <c r="S586" t="b">
        <f>NOT(OR(F586,G586,H586,I586,J586,K586,L586,M586,N586,O586,P586,Q586,R586))</f>
        <v>0</v>
      </c>
      <c r="U586" t="b">
        <f>OR(Table1[[#This Row],[Inflammation]],Table1[[#This Row],[Immune]])</f>
        <v>1</v>
      </c>
      <c r="V586" t="str">
        <f>IF(OR(Table1[[#This Row],[Rodents]],Table1[[#This Row],[Human]],Table1[[#This Row],[Pig]]),OR(ISNUMBER(FIND("intratrach",C586)),ISNUMBER(FIND("nasal ",C586)),ISNUMBER(FIND("instill",C586))),"NA")</f>
        <v>NA</v>
      </c>
      <c r="W586" t="str">
        <f>IF(OR(Table1[[#This Row],[Rodents]],Table1[[#This Row],[Human]],Table1[[#This Row],[Pig]]),OR(ISNUMBER(FIND("dermal",C586)),ISNUMBER(FIND("skin ",C586))),"NA")</f>
        <v>NA</v>
      </c>
      <c r="X586" t="str">
        <f>IF(OR(Table1[[#This Row],[Rodents]],Table1[[#This Row],[Human]],Table1[[#This Row],[Pig]]),OR(ISNUMBER(FIND("injected",C586)),ISNUMBER(FIND("periton",C586)),ISNUMBER(FIND("intrascrot",C586))),"NA")</f>
        <v>NA</v>
      </c>
      <c r="Y586" t="str">
        <f>IF(OR(Table1[[#This Row],[Rodents]],Table1[[#This Row],[Human]],Table1[[#This Row],[Pig]]),NOT(OR(Table1[[#This Row],[Inhaled/Intratracheal/intranasal]],Table1[[#This Row],[Dermal]],Table1[[#This Row],[Injected]])),"NA")</f>
        <v>NA</v>
      </c>
      <c r="AA586" t="b">
        <f>OR(ISNUMBER(FIND("fish ",C586)),ISNUMBER(FIND("Fish ",C586)),ISNUMBER(FIND("aquatic",C586)),ISNUMBER(FIND("daphnids",C586)),ISNUMBER(FIND("Carcinus maenas",C586)),ISNUMBER(FIND("Daphnia",C586)),ISNUMBER(FIND("Ruditapes philippinarum",C586)),ISNUMBER(FIND("daphnia",C586)),ISNUMBER(FIND("marine",C586)),ISNUMBER(FIND("mussel",C586)),ISNUMBER(FIND("algae",C586)),ISNUMBER(FIND("Donax faba",C586)),ISNUMBER(FIND("estuarine",C586)),ISNUMBER(FIND("snail",C586)),ISNUMBER(FIND("Prorocentrum donghaiense",C586)) )</f>
        <v>0</v>
      </c>
      <c r="AB586" t="b">
        <f>OR(ISNUMBER(FIND(" rat ",C586)),ISNUMBER(FIND(" rats ",C586)),ISNUMBER(FIND(" Rats ",C586)),ISNUMBER(FIND(" Rat ",C586)),ISNUMBER(FIND(" rat.",C586)),ISNUMBER(FIND(" rats.",C586)),ISNUMBER(FIND("mouse",C586)),ISNUMBER(FIND("mice",C586)), ISNUMBER(FIND(" Mice",C586)))</f>
        <v>0</v>
      </c>
      <c r="AC586" t="b">
        <f>OR(ISNUMBER(FIND(" cell ",C586)),ISNUMBER(FIND("fibroblast",C586)),ISNUMBER(FIND("macrophage",C586)),ISNUMBER(FIND("epithelial",C586)),ISNUMBER(FIND("endothelial",C586)),ISNUMBER(FIND("neuron",C586)),ISNUMBER(FIND(" cells ",C586)),ISNUMBER(FIND("RBC",C586)),ISNUMBER(FIND("mitochond",C586)),ISNUMBER(FIND("adipocyte",C586)),ISNUMBER(FIND("osteo",C586)),ISNUMBER(FIND("keratin",C586)),ISNUMBER(FIND(" cell's ",C586)),ISNUMBER(FIND("eukary",C586)),ISNUMBER(FIND("sperm",C586)))</f>
        <v>1</v>
      </c>
      <c r="AD586" t="b">
        <f>OR(ISNUMBER(FIND("human",B586)),ISNUMBER(FIND("workers",B586)),ISNUMBER(FIND("workforces",B586)),ISNUMBER(FIND("occupational",B586)),ISNUMBER(FIND("Case report",B586)),ISNUMBER(FIND("Workplaces",B586)),ISNUMBER(FIND("worker",B586)))</f>
        <v>0</v>
      </c>
      <c r="AE586" t="b">
        <f>OR(ISNUMBER(FIND(" plant ",C586)),ISNUMBER(FIND("Plant ",C586)),ISNUMBER(FIND("tomato",C586)),ISNUMBER(FIND("plants",C586)),ISNUMBER(FIND("Plants",C586)),ISNUMBER(FIND("algae",C586)),ISNUMBER(FIND("lettuce",C586)),ISNUMBER(FIND("green gram sprouts ",C586)),ISNUMBER(FIND("Cucurbita pepo",C586)),ISNUMBER(FIND("bean ",C586)),ISNUMBER(FIND("chloroplast",C586)),ISNUMBER(FIND("chlorophyll",C586)),ISNUMBER(FIND("seedling",C586)),ISNUMBER(FIND("canola",C586)),ISNUMBER(FIND("shoot",C586)),ISNUMBER(FIND("photosynthes",C586)),ISNUMBER(FIND(" leaves ",C586)),,ISNUMBER(FIND("agriculture",C586)),ISNUMBER(FIND(" crops ",C586)))</f>
        <v>0</v>
      </c>
      <c r="AF586" t="b">
        <f>OR(ISNUMBER(FIND("bacteria",C586)),ISNUMBER(FIND("Bacteria",C586)),ISNUMBER(FIND("Bacterium",C586)),ISNUMBER(FIND("bacterium",C586)),ISNUMBER(FIND(" coli ",C586)))</f>
        <v>0</v>
      </c>
      <c r="AG586" t="b">
        <f>OR(ISNUMBER(FIND("fungi",C586)),ISNUMBER(FIND("Fungi",C586)),ISNUMBER(FIND("fungus",C586)),ISNUMBER(FIND("Fungus",C586)),ISNUMBER(FIND("mushroom",C586)),ISNUMBER(FIND("Mushroom",C586)),ISNUMBER(FIND(" mold ",C586)))</f>
        <v>0</v>
      </c>
      <c r="AH586" t="b">
        <f>OR(ISNUMBER(FIND("Pig ",C586)),ISNUMBER(FIND("pig ",C586)),ISNUMBER(FIND("Pigs ",C586)),ISNUMBER(FIND("pigs ",C586)))</f>
        <v>0</v>
      </c>
      <c r="AI586" t="b">
        <f>OR(ISNUMBER(FIND(" C. elegans",C586)),ISNUMBER(FIND("Caenorhabditis elegans",C586)),ISNUMBER(FIND("earthworms",C586)),ISNUMBER(FIND(" Ficopomatus enigmaticus",C586)),ISNUMBER(FIND("larva",C586)),ISNUMBER(FIND("Lumbriculus variegatus",C586)),ISNUMBER(FIND("nematode",C586)))</f>
        <v>1</v>
      </c>
      <c r="AJ586" t="b">
        <f>NOT(OR(AA586,AB586,AC586,AD586,AE586,AF586,AG586,AH586,AI586))</f>
        <v>0</v>
      </c>
      <c r="AL586" t="b">
        <f>OR(AA586,AB586,AD586,AE586,AF586,AG586,AH586,AI586)</f>
        <v>1</v>
      </c>
      <c r="AM586" t="b">
        <f>IF(Table1[[#This Row],[In vivo?]],IF(Table1[[#This Row],[Cell]],FALSE,TRUE),FALSE)</f>
        <v>0</v>
      </c>
      <c r="AN586" t="b">
        <f>AND(AC586,AL586)</f>
        <v>1</v>
      </c>
      <c r="AO586" t="b">
        <f>IF(Table1[[#This Row],[Cell]],IF(Table1[[#This Row],[In vivo?]],FALSE,TRUE),FALSE)</f>
        <v>0</v>
      </c>
      <c r="AP586" t="b">
        <f>NOT(OR(Table1[[#This Row],[In vivo?]],Table1[[#This Row],[Only in Cell]]))</f>
        <v>0</v>
      </c>
      <c r="AQ586" t="str">
        <f>IF(OR(Table1[[#This Row],[Rodents]],Table1[[#This Row],[Human]],Table1[[#This Row],[Pig]]),OR(ISNUMBER(FIND("pulmonary",C586)),ISNUMBER(FIND("lung",C586))),"NA")</f>
        <v>NA</v>
      </c>
      <c r="AR586" t="str">
        <f>IF(OR(Table1[[#This Row],[Rodents]],Table1[[#This Row],[Human]],Table1[[#This Row],[Pig]]),OR(ISNUMBER(FIND("skin",C586)),ISNUMBER(FIND("dermal",C586))),"NA")</f>
        <v>NA</v>
      </c>
      <c r="AS586" t="str">
        <f>IF(OR(Table1[[#This Row],[Rodents]],Table1[[#This Row],[Human]],Table1[[#This Row],[Pig]]),OR(ISNUMBER(FIND("liver",C586)),ISNUMBER(FIND("hepat",C586))),"NA")</f>
        <v>NA</v>
      </c>
      <c r="AT586" t="str">
        <f>IF(OR(Table1[[#This Row],[Rodents]],Table1[[#This Row],[Human]],Table1[[#This Row],[Pig]]),OR(ISNUMBER(FIND("kidney",C586)),ISNUMBER(FIND("neph",C586))),"NA")</f>
        <v>NA</v>
      </c>
      <c r="AU586" t="str">
        <f>IF(OR(Table1[[#This Row],[Rodents]],Table1[[#This Row],[Human]],Table1[[#This Row],[Pig]]),OR(ISNUMBER(FIND("brain",C586)),ISNUMBER(FIND("neur",C586)),ISNUMBER(FIND("nerv",C586))),"NA")</f>
        <v>NA</v>
      </c>
      <c r="AV586" t="str">
        <f>IF(OR(Table1[[#This Row],[Rodents]],Table1[[#This Row],[Human]],Table1[[#This Row],[Pig]]),OR(ISNUMBER(FIND("heart",C586)),ISNUMBER(FIND("cardi",C586))),"NA")</f>
        <v>NA</v>
      </c>
      <c r="AW586" t="str">
        <f>IF(OR(Table1[[#This Row],[Rodents]],Table1[[#This Row],[Human]],Table1[[#This Row],[Pig]]),OR(ISNUMBER(FIND("gastro",C586)),ISNUMBER(FIND("intesti",C586)),ISNUMBER(FIND("stomach",C586))),"NA")</f>
        <v>NA</v>
      </c>
      <c r="AX586" t="str">
        <f>IF(OR(Table1[[#This Row],[Rodents]],Table1[[#This Row],[Human]],Table1[[#This Row],[Pig]]),NOT(OR(AQ586,AR586,AS586,AT586,AU586,AV586,AW586)),"NA")</f>
        <v>NA</v>
      </c>
      <c r="AY586" t="b">
        <f>OR(ISNUMBER(FIND("SWCNT",C586)),ISNUMBER(FIND("SWNT",C586)),ISNUMBER(FIND("single-wall",C586)),ISNUMBER(FIND("single wall",C586)),ISNUMBER(FIND("Single wall",C586)),ISNUMBER(FIND("Single-wall",C586)),ISNUMBER(FIND("SWCNT",B586)),ISNUMBER(FIND("SWNT",B586)),ISNUMBER(FIND("single-wall",B586)),ISNUMBER(FIND("single wall",B586)),ISNUMBER(FIND("Single-wall",B586)),ISNUMBER(FIND("Single wall",B586)))</f>
        <v>0</v>
      </c>
      <c r="AZ586" t="b">
        <f>OR(ISNUMBER(FIND("MWCNT",C586)),ISNUMBER(FIND("MWNT",C586)),ISNUMBER(FIND("multi-wall",C586)),ISNUMBER(FIND("multi wall",C586)),ISNUMBER(FIND("multiwall",C586)),ISNUMBER(FIND("Multi-wall",C586)),ISNUMBER(FIND("Multi wall",C586)),ISNUMBER(FIND("Multiwall",C586)),ISNUMBER(FIND("MWCNT",B586)),ISNUMBER(FIND("MWNT",B586)),ISNUMBER(FIND("multi-wall",B586)),ISNUMBER(FIND("multi wall",B586)),ISNUMBER(FIND("multiwall",B586)),ISNUMBER(FIND("Multi-wall",B586)),ISNUMBER(FIND("Multi wall",B586)),ISNUMBER(FIND("Multiwall",B586)),ISNUMBER(FIND("Double-wall",B586)),ISNUMBER(FIND("Double wall",B586)),ISNUMBER(FIND("Doublewall",B586)),ISNUMBER(FIND("double-wall",B586)),ISNUMBER(FIND("double wall",B586)),ISNUMBER(FIND("doublewall",B586)))</f>
        <v>0</v>
      </c>
      <c r="BA586" t="b">
        <f>AND(Table1[[#This Row],[SWCNT]],Table1[[#This Row],[MWCNT]])</f>
        <v>0</v>
      </c>
      <c r="BB586" t="b">
        <f>IF(Table1[[#This Row],[SWCNT]]=TRUE,FALSE,IF(Table1[[#This Row],[MWCNT]]=TRUE,FALSE,TRUE))</f>
        <v>1</v>
      </c>
      <c r="BC586" s="18"/>
    </row>
    <row r="587" spans="1:55" ht="166.5">
      <c r="A587" t="s">
        <v>4907</v>
      </c>
      <c r="B587" s="2" t="s">
        <v>4908</v>
      </c>
      <c r="C587" s="16" t="s">
        <v>4909</v>
      </c>
      <c r="D587" s="17" t="s">
        <v>890</v>
      </c>
      <c r="E587" s="2">
        <v>2011</v>
      </c>
      <c r="F587" t="b">
        <f>OR(ISNUMBER(FIND("cytotoxic",C587)),ISNUMBER(FIND("Cytotoxic",C587)),ISNUMBER(FIND("cellular toxicity",C587)),ISNUMBER(FIND("cell death",C587)),ISNUMBER(FIND("viable",C587)),ISNUMBER(FIND("phytotoxic",C587)),ISNUMBER(FIND("acute toxicity",C587)),ISNUMBER(FIND("MTT",C587)),ISNUMBER(FIND("survival",C587)),ISNUMBER(FIND("prolifer",C587)),ISNUMBER(FIND("apoptosis",C587)),ISNUMBER(FIND("neurotoxic",C587)),ISNUMBER(FIND("  lysis ",C587)),ISNUMBER(FIND("necrosis",C587)),ISNUMBER(FIND("cellular death",C587))*3,ISNUMBER(FIND("LDH",C587)),ISNUMBER(FIND("Acute toxicity",C587)))</f>
        <v>0</v>
      </c>
      <c r="G587" t="b">
        <f>OR(ISNUMBER(FIND("genotoxic",C587)),ISNUMBER(FIND("genotoxicity",C587)),ISNUMBER(FIND("DNA damage",C587)),ISNUMBER(FIND("DNA",C587)),ISNUMBER(FIND("RNA",C587)),ISNUMBER(FIND("mesothelioma",C587)),ISNUMBER(FIND("carcino",C587)),ISNUMBER(FIND("mutagen",C587)),ISNUMBER(FIND("genetic",C587)))</f>
        <v>0</v>
      </c>
      <c r="H587" t="b">
        <f>OR(ISNUMBER(FIND("inflammatory",C587)),ISNUMBER(FIND("inflamm",C587)))</f>
        <v>0</v>
      </c>
      <c r="I587" t="b">
        <f>OR(ISNUMBER(FIND("immune",C587)),ISNUMBER(FIND("immunological",C587)),ISNUMBER(FIND("interleuk",C587)),ISNUMBER(FIND("platelet activation",C587)),ISNUMBER(FIND("monocyte",C587)),ISNUMBER(FIND("leukocyte",C587)),ISNUMBER(FIND("cytokine",C587)),ISNUMBER(FIND("CD4",C587)),ISNUMBER(FIND("CD8",C587)),ISNUMBER(FIND("T-cell",C587)))</f>
        <v>1</v>
      </c>
      <c r="J587" t="b">
        <f>OR(ISNUMBER(FIND("reactive oxygen",C587)),ISNUMBER(FIND("ROS",C587)),ISNUMBER(FIND("free radical",C587)),ISNUMBER(FIND("oxidative stress",C587)),ISNUMBER(FIND("peroxid",C587)),ISNUMBER(FIND("oxidative",C587)),ISNUMBER(FIND("antioxid",C587)))</f>
        <v>0</v>
      </c>
      <c r="K587" t="b">
        <f>OR(ISNUMBER(FIND("autophag",C587)))</f>
        <v>0</v>
      </c>
      <c r="L587" t="b">
        <f>OR(ISNUMBER(FIND("morpholog",C587)))</f>
        <v>0</v>
      </c>
      <c r="M587" t="b">
        <f>OR(ISNUMBER(FIND("fibrosis",C587)),ISNUMBER(FIND("Fibrosis",C587)),ISNUMBER(FIND("fibrot",C587)))</f>
        <v>0</v>
      </c>
      <c r="N587" t="b">
        <f>OR(ISNUMBER(FIND("offspring",C587)),ISNUMBER(FIND("Parental",C587)),ISNUMBER(FIND("parental",C587)),ISNUMBER(FIND("germline",C587)),ISNUMBER(FIND("reproduc",C587)),ISNUMBER(FIND("embryo",C587)))</f>
        <v>0</v>
      </c>
      <c r="O587" t="b">
        <f>OR(ISNUMBER(FIND("metabol",C587)),ISNUMBER(FIND("Metabol",C587)),ISNUMBER(FIND("digest",C587)),ISNUMBER(FIND("mitochon",C587)))</f>
        <v>0</v>
      </c>
      <c r="P587" t="b">
        <f>OR(ISNUMBER(FIND("ecotox",C587)),ISNUMBER(FIND("Ecotox",B587)),ISNUMBER(FIND("ecotox",B587)),ISNUMBER(FIND("Ecotox",C587)))</f>
        <v>0</v>
      </c>
      <c r="Q587" t="b">
        <f>OR(ISNUMBER(FIND("Bioaccum",C587)),ISNUMBER(FIND("bioaccum",C587)),ISNUMBER(FIND("accum",C587)))</f>
        <v>0</v>
      </c>
      <c r="R587" t="b">
        <f>OR(ISNUMBER(FIND("Occupation",C587)),ISNUMBER(FIND("occupation",C587)),ISNUMBER(FIND("worker",C587)),ISNUMBER(FIND("workforce",C587)))</f>
        <v>0</v>
      </c>
      <c r="S587" t="b">
        <f>NOT(OR(F587,G587,H587,I587,J587,K587,L587,M587,N587,O587,P587,Q587,R587))</f>
        <v>0</v>
      </c>
      <c r="U587" t="b">
        <f>OR(Table1[[#This Row],[Inflammation]],Table1[[#This Row],[Immune]])</f>
        <v>1</v>
      </c>
      <c r="V587" t="str">
        <f>IF(OR(Table1[[#This Row],[Rodents]],Table1[[#This Row],[Human]],Table1[[#This Row],[Pig]]),OR(ISNUMBER(FIND("intratrach",C587)),ISNUMBER(FIND("nasal ",C587)),ISNUMBER(FIND("instill",C587))),"NA")</f>
        <v>NA</v>
      </c>
      <c r="W587" t="str">
        <f>IF(OR(Table1[[#This Row],[Rodents]],Table1[[#This Row],[Human]],Table1[[#This Row],[Pig]]),OR(ISNUMBER(FIND("dermal",C587)),ISNUMBER(FIND("skin ",C587))),"NA")</f>
        <v>NA</v>
      </c>
      <c r="X587" t="str">
        <f>IF(OR(Table1[[#This Row],[Rodents]],Table1[[#This Row],[Human]],Table1[[#This Row],[Pig]]),OR(ISNUMBER(FIND("injected",C587)),ISNUMBER(FIND("periton",C587)),ISNUMBER(FIND("intrascrot",C587))),"NA")</f>
        <v>NA</v>
      </c>
      <c r="Y587" t="str">
        <f>IF(OR(Table1[[#This Row],[Rodents]],Table1[[#This Row],[Human]],Table1[[#This Row],[Pig]]),NOT(OR(Table1[[#This Row],[Inhaled/Intratracheal/intranasal]],Table1[[#This Row],[Dermal]],Table1[[#This Row],[Injected]])),"NA")</f>
        <v>NA</v>
      </c>
      <c r="AA587" t="b">
        <f>OR(ISNUMBER(FIND("fish ",C587)),ISNUMBER(FIND("Fish ",C587)),ISNUMBER(FIND("aquatic",C587)),ISNUMBER(FIND("daphnids",C587)),ISNUMBER(FIND("Carcinus maenas",C587)),ISNUMBER(FIND("Daphnia",C587)),ISNUMBER(FIND("Ruditapes philippinarum",C587)),ISNUMBER(FIND("daphnia",C587)),ISNUMBER(FIND("marine",C587)),ISNUMBER(FIND("mussel",C587)),ISNUMBER(FIND("algae",C587)),ISNUMBER(FIND("Donax faba",C587)),ISNUMBER(FIND("estuarine",C587)),ISNUMBER(FIND("snail",C587)),ISNUMBER(FIND("Prorocentrum donghaiense",C587)) )</f>
        <v>0</v>
      </c>
      <c r="AB587" t="b">
        <f>OR(ISNUMBER(FIND(" rat ",C587)),ISNUMBER(FIND(" rats ",C587)),ISNUMBER(FIND(" Rats ",C587)),ISNUMBER(FIND(" Rat ",C587)),ISNUMBER(FIND(" rat.",C587)),ISNUMBER(FIND(" rats.",C587)),ISNUMBER(FIND("mouse",C587)),ISNUMBER(FIND("mice",C587)), ISNUMBER(FIND(" Mice",C587)))</f>
        <v>0</v>
      </c>
      <c r="AC587" t="b">
        <f>OR(ISNUMBER(FIND(" cell ",C587)),ISNUMBER(FIND("fibroblast",C587)),ISNUMBER(FIND("macrophage",C587)),ISNUMBER(FIND("epithelial",C587)),ISNUMBER(FIND("endothelial",C587)),ISNUMBER(FIND("neuron",C587)),ISNUMBER(FIND(" cells ",C587)),ISNUMBER(FIND("RBC",C587)),ISNUMBER(FIND("mitochond",C587)),ISNUMBER(FIND("adipocyte",C587)),ISNUMBER(FIND("osteo",C587)),ISNUMBER(FIND("keratin",C587)),ISNUMBER(FIND(" cell's ",C587)),ISNUMBER(FIND("eukary",C587)),ISNUMBER(FIND("sperm",C587)))</f>
        <v>1</v>
      </c>
      <c r="AD587" t="b">
        <f>OR(ISNUMBER(FIND("human",B587)),ISNUMBER(FIND("workers",B587)),ISNUMBER(FIND("workforces",B587)),ISNUMBER(FIND("occupational",B587)),ISNUMBER(FIND("Case report",B587)),ISNUMBER(FIND("Workplaces",B587)),ISNUMBER(FIND("worker",B587)))</f>
        <v>0</v>
      </c>
      <c r="AE587" t="b">
        <f>OR(ISNUMBER(FIND(" plant ",C587)),ISNUMBER(FIND("Plant ",C587)),ISNUMBER(FIND("tomato",C587)),ISNUMBER(FIND("plants",C587)),ISNUMBER(FIND("Plants",C587)),ISNUMBER(FIND("algae",C587)),ISNUMBER(FIND("lettuce",C587)),ISNUMBER(FIND("green gram sprouts ",C587)),ISNUMBER(FIND("Cucurbita pepo",C587)),ISNUMBER(FIND("bean ",C587)),ISNUMBER(FIND("chloroplast",C587)),ISNUMBER(FIND("chlorophyll",C587)),ISNUMBER(FIND("seedling",C587)),ISNUMBER(FIND("canola",C587)),ISNUMBER(FIND("shoot",C587)),ISNUMBER(FIND("photosynthes",C587)),ISNUMBER(FIND(" leaves ",C587)),,ISNUMBER(FIND("agriculture",C587)),ISNUMBER(FIND(" crops ",C587)))</f>
        <v>0</v>
      </c>
      <c r="AF587" t="b">
        <f>OR(ISNUMBER(FIND("bacteria",C587)),ISNUMBER(FIND("Bacteria",C587)),ISNUMBER(FIND("Bacterium",C587)),ISNUMBER(FIND("bacterium",C587)),ISNUMBER(FIND(" coli ",C587)))</f>
        <v>0</v>
      </c>
      <c r="AG587" t="b">
        <f>OR(ISNUMBER(FIND("fungi",C587)),ISNUMBER(FIND("Fungi",C587)),ISNUMBER(FIND("fungus",C587)),ISNUMBER(FIND("Fungus",C587)),ISNUMBER(FIND("mushroom",C587)),ISNUMBER(FIND("Mushroom",C587)),ISNUMBER(FIND(" mold ",C587)))</f>
        <v>0</v>
      </c>
      <c r="AH587" t="b">
        <f>OR(ISNUMBER(FIND("Pig ",C587)),ISNUMBER(FIND("pig ",C587)),ISNUMBER(FIND("Pigs ",C587)),ISNUMBER(FIND("pigs ",C587)))</f>
        <v>0</v>
      </c>
      <c r="AI587" t="b">
        <f>OR(ISNUMBER(FIND(" C. elegans",C587)),ISNUMBER(FIND("Caenorhabditis elegans",C587)),ISNUMBER(FIND("earthworms",C587)),ISNUMBER(FIND(" Ficopomatus enigmaticus",C587)),ISNUMBER(FIND("larva",C587)),ISNUMBER(FIND("Lumbriculus variegatus",C587)),ISNUMBER(FIND("nematode",C587)))</f>
        <v>0</v>
      </c>
      <c r="AJ587" t="b">
        <f>NOT(OR(AA587,AB587,AC587,AD587,AE587,AF587,AG587,AH587,AI587))</f>
        <v>0</v>
      </c>
      <c r="AL587" t="b">
        <f>OR(AA587,AB587,AD587,AE587,AF587,AG587,AH587,AI587)</f>
        <v>0</v>
      </c>
      <c r="AM587" t="b">
        <f>IF(Table1[[#This Row],[In vivo?]],IF(Table1[[#This Row],[Cell]],FALSE,TRUE),FALSE)</f>
        <v>0</v>
      </c>
      <c r="AN587" t="b">
        <f>AND(AC587,AL587)</f>
        <v>0</v>
      </c>
      <c r="AO587" t="b">
        <f>IF(Table1[[#This Row],[Cell]],IF(Table1[[#This Row],[In vivo?]],FALSE,TRUE),FALSE)</f>
        <v>1</v>
      </c>
      <c r="AP587" t="b">
        <f>NOT(OR(Table1[[#This Row],[In vivo?]],Table1[[#This Row],[Only in Cell]]))</f>
        <v>0</v>
      </c>
      <c r="AQ587" t="str">
        <f>IF(OR(Table1[[#This Row],[Rodents]],Table1[[#This Row],[Human]],Table1[[#This Row],[Pig]]),OR(ISNUMBER(FIND("pulmonary",C587)),ISNUMBER(FIND("lung",C587))),"NA")</f>
        <v>NA</v>
      </c>
      <c r="AR587" t="str">
        <f>IF(OR(Table1[[#This Row],[Rodents]],Table1[[#This Row],[Human]],Table1[[#This Row],[Pig]]),OR(ISNUMBER(FIND("skin",C587)),ISNUMBER(FIND("dermal",C587))),"NA")</f>
        <v>NA</v>
      </c>
      <c r="AS587" t="str">
        <f>IF(OR(Table1[[#This Row],[Rodents]],Table1[[#This Row],[Human]],Table1[[#This Row],[Pig]]),OR(ISNUMBER(FIND("liver",C587)),ISNUMBER(FIND("hepat",C587))),"NA")</f>
        <v>NA</v>
      </c>
      <c r="AT587" t="str">
        <f>IF(OR(Table1[[#This Row],[Rodents]],Table1[[#This Row],[Human]],Table1[[#This Row],[Pig]]),OR(ISNUMBER(FIND("kidney",C587)),ISNUMBER(FIND("neph",C587))),"NA")</f>
        <v>NA</v>
      </c>
      <c r="AU587" t="str">
        <f>IF(OR(Table1[[#This Row],[Rodents]],Table1[[#This Row],[Human]],Table1[[#This Row],[Pig]]),OR(ISNUMBER(FIND("brain",C587)),ISNUMBER(FIND("neur",C587)),ISNUMBER(FIND("nerv",C587))),"NA")</f>
        <v>NA</v>
      </c>
      <c r="AV587" t="str">
        <f>IF(OR(Table1[[#This Row],[Rodents]],Table1[[#This Row],[Human]],Table1[[#This Row],[Pig]]),OR(ISNUMBER(FIND("heart",C587)),ISNUMBER(FIND("cardi",C587))),"NA")</f>
        <v>NA</v>
      </c>
      <c r="AW587" t="str">
        <f>IF(OR(Table1[[#This Row],[Rodents]],Table1[[#This Row],[Human]],Table1[[#This Row],[Pig]]),OR(ISNUMBER(FIND("gastro",C587)),ISNUMBER(FIND("intesti",C587)),ISNUMBER(FIND("stomach",C587))),"NA")</f>
        <v>NA</v>
      </c>
      <c r="AX587" t="str">
        <f>IF(OR(Table1[[#This Row],[Rodents]],Table1[[#This Row],[Human]],Table1[[#This Row],[Pig]]),NOT(OR(AQ587,AR587,AS587,AT587,AU587,AV587,AW587)),"NA")</f>
        <v>NA</v>
      </c>
      <c r="AY587" t="b">
        <f>OR(ISNUMBER(FIND("SWCNT",C587)),ISNUMBER(FIND("SWNT",C587)),ISNUMBER(FIND("single-wall",C587)),ISNUMBER(FIND("single wall",C587)),ISNUMBER(FIND("Single wall",C587)),ISNUMBER(FIND("Single-wall",C587)),ISNUMBER(FIND("SWCNT",B587)),ISNUMBER(FIND("SWNT",B587)),ISNUMBER(FIND("single-wall",B587)),ISNUMBER(FIND("single wall",B587)),ISNUMBER(FIND("Single-wall",B587)),ISNUMBER(FIND("Single wall",B587)))</f>
        <v>0</v>
      </c>
      <c r="AZ587" t="b">
        <f>OR(ISNUMBER(FIND("MWCNT",C587)),ISNUMBER(FIND("MWNT",C587)),ISNUMBER(FIND("multi-wall",C587)),ISNUMBER(FIND("multi wall",C587)),ISNUMBER(FIND("multiwall",C587)),ISNUMBER(FIND("Multi-wall",C587)),ISNUMBER(FIND("Multi wall",C587)),ISNUMBER(FIND("Multiwall",C587)),ISNUMBER(FIND("MWCNT",B587)),ISNUMBER(FIND("MWNT",B587)),ISNUMBER(FIND("multi-wall",B587)),ISNUMBER(FIND("multi wall",B587)),ISNUMBER(FIND("multiwall",B587)),ISNUMBER(FIND("Multi-wall",B587)),ISNUMBER(FIND("Multi wall",B587)),ISNUMBER(FIND("Multiwall",B587)),ISNUMBER(FIND("Double-wall",B587)),ISNUMBER(FIND("Double wall",B587)),ISNUMBER(FIND("Doublewall",B587)),ISNUMBER(FIND("double-wall",B587)),ISNUMBER(FIND("double wall",B587)),ISNUMBER(FIND("doublewall",B587)))</f>
        <v>0</v>
      </c>
      <c r="BA587" t="b">
        <f>AND(Table1[[#This Row],[SWCNT]],Table1[[#This Row],[MWCNT]])</f>
        <v>0</v>
      </c>
      <c r="BB587" t="b">
        <f>IF(Table1[[#This Row],[SWCNT]]=TRUE,FALSE,IF(Table1[[#This Row],[MWCNT]]=TRUE,FALSE,TRUE))</f>
        <v>1</v>
      </c>
      <c r="BC587" s="18"/>
    </row>
    <row r="588" spans="1:55" ht="240.5">
      <c r="A588" t="s">
        <v>5215</v>
      </c>
      <c r="B588" s="2" t="s">
        <v>5219</v>
      </c>
      <c r="C588" s="16" t="s">
        <v>5223</v>
      </c>
      <c r="D588" s="17" t="s">
        <v>395</v>
      </c>
      <c r="E588" s="2">
        <v>2010</v>
      </c>
      <c r="F588" t="b">
        <f>OR(ISNUMBER(FIND("cytotoxic",C588)),ISNUMBER(FIND("Cytotoxic",C588)),ISNUMBER(FIND("cellular toxicity",C588)),ISNUMBER(FIND("cell death",C588)),ISNUMBER(FIND("viable",C588)),ISNUMBER(FIND("phytotoxic",C588)),ISNUMBER(FIND("acute toxicity",C588)),ISNUMBER(FIND("MTT",C588)),ISNUMBER(FIND("survival",C588)),ISNUMBER(FIND("prolifer",C588)),ISNUMBER(FIND("apoptosis",C588)),ISNUMBER(FIND("neurotoxic",C588)),ISNUMBER(FIND("  lysis ",C588)),ISNUMBER(FIND("necrosis",C588)),ISNUMBER(FIND("cellular death",C588))*3,ISNUMBER(FIND("LDH",C588)),ISNUMBER(FIND("Acute toxicity",C588)))</f>
        <v>0</v>
      </c>
      <c r="G588" t="b">
        <f>OR(ISNUMBER(FIND("genotoxic",C588)),ISNUMBER(FIND("genotoxicity",C588)),ISNUMBER(FIND("DNA damage",C588)),ISNUMBER(FIND("DNA",C588)),ISNUMBER(FIND("RNA",C588)),ISNUMBER(FIND("mesothelioma",C588)),ISNUMBER(FIND("carcino",C588)),ISNUMBER(FIND("mutagen",C588)),ISNUMBER(FIND("genetic",C588)))</f>
        <v>0</v>
      </c>
      <c r="H588" t="b">
        <f>OR(ISNUMBER(FIND("inflammatory",C588)),ISNUMBER(FIND("inflamm",C588)))</f>
        <v>0</v>
      </c>
      <c r="I588" t="b">
        <f>OR(ISNUMBER(FIND("immune",C588)),ISNUMBER(FIND("immunological",C588)),ISNUMBER(FIND("interleuk",C588)),ISNUMBER(FIND("platelet activation",C588)),ISNUMBER(FIND("monocyte",C588)),ISNUMBER(FIND("leukocyte",C588)),ISNUMBER(FIND("cytokine",C588)),ISNUMBER(FIND("CD4",C588)),ISNUMBER(FIND("CD8",C588)),ISNUMBER(FIND("T-cell",C588)))</f>
        <v>0</v>
      </c>
      <c r="J588" t="b">
        <f>OR(ISNUMBER(FIND("reactive oxygen",C588)),ISNUMBER(FIND("ROS",C588)),ISNUMBER(FIND("free radical",C588)),ISNUMBER(FIND("oxidative stress",C588)),ISNUMBER(FIND("peroxid",C588)),ISNUMBER(FIND("oxidative",C588)),ISNUMBER(FIND("antioxid",C588)))</f>
        <v>0</v>
      </c>
      <c r="K588" t="b">
        <f>OR(ISNUMBER(FIND("autophag",C588)))</f>
        <v>0</v>
      </c>
      <c r="L588" t="b">
        <f>OR(ISNUMBER(FIND("morpholog",C588)))</f>
        <v>0</v>
      </c>
      <c r="M588" t="b">
        <f>OR(ISNUMBER(FIND("fibrosis",C588)),ISNUMBER(FIND("Fibrosis",C588)),ISNUMBER(FIND("fibrot",C588)))</f>
        <v>0</v>
      </c>
      <c r="N588" t="b">
        <f>OR(ISNUMBER(FIND("offspring",C588)),ISNUMBER(FIND("Parental",C588)),ISNUMBER(FIND("parental",C588)),ISNUMBER(FIND("germline",C588)),ISNUMBER(FIND("reproduc",C588)),ISNUMBER(FIND("embryo",C588)))</f>
        <v>0</v>
      </c>
      <c r="O588" t="b">
        <f>OR(ISNUMBER(FIND("metabol",C588)),ISNUMBER(FIND("Metabol",C588)),ISNUMBER(FIND("digest",C588)),ISNUMBER(FIND("mitochon",C588)))</f>
        <v>0</v>
      </c>
      <c r="P588" t="b">
        <f>OR(ISNUMBER(FIND("ecotox",C588)),ISNUMBER(FIND("Ecotox",B588)),ISNUMBER(FIND("ecotox",B588)),ISNUMBER(FIND("Ecotox",C588)))</f>
        <v>0</v>
      </c>
      <c r="Q588" t="b">
        <f>OR(ISNUMBER(FIND("Bioaccum",C588)),ISNUMBER(FIND("bioaccum",C588)),ISNUMBER(FIND("accum",C588)))</f>
        <v>0</v>
      </c>
      <c r="R588" t="b">
        <f>OR(ISNUMBER(FIND("Occupation",C588)),ISNUMBER(FIND("occupation",C588)),ISNUMBER(FIND("worker",C588)),ISNUMBER(FIND("workforce",C588)))</f>
        <v>1</v>
      </c>
      <c r="S588" t="b">
        <f>NOT(OR(F588,G588,H588,I588,J588,K588,L588,M588,N588,O588,P588,Q588,R588))</f>
        <v>0</v>
      </c>
      <c r="U588" t="b">
        <f>OR(Table1[[#This Row],[Inflammation]],Table1[[#This Row],[Immune]])</f>
        <v>0</v>
      </c>
      <c r="V588" t="b">
        <f>IF(OR(Table1[[#This Row],[Rodents]],Table1[[#This Row],[Human]],Table1[[#This Row],[Pig]]),OR(ISNUMBER(FIND("intratrach",C588)),ISNUMBER(FIND("nasal ",C588)),ISNUMBER(FIND("instill",C588))),"NA")</f>
        <v>0</v>
      </c>
      <c r="W588" t="b">
        <f>IF(OR(Table1[[#This Row],[Rodents]],Table1[[#This Row],[Human]],Table1[[#This Row],[Pig]]),OR(ISNUMBER(FIND("dermal",C588)),ISNUMBER(FIND("skin ",C588))),"NA")</f>
        <v>0</v>
      </c>
      <c r="X588" t="b">
        <f>IF(OR(Table1[[#This Row],[Rodents]],Table1[[#This Row],[Human]],Table1[[#This Row],[Pig]]),OR(ISNUMBER(FIND("injected",C588)),ISNUMBER(FIND("periton",C588)),ISNUMBER(FIND("intrascrot",C588))),"NA")</f>
        <v>0</v>
      </c>
      <c r="Y588" t="b">
        <f>IF(OR(Table1[[#This Row],[Rodents]],Table1[[#This Row],[Human]],Table1[[#This Row],[Pig]]),NOT(OR(Table1[[#This Row],[Inhaled/Intratracheal/intranasal]],Table1[[#This Row],[Dermal]],Table1[[#This Row],[Injected]])),"NA")</f>
        <v>1</v>
      </c>
      <c r="AA588" t="b">
        <f>OR(ISNUMBER(FIND("fish ",C588)),ISNUMBER(FIND("Fish ",C588)),ISNUMBER(FIND("aquatic",C588)),ISNUMBER(FIND("daphnids",C588)),ISNUMBER(FIND("Carcinus maenas",C588)),ISNUMBER(FIND("Daphnia",C588)),ISNUMBER(FIND("Ruditapes philippinarum",C588)),ISNUMBER(FIND("daphnia",C588)),ISNUMBER(FIND("marine",C588)),ISNUMBER(FIND("mussel",C588)),ISNUMBER(FIND("algae",C588)),ISNUMBER(FIND("Donax faba",C588)),ISNUMBER(FIND("estuarine",C588)),ISNUMBER(FIND("snail",C588)),ISNUMBER(FIND("Prorocentrum donghaiense",C588)) )</f>
        <v>0</v>
      </c>
      <c r="AB588" t="b">
        <f>OR(ISNUMBER(FIND(" rat ",C588)),ISNUMBER(FIND(" rats ",C588)),ISNUMBER(FIND(" Rats ",C588)),ISNUMBER(FIND(" Rat ",C588)),ISNUMBER(FIND(" rat.",C588)),ISNUMBER(FIND(" rats.",C588)),ISNUMBER(FIND("mouse",C588)),ISNUMBER(FIND("mice",C588)), ISNUMBER(FIND(" Mice",C588)))</f>
        <v>0</v>
      </c>
      <c r="AC588" t="b">
        <f>OR(ISNUMBER(FIND(" cell ",C588)),ISNUMBER(FIND("fibroblast",C588)),ISNUMBER(FIND("macrophage",C588)),ISNUMBER(FIND("epithelial",C588)),ISNUMBER(FIND("endothelial",C588)),ISNUMBER(FIND("neuron",C588)),ISNUMBER(FIND(" cells ",C588)),ISNUMBER(FIND("RBC",C588)),ISNUMBER(FIND("mitochond",C588)),ISNUMBER(FIND("adipocyte",C588)),ISNUMBER(FIND("osteo",C588)),ISNUMBER(FIND("keratin",C588)),ISNUMBER(FIND(" cell's ",C588)),ISNUMBER(FIND("eukary",C588)),ISNUMBER(FIND("sperm",C588)))</f>
        <v>0</v>
      </c>
      <c r="AD588" t="b">
        <f>OR(ISNUMBER(FIND("human",B588)),ISNUMBER(FIND("workers",B588)),ISNUMBER(FIND("workforces",B588)),ISNUMBER(FIND("occupational",B588)),ISNUMBER(FIND("Case report",B588)),ISNUMBER(FIND("Workplaces",B588)),ISNUMBER(FIND("worker",B588)))</f>
        <v>1</v>
      </c>
      <c r="AE588" t="b">
        <f>OR(ISNUMBER(FIND(" plant ",C588)),ISNUMBER(FIND("Plant ",C588)),ISNUMBER(FIND("tomato",C588)),ISNUMBER(FIND("plants",C588)),ISNUMBER(FIND("Plants",C588)),ISNUMBER(FIND("algae",C588)),ISNUMBER(FIND("lettuce",C588)),ISNUMBER(FIND("green gram sprouts ",C588)),ISNUMBER(FIND("Cucurbita pepo",C588)),ISNUMBER(FIND("bean ",C588)),ISNUMBER(FIND("chloroplast",C588)),ISNUMBER(FIND("chlorophyll",C588)),ISNUMBER(FIND("seedling",C588)),ISNUMBER(FIND("canola",C588)),ISNUMBER(FIND("shoot",C588)),ISNUMBER(FIND("photosynthes",C588)),ISNUMBER(FIND(" leaves ",C588)),,ISNUMBER(FIND("agriculture",C588)),ISNUMBER(FIND(" crops ",C588)))</f>
        <v>0</v>
      </c>
      <c r="AF588" t="b">
        <f>OR(ISNUMBER(FIND("bacteria",C588)),ISNUMBER(FIND("Bacteria",C588)),ISNUMBER(FIND("Bacterium",C588)),ISNUMBER(FIND("bacterium",C588)),ISNUMBER(FIND(" coli ",C588)))</f>
        <v>0</v>
      </c>
      <c r="AG588" t="b">
        <f>OR(ISNUMBER(FIND("fungi",C588)),ISNUMBER(FIND("Fungi",C588)),ISNUMBER(FIND("fungus",C588)),ISNUMBER(FIND("Fungus",C588)),ISNUMBER(FIND("mushroom",C588)),ISNUMBER(FIND("Mushroom",C588)),ISNUMBER(FIND(" mold ",C588)))</f>
        <v>0</v>
      </c>
      <c r="AH588" t="b">
        <f>OR(ISNUMBER(FIND("Pig ",C588)),ISNUMBER(FIND("pig ",C588)),ISNUMBER(FIND("Pigs ",C588)),ISNUMBER(FIND("pigs ",C588)))</f>
        <v>0</v>
      </c>
      <c r="AI588" t="b">
        <f>OR(ISNUMBER(FIND(" C. elegans",C588)),ISNUMBER(FIND("Caenorhabditis elegans",C588)),ISNUMBER(FIND("earthworms",C588)),ISNUMBER(FIND(" Ficopomatus enigmaticus",C588)),ISNUMBER(FIND("larva",C588)),ISNUMBER(FIND("Lumbriculus variegatus",C588)),ISNUMBER(FIND("nematode",C588)))</f>
        <v>0</v>
      </c>
      <c r="AJ588" t="b">
        <f>NOT(OR(AA588,AB588,AC588,AD588,AE588,AF588,AG588,AH588,AI588))</f>
        <v>0</v>
      </c>
      <c r="AL588" t="b">
        <f>OR(AA588,AB588,AD588,AE588,AF588,AG588,AH588,AI588)</f>
        <v>1</v>
      </c>
      <c r="AM588" t="b">
        <f>IF(Table1[[#This Row],[In vivo?]],IF(Table1[[#This Row],[Cell]],FALSE,TRUE),FALSE)</f>
        <v>1</v>
      </c>
      <c r="AN588" t="b">
        <f>AND(AC588,AL588)</f>
        <v>0</v>
      </c>
      <c r="AO588" t="b">
        <f>IF(Table1[[#This Row],[Cell]],IF(Table1[[#This Row],[In vivo?]],FALSE,TRUE),FALSE)</f>
        <v>0</v>
      </c>
      <c r="AP588" t="b">
        <f>NOT(OR(Table1[[#This Row],[In vivo?]],Table1[[#This Row],[Only in Cell]]))</f>
        <v>0</v>
      </c>
      <c r="AQ588" t="b">
        <f>IF(OR(Table1[[#This Row],[Rodents]],Table1[[#This Row],[Human]],Table1[[#This Row],[Pig]]),OR(ISNUMBER(FIND("pulmonary",C588)),ISNUMBER(FIND("lung",C588))),"NA")</f>
        <v>0</v>
      </c>
      <c r="AR588" t="b">
        <f>IF(OR(Table1[[#This Row],[Rodents]],Table1[[#This Row],[Human]],Table1[[#This Row],[Pig]]),OR(ISNUMBER(FIND("skin",C588)),ISNUMBER(FIND("dermal",C588))),"NA")</f>
        <v>0</v>
      </c>
      <c r="AS588" t="b">
        <f>IF(OR(Table1[[#This Row],[Rodents]],Table1[[#This Row],[Human]],Table1[[#This Row],[Pig]]),OR(ISNUMBER(FIND("liver",C588)),ISNUMBER(FIND("hepat",C588))),"NA")</f>
        <v>0</v>
      </c>
      <c r="AT588" t="b">
        <f>IF(OR(Table1[[#This Row],[Rodents]],Table1[[#This Row],[Human]],Table1[[#This Row],[Pig]]),OR(ISNUMBER(FIND("kidney",C588)),ISNUMBER(FIND("neph",C588))),"NA")</f>
        <v>0</v>
      </c>
      <c r="AU588" t="b">
        <f>IF(OR(Table1[[#This Row],[Rodents]],Table1[[#This Row],[Human]],Table1[[#This Row],[Pig]]),OR(ISNUMBER(FIND("brain",C588)),ISNUMBER(FIND("neur",C588)),ISNUMBER(FIND("nerv",C588))),"NA")</f>
        <v>0</v>
      </c>
      <c r="AV588" t="b">
        <f>IF(OR(Table1[[#This Row],[Rodents]],Table1[[#This Row],[Human]],Table1[[#This Row],[Pig]]),OR(ISNUMBER(FIND("heart",C588)),ISNUMBER(FIND("cardi",C588))),"NA")</f>
        <v>0</v>
      </c>
      <c r="AW588" t="b">
        <f>IF(OR(Table1[[#This Row],[Rodents]],Table1[[#This Row],[Human]],Table1[[#This Row],[Pig]]),OR(ISNUMBER(FIND("gastro",C588)),ISNUMBER(FIND("intesti",C588)),ISNUMBER(FIND("stomach",C588))),"NA")</f>
        <v>0</v>
      </c>
      <c r="AX588" t="b">
        <f>IF(OR(Table1[[#This Row],[Rodents]],Table1[[#This Row],[Human]],Table1[[#This Row],[Pig]]),NOT(OR(AQ588,AR588,AS588,AT588,AU588,AV588,AW588)),"NA")</f>
        <v>1</v>
      </c>
      <c r="AY588" t="b">
        <f>OR(ISNUMBER(FIND("SWCNT",C588)),ISNUMBER(FIND("SWNT",C588)),ISNUMBER(FIND("single-wall",C588)),ISNUMBER(FIND("single wall",C588)),ISNUMBER(FIND("Single wall",C588)),ISNUMBER(FIND("Single-wall",C588)),ISNUMBER(FIND("SWCNT",B588)),ISNUMBER(FIND("SWNT",B588)),ISNUMBER(FIND("single-wall",B588)),ISNUMBER(FIND("single wall",B588)),ISNUMBER(FIND("Single-wall",B588)),ISNUMBER(FIND("Single wall",B588)))</f>
        <v>0</v>
      </c>
      <c r="AZ588" t="b">
        <f>OR(ISNUMBER(FIND("MWCNT",C588)),ISNUMBER(FIND("MWNT",C588)),ISNUMBER(FIND("multi-wall",C588)),ISNUMBER(FIND("multi wall",C588)),ISNUMBER(FIND("multiwall",C588)),ISNUMBER(FIND("Multi-wall",C588)),ISNUMBER(FIND("Multi wall",C588)),ISNUMBER(FIND("Multiwall",C588)),ISNUMBER(FIND("MWCNT",B588)),ISNUMBER(FIND("MWNT",B588)),ISNUMBER(FIND("multi-wall",B588)),ISNUMBER(FIND("multi wall",B588)),ISNUMBER(FIND("multiwall",B588)),ISNUMBER(FIND("Multi-wall",B588)),ISNUMBER(FIND("Multi wall",B588)),ISNUMBER(FIND("Multiwall",B588)),ISNUMBER(FIND("Double-wall",B588)),ISNUMBER(FIND("Double wall",B588)),ISNUMBER(FIND("Doublewall",B588)),ISNUMBER(FIND("double-wall",B588)),ISNUMBER(FIND("double wall",B588)),ISNUMBER(FIND("doublewall",B588)))</f>
        <v>0</v>
      </c>
      <c r="BA588" t="b">
        <f>AND(Table1[[#This Row],[SWCNT]],Table1[[#This Row],[MWCNT]])</f>
        <v>0</v>
      </c>
      <c r="BB588" t="b">
        <f>IF(Table1[[#This Row],[SWCNT]]=TRUE,FALSE,IF(Table1[[#This Row],[MWCNT]]=TRUE,FALSE,TRUE))</f>
        <v>1</v>
      </c>
      <c r="BC588" s="18"/>
    </row>
    <row r="589" spans="1:55" ht="203.5">
      <c r="A589" t="s">
        <v>5319</v>
      </c>
      <c r="B589" s="2" t="s">
        <v>5321</v>
      </c>
      <c r="C589" s="16" t="s">
        <v>5323</v>
      </c>
      <c r="D589" s="17" t="s">
        <v>371</v>
      </c>
      <c r="E589" s="2">
        <v>2010</v>
      </c>
      <c r="F589" t="b">
        <f>OR(ISNUMBER(FIND("cytotoxic",C589)),ISNUMBER(FIND("Cytotoxic",C589)),ISNUMBER(FIND("cellular toxicity",C589)),ISNUMBER(FIND("cell death",C589)),ISNUMBER(FIND("viable",C589)),ISNUMBER(FIND("phytotoxic",C589)),ISNUMBER(FIND("acute toxicity",C589)),ISNUMBER(FIND("MTT",C589)),ISNUMBER(FIND("survival",C589)),ISNUMBER(FIND("prolifer",C589)),ISNUMBER(FIND("apoptosis",C589)),ISNUMBER(FIND("neurotoxic",C589)),ISNUMBER(FIND("  lysis ",C589)),ISNUMBER(FIND("necrosis",C589)),ISNUMBER(FIND("cellular death",C589))*3,ISNUMBER(FIND("LDH",C589)),ISNUMBER(FIND("Acute toxicity",C589)))</f>
        <v>1</v>
      </c>
      <c r="G589" t="b">
        <f>OR(ISNUMBER(FIND("genotoxic",C589)),ISNUMBER(FIND("genotoxicity",C589)),ISNUMBER(FIND("DNA damage",C589)),ISNUMBER(FIND("DNA",C589)),ISNUMBER(FIND("RNA",C589)),ISNUMBER(FIND("mesothelioma",C589)),ISNUMBER(FIND("carcino",C589)),ISNUMBER(FIND("mutagen",C589)),ISNUMBER(FIND("genetic",C589)))</f>
        <v>0</v>
      </c>
      <c r="H589" t="b">
        <f>OR(ISNUMBER(FIND("inflammatory",C589)),ISNUMBER(FIND("inflamm",C589)))</f>
        <v>0</v>
      </c>
      <c r="I589" t="b">
        <f>OR(ISNUMBER(FIND("immune",C589)),ISNUMBER(FIND("immunological",C589)),ISNUMBER(FIND("interleuk",C589)),ISNUMBER(FIND("platelet activation",C589)),ISNUMBER(FIND("monocyte",C589)),ISNUMBER(FIND("leukocyte",C589)),ISNUMBER(FIND("cytokine",C589)),ISNUMBER(FIND("CD4",C589)),ISNUMBER(FIND("CD8",C589)),ISNUMBER(FIND("T-cell",C589)))</f>
        <v>0</v>
      </c>
      <c r="J589" t="b">
        <f>OR(ISNUMBER(FIND("reactive oxygen",C589)),ISNUMBER(FIND("ROS",C589)),ISNUMBER(FIND("free radical",C589)),ISNUMBER(FIND("oxidative stress",C589)),ISNUMBER(FIND("peroxid",C589)),ISNUMBER(FIND("oxidative",C589)),ISNUMBER(FIND("antioxid",C589)))</f>
        <v>0</v>
      </c>
      <c r="K589" t="b">
        <f>OR(ISNUMBER(FIND("autophag",C589)))</f>
        <v>0</v>
      </c>
      <c r="L589" t="b">
        <f>OR(ISNUMBER(FIND("morpholog",C589)))</f>
        <v>0</v>
      </c>
      <c r="M589" t="b">
        <f>OR(ISNUMBER(FIND("fibrosis",C589)),ISNUMBER(FIND("Fibrosis",C589)),ISNUMBER(FIND("fibrot",C589)))</f>
        <v>0</v>
      </c>
      <c r="N589" t="b">
        <f>OR(ISNUMBER(FIND("offspring",C589)),ISNUMBER(FIND("Parental",C589)),ISNUMBER(FIND("parental",C589)),ISNUMBER(FIND("germline",C589)),ISNUMBER(FIND("reproduc",C589)),ISNUMBER(FIND("embryo",C589)))</f>
        <v>0</v>
      </c>
      <c r="O589" t="b">
        <f>OR(ISNUMBER(FIND("metabol",C589)),ISNUMBER(FIND("Metabol",C589)),ISNUMBER(FIND("digest",C589)),ISNUMBER(FIND("mitochon",C589)))</f>
        <v>0</v>
      </c>
      <c r="P589" t="b">
        <f>OR(ISNUMBER(FIND("ecotox",C589)),ISNUMBER(FIND("Ecotox",B589)),ISNUMBER(FIND("ecotox",B589)),ISNUMBER(FIND("Ecotox",C589)))</f>
        <v>0</v>
      </c>
      <c r="Q589" t="b">
        <f>OR(ISNUMBER(FIND("Bioaccum",C589)),ISNUMBER(FIND("bioaccum",C589)),ISNUMBER(FIND("accum",C589)))</f>
        <v>0</v>
      </c>
      <c r="R589" t="b">
        <f>OR(ISNUMBER(FIND("Occupation",C589)),ISNUMBER(FIND("occupation",C589)),ISNUMBER(FIND("worker",C589)),ISNUMBER(FIND("workforce",C589)))</f>
        <v>0</v>
      </c>
      <c r="S589" t="b">
        <f>NOT(OR(F589,G589,H589,I589,J589,K589,L589,M589,N589,O589,P589,Q589,R589))</f>
        <v>0</v>
      </c>
      <c r="U589" t="b">
        <f>OR(Table1[[#This Row],[Inflammation]],Table1[[#This Row],[Immune]])</f>
        <v>0</v>
      </c>
      <c r="V589" t="str">
        <f>IF(OR(Table1[[#This Row],[Rodents]],Table1[[#This Row],[Human]],Table1[[#This Row],[Pig]]),OR(ISNUMBER(FIND("intratrach",C589)),ISNUMBER(FIND("nasal ",C589)),ISNUMBER(FIND("instill",C589))),"NA")</f>
        <v>NA</v>
      </c>
      <c r="W589" t="str">
        <f>IF(OR(Table1[[#This Row],[Rodents]],Table1[[#This Row],[Human]],Table1[[#This Row],[Pig]]),OR(ISNUMBER(FIND("dermal",C589)),ISNUMBER(FIND("skin ",C589))),"NA")</f>
        <v>NA</v>
      </c>
      <c r="X589" t="str">
        <f>IF(OR(Table1[[#This Row],[Rodents]],Table1[[#This Row],[Human]],Table1[[#This Row],[Pig]]),OR(ISNUMBER(FIND("injected",C589)),ISNUMBER(FIND("periton",C589)),ISNUMBER(FIND("intrascrot",C589))),"NA")</f>
        <v>NA</v>
      </c>
      <c r="Y589" t="str">
        <f>IF(OR(Table1[[#This Row],[Rodents]],Table1[[#This Row],[Human]],Table1[[#This Row],[Pig]]),NOT(OR(Table1[[#This Row],[Inhaled/Intratracheal/intranasal]],Table1[[#This Row],[Dermal]],Table1[[#This Row],[Injected]])),"NA")</f>
        <v>NA</v>
      </c>
      <c r="AA589" t="b">
        <f>OR(ISNUMBER(FIND("fish ",C589)),ISNUMBER(FIND("Fish ",C589)),ISNUMBER(FIND("aquatic",C589)),ISNUMBER(FIND("daphnids",C589)),ISNUMBER(FIND("Carcinus maenas",C589)),ISNUMBER(FIND("Daphnia",C589)),ISNUMBER(FIND("Ruditapes philippinarum",C589)),ISNUMBER(FIND("daphnia",C589)),ISNUMBER(FIND("marine",C589)),ISNUMBER(FIND("mussel",C589)),ISNUMBER(FIND("algae",C589)),ISNUMBER(FIND("Donax faba",C589)),ISNUMBER(FIND("estuarine",C589)),ISNUMBER(FIND("snail",C589)),ISNUMBER(FIND("Prorocentrum donghaiense",C589)) )</f>
        <v>0</v>
      </c>
      <c r="AB589" t="b">
        <f>OR(ISNUMBER(FIND(" rat ",C589)),ISNUMBER(FIND(" rats ",C589)),ISNUMBER(FIND(" Rats ",C589)),ISNUMBER(FIND(" Rat ",C589)),ISNUMBER(FIND(" rat.",C589)),ISNUMBER(FIND(" rats.",C589)),ISNUMBER(FIND("mouse",C589)),ISNUMBER(FIND("mice",C589)), ISNUMBER(FIND(" Mice",C589)))</f>
        <v>0</v>
      </c>
      <c r="AC589" t="b">
        <f>OR(ISNUMBER(FIND(" cell ",C589)),ISNUMBER(FIND("fibroblast",C589)),ISNUMBER(FIND("macrophage",C589)),ISNUMBER(FIND("epithelial",C589)),ISNUMBER(FIND("endothelial",C589)),ISNUMBER(FIND("neuron",C589)),ISNUMBER(FIND(" cells ",C589)),ISNUMBER(FIND("RBC",C589)),ISNUMBER(FIND("mitochond",C589)),ISNUMBER(FIND("adipocyte",C589)),ISNUMBER(FIND("osteo",C589)),ISNUMBER(FIND("keratin",C589)),ISNUMBER(FIND(" cell's ",C589)),ISNUMBER(FIND("eukary",C589)),ISNUMBER(FIND("sperm",C589)))</f>
        <v>1</v>
      </c>
      <c r="AD589" t="b">
        <f>OR(ISNUMBER(FIND("human",B589)),ISNUMBER(FIND("workers",B589)),ISNUMBER(FIND("workforces",B589)),ISNUMBER(FIND("occupational",B589)),ISNUMBER(FIND("Case report",B589)),ISNUMBER(FIND("Workplaces",B589)),ISNUMBER(FIND("worker",B589)))</f>
        <v>0</v>
      </c>
      <c r="AE589" t="b">
        <f>OR(ISNUMBER(FIND(" plant ",C589)),ISNUMBER(FIND("Plant ",C589)),ISNUMBER(FIND("tomato",C589)),ISNUMBER(FIND("plants",C589)),ISNUMBER(FIND("Plants",C589)),ISNUMBER(FIND("algae",C589)),ISNUMBER(FIND("lettuce",C589)),ISNUMBER(FIND("green gram sprouts ",C589)),ISNUMBER(FIND("Cucurbita pepo",C589)),ISNUMBER(FIND("bean ",C589)),ISNUMBER(FIND("chloroplast",C589)),ISNUMBER(FIND("chlorophyll",C589)),ISNUMBER(FIND("seedling",C589)),ISNUMBER(FIND("canola",C589)),ISNUMBER(FIND("shoot",C589)),ISNUMBER(FIND("photosynthes",C589)),ISNUMBER(FIND(" leaves ",C589)),,ISNUMBER(FIND("agriculture",C589)),ISNUMBER(FIND(" crops ",C589)))</f>
        <v>0</v>
      </c>
      <c r="AF589" t="b">
        <f>OR(ISNUMBER(FIND("bacteria",C589)),ISNUMBER(FIND("Bacteria",C589)),ISNUMBER(FIND("Bacterium",C589)),ISNUMBER(FIND("bacterium",C589)),ISNUMBER(FIND(" coli ",C589)))</f>
        <v>0</v>
      </c>
      <c r="AG589" t="b">
        <f>OR(ISNUMBER(FIND("fungi",C589)),ISNUMBER(FIND("Fungi",C589)),ISNUMBER(FIND("fungus",C589)),ISNUMBER(FIND("Fungus",C589)),ISNUMBER(FIND("mushroom",C589)),ISNUMBER(FIND("Mushroom",C589)),ISNUMBER(FIND(" mold ",C589)))</f>
        <v>0</v>
      </c>
      <c r="AH589" t="b">
        <f>OR(ISNUMBER(FIND("Pig ",C589)),ISNUMBER(FIND("pig ",C589)),ISNUMBER(FIND("Pigs ",C589)),ISNUMBER(FIND("pigs ",C589)))</f>
        <v>0</v>
      </c>
      <c r="AI589" t="b">
        <f>OR(ISNUMBER(FIND(" C. elegans",C589)),ISNUMBER(FIND("Caenorhabditis elegans",C589)),ISNUMBER(FIND("earthworms",C589)),ISNUMBER(FIND(" Ficopomatus enigmaticus",C589)),ISNUMBER(FIND("larva",C589)),ISNUMBER(FIND("Lumbriculus variegatus",C589)),ISNUMBER(FIND("nematode",C589)))</f>
        <v>0</v>
      </c>
      <c r="AJ589" t="b">
        <f>NOT(OR(AA589,AB589,AC589,AD589,AE589,AF589,AG589,AH589,AI589))</f>
        <v>0</v>
      </c>
      <c r="AL589" t="b">
        <f>OR(AA589,AB589,AD589,AE589,AF589,AG589,AH589,AI589)</f>
        <v>0</v>
      </c>
      <c r="AM589" t="b">
        <f>IF(Table1[[#This Row],[In vivo?]],IF(Table1[[#This Row],[Cell]],FALSE,TRUE),FALSE)</f>
        <v>0</v>
      </c>
      <c r="AN589" t="b">
        <f>AND(AC589,AL589)</f>
        <v>0</v>
      </c>
      <c r="AO589" t="b">
        <f>IF(Table1[[#This Row],[Cell]],IF(Table1[[#This Row],[In vivo?]],FALSE,TRUE),FALSE)</f>
        <v>1</v>
      </c>
      <c r="AP589" t="b">
        <f>NOT(OR(Table1[[#This Row],[In vivo?]],Table1[[#This Row],[Only in Cell]]))</f>
        <v>0</v>
      </c>
      <c r="AQ589" t="str">
        <f>IF(OR(Table1[[#This Row],[Rodents]],Table1[[#This Row],[Human]],Table1[[#This Row],[Pig]]),OR(ISNUMBER(FIND("pulmonary",C589)),ISNUMBER(FIND("lung",C589))),"NA")</f>
        <v>NA</v>
      </c>
      <c r="AR589" t="str">
        <f>IF(OR(Table1[[#This Row],[Rodents]],Table1[[#This Row],[Human]],Table1[[#This Row],[Pig]]),OR(ISNUMBER(FIND("skin",C589)),ISNUMBER(FIND("dermal",C589))),"NA")</f>
        <v>NA</v>
      </c>
      <c r="AS589" t="str">
        <f>IF(OR(Table1[[#This Row],[Rodents]],Table1[[#This Row],[Human]],Table1[[#This Row],[Pig]]),OR(ISNUMBER(FIND("liver",C589)),ISNUMBER(FIND("hepat",C589))),"NA")</f>
        <v>NA</v>
      </c>
      <c r="AT589" t="str">
        <f>IF(OR(Table1[[#This Row],[Rodents]],Table1[[#This Row],[Human]],Table1[[#This Row],[Pig]]),OR(ISNUMBER(FIND("kidney",C589)),ISNUMBER(FIND("neph",C589))),"NA")</f>
        <v>NA</v>
      </c>
      <c r="AU589" t="str">
        <f>IF(OR(Table1[[#This Row],[Rodents]],Table1[[#This Row],[Human]],Table1[[#This Row],[Pig]]),OR(ISNUMBER(FIND("brain",C589)),ISNUMBER(FIND("neur",C589)),ISNUMBER(FIND("nerv",C589))),"NA")</f>
        <v>NA</v>
      </c>
      <c r="AV589" t="str">
        <f>IF(OR(Table1[[#This Row],[Rodents]],Table1[[#This Row],[Human]],Table1[[#This Row],[Pig]]),OR(ISNUMBER(FIND("heart",C589)),ISNUMBER(FIND("cardi",C589))),"NA")</f>
        <v>NA</v>
      </c>
      <c r="AW589" t="str">
        <f>IF(OR(Table1[[#This Row],[Rodents]],Table1[[#This Row],[Human]],Table1[[#This Row],[Pig]]),OR(ISNUMBER(FIND("gastro",C589)),ISNUMBER(FIND("intesti",C589)),ISNUMBER(FIND("stomach",C589))),"NA")</f>
        <v>NA</v>
      </c>
      <c r="AX589" t="str">
        <f>IF(OR(Table1[[#This Row],[Rodents]],Table1[[#This Row],[Human]],Table1[[#This Row],[Pig]]),NOT(OR(AQ589,AR589,AS589,AT589,AU589,AV589,AW589)),"NA")</f>
        <v>NA</v>
      </c>
      <c r="AY589" t="b">
        <f>OR(ISNUMBER(FIND("SWCNT",C589)),ISNUMBER(FIND("SWNT",C589)),ISNUMBER(FIND("single-wall",C589)),ISNUMBER(FIND("single wall",C589)),ISNUMBER(FIND("Single wall",C589)),ISNUMBER(FIND("Single-wall",C589)),ISNUMBER(FIND("SWCNT",B589)),ISNUMBER(FIND("SWNT",B589)),ISNUMBER(FIND("single-wall",B589)),ISNUMBER(FIND("single wall",B589)),ISNUMBER(FIND("Single-wall",B589)),ISNUMBER(FIND("Single wall",B589)))</f>
        <v>1</v>
      </c>
      <c r="AZ589" t="b">
        <f>OR(ISNUMBER(FIND("MWCNT",C589)),ISNUMBER(FIND("MWNT",C589)),ISNUMBER(FIND("multi-wall",C589)),ISNUMBER(FIND("multi wall",C589)),ISNUMBER(FIND("multiwall",C589)),ISNUMBER(FIND("Multi-wall",C589)),ISNUMBER(FIND("Multi wall",C589)),ISNUMBER(FIND("Multiwall",C589)),ISNUMBER(FIND("MWCNT",B589)),ISNUMBER(FIND("MWNT",B589)),ISNUMBER(FIND("multi-wall",B589)),ISNUMBER(FIND("multi wall",B589)),ISNUMBER(FIND("multiwall",B589)),ISNUMBER(FIND("Multi-wall",B589)),ISNUMBER(FIND("Multi wall",B589)),ISNUMBER(FIND("Multiwall",B589)),ISNUMBER(FIND("Double-wall",B589)),ISNUMBER(FIND("Double wall",B589)),ISNUMBER(FIND("Doublewall",B589)),ISNUMBER(FIND("double-wall",B589)),ISNUMBER(FIND("double wall",B589)),ISNUMBER(FIND("doublewall",B589)))</f>
        <v>0</v>
      </c>
      <c r="BA589" t="b">
        <f>AND(Table1[[#This Row],[SWCNT]],Table1[[#This Row],[MWCNT]])</f>
        <v>0</v>
      </c>
      <c r="BB589" t="b">
        <f>IF(Table1[[#This Row],[SWCNT]]=TRUE,FALSE,IF(Table1[[#This Row],[MWCNT]]=TRUE,FALSE,TRUE))</f>
        <v>0</v>
      </c>
      <c r="BC589" s="18"/>
    </row>
    <row r="590" spans="1:55" ht="166.5">
      <c r="A590" t="s">
        <v>5768</v>
      </c>
      <c r="B590" s="2" t="s">
        <v>5769</v>
      </c>
      <c r="C590" s="16" t="s">
        <v>5770</v>
      </c>
      <c r="D590" s="17" t="s">
        <v>5771</v>
      </c>
      <c r="E590" s="2">
        <v>2008</v>
      </c>
      <c r="F590" t="b">
        <f>OR(ISNUMBER(FIND("cytotoxic",C590)),ISNUMBER(FIND("Cytotoxic",C590)),ISNUMBER(FIND("cellular toxicity",C590)),ISNUMBER(FIND("cell death",C590)),ISNUMBER(FIND("viable",C590)),ISNUMBER(FIND("phytotoxic",C590)),ISNUMBER(FIND("acute toxicity",C590)),ISNUMBER(FIND("MTT",C590)),ISNUMBER(FIND("survival",C590)),ISNUMBER(FIND("prolifer",C590)),ISNUMBER(FIND("apoptosis",C590)),ISNUMBER(FIND("neurotoxic",C590)),ISNUMBER(FIND("  lysis ",C590)),ISNUMBER(FIND("necrosis",C590)),ISNUMBER(FIND("cellular death",C590))*3,ISNUMBER(FIND("LDH",C590)),ISNUMBER(FIND("Acute toxicity",C590)))</f>
        <v>0</v>
      </c>
      <c r="G590" t="b">
        <f>OR(ISNUMBER(FIND("genotoxic",C590)),ISNUMBER(FIND("genotoxicity",C590)),ISNUMBER(FIND("DNA damage",C590)),ISNUMBER(FIND("DNA",C590)),ISNUMBER(FIND("RNA",C590)),ISNUMBER(FIND("mesothelioma",C590)),ISNUMBER(FIND("carcino",C590)),ISNUMBER(FIND("mutagen",C590)),ISNUMBER(FIND("genetic",C590)))</f>
        <v>1</v>
      </c>
      <c r="H590" t="b">
        <f>OR(ISNUMBER(FIND("inflammatory",C590)),ISNUMBER(FIND("inflamm",C590)))</f>
        <v>0</v>
      </c>
      <c r="I590" t="b">
        <f>OR(ISNUMBER(FIND("immune",C590)),ISNUMBER(FIND("immunological",C590)),ISNUMBER(FIND("interleuk",C590)),ISNUMBER(FIND("platelet activation",C590)),ISNUMBER(FIND("monocyte",C590)),ISNUMBER(FIND("leukocyte",C590)),ISNUMBER(FIND("cytokine",C590)),ISNUMBER(FIND("CD4",C590)),ISNUMBER(FIND("CD8",C590)),ISNUMBER(FIND("T-cell",C590)))</f>
        <v>0</v>
      </c>
      <c r="J590" t="b">
        <f>OR(ISNUMBER(FIND("reactive oxygen",C590)),ISNUMBER(FIND("ROS",C590)),ISNUMBER(FIND("free radical",C590)),ISNUMBER(FIND("oxidative stress",C590)),ISNUMBER(FIND("peroxid",C590)),ISNUMBER(FIND("oxidative",C590)),ISNUMBER(FIND("antioxid",C590)))</f>
        <v>0</v>
      </c>
      <c r="K590" t="b">
        <f>OR(ISNUMBER(FIND("autophag",C590)))</f>
        <v>0</v>
      </c>
      <c r="L590" t="b">
        <f>OR(ISNUMBER(FIND("morpholog",C590)))</f>
        <v>0</v>
      </c>
      <c r="M590" t="b">
        <f>OR(ISNUMBER(FIND("fibrosis",C590)),ISNUMBER(FIND("Fibrosis",C590)),ISNUMBER(FIND("fibrot",C590)))</f>
        <v>0</v>
      </c>
      <c r="N590" t="b">
        <f>OR(ISNUMBER(FIND("offspring",C590)),ISNUMBER(FIND("Parental",C590)),ISNUMBER(FIND("parental",C590)),ISNUMBER(FIND("germline",C590)),ISNUMBER(FIND("reproduc",C590)),ISNUMBER(FIND("embryo",C590)))</f>
        <v>0</v>
      </c>
      <c r="O590" t="b">
        <f>OR(ISNUMBER(FIND("metabol",C590)),ISNUMBER(FIND("Metabol",C590)),ISNUMBER(FIND("digest",C590)),ISNUMBER(FIND("mitochon",C590)))</f>
        <v>0</v>
      </c>
      <c r="P590" t="b">
        <f>OR(ISNUMBER(FIND("ecotox",C590)),ISNUMBER(FIND("Ecotox",B590)),ISNUMBER(FIND("ecotox",B590)),ISNUMBER(FIND("Ecotox",C590)))</f>
        <v>0</v>
      </c>
      <c r="Q590" t="b">
        <f>OR(ISNUMBER(FIND("Bioaccum",C590)),ISNUMBER(FIND("bioaccum",C590)),ISNUMBER(FIND("accum",C590)))</f>
        <v>0</v>
      </c>
      <c r="R590" t="b">
        <f>OR(ISNUMBER(FIND("Occupation",C590)),ISNUMBER(FIND("occupation",C590)),ISNUMBER(FIND("worker",C590)),ISNUMBER(FIND("workforce",C590)))</f>
        <v>0</v>
      </c>
      <c r="S590" t="b">
        <f>NOT(OR(F590,G590,H590,I590,J590,K590,L590,M590,N590,O590,P590,Q590,R590))</f>
        <v>0</v>
      </c>
      <c r="U590" t="b">
        <f>OR(Table1[[#This Row],[Inflammation]],Table1[[#This Row],[Immune]])</f>
        <v>0</v>
      </c>
      <c r="V590" t="b">
        <f>IF(OR(Table1[[#This Row],[Rodents]],Table1[[#This Row],[Human]],Table1[[#This Row],[Pig]]),OR(ISNUMBER(FIND("intratrach",C590)),ISNUMBER(FIND("nasal ",C590)),ISNUMBER(FIND("instill",C590))),"NA")</f>
        <v>0</v>
      </c>
      <c r="W590" t="b">
        <f>IF(OR(Table1[[#This Row],[Rodents]],Table1[[#This Row],[Human]],Table1[[#This Row],[Pig]]),OR(ISNUMBER(FIND("dermal",C590)),ISNUMBER(FIND("skin ",C590))),"NA")</f>
        <v>0</v>
      </c>
      <c r="X590" t="b">
        <f>IF(OR(Table1[[#This Row],[Rodents]],Table1[[#This Row],[Human]],Table1[[#This Row],[Pig]]),OR(ISNUMBER(FIND("injected",C590)),ISNUMBER(FIND("periton",C590)),ISNUMBER(FIND("intrascrot",C590))),"NA")</f>
        <v>0</v>
      </c>
      <c r="Y590" t="b">
        <f>IF(OR(Table1[[#This Row],[Rodents]],Table1[[#This Row],[Human]],Table1[[#This Row],[Pig]]),NOT(OR(Table1[[#This Row],[Inhaled/Intratracheal/intranasal]],Table1[[#This Row],[Dermal]],Table1[[#This Row],[Injected]])),"NA")</f>
        <v>1</v>
      </c>
      <c r="AA590" t="b">
        <f>OR(ISNUMBER(FIND("fish ",C590)),ISNUMBER(FIND("Fish ",C590)),ISNUMBER(FIND("aquatic",C590)),ISNUMBER(FIND("daphnids",C590)),ISNUMBER(FIND("Carcinus maenas",C590)),ISNUMBER(FIND("Daphnia",C590)),ISNUMBER(FIND("Ruditapes philippinarum",C590)),ISNUMBER(FIND("daphnia",C590)),ISNUMBER(FIND("marine",C590)),ISNUMBER(FIND("mussel",C590)),ISNUMBER(FIND("algae",C590)),ISNUMBER(FIND("Donax faba",C590)),ISNUMBER(FIND("estuarine",C590)),ISNUMBER(FIND("snail",C590)),ISNUMBER(FIND("Prorocentrum donghaiense",C590)) )</f>
        <v>0</v>
      </c>
      <c r="AB590" t="b">
        <f>OR(ISNUMBER(FIND(" rat ",C590)),ISNUMBER(FIND(" rats ",C590)),ISNUMBER(FIND(" Rats ",C590)),ISNUMBER(FIND(" Rat ",C590)),ISNUMBER(FIND(" rat.",C590)),ISNUMBER(FIND(" rats.",C590)),ISNUMBER(FIND("mouse",C590)),ISNUMBER(FIND("mice",C590)), ISNUMBER(FIND(" Mice",C590)))</f>
        <v>1</v>
      </c>
      <c r="AC590" t="b">
        <f>OR(ISNUMBER(FIND(" cell ",C590)),ISNUMBER(FIND("fibroblast",C590)),ISNUMBER(FIND("macrophage",C590)),ISNUMBER(FIND("epithelial",C590)),ISNUMBER(FIND("endothelial",C590)),ISNUMBER(FIND("neuron",C590)),ISNUMBER(FIND(" cells ",C590)),ISNUMBER(FIND("RBC",C590)),ISNUMBER(FIND("mitochond",C590)),ISNUMBER(FIND("adipocyte",C590)),ISNUMBER(FIND("osteo",C590)),ISNUMBER(FIND("keratin",C590)),ISNUMBER(FIND(" cell's ",C590)),ISNUMBER(FIND("eukary",C590)),ISNUMBER(FIND("sperm",C590)))</f>
        <v>1</v>
      </c>
      <c r="AD590" t="b">
        <f>OR(ISNUMBER(FIND("human",B590)),ISNUMBER(FIND("workers",B590)),ISNUMBER(FIND("workforces",B590)),ISNUMBER(FIND("occupational",B590)),ISNUMBER(FIND("Case report",B590)),ISNUMBER(FIND("Workplaces",B590)),ISNUMBER(FIND("worker",B590)))</f>
        <v>0</v>
      </c>
      <c r="AE590" t="b">
        <f>OR(ISNUMBER(FIND(" plant ",C590)),ISNUMBER(FIND("Plant ",C590)),ISNUMBER(FIND("tomato",C590)),ISNUMBER(FIND("plants",C590)),ISNUMBER(FIND("Plants",C590)),ISNUMBER(FIND("algae",C590)),ISNUMBER(FIND("lettuce",C590)),ISNUMBER(FIND("green gram sprouts ",C590)),ISNUMBER(FIND("Cucurbita pepo",C590)),ISNUMBER(FIND("bean ",C590)),ISNUMBER(FIND("chloroplast",C590)),ISNUMBER(FIND("chlorophyll",C590)),ISNUMBER(FIND("seedling",C590)),ISNUMBER(FIND("canola",C590)),ISNUMBER(FIND("shoot",C590)),ISNUMBER(FIND("photosynthes",C590)),ISNUMBER(FIND(" leaves ",C590)),,ISNUMBER(FIND("agriculture",C590)),ISNUMBER(FIND(" crops ",C590)))</f>
        <v>0</v>
      </c>
      <c r="AF590" t="b">
        <f>OR(ISNUMBER(FIND("bacteria",C590)),ISNUMBER(FIND("Bacteria",C590)),ISNUMBER(FIND("Bacterium",C590)),ISNUMBER(FIND("bacterium",C590)),ISNUMBER(FIND(" coli ",C590)))</f>
        <v>0</v>
      </c>
      <c r="AG590" t="b">
        <f>OR(ISNUMBER(FIND("fungi",C590)),ISNUMBER(FIND("Fungi",C590)),ISNUMBER(FIND("fungus",C590)),ISNUMBER(FIND("Fungus",C590)),ISNUMBER(FIND("mushroom",C590)),ISNUMBER(FIND("Mushroom",C590)),ISNUMBER(FIND(" mold ",C590)))</f>
        <v>0</v>
      </c>
      <c r="AH590" t="b">
        <f>OR(ISNUMBER(FIND("Pig ",C590)),ISNUMBER(FIND("pig ",C590)),ISNUMBER(FIND("Pigs ",C590)),ISNUMBER(FIND("pigs ",C590)))</f>
        <v>0</v>
      </c>
      <c r="AI590" t="b">
        <f>OR(ISNUMBER(FIND(" C. elegans",C590)),ISNUMBER(FIND("Caenorhabditis elegans",C590)),ISNUMBER(FIND("earthworms",C590)),ISNUMBER(FIND(" Ficopomatus enigmaticus",C590)),ISNUMBER(FIND("larva",C590)),ISNUMBER(FIND("Lumbriculus variegatus",C590)),ISNUMBER(FIND("nematode",C590)))</f>
        <v>0</v>
      </c>
      <c r="AJ590" t="b">
        <f>NOT(OR(AA590,AB590,AC590,AD590,AE590,AF590,AG590,AH590,AI590))</f>
        <v>0</v>
      </c>
      <c r="AL590" t="b">
        <f>OR(AA590,AB590,AD590,AE590,AF590,AG590,AH590,AI590)</f>
        <v>1</v>
      </c>
      <c r="AM590" t="b">
        <f>IF(Table1[[#This Row],[In vivo?]],IF(Table1[[#This Row],[Cell]],FALSE,TRUE),FALSE)</f>
        <v>0</v>
      </c>
      <c r="AN590" t="b">
        <f>AND(AC590,AL590)</f>
        <v>1</v>
      </c>
      <c r="AO590" t="b">
        <f>IF(Table1[[#This Row],[Cell]],IF(Table1[[#This Row],[In vivo?]],FALSE,TRUE),FALSE)</f>
        <v>0</v>
      </c>
      <c r="AP590" t="b">
        <f>NOT(OR(Table1[[#This Row],[In vivo?]],Table1[[#This Row],[Only in Cell]]))</f>
        <v>0</v>
      </c>
      <c r="AQ590" t="b">
        <f>IF(OR(Table1[[#This Row],[Rodents]],Table1[[#This Row],[Human]],Table1[[#This Row],[Pig]]),OR(ISNUMBER(FIND("pulmonary",C590)),ISNUMBER(FIND("lung",C590))),"NA")</f>
        <v>0</v>
      </c>
      <c r="AR590" t="b">
        <f>IF(OR(Table1[[#This Row],[Rodents]],Table1[[#This Row],[Human]],Table1[[#This Row],[Pig]]),OR(ISNUMBER(FIND("skin",C590)),ISNUMBER(FIND("dermal",C590))),"NA")</f>
        <v>0</v>
      </c>
      <c r="AS590" t="b">
        <f>IF(OR(Table1[[#This Row],[Rodents]],Table1[[#This Row],[Human]],Table1[[#This Row],[Pig]]),OR(ISNUMBER(FIND("liver",C590)),ISNUMBER(FIND("hepat",C590))),"NA")</f>
        <v>0</v>
      </c>
      <c r="AT590" t="b">
        <f>IF(OR(Table1[[#This Row],[Rodents]],Table1[[#This Row],[Human]],Table1[[#This Row],[Pig]]),OR(ISNUMBER(FIND("kidney",C590)),ISNUMBER(FIND("neph",C590))),"NA")</f>
        <v>0</v>
      </c>
      <c r="AU590" t="b">
        <f>IF(OR(Table1[[#This Row],[Rodents]],Table1[[#This Row],[Human]],Table1[[#This Row],[Pig]]),OR(ISNUMBER(FIND("brain",C590)),ISNUMBER(FIND("neur",C590)),ISNUMBER(FIND("nerv",C590))),"NA")</f>
        <v>0</v>
      </c>
      <c r="AV590" t="b">
        <f>IF(OR(Table1[[#This Row],[Rodents]],Table1[[#This Row],[Human]],Table1[[#This Row],[Pig]]),OR(ISNUMBER(FIND("heart",C590)),ISNUMBER(FIND("cardi",C590))),"NA")</f>
        <v>0</v>
      </c>
      <c r="AW590" t="b">
        <f>IF(OR(Table1[[#This Row],[Rodents]],Table1[[#This Row],[Human]],Table1[[#This Row],[Pig]]),OR(ISNUMBER(FIND("gastro",C590)),ISNUMBER(FIND("intesti",C590)),ISNUMBER(FIND("stomach",C590))),"NA")</f>
        <v>0</v>
      </c>
      <c r="AX590" t="b">
        <f>IF(OR(Table1[[#This Row],[Rodents]],Table1[[#This Row],[Human]],Table1[[#This Row],[Pig]]),NOT(OR(AQ590,AR590,AS590,AT590,AU590,AV590,AW590)),"NA")</f>
        <v>1</v>
      </c>
      <c r="AY590" t="b">
        <f>OR(ISNUMBER(FIND("SWCNT",C590)),ISNUMBER(FIND("SWNT",C590)),ISNUMBER(FIND("single-wall",C590)),ISNUMBER(FIND("single wall",C590)),ISNUMBER(FIND("Single wall",C590)),ISNUMBER(FIND("Single-wall",C590)),ISNUMBER(FIND("SWCNT",B590)),ISNUMBER(FIND("SWNT",B590)),ISNUMBER(FIND("single-wall",B590)),ISNUMBER(FIND("single wall",B590)),ISNUMBER(FIND("Single-wall",B590)),ISNUMBER(FIND("Single wall",B590)))</f>
        <v>1</v>
      </c>
      <c r="AZ590" t="b">
        <f>OR(ISNUMBER(FIND("MWCNT",C590)),ISNUMBER(FIND("MWNT",C590)),ISNUMBER(FIND("multi-wall",C590)),ISNUMBER(FIND("multi wall",C590)),ISNUMBER(FIND("multiwall",C590)),ISNUMBER(FIND("Multi-wall",C590)),ISNUMBER(FIND("Multi wall",C590)),ISNUMBER(FIND("Multiwall",C590)),ISNUMBER(FIND("MWCNT",B590)),ISNUMBER(FIND("MWNT",B590)),ISNUMBER(FIND("multi-wall",B590)),ISNUMBER(FIND("multi wall",B590)),ISNUMBER(FIND("multiwall",B590)),ISNUMBER(FIND("Multi-wall",B590)),ISNUMBER(FIND("Multi wall",B590)),ISNUMBER(FIND("Multiwall",B590)),ISNUMBER(FIND("Double-wall",B590)),ISNUMBER(FIND("Double wall",B590)),ISNUMBER(FIND("Doublewall",B590)),ISNUMBER(FIND("double-wall",B590)),ISNUMBER(FIND("double wall",B590)),ISNUMBER(FIND("doublewall",B590)))</f>
        <v>1</v>
      </c>
      <c r="BA590" t="b">
        <f>AND(Table1[[#This Row],[SWCNT]],Table1[[#This Row],[MWCNT]])</f>
        <v>1</v>
      </c>
      <c r="BB590" t="b">
        <f>IF(Table1[[#This Row],[SWCNT]]=TRUE,FALSE,IF(Table1[[#This Row],[MWCNT]]=TRUE,FALSE,TRUE))</f>
        <v>0</v>
      </c>
      <c r="BC590" s="18"/>
    </row>
    <row r="591" spans="1:55" ht="240.5">
      <c r="A591" t="s">
        <v>918</v>
      </c>
      <c r="B591" s="2" t="s">
        <v>919</v>
      </c>
      <c r="C591" s="16" t="s">
        <v>920</v>
      </c>
      <c r="D591" s="17" t="s">
        <v>403</v>
      </c>
      <c r="E591" s="2">
        <v>2020</v>
      </c>
      <c r="F591" t="b">
        <f>OR(ISNUMBER(FIND("cytotoxic",C591)),ISNUMBER(FIND("Cytotoxic",C591)),ISNUMBER(FIND("cellular toxicity",C591)),ISNUMBER(FIND("cell death",C591)),ISNUMBER(FIND("viable",C591)),ISNUMBER(FIND("phytotoxic",C591)),ISNUMBER(FIND("acute toxicity",C591)),ISNUMBER(FIND("MTT",C591)),ISNUMBER(FIND("survival",C591)),ISNUMBER(FIND("prolifer",C591)),ISNUMBER(FIND("apoptosis",C591)),ISNUMBER(FIND("neurotoxic",C591)),ISNUMBER(FIND("  lysis ",C591)),ISNUMBER(FIND("necrosis",C591)),ISNUMBER(FIND("cellular death",C591))*3,ISNUMBER(FIND("LDH",C591)),ISNUMBER(FIND("Acute toxicity",C591)))</f>
        <v>0</v>
      </c>
      <c r="G591" t="b">
        <f>OR(ISNUMBER(FIND("genotoxic",C591)),ISNUMBER(FIND("genotoxicity",C591)),ISNUMBER(FIND("DNA damage",C591)),ISNUMBER(FIND("DNA",C591)),ISNUMBER(FIND("RNA",C591)),ISNUMBER(FIND("mesothelioma",C591)),ISNUMBER(FIND("carcino",C591)),ISNUMBER(FIND("mutagen",C591)),ISNUMBER(FIND("genetic",C591)))</f>
        <v>0</v>
      </c>
      <c r="H591" t="b">
        <f>OR(ISNUMBER(FIND("inflammatory",C591)),ISNUMBER(FIND("inflamm",C591)))</f>
        <v>0</v>
      </c>
      <c r="I591" t="b">
        <f>OR(ISNUMBER(FIND("immune",C591)),ISNUMBER(FIND("immunological",C591)),ISNUMBER(FIND("interleuk",C591)),ISNUMBER(FIND("platelet activation",C591)),ISNUMBER(FIND("monocyte",C591)),ISNUMBER(FIND("leukocyte",C591)),ISNUMBER(FIND("cytokine",C591)),ISNUMBER(FIND("CD4",C591)),ISNUMBER(FIND("CD8",C591)),ISNUMBER(FIND("T-cell",C591)))</f>
        <v>0</v>
      </c>
      <c r="J591" t="b">
        <f>OR(ISNUMBER(FIND("reactive oxygen",C591)),ISNUMBER(FIND("ROS",C591)),ISNUMBER(FIND("free radical",C591)),ISNUMBER(FIND("oxidative stress",C591)),ISNUMBER(FIND("peroxid",C591)),ISNUMBER(FIND("oxidative",C591)),ISNUMBER(FIND("antioxid",C591)))</f>
        <v>0</v>
      </c>
      <c r="K591" t="b">
        <f>OR(ISNUMBER(FIND("autophag",C591)))</f>
        <v>0</v>
      </c>
      <c r="L591" t="b">
        <f>OR(ISNUMBER(FIND("morpholog",C591)))</f>
        <v>0</v>
      </c>
      <c r="M591" t="b">
        <f>OR(ISNUMBER(FIND("fibrosis",C591)),ISNUMBER(FIND("Fibrosis",C591)),ISNUMBER(FIND("fibrot",C591)))</f>
        <v>0</v>
      </c>
      <c r="N591" t="b">
        <f>OR(ISNUMBER(FIND("offspring",C591)),ISNUMBER(FIND("Parental",C591)),ISNUMBER(FIND("parental",C591)),ISNUMBER(FIND("germline",C591)),ISNUMBER(FIND("reproduc",C591)),ISNUMBER(FIND("embryo",C591)))</f>
        <v>0</v>
      </c>
      <c r="O591" t="b">
        <f>OR(ISNUMBER(FIND("metabol",C591)),ISNUMBER(FIND("Metabol",C591)),ISNUMBER(FIND("digest",C591)),ISNUMBER(FIND("mitochon",C591)))</f>
        <v>1</v>
      </c>
      <c r="P591" t="b">
        <f>OR(ISNUMBER(FIND("ecotox",C591)),ISNUMBER(FIND("Ecotox",B591)),ISNUMBER(FIND("ecotox",B591)),ISNUMBER(FIND("Ecotox",C591)))</f>
        <v>0</v>
      </c>
      <c r="Q591" t="b">
        <f>OR(ISNUMBER(FIND("Bioaccum",C591)),ISNUMBER(FIND("bioaccum",C591)),ISNUMBER(FIND("accum",C591)))</f>
        <v>0</v>
      </c>
      <c r="R591" t="b">
        <f>OR(ISNUMBER(FIND("Occupation",C591)),ISNUMBER(FIND("occupation",C591)),ISNUMBER(FIND("worker",C591)),ISNUMBER(FIND("workforce",C591)))</f>
        <v>1</v>
      </c>
      <c r="S591" t="b">
        <f>NOT(OR(F591,G591,H591,I591,J591,K591,L591,M591,N591,O591,P591,Q591,R591))</f>
        <v>0</v>
      </c>
      <c r="U591" t="b">
        <f>OR(Table1[[#This Row],[Inflammation]],Table1[[#This Row],[Immune]])</f>
        <v>0</v>
      </c>
      <c r="V591" t="b">
        <f>IF(OR(Table1[[#This Row],[Rodents]],Table1[[#This Row],[Human]],Table1[[#This Row],[Pig]]),OR(ISNUMBER(FIND("intratrach",C591)),ISNUMBER(FIND("nasal ",C591)),ISNUMBER(FIND("instill",C591))),"NA")</f>
        <v>0</v>
      </c>
      <c r="W591" t="b">
        <f>IF(OR(Table1[[#This Row],[Rodents]],Table1[[#This Row],[Human]],Table1[[#This Row],[Pig]]),OR(ISNUMBER(FIND("dermal",C591)),ISNUMBER(FIND("skin ",C591))),"NA")</f>
        <v>0</v>
      </c>
      <c r="X591" t="b">
        <f>IF(OR(Table1[[#This Row],[Rodents]],Table1[[#This Row],[Human]],Table1[[#This Row],[Pig]]),OR(ISNUMBER(FIND("injected",C591)),ISNUMBER(FIND("periton",C591)),ISNUMBER(FIND("intrascrot",C591))),"NA")</f>
        <v>0</v>
      </c>
      <c r="Y591" t="b">
        <f>IF(OR(Table1[[#This Row],[Rodents]],Table1[[#This Row],[Human]],Table1[[#This Row],[Pig]]),NOT(OR(Table1[[#This Row],[Inhaled/Intratracheal/intranasal]],Table1[[#This Row],[Dermal]],Table1[[#This Row],[Injected]])),"NA")</f>
        <v>1</v>
      </c>
      <c r="AA591" t="b">
        <f>OR(ISNUMBER(FIND("fish ",C591)),ISNUMBER(FIND("Fish ",C591)),ISNUMBER(FIND("aquatic",C591)),ISNUMBER(FIND("daphnids",C591)),ISNUMBER(FIND("Carcinus maenas",C591)),ISNUMBER(FIND("Daphnia",C591)),ISNUMBER(FIND("Ruditapes philippinarum",C591)),ISNUMBER(FIND("daphnia",C591)),ISNUMBER(FIND("marine",C591)),ISNUMBER(FIND("mussel",C591)),ISNUMBER(FIND("algae",C591)),ISNUMBER(FIND("Donax faba",C591)),ISNUMBER(FIND("estuarine",C591)),ISNUMBER(FIND("snail",C591)),ISNUMBER(FIND("Prorocentrum donghaiense",C591)) )</f>
        <v>0</v>
      </c>
      <c r="AB591" t="b">
        <f>OR(ISNUMBER(FIND(" rat ",C591)),ISNUMBER(FIND(" rats ",C591)),ISNUMBER(FIND(" Rats ",C591)),ISNUMBER(FIND(" Rat ",C591)),ISNUMBER(FIND(" rat.",C591)),ISNUMBER(FIND(" rats.",C591)),ISNUMBER(FIND("mouse",C591)),ISNUMBER(FIND("mice",C591)), ISNUMBER(FIND(" Mice",C591)))</f>
        <v>1</v>
      </c>
      <c r="AC591" t="b">
        <f>OR(ISNUMBER(FIND(" cell ",C591)),ISNUMBER(FIND("fibroblast",C591)),ISNUMBER(FIND("macrophage",C591)),ISNUMBER(FIND("epithelial",C591)),ISNUMBER(FIND("endothelial",C591)),ISNUMBER(FIND("neuron",C591)),ISNUMBER(FIND(" cells ",C591)),ISNUMBER(FIND("RBC",C591)),ISNUMBER(FIND("mitochond",C591)),ISNUMBER(FIND("adipocyte",C591)),ISNUMBER(FIND("osteo",C591)),ISNUMBER(FIND("keratin",C591)),ISNUMBER(FIND(" cell's ",C591)),ISNUMBER(FIND("eukary",C591)),ISNUMBER(FIND("sperm",C591)))</f>
        <v>0</v>
      </c>
      <c r="AD591" t="b">
        <f>OR(ISNUMBER(FIND("human",B591)),ISNUMBER(FIND("workers",B591)),ISNUMBER(FIND("workforces",B591)),ISNUMBER(FIND("occupational",B591)),ISNUMBER(FIND("Case report",B591)),ISNUMBER(FIND("Workplaces",B591)),ISNUMBER(FIND("worker",B591)))</f>
        <v>0</v>
      </c>
      <c r="AE591" t="b">
        <f>OR(ISNUMBER(FIND(" plant ",C591)),ISNUMBER(FIND("Plant ",C591)),ISNUMBER(FIND("tomato",C591)),ISNUMBER(FIND("plants",C591)),ISNUMBER(FIND("Plants",C591)),ISNUMBER(FIND("algae",C591)),ISNUMBER(FIND("lettuce",C591)),ISNUMBER(FIND("green gram sprouts ",C591)),ISNUMBER(FIND("Cucurbita pepo",C591)),ISNUMBER(FIND("bean ",C591)),ISNUMBER(FIND("chloroplast",C591)),ISNUMBER(FIND("chlorophyll",C591)),ISNUMBER(FIND("seedling",C591)),ISNUMBER(FIND("canola",C591)),ISNUMBER(FIND("shoot",C591)),ISNUMBER(FIND("photosynthes",C591)),ISNUMBER(FIND(" leaves ",C591)),,ISNUMBER(FIND("agriculture",C591)),ISNUMBER(FIND(" crops ",C591)))</f>
        <v>0</v>
      </c>
      <c r="AF591" t="b">
        <f>OR(ISNUMBER(FIND("bacteria",C591)),ISNUMBER(FIND("Bacteria",C591)),ISNUMBER(FIND("Bacterium",C591)),ISNUMBER(FIND("bacterium",C591)),ISNUMBER(FIND(" coli ",C591)))</f>
        <v>0</v>
      </c>
      <c r="AG591" t="b">
        <f>OR(ISNUMBER(FIND("fungi",C591)),ISNUMBER(FIND("Fungi",C591)),ISNUMBER(FIND("fungus",C591)),ISNUMBER(FIND("Fungus",C591)),ISNUMBER(FIND("mushroom",C591)),ISNUMBER(FIND("Mushroom",C591)),ISNUMBER(FIND(" mold ",C591)))</f>
        <v>0</v>
      </c>
      <c r="AH591" t="b">
        <f>OR(ISNUMBER(FIND("Pig ",C591)),ISNUMBER(FIND("pig ",C591)),ISNUMBER(FIND("Pigs ",C591)),ISNUMBER(FIND("pigs ",C591)))</f>
        <v>0</v>
      </c>
      <c r="AI591" t="b">
        <f>OR(ISNUMBER(FIND(" C. elegans",C591)),ISNUMBER(FIND("Caenorhabditis elegans",C591)),ISNUMBER(FIND("earthworms",C591)),ISNUMBER(FIND(" Ficopomatus enigmaticus",C591)),ISNUMBER(FIND("larva",C591)),ISNUMBER(FIND("Lumbriculus variegatus",C591)),ISNUMBER(FIND("nematode",C591)))</f>
        <v>0</v>
      </c>
      <c r="AJ591" t="b">
        <f>NOT(OR(AA591,AB591,AC591,AD591,AE591,AF591,AG591,AH591,AI591))</f>
        <v>0</v>
      </c>
      <c r="AL591" t="b">
        <f>OR(AA591,AB591,AD591,AE591,AF591,AG591,AH591,AI591)</f>
        <v>1</v>
      </c>
      <c r="AM591" t="b">
        <f>IF(Table1[[#This Row],[In vivo?]],IF(Table1[[#This Row],[Cell]],FALSE,TRUE),FALSE)</f>
        <v>1</v>
      </c>
      <c r="AN591" t="b">
        <f>AND(AC591,AL591)</f>
        <v>0</v>
      </c>
      <c r="AO591" t="b">
        <f>IF(Table1[[#This Row],[Cell]],IF(Table1[[#This Row],[In vivo?]],FALSE,TRUE),FALSE)</f>
        <v>0</v>
      </c>
      <c r="AP591" t="b">
        <f>NOT(OR(Table1[[#This Row],[In vivo?]],Table1[[#This Row],[Only in Cell]]))</f>
        <v>0</v>
      </c>
      <c r="AQ591" t="b">
        <f>IF(OR(Table1[[#This Row],[Rodents]],Table1[[#This Row],[Human]],Table1[[#This Row],[Pig]]),OR(ISNUMBER(FIND("pulmonary",C591)),ISNUMBER(FIND("lung",C591))),"NA")</f>
        <v>1</v>
      </c>
      <c r="AR591" t="b">
        <f>IF(OR(Table1[[#This Row],[Rodents]],Table1[[#This Row],[Human]],Table1[[#This Row],[Pig]]),OR(ISNUMBER(FIND("skin",C591)),ISNUMBER(FIND("dermal",C591))),"NA")</f>
        <v>0</v>
      </c>
      <c r="AS591" t="b">
        <f>IF(OR(Table1[[#This Row],[Rodents]],Table1[[#This Row],[Human]],Table1[[#This Row],[Pig]]),OR(ISNUMBER(FIND("liver",C591)),ISNUMBER(FIND("hepat",C591))),"NA")</f>
        <v>0</v>
      </c>
      <c r="AT591" t="b">
        <f>IF(OR(Table1[[#This Row],[Rodents]],Table1[[#This Row],[Human]],Table1[[#This Row],[Pig]]),OR(ISNUMBER(FIND("kidney",C591)),ISNUMBER(FIND("neph",C591))),"NA")</f>
        <v>0</v>
      </c>
      <c r="AU591" t="b">
        <f>IF(OR(Table1[[#This Row],[Rodents]],Table1[[#This Row],[Human]],Table1[[#This Row],[Pig]]),OR(ISNUMBER(FIND("brain",C591)),ISNUMBER(FIND("neur",C591)),ISNUMBER(FIND("nerv",C591))),"NA")</f>
        <v>0</v>
      </c>
      <c r="AV591" t="b">
        <f>IF(OR(Table1[[#This Row],[Rodents]],Table1[[#This Row],[Human]],Table1[[#This Row],[Pig]]),OR(ISNUMBER(FIND("heart",C591)),ISNUMBER(FIND("cardi",C591))),"NA")</f>
        <v>0</v>
      </c>
      <c r="AW591" t="b">
        <f>IF(OR(Table1[[#This Row],[Rodents]],Table1[[#This Row],[Human]],Table1[[#This Row],[Pig]]),OR(ISNUMBER(FIND("gastro",C591)),ISNUMBER(FIND("intesti",C591)),ISNUMBER(FIND("stomach",C591))),"NA")</f>
        <v>0</v>
      </c>
      <c r="AX591" t="b">
        <f>IF(OR(Table1[[#This Row],[Rodents]],Table1[[#This Row],[Human]],Table1[[#This Row],[Pig]]),NOT(OR(AQ591,AR591,AS591,AT591,AU591,AV591,AW591)),"NA")</f>
        <v>0</v>
      </c>
      <c r="AY591" t="b">
        <f>OR(ISNUMBER(FIND("SWCNT",C591)),ISNUMBER(FIND("SWNT",C591)),ISNUMBER(FIND("single-wall",C591)),ISNUMBER(FIND("single wall",C591)),ISNUMBER(FIND("Single wall",C591)),ISNUMBER(FIND("Single-wall",C591)),ISNUMBER(FIND("SWCNT",B591)),ISNUMBER(FIND("SWNT",B591)),ISNUMBER(FIND("single-wall",B591)),ISNUMBER(FIND("single wall",B591)),ISNUMBER(FIND("Single-wall",B591)),ISNUMBER(FIND("Single wall",B591)))</f>
        <v>0</v>
      </c>
      <c r="AZ591" t="b">
        <f>OR(ISNUMBER(FIND("MWCNT",C591)),ISNUMBER(FIND("MWNT",C591)),ISNUMBER(FIND("multi-wall",C591)),ISNUMBER(FIND("multi wall",C591)),ISNUMBER(FIND("multiwall",C591)),ISNUMBER(FIND("Multi-wall",C591)),ISNUMBER(FIND("Multi wall",C591)),ISNUMBER(FIND("Multiwall",C591)),ISNUMBER(FIND("MWCNT",B591)),ISNUMBER(FIND("MWNT",B591)),ISNUMBER(FIND("multi-wall",B591)),ISNUMBER(FIND("multi wall",B591)),ISNUMBER(FIND("multiwall",B591)),ISNUMBER(FIND("Multi-wall",B591)),ISNUMBER(FIND("Multi wall",B591)),ISNUMBER(FIND("Multiwall",B591)),ISNUMBER(FIND("Double-wall",B591)),ISNUMBER(FIND("Double wall",B591)),ISNUMBER(FIND("Doublewall",B591)),ISNUMBER(FIND("double-wall",B591)),ISNUMBER(FIND("double wall",B591)),ISNUMBER(FIND("doublewall",B591)))</f>
        <v>0</v>
      </c>
      <c r="BA591" t="b">
        <f>AND(Table1[[#This Row],[SWCNT]],Table1[[#This Row],[MWCNT]])</f>
        <v>0</v>
      </c>
      <c r="BB591" t="b">
        <f>IF(Table1[[#This Row],[SWCNT]]=TRUE,FALSE,IF(Table1[[#This Row],[MWCNT]]=TRUE,FALSE,TRUE))</f>
        <v>1</v>
      </c>
      <c r="BC591" s="18"/>
    </row>
    <row r="592" spans="1:55" ht="296">
      <c r="A592" t="s">
        <v>1811</v>
      </c>
      <c r="B592" s="2" t="s">
        <v>1812</v>
      </c>
      <c r="C592" s="16" t="s">
        <v>1813</v>
      </c>
      <c r="D592" s="17" t="s">
        <v>181</v>
      </c>
      <c r="E592" s="2">
        <v>2018</v>
      </c>
      <c r="F592" t="b">
        <f>OR(ISNUMBER(FIND("cytotoxic",C592)),ISNUMBER(FIND("Cytotoxic",C592)),ISNUMBER(FIND("cellular toxicity",C592)),ISNUMBER(FIND("cell death",C592)),ISNUMBER(FIND("viable",C592)),ISNUMBER(FIND("phytotoxic",C592)),ISNUMBER(FIND("acute toxicity",C592)),ISNUMBER(FIND("MTT",C592)),ISNUMBER(FIND("survival",C592)),ISNUMBER(FIND("prolifer",C592)),ISNUMBER(FIND("apoptosis",C592)),ISNUMBER(FIND("neurotoxic",C592)),ISNUMBER(FIND("  lysis ",C592)),ISNUMBER(FIND("necrosis",C592)),ISNUMBER(FIND("cellular death",C592))*3,ISNUMBER(FIND("LDH",C592)),ISNUMBER(FIND("Acute toxicity",C592)))</f>
        <v>0</v>
      </c>
      <c r="G592" t="b">
        <f>OR(ISNUMBER(FIND("genotoxic",C592)),ISNUMBER(FIND("genotoxicity",C592)),ISNUMBER(FIND("DNA damage",C592)),ISNUMBER(FIND("DNA",C592)),ISNUMBER(FIND("RNA",C592)),ISNUMBER(FIND("mesothelioma",C592)),ISNUMBER(FIND("carcino",C592)),ISNUMBER(FIND("mutagen",C592)),ISNUMBER(FIND("genetic",C592)))</f>
        <v>0</v>
      </c>
      <c r="H592" t="b">
        <f>OR(ISNUMBER(FIND("inflammatory",C592)),ISNUMBER(FIND("inflamm",C592)))</f>
        <v>0</v>
      </c>
      <c r="I592" t="b">
        <f>OR(ISNUMBER(FIND("immune",C592)),ISNUMBER(FIND("immunological",C592)),ISNUMBER(FIND("interleuk",C592)),ISNUMBER(FIND("platelet activation",C592)),ISNUMBER(FIND("monocyte",C592)),ISNUMBER(FIND("leukocyte",C592)),ISNUMBER(FIND("cytokine",C592)),ISNUMBER(FIND("CD4",C592)),ISNUMBER(FIND("CD8",C592)),ISNUMBER(FIND("T-cell",C592)))</f>
        <v>0</v>
      </c>
      <c r="J592" t="b">
        <f>OR(ISNUMBER(FIND("reactive oxygen",C592)),ISNUMBER(FIND("ROS",C592)),ISNUMBER(FIND("free radical",C592)),ISNUMBER(FIND("oxidative stress",C592)),ISNUMBER(FIND("peroxid",C592)),ISNUMBER(FIND("oxidative",C592)),ISNUMBER(FIND("antioxid",C592)))</f>
        <v>0</v>
      </c>
      <c r="K592" t="b">
        <f>OR(ISNUMBER(FIND("autophag",C592)))</f>
        <v>0</v>
      </c>
      <c r="L592" t="b">
        <f>OR(ISNUMBER(FIND("morpholog",C592)))</f>
        <v>0</v>
      </c>
      <c r="M592" t="b">
        <f>OR(ISNUMBER(FIND("fibrosis",C592)),ISNUMBER(FIND("Fibrosis",C592)),ISNUMBER(FIND("fibrot",C592)))</f>
        <v>0</v>
      </c>
      <c r="N592" t="b">
        <f>OR(ISNUMBER(FIND("offspring",C592)),ISNUMBER(FIND("Parental",C592)),ISNUMBER(FIND("parental",C592)),ISNUMBER(FIND("germline",C592)),ISNUMBER(FIND("reproduc",C592)),ISNUMBER(FIND("embryo",C592)))</f>
        <v>0</v>
      </c>
      <c r="O592" t="b">
        <f>OR(ISNUMBER(FIND("metabol",C592)),ISNUMBER(FIND("Metabol",C592)),ISNUMBER(FIND("digest",C592)),ISNUMBER(FIND("mitochon",C592)))</f>
        <v>0</v>
      </c>
      <c r="P592" t="b">
        <f>OR(ISNUMBER(FIND("ecotox",C592)),ISNUMBER(FIND("Ecotox",B592)),ISNUMBER(FIND("ecotox",B592)),ISNUMBER(FIND("Ecotox",C592)))</f>
        <v>0</v>
      </c>
      <c r="Q592" t="b">
        <f>OR(ISNUMBER(FIND("Bioaccum",C592)),ISNUMBER(FIND("bioaccum",C592)),ISNUMBER(FIND("accum",C592)))</f>
        <v>0</v>
      </c>
      <c r="R592" t="b">
        <f>OR(ISNUMBER(FIND("Occupation",C592)),ISNUMBER(FIND("occupation",C592)),ISNUMBER(FIND("worker",C592)),ISNUMBER(FIND("workforce",C592)))</f>
        <v>1</v>
      </c>
      <c r="S592" t="b">
        <f>NOT(OR(F592,G592,H592,I592,J592,K592,L592,M592,N592,O592,P592,Q592,R592))</f>
        <v>0</v>
      </c>
      <c r="U592" t="b">
        <f>OR(Table1[[#This Row],[Inflammation]],Table1[[#This Row],[Immune]])</f>
        <v>0</v>
      </c>
      <c r="V592" t="b">
        <f>IF(OR(Table1[[#This Row],[Rodents]],Table1[[#This Row],[Human]],Table1[[#This Row],[Pig]]),OR(ISNUMBER(FIND("intratrach",C592)),ISNUMBER(FIND("nasal ",C592)),ISNUMBER(FIND("instill",C592))),"NA")</f>
        <v>0</v>
      </c>
      <c r="W592" t="b">
        <f>IF(OR(Table1[[#This Row],[Rodents]],Table1[[#This Row],[Human]],Table1[[#This Row],[Pig]]),OR(ISNUMBER(FIND("dermal",C592)),ISNUMBER(FIND("skin ",C592))),"NA")</f>
        <v>0</v>
      </c>
      <c r="X592" t="b">
        <f>IF(OR(Table1[[#This Row],[Rodents]],Table1[[#This Row],[Human]],Table1[[#This Row],[Pig]]),OR(ISNUMBER(FIND("injected",C592)),ISNUMBER(FIND("periton",C592)),ISNUMBER(FIND("intrascrot",C592))),"NA")</f>
        <v>0</v>
      </c>
      <c r="Y592" t="b">
        <f>IF(OR(Table1[[#This Row],[Rodents]],Table1[[#This Row],[Human]],Table1[[#This Row],[Pig]]),NOT(OR(Table1[[#This Row],[Inhaled/Intratracheal/intranasal]],Table1[[#This Row],[Dermal]],Table1[[#This Row],[Injected]])),"NA")</f>
        <v>1</v>
      </c>
      <c r="AA592" t="b">
        <f>OR(ISNUMBER(FIND("fish ",C592)),ISNUMBER(FIND("Fish ",C592)),ISNUMBER(FIND("aquatic",C592)),ISNUMBER(FIND("daphnids",C592)),ISNUMBER(FIND("Carcinus maenas",C592)),ISNUMBER(FIND("Daphnia",C592)),ISNUMBER(FIND("Ruditapes philippinarum",C592)),ISNUMBER(FIND("daphnia",C592)),ISNUMBER(FIND("marine",C592)),ISNUMBER(FIND("mussel",C592)),ISNUMBER(FIND("algae",C592)),ISNUMBER(FIND("Donax faba",C592)),ISNUMBER(FIND("estuarine",C592)),ISNUMBER(FIND("snail",C592)),ISNUMBER(FIND("Prorocentrum donghaiense",C592)) )</f>
        <v>0</v>
      </c>
      <c r="AB592" t="b">
        <f>OR(ISNUMBER(FIND(" rat ",C592)),ISNUMBER(FIND(" rats ",C592)),ISNUMBER(FIND(" Rats ",C592)),ISNUMBER(FIND(" Rat ",C592)),ISNUMBER(FIND(" rat.",C592)),ISNUMBER(FIND(" rats.",C592)),ISNUMBER(FIND("mouse",C592)),ISNUMBER(FIND("mice",C592)), ISNUMBER(FIND(" Mice",C592)))</f>
        <v>0</v>
      </c>
      <c r="AC592" t="b">
        <f>OR(ISNUMBER(FIND(" cell ",C592)),ISNUMBER(FIND("fibroblast",C592)),ISNUMBER(FIND("macrophage",C592)),ISNUMBER(FIND("epithelial",C592)),ISNUMBER(FIND("endothelial",C592)),ISNUMBER(FIND("neuron",C592)),ISNUMBER(FIND(" cells ",C592)),ISNUMBER(FIND("RBC",C592)),ISNUMBER(FIND("mitochond",C592)),ISNUMBER(FIND("adipocyte",C592)),ISNUMBER(FIND("osteo",C592)),ISNUMBER(FIND("keratin",C592)),ISNUMBER(FIND(" cell's ",C592)),ISNUMBER(FIND("eukary",C592)),ISNUMBER(FIND("sperm",C592)))</f>
        <v>0</v>
      </c>
      <c r="AD592" t="b">
        <f>OR(ISNUMBER(FIND("human",B592)),ISNUMBER(FIND("workers",B592)),ISNUMBER(FIND("workforces",B592)),ISNUMBER(FIND("occupational",B592)),ISNUMBER(FIND("Case report",B592)),ISNUMBER(FIND("Workplaces",B592)),ISNUMBER(FIND("worker",B592)))</f>
        <v>1</v>
      </c>
      <c r="AE592" t="b">
        <f>OR(ISNUMBER(FIND(" plant ",C592)),ISNUMBER(FIND("Plant ",C592)),ISNUMBER(FIND("tomato",C592)),ISNUMBER(FIND("plants",C592)),ISNUMBER(FIND("Plants",C592)),ISNUMBER(FIND("algae",C592)),ISNUMBER(FIND("lettuce",C592)),ISNUMBER(FIND("green gram sprouts ",C592)),ISNUMBER(FIND("Cucurbita pepo",C592)),ISNUMBER(FIND("bean ",C592)),ISNUMBER(FIND("chloroplast",C592)),ISNUMBER(FIND("chlorophyll",C592)),ISNUMBER(FIND("seedling",C592)),ISNUMBER(FIND("canola",C592)),ISNUMBER(FIND("shoot",C592)),ISNUMBER(FIND("photosynthes",C592)),ISNUMBER(FIND(" leaves ",C592)),,ISNUMBER(FIND("agriculture",C592)),ISNUMBER(FIND(" crops ",C592)))</f>
        <v>0</v>
      </c>
      <c r="AF592" t="b">
        <f>OR(ISNUMBER(FIND("bacteria",C592)),ISNUMBER(FIND("Bacteria",C592)),ISNUMBER(FIND("Bacterium",C592)),ISNUMBER(FIND("bacterium",C592)),ISNUMBER(FIND(" coli ",C592)))</f>
        <v>0</v>
      </c>
      <c r="AG592" t="b">
        <f>OR(ISNUMBER(FIND("fungi",C592)),ISNUMBER(FIND("Fungi",C592)),ISNUMBER(FIND("fungus",C592)),ISNUMBER(FIND("Fungus",C592)),ISNUMBER(FIND("mushroom",C592)),ISNUMBER(FIND("Mushroom",C592)),ISNUMBER(FIND(" mold ",C592)))</f>
        <v>0</v>
      </c>
      <c r="AH592" t="b">
        <f>OR(ISNUMBER(FIND("Pig ",C592)),ISNUMBER(FIND("pig ",C592)),ISNUMBER(FIND("Pigs ",C592)),ISNUMBER(FIND("pigs ",C592)))</f>
        <v>0</v>
      </c>
      <c r="AI592" t="b">
        <f>OR(ISNUMBER(FIND(" C. elegans",C592)),ISNUMBER(FIND("Caenorhabditis elegans",C592)),ISNUMBER(FIND("earthworms",C592)),ISNUMBER(FIND(" Ficopomatus enigmaticus",C592)),ISNUMBER(FIND("larva",C592)),ISNUMBER(FIND("Lumbriculus variegatus",C592)),ISNUMBER(FIND("nematode",C592)))</f>
        <v>0</v>
      </c>
      <c r="AJ592" t="b">
        <f>NOT(OR(AA592,AB592,AC592,AD592,AE592,AF592,AG592,AH592,AI592))</f>
        <v>0</v>
      </c>
      <c r="AL592" t="b">
        <f>OR(AA592,AB592,AD592,AE592,AF592,AG592,AH592,AI592)</f>
        <v>1</v>
      </c>
      <c r="AM592" t="b">
        <f>IF(Table1[[#This Row],[In vivo?]],IF(Table1[[#This Row],[Cell]],FALSE,TRUE),FALSE)</f>
        <v>1</v>
      </c>
      <c r="AN592" t="b">
        <f>AND(AC592,AL592)</f>
        <v>0</v>
      </c>
      <c r="AO592" t="b">
        <f>IF(Table1[[#This Row],[Cell]],IF(Table1[[#This Row],[In vivo?]],FALSE,TRUE),FALSE)</f>
        <v>0</v>
      </c>
      <c r="AP592" t="b">
        <f>NOT(OR(Table1[[#This Row],[In vivo?]],Table1[[#This Row],[Only in Cell]]))</f>
        <v>0</v>
      </c>
      <c r="AQ592" t="b">
        <f>IF(OR(Table1[[#This Row],[Rodents]],Table1[[#This Row],[Human]],Table1[[#This Row],[Pig]]),OR(ISNUMBER(FIND("pulmonary",C592)),ISNUMBER(FIND("lung",C592))),"NA")</f>
        <v>1</v>
      </c>
      <c r="AR592" t="b">
        <f>IF(OR(Table1[[#This Row],[Rodents]],Table1[[#This Row],[Human]],Table1[[#This Row],[Pig]]),OR(ISNUMBER(FIND("skin",C592)),ISNUMBER(FIND("dermal",C592))),"NA")</f>
        <v>0</v>
      </c>
      <c r="AS592" t="b">
        <f>IF(OR(Table1[[#This Row],[Rodents]],Table1[[#This Row],[Human]],Table1[[#This Row],[Pig]]),OR(ISNUMBER(FIND("liver",C592)),ISNUMBER(FIND("hepat",C592))),"NA")</f>
        <v>0</v>
      </c>
      <c r="AT592" t="b">
        <f>IF(OR(Table1[[#This Row],[Rodents]],Table1[[#This Row],[Human]],Table1[[#This Row],[Pig]]),OR(ISNUMBER(FIND("kidney",C592)),ISNUMBER(FIND("neph",C592))),"NA")</f>
        <v>0</v>
      </c>
      <c r="AU592" t="b">
        <f>IF(OR(Table1[[#This Row],[Rodents]],Table1[[#This Row],[Human]],Table1[[#This Row],[Pig]]),OR(ISNUMBER(FIND("brain",C592)),ISNUMBER(FIND("neur",C592)),ISNUMBER(FIND("nerv",C592))),"NA")</f>
        <v>0</v>
      </c>
      <c r="AV592" t="b">
        <f>IF(OR(Table1[[#This Row],[Rodents]],Table1[[#This Row],[Human]],Table1[[#This Row],[Pig]]),OR(ISNUMBER(FIND("heart",C592)),ISNUMBER(FIND("cardi",C592))),"NA")</f>
        <v>1</v>
      </c>
      <c r="AW592" t="b">
        <f>IF(OR(Table1[[#This Row],[Rodents]],Table1[[#This Row],[Human]],Table1[[#This Row],[Pig]]),OR(ISNUMBER(FIND("gastro",C592)),ISNUMBER(FIND("intesti",C592)),ISNUMBER(FIND("stomach",C592))),"NA")</f>
        <v>0</v>
      </c>
      <c r="AX592" t="b">
        <f>IF(OR(Table1[[#This Row],[Rodents]],Table1[[#This Row],[Human]],Table1[[#This Row],[Pig]]),NOT(OR(AQ592,AR592,AS592,AT592,AU592,AV592,AW592)),"NA")</f>
        <v>0</v>
      </c>
      <c r="AY592" t="b">
        <f>OR(ISNUMBER(FIND("SWCNT",C592)),ISNUMBER(FIND("SWNT",C592)),ISNUMBER(FIND("single-wall",C592)),ISNUMBER(FIND("single wall",C592)),ISNUMBER(FIND("Single wall",C592)),ISNUMBER(FIND("Single-wall",C592)),ISNUMBER(FIND("SWCNT",B592)),ISNUMBER(FIND("SWNT",B592)),ISNUMBER(FIND("single-wall",B592)),ISNUMBER(FIND("single wall",B592)),ISNUMBER(FIND("Single-wall",B592)),ISNUMBER(FIND("Single wall",B592)))</f>
        <v>0</v>
      </c>
      <c r="AZ592" t="b">
        <f>OR(ISNUMBER(FIND("MWCNT",C592)),ISNUMBER(FIND("MWNT",C592)),ISNUMBER(FIND("multi-wall",C592)),ISNUMBER(FIND("multi wall",C592)),ISNUMBER(FIND("multiwall",C592)),ISNUMBER(FIND("Multi-wall",C592)),ISNUMBER(FIND("Multi wall",C592)),ISNUMBER(FIND("Multiwall",C592)),ISNUMBER(FIND("MWCNT",B592)),ISNUMBER(FIND("MWNT",B592)),ISNUMBER(FIND("multi-wall",B592)),ISNUMBER(FIND("multi wall",B592)),ISNUMBER(FIND("multiwall",B592)),ISNUMBER(FIND("Multi-wall",B592)),ISNUMBER(FIND("Multi wall",B592)),ISNUMBER(FIND("Multiwall",B592)),ISNUMBER(FIND("Double-wall",B592)),ISNUMBER(FIND("Double wall",B592)),ISNUMBER(FIND("Doublewall",B592)),ISNUMBER(FIND("double-wall",B592)),ISNUMBER(FIND("double wall",B592)),ISNUMBER(FIND("doublewall",B592)))</f>
        <v>0</v>
      </c>
      <c r="BA592" t="b">
        <f>AND(Table1[[#This Row],[SWCNT]],Table1[[#This Row],[MWCNT]])</f>
        <v>0</v>
      </c>
      <c r="BB592" t="b">
        <f>IF(Table1[[#This Row],[SWCNT]]=TRUE,FALSE,IF(Table1[[#This Row],[MWCNT]]=TRUE,FALSE,TRUE))</f>
        <v>1</v>
      </c>
      <c r="BC592" s="18"/>
    </row>
    <row r="593" spans="1:55" ht="296">
      <c r="A593" t="s">
        <v>1907</v>
      </c>
      <c r="B593" s="2" t="s">
        <v>1908</v>
      </c>
      <c r="C593" s="16" t="s">
        <v>1909</v>
      </c>
      <c r="D593" s="17" t="s">
        <v>1910</v>
      </c>
      <c r="E593" s="2">
        <v>2018</v>
      </c>
      <c r="F593" t="b">
        <f>OR(ISNUMBER(FIND("cytotoxic",C593)),ISNUMBER(FIND("Cytotoxic",C593)),ISNUMBER(FIND("cellular toxicity",C593)),ISNUMBER(FIND("cell death",C593)),ISNUMBER(FIND("viable",C593)),ISNUMBER(FIND("phytotoxic",C593)),ISNUMBER(FIND("acute toxicity",C593)),ISNUMBER(FIND("MTT",C593)),ISNUMBER(FIND("survival",C593)),ISNUMBER(FIND("prolifer",C593)),ISNUMBER(FIND("apoptosis",C593)),ISNUMBER(FIND("neurotoxic",C593)),ISNUMBER(FIND("  lysis ",C593)),ISNUMBER(FIND("necrosis",C593)),ISNUMBER(FIND("cellular death",C593))*3,ISNUMBER(FIND("LDH",C593)),ISNUMBER(FIND("Acute toxicity",C593)))</f>
        <v>0</v>
      </c>
      <c r="G593" t="b">
        <f>OR(ISNUMBER(FIND("genotoxic",C593)),ISNUMBER(FIND("genotoxicity",C593)),ISNUMBER(FIND("DNA damage",C593)),ISNUMBER(FIND("DNA",C593)),ISNUMBER(FIND("RNA",C593)),ISNUMBER(FIND("mesothelioma",C593)),ISNUMBER(FIND("carcino",C593)),ISNUMBER(FIND("mutagen",C593)),ISNUMBER(FIND("genetic",C593)))</f>
        <v>0</v>
      </c>
      <c r="H593" t="b">
        <f>OR(ISNUMBER(FIND("inflammatory",C593)),ISNUMBER(FIND("inflamm",C593)))</f>
        <v>0</v>
      </c>
      <c r="I593" t="b">
        <f>OR(ISNUMBER(FIND("immune",C593)),ISNUMBER(FIND("immunological",C593)),ISNUMBER(FIND("interleuk",C593)),ISNUMBER(FIND("platelet activation",C593)),ISNUMBER(FIND("monocyte",C593)),ISNUMBER(FIND("leukocyte",C593)),ISNUMBER(FIND("cytokine",C593)),ISNUMBER(FIND("CD4",C593)),ISNUMBER(FIND("CD8",C593)),ISNUMBER(FIND("T-cell",C593)))</f>
        <v>0</v>
      </c>
      <c r="J593" t="b">
        <f>OR(ISNUMBER(FIND("reactive oxygen",C593)),ISNUMBER(FIND("ROS",C593)),ISNUMBER(FIND("free radical",C593)),ISNUMBER(FIND("oxidative stress",C593)),ISNUMBER(FIND("peroxid",C593)),ISNUMBER(FIND("oxidative",C593)),ISNUMBER(FIND("antioxid",C593)))</f>
        <v>0</v>
      </c>
      <c r="K593" t="b">
        <f>OR(ISNUMBER(FIND("autophag",C593)))</f>
        <v>0</v>
      </c>
      <c r="L593" t="b">
        <f>OR(ISNUMBER(FIND("morpholog",C593)))</f>
        <v>0</v>
      </c>
      <c r="M593" t="b">
        <f>OR(ISNUMBER(FIND("fibrosis",C593)),ISNUMBER(FIND("Fibrosis",C593)),ISNUMBER(FIND("fibrot",C593)))</f>
        <v>0</v>
      </c>
      <c r="N593" t="b">
        <f>OR(ISNUMBER(FIND("offspring",C593)),ISNUMBER(FIND("Parental",C593)),ISNUMBER(FIND("parental",C593)),ISNUMBER(FIND("germline",C593)),ISNUMBER(FIND("reproduc",C593)),ISNUMBER(FIND("embryo",C593)))</f>
        <v>0</v>
      </c>
      <c r="O593" t="b">
        <f>OR(ISNUMBER(FIND("metabol",C593)),ISNUMBER(FIND("Metabol",C593)),ISNUMBER(FIND("digest",C593)),ISNUMBER(FIND("mitochon",C593)))</f>
        <v>0</v>
      </c>
      <c r="P593" t="b">
        <f>OR(ISNUMBER(FIND("ecotox",C593)),ISNUMBER(FIND("Ecotox",B593)),ISNUMBER(FIND("ecotox",B593)),ISNUMBER(FIND("Ecotox",C593)))</f>
        <v>0</v>
      </c>
      <c r="Q593" t="b">
        <f>OR(ISNUMBER(FIND("Bioaccum",C593)),ISNUMBER(FIND("bioaccum",C593)),ISNUMBER(FIND("accum",C593)))</f>
        <v>0</v>
      </c>
      <c r="R593" t="b">
        <f>OR(ISNUMBER(FIND("Occupation",C593)),ISNUMBER(FIND("occupation",C593)),ISNUMBER(FIND("worker",C593)),ISNUMBER(FIND("workforce",C593)))</f>
        <v>1</v>
      </c>
      <c r="S593" t="b">
        <f>NOT(OR(F593,G593,H593,I593,J593,K593,L593,M593,N593,O593,P593,Q593,R593))</f>
        <v>0</v>
      </c>
      <c r="U593" t="b">
        <f>OR(Table1[[#This Row],[Inflammation]],Table1[[#This Row],[Immune]])</f>
        <v>0</v>
      </c>
      <c r="V593" t="b">
        <f>IF(OR(Table1[[#This Row],[Rodents]],Table1[[#This Row],[Human]],Table1[[#This Row],[Pig]]),OR(ISNUMBER(FIND("intratrach",C593)),ISNUMBER(FIND("nasal ",C593)),ISNUMBER(FIND("instill",C593))),"NA")</f>
        <v>0</v>
      </c>
      <c r="W593" t="b">
        <f>IF(OR(Table1[[#This Row],[Rodents]],Table1[[#This Row],[Human]],Table1[[#This Row],[Pig]]),OR(ISNUMBER(FIND("dermal",C593)),ISNUMBER(FIND("skin ",C593))),"NA")</f>
        <v>0</v>
      </c>
      <c r="X593" t="b">
        <f>IF(OR(Table1[[#This Row],[Rodents]],Table1[[#This Row],[Human]],Table1[[#This Row],[Pig]]),OR(ISNUMBER(FIND("injected",C593)),ISNUMBER(FIND("periton",C593)),ISNUMBER(FIND("intrascrot",C593))),"NA")</f>
        <v>0</v>
      </c>
      <c r="Y593" t="b">
        <f>IF(OR(Table1[[#This Row],[Rodents]],Table1[[#This Row],[Human]],Table1[[#This Row],[Pig]]),NOT(OR(Table1[[#This Row],[Inhaled/Intratracheal/intranasal]],Table1[[#This Row],[Dermal]],Table1[[#This Row],[Injected]])),"NA")</f>
        <v>1</v>
      </c>
      <c r="AA593" t="b">
        <f>OR(ISNUMBER(FIND("fish ",C593)),ISNUMBER(FIND("Fish ",C593)),ISNUMBER(FIND("aquatic",C593)),ISNUMBER(FIND("daphnids",C593)),ISNUMBER(FIND("Carcinus maenas",C593)),ISNUMBER(FIND("Daphnia",C593)),ISNUMBER(FIND("Ruditapes philippinarum",C593)),ISNUMBER(FIND("daphnia",C593)),ISNUMBER(FIND("marine",C593)),ISNUMBER(FIND("mussel",C593)),ISNUMBER(FIND("algae",C593)),ISNUMBER(FIND("Donax faba",C593)),ISNUMBER(FIND("estuarine",C593)),ISNUMBER(FIND("snail",C593)),ISNUMBER(FIND("Prorocentrum donghaiense",C593)) )</f>
        <v>0</v>
      </c>
      <c r="AB593" t="b">
        <f>OR(ISNUMBER(FIND(" rat ",C593)),ISNUMBER(FIND(" rats ",C593)),ISNUMBER(FIND(" Rats ",C593)),ISNUMBER(FIND(" Rat ",C593)),ISNUMBER(FIND(" rat.",C593)),ISNUMBER(FIND(" rats.",C593)),ISNUMBER(FIND("mouse",C593)),ISNUMBER(FIND("mice",C593)), ISNUMBER(FIND(" Mice",C593)))</f>
        <v>0</v>
      </c>
      <c r="AC593" t="b">
        <f>OR(ISNUMBER(FIND(" cell ",C593)),ISNUMBER(FIND("fibroblast",C593)),ISNUMBER(FIND("macrophage",C593)),ISNUMBER(FIND("epithelial",C593)),ISNUMBER(FIND("endothelial",C593)),ISNUMBER(FIND("neuron",C593)),ISNUMBER(FIND(" cells ",C593)),ISNUMBER(FIND("RBC",C593)),ISNUMBER(FIND("mitochond",C593)),ISNUMBER(FIND("adipocyte",C593)),ISNUMBER(FIND("osteo",C593)),ISNUMBER(FIND("keratin",C593)),ISNUMBER(FIND(" cell's ",C593)),ISNUMBER(FIND("eukary",C593)),ISNUMBER(FIND("sperm",C593)))</f>
        <v>0</v>
      </c>
      <c r="AD593" t="b">
        <f>OR(ISNUMBER(FIND("human",B593)),ISNUMBER(FIND("workers",B593)),ISNUMBER(FIND("workforces",B593)),ISNUMBER(FIND("occupational",B593)),ISNUMBER(FIND("Case report",B593)),ISNUMBER(FIND("Workplaces",B593)),ISNUMBER(FIND("worker",B593)))</f>
        <v>1</v>
      </c>
      <c r="AE593" t="b">
        <f>OR(ISNUMBER(FIND(" plant ",C593)),ISNUMBER(FIND("Plant ",C593)),ISNUMBER(FIND("tomato",C593)),ISNUMBER(FIND("plants",C593)),ISNUMBER(FIND("Plants",C593)),ISNUMBER(FIND("algae",C593)),ISNUMBER(FIND("lettuce",C593)),ISNUMBER(FIND("green gram sprouts ",C593)),ISNUMBER(FIND("Cucurbita pepo",C593)),ISNUMBER(FIND("bean ",C593)),ISNUMBER(FIND("chloroplast",C593)),ISNUMBER(FIND("chlorophyll",C593)),ISNUMBER(FIND("seedling",C593)),ISNUMBER(FIND("canola",C593)),ISNUMBER(FIND("shoot",C593)),ISNUMBER(FIND("photosynthes",C593)),ISNUMBER(FIND(" leaves ",C593)),,ISNUMBER(FIND("agriculture",C593)),ISNUMBER(FIND(" crops ",C593)))</f>
        <v>0</v>
      </c>
      <c r="AF593" t="b">
        <f>OR(ISNUMBER(FIND("bacteria",C593)),ISNUMBER(FIND("Bacteria",C593)),ISNUMBER(FIND("Bacterium",C593)),ISNUMBER(FIND("bacterium",C593)),ISNUMBER(FIND(" coli ",C593)))</f>
        <v>0</v>
      </c>
      <c r="AG593" t="b">
        <f>OR(ISNUMBER(FIND("fungi",C593)),ISNUMBER(FIND("Fungi",C593)),ISNUMBER(FIND("fungus",C593)),ISNUMBER(FIND("Fungus",C593)),ISNUMBER(FIND("mushroom",C593)),ISNUMBER(FIND("Mushroom",C593)),ISNUMBER(FIND(" mold ",C593)))</f>
        <v>0</v>
      </c>
      <c r="AH593" t="b">
        <f>OR(ISNUMBER(FIND("Pig ",C593)),ISNUMBER(FIND("pig ",C593)),ISNUMBER(FIND("Pigs ",C593)),ISNUMBER(FIND("pigs ",C593)))</f>
        <v>0</v>
      </c>
      <c r="AI593" t="b">
        <f>OR(ISNUMBER(FIND(" C. elegans",C593)),ISNUMBER(FIND("Caenorhabditis elegans",C593)),ISNUMBER(FIND("earthworms",C593)),ISNUMBER(FIND(" Ficopomatus enigmaticus",C593)),ISNUMBER(FIND("larva",C593)),ISNUMBER(FIND("Lumbriculus variegatus",C593)),ISNUMBER(FIND("nematode",C593)))</f>
        <v>0</v>
      </c>
      <c r="AJ593" t="b">
        <f>NOT(OR(AA593,AB593,AC593,AD593,AE593,AF593,AG593,AH593,AI593))</f>
        <v>0</v>
      </c>
      <c r="AL593" t="b">
        <f>OR(AA593,AB593,AD593,AE593,AF593,AG593,AH593,AI593)</f>
        <v>1</v>
      </c>
      <c r="AM593" t="b">
        <f>IF(Table1[[#This Row],[In vivo?]],IF(Table1[[#This Row],[Cell]],FALSE,TRUE),FALSE)</f>
        <v>1</v>
      </c>
      <c r="AN593" t="b">
        <f>AND(AC593,AL593)</f>
        <v>0</v>
      </c>
      <c r="AO593" t="b">
        <f>IF(Table1[[#This Row],[Cell]],IF(Table1[[#This Row],[In vivo?]],FALSE,TRUE),FALSE)</f>
        <v>0</v>
      </c>
      <c r="AP593" t="b">
        <f>NOT(OR(Table1[[#This Row],[In vivo?]],Table1[[#This Row],[Only in Cell]]))</f>
        <v>0</v>
      </c>
      <c r="AQ593" t="b">
        <f>IF(OR(Table1[[#This Row],[Rodents]],Table1[[#This Row],[Human]],Table1[[#This Row],[Pig]]),OR(ISNUMBER(FIND("pulmonary",C593)),ISNUMBER(FIND("lung",C593))),"NA")</f>
        <v>0</v>
      </c>
      <c r="AR593" t="b">
        <f>IF(OR(Table1[[#This Row],[Rodents]],Table1[[#This Row],[Human]],Table1[[#This Row],[Pig]]),OR(ISNUMBER(FIND("skin",C593)),ISNUMBER(FIND("dermal",C593))),"NA")</f>
        <v>0</v>
      </c>
      <c r="AS593" t="b">
        <f>IF(OR(Table1[[#This Row],[Rodents]],Table1[[#This Row],[Human]],Table1[[#This Row],[Pig]]),OR(ISNUMBER(FIND("liver",C593)),ISNUMBER(FIND("hepat",C593))),"NA")</f>
        <v>0</v>
      </c>
      <c r="AT593" t="b">
        <f>IF(OR(Table1[[#This Row],[Rodents]],Table1[[#This Row],[Human]],Table1[[#This Row],[Pig]]),OR(ISNUMBER(FIND("kidney",C593)),ISNUMBER(FIND("neph",C593))),"NA")</f>
        <v>0</v>
      </c>
      <c r="AU593" t="b">
        <f>IF(OR(Table1[[#This Row],[Rodents]],Table1[[#This Row],[Human]],Table1[[#This Row],[Pig]]),OR(ISNUMBER(FIND("brain",C593)),ISNUMBER(FIND("neur",C593)),ISNUMBER(FIND("nerv",C593))),"NA")</f>
        <v>0</v>
      </c>
      <c r="AV593" t="b">
        <f>IF(OR(Table1[[#This Row],[Rodents]],Table1[[#This Row],[Human]],Table1[[#This Row],[Pig]]),OR(ISNUMBER(FIND("heart",C593)),ISNUMBER(FIND("cardi",C593))),"NA")</f>
        <v>0</v>
      </c>
      <c r="AW593" t="b">
        <f>IF(OR(Table1[[#This Row],[Rodents]],Table1[[#This Row],[Human]],Table1[[#This Row],[Pig]]),OR(ISNUMBER(FIND("gastro",C593)),ISNUMBER(FIND("intesti",C593)),ISNUMBER(FIND("stomach",C593))),"NA")</f>
        <v>0</v>
      </c>
      <c r="AX593" t="b">
        <f>IF(OR(Table1[[#This Row],[Rodents]],Table1[[#This Row],[Human]],Table1[[#This Row],[Pig]]),NOT(OR(AQ593,AR593,AS593,AT593,AU593,AV593,AW593)),"NA")</f>
        <v>1</v>
      </c>
      <c r="AY593" t="b">
        <f>OR(ISNUMBER(FIND("SWCNT",C593)),ISNUMBER(FIND("SWNT",C593)),ISNUMBER(FIND("single-wall",C593)),ISNUMBER(FIND("single wall",C593)),ISNUMBER(FIND("Single wall",C593)),ISNUMBER(FIND("Single-wall",C593)),ISNUMBER(FIND("SWCNT",B593)),ISNUMBER(FIND("SWNT",B593)),ISNUMBER(FIND("single-wall",B593)),ISNUMBER(FIND("single wall",B593)),ISNUMBER(FIND("Single-wall",B593)),ISNUMBER(FIND("Single wall",B593)))</f>
        <v>0</v>
      </c>
      <c r="AZ593" t="b">
        <f>OR(ISNUMBER(FIND("MWCNT",C593)),ISNUMBER(FIND("MWNT",C593)),ISNUMBER(FIND("multi-wall",C593)),ISNUMBER(FIND("multi wall",C593)),ISNUMBER(FIND("multiwall",C593)),ISNUMBER(FIND("Multi-wall",C593)),ISNUMBER(FIND("Multi wall",C593)),ISNUMBER(FIND("Multiwall",C593)),ISNUMBER(FIND("MWCNT",B593)),ISNUMBER(FIND("MWNT",B593)),ISNUMBER(FIND("multi-wall",B593)),ISNUMBER(FIND("multi wall",B593)),ISNUMBER(FIND("multiwall",B593)),ISNUMBER(FIND("Multi-wall",B593)),ISNUMBER(FIND("Multi wall",B593)),ISNUMBER(FIND("Multiwall",B593)),ISNUMBER(FIND("Double-wall",B593)),ISNUMBER(FIND("Double wall",B593)),ISNUMBER(FIND("Doublewall",B593)),ISNUMBER(FIND("double-wall",B593)),ISNUMBER(FIND("double wall",B593)),ISNUMBER(FIND("doublewall",B593)))</f>
        <v>0</v>
      </c>
      <c r="BA593" t="b">
        <f>AND(Table1[[#This Row],[SWCNT]],Table1[[#This Row],[MWCNT]])</f>
        <v>0</v>
      </c>
      <c r="BB593" t="b">
        <f>IF(Table1[[#This Row],[SWCNT]]=TRUE,FALSE,IF(Table1[[#This Row],[MWCNT]]=TRUE,FALSE,TRUE))</f>
        <v>1</v>
      </c>
      <c r="BC593" s="18"/>
    </row>
    <row r="594" spans="1:55" ht="277.5">
      <c r="A594" t="s">
        <v>2785</v>
      </c>
      <c r="B594" s="2" t="s">
        <v>2786</v>
      </c>
      <c r="C594" s="16" t="s">
        <v>2787</v>
      </c>
      <c r="D594" s="17" t="s">
        <v>148</v>
      </c>
      <c r="E594" s="2">
        <v>2016</v>
      </c>
      <c r="F594" t="b">
        <f>OR(ISNUMBER(FIND("cytotoxic",C594)),ISNUMBER(FIND("Cytotoxic",C594)),ISNUMBER(FIND("cellular toxicity",C594)),ISNUMBER(FIND("cell death",C594)),ISNUMBER(FIND("viable",C594)),ISNUMBER(FIND("phytotoxic",C594)),ISNUMBER(FIND("acute toxicity",C594)),ISNUMBER(FIND("MTT",C594)),ISNUMBER(FIND("survival",C594)),ISNUMBER(FIND("prolifer",C594)),ISNUMBER(FIND("apoptosis",C594)),ISNUMBER(FIND("neurotoxic",C594)),ISNUMBER(FIND("  lysis ",C594)),ISNUMBER(FIND("necrosis",C594)),ISNUMBER(FIND("cellular death",C594))*3,ISNUMBER(FIND("LDH",C594)),ISNUMBER(FIND("Acute toxicity",C594)))</f>
        <v>0</v>
      </c>
      <c r="G594" t="b">
        <f>OR(ISNUMBER(FIND("genotoxic",C594)),ISNUMBER(FIND("genotoxicity",C594)),ISNUMBER(FIND("DNA damage",C594)),ISNUMBER(FIND("DNA",C594)),ISNUMBER(FIND("RNA",C594)),ISNUMBER(FIND("mesothelioma",C594)),ISNUMBER(FIND("carcino",C594)),ISNUMBER(FIND("mutagen",C594)),ISNUMBER(FIND("genetic",C594)))</f>
        <v>0</v>
      </c>
      <c r="H594" t="b">
        <f>OR(ISNUMBER(FIND("inflammatory",C594)),ISNUMBER(FIND("inflamm",C594)))</f>
        <v>0</v>
      </c>
      <c r="I594" t="b">
        <f>OR(ISNUMBER(FIND("immune",C594)),ISNUMBER(FIND("immunological",C594)),ISNUMBER(FIND("interleuk",C594)),ISNUMBER(FIND("platelet activation",C594)),ISNUMBER(FIND("monocyte",C594)),ISNUMBER(FIND("leukocyte",C594)),ISNUMBER(FIND("cytokine",C594)),ISNUMBER(FIND("CD4",C594)),ISNUMBER(FIND("CD8",C594)),ISNUMBER(FIND("T-cell",C594)))</f>
        <v>0</v>
      </c>
      <c r="J594" t="b">
        <f>OR(ISNUMBER(FIND("reactive oxygen",C594)),ISNUMBER(FIND("ROS",C594)),ISNUMBER(FIND("free radical",C594)),ISNUMBER(FIND("oxidative stress",C594)),ISNUMBER(FIND("peroxid",C594)),ISNUMBER(FIND("oxidative",C594)),ISNUMBER(FIND("antioxid",C594)))</f>
        <v>0</v>
      </c>
      <c r="K594" t="b">
        <f>OR(ISNUMBER(FIND("autophag",C594)))</f>
        <v>0</v>
      </c>
      <c r="L594" t="b">
        <f>OR(ISNUMBER(FIND("morpholog",C594)))</f>
        <v>0</v>
      </c>
      <c r="M594" t="b">
        <f>OR(ISNUMBER(FIND("fibrosis",C594)),ISNUMBER(FIND("Fibrosis",C594)),ISNUMBER(FIND("fibrot",C594)))</f>
        <v>0</v>
      </c>
      <c r="N594" t="b">
        <f>OR(ISNUMBER(FIND("offspring",C594)),ISNUMBER(FIND("Parental",C594)),ISNUMBER(FIND("parental",C594)),ISNUMBER(FIND("germline",C594)),ISNUMBER(FIND("reproduc",C594)),ISNUMBER(FIND("embryo",C594)))</f>
        <v>0</v>
      </c>
      <c r="O594" t="b">
        <f>OR(ISNUMBER(FIND("metabol",C594)),ISNUMBER(FIND("Metabol",C594)),ISNUMBER(FIND("digest",C594)),ISNUMBER(FIND("mitochon",C594)))</f>
        <v>0</v>
      </c>
      <c r="P594" t="b">
        <f>OR(ISNUMBER(FIND("ecotox",C594)),ISNUMBER(FIND("Ecotox",B594)),ISNUMBER(FIND("ecotox",B594)),ISNUMBER(FIND("Ecotox",C594)))</f>
        <v>0</v>
      </c>
      <c r="Q594" t="b">
        <f>OR(ISNUMBER(FIND("Bioaccum",C594)),ISNUMBER(FIND("bioaccum",C594)),ISNUMBER(FIND("accum",C594)))</f>
        <v>0</v>
      </c>
      <c r="R594" t="b">
        <f>OR(ISNUMBER(FIND("Occupation",C594)),ISNUMBER(FIND("occupation",C594)),ISNUMBER(FIND("worker",C594)),ISNUMBER(FIND("workforce",C594)))</f>
        <v>1</v>
      </c>
      <c r="S594" t="b">
        <f>NOT(OR(F594,G594,H594,I594,J594,K594,L594,M594,N594,O594,P594,Q594,R594))</f>
        <v>0</v>
      </c>
      <c r="U594" t="b">
        <f>OR(Table1[[#This Row],[Inflammation]],Table1[[#This Row],[Immune]])</f>
        <v>0</v>
      </c>
      <c r="V594" t="b">
        <f>IF(OR(Table1[[#This Row],[Rodents]],Table1[[#This Row],[Human]],Table1[[#This Row],[Pig]]),OR(ISNUMBER(FIND("intratrach",C594)),ISNUMBER(FIND("nasal ",C594)),ISNUMBER(FIND("instill",C594))),"NA")</f>
        <v>0</v>
      </c>
      <c r="W594" t="b">
        <f>IF(OR(Table1[[#This Row],[Rodents]],Table1[[#This Row],[Human]],Table1[[#This Row],[Pig]]),OR(ISNUMBER(FIND("dermal",C594)),ISNUMBER(FIND("skin ",C594))),"NA")</f>
        <v>0</v>
      </c>
      <c r="X594" t="b">
        <f>IF(OR(Table1[[#This Row],[Rodents]],Table1[[#This Row],[Human]],Table1[[#This Row],[Pig]]),OR(ISNUMBER(FIND("injected",C594)),ISNUMBER(FIND("periton",C594)),ISNUMBER(FIND("intrascrot",C594))),"NA")</f>
        <v>0</v>
      </c>
      <c r="Y594" t="b">
        <f>IF(OR(Table1[[#This Row],[Rodents]],Table1[[#This Row],[Human]],Table1[[#This Row],[Pig]]),NOT(OR(Table1[[#This Row],[Inhaled/Intratracheal/intranasal]],Table1[[#This Row],[Dermal]],Table1[[#This Row],[Injected]])),"NA")</f>
        <v>1</v>
      </c>
      <c r="AA594" t="b">
        <f>OR(ISNUMBER(FIND("fish ",C594)),ISNUMBER(FIND("Fish ",C594)),ISNUMBER(FIND("aquatic",C594)),ISNUMBER(FIND("daphnids",C594)),ISNUMBER(FIND("Carcinus maenas",C594)),ISNUMBER(FIND("Daphnia",C594)),ISNUMBER(FIND("Ruditapes philippinarum",C594)),ISNUMBER(FIND("daphnia",C594)),ISNUMBER(FIND("marine",C594)),ISNUMBER(FIND("mussel",C594)),ISNUMBER(FIND("algae",C594)),ISNUMBER(FIND("Donax faba",C594)),ISNUMBER(FIND("estuarine",C594)),ISNUMBER(FIND("snail",C594)),ISNUMBER(FIND("Prorocentrum donghaiense",C594)) )</f>
        <v>0</v>
      </c>
      <c r="AB594" t="b">
        <f>OR(ISNUMBER(FIND(" rat ",C594)),ISNUMBER(FIND(" rats ",C594)),ISNUMBER(FIND(" Rats ",C594)),ISNUMBER(FIND(" Rat ",C594)),ISNUMBER(FIND(" rat.",C594)),ISNUMBER(FIND(" rats.",C594)),ISNUMBER(FIND("mouse",C594)),ISNUMBER(FIND("mice",C594)), ISNUMBER(FIND(" Mice",C594)))</f>
        <v>0</v>
      </c>
      <c r="AC594" t="b">
        <f>OR(ISNUMBER(FIND(" cell ",C594)),ISNUMBER(FIND("fibroblast",C594)),ISNUMBER(FIND("macrophage",C594)),ISNUMBER(FIND("epithelial",C594)),ISNUMBER(FIND("endothelial",C594)),ISNUMBER(FIND("neuron",C594)),ISNUMBER(FIND(" cells ",C594)),ISNUMBER(FIND("RBC",C594)),ISNUMBER(FIND("mitochond",C594)),ISNUMBER(FIND("adipocyte",C594)),ISNUMBER(FIND("osteo",C594)),ISNUMBER(FIND("keratin",C594)),ISNUMBER(FIND(" cell's ",C594)),ISNUMBER(FIND("eukary",C594)),ISNUMBER(FIND("sperm",C594)))</f>
        <v>0</v>
      </c>
      <c r="AD594" t="b">
        <f>OR(ISNUMBER(FIND("human",B594)),ISNUMBER(FIND("workers",B594)),ISNUMBER(FIND("workforces",B594)),ISNUMBER(FIND("occupational",B594)),ISNUMBER(FIND("Case report",B594)),ISNUMBER(FIND("Workplaces",B594)),ISNUMBER(FIND("worker",B594)))</f>
        <v>1</v>
      </c>
      <c r="AE594" t="b">
        <f>OR(ISNUMBER(FIND(" plant ",C594)),ISNUMBER(FIND("Plant ",C594)),ISNUMBER(FIND("tomato",C594)),ISNUMBER(FIND("plants",C594)),ISNUMBER(FIND("Plants",C594)),ISNUMBER(FIND("algae",C594)),ISNUMBER(FIND("lettuce",C594)),ISNUMBER(FIND("green gram sprouts ",C594)),ISNUMBER(FIND("Cucurbita pepo",C594)),ISNUMBER(FIND("bean ",C594)),ISNUMBER(FIND("chloroplast",C594)),ISNUMBER(FIND("chlorophyll",C594)),ISNUMBER(FIND("seedling",C594)),ISNUMBER(FIND("canola",C594)),ISNUMBER(FIND("shoot",C594)),ISNUMBER(FIND("photosynthes",C594)),ISNUMBER(FIND(" leaves ",C594)),,ISNUMBER(FIND("agriculture",C594)),ISNUMBER(FIND(" crops ",C594)))</f>
        <v>0</v>
      </c>
      <c r="AF594" t="b">
        <f>OR(ISNUMBER(FIND("bacteria",C594)),ISNUMBER(FIND("Bacteria",C594)),ISNUMBER(FIND("Bacterium",C594)),ISNUMBER(FIND("bacterium",C594)),ISNUMBER(FIND(" coli ",C594)))</f>
        <v>0</v>
      </c>
      <c r="AG594" t="b">
        <f>OR(ISNUMBER(FIND("fungi",C594)),ISNUMBER(FIND("Fungi",C594)),ISNUMBER(FIND("fungus",C594)),ISNUMBER(FIND("Fungus",C594)),ISNUMBER(FIND("mushroom",C594)),ISNUMBER(FIND("Mushroom",C594)),ISNUMBER(FIND(" mold ",C594)))</f>
        <v>0</v>
      </c>
      <c r="AH594" t="b">
        <f>OR(ISNUMBER(FIND("Pig ",C594)),ISNUMBER(FIND("pig ",C594)),ISNUMBER(FIND("Pigs ",C594)),ISNUMBER(FIND("pigs ",C594)))</f>
        <v>0</v>
      </c>
      <c r="AI594" t="b">
        <f>OR(ISNUMBER(FIND(" C. elegans",C594)),ISNUMBER(FIND("Caenorhabditis elegans",C594)),ISNUMBER(FIND("earthworms",C594)),ISNUMBER(FIND(" Ficopomatus enigmaticus",C594)),ISNUMBER(FIND("larva",C594)),ISNUMBER(FIND("Lumbriculus variegatus",C594)),ISNUMBER(FIND("nematode",C594)))</f>
        <v>0</v>
      </c>
      <c r="AJ594" t="b">
        <f>NOT(OR(AA594,AB594,AC594,AD594,AE594,AF594,AG594,AH594,AI594))</f>
        <v>0</v>
      </c>
      <c r="AL594" t="b">
        <f>OR(AA594,AB594,AD594,AE594,AF594,AG594,AH594,AI594)</f>
        <v>1</v>
      </c>
      <c r="AM594" t="b">
        <f>IF(Table1[[#This Row],[In vivo?]],IF(Table1[[#This Row],[Cell]],FALSE,TRUE),FALSE)</f>
        <v>1</v>
      </c>
      <c r="AN594" t="b">
        <f>AND(AC594,AL594)</f>
        <v>0</v>
      </c>
      <c r="AO594" t="b">
        <f>IF(Table1[[#This Row],[Cell]],IF(Table1[[#This Row],[In vivo?]],FALSE,TRUE),FALSE)</f>
        <v>0</v>
      </c>
      <c r="AP594" t="b">
        <f>NOT(OR(Table1[[#This Row],[In vivo?]],Table1[[#This Row],[Only in Cell]]))</f>
        <v>0</v>
      </c>
      <c r="AQ594" t="b">
        <f>IF(OR(Table1[[#This Row],[Rodents]],Table1[[#This Row],[Human]],Table1[[#This Row],[Pig]]),OR(ISNUMBER(FIND("pulmonary",C594)),ISNUMBER(FIND("lung",C594))),"NA")</f>
        <v>1</v>
      </c>
      <c r="AR594" t="b">
        <f>IF(OR(Table1[[#This Row],[Rodents]],Table1[[#This Row],[Human]],Table1[[#This Row],[Pig]]),OR(ISNUMBER(FIND("skin",C594)),ISNUMBER(FIND("dermal",C594))),"NA")</f>
        <v>0</v>
      </c>
      <c r="AS594" t="b">
        <f>IF(OR(Table1[[#This Row],[Rodents]],Table1[[#This Row],[Human]],Table1[[#This Row],[Pig]]),OR(ISNUMBER(FIND("liver",C594)),ISNUMBER(FIND("hepat",C594))),"NA")</f>
        <v>0</v>
      </c>
      <c r="AT594" t="b">
        <f>IF(OR(Table1[[#This Row],[Rodents]],Table1[[#This Row],[Human]],Table1[[#This Row],[Pig]]),OR(ISNUMBER(FIND("kidney",C594)),ISNUMBER(FIND("neph",C594))),"NA")</f>
        <v>0</v>
      </c>
      <c r="AU594" t="b">
        <f>IF(OR(Table1[[#This Row],[Rodents]],Table1[[#This Row],[Human]],Table1[[#This Row],[Pig]]),OR(ISNUMBER(FIND("brain",C594)),ISNUMBER(FIND("neur",C594)),ISNUMBER(FIND("nerv",C594))),"NA")</f>
        <v>0</v>
      </c>
      <c r="AV594" t="b">
        <f>IF(OR(Table1[[#This Row],[Rodents]],Table1[[#This Row],[Human]],Table1[[#This Row],[Pig]]),OR(ISNUMBER(FIND("heart",C594)),ISNUMBER(FIND("cardi",C594))),"NA")</f>
        <v>0</v>
      </c>
      <c r="AW594" t="b">
        <f>IF(OR(Table1[[#This Row],[Rodents]],Table1[[#This Row],[Human]],Table1[[#This Row],[Pig]]),OR(ISNUMBER(FIND("gastro",C594)),ISNUMBER(FIND("intesti",C594)),ISNUMBER(FIND("stomach",C594))),"NA")</f>
        <v>0</v>
      </c>
      <c r="AX594" t="b">
        <f>IF(OR(Table1[[#This Row],[Rodents]],Table1[[#This Row],[Human]],Table1[[#This Row],[Pig]]),NOT(OR(AQ594,AR594,AS594,AT594,AU594,AV594,AW594)),"NA")</f>
        <v>0</v>
      </c>
      <c r="AY594" t="b">
        <f>OR(ISNUMBER(FIND("SWCNT",C594)),ISNUMBER(FIND("SWNT",C594)),ISNUMBER(FIND("single-wall",C594)),ISNUMBER(FIND("single wall",C594)),ISNUMBER(FIND("Single wall",C594)),ISNUMBER(FIND("Single-wall",C594)),ISNUMBER(FIND("SWCNT",B594)),ISNUMBER(FIND("SWNT",B594)),ISNUMBER(FIND("single-wall",B594)),ISNUMBER(FIND("single wall",B594)),ISNUMBER(FIND("Single-wall",B594)),ISNUMBER(FIND("Single wall",B594)))</f>
        <v>0</v>
      </c>
      <c r="AZ594" t="b">
        <f>OR(ISNUMBER(FIND("MWCNT",C594)),ISNUMBER(FIND("MWNT",C594)),ISNUMBER(FIND("multi-wall",C594)),ISNUMBER(FIND("multi wall",C594)),ISNUMBER(FIND("multiwall",C594)),ISNUMBER(FIND("Multi-wall",C594)),ISNUMBER(FIND("Multi wall",C594)),ISNUMBER(FIND("Multiwall",C594)),ISNUMBER(FIND("MWCNT",B594)),ISNUMBER(FIND("MWNT",B594)),ISNUMBER(FIND("multi-wall",B594)),ISNUMBER(FIND("multi wall",B594)),ISNUMBER(FIND("multiwall",B594)),ISNUMBER(FIND("Multi-wall",B594)),ISNUMBER(FIND("Multi wall",B594)),ISNUMBER(FIND("Multiwall",B594)),ISNUMBER(FIND("Double-wall",B594)),ISNUMBER(FIND("Double wall",B594)),ISNUMBER(FIND("Doublewall",B594)),ISNUMBER(FIND("double-wall",B594)),ISNUMBER(FIND("double wall",B594)),ISNUMBER(FIND("doublewall",B594)))</f>
        <v>0</v>
      </c>
      <c r="BA594" t="b">
        <f>AND(Table1[[#This Row],[SWCNT]],Table1[[#This Row],[MWCNT]])</f>
        <v>0</v>
      </c>
      <c r="BB594" t="b">
        <f>IF(Table1[[#This Row],[SWCNT]]=TRUE,FALSE,IF(Table1[[#This Row],[MWCNT]]=TRUE,FALSE,TRUE))</f>
        <v>1</v>
      </c>
      <c r="BC594" s="18"/>
    </row>
    <row r="595" spans="1:55" ht="185">
      <c r="A595" t="s">
        <v>5570</v>
      </c>
      <c r="B595" s="2" t="s">
        <v>5571</v>
      </c>
      <c r="C595" s="16" t="s">
        <v>5572</v>
      </c>
      <c r="D595" s="17" t="s">
        <v>5573</v>
      </c>
      <c r="E595" s="2">
        <v>2009</v>
      </c>
      <c r="F595" t="b">
        <f>OR(ISNUMBER(FIND("cytotoxic",C595)),ISNUMBER(FIND("Cytotoxic",C595)),ISNUMBER(FIND("cellular toxicity",C595)),ISNUMBER(FIND("cell death",C595)),ISNUMBER(FIND("viable",C595)),ISNUMBER(FIND("phytotoxic",C595)),ISNUMBER(FIND("acute toxicity",C595)),ISNUMBER(FIND("MTT",C595)),ISNUMBER(FIND("survival",C595)),ISNUMBER(FIND("prolifer",C595)),ISNUMBER(FIND("apoptosis",C595)),ISNUMBER(FIND("neurotoxic",C595)),ISNUMBER(FIND("  lysis ",C595)),ISNUMBER(FIND("necrosis",C595)),ISNUMBER(FIND("cellular death",C595))*3,ISNUMBER(FIND("LDH",C595)),ISNUMBER(FIND("Acute toxicity",C595)))</f>
        <v>0</v>
      </c>
      <c r="G595" t="b">
        <f>OR(ISNUMBER(FIND("genotoxic",C595)),ISNUMBER(FIND("genotoxicity",C595)),ISNUMBER(FIND("DNA damage",C595)),ISNUMBER(FIND("DNA",C595)),ISNUMBER(FIND("RNA",C595)),ISNUMBER(FIND("mesothelioma",C595)),ISNUMBER(FIND("carcino",C595)),ISNUMBER(FIND("mutagen",C595)),ISNUMBER(FIND("genetic",C595)))</f>
        <v>0</v>
      </c>
      <c r="H595" t="b">
        <f>OR(ISNUMBER(FIND("inflammatory",C595)),ISNUMBER(FIND("inflamm",C595)))</f>
        <v>0</v>
      </c>
      <c r="I595" t="b">
        <f>OR(ISNUMBER(FIND("immune",C595)),ISNUMBER(FIND("immunological",C595)),ISNUMBER(FIND("interleuk",C595)),ISNUMBER(FIND("platelet activation",C595)),ISNUMBER(FIND("monocyte",C595)),ISNUMBER(FIND("leukocyte",C595)),ISNUMBER(FIND("cytokine",C595)),ISNUMBER(FIND("CD4",C595)),ISNUMBER(FIND("CD8",C595)),ISNUMBER(FIND("T-cell",C595)))</f>
        <v>0</v>
      </c>
      <c r="J595" t="b">
        <f>OR(ISNUMBER(FIND("reactive oxygen",C595)),ISNUMBER(FIND("ROS",C595)),ISNUMBER(FIND("free radical",C595)),ISNUMBER(FIND("oxidative stress",C595)),ISNUMBER(FIND("peroxid",C595)),ISNUMBER(FIND("oxidative",C595)),ISNUMBER(FIND("antioxid",C595)))</f>
        <v>0</v>
      </c>
      <c r="K595" t="b">
        <f>OR(ISNUMBER(FIND("autophag",C595)))</f>
        <v>0</v>
      </c>
      <c r="L595" t="b">
        <f>OR(ISNUMBER(FIND("morpholog",C595)))</f>
        <v>0</v>
      </c>
      <c r="M595" t="b">
        <f>OR(ISNUMBER(FIND("fibrosis",C595)),ISNUMBER(FIND("Fibrosis",C595)),ISNUMBER(FIND("fibrot",C595)))</f>
        <v>0</v>
      </c>
      <c r="N595" t="b">
        <f>OR(ISNUMBER(FIND("offspring",C595)),ISNUMBER(FIND("Parental",C595)),ISNUMBER(FIND("parental",C595)),ISNUMBER(FIND("germline",C595)),ISNUMBER(FIND("reproduc",C595)),ISNUMBER(FIND("embryo",C595)))</f>
        <v>0</v>
      </c>
      <c r="O595" t="b">
        <f>OR(ISNUMBER(FIND("metabol",C595)),ISNUMBER(FIND("Metabol",C595)),ISNUMBER(FIND("digest",C595)),ISNUMBER(FIND("mitochon",C595)))</f>
        <v>0</v>
      </c>
      <c r="P595" t="b">
        <f>OR(ISNUMBER(FIND("ecotox",C595)),ISNUMBER(FIND("Ecotox",B595)),ISNUMBER(FIND("ecotox",B595)),ISNUMBER(FIND("Ecotox",C595)))</f>
        <v>0</v>
      </c>
      <c r="Q595" t="b">
        <f>OR(ISNUMBER(FIND("Bioaccum",C595)),ISNUMBER(FIND("bioaccum",C595)),ISNUMBER(FIND("accum",C595)))</f>
        <v>0</v>
      </c>
      <c r="R595" t="b">
        <f>OR(ISNUMBER(FIND("Occupation",C595)),ISNUMBER(FIND("occupation",C595)),ISNUMBER(FIND("worker",C595)),ISNUMBER(FIND("workforce",C595)))</f>
        <v>1</v>
      </c>
      <c r="S595" t="b">
        <f>NOT(OR(F595,G595,H595,I595,J595,K595,L595,M595,N595,O595,P595,Q595,R595))</f>
        <v>0</v>
      </c>
      <c r="U595" t="b">
        <f>OR(Table1[[#This Row],[Inflammation]],Table1[[#This Row],[Immune]])</f>
        <v>0</v>
      </c>
      <c r="V595" t="b">
        <f>IF(OR(Table1[[#This Row],[Rodents]],Table1[[#This Row],[Human]],Table1[[#This Row],[Pig]]),OR(ISNUMBER(FIND("intratrach",C595)),ISNUMBER(FIND("nasal ",C595)),ISNUMBER(FIND("instill",C595))),"NA")</f>
        <v>0</v>
      </c>
      <c r="W595" t="b">
        <f>IF(OR(Table1[[#This Row],[Rodents]],Table1[[#This Row],[Human]],Table1[[#This Row],[Pig]]),OR(ISNUMBER(FIND("dermal",C595)),ISNUMBER(FIND("skin ",C595))),"NA")</f>
        <v>0</v>
      </c>
      <c r="X595" t="b">
        <f>IF(OR(Table1[[#This Row],[Rodents]],Table1[[#This Row],[Human]],Table1[[#This Row],[Pig]]),OR(ISNUMBER(FIND("injected",C595)),ISNUMBER(FIND("periton",C595)),ISNUMBER(FIND("intrascrot",C595))),"NA")</f>
        <v>0</v>
      </c>
      <c r="Y595" t="b">
        <f>IF(OR(Table1[[#This Row],[Rodents]],Table1[[#This Row],[Human]],Table1[[#This Row],[Pig]]),NOT(OR(Table1[[#This Row],[Inhaled/Intratracheal/intranasal]],Table1[[#This Row],[Dermal]],Table1[[#This Row],[Injected]])),"NA")</f>
        <v>1</v>
      </c>
      <c r="AA595" t="b">
        <f>OR(ISNUMBER(FIND("fish ",C595)),ISNUMBER(FIND("Fish ",C595)),ISNUMBER(FIND("aquatic",C595)),ISNUMBER(FIND("daphnids",C595)),ISNUMBER(FIND("Carcinus maenas",C595)),ISNUMBER(FIND("Daphnia",C595)),ISNUMBER(FIND("Ruditapes philippinarum",C595)),ISNUMBER(FIND("daphnia",C595)),ISNUMBER(FIND("marine",C595)),ISNUMBER(FIND("mussel",C595)),ISNUMBER(FIND("algae",C595)),ISNUMBER(FIND("Donax faba",C595)),ISNUMBER(FIND("estuarine",C595)),ISNUMBER(FIND("snail",C595)),ISNUMBER(FIND("Prorocentrum donghaiense",C595)) )</f>
        <v>0</v>
      </c>
      <c r="AB595" t="b">
        <f>OR(ISNUMBER(FIND(" rat ",C595)),ISNUMBER(FIND(" rats ",C595)),ISNUMBER(FIND(" Rats ",C595)),ISNUMBER(FIND(" Rat ",C595)),ISNUMBER(FIND(" rat.",C595)),ISNUMBER(FIND(" rats.",C595)),ISNUMBER(FIND("mouse",C595)),ISNUMBER(FIND("mice",C595)), ISNUMBER(FIND(" Mice",C595)))</f>
        <v>0</v>
      </c>
      <c r="AC595" t="b">
        <f>OR(ISNUMBER(FIND(" cell ",C595)),ISNUMBER(FIND("fibroblast",C595)),ISNUMBER(FIND("macrophage",C595)),ISNUMBER(FIND("epithelial",C595)),ISNUMBER(FIND("endothelial",C595)),ISNUMBER(FIND("neuron",C595)),ISNUMBER(FIND(" cells ",C595)),ISNUMBER(FIND("RBC",C595)),ISNUMBER(FIND("mitochond",C595)),ISNUMBER(FIND("adipocyte",C595)),ISNUMBER(FIND("osteo",C595)),ISNUMBER(FIND("keratin",C595)),ISNUMBER(FIND(" cell's ",C595)),ISNUMBER(FIND("eukary",C595)),ISNUMBER(FIND("sperm",C595)))</f>
        <v>0</v>
      </c>
      <c r="AD595" t="b">
        <f>OR(ISNUMBER(FIND("human",B595)),ISNUMBER(FIND("workers",B595)),ISNUMBER(FIND("workforces",B595)),ISNUMBER(FIND("occupational",B595)),ISNUMBER(FIND("Case report",B595)),ISNUMBER(FIND("Workplaces",B595)),ISNUMBER(FIND("worker",B595)))</f>
        <v>1</v>
      </c>
      <c r="AE595" t="b">
        <f>OR(ISNUMBER(FIND(" plant ",C595)),ISNUMBER(FIND("Plant ",C595)),ISNUMBER(FIND("tomato",C595)),ISNUMBER(FIND("plants",C595)),ISNUMBER(FIND("Plants",C595)),ISNUMBER(FIND("algae",C595)),ISNUMBER(FIND("lettuce",C595)),ISNUMBER(FIND("green gram sprouts ",C595)),ISNUMBER(FIND("Cucurbita pepo",C595)),ISNUMBER(FIND("bean ",C595)),ISNUMBER(FIND("chloroplast",C595)),ISNUMBER(FIND("chlorophyll",C595)),ISNUMBER(FIND("seedling",C595)),ISNUMBER(FIND("canola",C595)),ISNUMBER(FIND("shoot",C595)),ISNUMBER(FIND("photosynthes",C595)),ISNUMBER(FIND(" leaves ",C595)),,ISNUMBER(FIND("agriculture",C595)),ISNUMBER(FIND(" crops ",C595)))</f>
        <v>0</v>
      </c>
      <c r="AF595" t="b">
        <f>OR(ISNUMBER(FIND("bacteria",C595)),ISNUMBER(FIND("Bacteria",C595)),ISNUMBER(FIND("Bacterium",C595)),ISNUMBER(FIND("bacterium",C595)),ISNUMBER(FIND(" coli ",C595)))</f>
        <v>0</v>
      </c>
      <c r="AG595" t="b">
        <f>OR(ISNUMBER(FIND("fungi",C595)),ISNUMBER(FIND("Fungi",C595)),ISNUMBER(FIND("fungus",C595)),ISNUMBER(FIND("Fungus",C595)),ISNUMBER(FIND("mushroom",C595)),ISNUMBER(FIND("Mushroom",C595)),ISNUMBER(FIND(" mold ",C595)))</f>
        <v>0</v>
      </c>
      <c r="AH595" t="b">
        <f>OR(ISNUMBER(FIND("Pig ",C595)),ISNUMBER(FIND("pig ",C595)),ISNUMBER(FIND("Pigs ",C595)),ISNUMBER(FIND("pigs ",C595)))</f>
        <v>0</v>
      </c>
      <c r="AI595" t="b">
        <f>OR(ISNUMBER(FIND(" C. elegans",C595)),ISNUMBER(FIND("Caenorhabditis elegans",C595)),ISNUMBER(FIND("earthworms",C595)),ISNUMBER(FIND(" Ficopomatus enigmaticus",C595)),ISNUMBER(FIND("larva",C595)),ISNUMBER(FIND("Lumbriculus variegatus",C595)),ISNUMBER(FIND("nematode",C595)))</f>
        <v>0</v>
      </c>
      <c r="AJ595" t="b">
        <f>NOT(OR(AA595,AB595,AC595,AD595,AE595,AF595,AG595,AH595,AI595))</f>
        <v>0</v>
      </c>
      <c r="AL595" t="b">
        <f>OR(AA595,AB595,AD595,AE595,AF595,AG595,AH595,AI595)</f>
        <v>1</v>
      </c>
      <c r="AM595" t="b">
        <f>IF(Table1[[#This Row],[In vivo?]],IF(Table1[[#This Row],[Cell]],FALSE,TRUE),FALSE)</f>
        <v>1</v>
      </c>
      <c r="AN595" t="b">
        <f>AND(AC595,AL595)</f>
        <v>0</v>
      </c>
      <c r="AO595" t="b">
        <f>IF(Table1[[#This Row],[Cell]],IF(Table1[[#This Row],[In vivo?]],FALSE,TRUE),FALSE)</f>
        <v>0</v>
      </c>
      <c r="AP595" t="b">
        <f>NOT(OR(Table1[[#This Row],[In vivo?]],Table1[[#This Row],[Only in Cell]]))</f>
        <v>0</v>
      </c>
      <c r="AQ595" t="b">
        <f>IF(OR(Table1[[#This Row],[Rodents]],Table1[[#This Row],[Human]],Table1[[#This Row],[Pig]]),OR(ISNUMBER(FIND("pulmonary",C595)),ISNUMBER(FIND("lung",C595))),"NA")</f>
        <v>0</v>
      </c>
      <c r="AR595" t="b">
        <f>IF(OR(Table1[[#This Row],[Rodents]],Table1[[#This Row],[Human]],Table1[[#This Row],[Pig]]),OR(ISNUMBER(FIND("skin",C595)),ISNUMBER(FIND("dermal",C595))),"NA")</f>
        <v>0</v>
      </c>
      <c r="AS595" t="b">
        <f>IF(OR(Table1[[#This Row],[Rodents]],Table1[[#This Row],[Human]],Table1[[#This Row],[Pig]]),OR(ISNUMBER(FIND("liver",C595)),ISNUMBER(FIND("hepat",C595))),"NA")</f>
        <v>0</v>
      </c>
      <c r="AT595" t="b">
        <f>IF(OR(Table1[[#This Row],[Rodents]],Table1[[#This Row],[Human]],Table1[[#This Row],[Pig]]),OR(ISNUMBER(FIND("kidney",C595)),ISNUMBER(FIND("neph",C595))),"NA")</f>
        <v>0</v>
      </c>
      <c r="AU595" t="b">
        <f>IF(OR(Table1[[#This Row],[Rodents]],Table1[[#This Row],[Human]],Table1[[#This Row],[Pig]]),OR(ISNUMBER(FIND("brain",C595)),ISNUMBER(FIND("neur",C595)),ISNUMBER(FIND("nerv",C595))),"NA")</f>
        <v>0</v>
      </c>
      <c r="AV595" t="b">
        <f>IF(OR(Table1[[#This Row],[Rodents]],Table1[[#This Row],[Human]],Table1[[#This Row],[Pig]]),OR(ISNUMBER(FIND("heart",C595)),ISNUMBER(FIND("cardi",C595))),"NA")</f>
        <v>1</v>
      </c>
      <c r="AW595" t="b">
        <f>IF(OR(Table1[[#This Row],[Rodents]],Table1[[#This Row],[Human]],Table1[[#This Row],[Pig]]),OR(ISNUMBER(FIND("gastro",C595)),ISNUMBER(FIND("intesti",C595)),ISNUMBER(FIND("stomach",C595))),"NA")</f>
        <v>0</v>
      </c>
      <c r="AX595" t="b">
        <f>IF(OR(Table1[[#This Row],[Rodents]],Table1[[#This Row],[Human]],Table1[[#This Row],[Pig]]),NOT(OR(AQ595,AR595,AS595,AT595,AU595,AV595,AW595)),"NA")</f>
        <v>0</v>
      </c>
      <c r="AY595" t="b">
        <f>OR(ISNUMBER(FIND("SWCNT",C595)),ISNUMBER(FIND("SWNT",C595)),ISNUMBER(FIND("single-wall",C595)),ISNUMBER(FIND("single wall",C595)),ISNUMBER(FIND("Single wall",C595)),ISNUMBER(FIND("Single-wall",C595)),ISNUMBER(FIND("SWCNT",B595)),ISNUMBER(FIND("SWNT",B595)),ISNUMBER(FIND("single-wall",B595)),ISNUMBER(FIND("single wall",B595)),ISNUMBER(FIND("Single-wall",B595)),ISNUMBER(FIND("Single wall",B595)))</f>
        <v>0</v>
      </c>
      <c r="AZ595" t="b">
        <f>OR(ISNUMBER(FIND("MWCNT",C595)),ISNUMBER(FIND("MWNT",C595)),ISNUMBER(FIND("multi-wall",C595)),ISNUMBER(FIND("multi wall",C595)),ISNUMBER(FIND("multiwall",C595)),ISNUMBER(FIND("Multi-wall",C595)),ISNUMBER(FIND("Multi wall",C595)),ISNUMBER(FIND("Multiwall",C595)),ISNUMBER(FIND("MWCNT",B595)),ISNUMBER(FIND("MWNT",B595)),ISNUMBER(FIND("multi-wall",B595)),ISNUMBER(FIND("multi wall",B595)),ISNUMBER(FIND("multiwall",B595)),ISNUMBER(FIND("Multi-wall",B595)),ISNUMBER(FIND("Multi wall",B595)),ISNUMBER(FIND("Multiwall",B595)),ISNUMBER(FIND("Double-wall",B595)),ISNUMBER(FIND("Double wall",B595)),ISNUMBER(FIND("Doublewall",B595)),ISNUMBER(FIND("double-wall",B595)),ISNUMBER(FIND("double wall",B595)),ISNUMBER(FIND("doublewall",B595)))</f>
        <v>0</v>
      </c>
      <c r="BA595" t="b">
        <f>AND(Table1[[#This Row],[SWCNT]],Table1[[#This Row],[MWCNT]])</f>
        <v>0</v>
      </c>
      <c r="BB595" t="b">
        <f>IF(Table1[[#This Row],[SWCNT]]=TRUE,FALSE,IF(Table1[[#This Row],[MWCNT]]=TRUE,FALSE,TRUE))</f>
        <v>1</v>
      </c>
      <c r="BC595" s="18"/>
    </row>
    <row r="596" spans="1:55" ht="185">
      <c r="A596" t="s">
        <v>624</v>
      </c>
      <c r="B596" s="2" t="s">
        <v>625</v>
      </c>
      <c r="C596" s="16" t="s">
        <v>626</v>
      </c>
      <c r="D596" s="17" t="s">
        <v>627</v>
      </c>
      <c r="E596" s="2">
        <v>2021</v>
      </c>
      <c r="F596" t="b">
        <f>OR(ISNUMBER(FIND("cytotoxic",C596)),ISNUMBER(FIND("Cytotoxic",C596)),ISNUMBER(FIND("cellular toxicity",C596)),ISNUMBER(FIND("cell death",C596)),ISNUMBER(FIND("viable",C596)),ISNUMBER(FIND("phytotoxic",C596)),ISNUMBER(FIND("acute toxicity",C596)),ISNUMBER(FIND("MTT",C596)),ISNUMBER(FIND("survival",C596)),ISNUMBER(FIND("prolifer",C596)),ISNUMBER(FIND("apoptosis",C596)),ISNUMBER(FIND("neurotoxic",C596)),ISNUMBER(FIND("  lysis ",C596)),ISNUMBER(FIND("necrosis",C596)),ISNUMBER(FIND("cellular death",C596))*3,ISNUMBER(FIND("LDH",C596)),ISNUMBER(FIND("Acute toxicity",C596)))</f>
        <v>0</v>
      </c>
      <c r="G596" t="b">
        <f>OR(ISNUMBER(FIND("genotoxic",C596)),ISNUMBER(FIND("genotoxicity",C596)),ISNUMBER(FIND("DNA damage",C596)),ISNUMBER(FIND("DNA",C596)),ISNUMBER(FIND("RNA",C596)),ISNUMBER(FIND("mesothelioma",C596)),ISNUMBER(FIND("carcino",C596)),ISNUMBER(FIND("mutagen",C596)),ISNUMBER(FIND("genetic",C596)))</f>
        <v>1</v>
      </c>
      <c r="H596" t="b">
        <f>OR(ISNUMBER(FIND("inflammatory",C596)),ISNUMBER(FIND("inflamm",C596)))</f>
        <v>0</v>
      </c>
      <c r="I596" t="b">
        <f>OR(ISNUMBER(FIND("immune",C596)),ISNUMBER(FIND("immunological",C596)),ISNUMBER(FIND("interleuk",C596)),ISNUMBER(FIND("platelet activation",C596)),ISNUMBER(FIND("monocyte",C596)),ISNUMBER(FIND("leukocyte",C596)),ISNUMBER(FIND("cytokine",C596)),ISNUMBER(FIND("CD4",C596)),ISNUMBER(FIND("CD8",C596)),ISNUMBER(FIND("T-cell",C596)))</f>
        <v>0</v>
      </c>
      <c r="J596" t="b">
        <f>OR(ISNUMBER(FIND("reactive oxygen",C596)),ISNUMBER(FIND("ROS",C596)),ISNUMBER(FIND("free radical",C596)),ISNUMBER(FIND("oxidative stress",C596)),ISNUMBER(FIND("peroxid",C596)),ISNUMBER(FIND("oxidative",C596)),ISNUMBER(FIND("antioxid",C596)))</f>
        <v>0</v>
      </c>
      <c r="K596" t="b">
        <f>OR(ISNUMBER(FIND("autophag",C596)))</f>
        <v>0</v>
      </c>
      <c r="L596" t="b">
        <f>OR(ISNUMBER(FIND("morpholog",C596)))</f>
        <v>0</v>
      </c>
      <c r="M596" t="b">
        <f>OR(ISNUMBER(FIND("fibrosis",C596)),ISNUMBER(FIND("Fibrosis",C596)),ISNUMBER(FIND("fibrot",C596)))</f>
        <v>0</v>
      </c>
      <c r="N596" t="b">
        <f>OR(ISNUMBER(FIND("offspring",C596)),ISNUMBER(FIND("Parental",C596)),ISNUMBER(FIND("parental",C596)),ISNUMBER(FIND("germline",C596)),ISNUMBER(FIND("reproduc",C596)),ISNUMBER(FIND("embryo",C596)))</f>
        <v>0</v>
      </c>
      <c r="O596" t="b">
        <f>OR(ISNUMBER(FIND("metabol",C596)),ISNUMBER(FIND("Metabol",C596)),ISNUMBER(FIND("digest",C596)),ISNUMBER(FIND("mitochon",C596)))</f>
        <v>0</v>
      </c>
      <c r="P596" t="b">
        <f>OR(ISNUMBER(FIND("ecotox",C596)),ISNUMBER(FIND("Ecotox",B596)),ISNUMBER(FIND("ecotox",B596)),ISNUMBER(FIND("Ecotox",C596)))</f>
        <v>0</v>
      </c>
      <c r="Q596" t="b">
        <f>OR(ISNUMBER(FIND("Bioaccum",C596)),ISNUMBER(FIND("bioaccum",C596)),ISNUMBER(FIND("accum",C596)))</f>
        <v>0</v>
      </c>
      <c r="R596" t="b">
        <f>OR(ISNUMBER(FIND("Occupation",C596)),ISNUMBER(FIND("occupation",C596)),ISNUMBER(FIND("worker",C596)),ISNUMBER(FIND("workforce",C596)))</f>
        <v>0</v>
      </c>
      <c r="S596" t="b">
        <f>NOT(OR(F596,G596,H596,I596,J596,K596,L596,M596,N596,O596,P596,Q596,R596))</f>
        <v>0</v>
      </c>
      <c r="U596" t="b">
        <f>OR(Table1[[#This Row],[Inflammation]],Table1[[#This Row],[Immune]])</f>
        <v>0</v>
      </c>
      <c r="V596" t="b">
        <f>IF(OR(Table1[[#This Row],[Rodents]],Table1[[#This Row],[Human]],Table1[[#This Row],[Pig]]),OR(ISNUMBER(FIND("intratrach",C596)),ISNUMBER(FIND("nasal ",C596)),ISNUMBER(FIND("instill",C596))),"NA")</f>
        <v>0</v>
      </c>
      <c r="W596" t="b">
        <f>IF(OR(Table1[[#This Row],[Rodents]],Table1[[#This Row],[Human]],Table1[[#This Row],[Pig]]),OR(ISNUMBER(FIND("dermal",C596)),ISNUMBER(FIND("skin ",C596))),"NA")</f>
        <v>0</v>
      </c>
      <c r="X596" t="b">
        <f>IF(OR(Table1[[#This Row],[Rodents]],Table1[[#This Row],[Human]],Table1[[#This Row],[Pig]]),OR(ISNUMBER(FIND("injected",C596)),ISNUMBER(FIND("periton",C596)),ISNUMBER(FIND("intrascrot",C596))),"NA")</f>
        <v>0</v>
      </c>
      <c r="Y596" t="b">
        <f>IF(OR(Table1[[#This Row],[Rodents]],Table1[[#This Row],[Human]],Table1[[#This Row],[Pig]]),NOT(OR(Table1[[#This Row],[Inhaled/Intratracheal/intranasal]],Table1[[#This Row],[Dermal]],Table1[[#This Row],[Injected]])),"NA")</f>
        <v>1</v>
      </c>
      <c r="AA596" t="b">
        <f>OR(ISNUMBER(FIND("fish ",C596)),ISNUMBER(FIND("Fish ",C596)),ISNUMBER(FIND("aquatic",C596)),ISNUMBER(FIND("daphnids",C596)),ISNUMBER(FIND("Carcinus maenas",C596)),ISNUMBER(FIND("Daphnia",C596)),ISNUMBER(FIND("Ruditapes philippinarum",C596)),ISNUMBER(FIND("daphnia",C596)),ISNUMBER(FIND("marine",C596)),ISNUMBER(FIND("mussel",C596)),ISNUMBER(FIND("algae",C596)),ISNUMBER(FIND("Donax faba",C596)),ISNUMBER(FIND("estuarine",C596)),ISNUMBER(FIND("snail",C596)),ISNUMBER(FIND("Prorocentrum donghaiense",C596)) )</f>
        <v>0</v>
      </c>
      <c r="AB596" t="b">
        <f>OR(ISNUMBER(FIND(" rat ",C596)),ISNUMBER(FIND(" rats ",C596)),ISNUMBER(FIND(" Rats ",C596)),ISNUMBER(FIND(" Rat ",C596)),ISNUMBER(FIND(" rat.",C596)),ISNUMBER(FIND(" rats.",C596)),ISNUMBER(FIND("mouse",C596)),ISNUMBER(FIND("mice",C596)), ISNUMBER(FIND(" Mice",C596)))</f>
        <v>0</v>
      </c>
      <c r="AC596" t="b">
        <f>OR(ISNUMBER(FIND(" cell ",C596)),ISNUMBER(FIND("fibroblast",C596)),ISNUMBER(FIND("macrophage",C596)),ISNUMBER(FIND("epithelial",C596)),ISNUMBER(FIND("endothelial",C596)),ISNUMBER(FIND("neuron",C596)),ISNUMBER(FIND(" cells ",C596)),ISNUMBER(FIND("RBC",C596)),ISNUMBER(FIND("mitochond",C596)),ISNUMBER(FIND("adipocyte",C596)),ISNUMBER(FIND("osteo",C596)),ISNUMBER(FIND("keratin",C596)),ISNUMBER(FIND(" cell's ",C596)),ISNUMBER(FIND("eukary",C596)),ISNUMBER(FIND("sperm",C596)))</f>
        <v>1</v>
      </c>
      <c r="AD596" t="b">
        <f>OR(ISNUMBER(FIND("human",B596)),ISNUMBER(FIND("workers",B596)),ISNUMBER(FIND("workforces",B596)),ISNUMBER(FIND("occupational",B596)),ISNUMBER(FIND("Case report",B596)),ISNUMBER(FIND("Workplaces",B596)),ISNUMBER(FIND("worker",B596)))</f>
        <v>1</v>
      </c>
      <c r="AE596" t="b">
        <f>OR(ISNUMBER(FIND(" plant ",C596)),ISNUMBER(FIND("Plant ",C596)),ISNUMBER(FIND("tomato",C596)),ISNUMBER(FIND("plants",C596)),ISNUMBER(FIND("Plants",C596)),ISNUMBER(FIND("algae",C596)),ISNUMBER(FIND("lettuce",C596)),ISNUMBER(FIND("green gram sprouts ",C596)),ISNUMBER(FIND("Cucurbita pepo",C596)),ISNUMBER(FIND("bean ",C596)),ISNUMBER(FIND("chloroplast",C596)),ISNUMBER(FIND("chlorophyll",C596)),ISNUMBER(FIND("seedling",C596)),ISNUMBER(FIND("canola",C596)),ISNUMBER(FIND("shoot",C596)),ISNUMBER(FIND("photosynthes",C596)),ISNUMBER(FIND(" leaves ",C596)),,ISNUMBER(FIND("agriculture",C596)),ISNUMBER(FIND(" crops ",C596)))</f>
        <v>0</v>
      </c>
      <c r="AF596" t="b">
        <f>OR(ISNUMBER(FIND("bacteria",C596)),ISNUMBER(FIND("Bacteria",C596)),ISNUMBER(FIND("Bacterium",C596)),ISNUMBER(FIND("bacterium",C596)),ISNUMBER(FIND(" coli ",C596)))</f>
        <v>0</v>
      </c>
      <c r="AG596" t="b">
        <f>OR(ISNUMBER(FIND("fungi",C596)),ISNUMBER(FIND("Fungi",C596)),ISNUMBER(FIND("fungus",C596)),ISNUMBER(FIND("Fungus",C596)),ISNUMBER(FIND("mushroom",C596)),ISNUMBER(FIND("Mushroom",C596)),ISNUMBER(FIND(" mold ",C596)))</f>
        <v>0</v>
      </c>
      <c r="AH596" t="b">
        <f>OR(ISNUMBER(FIND("Pig ",C596)),ISNUMBER(FIND("pig ",C596)),ISNUMBER(FIND("Pigs ",C596)),ISNUMBER(FIND("pigs ",C596)))</f>
        <v>0</v>
      </c>
      <c r="AI596" t="b">
        <f>OR(ISNUMBER(FIND(" C. elegans",C596)),ISNUMBER(FIND("Caenorhabditis elegans",C596)),ISNUMBER(FIND("earthworms",C596)),ISNUMBER(FIND(" Ficopomatus enigmaticus",C596)),ISNUMBER(FIND("larva",C596)),ISNUMBER(FIND("Lumbriculus variegatus",C596)),ISNUMBER(FIND("nematode",C596)))</f>
        <v>0</v>
      </c>
      <c r="AJ596" t="b">
        <f>NOT(OR(AA596,AB596,AC596,AD596,AE596,AF596,AG596,AH596,AI596))</f>
        <v>0</v>
      </c>
      <c r="AL596" t="b">
        <f>OR(AA596,AB596,AD596,AE596,AF596,AG596,AH596,AI596)</f>
        <v>1</v>
      </c>
      <c r="AM596" t="b">
        <f>IF(Table1[[#This Row],[In vivo?]],IF(Table1[[#This Row],[Cell]],FALSE,TRUE),FALSE)</f>
        <v>0</v>
      </c>
      <c r="AN596" t="b">
        <f>AND(AC596,AL596)</f>
        <v>1</v>
      </c>
      <c r="AO596" t="b">
        <f>IF(Table1[[#This Row],[Cell]],IF(Table1[[#This Row],[In vivo?]],FALSE,TRUE),FALSE)</f>
        <v>0</v>
      </c>
      <c r="AP596" t="b">
        <f>NOT(OR(Table1[[#This Row],[In vivo?]],Table1[[#This Row],[Only in Cell]]))</f>
        <v>0</v>
      </c>
      <c r="AQ596" t="b">
        <f>IF(OR(Table1[[#This Row],[Rodents]],Table1[[#This Row],[Human]],Table1[[#This Row],[Pig]]),OR(ISNUMBER(FIND("pulmonary",C596)),ISNUMBER(FIND("lung",C596))),"NA")</f>
        <v>0</v>
      </c>
      <c r="AR596" t="b">
        <f>IF(OR(Table1[[#This Row],[Rodents]],Table1[[#This Row],[Human]],Table1[[#This Row],[Pig]]),OR(ISNUMBER(FIND("skin",C596)),ISNUMBER(FIND("dermal",C596))),"NA")</f>
        <v>0</v>
      </c>
      <c r="AS596" t="b">
        <f>IF(OR(Table1[[#This Row],[Rodents]],Table1[[#This Row],[Human]],Table1[[#This Row],[Pig]]),OR(ISNUMBER(FIND("liver",C596)),ISNUMBER(FIND("hepat",C596))),"NA")</f>
        <v>1</v>
      </c>
      <c r="AT596" t="b">
        <f>IF(OR(Table1[[#This Row],[Rodents]],Table1[[#This Row],[Human]],Table1[[#This Row],[Pig]]),OR(ISNUMBER(FIND("kidney",C596)),ISNUMBER(FIND("neph",C596))),"NA")</f>
        <v>0</v>
      </c>
      <c r="AU596" t="b">
        <f>IF(OR(Table1[[#This Row],[Rodents]],Table1[[#This Row],[Human]],Table1[[#This Row],[Pig]]),OR(ISNUMBER(FIND("brain",C596)),ISNUMBER(FIND("neur",C596)),ISNUMBER(FIND("nerv",C596))),"NA")</f>
        <v>0</v>
      </c>
      <c r="AV596" t="b">
        <f>IF(OR(Table1[[#This Row],[Rodents]],Table1[[#This Row],[Human]],Table1[[#This Row],[Pig]]),OR(ISNUMBER(FIND("heart",C596)),ISNUMBER(FIND("cardi",C596))),"NA")</f>
        <v>0</v>
      </c>
      <c r="AW596" t="b">
        <f>IF(OR(Table1[[#This Row],[Rodents]],Table1[[#This Row],[Human]],Table1[[#This Row],[Pig]]),OR(ISNUMBER(FIND("gastro",C596)),ISNUMBER(FIND("intesti",C596)),ISNUMBER(FIND("stomach",C596))),"NA")</f>
        <v>0</v>
      </c>
      <c r="AX596" t="b">
        <f>IF(OR(Table1[[#This Row],[Rodents]],Table1[[#This Row],[Human]],Table1[[#This Row],[Pig]]),NOT(OR(AQ596,AR596,AS596,AT596,AU596,AV596,AW596)),"NA")</f>
        <v>0</v>
      </c>
      <c r="AY596" t="b">
        <f>OR(ISNUMBER(FIND("SWCNT",C596)),ISNUMBER(FIND("SWNT",C596)),ISNUMBER(FIND("single-wall",C596)),ISNUMBER(FIND("single wall",C596)),ISNUMBER(FIND("Single wall",C596)),ISNUMBER(FIND("Single-wall",C596)),ISNUMBER(FIND("SWCNT",B596)),ISNUMBER(FIND("SWNT",B596)),ISNUMBER(FIND("single-wall",B596)),ISNUMBER(FIND("single wall",B596)),ISNUMBER(FIND("Single-wall",B596)),ISNUMBER(FIND("Single wall",B596)))</f>
        <v>0</v>
      </c>
      <c r="AZ596" t="b">
        <f>OR(ISNUMBER(FIND("MWCNT",C596)),ISNUMBER(FIND("MWNT",C596)),ISNUMBER(FIND("multi-wall",C596)),ISNUMBER(FIND("multi wall",C596)),ISNUMBER(FIND("multiwall",C596)),ISNUMBER(FIND("Multi-wall",C596)),ISNUMBER(FIND("Multi wall",C596)),ISNUMBER(FIND("Multiwall",C596)),ISNUMBER(FIND("MWCNT",B596)),ISNUMBER(FIND("MWNT",B596)),ISNUMBER(FIND("multi-wall",B596)),ISNUMBER(FIND("multi wall",B596)),ISNUMBER(FIND("multiwall",B596)),ISNUMBER(FIND("Multi-wall",B596)),ISNUMBER(FIND("Multi wall",B596)),ISNUMBER(FIND("Multiwall",B596)),ISNUMBER(FIND("Double-wall",B596)),ISNUMBER(FIND("Double wall",B596)),ISNUMBER(FIND("Doublewall",B596)),ISNUMBER(FIND("double-wall",B596)),ISNUMBER(FIND("double wall",B596)),ISNUMBER(FIND("doublewall",B596)))</f>
        <v>1</v>
      </c>
      <c r="BA596" t="b">
        <f>AND(Table1[[#This Row],[SWCNT]],Table1[[#This Row],[MWCNT]])</f>
        <v>0</v>
      </c>
      <c r="BB596" t="b">
        <f>IF(Table1[[#This Row],[SWCNT]]=TRUE,FALSE,IF(Table1[[#This Row],[MWCNT]]=TRUE,FALSE,TRUE))</f>
        <v>0</v>
      </c>
      <c r="BC596" s="18"/>
    </row>
    <row r="597" spans="1:55" ht="240.5">
      <c r="A597" t="s">
        <v>686</v>
      </c>
      <c r="B597" s="2" t="s">
        <v>687</v>
      </c>
      <c r="C597" s="16" t="s">
        <v>688</v>
      </c>
      <c r="D597" s="17" t="s">
        <v>689</v>
      </c>
      <c r="E597" s="2">
        <v>2021</v>
      </c>
      <c r="F597" t="b">
        <f>OR(ISNUMBER(FIND("cytotoxic",C597)),ISNUMBER(FIND("Cytotoxic",C597)),ISNUMBER(FIND("cellular toxicity",C597)),ISNUMBER(FIND("cell death",C597)),ISNUMBER(FIND("viable",C597)),ISNUMBER(FIND("phytotoxic",C597)),ISNUMBER(FIND("acute toxicity",C597)),ISNUMBER(FIND("MTT",C597)),ISNUMBER(FIND("survival",C597)),ISNUMBER(FIND("prolifer",C597)),ISNUMBER(FIND("apoptosis",C597)),ISNUMBER(FIND("neurotoxic",C597)),ISNUMBER(FIND("  lysis ",C597)),ISNUMBER(FIND("necrosis",C597)),ISNUMBER(FIND("cellular death",C597))*3,ISNUMBER(FIND("LDH",C597)),ISNUMBER(FIND("Acute toxicity",C597)))</f>
        <v>0</v>
      </c>
      <c r="G597" t="b">
        <f>OR(ISNUMBER(FIND("genotoxic",C597)),ISNUMBER(FIND("genotoxicity",C597)),ISNUMBER(FIND("DNA damage",C597)),ISNUMBER(FIND("DNA",C597)),ISNUMBER(FIND("RNA",C597)),ISNUMBER(FIND("mesothelioma",C597)),ISNUMBER(FIND("carcino",C597)),ISNUMBER(FIND("mutagen",C597)),ISNUMBER(FIND("genetic",C597)))</f>
        <v>1</v>
      </c>
      <c r="H597" t="b">
        <f>OR(ISNUMBER(FIND("inflammatory",C597)),ISNUMBER(FIND("inflamm",C597)))</f>
        <v>0</v>
      </c>
      <c r="I597" t="b">
        <f>OR(ISNUMBER(FIND("immune",C597)),ISNUMBER(FIND("immunological",C597)),ISNUMBER(FIND("interleuk",C597)),ISNUMBER(FIND("platelet activation",C597)),ISNUMBER(FIND("monocyte",C597)),ISNUMBER(FIND("leukocyte",C597)),ISNUMBER(FIND("cytokine",C597)),ISNUMBER(FIND("CD4",C597)),ISNUMBER(FIND("CD8",C597)),ISNUMBER(FIND("T-cell",C597)))</f>
        <v>0</v>
      </c>
      <c r="J597" t="b">
        <f>OR(ISNUMBER(FIND("reactive oxygen",C597)),ISNUMBER(FIND("ROS",C597)),ISNUMBER(FIND("free radical",C597)),ISNUMBER(FIND("oxidative stress",C597)),ISNUMBER(FIND("peroxid",C597)),ISNUMBER(FIND("oxidative",C597)),ISNUMBER(FIND("antioxid",C597)))</f>
        <v>0</v>
      </c>
      <c r="K597" t="b">
        <f>OR(ISNUMBER(FIND("autophag",C597)))</f>
        <v>0</v>
      </c>
      <c r="L597" t="b">
        <f>OR(ISNUMBER(FIND("morpholog",C597)))</f>
        <v>0</v>
      </c>
      <c r="M597" t="b">
        <f>OR(ISNUMBER(FIND("fibrosis",C597)),ISNUMBER(FIND("Fibrosis",C597)),ISNUMBER(FIND("fibrot",C597)))</f>
        <v>0</v>
      </c>
      <c r="N597" t="b">
        <f>OR(ISNUMBER(FIND("offspring",C597)),ISNUMBER(FIND("Parental",C597)),ISNUMBER(FIND("parental",C597)),ISNUMBER(FIND("germline",C597)),ISNUMBER(FIND("reproduc",C597)),ISNUMBER(FIND("embryo",C597)))</f>
        <v>0</v>
      </c>
      <c r="O597" t="b">
        <f>OR(ISNUMBER(FIND("metabol",C597)),ISNUMBER(FIND("Metabol",C597)),ISNUMBER(FIND("digest",C597)),ISNUMBER(FIND("mitochon",C597)))</f>
        <v>0</v>
      </c>
      <c r="P597" t="b">
        <f>OR(ISNUMBER(FIND("ecotox",C597)),ISNUMBER(FIND("Ecotox",B597)),ISNUMBER(FIND("ecotox",B597)),ISNUMBER(FIND("Ecotox",C597)))</f>
        <v>0</v>
      </c>
      <c r="Q597" t="b">
        <f>OR(ISNUMBER(FIND("Bioaccum",C597)),ISNUMBER(FIND("bioaccum",C597)),ISNUMBER(FIND("accum",C597)))</f>
        <v>0</v>
      </c>
      <c r="R597" t="b">
        <f>OR(ISNUMBER(FIND("Occupation",C597)),ISNUMBER(FIND("occupation",C597)),ISNUMBER(FIND("worker",C597)),ISNUMBER(FIND("workforce",C597)))</f>
        <v>0</v>
      </c>
      <c r="S597" t="b">
        <f>NOT(OR(F597,G597,H597,I597,J597,K597,L597,M597,N597,O597,P597,Q597,R597))</f>
        <v>0</v>
      </c>
      <c r="U597" t="b">
        <f>OR(Table1[[#This Row],[Inflammation]],Table1[[#This Row],[Immune]])</f>
        <v>0</v>
      </c>
      <c r="V597" t="str">
        <f>IF(OR(Table1[[#This Row],[Rodents]],Table1[[#This Row],[Human]],Table1[[#This Row],[Pig]]),OR(ISNUMBER(FIND("intratrach",C597)),ISNUMBER(FIND("nasal ",C597)),ISNUMBER(FIND("instill",C597))),"NA")</f>
        <v>NA</v>
      </c>
      <c r="W597" t="str">
        <f>IF(OR(Table1[[#This Row],[Rodents]],Table1[[#This Row],[Human]],Table1[[#This Row],[Pig]]),OR(ISNUMBER(FIND("dermal",C597)),ISNUMBER(FIND("skin ",C597))),"NA")</f>
        <v>NA</v>
      </c>
      <c r="X597" t="str">
        <f>IF(OR(Table1[[#This Row],[Rodents]],Table1[[#This Row],[Human]],Table1[[#This Row],[Pig]]),OR(ISNUMBER(FIND("injected",C597)),ISNUMBER(FIND("periton",C597)),ISNUMBER(FIND("intrascrot",C597))),"NA")</f>
        <v>NA</v>
      </c>
      <c r="Y597" t="str">
        <f>IF(OR(Table1[[#This Row],[Rodents]],Table1[[#This Row],[Human]],Table1[[#This Row],[Pig]]),NOT(OR(Table1[[#This Row],[Inhaled/Intratracheal/intranasal]],Table1[[#This Row],[Dermal]],Table1[[#This Row],[Injected]])),"NA")</f>
        <v>NA</v>
      </c>
      <c r="AA597" t="b">
        <f>OR(ISNUMBER(FIND("fish ",C597)),ISNUMBER(FIND("Fish ",C597)),ISNUMBER(FIND("aquatic",C597)),ISNUMBER(FIND("daphnids",C597)),ISNUMBER(FIND("Carcinus maenas",C597)),ISNUMBER(FIND("Daphnia",C597)),ISNUMBER(FIND("Ruditapes philippinarum",C597)),ISNUMBER(FIND("daphnia",C597)),ISNUMBER(FIND("marine",C597)),ISNUMBER(FIND("mussel",C597)),ISNUMBER(FIND("algae",C597)),ISNUMBER(FIND("Donax faba",C597)),ISNUMBER(FIND("estuarine",C597)),ISNUMBER(FIND("snail",C597)),ISNUMBER(FIND("Prorocentrum donghaiense",C597)) )</f>
        <v>0</v>
      </c>
      <c r="AB597" t="b">
        <f>OR(ISNUMBER(FIND(" rat ",C597)),ISNUMBER(FIND(" rats ",C597)),ISNUMBER(FIND(" Rats ",C597)),ISNUMBER(FIND(" Rat ",C597)),ISNUMBER(FIND(" rat.",C597)),ISNUMBER(FIND(" rats.",C597)),ISNUMBER(FIND("mouse",C597)),ISNUMBER(FIND("mice",C597)), ISNUMBER(FIND(" Mice",C597)))</f>
        <v>0</v>
      </c>
      <c r="AC597" t="b">
        <f>OR(ISNUMBER(FIND(" cell ",C597)),ISNUMBER(FIND("fibroblast",C597)),ISNUMBER(FIND("macrophage",C597)),ISNUMBER(FIND("epithelial",C597)),ISNUMBER(FIND("endothelial",C597)),ISNUMBER(FIND("neuron",C597)),ISNUMBER(FIND(" cells ",C597)),ISNUMBER(FIND("RBC",C597)),ISNUMBER(FIND("mitochond",C597)),ISNUMBER(FIND("adipocyte",C597)),ISNUMBER(FIND("osteo",C597)),ISNUMBER(FIND("keratin",C597)),ISNUMBER(FIND(" cell's ",C597)),ISNUMBER(FIND("eukary",C597)),ISNUMBER(FIND("sperm",C597)))</f>
        <v>0</v>
      </c>
      <c r="AD597" t="b">
        <f>OR(ISNUMBER(FIND("human",B597)),ISNUMBER(FIND("workers",B597)),ISNUMBER(FIND("workforces",B597)),ISNUMBER(FIND("occupational",B597)),ISNUMBER(FIND("Case report",B597)),ISNUMBER(FIND("Workplaces",B597)),ISNUMBER(FIND("worker",B597)))</f>
        <v>0</v>
      </c>
      <c r="AE597" t="b">
        <f>OR(ISNUMBER(FIND(" plant ",C597)),ISNUMBER(FIND("Plant ",C597)),ISNUMBER(FIND("tomato",C597)),ISNUMBER(FIND("plants",C597)),ISNUMBER(FIND("Plants",C597)),ISNUMBER(FIND("algae",C597)),ISNUMBER(FIND("lettuce",C597)),ISNUMBER(FIND("green gram sprouts ",C597)),ISNUMBER(FIND("Cucurbita pepo",C597)),ISNUMBER(FIND("bean ",C597)),ISNUMBER(FIND("chloroplast",C597)),ISNUMBER(FIND("chlorophyll",C597)),ISNUMBER(FIND("seedling",C597)),ISNUMBER(FIND("canola",C597)),ISNUMBER(FIND("shoot",C597)),ISNUMBER(FIND("photosynthes",C597)),ISNUMBER(FIND(" leaves ",C597)),,ISNUMBER(FIND("agriculture",C597)),ISNUMBER(FIND(" crops ",C597)))</f>
        <v>1</v>
      </c>
      <c r="AF597" t="b">
        <f>OR(ISNUMBER(FIND("bacteria",C597)),ISNUMBER(FIND("Bacteria",C597)),ISNUMBER(FIND("Bacterium",C597)),ISNUMBER(FIND("bacterium",C597)),ISNUMBER(FIND(" coli ",C597)))</f>
        <v>0</v>
      </c>
      <c r="AG597" t="b">
        <f>OR(ISNUMBER(FIND("fungi",C597)),ISNUMBER(FIND("Fungi",C597)),ISNUMBER(FIND("fungus",C597)),ISNUMBER(FIND("Fungus",C597)),ISNUMBER(FIND("mushroom",C597)),ISNUMBER(FIND("Mushroom",C597)),ISNUMBER(FIND(" mold ",C597)))</f>
        <v>0</v>
      </c>
      <c r="AH597" t="b">
        <f>OR(ISNUMBER(FIND("Pig ",C597)),ISNUMBER(FIND("pig ",C597)),ISNUMBER(FIND("Pigs ",C597)),ISNUMBER(FIND("pigs ",C597)))</f>
        <v>0</v>
      </c>
      <c r="AI597" t="b">
        <f>OR(ISNUMBER(FIND(" C. elegans",C597)),ISNUMBER(FIND("Caenorhabditis elegans",C597)),ISNUMBER(FIND("earthworms",C597)),ISNUMBER(FIND(" Ficopomatus enigmaticus",C597)),ISNUMBER(FIND("larva",C597)),ISNUMBER(FIND("Lumbriculus variegatus",C597)),ISNUMBER(FIND("nematode",C597)))</f>
        <v>0</v>
      </c>
      <c r="AJ597" t="b">
        <f>NOT(OR(AA597,AB597,AC597,AD597,AE597,AF597,AG597,AH597,AI597))</f>
        <v>0</v>
      </c>
      <c r="AL597" t="b">
        <f>OR(AA597,AB597,AD597,AE597,AF597,AG597,AH597,AI597)</f>
        <v>1</v>
      </c>
      <c r="AM597" t="b">
        <f>IF(Table1[[#This Row],[In vivo?]],IF(Table1[[#This Row],[Cell]],FALSE,TRUE),FALSE)</f>
        <v>1</v>
      </c>
      <c r="AN597" t="b">
        <f>AND(AC597,AL597)</f>
        <v>0</v>
      </c>
      <c r="AO597" t="b">
        <f>IF(Table1[[#This Row],[Cell]],IF(Table1[[#This Row],[In vivo?]],FALSE,TRUE),FALSE)</f>
        <v>0</v>
      </c>
      <c r="AP597" t="b">
        <f>NOT(OR(Table1[[#This Row],[In vivo?]],Table1[[#This Row],[Only in Cell]]))</f>
        <v>0</v>
      </c>
      <c r="AQ597" t="str">
        <f>IF(OR(Table1[[#This Row],[Rodents]],Table1[[#This Row],[Human]],Table1[[#This Row],[Pig]]),OR(ISNUMBER(FIND("pulmonary",C597)),ISNUMBER(FIND("lung",C597))),"NA")</f>
        <v>NA</v>
      </c>
      <c r="AR597" t="str">
        <f>IF(OR(Table1[[#This Row],[Rodents]],Table1[[#This Row],[Human]],Table1[[#This Row],[Pig]]),OR(ISNUMBER(FIND("skin",C597)),ISNUMBER(FIND("dermal",C597))),"NA")</f>
        <v>NA</v>
      </c>
      <c r="AS597" t="str">
        <f>IF(OR(Table1[[#This Row],[Rodents]],Table1[[#This Row],[Human]],Table1[[#This Row],[Pig]]),OR(ISNUMBER(FIND("liver",C597)),ISNUMBER(FIND("hepat",C597))),"NA")</f>
        <v>NA</v>
      </c>
      <c r="AT597" t="str">
        <f>IF(OR(Table1[[#This Row],[Rodents]],Table1[[#This Row],[Human]],Table1[[#This Row],[Pig]]),OR(ISNUMBER(FIND("kidney",C597)),ISNUMBER(FIND("neph",C597))),"NA")</f>
        <v>NA</v>
      </c>
      <c r="AU597" t="str">
        <f>IF(OR(Table1[[#This Row],[Rodents]],Table1[[#This Row],[Human]],Table1[[#This Row],[Pig]]),OR(ISNUMBER(FIND("brain",C597)),ISNUMBER(FIND("neur",C597)),ISNUMBER(FIND("nerv",C597))),"NA")</f>
        <v>NA</v>
      </c>
      <c r="AV597" t="str">
        <f>IF(OR(Table1[[#This Row],[Rodents]],Table1[[#This Row],[Human]],Table1[[#This Row],[Pig]]),OR(ISNUMBER(FIND("heart",C597)),ISNUMBER(FIND("cardi",C597))),"NA")</f>
        <v>NA</v>
      </c>
      <c r="AW597" t="str">
        <f>IF(OR(Table1[[#This Row],[Rodents]],Table1[[#This Row],[Human]],Table1[[#This Row],[Pig]]),OR(ISNUMBER(FIND("gastro",C597)),ISNUMBER(FIND("intesti",C597)),ISNUMBER(FIND("stomach",C597))),"NA")</f>
        <v>NA</v>
      </c>
      <c r="AX597" t="str">
        <f>IF(OR(Table1[[#This Row],[Rodents]],Table1[[#This Row],[Human]],Table1[[#This Row],[Pig]]),NOT(OR(AQ597,AR597,AS597,AT597,AU597,AV597,AW597)),"NA")</f>
        <v>NA</v>
      </c>
      <c r="AY597" t="b">
        <f>OR(ISNUMBER(FIND("SWCNT",C597)),ISNUMBER(FIND("SWNT",C597)),ISNUMBER(FIND("single-wall",C597)),ISNUMBER(FIND("single wall",C597)),ISNUMBER(FIND("Single wall",C597)),ISNUMBER(FIND("Single-wall",C597)),ISNUMBER(FIND("SWCNT",B597)),ISNUMBER(FIND("SWNT",B597)),ISNUMBER(FIND("single-wall",B597)),ISNUMBER(FIND("single wall",B597)),ISNUMBER(FIND("Single-wall",B597)),ISNUMBER(FIND("Single wall",B597)))</f>
        <v>0</v>
      </c>
      <c r="AZ597" t="b">
        <f>OR(ISNUMBER(FIND("MWCNT",C597)),ISNUMBER(FIND("MWNT",C597)),ISNUMBER(FIND("multi-wall",C597)),ISNUMBER(FIND("multi wall",C597)),ISNUMBER(FIND("multiwall",C597)),ISNUMBER(FIND("Multi-wall",C597)),ISNUMBER(FIND("Multi wall",C597)),ISNUMBER(FIND("Multiwall",C597)),ISNUMBER(FIND("MWCNT",B597)),ISNUMBER(FIND("MWNT",B597)),ISNUMBER(FIND("multi-wall",B597)),ISNUMBER(FIND("multi wall",B597)),ISNUMBER(FIND("multiwall",B597)),ISNUMBER(FIND("Multi-wall",B597)),ISNUMBER(FIND("Multi wall",B597)),ISNUMBER(FIND("Multiwall",B597)),ISNUMBER(FIND("Double-wall",B597)),ISNUMBER(FIND("Double wall",B597)),ISNUMBER(FIND("Doublewall",B597)),ISNUMBER(FIND("double-wall",B597)),ISNUMBER(FIND("double wall",B597)),ISNUMBER(FIND("doublewall",B597)))</f>
        <v>0</v>
      </c>
      <c r="BA597" t="b">
        <f>AND(Table1[[#This Row],[SWCNT]],Table1[[#This Row],[MWCNT]])</f>
        <v>0</v>
      </c>
      <c r="BB597" t="b">
        <f>IF(Table1[[#This Row],[SWCNT]]=TRUE,FALSE,IF(Table1[[#This Row],[MWCNT]]=TRUE,FALSE,TRUE))</f>
        <v>1</v>
      </c>
      <c r="BC597" s="18"/>
    </row>
    <row r="598" spans="1:55" ht="166.5">
      <c r="A598" t="s">
        <v>1823</v>
      </c>
      <c r="B598" s="2" t="s">
        <v>1824</v>
      </c>
      <c r="C598" s="16" t="s">
        <v>1825</v>
      </c>
      <c r="D598" s="17" t="s">
        <v>748</v>
      </c>
      <c r="E598" s="2">
        <v>2018</v>
      </c>
      <c r="F598" t="b">
        <f>OR(ISNUMBER(FIND("cytotoxic",C598)),ISNUMBER(FIND("Cytotoxic",C598)),ISNUMBER(FIND("cellular toxicity",C598)),ISNUMBER(FIND("cell death",C598)),ISNUMBER(FIND("viable",C598)),ISNUMBER(FIND("phytotoxic",C598)),ISNUMBER(FIND("acute toxicity",C598)),ISNUMBER(FIND("MTT",C598)),ISNUMBER(FIND("survival",C598)),ISNUMBER(FIND("prolifer",C598)),ISNUMBER(FIND("apoptosis",C598)),ISNUMBER(FIND("neurotoxic",C598)),ISNUMBER(FIND("  lysis ",C598)),ISNUMBER(FIND("necrosis",C598)),ISNUMBER(FIND("cellular death",C598))*3,ISNUMBER(FIND("LDH",C598)),ISNUMBER(FIND("Acute toxicity",C598)))</f>
        <v>0</v>
      </c>
      <c r="G598" t="b">
        <f>OR(ISNUMBER(FIND("genotoxic",C598)),ISNUMBER(FIND("genotoxicity",C598)),ISNUMBER(FIND("DNA damage",C598)),ISNUMBER(FIND("DNA",C598)),ISNUMBER(FIND("RNA",C598)),ISNUMBER(FIND("mesothelioma",C598)),ISNUMBER(FIND("carcino",C598)),ISNUMBER(FIND("mutagen",C598)),ISNUMBER(FIND("genetic",C598)))</f>
        <v>0</v>
      </c>
      <c r="H598" t="b">
        <f>OR(ISNUMBER(FIND("inflammatory",C598)),ISNUMBER(FIND("inflamm",C598)))</f>
        <v>0</v>
      </c>
      <c r="I598" t="b">
        <f>OR(ISNUMBER(FIND("immune",C598)),ISNUMBER(FIND("immunological",C598)),ISNUMBER(FIND("interleuk",C598)),ISNUMBER(FIND("platelet activation",C598)),ISNUMBER(FIND("monocyte",C598)),ISNUMBER(FIND("leukocyte",C598)),ISNUMBER(FIND("cytokine",C598)),ISNUMBER(FIND("CD4",C598)),ISNUMBER(FIND("CD8",C598)),ISNUMBER(FIND("T-cell",C598)))</f>
        <v>0</v>
      </c>
      <c r="J598" t="b">
        <f>OR(ISNUMBER(FIND("reactive oxygen",C598)),ISNUMBER(FIND("ROS",C598)),ISNUMBER(FIND("free radical",C598)),ISNUMBER(FIND("oxidative stress",C598)),ISNUMBER(FIND("peroxid",C598)),ISNUMBER(FIND("oxidative",C598)),ISNUMBER(FIND("antioxid",C598)))</f>
        <v>0</v>
      </c>
      <c r="K598" t="b">
        <f>OR(ISNUMBER(FIND("autophag",C598)))</f>
        <v>0</v>
      </c>
      <c r="L598" t="b">
        <f>OR(ISNUMBER(FIND("morpholog",C598)))</f>
        <v>0</v>
      </c>
      <c r="M598" t="b">
        <f>OR(ISNUMBER(FIND("fibrosis",C598)),ISNUMBER(FIND("Fibrosis",C598)),ISNUMBER(FIND("fibrot",C598)))</f>
        <v>0</v>
      </c>
      <c r="N598" t="b">
        <f>OR(ISNUMBER(FIND("offspring",C598)),ISNUMBER(FIND("Parental",C598)),ISNUMBER(FIND("parental",C598)),ISNUMBER(FIND("germline",C598)),ISNUMBER(FIND("reproduc",C598)),ISNUMBER(FIND("embryo",C598)))</f>
        <v>0</v>
      </c>
      <c r="O598" t="b">
        <f>OR(ISNUMBER(FIND("metabol",C598)),ISNUMBER(FIND("Metabol",C598)),ISNUMBER(FIND("digest",C598)),ISNUMBER(FIND("mitochon",C598)))</f>
        <v>0</v>
      </c>
      <c r="P598" t="b">
        <f>OR(ISNUMBER(FIND("ecotox",C598)),ISNUMBER(FIND("Ecotox",B598)),ISNUMBER(FIND("ecotox",B598)),ISNUMBER(FIND("Ecotox",C598)))</f>
        <v>1</v>
      </c>
      <c r="Q598" t="b">
        <f>OR(ISNUMBER(FIND("Bioaccum",C598)),ISNUMBER(FIND("bioaccum",C598)),ISNUMBER(FIND("accum",C598)))</f>
        <v>0</v>
      </c>
      <c r="R598" t="b">
        <f>OR(ISNUMBER(FIND("Occupation",C598)),ISNUMBER(FIND("occupation",C598)),ISNUMBER(FIND("worker",C598)),ISNUMBER(FIND("workforce",C598)))</f>
        <v>0</v>
      </c>
      <c r="S598" t="b">
        <f>NOT(OR(F598,G598,H598,I598,J598,K598,L598,M598,N598,O598,P598,Q598,R598))</f>
        <v>0</v>
      </c>
      <c r="U598" t="b">
        <f>OR(Table1[[#This Row],[Inflammation]],Table1[[#This Row],[Immune]])</f>
        <v>0</v>
      </c>
      <c r="V598" t="str">
        <f>IF(OR(Table1[[#This Row],[Rodents]],Table1[[#This Row],[Human]],Table1[[#This Row],[Pig]]),OR(ISNUMBER(FIND("intratrach",C598)),ISNUMBER(FIND("nasal ",C598)),ISNUMBER(FIND("instill",C598))),"NA")</f>
        <v>NA</v>
      </c>
      <c r="W598" t="str">
        <f>IF(OR(Table1[[#This Row],[Rodents]],Table1[[#This Row],[Human]],Table1[[#This Row],[Pig]]),OR(ISNUMBER(FIND("dermal",C598)),ISNUMBER(FIND("skin ",C598))),"NA")</f>
        <v>NA</v>
      </c>
      <c r="X598" t="str">
        <f>IF(OR(Table1[[#This Row],[Rodents]],Table1[[#This Row],[Human]],Table1[[#This Row],[Pig]]),OR(ISNUMBER(FIND("injected",C598)),ISNUMBER(FIND("periton",C598)),ISNUMBER(FIND("intrascrot",C598))),"NA")</f>
        <v>NA</v>
      </c>
      <c r="Y598" t="str">
        <f>IF(OR(Table1[[#This Row],[Rodents]],Table1[[#This Row],[Human]],Table1[[#This Row],[Pig]]),NOT(OR(Table1[[#This Row],[Inhaled/Intratracheal/intranasal]],Table1[[#This Row],[Dermal]],Table1[[#This Row],[Injected]])),"NA")</f>
        <v>NA</v>
      </c>
      <c r="AA598" t="b">
        <f>OR(ISNUMBER(FIND("fish ",C598)),ISNUMBER(FIND("Fish ",C598)),ISNUMBER(FIND("aquatic",C598)),ISNUMBER(FIND("daphnids",C598)),ISNUMBER(FIND("Carcinus maenas",C598)),ISNUMBER(FIND("Daphnia",C598)),ISNUMBER(FIND("Ruditapes philippinarum",C598)),ISNUMBER(FIND("daphnia",C598)),ISNUMBER(FIND("marine",C598)),ISNUMBER(FIND("mussel",C598)),ISNUMBER(FIND("algae",C598)),ISNUMBER(FIND("Donax faba",C598)),ISNUMBER(FIND("estuarine",C598)),ISNUMBER(FIND("snail",C598)),ISNUMBER(FIND("Prorocentrum donghaiense",C598)) )</f>
        <v>0</v>
      </c>
      <c r="AB598" t="b">
        <f>OR(ISNUMBER(FIND(" rat ",C598)),ISNUMBER(FIND(" rats ",C598)),ISNUMBER(FIND(" Rats ",C598)),ISNUMBER(FIND(" Rat ",C598)),ISNUMBER(FIND(" rat.",C598)),ISNUMBER(FIND(" rats.",C598)),ISNUMBER(FIND("mouse",C598)),ISNUMBER(FIND("mice",C598)), ISNUMBER(FIND(" Mice",C598)))</f>
        <v>0</v>
      </c>
      <c r="AC598" t="b">
        <f>OR(ISNUMBER(FIND(" cell ",C598)),ISNUMBER(FIND("fibroblast",C598)),ISNUMBER(FIND("macrophage",C598)),ISNUMBER(FIND("epithelial",C598)),ISNUMBER(FIND("endothelial",C598)),ISNUMBER(FIND("neuron",C598)),ISNUMBER(FIND(" cells ",C598)),ISNUMBER(FIND("RBC",C598)),ISNUMBER(FIND("mitochond",C598)),ISNUMBER(FIND("adipocyte",C598)),ISNUMBER(FIND("osteo",C598)),ISNUMBER(FIND("keratin",C598)),ISNUMBER(FIND(" cell's ",C598)),ISNUMBER(FIND("eukary",C598)),ISNUMBER(FIND("sperm",C598)))</f>
        <v>0</v>
      </c>
      <c r="AD598" t="b">
        <f>OR(ISNUMBER(FIND("human",B598)),ISNUMBER(FIND("workers",B598)),ISNUMBER(FIND("workforces",B598)),ISNUMBER(FIND("occupational",B598)),ISNUMBER(FIND("Case report",B598)),ISNUMBER(FIND("Workplaces",B598)),ISNUMBER(FIND("worker",B598)))</f>
        <v>0</v>
      </c>
      <c r="AE598" t="b">
        <f>OR(ISNUMBER(FIND(" plant ",C598)),ISNUMBER(FIND("Plant ",C598)),ISNUMBER(FIND("tomato",C598)),ISNUMBER(FIND("plants",C598)),ISNUMBER(FIND("Plants",C598)),ISNUMBER(FIND("algae",C598)),ISNUMBER(FIND("lettuce",C598)),ISNUMBER(FIND("green gram sprouts ",C598)),ISNUMBER(FIND("Cucurbita pepo",C598)),ISNUMBER(FIND("bean ",C598)),ISNUMBER(FIND("chloroplast",C598)),ISNUMBER(FIND("chlorophyll",C598)),ISNUMBER(FIND("seedling",C598)),ISNUMBER(FIND("canola",C598)),ISNUMBER(FIND("shoot",C598)),ISNUMBER(FIND("photosynthes",C598)),ISNUMBER(FIND(" leaves ",C598)),,ISNUMBER(FIND("agriculture",C598)),ISNUMBER(FIND(" crops ",C598)))</f>
        <v>0</v>
      </c>
      <c r="AF598" t="b">
        <f>OR(ISNUMBER(FIND("bacteria",C598)),ISNUMBER(FIND("Bacteria",C598)),ISNUMBER(FIND("Bacterium",C598)),ISNUMBER(FIND("bacterium",C598)),ISNUMBER(FIND(" coli ",C598)))</f>
        <v>1</v>
      </c>
      <c r="AG598" t="b">
        <f>OR(ISNUMBER(FIND("fungi",C598)),ISNUMBER(FIND("Fungi",C598)),ISNUMBER(FIND("fungus",C598)),ISNUMBER(FIND("Fungus",C598)),ISNUMBER(FIND("mushroom",C598)),ISNUMBER(FIND("Mushroom",C598)),ISNUMBER(FIND(" mold ",C598)))</f>
        <v>0</v>
      </c>
      <c r="AH598" t="b">
        <f>OR(ISNUMBER(FIND("Pig ",C598)),ISNUMBER(FIND("pig ",C598)),ISNUMBER(FIND("Pigs ",C598)),ISNUMBER(FIND("pigs ",C598)))</f>
        <v>0</v>
      </c>
      <c r="AI598" t="b">
        <f>OR(ISNUMBER(FIND(" C. elegans",C598)),ISNUMBER(FIND("Caenorhabditis elegans",C598)),ISNUMBER(FIND("earthworms",C598)),ISNUMBER(FIND(" Ficopomatus enigmaticus",C598)),ISNUMBER(FIND("larva",C598)),ISNUMBER(FIND("Lumbriculus variegatus",C598)),ISNUMBER(FIND("nematode",C598)))</f>
        <v>0</v>
      </c>
      <c r="AJ598" t="b">
        <f>NOT(OR(AA598,AB598,AC598,AD598,AE598,AF598,AG598,AH598,AI598))</f>
        <v>0</v>
      </c>
      <c r="AL598" t="b">
        <f>OR(AA598,AB598,AD598,AE598,AF598,AG598,AH598,AI598)</f>
        <v>1</v>
      </c>
      <c r="AM598" t="b">
        <f>IF(Table1[[#This Row],[In vivo?]],IF(Table1[[#This Row],[Cell]],FALSE,TRUE),FALSE)</f>
        <v>1</v>
      </c>
      <c r="AN598" t="b">
        <f>AND(AC598,AL598)</f>
        <v>0</v>
      </c>
      <c r="AO598" t="b">
        <f>IF(Table1[[#This Row],[Cell]],IF(Table1[[#This Row],[In vivo?]],FALSE,TRUE),FALSE)</f>
        <v>0</v>
      </c>
      <c r="AP598" t="b">
        <f>NOT(OR(Table1[[#This Row],[In vivo?]],Table1[[#This Row],[Only in Cell]]))</f>
        <v>0</v>
      </c>
      <c r="AQ598" t="str">
        <f>IF(OR(Table1[[#This Row],[Rodents]],Table1[[#This Row],[Human]],Table1[[#This Row],[Pig]]),OR(ISNUMBER(FIND("pulmonary",C598)),ISNUMBER(FIND("lung",C598))),"NA")</f>
        <v>NA</v>
      </c>
      <c r="AR598" t="str">
        <f>IF(OR(Table1[[#This Row],[Rodents]],Table1[[#This Row],[Human]],Table1[[#This Row],[Pig]]),OR(ISNUMBER(FIND("skin",C598)),ISNUMBER(FIND("dermal",C598))),"NA")</f>
        <v>NA</v>
      </c>
      <c r="AS598" t="str">
        <f>IF(OR(Table1[[#This Row],[Rodents]],Table1[[#This Row],[Human]],Table1[[#This Row],[Pig]]),OR(ISNUMBER(FIND("liver",C598)),ISNUMBER(FIND("hepat",C598))),"NA")</f>
        <v>NA</v>
      </c>
      <c r="AT598" t="str">
        <f>IF(OR(Table1[[#This Row],[Rodents]],Table1[[#This Row],[Human]],Table1[[#This Row],[Pig]]),OR(ISNUMBER(FIND("kidney",C598)),ISNUMBER(FIND("neph",C598))),"NA")</f>
        <v>NA</v>
      </c>
      <c r="AU598" t="str">
        <f>IF(OR(Table1[[#This Row],[Rodents]],Table1[[#This Row],[Human]],Table1[[#This Row],[Pig]]),OR(ISNUMBER(FIND("brain",C598)),ISNUMBER(FIND("neur",C598)),ISNUMBER(FIND("nerv",C598))),"NA")</f>
        <v>NA</v>
      </c>
      <c r="AV598" t="str">
        <f>IF(OR(Table1[[#This Row],[Rodents]],Table1[[#This Row],[Human]],Table1[[#This Row],[Pig]]),OR(ISNUMBER(FIND("heart",C598)),ISNUMBER(FIND("cardi",C598))),"NA")</f>
        <v>NA</v>
      </c>
      <c r="AW598" t="str">
        <f>IF(OR(Table1[[#This Row],[Rodents]],Table1[[#This Row],[Human]],Table1[[#This Row],[Pig]]),OR(ISNUMBER(FIND("gastro",C598)),ISNUMBER(FIND("intesti",C598)),ISNUMBER(FIND("stomach",C598))),"NA")</f>
        <v>NA</v>
      </c>
      <c r="AX598" t="str">
        <f>IF(OR(Table1[[#This Row],[Rodents]],Table1[[#This Row],[Human]],Table1[[#This Row],[Pig]]),NOT(OR(AQ598,AR598,AS598,AT598,AU598,AV598,AW598)),"NA")</f>
        <v>NA</v>
      </c>
      <c r="AY598" t="b">
        <f>OR(ISNUMBER(FIND("SWCNT",C598)),ISNUMBER(FIND("SWNT",C598)),ISNUMBER(FIND("single-wall",C598)),ISNUMBER(FIND("single wall",C598)),ISNUMBER(FIND("Single wall",C598)),ISNUMBER(FIND("Single-wall",C598)),ISNUMBER(FIND("SWCNT",B598)),ISNUMBER(FIND("SWNT",B598)),ISNUMBER(FIND("single-wall",B598)),ISNUMBER(FIND("single wall",B598)),ISNUMBER(FIND("Single-wall",B598)),ISNUMBER(FIND("Single wall",B598)))</f>
        <v>0</v>
      </c>
      <c r="AZ598" t="b">
        <f>OR(ISNUMBER(FIND("MWCNT",C598)),ISNUMBER(FIND("MWNT",C598)),ISNUMBER(FIND("multi-wall",C598)),ISNUMBER(FIND("multi wall",C598)),ISNUMBER(FIND("multiwall",C598)),ISNUMBER(FIND("Multi-wall",C598)),ISNUMBER(FIND("Multi wall",C598)),ISNUMBER(FIND("Multiwall",C598)),ISNUMBER(FIND("MWCNT",B598)),ISNUMBER(FIND("MWNT",B598)),ISNUMBER(FIND("multi-wall",B598)),ISNUMBER(FIND("multi wall",B598)),ISNUMBER(FIND("multiwall",B598)),ISNUMBER(FIND("Multi-wall",B598)),ISNUMBER(FIND("Multi wall",B598)),ISNUMBER(FIND("Multiwall",B598)),ISNUMBER(FIND("Double-wall",B598)),ISNUMBER(FIND("Double wall",B598)),ISNUMBER(FIND("Doublewall",B598)),ISNUMBER(FIND("double-wall",B598)),ISNUMBER(FIND("double wall",B598)),ISNUMBER(FIND("doublewall",B598)))</f>
        <v>0</v>
      </c>
      <c r="BA598" t="b">
        <f>AND(Table1[[#This Row],[SWCNT]],Table1[[#This Row],[MWCNT]])</f>
        <v>0</v>
      </c>
      <c r="BB598" t="b">
        <f>IF(Table1[[#This Row],[SWCNT]]=TRUE,FALSE,IF(Table1[[#This Row],[MWCNT]]=TRUE,FALSE,TRUE))</f>
        <v>1</v>
      </c>
      <c r="BC598" s="18"/>
    </row>
    <row r="599" spans="1:55" ht="222">
      <c r="A599" t="s">
        <v>2142</v>
      </c>
      <c r="B599" s="2" t="s">
        <v>2143</v>
      </c>
      <c r="C599" s="16" t="s">
        <v>2144</v>
      </c>
      <c r="D599" s="17" t="s">
        <v>93</v>
      </c>
      <c r="E599" s="2">
        <v>2017</v>
      </c>
      <c r="F599" t="b">
        <f>OR(ISNUMBER(FIND("cytotoxic",C599)),ISNUMBER(FIND("Cytotoxic",C599)),ISNUMBER(FIND("cellular toxicity",C599)),ISNUMBER(FIND("cell death",C599)),ISNUMBER(FIND("viable",C599)),ISNUMBER(FIND("phytotoxic",C599)),ISNUMBER(FIND("acute toxicity",C599)),ISNUMBER(FIND("MTT",C599)),ISNUMBER(FIND("survival",C599)),ISNUMBER(FIND("prolifer",C599)),ISNUMBER(FIND("apoptosis",C599)),ISNUMBER(FIND("neurotoxic",C599)),ISNUMBER(FIND("  lysis ",C599)),ISNUMBER(FIND("necrosis",C599)),ISNUMBER(FIND("cellular death",C599))*3,ISNUMBER(FIND("LDH",C599)),ISNUMBER(FIND("Acute toxicity",C599)))</f>
        <v>0</v>
      </c>
      <c r="G599" t="b">
        <f>OR(ISNUMBER(FIND("genotoxic",C599)),ISNUMBER(FIND("genotoxicity",C599)),ISNUMBER(FIND("DNA damage",C599)),ISNUMBER(FIND("DNA",C599)),ISNUMBER(FIND("RNA",C599)),ISNUMBER(FIND("mesothelioma",C599)),ISNUMBER(FIND("carcino",C599)),ISNUMBER(FIND("mutagen",C599)),ISNUMBER(FIND("genetic",C599)))</f>
        <v>0</v>
      </c>
      <c r="H599" t="b">
        <f>OR(ISNUMBER(FIND("inflammatory",C599)),ISNUMBER(FIND("inflamm",C599)))</f>
        <v>0</v>
      </c>
      <c r="I599" t="b">
        <f>OR(ISNUMBER(FIND("immune",C599)),ISNUMBER(FIND("immunological",C599)),ISNUMBER(FIND("interleuk",C599)),ISNUMBER(FIND("platelet activation",C599)),ISNUMBER(FIND("monocyte",C599)),ISNUMBER(FIND("leukocyte",C599)),ISNUMBER(FIND("cytokine",C599)),ISNUMBER(FIND("CD4",C599)),ISNUMBER(FIND("CD8",C599)),ISNUMBER(FIND("T-cell",C599)))</f>
        <v>0</v>
      </c>
      <c r="J599" t="b">
        <f>OR(ISNUMBER(FIND("reactive oxygen",C599)),ISNUMBER(FIND("ROS",C599)),ISNUMBER(FIND("free radical",C599)),ISNUMBER(FIND("oxidative stress",C599)),ISNUMBER(FIND("peroxid",C599)),ISNUMBER(FIND("oxidative",C599)),ISNUMBER(FIND("antioxid",C599)))</f>
        <v>0</v>
      </c>
      <c r="K599" t="b">
        <f>OR(ISNUMBER(FIND("autophag",C599)))</f>
        <v>0</v>
      </c>
      <c r="L599" t="b">
        <f>OR(ISNUMBER(FIND("morpholog",C599)))</f>
        <v>0</v>
      </c>
      <c r="M599" t="b">
        <f>OR(ISNUMBER(FIND("fibrosis",C599)),ISNUMBER(FIND("Fibrosis",C599)),ISNUMBER(FIND("fibrot",C599)))</f>
        <v>0</v>
      </c>
      <c r="N599" t="b">
        <f>OR(ISNUMBER(FIND("offspring",C599)),ISNUMBER(FIND("Parental",C599)),ISNUMBER(FIND("parental",C599)),ISNUMBER(FIND("germline",C599)),ISNUMBER(FIND("reproduc",C599)),ISNUMBER(FIND("embryo",C599)))</f>
        <v>0</v>
      </c>
      <c r="O599" t="b">
        <f>OR(ISNUMBER(FIND("metabol",C599)),ISNUMBER(FIND("Metabol",C599)),ISNUMBER(FIND("digest",C599)),ISNUMBER(FIND("mitochon",C599)))</f>
        <v>0</v>
      </c>
      <c r="P599" t="b">
        <f>OR(ISNUMBER(FIND("ecotox",C599)),ISNUMBER(FIND("Ecotox",B599)),ISNUMBER(FIND("ecotox",B599)),ISNUMBER(FIND("Ecotox",C599)))</f>
        <v>0</v>
      </c>
      <c r="Q599" t="b">
        <f>OR(ISNUMBER(FIND("Bioaccum",C599)),ISNUMBER(FIND("bioaccum",C599)),ISNUMBER(FIND("accum",C599)))</f>
        <v>1</v>
      </c>
      <c r="R599" t="b">
        <f>OR(ISNUMBER(FIND("Occupation",C599)),ISNUMBER(FIND("occupation",C599)),ISNUMBER(FIND("worker",C599)),ISNUMBER(FIND("workforce",C599)))</f>
        <v>0</v>
      </c>
      <c r="S599" t="b">
        <f>NOT(OR(F599,G599,H599,I599,J599,K599,L599,M599,N599,O599,P599,Q599,R599))</f>
        <v>0</v>
      </c>
      <c r="U599" t="b">
        <f>OR(Table1[[#This Row],[Inflammation]],Table1[[#This Row],[Immune]])</f>
        <v>0</v>
      </c>
      <c r="V599" t="str">
        <f>IF(OR(Table1[[#This Row],[Rodents]],Table1[[#This Row],[Human]],Table1[[#This Row],[Pig]]),OR(ISNUMBER(FIND("intratrach",C599)),ISNUMBER(FIND("nasal ",C599)),ISNUMBER(FIND("instill",C599))),"NA")</f>
        <v>NA</v>
      </c>
      <c r="W599" t="str">
        <f>IF(OR(Table1[[#This Row],[Rodents]],Table1[[#This Row],[Human]],Table1[[#This Row],[Pig]]),OR(ISNUMBER(FIND("dermal",C599)),ISNUMBER(FIND("skin ",C599))),"NA")</f>
        <v>NA</v>
      </c>
      <c r="X599" t="str">
        <f>IF(OR(Table1[[#This Row],[Rodents]],Table1[[#This Row],[Human]],Table1[[#This Row],[Pig]]),OR(ISNUMBER(FIND("injected",C599)),ISNUMBER(FIND("periton",C599)),ISNUMBER(FIND("intrascrot",C599))),"NA")</f>
        <v>NA</v>
      </c>
      <c r="Y599" t="str">
        <f>IF(OR(Table1[[#This Row],[Rodents]],Table1[[#This Row],[Human]],Table1[[#This Row],[Pig]]),NOT(OR(Table1[[#This Row],[Inhaled/Intratracheal/intranasal]],Table1[[#This Row],[Dermal]],Table1[[#This Row],[Injected]])),"NA")</f>
        <v>NA</v>
      </c>
      <c r="AA599" t="b">
        <f>OR(ISNUMBER(FIND("fish ",C599)),ISNUMBER(FIND("Fish ",C599)),ISNUMBER(FIND("aquatic",C599)),ISNUMBER(FIND("daphnids",C599)),ISNUMBER(FIND("Carcinus maenas",C599)),ISNUMBER(FIND("Daphnia",C599)),ISNUMBER(FIND("Ruditapes philippinarum",C599)),ISNUMBER(FIND("daphnia",C599)),ISNUMBER(FIND("marine",C599)),ISNUMBER(FIND("mussel",C599)),ISNUMBER(FIND("algae",C599)),ISNUMBER(FIND("Donax faba",C599)),ISNUMBER(FIND("estuarine",C599)),ISNUMBER(FIND("snail",C599)),ISNUMBER(FIND("Prorocentrum donghaiense",C599)) )</f>
        <v>0</v>
      </c>
      <c r="AB599" t="b">
        <f>OR(ISNUMBER(FIND(" rat ",C599)),ISNUMBER(FIND(" rats ",C599)),ISNUMBER(FIND(" Rats ",C599)),ISNUMBER(FIND(" Rat ",C599)),ISNUMBER(FIND(" rat.",C599)),ISNUMBER(FIND(" rats.",C599)),ISNUMBER(FIND("mouse",C599)),ISNUMBER(FIND("mice",C599)), ISNUMBER(FIND(" Mice",C599)))</f>
        <v>0</v>
      </c>
      <c r="AC599" t="b">
        <f>OR(ISNUMBER(FIND(" cell ",C599)),ISNUMBER(FIND("fibroblast",C599)),ISNUMBER(FIND("macrophage",C599)),ISNUMBER(FIND("epithelial",C599)),ISNUMBER(FIND("endothelial",C599)),ISNUMBER(FIND("neuron",C599)),ISNUMBER(FIND(" cells ",C599)),ISNUMBER(FIND("RBC",C599)),ISNUMBER(FIND("mitochond",C599)),ISNUMBER(FIND("adipocyte",C599)),ISNUMBER(FIND("osteo",C599)),ISNUMBER(FIND("keratin",C599)),ISNUMBER(FIND(" cell's ",C599)),ISNUMBER(FIND("eukary",C599)),ISNUMBER(FIND("sperm",C599)))</f>
        <v>1</v>
      </c>
      <c r="AD599" t="b">
        <f>OR(ISNUMBER(FIND("human",B599)),ISNUMBER(FIND("workers",B599)),ISNUMBER(FIND("workforces",B599)),ISNUMBER(FIND("occupational",B599)),ISNUMBER(FIND("Case report",B599)),ISNUMBER(FIND("Workplaces",B599)),ISNUMBER(FIND("worker",B599)))</f>
        <v>0</v>
      </c>
      <c r="AE599" t="b">
        <f>OR(ISNUMBER(FIND(" plant ",C599)),ISNUMBER(FIND("Plant ",C599)),ISNUMBER(FIND("tomato",C599)),ISNUMBER(FIND("plants",C599)),ISNUMBER(FIND("Plants",C599)),ISNUMBER(FIND("algae",C599)),ISNUMBER(FIND("lettuce",C599)),ISNUMBER(FIND("green gram sprouts ",C599)),ISNUMBER(FIND("Cucurbita pepo",C599)),ISNUMBER(FIND("bean ",C599)),ISNUMBER(FIND("chloroplast",C599)),ISNUMBER(FIND("chlorophyll",C599)),ISNUMBER(FIND("seedling",C599)),ISNUMBER(FIND("canola",C599)),ISNUMBER(FIND("shoot",C599)),ISNUMBER(FIND("photosynthes",C599)),ISNUMBER(FIND(" leaves ",C599)),,ISNUMBER(FIND("agriculture",C599)),ISNUMBER(FIND(" crops ",C599)))</f>
        <v>0</v>
      </c>
      <c r="AF599" t="b">
        <f>OR(ISNUMBER(FIND("bacteria",C599)),ISNUMBER(FIND("Bacteria",C599)),ISNUMBER(FIND("Bacterium",C599)),ISNUMBER(FIND("bacterium",C599)),ISNUMBER(FIND(" coli ",C599)))</f>
        <v>0</v>
      </c>
      <c r="AG599" t="b">
        <f>OR(ISNUMBER(FIND("fungi",C599)),ISNUMBER(FIND("Fungi",C599)),ISNUMBER(FIND("fungus",C599)),ISNUMBER(FIND("Fungus",C599)),ISNUMBER(FIND("mushroom",C599)),ISNUMBER(FIND("Mushroom",C599)),ISNUMBER(FIND(" mold ",C599)))</f>
        <v>0</v>
      </c>
      <c r="AH599" t="b">
        <f>OR(ISNUMBER(FIND("Pig ",C599)),ISNUMBER(FIND("pig ",C599)),ISNUMBER(FIND("Pigs ",C599)),ISNUMBER(FIND("pigs ",C599)))</f>
        <v>0</v>
      </c>
      <c r="AI599" t="b">
        <f>OR(ISNUMBER(FIND(" C. elegans",C599)),ISNUMBER(FIND("Caenorhabditis elegans",C599)),ISNUMBER(FIND("earthworms",C599)),ISNUMBER(FIND(" Ficopomatus enigmaticus",C599)),ISNUMBER(FIND("larva",C599)),ISNUMBER(FIND("Lumbriculus variegatus",C599)),ISNUMBER(FIND("nematode",C599)))</f>
        <v>0</v>
      </c>
      <c r="AJ599" t="b">
        <f>NOT(OR(AA599,AB599,AC599,AD599,AE599,AF599,AG599,AH599,AI599))</f>
        <v>0</v>
      </c>
      <c r="AL599" t="b">
        <f>OR(AA599,AB599,AD599,AE599,AF599,AG599,AH599,AI599)</f>
        <v>0</v>
      </c>
      <c r="AM599" t="b">
        <f>IF(Table1[[#This Row],[In vivo?]],IF(Table1[[#This Row],[Cell]],FALSE,TRUE),FALSE)</f>
        <v>0</v>
      </c>
      <c r="AN599" t="b">
        <f>AND(AC599,AL599)</f>
        <v>0</v>
      </c>
      <c r="AO599" t="b">
        <f>IF(Table1[[#This Row],[Cell]],IF(Table1[[#This Row],[In vivo?]],FALSE,TRUE),FALSE)</f>
        <v>1</v>
      </c>
      <c r="AP599" t="b">
        <f>NOT(OR(Table1[[#This Row],[In vivo?]],Table1[[#This Row],[Only in Cell]]))</f>
        <v>0</v>
      </c>
      <c r="AQ599" t="str">
        <f>IF(OR(Table1[[#This Row],[Rodents]],Table1[[#This Row],[Human]],Table1[[#This Row],[Pig]]),OR(ISNUMBER(FIND("pulmonary",C599)),ISNUMBER(FIND("lung",C599))),"NA")</f>
        <v>NA</v>
      </c>
      <c r="AR599" t="str">
        <f>IF(OR(Table1[[#This Row],[Rodents]],Table1[[#This Row],[Human]],Table1[[#This Row],[Pig]]),OR(ISNUMBER(FIND("skin",C599)),ISNUMBER(FIND("dermal",C599))),"NA")</f>
        <v>NA</v>
      </c>
      <c r="AS599" t="str">
        <f>IF(OR(Table1[[#This Row],[Rodents]],Table1[[#This Row],[Human]],Table1[[#This Row],[Pig]]),OR(ISNUMBER(FIND("liver",C599)),ISNUMBER(FIND("hepat",C599))),"NA")</f>
        <v>NA</v>
      </c>
      <c r="AT599" t="str">
        <f>IF(OR(Table1[[#This Row],[Rodents]],Table1[[#This Row],[Human]],Table1[[#This Row],[Pig]]),OR(ISNUMBER(FIND("kidney",C599)),ISNUMBER(FIND("neph",C599))),"NA")</f>
        <v>NA</v>
      </c>
      <c r="AU599" t="str">
        <f>IF(OR(Table1[[#This Row],[Rodents]],Table1[[#This Row],[Human]],Table1[[#This Row],[Pig]]),OR(ISNUMBER(FIND("brain",C599)),ISNUMBER(FIND("neur",C599)),ISNUMBER(FIND("nerv",C599))),"NA")</f>
        <v>NA</v>
      </c>
      <c r="AV599" t="str">
        <f>IF(OR(Table1[[#This Row],[Rodents]],Table1[[#This Row],[Human]],Table1[[#This Row],[Pig]]),OR(ISNUMBER(FIND("heart",C599)),ISNUMBER(FIND("cardi",C599))),"NA")</f>
        <v>NA</v>
      </c>
      <c r="AW599" t="str">
        <f>IF(OR(Table1[[#This Row],[Rodents]],Table1[[#This Row],[Human]],Table1[[#This Row],[Pig]]),OR(ISNUMBER(FIND("gastro",C599)),ISNUMBER(FIND("intesti",C599)),ISNUMBER(FIND("stomach",C599))),"NA")</f>
        <v>NA</v>
      </c>
      <c r="AX599" t="str">
        <f>IF(OR(Table1[[#This Row],[Rodents]],Table1[[#This Row],[Human]],Table1[[#This Row],[Pig]]),NOT(OR(AQ599,AR599,AS599,AT599,AU599,AV599,AW599)),"NA")</f>
        <v>NA</v>
      </c>
      <c r="AY599" t="b">
        <f>OR(ISNUMBER(FIND("SWCNT",C599)),ISNUMBER(FIND("SWNT",C599)),ISNUMBER(FIND("single-wall",C599)),ISNUMBER(FIND("single wall",C599)),ISNUMBER(FIND("Single wall",C599)),ISNUMBER(FIND("Single-wall",C599)),ISNUMBER(FIND("SWCNT",B599)),ISNUMBER(FIND("SWNT",B599)),ISNUMBER(FIND("single-wall",B599)),ISNUMBER(FIND("single wall",B599)),ISNUMBER(FIND("Single-wall",B599)),ISNUMBER(FIND("Single wall",B599)))</f>
        <v>0</v>
      </c>
      <c r="AZ599" t="b">
        <f>OR(ISNUMBER(FIND("MWCNT",C599)),ISNUMBER(FIND("MWNT",C599)),ISNUMBER(FIND("multi-wall",C599)),ISNUMBER(FIND("multi wall",C599)),ISNUMBER(FIND("multiwall",C599)),ISNUMBER(FIND("Multi-wall",C599)),ISNUMBER(FIND("Multi wall",C599)),ISNUMBER(FIND("Multiwall",C599)),ISNUMBER(FIND("MWCNT",B599)),ISNUMBER(FIND("MWNT",B599)),ISNUMBER(FIND("multi-wall",B599)),ISNUMBER(FIND("multi wall",B599)),ISNUMBER(FIND("multiwall",B599)),ISNUMBER(FIND("Multi-wall",B599)),ISNUMBER(FIND("Multi wall",B599)),ISNUMBER(FIND("Multiwall",B599)),ISNUMBER(FIND("Double-wall",B599)),ISNUMBER(FIND("Double wall",B599)),ISNUMBER(FIND("Doublewall",B599)),ISNUMBER(FIND("double-wall",B599)),ISNUMBER(FIND("double wall",B599)),ISNUMBER(FIND("doublewall",B599)))</f>
        <v>0</v>
      </c>
      <c r="BA599" t="b">
        <f>AND(Table1[[#This Row],[SWCNT]],Table1[[#This Row],[MWCNT]])</f>
        <v>0</v>
      </c>
      <c r="BB599" t="b">
        <f>IF(Table1[[#This Row],[SWCNT]]=TRUE,FALSE,IF(Table1[[#This Row],[MWCNT]]=TRUE,FALSE,TRUE))</f>
        <v>1</v>
      </c>
      <c r="BC599" s="18"/>
    </row>
    <row r="600" spans="1:55" ht="203.5">
      <c r="A600" t="s">
        <v>2658</v>
      </c>
      <c r="B600" s="2" t="s">
        <v>2659</v>
      </c>
      <c r="C600" s="16" t="s">
        <v>2660</v>
      </c>
      <c r="D600" s="17" t="s">
        <v>2338</v>
      </c>
      <c r="E600" s="2">
        <v>2016</v>
      </c>
      <c r="F600" t="b">
        <f>OR(ISNUMBER(FIND("cytotoxic",C600)),ISNUMBER(FIND("Cytotoxic",C600)),ISNUMBER(FIND("cellular toxicity",C600)),ISNUMBER(FIND("cell death",C600)),ISNUMBER(FIND("viable",C600)),ISNUMBER(FIND("phytotoxic",C600)),ISNUMBER(FIND("acute toxicity",C600)),ISNUMBER(FIND("MTT",C600)),ISNUMBER(FIND("survival",C600)),ISNUMBER(FIND("prolifer",C600)),ISNUMBER(FIND("apoptosis",C600)),ISNUMBER(FIND("neurotoxic",C600)),ISNUMBER(FIND("  lysis ",C600)),ISNUMBER(FIND("necrosis",C600)),ISNUMBER(FIND("cellular death",C600))*3,ISNUMBER(FIND("LDH",C600)),ISNUMBER(FIND("Acute toxicity",C600)))</f>
        <v>0</v>
      </c>
      <c r="G600" t="b">
        <f>OR(ISNUMBER(FIND("genotoxic",C600)),ISNUMBER(FIND("genotoxicity",C600)),ISNUMBER(FIND("DNA damage",C600)),ISNUMBER(FIND("DNA",C600)),ISNUMBER(FIND("RNA",C600)),ISNUMBER(FIND("mesothelioma",C600)),ISNUMBER(FIND("carcino",C600)),ISNUMBER(FIND("mutagen",C600)),ISNUMBER(FIND("genetic",C600)))</f>
        <v>1</v>
      </c>
      <c r="H600" t="b">
        <f>OR(ISNUMBER(FIND("inflammatory",C600)),ISNUMBER(FIND("inflamm",C600)))</f>
        <v>0</v>
      </c>
      <c r="I600" t="b">
        <f>OR(ISNUMBER(FIND("immune",C600)),ISNUMBER(FIND("immunological",C600)),ISNUMBER(FIND("interleuk",C600)),ISNUMBER(FIND("platelet activation",C600)),ISNUMBER(FIND("monocyte",C600)),ISNUMBER(FIND("leukocyte",C600)),ISNUMBER(FIND("cytokine",C600)),ISNUMBER(FIND("CD4",C600)),ISNUMBER(FIND("CD8",C600)),ISNUMBER(FIND("T-cell",C600)))</f>
        <v>0</v>
      </c>
      <c r="J600" t="b">
        <f>OR(ISNUMBER(FIND("reactive oxygen",C600)),ISNUMBER(FIND("ROS",C600)),ISNUMBER(FIND("free radical",C600)),ISNUMBER(FIND("oxidative stress",C600)),ISNUMBER(FIND("peroxid",C600)),ISNUMBER(FIND("oxidative",C600)),ISNUMBER(FIND("antioxid",C600)))</f>
        <v>0</v>
      </c>
      <c r="K600" t="b">
        <f>OR(ISNUMBER(FIND("autophag",C600)))</f>
        <v>0</v>
      </c>
      <c r="L600" t="b">
        <f>OR(ISNUMBER(FIND("morpholog",C600)))</f>
        <v>0</v>
      </c>
      <c r="M600" t="b">
        <f>OR(ISNUMBER(FIND("fibrosis",C600)),ISNUMBER(FIND("Fibrosis",C600)),ISNUMBER(FIND("fibrot",C600)))</f>
        <v>0</v>
      </c>
      <c r="N600" t="b">
        <f>OR(ISNUMBER(FIND("offspring",C600)),ISNUMBER(FIND("Parental",C600)),ISNUMBER(FIND("parental",C600)),ISNUMBER(FIND("germline",C600)),ISNUMBER(FIND("reproduc",C600)),ISNUMBER(FIND("embryo",C600)))</f>
        <v>0</v>
      </c>
      <c r="O600" t="b">
        <f>OR(ISNUMBER(FIND("metabol",C600)),ISNUMBER(FIND("Metabol",C600)),ISNUMBER(FIND("digest",C600)),ISNUMBER(FIND("mitochon",C600)))</f>
        <v>0</v>
      </c>
      <c r="P600" t="b">
        <f>OR(ISNUMBER(FIND("ecotox",C600)),ISNUMBER(FIND("Ecotox",B600)),ISNUMBER(FIND("ecotox",B600)),ISNUMBER(FIND("Ecotox",C600)))</f>
        <v>0</v>
      </c>
      <c r="Q600" t="b">
        <f>OR(ISNUMBER(FIND("Bioaccum",C600)),ISNUMBER(FIND("bioaccum",C600)),ISNUMBER(FIND("accum",C600)))</f>
        <v>0</v>
      </c>
      <c r="R600" t="b">
        <f>OR(ISNUMBER(FIND("Occupation",C600)),ISNUMBER(FIND("occupation",C600)),ISNUMBER(FIND("worker",C600)),ISNUMBER(FIND("workforce",C600)))</f>
        <v>0</v>
      </c>
      <c r="S600" t="b">
        <f>NOT(OR(F600,G600,H600,I600,J600,K600,L600,M600,N600,O600,P600,Q600,R600))</f>
        <v>0</v>
      </c>
      <c r="U600" t="b">
        <f>OR(Table1[[#This Row],[Inflammation]],Table1[[#This Row],[Immune]])</f>
        <v>0</v>
      </c>
      <c r="V600" t="str">
        <f>IF(OR(Table1[[#This Row],[Rodents]],Table1[[#This Row],[Human]],Table1[[#This Row],[Pig]]),OR(ISNUMBER(FIND("intratrach",C600)),ISNUMBER(FIND("nasal ",C600)),ISNUMBER(FIND("instill",C600))),"NA")</f>
        <v>NA</v>
      </c>
      <c r="W600" t="str">
        <f>IF(OR(Table1[[#This Row],[Rodents]],Table1[[#This Row],[Human]],Table1[[#This Row],[Pig]]),OR(ISNUMBER(FIND("dermal",C600)),ISNUMBER(FIND("skin ",C600))),"NA")</f>
        <v>NA</v>
      </c>
      <c r="X600" t="str">
        <f>IF(OR(Table1[[#This Row],[Rodents]],Table1[[#This Row],[Human]],Table1[[#This Row],[Pig]]),OR(ISNUMBER(FIND("injected",C600)),ISNUMBER(FIND("periton",C600)),ISNUMBER(FIND("intrascrot",C600))),"NA")</f>
        <v>NA</v>
      </c>
      <c r="Y600" t="str">
        <f>IF(OR(Table1[[#This Row],[Rodents]],Table1[[#This Row],[Human]],Table1[[#This Row],[Pig]]),NOT(OR(Table1[[#This Row],[Inhaled/Intratracheal/intranasal]],Table1[[#This Row],[Dermal]],Table1[[#This Row],[Injected]])),"NA")</f>
        <v>NA</v>
      </c>
      <c r="AA600" t="b">
        <f>OR(ISNUMBER(FIND("fish ",C600)),ISNUMBER(FIND("Fish ",C600)),ISNUMBER(FIND("aquatic",C600)),ISNUMBER(FIND("daphnids",C600)),ISNUMBER(FIND("Carcinus maenas",C600)),ISNUMBER(FIND("Daphnia",C600)),ISNUMBER(FIND("Ruditapes philippinarum",C600)),ISNUMBER(FIND("daphnia",C600)),ISNUMBER(FIND("marine",C600)),ISNUMBER(FIND("mussel",C600)),ISNUMBER(FIND("algae",C600)),ISNUMBER(FIND("Donax faba",C600)),ISNUMBER(FIND("estuarine",C600)),ISNUMBER(FIND("snail",C600)),ISNUMBER(FIND("Prorocentrum donghaiense",C600)) )</f>
        <v>0</v>
      </c>
      <c r="AB600" t="b">
        <f>OR(ISNUMBER(FIND(" rat ",C600)),ISNUMBER(FIND(" rats ",C600)),ISNUMBER(FIND(" Rats ",C600)),ISNUMBER(FIND(" Rat ",C600)),ISNUMBER(FIND(" rat.",C600)),ISNUMBER(FIND(" rats.",C600)),ISNUMBER(FIND("mouse",C600)),ISNUMBER(FIND("mice",C600)), ISNUMBER(FIND(" Mice",C600)))</f>
        <v>0</v>
      </c>
      <c r="AC600" t="b">
        <f>OR(ISNUMBER(FIND(" cell ",C600)),ISNUMBER(FIND("fibroblast",C600)),ISNUMBER(FIND("macrophage",C600)),ISNUMBER(FIND("epithelial",C600)),ISNUMBER(FIND("endothelial",C600)),ISNUMBER(FIND("neuron",C600)),ISNUMBER(FIND(" cells ",C600)),ISNUMBER(FIND("RBC",C600)),ISNUMBER(FIND("mitochond",C600)),ISNUMBER(FIND("adipocyte",C600)),ISNUMBER(FIND("osteo",C600)),ISNUMBER(FIND("keratin",C600)),ISNUMBER(FIND(" cell's ",C600)),ISNUMBER(FIND("eukary",C600)),ISNUMBER(FIND("sperm",C600)))</f>
        <v>1</v>
      </c>
      <c r="AD600" t="b">
        <f>OR(ISNUMBER(FIND("human",B600)),ISNUMBER(FIND("workers",B600)),ISNUMBER(FIND("workforces",B600)),ISNUMBER(FIND("occupational",B600)),ISNUMBER(FIND("Case report",B600)),ISNUMBER(FIND("Workplaces",B600)),ISNUMBER(FIND("worker",B600)))</f>
        <v>0</v>
      </c>
      <c r="AE600" t="b">
        <f>OR(ISNUMBER(FIND(" plant ",C600)),ISNUMBER(FIND("Plant ",C600)),ISNUMBER(FIND("tomato",C600)),ISNUMBER(FIND("plants",C600)),ISNUMBER(FIND("Plants",C600)),ISNUMBER(FIND("algae",C600)),ISNUMBER(FIND("lettuce",C600)),ISNUMBER(FIND("green gram sprouts ",C600)),ISNUMBER(FIND("Cucurbita pepo",C600)),ISNUMBER(FIND("bean ",C600)),ISNUMBER(FIND("chloroplast",C600)),ISNUMBER(FIND("chlorophyll",C600)),ISNUMBER(FIND("seedling",C600)),ISNUMBER(FIND("canola",C600)),ISNUMBER(FIND("shoot",C600)),ISNUMBER(FIND("photosynthes",C600)),ISNUMBER(FIND(" leaves ",C600)),,ISNUMBER(FIND("agriculture",C600)),ISNUMBER(FIND(" crops ",C600)))</f>
        <v>0</v>
      </c>
      <c r="AF600" t="b">
        <f>OR(ISNUMBER(FIND("bacteria",C600)),ISNUMBER(FIND("Bacteria",C600)),ISNUMBER(FIND("Bacterium",C600)),ISNUMBER(FIND("bacterium",C600)),ISNUMBER(FIND(" coli ",C600)))</f>
        <v>0</v>
      </c>
      <c r="AG600" t="b">
        <f>OR(ISNUMBER(FIND("fungi",C600)),ISNUMBER(FIND("Fungi",C600)),ISNUMBER(FIND("fungus",C600)),ISNUMBER(FIND("Fungus",C600)),ISNUMBER(FIND("mushroom",C600)),ISNUMBER(FIND("Mushroom",C600)),ISNUMBER(FIND(" mold ",C600)))</f>
        <v>0</v>
      </c>
      <c r="AH600" t="b">
        <f>OR(ISNUMBER(FIND("Pig ",C600)),ISNUMBER(FIND("pig ",C600)),ISNUMBER(FIND("Pigs ",C600)),ISNUMBER(FIND("pigs ",C600)))</f>
        <v>0</v>
      </c>
      <c r="AI600" t="b">
        <f>OR(ISNUMBER(FIND(" C. elegans",C600)),ISNUMBER(FIND("Caenorhabditis elegans",C600)),ISNUMBER(FIND("earthworms",C600)),ISNUMBER(FIND(" Ficopomatus enigmaticus",C600)),ISNUMBER(FIND("larva",C600)),ISNUMBER(FIND("Lumbriculus variegatus",C600)),ISNUMBER(FIND("nematode",C600)))</f>
        <v>0</v>
      </c>
      <c r="AJ600" t="b">
        <f>NOT(OR(AA600,AB600,AC600,AD600,AE600,AF600,AG600,AH600,AI600))</f>
        <v>0</v>
      </c>
      <c r="AL600" t="b">
        <f>OR(AA600,AB600,AD600,AE600,AF600,AG600,AH600,AI600)</f>
        <v>0</v>
      </c>
      <c r="AM600" t="b">
        <f>IF(Table1[[#This Row],[In vivo?]],IF(Table1[[#This Row],[Cell]],FALSE,TRUE),FALSE)</f>
        <v>0</v>
      </c>
      <c r="AN600" t="b">
        <f>AND(AC600,AL600)</f>
        <v>0</v>
      </c>
      <c r="AO600" t="b">
        <f>IF(Table1[[#This Row],[Cell]],IF(Table1[[#This Row],[In vivo?]],FALSE,TRUE),FALSE)</f>
        <v>1</v>
      </c>
      <c r="AP600" t="b">
        <f>NOT(OR(Table1[[#This Row],[In vivo?]],Table1[[#This Row],[Only in Cell]]))</f>
        <v>0</v>
      </c>
      <c r="AQ600" t="str">
        <f>IF(OR(Table1[[#This Row],[Rodents]],Table1[[#This Row],[Human]],Table1[[#This Row],[Pig]]),OR(ISNUMBER(FIND("pulmonary",C600)),ISNUMBER(FIND("lung",C600))),"NA")</f>
        <v>NA</v>
      </c>
      <c r="AR600" t="str">
        <f>IF(OR(Table1[[#This Row],[Rodents]],Table1[[#This Row],[Human]],Table1[[#This Row],[Pig]]),OR(ISNUMBER(FIND("skin",C600)),ISNUMBER(FIND("dermal",C600))),"NA")</f>
        <v>NA</v>
      </c>
      <c r="AS600" t="str">
        <f>IF(OR(Table1[[#This Row],[Rodents]],Table1[[#This Row],[Human]],Table1[[#This Row],[Pig]]),OR(ISNUMBER(FIND("liver",C600)),ISNUMBER(FIND("hepat",C600))),"NA")</f>
        <v>NA</v>
      </c>
      <c r="AT600" t="str">
        <f>IF(OR(Table1[[#This Row],[Rodents]],Table1[[#This Row],[Human]],Table1[[#This Row],[Pig]]),OR(ISNUMBER(FIND("kidney",C600)),ISNUMBER(FIND("neph",C600))),"NA")</f>
        <v>NA</v>
      </c>
      <c r="AU600" t="str">
        <f>IF(OR(Table1[[#This Row],[Rodents]],Table1[[#This Row],[Human]],Table1[[#This Row],[Pig]]),OR(ISNUMBER(FIND("brain",C600)),ISNUMBER(FIND("neur",C600)),ISNUMBER(FIND("nerv",C600))),"NA")</f>
        <v>NA</v>
      </c>
      <c r="AV600" t="str">
        <f>IF(OR(Table1[[#This Row],[Rodents]],Table1[[#This Row],[Human]],Table1[[#This Row],[Pig]]),OR(ISNUMBER(FIND("heart",C600)),ISNUMBER(FIND("cardi",C600))),"NA")</f>
        <v>NA</v>
      </c>
      <c r="AW600" t="str">
        <f>IF(OR(Table1[[#This Row],[Rodents]],Table1[[#This Row],[Human]],Table1[[#This Row],[Pig]]),OR(ISNUMBER(FIND("gastro",C600)),ISNUMBER(FIND("intesti",C600)),ISNUMBER(FIND("stomach",C600))),"NA")</f>
        <v>NA</v>
      </c>
      <c r="AX600" t="str">
        <f>IF(OR(Table1[[#This Row],[Rodents]],Table1[[#This Row],[Human]],Table1[[#This Row],[Pig]]),NOT(OR(AQ600,AR600,AS600,AT600,AU600,AV600,AW600)),"NA")</f>
        <v>NA</v>
      </c>
      <c r="AY600" t="b">
        <f>OR(ISNUMBER(FIND("SWCNT",C600)),ISNUMBER(FIND("SWNT",C600)),ISNUMBER(FIND("single-wall",C600)),ISNUMBER(FIND("single wall",C600)),ISNUMBER(FIND("Single wall",C600)),ISNUMBER(FIND("Single-wall",C600)),ISNUMBER(FIND("SWCNT",B600)),ISNUMBER(FIND("SWNT",B600)),ISNUMBER(FIND("single-wall",B600)),ISNUMBER(FIND("single wall",B600)),ISNUMBER(FIND("Single-wall",B600)),ISNUMBER(FIND("Single wall",B600)))</f>
        <v>0</v>
      </c>
      <c r="AZ600" t="b">
        <f>OR(ISNUMBER(FIND("MWCNT",C600)),ISNUMBER(FIND("MWNT",C600)),ISNUMBER(FIND("multi-wall",C600)),ISNUMBER(FIND("multi wall",C600)),ISNUMBER(FIND("multiwall",C600)),ISNUMBER(FIND("Multi-wall",C600)),ISNUMBER(FIND("Multi wall",C600)),ISNUMBER(FIND("Multiwall",C600)),ISNUMBER(FIND("MWCNT",B600)),ISNUMBER(FIND("MWNT",B600)),ISNUMBER(FIND("multi-wall",B600)),ISNUMBER(FIND("multi wall",B600)),ISNUMBER(FIND("multiwall",B600)),ISNUMBER(FIND("Multi-wall",B600)),ISNUMBER(FIND("Multi wall",B600)),ISNUMBER(FIND("Multiwall",B600)),ISNUMBER(FIND("Double-wall",B600)),ISNUMBER(FIND("Double wall",B600)),ISNUMBER(FIND("Doublewall",B600)),ISNUMBER(FIND("double-wall",B600)),ISNUMBER(FIND("double wall",B600)),ISNUMBER(FIND("doublewall",B600)))</f>
        <v>0</v>
      </c>
      <c r="BA600" t="b">
        <f>AND(Table1[[#This Row],[SWCNT]],Table1[[#This Row],[MWCNT]])</f>
        <v>0</v>
      </c>
      <c r="BB600" t="b">
        <f>IF(Table1[[#This Row],[SWCNT]]=TRUE,FALSE,IF(Table1[[#This Row],[MWCNT]]=TRUE,FALSE,TRUE))</f>
        <v>1</v>
      </c>
      <c r="BC600" s="18"/>
    </row>
    <row r="601" spans="1:55" ht="277.5">
      <c r="A601" t="s">
        <v>4050</v>
      </c>
      <c r="B601" s="2" t="s">
        <v>4052</v>
      </c>
      <c r="C601" s="16" t="s">
        <v>4054</v>
      </c>
      <c r="D601" s="17" t="s">
        <v>1840</v>
      </c>
      <c r="E601" s="2">
        <v>2013</v>
      </c>
      <c r="F601" t="b">
        <f>OR(ISNUMBER(FIND("cytotoxic",C601)),ISNUMBER(FIND("Cytotoxic",C601)),ISNUMBER(FIND("cellular toxicity",C601)),ISNUMBER(FIND("cell death",C601)),ISNUMBER(FIND("viable",C601)),ISNUMBER(FIND("phytotoxic",C601)),ISNUMBER(FIND("acute toxicity",C601)),ISNUMBER(FIND("MTT",C601)),ISNUMBER(FIND("survival",C601)),ISNUMBER(FIND("prolifer",C601)),ISNUMBER(FIND("apoptosis",C601)),ISNUMBER(FIND("neurotoxic",C601)),ISNUMBER(FIND("  lysis ",C601)),ISNUMBER(FIND("necrosis",C601)),ISNUMBER(FIND("cellular death",C601))*3,ISNUMBER(FIND("LDH",C601)),ISNUMBER(FIND("Acute toxicity",C601)))</f>
        <v>0</v>
      </c>
      <c r="G601" t="b">
        <f>OR(ISNUMBER(FIND("genotoxic",C601)),ISNUMBER(FIND("genotoxicity",C601)),ISNUMBER(FIND("DNA damage",C601)),ISNUMBER(FIND("DNA",C601)),ISNUMBER(FIND("RNA",C601)),ISNUMBER(FIND("mesothelioma",C601)),ISNUMBER(FIND("carcino",C601)),ISNUMBER(FIND("mutagen",C601)),ISNUMBER(FIND("genetic",C601)))</f>
        <v>0</v>
      </c>
      <c r="H601" t="b">
        <f>OR(ISNUMBER(FIND("inflammatory",C601)),ISNUMBER(FIND("inflamm",C601)))</f>
        <v>0</v>
      </c>
      <c r="I601" t="b">
        <f>OR(ISNUMBER(FIND("immune",C601)),ISNUMBER(FIND("immunological",C601)),ISNUMBER(FIND("interleuk",C601)),ISNUMBER(FIND("platelet activation",C601)),ISNUMBER(FIND("monocyte",C601)),ISNUMBER(FIND("leukocyte",C601)),ISNUMBER(FIND("cytokine",C601)),ISNUMBER(FIND("CD4",C601)),ISNUMBER(FIND("CD8",C601)),ISNUMBER(FIND("T-cell",C601)))</f>
        <v>0</v>
      </c>
      <c r="J601" t="b">
        <f>OR(ISNUMBER(FIND("reactive oxygen",C601)),ISNUMBER(FIND("ROS",C601)),ISNUMBER(FIND("free radical",C601)),ISNUMBER(FIND("oxidative stress",C601)),ISNUMBER(FIND("peroxid",C601)),ISNUMBER(FIND("oxidative",C601)),ISNUMBER(FIND("antioxid",C601)))</f>
        <v>0</v>
      </c>
      <c r="K601" t="b">
        <f>OR(ISNUMBER(FIND("autophag",C601)))</f>
        <v>0</v>
      </c>
      <c r="L601" t="b">
        <f>OR(ISNUMBER(FIND("morpholog",C601)))</f>
        <v>0</v>
      </c>
      <c r="M601" t="b">
        <f>OR(ISNUMBER(FIND("fibrosis",C601)),ISNUMBER(FIND("Fibrosis",C601)),ISNUMBER(FIND("fibrot",C601)))</f>
        <v>0</v>
      </c>
      <c r="N601" t="b">
        <f>OR(ISNUMBER(FIND("offspring",C601)),ISNUMBER(FIND("Parental",C601)),ISNUMBER(FIND("parental",C601)),ISNUMBER(FIND("germline",C601)),ISNUMBER(FIND("reproduc",C601)),ISNUMBER(FIND("embryo",C601)))</f>
        <v>0</v>
      </c>
      <c r="O601" t="b">
        <f>OR(ISNUMBER(FIND("metabol",C601)),ISNUMBER(FIND("Metabol",C601)),ISNUMBER(FIND("digest",C601)),ISNUMBER(FIND("mitochon",C601)))</f>
        <v>0</v>
      </c>
      <c r="P601" t="b">
        <f>OR(ISNUMBER(FIND("ecotox",C601)),ISNUMBER(FIND("Ecotox",B601)),ISNUMBER(FIND("ecotox",B601)),ISNUMBER(FIND("Ecotox",C601)))</f>
        <v>0</v>
      </c>
      <c r="Q601" t="b">
        <f>OR(ISNUMBER(FIND("Bioaccum",C601)),ISNUMBER(FIND("bioaccum",C601)),ISNUMBER(FIND("accum",C601)))</f>
        <v>1</v>
      </c>
      <c r="R601" t="b">
        <f>OR(ISNUMBER(FIND("Occupation",C601)),ISNUMBER(FIND("occupation",C601)),ISNUMBER(FIND("worker",C601)),ISNUMBER(FIND("workforce",C601)))</f>
        <v>0</v>
      </c>
      <c r="S601" t="b">
        <f>NOT(OR(F601,G601,H601,I601,J601,K601,L601,M601,N601,O601,P601,Q601,R601))</f>
        <v>0</v>
      </c>
      <c r="U601" t="b">
        <f>OR(Table1[[#This Row],[Inflammation]],Table1[[#This Row],[Immune]])</f>
        <v>0</v>
      </c>
      <c r="V601" t="str">
        <f>IF(OR(Table1[[#This Row],[Rodents]],Table1[[#This Row],[Human]],Table1[[#This Row],[Pig]]),OR(ISNUMBER(FIND("intratrach",C601)),ISNUMBER(FIND("nasal ",C601)),ISNUMBER(FIND("instill",C601))),"NA")</f>
        <v>NA</v>
      </c>
      <c r="W601" t="str">
        <f>IF(OR(Table1[[#This Row],[Rodents]],Table1[[#This Row],[Human]],Table1[[#This Row],[Pig]]),OR(ISNUMBER(FIND("dermal",C601)),ISNUMBER(FIND("skin ",C601))),"NA")</f>
        <v>NA</v>
      </c>
      <c r="X601" t="str">
        <f>IF(OR(Table1[[#This Row],[Rodents]],Table1[[#This Row],[Human]],Table1[[#This Row],[Pig]]),OR(ISNUMBER(FIND("injected",C601)),ISNUMBER(FIND("periton",C601)),ISNUMBER(FIND("intrascrot",C601))),"NA")</f>
        <v>NA</v>
      </c>
      <c r="Y601" t="str">
        <f>IF(OR(Table1[[#This Row],[Rodents]],Table1[[#This Row],[Human]],Table1[[#This Row],[Pig]]),NOT(OR(Table1[[#This Row],[Inhaled/Intratracheal/intranasal]],Table1[[#This Row],[Dermal]],Table1[[#This Row],[Injected]])),"NA")</f>
        <v>NA</v>
      </c>
      <c r="AA601" t="b">
        <f>OR(ISNUMBER(FIND("fish ",C601)),ISNUMBER(FIND("Fish ",C601)),ISNUMBER(FIND("aquatic",C601)),ISNUMBER(FIND("daphnids",C601)),ISNUMBER(FIND("Carcinus maenas",C601)),ISNUMBER(FIND("Daphnia",C601)),ISNUMBER(FIND("Ruditapes philippinarum",C601)),ISNUMBER(FIND("daphnia",C601)),ISNUMBER(FIND("marine",C601)),ISNUMBER(FIND("mussel",C601)),ISNUMBER(FIND("algae",C601)),ISNUMBER(FIND("Donax faba",C601)),ISNUMBER(FIND("estuarine",C601)),ISNUMBER(FIND("snail",C601)),ISNUMBER(FIND("Prorocentrum donghaiense",C601)) )</f>
        <v>1</v>
      </c>
      <c r="AB601" t="b">
        <f>OR(ISNUMBER(FIND(" rat ",C601)),ISNUMBER(FIND(" rats ",C601)),ISNUMBER(FIND(" Rats ",C601)),ISNUMBER(FIND(" Rat ",C601)),ISNUMBER(FIND(" rat.",C601)),ISNUMBER(FIND(" rats.",C601)),ISNUMBER(FIND("mouse",C601)),ISNUMBER(FIND("mice",C601)), ISNUMBER(FIND(" Mice",C601)))</f>
        <v>0</v>
      </c>
      <c r="AC601" t="b">
        <f>OR(ISNUMBER(FIND(" cell ",C601)),ISNUMBER(FIND("fibroblast",C601)),ISNUMBER(FIND("macrophage",C601)),ISNUMBER(FIND("epithelial",C601)),ISNUMBER(FIND("endothelial",C601)),ISNUMBER(FIND("neuron",C601)),ISNUMBER(FIND(" cells ",C601)),ISNUMBER(FIND("RBC",C601)),ISNUMBER(FIND("mitochond",C601)),ISNUMBER(FIND("adipocyte",C601)),ISNUMBER(FIND("osteo",C601)),ISNUMBER(FIND("keratin",C601)),ISNUMBER(FIND(" cell's ",C601)),ISNUMBER(FIND("eukary",C601)),ISNUMBER(FIND("sperm",C601)))</f>
        <v>0</v>
      </c>
      <c r="AD601" t="b">
        <f>OR(ISNUMBER(FIND("human",B601)),ISNUMBER(FIND("workers",B601)),ISNUMBER(FIND("workforces",B601)),ISNUMBER(FIND("occupational",B601)),ISNUMBER(FIND("Case report",B601)),ISNUMBER(FIND("Workplaces",B601)),ISNUMBER(FIND("worker",B601)))</f>
        <v>0</v>
      </c>
      <c r="AE601" t="b">
        <f>OR(ISNUMBER(FIND(" plant ",C601)),ISNUMBER(FIND("Plant ",C601)),ISNUMBER(FIND("tomato",C601)),ISNUMBER(FIND("plants",C601)),ISNUMBER(FIND("Plants",C601)),ISNUMBER(FIND("algae",C601)),ISNUMBER(FIND("lettuce",C601)),ISNUMBER(FIND("green gram sprouts ",C601)),ISNUMBER(FIND("Cucurbita pepo",C601)),ISNUMBER(FIND("bean ",C601)),ISNUMBER(FIND("chloroplast",C601)),ISNUMBER(FIND("chlorophyll",C601)),ISNUMBER(FIND("seedling",C601)),ISNUMBER(FIND("canola",C601)),ISNUMBER(FIND("shoot",C601)),ISNUMBER(FIND("photosynthes",C601)),ISNUMBER(FIND(" leaves ",C601)),,ISNUMBER(FIND("agriculture",C601)),ISNUMBER(FIND(" crops ",C601)))</f>
        <v>1</v>
      </c>
      <c r="AF601" t="b">
        <f>OR(ISNUMBER(FIND("bacteria",C601)),ISNUMBER(FIND("Bacteria",C601)),ISNUMBER(FIND("Bacterium",C601)),ISNUMBER(FIND("bacterium",C601)),ISNUMBER(FIND(" coli ",C601)))</f>
        <v>0</v>
      </c>
      <c r="AG601" t="b">
        <f>OR(ISNUMBER(FIND("fungi",C601)),ISNUMBER(FIND("Fungi",C601)),ISNUMBER(FIND("fungus",C601)),ISNUMBER(FIND("Fungus",C601)),ISNUMBER(FIND("mushroom",C601)),ISNUMBER(FIND("Mushroom",C601)),ISNUMBER(FIND(" mold ",C601)))</f>
        <v>0</v>
      </c>
      <c r="AH601" t="b">
        <f>OR(ISNUMBER(FIND("Pig ",C601)),ISNUMBER(FIND("pig ",C601)),ISNUMBER(FIND("Pigs ",C601)),ISNUMBER(FIND("pigs ",C601)))</f>
        <v>0</v>
      </c>
      <c r="AI601" t="b">
        <f>OR(ISNUMBER(FIND(" C. elegans",C601)),ISNUMBER(FIND("Caenorhabditis elegans",C601)),ISNUMBER(FIND("earthworms",C601)),ISNUMBER(FIND(" Ficopomatus enigmaticus",C601)),ISNUMBER(FIND("larva",C601)),ISNUMBER(FIND("Lumbriculus variegatus",C601)),ISNUMBER(FIND("nematode",C601)))</f>
        <v>0</v>
      </c>
      <c r="AJ601" t="b">
        <f>NOT(OR(AA601,AB601,AC601,AD601,AE601,AF601,AG601,AH601,AI601))</f>
        <v>0</v>
      </c>
      <c r="AL601" t="b">
        <f>OR(AA601,AB601,AD601,AE601,AF601,AG601,AH601,AI601)</f>
        <v>1</v>
      </c>
      <c r="AM601" t="b">
        <f>IF(Table1[[#This Row],[In vivo?]],IF(Table1[[#This Row],[Cell]],FALSE,TRUE),FALSE)</f>
        <v>1</v>
      </c>
      <c r="AN601" t="b">
        <f>AND(AC601,AL601)</f>
        <v>0</v>
      </c>
      <c r="AO601" t="b">
        <f>IF(Table1[[#This Row],[Cell]],IF(Table1[[#This Row],[In vivo?]],FALSE,TRUE),FALSE)</f>
        <v>0</v>
      </c>
      <c r="AP601" t="b">
        <f>NOT(OR(Table1[[#This Row],[In vivo?]],Table1[[#This Row],[Only in Cell]]))</f>
        <v>0</v>
      </c>
      <c r="AQ601" t="str">
        <f>IF(OR(Table1[[#This Row],[Rodents]],Table1[[#This Row],[Human]],Table1[[#This Row],[Pig]]),OR(ISNUMBER(FIND("pulmonary",C601)),ISNUMBER(FIND("lung",C601))),"NA")</f>
        <v>NA</v>
      </c>
      <c r="AR601" t="str">
        <f>IF(OR(Table1[[#This Row],[Rodents]],Table1[[#This Row],[Human]],Table1[[#This Row],[Pig]]),OR(ISNUMBER(FIND("skin",C601)),ISNUMBER(FIND("dermal",C601))),"NA")</f>
        <v>NA</v>
      </c>
      <c r="AS601" t="str">
        <f>IF(OR(Table1[[#This Row],[Rodents]],Table1[[#This Row],[Human]],Table1[[#This Row],[Pig]]),OR(ISNUMBER(FIND("liver",C601)),ISNUMBER(FIND("hepat",C601))),"NA")</f>
        <v>NA</v>
      </c>
      <c r="AT601" t="str">
        <f>IF(OR(Table1[[#This Row],[Rodents]],Table1[[#This Row],[Human]],Table1[[#This Row],[Pig]]),OR(ISNUMBER(FIND("kidney",C601)),ISNUMBER(FIND("neph",C601))),"NA")</f>
        <v>NA</v>
      </c>
      <c r="AU601" t="str">
        <f>IF(OR(Table1[[#This Row],[Rodents]],Table1[[#This Row],[Human]],Table1[[#This Row],[Pig]]),OR(ISNUMBER(FIND("brain",C601)),ISNUMBER(FIND("neur",C601)),ISNUMBER(FIND("nerv",C601))),"NA")</f>
        <v>NA</v>
      </c>
      <c r="AV601" t="str">
        <f>IF(OR(Table1[[#This Row],[Rodents]],Table1[[#This Row],[Human]],Table1[[#This Row],[Pig]]),OR(ISNUMBER(FIND("heart",C601)),ISNUMBER(FIND("cardi",C601))),"NA")</f>
        <v>NA</v>
      </c>
      <c r="AW601" t="str">
        <f>IF(OR(Table1[[#This Row],[Rodents]],Table1[[#This Row],[Human]],Table1[[#This Row],[Pig]]),OR(ISNUMBER(FIND("gastro",C601)),ISNUMBER(FIND("intesti",C601)),ISNUMBER(FIND("stomach",C601))),"NA")</f>
        <v>NA</v>
      </c>
      <c r="AX601" t="str">
        <f>IF(OR(Table1[[#This Row],[Rodents]],Table1[[#This Row],[Human]],Table1[[#This Row],[Pig]]),NOT(OR(AQ601,AR601,AS601,AT601,AU601,AV601,AW601)),"NA")</f>
        <v>NA</v>
      </c>
      <c r="AY601" t="b">
        <f>OR(ISNUMBER(FIND("SWCNT",C601)),ISNUMBER(FIND("SWNT",C601)),ISNUMBER(FIND("single-wall",C601)),ISNUMBER(FIND("single wall",C601)),ISNUMBER(FIND("Single wall",C601)),ISNUMBER(FIND("Single-wall",C601)),ISNUMBER(FIND("SWCNT",B601)),ISNUMBER(FIND("SWNT",B601)),ISNUMBER(FIND("single-wall",B601)),ISNUMBER(FIND("single wall",B601)),ISNUMBER(FIND("Single-wall",B601)),ISNUMBER(FIND("Single wall",B601)))</f>
        <v>0</v>
      </c>
      <c r="AZ601" t="b">
        <f>OR(ISNUMBER(FIND("MWCNT",C601)),ISNUMBER(FIND("MWNT",C601)),ISNUMBER(FIND("multi-wall",C601)),ISNUMBER(FIND("multi wall",C601)),ISNUMBER(FIND("multiwall",C601)),ISNUMBER(FIND("Multi-wall",C601)),ISNUMBER(FIND("Multi wall",C601)),ISNUMBER(FIND("Multiwall",C601)),ISNUMBER(FIND("MWCNT",B601)),ISNUMBER(FIND("MWNT",B601)),ISNUMBER(FIND("multi-wall",B601)),ISNUMBER(FIND("multi wall",B601)),ISNUMBER(FIND("multiwall",B601)),ISNUMBER(FIND("Multi-wall",B601)),ISNUMBER(FIND("Multi wall",B601)),ISNUMBER(FIND("Multiwall",B601)),ISNUMBER(FIND("Double-wall",B601)),ISNUMBER(FIND("Double wall",B601)),ISNUMBER(FIND("Doublewall",B601)),ISNUMBER(FIND("double-wall",B601)),ISNUMBER(FIND("double wall",B601)),ISNUMBER(FIND("doublewall",B601)))</f>
        <v>0</v>
      </c>
      <c r="BA601" t="b">
        <f>AND(Table1[[#This Row],[SWCNT]],Table1[[#This Row],[MWCNT]])</f>
        <v>0</v>
      </c>
      <c r="BB601" t="b">
        <f>IF(Table1[[#This Row],[SWCNT]]=TRUE,FALSE,IF(Table1[[#This Row],[MWCNT]]=TRUE,FALSE,TRUE))</f>
        <v>1</v>
      </c>
      <c r="BC601" s="18"/>
    </row>
    <row r="602" spans="1:55" ht="185">
      <c r="A602" t="s">
        <v>4200</v>
      </c>
      <c r="B602" s="2" t="s">
        <v>4202</v>
      </c>
      <c r="C602" s="16" t="s">
        <v>4204</v>
      </c>
      <c r="D602" s="17" t="s">
        <v>4206</v>
      </c>
      <c r="E602" s="2">
        <v>2013</v>
      </c>
      <c r="F602" t="b">
        <f>OR(ISNUMBER(FIND("cytotoxic",C602)),ISNUMBER(FIND("Cytotoxic",C602)),ISNUMBER(FIND("cellular toxicity",C602)),ISNUMBER(FIND("cell death",C602)),ISNUMBER(FIND("viable",C602)),ISNUMBER(FIND("phytotoxic",C602)),ISNUMBER(FIND("acute toxicity",C602)),ISNUMBER(FIND("MTT",C602)),ISNUMBER(FIND("survival",C602)),ISNUMBER(FIND("prolifer",C602)),ISNUMBER(FIND("apoptosis",C602)),ISNUMBER(FIND("neurotoxic",C602)),ISNUMBER(FIND("  lysis ",C602)),ISNUMBER(FIND("necrosis",C602)),ISNUMBER(FIND("cellular death",C602))*3,ISNUMBER(FIND("LDH",C602)),ISNUMBER(FIND("Acute toxicity",C602)))</f>
        <v>0</v>
      </c>
      <c r="G602" t="b">
        <f>OR(ISNUMBER(FIND("genotoxic",C602)),ISNUMBER(FIND("genotoxicity",C602)),ISNUMBER(FIND("DNA damage",C602)),ISNUMBER(FIND("DNA",C602)),ISNUMBER(FIND("RNA",C602)),ISNUMBER(FIND("mesothelioma",C602)),ISNUMBER(FIND("carcino",C602)),ISNUMBER(FIND("mutagen",C602)),ISNUMBER(FIND("genetic",C602)))</f>
        <v>1</v>
      </c>
      <c r="H602" t="b">
        <f>OR(ISNUMBER(FIND("inflammatory",C602)),ISNUMBER(FIND("inflamm",C602)))</f>
        <v>0</v>
      </c>
      <c r="I602" t="b">
        <f>OR(ISNUMBER(FIND("immune",C602)),ISNUMBER(FIND("immunological",C602)),ISNUMBER(FIND("interleuk",C602)),ISNUMBER(FIND("platelet activation",C602)),ISNUMBER(FIND("monocyte",C602)),ISNUMBER(FIND("leukocyte",C602)),ISNUMBER(FIND("cytokine",C602)),ISNUMBER(FIND("CD4",C602)),ISNUMBER(FIND("CD8",C602)),ISNUMBER(FIND("T-cell",C602)))</f>
        <v>0</v>
      </c>
      <c r="J602" t="b">
        <f>OR(ISNUMBER(FIND("reactive oxygen",C602)),ISNUMBER(FIND("ROS",C602)),ISNUMBER(FIND("free radical",C602)),ISNUMBER(FIND("oxidative stress",C602)),ISNUMBER(FIND("peroxid",C602)),ISNUMBER(FIND("oxidative",C602)),ISNUMBER(FIND("antioxid",C602)))</f>
        <v>0</v>
      </c>
      <c r="K602" t="b">
        <f>OR(ISNUMBER(FIND("autophag",C602)))</f>
        <v>0</v>
      </c>
      <c r="L602" t="b">
        <f>OR(ISNUMBER(FIND("morpholog",C602)))</f>
        <v>0</v>
      </c>
      <c r="M602" t="b">
        <f>OR(ISNUMBER(FIND("fibrosis",C602)),ISNUMBER(FIND("Fibrosis",C602)),ISNUMBER(FIND("fibrot",C602)))</f>
        <v>0</v>
      </c>
      <c r="N602" t="b">
        <f>OR(ISNUMBER(FIND("offspring",C602)),ISNUMBER(FIND("Parental",C602)),ISNUMBER(FIND("parental",C602)),ISNUMBER(FIND("germline",C602)),ISNUMBER(FIND("reproduc",C602)),ISNUMBER(FIND("embryo",C602)))</f>
        <v>0</v>
      </c>
      <c r="O602" t="b">
        <f>OR(ISNUMBER(FIND("metabol",C602)),ISNUMBER(FIND("Metabol",C602)),ISNUMBER(FIND("digest",C602)),ISNUMBER(FIND("mitochon",C602)))</f>
        <v>0</v>
      </c>
      <c r="P602" t="b">
        <f>OR(ISNUMBER(FIND("ecotox",C602)),ISNUMBER(FIND("Ecotox",B602)),ISNUMBER(FIND("ecotox",B602)),ISNUMBER(FIND("Ecotox",C602)))</f>
        <v>0</v>
      </c>
      <c r="Q602" t="b">
        <f>OR(ISNUMBER(FIND("Bioaccum",C602)),ISNUMBER(FIND("bioaccum",C602)),ISNUMBER(FIND("accum",C602)))</f>
        <v>0</v>
      </c>
      <c r="R602" t="b">
        <f>OR(ISNUMBER(FIND("Occupation",C602)),ISNUMBER(FIND("occupation",C602)),ISNUMBER(FIND("worker",C602)),ISNUMBER(FIND("workforce",C602)))</f>
        <v>1</v>
      </c>
      <c r="S602" t="b">
        <f>NOT(OR(F602,G602,H602,I602,J602,K602,L602,M602,N602,O602,P602,Q602,R602))</f>
        <v>0</v>
      </c>
      <c r="U602" t="b">
        <f>OR(Table1[[#This Row],[Inflammation]],Table1[[#This Row],[Immune]])</f>
        <v>0</v>
      </c>
      <c r="V602" t="b">
        <f>IF(OR(Table1[[#This Row],[Rodents]],Table1[[#This Row],[Human]],Table1[[#This Row],[Pig]]),OR(ISNUMBER(FIND("intratrach",C602)),ISNUMBER(FIND("nasal ",C602)),ISNUMBER(FIND("instill",C602))),"NA")</f>
        <v>0</v>
      </c>
      <c r="W602" t="b">
        <f>IF(OR(Table1[[#This Row],[Rodents]],Table1[[#This Row],[Human]],Table1[[#This Row],[Pig]]),OR(ISNUMBER(FIND("dermal",C602)),ISNUMBER(FIND("skin ",C602))),"NA")</f>
        <v>0</v>
      </c>
      <c r="X602" t="b">
        <f>IF(OR(Table1[[#This Row],[Rodents]],Table1[[#This Row],[Human]],Table1[[#This Row],[Pig]]),OR(ISNUMBER(FIND("injected",C602)),ISNUMBER(FIND("periton",C602)),ISNUMBER(FIND("intrascrot",C602))),"NA")</f>
        <v>0</v>
      </c>
      <c r="Y602" t="b">
        <f>IF(OR(Table1[[#This Row],[Rodents]],Table1[[#This Row],[Human]],Table1[[#This Row],[Pig]]),NOT(OR(Table1[[#This Row],[Inhaled/Intratracheal/intranasal]],Table1[[#This Row],[Dermal]],Table1[[#This Row],[Injected]])),"NA")</f>
        <v>1</v>
      </c>
      <c r="AA602" t="b">
        <f>OR(ISNUMBER(FIND("fish ",C602)),ISNUMBER(FIND("Fish ",C602)),ISNUMBER(FIND("aquatic",C602)),ISNUMBER(FIND("daphnids",C602)),ISNUMBER(FIND("Carcinus maenas",C602)),ISNUMBER(FIND("Daphnia",C602)),ISNUMBER(FIND("Ruditapes philippinarum",C602)),ISNUMBER(FIND("daphnia",C602)),ISNUMBER(FIND("marine",C602)),ISNUMBER(FIND("mussel",C602)),ISNUMBER(FIND("algae",C602)),ISNUMBER(FIND("Donax faba",C602)),ISNUMBER(FIND("estuarine",C602)),ISNUMBER(FIND("snail",C602)),ISNUMBER(FIND("Prorocentrum donghaiense",C602)) )</f>
        <v>0</v>
      </c>
      <c r="AB602" t="b">
        <f>OR(ISNUMBER(FIND(" rat ",C602)),ISNUMBER(FIND(" rats ",C602)),ISNUMBER(FIND(" Rats ",C602)),ISNUMBER(FIND(" Rat ",C602)),ISNUMBER(FIND(" rat.",C602)),ISNUMBER(FIND(" rats.",C602)),ISNUMBER(FIND("mouse",C602)),ISNUMBER(FIND("mice",C602)), ISNUMBER(FIND(" Mice",C602)))</f>
        <v>0</v>
      </c>
      <c r="AC602" t="b">
        <f>OR(ISNUMBER(FIND(" cell ",C602)),ISNUMBER(FIND("fibroblast",C602)),ISNUMBER(FIND("macrophage",C602)),ISNUMBER(FIND("epithelial",C602)),ISNUMBER(FIND("endothelial",C602)),ISNUMBER(FIND("neuron",C602)),ISNUMBER(FIND(" cells ",C602)),ISNUMBER(FIND("RBC",C602)),ISNUMBER(FIND("mitochond",C602)),ISNUMBER(FIND("adipocyte",C602)),ISNUMBER(FIND("osteo",C602)),ISNUMBER(FIND("keratin",C602)),ISNUMBER(FIND(" cell's ",C602)),ISNUMBER(FIND("eukary",C602)),ISNUMBER(FIND("sperm",C602)))</f>
        <v>0</v>
      </c>
      <c r="AD602" t="b">
        <f>OR(ISNUMBER(FIND("human",B602)),ISNUMBER(FIND("workers",B602)),ISNUMBER(FIND("workforces",B602)),ISNUMBER(FIND("occupational",B602)),ISNUMBER(FIND("Case report",B602)),ISNUMBER(FIND("Workplaces",B602)),ISNUMBER(FIND("worker",B602)))</f>
        <v>1</v>
      </c>
      <c r="AE602" t="b">
        <f>OR(ISNUMBER(FIND(" plant ",C602)),ISNUMBER(FIND("Plant ",C602)),ISNUMBER(FIND("tomato",C602)),ISNUMBER(FIND("plants",C602)),ISNUMBER(FIND("Plants",C602)),ISNUMBER(FIND("algae",C602)),ISNUMBER(FIND("lettuce",C602)),ISNUMBER(FIND("green gram sprouts ",C602)),ISNUMBER(FIND("Cucurbita pepo",C602)),ISNUMBER(FIND("bean ",C602)),ISNUMBER(FIND("chloroplast",C602)),ISNUMBER(FIND("chlorophyll",C602)),ISNUMBER(FIND("seedling",C602)),ISNUMBER(FIND("canola",C602)),ISNUMBER(FIND("shoot",C602)),ISNUMBER(FIND("photosynthes",C602)),ISNUMBER(FIND(" leaves ",C602)),,ISNUMBER(FIND("agriculture",C602)),ISNUMBER(FIND(" crops ",C602)))</f>
        <v>0</v>
      </c>
      <c r="AF602" t="b">
        <f>OR(ISNUMBER(FIND("bacteria",C602)),ISNUMBER(FIND("Bacteria",C602)),ISNUMBER(FIND("Bacterium",C602)),ISNUMBER(FIND("bacterium",C602)),ISNUMBER(FIND(" coli ",C602)))</f>
        <v>0</v>
      </c>
      <c r="AG602" t="b">
        <f>OR(ISNUMBER(FIND("fungi",C602)),ISNUMBER(FIND("Fungi",C602)),ISNUMBER(FIND("fungus",C602)),ISNUMBER(FIND("Fungus",C602)),ISNUMBER(FIND("mushroom",C602)),ISNUMBER(FIND("Mushroom",C602)),ISNUMBER(FIND(" mold ",C602)))</f>
        <v>0</v>
      </c>
      <c r="AH602" t="b">
        <f>OR(ISNUMBER(FIND("Pig ",C602)),ISNUMBER(FIND("pig ",C602)),ISNUMBER(FIND("Pigs ",C602)),ISNUMBER(FIND("pigs ",C602)))</f>
        <v>0</v>
      </c>
      <c r="AI602" t="b">
        <f>OR(ISNUMBER(FIND(" C. elegans",C602)),ISNUMBER(FIND("Caenorhabditis elegans",C602)),ISNUMBER(FIND("earthworms",C602)),ISNUMBER(FIND(" Ficopomatus enigmaticus",C602)),ISNUMBER(FIND("larva",C602)),ISNUMBER(FIND("Lumbriculus variegatus",C602)),ISNUMBER(FIND("nematode",C602)))</f>
        <v>0</v>
      </c>
      <c r="AJ602" t="b">
        <f>NOT(OR(AA602,AB602,AC602,AD602,AE602,AF602,AG602,AH602,AI602))</f>
        <v>0</v>
      </c>
      <c r="AL602" t="b">
        <f>OR(AA602,AB602,AD602,AE602,AF602,AG602,AH602,AI602)</f>
        <v>1</v>
      </c>
      <c r="AM602" t="b">
        <f>IF(Table1[[#This Row],[In vivo?]],IF(Table1[[#This Row],[Cell]],FALSE,TRUE),FALSE)</f>
        <v>1</v>
      </c>
      <c r="AN602" t="b">
        <f>AND(AC602,AL602)</f>
        <v>0</v>
      </c>
      <c r="AO602" t="b">
        <f>IF(Table1[[#This Row],[Cell]],IF(Table1[[#This Row],[In vivo?]],FALSE,TRUE),FALSE)</f>
        <v>0</v>
      </c>
      <c r="AP602" t="b">
        <f>NOT(OR(Table1[[#This Row],[In vivo?]],Table1[[#This Row],[Only in Cell]]))</f>
        <v>0</v>
      </c>
      <c r="AQ602" t="b">
        <f>IF(OR(Table1[[#This Row],[Rodents]],Table1[[#This Row],[Human]],Table1[[#This Row],[Pig]]),OR(ISNUMBER(FIND("pulmonary",C602)),ISNUMBER(FIND("lung",C602))),"NA")</f>
        <v>0</v>
      </c>
      <c r="AR602" t="b">
        <f>IF(OR(Table1[[#This Row],[Rodents]],Table1[[#This Row],[Human]],Table1[[#This Row],[Pig]]),OR(ISNUMBER(FIND("skin",C602)),ISNUMBER(FIND("dermal",C602))),"NA")</f>
        <v>0</v>
      </c>
      <c r="AS602" t="b">
        <f>IF(OR(Table1[[#This Row],[Rodents]],Table1[[#This Row],[Human]],Table1[[#This Row],[Pig]]),OR(ISNUMBER(FIND("liver",C602)),ISNUMBER(FIND("hepat",C602))),"NA")</f>
        <v>0</v>
      </c>
      <c r="AT602" t="b">
        <f>IF(OR(Table1[[#This Row],[Rodents]],Table1[[#This Row],[Human]],Table1[[#This Row],[Pig]]),OR(ISNUMBER(FIND("kidney",C602)),ISNUMBER(FIND("neph",C602))),"NA")</f>
        <v>0</v>
      </c>
      <c r="AU602" t="b">
        <f>IF(OR(Table1[[#This Row],[Rodents]],Table1[[#This Row],[Human]],Table1[[#This Row],[Pig]]),OR(ISNUMBER(FIND("brain",C602)),ISNUMBER(FIND("neur",C602)),ISNUMBER(FIND("nerv",C602))),"NA")</f>
        <v>0</v>
      </c>
      <c r="AV602" t="b">
        <f>IF(OR(Table1[[#This Row],[Rodents]],Table1[[#This Row],[Human]],Table1[[#This Row],[Pig]]),OR(ISNUMBER(FIND("heart",C602)),ISNUMBER(FIND("cardi",C602))),"NA")</f>
        <v>0</v>
      </c>
      <c r="AW602" t="b">
        <f>IF(OR(Table1[[#This Row],[Rodents]],Table1[[#This Row],[Human]],Table1[[#This Row],[Pig]]),OR(ISNUMBER(FIND("gastro",C602)),ISNUMBER(FIND("intesti",C602)),ISNUMBER(FIND("stomach",C602))),"NA")</f>
        <v>0</v>
      </c>
      <c r="AX602" t="b">
        <f>IF(OR(Table1[[#This Row],[Rodents]],Table1[[#This Row],[Human]],Table1[[#This Row],[Pig]]),NOT(OR(AQ602,AR602,AS602,AT602,AU602,AV602,AW602)),"NA")</f>
        <v>1</v>
      </c>
      <c r="AY602" t="b">
        <f>OR(ISNUMBER(FIND("SWCNT",C602)),ISNUMBER(FIND("SWNT",C602)),ISNUMBER(FIND("single-wall",C602)),ISNUMBER(FIND("single wall",C602)),ISNUMBER(FIND("Single wall",C602)),ISNUMBER(FIND("Single-wall",C602)),ISNUMBER(FIND("SWCNT",B602)),ISNUMBER(FIND("SWNT",B602)),ISNUMBER(FIND("single-wall",B602)),ISNUMBER(FIND("single wall",B602)),ISNUMBER(FIND("Single-wall",B602)),ISNUMBER(FIND("Single wall",B602)))</f>
        <v>0</v>
      </c>
      <c r="AZ602" t="b">
        <f>OR(ISNUMBER(FIND("MWCNT",C602)),ISNUMBER(FIND("MWNT",C602)),ISNUMBER(FIND("multi-wall",C602)),ISNUMBER(FIND("multi wall",C602)),ISNUMBER(FIND("multiwall",C602)),ISNUMBER(FIND("Multi-wall",C602)),ISNUMBER(FIND("Multi wall",C602)),ISNUMBER(FIND("Multiwall",C602)),ISNUMBER(FIND("MWCNT",B602)),ISNUMBER(FIND("MWNT",B602)),ISNUMBER(FIND("multi-wall",B602)),ISNUMBER(FIND("multi wall",B602)),ISNUMBER(FIND("multiwall",B602)),ISNUMBER(FIND("Multi-wall",B602)),ISNUMBER(FIND("Multi wall",B602)),ISNUMBER(FIND("Multiwall",B602)),ISNUMBER(FIND("Double-wall",B602)),ISNUMBER(FIND("Double wall",B602)),ISNUMBER(FIND("Doublewall",B602)),ISNUMBER(FIND("double-wall",B602)),ISNUMBER(FIND("double wall",B602)),ISNUMBER(FIND("doublewall",B602)))</f>
        <v>0</v>
      </c>
      <c r="BA602" t="b">
        <f>AND(Table1[[#This Row],[SWCNT]],Table1[[#This Row],[MWCNT]])</f>
        <v>0</v>
      </c>
      <c r="BB602" t="b">
        <f>IF(Table1[[#This Row],[SWCNT]]=TRUE,FALSE,IF(Table1[[#This Row],[MWCNT]]=TRUE,FALSE,TRUE))</f>
        <v>1</v>
      </c>
      <c r="BC602" s="18"/>
    </row>
    <row r="603" spans="1:55" ht="185">
      <c r="A603" t="s">
        <v>4485</v>
      </c>
      <c r="B603" s="2" t="s">
        <v>4489</v>
      </c>
      <c r="C603" s="16" t="s">
        <v>4493</v>
      </c>
      <c r="D603" s="17" t="s">
        <v>2338</v>
      </c>
      <c r="E603" s="2">
        <v>2012</v>
      </c>
      <c r="F603" t="b">
        <f>OR(ISNUMBER(FIND("cytotoxic",C603)),ISNUMBER(FIND("Cytotoxic",C603)),ISNUMBER(FIND("cellular toxicity",C603)),ISNUMBER(FIND("cell death",C603)),ISNUMBER(FIND("viable",C603)),ISNUMBER(FIND("phytotoxic",C603)),ISNUMBER(FIND("acute toxicity",C603)),ISNUMBER(FIND("MTT",C603)),ISNUMBER(FIND("survival",C603)),ISNUMBER(FIND("prolifer",C603)),ISNUMBER(FIND("apoptosis",C603)),ISNUMBER(FIND("neurotoxic",C603)),ISNUMBER(FIND("  lysis ",C603)),ISNUMBER(FIND("necrosis",C603)),ISNUMBER(FIND("cellular death",C603))*3,ISNUMBER(FIND("LDH",C603)),ISNUMBER(FIND("Acute toxicity",C603)))</f>
        <v>0</v>
      </c>
      <c r="G603" t="b">
        <f>OR(ISNUMBER(FIND("genotoxic",C603)),ISNUMBER(FIND("genotoxicity",C603)),ISNUMBER(FIND("DNA damage",C603)),ISNUMBER(FIND("DNA",C603)),ISNUMBER(FIND("RNA",C603)),ISNUMBER(FIND("mesothelioma",C603)),ISNUMBER(FIND("carcino",C603)),ISNUMBER(FIND("mutagen",C603)),ISNUMBER(FIND("genetic",C603)))</f>
        <v>0</v>
      </c>
      <c r="H603" t="b">
        <f>OR(ISNUMBER(FIND("inflammatory",C603)),ISNUMBER(FIND("inflamm",C603)))</f>
        <v>0</v>
      </c>
      <c r="I603" t="b">
        <f>OR(ISNUMBER(FIND("immune",C603)),ISNUMBER(FIND("immunological",C603)),ISNUMBER(FIND("interleuk",C603)),ISNUMBER(FIND("platelet activation",C603)),ISNUMBER(FIND("monocyte",C603)),ISNUMBER(FIND("leukocyte",C603)),ISNUMBER(FIND("cytokine",C603)),ISNUMBER(FIND("CD4",C603)),ISNUMBER(FIND("CD8",C603)),ISNUMBER(FIND("T-cell",C603)))</f>
        <v>0</v>
      </c>
      <c r="J603" t="b">
        <f>OR(ISNUMBER(FIND("reactive oxygen",C603)),ISNUMBER(FIND("ROS",C603)),ISNUMBER(FIND("free radical",C603)),ISNUMBER(FIND("oxidative stress",C603)),ISNUMBER(FIND("peroxid",C603)),ISNUMBER(FIND("oxidative",C603)),ISNUMBER(FIND("antioxid",C603)))</f>
        <v>0</v>
      </c>
      <c r="K603" t="b">
        <f>OR(ISNUMBER(FIND("autophag",C603)))</f>
        <v>0</v>
      </c>
      <c r="L603" t="b">
        <f>OR(ISNUMBER(FIND("morpholog",C603)))</f>
        <v>0</v>
      </c>
      <c r="M603" t="b">
        <f>OR(ISNUMBER(FIND("fibrosis",C603)),ISNUMBER(FIND("Fibrosis",C603)),ISNUMBER(FIND("fibrot",C603)))</f>
        <v>0</v>
      </c>
      <c r="N603" t="b">
        <f>OR(ISNUMBER(FIND("offspring",C603)),ISNUMBER(FIND("Parental",C603)),ISNUMBER(FIND("parental",C603)),ISNUMBER(FIND("germline",C603)),ISNUMBER(FIND("reproduc",C603)),ISNUMBER(FIND("embryo",C603)))</f>
        <v>0</v>
      </c>
      <c r="O603" t="b">
        <f>OR(ISNUMBER(FIND("metabol",C603)),ISNUMBER(FIND("Metabol",C603)),ISNUMBER(FIND("digest",C603)),ISNUMBER(FIND("mitochon",C603)))</f>
        <v>0</v>
      </c>
      <c r="P603" t="b">
        <f>OR(ISNUMBER(FIND("ecotox",C603)),ISNUMBER(FIND("Ecotox",B603)),ISNUMBER(FIND("ecotox",B603)),ISNUMBER(FIND("Ecotox",C603)))</f>
        <v>0</v>
      </c>
      <c r="Q603" t="b">
        <f>OR(ISNUMBER(FIND("Bioaccum",C603)),ISNUMBER(FIND("bioaccum",C603)),ISNUMBER(FIND("accum",C603)))</f>
        <v>0</v>
      </c>
      <c r="R603" t="b">
        <f>OR(ISNUMBER(FIND("Occupation",C603)),ISNUMBER(FIND("occupation",C603)),ISNUMBER(FIND("worker",C603)),ISNUMBER(FIND("workforce",C603)))</f>
        <v>0</v>
      </c>
      <c r="S603" t="b">
        <f>NOT(OR(F603,G603,H603,I603,J603,K603,L603,M603,N603,O603,P603,Q603,R603))</f>
        <v>1</v>
      </c>
      <c r="U603" t="b">
        <f>OR(Table1[[#This Row],[Inflammation]],Table1[[#This Row],[Immune]])</f>
        <v>0</v>
      </c>
      <c r="V603" t="str">
        <f>IF(OR(Table1[[#This Row],[Rodents]],Table1[[#This Row],[Human]],Table1[[#This Row],[Pig]]),OR(ISNUMBER(FIND("intratrach",C603)),ISNUMBER(FIND("nasal ",C603)),ISNUMBER(FIND("instill",C603))),"NA")</f>
        <v>NA</v>
      </c>
      <c r="W603" t="str">
        <f>IF(OR(Table1[[#This Row],[Rodents]],Table1[[#This Row],[Human]],Table1[[#This Row],[Pig]]),OR(ISNUMBER(FIND("dermal",C603)),ISNUMBER(FIND("skin ",C603))),"NA")</f>
        <v>NA</v>
      </c>
      <c r="X603" t="str">
        <f>IF(OR(Table1[[#This Row],[Rodents]],Table1[[#This Row],[Human]],Table1[[#This Row],[Pig]]),OR(ISNUMBER(FIND("injected",C603)),ISNUMBER(FIND("periton",C603)),ISNUMBER(FIND("intrascrot",C603))),"NA")</f>
        <v>NA</v>
      </c>
      <c r="Y603" t="str">
        <f>IF(OR(Table1[[#This Row],[Rodents]],Table1[[#This Row],[Human]],Table1[[#This Row],[Pig]]),NOT(OR(Table1[[#This Row],[Inhaled/Intratracheal/intranasal]],Table1[[#This Row],[Dermal]],Table1[[#This Row],[Injected]])),"NA")</f>
        <v>NA</v>
      </c>
      <c r="AA603" t="b">
        <f>OR(ISNUMBER(FIND("fish ",C603)),ISNUMBER(FIND("Fish ",C603)),ISNUMBER(FIND("aquatic",C603)),ISNUMBER(FIND("daphnids",C603)),ISNUMBER(FIND("Carcinus maenas",C603)),ISNUMBER(FIND("Daphnia",C603)),ISNUMBER(FIND("Ruditapes philippinarum",C603)),ISNUMBER(FIND("daphnia",C603)),ISNUMBER(FIND("marine",C603)),ISNUMBER(FIND("mussel",C603)),ISNUMBER(FIND("algae",C603)),ISNUMBER(FIND("Donax faba",C603)),ISNUMBER(FIND("estuarine",C603)),ISNUMBER(FIND("snail",C603)),ISNUMBER(FIND("Prorocentrum donghaiense",C603)) )</f>
        <v>0</v>
      </c>
      <c r="AB603" t="b">
        <f>OR(ISNUMBER(FIND(" rat ",C603)),ISNUMBER(FIND(" rats ",C603)),ISNUMBER(FIND(" Rats ",C603)),ISNUMBER(FIND(" Rat ",C603)),ISNUMBER(FIND(" rat.",C603)),ISNUMBER(FIND(" rats.",C603)),ISNUMBER(FIND("mouse",C603)),ISNUMBER(FIND("mice",C603)), ISNUMBER(FIND(" Mice",C603)))</f>
        <v>0</v>
      </c>
      <c r="AC603" t="b">
        <f>OR(ISNUMBER(FIND(" cell ",C603)),ISNUMBER(FIND("fibroblast",C603)),ISNUMBER(FIND("macrophage",C603)),ISNUMBER(FIND("epithelial",C603)),ISNUMBER(FIND("endothelial",C603)),ISNUMBER(FIND("neuron",C603)),ISNUMBER(FIND(" cells ",C603)),ISNUMBER(FIND("RBC",C603)),ISNUMBER(FIND("mitochond",C603)),ISNUMBER(FIND("adipocyte",C603)),ISNUMBER(FIND("osteo",C603)),ISNUMBER(FIND("keratin",C603)),ISNUMBER(FIND(" cell's ",C603)),ISNUMBER(FIND("eukary",C603)),ISNUMBER(FIND("sperm",C603)))</f>
        <v>0</v>
      </c>
      <c r="AD603" t="b">
        <f>OR(ISNUMBER(FIND("human",B603)),ISNUMBER(FIND("workers",B603)),ISNUMBER(FIND("workforces",B603)),ISNUMBER(FIND("occupational",B603)),ISNUMBER(FIND("Case report",B603)),ISNUMBER(FIND("Workplaces",B603)),ISNUMBER(FIND("worker",B603)))</f>
        <v>0</v>
      </c>
      <c r="AE603" t="b">
        <f>OR(ISNUMBER(FIND(" plant ",C603)),ISNUMBER(FIND("Plant ",C603)),ISNUMBER(FIND("tomato",C603)),ISNUMBER(FIND("plants",C603)),ISNUMBER(FIND("Plants",C603)),ISNUMBER(FIND("algae",C603)),ISNUMBER(FIND("lettuce",C603)),ISNUMBER(FIND("green gram sprouts ",C603)),ISNUMBER(FIND("Cucurbita pepo",C603)),ISNUMBER(FIND("bean ",C603)),ISNUMBER(FIND("chloroplast",C603)),ISNUMBER(FIND("chlorophyll",C603)),ISNUMBER(FIND("seedling",C603)),ISNUMBER(FIND("canola",C603)),ISNUMBER(FIND("shoot",C603)),ISNUMBER(FIND("photosynthes",C603)),ISNUMBER(FIND(" leaves ",C603)),,ISNUMBER(FIND("agriculture",C603)),ISNUMBER(FIND(" crops ",C603)))</f>
        <v>1</v>
      </c>
      <c r="AF603" t="b">
        <f>OR(ISNUMBER(FIND("bacteria",C603)),ISNUMBER(FIND("Bacteria",C603)),ISNUMBER(FIND("Bacterium",C603)),ISNUMBER(FIND("bacterium",C603)),ISNUMBER(FIND(" coli ",C603)))</f>
        <v>0</v>
      </c>
      <c r="AG603" t="b">
        <f>OR(ISNUMBER(FIND("fungi",C603)),ISNUMBER(FIND("Fungi",C603)),ISNUMBER(FIND("fungus",C603)),ISNUMBER(FIND("Fungus",C603)),ISNUMBER(FIND("mushroom",C603)),ISNUMBER(FIND("Mushroom",C603)),ISNUMBER(FIND(" mold ",C603)))</f>
        <v>0</v>
      </c>
      <c r="AH603" t="b">
        <f>OR(ISNUMBER(FIND("Pig ",C603)),ISNUMBER(FIND("pig ",C603)),ISNUMBER(FIND("Pigs ",C603)),ISNUMBER(FIND("pigs ",C603)))</f>
        <v>0</v>
      </c>
      <c r="AI603" t="b">
        <f>OR(ISNUMBER(FIND(" C. elegans",C603)),ISNUMBER(FIND("Caenorhabditis elegans",C603)),ISNUMBER(FIND("earthworms",C603)),ISNUMBER(FIND(" Ficopomatus enigmaticus",C603)),ISNUMBER(FIND("larva",C603)),ISNUMBER(FIND("Lumbriculus variegatus",C603)),ISNUMBER(FIND("nematode",C603)))</f>
        <v>0</v>
      </c>
      <c r="AJ603" t="b">
        <f>NOT(OR(AA603,AB603,AC603,AD603,AE603,AF603,AG603,AH603,AI603))</f>
        <v>0</v>
      </c>
      <c r="AL603" t="b">
        <f>OR(AA603,AB603,AD603,AE603,AF603,AG603,AH603,AI603)</f>
        <v>1</v>
      </c>
      <c r="AM603" t="b">
        <f>IF(Table1[[#This Row],[In vivo?]],IF(Table1[[#This Row],[Cell]],FALSE,TRUE),FALSE)</f>
        <v>1</v>
      </c>
      <c r="AN603" t="b">
        <f>AND(AC603,AL603)</f>
        <v>0</v>
      </c>
      <c r="AO603" t="b">
        <f>IF(Table1[[#This Row],[Cell]],IF(Table1[[#This Row],[In vivo?]],FALSE,TRUE),FALSE)</f>
        <v>0</v>
      </c>
      <c r="AP603" t="b">
        <f>NOT(OR(Table1[[#This Row],[In vivo?]],Table1[[#This Row],[Only in Cell]]))</f>
        <v>0</v>
      </c>
      <c r="AQ603" t="str">
        <f>IF(OR(Table1[[#This Row],[Rodents]],Table1[[#This Row],[Human]],Table1[[#This Row],[Pig]]),OR(ISNUMBER(FIND("pulmonary",C603)),ISNUMBER(FIND("lung",C603))),"NA")</f>
        <v>NA</v>
      </c>
      <c r="AR603" t="str">
        <f>IF(OR(Table1[[#This Row],[Rodents]],Table1[[#This Row],[Human]],Table1[[#This Row],[Pig]]),OR(ISNUMBER(FIND("skin",C603)),ISNUMBER(FIND("dermal",C603))),"NA")</f>
        <v>NA</v>
      </c>
      <c r="AS603" t="str">
        <f>IF(OR(Table1[[#This Row],[Rodents]],Table1[[#This Row],[Human]],Table1[[#This Row],[Pig]]),OR(ISNUMBER(FIND("liver",C603)),ISNUMBER(FIND("hepat",C603))),"NA")</f>
        <v>NA</v>
      </c>
      <c r="AT603" t="str">
        <f>IF(OR(Table1[[#This Row],[Rodents]],Table1[[#This Row],[Human]],Table1[[#This Row],[Pig]]),OR(ISNUMBER(FIND("kidney",C603)),ISNUMBER(FIND("neph",C603))),"NA")</f>
        <v>NA</v>
      </c>
      <c r="AU603" t="str">
        <f>IF(OR(Table1[[#This Row],[Rodents]],Table1[[#This Row],[Human]],Table1[[#This Row],[Pig]]),OR(ISNUMBER(FIND("brain",C603)),ISNUMBER(FIND("neur",C603)),ISNUMBER(FIND("nerv",C603))),"NA")</f>
        <v>NA</v>
      </c>
      <c r="AV603" t="str">
        <f>IF(OR(Table1[[#This Row],[Rodents]],Table1[[#This Row],[Human]],Table1[[#This Row],[Pig]]),OR(ISNUMBER(FIND("heart",C603)),ISNUMBER(FIND("cardi",C603))),"NA")</f>
        <v>NA</v>
      </c>
      <c r="AW603" t="str">
        <f>IF(OR(Table1[[#This Row],[Rodents]],Table1[[#This Row],[Human]],Table1[[#This Row],[Pig]]),OR(ISNUMBER(FIND("gastro",C603)),ISNUMBER(FIND("intesti",C603)),ISNUMBER(FIND("stomach",C603))),"NA")</f>
        <v>NA</v>
      </c>
      <c r="AX603" t="str">
        <f>IF(OR(Table1[[#This Row],[Rodents]],Table1[[#This Row],[Human]],Table1[[#This Row],[Pig]]),NOT(OR(AQ603,AR603,AS603,AT603,AU603,AV603,AW603)),"NA")</f>
        <v>NA</v>
      </c>
      <c r="AY603" t="b">
        <f>OR(ISNUMBER(FIND("SWCNT",C603)),ISNUMBER(FIND("SWNT",C603)),ISNUMBER(FIND("single-wall",C603)),ISNUMBER(FIND("single wall",C603)),ISNUMBER(FIND("Single wall",C603)),ISNUMBER(FIND("Single-wall",C603)),ISNUMBER(FIND("SWCNT",B603)),ISNUMBER(FIND("SWNT",B603)),ISNUMBER(FIND("single-wall",B603)),ISNUMBER(FIND("single wall",B603)),ISNUMBER(FIND("Single-wall",B603)),ISNUMBER(FIND("Single wall",B603)))</f>
        <v>0</v>
      </c>
      <c r="AZ603" t="b">
        <f>OR(ISNUMBER(FIND("MWCNT",C603)),ISNUMBER(FIND("MWNT",C603)),ISNUMBER(FIND("multi-wall",C603)),ISNUMBER(FIND("multi wall",C603)),ISNUMBER(FIND("multiwall",C603)),ISNUMBER(FIND("Multi-wall",C603)),ISNUMBER(FIND("Multi wall",C603)),ISNUMBER(FIND("Multiwall",C603)),ISNUMBER(FIND("MWCNT",B603)),ISNUMBER(FIND("MWNT",B603)),ISNUMBER(FIND("multi-wall",B603)),ISNUMBER(FIND("multi wall",B603)),ISNUMBER(FIND("multiwall",B603)),ISNUMBER(FIND("Multi-wall",B603)),ISNUMBER(FIND("Multi wall",B603)),ISNUMBER(FIND("Multiwall",B603)),ISNUMBER(FIND("Double-wall",B603)),ISNUMBER(FIND("Double wall",B603)),ISNUMBER(FIND("Doublewall",B603)),ISNUMBER(FIND("double-wall",B603)),ISNUMBER(FIND("double wall",B603)),ISNUMBER(FIND("doublewall",B603)))</f>
        <v>0</v>
      </c>
      <c r="BA603" t="b">
        <f>AND(Table1[[#This Row],[SWCNT]],Table1[[#This Row],[MWCNT]])</f>
        <v>0</v>
      </c>
      <c r="BB603" t="b">
        <f>IF(Table1[[#This Row],[SWCNT]]=TRUE,FALSE,IF(Table1[[#This Row],[MWCNT]]=TRUE,FALSE,TRUE))</f>
        <v>1</v>
      </c>
      <c r="BC603" s="18"/>
    </row>
    <row r="604" spans="1:55" ht="58">
      <c r="A604" t="s">
        <v>6032</v>
      </c>
      <c r="B604" s="2" t="s">
        <v>6033</v>
      </c>
      <c r="C604" s="16" t="s">
        <v>6034</v>
      </c>
      <c r="D604" s="17" t="s">
        <v>4788</v>
      </c>
      <c r="E604" s="2">
        <v>2004</v>
      </c>
      <c r="F604" t="b">
        <f>OR(ISNUMBER(FIND("cytotoxic",C604)),ISNUMBER(FIND("Cytotoxic",C604)),ISNUMBER(FIND("cellular toxicity",C604)),ISNUMBER(FIND("cell death",C604)),ISNUMBER(FIND("viable",C604)),ISNUMBER(FIND("phytotoxic",C604)),ISNUMBER(FIND("acute toxicity",C604)),ISNUMBER(FIND("MTT",C604)),ISNUMBER(FIND("survival",C604)),ISNUMBER(FIND("prolifer",C604)),ISNUMBER(FIND("apoptosis",C604)),ISNUMBER(FIND("neurotoxic",C604)),ISNUMBER(FIND("  lysis ",C604)),ISNUMBER(FIND("necrosis",C604)),ISNUMBER(FIND("cellular death",C604))*3,ISNUMBER(FIND("LDH",C604)),ISNUMBER(FIND("Acute toxicity",C604)))</f>
        <v>0</v>
      </c>
      <c r="G604" t="b">
        <f>OR(ISNUMBER(FIND("genotoxic",C604)),ISNUMBER(FIND("genotoxicity",C604)),ISNUMBER(FIND("DNA damage",C604)),ISNUMBER(FIND("DNA",C604)),ISNUMBER(FIND("RNA",C604)),ISNUMBER(FIND("mesothelioma",C604)),ISNUMBER(FIND("carcino",C604)),ISNUMBER(FIND("mutagen",C604)),ISNUMBER(FIND("genetic",C604)))</f>
        <v>0</v>
      </c>
      <c r="H604" t="b">
        <f>OR(ISNUMBER(FIND("inflammatory",C604)),ISNUMBER(FIND("inflamm",C604)))</f>
        <v>0</v>
      </c>
      <c r="I604" t="b">
        <f>OR(ISNUMBER(FIND("immune",C604)),ISNUMBER(FIND("immunological",C604)),ISNUMBER(FIND("interleuk",C604)),ISNUMBER(FIND("platelet activation",C604)),ISNUMBER(FIND("monocyte",C604)),ISNUMBER(FIND("leukocyte",C604)),ISNUMBER(FIND("cytokine",C604)),ISNUMBER(FIND("CD4",C604)),ISNUMBER(FIND("CD8",C604)),ISNUMBER(FIND("T-cell",C604)))</f>
        <v>0</v>
      </c>
      <c r="J604" t="b">
        <f>OR(ISNUMBER(FIND("reactive oxygen",C604)),ISNUMBER(FIND("ROS",C604)),ISNUMBER(FIND("free radical",C604)),ISNUMBER(FIND("oxidative stress",C604)),ISNUMBER(FIND("peroxid",C604)),ISNUMBER(FIND("oxidative",C604)),ISNUMBER(FIND("antioxid",C604)))</f>
        <v>0</v>
      </c>
      <c r="K604" t="b">
        <f>OR(ISNUMBER(FIND("autophag",C604)))</f>
        <v>0</v>
      </c>
      <c r="L604" t="b">
        <f>OR(ISNUMBER(FIND("morpholog",C604)))</f>
        <v>0</v>
      </c>
      <c r="M604" t="b">
        <f>OR(ISNUMBER(FIND("fibrosis",C604)),ISNUMBER(FIND("Fibrosis",C604)),ISNUMBER(FIND("fibrot",C604)))</f>
        <v>0</v>
      </c>
      <c r="N604" t="b">
        <f>OR(ISNUMBER(FIND("offspring",C604)),ISNUMBER(FIND("Parental",C604)),ISNUMBER(FIND("parental",C604)),ISNUMBER(FIND("germline",C604)),ISNUMBER(FIND("reproduc",C604)),ISNUMBER(FIND("embryo",C604)))</f>
        <v>0</v>
      </c>
      <c r="O604" t="b">
        <f>OR(ISNUMBER(FIND("metabol",C604)),ISNUMBER(FIND("Metabol",C604)),ISNUMBER(FIND("digest",C604)),ISNUMBER(FIND("mitochon",C604)))</f>
        <v>0</v>
      </c>
      <c r="P604" t="b">
        <f>OR(ISNUMBER(FIND("ecotox",C604)),ISNUMBER(FIND("Ecotox",B604)),ISNUMBER(FIND("ecotox",B604)),ISNUMBER(FIND("Ecotox",C604)))</f>
        <v>0</v>
      </c>
      <c r="Q604" t="b">
        <f>OR(ISNUMBER(FIND("Bioaccum",C604)),ISNUMBER(FIND("bioaccum",C604)),ISNUMBER(FIND("accum",C604)))</f>
        <v>1</v>
      </c>
      <c r="R604" t="b">
        <f>OR(ISNUMBER(FIND("Occupation",C604)),ISNUMBER(FIND("occupation",C604)),ISNUMBER(FIND("worker",C604)),ISNUMBER(FIND("workforce",C604)))</f>
        <v>0</v>
      </c>
      <c r="S604" t="b">
        <f>NOT(OR(F604,G604,H604,I604,J604,K604,L604,M604,N604,O604,P604,Q604,R604))</f>
        <v>0</v>
      </c>
      <c r="U604" t="b">
        <f>OR(Table1[[#This Row],[Inflammation]],Table1[[#This Row],[Immune]])</f>
        <v>0</v>
      </c>
      <c r="V604" t="str">
        <f>IF(OR(Table1[[#This Row],[Rodents]],Table1[[#This Row],[Human]],Table1[[#This Row],[Pig]]),OR(ISNUMBER(FIND("intratrach",C604)),ISNUMBER(FIND("nasal ",C604)),ISNUMBER(FIND("instill",C604))),"NA")</f>
        <v>NA</v>
      </c>
      <c r="W604" t="str">
        <f>IF(OR(Table1[[#This Row],[Rodents]],Table1[[#This Row],[Human]],Table1[[#This Row],[Pig]]),OR(ISNUMBER(FIND("dermal",C604)),ISNUMBER(FIND("skin ",C604))),"NA")</f>
        <v>NA</v>
      </c>
      <c r="X604" t="str">
        <f>IF(OR(Table1[[#This Row],[Rodents]],Table1[[#This Row],[Human]],Table1[[#This Row],[Pig]]),OR(ISNUMBER(FIND("injected",C604)),ISNUMBER(FIND("periton",C604)),ISNUMBER(FIND("intrascrot",C604))),"NA")</f>
        <v>NA</v>
      </c>
      <c r="Y604" t="str">
        <f>IF(OR(Table1[[#This Row],[Rodents]],Table1[[#This Row],[Human]],Table1[[#This Row],[Pig]]),NOT(OR(Table1[[#This Row],[Inhaled/Intratracheal/intranasal]],Table1[[#This Row],[Dermal]],Table1[[#This Row],[Injected]])),"NA")</f>
        <v>NA</v>
      </c>
      <c r="AA604" t="b">
        <f>OR(ISNUMBER(FIND("fish ",C604)),ISNUMBER(FIND("Fish ",C604)),ISNUMBER(FIND("aquatic",C604)),ISNUMBER(FIND("daphnids",C604)),ISNUMBER(FIND("Carcinus maenas",C604)),ISNUMBER(FIND("Daphnia",C604)),ISNUMBER(FIND("Ruditapes philippinarum",C604)),ISNUMBER(FIND("daphnia",C604)),ISNUMBER(FIND("marine",C604)),ISNUMBER(FIND("mussel",C604)),ISNUMBER(FIND("algae",C604)),ISNUMBER(FIND("Donax faba",C604)),ISNUMBER(FIND("estuarine",C604)),ISNUMBER(FIND("snail",C604)),ISNUMBER(FIND("Prorocentrum donghaiense",C604)) )</f>
        <v>0</v>
      </c>
      <c r="AB604" t="b">
        <f>OR(ISNUMBER(FIND(" rat ",C604)),ISNUMBER(FIND(" rats ",C604)),ISNUMBER(FIND(" Rats ",C604)),ISNUMBER(FIND(" Rat ",C604)),ISNUMBER(FIND(" rat.",C604)),ISNUMBER(FIND(" rats.",C604)),ISNUMBER(FIND("mouse",C604)),ISNUMBER(FIND("mice",C604)), ISNUMBER(FIND(" Mice",C604)))</f>
        <v>0</v>
      </c>
      <c r="AC604" t="b">
        <f>OR(ISNUMBER(FIND(" cell ",C604)),ISNUMBER(FIND("fibroblast",C604)),ISNUMBER(FIND("macrophage",C604)),ISNUMBER(FIND("epithelial",C604)),ISNUMBER(FIND("endothelial",C604)),ISNUMBER(FIND("neuron",C604)),ISNUMBER(FIND(" cells ",C604)),ISNUMBER(FIND("RBC",C604)),ISNUMBER(FIND("mitochond",C604)),ISNUMBER(FIND("adipocyte",C604)),ISNUMBER(FIND("osteo",C604)),ISNUMBER(FIND("keratin",C604)),ISNUMBER(FIND(" cell's ",C604)),ISNUMBER(FIND("eukary",C604)),ISNUMBER(FIND("sperm",C604)))</f>
        <v>1</v>
      </c>
      <c r="AD604" t="b">
        <f>OR(ISNUMBER(FIND("human",B604)),ISNUMBER(FIND("workers",B604)),ISNUMBER(FIND("workforces",B604)),ISNUMBER(FIND("occupational",B604)),ISNUMBER(FIND("Case report",B604)),ISNUMBER(FIND("Workplaces",B604)),ISNUMBER(FIND("worker",B604)))</f>
        <v>0</v>
      </c>
      <c r="AE604" t="b">
        <f>OR(ISNUMBER(FIND(" plant ",C604)),ISNUMBER(FIND("Plant ",C604)),ISNUMBER(FIND("tomato",C604)),ISNUMBER(FIND("plants",C604)),ISNUMBER(FIND("Plants",C604)),ISNUMBER(FIND("algae",C604)),ISNUMBER(FIND("lettuce",C604)),ISNUMBER(FIND("green gram sprouts ",C604)),ISNUMBER(FIND("Cucurbita pepo",C604)),ISNUMBER(FIND("bean ",C604)),ISNUMBER(FIND("chloroplast",C604)),ISNUMBER(FIND("chlorophyll",C604)),ISNUMBER(FIND("seedling",C604)),ISNUMBER(FIND("canola",C604)),ISNUMBER(FIND("shoot",C604)),ISNUMBER(FIND("photosynthes",C604)),ISNUMBER(FIND(" leaves ",C604)),,ISNUMBER(FIND("agriculture",C604)),ISNUMBER(FIND(" crops ",C604)))</f>
        <v>0</v>
      </c>
      <c r="AF604" t="b">
        <f>OR(ISNUMBER(FIND("bacteria",C604)),ISNUMBER(FIND("Bacteria",C604)),ISNUMBER(FIND("Bacterium",C604)),ISNUMBER(FIND("bacterium",C604)),ISNUMBER(FIND(" coli ",C604)))</f>
        <v>0</v>
      </c>
      <c r="AG604" t="b">
        <f>OR(ISNUMBER(FIND("fungi",C604)),ISNUMBER(FIND("Fungi",C604)),ISNUMBER(FIND("fungus",C604)),ISNUMBER(FIND("Fungus",C604)),ISNUMBER(FIND("mushroom",C604)),ISNUMBER(FIND("Mushroom",C604)),ISNUMBER(FIND(" mold ",C604)))</f>
        <v>0</v>
      </c>
      <c r="AH604" t="b">
        <f>OR(ISNUMBER(FIND("Pig ",C604)),ISNUMBER(FIND("pig ",C604)),ISNUMBER(FIND("Pigs ",C604)),ISNUMBER(FIND("pigs ",C604)))</f>
        <v>0</v>
      </c>
      <c r="AI604" t="b">
        <f>OR(ISNUMBER(FIND(" C. elegans",C604)),ISNUMBER(FIND("Caenorhabditis elegans",C604)),ISNUMBER(FIND("earthworms",C604)),ISNUMBER(FIND(" Ficopomatus enigmaticus",C604)),ISNUMBER(FIND("larva",C604)),ISNUMBER(FIND("Lumbriculus variegatus",C604)),ISNUMBER(FIND("nematode",C604)))</f>
        <v>0</v>
      </c>
      <c r="AJ604" t="b">
        <f>NOT(OR(AA604,AB604,AC604,AD604,AE604,AF604,AG604,AH604,AI604))</f>
        <v>0</v>
      </c>
      <c r="AL604" t="b">
        <f>OR(AA604,AB604,AD604,AE604,AF604,AG604,AH604,AI604)</f>
        <v>0</v>
      </c>
      <c r="AM604" t="b">
        <f>IF(Table1[[#This Row],[In vivo?]],IF(Table1[[#This Row],[Cell]],FALSE,TRUE),FALSE)</f>
        <v>0</v>
      </c>
      <c r="AN604" t="b">
        <f>AND(AC604,AL604)</f>
        <v>0</v>
      </c>
      <c r="AO604" t="b">
        <f>IF(Table1[[#This Row],[Cell]],IF(Table1[[#This Row],[In vivo?]],FALSE,TRUE),FALSE)</f>
        <v>1</v>
      </c>
      <c r="AP604" t="b">
        <f>NOT(OR(Table1[[#This Row],[In vivo?]],Table1[[#This Row],[Only in Cell]]))</f>
        <v>0</v>
      </c>
      <c r="AQ604" t="str">
        <f>IF(OR(Table1[[#This Row],[Rodents]],Table1[[#This Row],[Human]],Table1[[#This Row],[Pig]]),OR(ISNUMBER(FIND("pulmonary",C604)),ISNUMBER(FIND("lung",C604))),"NA")</f>
        <v>NA</v>
      </c>
      <c r="AR604" t="str">
        <f>IF(OR(Table1[[#This Row],[Rodents]],Table1[[#This Row],[Human]],Table1[[#This Row],[Pig]]),OR(ISNUMBER(FIND("skin",C604)),ISNUMBER(FIND("dermal",C604))),"NA")</f>
        <v>NA</v>
      </c>
      <c r="AS604" t="str">
        <f>IF(OR(Table1[[#This Row],[Rodents]],Table1[[#This Row],[Human]],Table1[[#This Row],[Pig]]),OR(ISNUMBER(FIND("liver",C604)),ISNUMBER(FIND("hepat",C604))),"NA")</f>
        <v>NA</v>
      </c>
      <c r="AT604" t="str">
        <f>IF(OR(Table1[[#This Row],[Rodents]],Table1[[#This Row],[Human]],Table1[[#This Row],[Pig]]),OR(ISNUMBER(FIND("kidney",C604)),ISNUMBER(FIND("neph",C604))),"NA")</f>
        <v>NA</v>
      </c>
      <c r="AU604" t="str">
        <f>IF(OR(Table1[[#This Row],[Rodents]],Table1[[#This Row],[Human]],Table1[[#This Row],[Pig]]),OR(ISNUMBER(FIND("brain",C604)),ISNUMBER(FIND("neur",C604)),ISNUMBER(FIND("nerv",C604))),"NA")</f>
        <v>NA</v>
      </c>
      <c r="AV604" t="str">
        <f>IF(OR(Table1[[#This Row],[Rodents]],Table1[[#This Row],[Human]],Table1[[#This Row],[Pig]]),OR(ISNUMBER(FIND("heart",C604)),ISNUMBER(FIND("cardi",C604))),"NA")</f>
        <v>NA</v>
      </c>
      <c r="AW604" t="str">
        <f>IF(OR(Table1[[#This Row],[Rodents]],Table1[[#This Row],[Human]],Table1[[#This Row],[Pig]]),OR(ISNUMBER(FIND("gastro",C604)),ISNUMBER(FIND("intesti",C604)),ISNUMBER(FIND("stomach",C604))),"NA")</f>
        <v>NA</v>
      </c>
      <c r="AX604" t="str">
        <f>IF(OR(Table1[[#This Row],[Rodents]],Table1[[#This Row],[Human]],Table1[[#This Row],[Pig]]),NOT(OR(AQ604,AR604,AS604,AT604,AU604,AV604,AW604)),"NA")</f>
        <v>NA</v>
      </c>
      <c r="AY604" t="b">
        <f>OR(ISNUMBER(FIND("SWCNT",C604)),ISNUMBER(FIND("SWNT",C604)),ISNUMBER(FIND("single-wall",C604)),ISNUMBER(FIND("single wall",C604)),ISNUMBER(FIND("Single wall",C604)),ISNUMBER(FIND("Single-wall",C604)),ISNUMBER(FIND("SWCNT",B604)),ISNUMBER(FIND("SWNT",B604)),ISNUMBER(FIND("single-wall",B604)),ISNUMBER(FIND("single wall",B604)),ISNUMBER(FIND("Single-wall",B604)),ISNUMBER(FIND("Single wall",B604)))</f>
        <v>0</v>
      </c>
      <c r="AZ604" t="b">
        <f>OR(ISNUMBER(FIND("MWCNT",C604)),ISNUMBER(FIND("MWNT",C604)),ISNUMBER(FIND("multi-wall",C604)),ISNUMBER(FIND("multi wall",C604)),ISNUMBER(FIND("multiwall",C604)),ISNUMBER(FIND("Multi-wall",C604)),ISNUMBER(FIND("Multi wall",C604)),ISNUMBER(FIND("Multiwall",C604)),ISNUMBER(FIND("MWCNT",B604)),ISNUMBER(FIND("MWNT",B604)),ISNUMBER(FIND("multi-wall",B604)),ISNUMBER(FIND("multi wall",B604)),ISNUMBER(FIND("multiwall",B604)),ISNUMBER(FIND("Multi-wall",B604)),ISNUMBER(FIND("Multi wall",B604)),ISNUMBER(FIND("Multiwall",B604)),ISNUMBER(FIND("Double-wall",B604)),ISNUMBER(FIND("Double wall",B604)),ISNUMBER(FIND("Doublewall",B604)),ISNUMBER(FIND("double-wall",B604)),ISNUMBER(FIND("double wall",B604)),ISNUMBER(FIND("doublewall",B604)))</f>
        <v>0</v>
      </c>
      <c r="BA604" t="b">
        <f>AND(Table1[[#This Row],[SWCNT]],Table1[[#This Row],[MWCNT]])</f>
        <v>0</v>
      </c>
      <c r="BB604" t="b">
        <f>IF(Table1[[#This Row],[SWCNT]]=TRUE,FALSE,IF(Table1[[#This Row],[MWCNT]]=TRUE,FALSE,TRUE))</f>
        <v>1</v>
      </c>
      <c r="BC604" s="18"/>
    </row>
    <row r="605" spans="1:55" ht="55.5">
      <c r="A605" t="s">
        <v>968</v>
      </c>
      <c r="B605" s="2" t="s">
        <v>969</v>
      </c>
      <c r="C605" s="16" t="s">
        <v>970</v>
      </c>
      <c r="D605" s="17" t="s">
        <v>971</v>
      </c>
      <c r="E605" s="2">
        <v>2020</v>
      </c>
      <c r="F605" t="b">
        <f>OR(ISNUMBER(FIND("cytotoxic",C605)),ISNUMBER(FIND("Cytotoxic",C605)),ISNUMBER(FIND("cellular toxicity",C605)),ISNUMBER(FIND("cell death",C605)),ISNUMBER(FIND("viable",C605)),ISNUMBER(FIND("phytotoxic",C605)),ISNUMBER(FIND("acute toxicity",C605)),ISNUMBER(FIND("MTT",C605)),ISNUMBER(FIND("survival",C605)),ISNUMBER(FIND("prolifer",C605)),ISNUMBER(FIND("apoptosis",C605)),ISNUMBER(FIND("neurotoxic",C605)),ISNUMBER(FIND("  lysis ",C605)),ISNUMBER(FIND("necrosis",C605)),ISNUMBER(FIND("cellular death",C605))*3,ISNUMBER(FIND("LDH",C605)),ISNUMBER(FIND("Acute toxicity",C605)))</f>
        <v>1</v>
      </c>
      <c r="G605" t="b">
        <f>OR(ISNUMBER(FIND("genotoxic",C605)),ISNUMBER(FIND("genotoxicity",C605)),ISNUMBER(FIND("DNA damage",C605)),ISNUMBER(FIND("DNA",C605)),ISNUMBER(FIND("RNA",C605)),ISNUMBER(FIND("mesothelioma",C605)),ISNUMBER(FIND("carcino",C605)),ISNUMBER(FIND("mutagen",C605)),ISNUMBER(FIND("genetic",C605)))</f>
        <v>0</v>
      </c>
      <c r="H605" t="b">
        <f>OR(ISNUMBER(FIND("inflammatory",C605)),ISNUMBER(FIND("inflamm",C605)))</f>
        <v>0</v>
      </c>
      <c r="I605" t="b">
        <f>OR(ISNUMBER(FIND("immune",C605)),ISNUMBER(FIND("immunological",C605)),ISNUMBER(FIND("interleuk",C605)),ISNUMBER(FIND("platelet activation",C605)),ISNUMBER(FIND("monocyte",C605)),ISNUMBER(FIND("leukocyte",C605)),ISNUMBER(FIND("cytokine",C605)),ISNUMBER(FIND("CD4",C605)),ISNUMBER(FIND("CD8",C605)),ISNUMBER(FIND("T-cell",C605)))</f>
        <v>0</v>
      </c>
      <c r="J605" t="b">
        <f>OR(ISNUMBER(FIND("reactive oxygen",C605)),ISNUMBER(FIND("ROS",C605)),ISNUMBER(FIND("free radical",C605)),ISNUMBER(FIND("oxidative stress",C605)),ISNUMBER(FIND("peroxid",C605)),ISNUMBER(FIND("oxidative",C605)),ISNUMBER(FIND("antioxid",C605)))</f>
        <v>0</v>
      </c>
      <c r="K605" t="b">
        <f>OR(ISNUMBER(FIND("autophag",C605)))</f>
        <v>0</v>
      </c>
      <c r="L605" t="b">
        <f>OR(ISNUMBER(FIND("morpholog",C605)))</f>
        <v>0</v>
      </c>
      <c r="M605" t="b">
        <f>OR(ISNUMBER(FIND("fibrosis",C605)),ISNUMBER(FIND("Fibrosis",C605)),ISNUMBER(FIND("fibrot",C605)))</f>
        <v>0</v>
      </c>
      <c r="N605" t="b">
        <f>OR(ISNUMBER(FIND("offspring",C605)),ISNUMBER(FIND("Parental",C605)),ISNUMBER(FIND("parental",C605)),ISNUMBER(FIND("germline",C605)),ISNUMBER(FIND("reproduc",C605)),ISNUMBER(FIND("embryo",C605)))</f>
        <v>0</v>
      </c>
      <c r="O605" t="b">
        <f>OR(ISNUMBER(FIND("metabol",C605)),ISNUMBER(FIND("Metabol",C605)),ISNUMBER(FIND("digest",C605)),ISNUMBER(FIND("mitochon",C605)))</f>
        <v>0</v>
      </c>
      <c r="P605" t="b">
        <f>OR(ISNUMBER(FIND("ecotox",C605)),ISNUMBER(FIND("Ecotox",B605)),ISNUMBER(FIND("ecotox",B605)),ISNUMBER(FIND("Ecotox",C605)))</f>
        <v>0</v>
      </c>
      <c r="Q605" t="b">
        <f>OR(ISNUMBER(FIND("Bioaccum",C605)),ISNUMBER(FIND("bioaccum",C605)),ISNUMBER(FIND("accum",C605)))</f>
        <v>0</v>
      </c>
      <c r="R605" t="b">
        <f>OR(ISNUMBER(FIND("Occupation",C605)),ISNUMBER(FIND("occupation",C605)),ISNUMBER(FIND("worker",C605)),ISNUMBER(FIND("workforce",C605)))</f>
        <v>0</v>
      </c>
      <c r="S605" t="b">
        <f>NOT(OR(F605,G605,H605,I605,J605,K605,L605,M605,N605,O605,P605,Q605,R605))</f>
        <v>0</v>
      </c>
      <c r="U605" t="b">
        <f>OR(Table1[[#This Row],[Inflammation]],Table1[[#This Row],[Immune]])</f>
        <v>0</v>
      </c>
      <c r="V605" t="b">
        <f>IF(OR(Table1[[#This Row],[Rodents]],Table1[[#This Row],[Human]],Table1[[#This Row],[Pig]]),OR(ISNUMBER(FIND("intratrach",C605)),ISNUMBER(FIND("nasal ",C605)),ISNUMBER(FIND("instill",C605))),"NA")</f>
        <v>0</v>
      </c>
      <c r="W605" t="b">
        <f>IF(OR(Table1[[#This Row],[Rodents]],Table1[[#This Row],[Human]],Table1[[#This Row],[Pig]]),OR(ISNUMBER(FIND("dermal",C605)),ISNUMBER(FIND("skin ",C605))),"NA")</f>
        <v>0</v>
      </c>
      <c r="X605" t="b">
        <f>IF(OR(Table1[[#This Row],[Rodents]],Table1[[#This Row],[Human]],Table1[[#This Row],[Pig]]),OR(ISNUMBER(FIND("injected",C605)),ISNUMBER(FIND("periton",C605)),ISNUMBER(FIND("intrascrot",C605))),"NA")</f>
        <v>0</v>
      </c>
      <c r="Y605" t="b">
        <f>IF(OR(Table1[[#This Row],[Rodents]],Table1[[#This Row],[Human]],Table1[[#This Row],[Pig]]),NOT(OR(Table1[[#This Row],[Inhaled/Intratracheal/intranasal]],Table1[[#This Row],[Dermal]],Table1[[#This Row],[Injected]])),"NA")</f>
        <v>1</v>
      </c>
      <c r="AA605" t="b">
        <f>OR(ISNUMBER(FIND("fish ",C605)),ISNUMBER(FIND("Fish ",C605)),ISNUMBER(FIND("aquatic",C605)),ISNUMBER(FIND("daphnids",C605)),ISNUMBER(FIND("Carcinus maenas",C605)),ISNUMBER(FIND("Daphnia",C605)),ISNUMBER(FIND("Ruditapes philippinarum",C605)),ISNUMBER(FIND("daphnia",C605)),ISNUMBER(FIND("marine",C605)),ISNUMBER(FIND("mussel",C605)),ISNUMBER(FIND("algae",C605)),ISNUMBER(FIND("Donax faba",C605)),ISNUMBER(FIND("estuarine",C605)),ISNUMBER(FIND("snail",C605)),ISNUMBER(FIND("Prorocentrum donghaiense",C605)) )</f>
        <v>0</v>
      </c>
      <c r="AB605" t="b">
        <f>OR(ISNUMBER(FIND(" rat ",C605)),ISNUMBER(FIND(" rats ",C605)),ISNUMBER(FIND(" Rats ",C605)),ISNUMBER(FIND(" Rat ",C605)),ISNUMBER(FIND(" rat.",C605)),ISNUMBER(FIND(" rats.",C605)),ISNUMBER(FIND("mouse",C605)),ISNUMBER(FIND("mice",C605)), ISNUMBER(FIND(" Mice",C605)))</f>
        <v>1</v>
      </c>
      <c r="AC605" t="b">
        <f>OR(ISNUMBER(FIND(" cell ",C605)),ISNUMBER(FIND("fibroblast",C605)),ISNUMBER(FIND("macrophage",C605)),ISNUMBER(FIND("epithelial",C605)),ISNUMBER(FIND("endothelial",C605)),ISNUMBER(FIND("neuron",C605)),ISNUMBER(FIND(" cells ",C605)),ISNUMBER(FIND("RBC",C605)),ISNUMBER(FIND("mitochond",C605)),ISNUMBER(FIND("adipocyte",C605)),ISNUMBER(FIND("osteo",C605)),ISNUMBER(FIND("keratin",C605)),ISNUMBER(FIND(" cell's ",C605)),ISNUMBER(FIND("eukary",C605)),ISNUMBER(FIND("sperm",C605)))</f>
        <v>1</v>
      </c>
      <c r="AD605" t="b">
        <f>OR(ISNUMBER(FIND("human",B605)),ISNUMBER(FIND("workers",B605)),ISNUMBER(FIND("workforces",B605)),ISNUMBER(FIND("occupational",B605)),ISNUMBER(FIND("Case report",B605)),ISNUMBER(FIND("Workplaces",B605)),ISNUMBER(FIND("worker",B605)))</f>
        <v>0</v>
      </c>
      <c r="AE605" t="b">
        <f>OR(ISNUMBER(FIND(" plant ",C605)),ISNUMBER(FIND("Plant ",C605)),ISNUMBER(FIND("tomato",C605)),ISNUMBER(FIND("plants",C605)),ISNUMBER(FIND("Plants",C605)),ISNUMBER(FIND("algae",C605)),ISNUMBER(FIND("lettuce",C605)),ISNUMBER(FIND("green gram sprouts ",C605)),ISNUMBER(FIND("Cucurbita pepo",C605)),ISNUMBER(FIND("bean ",C605)),ISNUMBER(FIND("chloroplast",C605)),ISNUMBER(FIND("chlorophyll",C605)),ISNUMBER(FIND("seedling",C605)),ISNUMBER(FIND("canola",C605)),ISNUMBER(FIND("shoot",C605)),ISNUMBER(FIND("photosynthes",C605)),ISNUMBER(FIND(" leaves ",C605)),,ISNUMBER(FIND("agriculture",C605)),ISNUMBER(FIND(" crops ",C605)))</f>
        <v>0</v>
      </c>
      <c r="AF605" t="b">
        <f>OR(ISNUMBER(FIND("bacteria",C605)),ISNUMBER(FIND("Bacteria",C605)),ISNUMBER(FIND("Bacterium",C605)),ISNUMBER(FIND("bacterium",C605)),ISNUMBER(FIND(" coli ",C605)))</f>
        <v>0</v>
      </c>
      <c r="AG605" t="b">
        <f>OR(ISNUMBER(FIND("fungi",C605)),ISNUMBER(FIND("Fungi",C605)),ISNUMBER(FIND("fungus",C605)),ISNUMBER(FIND("Fungus",C605)),ISNUMBER(FIND("mushroom",C605)),ISNUMBER(FIND("Mushroom",C605)),ISNUMBER(FIND(" mold ",C605)))</f>
        <v>0</v>
      </c>
      <c r="AH605" t="b">
        <f>OR(ISNUMBER(FIND("Pig ",C605)),ISNUMBER(FIND("pig ",C605)),ISNUMBER(FIND("Pigs ",C605)),ISNUMBER(FIND("pigs ",C605)))</f>
        <v>0</v>
      </c>
      <c r="AI605" t="b">
        <f>OR(ISNUMBER(FIND(" C. elegans",C605)),ISNUMBER(FIND("Caenorhabditis elegans",C605)),ISNUMBER(FIND("earthworms",C605)),ISNUMBER(FIND(" Ficopomatus enigmaticus",C605)),ISNUMBER(FIND("larva",C605)),ISNUMBER(FIND("Lumbriculus variegatus",C605)),ISNUMBER(FIND("nematode",C605)))</f>
        <v>0</v>
      </c>
      <c r="AJ605" t="b">
        <f>NOT(OR(AA605,AB605,AC605,AD605,AE605,AF605,AG605,AH605,AI605))</f>
        <v>0</v>
      </c>
      <c r="AL605" t="b">
        <f>OR(AA605,AB605,AD605,AE605,AF605,AG605,AH605,AI605)</f>
        <v>1</v>
      </c>
      <c r="AM605" t="b">
        <f>IF(Table1[[#This Row],[In vivo?]],IF(Table1[[#This Row],[Cell]],FALSE,TRUE),FALSE)</f>
        <v>0</v>
      </c>
      <c r="AN605" t="b">
        <f>AND(AC605,AL605)</f>
        <v>1</v>
      </c>
      <c r="AO605" t="b">
        <f>IF(Table1[[#This Row],[Cell]],IF(Table1[[#This Row],[In vivo?]],FALSE,TRUE),FALSE)</f>
        <v>0</v>
      </c>
      <c r="AP605" t="b">
        <f>NOT(OR(Table1[[#This Row],[In vivo?]],Table1[[#This Row],[Only in Cell]]))</f>
        <v>0</v>
      </c>
      <c r="AQ605" t="b">
        <f>IF(OR(Table1[[#This Row],[Rodents]],Table1[[#This Row],[Human]],Table1[[#This Row],[Pig]]),OR(ISNUMBER(FIND("pulmonary",C605)),ISNUMBER(FIND("lung",C605))),"NA")</f>
        <v>0</v>
      </c>
      <c r="AR605" t="b">
        <f>IF(OR(Table1[[#This Row],[Rodents]],Table1[[#This Row],[Human]],Table1[[#This Row],[Pig]]),OR(ISNUMBER(FIND("skin",C605)),ISNUMBER(FIND("dermal",C605))),"NA")</f>
        <v>0</v>
      </c>
      <c r="AS605" t="b">
        <f>IF(OR(Table1[[#This Row],[Rodents]],Table1[[#This Row],[Human]],Table1[[#This Row],[Pig]]),OR(ISNUMBER(FIND("liver",C605)),ISNUMBER(FIND("hepat",C605))),"NA")</f>
        <v>0</v>
      </c>
      <c r="AT605" t="b">
        <f>IF(OR(Table1[[#This Row],[Rodents]],Table1[[#This Row],[Human]],Table1[[#This Row],[Pig]]),OR(ISNUMBER(FIND("kidney",C605)),ISNUMBER(FIND("neph",C605))),"NA")</f>
        <v>0</v>
      </c>
      <c r="AU605" t="b">
        <f>IF(OR(Table1[[#This Row],[Rodents]],Table1[[#This Row],[Human]],Table1[[#This Row],[Pig]]),OR(ISNUMBER(FIND("brain",C605)),ISNUMBER(FIND("neur",C605)),ISNUMBER(FIND("nerv",C605))),"NA")</f>
        <v>0</v>
      </c>
      <c r="AV605" t="b">
        <f>IF(OR(Table1[[#This Row],[Rodents]],Table1[[#This Row],[Human]],Table1[[#This Row],[Pig]]),OR(ISNUMBER(FIND("heart",C605)),ISNUMBER(FIND("cardi",C605))),"NA")</f>
        <v>0</v>
      </c>
      <c r="AW605" t="b">
        <f>IF(OR(Table1[[#This Row],[Rodents]],Table1[[#This Row],[Human]],Table1[[#This Row],[Pig]]),OR(ISNUMBER(FIND("gastro",C605)),ISNUMBER(FIND("intesti",C605)),ISNUMBER(FIND("stomach",C605))),"NA")</f>
        <v>0</v>
      </c>
      <c r="AX605" t="b">
        <f>IF(OR(Table1[[#This Row],[Rodents]],Table1[[#This Row],[Human]],Table1[[#This Row],[Pig]]),NOT(OR(AQ605,AR605,AS605,AT605,AU605,AV605,AW605)),"NA")</f>
        <v>1</v>
      </c>
      <c r="AY605" t="b">
        <f>OR(ISNUMBER(FIND("SWCNT",C605)),ISNUMBER(FIND("SWNT",C605)),ISNUMBER(FIND("single-wall",C605)),ISNUMBER(FIND("single wall",C605)),ISNUMBER(FIND("Single wall",C605)),ISNUMBER(FIND("Single-wall",C605)),ISNUMBER(FIND("SWCNT",B605)),ISNUMBER(FIND("SWNT",B605)),ISNUMBER(FIND("single-wall",B605)),ISNUMBER(FIND("single wall",B605)),ISNUMBER(FIND("Single-wall",B605)),ISNUMBER(FIND("Single wall",B605)))</f>
        <v>0</v>
      </c>
      <c r="AZ605" t="b">
        <f>OR(ISNUMBER(FIND("MWCNT",C605)),ISNUMBER(FIND("MWNT",C605)),ISNUMBER(FIND("multi-wall",C605)),ISNUMBER(FIND("multi wall",C605)),ISNUMBER(FIND("multiwall",C605)),ISNUMBER(FIND("Multi-wall",C605)),ISNUMBER(FIND("Multi wall",C605)),ISNUMBER(FIND("Multiwall",C605)),ISNUMBER(FIND("MWCNT",B605)),ISNUMBER(FIND("MWNT",B605)),ISNUMBER(FIND("multi-wall",B605)),ISNUMBER(FIND("multi wall",B605)),ISNUMBER(FIND("multiwall",B605)),ISNUMBER(FIND("Multi-wall",B605)),ISNUMBER(FIND("Multi wall",B605)),ISNUMBER(FIND("Multiwall",B605)),ISNUMBER(FIND("Double-wall",B605)),ISNUMBER(FIND("Double wall",B605)),ISNUMBER(FIND("Doublewall",B605)),ISNUMBER(FIND("double-wall",B605)),ISNUMBER(FIND("double wall",B605)),ISNUMBER(FIND("doublewall",B605)))</f>
        <v>0</v>
      </c>
      <c r="BA605" t="b">
        <f>AND(Table1[[#This Row],[SWCNT]],Table1[[#This Row],[MWCNT]])</f>
        <v>0</v>
      </c>
      <c r="BB605" t="b">
        <f>IF(Table1[[#This Row],[SWCNT]]=TRUE,FALSE,IF(Table1[[#This Row],[MWCNT]]=TRUE,FALSE,TRUE))</f>
        <v>1</v>
      </c>
      <c r="BC605" s="18"/>
    </row>
    <row r="606" spans="1:55" ht="240.5">
      <c r="A606" t="s">
        <v>2384</v>
      </c>
      <c r="B606" s="2" t="s">
        <v>2388</v>
      </c>
      <c r="C606" s="16" t="s">
        <v>2392</v>
      </c>
      <c r="D606" s="17" t="s">
        <v>112</v>
      </c>
      <c r="E606" s="2">
        <v>2017</v>
      </c>
      <c r="F606" t="b">
        <f>OR(ISNUMBER(FIND("cytotoxic",C606)),ISNUMBER(FIND("Cytotoxic",C606)),ISNUMBER(FIND("cellular toxicity",C606)),ISNUMBER(FIND("cell death",C606)),ISNUMBER(FIND("viable",C606)),ISNUMBER(FIND("phytotoxic",C606)),ISNUMBER(FIND("acute toxicity",C606)),ISNUMBER(FIND("MTT",C606)),ISNUMBER(FIND("survival",C606)),ISNUMBER(FIND("prolifer",C606)),ISNUMBER(FIND("apoptosis",C606)),ISNUMBER(FIND("neurotoxic",C606)),ISNUMBER(FIND("  lysis ",C606)),ISNUMBER(FIND("necrosis",C606)),ISNUMBER(FIND("cellular death",C606))*3,ISNUMBER(FIND("LDH",C606)),ISNUMBER(FIND("Acute toxicity",C606)))</f>
        <v>0</v>
      </c>
      <c r="G606" t="b">
        <f>OR(ISNUMBER(FIND("genotoxic",C606)),ISNUMBER(FIND("genotoxicity",C606)),ISNUMBER(FIND("DNA damage",C606)),ISNUMBER(FIND("DNA",C606)),ISNUMBER(FIND("RNA",C606)),ISNUMBER(FIND("mesothelioma",C606)),ISNUMBER(FIND("carcino",C606)),ISNUMBER(FIND("mutagen",C606)),ISNUMBER(FIND("genetic",C606)))</f>
        <v>0</v>
      </c>
      <c r="H606" t="b">
        <f>OR(ISNUMBER(FIND("inflammatory",C606)),ISNUMBER(FIND("inflamm",C606)))</f>
        <v>0</v>
      </c>
      <c r="I606" t="b">
        <f>OR(ISNUMBER(FIND("immune",C606)),ISNUMBER(FIND("immunological",C606)),ISNUMBER(FIND("interleuk",C606)),ISNUMBER(FIND("platelet activation",C606)),ISNUMBER(FIND("monocyte",C606)),ISNUMBER(FIND("leukocyte",C606)),ISNUMBER(FIND("cytokine",C606)),ISNUMBER(FIND("CD4",C606)),ISNUMBER(FIND("CD8",C606)),ISNUMBER(FIND("T-cell",C606)))</f>
        <v>0</v>
      </c>
      <c r="J606" t="b">
        <f>OR(ISNUMBER(FIND("reactive oxygen",C606)),ISNUMBER(FIND("ROS",C606)),ISNUMBER(FIND("free radical",C606)),ISNUMBER(FIND("oxidative stress",C606)),ISNUMBER(FIND("peroxid",C606)),ISNUMBER(FIND("oxidative",C606)),ISNUMBER(FIND("antioxid",C606)))</f>
        <v>0</v>
      </c>
      <c r="K606" t="b">
        <f>OR(ISNUMBER(FIND("autophag",C606)))</f>
        <v>0</v>
      </c>
      <c r="L606" t="b">
        <f>OR(ISNUMBER(FIND("morpholog",C606)))</f>
        <v>0</v>
      </c>
      <c r="M606" t="b">
        <f>OR(ISNUMBER(FIND("fibrosis",C606)),ISNUMBER(FIND("Fibrosis",C606)),ISNUMBER(FIND("fibrot",C606)))</f>
        <v>0</v>
      </c>
      <c r="N606" t="b">
        <f>OR(ISNUMBER(FIND("offspring",C606)),ISNUMBER(FIND("Parental",C606)),ISNUMBER(FIND("parental",C606)),ISNUMBER(FIND("germline",C606)),ISNUMBER(FIND("reproduc",C606)),ISNUMBER(FIND("embryo",C606)))</f>
        <v>0</v>
      </c>
      <c r="O606" t="b">
        <f>OR(ISNUMBER(FIND("metabol",C606)),ISNUMBER(FIND("Metabol",C606)),ISNUMBER(FIND("digest",C606)),ISNUMBER(FIND("mitochon",C606)))</f>
        <v>0</v>
      </c>
      <c r="P606" t="b">
        <f>OR(ISNUMBER(FIND("ecotox",C606)),ISNUMBER(FIND("Ecotox",B606)),ISNUMBER(FIND("ecotox",B606)),ISNUMBER(FIND("Ecotox",C606)))</f>
        <v>0</v>
      </c>
      <c r="Q606" t="b">
        <f>OR(ISNUMBER(FIND("Bioaccum",C606)),ISNUMBER(FIND("bioaccum",C606)),ISNUMBER(FIND("accum",C606)))</f>
        <v>1</v>
      </c>
      <c r="R606" t="b">
        <f>OR(ISNUMBER(FIND("Occupation",C606)),ISNUMBER(FIND("occupation",C606)),ISNUMBER(FIND("worker",C606)),ISNUMBER(FIND("workforce",C606)))</f>
        <v>0</v>
      </c>
      <c r="S606" t="b">
        <f>NOT(OR(F606,G606,H606,I606,J606,K606,L606,M606,N606,O606,P606,Q606,R606))</f>
        <v>0</v>
      </c>
      <c r="U606" t="b">
        <f>OR(Table1[[#This Row],[Inflammation]],Table1[[#This Row],[Immune]])</f>
        <v>0</v>
      </c>
      <c r="V606" t="str">
        <f>IF(OR(Table1[[#This Row],[Rodents]],Table1[[#This Row],[Human]],Table1[[#This Row],[Pig]]),OR(ISNUMBER(FIND("intratrach",C606)),ISNUMBER(FIND("nasal ",C606)),ISNUMBER(FIND("instill",C606))),"NA")</f>
        <v>NA</v>
      </c>
      <c r="W606" t="str">
        <f>IF(OR(Table1[[#This Row],[Rodents]],Table1[[#This Row],[Human]],Table1[[#This Row],[Pig]]),OR(ISNUMBER(FIND("dermal",C606)),ISNUMBER(FIND("skin ",C606))),"NA")</f>
        <v>NA</v>
      </c>
      <c r="X606" t="str">
        <f>IF(OR(Table1[[#This Row],[Rodents]],Table1[[#This Row],[Human]],Table1[[#This Row],[Pig]]),OR(ISNUMBER(FIND("injected",C606)),ISNUMBER(FIND("periton",C606)),ISNUMBER(FIND("intrascrot",C606))),"NA")</f>
        <v>NA</v>
      </c>
      <c r="Y606" t="str">
        <f>IF(OR(Table1[[#This Row],[Rodents]],Table1[[#This Row],[Human]],Table1[[#This Row],[Pig]]),NOT(OR(Table1[[#This Row],[Inhaled/Intratracheal/intranasal]],Table1[[#This Row],[Dermal]],Table1[[#This Row],[Injected]])),"NA")</f>
        <v>NA</v>
      </c>
      <c r="AA606" t="b">
        <f>OR(ISNUMBER(FIND("fish ",C606)),ISNUMBER(FIND("Fish ",C606)),ISNUMBER(FIND("aquatic",C606)),ISNUMBER(FIND("daphnids",C606)),ISNUMBER(FIND("Carcinus maenas",C606)),ISNUMBER(FIND("Daphnia",C606)),ISNUMBER(FIND("Ruditapes philippinarum",C606)),ISNUMBER(FIND("daphnia",C606)),ISNUMBER(FIND("marine",C606)),ISNUMBER(FIND("mussel",C606)),ISNUMBER(FIND("algae",C606)),ISNUMBER(FIND("Donax faba",C606)),ISNUMBER(FIND("estuarine",C606)),ISNUMBER(FIND("snail",C606)),ISNUMBER(FIND("Prorocentrum donghaiense",C606)) )</f>
        <v>0</v>
      </c>
      <c r="AB606" t="b">
        <f>OR(ISNUMBER(FIND(" rat ",C606)),ISNUMBER(FIND(" rats ",C606)),ISNUMBER(FIND(" Rats ",C606)),ISNUMBER(FIND(" Rat ",C606)),ISNUMBER(FIND(" rat.",C606)),ISNUMBER(FIND(" rats.",C606)),ISNUMBER(FIND("mouse",C606)),ISNUMBER(FIND("mice",C606)), ISNUMBER(FIND(" Mice",C606)))</f>
        <v>0</v>
      </c>
      <c r="AC606" t="b">
        <f>OR(ISNUMBER(FIND(" cell ",C606)),ISNUMBER(FIND("fibroblast",C606)),ISNUMBER(FIND("macrophage",C606)),ISNUMBER(FIND("epithelial",C606)),ISNUMBER(FIND("endothelial",C606)),ISNUMBER(FIND("neuron",C606)),ISNUMBER(FIND(" cells ",C606)),ISNUMBER(FIND("RBC",C606)),ISNUMBER(FIND("mitochond",C606)),ISNUMBER(FIND("adipocyte",C606)),ISNUMBER(FIND("osteo",C606)),ISNUMBER(FIND("keratin",C606)),ISNUMBER(FIND(" cell's ",C606)),ISNUMBER(FIND("eukary",C606)),ISNUMBER(FIND("sperm",C606)))</f>
        <v>0</v>
      </c>
      <c r="AD606" t="b">
        <f>OR(ISNUMBER(FIND("human",B606)),ISNUMBER(FIND("workers",B606)),ISNUMBER(FIND("workforces",B606)),ISNUMBER(FIND("occupational",B606)),ISNUMBER(FIND("Case report",B606)),ISNUMBER(FIND("Workplaces",B606)),ISNUMBER(FIND("worker",B606)))</f>
        <v>0</v>
      </c>
      <c r="AE606" t="b">
        <f>OR(ISNUMBER(FIND(" plant ",C606)),ISNUMBER(FIND("Plant ",C606)),ISNUMBER(FIND("tomato",C606)),ISNUMBER(FIND("plants",C606)),ISNUMBER(FIND("Plants",C606)),ISNUMBER(FIND("algae",C606)),ISNUMBER(FIND("lettuce",C606)),ISNUMBER(FIND("green gram sprouts ",C606)),ISNUMBER(FIND("Cucurbita pepo",C606)),ISNUMBER(FIND("bean ",C606)),ISNUMBER(FIND("chloroplast",C606)),ISNUMBER(FIND("chlorophyll",C606)),ISNUMBER(FIND("seedling",C606)),ISNUMBER(FIND("canola",C606)),ISNUMBER(FIND("shoot",C606)),ISNUMBER(FIND("photosynthes",C606)),ISNUMBER(FIND(" leaves ",C606)),,ISNUMBER(FIND("agriculture",C606)),ISNUMBER(FIND(" crops ",C606)))</f>
        <v>1</v>
      </c>
      <c r="AF606" t="b">
        <f>OR(ISNUMBER(FIND("bacteria",C606)),ISNUMBER(FIND("Bacteria",C606)),ISNUMBER(FIND("Bacterium",C606)),ISNUMBER(FIND("bacterium",C606)),ISNUMBER(FIND(" coli ",C606)))</f>
        <v>0</v>
      </c>
      <c r="AG606" t="b">
        <f>OR(ISNUMBER(FIND("fungi",C606)),ISNUMBER(FIND("Fungi",C606)),ISNUMBER(FIND("fungus",C606)),ISNUMBER(FIND("Fungus",C606)),ISNUMBER(FIND("mushroom",C606)),ISNUMBER(FIND("Mushroom",C606)),ISNUMBER(FIND(" mold ",C606)))</f>
        <v>0</v>
      </c>
      <c r="AH606" t="b">
        <f>OR(ISNUMBER(FIND("Pig ",C606)),ISNUMBER(FIND("pig ",C606)),ISNUMBER(FIND("Pigs ",C606)),ISNUMBER(FIND("pigs ",C606)))</f>
        <v>0</v>
      </c>
      <c r="AI606" t="b">
        <f>OR(ISNUMBER(FIND(" C. elegans",C606)),ISNUMBER(FIND("Caenorhabditis elegans",C606)),ISNUMBER(FIND("earthworms",C606)),ISNUMBER(FIND(" Ficopomatus enigmaticus",C606)),ISNUMBER(FIND("larva",C606)),ISNUMBER(FIND("Lumbriculus variegatus",C606)),ISNUMBER(FIND("nematode",C606)))</f>
        <v>0</v>
      </c>
      <c r="AJ606" t="b">
        <f>NOT(OR(AA606,AB606,AC606,AD606,AE606,AF606,AG606,AH606,AI606))</f>
        <v>0</v>
      </c>
      <c r="AL606" t="b">
        <f>OR(AA606,AB606,AD606,AE606,AF606,AG606,AH606,AI606)</f>
        <v>1</v>
      </c>
      <c r="AM606" t="b">
        <f>IF(Table1[[#This Row],[In vivo?]],IF(Table1[[#This Row],[Cell]],FALSE,TRUE),FALSE)</f>
        <v>1</v>
      </c>
      <c r="AN606" t="b">
        <f>AND(AC606,AL606)</f>
        <v>0</v>
      </c>
      <c r="AO606" t="b">
        <f>IF(Table1[[#This Row],[Cell]],IF(Table1[[#This Row],[In vivo?]],FALSE,TRUE),FALSE)</f>
        <v>0</v>
      </c>
      <c r="AP606" t="b">
        <f>NOT(OR(Table1[[#This Row],[In vivo?]],Table1[[#This Row],[Only in Cell]]))</f>
        <v>0</v>
      </c>
      <c r="AQ606" t="str">
        <f>IF(OR(Table1[[#This Row],[Rodents]],Table1[[#This Row],[Human]],Table1[[#This Row],[Pig]]),OR(ISNUMBER(FIND("pulmonary",C606)),ISNUMBER(FIND("lung",C606))),"NA")</f>
        <v>NA</v>
      </c>
      <c r="AR606" t="str">
        <f>IF(OR(Table1[[#This Row],[Rodents]],Table1[[#This Row],[Human]],Table1[[#This Row],[Pig]]),OR(ISNUMBER(FIND("skin",C606)),ISNUMBER(FIND("dermal",C606))),"NA")</f>
        <v>NA</v>
      </c>
      <c r="AS606" t="str">
        <f>IF(OR(Table1[[#This Row],[Rodents]],Table1[[#This Row],[Human]],Table1[[#This Row],[Pig]]),OR(ISNUMBER(FIND("liver",C606)),ISNUMBER(FIND("hepat",C606))),"NA")</f>
        <v>NA</v>
      </c>
      <c r="AT606" t="str">
        <f>IF(OR(Table1[[#This Row],[Rodents]],Table1[[#This Row],[Human]],Table1[[#This Row],[Pig]]),OR(ISNUMBER(FIND("kidney",C606)),ISNUMBER(FIND("neph",C606))),"NA")</f>
        <v>NA</v>
      </c>
      <c r="AU606" t="str">
        <f>IF(OR(Table1[[#This Row],[Rodents]],Table1[[#This Row],[Human]],Table1[[#This Row],[Pig]]),OR(ISNUMBER(FIND("brain",C606)),ISNUMBER(FIND("neur",C606)),ISNUMBER(FIND("nerv",C606))),"NA")</f>
        <v>NA</v>
      </c>
      <c r="AV606" t="str">
        <f>IF(OR(Table1[[#This Row],[Rodents]],Table1[[#This Row],[Human]],Table1[[#This Row],[Pig]]),OR(ISNUMBER(FIND("heart",C606)),ISNUMBER(FIND("cardi",C606))),"NA")</f>
        <v>NA</v>
      </c>
      <c r="AW606" t="str">
        <f>IF(OR(Table1[[#This Row],[Rodents]],Table1[[#This Row],[Human]],Table1[[#This Row],[Pig]]),OR(ISNUMBER(FIND("gastro",C606)),ISNUMBER(FIND("intesti",C606)),ISNUMBER(FIND("stomach",C606))),"NA")</f>
        <v>NA</v>
      </c>
      <c r="AX606" t="str">
        <f>IF(OR(Table1[[#This Row],[Rodents]],Table1[[#This Row],[Human]],Table1[[#This Row],[Pig]]),NOT(OR(AQ606,AR606,AS606,AT606,AU606,AV606,AW606)),"NA")</f>
        <v>NA</v>
      </c>
      <c r="AY606" t="b">
        <f>OR(ISNUMBER(FIND("SWCNT",C606)),ISNUMBER(FIND("SWNT",C606)),ISNUMBER(FIND("single-wall",C606)),ISNUMBER(FIND("single wall",C606)),ISNUMBER(FIND("Single wall",C606)),ISNUMBER(FIND("Single-wall",C606)),ISNUMBER(FIND("SWCNT",B606)),ISNUMBER(FIND("SWNT",B606)),ISNUMBER(FIND("single-wall",B606)),ISNUMBER(FIND("single wall",B606)),ISNUMBER(FIND("Single-wall",B606)),ISNUMBER(FIND("Single wall",B606)))</f>
        <v>0</v>
      </c>
      <c r="AZ606" t="b">
        <f>OR(ISNUMBER(FIND("MWCNT",C606)),ISNUMBER(FIND("MWNT",C606)),ISNUMBER(FIND("multi-wall",C606)),ISNUMBER(FIND("multi wall",C606)),ISNUMBER(FIND("multiwall",C606)),ISNUMBER(FIND("Multi-wall",C606)),ISNUMBER(FIND("Multi wall",C606)),ISNUMBER(FIND("Multiwall",C606)),ISNUMBER(FIND("MWCNT",B606)),ISNUMBER(FIND("MWNT",B606)),ISNUMBER(FIND("multi-wall",B606)),ISNUMBER(FIND("multi wall",B606)),ISNUMBER(FIND("multiwall",B606)),ISNUMBER(FIND("Multi-wall",B606)),ISNUMBER(FIND("Multi wall",B606)),ISNUMBER(FIND("Multiwall",B606)),ISNUMBER(FIND("Double-wall",B606)),ISNUMBER(FIND("Double wall",B606)),ISNUMBER(FIND("Doublewall",B606)),ISNUMBER(FIND("double-wall",B606)),ISNUMBER(FIND("double wall",B606)),ISNUMBER(FIND("doublewall",B606)))</f>
        <v>1</v>
      </c>
      <c r="BA606" t="b">
        <f>AND(Table1[[#This Row],[SWCNT]],Table1[[#This Row],[MWCNT]])</f>
        <v>0</v>
      </c>
      <c r="BB606" t="b">
        <f>IF(Table1[[#This Row],[SWCNT]]=TRUE,FALSE,IF(Table1[[#This Row],[MWCNT]]=TRUE,FALSE,TRUE))</f>
        <v>0</v>
      </c>
      <c r="BC606" s="18"/>
    </row>
    <row r="607" spans="1:55" ht="259">
      <c r="A607" t="s">
        <v>2702</v>
      </c>
      <c r="B607" s="2" t="s">
        <v>2705</v>
      </c>
      <c r="C607" s="16" t="s">
        <v>2708</v>
      </c>
      <c r="D607" s="17" t="s">
        <v>371</v>
      </c>
      <c r="E607" s="2">
        <v>2016</v>
      </c>
      <c r="F607" t="b">
        <f>OR(ISNUMBER(FIND("cytotoxic",C607)),ISNUMBER(FIND("Cytotoxic",C607)),ISNUMBER(FIND("cellular toxicity",C607)),ISNUMBER(FIND("cell death",C607)),ISNUMBER(FIND("viable",C607)),ISNUMBER(FIND("phytotoxic",C607)),ISNUMBER(FIND("acute toxicity",C607)),ISNUMBER(FIND("MTT",C607)),ISNUMBER(FIND("survival",C607)),ISNUMBER(FIND("prolifer",C607)),ISNUMBER(FIND("apoptosis",C607)),ISNUMBER(FIND("neurotoxic",C607)),ISNUMBER(FIND("  lysis ",C607)),ISNUMBER(FIND("necrosis",C607)),ISNUMBER(FIND("cellular death",C607))*3,ISNUMBER(FIND("LDH",C607)),ISNUMBER(FIND("Acute toxicity",C607)))</f>
        <v>0</v>
      </c>
      <c r="G607" t="b">
        <f>OR(ISNUMBER(FIND("genotoxic",C607)),ISNUMBER(FIND("genotoxicity",C607)),ISNUMBER(FIND("DNA damage",C607)),ISNUMBER(FIND("DNA",C607)),ISNUMBER(FIND("RNA",C607)),ISNUMBER(FIND("mesothelioma",C607)),ISNUMBER(FIND("carcino",C607)),ISNUMBER(FIND("mutagen",C607)),ISNUMBER(FIND("genetic",C607)))</f>
        <v>0</v>
      </c>
      <c r="H607" t="b">
        <f>OR(ISNUMBER(FIND("inflammatory",C607)),ISNUMBER(FIND("inflamm",C607)))</f>
        <v>0</v>
      </c>
      <c r="I607" t="b">
        <f>OR(ISNUMBER(FIND("immune",C607)),ISNUMBER(FIND("immunological",C607)),ISNUMBER(FIND("interleuk",C607)),ISNUMBER(FIND("platelet activation",C607)),ISNUMBER(FIND("monocyte",C607)),ISNUMBER(FIND("leukocyte",C607)),ISNUMBER(FIND("cytokine",C607)),ISNUMBER(FIND("CD4",C607)),ISNUMBER(FIND("CD8",C607)),ISNUMBER(FIND("T-cell",C607)))</f>
        <v>0</v>
      </c>
      <c r="J607" t="b">
        <f>OR(ISNUMBER(FIND("reactive oxygen",C607)),ISNUMBER(FIND("ROS",C607)),ISNUMBER(FIND("free radical",C607)),ISNUMBER(FIND("oxidative stress",C607)),ISNUMBER(FIND("peroxid",C607)),ISNUMBER(FIND("oxidative",C607)),ISNUMBER(FIND("antioxid",C607)))</f>
        <v>0</v>
      </c>
      <c r="K607" t="b">
        <f>OR(ISNUMBER(FIND("autophag",C607)))</f>
        <v>0</v>
      </c>
      <c r="L607" t="b">
        <f>OR(ISNUMBER(FIND("morpholog",C607)))</f>
        <v>0</v>
      </c>
      <c r="M607" t="b">
        <f>OR(ISNUMBER(FIND("fibrosis",C607)),ISNUMBER(FIND("Fibrosis",C607)),ISNUMBER(FIND("fibrot",C607)))</f>
        <v>0</v>
      </c>
      <c r="N607" t="b">
        <f>OR(ISNUMBER(FIND("offspring",C607)),ISNUMBER(FIND("Parental",C607)),ISNUMBER(FIND("parental",C607)),ISNUMBER(FIND("germline",C607)),ISNUMBER(FIND("reproduc",C607)),ISNUMBER(FIND("embryo",C607)))</f>
        <v>1</v>
      </c>
      <c r="O607" t="b">
        <f>OR(ISNUMBER(FIND("metabol",C607)),ISNUMBER(FIND("Metabol",C607)),ISNUMBER(FIND("digest",C607)),ISNUMBER(FIND("mitochon",C607)))</f>
        <v>0</v>
      </c>
      <c r="P607" t="b">
        <f>OR(ISNUMBER(FIND("ecotox",C607)),ISNUMBER(FIND("Ecotox",B607)),ISNUMBER(FIND("ecotox",B607)),ISNUMBER(FIND("Ecotox",C607)))</f>
        <v>0</v>
      </c>
      <c r="Q607" t="b">
        <f>OR(ISNUMBER(FIND("Bioaccum",C607)),ISNUMBER(FIND("bioaccum",C607)),ISNUMBER(FIND("accum",C607)))</f>
        <v>0</v>
      </c>
      <c r="R607" t="b">
        <f>OR(ISNUMBER(FIND("Occupation",C607)),ISNUMBER(FIND("occupation",C607)),ISNUMBER(FIND("worker",C607)),ISNUMBER(FIND("workforce",C607)))</f>
        <v>0</v>
      </c>
      <c r="S607" t="b">
        <f>NOT(OR(F607,G607,H607,I607,J607,K607,L607,M607,N607,O607,P607,Q607,R607))</f>
        <v>0</v>
      </c>
      <c r="U607" t="b">
        <f>OR(Table1[[#This Row],[Inflammation]],Table1[[#This Row],[Immune]])</f>
        <v>0</v>
      </c>
      <c r="V607" t="str">
        <f>IF(OR(Table1[[#This Row],[Rodents]],Table1[[#This Row],[Human]],Table1[[#This Row],[Pig]]),OR(ISNUMBER(FIND("intratrach",C607)),ISNUMBER(FIND("nasal ",C607)),ISNUMBER(FIND("instill",C607))),"NA")</f>
        <v>NA</v>
      </c>
      <c r="W607" t="str">
        <f>IF(OR(Table1[[#This Row],[Rodents]],Table1[[#This Row],[Human]],Table1[[#This Row],[Pig]]),OR(ISNUMBER(FIND("dermal",C607)),ISNUMBER(FIND("skin ",C607))),"NA")</f>
        <v>NA</v>
      </c>
      <c r="X607" t="str">
        <f>IF(OR(Table1[[#This Row],[Rodents]],Table1[[#This Row],[Human]],Table1[[#This Row],[Pig]]),OR(ISNUMBER(FIND("injected",C607)),ISNUMBER(FIND("periton",C607)),ISNUMBER(FIND("intrascrot",C607))),"NA")</f>
        <v>NA</v>
      </c>
      <c r="Y607" t="str">
        <f>IF(OR(Table1[[#This Row],[Rodents]],Table1[[#This Row],[Human]],Table1[[#This Row],[Pig]]),NOT(OR(Table1[[#This Row],[Inhaled/Intratracheal/intranasal]],Table1[[#This Row],[Dermal]],Table1[[#This Row],[Injected]])),"NA")</f>
        <v>NA</v>
      </c>
      <c r="AA607" t="b">
        <f>OR(ISNUMBER(FIND("fish ",C607)),ISNUMBER(FIND("Fish ",C607)),ISNUMBER(FIND("aquatic",C607)),ISNUMBER(FIND("daphnids",C607)),ISNUMBER(FIND("Carcinus maenas",C607)),ISNUMBER(FIND("Daphnia",C607)),ISNUMBER(FIND("Ruditapes philippinarum",C607)),ISNUMBER(FIND("daphnia",C607)),ISNUMBER(FIND("marine",C607)),ISNUMBER(FIND("mussel",C607)),ISNUMBER(FIND("algae",C607)),ISNUMBER(FIND("Donax faba",C607)),ISNUMBER(FIND("estuarine",C607)),ISNUMBER(FIND("snail",C607)),ISNUMBER(FIND("Prorocentrum donghaiense",C607)) )</f>
        <v>0</v>
      </c>
      <c r="AB607" t="b">
        <f>OR(ISNUMBER(FIND(" rat ",C607)),ISNUMBER(FIND(" rats ",C607)),ISNUMBER(FIND(" Rats ",C607)),ISNUMBER(FIND(" Rat ",C607)),ISNUMBER(FIND(" rat.",C607)),ISNUMBER(FIND(" rats.",C607)),ISNUMBER(FIND("mouse",C607)),ISNUMBER(FIND("mice",C607)), ISNUMBER(FIND(" Mice",C607)))</f>
        <v>0</v>
      </c>
      <c r="AC607" t="b">
        <f>OR(ISNUMBER(FIND(" cell ",C607)),ISNUMBER(FIND("fibroblast",C607)),ISNUMBER(FIND("macrophage",C607)),ISNUMBER(FIND("epithelial",C607)),ISNUMBER(FIND("endothelial",C607)),ISNUMBER(FIND("neuron",C607)),ISNUMBER(FIND(" cells ",C607)),ISNUMBER(FIND("RBC",C607)),ISNUMBER(FIND("mitochond",C607)),ISNUMBER(FIND("adipocyte",C607)),ISNUMBER(FIND("osteo",C607)),ISNUMBER(FIND("keratin",C607)),ISNUMBER(FIND(" cell's ",C607)),ISNUMBER(FIND("eukary",C607)),ISNUMBER(FIND("sperm",C607)))</f>
        <v>0</v>
      </c>
      <c r="AD607" t="b">
        <f>OR(ISNUMBER(FIND("human",B607)),ISNUMBER(FIND("workers",B607)),ISNUMBER(FIND("workforces",B607)),ISNUMBER(FIND("occupational",B607)),ISNUMBER(FIND("Case report",B607)),ISNUMBER(FIND("Workplaces",B607)),ISNUMBER(FIND("worker",B607)))</f>
        <v>0</v>
      </c>
      <c r="AE607" t="b">
        <f>OR(ISNUMBER(FIND(" plant ",C607)),ISNUMBER(FIND("Plant ",C607)),ISNUMBER(FIND("tomato",C607)),ISNUMBER(FIND("plants",C607)),ISNUMBER(FIND("Plants",C607)),ISNUMBER(FIND("algae",C607)),ISNUMBER(FIND("lettuce",C607)),ISNUMBER(FIND("green gram sprouts ",C607)),ISNUMBER(FIND("Cucurbita pepo",C607)),ISNUMBER(FIND("bean ",C607)),ISNUMBER(FIND("chloroplast",C607)),ISNUMBER(FIND("chlorophyll",C607)),ISNUMBER(FIND("seedling",C607)),ISNUMBER(FIND("canola",C607)),ISNUMBER(FIND("shoot",C607)),ISNUMBER(FIND("photosynthes",C607)),ISNUMBER(FIND(" leaves ",C607)),,ISNUMBER(FIND("agriculture",C607)),ISNUMBER(FIND(" crops ",C607)))</f>
        <v>0</v>
      </c>
      <c r="AF607" t="b">
        <f>OR(ISNUMBER(FIND("bacteria",C607)),ISNUMBER(FIND("Bacteria",C607)),ISNUMBER(FIND("Bacterium",C607)),ISNUMBER(FIND("bacterium",C607)),ISNUMBER(FIND(" coli ",C607)))</f>
        <v>0</v>
      </c>
      <c r="AG607" t="b">
        <f>OR(ISNUMBER(FIND("fungi",C607)),ISNUMBER(FIND("Fungi",C607)),ISNUMBER(FIND("fungus",C607)),ISNUMBER(FIND("Fungus",C607)),ISNUMBER(FIND("mushroom",C607)),ISNUMBER(FIND("Mushroom",C607)),ISNUMBER(FIND(" mold ",C607)))</f>
        <v>0</v>
      </c>
      <c r="AH607" t="b">
        <f>OR(ISNUMBER(FIND("Pig ",C607)),ISNUMBER(FIND("pig ",C607)),ISNUMBER(FIND("Pigs ",C607)),ISNUMBER(FIND("pigs ",C607)))</f>
        <v>0</v>
      </c>
      <c r="AI607" t="b">
        <f>OR(ISNUMBER(FIND(" C. elegans",C607)),ISNUMBER(FIND("Caenorhabditis elegans",C607)),ISNUMBER(FIND("earthworms",C607)),ISNUMBER(FIND(" Ficopomatus enigmaticus",C607)),ISNUMBER(FIND("larva",C607)),ISNUMBER(FIND("Lumbriculus variegatus",C607)),ISNUMBER(FIND("nematode",C607)))</f>
        <v>0</v>
      </c>
      <c r="AJ607" t="b">
        <f>NOT(OR(AA607,AB607,AC607,AD607,AE607,AF607,AG607,AH607,AI607))</f>
        <v>1</v>
      </c>
      <c r="AL607" t="b">
        <f>OR(AA607,AB607,AD607,AE607,AF607,AG607,AH607,AI607)</f>
        <v>0</v>
      </c>
      <c r="AM607" t="b">
        <f>IF(Table1[[#This Row],[In vivo?]],IF(Table1[[#This Row],[Cell]],FALSE,TRUE),FALSE)</f>
        <v>0</v>
      </c>
      <c r="AN607" t="b">
        <f>AND(AC607,AL607)</f>
        <v>0</v>
      </c>
      <c r="AO607" t="b">
        <f>IF(Table1[[#This Row],[Cell]],IF(Table1[[#This Row],[In vivo?]],FALSE,TRUE),FALSE)</f>
        <v>0</v>
      </c>
      <c r="AP607" t="b">
        <f>NOT(OR(Table1[[#This Row],[In vivo?]],Table1[[#This Row],[Only in Cell]]))</f>
        <v>1</v>
      </c>
      <c r="AQ607" t="str">
        <f>IF(OR(Table1[[#This Row],[Rodents]],Table1[[#This Row],[Human]],Table1[[#This Row],[Pig]]),OR(ISNUMBER(FIND("pulmonary",C607)),ISNUMBER(FIND("lung",C607))),"NA")</f>
        <v>NA</v>
      </c>
      <c r="AR607" t="str">
        <f>IF(OR(Table1[[#This Row],[Rodents]],Table1[[#This Row],[Human]],Table1[[#This Row],[Pig]]),OR(ISNUMBER(FIND("skin",C607)),ISNUMBER(FIND("dermal",C607))),"NA")</f>
        <v>NA</v>
      </c>
      <c r="AS607" t="str">
        <f>IF(OR(Table1[[#This Row],[Rodents]],Table1[[#This Row],[Human]],Table1[[#This Row],[Pig]]),OR(ISNUMBER(FIND("liver",C607)),ISNUMBER(FIND("hepat",C607))),"NA")</f>
        <v>NA</v>
      </c>
      <c r="AT607" t="str">
        <f>IF(OR(Table1[[#This Row],[Rodents]],Table1[[#This Row],[Human]],Table1[[#This Row],[Pig]]),OR(ISNUMBER(FIND("kidney",C607)),ISNUMBER(FIND("neph",C607))),"NA")</f>
        <v>NA</v>
      </c>
      <c r="AU607" t="str">
        <f>IF(OR(Table1[[#This Row],[Rodents]],Table1[[#This Row],[Human]],Table1[[#This Row],[Pig]]),OR(ISNUMBER(FIND("brain",C607)),ISNUMBER(FIND("neur",C607)),ISNUMBER(FIND("nerv",C607))),"NA")</f>
        <v>NA</v>
      </c>
      <c r="AV607" t="str">
        <f>IF(OR(Table1[[#This Row],[Rodents]],Table1[[#This Row],[Human]],Table1[[#This Row],[Pig]]),OR(ISNUMBER(FIND("heart",C607)),ISNUMBER(FIND("cardi",C607))),"NA")</f>
        <v>NA</v>
      </c>
      <c r="AW607" t="str">
        <f>IF(OR(Table1[[#This Row],[Rodents]],Table1[[#This Row],[Human]],Table1[[#This Row],[Pig]]),OR(ISNUMBER(FIND("gastro",C607)),ISNUMBER(FIND("intesti",C607)),ISNUMBER(FIND("stomach",C607))),"NA")</f>
        <v>NA</v>
      </c>
      <c r="AX607" t="str">
        <f>IF(OR(Table1[[#This Row],[Rodents]],Table1[[#This Row],[Human]],Table1[[#This Row],[Pig]]),NOT(OR(AQ607,AR607,AS607,AT607,AU607,AV607,AW607)),"NA")</f>
        <v>NA</v>
      </c>
      <c r="AY607" t="b">
        <f>OR(ISNUMBER(FIND("SWCNT",C607)),ISNUMBER(FIND("SWNT",C607)),ISNUMBER(FIND("single-wall",C607)),ISNUMBER(FIND("single wall",C607)),ISNUMBER(FIND("Single wall",C607)),ISNUMBER(FIND("Single-wall",C607)),ISNUMBER(FIND("SWCNT",B607)),ISNUMBER(FIND("SWNT",B607)),ISNUMBER(FIND("single-wall",B607)),ISNUMBER(FIND("single wall",B607)),ISNUMBER(FIND("Single-wall",B607)),ISNUMBER(FIND("Single wall",B607)))</f>
        <v>1</v>
      </c>
      <c r="AZ607" t="b">
        <f>OR(ISNUMBER(FIND("MWCNT",C607)),ISNUMBER(FIND("MWNT",C607)),ISNUMBER(FIND("multi-wall",C607)),ISNUMBER(FIND("multi wall",C607)),ISNUMBER(FIND("multiwall",C607)),ISNUMBER(FIND("Multi-wall",C607)),ISNUMBER(FIND("Multi wall",C607)),ISNUMBER(FIND("Multiwall",C607)),ISNUMBER(FIND("MWCNT",B607)),ISNUMBER(FIND("MWNT",B607)),ISNUMBER(FIND("multi-wall",B607)),ISNUMBER(FIND("multi wall",B607)),ISNUMBER(FIND("multiwall",B607)),ISNUMBER(FIND("Multi-wall",B607)),ISNUMBER(FIND("Multi wall",B607)),ISNUMBER(FIND("Multiwall",B607)),ISNUMBER(FIND("Double-wall",B607)),ISNUMBER(FIND("Double wall",B607)),ISNUMBER(FIND("Doublewall",B607)),ISNUMBER(FIND("double-wall",B607)),ISNUMBER(FIND("double wall",B607)),ISNUMBER(FIND("doublewall",B607)))</f>
        <v>0</v>
      </c>
      <c r="BA607" t="b">
        <f>AND(Table1[[#This Row],[SWCNT]],Table1[[#This Row],[MWCNT]])</f>
        <v>0</v>
      </c>
      <c r="BB607" t="b">
        <f>IF(Table1[[#This Row],[SWCNT]]=TRUE,FALSE,IF(Table1[[#This Row],[MWCNT]]=TRUE,FALSE,TRUE))</f>
        <v>0</v>
      </c>
      <c r="BC607" s="18"/>
    </row>
    <row r="608" spans="1:55" ht="203.5">
      <c r="A608" t="s">
        <v>3066</v>
      </c>
      <c r="B608" s="2" t="s">
        <v>3067</v>
      </c>
      <c r="C608" s="16" t="s">
        <v>3068</v>
      </c>
      <c r="D608" s="17" t="s">
        <v>30</v>
      </c>
      <c r="E608" s="2">
        <v>2015</v>
      </c>
      <c r="F608" t="b">
        <f>OR(ISNUMBER(FIND("cytotoxic",C608)),ISNUMBER(FIND("Cytotoxic",C608)),ISNUMBER(FIND("cellular toxicity",C608)),ISNUMBER(FIND("cell death",C608)),ISNUMBER(FIND("viable",C608)),ISNUMBER(FIND("phytotoxic",C608)),ISNUMBER(FIND("acute toxicity",C608)),ISNUMBER(FIND("MTT",C608)),ISNUMBER(FIND("survival",C608)),ISNUMBER(FIND("prolifer",C608)),ISNUMBER(FIND("apoptosis",C608)),ISNUMBER(FIND("neurotoxic",C608)),ISNUMBER(FIND("  lysis ",C608)),ISNUMBER(FIND("necrosis",C608)),ISNUMBER(FIND("cellular death",C608))*3,ISNUMBER(FIND("LDH",C608)),ISNUMBER(FIND("Acute toxicity",C608)))</f>
        <v>0</v>
      </c>
      <c r="G608" t="b">
        <f>OR(ISNUMBER(FIND("genotoxic",C608)),ISNUMBER(FIND("genotoxicity",C608)),ISNUMBER(FIND("DNA damage",C608)),ISNUMBER(FIND("DNA",C608)),ISNUMBER(FIND("RNA",C608)),ISNUMBER(FIND("mesothelioma",C608)),ISNUMBER(FIND("carcino",C608)),ISNUMBER(FIND("mutagen",C608)),ISNUMBER(FIND("genetic",C608)))</f>
        <v>0</v>
      </c>
      <c r="H608" t="b">
        <f>OR(ISNUMBER(FIND("inflammatory",C608)),ISNUMBER(FIND("inflamm",C608)))</f>
        <v>0</v>
      </c>
      <c r="I608" t="b">
        <f>OR(ISNUMBER(FIND("immune",C608)),ISNUMBER(FIND("immunological",C608)),ISNUMBER(FIND("interleuk",C608)),ISNUMBER(FIND("platelet activation",C608)),ISNUMBER(FIND("monocyte",C608)),ISNUMBER(FIND("leukocyte",C608)),ISNUMBER(FIND("cytokine",C608)),ISNUMBER(FIND("CD4",C608)),ISNUMBER(FIND("CD8",C608)),ISNUMBER(FIND("T-cell",C608)))</f>
        <v>0</v>
      </c>
      <c r="J608" t="b">
        <f>OR(ISNUMBER(FIND("reactive oxygen",C608)),ISNUMBER(FIND("ROS",C608)),ISNUMBER(FIND("free radical",C608)),ISNUMBER(FIND("oxidative stress",C608)),ISNUMBER(FIND("peroxid",C608)),ISNUMBER(FIND("oxidative",C608)),ISNUMBER(FIND("antioxid",C608)))</f>
        <v>0</v>
      </c>
      <c r="K608" t="b">
        <f>OR(ISNUMBER(FIND("autophag",C608)))</f>
        <v>0</v>
      </c>
      <c r="L608" t="b">
        <f>OR(ISNUMBER(FIND("morpholog",C608)))</f>
        <v>0</v>
      </c>
      <c r="M608" t="b">
        <f>OR(ISNUMBER(FIND("fibrosis",C608)),ISNUMBER(FIND("Fibrosis",C608)),ISNUMBER(FIND("fibrot",C608)))</f>
        <v>0</v>
      </c>
      <c r="N608" t="b">
        <f>OR(ISNUMBER(FIND("offspring",C608)),ISNUMBER(FIND("Parental",C608)),ISNUMBER(FIND("parental",C608)),ISNUMBER(FIND("germline",C608)),ISNUMBER(FIND("reproduc",C608)),ISNUMBER(FIND("embryo",C608)))</f>
        <v>0</v>
      </c>
      <c r="O608" t="b">
        <f>OR(ISNUMBER(FIND("metabol",C608)),ISNUMBER(FIND("Metabol",C608)),ISNUMBER(FIND("digest",C608)),ISNUMBER(FIND("mitochon",C608)))</f>
        <v>0</v>
      </c>
      <c r="P608" t="b">
        <f>OR(ISNUMBER(FIND("ecotox",C608)),ISNUMBER(FIND("Ecotox",B608)),ISNUMBER(FIND("ecotox",B608)),ISNUMBER(FIND("Ecotox",C608)))</f>
        <v>0</v>
      </c>
      <c r="Q608" t="b">
        <f>OR(ISNUMBER(FIND("Bioaccum",C608)),ISNUMBER(FIND("bioaccum",C608)),ISNUMBER(FIND("accum",C608)))</f>
        <v>0</v>
      </c>
      <c r="R608" t="b">
        <f>OR(ISNUMBER(FIND("Occupation",C608)),ISNUMBER(FIND("occupation",C608)),ISNUMBER(FIND("worker",C608)),ISNUMBER(FIND("workforce",C608)))</f>
        <v>0</v>
      </c>
      <c r="S608" t="b">
        <f>NOT(OR(F608,G608,H608,I608,J608,K608,L608,M608,N608,O608,P608,Q608,R608))</f>
        <v>1</v>
      </c>
      <c r="U608" t="b">
        <f>OR(Table1[[#This Row],[Inflammation]],Table1[[#This Row],[Immune]])</f>
        <v>0</v>
      </c>
      <c r="V608" t="str">
        <f>IF(OR(Table1[[#This Row],[Rodents]],Table1[[#This Row],[Human]],Table1[[#This Row],[Pig]]),OR(ISNUMBER(FIND("intratrach",C608)),ISNUMBER(FIND("nasal ",C608)),ISNUMBER(FIND("instill",C608))),"NA")</f>
        <v>NA</v>
      </c>
      <c r="W608" t="str">
        <f>IF(OR(Table1[[#This Row],[Rodents]],Table1[[#This Row],[Human]],Table1[[#This Row],[Pig]]),OR(ISNUMBER(FIND("dermal",C608)),ISNUMBER(FIND("skin ",C608))),"NA")</f>
        <v>NA</v>
      </c>
      <c r="X608" t="str">
        <f>IF(OR(Table1[[#This Row],[Rodents]],Table1[[#This Row],[Human]],Table1[[#This Row],[Pig]]),OR(ISNUMBER(FIND("injected",C608)),ISNUMBER(FIND("periton",C608)),ISNUMBER(FIND("intrascrot",C608))),"NA")</f>
        <v>NA</v>
      </c>
      <c r="Y608" t="str">
        <f>IF(OR(Table1[[#This Row],[Rodents]],Table1[[#This Row],[Human]],Table1[[#This Row],[Pig]]),NOT(OR(Table1[[#This Row],[Inhaled/Intratracheal/intranasal]],Table1[[#This Row],[Dermal]],Table1[[#This Row],[Injected]])),"NA")</f>
        <v>NA</v>
      </c>
      <c r="AA608" t="b">
        <f>OR(ISNUMBER(FIND("fish ",C608)),ISNUMBER(FIND("Fish ",C608)),ISNUMBER(FIND("aquatic",C608)),ISNUMBER(FIND("daphnids",C608)),ISNUMBER(FIND("Carcinus maenas",C608)),ISNUMBER(FIND("Daphnia",C608)),ISNUMBER(FIND("Ruditapes philippinarum",C608)),ISNUMBER(FIND("daphnia",C608)),ISNUMBER(FIND("marine",C608)),ISNUMBER(FIND("mussel",C608)),ISNUMBER(FIND("algae",C608)),ISNUMBER(FIND("Donax faba",C608)),ISNUMBER(FIND("estuarine",C608)),ISNUMBER(FIND("snail",C608)),ISNUMBER(FIND("Prorocentrum donghaiense",C608)) )</f>
        <v>1</v>
      </c>
      <c r="AB608" t="b">
        <f>OR(ISNUMBER(FIND(" rat ",C608)),ISNUMBER(FIND(" rats ",C608)),ISNUMBER(FIND(" Rats ",C608)),ISNUMBER(FIND(" Rat ",C608)),ISNUMBER(FIND(" rat.",C608)),ISNUMBER(FIND(" rats.",C608)),ISNUMBER(FIND("mouse",C608)),ISNUMBER(FIND("mice",C608)), ISNUMBER(FIND(" Mice",C608)))</f>
        <v>0</v>
      </c>
      <c r="AC608" t="b">
        <f>OR(ISNUMBER(FIND(" cell ",C608)),ISNUMBER(FIND("fibroblast",C608)),ISNUMBER(FIND("macrophage",C608)),ISNUMBER(FIND("epithelial",C608)),ISNUMBER(FIND("endothelial",C608)),ISNUMBER(FIND("neuron",C608)),ISNUMBER(FIND(" cells ",C608)),ISNUMBER(FIND("RBC",C608)),ISNUMBER(FIND("mitochond",C608)),ISNUMBER(FIND("adipocyte",C608)),ISNUMBER(FIND("osteo",C608)),ISNUMBER(FIND("keratin",C608)),ISNUMBER(FIND(" cell's ",C608)),ISNUMBER(FIND("eukary",C608)),ISNUMBER(FIND("sperm",C608)))</f>
        <v>0</v>
      </c>
      <c r="AD608" t="b">
        <f>OR(ISNUMBER(FIND("human",B608)),ISNUMBER(FIND("workers",B608)),ISNUMBER(FIND("workforces",B608)),ISNUMBER(FIND("occupational",B608)),ISNUMBER(FIND("Case report",B608)),ISNUMBER(FIND("Workplaces",B608)),ISNUMBER(FIND("worker",B608)))</f>
        <v>0</v>
      </c>
      <c r="AE608" t="b">
        <f>OR(ISNUMBER(FIND(" plant ",C608)),ISNUMBER(FIND("Plant ",C608)),ISNUMBER(FIND("tomato",C608)),ISNUMBER(FIND("plants",C608)),ISNUMBER(FIND("Plants",C608)),ISNUMBER(FIND("algae",C608)),ISNUMBER(FIND("lettuce",C608)),ISNUMBER(FIND("green gram sprouts ",C608)),ISNUMBER(FIND("Cucurbita pepo",C608)),ISNUMBER(FIND("bean ",C608)),ISNUMBER(FIND("chloroplast",C608)),ISNUMBER(FIND("chlorophyll",C608)),ISNUMBER(FIND("seedling",C608)),ISNUMBER(FIND("canola",C608)),ISNUMBER(FIND("shoot",C608)),ISNUMBER(FIND("photosynthes",C608)),ISNUMBER(FIND(" leaves ",C608)),,ISNUMBER(FIND("agriculture",C608)),ISNUMBER(FIND(" crops ",C608)))</f>
        <v>0</v>
      </c>
      <c r="AF608" t="b">
        <f>OR(ISNUMBER(FIND("bacteria",C608)),ISNUMBER(FIND("Bacteria",C608)),ISNUMBER(FIND("Bacterium",C608)),ISNUMBER(FIND("bacterium",C608)),ISNUMBER(FIND(" coli ",C608)))</f>
        <v>0</v>
      </c>
      <c r="AG608" t="b">
        <f>OR(ISNUMBER(FIND("fungi",C608)),ISNUMBER(FIND("Fungi",C608)),ISNUMBER(FIND("fungus",C608)),ISNUMBER(FIND("Fungus",C608)),ISNUMBER(FIND("mushroom",C608)),ISNUMBER(FIND("Mushroom",C608)),ISNUMBER(FIND(" mold ",C608)))</f>
        <v>0</v>
      </c>
      <c r="AH608" t="b">
        <f>OR(ISNUMBER(FIND("Pig ",C608)),ISNUMBER(FIND("pig ",C608)),ISNUMBER(FIND("Pigs ",C608)),ISNUMBER(FIND("pigs ",C608)))</f>
        <v>0</v>
      </c>
      <c r="AI608" t="b">
        <f>OR(ISNUMBER(FIND(" C. elegans",C608)),ISNUMBER(FIND("Caenorhabditis elegans",C608)),ISNUMBER(FIND("earthworms",C608)),ISNUMBER(FIND(" Ficopomatus enigmaticus",C608)),ISNUMBER(FIND("larva",C608)),ISNUMBER(FIND("Lumbriculus variegatus",C608)),ISNUMBER(FIND("nematode",C608)))</f>
        <v>1</v>
      </c>
      <c r="AJ608" t="b">
        <f>NOT(OR(AA608,AB608,AC608,AD608,AE608,AF608,AG608,AH608,AI608))</f>
        <v>0</v>
      </c>
      <c r="AL608" t="b">
        <f>OR(AA608,AB608,AD608,AE608,AF608,AG608,AH608,AI608)</f>
        <v>1</v>
      </c>
      <c r="AM608" t="b">
        <f>IF(Table1[[#This Row],[In vivo?]],IF(Table1[[#This Row],[Cell]],FALSE,TRUE),FALSE)</f>
        <v>1</v>
      </c>
      <c r="AN608" t="b">
        <f>AND(AC608,AL608)</f>
        <v>0</v>
      </c>
      <c r="AO608" t="b">
        <f>IF(Table1[[#This Row],[Cell]],IF(Table1[[#This Row],[In vivo?]],FALSE,TRUE),FALSE)</f>
        <v>0</v>
      </c>
      <c r="AP608" t="b">
        <f>NOT(OR(Table1[[#This Row],[In vivo?]],Table1[[#This Row],[Only in Cell]]))</f>
        <v>0</v>
      </c>
      <c r="AQ608" t="str">
        <f>IF(OR(Table1[[#This Row],[Rodents]],Table1[[#This Row],[Human]],Table1[[#This Row],[Pig]]),OR(ISNUMBER(FIND("pulmonary",C608)),ISNUMBER(FIND("lung",C608))),"NA")</f>
        <v>NA</v>
      </c>
      <c r="AR608" t="str">
        <f>IF(OR(Table1[[#This Row],[Rodents]],Table1[[#This Row],[Human]],Table1[[#This Row],[Pig]]),OR(ISNUMBER(FIND("skin",C608)),ISNUMBER(FIND("dermal",C608))),"NA")</f>
        <v>NA</v>
      </c>
      <c r="AS608" t="str">
        <f>IF(OR(Table1[[#This Row],[Rodents]],Table1[[#This Row],[Human]],Table1[[#This Row],[Pig]]),OR(ISNUMBER(FIND("liver",C608)),ISNUMBER(FIND("hepat",C608))),"NA")</f>
        <v>NA</v>
      </c>
      <c r="AT608" t="str">
        <f>IF(OR(Table1[[#This Row],[Rodents]],Table1[[#This Row],[Human]],Table1[[#This Row],[Pig]]),OR(ISNUMBER(FIND("kidney",C608)),ISNUMBER(FIND("neph",C608))),"NA")</f>
        <v>NA</v>
      </c>
      <c r="AU608" t="str">
        <f>IF(OR(Table1[[#This Row],[Rodents]],Table1[[#This Row],[Human]],Table1[[#This Row],[Pig]]),OR(ISNUMBER(FIND("brain",C608)),ISNUMBER(FIND("neur",C608)),ISNUMBER(FIND("nerv",C608))),"NA")</f>
        <v>NA</v>
      </c>
      <c r="AV608" t="str">
        <f>IF(OR(Table1[[#This Row],[Rodents]],Table1[[#This Row],[Human]],Table1[[#This Row],[Pig]]),OR(ISNUMBER(FIND("heart",C608)),ISNUMBER(FIND("cardi",C608))),"NA")</f>
        <v>NA</v>
      </c>
      <c r="AW608" t="str">
        <f>IF(OR(Table1[[#This Row],[Rodents]],Table1[[#This Row],[Human]],Table1[[#This Row],[Pig]]),OR(ISNUMBER(FIND("gastro",C608)),ISNUMBER(FIND("intesti",C608)),ISNUMBER(FIND("stomach",C608))),"NA")</f>
        <v>NA</v>
      </c>
      <c r="AX608" t="str">
        <f>IF(OR(Table1[[#This Row],[Rodents]],Table1[[#This Row],[Human]],Table1[[#This Row],[Pig]]),NOT(OR(AQ608,AR608,AS608,AT608,AU608,AV608,AW608)),"NA")</f>
        <v>NA</v>
      </c>
      <c r="AY608" t="b">
        <f>OR(ISNUMBER(FIND("SWCNT",C608)),ISNUMBER(FIND("SWNT",C608)),ISNUMBER(FIND("single-wall",C608)),ISNUMBER(FIND("single wall",C608)),ISNUMBER(FIND("Single wall",C608)),ISNUMBER(FIND("Single-wall",C608)),ISNUMBER(FIND("SWCNT",B608)),ISNUMBER(FIND("SWNT",B608)),ISNUMBER(FIND("single-wall",B608)),ISNUMBER(FIND("single wall",B608)),ISNUMBER(FIND("Single-wall",B608)),ISNUMBER(FIND("Single wall",B608)))</f>
        <v>0</v>
      </c>
      <c r="AZ608" t="b">
        <f>OR(ISNUMBER(FIND("MWCNT",C608)),ISNUMBER(FIND("MWNT",C608)),ISNUMBER(FIND("multi-wall",C608)),ISNUMBER(FIND("multi wall",C608)),ISNUMBER(FIND("multiwall",C608)),ISNUMBER(FIND("Multi-wall",C608)),ISNUMBER(FIND("Multi wall",C608)),ISNUMBER(FIND("Multiwall",C608)),ISNUMBER(FIND("MWCNT",B608)),ISNUMBER(FIND("MWNT",B608)),ISNUMBER(FIND("multi-wall",B608)),ISNUMBER(FIND("multi wall",B608)),ISNUMBER(FIND("multiwall",B608)),ISNUMBER(FIND("Multi-wall",B608)),ISNUMBER(FIND("Multi wall",B608)),ISNUMBER(FIND("Multiwall",B608)),ISNUMBER(FIND("Double-wall",B608)),ISNUMBER(FIND("Double wall",B608)),ISNUMBER(FIND("Doublewall",B608)),ISNUMBER(FIND("double-wall",B608)),ISNUMBER(FIND("double wall",B608)),ISNUMBER(FIND("doublewall",B608)))</f>
        <v>1</v>
      </c>
      <c r="BA608" t="b">
        <f>AND(Table1[[#This Row],[SWCNT]],Table1[[#This Row],[MWCNT]])</f>
        <v>0</v>
      </c>
      <c r="BB608" t="b">
        <f>IF(Table1[[#This Row],[SWCNT]]=TRUE,FALSE,IF(Table1[[#This Row],[MWCNT]]=TRUE,FALSE,TRUE))</f>
        <v>0</v>
      </c>
      <c r="BC608" s="18"/>
    </row>
    <row r="609" spans="1:55" ht="111">
      <c r="A609" t="s">
        <v>4244</v>
      </c>
      <c r="B609" s="2" t="s">
        <v>4245</v>
      </c>
      <c r="C609" s="16" t="s">
        <v>4246</v>
      </c>
      <c r="D609" s="17" t="s">
        <v>4099</v>
      </c>
      <c r="E609" s="2">
        <v>2013</v>
      </c>
      <c r="F609" t="b">
        <f>OR(ISNUMBER(FIND("cytotoxic",C609)),ISNUMBER(FIND("Cytotoxic",C609)),ISNUMBER(FIND("cellular toxicity",C609)),ISNUMBER(FIND("cell death",C609)),ISNUMBER(FIND("viable",C609)),ISNUMBER(FIND("phytotoxic",C609)),ISNUMBER(FIND("acute toxicity",C609)),ISNUMBER(FIND("MTT",C609)),ISNUMBER(FIND("survival",C609)),ISNUMBER(FIND("prolifer",C609)),ISNUMBER(FIND("apoptosis",C609)),ISNUMBER(FIND("neurotoxic",C609)),ISNUMBER(FIND("  lysis ",C609)),ISNUMBER(FIND("necrosis",C609)),ISNUMBER(FIND("cellular death",C609))*3,ISNUMBER(FIND("LDH",C609)),ISNUMBER(FIND("Acute toxicity",C609)))</f>
        <v>0</v>
      </c>
      <c r="G609" t="b">
        <f>OR(ISNUMBER(FIND("genotoxic",C609)),ISNUMBER(FIND("genotoxicity",C609)),ISNUMBER(FIND("DNA damage",C609)),ISNUMBER(FIND("DNA",C609)),ISNUMBER(FIND("RNA",C609)),ISNUMBER(FIND("mesothelioma",C609)),ISNUMBER(FIND("carcino",C609)),ISNUMBER(FIND("mutagen",C609)),ISNUMBER(FIND("genetic",C609)))</f>
        <v>0</v>
      </c>
      <c r="H609" t="b">
        <f>OR(ISNUMBER(FIND("inflammatory",C609)),ISNUMBER(FIND("inflamm",C609)))</f>
        <v>0</v>
      </c>
      <c r="I609" t="b">
        <f>OR(ISNUMBER(FIND("immune",C609)),ISNUMBER(FIND("immunological",C609)),ISNUMBER(FIND("interleuk",C609)),ISNUMBER(FIND("platelet activation",C609)),ISNUMBER(FIND("monocyte",C609)),ISNUMBER(FIND("leukocyte",C609)),ISNUMBER(FIND("cytokine",C609)),ISNUMBER(FIND("CD4",C609)),ISNUMBER(FIND("CD8",C609)),ISNUMBER(FIND("T-cell",C609)))</f>
        <v>0</v>
      </c>
      <c r="J609" t="b">
        <f>OR(ISNUMBER(FIND("reactive oxygen",C609)),ISNUMBER(FIND("ROS",C609)),ISNUMBER(FIND("free radical",C609)),ISNUMBER(FIND("oxidative stress",C609)),ISNUMBER(FIND("peroxid",C609)),ISNUMBER(FIND("oxidative",C609)),ISNUMBER(FIND("antioxid",C609)))</f>
        <v>0</v>
      </c>
      <c r="K609" t="b">
        <f>OR(ISNUMBER(FIND("autophag",C609)))</f>
        <v>0</v>
      </c>
      <c r="L609" t="b">
        <f>OR(ISNUMBER(FIND("morpholog",C609)))</f>
        <v>0</v>
      </c>
      <c r="M609" t="b">
        <f>OR(ISNUMBER(FIND("fibrosis",C609)),ISNUMBER(FIND("Fibrosis",C609)),ISNUMBER(FIND("fibrot",C609)))</f>
        <v>0</v>
      </c>
      <c r="N609" t="b">
        <f>OR(ISNUMBER(FIND("offspring",C609)),ISNUMBER(FIND("Parental",C609)),ISNUMBER(FIND("parental",C609)),ISNUMBER(FIND("germline",C609)),ISNUMBER(FIND("reproduc",C609)),ISNUMBER(FIND("embryo",C609)))</f>
        <v>1</v>
      </c>
      <c r="O609" t="b">
        <f>OR(ISNUMBER(FIND("metabol",C609)),ISNUMBER(FIND("Metabol",C609)),ISNUMBER(FIND("digest",C609)),ISNUMBER(FIND("mitochon",C609)))</f>
        <v>0</v>
      </c>
      <c r="P609" t="b">
        <f>OR(ISNUMBER(FIND("ecotox",C609)),ISNUMBER(FIND("Ecotox",B609)),ISNUMBER(FIND("ecotox",B609)),ISNUMBER(FIND("Ecotox",C609)))</f>
        <v>0</v>
      </c>
      <c r="Q609" t="b">
        <f>OR(ISNUMBER(FIND("Bioaccum",C609)),ISNUMBER(FIND("bioaccum",C609)),ISNUMBER(FIND("accum",C609)))</f>
        <v>0</v>
      </c>
      <c r="R609" t="b">
        <f>OR(ISNUMBER(FIND("Occupation",C609)),ISNUMBER(FIND("occupation",C609)),ISNUMBER(FIND("worker",C609)),ISNUMBER(FIND("workforce",C609)))</f>
        <v>0</v>
      </c>
      <c r="S609" t="b">
        <f>NOT(OR(F609,G609,H609,I609,J609,K609,L609,M609,N609,O609,P609,Q609,R609))</f>
        <v>0</v>
      </c>
      <c r="U609" t="b">
        <f>OR(Table1[[#This Row],[Inflammation]],Table1[[#This Row],[Immune]])</f>
        <v>0</v>
      </c>
      <c r="V609" t="b">
        <f>IF(OR(Table1[[#This Row],[Rodents]],Table1[[#This Row],[Human]],Table1[[#This Row],[Pig]]),OR(ISNUMBER(FIND("intratrach",C609)),ISNUMBER(FIND("nasal ",C609)),ISNUMBER(FIND("instill",C609))),"NA")</f>
        <v>0</v>
      </c>
      <c r="W609" t="b">
        <f>IF(OR(Table1[[#This Row],[Rodents]],Table1[[#This Row],[Human]],Table1[[#This Row],[Pig]]),OR(ISNUMBER(FIND("dermal",C609)),ISNUMBER(FIND("skin ",C609))),"NA")</f>
        <v>0</v>
      </c>
      <c r="X609" t="b">
        <f>IF(OR(Table1[[#This Row],[Rodents]],Table1[[#This Row],[Human]],Table1[[#This Row],[Pig]]),OR(ISNUMBER(FIND("injected",C609)),ISNUMBER(FIND("periton",C609)),ISNUMBER(FIND("intrascrot",C609))),"NA")</f>
        <v>0</v>
      </c>
      <c r="Y609" t="b">
        <f>IF(OR(Table1[[#This Row],[Rodents]],Table1[[#This Row],[Human]],Table1[[#This Row],[Pig]]),NOT(OR(Table1[[#This Row],[Inhaled/Intratracheal/intranasal]],Table1[[#This Row],[Dermal]],Table1[[#This Row],[Injected]])),"NA")</f>
        <v>1</v>
      </c>
      <c r="AA609" t="b">
        <f>OR(ISNUMBER(FIND("fish ",C609)),ISNUMBER(FIND("Fish ",C609)),ISNUMBER(FIND("aquatic",C609)),ISNUMBER(FIND("daphnids",C609)),ISNUMBER(FIND("Carcinus maenas",C609)),ISNUMBER(FIND("Daphnia",C609)),ISNUMBER(FIND("Ruditapes philippinarum",C609)),ISNUMBER(FIND("daphnia",C609)),ISNUMBER(FIND("marine",C609)),ISNUMBER(FIND("mussel",C609)),ISNUMBER(FIND("algae",C609)),ISNUMBER(FIND("Donax faba",C609)),ISNUMBER(FIND("estuarine",C609)),ISNUMBER(FIND("snail",C609)),ISNUMBER(FIND("Prorocentrum donghaiense",C609)) )</f>
        <v>0</v>
      </c>
      <c r="AB609" t="b">
        <f>OR(ISNUMBER(FIND(" rat ",C609)),ISNUMBER(FIND(" rats ",C609)),ISNUMBER(FIND(" Rats ",C609)),ISNUMBER(FIND(" Rat ",C609)),ISNUMBER(FIND(" rat.",C609)),ISNUMBER(FIND(" rats.",C609)),ISNUMBER(FIND("mouse",C609)),ISNUMBER(FIND("mice",C609)), ISNUMBER(FIND(" Mice",C609)))</f>
        <v>1</v>
      </c>
      <c r="AC609" t="b">
        <f>OR(ISNUMBER(FIND(" cell ",C609)),ISNUMBER(FIND("fibroblast",C609)),ISNUMBER(FIND("macrophage",C609)),ISNUMBER(FIND("epithelial",C609)),ISNUMBER(FIND("endothelial",C609)),ISNUMBER(FIND("neuron",C609)),ISNUMBER(FIND(" cells ",C609)),ISNUMBER(FIND("RBC",C609)),ISNUMBER(FIND("mitochond",C609)),ISNUMBER(FIND("adipocyte",C609)),ISNUMBER(FIND("osteo",C609)),ISNUMBER(FIND("keratin",C609)),ISNUMBER(FIND(" cell's ",C609)),ISNUMBER(FIND("eukary",C609)),ISNUMBER(FIND("sperm",C609)))</f>
        <v>1</v>
      </c>
      <c r="AD609" t="b">
        <f>OR(ISNUMBER(FIND("human",B609)),ISNUMBER(FIND("workers",B609)),ISNUMBER(FIND("workforces",B609)),ISNUMBER(FIND("occupational",B609)),ISNUMBER(FIND("Case report",B609)),ISNUMBER(FIND("Workplaces",B609)),ISNUMBER(FIND("worker",B609)))</f>
        <v>0</v>
      </c>
      <c r="AE609" t="b">
        <f>OR(ISNUMBER(FIND(" plant ",C609)),ISNUMBER(FIND("Plant ",C609)),ISNUMBER(FIND("tomato",C609)),ISNUMBER(FIND("plants",C609)),ISNUMBER(FIND("Plants",C609)),ISNUMBER(FIND("algae",C609)),ISNUMBER(FIND("lettuce",C609)),ISNUMBER(FIND("green gram sprouts ",C609)),ISNUMBER(FIND("Cucurbita pepo",C609)),ISNUMBER(FIND("bean ",C609)),ISNUMBER(FIND("chloroplast",C609)),ISNUMBER(FIND("chlorophyll",C609)),ISNUMBER(FIND("seedling",C609)),ISNUMBER(FIND("canola",C609)),ISNUMBER(FIND("shoot",C609)),ISNUMBER(FIND("photosynthes",C609)),ISNUMBER(FIND(" leaves ",C609)),,ISNUMBER(FIND("agriculture",C609)),ISNUMBER(FIND(" crops ",C609)))</f>
        <v>0</v>
      </c>
      <c r="AF609" t="b">
        <f>OR(ISNUMBER(FIND("bacteria",C609)),ISNUMBER(FIND("Bacteria",C609)),ISNUMBER(FIND("Bacterium",C609)),ISNUMBER(FIND("bacterium",C609)),ISNUMBER(FIND(" coli ",C609)))</f>
        <v>0</v>
      </c>
      <c r="AG609" t="b">
        <f>OR(ISNUMBER(FIND("fungi",C609)),ISNUMBER(FIND("Fungi",C609)),ISNUMBER(FIND("fungus",C609)),ISNUMBER(FIND("Fungus",C609)),ISNUMBER(FIND("mushroom",C609)),ISNUMBER(FIND("Mushroom",C609)),ISNUMBER(FIND(" mold ",C609)))</f>
        <v>0</v>
      </c>
      <c r="AH609" t="b">
        <f>OR(ISNUMBER(FIND("Pig ",C609)),ISNUMBER(FIND("pig ",C609)),ISNUMBER(FIND("Pigs ",C609)),ISNUMBER(FIND("pigs ",C609)))</f>
        <v>0</v>
      </c>
      <c r="AI609" t="b">
        <f>OR(ISNUMBER(FIND(" C. elegans",C609)),ISNUMBER(FIND("Caenorhabditis elegans",C609)),ISNUMBER(FIND("earthworms",C609)),ISNUMBER(FIND(" Ficopomatus enigmaticus",C609)),ISNUMBER(FIND("larva",C609)),ISNUMBER(FIND("Lumbriculus variegatus",C609)),ISNUMBER(FIND("nematode",C609)))</f>
        <v>0</v>
      </c>
      <c r="AJ609" t="b">
        <f>NOT(OR(AA609,AB609,AC609,AD609,AE609,AF609,AG609,AH609,AI609))</f>
        <v>0</v>
      </c>
      <c r="AL609" t="b">
        <f>OR(AA609,AB609,AD609,AE609,AF609,AG609,AH609,AI609)</f>
        <v>1</v>
      </c>
      <c r="AM609" t="b">
        <f>IF(Table1[[#This Row],[In vivo?]],IF(Table1[[#This Row],[Cell]],FALSE,TRUE),FALSE)</f>
        <v>0</v>
      </c>
      <c r="AN609" t="b">
        <f>AND(AC609,AL609)</f>
        <v>1</v>
      </c>
      <c r="AO609" t="b">
        <f>IF(Table1[[#This Row],[Cell]],IF(Table1[[#This Row],[In vivo?]],FALSE,TRUE),FALSE)</f>
        <v>0</v>
      </c>
      <c r="AP609" t="b">
        <f>NOT(OR(Table1[[#This Row],[In vivo?]],Table1[[#This Row],[Only in Cell]]))</f>
        <v>0</v>
      </c>
      <c r="AQ609" t="b">
        <f>IF(OR(Table1[[#This Row],[Rodents]],Table1[[#This Row],[Human]],Table1[[#This Row],[Pig]]),OR(ISNUMBER(FIND("pulmonary",C609)),ISNUMBER(FIND("lung",C609))),"NA")</f>
        <v>0</v>
      </c>
      <c r="AR609" t="b">
        <f>IF(OR(Table1[[#This Row],[Rodents]],Table1[[#This Row],[Human]],Table1[[#This Row],[Pig]]),OR(ISNUMBER(FIND("skin",C609)),ISNUMBER(FIND("dermal",C609))),"NA")</f>
        <v>0</v>
      </c>
      <c r="AS609" t="b">
        <f>IF(OR(Table1[[#This Row],[Rodents]],Table1[[#This Row],[Human]],Table1[[#This Row],[Pig]]),OR(ISNUMBER(FIND("liver",C609)),ISNUMBER(FIND("hepat",C609))),"NA")</f>
        <v>0</v>
      </c>
      <c r="AT609" t="b">
        <f>IF(OR(Table1[[#This Row],[Rodents]],Table1[[#This Row],[Human]],Table1[[#This Row],[Pig]]),OR(ISNUMBER(FIND("kidney",C609)),ISNUMBER(FIND("neph",C609))),"NA")</f>
        <v>0</v>
      </c>
      <c r="AU609" t="b">
        <f>IF(OR(Table1[[#This Row],[Rodents]],Table1[[#This Row],[Human]],Table1[[#This Row],[Pig]]),OR(ISNUMBER(FIND("brain",C609)),ISNUMBER(FIND("neur",C609)),ISNUMBER(FIND("nerv",C609))),"NA")</f>
        <v>0</v>
      </c>
      <c r="AV609" t="b">
        <f>IF(OR(Table1[[#This Row],[Rodents]],Table1[[#This Row],[Human]],Table1[[#This Row],[Pig]]),OR(ISNUMBER(FIND("heart",C609)),ISNUMBER(FIND("cardi",C609))),"NA")</f>
        <v>0</v>
      </c>
      <c r="AW609" t="b">
        <f>IF(OR(Table1[[#This Row],[Rodents]],Table1[[#This Row],[Human]],Table1[[#This Row],[Pig]]),OR(ISNUMBER(FIND("gastro",C609)),ISNUMBER(FIND("intesti",C609)),ISNUMBER(FIND("stomach",C609))),"NA")</f>
        <v>0</v>
      </c>
      <c r="AX609" t="b">
        <f>IF(OR(Table1[[#This Row],[Rodents]],Table1[[#This Row],[Human]],Table1[[#This Row],[Pig]]),NOT(OR(AQ609,AR609,AS609,AT609,AU609,AV609,AW609)),"NA")</f>
        <v>1</v>
      </c>
      <c r="AY609" t="b">
        <f>OR(ISNUMBER(FIND("SWCNT",C609)),ISNUMBER(FIND("SWNT",C609)),ISNUMBER(FIND("single-wall",C609)),ISNUMBER(FIND("single wall",C609)),ISNUMBER(FIND("Single wall",C609)),ISNUMBER(FIND("Single-wall",C609)),ISNUMBER(FIND("SWCNT",B609)),ISNUMBER(FIND("SWNT",B609)),ISNUMBER(FIND("single-wall",B609)),ISNUMBER(FIND("single wall",B609)),ISNUMBER(FIND("Single-wall",B609)),ISNUMBER(FIND("Single wall",B609)))</f>
        <v>0</v>
      </c>
      <c r="AZ609" t="b">
        <f>OR(ISNUMBER(FIND("MWCNT",C609)),ISNUMBER(FIND("MWNT",C609)),ISNUMBER(FIND("multi-wall",C609)),ISNUMBER(FIND("multi wall",C609)),ISNUMBER(FIND("multiwall",C609)),ISNUMBER(FIND("Multi-wall",C609)),ISNUMBER(FIND("Multi wall",C609)),ISNUMBER(FIND("Multiwall",C609)),ISNUMBER(FIND("MWCNT",B609)),ISNUMBER(FIND("MWNT",B609)),ISNUMBER(FIND("multi-wall",B609)),ISNUMBER(FIND("multi wall",B609)),ISNUMBER(FIND("multiwall",B609)),ISNUMBER(FIND("Multi-wall",B609)),ISNUMBER(FIND("Multi wall",B609)),ISNUMBER(FIND("Multiwall",B609)),ISNUMBER(FIND("Double-wall",B609)),ISNUMBER(FIND("Double wall",B609)),ISNUMBER(FIND("Doublewall",B609)),ISNUMBER(FIND("double-wall",B609)),ISNUMBER(FIND("double wall",B609)),ISNUMBER(FIND("doublewall",B609)))</f>
        <v>0</v>
      </c>
      <c r="BA609" t="b">
        <f>AND(Table1[[#This Row],[SWCNT]],Table1[[#This Row],[MWCNT]])</f>
        <v>0</v>
      </c>
      <c r="BB609" t="b">
        <f>IF(Table1[[#This Row],[SWCNT]]=TRUE,FALSE,IF(Table1[[#This Row],[MWCNT]]=TRUE,FALSE,TRUE))</f>
        <v>1</v>
      </c>
      <c r="BC609" s="18"/>
    </row>
    <row r="610" spans="1:55" ht="240.5">
      <c r="A610" t="s">
        <v>5552</v>
      </c>
      <c r="B610" s="2" t="s">
        <v>5554</v>
      </c>
      <c r="C610" s="16" t="s">
        <v>5556</v>
      </c>
      <c r="D610" s="17" t="s">
        <v>2183</v>
      </c>
      <c r="E610" s="2">
        <v>2009</v>
      </c>
      <c r="F610" t="b">
        <f>OR(ISNUMBER(FIND("cytotoxic",C610)),ISNUMBER(FIND("Cytotoxic",C610)),ISNUMBER(FIND("cellular toxicity",C610)),ISNUMBER(FIND("cell death",C610)),ISNUMBER(FIND("viable",C610)),ISNUMBER(FIND("phytotoxic",C610)),ISNUMBER(FIND("acute toxicity",C610)),ISNUMBER(FIND("MTT",C610)),ISNUMBER(FIND("survival",C610)),ISNUMBER(FIND("prolifer",C610)),ISNUMBER(FIND("apoptosis",C610)),ISNUMBER(FIND("neurotoxic",C610)),ISNUMBER(FIND("  lysis ",C610)),ISNUMBER(FIND("necrosis",C610)),ISNUMBER(FIND("cellular death",C610))*3,ISNUMBER(FIND("LDH",C610)),ISNUMBER(FIND("Acute toxicity",C610)))</f>
        <v>1</v>
      </c>
      <c r="G610" t="b">
        <f>OR(ISNUMBER(FIND("genotoxic",C610)),ISNUMBER(FIND("genotoxicity",C610)),ISNUMBER(FIND("DNA damage",C610)),ISNUMBER(FIND("DNA",C610)),ISNUMBER(FIND("RNA",C610)),ISNUMBER(FIND("mesothelioma",C610)),ISNUMBER(FIND("carcino",C610)),ISNUMBER(FIND("mutagen",C610)),ISNUMBER(FIND("genetic",C610)))</f>
        <v>0</v>
      </c>
      <c r="H610" t="b">
        <f>OR(ISNUMBER(FIND("inflammatory",C610)),ISNUMBER(FIND("inflamm",C610)))</f>
        <v>0</v>
      </c>
      <c r="I610" t="b">
        <f>OR(ISNUMBER(FIND("immune",C610)),ISNUMBER(FIND("immunological",C610)),ISNUMBER(FIND("interleuk",C610)),ISNUMBER(FIND("platelet activation",C610)),ISNUMBER(FIND("monocyte",C610)),ISNUMBER(FIND("leukocyte",C610)),ISNUMBER(FIND("cytokine",C610)),ISNUMBER(FIND("CD4",C610)),ISNUMBER(FIND("CD8",C610)),ISNUMBER(FIND("T-cell",C610)))</f>
        <v>0</v>
      </c>
      <c r="J610" t="b">
        <f>OR(ISNUMBER(FIND("reactive oxygen",C610)),ISNUMBER(FIND("ROS",C610)),ISNUMBER(FIND("free radical",C610)),ISNUMBER(FIND("oxidative stress",C610)),ISNUMBER(FIND("peroxid",C610)),ISNUMBER(FIND("oxidative",C610)),ISNUMBER(FIND("antioxid",C610)))</f>
        <v>0</v>
      </c>
      <c r="K610" t="b">
        <f>OR(ISNUMBER(FIND("autophag",C610)))</f>
        <v>0</v>
      </c>
      <c r="L610" t="b">
        <f>OR(ISNUMBER(FIND("morpholog",C610)))</f>
        <v>0</v>
      </c>
      <c r="M610" t="b">
        <f>OR(ISNUMBER(FIND("fibrosis",C610)),ISNUMBER(FIND("Fibrosis",C610)),ISNUMBER(FIND("fibrot",C610)))</f>
        <v>0</v>
      </c>
      <c r="N610" t="b">
        <f>OR(ISNUMBER(FIND("offspring",C610)),ISNUMBER(FIND("Parental",C610)),ISNUMBER(FIND("parental",C610)),ISNUMBER(FIND("germline",C610)),ISNUMBER(FIND("reproduc",C610)),ISNUMBER(FIND("embryo",C610)))</f>
        <v>0</v>
      </c>
      <c r="O610" t="b">
        <f>OR(ISNUMBER(FIND("metabol",C610)),ISNUMBER(FIND("Metabol",C610)),ISNUMBER(FIND("digest",C610)),ISNUMBER(FIND("mitochon",C610)))</f>
        <v>0</v>
      </c>
      <c r="P610" t="b">
        <f>OR(ISNUMBER(FIND("ecotox",C610)),ISNUMBER(FIND("Ecotox",B610)),ISNUMBER(FIND("ecotox",B610)),ISNUMBER(FIND("Ecotox",C610)))</f>
        <v>0</v>
      </c>
      <c r="Q610" t="b">
        <f>OR(ISNUMBER(FIND("Bioaccum",C610)),ISNUMBER(FIND("bioaccum",C610)),ISNUMBER(FIND("accum",C610)))</f>
        <v>0</v>
      </c>
      <c r="R610" t="b">
        <f>OR(ISNUMBER(FIND("Occupation",C610)),ISNUMBER(FIND("occupation",C610)),ISNUMBER(FIND("worker",C610)),ISNUMBER(FIND("workforce",C610)))</f>
        <v>0</v>
      </c>
      <c r="S610" t="b">
        <f>NOT(OR(F610,G610,H610,I610,J610,K610,L610,M610,N610,O610,P610,Q610,R610))</f>
        <v>0</v>
      </c>
      <c r="U610" t="b">
        <f>OR(Table1[[#This Row],[Inflammation]],Table1[[#This Row],[Immune]])</f>
        <v>0</v>
      </c>
      <c r="V610" t="str">
        <f>IF(OR(Table1[[#This Row],[Rodents]],Table1[[#This Row],[Human]],Table1[[#This Row],[Pig]]),OR(ISNUMBER(FIND("intratrach",C610)),ISNUMBER(FIND("nasal ",C610)),ISNUMBER(FIND("instill",C610))),"NA")</f>
        <v>NA</v>
      </c>
      <c r="W610" t="str">
        <f>IF(OR(Table1[[#This Row],[Rodents]],Table1[[#This Row],[Human]],Table1[[#This Row],[Pig]]),OR(ISNUMBER(FIND("dermal",C610)),ISNUMBER(FIND("skin ",C610))),"NA")</f>
        <v>NA</v>
      </c>
      <c r="X610" t="str">
        <f>IF(OR(Table1[[#This Row],[Rodents]],Table1[[#This Row],[Human]],Table1[[#This Row],[Pig]]),OR(ISNUMBER(FIND("injected",C610)),ISNUMBER(FIND("periton",C610)),ISNUMBER(FIND("intrascrot",C610))),"NA")</f>
        <v>NA</v>
      </c>
      <c r="Y610" t="str">
        <f>IF(OR(Table1[[#This Row],[Rodents]],Table1[[#This Row],[Human]],Table1[[#This Row],[Pig]]),NOT(OR(Table1[[#This Row],[Inhaled/Intratracheal/intranasal]],Table1[[#This Row],[Dermal]],Table1[[#This Row],[Injected]])),"NA")</f>
        <v>NA</v>
      </c>
      <c r="AA610" t="b">
        <f>OR(ISNUMBER(FIND("fish ",C610)),ISNUMBER(FIND("Fish ",C610)),ISNUMBER(FIND("aquatic",C610)),ISNUMBER(FIND("daphnids",C610)),ISNUMBER(FIND("Carcinus maenas",C610)),ISNUMBER(FIND("Daphnia",C610)),ISNUMBER(FIND("Ruditapes philippinarum",C610)),ISNUMBER(FIND("daphnia",C610)),ISNUMBER(FIND("marine",C610)),ISNUMBER(FIND("mussel",C610)),ISNUMBER(FIND("algae",C610)),ISNUMBER(FIND("Donax faba",C610)),ISNUMBER(FIND("estuarine",C610)),ISNUMBER(FIND("snail",C610)),ISNUMBER(FIND("Prorocentrum donghaiense",C610)) )</f>
        <v>0</v>
      </c>
      <c r="AB610" t="b">
        <f>OR(ISNUMBER(FIND(" rat ",C610)),ISNUMBER(FIND(" rats ",C610)),ISNUMBER(FIND(" Rats ",C610)),ISNUMBER(FIND(" Rat ",C610)),ISNUMBER(FIND(" rat.",C610)),ISNUMBER(FIND(" rats.",C610)),ISNUMBER(FIND("mouse",C610)),ISNUMBER(FIND("mice",C610)), ISNUMBER(FIND(" Mice",C610)))</f>
        <v>0</v>
      </c>
      <c r="AC610" t="b">
        <f>OR(ISNUMBER(FIND(" cell ",C610)),ISNUMBER(FIND("fibroblast",C610)),ISNUMBER(FIND("macrophage",C610)),ISNUMBER(FIND("epithelial",C610)),ISNUMBER(FIND("endothelial",C610)),ISNUMBER(FIND("neuron",C610)),ISNUMBER(FIND(" cells ",C610)),ISNUMBER(FIND("RBC",C610)),ISNUMBER(FIND("mitochond",C610)),ISNUMBER(FIND("adipocyte",C610)),ISNUMBER(FIND("osteo",C610)),ISNUMBER(FIND("keratin",C610)),ISNUMBER(FIND(" cell's ",C610)),ISNUMBER(FIND("eukary",C610)),ISNUMBER(FIND("sperm",C610)))</f>
        <v>1</v>
      </c>
      <c r="AD610" t="b">
        <f>OR(ISNUMBER(FIND("human",B610)),ISNUMBER(FIND("workers",B610)),ISNUMBER(FIND("workforces",B610)),ISNUMBER(FIND("occupational",B610)),ISNUMBER(FIND("Case report",B610)),ISNUMBER(FIND("Workplaces",B610)),ISNUMBER(FIND("worker",B610)))</f>
        <v>0</v>
      </c>
      <c r="AE610" t="b">
        <f>OR(ISNUMBER(FIND(" plant ",C610)),ISNUMBER(FIND("Plant ",C610)),ISNUMBER(FIND("tomato",C610)),ISNUMBER(FIND("plants",C610)),ISNUMBER(FIND("Plants",C610)),ISNUMBER(FIND("algae",C610)),ISNUMBER(FIND("lettuce",C610)),ISNUMBER(FIND("green gram sprouts ",C610)),ISNUMBER(FIND("Cucurbita pepo",C610)),ISNUMBER(FIND("bean ",C610)),ISNUMBER(FIND("chloroplast",C610)),ISNUMBER(FIND("chlorophyll",C610)),ISNUMBER(FIND("seedling",C610)),ISNUMBER(FIND("canola",C610)),ISNUMBER(FIND("shoot",C610)),ISNUMBER(FIND("photosynthes",C610)),ISNUMBER(FIND(" leaves ",C610)),,ISNUMBER(FIND("agriculture",C610)),ISNUMBER(FIND(" crops ",C610)))</f>
        <v>1</v>
      </c>
      <c r="AF610" t="b">
        <f>OR(ISNUMBER(FIND("bacteria",C610)),ISNUMBER(FIND("Bacteria",C610)),ISNUMBER(FIND("Bacterium",C610)),ISNUMBER(FIND("bacterium",C610)),ISNUMBER(FIND(" coli ",C610)))</f>
        <v>0</v>
      </c>
      <c r="AG610" t="b">
        <f>OR(ISNUMBER(FIND("fungi",C610)),ISNUMBER(FIND("Fungi",C610)),ISNUMBER(FIND("fungus",C610)),ISNUMBER(FIND("Fungus",C610)),ISNUMBER(FIND("mushroom",C610)),ISNUMBER(FIND("Mushroom",C610)),ISNUMBER(FIND(" mold ",C610)))</f>
        <v>0</v>
      </c>
      <c r="AH610" t="b">
        <f>OR(ISNUMBER(FIND("Pig ",C610)),ISNUMBER(FIND("pig ",C610)),ISNUMBER(FIND("Pigs ",C610)),ISNUMBER(FIND("pigs ",C610)))</f>
        <v>0</v>
      </c>
      <c r="AI610" t="b">
        <f>OR(ISNUMBER(FIND(" C. elegans",C610)),ISNUMBER(FIND("Caenorhabditis elegans",C610)),ISNUMBER(FIND("earthworms",C610)),ISNUMBER(FIND(" Ficopomatus enigmaticus",C610)),ISNUMBER(FIND("larva",C610)),ISNUMBER(FIND("Lumbriculus variegatus",C610)),ISNUMBER(FIND("nematode",C610)))</f>
        <v>0</v>
      </c>
      <c r="AJ610" t="b">
        <f>NOT(OR(AA610,AB610,AC610,AD610,AE610,AF610,AG610,AH610,AI610))</f>
        <v>0</v>
      </c>
      <c r="AL610" t="b">
        <f>OR(AA610,AB610,AD610,AE610,AF610,AG610,AH610,AI610)</f>
        <v>1</v>
      </c>
      <c r="AM610" t="b">
        <f>IF(Table1[[#This Row],[In vivo?]],IF(Table1[[#This Row],[Cell]],FALSE,TRUE),FALSE)</f>
        <v>0</v>
      </c>
      <c r="AN610" t="b">
        <f>AND(AC610,AL610)</f>
        <v>1</v>
      </c>
      <c r="AO610" t="b">
        <f>IF(Table1[[#This Row],[Cell]],IF(Table1[[#This Row],[In vivo?]],FALSE,TRUE),FALSE)</f>
        <v>0</v>
      </c>
      <c r="AP610" t="b">
        <f>NOT(OR(Table1[[#This Row],[In vivo?]],Table1[[#This Row],[Only in Cell]]))</f>
        <v>0</v>
      </c>
      <c r="AQ610" t="str">
        <f>IF(OR(Table1[[#This Row],[Rodents]],Table1[[#This Row],[Human]],Table1[[#This Row],[Pig]]),OR(ISNUMBER(FIND("pulmonary",C610)),ISNUMBER(FIND("lung",C610))),"NA")</f>
        <v>NA</v>
      </c>
      <c r="AR610" t="str">
        <f>IF(OR(Table1[[#This Row],[Rodents]],Table1[[#This Row],[Human]],Table1[[#This Row],[Pig]]),OR(ISNUMBER(FIND("skin",C610)),ISNUMBER(FIND("dermal",C610))),"NA")</f>
        <v>NA</v>
      </c>
      <c r="AS610" t="str">
        <f>IF(OR(Table1[[#This Row],[Rodents]],Table1[[#This Row],[Human]],Table1[[#This Row],[Pig]]),OR(ISNUMBER(FIND("liver",C610)),ISNUMBER(FIND("hepat",C610))),"NA")</f>
        <v>NA</v>
      </c>
      <c r="AT610" t="str">
        <f>IF(OR(Table1[[#This Row],[Rodents]],Table1[[#This Row],[Human]],Table1[[#This Row],[Pig]]),OR(ISNUMBER(FIND("kidney",C610)),ISNUMBER(FIND("neph",C610))),"NA")</f>
        <v>NA</v>
      </c>
      <c r="AU610" t="str">
        <f>IF(OR(Table1[[#This Row],[Rodents]],Table1[[#This Row],[Human]],Table1[[#This Row],[Pig]]),OR(ISNUMBER(FIND("brain",C610)),ISNUMBER(FIND("neur",C610)),ISNUMBER(FIND("nerv",C610))),"NA")</f>
        <v>NA</v>
      </c>
      <c r="AV610" t="str">
        <f>IF(OR(Table1[[#This Row],[Rodents]],Table1[[#This Row],[Human]],Table1[[#This Row],[Pig]]),OR(ISNUMBER(FIND("heart",C610)),ISNUMBER(FIND("cardi",C610))),"NA")</f>
        <v>NA</v>
      </c>
      <c r="AW610" t="str">
        <f>IF(OR(Table1[[#This Row],[Rodents]],Table1[[#This Row],[Human]],Table1[[#This Row],[Pig]]),OR(ISNUMBER(FIND("gastro",C610)),ISNUMBER(FIND("intesti",C610)),ISNUMBER(FIND("stomach",C610))),"NA")</f>
        <v>NA</v>
      </c>
      <c r="AX610" t="str">
        <f>IF(OR(Table1[[#This Row],[Rodents]],Table1[[#This Row],[Human]],Table1[[#This Row],[Pig]]),NOT(OR(AQ610,AR610,AS610,AT610,AU610,AV610,AW610)),"NA")</f>
        <v>NA</v>
      </c>
      <c r="AY610" t="b">
        <f>OR(ISNUMBER(FIND("SWCNT",C610)),ISNUMBER(FIND("SWNT",C610)),ISNUMBER(FIND("single-wall",C610)),ISNUMBER(FIND("single wall",C610)),ISNUMBER(FIND("Single wall",C610)),ISNUMBER(FIND("Single-wall",C610)),ISNUMBER(FIND("SWCNT",B610)),ISNUMBER(FIND("SWNT",B610)),ISNUMBER(FIND("single-wall",B610)),ISNUMBER(FIND("single wall",B610)),ISNUMBER(FIND("Single-wall",B610)),ISNUMBER(FIND("Single wall",B610)))</f>
        <v>0</v>
      </c>
      <c r="AZ610" t="b">
        <f>OR(ISNUMBER(FIND("MWCNT",C610)),ISNUMBER(FIND("MWNT",C610)),ISNUMBER(FIND("multi-wall",C610)),ISNUMBER(FIND("multi wall",C610)),ISNUMBER(FIND("multiwall",C610)),ISNUMBER(FIND("Multi-wall",C610)),ISNUMBER(FIND("Multi wall",C610)),ISNUMBER(FIND("Multiwall",C610)),ISNUMBER(FIND("MWCNT",B610)),ISNUMBER(FIND("MWNT",B610)),ISNUMBER(FIND("multi-wall",B610)),ISNUMBER(FIND("multi wall",B610)),ISNUMBER(FIND("multiwall",B610)),ISNUMBER(FIND("Multi-wall",B610)),ISNUMBER(FIND("Multi wall",B610)),ISNUMBER(FIND("Multiwall",B610)),ISNUMBER(FIND("Double-wall",B610)),ISNUMBER(FIND("Double wall",B610)),ISNUMBER(FIND("Doublewall",B610)),ISNUMBER(FIND("double-wall",B610)),ISNUMBER(FIND("double wall",B610)),ISNUMBER(FIND("doublewall",B610)))</f>
        <v>0</v>
      </c>
      <c r="BA610" t="b">
        <f>AND(Table1[[#This Row],[SWCNT]],Table1[[#This Row],[MWCNT]])</f>
        <v>0</v>
      </c>
      <c r="BB610" t="b">
        <f>IF(Table1[[#This Row],[SWCNT]]=TRUE,FALSE,IF(Table1[[#This Row],[MWCNT]]=TRUE,FALSE,TRUE))</f>
        <v>1</v>
      </c>
      <c r="BC610" s="18"/>
    </row>
    <row r="611" spans="1:55" ht="148">
      <c r="A611" t="s">
        <v>5606</v>
      </c>
      <c r="B611" s="2" t="s">
        <v>5608</v>
      </c>
      <c r="C611" s="16" t="s">
        <v>5610</v>
      </c>
      <c r="D611" s="17" t="s">
        <v>2768</v>
      </c>
      <c r="E611" s="2">
        <v>2008</v>
      </c>
      <c r="F611" t="b">
        <f>OR(ISNUMBER(FIND("cytotoxic",C611)),ISNUMBER(FIND("Cytotoxic",C611)),ISNUMBER(FIND("cellular toxicity",C611)),ISNUMBER(FIND("cell death",C611)),ISNUMBER(FIND("viable",C611)),ISNUMBER(FIND("phytotoxic",C611)),ISNUMBER(FIND("acute toxicity",C611)),ISNUMBER(FIND("MTT",C611)),ISNUMBER(FIND("survival",C611)),ISNUMBER(FIND("prolifer",C611)),ISNUMBER(FIND("apoptosis",C611)),ISNUMBER(FIND("neurotoxic",C611)),ISNUMBER(FIND("  lysis ",C611)),ISNUMBER(FIND("necrosis",C611)),ISNUMBER(FIND("cellular death",C611))*3,ISNUMBER(FIND("LDH",C611)),ISNUMBER(FIND("Acute toxicity",C611)))</f>
        <v>1</v>
      </c>
      <c r="G611" t="b">
        <f>OR(ISNUMBER(FIND("genotoxic",C611)),ISNUMBER(FIND("genotoxicity",C611)),ISNUMBER(FIND("DNA damage",C611)),ISNUMBER(FIND("DNA",C611)),ISNUMBER(FIND("RNA",C611)),ISNUMBER(FIND("mesothelioma",C611)),ISNUMBER(FIND("carcino",C611)),ISNUMBER(FIND("mutagen",C611)),ISNUMBER(FIND("genetic",C611)))</f>
        <v>1</v>
      </c>
      <c r="H611" t="b">
        <f>OR(ISNUMBER(FIND("inflammatory",C611)),ISNUMBER(FIND("inflamm",C611)))</f>
        <v>0</v>
      </c>
      <c r="I611" t="b">
        <f>OR(ISNUMBER(FIND("immune",C611)),ISNUMBER(FIND("immunological",C611)),ISNUMBER(FIND("interleuk",C611)),ISNUMBER(FIND("platelet activation",C611)),ISNUMBER(FIND("monocyte",C611)),ISNUMBER(FIND("leukocyte",C611)),ISNUMBER(FIND("cytokine",C611)),ISNUMBER(FIND("CD4",C611)),ISNUMBER(FIND("CD8",C611)),ISNUMBER(FIND("T-cell",C611)))</f>
        <v>0</v>
      </c>
      <c r="J611" t="b">
        <f>OR(ISNUMBER(FIND("reactive oxygen",C611)),ISNUMBER(FIND("ROS",C611)),ISNUMBER(FIND("free radical",C611)),ISNUMBER(FIND("oxidative stress",C611)),ISNUMBER(FIND("peroxid",C611)),ISNUMBER(FIND("oxidative",C611)),ISNUMBER(FIND("antioxid",C611)))</f>
        <v>0</v>
      </c>
      <c r="K611" t="b">
        <f>OR(ISNUMBER(FIND("autophag",C611)))</f>
        <v>0</v>
      </c>
      <c r="L611" t="b">
        <f>OR(ISNUMBER(FIND("morpholog",C611)))</f>
        <v>0</v>
      </c>
      <c r="M611" t="b">
        <f>OR(ISNUMBER(FIND("fibrosis",C611)),ISNUMBER(FIND("Fibrosis",C611)),ISNUMBER(FIND("fibrot",C611)))</f>
        <v>0</v>
      </c>
      <c r="N611" t="b">
        <f>OR(ISNUMBER(FIND("offspring",C611)),ISNUMBER(FIND("Parental",C611)),ISNUMBER(FIND("parental",C611)),ISNUMBER(FIND("germline",C611)),ISNUMBER(FIND("reproduc",C611)),ISNUMBER(FIND("embryo",C611)))</f>
        <v>0</v>
      </c>
      <c r="O611" t="b">
        <f>OR(ISNUMBER(FIND("metabol",C611)),ISNUMBER(FIND("Metabol",C611)),ISNUMBER(FIND("digest",C611)),ISNUMBER(FIND("mitochon",C611)))</f>
        <v>0</v>
      </c>
      <c r="P611" t="b">
        <f>OR(ISNUMBER(FIND("ecotox",C611)),ISNUMBER(FIND("Ecotox",B611)),ISNUMBER(FIND("ecotox",B611)),ISNUMBER(FIND("Ecotox",C611)))</f>
        <v>0</v>
      </c>
      <c r="Q611" t="b">
        <f>OR(ISNUMBER(FIND("Bioaccum",C611)),ISNUMBER(FIND("bioaccum",C611)),ISNUMBER(FIND("accum",C611)))</f>
        <v>0</v>
      </c>
      <c r="R611" t="b">
        <f>OR(ISNUMBER(FIND("Occupation",C611)),ISNUMBER(FIND("occupation",C611)),ISNUMBER(FIND("worker",C611)),ISNUMBER(FIND("workforce",C611)))</f>
        <v>0</v>
      </c>
      <c r="S611" t="b">
        <f>NOT(OR(F611,G611,H611,I611,J611,K611,L611,M611,N611,O611,P611,Q611,R611))</f>
        <v>0</v>
      </c>
      <c r="U611" t="b">
        <f>OR(Table1[[#This Row],[Inflammation]],Table1[[#This Row],[Immune]])</f>
        <v>0</v>
      </c>
      <c r="V611" t="b">
        <f>IF(OR(Table1[[#This Row],[Rodents]],Table1[[#This Row],[Human]],Table1[[#This Row],[Pig]]),OR(ISNUMBER(FIND("intratrach",C611)),ISNUMBER(FIND("nasal ",C611)),ISNUMBER(FIND("instill",C611))),"NA")</f>
        <v>0</v>
      </c>
      <c r="W611" t="b">
        <f>IF(OR(Table1[[#This Row],[Rodents]],Table1[[#This Row],[Human]],Table1[[#This Row],[Pig]]),OR(ISNUMBER(FIND("dermal",C611)),ISNUMBER(FIND("skin ",C611))),"NA")</f>
        <v>0</v>
      </c>
      <c r="X611" t="b">
        <f>IF(OR(Table1[[#This Row],[Rodents]],Table1[[#This Row],[Human]],Table1[[#This Row],[Pig]]),OR(ISNUMBER(FIND("injected",C611)),ISNUMBER(FIND("periton",C611)),ISNUMBER(FIND("intrascrot",C611))),"NA")</f>
        <v>0</v>
      </c>
      <c r="Y611" t="b">
        <f>IF(OR(Table1[[#This Row],[Rodents]],Table1[[#This Row],[Human]],Table1[[#This Row],[Pig]]),NOT(OR(Table1[[#This Row],[Inhaled/Intratracheal/intranasal]],Table1[[#This Row],[Dermal]],Table1[[#This Row],[Injected]])),"NA")</f>
        <v>1</v>
      </c>
      <c r="AA611" t="b">
        <f>OR(ISNUMBER(FIND("fish ",C611)),ISNUMBER(FIND("Fish ",C611)),ISNUMBER(FIND("aquatic",C611)),ISNUMBER(FIND("daphnids",C611)),ISNUMBER(FIND("Carcinus maenas",C611)),ISNUMBER(FIND("Daphnia",C611)),ISNUMBER(FIND("Ruditapes philippinarum",C611)),ISNUMBER(FIND("daphnia",C611)),ISNUMBER(FIND("marine",C611)),ISNUMBER(FIND("mussel",C611)),ISNUMBER(FIND("algae",C611)),ISNUMBER(FIND("Donax faba",C611)),ISNUMBER(FIND("estuarine",C611)),ISNUMBER(FIND("snail",C611)),ISNUMBER(FIND("Prorocentrum donghaiense",C611)) )</f>
        <v>0</v>
      </c>
      <c r="AB611" t="b">
        <f>OR(ISNUMBER(FIND(" rat ",C611)),ISNUMBER(FIND(" rats ",C611)),ISNUMBER(FIND(" Rats ",C611)),ISNUMBER(FIND(" Rat ",C611)),ISNUMBER(FIND(" rat.",C611)),ISNUMBER(FIND(" rats.",C611)),ISNUMBER(FIND("mouse",C611)),ISNUMBER(FIND("mice",C611)), ISNUMBER(FIND(" Mice",C611)))</f>
        <v>1</v>
      </c>
      <c r="AC611" t="b">
        <f>OR(ISNUMBER(FIND(" cell ",C611)),ISNUMBER(FIND("fibroblast",C611)),ISNUMBER(FIND("macrophage",C611)),ISNUMBER(FIND("epithelial",C611)),ISNUMBER(FIND("endothelial",C611)),ISNUMBER(FIND("neuron",C611)),ISNUMBER(FIND(" cells ",C611)),ISNUMBER(FIND("RBC",C611)),ISNUMBER(FIND("mitochond",C611)),ISNUMBER(FIND("adipocyte",C611)),ISNUMBER(FIND("osteo",C611)),ISNUMBER(FIND("keratin",C611)),ISNUMBER(FIND(" cell's ",C611)),ISNUMBER(FIND("eukary",C611)),ISNUMBER(FIND("sperm",C611)))</f>
        <v>1</v>
      </c>
      <c r="AD611" t="b">
        <f>OR(ISNUMBER(FIND("human",B611)),ISNUMBER(FIND("workers",B611)),ISNUMBER(FIND("workforces",B611)),ISNUMBER(FIND("occupational",B611)),ISNUMBER(FIND("Case report",B611)),ISNUMBER(FIND("Workplaces",B611)),ISNUMBER(FIND("worker",B611)))</f>
        <v>0</v>
      </c>
      <c r="AE611" t="b">
        <f>OR(ISNUMBER(FIND(" plant ",C611)),ISNUMBER(FIND("Plant ",C611)),ISNUMBER(FIND("tomato",C611)),ISNUMBER(FIND("plants",C611)),ISNUMBER(FIND("Plants",C611)),ISNUMBER(FIND("algae",C611)),ISNUMBER(FIND("lettuce",C611)),ISNUMBER(FIND("green gram sprouts ",C611)),ISNUMBER(FIND("Cucurbita pepo",C611)),ISNUMBER(FIND("bean ",C611)),ISNUMBER(FIND("chloroplast",C611)),ISNUMBER(FIND("chlorophyll",C611)),ISNUMBER(FIND("seedling",C611)),ISNUMBER(FIND("canola",C611)),ISNUMBER(FIND("shoot",C611)),ISNUMBER(FIND("photosynthes",C611)),ISNUMBER(FIND(" leaves ",C611)),,ISNUMBER(FIND("agriculture",C611)),ISNUMBER(FIND(" crops ",C611)))</f>
        <v>0</v>
      </c>
      <c r="AF611" t="b">
        <f>OR(ISNUMBER(FIND("bacteria",C611)),ISNUMBER(FIND("Bacteria",C611)),ISNUMBER(FIND("Bacterium",C611)),ISNUMBER(FIND("bacterium",C611)),ISNUMBER(FIND(" coli ",C611)))</f>
        <v>0</v>
      </c>
      <c r="AG611" t="b">
        <f>OR(ISNUMBER(FIND("fungi",C611)),ISNUMBER(FIND("Fungi",C611)),ISNUMBER(FIND("fungus",C611)),ISNUMBER(FIND("Fungus",C611)),ISNUMBER(FIND("mushroom",C611)),ISNUMBER(FIND("Mushroom",C611)),ISNUMBER(FIND(" mold ",C611)))</f>
        <v>0</v>
      </c>
      <c r="AH611" t="b">
        <f>OR(ISNUMBER(FIND("Pig ",C611)),ISNUMBER(FIND("pig ",C611)),ISNUMBER(FIND("Pigs ",C611)),ISNUMBER(FIND("pigs ",C611)))</f>
        <v>0</v>
      </c>
      <c r="AI611" t="b">
        <f>OR(ISNUMBER(FIND(" C. elegans",C611)),ISNUMBER(FIND("Caenorhabditis elegans",C611)),ISNUMBER(FIND("earthworms",C611)),ISNUMBER(FIND(" Ficopomatus enigmaticus",C611)),ISNUMBER(FIND("larva",C611)),ISNUMBER(FIND("Lumbriculus variegatus",C611)),ISNUMBER(FIND("nematode",C611)))</f>
        <v>0</v>
      </c>
      <c r="AJ611" t="b">
        <f>NOT(OR(AA611,AB611,AC611,AD611,AE611,AF611,AG611,AH611,AI611))</f>
        <v>0</v>
      </c>
      <c r="AL611" t="b">
        <f>OR(AA611,AB611,AD611,AE611,AF611,AG611,AH611,AI611)</f>
        <v>1</v>
      </c>
      <c r="AM611" t="b">
        <f>IF(Table1[[#This Row],[In vivo?]],IF(Table1[[#This Row],[Cell]],FALSE,TRUE),FALSE)</f>
        <v>0</v>
      </c>
      <c r="AN611" t="b">
        <f>AND(AC611,AL611)</f>
        <v>1</v>
      </c>
      <c r="AO611" t="b">
        <f>IF(Table1[[#This Row],[Cell]],IF(Table1[[#This Row],[In vivo?]],FALSE,TRUE),FALSE)</f>
        <v>0</v>
      </c>
      <c r="AP611" t="b">
        <f>NOT(OR(Table1[[#This Row],[In vivo?]],Table1[[#This Row],[Only in Cell]]))</f>
        <v>0</v>
      </c>
      <c r="AQ611" t="b">
        <f>IF(OR(Table1[[#This Row],[Rodents]],Table1[[#This Row],[Human]],Table1[[#This Row],[Pig]]),OR(ISNUMBER(FIND("pulmonary",C611)),ISNUMBER(FIND("lung",C611))),"NA")</f>
        <v>0</v>
      </c>
      <c r="AR611" t="b">
        <f>IF(OR(Table1[[#This Row],[Rodents]],Table1[[#This Row],[Human]],Table1[[#This Row],[Pig]]),OR(ISNUMBER(FIND("skin",C611)),ISNUMBER(FIND("dermal",C611))),"NA")</f>
        <v>0</v>
      </c>
      <c r="AS611" t="b">
        <f>IF(OR(Table1[[#This Row],[Rodents]],Table1[[#This Row],[Human]],Table1[[#This Row],[Pig]]),OR(ISNUMBER(FIND("liver",C611)),ISNUMBER(FIND("hepat",C611))),"NA")</f>
        <v>0</v>
      </c>
      <c r="AT611" t="b">
        <f>IF(OR(Table1[[#This Row],[Rodents]],Table1[[#This Row],[Human]],Table1[[#This Row],[Pig]]),OR(ISNUMBER(FIND("kidney",C611)),ISNUMBER(FIND("neph",C611))),"NA")</f>
        <v>0</v>
      </c>
      <c r="AU611" t="b">
        <f>IF(OR(Table1[[#This Row],[Rodents]],Table1[[#This Row],[Human]],Table1[[#This Row],[Pig]]),OR(ISNUMBER(FIND("brain",C611)),ISNUMBER(FIND("neur",C611)),ISNUMBER(FIND("nerv",C611))),"NA")</f>
        <v>0</v>
      </c>
      <c r="AV611" t="b">
        <f>IF(OR(Table1[[#This Row],[Rodents]],Table1[[#This Row],[Human]],Table1[[#This Row],[Pig]]),OR(ISNUMBER(FIND("heart",C611)),ISNUMBER(FIND("cardi",C611))),"NA")</f>
        <v>0</v>
      </c>
      <c r="AW611" t="b">
        <f>IF(OR(Table1[[#This Row],[Rodents]],Table1[[#This Row],[Human]],Table1[[#This Row],[Pig]]),OR(ISNUMBER(FIND("gastro",C611)),ISNUMBER(FIND("intesti",C611)),ISNUMBER(FIND("stomach",C611))),"NA")</f>
        <v>0</v>
      </c>
      <c r="AX611" t="b">
        <f>IF(OR(Table1[[#This Row],[Rodents]],Table1[[#This Row],[Human]],Table1[[#This Row],[Pig]]),NOT(OR(AQ611,AR611,AS611,AT611,AU611,AV611,AW611)),"NA")</f>
        <v>1</v>
      </c>
      <c r="AY611" t="b">
        <f>OR(ISNUMBER(FIND("SWCNT",C611)),ISNUMBER(FIND("SWNT",C611)),ISNUMBER(FIND("single-wall",C611)),ISNUMBER(FIND("single wall",C611)),ISNUMBER(FIND("Single wall",C611)),ISNUMBER(FIND("Single-wall",C611)),ISNUMBER(FIND("SWCNT",B611)),ISNUMBER(FIND("SWNT",B611)),ISNUMBER(FIND("single-wall",B611)),ISNUMBER(FIND("single wall",B611)),ISNUMBER(FIND("Single-wall",B611)),ISNUMBER(FIND("Single wall",B611)))</f>
        <v>0</v>
      </c>
      <c r="AZ611" t="b">
        <f>OR(ISNUMBER(FIND("MWCNT",C611)),ISNUMBER(FIND("MWNT",C611)),ISNUMBER(FIND("multi-wall",C611)),ISNUMBER(FIND("multi wall",C611)),ISNUMBER(FIND("multiwall",C611)),ISNUMBER(FIND("Multi-wall",C611)),ISNUMBER(FIND("Multi wall",C611)),ISNUMBER(FIND("Multiwall",C611)),ISNUMBER(FIND("MWCNT",B611)),ISNUMBER(FIND("MWNT",B611)),ISNUMBER(FIND("multi-wall",B611)),ISNUMBER(FIND("multi wall",B611)),ISNUMBER(FIND("multiwall",B611)),ISNUMBER(FIND("Multi-wall",B611)),ISNUMBER(FIND("Multi wall",B611)),ISNUMBER(FIND("Multiwall",B611)),ISNUMBER(FIND("Double-wall",B611)),ISNUMBER(FIND("Double wall",B611)),ISNUMBER(FIND("Doublewall",B611)),ISNUMBER(FIND("double-wall",B611)),ISNUMBER(FIND("double wall",B611)),ISNUMBER(FIND("doublewall",B611)))</f>
        <v>0</v>
      </c>
      <c r="BA611" t="b">
        <f>AND(Table1[[#This Row],[SWCNT]],Table1[[#This Row],[MWCNT]])</f>
        <v>0</v>
      </c>
      <c r="BB611" t="b">
        <f>IF(Table1[[#This Row],[SWCNT]]=TRUE,FALSE,IF(Table1[[#This Row],[MWCNT]]=TRUE,FALSE,TRUE))</f>
        <v>1</v>
      </c>
      <c r="BC611" s="18"/>
    </row>
    <row r="612" spans="1:55" ht="203.5">
      <c r="A612" t="s">
        <v>3983</v>
      </c>
      <c r="B612" s="2" t="s">
        <v>3984</v>
      </c>
      <c r="C612" s="16" t="s">
        <v>3985</v>
      </c>
      <c r="D612" s="17" t="s">
        <v>1840</v>
      </c>
      <c r="E612" s="2">
        <v>2013</v>
      </c>
      <c r="F612" t="b">
        <f>OR(ISNUMBER(FIND("cytotoxic",C612)),ISNUMBER(FIND("Cytotoxic",C612)),ISNUMBER(FIND("cellular toxicity",C612)),ISNUMBER(FIND("cell death",C612)),ISNUMBER(FIND("viable",C612)),ISNUMBER(FIND("phytotoxic",C612)),ISNUMBER(FIND("acute toxicity",C612)),ISNUMBER(FIND("MTT",C612)),ISNUMBER(FIND("survival",C612)),ISNUMBER(FIND("prolifer",C612)),ISNUMBER(FIND("apoptosis",C612)),ISNUMBER(FIND("neurotoxic",C612)),ISNUMBER(FIND("  lysis ",C612)),ISNUMBER(FIND("necrosis",C612)),ISNUMBER(FIND("cellular death",C612))*3,ISNUMBER(FIND("LDH",C612)),ISNUMBER(FIND("Acute toxicity",C612)))</f>
        <v>0</v>
      </c>
      <c r="G612" t="b">
        <f>OR(ISNUMBER(FIND("genotoxic",C612)),ISNUMBER(FIND("genotoxicity",C612)),ISNUMBER(FIND("DNA damage",C612)),ISNUMBER(FIND("DNA",C612)),ISNUMBER(FIND("RNA",C612)),ISNUMBER(FIND("mesothelioma",C612)),ISNUMBER(FIND("carcino",C612)),ISNUMBER(FIND("mutagen",C612)),ISNUMBER(FIND("genetic",C612)))</f>
        <v>0</v>
      </c>
      <c r="H612" t="b">
        <f>OR(ISNUMBER(FIND("inflammatory",C612)),ISNUMBER(FIND("inflamm",C612)))</f>
        <v>0</v>
      </c>
      <c r="I612" t="b">
        <f>OR(ISNUMBER(FIND("immune",C612)),ISNUMBER(FIND("immunological",C612)),ISNUMBER(FIND("interleuk",C612)),ISNUMBER(FIND("platelet activation",C612)),ISNUMBER(FIND("monocyte",C612)),ISNUMBER(FIND("leukocyte",C612)),ISNUMBER(FIND("cytokine",C612)),ISNUMBER(FIND("CD4",C612)),ISNUMBER(FIND("CD8",C612)),ISNUMBER(FIND("T-cell",C612)))</f>
        <v>0</v>
      </c>
      <c r="J612" t="b">
        <f>OR(ISNUMBER(FIND("reactive oxygen",C612)),ISNUMBER(FIND("ROS",C612)),ISNUMBER(FIND("free radical",C612)),ISNUMBER(FIND("oxidative stress",C612)),ISNUMBER(FIND("peroxid",C612)),ISNUMBER(FIND("oxidative",C612)),ISNUMBER(FIND("antioxid",C612)))</f>
        <v>0</v>
      </c>
      <c r="K612" t="b">
        <f>OR(ISNUMBER(FIND("autophag",C612)))</f>
        <v>0</v>
      </c>
      <c r="L612" t="b">
        <f>OR(ISNUMBER(FIND("morpholog",C612)))</f>
        <v>0</v>
      </c>
      <c r="M612" t="b">
        <f>OR(ISNUMBER(FIND("fibrosis",C612)),ISNUMBER(FIND("Fibrosis",C612)),ISNUMBER(FIND("fibrot",C612)))</f>
        <v>0</v>
      </c>
      <c r="N612" t="b">
        <f>OR(ISNUMBER(FIND("offspring",C612)),ISNUMBER(FIND("Parental",C612)),ISNUMBER(FIND("parental",C612)),ISNUMBER(FIND("germline",C612)),ISNUMBER(FIND("reproduc",C612)),ISNUMBER(FIND("embryo",C612)))</f>
        <v>1</v>
      </c>
      <c r="O612" t="b">
        <f>OR(ISNUMBER(FIND("metabol",C612)),ISNUMBER(FIND("Metabol",C612)),ISNUMBER(FIND("digest",C612)),ISNUMBER(FIND("mitochon",C612)))</f>
        <v>0</v>
      </c>
      <c r="P612" t="b">
        <f>OR(ISNUMBER(FIND("ecotox",C612)),ISNUMBER(FIND("Ecotox",B612)),ISNUMBER(FIND("ecotox",B612)),ISNUMBER(FIND("Ecotox",C612)))</f>
        <v>0</v>
      </c>
      <c r="Q612" t="b">
        <f>OR(ISNUMBER(FIND("Bioaccum",C612)),ISNUMBER(FIND("bioaccum",C612)),ISNUMBER(FIND("accum",C612)))</f>
        <v>0</v>
      </c>
      <c r="R612" t="b">
        <f>OR(ISNUMBER(FIND("Occupation",C612)),ISNUMBER(FIND("occupation",C612)),ISNUMBER(FIND("worker",C612)),ISNUMBER(FIND("workforce",C612)))</f>
        <v>0</v>
      </c>
      <c r="S612" t="b">
        <f>NOT(OR(F612,G612,H612,I612,J612,K612,L612,M612,N612,O612,P612,Q612,R612))</f>
        <v>0</v>
      </c>
      <c r="U612" t="b">
        <f>OR(Table1[[#This Row],[Inflammation]],Table1[[#This Row],[Immune]])</f>
        <v>0</v>
      </c>
      <c r="V612" t="str">
        <f>IF(OR(Table1[[#This Row],[Rodents]],Table1[[#This Row],[Human]],Table1[[#This Row],[Pig]]),OR(ISNUMBER(FIND("intratrach",C612)),ISNUMBER(FIND("nasal ",C612)),ISNUMBER(FIND("instill",C612))),"NA")</f>
        <v>NA</v>
      </c>
      <c r="W612" t="str">
        <f>IF(OR(Table1[[#This Row],[Rodents]],Table1[[#This Row],[Human]],Table1[[#This Row],[Pig]]),OR(ISNUMBER(FIND("dermal",C612)),ISNUMBER(FIND("skin ",C612))),"NA")</f>
        <v>NA</v>
      </c>
      <c r="X612" t="str">
        <f>IF(OR(Table1[[#This Row],[Rodents]],Table1[[#This Row],[Human]],Table1[[#This Row],[Pig]]),OR(ISNUMBER(FIND("injected",C612)),ISNUMBER(FIND("periton",C612)),ISNUMBER(FIND("intrascrot",C612))),"NA")</f>
        <v>NA</v>
      </c>
      <c r="Y612" t="str">
        <f>IF(OR(Table1[[#This Row],[Rodents]],Table1[[#This Row],[Human]],Table1[[#This Row],[Pig]]),NOT(OR(Table1[[#This Row],[Inhaled/Intratracheal/intranasal]],Table1[[#This Row],[Dermal]],Table1[[#This Row],[Injected]])),"NA")</f>
        <v>NA</v>
      </c>
      <c r="AA612" t="b">
        <f>OR(ISNUMBER(FIND("fish ",C612)),ISNUMBER(FIND("Fish ",C612)),ISNUMBER(FIND("aquatic",C612)),ISNUMBER(FIND("daphnids",C612)),ISNUMBER(FIND("Carcinus maenas",C612)),ISNUMBER(FIND("Daphnia",C612)),ISNUMBER(FIND("Ruditapes philippinarum",C612)),ISNUMBER(FIND("daphnia",C612)),ISNUMBER(FIND("marine",C612)),ISNUMBER(FIND("mussel",C612)),ISNUMBER(FIND("algae",C612)),ISNUMBER(FIND("Donax faba",C612)),ISNUMBER(FIND("estuarine",C612)),ISNUMBER(FIND("snail",C612)),ISNUMBER(FIND("Prorocentrum donghaiense",C612)) )</f>
        <v>1</v>
      </c>
      <c r="AB612" t="b">
        <f>OR(ISNUMBER(FIND(" rat ",C612)),ISNUMBER(FIND(" rats ",C612)),ISNUMBER(FIND(" Rats ",C612)),ISNUMBER(FIND(" Rat ",C612)),ISNUMBER(FIND(" rat.",C612)),ISNUMBER(FIND(" rats.",C612)),ISNUMBER(FIND("mouse",C612)),ISNUMBER(FIND("mice",C612)), ISNUMBER(FIND(" Mice",C612)))</f>
        <v>0</v>
      </c>
      <c r="AC612" t="b">
        <f>OR(ISNUMBER(FIND(" cell ",C612)),ISNUMBER(FIND("fibroblast",C612)),ISNUMBER(FIND("macrophage",C612)),ISNUMBER(FIND("epithelial",C612)),ISNUMBER(FIND("endothelial",C612)),ISNUMBER(FIND("neuron",C612)),ISNUMBER(FIND(" cells ",C612)),ISNUMBER(FIND("RBC",C612)),ISNUMBER(FIND("mitochond",C612)),ISNUMBER(FIND("adipocyte",C612)),ISNUMBER(FIND("osteo",C612)),ISNUMBER(FIND("keratin",C612)),ISNUMBER(FIND(" cell's ",C612)),ISNUMBER(FIND("eukary",C612)),ISNUMBER(FIND("sperm",C612)))</f>
        <v>0</v>
      </c>
      <c r="AD612" t="b">
        <f>OR(ISNUMBER(FIND("human",B612)),ISNUMBER(FIND("workers",B612)),ISNUMBER(FIND("workforces",B612)),ISNUMBER(FIND("occupational",B612)),ISNUMBER(FIND("Case report",B612)),ISNUMBER(FIND("Workplaces",B612)),ISNUMBER(FIND("worker",B612)))</f>
        <v>0</v>
      </c>
      <c r="AE612" t="b">
        <f>OR(ISNUMBER(FIND(" plant ",C612)),ISNUMBER(FIND("Plant ",C612)),ISNUMBER(FIND("tomato",C612)),ISNUMBER(FIND("plants",C612)),ISNUMBER(FIND("Plants",C612)),ISNUMBER(FIND("algae",C612)),ISNUMBER(FIND("lettuce",C612)),ISNUMBER(FIND("green gram sprouts ",C612)),ISNUMBER(FIND("Cucurbita pepo",C612)),ISNUMBER(FIND("bean ",C612)),ISNUMBER(FIND("chloroplast",C612)),ISNUMBER(FIND("chlorophyll",C612)),ISNUMBER(FIND("seedling",C612)),ISNUMBER(FIND("canola",C612)),ISNUMBER(FIND("shoot",C612)),ISNUMBER(FIND("photosynthes",C612)),ISNUMBER(FIND(" leaves ",C612)),,ISNUMBER(FIND("agriculture",C612)),ISNUMBER(FIND(" crops ",C612)))</f>
        <v>0</v>
      </c>
      <c r="AF612" t="b">
        <f>OR(ISNUMBER(FIND("bacteria",C612)),ISNUMBER(FIND("Bacteria",C612)),ISNUMBER(FIND("Bacterium",C612)),ISNUMBER(FIND("bacterium",C612)),ISNUMBER(FIND(" coli ",C612)))</f>
        <v>0</v>
      </c>
      <c r="AG612" t="b">
        <f>OR(ISNUMBER(FIND("fungi",C612)),ISNUMBER(FIND("Fungi",C612)),ISNUMBER(FIND("fungus",C612)),ISNUMBER(FIND("Fungus",C612)),ISNUMBER(FIND("mushroom",C612)),ISNUMBER(FIND("Mushroom",C612)),ISNUMBER(FIND(" mold ",C612)))</f>
        <v>0</v>
      </c>
      <c r="AH612" t="b">
        <f>OR(ISNUMBER(FIND("Pig ",C612)),ISNUMBER(FIND("pig ",C612)),ISNUMBER(FIND("Pigs ",C612)),ISNUMBER(FIND("pigs ",C612)))</f>
        <v>0</v>
      </c>
      <c r="AI612" t="b">
        <f>OR(ISNUMBER(FIND(" C. elegans",C612)),ISNUMBER(FIND("Caenorhabditis elegans",C612)),ISNUMBER(FIND("earthworms",C612)),ISNUMBER(FIND(" Ficopomatus enigmaticus",C612)),ISNUMBER(FIND("larva",C612)),ISNUMBER(FIND("Lumbriculus variegatus",C612)),ISNUMBER(FIND("nematode",C612)))</f>
        <v>0</v>
      </c>
      <c r="AJ612" t="b">
        <f>NOT(OR(AA612,AB612,AC612,AD612,AE612,AF612,AG612,AH612,AI612))</f>
        <v>0</v>
      </c>
      <c r="AL612" t="b">
        <f>OR(AA612,AB612,AD612,AE612,AF612,AG612,AH612,AI612)</f>
        <v>1</v>
      </c>
      <c r="AM612" t="b">
        <f>IF(Table1[[#This Row],[In vivo?]],IF(Table1[[#This Row],[Cell]],FALSE,TRUE),FALSE)</f>
        <v>1</v>
      </c>
      <c r="AN612" t="b">
        <f>AND(AC612,AL612)</f>
        <v>0</v>
      </c>
      <c r="AO612" t="b">
        <f>IF(Table1[[#This Row],[Cell]],IF(Table1[[#This Row],[In vivo?]],FALSE,TRUE),FALSE)</f>
        <v>0</v>
      </c>
      <c r="AP612" t="b">
        <f>NOT(OR(Table1[[#This Row],[In vivo?]],Table1[[#This Row],[Only in Cell]]))</f>
        <v>0</v>
      </c>
      <c r="AQ612" t="str">
        <f>IF(OR(Table1[[#This Row],[Rodents]],Table1[[#This Row],[Human]],Table1[[#This Row],[Pig]]),OR(ISNUMBER(FIND("pulmonary",C612)),ISNUMBER(FIND("lung",C612))),"NA")</f>
        <v>NA</v>
      </c>
      <c r="AR612" t="str">
        <f>IF(OR(Table1[[#This Row],[Rodents]],Table1[[#This Row],[Human]],Table1[[#This Row],[Pig]]),OR(ISNUMBER(FIND("skin",C612)),ISNUMBER(FIND("dermal",C612))),"NA")</f>
        <v>NA</v>
      </c>
      <c r="AS612" t="str">
        <f>IF(OR(Table1[[#This Row],[Rodents]],Table1[[#This Row],[Human]],Table1[[#This Row],[Pig]]),OR(ISNUMBER(FIND("liver",C612)),ISNUMBER(FIND("hepat",C612))),"NA")</f>
        <v>NA</v>
      </c>
      <c r="AT612" t="str">
        <f>IF(OR(Table1[[#This Row],[Rodents]],Table1[[#This Row],[Human]],Table1[[#This Row],[Pig]]),OR(ISNUMBER(FIND("kidney",C612)),ISNUMBER(FIND("neph",C612))),"NA")</f>
        <v>NA</v>
      </c>
      <c r="AU612" t="str">
        <f>IF(OR(Table1[[#This Row],[Rodents]],Table1[[#This Row],[Human]],Table1[[#This Row],[Pig]]),OR(ISNUMBER(FIND("brain",C612)),ISNUMBER(FIND("neur",C612)),ISNUMBER(FIND("nerv",C612))),"NA")</f>
        <v>NA</v>
      </c>
      <c r="AV612" t="str">
        <f>IF(OR(Table1[[#This Row],[Rodents]],Table1[[#This Row],[Human]],Table1[[#This Row],[Pig]]),OR(ISNUMBER(FIND("heart",C612)),ISNUMBER(FIND("cardi",C612))),"NA")</f>
        <v>NA</v>
      </c>
      <c r="AW612" t="str">
        <f>IF(OR(Table1[[#This Row],[Rodents]],Table1[[#This Row],[Human]],Table1[[#This Row],[Pig]]),OR(ISNUMBER(FIND("gastro",C612)),ISNUMBER(FIND("intesti",C612)),ISNUMBER(FIND("stomach",C612))),"NA")</f>
        <v>NA</v>
      </c>
      <c r="AX612" t="str">
        <f>IF(OR(Table1[[#This Row],[Rodents]],Table1[[#This Row],[Human]],Table1[[#This Row],[Pig]]),NOT(OR(AQ612,AR612,AS612,AT612,AU612,AV612,AW612)),"NA")</f>
        <v>NA</v>
      </c>
      <c r="AY612" t="b">
        <f>OR(ISNUMBER(FIND("SWCNT",C612)),ISNUMBER(FIND("SWNT",C612)),ISNUMBER(FIND("single-wall",C612)),ISNUMBER(FIND("single wall",C612)),ISNUMBER(FIND("Single wall",C612)),ISNUMBER(FIND("Single-wall",C612)),ISNUMBER(FIND("SWCNT",B612)),ISNUMBER(FIND("SWNT",B612)),ISNUMBER(FIND("single-wall",B612)),ISNUMBER(FIND("single wall",B612)),ISNUMBER(FIND("Single-wall",B612)),ISNUMBER(FIND("Single wall",B612)))</f>
        <v>0</v>
      </c>
      <c r="AZ612" t="b">
        <f>OR(ISNUMBER(FIND("MWCNT",C612)),ISNUMBER(FIND("MWNT",C612)),ISNUMBER(FIND("multi-wall",C612)),ISNUMBER(FIND("multi wall",C612)),ISNUMBER(FIND("multiwall",C612)),ISNUMBER(FIND("Multi-wall",C612)),ISNUMBER(FIND("Multi wall",C612)),ISNUMBER(FIND("Multiwall",C612)),ISNUMBER(FIND("MWCNT",B612)),ISNUMBER(FIND("MWNT",B612)),ISNUMBER(FIND("multi-wall",B612)),ISNUMBER(FIND("multi wall",B612)),ISNUMBER(FIND("multiwall",B612)),ISNUMBER(FIND("Multi-wall",B612)),ISNUMBER(FIND("Multi wall",B612)),ISNUMBER(FIND("Multiwall",B612)),ISNUMBER(FIND("Double-wall",B612)),ISNUMBER(FIND("Double wall",B612)),ISNUMBER(FIND("Doublewall",B612)),ISNUMBER(FIND("double-wall",B612)),ISNUMBER(FIND("double wall",B612)),ISNUMBER(FIND("doublewall",B612)))</f>
        <v>0</v>
      </c>
      <c r="BA612" t="b">
        <f>AND(Table1[[#This Row],[SWCNT]],Table1[[#This Row],[MWCNT]])</f>
        <v>0</v>
      </c>
      <c r="BB612" t="b">
        <f>IF(Table1[[#This Row],[SWCNT]]=TRUE,FALSE,IF(Table1[[#This Row],[MWCNT]]=TRUE,FALSE,TRUE))</f>
        <v>1</v>
      </c>
      <c r="BC612" s="18"/>
    </row>
    <row r="613" spans="1:55" ht="203.5">
      <c r="A613" t="s">
        <v>4461</v>
      </c>
      <c r="B613" s="2" t="s">
        <v>4464</v>
      </c>
      <c r="C613" s="16" t="s">
        <v>4467</v>
      </c>
      <c r="D613" s="17" t="s">
        <v>1298</v>
      </c>
      <c r="E613" s="2">
        <v>2012</v>
      </c>
      <c r="F613" t="b">
        <f>OR(ISNUMBER(FIND("cytotoxic",C613)),ISNUMBER(FIND("Cytotoxic",C613)),ISNUMBER(FIND("cellular toxicity",C613)),ISNUMBER(FIND("cell death",C613)),ISNUMBER(FIND("viable",C613)),ISNUMBER(FIND("phytotoxic",C613)),ISNUMBER(FIND("acute toxicity",C613)),ISNUMBER(FIND("MTT",C613)),ISNUMBER(FIND("survival",C613)),ISNUMBER(FIND("prolifer",C613)),ISNUMBER(FIND("apoptosis",C613)),ISNUMBER(FIND("neurotoxic",C613)),ISNUMBER(FIND("  lysis ",C613)),ISNUMBER(FIND("necrosis",C613)),ISNUMBER(FIND("cellular death",C613))*3,ISNUMBER(FIND("LDH",C613)),ISNUMBER(FIND("Acute toxicity",C613)))</f>
        <v>1</v>
      </c>
      <c r="G613" t="b">
        <f>OR(ISNUMBER(FIND("genotoxic",C613)),ISNUMBER(FIND("genotoxicity",C613)),ISNUMBER(FIND("DNA damage",C613)),ISNUMBER(FIND("DNA",C613)),ISNUMBER(FIND("RNA",C613)),ISNUMBER(FIND("mesothelioma",C613)),ISNUMBER(FIND("carcino",C613)),ISNUMBER(FIND("mutagen",C613)),ISNUMBER(FIND("genetic",C613)))</f>
        <v>0</v>
      </c>
      <c r="H613" t="b">
        <f>OR(ISNUMBER(FIND("inflammatory",C613)),ISNUMBER(FIND("inflamm",C613)))</f>
        <v>0</v>
      </c>
      <c r="I613" t="b">
        <f>OR(ISNUMBER(FIND("immune",C613)),ISNUMBER(FIND("immunological",C613)),ISNUMBER(FIND("interleuk",C613)),ISNUMBER(FIND("platelet activation",C613)),ISNUMBER(FIND("monocyte",C613)),ISNUMBER(FIND("leukocyte",C613)),ISNUMBER(FIND("cytokine",C613)),ISNUMBER(FIND("CD4",C613)),ISNUMBER(FIND("CD8",C613)),ISNUMBER(FIND("T-cell",C613)))</f>
        <v>0</v>
      </c>
      <c r="J613" t="b">
        <f>OR(ISNUMBER(FIND("reactive oxygen",C613)),ISNUMBER(FIND("ROS",C613)),ISNUMBER(FIND("free radical",C613)),ISNUMBER(FIND("oxidative stress",C613)),ISNUMBER(FIND("peroxid",C613)),ISNUMBER(FIND("oxidative",C613)),ISNUMBER(FIND("antioxid",C613)))</f>
        <v>0</v>
      </c>
      <c r="K613" t="b">
        <f>OR(ISNUMBER(FIND("autophag",C613)))</f>
        <v>0</v>
      </c>
      <c r="L613" t="b">
        <f>OR(ISNUMBER(FIND("morpholog",C613)))</f>
        <v>0</v>
      </c>
      <c r="M613" t="b">
        <f>OR(ISNUMBER(FIND("fibrosis",C613)),ISNUMBER(FIND("Fibrosis",C613)),ISNUMBER(FIND("fibrot",C613)))</f>
        <v>0</v>
      </c>
      <c r="N613" t="b">
        <f>OR(ISNUMBER(FIND("offspring",C613)),ISNUMBER(FIND("Parental",C613)),ISNUMBER(FIND("parental",C613)),ISNUMBER(FIND("germline",C613)),ISNUMBER(FIND("reproduc",C613)),ISNUMBER(FIND("embryo",C613)))</f>
        <v>0</v>
      </c>
      <c r="O613" t="b">
        <f>OR(ISNUMBER(FIND("metabol",C613)),ISNUMBER(FIND("Metabol",C613)),ISNUMBER(FIND("digest",C613)),ISNUMBER(FIND("mitochon",C613)))</f>
        <v>0</v>
      </c>
      <c r="P613" t="b">
        <f>OR(ISNUMBER(FIND("ecotox",C613)),ISNUMBER(FIND("Ecotox",B613)),ISNUMBER(FIND("ecotox",B613)),ISNUMBER(FIND("Ecotox",C613)))</f>
        <v>0</v>
      </c>
      <c r="Q613" t="b">
        <f>OR(ISNUMBER(FIND("Bioaccum",C613)),ISNUMBER(FIND("bioaccum",C613)),ISNUMBER(FIND("accum",C613)))</f>
        <v>1</v>
      </c>
      <c r="R613" t="b">
        <f>OR(ISNUMBER(FIND("Occupation",C613)),ISNUMBER(FIND("occupation",C613)),ISNUMBER(FIND("worker",C613)),ISNUMBER(FIND("workforce",C613)))</f>
        <v>0</v>
      </c>
      <c r="S613" t="b">
        <f>NOT(OR(F613,G613,H613,I613,J613,K613,L613,M613,N613,O613,P613,Q613,R613))</f>
        <v>0</v>
      </c>
      <c r="U613" t="b">
        <f>OR(Table1[[#This Row],[Inflammation]],Table1[[#This Row],[Immune]])</f>
        <v>0</v>
      </c>
      <c r="V613" t="str">
        <f>IF(OR(Table1[[#This Row],[Rodents]],Table1[[#This Row],[Human]],Table1[[#This Row],[Pig]]),OR(ISNUMBER(FIND("intratrach",C613)),ISNUMBER(FIND("nasal ",C613)),ISNUMBER(FIND("instill",C613))),"NA")</f>
        <v>NA</v>
      </c>
      <c r="W613" t="str">
        <f>IF(OR(Table1[[#This Row],[Rodents]],Table1[[#This Row],[Human]],Table1[[#This Row],[Pig]]),OR(ISNUMBER(FIND("dermal",C613)),ISNUMBER(FIND("skin ",C613))),"NA")</f>
        <v>NA</v>
      </c>
      <c r="X613" t="str">
        <f>IF(OR(Table1[[#This Row],[Rodents]],Table1[[#This Row],[Human]],Table1[[#This Row],[Pig]]),OR(ISNUMBER(FIND("injected",C613)),ISNUMBER(FIND("periton",C613)),ISNUMBER(FIND("intrascrot",C613))),"NA")</f>
        <v>NA</v>
      </c>
      <c r="Y613" t="str">
        <f>IF(OR(Table1[[#This Row],[Rodents]],Table1[[#This Row],[Human]],Table1[[#This Row],[Pig]]),NOT(OR(Table1[[#This Row],[Inhaled/Intratracheal/intranasal]],Table1[[#This Row],[Dermal]],Table1[[#This Row],[Injected]])),"NA")</f>
        <v>NA</v>
      </c>
      <c r="AA613" t="b">
        <f>OR(ISNUMBER(FIND("fish ",C613)),ISNUMBER(FIND("Fish ",C613)),ISNUMBER(FIND("aquatic",C613)),ISNUMBER(FIND("daphnids",C613)),ISNUMBER(FIND("Carcinus maenas",C613)),ISNUMBER(FIND("Daphnia",C613)),ISNUMBER(FIND("Ruditapes philippinarum",C613)),ISNUMBER(FIND("daphnia",C613)),ISNUMBER(FIND("marine",C613)),ISNUMBER(FIND("mussel",C613)),ISNUMBER(FIND("algae",C613)),ISNUMBER(FIND("Donax faba",C613)),ISNUMBER(FIND("estuarine",C613)),ISNUMBER(FIND("snail",C613)),ISNUMBER(FIND("Prorocentrum donghaiense",C613)) )</f>
        <v>1</v>
      </c>
      <c r="AB613" t="b">
        <f>OR(ISNUMBER(FIND(" rat ",C613)),ISNUMBER(FIND(" rats ",C613)),ISNUMBER(FIND(" Rats ",C613)),ISNUMBER(FIND(" Rat ",C613)),ISNUMBER(FIND(" rat.",C613)),ISNUMBER(FIND(" rats.",C613)),ISNUMBER(FIND("mouse",C613)),ISNUMBER(FIND("mice",C613)), ISNUMBER(FIND(" Mice",C613)))</f>
        <v>0</v>
      </c>
      <c r="AC613" t="b">
        <f>OR(ISNUMBER(FIND(" cell ",C613)),ISNUMBER(FIND("fibroblast",C613)),ISNUMBER(FIND("macrophage",C613)),ISNUMBER(FIND("epithelial",C613)),ISNUMBER(FIND("endothelial",C613)),ISNUMBER(FIND("neuron",C613)),ISNUMBER(FIND(" cells ",C613)),ISNUMBER(FIND("RBC",C613)),ISNUMBER(FIND("mitochond",C613)),ISNUMBER(FIND("adipocyte",C613)),ISNUMBER(FIND("osteo",C613)),ISNUMBER(FIND("keratin",C613)),ISNUMBER(FIND(" cell's ",C613)),ISNUMBER(FIND("eukary",C613)),ISNUMBER(FIND("sperm",C613)))</f>
        <v>1</v>
      </c>
      <c r="AD613" t="b">
        <f>OR(ISNUMBER(FIND("human",B613)),ISNUMBER(FIND("workers",B613)),ISNUMBER(FIND("workforces",B613)),ISNUMBER(FIND("occupational",B613)),ISNUMBER(FIND("Case report",B613)),ISNUMBER(FIND("Workplaces",B613)),ISNUMBER(FIND("worker",B613)))</f>
        <v>0</v>
      </c>
      <c r="AE613" t="b">
        <f>OR(ISNUMBER(FIND(" plant ",C613)),ISNUMBER(FIND("Plant ",C613)),ISNUMBER(FIND("tomato",C613)),ISNUMBER(FIND("plants",C613)),ISNUMBER(FIND("Plants",C613)),ISNUMBER(FIND("algae",C613)),ISNUMBER(FIND("lettuce",C613)),ISNUMBER(FIND("green gram sprouts ",C613)),ISNUMBER(FIND("Cucurbita pepo",C613)),ISNUMBER(FIND("bean ",C613)),ISNUMBER(FIND("chloroplast",C613)),ISNUMBER(FIND("chlorophyll",C613)),ISNUMBER(FIND("seedling",C613)),ISNUMBER(FIND("canola",C613)),ISNUMBER(FIND("shoot",C613)),ISNUMBER(FIND("photosynthes",C613)),ISNUMBER(FIND(" leaves ",C613)),,ISNUMBER(FIND("agriculture",C613)),ISNUMBER(FIND(" crops ",C613)))</f>
        <v>0</v>
      </c>
      <c r="AF613" t="b">
        <f>OR(ISNUMBER(FIND("bacteria",C613)),ISNUMBER(FIND("Bacteria",C613)),ISNUMBER(FIND("Bacterium",C613)),ISNUMBER(FIND("bacterium",C613)),ISNUMBER(FIND(" coli ",C613)))</f>
        <v>0</v>
      </c>
      <c r="AG613" t="b">
        <f>OR(ISNUMBER(FIND("fungi",C613)),ISNUMBER(FIND("Fungi",C613)),ISNUMBER(FIND("fungus",C613)),ISNUMBER(FIND("Fungus",C613)),ISNUMBER(FIND("mushroom",C613)),ISNUMBER(FIND("Mushroom",C613)),ISNUMBER(FIND(" mold ",C613)))</f>
        <v>0</v>
      </c>
      <c r="AH613" t="b">
        <f>OR(ISNUMBER(FIND("Pig ",C613)),ISNUMBER(FIND("pig ",C613)),ISNUMBER(FIND("Pigs ",C613)),ISNUMBER(FIND("pigs ",C613)))</f>
        <v>0</v>
      </c>
      <c r="AI613" t="b">
        <f>OR(ISNUMBER(FIND(" C. elegans",C613)),ISNUMBER(FIND("Caenorhabditis elegans",C613)),ISNUMBER(FIND("earthworms",C613)),ISNUMBER(FIND(" Ficopomatus enigmaticus",C613)),ISNUMBER(FIND("larva",C613)),ISNUMBER(FIND("Lumbriculus variegatus",C613)),ISNUMBER(FIND("nematode",C613)))</f>
        <v>1</v>
      </c>
      <c r="AJ613" t="b">
        <f>NOT(OR(AA613,AB613,AC613,AD613,AE613,AF613,AG613,AH613,AI613))</f>
        <v>0</v>
      </c>
      <c r="AL613" t="b">
        <f>OR(AA613,AB613,AD613,AE613,AF613,AG613,AH613,AI613)</f>
        <v>1</v>
      </c>
      <c r="AM613" t="b">
        <f>IF(Table1[[#This Row],[In vivo?]],IF(Table1[[#This Row],[Cell]],FALSE,TRUE),FALSE)</f>
        <v>0</v>
      </c>
      <c r="AN613" t="b">
        <f>AND(AC613,AL613)</f>
        <v>1</v>
      </c>
      <c r="AO613" t="b">
        <f>IF(Table1[[#This Row],[Cell]],IF(Table1[[#This Row],[In vivo?]],FALSE,TRUE),FALSE)</f>
        <v>0</v>
      </c>
      <c r="AP613" t="b">
        <f>NOT(OR(Table1[[#This Row],[In vivo?]],Table1[[#This Row],[Only in Cell]]))</f>
        <v>0</v>
      </c>
      <c r="AQ613" t="str">
        <f>IF(OR(Table1[[#This Row],[Rodents]],Table1[[#This Row],[Human]],Table1[[#This Row],[Pig]]),OR(ISNUMBER(FIND("pulmonary",C613)),ISNUMBER(FIND("lung",C613))),"NA")</f>
        <v>NA</v>
      </c>
      <c r="AR613" t="str">
        <f>IF(OR(Table1[[#This Row],[Rodents]],Table1[[#This Row],[Human]],Table1[[#This Row],[Pig]]),OR(ISNUMBER(FIND("skin",C613)),ISNUMBER(FIND("dermal",C613))),"NA")</f>
        <v>NA</v>
      </c>
      <c r="AS613" t="str">
        <f>IF(OR(Table1[[#This Row],[Rodents]],Table1[[#This Row],[Human]],Table1[[#This Row],[Pig]]),OR(ISNUMBER(FIND("liver",C613)),ISNUMBER(FIND("hepat",C613))),"NA")</f>
        <v>NA</v>
      </c>
      <c r="AT613" t="str">
        <f>IF(OR(Table1[[#This Row],[Rodents]],Table1[[#This Row],[Human]],Table1[[#This Row],[Pig]]),OR(ISNUMBER(FIND("kidney",C613)),ISNUMBER(FIND("neph",C613))),"NA")</f>
        <v>NA</v>
      </c>
      <c r="AU613" t="str">
        <f>IF(OR(Table1[[#This Row],[Rodents]],Table1[[#This Row],[Human]],Table1[[#This Row],[Pig]]),OR(ISNUMBER(FIND("brain",C613)),ISNUMBER(FIND("neur",C613)),ISNUMBER(FIND("nerv",C613))),"NA")</f>
        <v>NA</v>
      </c>
      <c r="AV613" t="str">
        <f>IF(OR(Table1[[#This Row],[Rodents]],Table1[[#This Row],[Human]],Table1[[#This Row],[Pig]]),OR(ISNUMBER(FIND("heart",C613)),ISNUMBER(FIND("cardi",C613))),"NA")</f>
        <v>NA</v>
      </c>
      <c r="AW613" t="str">
        <f>IF(OR(Table1[[#This Row],[Rodents]],Table1[[#This Row],[Human]],Table1[[#This Row],[Pig]]),OR(ISNUMBER(FIND("gastro",C613)),ISNUMBER(FIND("intesti",C613)),ISNUMBER(FIND("stomach",C613))),"NA")</f>
        <v>NA</v>
      </c>
      <c r="AX613" t="str">
        <f>IF(OR(Table1[[#This Row],[Rodents]],Table1[[#This Row],[Human]],Table1[[#This Row],[Pig]]),NOT(OR(AQ613,AR613,AS613,AT613,AU613,AV613,AW613)),"NA")</f>
        <v>NA</v>
      </c>
      <c r="AY613" t="b">
        <f>OR(ISNUMBER(FIND("SWCNT",C613)),ISNUMBER(FIND("SWNT",C613)),ISNUMBER(FIND("single-wall",C613)),ISNUMBER(FIND("single wall",C613)),ISNUMBER(FIND("Single wall",C613)),ISNUMBER(FIND("Single-wall",C613)),ISNUMBER(FIND("SWCNT",B613)),ISNUMBER(FIND("SWNT",B613)),ISNUMBER(FIND("single-wall",B613)),ISNUMBER(FIND("single wall",B613)),ISNUMBER(FIND("Single-wall",B613)),ISNUMBER(FIND("Single wall",B613)))</f>
        <v>0</v>
      </c>
      <c r="AZ613" t="b">
        <f>OR(ISNUMBER(FIND("MWCNT",C613)),ISNUMBER(FIND("MWNT",C613)),ISNUMBER(FIND("multi-wall",C613)),ISNUMBER(FIND("multi wall",C613)),ISNUMBER(FIND("multiwall",C613)),ISNUMBER(FIND("Multi-wall",C613)),ISNUMBER(FIND("Multi wall",C613)),ISNUMBER(FIND("Multiwall",C613)),ISNUMBER(FIND("MWCNT",B613)),ISNUMBER(FIND("MWNT",B613)),ISNUMBER(FIND("multi-wall",B613)),ISNUMBER(FIND("multi wall",B613)),ISNUMBER(FIND("multiwall",B613)),ISNUMBER(FIND("Multi-wall",B613)),ISNUMBER(FIND("Multi wall",B613)),ISNUMBER(FIND("Multiwall",B613)),ISNUMBER(FIND("Double-wall",B613)),ISNUMBER(FIND("Double wall",B613)),ISNUMBER(FIND("Doublewall",B613)),ISNUMBER(FIND("double-wall",B613)),ISNUMBER(FIND("double wall",B613)),ISNUMBER(FIND("doublewall",B613)))</f>
        <v>0</v>
      </c>
      <c r="BA613" t="b">
        <f>AND(Table1[[#This Row],[SWCNT]],Table1[[#This Row],[MWCNT]])</f>
        <v>0</v>
      </c>
      <c r="BB613" t="b">
        <f>IF(Table1[[#This Row],[SWCNT]]=TRUE,FALSE,IF(Table1[[#This Row],[MWCNT]]=TRUE,FALSE,TRUE))</f>
        <v>1</v>
      </c>
      <c r="BC613" s="18"/>
    </row>
    <row r="614" spans="1:55" ht="259">
      <c r="A614" t="s">
        <v>1295</v>
      </c>
      <c r="B614" s="2" t="s">
        <v>1296</v>
      </c>
      <c r="C614" s="16" t="s">
        <v>1297</v>
      </c>
      <c r="D614" s="17" t="s">
        <v>1298</v>
      </c>
      <c r="E614" s="2">
        <v>2019</v>
      </c>
      <c r="F614" t="b">
        <f>OR(ISNUMBER(FIND("cytotoxic",C614)),ISNUMBER(FIND("Cytotoxic",C614)),ISNUMBER(FIND("cellular toxicity",C614)),ISNUMBER(FIND("cell death",C614)),ISNUMBER(FIND("viable",C614)),ISNUMBER(FIND("phytotoxic",C614)),ISNUMBER(FIND("acute toxicity",C614)),ISNUMBER(FIND("MTT",C614)),ISNUMBER(FIND("survival",C614)),ISNUMBER(FIND("prolifer",C614)),ISNUMBER(FIND("apoptosis",C614)),ISNUMBER(FIND("neurotoxic",C614)),ISNUMBER(FIND("  lysis ",C614)),ISNUMBER(FIND("necrosis",C614)),ISNUMBER(FIND("cellular death",C614))*3,ISNUMBER(FIND("LDH",C614)),ISNUMBER(FIND("Acute toxicity",C614)))</f>
        <v>0</v>
      </c>
      <c r="G614" t="b">
        <f>OR(ISNUMBER(FIND("genotoxic",C614)),ISNUMBER(FIND("genotoxicity",C614)),ISNUMBER(FIND("DNA damage",C614)),ISNUMBER(FIND("DNA",C614)),ISNUMBER(FIND("RNA",C614)),ISNUMBER(FIND("mesothelioma",C614)),ISNUMBER(FIND("carcino",C614)),ISNUMBER(FIND("mutagen",C614)),ISNUMBER(FIND("genetic",C614)))</f>
        <v>0</v>
      </c>
      <c r="H614" t="b">
        <f>OR(ISNUMBER(FIND("inflammatory",C614)),ISNUMBER(FIND("inflamm",C614)))</f>
        <v>0</v>
      </c>
      <c r="I614" t="b">
        <f>OR(ISNUMBER(FIND("immune",C614)),ISNUMBER(FIND("immunological",C614)),ISNUMBER(FIND("interleuk",C614)),ISNUMBER(FIND("platelet activation",C614)),ISNUMBER(FIND("monocyte",C614)),ISNUMBER(FIND("leukocyte",C614)),ISNUMBER(FIND("cytokine",C614)),ISNUMBER(FIND("CD4",C614)),ISNUMBER(FIND("CD8",C614)),ISNUMBER(FIND("T-cell",C614)))</f>
        <v>0</v>
      </c>
      <c r="J614" t="b">
        <f>OR(ISNUMBER(FIND("reactive oxygen",C614)),ISNUMBER(FIND("ROS",C614)),ISNUMBER(FIND("free radical",C614)),ISNUMBER(FIND("oxidative stress",C614)),ISNUMBER(FIND("peroxid",C614)),ISNUMBER(FIND("oxidative",C614)),ISNUMBER(FIND("antioxid",C614)))</f>
        <v>0</v>
      </c>
      <c r="K614" t="b">
        <f>OR(ISNUMBER(FIND("autophag",C614)))</f>
        <v>0</v>
      </c>
      <c r="L614" t="b">
        <f>OR(ISNUMBER(FIND("morpholog",C614)))</f>
        <v>0</v>
      </c>
      <c r="M614" t="b">
        <f>OR(ISNUMBER(FIND("fibrosis",C614)),ISNUMBER(FIND("Fibrosis",C614)),ISNUMBER(FIND("fibrot",C614)))</f>
        <v>0</v>
      </c>
      <c r="N614" t="b">
        <f>OR(ISNUMBER(FIND("offspring",C614)),ISNUMBER(FIND("Parental",C614)),ISNUMBER(FIND("parental",C614)),ISNUMBER(FIND("germline",C614)),ISNUMBER(FIND("reproduc",C614)),ISNUMBER(FIND("embryo",C614)))</f>
        <v>0</v>
      </c>
      <c r="O614" t="b">
        <f>OR(ISNUMBER(FIND("metabol",C614)),ISNUMBER(FIND("Metabol",C614)),ISNUMBER(FIND("digest",C614)),ISNUMBER(FIND("mitochon",C614)))</f>
        <v>0</v>
      </c>
      <c r="P614" t="b">
        <f>OR(ISNUMBER(FIND("ecotox",C614)),ISNUMBER(FIND("Ecotox",B614)),ISNUMBER(FIND("ecotox",B614)),ISNUMBER(FIND("Ecotox",C614)))</f>
        <v>1</v>
      </c>
      <c r="Q614" t="b">
        <f>OR(ISNUMBER(FIND("Bioaccum",C614)),ISNUMBER(FIND("bioaccum",C614)),ISNUMBER(FIND("accum",C614)))</f>
        <v>0</v>
      </c>
      <c r="R614" t="b">
        <f>OR(ISNUMBER(FIND("Occupation",C614)),ISNUMBER(FIND("occupation",C614)),ISNUMBER(FIND("worker",C614)),ISNUMBER(FIND("workforce",C614)))</f>
        <v>0</v>
      </c>
      <c r="S614" t="b">
        <f>NOT(OR(F614,G614,H614,I614,J614,K614,L614,M614,N614,O614,P614,Q614,R614))</f>
        <v>0</v>
      </c>
      <c r="U614" t="b">
        <f>OR(Table1[[#This Row],[Inflammation]],Table1[[#This Row],[Immune]])</f>
        <v>0</v>
      </c>
      <c r="V614" t="str">
        <f>IF(OR(Table1[[#This Row],[Rodents]],Table1[[#This Row],[Human]],Table1[[#This Row],[Pig]]),OR(ISNUMBER(FIND("intratrach",C614)),ISNUMBER(FIND("nasal ",C614)),ISNUMBER(FIND("instill",C614))),"NA")</f>
        <v>NA</v>
      </c>
      <c r="W614" t="str">
        <f>IF(OR(Table1[[#This Row],[Rodents]],Table1[[#This Row],[Human]],Table1[[#This Row],[Pig]]),OR(ISNUMBER(FIND("dermal",C614)),ISNUMBER(FIND("skin ",C614))),"NA")</f>
        <v>NA</v>
      </c>
      <c r="X614" t="str">
        <f>IF(OR(Table1[[#This Row],[Rodents]],Table1[[#This Row],[Human]],Table1[[#This Row],[Pig]]),OR(ISNUMBER(FIND("injected",C614)),ISNUMBER(FIND("periton",C614)),ISNUMBER(FIND("intrascrot",C614))),"NA")</f>
        <v>NA</v>
      </c>
      <c r="Y614" t="str">
        <f>IF(OR(Table1[[#This Row],[Rodents]],Table1[[#This Row],[Human]],Table1[[#This Row],[Pig]]),NOT(OR(Table1[[#This Row],[Inhaled/Intratracheal/intranasal]],Table1[[#This Row],[Dermal]],Table1[[#This Row],[Injected]])),"NA")</f>
        <v>NA</v>
      </c>
      <c r="AA614" t="b">
        <f>OR(ISNUMBER(FIND("fish ",C614)),ISNUMBER(FIND("Fish ",C614)),ISNUMBER(FIND("aquatic",C614)),ISNUMBER(FIND("daphnids",C614)),ISNUMBER(FIND("Carcinus maenas",C614)),ISNUMBER(FIND("Daphnia",C614)),ISNUMBER(FIND("Ruditapes philippinarum",C614)),ISNUMBER(FIND("daphnia",C614)),ISNUMBER(FIND("marine",C614)),ISNUMBER(FIND("mussel",C614)),ISNUMBER(FIND("algae",C614)),ISNUMBER(FIND("Donax faba",C614)),ISNUMBER(FIND("estuarine",C614)),ISNUMBER(FIND("snail",C614)),ISNUMBER(FIND("Prorocentrum donghaiense",C614)) )</f>
        <v>1</v>
      </c>
      <c r="AB614" t="b">
        <f>OR(ISNUMBER(FIND(" rat ",C614)),ISNUMBER(FIND(" rats ",C614)),ISNUMBER(FIND(" Rats ",C614)),ISNUMBER(FIND(" Rat ",C614)),ISNUMBER(FIND(" rat.",C614)),ISNUMBER(FIND(" rats.",C614)),ISNUMBER(FIND("mouse",C614)),ISNUMBER(FIND("mice",C614)), ISNUMBER(FIND(" Mice",C614)))</f>
        <v>0</v>
      </c>
      <c r="AC614" t="b">
        <f>OR(ISNUMBER(FIND(" cell ",C614)),ISNUMBER(FIND("fibroblast",C614)),ISNUMBER(FIND("macrophage",C614)),ISNUMBER(FIND("epithelial",C614)),ISNUMBER(FIND("endothelial",C614)),ISNUMBER(FIND("neuron",C614)),ISNUMBER(FIND(" cells ",C614)),ISNUMBER(FIND("RBC",C614)),ISNUMBER(FIND("mitochond",C614)),ISNUMBER(FIND("adipocyte",C614)),ISNUMBER(FIND("osteo",C614)),ISNUMBER(FIND("keratin",C614)),ISNUMBER(FIND(" cell's ",C614)),ISNUMBER(FIND("eukary",C614)),ISNUMBER(FIND("sperm",C614)))</f>
        <v>1</v>
      </c>
      <c r="AD614" t="b">
        <f>OR(ISNUMBER(FIND("human",B614)),ISNUMBER(FIND("workers",B614)),ISNUMBER(FIND("workforces",B614)),ISNUMBER(FIND("occupational",B614)),ISNUMBER(FIND("Case report",B614)),ISNUMBER(FIND("Workplaces",B614)),ISNUMBER(FIND("worker",B614)))</f>
        <v>0</v>
      </c>
      <c r="AE614" t="b">
        <f>OR(ISNUMBER(FIND(" plant ",C614)),ISNUMBER(FIND("Plant ",C614)),ISNUMBER(FIND("tomato",C614)),ISNUMBER(FIND("plants",C614)),ISNUMBER(FIND("Plants",C614)),ISNUMBER(FIND("algae",C614)),ISNUMBER(FIND("lettuce",C614)),ISNUMBER(FIND("green gram sprouts ",C614)),ISNUMBER(FIND("Cucurbita pepo",C614)),ISNUMBER(FIND("bean ",C614)),ISNUMBER(FIND("chloroplast",C614)),ISNUMBER(FIND("chlorophyll",C614)),ISNUMBER(FIND("seedling",C614)),ISNUMBER(FIND("canola",C614)),ISNUMBER(FIND("shoot",C614)),ISNUMBER(FIND("photosynthes",C614)),ISNUMBER(FIND(" leaves ",C614)),,ISNUMBER(FIND("agriculture",C614)),ISNUMBER(FIND(" crops ",C614)))</f>
        <v>1</v>
      </c>
      <c r="AF614" t="b">
        <f>OR(ISNUMBER(FIND("bacteria",C614)),ISNUMBER(FIND("Bacteria",C614)),ISNUMBER(FIND("Bacterium",C614)),ISNUMBER(FIND("bacterium",C614)),ISNUMBER(FIND(" coli ",C614)))</f>
        <v>0</v>
      </c>
      <c r="AG614" t="b">
        <f>OR(ISNUMBER(FIND("fungi",C614)),ISNUMBER(FIND("Fungi",C614)),ISNUMBER(FIND("fungus",C614)),ISNUMBER(FIND("Fungus",C614)),ISNUMBER(FIND("mushroom",C614)),ISNUMBER(FIND("Mushroom",C614)),ISNUMBER(FIND(" mold ",C614)))</f>
        <v>0</v>
      </c>
      <c r="AH614" t="b">
        <f>OR(ISNUMBER(FIND("Pig ",C614)),ISNUMBER(FIND("pig ",C614)),ISNUMBER(FIND("Pigs ",C614)),ISNUMBER(FIND("pigs ",C614)))</f>
        <v>0</v>
      </c>
      <c r="AI614" t="b">
        <f>OR(ISNUMBER(FIND(" C. elegans",C614)),ISNUMBER(FIND("Caenorhabditis elegans",C614)),ISNUMBER(FIND("earthworms",C614)),ISNUMBER(FIND(" Ficopomatus enigmaticus",C614)),ISNUMBER(FIND("larva",C614)),ISNUMBER(FIND("Lumbriculus variegatus",C614)),ISNUMBER(FIND("nematode",C614)))</f>
        <v>0</v>
      </c>
      <c r="AJ614" t="b">
        <f>NOT(OR(AA614,AB614,AC614,AD614,AE614,AF614,AG614,AH614,AI614))</f>
        <v>0</v>
      </c>
      <c r="AL614" t="b">
        <f>OR(AA614,AB614,AD614,AE614,AF614,AG614,AH614,AI614)</f>
        <v>1</v>
      </c>
      <c r="AM614" t="b">
        <f>IF(Table1[[#This Row],[In vivo?]],IF(Table1[[#This Row],[Cell]],FALSE,TRUE),FALSE)</f>
        <v>0</v>
      </c>
      <c r="AN614" t="b">
        <f>AND(AC614,AL614)</f>
        <v>1</v>
      </c>
      <c r="AO614" t="b">
        <f>IF(Table1[[#This Row],[Cell]],IF(Table1[[#This Row],[In vivo?]],FALSE,TRUE),FALSE)</f>
        <v>0</v>
      </c>
      <c r="AP614" t="b">
        <f>NOT(OR(Table1[[#This Row],[In vivo?]],Table1[[#This Row],[Only in Cell]]))</f>
        <v>0</v>
      </c>
      <c r="AQ614" t="str">
        <f>IF(OR(Table1[[#This Row],[Rodents]],Table1[[#This Row],[Human]],Table1[[#This Row],[Pig]]),OR(ISNUMBER(FIND("pulmonary",C614)),ISNUMBER(FIND("lung",C614))),"NA")</f>
        <v>NA</v>
      </c>
      <c r="AR614" t="str">
        <f>IF(OR(Table1[[#This Row],[Rodents]],Table1[[#This Row],[Human]],Table1[[#This Row],[Pig]]),OR(ISNUMBER(FIND("skin",C614)),ISNUMBER(FIND("dermal",C614))),"NA")</f>
        <v>NA</v>
      </c>
      <c r="AS614" t="str">
        <f>IF(OR(Table1[[#This Row],[Rodents]],Table1[[#This Row],[Human]],Table1[[#This Row],[Pig]]),OR(ISNUMBER(FIND("liver",C614)),ISNUMBER(FIND("hepat",C614))),"NA")</f>
        <v>NA</v>
      </c>
      <c r="AT614" t="str">
        <f>IF(OR(Table1[[#This Row],[Rodents]],Table1[[#This Row],[Human]],Table1[[#This Row],[Pig]]),OR(ISNUMBER(FIND("kidney",C614)),ISNUMBER(FIND("neph",C614))),"NA")</f>
        <v>NA</v>
      </c>
      <c r="AU614" t="str">
        <f>IF(OR(Table1[[#This Row],[Rodents]],Table1[[#This Row],[Human]],Table1[[#This Row],[Pig]]),OR(ISNUMBER(FIND("brain",C614)),ISNUMBER(FIND("neur",C614)),ISNUMBER(FIND("nerv",C614))),"NA")</f>
        <v>NA</v>
      </c>
      <c r="AV614" t="str">
        <f>IF(OR(Table1[[#This Row],[Rodents]],Table1[[#This Row],[Human]],Table1[[#This Row],[Pig]]),OR(ISNUMBER(FIND("heart",C614)),ISNUMBER(FIND("cardi",C614))),"NA")</f>
        <v>NA</v>
      </c>
      <c r="AW614" t="str">
        <f>IF(OR(Table1[[#This Row],[Rodents]],Table1[[#This Row],[Human]],Table1[[#This Row],[Pig]]),OR(ISNUMBER(FIND("gastro",C614)),ISNUMBER(FIND("intesti",C614)),ISNUMBER(FIND("stomach",C614))),"NA")</f>
        <v>NA</v>
      </c>
      <c r="AX614" t="str">
        <f>IF(OR(Table1[[#This Row],[Rodents]],Table1[[#This Row],[Human]],Table1[[#This Row],[Pig]]),NOT(OR(AQ614,AR614,AS614,AT614,AU614,AV614,AW614)),"NA")</f>
        <v>NA</v>
      </c>
      <c r="AY614" t="b">
        <f>OR(ISNUMBER(FIND("SWCNT",C614)),ISNUMBER(FIND("SWNT",C614)),ISNUMBER(FIND("single-wall",C614)),ISNUMBER(FIND("single wall",C614)),ISNUMBER(FIND("Single wall",C614)),ISNUMBER(FIND("Single-wall",C614)),ISNUMBER(FIND("SWCNT",B614)),ISNUMBER(FIND("SWNT",B614)),ISNUMBER(FIND("single-wall",B614)),ISNUMBER(FIND("single wall",B614)),ISNUMBER(FIND("Single-wall",B614)),ISNUMBER(FIND("Single wall",B614)))</f>
        <v>0</v>
      </c>
      <c r="AZ614" t="b">
        <f>OR(ISNUMBER(FIND("MWCNT",C614)),ISNUMBER(FIND("MWNT",C614)),ISNUMBER(FIND("multi-wall",C614)),ISNUMBER(FIND("multi wall",C614)),ISNUMBER(FIND("multiwall",C614)),ISNUMBER(FIND("Multi-wall",C614)),ISNUMBER(FIND("Multi wall",C614)),ISNUMBER(FIND("Multiwall",C614)),ISNUMBER(FIND("MWCNT",B614)),ISNUMBER(FIND("MWNT",B614)),ISNUMBER(FIND("multi-wall",B614)),ISNUMBER(FIND("multi wall",B614)),ISNUMBER(FIND("multiwall",B614)),ISNUMBER(FIND("Multi-wall",B614)),ISNUMBER(FIND("Multi wall",B614)),ISNUMBER(FIND("Multiwall",B614)),ISNUMBER(FIND("Double-wall",B614)),ISNUMBER(FIND("Double wall",B614)),ISNUMBER(FIND("Doublewall",B614)),ISNUMBER(FIND("double-wall",B614)),ISNUMBER(FIND("double wall",B614)),ISNUMBER(FIND("doublewall",B614)))</f>
        <v>0</v>
      </c>
      <c r="BA614" t="b">
        <f>AND(Table1[[#This Row],[SWCNT]],Table1[[#This Row],[MWCNT]])</f>
        <v>0</v>
      </c>
      <c r="BB614" t="b">
        <f>IF(Table1[[#This Row],[SWCNT]]=TRUE,FALSE,IF(Table1[[#This Row],[MWCNT]]=TRUE,FALSE,TRUE))</f>
        <v>1</v>
      </c>
      <c r="BC614" s="18"/>
    </row>
    <row r="615" spans="1:55" ht="314.5">
      <c r="A615" t="s">
        <v>1474</v>
      </c>
      <c r="B615" s="2" t="s">
        <v>1475</v>
      </c>
      <c r="C615" s="16" t="s">
        <v>1476</v>
      </c>
      <c r="D615" s="17" t="s">
        <v>1477</v>
      </c>
      <c r="E615" s="2">
        <v>2019</v>
      </c>
      <c r="F615" t="b">
        <f>OR(ISNUMBER(FIND("cytotoxic",C615)),ISNUMBER(FIND("Cytotoxic",C615)),ISNUMBER(FIND("cellular toxicity",C615)),ISNUMBER(FIND("cell death",C615)),ISNUMBER(FIND("viable",C615)),ISNUMBER(FIND("phytotoxic",C615)),ISNUMBER(FIND("acute toxicity",C615)),ISNUMBER(FIND("MTT",C615)),ISNUMBER(FIND("survival",C615)),ISNUMBER(FIND("prolifer",C615)),ISNUMBER(FIND("apoptosis",C615)),ISNUMBER(FIND("neurotoxic",C615)),ISNUMBER(FIND("  lysis ",C615)),ISNUMBER(FIND("necrosis",C615)),ISNUMBER(FIND("cellular death",C615))*3,ISNUMBER(FIND("LDH",C615)),ISNUMBER(FIND("Acute toxicity",C615)))</f>
        <v>0</v>
      </c>
      <c r="G615" t="b">
        <f>OR(ISNUMBER(FIND("genotoxic",C615)),ISNUMBER(FIND("genotoxicity",C615)),ISNUMBER(FIND("DNA damage",C615)),ISNUMBER(FIND("DNA",C615)),ISNUMBER(FIND("RNA",C615)),ISNUMBER(FIND("mesothelioma",C615)),ISNUMBER(FIND("carcino",C615)),ISNUMBER(FIND("mutagen",C615)),ISNUMBER(FIND("genetic",C615)))</f>
        <v>0</v>
      </c>
      <c r="H615" t="b">
        <f>OR(ISNUMBER(FIND("inflammatory",C615)),ISNUMBER(FIND("inflamm",C615)))</f>
        <v>0</v>
      </c>
      <c r="I615" t="b">
        <f>OR(ISNUMBER(FIND("immune",C615)),ISNUMBER(FIND("immunological",C615)),ISNUMBER(FIND("interleuk",C615)),ISNUMBER(FIND("platelet activation",C615)),ISNUMBER(FIND("monocyte",C615)),ISNUMBER(FIND("leukocyte",C615)),ISNUMBER(FIND("cytokine",C615)),ISNUMBER(FIND("CD4",C615)),ISNUMBER(FIND("CD8",C615)),ISNUMBER(FIND("T-cell",C615)))</f>
        <v>0</v>
      </c>
      <c r="J615" t="b">
        <f>OR(ISNUMBER(FIND("reactive oxygen",C615)),ISNUMBER(FIND("ROS",C615)),ISNUMBER(FIND("free radical",C615)),ISNUMBER(FIND("oxidative stress",C615)),ISNUMBER(FIND("peroxid",C615)),ISNUMBER(FIND("oxidative",C615)),ISNUMBER(FIND("antioxid",C615)))</f>
        <v>0</v>
      </c>
      <c r="K615" t="b">
        <f>OR(ISNUMBER(FIND("autophag",C615)))</f>
        <v>0</v>
      </c>
      <c r="L615" t="b">
        <f>OR(ISNUMBER(FIND("morpholog",C615)))</f>
        <v>0</v>
      </c>
      <c r="M615" t="b">
        <f>OR(ISNUMBER(FIND("fibrosis",C615)),ISNUMBER(FIND("Fibrosis",C615)),ISNUMBER(FIND("fibrot",C615)))</f>
        <v>0</v>
      </c>
      <c r="N615" t="b">
        <f>OR(ISNUMBER(FIND("offspring",C615)),ISNUMBER(FIND("Parental",C615)),ISNUMBER(FIND("parental",C615)),ISNUMBER(FIND("germline",C615)),ISNUMBER(FIND("reproduc",C615)),ISNUMBER(FIND("embryo",C615)))</f>
        <v>0</v>
      </c>
      <c r="O615" t="b">
        <f>OR(ISNUMBER(FIND("metabol",C615)),ISNUMBER(FIND("Metabol",C615)),ISNUMBER(FIND("digest",C615)),ISNUMBER(FIND("mitochon",C615)))</f>
        <v>0</v>
      </c>
      <c r="P615" t="b">
        <f>OR(ISNUMBER(FIND("ecotox",C615)),ISNUMBER(FIND("Ecotox",B615)),ISNUMBER(FIND("ecotox",B615)),ISNUMBER(FIND("Ecotox",C615)))</f>
        <v>1</v>
      </c>
      <c r="Q615" t="b">
        <f>OR(ISNUMBER(FIND("Bioaccum",C615)),ISNUMBER(FIND("bioaccum",C615)),ISNUMBER(FIND("accum",C615)))</f>
        <v>0</v>
      </c>
      <c r="R615" t="b">
        <f>OR(ISNUMBER(FIND("Occupation",C615)),ISNUMBER(FIND("occupation",C615)),ISNUMBER(FIND("worker",C615)),ISNUMBER(FIND("workforce",C615)))</f>
        <v>0</v>
      </c>
      <c r="S615" t="b">
        <f>NOT(OR(F615,G615,H615,I615,J615,K615,L615,M615,N615,O615,P615,Q615,R615))</f>
        <v>0</v>
      </c>
      <c r="U615" t="b">
        <f>OR(Table1[[#This Row],[Inflammation]],Table1[[#This Row],[Immune]])</f>
        <v>0</v>
      </c>
      <c r="V615" t="str">
        <f>IF(OR(Table1[[#This Row],[Rodents]],Table1[[#This Row],[Human]],Table1[[#This Row],[Pig]]),OR(ISNUMBER(FIND("intratrach",C615)),ISNUMBER(FIND("nasal ",C615)),ISNUMBER(FIND("instill",C615))),"NA")</f>
        <v>NA</v>
      </c>
      <c r="W615" t="str">
        <f>IF(OR(Table1[[#This Row],[Rodents]],Table1[[#This Row],[Human]],Table1[[#This Row],[Pig]]),OR(ISNUMBER(FIND("dermal",C615)),ISNUMBER(FIND("skin ",C615))),"NA")</f>
        <v>NA</v>
      </c>
      <c r="X615" t="str">
        <f>IF(OR(Table1[[#This Row],[Rodents]],Table1[[#This Row],[Human]],Table1[[#This Row],[Pig]]),OR(ISNUMBER(FIND("injected",C615)),ISNUMBER(FIND("periton",C615)),ISNUMBER(FIND("intrascrot",C615))),"NA")</f>
        <v>NA</v>
      </c>
      <c r="Y615" t="str">
        <f>IF(OR(Table1[[#This Row],[Rodents]],Table1[[#This Row],[Human]],Table1[[#This Row],[Pig]]),NOT(OR(Table1[[#This Row],[Inhaled/Intratracheal/intranasal]],Table1[[#This Row],[Dermal]],Table1[[#This Row],[Injected]])),"NA")</f>
        <v>NA</v>
      </c>
      <c r="AA615" t="b">
        <f>OR(ISNUMBER(FIND("fish ",C615)),ISNUMBER(FIND("Fish ",C615)),ISNUMBER(FIND("aquatic",C615)),ISNUMBER(FIND("daphnids",C615)),ISNUMBER(FIND("Carcinus maenas",C615)),ISNUMBER(FIND("Daphnia",C615)),ISNUMBER(FIND("Ruditapes philippinarum",C615)),ISNUMBER(FIND("daphnia",C615)),ISNUMBER(FIND("marine",C615)),ISNUMBER(FIND("mussel",C615)),ISNUMBER(FIND("algae",C615)),ISNUMBER(FIND("Donax faba",C615)),ISNUMBER(FIND("estuarine",C615)),ISNUMBER(FIND("snail",C615)),ISNUMBER(FIND("Prorocentrum donghaiense",C615)) )</f>
        <v>1</v>
      </c>
      <c r="AB615" t="b">
        <f>OR(ISNUMBER(FIND(" rat ",C615)),ISNUMBER(FIND(" rats ",C615)),ISNUMBER(FIND(" Rats ",C615)),ISNUMBER(FIND(" Rat ",C615)),ISNUMBER(FIND(" rat.",C615)),ISNUMBER(FIND(" rats.",C615)),ISNUMBER(FIND("mouse",C615)),ISNUMBER(FIND("mice",C615)), ISNUMBER(FIND(" Mice",C615)))</f>
        <v>0</v>
      </c>
      <c r="AC615" t="b">
        <f>OR(ISNUMBER(FIND(" cell ",C615)),ISNUMBER(FIND("fibroblast",C615)),ISNUMBER(FIND("macrophage",C615)),ISNUMBER(FIND("epithelial",C615)),ISNUMBER(FIND("endothelial",C615)),ISNUMBER(FIND("neuron",C615)),ISNUMBER(FIND(" cells ",C615)),ISNUMBER(FIND("RBC",C615)),ISNUMBER(FIND("mitochond",C615)),ISNUMBER(FIND("adipocyte",C615)),ISNUMBER(FIND("osteo",C615)),ISNUMBER(FIND("keratin",C615)),ISNUMBER(FIND(" cell's ",C615)),ISNUMBER(FIND("eukary",C615)),ISNUMBER(FIND("sperm",C615)))</f>
        <v>0</v>
      </c>
      <c r="AD615" t="b">
        <f>OR(ISNUMBER(FIND("human",B615)),ISNUMBER(FIND("workers",B615)),ISNUMBER(FIND("workforces",B615)),ISNUMBER(FIND("occupational",B615)),ISNUMBER(FIND("Case report",B615)),ISNUMBER(FIND("Workplaces",B615)),ISNUMBER(FIND("worker",B615)))</f>
        <v>0</v>
      </c>
      <c r="AE615" t="b">
        <f>OR(ISNUMBER(FIND(" plant ",C615)),ISNUMBER(FIND("Plant ",C615)),ISNUMBER(FIND("tomato",C615)),ISNUMBER(FIND("plants",C615)),ISNUMBER(FIND("Plants",C615)),ISNUMBER(FIND("algae",C615)),ISNUMBER(FIND("lettuce",C615)),ISNUMBER(FIND("green gram sprouts ",C615)),ISNUMBER(FIND("Cucurbita pepo",C615)),ISNUMBER(FIND("bean ",C615)),ISNUMBER(FIND("chloroplast",C615)),ISNUMBER(FIND("chlorophyll",C615)),ISNUMBER(FIND("seedling",C615)),ISNUMBER(FIND("canola",C615)),ISNUMBER(FIND("shoot",C615)),ISNUMBER(FIND("photosynthes",C615)),ISNUMBER(FIND(" leaves ",C615)),,ISNUMBER(FIND("agriculture",C615)),ISNUMBER(FIND(" crops ",C615)))</f>
        <v>0</v>
      </c>
      <c r="AF615" t="b">
        <f>OR(ISNUMBER(FIND("bacteria",C615)),ISNUMBER(FIND("Bacteria",C615)),ISNUMBER(FIND("Bacterium",C615)),ISNUMBER(FIND("bacterium",C615)),ISNUMBER(FIND(" coli ",C615)))</f>
        <v>0</v>
      </c>
      <c r="AG615" t="b">
        <f>OR(ISNUMBER(FIND("fungi",C615)),ISNUMBER(FIND("Fungi",C615)),ISNUMBER(FIND("fungus",C615)),ISNUMBER(FIND("Fungus",C615)),ISNUMBER(FIND("mushroom",C615)),ISNUMBER(FIND("Mushroom",C615)),ISNUMBER(FIND(" mold ",C615)))</f>
        <v>0</v>
      </c>
      <c r="AH615" t="b">
        <f>OR(ISNUMBER(FIND("Pig ",C615)),ISNUMBER(FIND("pig ",C615)),ISNUMBER(FIND("Pigs ",C615)),ISNUMBER(FIND("pigs ",C615)))</f>
        <v>0</v>
      </c>
      <c r="AI615" t="b">
        <f>OR(ISNUMBER(FIND(" C. elegans",C615)),ISNUMBER(FIND("Caenorhabditis elegans",C615)),ISNUMBER(FIND("earthworms",C615)),ISNUMBER(FIND(" Ficopomatus enigmaticus",C615)),ISNUMBER(FIND("larva",C615)),ISNUMBER(FIND("Lumbriculus variegatus",C615)),ISNUMBER(FIND("nematode",C615)))</f>
        <v>0</v>
      </c>
      <c r="AJ615" t="b">
        <f>NOT(OR(AA615,AB615,AC615,AD615,AE615,AF615,AG615,AH615,AI615))</f>
        <v>0</v>
      </c>
      <c r="AL615" t="b">
        <f>OR(AA615,AB615,AD615,AE615,AF615,AG615,AH615,AI615)</f>
        <v>1</v>
      </c>
      <c r="AM615" t="b">
        <f>IF(Table1[[#This Row],[In vivo?]],IF(Table1[[#This Row],[Cell]],FALSE,TRUE),FALSE)</f>
        <v>1</v>
      </c>
      <c r="AN615" t="b">
        <f>AND(AC615,AL615)</f>
        <v>0</v>
      </c>
      <c r="AO615" t="b">
        <f>IF(Table1[[#This Row],[Cell]],IF(Table1[[#This Row],[In vivo?]],FALSE,TRUE),FALSE)</f>
        <v>0</v>
      </c>
      <c r="AP615" t="b">
        <f>NOT(OR(Table1[[#This Row],[In vivo?]],Table1[[#This Row],[Only in Cell]]))</f>
        <v>0</v>
      </c>
      <c r="AQ615" t="str">
        <f>IF(OR(Table1[[#This Row],[Rodents]],Table1[[#This Row],[Human]],Table1[[#This Row],[Pig]]),OR(ISNUMBER(FIND("pulmonary",C615)),ISNUMBER(FIND("lung",C615))),"NA")</f>
        <v>NA</v>
      </c>
      <c r="AR615" t="str">
        <f>IF(OR(Table1[[#This Row],[Rodents]],Table1[[#This Row],[Human]],Table1[[#This Row],[Pig]]),OR(ISNUMBER(FIND("skin",C615)),ISNUMBER(FIND("dermal",C615))),"NA")</f>
        <v>NA</v>
      </c>
      <c r="AS615" t="str">
        <f>IF(OR(Table1[[#This Row],[Rodents]],Table1[[#This Row],[Human]],Table1[[#This Row],[Pig]]),OR(ISNUMBER(FIND("liver",C615)),ISNUMBER(FIND("hepat",C615))),"NA")</f>
        <v>NA</v>
      </c>
      <c r="AT615" t="str">
        <f>IF(OR(Table1[[#This Row],[Rodents]],Table1[[#This Row],[Human]],Table1[[#This Row],[Pig]]),OR(ISNUMBER(FIND("kidney",C615)),ISNUMBER(FIND("neph",C615))),"NA")</f>
        <v>NA</v>
      </c>
      <c r="AU615" t="str">
        <f>IF(OR(Table1[[#This Row],[Rodents]],Table1[[#This Row],[Human]],Table1[[#This Row],[Pig]]),OR(ISNUMBER(FIND("brain",C615)),ISNUMBER(FIND("neur",C615)),ISNUMBER(FIND("nerv",C615))),"NA")</f>
        <v>NA</v>
      </c>
      <c r="AV615" t="str">
        <f>IF(OR(Table1[[#This Row],[Rodents]],Table1[[#This Row],[Human]],Table1[[#This Row],[Pig]]),OR(ISNUMBER(FIND("heart",C615)),ISNUMBER(FIND("cardi",C615))),"NA")</f>
        <v>NA</v>
      </c>
      <c r="AW615" t="str">
        <f>IF(OR(Table1[[#This Row],[Rodents]],Table1[[#This Row],[Human]],Table1[[#This Row],[Pig]]),OR(ISNUMBER(FIND("gastro",C615)),ISNUMBER(FIND("intesti",C615)),ISNUMBER(FIND("stomach",C615))),"NA")</f>
        <v>NA</v>
      </c>
      <c r="AX615" t="str">
        <f>IF(OR(Table1[[#This Row],[Rodents]],Table1[[#This Row],[Human]],Table1[[#This Row],[Pig]]),NOT(OR(AQ615,AR615,AS615,AT615,AU615,AV615,AW615)),"NA")</f>
        <v>NA</v>
      </c>
      <c r="AY615" t="b">
        <f>OR(ISNUMBER(FIND("SWCNT",C615)),ISNUMBER(FIND("SWNT",C615)),ISNUMBER(FIND("single-wall",C615)),ISNUMBER(FIND("single wall",C615)),ISNUMBER(FIND("Single wall",C615)),ISNUMBER(FIND("Single-wall",C615)),ISNUMBER(FIND("SWCNT",B615)),ISNUMBER(FIND("SWNT",B615)),ISNUMBER(FIND("single-wall",B615)),ISNUMBER(FIND("single wall",B615)),ISNUMBER(FIND("Single-wall",B615)),ISNUMBER(FIND("Single wall",B615)))</f>
        <v>0</v>
      </c>
      <c r="AZ615" t="b">
        <f>OR(ISNUMBER(FIND("MWCNT",C615)),ISNUMBER(FIND("MWNT",C615)),ISNUMBER(FIND("multi-wall",C615)),ISNUMBER(FIND("multi wall",C615)),ISNUMBER(FIND("multiwall",C615)),ISNUMBER(FIND("Multi-wall",C615)),ISNUMBER(FIND("Multi wall",C615)),ISNUMBER(FIND("Multiwall",C615)),ISNUMBER(FIND("MWCNT",B615)),ISNUMBER(FIND("MWNT",B615)),ISNUMBER(FIND("multi-wall",B615)),ISNUMBER(FIND("multi wall",B615)),ISNUMBER(FIND("multiwall",B615)),ISNUMBER(FIND("Multi-wall",B615)),ISNUMBER(FIND("Multi wall",B615)),ISNUMBER(FIND("Multiwall",B615)),ISNUMBER(FIND("Double-wall",B615)),ISNUMBER(FIND("Double wall",B615)),ISNUMBER(FIND("Doublewall",B615)),ISNUMBER(FIND("double-wall",B615)),ISNUMBER(FIND("double wall",B615)),ISNUMBER(FIND("doublewall",B615)))</f>
        <v>0</v>
      </c>
      <c r="BA615" t="b">
        <f>AND(Table1[[#This Row],[SWCNT]],Table1[[#This Row],[MWCNT]])</f>
        <v>0</v>
      </c>
      <c r="BB615" t="b">
        <f>IF(Table1[[#This Row],[SWCNT]]=TRUE,FALSE,IF(Table1[[#This Row],[MWCNT]]=TRUE,FALSE,TRUE))</f>
        <v>1</v>
      </c>
      <c r="BC615" s="18"/>
    </row>
    <row r="616" spans="1:55" ht="259">
      <c r="A616" t="s">
        <v>1873</v>
      </c>
      <c r="B616" s="2" t="s">
        <v>1877</v>
      </c>
      <c r="C616" s="16" t="s">
        <v>1881</v>
      </c>
      <c r="D616" s="17" t="s">
        <v>1840</v>
      </c>
      <c r="E616" s="2">
        <v>2018</v>
      </c>
      <c r="F616" t="b">
        <f>OR(ISNUMBER(FIND("cytotoxic",C616)),ISNUMBER(FIND("Cytotoxic",C616)),ISNUMBER(FIND("cellular toxicity",C616)),ISNUMBER(FIND("cell death",C616)),ISNUMBER(FIND("viable",C616)),ISNUMBER(FIND("phytotoxic",C616)),ISNUMBER(FIND("acute toxicity",C616)),ISNUMBER(FIND("MTT",C616)),ISNUMBER(FIND("survival",C616)),ISNUMBER(FIND("prolifer",C616)),ISNUMBER(FIND("apoptosis",C616)),ISNUMBER(FIND("neurotoxic",C616)),ISNUMBER(FIND("  lysis ",C616)),ISNUMBER(FIND("necrosis",C616)),ISNUMBER(FIND("cellular death",C616))*3,ISNUMBER(FIND("LDH",C616)),ISNUMBER(FIND("Acute toxicity",C616)))</f>
        <v>0</v>
      </c>
      <c r="G616" t="b">
        <f>OR(ISNUMBER(FIND("genotoxic",C616)),ISNUMBER(FIND("genotoxicity",C616)),ISNUMBER(FIND("DNA damage",C616)),ISNUMBER(FIND("DNA",C616)),ISNUMBER(FIND("RNA",C616)),ISNUMBER(FIND("mesothelioma",C616)),ISNUMBER(FIND("carcino",C616)),ISNUMBER(FIND("mutagen",C616)),ISNUMBER(FIND("genetic",C616)))</f>
        <v>0</v>
      </c>
      <c r="H616" t="b">
        <f>OR(ISNUMBER(FIND("inflammatory",C616)),ISNUMBER(FIND("inflamm",C616)))</f>
        <v>0</v>
      </c>
      <c r="I616" t="b">
        <f>OR(ISNUMBER(FIND("immune",C616)),ISNUMBER(FIND("immunological",C616)),ISNUMBER(FIND("interleuk",C616)),ISNUMBER(FIND("platelet activation",C616)),ISNUMBER(FIND("monocyte",C616)),ISNUMBER(FIND("leukocyte",C616)),ISNUMBER(FIND("cytokine",C616)),ISNUMBER(FIND("CD4",C616)),ISNUMBER(FIND("CD8",C616)),ISNUMBER(FIND("T-cell",C616)))</f>
        <v>0</v>
      </c>
      <c r="J616" t="b">
        <f>OR(ISNUMBER(FIND("reactive oxygen",C616)),ISNUMBER(FIND("ROS",C616)),ISNUMBER(FIND("free radical",C616)),ISNUMBER(FIND("oxidative stress",C616)),ISNUMBER(FIND("peroxid",C616)),ISNUMBER(FIND("oxidative",C616)),ISNUMBER(FIND("antioxid",C616)))</f>
        <v>0</v>
      </c>
      <c r="K616" t="b">
        <f>OR(ISNUMBER(FIND("autophag",C616)))</f>
        <v>0</v>
      </c>
      <c r="L616" t="b">
        <f>OR(ISNUMBER(FIND("morpholog",C616)))</f>
        <v>0</v>
      </c>
      <c r="M616" t="b">
        <f>OR(ISNUMBER(FIND("fibrosis",C616)),ISNUMBER(FIND("Fibrosis",C616)),ISNUMBER(FIND("fibrot",C616)))</f>
        <v>0</v>
      </c>
      <c r="N616" t="b">
        <f>OR(ISNUMBER(FIND("offspring",C616)),ISNUMBER(FIND("Parental",C616)),ISNUMBER(FIND("parental",C616)),ISNUMBER(FIND("germline",C616)),ISNUMBER(FIND("reproduc",C616)),ISNUMBER(FIND("embryo",C616)))</f>
        <v>1</v>
      </c>
      <c r="O616" t="b">
        <f>OR(ISNUMBER(FIND("metabol",C616)),ISNUMBER(FIND("Metabol",C616)),ISNUMBER(FIND("digest",C616)),ISNUMBER(FIND("mitochon",C616)))</f>
        <v>0</v>
      </c>
      <c r="P616" t="b">
        <f>OR(ISNUMBER(FIND("ecotox",C616)),ISNUMBER(FIND("Ecotox",B616)),ISNUMBER(FIND("ecotox",B616)),ISNUMBER(FIND("Ecotox",C616)))</f>
        <v>1</v>
      </c>
      <c r="Q616" t="b">
        <f>OR(ISNUMBER(FIND("Bioaccum",C616)),ISNUMBER(FIND("bioaccum",C616)),ISNUMBER(FIND("accum",C616)))</f>
        <v>0</v>
      </c>
      <c r="R616" t="b">
        <f>OR(ISNUMBER(FIND("Occupation",C616)),ISNUMBER(FIND("occupation",C616)),ISNUMBER(FIND("worker",C616)),ISNUMBER(FIND("workforce",C616)))</f>
        <v>0</v>
      </c>
      <c r="S616" t="b">
        <f>NOT(OR(F616,G616,H616,I616,J616,K616,L616,M616,N616,O616,P616,Q616,R616))</f>
        <v>0</v>
      </c>
      <c r="U616" t="b">
        <f>OR(Table1[[#This Row],[Inflammation]],Table1[[#This Row],[Immune]])</f>
        <v>0</v>
      </c>
      <c r="V616" t="str">
        <f>IF(OR(Table1[[#This Row],[Rodents]],Table1[[#This Row],[Human]],Table1[[#This Row],[Pig]]),OR(ISNUMBER(FIND("intratrach",C616)),ISNUMBER(FIND("nasal ",C616)),ISNUMBER(FIND("instill",C616))),"NA")</f>
        <v>NA</v>
      </c>
      <c r="W616" t="str">
        <f>IF(OR(Table1[[#This Row],[Rodents]],Table1[[#This Row],[Human]],Table1[[#This Row],[Pig]]),OR(ISNUMBER(FIND("dermal",C616)),ISNUMBER(FIND("skin ",C616))),"NA")</f>
        <v>NA</v>
      </c>
      <c r="X616" t="str">
        <f>IF(OR(Table1[[#This Row],[Rodents]],Table1[[#This Row],[Human]],Table1[[#This Row],[Pig]]),OR(ISNUMBER(FIND("injected",C616)),ISNUMBER(FIND("periton",C616)),ISNUMBER(FIND("intrascrot",C616))),"NA")</f>
        <v>NA</v>
      </c>
      <c r="Y616" t="str">
        <f>IF(OR(Table1[[#This Row],[Rodents]],Table1[[#This Row],[Human]],Table1[[#This Row],[Pig]]),NOT(OR(Table1[[#This Row],[Inhaled/Intratracheal/intranasal]],Table1[[#This Row],[Dermal]],Table1[[#This Row],[Injected]])),"NA")</f>
        <v>NA</v>
      </c>
      <c r="AA616" t="b">
        <f>OR(ISNUMBER(FIND("fish ",C616)),ISNUMBER(FIND("Fish ",C616)),ISNUMBER(FIND("aquatic",C616)),ISNUMBER(FIND("daphnids",C616)),ISNUMBER(FIND("Carcinus maenas",C616)),ISNUMBER(FIND("Daphnia",C616)),ISNUMBER(FIND("Ruditapes philippinarum",C616)),ISNUMBER(FIND("daphnia",C616)),ISNUMBER(FIND("marine",C616)),ISNUMBER(FIND("mussel",C616)),ISNUMBER(FIND("algae",C616)),ISNUMBER(FIND("Donax faba",C616)),ISNUMBER(FIND("estuarine",C616)),ISNUMBER(FIND("snail",C616)),ISNUMBER(FIND("Prorocentrum donghaiense",C616)) )</f>
        <v>1</v>
      </c>
      <c r="AB616" t="b">
        <f>OR(ISNUMBER(FIND(" rat ",C616)),ISNUMBER(FIND(" rats ",C616)),ISNUMBER(FIND(" Rats ",C616)),ISNUMBER(FIND(" Rat ",C616)),ISNUMBER(FIND(" rat.",C616)),ISNUMBER(FIND(" rats.",C616)),ISNUMBER(FIND("mouse",C616)),ISNUMBER(FIND("mice",C616)), ISNUMBER(FIND(" Mice",C616)))</f>
        <v>0</v>
      </c>
      <c r="AC616" t="b">
        <f>OR(ISNUMBER(FIND(" cell ",C616)),ISNUMBER(FIND("fibroblast",C616)),ISNUMBER(FIND("macrophage",C616)),ISNUMBER(FIND("epithelial",C616)),ISNUMBER(FIND("endothelial",C616)),ISNUMBER(FIND("neuron",C616)),ISNUMBER(FIND(" cells ",C616)),ISNUMBER(FIND("RBC",C616)),ISNUMBER(FIND("mitochond",C616)),ISNUMBER(FIND("adipocyte",C616)),ISNUMBER(FIND("osteo",C616)),ISNUMBER(FIND("keratin",C616)),ISNUMBER(FIND(" cell's ",C616)),ISNUMBER(FIND("eukary",C616)),ISNUMBER(FIND("sperm",C616)))</f>
        <v>1</v>
      </c>
      <c r="AD616" t="b">
        <f>OR(ISNUMBER(FIND("human",B616)),ISNUMBER(FIND("workers",B616)),ISNUMBER(FIND("workforces",B616)),ISNUMBER(FIND("occupational",B616)),ISNUMBER(FIND("Case report",B616)),ISNUMBER(FIND("Workplaces",B616)),ISNUMBER(FIND("worker",B616)))</f>
        <v>0</v>
      </c>
      <c r="AE616" t="b">
        <f>OR(ISNUMBER(FIND(" plant ",C616)),ISNUMBER(FIND("Plant ",C616)),ISNUMBER(FIND("tomato",C616)),ISNUMBER(FIND("plants",C616)),ISNUMBER(FIND("Plants",C616)),ISNUMBER(FIND("algae",C616)),ISNUMBER(FIND("lettuce",C616)),ISNUMBER(FIND("green gram sprouts ",C616)),ISNUMBER(FIND("Cucurbita pepo",C616)),ISNUMBER(FIND("bean ",C616)),ISNUMBER(FIND("chloroplast",C616)),ISNUMBER(FIND("chlorophyll",C616)),ISNUMBER(FIND("seedling",C616)),ISNUMBER(FIND("canola",C616)),ISNUMBER(FIND("shoot",C616)),ISNUMBER(FIND("photosynthes",C616)),ISNUMBER(FIND(" leaves ",C616)),,ISNUMBER(FIND("agriculture",C616)),ISNUMBER(FIND(" crops ",C616)))</f>
        <v>1</v>
      </c>
      <c r="AF616" t="b">
        <f>OR(ISNUMBER(FIND("bacteria",C616)),ISNUMBER(FIND("Bacteria",C616)),ISNUMBER(FIND("Bacterium",C616)),ISNUMBER(FIND("bacterium",C616)),ISNUMBER(FIND(" coli ",C616)))</f>
        <v>0</v>
      </c>
      <c r="AG616" t="b">
        <f>OR(ISNUMBER(FIND("fungi",C616)),ISNUMBER(FIND("Fungi",C616)),ISNUMBER(FIND("fungus",C616)),ISNUMBER(FIND("Fungus",C616)),ISNUMBER(FIND("mushroom",C616)),ISNUMBER(FIND("Mushroom",C616)),ISNUMBER(FIND(" mold ",C616)))</f>
        <v>0</v>
      </c>
      <c r="AH616" t="b">
        <f>OR(ISNUMBER(FIND("Pig ",C616)),ISNUMBER(FIND("pig ",C616)),ISNUMBER(FIND("Pigs ",C616)),ISNUMBER(FIND("pigs ",C616)))</f>
        <v>0</v>
      </c>
      <c r="AI616" t="b">
        <f>OR(ISNUMBER(FIND(" C. elegans",C616)),ISNUMBER(FIND("Caenorhabditis elegans",C616)),ISNUMBER(FIND("earthworms",C616)),ISNUMBER(FIND(" Ficopomatus enigmaticus",C616)),ISNUMBER(FIND("larva",C616)),ISNUMBER(FIND("Lumbriculus variegatus",C616)),ISNUMBER(FIND("nematode",C616)))</f>
        <v>1</v>
      </c>
      <c r="AJ616" t="b">
        <f>NOT(OR(AA616,AB616,AC616,AD616,AE616,AF616,AG616,AH616,AI616))</f>
        <v>0</v>
      </c>
      <c r="AL616" t="b">
        <f>OR(AA616,AB616,AD616,AE616,AF616,AG616,AH616,AI616)</f>
        <v>1</v>
      </c>
      <c r="AM616" t="b">
        <f>IF(Table1[[#This Row],[In vivo?]],IF(Table1[[#This Row],[Cell]],FALSE,TRUE),FALSE)</f>
        <v>0</v>
      </c>
      <c r="AN616" t="b">
        <f>AND(AC616,AL616)</f>
        <v>1</v>
      </c>
      <c r="AO616" t="b">
        <f>IF(Table1[[#This Row],[Cell]],IF(Table1[[#This Row],[In vivo?]],FALSE,TRUE),FALSE)</f>
        <v>0</v>
      </c>
      <c r="AP616" t="b">
        <f>NOT(OR(Table1[[#This Row],[In vivo?]],Table1[[#This Row],[Only in Cell]]))</f>
        <v>0</v>
      </c>
      <c r="AQ616" t="str">
        <f>IF(OR(Table1[[#This Row],[Rodents]],Table1[[#This Row],[Human]],Table1[[#This Row],[Pig]]),OR(ISNUMBER(FIND("pulmonary",C616)),ISNUMBER(FIND("lung",C616))),"NA")</f>
        <v>NA</v>
      </c>
      <c r="AR616" t="str">
        <f>IF(OR(Table1[[#This Row],[Rodents]],Table1[[#This Row],[Human]],Table1[[#This Row],[Pig]]),OR(ISNUMBER(FIND("skin",C616)),ISNUMBER(FIND("dermal",C616))),"NA")</f>
        <v>NA</v>
      </c>
      <c r="AS616" t="str">
        <f>IF(OR(Table1[[#This Row],[Rodents]],Table1[[#This Row],[Human]],Table1[[#This Row],[Pig]]),OR(ISNUMBER(FIND("liver",C616)),ISNUMBER(FIND("hepat",C616))),"NA")</f>
        <v>NA</v>
      </c>
      <c r="AT616" t="str">
        <f>IF(OR(Table1[[#This Row],[Rodents]],Table1[[#This Row],[Human]],Table1[[#This Row],[Pig]]),OR(ISNUMBER(FIND("kidney",C616)),ISNUMBER(FIND("neph",C616))),"NA")</f>
        <v>NA</v>
      </c>
      <c r="AU616" t="str">
        <f>IF(OR(Table1[[#This Row],[Rodents]],Table1[[#This Row],[Human]],Table1[[#This Row],[Pig]]),OR(ISNUMBER(FIND("brain",C616)),ISNUMBER(FIND("neur",C616)),ISNUMBER(FIND("nerv",C616))),"NA")</f>
        <v>NA</v>
      </c>
      <c r="AV616" t="str">
        <f>IF(OR(Table1[[#This Row],[Rodents]],Table1[[#This Row],[Human]],Table1[[#This Row],[Pig]]),OR(ISNUMBER(FIND("heart",C616)),ISNUMBER(FIND("cardi",C616))),"NA")</f>
        <v>NA</v>
      </c>
      <c r="AW616" t="str">
        <f>IF(OR(Table1[[#This Row],[Rodents]],Table1[[#This Row],[Human]],Table1[[#This Row],[Pig]]),OR(ISNUMBER(FIND("gastro",C616)),ISNUMBER(FIND("intesti",C616)),ISNUMBER(FIND("stomach",C616))),"NA")</f>
        <v>NA</v>
      </c>
      <c r="AX616" t="str">
        <f>IF(OR(Table1[[#This Row],[Rodents]],Table1[[#This Row],[Human]],Table1[[#This Row],[Pig]]),NOT(OR(AQ616,AR616,AS616,AT616,AU616,AV616,AW616)),"NA")</f>
        <v>NA</v>
      </c>
      <c r="AY616" t="b">
        <f>OR(ISNUMBER(FIND("SWCNT",C616)),ISNUMBER(FIND("SWNT",C616)),ISNUMBER(FIND("single-wall",C616)),ISNUMBER(FIND("single wall",C616)),ISNUMBER(FIND("Single wall",C616)),ISNUMBER(FIND("Single-wall",C616)),ISNUMBER(FIND("SWCNT",B616)),ISNUMBER(FIND("SWNT",B616)),ISNUMBER(FIND("single-wall",B616)),ISNUMBER(FIND("single wall",B616)),ISNUMBER(FIND("Single-wall",B616)),ISNUMBER(FIND("Single wall",B616)))</f>
        <v>0</v>
      </c>
      <c r="AZ616" t="b">
        <f>OR(ISNUMBER(FIND("MWCNT",C616)),ISNUMBER(FIND("MWNT",C616)),ISNUMBER(FIND("multi-wall",C616)),ISNUMBER(FIND("multi wall",C616)),ISNUMBER(FIND("multiwall",C616)),ISNUMBER(FIND("Multi-wall",C616)),ISNUMBER(FIND("Multi wall",C616)),ISNUMBER(FIND("Multiwall",C616)),ISNUMBER(FIND("MWCNT",B616)),ISNUMBER(FIND("MWNT",B616)),ISNUMBER(FIND("multi-wall",B616)),ISNUMBER(FIND("multi wall",B616)),ISNUMBER(FIND("multiwall",B616)),ISNUMBER(FIND("Multi-wall",B616)),ISNUMBER(FIND("Multi wall",B616)),ISNUMBER(FIND("Multiwall",B616)),ISNUMBER(FIND("Double-wall",B616)),ISNUMBER(FIND("Double wall",B616)),ISNUMBER(FIND("Doublewall",B616)),ISNUMBER(FIND("double-wall",B616)),ISNUMBER(FIND("double wall",B616)),ISNUMBER(FIND("doublewall",B616)))</f>
        <v>0</v>
      </c>
      <c r="BA616" t="b">
        <f>AND(Table1[[#This Row],[SWCNT]],Table1[[#This Row],[MWCNT]])</f>
        <v>0</v>
      </c>
      <c r="BB616" t="b">
        <f>IF(Table1[[#This Row],[SWCNT]]=TRUE,FALSE,IF(Table1[[#This Row],[MWCNT]]=TRUE,FALSE,TRUE))</f>
        <v>1</v>
      </c>
      <c r="BC616" s="18"/>
    </row>
    <row r="617" spans="1:55" ht="222">
      <c r="A617" t="s">
        <v>2788</v>
      </c>
      <c r="B617" s="2" t="s">
        <v>2789</v>
      </c>
      <c r="C617" s="16" t="s">
        <v>2790</v>
      </c>
      <c r="D617" s="17" t="s">
        <v>1840</v>
      </c>
      <c r="E617" s="2">
        <v>2016</v>
      </c>
      <c r="F617" t="b">
        <f>OR(ISNUMBER(FIND("cytotoxic",C617)),ISNUMBER(FIND("Cytotoxic",C617)),ISNUMBER(FIND("cellular toxicity",C617)),ISNUMBER(FIND("cell death",C617)),ISNUMBER(FIND("viable",C617)),ISNUMBER(FIND("phytotoxic",C617)),ISNUMBER(FIND("acute toxicity",C617)),ISNUMBER(FIND("MTT",C617)),ISNUMBER(FIND("survival",C617)),ISNUMBER(FIND("prolifer",C617)),ISNUMBER(FIND("apoptosis",C617)),ISNUMBER(FIND("neurotoxic",C617)),ISNUMBER(FIND("  lysis ",C617)),ISNUMBER(FIND("necrosis",C617)),ISNUMBER(FIND("cellular death",C617))*3,ISNUMBER(FIND("LDH",C617)),ISNUMBER(FIND("Acute toxicity",C617)))</f>
        <v>0</v>
      </c>
      <c r="G617" t="b">
        <f>OR(ISNUMBER(FIND("genotoxic",C617)),ISNUMBER(FIND("genotoxicity",C617)),ISNUMBER(FIND("DNA damage",C617)),ISNUMBER(FIND("DNA",C617)),ISNUMBER(FIND("RNA",C617)),ISNUMBER(FIND("mesothelioma",C617)),ISNUMBER(FIND("carcino",C617)),ISNUMBER(FIND("mutagen",C617)),ISNUMBER(FIND("genetic",C617)))</f>
        <v>0</v>
      </c>
      <c r="H617" t="b">
        <f>OR(ISNUMBER(FIND("inflammatory",C617)),ISNUMBER(FIND("inflamm",C617)))</f>
        <v>0</v>
      </c>
      <c r="I617" t="b">
        <f>OR(ISNUMBER(FIND("immune",C617)),ISNUMBER(FIND("immunological",C617)),ISNUMBER(FIND("interleuk",C617)),ISNUMBER(FIND("platelet activation",C617)),ISNUMBER(FIND("monocyte",C617)),ISNUMBER(FIND("leukocyte",C617)),ISNUMBER(FIND("cytokine",C617)),ISNUMBER(FIND("CD4",C617)),ISNUMBER(FIND("CD8",C617)),ISNUMBER(FIND("T-cell",C617)))</f>
        <v>0</v>
      </c>
      <c r="J617" t="b">
        <f>OR(ISNUMBER(FIND("reactive oxygen",C617)),ISNUMBER(FIND("ROS",C617)),ISNUMBER(FIND("free radical",C617)),ISNUMBER(FIND("oxidative stress",C617)),ISNUMBER(FIND("peroxid",C617)),ISNUMBER(FIND("oxidative",C617)),ISNUMBER(FIND("antioxid",C617)))</f>
        <v>0</v>
      </c>
      <c r="K617" t="b">
        <f>OR(ISNUMBER(FIND("autophag",C617)))</f>
        <v>0</v>
      </c>
      <c r="L617" t="b">
        <f>OR(ISNUMBER(FIND("morpholog",C617)))</f>
        <v>0</v>
      </c>
      <c r="M617" t="b">
        <f>OR(ISNUMBER(FIND("fibrosis",C617)),ISNUMBER(FIND("Fibrosis",C617)),ISNUMBER(FIND("fibrot",C617)))</f>
        <v>0</v>
      </c>
      <c r="N617" t="b">
        <f>OR(ISNUMBER(FIND("offspring",C617)),ISNUMBER(FIND("Parental",C617)),ISNUMBER(FIND("parental",C617)),ISNUMBER(FIND("germline",C617)),ISNUMBER(FIND("reproduc",C617)),ISNUMBER(FIND("embryo",C617)))</f>
        <v>0</v>
      </c>
      <c r="O617" t="b">
        <f>OR(ISNUMBER(FIND("metabol",C617)),ISNUMBER(FIND("Metabol",C617)),ISNUMBER(FIND("digest",C617)),ISNUMBER(FIND("mitochon",C617)))</f>
        <v>0</v>
      </c>
      <c r="P617" t="b">
        <f>OR(ISNUMBER(FIND("ecotox",C617)),ISNUMBER(FIND("Ecotox",B617)),ISNUMBER(FIND("ecotox",B617)),ISNUMBER(FIND("Ecotox",C617)))</f>
        <v>1</v>
      </c>
      <c r="Q617" t="b">
        <f>OR(ISNUMBER(FIND("Bioaccum",C617)),ISNUMBER(FIND("bioaccum",C617)),ISNUMBER(FIND("accum",C617)))</f>
        <v>0</v>
      </c>
      <c r="R617" t="b">
        <f>OR(ISNUMBER(FIND("Occupation",C617)),ISNUMBER(FIND("occupation",C617)),ISNUMBER(FIND("worker",C617)),ISNUMBER(FIND("workforce",C617)))</f>
        <v>0</v>
      </c>
      <c r="S617" t="b">
        <f>NOT(OR(F617,G617,H617,I617,J617,K617,L617,M617,N617,O617,P617,Q617,R617))</f>
        <v>0</v>
      </c>
      <c r="U617" t="b">
        <f>OR(Table1[[#This Row],[Inflammation]],Table1[[#This Row],[Immune]])</f>
        <v>0</v>
      </c>
      <c r="V617" t="str">
        <f>IF(OR(Table1[[#This Row],[Rodents]],Table1[[#This Row],[Human]],Table1[[#This Row],[Pig]]),OR(ISNUMBER(FIND("intratrach",C617)),ISNUMBER(FIND("nasal ",C617)),ISNUMBER(FIND("instill",C617))),"NA")</f>
        <v>NA</v>
      </c>
      <c r="W617" t="str">
        <f>IF(OR(Table1[[#This Row],[Rodents]],Table1[[#This Row],[Human]],Table1[[#This Row],[Pig]]),OR(ISNUMBER(FIND("dermal",C617)),ISNUMBER(FIND("skin ",C617))),"NA")</f>
        <v>NA</v>
      </c>
      <c r="X617" t="str">
        <f>IF(OR(Table1[[#This Row],[Rodents]],Table1[[#This Row],[Human]],Table1[[#This Row],[Pig]]),OR(ISNUMBER(FIND("injected",C617)),ISNUMBER(FIND("periton",C617)),ISNUMBER(FIND("intrascrot",C617))),"NA")</f>
        <v>NA</v>
      </c>
      <c r="Y617" t="str">
        <f>IF(OR(Table1[[#This Row],[Rodents]],Table1[[#This Row],[Human]],Table1[[#This Row],[Pig]]),NOT(OR(Table1[[#This Row],[Inhaled/Intratracheal/intranasal]],Table1[[#This Row],[Dermal]],Table1[[#This Row],[Injected]])),"NA")</f>
        <v>NA</v>
      </c>
      <c r="AA617" t="b">
        <f>OR(ISNUMBER(FIND("fish ",C617)),ISNUMBER(FIND("Fish ",C617)),ISNUMBER(FIND("aquatic",C617)),ISNUMBER(FIND("daphnids",C617)),ISNUMBER(FIND("Carcinus maenas",C617)),ISNUMBER(FIND("Daphnia",C617)),ISNUMBER(FIND("Ruditapes philippinarum",C617)),ISNUMBER(FIND("daphnia",C617)),ISNUMBER(FIND("marine",C617)),ISNUMBER(FIND("mussel",C617)),ISNUMBER(FIND("algae",C617)),ISNUMBER(FIND("Donax faba",C617)),ISNUMBER(FIND("estuarine",C617)),ISNUMBER(FIND("snail",C617)),ISNUMBER(FIND("Prorocentrum donghaiense",C617)) )</f>
        <v>1</v>
      </c>
      <c r="AB617" t="b">
        <f>OR(ISNUMBER(FIND(" rat ",C617)),ISNUMBER(FIND(" rats ",C617)),ISNUMBER(FIND(" Rats ",C617)),ISNUMBER(FIND(" Rat ",C617)),ISNUMBER(FIND(" rat.",C617)),ISNUMBER(FIND(" rats.",C617)),ISNUMBER(FIND("mouse",C617)),ISNUMBER(FIND("mice",C617)), ISNUMBER(FIND(" Mice",C617)))</f>
        <v>0</v>
      </c>
      <c r="AC617" t="b">
        <f>OR(ISNUMBER(FIND(" cell ",C617)),ISNUMBER(FIND("fibroblast",C617)),ISNUMBER(FIND("macrophage",C617)),ISNUMBER(FIND("epithelial",C617)),ISNUMBER(FIND("endothelial",C617)),ISNUMBER(FIND("neuron",C617)),ISNUMBER(FIND(" cells ",C617)),ISNUMBER(FIND("RBC",C617)),ISNUMBER(FIND("mitochond",C617)),ISNUMBER(FIND("adipocyte",C617)),ISNUMBER(FIND("osteo",C617)),ISNUMBER(FIND("keratin",C617)),ISNUMBER(FIND(" cell's ",C617)),ISNUMBER(FIND("eukary",C617)),ISNUMBER(FIND("sperm",C617)))</f>
        <v>0</v>
      </c>
      <c r="AD617" t="b">
        <f>OR(ISNUMBER(FIND("human",B617)),ISNUMBER(FIND("workers",B617)),ISNUMBER(FIND("workforces",B617)),ISNUMBER(FIND("occupational",B617)),ISNUMBER(FIND("Case report",B617)),ISNUMBER(FIND("Workplaces",B617)),ISNUMBER(FIND("worker",B617)))</f>
        <v>0</v>
      </c>
      <c r="AE617" t="b">
        <f>OR(ISNUMBER(FIND(" plant ",C617)),ISNUMBER(FIND("Plant ",C617)),ISNUMBER(FIND("tomato",C617)),ISNUMBER(FIND("plants",C617)),ISNUMBER(FIND("Plants",C617)),ISNUMBER(FIND("algae",C617)),ISNUMBER(FIND("lettuce",C617)),ISNUMBER(FIND("green gram sprouts ",C617)),ISNUMBER(FIND("Cucurbita pepo",C617)),ISNUMBER(FIND("bean ",C617)),ISNUMBER(FIND("chloroplast",C617)),ISNUMBER(FIND("chlorophyll",C617)),ISNUMBER(FIND("seedling",C617)),ISNUMBER(FIND("canola",C617)),ISNUMBER(FIND("shoot",C617)),ISNUMBER(FIND("photosynthes",C617)),ISNUMBER(FIND(" leaves ",C617)),,ISNUMBER(FIND("agriculture",C617)),ISNUMBER(FIND(" crops ",C617)))</f>
        <v>0</v>
      </c>
      <c r="AF617" t="b">
        <f>OR(ISNUMBER(FIND("bacteria",C617)),ISNUMBER(FIND("Bacteria",C617)),ISNUMBER(FIND("Bacterium",C617)),ISNUMBER(FIND("bacterium",C617)),ISNUMBER(FIND(" coli ",C617)))</f>
        <v>1</v>
      </c>
      <c r="AG617" t="b">
        <f>OR(ISNUMBER(FIND("fungi",C617)),ISNUMBER(FIND("Fungi",C617)),ISNUMBER(FIND("fungus",C617)),ISNUMBER(FIND("Fungus",C617)),ISNUMBER(FIND("mushroom",C617)),ISNUMBER(FIND("Mushroom",C617)),ISNUMBER(FIND(" mold ",C617)))</f>
        <v>0</v>
      </c>
      <c r="AH617" t="b">
        <f>OR(ISNUMBER(FIND("Pig ",C617)),ISNUMBER(FIND("pig ",C617)),ISNUMBER(FIND("Pigs ",C617)),ISNUMBER(FIND("pigs ",C617)))</f>
        <v>0</v>
      </c>
      <c r="AI617" t="b">
        <f>OR(ISNUMBER(FIND(" C. elegans",C617)),ISNUMBER(FIND("Caenorhabditis elegans",C617)),ISNUMBER(FIND("earthworms",C617)),ISNUMBER(FIND(" Ficopomatus enigmaticus",C617)),ISNUMBER(FIND("larva",C617)),ISNUMBER(FIND("Lumbriculus variegatus",C617)),ISNUMBER(FIND("nematode",C617)))</f>
        <v>0</v>
      </c>
      <c r="AJ617" t="b">
        <f>NOT(OR(AA617,AB617,AC617,AD617,AE617,AF617,AG617,AH617,AI617))</f>
        <v>0</v>
      </c>
      <c r="AL617" t="b">
        <f>OR(AA617,AB617,AD617,AE617,AF617,AG617,AH617,AI617)</f>
        <v>1</v>
      </c>
      <c r="AM617" t="b">
        <f>IF(Table1[[#This Row],[In vivo?]],IF(Table1[[#This Row],[Cell]],FALSE,TRUE),FALSE)</f>
        <v>1</v>
      </c>
      <c r="AN617" t="b">
        <f>AND(AC617,AL617)</f>
        <v>0</v>
      </c>
      <c r="AO617" t="b">
        <f>IF(Table1[[#This Row],[Cell]],IF(Table1[[#This Row],[In vivo?]],FALSE,TRUE),FALSE)</f>
        <v>0</v>
      </c>
      <c r="AP617" t="b">
        <f>NOT(OR(Table1[[#This Row],[In vivo?]],Table1[[#This Row],[Only in Cell]]))</f>
        <v>0</v>
      </c>
      <c r="AQ617" t="str">
        <f>IF(OR(Table1[[#This Row],[Rodents]],Table1[[#This Row],[Human]],Table1[[#This Row],[Pig]]),OR(ISNUMBER(FIND("pulmonary",C617)),ISNUMBER(FIND("lung",C617))),"NA")</f>
        <v>NA</v>
      </c>
      <c r="AR617" t="str">
        <f>IF(OR(Table1[[#This Row],[Rodents]],Table1[[#This Row],[Human]],Table1[[#This Row],[Pig]]),OR(ISNUMBER(FIND("skin",C617)),ISNUMBER(FIND("dermal",C617))),"NA")</f>
        <v>NA</v>
      </c>
      <c r="AS617" t="str">
        <f>IF(OR(Table1[[#This Row],[Rodents]],Table1[[#This Row],[Human]],Table1[[#This Row],[Pig]]),OR(ISNUMBER(FIND("liver",C617)),ISNUMBER(FIND("hepat",C617))),"NA")</f>
        <v>NA</v>
      </c>
      <c r="AT617" t="str">
        <f>IF(OR(Table1[[#This Row],[Rodents]],Table1[[#This Row],[Human]],Table1[[#This Row],[Pig]]),OR(ISNUMBER(FIND("kidney",C617)),ISNUMBER(FIND("neph",C617))),"NA")</f>
        <v>NA</v>
      </c>
      <c r="AU617" t="str">
        <f>IF(OR(Table1[[#This Row],[Rodents]],Table1[[#This Row],[Human]],Table1[[#This Row],[Pig]]),OR(ISNUMBER(FIND("brain",C617)),ISNUMBER(FIND("neur",C617)),ISNUMBER(FIND("nerv",C617))),"NA")</f>
        <v>NA</v>
      </c>
      <c r="AV617" t="str">
        <f>IF(OR(Table1[[#This Row],[Rodents]],Table1[[#This Row],[Human]],Table1[[#This Row],[Pig]]),OR(ISNUMBER(FIND("heart",C617)),ISNUMBER(FIND("cardi",C617))),"NA")</f>
        <v>NA</v>
      </c>
      <c r="AW617" t="str">
        <f>IF(OR(Table1[[#This Row],[Rodents]],Table1[[#This Row],[Human]],Table1[[#This Row],[Pig]]),OR(ISNUMBER(FIND("gastro",C617)),ISNUMBER(FIND("intesti",C617)),ISNUMBER(FIND("stomach",C617))),"NA")</f>
        <v>NA</v>
      </c>
      <c r="AX617" t="str">
        <f>IF(OR(Table1[[#This Row],[Rodents]],Table1[[#This Row],[Human]],Table1[[#This Row],[Pig]]),NOT(OR(AQ617,AR617,AS617,AT617,AU617,AV617,AW617)),"NA")</f>
        <v>NA</v>
      </c>
      <c r="AY617" t="b">
        <f>OR(ISNUMBER(FIND("SWCNT",C617)),ISNUMBER(FIND("SWNT",C617)),ISNUMBER(FIND("single-wall",C617)),ISNUMBER(FIND("single wall",C617)),ISNUMBER(FIND("Single wall",C617)),ISNUMBER(FIND("Single-wall",C617)),ISNUMBER(FIND("SWCNT",B617)),ISNUMBER(FIND("SWNT",B617)),ISNUMBER(FIND("single-wall",B617)),ISNUMBER(FIND("single wall",B617)),ISNUMBER(FIND("Single-wall",B617)),ISNUMBER(FIND("Single wall",B617)))</f>
        <v>0</v>
      </c>
      <c r="AZ617" t="b">
        <f>OR(ISNUMBER(FIND("MWCNT",C617)),ISNUMBER(FIND("MWNT",C617)),ISNUMBER(FIND("multi-wall",C617)),ISNUMBER(FIND("multi wall",C617)),ISNUMBER(FIND("multiwall",C617)),ISNUMBER(FIND("Multi-wall",C617)),ISNUMBER(FIND("Multi wall",C617)),ISNUMBER(FIND("Multiwall",C617)),ISNUMBER(FIND("MWCNT",B617)),ISNUMBER(FIND("MWNT",B617)),ISNUMBER(FIND("multi-wall",B617)),ISNUMBER(FIND("multi wall",B617)),ISNUMBER(FIND("multiwall",B617)),ISNUMBER(FIND("Multi-wall",B617)),ISNUMBER(FIND("Multi wall",B617)),ISNUMBER(FIND("Multiwall",B617)),ISNUMBER(FIND("Double-wall",B617)),ISNUMBER(FIND("Double wall",B617)),ISNUMBER(FIND("Doublewall",B617)),ISNUMBER(FIND("double-wall",B617)),ISNUMBER(FIND("double wall",B617)),ISNUMBER(FIND("doublewall",B617)))</f>
        <v>1</v>
      </c>
      <c r="BA617" t="b">
        <f>AND(Table1[[#This Row],[SWCNT]],Table1[[#This Row],[MWCNT]])</f>
        <v>0</v>
      </c>
      <c r="BB617" t="b">
        <f>IF(Table1[[#This Row],[SWCNT]]=TRUE,FALSE,IF(Table1[[#This Row],[MWCNT]]=TRUE,FALSE,TRUE))</f>
        <v>0</v>
      </c>
      <c r="BC617" s="18"/>
    </row>
    <row r="618" spans="1:55" ht="148">
      <c r="B618" s="2" t="s">
        <v>3842</v>
      </c>
      <c r="C618" s="16" t="s">
        <v>3844</v>
      </c>
      <c r="D618" s="17" t="s">
        <v>3846</v>
      </c>
      <c r="E618" s="2">
        <v>2013</v>
      </c>
      <c r="F618" t="b">
        <f>OR(ISNUMBER(FIND("cytotoxic",C618)),ISNUMBER(FIND("Cytotoxic",C618)),ISNUMBER(FIND("cellular toxicity",C618)),ISNUMBER(FIND("cell death",C618)),ISNUMBER(FIND("viable",C618)),ISNUMBER(FIND("phytotoxic",C618)),ISNUMBER(FIND("acute toxicity",C618)),ISNUMBER(FIND("MTT",C618)),ISNUMBER(FIND("survival",C618)),ISNUMBER(FIND("prolifer",C618)),ISNUMBER(FIND("apoptosis",C618)),ISNUMBER(FIND("neurotoxic",C618)),ISNUMBER(FIND("  lysis ",C618)),ISNUMBER(FIND("necrosis",C618)),ISNUMBER(FIND("cellular death",C618))*3,ISNUMBER(FIND("LDH",C618)),ISNUMBER(FIND("Acute toxicity",C618)))</f>
        <v>0</v>
      </c>
      <c r="G618" t="b">
        <f>OR(ISNUMBER(FIND("genotoxic",C618)),ISNUMBER(FIND("genotoxicity",C618)),ISNUMBER(FIND("DNA damage",C618)),ISNUMBER(FIND("DNA",C618)),ISNUMBER(FIND("RNA",C618)),ISNUMBER(FIND("mesothelioma",C618)),ISNUMBER(FIND("carcino",C618)),ISNUMBER(FIND("mutagen",C618)),ISNUMBER(FIND("genetic",C618)))</f>
        <v>0</v>
      </c>
      <c r="H618" t="b">
        <f>OR(ISNUMBER(FIND("inflammatory",C618)),ISNUMBER(FIND("inflamm",C618)))</f>
        <v>0</v>
      </c>
      <c r="I618" t="b">
        <f>OR(ISNUMBER(FIND("immune",C618)),ISNUMBER(FIND("immunological",C618)),ISNUMBER(FIND("interleuk",C618)),ISNUMBER(FIND("platelet activation",C618)),ISNUMBER(FIND("monocyte",C618)),ISNUMBER(FIND("leukocyte",C618)),ISNUMBER(FIND("cytokine",C618)),ISNUMBER(FIND("CD4",C618)),ISNUMBER(FIND("CD8",C618)),ISNUMBER(FIND("T-cell",C618)))</f>
        <v>0</v>
      </c>
      <c r="J618" t="b">
        <f>OR(ISNUMBER(FIND("reactive oxygen",C618)),ISNUMBER(FIND("ROS",C618)),ISNUMBER(FIND("free radical",C618)),ISNUMBER(FIND("oxidative stress",C618)),ISNUMBER(FIND("peroxid",C618)),ISNUMBER(FIND("oxidative",C618)),ISNUMBER(FIND("antioxid",C618)))</f>
        <v>0</v>
      </c>
      <c r="K618" t="b">
        <f>OR(ISNUMBER(FIND("autophag",C618)))</f>
        <v>0</v>
      </c>
      <c r="L618" t="b">
        <f>OR(ISNUMBER(FIND("morpholog",C618)))</f>
        <v>0</v>
      </c>
      <c r="M618" t="b">
        <f>OR(ISNUMBER(FIND("fibrosis",C618)),ISNUMBER(FIND("Fibrosis",C618)),ISNUMBER(FIND("fibrot",C618)))</f>
        <v>0</v>
      </c>
      <c r="N618" t="b">
        <f>OR(ISNUMBER(FIND("offspring",C618)),ISNUMBER(FIND("Parental",C618)),ISNUMBER(FIND("parental",C618)),ISNUMBER(FIND("germline",C618)),ISNUMBER(FIND("reproduc",C618)),ISNUMBER(FIND("embryo",C618)))</f>
        <v>1</v>
      </c>
      <c r="O618" t="b">
        <f>OR(ISNUMBER(FIND("metabol",C618)),ISNUMBER(FIND("Metabol",C618)),ISNUMBER(FIND("digest",C618)),ISNUMBER(FIND("mitochon",C618)))</f>
        <v>0</v>
      </c>
      <c r="P618" t="b">
        <f>OR(ISNUMBER(FIND("ecotox",C618)),ISNUMBER(FIND("Ecotox",B618)),ISNUMBER(FIND("ecotox",B618)),ISNUMBER(FIND("Ecotox",C618)))</f>
        <v>1</v>
      </c>
      <c r="Q618" t="b">
        <f>OR(ISNUMBER(FIND("Bioaccum",C618)),ISNUMBER(FIND("bioaccum",C618)),ISNUMBER(FIND("accum",C618)))</f>
        <v>0</v>
      </c>
      <c r="R618" t="b">
        <f>OR(ISNUMBER(FIND("Occupation",C618)),ISNUMBER(FIND("occupation",C618)),ISNUMBER(FIND("worker",C618)),ISNUMBER(FIND("workforce",C618)))</f>
        <v>0</v>
      </c>
      <c r="S618" t="b">
        <f>NOT(OR(F618,G618,H618,I618,J618,K618,L618,M618,N618,O618,P618,Q618,R618))</f>
        <v>0</v>
      </c>
      <c r="U618" t="b">
        <f>OR(Table1[[#This Row],[Inflammation]],Table1[[#This Row],[Immune]])</f>
        <v>0</v>
      </c>
      <c r="V618" t="str">
        <f>IF(OR(Table1[[#This Row],[Rodents]],Table1[[#This Row],[Human]],Table1[[#This Row],[Pig]]),OR(ISNUMBER(FIND("intratrach",C618)),ISNUMBER(FIND("nasal ",C618)),ISNUMBER(FIND("instill",C618))),"NA")</f>
        <v>NA</v>
      </c>
      <c r="W618" t="str">
        <f>IF(OR(Table1[[#This Row],[Rodents]],Table1[[#This Row],[Human]],Table1[[#This Row],[Pig]]),OR(ISNUMBER(FIND("dermal",C618)),ISNUMBER(FIND("skin ",C618))),"NA")</f>
        <v>NA</v>
      </c>
      <c r="X618" t="str">
        <f>IF(OR(Table1[[#This Row],[Rodents]],Table1[[#This Row],[Human]],Table1[[#This Row],[Pig]]),OR(ISNUMBER(FIND("injected",C618)),ISNUMBER(FIND("periton",C618)),ISNUMBER(FIND("intrascrot",C618))),"NA")</f>
        <v>NA</v>
      </c>
      <c r="Y618" t="str">
        <f>IF(OR(Table1[[#This Row],[Rodents]],Table1[[#This Row],[Human]],Table1[[#This Row],[Pig]]),NOT(OR(Table1[[#This Row],[Inhaled/Intratracheal/intranasal]],Table1[[#This Row],[Dermal]],Table1[[#This Row],[Injected]])),"NA")</f>
        <v>NA</v>
      </c>
      <c r="AA618" t="b">
        <f>OR(ISNUMBER(FIND("fish ",C618)),ISNUMBER(FIND("Fish ",C618)),ISNUMBER(FIND("aquatic",C618)),ISNUMBER(FIND("daphnids",C618)),ISNUMBER(FIND("Carcinus maenas",C618)),ISNUMBER(FIND("Daphnia",C618)),ISNUMBER(FIND("Ruditapes philippinarum",C618)),ISNUMBER(FIND("daphnia",C618)),ISNUMBER(FIND("marine",C618)),ISNUMBER(FIND("mussel",C618)),ISNUMBER(FIND("algae",C618)),ISNUMBER(FIND("Donax faba",C618)),ISNUMBER(FIND("estuarine",C618)),ISNUMBER(FIND("snail",C618)),ISNUMBER(FIND("Prorocentrum donghaiense",C618)) )</f>
        <v>1</v>
      </c>
      <c r="AB618" t="b">
        <f>OR(ISNUMBER(FIND(" rat ",C618)),ISNUMBER(FIND(" rats ",C618)),ISNUMBER(FIND(" Rats ",C618)),ISNUMBER(FIND(" Rat ",C618)),ISNUMBER(FIND(" rat.",C618)),ISNUMBER(FIND(" rats.",C618)),ISNUMBER(FIND("mouse",C618)),ISNUMBER(FIND("mice",C618)), ISNUMBER(FIND(" Mice",C618)))</f>
        <v>0</v>
      </c>
      <c r="AC618" t="b">
        <f>OR(ISNUMBER(FIND(" cell ",C618)),ISNUMBER(FIND("fibroblast",C618)),ISNUMBER(FIND("macrophage",C618)),ISNUMBER(FIND("epithelial",C618)),ISNUMBER(FIND("endothelial",C618)),ISNUMBER(FIND("neuron",C618)),ISNUMBER(FIND(" cells ",C618)),ISNUMBER(FIND("RBC",C618)),ISNUMBER(FIND("mitochond",C618)),ISNUMBER(FIND("adipocyte",C618)),ISNUMBER(FIND("osteo",C618)),ISNUMBER(FIND("keratin",C618)),ISNUMBER(FIND(" cell's ",C618)),ISNUMBER(FIND("eukary",C618)),ISNUMBER(FIND("sperm",C618)))</f>
        <v>0</v>
      </c>
      <c r="AD618" t="b">
        <f>OR(ISNUMBER(FIND("human",B618)),ISNUMBER(FIND("workers",B618)),ISNUMBER(FIND("workforces",B618)),ISNUMBER(FIND("occupational",B618)),ISNUMBER(FIND("Case report",B618)),ISNUMBER(FIND("Workplaces",B618)),ISNUMBER(FIND("worker",B618)))</f>
        <v>0</v>
      </c>
      <c r="AE618" t="b">
        <f>OR(ISNUMBER(FIND(" plant ",C618)),ISNUMBER(FIND("Plant ",C618)),ISNUMBER(FIND("tomato",C618)),ISNUMBER(FIND("plants",C618)),ISNUMBER(FIND("Plants",C618)),ISNUMBER(FIND("algae",C618)),ISNUMBER(FIND("lettuce",C618)),ISNUMBER(FIND("green gram sprouts ",C618)),ISNUMBER(FIND("Cucurbita pepo",C618)),ISNUMBER(FIND("bean ",C618)),ISNUMBER(FIND("chloroplast",C618)),ISNUMBER(FIND("chlorophyll",C618)),ISNUMBER(FIND("seedling",C618)),ISNUMBER(FIND("canola",C618)),ISNUMBER(FIND("shoot",C618)),ISNUMBER(FIND("photosynthes",C618)),ISNUMBER(FIND(" leaves ",C618)),,ISNUMBER(FIND("agriculture",C618)),ISNUMBER(FIND(" crops ",C618)))</f>
        <v>0</v>
      </c>
      <c r="AF618" t="b">
        <f>OR(ISNUMBER(FIND("bacteria",C618)),ISNUMBER(FIND("Bacteria",C618)),ISNUMBER(FIND("Bacterium",C618)),ISNUMBER(FIND("bacterium",C618)),ISNUMBER(FIND(" coli ",C618)))</f>
        <v>0</v>
      </c>
      <c r="AG618" t="b">
        <f>OR(ISNUMBER(FIND("fungi",C618)),ISNUMBER(FIND("Fungi",C618)),ISNUMBER(FIND("fungus",C618)),ISNUMBER(FIND("Fungus",C618)),ISNUMBER(FIND("mushroom",C618)),ISNUMBER(FIND("Mushroom",C618)),ISNUMBER(FIND(" mold ",C618)))</f>
        <v>0</v>
      </c>
      <c r="AH618" t="b">
        <f>OR(ISNUMBER(FIND("Pig ",C618)),ISNUMBER(FIND("pig ",C618)),ISNUMBER(FIND("Pigs ",C618)),ISNUMBER(FIND("pigs ",C618)))</f>
        <v>0</v>
      </c>
      <c r="AI618" t="b">
        <f>OR(ISNUMBER(FIND(" C. elegans",C618)),ISNUMBER(FIND("Caenorhabditis elegans",C618)),ISNUMBER(FIND("earthworms",C618)),ISNUMBER(FIND(" Ficopomatus enigmaticus",C618)),ISNUMBER(FIND("larva",C618)),ISNUMBER(FIND("Lumbriculus variegatus",C618)),ISNUMBER(FIND("nematode",C618)))</f>
        <v>0</v>
      </c>
      <c r="AJ618" t="b">
        <f>NOT(OR(AA618,AB618,AC618,AD618,AE618,AF618,AG618,AH618,AI618))</f>
        <v>0</v>
      </c>
      <c r="AL618" t="b">
        <f>OR(AA618,AB618,AD618,AE618,AF618,AG618,AH618,AI618)</f>
        <v>1</v>
      </c>
      <c r="AM618" t="b">
        <f>IF(Table1[[#This Row],[In vivo?]],IF(Table1[[#This Row],[Cell]],FALSE,TRUE),FALSE)</f>
        <v>1</v>
      </c>
      <c r="AN618" t="b">
        <f>AND(AC618,AL618)</f>
        <v>0</v>
      </c>
      <c r="AO618" t="b">
        <f>IF(Table1[[#This Row],[Cell]],IF(Table1[[#This Row],[In vivo?]],FALSE,TRUE),FALSE)</f>
        <v>0</v>
      </c>
      <c r="AP618" t="b">
        <f>NOT(OR(Table1[[#This Row],[In vivo?]],Table1[[#This Row],[Only in Cell]]))</f>
        <v>0</v>
      </c>
      <c r="AQ618" t="str">
        <f>IF(OR(Table1[[#This Row],[Rodents]],Table1[[#This Row],[Human]],Table1[[#This Row],[Pig]]),OR(ISNUMBER(FIND("pulmonary",C618)),ISNUMBER(FIND("lung",C618))),"NA")</f>
        <v>NA</v>
      </c>
      <c r="AR618" t="str">
        <f>IF(OR(Table1[[#This Row],[Rodents]],Table1[[#This Row],[Human]],Table1[[#This Row],[Pig]]),OR(ISNUMBER(FIND("skin",C618)),ISNUMBER(FIND("dermal",C618))),"NA")</f>
        <v>NA</v>
      </c>
      <c r="AS618" t="str">
        <f>IF(OR(Table1[[#This Row],[Rodents]],Table1[[#This Row],[Human]],Table1[[#This Row],[Pig]]),OR(ISNUMBER(FIND("liver",C618)),ISNUMBER(FIND("hepat",C618))),"NA")</f>
        <v>NA</v>
      </c>
      <c r="AT618" t="str">
        <f>IF(OR(Table1[[#This Row],[Rodents]],Table1[[#This Row],[Human]],Table1[[#This Row],[Pig]]),OR(ISNUMBER(FIND("kidney",C618)),ISNUMBER(FIND("neph",C618))),"NA")</f>
        <v>NA</v>
      </c>
      <c r="AU618" t="str">
        <f>IF(OR(Table1[[#This Row],[Rodents]],Table1[[#This Row],[Human]],Table1[[#This Row],[Pig]]),OR(ISNUMBER(FIND("brain",C618)),ISNUMBER(FIND("neur",C618)),ISNUMBER(FIND("nerv",C618))),"NA")</f>
        <v>NA</v>
      </c>
      <c r="AV618" t="str">
        <f>IF(OR(Table1[[#This Row],[Rodents]],Table1[[#This Row],[Human]],Table1[[#This Row],[Pig]]),OR(ISNUMBER(FIND("heart",C618)),ISNUMBER(FIND("cardi",C618))),"NA")</f>
        <v>NA</v>
      </c>
      <c r="AW618" t="str">
        <f>IF(OR(Table1[[#This Row],[Rodents]],Table1[[#This Row],[Human]],Table1[[#This Row],[Pig]]),OR(ISNUMBER(FIND("gastro",C618)),ISNUMBER(FIND("intesti",C618)),ISNUMBER(FIND("stomach",C618))),"NA")</f>
        <v>NA</v>
      </c>
      <c r="AX618" t="str">
        <f>IF(OR(Table1[[#This Row],[Rodents]],Table1[[#This Row],[Human]],Table1[[#This Row],[Pig]]),NOT(OR(AQ618,AR618,AS618,AT618,AU618,AV618,AW618)),"NA")</f>
        <v>NA</v>
      </c>
      <c r="AY618" t="b">
        <f>OR(ISNUMBER(FIND("SWCNT",C618)),ISNUMBER(FIND("SWNT",C618)),ISNUMBER(FIND("single-wall",C618)),ISNUMBER(FIND("single wall",C618)),ISNUMBER(FIND("Single wall",C618)),ISNUMBER(FIND("Single-wall",C618)),ISNUMBER(FIND("SWCNT",B618)),ISNUMBER(FIND("SWNT",B618)),ISNUMBER(FIND("single-wall",B618)),ISNUMBER(FIND("single wall",B618)),ISNUMBER(FIND("Single-wall",B618)),ISNUMBER(FIND("Single wall",B618)))</f>
        <v>0</v>
      </c>
      <c r="AZ618" t="b">
        <f>OR(ISNUMBER(FIND("MWCNT",C618)),ISNUMBER(FIND("MWNT",C618)),ISNUMBER(FIND("multi-wall",C618)),ISNUMBER(FIND("multi wall",C618)),ISNUMBER(FIND("multiwall",C618)),ISNUMBER(FIND("Multi-wall",C618)),ISNUMBER(FIND("Multi wall",C618)),ISNUMBER(FIND("Multiwall",C618)),ISNUMBER(FIND("MWCNT",B618)),ISNUMBER(FIND("MWNT",B618)),ISNUMBER(FIND("multi-wall",B618)),ISNUMBER(FIND("multi wall",B618)),ISNUMBER(FIND("multiwall",B618)),ISNUMBER(FIND("Multi-wall",B618)),ISNUMBER(FIND("Multi wall",B618)),ISNUMBER(FIND("Multiwall",B618)),ISNUMBER(FIND("Double-wall",B618)),ISNUMBER(FIND("Double wall",B618)),ISNUMBER(FIND("Doublewall",B618)),ISNUMBER(FIND("double-wall",B618)),ISNUMBER(FIND("double wall",B618)),ISNUMBER(FIND("doublewall",B618)))</f>
        <v>0</v>
      </c>
      <c r="BA618" t="b">
        <f>AND(Table1[[#This Row],[SWCNT]],Table1[[#This Row],[MWCNT]])</f>
        <v>0</v>
      </c>
      <c r="BB618" t="b">
        <f>IF(Table1[[#This Row],[SWCNT]]=TRUE,FALSE,IF(Table1[[#This Row],[MWCNT]]=TRUE,FALSE,TRUE))</f>
        <v>1</v>
      </c>
      <c r="BC618" s="18"/>
    </row>
    <row r="619" spans="1:55" ht="259">
      <c r="A619" t="s">
        <v>4081</v>
      </c>
      <c r="B619" s="2" t="s">
        <v>4086</v>
      </c>
      <c r="C619" s="16" t="s">
        <v>4091</v>
      </c>
      <c r="D619" s="17" t="s">
        <v>1298</v>
      </c>
      <c r="E619" s="2">
        <v>2013</v>
      </c>
      <c r="F619" t="b">
        <f>OR(ISNUMBER(FIND("cytotoxic",C619)),ISNUMBER(FIND("Cytotoxic",C619)),ISNUMBER(FIND("cellular toxicity",C619)),ISNUMBER(FIND("cell death",C619)),ISNUMBER(FIND("viable",C619)),ISNUMBER(FIND("phytotoxic",C619)),ISNUMBER(FIND("acute toxicity",C619)),ISNUMBER(FIND("MTT",C619)),ISNUMBER(FIND("survival",C619)),ISNUMBER(FIND("prolifer",C619)),ISNUMBER(FIND("apoptosis",C619)),ISNUMBER(FIND("neurotoxic",C619)),ISNUMBER(FIND("  lysis ",C619)),ISNUMBER(FIND("necrosis",C619)),ISNUMBER(FIND("cellular death",C619))*3,ISNUMBER(FIND("LDH",C619)),ISNUMBER(FIND("Acute toxicity",C619)))</f>
        <v>0</v>
      </c>
      <c r="G619" t="b">
        <f>OR(ISNUMBER(FIND("genotoxic",C619)),ISNUMBER(FIND("genotoxicity",C619)),ISNUMBER(FIND("DNA damage",C619)),ISNUMBER(FIND("DNA",C619)),ISNUMBER(FIND("RNA",C619)),ISNUMBER(FIND("mesothelioma",C619)),ISNUMBER(FIND("carcino",C619)),ISNUMBER(FIND("mutagen",C619)),ISNUMBER(FIND("genetic",C619)))</f>
        <v>0</v>
      </c>
      <c r="H619" t="b">
        <f>OR(ISNUMBER(FIND("inflammatory",C619)),ISNUMBER(FIND("inflamm",C619)))</f>
        <v>0</v>
      </c>
      <c r="I619" t="b">
        <f>OR(ISNUMBER(FIND("immune",C619)),ISNUMBER(FIND("immunological",C619)),ISNUMBER(FIND("interleuk",C619)),ISNUMBER(FIND("platelet activation",C619)),ISNUMBER(FIND("monocyte",C619)),ISNUMBER(FIND("leukocyte",C619)),ISNUMBER(FIND("cytokine",C619)),ISNUMBER(FIND("CD4",C619)),ISNUMBER(FIND("CD8",C619)),ISNUMBER(FIND("T-cell",C619)))</f>
        <v>0</v>
      </c>
      <c r="J619" t="b">
        <f>OR(ISNUMBER(FIND("reactive oxygen",C619)),ISNUMBER(FIND("ROS",C619)),ISNUMBER(FIND("free radical",C619)),ISNUMBER(FIND("oxidative stress",C619)),ISNUMBER(FIND("peroxid",C619)),ISNUMBER(FIND("oxidative",C619)),ISNUMBER(FIND("antioxid",C619)))</f>
        <v>0</v>
      </c>
      <c r="K619" t="b">
        <f>OR(ISNUMBER(FIND("autophag",C619)))</f>
        <v>0</v>
      </c>
      <c r="L619" t="b">
        <f>OR(ISNUMBER(FIND("morpholog",C619)))</f>
        <v>0</v>
      </c>
      <c r="M619" t="b">
        <f>OR(ISNUMBER(FIND("fibrosis",C619)),ISNUMBER(FIND("Fibrosis",C619)),ISNUMBER(FIND("fibrot",C619)))</f>
        <v>0</v>
      </c>
      <c r="N619" t="b">
        <f>OR(ISNUMBER(FIND("offspring",C619)),ISNUMBER(FIND("Parental",C619)),ISNUMBER(FIND("parental",C619)),ISNUMBER(FIND("germline",C619)),ISNUMBER(FIND("reproduc",C619)),ISNUMBER(FIND("embryo",C619)))</f>
        <v>0</v>
      </c>
      <c r="O619" t="b">
        <f>OR(ISNUMBER(FIND("metabol",C619)),ISNUMBER(FIND("Metabol",C619)),ISNUMBER(FIND("digest",C619)),ISNUMBER(FIND("mitochon",C619)))</f>
        <v>0</v>
      </c>
      <c r="P619" t="b">
        <f>OR(ISNUMBER(FIND("ecotox",C619)),ISNUMBER(FIND("Ecotox",B619)),ISNUMBER(FIND("ecotox",B619)),ISNUMBER(FIND("Ecotox",C619)))</f>
        <v>1</v>
      </c>
      <c r="Q619" t="b">
        <f>OR(ISNUMBER(FIND("Bioaccum",C619)),ISNUMBER(FIND("bioaccum",C619)),ISNUMBER(FIND("accum",C619)))</f>
        <v>0</v>
      </c>
      <c r="R619" t="b">
        <f>OR(ISNUMBER(FIND("Occupation",C619)),ISNUMBER(FIND("occupation",C619)),ISNUMBER(FIND("worker",C619)),ISNUMBER(FIND("workforce",C619)))</f>
        <v>0</v>
      </c>
      <c r="S619" t="b">
        <f>NOT(OR(F619,G619,H619,I619,J619,K619,L619,M619,N619,O619,P619,Q619,R619))</f>
        <v>0</v>
      </c>
      <c r="U619" t="b">
        <f>OR(Table1[[#This Row],[Inflammation]],Table1[[#This Row],[Immune]])</f>
        <v>0</v>
      </c>
      <c r="V619" t="str">
        <f>IF(OR(Table1[[#This Row],[Rodents]],Table1[[#This Row],[Human]],Table1[[#This Row],[Pig]]),OR(ISNUMBER(FIND("intratrach",C619)),ISNUMBER(FIND("nasal ",C619)),ISNUMBER(FIND("instill",C619))),"NA")</f>
        <v>NA</v>
      </c>
      <c r="W619" t="str">
        <f>IF(OR(Table1[[#This Row],[Rodents]],Table1[[#This Row],[Human]],Table1[[#This Row],[Pig]]),OR(ISNUMBER(FIND("dermal",C619)),ISNUMBER(FIND("skin ",C619))),"NA")</f>
        <v>NA</v>
      </c>
      <c r="X619" t="str">
        <f>IF(OR(Table1[[#This Row],[Rodents]],Table1[[#This Row],[Human]],Table1[[#This Row],[Pig]]),OR(ISNUMBER(FIND("injected",C619)),ISNUMBER(FIND("periton",C619)),ISNUMBER(FIND("intrascrot",C619))),"NA")</f>
        <v>NA</v>
      </c>
      <c r="Y619" t="str">
        <f>IF(OR(Table1[[#This Row],[Rodents]],Table1[[#This Row],[Human]],Table1[[#This Row],[Pig]]),NOT(OR(Table1[[#This Row],[Inhaled/Intratracheal/intranasal]],Table1[[#This Row],[Dermal]],Table1[[#This Row],[Injected]])),"NA")</f>
        <v>NA</v>
      </c>
      <c r="AA619" t="b">
        <f>OR(ISNUMBER(FIND("fish ",C619)),ISNUMBER(FIND("Fish ",C619)),ISNUMBER(FIND("aquatic",C619)),ISNUMBER(FIND("daphnids",C619)),ISNUMBER(FIND("Carcinus maenas",C619)),ISNUMBER(FIND("Daphnia",C619)),ISNUMBER(FIND("Ruditapes philippinarum",C619)),ISNUMBER(FIND("daphnia",C619)),ISNUMBER(FIND("marine",C619)),ISNUMBER(FIND("mussel",C619)),ISNUMBER(FIND("algae",C619)),ISNUMBER(FIND("Donax faba",C619)),ISNUMBER(FIND("estuarine",C619)),ISNUMBER(FIND("snail",C619)),ISNUMBER(FIND("Prorocentrum donghaiense",C619)) )</f>
        <v>0</v>
      </c>
      <c r="AB619" t="b">
        <f>OR(ISNUMBER(FIND(" rat ",C619)),ISNUMBER(FIND(" rats ",C619)),ISNUMBER(FIND(" Rats ",C619)),ISNUMBER(FIND(" Rat ",C619)),ISNUMBER(FIND(" rat.",C619)),ISNUMBER(FIND(" rats.",C619)),ISNUMBER(FIND("mouse",C619)),ISNUMBER(FIND("mice",C619)), ISNUMBER(FIND(" Mice",C619)))</f>
        <v>0</v>
      </c>
      <c r="AC619" t="b">
        <f>OR(ISNUMBER(FIND(" cell ",C619)),ISNUMBER(FIND("fibroblast",C619)),ISNUMBER(FIND("macrophage",C619)),ISNUMBER(FIND("epithelial",C619)),ISNUMBER(FIND("endothelial",C619)),ISNUMBER(FIND("neuron",C619)),ISNUMBER(FIND(" cells ",C619)),ISNUMBER(FIND("RBC",C619)),ISNUMBER(FIND("mitochond",C619)),ISNUMBER(FIND("adipocyte",C619)),ISNUMBER(FIND("osteo",C619)),ISNUMBER(FIND("keratin",C619)),ISNUMBER(FIND(" cell's ",C619)),ISNUMBER(FIND("eukary",C619)),ISNUMBER(FIND("sperm",C619)))</f>
        <v>0</v>
      </c>
      <c r="AD619" t="b">
        <f>OR(ISNUMBER(FIND("human",B619)),ISNUMBER(FIND("workers",B619)),ISNUMBER(FIND("workforces",B619)),ISNUMBER(FIND("occupational",B619)),ISNUMBER(FIND("Case report",B619)),ISNUMBER(FIND("Workplaces",B619)),ISNUMBER(FIND("worker",B619)))</f>
        <v>0</v>
      </c>
      <c r="AE619" t="b">
        <f>OR(ISNUMBER(FIND(" plant ",C619)),ISNUMBER(FIND("Plant ",C619)),ISNUMBER(FIND("tomato",C619)),ISNUMBER(FIND("plants",C619)),ISNUMBER(FIND("Plants",C619)),ISNUMBER(FIND("algae",C619)),ISNUMBER(FIND("lettuce",C619)),ISNUMBER(FIND("green gram sprouts ",C619)),ISNUMBER(FIND("Cucurbita pepo",C619)),ISNUMBER(FIND("bean ",C619)),ISNUMBER(FIND("chloroplast",C619)),ISNUMBER(FIND("chlorophyll",C619)),ISNUMBER(FIND("seedling",C619)),ISNUMBER(FIND("canola",C619)),ISNUMBER(FIND("shoot",C619)),ISNUMBER(FIND("photosynthes",C619)),ISNUMBER(FIND(" leaves ",C619)),,ISNUMBER(FIND("agriculture",C619)),ISNUMBER(FIND(" crops ",C619)))</f>
        <v>1</v>
      </c>
      <c r="AF619" t="b">
        <f>OR(ISNUMBER(FIND("bacteria",C619)),ISNUMBER(FIND("Bacteria",C619)),ISNUMBER(FIND("Bacterium",C619)),ISNUMBER(FIND("bacterium",C619)),ISNUMBER(FIND(" coli ",C619)))</f>
        <v>0</v>
      </c>
      <c r="AG619" t="b">
        <f>OR(ISNUMBER(FIND("fungi",C619)),ISNUMBER(FIND("Fungi",C619)),ISNUMBER(FIND("fungus",C619)),ISNUMBER(FIND("Fungus",C619)),ISNUMBER(FIND("mushroom",C619)),ISNUMBER(FIND("Mushroom",C619)),ISNUMBER(FIND(" mold ",C619)))</f>
        <v>0</v>
      </c>
      <c r="AH619" t="b">
        <f>OR(ISNUMBER(FIND("Pig ",C619)),ISNUMBER(FIND("pig ",C619)),ISNUMBER(FIND("Pigs ",C619)),ISNUMBER(FIND("pigs ",C619)))</f>
        <v>0</v>
      </c>
      <c r="AI619" t="b">
        <f>OR(ISNUMBER(FIND(" C. elegans",C619)),ISNUMBER(FIND("Caenorhabditis elegans",C619)),ISNUMBER(FIND("earthworms",C619)),ISNUMBER(FIND(" Ficopomatus enigmaticus",C619)),ISNUMBER(FIND("larva",C619)),ISNUMBER(FIND("Lumbriculus variegatus",C619)),ISNUMBER(FIND("nematode",C619)))</f>
        <v>0</v>
      </c>
      <c r="AJ619" t="b">
        <f>NOT(OR(AA619,AB619,AC619,AD619,AE619,AF619,AG619,AH619,AI619))</f>
        <v>0</v>
      </c>
      <c r="AL619" t="b">
        <f>OR(AA619,AB619,AD619,AE619,AF619,AG619,AH619,AI619)</f>
        <v>1</v>
      </c>
      <c r="AM619" t="b">
        <f>IF(Table1[[#This Row],[In vivo?]],IF(Table1[[#This Row],[Cell]],FALSE,TRUE),FALSE)</f>
        <v>1</v>
      </c>
      <c r="AN619" t="b">
        <f>AND(AC619,AL619)</f>
        <v>0</v>
      </c>
      <c r="AO619" t="b">
        <f>IF(Table1[[#This Row],[Cell]],IF(Table1[[#This Row],[In vivo?]],FALSE,TRUE),FALSE)</f>
        <v>0</v>
      </c>
      <c r="AP619" t="b">
        <f>NOT(OR(Table1[[#This Row],[In vivo?]],Table1[[#This Row],[Only in Cell]]))</f>
        <v>0</v>
      </c>
      <c r="AQ619" t="str">
        <f>IF(OR(Table1[[#This Row],[Rodents]],Table1[[#This Row],[Human]],Table1[[#This Row],[Pig]]),OR(ISNUMBER(FIND("pulmonary",C619)),ISNUMBER(FIND("lung",C619))),"NA")</f>
        <v>NA</v>
      </c>
      <c r="AR619" t="str">
        <f>IF(OR(Table1[[#This Row],[Rodents]],Table1[[#This Row],[Human]],Table1[[#This Row],[Pig]]),OR(ISNUMBER(FIND("skin",C619)),ISNUMBER(FIND("dermal",C619))),"NA")</f>
        <v>NA</v>
      </c>
      <c r="AS619" t="str">
        <f>IF(OR(Table1[[#This Row],[Rodents]],Table1[[#This Row],[Human]],Table1[[#This Row],[Pig]]),OR(ISNUMBER(FIND("liver",C619)),ISNUMBER(FIND("hepat",C619))),"NA")</f>
        <v>NA</v>
      </c>
      <c r="AT619" t="str">
        <f>IF(OR(Table1[[#This Row],[Rodents]],Table1[[#This Row],[Human]],Table1[[#This Row],[Pig]]),OR(ISNUMBER(FIND("kidney",C619)),ISNUMBER(FIND("neph",C619))),"NA")</f>
        <v>NA</v>
      </c>
      <c r="AU619" t="str">
        <f>IF(OR(Table1[[#This Row],[Rodents]],Table1[[#This Row],[Human]],Table1[[#This Row],[Pig]]),OR(ISNUMBER(FIND("brain",C619)),ISNUMBER(FIND("neur",C619)),ISNUMBER(FIND("nerv",C619))),"NA")</f>
        <v>NA</v>
      </c>
      <c r="AV619" t="str">
        <f>IF(OR(Table1[[#This Row],[Rodents]],Table1[[#This Row],[Human]],Table1[[#This Row],[Pig]]),OR(ISNUMBER(FIND("heart",C619)),ISNUMBER(FIND("cardi",C619))),"NA")</f>
        <v>NA</v>
      </c>
      <c r="AW619" t="str">
        <f>IF(OR(Table1[[#This Row],[Rodents]],Table1[[#This Row],[Human]],Table1[[#This Row],[Pig]]),OR(ISNUMBER(FIND("gastro",C619)),ISNUMBER(FIND("intesti",C619)),ISNUMBER(FIND("stomach",C619))),"NA")</f>
        <v>NA</v>
      </c>
      <c r="AX619" t="str">
        <f>IF(OR(Table1[[#This Row],[Rodents]],Table1[[#This Row],[Human]],Table1[[#This Row],[Pig]]),NOT(OR(AQ619,AR619,AS619,AT619,AU619,AV619,AW619)),"NA")</f>
        <v>NA</v>
      </c>
      <c r="AY619" t="b">
        <f>OR(ISNUMBER(FIND("SWCNT",C619)),ISNUMBER(FIND("SWNT",C619)),ISNUMBER(FIND("single-wall",C619)),ISNUMBER(FIND("single wall",C619)),ISNUMBER(FIND("Single wall",C619)),ISNUMBER(FIND("Single-wall",C619)),ISNUMBER(FIND("SWCNT",B619)),ISNUMBER(FIND("SWNT",B619)),ISNUMBER(FIND("single-wall",B619)),ISNUMBER(FIND("single wall",B619)),ISNUMBER(FIND("Single-wall",B619)),ISNUMBER(FIND("Single wall",B619)))</f>
        <v>0</v>
      </c>
      <c r="AZ619" t="b">
        <f>OR(ISNUMBER(FIND("MWCNT",C619)),ISNUMBER(FIND("MWNT",C619)),ISNUMBER(FIND("multi-wall",C619)),ISNUMBER(FIND("multi wall",C619)),ISNUMBER(FIND("multiwall",C619)),ISNUMBER(FIND("Multi-wall",C619)),ISNUMBER(FIND("Multi wall",C619)),ISNUMBER(FIND("Multiwall",C619)),ISNUMBER(FIND("MWCNT",B619)),ISNUMBER(FIND("MWNT",B619)),ISNUMBER(FIND("multi-wall",B619)),ISNUMBER(FIND("multi wall",B619)),ISNUMBER(FIND("multiwall",B619)),ISNUMBER(FIND("Multi-wall",B619)),ISNUMBER(FIND("Multi wall",B619)),ISNUMBER(FIND("Multiwall",B619)),ISNUMBER(FIND("Double-wall",B619)),ISNUMBER(FIND("Double wall",B619)),ISNUMBER(FIND("Doublewall",B619)),ISNUMBER(FIND("double-wall",B619)),ISNUMBER(FIND("double wall",B619)),ISNUMBER(FIND("doublewall",B619)))</f>
        <v>0</v>
      </c>
      <c r="BA619" t="b">
        <f>AND(Table1[[#This Row],[SWCNT]],Table1[[#This Row],[MWCNT]])</f>
        <v>0</v>
      </c>
      <c r="BB619" t="b">
        <f>IF(Table1[[#This Row],[SWCNT]]=TRUE,FALSE,IF(Table1[[#This Row],[MWCNT]]=TRUE,FALSE,TRUE))</f>
        <v>1</v>
      </c>
      <c r="BC619" s="18"/>
    </row>
    <row r="620" spans="1:55" ht="240.5">
      <c r="A620" t="s">
        <v>4579</v>
      </c>
      <c r="B620" s="2" t="s">
        <v>4581</v>
      </c>
      <c r="C620" s="16" t="s">
        <v>4583</v>
      </c>
      <c r="D620" s="17" t="s">
        <v>1840</v>
      </c>
      <c r="E620" s="2">
        <v>2012</v>
      </c>
      <c r="F620" t="b">
        <f>OR(ISNUMBER(FIND("cytotoxic",C620)),ISNUMBER(FIND("Cytotoxic",C620)),ISNUMBER(FIND("cellular toxicity",C620)),ISNUMBER(FIND("cell death",C620)),ISNUMBER(FIND("viable",C620)),ISNUMBER(FIND("phytotoxic",C620)),ISNUMBER(FIND("acute toxicity",C620)),ISNUMBER(FIND("MTT",C620)),ISNUMBER(FIND("survival",C620)),ISNUMBER(FIND("prolifer",C620)),ISNUMBER(FIND("apoptosis",C620)),ISNUMBER(FIND("neurotoxic",C620)),ISNUMBER(FIND("  lysis ",C620)),ISNUMBER(FIND("necrosis",C620)),ISNUMBER(FIND("cellular death",C620))*3,ISNUMBER(FIND("LDH",C620)),ISNUMBER(FIND("Acute toxicity",C620)))</f>
        <v>0</v>
      </c>
      <c r="G620" t="b">
        <f>OR(ISNUMBER(FIND("genotoxic",C620)),ISNUMBER(FIND("genotoxicity",C620)),ISNUMBER(FIND("DNA damage",C620)),ISNUMBER(FIND("DNA",C620)),ISNUMBER(FIND("RNA",C620)),ISNUMBER(FIND("mesothelioma",C620)),ISNUMBER(FIND("carcino",C620)),ISNUMBER(FIND("mutagen",C620)),ISNUMBER(FIND("genetic",C620)))</f>
        <v>0</v>
      </c>
      <c r="H620" t="b">
        <f>OR(ISNUMBER(FIND("inflammatory",C620)),ISNUMBER(FIND("inflamm",C620)))</f>
        <v>0</v>
      </c>
      <c r="I620" t="b">
        <f>OR(ISNUMBER(FIND("immune",C620)),ISNUMBER(FIND("immunological",C620)),ISNUMBER(FIND("interleuk",C620)),ISNUMBER(FIND("platelet activation",C620)),ISNUMBER(FIND("monocyte",C620)),ISNUMBER(FIND("leukocyte",C620)),ISNUMBER(FIND("cytokine",C620)),ISNUMBER(FIND("CD4",C620)),ISNUMBER(FIND("CD8",C620)),ISNUMBER(FIND("T-cell",C620)))</f>
        <v>0</v>
      </c>
      <c r="J620" t="b">
        <f>OR(ISNUMBER(FIND("reactive oxygen",C620)),ISNUMBER(FIND("ROS",C620)),ISNUMBER(FIND("free radical",C620)),ISNUMBER(FIND("oxidative stress",C620)),ISNUMBER(FIND("peroxid",C620)),ISNUMBER(FIND("oxidative",C620)),ISNUMBER(FIND("antioxid",C620)))</f>
        <v>0</v>
      </c>
      <c r="K620" t="b">
        <f>OR(ISNUMBER(FIND("autophag",C620)))</f>
        <v>0</v>
      </c>
      <c r="L620" t="b">
        <f>OR(ISNUMBER(FIND("morpholog",C620)))</f>
        <v>0</v>
      </c>
      <c r="M620" t="b">
        <f>OR(ISNUMBER(FIND("fibrosis",C620)),ISNUMBER(FIND("Fibrosis",C620)),ISNUMBER(FIND("fibrot",C620)))</f>
        <v>0</v>
      </c>
      <c r="N620" t="b">
        <f>OR(ISNUMBER(FIND("offspring",C620)),ISNUMBER(FIND("Parental",C620)),ISNUMBER(FIND("parental",C620)),ISNUMBER(FIND("germline",C620)),ISNUMBER(FIND("reproduc",C620)),ISNUMBER(FIND("embryo",C620)))</f>
        <v>0</v>
      </c>
      <c r="O620" t="b">
        <f>OR(ISNUMBER(FIND("metabol",C620)),ISNUMBER(FIND("Metabol",C620)),ISNUMBER(FIND("digest",C620)),ISNUMBER(FIND("mitochon",C620)))</f>
        <v>0</v>
      </c>
      <c r="P620" t="b">
        <f>OR(ISNUMBER(FIND("ecotox",C620)),ISNUMBER(FIND("Ecotox",B620)),ISNUMBER(FIND("ecotox",B620)),ISNUMBER(FIND("Ecotox",C620)))</f>
        <v>1</v>
      </c>
      <c r="Q620" t="b">
        <f>OR(ISNUMBER(FIND("Bioaccum",C620)),ISNUMBER(FIND("bioaccum",C620)),ISNUMBER(FIND("accum",C620)))</f>
        <v>0</v>
      </c>
      <c r="R620" t="b">
        <f>OR(ISNUMBER(FIND("Occupation",C620)),ISNUMBER(FIND("occupation",C620)),ISNUMBER(FIND("worker",C620)),ISNUMBER(FIND("workforce",C620)))</f>
        <v>0</v>
      </c>
      <c r="S620" t="b">
        <f>NOT(OR(F620,G620,H620,I620,J620,K620,L620,M620,N620,O620,P620,Q620,R620))</f>
        <v>0</v>
      </c>
      <c r="U620" t="b">
        <f>OR(Table1[[#This Row],[Inflammation]],Table1[[#This Row],[Immune]])</f>
        <v>0</v>
      </c>
      <c r="V620" t="str">
        <f>IF(OR(Table1[[#This Row],[Rodents]],Table1[[#This Row],[Human]],Table1[[#This Row],[Pig]]),OR(ISNUMBER(FIND("intratrach",C620)),ISNUMBER(FIND("nasal ",C620)),ISNUMBER(FIND("instill",C620))),"NA")</f>
        <v>NA</v>
      </c>
      <c r="W620" t="str">
        <f>IF(OR(Table1[[#This Row],[Rodents]],Table1[[#This Row],[Human]],Table1[[#This Row],[Pig]]),OR(ISNUMBER(FIND("dermal",C620)),ISNUMBER(FIND("skin ",C620))),"NA")</f>
        <v>NA</v>
      </c>
      <c r="X620" t="str">
        <f>IF(OR(Table1[[#This Row],[Rodents]],Table1[[#This Row],[Human]],Table1[[#This Row],[Pig]]),OR(ISNUMBER(FIND("injected",C620)),ISNUMBER(FIND("periton",C620)),ISNUMBER(FIND("intrascrot",C620))),"NA")</f>
        <v>NA</v>
      </c>
      <c r="Y620" t="str">
        <f>IF(OR(Table1[[#This Row],[Rodents]],Table1[[#This Row],[Human]],Table1[[#This Row],[Pig]]),NOT(OR(Table1[[#This Row],[Inhaled/Intratracheal/intranasal]],Table1[[#This Row],[Dermal]],Table1[[#This Row],[Injected]])),"NA")</f>
        <v>NA</v>
      </c>
      <c r="AA620" t="b">
        <f>OR(ISNUMBER(FIND("fish ",C620)),ISNUMBER(FIND("Fish ",C620)),ISNUMBER(FIND("aquatic",C620)),ISNUMBER(FIND("daphnids",C620)),ISNUMBER(FIND("Carcinus maenas",C620)),ISNUMBER(FIND("Daphnia",C620)),ISNUMBER(FIND("Ruditapes philippinarum",C620)),ISNUMBER(FIND("daphnia",C620)),ISNUMBER(FIND("marine",C620)),ISNUMBER(FIND("mussel",C620)),ISNUMBER(FIND("algae",C620)),ISNUMBER(FIND("Donax faba",C620)),ISNUMBER(FIND("estuarine",C620)),ISNUMBER(FIND("snail",C620)),ISNUMBER(FIND("Prorocentrum donghaiense",C620)) )</f>
        <v>1</v>
      </c>
      <c r="AB620" t="b">
        <f>OR(ISNUMBER(FIND(" rat ",C620)),ISNUMBER(FIND(" rats ",C620)),ISNUMBER(FIND(" Rats ",C620)),ISNUMBER(FIND(" Rat ",C620)),ISNUMBER(FIND(" rat.",C620)),ISNUMBER(FIND(" rats.",C620)),ISNUMBER(FIND("mouse",C620)),ISNUMBER(FIND("mice",C620)), ISNUMBER(FIND(" Mice",C620)))</f>
        <v>0</v>
      </c>
      <c r="AC620" t="b">
        <f>OR(ISNUMBER(FIND(" cell ",C620)),ISNUMBER(FIND("fibroblast",C620)),ISNUMBER(FIND("macrophage",C620)),ISNUMBER(FIND("epithelial",C620)),ISNUMBER(FIND("endothelial",C620)),ISNUMBER(FIND("neuron",C620)),ISNUMBER(FIND(" cells ",C620)),ISNUMBER(FIND("RBC",C620)),ISNUMBER(FIND("mitochond",C620)),ISNUMBER(FIND("adipocyte",C620)),ISNUMBER(FIND("osteo",C620)),ISNUMBER(FIND("keratin",C620)),ISNUMBER(FIND(" cell's ",C620)),ISNUMBER(FIND("eukary",C620)),ISNUMBER(FIND("sperm",C620)))</f>
        <v>0</v>
      </c>
      <c r="AD620" t="b">
        <f>OR(ISNUMBER(FIND("human",B620)),ISNUMBER(FIND("workers",B620)),ISNUMBER(FIND("workforces",B620)),ISNUMBER(FIND("occupational",B620)),ISNUMBER(FIND("Case report",B620)),ISNUMBER(FIND("Workplaces",B620)),ISNUMBER(FIND("worker",B620)))</f>
        <v>0</v>
      </c>
      <c r="AE620" t="b">
        <f>OR(ISNUMBER(FIND(" plant ",C620)),ISNUMBER(FIND("Plant ",C620)),ISNUMBER(FIND("tomato",C620)),ISNUMBER(FIND("plants",C620)),ISNUMBER(FIND("Plants",C620)),ISNUMBER(FIND("algae",C620)),ISNUMBER(FIND("lettuce",C620)),ISNUMBER(FIND("green gram sprouts ",C620)),ISNUMBER(FIND("Cucurbita pepo",C620)),ISNUMBER(FIND("bean ",C620)),ISNUMBER(FIND("chloroplast",C620)),ISNUMBER(FIND("chlorophyll",C620)),ISNUMBER(FIND("seedling",C620)),ISNUMBER(FIND("canola",C620)),ISNUMBER(FIND("shoot",C620)),ISNUMBER(FIND("photosynthes",C620)),ISNUMBER(FIND(" leaves ",C620)),,ISNUMBER(FIND("agriculture",C620)),ISNUMBER(FIND(" crops ",C620)))</f>
        <v>0</v>
      </c>
      <c r="AF620" t="b">
        <f>OR(ISNUMBER(FIND("bacteria",C620)),ISNUMBER(FIND("Bacteria",C620)),ISNUMBER(FIND("Bacterium",C620)),ISNUMBER(FIND("bacterium",C620)),ISNUMBER(FIND(" coli ",C620)))</f>
        <v>0</v>
      </c>
      <c r="AG620" t="b">
        <f>OR(ISNUMBER(FIND("fungi",C620)),ISNUMBER(FIND("Fungi",C620)),ISNUMBER(FIND("fungus",C620)),ISNUMBER(FIND("Fungus",C620)),ISNUMBER(FIND("mushroom",C620)),ISNUMBER(FIND("Mushroom",C620)),ISNUMBER(FIND(" mold ",C620)))</f>
        <v>0</v>
      </c>
      <c r="AH620" t="b">
        <f>OR(ISNUMBER(FIND("Pig ",C620)),ISNUMBER(FIND("pig ",C620)),ISNUMBER(FIND("Pigs ",C620)),ISNUMBER(FIND("pigs ",C620)))</f>
        <v>0</v>
      </c>
      <c r="AI620" t="b">
        <f>OR(ISNUMBER(FIND(" C. elegans",C620)),ISNUMBER(FIND("Caenorhabditis elegans",C620)),ISNUMBER(FIND("earthworms",C620)),ISNUMBER(FIND(" Ficopomatus enigmaticus",C620)),ISNUMBER(FIND("larva",C620)),ISNUMBER(FIND("Lumbriculus variegatus",C620)),ISNUMBER(FIND("nematode",C620)))</f>
        <v>0</v>
      </c>
      <c r="AJ620" t="b">
        <f>NOT(OR(AA620,AB620,AC620,AD620,AE620,AF620,AG620,AH620,AI620))</f>
        <v>0</v>
      </c>
      <c r="AL620" t="b">
        <f>OR(AA620,AB620,AD620,AE620,AF620,AG620,AH620,AI620)</f>
        <v>1</v>
      </c>
      <c r="AM620" t="b">
        <f>IF(Table1[[#This Row],[In vivo?]],IF(Table1[[#This Row],[Cell]],FALSE,TRUE),FALSE)</f>
        <v>1</v>
      </c>
      <c r="AN620" t="b">
        <f>AND(AC620,AL620)</f>
        <v>0</v>
      </c>
      <c r="AO620" t="b">
        <f>IF(Table1[[#This Row],[Cell]],IF(Table1[[#This Row],[In vivo?]],FALSE,TRUE),FALSE)</f>
        <v>0</v>
      </c>
      <c r="AP620" t="b">
        <f>NOT(OR(Table1[[#This Row],[In vivo?]],Table1[[#This Row],[Only in Cell]]))</f>
        <v>0</v>
      </c>
      <c r="AQ620" t="str">
        <f>IF(OR(Table1[[#This Row],[Rodents]],Table1[[#This Row],[Human]],Table1[[#This Row],[Pig]]),OR(ISNUMBER(FIND("pulmonary",C620)),ISNUMBER(FIND("lung",C620))),"NA")</f>
        <v>NA</v>
      </c>
      <c r="AR620" t="str">
        <f>IF(OR(Table1[[#This Row],[Rodents]],Table1[[#This Row],[Human]],Table1[[#This Row],[Pig]]),OR(ISNUMBER(FIND("skin",C620)),ISNUMBER(FIND("dermal",C620))),"NA")</f>
        <v>NA</v>
      </c>
      <c r="AS620" t="str">
        <f>IF(OR(Table1[[#This Row],[Rodents]],Table1[[#This Row],[Human]],Table1[[#This Row],[Pig]]),OR(ISNUMBER(FIND("liver",C620)),ISNUMBER(FIND("hepat",C620))),"NA")</f>
        <v>NA</v>
      </c>
      <c r="AT620" t="str">
        <f>IF(OR(Table1[[#This Row],[Rodents]],Table1[[#This Row],[Human]],Table1[[#This Row],[Pig]]),OR(ISNUMBER(FIND("kidney",C620)),ISNUMBER(FIND("neph",C620))),"NA")</f>
        <v>NA</v>
      </c>
      <c r="AU620" t="str">
        <f>IF(OR(Table1[[#This Row],[Rodents]],Table1[[#This Row],[Human]],Table1[[#This Row],[Pig]]),OR(ISNUMBER(FIND("brain",C620)),ISNUMBER(FIND("neur",C620)),ISNUMBER(FIND("nerv",C620))),"NA")</f>
        <v>NA</v>
      </c>
      <c r="AV620" t="str">
        <f>IF(OR(Table1[[#This Row],[Rodents]],Table1[[#This Row],[Human]],Table1[[#This Row],[Pig]]),OR(ISNUMBER(FIND("heart",C620)),ISNUMBER(FIND("cardi",C620))),"NA")</f>
        <v>NA</v>
      </c>
      <c r="AW620" t="str">
        <f>IF(OR(Table1[[#This Row],[Rodents]],Table1[[#This Row],[Human]],Table1[[#This Row],[Pig]]),OR(ISNUMBER(FIND("gastro",C620)),ISNUMBER(FIND("intesti",C620)),ISNUMBER(FIND("stomach",C620))),"NA")</f>
        <v>NA</v>
      </c>
      <c r="AX620" t="str">
        <f>IF(OR(Table1[[#This Row],[Rodents]],Table1[[#This Row],[Human]],Table1[[#This Row],[Pig]]),NOT(OR(AQ620,AR620,AS620,AT620,AU620,AV620,AW620)),"NA")</f>
        <v>NA</v>
      </c>
      <c r="AY620" t="b">
        <f>OR(ISNUMBER(FIND("SWCNT",C620)),ISNUMBER(FIND("SWNT",C620)),ISNUMBER(FIND("single-wall",C620)),ISNUMBER(FIND("single wall",C620)),ISNUMBER(FIND("Single wall",C620)),ISNUMBER(FIND("Single-wall",C620)),ISNUMBER(FIND("SWCNT",B620)),ISNUMBER(FIND("SWNT",B620)),ISNUMBER(FIND("single-wall",B620)),ISNUMBER(FIND("single wall",B620)),ISNUMBER(FIND("Single-wall",B620)),ISNUMBER(FIND("Single wall",B620)))</f>
        <v>0</v>
      </c>
      <c r="AZ620" t="b">
        <f>OR(ISNUMBER(FIND("MWCNT",C620)),ISNUMBER(FIND("MWNT",C620)),ISNUMBER(FIND("multi-wall",C620)),ISNUMBER(FIND("multi wall",C620)),ISNUMBER(FIND("multiwall",C620)),ISNUMBER(FIND("Multi-wall",C620)),ISNUMBER(FIND("Multi wall",C620)),ISNUMBER(FIND("Multiwall",C620)),ISNUMBER(FIND("MWCNT",B620)),ISNUMBER(FIND("MWNT",B620)),ISNUMBER(FIND("multi-wall",B620)),ISNUMBER(FIND("multi wall",B620)),ISNUMBER(FIND("multiwall",B620)),ISNUMBER(FIND("Multi-wall",B620)),ISNUMBER(FIND("Multi wall",B620)),ISNUMBER(FIND("Multiwall",B620)),ISNUMBER(FIND("Double-wall",B620)),ISNUMBER(FIND("Double wall",B620)),ISNUMBER(FIND("Doublewall",B620)),ISNUMBER(FIND("double-wall",B620)),ISNUMBER(FIND("double wall",B620)),ISNUMBER(FIND("doublewall",B620)))</f>
        <v>0</v>
      </c>
      <c r="BA620" t="b">
        <f>AND(Table1[[#This Row],[SWCNT]],Table1[[#This Row],[MWCNT]])</f>
        <v>0</v>
      </c>
      <c r="BB620" t="b">
        <f>IF(Table1[[#This Row],[SWCNT]]=TRUE,FALSE,IF(Table1[[#This Row],[MWCNT]]=TRUE,FALSE,TRUE))</f>
        <v>1</v>
      </c>
      <c r="BC620" s="18"/>
    </row>
    <row r="621" spans="1:55" ht="166.5">
      <c r="A621" t="s">
        <v>5108</v>
      </c>
      <c r="B621" s="2" t="s">
        <v>5113</v>
      </c>
      <c r="C621" s="16" t="s">
        <v>5118</v>
      </c>
      <c r="D621" s="17" t="s">
        <v>755</v>
      </c>
      <c r="E621" s="2">
        <v>2010</v>
      </c>
      <c r="F621" t="b">
        <f>OR(ISNUMBER(FIND("cytotoxic",C621)),ISNUMBER(FIND("Cytotoxic",C621)),ISNUMBER(FIND("cellular toxicity",C621)),ISNUMBER(FIND("cell death",C621)),ISNUMBER(FIND("viable",C621)),ISNUMBER(FIND("phytotoxic",C621)),ISNUMBER(FIND("acute toxicity",C621)),ISNUMBER(FIND("MTT",C621)),ISNUMBER(FIND("survival",C621)),ISNUMBER(FIND("prolifer",C621)),ISNUMBER(FIND("apoptosis",C621)),ISNUMBER(FIND("neurotoxic",C621)),ISNUMBER(FIND("  lysis ",C621)),ISNUMBER(FIND("necrosis",C621)),ISNUMBER(FIND("cellular death",C621))*3,ISNUMBER(FIND("LDH",C621)),ISNUMBER(FIND("Acute toxicity",C621)))</f>
        <v>0</v>
      </c>
      <c r="G621" t="b">
        <f>OR(ISNUMBER(FIND("genotoxic",C621)),ISNUMBER(FIND("genotoxicity",C621)),ISNUMBER(FIND("DNA damage",C621)),ISNUMBER(FIND("DNA",C621)),ISNUMBER(FIND("RNA",C621)),ISNUMBER(FIND("mesothelioma",C621)),ISNUMBER(FIND("carcino",C621)),ISNUMBER(FIND("mutagen",C621)),ISNUMBER(FIND("genetic",C621)))</f>
        <v>0</v>
      </c>
      <c r="H621" t="b">
        <f>OR(ISNUMBER(FIND("inflammatory",C621)),ISNUMBER(FIND("inflamm",C621)))</f>
        <v>0</v>
      </c>
      <c r="I621" t="b">
        <f>OR(ISNUMBER(FIND("immune",C621)),ISNUMBER(FIND("immunological",C621)),ISNUMBER(FIND("interleuk",C621)),ISNUMBER(FIND("platelet activation",C621)),ISNUMBER(FIND("monocyte",C621)),ISNUMBER(FIND("leukocyte",C621)),ISNUMBER(FIND("cytokine",C621)),ISNUMBER(FIND("CD4",C621)),ISNUMBER(FIND("CD8",C621)),ISNUMBER(FIND("T-cell",C621)))</f>
        <v>0</v>
      </c>
      <c r="J621" t="b">
        <f>OR(ISNUMBER(FIND("reactive oxygen",C621)),ISNUMBER(FIND("ROS",C621)),ISNUMBER(FIND("free radical",C621)),ISNUMBER(FIND("oxidative stress",C621)),ISNUMBER(FIND("peroxid",C621)),ISNUMBER(FIND("oxidative",C621)),ISNUMBER(FIND("antioxid",C621)))</f>
        <v>0</v>
      </c>
      <c r="K621" t="b">
        <f>OR(ISNUMBER(FIND("autophag",C621)))</f>
        <v>0</v>
      </c>
      <c r="L621" t="b">
        <f>OR(ISNUMBER(FIND("morpholog",C621)))</f>
        <v>0</v>
      </c>
      <c r="M621" t="b">
        <f>OR(ISNUMBER(FIND("fibrosis",C621)),ISNUMBER(FIND("Fibrosis",C621)),ISNUMBER(FIND("fibrot",C621)))</f>
        <v>0</v>
      </c>
      <c r="N621" t="b">
        <f>OR(ISNUMBER(FIND("offspring",C621)),ISNUMBER(FIND("Parental",C621)),ISNUMBER(FIND("parental",C621)),ISNUMBER(FIND("germline",C621)),ISNUMBER(FIND("reproduc",C621)),ISNUMBER(FIND("embryo",C621)))</f>
        <v>0</v>
      </c>
      <c r="O621" t="b">
        <f>OR(ISNUMBER(FIND("metabol",C621)),ISNUMBER(FIND("Metabol",C621)),ISNUMBER(FIND("digest",C621)),ISNUMBER(FIND("mitochon",C621)))</f>
        <v>0</v>
      </c>
      <c r="P621" t="b">
        <f>OR(ISNUMBER(FIND("ecotox",C621)),ISNUMBER(FIND("Ecotox",B621)),ISNUMBER(FIND("ecotox",B621)),ISNUMBER(FIND("Ecotox",C621)))</f>
        <v>1</v>
      </c>
      <c r="Q621" t="b">
        <f>OR(ISNUMBER(FIND("Bioaccum",C621)),ISNUMBER(FIND("bioaccum",C621)),ISNUMBER(FIND("accum",C621)))</f>
        <v>0</v>
      </c>
      <c r="R621" t="b">
        <f>OR(ISNUMBER(FIND("Occupation",C621)),ISNUMBER(FIND("occupation",C621)),ISNUMBER(FIND("worker",C621)),ISNUMBER(FIND("workforce",C621)))</f>
        <v>0</v>
      </c>
      <c r="S621" t="b">
        <f>NOT(OR(F621,G621,H621,I621,J621,K621,L621,M621,N621,O621,P621,Q621,R621))</f>
        <v>0</v>
      </c>
      <c r="U621" t="b">
        <f>OR(Table1[[#This Row],[Inflammation]],Table1[[#This Row],[Immune]])</f>
        <v>0</v>
      </c>
      <c r="V621" t="str">
        <f>IF(OR(Table1[[#This Row],[Rodents]],Table1[[#This Row],[Human]],Table1[[#This Row],[Pig]]),OR(ISNUMBER(FIND("intratrach",C621)),ISNUMBER(FIND("nasal ",C621)),ISNUMBER(FIND("instill",C621))),"NA")</f>
        <v>NA</v>
      </c>
      <c r="W621" t="str">
        <f>IF(OR(Table1[[#This Row],[Rodents]],Table1[[#This Row],[Human]],Table1[[#This Row],[Pig]]),OR(ISNUMBER(FIND("dermal",C621)),ISNUMBER(FIND("skin ",C621))),"NA")</f>
        <v>NA</v>
      </c>
      <c r="X621" t="str">
        <f>IF(OR(Table1[[#This Row],[Rodents]],Table1[[#This Row],[Human]],Table1[[#This Row],[Pig]]),OR(ISNUMBER(FIND("injected",C621)),ISNUMBER(FIND("periton",C621)),ISNUMBER(FIND("intrascrot",C621))),"NA")</f>
        <v>NA</v>
      </c>
      <c r="Y621" t="str">
        <f>IF(OR(Table1[[#This Row],[Rodents]],Table1[[#This Row],[Human]],Table1[[#This Row],[Pig]]),NOT(OR(Table1[[#This Row],[Inhaled/Intratracheal/intranasal]],Table1[[#This Row],[Dermal]],Table1[[#This Row],[Injected]])),"NA")</f>
        <v>NA</v>
      </c>
      <c r="AA621" t="b">
        <f>OR(ISNUMBER(FIND("fish ",C621)),ISNUMBER(FIND("Fish ",C621)),ISNUMBER(FIND("aquatic",C621)),ISNUMBER(FIND("daphnids",C621)),ISNUMBER(FIND("Carcinus maenas",C621)),ISNUMBER(FIND("Daphnia",C621)),ISNUMBER(FIND("Ruditapes philippinarum",C621)),ISNUMBER(FIND("daphnia",C621)),ISNUMBER(FIND("marine",C621)),ISNUMBER(FIND("mussel",C621)),ISNUMBER(FIND("algae",C621)),ISNUMBER(FIND("Donax faba",C621)),ISNUMBER(FIND("estuarine",C621)),ISNUMBER(FIND("snail",C621)),ISNUMBER(FIND("Prorocentrum donghaiense",C621)) )</f>
        <v>1</v>
      </c>
      <c r="AB621" t="b">
        <f>OR(ISNUMBER(FIND(" rat ",C621)),ISNUMBER(FIND(" rats ",C621)),ISNUMBER(FIND(" Rats ",C621)),ISNUMBER(FIND(" Rat ",C621)),ISNUMBER(FIND(" rat.",C621)),ISNUMBER(FIND(" rats.",C621)),ISNUMBER(FIND("mouse",C621)),ISNUMBER(FIND("mice",C621)), ISNUMBER(FIND(" Mice",C621)))</f>
        <v>0</v>
      </c>
      <c r="AC621" t="b">
        <f>OR(ISNUMBER(FIND(" cell ",C621)),ISNUMBER(FIND("fibroblast",C621)),ISNUMBER(FIND("macrophage",C621)),ISNUMBER(FIND("epithelial",C621)),ISNUMBER(FIND("endothelial",C621)),ISNUMBER(FIND("neuron",C621)),ISNUMBER(FIND(" cells ",C621)),ISNUMBER(FIND("RBC",C621)),ISNUMBER(FIND("mitochond",C621)),ISNUMBER(FIND("adipocyte",C621)),ISNUMBER(FIND("osteo",C621)),ISNUMBER(FIND("keratin",C621)),ISNUMBER(FIND(" cell's ",C621)),ISNUMBER(FIND("eukary",C621)),ISNUMBER(FIND("sperm",C621)))</f>
        <v>0</v>
      </c>
      <c r="AD621" t="b">
        <f>OR(ISNUMBER(FIND("human",B621)),ISNUMBER(FIND("workers",B621)),ISNUMBER(FIND("workforces",B621)),ISNUMBER(FIND("occupational",B621)),ISNUMBER(FIND("Case report",B621)),ISNUMBER(FIND("Workplaces",B621)),ISNUMBER(FIND("worker",B621)))</f>
        <v>0</v>
      </c>
      <c r="AE621" t="b">
        <f>OR(ISNUMBER(FIND(" plant ",C621)),ISNUMBER(FIND("Plant ",C621)),ISNUMBER(FIND("tomato",C621)),ISNUMBER(FIND("plants",C621)),ISNUMBER(FIND("Plants",C621)),ISNUMBER(FIND("algae",C621)),ISNUMBER(FIND("lettuce",C621)),ISNUMBER(FIND("green gram sprouts ",C621)),ISNUMBER(FIND("Cucurbita pepo",C621)),ISNUMBER(FIND("bean ",C621)),ISNUMBER(FIND("chloroplast",C621)),ISNUMBER(FIND("chlorophyll",C621)),ISNUMBER(FIND("seedling",C621)),ISNUMBER(FIND("canola",C621)),ISNUMBER(FIND("shoot",C621)),ISNUMBER(FIND("photosynthes",C621)),ISNUMBER(FIND(" leaves ",C621)),,ISNUMBER(FIND("agriculture",C621)),ISNUMBER(FIND(" crops ",C621)))</f>
        <v>0</v>
      </c>
      <c r="AF621" t="b">
        <f>OR(ISNUMBER(FIND("bacteria",C621)),ISNUMBER(FIND("Bacteria",C621)),ISNUMBER(FIND("Bacterium",C621)),ISNUMBER(FIND("bacterium",C621)),ISNUMBER(FIND(" coli ",C621)))</f>
        <v>0</v>
      </c>
      <c r="AG621" t="b">
        <f>OR(ISNUMBER(FIND("fungi",C621)),ISNUMBER(FIND("Fungi",C621)),ISNUMBER(FIND("fungus",C621)),ISNUMBER(FIND("Fungus",C621)),ISNUMBER(FIND("mushroom",C621)),ISNUMBER(FIND("Mushroom",C621)),ISNUMBER(FIND(" mold ",C621)))</f>
        <v>0</v>
      </c>
      <c r="AH621" t="b">
        <f>OR(ISNUMBER(FIND("Pig ",C621)),ISNUMBER(FIND("pig ",C621)),ISNUMBER(FIND("Pigs ",C621)),ISNUMBER(FIND("pigs ",C621)))</f>
        <v>0</v>
      </c>
      <c r="AI621" t="b">
        <f>OR(ISNUMBER(FIND(" C. elegans",C621)),ISNUMBER(FIND("Caenorhabditis elegans",C621)),ISNUMBER(FIND("earthworms",C621)),ISNUMBER(FIND(" Ficopomatus enigmaticus",C621)),ISNUMBER(FIND("larva",C621)),ISNUMBER(FIND("Lumbriculus variegatus",C621)),ISNUMBER(FIND("nematode",C621)))</f>
        <v>0</v>
      </c>
      <c r="AJ621" t="b">
        <f>NOT(OR(AA621,AB621,AC621,AD621,AE621,AF621,AG621,AH621,AI621))</f>
        <v>0</v>
      </c>
      <c r="AL621" t="b">
        <f>OR(AA621,AB621,AD621,AE621,AF621,AG621,AH621,AI621)</f>
        <v>1</v>
      </c>
      <c r="AM621" t="b">
        <f>IF(Table1[[#This Row],[In vivo?]],IF(Table1[[#This Row],[Cell]],FALSE,TRUE),FALSE)</f>
        <v>1</v>
      </c>
      <c r="AN621" t="b">
        <f>AND(AC621,AL621)</f>
        <v>0</v>
      </c>
      <c r="AO621" t="b">
        <f>IF(Table1[[#This Row],[Cell]],IF(Table1[[#This Row],[In vivo?]],FALSE,TRUE),FALSE)</f>
        <v>0</v>
      </c>
      <c r="AP621" t="b">
        <f>NOT(OR(Table1[[#This Row],[In vivo?]],Table1[[#This Row],[Only in Cell]]))</f>
        <v>0</v>
      </c>
      <c r="AQ621" t="str">
        <f>IF(OR(Table1[[#This Row],[Rodents]],Table1[[#This Row],[Human]],Table1[[#This Row],[Pig]]),OR(ISNUMBER(FIND("pulmonary",C621)),ISNUMBER(FIND("lung",C621))),"NA")</f>
        <v>NA</v>
      </c>
      <c r="AR621" t="str">
        <f>IF(OR(Table1[[#This Row],[Rodents]],Table1[[#This Row],[Human]],Table1[[#This Row],[Pig]]),OR(ISNUMBER(FIND("skin",C621)),ISNUMBER(FIND("dermal",C621))),"NA")</f>
        <v>NA</v>
      </c>
      <c r="AS621" t="str">
        <f>IF(OR(Table1[[#This Row],[Rodents]],Table1[[#This Row],[Human]],Table1[[#This Row],[Pig]]),OR(ISNUMBER(FIND("liver",C621)),ISNUMBER(FIND("hepat",C621))),"NA")</f>
        <v>NA</v>
      </c>
      <c r="AT621" t="str">
        <f>IF(OR(Table1[[#This Row],[Rodents]],Table1[[#This Row],[Human]],Table1[[#This Row],[Pig]]),OR(ISNUMBER(FIND("kidney",C621)),ISNUMBER(FIND("neph",C621))),"NA")</f>
        <v>NA</v>
      </c>
      <c r="AU621" t="str">
        <f>IF(OR(Table1[[#This Row],[Rodents]],Table1[[#This Row],[Human]],Table1[[#This Row],[Pig]]),OR(ISNUMBER(FIND("brain",C621)),ISNUMBER(FIND("neur",C621)),ISNUMBER(FIND("nerv",C621))),"NA")</f>
        <v>NA</v>
      </c>
      <c r="AV621" t="str">
        <f>IF(OR(Table1[[#This Row],[Rodents]],Table1[[#This Row],[Human]],Table1[[#This Row],[Pig]]),OR(ISNUMBER(FIND("heart",C621)),ISNUMBER(FIND("cardi",C621))),"NA")</f>
        <v>NA</v>
      </c>
      <c r="AW621" t="str">
        <f>IF(OR(Table1[[#This Row],[Rodents]],Table1[[#This Row],[Human]],Table1[[#This Row],[Pig]]),OR(ISNUMBER(FIND("gastro",C621)),ISNUMBER(FIND("intesti",C621)),ISNUMBER(FIND("stomach",C621))),"NA")</f>
        <v>NA</v>
      </c>
      <c r="AX621" t="str">
        <f>IF(OR(Table1[[#This Row],[Rodents]],Table1[[#This Row],[Human]],Table1[[#This Row],[Pig]]),NOT(OR(AQ621,AR621,AS621,AT621,AU621,AV621,AW621)),"NA")</f>
        <v>NA</v>
      </c>
      <c r="AY621" t="b">
        <f>OR(ISNUMBER(FIND("SWCNT",C621)),ISNUMBER(FIND("SWNT",C621)),ISNUMBER(FIND("single-wall",C621)),ISNUMBER(FIND("single wall",C621)),ISNUMBER(FIND("Single wall",C621)),ISNUMBER(FIND("Single-wall",C621)),ISNUMBER(FIND("SWCNT",B621)),ISNUMBER(FIND("SWNT",B621)),ISNUMBER(FIND("single-wall",B621)),ISNUMBER(FIND("single wall",B621)),ISNUMBER(FIND("Single-wall",B621)),ISNUMBER(FIND("Single wall",B621)))</f>
        <v>0</v>
      </c>
      <c r="AZ621" t="b">
        <f>OR(ISNUMBER(FIND("MWCNT",C621)),ISNUMBER(FIND("MWNT",C621)),ISNUMBER(FIND("multi-wall",C621)),ISNUMBER(FIND("multi wall",C621)),ISNUMBER(FIND("multiwall",C621)),ISNUMBER(FIND("Multi-wall",C621)),ISNUMBER(FIND("Multi wall",C621)),ISNUMBER(FIND("Multiwall",C621)),ISNUMBER(FIND("MWCNT",B621)),ISNUMBER(FIND("MWNT",B621)),ISNUMBER(FIND("multi-wall",B621)),ISNUMBER(FIND("multi wall",B621)),ISNUMBER(FIND("multiwall",B621)),ISNUMBER(FIND("Multi-wall",B621)),ISNUMBER(FIND("Multi wall",B621)),ISNUMBER(FIND("Multiwall",B621)),ISNUMBER(FIND("Double-wall",B621)),ISNUMBER(FIND("Double wall",B621)),ISNUMBER(FIND("Doublewall",B621)),ISNUMBER(FIND("double-wall",B621)),ISNUMBER(FIND("double wall",B621)),ISNUMBER(FIND("doublewall",B621)))</f>
        <v>1</v>
      </c>
      <c r="BA621" t="b">
        <f>AND(Table1[[#This Row],[SWCNT]],Table1[[#This Row],[MWCNT]])</f>
        <v>0</v>
      </c>
      <c r="BB621" t="b">
        <f>IF(Table1[[#This Row],[SWCNT]]=TRUE,FALSE,IF(Table1[[#This Row],[MWCNT]]=TRUE,FALSE,TRUE))</f>
        <v>0</v>
      </c>
      <c r="BC621" s="18"/>
    </row>
    <row r="622" spans="1:55" ht="185">
      <c r="A622" t="s">
        <v>81</v>
      </c>
      <c r="B622" s="2" t="s">
        <v>82</v>
      </c>
      <c r="C622" s="16" t="s">
        <v>83</v>
      </c>
      <c r="D622" s="17" t="s">
        <v>42</v>
      </c>
      <c r="E622" s="2">
        <v>2023</v>
      </c>
      <c r="F622" t="b">
        <f>OR(ISNUMBER(FIND("cytotoxic",C622)),ISNUMBER(FIND("Cytotoxic",C622)),ISNUMBER(FIND("cellular toxicity",C622)),ISNUMBER(FIND("cell death",C622)),ISNUMBER(FIND("viable",C622)),ISNUMBER(FIND("phytotoxic",C622)),ISNUMBER(FIND("acute toxicity",C622)),ISNUMBER(FIND("MTT",C622)),ISNUMBER(FIND("survival",C622)),ISNUMBER(FIND("prolifer",C622)),ISNUMBER(FIND("apoptosis",C622)),ISNUMBER(FIND("neurotoxic",C622)),ISNUMBER(FIND("  lysis ",C622)),ISNUMBER(FIND("necrosis",C622)),ISNUMBER(FIND("cellular death",C622))*3,ISNUMBER(FIND("LDH",C622)),ISNUMBER(FIND("Acute toxicity",C622)))</f>
        <v>1</v>
      </c>
      <c r="G622" t="b">
        <f>OR(ISNUMBER(FIND("genotoxic",C622)),ISNUMBER(FIND("genotoxicity",C622)),ISNUMBER(FIND("DNA damage",C622)),ISNUMBER(FIND("DNA",C622)),ISNUMBER(FIND("RNA",C622)),ISNUMBER(FIND("mesothelioma",C622)),ISNUMBER(FIND("carcino",C622)),ISNUMBER(FIND("mutagen",C622)),ISNUMBER(FIND("genetic",C622)))</f>
        <v>0</v>
      </c>
      <c r="H622" t="b">
        <f>OR(ISNUMBER(FIND("inflammatory",C622)),ISNUMBER(FIND("inflamm",C622)))</f>
        <v>0</v>
      </c>
      <c r="I622" t="b">
        <f>OR(ISNUMBER(FIND("immune",C622)),ISNUMBER(FIND("immunological",C622)),ISNUMBER(FIND("interleuk",C622)),ISNUMBER(FIND("platelet activation",C622)),ISNUMBER(FIND("monocyte",C622)),ISNUMBER(FIND("leukocyte",C622)),ISNUMBER(FIND("cytokine",C622)),ISNUMBER(FIND("CD4",C622)),ISNUMBER(FIND("CD8",C622)),ISNUMBER(FIND("T-cell",C622)))</f>
        <v>1</v>
      </c>
      <c r="J622" t="b">
        <f>OR(ISNUMBER(FIND("reactive oxygen",C622)),ISNUMBER(FIND("ROS",C622)),ISNUMBER(FIND("free radical",C622)),ISNUMBER(FIND("oxidative stress",C622)),ISNUMBER(FIND("peroxid",C622)),ISNUMBER(FIND("oxidative",C622)),ISNUMBER(FIND("antioxid",C622)))</f>
        <v>0</v>
      </c>
      <c r="K622" t="b">
        <f>OR(ISNUMBER(FIND("autophag",C622)))</f>
        <v>0</v>
      </c>
      <c r="L622" t="b">
        <f>OR(ISNUMBER(FIND("morpholog",C622)))</f>
        <v>0</v>
      </c>
      <c r="M622" t="b">
        <f>OR(ISNUMBER(FIND("fibrosis",C622)),ISNUMBER(FIND("Fibrosis",C622)),ISNUMBER(FIND("fibrot",C622)))</f>
        <v>0</v>
      </c>
      <c r="N622" t="b">
        <f>OR(ISNUMBER(FIND("offspring",C622)),ISNUMBER(FIND("Parental",C622)),ISNUMBER(FIND("parental",C622)),ISNUMBER(FIND("germline",C622)),ISNUMBER(FIND("reproduc",C622)),ISNUMBER(FIND("embryo",C622)))</f>
        <v>0</v>
      </c>
      <c r="O622" t="b">
        <f>OR(ISNUMBER(FIND("metabol",C622)),ISNUMBER(FIND("Metabol",C622)),ISNUMBER(FIND("digest",C622)),ISNUMBER(FIND("mitochon",C622)))</f>
        <v>0</v>
      </c>
      <c r="P622" t="b">
        <f>OR(ISNUMBER(FIND("ecotox",C622)),ISNUMBER(FIND("Ecotox",B622)),ISNUMBER(FIND("ecotox",B622)),ISNUMBER(FIND("Ecotox",C622)))</f>
        <v>0</v>
      </c>
      <c r="Q622" t="b">
        <f>OR(ISNUMBER(FIND("Bioaccum",C622)),ISNUMBER(FIND("bioaccum",C622)),ISNUMBER(FIND("accum",C622)))</f>
        <v>0</v>
      </c>
      <c r="R622" t="b">
        <f>OR(ISNUMBER(FIND("Occupation",C622)),ISNUMBER(FIND("occupation",C622)),ISNUMBER(FIND("worker",C622)),ISNUMBER(FIND("workforce",C622)))</f>
        <v>1</v>
      </c>
      <c r="S622" t="b">
        <f>NOT(OR(F622,G622,H622,I622,J622,K622,L622,M622,N622,O622,P622,Q622,R622))</f>
        <v>0</v>
      </c>
      <c r="U622" t="b">
        <f>OR(Table1[[#This Row],[Inflammation]],Table1[[#This Row],[Immune]])</f>
        <v>1</v>
      </c>
      <c r="V622" t="str">
        <f>IF(OR(Table1[[#This Row],[Rodents]],Table1[[#This Row],[Human]],Table1[[#This Row],[Pig]]),OR(ISNUMBER(FIND("intratrach",C622)),ISNUMBER(FIND("nasal ",C622)),ISNUMBER(FIND("instill",C622))),"NA")</f>
        <v>NA</v>
      </c>
      <c r="W622" t="str">
        <f>IF(OR(Table1[[#This Row],[Rodents]],Table1[[#This Row],[Human]],Table1[[#This Row],[Pig]]),OR(ISNUMBER(FIND("dermal",C622)),ISNUMBER(FIND("skin ",C622))),"NA")</f>
        <v>NA</v>
      </c>
      <c r="X622" t="str">
        <f>IF(OR(Table1[[#This Row],[Rodents]],Table1[[#This Row],[Human]],Table1[[#This Row],[Pig]]),OR(ISNUMBER(FIND("injected",C622)),ISNUMBER(FIND("periton",C622)),ISNUMBER(FIND("intrascrot",C622))),"NA")</f>
        <v>NA</v>
      </c>
      <c r="Y622" t="str">
        <f>IF(OR(Table1[[#This Row],[Rodents]],Table1[[#This Row],[Human]],Table1[[#This Row],[Pig]]),NOT(OR(Table1[[#This Row],[Inhaled/Intratracheal/intranasal]],Table1[[#This Row],[Dermal]],Table1[[#This Row],[Injected]])),"NA")</f>
        <v>NA</v>
      </c>
      <c r="AA622" t="b">
        <f>OR(ISNUMBER(FIND("fish ",C622)),ISNUMBER(FIND("Fish ",C622)),ISNUMBER(FIND("aquatic",C622)),ISNUMBER(FIND("daphnids",C622)),ISNUMBER(FIND("Carcinus maenas",C622)),ISNUMBER(FIND("Daphnia",C622)),ISNUMBER(FIND("Ruditapes philippinarum",C622)),ISNUMBER(FIND("daphnia",C622)),ISNUMBER(FIND("marine",C622)),ISNUMBER(FIND("mussel",C622)),ISNUMBER(FIND("algae",C622)),ISNUMBER(FIND("Donax faba",C622)),ISNUMBER(FIND("estuarine",C622)),ISNUMBER(FIND("snail",C622)),ISNUMBER(FIND("Prorocentrum donghaiense",C622)) )</f>
        <v>0</v>
      </c>
      <c r="AB622" t="b">
        <f>OR(ISNUMBER(FIND(" rat ",C622)),ISNUMBER(FIND(" rats ",C622)),ISNUMBER(FIND(" Rats ",C622)),ISNUMBER(FIND(" Rat ",C622)),ISNUMBER(FIND(" rat.",C622)),ISNUMBER(FIND(" rats.",C622)),ISNUMBER(FIND("mouse",C622)),ISNUMBER(FIND("mice",C622)), ISNUMBER(FIND(" Mice",C622)))</f>
        <v>0</v>
      </c>
      <c r="AC622" t="b">
        <f>OR(ISNUMBER(FIND(" cell ",C622)),ISNUMBER(FIND("fibroblast",C622)),ISNUMBER(FIND("macrophage",C622)),ISNUMBER(FIND("epithelial",C622)),ISNUMBER(FIND("endothelial",C622)),ISNUMBER(FIND("neuron",C622)),ISNUMBER(FIND(" cells ",C622)),ISNUMBER(FIND("RBC",C622)),ISNUMBER(FIND("mitochond",C622)),ISNUMBER(FIND("adipocyte",C622)),ISNUMBER(FIND("osteo",C622)),ISNUMBER(FIND("keratin",C622)),ISNUMBER(FIND(" cell's ",C622)),ISNUMBER(FIND("eukary",C622)),ISNUMBER(FIND("sperm",C622)))</f>
        <v>1</v>
      </c>
      <c r="AD622" t="b">
        <f>OR(ISNUMBER(FIND("human",B622)),ISNUMBER(FIND("workers",B622)),ISNUMBER(FIND("workforces",B622)),ISNUMBER(FIND("occupational",B622)),ISNUMBER(FIND("Case report",B622)),ISNUMBER(FIND("Workplaces",B622)),ISNUMBER(FIND("worker",B622)))</f>
        <v>0</v>
      </c>
      <c r="AE622" t="b">
        <f>OR(ISNUMBER(FIND(" plant ",C622)),ISNUMBER(FIND("Plant ",C622)),ISNUMBER(FIND("tomato",C622)),ISNUMBER(FIND("plants",C622)),ISNUMBER(FIND("Plants",C622)),ISNUMBER(FIND("algae",C622)),ISNUMBER(FIND("lettuce",C622)),ISNUMBER(FIND("green gram sprouts ",C622)),ISNUMBER(FIND("Cucurbita pepo",C622)),ISNUMBER(FIND("bean ",C622)),ISNUMBER(FIND("chloroplast",C622)),ISNUMBER(FIND("chlorophyll",C622)),ISNUMBER(FIND("seedling",C622)),ISNUMBER(FIND("canola",C622)),ISNUMBER(FIND("shoot",C622)),ISNUMBER(FIND("photosynthes",C622)),ISNUMBER(FIND(" leaves ",C622)),,ISNUMBER(FIND("agriculture",C622)),ISNUMBER(FIND(" crops ",C622)))</f>
        <v>0</v>
      </c>
      <c r="AF622" t="b">
        <f>OR(ISNUMBER(FIND("bacteria",C622)),ISNUMBER(FIND("Bacteria",C622)),ISNUMBER(FIND("Bacterium",C622)),ISNUMBER(FIND("bacterium",C622)),ISNUMBER(FIND(" coli ",C622)))</f>
        <v>0</v>
      </c>
      <c r="AG622" t="b">
        <f>OR(ISNUMBER(FIND("fungi",C622)),ISNUMBER(FIND("Fungi",C622)),ISNUMBER(FIND("fungus",C622)),ISNUMBER(FIND("Fungus",C622)),ISNUMBER(FIND("mushroom",C622)),ISNUMBER(FIND("Mushroom",C622)),ISNUMBER(FIND(" mold ",C622)))</f>
        <v>0</v>
      </c>
      <c r="AH622" t="b">
        <f>OR(ISNUMBER(FIND("Pig ",C622)),ISNUMBER(FIND("pig ",C622)),ISNUMBER(FIND("Pigs ",C622)),ISNUMBER(FIND("pigs ",C622)))</f>
        <v>0</v>
      </c>
      <c r="AI622" t="b">
        <f>OR(ISNUMBER(FIND(" C. elegans",C622)),ISNUMBER(FIND("Caenorhabditis elegans",C622)),ISNUMBER(FIND("earthworms",C622)),ISNUMBER(FIND(" Ficopomatus enigmaticus",C622)),ISNUMBER(FIND("larva",C622)),ISNUMBER(FIND("Lumbriculus variegatus",C622)),ISNUMBER(FIND("nematode",C622)))</f>
        <v>0</v>
      </c>
      <c r="AJ622" t="b">
        <f>NOT(OR(AA622,AB622,AC622,AD622,AE622,AF622,AG622,AH622,AI622))</f>
        <v>0</v>
      </c>
      <c r="AL622" t="b">
        <f>OR(AA622,AB622,AD622,AE622,AF622,AG622,AH622,AI622)</f>
        <v>0</v>
      </c>
      <c r="AM622" t="b">
        <f>IF(Table1[[#This Row],[In vivo?]],IF(Table1[[#This Row],[Cell]],FALSE,TRUE),FALSE)</f>
        <v>0</v>
      </c>
      <c r="AN622" t="b">
        <f>AND(AC622,AL622)</f>
        <v>0</v>
      </c>
      <c r="AO622" t="b">
        <f>IF(Table1[[#This Row],[Cell]],IF(Table1[[#This Row],[In vivo?]],FALSE,TRUE),FALSE)</f>
        <v>1</v>
      </c>
      <c r="AP622" t="b">
        <f>NOT(OR(Table1[[#This Row],[In vivo?]],Table1[[#This Row],[Only in Cell]]))</f>
        <v>0</v>
      </c>
      <c r="AQ622" t="str">
        <f>IF(OR(Table1[[#This Row],[Rodents]],Table1[[#This Row],[Human]],Table1[[#This Row],[Pig]]),OR(ISNUMBER(FIND("pulmonary",C622)),ISNUMBER(FIND("lung",C622))),"NA")</f>
        <v>NA</v>
      </c>
      <c r="AR622" t="str">
        <f>IF(OR(Table1[[#This Row],[Rodents]],Table1[[#This Row],[Human]],Table1[[#This Row],[Pig]]),OR(ISNUMBER(FIND("skin",C622)),ISNUMBER(FIND("dermal",C622))),"NA")</f>
        <v>NA</v>
      </c>
      <c r="AS622" t="str">
        <f>IF(OR(Table1[[#This Row],[Rodents]],Table1[[#This Row],[Human]],Table1[[#This Row],[Pig]]),OR(ISNUMBER(FIND("liver",C622)),ISNUMBER(FIND("hepat",C622))),"NA")</f>
        <v>NA</v>
      </c>
      <c r="AT622" t="str">
        <f>IF(OR(Table1[[#This Row],[Rodents]],Table1[[#This Row],[Human]],Table1[[#This Row],[Pig]]),OR(ISNUMBER(FIND("kidney",C622)),ISNUMBER(FIND("neph",C622))),"NA")</f>
        <v>NA</v>
      </c>
      <c r="AU622" t="str">
        <f>IF(OR(Table1[[#This Row],[Rodents]],Table1[[#This Row],[Human]],Table1[[#This Row],[Pig]]),OR(ISNUMBER(FIND("brain",C622)),ISNUMBER(FIND("neur",C622)),ISNUMBER(FIND("nerv",C622))),"NA")</f>
        <v>NA</v>
      </c>
      <c r="AV622" t="str">
        <f>IF(OR(Table1[[#This Row],[Rodents]],Table1[[#This Row],[Human]],Table1[[#This Row],[Pig]]),OR(ISNUMBER(FIND("heart",C622)),ISNUMBER(FIND("cardi",C622))),"NA")</f>
        <v>NA</v>
      </c>
      <c r="AW622" t="str">
        <f>IF(OR(Table1[[#This Row],[Rodents]],Table1[[#This Row],[Human]],Table1[[#This Row],[Pig]]),OR(ISNUMBER(FIND("gastro",C622)),ISNUMBER(FIND("intesti",C622)),ISNUMBER(FIND("stomach",C622))),"NA")</f>
        <v>NA</v>
      </c>
      <c r="AX622" t="str">
        <f>IF(OR(Table1[[#This Row],[Rodents]],Table1[[#This Row],[Human]],Table1[[#This Row],[Pig]]),NOT(OR(AQ622,AR622,AS622,AT622,AU622,AV622,AW622)),"NA")</f>
        <v>NA</v>
      </c>
      <c r="AY622" t="b">
        <f>OR(ISNUMBER(FIND("SWCNT",C622)),ISNUMBER(FIND("SWNT",C622)),ISNUMBER(FIND("single-wall",C622)),ISNUMBER(FIND("single wall",C622)),ISNUMBER(FIND("Single wall",C622)),ISNUMBER(FIND("Single-wall",C622)),ISNUMBER(FIND("SWCNT",B622)),ISNUMBER(FIND("SWNT",B622)),ISNUMBER(FIND("single-wall",B622)),ISNUMBER(FIND("single wall",B622)),ISNUMBER(FIND("Single-wall",B622)),ISNUMBER(FIND("Single wall",B622)))</f>
        <v>0</v>
      </c>
      <c r="AZ622" t="b">
        <f>OR(ISNUMBER(FIND("MWCNT",C622)),ISNUMBER(FIND("MWNT",C622)),ISNUMBER(FIND("multi-wall",C622)),ISNUMBER(FIND("multi wall",C622)),ISNUMBER(FIND("multiwall",C622)),ISNUMBER(FIND("Multi-wall",C622)),ISNUMBER(FIND("Multi wall",C622)),ISNUMBER(FIND("Multiwall",C622)),ISNUMBER(FIND("MWCNT",B622)),ISNUMBER(FIND("MWNT",B622)),ISNUMBER(FIND("multi-wall",B622)),ISNUMBER(FIND("multi wall",B622)),ISNUMBER(FIND("multiwall",B622)),ISNUMBER(FIND("Multi-wall",B622)),ISNUMBER(FIND("Multi wall",B622)),ISNUMBER(FIND("Multiwall",B622)),ISNUMBER(FIND("Double-wall",B622)),ISNUMBER(FIND("Double wall",B622)),ISNUMBER(FIND("Doublewall",B622)),ISNUMBER(FIND("double-wall",B622)),ISNUMBER(FIND("double wall",B622)),ISNUMBER(FIND("doublewall",B622)))</f>
        <v>0</v>
      </c>
      <c r="BA622" t="b">
        <f>AND(Table1[[#This Row],[SWCNT]],Table1[[#This Row],[MWCNT]])</f>
        <v>0</v>
      </c>
      <c r="BB622" t="b">
        <f>IF(Table1[[#This Row],[SWCNT]]=TRUE,FALSE,IF(Table1[[#This Row],[MWCNT]]=TRUE,FALSE,TRUE))</f>
        <v>1</v>
      </c>
      <c r="BC622" s="18"/>
    </row>
    <row r="623" spans="1:55" ht="314.5">
      <c r="A623" t="s">
        <v>891</v>
      </c>
      <c r="B623" s="2" t="s">
        <v>893</v>
      </c>
      <c r="C623" s="16" t="s">
        <v>895</v>
      </c>
      <c r="D623" s="17" t="s">
        <v>897</v>
      </c>
      <c r="E623" s="2">
        <v>2020</v>
      </c>
      <c r="F623" t="b">
        <f>OR(ISNUMBER(FIND("cytotoxic",C623)),ISNUMBER(FIND("Cytotoxic",C623)),ISNUMBER(FIND("cellular toxicity",C623)),ISNUMBER(FIND("cell death",C623)),ISNUMBER(FIND("viable",C623)),ISNUMBER(FIND("phytotoxic",C623)),ISNUMBER(FIND("acute toxicity",C623)),ISNUMBER(FIND("MTT",C623)),ISNUMBER(FIND("survival",C623)),ISNUMBER(FIND("prolifer",C623)),ISNUMBER(FIND("apoptosis",C623)),ISNUMBER(FIND("neurotoxic",C623)),ISNUMBER(FIND("  lysis ",C623)),ISNUMBER(FIND("necrosis",C623)),ISNUMBER(FIND("cellular death",C623))*3,ISNUMBER(FIND("LDH",C623)),ISNUMBER(FIND("Acute toxicity",C623)))</f>
        <v>1</v>
      </c>
      <c r="G623" t="b">
        <f>OR(ISNUMBER(FIND("genotoxic",C623)),ISNUMBER(FIND("genotoxicity",C623)),ISNUMBER(FIND("DNA damage",C623)),ISNUMBER(FIND("DNA",C623)),ISNUMBER(FIND("RNA",C623)),ISNUMBER(FIND("mesothelioma",C623)),ISNUMBER(FIND("carcino",C623)),ISNUMBER(FIND("mutagen",C623)),ISNUMBER(FIND("genetic",C623)))</f>
        <v>0</v>
      </c>
      <c r="H623" t="b">
        <f>OR(ISNUMBER(FIND("inflammatory",C623)),ISNUMBER(FIND("inflamm",C623)))</f>
        <v>0</v>
      </c>
      <c r="I623" t="b">
        <f>OR(ISNUMBER(FIND("immune",C623)),ISNUMBER(FIND("immunological",C623)),ISNUMBER(FIND("interleuk",C623)),ISNUMBER(FIND("platelet activation",C623)),ISNUMBER(FIND("monocyte",C623)),ISNUMBER(FIND("leukocyte",C623)),ISNUMBER(FIND("cytokine",C623)),ISNUMBER(FIND("CD4",C623)),ISNUMBER(FIND("CD8",C623)),ISNUMBER(FIND("T-cell",C623)))</f>
        <v>0</v>
      </c>
      <c r="J623" t="b">
        <f>OR(ISNUMBER(FIND("reactive oxygen",C623)),ISNUMBER(FIND("ROS",C623)),ISNUMBER(FIND("free radical",C623)),ISNUMBER(FIND("oxidative stress",C623)),ISNUMBER(FIND("peroxid",C623)),ISNUMBER(FIND("oxidative",C623)),ISNUMBER(FIND("antioxid",C623)))</f>
        <v>0</v>
      </c>
      <c r="K623" t="b">
        <f>OR(ISNUMBER(FIND("autophag",C623)))</f>
        <v>0</v>
      </c>
      <c r="L623" t="b">
        <f>OR(ISNUMBER(FIND("morpholog",C623)))</f>
        <v>0</v>
      </c>
      <c r="M623" t="b">
        <f>OR(ISNUMBER(FIND("fibrosis",C623)),ISNUMBER(FIND("Fibrosis",C623)),ISNUMBER(FIND("fibrot",C623)))</f>
        <v>0</v>
      </c>
      <c r="N623" t="b">
        <f>OR(ISNUMBER(FIND("offspring",C623)),ISNUMBER(FIND("Parental",C623)),ISNUMBER(FIND("parental",C623)),ISNUMBER(FIND("germline",C623)),ISNUMBER(FIND("reproduc",C623)),ISNUMBER(FIND("embryo",C623)))</f>
        <v>0</v>
      </c>
      <c r="O623" t="b">
        <f>OR(ISNUMBER(FIND("metabol",C623)),ISNUMBER(FIND("Metabol",C623)),ISNUMBER(FIND("digest",C623)),ISNUMBER(FIND("mitochon",C623)))</f>
        <v>0</v>
      </c>
      <c r="P623" t="b">
        <f>OR(ISNUMBER(FIND("ecotox",C623)),ISNUMBER(FIND("Ecotox",B623)),ISNUMBER(FIND("ecotox",B623)),ISNUMBER(FIND("Ecotox",C623)))</f>
        <v>0</v>
      </c>
      <c r="Q623" t="b">
        <f>OR(ISNUMBER(FIND("Bioaccum",C623)),ISNUMBER(FIND("bioaccum",C623)),ISNUMBER(FIND("accum",C623)))</f>
        <v>0</v>
      </c>
      <c r="R623" t="b">
        <f>OR(ISNUMBER(FIND("Occupation",C623)),ISNUMBER(FIND("occupation",C623)),ISNUMBER(FIND("worker",C623)),ISNUMBER(FIND("workforce",C623)))</f>
        <v>0</v>
      </c>
      <c r="S623" t="b">
        <f>NOT(OR(F623,G623,H623,I623,J623,K623,L623,M623,N623,O623,P623,Q623,R623))</f>
        <v>0</v>
      </c>
      <c r="U623" t="b">
        <f>OR(Table1[[#This Row],[Inflammation]],Table1[[#This Row],[Immune]])</f>
        <v>0</v>
      </c>
      <c r="V623" t="str">
        <f>IF(OR(Table1[[#This Row],[Rodents]],Table1[[#This Row],[Human]],Table1[[#This Row],[Pig]]),OR(ISNUMBER(FIND("intratrach",C623)),ISNUMBER(FIND("nasal ",C623)),ISNUMBER(FIND("instill",C623))),"NA")</f>
        <v>NA</v>
      </c>
      <c r="W623" t="str">
        <f>IF(OR(Table1[[#This Row],[Rodents]],Table1[[#This Row],[Human]],Table1[[#This Row],[Pig]]),OR(ISNUMBER(FIND("dermal",C623)),ISNUMBER(FIND("skin ",C623))),"NA")</f>
        <v>NA</v>
      </c>
      <c r="X623" t="str">
        <f>IF(OR(Table1[[#This Row],[Rodents]],Table1[[#This Row],[Human]],Table1[[#This Row],[Pig]]),OR(ISNUMBER(FIND("injected",C623)),ISNUMBER(FIND("periton",C623)),ISNUMBER(FIND("intrascrot",C623))),"NA")</f>
        <v>NA</v>
      </c>
      <c r="Y623" t="str">
        <f>IF(OR(Table1[[#This Row],[Rodents]],Table1[[#This Row],[Human]],Table1[[#This Row],[Pig]]),NOT(OR(Table1[[#This Row],[Inhaled/Intratracheal/intranasal]],Table1[[#This Row],[Dermal]],Table1[[#This Row],[Injected]])),"NA")</f>
        <v>NA</v>
      </c>
      <c r="AA623" t="b">
        <f>OR(ISNUMBER(FIND("fish ",C623)),ISNUMBER(FIND("Fish ",C623)),ISNUMBER(FIND("aquatic",C623)),ISNUMBER(FIND("daphnids",C623)),ISNUMBER(FIND("Carcinus maenas",C623)),ISNUMBER(FIND("Daphnia",C623)),ISNUMBER(FIND("Ruditapes philippinarum",C623)),ISNUMBER(FIND("daphnia",C623)),ISNUMBER(FIND("marine",C623)),ISNUMBER(FIND("mussel",C623)),ISNUMBER(FIND("algae",C623)),ISNUMBER(FIND("Donax faba",C623)),ISNUMBER(FIND("estuarine",C623)),ISNUMBER(FIND("snail",C623)),ISNUMBER(FIND("Prorocentrum donghaiense",C623)) )</f>
        <v>0</v>
      </c>
      <c r="AB623" t="b">
        <f>OR(ISNUMBER(FIND(" rat ",C623)),ISNUMBER(FIND(" rats ",C623)),ISNUMBER(FIND(" Rats ",C623)),ISNUMBER(FIND(" Rat ",C623)),ISNUMBER(FIND(" rat.",C623)),ISNUMBER(FIND(" rats.",C623)),ISNUMBER(FIND("mouse",C623)),ISNUMBER(FIND("mice",C623)), ISNUMBER(FIND(" Mice",C623)))</f>
        <v>0</v>
      </c>
      <c r="AC623" t="b">
        <f>OR(ISNUMBER(FIND(" cell ",C623)),ISNUMBER(FIND("fibroblast",C623)),ISNUMBER(FIND("macrophage",C623)),ISNUMBER(FIND("epithelial",C623)),ISNUMBER(FIND("endothelial",C623)),ISNUMBER(FIND("neuron",C623)),ISNUMBER(FIND(" cells ",C623)),ISNUMBER(FIND("RBC",C623)),ISNUMBER(FIND("mitochond",C623)),ISNUMBER(FIND("adipocyte",C623)),ISNUMBER(FIND("osteo",C623)),ISNUMBER(FIND("keratin",C623)),ISNUMBER(FIND(" cell's ",C623)),ISNUMBER(FIND("eukary",C623)),ISNUMBER(FIND("sperm",C623)))</f>
        <v>1</v>
      </c>
      <c r="AD623" t="b">
        <f>OR(ISNUMBER(FIND("human",B623)),ISNUMBER(FIND("workers",B623)),ISNUMBER(FIND("workforces",B623)),ISNUMBER(FIND("occupational",B623)),ISNUMBER(FIND("Case report",B623)),ISNUMBER(FIND("Workplaces",B623)),ISNUMBER(FIND("worker",B623)))</f>
        <v>0</v>
      </c>
      <c r="AE623" t="b">
        <f>OR(ISNUMBER(FIND(" plant ",C623)),ISNUMBER(FIND("Plant ",C623)),ISNUMBER(FIND("tomato",C623)),ISNUMBER(FIND("plants",C623)),ISNUMBER(FIND("Plants",C623)),ISNUMBER(FIND("algae",C623)),ISNUMBER(FIND("lettuce",C623)),ISNUMBER(FIND("green gram sprouts ",C623)),ISNUMBER(FIND("Cucurbita pepo",C623)),ISNUMBER(FIND("bean ",C623)),ISNUMBER(FIND("chloroplast",C623)),ISNUMBER(FIND("chlorophyll",C623)),ISNUMBER(FIND("seedling",C623)),ISNUMBER(FIND("canola",C623)),ISNUMBER(FIND("shoot",C623)),ISNUMBER(FIND("photosynthes",C623)),ISNUMBER(FIND(" leaves ",C623)),,ISNUMBER(FIND("agriculture",C623)),ISNUMBER(FIND(" crops ",C623)))</f>
        <v>0</v>
      </c>
      <c r="AF623" t="b">
        <f>OR(ISNUMBER(FIND("bacteria",C623)),ISNUMBER(FIND("Bacteria",C623)),ISNUMBER(FIND("Bacterium",C623)),ISNUMBER(FIND("bacterium",C623)),ISNUMBER(FIND(" coli ",C623)))</f>
        <v>0</v>
      </c>
      <c r="AG623" t="b">
        <f>OR(ISNUMBER(FIND("fungi",C623)),ISNUMBER(FIND("Fungi",C623)),ISNUMBER(FIND("fungus",C623)),ISNUMBER(FIND("Fungus",C623)),ISNUMBER(FIND("mushroom",C623)),ISNUMBER(FIND("Mushroom",C623)),ISNUMBER(FIND(" mold ",C623)))</f>
        <v>0</v>
      </c>
      <c r="AH623" t="b">
        <f>OR(ISNUMBER(FIND("Pig ",C623)),ISNUMBER(FIND("pig ",C623)),ISNUMBER(FIND("Pigs ",C623)),ISNUMBER(FIND("pigs ",C623)))</f>
        <v>0</v>
      </c>
      <c r="AI623" t="b">
        <f>OR(ISNUMBER(FIND(" C. elegans",C623)),ISNUMBER(FIND("Caenorhabditis elegans",C623)),ISNUMBER(FIND("earthworms",C623)),ISNUMBER(FIND(" Ficopomatus enigmaticus",C623)),ISNUMBER(FIND("larva",C623)),ISNUMBER(FIND("Lumbriculus variegatus",C623)),ISNUMBER(FIND("nematode",C623)))</f>
        <v>0</v>
      </c>
      <c r="AJ623" t="b">
        <f>NOT(OR(AA623,AB623,AC623,AD623,AE623,AF623,AG623,AH623,AI623))</f>
        <v>0</v>
      </c>
      <c r="AL623" t="b">
        <f>OR(AA623,AB623,AD623,AE623,AF623,AG623,AH623,AI623)</f>
        <v>0</v>
      </c>
      <c r="AM623" t="b">
        <f>IF(Table1[[#This Row],[In vivo?]],IF(Table1[[#This Row],[Cell]],FALSE,TRUE),FALSE)</f>
        <v>0</v>
      </c>
      <c r="AN623" t="b">
        <f>AND(AC623,AL623)</f>
        <v>0</v>
      </c>
      <c r="AO623" t="b">
        <f>IF(Table1[[#This Row],[Cell]],IF(Table1[[#This Row],[In vivo?]],FALSE,TRUE),FALSE)</f>
        <v>1</v>
      </c>
      <c r="AP623" t="b">
        <f>NOT(OR(Table1[[#This Row],[In vivo?]],Table1[[#This Row],[Only in Cell]]))</f>
        <v>0</v>
      </c>
      <c r="AQ623" t="str">
        <f>IF(OR(Table1[[#This Row],[Rodents]],Table1[[#This Row],[Human]],Table1[[#This Row],[Pig]]),OR(ISNUMBER(FIND("pulmonary",C623)),ISNUMBER(FIND("lung",C623))),"NA")</f>
        <v>NA</v>
      </c>
      <c r="AR623" t="str">
        <f>IF(OR(Table1[[#This Row],[Rodents]],Table1[[#This Row],[Human]],Table1[[#This Row],[Pig]]),OR(ISNUMBER(FIND("skin",C623)),ISNUMBER(FIND("dermal",C623))),"NA")</f>
        <v>NA</v>
      </c>
      <c r="AS623" t="str">
        <f>IF(OR(Table1[[#This Row],[Rodents]],Table1[[#This Row],[Human]],Table1[[#This Row],[Pig]]),OR(ISNUMBER(FIND("liver",C623)),ISNUMBER(FIND("hepat",C623))),"NA")</f>
        <v>NA</v>
      </c>
      <c r="AT623" t="str">
        <f>IF(OR(Table1[[#This Row],[Rodents]],Table1[[#This Row],[Human]],Table1[[#This Row],[Pig]]),OR(ISNUMBER(FIND("kidney",C623)),ISNUMBER(FIND("neph",C623))),"NA")</f>
        <v>NA</v>
      </c>
      <c r="AU623" t="str">
        <f>IF(OR(Table1[[#This Row],[Rodents]],Table1[[#This Row],[Human]],Table1[[#This Row],[Pig]]),OR(ISNUMBER(FIND("brain",C623)),ISNUMBER(FIND("neur",C623)),ISNUMBER(FIND("nerv",C623))),"NA")</f>
        <v>NA</v>
      </c>
      <c r="AV623" t="str">
        <f>IF(OR(Table1[[#This Row],[Rodents]],Table1[[#This Row],[Human]],Table1[[#This Row],[Pig]]),OR(ISNUMBER(FIND("heart",C623)),ISNUMBER(FIND("cardi",C623))),"NA")</f>
        <v>NA</v>
      </c>
      <c r="AW623" t="str">
        <f>IF(OR(Table1[[#This Row],[Rodents]],Table1[[#This Row],[Human]],Table1[[#This Row],[Pig]]),OR(ISNUMBER(FIND("gastro",C623)),ISNUMBER(FIND("intesti",C623)),ISNUMBER(FIND("stomach",C623))),"NA")</f>
        <v>NA</v>
      </c>
      <c r="AX623" t="str">
        <f>IF(OR(Table1[[#This Row],[Rodents]],Table1[[#This Row],[Human]],Table1[[#This Row],[Pig]]),NOT(OR(AQ623,AR623,AS623,AT623,AU623,AV623,AW623)),"NA")</f>
        <v>NA</v>
      </c>
      <c r="AY623" t="b">
        <f>OR(ISNUMBER(FIND("SWCNT",C623)),ISNUMBER(FIND("SWNT",C623)),ISNUMBER(FIND("single-wall",C623)),ISNUMBER(FIND("single wall",C623)),ISNUMBER(FIND("Single wall",C623)),ISNUMBER(FIND("Single-wall",C623)),ISNUMBER(FIND("SWCNT",B623)),ISNUMBER(FIND("SWNT",B623)),ISNUMBER(FIND("single-wall",B623)),ISNUMBER(FIND("single wall",B623)),ISNUMBER(FIND("Single-wall",B623)),ISNUMBER(FIND("Single wall",B623)))</f>
        <v>0</v>
      </c>
      <c r="AZ623" t="b">
        <f>OR(ISNUMBER(FIND("MWCNT",C623)),ISNUMBER(FIND("MWNT",C623)),ISNUMBER(FIND("multi-wall",C623)),ISNUMBER(FIND("multi wall",C623)),ISNUMBER(FIND("multiwall",C623)),ISNUMBER(FIND("Multi-wall",C623)),ISNUMBER(FIND("Multi wall",C623)),ISNUMBER(FIND("Multiwall",C623)),ISNUMBER(FIND("MWCNT",B623)),ISNUMBER(FIND("MWNT",B623)),ISNUMBER(FIND("multi-wall",B623)),ISNUMBER(FIND("multi wall",B623)),ISNUMBER(FIND("multiwall",B623)),ISNUMBER(FIND("Multi-wall",B623)),ISNUMBER(FIND("Multi wall",B623)),ISNUMBER(FIND("Multiwall",B623)),ISNUMBER(FIND("Double-wall",B623)),ISNUMBER(FIND("Double wall",B623)),ISNUMBER(FIND("Doublewall",B623)),ISNUMBER(FIND("double-wall",B623)),ISNUMBER(FIND("double wall",B623)),ISNUMBER(FIND("doublewall",B623)))</f>
        <v>0</v>
      </c>
      <c r="BA623" t="b">
        <f>AND(Table1[[#This Row],[SWCNT]],Table1[[#This Row],[MWCNT]])</f>
        <v>0</v>
      </c>
      <c r="BB623" t="b">
        <f>IF(Table1[[#This Row],[SWCNT]]=TRUE,FALSE,IF(Table1[[#This Row],[MWCNT]]=TRUE,FALSE,TRUE))</f>
        <v>1</v>
      </c>
      <c r="BC623" s="18"/>
    </row>
    <row r="624" spans="1:55" ht="129.5">
      <c r="A624" t="s">
        <v>1861</v>
      </c>
      <c r="B624" s="2" t="s">
        <v>1862</v>
      </c>
      <c r="C624" s="16" t="s">
        <v>1863</v>
      </c>
      <c r="D624" s="17" t="s">
        <v>1135</v>
      </c>
      <c r="E624" s="2">
        <v>2018</v>
      </c>
      <c r="F624" t="b">
        <f>OR(ISNUMBER(FIND("cytotoxic",C624)),ISNUMBER(FIND("Cytotoxic",C624)),ISNUMBER(FIND("cellular toxicity",C624)),ISNUMBER(FIND("cell death",C624)),ISNUMBER(FIND("viable",C624)),ISNUMBER(FIND("phytotoxic",C624)),ISNUMBER(FIND("acute toxicity",C624)),ISNUMBER(FIND("MTT",C624)),ISNUMBER(FIND("survival",C624)),ISNUMBER(FIND("prolifer",C624)),ISNUMBER(FIND("apoptosis",C624)),ISNUMBER(FIND("neurotoxic",C624)),ISNUMBER(FIND("  lysis ",C624)),ISNUMBER(FIND("necrosis",C624)),ISNUMBER(FIND("cellular death",C624))*3,ISNUMBER(FIND("LDH",C624)),ISNUMBER(FIND("Acute toxicity",C624)))</f>
        <v>1</v>
      </c>
      <c r="G624" t="b">
        <f>OR(ISNUMBER(FIND("genotoxic",C624)),ISNUMBER(FIND("genotoxicity",C624)),ISNUMBER(FIND("DNA damage",C624)),ISNUMBER(FIND("DNA",C624)),ISNUMBER(FIND("RNA",C624)),ISNUMBER(FIND("mesothelioma",C624)),ISNUMBER(FIND("carcino",C624)),ISNUMBER(FIND("mutagen",C624)),ISNUMBER(FIND("genetic",C624)))</f>
        <v>0</v>
      </c>
      <c r="H624" t="b">
        <f>OR(ISNUMBER(FIND("inflammatory",C624)),ISNUMBER(FIND("inflamm",C624)))</f>
        <v>0</v>
      </c>
      <c r="I624" t="b">
        <f>OR(ISNUMBER(FIND("immune",C624)),ISNUMBER(FIND("immunological",C624)),ISNUMBER(FIND("interleuk",C624)),ISNUMBER(FIND("platelet activation",C624)),ISNUMBER(FIND("monocyte",C624)),ISNUMBER(FIND("leukocyte",C624)),ISNUMBER(FIND("cytokine",C624)),ISNUMBER(FIND("CD4",C624)),ISNUMBER(FIND("CD8",C624)),ISNUMBER(FIND("T-cell",C624)))</f>
        <v>0</v>
      </c>
      <c r="J624" t="b">
        <f>OR(ISNUMBER(FIND("reactive oxygen",C624)),ISNUMBER(FIND("ROS",C624)),ISNUMBER(FIND("free radical",C624)),ISNUMBER(FIND("oxidative stress",C624)),ISNUMBER(FIND("peroxid",C624)),ISNUMBER(FIND("oxidative",C624)),ISNUMBER(FIND("antioxid",C624)))</f>
        <v>0</v>
      </c>
      <c r="K624" t="b">
        <f>OR(ISNUMBER(FIND("autophag",C624)))</f>
        <v>0</v>
      </c>
      <c r="L624" t="b">
        <f>OR(ISNUMBER(FIND("morpholog",C624)))</f>
        <v>0</v>
      </c>
      <c r="M624" t="b">
        <f>OR(ISNUMBER(FIND("fibrosis",C624)),ISNUMBER(FIND("Fibrosis",C624)),ISNUMBER(FIND("fibrot",C624)))</f>
        <v>0</v>
      </c>
      <c r="N624" t="b">
        <f>OR(ISNUMBER(FIND("offspring",C624)),ISNUMBER(FIND("Parental",C624)),ISNUMBER(FIND("parental",C624)),ISNUMBER(FIND("germline",C624)),ISNUMBER(FIND("reproduc",C624)),ISNUMBER(FIND("embryo",C624)))</f>
        <v>0</v>
      </c>
      <c r="O624" t="b">
        <f>OR(ISNUMBER(FIND("metabol",C624)),ISNUMBER(FIND("Metabol",C624)),ISNUMBER(FIND("digest",C624)),ISNUMBER(FIND("mitochon",C624)))</f>
        <v>0</v>
      </c>
      <c r="P624" t="b">
        <f>OR(ISNUMBER(FIND("ecotox",C624)),ISNUMBER(FIND("Ecotox",B624)),ISNUMBER(FIND("ecotox",B624)),ISNUMBER(FIND("Ecotox",C624)))</f>
        <v>0</v>
      </c>
      <c r="Q624" t="b">
        <f>OR(ISNUMBER(FIND("Bioaccum",C624)),ISNUMBER(FIND("bioaccum",C624)),ISNUMBER(FIND("accum",C624)))</f>
        <v>0</v>
      </c>
      <c r="R624" t="b">
        <f>OR(ISNUMBER(FIND("Occupation",C624)),ISNUMBER(FIND("occupation",C624)),ISNUMBER(FIND("worker",C624)),ISNUMBER(FIND("workforce",C624)))</f>
        <v>0</v>
      </c>
      <c r="S624" t="b">
        <f>NOT(OR(F624,G624,H624,I624,J624,K624,L624,M624,N624,O624,P624,Q624,R624))</f>
        <v>0</v>
      </c>
      <c r="U624" t="b">
        <f>OR(Table1[[#This Row],[Inflammation]],Table1[[#This Row],[Immune]])</f>
        <v>0</v>
      </c>
      <c r="V624" t="str">
        <f>IF(OR(Table1[[#This Row],[Rodents]],Table1[[#This Row],[Human]],Table1[[#This Row],[Pig]]),OR(ISNUMBER(FIND("intratrach",C624)),ISNUMBER(FIND("nasal ",C624)),ISNUMBER(FIND("instill",C624))),"NA")</f>
        <v>NA</v>
      </c>
      <c r="W624" t="str">
        <f>IF(OR(Table1[[#This Row],[Rodents]],Table1[[#This Row],[Human]],Table1[[#This Row],[Pig]]),OR(ISNUMBER(FIND("dermal",C624)),ISNUMBER(FIND("skin ",C624))),"NA")</f>
        <v>NA</v>
      </c>
      <c r="X624" t="str">
        <f>IF(OR(Table1[[#This Row],[Rodents]],Table1[[#This Row],[Human]],Table1[[#This Row],[Pig]]),OR(ISNUMBER(FIND("injected",C624)),ISNUMBER(FIND("periton",C624)),ISNUMBER(FIND("intrascrot",C624))),"NA")</f>
        <v>NA</v>
      </c>
      <c r="Y624" t="str">
        <f>IF(OR(Table1[[#This Row],[Rodents]],Table1[[#This Row],[Human]],Table1[[#This Row],[Pig]]),NOT(OR(Table1[[#This Row],[Inhaled/Intratracheal/intranasal]],Table1[[#This Row],[Dermal]],Table1[[#This Row],[Injected]])),"NA")</f>
        <v>NA</v>
      </c>
      <c r="AA624" t="b">
        <f>OR(ISNUMBER(FIND("fish ",C624)),ISNUMBER(FIND("Fish ",C624)),ISNUMBER(FIND("aquatic",C624)),ISNUMBER(FIND("daphnids",C624)),ISNUMBER(FIND("Carcinus maenas",C624)),ISNUMBER(FIND("Daphnia",C624)),ISNUMBER(FIND("Ruditapes philippinarum",C624)),ISNUMBER(FIND("daphnia",C624)),ISNUMBER(FIND("marine",C624)),ISNUMBER(FIND("mussel",C624)),ISNUMBER(FIND("algae",C624)),ISNUMBER(FIND("Donax faba",C624)),ISNUMBER(FIND("estuarine",C624)),ISNUMBER(FIND("snail",C624)),ISNUMBER(FIND("Prorocentrum donghaiense",C624)) )</f>
        <v>0</v>
      </c>
      <c r="AB624" t="b">
        <f>OR(ISNUMBER(FIND(" rat ",C624)),ISNUMBER(FIND(" rats ",C624)),ISNUMBER(FIND(" Rats ",C624)),ISNUMBER(FIND(" Rat ",C624)),ISNUMBER(FIND(" rat.",C624)),ISNUMBER(FIND(" rats.",C624)),ISNUMBER(FIND("mouse",C624)),ISNUMBER(FIND("mice",C624)), ISNUMBER(FIND(" Mice",C624)))</f>
        <v>0</v>
      </c>
      <c r="AC624" t="b">
        <f>OR(ISNUMBER(FIND(" cell ",C624)),ISNUMBER(FIND("fibroblast",C624)),ISNUMBER(FIND("macrophage",C624)),ISNUMBER(FIND("epithelial",C624)),ISNUMBER(FIND("endothelial",C624)),ISNUMBER(FIND("neuron",C624)),ISNUMBER(FIND(" cells ",C624)),ISNUMBER(FIND("RBC",C624)),ISNUMBER(FIND("mitochond",C624)),ISNUMBER(FIND("adipocyte",C624)),ISNUMBER(FIND("osteo",C624)),ISNUMBER(FIND("keratin",C624)),ISNUMBER(FIND(" cell's ",C624)),ISNUMBER(FIND("eukary",C624)),ISNUMBER(FIND("sperm",C624)))</f>
        <v>0</v>
      </c>
      <c r="AD624" t="b">
        <f>OR(ISNUMBER(FIND("human",B624)),ISNUMBER(FIND("workers",B624)),ISNUMBER(FIND("workforces",B624)),ISNUMBER(FIND("occupational",B624)),ISNUMBER(FIND("Case report",B624)),ISNUMBER(FIND("Workplaces",B624)),ISNUMBER(FIND("worker",B624)))</f>
        <v>0</v>
      </c>
      <c r="AE624" t="b">
        <f>OR(ISNUMBER(FIND(" plant ",C624)),ISNUMBER(FIND("Plant ",C624)),ISNUMBER(FIND("tomato",C624)),ISNUMBER(FIND("plants",C624)),ISNUMBER(FIND("Plants",C624)),ISNUMBER(FIND("algae",C624)),ISNUMBER(FIND("lettuce",C624)),ISNUMBER(FIND("green gram sprouts ",C624)),ISNUMBER(FIND("Cucurbita pepo",C624)),ISNUMBER(FIND("bean ",C624)),ISNUMBER(FIND("chloroplast",C624)),ISNUMBER(FIND("chlorophyll",C624)),ISNUMBER(FIND("seedling",C624)),ISNUMBER(FIND("canola",C624)),ISNUMBER(FIND("shoot",C624)),ISNUMBER(FIND("photosynthes",C624)),ISNUMBER(FIND(" leaves ",C624)),,ISNUMBER(FIND("agriculture",C624)),ISNUMBER(FIND(" crops ",C624)))</f>
        <v>0</v>
      </c>
      <c r="AF624" t="b">
        <f>OR(ISNUMBER(FIND("bacteria",C624)),ISNUMBER(FIND("Bacteria",C624)),ISNUMBER(FIND("Bacterium",C624)),ISNUMBER(FIND("bacterium",C624)),ISNUMBER(FIND(" coli ",C624)))</f>
        <v>0</v>
      </c>
      <c r="AG624" t="b">
        <f>OR(ISNUMBER(FIND("fungi",C624)),ISNUMBER(FIND("Fungi",C624)),ISNUMBER(FIND("fungus",C624)),ISNUMBER(FIND("Fungus",C624)),ISNUMBER(FIND("mushroom",C624)),ISNUMBER(FIND("Mushroom",C624)),ISNUMBER(FIND(" mold ",C624)))</f>
        <v>1</v>
      </c>
      <c r="AH624" t="b">
        <f>OR(ISNUMBER(FIND("Pig ",C624)),ISNUMBER(FIND("pig ",C624)),ISNUMBER(FIND("Pigs ",C624)),ISNUMBER(FIND("pigs ",C624)))</f>
        <v>0</v>
      </c>
      <c r="AI624" t="b">
        <f>OR(ISNUMBER(FIND(" C. elegans",C624)),ISNUMBER(FIND("Caenorhabditis elegans",C624)),ISNUMBER(FIND("earthworms",C624)),ISNUMBER(FIND(" Ficopomatus enigmaticus",C624)),ISNUMBER(FIND("larva",C624)),ISNUMBER(FIND("Lumbriculus variegatus",C624)),ISNUMBER(FIND("nematode",C624)))</f>
        <v>0</v>
      </c>
      <c r="AJ624" t="b">
        <f>NOT(OR(AA624,AB624,AC624,AD624,AE624,AF624,AG624,AH624,AI624))</f>
        <v>0</v>
      </c>
      <c r="AL624" t="b">
        <f>OR(AA624,AB624,AD624,AE624,AF624,AG624,AH624,AI624)</f>
        <v>1</v>
      </c>
      <c r="AM624" t="b">
        <f>IF(Table1[[#This Row],[In vivo?]],IF(Table1[[#This Row],[Cell]],FALSE,TRUE),FALSE)</f>
        <v>1</v>
      </c>
      <c r="AN624" t="b">
        <f>AND(AC624,AL624)</f>
        <v>0</v>
      </c>
      <c r="AO624" t="b">
        <f>IF(Table1[[#This Row],[Cell]],IF(Table1[[#This Row],[In vivo?]],FALSE,TRUE),FALSE)</f>
        <v>0</v>
      </c>
      <c r="AP624" t="b">
        <f>NOT(OR(Table1[[#This Row],[In vivo?]],Table1[[#This Row],[Only in Cell]]))</f>
        <v>0</v>
      </c>
      <c r="AQ624" t="str">
        <f>IF(OR(Table1[[#This Row],[Rodents]],Table1[[#This Row],[Human]],Table1[[#This Row],[Pig]]),OR(ISNUMBER(FIND("pulmonary",C624)),ISNUMBER(FIND("lung",C624))),"NA")</f>
        <v>NA</v>
      </c>
      <c r="AR624" t="str">
        <f>IF(OR(Table1[[#This Row],[Rodents]],Table1[[#This Row],[Human]],Table1[[#This Row],[Pig]]),OR(ISNUMBER(FIND("skin",C624)),ISNUMBER(FIND("dermal",C624))),"NA")</f>
        <v>NA</v>
      </c>
      <c r="AS624" t="str">
        <f>IF(OR(Table1[[#This Row],[Rodents]],Table1[[#This Row],[Human]],Table1[[#This Row],[Pig]]),OR(ISNUMBER(FIND("liver",C624)),ISNUMBER(FIND("hepat",C624))),"NA")</f>
        <v>NA</v>
      </c>
      <c r="AT624" t="str">
        <f>IF(OR(Table1[[#This Row],[Rodents]],Table1[[#This Row],[Human]],Table1[[#This Row],[Pig]]),OR(ISNUMBER(FIND("kidney",C624)),ISNUMBER(FIND("neph",C624))),"NA")</f>
        <v>NA</v>
      </c>
      <c r="AU624" t="str">
        <f>IF(OR(Table1[[#This Row],[Rodents]],Table1[[#This Row],[Human]],Table1[[#This Row],[Pig]]),OR(ISNUMBER(FIND("brain",C624)),ISNUMBER(FIND("neur",C624)),ISNUMBER(FIND("nerv",C624))),"NA")</f>
        <v>NA</v>
      </c>
      <c r="AV624" t="str">
        <f>IF(OR(Table1[[#This Row],[Rodents]],Table1[[#This Row],[Human]],Table1[[#This Row],[Pig]]),OR(ISNUMBER(FIND("heart",C624)),ISNUMBER(FIND("cardi",C624))),"NA")</f>
        <v>NA</v>
      </c>
      <c r="AW624" t="str">
        <f>IF(OR(Table1[[#This Row],[Rodents]],Table1[[#This Row],[Human]],Table1[[#This Row],[Pig]]),OR(ISNUMBER(FIND("gastro",C624)),ISNUMBER(FIND("intesti",C624)),ISNUMBER(FIND("stomach",C624))),"NA")</f>
        <v>NA</v>
      </c>
      <c r="AX624" t="str">
        <f>IF(OR(Table1[[#This Row],[Rodents]],Table1[[#This Row],[Human]],Table1[[#This Row],[Pig]]),NOT(OR(AQ624,AR624,AS624,AT624,AU624,AV624,AW624)),"NA")</f>
        <v>NA</v>
      </c>
      <c r="AY624" t="b">
        <f>OR(ISNUMBER(FIND("SWCNT",C624)),ISNUMBER(FIND("SWNT",C624)),ISNUMBER(FIND("single-wall",C624)),ISNUMBER(FIND("single wall",C624)),ISNUMBER(FIND("Single wall",C624)),ISNUMBER(FIND("Single-wall",C624)),ISNUMBER(FIND("SWCNT",B624)),ISNUMBER(FIND("SWNT",B624)),ISNUMBER(FIND("single-wall",B624)),ISNUMBER(FIND("single wall",B624)),ISNUMBER(FIND("Single-wall",B624)),ISNUMBER(FIND("Single wall",B624)))</f>
        <v>0</v>
      </c>
      <c r="AZ624" t="b">
        <f>OR(ISNUMBER(FIND("MWCNT",C624)),ISNUMBER(FIND("MWNT",C624)),ISNUMBER(FIND("multi-wall",C624)),ISNUMBER(FIND("multi wall",C624)),ISNUMBER(FIND("multiwall",C624)),ISNUMBER(FIND("Multi-wall",C624)),ISNUMBER(FIND("Multi wall",C624)),ISNUMBER(FIND("Multiwall",C624)),ISNUMBER(FIND("MWCNT",B624)),ISNUMBER(FIND("MWNT",B624)),ISNUMBER(FIND("multi-wall",B624)),ISNUMBER(FIND("multi wall",B624)),ISNUMBER(FIND("multiwall",B624)),ISNUMBER(FIND("Multi-wall",B624)),ISNUMBER(FIND("Multi wall",B624)),ISNUMBER(FIND("Multiwall",B624)),ISNUMBER(FIND("Double-wall",B624)),ISNUMBER(FIND("Double wall",B624)),ISNUMBER(FIND("Doublewall",B624)),ISNUMBER(FIND("double-wall",B624)),ISNUMBER(FIND("double wall",B624)),ISNUMBER(FIND("doublewall",B624)))</f>
        <v>0</v>
      </c>
      <c r="BA624" t="b">
        <f>AND(Table1[[#This Row],[SWCNT]],Table1[[#This Row],[MWCNT]])</f>
        <v>0</v>
      </c>
      <c r="BB624" t="b">
        <f>IF(Table1[[#This Row],[SWCNT]]=TRUE,FALSE,IF(Table1[[#This Row],[MWCNT]]=TRUE,FALSE,TRUE))</f>
        <v>1</v>
      </c>
      <c r="BC624" s="18"/>
    </row>
    <row r="625" spans="1:55" ht="203.5">
      <c r="A625" t="s">
        <v>3280</v>
      </c>
      <c r="B625" s="2" t="s">
        <v>3283</v>
      </c>
      <c r="C625" s="16" t="s">
        <v>3286</v>
      </c>
      <c r="D625" s="17" t="s">
        <v>120</v>
      </c>
      <c r="E625" s="2">
        <v>2015</v>
      </c>
      <c r="F625" t="b">
        <f>OR(ISNUMBER(FIND("cytotoxic",C625)),ISNUMBER(FIND("Cytotoxic",C625)),ISNUMBER(FIND("cellular toxicity",C625)),ISNUMBER(FIND("cell death",C625)),ISNUMBER(FIND("viable",C625)),ISNUMBER(FIND("phytotoxic",C625)),ISNUMBER(FIND("acute toxicity",C625)),ISNUMBER(FIND("MTT",C625)),ISNUMBER(FIND("survival",C625)),ISNUMBER(FIND("prolifer",C625)),ISNUMBER(FIND("apoptosis",C625)),ISNUMBER(FIND("neurotoxic",C625)),ISNUMBER(FIND("  lysis ",C625)),ISNUMBER(FIND("necrosis",C625)),ISNUMBER(FIND("cellular death",C625))*3,ISNUMBER(FIND("LDH",C625)),ISNUMBER(FIND("Acute toxicity",C625)))</f>
        <v>1</v>
      </c>
      <c r="G625" t="b">
        <f>OR(ISNUMBER(FIND("genotoxic",C625)),ISNUMBER(FIND("genotoxicity",C625)),ISNUMBER(FIND("DNA damage",C625)),ISNUMBER(FIND("DNA",C625)),ISNUMBER(FIND("RNA",C625)),ISNUMBER(FIND("mesothelioma",C625)),ISNUMBER(FIND("carcino",C625)),ISNUMBER(FIND("mutagen",C625)),ISNUMBER(FIND("genetic",C625)))</f>
        <v>0</v>
      </c>
      <c r="H625" t="b">
        <f>OR(ISNUMBER(FIND("inflammatory",C625)),ISNUMBER(FIND("inflamm",C625)))</f>
        <v>0</v>
      </c>
      <c r="I625" t="b">
        <f>OR(ISNUMBER(FIND("immune",C625)),ISNUMBER(FIND("immunological",C625)),ISNUMBER(FIND("interleuk",C625)),ISNUMBER(FIND("platelet activation",C625)),ISNUMBER(FIND("monocyte",C625)),ISNUMBER(FIND("leukocyte",C625)),ISNUMBER(FIND("cytokine",C625)),ISNUMBER(FIND("CD4",C625)),ISNUMBER(FIND("CD8",C625)),ISNUMBER(FIND("T-cell",C625)))</f>
        <v>0</v>
      </c>
      <c r="J625" t="b">
        <f>OR(ISNUMBER(FIND("reactive oxygen",C625)),ISNUMBER(FIND("ROS",C625)),ISNUMBER(FIND("free radical",C625)),ISNUMBER(FIND("oxidative stress",C625)),ISNUMBER(FIND("peroxid",C625)),ISNUMBER(FIND("oxidative",C625)),ISNUMBER(FIND("antioxid",C625)))</f>
        <v>0</v>
      </c>
      <c r="K625" t="b">
        <f>OR(ISNUMBER(FIND("autophag",C625)))</f>
        <v>0</v>
      </c>
      <c r="L625" t="b">
        <f>OR(ISNUMBER(FIND("morpholog",C625)))</f>
        <v>0</v>
      </c>
      <c r="M625" t="b">
        <f>OR(ISNUMBER(FIND("fibrosis",C625)),ISNUMBER(FIND("Fibrosis",C625)),ISNUMBER(FIND("fibrot",C625)))</f>
        <v>0</v>
      </c>
      <c r="N625" t="b">
        <f>OR(ISNUMBER(FIND("offspring",C625)),ISNUMBER(FIND("Parental",C625)),ISNUMBER(FIND("parental",C625)),ISNUMBER(FIND("germline",C625)),ISNUMBER(FIND("reproduc",C625)),ISNUMBER(FIND("embryo",C625)))</f>
        <v>0</v>
      </c>
      <c r="O625" t="b">
        <f>OR(ISNUMBER(FIND("metabol",C625)),ISNUMBER(FIND("Metabol",C625)),ISNUMBER(FIND("digest",C625)),ISNUMBER(FIND("mitochon",C625)))</f>
        <v>0</v>
      </c>
      <c r="P625" t="b">
        <f>OR(ISNUMBER(FIND("ecotox",C625)),ISNUMBER(FIND("Ecotox",B625)),ISNUMBER(FIND("ecotox",B625)),ISNUMBER(FIND("Ecotox",C625)))</f>
        <v>0</v>
      </c>
      <c r="Q625" t="b">
        <f>OR(ISNUMBER(FIND("Bioaccum",C625)),ISNUMBER(FIND("bioaccum",C625)),ISNUMBER(FIND("accum",C625)))</f>
        <v>0</v>
      </c>
      <c r="R625" t="b">
        <f>OR(ISNUMBER(FIND("Occupation",C625)),ISNUMBER(FIND("occupation",C625)),ISNUMBER(FIND("worker",C625)),ISNUMBER(FIND("workforce",C625)))</f>
        <v>0</v>
      </c>
      <c r="S625" t="b">
        <f>NOT(OR(F625,G625,H625,I625,J625,K625,L625,M625,N625,O625,P625,Q625,R625))</f>
        <v>0</v>
      </c>
      <c r="U625" t="b">
        <f>OR(Table1[[#This Row],[Inflammation]],Table1[[#This Row],[Immune]])</f>
        <v>0</v>
      </c>
      <c r="V625" t="str">
        <f>IF(OR(Table1[[#This Row],[Rodents]],Table1[[#This Row],[Human]],Table1[[#This Row],[Pig]]),OR(ISNUMBER(FIND("intratrach",C625)),ISNUMBER(FIND("nasal ",C625)),ISNUMBER(FIND("instill",C625))),"NA")</f>
        <v>NA</v>
      </c>
      <c r="W625" t="str">
        <f>IF(OR(Table1[[#This Row],[Rodents]],Table1[[#This Row],[Human]],Table1[[#This Row],[Pig]]),OR(ISNUMBER(FIND("dermal",C625)),ISNUMBER(FIND("skin ",C625))),"NA")</f>
        <v>NA</v>
      </c>
      <c r="X625" t="str">
        <f>IF(OR(Table1[[#This Row],[Rodents]],Table1[[#This Row],[Human]],Table1[[#This Row],[Pig]]),OR(ISNUMBER(FIND("injected",C625)),ISNUMBER(FIND("periton",C625)),ISNUMBER(FIND("intrascrot",C625))),"NA")</f>
        <v>NA</v>
      </c>
      <c r="Y625" t="str">
        <f>IF(OR(Table1[[#This Row],[Rodents]],Table1[[#This Row],[Human]],Table1[[#This Row],[Pig]]),NOT(OR(Table1[[#This Row],[Inhaled/Intratracheal/intranasal]],Table1[[#This Row],[Dermal]],Table1[[#This Row],[Injected]])),"NA")</f>
        <v>NA</v>
      </c>
      <c r="AA625" t="b">
        <f>OR(ISNUMBER(FIND("fish ",C625)),ISNUMBER(FIND("Fish ",C625)),ISNUMBER(FIND("aquatic",C625)),ISNUMBER(FIND("daphnids",C625)),ISNUMBER(FIND("Carcinus maenas",C625)),ISNUMBER(FIND("Daphnia",C625)),ISNUMBER(FIND("Ruditapes philippinarum",C625)),ISNUMBER(FIND("daphnia",C625)),ISNUMBER(FIND("marine",C625)),ISNUMBER(FIND("mussel",C625)),ISNUMBER(FIND("algae",C625)),ISNUMBER(FIND("Donax faba",C625)),ISNUMBER(FIND("estuarine",C625)),ISNUMBER(FIND("snail",C625)),ISNUMBER(FIND("Prorocentrum donghaiense",C625)) )</f>
        <v>1</v>
      </c>
      <c r="AB625" t="b">
        <f>OR(ISNUMBER(FIND(" rat ",C625)),ISNUMBER(FIND(" rats ",C625)),ISNUMBER(FIND(" Rats ",C625)),ISNUMBER(FIND(" Rat ",C625)),ISNUMBER(FIND(" rat.",C625)),ISNUMBER(FIND(" rats.",C625)),ISNUMBER(FIND("mouse",C625)),ISNUMBER(FIND("mice",C625)), ISNUMBER(FIND(" Mice",C625)))</f>
        <v>0</v>
      </c>
      <c r="AC625" t="b">
        <f>OR(ISNUMBER(FIND(" cell ",C625)),ISNUMBER(FIND("fibroblast",C625)),ISNUMBER(FIND("macrophage",C625)),ISNUMBER(FIND("epithelial",C625)),ISNUMBER(FIND("endothelial",C625)),ISNUMBER(FIND("neuron",C625)),ISNUMBER(FIND(" cells ",C625)),ISNUMBER(FIND("RBC",C625)),ISNUMBER(FIND("mitochond",C625)),ISNUMBER(FIND("adipocyte",C625)),ISNUMBER(FIND("osteo",C625)),ISNUMBER(FIND("keratin",C625)),ISNUMBER(FIND(" cell's ",C625)),ISNUMBER(FIND("eukary",C625)),ISNUMBER(FIND("sperm",C625)))</f>
        <v>0</v>
      </c>
      <c r="AD625" t="b">
        <f>OR(ISNUMBER(FIND("human",B625)),ISNUMBER(FIND("workers",B625)),ISNUMBER(FIND("workforces",B625)),ISNUMBER(FIND("occupational",B625)),ISNUMBER(FIND("Case report",B625)),ISNUMBER(FIND("Workplaces",B625)),ISNUMBER(FIND("worker",B625)))</f>
        <v>0</v>
      </c>
      <c r="AE625" t="b">
        <f>OR(ISNUMBER(FIND(" plant ",C625)),ISNUMBER(FIND("Plant ",C625)),ISNUMBER(FIND("tomato",C625)),ISNUMBER(FIND("plants",C625)),ISNUMBER(FIND("Plants",C625)),ISNUMBER(FIND("algae",C625)),ISNUMBER(FIND("lettuce",C625)),ISNUMBER(FIND("green gram sprouts ",C625)),ISNUMBER(FIND("Cucurbita pepo",C625)),ISNUMBER(FIND("bean ",C625)),ISNUMBER(FIND("chloroplast",C625)),ISNUMBER(FIND("chlorophyll",C625)),ISNUMBER(FIND("seedling",C625)),ISNUMBER(FIND("canola",C625)),ISNUMBER(FIND("shoot",C625)),ISNUMBER(FIND("photosynthes",C625)),ISNUMBER(FIND(" leaves ",C625)),,ISNUMBER(FIND("agriculture",C625)),ISNUMBER(FIND(" crops ",C625)))</f>
        <v>0</v>
      </c>
      <c r="AF625" t="b">
        <f>OR(ISNUMBER(FIND("bacteria",C625)),ISNUMBER(FIND("Bacteria",C625)),ISNUMBER(FIND("Bacterium",C625)),ISNUMBER(FIND("bacterium",C625)),ISNUMBER(FIND(" coli ",C625)))</f>
        <v>0</v>
      </c>
      <c r="AG625" t="b">
        <f>OR(ISNUMBER(FIND("fungi",C625)),ISNUMBER(FIND("Fungi",C625)),ISNUMBER(FIND("fungus",C625)),ISNUMBER(FIND("Fungus",C625)),ISNUMBER(FIND("mushroom",C625)),ISNUMBER(FIND("Mushroom",C625)),ISNUMBER(FIND(" mold ",C625)))</f>
        <v>0</v>
      </c>
      <c r="AH625" t="b">
        <f>OR(ISNUMBER(FIND("Pig ",C625)),ISNUMBER(FIND("pig ",C625)),ISNUMBER(FIND("Pigs ",C625)),ISNUMBER(FIND("pigs ",C625)))</f>
        <v>0</v>
      </c>
      <c r="AI625" t="b">
        <f>OR(ISNUMBER(FIND(" C. elegans",C625)),ISNUMBER(FIND("Caenorhabditis elegans",C625)),ISNUMBER(FIND("earthworms",C625)),ISNUMBER(FIND(" Ficopomatus enigmaticus",C625)),ISNUMBER(FIND("larva",C625)),ISNUMBER(FIND("Lumbriculus variegatus",C625)),ISNUMBER(FIND("nematode",C625)))</f>
        <v>0</v>
      </c>
      <c r="AJ625" t="b">
        <f>NOT(OR(AA625,AB625,AC625,AD625,AE625,AF625,AG625,AH625,AI625))</f>
        <v>0</v>
      </c>
      <c r="AL625" t="b">
        <f>OR(AA625,AB625,AD625,AE625,AF625,AG625,AH625,AI625)</f>
        <v>1</v>
      </c>
      <c r="AM625" t="b">
        <f>IF(Table1[[#This Row],[In vivo?]],IF(Table1[[#This Row],[Cell]],FALSE,TRUE),FALSE)</f>
        <v>1</v>
      </c>
      <c r="AN625" t="b">
        <f>AND(AC625,AL625)</f>
        <v>0</v>
      </c>
      <c r="AO625" t="b">
        <f>IF(Table1[[#This Row],[Cell]],IF(Table1[[#This Row],[In vivo?]],FALSE,TRUE),FALSE)</f>
        <v>0</v>
      </c>
      <c r="AP625" t="b">
        <f>NOT(OR(Table1[[#This Row],[In vivo?]],Table1[[#This Row],[Only in Cell]]))</f>
        <v>0</v>
      </c>
      <c r="AQ625" t="str">
        <f>IF(OR(Table1[[#This Row],[Rodents]],Table1[[#This Row],[Human]],Table1[[#This Row],[Pig]]),OR(ISNUMBER(FIND("pulmonary",C625)),ISNUMBER(FIND("lung",C625))),"NA")</f>
        <v>NA</v>
      </c>
      <c r="AR625" t="str">
        <f>IF(OR(Table1[[#This Row],[Rodents]],Table1[[#This Row],[Human]],Table1[[#This Row],[Pig]]),OR(ISNUMBER(FIND("skin",C625)),ISNUMBER(FIND("dermal",C625))),"NA")</f>
        <v>NA</v>
      </c>
      <c r="AS625" t="str">
        <f>IF(OR(Table1[[#This Row],[Rodents]],Table1[[#This Row],[Human]],Table1[[#This Row],[Pig]]),OR(ISNUMBER(FIND("liver",C625)),ISNUMBER(FIND("hepat",C625))),"NA")</f>
        <v>NA</v>
      </c>
      <c r="AT625" t="str">
        <f>IF(OR(Table1[[#This Row],[Rodents]],Table1[[#This Row],[Human]],Table1[[#This Row],[Pig]]),OR(ISNUMBER(FIND("kidney",C625)),ISNUMBER(FIND("neph",C625))),"NA")</f>
        <v>NA</v>
      </c>
      <c r="AU625" t="str">
        <f>IF(OR(Table1[[#This Row],[Rodents]],Table1[[#This Row],[Human]],Table1[[#This Row],[Pig]]),OR(ISNUMBER(FIND("brain",C625)),ISNUMBER(FIND("neur",C625)),ISNUMBER(FIND("nerv",C625))),"NA")</f>
        <v>NA</v>
      </c>
      <c r="AV625" t="str">
        <f>IF(OR(Table1[[#This Row],[Rodents]],Table1[[#This Row],[Human]],Table1[[#This Row],[Pig]]),OR(ISNUMBER(FIND("heart",C625)),ISNUMBER(FIND("cardi",C625))),"NA")</f>
        <v>NA</v>
      </c>
      <c r="AW625" t="str">
        <f>IF(OR(Table1[[#This Row],[Rodents]],Table1[[#This Row],[Human]],Table1[[#This Row],[Pig]]),OR(ISNUMBER(FIND("gastro",C625)),ISNUMBER(FIND("intesti",C625)),ISNUMBER(FIND("stomach",C625))),"NA")</f>
        <v>NA</v>
      </c>
      <c r="AX625" t="str">
        <f>IF(OR(Table1[[#This Row],[Rodents]],Table1[[#This Row],[Human]],Table1[[#This Row],[Pig]]),NOT(OR(AQ625,AR625,AS625,AT625,AU625,AV625,AW625)),"NA")</f>
        <v>NA</v>
      </c>
      <c r="AY625" t="b">
        <f>OR(ISNUMBER(FIND("SWCNT",C625)),ISNUMBER(FIND("SWNT",C625)),ISNUMBER(FIND("single-wall",C625)),ISNUMBER(FIND("single wall",C625)),ISNUMBER(FIND("Single wall",C625)),ISNUMBER(FIND("Single-wall",C625)),ISNUMBER(FIND("SWCNT",B625)),ISNUMBER(FIND("SWNT",B625)),ISNUMBER(FIND("single-wall",B625)),ISNUMBER(FIND("single wall",B625)),ISNUMBER(FIND("Single-wall",B625)),ISNUMBER(FIND("Single wall",B625)))</f>
        <v>0</v>
      </c>
      <c r="AZ625" t="b">
        <f>OR(ISNUMBER(FIND("MWCNT",C625)),ISNUMBER(FIND("MWNT",C625)),ISNUMBER(FIND("multi-wall",C625)),ISNUMBER(FIND("multi wall",C625)),ISNUMBER(FIND("multiwall",C625)),ISNUMBER(FIND("Multi-wall",C625)),ISNUMBER(FIND("Multi wall",C625)),ISNUMBER(FIND("Multiwall",C625)),ISNUMBER(FIND("MWCNT",B625)),ISNUMBER(FIND("MWNT",B625)),ISNUMBER(FIND("multi-wall",B625)),ISNUMBER(FIND("multi wall",B625)),ISNUMBER(FIND("multiwall",B625)),ISNUMBER(FIND("Multi-wall",B625)),ISNUMBER(FIND("Multi wall",B625)),ISNUMBER(FIND("Multiwall",B625)),ISNUMBER(FIND("Double-wall",B625)),ISNUMBER(FIND("Double wall",B625)),ISNUMBER(FIND("Doublewall",B625)),ISNUMBER(FIND("double-wall",B625)),ISNUMBER(FIND("double wall",B625)),ISNUMBER(FIND("doublewall",B625)))</f>
        <v>1</v>
      </c>
      <c r="BA625" t="b">
        <f>AND(Table1[[#This Row],[SWCNT]],Table1[[#This Row],[MWCNT]])</f>
        <v>0</v>
      </c>
      <c r="BB625" t="b">
        <f>IF(Table1[[#This Row],[SWCNT]]=TRUE,FALSE,IF(Table1[[#This Row],[MWCNT]]=TRUE,FALSE,TRUE))</f>
        <v>0</v>
      </c>
      <c r="BC625" s="18"/>
    </row>
    <row r="626" spans="1:55" ht="222">
      <c r="A626" t="s">
        <v>3437</v>
      </c>
      <c r="B626" s="2" t="s">
        <v>3438</v>
      </c>
      <c r="C626" s="16" t="s">
        <v>3439</v>
      </c>
      <c r="D626" s="17" t="s">
        <v>1840</v>
      </c>
      <c r="E626" s="2">
        <v>2014</v>
      </c>
      <c r="F626" t="b">
        <f>OR(ISNUMBER(FIND("cytotoxic",C626)),ISNUMBER(FIND("Cytotoxic",C626)),ISNUMBER(FIND("cellular toxicity",C626)),ISNUMBER(FIND("cell death",C626)),ISNUMBER(FIND("viable",C626)),ISNUMBER(FIND("phytotoxic",C626)),ISNUMBER(FIND("acute toxicity",C626)),ISNUMBER(FIND("MTT",C626)),ISNUMBER(FIND("survival",C626)),ISNUMBER(FIND("prolifer",C626)),ISNUMBER(FIND("apoptosis",C626)),ISNUMBER(FIND("neurotoxic",C626)),ISNUMBER(FIND("  lysis ",C626)),ISNUMBER(FIND("necrosis",C626)),ISNUMBER(FIND("cellular death",C626))*3,ISNUMBER(FIND("LDH",C626)),ISNUMBER(FIND("Acute toxicity",C626)))</f>
        <v>1</v>
      </c>
      <c r="G626" t="b">
        <f>OR(ISNUMBER(FIND("genotoxic",C626)),ISNUMBER(FIND("genotoxicity",C626)),ISNUMBER(FIND("DNA damage",C626)),ISNUMBER(FIND("DNA",C626)),ISNUMBER(FIND("RNA",C626)),ISNUMBER(FIND("mesothelioma",C626)),ISNUMBER(FIND("carcino",C626)),ISNUMBER(FIND("mutagen",C626)),ISNUMBER(FIND("genetic",C626)))</f>
        <v>1</v>
      </c>
      <c r="H626" t="b">
        <f>OR(ISNUMBER(FIND("inflammatory",C626)),ISNUMBER(FIND("inflamm",C626)))</f>
        <v>0</v>
      </c>
      <c r="I626" t="b">
        <f>OR(ISNUMBER(FIND("immune",C626)),ISNUMBER(FIND("immunological",C626)),ISNUMBER(FIND("interleuk",C626)),ISNUMBER(FIND("platelet activation",C626)),ISNUMBER(FIND("monocyte",C626)),ISNUMBER(FIND("leukocyte",C626)),ISNUMBER(FIND("cytokine",C626)),ISNUMBER(FIND("CD4",C626)),ISNUMBER(FIND("CD8",C626)),ISNUMBER(FIND("T-cell",C626)))</f>
        <v>0</v>
      </c>
      <c r="J626" t="b">
        <f>OR(ISNUMBER(FIND("reactive oxygen",C626)),ISNUMBER(FIND("ROS",C626)),ISNUMBER(FIND("free radical",C626)),ISNUMBER(FIND("oxidative stress",C626)),ISNUMBER(FIND("peroxid",C626)),ISNUMBER(FIND("oxidative",C626)),ISNUMBER(FIND("antioxid",C626)))</f>
        <v>0</v>
      </c>
      <c r="K626" t="b">
        <f>OR(ISNUMBER(FIND("autophag",C626)))</f>
        <v>0</v>
      </c>
      <c r="L626" t="b">
        <f>OR(ISNUMBER(FIND("morpholog",C626)))</f>
        <v>0</v>
      </c>
      <c r="M626" t="b">
        <f>OR(ISNUMBER(FIND("fibrosis",C626)),ISNUMBER(FIND("Fibrosis",C626)),ISNUMBER(FIND("fibrot",C626)))</f>
        <v>0</v>
      </c>
      <c r="N626" t="b">
        <f>OR(ISNUMBER(FIND("offspring",C626)),ISNUMBER(FIND("Parental",C626)),ISNUMBER(FIND("parental",C626)),ISNUMBER(FIND("germline",C626)),ISNUMBER(FIND("reproduc",C626)),ISNUMBER(FIND("embryo",C626)))</f>
        <v>0</v>
      </c>
      <c r="O626" t="b">
        <f>OR(ISNUMBER(FIND("metabol",C626)),ISNUMBER(FIND("Metabol",C626)),ISNUMBER(FIND("digest",C626)),ISNUMBER(FIND("mitochon",C626)))</f>
        <v>0</v>
      </c>
      <c r="P626" t="b">
        <f>OR(ISNUMBER(FIND("ecotox",C626)),ISNUMBER(FIND("Ecotox",B626)),ISNUMBER(FIND("ecotox",B626)),ISNUMBER(FIND("Ecotox",C626)))</f>
        <v>0</v>
      </c>
      <c r="Q626" t="b">
        <f>OR(ISNUMBER(FIND("Bioaccum",C626)),ISNUMBER(FIND("bioaccum",C626)),ISNUMBER(FIND("accum",C626)))</f>
        <v>0</v>
      </c>
      <c r="R626" t="b">
        <f>OR(ISNUMBER(FIND("Occupation",C626)),ISNUMBER(FIND("occupation",C626)),ISNUMBER(FIND("worker",C626)),ISNUMBER(FIND("workforce",C626)))</f>
        <v>0</v>
      </c>
      <c r="S626" t="b">
        <f>NOT(OR(F626,G626,H626,I626,J626,K626,L626,M626,N626,O626,P626,Q626,R626))</f>
        <v>0</v>
      </c>
      <c r="U626" t="b">
        <f>OR(Table1[[#This Row],[Inflammation]],Table1[[#This Row],[Immune]])</f>
        <v>0</v>
      </c>
      <c r="V626" t="str">
        <f>IF(OR(Table1[[#This Row],[Rodents]],Table1[[#This Row],[Human]],Table1[[#This Row],[Pig]]),OR(ISNUMBER(FIND("intratrach",C626)),ISNUMBER(FIND("nasal ",C626)),ISNUMBER(FIND("instill",C626))),"NA")</f>
        <v>NA</v>
      </c>
      <c r="W626" t="str">
        <f>IF(OR(Table1[[#This Row],[Rodents]],Table1[[#This Row],[Human]],Table1[[#This Row],[Pig]]),OR(ISNUMBER(FIND("dermal",C626)),ISNUMBER(FIND("skin ",C626))),"NA")</f>
        <v>NA</v>
      </c>
      <c r="X626" t="str">
        <f>IF(OR(Table1[[#This Row],[Rodents]],Table1[[#This Row],[Human]],Table1[[#This Row],[Pig]]),OR(ISNUMBER(FIND("injected",C626)),ISNUMBER(FIND("periton",C626)),ISNUMBER(FIND("intrascrot",C626))),"NA")</f>
        <v>NA</v>
      </c>
      <c r="Y626" t="str">
        <f>IF(OR(Table1[[#This Row],[Rodents]],Table1[[#This Row],[Human]],Table1[[#This Row],[Pig]]),NOT(OR(Table1[[#This Row],[Inhaled/Intratracheal/intranasal]],Table1[[#This Row],[Dermal]],Table1[[#This Row],[Injected]])),"NA")</f>
        <v>NA</v>
      </c>
      <c r="AA626" t="b">
        <f>OR(ISNUMBER(FIND("fish ",C626)),ISNUMBER(FIND("Fish ",C626)),ISNUMBER(FIND("aquatic",C626)),ISNUMBER(FIND("daphnids",C626)),ISNUMBER(FIND("Carcinus maenas",C626)),ISNUMBER(FIND("Daphnia",C626)),ISNUMBER(FIND("Ruditapes philippinarum",C626)),ISNUMBER(FIND("daphnia",C626)),ISNUMBER(FIND("marine",C626)),ISNUMBER(FIND("mussel",C626)),ISNUMBER(FIND("algae",C626)),ISNUMBER(FIND("Donax faba",C626)),ISNUMBER(FIND("estuarine",C626)),ISNUMBER(FIND("snail",C626)),ISNUMBER(FIND("Prorocentrum donghaiense",C626)) )</f>
        <v>0</v>
      </c>
      <c r="AB626" t="b">
        <f>OR(ISNUMBER(FIND(" rat ",C626)),ISNUMBER(FIND(" rats ",C626)),ISNUMBER(FIND(" Rats ",C626)),ISNUMBER(FIND(" Rat ",C626)),ISNUMBER(FIND(" rat.",C626)),ISNUMBER(FIND(" rats.",C626)),ISNUMBER(FIND("mouse",C626)),ISNUMBER(FIND("mice",C626)), ISNUMBER(FIND(" Mice",C626)))</f>
        <v>0</v>
      </c>
      <c r="AC626" t="b">
        <f>OR(ISNUMBER(FIND(" cell ",C626)),ISNUMBER(FIND("fibroblast",C626)),ISNUMBER(FIND("macrophage",C626)),ISNUMBER(FIND("epithelial",C626)),ISNUMBER(FIND("endothelial",C626)),ISNUMBER(FIND("neuron",C626)),ISNUMBER(FIND(" cells ",C626)),ISNUMBER(FIND("RBC",C626)),ISNUMBER(FIND("mitochond",C626)),ISNUMBER(FIND("adipocyte",C626)),ISNUMBER(FIND("osteo",C626)),ISNUMBER(FIND("keratin",C626)),ISNUMBER(FIND(" cell's ",C626)),ISNUMBER(FIND("eukary",C626)),ISNUMBER(FIND("sperm",C626)))</f>
        <v>0</v>
      </c>
      <c r="AD626" t="b">
        <f>OR(ISNUMBER(FIND("human",B626)),ISNUMBER(FIND("workers",B626)),ISNUMBER(FIND("workforces",B626)),ISNUMBER(FIND("occupational",B626)),ISNUMBER(FIND("Case report",B626)),ISNUMBER(FIND("Workplaces",B626)),ISNUMBER(FIND("worker",B626)))</f>
        <v>0</v>
      </c>
      <c r="AE626" t="b">
        <f>OR(ISNUMBER(FIND(" plant ",C626)),ISNUMBER(FIND("Plant ",C626)),ISNUMBER(FIND("tomato",C626)),ISNUMBER(FIND("plants",C626)),ISNUMBER(FIND("Plants",C626)),ISNUMBER(FIND("algae",C626)),ISNUMBER(FIND("lettuce",C626)),ISNUMBER(FIND("green gram sprouts ",C626)),ISNUMBER(FIND("Cucurbita pepo",C626)),ISNUMBER(FIND("bean ",C626)),ISNUMBER(FIND("chloroplast",C626)),ISNUMBER(FIND("chlorophyll",C626)),ISNUMBER(FIND("seedling",C626)),ISNUMBER(FIND("canola",C626)),ISNUMBER(FIND("shoot",C626)),ISNUMBER(FIND("photosynthes",C626)),ISNUMBER(FIND(" leaves ",C626)),,ISNUMBER(FIND("agriculture",C626)),ISNUMBER(FIND(" crops ",C626)))</f>
        <v>0</v>
      </c>
      <c r="AF626" t="b">
        <f>OR(ISNUMBER(FIND("bacteria",C626)),ISNUMBER(FIND("Bacteria",C626)),ISNUMBER(FIND("Bacterium",C626)),ISNUMBER(FIND("bacterium",C626)),ISNUMBER(FIND(" coli ",C626)))</f>
        <v>1</v>
      </c>
      <c r="AG626" t="b">
        <f>OR(ISNUMBER(FIND("fungi",C626)),ISNUMBER(FIND("Fungi",C626)),ISNUMBER(FIND("fungus",C626)),ISNUMBER(FIND("Fungus",C626)),ISNUMBER(FIND("mushroom",C626)),ISNUMBER(FIND("Mushroom",C626)),ISNUMBER(FIND(" mold ",C626)))</f>
        <v>0</v>
      </c>
      <c r="AH626" t="b">
        <f>OR(ISNUMBER(FIND("Pig ",C626)),ISNUMBER(FIND("pig ",C626)),ISNUMBER(FIND("Pigs ",C626)),ISNUMBER(FIND("pigs ",C626)))</f>
        <v>0</v>
      </c>
      <c r="AI626" t="b">
        <f>OR(ISNUMBER(FIND(" C. elegans",C626)),ISNUMBER(FIND("Caenorhabditis elegans",C626)),ISNUMBER(FIND("earthworms",C626)),ISNUMBER(FIND(" Ficopomatus enigmaticus",C626)),ISNUMBER(FIND("larva",C626)),ISNUMBER(FIND("Lumbriculus variegatus",C626)),ISNUMBER(FIND("nematode",C626)))</f>
        <v>0</v>
      </c>
      <c r="AJ626" t="b">
        <f>NOT(OR(AA626,AB626,AC626,AD626,AE626,AF626,AG626,AH626,AI626))</f>
        <v>0</v>
      </c>
      <c r="AL626" t="b">
        <f>OR(AA626,AB626,AD626,AE626,AF626,AG626,AH626,AI626)</f>
        <v>1</v>
      </c>
      <c r="AM626" t="b">
        <f>IF(Table1[[#This Row],[In vivo?]],IF(Table1[[#This Row],[Cell]],FALSE,TRUE),FALSE)</f>
        <v>1</v>
      </c>
      <c r="AN626" t="b">
        <f>AND(AC626,AL626)</f>
        <v>0</v>
      </c>
      <c r="AO626" t="b">
        <f>IF(Table1[[#This Row],[Cell]],IF(Table1[[#This Row],[In vivo?]],FALSE,TRUE),FALSE)</f>
        <v>0</v>
      </c>
      <c r="AP626" t="b">
        <f>NOT(OR(Table1[[#This Row],[In vivo?]],Table1[[#This Row],[Only in Cell]]))</f>
        <v>0</v>
      </c>
      <c r="AQ626" t="str">
        <f>IF(OR(Table1[[#This Row],[Rodents]],Table1[[#This Row],[Human]],Table1[[#This Row],[Pig]]),OR(ISNUMBER(FIND("pulmonary",C626)),ISNUMBER(FIND("lung",C626))),"NA")</f>
        <v>NA</v>
      </c>
      <c r="AR626" t="str">
        <f>IF(OR(Table1[[#This Row],[Rodents]],Table1[[#This Row],[Human]],Table1[[#This Row],[Pig]]),OR(ISNUMBER(FIND("skin",C626)),ISNUMBER(FIND("dermal",C626))),"NA")</f>
        <v>NA</v>
      </c>
      <c r="AS626" t="str">
        <f>IF(OR(Table1[[#This Row],[Rodents]],Table1[[#This Row],[Human]],Table1[[#This Row],[Pig]]),OR(ISNUMBER(FIND("liver",C626)),ISNUMBER(FIND("hepat",C626))),"NA")</f>
        <v>NA</v>
      </c>
      <c r="AT626" t="str">
        <f>IF(OR(Table1[[#This Row],[Rodents]],Table1[[#This Row],[Human]],Table1[[#This Row],[Pig]]),OR(ISNUMBER(FIND("kidney",C626)),ISNUMBER(FIND("neph",C626))),"NA")</f>
        <v>NA</v>
      </c>
      <c r="AU626" t="str">
        <f>IF(OR(Table1[[#This Row],[Rodents]],Table1[[#This Row],[Human]],Table1[[#This Row],[Pig]]),OR(ISNUMBER(FIND("brain",C626)),ISNUMBER(FIND("neur",C626)),ISNUMBER(FIND("nerv",C626))),"NA")</f>
        <v>NA</v>
      </c>
      <c r="AV626" t="str">
        <f>IF(OR(Table1[[#This Row],[Rodents]],Table1[[#This Row],[Human]],Table1[[#This Row],[Pig]]),OR(ISNUMBER(FIND("heart",C626)),ISNUMBER(FIND("cardi",C626))),"NA")</f>
        <v>NA</v>
      </c>
      <c r="AW626" t="str">
        <f>IF(OR(Table1[[#This Row],[Rodents]],Table1[[#This Row],[Human]],Table1[[#This Row],[Pig]]),OR(ISNUMBER(FIND("gastro",C626)),ISNUMBER(FIND("intesti",C626)),ISNUMBER(FIND("stomach",C626))),"NA")</f>
        <v>NA</v>
      </c>
      <c r="AX626" t="str">
        <f>IF(OR(Table1[[#This Row],[Rodents]],Table1[[#This Row],[Human]],Table1[[#This Row],[Pig]]),NOT(OR(AQ626,AR626,AS626,AT626,AU626,AV626,AW626)),"NA")</f>
        <v>NA</v>
      </c>
      <c r="AY626" t="b">
        <f>OR(ISNUMBER(FIND("SWCNT",C626)),ISNUMBER(FIND("SWNT",C626)),ISNUMBER(FIND("single-wall",C626)),ISNUMBER(FIND("single wall",C626)),ISNUMBER(FIND("Single wall",C626)),ISNUMBER(FIND("Single-wall",C626)),ISNUMBER(FIND("SWCNT",B626)),ISNUMBER(FIND("SWNT",B626)),ISNUMBER(FIND("single-wall",B626)),ISNUMBER(FIND("single wall",B626)),ISNUMBER(FIND("Single-wall",B626)),ISNUMBER(FIND("Single wall",B626)))</f>
        <v>0</v>
      </c>
      <c r="AZ626" t="b">
        <f>OR(ISNUMBER(FIND("MWCNT",C626)),ISNUMBER(FIND("MWNT",C626)),ISNUMBER(FIND("multi-wall",C626)),ISNUMBER(FIND("multi wall",C626)),ISNUMBER(FIND("multiwall",C626)),ISNUMBER(FIND("Multi-wall",C626)),ISNUMBER(FIND("Multi wall",C626)),ISNUMBER(FIND("Multiwall",C626)),ISNUMBER(FIND("MWCNT",B626)),ISNUMBER(FIND("MWNT",B626)),ISNUMBER(FIND("multi-wall",B626)),ISNUMBER(FIND("multi wall",B626)),ISNUMBER(FIND("multiwall",B626)),ISNUMBER(FIND("Multi-wall",B626)),ISNUMBER(FIND("Multi wall",B626)),ISNUMBER(FIND("Multiwall",B626)),ISNUMBER(FIND("Double-wall",B626)),ISNUMBER(FIND("Double wall",B626)),ISNUMBER(FIND("Doublewall",B626)),ISNUMBER(FIND("double-wall",B626)),ISNUMBER(FIND("double wall",B626)),ISNUMBER(FIND("doublewall",B626)))</f>
        <v>0</v>
      </c>
      <c r="BA626" t="b">
        <f>AND(Table1[[#This Row],[SWCNT]],Table1[[#This Row],[MWCNT]])</f>
        <v>0</v>
      </c>
      <c r="BB626" t="b">
        <f>IF(Table1[[#This Row],[SWCNT]]=TRUE,FALSE,IF(Table1[[#This Row],[MWCNT]]=TRUE,FALSE,TRUE))</f>
        <v>1</v>
      </c>
      <c r="BC626" s="18"/>
    </row>
    <row r="627" spans="1:55" ht="203.5">
      <c r="A627" t="s">
        <v>4067</v>
      </c>
      <c r="B627" s="2" t="s">
        <v>4069</v>
      </c>
      <c r="C627" s="16" t="s">
        <v>4071</v>
      </c>
      <c r="D627" s="17" t="s">
        <v>4073</v>
      </c>
      <c r="E627" s="2">
        <v>2013</v>
      </c>
      <c r="F627" t="b">
        <f>OR(ISNUMBER(FIND("cytotoxic",C627)),ISNUMBER(FIND("Cytotoxic",C627)),ISNUMBER(FIND("cellular toxicity",C627)),ISNUMBER(FIND("cell death",C627)),ISNUMBER(FIND("viable",C627)),ISNUMBER(FIND("phytotoxic",C627)),ISNUMBER(FIND("acute toxicity",C627)),ISNUMBER(FIND("MTT",C627)),ISNUMBER(FIND("survival",C627)),ISNUMBER(FIND("prolifer",C627)),ISNUMBER(FIND("apoptosis",C627)),ISNUMBER(FIND("neurotoxic",C627)),ISNUMBER(FIND("  lysis ",C627)),ISNUMBER(FIND("necrosis",C627)),ISNUMBER(FIND("cellular death",C627))*3,ISNUMBER(FIND("LDH",C627)),ISNUMBER(FIND("Acute toxicity",C627)))</f>
        <v>1</v>
      </c>
      <c r="G627" t="b">
        <f>OR(ISNUMBER(FIND("genotoxic",C627)),ISNUMBER(FIND("genotoxicity",C627)),ISNUMBER(FIND("DNA damage",C627)),ISNUMBER(FIND("DNA",C627)),ISNUMBER(FIND("RNA",C627)),ISNUMBER(FIND("mesothelioma",C627)),ISNUMBER(FIND("carcino",C627)),ISNUMBER(FIND("mutagen",C627)),ISNUMBER(FIND("genetic",C627)))</f>
        <v>0</v>
      </c>
      <c r="H627" t="b">
        <f>OR(ISNUMBER(FIND("inflammatory",C627)),ISNUMBER(FIND("inflamm",C627)))</f>
        <v>0</v>
      </c>
      <c r="I627" t="b">
        <f>OR(ISNUMBER(FIND("immune",C627)),ISNUMBER(FIND("immunological",C627)),ISNUMBER(FIND("interleuk",C627)),ISNUMBER(FIND("platelet activation",C627)),ISNUMBER(FIND("monocyte",C627)),ISNUMBER(FIND("leukocyte",C627)),ISNUMBER(FIND("cytokine",C627)),ISNUMBER(FIND("CD4",C627)),ISNUMBER(FIND("CD8",C627)),ISNUMBER(FIND("T-cell",C627)))</f>
        <v>0</v>
      </c>
      <c r="J627" t="b">
        <f>OR(ISNUMBER(FIND("reactive oxygen",C627)),ISNUMBER(FIND("ROS",C627)),ISNUMBER(FIND("free radical",C627)),ISNUMBER(FIND("oxidative stress",C627)),ISNUMBER(FIND("peroxid",C627)),ISNUMBER(FIND("oxidative",C627)),ISNUMBER(FIND("antioxid",C627)))</f>
        <v>0</v>
      </c>
      <c r="K627" t="b">
        <f>OR(ISNUMBER(FIND("autophag",C627)))</f>
        <v>0</v>
      </c>
      <c r="L627" t="b">
        <f>OR(ISNUMBER(FIND("morpholog",C627)))</f>
        <v>0</v>
      </c>
      <c r="M627" t="b">
        <f>OR(ISNUMBER(FIND("fibrosis",C627)),ISNUMBER(FIND("Fibrosis",C627)),ISNUMBER(FIND("fibrot",C627)))</f>
        <v>0</v>
      </c>
      <c r="N627" t="b">
        <f>OR(ISNUMBER(FIND("offspring",C627)),ISNUMBER(FIND("Parental",C627)),ISNUMBER(FIND("parental",C627)),ISNUMBER(FIND("germline",C627)),ISNUMBER(FIND("reproduc",C627)),ISNUMBER(FIND("embryo",C627)))</f>
        <v>0</v>
      </c>
      <c r="O627" t="b">
        <f>OR(ISNUMBER(FIND("metabol",C627)),ISNUMBER(FIND("Metabol",C627)),ISNUMBER(FIND("digest",C627)),ISNUMBER(FIND("mitochon",C627)))</f>
        <v>0</v>
      </c>
      <c r="P627" t="b">
        <f>OR(ISNUMBER(FIND("ecotox",C627)),ISNUMBER(FIND("Ecotox",B627)),ISNUMBER(FIND("ecotox",B627)),ISNUMBER(FIND("Ecotox",C627)))</f>
        <v>0</v>
      </c>
      <c r="Q627" t="b">
        <f>OR(ISNUMBER(FIND("Bioaccum",C627)),ISNUMBER(FIND("bioaccum",C627)),ISNUMBER(FIND("accum",C627)))</f>
        <v>0</v>
      </c>
      <c r="R627" t="b">
        <f>OR(ISNUMBER(FIND("Occupation",C627)),ISNUMBER(FIND("occupation",C627)),ISNUMBER(FIND("worker",C627)),ISNUMBER(FIND("workforce",C627)))</f>
        <v>0</v>
      </c>
      <c r="S627" t="b">
        <f>NOT(OR(F627,G627,H627,I627,J627,K627,L627,M627,N627,O627,P627,Q627,R627))</f>
        <v>0</v>
      </c>
      <c r="U627" t="b">
        <f>OR(Table1[[#This Row],[Inflammation]],Table1[[#This Row],[Immune]])</f>
        <v>0</v>
      </c>
      <c r="V627" t="str">
        <f>IF(OR(Table1[[#This Row],[Rodents]],Table1[[#This Row],[Human]],Table1[[#This Row],[Pig]]),OR(ISNUMBER(FIND("intratrach",C627)),ISNUMBER(FIND("nasal ",C627)),ISNUMBER(FIND("instill",C627))),"NA")</f>
        <v>NA</v>
      </c>
      <c r="W627" t="str">
        <f>IF(OR(Table1[[#This Row],[Rodents]],Table1[[#This Row],[Human]],Table1[[#This Row],[Pig]]),OR(ISNUMBER(FIND("dermal",C627)),ISNUMBER(FIND("skin ",C627))),"NA")</f>
        <v>NA</v>
      </c>
      <c r="X627" t="str">
        <f>IF(OR(Table1[[#This Row],[Rodents]],Table1[[#This Row],[Human]],Table1[[#This Row],[Pig]]),OR(ISNUMBER(FIND("injected",C627)),ISNUMBER(FIND("periton",C627)),ISNUMBER(FIND("intrascrot",C627))),"NA")</f>
        <v>NA</v>
      </c>
      <c r="Y627" t="str">
        <f>IF(OR(Table1[[#This Row],[Rodents]],Table1[[#This Row],[Human]],Table1[[#This Row],[Pig]]),NOT(OR(Table1[[#This Row],[Inhaled/Intratracheal/intranasal]],Table1[[#This Row],[Dermal]],Table1[[#This Row],[Injected]])),"NA")</f>
        <v>NA</v>
      </c>
      <c r="AA627" t="b">
        <f>OR(ISNUMBER(FIND("fish ",C627)),ISNUMBER(FIND("Fish ",C627)),ISNUMBER(FIND("aquatic",C627)),ISNUMBER(FIND("daphnids",C627)),ISNUMBER(FIND("Carcinus maenas",C627)),ISNUMBER(FIND("Daphnia",C627)),ISNUMBER(FIND("Ruditapes philippinarum",C627)),ISNUMBER(FIND("daphnia",C627)),ISNUMBER(FIND("marine",C627)),ISNUMBER(FIND("mussel",C627)),ISNUMBER(FIND("algae",C627)),ISNUMBER(FIND("Donax faba",C627)),ISNUMBER(FIND("estuarine",C627)),ISNUMBER(FIND("snail",C627)),ISNUMBER(FIND("Prorocentrum donghaiense",C627)) )</f>
        <v>1</v>
      </c>
      <c r="AB627" t="b">
        <f>OR(ISNUMBER(FIND(" rat ",C627)),ISNUMBER(FIND(" rats ",C627)),ISNUMBER(FIND(" Rats ",C627)),ISNUMBER(FIND(" Rat ",C627)),ISNUMBER(FIND(" rat.",C627)),ISNUMBER(FIND(" rats.",C627)),ISNUMBER(FIND("mouse",C627)),ISNUMBER(FIND("mice",C627)), ISNUMBER(FIND(" Mice",C627)))</f>
        <v>0</v>
      </c>
      <c r="AC627" t="b">
        <f>OR(ISNUMBER(FIND(" cell ",C627)),ISNUMBER(FIND("fibroblast",C627)),ISNUMBER(FIND("macrophage",C627)),ISNUMBER(FIND("epithelial",C627)),ISNUMBER(FIND("endothelial",C627)),ISNUMBER(FIND("neuron",C627)),ISNUMBER(FIND(" cells ",C627)),ISNUMBER(FIND("RBC",C627)),ISNUMBER(FIND("mitochond",C627)),ISNUMBER(FIND("adipocyte",C627)),ISNUMBER(FIND("osteo",C627)),ISNUMBER(FIND("keratin",C627)),ISNUMBER(FIND(" cell's ",C627)),ISNUMBER(FIND("eukary",C627)),ISNUMBER(FIND("sperm",C627)))</f>
        <v>0</v>
      </c>
      <c r="AD627" t="b">
        <f>OR(ISNUMBER(FIND("human",B627)),ISNUMBER(FIND("workers",B627)),ISNUMBER(FIND("workforces",B627)),ISNUMBER(FIND("occupational",B627)),ISNUMBER(FIND("Case report",B627)),ISNUMBER(FIND("Workplaces",B627)),ISNUMBER(FIND("worker",B627)))</f>
        <v>0</v>
      </c>
      <c r="AE627" t="b">
        <f>OR(ISNUMBER(FIND(" plant ",C627)),ISNUMBER(FIND("Plant ",C627)),ISNUMBER(FIND("tomato",C627)),ISNUMBER(FIND("plants",C627)),ISNUMBER(FIND("Plants",C627)),ISNUMBER(FIND("algae",C627)),ISNUMBER(FIND("lettuce",C627)),ISNUMBER(FIND("green gram sprouts ",C627)),ISNUMBER(FIND("Cucurbita pepo",C627)),ISNUMBER(FIND("bean ",C627)),ISNUMBER(FIND("chloroplast",C627)),ISNUMBER(FIND("chlorophyll",C627)),ISNUMBER(FIND("seedling",C627)),ISNUMBER(FIND("canola",C627)),ISNUMBER(FIND("shoot",C627)),ISNUMBER(FIND("photosynthes",C627)),ISNUMBER(FIND(" leaves ",C627)),,ISNUMBER(FIND("agriculture",C627)),ISNUMBER(FIND(" crops ",C627)))</f>
        <v>0</v>
      </c>
      <c r="AF627" t="b">
        <f>OR(ISNUMBER(FIND("bacteria",C627)),ISNUMBER(FIND("Bacteria",C627)),ISNUMBER(FIND("Bacterium",C627)),ISNUMBER(FIND("bacterium",C627)),ISNUMBER(FIND(" coli ",C627)))</f>
        <v>0</v>
      </c>
      <c r="AG627" t="b">
        <f>OR(ISNUMBER(FIND("fungi",C627)),ISNUMBER(FIND("Fungi",C627)),ISNUMBER(FIND("fungus",C627)),ISNUMBER(FIND("Fungus",C627)),ISNUMBER(FIND("mushroom",C627)),ISNUMBER(FIND("Mushroom",C627)),ISNUMBER(FIND(" mold ",C627)))</f>
        <v>0</v>
      </c>
      <c r="AH627" t="b">
        <f>OR(ISNUMBER(FIND("Pig ",C627)),ISNUMBER(FIND("pig ",C627)),ISNUMBER(FIND("Pigs ",C627)),ISNUMBER(FIND("pigs ",C627)))</f>
        <v>0</v>
      </c>
      <c r="AI627" t="b">
        <f>OR(ISNUMBER(FIND(" C. elegans",C627)),ISNUMBER(FIND("Caenorhabditis elegans",C627)),ISNUMBER(FIND("earthworms",C627)),ISNUMBER(FIND(" Ficopomatus enigmaticus",C627)),ISNUMBER(FIND("larva",C627)),ISNUMBER(FIND("Lumbriculus variegatus",C627)),ISNUMBER(FIND("nematode",C627)))</f>
        <v>0</v>
      </c>
      <c r="AJ627" t="b">
        <f>NOT(OR(AA627,AB627,AC627,AD627,AE627,AF627,AG627,AH627,AI627))</f>
        <v>0</v>
      </c>
      <c r="AL627" t="b">
        <f>OR(AA627,AB627,AD627,AE627,AF627,AG627,AH627,AI627)</f>
        <v>1</v>
      </c>
      <c r="AM627" t="b">
        <f>IF(Table1[[#This Row],[In vivo?]],IF(Table1[[#This Row],[Cell]],FALSE,TRUE),FALSE)</f>
        <v>1</v>
      </c>
      <c r="AN627" t="b">
        <f>AND(AC627,AL627)</f>
        <v>0</v>
      </c>
      <c r="AO627" t="b">
        <f>IF(Table1[[#This Row],[Cell]],IF(Table1[[#This Row],[In vivo?]],FALSE,TRUE),FALSE)</f>
        <v>0</v>
      </c>
      <c r="AP627" t="b">
        <f>NOT(OR(Table1[[#This Row],[In vivo?]],Table1[[#This Row],[Only in Cell]]))</f>
        <v>0</v>
      </c>
      <c r="AQ627" t="str">
        <f>IF(OR(Table1[[#This Row],[Rodents]],Table1[[#This Row],[Human]],Table1[[#This Row],[Pig]]),OR(ISNUMBER(FIND("pulmonary",C627)),ISNUMBER(FIND("lung",C627))),"NA")</f>
        <v>NA</v>
      </c>
      <c r="AR627" t="str">
        <f>IF(OR(Table1[[#This Row],[Rodents]],Table1[[#This Row],[Human]],Table1[[#This Row],[Pig]]),OR(ISNUMBER(FIND("skin",C627)),ISNUMBER(FIND("dermal",C627))),"NA")</f>
        <v>NA</v>
      </c>
      <c r="AS627" t="str">
        <f>IF(OR(Table1[[#This Row],[Rodents]],Table1[[#This Row],[Human]],Table1[[#This Row],[Pig]]),OR(ISNUMBER(FIND("liver",C627)),ISNUMBER(FIND("hepat",C627))),"NA")</f>
        <v>NA</v>
      </c>
      <c r="AT627" t="str">
        <f>IF(OR(Table1[[#This Row],[Rodents]],Table1[[#This Row],[Human]],Table1[[#This Row],[Pig]]),OR(ISNUMBER(FIND("kidney",C627)),ISNUMBER(FIND("neph",C627))),"NA")</f>
        <v>NA</v>
      </c>
      <c r="AU627" t="str">
        <f>IF(OR(Table1[[#This Row],[Rodents]],Table1[[#This Row],[Human]],Table1[[#This Row],[Pig]]),OR(ISNUMBER(FIND("brain",C627)),ISNUMBER(FIND("neur",C627)),ISNUMBER(FIND("nerv",C627))),"NA")</f>
        <v>NA</v>
      </c>
      <c r="AV627" t="str">
        <f>IF(OR(Table1[[#This Row],[Rodents]],Table1[[#This Row],[Human]],Table1[[#This Row],[Pig]]),OR(ISNUMBER(FIND("heart",C627)),ISNUMBER(FIND("cardi",C627))),"NA")</f>
        <v>NA</v>
      </c>
      <c r="AW627" t="str">
        <f>IF(OR(Table1[[#This Row],[Rodents]],Table1[[#This Row],[Human]],Table1[[#This Row],[Pig]]),OR(ISNUMBER(FIND("gastro",C627)),ISNUMBER(FIND("intesti",C627)),ISNUMBER(FIND("stomach",C627))),"NA")</f>
        <v>NA</v>
      </c>
      <c r="AX627" t="str">
        <f>IF(OR(Table1[[#This Row],[Rodents]],Table1[[#This Row],[Human]],Table1[[#This Row],[Pig]]),NOT(OR(AQ627,AR627,AS627,AT627,AU627,AV627,AW627)),"NA")</f>
        <v>NA</v>
      </c>
      <c r="AY627" t="b">
        <f>OR(ISNUMBER(FIND("SWCNT",C627)),ISNUMBER(FIND("SWNT",C627)),ISNUMBER(FIND("single-wall",C627)),ISNUMBER(FIND("single wall",C627)),ISNUMBER(FIND("Single wall",C627)),ISNUMBER(FIND("Single-wall",C627)),ISNUMBER(FIND("SWCNT",B627)),ISNUMBER(FIND("SWNT",B627)),ISNUMBER(FIND("single-wall",B627)),ISNUMBER(FIND("single wall",B627)),ISNUMBER(FIND("Single-wall",B627)),ISNUMBER(FIND("Single wall",B627)))</f>
        <v>0</v>
      </c>
      <c r="AZ627" t="b">
        <f>OR(ISNUMBER(FIND("MWCNT",C627)),ISNUMBER(FIND("MWNT",C627)),ISNUMBER(FIND("multi-wall",C627)),ISNUMBER(FIND("multi wall",C627)),ISNUMBER(FIND("multiwall",C627)),ISNUMBER(FIND("Multi-wall",C627)),ISNUMBER(FIND("Multi wall",C627)),ISNUMBER(FIND("Multiwall",C627)),ISNUMBER(FIND("MWCNT",B627)),ISNUMBER(FIND("MWNT",B627)),ISNUMBER(FIND("multi-wall",B627)),ISNUMBER(FIND("multi wall",B627)),ISNUMBER(FIND("multiwall",B627)),ISNUMBER(FIND("Multi-wall",B627)),ISNUMBER(FIND("Multi wall",B627)),ISNUMBER(FIND("Multiwall",B627)),ISNUMBER(FIND("Double-wall",B627)),ISNUMBER(FIND("Double wall",B627)),ISNUMBER(FIND("Doublewall",B627)),ISNUMBER(FIND("double-wall",B627)),ISNUMBER(FIND("double wall",B627)),ISNUMBER(FIND("doublewall",B627)))</f>
        <v>0</v>
      </c>
      <c r="BA627" t="b">
        <f>AND(Table1[[#This Row],[SWCNT]],Table1[[#This Row],[MWCNT]])</f>
        <v>0</v>
      </c>
      <c r="BB627" t="b">
        <f>IF(Table1[[#This Row],[SWCNT]]=TRUE,FALSE,IF(Table1[[#This Row],[MWCNT]]=TRUE,FALSE,TRUE))</f>
        <v>1</v>
      </c>
      <c r="BC627" s="18"/>
    </row>
    <row r="628" spans="1:55" ht="148">
      <c r="A628" t="s">
        <v>4398</v>
      </c>
      <c r="B628" s="2" t="s">
        <v>4402</v>
      </c>
      <c r="C628" s="16" t="s">
        <v>4407</v>
      </c>
      <c r="D628" s="17" t="s">
        <v>1135</v>
      </c>
      <c r="E628" s="2">
        <v>2012</v>
      </c>
      <c r="F628" t="b">
        <f>OR(ISNUMBER(FIND("cytotoxic",C628)),ISNUMBER(FIND("Cytotoxic",C628)),ISNUMBER(FIND("cellular toxicity",C628)),ISNUMBER(FIND("cell death",C628)),ISNUMBER(FIND("viable",C628)),ISNUMBER(FIND("phytotoxic",C628)),ISNUMBER(FIND("acute toxicity",C628)),ISNUMBER(FIND("MTT",C628)),ISNUMBER(FIND("survival",C628)),ISNUMBER(FIND("prolifer",C628)),ISNUMBER(FIND("apoptosis",C628)),ISNUMBER(FIND("neurotoxic",C628)),ISNUMBER(FIND("  lysis ",C628)),ISNUMBER(FIND("necrosis",C628)),ISNUMBER(FIND("cellular death",C628))*3,ISNUMBER(FIND("LDH",C628)),ISNUMBER(FIND("Acute toxicity",C628)))</f>
        <v>1</v>
      </c>
      <c r="G628" t="b">
        <f>OR(ISNUMBER(FIND("genotoxic",C628)),ISNUMBER(FIND("genotoxicity",C628)),ISNUMBER(FIND("DNA damage",C628)),ISNUMBER(FIND("DNA",C628)),ISNUMBER(FIND("RNA",C628)),ISNUMBER(FIND("mesothelioma",C628)),ISNUMBER(FIND("carcino",C628)),ISNUMBER(FIND("mutagen",C628)),ISNUMBER(FIND("genetic",C628)))</f>
        <v>0</v>
      </c>
      <c r="H628" t="b">
        <f>OR(ISNUMBER(FIND("inflammatory",C628)),ISNUMBER(FIND("inflamm",C628)))</f>
        <v>0</v>
      </c>
      <c r="I628" t="b">
        <f>OR(ISNUMBER(FIND("immune",C628)),ISNUMBER(FIND("immunological",C628)),ISNUMBER(FIND("interleuk",C628)),ISNUMBER(FIND("platelet activation",C628)),ISNUMBER(FIND("monocyte",C628)),ISNUMBER(FIND("leukocyte",C628)),ISNUMBER(FIND("cytokine",C628)),ISNUMBER(FIND("CD4",C628)),ISNUMBER(FIND("CD8",C628)),ISNUMBER(FIND("T-cell",C628)))</f>
        <v>0</v>
      </c>
      <c r="J628" t="b">
        <f>OR(ISNUMBER(FIND("reactive oxygen",C628)),ISNUMBER(FIND("ROS",C628)),ISNUMBER(FIND("free radical",C628)),ISNUMBER(FIND("oxidative stress",C628)),ISNUMBER(FIND("peroxid",C628)),ISNUMBER(FIND("oxidative",C628)),ISNUMBER(FIND("antioxid",C628)))</f>
        <v>0</v>
      </c>
      <c r="K628" t="b">
        <f>OR(ISNUMBER(FIND("autophag",C628)))</f>
        <v>0</v>
      </c>
      <c r="L628" t="b">
        <f>OR(ISNUMBER(FIND("morpholog",C628)))</f>
        <v>0</v>
      </c>
      <c r="M628" t="b">
        <f>OR(ISNUMBER(FIND("fibrosis",C628)),ISNUMBER(FIND("Fibrosis",C628)),ISNUMBER(FIND("fibrot",C628)))</f>
        <v>0</v>
      </c>
      <c r="N628" t="b">
        <f>OR(ISNUMBER(FIND("offspring",C628)),ISNUMBER(FIND("Parental",C628)),ISNUMBER(FIND("parental",C628)),ISNUMBER(FIND("germline",C628)),ISNUMBER(FIND("reproduc",C628)),ISNUMBER(FIND("embryo",C628)))</f>
        <v>0</v>
      </c>
      <c r="O628" t="b">
        <f>OR(ISNUMBER(FIND("metabol",C628)),ISNUMBER(FIND("Metabol",C628)),ISNUMBER(FIND("digest",C628)),ISNUMBER(FIND("mitochon",C628)))</f>
        <v>0</v>
      </c>
      <c r="P628" t="b">
        <f>OR(ISNUMBER(FIND("ecotox",C628)),ISNUMBER(FIND("Ecotox",B628)),ISNUMBER(FIND("ecotox",B628)),ISNUMBER(FIND("Ecotox",C628)))</f>
        <v>0</v>
      </c>
      <c r="Q628" t="b">
        <f>OR(ISNUMBER(FIND("Bioaccum",C628)),ISNUMBER(FIND("bioaccum",C628)),ISNUMBER(FIND("accum",C628)))</f>
        <v>0</v>
      </c>
      <c r="R628" t="b">
        <f>OR(ISNUMBER(FIND("Occupation",C628)),ISNUMBER(FIND("occupation",C628)),ISNUMBER(FIND("worker",C628)),ISNUMBER(FIND("workforce",C628)))</f>
        <v>0</v>
      </c>
      <c r="S628" t="b">
        <f>NOT(OR(F628,G628,H628,I628,J628,K628,L628,M628,N628,O628,P628,Q628,R628))</f>
        <v>0</v>
      </c>
      <c r="U628" t="b">
        <f>OR(Table1[[#This Row],[Inflammation]],Table1[[#This Row],[Immune]])</f>
        <v>0</v>
      </c>
      <c r="V628" t="str">
        <f>IF(OR(Table1[[#This Row],[Rodents]],Table1[[#This Row],[Human]],Table1[[#This Row],[Pig]]),OR(ISNUMBER(FIND("intratrach",C628)),ISNUMBER(FIND("nasal ",C628)),ISNUMBER(FIND("instill",C628))),"NA")</f>
        <v>NA</v>
      </c>
      <c r="W628" t="str">
        <f>IF(OR(Table1[[#This Row],[Rodents]],Table1[[#This Row],[Human]],Table1[[#This Row],[Pig]]),OR(ISNUMBER(FIND("dermal",C628)),ISNUMBER(FIND("skin ",C628))),"NA")</f>
        <v>NA</v>
      </c>
      <c r="X628" t="str">
        <f>IF(OR(Table1[[#This Row],[Rodents]],Table1[[#This Row],[Human]],Table1[[#This Row],[Pig]]),OR(ISNUMBER(FIND("injected",C628)),ISNUMBER(FIND("periton",C628)),ISNUMBER(FIND("intrascrot",C628))),"NA")</f>
        <v>NA</v>
      </c>
      <c r="Y628" t="str">
        <f>IF(OR(Table1[[#This Row],[Rodents]],Table1[[#This Row],[Human]],Table1[[#This Row],[Pig]]),NOT(OR(Table1[[#This Row],[Inhaled/Intratracheal/intranasal]],Table1[[#This Row],[Dermal]],Table1[[#This Row],[Injected]])),"NA")</f>
        <v>NA</v>
      </c>
      <c r="AA628" t="b">
        <f>OR(ISNUMBER(FIND("fish ",C628)),ISNUMBER(FIND("Fish ",C628)),ISNUMBER(FIND("aquatic",C628)),ISNUMBER(FIND("daphnids",C628)),ISNUMBER(FIND("Carcinus maenas",C628)),ISNUMBER(FIND("Daphnia",C628)),ISNUMBER(FIND("Ruditapes philippinarum",C628)),ISNUMBER(FIND("daphnia",C628)),ISNUMBER(FIND("marine",C628)),ISNUMBER(FIND("mussel",C628)),ISNUMBER(FIND("algae",C628)),ISNUMBER(FIND("Donax faba",C628)),ISNUMBER(FIND("estuarine",C628)),ISNUMBER(FIND("snail",C628)),ISNUMBER(FIND("Prorocentrum donghaiense",C628)) )</f>
        <v>1</v>
      </c>
      <c r="AB628" t="b">
        <f>OR(ISNUMBER(FIND(" rat ",C628)),ISNUMBER(FIND(" rats ",C628)),ISNUMBER(FIND(" Rats ",C628)),ISNUMBER(FIND(" Rat ",C628)),ISNUMBER(FIND(" rat.",C628)),ISNUMBER(FIND(" rats.",C628)),ISNUMBER(FIND("mouse",C628)),ISNUMBER(FIND("mice",C628)), ISNUMBER(FIND(" Mice",C628)))</f>
        <v>0</v>
      </c>
      <c r="AC628" t="b">
        <f>OR(ISNUMBER(FIND(" cell ",C628)),ISNUMBER(FIND("fibroblast",C628)),ISNUMBER(FIND("macrophage",C628)),ISNUMBER(FIND("epithelial",C628)),ISNUMBER(FIND("endothelial",C628)),ISNUMBER(FIND("neuron",C628)),ISNUMBER(FIND(" cells ",C628)),ISNUMBER(FIND("RBC",C628)),ISNUMBER(FIND("mitochond",C628)),ISNUMBER(FIND("adipocyte",C628)),ISNUMBER(FIND("osteo",C628)),ISNUMBER(FIND("keratin",C628)),ISNUMBER(FIND(" cell's ",C628)),ISNUMBER(FIND("eukary",C628)),ISNUMBER(FIND("sperm",C628)))</f>
        <v>1</v>
      </c>
      <c r="AD628" t="b">
        <f>OR(ISNUMBER(FIND("human",B628)),ISNUMBER(FIND("workers",B628)),ISNUMBER(FIND("workforces",B628)),ISNUMBER(FIND("occupational",B628)),ISNUMBER(FIND("Case report",B628)),ISNUMBER(FIND("Workplaces",B628)),ISNUMBER(FIND("worker",B628)))</f>
        <v>0</v>
      </c>
      <c r="AE628" t="b">
        <f>OR(ISNUMBER(FIND(" plant ",C628)),ISNUMBER(FIND("Plant ",C628)),ISNUMBER(FIND("tomato",C628)),ISNUMBER(FIND("plants",C628)),ISNUMBER(FIND("Plants",C628)),ISNUMBER(FIND("algae",C628)),ISNUMBER(FIND("lettuce",C628)),ISNUMBER(FIND("green gram sprouts ",C628)),ISNUMBER(FIND("Cucurbita pepo",C628)),ISNUMBER(FIND("bean ",C628)),ISNUMBER(FIND("chloroplast",C628)),ISNUMBER(FIND("chlorophyll",C628)),ISNUMBER(FIND("seedling",C628)),ISNUMBER(FIND("canola",C628)),ISNUMBER(FIND("shoot",C628)),ISNUMBER(FIND("photosynthes",C628)),ISNUMBER(FIND(" leaves ",C628)),,ISNUMBER(FIND("agriculture",C628)),ISNUMBER(FIND(" crops ",C628)))</f>
        <v>1</v>
      </c>
      <c r="AF628" t="b">
        <f>OR(ISNUMBER(FIND("bacteria",C628)),ISNUMBER(FIND("Bacteria",C628)),ISNUMBER(FIND("Bacterium",C628)),ISNUMBER(FIND("bacterium",C628)),ISNUMBER(FIND(" coli ",C628)))</f>
        <v>1</v>
      </c>
      <c r="AG628" t="b">
        <f>OR(ISNUMBER(FIND("fungi",C628)),ISNUMBER(FIND("Fungi",C628)),ISNUMBER(FIND("fungus",C628)),ISNUMBER(FIND("Fungus",C628)),ISNUMBER(FIND("mushroom",C628)),ISNUMBER(FIND("Mushroom",C628)),ISNUMBER(FIND(" mold ",C628)))</f>
        <v>0</v>
      </c>
      <c r="AH628" t="b">
        <f>OR(ISNUMBER(FIND("Pig ",C628)),ISNUMBER(FIND("pig ",C628)),ISNUMBER(FIND("Pigs ",C628)),ISNUMBER(FIND("pigs ",C628)))</f>
        <v>0</v>
      </c>
      <c r="AI628" t="b">
        <f>OR(ISNUMBER(FIND(" C. elegans",C628)),ISNUMBER(FIND("Caenorhabditis elegans",C628)),ISNUMBER(FIND("earthworms",C628)),ISNUMBER(FIND(" Ficopomatus enigmaticus",C628)),ISNUMBER(FIND("larva",C628)),ISNUMBER(FIND("Lumbriculus variegatus",C628)),ISNUMBER(FIND("nematode",C628)))</f>
        <v>1</v>
      </c>
      <c r="AJ628" t="b">
        <f>NOT(OR(AA628,AB628,AC628,AD628,AE628,AF628,AG628,AH628,AI628))</f>
        <v>0</v>
      </c>
      <c r="AL628" t="b">
        <f>OR(AA628,AB628,AD628,AE628,AF628,AG628,AH628,AI628)</f>
        <v>1</v>
      </c>
      <c r="AM628" t="b">
        <f>IF(Table1[[#This Row],[In vivo?]],IF(Table1[[#This Row],[Cell]],FALSE,TRUE),FALSE)</f>
        <v>0</v>
      </c>
      <c r="AN628" t="b">
        <f>AND(AC628,AL628)</f>
        <v>1</v>
      </c>
      <c r="AO628" t="b">
        <f>IF(Table1[[#This Row],[Cell]],IF(Table1[[#This Row],[In vivo?]],FALSE,TRUE),FALSE)</f>
        <v>0</v>
      </c>
      <c r="AP628" t="b">
        <f>NOT(OR(Table1[[#This Row],[In vivo?]],Table1[[#This Row],[Only in Cell]]))</f>
        <v>0</v>
      </c>
      <c r="AQ628" t="str">
        <f>IF(OR(Table1[[#This Row],[Rodents]],Table1[[#This Row],[Human]],Table1[[#This Row],[Pig]]),OR(ISNUMBER(FIND("pulmonary",C628)),ISNUMBER(FIND("lung",C628))),"NA")</f>
        <v>NA</v>
      </c>
      <c r="AR628" t="str">
        <f>IF(OR(Table1[[#This Row],[Rodents]],Table1[[#This Row],[Human]],Table1[[#This Row],[Pig]]),OR(ISNUMBER(FIND("skin",C628)),ISNUMBER(FIND("dermal",C628))),"NA")</f>
        <v>NA</v>
      </c>
      <c r="AS628" t="str">
        <f>IF(OR(Table1[[#This Row],[Rodents]],Table1[[#This Row],[Human]],Table1[[#This Row],[Pig]]),OR(ISNUMBER(FIND("liver",C628)),ISNUMBER(FIND("hepat",C628))),"NA")</f>
        <v>NA</v>
      </c>
      <c r="AT628" t="str">
        <f>IF(OR(Table1[[#This Row],[Rodents]],Table1[[#This Row],[Human]],Table1[[#This Row],[Pig]]),OR(ISNUMBER(FIND("kidney",C628)),ISNUMBER(FIND("neph",C628))),"NA")</f>
        <v>NA</v>
      </c>
      <c r="AU628" t="str">
        <f>IF(OR(Table1[[#This Row],[Rodents]],Table1[[#This Row],[Human]],Table1[[#This Row],[Pig]]),OR(ISNUMBER(FIND("brain",C628)),ISNUMBER(FIND("neur",C628)),ISNUMBER(FIND("nerv",C628))),"NA")</f>
        <v>NA</v>
      </c>
      <c r="AV628" t="str">
        <f>IF(OR(Table1[[#This Row],[Rodents]],Table1[[#This Row],[Human]],Table1[[#This Row],[Pig]]),OR(ISNUMBER(FIND("heart",C628)),ISNUMBER(FIND("cardi",C628))),"NA")</f>
        <v>NA</v>
      </c>
      <c r="AW628" t="str">
        <f>IF(OR(Table1[[#This Row],[Rodents]],Table1[[#This Row],[Human]],Table1[[#This Row],[Pig]]),OR(ISNUMBER(FIND("gastro",C628)),ISNUMBER(FIND("intesti",C628)),ISNUMBER(FIND("stomach",C628))),"NA")</f>
        <v>NA</v>
      </c>
      <c r="AX628" t="str">
        <f>IF(OR(Table1[[#This Row],[Rodents]],Table1[[#This Row],[Human]],Table1[[#This Row],[Pig]]),NOT(OR(AQ628,AR628,AS628,AT628,AU628,AV628,AW628)),"NA")</f>
        <v>NA</v>
      </c>
      <c r="AY628" t="b">
        <f>OR(ISNUMBER(FIND("SWCNT",C628)),ISNUMBER(FIND("SWNT",C628)),ISNUMBER(FIND("single-wall",C628)),ISNUMBER(FIND("single wall",C628)),ISNUMBER(FIND("Single wall",C628)),ISNUMBER(FIND("Single-wall",C628)),ISNUMBER(FIND("SWCNT",B628)),ISNUMBER(FIND("SWNT",B628)),ISNUMBER(FIND("single-wall",B628)),ISNUMBER(FIND("single wall",B628)),ISNUMBER(FIND("Single-wall",B628)),ISNUMBER(FIND("Single wall",B628)))</f>
        <v>0</v>
      </c>
      <c r="AZ628" t="b">
        <f>OR(ISNUMBER(FIND("MWCNT",C628)),ISNUMBER(FIND("MWNT",C628)),ISNUMBER(FIND("multi-wall",C628)),ISNUMBER(FIND("multi wall",C628)),ISNUMBER(FIND("multiwall",C628)),ISNUMBER(FIND("Multi-wall",C628)),ISNUMBER(FIND("Multi wall",C628)),ISNUMBER(FIND("Multiwall",C628)),ISNUMBER(FIND("MWCNT",B628)),ISNUMBER(FIND("MWNT",B628)),ISNUMBER(FIND("multi-wall",B628)),ISNUMBER(FIND("multi wall",B628)),ISNUMBER(FIND("multiwall",B628)),ISNUMBER(FIND("Multi-wall",B628)),ISNUMBER(FIND("Multi wall",B628)),ISNUMBER(FIND("Multiwall",B628)),ISNUMBER(FIND("Double-wall",B628)),ISNUMBER(FIND("Double wall",B628)),ISNUMBER(FIND("Doublewall",B628)),ISNUMBER(FIND("double-wall",B628)),ISNUMBER(FIND("double wall",B628)),ISNUMBER(FIND("doublewall",B628)))</f>
        <v>0</v>
      </c>
      <c r="BA628" t="b">
        <f>AND(Table1[[#This Row],[SWCNT]],Table1[[#This Row],[MWCNT]])</f>
        <v>0</v>
      </c>
      <c r="BB628" t="b">
        <f>IF(Table1[[#This Row],[SWCNT]]=TRUE,FALSE,IF(Table1[[#This Row],[MWCNT]]=TRUE,FALSE,TRUE))</f>
        <v>1</v>
      </c>
      <c r="BC628" s="18"/>
    </row>
    <row r="629" spans="1:55" ht="166.5">
      <c r="A629" t="s">
        <v>4835</v>
      </c>
      <c r="B629" s="2" t="s">
        <v>4837</v>
      </c>
      <c r="C629" s="16" t="s">
        <v>4839</v>
      </c>
      <c r="D629" s="17" t="s">
        <v>4840</v>
      </c>
      <c r="E629" s="2">
        <v>2011</v>
      </c>
      <c r="F629" t="b">
        <f>OR(ISNUMBER(FIND("cytotoxic",C629)),ISNUMBER(FIND("Cytotoxic",C629)),ISNUMBER(FIND("cellular toxicity",C629)),ISNUMBER(FIND("cell death",C629)),ISNUMBER(FIND("viable",C629)),ISNUMBER(FIND("phytotoxic",C629)),ISNUMBER(FIND("acute toxicity",C629)),ISNUMBER(FIND("MTT",C629)),ISNUMBER(FIND("survival",C629)),ISNUMBER(FIND("prolifer",C629)),ISNUMBER(FIND("apoptosis",C629)),ISNUMBER(FIND("neurotoxic",C629)),ISNUMBER(FIND("  lysis ",C629)),ISNUMBER(FIND("necrosis",C629)),ISNUMBER(FIND("cellular death",C629))*3,ISNUMBER(FIND("LDH",C629)),ISNUMBER(FIND("Acute toxicity",C629)))</f>
        <v>1</v>
      </c>
      <c r="G629" t="b">
        <f>OR(ISNUMBER(FIND("genotoxic",C629)),ISNUMBER(FIND("genotoxicity",C629)),ISNUMBER(FIND("DNA damage",C629)),ISNUMBER(FIND("DNA",C629)),ISNUMBER(FIND("RNA",C629)),ISNUMBER(FIND("mesothelioma",C629)),ISNUMBER(FIND("carcino",C629)),ISNUMBER(FIND("mutagen",C629)),ISNUMBER(FIND("genetic",C629)))</f>
        <v>0</v>
      </c>
      <c r="H629" t="b">
        <f>OR(ISNUMBER(FIND("inflammatory",C629)),ISNUMBER(FIND("inflamm",C629)))</f>
        <v>0</v>
      </c>
      <c r="I629" t="b">
        <f>OR(ISNUMBER(FIND("immune",C629)),ISNUMBER(FIND("immunological",C629)),ISNUMBER(FIND("interleuk",C629)),ISNUMBER(FIND("platelet activation",C629)),ISNUMBER(FIND("monocyte",C629)),ISNUMBER(FIND("leukocyte",C629)),ISNUMBER(FIND("cytokine",C629)),ISNUMBER(FIND("CD4",C629)),ISNUMBER(FIND("CD8",C629)),ISNUMBER(FIND("T-cell",C629)))</f>
        <v>0</v>
      </c>
      <c r="J629" t="b">
        <f>OR(ISNUMBER(FIND("reactive oxygen",C629)),ISNUMBER(FIND("ROS",C629)),ISNUMBER(FIND("free radical",C629)),ISNUMBER(FIND("oxidative stress",C629)),ISNUMBER(FIND("peroxid",C629)),ISNUMBER(FIND("oxidative",C629)),ISNUMBER(FIND("antioxid",C629)))</f>
        <v>0</v>
      </c>
      <c r="K629" t="b">
        <f>OR(ISNUMBER(FIND("autophag",C629)))</f>
        <v>0</v>
      </c>
      <c r="L629" t="b">
        <f>OR(ISNUMBER(FIND("morpholog",C629)))</f>
        <v>0</v>
      </c>
      <c r="M629" t="b">
        <f>OR(ISNUMBER(FIND("fibrosis",C629)),ISNUMBER(FIND("Fibrosis",C629)),ISNUMBER(FIND("fibrot",C629)))</f>
        <v>0</v>
      </c>
      <c r="N629" t="b">
        <f>OR(ISNUMBER(FIND("offspring",C629)),ISNUMBER(FIND("Parental",C629)),ISNUMBER(FIND("parental",C629)),ISNUMBER(FIND("germline",C629)),ISNUMBER(FIND("reproduc",C629)),ISNUMBER(FIND("embryo",C629)))</f>
        <v>0</v>
      </c>
      <c r="O629" t="b">
        <f>OR(ISNUMBER(FIND("metabol",C629)),ISNUMBER(FIND("Metabol",C629)),ISNUMBER(FIND("digest",C629)),ISNUMBER(FIND("mitochon",C629)))</f>
        <v>0</v>
      </c>
      <c r="P629" t="b">
        <f>OR(ISNUMBER(FIND("ecotox",C629)),ISNUMBER(FIND("Ecotox",B629)),ISNUMBER(FIND("ecotox",B629)),ISNUMBER(FIND("Ecotox",C629)))</f>
        <v>0</v>
      </c>
      <c r="Q629" t="b">
        <f>OR(ISNUMBER(FIND("Bioaccum",C629)),ISNUMBER(FIND("bioaccum",C629)),ISNUMBER(FIND("accum",C629)))</f>
        <v>0</v>
      </c>
      <c r="R629" t="b">
        <f>OR(ISNUMBER(FIND("Occupation",C629)),ISNUMBER(FIND("occupation",C629)),ISNUMBER(FIND("worker",C629)),ISNUMBER(FIND("workforce",C629)))</f>
        <v>0</v>
      </c>
      <c r="S629" t="b">
        <f>NOT(OR(F629,G629,H629,I629,J629,K629,L629,M629,N629,O629,P629,Q629,R629))</f>
        <v>0</v>
      </c>
      <c r="U629" t="b">
        <f>OR(Table1[[#This Row],[Inflammation]],Table1[[#This Row],[Immune]])</f>
        <v>0</v>
      </c>
      <c r="V629" t="str">
        <f>IF(OR(Table1[[#This Row],[Rodents]],Table1[[#This Row],[Human]],Table1[[#This Row],[Pig]]),OR(ISNUMBER(FIND("intratrach",C629)),ISNUMBER(FIND("nasal ",C629)),ISNUMBER(FIND("instill",C629))),"NA")</f>
        <v>NA</v>
      </c>
      <c r="W629" t="str">
        <f>IF(OR(Table1[[#This Row],[Rodents]],Table1[[#This Row],[Human]],Table1[[#This Row],[Pig]]),OR(ISNUMBER(FIND("dermal",C629)),ISNUMBER(FIND("skin ",C629))),"NA")</f>
        <v>NA</v>
      </c>
      <c r="X629" t="str">
        <f>IF(OR(Table1[[#This Row],[Rodents]],Table1[[#This Row],[Human]],Table1[[#This Row],[Pig]]),OR(ISNUMBER(FIND("injected",C629)),ISNUMBER(FIND("periton",C629)),ISNUMBER(FIND("intrascrot",C629))),"NA")</f>
        <v>NA</v>
      </c>
      <c r="Y629" t="str">
        <f>IF(OR(Table1[[#This Row],[Rodents]],Table1[[#This Row],[Human]],Table1[[#This Row],[Pig]]),NOT(OR(Table1[[#This Row],[Inhaled/Intratracheal/intranasal]],Table1[[#This Row],[Dermal]],Table1[[#This Row],[Injected]])),"NA")</f>
        <v>NA</v>
      </c>
      <c r="AA629" t="b">
        <f>OR(ISNUMBER(FIND("fish ",C629)),ISNUMBER(FIND("Fish ",C629)),ISNUMBER(FIND("aquatic",C629)),ISNUMBER(FIND("daphnids",C629)),ISNUMBER(FIND("Carcinus maenas",C629)),ISNUMBER(FIND("Daphnia",C629)),ISNUMBER(FIND("Ruditapes philippinarum",C629)),ISNUMBER(FIND("daphnia",C629)),ISNUMBER(FIND("marine",C629)),ISNUMBER(FIND("mussel",C629)),ISNUMBER(FIND("algae",C629)),ISNUMBER(FIND("Donax faba",C629)),ISNUMBER(FIND("estuarine",C629)),ISNUMBER(FIND("snail",C629)),ISNUMBER(FIND("Prorocentrum donghaiense",C629)) )</f>
        <v>0</v>
      </c>
      <c r="AB629" t="b">
        <f>OR(ISNUMBER(FIND(" rat ",C629)),ISNUMBER(FIND(" rats ",C629)),ISNUMBER(FIND(" Rats ",C629)),ISNUMBER(FIND(" Rat ",C629)),ISNUMBER(FIND(" rat.",C629)),ISNUMBER(FIND(" rats.",C629)),ISNUMBER(FIND("mouse",C629)),ISNUMBER(FIND("mice",C629)), ISNUMBER(FIND(" Mice",C629)))</f>
        <v>0</v>
      </c>
      <c r="AC629" t="b">
        <f>OR(ISNUMBER(FIND(" cell ",C629)),ISNUMBER(FIND("fibroblast",C629)),ISNUMBER(FIND("macrophage",C629)),ISNUMBER(FIND("epithelial",C629)),ISNUMBER(FIND("endothelial",C629)),ISNUMBER(FIND("neuron",C629)),ISNUMBER(FIND(" cells ",C629)),ISNUMBER(FIND("RBC",C629)),ISNUMBER(FIND("mitochond",C629)),ISNUMBER(FIND("adipocyte",C629)),ISNUMBER(FIND("osteo",C629)),ISNUMBER(FIND("keratin",C629)),ISNUMBER(FIND(" cell's ",C629)),ISNUMBER(FIND("eukary",C629)),ISNUMBER(FIND("sperm",C629)))</f>
        <v>0</v>
      </c>
      <c r="AD629" t="b">
        <f>OR(ISNUMBER(FIND("human",B629)),ISNUMBER(FIND("workers",B629)),ISNUMBER(FIND("workforces",B629)),ISNUMBER(FIND("occupational",B629)),ISNUMBER(FIND("Case report",B629)),ISNUMBER(FIND("Workplaces",B629)),ISNUMBER(FIND("worker",B629)))</f>
        <v>0</v>
      </c>
      <c r="AE629" t="b">
        <f>OR(ISNUMBER(FIND(" plant ",C629)),ISNUMBER(FIND("Plant ",C629)),ISNUMBER(FIND("tomato",C629)),ISNUMBER(FIND("plants",C629)),ISNUMBER(FIND("Plants",C629)),ISNUMBER(FIND("algae",C629)),ISNUMBER(FIND("lettuce",C629)),ISNUMBER(FIND("green gram sprouts ",C629)),ISNUMBER(FIND("Cucurbita pepo",C629)),ISNUMBER(FIND("bean ",C629)),ISNUMBER(FIND("chloroplast",C629)),ISNUMBER(FIND("chlorophyll",C629)),ISNUMBER(FIND("seedling",C629)),ISNUMBER(FIND("canola",C629)),ISNUMBER(FIND("shoot",C629)),ISNUMBER(FIND("photosynthes",C629)),ISNUMBER(FIND(" leaves ",C629)),,ISNUMBER(FIND("agriculture",C629)),ISNUMBER(FIND(" crops ",C629)))</f>
        <v>0</v>
      </c>
      <c r="AF629" t="b">
        <f>OR(ISNUMBER(FIND("bacteria",C629)),ISNUMBER(FIND("Bacteria",C629)),ISNUMBER(FIND("Bacterium",C629)),ISNUMBER(FIND("bacterium",C629)),ISNUMBER(FIND(" coli ",C629)))</f>
        <v>0</v>
      </c>
      <c r="AG629" t="b">
        <f>OR(ISNUMBER(FIND("fungi",C629)),ISNUMBER(FIND("Fungi",C629)),ISNUMBER(FIND("fungus",C629)),ISNUMBER(FIND("Fungus",C629)),ISNUMBER(FIND("mushroom",C629)),ISNUMBER(FIND("Mushroom",C629)),ISNUMBER(FIND(" mold ",C629)))</f>
        <v>0</v>
      </c>
      <c r="AH629" t="b">
        <f>OR(ISNUMBER(FIND("Pig ",C629)),ISNUMBER(FIND("pig ",C629)),ISNUMBER(FIND("Pigs ",C629)),ISNUMBER(FIND("pigs ",C629)))</f>
        <v>0</v>
      </c>
      <c r="AI629" t="b">
        <f>OR(ISNUMBER(FIND(" C. elegans",C629)),ISNUMBER(FIND("Caenorhabditis elegans",C629)),ISNUMBER(FIND("earthworms",C629)),ISNUMBER(FIND(" Ficopomatus enigmaticus",C629)),ISNUMBER(FIND("larva",C629)),ISNUMBER(FIND("Lumbriculus variegatus",C629)),ISNUMBER(FIND("nematode",C629)))</f>
        <v>0</v>
      </c>
      <c r="AJ629" t="b">
        <f>NOT(OR(AA629,AB629,AC629,AD629,AE629,AF629,AG629,AH629,AI629))</f>
        <v>1</v>
      </c>
      <c r="AL629" t="b">
        <f>OR(AA629,AB629,AD629,AE629,AF629,AG629,AH629,AI629)</f>
        <v>0</v>
      </c>
      <c r="AM629" t="b">
        <f>IF(Table1[[#This Row],[In vivo?]],IF(Table1[[#This Row],[Cell]],FALSE,TRUE),FALSE)</f>
        <v>0</v>
      </c>
      <c r="AN629" t="b">
        <f>AND(AC629,AL629)</f>
        <v>0</v>
      </c>
      <c r="AO629" t="b">
        <f>IF(Table1[[#This Row],[Cell]],IF(Table1[[#This Row],[In vivo?]],FALSE,TRUE),FALSE)</f>
        <v>0</v>
      </c>
      <c r="AP629" t="b">
        <f>NOT(OR(Table1[[#This Row],[In vivo?]],Table1[[#This Row],[Only in Cell]]))</f>
        <v>1</v>
      </c>
      <c r="AQ629" t="str">
        <f>IF(OR(Table1[[#This Row],[Rodents]],Table1[[#This Row],[Human]],Table1[[#This Row],[Pig]]),OR(ISNUMBER(FIND("pulmonary",C629)),ISNUMBER(FIND("lung",C629))),"NA")</f>
        <v>NA</v>
      </c>
      <c r="AR629" t="str">
        <f>IF(OR(Table1[[#This Row],[Rodents]],Table1[[#This Row],[Human]],Table1[[#This Row],[Pig]]),OR(ISNUMBER(FIND("skin",C629)),ISNUMBER(FIND("dermal",C629))),"NA")</f>
        <v>NA</v>
      </c>
      <c r="AS629" t="str">
        <f>IF(OR(Table1[[#This Row],[Rodents]],Table1[[#This Row],[Human]],Table1[[#This Row],[Pig]]),OR(ISNUMBER(FIND("liver",C629)),ISNUMBER(FIND("hepat",C629))),"NA")</f>
        <v>NA</v>
      </c>
      <c r="AT629" t="str">
        <f>IF(OR(Table1[[#This Row],[Rodents]],Table1[[#This Row],[Human]],Table1[[#This Row],[Pig]]),OR(ISNUMBER(FIND("kidney",C629)),ISNUMBER(FIND("neph",C629))),"NA")</f>
        <v>NA</v>
      </c>
      <c r="AU629" t="str">
        <f>IF(OR(Table1[[#This Row],[Rodents]],Table1[[#This Row],[Human]],Table1[[#This Row],[Pig]]),OR(ISNUMBER(FIND("brain",C629)),ISNUMBER(FIND("neur",C629)),ISNUMBER(FIND("nerv",C629))),"NA")</f>
        <v>NA</v>
      </c>
      <c r="AV629" t="str">
        <f>IF(OR(Table1[[#This Row],[Rodents]],Table1[[#This Row],[Human]],Table1[[#This Row],[Pig]]),OR(ISNUMBER(FIND("heart",C629)),ISNUMBER(FIND("cardi",C629))),"NA")</f>
        <v>NA</v>
      </c>
      <c r="AW629" t="str">
        <f>IF(OR(Table1[[#This Row],[Rodents]],Table1[[#This Row],[Human]],Table1[[#This Row],[Pig]]),OR(ISNUMBER(FIND("gastro",C629)),ISNUMBER(FIND("intesti",C629)),ISNUMBER(FIND("stomach",C629))),"NA")</f>
        <v>NA</v>
      </c>
      <c r="AX629" t="str">
        <f>IF(OR(Table1[[#This Row],[Rodents]],Table1[[#This Row],[Human]],Table1[[#This Row],[Pig]]),NOT(OR(AQ629,AR629,AS629,AT629,AU629,AV629,AW629)),"NA")</f>
        <v>NA</v>
      </c>
      <c r="AY629" t="b">
        <f>OR(ISNUMBER(FIND("SWCNT",C629)),ISNUMBER(FIND("SWNT",C629)),ISNUMBER(FIND("single-wall",C629)),ISNUMBER(FIND("single wall",C629)),ISNUMBER(FIND("Single wall",C629)),ISNUMBER(FIND("Single-wall",C629)),ISNUMBER(FIND("SWCNT",B629)),ISNUMBER(FIND("SWNT",B629)),ISNUMBER(FIND("single-wall",B629)),ISNUMBER(FIND("single wall",B629)),ISNUMBER(FIND("Single-wall",B629)),ISNUMBER(FIND("Single wall",B629)))</f>
        <v>0</v>
      </c>
      <c r="AZ629" t="b">
        <f>OR(ISNUMBER(FIND("MWCNT",C629)),ISNUMBER(FIND("MWNT",C629)),ISNUMBER(FIND("multi-wall",C629)),ISNUMBER(FIND("multi wall",C629)),ISNUMBER(FIND("multiwall",C629)),ISNUMBER(FIND("Multi-wall",C629)),ISNUMBER(FIND("Multi wall",C629)),ISNUMBER(FIND("Multiwall",C629)),ISNUMBER(FIND("MWCNT",B629)),ISNUMBER(FIND("MWNT",B629)),ISNUMBER(FIND("multi-wall",B629)),ISNUMBER(FIND("multi wall",B629)),ISNUMBER(FIND("multiwall",B629)),ISNUMBER(FIND("Multi-wall",B629)),ISNUMBER(FIND("Multi wall",B629)),ISNUMBER(FIND("Multiwall",B629)),ISNUMBER(FIND("Double-wall",B629)),ISNUMBER(FIND("Double wall",B629)),ISNUMBER(FIND("Doublewall",B629)),ISNUMBER(FIND("double-wall",B629)),ISNUMBER(FIND("double wall",B629)),ISNUMBER(FIND("doublewall",B629)))</f>
        <v>0</v>
      </c>
      <c r="BA629" t="b">
        <f>AND(Table1[[#This Row],[SWCNT]],Table1[[#This Row],[MWCNT]])</f>
        <v>0</v>
      </c>
      <c r="BB629" t="b">
        <f>IF(Table1[[#This Row],[SWCNT]]=TRUE,FALSE,IF(Table1[[#This Row],[MWCNT]]=TRUE,FALSE,TRUE))</f>
        <v>1</v>
      </c>
      <c r="BC629" s="18"/>
    </row>
    <row r="630" spans="1:55" ht="277.5">
      <c r="A630" t="s">
        <v>4752</v>
      </c>
      <c r="B630" s="2" t="s">
        <v>4753</v>
      </c>
      <c r="C630" s="16" t="s">
        <v>4754</v>
      </c>
      <c r="D630" s="17" t="s">
        <v>2338</v>
      </c>
      <c r="E630" s="2">
        <v>2011</v>
      </c>
      <c r="F630" t="b">
        <f>OR(ISNUMBER(FIND("cytotoxic",C630)),ISNUMBER(FIND("Cytotoxic",C630)),ISNUMBER(FIND("cellular toxicity",C630)),ISNUMBER(FIND("cell death",C630)),ISNUMBER(FIND("viable",C630)),ISNUMBER(FIND("phytotoxic",C630)),ISNUMBER(FIND("acute toxicity",C630)),ISNUMBER(FIND("MTT",C630)),ISNUMBER(FIND("survival",C630)),ISNUMBER(FIND("prolifer",C630)),ISNUMBER(FIND("apoptosis",C630)),ISNUMBER(FIND("neurotoxic",C630)),ISNUMBER(FIND("  lysis ",C630)),ISNUMBER(FIND("necrosis",C630)),ISNUMBER(FIND("cellular death",C630))*3,ISNUMBER(FIND("LDH",C630)),ISNUMBER(FIND("Acute toxicity",C630)))</f>
        <v>1</v>
      </c>
      <c r="G630" t="b">
        <f>OR(ISNUMBER(FIND("genotoxic",C630)),ISNUMBER(FIND("genotoxicity",C630)),ISNUMBER(FIND("DNA damage",C630)),ISNUMBER(FIND("DNA",C630)),ISNUMBER(FIND("RNA",C630)),ISNUMBER(FIND("mesothelioma",C630)),ISNUMBER(FIND("carcino",C630)),ISNUMBER(FIND("mutagen",C630)),ISNUMBER(FIND("genetic",C630)))</f>
        <v>0</v>
      </c>
      <c r="H630" t="b">
        <f>OR(ISNUMBER(FIND("inflammatory",C630)),ISNUMBER(FIND("inflamm",C630)))</f>
        <v>0</v>
      </c>
      <c r="I630" t="b">
        <f>OR(ISNUMBER(FIND("immune",C630)),ISNUMBER(FIND("immunological",C630)),ISNUMBER(FIND("interleuk",C630)),ISNUMBER(FIND("platelet activation",C630)),ISNUMBER(FIND("monocyte",C630)),ISNUMBER(FIND("leukocyte",C630)),ISNUMBER(FIND("cytokine",C630)),ISNUMBER(FIND("CD4",C630)),ISNUMBER(FIND("CD8",C630)),ISNUMBER(FIND("T-cell",C630)))</f>
        <v>0</v>
      </c>
      <c r="J630" t="b">
        <f>OR(ISNUMBER(FIND("reactive oxygen",C630)),ISNUMBER(FIND("ROS",C630)),ISNUMBER(FIND("free radical",C630)),ISNUMBER(FIND("oxidative stress",C630)),ISNUMBER(FIND("peroxid",C630)),ISNUMBER(FIND("oxidative",C630)),ISNUMBER(FIND("antioxid",C630)))</f>
        <v>0</v>
      </c>
      <c r="K630" t="b">
        <f>OR(ISNUMBER(FIND("autophag",C630)))</f>
        <v>0</v>
      </c>
      <c r="L630" t="b">
        <f>OR(ISNUMBER(FIND("morpholog",C630)))</f>
        <v>0</v>
      </c>
      <c r="M630" t="b">
        <f>OR(ISNUMBER(FIND("fibrosis",C630)),ISNUMBER(FIND("Fibrosis",C630)),ISNUMBER(FIND("fibrot",C630)))</f>
        <v>0</v>
      </c>
      <c r="N630" t="b">
        <f>OR(ISNUMBER(FIND("offspring",C630)),ISNUMBER(FIND("Parental",C630)),ISNUMBER(FIND("parental",C630)),ISNUMBER(FIND("germline",C630)),ISNUMBER(FIND("reproduc",C630)),ISNUMBER(FIND("embryo",C630)))</f>
        <v>0</v>
      </c>
      <c r="O630" t="b">
        <f>OR(ISNUMBER(FIND("metabol",C630)),ISNUMBER(FIND("Metabol",C630)),ISNUMBER(FIND("digest",C630)),ISNUMBER(FIND("mitochon",C630)))</f>
        <v>0</v>
      </c>
      <c r="P630" t="b">
        <f>OR(ISNUMBER(FIND("ecotox",C630)),ISNUMBER(FIND("Ecotox",B630)),ISNUMBER(FIND("ecotox",B630)),ISNUMBER(FIND("Ecotox",C630)))</f>
        <v>1</v>
      </c>
      <c r="Q630" t="b">
        <f>OR(ISNUMBER(FIND("Bioaccum",C630)),ISNUMBER(FIND("bioaccum",C630)),ISNUMBER(FIND("accum",C630)))</f>
        <v>0</v>
      </c>
      <c r="R630" t="b">
        <f>OR(ISNUMBER(FIND("Occupation",C630)),ISNUMBER(FIND("occupation",C630)),ISNUMBER(FIND("worker",C630)),ISNUMBER(FIND("workforce",C630)))</f>
        <v>0</v>
      </c>
      <c r="S630" t="b">
        <f>NOT(OR(F630,G630,H630,I630,J630,K630,L630,M630,N630,O630,P630,Q630,R630))</f>
        <v>0</v>
      </c>
      <c r="U630" t="b">
        <f>OR(Table1[[#This Row],[Inflammation]],Table1[[#This Row],[Immune]])</f>
        <v>0</v>
      </c>
      <c r="V630" t="str">
        <f>IF(OR(Table1[[#This Row],[Rodents]],Table1[[#This Row],[Human]],Table1[[#This Row],[Pig]]),OR(ISNUMBER(FIND("intratrach",C630)),ISNUMBER(FIND("nasal ",C630)),ISNUMBER(FIND("instill",C630))),"NA")</f>
        <v>NA</v>
      </c>
      <c r="W630" t="str">
        <f>IF(OR(Table1[[#This Row],[Rodents]],Table1[[#This Row],[Human]],Table1[[#This Row],[Pig]]),OR(ISNUMBER(FIND("dermal",C630)),ISNUMBER(FIND("skin ",C630))),"NA")</f>
        <v>NA</v>
      </c>
      <c r="X630" t="str">
        <f>IF(OR(Table1[[#This Row],[Rodents]],Table1[[#This Row],[Human]],Table1[[#This Row],[Pig]]),OR(ISNUMBER(FIND("injected",C630)),ISNUMBER(FIND("periton",C630)),ISNUMBER(FIND("intrascrot",C630))),"NA")</f>
        <v>NA</v>
      </c>
      <c r="Y630" t="str">
        <f>IF(OR(Table1[[#This Row],[Rodents]],Table1[[#This Row],[Human]],Table1[[#This Row],[Pig]]),NOT(OR(Table1[[#This Row],[Inhaled/Intratracheal/intranasal]],Table1[[#This Row],[Dermal]],Table1[[#This Row],[Injected]])),"NA")</f>
        <v>NA</v>
      </c>
      <c r="AA630" t="b">
        <f>OR(ISNUMBER(FIND("fish ",C630)),ISNUMBER(FIND("Fish ",C630)),ISNUMBER(FIND("aquatic",C630)),ISNUMBER(FIND("daphnids",C630)),ISNUMBER(FIND("Carcinus maenas",C630)),ISNUMBER(FIND("Daphnia",C630)),ISNUMBER(FIND("Ruditapes philippinarum",C630)),ISNUMBER(FIND("daphnia",C630)),ISNUMBER(FIND("marine",C630)),ISNUMBER(FIND("mussel",C630)),ISNUMBER(FIND("algae",C630)),ISNUMBER(FIND("Donax faba",C630)),ISNUMBER(FIND("estuarine",C630)),ISNUMBER(FIND("snail",C630)),ISNUMBER(FIND("Prorocentrum donghaiense",C630)) )</f>
        <v>1</v>
      </c>
      <c r="AB630" t="b">
        <f>OR(ISNUMBER(FIND(" rat ",C630)),ISNUMBER(FIND(" rats ",C630)),ISNUMBER(FIND(" Rats ",C630)),ISNUMBER(FIND(" Rat ",C630)),ISNUMBER(FIND(" rat.",C630)),ISNUMBER(FIND(" rats.",C630)),ISNUMBER(FIND("mouse",C630)),ISNUMBER(FIND("mice",C630)), ISNUMBER(FIND(" Mice",C630)))</f>
        <v>0</v>
      </c>
      <c r="AC630" t="b">
        <f>OR(ISNUMBER(FIND(" cell ",C630)),ISNUMBER(FIND("fibroblast",C630)),ISNUMBER(FIND("macrophage",C630)),ISNUMBER(FIND("epithelial",C630)),ISNUMBER(FIND("endothelial",C630)),ISNUMBER(FIND("neuron",C630)),ISNUMBER(FIND(" cells ",C630)),ISNUMBER(FIND("RBC",C630)),ISNUMBER(FIND("mitochond",C630)),ISNUMBER(FIND("adipocyte",C630)),ISNUMBER(FIND("osteo",C630)),ISNUMBER(FIND("keratin",C630)),ISNUMBER(FIND(" cell's ",C630)),ISNUMBER(FIND("eukary",C630)),ISNUMBER(FIND("sperm",C630)))</f>
        <v>0</v>
      </c>
      <c r="AD630" t="b">
        <f>OR(ISNUMBER(FIND("human",B630)),ISNUMBER(FIND("workers",B630)),ISNUMBER(FIND("workforces",B630)),ISNUMBER(FIND("occupational",B630)),ISNUMBER(FIND("Case report",B630)),ISNUMBER(FIND("Workplaces",B630)),ISNUMBER(FIND("worker",B630)))</f>
        <v>0</v>
      </c>
      <c r="AE630" t="b">
        <f>OR(ISNUMBER(FIND(" plant ",C630)),ISNUMBER(FIND("Plant ",C630)),ISNUMBER(FIND("tomato",C630)),ISNUMBER(FIND("plants",C630)),ISNUMBER(FIND("Plants",C630)),ISNUMBER(FIND("algae",C630)),ISNUMBER(FIND("lettuce",C630)),ISNUMBER(FIND("green gram sprouts ",C630)),ISNUMBER(FIND("Cucurbita pepo",C630)),ISNUMBER(FIND("bean ",C630)),ISNUMBER(FIND("chloroplast",C630)),ISNUMBER(FIND("chlorophyll",C630)),ISNUMBER(FIND("seedling",C630)),ISNUMBER(FIND("canola",C630)),ISNUMBER(FIND("shoot",C630)),ISNUMBER(FIND("photosynthes",C630)),ISNUMBER(FIND(" leaves ",C630)),,ISNUMBER(FIND("agriculture",C630)),ISNUMBER(FIND(" crops ",C630)))</f>
        <v>1</v>
      </c>
      <c r="AF630" t="b">
        <f>OR(ISNUMBER(FIND("bacteria",C630)),ISNUMBER(FIND("Bacteria",C630)),ISNUMBER(FIND("Bacterium",C630)),ISNUMBER(FIND("bacterium",C630)),ISNUMBER(FIND(" coli ",C630)))</f>
        <v>0</v>
      </c>
      <c r="AG630" t="b">
        <f>OR(ISNUMBER(FIND("fungi",C630)),ISNUMBER(FIND("Fungi",C630)),ISNUMBER(FIND("fungus",C630)),ISNUMBER(FIND("Fungus",C630)),ISNUMBER(FIND("mushroom",C630)),ISNUMBER(FIND("Mushroom",C630)),ISNUMBER(FIND(" mold ",C630)))</f>
        <v>1</v>
      </c>
      <c r="AH630" t="b">
        <f>OR(ISNUMBER(FIND("Pig ",C630)),ISNUMBER(FIND("pig ",C630)),ISNUMBER(FIND("Pigs ",C630)),ISNUMBER(FIND("pigs ",C630)))</f>
        <v>0</v>
      </c>
      <c r="AI630" t="b">
        <f>OR(ISNUMBER(FIND(" C. elegans",C630)),ISNUMBER(FIND("Caenorhabditis elegans",C630)),ISNUMBER(FIND("earthworms",C630)),ISNUMBER(FIND(" Ficopomatus enigmaticus",C630)),ISNUMBER(FIND("larva",C630)),ISNUMBER(FIND("Lumbriculus variegatus",C630)),ISNUMBER(FIND("nematode",C630)))</f>
        <v>0</v>
      </c>
      <c r="AJ630" t="b">
        <f>NOT(OR(AA630,AB630,AC630,AD630,AE630,AF630,AG630,AH630,AI630))</f>
        <v>0</v>
      </c>
      <c r="AL630" t="b">
        <f>OR(AA630,AB630,AD630,AE630,AF630,AG630,AH630,AI630)</f>
        <v>1</v>
      </c>
      <c r="AM630" t="b">
        <f>IF(Table1[[#This Row],[In vivo?]],IF(Table1[[#This Row],[Cell]],FALSE,TRUE),FALSE)</f>
        <v>1</v>
      </c>
      <c r="AN630" t="b">
        <f>AND(AC630,AL630)</f>
        <v>0</v>
      </c>
      <c r="AO630" t="b">
        <f>IF(Table1[[#This Row],[Cell]],IF(Table1[[#This Row],[In vivo?]],FALSE,TRUE),FALSE)</f>
        <v>0</v>
      </c>
      <c r="AP630" t="b">
        <f>NOT(OR(Table1[[#This Row],[In vivo?]],Table1[[#This Row],[Only in Cell]]))</f>
        <v>0</v>
      </c>
      <c r="AQ630" t="str">
        <f>IF(OR(Table1[[#This Row],[Rodents]],Table1[[#This Row],[Human]],Table1[[#This Row],[Pig]]),OR(ISNUMBER(FIND("pulmonary",C630)),ISNUMBER(FIND("lung",C630))),"NA")</f>
        <v>NA</v>
      </c>
      <c r="AR630" t="str">
        <f>IF(OR(Table1[[#This Row],[Rodents]],Table1[[#This Row],[Human]],Table1[[#This Row],[Pig]]),OR(ISNUMBER(FIND("skin",C630)),ISNUMBER(FIND("dermal",C630))),"NA")</f>
        <v>NA</v>
      </c>
      <c r="AS630" t="str">
        <f>IF(OR(Table1[[#This Row],[Rodents]],Table1[[#This Row],[Human]],Table1[[#This Row],[Pig]]),OR(ISNUMBER(FIND("liver",C630)),ISNUMBER(FIND("hepat",C630))),"NA")</f>
        <v>NA</v>
      </c>
      <c r="AT630" t="str">
        <f>IF(OR(Table1[[#This Row],[Rodents]],Table1[[#This Row],[Human]],Table1[[#This Row],[Pig]]),OR(ISNUMBER(FIND("kidney",C630)),ISNUMBER(FIND("neph",C630))),"NA")</f>
        <v>NA</v>
      </c>
      <c r="AU630" t="str">
        <f>IF(OR(Table1[[#This Row],[Rodents]],Table1[[#This Row],[Human]],Table1[[#This Row],[Pig]]),OR(ISNUMBER(FIND("brain",C630)),ISNUMBER(FIND("neur",C630)),ISNUMBER(FIND("nerv",C630))),"NA")</f>
        <v>NA</v>
      </c>
      <c r="AV630" t="str">
        <f>IF(OR(Table1[[#This Row],[Rodents]],Table1[[#This Row],[Human]],Table1[[#This Row],[Pig]]),OR(ISNUMBER(FIND("heart",C630)),ISNUMBER(FIND("cardi",C630))),"NA")</f>
        <v>NA</v>
      </c>
      <c r="AW630" t="str">
        <f>IF(OR(Table1[[#This Row],[Rodents]],Table1[[#This Row],[Human]],Table1[[#This Row],[Pig]]),OR(ISNUMBER(FIND("gastro",C630)),ISNUMBER(FIND("intesti",C630)),ISNUMBER(FIND("stomach",C630))),"NA")</f>
        <v>NA</v>
      </c>
      <c r="AX630" t="str">
        <f>IF(OR(Table1[[#This Row],[Rodents]],Table1[[#This Row],[Human]],Table1[[#This Row],[Pig]]),NOT(OR(AQ630,AR630,AS630,AT630,AU630,AV630,AW630)),"NA")</f>
        <v>NA</v>
      </c>
      <c r="AY630" t="b">
        <f>OR(ISNUMBER(FIND("SWCNT",C630)),ISNUMBER(FIND("SWNT",C630)),ISNUMBER(FIND("single-wall",C630)),ISNUMBER(FIND("single wall",C630)),ISNUMBER(FIND("Single wall",C630)),ISNUMBER(FIND("Single-wall",C630)),ISNUMBER(FIND("SWCNT",B630)),ISNUMBER(FIND("SWNT",B630)),ISNUMBER(FIND("single-wall",B630)),ISNUMBER(FIND("single wall",B630)),ISNUMBER(FIND("Single-wall",B630)),ISNUMBER(FIND("Single wall",B630)))</f>
        <v>0</v>
      </c>
      <c r="AZ630" t="b">
        <f>OR(ISNUMBER(FIND("MWCNT",C630)),ISNUMBER(FIND("MWNT",C630)),ISNUMBER(FIND("multi-wall",C630)),ISNUMBER(FIND("multi wall",C630)),ISNUMBER(FIND("multiwall",C630)),ISNUMBER(FIND("Multi-wall",C630)),ISNUMBER(FIND("Multi wall",C630)),ISNUMBER(FIND("Multiwall",C630)),ISNUMBER(FIND("MWCNT",B630)),ISNUMBER(FIND("MWNT",B630)),ISNUMBER(FIND("multi-wall",B630)),ISNUMBER(FIND("multi wall",B630)),ISNUMBER(FIND("multiwall",B630)),ISNUMBER(FIND("Multi-wall",B630)),ISNUMBER(FIND("Multi wall",B630)),ISNUMBER(FIND("Multiwall",B630)),ISNUMBER(FIND("Double-wall",B630)),ISNUMBER(FIND("Double wall",B630)),ISNUMBER(FIND("Doublewall",B630)),ISNUMBER(FIND("double-wall",B630)),ISNUMBER(FIND("double wall",B630)),ISNUMBER(FIND("doublewall",B630)))</f>
        <v>0</v>
      </c>
      <c r="BA630" t="b">
        <f>AND(Table1[[#This Row],[SWCNT]],Table1[[#This Row],[MWCNT]])</f>
        <v>0</v>
      </c>
      <c r="BB630" t="b">
        <f>IF(Table1[[#This Row],[SWCNT]]=TRUE,FALSE,IF(Table1[[#This Row],[MWCNT]]=TRUE,FALSE,TRUE))</f>
        <v>1</v>
      </c>
      <c r="BC630" s="18"/>
    </row>
    <row r="631" spans="1:55" ht="166.5">
      <c r="A631" t="s">
        <v>2155</v>
      </c>
      <c r="B631" s="2" t="s">
        <v>2158</v>
      </c>
      <c r="C631" s="16" t="s">
        <v>2161</v>
      </c>
      <c r="D631" s="17" t="s">
        <v>653</v>
      </c>
      <c r="E631" s="2">
        <v>2017</v>
      </c>
      <c r="F631" t="b">
        <f>OR(ISNUMBER(FIND("cytotoxic",C631)),ISNUMBER(FIND("Cytotoxic",C631)),ISNUMBER(FIND("cellular toxicity",C631)),ISNUMBER(FIND("cell death",C631)),ISNUMBER(FIND("viable",C631)),ISNUMBER(FIND("phytotoxic",C631)),ISNUMBER(FIND("acute toxicity",C631)),ISNUMBER(FIND("MTT",C631)),ISNUMBER(FIND("survival",C631)),ISNUMBER(FIND("prolifer",C631)),ISNUMBER(FIND("apoptosis",C631)),ISNUMBER(FIND("neurotoxic",C631)),ISNUMBER(FIND("  lysis ",C631)),ISNUMBER(FIND("necrosis",C631)),ISNUMBER(FIND("cellular death",C631))*3,ISNUMBER(FIND("LDH",C631)),ISNUMBER(FIND("Acute toxicity",C631)))</f>
        <v>0</v>
      </c>
      <c r="G631" t="b">
        <f>OR(ISNUMBER(FIND("genotoxic",C631)),ISNUMBER(FIND("genotoxicity",C631)),ISNUMBER(FIND("DNA damage",C631)),ISNUMBER(FIND("DNA",C631)),ISNUMBER(FIND("RNA",C631)),ISNUMBER(FIND("mesothelioma",C631)),ISNUMBER(FIND("carcino",C631)),ISNUMBER(FIND("mutagen",C631)),ISNUMBER(FIND("genetic",C631)))</f>
        <v>0</v>
      </c>
      <c r="H631" t="b">
        <f>OR(ISNUMBER(FIND("inflammatory",C631)),ISNUMBER(FIND("inflamm",C631)))</f>
        <v>0</v>
      </c>
      <c r="I631" t="b">
        <f>OR(ISNUMBER(FIND("immune",C631)),ISNUMBER(FIND("immunological",C631)),ISNUMBER(FIND("interleuk",C631)),ISNUMBER(FIND("platelet activation",C631)),ISNUMBER(FIND("monocyte",C631)),ISNUMBER(FIND("leukocyte",C631)),ISNUMBER(FIND("cytokine",C631)),ISNUMBER(FIND("CD4",C631)),ISNUMBER(FIND("CD8",C631)),ISNUMBER(FIND("T-cell",C631)))</f>
        <v>0</v>
      </c>
      <c r="J631" t="b">
        <f>OR(ISNUMBER(FIND("reactive oxygen",C631)),ISNUMBER(FIND("ROS",C631)),ISNUMBER(FIND("free radical",C631)),ISNUMBER(FIND("oxidative stress",C631)),ISNUMBER(FIND("peroxid",C631)),ISNUMBER(FIND("oxidative",C631)),ISNUMBER(FIND("antioxid",C631)))</f>
        <v>0</v>
      </c>
      <c r="K631" t="b">
        <f>OR(ISNUMBER(FIND("autophag",C631)))</f>
        <v>0</v>
      </c>
      <c r="L631" t="b">
        <f>OR(ISNUMBER(FIND("morpholog",C631)))</f>
        <v>0</v>
      </c>
      <c r="M631" t="b">
        <f>OR(ISNUMBER(FIND("fibrosis",C631)),ISNUMBER(FIND("Fibrosis",C631)),ISNUMBER(FIND("fibrot",C631)))</f>
        <v>0</v>
      </c>
      <c r="N631" t="b">
        <f>OR(ISNUMBER(FIND("offspring",C631)),ISNUMBER(FIND("Parental",C631)),ISNUMBER(FIND("parental",C631)),ISNUMBER(FIND("germline",C631)),ISNUMBER(FIND("reproduc",C631)),ISNUMBER(FIND("embryo",C631)))</f>
        <v>0</v>
      </c>
      <c r="O631" t="b">
        <f>OR(ISNUMBER(FIND("metabol",C631)),ISNUMBER(FIND("Metabol",C631)),ISNUMBER(FIND("digest",C631)),ISNUMBER(FIND("mitochon",C631)))</f>
        <v>0</v>
      </c>
      <c r="P631" t="b">
        <f>OR(ISNUMBER(FIND("ecotox",C631)),ISNUMBER(FIND("Ecotox",B631)),ISNUMBER(FIND("ecotox",B631)),ISNUMBER(FIND("Ecotox",C631)))</f>
        <v>0</v>
      </c>
      <c r="Q631" t="b">
        <f>OR(ISNUMBER(FIND("Bioaccum",C631)),ISNUMBER(FIND("bioaccum",C631)),ISNUMBER(FIND("accum",C631)))</f>
        <v>0</v>
      </c>
      <c r="R631" t="b">
        <f>OR(ISNUMBER(FIND("Occupation",C631)),ISNUMBER(FIND("occupation",C631)),ISNUMBER(FIND("worker",C631)),ISNUMBER(FIND("workforce",C631)))</f>
        <v>0</v>
      </c>
      <c r="S631" t="b">
        <f>NOT(OR(F631,G631,H631,I631,J631,K631,L631,M631,N631,O631,P631,Q631,R631))</f>
        <v>1</v>
      </c>
      <c r="U631" t="b">
        <f>OR(Table1[[#This Row],[Inflammation]],Table1[[#This Row],[Immune]])</f>
        <v>0</v>
      </c>
      <c r="V631" t="str">
        <f>IF(OR(Table1[[#This Row],[Rodents]],Table1[[#This Row],[Human]],Table1[[#This Row],[Pig]]),OR(ISNUMBER(FIND("intratrach",C631)),ISNUMBER(FIND("nasal ",C631)),ISNUMBER(FIND("instill",C631))),"NA")</f>
        <v>NA</v>
      </c>
      <c r="W631" t="str">
        <f>IF(OR(Table1[[#This Row],[Rodents]],Table1[[#This Row],[Human]],Table1[[#This Row],[Pig]]),OR(ISNUMBER(FIND("dermal",C631)),ISNUMBER(FIND("skin ",C631))),"NA")</f>
        <v>NA</v>
      </c>
      <c r="X631" t="str">
        <f>IF(OR(Table1[[#This Row],[Rodents]],Table1[[#This Row],[Human]],Table1[[#This Row],[Pig]]),OR(ISNUMBER(FIND("injected",C631)),ISNUMBER(FIND("periton",C631)),ISNUMBER(FIND("intrascrot",C631))),"NA")</f>
        <v>NA</v>
      </c>
      <c r="Y631" t="str">
        <f>IF(OR(Table1[[#This Row],[Rodents]],Table1[[#This Row],[Human]],Table1[[#This Row],[Pig]]),NOT(OR(Table1[[#This Row],[Inhaled/Intratracheal/intranasal]],Table1[[#This Row],[Dermal]],Table1[[#This Row],[Injected]])),"NA")</f>
        <v>NA</v>
      </c>
      <c r="AA631" t="b">
        <f>OR(ISNUMBER(FIND("fish ",C631)),ISNUMBER(FIND("Fish ",C631)),ISNUMBER(FIND("aquatic",C631)),ISNUMBER(FIND("daphnids",C631)),ISNUMBER(FIND("Carcinus maenas",C631)),ISNUMBER(FIND("Daphnia",C631)),ISNUMBER(FIND("Ruditapes philippinarum",C631)),ISNUMBER(FIND("daphnia",C631)),ISNUMBER(FIND("marine",C631)),ISNUMBER(FIND("mussel",C631)),ISNUMBER(FIND("algae",C631)),ISNUMBER(FIND("Donax faba",C631)),ISNUMBER(FIND("estuarine",C631)),ISNUMBER(FIND("snail",C631)),ISNUMBER(FIND("Prorocentrum donghaiense",C631)) )</f>
        <v>1</v>
      </c>
      <c r="AB631" t="b">
        <f>OR(ISNUMBER(FIND(" rat ",C631)),ISNUMBER(FIND(" rats ",C631)),ISNUMBER(FIND(" Rats ",C631)),ISNUMBER(FIND(" Rat ",C631)),ISNUMBER(FIND(" rat.",C631)),ISNUMBER(FIND(" rats.",C631)),ISNUMBER(FIND("mouse",C631)),ISNUMBER(FIND("mice",C631)), ISNUMBER(FIND(" Mice",C631)))</f>
        <v>0</v>
      </c>
      <c r="AC631" t="b">
        <f>OR(ISNUMBER(FIND(" cell ",C631)),ISNUMBER(FIND("fibroblast",C631)),ISNUMBER(FIND("macrophage",C631)),ISNUMBER(FIND("epithelial",C631)),ISNUMBER(FIND("endothelial",C631)),ISNUMBER(FIND("neuron",C631)),ISNUMBER(FIND(" cells ",C631)),ISNUMBER(FIND("RBC",C631)),ISNUMBER(FIND("mitochond",C631)),ISNUMBER(FIND("adipocyte",C631)),ISNUMBER(FIND("osteo",C631)),ISNUMBER(FIND("keratin",C631)),ISNUMBER(FIND(" cell's ",C631)),ISNUMBER(FIND("eukary",C631)),ISNUMBER(FIND("sperm",C631)))</f>
        <v>0</v>
      </c>
      <c r="AD631" t="b">
        <f>OR(ISNUMBER(FIND("human",B631)),ISNUMBER(FIND("workers",B631)),ISNUMBER(FIND("workforces",B631)),ISNUMBER(FIND("occupational",B631)),ISNUMBER(FIND("Case report",B631)),ISNUMBER(FIND("Workplaces",B631)),ISNUMBER(FIND("worker",B631)))</f>
        <v>0</v>
      </c>
      <c r="AE631" t="b">
        <f>OR(ISNUMBER(FIND(" plant ",C631)),ISNUMBER(FIND("Plant ",C631)),ISNUMBER(FIND("tomato",C631)),ISNUMBER(FIND("plants",C631)),ISNUMBER(FIND("Plants",C631)),ISNUMBER(FIND("algae",C631)),ISNUMBER(FIND("lettuce",C631)),ISNUMBER(FIND("green gram sprouts ",C631)),ISNUMBER(FIND("Cucurbita pepo",C631)),ISNUMBER(FIND("bean ",C631)),ISNUMBER(FIND("chloroplast",C631)),ISNUMBER(FIND("chlorophyll",C631)),ISNUMBER(FIND("seedling",C631)),ISNUMBER(FIND("canola",C631)),ISNUMBER(FIND("shoot",C631)),ISNUMBER(FIND("photosynthes",C631)),ISNUMBER(FIND(" leaves ",C631)),,ISNUMBER(FIND("agriculture",C631)),ISNUMBER(FIND(" crops ",C631)))</f>
        <v>0</v>
      </c>
      <c r="AF631" t="b">
        <f>OR(ISNUMBER(FIND("bacteria",C631)),ISNUMBER(FIND("Bacteria",C631)),ISNUMBER(FIND("Bacterium",C631)),ISNUMBER(FIND("bacterium",C631)),ISNUMBER(FIND(" coli ",C631)))</f>
        <v>0</v>
      </c>
      <c r="AG631" t="b">
        <f>OR(ISNUMBER(FIND("fungi",C631)),ISNUMBER(FIND("Fungi",C631)),ISNUMBER(FIND("fungus",C631)),ISNUMBER(FIND("Fungus",C631)),ISNUMBER(FIND("mushroom",C631)),ISNUMBER(FIND("Mushroom",C631)),ISNUMBER(FIND(" mold ",C631)))</f>
        <v>0</v>
      </c>
      <c r="AH631" t="b">
        <f>OR(ISNUMBER(FIND("Pig ",C631)),ISNUMBER(FIND("pig ",C631)),ISNUMBER(FIND("Pigs ",C631)),ISNUMBER(FIND("pigs ",C631)))</f>
        <v>0</v>
      </c>
      <c r="AI631" t="b">
        <f>OR(ISNUMBER(FIND(" C. elegans",C631)),ISNUMBER(FIND("Caenorhabditis elegans",C631)),ISNUMBER(FIND("earthworms",C631)),ISNUMBER(FIND(" Ficopomatus enigmaticus",C631)),ISNUMBER(FIND("larva",C631)),ISNUMBER(FIND("Lumbriculus variegatus",C631)),ISNUMBER(FIND("nematode",C631)))</f>
        <v>1</v>
      </c>
      <c r="AJ631" t="b">
        <f>NOT(OR(AA631,AB631,AC631,AD631,AE631,AF631,AG631,AH631,AI631))</f>
        <v>0</v>
      </c>
      <c r="AL631" t="b">
        <f>OR(AA631,AB631,AD631,AE631,AF631,AG631,AH631,AI631)</f>
        <v>1</v>
      </c>
      <c r="AM631" t="b">
        <f>IF(Table1[[#This Row],[In vivo?]],IF(Table1[[#This Row],[Cell]],FALSE,TRUE),FALSE)</f>
        <v>1</v>
      </c>
      <c r="AN631" t="b">
        <f>AND(AC631,AL631)</f>
        <v>0</v>
      </c>
      <c r="AO631" t="b">
        <f>IF(Table1[[#This Row],[Cell]],IF(Table1[[#This Row],[In vivo?]],FALSE,TRUE),FALSE)</f>
        <v>0</v>
      </c>
      <c r="AP631" t="b">
        <f>NOT(OR(Table1[[#This Row],[In vivo?]],Table1[[#This Row],[Only in Cell]]))</f>
        <v>0</v>
      </c>
      <c r="AQ631" t="str">
        <f>IF(OR(Table1[[#This Row],[Rodents]],Table1[[#This Row],[Human]],Table1[[#This Row],[Pig]]),OR(ISNUMBER(FIND("pulmonary",C631)),ISNUMBER(FIND("lung",C631))),"NA")</f>
        <v>NA</v>
      </c>
      <c r="AR631" t="str">
        <f>IF(OR(Table1[[#This Row],[Rodents]],Table1[[#This Row],[Human]],Table1[[#This Row],[Pig]]),OR(ISNUMBER(FIND("skin",C631)),ISNUMBER(FIND("dermal",C631))),"NA")</f>
        <v>NA</v>
      </c>
      <c r="AS631" t="str">
        <f>IF(OR(Table1[[#This Row],[Rodents]],Table1[[#This Row],[Human]],Table1[[#This Row],[Pig]]),OR(ISNUMBER(FIND("liver",C631)),ISNUMBER(FIND("hepat",C631))),"NA")</f>
        <v>NA</v>
      </c>
      <c r="AT631" t="str">
        <f>IF(OR(Table1[[#This Row],[Rodents]],Table1[[#This Row],[Human]],Table1[[#This Row],[Pig]]),OR(ISNUMBER(FIND("kidney",C631)),ISNUMBER(FIND("neph",C631))),"NA")</f>
        <v>NA</v>
      </c>
      <c r="AU631" t="str">
        <f>IF(OR(Table1[[#This Row],[Rodents]],Table1[[#This Row],[Human]],Table1[[#This Row],[Pig]]),OR(ISNUMBER(FIND("brain",C631)),ISNUMBER(FIND("neur",C631)),ISNUMBER(FIND("nerv",C631))),"NA")</f>
        <v>NA</v>
      </c>
      <c r="AV631" t="str">
        <f>IF(OR(Table1[[#This Row],[Rodents]],Table1[[#This Row],[Human]],Table1[[#This Row],[Pig]]),OR(ISNUMBER(FIND("heart",C631)),ISNUMBER(FIND("cardi",C631))),"NA")</f>
        <v>NA</v>
      </c>
      <c r="AW631" t="str">
        <f>IF(OR(Table1[[#This Row],[Rodents]],Table1[[#This Row],[Human]],Table1[[#This Row],[Pig]]),OR(ISNUMBER(FIND("gastro",C631)),ISNUMBER(FIND("intesti",C631)),ISNUMBER(FIND("stomach",C631))),"NA")</f>
        <v>NA</v>
      </c>
      <c r="AX631" t="str">
        <f>IF(OR(Table1[[#This Row],[Rodents]],Table1[[#This Row],[Human]],Table1[[#This Row],[Pig]]),NOT(OR(AQ631,AR631,AS631,AT631,AU631,AV631,AW631)),"NA")</f>
        <v>NA</v>
      </c>
      <c r="AY631" t="b">
        <f>OR(ISNUMBER(FIND("SWCNT",C631)),ISNUMBER(FIND("SWNT",C631)),ISNUMBER(FIND("single-wall",C631)),ISNUMBER(FIND("single wall",C631)),ISNUMBER(FIND("Single wall",C631)),ISNUMBER(FIND("Single-wall",C631)),ISNUMBER(FIND("SWCNT",B631)),ISNUMBER(FIND("SWNT",B631)),ISNUMBER(FIND("single-wall",B631)),ISNUMBER(FIND("single wall",B631)),ISNUMBER(FIND("Single-wall",B631)),ISNUMBER(FIND("Single wall",B631)))</f>
        <v>0</v>
      </c>
      <c r="AZ631" t="b">
        <f>OR(ISNUMBER(FIND("MWCNT",C631)),ISNUMBER(FIND("MWNT",C631)),ISNUMBER(FIND("multi-wall",C631)),ISNUMBER(FIND("multi wall",C631)),ISNUMBER(FIND("multiwall",C631)),ISNUMBER(FIND("Multi-wall",C631)),ISNUMBER(FIND("Multi wall",C631)),ISNUMBER(FIND("Multiwall",C631)),ISNUMBER(FIND("MWCNT",B631)),ISNUMBER(FIND("MWNT",B631)),ISNUMBER(FIND("multi-wall",B631)),ISNUMBER(FIND("multi wall",B631)),ISNUMBER(FIND("multiwall",B631)),ISNUMBER(FIND("Multi-wall",B631)),ISNUMBER(FIND("Multi wall",B631)),ISNUMBER(FIND("Multiwall",B631)),ISNUMBER(FIND("Double-wall",B631)),ISNUMBER(FIND("Double wall",B631)),ISNUMBER(FIND("Doublewall",B631)),ISNUMBER(FIND("double-wall",B631)),ISNUMBER(FIND("double wall",B631)),ISNUMBER(FIND("doublewall",B631)))</f>
        <v>0</v>
      </c>
      <c r="BA631" t="b">
        <f>AND(Table1[[#This Row],[SWCNT]],Table1[[#This Row],[MWCNT]])</f>
        <v>0</v>
      </c>
      <c r="BB631" t="b">
        <f>IF(Table1[[#This Row],[SWCNT]]=TRUE,FALSE,IF(Table1[[#This Row],[MWCNT]]=TRUE,FALSE,TRUE))</f>
        <v>1</v>
      </c>
      <c r="BC631" s="18"/>
    </row>
    <row r="632" spans="1:55" ht="259">
      <c r="A632" t="s">
        <v>593</v>
      </c>
      <c r="B632" s="2" t="s">
        <v>594</v>
      </c>
      <c r="C632" s="16" t="s">
        <v>595</v>
      </c>
      <c r="D632" s="17" t="s">
        <v>38</v>
      </c>
      <c r="E632" s="2">
        <v>2021</v>
      </c>
      <c r="F632" t="b">
        <f>OR(ISNUMBER(FIND("cytotoxic",C632)),ISNUMBER(FIND("Cytotoxic",C632)),ISNUMBER(FIND("cellular toxicity",C632)),ISNUMBER(FIND("cell death",C632)),ISNUMBER(FIND("viable",C632)),ISNUMBER(FIND("phytotoxic",C632)),ISNUMBER(FIND("acute toxicity",C632)),ISNUMBER(FIND("MTT",C632)),ISNUMBER(FIND("survival",C632)),ISNUMBER(FIND("prolifer",C632)),ISNUMBER(FIND("apoptosis",C632)),ISNUMBER(FIND("neurotoxic",C632)),ISNUMBER(FIND("  lysis ",C632)),ISNUMBER(FIND("necrosis",C632)),ISNUMBER(FIND("cellular death",C632))*3,ISNUMBER(FIND("LDH",C632)),ISNUMBER(FIND("Acute toxicity",C632)))</f>
        <v>1</v>
      </c>
      <c r="G632" t="b">
        <f>OR(ISNUMBER(FIND("genotoxic",C632)),ISNUMBER(FIND("genotoxicity",C632)),ISNUMBER(FIND("DNA damage",C632)),ISNUMBER(FIND("DNA",C632)),ISNUMBER(FIND("RNA",C632)),ISNUMBER(FIND("mesothelioma",C632)),ISNUMBER(FIND("carcino",C632)),ISNUMBER(FIND("mutagen",C632)),ISNUMBER(FIND("genetic",C632)))</f>
        <v>0</v>
      </c>
      <c r="H632" t="b">
        <f>OR(ISNUMBER(FIND("inflammatory",C632)),ISNUMBER(FIND("inflamm",C632)))</f>
        <v>0</v>
      </c>
      <c r="I632" t="b">
        <f>OR(ISNUMBER(FIND("immune",C632)),ISNUMBER(FIND("immunological",C632)),ISNUMBER(FIND("interleuk",C632)),ISNUMBER(FIND("platelet activation",C632)),ISNUMBER(FIND("monocyte",C632)),ISNUMBER(FIND("leukocyte",C632)),ISNUMBER(FIND("cytokine",C632)),ISNUMBER(FIND("CD4",C632)),ISNUMBER(FIND("CD8",C632)),ISNUMBER(FIND("T-cell",C632)))</f>
        <v>0</v>
      </c>
      <c r="J632" t="b">
        <f>OR(ISNUMBER(FIND("reactive oxygen",C632)),ISNUMBER(FIND("ROS",C632)),ISNUMBER(FIND("free radical",C632)),ISNUMBER(FIND("oxidative stress",C632)),ISNUMBER(FIND("peroxid",C632)),ISNUMBER(FIND("oxidative",C632)),ISNUMBER(FIND("antioxid",C632)))</f>
        <v>1</v>
      </c>
      <c r="K632" t="b">
        <f>OR(ISNUMBER(FIND("autophag",C632)))</f>
        <v>0</v>
      </c>
      <c r="L632" t="b">
        <f>OR(ISNUMBER(FIND("morpholog",C632)))</f>
        <v>0</v>
      </c>
      <c r="M632" t="b">
        <f>OR(ISNUMBER(FIND("fibrosis",C632)),ISNUMBER(FIND("Fibrosis",C632)),ISNUMBER(FIND("fibrot",C632)))</f>
        <v>0</v>
      </c>
      <c r="N632" t="b">
        <f>OR(ISNUMBER(FIND("offspring",C632)),ISNUMBER(FIND("Parental",C632)),ISNUMBER(FIND("parental",C632)),ISNUMBER(FIND("germline",C632)),ISNUMBER(FIND("reproduc",C632)),ISNUMBER(FIND("embryo",C632)))</f>
        <v>1</v>
      </c>
      <c r="O632" t="b">
        <f>OR(ISNUMBER(FIND("metabol",C632)),ISNUMBER(FIND("Metabol",C632)),ISNUMBER(FIND("digest",C632)),ISNUMBER(FIND("mitochon",C632)))</f>
        <v>1</v>
      </c>
      <c r="P632" t="b">
        <f>OR(ISNUMBER(FIND("ecotox",C632)),ISNUMBER(FIND("Ecotox",B632)),ISNUMBER(FIND("ecotox",B632)),ISNUMBER(FIND("Ecotox",C632)))</f>
        <v>1</v>
      </c>
      <c r="Q632" t="b">
        <f>OR(ISNUMBER(FIND("Bioaccum",C632)),ISNUMBER(FIND("bioaccum",C632)),ISNUMBER(FIND("accum",C632)))</f>
        <v>1</v>
      </c>
      <c r="R632" t="b">
        <f>OR(ISNUMBER(FIND("Occupation",C632)),ISNUMBER(FIND("occupation",C632)),ISNUMBER(FIND("worker",C632)),ISNUMBER(FIND("workforce",C632)))</f>
        <v>0</v>
      </c>
      <c r="S632" t="b">
        <f>NOT(OR(F632,G632,H632,I632,J632,K632,L632,M632,N632,O632,P632,Q632,R632))</f>
        <v>0</v>
      </c>
      <c r="U632" t="b">
        <f>OR(Table1[[#This Row],[Inflammation]],Table1[[#This Row],[Immune]])</f>
        <v>0</v>
      </c>
      <c r="V632" t="str">
        <f>IF(OR(Table1[[#This Row],[Rodents]],Table1[[#This Row],[Human]],Table1[[#This Row],[Pig]]),OR(ISNUMBER(FIND("intratrach",C632)),ISNUMBER(FIND("nasal ",C632)),ISNUMBER(FIND("instill",C632))),"NA")</f>
        <v>NA</v>
      </c>
      <c r="W632" t="str">
        <f>IF(OR(Table1[[#This Row],[Rodents]],Table1[[#This Row],[Human]],Table1[[#This Row],[Pig]]),OR(ISNUMBER(FIND("dermal",C632)),ISNUMBER(FIND("skin ",C632))),"NA")</f>
        <v>NA</v>
      </c>
      <c r="X632" t="str">
        <f>IF(OR(Table1[[#This Row],[Rodents]],Table1[[#This Row],[Human]],Table1[[#This Row],[Pig]]),OR(ISNUMBER(FIND("injected",C632)),ISNUMBER(FIND("periton",C632)),ISNUMBER(FIND("intrascrot",C632))),"NA")</f>
        <v>NA</v>
      </c>
      <c r="Y632" t="str">
        <f>IF(OR(Table1[[#This Row],[Rodents]],Table1[[#This Row],[Human]],Table1[[#This Row],[Pig]]),NOT(OR(Table1[[#This Row],[Inhaled/Intratracheal/intranasal]],Table1[[#This Row],[Dermal]],Table1[[#This Row],[Injected]])),"NA")</f>
        <v>NA</v>
      </c>
      <c r="AA632" t="b">
        <f>OR(ISNUMBER(FIND("fish ",C632)),ISNUMBER(FIND("Fish ",C632)),ISNUMBER(FIND("aquatic",C632)),ISNUMBER(FIND("daphnids",C632)),ISNUMBER(FIND("Carcinus maenas",C632)),ISNUMBER(FIND("Daphnia",C632)),ISNUMBER(FIND("Ruditapes philippinarum",C632)),ISNUMBER(FIND("daphnia",C632)),ISNUMBER(FIND("marine",C632)),ISNUMBER(FIND("mussel",C632)),ISNUMBER(FIND("algae",C632)),ISNUMBER(FIND("Donax faba",C632)),ISNUMBER(FIND("estuarine",C632)),ISNUMBER(FIND("snail",C632)),ISNUMBER(FIND("Prorocentrum donghaiense",C632)) )</f>
        <v>1</v>
      </c>
      <c r="AB632" t="b">
        <f>OR(ISNUMBER(FIND(" rat ",C632)),ISNUMBER(FIND(" rats ",C632)),ISNUMBER(FIND(" Rats ",C632)),ISNUMBER(FIND(" Rat ",C632)),ISNUMBER(FIND(" rat.",C632)),ISNUMBER(FIND(" rats.",C632)),ISNUMBER(FIND("mouse",C632)),ISNUMBER(FIND("mice",C632)), ISNUMBER(FIND(" Mice",C632)))</f>
        <v>0</v>
      </c>
      <c r="AC632" t="b">
        <f>OR(ISNUMBER(FIND(" cell ",C632)),ISNUMBER(FIND("fibroblast",C632)),ISNUMBER(FIND("macrophage",C632)),ISNUMBER(FIND("epithelial",C632)),ISNUMBER(FIND("endothelial",C632)),ISNUMBER(FIND("neuron",C632)),ISNUMBER(FIND(" cells ",C632)),ISNUMBER(FIND("RBC",C632)),ISNUMBER(FIND("mitochond",C632)),ISNUMBER(FIND("adipocyte",C632)),ISNUMBER(FIND("osteo",C632)),ISNUMBER(FIND("keratin",C632)),ISNUMBER(FIND(" cell's ",C632)),ISNUMBER(FIND("eukary",C632)),ISNUMBER(FIND("sperm",C632)))</f>
        <v>0</v>
      </c>
      <c r="AD632" t="b">
        <f>OR(ISNUMBER(FIND("human",B632)),ISNUMBER(FIND("workers",B632)),ISNUMBER(FIND("workforces",B632)),ISNUMBER(FIND("occupational",B632)),ISNUMBER(FIND("Case report",B632)),ISNUMBER(FIND("Workplaces",B632)),ISNUMBER(FIND("worker",B632)))</f>
        <v>0</v>
      </c>
      <c r="AE632" t="b">
        <f>OR(ISNUMBER(FIND(" plant ",C632)),ISNUMBER(FIND("Plant ",C632)),ISNUMBER(FIND("tomato",C632)),ISNUMBER(FIND("plants",C632)),ISNUMBER(FIND("Plants",C632)),ISNUMBER(FIND("algae",C632)),ISNUMBER(FIND("lettuce",C632)),ISNUMBER(FIND("green gram sprouts ",C632)),ISNUMBER(FIND("Cucurbita pepo",C632)),ISNUMBER(FIND("bean ",C632)),ISNUMBER(FIND("chloroplast",C632)),ISNUMBER(FIND("chlorophyll",C632)),ISNUMBER(FIND("seedling",C632)),ISNUMBER(FIND("canola",C632)),ISNUMBER(FIND("shoot",C632)),ISNUMBER(FIND("photosynthes",C632)),ISNUMBER(FIND(" leaves ",C632)),,ISNUMBER(FIND("agriculture",C632)),ISNUMBER(FIND(" crops ",C632)))</f>
        <v>0</v>
      </c>
      <c r="AF632" t="b">
        <f>OR(ISNUMBER(FIND("bacteria",C632)),ISNUMBER(FIND("Bacteria",C632)),ISNUMBER(FIND("Bacterium",C632)),ISNUMBER(FIND("bacterium",C632)),ISNUMBER(FIND(" coli ",C632)))</f>
        <v>0</v>
      </c>
      <c r="AG632" t="b">
        <f>OR(ISNUMBER(FIND("fungi",C632)),ISNUMBER(FIND("Fungi",C632)),ISNUMBER(FIND("fungus",C632)),ISNUMBER(FIND("Fungus",C632)),ISNUMBER(FIND("mushroom",C632)),ISNUMBER(FIND("Mushroom",C632)),ISNUMBER(FIND(" mold ",C632)))</f>
        <v>0</v>
      </c>
      <c r="AH632" t="b">
        <f>OR(ISNUMBER(FIND("Pig ",C632)),ISNUMBER(FIND("pig ",C632)),ISNUMBER(FIND("Pigs ",C632)),ISNUMBER(FIND("pigs ",C632)))</f>
        <v>0</v>
      </c>
      <c r="AI632" t="b">
        <f>OR(ISNUMBER(FIND(" C. elegans",C632)),ISNUMBER(FIND("Caenorhabditis elegans",C632)),ISNUMBER(FIND("earthworms",C632)),ISNUMBER(FIND(" Ficopomatus enigmaticus",C632)),ISNUMBER(FIND("larva",C632)),ISNUMBER(FIND("Lumbriculus variegatus",C632)),ISNUMBER(FIND("nematode",C632)))</f>
        <v>0</v>
      </c>
      <c r="AJ632" t="b">
        <f>NOT(OR(AA632,AB632,AC632,AD632,AE632,AF632,AG632,AH632,AI632))</f>
        <v>0</v>
      </c>
      <c r="AL632" t="b">
        <f>OR(AA632,AB632,AD632,AE632,AF632,AG632,AH632,AI632)</f>
        <v>1</v>
      </c>
      <c r="AM632" t="b">
        <f>IF(Table1[[#This Row],[In vivo?]],IF(Table1[[#This Row],[Cell]],FALSE,TRUE),FALSE)</f>
        <v>1</v>
      </c>
      <c r="AN632" t="b">
        <f>AND(AC632,AL632)</f>
        <v>0</v>
      </c>
      <c r="AO632" t="b">
        <f>IF(Table1[[#This Row],[Cell]],IF(Table1[[#This Row],[In vivo?]],FALSE,TRUE),FALSE)</f>
        <v>0</v>
      </c>
      <c r="AP632" t="b">
        <f>NOT(OR(Table1[[#This Row],[In vivo?]],Table1[[#This Row],[Only in Cell]]))</f>
        <v>0</v>
      </c>
      <c r="AQ632" t="str">
        <f>IF(OR(Table1[[#This Row],[Rodents]],Table1[[#This Row],[Human]],Table1[[#This Row],[Pig]]),OR(ISNUMBER(FIND("pulmonary",C632)),ISNUMBER(FIND("lung",C632))),"NA")</f>
        <v>NA</v>
      </c>
      <c r="AR632" t="str">
        <f>IF(OR(Table1[[#This Row],[Rodents]],Table1[[#This Row],[Human]],Table1[[#This Row],[Pig]]),OR(ISNUMBER(FIND("skin",C632)),ISNUMBER(FIND("dermal",C632))),"NA")</f>
        <v>NA</v>
      </c>
      <c r="AS632" t="str">
        <f>IF(OR(Table1[[#This Row],[Rodents]],Table1[[#This Row],[Human]],Table1[[#This Row],[Pig]]),OR(ISNUMBER(FIND("liver",C632)),ISNUMBER(FIND("hepat",C632))),"NA")</f>
        <v>NA</v>
      </c>
      <c r="AT632" t="str">
        <f>IF(OR(Table1[[#This Row],[Rodents]],Table1[[#This Row],[Human]],Table1[[#This Row],[Pig]]),OR(ISNUMBER(FIND("kidney",C632)),ISNUMBER(FIND("neph",C632))),"NA")</f>
        <v>NA</v>
      </c>
      <c r="AU632" t="str">
        <f>IF(OR(Table1[[#This Row],[Rodents]],Table1[[#This Row],[Human]],Table1[[#This Row],[Pig]]),OR(ISNUMBER(FIND("brain",C632)),ISNUMBER(FIND("neur",C632)),ISNUMBER(FIND("nerv",C632))),"NA")</f>
        <v>NA</v>
      </c>
      <c r="AV632" t="str">
        <f>IF(OR(Table1[[#This Row],[Rodents]],Table1[[#This Row],[Human]],Table1[[#This Row],[Pig]]),OR(ISNUMBER(FIND("heart",C632)),ISNUMBER(FIND("cardi",C632))),"NA")</f>
        <v>NA</v>
      </c>
      <c r="AW632" t="str">
        <f>IF(OR(Table1[[#This Row],[Rodents]],Table1[[#This Row],[Human]],Table1[[#This Row],[Pig]]),OR(ISNUMBER(FIND("gastro",C632)),ISNUMBER(FIND("intesti",C632)),ISNUMBER(FIND("stomach",C632))),"NA")</f>
        <v>NA</v>
      </c>
      <c r="AX632" t="str">
        <f>IF(OR(Table1[[#This Row],[Rodents]],Table1[[#This Row],[Human]],Table1[[#This Row],[Pig]]),NOT(OR(AQ632,AR632,AS632,AT632,AU632,AV632,AW632)),"NA")</f>
        <v>NA</v>
      </c>
      <c r="AY632" t="b">
        <f>OR(ISNUMBER(FIND("SWCNT",C632)),ISNUMBER(FIND("SWNT",C632)),ISNUMBER(FIND("single-wall",C632)),ISNUMBER(FIND("single wall",C632)),ISNUMBER(FIND("Single wall",C632)),ISNUMBER(FIND("Single-wall",C632)),ISNUMBER(FIND("SWCNT",B632)),ISNUMBER(FIND("SWNT",B632)),ISNUMBER(FIND("single-wall",B632)),ISNUMBER(FIND("single wall",B632)),ISNUMBER(FIND("Single-wall",B632)),ISNUMBER(FIND("Single wall",B632)))</f>
        <v>0</v>
      </c>
      <c r="AZ632" t="b">
        <f>OR(ISNUMBER(FIND("MWCNT",C632)),ISNUMBER(FIND("MWNT",C632)),ISNUMBER(FIND("multi-wall",C632)),ISNUMBER(FIND("multi wall",C632)),ISNUMBER(FIND("multiwall",C632)),ISNUMBER(FIND("Multi-wall",C632)),ISNUMBER(FIND("Multi wall",C632)),ISNUMBER(FIND("Multiwall",C632)),ISNUMBER(FIND("MWCNT",B632)),ISNUMBER(FIND("MWNT",B632)),ISNUMBER(FIND("multi-wall",B632)),ISNUMBER(FIND("multi wall",B632)),ISNUMBER(FIND("multiwall",B632)),ISNUMBER(FIND("Multi-wall",B632)),ISNUMBER(FIND("Multi wall",B632)),ISNUMBER(FIND("Multiwall",B632)),ISNUMBER(FIND("Double-wall",B632)),ISNUMBER(FIND("Double wall",B632)),ISNUMBER(FIND("Doublewall",B632)),ISNUMBER(FIND("double-wall",B632)),ISNUMBER(FIND("double wall",B632)),ISNUMBER(FIND("doublewall",B632)))</f>
        <v>0</v>
      </c>
      <c r="BA632" t="b">
        <f>AND(Table1[[#This Row],[SWCNT]],Table1[[#This Row],[MWCNT]])</f>
        <v>0</v>
      </c>
      <c r="BB632" t="b">
        <f>IF(Table1[[#This Row],[SWCNT]]=TRUE,FALSE,IF(Table1[[#This Row],[MWCNT]]=TRUE,FALSE,TRUE))</f>
        <v>1</v>
      </c>
      <c r="BC632" s="18"/>
    </row>
    <row r="633" spans="1:55" ht="240.5">
      <c r="A633" t="s">
        <v>872</v>
      </c>
      <c r="B633" s="2" t="s">
        <v>873</v>
      </c>
      <c r="C633" s="16" t="s">
        <v>874</v>
      </c>
      <c r="D633" s="17" t="s">
        <v>112</v>
      </c>
      <c r="E633" s="2">
        <v>2020</v>
      </c>
      <c r="F633" t="b">
        <f>OR(ISNUMBER(FIND("cytotoxic",C633)),ISNUMBER(FIND("Cytotoxic",C633)),ISNUMBER(FIND("cellular toxicity",C633)),ISNUMBER(FIND("cell death",C633)),ISNUMBER(FIND("viable",C633)),ISNUMBER(FIND("phytotoxic",C633)),ISNUMBER(FIND("acute toxicity",C633)),ISNUMBER(FIND("MTT",C633)),ISNUMBER(FIND("survival",C633)),ISNUMBER(FIND("prolifer",C633)),ISNUMBER(FIND("apoptosis",C633)),ISNUMBER(FIND("neurotoxic",C633)),ISNUMBER(FIND("  lysis ",C633)),ISNUMBER(FIND("necrosis",C633)),ISNUMBER(FIND("cellular death",C633))*3,ISNUMBER(FIND("LDH",C633)),ISNUMBER(FIND("Acute toxicity",C633)))</f>
        <v>1</v>
      </c>
      <c r="G633" t="b">
        <f>OR(ISNUMBER(FIND("genotoxic",C633)),ISNUMBER(FIND("genotoxicity",C633)),ISNUMBER(FIND("DNA damage",C633)),ISNUMBER(FIND("DNA",C633)),ISNUMBER(FIND("RNA",C633)),ISNUMBER(FIND("mesothelioma",C633)),ISNUMBER(FIND("carcino",C633)),ISNUMBER(FIND("mutagen",C633)),ISNUMBER(FIND("genetic",C633)))</f>
        <v>0</v>
      </c>
      <c r="H633" t="b">
        <f>OR(ISNUMBER(FIND("inflammatory",C633)),ISNUMBER(FIND("inflamm",C633)))</f>
        <v>0</v>
      </c>
      <c r="I633" t="b">
        <f>OR(ISNUMBER(FIND("immune",C633)),ISNUMBER(FIND("immunological",C633)),ISNUMBER(FIND("interleuk",C633)),ISNUMBER(FIND("platelet activation",C633)),ISNUMBER(FIND("monocyte",C633)),ISNUMBER(FIND("leukocyte",C633)),ISNUMBER(FIND("cytokine",C633)),ISNUMBER(FIND("CD4",C633)),ISNUMBER(FIND("CD8",C633)),ISNUMBER(FIND("T-cell",C633)))</f>
        <v>0</v>
      </c>
      <c r="J633" t="b">
        <f>OR(ISNUMBER(FIND("reactive oxygen",C633)),ISNUMBER(FIND("ROS",C633)),ISNUMBER(FIND("free radical",C633)),ISNUMBER(FIND("oxidative stress",C633)),ISNUMBER(FIND("peroxid",C633)),ISNUMBER(FIND("oxidative",C633)),ISNUMBER(FIND("antioxid",C633)))</f>
        <v>0</v>
      </c>
      <c r="K633" t="b">
        <f>OR(ISNUMBER(FIND("autophag",C633)))</f>
        <v>0</v>
      </c>
      <c r="L633" t="b">
        <f>OR(ISNUMBER(FIND("morpholog",C633)))</f>
        <v>0</v>
      </c>
      <c r="M633" t="b">
        <f>OR(ISNUMBER(FIND("fibrosis",C633)),ISNUMBER(FIND("Fibrosis",C633)),ISNUMBER(FIND("fibrot",C633)))</f>
        <v>0</v>
      </c>
      <c r="N633" t="b">
        <f>OR(ISNUMBER(FIND("offspring",C633)),ISNUMBER(FIND("Parental",C633)),ISNUMBER(FIND("parental",C633)),ISNUMBER(FIND("germline",C633)),ISNUMBER(FIND("reproduc",C633)),ISNUMBER(FIND("embryo",C633)))</f>
        <v>0</v>
      </c>
      <c r="O633" t="b">
        <f>OR(ISNUMBER(FIND("metabol",C633)),ISNUMBER(FIND("Metabol",C633)),ISNUMBER(FIND("digest",C633)),ISNUMBER(FIND("mitochon",C633)))</f>
        <v>1</v>
      </c>
      <c r="P633" t="b">
        <f>OR(ISNUMBER(FIND("ecotox",C633)),ISNUMBER(FIND("Ecotox",B633)),ISNUMBER(FIND("ecotox",B633)),ISNUMBER(FIND("Ecotox",C633)))</f>
        <v>0</v>
      </c>
      <c r="Q633" t="b">
        <f>OR(ISNUMBER(FIND("Bioaccum",C633)),ISNUMBER(FIND("bioaccum",C633)),ISNUMBER(FIND("accum",C633)))</f>
        <v>1</v>
      </c>
      <c r="R633" t="b">
        <f>OR(ISNUMBER(FIND("Occupation",C633)),ISNUMBER(FIND("occupation",C633)),ISNUMBER(FIND("worker",C633)),ISNUMBER(FIND("workforce",C633)))</f>
        <v>0</v>
      </c>
      <c r="S633" t="b">
        <f>NOT(OR(F633,G633,H633,I633,J633,K633,L633,M633,N633,O633,P633,Q633,R633))</f>
        <v>0</v>
      </c>
      <c r="U633" t="b">
        <f>OR(Table1[[#This Row],[Inflammation]],Table1[[#This Row],[Immune]])</f>
        <v>0</v>
      </c>
      <c r="V633" t="str">
        <f>IF(OR(Table1[[#This Row],[Rodents]],Table1[[#This Row],[Human]],Table1[[#This Row],[Pig]]),OR(ISNUMBER(FIND("intratrach",C633)),ISNUMBER(FIND("nasal ",C633)),ISNUMBER(FIND("instill",C633))),"NA")</f>
        <v>NA</v>
      </c>
      <c r="W633" t="str">
        <f>IF(OR(Table1[[#This Row],[Rodents]],Table1[[#This Row],[Human]],Table1[[#This Row],[Pig]]),OR(ISNUMBER(FIND("dermal",C633)),ISNUMBER(FIND("skin ",C633))),"NA")</f>
        <v>NA</v>
      </c>
      <c r="X633" t="str">
        <f>IF(OR(Table1[[#This Row],[Rodents]],Table1[[#This Row],[Human]],Table1[[#This Row],[Pig]]),OR(ISNUMBER(FIND("injected",C633)),ISNUMBER(FIND("periton",C633)),ISNUMBER(FIND("intrascrot",C633))),"NA")</f>
        <v>NA</v>
      </c>
      <c r="Y633" t="str">
        <f>IF(OR(Table1[[#This Row],[Rodents]],Table1[[#This Row],[Human]],Table1[[#This Row],[Pig]]),NOT(OR(Table1[[#This Row],[Inhaled/Intratracheal/intranasal]],Table1[[#This Row],[Dermal]],Table1[[#This Row],[Injected]])),"NA")</f>
        <v>NA</v>
      </c>
      <c r="AA633" t="b">
        <f>OR(ISNUMBER(FIND("fish ",C633)),ISNUMBER(FIND("Fish ",C633)),ISNUMBER(FIND("aquatic",C633)),ISNUMBER(FIND("daphnids",C633)),ISNUMBER(FIND("Carcinus maenas",C633)),ISNUMBER(FIND("Daphnia",C633)),ISNUMBER(FIND("Ruditapes philippinarum",C633)),ISNUMBER(FIND("daphnia",C633)),ISNUMBER(FIND("marine",C633)),ISNUMBER(FIND("mussel",C633)),ISNUMBER(FIND("algae",C633)),ISNUMBER(FIND("Donax faba",C633)),ISNUMBER(FIND("estuarine",C633)),ISNUMBER(FIND("snail",C633)),ISNUMBER(FIND("Prorocentrum donghaiense",C633)) )</f>
        <v>0</v>
      </c>
      <c r="AB633" t="b">
        <f>OR(ISNUMBER(FIND(" rat ",C633)),ISNUMBER(FIND(" rats ",C633)),ISNUMBER(FIND(" Rats ",C633)),ISNUMBER(FIND(" Rat ",C633)),ISNUMBER(FIND(" rat.",C633)),ISNUMBER(FIND(" rats.",C633)),ISNUMBER(FIND("mouse",C633)),ISNUMBER(FIND("mice",C633)), ISNUMBER(FIND(" Mice",C633)))</f>
        <v>0</v>
      </c>
      <c r="AC633" t="b">
        <f>OR(ISNUMBER(FIND(" cell ",C633)),ISNUMBER(FIND("fibroblast",C633)),ISNUMBER(FIND("macrophage",C633)),ISNUMBER(FIND("epithelial",C633)),ISNUMBER(FIND("endothelial",C633)),ISNUMBER(FIND("neuron",C633)),ISNUMBER(FIND(" cells ",C633)),ISNUMBER(FIND("RBC",C633)),ISNUMBER(FIND("mitochond",C633)),ISNUMBER(FIND("adipocyte",C633)),ISNUMBER(FIND("osteo",C633)),ISNUMBER(FIND("keratin",C633)),ISNUMBER(FIND(" cell's ",C633)),ISNUMBER(FIND("eukary",C633)),ISNUMBER(FIND("sperm",C633)))</f>
        <v>0</v>
      </c>
      <c r="AD633" t="b">
        <f>OR(ISNUMBER(FIND("human",B633)),ISNUMBER(FIND("workers",B633)),ISNUMBER(FIND("workforces",B633)),ISNUMBER(FIND("occupational",B633)),ISNUMBER(FIND("Case report",B633)),ISNUMBER(FIND("Workplaces",B633)),ISNUMBER(FIND("worker",B633)))</f>
        <v>0</v>
      </c>
      <c r="AE633" t="b">
        <f>OR(ISNUMBER(FIND(" plant ",C633)),ISNUMBER(FIND("Plant ",C633)),ISNUMBER(FIND("tomato",C633)),ISNUMBER(FIND("plants",C633)),ISNUMBER(FIND("Plants",C633)),ISNUMBER(FIND("algae",C633)),ISNUMBER(FIND("lettuce",C633)),ISNUMBER(FIND("green gram sprouts ",C633)),ISNUMBER(FIND("Cucurbita pepo",C633)),ISNUMBER(FIND("bean ",C633)),ISNUMBER(FIND("chloroplast",C633)),ISNUMBER(FIND("chlorophyll",C633)),ISNUMBER(FIND("seedling",C633)),ISNUMBER(FIND("canola",C633)),ISNUMBER(FIND("shoot",C633)),ISNUMBER(FIND("photosynthes",C633)),ISNUMBER(FIND(" leaves ",C633)),,ISNUMBER(FIND("agriculture",C633)),ISNUMBER(FIND(" crops ",C633)))</f>
        <v>1</v>
      </c>
      <c r="AF633" t="b">
        <f>OR(ISNUMBER(FIND("bacteria",C633)),ISNUMBER(FIND("Bacteria",C633)),ISNUMBER(FIND("Bacterium",C633)),ISNUMBER(FIND("bacterium",C633)),ISNUMBER(FIND(" coli ",C633)))</f>
        <v>0</v>
      </c>
      <c r="AG633" t="b">
        <f>OR(ISNUMBER(FIND("fungi",C633)),ISNUMBER(FIND("Fungi",C633)),ISNUMBER(FIND("fungus",C633)),ISNUMBER(FIND("Fungus",C633)),ISNUMBER(FIND("mushroom",C633)),ISNUMBER(FIND("Mushroom",C633)),ISNUMBER(FIND(" mold ",C633)))</f>
        <v>0</v>
      </c>
      <c r="AH633" t="b">
        <f>OR(ISNUMBER(FIND("Pig ",C633)),ISNUMBER(FIND("pig ",C633)),ISNUMBER(FIND("Pigs ",C633)),ISNUMBER(FIND("pigs ",C633)))</f>
        <v>0</v>
      </c>
      <c r="AI633" t="b">
        <f>OR(ISNUMBER(FIND(" C. elegans",C633)),ISNUMBER(FIND("Caenorhabditis elegans",C633)),ISNUMBER(FIND("earthworms",C633)),ISNUMBER(FIND(" Ficopomatus enigmaticus",C633)),ISNUMBER(FIND("larva",C633)),ISNUMBER(FIND("Lumbriculus variegatus",C633)),ISNUMBER(FIND("nematode",C633)))</f>
        <v>0</v>
      </c>
      <c r="AJ633" t="b">
        <f>NOT(OR(AA633,AB633,AC633,AD633,AE633,AF633,AG633,AH633,AI633))</f>
        <v>0</v>
      </c>
      <c r="AL633" t="b">
        <f>OR(AA633,AB633,AD633,AE633,AF633,AG633,AH633,AI633)</f>
        <v>1</v>
      </c>
      <c r="AM633" t="b">
        <f>IF(Table1[[#This Row],[In vivo?]],IF(Table1[[#This Row],[Cell]],FALSE,TRUE),FALSE)</f>
        <v>1</v>
      </c>
      <c r="AN633" t="b">
        <f>AND(AC633,AL633)</f>
        <v>0</v>
      </c>
      <c r="AO633" t="b">
        <f>IF(Table1[[#This Row],[Cell]],IF(Table1[[#This Row],[In vivo?]],FALSE,TRUE),FALSE)</f>
        <v>0</v>
      </c>
      <c r="AP633" t="b">
        <f>NOT(OR(Table1[[#This Row],[In vivo?]],Table1[[#This Row],[Only in Cell]]))</f>
        <v>0</v>
      </c>
      <c r="AQ633" t="str">
        <f>IF(OR(Table1[[#This Row],[Rodents]],Table1[[#This Row],[Human]],Table1[[#This Row],[Pig]]),OR(ISNUMBER(FIND("pulmonary",C633)),ISNUMBER(FIND("lung",C633))),"NA")</f>
        <v>NA</v>
      </c>
      <c r="AR633" t="str">
        <f>IF(OR(Table1[[#This Row],[Rodents]],Table1[[#This Row],[Human]],Table1[[#This Row],[Pig]]),OR(ISNUMBER(FIND("skin",C633)),ISNUMBER(FIND("dermal",C633))),"NA")</f>
        <v>NA</v>
      </c>
      <c r="AS633" t="str">
        <f>IF(OR(Table1[[#This Row],[Rodents]],Table1[[#This Row],[Human]],Table1[[#This Row],[Pig]]),OR(ISNUMBER(FIND("liver",C633)),ISNUMBER(FIND("hepat",C633))),"NA")</f>
        <v>NA</v>
      </c>
      <c r="AT633" t="str">
        <f>IF(OR(Table1[[#This Row],[Rodents]],Table1[[#This Row],[Human]],Table1[[#This Row],[Pig]]),OR(ISNUMBER(FIND("kidney",C633)),ISNUMBER(FIND("neph",C633))),"NA")</f>
        <v>NA</v>
      </c>
      <c r="AU633" t="str">
        <f>IF(OR(Table1[[#This Row],[Rodents]],Table1[[#This Row],[Human]],Table1[[#This Row],[Pig]]),OR(ISNUMBER(FIND("brain",C633)),ISNUMBER(FIND("neur",C633)),ISNUMBER(FIND("nerv",C633))),"NA")</f>
        <v>NA</v>
      </c>
      <c r="AV633" t="str">
        <f>IF(OR(Table1[[#This Row],[Rodents]],Table1[[#This Row],[Human]],Table1[[#This Row],[Pig]]),OR(ISNUMBER(FIND("heart",C633)),ISNUMBER(FIND("cardi",C633))),"NA")</f>
        <v>NA</v>
      </c>
      <c r="AW633" t="str">
        <f>IF(OR(Table1[[#This Row],[Rodents]],Table1[[#This Row],[Human]],Table1[[#This Row],[Pig]]),OR(ISNUMBER(FIND("gastro",C633)),ISNUMBER(FIND("intesti",C633)),ISNUMBER(FIND("stomach",C633))),"NA")</f>
        <v>NA</v>
      </c>
      <c r="AX633" t="str">
        <f>IF(OR(Table1[[#This Row],[Rodents]],Table1[[#This Row],[Human]],Table1[[#This Row],[Pig]]),NOT(OR(AQ633,AR633,AS633,AT633,AU633,AV633,AW633)),"NA")</f>
        <v>NA</v>
      </c>
      <c r="AY633" t="b">
        <f>OR(ISNUMBER(FIND("SWCNT",C633)),ISNUMBER(FIND("SWNT",C633)),ISNUMBER(FIND("single-wall",C633)),ISNUMBER(FIND("single wall",C633)),ISNUMBER(FIND("Single wall",C633)),ISNUMBER(FIND("Single-wall",C633)),ISNUMBER(FIND("SWCNT",B633)),ISNUMBER(FIND("SWNT",B633)),ISNUMBER(FIND("single-wall",B633)),ISNUMBER(FIND("single wall",B633)),ISNUMBER(FIND("Single-wall",B633)),ISNUMBER(FIND("Single wall",B633)))</f>
        <v>0</v>
      </c>
      <c r="AZ633" t="b">
        <f>OR(ISNUMBER(FIND("MWCNT",C633)),ISNUMBER(FIND("MWNT",C633)),ISNUMBER(FIND("multi-wall",C633)),ISNUMBER(FIND("multi wall",C633)),ISNUMBER(FIND("multiwall",C633)),ISNUMBER(FIND("Multi-wall",C633)),ISNUMBER(FIND("Multi wall",C633)),ISNUMBER(FIND("Multiwall",C633)),ISNUMBER(FIND("MWCNT",B633)),ISNUMBER(FIND("MWNT",B633)),ISNUMBER(FIND("multi-wall",B633)),ISNUMBER(FIND("multi wall",B633)),ISNUMBER(FIND("multiwall",B633)),ISNUMBER(FIND("Multi-wall",B633)),ISNUMBER(FIND("Multi wall",B633)),ISNUMBER(FIND("Multiwall",B633)),ISNUMBER(FIND("Double-wall",B633)),ISNUMBER(FIND("Double wall",B633)),ISNUMBER(FIND("Doublewall",B633)),ISNUMBER(FIND("double-wall",B633)),ISNUMBER(FIND("double wall",B633)),ISNUMBER(FIND("doublewall",B633)))</f>
        <v>0</v>
      </c>
      <c r="BA633" t="b">
        <f>AND(Table1[[#This Row],[SWCNT]],Table1[[#This Row],[MWCNT]])</f>
        <v>0</v>
      </c>
      <c r="BB633" t="b">
        <f>IF(Table1[[#This Row],[SWCNT]]=TRUE,FALSE,IF(Table1[[#This Row],[MWCNT]]=TRUE,FALSE,TRUE))</f>
        <v>1</v>
      </c>
      <c r="BC633" s="18"/>
    </row>
    <row r="634" spans="1:55" ht="222">
      <c r="A634" t="s">
        <v>1282</v>
      </c>
      <c r="B634" s="2" t="s">
        <v>1284</v>
      </c>
      <c r="C634" s="16" t="s">
        <v>1286</v>
      </c>
      <c r="D634" s="17" t="s">
        <v>721</v>
      </c>
      <c r="E634" s="2">
        <v>2019</v>
      </c>
      <c r="F634" t="b">
        <f>OR(ISNUMBER(FIND("cytotoxic",C634)),ISNUMBER(FIND("Cytotoxic",C634)),ISNUMBER(FIND("cellular toxicity",C634)),ISNUMBER(FIND("cell death",C634)),ISNUMBER(FIND("viable",C634)),ISNUMBER(FIND("phytotoxic",C634)),ISNUMBER(FIND("acute toxicity",C634)),ISNUMBER(FIND("MTT",C634)),ISNUMBER(FIND("survival",C634)),ISNUMBER(FIND("prolifer",C634)),ISNUMBER(FIND("apoptosis",C634)),ISNUMBER(FIND("neurotoxic",C634)),ISNUMBER(FIND("  lysis ",C634)),ISNUMBER(FIND("necrosis",C634)),ISNUMBER(FIND("cellular death",C634))*3,ISNUMBER(FIND("LDH",C634)),ISNUMBER(FIND("Acute toxicity",C634)))</f>
        <v>1</v>
      </c>
      <c r="G634" t="b">
        <f>OR(ISNUMBER(FIND("genotoxic",C634)),ISNUMBER(FIND("genotoxicity",C634)),ISNUMBER(FIND("DNA damage",C634)),ISNUMBER(FIND("DNA",C634)),ISNUMBER(FIND("RNA",C634)),ISNUMBER(FIND("mesothelioma",C634)),ISNUMBER(FIND("carcino",C634)),ISNUMBER(FIND("mutagen",C634)),ISNUMBER(FIND("genetic",C634)))</f>
        <v>0</v>
      </c>
      <c r="H634" t="b">
        <f>OR(ISNUMBER(FIND("inflammatory",C634)),ISNUMBER(FIND("inflamm",C634)))</f>
        <v>0</v>
      </c>
      <c r="I634" t="b">
        <f>OR(ISNUMBER(FIND("immune",C634)),ISNUMBER(FIND("immunological",C634)),ISNUMBER(FIND("interleuk",C634)),ISNUMBER(FIND("platelet activation",C634)),ISNUMBER(FIND("monocyte",C634)),ISNUMBER(FIND("leukocyte",C634)),ISNUMBER(FIND("cytokine",C634)),ISNUMBER(FIND("CD4",C634)),ISNUMBER(FIND("CD8",C634)),ISNUMBER(FIND("T-cell",C634)))</f>
        <v>0</v>
      </c>
      <c r="J634" t="b">
        <f>OR(ISNUMBER(FIND("reactive oxygen",C634)),ISNUMBER(FIND("ROS",C634)),ISNUMBER(FIND("free radical",C634)),ISNUMBER(FIND("oxidative stress",C634)),ISNUMBER(FIND("peroxid",C634)),ISNUMBER(FIND("oxidative",C634)),ISNUMBER(FIND("antioxid",C634)))</f>
        <v>0</v>
      </c>
      <c r="K634" t="b">
        <f>OR(ISNUMBER(FIND("autophag",C634)))</f>
        <v>0</v>
      </c>
      <c r="L634" t="b">
        <f>OR(ISNUMBER(FIND("morpholog",C634)))</f>
        <v>0</v>
      </c>
      <c r="M634" t="b">
        <f>OR(ISNUMBER(FIND("fibrosis",C634)),ISNUMBER(FIND("Fibrosis",C634)),ISNUMBER(FIND("fibrot",C634)))</f>
        <v>0</v>
      </c>
      <c r="N634" t="b">
        <f>OR(ISNUMBER(FIND("offspring",C634)),ISNUMBER(FIND("Parental",C634)),ISNUMBER(FIND("parental",C634)),ISNUMBER(FIND("germline",C634)),ISNUMBER(FIND("reproduc",C634)),ISNUMBER(FIND("embryo",C634)))</f>
        <v>0</v>
      </c>
      <c r="O634" t="b">
        <f>OR(ISNUMBER(FIND("metabol",C634)),ISNUMBER(FIND("Metabol",C634)),ISNUMBER(FIND("digest",C634)),ISNUMBER(FIND("mitochon",C634)))</f>
        <v>1</v>
      </c>
      <c r="P634" t="b">
        <f>OR(ISNUMBER(FIND("ecotox",C634)),ISNUMBER(FIND("Ecotox",B634)),ISNUMBER(FIND("ecotox",B634)),ISNUMBER(FIND("Ecotox",C634)))</f>
        <v>0</v>
      </c>
      <c r="Q634" t="b">
        <f>OR(ISNUMBER(FIND("Bioaccum",C634)),ISNUMBER(FIND("bioaccum",C634)),ISNUMBER(FIND("accum",C634)))</f>
        <v>0</v>
      </c>
      <c r="R634" t="b">
        <f>OR(ISNUMBER(FIND("Occupation",C634)),ISNUMBER(FIND("occupation",C634)),ISNUMBER(FIND("worker",C634)),ISNUMBER(FIND("workforce",C634)))</f>
        <v>0</v>
      </c>
      <c r="S634" t="b">
        <f>NOT(OR(F634,G634,H634,I634,J634,K634,L634,M634,N634,O634,P634,Q634,R634))</f>
        <v>0</v>
      </c>
      <c r="U634" t="b">
        <f>OR(Table1[[#This Row],[Inflammation]],Table1[[#This Row],[Immune]])</f>
        <v>0</v>
      </c>
      <c r="V634" t="str">
        <f>IF(OR(Table1[[#This Row],[Rodents]],Table1[[#This Row],[Human]],Table1[[#This Row],[Pig]]),OR(ISNUMBER(FIND("intratrach",C634)),ISNUMBER(FIND("nasal ",C634)),ISNUMBER(FIND("instill",C634))),"NA")</f>
        <v>NA</v>
      </c>
      <c r="W634" t="str">
        <f>IF(OR(Table1[[#This Row],[Rodents]],Table1[[#This Row],[Human]],Table1[[#This Row],[Pig]]),OR(ISNUMBER(FIND("dermal",C634)),ISNUMBER(FIND("skin ",C634))),"NA")</f>
        <v>NA</v>
      </c>
      <c r="X634" t="str">
        <f>IF(OR(Table1[[#This Row],[Rodents]],Table1[[#This Row],[Human]],Table1[[#This Row],[Pig]]),OR(ISNUMBER(FIND("injected",C634)),ISNUMBER(FIND("periton",C634)),ISNUMBER(FIND("intrascrot",C634))),"NA")</f>
        <v>NA</v>
      </c>
      <c r="Y634" t="str">
        <f>IF(OR(Table1[[#This Row],[Rodents]],Table1[[#This Row],[Human]],Table1[[#This Row],[Pig]]),NOT(OR(Table1[[#This Row],[Inhaled/Intratracheal/intranasal]],Table1[[#This Row],[Dermal]],Table1[[#This Row],[Injected]])),"NA")</f>
        <v>NA</v>
      </c>
      <c r="AA634" t="b">
        <f>OR(ISNUMBER(FIND("fish ",C634)),ISNUMBER(FIND("Fish ",C634)),ISNUMBER(FIND("aquatic",C634)),ISNUMBER(FIND("daphnids",C634)),ISNUMBER(FIND("Carcinus maenas",C634)),ISNUMBER(FIND("Daphnia",C634)),ISNUMBER(FIND("Ruditapes philippinarum",C634)),ISNUMBER(FIND("daphnia",C634)),ISNUMBER(FIND("marine",C634)),ISNUMBER(FIND("mussel",C634)),ISNUMBER(FIND("algae",C634)),ISNUMBER(FIND("Donax faba",C634)),ISNUMBER(FIND("estuarine",C634)),ISNUMBER(FIND("snail",C634)),ISNUMBER(FIND("Prorocentrum donghaiense",C634)) )</f>
        <v>1</v>
      </c>
      <c r="AB634" t="b">
        <f>OR(ISNUMBER(FIND(" rat ",C634)),ISNUMBER(FIND(" rats ",C634)),ISNUMBER(FIND(" Rats ",C634)),ISNUMBER(FIND(" Rat ",C634)),ISNUMBER(FIND(" rat.",C634)),ISNUMBER(FIND(" rats.",C634)),ISNUMBER(FIND("mouse",C634)),ISNUMBER(FIND("mice",C634)), ISNUMBER(FIND(" Mice",C634)))</f>
        <v>0</v>
      </c>
      <c r="AC634" t="b">
        <f>OR(ISNUMBER(FIND(" cell ",C634)),ISNUMBER(FIND("fibroblast",C634)),ISNUMBER(FIND("macrophage",C634)),ISNUMBER(FIND("epithelial",C634)),ISNUMBER(FIND("endothelial",C634)),ISNUMBER(FIND("neuron",C634)),ISNUMBER(FIND(" cells ",C634)),ISNUMBER(FIND("RBC",C634)),ISNUMBER(FIND("mitochond",C634)),ISNUMBER(FIND("adipocyte",C634)),ISNUMBER(FIND("osteo",C634)),ISNUMBER(FIND("keratin",C634)),ISNUMBER(FIND(" cell's ",C634)),ISNUMBER(FIND("eukary",C634)),ISNUMBER(FIND("sperm",C634)))</f>
        <v>0</v>
      </c>
      <c r="AD634" t="b">
        <f>OR(ISNUMBER(FIND("human",B634)),ISNUMBER(FIND("workers",B634)),ISNUMBER(FIND("workforces",B634)),ISNUMBER(FIND("occupational",B634)),ISNUMBER(FIND("Case report",B634)),ISNUMBER(FIND("Workplaces",B634)),ISNUMBER(FIND("worker",B634)))</f>
        <v>0</v>
      </c>
      <c r="AE634" t="b">
        <f>OR(ISNUMBER(FIND(" plant ",C634)),ISNUMBER(FIND("Plant ",C634)),ISNUMBER(FIND("tomato",C634)),ISNUMBER(FIND("plants",C634)),ISNUMBER(FIND("Plants",C634)),ISNUMBER(FIND("algae",C634)),ISNUMBER(FIND("lettuce",C634)),ISNUMBER(FIND("green gram sprouts ",C634)),ISNUMBER(FIND("Cucurbita pepo",C634)),ISNUMBER(FIND("bean ",C634)),ISNUMBER(FIND("chloroplast",C634)),ISNUMBER(FIND("chlorophyll",C634)),ISNUMBER(FIND("seedling",C634)),ISNUMBER(FIND("canola",C634)),ISNUMBER(FIND("shoot",C634)),ISNUMBER(FIND("photosynthes",C634)),ISNUMBER(FIND(" leaves ",C634)),,ISNUMBER(FIND("agriculture",C634)),ISNUMBER(FIND(" crops ",C634)))</f>
        <v>0</v>
      </c>
      <c r="AF634" t="b">
        <f>OR(ISNUMBER(FIND("bacteria",C634)),ISNUMBER(FIND("Bacteria",C634)),ISNUMBER(FIND("Bacterium",C634)),ISNUMBER(FIND("bacterium",C634)),ISNUMBER(FIND(" coli ",C634)))</f>
        <v>0</v>
      </c>
      <c r="AG634" t="b">
        <f>OR(ISNUMBER(FIND("fungi",C634)),ISNUMBER(FIND("Fungi",C634)),ISNUMBER(FIND("fungus",C634)),ISNUMBER(FIND("Fungus",C634)),ISNUMBER(FIND("mushroom",C634)),ISNUMBER(FIND("Mushroom",C634)),ISNUMBER(FIND(" mold ",C634)))</f>
        <v>0</v>
      </c>
      <c r="AH634" t="b">
        <f>OR(ISNUMBER(FIND("Pig ",C634)),ISNUMBER(FIND("pig ",C634)),ISNUMBER(FIND("Pigs ",C634)),ISNUMBER(FIND("pigs ",C634)))</f>
        <v>0</v>
      </c>
      <c r="AI634" t="b">
        <f>OR(ISNUMBER(FIND(" C. elegans",C634)),ISNUMBER(FIND("Caenorhabditis elegans",C634)),ISNUMBER(FIND("earthworms",C634)),ISNUMBER(FIND(" Ficopomatus enigmaticus",C634)),ISNUMBER(FIND("larva",C634)),ISNUMBER(FIND("Lumbriculus variegatus",C634)),ISNUMBER(FIND("nematode",C634)))</f>
        <v>0</v>
      </c>
      <c r="AJ634" t="b">
        <f>NOT(OR(AA634,AB634,AC634,AD634,AE634,AF634,AG634,AH634,AI634))</f>
        <v>0</v>
      </c>
      <c r="AL634" t="b">
        <f>OR(AA634,AB634,AD634,AE634,AF634,AG634,AH634,AI634)</f>
        <v>1</v>
      </c>
      <c r="AM634" t="b">
        <f>IF(Table1[[#This Row],[In vivo?]],IF(Table1[[#This Row],[Cell]],FALSE,TRUE),FALSE)</f>
        <v>1</v>
      </c>
      <c r="AN634" t="b">
        <f>AND(AC634,AL634)</f>
        <v>0</v>
      </c>
      <c r="AO634" t="b">
        <f>IF(Table1[[#This Row],[Cell]],IF(Table1[[#This Row],[In vivo?]],FALSE,TRUE),FALSE)</f>
        <v>0</v>
      </c>
      <c r="AP634" t="b">
        <f>NOT(OR(Table1[[#This Row],[In vivo?]],Table1[[#This Row],[Only in Cell]]))</f>
        <v>0</v>
      </c>
      <c r="AQ634" t="str">
        <f>IF(OR(Table1[[#This Row],[Rodents]],Table1[[#This Row],[Human]],Table1[[#This Row],[Pig]]),OR(ISNUMBER(FIND("pulmonary",C634)),ISNUMBER(FIND("lung",C634))),"NA")</f>
        <v>NA</v>
      </c>
      <c r="AR634" t="str">
        <f>IF(OR(Table1[[#This Row],[Rodents]],Table1[[#This Row],[Human]],Table1[[#This Row],[Pig]]),OR(ISNUMBER(FIND("skin",C634)),ISNUMBER(FIND("dermal",C634))),"NA")</f>
        <v>NA</v>
      </c>
      <c r="AS634" t="str">
        <f>IF(OR(Table1[[#This Row],[Rodents]],Table1[[#This Row],[Human]],Table1[[#This Row],[Pig]]),OR(ISNUMBER(FIND("liver",C634)),ISNUMBER(FIND("hepat",C634))),"NA")</f>
        <v>NA</v>
      </c>
      <c r="AT634" t="str">
        <f>IF(OR(Table1[[#This Row],[Rodents]],Table1[[#This Row],[Human]],Table1[[#This Row],[Pig]]),OR(ISNUMBER(FIND("kidney",C634)),ISNUMBER(FIND("neph",C634))),"NA")</f>
        <v>NA</v>
      </c>
      <c r="AU634" t="str">
        <f>IF(OR(Table1[[#This Row],[Rodents]],Table1[[#This Row],[Human]],Table1[[#This Row],[Pig]]),OR(ISNUMBER(FIND("brain",C634)),ISNUMBER(FIND("neur",C634)),ISNUMBER(FIND("nerv",C634))),"NA")</f>
        <v>NA</v>
      </c>
      <c r="AV634" t="str">
        <f>IF(OR(Table1[[#This Row],[Rodents]],Table1[[#This Row],[Human]],Table1[[#This Row],[Pig]]),OR(ISNUMBER(FIND("heart",C634)),ISNUMBER(FIND("cardi",C634))),"NA")</f>
        <v>NA</v>
      </c>
      <c r="AW634" t="str">
        <f>IF(OR(Table1[[#This Row],[Rodents]],Table1[[#This Row],[Human]],Table1[[#This Row],[Pig]]),OR(ISNUMBER(FIND("gastro",C634)),ISNUMBER(FIND("intesti",C634)),ISNUMBER(FIND("stomach",C634))),"NA")</f>
        <v>NA</v>
      </c>
      <c r="AX634" t="str">
        <f>IF(OR(Table1[[#This Row],[Rodents]],Table1[[#This Row],[Human]],Table1[[#This Row],[Pig]]),NOT(OR(AQ634,AR634,AS634,AT634,AU634,AV634,AW634)),"NA")</f>
        <v>NA</v>
      </c>
      <c r="AY634" t="b">
        <f>OR(ISNUMBER(FIND("SWCNT",C634)),ISNUMBER(FIND("SWNT",C634)),ISNUMBER(FIND("single-wall",C634)),ISNUMBER(FIND("single wall",C634)),ISNUMBER(FIND("Single wall",C634)),ISNUMBER(FIND("Single-wall",C634)),ISNUMBER(FIND("SWCNT",B634)),ISNUMBER(FIND("SWNT",B634)),ISNUMBER(FIND("single-wall",B634)),ISNUMBER(FIND("single wall",B634)),ISNUMBER(FIND("Single-wall",B634)),ISNUMBER(FIND("Single wall",B634)))</f>
        <v>0</v>
      </c>
      <c r="AZ634" t="b">
        <f>OR(ISNUMBER(FIND("MWCNT",C634)),ISNUMBER(FIND("MWNT",C634)),ISNUMBER(FIND("multi-wall",C634)),ISNUMBER(FIND("multi wall",C634)),ISNUMBER(FIND("multiwall",C634)),ISNUMBER(FIND("Multi-wall",C634)),ISNUMBER(FIND("Multi wall",C634)),ISNUMBER(FIND("Multiwall",C634)),ISNUMBER(FIND("MWCNT",B634)),ISNUMBER(FIND("MWNT",B634)),ISNUMBER(FIND("multi-wall",B634)),ISNUMBER(FIND("multi wall",B634)),ISNUMBER(FIND("multiwall",B634)),ISNUMBER(FIND("Multi-wall",B634)),ISNUMBER(FIND("Multi wall",B634)),ISNUMBER(FIND("Multiwall",B634)),ISNUMBER(FIND("Double-wall",B634)),ISNUMBER(FIND("Double wall",B634)),ISNUMBER(FIND("Doublewall",B634)),ISNUMBER(FIND("double-wall",B634)),ISNUMBER(FIND("double wall",B634)),ISNUMBER(FIND("doublewall",B634)))</f>
        <v>0</v>
      </c>
      <c r="BA634" t="b">
        <f>AND(Table1[[#This Row],[SWCNT]],Table1[[#This Row],[MWCNT]])</f>
        <v>0</v>
      </c>
      <c r="BB634" t="b">
        <f>IF(Table1[[#This Row],[SWCNT]]=TRUE,FALSE,IF(Table1[[#This Row],[MWCNT]]=TRUE,FALSE,TRUE))</f>
        <v>1</v>
      </c>
      <c r="BC634" s="18"/>
    </row>
    <row r="635" spans="1:55" ht="222">
      <c r="A635" t="s">
        <v>1369</v>
      </c>
      <c r="B635" s="2" t="s">
        <v>1374</v>
      </c>
      <c r="C635" s="16" t="s">
        <v>1379</v>
      </c>
      <c r="D635" s="17" t="s">
        <v>68</v>
      </c>
      <c r="E635" s="2">
        <v>2019</v>
      </c>
      <c r="F635" t="b">
        <f>OR(ISNUMBER(FIND("cytotoxic",C635)),ISNUMBER(FIND("Cytotoxic",C635)),ISNUMBER(FIND("cellular toxicity",C635)),ISNUMBER(FIND("cell death",C635)),ISNUMBER(FIND("viable",C635)),ISNUMBER(FIND("phytotoxic",C635)),ISNUMBER(FIND("acute toxicity",C635)),ISNUMBER(FIND("MTT",C635)),ISNUMBER(FIND("survival",C635)),ISNUMBER(FIND("prolifer",C635)),ISNUMBER(FIND("apoptosis",C635)),ISNUMBER(FIND("neurotoxic",C635)),ISNUMBER(FIND("  lysis ",C635)),ISNUMBER(FIND("necrosis",C635)),ISNUMBER(FIND("cellular death",C635))*3,ISNUMBER(FIND("LDH",C635)),ISNUMBER(FIND("Acute toxicity",C635)))</f>
        <v>1</v>
      </c>
      <c r="G635" t="b">
        <f>OR(ISNUMBER(FIND("genotoxic",C635)),ISNUMBER(FIND("genotoxicity",C635)),ISNUMBER(FIND("DNA damage",C635)),ISNUMBER(FIND("DNA",C635)),ISNUMBER(FIND("RNA",C635)),ISNUMBER(FIND("mesothelioma",C635)),ISNUMBER(FIND("carcino",C635)),ISNUMBER(FIND("mutagen",C635)),ISNUMBER(FIND("genetic",C635)))</f>
        <v>0</v>
      </c>
      <c r="H635" t="b">
        <f>OR(ISNUMBER(FIND("inflammatory",C635)),ISNUMBER(FIND("inflamm",C635)))</f>
        <v>0</v>
      </c>
      <c r="I635" t="b">
        <f>OR(ISNUMBER(FIND("immune",C635)),ISNUMBER(FIND("immunological",C635)),ISNUMBER(FIND("interleuk",C635)),ISNUMBER(FIND("platelet activation",C635)),ISNUMBER(FIND("monocyte",C635)),ISNUMBER(FIND("leukocyte",C635)),ISNUMBER(FIND("cytokine",C635)),ISNUMBER(FIND("CD4",C635)),ISNUMBER(FIND("CD8",C635)),ISNUMBER(FIND("T-cell",C635)))</f>
        <v>0</v>
      </c>
      <c r="J635" t="b">
        <f>OR(ISNUMBER(FIND("reactive oxygen",C635)),ISNUMBER(FIND("ROS",C635)),ISNUMBER(FIND("free radical",C635)),ISNUMBER(FIND("oxidative stress",C635)),ISNUMBER(FIND("peroxid",C635)),ISNUMBER(FIND("oxidative",C635)),ISNUMBER(FIND("antioxid",C635)))</f>
        <v>1</v>
      </c>
      <c r="K635" t="b">
        <f>OR(ISNUMBER(FIND("autophag",C635)))</f>
        <v>0</v>
      </c>
      <c r="L635" t="b">
        <f>OR(ISNUMBER(FIND("morpholog",C635)))</f>
        <v>0</v>
      </c>
      <c r="M635" t="b">
        <f>OR(ISNUMBER(FIND("fibrosis",C635)),ISNUMBER(FIND("Fibrosis",C635)),ISNUMBER(FIND("fibrot",C635)))</f>
        <v>0</v>
      </c>
      <c r="N635" t="b">
        <f>OR(ISNUMBER(FIND("offspring",C635)),ISNUMBER(FIND("Parental",C635)),ISNUMBER(FIND("parental",C635)),ISNUMBER(FIND("germline",C635)),ISNUMBER(FIND("reproduc",C635)),ISNUMBER(FIND("embryo",C635)))</f>
        <v>0</v>
      </c>
      <c r="O635" t="b">
        <f>OR(ISNUMBER(FIND("metabol",C635)),ISNUMBER(FIND("Metabol",C635)),ISNUMBER(FIND("digest",C635)),ISNUMBER(FIND("mitochon",C635)))</f>
        <v>1</v>
      </c>
      <c r="P635" t="b">
        <f>OR(ISNUMBER(FIND("ecotox",C635)),ISNUMBER(FIND("Ecotox",B635)),ISNUMBER(FIND("ecotox",B635)),ISNUMBER(FIND("Ecotox",C635)))</f>
        <v>0</v>
      </c>
      <c r="Q635" t="b">
        <f>OR(ISNUMBER(FIND("Bioaccum",C635)),ISNUMBER(FIND("bioaccum",C635)),ISNUMBER(FIND("accum",C635)))</f>
        <v>0</v>
      </c>
      <c r="R635" t="b">
        <f>OR(ISNUMBER(FIND("Occupation",C635)),ISNUMBER(FIND("occupation",C635)),ISNUMBER(FIND("worker",C635)),ISNUMBER(FIND("workforce",C635)))</f>
        <v>0</v>
      </c>
      <c r="S635" t="b">
        <f>NOT(OR(F635,G635,H635,I635,J635,K635,L635,M635,N635,O635,P635,Q635,R635))</f>
        <v>0</v>
      </c>
      <c r="U635" t="b">
        <f>OR(Table1[[#This Row],[Inflammation]],Table1[[#This Row],[Immune]])</f>
        <v>0</v>
      </c>
      <c r="V635" t="str">
        <f>IF(OR(Table1[[#This Row],[Rodents]],Table1[[#This Row],[Human]],Table1[[#This Row],[Pig]]),OR(ISNUMBER(FIND("intratrach",C635)),ISNUMBER(FIND("nasal ",C635)),ISNUMBER(FIND("instill",C635))),"NA")</f>
        <v>NA</v>
      </c>
      <c r="W635" t="str">
        <f>IF(OR(Table1[[#This Row],[Rodents]],Table1[[#This Row],[Human]],Table1[[#This Row],[Pig]]),OR(ISNUMBER(FIND("dermal",C635)),ISNUMBER(FIND("skin ",C635))),"NA")</f>
        <v>NA</v>
      </c>
      <c r="X635" t="str">
        <f>IF(OR(Table1[[#This Row],[Rodents]],Table1[[#This Row],[Human]],Table1[[#This Row],[Pig]]),OR(ISNUMBER(FIND("injected",C635)),ISNUMBER(FIND("periton",C635)),ISNUMBER(FIND("intrascrot",C635))),"NA")</f>
        <v>NA</v>
      </c>
      <c r="Y635" t="str">
        <f>IF(OR(Table1[[#This Row],[Rodents]],Table1[[#This Row],[Human]],Table1[[#This Row],[Pig]]),NOT(OR(Table1[[#This Row],[Inhaled/Intratracheal/intranasal]],Table1[[#This Row],[Dermal]],Table1[[#This Row],[Injected]])),"NA")</f>
        <v>NA</v>
      </c>
      <c r="AA635" t="b">
        <f>OR(ISNUMBER(FIND("fish ",C635)),ISNUMBER(FIND("Fish ",C635)),ISNUMBER(FIND("aquatic",C635)),ISNUMBER(FIND("daphnids",C635)),ISNUMBER(FIND("Carcinus maenas",C635)),ISNUMBER(FIND("Daphnia",C635)),ISNUMBER(FIND("Ruditapes philippinarum",C635)),ISNUMBER(FIND("daphnia",C635)),ISNUMBER(FIND("marine",C635)),ISNUMBER(FIND("mussel",C635)),ISNUMBER(FIND("algae",C635)),ISNUMBER(FIND("Donax faba",C635)),ISNUMBER(FIND("estuarine",C635)),ISNUMBER(FIND("snail",C635)),ISNUMBER(FIND("Prorocentrum donghaiense",C635)) )</f>
        <v>1</v>
      </c>
      <c r="AB635" t="b">
        <f>OR(ISNUMBER(FIND(" rat ",C635)),ISNUMBER(FIND(" rats ",C635)),ISNUMBER(FIND(" Rats ",C635)),ISNUMBER(FIND(" Rat ",C635)),ISNUMBER(FIND(" rat.",C635)),ISNUMBER(FIND(" rats.",C635)),ISNUMBER(FIND("mouse",C635)),ISNUMBER(FIND("mice",C635)), ISNUMBER(FIND(" Mice",C635)))</f>
        <v>0</v>
      </c>
      <c r="AC635" t="b">
        <f>OR(ISNUMBER(FIND(" cell ",C635)),ISNUMBER(FIND("fibroblast",C635)),ISNUMBER(FIND("macrophage",C635)),ISNUMBER(FIND("epithelial",C635)),ISNUMBER(FIND("endothelial",C635)),ISNUMBER(FIND("neuron",C635)),ISNUMBER(FIND(" cells ",C635)),ISNUMBER(FIND("RBC",C635)),ISNUMBER(FIND("mitochond",C635)),ISNUMBER(FIND("adipocyte",C635)),ISNUMBER(FIND("osteo",C635)),ISNUMBER(FIND("keratin",C635)),ISNUMBER(FIND(" cell's ",C635)),ISNUMBER(FIND("eukary",C635)),ISNUMBER(FIND("sperm",C635)))</f>
        <v>0</v>
      </c>
      <c r="AD635" t="b">
        <f>OR(ISNUMBER(FIND("human",B635)),ISNUMBER(FIND("workers",B635)),ISNUMBER(FIND("workforces",B635)),ISNUMBER(FIND("occupational",B635)),ISNUMBER(FIND("Case report",B635)),ISNUMBER(FIND("Workplaces",B635)),ISNUMBER(FIND("worker",B635)))</f>
        <v>0</v>
      </c>
      <c r="AE635" t="b">
        <f>OR(ISNUMBER(FIND(" plant ",C635)),ISNUMBER(FIND("Plant ",C635)),ISNUMBER(FIND("tomato",C635)),ISNUMBER(FIND("plants",C635)),ISNUMBER(FIND("Plants",C635)),ISNUMBER(FIND("algae",C635)),ISNUMBER(FIND("lettuce",C635)),ISNUMBER(FIND("green gram sprouts ",C635)),ISNUMBER(FIND("Cucurbita pepo",C635)),ISNUMBER(FIND("bean ",C635)),ISNUMBER(FIND("chloroplast",C635)),ISNUMBER(FIND("chlorophyll",C635)),ISNUMBER(FIND("seedling",C635)),ISNUMBER(FIND("canola",C635)),ISNUMBER(FIND("shoot",C635)),ISNUMBER(FIND("photosynthes",C635)),ISNUMBER(FIND(" leaves ",C635)),,ISNUMBER(FIND("agriculture",C635)),ISNUMBER(FIND(" crops ",C635)))</f>
        <v>0</v>
      </c>
      <c r="AF635" t="b">
        <f>OR(ISNUMBER(FIND("bacteria",C635)),ISNUMBER(FIND("Bacteria",C635)),ISNUMBER(FIND("Bacterium",C635)),ISNUMBER(FIND("bacterium",C635)),ISNUMBER(FIND(" coli ",C635)))</f>
        <v>0</v>
      </c>
      <c r="AG635" t="b">
        <f>OR(ISNUMBER(FIND("fungi",C635)),ISNUMBER(FIND("Fungi",C635)),ISNUMBER(FIND("fungus",C635)),ISNUMBER(FIND("Fungus",C635)),ISNUMBER(FIND("mushroom",C635)),ISNUMBER(FIND("Mushroom",C635)),ISNUMBER(FIND(" mold ",C635)))</f>
        <v>0</v>
      </c>
      <c r="AH635" t="b">
        <f>OR(ISNUMBER(FIND("Pig ",C635)),ISNUMBER(FIND("pig ",C635)),ISNUMBER(FIND("Pigs ",C635)),ISNUMBER(FIND("pigs ",C635)))</f>
        <v>0</v>
      </c>
      <c r="AI635" t="b">
        <f>OR(ISNUMBER(FIND(" C. elegans",C635)),ISNUMBER(FIND("Caenorhabditis elegans",C635)),ISNUMBER(FIND("earthworms",C635)),ISNUMBER(FIND(" Ficopomatus enigmaticus",C635)),ISNUMBER(FIND("larva",C635)),ISNUMBER(FIND("Lumbriculus variegatus",C635)),ISNUMBER(FIND("nematode",C635)))</f>
        <v>0</v>
      </c>
      <c r="AJ635" t="b">
        <f>NOT(OR(AA635,AB635,AC635,AD635,AE635,AF635,AG635,AH635,AI635))</f>
        <v>0</v>
      </c>
      <c r="AL635" t="b">
        <f>OR(AA635,AB635,AD635,AE635,AF635,AG635,AH635,AI635)</f>
        <v>1</v>
      </c>
      <c r="AM635" t="b">
        <f>IF(Table1[[#This Row],[In vivo?]],IF(Table1[[#This Row],[Cell]],FALSE,TRUE),FALSE)</f>
        <v>1</v>
      </c>
      <c r="AN635" t="b">
        <f>AND(AC635,AL635)</f>
        <v>0</v>
      </c>
      <c r="AO635" t="b">
        <f>IF(Table1[[#This Row],[Cell]],IF(Table1[[#This Row],[In vivo?]],FALSE,TRUE),FALSE)</f>
        <v>0</v>
      </c>
      <c r="AP635" t="b">
        <f>NOT(OR(Table1[[#This Row],[In vivo?]],Table1[[#This Row],[Only in Cell]]))</f>
        <v>0</v>
      </c>
      <c r="AQ635" t="str">
        <f>IF(OR(Table1[[#This Row],[Rodents]],Table1[[#This Row],[Human]],Table1[[#This Row],[Pig]]),OR(ISNUMBER(FIND("pulmonary",C635)),ISNUMBER(FIND("lung",C635))),"NA")</f>
        <v>NA</v>
      </c>
      <c r="AR635" t="str">
        <f>IF(OR(Table1[[#This Row],[Rodents]],Table1[[#This Row],[Human]],Table1[[#This Row],[Pig]]),OR(ISNUMBER(FIND("skin",C635)),ISNUMBER(FIND("dermal",C635))),"NA")</f>
        <v>NA</v>
      </c>
      <c r="AS635" t="str">
        <f>IF(OR(Table1[[#This Row],[Rodents]],Table1[[#This Row],[Human]],Table1[[#This Row],[Pig]]),OR(ISNUMBER(FIND("liver",C635)),ISNUMBER(FIND("hepat",C635))),"NA")</f>
        <v>NA</v>
      </c>
      <c r="AT635" t="str">
        <f>IF(OR(Table1[[#This Row],[Rodents]],Table1[[#This Row],[Human]],Table1[[#This Row],[Pig]]),OR(ISNUMBER(FIND("kidney",C635)),ISNUMBER(FIND("neph",C635))),"NA")</f>
        <v>NA</v>
      </c>
      <c r="AU635" t="str">
        <f>IF(OR(Table1[[#This Row],[Rodents]],Table1[[#This Row],[Human]],Table1[[#This Row],[Pig]]),OR(ISNUMBER(FIND("brain",C635)),ISNUMBER(FIND("neur",C635)),ISNUMBER(FIND("nerv",C635))),"NA")</f>
        <v>NA</v>
      </c>
      <c r="AV635" t="str">
        <f>IF(OR(Table1[[#This Row],[Rodents]],Table1[[#This Row],[Human]],Table1[[#This Row],[Pig]]),OR(ISNUMBER(FIND("heart",C635)),ISNUMBER(FIND("cardi",C635))),"NA")</f>
        <v>NA</v>
      </c>
      <c r="AW635" t="str">
        <f>IF(OR(Table1[[#This Row],[Rodents]],Table1[[#This Row],[Human]],Table1[[#This Row],[Pig]]),OR(ISNUMBER(FIND("gastro",C635)),ISNUMBER(FIND("intesti",C635)),ISNUMBER(FIND("stomach",C635))),"NA")</f>
        <v>NA</v>
      </c>
      <c r="AX635" t="str">
        <f>IF(OR(Table1[[#This Row],[Rodents]],Table1[[#This Row],[Human]],Table1[[#This Row],[Pig]]),NOT(OR(AQ635,AR635,AS635,AT635,AU635,AV635,AW635)),"NA")</f>
        <v>NA</v>
      </c>
      <c r="AY635" t="b">
        <f>OR(ISNUMBER(FIND("SWCNT",C635)),ISNUMBER(FIND("SWNT",C635)),ISNUMBER(FIND("single-wall",C635)),ISNUMBER(FIND("single wall",C635)),ISNUMBER(FIND("Single wall",C635)),ISNUMBER(FIND("Single-wall",C635)),ISNUMBER(FIND("SWCNT",B635)),ISNUMBER(FIND("SWNT",B635)),ISNUMBER(FIND("single-wall",B635)),ISNUMBER(FIND("single wall",B635)),ISNUMBER(FIND("Single-wall",B635)),ISNUMBER(FIND("Single wall",B635)))</f>
        <v>0</v>
      </c>
      <c r="AZ635" t="b">
        <f>OR(ISNUMBER(FIND("MWCNT",C635)),ISNUMBER(FIND("MWNT",C635)),ISNUMBER(FIND("multi-wall",C635)),ISNUMBER(FIND("multi wall",C635)),ISNUMBER(FIND("multiwall",C635)),ISNUMBER(FIND("Multi-wall",C635)),ISNUMBER(FIND("Multi wall",C635)),ISNUMBER(FIND("Multiwall",C635)),ISNUMBER(FIND("MWCNT",B635)),ISNUMBER(FIND("MWNT",B635)),ISNUMBER(FIND("multi-wall",B635)),ISNUMBER(FIND("multi wall",B635)),ISNUMBER(FIND("multiwall",B635)),ISNUMBER(FIND("Multi-wall",B635)),ISNUMBER(FIND("Multi wall",B635)),ISNUMBER(FIND("Multiwall",B635)),ISNUMBER(FIND("Double-wall",B635)),ISNUMBER(FIND("Double wall",B635)),ISNUMBER(FIND("Doublewall",B635)),ISNUMBER(FIND("double-wall",B635)),ISNUMBER(FIND("double wall",B635)),ISNUMBER(FIND("doublewall",B635)))</f>
        <v>0</v>
      </c>
      <c r="BA635" t="b">
        <f>AND(Table1[[#This Row],[SWCNT]],Table1[[#This Row],[MWCNT]])</f>
        <v>0</v>
      </c>
      <c r="BB635" t="b">
        <f>IF(Table1[[#This Row],[SWCNT]]=TRUE,FALSE,IF(Table1[[#This Row],[MWCNT]]=TRUE,FALSE,TRUE))</f>
        <v>1</v>
      </c>
      <c r="BC635" s="18"/>
    </row>
    <row r="636" spans="1:55" ht="166.5">
      <c r="A636" t="s">
        <v>3379</v>
      </c>
      <c r="B636" s="2" t="s">
        <v>3381</v>
      </c>
      <c r="C636" s="16" t="s">
        <v>3383</v>
      </c>
      <c r="D636" s="17" t="s">
        <v>371</v>
      </c>
      <c r="E636" s="2">
        <v>2014</v>
      </c>
      <c r="F636" t="b">
        <f>OR(ISNUMBER(FIND("cytotoxic",C636)),ISNUMBER(FIND("Cytotoxic",C636)),ISNUMBER(FIND("cellular toxicity",C636)),ISNUMBER(FIND("cell death",C636)),ISNUMBER(FIND("viable",C636)),ISNUMBER(FIND("phytotoxic",C636)),ISNUMBER(FIND("acute toxicity",C636)),ISNUMBER(FIND("MTT",C636)),ISNUMBER(FIND("survival",C636)),ISNUMBER(FIND("prolifer",C636)),ISNUMBER(FIND("apoptosis",C636)),ISNUMBER(FIND("neurotoxic",C636)),ISNUMBER(FIND("  lysis ",C636)),ISNUMBER(FIND("necrosis",C636)),ISNUMBER(FIND("cellular death",C636))*3,ISNUMBER(FIND("LDH",C636)),ISNUMBER(FIND("Acute toxicity",C636)))</f>
        <v>0</v>
      </c>
      <c r="G636" t="b">
        <f>OR(ISNUMBER(FIND("genotoxic",C636)),ISNUMBER(FIND("genotoxicity",C636)),ISNUMBER(FIND("DNA damage",C636)),ISNUMBER(FIND("DNA",C636)),ISNUMBER(FIND("RNA",C636)),ISNUMBER(FIND("mesothelioma",C636)),ISNUMBER(FIND("carcino",C636)),ISNUMBER(FIND("mutagen",C636)),ISNUMBER(FIND("genetic",C636)))</f>
        <v>0</v>
      </c>
      <c r="H636" t="b">
        <f>OR(ISNUMBER(FIND("inflammatory",C636)),ISNUMBER(FIND("inflamm",C636)))</f>
        <v>0</v>
      </c>
      <c r="I636" t="b">
        <f>OR(ISNUMBER(FIND("immune",C636)),ISNUMBER(FIND("immunological",C636)),ISNUMBER(FIND("interleuk",C636)),ISNUMBER(FIND("platelet activation",C636)),ISNUMBER(FIND("monocyte",C636)),ISNUMBER(FIND("leukocyte",C636)),ISNUMBER(FIND("cytokine",C636)),ISNUMBER(FIND("CD4",C636)),ISNUMBER(FIND("CD8",C636)),ISNUMBER(FIND("T-cell",C636)))</f>
        <v>0</v>
      </c>
      <c r="J636" t="b">
        <f>OR(ISNUMBER(FIND("reactive oxygen",C636)),ISNUMBER(FIND("ROS",C636)),ISNUMBER(FIND("free radical",C636)),ISNUMBER(FIND("oxidative stress",C636)),ISNUMBER(FIND("peroxid",C636)),ISNUMBER(FIND("oxidative",C636)),ISNUMBER(FIND("antioxid",C636)))</f>
        <v>0</v>
      </c>
      <c r="K636" t="b">
        <f>OR(ISNUMBER(FIND("autophag",C636)))</f>
        <v>0</v>
      </c>
      <c r="L636" t="b">
        <f>OR(ISNUMBER(FIND("morpholog",C636)))</f>
        <v>0</v>
      </c>
      <c r="M636" t="b">
        <f>OR(ISNUMBER(FIND("fibrosis",C636)),ISNUMBER(FIND("Fibrosis",C636)),ISNUMBER(FIND("fibrot",C636)))</f>
        <v>0</v>
      </c>
      <c r="N636" t="b">
        <f>OR(ISNUMBER(FIND("offspring",C636)),ISNUMBER(FIND("Parental",C636)),ISNUMBER(FIND("parental",C636)),ISNUMBER(FIND("germline",C636)),ISNUMBER(FIND("reproduc",C636)),ISNUMBER(FIND("embryo",C636)))</f>
        <v>1</v>
      </c>
      <c r="O636" t="b">
        <f>OR(ISNUMBER(FIND("metabol",C636)),ISNUMBER(FIND("Metabol",C636)),ISNUMBER(FIND("digest",C636)),ISNUMBER(FIND("mitochon",C636)))</f>
        <v>1</v>
      </c>
      <c r="P636" t="b">
        <f>OR(ISNUMBER(FIND("ecotox",C636)),ISNUMBER(FIND("Ecotox",B636)),ISNUMBER(FIND("ecotox",B636)),ISNUMBER(FIND("Ecotox",C636)))</f>
        <v>0</v>
      </c>
      <c r="Q636" t="b">
        <f>OR(ISNUMBER(FIND("Bioaccum",C636)),ISNUMBER(FIND("bioaccum",C636)),ISNUMBER(FIND("accum",C636)))</f>
        <v>0</v>
      </c>
      <c r="R636" t="b">
        <f>OR(ISNUMBER(FIND("Occupation",C636)),ISNUMBER(FIND("occupation",C636)),ISNUMBER(FIND("worker",C636)),ISNUMBER(FIND("workforce",C636)))</f>
        <v>0</v>
      </c>
      <c r="S636" t="b">
        <f>NOT(OR(F636,G636,H636,I636,J636,K636,L636,M636,N636,O636,P636,Q636,R636))</f>
        <v>0</v>
      </c>
      <c r="U636" t="b">
        <f>OR(Table1[[#This Row],[Inflammation]],Table1[[#This Row],[Immune]])</f>
        <v>0</v>
      </c>
      <c r="V636" t="str">
        <f>IF(OR(Table1[[#This Row],[Rodents]],Table1[[#This Row],[Human]],Table1[[#This Row],[Pig]]),OR(ISNUMBER(FIND("intratrach",C636)),ISNUMBER(FIND("nasal ",C636)),ISNUMBER(FIND("instill",C636))),"NA")</f>
        <v>NA</v>
      </c>
      <c r="W636" t="str">
        <f>IF(OR(Table1[[#This Row],[Rodents]],Table1[[#This Row],[Human]],Table1[[#This Row],[Pig]]),OR(ISNUMBER(FIND("dermal",C636)),ISNUMBER(FIND("skin ",C636))),"NA")</f>
        <v>NA</v>
      </c>
      <c r="X636" t="str">
        <f>IF(OR(Table1[[#This Row],[Rodents]],Table1[[#This Row],[Human]],Table1[[#This Row],[Pig]]),OR(ISNUMBER(FIND("injected",C636)),ISNUMBER(FIND("periton",C636)),ISNUMBER(FIND("intrascrot",C636))),"NA")</f>
        <v>NA</v>
      </c>
      <c r="Y636" t="str">
        <f>IF(OR(Table1[[#This Row],[Rodents]],Table1[[#This Row],[Human]],Table1[[#This Row],[Pig]]),NOT(OR(Table1[[#This Row],[Inhaled/Intratracheal/intranasal]],Table1[[#This Row],[Dermal]],Table1[[#This Row],[Injected]])),"NA")</f>
        <v>NA</v>
      </c>
      <c r="AA636" t="b">
        <f>OR(ISNUMBER(FIND("fish ",C636)),ISNUMBER(FIND("Fish ",C636)),ISNUMBER(FIND("aquatic",C636)),ISNUMBER(FIND("daphnids",C636)),ISNUMBER(FIND("Carcinus maenas",C636)),ISNUMBER(FIND("Daphnia",C636)),ISNUMBER(FIND("Ruditapes philippinarum",C636)),ISNUMBER(FIND("daphnia",C636)),ISNUMBER(FIND("marine",C636)),ISNUMBER(FIND("mussel",C636)),ISNUMBER(FIND("algae",C636)),ISNUMBER(FIND("Donax faba",C636)),ISNUMBER(FIND("estuarine",C636)),ISNUMBER(FIND("snail",C636)),ISNUMBER(FIND("Prorocentrum donghaiense",C636)) )</f>
        <v>0</v>
      </c>
      <c r="AB636" t="b">
        <f>OR(ISNUMBER(FIND(" rat ",C636)),ISNUMBER(FIND(" rats ",C636)),ISNUMBER(FIND(" Rats ",C636)),ISNUMBER(FIND(" Rat ",C636)),ISNUMBER(FIND(" rat.",C636)),ISNUMBER(FIND(" rats.",C636)),ISNUMBER(FIND("mouse",C636)),ISNUMBER(FIND("mice",C636)), ISNUMBER(FIND(" Mice",C636)))</f>
        <v>0</v>
      </c>
      <c r="AC636" t="b">
        <f>OR(ISNUMBER(FIND(" cell ",C636)),ISNUMBER(FIND("fibroblast",C636)),ISNUMBER(FIND("macrophage",C636)),ISNUMBER(FIND("epithelial",C636)),ISNUMBER(FIND("endothelial",C636)),ISNUMBER(FIND("neuron",C636)),ISNUMBER(FIND(" cells ",C636)),ISNUMBER(FIND("RBC",C636)),ISNUMBER(FIND("mitochond",C636)),ISNUMBER(FIND("adipocyte",C636)),ISNUMBER(FIND("osteo",C636)),ISNUMBER(FIND("keratin",C636)),ISNUMBER(FIND(" cell's ",C636)),ISNUMBER(FIND("eukary",C636)),ISNUMBER(FIND("sperm",C636)))</f>
        <v>1</v>
      </c>
      <c r="AD636" t="b">
        <f>OR(ISNUMBER(FIND("human",B636)),ISNUMBER(FIND("workers",B636)),ISNUMBER(FIND("workforces",B636)),ISNUMBER(FIND("occupational",B636)),ISNUMBER(FIND("Case report",B636)),ISNUMBER(FIND("Workplaces",B636)),ISNUMBER(FIND("worker",B636)))</f>
        <v>0</v>
      </c>
      <c r="AE636" t="b">
        <f>OR(ISNUMBER(FIND(" plant ",C636)),ISNUMBER(FIND("Plant ",C636)),ISNUMBER(FIND("tomato",C636)),ISNUMBER(FIND("plants",C636)),ISNUMBER(FIND("Plants",C636)),ISNUMBER(FIND("algae",C636)),ISNUMBER(FIND("lettuce",C636)),ISNUMBER(FIND("green gram sprouts ",C636)),ISNUMBER(FIND("Cucurbita pepo",C636)),ISNUMBER(FIND("bean ",C636)),ISNUMBER(FIND("chloroplast",C636)),ISNUMBER(FIND("chlorophyll",C636)),ISNUMBER(FIND("seedling",C636)),ISNUMBER(FIND("canola",C636)),ISNUMBER(FIND("shoot",C636)),ISNUMBER(FIND("photosynthes",C636)),ISNUMBER(FIND(" leaves ",C636)),,ISNUMBER(FIND("agriculture",C636)),ISNUMBER(FIND(" crops ",C636)))</f>
        <v>0</v>
      </c>
      <c r="AF636" t="b">
        <f>OR(ISNUMBER(FIND("bacteria",C636)),ISNUMBER(FIND("Bacteria",C636)),ISNUMBER(FIND("Bacterium",C636)),ISNUMBER(FIND("bacterium",C636)),ISNUMBER(FIND(" coli ",C636)))</f>
        <v>0</v>
      </c>
      <c r="AG636" t="b">
        <f>OR(ISNUMBER(FIND("fungi",C636)),ISNUMBER(FIND("Fungi",C636)),ISNUMBER(FIND("fungus",C636)),ISNUMBER(FIND("Fungus",C636)),ISNUMBER(FIND("mushroom",C636)),ISNUMBER(FIND("Mushroom",C636)),ISNUMBER(FIND(" mold ",C636)))</f>
        <v>0</v>
      </c>
      <c r="AH636" t="b">
        <f>OR(ISNUMBER(FIND("Pig ",C636)),ISNUMBER(FIND("pig ",C636)),ISNUMBER(FIND("Pigs ",C636)),ISNUMBER(FIND("pigs ",C636)))</f>
        <v>0</v>
      </c>
      <c r="AI636" t="b">
        <f>OR(ISNUMBER(FIND(" C. elegans",C636)),ISNUMBER(FIND("Caenorhabditis elegans",C636)),ISNUMBER(FIND("earthworms",C636)),ISNUMBER(FIND(" Ficopomatus enigmaticus",C636)),ISNUMBER(FIND("larva",C636)),ISNUMBER(FIND("Lumbriculus variegatus",C636)),ISNUMBER(FIND("nematode",C636)))</f>
        <v>1</v>
      </c>
      <c r="AJ636" t="b">
        <f>NOT(OR(AA636,AB636,AC636,AD636,AE636,AF636,AG636,AH636,AI636))</f>
        <v>0</v>
      </c>
      <c r="AL636" t="b">
        <f>OR(AA636,AB636,AD636,AE636,AF636,AG636,AH636,AI636)</f>
        <v>1</v>
      </c>
      <c r="AM636" t="b">
        <f>IF(Table1[[#This Row],[In vivo?]],IF(Table1[[#This Row],[Cell]],FALSE,TRUE),FALSE)</f>
        <v>0</v>
      </c>
      <c r="AN636" t="b">
        <f>AND(AC636,AL636)</f>
        <v>1</v>
      </c>
      <c r="AO636" t="b">
        <f>IF(Table1[[#This Row],[Cell]],IF(Table1[[#This Row],[In vivo?]],FALSE,TRUE),FALSE)</f>
        <v>0</v>
      </c>
      <c r="AP636" t="b">
        <f>NOT(OR(Table1[[#This Row],[In vivo?]],Table1[[#This Row],[Only in Cell]]))</f>
        <v>0</v>
      </c>
      <c r="AQ636" t="str">
        <f>IF(OR(Table1[[#This Row],[Rodents]],Table1[[#This Row],[Human]],Table1[[#This Row],[Pig]]),OR(ISNUMBER(FIND("pulmonary",C636)),ISNUMBER(FIND("lung",C636))),"NA")</f>
        <v>NA</v>
      </c>
      <c r="AR636" t="str">
        <f>IF(OR(Table1[[#This Row],[Rodents]],Table1[[#This Row],[Human]],Table1[[#This Row],[Pig]]),OR(ISNUMBER(FIND("skin",C636)),ISNUMBER(FIND("dermal",C636))),"NA")</f>
        <v>NA</v>
      </c>
      <c r="AS636" t="str">
        <f>IF(OR(Table1[[#This Row],[Rodents]],Table1[[#This Row],[Human]],Table1[[#This Row],[Pig]]),OR(ISNUMBER(FIND("liver",C636)),ISNUMBER(FIND("hepat",C636))),"NA")</f>
        <v>NA</v>
      </c>
      <c r="AT636" t="str">
        <f>IF(OR(Table1[[#This Row],[Rodents]],Table1[[#This Row],[Human]],Table1[[#This Row],[Pig]]),OR(ISNUMBER(FIND("kidney",C636)),ISNUMBER(FIND("neph",C636))),"NA")</f>
        <v>NA</v>
      </c>
      <c r="AU636" t="str">
        <f>IF(OR(Table1[[#This Row],[Rodents]],Table1[[#This Row],[Human]],Table1[[#This Row],[Pig]]),OR(ISNUMBER(FIND("brain",C636)),ISNUMBER(FIND("neur",C636)),ISNUMBER(FIND("nerv",C636))),"NA")</f>
        <v>NA</v>
      </c>
      <c r="AV636" t="str">
        <f>IF(OR(Table1[[#This Row],[Rodents]],Table1[[#This Row],[Human]],Table1[[#This Row],[Pig]]),OR(ISNUMBER(FIND("heart",C636)),ISNUMBER(FIND("cardi",C636))),"NA")</f>
        <v>NA</v>
      </c>
      <c r="AW636" t="str">
        <f>IF(OR(Table1[[#This Row],[Rodents]],Table1[[#This Row],[Human]],Table1[[#This Row],[Pig]]),OR(ISNUMBER(FIND("gastro",C636)),ISNUMBER(FIND("intesti",C636)),ISNUMBER(FIND("stomach",C636))),"NA")</f>
        <v>NA</v>
      </c>
      <c r="AX636" t="str">
        <f>IF(OR(Table1[[#This Row],[Rodents]],Table1[[#This Row],[Human]],Table1[[#This Row],[Pig]]),NOT(OR(AQ636,AR636,AS636,AT636,AU636,AV636,AW636)),"NA")</f>
        <v>NA</v>
      </c>
      <c r="AY636" t="b">
        <f>OR(ISNUMBER(FIND("SWCNT",C636)),ISNUMBER(FIND("SWNT",C636)),ISNUMBER(FIND("single-wall",C636)),ISNUMBER(FIND("single wall",C636)),ISNUMBER(FIND("Single wall",C636)),ISNUMBER(FIND("Single-wall",C636)),ISNUMBER(FIND("SWCNT",B636)),ISNUMBER(FIND("SWNT",B636)),ISNUMBER(FIND("single-wall",B636)),ISNUMBER(FIND("single wall",B636)),ISNUMBER(FIND("Single-wall",B636)),ISNUMBER(FIND("Single wall",B636)))</f>
        <v>0</v>
      </c>
      <c r="AZ636" t="b">
        <f>OR(ISNUMBER(FIND("MWCNT",C636)),ISNUMBER(FIND("MWNT",C636)),ISNUMBER(FIND("multi-wall",C636)),ISNUMBER(FIND("multi wall",C636)),ISNUMBER(FIND("multiwall",C636)),ISNUMBER(FIND("Multi-wall",C636)),ISNUMBER(FIND("Multi wall",C636)),ISNUMBER(FIND("Multiwall",C636)),ISNUMBER(FIND("MWCNT",B636)),ISNUMBER(FIND("MWNT",B636)),ISNUMBER(FIND("multi-wall",B636)),ISNUMBER(FIND("multi wall",B636)),ISNUMBER(FIND("multiwall",B636)),ISNUMBER(FIND("Multi-wall",B636)),ISNUMBER(FIND("Multi wall",B636)),ISNUMBER(FIND("Multiwall",B636)),ISNUMBER(FIND("Double-wall",B636)),ISNUMBER(FIND("Double wall",B636)),ISNUMBER(FIND("Doublewall",B636)),ISNUMBER(FIND("double-wall",B636)),ISNUMBER(FIND("double wall",B636)),ISNUMBER(FIND("doublewall",B636)))</f>
        <v>0</v>
      </c>
      <c r="BA636" t="b">
        <f>AND(Table1[[#This Row],[SWCNT]],Table1[[#This Row],[MWCNT]])</f>
        <v>0</v>
      </c>
      <c r="BB636" t="b">
        <f>IF(Table1[[#This Row],[SWCNT]]=TRUE,FALSE,IF(Table1[[#This Row],[MWCNT]]=TRUE,FALSE,TRUE))</f>
        <v>1</v>
      </c>
      <c r="BC636" s="18"/>
    </row>
    <row r="637" spans="1:55" ht="129.5">
      <c r="A637" t="s">
        <v>4303</v>
      </c>
      <c r="B637" s="2" t="s">
        <v>4304</v>
      </c>
      <c r="C637" s="16" t="s">
        <v>4305</v>
      </c>
      <c r="D637" s="17" t="s">
        <v>355</v>
      </c>
      <c r="E637" s="2">
        <v>2012</v>
      </c>
      <c r="F637" t="b">
        <f>OR(ISNUMBER(FIND("cytotoxic",C637)),ISNUMBER(FIND("Cytotoxic",C637)),ISNUMBER(FIND("cellular toxicity",C637)),ISNUMBER(FIND("cell death",C637)),ISNUMBER(FIND("viable",C637)),ISNUMBER(FIND("phytotoxic",C637)),ISNUMBER(FIND("acute toxicity",C637)),ISNUMBER(FIND("MTT",C637)),ISNUMBER(FIND("survival",C637)),ISNUMBER(FIND("prolifer",C637)),ISNUMBER(FIND("apoptosis",C637)),ISNUMBER(FIND("neurotoxic",C637)),ISNUMBER(FIND("  lysis ",C637)),ISNUMBER(FIND("necrosis",C637)),ISNUMBER(FIND("cellular death",C637))*3,ISNUMBER(FIND("LDH",C637)),ISNUMBER(FIND("Acute toxicity",C637)))</f>
        <v>0</v>
      </c>
      <c r="G637" t="b">
        <f>OR(ISNUMBER(FIND("genotoxic",C637)),ISNUMBER(FIND("genotoxicity",C637)),ISNUMBER(FIND("DNA damage",C637)),ISNUMBER(FIND("DNA",C637)),ISNUMBER(FIND("RNA",C637)),ISNUMBER(FIND("mesothelioma",C637)),ISNUMBER(FIND("carcino",C637)),ISNUMBER(FIND("mutagen",C637)),ISNUMBER(FIND("genetic",C637)))</f>
        <v>1</v>
      </c>
      <c r="H637" t="b">
        <f>OR(ISNUMBER(FIND("inflammatory",C637)),ISNUMBER(FIND("inflamm",C637)))</f>
        <v>0</v>
      </c>
      <c r="I637" t="b">
        <f>OR(ISNUMBER(FIND("immune",C637)),ISNUMBER(FIND("immunological",C637)),ISNUMBER(FIND("interleuk",C637)),ISNUMBER(FIND("platelet activation",C637)),ISNUMBER(FIND("monocyte",C637)),ISNUMBER(FIND("leukocyte",C637)),ISNUMBER(FIND("cytokine",C637)),ISNUMBER(FIND("CD4",C637)),ISNUMBER(FIND("CD8",C637)),ISNUMBER(FIND("T-cell",C637)))</f>
        <v>1</v>
      </c>
      <c r="J637" t="b">
        <f>OR(ISNUMBER(FIND("reactive oxygen",C637)),ISNUMBER(FIND("ROS",C637)),ISNUMBER(FIND("free radical",C637)),ISNUMBER(FIND("oxidative stress",C637)),ISNUMBER(FIND("peroxid",C637)),ISNUMBER(FIND("oxidative",C637)),ISNUMBER(FIND("antioxid",C637)))</f>
        <v>0</v>
      </c>
      <c r="K637" t="b">
        <f>OR(ISNUMBER(FIND("autophag",C637)))</f>
        <v>0</v>
      </c>
      <c r="L637" t="b">
        <f>OR(ISNUMBER(FIND("morpholog",C637)))</f>
        <v>0</v>
      </c>
      <c r="M637" t="b">
        <f>OR(ISNUMBER(FIND("fibrosis",C637)),ISNUMBER(FIND("Fibrosis",C637)),ISNUMBER(FIND("fibrot",C637)))</f>
        <v>0</v>
      </c>
      <c r="N637" t="b">
        <f>OR(ISNUMBER(FIND("offspring",C637)),ISNUMBER(FIND("Parental",C637)),ISNUMBER(FIND("parental",C637)),ISNUMBER(FIND("germline",C637)),ISNUMBER(FIND("reproduc",C637)),ISNUMBER(FIND("embryo",C637)))</f>
        <v>0</v>
      </c>
      <c r="O637" t="b">
        <f>OR(ISNUMBER(FIND("metabol",C637)),ISNUMBER(FIND("Metabol",C637)),ISNUMBER(FIND("digest",C637)),ISNUMBER(FIND("mitochon",C637)))</f>
        <v>1</v>
      </c>
      <c r="P637" t="b">
        <f>OR(ISNUMBER(FIND("ecotox",C637)),ISNUMBER(FIND("Ecotox",B637)),ISNUMBER(FIND("ecotox",B637)),ISNUMBER(FIND("Ecotox",C637)))</f>
        <v>0</v>
      </c>
      <c r="Q637" t="b">
        <f>OR(ISNUMBER(FIND("Bioaccum",C637)),ISNUMBER(FIND("bioaccum",C637)),ISNUMBER(FIND("accum",C637)))</f>
        <v>0</v>
      </c>
      <c r="R637" t="b">
        <f>OR(ISNUMBER(FIND("Occupation",C637)),ISNUMBER(FIND("occupation",C637)),ISNUMBER(FIND("worker",C637)),ISNUMBER(FIND("workforce",C637)))</f>
        <v>0</v>
      </c>
      <c r="S637" t="b">
        <f>NOT(OR(F637,G637,H637,I637,J637,K637,L637,M637,N637,O637,P637,Q637,R637))</f>
        <v>0</v>
      </c>
      <c r="U637" t="b">
        <f>OR(Table1[[#This Row],[Inflammation]],Table1[[#This Row],[Immune]])</f>
        <v>1</v>
      </c>
      <c r="V637" t="str">
        <f>IF(OR(Table1[[#This Row],[Rodents]],Table1[[#This Row],[Human]],Table1[[#This Row],[Pig]]),OR(ISNUMBER(FIND("intratrach",C637)),ISNUMBER(FIND("nasal ",C637)),ISNUMBER(FIND("instill",C637))),"NA")</f>
        <v>NA</v>
      </c>
      <c r="W637" t="str">
        <f>IF(OR(Table1[[#This Row],[Rodents]],Table1[[#This Row],[Human]],Table1[[#This Row],[Pig]]),OR(ISNUMBER(FIND("dermal",C637)),ISNUMBER(FIND("skin ",C637))),"NA")</f>
        <v>NA</v>
      </c>
      <c r="X637" t="str">
        <f>IF(OR(Table1[[#This Row],[Rodents]],Table1[[#This Row],[Human]],Table1[[#This Row],[Pig]]),OR(ISNUMBER(FIND("injected",C637)),ISNUMBER(FIND("periton",C637)),ISNUMBER(FIND("intrascrot",C637))),"NA")</f>
        <v>NA</v>
      </c>
      <c r="Y637" t="str">
        <f>IF(OR(Table1[[#This Row],[Rodents]],Table1[[#This Row],[Human]],Table1[[#This Row],[Pig]]),NOT(OR(Table1[[#This Row],[Inhaled/Intratracheal/intranasal]],Table1[[#This Row],[Dermal]],Table1[[#This Row],[Injected]])),"NA")</f>
        <v>NA</v>
      </c>
      <c r="AA637" t="b">
        <f>OR(ISNUMBER(FIND("fish ",C637)),ISNUMBER(FIND("Fish ",C637)),ISNUMBER(FIND("aquatic",C637)),ISNUMBER(FIND("daphnids",C637)),ISNUMBER(FIND("Carcinus maenas",C637)),ISNUMBER(FIND("Daphnia",C637)),ISNUMBER(FIND("Ruditapes philippinarum",C637)),ISNUMBER(FIND("daphnia",C637)),ISNUMBER(FIND("marine",C637)),ISNUMBER(FIND("mussel",C637)),ISNUMBER(FIND("algae",C637)),ISNUMBER(FIND("Donax faba",C637)),ISNUMBER(FIND("estuarine",C637)),ISNUMBER(FIND("snail",C637)),ISNUMBER(FIND("Prorocentrum donghaiense",C637)) )</f>
        <v>0</v>
      </c>
      <c r="AB637" t="b">
        <f>OR(ISNUMBER(FIND(" rat ",C637)),ISNUMBER(FIND(" rats ",C637)),ISNUMBER(FIND(" Rats ",C637)),ISNUMBER(FIND(" Rat ",C637)),ISNUMBER(FIND(" rat.",C637)),ISNUMBER(FIND(" rats.",C637)),ISNUMBER(FIND("mouse",C637)),ISNUMBER(FIND("mice",C637)), ISNUMBER(FIND(" Mice",C637)))</f>
        <v>0</v>
      </c>
      <c r="AC637" t="b">
        <f>OR(ISNUMBER(FIND(" cell ",C637)),ISNUMBER(FIND("fibroblast",C637)),ISNUMBER(FIND("macrophage",C637)),ISNUMBER(FIND("epithelial",C637)),ISNUMBER(FIND("endothelial",C637)),ISNUMBER(FIND("neuron",C637)),ISNUMBER(FIND(" cells ",C637)),ISNUMBER(FIND("RBC",C637)),ISNUMBER(FIND("mitochond",C637)),ISNUMBER(FIND("adipocyte",C637)),ISNUMBER(FIND("osteo",C637)),ISNUMBER(FIND("keratin",C637)),ISNUMBER(FIND(" cell's ",C637)),ISNUMBER(FIND("eukary",C637)),ISNUMBER(FIND("sperm",C637)))</f>
        <v>1</v>
      </c>
      <c r="AD637" t="b">
        <f>OR(ISNUMBER(FIND("human",B637)),ISNUMBER(FIND("workers",B637)),ISNUMBER(FIND("workforces",B637)),ISNUMBER(FIND("occupational",B637)),ISNUMBER(FIND("Case report",B637)),ISNUMBER(FIND("Workplaces",B637)),ISNUMBER(FIND("worker",B637)))</f>
        <v>0</v>
      </c>
      <c r="AE637" t="b">
        <f>OR(ISNUMBER(FIND(" plant ",C637)),ISNUMBER(FIND("Plant ",C637)),ISNUMBER(FIND("tomato",C637)),ISNUMBER(FIND("plants",C637)),ISNUMBER(FIND("Plants",C637)),ISNUMBER(FIND("algae",C637)),ISNUMBER(FIND("lettuce",C637)),ISNUMBER(FIND("green gram sprouts ",C637)),ISNUMBER(FIND("Cucurbita pepo",C637)),ISNUMBER(FIND("bean ",C637)),ISNUMBER(FIND("chloroplast",C637)),ISNUMBER(FIND("chlorophyll",C637)),ISNUMBER(FIND("seedling",C637)),ISNUMBER(FIND("canola",C637)),ISNUMBER(FIND("shoot",C637)),ISNUMBER(FIND("photosynthes",C637)),ISNUMBER(FIND(" leaves ",C637)),,ISNUMBER(FIND("agriculture",C637)),ISNUMBER(FIND(" crops ",C637)))</f>
        <v>0</v>
      </c>
      <c r="AF637" t="b">
        <f>OR(ISNUMBER(FIND("bacteria",C637)),ISNUMBER(FIND("Bacteria",C637)),ISNUMBER(FIND("Bacterium",C637)),ISNUMBER(FIND("bacterium",C637)),ISNUMBER(FIND(" coli ",C637)))</f>
        <v>0</v>
      </c>
      <c r="AG637" t="b">
        <f>OR(ISNUMBER(FIND("fungi",C637)),ISNUMBER(FIND("Fungi",C637)),ISNUMBER(FIND("fungus",C637)),ISNUMBER(FIND("Fungus",C637)),ISNUMBER(FIND("mushroom",C637)),ISNUMBER(FIND("Mushroom",C637)),ISNUMBER(FIND(" mold ",C637)))</f>
        <v>0</v>
      </c>
      <c r="AH637" t="b">
        <f>OR(ISNUMBER(FIND("Pig ",C637)),ISNUMBER(FIND("pig ",C637)),ISNUMBER(FIND("Pigs ",C637)),ISNUMBER(FIND("pigs ",C637)))</f>
        <v>0</v>
      </c>
      <c r="AI637" t="b">
        <f>OR(ISNUMBER(FIND(" C. elegans",C637)),ISNUMBER(FIND("Caenorhabditis elegans",C637)),ISNUMBER(FIND("earthworms",C637)),ISNUMBER(FIND(" Ficopomatus enigmaticus",C637)),ISNUMBER(FIND("larva",C637)),ISNUMBER(FIND("Lumbriculus variegatus",C637)),ISNUMBER(FIND("nematode",C637)))</f>
        <v>0</v>
      </c>
      <c r="AJ637" t="b">
        <f>NOT(OR(AA637,AB637,AC637,AD637,AE637,AF637,AG637,AH637,AI637))</f>
        <v>0</v>
      </c>
      <c r="AL637" t="b">
        <f>OR(AA637,AB637,AD637,AE637,AF637,AG637,AH637,AI637)</f>
        <v>0</v>
      </c>
      <c r="AM637" t="b">
        <f>IF(Table1[[#This Row],[In vivo?]],IF(Table1[[#This Row],[Cell]],FALSE,TRUE),FALSE)</f>
        <v>0</v>
      </c>
      <c r="AN637" t="b">
        <f>AND(AC637,AL637)</f>
        <v>0</v>
      </c>
      <c r="AO637" t="b">
        <f>IF(Table1[[#This Row],[Cell]],IF(Table1[[#This Row],[In vivo?]],FALSE,TRUE),FALSE)</f>
        <v>1</v>
      </c>
      <c r="AP637" t="b">
        <f>NOT(OR(Table1[[#This Row],[In vivo?]],Table1[[#This Row],[Only in Cell]]))</f>
        <v>0</v>
      </c>
      <c r="AQ637" t="str">
        <f>IF(OR(Table1[[#This Row],[Rodents]],Table1[[#This Row],[Human]],Table1[[#This Row],[Pig]]),OR(ISNUMBER(FIND("pulmonary",C637)),ISNUMBER(FIND("lung",C637))),"NA")</f>
        <v>NA</v>
      </c>
      <c r="AR637" t="str">
        <f>IF(OR(Table1[[#This Row],[Rodents]],Table1[[#This Row],[Human]],Table1[[#This Row],[Pig]]),OR(ISNUMBER(FIND("skin",C637)),ISNUMBER(FIND("dermal",C637))),"NA")</f>
        <v>NA</v>
      </c>
      <c r="AS637" t="str">
        <f>IF(OR(Table1[[#This Row],[Rodents]],Table1[[#This Row],[Human]],Table1[[#This Row],[Pig]]),OR(ISNUMBER(FIND("liver",C637)),ISNUMBER(FIND("hepat",C637))),"NA")</f>
        <v>NA</v>
      </c>
      <c r="AT637" t="str">
        <f>IF(OR(Table1[[#This Row],[Rodents]],Table1[[#This Row],[Human]],Table1[[#This Row],[Pig]]),OR(ISNUMBER(FIND("kidney",C637)),ISNUMBER(FIND("neph",C637))),"NA")</f>
        <v>NA</v>
      </c>
      <c r="AU637" t="str">
        <f>IF(OR(Table1[[#This Row],[Rodents]],Table1[[#This Row],[Human]],Table1[[#This Row],[Pig]]),OR(ISNUMBER(FIND("brain",C637)),ISNUMBER(FIND("neur",C637)),ISNUMBER(FIND("nerv",C637))),"NA")</f>
        <v>NA</v>
      </c>
      <c r="AV637" t="str">
        <f>IF(OR(Table1[[#This Row],[Rodents]],Table1[[#This Row],[Human]],Table1[[#This Row],[Pig]]),OR(ISNUMBER(FIND("heart",C637)),ISNUMBER(FIND("cardi",C637))),"NA")</f>
        <v>NA</v>
      </c>
      <c r="AW637" t="str">
        <f>IF(OR(Table1[[#This Row],[Rodents]],Table1[[#This Row],[Human]],Table1[[#This Row],[Pig]]),OR(ISNUMBER(FIND("gastro",C637)),ISNUMBER(FIND("intesti",C637)),ISNUMBER(FIND("stomach",C637))),"NA")</f>
        <v>NA</v>
      </c>
      <c r="AX637" t="str">
        <f>IF(OR(Table1[[#This Row],[Rodents]],Table1[[#This Row],[Human]],Table1[[#This Row],[Pig]]),NOT(OR(AQ637,AR637,AS637,AT637,AU637,AV637,AW637)),"NA")</f>
        <v>NA</v>
      </c>
      <c r="AY637" t="b">
        <f>OR(ISNUMBER(FIND("SWCNT",C637)),ISNUMBER(FIND("SWNT",C637)),ISNUMBER(FIND("single-wall",C637)),ISNUMBER(FIND("single wall",C637)),ISNUMBER(FIND("Single wall",C637)),ISNUMBER(FIND("Single-wall",C637)),ISNUMBER(FIND("SWCNT",B637)),ISNUMBER(FIND("SWNT",B637)),ISNUMBER(FIND("single-wall",B637)),ISNUMBER(FIND("single wall",B637)),ISNUMBER(FIND("Single-wall",B637)),ISNUMBER(FIND("Single wall",B637)))</f>
        <v>0</v>
      </c>
      <c r="AZ637" t="b">
        <f>OR(ISNUMBER(FIND("MWCNT",C637)),ISNUMBER(FIND("MWNT",C637)),ISNUMBER(FIND("multi-wall",C637)),ISNUMBER(FIND("multi wall",C637)),ISNUMBER(FIND("multiwall",C637)),ISNUMBER(FIND("Multi-wall",C637)),ISNUMBER(FIND("Multi wall",C637)),ISNUMBER(FIND("Multiwall",C637)),ISNUMBER(FIND("MWCNT",B637)),ISNUMBER(FIND("MWNT",B637)),ISNUMBER(FIND("multi-wall",B637)),ISNUMBER(FIND("multi wall",B637)),ISNUMBER(FIND("multiwall",B637)),ISNUMBER(FIND("Multi-wall",B637)),ISNUMBER(FIND("Multi wall",B637)),ISNUMBER(FIND("Multiwall",B637)),ISNUMBER(FIND("Double-wall",B637)),ISNUMBER(FIND("Double wall",B637)),ISNUMBER(FIND("Doublewall",B637)),ISNUMBER(FIND("double-wall",B637)),ISNUMBER(FIND("double wall",B637)),ISNUMBER(FIND("doublewall",B637)))</f>
        <v>0</v>
      </c>
      <c r="BA637" t="b">
        <f>AND(Table1[[#This Row],[SWCNT]],Table1[[#This Row],[MWCNT]])</f>
        <v>0</v>
      </c>
      <c r="BB637" t="b">
        <f>IF(Table1[[#This Row],[SWCNT]]=TRUE,FALSE,IF(Table1[[#This Row],[MWCNT]]=TRUE,FALSE,TRUE))</f>
        <v>1</v>
      </c>
      <c r="BC637" s="18"/>
    </row>
    <row r="638" spans="1:55" ht="222">
      <c r="A638" t="s">
        <v>5401</v>
      </c>
      <c r="B638" s="2" t="s">
        <v>5403</v>
      </c>
      <c r="C638" s="16" t="s">
        <v>5405</v>
      </c>
      <c r="D638" s="17" t="s">
        <v>2338</v>
      </c>
      <c r="E638" s="2">
        <v>2009</v>
      </c>
      <c r="F638" t="b">
        <f>OR(ISNUMBER(FIND("cytotoxic",C638)),ISNUMBER(FIND("Cytotoxic",C638)),ISNUMBER(FIND("cellular toxicity",C638)),ISNUMBER(FIND("cell death",C638)),ISNUMBER(FIND("viable",C638)),ISNUMBER(FIND("phytotoxic",C638)),ISNUMBER(FIND("acute toxicity",C638)),ISNUMBER(FIND("MTT",C638)),ISNUMBER(FIND("survival",C638)),ISNUMBER(FIND("prolifer",C638)),ISNUMBER(FIND("apoptosis",C638)),ISNUMBER(FIND("neurotoxic",C638)),ISNUMBER(FIND("  lysis ",C638)),ISNUMBER(FIND("necrosis",C638)),ISNUMBER(FIND("cellular death",C638))*3,ISNUMBER(FIND("LDH",C638)),ISNUMBER(FIND("Acute toxicity",C638)))</f>
        <v>1</v>
      </c>
      <c r="G638" t="b">
        <f>OR(ISNUMBER(FIND("genotoxic",C638)),ISNUMBER(FIND("genotoxicity",C638)),ISNUMBER(FIND("DNA damage",C638)),ISNUMBER(FIND("DNA",C638)),ISNUMBER(FIND("RNA",C638)),ISNUMBER(FIND("mesothelioma",C638)),ISNUMBER(FIND("carcino",C638)),ISNUMBER(FIND("mutagen",C638)),ISNUMBER(FIND("genetic",C638)))</f>
        <v>0</v>
      </c>
      <c r="H638" t="b">
        <f>OR(ISNUMBER(FIND("inflammatory",C638)),ISNUMBER(FIND("inflamm",C638)))</f>
        <v>0</v>
      </c>
      <c r="I638" t="b">
        <f>OR(ISNUMBER(FIND("immune",C638)),ISNUMBER(FIND("immunological",C638)),ISNUMBER(FIND("interleuk",C638)),ISNUMBER(FIND("platelet activation",C638)),ISNUMBER(FIND("monocyte",C638)),ISNUMBER(FIND("leukocyte",C638)),ISNUMBER(FIND("cytokine",C638)),ISNUMBER(FIND("CD4",C638)),ISNUMBER(FIND("CD8",C638)),ISNUMBER(FIND("T-cell",C638)))</f>
        <v>0</v>
      </c>
      <c r="J638" t="b">
        <f>OR(ISNUMBER(FIND("reactive oxygen",C638)),ISNUMBER(FIND("ROS",C638)),ISNUMBER(FIND("free radical",C638)),ISNUMBER(FIND("oxidative stress",C638)),ISNUMBER(FIND("peroxid",C638)),ISNUMBER(FIND("oxidative",C638)),ISNUMBER(FIND("antioxid",C638)))</f>
        <v>0</v>
      </c>
      <c r="K638" t="b">
        <f>OR(ISNUMBER(FIND("autophag",C638)))</f>
        <v>0</v>
      </c>
      <c r="L638" t="b">
        <f>OR(ISNUMBER(FIND("morpholog",C638)))</f>
        <v>0</v>
      </c>
      <c r="M638" t="b">
        <f>OR(ISNUMBER(FIND("fibrosis",C638)),ISNUMBER(FIND("Fibrosis",C638)),ISNUMBER(FIND("fibrot",C638)))</f>
        <v>0</v>
      </c>
      <c r="N638" t="b">
        <f>OR(ISNUMBER(FIND("offspring",C638)),ISNUMBER(FIND("Parental",C638)),ISNUMBER(FIND("parental",C638)),ISNUMBER(FIND("germline",C638)),ISNUMBER(FIND("reproduc",C638)),ISNUMBER(FIND("embryo",C638)))</f>
        <v>0</v>
      </c>
      <c r="O638" t="b">
        <f>OR(ISNUMBER(FIND("metabol",C638)),ISNUMBER(FIND("Metabol",C638)),ISNUMBER(FIND("digest",C638)),ISNUMBER(FIND("mitochon",C638)))</f>
        <v>1</v>
      </c>
      <c r="P638" t="b">
        <f>OR(ISNUMBER(FIND("ecotox",C638)),ISNUMBER(FIND("Ecotox",B638)),ISNUMBER(FIND("ecotox",B638)),ISNUMBER(FIND("Ecotox",C638)))</f>
        <v>0</v>
      </c>
      <c r="Q638" t="b">
        <f>OR(ISNUMBER(FIND("Bioaccum",C638)),ISNUMBER(FIND("bioaccum",C638)),ISNUMBER(FIND("accum",C638)))</f>
        <v>0</v>
      </c>
      <c r="R638" t="b">
        <f>OR(ISNUMBER(FIND("Occupation",C638)),ISNUMBER(FIND("occupation",C638)),ISNUMBER(FIND("worker",C638)),ISNUMBER(FIND("workforce",C638)))</f>
        <v>0</v>
      </c>
      <c r="S638" t="b">
        <f>NOT(OR(F638,G638,H638,I638,J638,K638,L638,M638,N638,O638,P638,Q638,R638))</f>
        <v>0</v>
      </c>
      <c r="U638" t="b">
        <f>OR(Table1[[#This Row],[Inflammation]],Table1[[#This Row],[Immune]])</f>
        <v>0</v>
      </c>
      <c r="V638" t="str">
        <f>IF(OR(Table1[[#This Row],[Rodents]],Table1[[#This Row],[Human]],Table1[[#This Row],[Pig]]),OR(ISNUMBER(FIND("intratrach",C638)),ISNUMBER(FIND("nasal ",C638)),ISNUMBER(FIND("instill",C638))),"NA")</f>
        <v>NA</v>
      </c>
      <c r="W638" t="str">
        <f>IF(OR(Table1[[#This Row],[Rodents]],Table1[[#This Row],[Human]],Table1[[#This Row],[Pig]]),OR(ISNUMBER(FIND("dermal",C638)),ISNUMBER(FIND("skin ",C638))),"NA")</f>
        <v>NA</v>
      </c>
      <c r="X638" t="str">
        <f>IF(OR(Table1[[#This Row],[Rodents]],Table1[[#This Row],[Human]],Table1[[#This Row],[Pig]]),OR(ISNUMBER(FIND("injected",C638)),ISNUMBER(FIND("periton",C638)),ISNUMBER(FIND("intrascrot",C638))),"NA")</f>
        <v>NA</v>
      </c>
      <c r="Y638" t="str">
        <f>IF(OR(Table1[[#This Row],[Rodents]],Table1[[#This Row],[Human]],Table1[[#This Row],[Pig]]),NOT(OR(Table1[[#This Row],[Inhaled/Intratracheal/intranasal]],Table1[[#This Row],[Dermal]],Table1[[#This Row],[Injected]])),"NA")</f>
        <v>NA</v>
      </c>
      <c r="AA638" t="b">
        <f>OR(ISNUMBER(FIND("fish ",C638)),ISNUMBER(FIND("Fish ",C638)),ISNUMBER(FIND("aquatic",C638)),ISNUMBER(FIND("daphnids",C638)),ISNUMBER(FIND("Carcinus maenas",C638)),ISNUMBER(FIND("Daphnia",C638)),ISNUMBER(FIND("Ruditapes philippinarum",C638)),ISNUMBER(FIND("daphnia",C638)),ISNUMBER(FIND("marine",C638)),ISNUMBER(FIND("mussel",C638)),ISNUMBER(FIND("algae",C638)),ISNUMBER(FIND("Donax faba",C638)),ISNUMBER(FIND("estuarine",C638)),ISNUMBER(FIND("snail",C638)),ISNUMBER(FIND("Prorocentrum donghaiense",C638)) )</f>
        <v>0</v>
      </c>
      <c r="AB638" t="b">
        <f>OR(ISNUMBER(FIND(" rat ",C638)),ISNUMBER(FIND(" rats ",C638)),ISNUMBER(FIND(" Rats ",C638)),ISNUMBER(FIND(" Rat ",C638)),ISNUMBER(FIND(" rat.",C638)),ISNUMBER(FIND(" rats.",C638)),ISNUMBER(FIND("mouse",C638)),ISNUMBER(FIND("mice",C638)), ISNUMBER(FIND(" Mice",C638)))</f>
        <v>0</v>
      </c>
      <c r="AC638" t="b">
        <f>OR(ISNUMBER(FIND(" cell ",C638)),ISNUMBER(FIND("fibroblast",C638)),ISNUMBER(FIND("macrophage",C638)),ISNUMBER(FIND("epithelial",C638)),ISNUMBER(FIND("endothelial",C638)),ISNUMBER(FIND("neuron",C638)),ISNUMBER(FIND(" cells ",C638)),ISNUMBER(FIND("RBC",C638)),ISNUMBER(FIND("mitochond",C638)),ISNUMBER(FIND("adipocyte",C638)),ISNUMBER(FIND("osteo",C638)),ISNUMBER(FIND("keratin",C638)),ISNUMBER(FIND(" cell's ",C638)),ISNUMBER(FIND("eukary",C638)),ISNUMBER(FIND("sperm",C638)))</f>
        <v>1</v>
      </c>
      <c r="AD638" t="b">
        <f>OR(ISNUMBER(FIND("human",B638)),ISNUMBER(FIND("workers",B638)),ISNUMBER(FIND("workforces",B638)),ISNUMBER(FIND("occupational",B638)),ISNUMBER(FIND("Case report",B638)),ISNUMBER(FIND("Workplaces",B638)),ISNUMBER(FIND("worker",B638)))</f>
        <v>0</v>
      </c>
      <c r="AE638" t="b">
        <f>OR(ISNUMBER(FIND(" plant ",C638)),ISNUMBER(FIND("Plant ",C638)),ISNUMBER(FIND("tomato",C638)),ISNUMBER(FIND("plants",C638)),ISNUMBER(FIND("Plants",C638)),ISNUMBER(FIND("algae",C638)),ISNUMBER(FIND("lettuce",C638)),ISNUMBER(FIND("green gram sprouts ",C638)),ISNUMBER(FIND("Cucurbita pepo",C638)),ISNUMBER(FIND("bean ",C638)),ISNUMBER(FIND("chloroplast",C638)),ISNUMBER(FIND("chlorophyll",C638)),ISNUMBER(FIND("seedling",C638)),ISNUMBER(FIND("canola",C638)),ISNUMBER(FIND("shoot",C638)),ISNUMBER(FIND("photosynthes",C638)),ISNUMBER(FIND(" leaves ",C638)),,ISNUMBER(FIND("agriculture",C638)),ISNUMBER(FIND(" crops ",C638)))</f>
        <v>0</v>
      </c>
      <c r="AF638" t="b">
        <f>OR(ISNUMBER(FIND("bacteria",C638)),ISNUMBER(FIND("Bacteria",C638)),ISNUMBER(FIND("Bacterium",C638)),ISNUMBER(FIND("bacterium",C638)),ISNUMBER(FIND(" coli ",C638)))</f>
        <v>0</v>
      </c>
      <c r="AG638" t="b">
        <f>OR(ISNUMBER(FIND("fungi",C638)),ISNUMBER(FIND("Fungi",C638)),ISNUMBER(FIND("fungus",C638)),ISNUMBER(FIND("Fungus",C638)),ISNUMBER(FIND("mushroom",C638)),ISNUMBER(FIND("Mushroom",C638)),ISNUMBER(FIND(" mold ",C638)))</f>
        <v>0</v>
      </c>
      <c r="AH638" t="b">
        <f>OR(ISNUMBER(FIND("Pig ",C638)),ISNUMBER(FIND("pig ",C638)),ISNUMBER(FIND("Pigs ",C638)),ISNUMBER(FIND("pigs ",C638)))</f>
        <v>0</v>
      </c>
      <c r="AI638" t="b">
        <f>OR(ISNUMBER(FIND(" C. elegans",C638)),ISNUMBER(FIND("Caenorhabditis elegans",C638)),ISNUMBER(FIND("earthworms",C638)),ISNUMBER(FIND(" Ficopomatus enigmaticus",C638)),ISNUMBER(FIND("larva",C638)),ISNUMBER(FIND("Lumbriculus variegatus",C638)),ISNUMBER(FIND("nematode",C638)))</f>
        <v>0</v>
      </c>
      <c r="AJ638" t="b">
        <f>NOT(OR(AA638,AB638,AC638,AD638,AE638,AF638,AG638,AH638,AI638))</f>
        <v>0</v>
      </c>
      <c r="AL638" t="b">
        <f>OR(AA638,AB638,AD638,AE638,AF638,AG638,AH638,AI638)</f>
        <v>0</v>
      </c>
      <c r="AM638" t="b">
        <f>IF(Table1[[#This Row],[In vivo?]],IF(Table1[[#This Row],[Cell]],FALSE,TRUE),FALSE)</f>
        <v>0</v>
      </c>
      <c r="AN638" t="b">
        <f>AND(AC638,AL638)</f>
        <v>0</v>
      </c>
      <c r="AO638" t="b">
        <f>IF(Table1[[#This Row],[Cell]],IF(Table1[[#This Row],[In vivo?]],FALSE,TRUE),FALSE)</f>
        <v>1</v>
      </c>
      <c r="AP638" t="b">
        <f>NOT(OR(Table1[[#This Row],[In vivo?]],Table1[[#This Row],[Only in Cell]]))</f>
        <v>0</v>
      </c>
      <c r="AQ638" t="str">
        <f>IF(OR(Table1[[#This Row],[Rodents]],Table1[[#This Row],[Human]],Table1[[#This Row],[Pig]]),OR(ISNUMBER(FIND("pulmonary",C638)),ISNUMBER(FIND("lung",C638))),"NA")</f>
        <v>NA</v>
      </c>
      <c r="AR638" t="str">
        <f>IF(OR(Table1[[#This Row],[Rodents]],Table1[[#This Row],[Human]],Table1[[#This Row],[Pig]]),OR(ISNUMBER(FIND("skin",C638)),ISNUMBER(FIND("dermal",C638))),"NA")</f>
        <v>NA</v>
      </c>
      <c r="AS638" t="str">
        <f>IF(OR(Table1[[#This Row],[Rodents]],Table1[[#This Row],[Human]],Table1[[#This Row],[Pig]]),OR(ISNUMBER(FIND("liver",C638)),ISNUMBER(FIND("hepat",C638))),"NA")</f>
        <v>NA</v>
      </c>
      <c r="AT638" t="str">
        <f>IF(OR(Table1[[#This Row],[Rodents]],Table1[[#This Row],[Human]],Table1[[#This Row],[Pig]]),OR(ISNUMBER(FIND("kidney",C638)),ISNUMBER(FIND("neph",C638))),"NA")</f>
        <v>NA</v>
      </c>
      <c r="AU638" t="str">
        <f>IF(OR(Table1[[#This Row],[Rodents]],Table1[[#This Row],[Human]],Table1[[#This Row],[Pig]]),OR(ISNUMBER(FIND("brain",C638)),ISNUMBER(FIND("neur",C638)),ISNUMBER(FIND("nerv",C638))),"NA")</f>
        <v>NA</v>
      </c>
      <c r="AV638" t="str">
        <f>IF(OR(Table1[[#This Row],[Rodents]],Table1[[#This Row],[Human]],Table1[[#This Row],[Pig]]),OR(ISNUMBER(FIND("heart",C638)),ISNUMBER(FIND("cardi",C638))),"NA")</f>
        <v>NA</v>
      </c>
      <c r="AW638" t="str">
        <f>IF(OR(Table1[[#This Row],[Rodents]],Table1[[#This Row],[Human]],Table1[[#This Row],[Pig]]),OR(ISNUMBER(FIND("gastro",C638)),ISNUMBER(FIND("intesti",C638)),ISNUMBER(FIND("stomach",C638))),"NA")</f>
        <v>NA</v>
      </c>
      <c r="AX638" t="str">
        <f>IF(OR(Table1[[#This Row],[Rodents]],Table1[[#This Row],[Human]],Table1[[#This Row],[Pig]]),NOT(OR(AQ638,AR638,AS638,AT638,AU638,AV638,AW638)),"NA")</f>
        <v>NA</v>
      </c>
      <c r="AY638" t="b">
        <f>OR(ISNUMBER(FIND("SWCNT",C638)),ISNUMBER(FIND("SWNT",C638)),ISNUMBER(FIND("single-wall",C638)),ISNUMBER(FIND("single wall",C638)),ISNUMBER(FIND("Single wall",C638)),ISNUMBER(FIND("Single-wall",C638)),ISNUMBER(FIND("SWCNT",B638)),ISNUMBER(FIND("SWNT",B638)),ISNUMBER(FIND("single-wall",B638)),ISNUMBER(FIND("single wall",B638)),ISNUMBER(FIND("Single-wall",B638)),ISNUMBER(FIND("Single wall",B638)))</f>
        <v>0</v>
      </c>
      <c r="AZ638" t="b">
        <f>OR(ISNUMBER(FIND("MWCNT",C638)),ISNUMBER(FIND("MWNT",C638)),ISNUMBER(FIND("multi-wall",C638)),ISNUMBER(FIND("multi wall",C638)),ISNUMBER(FIND("multiwall",C638)),ISNUMBER(FIND("Multi-wall",C638)),ISNUMBER(FIND("Multi wall",C638)),ISNUMBER(FIND("Multiwall",C638)),ISNUMBER(FIND("MWCNT",B638)),ISNUMBER(FIND("MWNT",B638)),ISNUMBER(FIND("multi-wall",B638)),ISNUMBER(FIND("multi wall",B638)),ISNUMBER(FIND("multiwall",B638)),ISNUMBER(FIND("Multi-wall",B638)),ISNUMBER(FIND("Multi wall",B638)),ISNUMBER(FIND("Multiwall",B638)),ISNUMBER(FIND("Double-wall",B638)),ISNUMBER(FIND("Double wall",B638)),ISNUMBER(FIND("Doublewall",B638)),ISNUMBER(FIND("double-wall",B638)),ISNUMBER(FIND("double wall",B638)),ISNUMBER(FIND("doublewall",B638)))</f>
        <v>0</v>
      </c>
      <c r="BA638" t="b">
        <f>AND(Table1[[#This Row],[SWCNT]],Table1[[#This Row],[MWCNT]])</f>
        <v>0</v>
      </c>
      <c r="BB638" t="b">
        <f>IF(Table1[[#This Row],[SWCNT]]=TRUE,FALSE,IF(Table1[[#This Row],[MWCNT]]=TRUE,FALSE,TRUE))</f>
        <v>1</v>
      </c>
      <c r="BC638" s="18"/>
    </row>
    <row r="639" spans="1:55" ht="92.5">
      <c r="A639" t="s">
        <v>5672</v>
      </c>
      <c r="B639" s="2" t="s">
        <v>5673</v>
      </c>
      <c r="C639" s="16" t="s">
        <v>5674</v>
      </c>
      <c r="D639" s="17" t="s">
        <v>1326</v>
      </c>
      <c r="E639" s="2">
        <v>2008</v>
      </c>
      <c r="F639" t="b">
        <f>OR(ISNUMBER(FIND("cytotoxic",C639)),ISNUMBER(FIND("Cytotoxic",C639)),ISNUMBER(FIND("cellular toxicity",C639)),ISNUMBER(FIND("cell death",C639)),ISNUMBER(FIND("viable",C639)),ISNUMBER(FIND("phytotoxic",C639)),ISNUMBER(FIND("acute toxicity",C639)),ISNUMBER(FIND("MTT",C639)),ISNUMBER(FIND("survival",C639)),ISNUMBER(FIND("prolifer",C639)),ISNUMBER(FIND("apoptosis",C639)),ISNUMBER(FIND("neurotoxic",C639)),ISNUMBER(FIND("  lysis ",C639)),ISNUMBER(FIND("necrosis",C639)),ISNUMBER(FIND("cellular death",C639))*3,ISNUMBER(FIND("LDH",C639)),ISNUMBER(FIND("Acute toxicity",C639)))</f>
        <v>0</v>
      </c>
      <c r="G639" t="b">
        <f>OR(ISNUMBER(FIND("genotoxic",C639)),ISNUMBER(FIND("genotoxicity",C639)),ISNUMBER(FIND("DNA damage",C639)),ISNUMBER(FIND("DNA",C639)),ISNUMBER(FIND("RNA",C639)),ISNUMBER(FIND("mesothelioma",C639)),ISNUMBER(FIND("carcino",C639)),ISNUMBER(FIND("mutagen",C639)),ISNUMBER(FIND("genetic",C639)))</f>
        <v>0</v>
      </c>
      <c r="H639" t="b">
        <f>OR(ISNUMBER(FIND("inflammatory",C639)),ISNUMBER(FIND("inflamm",C639)))</f>
        <v>0</v>
      </c>
      <c r="I639" t="b">
        <f>OR(ISNUMBER(FIND("immune",C639)),ISNUMBER(FIND("immunological",C639)),ISNUMBER(FIND("interleuk",C639)),ISNUMBER(FIND("platelet activation",C639)),ISNUMBER(FIND("monocyte",C639)),ISNUMBER(FIND("leukocyte",C639)),ISNUMBER(FIND("cytokine",C639)),ISNUMBER(FIND("CD4",C639)),ISNUMBER(FIND("CD8",C639)),ISNUMBER(FIND("T-cell",C639)))</f>
        <v>0</v>
      </c>
      <c r="J639" t="b">
        <f>OR(ISNUMBER(FIND("reactive oxygen",C639)),ISNUMBER(FIND("ROS",C639)),ISNUMBER(FIND("free radical",C639)),ISNUMBER(FIND("oxidative stress",C639)),ISNUMBER(FIND("peroxid",C639)),ISNUMBER(FIND("oxidative",C639)),ISNUMBER(FIND("antioxid",C639)))</f>
        <v>0</v>
      </c>
      <c r="K639" t="b">
        <f>OR(ISNUMBER(FIND("autophag",C639)))</f>
        <v>0</v>
      </c>
      <c r="L639" t="b">
        <f>OR(ISNUMBER(FIND("morpholog",C639)))</f>
        <v>0</v>
      </c>
      <c r="M639" t="b">
        <f>OR(ISNUMBER(FIND("fibrosis",C639)),ISNUMBER(FIND("Fibrosis",C639)),ISNUMBER(FIND("fibrot",C639)))</f>
        <v>0</v>
      </c>
      <c r="N639" t="b">
        <f>OR(ISNUMBER(FIND("offspring",C639)),ISNUMBER(FIND("Parental",C639)),ISNUMBER(FIND("parental",C639)),ISNUMBER(FIND("germline",C639)),ISNUMBER(FIND("reproduc",C639)),ISNUMBER(FIND("embryo",C639)))</f>
        <v>0</v>
      </c>
      <c r="O639" t="b">
        <f>OR(ISNUMBER(FIND("metabol",C639)),ISNUMBER(FIND("Metabol",C639)),ISNUMBER(FIND("digest",C639)),ISNUMBER(FIND("mitochon",C639)))</f>
        <v>1</v>
      </c>
      <c r="P639" t="b">
        <f>OR(ISNUMBER(FIND("ecotox",C639)),ISNUMBER(FIND("Ecotox",B639)),ISNUMBER(FIND("ecotox",B639)),ISNUMBER(FIND("Ecotox",C639)))</f>
        <v>0</v>
      </c>
      <c r="Q639" t="b">
        <f>OR(ISNUMBER(FIND("Bioaccum",C639)),ISNUMBER(FIND("bioaccum",C639)),ISNUMBER(FIND("accum",C639)))</f>
        <v>0</v>
      </c>
      <c r="R639" t="b">
        <f>OR(ISNUMBER(FIND("Occupation",C639)),ISNUMBER(FIND("occupation",C639)),ISNUMBER(FIND("worker",C639)),ISNUMBER(FIND("workforce",C639)))</f>
        <v>0</v>
      </c>
      <c r="S639" t="b">
        <f>NOT(OR(F639,G639,H639,I639,J639,K639,L639,M639,N639,O639,P639,Q639,R639))</f>
        <v>0</v>
      </c>
      <c r="U639" t="b">
        <f>OR(Table1[[#This Row],[Inflammation]],Table1[[#This Row],[Immune]])</f>
        <v>0</v>
      </c>
      <c r="V639" t="str">
        <f>IF(OR(Table1[[#This Row],[Rodents]],Table1[[#This Row],[Human]],Table1[[#This Row],[Pig]]),OR(ISNUMBER(FIND("intratrach",C639)),ISNUMBER(FIND("nasal ",C639)),ISNUMBER(FIND("instill",C639))),"NA")</f>
        <v>NA</v>
      </c>
      <c r="W639" t="str">
        <f>IF(OR(Table1[[#This Row],[Rodents]],Table1[[#This Row],[Human]],Table1[[#This Row],[Pig]]),OR(ISNUMBER(FIND("dermal",C639)),ISNUMBER(FIND("skin ",C639))),"NA")</f>
        <v>NA</v>
      </c>
      <c r="X639" t="str">
        <f>IF(OR(Table1[[#This Row],[Rodents]],Table1[[#This Row],[Human]],Table1[[#This Row],[Pig]]),OR(ISNUMBER(FIND("injected",C639)),ISNUMBER(FIND("periton",C639)),ISNUMBER(FIND("intrascrot",C639))),"NA")</f>
        <v>NA</v>
      </c>
      <c r="Y639" t="str">
        <f>IF(OR(Table1[[#This Row],[Rodents]],Table1[[#This Row],[Human]],Table1[[#This Row],[Pig]]),NOT(OR(Table1[[#This Row],[Inhaled/Intratracheal/intranasal]],Table1[[#This Row],[Dermal]],Table1[[#This Row],[Injected]])),"NA")</f>
        <v>NA</v>
      </c>
      <c r="AA639" t="b">
        <f>OR(ISNUMBER(FIND("fish ",C639)),ISNUMBER(FIND("Fish ",C639)),ISNUMBER(FIND("aquatic",C639)),ISNUMBER(FIND("daphnids",C639)),ISNUMBER(FIND("Carcinus maenas",C639)),ISNUMBER(FIND("Daphnia",C639)),ISNUMBER(FIND("Ruditapes philippinarum",C639)),ISNUMBER(FIND("daphnia",C639)),ISNUMBER(FIND("marine",C639)),ISNUMBER(FIND("mussel",C639)),ISNUMBER(FIND("algae",C639)),ISNUMBER(FIND("Donax faba",C639)),ISNUMBER(FIND("estuarine",C639)),ISNUMBER(FIND("snail",C639)),ISNUMBER(FIND("Prorocentrum donghaiense",C639)) )</f>
        <v>0</v>
      </c>
      <c r="AB639" t="b">
        <f>OR(ISNUMBER(FIND(" rat ",C639)),ISNUMBER(FIND(" rats ",C639)),ISNUMBER(FIND(" Rats ",C639)),ISNUMBER(FIND(" Rat ",C639)),ISNUMBER(FIND(" rat.",C639)),ISNUMBER(FIND(" rats.",C639)),ISNUMBER(FIND("mouse",C639)),ISNUMBER(FIND("mice",C639)), ISNUMBER(FIND(" Mice",C639)))</f>
        <v>0</v>
      </c>
      <c r="AC639" t="b">
        <f>OR(ISNUMBER(FIND(" cell ",C639)),ISNUMBER(FIND("fibroblast",C639)),ISNUMBER(FIND("macrophage",C639)),ISNUMBER(FIND("epithelial",C639)),ISNUMBER(FIND("endothelial",C639)),ISNUMBER(FIND("neuron",C639)),ISNUMBER(FIND(" cells ",C639)),ISNUMBER(FIND("RBC",C639)),ISNUMBER(FIND("mitochond",C639)),ISNUMBER(FIND("adipocyte",C639)),ISNUMBER(FIND("osteo",C639)),ISNUMBER(FIND("keratin",C639)),ISNUMBER(FIND(" cell's ",C639)),ISNUMBER(FIND("eukary",C639)),ISNUMBER(FIND("sperm",C639)))</f>
        <v>1</v>
      </c>
      <c r="AD639" t="b">
        <f>OR(ISNUMBER(FIND("human",B639)),ISNUMBER(FIND("workers",B639)),ISNUMBER(FIND("workforces",B639)),ISNUMBER(FIND("occupational",B639)),ISNUMBER(FIND("Case report",B639)),ISNUMBER(FIND("Workplaces",B639)),ISNUMBER(FIND("worker",B639)))</f>
        <v>0</v>
      </c>
      <c r="AE639" t="b">
        <f>OR(ISNUMBER(FIND(" plant ",C639)),ISNUMBER(FIND("Plant ",C639)),ISNUMBER(FIND("tomato",C639)),ISNUMBER(FIND("plants",C639)),ISNUMBER(FIND("Plants",C639)),ISNUMBER(FIND("algae",C639)),ISNUMBER(FIND("lettuce",C639)),ISNUMBER(FIND("green gram sprouts ",C639)),ISNUMBER(FIND("Cucurbita pepo",C639)),ISNUMBER(FIND("bean ",C639)),ISNUMBER(FIND("chloroplast",C639)),ISNUMBER(FIND("chlorophyll",C639)),ISNUMBER(FIND("seedling",C639)),ISNUMBER(FIND("canola",C639)),ISNUMBER(FIND("shoot",C639)),ISNUMBER(FIND("photosynthes",C639)),ISNUMBER(FIND(" leaves ",C639)),,ISNUMBER(FIND("agriculture",C639)),ISNUMBER(FIND(" crops ",C639)))</f>
        <v>0</v>
      </c>
      <c r="AF639" t="b">
        <f>OR(ISNUMBER(FIND("bacteria",C639)),ISNUMBER(FIND("Bacteria",C639)),ISNUMBER(FIND("Bacterium",C639)),ISNUMBER(FIND("bacterium",C639)),ISNUMBER(FIND(" coli ",C639)))</f>
        <v>0</v>
      </c>
      <c r="AG639" t="b">
        <f>OR(ISNUMBER(FIND("fungi",C639)),ISNUMBER(FIND("Fungi",C639)),ISNUMBER(FIND("fungus",C639)),ISNUMBER(FIND("Fungus",C639)),ISNUMBER(FIND("mushroom",C639)),ISNUMBER(FIND("Mushroom",C639)),ISNUMBER(FIND(" mold ",C639)))</f>
        <v>0</v>
      </c>
      <c r="AH639" t="b">
        <f>OR(ISNUMBER(FIND("Pig ",C639)),ISNUMBER(FIND("pig ",C639)),ISNUMBER(FIND("Pigs ",C639)),ISNUMBER(FIND("pigs ",C639)))</f>
        <v>0</v>
      </c>
      <c r="AI639" t="b">
        <f>OR(ISNUMBER(FIND(" C. elegans",C639)),ISNUMBER(FIND("Caenorhabditis elegans",C639)),ISNUMBER(FIND("earthworms",C639)),ISNUMBER(FIND(" Ficopomatus enigmaticus",C639)),ISNUMBER(FIND("larva",C639)),ISNUMBER(FIND("Lumbriculus variegatus",C639)),ISNUMBER(FIND("nematode",C639)))</f>
        <v>0</v>
      </c>
      <c r="AJ639" t="b">
        <f>NOT(OR(AA639,AB639,AC639,AD639,AE639,AF639,AG639,AH639,AI639))</f>
        <v>0</v>
      </c>
      <c r="AL639" t="b">
        <f>OR(AA639,AB639,AD639,AE639,AF639,AG639,AH639,AI639)</f>
        <v>0</v>
      </c>
      <c r="AM639" t="b">
        <f>IF(Table1[[#This Row],[In vivo?]],IF(Table1[[#This Row],[Cell]],FALSE,TRUE),FALSE)</f>
        <v>0</v>
      </c>
      <c r="AN639" t="b">
        <f>AND(AC639,AL639)</f>
        <v>0</v>
      </c>
      <c r="AO639" t="b">
        <f>IF(Table1[[#This Row],[Cell]],IF(Table1[[#This Row],[In vivo?]],FALSE,TRUE),FALSE)</f>
        <v>1</v>
      </c>
      <c r="AP639" t="b">
        <f>NOT(OR(Table1[[#This Row],[In vivo?]],Table1[[#This Row],[Only in Cell]]))</f>
        <v>0</v>
      </c>
      <c r="AQ639" t="str">
        <f>IF(OR(Table1[[#This Row],[Rodents]],Table1[[#This Row],[Human]],Table1[[#This Row],[Pig]]),OR(ISNUMBER(FIND("pulmonary",C639)),ISNUMBER(FIND("lung",C639))),"NA")</f>
        <v>NA</v>
      </c>
      <c r="AR639" t="str">
        <f>IF(OR(Table1[[#This Row],[Rodents]],Table1[[#This Row],[Human]],Table1[[#This Row],[Pig]]),OR(ISNUMBER(FIND("skin",C639)),ISNUMBER(FIND("dermal",C639))),"NA")</f>
        <v>NA</v>
      </c>
      <c r="AS639" t="str">
        <f>IF(OR(Table1[[#This Row],[Rodents]],Table1[[#This Row],[Human]],Table1[[#This Row],[Pig]]),OR(ISNUMBER(FIND("liver",C639)),ISNUMBER(FIND("hepat",C639))),"NA")</f>
        <v>NA</v>
      </c>
      <c r="AT639" t="str">
        <f>IF(OR(Table1[[#This Row],[Rodents]],Table1[[#This Row],[Human]],Table1[[#This Row],[Pig]]),OR(ISNUMBER(FIND("kidney",C639)),ISNUMBER(FIND("neph",C639))),"NA")</f>
        <v>NA</v>
      </c>
      <c r="AU639" t="str">
        <f>IF(OR(Table1[[#This Row],[Rodents]],Table1[[#This Row],[Human]],Table1[[#This Row],[Pig]]),OR(ISNUMBER(FIND("brain",C639)),ISNUMBER(FIND("neur",C639)),ISNUMBER(FIND("nerv",C639))),"NA")</f>
        <v>NA</v>
      </c>
      <c r="AV639" t="str">
        <f>IF(OR(Table1[[#This Row],[Rodents]],Table1[[#This Row],[Human]],Table1[[#This Row],[Pig]]),OR(ISNUMBER(FIND("heart",C639)),ISNUMBER(FIND("cardi",C639))),"NA")</f>
        <v>NA</v>
      </c>
      <c r="AW639" t="str">
        <f>IF(OR(Table1[[#This Row],[Rodents]],Table1[[#This Row],[Human]],Table1[[#This Row],[Pig]]),OR(ISNUMBER(FIND("gastro",C639)),ISNUMBER(FIND("intesti",C639)),ISNUMBER(FIND("stomach",C639))),"NA")</f>
        <v>NA</v>
      </c>
      <c r="AX639" t="str">
        <f>IF(OR(Table1[[#This Row],[Rodents]],Table1[[#This Row],[Human]],Table1[[#This Row],[Pig]]),NOT(OR(AQ639,AR639,AS639,AT639,AU639,AV639,AW639)),"NA")</f>
        <v>NA</v>
      </c>
      <c r="AY639" t="b">
        <f>OR(ISNUMBER(FIND("SWCNT",C639)),ISNUMBER(FIND("SWNT",C639)),ISNUMBER(FIND("single-wall",C639)),ISNUMBER(FIND("single wall",C639)),ISNUMBER(FIND("Single wall",C639)),ISNUMBER(FIND("Single-wall",C639)),ISNUMBER(FIND("SWCNT",B639)),ISNUMBER(FIND("SWNT",B639)),ISNUMBER(FIND("single-wall",B639)),ISNUMBER(FIND("single wall",B639)),ISNUMBER(FIND("Single-wall",B639)),ISNUMBER(FIND("Single wall",B639)))</f>
        <v>0</v>
      </c>
      <c r="AZ639" t="b">
        <f>OR(ISNUMBER(FIND("MWCNT",C639)),ISNUMBER(FIND("MWNT",C639)),ISNUMBER(FIND("multi-wall",C639)),ISNUMBER(FIND("multi wall",C639)),ISNUMBER(FIND("multiwall",C639)),ISNUMBER(FIND("Multi-wall",C639)),ISNUMBER(FIND("Multi wall",C639)),ISNUMBER(FIND("Multiwall",C639)),ISNUMBER(FIND("MWCNT",B639)),ISNUMBER(FIND("MWNT",B639)),ISNUMBER(FIND("multi-wall",B639)),ISNUMBER(FIND("multi wall",B639)),ISNUMBER(FIND("multiwall",B639)),ISNUMBER(FIND("Multi-wall",B639)),ISNUMBER(FIND("Multi wall",B639)),ISNUMBER(FIND("Multiwall",B639)),ISNUMBER(FIND("Double-wall",B639)),ISNUMBER(FIND("Double wall",B639)),ISNUMBER(FIND("Doublewall",B639)),ISNUMBER(FIND("double-wall",B639)),ISNUMBER(FIND("double wall",B639)),ISNUMBER(FIND("doublewall",B639)))</f>
        <v>0</v>
      </c>
      <c r="BA639" t="b">
        <f>AND(Table1[[#This Row],[SWCNT]],Table1[[#This Row],[MWCNT]])</f>
        <v>0</v>
      </c>
      <c r="BB639" t="b">
        <f>IF(Table1[[#This Row],[SWCNT]]=TRUE,FALSE,IF(Table1[[#This Row],[MWCNT]]=TRUE,FALSE,TRUE))</f>
        <v>1</v>
      </c>
      <c r="BC639" s="18"/>
    </row>
    <row r="640" spans="1:55" ht="240.5">
      <c r="A640" t="s">
        <v>1283</v>
      </c>
      <c r="B640" s="2" t="s">
        <v>1285</v>
      </c>
      <c r="C640" s="16" t="s">
        <v>1287</v>
      </c>
      <c r="D640" s="17" t="s">
        <v>570</v>
      </c>
      <c r="E640" s="2">
        <v>2019</v>
      </c>
      <c r="F640" t="b">
        <f>OR(ISNUMBER(FIND("cytotoxic",C640)),ISNUMBER(FIND("Cytotoxic",C640)),ISNUMBER(FIND("cellular toxicity",C640)),ISNUMBER(FIND("cell death",C640)),ISNUMBER(FIND("viable",C640)),ISNUMBER(FIND("phytotoxic",C640)),ISNUMBER(FIND("acute toxicity",C640)),ISNUMBER(FIND("MTT",C640)),ISNUMBER(FIND("survival",C640)),ISNUMBER(FIND("prolifer",C640)),ISNUMBER(FIND("apoptosis",C640)),ISNUMBER(FIND("neurotoxic",C640)),ISNUMBER(FIND("  lysis ",C640)),ISNUMBER(FIND("necrosis",C640)),ISNUMBER(FIND("cellular death",C640))*3,ISNUMBER(FIND("LDH",C640)),ISNUMBER(FIND("Acute toxicity",C640)))</f>
        <v>0</v>
      </c>
      <c r="G640" t="b">
        <f>OR(ISNUMBER(FIND("genotoxic",C640)),ISNUMBER(FIND("genotoxicity",C640)),ISNUMBER(FIND("DNA damage",C640)),ISNUMBER(FIND("DNA",C640)),ISNUMBER(FIND("RNA",C640)),ISNUMBER(FIND("mesothelioma",C640)),ISNUMBER(FIND("carcino",C640)),ISNUMBER(FIND("mutagen",C640)),ISNUMBER(FIND("genetic",C640)))</f>
        <v>0</v>
      </c>
      <c r="H640" t="b">
        <f>OR(ISNUMBER(FIND("inflammatory",C640)),ISNUMBER(FIND("inflamm",C640)))</f>
        <v>0</v>
      </c>
      <c r="I640" t="b">
        <f>OR(ISNUMBER(FIND("immune",C640)),ISNUMBER(FIND("immunological",C640)),ISNUMBER(FIND("interleuk",C640)),ISNUMBER(FIND("platelet activation",C640)),ISNUMBER(FIND("monocyte",C640)),ISNUMBER(FIND("leukocyte",C640)),ISNUMBER(FIND("cytokine",C640)),ISNUMBER(FIND("CD4",C640)),ISNUMBER(FIND("CD8",C640)),ISNUMBER(FIND("T-cell",C640)))</f>
        <v>0</v>
      </c>
      <c r="J640" t="b">
        <f>OR(ISNUMBER(FIND("reactive oxygen",C640)),ISNUMBER(FIND("ROS",C640)),ISNUMBER(FIND("free radical",C640)),ISNUMBER(FIND("oxidative stress",C640)),ISNUMBER(FIND("peroxid",C640)),ISNUMBER(FIND("oxidative",C640)),ISNUMBER(FIND("antioxid",C640)))</f>
        <v>0</v>
      </c>
      <c r="K640" t="b">
        <f>OR(ISNUMBER(FIND("autophag",C640)))</f>
        <v>0</v>
      </c>
      <c r="L640" t="b">
        <f>OR(ISNUMBER(FIND("morpholog",C640)))</f>
        <v>0</v>
      </c>
      <c r="M640" t="b">
        <f>OR(ISNUMBER(FIND("fibrosis",C640)),ISNUMBER(FIND("Fibrosis",C640)),ISNUMBER(FIND("fibrot",C640)))</f>
        <v>1</v>
      </c>
      <c r="N640" t="b">
        <f>OR(ISNUMBER(FIND("offspring",C640)),ISNUMBER(FIND("Parental",C640)),ISNUMBER(FIND("parental",C640)),ISNUMBER(FIND("germline",C640)),ISNUMBER(FIND("reproduc",C640)),ISNUMBER(FIND("embryo",C640)))</f>
        <v>0</v>
      </c>
      <c r="O640" t="b">
        <f>OR(ISNUMBER(FIND("metabol",C640)),ISNUMBER(FIND("Metabol",C640)),ISNUMBER(FIND("digest",C640)),ISNUMBER(FIND("mitochon",C640)))</f>
        <v>0</v>
      </c>
      <c r="P640" t="b">
        <f>OR(ISNUMBER(FIND("ecotox",C640)),ISNUMBER(FIND("Ecotox",B640)),ISNUMBER(FIND("ecotox",B640)),ISNUMBER(FIND("Ecotox",C640)))</f>
        <v>0</v>
      </c>
      <c r="Q640" t="b">
        <f>OR(ISNUMBER(FIND("Bioaccum",C640)),ISNUMBER(FIND("bioaccum",C640)),ISNUMBER(FIND("accum",C640)))</f>
        <v>0</v>
      </c>
      <c r="R640" t="b">
        <f>OR(ISNUMBER(FIND("Occupation",C640)),ISNUMBER(FIND("occupation",C640)),ISNUMBER(FIND("worker",C640)),ISNUMBER(FIND("workforce",C640)))</f>
        <v>0</v>
      </c>
      <c r="S640" t="b">
        <f>NOT(OR(F640,G640,H640,I640,J640,K640,L640,M640,N640,O640,P640,Q640,R640))</f>
        <v>0</v>
      </c>
      <c r="U640" t="b">
        <f>OR(Table1[[#This Row],[Inflammation]],Table1[[#This Row],[Immune]])</f>
        <v>0</v>
      </c>
      <c r="V640" t="b">
        <f>IF(OR(Table1[[#This Row],[Rodents]],Table1[[#This Row],[Human]],Table1[[#This Row],[Pig]]),OR(ISNUMBER(FIND("intratrach",C640)),ISNUMBER(FIND("nasal ",C640)),ISNUMBER(FIND("instill",C640))),"NA")</f>
        <v>0</v>
      </c>
      <c r="W640" t="b">
        <f>IF(OR(Table1[[#This Row],[Rodents]],Table1[[#This Row],[Human]],Table1[[#This Row],[Pig]]),OR(ISNUMBER(FIND("dermal",C640)),ISNUMBER(FIND("skin ",C640))),"NA")</f>
        <v>0</v>
      </c>
      <c r="X640" t="b">
        <f>IF(OR(Table1[[#This Row],[Rodents]],Table1[[#This Row],[Human]],Table1[[#This Row],[Pig]]),OR(ISNUMBER(FIND("injected",C640)),ISNUMBER(FIND("periton",C640)),ISNUMBER(FIND("intrascrot",C640))),"NA")</f>
        <v>0</v>
      </c>
      <c r="Y640" t="b">
        <f>IF(OR(Table1[[#This Row],[Rodents]],Table1[[#This Row],[Human]],Table1[[#This Row],[Pig]]),NOT(OR(Table1[[#This Row],[Inhaled/Intratracheal/intranasal]],Table1[[#This Row],[Dermal]],Table1[[#This Row],[Injected]])),"NA")</f>
        <v>1</v>
      </c>
      <c r="AA640" t="b">
        <f>OR(ISNUMBER(FIND("fish ",C640)),ISNUMBER(FIND("Fish ",C640)),ISNUMBER(FIND("aquatic",C640)),ISNUMBER(FIND("daphnids",C640)),ISNUMBER(FIND("Carcinus maenas",C640)),ISNUMBER(FIND("Daphnia",C640)),ISNUMBER(FIND("Ruditapes philippinarum",C640)),ISNUMBER(FIND("daphnia",C640)),ISNUMBER(FIND("marine",C640)),ISNUMBER(FIND("mussel",C640)),ISNUMBER(FIND("algae",C640)),ISNUMBER(FIND("Donax faba",C640)),ISNUMBER(FIND("estuarine",C640)),ISNUMBER(FIND("snail",C640)),ISNUMBER(FIND("Prorocentrum donghaiense",C640)) )</f>
        <v>0</v>
      </c>
      <c r="AB640" t="b">
        <f>OR(ISNUMBER(FIND(" rat ",C640)),ISNUMBER(FIND(" rats ",C640)),ISNUMBER(FIND(" Rats ",C640)),ISNUMBER(FIND(" Rat ",C640)),ISNUMBER(FIND(" rat.",C640)),ISNUMBER(FIND(" rats.",C640)),ISNUMBER(FIND("mouse",C640)),ISNUMBER(FIND("mice",C640)), ISNUMBER(FIND(" Mice",C640)))</f>
        <v>1</v>
      </c>
      <c r="AC640" t="b">
        <f>OR(ISNUMBER(FIND(" cell ",C640)),ISNUMBER(FIND("fibroblast",C640)),ISNUMBER(FIND("macrophage",C640)),ISNUMBER(FIND("epithelial",C640)),ISNUMBER(FIND("endothelial",C640)),ISNUMBER(FIND("neuron",C640)),ISNUMBER(FIND(" cells ",C640)),ISNUMBER(FIND("RBC",C640)),ISNUMBER(FIND("mitochond",C640)),ISNUMBER(FIND("adipocyte",C640)),ISNUMBER(FIND("osteo",C640)),ISNUMBER(FIND("keratin",C640)),ISNUMBER(FIND(" cell's ",C640)),ISNUMBER(FIND("eukary",C640)),ISNUMBER(FIND("sperm",C640)))</f>
        <v>0</v>
      </c>
      <c r="AD640" t="b">
        <f>OR(ISNUMBER(FIND("human",B640)),ISNUMBER(FIND("workers",B640)),ISNUMBER(FIND("workforces",B640)),ISNUMBER(FIND("occupational",B640)),ISNUMBER(FIND("Case report",B640)),ISNUMBER(FIND("Workplaces",B640)),ISNUMBER(FIND("worker",B640)))</f>
        <v>0</v>
      </c>
      <c r="AE640" t="b">
        <f>OR(ISNUMBER(FIND(" plant ",C640)),ISNUMBER(FIND("Plant ",C640)),ISNUMBER(FIND("tomato",C640)),ISNUMBER(FIND("plants",C640)),ISNUMBER(FIND("Plants",C640)),ISNUMBER(FIND("algae",C640)),ISNUMBER(FIND("lettuce",C640)),ISNUMBER(FIND("green gram sprouts ",C640)),ISNUMBER(FIND("Cucurbita pepo",C640)),ISNUMBER(FIND("bean ",C640)),ISNUMBER(FIND("chloroplast",C640)),ISNUMBER(FIND("chlorophyll",C640)),ISNUMBER(FIND("seedling",C640)),ISNUMBER(FIND("canola",C640)),ISNUMBER(FIND("shoot",C640)),ISNUMBER(FIND("photosynthes",C640)),ISNUMBER(FIND(" leaves ",C640)),,ISNUMBER(FIND("agriculture",C640)),ISNUMBER(FIND(" crops ",C640)))</f>
        <v>0</v>
      </c>
      <c r="AF640" t="b">
        <f>OR(ISNUMBER(FIND("bacteria",C640)),ISNUMBER(FIND("Bacteria",C640)),ISNUMBER(FIND("Bacterium",C640)),ISNUMBER(FIND("bacterium",C640)),ISNUMBER(FIND(" coli ",C640)))</f>
        <v>0</v>
      </c>
      <c r="AG640" t="b">
        <f>OR(ISNUMBER(FIND("fungi",C640)),ISNUMBER(FIND("Fungi",C640)),ISNUMBER(FIND("fungus",C640)),ISNUMBER(FIND("Fungus",C640)),ISNUMBER(FIND("mushroom",C640)),ISNUMBER(FIND("Mushroom",C640)),ISNUMBER(FIND(" mold ",C640)))</f>
        <v>0</v>
      </c>
      <c r="AH640" t="b">
        <f>OR(ISNUMBER(FIND("Pig ",C640)),ISNUMBER(FIND("pig ",C640)),ISNUMBER(FIND("Pigs ",C640)),ISNUMBER(FIND("pigs ",C640)))</f>
        <v>0</v>
      </c>
      <c r="AI640" t="b">
        <f>OR(ISNUMBER(FIND(" C. elegans",C640)),ISNUMBER(FIND("Caenorhabditis elegans",C640)),ISNUMBER(FIND("earthworms",C640)),ISNUMBER(FIND(" Ficopomatus enigmaticus",C640)),ISNUMBER(FIND("larva",C640)),ISNUMBER(FIND("Lumbriculus variegatus",C640)),ISNUMBER(FIND("nematode",C640)))</f>
        <v>0</v>
      </c>
      <c r="AJ640" t="b">
        <f>NOT(OR(AA640,AB640,AC640,AD640,AE640,AF640,AG640,AH640,AI640))</f>
        <v>0</v>
      </c>
      <c r="AL640" t="b">
        <f>OR(AA640,AB640,AD640,AE640,AF640,AG640,AH640,AI640)</f>
        <v>1</v>
      </c>
      <c r="AM640" t="b">
        <f>IF(Table1[[#This Row],[In vivo?]],IF(Table1[[#This Row],[Cell]],FALSE,TRUE),FALSE)</f>
        <v>1</v>
      </c>
      <c r="AN640" t="b">
        <f>AND(AC640,AL640)</f>
        <v>0</v>
      </c>
      <c r="AO640" t="b">
        <f>IF(Table1[[#This Row],[Cell]],IF(Table1[[#This Row],[In vivo?]],FALSE,TRUE),FALSE)</f>
        <v>0</v>
      </c>
      <c r="AP640" t="b">
        <f>NOT(OR(Table1[[#This Row],[In vivo?]],Table1[[#This Row],[Only in Cell]]))</f>
        <v>0</v>
      </c>
      <c r="AQ640" t="b">
        <f>IF(OR(Table1[[#This Row],[Rodents]],Table1[[#This Row],[Human]],Table1[[#This Row],[Pig]]),OR(ISNUMBER(FIND("pulmonary",C640)),ISNUMBER(FIND("lung",C640))),"NA")</f>
        <v>1</v>
      </c>
      <c r="AR640" t="b">
        <f>IF(OR(Table1[[#This Row],[Rodents]],Table1[[#This Row],[Human]],Table1[[#This Row],[Pig]]),OR(ISNUMBER(FIND("skin",C640)),ISNUMBER(FIND("dermal",C640))),"NA")</f>
        <v>0</v>
      </c>
      <c r="AS640" t="b">
        <f>IF(OR(Table1[[#This Row],[Rodents]],Table1[[#This Row],[Human]],Table1[[#This Row],[Pig]]),OR(ISNUMBER(FIND("liver",C640)),ISNUMBER(FIND("hepat",C640))),"NA")</f>
        <v>0</v>
      </c>
      <c r="AT640" t="b">
        <f>IF(OR(Table1[[#This Row],[Rodents]],Table1[[#This Row],[Human]],Table1[[#This Row],[Pig]]),OR(ISNUMBER(FIND("kidney",C640)),ISNUMBER(FIND("neph",C640))),"NA")</f>
        <v>0</v>
      </c>
      <c r="AU640" t="b">
        <f>IF(OR(Table1[[#This Row],[Rodents]],Table1[[#This Row],[Human]],Table1[[#This Row],[Pig]]),OR(ISNUMBER(FIND("brain",C640)),ISNUMBER(FIND("neur",C640)),ISNUMBER(FIND("nerv",C640))),"NA")</f>
        <v>0</v>
      </c>
      <c r="AV640" t="b">
        <f>IF(OR(Table1[[#This Row],[Rodents]],Table1[[#This Row],[Human]],Table1[[#This Row],[Pig]]),OR(ISNUMBER(FIND("heart",C640)),ISNUMBER(FIND("cardi",C640))),"NA")</f>
        <v>0</v>
      </c>
      <c r="AW640" t="b">
        <f>IF(OR(Table1[[#This Row],[Rodents]],Table1[[#This Row],[Human]],Table1[[#This Row],[Pig]]),OR(ISNUMBER(FIND("gastro",C640)),ISNUMBER(FIND("intesti",C640)),ISNUMBER(FIND("stomach",C640))),"NA")</f>
        <v>0</v>
      </c>
      <c r="AX640" t="b">
        <f>IF(OR(Table1[[#This Row],[Rodents]],Table1[[#This Row],[Human]],Table1[[#This Row],[Pig]]),NOT(OR(AQ640,AR640,AS640,AT640,AU640,AV640,AW640)),"NA")</f>
        <v>0</v>
      </c>
      <c r="AY640" t="b">
        <f>OR(ISNUMBER(FIND("SWCNT",C640)),ISNUMBER(FIND("SWNT",C640)),ISNUMBER(FIND("single-wall",C640)),ISNUMBER(FIND("single wall",C640)),ISNUMBER(FIND("Single wall",C640)),ISNUMBER(FIND("Single-wall",C640)),ISNUMBER(FIND("SWCNT",B640)),ISNUMBER(FIND("SWNT",B640)),ISNUMBER(FIND("single-wall",B640)),ISNUMBER(FIND("single wall",B640)),ISNUMBER(FIND("Single-wall",B640)),ISNUMBER(FIND("Single wall",B640)))</f>
        <v>0</v>
      </c>
      <c r="AZ640" t="b">
        <f>OR(ISNUMBER(FIND("MWCNT",C640)),ISNUMBER(FIND("MWNT",C640)),ISNUMBER(FIND("multi-wall",C640)),ISNUMBER(FIND("multi wall",C640)),ISNUMBER(FIND("multiwall",C640)),ISNUMBER(FIND("Multi-wall",C640)),ISNUMBER(FIND("Multi wall",C640)),ISNUMBER(FIND("Multiwall",C640)),ISNUMBER(FIND("MWCNT",B640)),ISNUMBER(FIND("MWNT",B640)),ISNUMBER(FIND("multi-wall",B640)),ISNUMBER(FIND("multi wall",B640)),ISNUMBER(FIND("multiwall",B640)),ISNUMBER(FIND("Multi-wall",B640)),ISNUMBER(FIND("Multi wall",B640)),ISNUMBER(FIND("Multiwall",B640)),ISNUMBER(FIND("Double-wall",B640)),ISNUMBER(FIND("Double wall",B640)),ISNUMBER(FIND("Doublewall",B640)),ISNUMBER(FIND("double-wall",B640)),ISNUMBER(FIND("double wall",B640)),ISNUMBER(FIND("doublewall",B640)))</f>
        <v>0</v>
      </c>
      <c r="BA640" t="b">
        <f>AND(Table1[[#This Row],[SWCNT]],Table1[[#This Row],[MWCNT]])</f>
        <v>0</v>
      </c>
      <c r="BB640" t="b">
        <f>IF(Table1[[#This Row],[SWCNT]]=TRUE,FALSE,IF(Table1[[#This Row],[MWCNT]]=TRUE,FALSE,TRUE))</f>
        <v>1</v>
      </c>
      <c r="BC640" s="18"/>
    </row>
    <row r="641" spans="1:55" ht="351.5">
      <c r="A641" t="s">
        <v>2652</v>
      </c>
      <c r="B641" s="2" t="s">
        <v>2653</v>
      </c>
      <c r="C641" s="16" t="s">
        <v>2654</v>
      </c>
      <c r="D641" s="17" t="s">
        <v>181</v>
      </c>
      <c r="E641" s="2">
        <v>2016</v>
      </c>
      <c r="F641" t="b">
        <f>OR(ISNUMBER(FIND("cytotoxic",C641)),ISNUMBER(FIND("Cytotoxic",C641)),ISNUMBER(FIND("cellular toxicity",C641)),ISNUMBER(FIND("cell death",C641)),ISNUMBER(FIND("viable",C641)),ISNUMBER(FIND("phytotoxic",C641)),ISNUMBER(FIND("acute toxicity",C641)),ISNUMBER(FIND("MTT",C641)),ISNUMBER(FIND("survival",C641)),ISNUMBER(FIND("prolifer",C641)),ISNUMBER(FIND("apoptosis",C641)),ISNUMBER(FIND("neurotoxic",C641)),ISNUMBER(FIND("  lysis ",C641)),ISNUMBER(FIND("necrosis",C641)),ISNUMBER(FIND("cellular death",C641))*3,ISNUMBER(FIND("LDH",C641)),ISNUMBER(FIND("Acute toxicity",C641)))</f>
        <v>0</v>
      </c>
      <c r="G641" t="b">
        <f>OR(ISNUMBER(FIND("genotoxic",C641)),ISNUMBER(FIND("genotoxicity",C641)),ISNUMBER(FIND("DNA damage",C641)),ISNUMBER(FIND("DNA",C641)),ISNUMBER(FIND("RNA",C641)),ISNUMBER(FIND("mesothelioma",C641)),ISNUMBER(FIND("carcino",C641)),ISNUMBER(FIND("mutagen",C641)),ISNUMBER(FIND("genetic",C641)))</f>
        <v>1</v>
      </c>
      <c r="H641" t="b">
        <f>OR(ISNUMBER(FIND("inflammatory",C641)),ISNUMBER(FIND("inflamm",C641)))</f>
        <v>0</v>
      </c>
      <c r="I641" t="b">
        <f>OR(ISNUMBER(FIND("immune",C641)),ISNUMBER(FIND("immunological",C641)),ISNUMBER(FIND("interleuk",C641)),ISNUMBER(FIND("platelet activation",C641)),ISNUMBER(FIND("monocyte",C641)),ISNUMBER(FIND("leukocyte",C641)),ISNUMBER(FIND("cytokine",C641)),ISNUMBER(FIND("CD4",C641)),ISNUMBER(FIND("CD8",C641)),ISNUMBER(FIND("T-cell",C641)))</f>
        <v>0</v>
      </c>
      <c r="J641" t="b">
        <f>OR(ISNUMBER(FIND("reactive oxygen",C641)),ISNUMBER(FIND("ROS",C641)),ISNUMBER(FIND("free radical",C641)),ISNUMBER(FIND("oxidative stress",C641)),ISNUMBER(FIND("peroxid",C641)),ISNUMBER(FIND("oxidative",C641)),ISNUMBER(FIND("antioxid",C641)))</f>
        <v>0</v>
      </c>
      <c r="K641" t="b">
        <f>OR(ISNUMBER(FIND("autophag",C641)))</f>
        <v>0</v>
      </c>
      <c r="L641" t="b">
        <f>OR(ISNUMBER(FIND("morpholog",C641)))</f>
        <v>0</v>
      </c>
      <c r="M641" t="b">
        <f>OR(ISNUMBER(FIND("fibrosis",C641)),ISNUMBER(FIND("Fibrosis",C641)),ISNUMBER(FIND("fibrot",C641)))</f>
        <v>1</v>
      </c>
      <c r="N641" t="b">
        <f>OR(ISNUMBER(FIND("offspring",C641)),ISNUMBER(FIND("Parental",C641)),ISNUMBER(FIND("parental",C641)),ISNUMBER(FIND("germline",C641)),ISNUMBER(FIND("reproduc",C641)),ISNUMBER(FIND("embryo",C641)))</f>
        <v>0</v>
      </c>
      <c r="O641" t="b">
        <f>OR(ISNUMBER(FIND("metabol",C641)),ISNUMBER(FIND("Metabol",C641)),ISNUMBER(FIND("digest",C641)),ISNUMBER(FIND("mitochon",C641)))</f>
        <v>0</v>
      </c>
      <c r="P641" t="b">
        <f>OR(ISNUMBER(FIND("ecotox",C641)),ISNUMBER(FIND("Ecotox",B641)),ISNUMBER(FIND("ecotox",B641)),ISNUMBER(FIND("Ecotox",C641)))</f>
        <v>0</v>
      </c>
      <c r="Q641" t="b">
        <f>OR(ISNUMBER(FIND("Bioaccum",C641)),ISNUMBER(FIND("bioaccum",C641)),ISNUMBER(FIND("accum",C641)))</f>
        <v>0</v>
      </c>
      <c r="R641" t="b">
        <f>OR(ISNUMBER(FIND("Occupation",C641)),ISNUMBER(FIND("occupation",C641)),ISNUMBER(FIND("worker",C641)),ISNUMBER(FIND("workforce",C641)))</f>
        <v>0</v>
      </c>
      <c r="S641" t="b">
        <f>NOT(OR(F641,G641,H641,I641,J641,K641,L641,M641,N641,O641,P641,Q641,R641))</f>
        <v>0</v>
      </c>
      <c r="U641" t="b">
        <f>OR(Table1[[#This Row],[Inflammation]],Table1[[#This Row],[Immune]])</f>
        <v>0</v>
      </c>
      <c r="V641" t="b">
        <f>IF(OR(Table1[[#This Row],[Rodents]],Table1[[#This Row],[Human]],Table1[[#This Row],[Pig]]),OR(ISNUMBER(FIND("intratrach",C641)),ISNUMBER(FIND("nasal ",C641)),ISNUMBER(FIND("instill",C641))),"NA")</f>
        <v>0</v>
      </c>
      <c r="W641" t="b">
        <f>IF(OR(Table1[[#This Row],[Rodents]],Table1[[#This Row],[Human]],Table1[[#This Row],[Pig]]),OR(ISNUMBER(FIND("dermal",C641)),ISNUMBER(FIND("skin ",C641))),"NA")</f>
        <v>0</v>
      </c>
      <c r="X641" t="b">
        <f>IF(OR(Table1[[#This Row],[Rodents]],Table1[[#This Row],[Human]],Table1[[#This Row],[Pig]]),OR(ISNUMBER(FIND("injected",C641)),ISNUMBER(FIND("periton",C641)),ISNUMBER(FIND("intrascrot",C641))),"NA")</f>
        <v>0</v>
      </c>
      <c r="Y641" t="b">
        <f>IF(OR(Table1[[#This Row],[Rodents]],Table1[[#This Row],[Human]],Table1[[#This Row],[Pig]]),NOT(OR(Table1[[#This Row],[Inhaled/Intratracheal/intranasal]],Table1[[#This Row],[Dermal]],Table1[[#This Row],[Injected]])),"NA")</f>
        <v>1</v>
      </c>
      <c r="AA641" t="b">
        <f>OR(ISNUMBER(FIND("fish ",C641)),ISNUMBER(FIND("Fish ",C641)),ISNUMBER(FIND("aquatic",C641)),ISNUMBER(FIND("daphnids",C641)),ISNUMBER(FIND("Carcinus maenas",C641)),ISNUMBER(FIND("Daphnia",C641)),ISNUMBER(FIND("Ruditapes philippinarum",C641)),ISNUMBER(FIND("daphnia",C641)),ISNUMBER(FIND("marine",C641)),ISNUMBER(FIND("mussel",C641)),ISNUMBER(FIND("algae",C641)),ISNUMBER(FIND("Donax faba",C641)),ISNUMBER(FIND("estuarine",C641)),ISNUMBER(FIND("snail",C641)),ISNUMBER(FIND("Prorocentrum donghaiense",C641)) )</f>
        <v>0</v>
      </c>
      <c r="AB641" t="b">
        <f>OR(ISNUMBER(FIND(" rat ",C641)),ISNUMBER(FIND(" rats ",C641)),ISNUMBER(FIND(" Rats ",C641)),ISNUMBER(FIND(" Rat ",C641)),ISNUMBER(FIND(" rat.",C641)),ISNUMBER(FIND(" rats.",C641)),ISNUMBER(FIND("mouse",C641)),ISNUMBER(FIND("mice",C641)), ISNUMBER(FIND(" Mice",C641)))</f>
        <v>1</v>
      </c>
      <c r="AC641" t="b">
        <f>OR(ISNUMBER(FIND(" cell ",C641)),ISNUMBER(FIND("fibroblast",C641)),ISNUMBER(FIND("macrophage",C641)),ISNUMBER(FIND("epithelial",C641)),ISNUMBER(FIND("endothelial",C641)),ISNUMBER(FIND("neuron",C641)),ISNUMBER(FIND(" cells ",C641)),ISNUMBER(FIND("RBC",C641)),ISNUMBER(FIND("mitochond",C641)),ISNUMBER(FIND("adipocyte",C641)),ISNUMBER(FIND("osteo",C641)),ISNUMBER(FIND("keratin",C641)),ISNUMBER(FIND(" cell's ",C641)),ISNUMBER(FIND("eukary",C641)),ISNUMBER(FIND("sperm",C641)))</f>
        <v>1</v>
      </c>
      <c r="AD641" t="b">
        <f>OR(ISNUMBER(FIND("human",B641)),ISNUMBER(FIND("workers",B641)),ISNUMBER(FIND("workforces",B641)),ISNUMBER(FIND("occupational",B641)),ISNUMBER(FIND("Case report",B641)),ISNUMBER(FIND("Workplaces",B641)),ISNUMBER(FIND("worker",B641)))</f>
        <v>0</v>
      </c>
      <c r="AE641" t="b">
        <f>OR(ISNUMBER(FIND(" plant ",C641)),ISNUMBER(FIND("Plant ",C641)),ISNUMBER(FIND("tomato",C641)),ISNUMBER(FIND("plants",C641)),ISNUMBER(FIND("Plants",C641)),ISNUMBER(FIND("algae",C641)),ISNUMBER(FIND("lettuce",C641)),ISNUMBER(FIND("green gram sprouts ",C641)),ISNUMBER(FIND("Cucurbita pepo",C641)),ISNUMBER(FIND("bean ",C641)),ISNUMBER(FIND("chloroplast",C641)),ISNUMBER(FIND("chlorophyll",C641)),ISNUMBER(FIND("seedling",C641)),ISNUMBER(FIND("canola",C641)),ISNUMBER(FIND("shoot",C641)),ISNUMBER(FIND("photosynthes",C641)),ISNUMBER(FIND(" leaves ",C641)),,ISNUMBER(FIND("agriculture",C641)),ISNUMBER(FIND(" crops ",C641)))</f>
        <v>0</v>
      </c>
      <c r="AF641" t="b">
        <f>OR(ISNUMBER(FIND("bacteria",C641)),ISNUMBER(FIND("Bacteria",C641)),ISNUMBER(FIND("Bacterium",C641)),ISNUMBER(FIND("bacterium",C641)),ISNUMBER(FIND(" coli ",C641)))</f>
        <v>1</v>
      </c>
      <c r="AG641" t="b">
        <f>OR(ISNUMBER(FIND("fungi",C641)),ISNUMBER(FIND("Fungi",C641)),ISNUMBER(FIND("fungus",C641)),ISNUMBER(FIND("Fungus",C641)),ISNUMBER(FIND("mushroom",C641)),ISNUMBER(FIND("Mushroom",C641)),ISNUMBER(FIND(" mold ",C641)))</f>
        <v>0</v>
      </c>
      <c r="AH641" t="b">
        <f>OR(ISNUMBER(FIND("Pig ",C641)),ISNUMBER(FIND("pig ",C641)),ISNUMBER(FIND("Pigs ",C641)),ISNUMBER(FIND("pigs ",C641)))</f>
        <v>0</v>
      </c>
      <c r="AI641" t="b">
        <f>OR(ISNUMBER(FIND(" C. elegans",C641)),ISNUMBER(FIND("Caenorhabditis elegans",C641)),ISNUMBER(FIND("earthworms",C641)),ISNUMBER(FIND(" Ficopomatus enigmaticus",C641)),ISNUMBER(FIND("larva",C641)),ISNUMBER(FIND("Lumbriculus variegatus",C641)),ISNUMBER(FIND("nematode",C641)))</f>
        <v>0</v>
      </c>
      <c r="AJ641" t="b">
        <f>NOT(OR(AA641,AB641,AC641,AD641,AE641,AF641,AG641,AH641,AI641))</f>
        <v>0</v>
      </c>
      <c r="AL641" t="b">
        <f>OR(AA641,AB641,AD641,AE641,AF641,AG641,AH641,AI641)</f>
        <v>1</v>
      </c>
      <c r="AM641" t="b">
        <f>IF(Table1[[#This Row],[In vivo?]],IF(Table1[[#This Row],[Cell]],FALSE,TRUE),FALSE)</f>
        <v>0</v>
      </c>
      <c r="AN641" t="b">
        <f>AND(AC641,AL641)</f>
        <v>1</v>
      </c>
      <c r="AO641" t="b">
        <f>IF(Table1[[#This Row],[Cell]],IF(Table1[[#This Row],[In vivo?]],FALSE,TRUE),FALSE)</f>
        <v>0</v>
      </c>
      <c r="AP641" t="b">
        <f>NOT(OR(Table1[[#This Row],[In vivo?]],Table1[[#This Row],[Only in Cell]]))</f>
        <v>0</v>
      </c>
      <c r="AQ641" t="b">
        <f>IF(OR(Table1[[#This Row],[Rodents]],Table1[[#This Row],[Human]],Table1[[#This Row],[Pig]]),OR(ISNUMBER(FIND("pulmonary",C641)),ISNUMBER(FIND("lung",C641))),"NA")</f>
        <v>1</v>
      </c>
      <c r="AR641" t="b">
        <f>IF(OR(Table1[[#This Row],[Rodents]],Table1[[#This Row],[Human]],Table1[[#This Row],[Pig]]),OR(ISNUMBER(FIND("skin",C641)),ISNUMBER(FIND("dermal",C641))),"NA")</f>
        <v>0</v>
      </c>
      <c r="AS641" t="b">
        <f>IF(OR(Table1[[#This Row],[Rodents]],Table1[[#This Row],[Human]],Table1[[#This Row],[Pig]]),OR(ISNUMBER(FIND("liver",C641)),ISNUMBER(FIND("hepat",C641))),"NA")</f>
        <v>0</v>
      </c>
      <c r="AT641" t="b">
        <f>IF(OR(Table1[[#This Row],[Rodents]],Table1[[#This Row],[Human]],Table1[[#This Row],[Pig]]),OR(ISNUMBER(FIND("kidney",C641)),ISNUMBER(FIND("neph",C641))),"NA")</f>
        <v>0</v>
      </c>
      <c r="AU641" t="b">
        <f>IF(OR(Table1[[#This Row],[Rodents]],Table1[[#This Row],[Human]],Table1[[#This Row],[Pig]]),OR(ISNUMBER(FIND("brain",C641)),ISNUMBER(FIND("neur",C641)),ISNUMBER(FIND("nerv",C641))),"NA")</f>
        <v>0</v>
      </c>
      <c r="AV641" t="b">
        <f>IF(OR(Table1[[#This Row],[Rodents]],Table1[[#This Row],[Human]],Table1[[#This Row],[Pig]]),OR(ISNUMBER(FIND("heart",C641)),ISNUMBER(FIND("cardi",C641))),"NA")</f>
        <v>0</v>
      </c>
      <c r="AW641" t="b">
        <f>IF(OR(Table1[[#This Row],[Rodents]],Table1[[#This Row],[Human]],Table1[[#This Row],[Pig]]),OR(ISNUMBER(FIND("gastro",C641)),ISNUMBER(FIND("intesti",C641)),ISNUMBER(FIND("stomach",C641))),"NA")</f>
        <v>0</v>
      </c>
      <c r="AX641" t="b">
        <f>IF(OR(Table1[[#This Row],[Rodents]],Table1[[#This Row],[Human]],Table1[[#This Row],[Pig]]),NOT(OR(AQ641,AR641,AS641,AT641,AU641,AV641,AW641)),"NA")</f>
        <v>0</v>
      </c>
      <c r="AY641" t="b">
        <f>OR(ISNUMBER(FIND("SWCNT",C641)),ISNUMBER(FIND("SWNT",C641)),ISNUMBER(FIND("single-wall",C641)),ISNUMBER(FIND("single wall",C641)),ISNUMBER(FIND("Single wall",C641)),ISNUMBER(FIND("Single-wall",C641)),ISNUMBER(FIND("SWCNT",B641)),ISNUMBER(FIND("SWNT",B641)),ISNUMBER(FIND("single-wall",B641)),ISNUMBER(FIND("single wall",B641)),ISNUMBER(FIND("Single-wall",B641)),ISNUMBER(FIND("Single wall",B641)))</f>
        <v>0</v>
      </c>
      <c r="AZ641" t="b">
        <f>OR(ISNUMBER(FIND("MWCNT",C641)),ISNUMBER(FIND("MWNT",C641)),ISNUMBER(FIND("multi-wall",C641)),ISNUMBER(FIND("multi wall",C641)),ISNUMBER(FIND("multiwall",C641)),ISNUMBER(FIND("Multi-wall",C641)),ISNUMBER(FIND("Multi wall",C641)),ISNUMBER(FIND("Multiwall",C641)),ISNUMBER(FIND("MWCNT",B641)),ISNUMBER(FIND("MWNT",B641)),ISNUMBER(FIND("multi-wall",B641)),ISNUMBER(FIND("multi wall",B641)),ISNUMBER(FIND("multiwall",B641)),ISNUMBER(FIND("Multi-wall",B641)),ISNUMBER(FIND("Multi wall",B641)),ISNUMBER(FIND("Multiwall",B641)),ISNUMBER(FIND("Double-wall",B641)),ISNUMBER(FIND("Double wall",B641)),ISNUMBER(FIND("Doublewall",B641)),ISNUMBER(FIND("double-wall",B641)),ISNUMBER(FIND("double wall",B641)),ISNUMBER(FIND("doublewall",B641)))</f>
        <v>0</v>
      </c>
      <c r="BA641" t="b">
        <f>AND(Table1[[#This Row],[SWCNT]],Table1[[#This Row],[MWCNT]])</f>
        <v>0</v>
      </c>
      <c r="BB641" t="b">
        <f>IF(Table1[[#This Row],[SWCNT]]=TRUE,FALSE,IF(Table1[[#This Row],[MWCNT]]=TRUE,FALSE,TRUE))</f>
        <v>1</v>
      </c>
      <c r="BC641" s="18"/>
    </row>
    <row r="642" spans="1:55" ht="92.5">
      <c r="A642" t="s">
        <v>3481</v>
      </c>
      <c r="B642" s="2" t="s">
        <v>3484</v>
      </c>
      <c r="C642" s="16" t="s">
        <v>3487</v>
      </c>
      <c r="D642" s="17" t="s">
        <v>1326</v>
      </c>
      <c r="E642" s="2">
        <v>2014</v>
      </c>
      <c r="F642" t="b">
        <f>OR(ISNUMBER(FIND("cytotoxic",C642)),ISNUMBER(FIND("Cytotoxic",C642)),ISNUMBER(FIND("cellular toxicity",C642)),ISNUMBER(FIND("cell death",C642)),ISNUMBER(FIND("viable",C642)),ISNUMBER(FIND("phytotoxic",C642)),ISNUMBER(FIND("acute toxicity",C642)),ISNUMBER(FIND("MTT",C642)),ISNUMBER(FIND("survival",C642)),ISNUMBER(FIND("prolifer",C642)),ISNUMBER(FIND("apoptosis",C642)),ISNUMBER(FIND("neurotoxic",C642)),ISNUMBER(FIND("  lysis ",C642)),ISNUMBER(FIND("necrosis",C642)),ISNUMBER(FIND("cellular death",C642))*3,ISNUMBER(FIND("LDH",C642)),ISNUMBER(FIND("Acute toxicity",C642)))</f>
        <v>0</v>
      </c>
      <c r="G642" t="b">
        <f>OR(ISNUMBER(FIND("genotoxic",C642)),ISNUMBER(FIND("genotoxicity",C642)),ISNUMBER(FIND("DNA damage",C642)),ISNUMBER(FIND("DNA",C642)),ISNUMBER(FIND("RNA",C642)),ISNUMBER(FIND("mesothelioma",C642)),ISNUMBER(FIND("carcino",C642)),ISNUMBER(FIND("mutagen",C642)),ISNUMBER(FIND("genetic",C642)))</f>
        <v>0</v>
      </c>
      <c r="H642" t="b">
        <f>OR(ISNUMBER(FIND("inflammatory",C642)),ISNUMBER(FIND("inflamm",C642)))</f>
        <v>0</v>
      </c>
      <c r="I642" t="b">
        <f>OR(ISNUMBER(FIND("immune",C642)),ISNUMBER(FIND("immunological",C642)),ISNUMBER(FIND("interleuk",C642)),ISNUMBER(FIND("platelet activation",C642)),ISNUMBER(FIND("monocyte",C642)),ISNUMBER(FIND("leukocyte",C642)),ISNUMBER(FIND("cytokine",C642)),ISNUMBER(FIND("CD4",C642)),ISNUMBER(FIND("CD8",C642)),ISNUMBER(FIND("T-cell",C642)))</f>
        <v>0</v>
      </c>
      <c r="J642" t="b">
        <f>OR(ISNUMBER(FIND("reactive oxygen",C642)),ISNUMBER(FIND("ROS",C642)),ISNUMBER(FIND("free radical",C642)),ISNUMBER(FIND("oxidative stress",C642)),ISNUMBER(FIND("peroxid",C642)),ISNUMBER(FIND("oxidative",C642)),ISNUMBER(FIND("antioxid",C642)))</f>
        <v>0</v>
      </c>
      <c r="K642" t="b">
        <f>OR(ISNUMBER(FIND("autophag",C642)))</f>
        <v>0</v>
      </c>
      <c r="L642" t="b">
        <f>OR(ISNUMBER(FIND("morpholog",C642)))</f>
        <v>0</v>
      </c>
      <c r="M642" t="b">
        <f>OR(ISNUMBER(FIND("fibrosis",C642)),ISNUMBER(FIND("Fibrosis",C642)),ISNUMBER(FIND("fibrot",C642)))</f>
        <v>1</v>
      </c>
      <c r="N642" t="b">
        <f>OR(ISNUMBER(FIND("offspring",C642)),ISNUMBER(FIND("Parental",C642)),ISNUMBER(FIND("parental",C642)),ISNUMBER(FIND("germline",C642)),ISNUMBER(FIND("reproduc",C642)),ISNUMBER(FIND("embryo",C642)))</f>
        <v>0</v>
      </c>
      <c r="O642" t="b">
        <f>OR(ISNUMBER(FIND("metabol",C642)),ISNUMBER(FIND("Metabol",C642)),ISNUMBER(FIND("digest",C642)),ISNUMBER(FIND("mitochon",C642)))</f>
        <v>0</v>
      </c>
      <c r="P642" t="b">
        <f>OR(ISNUMBER(FIND("ecotox",C642)),ISNUMBER(FIND("Ecotox",B642)),ISNUMBER(FIND("ecotox",B642)),ISNUMBER(FIND("Ecotox",C642)))</f>
        <v>0</v>
      </c>
      <c r="Q642" t="b">
        <f>OR(ISNUMBER(FIND("Bioaccum",C642)),ISNUMBER(FIND("bioaccum",C642)),ISNUMBER(FIND("accum",C642)))</f>
        <v>0</v>
      </c>
      <c r="R642" t="b">
        <f>OR(ISNUMBER(FIND("Occupation",C642)),ISNUMBER(FIND("occupation",C642)),ISNUMBER(FIND("worker",C642)),ISNUMBER(FIND("workforce",C642)))</f>
        <v>0</v>
      </c>
      <c r="S642" t="b">
        <f>NOT(OR(F642,G642,H642,I642,J642,K642,L642,M642,N642,O642,P642,Q642,R642))</f>
        <v>0</v>
      </c>
      <c r="U642" t="b">
        <f>OR(Table1[[#This Row],[Inflammation]],Table1[[#This Row],[Immune]])</f>
        <v>0</v>
      </c>
      <c r="V642" t="str">
        <f>IF(OR(Table1[[#This Row],[Rodents]],Table1[[#This Row],[Human]],Table1[[#This Row],[Pig]]),OR(ISNUMBER(FIND("intratrach",C642)),ISNUMBER(FIND("nasal ",C642)),ISNUMBER(FIND("instill",C642))),"NA")</f>
        <v>NA</v>
      </c>
      <c r="W642" t="str">
        <f>IF(OR(Table1[[#This Row],[Rodents]],Table1[[#This Row],[Human]],Table1[[#This Row],[Pig]]),OR(ISNUMBER(FIND("dermal",C642)),ISNUMBER(FIND("skin ",C642))),"NA")</f>
        <v>NA</v>
      </c>
      <c r="X642" t="str">
        <f>IF(OR(Table1[[#This Row],[Rodents]],Table1[[#This Row],[Human]],Table1[[#This Row],[Pig]]),OR(ISNUMBER(FIND("injected",C642)),ISNUMBER(FIND("periton",C642)),ISNUMBER(FIND("intrascrot",C642))),"NA")</f>
        <v>NA</v>
      </c>
      <c r="Y642" t="str">
        <f>IF(OR(Table1[[#This Row],[Rodents]],Table1[[#This Row],[Human]],Table1[[#This Row],[Pig]]),NOT(OR(Table1[[#This Row],[Inhaled/Intratracheal/intranasal]],Table1[[#This Row],[Dermal]],Table1[[#This Row],[Injected]])),"NA")</f>
        <v>NA</v>
      </c>
      <c r="AA642" t="b">
        <f>OR(ISNUMBER(FIND("fish ",C642)),ISNUMBER(FIND("Fish ",C642)),ISNUMBER(FIND("aquatic",C642)),ISNUMBER(FIND("daphnids",C642)),ISNUMBER(FIND("Carcinus maenas",C642)),ISNUMBER(FIND("Daphnia",C642)),ISNUMBER(FIND("Ruditapes philippinarum",C642)),ISNUMBER(FIND("daphnia",C642)),ISNUMBER(FIND("marine",C642)),ISNUMBER(FIND("mussel",C642)),ISNUMBER(FIND("algae",C642)),ISNUMBER(FIND("Donax faba",C642)),ISNUMBER(FIND("estuarine",C642)),ISNUMBER(FIND("snail",C642)),ISNUMBER(FIND("Prorocentrum donghaiense",C642)) )</f>
        <v>0</v>
      </c>
      <c r="AB642" t="b">
        <f>OR(ISNUMBER(FIND(" rat ",C642)),ISNUMBER(FIND(" rats ",C642)),ISNUMBER(FIND(" Rats ",C642)),ISNUMBER(FIND(" Rat ",C642)),ISNUMBER(FIND(" rat.",C642)),ISNUMBER(FIND(" rats.",C642)),ISNUMBER(FIND("mouse",C642)),ISNUMBER(FIND("mice",C642)), ISNUMBER(FIND(" Mice",C642)))</f>
        <v>0</v>
      </c>
      <c r="AC642" t="b">
        <f>OR(ISNUMBER(FIND(" cell ",C642)),ISNUMBER(FIND("fibroblast",C642)),ISNUMBER(FIND("macrophage",C642)),ISNUMBER(FIND("epithelial",C642)),ISNUMBER(FIND("endothelial",C642)),ISNUMBER(FIND("neuron",C642)),ISNUMBER(FIND(" cells ",C642)),ISNUMBER(FIND("RBC",C642)),ISNUMBER(FIND("mitochond",C642)),ISNUMBER(FIND("adipocyte",C642)),ISNUMBER(FIND("osteo",C642)),ISNUMBER(FIND("keratin",C642)),ISNUMBER(FIND(" cell's ",C642)),ISNUMBER(FIND("eukary",C642)),ISNUMBER(FIND("sperm",C642)))</f>
        <v>1</v>
      </c>
      <c r="AD642" t="b">
        <f>OR(ISNUMBER(FIND("human",B642)),ISNUMBER(FIND("workers",B642)),ISNUMBER(FIND("workforces",B642)),ISNUMBER(FIND("occupational",B642)),ISNUMBER(FIND("Case report",B642)),ISNUMBER(FIND("Workplaces",B642)),ISNUMBER(FIND("worker",B642)))</f>
        <v>0</v>
      </c>
      <c r="AE642" t="b">
        <f>OR(ISNUMBER(FIND(" plant ",C642)),ISNUMBER(FIND("Plant ",C642)),ISNUMBER(FIND("tomato",C642)),ISNUMBER(FIND("plants",C642)),ISNUMBER(FIND("Plants",C642)),ISNUMBER(FIND("algae",C642)),ISNUMBER(FIND("lettuce",C642)),ISNUMBER(FIND("green gram sprouts ",C642)),ISNUMBER(FIND("Cucurbita pepo",C642)),ISNUMBER(FIND("bean ",C642)),ISNUMBER(FIND("chloroplast",C642)),ISNUMBER(FIND("chlorophyll",C642)),ISNUMBER(FIND("seedling",C642)),ISNUMBER(FIND("canola",C642)),ISNUMBER(FIND("shoot",C642)),ISNUMBER(FIND("photosynthes",C642)),ISNUMBER(FIND(" leaves ",C642)),,ISNUMBER(FIND("agriculture",C642)),ISNUMBER(FIND(" crops ",C642)))</f>
        <v>0</v>
      </c>
      <c r="AF642" t="b">
        <f>OR(ISNUMBER(FIND("bacteria",C642)),ISNUMBER(FIND("Bacteria",C642)),ISNUMBER(FIND("Bacterium",C642)),ISNUMBER(FIND("bacterium",C642)),ISNUMBER(FIND(" coli ",C642)))</f>
        <v>0</v>
      </c>
      <c r="AG642" t="b">
        <f>OR(ISNUMBER(FIND("fungi",C642)),ISNUMBER(FIND("Fungi",C642)),ISNUMBER(FIND("fungus",C642)),ISNUMBER(FIND("Fungus",C642)),ISNUMBER(FIND("mushroom",C642)),ISNUMBER(FIND("Mushroom",C642)),ISNUMBER(FIND(" mold ",C642)))</f>
        <v>0</v>
      </c>
      <c r="AH642" t="b">
        <f>OR(ISNUMBER(FIND("Pig ",C642)),ISNUMBER(FIND("pig ",C642)),ISNUMBER(FIND("Pigs ",C642)),ISNUMBER(FIND("pigs ",C642)))</f>
        <v>0</v>
      </c>
      <c r="AI642" t="b">
        <f>OR(ISNUMBER(FIND(" C. elegans",C642)),ISNUMBER(FIND("Caenorhabditis elegans",C642)),ISNUMBER(FIND("earthworms",C642)),ISNUMBER(FIND(" Ficopomatus enigmaticus",C642)),ISNUMBER(FIND("larva",C642)),ISNUMBER(FIND("Lumbriculus variegatus",C642)),ISNUMBER(FIND("nematode",C642)))</f>
        <v>0</v>
      </c>
      <c r="AJ642" t="b">
        <f>NOT(OR(AA642,AB642,AC642,AD642,AE642,AF642,AG642,AH642,AI642))</f>
        <v>0</v>
      </c>
      <c r="AL642" t="b">
        <f>OR(AA642,AB642,AD642,AE642,AF642,AG642,AH642,AI642)</f>
        <v>0</v>
      </c>
      <c r="AM642" t="b">
        <f>IF(Table1[[#This Row],[In vivo?]],IF(Table1[[#This Row],[Cell]],FALSE,TRUE),FALSE)</f>
        <v>0</v>
      </c>
      <c r="AN642" t="b">
        <f>AND(AC642,AL642)</f>
        <v>0</v>
      </c>
      <c r="AO642" t="b">
        <f>IF(Table1[[#This Row],[Cell]],IF(Table1[[#This Row],[In vivo?]],FALSE,TRUE),FALSE)</f>
        <v>1</v>
      </c>
      <c r="AP642" t="b">
        <f>NOT(OR(Table1[[#This Row],[In vivo?]],Table1[[#This Row],[Only in Cell]]))</f>
        <v>0</v>
      </c>
      <c r="AQ642" t="str">
        <f>IF(OR(Table1[[#This Row],[Rodents]],Table1[[#This Row],[Human]],Table1[[#This Row],[Pig]]),OR(ISNUMBER(FIND("pulmonary",C642)),ISNUMBER(FIND("lung",C642))),"NA")</f>
        <v>NA</v>
      </c>
      <c r="AR642" t="str">
        <f>IF(OR(Table1[[#This Row],[Rodents]],Table1[[#This Row],[Human]],Table1[[#This Row],[Pig]]),OR(ISNUMBER(FIND("skin",C642)),ISNUMBER(FIND("dermal",C642))),"NA")</f>
        <v>NA</v>
      </c>
      <c r="AS642" t="str">
        <f>IF(OR(Table1[[#This Row],[Rodents]],Table1[[#This Row],[Human]],Table1[[#This Row],[Pig]]),OR(ISNUMBER(FIND("liver",C642)),ISNUMBER(FIND("hepat",C642))),"NA")</f>
        <v>NA</v>
      </c>
      <c r="AT642" t="str">
        <f>IF(OR(Table1[[#This Row],[Rodents]],Table1[[#This Row],[Human]],Table1[[#This Row],[Pig]]),OR(ISNUMBER(FIND("kidney",C642)),ISNUMBER(FIND("neph",C642))),"NA")</f>
        <v>NA</v>
      </c>
      <c r="AU642" t="str">
        <f>IF(OR(Table1[[#This Row],[Rodents]],Table1[[#This Row],[Human]],Table1[[#This Row],[Pig]]),OR(ISNUMBER(FIND("brain",C642)),ISNUMBER(FIND("neur",C642)),ISNUMBER(FIND("nerv",C642))),"NA")</f>
        <v>NA</v>
      </c>
      <c r="AV642" t="str">
        <f>IF(OR(Table1[[#This Row],[Rodents]],Table1[[#This Row],[Human]],Table1[[#This Row],[Pig]]),OR(ISNUMBER(FIND("heart",C642)),ISNUMBER(FIND("cardi",C642))),"NA")</f>
        <v>NA</v>
      </c>
      <c r="AW642" t="str">
        <f>IF(OR(Table1[[#This Row],[Rodents]],Table1[[#This Row],[Human]],Table1[[#This Row],[Pig]]),OR(ISNUMBER(FIND("gastro",C642)),ISNUMBER(FIND("intesti",C642)),ISNUMBER(FIND("stomach",C642))),"NA")</f>
        <v>NA</v>
      </c>
      <c r="AX642" t="str">
        <f>IF(OR(Table1[[#This Row],[Rodents]],Table1[[#This Row],[Human]],Table1[[#This Row],[Pig]]),NOT(OR(AQ642,AR642,AS642,AT642,AU642,AV642,AW642)),"NA")</f>
        <v>NA</v>
      </c>
      <c r="AY642" t="b">
        <f>OR(ISNUMBER(FIND("SWCNT",C642)),ISNUMBER(FIND("SWNT",C642)),ISNUMBER(FIND("single-wall",C642)),ISNUMBER(FIND("single wall",C642)),ISNUMBER(FIND("Single wall",C642)),ISNUMBER(FIND("Single-wall",C642)),ISNUMBER(FIND("SWCNT",B642)),ISNUMBER(FIND("SWNT",B642)),ISNUMBER(FIND("single-wall",B642)),ISNUMBER(FIND("single wall",B642)),ISNUMBER(FIND("Single-wall",B642)),ISNUMBER(FIND("Single wall",B642)))</f>
        <v>0</v>
      </c>
      <c r="AZ642" t="b">
        <f>OR(ISNUMBER(FIND("MWCNT",C642)),ISNUMBER(FIND("MWNT",C642)),ISNUMBER(FIND("multi-wall",C642)),ISNUMBER(FIND("multi wall",C642)),ISNUMBER(FIND("multiwall",C642)),ISNUMBER(FIND("Multi-wall",C642)),ISNUMBER(FIND("Multi wall",C642)),ISNUMBER(FIND("Multiwall",C642)),ISNUMBER(FIND("MWCNT",B642)),ISNUMBER(FIND("MWNT",B642)),ISNUMBER(FIND("multi-wall",B642)),ISNUMBER(FIND("multi wall",B642)),ISNUMBER(FIND("multiwall",B642)),ISNUMBER(FIND("Multi-wall",B642)),ISNUMBER(FIND("Multi wall",B642)),ISNUMBER(FIND("Multiwall",B642)),ISNUMBER(FIND("Double-wall",B642)),ISNUMBER(FIND("Double wall",B642)),ISNUMBER(FIND("Doublewall",B642)),ISNUMBER(FIND("double-wall",B642)),ISNUMBER(FIND("double wall",B642)),ISNUMBER(FIND("doublewall",B642)))</f>
        <v>0</v>
      </c>
      <c r="BA642" t="b">
        <f>AND(Table1[[#This Row],[SWCNT]],Table1[[#This Row],[MWCNT]])</f>
        <v>0</v>
      </c>
      <c r="BB642" t="b">
        <f>IF(Table1[[#This Row],[SWCNT]]=TRUE,FALSE,IF(Table1[[#This Row],[MWCNT]]=TRUE,FALSE,TRUE))</f>
        <v>1</v>
      </c>
      <c r="BC642" s="18"/>
    </row>
    <row r="643" spans="1:55" ht="259">
      <c r="A643" t="s">
        <v>31</v>
      </c>
      <c r="B643" s="2" t="s">
        <v>32</v>
      </c>
      <c r="C643" s="16" t="s">
        <v>33</v>
      </c>
      <c r="D643" s="17" t="s">
        <v>34</v>
      </c>
      <c r="E643" s="2">
        <v>2023</v>
      </c>
      <c r="F643" t="b">
        <f>OR(ISNUMBER(FIND("cytotoxic",C643)),ISNUMBER(FIND("Cytotoxic",C643)),ISNUMBER(FIND("cellular toxicity",C643)),ISNUMBER(FIND("cell death",C643)),ISNUMBER(FIND("viable",C643)),ISNUMBER(FIND("phytotoxic",C643)),ISNUMBER(FIND("acute toxicity",C643)),ISNUMBER(FIND("MTT",C643)),ISNUMBER(FIND("survival",C643)),ISNUMBER(FIND("prolifer",C643)),ISNUMBER(FIND("apoptosis",C643)),ISNUMBER(FIND("neurotoxic",C643)),ISNUMBER(FIND("  lysis ",C643)),ISNUMBER(FIND("necrosis",C643)),ISNUMBER(FIND("cellular death",C643))*3,ISNUMBER(FIND("LDH",C643)),ISNUMBER(FIND("Acute toxicity",C643)))</f>
        <v>0</v>
      </c>
      <c r="G643" t="b">
        <f>OR(ISNUMBER(FIND("genotoxic",C643)),ISNUMBER(FIND("genotoxicity",C643)),ISNUMBER(FIND("DNA damage",C643)),ISNUMBER(FIND("DNA",C643)),ISNUMBER(FIND("RNA",C643)),ISNUMBER(FIND("mesothelioma",C643)),ISNUMBER(FIND("carcino",C643)),ISNUMBER(FIND("mutagen",C643)),ISNUMBER(FIND("genetic",C643)))</f>
        <v>0</v>
      </c>
      <c r="H643" t="b">
        <f>OR(ISNUMBER(FIND("inflammatory",C643)),ISNUMBER(FIND("inflamm",C643)))</f>
        <v>0</v>
      </c>
      <c r="I643" t="b">
        <f>OR(ISNUMBER(FIND("immune",C643)),ISNUMBER(FIND("immunological",C643)),ISNUMBER(FIND("interleuk",C643)),ISNUMBER(FIND("platelet activation",C643)),ISNUMBER(FIND("monocyte",C643)),ISNUMBER(FIND("leukocyte",C643)),ISNUMBER(FIND("cytokine",C643)),ISNUMBER(FIND("CD4",C643)),ISNUMBER(FIND("CD8",C643)),ISNUMBER(FIND("T-cell",C643)))</f>
        <v>0</v>
      </c>
      <c r="J643" t="b">
        <f>OR(ISNUMBER(FIND("reactive oxygen",C643)),ISNUMBER(FIND("ROS",C643)),ISNUMBER(FIND("free radical",C643)),ISNUMBER(FIND("oxidative stress",C643)),ISNUMBER(FIND("peroxid",C643)),ISNUMBER(FIND("oxidative",C643)),ISNUMBER(FIND("antioxid",C643)))</f>
        <v>1</v>
      </c>
      <c r="K643" t="b">
        <f>OR(ISNUMBER(FIND("autophag",C643)))</f>
        <v>0</v>
      </c>
      <c r="L643" t="b">
        <f>OR(ISNUMBER(FIND("morpholog",C643)))</f>
        <v>0</v>
      </c>
      <c r="M643" t="b">
        <f>OR(ISNUMBER(FIND("fibrosis",C643)),ISNUMBER(FIND("Fibrosis",C643)),ISNUMBER(FIND("fibrot",C643)))</f>
        <v>0</v>
      </c>
      <c r="N643" t="b">
        <f>OR(ISNUMBER(FIND("offspring",C643)),ISNUMBER(FIND("Parental",C643)),ISNUMBER(FIND("parental",C643)),ISNUMBER(FIND("germline",C643)),ISNUMBER(FIND("reproduc",C643)),ISNUMBER(FIND("embryo",C643)))</f>
        <v>0</v>
      </c>
      <c r="O643" t="b">
        <f>OR(ISNUMBER(FIND("metabol",C643)),ISNUMBER(FIND("Metabol",C643)),ISNUMBER(FIND("digest",C643)),ISNUMBER(FIND("mitochon",C643)))</f>
        <v>0</v>
      </c>
      <c r="P643" t="b">
        <f>OR(ISNUMBER(FIND("ecotox",C643)),ISNUMBER(FIND("Ecotox",B643)),ISNUMBER(FIND("ecotox",B643)),ISNUMBER(FIND("Ecotox",C643)))</f>
        <v>0</v>
      </c>
      <c r="Q643" t="b">
        <f>OR(ISNUMBER(FIND("Bioaccum",C643)),ISNUMBER(FIND("bioaccum",C643)),ISNUMBER(FIND("accum",C643)))</f>
        <v>0</v>
      </c>
      <c r="R643" t="b">
        <f>OR(ISNUMBER(FIND("Occupation",C643)),ISNUMBER(FIND("occupation",C643)),ISNUMBER(FIND("worker",C643)),ISNUMBER(FIND("workforce",C643)))</f>
        <v>0</v>
      </c>
      <c r="S643" t="b">
        <f>NOT(OR(F643,G643,H643,I643,J643,K643,L643,M643,N643,O643,P643,Q643,R643))</f>
        <v>0</v>
      </c>
      <c r="U643" t="b">
        <f>OR(Table1[[#This Row],[Inflammation]],Table1[[#This Row],[Immune]])</f>
        <v>0</v>
      </c>
      <c r="V643" t="str">
        <f>IF(OR(Table1[[#This Row],[Rodents]],Table1[[#This Row],[Human]],Table1[[#This Row],[Pig]]),OR(ISNUMBER(FIND("intratrach",C643)),ISNUMBER(FIND("nasal ",C643)),ISNUMBER(FIND("instill",C643))),"NA")</f>
        <v>NA</v>
      </c>
      <c r="W643" t="str">
        <f>IF(OR(Table1[[#This Row],[Rodents]],Table1[[#This Row],[Human]],Table1[[#This Row],[Pig]]),OR(ISNUMBER(FIND("dermal",C643)),ISNUMBER(FIND("skin ",C643))),"NA")</f>
        <v>NA</v>
      </c>
      <c r="X643" t="str">
        <f>IF(OR(Table1[[#This Row],[Rodents]],Table1[[#This Row],[Human]],Table1[[#This Row],[Pig]]),OR(ISNUMBER(FIND("injected",C643)),ISNUMBER(FIND("periton",C643)),ISNUMBER(FIND("intrascrot",C643))),"NA")</f>
        <v>NA</v>
      </c>
      <c r="Y643" t="str">
        <f>IF(OR(Table1[[#This Row],[Rodents]],Table1[[#This Row],[Human]],Table1[[#This Row],[Pig]]),NOT(OR(Table1[[#This Row],[Inhaled/Intratracheal/intranasal]],Table1[[#This Row],[Dermal]],Table1[[#This Row],[Injected]])),"NA")</f>
        <v>NA</v>
      </c>
      <c r="AA643" t="b">
        <f>OR(ISNUMBER(FIND("fish ",C643)),ISNUMBER(FIND("Fish ",C643)),ISNUMBER(FIND("aquatic",C643)),ISNUMBER(FIND("daphnids",C643)),ISNUMBER(FIND("Carcinus maenas",C643)),ISNUMBER(FIND("Daphnia",C643)),ISNUMBER(FIND("Ruditapes philippinarum",C643)),ISNUMBER(FIND("daphnia",C643)),ISNUMBER(FIND("marine",C643)),ISNUMBER(FIND("mussel",C643)),ISNUMBER(FIND("algae",C643)),ISNUMBER(FIND("Donax faba",C643)),ISNUMBER(FIND("estuarine",C643)),ISNUMBER(FIND("snail",C643)),ISNUMBER(FIND("Prorocentrum donghaiense",C643)) )</f>
        <v>1</v>
      </c>
      <c r="AB643" t="b">
        <f>OR(ISNUMBER(FIND(" rat ",C643)),ISNUMBER(FIND(" rats ",C643)),ISNUMBER(FIND(" Rats ",C643)),ISNUMBER(FIND(" Rat ",C643)),ISNUMBER(FIND(" rat.",C643)),ISNUMBER(FIND(" rats.",C643)),ISNUMBER(FIND("mouse",C643)),ISNUMBER(FIND("mice",C643)), ISNUMBER(FIND(" Mice",C643)))</f>
        <v>0</v>
      </c>
      <c r="AC643" t="b">
        <f>OR(ISNUMBER(FIND(" cell ",C643)),ISNUMBER(FIND("fibroblast",C643)),ISNUMBER(FIND("macrophage",C643)),ISNUMBER(FIND("epithelial",C643)),ISNUMBER(FIND("endothelial",C643)),ISNUMBER(FIND("neuron",C643)),ISNUMBER(FIND(" cells ",C643)),ISNUMBER(FIND("RBC",C643)),ISNUMBER(FIND("mitochond",C643)),ISNUMBER(FIND("adipocyte",C643)),ISNUMBER(FIND("osteo",C643)),ISNUMBER(FIND("keratin",C643)),ISNUMBER(FIND(" cell's ",C643)),ISNUMBER(FIND("eukary",C643)),ISNUMBER(FIND("sperm",C643)))</f>
        <v>0</v>
      </c>
      <c r="AD643" t="b">
        <f>OR(ISNUMBER(FIND("human",B643)),ISNUMBER(FIND("workers",B643)),ISNUMBER(FIND("workforces",B643)),ISNUMBER(FIND("occupational",B643)),ISNUMBER(FIND("Case report",B643)),ISNUMBER(FIND("Workplaces",B643)),ISNUMBER(FIND("worker",B643)))</f>
        <v>0</v>
      </c>
      <c r="AE643" t="b">
        <f>OR(ISNUMBER(FIND(" plant ",C643)),ISNUMBER(FIND("Plant ",C643)),ISNUMBER(FIND("tomato",C643)),ISNUMBER(FIND("plants",C643)),ISNUMBER(FIND("Plants",C643)),ISNUMBER(FIND("algae",C643)),ISNUMBER(FIND("lettuce",C643)),ISNUMBER(FIND("green gram sprouts ",C643)),ISNUMBER(FIND("Cucurbita pepo",C643)),ISNUMBER(FIND("bean ",C643)),ISNUMBER(FIND("chloroplast",C643)),ISNUMBER(FIND("chlorophyll",C643)),ISNUMBER(FIND("seedling",C643)),ISNUMBER(FIND("canola",C643)),ISNUMBER(FIND("shoot",C643)),ISNUMBER(FIND("photosynthes",C643)),ISNUMBER(FIND(" leaves ",C643)),,ISNUMBER(FIND("agriculture",C643)),ISNUMBER(FIND(" crops ",C643)))</f>
        <v>1</v>
      </c>
      <c r="AF643" t="b">
        <f>OR(ISNUMBER(FIND("bacteria",C643)),ISNUMBER(FIND("Bacteria",C643)),ISNUMBER(FIND("Bacterium",C643)),ISNUMBER(FIND("bacterium",C643)),ISNUMBER(FIND(" coli ",C643)))</f>
        <v>0</v>
      </c>
      <c r="AG643" t="b">
        <f>OR(ISNUMBER(FIND("fungi",C643)),ISNUMBER(FIND("Fungi",C643)),ISNUMBER(FIND("fungus",C643)),ISNUMBER(FIND("Fungus",C643)),ISNUMBER(FIND("mushroom",C643)),ISNUMBER(FIND("Mushroom",C643)),ISNUMBER(FIND(" mold ",C643)))</f>
        <v>0</v>
      </c>
      <c r="AH643" t="b">
        <f>OR(ISNUMBER(FIND("Pig ",C643)),ISNUMBER(FIND("pig ",C643)),ISNUMBER(FIND("Pigs ",C643)),ISNUMBER(FIND("pigs ",C643)))</f>
        <v>0</v>
      </c>
      <c r="AI643" t="b">
        <f>OR(ISNUMBER(FIND(" C. elegans",C643)),ISNUMBER(FIND("Caenorhabditis elegans",C643)),ISNUMBER(FIND("earthworms",C643)),ISNUMBER(FIND(" Ficopomatus enigmaticus",C643)),ISNUMBER(FIND("larva",C643)),ISNUMBER(FIND("Lumbriculus variegatus",C643)),ISNUMBER(FIND("nematode",C643)))</f>
        <v>0</v>
      </c>
      <c r="AJ643" t="b">
        <f>NOT(OR(AA643,AB643,AC643,AD643,AE643,AF643,AG643,AH643,AI643))</f>
        <v>0</v>
      </c>
      <c r="AL643" t="b">
        <f>OR(AA643,AB643,AD643,AE643,AF643,AG643,AH643,AI643)</f>
        <v>1</v>
      </c>
      <c r="AM643" t="b">
        <f>IF(Table1[[#This Row],[In vivo?]],IF(Table1[[#This Row],[Cell]],FALSE,TRUE),FALSE)</f>
        <v>1</v>
      </c>
      <c r="AN643" t="b">
        <f>AND(AC643,AL643)</f>
        <v>0</v>
      </c>
      <c r="AO643" t="b">
        <f>IF(Table1[[#This Row],[Cell]],IF(Table1[[#This Row],[In vivo?]],FALSE,TRUE),FALSE)</f>
        <v>0</v>
      </c>
      <c r="AP643" t="b">
        <f>NOT(OR(Table1[[#This Row],[In vivo?]],Table1[[#This Row],[Only in Cell]]))</f>
        <v>0</v>
      </c>
      <c r="AQ643" t="str">
        <f>IF(OR(Table1[[#This Row],[Rodents]],Table1[[#This Row],[Human]],Table1[[#This Row],[Pig]]),OR(ISNUMBER(FIND("pulmonary",C643)),ISNUMBER(FIND("lung",C643))),"NA")</f>
        <v>NA</v>
      </c>
      <c r="AR643" t="str">
        <f>IF(OR(Table1[[#This Row],[Rodents]],Table1[[#This Row],[Human]],Table1[[#This Row],[Pig]]),OR(ISNUMBER(FIND("skin",C643)),ISNUMBER(FIND("dermal",C643))),"NA")</f>
        <v>NA</v>
      </c>
      <c r="AS643" t="str">
        <f>IF(OR(Table1[[#This Row],[Rodents]],Table1[[#This Row],[Human]],Table1[[#This Row],[Pig]]),OR(ISNUMBER(FIND("liver",C643)),ISNUMBER(FIND("hepat",C643))),"NA")</f>
        <v>NA</v>
      </c>
      <c r="AT643" t="str">
        <f>IF(OR(Table1[[#This Row],[Rodents]],Table1[[#This Row],[Human]],Table1[[#This Row],[Pig]]),OR(ISNUMBER(FIND("kidney",C643)),ISNUMBER(FIND("neph",C643))),"NA")</f>
        <v>NA</v>
      </c>
      <c r="AU643" t="str">
        <f>IF(OR(Table1[[#This Row],[Rodents]],Table1[[#This Row],[Human]],Table1[[#This Row],[Pig]]),OR(ISNUMBER(FIND("brain",C643)),ISNUMBER(FIND("neur",C643)),ISNUMBER(FIND("nerv",C643))),"NA")</f>
        <v>NA</v>
      </c>
      <c r="AV643" t="str">
        <f>IF(OR(Table1[[#This Row],[Rodents]],Table1[[#This Row],[Human]],Table1[[#This Row],[Pig]]),OR(ISNUMBER(FIND("heart",C643)),ISNUMBER(FIND("cardi",C643))),"NA")</f>
        <v>NA</v>
      </c>
      <c r="AW643" t="str">
        <f>IF(OR(Table1[[#This Row],[Rodents]],Table1[[#This Row],[Human]],Table1[[#This Row],[Pig]]),OR(ISNUMBER(FIND("gastro",C643)),ISNUMBER(FIND("intesti",C643)),ISNUMBER(FIND("stomach",C643))),"NA")</f>
        <v>NA</v>
      </c>
      <c r="AX643" t="str">
        <f>IF(OR(Table1[[#This Row],[Rodents]],Table1[[#This Row],[Human]],Table1[[#This Row],[Pig]]),NOT(OR(AQ643,AR643,AS643,AT643,AU643,AV643,AW643)),"NA")</f>
        <v>NA</v>
      </c>
      <c r="AY643" t="b">
        <f>OR(ISNUMBER(FIND("SWCNT",C643)),ISNUMBER(FIND("SWNT",C643)),ISNUMBER(FIND("single-wall",C643)),ISNUMBER(FIND("single wall",C643)),ISNUMBER(FIND("Single wall",C643)),ISNUMBER(FIND("Single-wall",C643)),ISNUMBER(FIND("SWCNT",B643)),ISNUMBER(FIND("SWNT",B643)),ISNUMBER(FIND("single-wall",B643)),ISNUMBER(FIND("single wall",B643)),ISNUMBER(FIND("Single-wall",B643)),ISNUMBER(FIND("Single wall",B643)))</f>
        <v>0</v>
      </c>
      <c r="AZ643" t="b">
        <f>OR(ISNUMBER(FIND("MWCNT",C643)),ISNUMBER(FIND("MWNT",C643)),ISNUMBER(FIND("multi-wall",C643)),ISNUMBER(FIND("multi wall",C643)),ISNUMBER(FIND("multiwall",C643)),ISNUMBER(FIND("Multi-wall",C643)),ISNUMBER(FIND("Multi wall",C643)),ISNUMBER(FIND("Multiwall",C643)),ISNUMBER(FIND("MWCNT",B643)),ISNUMBER(FIND("MWNT",B643)),ISNUMBER(FIND("multi-wall",B643)),ISNUMBER(FIND("multi wall",B643)),ISNUMBER(FIND("multiwall",B643)),ISNUMBER(FIND("Multi-wall",B643)),ISNUMBER(FIND("Multi wall",B643)),ISNUMBER(FIND("Multiwall",B643)),ISNUMBER(FIND("Double-wall",B643)),ISNUMBER(FIND("Double wall",B643)),ISNUMBER(FIND("Doublewall",B643)),ISNUMBER(FIND("double-wall",B643)),ISNUMBER(FIND("double wall",B643)),ISNUMBER(FIND("doublewall",B643)))</f>
        <v>1</v>
      </c>
      <c r="BA643" t="b">
        <f>AND(Table1[[#This Row],[SWCNT]],Table1[[#This Row],[MWCNT]])</f>
        <v>0</v>
      </c>
      <c r="BB643" t="b">
        <f>IF(Table1[[#This Row],[SWCNT]]=TRUE,FALSE,IF(Table1[[#This Row],[MWCNT]]=TRUE,FALSE,TRUE))</f>
        <v>0</v>
      </c>
      <c r="BC643" s="18"/>
    </row>
    <row r="644" spans="1:55" ht="314.5">
      <c r="A644" t="s">
        <v>829</v>
      </c>
      <c r="B644" s="2" t="s">
        <v>833</v>
      </c>
      <c r="C644" s="16" t="s">
        <v>837</v>
      </c>
      <c r="D644" s="17" t="s">
        <v>403</v>
      </c>
      <c r="E644" s="2">
        <v>2021</v>
      </c>
      <c r="F644" t="b">
        <f>OR(ISNUMBER(FIND("cytotoxic",C644)),ISNUMBER(FIND("Cytotoxic",C644)),ISNUMBER(FIND("cellular toxicity",C644)),ISNUMBER(FIND("cell death",C644)),ISNUMBER(FIND("viable",C644)),ISNUMBER(FIND("phytotoxic",C644)),ISNUMBER(FIND("acute toxicity",C644)),ISNUMBER(FIND("MTT",C644)),ISNUMBER(FIND("survival",C644)),ISNUMBER(FIND("prolifer",C644)),ISNUMBER(FIND("apoptosis",C644)),ISNUMBER(FIND("neurotoxic",C644)),ISNUMBER(FIND("  lysis ",C644)),ISNUMBER(FIND("necrosis",C644)),ISNUMBER(FIND("cellular death",C644))*3,ISNUMBER(FIND("LDH",C644)),ISNUMBER(FIND("Acute toxicity",C644)))</f>
        <v>0</v>
      </c>
      <c r="G644" t="b">
        <f>OR(ISNUMBER(FIND("genotoxic",C644)),ISNUMBER(FIND("genotoxicity",C644)),ISNUMBER(FIND("DNA damage",C644)),ISNUMBER(FIND("DNA",C644)),ISNUMBER(FIND("RNA",C644)),ISNUMBER(FIND("mesothelioma",C644)),ISNUMBER(FIND("carcino",C644)),ISNUMBER(FIND("mutagen",C644)),ISNUMBER(FIND("genetic",C644)))</f>
        <v>0</v>
      </c>
      <c r="H644" t="b">
        <f>OR(ISNUMBER(FIND("inflammatory",C644)),ISNUMBER(FIND("inflamm",C644)))</f>
        <v>0</v>
      </c>
      <c r="I644" t="b">
        <f>OR(ISNUMBER(FIND("immune",C644)),ISNUMBER(FIND("immunological",C644)),ISNUMBER(FIND("interleuk",C644)),ISNUMBER(FIND("platelet activation",C644)),ISNUMBER(FIND("monocyte",C644)),ISNUMBER(FIND("leukocyte",C644)),ISNUMBER(FIND("cytokine",C644)),ISNUMBER(FIND("CD4",C644)),ISNUMBER(FIND("CD8",C644)),ISNUMBER(FIND("T-cell",C644)))</f>
        <v>0</v>
      </c>
      <c r="J644" t="b">
        <f>OR(ISNUMBER(FIND("reactive oxygen",C644)),ISNUMBER(FIND("ROS",C644)),ISNUMBER(FIND("free radical",C644)),ISNUMBER(FIND("oxidative stress",C644)),ISNUMBER(FIND("peroxid",C644)),ISNUMBER(FIND("oxidative",C644)),ISNUMBER(FIND("antioxid",C644)))</f>
        <v>1</v>
      </c>
      <c r="K644" t="b">
        <f>OR(ISNUMBER(FIND("autophag",C644)))</f>
        <v>0</v>
      </c>
      <c r="L644" t="b">
        <f>OR(ISNUMBER(FIND("morpholog",C644)))</f>
        <v>0</v>
      </c>
      <c r="M644" t="b">
        <f>OR(ISNUMBER(FIND("fibrosis",C644)),ISNUMBER(FIND("Fibrosis",C644)),ISNUMBER(FIND("fibrot",C644)))</f>
        <v>0</v>
      </c>
      <c r="N644" t="b">
        <f>OR(ISNUMBER(FIND("offspring",C644)),ISNUMBER(FIND("Parental",C644)),ISNUMBER(FIND("parental",C644)),ISNUMBER(FIND("germline",C644)),ISNUMBER(FIND("reproduc",C644)),ISNUMBER(FIND("embryo",C644)))</f>
        <v>0</v>
      </c>
      <c r="O644" t="b">
        <f>OR(ISNUMBER(FIND("metabol",C644)),ISNUMBER(FIND("Metabol",C644)),ISNUMBER(FIND("digest",C644)),ISNUMBER(FIND("mitochon",C644)))</f>
        <v>0</v>
      </c>
      <c r="P644" t="b">
        <f>OR(ISNUMBER(FIND("ecotox",C644)),ISNUMBER(FIND("Ecotox",B644)),ISNUMBER(FIND("ecotox",B644)),ISNUMBER(FIND("Ecotox",C644)))</f>
        <v>0</v>
      </c>
      <c r="Q644" t="b">
        <f>OR(ISNUMBER(FIND("Bioaccum",C644)),ISNUMBER(FIND("bioaccum",C644)),ISNUMBER(FIND("accum",C644)))</f>
        <v>0</v>
      </c>
      <c r="R644" t="b">
        <f>OR(ISNUMBER(FIND("Occupation",C644)),ISNUMBER(FIND("occupation",C644)),ISNUMBER(FIND("worker",C644)),ISNUMBER(FIND("workforce",C644)))</f>
        <v>1</v>
      </c>
      <c r="S644" t="b">
        <f>NOT(OR(F644,G644,H644,I644,J644,K644,L644,M644,N644,O644,P644,Q644,R644))</f>
        <v>0</v>
      </c>
      <c r="U644" t="b">
        <f>OR(Table1[[#This Row],[Inflammation]],Table1[[#This Row],[Immune]])</f>
        <v>0</v>
      </c>
      <c r="V644" t="b">
        <f>IF(OR(Table1[[#This Row],[Rodents]],Table1[[#This Row],[Human]],Table1[[#This Row],[Pig]]),OR(ISNUMBER(FIND("intratrach",C644)),ISNUMBER(FIND("nasal ",C644)),ISNUMBER(FIND("instill",C644))),"NA")</f>
        <v>0</v>
      </c>
      <c r="W644" t="b">
        <f>IF(OR(Table1[[#This Row],[Rodents]],Table1[[#This Row],[Human]],Table1[[#This Row],[Pig]]),OR(ISNUMBER(FIND("dermal",C644)),ISNUMBER(FIND("skin ",C644))),"NA")</f>
        <v>0</v>
      </c>
      <c r="X644" t="b">
        <f>IF(OR(Table1[[#This Row],[Rodents]],Table1[[#This Row],[Human]],Table1[[#This Row],[Pig]]),OR(ISNUMBER(FIND("injected",C644)),ISNUMBER(FIND("periton",C644)),ISNUMBER(FIND("intrascrot",C644))),"NA")</f>
        <v>0</v>
      </c>
      <c r="Y644" t="b">
        <f>IF(OR(Table1[[#This Row],[Rodents]],Table1[[#This Row],[Human]],Table1[[#This Row],[Pig]]),NOT(OR(Table1[[#This Row],[Inhaled/Intratracheal/intranasal]],Table1[[#This Row],[Dermal]],Table1[[#This Row],[Injected]])),"NA")</f>
        <v>1</v>
      </c>
      <c r="AA644" t="b">
        <f>OR(ISNUMBER(FIND("fish ",C644)),ISNUMBER(FIND("Fish ",C644)),ISNUMBER(FIND("aquatic",C644)),ISNUMBER(FIND("daphnids",C644)),ISNUMBER(FIND("Carcinus maenas",C644)),ISNUMBER(FIND("Daphnia",C644)),ISNUMBER(FIND("Ruditapes philippinarum",C644)),ISNUMBER(FIND("daphnia",C644)),ISNUMBER(FIND("marine",C644)),ISNUMBER(FIND("mussel",C644)),ISNUMBER(FIND("algae",C644)),ISNUMBER(FIND("Donax faba",C644)),ISNUMBER(FIND("estuarine",C644)),ISNUMBER(FIND("snail",C644)),ISNUMBER(FIND("Prorocentrum donghaiense",C644)) )</f>
        <v>0</v>
      </c>
      <c r="AB644" t="b">
        <f>OR(ISNUMBER(FIND(" rat ",C644)),ISNUMBER(FIND(" rats ",C644)),ISNUMBER(FIND(" Rats ",C644)),ISNUMBER(FIND(" Rat ",C644)),ISNUMBER(FIND(" rat.",C644)),ISNUMBER(FIND(" rats.",C644)),ISNUMBER(FIND("mouse",C644)),ISNUMBER(FIND("mice",C644)), ISNUMBER(FIND(" Mice",C644)))</f>
        <v>0</v>
      </c>
      <c r="AC644" t="b">
        <f>OR(ISNUMBER(FIND(" cell ",C644)),ISNUMBER(FIND("fibroblast",C644)),ISNUMBER(FIND("macrophage",C644)),ISNUMBER(FIND("epithelial",C644)),ISNUMBER(FIND("endothelial",C644)),ISNUMBER(FIND("neuron",C644)),ISNUMBER(FIND(" cells ",C644)),ISNUMBER(FIND("RBC",C644)),ISNUMBER(FIND("mitochond",C644)),ISNUMBER(FIND("adipocyte",C644)),ISNUMBER(FIND("osteo",C644)),ISNUMBER(FIND("keratin",C644)),ISNUMBER(FIND(" cell's ",C644)),ISNUMBER(FIND("eukary",C644)),ISNUMBER(FIND("sperm",C644)))</f>
        <v>0</v>
      </c>
      <c r="AD644" t="b">
        <f>OR(ISNUMBER(FIND("human",B644)),ISNUMBER(FIND("workers",B644)),ISNUMBER(FIND("workforces",B644)),ISNUMBER(FIND("occupational",B644)),ISNUMBER(FIND("Case report",B644)),ISNUMBER(FIND("Workplaces",B644)),ISNUMBER(FIND("worker",B644)))</f>
        <v>1</v>
      </c>
      <c r="AE644" t="b">
        <f>OR(ISNUMBER(FIND(" plant ",C644)),ISNUMBER(FIND("Plant ",C644)),ISNUMBER(FIND("tomato",C644)),ISNUMBER(FIND("plants",C644)),ISNUMBER(FIND("Plants",C644)),ISNUMBER(FIND("algae",C644)),ISNUMBER(FIND("lettuce",C644)),ISNUMBER(FIND("green gram sprouts ",C644)),ISNUMBER(FIND("Cucurbita pepo",C644)),ISNUMBER(FIND("bean ",C644)),ISNUMBER(FIND("chloroplast",C644)),ISNUMBER(FIND("chlorophyll",C644)),ISNUMBER(FIND("seedling",C644)),ISNUMBER(FIND("canola",C644)),ISNUMBER(FIND("shoot",C644)),ISNUMBER(FIND("photosynthes",C644)),ISNUMBER(FIND(" leaves ",C644)),,ISNUMBER(FIND("agriculture",C644)),ISNUMBER(FIND(" crops ",C644)))</f>
        <v>0</v>
      </c>
      <c r="AF644" t="b">
        <f>OR(ISNUMBER(FIND("bacteria",C644)),ISNUMBER(FIND("Bacteria",C644)),ISNUMBER(FIND("Bacterium",C644)),ISNUMBER(FIND("bacterium",C644)),ISNUMBER(FIND(" coli ",C644)))</f>
        <v>0</v>
      </c>
      <c r="AG644" t="b">
        <f>OR(ISNUMBER(FIND("fungi",C644)),ISNUMBER(FIND("Fungi",C644)),ISNUMBER(FIND("fungus",C644)),ISNUMBER(FIND("Fungus",C644)),ISNUMBER(FIND("mushroom",C644)),ISNUMBER(FIND("Mushroom",C644)),ISNUMBER(FIND(" mold ",C644)))</f>
        <v>0</v>
      </c>
      <c r="AH644" t="b">
        <f>OR(ISNUMBER(FIND("Pig ",C644)),ISNUMBER(FIND("pig ",C644)),ISNUMBER(FIND("Pigs ",C644)),ISNUMBER(FIND("pigs ",C644)))</f>
        <v>0</v>
      </c>
      <c r="AI644" t="b">
        <f>OR(ISNUMBER(FIND(" C. elegans",C644)),ISNUMBER(FIND("Caenorhabditis elegans",C644)),ISNUMBER(FIND("earthworms",C644)),ISNUMBER(FIND(" Ficopomatus enigmaticus",C644)),ISNUMBER(FIND("larva",C644)),ISNUMBER(FIND("Lumbriculus variegatus",C644)),ISNUMBER(FIND("nematode",C644)))</f>
        <v>0</v>
      </c>
      <c r="AJ644" t="b">
        <f>NOT(OR(AA644,AB644,AC644,AD644,AE644,AF644,AG644,AH644,AI644))</f>
        <v>0</v>
      </c>
      <c r="AL644" t="b">
        <f>OR(AA644,AB644,AD644,AE644,AF644,AG644,AH644,AI644)</f>
        <v>1</v>
      </c>
      <c r="AM644" t="b">
        <f>IF(Table1[[#This Row],[In vivo?]],IF(Table1[[#This Row],[Cell]],FALSE,TRUE),FALSE)</f>
        <v>1</v>
      </c>
      <c r="AN644" t="b">
        <f>AND(AC644,AL644)</f>
        <v>0</v>
      </c>
      <c r="AO644" t="b">
        <f>IF(Table1[[#This Row],[Cell]],IF(Table1[[#This Row],[In vivo?]],FALSE,TRUE),FALSE)</f>
        <v>0</v>
      </c>
      <c r="AP644" t="b">
        <f>NOT(OR(Table1[[#This Row],[In vivo?]],Table1[[#This Row],[Only in Cell]]))</f>
        <v>0</v>
      </c>
      <c r="AQ644" t="b">
        <f>IF(OR(Table1[[#This Row],[Rodents]],Table1[[#This Row],[Human]],Table1[[#This Row],[Pig]]),OR(ISNUMBER(FIND("pulmonary",C644)),ISNUMBER(FIND("lung",C644))),"NA")</f>
        <v>0</v>
      </c>
      <c r="AR644" t="b">
        <f>IF(OR(Table1[[#This Row],[Rodents]],Table1[[#This Row],[Human]],Table1[[#This Row],[Pig]]),OR(ISNUMBER(FIND("skin",C644)),ISNUMBER(FIND("dermal",C644))),"NA")</f>
        <v>0</v>
      </c>
      <c r="AS644" t="b">
        <f>IF(OR(Table1[[#This Row],[Rodents]],Table1[[#This Row],[Human]],Table1[[#This Row],[Pig]]),OR(ISNUMBER(FIND("liver",C644)),ISNUMBER(FIND("hepat",C644))),"NA")</f>
        <v>0</v>
      </c>
      <c r="AT644" t="b">
        <f>IF(OR(Table1[[#This Row],[Rodents]],Table1[[#This Row],[Human]],Table1[[#This Row],[Pig]]),OR(ISNUMBER(FIND("kidney",C644)),ISNUMBER(FIND("neph",C644))),"NA")</f>
        <v>0</v>
      </c>
      <c r="AU644" t="b">
        <f>IF(OR(Table1[[#This Row],[Rodents]],Table1[[#This Row],[Human]],Table1[[#This Row],[Pig]]),OR(ISNUMBER(FIND("brain",C644)),ISNUMBER(FIND("neur",C644)),ISNUMBER(FIND("nerv",C644))),"NA")</f>
        <v>0</v>
      </c>
      <c r="AV644" t="b">
        <f>IF(OR(Table1[[#This Row],[Rodents]],Table1[[#This Row],[Human]],Table1[[#This Row],[Pig]]),OR(ISNUMBER(FIND("heart",C644)),ISNUMBER(FIND("cardi",C644))),"NA")</f>
        <v>0</v>
      </c>
      <c r="AW644" t="b">
        <f>IF(OR(Table1[[#This Row],[Rodents]],Table1[[#This Row],[Human]],Table1[[#This Row],[Pig]]),OR(ISNUMBER(FIND("gastro",C644)),ISNUMBER(FIND("intesti",C644)),ISNUMBER(FIND("stomach",C644))),"NA")</f>
        <v>0</v>
      </c>
      <c r="AX644" t="b">
        <f>IF(OR(Table1[[#This Row],[Rodents]],Table1[[#This Row],[Human]],Table1[[#This Row],[Pig]]),NOT(OR(AQ644,AR644,AS644,AT644,AU644,AV644,AW644)),"NA")</f>
        <v>1</v>
      </c>
      <c r="AY644" t="b">
        <f>OR(ISNUMBER(FIND("SWCNT",C644)),ISNUMBER(FIND("SWNT",C644)),ISNUMBER(FIND("single-wall",C644)),ISNUMBER(FIND("single wall",C644)),ISNUMBER(FIND("Single wall",C644)),ISNUMBER(FIND("Single-wall",C644)),ISNUMBER(FIND("SWCNT",B644)),ISNUMBER(FIND("SWNT",B644)),ISNUMBER(FIND("single-wall",B644)),ISNUMBER(FIND("single wall",B644)),ISNUMBER(FIND("Single-wall",B644)),ISNUMBER(FIND("Single wall",B644)))</f>
        <v>0</v>
      </c>
      <c r="AZ644" t="b">
        <f>OR(ISNUMBER(FIND("MWCNT",C644)),ISNUMBER(FIND("MWNT",C644)),ISNUMBER(FIND("multi-wall",C644)),ISNUMBER(FIND("multi wall",C644)),ISNUMBER(FIND("multiwall",C644)),ISNUMBER(FIND("Multi-wall",C644)),ISNUMBER(FIND("Multi wall",C644)),ISNUMBER(FIND("Multiwall",C644)),ISNUMBER(FIND("MWCNT",B644)),ISNUMBER(FIND("MWNT",B644)),ISNUMBER(FIND("multi-wall",B644)),ISNUMBER(FIND("multi wall",B644)),ISNUMBER(FIND("multiwall",B644)),ISNUMBER(FIND("Multi-wall",B644)),ISNUMBER(FIND("Multi wall",B644)),ISNUMBER(FIND("Multiwall",B644)),ISNUMBER(FIND("Double-wall",B644)),ISNUMBER(FIND("Double wall",B644)),ISNUMBER(FIND("Doublewall",B644)),ISNUMBER(FIND("double-wall",B644)),ISNUMBER(FIND("double wall",B644)),ISNUMBER(FIND("doublewall",B644)))</f>
        <v>0</v>
      </c>
      <c r="BA644" t="b">
        <f>AND(Table1[[#This Row],[SWCNT]],Table1[[#This Row],[MWCNT]])</f>
        <v>0</v>
      </c>
      <c r="BB644" t="b">
        <f>IF(Table1[[#This Row],[SWCNT]]=TRUE,FALSE,IF(Table1[[#This Row],[MWCNT]]=TRUE,FALSE,TRUE))</f>
        <v>1</v>
      </c>
      <c r="BC644" s="18"/>
    </row>
    <row r="645" spans="1:55" ht="240.5">
      <c r="A645" t="s">
        <v>3147</v>
      </c>
      <c r="B645" s="2" t="s">
        <v>3152</v>
      </c>
      <c r="C645" s="16" t="s">
        <v>3157</v>
      </c>
      <c r="D645" s="17" t="s">
        <v>403</v>
      </c>
      <c r="E645" s="2">
        <v>2015</v>
      </c>
      <c r="F645" t="b">
        <f>OR(ISNUMBER(FIND("cytotoxic",C645)),ISNUMBER(FIND("Cytotoxic",C645)),ISNUMBER(FIND("cellular toxicity",C645)),ISNUMBER(FIND("cell death",C645)),ISNUMBER(FIND("viable",C645)),ISNUMBER(FIND("phytotoxic",C645)),ISNUMBER(FIND("acute toxicity",C645)),ISNUMBER(FIND("MTT",C645)),ISNUMBER(FIND("survival",C645)),ISNUMBER(FIND("prolifer",C645)),ISNUMBER(FIND("apoptosis",C645)),ISNUMBER(FIND("neurotoxic",C645)),ISNUMBER(FIND("  lysis ",C645)),ISNUMBER(FIND("necrosis",C645)),ISNUMBER(FIND("cellular death",C645))*3,ISNUMBER(FIND("LDH",C645)),ISNUMBER(FIND("Acute toxicity",C645)))</f>
        <v>1</v>
      </c>
      <c r="G645" t="b">
        <f>OR(ISNUMBER(FIND("genotoxic",C645)),ISNUMBER(FIND("genotoxicity",C645)),ISNUMBER(FIND("DNA damage",C645)),ISNUMBER(FIND("DNA",C645)),ISNUMBER(FIND("RNA",C645)),ISNUMBER(FIND("mesothelioma",C645)),ISNUMBER(FIND("carcino",C645)),ISNUMBER(FIND("mutagen",C645)),ISNUMBER(FIND("genetic",C645)))</f>
        <v>0</v>
      </c>
      <c r="H645" t="b">
        <f>OR(ISNUMBER(FIND("inflammatory",C645)),ISNUMBER(FIND("inflamm",C645)))</f>
        <v>0</v>
      </c>
      <c r="I645" t="b">
        <f>OR(ISNUMBER(FIND("immune",C645)),ISNUMBER(FIND("immunological",C645)),ISNUMBER(FIND("interleuk",C645)),ISNUMBER(FIND("platelet activation",C645)),ISNUMBER(FIND("monocyte",C645)),ISNUMBER(FIND("leukocyte",C645)),ISNUMBER(FIND("cytokine",C645)),ISNUMBER(FIND("CD4",C645)),ISNUMBER(FIND("CD8",C645)),ISNUMBER(FIND("T-cell",C645)))</f>
        <v>0</v>
      </c>
      <c r="J645" t="b">
        <f>OR(ISNUMBER(FIND("reactive oxygen",C645)),ISNUMBER(FIND("ROS",C645)),ISNUMBER(FIND("free radical",C645)),ISNUMBER(FIND("oxidative stress",C645)),ISNUMBER(FIND("peroxid",C645)),ISNUMBER(FIND("oxidative",C645)),ISNUMBER(FIND("antioxid",C645)))</f>
        <v>1</v>
      </c>
      <c r="K645" t="b">
        <f>OR(ISNUMBER(FIND("autophag",C645)))</f>
        <v>0</v>
      </c>
      <c r="L645" t="b">
        <f>OR(ISNUMBER(FIND("morpholog",C645)))</f>
        <v>0</v>
      </c>
      <c r="M645" t="b">
        <f>OR(ISNUMBER(FIND("fibrosis",C645)),ISNUMBER(FIND("Fibrosis",C645)),ISNUMBER(FIND("fibrot",C645)))</f>
        <v>0</v>
      </c>
      <c r="N645" t="b">
        <f>OR(ISNUMBER(FIND("offspring",C645)),ISNUMBER(FIND("Parental",C645)),ISNUMBER(FIND("parental",C645)),ISNUMBER(FIND("germline",C645)),ISNUMBER(FIND("reproduc",C645)),ISNUMBER(FIND("embryo",C645)))</f>
        <v>0</v>
      </c>
      <c r="O645" t="b">
        <f>OR(ISNUMBER(FIND("metabol",C645)),ISNUMBER(FIND("Metabol",C645)),ISNUMBER(FIND("digest",C645)),ISNUMBER(FIND("mitochon",C645)))</f>
        <v>0</v>
      </c>
      <c r="P645" t="b">
        <f>OR(ISNUMBER(FIND("ecotox",C645)),ISNUMBER(FIND("Ecotox",B645)),ISNUMBER(FIND("ecotox",B645)),ISNUMBER(FIND("Ecotox",C645)))</f>
        <v>0</v>
      </c>
      <c r="Q645" t="b">
        <f>OR(ISNUMBER(FIND("Bioaccum",C645)),ISNUMBER(FIND("bioaccum",C645)),ISNUMBER(FIND("accum",C645)))</f>
        <v>1</v>
      </c>
      <c r="R645" t="b">
        <f>OR(ISNUMBER(FIND("Occupation",C645)),ISNUMBER(FIND("occupation",C645)),ISNUMBER(FIND("worker",C645)),ISNUMBER(FIND("workforce",C645)))</f>
        <v>0</v>
      </c>
      <c r="S645" t="b">
        <f>NOT(OR(F645,G645,H645,I645,J645,K645,L645,M645,N645,O645,P645,Q645,R645))</f>
        <v>0</v>
      </c>
      <c r="U645" t="b">
        <f>OR(Table1[[#This Row],[Inflammation]],Table1[[#This Row],[Immune]])</f>
        <v>0</v>
      </c>
      <c r="V645" t="str">
        <f>IF(OR(Table1[[#This Row],[Rodents]],Table1[[#This Row],[Human]],Table1[[#This Row],[Pig]]),OR(ISNUMBER(FIND("intratrach",C645)),ISNUMBER(FIND("nasal ",C645)),ISNUMBER(FIND("instill",C645))),"NA")</f>
        <v>NA</v>
      </c>
      <c r="W645" t="str">
        <f>IF(OR(Table1[[#This Row],[Rodents]],Table1[[#This Row],[Human]],Table1[[#This Row],[Pig]]),OR(ISNUMBER(FIND("dermal",C645)),ISNUMBER(FIND("skin ",C645))),"NA")</f>
        <v>NA</v>
      </c>
      <c r="X645" t="str">
        <f>IF(OR(Table1[[#This Row],[Rodents]],Table1[[#This Row],[Human]],Table1[[#This Row],[Pig]]),OR(ISNUMBER(FIND("injected",C645)),ISNUMBER(FIND("periton",C645)),ISNUMBER(FIND("intrascrot",C645))),"NA")</f>
        <v>NA</v>
      </c>
      <c r="Y645" t="str">
        <f>IF(OR(Table1[[#This Row],[Rodents]],Table1[[#This Row],[Human]],Table1[[#This Row],[Pig]]),NOT(OR(Table1[[#This Row],[Inhaled/Intratracheal/intranasal]],Table1[[#This Row],[Dermal]],Table1[[#This Row],[Injected]])),"NA")</f>
        <v>NA</v>
      </c>
      <c r="AA645" t="b">
        <f>OR(ISNUMBER(FIND("fish ",C645)),ISNUMBER(FIND("Fish ",C645)),ISNUMBER(FIND("aquatic",C645)),ISNUMBER(FIND("daphnids",C645)),ISNUMBER(FIND("Carcinus maenas",C645)),ISNUMBER(FIND("Daphnia",C645)),ISNUMBER(FIND("Ruditapes philippinarum",C645)),ISNUMBER(FIND("daphnia",C645)),ISNUMBER(FIND("marine",C645)),ISNUMBER(FIND("mussel",C645)),ISNUMBER(FIND("algae",C645)),ISNUMBER(FIND("Donax faba",C645)),ISNUMBER(FIND("estuarine",C645)),ISNUMBER(FIND("snail",C645)),ISNUMBER(FIND("Prorocentrum donghaiense",C645)) )</f>
        <v>0</v>
      </c>
      <c r="AB645" t="b">
        <f>OR(ISNUMBER(FIND(" rat ",C645)),ISNUMBER(FIND(" rats ",C645)),ISNUMBER(FIND(" Rats ",C645)),ISNUMBER(FIND(" Rat ",C645)),ISNUMBER(FIND(" rat.",C645)),ISNUMBER(FIND(" rats.",C645)),ISNUMBER(FIND("mouse",C645)),ISNUMBER(FIND("mice",C645)), ISNUMBER(FIND(" Mice",C645)))</f>
        <v>0</v>
      </c>
      <c r="AC645" t="b">
        <f>OR(ISNUMBER(FIND(" cell ",C645)),ISNUMBER(FIND("fibroblast",C645)),ISNUMBER(FIND("macrophage",C645)),ISNUMBER(FIND("epithelial",C645)),ISNUMBER(FIND("endothelial",C645)),ISNUMBER(FIND("neuron",C645)),ISNUMBER(FIND(" cells ",C645)),ISNUMBER(FIND("RBC",C645)),ISNUMBER(FIND("mitochond",C645)),ISNUMBER(FIND("adipocyte",C645)),ISNUMBER(FIND("osteo",C645)),ISNUMBER(FIND("keratin",C645)),ISNUMBER(FIND(" cell's ",C645)),ISNUMBER(FIND("eukary",C645)),ISNUMBER(FIND("sperm",C645)))</f>
        <v>0</v>
      </c>
      <c r="AD645" t="b">
        <f>OR(ISNUMBER(FIND("human",B645)),ISNUMBER(FIND("workers",B645)),ISNUMBER(FIND("workforces",B645)),ISNUMBER(FIND("occupational",B645)),ISNUMBER(FIND("Case report",B645)),ISNUMBER(FIND("Workplaces",B645)),ISNUMBER(FIND("worker",B645)))</f>
        <v>0</v>
      </c>
      <c r="AE645" t="b">
        <f>OR(ISNUMBER(FIND(" plant ",C645)),ISNUMBER(FIND("Plant ",C645)),ISNUMBER(FIND("tomato",C645)),ISNUMBER(FIND("plants",C645)),ISNUMBER(FIND("Plants",C645)),ISNUMBER(FIND("algae",C645)),ISNUMBER(FIND("lettuce",C645)),ISNUMBER(FIND("green gram sprouts ",C645)),ISNUMBER(FIND("Cucurbita pepo",C645)),ISNUMBER(FIND("bean ",C645)),ISNUMBER(FIND("chloroplast",C645)),ISNUMBER(FIND("chlorophyll",C645)),ISNUMBER(FIND("seedling",C645)),ISNUMBER(FIND("canola",C645)),ISNUMBER(FIND("shoot",C645)),ISNUMBER(FIND("photosynthes",C645)),ISNUMBER(FIND(" leaves ",C645)),,ISNUMBER(FIND("agriculture",C645)),ISNUMBER(FIND(" crops ",C645)))</f>
        <v>1</v>
      </c>
      <c r="AF645" t="b">
        <f>OR(ISNUMBER(FIND("bacteria",C645)),ISNUMBER(FIND("Bacteria",C645)),ISNUMBER(FIND("Bacterium",C645)),ISNUMBER(FIND("bacterium",C645)),ISNUMBER(FIND(" coli ",C645)))</f>
        <v>0</v>
      </c>
      <c r="AG645" t="b">
        <f>OR(ISNUMBER(FIND("fungi",C645)),ISNUMBER(FIND("Fungi",C645)),ISNUMBER(FIND("fungus",C645)),ISNUMBER(FIND("Fungus",C645)),ISNUMBER(FIND("mushroom",C645)),ISNUMBER(FIND("Mushroom",C645)),ISNUMBER(FIND(" mold ",C645)))</f>
        <v>0</v>
      </c>
      <c r="AH645" t="b">
        <f>OR(ISNUMBER(FIND("Pig ",C645)),ISNUMBER(FIND("pig ",C645)),ISNUMBER(FIND("Pigs ",C645)),ISNUMBER(FIND("pigs ",C645)))</f>
        <v>0</v>
      </c>
      <c r="AI645" t="b">
        <f>OR(ISNUMBER(FIND(" C. elegans",C645)),ISNUMBER(FIND("Caenorhabditis elegans",C645)),ISNUMBER(FIND("earthworms",C645)),ISNUMBER(FIND(" Ficopomatus enigmaticus",C645)),ISNUMBER(FIND("larva",C645)),ISNUMBER(FIND("Lumbriculus variegatus",C645)),ISNUMBER(FIND("nematode",C645)))</f>
        <v>0</v>
      </c>
      <c r="AJ645" t="b">
        <f>NOT(OR(AA645,AB645,AC645,AD645,AE645,AF645,AG645,AH645,AI645))</f>
        <v>0</v>
      </c>
      <c r="AL645" t="b">
        <f>OR(AA645,AB645,AD645,AE645,AF645,AG645,AH645,AI645)</f>
        <v>1</v>
      </c>
      <c r="AM645" t="b">
        <f>IF(Table1[[#This Row],[In vivo?]],IF(Table1[[#This Row],[Cell]],FALSE,TRUE),FALSE)</f>
        <v>1</v>
      </c>
      <c r="AN645" t="b">
        <f>AND(AC645,AL645)</f>
        <v>0</v>
      </c>
      <c r="AO645" t="b">
        <f>IF(Table1[[#This Row],[Cell]],IF(Table1[[#This Row],[In vivo?]],FALSE,TRUE),FALSE)</f>
        <v>0</v>
      </c>
      <c r="AP645" t="b">
        <f>NOT(OR(Table1[[#This Row],[In vivo?]],Table1[[#This Row],[Only in Cell]]))</f>
        <v>0</v>
      </c>
      <c r="AQ645" t="str">
        <f>IF(OR(Table1[[#This Row],[Rodents]],Table1[[#This Row],[Human]],Table1[[#This Row],[Pig]]),OR(ISNUMBER(FIND("pulmonary",C645)),ISNUMBER(FIND("lung",C645))),"NA")</f>
        <v>NA</v>
      </c>
      <c r="AR645" t="str">
        <f>IF(OR(Table1[[#This Row],[Rodents]],Table1[[#This Row],[Human]],Table1[[#This Row],[Pig]]),OR(ISNUMBER(FIND("skin",C645)),ISNUMBER(FIND("dermal",C645))),"NA")</f>
        <v>NA</v>
      </c>
      <c r="AS645" t="str">
        <f>IF(OR(Table1[[#This Row],[Rodents]],Table1[[#This Row],[Human]],Table1[[#This Row],[Pig]]),OR(ISNUMBER(FIND("liver",C645)),ISNUMBER(FIND("hepat",C645))),"NA")</f>
        <v>NA</v>
      </c>
      <c r="AT645" t="str">
        <f>IF(OR(Table1[[#This Row],[Rodents]],Table1[[#This Row],[Human]],Table1[[#This Row],[Pig]]),OR(ISNUMBER(FIND("kidney",C645)),ISNUMBER(FIND("neph",C645))),"NA")</f>
        <v>NA</v>
      </c>
      <c r="AU645" t="str">
        <f>IF(OR(Table1[[#This Row],[Rodents]],Table1[[#This Row],[Human]],Table1[[#This Row],[Pig]]),OR(ISNUMBER(FIND("brain",C645)),ISNUMBER(FIND("neur",C645)),ISNUMBER(FIND("nerv",C645))),"NA")</f>
        <v>NA</v>
      </c>
      <c r="AV645" t="str">
        <f>IF(OR(Table1[[#This Row],[Rodents]],Table1[[#This Row],[Human]],Table1[[#This Row],[Pig]]),OR(ISNUMBER(FIND("heart",C645)),ISNUMBER(FIND("cardi",C645))),"NA")</f>
        <v>NA</v>
      </c>
      <c r="AW645" t="str">
        <f>IF(OR(Table1[[#This Row],[Rodents]],Table1[[#This Row],[Human]],Table1[[#This Row],[Pig]]),OR(ISNUMBER(FIND("gastro",C645)),ISNUMBER(FIND("intesti",C645)),ISNUMBER(FIND("stomach",C645))),"NA")</f>
        <v>NA</v>
      </c>
      <c r="AX645" t="str">
        <f>IF(OR(Table1[[#This Row],[Rodents]],Table1[[#This Row],[Human]],Table1[[#This Row],[Pig]]),NOT(OR(AQ645,AR645,AS645,AT645,AU645,AV645,AW645)),"NA")</f>
        <v>NA</v>
      </c>
      <c r="AY645" t="b">
        <f>OR(ISNUMBER(FIND("SWCNT",C645)),ISNUMBER(FIND("SWNT",C645)),ISNUMBER(FIND("single-wall",C645)),ISNUMBER(FIND("single wall",C645)),ISNUMBER(FIND("Single wall",C645)),ISNUMBER(FIND("Single-wall",C645)),ISNUMBER(FIND("SWCNT",B645)),ISNUMBER(FIND("SWNT",B645)),ISNUMBER(FIND("single-wall",B645)),ISNUMBER(FIND("single wall",B645)),ISNUMBER(FIND("Single-wall",B645)),ISNUMBER(FIND("Single wall",B645)))</f>
        <v>0</v>
      </c>
      <c r="AZ645" t="b">
        <f>OR(ISNUMBER(FIND("MWCNT",C645)),ISNUMBER(FIND("MWNT",C645)),ISNUMBER(FIND("multi-wall",C645)),ISNUMBER(FIND("multi wall",C645)),ISNUMBER(FIND("multiwall",C645)),ISNUMBER(FIND("Multi-wall",C645)),ISNUMBER(FIND("Multi wall",C645)),ISNUMBER(FIND("Multiwall",C645)),ISNUMBER(FIND("MWCNT",B645)),ISNUMBER(FIND("MWNT",B645)),ISNUMBER(FIND("multi-wall",B645)),ISNUMBER(FIND("multi wall",B645)),ISNUMBER(FIND("multiwall",B645)),ISNUMBER(FIND("Multi-wall",B645)),ISNUMBER(FIND("Multi wall",B645)),ISNUMBER(FIND("Multiwall",B645)),ISNUMBER(FIND("Double-wall",B645)),ISNUMBER(FIND("Double wall",B645)),ISNUMBER(FIND("Doublewall",B645)),ISNUMBER(FIND("double-wall",B645)),ISNUMBER(FIND("double wall",B645)),ISNUMBER(FIND("doublewall",B645)))</f>
        <v>1</v>
      </c>
      <c r="BA645" t="b">
        <f>AND(Table1[[#This Row],[SWCNT]],Table1[[#This Row],[MWCNT]])</f>
        <v>0</v>
      </c>
      <c r="BB645" t="b">
        <f>IF(Table1[[#This Row],[SWCNT]]=TRUE,FALSE,IF(Table1[[#This Row],[MWCNT]]=TRUE,FALSE,TRUE))</f>
        <v>0</v>
      </c>
      <c r="BC645" s="18"/>
    </row>
    <row r="646" spans="1:55" ht="240.5">
      <c r="A646" t="s">
        <v>3638</v>
      </c>
      <c r="B646" s="2" t="s">
        <v>3642</v>
      </c>
      <c r="C646" s="16" t="s">
        <v>3646</v>
      </c>
      <c r="D646" s="17" t="s">
        <v>38</v>
      </c>
      <c r="E646" s="2">
        <v>2014</v>
      </c>
      <c r="F646" t="b">
        <f>OR(ISNUMBER(FIND("cytotoxic",C646)),ISNUMBER(FIND("Cytotoxic",C646)),ISNUMBER(FIND("cellular toxicity",C646)),ISNUMBER(FIND("cell death",C646)),ISNUMBER(FIND("viable",C646)),ISNUMBER(FIND("phytotoxic",C646)),ISNUMBER(FIND("acute toxicity",C646)),ISNUMBER(FIND("MTT",C646)),ISNUMBER(FIND("survival",C646)),ISNUMBER(FIND("prolifer",C646)),ISNUMBER(FIND("apoptosis",C646)),ISNUMBER(FIND("neurotoxic",C646)),ISNUMBER(FIND("  lysis ",C646)),ISNUMBER(FIND("necrosis",C646)),ISNUMBER(FIND("cellular death",C646))*3,ISNUMBER(FIND("LDH",C646)),ISNUMBER(FIND("Acute toxicity",C646)))</f>
        <v>0</v>
      </c>
      <c r="G646" t="b">
        <f>OR(ISNUMBER(FIND("genotoxic",C646)),ISNUMBER(FIND("genotoxicity",C646)),ISNUMBER(FIND("DNA damage",C646)),ISNUMBER(FIND("DNA",C646)),ISNUMBER(FIND("RNA",C646)),ISNUMBER(FIND("mesothelioma",C646)),ISNUMBER(FIND("carcino",C646)),ISNUMBER(FIND("mutagen",C646)),ISNUMBER(FIND("genetic",C646)))</f>
        <v>0</v>
      </c>
      <c r="H646" t="b">
        <f>OR(ISNUMBER(FIND("inflammatory",C646)),ISNUMBER(FIND("inflamm",C646)))</f>
        <v>0</v>
      </c>
      <c r="I646" t="b">
        <f>OR(ISNUMBER(FIND("immune",C646)),ISNUMBER(FIND("immunological",C646)),ISNUMBER(FIND("interleuk",C646)),ISNUMBER(FIND("platelet activation",C646)),ISNUMBER(FIND("monocyte",C646)),ISNUMBER(FIND("leukocyte",C646)),ISNUMBER(FIND("cytokine",C646)),ISNUMBER(FIND("CD4",C646)),ISNUMBER(FIND("CD8",C646)),ISNUMBER(FIND("T-cell",C646)))</f>
        <v>0</v>
      </c>
      <c r="J646" t="b">
        <f>OR(ISNUMBER(FIND("reactive oxygen",C646)),ISNUMBER(FIND("ROS",C646)),ISNUMBER(FIND("free radical",C646)),ISNUMBER(FIND("oxidative stress",C646)),ISNUMBER(FIND("peroxid",C646)),ISNUMBER(FIND("oxidative",C646)),ISNUMBER(FIND("antioxid",C646)))</f>
        <v>1</v>
      </c>
      <c r="K646" t="b">
        <f>OR(ISNUMBER(FIND("autophag",C646)))</f>
        <v>0</v>
      </c>
      <c r="L646" t="b">
        <f>OR(ISNUMBER(FIND("morpholog",C646)))</f>
        <v>0</v>
      </c>
      <c r="M646" t="b">
        <f>OR(ISNUMBER(FIND("fibrosis",C646)),ISNUMBER(FIND("Fibrosis",C646)),ISNUMBER(FIND("fibrot",C646)))</f>
        <v>0</v>
      </c>
      <c r="N646" t="b">
        <f>OR(ISNUMBER(FIND("offspring",C646)),ISNUMBER(FIND("Parental",C646)),ISNUMBER(FIND("parental",C646)),ISNUMBER(FIND("germline",C646)),ISNUMBER(FIND("reproduc",C646)),ISNUMBER(FIND("embryo",C646)))</f>
        <v>0</v>
      </c>
      <c r="O646" t="b">
        <f>OR(ISNUMBER(FIND("metabol",C646)),ISNUMBER(FIND("Metabol",C646)),ISNUMBER(FIND("digest",C646)),ISNUMBER(FIND("mitochon",C646)))</f>
        <v>1</v>
      </c>
      <c r="P646" t="b">
        <f>OR(ISNUMBER(FIND("ecotox",C646)),ISNUMBER(FIND("Ecotox",B646)),ISNUMBER(FIND("ecotox",B646)),ISNUMBER(FIND("Ecotox",C646)))</f>
        <v>1</v>
      </c>
      <c r="Q646" t="b">
        <f>OR(ISNUMBER(FIND("Bioaccum",C646)),ISNUMBER(FIND("bioaccum",C646)),ISNUMBER(FIND("accum",C646)))</f>
        <v>0</v>
      </c>
      <c r="R646" t="b">
        <f>OR(ISNUMBER(FIND("Occupation",C646)),ISNUMBER(FIND("occupation",C646)),ISNUMBER(FIND("worker",C646)),ISNUMBER(FIND("workforce",C646)))</f>
        <v>0</v>
      </c>
      <c r="S646" t="b">
        <f>NOT(OR(F646,G646,H646,I646,J646,K646,L646,M646,N646,O646,P646,Q646,R646))</f>
        <v>0</v>
      </c>
      <c r="U646" t="b">
        <f>OR(Table1[[#This Row],[Inflammation]],Table1[[#This Row],[Immune]])</f>
        <v>0</v>
      </c>
      <c r="V646" t="str">
        <f>IF(OR(Table1[[#This Row],[Rodents]],Table1[[#This Row],[Human]],Table1[[#This Row],[Pig]]),OR(ISNUMBER(FIND("intratrach",C646)),ISNUMBER(FIND("nasal ",C646)),ISNUMBER(FIND("instill",C646))),"NA")</f>
        <v>NA</v>
      </c>
      <c r="W646" t="str">
        <f>IF(OR(Table1[[#This Row],[Rodents]],Table1[[#This Row],[Human]],Table1[[#This Row],[Pig]]),OR(ISNUMBER(FIND("dermal",C646)),ISNUMBER(FIND("skin ",C646))),"NA")</f>
        <v>NA</v>
      </c>
      <c r="X646" t="str">
        <f>IF(OR(Table1[[#This Row],[Rodents]],Table1[[#This Row],[Human]],Table1[[#This Row],[Pig]]),OR(ISNUMBER(FIND("injected",C646)),ISNUMBER(FIND("periton",C646)),ISNUMBER(FIND("intrascrot",C646))),"NA")</f>
        <v>NA</v>
      </c>
      <c r="Y646" t="str">
        <f>IF(OR(Table1[[#This Row],[Rodents]],Table1[[#This Row],[Human]],Table1[[#This Row],[Pig]]),NOT(OR(Table1[[#This Row],[Inhaled/Intratracheal/intranasal]],Table1[[#This Row],[Dermal]],Table1[[#This Row],[Injected]])),"NA")</f>
        <v>NA</v>
      </c>
      <c r="AA646" t="b">
        <f>OR(ISNUMBER(FIND("fish ",C646)),ISNUMBER(FIND("Fish ",C646)),ISNUMBER(FIND("aquatic",C646)),ISNUMBER(FIND("daphnids",C646)),ISNUMBER(FIND("Carcinus maenas",C646)),ISNUMBER(FIND("Daphnia",C646)),ISNUMBER(FIND("Ruditapes philippinarum",C646)),ISNUMBER(FIND("daphnia",C646)),ISNUMBER(FIND("marine",C646)),ISNUMBER(FIND("mussel",C646)),ISNUMBER(FIND("algae",C646)),ISNUMBER(FIND("Donax faba",C646)),ISNUMBER(FIND("estuarine",C646)),ISNUMBER(FIND("snail",C646)),ISNUMBER(FIND("Prorocentrum donghaiense",C646)) )</f>
        <v>1</v>
      </c>
      <c r="AB646" t="b">
        <f>OR(ISNUMBER(FIND(" rat ",C646)),ISNUMBER(FIND(" rats ",C646)),ISNUMBER(FIND(" Rats ",C646)),ISNUMBER(FIND(" Rat ",C646)),ISNUMBER(FIND(" rat.",C646)),ISNUMBER(FIND(" rats.",C646)),ISNUMBER(FIND("mouse",C646)),ISNUMBER(FIND("mice",C646)), ISNUMBER(FIND(" Mice",C646)))</f>
        <v>0</v>
      </c>
      <c r="AC646" t="b">
        <f>OR(ISNUMBER(FIND(" cell ",C646)),ISNUMBER(FIND("fibroblast",C646)),ISNUMBER(FIND("macrophage",C646)),ISNUMBER(FIND("epithelial",C646)),ISNUMBER(FIND("endothelial",C646)),ISNUMBER(FIND("neuron",C646)),ISNUMBER(FIND(" cells ",C646)),ISNUMBER(FIND("RBC",C646)),ISNUMBER(FIND("mitochond",C646)),ISNUMBER(FIND("adipocyte",C646)),ISNUMBER(FIND("osteo",C646)),ISNUMBER(FIND("keratin",C646)),ISNUMBER(FIND(" cell's ",C646)),ISNUMBER(FIND("eukary",C646)),ISNUMBER(FIND("sperm",C646)))</f>
        <v>0</v>
      </c>
      <c r="AD646" t="b">
        <f>OR(ISNUMBER(FIND("human",B646)),ISNUMBER(FIND("workers",B646)),ISNUMBER(FIND("workforces",B646)),ISNUMBER(FIND("occupational",B646)),ISNUMBER(FIND("Case report",B646)),ISNUMBER(FIND("Workplaces",B646)),ISNUMBER(FIND("worker",B646)))</f>
        <v>0</v>
      </c>
      <c r="AE646" t="b">
        <f>OR(ISNUMBER(FIND(" plant ",C646)),ISNUMBER(FIND("Plant ",C646)),ISNUMBER(FIND("tomato",C646)),ISNUMBER(FIND("plants",C646)),ISNUMBER(FIND("Plants",C646)),ISNUMBER(FIND("algae",C646)),ISNUMBER(FIND("lettuce",C646)),ISNUMBER(FIND("green gram sprouts ",C646)),ISNUMBER(FIND("Cucurbita pepo",C646)),ISNUMBER(FIND("bean ",C646)),ISNUMBER(FIND("chloroplast",C646)),ISNUMBER(FIND("chlorophyll",C646)),ISNUMBER(FIND("seedling",C646)),ISNUMBER(FIND("canola",C646)),ISNUMBER(FIND("shoot",C646)),ISNUMBER(FIND("photosynthes",C646)),ISNUMBER(FIND(" leaves ",C646)),,ISNUMBER(FIND("agriculture",C646)),ISNUMBER(FIND(" crops ",C646)))</f>
        <v>0</v>
      </c>
      <c r="AF646" t="b">
        <f>OR(ISNUMBER(FIND("bacteria",C646)),ISNUMBER(FIND("Bacteria",C646)),ISNUMBER(FIND("Bacterium",C646)),ISNUMBER(FIND("bacterium",C646)),ISNUMBER(FIND(" coli ",C646)))</f>
        <v>0</v>
      </c>
      <c r="AG646" t="b">
        <f>OR(ISNUMBER(FIND("fungi",C646)),ISNUMBER(FIND("Fungi",C646)),ISNUMBER(FIND("fungus",C646)),ISNUMBER(FIND("Fungus",C646)),ISNUMBER(FIND("mushroom",C646)),ISNUMBER(FIND("Mushroom",C646)),ISNUMBER(FIND(" mold ",C646)))</f>
        <v>0</v>
      </c>
      <c r="AH646" t="b">
        <f>OR(ISNUMBER(FIND("Pig ",C646)),ISNUMBER(FIND("pig ",C646)),ISNUMBER(FIND("Pigs ",C646)),ISNUMBER(FIND("pigs ",C646)))</f>
        <v>0</v>
      </c>
      <c r="AI646" t="b">
        <f>OR(ISNUMBER(FIND(" C. elegans",C646)),ISNUMBER(FIND("Caenorhabditis elegans",C646)),ISNUMBER(FIND("earthworms",C646)),ISNUMBER(FIND(" Ficopomatus enigmaticus",C646)),ISNUMBER(FIND("larva",C646)),ISNUMBER(FIND("Lumbriculus variegatus",C646)),ISNUMBER(FIND("nematode",C646)))</f>
        <v>0</v>
      </c>
      <c r="AJ646" t="b">
        <f>NOT(OR(AA646,AB646,AC646,AD646,AE646,AF646,AG646,AH646,AI646))</f>
        <v>0</v>
      </c>
      <c r="AL646" t="b">
        <f>OR(AA646,AB646,AD646,AE646,AF646,AG646,AH646,AI646)</f>
        <v>1</v>
      </c>
      <c r="AM646" t="b">
        <f>IF(Table1[[#This Row],[In vivo?]],IF(Table1[[#This Row],[Cell]],FALSE,TRUE),FALSE)</f>
        <v>1</v>
      </c>
      <c r="AN646" t="b">
        <f>AND(AC646,AL646)</f>
        <v>0</v>
      </c>
      <c r="AO646" t="b">
        <f>IF(Table1[[#This Row],[Cell]],IF(Table1[[#This Row],[In vivo?]],FALSE,TRUE),FALSE)</f>
        <v>0</v>
      </c>
      <c r="AP646" t="b">
        <f>NOT(OR(Table1[[#This Row],[In vivo?]],Table1[[#This Row],[Only in Cell]]))</f>
        <v>0</v>
      </c>
      <c r="AQ646" t="str">
        <f>IF(OR(Table1[[#This Row],[Rodents]],Table1[[#This Row],[Human]],Table1[[#This Row],[Pig]]),OR(ISNUMBER(FIND("pulmonary",C646)),ISNUMBER(FIND("lung",C646))),"NA")</f>
        <v>NA</v>
      </c>
      <c r="AR646" t="str">
        <f>IF(OR(Table1[[#This Row],[Rodents]],Table1[[#This Row],[Human]],Table1[[#This Row],[Pig]]),OR(ISNUMBER(FIND("skin",C646)),ISNUMBER(FIND("dermal",C646))),"NA")</f>
        <v>NA</v>
      </c>
      <c r="AS646" t="str">
        <f>IF(OR(Table1[[#This Row],[Rodents]],Table1[[#This Row],[Human]],Table1[[#This Row],[Pig]]),OR(ISNUMBER(FIND("liver",C646)),ISNUMBER(FIND("hepat",C646))),"NA")</f>
        <v>NA</v>
      </c>
      <c r="AT646" t="str">
        <f>IF(OR(Table1[[#This Row],[Rodents]],Table1[[#This Row],[Human]],Table1[[#This Row],[Pig]]),OR(ISNUMBER(FIND("kidney",C646)),ISNUMBER(FIND("neph",C646))),"NA")</f>
        <v>NA</v>
      </c>
      <c r="AU646" t="str">
        <f>IF(OR(Table1[[#This Row],[Rodents]],Table1[[#This Row],[Human]],Table1[[#This Row],[Pig]]),OR(ISNUMBER(FIND("brain",C646)),ISNUMBER(FIND("neur",C646)),ISNUMBER(FIND("nerv",C646))),"NA")</f>
        <v>NA</v>
      </c>
      <c r="AV646" t="str">
        <f>IF(OR(Table1[[#This Row],[Rodents]],Table1[[#This Row],[Human]],Table1[[#This Row],[Pig]]),OR(ISNUMBER(FIND("heart",C646)),ISNUMBER(FIND("cardi",C646))),"NA")</f>
        <v>NA</v>
      </c>
      <c r="AW646" t="str">
        <f>IF(OR(Table1[[#This Row],[Rodents]],Table1[[#This Row],[Human]],Table1[[#This Row],[Pig]]),OR(ISNUMBER(FIND("gastro",C646)),ISNUMBER(FIND("intesti",C646)),ISNUMBER(FIND("stomach",C646))),"NA")</f>
        <v>NA</v>
      </c>
      <c r="AX646" t="str">
        <f>IF(OR(Table1[[#This Row],[Rodents]],Table1[[#This Row],[Human]],Table1[[#This Row],[Pig]]),NOT(OR(AQ646,AR646,AS646,AT646,AU646,AV646,AW646)),"NA")</f>
        <v>NA</v>
      </c>
      <c r="AY646" t="b">
        <f>OR(ISNUMBER(FIND("SWCNT",C646)),ISNUMBER(FIND("SWNT",C646)),ISNUMBER(FIND("single-wall",C646)),ISNUMBER(FIND("single wall",C646)),ISNUMBER(FIND("Single wall",C646)),ISNUMBER(FIND("Single-wall",C646)),ISNUMBER(FIND("SWCNT",B646)),ISNUMBER(FIND("SWNT",B646)),ISNUMBER(FIND("single-wall",B646)),ISNUMBER(FIND("single wall",B646)),ISNUMBER(FIND("Single-wall",B646)),ISNUMBER(FIND("Single wall",B646)))</f>
        <v>1</v>
      </c>
      <c r="AZ646" t="b">
        <f>OR(ISNUMBER(FIND("MWCNT",C646)),ISNUMBER(FIND("MWNT",C646)),ISNUMBER(FIND("multi-wall",C646)),ISNUMBER(FIND("multi wall",C646)),ISNUMBER(FIND("multiwall",C646)),ISNUMBER(FIND("Multi-wall",C646)),ISNUMBER(FIND("Multi wall",C646)),ISNUMBER(FIND("Multiwall",C646)),ISNUMBER(FIND("MWCNT",B646)),ISNUMBER(FIND("MWNT",B646)),ISNUMBER(FIND("multi-wall",B646)),ISNUMBER(FIND("multi wall",B646)),ISNUMBER(FIND("multiwall",B646)),ISNUMBER(FIND("Multi-wall",B646)),ISNUMBER(FIND("Multi wall",B646)),ISNUMBER(FIND("Multiwall",B646)),ISNUMBER(FIND("Double-wall",B646)),ISNUMBER(FIND("Double wall",B646)),ISNUMBER(FIND("Doublewall",B646)),ISNUMBER(FIND("double-wall",B646)),ISNUMBER(FIND("double wall",B646)),ISNUMBER(FIND("doublewall",B646)))</f>
        <v>0</v>
      </c>
      <c r="BA646" t="b">
        <f>AND(Table1[[#This Row],[SWCNT]],Table1[[#This Row],[MWCNT]])</f>
        <v>0</v>
      </c>
      <c r="BB646" t="b">
        <f>IF(Table1[[#This Row],[SWCNT]]=TRUE,FALSE,IF(Table1[[#This Row],[MWCNT]]=TRUE,FALSE,TRUE))</f>
        <v>0</v>
      </c>
      <c r="BC646" s="18"/>
    </row>
    <row r="647" spans="1:55" ht="240.5">
      <c r="A647" t="s">
        <v>4011</v>
      </c>
      <c r="B647" s="2" t="s">
        <v>4013</v>
      </c>
      <c r="C647" s="16" t="s">
        <v>4015</v>
      </c>
      <c r="D647" s="17" t="s">
        <v>2410</v>
      </c>
      <c r="E647" s="2">
        <v>2013</v>
      </c>
      <c r="F647" t="b">
        <f>OR(ISNUMBER(FIND("cytotoxic",C647)),ISNUMBER(FIND("Cytotoxic",C647)),ISNUMBER(FIND("cellular toxicity",C647)),ISNUMBER(FIND("cell death",C647)),ISNUMBER(FIND("viable",C647)),ISNUMBER(FIND("phytotoxic",C647)),ISNUMBER(FIND("acute toxicity",C647)),ISNUMBER(FIND("MTT",C647)),ISNUMBER(FIND("survival",C647)),ISNUMBER(FIND("prolifer",C647)),ISNUMBER(FIND("apoptosis",C647)),ISNUMBER(FIND("neurotoxic",C647)),ISNUMBER(FIND("  lysis ",C647)),ISNUMBER(FIND("necrosis",C647)),ISNUMBER(FIND("cellular death",C647))*3,ISNUMBER(FIND("LDH",C647)),ISNUMBER(FIND("Acute toxicity",C647)))</f>
        <v>0</v>
      </c>
      <c r="G647" t="b">
        <f>OR(ISNUMBER(FIND("genotoxic",C647)),ISNUMBER(FIND("genotoxicity",C647)),ISNUMBER(FIND("DNA damage",C647)),ISNUMBER(FIND("DNA",C647)),ISNUMBER(FIND("RNA",C647)),ISNUMBER(FIND("mesothelioma",C647)),ISNUMBER(FIND("carcino",C647)),ISNUMBER(FIND("mutagen",C647)),ISNUMBER(FIND("genetic",C647)))</f>
        <v>0</v>
      </c>
      <c r="H647" t="b">
        <f>OR(ISNUMBER(FIND("inflammatory",C647)),ISNUMBER(FIND("inflamm",C647)))</f>
        <v>0</v>
      </c>
      <c r="I647" t="b">
        <f>OR(ISNUMBER(FIND("immune",C647)),ISNUMBER(FIND("immunological",C647)),ISNUMBER(FIND("interleuk",C647)),ISNUMBER(FIND("platelet activation",C647)),ISNUMBER(FIND("monocyte",C647)),ISNUMBER(FIND("leukocyte",C647)),ISNUMBER(FIND("cytokine",C647)),ISNUMBER(FIND("CD4",C647)),ISNUMBER(FIND("CD8",C647)),ISNUMBER(FIND("T-cell",C647)))</f>
        <v>0</v>
      </c>
      <c r="J647" t="b">
        <f>OR(ISNUMBER(FIND("reactive oxygen",C647)),ISNUMBER(FIND("ROS",C647)),ISNUMBER(FIND("free radical",C647)),ISNUMBER(FIND("oxidative stress",C647)),ISNUMBER(FIND("peroxid",C647)),ISNUMBER(FIND("oxidative",C647)),ISNUMBER(FIND("antioxid",C647)))</f>
        <v>1</v>
      </c>
      <c r="K647" t="b">
        <f>OR(ISNUMBER(FIND("autophag",C647)))</f>
        <v>0</v>
      </c>
      <c r="L647" t="b">
        <f>OR(ISNUMBER(FIND("morpholog",C647)))</f>
        <v>0</v>
      </c>
      <c r="M647" t="b">
        <f>OR(ISNUMBER(FIND("fibrosis",C647)),ISNUMBER(FIND("Fibrosis",C647)),ISNUMBER(FIND("fibrot",C647)))</f>
        <v>0</v>
      </c>
      <c r="N647" t="b">
        <f>OR(ISNUMBER(FIND("offspring",C647)),ISNUMBER(FIND("Parental",C647)),ISNUMBER(FIND("parental",C647)),ISNUMBER(FIND("germline",C647)),ISNUMBER(FIND("reproduc",C647)),ISNUMBER(FIND("embryo",C647)))</f>
        <v>0</v>
      </c>
      <c r="O647" t="b">
        <f>OR(ISNUMBER(FIND("metabol",C647)),ISNUMBER(FIND("Metabol",C647)),ISNUMBER(FIND("digest",C647)),ISNUMBER(FIND("mitochon",C647)))</f>
        <v>0</v>
      </c>
      <c r="P647" t="b">
        <f>OR(ISNUMBER(FIND("ecotox",C647)),ISNUMBER(FIND("Ecotox",B647)),ISNUMBER(FIND("ecotox",B647)),ISNUMBER(FIND("Ecotox",C647)))</f>
        <v>0</v>
      </c>
      <c r="Q647" t="b">
        <f>OR(ISNUMBER(FIND("Bioaccum",C647)),ISNUMBER(FIND("bioaccum",C647)),ISNUMBER(FIND("accum",C647)))</f>
        <v>0</v>
      </c>
      <c r="R647" t="b">
        <f>OR(ISNUMBER(FIND("Occupation",C647)),ISNUMBER(FIND("occupation",C647)),ISNUMBER(FIND("worker",C647)),ISNUMBER(FIND("workforce",C647)))</f>
        <v>0</v>
      </c>
      <c r="S647" t="b">
        <f>NOT(OR(F647,G647,H647,I647,J647,K647,L647,M647,N647,O647,P647,Q647,R647))</f>
        <v>0</v>
      </c>
      <c r="U647" t="b">
        <f>OR(Table1[[#This Row],[Inflammation]],Table1[[#This Row],[Immune]])</f>
        <v>0</v>
      </c>
      <c r="V647" t="str">
        <f>IF(OR(Table1[[#This Row],[Rodents]],Table1[[#This Row],[Human]],Table1[[#This Row],[Pig]]),OR(ISNUMBER(FIND("intratrach",C647)),ISNUMBER(FIND("nasal ",C647)),ISNUMBER(FIND("instill",C647))),"NA")</f>
        <v>NA</v>
      </c>
      <c r="W647" t="str">
        <f>IF(OR(Table1[[#This Row],[Rodents]],Table1[[#This Row],[Human]],Table1[[#This Row],[Pig]]),OR(ISNUMBER(FIND("dermal",C647)),ISNUMBER(FIND("skin ",C647))),"NA")</f>
        <v>NA</v>
      </c>
      <c r="X647" t="str">
        <f>IF(OR(Table1[[#This Row],[Rodents]],Table1[[#This Row],[Human]],Table1[[#This Row],[Pig]]),OR(ISNUMBER(FIND("injected",C647)),ISNUMBER(FIND("periton",C647)),ISNUMBER(FIND("intrascrot",C647))),"NA")</f>
        <v>NA</v>
      </c>
      <c r="Y647" t="str">
        <f>IF(OR(Table1[[#This Row],[Rodents]],Table1[[#This Row],[Human]],Table1[[#This Row],[Pig]]),NOT(OR(Table1[[#This Row],[Inhaled/Intratracheal/intranasal]],Table1[[#This Row],[Dermal]],Table1[[#This Row],[Injected]])),"NA")</f>
        <v>NA</v>
      </c>
      <c r="AA647" t="b">
        <f>OR(ISNUMBER(FIND("fish ",C647)),ISNUMBER(FIND("Fish ",C647)),ISNUMBER(FIND("aquatic",C647)),ISNUMBER(FIND("daphnids",C647)),ISNUMBER(FIND("Carcinus maenas",C647)),ISNUMBER(FIND("Daphnia",C647)),ISNUMBER(FIND("Ruditapes philippinarum",C647)),ISNUMBER(FIND("daphnia",C647)),ISNUMBER(FIND("marine",C647)),ISNUMBER(FIND("mussel",C647)),ISNUMBER(FIND("algae",C647)),ISNUMBER(FIND("Donax faba",C647)),ISNUMBER(FIND("estuarine",C647)),ISNUMBER(FIND("snail",C647)),ISNUMBER(FIND("Prorocentrum donghaiense",C647)) )</f>
        <v>1</v>
      </c>
      <c r="AB647" t="b">
        <f>OR(ISNUMBER(FIND(" rat ",C647)),ISNUMBER(FIND(" rats ",C647)),ISNUMBER(FIND(" Rats ",C647)),ISNUMBER(FIND(" Rat ",C647)),ISNUMBER(FIND(" rat.",C647)),ISNUMBER(FIND(" rats.",C647)),ISNUMBER(FIND("mouse",C647)),ISNUMBER(FIND("mice",C647)), ISNUMBER(FIND(" Mice",C647)))</f>
        <v>0</v>
      </c>
      <c r="AC647" t="b">
        <f>OR(ISNUMBER(FIND(" cell ",C647)),ISNUMBER(FIND("fibroblast",C647)),ISNUMBER(FIND("macrophage",C647)),ISNUMBER(FIND("epithelial",C647)),ISNUMBER(FIND("endothelial",C647)),ISNUMBER(FIND("neuron",C647)),ISNUMBER(FIND(" cells ",C647)),ISNUMBER(FIND("RBC",C647)),ISNUMBER(FIND("mitochond",C647)),ISNUMBER(FIND("adipocyte",C647)),ISNUMBER(FIND("osteo",C647)),ISNUMBER(FIND("keratin",C647)),ISNUMBER(FIND(" cell's ",C647)),ISNUMBER(FIND("eukary",C647)),ISNUMBER(FIND("sperm",C647)))</f>
        <v>0</v>
      </c>
      <c r="AD647" t="b">
        <f>OR(ISNUMBER(FIND("human",B647)),ISNUMBER(FIND("workers",B647)),ISNUMBER(FIND("workforces",B647)),ISNUMBER(FIND("occupational",B647)),ISNUMBER(FIND("Case report",B647)),ISNUMBER(FIND("Workplaces",B647)),ISNUMBER(FIND("worker",B647)))</f>
        <v>0</v>
      </c>
      <c r="AE647" t="b">
        <f>OR(ISNUMBER(FIND(" plant ",C647)),ISNUMBER(FIND("Plant ",C647)),ISNUMBER(FIND("tomato",C647)),ISNUMBER(FIND("plants",C647)),ISNUMBER(FIND("Plants",C647)),ISNUMBER(FIND("algae",C647)),ISNUMBER(FIND("lettuce",C647)),ISNUMBER(FIND("green gram sprouts ",C647)),ISNUMBER(FIND("Cucurbita pepo",C647)),ISNUMBER(FIND("bean ",C647)),ISNUMBER(FIND("chloroplast",C647)),ISNUMBER(FIND("chlorophyll",C647)),ISNUMBER(FIND("seedling",C647)),ISNUMBER(FIND("canola",C647)),ISNUMBER(FIND("shoot",C647)),ISNUMBER(FIND("photosynthes",C647)),ISNUMBER(FIND(" leaves ",C647)),,ISNUMBER(FIND("agriculture",C647)),ISNUMBER(FIND(" crops ",C647)))</f>
        <v>1</v>
      </c>
      <c r="AF647" t="b">
        <f>OR(ISNUMBER(FIND("bacteria",C647)),ISNUMBER(FIND("Bacteria",C647)),ISNUMBER(FIND("Bacterium",C647)),ISNUMBER(FIND("bacterium",C647)),ISNUMBER(FIND(" coli ",C647)))</f>
        <v>0</v>
      </c>
      <c r="AG647" t="b">
        <f>OR(ISNUMBER(FIND("fungi",C647)),ISNUMBER(FIND("Fungi",C647)),ISNUMBER(FIND("fungus",C647)),ISNUMBER(FIND("Fungus",C647)),ISNUMBER(FIND("mushroom",C647)),ISNUMBER(FIND("Mushroom",C647)),ISNUMBER(FIND(" mold ",C647)))</f>
        <v>0</v>
      </c>
      <c r="AH647" t="b">
        <f>OR(ISNUMBER(FIND("Pig ",C647)),ISNUMBER(FIND("pig ",C647)),ISNUMBER(FIND("Pigs ",C647)),ISNUMBER(FIND("pigs ",C647)))</f>
        <v>0</v>
      </c>
      <c r="AI647" t="b">
        <f>OR(ISNUMBER(FIND(" C. elegans",C647)),ISNUMBER(FIND("Caenorhabditis elegans",C647)),ISNUMBER(FIND("earthworms",C647)),ISNUMBER(FIND(" Ficopomatus enigmaticus",C647)),ISNUMBER(FIND("larva",C647)),ISNUMBER(FIND("Lumbriculus variegatus",C647)),ISNUMBER(FIND("nematode",C647)))</f>
        <v>0</v>
      </c>
      <c r="AJ647" t="b">
        <f>NOT(OR(AA647,AB647,AC647,AD647,AE647,AF647,AG647,AH647,AI647))</f>
        <v>0</v>
      </c>
      <c r="AL647" t="b">
        <f>OR(AA647,AB647,AD647,AE647,AF647,AG647,AH647,AI647)</f>
        <v>1</v>
      </c>
      <c r="AM647" t="b">
        <f>IF(Table1[[#This Row],[In vivo?]],IF(Table1[[#This Row],[Cell]],FALSE,TRUE),FALSE)</f>
        <v>1</v>
      </c>
      <c r="AN647" t="b">
        <f>AND(AC647,AL647)</f>
        <v>0</v>
      </c>
      <c r="AO647" t="b">
        <f>IF(Table1[[#This Row],[Cell]],IF(Table1[[#This Row],[In vivo?]],FALSE,TRUE),FALSE)</f>
        <v>0</v>
      </c>
      <c r="AP647" t="b">
        <f>NOT(OR(Table1[[#This Row],[In vivo?]],Table1[[#This Row],[Only in Cell]]))</f>
        <v>0</v>
      </c>
      <c r="AQ647" t="str">
        <f>IF(OR(Table1[[#This Row],[Rodents]],Table1[[#This Row],[Human]],Table1[[#This Row],[Pig]]),OR(ISNUMBER(FIND("pulmonary",C647)),ISNUMBER(FIND("lung",C647))),"NA")</f>
        <v>NA</v>
      </c>
      <c r="AR647" t="str">
        <f>IF(OR(Table1[[#This Row],[Rodents]],Table1[[#This Row],[Human]],Table1[[#This Row],[Pig]]),OR(ISNUMBER(FIND("skin",C647)),ISNUMBER(FIND("dermal",C647))),"NA")</f>
        <v>NA</v>
      </c>
      <c r="AS647" t="str">
        <f>IF(OR(Table1[[#This Row],[Rodents]],Table1[[#This Row],[Human]],Table1[[#This Row],[Pig]]),OR(ISNUMBER(FIND("liver",C647)),ISNUMBER(FIND("hepat",C647))),"NA")</f>
        <v>NA</v>
      </c>
      <c r="AT647" t="str">
        <f>IF(OR(Table1[[#This Row],[Rodents]],Table1[[#This Row],[Human]],Table1[[#This Row],[Pig]]),OR(ISNUMBER(FIND("kidney",C647)),ISNUMBER(FIND("neph",C647))),"NA")</f>
        <v>NA</v>
      </c>
      <c r="AU647" t="str">
        <f>IF(OR(Table1[[#This Row],[Rodents]],Table1[[#This Row],[Human]],Table1[[#This Row],[Pig]]),OR(ISNUMBER(FIND("brain",C647)),ISNUMBER(FIND("neur",C647)),ISNUMBER(FIND("nerv",C647))),"NA")</f>
        <v>NA</v>
      </c>
      <c r="AV647" t="str">
        <f>IF(OR(Table1[[#This Row],[Rodents]],Table1[[#This Row],[Human]],Table1[[#This Row],[Pig]]),OR(ISNUMBER(FIND("heart",C647)),ISNUMBER(FIND("cardi",C647))),"NA")</f>
        <v>NA</v>
      </c>
      <c r="AW647" t="str">
        <f>IF(OR(Table1[[#This Row],[Rodents]],Table1[[#This Row],[Human]],Table1[[#This Row],[Pig]]),OR(ISNUMBER(FIND("gastro",C647)),ISNUMBER(FIND("intesti",C647)),ISNUMBER(FIND("stomach",C647))),"NA")</f>
        <v>NA</v>
      </c>
      <c r="AX647" t="str">
        <f>IF(OR(Table1[[#This Row],[Rodents]],Table1[[#This Row],[Human]],Table1[[#This Row],[Pig]]),NOT(OR(AQ647,AR647,AS647,AT647,AU647,AV647,AW647)),"NA")</f>
        <v>NA</v>
      </c>
      <c r="AY647" t="b">
        <f>OR(ISNUMBER(FIND("SWCNT",C647)),ISNUMBER(FIND("SWNT",C647)),ISNUMBER(FIND("single-wall",C647)),ISNUMBER(FIND("single wall",C647)),ISNUMBER(FIND("Single wall",C647)),ISNUMBER(FIND("Single-wall",C647)),ISNUMBER(FIND("SWCNT",B647)),ISNUMBER(FIND("SWNT",B647)),ISNUMBER(FIND("single-wall",B647)),ISNUMBER(FIND("single wall",B647)),ISNUMBER(FIND("Single-wall",B647)),ISNUMBER(FIND("Single wall",B647)))</f>
        <v>1</v>
      </c>
      <c r="AZ647" t="b">
        <f>OR(ISNUMBER(FIND("MWCNT",C647)),ISNUMBER(FIND("MWNT",C647)),ISNUMBER(FIND("multi-wall",C647)),ISNUMBER(FIND("multi wall",C647)),ISNUMBER(FIND("multiwall",C647)),ISNUMBER(FIND("Multi-wall",C647)),ISNUMBER(FIND("Multi wall",C647)),ISNUMBER(FIND("Multiwall",C647)),ISNUMBER(FIND("MWCNT",B647)),ISNUMBER(FIND("MWNT",B647)),ISNUMBER(FIND("multi-wall",B647)),ISNUMBER(FIND("multi wall",B647)),ISNUMBER(FIND("multiwall",B647)),ISNUMBER(FIND("Multi-wall",B647)),ISNUMBER(FIND("Multi wall",B647)),ISNUMBER(FIND("Multiwall",B647)),ISNUMBER(FIND("Double-wall",B647)),ISNUMBER(FIND("Double wall",B647)),ISNUMBER(FIND("Doublewall",B647)),ISNUMBER(FIND("double-wall",B647)),ISNUMBER(FIND("double wall",B647)),ISNUMBER(FIND("doublewall",B647)))</f>
        <v>0</v>
      </c>
      <c r="BA647" t="b">
        <f>AND(Table1[[#This Row],[SWCNT]],Table1[[#This Row],[MWCNT]])</f>
        <v>0</v>
      </c>
      <c r="BB647" t="b">
        <f>IF(Table1[[#This Row],[SWCNT]]=TRUE,FALSE,IF(Table1[[#This Row],[MWCNT]]=TRUE,FALSE,TRUE))</f>
        <v>0</v>
      </c>
      <c r="BC647" s="18"/>
    </row>
    <row r="648" spans="1:55" ht="222">
      <c r="A648" t="s">
        <v>44</v>
      </c>
      <c r="B648" s="2" t="s">
        <v>46</v>
      </c>
      <c r="C648" s="16" t="s">
        <v>48</v>
      </c>
      <c r="D648" s="17" t="s">
        <v>50</v>
      </c>
      <c r="E648" s="2">
        <v>2023</v>
      </c>
      <c r="F648" t="b">
        <f>OR(ISNUMBER(FIND("cytotoxic",C648)),ISNUMBER(FIND("Cytotoxic",C648)),ISNUMBER(FIND("cellular toxicity",C648)),ISNUMBER(FIND("cell death",C648)),ISNUMBER(FIND("viable",C648)),ISNUMBER(FIND("phytotoxic",C648)),ISNUMBER(FIND("acute toxicity",C648)),ISNUMBER(FIND("MTT",C648)),ISNUMBER(FIND("survival",C648)),ISNUMBER(FIND("prolifer",C648)),ISNUMBER(FIND("apoptosis",C648)),ISNUMBER(FIND("neurotoxic",C648)),ISNUMBER(FIND("  lysis ",C648)),ISNUMBER(FIND("necrosis",C648)),ISNUMBER(FIND("cellular death",C648))*3,ISNUMBER(FIND("LDH",C648)),ISNUMBER(FIND("Acute toxicity",C648)))</f>
        <v>1</v>
      </c>
      <c r="G648" t="b">
        <f>OR(ISNUMBER(FIND("genotoxic",C648)),ISNUMBER(FIND("genotoxicity",C648)),ISNUMBER(FIND("DNA damage",C648)),ISNUMBER(FIND("DNA",C648)),ISNUMBER(FIND("RNA",C648)),ISNUMBER(FIND("mesothelioma",C648)),ISNUMBER(FIND("carcino",C648)),ISNUMBER(FIND("mutagen",C648)),ISNUMBER(FIND("genetic",C648)))</f>
        <v>0</v>
      </c>
      <c r="H648" t="b">
        <f>OR(ISNUMBER(FIND("inflammatory",C648)),ISNUMBER(FIND("inflamm",C648)))</f>
        <v>0</v>
      </c>
      <c r="I648" t="b">
        <f>OR(ISNUMBER(FIND("immune",C648)),ISNUMBER(FIND("immunological",C648)),ISNUMBER(FIND("interleuk",C648)),ISNUMBER(FIND("platelet activation",C648)),ISNUMBER(FIND("monocyte",C648)),ISNUMBER(FIND("leukocyte",C648)),ISNUMBER(FIND("cytokine",C648)),ISNUMBER(FIND("CD4",C648)),ISNUMBER(FIND("CD8",C648)),ISNUMBER(FIND("T-cell",C648)))</f>
        <v>0</v>
      </c>
      <c r="J648" t="b">
        <f>OR(ISNUMBER(FIND("reactive oxygen",C648)),ISNUMBER(FIND("ROS",C648)),ISNUMBER(FIND("free radical",C648)),ISNUMBER(FIND("oxidative stress",C648)),ISNUMBER(FIND("peroxid",C648)),ISNUMBER(FIND("oxidative",C648)),ISNUMBER(FIND("antioxid",C648)))</f>
        <v>0</v>
      </c>
      <c r="K648" t="b">
        <f>OR(ISNUMBER(FIND("autophag",C648)))</f>
        <v>0</v>
      </c>
      <c r="L648" t="b">
        <f>OR(ISNUMBER(FIND("morpholog",C648)))</f>
        <v>0</v>
      </c>
      <c r="M648" t="b">
        <f>OR(ISNUMBER(FIND("fibrosis",C648)),ISNUMBER(FIND("Fibrosis",C648)),ISNUMBER(FIND("fibrot",C648)))</f>
        <v>0</v>
      </c>
      <c r="N648" t="b">
        <f>OR(ISNUMBER(FIND("offspring",C648)),ISNUMBER(FIND("Parental",C648)),ISNUMBER(FIND("parental",C648)),ISNUMBER(FIND("germline",C648)),ISNUMBER(FIND("reproduc",C648)),ISNUMBER(FIND("embryo",C648)))</f>
        <v>0</v>
      </c>
      <c r="O648" t="b">
        <f>OR(ISNUMBER(FIND("metabol",C648)),ISNUMBER(FIND("Metabol",C648)),ISNUMBER(FIND("digest",C648)),ISNUMBER(FIND("mitochon",C648)))</f>
        <v>1</v>
      </c>
      <c r="P648" t="b">
        <f>OR(ISNUMBER(FIND("ecotox",C648)),ISNUMBER(FIND("Ecotox",B648)),ISNUMBER(FIND("ecotox",B648)),ISNUMBER(FIND("Ecotox",C648)))</f>
        <v>0</v>
      </c>
      <c r="Q648" t="b">
        <f>OR(ISNUMBER(FIND("Bioaccum",C648)),ISNUMBER(FIND("bioaccum",C648)),ISNUMBER(FIND("accum",C648)))</f>
        <v>0</v>
      </c>
      <c r="R648" t="b">
        <f>OR(ISNUMBER(FIND("Occupation",C648)),ISNUMBER(FIND("occupation",C648)),ISNUMBER(FIND("worker",C648)),ISNUMBER(FIND("workforce",C648)))</f>
        <v>0</v>
      </c>
      <c r="S648" t="b">
        <f>NOT(OR(F648,G648,H648,I648,J648,K648,L648,M648,N648,O648,P648,Q648,R648))</f>
        <v>0</v>
      </c>
      <c r="U648" t="b">
        <f>OR(Table1[[#This Row],[Inflammation]],Table1[[#This Row],[Immune]])</f>
        <v>0</v>
      </c>
      <c r="V648" t="str">
        <f>IF(OR(Table1[[#This Row],[Rodents]],Table1[[#This Row],[Human]],Table1[[#This Row],[Pig]]),OR(ISNUMBER(FIND("intratrach",C648)),ISNUMBER(FIND("nasal ",C648)),ISNUMBER(FIND("instill",C648))),"NA")</f>
        <v>NA</v>
      </c>
      <c r="W648" t="str">
        <f>IF(OR(Table1[[#This Row],[Rodents]],Table1[[#This Row],[Human]],Table1[[#This Row],[Pig]]),OR(ISNUMBER(FIND("dermal",C648)),ISNUMBER(FIND("skin ",C648))),"NA")</f>
        <v>NA</v>
      </c>
      <c r="X648" t="str">
        <f>IF(OR(Table1[[#This Row],[Rodents]],Table1[[#This Row],[Human]],Table1[[#This Row],[Pig]]),OR(ISNUMBER(FIND("injected",C648)),ISNUMBER(FIND("periton",C648)),ISNUMBER(FIND("intrascrot",C648))),"NA")</f>
        <v>NA</v>
      </c>
      <c r="Y648" t="str">
        <f>IF(OR(Table1[[#This Row],[Rodents]],Table1[[#This Row],[Human]],Table1[[#This Row],[Pig]]),NOT(OR(Table1[[#This Row],[Inhaled/Intratracheal/intranasal]],Table1[[#This Row],[Dermal]],Table1[[#This Row],[Injected]])),"NA")</f>
        <v>NA</v>
      </c>
      <c r="AA648" t="b">
        <f>OR(ISNUMBER(FIND("fish ",C648)),ISNUMBER(FIND("Fish ",C648)),ISNUMBER(FIND("aquatic",C648)),ISNUMBER(FIND("daphnids",C648)),ISNUMBER(FIND("Carcinus maenas",C648)),ISNUMBER(FIND("Daphnia",C648)),ISNUMBER(FIND("Ruditapes philippinarum",C648)),ISNUMBER(FIND("daphnia",C648)),ISNUMBER(FIND("marine",C648)),ISNUMBER(FIND("mussel",C648)),ISNUMBER(FIND("algae",C648)),ISNUMBER(FIND("Donax faba",C648)),ISNUMBER(FIND("estuarine",C648)),ISNUMBER(FIND("snail",C648)),ISNUMBER(FIND("Prorocentrum donghaiense",C648)) )</f>
        <v>0</v>
      </c>
      <c r="AB648" t="b">
        <f>OR(ISNUMBER(FIND(" rat ",C648)),ISNUMBER(FIND(" rats ",C648)),ISNUMBER(FIND(" Rats ",C648)),ISNUMBER(FIND(" Rat ",C648)),ISNUMBER(FIND(" rat.",C648)),ISNUMBER(FIND(" rats.",C648)),ISNUMBER(FIND("mouse",C648)),ISNUMBER(FIND("mice",C648)), ISNUMBER(FIND(" Mice",C648)))</f>
        <v>0</v>
      </c>
      <c r="AC648" t="b">
        <f>OR(ISNUMBER(FIND(" cell ",C648)),ISNUMBER(FIND("fibroblast",C648)),ISNUMBER(FIND("macrophage",C648)),ISNUMBER(FIND("epithelial",C648)),ISNUMBER(FIND("endothelial",C648)),ISNUMBER(FIND("neuron",C648)),ISNUMBER(FIND(" cells ",C648)),ISNUMBER(FIND("RBC",C648)),ISNUMBER(FIND("mitochond",C648)),ISNUMBER(FIND("adipocyte",C648)),ISNUMBER(FIND("osteo",C648)),ISNUMBER(FIND("keratin",C648)),ISNUMBER(FIND(" cell's ",C648)),ISNUMBER(FIND("eukary",C648)),ISNUMBER(FIND("sperm",C648)))</f>
        <v>1</v>
      </c>
      <c r="AD648" t="b">
        <f>OR(ISNUMBER(FIND("human",B648)),ISNUMBER(FIND("workers",B648)),ISNUMBER(FIND("workforces",B648)),ISNUMBER(FIND("occupational",B648)),ISNUMBER(FIND("Case report",B648)),ISNUMBER(FIND("Workplaces",B648)),ISNUMBER(FIND("worker",B648)))</f>
        <v>0</v>
      </c>
      <c r="AE648" t="b">
        <f>OR(ISNUMBER(FIND(" plant ",C648)),ISNUMBER(FIND("Plant ",C648)),ISNUMBER(FIND("tomato",C648)),ISNUMBER(FIND("plants",C648)),ISNUMBER(FIND("Plants",C648)),ISNUMBER(FIND("algae",C648)),ISNUMBER(FIND("lettuce",C648)),ISNUMBER(FIND("green gram sprouts ",C648)),ISNUMBER(FIND("Cucurbita pepo",C648)),ISNUMBER(FIND("bean ",C648)),ISNUMBER(FIND("chloroplast",C648)),ISNUMBER(FIND("chlorophyll",C648)),ISNUMBER(FIND("seedling",C648)),ISNUMBER(FIND("canola",C648)),ISNUMBER(FIND("shoot",C648)),ISNUMBER(FIND("photosynthes",C648)),ISNUMBER(FIND(" leaves ",C648)),,ISNUMBER(FIND("agriculture",C648)),ISNUMBER(FIND(" crops ",C648)))</f>
        <v>0</v>
      </c>
      <c r="AF648" t="b">
        <f>OR(ISNUMBER(FIND("bacteria",C648)),ISNUMBER(FIND("Bacteria",C648)),ISNUMBER(FIND("Bacterium",C648)),ISNUMBER(FIND("bacterium",C648)),ISNUMBER(FIND(" coli ",C648)))</f>
        <v>0</v>
      </c>
      <c r="AG648" t="b">
        <f>OR(ISNUMBER(FIND("fungi",C648)),ISNUMBER(FIND("Fungi",C648)),ISNUMBER(FIND("fungus",C648)),ISNUMBER(FIND("Fungus",C648)),ISNUMBER(FIND("mushroom",C648)),ISNUMBER(FIND("Mushroom",C648)),ISNUMBER(FIND(" mold ",C648)))</f>
        <v>0</v>
      </c>
      <c r="AH648" t="b">
        <f>OR(ISNUMBER(FIND("Pig ",C648)),ISNUMBER(FIND("pig ",C648)),ISNUMBER(FIND("Pigs ",C648)),ISNUMBER(FIND("pigs ",C648)))</f>
        <v>0</v>
      </c>
      <c r="AI648" t="b">
        <f>OR(ISNUMBER(FIND(" C. elegans",C648)),ISNUMBER(FIND("Caenorhabditis elegans",C648)),ISNUMBER(FIND("earthworms",C648)),ISNUMBER(FIND(" Ficopomatus enigmaticus",C648)),ISNUMBER(FIND("larva",C648)),ISNUMBER(FIND("Lumbriculus variegatus",C648)),ISNUMBER(FIND("nematode",C648)))</f>
        <v>0</v>
      </c>
      <c r="AJ648" t="b">
        <f>NOT(OR(AA648,AB648,AC648,AD648,AE648,AF648,AG648,AH648,AI648))</f>
        <v>0</v>
      </c>
      <c r="AL648" t="b">
        <f>OR(AA648,AB648,AD648,AE648,AF648,AG648,AH648,AI648)</f>
        <v>0</v>
      </c>
      <c r="AM648" t="b">
        <f>IF(Table1[[#This Row],[In vivo?]],IF(Table1[[#This Row],[Cell]],FALSE,TRUE),FALSE)</f>
        <v>0</v>
      </c>
      <c r="AN648" t="b">
        <f>AND(AC648,AL648)</f>
        <v>0</v>
      </c>
      <c r="AO648" t="b">
        <f>IF(Table1[[#This Row],[Cell]],IF(Table1[[#This Row],[In vivo?]],FALSE,TRUE),FALSE)</f>
        <v>1</v>
      </c>
      <c r="AP648" t="b">
        <f>NOT(OR(Table1[[#This Row],[In vivo?]],Table1[[#This Row],[Only in Cell]]))</f>
        <v>0</v>
      </c>
      <c r="AQ648" t="str">
        <f>IF(OR(Table1[[#This Row],[Rodents]],Table1[[#This Row],[Human]],Table1[[#This Row],[Pig]]),OR(ISNUMBER(FIND("pulmonary",C648)),ISNUMBER(FIND("lung",C648))),"NA")</f>
        <v>NA</v>
      </c>
      <c r="AR648" t="str">
        <f>IF(OR(Table1[[#This Row],[Rodents]],Table1[[#This Row],[Human]],Table1[[#This Row],[Pig]]),OR(ISNUMBER(FIND("skin",C648)),ISNUMBER(FIND("dermal",C648))),"NA")</f>
        <v>NA</v>
      </c>
      <c r="AS648" t="str">
        <f>IF(OR(Table1[[#This Row],[Rodents]],Table1[[#This Row],[Human]],Table1[[#This Row],[Pig]]),OR(ISNUMBER(FIND("liver",C648)),ISNUMBER(FIND("hepat",C648))),"NA")</f>
        <v>NA</v>
      </c>
      <c r="AT648" t="str">
        <f>IF(OR(Table1[[#This Row],[Rodents]],Table1[[#This Row],[Human]],Table1[[#This Row],[Pig]]),OR(ISNUMBER(FIND("kidney",C648)),ISNUMBER(FIND("neph",C648))),"NA")</f>
        <v>NA</v>
      </c>
      <c r="AU648" t="str">
        <f>IF(OR(Table1[[#This Row],[Rodents]],Table1[[#This Row],[Human]],Table1[[#This Row],[Pig]]),OR(ISNUMBER(FIND("brain",C648)),ISNUMBER(FIND("neur",C648)),ISNUMBER(FIND("nerv",C648))),"NA")</f>
        <v>NA</v>
      </c>
      <c r="AV648" t="str">
        <f>IF(OR(Table1[[#This Row],[Rodents]],Table1[[#This Row],[Human]],Table1[[#This Row],[Pig]]),OR(ISNUMBER(FIND("heart",C648)),ISNUMBER(FIND("cardi",C648))),"NA")</f>
        <v>NA</v>
      </c>
      <c r="AW648" t="str">
        <f>IF(OR(Table1[[#This Row],[Rodents]],Table1[[#This Row],[Human]],Table1[[#This Row],[Pig]]),OR(ISNUMBER(FIND("gastro",C648)),ISNUMBER(FIND("intesti",C648)),ISNUMBER(FIND("stomach",C648))),"NA")</f>
        <v>NA</v>
      </c>
      <c r="AX648" t="str">
        <f>IF(OR(Table1[[#This Row],[Rodents]],Table1[[#This Row],[Human]],Table1[[#This Row],[Pig]]),NOT(OR(AQ648,AR648,AS648,AT648,AU648,AV648,AW648)),"NA")</f>
        <v>NA</v>
      </c>
      <c r="AY648" t="b">
        <f>OR(ISNUMBER(FIND("SWCNT",C648)),ISNUMBER(FIND("SWNT",C648)),ISNUMBER(FIND("single-wall",C648)),ISNUMBER(FIND("single wall",C648)),ISNUMBER(FIND("Single wall",C648)),ISNUMBER(FIND("Single-wall",C648)),ISNUMBER(FIND("SWCNT",B648)),ISNUMBER(FIND("SWNT",B648)),ISNUMBER(FIND("single-wall",B648)),ISNUMBER(FIND("single wall",B648)),ISNUMBER(FIND("Single-wall",B648)),ISNUMBER(FIND("Single wall",B648)))</f>
        <v>0</v>
      </c>
      <c r="AZ648" t="b">
        <f>OR(ISNUMBER(FIND("MWCNT",C648)),ISNUMBER(FIND("MWNT",C648)),ISNUMBER(FIND("multi-wall",C648)),ISNUMBER(FIND("multi wall",C648)),ISNUMBER(FIND("multiwall",C648)),ISNUMBER(FIND("Multi-wall",C648)),ISNUMBER(FIND("Multi wall",C648)),ISNUMBER(FIND("Multiwall",C648)),ISNUMBER(FIND("MWCNT",B648)),ISNUMBER(FIND("MWNT",B648)),ISNUMBER(FIND("multi-wall",B648)),ISNUMBER(FIND("multi wall",B648)),ISNUMBER(FIND("multiwall",B648)),ISNUMBER(FIND("Multi-wall",B648)),ISNUMBER(FIND("Multi wall",B648)),ISNUMBER(FIND("Multiwall",B648)),ISNUMBER(FIND("Double-wall",B648)),ISNUMBER(FIND("Double wall",B648)),ISNUMBER(FIND("Doublewall",B648)),ISNUMBER(FIND("double-wall",B648)),ISNUMBER(FIND("double wall",B648)),ISNUMBER(FIND("doublewall",B648)))</f>
        <v>1</v>
      </c>
      <c r="BA648" t="b">
        <f>AND(Table1[[#This Row],[SWCNT]],Table1[[#This Row],[MWCNT]])</f>
        <v>0</v>
      </c>
      <c r="BB648" t="b">
        <f>IF(Table1[[#This Row],[SWCNT]]=TRUE,FALSE,IF(Table1[[#This Row],[MWCNT]]=TRUE,FALSE,TRUE))</f>
        <v>0</v>
      </c>
      <c r="BC648" s="18"/>
    </row>
    <row r="649" spans="1:55" ht="240.5">
      <c r="A649" t="s">
        <v>70</v>
      </c>
      <c r="B649" s="2" t="s">
        <v>72</v>
      </c>
      <c r="C649" s="16" t="s">
        <v>74</v>
      </c>
      <c r="D649" s="17" t="s">
        <v>76</v>
      </c>
      <c r="E649" s="2">
        <v>2023</v>
      </c>
      <c r="F649" t="b">
        <f>OR(ISNUMBER(FIND("cytotoxic",C649)),ISNUMBER(FIND("Cytotoxic",C649)),ISNUMBER(FIND("cellular toxicity",C649)),ISNUMBER(FIND("cell death",C649)),ISNUMBER(FIND("viable",C649)),ISNUMBER(FIND("phytotoxic",C649)),ISNUMBER(FIND("acute toxicity",C649)),ISNUMBER(FIND("MTT",C649)),ISNUMBER(FIND("survival",C649)),ISNUMBER(FIND("prolifer",C649)),ISNUMBER(FIND("apoptosis",C649)),ISNUMBER(FIND("neurotoxic",C649)),ISNUMBER(FIND("  lysis ",C649)),ISNUMBER(FIND("necrosis",C649)),ISNUMBER(FIND("cellular death",C649))*3,ISNUMBER(FIND("LDH",C649)),ISNUMBER(FIND("Acute toxicity",C649)))</f>
        <v>0</v>
      </c>
      <c r="G649" t="b">
        <f>OR(ISNUMBER(FIND("genotoxic",C649)),ISNUMBER(FIND("genotoxicity",C649)),ISNUMBER(FIND("DNA damage",C649)),ISNUMBER(FIND("DNA",C649)),ISNUMBER(FIND("RNA",C649)),ISNUMBER(FIND("mesothelioma",C649)),ISNUMBER(FIND("carcino",C649)),ISNUMBER(FIND("mutagen",C649)),ISNUMBER(FIND("genetic",C649)))</f>
        <v>0</v>
      </c>
      <c r="H649" t="b">
        <f>OR(ISNUMBER(FIND("inflammatory",C649)),ISNUMBER(FIND("inflamm",C649)))</f>
        <v>0</v>
      </c>
      <c r="I649" t="b">
        <f>OR(ISNUMBER(FIND("immune",C649)),ISNUMBER(FIND("immunological",C649)),ISNUMBER(FIND("interleuk",C649)),ISNUMBER(FIND("platelet activation",C649)),ISNUMBER(FIND("monocyte",C649)),ISNUMBER(FIND("leukocyte",C649)),ISNUMBER(FIND("cytokine",C649)),ISNUMBER(FIND("CD4",C649)),ISNUMBER(FIND("CD8",C649)),ISNUMBER(FIND("T-cell",C649)))</f>
        <v>0</v>
      </c>
      <c r="J649" t="b">
        <f>OR(ISNUMBER(FIND("reactive oxygen",C649)),ISNUMBER(FIND("ROS",C649)),ISNUMBER(FIND("free radical",C649)),ISNUMBER(FIND("oxidative stress",C649)),ISNUMBER(FIND("peroxid",C649)),ISNUMBER(FIND("oxidative",C649)),ISNUMBER(FIND("antioxid",C649)))</f>
        <v>0</v>
      </c>
      <c r="K649" t="b">
        <f>OR(ISNUMBER(FIND("autophag",C649)))</f>
        <v>0</v>
      </c>
      <c r="L649" t="b">
        <f>OR(ISNUMBER(FIND("morpholog",C649)))</f>
        <v>0</v>
      </c>
      <c r="M649" t="b">
        <f>OR(ISNUMBER(FIND("fibrosis",C649)),ISNUMBER(FIND("Fibrosis",C649)),ISNUMBER(FIND("fibrot",C649)))</f>
        <v>0</v>
      </c>
      <c r="N649" t="b">
        <f>OR(ISNUMBER(FIND("offspring",C649)),ISNUMBER(FIND("Parental",C649)),ISNUMBER(FIND("parental",C649)),ISNUMBER(FIND("germline",C649)),ISNUMBER(FIND("reproduc",C649)),ISNUMBER(FIND("embryo",C649)))</f>
        <v>0</v>
      </c>
      <c r="O649" t="b">
        <f>OR(ISNUMBER(FIND("metabol",C649)),ISNUMBER(FIND("Metabol",C649)),ISNUMBER(FIND("digest",C649)),ISNUMBER(FIND("mitochon",C649)))</f>
        <v>0</v>
      </c>
      <c r="P649" t="b">
        <f>OR(ISNUMBER(FIND("ecotox",C649)),ISNUMBER(FIND("Ecotox",B649)),ISNUMBER(FIND("ecotox",B649)),ISNUMBER(FIND("Ecotox",C649)))</f>
        <v>0</v>
      </c>
      <c r="Q649" t="b">
        <f>OR(ISNUMBER(FIND("Bioaccum",C649)),ISNUMBER(FIND("bioaccum",C649)),ISNUMBER(FIND("accum",C649)))</f>
        <v>0</v>
      </c>
      <c r="R649" t="b">
        <f>OR(ISNUMBER(FIND("Occupation",C649)),ISNUMBER(FIND("occupation",C649)),ISNUMBER(FIND("worker",C649)),ISNUMBER(FIND("workforce",C649)))</f>
        <v>1</v>
      </c>
      <c r="S649" t="b">
        <f>NOT(OR(F649,G649,H649,I649,J649,K649,L649,M649,N649,O649,P649,Q649,R649))</f>
        <v>0</v>
      </c>
      <c r="U649" t="b">
        <f>OR(Table1[[#This Row],[Inflammation]],Table1[[#This Row],[Immune]])</f>
        <v>0</v>
      </c>
      <c r="V649" t="str">
        <f>IF(OR(Table1[[#This Row],[Rodents]],Table1[[#This Row],[Human]],Table1[[#This Row],[Pig]]),OR(ISNUMBER(FIND("intratrach",C649)),ISNUMBER(FIND("nasal ",C649)),ISNUMBER(FIND("instill",C649))),"NA")</f>
        <v>NA</v>
      </c>
      <c r="W649" t="str">
        <f>IF(OR(Table1[[#This Row],[Rodents]],Table1[[#This Row],[Human]],Table1[[#This Row],[Pig]]),OR(ISNUMBER(FIND("dermal",C649)),ISNUMBER(FIND("skin ",C649))),"NA")</f>
        <v>NA</v>
      </c>
      <c r="X649" t="str">
        <f>IF(OR(Table1[[#This Row],[Rodents]],Table1[[#This Row],[Human]],Table1[[#This Row],[Pig]]),OR(ISNUMBER(FIND("injected",C649)),ISNUMBER(FIND("periton",C649)),ISNUMBER(FIND("intrascrot",C649))),"NA")</f>
        <v>NA</v>
      </c>
      <c r="Y649" t="str">
        <f>IF(OR(Table1[[#This Row],[Rodents]],Table1[[#This Row],[Human]],Table1[[#This Row],[Pig]]),NOT(OR(Table1[[#This Row],[Inhaled/Intratracheal/intranasal]],Table1[[#This Row],[Dermal]],Table1[[#This Row],[Injected]])),"NA")</f>
        <v>NA</v>
      </c>
      <c r="AA649" t="b">
        <f>OR(ISNUMBER(FIND("fish ",C649)),ISNUMBER(FIND("Fish ",C649)),ISNUMBER(FIND("aquatic",C649)),ISNUMBER(FIND("daphnids",C649)),ISNUMBER(FIND("Carcinus maenas",C649)),ISNUMBER(FIND("Daphnia",C649)),ISNUMBER(FIND("Ruditapes philippinarum",C649)),ISNUMBER(FIND("daphnia",C649)),ISNUMBER(FIND("marine",C649)),ISNUMBER(FIND("mussel",C649)),ISNUMBER(FIND("algae",C649)),ISNUMBER(FIND("Donax faba",C649)),ISNUMBER(FIND("estuarine",C649)),ISNUMBER(FIND("snail",C649)),ISNUMBER(FIND("Prorocentrum donghaiense",C649)) )</f>
        <v>0</v>
      </c>
      <c r="AB649" t="b">
        <f>OR(ISNUMBER(FIND(" rat ",C649)),ISNUMBER(FIND(" rats ",C649)),ISNUMBER(FIND(" Rats ",C649)),ISNUMBER(FIND(" Rat ",C649)),ISNUMBER(FIND(" rat.",C649)),ISNUMBER(FIND(" rats.",C649)),ISNUMBER(FIND("mouse",C649)),ISNUMBER(FIND("mice",C649)), ISNUMBER(FIND(" Mice",C649)))</f>
        <v>0</v>
      </c>
      <c r="AC649" t="b">
        <f>OR(ISNUMBER(FIND(" cell ",C649)),ISNUMBER(FIND("fibroblast",C649)),ISNUMBER(FIND("macrophage",C649)),ISNUMBER(FIND("epithelial",C649)),ISNUMBER(FIND("endothelial",C649)),ISNUMBER(FIND("neuron",C649)),ISNUMBER(FIND(" cells ",C649)),ISNUMBER(FIND("RBC",C649)),ISNUMBER(FIND("mitochond",C649)),ISNUMBER(FIND("adipocyte",C649)),ISNUMBER(FIND("osteo",C649)),ISNUMBER(FIND("keratin",C649)),ISNUMBER(FIND(" cell's ",C649)),ISNUMBER(FIND("eukary",C649)),ISNUMBER(FIND("sperm",C649)))</f>
        <v>1</v>
      </c>
      <c r="AD649" t="b">
        <f>OR(ISNUMBER(FIND("human",B649)),ISNUMBER(FIND("workers",B649)),ISNUMBER(FIND("workforces",B649)),ISNUMBER(FIND("occupational",B649)),ISNUMBER(FIND("Case report",B649)),ISNUMBER(FIND("Workplaces",B649)),ISNUMBER(FIND("worker",B649)))</f>
        <v>0</v>
      </c>
      <c r="AE649" t="b">
        <f>OR(ISNUMBER(FIND(" plant ",C649)),ISNUMBER(FIND("Plant ",C649)),ISNUMBER(FIND("tomato",C649)),ISNUMBER(FIND("plants",C649)),ISNUMBER(FIND("Plants",C649)),ISNUMBER(FIND("algae",C649)),ISNUMBER(FIND("lettuce",C649)),ISNUMBER(FIND("green gram sprouts ",C649)),ISNUMBER(FIND("Cucurbita pepo",C649)),ISNUMBER(FIND("bean ",C649)),ISNUMBER(FIND("chloroplast",C649)),ISNUMBER(FIND("chlorophyll",C649)),ISNUMBER(FIND("seedling",C649)),ISNUMBER(FIND("canola",C649)),ISNUMBER(FIND("shoot",C649)),ISNUMBER(FIND("photosynthes",C649)),ISNUMBER(FIND(" leaves ",C649)),,ISNUMBER(FIND("agriculture",C649)),ISNUMBER(FIND(" crops ",C649)))</f>
        <v>0</v>
      </c>
      <c r="AF649" t="b">
        <f>OR(ISNUMBER(FIND("bacteria",C649)),ISNUMBER(FIND("Bacteria",C649)),ISNUMBER(FIND("Bacterium",C649)),ISNUMBER(FIND("bacterium",C649)),ISNUMBER(FIND(" coli ",C649)))</f>
        <v>0</v>
      </c>
      <c r="AG649" t="b">
        <f>OR(ISNUMBER(FIND("fungi",C649)),ISNUMBER(FIND("Fungi",C649)),ISNUMBER(FIND("fungus",C649)),ISNUMBER(FIND("Fungus",C649)),ISNUMBER(FIND("mushroom",C649)),ISNUMBER(FIND("Mushroom",C649)),ISNUMBER(FIND(" mold ",C649)))</f>
        <v>0</v>
      </c>
      <c r="AH649" t="b">
        <f>OR(ISNUMBER(FIND("Pig ",C649)),ISNUMBER(FIND("pig ",C649)),ISNUMBER(FIND("Pigs ",C649)),ISNUMBER(FIND("pigs ",C649)))</f>
        <v>0</v>
      </c>
      <c r="AI649" t="b">
        <f>OR(ISNUMBER(FIND(" C. elegans",C649)),ISNUMBER(FIND("Caenorhabditis elegans",C649)),ISNUMBER(FIND("earthworms",C649)),ISNUMBER(FIND(" Ficopomatus enigmaticus",C649)),ISNUMBER(FIND("larva",C649)),ISNUMBER(FIND("Lumbriculus variegatus",C649)),ISNUMBER(FIND("nematode",C649)))</f>
        <v>0</v>
      </c>
      <c r="AJ649" t="b">
        <f>NOT(OR(AA649,AB649,AC649,AD649,AE649,AF649,AG649,AH649,AI649))</f>
        <v>0</v>
      </c>
      <c r="AL649" t="b">
        <f>OR(AA649,AB649,AD649,AE649,AF649,AG649,AH649,AI649)</f>
        <v>0</v>
      </c>
      <c r="AM649" t="b">
        <f>IF(Table1[[#This Row],[In vivo?]],IF(Table1[[#This Row],[Cell]],FALSE,TRUE),FALSE)</f>
        <v>0</v>
      </c>
      <c r="AN649" t="b">
        <f>AND(AC649,AL649)</f>
        <v>0</v>
      </c>
      <c r="AO649" t="b">
        <f>IF(Table1[[#This Row],[Cell]],IF(Table1[[#This Row],[In vivo?]],FALSE,TRUE),FALSE)</f>
        <v>1</v>
      </c>
      <c r="AP649" t="b">
        <f>NOT(OR(Table1[[#This Row],[In vivo?]],Table1[[#This Row],[Only in Cell]]))</f>
        <v>0</v>
      </c>
      <c r="AQ649" t="str">
        <f>IF(OR(Table1[[#This Row],[Rodents]],Table1[[#This Row],[Human]],Table1[[#This Row],[Pig]]),OR(ISNUMBER(FIND("pulmonary",C649)),ISNUMBER(FIND("lung",C649))),"NA")</f>
        <v>NA</v>
      </c>
      <c r="AR649" t="str">
        <f>IF(OR(Table1[[#This Row],[Rodents]],Table1[[#This Row],[Human]],Table1[[#This Row],[Pig]]),OR(ISNUMBER(FIND("skin",C649)),ISNUMBER(FIND("dermal",C649))),"NA")</f>
        <v>NA</v>
      </c>
      <c r="AS649" t="str">
        <f>IF(OR(Table1[[#This Row],[Rodents]],Table1[[#This Row],[Human]],Table1[[#This Row],[Pig]]),OR(ISNUMBER(FIND("liver",C649)),ISNUMBER(FIND("hepat",C649))),"NA")</f>
        <v>NA</v>
      </c>
      <c r="AT649" t="str">
        <f>IF(OR(Table1[[#This Row],[Rodents]],Table1[[#This Row],[Human]],Table1[[#This Row],[Pig]]),OR(ISNUMBER(FIND("kidney",C649)),ISNUMBER(FIND("neph",C649))),"NA")</f>
        <v>NA</v>
      </c>
      <c r="AU649" t="str">
        <f>IF(OR(Table1[[#This Row],[Rodents]],Table1[[#This Row],[Human]],Table1[[#This Row],[Pig]]),OR(ISNUMBER(FIND("brain",C649)),ISNUMBER(FIND("neur",C649)),ISNUMBER(FIND("nerv",C649))),"NA")</f>
        <v>NA</v>
      </c>
      <c r="AV649" t="str">
        <f>IF(OR(Table1[[#This Row],[Rodents]],Table1[[#This Row],[Human]],Table1[[#This Row],[Pig]]),OR(ISNUMBER(FIND("heart",C649)),ISNUMBER(FIND("cardi",C649))),"NA")</f>
        <v>NA</v>
      </c>
      <c r="AW649" t="str">
        <f>IF(OR(Table1[[#This Row],[Rodents]],Table1[[#This Row],[Human]],Table1[[#This Row],[Pig]]),OR(ISNUMBER(FIND("gastro",C649)),ISNUMBER(FIND("intesti",C649)),ISNUMBER(FIND("stomach",C649))),"NA")</f>
        <v>NA</v>
      </c>
      <c r="AX649" t="str">
        <f>IF(OR(Table1[[#This Row],[Rodents]],Table1[[#This Row],[Human]],Table1[[#This Row],[Pig]]),NOT(OR(AQ649,AR649,AS649,AT649,AU649,AV649,AW649)),"NA")</f>
        <v>NA</v>
      </c>
      <c r="AY649" t="b">
        <f>OR(ISNUMBER(FIND("SWCNT",C649)),ISNUMBER(FIND("SWNT",C649)),ISNUMBER(FIND("single-wall",C649)),ISNUMBER(FIND("single wall",C649)),ISNUMBER(FIND("Single wall",C649)),ISNUMBER(FIND("Single-wall",C649)),ISNUMBER(FIND("SWCNT",B649)),ISNUMBER(FIND("SWNT",B649)),ISNUMBER(FIND("single-wall",B649)),ISNUMBER(FIND("single wall",B649)),ISNUMBER(FIND("Single-wall",B649)),ISNUMBER(FIND("Single wall",B649)))</f>
        <v>0</v>
      </c>
      <c r="AZ649" t="b">
        <f>OR(ISNUMBER(FIND("MWCNT",C649)),ISNUMBER(FIND("MWNT",C649)),ISNUMBER(FIND("multi-wall",C649)),ISNUMBER(FIND("multi wall",C649)),ISNUMBER(FIND("multiwall",C649)),ISNUMBER(FIND("Multi-wall",C649)),ISNUMBER(FIND("Multi wall",C649)),ISNUMBER(FIND("Multiwall",C649)),ISNUMBER(FIND("MWCNT",B649)),ISNUMBER(FIND("MWNT",B649)),ISNUMBER(FIND("multi-wall",B649)),ISNUMBER(FIND("multi wall",B649)),ISNUMBER(FIND("multiwall",B649)),ISNUMBER(FIND("Multi-wall",B649)),ISNUMBER(FIND("Multi wall",B649)),ISNUMBER(FIND("Multiwall",B649)),ISNUMBER(FIND("Double-wall",B649)),ISNUMBER(FIND("Double wall",B649)),ISNUMBER(FIND("Doublewall",B649)),ISNUMBER(FIND("double-wall",B649)),ISNUMBER(FIND("double wall",B649)),ISNUMBER(FIND("doublewall",B649)))</f>
        <v>0</v>
      </c>
      <c r="BA649" t="b">
        <f>AND(Table1[[#This Row],[SWCNT]],Table1[[#This Row],[MWCNT]])</f>
        <v>0</v>
      </c>
      <c r="BB649" t="b">
        <f>IF(Table1[[#This Row],[SWCNT]]=TRUE,FALSE,IF(Table1[[#This Row],[MWCNT]]=TRUE,FALSE,TRUE))</f>
        <v>1</v>
      </c>
      <c r="BC649" s="18"/>
    </row>
    <row r="650" spans="1:55" ht="240.5">
      <c r="A650" t="s">
        <v>152</v>
      </c>
      <c r="B650" s="2" t="s">
        <v>154</v>
      </c>
      <c r="C650" s="16" t="s">
        <v>156</v>
      </c>
      <c r="D650" s="17" t="s">
        <v>158</v>
      </c>
      <c r="E650" s="2">
        <v>2022</v>
      </c>
      <c r="F650" t="b">
        <f>OR(ISNUMBER(FIND("cytotoxic",C650)),ISNUMBER(FIND("Cytotoxic",C650)),ISNUMBER(FIND("cellular toxicity",C650)),ISNUMBER(FIND("cell death",C650)),ISNUMBER(FIND("viable",C650)),ISNUMBER(FIND("phytotoxic",C650)),ISNUMBER(FIND("acute toxicity",C650)),ISNUMBER(FIND("MTT",C650)),ISNUMBER(FIND("survival",C650)),ISNUMBER(FIND("prolifer",C650)),ISNUMBER(FIND("apoptosis",C650)),ISNUMBER(FIND("neurotoxic",C650)),ISNUMBER(FIND("  lysis ",C650)),ISNUMBER(FIND("necrosis",C650)),ISNUMBER(FIND("cellular death",C650))*3,ISNUMBER(FIND("LDH",C650)),ISNUMBER(FIND("Acute toxicity",C650)))</f>
        <v>1</v>
      </c>
      <c r="G650" t="b">
        <f>OR(ISNUMBER(FIND("genotoxic",C650)),ISNUMBER(FIND("genotoxicity",C650)),ISNUMBER(FIND("DNA damage",C650)),ISNUMBER(FIND("DNA",C650)),ISNUMBER(FIND("RNA",C650)),ISNUMBER(FIND("mesothelioma",C650)),ISNUMBER(FIND("carcino",C650)),ISNUMBER(FIND("mutagen",C650)),ISNUMBER(FIND("genetic",C650)))</f>
        <v>1</v>
      </c>
      <c r="H650" t="b">
        <f>OR(ISNUMBER(FIND("inflammatory",C650)),ISNUMBER(FIND("inflamm",C650)))</f>
        <v>0</v>
      </c>
      <c r="I650" t="b">
        <f>OR(ISNUMBER(FIND("immune",C650)),ISNUMBER(FIND("immunological",C650)),ISNUMBER(FIND("interleuk",C650)),ISNUMBER(FIND("platelet activation",C650)),ISNUMBER(FIND("monocyte",C650)),ISNUMBER(FIND("leukocyte",C650)),ISNUMBER(FIND("cytokine",C650)),ISNUMBER(FIND("CD4",C650)),ISNUMBER(FIND("CD8",C650)),ISNUMBER(FIND("T-cell",C650)))</f>
        <v>0</v>
      </c>
      <c r="J650" t="b">
        <f>OR(ISNUMBER(FIND("reactive oxygen",C650)),ISNUMBER(FIND("ROS",C650)),ISNUMBER(FIND("free radical",C650)),ISNUMBER(FIND("oxidative stress",C650)),ISNUMBER(FIND("peroxid",C650)),ISNUMBER(FIND("oxidative",C650)),ISNUMBER(FIND("antioxid",C650)))</f>
        <v>0</v>
      </c>
      <c r="K650" t="b">
        <f>OR(ISNUMBER(FIND("autophag",C650)))</f>
        <v>0</v>
      </c>
      <c r="L650" t="b">
        <f>OR(ISNUMBER(FIND("morpholog",C650)))</f>
        <v>0</v>
      </c>
      <c r="M650" t="b">
        <f>OR(ISNUMBER(FIND("fibrosis",C650)),ISNUMBER(FIND("Fibrosis",C650)),ISNUMBER(FIND("fibrot",C650)))</f>
        <v>0</v>
      </c>
      <c r="N650" t="b">
        <f>OR(ISNUMBER(FIND("offspring",C650)),ISNUMBER(FIND("Parental",C650)),ISNUMBER(FIND("parental",C650)),ISNUMBER(FIND("germline",C650)),ISNUMBER(FIND("reproduc",C650)),ISNUMBER(FIND("embryo",C650)))</f>
        <v>0</v>
      </c>
      <c r="O650" t="b">
        <f>OR(ISNUMBER(FIND("metabol",C650)),ISNUMBER(FIND("Metabol",C650)),ISNUMBER(FIND("digest",C650)),ISNUMBER(FIND("mitochon",C650)))</f>
        <v>1</v>
      </c>
      <c r="P650" t="b">
        <f>OR(ISNUMBER(FIND("ecotox",C650)),ISNUMBER(FIND("Ecotox",B650)),ISNUMBER(FIND("ecotox",B650)),ISNUMBER(FIND("Ecotox",C650)))</f>
        <v>0</v>
      </c>
      <c r="Q650" t="b">
        <f>OR(ISNUMBER(FIND("Bioaccum",C650)),ISNUMBER(FIND("bioaccum",C650)),ISNUMBER(FIND("accum",C650)))</f>
        <v>0</v>
      </c>
      <c r="R650" t="b">
        <f>OR(ISNUMBER(FIND("Occupation",C650)),ISNUMBER(FIND("occupation",C650)),ISNUMBER(FIND("worker",C650)),ISNUMBER(FIND("workforce",C650)))</f>
        <v>0</v>
      </c>
      <c r="S650" t="b">
        <f>NOT(OR(F650,G650,H650,I650,J650,K650,L650,M650,N650,O650,P650,Q650,R650))</f>
        <v>0</v>
      </c>
      <c r="U650" t="b">
        <f>OR(Table1[[#This Row],[Inflammation]],Table1[[#This Row],[Immune]])</f>
        <v>0</v>
      </c>
      <c r="V650" t="str">
        <f>IF(OR(Table1[[#This Row],[Rodents]],Table1[[#This Row],[Human]],Table1[[#This Row],[Pig]]),OR(ISNUMBER(FIND("intratrach",C650)),ISNUMBER(FIND("nasal ",C650)),ISNUMBER(FIND("instill",C650))),"NA")</f>
        <v>NA</v>
      </c>
      <c r="W650" t="str">
        <f>IF(OR(Table1[[#This Row],[Rodents]],Table1[[#This Row],[Human]],Table1[[#This Row],[Pig]]),OR(ISNUMBER(FIND("dermal",C650)),ISNUMBER(FIND("skin ",C650))),"NA")</f>
        <v>NA</v>
      </c>
      <c r="X650" t="str">
        <f>IF(OR(Table1[[#This Row],[Rodents]],Table1[[#This Row],[Human]],Table1[[#This Row],[Pig]]),OR(ISNUMBER(FIND("injected",C650)),ISNUMBER(FIND("periton",C650)),ISNUMBER(FIND("intrascrot",C650))),"NA")</f>
        <v>NA</v>
      </c>
      <c r="Y650" t="str">
        <f>IF(OR(Table1[[#This Row],[Rodents]],Table1[[#This Row],[Human]],Table1[[#This Row],[Pig]]),NOT(OR(Table1[[#This Row],[Inhaled/Intratracheal/intranasal]],Table1[[#This Row],[Dermal]],Table1[[#This Row],[Injected]])),"NA")</f>
        <v>NA</v>
      </c>
      <c r="AA650" t="b">
        <f>OR(ISNUMBER(FIND("fish ",C650)),ISNUMBER(FIND("Fish ",C650)),ISNUMBER(FIND("aquatic",C650)),ISNUMBER(FIND("daphnids",C650)),ISNUMBER(FIND("Carcinus maenas",C650)),ISNUMBER(FIND("Daphnia",C650)),ISNUMBER(FIND("Ruditapes philippinarum",C650)),ISNUMBER(FIND("daphnia",C650)),ISNUMBER(FIND("marine",C650)),ISNUMBER(FIND("mussel",C650)),ISNUMBER(FIND("algae",C650)),ISNUMBER(FIND("Donax faba",C650)),ISNUMBER(FIND("estuarine",C650)),ISNUMBER(FIND("snail",C650)),ISNUMBER(FIND("Prorocentrum donghaiense",C650)) )</f>
        <v>0</v>
      </c>
      <c r="AB650" t="b">
        <f>OR(ISNUMBER(FIND(" rat ",C650)),ISNUMBER(FIND(" rats ",C650)),ISNUMBER(FIND(" Rats ",C650)),ISNUMBER(FIND(" Rat ",C650)),ISNUMBER(FIND(" rat.",C650)),ISNUMBER(FIND(" rats.",C650)),ISNUMBER(FIND("mouse",C650)),ISNUMBER(FIND("mice",C650)), ISNUMBER(FIND(" Mice",C650)))</f>
        <v>0</v>
      </c>
      <c r="AC650" t="b">
        <f>OR(ISNUMBER(FIND(" cell ",C650)),ISNUMBER(FIND("fibroblast",C650)),ISNUMBER(FIND("macrophage",C650)),ISNUMBER(FIND("epithelial",C650)),ISNUMBER(FIND("endothelial",C650)),ISNUMBER(FIND("neuron",C650)),ISNUMBER(FIND(" cells ",C650)),ISNUMBER(FIND("RBC",C650)),ISNUMBER(FIND("mitochond",C650)),ISNUMBER(FIND("adipocyte",C650)),ISNUMBER(FIND("osteo",C650)),ISNUMBER(FIND("keratin",C650)),ISNUMBER(FIND(" cell's ",C650)),ISNUMBER(FIND("eukary",C650)),ISNUMBER(FIND("sperm",C650)))</f>
        <v>1</v>
      </c>
      <c r="AD650" t="b">
        <f>OR(ISNUMBER(FIND("human",B650)),ISNUMBER(FIND("workers",B650)),ISNUMBER(FIND("workforces",B650)),ISNUMBER(FIND("occupational",B650)),ISNUMBER(FIND("Case report",B650)),ISNUMBER(FIND("Workplaces",B650)),ISNUMBER(FIND("worker",B650)))</f>
        <v>0</v>
      </c>
      <c r="AE650" t="b">
        <f>OR(ISNUMBER(FIND(" plant ",C650)),ISNUMBER(FIND("Plant ",C650)),ISNUMBER(FIND("tomato",C650)),ISNUMBER(FIND("plants",C650)),ISNUMBER(FIND("Plants",C650)),ISNUMBER(FIND("algae",C650)),ISNUMBER(FIND("lettuce",C650)),ISNUMBER(FIND("green gram sprouts ",C650)),ISNUMBER(FIND("Cucurbita pepo",C650)),ISNUMBER(FIND("bean ",C650)),ISNUMBER(FIND("chloroplast",C650)),ISNUMBER(FIND("chlorophyll",C650)),ISNUMBER(FIND("seedling",C650)),ISNUMBER(FIND("canola",C650)),ISNUMBER(FIND("shoot",C650)),ISNUMBER(FIND("photosynthes",C650)),ISNUMBER(FIND(" leaves ",C650)),,ISNUMBER(FIND("agriculture",C650)),ISNUMBER(FIND(" crops ",C650)))</f>
        <v>0</v>
      </c>
      <c r="AF650" t="b">
        <f>OR(ISNUMBER(FIND("bacteria",C650)),ISNUMBER(FIND("Bacteria",C650)),ISNUMBER(FIND("Bacterium",C650)),ISNUMBER(FIND("bacterium",C650)),ISNUMBER(FIND(" coli ",C650)))</f>
        <v>0</v>
      </c>
      <c r="AG650" t="b">
        <f>OR(ISNUMBER(FIND("fungi",C650)),ISNUMBER(FIND("Fungi",C650)),ISNUMBER(FIND("fungus",C650)),ISNUMBER(FIND("Fungus",C650)),ISNUMBER(FIND("mushroom",C650)),ISNUMBER(FIND("Mushroom",C650)),ISNUMBER(FIND(" mold ",C650)))</f>
        <v>0</v>
      </c>
      <c r="AH650" t="b">
        <f>OR(ISNUMBER(FIND("Pig ",C650)),ISNUMBER(FIND("pig ",C650)),ISNUMBER(FIND("Pigs ",C650)),ISNUMBER(FIND("pigs ",C650)))</f>
        <v>0</v>
      </c>
      <c r="AI650" t="b">
        <f>OR(ISNUMBER(FIND(" C. elegans",C650)),ISNUMBER(FIND("Caenorhabditis elegans",C650)),ISNUMBER(FIND("earthworms",C650)),ISNUMBER(FIND(" Ficopomatus enigmaticus",C650)),ISNUMBER(FIND("larva",C650)),ISNUMBER(FIND("Lumbriculus variegatus",C650)),ISNUMBER(FIND("nematode",C650)))</f>
        <v>0</v>
      </c>
      <c r="AJ650" t="b">
        <f>NOT(OR(AA650,AB650,AC650,AD650,AE650,AF650,AG650,AH650,AI650))</f>
        <v>0</v>
      </c>
      <c r="AL650" t="b">
        <f>OR(AA650,AB650,AD650,AE650,AF650,AG650,AH650,AI650)</f>
        <v>0</v>
      </c>
      <c r="AM650" t="b">
        <f>IF(Table1[[#This Row],[In vivo?]],IF(Table1[[#This Row],[Cell]],FALSE,TRUE),FALSE)</f>
        <v>0</v>
      </c>
      <c r="AN650" t="b">
        <f>AND(AC650,AL650)</f>
        <v>0</v>
      </c>
      <c r="AO650" t="b">
        <f>IF(Table1[[#This Row],[Cell]],IF(Table1[[#This Row],[In vivo?]],FALSE,TRUE),FALSE)</f>
        <v>1</v>
      </c>
      <c r="AP650" t="b">
        <f>NOT(OR(Table1[[#This Row],[In vivo?]],Table1[[#This Row],[Only in Cell]]))</f>
        <v>0</v>
      </c>
      <c r="AQ650" t="str">
        <f>IF(OR(Table1[[#This Row],[Rodents]],Table1[[#This Row],[Human]],Table1[[#This Row],[Pig]]),OR(ISNUMBER(FIND("pulmonary",C650)),ISNUMBER(FIND("lung",C650))),"NA")</f>
        <v>NA</v>
      </c>
      <c r="AR650" t="str">
        <f>IF(OR(Table1[[#This Row],[Rodents]],Table1[[#This Row],[Human]],Table1[[#This Row],[Pig]]),OR(ISNUMBER(FIND("skin",C650)),ISNUMBER(FIND("dermal",C650))),"NA")</f>
        <v>NA</v>
      </c>
      <c r="AS650" t="str">
        <f>IF(OR(Table1[[#This Row],[Rodents]],Table1[[#This Row],[Human]],Table1[[#This Row],[Pig]]),OR(ISNUMBER(FIND("liver",C650)),ISNUMBER(FIND("hepat",C650))),"NA")</f>
        <v>NA</v>
      </c>
      <c r="AT650" t="str">
        <f>IF(OR(Table1[[#This Row],[Rodents]],Table1[[#This Row],[Human]],Table1[[#This Row],[Pig]]),OR(ISNUMBER(FIND("kidney",C650)),ISNUMBER(FIND("neph",C650))),"NA")</f>
        <v>NA</v>
      </c>
      <c r="AU650" t="str">
        <f>IF(OR(Table1[[#This Row],[Rodents]],Table1[[#This Row],[Human]],Table1[[#This Row],[Pig]]),OR(ISNUMBER(FIND("brain",C650)),ISNUMBER(FIND("neur",C650)),ISNUMBER(FIND("nerv",C650))),"NA")</f>
        <v>NA</v>
      </c>
      <c r="AV650" t="str">
        <f>IF(OR(Table1[[#This Row],[Rodents]],Table1[[#This Row],[Human]],Table1[[#This Row],[Pig]]),OR(ISNUMBER(FIND("heart",C650)),ISNUMBER(FIND("cardi",C650))),"NA")</f>
        <v>NA</v>
      </c>
      <c r="AW650" t="str">
        <f>IF(OR(Table1[[#This Row],[Rodents]],Table1[[#This Row],[Human]],Table1[[#This Row],[Pig]]),OR(ISNUMBER(FIND("gastro",C650)),ISNUMBER(FIND("intesti",C650)),ISNUMBER(FIND("stomach",C650))),"NA")</f>
        <v>NA</v>
      </c>
      <c r="AX650" t="str">
        <f>IF(OR(Table1[[#This Row],[Rodents]],Table1[[#This Row],[Human]],Table1[[#This Row],[Pig]]),NOT(OR(AQ650,AR650,AS650,AT650,AU650,AV650,AW650)),"NA")</f>
        <v>NA</v>
      </c>
      <c r="AY650" t="b">
        <f>OR(ISNUMBER(FIND("SWCNT",C650)),ISNUMBER(FIND("SWNT",C650)),ISNUMBER(FIND("single-wall",C650)),ISNUMBER(FIND("single wall",C650)),ISNUMBER(FIND("Single wall",C650)),ISNUMBER(FIND("Single-wall",C650)),ISNUMBER(FIND("SWCNT",B650)),ISNUMBER(FIND("SWNT",B650)),ISNUMBER(FIND("single-wall",B650)),ISNUMBER(FIND("single wall",B650)),ISNUMBER(FIND("Single-wall",B650)),ISNUMBER(FIND("Single wall",B650)))</f>
        <v>0</v>
      </c>
      <c r="AZ650" t="b">
        <f>OR(ISNUMBER(FIND("MWCNT",C650)),ISNUMBER(FIND("MWNT",C650)),ISNUMBER(FIND("multi-wall",C650)),ISNUMBER(FIND("multi wall",C650)),ISNUMBER(FIND("multiwall",C650)),ISNUMBER(FIND("Multi-wall",C650)),ISNUMBER(FIND("Multi wall",C650)),ISNUMBER(FIND("Multiwall",C650)),ISNUMBER(FIND("MWCNT",B650)),ISNUMBER(FIND("MWNT",B650)),ISNUMBER(FIND("multi-wall",B650)),ISNUMBER(FIND("multi wall",B650)),ISNUMBER(FIND("multiwall",B650)),ISNUMBER(FIND("Multi-wall",B650)),ISNUMBER(FIND("Multi wall",B650)),ISNUMBER(FIND("Multiwall",B650)),ISNUMBER(FIND("Double-wall",B650)),ISNUMBER(FIND("Double wall",B650)),ISNUMBER(FIND("Doublewall",B650)),ISNUMBER(FIND("double-wall",B650)),ISNUMBER(FIND("double wall",B650)),ISNUMBER(FIND("doublewall",B650)))</f>
        <v>0</v>
      </c>
      <c r="BA650" t="b">
        <f>AND(Table1[[#This Row],[SWCNT]],Table1[[#This Row],[MWCNT]])</f>
        <v>0</v>
      </c>
      <c r="BB650" t="b">
        <f>IF(Table1[[#This Row],[SWCNT]]=TRUE,FALSE,IF(Table1[[#This Row],[MWCNT]]=TRUE,FALSE,TRUE))</f>
        <v>1</v>
      </c>
      <c r="BC650" s="18"/>
    </row>
    <row r="651" spans="1:55" ht="148">
      <c r="A651" t="s">
        <v>159</v>
      </c>
      <c r="B651" s="2" t="s">
        <v>160</v>
      </c>
      <c r="C651" s="16" t="s">
        <v>161</v>
      </c>
      <c r="D651" s="17" t="s">
        <v>162</v>
      </c>
      <c r="E651" s="2">
        <v>2022</v>
      </c>
      <c r="F651" t="b">
        <f>OR(ISNUMBER(FIND("cytotoxic",C651)),ISNUMBER(FIND("Cytotoxic",C651)),ISNUMBER(FIND("cellular toxicity",C651)),ISNUMBER(FIND("cell death",C651)),ISNUMBER(FIND("viable",C651)),ISNUMBER(FIND("phytotoxic",C651)),ISNUMBER(FIND("acute toxicity",C651)),ISNUMBER(FIND("MTT",C651)),ISNUMBER(FIND("survival",C651)),ISNUMBER(FIND("prolifer",C651)),ISNUMBER(FIND("apoptosis",C651)),ISNUMBER(FIND("neurotoxic",C651)),ISNUMBER(FIND("  lysis ",C651)),ISNUMBER(FIND("necrosis",C651)),ISNUMBER(FIND("cellular death",C651))*3,ISNUMBER(FIND("LDH",C651)),ISNUMBER(FIND("Acute toxicity",C651)))</f>
        <v>1</v>
      </c>
      <c r="G651" t="b">
        <f>OR(ISNUMBER(FIND("genotoxic",C651)),ISNUMBER(FIND("genotoxicity",C651)),ISNUMBER(FIND("DNA damage",C651)),ISNUMBER(FIND("DNA",C651)),ISNUMBER(FIND("RNA",C651)),ISNUMBER(FIND("mesothelioma",C651)),ISNUMBER(FIND("carcino",C651)),ISNUMBER(FIND("mutagen",C651)),ISNUMBER(FIND("genetic",C651)))</f>
        <v>0</v>
      </c>
      <c r="H651" t="b">
        <f>OR(ISNUMBER(FIND("inflammatory",C651)),ISNUMBER(FIND("inflamm",C651)))</f>
        <v>0</v>
      </c>
      <c r="I651" t="b">
        <f>OR(ISNUMBER(FIND("immune",C651)),ISNUMBER(FIND("immunological",C651)),ISNUMBER(FIND("interleuk",C651)),ISNUMBER(FIND("platelet activation",C651)),ISNUMBER(FIND("monocyte",C651)),ISNUMBER(FIND("leukocyte",C651)),ISNUMBER(FIND("cytokine",C651)),ISNUMBER(FIND("CD4",C651)),ISNUMBER(FIND("CD8",C651)),ISNUMBER(FIND("T-cell",C651)))</f>
        <v>0</v>
      </c>
      <c r="J651" t="b">
        <f>OR(ISNUMBER(FIND("reactive oxygen",C651)),ISNUMBER(FIND("ROS",C651)),ISNUMBER(FIND("free radical",C651)),ISNUMBER(FIND("oxidative stress",C651)),ISNUMBER(FIND("peroxid",C651)),ISNUMBER(FIND("oxidative",C651)),ISNUMBER(FIND("antioxid",C651)))</f>
        <v>0</v>
      </c>
      <c r="K651" t="b">
        <f>OR(ISNUMBER(FIND("autophag",C651)))</f>
        <v>0</v>
      </c>
      <c r="L651" t="b">
        <f>OR(ISNUMBER(FIND("morpholog",C651)))</f>
        <v>1</v>
      </c>
      <c r="M651" t="b">
        <f>OR(ISNUMBER(FIND("fibrosis",C651)),ISNUMBER(FIND("Fibrosis",C651)),ISNUMBER(FIND("fibrot",C651)))</f>
        <v>0</v>
      </c>
      <c r="N651" t="b">
        <f>OR(ISNUMBER(FIND("offspring",C651)),ISNUMBER(FIND("Parental",C651)),ISNUMBER(FIND("parental",C651)),ISNUMBER(FIND("germline",C651)),ISNUMBER(FIND("reproduc",C651)),ISNUMBER(FIND("embryo",C651)))</f>
        <v>1</v>
      </c>
      <c r="O651" t="b">
        <f>OR(ISNUMBER(FIND("metabol",C651)),ISNUMBER(FIND("Metabol",C651)),ISNUMBER(FIND("digest",C651)),ISNUMBER(FIND("mitochon",C651)))</f>
        <v>0</v>
      </c>
      <c r="P651" t="b">
        <f>OR(ISNUMBER(FIND("ecotox",C651)),ISNUMBER(FIND("Ecotox",B651)),ISNUMBER(FIND("ecotox",B651)),ISNUMBER(FIND("Ecotox",C651)))</f>
        <v>1</v>
      </c>
      <c r="Q651" t="b">
        <f>OR(ISNUMBER(FIND("Bioaccum",C651)),ISNUMBER(FIND("bioaccum",C651)),ISNUMBER(FIND("accum",C651)))</f>
        <v>0</v>
      </c>
      <c r="R651" t="b">
        <f>OR(ISNUMBER(FIND("Occupation",C651)),ISNUMBER(FIND("occupation",C651)),ISNUMBER(FIND("worker",C651)),ISNUMBER(FIND("workforce",C651)))</f>
        <v>0</v>
      </c>
      <c r="S651" t="b">
        <f>NOT(OR(F651,G651,H651,I651,J651,K651,L651,M651,N651,O651,P651,Q651,R651))</f>
        <v>0</v>
      </c>
      <c r="U651" t="b">
        <f>OR(Table1[[#This Row],[Inflammation]],Table1[[#This Row],[Immune]])</f>
        <v>0</v>
      </c>
      <c r="V651" t="str">
        <f>IF(OR(Table1[[#This Row],[Rodents]],Table1[[#This Row],[Human]],Table1[[#This Row],[Pig]]),OR(ISNUMBER(FIND("intratrach",C651)),ISNUMBER(FIND("nasal ",C651)),ISNUMBER(FIND("instill",C651))),"NA")</f>
        <v>NA</v>
      </c>
      <c r="W651" t="str">
        <f>IF(OR(Table1[[#This Row],[Rodents]],Table1[[#This Row],[Human]],Table1[[#This Row],[Pig]]),OR(ISNUMBER(FIND("dermal",C651)),ISNUMBER(FIND("skin ",C651))),"NA")</f>
        <v>NA</v>
      </c>
      <c r="X651" t="str">
        <f>IF(OR(Table1[[#This Row],[Rodents]],Table1[[#This Row],[Human]],Table1[[#This Row],[Pig]]),OR(ISNUMBER(FIND("injected",C651)),ISNUMBER(FIND("periton",C651)),ISNUMBER(FIND("intrascrot",C651))),"NA")</f>
        <v>NA</v>
      </c>
      <c r="Y651" t="str">
        <f>IF(OR(Table1[[#This Row],[Rodents]],Table1[[#This Row],[Human]],Table1[[#This Row],[Pig]]),NOT(OR(Table1[[#This Row],[Inhaled/Intratracheal/intranasal]],Table1[[#This Row],[Dermal]],Table1[[#This Row],[Injected]])),"NA")</f>
        <v>NA</v>
      </c>
      <c r="AA651" t="b">
        <f>OR(ISNUMBER(FIND("fish ",C651)),ISNUMBER(FIND("Fish ",C651)),ISNUMBER(FIND("aquatic",C651)),ISNUMBER(FIND("daphnids",C651)),ISNUMBER(FIND("Carcinus maenas",C651)),ISNUMBER(FIND("Daphnia",C651)),ISNUMBER(FIND("Ruditapes philippinarum",C651)),ISNUMBER(FIND("daphnia",C651)),ISNUMBER(FIND("marine",C651)),ISNUMBER(FIND("mussel",C651)),ISNUMBER(FIND("algae",C651)),ISNUMBER(FIND("Donax faba",C651)),ISNUMBER(FIND("estuarine",C651)),ISNUMBER(FIND("snail",C651)),ISNUMBER(FIND("Prorocentrum donghaiense",C651)) )</f>
        <v>1</v>
      </c>
      <c r="AB651" t="b">
        <f>OR(ISNUMBER(FIND(" rat ",C651)),ISNUMBER(FIND(" rats ",C651)),ISNUMBER(FIND(" Rats ",C651)),ISNUMBER(FIND(" Rat ",C651)),ISNUMBER(FIND(" rat.",C651)),ISNUMBER(FIND(" rats.",C651)),ISNUMBER(FIND("mouse",C651)),ISNUMBER(FIND("mice",C651)), ISNUMBER(FIND(" Mice",C651)))</f>
        <v>0</v>
      </c>
      <c r="AC651" t="b">
        <f>OR(ISNUMBER(FIND(" cell ",C651)),ISNUMBER(FIND("fibroblast",C651)),ISNUMBER(FIND("macrophage",C651)),ISNUMBER(FIND("epithelial",C651)),ISNUMBER(FIND("endothelial",C651)),ISNUMBER(FIND("neuron",C651)),ISNUMBER(FIND(" cells ",C651)),ISNUMBER(FIND("RBC",C651)),ISNUMBER(FIND("mitochond",C651)),ISNUMBER(FIND("adipocyte",C651)),ISNUMBER(FIND("osteo",C651)),ISNUMBER(FIND("keratin",C651)),ISNUMBER(FIND(" cell's ",C651)),ISNUMBER(FIND("eukary",C651)),ISNUMBER(FIND("sperm",C651)))</f>
        <v>0</v>
      </c>
      <c r="AD651" t="b">
        <f>OR(ISNUMBER(FIND("human",B651)),ISNUMBER(FIND("workers",B651)),ISNUMBER(FIND("workforces",B651)),ISNUMBER(FIND("occupational",B651)),ISNUMBER(FIND("Case report",B651)),ISNUMBER(FIND("Workplaces",B651)),ISNUMBER(FIND("worker",B651)))</f>
        <v>0</v>
      </c>
      <c r="AE651" t="b">
        <f>OR(ISNUMBER(FIND(" plant ",C651)),ISNUMBER(FIND("Plant ",C651)),ISNUMBER(FIND("tomato",C651)),ISNUMBER(FIND("plants",C651)),ISNUMBER(FIND("Plants",C651)),ISNUMBER(FIND("algae",C651)),ISNUMBER(FIND("lettuce",C651)),ISNUMBER(FIND("green gram sprouts ",C651)),ISNUMBER(FIND("Cucurbita pepo",C651)),ISNUMBER(FIND("bean ",C651)),ISNUMBER(FIND("chloroplast",C651)),ISNUMBER(FIND("chlorophyll",C651)),ISNUMBER(FIND("seedling",C651)),ISNUMBER(FIND("canola",C651)),ISNUMBER(FIND("shoot",C651)),ISNUMBER(FIND("photosynthes",C651)),ISNUMBER(FIND(" leaves ",C651)),,ISNUMBER(FIND("agriculture",C651)),ISNUMBER(FIND(" crops ",C651)))</f>
        <v>0</v>
      </c>
      <c r="AF651" t="b">
        <f>OR(ISNUMBER(FIND("bacteria",C651)),ISNUMBER(FIND("Bacteria",C651)),ISNUMBER(FIND("Bacterium",C651)),ISNUMBER(FIND("bacterium",C651)),ISNUMBER(FIND(" coli ",C651)))</f>
        <v>0</v>
      </c>
      <c r="AG651" t="b">
        <f>OR(ISNUMBER(FIND("fungi",C651)),ISNUMBER(FIND("Fungi",C651)),ISNUMBER(FIND("fungus",C651)),ISNUMBER(FIND("Fungus",C651)),ISNUMBER(FIND("mushroom",C651)),ISNUMBER(FIND("Mushroom",C651)),ISNUMBER(FIND(" mold ",C651)))</f>
        <v>0</v>
      </c>
      <c r="AH651" t="b">
        <f>OR(ISNUMBER(FIND("Pig ",C651)),ISNUMBER(FIND("pig ",C651)),ISNUMBER(FIND("Pigs ",C651)),ISNUMBER(FIND("pigs ",C651)))</f>
        <v>0</v>
      </c>
      <c r="AI651" t="b">
        <f>OR(ISNUMBER(FIND(" C. elegans",C651)),ISNUMBER(FIND("Caenorhabditis elegans",C651)),ISNUMBER(FIND("earthworms",C651)),ISNUMBER(FIND(" Ficopomatus enigmaticus",C651)),ISNUMBER(FIND("larva",C651)),ISNUMBER(FIND("Lumbriculus variegatus",C651)),ISNUMBER(FIND("nematode",C651)))</f>
        <v>0</v>
      </c>
      <c r="AJ651" t="b">
        <f>NOT(OR(AA651,AB651,AC651,AD651,AE651,AF651,AG651,AH651,AI651))</f>
        <v>0</v>
      </c>
      <c r="AL651" t="b">
        <f>OR(AA651,AB651,AD651,AE651,AF651,AG651,AH651,AI651)</f>
        <v>1</v>
      </c>
      <c r="AM651" t="b">
        <f>IF(Table1[[#This Row],[In vivo?]],IF(Table1[[#This Row],[Cell]],FALSE,TRUE),FALSE)</f>
        <v>1</v>
      </c>
      <c r="AN651" t="b">
        <f>AND(AC651,AL651)</f>
        <v>0</v>
      </c>
      <c r="AO651" t="b">
        <f>IF(Table1[[#This Row],[Cell]],IF(Table1[[#This Row],[In vivo?]],FALSE,TRUE),FALSE)</f>
        <v>0</v>
      </c>
      <c r="AP651" t="b">
        <f>NOT(OR(Table1[[#This Row],[In vivo?]],Table1[[#This Row],[Only in Cell]]))</f>
        <v>0</v>
      </c>
      <c r="AQ651" t="str">
        <f>IF(OR(Table1[[#This Row],[Rodents]],Table1[[#This Row],[Human]],Table1[[#This Row],[Pig]]),OR(ISNUMBER(FIND("pulmonary",C651)),ISNUMBER(FIND("lung",C651))),"NA")</f>
        <v>NA</v>
      </c>
      <c r="AR651" t="str">
        <f>IF(OR(Table1[[#This Row],[Rodents]],Table1[[#This Row],[Human]],Table1[[#This Row],[Pig]]),OR(ISNUMBER(FIND("skin",C651)),ISNUMBER(FIND("dermal",C651))),"NA")</f>
        <v>NA</v>
      </c>
      <c r="AS651" t="str">
        <f>IF(OR(Table1[[#This Row],[Rodents]],Table1[[#This Row],[Human]],Table1[[#This Row],[Pig]]),OR(ISNUMBER(FIND("liver",C651)),ISNUMBER(FIND("hepat",C651))),"NA")</f>
        <v>NA</v>
      </c>
      <c r="AT651" t="str">
        <f>IF(OR(Table1[[#This Row],[Rodents]],Table1[[#This Row],[Human]],Table1[[#This Row],[Pig]]),OR(ISNUMBER(FIND("kidney",C651)),ISNUMBER(FIND("neph",C651))),"NA")</f>
        <v>NA</v>
      </c>
      <c r="AU651" t="str">
        <f>IF(OR(Table1[[#This Row],[Rodents]],Table1[[#This Row],[Human]],Table1[[#This Row],[Pig]]),OR(ISNUMBER(FIND("brain",C651)),ISNUMBER(FIND("neur",C651)),ISNUMBER(FIND("nerv",C651))),"NA")</f>
        <v>NA</v>
      </c>
      <c r="AV651" t="str">
        <f>IF(OR(Table1[[#This Row],[Rodents]],Table1[[#This Row],[Human]],Table1[[#This Row],[Pig]]),OR(ISNUMBER(FIND("heart",C651)),ISNUMBER(FIND("cardi",C651))),"NA")</f>
        <v>NA</v>
      </c>
      <c r="AW651" t="str">
        <f>IF(OR(Table1[[#This Row],[Rodents]],Table1[[#This Row],[Human]],Table1[[#This Row],[Pig]]),OR(ISNUMBER(FIND("gastro",C651)),ISNUMBER(FIND("intesti",C651)),ISNUMBER(FIND("stomach",C651))),"NA")</f>
        <v>NA</v>
      </c>
      <c r="AX651" t="str">
        <f>IF(OR(Table1[[#This Row],[Rodents]],Table1[[#This Row],[Human]],Table1[[#This Row],[Pig]]),NOT(OR(AQ651,AR651,AS651,AT651,AU651,AV651,AW651)),"NA")</f>
        <v>NA</v>
      </c>
      <c r="AY651" t="b">
        <f>OR(ISNUMBER(FIND("SWCNT",C651)),ISNUMBER(FIND("SWNT",C651)),ISNUMBER(FIND("single-wall",C651)),ISNUMBER(FIND("single wall",C651)),ISNUMBER(FIND("Single wall",C651)),ISNUMBER(FIND("Single-wall",C651)),ISNUMBER(FIND("SWCNT",B651)),ISNUMBER(FIND("SWNT",B651)),ISNUMBER(FIND("single-wall",B651)),ISNUMBER(FIND("single wall",B651)),ISNUMBER(FIND("Single-wall",B651)),ISNUMBER(FIND("Single wall",B651)))</f>
        <v>0</v>
      </c>
      <c r="AZ651" t="b">
        <f>OR(ISNUMBER(FIND("MWCNT",C651)),ISNUMBER(FIND("MWNT",C651)),ISNUMBER(FIND("multi-wall",C651)),ISNUMBER(FIND("multi wall",C651)),ISNUMBER(FIND("multiwall",C651)),ISNUMBER(FIND("Multi-wall",C651)),ISNUMBER(FIND("Multi wall",C651)),ISNUMBER(FIND("Multiwall",C651)),ISNUMBER(FIND("MWCNT",B651)),ISNUMBER(FIND("MWNT",B651)),ISNUMBER(FIND("multi-wall",B651)),ISNUMBER(FIND("multi wall",B651)),ISNUMBER(FIND("multiwall",B651)),ISNUMBER(FIND("Multi-wall",B651)),ISNUMBER(FIND("Multi wall",B651)),ISNUMBER(FIND("Multiwall",B651)),ISNUMBER(FIND("Double-wall",B651)),ISNUMBER(FIND("Double wall",B651)),ISNUMBER(FIND("Doublewall",B651)),ISNUMBER(FIND("double-wall",B651)),ISNUMBER(FIND("double wall",B651)),ISNUMBER(FIND("doublewall",B651)))</f>
        <v>1</v>
      </c>
      <c r="BA651" t="b">
        <f>AND(Table1[[#This Row],[SWCNT]],Table1[[#This Row],[MWCNT]])</f>
        <v>0</v>
      </c>
      <c r="BB651" t="b">
        <f>IF(Table1[[#This Row],[SWCNT]]=TRUE,FALSE,IF(Table1[[#This Row],[MWCNT]]=TRUE,FALSE,TRUE))</f>
        <v>0</v>
      </c>
      <c r="BC651" s="18"/>
    </row>
    <row r="652" spans="1:55" ht="370">
      <c r="A652" t="s">
        <v>230</v>
      </c>
      <c r="B652" s="2" t="s">
        <v>232</v>
      </c>
      <c r="C652" s="16" t="s">
        <v>234</v>
      </c>
      <c r="D652" s="17" t="s">
        <v>235</v>
      </c>
      <c r="E652" s="2">
        <v>2022</v>
      </c>
      <c r="F652" t="b">
        <f>OR(ISNUMBER(FIND("cytotoxic",C652)),ISNUMBER(FIND("Cytotoxic",C652)),ISNUMBER(FIND("cellular toxicity",C652)),ISNUMBER(FIND("cell death",C652)),ISNUMBER(FIND("viable",C652)),ISNUMBER(FIND("phytotoxic",C652)),ISNUMBER(FIND("acute toxicity",C652)),ISNUMBER(FIND("MTT",C652)),ISNUMBER(FIND("survival",C652)),ISNUMBER(FIND("prolifer",C652)),ISNUMBER(FIND("apoptosis",C652)),ISNUMBER(FIND("neurotoxic",C652)),ISNUMBER(FIND("  lysis ",C652)),ISNUMBER(FIND("necrosis",C652)),ISNUMBER(FIND("cellular death",C652))*3,ISNUMBER(FIND("LDH",C652)),ISNUMBER(FIND("Acute toxicity",C652)))</f>
        <v>0</v>
      </c>
      <c r="G652" t="b">
        <f>OR(ISNUMBER(FIND("genotoxic",C652)),ISNUMBER(FIND("genotoxicity",C652)),ISNUMBER(FIND("DNA damage",C652)),ISNUMBER(FIND("DNA",C652)),ISNUMBER(FIND("RNA",C652)),ISNUMBER(FIND("mesothelioma",C652)),ISNUMBER(FIND("carcino",C652)),ISNUMBER(FIND("mutagen",C652)),ISNUMBER(FIND("genetic",C652)))</f>
        <v>1</v>
      </c>
      <c r="H652" t="b">
        <f>OR(ISNUMBER(FIND("inflammatory",C652)),ISNUMBER(FIND("inflamm",C652)))</f>
        <v>0</v>
      </c>
      <c r="I652" t="b">
        <f>OR(ISNUMBER(FIND("immune",C652)),ISNUMBER(FIND("immunological",C652)),ISNUMBER(FIND("interleuk",C652)),ISNUMBER(FIND("platelet activation",C652)),ISNUMBER(FIND("monocyte",C652)),ISNUMBER(FIND("leukocyte",C652)),ISNUMBER(FIND("cytokine",C652)),ISNUMBER(FIND("CD4",C652)),ISNUMBER(FIND("CD8",C652)),ISNUMBER(FIND("T-cell",C652)))</f>
        <v>1</v>
      </c>
      <c r="J652" t="b">
        <f>OR(ISNUMBER(FIND("reactive oxygen",C652)),ISNUMBER(FIND("ROS",C652)),ISNUMBER(FIND("free radical",C652)),ISNUMBER(FIND("oxidative stress",C652)),ISNUMBER(FIND("peroxid",C652)),ISNUMBER(FIND("oxidative",C652)),ISNUMBER(FIND("antioxid",C652)))</f>
        <v>0</v>
      </c>
      <c r="K652" t="b">
        <f>OR(ISNUMBER(FIND("autophag",C652)))</f>
        <v>0</v>
      </c>
      <c r="L652" t="b">
        <f>OR(ISNUMBER(FIND("morpholog",C652)))</f>
        <v>0</v>
      </c>
      <c r="M652" t="b">
        <f>OR(ISNUMBER(FIND("fibrosis",C652)),ISNUMBER(FIND("Fibrosis",C652)),ISNUMBER(FIND("fibrot",C652)))</f>
        <v>0</v>
      </c>
      <c r="N652" t="b">
        <f>OR(ISNUMBER(FIND("offspring",C652)),ISNUMBER(FIND("Parental",C652)),ISNUMBER(FIND("parental",C652)),ISNUMBER(FIND("germline",C652)),ISNUMBER(FIND("reproduc",C652)),ISNUMBER(FIND("embryo",C652)))</f>
        <v>0</v>
      </c>
      <c r="O652" t="b">
        <f>OR(ISNUMBER(FIND("metabol",C652)),ISNUMBER(FIND("Metabol",C652)),ISNUMBER(FIND("digest",C652)),ISNUMBER(FIND("mitochon",C652)))</f>
        <v>0</v>
      </c>
      <c r="P652" t="b">
        <f>OR(ISNUMBER(FIND("ecotox",C652)),ISNUMBER(FIND("Ecotox",B652)),ISNUMBER(FIND("ecotox",B652)),ISNUMBER(FIND("Ecotox",C652)))</f>
        <v>0</v>
      </c>
      <c r="Q652" t="b">
        <f>OR(ISNUMBER(FIND("Bioaccum",C652)),ISNUMBER(FIND("bioaccum",C652)),ISNUMBER(FIND("accum",C652)))</f>
        <v>0</v>
      </c>
      <c r="R652" t="b">
        <f>OR(ISNUMBER(FIND("Occupation",C652)),ISNUMBER(FIND("occupation",C652)),ISNUMBER(FIND("worker",C652)),ISNUMBER(FIND("workforce",C652)))</f>
        <v>0</v>
      </c>
      <c r="S652" t="b">
        <f>NOT(OR(F652,G652,H652,I652,J652,K652,L652,M652,N652,O652,P652,Q652,R652))</f>
        <v>0</v>
      </c>
      <c r="U652" t="b">
        <f>OR(Table1[[#This Row],[Inflammation]],Table1[[#This Row],[Immune]])</f>
        <v>1</v>
      </c>
      <c r="V652" t="str">
        <f>IF(OR(Table1[[#This Row],[Rodents]],Table1[[#This Row],[Human]],Table1[[#This Row],[Pig]]),OR(ISNUMBER(FIND("intratrach",C652)),ISNUMBER(FIND("nasal ",C652)),ISNUMBER(FIND("instill",C652))),"NA")</f>
        <v>NA</v>
      </c>
      <c r="W652" t="str">
        <f>IF(OR(Table1[[#This Row],[Rodents]],Table1[[#This Row],[Human]],Table1[[#This Row],[Pig]]),OR(ISNUMBER(FIND("dermal",C652)),ISNUMBER(FIND("skin ",C652))),"NA")</f>
        <v>NA</v>
      </c>
      <c r="X652" t="str">
        <f>IF(OR(Table1[[#This Row],[Rodents]],Table1[[#This Row],[Human]],Table1[[#This Row],[Pig]]),OR(ISNUMBER(FIND("injected",C652)),ISNUMBER(FIND("periton",C652)),ISNUMBER(FIND("intrascrot",C652))),"NA")</f>
        <v>NA</v>
      </c>
      <c r="Y652" t="str">
        <f>IF(OR(Table1[[#This Row],[Rodents]],Table1[[#This Row],[Human]],Table1[[#This Row],[Pig]]),NOT(OR(Table1[[#This Row],[Inhaled/Intratracheal/intranasal]],Table1[[#This Row],[Dermal]],Table1[[#This Row],[Injected]])),"NA")</f>
        <v>NA</v>
      </c>
      <c r="AA652" t="b">
        <f>OR(ISNUMBER(FIND("fish ",C652)),ISNUMBER(FIND("Fish ",C652)),ISNUMBER(FIND("aquatic",C652)),ISNUMBER(FIND("daphnids",C652)),ISNUMBER(FIND("Carcinus maenas",C652)),ISNUMBER(FIND("Daphnia",C652)),ISNUMBER(FIND("Ruditapes philippinarum",C652)),ISNUMBER(FIND("daphnia",C652)),ISNUMBER(FIND("marine",C652)),ISNUMBER(FIND("mussel",C652)),ISNUMBER(FIND("algae",C652)),ISNUMBER(FIND("Donax faba",C652)),ISNUMBER(FIND("estuarine",C652)),ISNUMBER(FIND("snail",C652)),ISNUMBER(FIND("Prorocentrum donghaiense",C652)) )</f>
        <v>0</v>
      </c>
      <c r="AB652" t="b">
        <f>OR(ISNUMBER(FIND(" rat ",C652)),ISNUMBER(FIND(" rats ",C652)),ISNUMBER(FIND(" Rats ",C652)),ISNUMBER(FIND(" Rat ",C652)),ISNUMBER(FIND(" rat.",C652)),ISNUMBER(FIND(" rats.",C652)),ISNUMBER(FIND("mouse",C652)),ISNUMBER(FIND("mice",C652)), ISNUMBER(FIND(" Mice",C652)))</f>
        <v>0</v>
      </c>
      <c r="AC652" t="b">
        <f>OR(ISNUMBER(FIND(" cell ",C652)),ISNUMBER(FIND("fibroblast",C652)),ISNUMBER(FIND("macrophage",C652)),ISNUMBER(FIND("epithelial",C652)),ISNUMBER(FIND("endothelial",C652)),ISNUMBER(FIND("neuron",C652)),ISNUMBER(FIND(" cells ",C652)),ISNUMBER(FIND("RBC",C652)),ISNUMBER(FIND("mitochond",C652)),ISNUMBER(FIND("adipocyte",C652)),ISNUMBER(FIND("osteo",C652)),ISNUMBER(FIND("keratin",C652)),ISNUMBER(FIND(" cell's ",C652)),ISNUMBER(FIND("eukary",C652)),ISNUMBER(FIND("sperm",C652)))</f>
        <v>1</v>
      </c>
      <c r="AD652" t="b">
        <f>OR(ISNUMBER(FIND("human",B652)),ISNUMBER(FIND("workers",B652)),ISNUMBER(FIND("workforces",B652)),ISNUMBER(FIND("occupational",B652)),ISNUMBER(FIND("Case report",B652)),ISNUMBER(FIND("Workplaces",B652)),ISNUMBER(FIND("worker",B652)))</f>
        <v>0</v>
      </c>
      <c r="AE652" t="b">
        <f>OR(ISNUMBER(FIND(" plant ",C652)),ISNUMBER(FIND("Plant ",C652)),ISNUMBER(FIND("tomato",C652)),ISNUMBER(FIND("plants",C652)),ISNUMBER(FIND("Plants",C652)),ISNUMBER(FIND("algae",C652)),ISNUMBER(FIND("lettuce",C652)),ISNUMBER(FIND("green gram sprouts ",C652)),ISNUMBER(FIND("Cucurbita pepo",C652)),ISNUMBER(FIND("bean ",C652)),ISNUMBER(FIND("chloroplast",C652)),ISNUMBER(FIND("chlorophyll",C652)),ISNUMBER(FIND("seedling",C652)),ISNUMBER(FIND("canola",C652)),ISNUMBER(FIND("shoot",C652)),ISNUMBER(FIND("photosynthes",C652)),ISNUMBER(FIND(" leaves ",C652)),,ISNUMBER(FIND("agriculture",C652)),ISNUMBER(FIND(" crops ",C652)))</f>
        <v>0</v>
      </c>
      <c r="AF652" t="b">
        <f>OR(ISNUMBER(FIND("bacteria",C652)),ISNUMBER(FIND("Bacteria",C652)),ISNUMBER(FIND("Bacterium",C652)),ISNUMBER(FIND("bacterium",C652)),ISNUMBER(FIND(" coli ",C652)))</f>
        <v>0</v>
      </c>
      <c r="AG652" t="b">
        <f>OR(ISNUMBER(FIND("fungi",C652)),ISNUMBER(FIND("Fungi",C652)),ISNUMBER(FIND("fungus",C652)),ISNUMBER(FIND("Fungus",C652)),ISNUMBER(FIND("mushroom",C652)),ISNUMBER(FIND("Mushroom",C652)),ISNUMBER(FIND(" mold ",C652)))</f>
        <v>0</v>
      </c>
      <c r="AH652" t="b">
        <f>OR(ISNUMBER(FIND("Pig ",C652)),ISNUMBER(FIND("pig ",C652)),ISNUMBER(FIND("Pigs ",C652)),ISNUMBER(FIND("pigs ",C652)))</f>
        <v>0</v>
      </c>
      <c r="AI652" t="b">
        <f>OR(ISNUMBER(FIND(" C. elegans",C652)),ISNUMBER(FIND("Caenorhabditis elegans",C652)),ISNUMBER(FIND("earthworms",C652)),ISNUMBER(FIND(" Ficopomatus enigmaticus",C652)),ISNUMBER(FIND("larva",C652)),ISNUMBER(FIND("Lumbriculus variegatus",C652)),ISNUMBER(FIND("nematode",C652)))</f>
        <v>0</v>
      </c>
      <c r="AJ652" t="b">
        <f>NOT(OR(AA652,AB652,AC652,AD652,AE652,AF652,AG652,AH652,AI652))</f>
        <v>0</v>
      </c>
      <c r="AL652" t="b">
        <f>OR(AA652,AB652,AD652,AE652,AF652,AG652,AH652,AI652)</f>
        <v>0</v>
      </c>
      <c r="AM652" t="b">
        <f>IF(Table1[[#This Row],[In vivo?]],IF(Table1[[#This Row],[Cell]],FALSE,TRUE),FALSE)</f>
        <v>0</v>
      </c>
      <c r="AN652" t="b">
        <f>AND(AC652,AL652)</f>
        <v>0</v>
      </c>
      <c r="AO652" t="b">
        <f>IF(Table1[[#This Row],[Cell]],IF(Table1[[#This Row],[In vivo?]],FALSE,TRUE),FALSE)</f>
        <v>1</v>
      </c>
      <c r="AP652" t="b">
        <f>NOT(OR(Table1[[#This Row],[In vivo?]],Table1[[#This Row],[Only in Cell]]))</f>
        <v>0</v>
      </c>
      <c r="AQ652" t="str">
        <f>IF(OR(Table1[[#This Row],[Rodents]],Table1[[#This Row],[Human]],Table1[[#This Row],[Pig]]),OR(ISNUMBER(FIND("pulmonary",C652)),ISNUMBER(FIND("lung",C652))),"NA")</f>
        <v>NA</v>
      </c>
      <c r="AR652" t="str">
        <f>IF(OR(Table1[[#This Row],[Rodents]],Table1[[#This Row],[Human]],Table1[[#This Row],[Pig]]),OR(ISNUMBER(FIND("skin",C652)),ISNUMBER(FIND("dermal",C652))),"NA")</f>
        <v>NA</v>
      </c>
      <c r="AS652" t="str">
        <f>IF(OR(Table1[[#This Row],[Rodents]],Table1[[#This Row],[Human]],Table1[[#This Row],[Pig]]),OR(ISNUMBER(FIND("liver",C652)),ISNUMBER(FIND("hepat",C652))),"NA")</f>
        <v>NA</v>
      </c>
      <c r="AT652" t="str">
        <f>IF(OR(Table1[[#This Row],[Rodents]],Table1[[#This Row],[Human]],Table1[[#This Row],[Pig]]),OR(ISNUMBER(FIND("kidney",C652)),ISNUMBER(FIND("neph",C652))),"NA")</f>
        <v>NA</v>
      </c>
      <c r="AU652" t="str">
        <f>IF(OR(Table1[[#This Row],[Rodents]],Table1[[#This Row],[Human]],Table1[[#This Row],[Pig]]),OR(ISNUMBER(FIND("brain",C652)),ISNUMBER(FIND("neur",C652)),ISNUMBER(FIND("nerv",C652))),"NA")</f>
        <v>NA</v>
      </c>
      <c r="AV652" t="str">
        <f>IF(OR(Table1[[#This Row],[Rodents]],Table1[[#This Row],[Human]],Table1[[#This Row],[Pig]]),OR(ISNUMBER(FIND("heart",C652)),ISNUMBER(FIND("cardi",C652))),"NA")</f>
        <v>NA</v>
      </c>
      <c r="AW652" t="str">
        <f>IF(OR(Table1[[#This Row],[Rodents]],Table1[[#This Row],[Human]],Table1[[#This Row],[Pig]]),OR(ISNUMBER(FIND("gastro",C652)),ISNUMBER(FIND("intesti",C652)),ISNUMBER(FIND("stomach",C652))),"NA")</f>
        <v>NA</v>
      </c>
      <c r="AX652" t="str">
        <f>IF(OR(Table1[[#This Row],[Rodents]],Table1[[#This Row],[Human]],Table1[[#This Row],[Pig]]),NOT(OR(AQ652,AR652,AS652,AT652,AU652,AV652,AW652)),"NA")</f>
        <v>NA</v>
      </c>
      <c r="AY652" t="b">
        <f>OR(ISNUMBER(FIND("SWCNT",C652)),ISNUMBER(FIND("SWNT",C652)),ISNUMBER(FIND("single-wall",C652)),ISNUMBER(FIND("single wall",C652)),ISNUMBER(FIND("Single wall",C652)),ISNUMBER(FIND("Single-wall",C652)),ISNUMBER(FIND("SWCNT",B652)),ISNUMBER(FIND("SWNT",B652)),ISNUMBER(FIND("single-wall",B652)),ISNUMBER(FIND("single wall",B652)),ISNUMBER(FIND("Single-wall",B652)),ISNUMBER(FIND("Single wall",B652)))</f>
        <v>0</v>
      </c>
      <c r="AZ652" t="b">
        <f>OR(ISNUMBER(FIND("MWCNT",C652)),ISNUMBER(FIND("MWNT",C652)),ISNUMBER(FIND("multi-wall",C652)),ISNUMBER(FIND("multi wall",C652)),ISNUMBER(FIND("multiwall",C652)),ISNUMBER(FIND("Multi-wall",C652)),ISNUMBER(FIND("Multi wall",C652)),ISNUMBER(FIND("Multiwall",C652)),ISNUMBER(FIND("MWCNT",B652)),ISNUMBER(FIND("MWNT",B652)),ISNUMBER(FIND("multi-wall",B652)),ISNUMBER(FIND("multi wall",B652)),ISNUMBER(FIND("multiwall",B652)),ISNUMBER(FIND("Multi-wall",B652)),ISNUMBER(FIND("Multi wall",B652)),ISNUMBER(FIND("Multiwall",B652)),ISNUMBER(FIND("Double-wall",B652)),ISNUMBER(FIND("Double wall",B652)),ISNUMBER(FIND("Doublewall",B652)),ISNUMBER(FIND("double-wall",B652)),ISNUMBER(FIND("double wall",B652)),ISNUMBER(FIND("doublewall",B652)))</f>
        <v>0</v>
      </c>
      <c r="BA652" t="b">
        <f>AND(Table1[[#This Row],[SWCNT]],Table1[[#This Row],[MWCNT]])</f>
        <v>0</v>
      </c>
      <c r="BB652" t="b">
        <f>IF(Table1[[#This Row],[SWCNT]]=TRUE,FALSE,IF(Table1[[#This Row],[MWCNT]]=TRUE,FALSE,TRUE))</f>
        <v>1</v>
      </c>
      <c r="BC652" s="18"/>
    </row>
    <row r="653" spans="1:55" ht="259">
      <c r="A653" t="s">
        <v>383</v>
      </c>
      <c r="B653" s="2" t="s">
        <v>385</v>
      </c>
      <c r="C653" s="16" t="s">
        <v>387</v>
      </c>
      <c r="D653" s="17" t="s">
        <v>54</v>
      </c>
      <c r="E653" s="2">
        <v>2022</v>
      </c>
      <c r="F653" t="b">
        <f>OR(ISNUMBER(FIND("cytotoxic",C653)),ISNUMBER(FIND("Cytotoxic",C653)),ISNUMBER(FIND("cellular toxicity",C653)),ISNUMBER(FIND("cell death",C653)),ISNUMBER(FIND("viable",C653)),ISNUMBER(FIND("phytotoxic",C653)),ISNUMBER(FIND("acute toxicity",C653)),ISNUMBER(FIND("MTT",C653)),ISNUMBER(FIND("survival",C653)),ISNUMBER(FIND("prolifer",C653)),ISNUMBER(FIND("apoptosis",C653)),ISNUMBER(FIND("neurotoxic",C653)),ISNUMBER(FIND("  lysis ",C653)),ISNUMBER(FIND("necrosis",C653)),ISNUMBER(FIND("cellular death",C653))*3,ISNUMBER(FIND("LDH",C653)),ISNUMBER(FIND("Acute toxicity",C653)))</f>
        <v>1</v>
      </c>
      <c r="G653" t="b">
        <f>OR(ISNUMBER(FIND("genotoxic",C653)),ISNUMBER(FIND("genotoxicity",C653)),ISNUMBER(FIND("DNA damage",C653)),ISNUMBER(FIND("DNA",C653)),ISNUMBER(FIND("RNA",C653)),ISNUMBER(FIND("mesothelioma",C653)),ISNUMBER(FIND("carcino",C653)),ISNUMBER(FIND("mutagen",C653)),ISNUMBER(FIND("genetic",C653)))</f>
        <v>0</v>
      </c>
      <c r="H653" t="b">
        <f>OR(ISNUMBER(FIND("inflammatory",C653)),ISNUMBER(FIND("inflamm",C653)))</f>
        <v>0</v>
      </c>
      <c r="I653" t="b">
        <f>OR(ISNUMBER(FIND("immune",C653)),ISNUMBER(FIND("immunological",C653)),ISNUMBER(FIND("interleuk",C653)),ISNUMBER(FIND("platelet activation",C653)),ISNUMBER(FIND("monocyte",C653)),ISNUMBER(FIND("leukocyte",C653)),ISNUMBER(FIND("cytokine",C653)),ISNUMBER(FIND("CD4",C653)),ISNUMBER(FIND("CD8",C653)),ISNUMBER(FIND("T-cell",C653)))</f>
        <v>0</v>
      </c>
      <c r="J653" t="b">
        <f>OR(ISNUMBER(FIND("reactive oxygen",C653)),ISNUMBER(FIND("ROS",C653)),ISNUMBER(FIND("free radical",C653)),ISNUMBER(FIND("oxidative stress",C653)),ISNUMBER(FIND("peroxid",C653)),ISNUMBER(FIND("oxidative",C653)),ISNUMBER(FIND("antioxid",C653)))</f>
        <v>1</v>
      </c>
      <c r="K653" t="b">
        <f>OR(ISNUMBER(FIND("autophag",C653)))</f>
        <v>0</v>
      </c>
      <c r="L653" t="b">
        <f>OR(ISNUMBER(FIND("morpholog",C653)))</f>
        <v>0</v>
      </c>
      <c r="M653" t="b">
        <f>OR(ISNUMBER(FIND("fibrosis",C653)),ISNUMBER(FIND("Fibrosis",C653)),ISNUMBER(FIND("fibrot",C653)))</f>
        <v>0</v>
      </c>
      <c r="N653" t="b">
        <f>OR(ISNUMBER(FIND("offspring",C653)),ISNUMBER(FIND("Parental",C653)),ISNUMBER(FIND("parental",C653)),ISNUMBER(FIND("germline",C653)),ISNUMBER(FIND("reproduc",C653)),ISNUMBER(FIND("embryo",C653)))</f>
        <v>0</v>
      </c>
      <c r="O653" t="b">
        <f>OR(ISNUMBER(FIND("metabol",C653)),ISNUMBER(FIND("Metabol",C653)),ISNUMBER(FIND("digest",C653)),ISNUMBER(FIND("mitochon",C653)))</f>
        <v>1</v>
      </c>
      <c r="P653" t="b">
        <f>OR(ISNUMBER(FIND("ecotox",C653)),ISNUMBER(FIND("Ecotox",B653)),ISNUMBER(FIND("ecotox",B653)),ISNUMBER(FIND("Ecotox",C653)))</f>
        <v>0</v>
      </c>
      <c r="Q653" t="b">
        <f>OR(ISNUMBER(FIND("Bioaccum",C653)),ISNUMBER(FIND("bioaccum",C653)),ISNUMBER(FIND("accum",C653)))</f>
        <v>0</v>
      </c>
      <c r="R653" t="b">
        <f>OR(ISNUMBER(FIND("Occupation",C653)),ISNUMBER(FIND("occupation",C653)),ISNUMBER(FIND("worker",C653)),ISNUMBER(FIND("workforce",C653)))</f>
        <v>0</v>
      </c>
      <c r="S653" t="b">
        <f>NOT(OR(F653,G653,H653,I653,J653,K653,L653,M653,N653,O653,P653,Q653,R653))</f>
        <v>0</v>
      </c>
      <c r="U653" t="b">
        <f>OR(Table1[[#This Row],[Inflammation]],Table1[[#This Row],[Immune]])</f>
        <v>0</v>
      </c>
      <c r="V653" t="str">
        <f>IF(OR(Table1[[#This Row],[Rodents]],Table1[[#This Row],[Human]],Table1[[#This Row],[Pig]]),OR(ISNUMBER(FIND("intratrach",C653)),ISNUMBER(FIND("nasal ",C653)),ISNUMBER(FIND("instill",C653))),"NA")</f>
        <v>NA</v>
      </c>
      <c r="W653" t="str">
        <f>IF(OR(Table1[[#This Row],[Rodents]],Table1[[#This Row],[Human]],Table1[[#This Row],[Pig]]),OR(ISNUMBER(FIND("dermal",C653)),ISNUMBER(FIND("skin ",C653))),"NA")</f>
        <v>NA</v>
      </c>
      <c r="X653" t="str">
        <f>IF(OR(Table1[[#This Row],[Rodents]],Table1[[#This Row],[Human]],Table1[[#This Row],[Pig]]),OR(ISNUMBER(FIND("injected",C653)),ISNUMBER(FIND("periton",C653)),ISNUMBER(FIND("intrascrot",C653))),"NA")</f>
        <v>NA</v>
      </c>
      <c r="Y653" t="str">
        <f>IF(OR(Table1[[#This Row],[Rodents]],Table1[[#This Row],[Human]],Table1[[#This Row],[Pig]]),NOT(OR(Table1[[#This Row],[Inhaled/Intratracheal/intranasal]],Table1[[#This Row],[Dermal]],Table1[[#This Row],[Injected]])),"NA")</f>
        <v>NA</v>
      </c>
      <c r="AA653" t="b">
        <f>OR(ISNUMBER(FIND("fish ",C653)),ISNUMBER(FIND("Fish ",C653)),ISNUMBER(FIND("aquatic",C653)),ISNUMBER(FIND("daphnids",C653)),ISNUMBER(FIND("Carcinus maenas",C653)),ISNUMBER(FIND("Daphnia",C653)),ISNUMBER(FIND("Ruditapes philippinarum",C653)),ISNUMBER(FIND("daphnia",C653)),ISNUMBER(FIND("marine",C653)),ISNUMBER(FIND("mussel",C653)),ISNUMBER(FIND("algae",C653)),ISNUMBER(FIND("Donax faba",C653)),ISNUMBER(FIND("estuarine",C653)),ISNUMBER(FIND("snail",C653)),ISNUMBER(FIND("Prorocentrum donghaiense",C653)) )</f>
        <v>1</v>
      </c>
      <c r="AB653" t="b">
        <f>OR(ISNUMBER(FIND(" rat ",C653)),ISNUMBER(FIND(" rats ",C653)),ISNUMBER(FIND(" Rats ",C653)),ISNUMBER(FIND(" Rat ",C653)),ISNUMBER(FIND(" rat.",C653)),ISNUMBER(FIND(" rats.",C653)),ISNUMBER(FIND("mouse",C653)),ISNUMBER(FIND("mice",C653)), ISNUMBER(FIND(" Mice",C653)))</f>
        <v>0</v>
      </c>
      <c r="AC653" t="b">
        <f>OR(ISNUMBER(FIND(" cell ",C653)),ISNUMBER(FIND("fibroblast",C653)),ISNUMBER(FIND("macrophage",C653)),ISNUMBER(FIND("epithelial",C653)),ISNUMBER(FIND("endothelial",C653)),ISNUMBER(FIND("neuron",C653)),ISNUMBER(FIND(" cells ",C653)),ISNUMBER(FIND("RBC",C653)),ISNUMBER(FIND("mitochond",C653)),ISNUMBER(FIND("adipocyte",C653)),ISNUMBER(FIND("osteo",C653)),ISNUMBER(FIND("keratin",C653)),ISNUMBER(FIND(" cell's ",C653)),ISNUMBER(FIND("eukary",C653)),ISNUMBER(FIND("sperm",C653)))</f>
        <v>1</v>
      </c>
      <c r="AD653" t="b">
        <f>OR(ISNUMBER(FIND("human",B653)),ISNUMBER(FIND("workers",B653)),ISNUMBER(FIND("workforces",B653)),ISNUMBER(FIND("occupational",B653)),ISNUMBER(FIND("Case report",B653)),ISNUMBER(FIND("Workplaces",B653)),ISNUMBER(FIND("worker",B653)))</f>
        <v>0</v>
      </c>
      <c r="AE653" t="b">
        <f>OR(ISNUMBER(FIND(" plant ",C653)),ISNUMBER(FIND("Plant ",C653)),ISNUMBER(FIND("tomato",C653)),ISNUMBER(FIND("plants",C653)),ISNUMBER(FIND("Plants",C653)),ISNUMBER(FIND("algae",C653)),ISNUMBER(FIND("lettuce",C653)),ISNUMBER(FIND("green gram sprouts ",C653)),ISNUMBER(FIND("Cucurbita pepo",C653)),ISNUMBER(FIND("bean ",C653)),ISNUMBER(FIND("chloroplast",C653)),ISNUMBER(FIND("chlorophyll",C653)),ISNUMBER(FIND("seedling",C653)),ISNUMBER(FIND("canola",C653)),ISNUMBER(FIND("shoot",C653)),ISNUMBER(FIND("photosynthes",C653)),ISNUMBER(FIND(" leaves ",C653)),,ISNUMBER(FIND("agriculture",C653)),ISNUMBER(FIND(" crops ",C653)))</f>
        <v>0</v>
      </c>
      <c r="AF653" t="b">
        <f>OR(ISNUMBER(FIND("bacteria",C653)),ISNUMBER(FIND("Bacteria",C653)),ISNUMBER(FIND("Bacterium",C653)),ISNUMBER(FIND("bacterium",C653)),ISNUMBER(FIND(" coli ",C653)))</f>
        <v>0</v>
      </c>
      <c r="AG653" t="b">
        <f>OR(ISNUMBER(FIND("fungi",C653)),ISNUMBER(FIND("Fungi",C653)),ISNUMBER(FIND("fungus",C653)),ISNUMBER(FIND("Fungus",C653)),ISNUMBER(FIND("mushroom",C653)),ISNUMBER(FIND("Mushroom",C653)),ISNUMBER(FIND(" mold ",C653)))</f>
        <v>0</v>
      </c>
      <c r="AH653" t="b">
        <f>OR(ISNUMBER(FIND("Pig ",C653)),ISNUMBER(FIND("pig ",C653)),ISNUMBER(FIND("Pigs ",C653)),ISNUMBER(FIND("pigs ",C653)))</f>
        <v>0</v>
      </c>
      <c r="AI653" t="b">
        <f>OR(ISNUMBER(FIND(" C. elegans",C653)),ISNUMBER(FIND("Caenorhabditis elegans",C653)),ISNUMBER(FIND("earthworms",C653)),ISNUMBER(FIND(" Ficopomatus enigmaticus",C653)),ISNUMBER(FIND("larva",C653)),ISNUMBER(FIND("Lumbriculus variegatus",C653)),ISNUMBER(FIND("nematode",C653)))</f>
        <v>0</v>
      </c>
      <c r="AJ653" t="b">
        <f>NOT(OR(AA653,AB653,AC653,AD653,AE653,AF653,AG653,AH653,AI653))</f>
        <v>0</v>
      </c>
      <c r="AL653" t="b">
        <f>OR(AA653,AB653,AD653,AE653,AF653,AG653,AH653,AI653)</f>
        <v>1</v>
      </c>
      <c r="AM653" t="b">
        <f>IF(Table1[[#This Row],[In vivo?]],IF(Table1[[#This Row],[Cell]],FALSE,TRUE),FALSE)</f>
        <v>0</v>
      </c>
      <c r="AN653" t="b">
        <f>AND(AC653,AL653)</f>
        <v>1</v>
      </c>
      <c r="AO653" t="b">
        <f>IF(Table1[[#This Row],[Cell]],IF(Table1[[#This Row],[In vivo?]],FALSE,TRUE),FALSE)</f>
        <v>0</v>
      </c>
      <c r="AP653" t="b">
        <f>NOT(OR(Table1[[#This Row],[In vivo?]],Table1[[#This Row],[Only in Cell]]))</f>
        <v>0</v>
      </c>
      <c r="AQ653" t="str">
        <f>IF(OR(Table1[[#This Row],[Rodents]],Table1[[#This Row],[Human]],Table1[[#This Row],[Pig]]),OR(ISNUMBER(FIND("pulmonary",C653)),ISNUMBER(FIND("lung",C653))),"NA")</f>
        <v>NA</v>
      </c>
      <c r="AR653" t="str">
        <f>IF(OR(Table1[[#This Row],[Rodents]],Table1[[#This Row],[Human]],Table1[[#This Row],[Pig]]),OR(ISNUMBER(FIND("skin",C653)),ISNUMBER(FIND("dermal",C653))),"NA")</f>
        <v>NA</v>
      </c>
      <c r="AS653" t="str">
        <f>IF(OR(Table1[[#This Row],[Rodents]],Table1[[#This Row],[Human]],Table1[[#This Row],[Pig]]),OR(ISNUMBER(FIND("liver",C653)),ISNUMBER(FIND("hepat",C653))),"NA")</f>
        <v>NA</v>
      </c>
      <c r="AT653" t="str">
        <f>IF(OR(Table1[[#This Row],[Rodents]],Table1[[#This Row],[Human]],Table1[[#This Row],[Pig]]),OR(ISNUMBER(FIND("kidney",C653)),ISNUMBER(FIND("neph",C653))),"NA")</f>
        <v>NA</v>
      </c>
      <c r="AU653" t="str">
        <f>IF(OR(Table1[[#This Row],[Rodents]],Table1[[#This Row],[Human]],Table1[[#This Row],[Pig]]),OR(ISNUMBER(FIND("brain",C653)),ISNUMBER(FIND("neur",C653)),ISNUMBER(FIND("nerv",C653))),"NA")</f>
        <v>NA</v>
      </c>
      <c r="AV653" t="str">
        <f>IF(OR(Table1[[#This Row],[Rodents]],Table1[[#This Row],[Human]],Table1[[#This Row],[Pig]]),OR(ISNUMBER(FIND("heart",C653)),ISNUMBER(FIND("cardi",C653))),"NA")</f>
        <v>NA</v>
      </c>
      <c r="AW653" t="str">
        <f>IF(OR(Table1[[#This Row],[Rodents]],Table1[[#This Row],[Human]],Table1[[#This Row],[Pig]]),OR(ISNUMBER(FIND("gastro",C653)),ISNUMBER(FIND("intesti",C653)),ISNUMBER(FIND("stomach",C653))),"NA")</f>
        <v>NA</v>
      </c>
      <c r="AX653" t="str">
        <f>IF(OR(Table1[[#This Row],[Rodents]],Table1[[#This Row],[Human]],Table1[[#This Row],[Pig]]),NOT(OR(AQ653,AR653,AS653,AT653,AU653,AV653,AW653)),"NA")</f>
        <v>NA</v>
      </c>
      <c r="AY653" t="b">
        <f>OR(ISNUMBER(FIND("SWCNT",C653)),ISNUMBER(FIND("SWNT",C653)),ISNUMBER(FIND("single-wall",C653)),ISNUMBER(FIND("single wall",C653)),ISNUMBER(FIND("Single wall",C653)),ISNUMBER(FIND("Single-wall",C653)),ISNUMBER(FIND("SWCNT",B653)),ISNUMBER(FIND("SWNT",B653)),ISNUMBER(FIND("single-wall",B653)),ISNUMBER(FIND("single wall",B653)),ISNUMBER(FIND("Single-wall",B653)),ISNUMBER(FIND("Single wall",B653)))</f>
        <v>0</v>
      </c>
      <c r="AZ653" t="b">
        <f>OR(ISNUMBER(FIND("MWCNT",C653)),ISNUMBER(FIND("MWNT",C653)),ISNUMBER(FIND("multi-wall",C653)),ISNUMBER(FIND("multi wall",C653)),ISNUMBER(FIND("multiwall",C653)),ISNUMBER(FIND("Multi-wall",C653)),ISNUMBER(FIND("Multi wall",C653)),ISNUMBER(FIND("Multiwall",C653)),ISNUMBER(FIND("MWCNT",B653)),ISNUMBER(FIND("MWNT",B653)),ISNUMBER(FIND("multi-wall",B653)),ISNUMBER(FIND("multi wall",B653)),ISNUMBER(FIND("multiwall",B653)),ISNUMBER(FIND("Multi-wall",B653)),ISNUMBER(FIND("Multi wall",B653)),ISNUMBER(FIND("Multiwall",B653)),ISNUMBER(FIND("Double-wall",B653)),ISNUMBER(FIND("Double wall",B653)),ISNUMBER(FIND("Doublewall",B653)),ISNUMBER(FIND("double-wall",B653)),ISNUMBER(FIND("double wall",B653)),ISNUMBER(FIND("doublewall",B653)))</f>
        <v>0</v>
      </c>
      <c r="BA653" t="b">
        <f>AND(Table1[[#This Row],[SWCNT]],Table1[[#This Row],[MWCNT]])</f>
        <v>0</v>
      </c>
      <c r="BB653" t="b">
        <f>IF(Table1[[#This Row],[SWCNT]]=TRUE,FALSE,IF(Table1[[#This Row],[MWCNT]]=TRUE,FALSE,TRUE))</f>
        <v>1</v>
      </c>
      <c r="BC653" s="18"/>
    </row>
    <row r="654" spans="1:55" ht="222">
      <c r="A654" t="s">
        <v>397</v>
      </c>
      <c r="B654" s="2" t="s">
        <v>399</v>
      </c>
      <c r="C654" s="16" t="s">
        <v>401</v>
      </c>
      <c r="D654" s="17" t="s">
        <v>403</v>
      </c>
      <c r="E654" s="2">
        <v>2022</v>
      </c>
      <c r="F654" t="b">
        <f>OR(ISNUMBER(FIND("cytotoxic",C654)),ISNUMBER(FIND("Cytotoxic",C654)),ISNUMBER(FIND("cellular toxicity",C654)),ISNUMBER(FIND("cell death",C654)),ISNUMBER(FIND("viable",C654)),ISNUMBER(FIND("phytotoxic",C654)),ISNUMBER(FIND("acute toxicity",C654)),ISNUMBER(FIND("MTT",C654)),ISNUMBER(FIND("survival",C654)),ISNUMBER(FIND("prolifer",C654)),ISNUMBER(FIND("apoptosis",C654)),ISNUMBER(FIND("neurotoxic",C654)),ISNUMBER(FIND("  lysis ",C654)),ISNUMBER(FIND("necrosis",C654)),ISNUMBER(FIND("cellular death",C654))*3,ISNUMBER(FIND("LDH",C654)),ISNUMBER(FIND("Acute toxicity",C654)))</f>
        <v>1</v>
      </c>
      <c r="G654" t="b">
        <f>OR(ISNUMBER(FIND("genotoxic",C654)),ISNUMBER(FIND("genotoxicity",C654)),ISNUMBER(FIND("DNA damage",C654)),ISNUMBER(FIND("DNA",C654)),ISNUMBER(FIND("RNA",C654)),ISNUMBER(FIND("mesothelioma",C654)),ISNUMBER(FIND("carcino",C654)),ISNUMBER(FIND("mutagen",C654)),ISNUMBER(FIND("genetic",C654)))</f>
        <v>0</v>
      </c>
      <c r="H654" t="b">
        <f>OR(ISNUMBER(FIND("inflammatory",C654)),ISNUMBER(FIND("inflamm",C654)))</f>
        <v>0</v>
      </c>
      <c r="I654" t="b">
        <f>OR(ISNUMBER(FIND("immune",C654)),ISNUMBER(FIND("immunological",C654)),ISNUMBER(FIND("interleuk",C654)),ISNUMBER(FIND("platelet activation",C654)),ISNUMBER(FIND("monocyte",C654)),ISNUMBER(FIND("leukocyte",C654)),ISNUMBER(FIND("cytokine",C654)),ISNUMBER(FIND("CD4",C654)),ISNUMBER(FIND("CD8",C654)),ISNUMBER(FIND("T-cell",C654)))</f>
        <v>0</v>
      </c>
      <c r="J654" t="b">
        <f>OR(ISNUMBER(FIND("reactive oxygen",C654)),ISNUMBER(FIND("ROS",C654)),ISNUMBER(FIND("free radical",C654)),ISNUMBER(FIND("oxidative stress",C654)),ISNUMBER(FIND("peroxid",C654)),ISNUMBER(FIND("oxidative",C654)),ISNUMBER(FIND("antioxid",C654)))</f>
        <v>1</v>
      </c>
      <c r="K654" t="b">
        <f>OR(ISNUMBER(FIND("autophag",C654)))</f>
        <v>0</v>
      </c>
      <c r="L654" t="b">
        <f>OR(ISNUMBER(FIND("morpholog",C654)))</f>
        <v>0</v>
      </c>
      <c r="M654" t="b">
        <f>OR(ISNUMBER(FIND("fibrosis",C654)),ISNUMBER(FIND("Fibrosis",C654)),ISNUMBER(FIND("fibrot",C654)))</f>
        <v>0</v>
      </c>
      <c r="N654" t="b">
        <f>OR(ISNUMBER(FIND("offspring",C654)),ISNUMBER(FIND("Parental",C654)),ISNUMBER(FIND("parental",C654)),ISNUMBER(FIND("germline",C654)),ISNUMBER(FIND("reproduc",C654)),ISNUMBER(FIND("embryo",C654)))</f>
        <v>0</v>
      </c>
      <c r="O654" t="b">
        <f>OR(ISNUMBER(FIND("metabol",C654)),ISNUMBER(FIND("Metabol",C654)),ISNUMBER(FIND("digest",C654)),ISNUMBER(FIND("mitochon",C654)))</f>
        <v>0</v>
      </c>
      <c r="P654" t="b">
        <f>OR(ISNUMBER(FIND("ecotox",C654)),ISNUMBER(FIND("Ecotox",B654)),ISNUMBER(FIND("ecotox",B654)),ISNUMBER(FIND("Ecotox",C654)))</f>
        <v>0</v>
      </c>
      <c r="Q654" t="b">
        <f>OR(ISNUMBER(FIND("Bioaccum",C654)),ISNUMBER(FIND("bioaccum",C654)),ISNUMBER(FIND("accum",C654)))</f>
        <v>1</v>
      </c>
      <c r="R654" t="b">
        <f>OR(ISNUMBER(FIND("Occupation",C654)),ISNUMBER(FIND("occupation",C654)),ISNUMBER(FIND("worker",C654)),ISNUMBER(FIND("workforce",C654)))</f>
        <v>0</v>
      </c>
      <c r="S654" t="b">
        <f>NOT(OR(F654,G654,H654,I654,J654,K654,L654,M654,N654,O654,P654,Q654,R654))</f>
        <v>0</v>
      </c>
      <c r="U654" t="b">
        <f>OR(Table1[[#This Row],[Inflammation]],Table1[[#This Row],[Immune]])</f>
        <v>0</v>
      </c>
      <c r="V654" t="str">
        <f>IF(OR(Table1[[#This Row],[Rodents]],Table1[[#This Row],[Human]],Table1[[#This Row],[Pig]]),OR(ISNUMBER(FIND("intratrach",C654)),ISNUMBER(FIND("nasal ",C654)),ISNUMBER(FIND("instill",C654))),"NA")</f>
        <v>NA</v>
      </c>
      <c r="W654" t="str">
        <f>IF(OR(Table1[[#This Row],[Rodents]],Table1[[#This Row],[Human]],Table1[[#This Row],[Pig]]),OR(ISNUMBER(FIND("dermal",C654)),ISNUMBER(FIND("skin ",C654))),"NA")</f>
        <v>NA</v>
      </c>
      <c r="X654" t="str">
        <f>IF(OR(Table1[[#This Row],[Rodents]],Table1[[#This Row],[Human]],Table1[[#This Row],[Pig]]),OR(ISNUMBER(FIND("injected",C654)),ISNUMBER(FIND("periton",C654)),ISNUMBER(FIND("intrascrot",C654))),"NA")</f>
        <v>NA</v>
      </c>
      <c r="Y654" t="str">
        <f>IF(OR(Table1[[#This Row],[Rodents]],Table1[[#This Row],[Human]],Table1[[#This Row],[Pig]]),NOT(OR(Table1[[#This Row],[Inhaled/Intratracheal/intranasal]],Table1[[#This Row],[Dermal]],Table1[[#This Row],[Injected]])),"NA")</f>
        <v>NA</v>
      </c>
      <c r="AA654" t="b">
        <f>OR(ISNUMBER(FIND("fish ",C654)),ISNUMBER(FIND("Fish ",C654)),ISNUMBER(FIND("aquatic",C654)),ISNUMBER(FIND("daphnids",C654)),ISNUMBER(FIND("Carcinus maenas",C654)),ISNUMBER(FIND("Daphnia",C654)),ISNUMBER(FIND("Ruditapes philippinarum",C654)),ISNUMBER(FIND("daphnia",C654)),ISNUMBER(FIND("marine",C654)),ISNUMBER(FIND("mussel",C654)),ISNUMBER(FIND("algae",C654)),ISNUMBER(FIND("Donax faba",C654)),ISNUMBER(FIND("estuarine",C654)),ISNUMBER(FIND("snail",C654)),ISNUMBER(FIND("Prorocentrum donghaiense",C654)) )</f>
        <v>0</v>
      </c>
      <c r="AB654" t="b">
        <f>OR(ISNUMBER(FIND(" rat ",C654)),ISNUMBER(FIND(" rats ",C654)),ISNUMBER(FIND(" Rats ",C654)),ISNUMBER(FIND(" Rat ",C654)),ISNUMBER(FIND(" rat.",C654)),ISNUMBER(FIND(" rats.",C654)),ISNUMBER(FIND("mouse",C654)),ISNUMBER(FIND("mice",C654)), ISNUMBER(FIND(" Mice",C654)))</f>
        <v>0</v>
      </c>
      <c r="AC654" t="b">
        <f>OR(ISNUMBER(FIND(" cell ",C654)),ISNUMBER(FIND("fibroblast",C654)),ISNUMBER(FIND("macrophage",C654)),ISNUMBER(FIND("epithelial",C654)),ISNUMBER(FIND("endothelial",C654)),ISNUMBER(FIND("neuron",C654)),ISNUMBER(FIND(" cells ",C654)),ISNUMBER(FIND("RBC",C654)),ISNUMBER(FIND("mitochond",C654)),ISNUMBER(FIND("adipocyte",C654)),ISNUMBER(FIND("osteo",C654)),ISNUMBER(FIND("keratin",C654)),ISNUMBER(FIND(" cell's ",C654)),ISNUMBER(FIND("eukary",C654)),ISNUMBER(FIND("sperm",C654)))</f>
        <v>1</v>
      </c>
      <c r="AD654" t="b">
        <f>OR(ISNUMBER(FIND("human",B654)),ISNUMBER(FIND("workers",B654)),ISNUMBER(FIND("workforces",B654)),ISNUMBER(FIND("occupational",B654)),ISNUMBER(FIND("Case report",B654)),ISNUMBER(FIND("Workplaces",B654)),ISNUMBER(FIND("worker",B654)))</f>
        <v>0</v>
      </c>
      <c r="AE654" t="b">
        <f>OR(ISNUMBER(FIND(" plant ",C654)),ISNUMBER(FIND("Plant ",C654)),ISNUMBER(FIND("tomato",C654)),ISNUMBER(FIND("plants",C654)),ISNUMBER(FIND("Plants",C654)),ISNUMBER(FIND("algae",C654)),ISNUMBER(FIND("lettuce",C654)),ISNUMBER(FIND("green gram sprouts ",C654)),ISNUMBER(FIND("Cucurbita pepo",C654)),ISNUMBER(FIND("bean ",C654)),ISNUMBER(FIND("chloroplast",C654)),ISNUMBER(FIND("chlorophyll",C654)),ISNUMBER(FIND("seedling",C654)),ISNUMBER(FIND("canola",C654)),ISNUMBER(FIND("shoot",C654)),ISNUMBER(FIND("photosynthes",C654)),ISNUMBER(FIND(" leaves ",C654)),,ISNUMBER(FIND("agriculture",C654)),ISNUMBER(FIND(" crops ",C654)))</f>
        <v>0</v>
      </c>
      <c r="AF654" t="b">
        <f>OR(ISNUMBER(FIND("bacteria",C654)),ISNUMBER(FIND("Bacteria",C654)),ISNUMBER(FIND("Bacterium",C654)),ISNUMBER(FIND("bacterium",C654)),ISNUMBER(FIND(" coli ",C654)))</f>
        <v>0</v>
      </c>
      <c r="AG654" t="b">
        <f>OR(ISNUMBER(FIND("fungi",C654)),ISNUMBER(FIND("Fungi",C654)),ISNUMBER(FIND("fungus",C654)),ISNUMBER(FIND("Fungus",C654)),ISNUMBER(FIND("mushroom",C654)),ISNUMBER(FIND("Mushroom",C654)),ISNUMBER(FIND(" mold ",C654)))</f>
        <v>0</v>
      </c>
      <c r="AH654" t="b">
        <f>OR(ISNUMBER(FIND("Pig ",C654)),ISNUMBER(FIND("pig ",C654)),ISNUMBER(FIND("Pigs ",C654)),ISNUMBER(FIND("pigs ",C654)))</f>
        <v>0</v>
      </c>
      <c r="AI654" t="b">
        <f>OR(ISNUMBER(FIND(" C. elegans",C654)),ISNUMBER(FIND("Caenorhabditis elegans",C654)),ISNUMBER(FIND("earthworms",C654)),ISNUMBER(FIND(" Ficopomatus enigmaticus",C654)),ISNUMBER(FIND("larva",C654)),ISNUMBER(FIND("Lumbriculus variegatus",C654)),ISNUMBER(FIND("nematode",C654)))</f>
        <v>0</v>
      </c>
      <c r="AJ654" t="b">
        <f>NOT(OR(AA654,AB654,AC654,AD654,AE654,AF654,AG654,AH654,AI654))</f>
        <v>0</v>
      </c>
      <c r="AL654" t="b">
        <f>OR(AA654,AB654,AD654,AE654,AF654,AG654,AH654,AI654)</f>
        <v>0</v>
      </c>
      <c r="AM654" t="b">
        <f>IF(Table1[[#This Row],[In vivo?]],IF(Table1[[#This Row],[Cell]],FALSE,TRUE),FALSE)</f>
        <v>0</v>
      </c>
      <c r="AN654" t="b">
        <f>AND(AC654,AL654)</f>
        <v>0</v>
      </c>
      <c r="AO654" t="b">
        <f>IF(Table1[[#This Row],[Cell]],IF(Table1[[#This Row],[In vivo?]],FALSE,TRUE),FALSE)</f>
        <v>1</v>
      </c>
      <c r="AP654" t="b">
        <f>NOT(OR(Table1[[#This Row],[In vivo?]],Table1[[#This Row],[Only in Cell]]))</f>
        <v>0</v>
      </c>
      <c r="AQ654" t="str">
        <f>IF(OR(Table1[[#This Row],[Rodents]],Table1[[#This Row],[Human]],Table1[[#This Row],[Pig]]),OR(ISNUMBER(FIND("pulmonary",C654)),ISNUMBER(FIND("lung",C654))),"NA")</f>
        <v>NA</v>
      </c>
      <c r="AR654" t="str">
        <f>IF(OR(Table1[[#This Row],[Rodents]],Table1[[#This Row],[Human]],Table1[[#This Row],[Pig]]),OR(ISNUMBER(FIND("skin",C654)),ISNUMBER(FIND("dermal",C654))),"NA")</f>
        <v>NA</v>
      </c>
      <c r="AS654" t="str">
        <f>IF(OR(Table1[[#This Row],[Rodents]],Table1[[#This Row],[Human]],Table1[[#This Row],[Pig]]),OR(ISNUMBER(FIND("liver",C654)),ISNUMBER(FIND("hepat",C654))),"NA")</f>
        <v>NA</v>
      </c>
      <c r="AT654" t="str">
        <f>IF(OR(Table1[[#This Row],[Rodents]],Table1[[#This Row],[Human]],Table1[[#This Row],[Pig]]),OR(ISNUMBER(FIND("kidney",C654)),ISNUMBER(FIND("neph",C654))),"NA")</f>
        <v>NA</v>
      </c>
      <c r="AU654" t="str">
        <f>IF(OR(Table1[[#This Row],[Rodents]],Table1[[#This Row],[Human]],Table1[[#This Row],[Pig]]),OR(ISNUMBER(FIND("brain",C654)),ISNUMBER(FIND("neur",C654)),ISNUMBER(FIND("nerv",C654))),"NA")</f>
        <v>NA</v>
      </c>
      <c r="AV654" t="str">
        <f>IF(OR(Table1[[#This Row],[Rodents]],Table1[[#This Row],[Human]],Table1[[#This Row],[Pig]]),OR(ISNUMBER(FIND("heart",C654)),ISNUMBER(FIND("cardi",C654))),"NA")</f>
        <v>NA</v>
      </c>
      <c r="AW654" t="str">
        <f>IF(OR(Table1[[#This Row],[Rodents]],Table1[[#This Row],[Human]],Table1[[#This Row],[Pig]]),OR(ISNUMBER(FIND("gastro",C654)),ISNUMBER(FIND("intesti",C654)),ISNUMBER(FIND("stomach",C654))),"NA")</f>
        <v>NA</v>
      </c>
      <c r="AX654" t="str">
        <f>IF(OR(Table1[[#This Row],[Rodents]],Table1[[#This Row],[Human]],Table1[[#This Row],[Pig]]),NOT(OR(AQ654,AR654,AS654,AT654,AU654,AV654,AW654)),"NA")</f>
        <v>NA</v>
      </c>
      <c r="AY654" t="b">
        <f>OR(ISNUMBER(FIND("SWCNT",C654)),ISNUMBER(FIND("SWNT",C654)),ISNUMBER(FIND("single-wall",C654)),ISNUMBER(FIND("single wall",C654)),ISNUMBER(FIND("Single wall",C654)),ISNUMBER(FIND("Single-wall",C654)),ISNUMBER(FIND("SWCNT",B654)),ISNUMBER(FIND("SWNT",B654)),ISNUMBER(FIND("single-wall",B654)),ISNUMBER(FIND("single wall",B654)),ISNUMBER(FIND("Single-wall",B654)),ISNUMBER(FIND("Single wall",B654)))</f>
        <v>0</v>
      </c>
      <c r="AZ654" t="b">
        <f>OR(ISNUMBER(FIND("MWCNT",C654)),ISNUMBER(FIND("MWNT",C654)),ISNUMBER(FIND("multi-wall",C654)),ISNUMBER(FIND("multi wall",C654)),ISNUMBER(FIND("multiwall",C654)),ISNUMBER(FIND("Multi-wall",C654)),ISNUMBER(FIND("Multi wall",C654)),ISNUMBER(FIND("Multiwall",C654)),ISNUMBER(FIND("MWCNT",B654)),ISNUMBER(FIND("MWNT",B654)),ISNUMBER(FIND("multi-wall",B654)),ISNUMBER(FIND("multi wall",B654)),ISNUMBER(FIND("multiwall",B654)),ISNUMBER(FIND("Multi-wall",B654)),ISNUMBER(FIND("Multi wall",B654)),ISNUMBER(FIND("Multiwall",B654)),ISNUMBER(FIND("Double-wall",B654)),ISNUMBER(FIND("Double wall",B654)),ISNUMBER(FIND("Doublewall",B654)),ISNUMBER(FIND("double-wall",B654)),ISNUMBER(FIND("double wall",B654)),ISNUMBER(FIND("doublewall",B654)))</f>
        <v>0</v>
      </c>
      <c r="BA654" t="b">
        <f>AND(Table1[[#This Row],[SWCNT]],Table1[[#This Row],[MWCNT]])</f>
        <v>0</v>
      </c>
      <c r="BB654" t="b">
        <f>IF(Table1[[#This Row],[SWCNT]]=TRUE,FALSE,IF(Table1[[#This Row],[MWCNT]]=TRUE,FALSE,TRUE))</f>
        <v>1</v>
      </c>
      <c r="BC654" s="18"/>
    </row>
    <row r="655" spans="1:55" ht="222">
      <c r="A655" t="s">
        <v>536</v>
      </c>
      <c r="B655" s="2" t="s">
        <v>537</v>
      </c>
      <c r="C655" s="16" t="s">
        <v>538</v>
      </c>
      <c r="D655" s="17" t="s">
        <v>112</v>
      </c>
      <c r="E655" s="2">
        <v>2021</v>
      </c>
      <c r="F655" t="b">
        <f>OR(ISNUMBER(FIND("cytotoxic",C655)),ISNUMBER(FIND("Cytotoxic",C655)),ISNUMBER(FIND("cellular toxicity",C655)),ISNUMBER(FIND("cell death",C655)),ISNUMBER(FIND("viable",C655)),ISNUMBER(FIND("phytotoxic",C655)),ISNUMBER(FIND("acute toxicity",C655)),ISNUMBER(FIND("MTT",C655)),ISNUMBER(FIND("survival",C655)),ISNUMBER(FIND("prolifer",C655)),ISNUMBER(FIND("apoptosis",C655)),ISNUMBER(FIND("neurotoxic",C655)),ISNUMBER(FIND("  lysis ",C655)),ISNUMBER(FIND("necrosis",C655)),ISNUMBER(FIND("cellular death",C655))*3,ISNUMBER(FIND("LDH",C655)),ISNUMBER(FIND("Acute toxicity",C655)))</f>
        <v>0</v>
      </c>
      <c r="G655" t="b">
        <f>OR(ISNUMBER(FIND("genotoxic",C655)),ISNUMBER(FIND("genotoxicity",C655)),ISNUMBER(FIND("DNA damage",C655)),ISNUMBER(FIND("DNA",C655)),ISNUMBER(FIND("RNA",C655)),ISNUMBER(FIND("mesothelioma",C655)),ISNUMBER(FIND("carcino",C655)),ISNUMBER(FIND("mutagen",C655)),ISNUMBER(FIND("genetic",C655)))</f>
        <v>0</v>
      </c>
      <c r="H655" t="b">
        <f>OR(ISNUMBER(FIND("inflammatory",C655)),ISNUMBER(FIND("inflamm",C655)))</f>
        <v>0</v>
      </c>
      <c r="I655" t="b">
        <f>OR(ISNUMBER(FIND("immune",C655)),ISNUMBER(FIND("immunological",C655)),ISNUMBER(FIND("interleuk",C655)),ISNUMBER(FIND("platelet activation",C655)),ISNUMBER(FIND("monocyte",C655)),ISNUMBER(FIND("leukocyte",C655)),ISNUMBER(FIND("cytokine",C655)),ISNUMBER(FIND("CD4",C655)),ISNUMBER(FIND("CD8",C655)),ISNUMBER(FIND("T-cell",C655)))</f>
        <v>0</v>
      </c>
      <c r="J655" t="b">
        <f>OR(ISNUMBER(FIND("reactive oxygen",C655)),ISNUMBER(FIND("ROS",C655)),ISNUMBER(FIND("free radical",C655)),ISNUMBER(FIND("oxidative stress",C655)),ISNUMBER(FIND("peroxid",C655)),ISNUMBER(FIND("oxidative",C655)),ISNUMBER(FIND("antioxid",C655)))</f>
        <v>0</v>
      </c>
      <c r="K655" t="b">
        <f>OR(ISNUMBER(FIND("autophag",C655)))</f>
        <v>0</v>
      </c>
      <c r="L655" t="b">
        <f>OR(ISNUMBER(FIND("morpholog",C655)))</f>
        <v>1</v>
      </c>
      <c r="M655" t="b">
        <f>OR(ISNUMBER(FIND("fibrosis",C655)),ISNUMBER(FIND("Fibrosis",C655)),ISNUMBER(FIND("fibrot",C655)))</f>
        <v>0</v>
      </c>
      <c r="N655" t="b">
        <f>OR(ISNUMBER(FIND("offspring",C655)),ISNUMBER(FIND("Parental",C655)),ISNUMBER(FIND("parental",C655)),ISNUMBER(FIND("germline",C655)),ISNUMBER(FIND("reproduc",C655)),ISNUMBER(FIND("embryo",C655)))</f>
        <v>0</v>
      </c>
      <c r="O655" t="b">
        <f>OR(ISNUMBER(FIND("metabol",C655)),ISNUMBER(FIND("Metabol",C655)),ISNUMBER(FIND("digest",C655)),ISNUMBER(FIND("mitochon",C655)))</f>
        <v>0</v>
      </c>
      <c r="P655" t="b">
        <f>OR(ISNUMBER(FIND("ecotox",C655)),ISNUMBER(FIND("Ecotox",B655)),ISNUMBER(FIND("ecotox",B655)),ISNUMBER(FIND("Ecotox",C655)))</f>
        <v>0</v>
      </c>
      <c r="Q655" t="b">
        <f>OR(ISNUMBER(FIND("Bioaccum",C655)),ISNUMBER(FIND("bioaccum",C655)),ISNUMBER(FIND("accum",C655)))</f>
        <v>0</v>
      </c>
      <c r="R655" t="b">
        <f>OR(ISNUMBER(FIND("Occupation",C655)),ISNUMBER(FIND("occupation",C655)),ISNUMBER(FIND("worker",C655)),ISNUMBER(FIND("workforce",C655)))</f>
        <v>0</v>
      </c>
      <c r="S655" t="b">
        <f>NOT(OR(F655,G655,H655,I655,J655,K655,L655,M655,N655,O655,P655,Q655,R655))</f>
        <v>0</v>
      </c>
      <c r="U655" t="b">
        <f>OR(Table1[[#This Row],[Inflammation]],Table1[[#This Row],[Immune]])</f>
        <v>0</v>
      </c>
      <c r="V655" t="str">
        <f>IF(OR(Table1[[#This Row],[Rodents]],Table1[[#This Row],[Human]],Table1[[#This Row],[Pig]]),OR(ISNUMBER(FIND("intratrach",C655)),ISNUMBER(FIND("nasal ",C655)),ISNUMBER(FIND("instill",C655))),"NA")</f>
        <v>NA</v>
      </c>
      <c r="W655" t="str">
        <f>IF(OR(Table1[[#This Row],[Rodents]],Table1[[#This Row],[Human]],Table1[[#This Row],[Pig]]),OR(ISNUMBER(FIND("dermal",C655)),ISNUMBER(FIND("skin ",C655))),"NA")</f>
        <v>NA</v>
      </c>
      <c r="X655" t="str">
        <f>IF(OR(Table1[[#This Row],[Rodents]],Table1[[#This Row],[Human]],Table1[[#This Row],[Pig]]),OR(ISNUMBER(FIND("injected",C655)),ISNUMBER(FIND("periton",C655)),ISNUMBER(FIND("intrascrot",C655))),"NA")</f>
        <v>NA</v>
      </c>
      <c r="Y655" t="str">
        <f>IF(OR(Table1[[#This Row],[Rodents]],Table1[[#This Row],[Human]],Table1[[#This Row],[Pig]]),NOT(OR(Table1[[#This Row],[Inhaled/Intratracheal/intranasal]],Table1[[#This Row],[Dermal]],Table1[[#This Row],[Injected]])),"NA")</f>
        <v>NA</v>
      </c>
      <c r="AA655" t="b">
        <f>OR(ISNUMBER(FIND("fish ",C655)),ISNUMBER(FIND("Fish ",C655)),ISNUMBER(FIND("aquatic",C655)),ISNUMBER(FIND("daphnids",C655)),ISNUMBER(FIND("Carcinus maenas",C655)),ISNUMBER(FIND("Daphnia",C655)),ISNUMBER(FIND("Ruditapes philippinarum",C655)),ISNUMBER(FIND("daphnia",C655)),ISNUMBER(FIND("marine",C655)),ISNUMBER(FIND("mussel",C655)),ISNUMBER(FIND("algae",C655)),ISNUMBER(FIND("Donax faba",C655)),ISNUMBER(FIND("estuarine",C655)),ISNUMBER(FIND("snail",C655)),ISNUMBER(FIND("Prorocentrum donghaiense",C655)) )</f>
        <v>0</v>
      </c>
      <c r="AB655" t="b">
        <f>OR(ISNUMBER(FIND(" rat ",C655)),ISNUMBER(FIND(" rats ",C655)),ISNUMBER(FIND(" Rats ",C655)),ISNUMBER(FIND(" Rat ",C655)),ISNUMBER(FIND(" rat.",C655)),ISNUMBER(FIND(" rats.",C655)),ISNUMBER(FIND("mouse",C655)),ISNUMBER(FIND("mice",C655)), ISNUMBER(FIND(" Mice",C655)))</f>
        <v>0</v>
      </c>
      <c r="AC655" t="b">
        <f>OR(ISNUMBER(FIND(" cell ",C655)),ISNUMBER(FIND("fibroblast",C655)),ISNUMBER(FIND("macrophage",C655)),ISNUMBER(FIND("epithelial",C655)),ISNUMBER(FIND("endothelial",C655)),ISNUMBER(FIND("neuron",C655)),ISNUMBER(FIND(" cells ",C655)),ISNUMBER(FIND("RBC",C655)),ISNUMBER(FIND("mitochond",C655)),ISNUMBER(FIND("adipocyte",C655)),ISNUMBER(FIND("osteo",C655)),ISNUMBER(FIND("keratin",C655)),ISNUMBER(FIND(" cell's ",C655)),ISNUMBER(FIND("eukary",C655)),ISNUMBER(FIND("sperm",C655)))</f>
        <v>1</v>
      </c>
      <c r="AD655" t="b">
        <f>OR(ISNUMBER(FIND("human",B655)),ISNUMBER(FIND("workers",B655)),ISNUMBER(FIND("workforces",B655)),ISNUMBER(FIND("occupational",B655)),ISNUMBER(FIND("Case report",B655)),ISNUMBER(FIND("Workplaces",B655)),ISNUMBER(FIND("worker",B655)))</f>
        <v>0</v>
      </c>
      <c r="AE655" t="b">
        <f>OR(ISNUMBER(FIND(" plant ",C655)),ISNUMBER(FIND("Plant ",C655)),ISNUMBER(FIND("tomato",C655)),ISNUMBER(FIND("plants",C655)),ISNUMBER(FIND("Plants",C655)),ISNUMBER(FIND("algae",C655)),ISNUMBER(FIND("lettuce",C655)),ISNUMBER(FIND("green gram sprouts ",C655)),ISNUMBER(FIND("Cucurbita pepo",C655)),ISNUMBER(FIND("bean ",C655)),ISNUMBER(FIND("chloroplast",C655)),ISNUMBER(FIND("chlorophyll",C655)),ISNUMBER(FIND("seedling",C655)),ISNUMBER(FIND("canola",C655)),ISNUMBER(FIND("shoot",C655)),ISNUMBER(FIND("photosynthes",C655)),ISNUMBER(FIND(" leaves ",C655)),,ISNUMBER(FIND("agriculture",C655)),ISNUMBER(FIND(" crops ",C655)))</f>
        <v>1</v>
      </c>
      <c r="AF655" t="b">
        <f>OR(ISNUMBER(FIND("bacteria",C655)),ISNUMBER(FIND("Bacteria",C655)),ISNUMBER(FIND("Bacterium",C655)),ISNUMBER(FIND("bacterium",C655)),ISNUMBER(FIND(" coli ",C655)))</f>
        <v>0</v>
      </c>
      <c r="AG655" t="b">
        <f>OR(ISNUMBER(FIND("fungi",C655)),ISNUMBER(FIND("Fungi",C655)),ISNUMBER(FIND("fungus",C655)),ISNUMBER(FIND("Fungus",C655)),ISNUMBER(FIND("mushroom",C655)),ISNUMBER(FIND("Mushroom",C655)),ISNUMBER(FIND(" mold ",C655)))</f>
        <v>0</v>
      </c>
      <c r="AH655" t="b">
        <f>OR(ISNUMBER(FIND("Pig ",C655)),ISNUMBER(FIND("pig ",C655)),ISNUMBER(FIND("Pigs ",C655)),ISNUMBER(FIND("pigs ",C655)))</f>
        <v>0</v>
      </c>
      <c r="AI655" t="b">
        <f>OR(ISNUMBER(FIND(" C. elegans",C655)),ISNUMBER(FIND("Caenorhabditis elegans",C655)),ISNUMBER(FIND("earthworms",C655)),ISNUMBER(FIND(" Ficopomatus enigmaticus",C655)),ISNUMBER(FIND("larva",C655)),ISNUMBER(FIND("Lumbriculus variegatus",C655)),ISNUMBER(FIND("nematode",C655)))</f>
        <v>0</v>
      </c>
      <c r="AJ655" t="b">
        <f>NOT(OR(AA655,AB655,AC655,AD655,AE655,AF655,AG655,AH655,AI655))</f>
        <v>0</v>
      </c>
      <c r="AL655" t="b">
        <f>OR(AA655,AB655,AD655,AE655,AF655,AG655,AH655,AI655)</f>
        <v>1</v>
      </c>
      <c r="AM655" t="b">
        <f>IF(Table1[[#This Row],[In vivo?]],IF(Table1[[#This Row],[Cell]],FALSE,TRUE),FALSE)</f>
        <v>0</v>
      </c>
      <c r="AN655" t="b">
        <f>AND(AC655,AL655)</f>
        <v>1</v>
      </c>
      <c r="AO655" t="b">
        <f>IF(Table1[[#This Row],[Cell]],IF(Table1[[#This Row],[In vivo?]],FALSE,TRUE),FALSE)</f>
        <v>0</v>
      </c>
      <c r="AP655" t="b">
        <f>NOT(OR(Table1[[#This Row],[In vivo?]],Table1[[#This Row],[Only in Cell]]))</f>
        <v>0</v>
      </c>
      <c r="AQ655" t="str">
        <f>IF(OR(Table1[[#This Row],[Rodents]],Table1[[#This Row],[Human]],Table1[[#This Row],[Pig]]),OR(ISNUMBER(FIND("pulmonary",C655)),ISNUMBER(FIND("lung",C655))),"NA")</f>
        <v>NA</v>
      </c>
      <c r="AR655" t="str">
        <f>IF(OR(Table1[[#This Row],[Rodents]],Table1[[#This Row],[Human]],Table1[[#This Row],[Pig]]),OR(ISNUMBER(FIND("skin",C655)),ISNUMBER(FIND("dermal",C655))),"NA")</f>
        <v>NA</v>
      </c>
      <c r="AS655" t="str">
        <f>IF(OR(Table1[[#This Row],[Rodents]],Table1[[#This Row],[Human]],Table1[[#This Row],[Pig]]),OR(ISNUMBER(FIND("liver",C655)),ISNUMBER(FIND("hepat",C655))),"NA")</f>
        <v>NA</v>
      </c>
      <c r="AT655" t="str">
        <f>IF(OR(Table1[[#This Row],[Rodents]],Table1[[#This Row],[Human]],Table1[[#This Row],[Pig]]),OR(ISNUMBER(FIND("kidney",C655)),ISNUMBER(FIND("neph",C655))),"NA")</f>
        <v>NA</v>
      </c>
      <c r="AU655" t="str">
        <f>IF(OR(Table1[[#This Row],[Rodents]],Table1[[#This Row],[Human]],Table1[[#This Row],[Pig]]),OR(ISNUMBER(FIND("brain",C655)),ISNUMBER(FIND("neur",C655)),ISNUMBER(FIND("nerv",C655))),"NA")</f>
        <v>NA</v>
      </c>
      <c r="AV655" t="str">
        <f>IF(OR(Table1[[#This Row],[Rodents]],Table1[[#This Row],[Human]],Table1[[#This Row],[Pig]]),OR(ISNUMBER(FIND("heart",C655)),ISNUMBER(FIND("cardi",C655))),"NA")</f>
        <v>NA</v>
      </c>
      <c r="AW655" t="str">
        <f>IF(OR(Table1[[#This Row],[Rodents]],Table1[[#This Row],[Human]],Table1[[#This Row],[Pig]]),OR(ISNUMBER(FIND("gastro",C655)),ISNUMBER(FIND("intesti",C655)),ISNUMBER(FIND("stomach",C655))),"NA")</f>
        <v>NA</v>
      </c>
      <c r="AX655" t="str">
        <f>IF(OR(Table1[[#This Row],[Rodents]],Table1[[#This Row],[Human]],Table1[[#This Row],[Pig]]),NOT(OR(AQ655,AR655,AS655,AT655,AU655,AV655,AW655)),"NA")</f>
        <v>NA</v>
      </c>
      <c r="AY655" t="b">
        <f>OR(ISNUMBER(FIND("SWCNT",C655)),ISNUMBER(FIND("SWNT",C655)),ISNUMBER(FIND("single-wall",C655)),ISNUMBER(FIND("single wall",C655)),ISNUMBER(FIND("Single wall",C655)),ISNUMBER(FIND("Single-wall",C655)),ISNUMBER(FIND("SWCNT",B655)),ISNUMBER(FIND("SWNT",B655)),ISNUMBER(FIND("single-wall",B655)),ISNUMBER(FIND("single wall",B655)),ISNUMBER(FIND("Single-wall",B655)),ISNUMBER(FIND("Single wall",B655)))</f>
        <v>0</v>
      </c>
      <c r="AZ655" t="b">
        <f>OR(ISNUMBER(FIND("MWCNT",C655)),ISNUMBER(FIND("MWNT",C655)),ISNUMBER(FIND("multi-wall",C655)),ISNUMBER(FIND("multi wall",C655)),ISNUMBER(FIND("multiwall",C655)),ISNUMBER(FIND("Multi-wall",C655)),ISNUMBER(FIND("Multi wall",C655)),ISNUMBER(FIND("Multiwall",C655)),ISNUMBER(FIND("MWCNT",B655)),ISNUMBER(FIND("MWNT",B655)),ISNUMBER(FIND("multi-wall",B655)),ISNUMBER(FIND("multi wall",B655)),ISNUMBER(FIND("multiwall",B655)),ISNUMBER(FIND("Multi-wall",B655)),ISNUMBER(FIND("Multi wall",B655)),ISNUMBER(FIND("Multiwall",B655)),ISNUMBER(FIND("Double-wall",B655)),ISNUMBER(FIND("Double wall",B655)),ISNUMBER(FIND("Doublewall",B655)),ISNUMBER(FIND("double-wall",B655)),ISNUMBER(FIND("double wall",B655)),ISNUMBER(FIND("doublewall",B655)))</f>
        <v>0</v>
      </c>
      <c r="BA655" t="b">
        <f>AND(Table1[[#This Row],[SWCNT]],Table1[[#This Row],[MWCNT]])</f>
        <v>0</v>
      </c>
      <c r="BB655" t="b">
        <f>IF(Table1[[#This Row],[SWCNT]]=TRUE,FALSE,IF(Table1[[#This Row],[MWCNT]]=TRUE,FALSE,TRUE))</f>
        <v>1</v>
      </c>
      <c r="BC655" s="18"/>
    </row>
    <row r="656" spans="1:55" ht="240.5">
      <c r="A656" t="s">
        <v>539</v>
      </c>
      <c r="B656" s="2" t="s">
        <v>541</v>
      </c>
      <c r="C656" s="16" t="s">
        <v>543</v>
      </c>
      <c r="D656" s="17" t="s">
        <v>94</v>
      </c>
      <c r="E656" s="2">
        <v>2021</v>
      </c>
      <c r="F656" t="b">
        <f>OR(ISNUMBER(FIND("cytotoxic",C656)),ISNUMBER(FIND("Cytotoxic",C656)),ISNUMBER(FIND("cellular toxicity",C656)),ISNUMBER(FIND("cell death",C656)),ISNUMBER(FIND("viable",C656)),ISNUMBER(FIND("phytotoxic",C656)),ISNUMBER(FIND("acute toxicity",C656)),ISNUMBER(FIND("MTT",C656)),ISNUMBER(FIND("survival",C656)),ISNUMBER(FIND("prolifer",C656)),ISNUMBER(FIND("apoptosis",C656)),ISNUMBER(FIND("neurotoxic",C656)),ISNUMBER(FIND("  lysis ",C656)),ISNUMBER(FIND("necrosis",C656)),ISNUMBER(FIND("cellular death",C656))*3,ISNUMBER(FIND("LDH",C656)),ISNUMBER(FIND("Acute toxicity",C656)))</f>
        <v>1</v>
      </c>
      <c r="G656" t="b">
        <f>OR(ISNUMBER(FIND("genotoxic",C656)),ISNUMBER(FIND("genotoxicity",C656)),ISNUMBER(FIND("DNA damage",C656)),ISNUMBER(FIND("DNA",C656)),ISNUMBER(FIND("RNA",C656)),ISNUMBER(FIND("mesothelioma",C656)),ISNUMBER(FIND("carcino",C656)),ISNUMBER(FIND("mutagen",C656)),ISNUMBER(FIND("genetic",C656)))</f>
        <v>1</v>
      </c>
      <c r="H656" t="b">
        <f>OR(ISNUMBER(FIND("inflammatory",C656)),ISNUMBER(FIND("inflamm",C656)))</f>
        <v>0</v>
      </c>
      <c r="I656" t="b">
        <f>OR(ISNUMBER(FIND("immune",C656)),ISNUMBER(FIND("immunological",C656)),ISNUMBER(FIND("interleuk",C656)),ISNUMBER(FIND("platelet activation",C656)),ISNUMBER(FIND("monocyte",C656)),ISNUMBER(FIND("leukocyte",C656)),ISNUMBER(FIND("cytokine",C656)),ISNUMBER(FIND("CD4",C656)),ISNUMBER(FIND("CD8",C656)),ISNUMBER(FIND("T-cell",C656)))</f>
        <v>1</v>
      </c>
      <c r="J656" t="b">
        <f>OR(ISNUMBER(FIND("reactive oxygen",C656)),ISNUMBER(FIND("ROS",C656)),ISNUMBER(FIND("free radical",C656)),ISNUMBER(FIND("oxidative stress",C656)),ISNUMBER(FIND("peroxid",C656)),ISNUMBER(FIND("oxidative",C656)),ISNUMBER(FIND("antioxid",C656)))</f>
        <v>0</v>
      </c>
      <c r="K656" t="b">
        <f>OR(ISNUMBER(FIND("autophag",C656)))</f>
        <v>0</v>
      </c>
      <c r="L656" t="b">
        <f>OR(ISNUMBER(FIND("morpholog",C656)))</f>
        <v>0</v>
      </c>
      <c r="M656" t="b">
        <f>OR(ISNUMBER(FIND("fibrosis",C656)),ISNUMBER(FIND("Fibrosis",C656)),ISNUMBER(FIND("fibrot",C656)))</f>
        <v>0</v>
      </c>
      <c r="N656" t="b">
        <f>OR(ISNUMBER(FIND("offspring",C656)),ISNUMBER(FIND("Parental",C656)),ISNUMBER(FIND("parental",C656)),ISNUMBER(FIND("germline",C656)),ISNUMBER(FIND("reproduc",C656)),ISNUMBER(FIND("embryo",C656)))</f>
        <v>0</v>
      </c>
      <c r="O656" t="b">
        <f>OR(ISNUMBER(FIND("metabol",C656)),ISNUMBER(FIND("Metabol",C656)),ISNUMBER(FIND("digest",C656)),ISNUMBER(FIND("mitochon",C656)))</f>
        <v>0</v>
      </c>
      <c r="P656" t="b">
        <f>OR(ISNUMBER(FIND("ecotox",C656)),ISNUMBER(FIND("Ecotox",B656)),ISNUMBER(FIND("ecotox",B656)),ISNUMBER(FIND("Ecotox",C656)))</f>
        <v>0</v>
      </c>
      <c r="Q656" t="b">
        <f>OR(ISNUMBER(FIND("Bioaccum",C656)),ISNUMBER(FIND("bioaccum",C656)),ISNUMBER(FIND("accum",C656)))</f>
        <v>0</v>
      </c>
      <c r="R656" t="b">
        <f>OR(ISNUMBER(FIND("Occupation",C656)),ISNUMBER(FIND("occupation",C656)),ISNUMBER(FIND("worker",C656)),ISNUMBER(FIND("workforce",C656)))</f>
        <v>0</v>
      </c>
      <c r="S656" t="b">
        <f>NOT(OR(F656,G656,H656,I656,J656,K656,L656,M656,N656,O656,P656,Q656,R656))</f>
        <v>0</v>
      </c>
      <c r="U656" t="b">
        <f>OR(Table1[[#This Row],[Inflammation]],Table1[[#This Row],[Immune]])</f>
        <v>1</v>
      </c>
      <c r="V656" t="str">
        <f>IF(OR(Table1[[#This Row],[Rodents]],Table1[[#This Row],[Human]],Table1[[#This Row],[Pig]]),OR(ISNUMBER(FIND("intratrach",C656)),ISNUMBER(FIND("nasal ",C656)),ISNUMBER(FIND("instill",C656))),"NA")</f>
        <v>NA</v>
      </c>
      <c r="W656" t="str">
        <f>IF(OR(Table1[[#This Row],[Rodents]],Table1[[#This Row],[Human]],Table1[[#This Row],[Pig]]),OR(ISNUMBER(FIND("dermal",C656)),ISNUMBER(FIND("skin ",C656))),"NA")</f>
        <v>NA</v>
      </c>
      <c r="X656" t="str">
        <f>IF(OR(Table1[[#This Row],[Rodents]],Table1[[#This Row],[Human]],Table1[[#This Row],[Pig]]),OR(ISNUMBER(FIND("injected",C656)),ISNUMBER(FIND("periton",C656)),ISNUMBER(FIND("intrascrot",C656))),"NA")</f>
        <v>NA</v>
      </c>
      <c r="Y656" t="str">
        <f>IF(OR(Table1[[#This Row],[Rodents]],Table1[[#This Row],[Human]],Table1[[#This Row],[Pig]]),NOT(OR(Table1[[#This Row],[Inhaled/Intratracheal/intranasal]],Table1[[#This Row],[Dermal]],Table1[[#This Row],[Injected]])),"NA")</f>
        <v>NA</v>
      </c>
      <c r="AA656" t="b">
        <f>OR(ISNUMBER(FIND("fish ",C656)),ISNUMBER(FIND("Fish ",C656)),ISNUMBER(FIND("aquatic",C656)),ISNUMBER(FIND("daphnids",C656)),ISNUMBER(FIND("Carcinus maenas",C656)),ISNUMBER(FIND("Daphnia",C656)),ISNUMBER(FIND("Ruditapes philippinarum",C656)),ISNUMBER(FIND("daphnia",C656)),ISNUMBER(FIND("marine",C656)),ISNUMBER(FIND("mussel",C656)),ISNUMBER(FIND("algae",C656)),ISNUMBER(FIND("Donax faba",C656)),ISNUMBER(FIND("estuarine",C656)),ISNUMBER(FIND("snail",C656)),ISNUMBER(FIND("Prorocentrum donghaiense",C656)) )</f>
        <v>0</v>
      </c>
      <c r="AB656" t="b">
        <f>OR(ISNUMBER(FIND(" rat ",C656)),ISNUMBER(FIND(" rats ",C656)),ISNUMBER(FIND(" Rats ",C656)),ISNUMBER(FIND(" Rat ",C656)),ISNUMBER(FIND(" rat.",C656)),ISNUMBER(FIND(" rats.",C656)),ISNUMBER(FIND("mouse",C656)),ISNUMBER(FIND("mice",C656)), ISNUMBER(FIND(" Mice",C656)))</f>
        <v>0</v>
      </c>
      <c r="AC656" t="b">
        <f>OR(ISNUMBER(FIND(" cell ",C656)),ISNUMBER(FIND("fibroblast",C656)),ISNUMBER(FIND("macrophage",C656)),ISNUMBER(FIND("epithelial",C656)),ISNUMBER(FIND("endothelial",C656)),ISNUMBER(FIND("neuron",C656)),ISNUMBER(FIND(" cells ",C656)),ISNUMBER(FIND("RBC",C656)),ISNUMBER(FIND("mitochond",C656)),ISNUMBER(FIND("adipocyte",C656)),ISNUMBER(FIND("osteo",C656)),ISNUMBER(FIND("keratin",C656)),ISNUMBER(FIND(" cell's ",C656)),ISNUMBER(FIND("eukary",C656)),ISNUMBER(FIND("sperm",C656)))</f>
        <v>1</v>
      </c>
      <c r="AD656" t="b">
        <v>0</v>
      </c>
      <c r="AE656" t="b">
        <f>OR(ISNUMBER(FIND(" plant ",C656)),ISNUMBER(FIND("Plant ",C656)),ISNUMBER(FIND("tomato",C656)),ISNUMBER(FIND("plants",C656)),ISNUMBER(FIND("Plants",C656)),ISNUMBER(FIND("algae",C656)),ISNUMBER(FIND("lettuce",C656)),ISNUMBER(FIND("green gram sprouts ",C656)),ISNUMBER(FIND("Cucurbita pepo",C656)),ISNUMBER(FIND("bean ",C656)),ISNUMBER(FIND("chloroplast",C656)),ISNUMBER(FIND("chlorophyll",C656)),ISNUMBER(FIND("seedling",C656)),ISNUMBER(FIND("canola",C656)),ISNUMBER(FIND("shoot",C656)),ISNUMBER(FIND("photosynthes",C656)),ISNUMBER(FIND(" leaves ",C656)),,ISNUMBER(FIND("agriculture",C656)),ISNUMBER(FIND(" crops ",C656)))</f>
        <v>0</v>
      </c>
      <c r="AF656" t="b">
        <f>OR(ISNUMBER(FIND("bacteria",C656)),ISNUMBER(FIND("Bacteria",C656)),ISNUMBER(FIND("Bacterium",C656)),ISNUMBER(FIND("bacterium",C656)),ISNUMBER(FIND(" coli ",C656)))</f>
        <v>0</v>
      </c>
      <c r="AG656" t="b">
        <f>OR(ISNUMBER(FIND("fungi",C656)),ISNUMBER(FIND("Fungi",C656)),ISNUMBER(FIND("fungus",C656)),ISNUMBER(FIND("Fungus",C656)),ISNUMBER(FIND("mushroom",C656)),ISNUMBER(FIND("Mushroom",C656)),ISNUMBER(FIND(" mold ",C656)))</f>
        <v>0</v>
      </c>
      <c r="AH656" t="b">
        <f>OR(ISNUMBER(FIND("Pig ",C656)),ISNUMBER(FIND("pig ",C656)),ISNUMBER(FIND("Pigs ",C656)),ISNUMBER(FIND("pigs ",C656)))</f>
        <v>0</v>
      </c>
      <c r="AI656" t="b">
        <f>OR(ISNUMBER(FIND(" C. elegans",C656)),ISNUMBER(FIND("Caenorhabditis elegans",C656)),ISNUMBER(FIND("earthworms",C656)),ISNUMBER(FIND(" Ficopomatus enigmaticus",C656)),ISNUMBER(FIND("larva",C656)),ISNUMBER(FIND("Lumbriculus variegatus",C656)),ISNUMBER(FIND("nematode",C656)))</f>
        <v>0</v>
      </c>
      <c r="AJ656" t="b">
        <f>NOT(OR(AA656,AB656,AC656,AD656,AE656,AF656,AG656,AH656,AI656))</f>
        <v>0</v>
      </c>
      <c r="AL656" t="b">
        <f>OR(AA656,AB656,AD656,AE656,AF656,AG656,AH656,AI656)</f>
        <v>0</v>
      </c>
      <c r="AM656" t="b">
        <f>IF(Table1[[#This Row],[In vivo?]],IF(Table1[[#This Row],[Cell]],FALSE,TRUE),FALSE)</f>
        <v>0</v>
      </c>
      <c r="AN656" t="b">
        <f>AND(AC656,AL656)</f>
        <v>0</v>
      </c>
      <c r="AO656" t="b">
        <f>IF(Table1[[#This Row],[Cell]],IF(Table1[[#This Row],[In vivo?]],FALSE,TRUE),FALSE)</f>
        <v>1</v>
      </c>
      <c r="AP656" t="b">
        <f>NOT(OR(Table1[[#This Row],[In vivo?]],Table1[[#This Row],[Only in Cell]]))</f>
        <v>0</v>
      </c>
      <c r="AQ656" t="str">
        <f>IF(OR(Table1[[#This Row],[Rodents]],Table1[[#This Row],[Human]],Table1[[#This Row],[Pig]]),OR(ISNUMBER(FIND("pulmonary",C656)),ISNUMBER(FIND("lung",C656))),"NA")</f>
        <v>NA</v>
      </c>
      <c r="AR656" t="str">
        <f>IF(OR(Table1[[#This Row],[Rodents]],Table1[[#This Row],[Human]],Table1[[#This Row],[Pig]]),OR(ISNUMBER(FIND("skin",C656)),ISNUMBER(FIND("dermal",C656))),"NA")</f>
        <v>NA</v>
      </c>
      <c r="AS656" t="str">
        <f>IF(OR(Table1[[#This Row],[Rodents]],Table1[[#This Row],[Human]],Table1[[#This Row],[Pig]]),OR(ISNUMBER(FIND("liver",C656)),ISNUMBER(FIND("hepat",C656))),"NA")</f>
        <v>NA</v>
      </c>
      <c r="AT656" t="str">
        <f>IF(OR(Table1[[#This Row],[Rodents]],Table1[[#This Row],[Human]],Table1[[#This Row],[Pig]]),OR(ISNUMBER(FIND("kidney",C656)),ISNUMBER(FIND("neph",C656))),"NA")</f>
        <v>NA</v>
      </c>
      <c r="AU656" t="str">
        <f>IF(OR(Table1[[#This Row],[Rodents]],Table1[[#This Row],[Human]],Table1[[#This Row],[Pig]]),OR(ISNUMBER(FIND("brain",C656)),ISNUMBER(FIND("neur",C656)),ISNUMBER(FIND("nerv",C656))),"NA")</f>
        <v>NA</v>
      </c>
      <c r="AV656" t="str">
        <f>IF(OR(Table1[[#This Row],[Rodents]],Table1[[#This Row],[Human]],Table1[[#This Row],[Pig]]),OR(ISNUMBER(FIND("heart",C656)),ISNUMBER(FIND("cardi",C656))),"NA")</f>
        <v>NA</v>
      </c>
      <c r="AW656" t="str">
        <f>IF(OR(Table1[[#This Row],[Rodents]],Table1[[#This Row],[Human]],Table1[[#This Row],[Pig]]),OR(ISNUMBER(FIND("gastro",C656)),ISNUMBER(FIND("intesti",C656)),ISNUMBER(FIND("stomach",C656))),"NA")</f>
        <v>NA</v>
      </c>
      <c r="AX656" t="str">
        <f>IF(OR(Table1[[#This Row],[Rodents]],Table1[[#This Row],[Human]],Table1[[#This Row],[Pig]]),NOT(OR(AQ656,AR656,AS656,AT656,AU656,AV656,AW656)),"NA")</f>
        <v>NA</v>
      </c>
      <c r="AY656" t="b">
        <f>OR(ISNUMBER(FIND("SWCNT",C656)),ISNUMBER(FIND("SWNT",C656)),ISNUMBER(FIND("single-wall",C656)),ISNUMBER(FIND("single wall",C656)),ISNUMBER(FIND("Single wall",C656)),ISNUMBER(FIND("Single-wall",C656)),ISNUMBER(FIND("SWCNT",B656)),ISNUMBER(FIND("SWNT",B656)),ISNUMBER(FIND("single-wall",B656)),ISNUMBER(FIND("single wall",B656)),ISNUMBER(FIND("Single-wall",B656)),ISNUMBER(FIND("Single wall",B656)))</f>
        <v>0</v>
      </c>
      <c r="AZ656" t="b">
        <f>OR(ISNUMBER(FIND("MWCNT",C656)),ISNUMBER(FIND("MWNT",C656)),ISNUMBER(FIND("multi-wall",C656)),ISNUMBER(FIND("multi wall",C656)),ISNUMBER(FIND("multiwall",C656)),ISNUMBER(FIND("Multi-wall",C656)),ISNUMBER(FIND("Multi wall",C656)),ISNUMBER(FIND("Multiwall",C656)),ISNUMBER(FIND("MWCNT",B656)),ISNUMBER(FIND("MWNT",B656)),ISNUMBER(FIND("multi-wall",B656)),ISNUMBER(FIND("multi wall",B656)),ISNUMBER(FIND("multiwall",B656)),ISNUMBER(FIND("Multi-wall",B656)),ISNUMBER(FIND("Multi wall",B656)),ISNUMBER(FIND("Multiwall",B656)),ISNUMBER(FIND("Double-wall",B656)),ISNUMBER(FIND("Double wall",B656)),ISNUMBER(FIND("Doublewall",B656)),ISNUMBER(FIND("double-wall",B656)),ISNUMBER(FIND("double wall",B656)),ISNUMBER(FIND("doublewall",B656)))</f>
        <v>0</v>
      </c>
      <c r="BA656" t="b">
        <f>AND(Table1[[#This Row],[SWCNT]],Table1[[#This Row],[MWCNT]])</f>
        <v>0</v>
      </c>
      <c r="BB656" t="b">
        <f>IF(Table1[[#This Row],[SWCNT]]=TRUE,FALSE,IF(Table1[[#This Row],[MWCNT]]=TRUE,FALSE,TRUE))</f>
        <v>1</v>
      </c>
      <c r="BC656" s="18"/>
    </row>
    <row r="657" spans="1:55" ht="277.5">
      <c r="A657" t="s">
        <v>690</v>
      </c>
      <c r="B657" s="2" t="s">
        <v>691</v>
      </c>
      <c r="C657" s="16" t="s">
        <v>692</v>
      </c>
      <c r="D657" s="17" t="s">
        <v>38</v>
      </c>
      <c r="E657" s="2">
        <v>2021</v>
      </c>
      <c r="F657" t="b">
        <f>OR(ISNUMBER(FIND("cytotoxic",C657)),ISNUMBER(FIND("Cytotoxic",C657)),ISNUMBER(FIND("cellular toxicity",C657)),ISNUMBER(FIND("cell death",C657)),ISNUMBER(FIND("viable",C657)),ISNUMBER(FIND("phytotoxic",C657)),ISNUMBER(FIND("acute toxicity",C657)),ISNUMBER(FIND("MTT",C657)),ISNUMBER(FIND("survival",C657)),ISNUMBER(FIND("prolifer",C657)),ISNUMBER(FIND("apoptosis",C657)),ISNUMBER(FIND("neurotoxic",C657)),ISNUMBER(FIND("  lysis ",C657)),ISNUMBER(FIND("necrosis",C657)),ISNUMBER(FIND("cellular death",C657))*3,ISNUMBER(FIND("LDH",C657)),ISNUMBER(FIND("Acute toxicity",C657)))</f>
        <v>0</v>
      </c>
      <c r="G657" t="b">
        <f>OR(ISNUMBER(FIND("genotoxic",C657)),ISNUMBER(FIND("genotoxicity",C657)),ISNUMBER(FIND("DNA damage",C657)),ISNUMBER(FIND("DNA",C657)),ISNUMBER(FIND("RNA",C657)),ISNUMBER(FIND("mesothelioma",C657)),ISNUMBER(FIND("carcino",C657)),ISNUMBER(FIND("mutagen",C657)),ISNUMBER(FIND("genetic",C657)))</f>
        <v>0</v>
      </c>
      <c r="H657" t="b">
        <f>OR(ISNUMBER(FIND("inflammatory",C657)),ISNUMBER(FIND("inflamm",C657)))</f>
        <v>0</v>
      </c>
      <c r="I657" t="b">
        <f>OR(ISNUMBER(FIND("immune",C657)),ISNUMBER(FIND("immunological",C657)),ISNUMBER(FIND("interleuk",C657)),ISNUMBER(FIND("platelet activation",C657)),ISNUMBER(FIND("monocyte",C657)),ISNUMBER(FIND("leukocyte",C657)),ISNUMBER(FIND("cytokine",C657)),ISNUMBER(FIND("CD4",C657)),ISNUMBER(FIND("CD8",C657)),ISNUMBER(FIND("T-cell",C657)))</f>
        <v>0</v>
      </c>
      <c r="J657" t="b">
        <f>OR(ISNUMBER(FIND("reactive oxygen",C657)),ISNUMBER(FIND("ROS",C657)),ISNUMBER(FIND("free radical",C657)),ISNUMBER(FIND("oxidative stress",C657)),ISNUMBER(FIND("peroxid",C657)),ISNUMBER(FIND("oxidative",C657)),ISNUMBER(FIND("antioxid",C657)))</f>
        <v>1</v>
      </c>
      <c r="K657" t="b">
        <f>OR(ISNUMBER(FIND("autophag",C657)))</f>
        <v>0</v>
      </c>
      <c r="L657" t="b">
        <f>OR(ISNUMBER(FIND("morpholog",C657)))</f>
        <v>0</v>
      </c>
      <c r="M657" t="b">
        <f>OR(ISNUMBER(FIND("fibrosis",C657)),ISNUMBER(FIND("Fibrosis",C657)),ISNUMBER(FIND("fibrot",C657)))</f>
        <v>0</v>
      </c>
      <c r="N657" t="b">
        <f>OR(ISNUMBER(FIND("offspring",C657)),ISNUMBER(FIND("Parental",C657)),ISNUMBER(FIND("parental",C657)),ISNUMBER(FIND("germline",C657)),ISNUMBER(FIND("reproduc",C657)),ISNUMBER(FIND("embryo",C657)))</f>
        <v>0</v>
      </c>
      <c r="O657" t="b">
        <f>OR(ISNUMBER(FIND("metabol",C657)),ISNUMBER(FIND("Metabol",C657)),ISNUMBER(FIND("digest",C657)),ISNUMBER(FIND("mitochon",C657)))</f>
        <v>1</v>
      </c>
      <c r="P657" t="b">
        <f>OR(ISNUMBER(FIND("ecotox",C657)),ISNUMBER(FIND("Ecotox",B657)),ISNUMBER(FIND("ecotox",B657)),ISNUMBER(FIND("Ecotox",C657)))</f>
        <v>0</v>
      </c>
      <c r="Q657" t="b">
        <f>OR(ISNUMBER(FIND("Bioaccum",C657)),ISNUMBER(FIND("bioaccum",C657)),ISNUMBER(FIND("accum",C657)))</f>
        <v>1</v>
      </c>
      <c r="R657" t="b">
        <f>OR(ISNUMBER(FIND("Occupation",C657)),ISNUMBER(FIND("occupation",C657)),ISNUMBER(FIND("worker",C657)),ISNUMBER(FIND("workforce",C657)))</f>
        <v>0</v>
      </c>
      <c r="S657" t="b">
        <f>NOT(OR(F657,G657,H657,I657,J657,K657,L657,M657,N657,O657,P657,Q657,R657))</f>
        <v>0</v>
      </c>
      <c r="U657" t="b">
        <f>OR(Table1[[#This Row],[Inflammation]],Table1[[#This Row],[Immune]])</f>
        <v>0</v>
      </c>
      <c r="V657" t="str">
        <f>IF(OR(Table1[[#This Row],[Rodents]],Table1[[#This Row],[Human]],Table1[[#This Row],[Pig]]),OR(ISNUMBER(FIND("intratrach",C657)),ISNUMBER(FIND("nasal ",C657)),ISNUMBER(FIND("instill",C657))),"NA")</f>
        <v>NA</v>
      </c>
      <c r="W657" t="str">
        <f>IF(OR(Table1[[#This Row],[Rodents]],Table1[[#This Row],[Human]],Table1[[#This Row],[Pig]]),OR(ISNUMBER(FIND("dermal",C657)),ISNUMBER(FIND("skin ",C657))),"NA")</f>
        <v>NA</v>
      </c>
      <c r="X657" t="str">
        <f>IF(OR(Table1[[#This Row],[Rodents]],Table1[[#This Row],[Human]],Table1[[#This Row],[Pig]]),OR(ISNUMBER(FIND("injected",C657)),ISNUMBER(FIND("periton",C657)),ISNUMBER(FIND("intrascrot",C657))),"NA")</f>
        <v>NA</v>
      </c>
      <c r="Y657" t="str">
        <f>IF(OR(Table1[[#This Row],[Rodents]],Table1[[#This Row],[Human]],Table1[[#This Row],[Pig]]),NOT(OR(Table1[[#This Row],[Inhaled/Intratracheal/intranasal]],Table1[[#This Row],[Dermal]],Table1[[#This Row],[Injected]])),"NA")</f>
        <v>NA</v>
      </c>
      <c r="AA657" t="b">
        <f>OR(ISNUMBER(FIND("fish ",C657)),ISNUMBER(FIND("Fish ",C657)),ISNUMBER(FIND("aquatic",C657)),ISNUMBER(FIND("daphnids",C657)),ISNUMBER(FIND("Carcinus maenas",C657)),ISNUMBER(FIND("Daphnia",C657)),ISNUMBER(FIND("Ruditapes philippinarum",C657)),ISNUMBER(FIND("daphnia",C657)),ISNUMBER(FIND("marine",C657)),ISNUMBER(FIND("mussel",C657)),ISNUMBER(FIND("algae",C657)),ISNUMBER(FIND("Donax faba",C657)),ISNUMBER(FIND("estuarine",C657)),ISNUMBER(FIND("snail",C657)),ISNUMBER(FIND("Prorocentrum donghaiense",C657)) )</f>
        <v>0</v>
      </c>
      <c r="AB657" t="b">
        <f>OR(ISNUMBER(FIND(" rat ",C657)),ISNUMBER(FIND(" rats ",C657)),ISNUMBER(FIND(" Rats ",C657)),ISNUMBER(FIND(" Rat ",C657)),ISNUMBER(FIND(" rat.",C657)),ISNUMBER(FIND(" rats.",C657)),ISNUMBER(FIND("mouse",C657)),ISNUMBER(FIND("mice",C657)), ISNUMBER(FIND(" Mice",C657)))</f>
        <v>0</v>
      </c>
      <c r="AC657" t="b">
        <f>OR(ISNUMBER(FIND(" cell ",C657)),ISNUMBER(FIND("fibroblast",C657)),ISNUMBER(FIND("macrophage",C657)),ISNUMBER(FIND("epithelial",C657)),ISNUMBER(FIND("endothelial",C657)),ISNUMBER(FIND("neuron",C657)),ISNUMBER(FIND(" cells ",C657)),ISNUMBER(FIND("RBC",C657)),ISNUMBER(FIND("mitochond",C657)),ISNUMBER(FIND("adipocyte",C657)),ISNUMBER(FIND("osteo",C657)),ISNUMBER(FIND("keratin",C657)),ISNUMBER(FIND(" cell's ",C657)),ISNUMBER(FIND("eukary",C657)),ISNUMBER(FIND("sperm",C657)))</f>
        <v>0</v>
      </c>
      <c r="AD657" t="b">
        <f>OR(ISNUMBER(FIND("human",B657)),ISNUMBER(FIND("workers",B657)),ISNUMBER(FIND("workforces",B657)),ISNUMBER(FIND("occupational",B657)),ISNUMBER(FIND("Case report",B657)),ISNUMBER(FIND("Workplaces",B657)),ISNUMBER(FIND("worker",B657)))</f>
        <v>0</v>
      </c>
      <c r="AE657" t="b">
        <f>OR(ISNUMBER(FIND(" plant ",C657)),ISNUMBER(FIND("Plant ",C657)),ISNUMBER(FIND("tomato",C657)),ISNUMBER(FIND("plants",C657)),ISNUMBER(FIND("Plants",C657)),ISNUMBER(FIND("algae",C657)),ISNUMBER(FIND("lettuce",C657)),ISNUMBER(FIND("green gram sprouts ",C657)),ISNUMBER(FIND("Cucurbita pepo",C657)),ISNUMBER(FIND("bean ",C657)),ISNUMBER(FIND("chloroplast",C657)),ISNUMBER(FIND("chlorophyll",C657)),ISNUMBER(FIND("seedling",C657)),ISNUMBER(FIND("canola",C657)),ISNUMBER(FIND("shoot",C657)),ISNUMBER(FIND("photosynthes",C657)),ISNUMBER(FIND(" leaves ",C657)),,ISNUMBER(FIND("agriculture",C657)),ISNUMBER(FIND(" crops ",C657)))</f>
        <v>1</v>
      </c>
      <c r="AF657" t="b">
        <f>OR(ISNUMBER(FIND("bacteria",C657)),ISNUMBER(FIND("Bacteria",C657)),ISNUMBER(FIND("Bacterium",C657)),ISNUMBER(FIND("bacterium",C657)),ISNUMBER(FIND(" coli ",C657)))</f>
        <v>0</v>
      </c>
      <c r="AG657" t="b">
        <f>OR(ISNUMBER(FIND("fungi",C657)),ISNUMBER(FIND("Fungi",C657)),ISNUMBER(FIND("fungus",C657)),ISNUMBER(FIND("Fungus",C657)),ISNUMBER(FIND("mushroom",C657)),ISNUMBER(FIND("Mushroom",C657)),ISNUMBER(FIND(" mold ",C657)))</f>
        <v>0</v>
      </c>
      <c r="AH657" t="b">
        <f>OR(ISNUMBER(FIND("Pig ",C657)),ISNUMBER(FIND("pig ",C657)),ISNUMBER(FIND("Pigs ",C657)),ISNUMBER(FIND("pigs ",C657)))</f>
        <v>0</v>
      </c>
      <c r="AI657" t="b">
        <f>OR(ISNUMBER(FIND(" C. elegans",C657)),ISNUMBER(FIND("Caenorhabditis elegans",C657)),ISNUMBER(FIND("earthworms",C657)),ISNUMBER(FIND(" Ficopomatus enigmaticus",C657)),ISNUMBER(FIND("larva",C657)),ISNUMBER(FIND("Lumbriculus variegatus",C657)),ISNUMBER(FIND("nematode",C657)))</f>
        <v>0</v>
      </c>
      <c r="AJ657" t="b">
        <f>NOT(OR(AA657,AB657,AC657,AD657,AE657,AF657,AG657,AH657,AI657))</f>
        <v>0</v>
      </c>
      <c r="AL657" t="b">
        <f>OR(AA657,AB657,AD657,AE657,AF657,AG657,AH657,AI657)</f>
        <v>1</v>
      </c>
      <c r="AM657" t="b">
        <f>IF(Table1[[#This Row],[In vivo?]],IF(Table1[[#This Row],[Cell]],FALSE,TRUE),FALSE)</f>
        <v>1</v>
      </c>
      <c r="AN657" t="b">
        <f>AND(AC657,AL657)</f>
        <v>0</v>
      </c>
      <c r="AO657" t="b">
        <f>IF(Table1[[#This Row],[Cell]],IF(Table1[[#This Row],[In vivo?]],FALSE,TRUE),FALSE)</f>
        <v>0</v>
      </c>
      <c r="AP657" t="b">
        <f>NOT(OR(Table1[[#This Row],[In vivo?]],Table1[[#This Row],[Only in Cell]]))</f>
        <v>0</v>
      </c>
      <c r="AQ657" t="str">
        <f>IF(OR(Table1[[#This Row],[Rodents]],Table1[[#This Row],[Human]],Table1[[#This Row],[Pig]]),OR(ISNUMBER(FIND("pulmonary",C657)),ISNUMBER(FIND("lung",C657))),"NA")</f>
        <v>NA</v>
      </c>
      <c r="AR657" t="str">
        <f>IF(OR(Table1[[#This Row],[Rodents]],Table1[[#This Row],[Human]],Table1[[#This Row],[Pig]]),OR(ISNUMBER(FIND("skin",C657)),ISNUMBER(FIND("dermal",C657))),"NA")</f>
        <v>NA</v>
      </c>
      <c r="AS657" t="str">
        <f>IF(OR(Table1[[#This Row],[Rodents]],Table1[[#This Row],[Human]],Table1[[#This Row],[Pig]]),OR(ISNUMBER(FIND("liver",C657)),ISNUMBER(FIND("hepat",C657))),"NA")</f>
        <v>NA</v>
      </c>
      <c r="AT657" t="str">
        <f>IF(OR(Table1[[#This Row],[Rodents]],Table1[[#This Row],[Human]],Table1[[#This Row],[Pig]]),OR(ISNUMBER(FIND("kidney",C657)),ISNUMBER(FIND("neph",C657))),"NA")</f>
        <v>NA</v>
      </c>
      <c r="AU657" t="str">
        <f>IF(OR(Table1[[#This Row],[Rodents]],Table1[[#This Row],[Human]],Table1[[#This Row],[Pig]]),OR(ISNUMBER(FIND("brain",C657)),ISNUMBER(FIND("neur",C657)),ISNUMBER(FIND("nerv",C657))),"NA")</f>
        <v>NA</v>
      </c>
      <c r="AV657" t="str">
        <f>IF(OR(Table1[[#This Row],[Rodents]],Table1[[#This Row],[Human]],Table1[[#This Row],[Pig]]),OR(ISNUMBER(FIND("heart",C657)),ISNUMBER(FIND("cardi",C657))),"NA")</f>
        <v>NA</v>
      </c>
      <c r="AW657" t="str">
        <f>IF(OR(Table1[[#This Row],[Rodents]],Table1[[#This Row],[Human]],Table1[[#This Row],[Pig]]),OR(ISNUMBER(FIND("gastro",C657)),ISNUMBER(FIND("intesti",C657)),ISNUMBER(FIND("stomach",C657))),"NA")</f>
        <v>NA</v>
      </c>
      <c r="AX657" t="str">
        <f>IF(OR(Table1[[#This Row],[Rodents]],Table1[[#This Row],[Human]],Table1[[#This Row],[Pig]]),NOT(OR(AQ657,AR657,AS657,AT657,AU657,AV657,AW657)),"NA")</f>
        <v>NA</v>
      </c>
      <c r="AY657" t="b">
        <f>OR(ISNUMBER(FIND("SWCNT",C657)),ISNUMBER(FIND("SWNT",C657)),ISNUMBER(FIND("single-wall",C657)),ISNUMBER(FIND("single wall",C657)),ISNUMBER(FIND("Single wall",C657)),ISNUMBER(FIND("Single-wall",C657)),ISNUMBER(FIND("SWCNT",B657)),ISNUMBER(FIND("SWNT",B657)),ISNUMBER(FIND("single-wall",B657)),ISNUMBER(FIND("single wall",B657)),ISNUMBER(FIND("Single-wall",B657)),ISNUMBER(FIND("Single wall",B657)))</f>
        <v>0</v>
      </c>
      <c r="AZ657" t="b">
        <f>OR(ISNUMBER(FIND("MWCNT",C657)),ISNUMBER(FIND("MWNT",C657)),ISNUMBER(FIND("multi-wall",C657)),ISNUMBER(FIND("multi wall",C657)),ISNUMBER(FIND("multiwall",C657)),ISNUMBER(FIND("Multi-wall",C657)),ISNUMBER(FIND("Multi wall",C657)),ISNUMBER(FIND("Multiwall",C657)),ISNUMBER(FIND("MWCNT",B657)),ISNUMBER(FIND("MWNT",B657)),ISNUMBER(FIND("multi-wall",B657)),ISNUMBER(FIND("multi wall",B657)),ISNUMBER(FIND("multiwall",B657)),ISNUMBER(FIND("Multi-wall",B657)),ISNUMBER(FIND("Multi wall",B657)),ISNUMBER(FIND("Multiwall",B657)),ISNUMBER(FIND("Double-wall",B657)),ISNUMBER(FIND("Double wall",B657)),ISNUMBER(FIND("Doublewall",B657)),ISNUMBER(FIND("double-wall",B657)),ISNUMBER(FIND("double wall",B657)),ISNUMBER(FIND("doublewall",B657)))</f>
        <v>1</v>
      </c>
      <c r="BA657" t="b">
        <f>AND(Table1[[#This Row],[SWCNT]],Table1[[#This Row],[MWCNT]])</f>
        <v>0</v>
      </c>
      <c r="BB657" t="b">
        <f>IF(Table1[[#This Row],[SWCNT]]=TRUE,FALSE,IF(Table1[[#This Row],[MWCNT]]=TRUE,FALSE,TRUE))</f>
        <v>0</v>
      </c>
      <c r="BC657" s="18"/>
    </row>
    <row r="658" spans="1:55" ht="240.5">
      <c r="A658" t="s">
        <v>725</v>
      </c>
      <c r="B658" s="2" t="s">
        <v>726</v>
      </c>
      <c r="C658" s="16" t="s">
        <v>727</v>
      </c>
      <c r="D658" s="17" t="s">
        <v>30</v>
      </c>
      <c r="E658" s="2">
        <v>2021</v>
      </c>
      <c r="F658" t="b">
        <f>OR(ISNUMBER(FIND("cytotoxic",C658)),ISNUMBER(FIND("Cytotoxic",C658)),ISNUMBER(FIND("cellular toxicity",C658)),ISNUMBER(FIND("cell death",C658)),ISNUMBER(FIND("viable",C658)),ISNUMBER(FIND("phytotoxic",C658)),ISNUMBER(FIND("acute toxicity",C658)),ISNUMBER(FIND("MTT",C658)),ISNUMBER(FIND("survival",C658)),ISNUMBER(FIND("prolifer",C658)),ISNUMBER(FIND("apoptosis",C658)),ISNUMBER(FIND("neurotoxic",C658)),ISNUMBER(FIND("  lysis ",C658)),ISNUMBER(FIND("necrosis",C658)),ISNUMBER(FIND("cellular death",C658))*3,ISNUMBER(FIND("LDH",C658)),ISNUMBER(FIND("Acute toxicity",C658)))</f>
        <v>1</v>
      </c>
      <c r="G658" t="b">
        <f>OR(ISNUMBER(FIND("genotoxic",C658)),ISNUMBER(FIND("genotoxicity",C658)),ISNUMBER(FIND("DNA damage",C658)),ISNUMBER(FIND("DNA",C658)),ISNUMBER(FIND("RNA",C658)),ISNUMBER(FIND("mesothelioma",C658)),ISNUMBER(FIND("carcino",C658)),ISNUMBER(FIND("mutagen",C658)),ISNUMBER(FIND("genetic",C658)))</f>
        <v>0</v>
      </c>
      <c r="H658" t="b">
        <f>OR(ISNUMBER(FIND("inflammatory",C658)),ISNUMBER(FIND("inflamm",C658)))</f>
        <v>0</v>
      </c>
      <c r="I658" t="b">
        <f>OR(ISNUMBER(FIND("immune",C658)),ISNUMBER(FIND("immunological",C658)),ISNUMBER(FIND("interleuk",C658)),ISNUMBER(FIND("platelet activation",C658)),ISNUMBER(FIND("monocyte",C658)),ISNUMBER(FIND("leukocyte",C658)),ISNUMBER(FIND("cytokine",C658)),ISNUMBER(FIND("CD4",C658)),ISNUMBER(FIND("CD8",C658)),ISNUMBER(FIND("T-cell",C658)))</f>
        <v>0</v>
      </c>
      <c r="J658" t="b">
        <f>OR(ISNUMBER(FIND("reactive oxygen",C658)),ISNUMBER(FIND("ROS",C658)),ISNUMBER(FIND("free radical",C658)),ISNUMBER(FIND("oxidative stress",C658)),ISNUMBER(FIND("peroxid",C658)),ISNUMBER(FIND("oxidative",C658)),ISNUMBER(FIND("antioxid",C658)))</f>
        <v>1</v>
      </c>
      <c r="K658" t="b">
        <f>OR(ISNUMBER(FIND("autophag",C658)))</f>
        <v>0</v>
      </c>
      <c r="L658" t="b">
        <f>OR(ISNUMBER(FIND("morpholog",C658)))</f>
        <v>0</v>
      </c>
      <c r="M658" t="b">
        <f>OR(ISNUMBER(FIND("fibrosis",C658)),ISNUMBER(FIND("Fibrosis",C658)),ISNUMBER(FIND("fibrot",C658)))</f>
        <v>0</v>
      </c>
      <c r="N658" t="b">
        <f>OR(ISNUMBER(FIND("offspring",C658)),ISNUMBER(FIND("Parental",C658)),ISNUMBER(FIND("parental",C658)),ISNUMBER(FIND("germline",C658)),ISNUMBER(FIND("reproduc",C658)),ISNUMBER(FIND("embryo",C658)))</f>
        <v>0</v>
      </c>
      <c r="O658" t="b">
        <f>OR(ISNUMBER(FIND("metabol",C658)),ISNUMBER(FIND("Metabol",C658)),ISNUMBER(FIND("digest",C658)),ISNUMBER(FIND("mitochon",C658)))</f>
        <v>0</v>
      </c>
      <c r="P658" t="b">
        <f>OR(ISNUMBER(FIND("ecotox",C658)),ISNUMBER(FIND("Ecotox",B658)),ISNUMBER(FIND("ecotox",B658)),ISNUMBER(FIND("Ecotox",C658)))</f>
        <v>1</v>
      </c>
      <c r="Q658" t="b">
        <f>OR(ISNUMBER(FIND("Bioaccum",C658)),ISNUMBER(FIND("bioaccum",C658)),ISNUMBER(FIND("accum",C658)))</f>
        <v>0</v>
      </c>
      <c r="R658" t="b">
        <f>OR(ISNUMBER(FIND("Occupation",C658)),ISNUMBER(FIND("occupation",C658)),ISNUMBER(FIND("worker",C658)),ISNUMBER(FIND("workforce",C658)))</f>
        <v>0</v>
      </c>
      <c r="S658" t="b">
        <f>NOT(OR(F658,G658,H658,I658,J658,K658,L658,M658,N658,O658,P658,Q658,R658))</f>
        <v>0</v>
      </c>
      <c r="U658" t="b">
        <f>OR(Table1[[#This Row],[Inflammation]],Table1[[#This Row],[Immune]])</f>
        <v>0</v>
      </c>
      <c r="V658" t="str">
        <f>IF(OR(Table1[[#This Row],[Rodents]],Table1[[#This Row],[Human]],Table1[[#This Row],[Pig]]),OR(ISNUMBER(FIND("intratrach",C658)),ISNUMBER(FIND("nasal ",C658)),ISNUMBER(FIND("instill",C658))),"NA")</f>
        <v>NA</v>
      </c>
      <c r="W658" t="str">
        <f>IF(OR(Table1[[#This Row],[Rodents]],Table1[[#This Row],[Human]],Table1[[#This Row],[Pig]]),OR(ISNUMBER(FIND("dermal",C658)),ISNUMBER(FIND("skin ",C658))),"NA")</f>
        <v>NA</v>
      </c>
      <c r="X658" t="str">
        <f>IF(OR(Table1[[#This Row],[Rodents]],Table1[[#This Row],[Human]],Table1[[#This Row],[Pig]]),OR(ISNUMBER(FIND("injected",C658)),ISNUMBER(FIND("periton",C658)),ISNUMBER(FIND("intrascrot",C658))),"NA")</f>
        <v>NA</v>
      </c>
      <c r="Y658" t="str">
        <f>IF(OR(Table1[[#This Row],[Rodents]],Table1[[#This Row],[Human]],Table1[[#This Row],[Pig]]),NOT(OR(Table1[[#This Row],[Inhaled/Intratracheal/intranasal]],Table1[[#This Row],[Dermal]],Table1[[#This Row],[Injected]])),"NA")</f>
        <v>NA</v>
      </c>
      <c r="AA658" t="b">
        <f>OR(ISNUMBER(FIND("fish ",C658)),ISNUMBER(FIND("Fish ",C658)),ISNUMBER(FIND("aquatic",C658)),ISNUMBER(FIND("daphnids",C658)),ISNUMBER(FIND("Carcinus maenas",C658)),ISNUMBER(FIND("Daphnia",C658)),ISNUMBER(FIND("Ruditapes philippinarum",C658)),ISNUMBER(FIND("daphnia",C658)),ISNUMBER(FIND("marine",C658)),ISNUMBER(FIND("mussel",C658)),ISNUMBER(FIND("algae",C658)),ISNUMBER(FIND("Donax faba",C658)),ISNUMBER(FIND("estuarine",C658)),ISNUMBER(FIND("snail",C658)),ISNUMBER(FIND("Prorocentrum donghaiense",C658)) )</f>
        <v>1</v>
      </c>
      <c r="AB658" t="b">
        <f>OR(ISNUMBER(FIND(" rat ",C658)),ISNUMBER(FIND(" rats ",C658)),ISNUMBER(FIND(" Rats ",C658)),ISNUMBER(FIND(" Rat ",C658)),ISNUMBER(FIND(" rat.",C658)),ISNUMBER(FIND(" rats.",C658)),ISNUMBER(FIND("mouse",C658)),ISNUMBER(FIND("mice",C658)), ISNUMBER(FIND(" Mice",C658)))</f>
        <v>0</v>
      </c>
      <c r="AC658" t="b">
        <f>OR(ISNUMBER(FIND(" cell ",C658)),ISNUMBER(FIND("fibroblast",C658)),ISNUMBER(FIND("macrophage",C658)),ISNUMBER(FIND("epithelial",C658)),ISNUMBER(FIND("endothelial",C658)),ISNUMBER(FIND("neuron",C658)),ISNUMBER(FIND(" cells ",C658)),ISNUMBER(FIND("RBC",C658)),ISNUMBER(FIND("mitochond",C658)),ISNUMBER(FIND("adipocyte",C658)),ISNUMBER(FIND("osteo",C658)),ISNUMBER(FIND("keratin",C658)),ISNUMBER(FIND(" cell's ",C658)),ISNUMBER(FIND("eukary",C658)),ISNUMBER(FIND("sperm",C658)))</f>
        <v>1</v>
      </c>
      <c r="AD658" t="b">
        <f>OR(ISNUMBER(FIND("human",B658)),ISNUMBER(FIND("workers",B658)),ISNUMBER(FIND("workforces",B658)),ISNUMBER(FIND("occupational",B658)),ISNUMBER(FIND("Case report",B658)),ISNUMBER(FIND("Workplaces",B658)),ISNUMBER(FIND("worker",B658)))</f>
        <v>0</v>
      </c>
      <c r="AE658" t="b">
        <f>OR(ISNUMBER(FIND(" plant ",C658)),ISNUMBER(FIND("Plant ",C658)),ISNUMBER(FIND("tomato",C658)),ISNUMBER(FIND("plants",C658)),ISNUMBER(FIND("Plants",C658)),ISNUMBER(FIND("algae",C658)),ISNUMBER(FIND("lettuce",C658)),ISNUMBER(FIND("green gram sprouts ",C658)),ISNUMBER(FIND("Cucurbita pepo",C658)),ISNUMBER(FIND("bean ",C658)),ISNUMBER(FIND("chloroplast",C658)),ISNUMBER(FIND("chlorophyll",C658)),ISNUMBER(FIND("seedling",C658)),ISNUMBER(FIND("canola",C658)),ISNUMBER(FIND("shoot",C658)),ISNUMBER(FIND("photosynthes",C658)),ISNUMBER(FIND(" leaves ",C658)),,ISNUMBER(FIND("agriculture",C658)),ISNUMBER(FIND(" crops ",C658)))</f>
        <v>0</v>
      </c>
      <c r="AF658" t="b">
        <f>OR(ISNUMBER(FIND("bacteria",C658)),ISNUMBER(FIND("Bacteria",C658)),ISNUMBER(FIND("Bacterium",C658)),ISNUMBER(FIND("bacterium",C658)),ISNUMBER(FIND(" coli ",C658)))</f>
        <v>0</v>
      </c>
      <c r="AG658" t="b">
        <f>OR(ISNUMBER(FIND("fungi",C658)),ISNUMBER(FIND("Fungi",C658)),ISNUMBER(FIND("fungus",C658)),ISNUMBER(FIND("Fungus",C658)),ISNUMBER(FIND("mushroom",C658)),ISNUMBER(FIND("Mushroom",C658)),ISNUMBER(FIND(" mold ",C658)))</f>
        <v>0</v>
      </c>
      <c r="AH658" t="b">
        <f>OR(ISNUMBER(FIND("Pig ",C658)),ISNUMBER(FIND("pig ",C658)),ISNUMBER(FIND("Pigs ",C658)),ISNUMBER(FIND("pigs ",C658)))</f>
        <v>0</v>
      </c>
      <c r="AI658" t="b">
        <f>OR(ISNUMBER(FIND(" C. elegans",C658)),ISNUMBER(FIND("Caenorhabditis elegans",C658)),ISNUMBER(FIND("earthworms",C658)),ISNUMBER(FIND(" Ficopomatus enigmaticus",C658)),ISNUMBER(FIND("larva",C658)),ISNUMBER(FIND("Lumbriculus variegatus",C658)),ISNUMBER(FIND("nematode",C658)))</f>
        <v>0</v>
      </c>
      <c r="AJ658" t="b">
        <f>NOT(OR(AA658,AB658,AC658,AD658,AE658,AF658,AG658,AH658,AI658))</f>
        <v>0</v>
      </c>
      <c r="AL658" t="b">
        <f>OR(AA658,AB658,AD658,AE658,AF658,AG658,AH658,AI658)</f>
        <v>1</v>
      </c>
      <c r="AM658" t="b">
        <f>IF(Table1[[#This Row],[In vivo?]],IF(Table1[[#This Row],[Cell]],FALSE,TRUE),FALSE)</f>
        <v>0</v>
      </c>
      <c r="AN658" t="b">
        <f>AND(AC658,AL658)</f>
        <v>1</v>
      </c>
      <c r="AO658" t="b">
        <f>IF(Table1[[#This Row],[Cell]],IF(Table1[[#This Row],[In vivo?]],FALSE,TRUE),FALSE)</f>
        <v>0</v>
      </c>
      <c r="AP658" t="b">
        <f>NOT(OR(Table1[[#This Row],[In vivo?]],Table1[[#This Row],[Only in Cell]]))</f>
        <v>0</v>
      </c>
      <c r="AQ658" t="str">
        <f>IF(OR(Table1[[#This Row],[Rodents]],Table1[[#This Row],[Human]],Table1[[#This Row],[Pig]]),OR(ISNUMBER(FIND("pulmonary",C658)),ISNUMBER(FIND("lung",C658))),"NA")</f>
        <v>NA</v>
      </c>
      <c r="AR658" t="str">
        <f>IF(OR(Table1[[#This Row],[Rodents]],Table1[[#This Row],[Human]],Table1[[#This Row],[Pig]]),OR(ISNUMBER(FIND("skin",C658)),ISNUMBER(FIND("dermal",C658))),"NA")</f>
        <v>NA</v>
      </c>
      <c r="AS658" t="str">
        <f>IF(OR(Table1[[#This Row],[Rodents]],Table1[[#This Row],[Human]],Table1[[#This Row],[Pig]]),OR(ISNUMBER(FIND("liver",C658)),ISNUMBER(FIND("hepat",C658))),"NA")</f>
        <v>NA</v>
      </c>
      <c r="AT658" t="str">
        <f>IF(OR(Table1[[#This Row],[Rodents]],Table1[[#This Row],[Human]],Table1[[#This Row],[Pig]]),OR(ISNUMBER(FIND("kidney",C658)),ISNUMBER(FIND("neph",C658))),"NA")</f>
        <v>NA</v>
      </c>
      <c r="AU658" t="str">
        <f>IF(OR(Table1[[#This Row],[Rodents]],Table1[[#This Row],[Human]],Table1[[#This Row],[Pig]]),OR(ISNUMBER(FIND("brain",C658)),ISNUMBER(FIND("neur",C658)),ISNUMBER(FIND("nerv",C658))),"NA")</f>
        <v>NA</v>
      </c>
      <c r="AV658" t="str">
        <f>IF(OR(Table1[[#This Row],[Rodents]],Table1[[#This Row],[Human]],Table1[[#This Row],[Pig]]),OR(ISNUMBER(FIND("heart",C658)),ISNUMBER(FIND("cardi",C658))),"NA")</f>
        <v>NA</v>
      </c>
      <c r="AW658" t="str">
        <f>IF(OR(Table1[[#This Row],[Rodents]],Table1[[#This Row],[Human]],Table1[[#This Row],[Pig]]),OR(ISNUMBER(FIND("gastro",C658)),ISNUMBER(FIND("intesti",C658)),ISNUMBER(FIND("stomach",C658))),"NA")</f>
        <v>NA</v>
      </c>
      <c r="AX658" t="str">
        <f>IF(OR(Table1[[#This Row],[Rodents]],Table1[[#This Row],[Human]],Table1[[#This Row],[Pig]]),NOT(OR(AQ658,AR658,AS658,AT658,AU658,AV658,AW658)),"NA")</f>
        <v>NA</v>
      </c>
      <c r="AY658" t="b">
        <f>OR(ISNUMBER(FIND("SWCNT",C658)),ISNUMBER(FIND("SWNT",C658)),ISNUMBER(FIND("single-wall",C658)),ISNUMBER(FIND("single wall",C658)),ISNUMBER(FIND("Single wall",C658)),ISNUMBER(FIND("Single-wall",C658)),ISNUMBER(FIND("SWCNT",B658)),ISNUMBER(FIND("SWNT",B658)),ISNUMBER(FIND("single-wall",B658)),ISNUMBER(FIND("single wall",B658)),ISNUMBER(FIND("Single-wall",B658)),ISNUMBER(FIND("Single wall",B658)))</f>
        <v>0</v>
      </c>
      <c r="AZ658" t="b">
        <f>OR(ISNUMBER(FIND("MWCNT",C658)),ISNUMBER(FIND("MWNT",C658)),ISNUMBER(FIND("multi-wall",C658)),ISNUMBER(FIND("multi wall",C658)),ISNUMBER(FIND("multiwall",C658)),ISNUMBER(FIND("Multi-wall",C658)),ISNUMBER(FIND("Multi wall",C658)),ISNUMBER(FIND("Multiwall",C658)),ISNUMBER(FIND("MWCNT",B658)),ISNUMBER(FIND("MWNT",B658)),ISNUMBER(FIND("multi-wall",B658)),ISNUMBER(FIND("multi wall",B658)),ISNUMBER(FIND("multiwall",B658)),ISNUMBER(FIND("Multi-wall",B658)),ISNUMBER(FIND("Multi wall",B658)),ISNUMBER(FIND("Multiwall",B658)),ISNUMBER(FIND("Double-wall",B658)),ISNUMBER(FIND("Double wall",B658)),ISNUMBER(FIND("Doublewall",B658)),ISNUMBER(FIND("double-wall",B658)),ISNUMBER(FIND("double wall",B658)),ISNUMBER(FIND("doublewall",B658)))</f>
        <v>0</v>
      </c>
      <c r="BA658" t="b">
        <f>AND(Table1[[#This Row],[SWCNT]],Table1[[#This Row],[MWCNT]])</f>
        <v>0</v>
      </c>
      <c r="BB658" t="b">
        <f>IF(Table1[[#This Row],[SWCNT]]=TRUE,FALSE,IF(Table1[[#This Row],[MWCNT]]=TRUE,FALSE,TRUE))</f>
        <v>1</v>
      </c>
      <c r="BC658" s="18"/>
    </row>
    <row r="659" spans="1:55" ht="203.5">
      <c r="A659" t="s">
        <v>780</v>
      </c>
      <c r="B659" s="2" t="s">
        <v>782</v>
      </c>
      <c r="C659" s="16" t="s">
        <v>784</v>
      </c>
      <c r="D659" s="17" t="s">
        <v>786</v>
      </c>
      <c r="E659" s="2">
        <v>2021</v>
      </c>
      <c r="F659" t="b">
        <f>OR(ISNUMBER(FIND("cytotoxic",C659)),ISNUMBER(FIND("Cytotoxic",C659)),ISNUMBER(FIND("cellular toxicity",C659)),ISNUMBER(FIND("cell death",C659)),ISNUMBER(FIND("viable",C659)),ISNUMBER(FIND("phytotoxic",C659)),ISNUMBER(FIND("acute toxicity",C659)),ISNUMBER(FIND("MTT",C659)),ISNUMBER(FIND("survival",C659)),ISNUMBER(FIND("prolifer",C659)),ISNUMBER(FIND("apoptosis",C659)),ISNUMBER(FIND("neurotoxic",C659)),ISNUMBER(FIND("  lysis ",C659)),ISNUMBER(FIND("necrosis",C659)),ISNUMBER(FIND("cellular death",C659))*3,ISNUMBER(FIND("LDH",C659)),ISNUMBER(FIND("Acute toxicity",C659)))</f>
        <v>1</v>
      </c>
      <c r="G659" t="b">
        <f>OR(ISNUMBER(FIND("genotoxic",C659)),ISNUMBER(FIND("genotoxicity",C659)),ISNUMBER(FIND("DNA damage",C659)),ISNUMBER(FIND("DNA",C659)),ISNUMBER(FIND("RNA",C659)),ISNUMBER(FIND("mesothelioma",C659)),ISNUMBER(FIND("carcino",C659)),ISNUMBER(FIND("mutagen",C659)),ISNUMBER(FIND("genetic",C659)))</f>
        <v>1</v>
      </c>
      <c r="H659" t="b">
        <f>OR(ISNUMBER(FIND("inflammatory",C659)),ISNUMBER(FIND("inflamm",C659)))</f>
        <v>0</v>
      </c>
      <c r="I659" t="b">
        <f>OR(ISNUMBER(FIND("immune",C659)),ISNUMBER(FIND("immunological",C659)),ISNUMBER(FIND("interleuk",C659)),ISNUMBER(FIND("platelet activation",C659)),ISNUMBER(FIND("monocyte",C659)),ISNUMBER(FIND("leukocyte",C659)),ISNUMBER(FIND("cytokine",C659)),ISNUMBER(FIND("CD4",C659)),ISNUMBER(FIND("CD8",C659)),ISNUMBER(FIND("T-cell",C659)))</f>
        <v>0</v>
      </c>
      <c r="J659" t="b">
        <f>OR(ISNUMBER(FIND("reactive oxygen",C659)),ISNUMBER(FIND("ROS",C659)),ISNUMBER(FIND("free radical",C659)),ISNUMBER(FIND("oxidative stress",C659)),ISNUMBER(FIND("peroxid",C659)),ISNUMBER(FIND("oxidative",C659)),ISNUMBER(FIND("antioxid",C659)))</f>
        <v>0</v>
      </c>
      <c r="K659" t="b">
        <f>OR(ISNUMBER(FIND("autophag",C659)))</f>
        <v>0</v>
      </c>
      <c r="L659" t="b">
        <f>OR(ISNUMBER(FIND("morpholog",C659)))</f>
        <v>0</v>
      </c>
      <c r="M659" t="b">
        <f>OR(ISNUMBER(FIND("fibrosis",C659)),ISNUMBER(FIND("Fibrosis",C659)),ISNUMBER(FIND("fibrot",C659)))</f>
        <v>0</v>
      </c>
      <c r="N659" t="b">
        <f>OR(ISNUMBER(FIND("offspring",C659)),ISNUMBER(FIND("Parental",C659)),ISNUMBER(FIND("parental",C659)),ISNUMBER(FIND("germline",C659)),ISNUMBER(FIND("reproduc",C659)),ISNUMBER(FIND("embryo",C659)))</f>
        <v>0</v>
      </c>
      <c r="O659" t="b">
        <f>OR(ISNUMBER(FIND("metabol",C659)),ISNUMBER(FIND("Metabol",C659)),ISNUMBER(FIND("digest",C659)),ISNUMBER(FIND("mitochon",C659)))</f>
        <v>0</v>
      </c>
      <c r="P659" t="b">
        <f>OR(ISNUMBER(FIND("ecotox",C659)),ISNUMBER(FIND("Ecotox",B659)),ISNUMBER(FIND("ecotox",B659)),ISNUMBER(FIND("Ecotox",C659)))</f>
        <v>0</v>
      </c>
      <c r="Q659" t="b">
        <f>OR(ISNUMBER(FIND("Bioaccum",C659)),ISNUMBER(FIND("bioaccum",C659)),ISNUMBER(FIND("accum",C659)))</f>
        <v>0</v>
      </c>
      <c r="R659" t="b">
        <f>OR(ISNUMBER(FIND("Occupation",C659)),ISNUMBER(FIND("occupation",C659)),ISNUMBER(FIND("worker",C659)),ISNUMBER(FIND("workforce",C659)))</f>
        <v>0</v>
      </c>
      <c r="S659" t="b">
        <f>NOT(OR(F659,G659,H659,I659,J659,K659,L659,M659,N659,O659,P659,Q659,R659))</f>
        <v>0</v>
      </c>
      <c r="U659" t="b">
        <f>OR(Table1[[#This Row],[Inflammation]],Table1[[#This Row],[Immune]])</f>
        <v>0</v>
      </c>
      <c r="V659" t="str">
        <f>IF(OR(Table1[[#This Row],[Rodents]],Table1[[#This Row],[Human]],Table1[[#This Row],[Pig]]),OR(ISNUMBER(FIND("intratrach",C659)),ISNUMBER(FIND("nasal ",C659)),ISNUMBER(FIND("instill",C659))),"NA")</f>
        <v>NA</v>
      </c>
      <c r="W659" t="str">
        <f>IF(OR(Table1[[#This Row],[Rodents]],Table1[[#This Row],[Human]],Table1[[#This Row],[Pig]]),OR(ISNUMBER(FIND("dermal",C659)),ISNUMBER(FIND("skin ",C659))),"NA")</f>
        <v>NA</v>
      </c>
      <c r="X659" t="str">
        <f>IF(OR(Table1[[#This Row],[Rodents]],Table1[[#This Row],[Human]],Table1[[#This Row],[Pig]]),OR(ISNUMBER(FIND("injected",C659)),ISNUMBER(FIND("periton",C659)),ISNUMBER(FIND("intrascrot",C659))),"NA")</f>
        <v>NA</v>
      </c>
      <c r="Y659" t="str">
        <f>IF(OR(Table1[[#This Row],[Rodents]],Table1[[#This Row],[Human]],Table1[[#This Row],[Pig]]),NOT(OR(Table1[[#This Row],[Inhaled/Intratracheal/intranasal]],Table1[[#This Row],[Dermal]],Table1[[#This Row],[Injected]])),"NA")</f>
        <v>NA</v>
      </c>
      <c r="AA659" t="b">
        <f>OR(ISNUMBER(FIND("fish ",C659)),ISNUMBER(FIND("Fish ",C659)),ISNUMBER(FIND("aquatic",C659)),ISNUMBER(FIND("daphnids",C659)),ISNUMBER(FIND("Carcinus maenas",C659)),ISNUMBER(FIND("Daphnia",C659)),ISNUMBER(FIND("Ruditapes philippinarum",C659)),ISNUMBER(FIND("daphnia",C659)),ISNUMBER(FIND("marine",C659)),ISNUMBER(FIND("mussel",C659)),ISNUMBER(FIND("algae",C659)),ISNUMBER(FIND("Donax faba",C659)),ISNUMBER(FIND("estuarine",C659)),ISNUMBER(FIND("snail",C659)),ISNUMBER(FIND("Prorocentrum donghaiense",C659)) )</f>
        <v>0</v>
      </c>
      <c r="AB659" t="b">
        <f>OR(ISNUMBER(FIND(" rat ",C659)),ISNUMBER(FIND(" rats ",C659)),ISNUMBER(FIND(" Rats ",C659)),ISNUMBER(FIND(" Rat ",C659)),ISNUMBER(FIND(" rat.",C659)),ISNUMBER(FIND(" rats.",C659)),ISNUMBER(FIND("mouse",C659)),ISNUMBER(FIND("mice",C659)), ISNUMBER(FIND(" Mice",C659)))</f>
        <v>0</v>
      </c>
      <c r="AC659" t="b">
        <f>OR(ISNUMBER(FIND(" cell ",C659)),ISNUMBER(FIND("fibroblast",C659)),ISNUMBER(FIND("macrophage",C659)),ISNUMBER(FIND("epithelial",C659)),ISNUMBER(FIND("endothelial",C659)),ISNUMBER(FIND("neuron",C659)),ISNUMBER(FIND(" cells ",C659)),ISNUMBER(FIND("RBC",C659)),ISNUMBER(FIND("mitochond",C659)),ISNUMBER(FIND("adipocyte",C659)),ISNUMBER(FIND("osteo",C659)),ISNUMBER(FIND("keratin",C659)),ISNUMBER(FIND(" cell's ",C659)),ISNUMBER(FIND("eukary",C659)),ISNUMBER(FIND("sperm",C659)))</f>
        <v>1</v>
      </c>
      <c r="AD659" t="b">
        <f>OR(ISNUMBER(FIND("human",B659)),ISNUMBER(FIND("workers",B659)),ISNUMBER(FIND("workforces",B659)),ISNUMBER(FIND("occupational",B659)),ISNUMBER(FIND("Case report",B659)),ISNUMBER(FIND("Workplaces",B659)),ISNUMBER(FIND("worker",B659)))</f>
        <v>0</v>
      </c>
      <c r="AE659" t="b">
        <f>OR(ISNUMBER(FIND(" plant ",C659)),ISNUMBER(FIND("Plant ",C659)),ISNUMBER(FIND("tomato",C659)),ISNUMBER(FIND("plants",C659)),ISNUMBER(FIND("Plants",C659)),ISNUMBER(FIND("algae",C659)),ISNUMBER(FIND("lettuce",C659)),ISNUMBER(FIND("green gram sprouts ",C659)),ISNUMBER(FIND("Cucurbita pepo",C659)),ISNUMBER(FIND("bean ",C659)),ISNUMBER(FIND("chloroplast",C659)),ISNUMBER(FIND("chlorophyll",C659)),ISNUMBER(FIND("seedling",C659)),ISNUMBER(FIND("canola",C659)),ISNUMBER(FIND("shoot",C659)),ISNUMBER(FIND("photosynthes",C659)),ISNUMBER(FIND(" leaves ",C659)),,ISNUMBER(FIND("agriculture",C659)),ISNUMBER(FIND(" crops ",C659)))</f>
        <v>0</v>
      </c>
      <c r="AF659" t="b">
        <f>OR(ISNUMBER(FIND("bacteria",C659)),ISNUMBER(FIND("Bacteria",C659)),ISNUMBER(FIND("Bacterium",C659)),ISNUMBER(FIND("bacterium",C659)),ISNUMBER(FIND(" coli ",C659)))</f>
        <v>0</v>
      </c>
      <c r="AG659" t="b">
        <f>OR(ISNUMBER(FIND("fungi",C659)),ISNUMBER(FIND("Fungi",C659)),ISNUMBER(FIND("fungus",C659)),ISNUMBER(FIND("Fungus",C659)),ISNUMBER(FIND("mushroom",C659)),ISNUMBER(FIND("Mushroom",C659)),ISNUMBER(FIND(" mold ",C659)))</f>
        <v>0</v>
      </c>
      <c r="AH659" t="b">
        <f>OR(ISNUMBER(FIND("Pig ",C659)),ISNUMBER(FIND("pig ",C659)),ISNUMBER(FIND("Pigs ",C659)),ISNUMBER(FIND("pigs ",C659)))</f>
        <v>0</v>
      </c>
      <c r="AI659" t="b">
        <f>OR(ISNUMBER(FIND(" C. elegans",C659)),ISNUMBER(FIND("Caenorhabditis elegans",C659)),ISNUMBER(FIND("earthworms",C659)),ISNUMBER(FIND(" Ficopomatus enigmaticus",C659)),ISNUMBER(FIND("larva",C659)),ISNUMBER(FIND("Lumbriculus variegatus",C659)),ISNUMBER(FIND("nematode",C659)))</f>
        <v>0</v>
      </c>
      <c r="AJ659" t="b">
        <f>NOT(OR(AA659,AB659,AC659,AD659,AE659,AF659,AG659,AH659,AI659))</f>
        <v>0</v>
      </c>
      <c r="AL659" t="b">
        <f>OR(AA659,AB659,AD659,AE659,AF659,AG659,AH659,AI659)</f>
        <v>0</v>
      </c>
      <c r="AM659" t="b">
        <f>IF(Table1[[#This Row],[In vivo?]],IF(Table1[[#This Row],[Cell]],FALSE,TRUE),FALSE)</f>
        <v>0</v>
      </c>
      <c r="AN659" t="b">
        <f>AND(AC659,AL659)</f>
        <v>0</v>
      </c>
      <c r="AO659" t="b">
        <f>IF(Table1[[#This Row],[Cell]],IF(Table1[[#This Row],[In vivo?]],FALSE,TRUE),FALSE)</f>
        <v>1</v>
      </c>
      <c r="AP659" t="b">
        <f>NOT(OR(Table1[[#This Row],[In vivo?]],Table1[[#This Row],[Only in Cell]]))</f>
        <v>0</v>
      </c>
      <c r="AQ659" t="str">
        <f>IF(OR(Table1[[#This Row],[Rodents]],Table1[[#This Row],[Human]],Table1[[#This Row],[Pig]]),OR(ISNUMBER(FIND("pulmonary",C659)),ISNUMBER(FIND("lung",C659))),"NA")</f>
        <v>NA</v>
      </c>
      <c r="AR659" t="str">
        <f>IF(OR(Table1[[#This Row],[Rodents]],Table1[[#This Row],[Human]],Table1[[#This Row],[Pig]]),OR(ISNUMBER(FIND("skin",C659)),ISNUMBER(FIND("dermal",C659))),"NA")</f>
        <v>NA</v>
      </c>
      <c r="AS659" t="str">
        <f>IF(OR(Table1[[#This Row],[Rodents]],Table1[[#This Row],[Human]],Table1[[#This Row],[Pig]]),OR(ISNUMBER(FIND("liver",C659)),ISNUMBER(FIND("hepat",C659))),"NA")</f>
        <v>NA</v>
      </c>
      <c r="AT659" t="str">
        <f>IF(OR(Table1[[#This Row],[Rodents]],Table1[[#This Row],[Human]],Table1[[#This Row],[Pig]]),OR(ISNUMBER(FIND("kidney",C659)),ISNUMBER(FIND("neph",C659))),"NA")</f>
        <v>NA</v>
      </c>
      <c r="AU659" t="str">
        <f>IF(OR(Table1[[#This Row],[Rodents]],Table1[[#This Row],[Human]],Table1[[#This Row],[Pig]]),OR(ISNUMBER(FIND("brain",C659)),ISNUMBER(FIND("neur",C659)),ISNUMBER(FIND("nerv",C659))),"NA")</f>
        <v>NA</v>
      </c>
      <c r="AV659" t="str">
        <f>IF(OR(Table1[[#This Row],[Rodents]],Table1[[#This Row],[Human]],Table1[[#This Row],[Pig]]),OR(ISNUMBER(FIND("heart",C659)),ISNUMBER(FIND("cardi",C659))),"NA")</f>
        <v>NA</v>
      </c>
      <c r="AW659" t="str">
        <f>IF(OR(Table1[[#This Row],[Rodents]],Table1[[#This Row],[Human]],Table1[[#This Row],[Pig]]),OR(ISNUMBER(FIND("gastro",C659)),ISNUMBER(FIND("intesti",C659)),ISNUMBER(FIND("stomach",C659))),"NA")</f>
        <v>NA</v>
      </c>
      <c r="AX659" t="str">
        <f>IF(OR(Table1[[#This Row],[Rodents]],Table1[[#This Row],[Human]],Table1[[#This Row],[Pig]]),NOT(OR(AQ659,AR659,AS659,AT659,AU659,AV659,AW659)),"NA")</f>
        <v>NA</v>
      </c>
      <c r="AY659" t="b">
        <f>OR(ISNUMBER(FIND("SWCNT",C659)),ISNUMBER(FIND("SWNT",C659)),ISNUMBER(FIND("single-wall",C659)),ISNUMBER(FIND("single wall",C659)),ISNUMBER(FIND("Single wall",C659)),ISNUMBER(FIND("Single-wall",C659)),ISNUMBER(FIND("SWCNT",B659)),ISNUMBER(FIND("SWNT",B659)),ISNUMBER(FIND("single-wall",B659)),ISNUMBER(FIND("single wall",B659)),ISNUMBER(FIND("Single-wall",B659)),ISNUMBER(FIND("Single wall",B659)))</f>
        <v>0</v>
      </c>
      <c r="AZ659" t="b">
        <f>OR(ISNUMBER(FIND("MWCNT",C659)),ISNUMBER(FIND("MWNT",C659)),ISNUMBER(FIND("multi-wall",C659)),ISNUMBER(FIND("multi wall",C659)),ISNUMBER(FIND("multiwall",C659)),ISNUMBER(FIND("Multi-wall",C659)),ISNUMBER(FIND("Multi wall",C659)),ISNUMBER(FIND("Multiwall",C659)),ISNUMBER(FIND("MWCNT",B659)),ISNUMBER(FIND("MWNT",B659)),ISNUMBER(FIND("multi-wall",B659)),ISNUMBER(FIND("multi wall",B659)),ISNUMBER(FIND("multiwall",B659)),ISNUMBER(FIND("Multi-wall",B659)),ISNUMBER(FIND("Multi wall",B659)),ISNUMBER(FIND("Multiwall",B659)),ISNUMBER(FIND("Double-wall",B659)),ISNUMBER(FIND("Double wall",B659)),ISNUMBER(FIND("Doublewall",B659)),ISNUMBER(FIND("double-wall",B659)),ISNUMBER(FIND("double wall",B659)),ISNUMBER(FIND("doublewall",B659)))</f>
        <v>0</v>
      </c>
      <c r="BA659" t="b">
        <f>AND(Table1[[#This Row],[SWCNT]],Table1[[#This Row],[MWCNT]])</f>
        <v>0</v>
      </c>
      <c r="BB659" t="b">
        <f>IF(Table1[[#This Row],[SWCNT]]=TRUE,FALSE,IF(Table1[[#This Row],[MWCNT]]=TRUE,FALSE,TRUE))</f>
        <v>1</v>
      </c>
      <c r="BC659" s="18"/>
    </row>
    <row r="660" spans="1:55" ht="333">
      <c r="A660" t="s">
        <v>781</v>
      </c>
      <c r="B660" s="2" t="s">
        <v>783</v>
      </c>
      <c r="C660" s="16" t="s">
        <v>785</v>
      </c>
      <c r="D660" s="17" t="s">
        <v>787</v>
      </c>
      <c r="E660" s="2">
        <v>2021</v>
      </c>
      <c r="F660" t="b">
        <f>OR(ISNUMBER(FIND("cytotoxic",C660)),ISNUMBER(FIND("Cytotoxic",C660)),ISNUMBER(FIND("cellular toxicity",C660)),ISNUMBER(FIND("cell death",C660)),ISNUMBER(FIND("viable",C660)),ISNUMBER(FIND("phytotoxic",C660)),ISNUMBER(FIND("acute toxicity",C660)),ISNUMBER(FIND("MTT",C660)),ISNUMBER(FIND("survival",C660)),ISNUMBER(FIND("prolifer",C660)),ISNUMBER(FIND("apoptosis",C660)),ISNUMBER(FIND("neurotoxic",C660)),ISNUMBER(FIND("  lysis ",C660)),ISNUMBER(FIND("necrosis",C660)),ISNUMBER(FIND("cellular death",C660))*3,ISNUMBER(FIND("LDH",C660)),ISNUMBER(FIND("Acute toxicity",C660)))</f>
        <v>1</v>
      </c>
      <c r="G660" t="b">
        <f>OR(ISNUMBER(FIND("genotoxic",C660)),ISNUMBER(FIND("genotoxicity",C660)),ISNUMBER(FIND("DNA damage",C660)),ISNUMBER(FIND("DNA",C660)),ISNUMBER(FIND("RNA",C660)),ISNUMBER(FIND("mesothelioma",C660)),ISNUMBER(FIND("carcino",C660)),ISNUMBER(FIND("mutagen",C660)),ISNUMBER(FIND("genetic",C660)))</f>
        <v>1</v>
      </c>
      <c r="H660" t="b">
        <f>OR(ISNUMBER(FIND("inflammatory",C660)),ISNUMBER(FIND("inflamm",C660)))</f>
        <v>0</v>
      </c>
      <c r="I660" t="b">
        <f>OR(ISNUMBER(FIND("immune",C660)),ISNUMBER(FIND("immunological",C660)),ISNUMBER(FIND("interleuk",C660)),ISNUMBER(FIND("platelet activation",C660)),ISNUMBER(FIND("monocyte",C660)),ISNUMBER(FIND("leukocyte",C660)),ISNUMBER(FIND("cytokine",C660)),ISNUMBER(FIND("CD4",C660)),ISNUMBER(FIND("CD8",C660)),ISNUMBER(FIND("T-cell",C660)))</f>
        <v>1</v>
      </c>
      <c r="J660" t="b">
        <f>OR(ISNUMBER(FIND("reactive oxygen",C660)),ISNUMBER(FIND("ROS",C660)),ISNUMBER(FIND("free radical",C660)),ISNUMBER(FIND("oxidative stress",C660)),ISNUMBER(FIND("peroxid",C660)),ISNUMBER(FIND("oxidative",C660)),ISNUMBER(FIND("antioxid",C660)))</f>
        <v>0</v>
      </c>
      <c r="K660" t="b">
        <f>OR(ISNUMBER(FIND("autophag",C660)))</f>
        <v>0</v>
      </c>
      <c r="L660" t="b">
        <f>OR(ISNUMBER(FIND("morpholog",C660)))</f>
        <v>0</v>
      </c>
      <c r="M660" t="b">
        <f>OR(ISNUMBER(FIND("fibrosis",C660)),ISNUMBER(FIND("Fibrosis",C660)),ISNUMBER(FIND("fibrot",C660)))</f>
        <v>0</v>
      </c>
      <c r="N660" t="b">
        <f>OR(ISNUMBER(FIND("offspring",C660)),ISNUMBER(FIND("Parental",C660)),ISNUMBER(FIND("parental",C660)),ISNUMBER(FIND("germline",C660)),ISNUMBER(FIND("reproduc",C660)),ISNUMBER(FIND("embryo",C660)))</f>
        <v>0</v>
      </c>
      <c r="O660" t="b">
        <f>OR(ISNUMBER(FIND("metabol",C660)),ISNUMBER(FIND("Metabol",C660)),ISNUMBER(FIND("digest",C660)),ISNUMBER(FIND("mitochon",C660)))</f>
        <v>1</v>
      </c>
      <c r="P660" t="b">
        <f>OR(ISNUMBER(FIND("ecotox",C660)),ISNUMBER(FIND("Ecotox",B660)),ISNUMBER(FIND("ecotox",B660)),ISNUMBER(FIND("Ecotox",C660)))</f>
        <v>0</v>
      </c>
      <c r="Q660" t="b">
        <f>OR(ISNUMBER(FIND("Bioaccum",C660)),ISNUMBER(FIND("bioaccum",C660)),ISNUMBER(FIND("accum",C660)))</f>
        <v>0</v>
      </c>
      <c r="R660" t="b">
        <f>OR(ISNUMBER(FIND("Occupation",C660)),ISNUMBER(FIND("occupation",C660)),ISNUMBER(FIND("worker",C660)),ISNUMBER(FIND("workforce",C660)))</f>
        <v>0</v>
      </c>
      <c r="S660" t="b">
        <f>NOT(OR(F660,G660,H660,I660,J660,K660,L660,M660,N660,O660,P660,Q660,R660))</f>
        <v>0</v>
      </c>
      <c r="U660" t="b">
        <f>OR(Table1[[#This Row],[Inflammation]],Table1[[#This Row],[Immune]])</f>
        <v>1</v>
      </c>
      <c r="V660" t="b">
        <f>IF(OR(Table1[[#This Row],[Rodents]],Table1[[#This Row],[Human]],Table1[[#This Row],[Pig]]),OR(ISNUMBER(FIND("intratrach",C660)),ISNUMBER(FIND("nasal ",C660)),ISNUMBER(FIND("instill",C660))),"NA")</f>
        <v>0</v>
      </c>
      <c r="W660" t="b">
        <f>IF(OR(Table1[[#This Row],[Rodents]],Table1[[#This Row],[Human]],Table1[[#This Row],[Pig]]),OR(ISNUMBER(FIND("dermal",C660)),ISNUMBER(FIND("skin ",C660))),"NA")</f>
        <v>0</v>
      </c>
      <c r="X660" t="b">
        <f>IF(OR(Table1[[#This Row],[Rodents]],Table1[[#This Row],[Human]],Table1[[#This Row],[Pig]]),OR(ISNUMBER(FIND("injected",C660)),ISNUMBER(FIND("periton",C660)),ISNUMBER(FIND("intrascrot",C660))),"NA")</f>
        <v>0</v>
      </c>
      <c r="Y660" t="b">
        <f>IF(OR(Table1[[#This Row],[Rodents]],Table1[[#This Row],[Human]],Table1[[#This Row],[Pig]]),NOT(OR(Table1[[#This Row],[Inhaled/Intratracheal/intranasal]],Table1[[#This Row],[Dermal]],Table1[[#This Row],[Injected]])),"NA")</f>
        <v>1</v>
      </c>
      <c r="AA660" t="b">
        <f>OR(ISNUMBER(FIND("fish ",C660)),ISNUMBER(FIND("Fish ",C660)),ISNUMBER(FIND("aquatic",C660)),ISNUMBER(FIND("daphnids",C660)),ISNUMBER(FIND("Carcinus maenas",C660)),ISNUMBER(FIND("Daphnia",C660)),ISNUMBER(FIND("Ruditapes philippinarum",C660)),ISNUMBER(FIND("daphnia",C660)),ISNUMBER(FIND("marine",C660)),ISNUMBER(FIND("mussel",C660)),ISNUMBER(FIND("algae",C660)),ISNUMBER(FIND("Donax faba",C660)),ISNUMBER(FIND("estuarine",C660)),ISNUMBER(FIND("snail",C660)),ISNUMBER(FIND("Prorocentrum donghaiense",C660)) )</f>
        <v>0</v>
      </c>
      <c r="AB660" t="b">
        <f>OR(ISNUMBER(FIND(" rat ",C660)),ISNUMBER(FIND(" rats ",C660)),ISNUMBER(FIND(" Rats ",C660)),ISNUMBER(FIND(" Rat ",C660)),ISNUMBER(FIND(" rat.",C660)),ISNUMBER(FIND(" rats.",C660)),ISNUMBER(FIND("mouse",C660)),ISNUMBER(FIND("mice",C660)), ISNUMBER(FIND(" Mice",C660)))</f>
        <v>1</v>
      </c>
      <c r="AC660" t="b">
        <f>OR(ISNUMBER(FIND(" cell ",C660)),ISNUMBER(FIND("fibroblast",C660)),ISNUMBER(FIND("macrophage",C660)),ISNUMBER(FIND("epithelial",C660)),ISNUMBER(FIND("endothelial",C660)),ISNUMBER(FIND("neuron",C660)),ISNUMBER(FIND(" cells ",C660)),ISNUMBER(FIND("RBC",C660)),ISNUMBER(FIND("mitochond",C660)),ISNUMBER(FIND("adipocyte",C660)),ISNUMBER(FIND("osteo",C660)),ISNUMBER(FIND("keratin",C660)),ISNUMBER(FIND(" cell's ",C660)),ISNUMBER(FIND("eukary",C660)),ISNUMBER(FIND("sperm",C660)))</f>
        <v>1</v>
      </c>
      <c r="AD660" t="b">
        <f>OR(ISNUMBER(FIND("human",B660)),ISNUMBER(FIND("workers",B660)),ISNUMBER(FIND("workforces",B660)),ISNUMBER(FIND("occupational",B660)),ISNUMBER(FIND("Case report",B660)),ISNUMBER(FIND("Workplaces",B660)),ISNUMBER(FIND("worker",B660)))</f>
        <v>0</v>
      </c>
      <c r="AE660" t="b">
        <f>OR(ISNUMBER(FIND(" plant ",C660)),ISNUMBER(FIND("Plant ",C660)),ISNUMBER(FIND("tomato",C660)),ISNUMBER(FIND("plants",C660)),ISNUMBER(FIND("Plants",C660)),ISNUMBER(FIND("algae",C660)),ISNUMBER(FIND("lettuce",C660)),ISNUMBER(FIND("green gram sprouts ",C660)),ISNUMBER(FIND("Cucurbita pepo",C660)),ISNUMBER(FIND("bean ",C660)),ISNUMBER(FIND("chloroplast",C660)),ISNUMBER(FIND("chlorophyll",C660)),ISNUMBER(FIND("seedling",C660)),ISNUMBER(FIND("canola",C660)),ISNUMBER(FIND("shoot",C660)),ISNUMBER(FIND("photosynthes",C660)),ISNUMBER(FIND(" leaves ",C660)),,ISNUMBER(FIND("agriculture",C660)),ISNUMBER(FIND(" crops ",C660)))</f>
        <v>0</v>
      </c>
      <c r="AF660" t="b">
        <f>OR(ISNUMBER(FIND("bacteria",C660)),ISNUMBER(FIND("Bacteria",C660)),ISNUMBER(FIND("Bacterium",C660)),ISNUMBER(FIND("bacterium",C660)),ISNUMBER(FIND(" coli ",C660)))</f>
        <v>0</v>
      </c>
      <c r="AG660" t="b">
        <f>OR(ISNUMBER(FIND("fungi",C660)),ISNUMBER(FIND("Fungi",C660)),ISNUMBER(FIND("fungus",C660)),ISNUMBER(FIND("Fungus",C660)),ISNUMBER(FIND("mushroom",C660)),ISNUMBER(FIND("Mushroom",C660)),ISNUMBER(FIND(" mold ",C660)))</f>
        <v>0</v>
      </c>
      <c r="AH660" t="b">
        <f>OR(ISNUMBER(FIND("Pig ",C660)),ISNUMBER(FIND("pig ",C660)),ISNUMBER(FIND("Pigs ",C660)),ISNUMBER(FIND("pigs ",C660)))</f>
        <v>0</v>
      </c>
      <c r="AI660" t="b">
        <f>OR(ISNUMBER(FIND(" C. elegans",C660)),ISNUMBER(FIND("Caenorhabditis elegans",C660)),ISNUMBER(FIND("earthworms",C660)),ISNUMBER(FIND(" Ficopomatus enigmaticus",C660)),ISNUMBER(FIND("larva",C660)),ISNUMBER(FIND("Lumbriculus variegatus",C660)),ISNUMBER(FIND("nematode",C660)))</f>
        <v>0</v>
      </c>
      <c r="AJ660" t="b">
        <f>NOT(OR(AA660,AB660,AC660,AD660,AE660,AF660,AG660,AH660,AI660))</f>
        <v>0</v>
      </c>
      <c r="AL660" t="b">
        <f>OR(AA660,AB660,AD660,AE660,AF660,AG660,AH660,AI660)</f>
        <v>1</v>
      </c>
      <c r="AM660" t="b">
        <f>IF(Table1[[#This Row],[In vivo?]],IF(Table1[[#This Row],[Cell]],FALSE,TRUE),FALSE)</f>
        <v>0</v>
      </c>
      <c r="AN660" t="b">
        <f>AND(AC660,AL660)</f>
        <v>1</v>
      </c>
      <c r="AO660" t="b">
        <f>IF(Table1[[#This Row],[Cell]],IF(Table1[[#This Row],[In vivo?]],FALSE,TRUE),FALSE)</f>
        <v>0</v>
      </c>
      <c r="AP660" t="b">
        <f>NOT(OR(Table1[[#This Row],[In vivo?]],Table1[[#This Row],[Only in Cell]]))</f>
        <v>0</v>
      </c>
      <c r="AQ660" t="b">
        <f>IF(OR(Table1[[#This Row],[Rodents]],Table1[[#This Row],[Human]],Table1[[#This Row],[Pig]]),OR(ISNUMBER(FIND("pulmonary",C660)),ISNUMBER(FIND("lung",C660))),"NA")</f>
        <v>0</v>
      </c>
      <c r="AR660" t="b">
        <f>IF(OR(Table1[[#This Row],[Rodents]],Table1[[#This Row],[Human]],Table1[[#This Row],[Pig]]),OR(ISNUMBER(FIND("skin",C660)),ISNUMBER(FIND("dermal",C660))),"NA")</f>
        <v>0</v>
      </c>
      <c r="AS660" t="b">
        <f>IF(OR(Table1[[#This Row],[Rodents]],Table1[[#This Row],[Human]],Table1[[#This Row],[Pig]]),OR(ISNUMBER(FIND("liver",C660)),ISNUMBER(FIND("hepat",C660))),"NA")</f>
        <v>0</v>
      </c>
      <c r="AT660" t="b">
        <f>IF(OR(Table1[[#This Row],[Rodents]],Table1[[#This Row],[Human]],Table1[[#This Row],[Pig]]),OR(ISNUMBER(FIND("kidney",C660)),ISNUMBER(FIND("neph",C660))),"NA")</f>
        <v>0</v>
      </c>
      <c r="AU660" t="b">
        <f>IF(OR(Table1[[#This Row],[Rodents]],Table1[[#This Row],[Human]],Table1[[#This Row],[Pig]]),OR(ISNUMBER(FIND("brain",C660)),ISNUMBER(FIND("neur",C660)),ISNUMBER(FIND("nerv",C660))),"NA")</f>
        <v>1</v>
      </c>
      <c r="AV660" t="b">
        <f>IF(OR(Table1[[#This Row],[Rodents]],Table1[[#This Row],[Human]],Table1[[#This Row],[Pig]]),OR(ISNUMBER(FIND("heart",C660)),ISNUMBER(FIND("cardi",C660))),"NA")</f>
        <v>0</v>
      </c>
      <c r="AW660" t="b">
        <f>IF(OR(Table1[[#This Row],[Rodents]],Table1[[#This Row],[Human]],Table1[[#This Row],[Pig]]),OR(ISNUMBER(FIND("gastro",C660)),ISNUMBER(FIND("intesti",C660)),ISNUMBER(FIND("stomach",C660))),"NA")</f>
        <v>0</v>
      </c>
      <c r="AX660" t="b">
        <f>IF(OR(Table1[[#This Row],[Rodents]],Table1[[#This Row],[Human]],Table1[[#This Row],[Pig]]),NOT(OR(AQ660,AR660,AS660,AT660,AU660,AV660,AW660)),"NA")</f>
        <v>0</v>
      </c>
      <c r="AY660" t="b">
        <f>OR(ISNUMBER(FIND("SWCNT",C660)),ISNUMBER(FIND("SWNT",C660)),ISNUMBER(FIND("single-wall",C660)),ISNUMBER(FIND("single wall",C660)),ISNUMBER(FIND("Single wall",C660)),ISNUMBER(FIND("Single-wall",C660)),ISNUMBER(FIND("SWCNT",B660)),ISNUMBER(FIND("SWNT",B660)),ISNUMBER(FIND("single-wall",B660)),ISNUMBER(FIND("single wall",B660)),ISNUMBER(FIND("Single-wall",B660)),ISNUMBER(FIND("Single wall",B660)))</f>
        <v>0</v>
      </c>
      <c r="AZ660" t="b">
        <f>OR(ISNUMBER(FIND("MWCNT",C660)),ISNUMBER(FIND("MWNT",C660)),ISNUMBER(FIND("multi-wall",C660)),ISNUMBER(FIND("multi wall",C660)),ISNUMBER(FIND("multiwall",C660)),ISNUMBER(FIND("Multi-wall",C660)),ISNUMBER(FIND("Multi wall",C660)),ISNUMBER(FIND("Multiwall",C660)),ISNUMBER(FIND("MWCNT",B660)),ISNUMBER(FIND("MWNT",B660)),ISNUMBER(FIND("multi-wall",B660)),ISNUMBER(FIND("multi wall",B660)),ISNUMBER(FIND("multiwall",B660)),ISNUMBER(FIND("Multi-wall",B660)),ISNUMBER(FIND("Multi wall",B660)),ISNUMBER(FIND("Multiwall",B660)),ISNUMBER(FIND("Double-wall",B660)),ISNUMBER(FIND("Double wall",B660)),ISNUMBER(FIND("Doublewall",B660)),ISNUMBER(FIND("double-wall",B660)),ISNUMBER(FIND("double wall",B660)),ISNUMBER(FIND("doublewall",B660)))</f>
        <v>0</v>
      </c>
      <c r="BA660" t="b">
        <f>AND(Table1[[#This Row],[SWCNT]],Table1[[#This Row],[MWCNT]])</f>
        <v>0</v>
      </c>
      <c r="BB660" t="b">
        <f>IF(Table1[[#This Row],[SWCNT]]=TRUE,FALSE,IF(Table1[[#This Row],[MWCNT]]=TRUE,FALSE,TRUE))</f>
        <v>1</v>
      </c>
      <c r="BC660" s="18"/>
    </row>
    <row r="661" spans="1:55" ht="111">
      <c r="A661" t="s">
        <v>828</v>
      </c>
      <c r="B661" s="2" t="s">
        <v>832</v>
      </c>
      <c r="C661" s="16" t="s">
        <v>836</v>
      </c>
      <c r="D661" s="17" t="s">
        <v>839</v>
      </c>
      <c r="E661" s="2">
        <v>2021</v>
      </c>
      <c r="F661" t="b">
        <f>OR(ISNUMBER(FIND("cytotoxic",C661)),ISNUMBER(FIND("Cytotoxic",C661)),ISNUMBER(FIND("cellular toxicity",C661)),ISNUMBER(FIND("cell death",C661)),ISNUMBER(FIND("viable",C661)),ISNUMBER(FIND("phytotoxic",C661)),ISNUMBER(FIND("acute toxicity",C661)),ISNUMBER(FIND("MTT",C661)),ISNUMBER(FIND("survival",C661)),ISNUMBER(FIND("prolifer",C661)),ISNUMBER(FIND("apoptosis",C661)),ISNUMBER(FIND("neurotoxic",C661)),ISNUMBER(FIND("  lysis ",C661)),ISNUMBER(FIND("necrosis",C661)),ISNUMBER(FIND("cellular death",C661))*3,ISNUMBER(FIND("LDH",C661)),ISNUMBER(FIND("Acute toxicity",C661)))</f>
        <v>0</v>
      </c>
      <c r="G661" t="b">
        <f>OR(ISNUMBER(FIND("genotoxic",C661)),ISNUMBER(FIND("genotoxicity",C661)),ISNUMBER(FIND("DNA damage",C661)),ISNUMBER(FIND("DNA",C661)),ISNUMBER(FIND("RNA",C661)),ISNUMBER(FIND("mesothelioma",C661)),ISNUMBER(FIND("carcino",C661)),ISNUMBER(FIND("mutagen",C661)),ISNUMBER(FIND("genetic",C661)))</f>
        <v>0</v>
      </c>
      <c r="H661" t="b">
        <f>OR(ISNUMBER(FIND("inflammatory",C661)),ISNUMBER(FIND("inflamm",C661)))</f>
        <v>0</v>
      </c>
      <c r="I661" t="b">
        <f>OR(ISNUMBER(FIND("immune",C661)),ISNUMBER(FIND("immunological",C661)),ISNUMBER(FIND("interleuk",C661)),ISNUMBER(FIND("platelet activation",C661)),ISNUMBER(FIND("monocyte",C661)),ISNUMBER(FIND("leukocyte",C661)),ISNUMBER(FIND("cytokine",C661)),ISNUMBER(FIND("CD4",C661)),ISNUMBER(FIND("CD8",C661)),ISNUMBER(FIND("T-cell",C661)))</f>
        <v>0</v>
      </c>
      <c r="J661" t="b">
        <f>OR(ISNUMBER(FIND("reactive oxygen",C661)),ISNUMBER(FIND("ROS",C661)),ISNUMBER(FIND("free radical",C661)),ISNUMBER(FIND("oxidative stress",C661)),ISNUMBER(FIND("peroxid",C661)),ISNUMBER(FIND("oxidative",C661)),ISNUMBER(FIND("antioxid",C661)))</f>
        <v>1</v>
      </c>
      <c r="K661" t="b">
        <f>OR(ISNUMBER(FIND("autophag",C661)))</f>
        <v>0</v>
      </c>
      <c r="L661" t="b">
        <f>OR(ISNUMBER(FIND("morpholog",C661)))</f>
        <v>0</v>
      </c>
      <c r="M661" t="b">
        <f>OR(ISNUMBER(FIND("fibrosis",C661)),ISNUMBER(FIND("Fibrosis",C661)),ISNUMBER(FIND("fibrot",C661)))</f>
        <v>0</v>
      </c>
      <c r="N661" t="b">
        <f>OR(ISNUMBER(FIND("offspring",C661)),ISNUMBER(FIND("Parental",C661)),ISNUMBER(FIND("parental",C661)),ISNUMBER(FIND("germline",C661)),ISNUMBER(FIND("reproduc",C661)),ISNUMBER(FIND("embryo",C661)))</f>
        <v>0</v>
      </c>
      <c r="O661" t="b">
        <f>OR(ISNUMBER(FIND("metabol",C661)),ISNUMBER(FIND("Metabol",C661)),ISNUMBER(FIND("digest",C661)),ISNUMBER(FIND("mitochon",C661)))</f>
        <v>0</v>
      </c>
      <c r="P661" t="b">
        <f>OR(ISNUMBER(FIND("ecotox",C661)),ISNUMBER(FIND("Ecotox",B661)),ISNUMBER(FIND("ecotox",B661)),ISNUMBER(FIND("Ecotox",C661)))</f>
        <v>0</v>
      </c>
      <c r="Q661" t="b">
        <f>OR(ISNUMBER(FIND("Bioaccum",C661)),ISNUMBER(FIND("bioaccum",C661)),ISNUMBER(FIND("accum",C661)))</f>
        <v>0</v>
      </c>
      <c r="R661" t="b">
        <f>OR(ISNUMBER(FIND("Occupation",C661)),ISNUMBER(FIND("occupation",C661)),ISNUMBER(FIND("worker",C661)),ISNUMBER(FIND("workforce",C661)))</f>
        <v>0</v>
      </c>
      <c r="S661" t="b">
        <f>NOT(OR(F661,G661,H661,I661,J661,K661,L661,M661,N661,O661,P661,Q661,R661))</f>
        <v>0</v>
      </c>
      <c r="U661" t="b">
        <f>OR(Table1[[#This Row],[Inflammation]],Table1[[#This Row],[Immune]])</f>
        <v>0</v>
      </c>
      <c r="V661" t="str">
        <f>IF(OR(Table1[[#This Row],[Rodents]],Table1[[#This Row],[Human]],Table1[[#This Row],[Pig]]),OR(ISNUMBER(FIND("intratrach",C661)),ISNUMBER(FIND("nasal ",C661)),ISNUMBER(FIND("instill",C661))),"NA")</f>
        <v>NA</v>
      </c>
      <c r="W661" t="str">
        <f>IF(OR(Table1[[#This Row],[Rodents]],Table1[[#This Row],[Human]],Table1[[#This Row],[Pig]]),OR(ISNUMBER(FIND("dermal",C661)),ISNUMBER(FIND("skin ",C661))),"NA")</f>
        <v>NA</v>
      </c>
      <c r="X661" t="str">
        <f>IF(OR(Table1[[#This Row],[Rodents]],Table1[[#This Row],[Human]],Table1[[#This Row],[Pig]]),OR(ISNUMBER(FIND("injected",C661)),ISNUMBER(FIND("periton",C661)),ISNUMBER(FIND("intrascrot",C661))),"NA")</f>
        <v>NA</v>
      </c>
      <c r="Y661" t="str">
        <f>IF(OR(Table1[[#This Row],[Rodents]],Table1[[#This Row],[Human]],Table1[[#This Row],[Pig]]),NOT(OR(Table1[[#This Row],[Inhaled/Intratracheal/intranasal]],Table1[[#This Row],[Dermal]],Table1[[#This Row],[Injected]])),"NA")</f>
        <v>NA</v>
      </c>
      <c r="AA661" t="b">
        <f>OR(ISNUMBER(FIND("fish ",C661)),ISNUMBER(FIND("Fish ",C661)),ISNUMBER(FIND("aquatic",C661)),ISNUMBER(FIND("daphnids",C661)),ISNUMBER(FIND("Carcinus maenas",C661)),ISNUMBER(FIND("Daphnia",C661)),ISNUMBER(FIND("Ruditapes philippinarum",C661)),ISNUMBER(FIND("daphnia",C661)),ISNUMBER(FIND("marine",C661)),ISNUMBER(FIND("mussel",C661)),ISNUMBER(FIND("algae",C661)),ISNUMBER(FIND("Donax faba",C661)),ISNUMBER(FIND("estuarine",C661)),ISNUMBER(FIND("snail",C661)),ISNUMBER(FIND("Prorocentrum donghaiense",C661)) )</f>
        <v>0</v>
      </c>
      <c r="AB661" t="b">
        <f>OR(ISNUMBER(FIND(" rat ",C661)),ISNUMBER(FIND(" rats ",C661)),ISNUMBER(FIND(" Rats ",C661)),ISNUMBER(FIND(" Rat ",C661)),ISNUMBER(FIND(" rat.",C661)),ISNUMBER(FIND(" rats.",C661)),ISNUMBER(FIND("mouse",C661)),ISNUMBER(FIND("mice",C661)), ISNUMBER(FIND(" Mice",C661)))</f>
        <v>0</v>
      </c>
      <c r="AC661" t="b">
        <f>OR(ISNUMBER(FIND(" cell ",C661)),ISNUMBER(FIND("fibroblast",C661)),ISNUMBER(FIND("macrophage",C661)),ISNUMBER(FIND("epithelial",C661)),ISNUMBER(FIND("endothelial",C661)),ISNUMBER(FIND("neuron",C661)),ISNUMBER(FIND(" cells ",C661)),ISNUMBER(FIND("RBC",C661)),ISNUMBER(FIND("mitochond",C661)),ISNUMBER(FIND("adipocyte",C661)),ISNUMBER(FIND("osteo",C661)),ISNUMBER(FIND("keratin",C661)),ISNUMBER(FIND(" cell's ",C661)),ISNUMBER(FIND("eukary",C661)),ISNUMBER(FIND("sperm",C661)))</f>
        <v>0</v>
      </c>
      <c r="AD661" t="b">
        <f>OR(ISNUMBER(FIND("human",B661)),ISNUMBER(FIND("workers",B661)),ISNUMBER(FIND("workforces",B661)),ISNUMBER(FIND("occupational",B661)),ISNUMBER(FIND("Case report",B661)),ISNUMBER(FIND("Workplaces",B661)),ISNUMBER(FIND("worker",B661)))</f>
        <v>0</v>
      </c>
      <c r="AE661" t="b">
        <f>OR(ISNUMBER(FIND(" plant ",C661)),ISNUMBER(FIND("Plant ",C661)),ISNUMBER(FIND("tomato",C661)),ISNUMBER(FIND("plants",C661)),ISNUMBER(FIND("Plants",C661)),ISNUMBER(FIND("algae",C661)),ISNUMBER(FIND("lettuce",C661)),ISNUMBER(FIND("green gram sprouts ",C661)),ISNUMBER(FIND("Cucurbita pepo",C661)),ISNUMBER(FIND("bean ",C661)),ISNUMBER(FIND("chloroplast",C661)),ISNUMBER(FIND("chlorophyll",C661)),ISNUMBER(FIND("seedling",C661)),ISNUMBER(FIND("canola",C661)),ISNUMBER(FIND("shoot",C661)),ISNUMBER(FIND("photosynthes",C661)),ISNUMBER(FIND(" leaves ",C661)),,ISNUMBER(FIND("agriculture",C661)),ISNUMBER(FIND(" crops ",C661)))</f>
        <v>0</v>
      </c>
      <c r="AF661" t="b">
        <f>OR(ISNUMBER(FIND("bacteria",C661)),ISNUMBER(FIND("Bacteria",C661)),ISNUMBER(FIND("Bacterium",C661)),ISNUMBER(FIND("bacterium",C661)),ISNUMBER(FIND(" coli ",C661)))</f>
        <v>0</v>
      </c>
      <c r="AG661" t="b">
        <f>OR(ISNUMBER(FIND("fungi",C661)),ISNUMBER(FIND("Fungi",C661)),ISNUMBER(FIND("fungus",C661)),ISNUMBER(FIND("Fungus",C661)),ISNUMBER(FIND("mushroom",C661)),ISNUMBER(FIND("Mushroom",C661)),ISNUMBER(FIND(" mold ",C661)))</f>
        <v>0</v>
      </c>
      <c r="AH661" t="b">
        <f>OR(ISNUMBER(FIND("Pig ",C661)),ISNUMBER(FIND("pig ",C661)),ISNUMBER(FIND("Pigs ",C661)),ISNUMBER(FIND("pigs ",C661)))</f>
        <v>0</v>
      </c>
      <c r="AI661" t="b">
        <f>OR(ISNUMBER(FIND(" C. elegans",C661)),ISNUMBER(FIND("Caenorhabditis elegans",C661)),ISNUMBER(FIND("earthworms",C661)),ISNUMBER(FIND(" Ficopomatus enigmaticus",C661)),ISNUMBER(FIND("larva",C661)),ISNUMBER(FIND("Lumbriculus variegatus",C661)),ISNUMBER(FIND("nematode",C661)))</f>
        <v>0</v>
      </c>
      <c r="AJ661" t="b">
        <f>NOT(OR(AA661,AB661,AC661,AD661,AE661,AF661,AG661,AH661,AI661))</f>
        <v>1</v>
      </c>
      <c r="AL661" t="b">
        <f>OR(AA661,AB661,AD661,AE661,AF661,AG661,AH661,AI661)</f>
        <v>0</v>
      </c>
      <c r="AM661" t="b">
        <f>IF(Table1[[#This Row],[In vivo?]],IF(Table1[[#This Row],[Cell]],FALSE,TRUE),FALSE)</f>
        <v>0</v>
      </c>
      <c r="AN661" t="b">
        <f>AND(AC661,AL661)</f>
        <v>0</v>
      </c>
      <c r="AO661" t="b">
        <f>IF(Table1[[#This Row],[Cell]],IF(Table1[[#This Row],[In vivo?]],FALSE,TRUE),FALSE)</f>
        <v>0</v>
      </c>
      <c r="AP661" t="b">
        <f>NOT(OR(Table1[[#This Row],[In vivo?]],Table1[[#This Row],[Only in Cell]]))</f>
        <v>1</v>
      </c>
      <c r="AQ661" t="str">
        <f>IF(OR(Table1[[#This Row],[Rodents]],Table1[[#This Row],[Human]],Table1[[#This Row],[Pig]]),OR(ISNUMBER(FIND("pulmonary",C661)),ISNUMBER(FIND("lung",C661))),"NA")</f>
        <v>NA</v>
      </c>
      <c r="AR661" t="str">
        <f>IF(OR(Table1[[#This Row],[Rodents]],Table1[[#This Row],[Human]],Table1[[#This Row],[Pig]]),OR(ISNUMBER(FIND("skin",C661)),ISNUMBER(FIND("dermal",C661))),"NA")</f>
        <v>NA</v>
      </c>
      <c r="AS661" t="str">
        <f>IF(OR(Table1[[#This Row],[Rodents]],Table1[[#This Row],[Human]],Table1[[#This Row],[Pig]]),OR(ISNUMBER(FIND("liver",C661)),ISNUMBER(FIND("hepat",C661))),"NA")</f>
        <v>NA</v>
      </c>
      <c r="AT661" t="str">
        <f>IF(OR(Table1[[#This Row],[Rodents]],Table1[[#This Row],[Human]],Table1[[#This Row],[Pig]]),OR(ISNUMBER(FIND("kidney",C661)),ISNUMBER(FIND("neph",C661))),"NA")</f>
        <v>NA</v>
      </c>
      <c r="AU661" t="str">
        <f>IF(OR(Table1[[#This Row],[Rodents]],Table1[[#This Row],[Human]],Table1[[#This Row],[Pig]]),OR(ISNUMBER(FIND("brain",C661)),ISNUMBER(FIND("neur",C661)),ISNUMBER(FIND("nerv",C661))),"NA")</f>
        <v>NA</v>
      </c>
      <c r="AV661" t="str">
        <f>IF(OR(Table1[[#This Row],[Rodents]],Table1[[#This Row],[Human]],Table1[[#This Row],[Pig]]),OR(ISNUMBER(FIND("heart",C661)),ISNUMBER(FIND("cardi",C661))),"NA")</f>
        <v>NA</v>
      </c>
      <c r="AW661" t="str">
        <f>IF(OR(Table1[[#This Row],[Rodents]],Table1[[#This Row],[Human]],Table1[[#This Row],[Pig]]),OR(ISNUMBER(FIND("gastro",C661)),ISNUMBER(FIND("intesti",C661)),ISNUMBER(FIND("stomach",C661))),"NA")</f>
        <v>NA</v>
      </c>
      <c r="AX661" t="str">
        <f>IF(OR(Table1[[#This Row],[Rodents]],Table1[[#This Row],[Human]],Table1[[#This Row],[Pig]]),NOT(OR(AQ661,AR661,AS661,AT661,AU661,AV661,AW661)),"NA")</f>
        <v>NA</v>
      </c>
      <c r="AY661" t="b">
        <f>OR(ISNUMBER(FIND("SWCNT",C661)),ISNUMBER(FIND("SWNT",C661)),ISNUMBER(FIND("single-wall",C661)),ISNUMBER(FIND("single wall",C661)),ISNUMBER(FIND("Single wall",C661)),ISNUMBER(FIND("Single-wall",C661)),ISNUMBER(FIND("SWCNT",B661)),ISNUMBER(FIND("SWNT",B661)),ISNUMBER(FIND("single-wall",B661)),ISNUMBER(FIND("single wall",B661)),ISNUMBER(FIND("Single-wall",B661)),ISNUMBER(FIND("Single wall",B661)))</f>
        <v>0</v>
      </c>
      <c r="AZ661" t="b">
        <f>OR(ISNUMBER(FIND("MWCNT",C661)),ISNUMBER(FIND("MWNT",C661)),ISNUMBER(FIND("multi-wall",C661)),ISNUMBER(FIND("multi wall",C661)),ISNUMBER(FIND("multiwall",C661)),ISNUMBER(FIND("Multi-wall",C661)),ISNUMBER(FIND("Multi wall",C661)),ISNUMBER(FIND("Multiwall",C661)),ISNUMBER(FIND("MWCNT",B661)),ISNUMBER(FIND("MWNT",B661)),ISNUMBER(FIND("multi-wall",B661)),ISNUMBER(FIND("multi wall",B661)),ISNUMBER(FIND("multiwall",B661)),ISNUMBER(FIND("Multi-wall",B661)),ISNUMBER(FIND("Multi wall",B661)),ISNUMBER(FIND("Multiwall",B661)),ISNUMBER(FIND("Double-wall",B661)),ISNUMBER(FIND("Double wall",B661)),ISNUMBER(FIND("Doublewall",B661)),ISNUMBER(FIND("double-wall",B661)),ISNUMBER(FIND("double wall",B661)),ISNUMBER(FIND("doublewall",B661)))</f>
        <v>0</v>
      </c>
      <c r="BA661" t="b">
        <f>AND(Table1[[#This Row],[SWCNT]],Table1[[#This Row],[MWCNT]])</f>
        <v>0</v>
      </c>
      <c r="BB661" t="b">
        <f>IF(Table1[[#This Row],[SWCNT]]=TRUE,FALSE,IF(Table1[[#This Row],[MWCNT]]=TRUE,FALSE,TRUE))</f>
        <v>1</v>
      </c>
      <c r="BC661" s="18"/>
    </row>
    <row r="662" spans="1:55" ht="185">
      <c r="A662" t="s">
        <v>844</v>
      </c>
      <c r="B662" s="2" t="s">
        <v>845</v>
      </c>
      <c r="C662" s="16" t="s">
        <v>846</v>
      </c>
      <c r="D662" s="17" t="s">
        <v>375</v>
      </c>
      <c r="E662" s="2">
        <v>2021</v>
      </c>
      <c r="F662" t="b">
        <f>OR(ISNUMBER(FIND("cytotoxic",C662)),ISNUMBER(FIND("Cytotoxic",C662)),ISNUMBER(FIND("cellular toxicity",C662)),ISNUMBER(FIND("cell death",C662)),ISNUMBER(FIND("viable",C662)),ISNUMBER(FIND("phytotoxic",C662)),ISNUMBER(FIND("acute toxicity",C662)),ISNUMBER(FIND("MTT",C662)),ISNUMBER(FIND("survival",C662)),ISNUMBER(FIND("prolifer",C662)),ISNUMBER(FIND("apoptosis",C662)),ISNUMBER(FIND("neurotoxic",C662)),ISNUMBER(FIND("  lysis ",C662)),ISNUMBER(FIND("necrosis",C662)),ISNUMBER(FIND("cellular death",C662))*3,ISNUMBER(FIND("LDH",C662)),ISNUMBER(FIND("Acute toxicity",C662)))</f>
        <v>1</v>
      </c>
      <c r="G662" t="b">
        <f>OR(ISNUMBER(FIND("genotoxic",C662)),ISNUMBER(FIND("genotoxicity",C662)),ISNUMBER(FIND("DNA damage",C662)),ISNUMBER(FIND("DNA",C662)),ISNUMBER(FIND("RNA",C662)),ISNUMBER(FIND("mesothelioma",C662)),ISNUMBER(FIND("carcino",C662)),ISNUMBER(FIND("mutagen",C662)),ISNUMBER(FIND("genetic",C662)))</f>
        <v>0</v>
      </c>
      <c r="H662" t="b">
        <f>OR(ISNUMBER(FIND("inflammatory",C662)),ISNUMBER(FIND("inflamm",C662)))</f>
        <v>0</v>
      </c>
      <c r="I662" t="b">
        <f>OR(ISNUMBER(FIND("immune",C662)),ISNUMBER(FIND("immunological",C662)),ISNUMBER(FIND("interleuk",C662)),ISNUMBER(FIND("platelet activation",C662)),ISNUMBER(FIND("monocyte",C662)),ISNUMBER(FIND("leukocyte",C662)),ISNUMBER(FIND("cytokine",C662)),ISNUMBER(FIND("CD4",C662)),ISNUMBER(FIND("CD8",C662)),ISNUMBER(FIND("T-cell",C662)))</f>
        <v>0</v>
      </c>
      <c r="J662" t="b">
        <f>OR(ISNUMBER(FIND("reactive oxygen",C662)),ISNUMBER(FIND("ROS",C662)),ISNUMBER(FIND("free radical",C662)),ISNUMBER(FIND("oxidative stress",C662)),ISNUMBER(FIND("peroxid",C662)),ISNUMBER(FIND("oxidative",C662)),ISNUMBER(FIND("antioxid",C662)))</f>
        <v>0</v>
      </c>
      <c r="K662" t="b">
        <f>OR(ISNUMBER(FIND("autophag",C662)))</f>
        <v>0</v>
      </c>
      <c r="L662" t="b">
        <f>OR(ISNUMBER(FIND("morpholog",C662)))</f>
        <v>0</v>
      </c>
      <c r="M662" t="b">
        <f>OR(ISNUMBER(FIND("fibrosis",C662)),ISNUMBER(FIND("Fibrosis",C662)),ISNUMBER(FIND("fibrot",C662)))</f>
        <v>0</v>
      </c>
      <c r="N662" t="b">
        <f>OR(ISNUMBER(FIND("offspring",C662)),ISNUMBER(FIND("Parental",C662)),ISNUMBER(FIND("parental",C662)),ISNUMBER(FIND("germline",C662)),ISNUMBER(FIND("reproduc",C662)),ISNUMBER(FIND("embryo",C662)))</f>
        <v>0</v>
      </c>
      <c r="O662" t="b">
        <f>OR(ISNUMBER(FIND("metabol",C662)),ISNUMBER(FIND("Metabol",C662)),ISNUMBER(FIND("digest",C662)),ISNUMBER(FIND("mitochon",C662)))</f>
        <v>1</v>
      </c>
      <c r="P662" t="b">
        <f>OR(ISNUMBER(FIND("ecotox",C662)),ISNUMBER(FIND("Ecotox",B662)),ISNUMBER(FIND("ecotox",B662)),ISNUMBER(FIND("Ecotox",C662)))</f>
        <v>0</v>
      </c>
      <c r="Q662" t="b">
        <f>OR(ISNUMBER(FIND("Bioaccum",C662)),ISNUMBER(FIND("bioaccum",C662)),ISNUMBER(FIND("accum",C662)))</f>
        <v>0</v>
      </c>
      <c r="R662" t="b">
        <f>OR(ISNUMBER(FIND("Occupation",C662)),ISNUMBER(FIND("occupation",C662)),ISNUMBER(FIND("worker",C662)),ISNUMBER(FIND("workforce",C662)))</f>
        <v>0</v>
      </c>
      <c r="S662" t="b">
        <f>NOT(OR(F662,G662,H662,I662,J662,K662,L662,M662,N662,O662,P662,Q662,R662))</f>
        <v>0</v>
      </c>
      <c r="U662" t="b">
        <f>OR(Table1[[#This Row],[Inflammation]],Table1[[#This Row],[Immune]])</f>
        <v>0</v>
      </c>
      <c r="V662" t="str">
        <f>IF(OR(Table1[[#This Row],[Rodents]],Table1[[#This Row],[Human]],Table1[[#This Row],[Pig]]),OR(ISNUMBER(FIND("intratrach",C662)),ISNUMBER(FIND("nasal ",C662)),ISNUMBER(FIND("instill",C662))),"NA")</f>
        <v>NA</v>
      </c>
      <c r="W662" t="str">
        <f>IF(OR(Table1[[#This Row],[Rodents]],Table1[[#This Row],[Human]],Table1[[#This Row],[Pig]]),OR(ISNUMBER(FIND("dermal",C662)),ISNUMBER(FIND("skin ",C662))),"NA")</f>
        <v>NA</v>
      </c>
      <c r="X662" t="str">
        <f>IF(OR(Table1[[#This Row],[Rodents]],Table1[[#This Row],[Human]],Table1[[#This Row],[Pig]]),OR(ISNUMBER(FIND("injected",C662)),ISNUMBER(FIND("periton",C662)),ISNUMBER(FIND("intrascrot",C662))),"NA")</f>
        <v>NA</v>
      </c>
      <c r="Y662" t="str">
        <f>IF(OR(Table1[[#This Row],[Rodents]],Table1[[#This Row],[Human]],Table1[[#This Row],[Pig]]),NOT(OR(Table1[[#This Row],[Inhaled/Intratracheal/intranasal]],Table1[[#This Row],[Dermal]],Table1[[#This Row],[Injected]])),"NA")</f>
        <v>NA</v>
      </c>
      <c r="AA662" t="b">
        <f>OR(ISNUMBER(FIND("fish ",C662)),ISNUMBER(FIND("Fish ",C662)),ISNUMBER(FIND("aquatic",C662)),ISNUMBER(FIND("daphnids",C662)),ISNUMBER(FIND("Carcinus maenas",C662)),ISNUMBER(FIND("Daphnia",C662)),ISNUMBER(FIND("Ruditapes philippinarum",C662)),ISNUMBER(FIND("daphnia",C662)),ISNUMBER(FIND("marine",C662)),ISNUMBER(FIND("mussel",C662)),ISNUMBER(FIND("algae",C662)),ISNUMBER(FIND("Donax faba",C662)),ISNUMBER(FIND("estuarine",C662)),ISNUMBER(FIND("snail",C662)),ISNUMBER(FIND("Prorocentrum donghaiense",C662)) )</f>
        <v>0</v>
      </c>
      <c r="AB662" t="b">
        <f>OR(ISNUMBER(FIND(" rat ",C662)),ISNUMBER(FIND(" rats ",C662)),ISNUMBER(FIND(" Rats ",C662)),ISNUMBER(FIND(" Rat ",C662)),ISNUMBER(FIND(" rat.",C662)),ISNUMBER(FIND(" rats.",C662)),ISNUMBER(FIND("mouse",C662)),ISNUMBER(FIND("mice",C662)), ISNUMBER(FIND(" Mice",C662)))</f>
        <v>0</v>
      </c>
      <c r="AC662" t="b">
        <f>OR(ISNUMBER(FIND(" cell ",C662)),ISNUMBER(FIND("fibroblast",C662)),ISNUMBER(FIND("macrophage",C662)),ISNUMBER(FIND("epithelial",C662)),ISNUMBER(FIND("endothelial",C662)),ISNUMBER(FIND("neuron",C662)),ISNUMBER(FIND(" cells ",C662)),ISNUMBER(FIND("RBC",C662)),ISNUMBER(FIND("mitochond",C662)),ISNUMBER(FIND("adipocyte",C662)),ISNUMBER(FIND("osteo",C662)),ISNUMBER(FIND("keratin",C662)),ISNUMBER(FIND(" cell's ",C662)),ISNUMBER(FIND("eukary",C662)),ISNUMBER(FIND("sperm",C662)))</f>
        <v>1</v>
      </c>
      <c r="AD662" t="b">
        <v>0</v>
      </c>
      <c r="AE662" t="b">
        <f>OR(ISNUMBER(FIND(" plant ",C662)),ISNUMBER(FIND("Plant ",C662)),ISNUMBER(FIND("tomato",C662)),ISNUMBER(FIND("plants",C662)),ISNUMBER(FIND("Plants",C662)),ISNUMBER(FIND("algae",C662)),ISNUMBER(FIND("lettuce",C662)),ISNUMBER(FIND("green gram sprouts ",C662)),ISNUMBER(FIND("Cucurbita pepo",C662)),ISNUMBER(FIND("bean ",C662)),ISNUMBER(FIND("chloroplast",C662)),ISNUMBER(FIND("chlorophyll",C662)),ISNUMBER(FIND("seedling",C662)),ISNUMBER(FIND("canola",C662)),ISNUMBER(FIND("shoot",C662)),ISNUMBER(FIND("photosynthes",C662)),ISNUMBER(FIND(" leaves ",C662)),,ISNUMBER(FIND("agriculture",C662)),ISNUMBER(FIND(" crops ",C662)))</f>
        <v>0</v>
      </c>
      <c r="AF662" t="b">
        <f>OR(ISNUMBER(FIND("bacteria",C662)),ISNUMBER(FIND("Bacteria",C662)),ISNUMBER(FIND("Bacterium",C662)),ISNUMBER(FIND("bacterium",C662)),ISNUMBER(FIND(" coli ",C662)))</f>
        <v>0</v>
      </c>
      <c r="AG662" t="b">
        <f>OR(ISNUMBER(FIND("fungi",C662)),ISNUMBER(FIND("Fungi",C662)),ISNUMBER(FIND("fungus",C662)),ISNUMBER(FIND("Fungus",C662)),ISNUMBER(FIND("mushroom",C662)),ISNUMBER(FIND("Mushroom",C662)),ISNUMBER(FIND(" mold ",C662)))</f>
        <v>0</v>
      </c>
      <c r="AH662" t="b">
        <f>OR(ISNUMBER(FIND("Pig ",C662)),ISNUMBER(FIND("pig ",C662)),ISNUMBER(FIND("Pigs ",C662)),ISNUMBER(FIND("pigs ",C662)))</f>
        <v>0</v>
      </c>
      <c r="AI662" t="b">
        <f>OR(ISNUMBER(FIND(" C. elegans",C662)),ISNUMBER(FIND("Caenorhabditis elegans",C662)),ISNUMBER(FIND("earthworms",C662)),ISNUMBER(FIND(" Ficopomatus enigmaticus",C662)),ISNUMBER(FIND("larva",C662)),ISNUMBER(FIND("Lumbriculus variegatus",C662)),ISNUMBER(FIND("nematode",C662)))</f>
        <v>0</v>
      </c>
      <c r="AJ662" t="b">
        <f>NOT(OR(AA662,AB662,AC662,AD662,AE662,AF662,AG662,AH662,AI662))</f>
        <v>0</v>
      </c>
      <c r="AL662" t="b">
        <f>OR(AA662,AB662,AD662,AE662,AF662,AG662,AH662,AI662)</f>
        <v>0</v>
      </c>
      <c r="AM662" t="b">
        <f>IF(Table1[[#This Row],[In vivo?]],IF(Table1[[#This Row],[Cell]],FALSE,TRUE),FALSE)</f>
        <v>0</v>
      </c>
      <c r="AN662" t="b">
        <f>AND(AC662,AL662)</f>
        <v>0</v>
      </c>
      <c r="AO662" t="b">
        <f>IF(Table1[[#This Row],[Cell]],IF(Table1[[#This Row],[In vivo?]],FALSE,TRUE),FALSE)</f>
        <v>1</v>
      </c>
      <c r="AP662" t="b">
        <f>NOT(OR(Table1[[#This Row],[In vivo?]],Table1[[#This Row],[Only in Cell]]))</f>
        <v>0</v>
      </c>
      <c r="AQ662" t="str">
        <f>IF(OR(Table1[[#This Row],[Rodents]],Table1[[#This Row],[Human]],Table1[[#This Row],[Pig]]),OR(ISNUMBER(FIND("pulmonary",C662)),ISNUMBER(FIND("lung",C662))),"NA")</f>
        <v>NA</v>
      </c>
      <c r="AR662" t="str">
        <f>IF(OR(Table1[[#This Row],[Rodents]],Table1[[#This Row],[Human]],Table1[[#This Row],[Pig]]),OR(ISNUMBER(FIND("skin",C662)),ISNUMBER(FIND("dermal",C662))),"NA")</f>
        <v>NA</v>
      </c>
      <c r="AS662" t="str">
        <f>IF(OR(Table1[[#This Row],[Rodents]],Table1[[#This Row],[Human]],Table1[[#This Row],[Pig]]),OR(ISNUMBER(FIND("liver",C662)),ISNUMBER(FIND("hepat",C662))),"NA")</f>
        <v>NA</v>
      </c>
      <c r="AT662" t="str">
        <f>IF(OR(Table1[[#This Row],[Rodents]],Table1[[#This Row],[Human]],Table1[[#This Row],[Pig]]),OR(ISNUMBER(FIND("kidney",C662)),ISNUMBER(FIND("neph",C662))),"NA")</f>
        <v>NA</v>
      </c>
      <c r="AU662" t="str">
        <f>IF(OR(Table1[[#This Row],[Rodents]],Table1[[#This Row],[Human]],Table1[[#This Row],[Pig]]),OR(ISNUMBER(FIND("brain",C662)),ISNUMBER(FIND("neur",C662)),ISNUMBER(FIND("nerv",C662))),"NA")</f>
        <v>NA</v>
      </c>
      <c r="AV662" t="str">
        <f>IF(OR(Table1[[#This Row],[Rodents]],Table1[[#This Row],[Human]],Table1[[#This Row],[Pig]]),OR(ISNUMBER(FIND("heart",C662)),ISNUMBER(FIND("cardi",C662))),"NA")</f>
        <v>NA</v>
      </c>
      <c r="AW662" t="str">
        <f>IF(OR(Table1[[#This Row],[Rodents]],Table1[[#This Row],[Human]],Table1[[#This Row],[Pig]]),OR(ISNUMBER(FIND("gastro",C662)),ISNUMBER(FIND("intesti",C662)),ISNUMBER(FIND("stomach",C662))),"NA")</f>
        <v>NA</v>
      </c>
      <c r="AX662" t="str">
        <f>IF(OR(Table1[[#This Row],[Rodents]],Table1[[#This Row],[Human]],Table1[[#This Row],[Pig]]),NOT(OR(AQ662,AR662,AS662,AT662,AU662,AV662,AW662)),"NA")</f>
        <v>NA</v>
      </c>
      <c r="AY662" t="b">
        <f>OR(ISNUMBER(FIND("SWCNT",C662)),ISNUMBER(FIND("SWNT",C662)),ISNUMBER(FIND("single-wall",C662)),ISNUMBER(FIND("single wall",C662)),ISNUMBER(FIND("Single wall",C662)),ISNUMBER(FIND("Single-wall",C662)),ISNUMBER(FIND("SWCNT",B662)),ISNUMBER(FIND("SWNT",B662)),ISNUMBER(FIND("single-wall",B662)),ISNUMBER(FIND("single wall",B662)),ISNUMBER(FIND("Single-wall",B662)),ISNUMBER(FIND("Single wall",B662)))</f>
        <v>0</v>
      </c>
      <c r="AZ662" t="b">
        <f>OR(ISNUMBER(FIND("MWCNT",C662)),ISNUMBER(FIND("MWNT",C662)),ISNUMBER(FIND("multi-wall",C662)),ISNUMBER(FIND("multi wall",C662)),ISNUMBER(FIND("multiwall",C662)),ISNUMBER(FIND("Multi-wall",C662)),ISNUMBER(FIND("Multi wall",C662)),ISNUMBER(FIND("Multiwall",C662)),ISNUMBER(FIND("MWCNT",B662)),ISNUMBER(FIND("MWNT",B662)),ISNUMBER(FIND("multi-wall",B662)),ISNUMBER(FIND("multi wall",B662)),ISNUMBER(FIND("multiwall",B662)),ISNUMBER(FIND("Multi-wall",B662)),ISNUMBER(FIND("Multi wall",B662)),ISNUMBER(FIND("Multiwall",B662)),ISNUMBER(FIND("Double-wall",B662)),ISNUMBER(FIND("Double wall",B662)),ISNUMBER(FIND("Doublewall",B662)),ISNUMBER(FIND("double-wall",B662)),ISNUMBER(FIND("double wall",B662)),ISNUMBER(FIND("doublewall",B662)))</f>
        <v>0</v>
      </c>
      <c r="BA662" t="b">
        <f>AND(Table1[[#This Row],[SWCNT]],Table1[[#This Row],[MWCNT]])</f>
        <v>0</v>
      </c>
      <c r="BB662" t="b">
        <f>IF(Table1[[#This Row],[SWCNT]]=TRUE,FALSE,IF(Table1[[#This Row],[MWCNT]]=TRUE,FALSE,TRUE))</f>
        <v>1</v>
      </c>
      <c r="BC662" s="18"/>
    </row>
    <row r="663" spans="1:55" ht="166.5">
      <c r="A663" t="s">
        <v>978</v>
      </c>
      <c r="B663" s="2" t="s">
        <v>979</v>
      </c>
      <c r="C663" s="16" t="s">
        <v>980</v>
      </c>
      <c r="D663" s="17" t="s">
        <v>465</v>
      </c>
      <c r="E663" s="2">
        <v>2020</v>
      </c>
      <c r="F663" t="b">
        <f>OR(ISNUMBER(FIND("cytotoxic",C663)),ISNUMBER(FIND("Cytotoxic",C663)),ISNUMBER(FIND("cellular toxicity",C663)),ISNUMBER(FIND("cell death",C663)),ISNUMBER(FIND("viable",C663)),ISNUMBER(FIND("phytotoxic",C663)),ISNUMBER(FIND("acute toxicity",C663)),ISNUMBER(FIND("MTT",C663)),ISNUMBER(FIND("survival",C663)),ISNUMBER(FIND("prolifer",C663)),ISNUMBER(FIND("apoptosis",C663)),ISNUMBER(FIND("neurotoxic",C663)),ISNUMBER(FIND("  lysis ",C663)),ISNUMBER(FIND("necrosis",C663)),ISNUMBER(FIND("cellular death",C663))*3,ISNUMBER(FIND("LDH",C663)),ISNUMBER(FIND("Acute toxicity",C663)))</f>
        <v>1</v>
      </c>
      <c r="G663" t="b">
        <f>OR(ISNUMBER(FIND("genotoxic",C663)),ISNUMBER(FIND("genotoxicity",C663)),ISNUMBER(FIND("DNA damage",C663)),ISNUMBER(FIND("DNA",C663)),ISNUMBER(FIND("RNA",C663)),ISNUMBER(FIND("mesothelioma",C663)),ISNUMBER(FIND("carcino",C663)),ISNUMBER(FIND("mutagen",C663)),ISNUMBER(FIND("genetic",C663)))</f>
        <v>0</v>
      </c>
      <c r="H663" t="b">
        <f>OR(ISNUMBER(FIND("inflammatory",C663)),ISNUMBER(FIND("inflamm",C663)))</f>
        <v>0</v>
      </c>
      <c r="I663" t="b">
        <f>OR(ISNUMBER(FIND("immune",C663)),ISNUMBER(FIND("immunological",C663)),ISNUMBER(FIND("interleuk",C663)),ISNUMBER(FIND("platelet activation",C663)),ISNUMBER(FIND("monocyte",C663)),ISNUMBER(FIND("leukocyte",C663)),ISNUMBER(FIND("cytokine",C663)),ISNUMBER(FIND("CD4",C663)),ISNUMBER(FIND("CD8",C663)),ISNUMBER(FIND("T-cell",C663)))</f>
        <v>0</v>
      </c>
      <c r="J663" t="b">
        <f>OR(ISNUMBER(FIND("reactive oxygen",C663)),ISNUMBER(FIND("ROS",C663)),ISNUMBER(FIND("free radical",C663)),ISNUMBER(FIND("oxidative stress",C663)),ISNUMBER(FIND("peroxid",C663)),ISNUMBER(FIND("oxidative",C663)),ISNUMBER(FIND("antioxid",C663)))</f>
        <v>0</v>
      </c>
      <c r="K663" t="b">
        <f>OR(ISNUMBER(FIND("autophag",C663)))</f>
        <v>0</v>
      </c>
      <c r="L663" t="b">
        <f>OR(ISNUMBER(FIND("morpholog",C663)))</f>
        <v>0</v>
      </c>
      <c r="M663" t="b">
        <f>OR(ISNUMBER(FIND("fibrosis",C663)),ISNUMBER(FIND("Fibrosis",C663)),ISNUMBER(FIND("fibrot",C663)))</f>
        <v>0</v>
      </c>
      <c r="N663" t="b">
        <f>OR(ISNUMBER(FIND("offspring",C663)),ISNUMBER(FIND("Parental",C663)),ISNUMBER(FIND("parental",C663)),ISNUMBER(FIND("germline",C663)),ISNUMBER(FIND("reproduc",C663)),ISNUMBER(FIND("embryo",C663)))</f>
        <v>0</v>
      </c>
      <c r="O663" t="b">
        <f>OR(ISNUMBER(FIND("metabol",C663)),ISNUMBER(FIND("Metabol",C663)),ISNUMBER(FIND("digest",C663)),ISNUMBER(FIND("mitochon",C663)))</f>
        <v>0</v>
      </c>
      <c r="P663" t="b">
        <f>OR(ISNUMBER(FIND("ecotox",C663)),ISNUMBER(FIND("Ecotox",B663)),ISNUMBER(FIND("ecotox",B663)),ISNUMBER(FIND("Ecotox",C663)))</f>
        <v>0</v>
      </c>
      <c r="Q663" t="b">
        <f>OR(ISNUMBER(FIND("Bioaccum",C663)),ISNUMBER(FIND("bioaccum",C663)),ISNUMBER(FIND("accum",C663)))</f>
        <v>0</v>
      </c>
      <c r="R663" t="b">
        <f>OR(ISNUMBER(FIND("Occupation",C663)),ISNUMBER(FIND("occupation",C663)),ISNUMBER(FIND("worker",C663)),ISNUMBER(FIND("workforce",C663)))</f>
        <v>0</v>
      </c>
      <c r="S663" t="b">
        <f>NOT(OR(F663,G663,H663,I663,J663,K663,L663,M663,N663,O663,P663,Q663,R663))</f>
        <v>0</v>
      </c>
      <c r="U663" t="b">
        <f>OR(Table1[[#This Row],[Inflammation]],Table1[[#This Row],[Immune]])</f>
        <v>0</v>
      </c>
      <c r="V663" t="b">
        <f>IF(OR(Table1[[#This Row],[Rodents]],Table1[[#This Row],[Human]],Table1[[#This Row],[Pig]]),OR(ISNUMBER(FIND("intratrach",C663)),ISNUMBER(FIND("nasal ",C663)),ISNUMBER(FIND("instill",C663))),"NA")</f>
        <v>0</v>
      </c>
      <c r="W663" t="b">
        <f>IF(OR(Table1[[#This Row],[Rodents]],Table1[[#This Row],[Human]],Table1[[#This Row],[Pig]]),OR(ISNUMBER(FIND("dermal",C663)),ISNUMBER(FIND("skin ",C663))),"NA")</f>
        <v>0</v>
      </c>
      <c r="X663" t="b">
        <f>IF(OR(Table1[[#This Row],[Rodents]],Table1[[#This Row],[Human]],Table1[[#This Row],[Pig]]),OR(ISNUMBER(FIND("injected",C663)),ISNUMBER(FIND("periton",C663)),ISNUMBER(FIND("intrascrot",C663))),"NA")</f>
        <v>0</v>
      </c>
      <c r="Y663" t="b">
        <f>IF(OR(Table1[[#This Row],[Rodents]],Table1[[#This Row],[Human]],Table1[[#This Row],[Pig]]),NOT(OR(Table1[[#This Row],[Inhaled/Intratracheal/intranasal]],Table1[[#This Row],[Dermal]],Table1[[#This Row],[Injected]])),"NA")</f>
        <v>1</v>
      </c>
      <c r="AA663" t="b">
        <f>OR(ISNUMBER(FIND("fish ",C663)),ISNUMBER(FIND("Fish ",C663)),ISNUMBER(FIND("aquatic",C663)),ISNUMBER(FIND("daphnids",C663)),ISNUMBER(FIND("Carcinus maenas",C663)),ISNUMBER(FIND("Daphnia",C663)),ISNUMBER(FIND("Ruditapes philippinarum",C663)),ISNUMBER(FIND("daphnia",C663)),ISNUMBER(FIND("marine",C663)),ISNUMBER(FIND("mussel",C663)),ISNUMBER(FIND("algae",C663)),ISNUMBER(FIND("Donax faba",C663)),ISNUMBER(FIND("estuarine",C663)),ISNUMBER(FIND("snail",C663)),ISNUMBER(FIND("Prorocentrum donghaiense",C663)) )</f>
        <v>0</v>
      </c>
      <c r="AB663" t="b">
        <f>OR(ISNUMBER(FIND(" rat ",C663)),ISNUMBER(FIND(" rats ",C663)),ISNUMBER(FIND(" Rats ",C663)),ISNUMBER(FIND(" Rat ",C663)),ISNUMBER(FIND(" rat.",C663)),ISNUMBER(FIND(" rats.",C663)),ISNUMBER(FIND("mouse",C663)),ISNUMBER(FIND("mice",C663)), ISNUMBER(FIND(" Mice",C663)))</f>
        <v>1</v>
      </c>
      <c r="AC663" t="b">
        <f>OR(ISNUMBER(FIND(" cell ",C663)),ISNUMBER(FIND("fibroblast",C663)),ISNUMBER(FIND("macrophage",C663)),ISNUMBER(FIND("epithelial",C663)),ISNUMBER(FIND("endothelial",C663)),ISNUMBER(FIND("neuron",C663)),ISNUMBER(FIND(" cells ",C663)),ISNUMBER(FIND("RBC",C663)),ISNUMBER(FIND("mitochond",C663)),ISNUMBER(FIND("adipocyte",C663)),ISNUMBER(FIND("osteo",C663)),ISNUMBER(FIND("keratin",C663)),ISNUMBER(FIND(" cell's ",C663)),ISNUMBER(FIND("eukary",C663)),ISNUMBER(FIND("sperm",C663)))</f>
        <v>0</v>
      </c>
      <c r="AD663" t="b">
        <f>OR(ISNUMBER(FIND("human",B663)),ISNUMBER(FIND("workers",B663)),ISNUMBER(FIND("workforces",B663)),ISNUMBER(FIND("occupational",B663)),ISNUMBER(FIND("Case report",B663)),ISNUMBER(FIND("Workplaces",B663)),ISNUMBER(FIND("worker",B663)))</f>
        <v>0</v>
      </c>
      <c r="AE663" t="b">
        <f>OR(ISNUMBER(FIND(" plant ",C663)),ISNUMBER(FIND("Plant ",C663)),ISNUMBER(FIND("tomato",C663)),ISNUMBER(FIND("plants",C663)),ISNUMBER(FIND("Plants",C663)),ISNUMBER(FIND("algae",C663)),ISNUMBER(FIND("lettuce",C663)),ISNUMBER(FIND("green gram sprouts ",C663)),ISNUMBER(FIND("Cucurbita pepo",C663)),ISNUMBER(FIND("bean ",C663)),ISNUMBER(FIND("chloroplast",C663)),ISNUMBER(FIND("chlorophyll",C663)),ISNUMBER(FIND("seedling",C663)),ISNUMBER(FIND("canola",C663)),ISNUMBER(FIND("shoot",C663)),ISNUMBER(FIND("photosynthes",C663)),ISNUMBER(FIND(" leaves ",C663)),,ISNUMBER(FIND("agriculture",C663)),ISNUMBER(FIND(" crops ",C663)))</f>
        <v>0</v>
      </c>
      <c r="AF663" t="b">
        <f>OR(ISNUMBER(FIND("bacteria",C663)),ISNUMBER(FIND("Bacteria",C663)),ISNUMBER(FIND("Bacterium",C663)),ISNUMBER(FIND("bacterium",C663)),ISNUMBER(FIND(" coli ",C663)))</f>
        <v>0</v>
      </c>
      <c r="AG663" t="b">
        <f>OR(ISNUMBER(FIND("fungi",C663)),ISNUMBER(FIND("Fungi",C663)),ISNUMBER(FIND("fungus",C663)),ISNUMBER(FIND("Fungus",C663)),ISNUMBER(FIND("mushroom",C663)),ISNUMBER(FIND("Mushroom",C663)),ISNUMBER(FIND(" mold ",C663)))</f>
        <v>0</v>
      </c>
      <c r="AH663" t="b">
        <f>OR(ISNUMBER(FIND("Pig ",C663)),ISNUMBER(FIND("pig ",C663)),ISNUMBER(FIND("Pigs ",C663)),ISNUMBER(FIND("pigs ",C663)))</f>
        <v>0</v>
      </c>
      <c r="AI663" t="b">
        <f>OR(ISNUMBER(FIND(" C. elegans",C663)),ISNUMBER(FIND("Caenorhabditis elegans",C663)),ISNUMBER(FIND("earthworms",C663)),ISNUMBER(FIND(" Ficopomatus enigmaticus",C663)),ISNUMBER(FIND("larva",C663)),ISNUMBER(FIND("Lumbriculus variegatus",C663)),ISNUMBER(FIND("nematode",C663)))</f>
        <v>0</v>
      </c>
      <c r="AJ663" t="b">
        <f>NOT(OR(AA663,AB663,AC663,AD663,AE663,AF663,AG663,AH663,AI663))</f>
        <v>0</v>
      </c>
      <c r="AL663" t="b">
        <f>OR(AA663,AB663,AD663,AE663,AF663,AG663,AH663,AI663)</f>
        <v>1</v>
      </c>
      <c r="AM663" t="b">
        <f>IF(Table1[[#This Row],[In vivo?]],IF(Table1[[#This Row],[Cell]],FALSE,TRUE),FALSE)</f>
        <v>1</v>
      </c>
      <c r="AN663" t="b">
        <f>AND(AC663,AL663)</f>
        <v>0</v>
      </c>
      <c r="AO663" t="b">
        <f>IF(Table1[[#This Row],[Cell]],IF(Table1[[#This Row],[In vivo?]],FALSE,TRUE),FALSE)</f>
        <v>0</v>
      </c>
      <c r="AP663" t="b">
        <f>NOT(OR(Table1[[#This Row],[In vivo?]],Table1[[#This Row],[Only in Cell]]))</f>
        <v>0</v>
      </c>
      <c r="AQ663" t="b">
        <f>IF(OR(Table1[[#This Row],[Rodents]],Table1[[#This Row],[Human]],Table1[[#This Row],[Pig]]),OR(ISNUMBER(FIND("pulmonary",C663)),ISNUMBER(FIND("lung",C663))),"NA")</f>
        <v>0</v>
      </c>
      <c r="AR663" t="b">
        <f>IF(OR(Table1[[#This Row],[Rodents]],Table1[[#This Row],[Human]],Table1[[#This Row],[Pig]]),OR(ISNUMBER(FIND("skin",C663)),ISNUMBER(FIND("dermal",C663))),"NA")</f>
        <v>0</v>
      </c>
      <c r="AS663" t="b">
        <f>IF(OR(Table1[[#This Row],[Rodents]],Table1[[#This Row],[Human]],Table1[[#This Row],[Pig]]),OR(ISNUMBER(FIND("liver",C663)),ISNUMBER(FIND("hepat",C663))),"NA")</f>
        <v>0</v>
      </c>
      <c r="AT663" t="b">
        <f>IF(OR(Table1[[#This Row],[Rodents]],Table1[[#This Row],[Human]],Table1[[#This Row],[Pig]]),OR(ISNUMBER(FIND("kidney",C663)),ISNUMBER(FIND("neph",C663))),"NA")</f>
        <v>0</v>
      </c>
      <c r="AU663" t="b">
        <f>IF(OR(Table1[[#This Row],[Rodents]],Table1[[#This Row],[Human]],Table1[[#This Row],[Pig]]),OR(ISNUMBER(FIND("brain",C663)),ISNUMBER(FIND("neur",C663)),ISNUMBER(FIND("nerv",C663))),"NA")</f>
        <v>0</v>
      </c>
      <c r="AV663" t="b">
        <f>IF(OR(Table1[[#This Row],[Rodents]],Table1[[#This Row],[Human]],Table1[[#This Row],[Pig]]),OR(ISNUMBER(FIND("heart",C663)),ISNUMBER(FIND("cardi",C663))),"NA")</f>
        <v>0</v>
      </c>
      <c r="AW663" t="b">
        <f>IF(OR(Table1[[#This Row],[Rodents]],Table1[[#This Row],[Human]],Table1[[#This Row],[Pig]]),OR(ISNUMBER(FIND("gastro",C663)),ISNUMBER(FIND("intesti",C663)),ISNUMBER(FIND("stomach",C663))),"NA")</f>
        <v>0</v>
      </c>
      <c r="AX663" t="b">
        <f>IF(OR(Table1[[#This Row],[Rodents]],Table1[[#This Row],[Human]],Table1[[#This Row],[Pig]]),NOT(OR(AQ663,AR663,AS663,AT663,AU663,AV663,AW663)),"NA")</f>
        <v>1</v>
      </c>
      <c r="AY663" t="b">
        <f>OR(ISNUMBER(FIND("SWCNT",C663)),ISNUMBER(FIND("SWNT",C663)),ISNUMBER(FIND("single-wall",C663)),ISNUMBER(FIND("single wall",C663)),ISNUMBER(FIND("Single wall",C663)),ISNUMBER(FIND("Single-wall",C663)),ISNUMBER(FIND("SWCNT",B663)),ISNUMBER(FIND("SWNT",B663)),ISNUMBER(FIND("single-wall",B663)),ISNUMBER(FIND("single wall",B663)),ISNUMBER(FIND("Single-wall",B663)),ISNUMBER(FIND("Single wall",B663)))</f>
        <v>0</v>
      </c>
      <c r="AZ663" t="b">
        <f>OR(ISNUMBER(FIND("MWCNT",C663)),ISNUMBER(FIND("MWNT",C663)),ISNUMBER(FIND("multi-wall",C663)),ISNUMBER(FIND("multi wall",C663)),ISNUMBER(FIND("multiwall",C663)),ISNUMBER(FIND("Multi-wall",C663)),ISNUMBER(FIND("Multi wall",C663)),ISNUMBER(FIND("Multiwall",C663)),ISNUMBER(FIND("MWCNT",B663)),ISNUMBER(FIND("MWNT",B663)),ISNUMBER(FIND("multi-wall",B663)),ISNUMBER(FIND("multi wall",B663)),ISNUMBER(FIND("multiwall",B663)),ISNUMBER(FIND("Multi-wall",B663)),ISNUMBER(FIND("Multi wall",B663)),ISNUMBER(FIND("Multiwall",B663)),ISNUMBER(FIND("Double-wall",B663)),ISNUMBER(FIND("Double wall",B663)),ISNUMBER(FIND("Doublewall",B663)),ISNUMBER(FIND("double-wall",B663)),ISNUMBER(FIND("double wall",B663)),ISNUMBER(FIND("doublewall",B663)))</f>
        <v>0</v>
      </c>
      <c r="BA663" t="b">
        <f>AND(Table1[[#This Row],[SWCNT]],Table1[[#This Row],[MWCNT]])</f>
        <v>0</v>
      </c>
      <c r="BB663" t="b">
        <f>IF(Table1[[#This Row],[SWCNT]]=TRUE,FALSE,IF(Table1[[#This Row],[MWCNT]]=TRUE,FALSE,TRUE))</f>
        <v>1</v>
      </c>
      <c r="BC663" s="18"/>
    </row>
    <row r="664" spans="1:55" ht="277.5">
      <c r="A664" t="s">
        <v>985</v>
      </c>
      <c r="B664" s="2" t="s">
        <v>986</v>
      </c>
      <c r="C664" s="16" t="s">
        <v>987</v>
      </c>
      <c r="D664" s="17" t="s">
        <v>181</v>
      </c>
      <c r="E664" s="2">
        <v>2020</v>
      </c>
      <c r="F664" t="b">
        <f>OR(ISNUMBER(FIND("cytotoxic",C664)),ISNUMBER(FIND("Cytotoxic",C664)),ISNUMBER(FIND("cellular toxicity",C664)),ISNUMBER(FIND("cell death",C664)),ISNUMBER(FIND("viable",C664)),ISNUMBER(FIND("phytotoxic",C664)),ISNUMBER(FIND("acute toxicity",C664)),ISNUMBER(FIND("MTT",C664)),ISNUMBER(FIND("survival",C664)),ISNUMBER(FIND("prolifer",C664)),ISNUMBER(FIND("apoptosis",C664)),ISNUMBER(FIND("neurotoxic",C664)),ISNUMBER(FIND("  lysis ",C664)),ISNUMBER(FIND("necrosis",C664)),ISNUMBER(FIND("cellular death",C664))*3,ISNUMBER(FIND("LDH",C664)),ISNUMBER(FIND("Acute toxicity",C664)))</f>
        <v>1</v>
      </c>
      <c r="G664" t="b">
        <f>OR(ISNUMBER(FIND("genotoxic",C664)),ISNUMBER(FIND("genotoxicity",C664)),ISNUMBER(FIND("DNA damage",C664)),ISNUMBER(FIND("DNA",C664)),ISNUMBER(FIND("RNA",C664)),ISNUMBER(FIND("mesothelioma",C664)),ISNUMBER(FIND("carcino",C664)),ISNUMBER(FIND("mutagen",C664)),ISNUMBER(FIND("genetic",C664)))</f>
        <v>1</v>
      </c>
      <c r="H664" t="b">
        <f>OR(ISNUMBER(FIND("inflammatory",C664)),ISNUMBER(FIND("inflamm",C664)))</f>
        <v>0</v>
      </c>
      <c r="I664" t="b">
        <f>OR(ISNUMBER(FIND("immune",C664)),ISNUMBER(FIND("immunological",C664)),ISNUMBER(FIND("interleuk",C664)),ISNUMBER(FIND("platelet activation",C664)),ISNUMBER(FIND("monocyte",C664)),ISNUMBER(FIND("leukocyte",C664)),ISNUMBER(FIND("cytokine",C664)),ISNUMBER(FIND("CD4",C664)),ISNUMBER(FIND("CD8",C664)),ISNUMBER(FIND("T-cell",C664)))</f>
        <v>0</v>
      </c>
      <c r="J664" t="b">
        <f>OR(ISNUMBER(FIND("reactive oxygen",C664)),ISNUMBER(FIND("ROS",C664)),ISNUMBER(FIND("free radical",C664)),ISNUMBER(FIND("oxidative stress",C664)),ISNUMBER(FIND("peroxid",C664)),ISNUMBER(FIND("oxidative",C664)),ISNUMBER(FIND("antioxid",C664)))</f>
        <v>1</v>
      </c>
      <c r="K664" t="b">
        <f>OR(ISNUMBER(FIND("autophag",C664)))</f>
        <v>0</v>
      </c>
      <c r="L664" t="b">
        <f>OR(ISNUMBER(FIND("morpholog",C664)))</f>
        <v>0</v>
      </c>
      <c r="M664" t="b">
        <f>OR(ISNUMBER(FIND("fibrosis",C664)),ISNUMBER(FIND("Fibrosis",C664)),ISNUMBER(FIND("fibrot",C664)))</f>
        <v>0</v>
      </c>
      <c r="N664" t="b">
        <f>OR(ISNUMBER(FIND("offspring",C664)),ISNUMBER(FIND("Parental",C664)),ISNUMBER(FIND("parental",C664)),ISNUMBER(FIND("germline",C664)),ISNUMBER(FIND("reproduc",C664)),ISNUMBER(FIND("embryo",C664)))</f>
        <v>0</v>
      </c>
      <c r="O664" t="b">
        <f>OR(ISNUMBER(FIND("metabol",C664)),ISNUMBER(FIND("Metabol",C664)),ISNUMBER(FIND("digest",C664)),ISNUMBER(FIND("mitochon",C664)))</f>
        <v>1</v>
      </c>
      <c r="P664" t="b">
        <f>OR(ISNUMBER(FIND("ecotox",C664)),ISNUMBER(FIND("Ecotox",B664)),ISNUMBER(FIND("ecotox",B664)),ISNUMBER(FIND("Ecotox",C664)))</f>
        <v>0</v>
      </c>
      <c r="Q664" t="b">
        <f>OR(ISNUMBER(FIND("Bioaccum",C664)),ISNUMBER(FIND("bioaccum",C664)),ISNUMBER(FIND("accum",C664)))</f>
        <v>0</v>
      </c>
      <c r="R664" t="b">
        <f>OR(ISNUMBER(FIND("Occupation",C664)),ISNUMBER(FIND("occupation",C664)),ISNUMBER(FIND("worker",C664)),ISNUMBER(FIND("workforce",C664)))</f>
        <v>1</v>
      </c>
      <c r="S664" t="b">
        <f>NOT(OR(F664,G664,H664,I664,J664,K664,L664,M664,N664,O664,P664,Q664,R664))</f>
        <v>0</v>
      </c>
      <c r="U664" t="b">
        <f>OR(Table1[[#This Row],[Inflammation]],Table1[[#This Row],[Immune]])</f>
        <v>0</v>
      </c>
      <c r="V664" t="str">
        <f>IF(OR(Table1[[#This Row],[Rodents]],Table1[[#This Row],[Human]],Table1[[#This Row],[Pig]]),OR(ISNUMBER(FIND("intratrach",C664)),ISNUMBER(FIND("nasal ",C664)),ISNUMBER(FIND("instill",C664))),"NA")</f>
        <v>NA</v>
      </c>
      <c r="W664" t="str">
        <f>IF(OR(Table1[[#This Row],[Rodents]],Table1[[#This Row],[Human]],Table1[[#This Row],[Pig]]),OR(ISNUMBER(FIND("dermal",C664)),ISNUMBER(FIND("skin ",C664))),"NA")</f>
        <v>NA</v>
      </c>
      <c r="X664" t="str">
        <f>IF(OR(Table1[[#This Row],[Rodents]],Table1[[#This Row],[Human]],Table1[[#This Row],[Pig]]),OR(ISNUMBER(FIND("injected",C664)),ISNUMBER(FIND("periton",C664)),ISNUMBER(FIND("intrascrot",C664))),"NA")</f>
        <v>NA</v>
      </c>
      <c r="Y664" t="str">
        <f>IF(OR(Table1[[#This Row],[Rodents]],Table1[[#This Row],[Human]],Table1[[#This Row],[Pig]]),NOT(OR(Table1[[#This Row],[Inhaled/Intratracheal/intranasal]],Table1[[#This Row],[Dermal]],Table1[[#This Row],[Injected]])),"NA")</f>
        <v>NA</v>
      </c>
      <c r="AA664" t="b">
        <f>OR(ISNUMBER(FIND("fish ",C664)),ISNUMBER(FIND("Fish ",C664)),ISNUMBER(FIND("aquatic",C664)),ISNUMBER(FIND("daphnids",C664)),ISNUMBER(FIND("Carcinus maenas",C664)),ISNUMBER(FIND("Daphnia",C664)),ISNUMBER(FIND("Ruditapes philippinarum",C664)),ISNUMBER(FIND("daphnia",C664)),ISNUMBER(FIND("marine",C664)),ISNUMBER(FIND("mussel",C664)),ISNUMBER(FIND("algae",C664)),ISNUMBER(FIND("Donax faba",C664)),ISNUMBER(FIND("estuarine",C664)),ISNUMBER(FIND("snail",C664)),ISNUMBER(FIND("Prorocentrum donghaiense",C664)) )</f>
        <v>0</v>
      </c>
      <c r="AB664" t="b">
        <f>OR(ISNUMBER(FIND(" rat ",C664)),ISNUMBER(FIND(" rats ",C664)),ISNUMBER(FIND(" Rats ",C664)),ISNUMBER(FIND(" Rat ",C664)),ISNUMBER(FIND(" rat.",C664)),ISNUMBER(FIND(" rats.",C664)),ISNUMBER(FIND("mouse",C664)),ISNUMBER(FIND("mice",C664)), ISNUMBER(FIND(" Mice",C664)))</f>
        <v>0</v>
      </c>
      <c r="AC664" t="b">
        <f>OR(ISNUMBER(FIND(" cell ",C664)),ISNUMBER(FIND("fibroblast",C664)),ISNUMBER(FIND("macrophage",C664)),ISNUMBER(FIND("epithelial",C664)),ISNUMBER(FIND("endothelial",C664)),ISNUMBER(FIND("neuron",C664)),ISNUMBER(FIND(" cells ",C664)),ISNUMBER(FIND("RBC",C664)),ISNUMBER(FIND("mitochond",C664)),ISNUMBER(FIND("adipocyte",C664)),ISNUMBER(FIND("osteo",C664)),ISNUMBER(FIND("keratin",C664)),ISNUMBER(FIND(" cell's ",C664)),ISNUMBER(FIND("eukary",C664)),ISNUMBER(FIND("sperm",C664)))</f>
        <v>1</v>
      </c>
      <c r="AD664" t="b">
        <f>OR(ISNUMBER(FIND("human",B664)),ISNUMBER(FIND("workers",B664)),ISNUMBER(FIND("workforces",B664)),ISNUMBER(FIND("occupational",B664)),ISNUMBER(FIND("Case report",B664)),ISNUMBER(FIND("Workplaces",B664)),ISNUMBER(FIND("worker",B664)))</f>
        <v>0</v>
      </c>
      <c r="AE664" t="b">
        <f>OR(ISNUMBER(FIND(" plant ",C664)),ISNUMBER(FIND("Plant ",C664)),ISNUMBER(FIND("tomato",C664)),ISNUMBER(FIND("plants",C664)),ISNUMBER(FIND("Plants",C664)),ISNUMBER(FIND("algae",C664)),ISNUMBER(FIND("lettuce",C664)),ISNUMBER(FIND("green gram sprouts ",C664)),ISNUMBER(FIND("Cucurbita pepo",C664)),ISNUMBER(FIND("bean ",C664)),ISNUMBER(FIND("chloroplast",C664)),ISNUMBER(FIND("chlorophyll",C664)),ISNUMBER(FIND("seedling",C664)),ISNUMBER(FIND("canola",C664)),ISNUMBER(FIND("shoot",C664)),ISNUMBER(FIND("photosynthes",C664)),ISNUMBER(FIND(" leaves ",C664)),,ISNUMBER(FIND("agriculture",C664)),ISNUMBER(FIND(" crops ",C664)))</f>
        <v>0</v>
      </c>
      <c r="AF664" t="b">
        <f>OR(ISNUMBER(FIND("bacteria",C664)),ISNUMBER(FIND("Bacteria",C664)),ISNUMBER(FIND("Bacterium",C664)),ISNUMBER(FIND("bacterium",C664)),ISNUMBER(FIND(" coli ",C664)))</f>
        <v>0</v>
      </c>
      <c r="AG664" t="b">
        <f>OR(ISNUMBER(FIND("fungi",C664)),ISNUMBER(FIND("Fungi",C664)),ISNUMBER(FIND("fungus",C664)),ISNUMBER(FIND("Fungus",C664)),ISNUMBER(FIND("mushroom",C664)),ISNUMBER(FIND("Mushroom",C664)),ISNUMBER(FIND(" mold ",C664)))</f>
        <v>0</v>
      </c>
      <c r="AH664" t="b">
        <f>OR(ISNUMBER(FIND("Pig ",C664)),ISNUMBER(FIND("pig ",C664)),ISNUMBER(FIND("Pigs ",C664)),ISNUMBER(FIND("pigs ",C664)))</f>
        <v>0</v>
      </c>
      <c r="AI664" t="b">
        <f>OR(ISNUMBER(FIND(" C. elegans",C664)),ISNUMBER(FIND("Caenorhabditis elegans",C664)),ISNUMBER(FIND("earthworms",C664)),ISNUMBER(FIND(" Ficopomatus enigmaticus",C664)),ISNUMBER(FIND("larva",C664)),ISNUMBER(FIND("Lumbriculus variegatus",C664)),ISNUMBER(FIND("nematode",C664)))</f>
        <v>0</v>
      </c>
      <c r="AJ664" t="b">
        <f>NOT(OR(AA664,AB664,AC664,AD664,AE664,AF664,AG664,AH664,AI664))</f>
        <v>0</v>
      </c>
      <c r="AL664" t="b">
        <f>OR(AA664,AB664,AD664,AE664,AF664,AG664,AH664,AI664)</f>
        <v>0</v>
      </c>
      <c r="AM664" t="b">
        <f>IF(Table1[[#This Row],[In vivo?]],IF(Table1[[#This Row],[Cell]],FALSE,TRUE),FALSE)</f>
        <v>0</v>
      </c>
      <c r="AN664" t="b">
        <f>AND(AC664,AL664)</f>
        <v>0</v>
      </c>
      <c r="AO664" t="b">
        <f>IF(Table1[[#This Row],[Cell]],IF(Table1[[#This Row],[In vivo?]],FALSE,TRUE),FALSE)</f>
        <v>1</v>
      </c>
      <c r="AP664" t="b">
        <f>NOT(OR(Table1[[#This Row],[In vivo?]],Table1[[#This Row],[Only in Cell]]))</f>
        <v>0</v>
      </c>
      <c r="AQ664" t="str">
        <f>IF(OR(Table1[[#This Row],[Rodents]],Table1[[#This Row],[Human]],Table1[[#This Row],[Pig]]),OR(ISNUMBER(FIND("pulmonary",C664)),ISNUMBER(FIND("lung",C664))),"NA")</f>
        <v>NA</v>
      </c>
      <c r="AR664" t="str">
        <f>IF(OR(Table1[[#This Row],[Rodents]],Table1[[#This Row],[Human]],Table1[[#This Row],[Pig]]),OR(ISNUMBER(FIND("skin",C664)),ISNUMBER(FIND("dermal",C664))),"NA")</f>
        <v>NA</v>
      </c>
      <c r="AS664" t="str">
        <f>IF(OR(Table1[[#This Row],[Rodents]],Table1[[#This Row],[Human]],Table1[[#This Row],[Pig]]),OR(ISNUMBER(FIND("liver",C664)),ISNUMBER(FIND("hepat",C664))),"NA")</f>
        <v>NA</v>
      </c>
      <c r="AT664" t="str">
        <f>IF(OR(Table1[[#This Row],[Rodents]],Table1[[#This Row],[Human]],Table1[[#This Row],[Pig]]),OR(ISNUMBER(FIND("kidney",C664)),ISNUMBER(FIND("neph",C664))),"NA")</f>
        <v>NA</v>
      </c>
      <c r="AU664" t="str">
        <f>IF(OR(Table1[[#This Row],[Rodents]],Table1[[#This Row],[Human]],Table1[[#This Row],[Pig]]),OR(ISNUMBER(FIND("brain",C664)),ISNUMBER(FIND("neur",C664)),ISNUMBER(FIND("nerv",C664))),"NA")</f>
        <v>NA</v>
      </c>
      <c r="AV664" t="str">
        <f>IF(OR(Table1[[#This Row],[Rodents]],Table1[[#This Row],[Human]],Table1[[#This Row],[Pig]]),OR(ISNUMBER(FIND("heart",C664)),ISNUMBER(FIND("cardi",C664))),"NA")</f>
        <v>NA</v>
      </c>
      <c r="AW664" t="str">
        <f>IF(OR(Table1[[#This Row],[Rodents]],Table1[[#This Row],[Human]],Table1[[#This Row],[Pig]]),OR(ISNUMBER(FIND("gastro",C664)),ISNUMBER(FIND("intesti",C664)),ISNUMBER(FIND("stomach",C664))),"NA")</f>
        <v>NA</v>
      </c>
      <c r="AX664" t="str">
        <f>IF(OR(Table1[[#This Row],[Rodents]],Table1[[#This Row],[Human]],Table1[[#This Row],[Pig]]),NOT(OR(AQ664,AR664,AS664,AT664,AU664,AV664,AW664)),"NA")</f>
        <v>NA</v>
      </c>
      <c r="AY664" t="b">
        <f>OR(ISNUMBER(FIND("SWCNT",C664)),ISNUMBER(FIND("SWNT",C664)),ISNUMBER(FIND("single-wall",C664)),ISNUMBER(FIND("single wall",C664)),ISNUMBER(FIND("Single wall",C664)),ISNUMBER(FIND("Single-wall",C664)),ISNUMBER(FIND("SWCNT",B664)),ISNUMBER(FIND("SWNT",B664)),ISNUMBER(FIND("single-wall",B664)),ISNUMBER(FIND("single wall",B664)),ISNUMBER(FIND("Single-wall",B664)),ISNUMBER(FIND("Single wall",B664)))</f>
        <v>0</v>
      </c>
      <c r="AZ664" t="b">
        <f>OR(ISNUMBER(FIND("MWCNT",C664)),ISNUMBER(FIND("MWNT",C664)),ISNUMBER(FIND("multi-wall",C664)),ISNUMBER(FIND("multi wall",C664)),ISNUMBER(FIND("multiwall",C664)),ISNUMBER(FIND("Multi-wall",C664)),ISNUMBER(FIND("Multi wall",C664)),ISNUMBER(FIND("Multiwall",C664)),ISNUMBER(FIND("MWCNT",B664)),ISNUMBER(FIND("MWNT",B664)),ISNUMBER(FIND("multi-wall",B664)),ISNUMBER(FIND("multi wall",B664)),ISNUMBER(FIND("multiwall",B664)),ISNUMBER(FIND("Multi-wall",B664)),ISNUMBER(FIND("Multi wall",B664)),ISNUMBER(FIND("Multiwall",B664)),ISNUMBER(FIND("Double-wall",B664)),ISNUMBER(FIND("Double wall",B664)),ISNUMBER(FIND("Doublewall",B664)),ISNUMBER(FIND("double-wall",B664)),ISNUMBER(FIND("double wall",B664)),ISNUMBER(FIND("doublewall",B664)))</f>
        <v>0</v>
      </c>
      <c r="BA664" t="b">
        <f>AND(Table1[[#This Row],[SWCNT]],Table1[[#This Row],[MWCNT]])</f>
        <v>0</v>
      </c>
      <c r="BB664" t="b">
        <f>IF(Table1[[#This Row],[SWCNT]]=TRUE,FALSE,IF(Table1[[#This Row],[MWCNT]]=TRUE,FALSE,TRUE))</f>
        <v>1</v>
      </c>
      <c r="BC664" s="18"/>
    </row>
    <row r="665" spans="1:55" ht="277.5">
      <c r="A665" t="s">
        <v>994</v>
      </c>
      <c r="B665" s="2" t="s">
        <v>995</v>
      </c>
      <c r="C665" s="16" t="s">
        <v>996</v>
      </c>
      <c r="D665" s="17" t="s">
        <v>42</v>
      </c>
      <c r="E665" s="2">
        <v>2020</v>
      </c>
      <c r="F665" t="b">
        <f>OR(ISNUMBER(FIND("cytotoxic",C665)),ISNUMBER(FIND("Cytotoxic",C665)),ISNUMBER(FIND("cellular toxicity",C665)),ISNUMBER(FIND("cell death",C665)),ISNUMBER(FIND("viable",C665)),ISNUMBER(FIND("phytotoxic",C665)),ISNUMBER(FIND("acute toxicity",C665)),ISNUMBER(FIND("MTT",C665)),ISNUMBER(FIND("survival",C665)),ISNUMBER(FIND("prolifer",C665)),ISNUMBER(FIND("apoptosis",C665)),ISNUMBER(FIND("neurotoxic",C665)),ISNUMBER(FIND("  lysis ",C665)),ISNUMBER(FIND("necrosis",C665)),ISNUMBER(FIND("cellular death",C665))*3,ISNUMBER(FIND("LDH",C665)),ISNUMBER(FIND("Acute toxicity",C665)))</f>
        <v>1</v>
      </c>
      <c r="G665" t="b">
        <f>OR(ISNUMBER(FIND("genotoxic",C665)),ISNUMBER(FIND("genotoxicity",C665)),ISNUMBER(FIND("DNA damage",C665)),ISNUMBER(FIND("DNA",C665)),ISNUMBER(FIND("RNA",C665)),ISNUMBER(FIND("mesothelioma",C665)),ISNUMBER(FIND("carcino",C665)),ISNUMBER(FIND("mutagen",C665)),ISNUMBER(FIND("genetic",C665)))</f>
        <v>1</v>
      </c>
      <c r="H665" t="b">
        <f>OR(ISNUMBER(FIND("inflammatory",C665)),ISNUMBER(FIND("inflamm",C665)))</f>
        <v>0</v>
      </c>
      <c r="I665" t="b">
        <f>OR(ISNUMBER(FIND("immune",C665)),ISNUMBER(FIND("immunological",C665)),ISNUMBER(FIND("interleuk",C665)),ISNUMBER(FIND("platelet activation",C665)),ISNUMBER(FIND("monocyte",C665)),ISNUMBER(FIND("leukocyte",C665)),ISNUMBER(FIND("cytokine",C665)),ISNUMBER(FIND("CD4",C665)),ISNUMBER(FIND("CD8",C665)),ISNUMBER(FIND("T-cell",C665)))</f>
        <v>0</v>
      </c>
      <c r="J665" t="b">
        <f>OR(ISNUMBER(FIND("reactive oxygen",C665)),ISNUMBER(FIND("ROS",C665)),ISNUMBER(FIND("free radical",C665)),ISNUMBER(FIND("oxidative stress",C665)),ISNUMBER(FIND("peroxid",C665)),ISNUMBER(FIND("oxidative",C665)),ISNUMBER(FIND("antioxid",C665)))</f>
        <v>1</v>
      </c>
      <c r="K665" t="b">
        <f>OR(ISNUMBER(FIND("autophag",C665)))</f>
        <v>0</v>
      </c>
      <c r="L665" t="b">
        <f>OR(ISNUMBER(FIND("morpholog",C665)))</f>
        <v>0</v>
      </c>
      <c r="M665" t="b">
        <f>OR(ISNUMBER(FIND("fibrosis",C665)),ISNUMBER(FIND("Fibrosis",C665)),ISNUMBER(FIND("fibrot",C665)))</f>
        <v>0</v>
      </c>
      <c r="N665" t="b">
        <f>OR(ISNUMBER(FIND("offspring",C665)),ISNUMBER(FIND("Parental",C665)),ISNUMBER(FIND("parental",C665)),ISNUMBER(FIND("germline",C665)),ISNUMBER(FIND("reproduc",C665)),ISNUMBER(FIND("embryo",C665)))</f>
        <v>0</v>
      </c>
      <c r="O665" t="b">
        <f>OR(ISNUMBER(FIND("metabol",C665)),ISNUMBER(FIND("Metabol",C665)),ISNUMBER(FIND("digest",C665)),ISNUMBER(FIND("mitochon",C665)))</f>
        <v>0</v>
      </c>
      <c r="P665" t="b">
        <f>OR(ISNUMBER(FIND("ecotox",C665)),ISNUMBER(FIND("Ecotox",B665)),ISNUMBER(FIND("ecotox",B665)),ISNUMBER(FIND("Ecotox",C665)))</f>
        <v>0</v>
      </c>
      <c r="Q665" t="b">
        <f>OR(ISNUMBER(FIND("Bioaccum",C665)),ISNUMBER(FIND("bioaccum",C665)),ISNUMBER(FIND("accum",C665)))</f>
        <v>1</v>
      </c>
      <c r="R665" t="b">
        <f>OR(ISNUMBER(FIND("Occupation",C665)),ISNUMBER(FIND("occupation",C665)),ISNUMBER(FIND("worker",C665)),ISNUMBER(FIND("workforce",C665)))</f>
        <v>0</v>
      </c>
      <c r="S665" t="b">
        <f>NOT(OR(F665,G665,H665,I665,J665,K665,L665,M665,N665,O665,P665,Q665,R665))</f>
        <v>0</v>
      </c>
      <c r="U665" t="b">
        <f>OR(Table1[[#This Row],[Inflammation]],Table1[[#This Row],[Immune]])</f>
        <v>0</v>
      </c>
      <c r="V665" t="str">
        <f>IF(OR(Table1[[#This Row],[Rodents]],Table1[[#This Row],[Human]],Table1[[#This Row],[Pig]]),OR(ISNUMBER(FIND("intratrach",C665)),ISNUMBER(FIND("nasal ",C665)),ISNUMBER(FIND("instill",C665))),"NA")</f>
        <v>NA</v>
      </c>
      <c r="W665" t="str">
        <f>IF(OR(Table1[[#This Row],[Rodents]],Table1[[#This Row],[Human]],Table1[[#This Row],[Pig]]),OR(ISNUMBER(FIND("dermal",C665)),ISNUMBER(FIND("skin ",C665))),"NA")</f>
        <v>NA</v>
      </c>
      <c r="X665" t="str">
        <f>IF(OR(Table1[[#This Row],[Rodents]],Table1[[#This Row],[Human]],Table1[[#This Row],[Pig]]),OR(ISNUMBER(FIND("injected",C665)),ISNUMBER(FIND("periton",C665)),ISNUMBER(FIND("intrascrot",C665))),"NA")</f>
        <v>NA</v>
      </c>
      <c r="Y665" t="str">
        <f>IF(OR(Table1[[#This Row],[Rodents]],Table1[[#This Row],[Human]],Table1[[#This Row],[Pig]]),NOT(OR(Table1[[#This Row],[Inhaled/Intratracheal/intranasal]],Table1[[#This Row],[Dermal]],Table1[[#This Row],[Injected]])),"NA")</f>
        <v>NA</v>
      </c>
      <c r="AA665" t="b">
        <f>OR(ISNUMBER(FIND("fish ",C665)),ISNUMBER(FIND("Fish ",C665)),ISNUMBER(FIND("aquatic",C665)),ISNUMBER(FIND("daphnids",C665)),ISNUMBER(FIND("Carcinus maenas",C665)),ISNUMBER(FIND("Daphnia",C665)),ISNUMBER(FIND("Ruditapes philippinarum",C665)),ISNUMBER(FIND("daphnia",C665)),ISNUMBER(FIND("marine",C665)),ISNUMBER(FIND("mussel",C665)),ISNUMBER(FIND("algae",C665)),ISNUMBER(FIND("Donax faba",C665)),ISNUMBER(FIND("estuarine",C665)),ISNUMBER(FIND("snail",C665)),ISNUMBER(FIND("Prorocentrum donghaiense",C665)) )</f>
        <v>0</v>
      </c>
      <c r="AB665" t="b">
        <f>OR(ISNUMBER(FIND(" rat ",C665)),ISNUMBER(FIND(" rats ",C665)),ISNUMBER(FIND(" Rats ",C665)),ISNUMBER(FIND(" Rat ",C665)),ISNUMBER(FIND(" rat.",C665)),ISNUMBER(FIND(" rats.",C665)),ISNUMBER(FIND("mouse",C665)),ISNUMBER(FIND("mice",C665)), ISNUMBER(FIND(" Mice",C665)))</f>
        <v>0</v>
      </c>
      <c r="AC665" t="b">
        <f>OR(ISNUMBER(FIND(" cell ",C665)),ISNUMBER(FIND("fibroblast",C665)),ISNUMBER(FIND("macrophage",C665)),ISNUMBER(FIND("epithelial",C665)),ISNUMBER(FIND("endothelial",C665)),ISNUMBER(FIND("neuron",C665)),ISNUMBER(FIND(" cells ",C665)),ISNUMBER(FIND("RBC",C665)),ISNUMBER(FIND("mitochond",C665)),ISNUMBER(FIND("adipocyte",C665)),ISNUMBER(FIND("osteo",C665)),ISNUMBER(FIND("keratin",C665)),ISNUMBER(FIND(" cell's ",C665)),ISNUMBER(FIND("eukary",C665)),ISNUMBER(FIND("sperm",C665)))</f>
        <v>1</v>
      </c>
      <c r="AD665" t="b">
        <f>OR(ISNUMBER(FIND("human",B665)),ISNUMBER(FIND("workers",B665)),ISNUMBER(FIND("workforces",B665)),ISNUMBER(FIND("occupational",B665)),ISNUMBER(FIND("Case report",B665)),ISNUMBER(FIND("Workplaces",B665)),ISNUMBER(FIND("worker",B665)))</f>
        <v>0</v>
      </c>
      <c r="AE665" t="b">
        <f>OR(ISNUMBER(FIND(" plant ",C665)),ISNUMBER(FIND("Plant ",C665)),ISNUMBER(FIND("tomato",C665)),ISNUMBER(FIND("plants",C665)),ISNUMBER(FIND("Plants",C665)),ISNUMBER(FIND("algae",C665)),ISNUMBER(FIND("lettuce",C665)),ISNUMBER(FIND("green gram sprouts ",C665)),ISNUMBER(FIND("Cucurbita pepo",C665)),ISNUMBER(FIND("bean ",C665)),ISNUMBER(FIND("chloroplast",C665)),ISNUMBER(FIND("chlorophyll",C665)),ISNUMBER(FIND("seedling",C665)),ISNUMBER(FIND("canola",C665)),ISNUMBER(FIND("shoot",C665)),ISNUMBER(FIND("photosynthes",C665)),ISNUMBER(FIND(" leaves ",C665)),,ISNUMBER(FIND("agriculture",C665)),ISNUMBER(FIND(" crops ",C665)))</f>
        <v>0</v>
      </c>
      <c r="AF665" t="b">
        <f>OR(ISNUMBER(FIND("bacteria",C665)),ISNUMBER(FIND("Bacteria",C665)),ISNUMBER(FIND("Bacterium",C665)),ISNUMBER(FIND("bacterium",C665)),ISNUMBER(FIND(" coli ",C665)))</f>
        <v>0</v>
      </c>
      <c r="AG665" t="b">
        <f>OR(ISNUMBER(FIND("fungi",C665)),ISNUMBER(FIND("Fungi",C665)),ISNUMBER(FIND("fungus",C665)),ISNUMBER(FIND("Fungus",C665)),ISNUMBER(FIND("mushroom",C665)),ISNUMBER(FIND("Mushroom",C665)),ISNUMBER(FIND(" mold ",C665)))</f>
        <v>0</v>
      </c>
      <c r="AH665" t="b">
        <f>OR(ISNUMBER(FIND("Pig ",C665)),ISNUMBER(FIND("pig ",C665)),ISNUMBER(FIND("Pigs ",C665)),ISNUMBER(FIND("pigs ",C665)))</f>
        <v>0</v>
      </c>
      <c r="AI665" t="b">
        <f>OR(ISNUMBER(FIND(" C. elegans",C665)),ISNUMBER(FIND("Caenorhabditis elegans",C665)),ISNUMBER(FIND("earthworms",C665)),ISNUMBER(FIND(" Ficopomatus enigmaticus",C665)),ISNUMBER(FIND("larva",C665)),ISNUMBER(FIND("Lumbriculus variegatus",C665)),ISNUMBER(FIND("nematode",C665)))</f>
        <v>0</v>
      </c>
      <c r="AJ665" t="b">
        <f>NOT(OR(AA665,AB665,AC665,AD665,AE665,AF665,AG665,AH665,AI665))</f>
        <v>0</v>
      </c>
      <c r="AL665" t="b">
        <f>OR(AA665,AB665,AD665,AE665,AF665,AG665,AH665,AI665)</f>
        <v>0</v>
      </c>
      <c r="AM665" t="b">
        <f>IF(Table1[[#This Row],[In vivo?]],IF(Table1[[#This Row],[Cell]],FALSE,TRUE),FALSE)</f>
        <v>0</v>
      </c>
      <c r="AN665" t="b">
        <f>AND(AC665,AL665)</f>
        <v>0</v>
      </c>
      <c r="AO665" t="b">
        <f>IF(Table1[[#This Row],[Cell]],IF(Table1[[#This Row],[In vivo?]],FALSE,TRUE),FALSE)</f>
        <v>1</v>
      </c>
      <c r="AP665" t="b">
        <f>NOT(OR(Table1[[#This Row],[In vivo?]],Table1[[#This Row],[Only in Cell]]))</f>
        <v>0</v>
      </c>
      <c r="AQ665" t="str">
        <f>IF(OR(Table1[[#This Row],[Rodents]],Table1[[#This Row],[Human]],Table1[[#This Row],[Pig]]),OR(ISNUMBER(FIND("pulmonary",C665)),ISNUMBER(FIND("lung",C665))),"NA")</f>
        <v>NA</v>
      </c>
      <c r="AR665" t="str">
        <f>IF(OR(Table1[[#This Row],[Rodents]],Table1[[#This Row],[Human]],Table1[[#This Row],[Pig]]),OR(ISNUMBER(FIND("skin",C665)),ISNUMBER(FIND("dermal",C665))),"NA")</f>
        <v>NA</v>
      </c>
      <c r="AS665" t="str">
        <f>IF(OR(Table1[[#This Row],[Rodents]],Table1[[#This Row],[Human]],Table1[[#This Row],[Pig]]),OR(ISNUMBER(FIND("liver",C665)),ISNUMBER(FIND("hepat",C665))),"NA")</f>
        <v>NA</v>
      </c>
      <c r="AT665" t="str">
        <f>IF(OR(Table1[[#This Row],[Rodents]],Table1[[#This Row],[Human]],Table1[[#This Row],[Pig]]),OR(ISNUMBER(FIND("kidney",C665)),ISNUMBER(FIND("neph",C665))),"NA")</f>
        <v>NA</v>
      </c>
      <c r="AU665" t="str">
        <f>IF(OR(Table1[[#This Row],[Rodents]],Table1[[#This Row],[Human]],Table1[[#This Row],[Pig]]),OR(ISNUMBER(FIND("brain",C665)),ISNUMBER(FIND("neur",C665)),ISNUMBER(FIND("nerv",C665))),"NA")</f>
        <v>NA</v>
      </c>
      <c r="AV665" t="str">
        <f>IF(OR(Table1[[#This Row],[Rodents]],Table1[[#This Row],[Human]],Table1[[#This Row],[Pig]]),OR(ISNUMBER(FIND("heart",C665)),ISNUMBER(FIND("cardi",C665))),"NA")</f>
        <v>NA</v>
      </c>
      <c r="AW665" t="str">
        <f>IF(OR(Table1[[#This Row],[Rodents]],Table1[[#This Row],[Human]],Table1[[#This Row],[Pig]]),OR(ISNUMBER(FIND("gastro",C665)),ISNUMBER(FIND("intesti",C665)),ISNUMBER(FIND("stomach",C665))),"NA")</f>
        <v>NA</v>
      </c>
      <c r="AX665" t="str">
        <f>IF(OR(Table1[[#This Row],[Rodents]],Table1[[#This Row],[Human]],Table1[[#This Row],[Pig]]),NOT(OR(AQ665,AR665,AS665,AT665,AU665,AV665,AW665)),"NA")</f>
        <v>NA</v>
      </c>
      <c r="AY665" t="b">
        <f>OR(ISNUMBER(FIND("SWCNT",C665)),ISNUMBER(FIND("SWNT",C665)),ISNUMBER(FIND("single-wall",C665)),ISNUMBER(FIND("single wall",C665)),ISNUMBER(FIND("Single wall",C665)),ISNUMBER(FIND("Single-wall",C665)),ISNUMBER(FIND("SWCNT",B665)),ISNUMBER(FIND("SWNT",B665)),ISNUMBER(FIND("single-wall",B665)),ISNUMBER(FIND("single wall",B665)),ISNUMBER(FIND("Single-wall",B665)),ISNUMBER(FIND("Single wall",B665)))</f>
        <v>0</v>
      </c>
      <c r="AZ665" t="b">
        <f>OR(ISNUMBER(FIND("MWCNT",C665)),ISNUMBER(FIND("MWNT",C665)),ISNUMBER(FIND("multi-wall",C665)),ISNUMBER(FIND("multi wall",C665)),ISNUMBER(FIND("multiwall",C665)),ISNUMBER(FIND("Multi-wall",C665)),ISNUMBER(FIND("Multi wall",C665)),ISNUMBER(FIND("Multiwall",C665)),ISNUMBER(FIND("MWCNT",B665)),ISNUMBER(FIND("MWNT",B665)),ISNUMBER(FIND("multi-wall",B665)),ISNUMBER(FIND("multi wall",B665)),ISNUMBER(FIND("multiwall",B665)),ISNUMBER(FIND("Multi-wall",B665)),ISNUMBER(FIND("Multi wall",B665)),ISNUMBER(FIND("Multiwall",B665)),ISNUMBER(FIND("Double-wall",B665)),ISNUMBER(FIND("Double wall",B665)),ISNUMBER(FIND("Doublewall",B665)),ISNUMBER(FIND("double-wall",B665)),ISNUMBER(FIND("double wall",B665)),ISNUMBER(FIND("doublewall",B665)))</f>
        <v>0</v>
      </c>
      <c r="BA665" t="b">
        <f>AND(Table1[[#This Row],[SWCNT]],Table1[[#This Row],[MWCNT]])</f>
        <v>0</v>
      </c>
      <c r="BB665" t="b">
        <f>IF(Table1[[#This Row],[SWCNT]]=TRUE,FALSE,IF(Table1[[#This Row],[MWCNT]]=TRUE,FALSE,TRUE))</f>
        <v>1</v>
      </c>
      <c r="BC665" s="18"/>
    </row>
    <row r="666" spans="1:55" ht="277.5">
      <c r="A666" t="s">
        <v>1009</v>
      </c>
      <c r="B666" s="2" t="s">
        <v>1010</v>
      </c>
      <c r="C666" s="16" t="s">
        <v>1011</v>
      </c>
      <c r="D666" s="17" t="s">
        <v>38</v>
      </c>
      <c r="E666" s="2">
        <v>2020</v>
      </c>
      <c r="F666" t="b">
        <f>OR(ISNUMBER(FIND("cytotoxic",C666)),ISNUMBER(FIND("Cytotoxic",C666)),ISNUMBER(FIND("cellular toxicity",C666)),ISNUMBER(FIND("cell death",C666)),ISNUMBER(FIND("viable",C666)),ISNUMBER(FIND("phytotoxic",C666)),ISNUMBER(FIND("acute toxicity",C666)),ISNUMBER(FIND("MTT",C666)),ISNUMBER(FIND("survival",C666)),ISNUMBER(FIND("prolifer",C666)),ISNUMBER(FIND("apoptosis",C666)),ISNUMBER(FIND("neurotoxic",C666)),ISNUMBER(FIND("  lysis ",C666)),ISNUMBER(FIND("necrosis",C666)),ISNUMBER(FIND("cellular death",C666))*3,ISNUMBER(FIND("LDH",C666)),ISNUMBER(FIND("Acute toxicity",C666)))</f>
        <v>0</v>
      </c>
      <c r="G666" t="b">
        <f>OR(ISNUMBER(FIND("genotoxic",C666)),ISNUMBER(FIND("genotoxicity",C666)),ISNUMBER(FIND("DNA damage",C666)),ISNUMBER(FIND("DNA",C666)),ISNUMBER(FIND("RNA",C666)),ISNUMBER(FIND("mesothelioma",C666)),ISNUMBER(FIND("carcino",C666)),ISNUMBER(FIND("mutagen",C666)),ISNUMBER(FIND("genetic",C666)))</f>
        <v>1</v>
      </c>
      <c r="H666" t="b">
        <f>OR(ISNUMBER(FIND("inflammatory",C666)),ISNUMBER(FIND("inflamm",C666)))</f>
        <v>0</v>
      </c>
      <c r="I666" t="b">
        <f>OR(ISNUMBER(FIND("immune",C666)),ISNUMBER(FIND("immunological",C666)),ISNUMBER(FIND("interleuk",C666)),ISNUMBER(FIND("platelet activation",C666)),ISNUMBER(FIND("monocyte",C666)),ISNUMBER(FIND("leukocyte",C666)),ISNUMBER(FIND("cytokine",C666)),ISNUMBER(FIND("CD4",C666)),ISNUMBER(FIND("CD8",C666)),ISNUMBER(FIND("T-cell",C666)))</f>
        <v>0</v>
      </c>
      <c r="J666" t="b">
        <f>OR(ISNUMBER(FIND("reactive oxygen",C666)),ISNUMBER(FIND("ROS",C666)),ISNUMBER(FIND("free radical",C666)),ISNUMBER(FIND("oxidative stress",C666)),ISNUMBER(FIND("peroxid",C666)),ISNUMBER(FIND("oxidative",C666)),ISNUMBER(FIND("antioxid",C666)))</f>
        <v>1</v>
      </c>
      <c r="K666" t="b">
        <f>OR(ISNUMBER(FIND("autophag",C666)))</f>
        <v>0</v>
      </c>
      <c r="L666" t="b">
        <f>OR(ISNUMBER(FIND("morpholog",C666)))</f>
        <v>0</v>
      </c>
      <c r="M666" t="b">
        <f>OR(ISNUMBER(FIND("fibrosis",C666)),ISNUMBER(FIND("Fibrosis",C666)),ISNUMBER(FIND("fibrot",C666)))</f>
        <v>0</v>
      </c>
      <c r="N666" t="b">
        <f>OR(ISNUMBER(FIND("offspring",C666)),ISNUMBER(FIND("Parental",C666)),ISNUMBER(FIND("parental",C666)),ISNUMBER(FIND("germline",C666)),ISNUMBER(FIND("reproduc",C666)),ISNUMBER(FIND("embryo",C666)))</f>
        <v>0</v>
      </c>
      <c r="O666" t="b">
        <f>OR(ISNUMBER(FIND("metabol",C666)),ISNUMBER(FIND("Metabol",C666)),ISNUMBER(FIND("digest",C666)),ISNUMBER(FIND("mitochon",C666)))</f>
        <v>1</v>
      </c>
      <c r="P666" t="b">
        <f>OR(ISNUMBER(FIND("ecotox",C666)),ISNUMBER(FIND("Ecotox",B666)),ISNUMBER(FIND("ecotox",B666)),ISNUMBER(FIND("Ecotox",C666)))</f>
        <v>0</v>
      </c>
      <c r="Q666" t="b">
        <f>OR(ISNUMBER(FIND("Bioaccum",C666)),ISNUMBER(FIND("bioaccum",C666)),ISNUMBER(FIND("accum",C666)))</f>
        <v>1</v>
      </c>
      <c r="R666" t="b">
        <f>OR(ISNUMBER(FIND("Occupation",C666)),ISNUMBER(FIND("occupation",C666)),ISNUMBER(FIND("worker",C666)),ISNUMBER(FIND("workforce",C666)))</f>
        <v>0</v>
      </c>
      <c r="S666" t="b">
        <f>NOT(OR(F666,G666,H666,I666,J666,K666,L666,M666,N666,O666,P666,Q666,R666))</f>
        <v>0</v>
      </c>
      <c r="U666" t="b">
        <f>OR(Table1[[#This Row],[Inflammation]],Table1[[#This Row],[Immune]])</f>
        <v>0</v>
      </c>
      <c r="V666" t="str">
        <f>IF(OR(Table1[[#This Row],[Rodents]],Table1[[#This Row],[Human]],Table1[[#This Row],[Pig]]),OR(ISNUMBER(FIND("intratrach",C666)),ISNUMBER(FIND("nasal ",C666)),ISNUMBER(FIND("instill",C666))),"NA")</f>
        <v>NA</v>
      </c>
      <c r="W666" t="str">
        <f>IF(OR(Table1[[#This Row],[Rodents]],Table1[[#This Row],[Human]],Table1[[#This Row],[Pig]]),OR(ISNUMBER(FIND("dermal",C666)),ISNUMBER(FIND("skin ",C666))),"NA")</f>
        <v>NA</v>
      </c>
      <c r="X666" t="str">
        <f>IF(OR(Table1[[#This Row],[Rodents]],Table1[[#This Row],[Human]],Table1[[#This Row],[Pig]]),OR(ISNUMBER(FIND("injected",C666)),ISNUMBER(FIND("periton",C666)),ISNUMBER(FIND("intrascrot",C666))),"NA")</f>
        <v>NA</v>
      </c>
      <c r="Y666" t="str">
        <f>IF(OR(Table1[[#This Row],[Rodents]],Table1[[#This Row],[Human]],Table1[[#This Row],[Pig]]),NOT(OR(Table1[[#This Row],[Inhaled/Intratracheal/intranasal]],Table1[[#This Row],[Dermal]],Table1[[#This Row],[Injected]])),"NA")</f>
        <v>NA</v>
      </c>
      <c r="AA666" t="b">
        <f>OR(ISNUMBER(FIND("fish ",C666)),ISNUMBER(FIND("Fish ",C666)),ISNUMBER(FIND("aquatic",C666)),ISNUMBER(FIND("daphnids",C666)),ISNUMBER(FIND("Carcinus maenas",C666)),ISNUMBER(FIND("Daphnia",C666)),ISNUMBER(FIND("Ruditapes philippinarum",C666)),ISNUMBER(FIND("daphnia",C666)),ISNUMBER(FIND("marine",C666)),ISNUMBER(FIND("mussel",C666)),ISNUMBER(FIND("algae",C666)),ISNUMBER(FIND("Donax faba",C666)),ISNUMBER(FIND("estuarine",C666)),ISNUMBER(FIND("snail",C666)),ISNUMBER(FIND("Prorocentrum donghaiense",C666)) )</f>
        <v>0</v>
      </c>
      <c r="AB666" t="b">
        <f>OR(ISNUMBER(FIND(" rat ",C666)),ISNUMBER(FIND(" rats ",C666)),ISNUMBER(FIND(" Rats ",C666)),ISNUMBER(FIND(" Rat ",C666)),ISNUMBER(FIND(" rat.",C666)),ISNUMBER(FIND(" rats.",C666)),ISNUMBER(FIND("mouse",C666)),ISNUMBER(FIND("mice",C666)), ISNUMBER(FIND(" Mice",C666)))</f>
        <v>0</v>
      </c>
      <c r="AC666" t="b">
        <f>OR(ISNUMBER(FIND(" cell ",C666)),ISNUMBER(FIND("fibroblast",C666)),ISNUMBER(FIND("macrophage",C666)),ISNUMBER(FIND("epithelial",C666)),ISNUMBER(FIND("endothelial",C666)),ISNUMBER(FIND("neuron",C666)),ISNUMBER(FIND(" cells ",C666)),ISNUMBER(FIND("RBC",C666)),ISNUMBER(FIND("mitochond",C666)),ISNUMBER(FIND("adipocyte",C666)),ISNUMBER(FIND("osteo",C666)),ISNUMBER(FIND("keratin",C666)),ISNUMBER(FIND(" cell's ",C666)),ISNUMBER(FIND("eukary",C666)),ISNUMBER(FIND("sperm",C666)))</f>
        <v>1</v>
      </c>
      <c r="AD666" t="b">
        <f>OR(ISNUMBER(FIND("human",B666)),ISNUMBER(FIND("workers",B666)),ISNUMBER(FIND("workforces",B666)),ISNUMBER(FIND("occupational",B666)),ISNUMBER(FIND("Case report",B666)),ISNUMBER(FIND("Workplaces",B666)),ISNUMBER(FIND("worker",B666)))</f>
        <v>0</v>
      </c>
      <c r="AE666" t="b">
        <f>OR(ISNUMBER(FIND(" plant ",C666)),ISNUMBER(FIND("Plant ",C666)),ISNUMBER(FIND("tomato",C666)),ISNUMBER(FIND("plants",C666)),ISNUMBER(FIND("Plants",C666)),ISNUMBER(FIND("algae",C666)),ISNUMBER(FIND("lettuce",C666)),ISNUMBER(FIND("green gram sprouts ",C666)),ISNUMBER(FIND("Cucurbita pepo",C666)),ISNUMBER(FIND("bean ",C666)),ISNUMBER(FIND("chloroplast",C666)),ISNUMBER(FIND("chlorophyll",C666)),ISNUMBER(FIND("seedling",C666)),ISNUMBER(FIND("canola",C666)),ISNUMBER(FIND("shoot",C666)),ISNUMBER(FIND("photosynthes",C666)),ISNUMBER(FIND(" leaves ",C666)),,ISNUMBER(FIND("agriculture",C666)),ISNUMBER(FIND(" crops ",C666)))</f>
        <v>0</v>
      </c>
      <c r="AF666" t="b">
        <f>OR(ISNUMBER(FIND("bacteria",C666)),ISNUMBER(FIND("Bacteria",C666)),ISNUMBER(FIND("Bacterium",C666)),ISNUMBER(FIND("bacterium",C666)),ISNUMBER(FIND(" coli ",C666)))</f>
        <v>1</v>
      </c>
      <c r="AG666" t="b">
        <f>OR(ISNUMBER(FIND("fungi",C666)),ISNUMBER(FIND("Fungi",C666)),ISNUMBER(FIND("fungus",C666)),ISNUMBER(FIND("Fungus",C666)),ISNUMBER(FIND("mushroom",C666)),ISNUMBER(FIND("Mushroom",C666)),ISNUMBER(FIND(" mold ",C666)))</f>
        <v>0</v>
      </c>
      <c r="AH666" t="b">
        <f>OR(ISNUMBER(FIND("Pig ",C666)),ISNUMBER(FIND("pig ",C666)),ISNUMBER(FIND("Pigs ",C666)),ISNUMBER(FIND("pigs ",C666)))</f>
        <v>0</v>
      </c>
      <c r="AI666" t="b">
        <f>OR(ISNUMBER(FIND(" C. elegans",C666)),ISNUMBER(FIND("Caenorhabditis elegans",C666)),ISNUMBER(FIND("earthworms",C666)),ISNUMBER(FIND(" Ficopomatus enigmaticus",C666)),ISNUMBER(FIND("larva",C666)),ISNUMBER(FIND("Lumbriculus variegatus",C666)),ISNUMBER(FIND("nematode",C666)))</f>
        <v>0</v>
      </c>
      <c r="AJ666" t="b">
        <f>NOT(OR(AA666,AB666,AC666,AD666,AE666,AF666,AG666,AH666,AI666))</f>
        <v>0</v>
      </c>
      <c r="AL666" t="b">
        <f>OR(AA666,AB666,AD666,AE666,AF666,AG666,AH666,AI666)</f>
        <v>1</v>
      </c>
      <c r="AM666" t="b">
        <f>IF(Table1[[#This Row],[In vivo?]],IF(Table1[[#This Row],[Cell]],FALSE,TRUE),FALSE)</f>
        <v>0</v>
      </c>
      <c r="AN666" t="b">
        <f>AND(AC666,AL666)</f>
        <v>1</v>
      </c>
      <c r="AO666" t="b">
        <f>IF(Table1[[#This Row],[Cell]],IF(Table1[[#This Row],[In vivo?]],FALSE,TRUE),FALSE)</f>
        <v>0</v>
      </c>
      <c r="AP666" t="b">
        <f>NOT(OR(Table1[[#This Row],[In vivo?]],Table1[[#This Row],[Only in Cell]]))</f>
        <v>0</v>
      </c>
      <c r="AQ666" t="str">
        <f>IF(OR(Table1[[#This Row],[Rodents]],Table1[[#This Row],[Human]],Table1[[#This Row],[Pig]]),OR(ISNUMBER(FIND("pulmonary",C666)),ISNUMBER(FIND("lung",C666))),"NA")</f>
        <v>NA</v>
      </c>
      <c r="AR666" t="str">
        <f>IF(OR(Table1[[#This Row],[Rodents]],Table1[[#This Row],[Human]],Table1[[#This Row],[Pig]]),OR(ISNUMBER(FIND("skin",C666)),ISNUMBER(FIND("dermal",C666))),"NA")</f>
        <v>NA</v>
      </c>
      <c r="AS666" t="str">
        <f>IF(OR(Table1[[#This Row],[Rodents]],Table1[[#This Row],[Human]],Table1[[#This Row],[Pig]]),OR(ISNUMBER(FIND("liver",C666)),ISNUMBER(FIND("hepat",C666))),"NA")</f>
        <v>NA</v>
      </c>
      <c r="AT666" t="str">
        <f>IF(OR(Table1[[#This Row],[Rodents]],Table1[[#This Row],[Human]],Table1[[#This Row],[Pig]]),OR(ISNUMBER(FIND("kidney",C666)),ISNUMBER(FIND("neph",C666))),"NA")</f>
        <v>NA</v>
      </c>
      <c r="AU666" t="str">
        <f>IF(OR(Table1[[#This Row],[Rodents]],Table1[[#This Row],[Human]],Table1[[#This Row],[Pig]]),OR(ISNUMBER(FIND("brain",C666)),ISNUMBER(FIND("neur",C666)),ISNUMBER(FIND("nerv",C666))),"NA")</f>
        <v>NA</v>
      </c>
      <c r="AV666" t="str">
        <f>IF(OR(Table1[[#This Row],[Rodents]],Table1[[#This Row],[Human]],Table1[[#This Row],[Pig]]),OR(ISNUMBER(FIND("heart",C666)),ISNUMBER(FIND("cardi",C666))),"NA")</f>
        <v>NA</v>
      </c>
      <c r="AW666" t="str">
        <f>IF(OR(Table1[[#This Row],[Rodents]],Table1[[#This Row],[Human]],Table1[[#This Row],[Pig]]),OR(ISNUMBER(FIND("gastro",C666)),ISNUMBER(FIND("intesti",C666)),ISNUMBER(FIND("stomach",C666))),"NA")</f>
        <v>NA</v>
      </c>
      <c r="AX666" t="str">
        <f>IF(OR(Table1[[#This Row],[Rodents]],Table1[[#This Row],[Human]],Table1[[#This Row],[Pig]]),NOT(OR(AQ666,AR666,AS666,AT666,AU666,AV666,AW666)),"NA")</f>
        <v>NA</v>
      </c>
      <c r="AY666" t="b">
        <f>OR(ISNUMBER(FIND("SWCNT",C666)),ISNUMBER(FIND("SWNT",C666)),ISNUMBER(FIND("single-wall",C666)),ISNUMBER(FIND("single wall",C666)),ISNUMBER(FIND("Single wall",C666)),ISNUMBER(FIND("Single-wall",C666)),ISNUMBER(FIND("SWCNT",B666)),ISNUMBER(FIND("SWNT",B666)),ISNUMBER(FIND("single-wall",B666)),ISNUMBER(FIND("single wall",B666)),ISNUMBER(FIND("Single-wall",B666)),ISNUMBER(FIND("Single wall",B666)))</f>
        <v>0</v>
      </c>
      <c r="AZ666" t="b">
        <f>OR(ISNUMBER(FIND("MWCNT",C666)),ISNUMBER(FIND("MWNT",C666)),ISNUMBER(FIND("multi-wall",C666)),ISNUMBER(FIND("multi wall",C666)),ISNUMBER(FIND("multiwall",C666)),ISNUMBER(FIND("Multi-wall",C666)),ISNUMBER(FIND("Multi wall",C666)),ISNUMBER(FIND("Multiwall",C666)),ISNUMBER(FIND("MWCNT",B666)),ISNUMBER(FIND("MWNT",B666)),ISNUMBER(FIND("multi-wall",B666)),ISNUMBER(FIND("multi wall",B666)),ISNUMBER(FIND("multiwall",B666)),ISNUMBER(FIND("Multi-wall",B666)),ISNUMBER(FIND("Multi wall",B666)),ISNUMBER(FIND("Multiwall",B666)),ISNUMBER(FIND("Double-wall",B666)),ISNUMBER(FIND("Double wall",B666)),ISNUMBER(FIND("Doublewall",B666)),ISNUMBER(FIND("double-wall",B666)),ISNUMBER(FIND("double wall",B666)),ISNUMBER(FIND("doublewall",B666)))</f>
        <v>0</v>
      </c>
      <c r="BA666" t="b">
        <f>AND(Table1[[#This Row],[SWCNT]],Table1[[#This Row],[MWCNT]])</f>
        <v>0</v>
      </c>
      <c r="BB666" t="b">
        <f>IF(Table1[[#This Row],[SWCNT]]=TRUE,FALSE,IF(Table1[[#This Row],[MWCNT]]=TRUE,FALSE,TRUE))</f>
        <v>1</v>
      </c>
      <c r="BC666" s="18"/>
    </row>
    <row r="667" spans="1:55" ht="203.5">
      <c r="A667" t="s">
        <v>1061</v>
      </c>
      <c r="B667" s="2" t="s">
        <v>1062</v>
      </c>
      <c r="C667" s="16" t="s">
        <v>1063</v>
      </c>
      <c r="D667" s="17" t="s">
        <v>1064</v>
      </c>
      <c r="E667" s="2">
        <v>2020</v>
      </c>
      <c r="F667" t="b">
        <f>OR(ISNUMBER(FIND("cytotoxic",C667)),ISNUMBER(FIND("Cytotoxic",C667)),ISNUMBER(FIND("cellular toxicity",C667)),ISNUMBER(FIND("cell death",C667)),ISNUMBER(FIND("viable",C667)),ISNUMBER(FIND("phytotoxic",C667)),ISNUMBER(FIND("acute toxicity",C667)),ISNUMBER(FIND("MTT",C667)),ISNUMBER(FIND("survival",C667)),ISNUMBER(FIND("prolifer",C667)),ISNUMBER(FIND("apoptosis",C667)),ISNUMBER(FIND("neurotoxic",C667)),ISNUMBER(FIND("  lysis ",C667)),ISNUMBER(FIND("necrosis",C667)),ISNUMBER(FIND("cellular death",C667))*3,ISNUMBER(FIND("LDH",C667)),ISNUMBER(FIND("Acute toxicity",C667)))</f>
        <v>1</v>
      </c>
      <c r="G667" t="b">
        <f>OR(ISNUMBER(FIND("genotoxic",C667)),ISNUMBER(FIND("genotoxicity",C667)),ISNUMBER(FIND("DNA damage",C667)),ISNUMBER(FIND("DNA",C667)),ISNUMBER(FIND("RNA",C667)),ISNUMBER(FIND("mesothelioma",C667)),ISNUMBER(FIND("carcino",C667)),ISNUMBER(FIND("mutagen",C667)),ISNUMBER(FIND("genetic",C667)))</f>
        <v>0</v>
      </c>
      <c r="H667" t="b">
        <f>OR(ISNUMBER(FIND("inflammatory",C667)),ISNUMBER(FIND("inflamm",C667)))</f>
        <v>0</v>
      </c>
      <c r="I667" t="b">
        <f>OR(ISNUMBER(FIND("immune",C667)),ISNUMBER(FIND("immunological",C667)),ISNUMBER(FIND("interleuk",C667)),ISNUMBER(FIND("platelet activation",C667)),ISNUMBER(FIND("monocyte",C667)),ISNUMBER(FIND("leukocyte",C667)),ISNUMBER(FIND("cytokine",C667)),ISNUMBER(FIND("CD4",C667)),ISNUMBER(FIND("CD8",C667)),ISNUMBER(FIND("T-cell",C667)))</f>
        <v>0</v>
      </c>
      <c r="J667" t="b">
        <f>OR(ISNUMBER(FIND("reactive oxygen",C667)),ISNUMBER(FIND("ROS",C667)),ISNUMBER(FIND("free radical",C667)),ISNUMBER(FIND("oxidative stress",C667)),ISNUMBER(FIND("peroxid",C667)),ISNUMBER(FIND("oxidative",C667)),ISNUMBER(FIND("antioxid",C667)))</f>
        <v>0</v>
      </c>
      <c r="K667" t="b">
        <f>OR(ISNUMBER(FIND("autophag",C667)))</f>
        <v>0</v>
      </c>
      <c r="L667" t="b">
        <f>OR(ISNUMBER(FIND("morpholog",C667)))</f>
        <v>0</v>
      </c>
      <c r="M667" t="b">
        <f>OR(ISNUMBER(FIND("fibrosis",C667)),ISNUMBER(FIND("Fibrosis",C667)),ISNUMBER(FIND("fibrot",C667)))</f>
        <v>0</v>
      </c>
      <c r="N667" t="b">
        <f>OR(ISNUMBER(FIND("offspring",C667)),ISNUMBER(FIND("Parental",C667)),ISNUMBER(FIND("parental",C667)),ISNUMBER(FIND("germline",C667)),ISNUMBER(FIND("reproduc",C667)),ISNUMBER(FIND("embryo",C667)))</f>
        <v>0</v>
      </c>
      <c r="O667" t="b">
        <f>OR(ISNUMBER(FIND("metabol",C667)),ISNUMBER(FIND("Metabol",C667)),ISNUMBER(FIND("digest",C667)),ISNUMBER(FIND("mitochon",C667)))</f>
        <v>0</v>
      </c>
      <c r="P667" t="b">
        <f>OR(ISNUMBER(FIND("ecotox",C667)),ISNUMBER(FIND("Ecotox",B667)),ISNUMBER(FIND("ecotox",B667)),ISNUMBER(FIND("Ecotox",C667)))</f>
        <v>0</v>
      </c>
      <c r="Q667" t="b">
        <f>OR(ISNUMBER(FIND("Bioaccum",C667)),ISNUMBER(FIND("bioaccum",C667)),ISNUMBER(FIND("accum",C667)))</f>
        <v>0</v>
      </c>
      <c r="R667" t="b">
        <f>OR(ISNUMBER(FIND("Occupation",C667)),ISNUMBER(FIND("occupation",C667)),ISNUMBER(FIND("worker",C667)),ISNUMBER(FIND("workforce",C667)))</f>
        <v>0</v>
      </c>
      <c r="S667" t="b">
        <f>NOT(OR(F667,G667,H667,I667,J667,K667,L667,M667,N667,O667,P667,Q667,R667))</f>
        <v>0</v>
      </c>
      <c r="U667" t="b">
        <f>OR(Table1[[#This Row],[Inflammation]],Table1[[#This Row],[Immune]])</f>
        <v>0</v>
      </c>
      <c r="V667" t="str">
        <f>IF(OR(Table1[[#This Row],[Rodents]],Table1[[#This Row],[Human]],Table1[[#This Row],[Pig]]),OR(ISNUMBER(FIND("intratrach",C667)),ISNUMBER(FIND("nasal ",C667)),ISNUMBER(FIND("instill",C667))),"NA")</f>
        <v>NA</v>
      </c>
      <c r="W667" t="str">
        <f>IF(OR(Table1[[#This Row],[Rodents]],Table1[[#This Row],[Human]],Table1[[#This Row],[Pig]]),OR(ISNUMBER(FIND("dermal",C667)),ISNUMBER(FIND("skin ",C667))),"NA")</f>
        <v>NA</v>
      </c>
      <c r="X667" t="str">
        <f>IF(OR(Table1[[#This Row],[Rodents]],Table1[[#This Row],[Human]],Table1[[#This Row],[Pig]]),OR(ISNUMBER(FIND("injected",C667)),ISNUMBER(FIND("periton",C667)),ISNUMBER(FIND("intrascrot",C667))),"NA")</f>
        <v>NA</v>
      </c>
      <c r="Y667" t="str">
        <f>IF(OR(Table1[[#This Row],[Rodents]],Table1[[#This Row],[Human]],Table1[[#This Row],[Pig]]),NOT(OR(Table1[[#This Row],[Inhaled/Intratracheal/intranasal]],Table1[[#This Row],[Dermal]],Table1[[#This Row],[Injected]])),"NA")</f>
        <v>NA</v>
      </c>
      <c r="AA667" t="b">
        <f>OR(ISNUMBER(FIND("fish ",C667)),ISNUMBER(FIND("Fish ",C667)),ISNUMBER(FIND("aquatic",C667)),ISNUMBER(FIND("daphnids",C667)),ISNUMBER(FIND("Carcinus maenas",C667)),ISNUMBER(FIND("Daphnia",C667)),ISNUMBER(FIND("Ruditapes philippinarum",C667)),ISNUMBER(FIND("daphnia",C667)),ISNUMBER(FIND("marine",C667)),ISNUMBER(FIND("mussel",C667)),ISNUMBER(FIND("algae",C667)),ISNUMBER(FIND("Donax faba",C667)),ISNUMBER(FIND("estuarine",C667)),ISNUMBER(FIND("snail",C667)),ISNUMBER(FIND("Prorocentrum donghaiense",C667)) )</f>
        <v>1</v>
      </c>
      <c r="AB667" t="b">
        <f>OR(ISNUMBER(FIND(" rat ",C667)),ISNUMBER(FIND(" rats ",C667)),ISNUMBER(FIND(" Rats ",C667)),ISNUMBER(FIND(" Rat ",C667)),ISNUMBER(FIND(" rat.",C667)),ISNUMBER(FIND(" rats.",C667)),ISNUMBER(FIND("mouse",C667)),ISNUMBER(FIND("mice",C667)), ISNUMBER(FIND(" Mice",C667)))</f>
        <v>0</v>
      </c>
      <c r="AC667" t="b">
        <f>OR(ISNUMBER(FIND(" cell ",C667)),ISNUMBER(FIND("fibroblast",C667)),ISNUMBER(FIND("macrophage",C667)),ISNUMBER(FIND("epithelial",C667)),ISNUMBER(FIND("endothelial",C667)),ISNUMBER(FIND("neuron",C667)),ISNUMBER(FIND(" cells ",C667)),ISNUMBER(FIND("RBC",C667)),ISNUMBER(FIND("mitochond",C667)),ISNUMBER(FIND("adipocyte",C667)),ISNUMBER(FIND("osteo",C667)),ISNUMBER(FIND("keratin",C667)),ISNUMBER(FIND(" cell's ",C667)),ISNUMBER(FIND("eukary",C667)),ISNUMBER(FIND("sperm",C667)))</f>
        <v>0</v>
      </c>
      <c r="AD667" t="b">
        <f>OR(ISNUMBER(FIND("human",B667)),ISNUMBER(FIND("workers",B667)),ISNUMBER(FIND("workforces",B667)),ISNUMBER(FIND("occupational",B667)),ISNUMBER(FIND("Case report",B667)),ISNUMBER(FIND("Workplaces",B667)),ISNUMBER(FIND("worker",B667)))</f>
        <v>0</v>
      </c>
      <c r="AE667" t="b">
        <f>OR(ISNUMBER(FIND(" plant ",C667)),ISNUMBER(FIND("Plant ",C667)),ISNUMBER(FIND("tomato",C667)),ISNUMBER(FIND("plants",C667)),ISNUMBER(FIND("Plants",C667)),ISNUMBER(FIND("algae",C667)),ISNUMBER(FIND("lettuce",C667)),ISNUMBER(FIND("green gram sprouts ",C667)),ISNUMBER(FIND("Cucurbita pepo",C667)),ISNUMBER(FIND("bean ",C667)),ISNUMBER(FIND("chloroplast",C667)),ISNUMBER(FIND("chlorophyll",C667)),ISNUMBER(FIND("seedling",C667)),ISNUMBER(FIND("canola",C667)),ISNUMBER(FIND("shoot",C667)),ISNUMBER(FIND("photosynthes",C667)),ISNUMBER(FIND(" leaves ",C667)),,ISNUMBER(FIND("agriculture",C667)),ISNUMBER(FIND(" crops ",C667)))</f>
        <v>0</v>
      </c>
      <c r="AF667" t="b">
        <f>OR(ISNUMBER(FIND("bacteria",C667)),ISNUMBER(FIND("Bacteria",C667)),ISNUMBER(FIND("Bacterium",C667)),ISNUMBER(FIND("bacterium",C667)),ISNUMBER(FIND(" coli ",C667)))</f>
        <v>0</v>
      </c>
      <c r="AG667" t="b">
        <f>OR(ISNUMBER(FIND("fungi",C667)),ISNUMBER(FIND("Fungi",C667)),ISNUMBER(FIND("fungus",C667)),ISNUMBER(FIND("Fungus",C667)),ISNUMBER(FIND("mushroom",C667)),ISNUMBER(FIND("Mushroom",C667)),ISNUMBER(FIND(" mold ",C667)))</f>
        <v>0</v>
      </c>
      <c r="AH667" t="b">
        <f>OR(ISNUMBER(FIND("Pig ",C667)),ISNUMBER(FIND("pig ",C667)),ISNUMBER(FIND("Pigs ",C667)),ISNUMBER(FIND("pigs ",C667)))</f>
        <v>0</v>
      </c>
      <c r="AI667" t="b">
        <f>OR(ISNUMBER(FIND(" C. elegans",C667)),ISNUMBER(FIND("Caenorhabditis elegans",C667)),ISNUMBER(FIND("earthworms",C667)),ISNUMBER(FIND(" Ficopomatus enigmaticus",C667)),ISNUMBER(FIND("larva",C667)),ISNUMBER(FIND("Lumbriculus variegatus",C667)),ISNUMBER(FIND("nematode",C667)))</f>
        <v>0</v>
      </c>
      <c r="AJ667" t="b">
        <f>NOT(OR(AA667,AB667,AC667,AD667,AE667,AF667,AG667,AH667,AI667))</f>
        <v>0</v>
      </c>
      <c r="AL667" t="b">
        <f>OR(AA667,AB667,AD667,AE667,AF667,AG667,AH667,AI667)</f>
        <v>1</v>
      </c>
      <c r="AM667" t="b">
        <f>IF(Table1[[#This Row],[In vivo?]],IF(Table1[[#This Row],[Cell]],FALSE,TRUE),FALSE)</f>
        <v>1</v>
      </c>
      <c r="AN667" t="b">
        <f>AND(AC667,AL667)</f>
        <v>0</v>
      </c>
      <c r="AO667" t="b">
        <f>IF(Table1[[#This Row],[Cell]],IF(Table1[[#This Row],[In vivo?]],FALSE,TRUE),FALSE)</f>
        <v>0</v>
      </c>
      <c r="AP667" t="b">
        <f>NOT(OR(Table1[[#This Row],[In vivo?]],Table1[[#This Row],[Only in Cell]]))</f>
        <v>0</v>
      </c>
      <c r="AQ667" t="str">
        <f>IF(OR(Table1[[#This Row],[Rodents]],Table1[[#This Row],[Human]],Table1[[#This Row],[Pig]]),OR(ISNUMBER(FIND("pulmonary",C667)),ISNUMBER(FIND("lung",C667))),"NA")</f>
        <v>NA</v>
      </c>
      <c r="AR667" t="str">
        <f>IF(OR(Table1[[#This Row],[Rodents]],Table1[[#This Row],[Human]],Table1[[#This Row],[Pig]]),OR(ISNUMBER(FIND("skin",C667)),ISNUMBER(FIND("dermal",C667))),"NA")</f>
        <v>NA</v>
      </c>
      <c r="AS667" t="str">
        <f>IF(OR(Table1[[#This Row],[Rodents]],Table1[[#This Row],[Human]],Table1[[#This Row],[Pig]]),OR(ISNUMBER(FIND("liver",C667)),ISNUMBER(FIND("hepat",C667))),"NA")</f>
        <v>NA</v>
      </c>
      <c r="AT667" t="str">
        <f>IF(OR(Table1[[#This Row],[Rodents]],Table1[[#This Row],[Human]],Table1[[#This Row],[Pig]]),OR(ISNUMBER(FIND("kidney",C667)),ISNUMBER(FIND("neph",C667))),"NA")</f>
        <v>NA</v>
      </c>
      <c r="AU667" t="str">
        <f>IF(OR(Table1[[#This Row],[Rodents]],Table1[[#This Row],[Human]],Table1[[#This Row],[Pig]]),OR(ISNUMBER(FIND("brain",C667)),ISNUMBER(FIND("neur",C667)),ISNUMBER(FIND("nerv",C667))),"NA")</f>
        <v>NA</v>
      </c>
      <c r="AV667" t="str">
        <f>IF(OR(Table1[[#This Row],[Rodents]],Table1[[#This Row],[Human]],Table1[[#This Row],[Pig]]),OR(ISNUMBER(FIND("heart",C667)),ISNUMBER(FIND("cardi",C667))),"NA")</f>
        <v>NA</v>
      </c>
      <c r="AW667" t="str">
        <f>IF(OR(Table1[[#This Row],[Rodents]],Table1[[#This Row],[Human]],Table1[[#This Row],[Pig]]),OR(ISNUMBER(FIND("gastro",C667)),ISNUMBER(FIND("intesti",C667)),ISNUMBER(FIND("stomach",C667))),"NA")</f>
        <v>NA</v>
      </c>
      <c r="AX667" t="str">
        <f>IF(OR(Table1[[#This Row],[Rodents]],Table1[[#This Row],[Human]],Table1[[#This Row],[Pig]]),NOT(OR(AQ667,AR667,AS667,AT667,AU667,AV667,AW667)),"NA")</f>
        <v>NA</v>
      </c>
      <c r="AY667" t="b">
        <f>OR(ISNUMBER(FIND("SWCNT",C667)),ISNUMBER(FIND("SWNT",C667)),ISNUMBER(FIND("single-wall",C667)),ISNUMBER(FIND("single wall",C667)),ISNUMBER(FIND("Single wall",C667)),ISNUMBER(FIND("Single-wall",C667)),ISNUMBER(FIND("SWCNT",B667)),ISNUMBER(FIND("SWNT",B667)),ISNUMBER(FIND("single-wall",B667)),ISNUMBER(FIND("single wall",B667)),ISNUMBER(FIND("Single-wall",B667)),ISNUMBER(FIND("Single wall",B667)))</f>
        <v>0</v>
      </c>
      <c r="AZ667" t="b">
        <f>OR(ISNUMBER(FIND("MWCNT",C667)),ISNUMBER(FIND("MWNT",C667)),ISNUMBER(FIND("multi-wall",C667)),ISNUMBER(FIND("multi wall",C667)),ISNUMBER(FIND("multiwall",C667)),ISNUMBER(FIND("Multi-wall",C667)),ISNUMBER(FIND("Multi wall",C667)),ISNUMBER(FIND("Multiwall",C667)),ISNUMBER(FIND("MWCNT",B667)),ISNUMBER(FIND("MWNT",B667)),ISNUMBER(FIND("multi-wall",B667)),ISNUMBER(FIND("multi wall",B667)),ISNUMBER(FIND("multiwall",B667)),ISNUMBER(FIND("Multi-wall",B667)),ISNUMBER(FIND("Multi wall",B667)),ISNUMBER(FIND("Multiwall",B667)),ISNUMBER(FIND("Double-wall",B667)),ISNUMBER(FIND("Double wall",B667)),ISNUMBER(FIND("Doublewall",B667)),ISNUMBER(FIND("double-wall",B667)),ISNUMBER(FIND("double wall",B667)),ISNUMBER(FIND("doublewall",B667)))</f>
        <v>0</v>
      </c>
      <c r="BA667" t="b">
        <f>AND(Table1[[#This Row],[SWCNT]],Table1[[#This Row],[MWCNT]])</f>
        <v>0</v>
      </c>
      <c r="BB667" t="b">
        <f>IF(Table1[[#This Row],[SWCNT]]=TRUE,FALSE,IF(Table1[[#This Row],[MWCNT]]=TRUE,FALSE,TRUE))</f>
        <v>1</v>
      </c>
      <c r="BC667" s="18"/>
    </row>
    <row r="668" spans="1:55" ht="277.5">
      <c r="A668" t="s">
        <v>1126</v>
      </c>
      <c r="B668" s="2" t="s">
        <v>1127</v>
      </c>
      <c r="C668" s="16" t="s">
        <v>1128</v>
      </c>
      <c r="D668" s="17" t="s">
        <v>403</v>
      </c>
      <c r="E668" s="2">
        <v>2020</v>
      </c>
      <c r="F668" t="b">
        <f>OR(ISNUMBER(FIND("cytotoxic",C668)),ISNUMBER(FIND("Cytotoxic",C668)),ISNUMBER(FIND("cellular toxicity",C668)),ISNUMBER(FIND("cell death",C668)),ISNUMBER(FIND("viable",C668)),ISNUMBER(FIND("phytotoxic",C668)),ISNUMBER(FIND("acute toxicity",C668)),ISNUMBER(FIND("MTT",C668)),ISNUMBER(FIND("survival",C668)),ISNUMBER(FIND("prolifer",C668)),ISNUMBER(FIND("apoptosis",C668)),ISNUMBER(FIND("neurotoxic",C668)),ISNUMBER(FIND("  lysis ",C668)),ISNUMBER(FIND("necrosis",C668)),ISNUMBER(FIND("cellular death",C668))*3,ISNUMBER(FIND("LDH",C668)),ISNUMBER(FIND("Acute toxicity",C668)))</f>
        <v>0</v>
      </c>
      <c r="G668" t="b">
        <f>OR(ISNUMBER(FIND("genotoxic",C668)),ISNUMBER(FIND("genotoxicity",C668)),ISNUMBER(FIND("DNA damage",C668)),ISNUMBER(FIND("DNA",C668)),ISNUMBER(FIND("RNA",C668)),ISNUMBER(FIND("mesothelioma",C668)),ISNUMBER(FIND("carcino",C668)),ISNUMBER(FIND("mutagen",C668)),ISNUMBER(FIND("genetic",C668)))</f>
        <v>0</v>
      </c>
      <c r="H668" t="b">
        <f>OR(ISNUMBER(FIND("inflammatory",C668)),ISNUMBER(FIND("inflamm",C668)))</f>
        <v>0</v>
      </c>
      <c r="I668" t="b">
        <f>OR(ISNUMBER(FIND("immune",C668)),ISNUMBER(FIND("immunological",C668)),ISNUMBER(FIND("interleuk",C668)),ISNUMBER(FIND("platelet activation",C668)),ISNUMBER(FIND("monocyte",C668)),ISNUMBER(FIND("leukocyte",C668)),ISNUMBER(FIND("cytokine",C668)),ISNUMBER(FIND("CD4",C668)),ISNUMBER(FIND("CD8",C668)),ISNUMBER(FIND("T-cell",C668)))</f>
        <v>1</v>
      </c>
      <c r="J668" t="b">
        <f>OR(ISNUMBER(FIND("reactive oxygen",C668)),ISNUMBER(FIND("ROS",C668)),ISNUMBER(FIND("free radical",C668)),ISNUMBER(FIND("oxidative stress",C668)),ISNUMBER(FIND("peroxid",C668)),ISNUMBER(FIND("oxidative",C668)),ISNUMBER(FIND("antioxid",C668)))</f>
        <v>0</v>
      </c>
      <c r="K668" t="b">
        <f>OR(ISNUMBER(FIND("autophag",C668)))</f>
        <v>0</v>
      </c>
      <c r="L668" t="b">
        <f>OR(ISNUMBER(FIND("morpholog",C668)))</f>
        <v>0</v>
      </c>
      <c r="M668" t="b">
        <f>OR(ISNUMBER(FIND("fibrosis",C668)),ISNUMBER(FIND("Fibrosis",C668)),ISNUMBER(FIND("fibrot",C668)))</f>
        <v>0</v>
      </c>
      <c r="N668" t="b">
        <f>OR(ISNUMBER(FIND("offspring",C668)),ISNUMBER(FIND("Parental",C668)),ISNUMBER(FIND("parental",C668)),ISNUMBER(FIND("germline",C668)),ISNUMBER(FIND("reproduc",C668)),ISNUMBER(FIND("embryo",C668)))</f>
        <v>0</v>
      </c>
      <c r="O668" t="b">
        <f>OR(ISNUMBER(FIND("metabol",C668)),ISNUMBER(FIND("Metabol",C668)),ISNUMBER(FIND("digest",C668)),ISNUMBER(FIND("mitochon",C668)))</f>
        <v>0</v>
      </c>
      <c r="P668" t="b">
        <f>OR(ISNUMBER(FIND("ecotox",C668)),ISNUMBER(FIND("Ecotox",B668)),ISNUMBER(FIND("ecotox",B668)),ISNUMBER(FIND("Ecotox",C668)))</f>
        <v>0</v>
      </c>
      <c r="Q668" t="b">
        <f>OR(ISNUMBER(FIND("Bioaccum",C668)),ISNUMBER(FIND("bioaccum",C668)),ISNUMBER(FIND("accum",C668)))</f>
        <v>0</v>
      </c>
      <c r="R668" t="b">
        <f>OR(ISNUMBER(FIND("Occupation",C668)),ISNUMBER(FIND("occupation",C668)),ISNUMBER(FIND("worker",C668)),ISNUMBER(FIND("workforce",C668)))</f>
        <v>1</v>
      </c>
      <c r="S668" t="b">
        <f>NOT(OR(F668,G668,H668,I668,J668,K668,L668,M668,N668,O668,P668,Q668,R668))</f>
        <v>0</v>
      </c>
      <c r="U668" t="b">
        <f>OR(Table1[[#This Row],[Inflammation]],Table1[[#This Row],[Immune]])</f>
        <v>1</v>
      </c>
      <c r="V668" t="str">
        <f>IF(OR(Table1[[#This Row],[Rodents]],Table1[[#This Row],[Human]],Table1[[#This Row],[Pig]]),OR(ISNUMBER(FIND("intratrach",C668)),ISNUMBER(FIND("nasal ",C668)),ISNUMBER(FIND("instill",C668))),"NA")</f>
        <v>NA</v>
      </c>
      <c r="W668" t="str">
        <f>IF(OR(Table1[[#This Row],[Rodents]],Table1[[#This Row],[Human]],Table1[[#This Row],[Pig]]),OR(ISNUMBER(FIND("dermal",C668)),ISNUMBER(FIND("skin ",C668))),"NA")</f>
        <v>NA</v>
      </c>
      <c r="X668" t="str">
        <f>IF(OR(Table1[[#This Row],[Rodents]],Table1[[#This Row],[Human]],Table1[[#This Row],[Pig]]),OR(ISNUMBER(FIND("injected",C668)),ISNUMBER(FIND("periton",C668)),ISNUMBER(FIND("intrascrot",C668))),"NA")</f>
        <v>NA</v>
      </c>
      <c r="Y668" t="str">
        <f>IF(OR(Table1[[#This Row],[Rodents]],Table1[[#This Row],[Human]],Table1[[#This Row],[Pig]]),NOT(OR(Table1[[#This Row],[Inhaled/Intratracheal/intranasal]],Table1[[#This Row],[Dermal]],Table1[[#This Row],[Injected]])),"NA")</f>
        <v>NA</v>
      </c>
      <c r="AA668" t="b">
        <f>OR(ISNUMBER(FIND("fish ",C668)),ISNUMBER(FIND("Fish ",C668)),ISNUMBER(FIND("aquatic",C668)),ISNUMBER(FIND("daphnids",C668)),ISNUMBER(FIND("Carcinus maenas",C668)),ISNUMBER(FIND("Daphnia",C668)),ISNUMBER(FIND("Ruditapes philippinarum",C668)),ISNUMBER(FIND("daphnia",C668)),ISNUMBER(FIND("marine",C668)),ISNUMBER(FIND("mussel",C668)),ISNUMBER(FIND("algae",C668)),ISNUMBER(FIND("Donax faba",C668)),ISNUMBER(FIND("estuarine",C668)),ISNUMBER(FIND("snail",C668)),ISNUMBER(FIND("Prorocentrum donghaiense",C668)) )</f>
        <v>0</v>
      </c>
      <c r="AB668" t="b">
        <f>OR(ISNUMBER(FIND(" rat ",C668)),ISNUMBER(FIND(" rats ",C668)),ISNUMBER(FIND(" Rats ",C668)),ISNUMBER(FIND(" Rat ",C668)),ISNUMBER(FIND(" rat.",C668)),ISNUMBER(FIND(" rats.",C668)),ISNUMBER(FIND("mouse",C668)),ISNUMBER(FIND("mice",C668)), ISNUMBER(FIND(" Mice",C668)))</f>
        <v>0</v>
      </c>
      <c r="AC668" t="b">
        <f>OR(ISNUMBER(FIND(" cell ",C668)),ISNUMBER(FIND("fibroblast",C668)),ISNUMBER(FIND("macrophage",C668)),ISNUMBER(FIND("epithelial",C668)),ISNUMBER(FIND("endothelial",C668)),ISNUMBER(FIND("neuron",C668)),ISNUMBER(FIND(" cells ",C668)),ISNUMBER(FIND("RBC",C668)),ISNUMBER(FIND("mitochond",C668)),ISNUMBER(FIND("adipocyte",C668)),ISNUMBER(FIND("osteo",C668)),ISNUMBER(FIND("keratin",C668)),ISNUMBER(FIND(" cell's ",C668)),ISNUMBER(FIND("eukary",C668)),ISNUMBER(FIND("sperm",C668)))</f>
        <v>1</v>
      </c>
      <c r="AD668" t="b">
        <v>0</v>
      </c>
      <c r="AE668" t="b">
        <f>OR(ISNUMBER(FIND(" plant ",C668)),ISNUMBER(FIND("Plant ",C668)),ISNUMBER(FIND("tomato",C668)),ISNUMBER(FIND("plants",C668)),ISNUMBER(FIND("Plants",C668)),ISNUMBER(FIND("algae",C668)),ISNUMBER(FIND("lettuce",C668)),ISNUMBER(FIND("green gram sprouts ",C668)),ISNUMBER(FIND("Cucurbita pepo",C668)),ISNUMBER(FIND("bean ",C668)),ISNUMBER(FIND("chloroplast",C668)),ISNUMBER(FIND("chlorophyll",C668)),ISNUMBER(FIND("seedling",C668)),ISNUMBER(FIND("canola",C668)),ISNUMBER(FIND("shoot",C668)),ISNUMBER(FIND("photosynthes",C668)),ISNUMBER(FIND(" leaves ",C668)),,ISNUMBER(FIND("agriculture",C668)),ISNUMBER(FIND(" crops ",C668)))</f>
        <v>0</v>
      </c>
      <c r="AF668" t="b">
        <f>OR(ISNUMBER(FIND("bacteria",C668)),ISNUMBER(FIND("Bacteria",C668)),ISNUMBER(FIND("Bacterium",C668)),ISNUMBER(FIND("bacterium",C668)),ISNUMBER(FIND(" coli ",C668)))</f>
        <v>0</v>
      </c>
      <c r="AG668" t="b">
        <f>OR(ISNUMBER(FIND("fungi",C668)),ISNUMBER(FIND("Fungi",C668)),ISNUMBER(FIND("fungus",C668)),ISNUMBER(FIND("Fungus",C668)),ISNUMBER(FIND("mushroom",C668)),ISNUMBER(FIND("Mushroom",C668)),ISNUMBER(FIND(" mold ",C668)))</f>
        <v>0</v>
      </c>
      <c r="AH668" t="b">
        <f>OR(ISNUMBER(FIND("Pig ",C668)),ISNUMBER(FIND("pig ",C668)),ISNUMBER(FIND("Pigs ",C668)),ISNUMBER(FIND("pigs ",C668)))</f>
        <v>0</v>
      </c>
      <c r="AI668" t="b">
        <f>OR(ISNUMBER(FIND(" C. elegans",C668)),ISNUMBER(FIND("Caenorhabditis elegans",C668)),ISNUMBER(FIND("earthworms",C668)),ISNUMBER(FIND(" Ficopomatus enigmaticus",C668)),ISNUMBER(FIND("larva",C668)),ISNUMBER(FIND("Lumbriculus variegatus",C668)),ISNUMBER(FIND("nematode",C668)))</f>
        <v>0</v>
      </c>
      <c r="AJ668" t="b">
        <f>NOT(OR(AA668,AB668,AC668,AD668,AE668,AF668,AG668,AH668,AI668))</f>
        <v>0</v>
      </c>
      <c r="AL668" t="b">
        <f>OR(AA668,AB668,AD668,AE668,AF668,AG668,AH668,AI668)</f>
        <v>0</v>
      </c>
      <c r="AM668" t="b">
        <f>IF(Table1[[#This Row],[In vivo?]],IF(Table1[[#This Row],[Cell]],FALSE,TRUE),FALSE)</f>
        <v>0</v>
      </c>
      <c r="AN668" t="b">
        <f>AND(AC668,AL668)</f>
        <v>0</v>
      </c>
      <c r="AO668" t="b">
        <f>IF(Table1[[#This Row],[Cell]],IF(Table1[[#This Row],[In vivo?]],FALSE,TRUE),FALSE)</f>
        <v>1</v>
      </c>
      <c r="AP668" t="b">
        <f>NOT(OR(Table1[[#This Row],[In vivo?]],Table1[[#This Row],[Only in Cell]]))</f>
        <v>0</v>
      </c>
      <c r="AQ668" t="str">
        <f>IF(OR(Table1[[#This Row],[Rodents]],Table1[[#This Row],[Human]],Table1[[#This Row],[Pig]]),OR(ISNUMBER(FIND("pulmonary",C668)),ISNUMBER(FIND("lung",C668))),"NA")</f>
        <v>NA</v>
      </c>
      <c r="AR668" t="str">
        <f>IF(OR(Table1[[#This Row],[Rodents]],Table1[[#This Row],[Human]],Table1[[#This Row],[Pig]]),OR(ISNUMBER(FIND("skin",C668)),ISNUMBER(FIND("dermal",C668))),"NA")</f>
        <v>NA</v>
      </c>
      <c r="AS668" t="str">
        <f>IF(OR(Table1[[#This Row],[Rodents]],Table1[[#This Row],[Human]],Table1[[#This Row],[Pig]]),OR(ISNUMBER(FIND("liver",C668)),ISNUMBER(FIND("hepat",C668))),"NA")</f>
        <v>NA</v>
      </c>
      <c r="AT668" t="str">
        <f>IF(OR(Table1[[#This Row],[Rodents]],Table1[[#This Row],[Human]],Table1[[#This Row],[Pig]]),OR(ISNUMBER(FIND("kidney",C668)),ISNUMBER(FIND("neph",C668))),"NA")</f>
        <v>NA</v>
      </c>
      <c r="AU668" t="str">
        <f>IF(OR(Table1[[#This Row],[Rodents]],Table1[[#This Row],[Human]],Table1[[#This Row],[Pig]]),OR(ISNUMBER(FIND("brain",C668)),ISNUMBER(FIND("neur",C668)),ISNUMBER(FIND("nerv",C668))),"NA")</f>
        <v>NA</v>
      </c>
      <c r="AV668" t="str">
        <f>IF(OR(Table1[[#This Row],[Rodents]],Table1[[#This Row],[Human]],Table1[[#This Row],[Pig]]),OR(ISNUMBER(FIND("heart",C668)),ISNUMBER(FIND("cardi",C668))),"NA")</f>
        <v>NA</v>
      </c>
      <c r="AW668" t="str">
        <f>IF(OR(Table1[[#This Row],[Rodents]],Table1[[#This Row],[Human]],Table1[[#This Row],[Pig]]),OR(ISNUMBER(FIND("gastro",C668)),ISNUMBER(FIND("intesti",C668)),ISNUMBER(FIND("stomach",C668))),"NA")</f>
        <v>NA</v>
      </c>
      <c r="AX668" t="str">
        <f>IF(OR(Table1[[#This Row],[Rodents]],Table1[[#This Row],[Human]],Table1[[#This Row],[Pig]]),NOT(OR(AQ668,AR668,AS668,AT668,AU668,AV668,AW668)),"NA")</f>
        <v>NA</v>
      </c>
      <c r="AY668" t="b">
        <f>OR(ISNUMBER(FIND("SWCNT",C668)),ISNUMBER(FIND("SWNT",C668)),ISNUMBER(FIND("single-wall",C668)),ISNUMBER(FIND("single wall",C668)),ISNUMBER(FIND("Single wall",C668)),ISNUMBER(FIND("Single-wall",C668)),ISNUMBER(FIND("SWCNT",B668)),ISNUMBER(FIND("SWNT",B668)),ISNUMBER(FIND("single-wall",B668)),ISNUMBER(FIND("single wall",B668)),ISNUMBER(FIND("Single-wall",B668)),ISNUMBER(FIND("Single wall",B668)))</f>
        <v>0</v>
      </c>
      <c r="AZ668" t="b">
        <f>OR(ISNUMBER(FIND("MWCNT",C668)),ISNUMBER(FIND("MWNT",C668)),ISNUMBER(FIND("multi-wall",C668)),ISNUMBER(FIND("multi wall",C668)),ISNUMBER(FIND("multiwall",C668)),ISNUMBER(FIND("Multi-wall",C668)),ISNUMBER(FIND("Multi wall",C668)),ISNUMBER(FIND("Multiwall",C668)),ISNUMBER(FIND("MWCNT",B668)),ISNUMBER(FIND("MWNT",B668)),ISNUMBER(FIND("multi-wall",B668)),ISNUMBER(FIND("multi wall",B668)),ISNUMBER(FIND("multiwall",B668)),ISNUMBER(FIND("Multi-wall",B668)),ISNUMBER(FIND("Multi wall",B668)),ISNUMBER(FIND("Multiwall",B668)),ISNUMBER(FIND("Double-wall",B668)),ISNUMBER(FIND("Double wall",B668)),ISNUMBER(FIND("Doublewall",B668)),ISNUMBER(FIND("double-wall",B668)),ISNUMBER(FIND("double wall",B668)),ISNUMBER(FIND("doublewall",B668)))</f>
        <v>0</v>
      </c>
      <c r="BA668" t="b">
        <f>AND(Table1[[#This Row],[SWCNT]],Table1[[#This Row],[MWCNT]])</f>
        <v>0</v>
      </c>
      <c r="BB668" t="b">
        <f>IF(Table1[[#This Row],[SWCNT]]=TRUE,FALSE,IF(Table1[[#This Row],[MWCNT]]=TRUE,FALSE,TRUE))</f>
        <v>1</v>
      </c>
      <c r="BC668" s="18"/>
    </row>
    <row r="669" spans="1:55" ht="222">
      <c r="A669" t="s">
        <v>1181</v>
      </c>
      <c r="B669" s="2" t="s">
        <v>1184</v>
      </c>
      <c r="C669" s="16" t="s">
        <v>1187</v>
      </c>
      <c r="D669" s="17" t="s">
        <v>1190</v>
      </c>
      <c r="E669" s="2">
        <v>2020</v>
      </c>
      <c r="F669" t="b">
        <f>OR(ISNUMBER(FIND("cytotoxic",C669)),ISNUMBER(FIND("Cytotoxic",C669)),ISNUMBER(FIND("cellular toxicity",C669)),ISNUMBER(FIND("cell death",C669)),ISNUMBER(FIND("viable",C669)),ISNUMBER(FIND("phytotoxic",C669)),ISNUMBER(FIND("acute toxicity",C669)),ISNUMBER(FIND("MTT",C669)),ISNUMBER(FIND("survival",C669)),ISNUMBER(FIND("prolifer",C669)),ISNUMBER(FIND("apoptosis",C669)),ISNUMBER(FIND("neurotoxic",C669)),ISNUMBER(FIND("  lysis ",C669)),ISNUMBER(FIND("necrosis",C669)),ISNUMBER(FIND("cellular death",C669))*3,ISNUMBER(FIND("LDH",C669)),ISNUMBER(FIND("Acute toxicity",C669)))</f>
        <v>0</v>
      </c>
      <c r="G669" t="b">
        <f>OR(ISNUMBER(FIND("genotoxic",C669)),ISNUMBER(FIND("genotoxicity",C669)),ISNUMBER(FIND("DNA damage",C669)),ISNUMBER(FIND("DNA",C669)),ISNUMBER(FIND("RNA",C669)),ISNUMBER(FIND("mesothelioma",C669)),ISNUMBER(FIND("carcino",C669)),ISNUMBER(FIND("mutagen",C669)),ISNUMBER(FIND("genetic",C669)))</f>
        <v>0</v>
      </c>
      <c r="H669" t="b">
        <f>OR(ISNUMBER(FIND("inflammatory",C669)),ISNUMBER(FIND("inflamm",C669)))</f>
        <v>0</v>
      </c>
      <c r="I669" t="b">
        <f>OR(ISNUMBER(FIND("immune",C669)),ISNUMBER(FIND("immunological",C669)),ISNUMBER(FIND("interleuk",C669)),ISNUMBER(FIND("platelet activation",C669)),ISNUMBER(FIND("monocyte",C669)),ISNUMBER(FIND("leukocyte",C669)),ISNUMBER(FIND("cytokine",C669)),ISNUMBER(FIND("CD4",C669)),ISNUMBER(FIND("CD8",C669)),ISNUMBER(FIND("T-cell",C669)))</f>
        <v>0</v>
      </c>
      <c r="J669" t="b">
        <f>OR(ISNUMBER(FIND("reactive oxygen",C669)),ISNUMBER(FIND("ROS",C669)),ISNUMBER(FIND("free radical",C669)),ISNUMBER(FIND("oxidative stress",C669)),ISNUMBER(FIND("peroxid",C669)),ISNUMBER(FIND("oxidative",C669)),ISNUMBER(FIND("antioxid",C669)))</f>
        <v>0</v>
      </c>
      <c r="K669" t="b">
        <f>OR(ISNUMBER(FIND("autophag",C669)))</f>
        <v>0</v>
      </c>
      <c r="L669" t="b">
        <f>OR(ISNUMBER(FIND("morpholog",C669)))</f>
        <v>0</v>
      </c>
      <c r="M669" t="b">
        <f>OR(ISNUMBER(FIND("fibrosis",C669)),ISNUMBER(FIND("Fibrosis",C669)),ISNUMBER(FIND("fibrot",C669)))</f>
        <v>0</v>
      </c>
      <c r="N669" t="b">
        <f>OR(ISNUMBER(FIND("offspring",C669)),ISNUMBER(FIND("Parental",C669)),ISNUMBER(FIND("parental",C669)),ISNUMBER(FIND("germline",C669)),ISNUMBER(FIND("reproduc",C669)),ISNUMBER(FIND("embryo",C669)))</f>
        <v>0</v>
      </c>
      <c r="O669" t="b">
        <f>OR(ISNUMBER(FIND("metabol",C669)),ISNUMBER(FIND("Metabol",C669)),ISNUMBER(FIND("digest",C669)),ISNUMBER(FIND("mitochon",C669)))</f>
        <v>0</v>
      </c>
      <c r="P669" t="b">
        <f>OR(ISNUMBER(FIND("ecotox",C669)),ISNUMBER(FIND("Ecotox",B669)),ISNUMBER(FIND("ecotox",B669)),ISNUMBER(FIND("Ecotox",C669)))</f>
        <v>0</v>
      </c>
      <c r="Q669" t="b">
        <f>OR(ISNUMBER(FIND("Bioaccum",C669)),ISNUMBER(FIND("bioaccum",C669)),ISNUMBER(FIND("accum",C669)))</f>
        <v>0</v>
      </c>
      <c r="R669" t="b">
        <f>OR(ISNUMBER(FIND("Occupation",C669)),ISNUMBER(FIND("occupation",C669)),ISNUMBER(FIND("worker",C669)),ISNUMBER(FIND("workforce",C669)))</f>
        <v>0</v>
      </c>
      <c r="S669" t="b">
        <f>NOT(OR(F669,G669,H669,I669,J669,K669,L669,M669,N669,O669,P669,Q669,R669))</f>
        <v>1</v>
      </c>
      <c r="U669" t="b">
        <f>OR(Table1[[#This Row],[Inflammation]],Table1[[#This Row],[Immune]])</f>
        <v>0</v>
      </c>
      <c r="V669" t="str">
        <f>IF(OR(Table1[[#This Row],[Rodents]],Table1[[#This Row],[Human]],Table1[[#This Row],[Pig]]),OR(ISNUMBER(FIND("intratrach",C669)),ISNUMBER(FIND("nasal ",C669)),ISNUMBER(FIND("instill",C669))),"NA")</f>
        <v>NA</v>
      </c>
      <c r="W669" t="str">
        <f>IF(OR(Table1[[#This Row],[Rodents]],Table1[[#This Row],[Human]],Table1[[#This Row],[Pig]]),OR(ISNUMBER(FIND("dermal",C669)),ISNUMBER(FIND("skin ",C669))),"NA")</f>
        <v>NA</v>
      </c>
      <c r="X669" t="str">
        <f>IF(OR(Table1[[#This Row],[Rodents]],Table1[[#This Row],[Human]],Table1[[#This Row],[Pig]]),OR(ISNUMBER(FIND("injected",C669)),ISNUMBER(FIND("periton",C669)),ISNUMBER(FIND("intrascrot",C669))),"NA")</f>
        <v>NA</v>
      </c>
      <c r="Y669" t="str">
        <f>IF(OR(Table1[[#This Row],[Rodents]],Table1[[#This Row],[Human]],Table1[[#This Row],[Pig]]),NOT(OR(Table1[[#This Row],[Inhaled/Intratracheal/intranasal]],Table1[[#This Row],[Dermal]],Table1[[#This Row],[Injected]])),"NA")</f>
        <v>NA</v>
      </c>
      <c r="AA669" t="b">
        <f>OR(ISNUMBER(FIND("fish ",C669)),ISNUMBER(FIND("Fish ",C669)),ISNUMBER(FIND("aquatic",C669)),ISNUMBER(FIND("daphnids",C669)),ISNUMBER(FIND("Carcinus maenas",C669)),ISNUMBER(FIND("Daphnia",C669)),ISNUMBER(FIND("Ruditapes philippinarum",C669)),ISNUMBER(FIND("daphnia",C669)),ISNUMBER(FIND("marine",C669)),ISNUMBER(FIND("mussel",C669)),ISNUMBER(FIND("algae",C669)),ISNUMBER(FIND("Donax faba",C669)),ISNUMBER(FIND("estuarine",C669)),ISNUMBER(FIND("snail",C669)),ISNUMBER(FIND("Prorocentrum donghaiense",C669)) )</f>
        <v>0</v>
      </c>
      <c r="AB669" t="b">
        <f>OR(ISNUMBER(FIND(" rat ",C669)),ISNUMBER(FIND(" rats ",C669)),ISNUMBER(FIND(" Rats ",C669)),ISNUMBER(FIND(" Rat ",C669)),ISNUMBER(FIND(" rat.",C669)),ISNUMBER(FIND(" rats.",C669)),ISNUMBER(FIND("mouse",C669)),ISNUMBER(FIND("mice",C669)), ISNUMBER(FIND(" Mice",C669)))</f>
        <v>0</v>
      </c>
      <c r="AC669" t="b">
        <f>OR(ISNUMBER(FIND(" cell ",C669)),ISNUMBER(FIND("fibroblast",C669)),ISNUMBER(FIND("macrophage",C669)),ISNUMBER(FIND("epithelial",C669)),ISNUMBER(FIND("endothelial",C669)),ISNUMBER(FIND("neuron",C669)),ISNUMBER(FIND(" cells ",C669)),ISNUMBER(FIND("RBC",C669)),ISNUMBER(FIND("mitochond",C669)),ISNUMBER(FIND("adipocyte",C669)),ISNUMBER(FIND("osteo",C669)),ISNUMBER(FIND("keratin",C669)),ISNUMBER(FIND(" cell's ",C669)),ISNUMBER(FIND("eukary",C669)),ISNUMBER(FIND("sperm",C669)))</f>
        <v>1</v>
      </c>
      <c r="AD669" t="b">
        <f>OR(ISNUMBER(FIND("human",B669)),ISNUMBER(FIND("workers",B669)),ISNUMBER(FIND("workforces",B669)),ISNUMBER(FIND("occupational",B669)),ISNUMBER(FIND("Case report",B669)),ISNUMBER(FIND("Workplaces",B669)),ISNUMBER(FIND("worker",B669)))</f>
        <v>0</v>
      </c>
      <c r="AE669" t="b">
        <f>OR(ISNUMBER(FIND(" plant ",C669)),ISNUMBER(FIND("Plant ",C669)),ISNUMBER(FIND("tomato",C669)),ISNUMBER(FIND("plants",C669)),ISNUMBER(FIND("Plants",C669)),ISNUMBER(FIND("algae",C669)),ISNUMBER(FIND("lettuce",C669)),ISNUMBER(FIND("green gram sprouts ",C669)),ISNUMBER(FIND("Cucurbita pepo",C669)),ISNUMBER(FIND("bean ",C669)),ISNUMBER(FIND("chloroplast",C669)),ISNUMBER(FIND("chlorophyll",C669)),ISNUMBER(FIND("seedling",C669)),ISNUMBER(FIND("canola",C669)),ISNUMBER(FIND("shoot",C669)),ISNUMBER(FIND("photosynthes",C669)),ISNUMBER(FIND(" leaves ",C669)),,ISNUMBER(FIND("agriculture",C669)),ISNUMBER(FIND(" crops ",C669)))</f>
        <v>0</v>
      </c>
      <c r="AF669" t="b">
        <f>OR(ISNUMBER(FIND("bacteria",C669)),ISNUMBER(FIND("Bacteria",C669)),ISNUMBER(FIND("Bacterium",C669)),ISNUMBER(FIND("bacterium",C669)),ISNUMBER(FIND(" coli ",C669)))</f>
        <v>0</v>
      </c>
      <c r="AG669" t="b">
        <f>OR(ISNUMBER(FIND("fungi",C669)),ISNUMBER(FIND("Fungi",C669)),ISNUMBER(FIND("fungus",C669)),ISNUMBER(FIND("Fungus",C669)),ISNUMBER(FIND("mushroom",C669)),ISNUMBER(FIND("Mushroom",C669)),ISNUMBER(FIND(" mold ",C669)))</f>
        <v>0</v>
      </c>
      <c r="AH669" t="b">
        <f>OR(ISNUMBER(FIND("Pig ",C669)),ISNUMBER(FIND("pig ",C669)),ISNUMBER(FIND("Pigs ",C669)),ISNUMBER(FIND("pigs ",C669)))</f>
        <v>0</v>
      </c>
      <c r="AI669" t="b">
        <f>OR(ISNUMBER(FIND(" C. elegans",C669)),ISNUMBER(FIND("Caenorhabditis elegans",C669)),ISNUMBER(FIND("earthworms",C669)),ISNUMBER(FIND(" Ficopomatus enigmaticus",C669)),ISNUMBER(FIND("larva",C669)),ISNUMBER(FIND("Lumbriculus variegatus",C669)),ISNUMBER(FIND("nematode",C669)))</f>
        <v>0</v>
      </c>
      <c r="AJ669" t="b">
        <f>NOT(OR(AA669,AB669,AC669,AD669,AE669,AF669,AG669,AH669,AI669))</f>
        <v>0</v>
      </c>
      <c r="AL669" t="b">
        <f>OR(AA669,AB669,AD669,AE669,AF669,AG669,AH669,AI669)</f>
        <v>0</v>
      </c>
      <c r="AM669" t="b">
        <f>IF(Table1[[#This Row],[In vivo?]],IF(Table1[[#This Row],[Cell]],FALSE,TRUE),FALSE)</f>
        <v>0</v>
      </c>
      <c r="AN669" t="b">
        <f>AND(AC669,AL669)</f>
        <v>0</v>
      </c>
      <c r="AO669" t="b">
        <f>IF(Table1[[#This Row],[Cell]],IF(Table1[[#This Row],[In vivo?]],FALSE,TRUE),FALSE)</f>
        <v>1</v>
      </c>
      <c r="AP669" t="b">
        <f>NOT(OR(Table1[[#This Row],[In vivo?]],Table1[[#This Row],[Only in Cell]]))</f>
        <v>0</v>
      </c>
      <c r="AQ669" t="str">
        <f>IF(OR(Table1[[#This Row],[Rodents]],Table1[[#This Row],[Human]],Table1[[#This Row],[Pig]]),OR(ISNUMBER(FIND("pulmonary",C669)),ISNUMBER(FIND("lung",C669))),"NA")</f>
        <v>NA</v>
      </c>
      <c r="AR669" t="str">
        <f>IF(OR(Table1[[#This Row],[Rodents]],Table1[[#This Row],[Human]],Table1[[#This Row],[Pig]]),OR(ISNUMBER(FIND("skin",C669)),ISNUMBER(FIND("dermal",C669))),"NA")</f>
        <v>NA</v>
      </c>
      <c r="AS669" t="str">
        <f>IF(OR(Table1[[#This Row],[Rodents]],Table1[[#This Row],[Human]],Table1[[#This Row],[Pig]]),OR(ISNUMBER(FIND("liver",C669)),ISNUMBER(FIND("hepat",C669))),"NA")</f>
        <v>NA</v>
      </c>
      <c r="AT669" t="str">
        <f>IF(OR(Table1[[#This Row],[Rodents]],Table1[[#This Row],[Human]],Table1[[#This Row],[Pig]]),OR(ISNUMBER(FIND("kidney",C669)),ISNUMBER(FIND("neph",C669))),"NA")</f>
        <v>NA</v>
      </c>
      <c r="AU669" t="str">
        <f>IF(OR(Table1[[#This Row],[Rodents]],Table1[[#This Row],[Human]],Table1[[#This Row],[Pig]]),OR(ISNUMBER(FIND("brain",C669)),ISNUMBER(FIND("neur",C669)),ISNUMBER(FIND("nerv",C669))),"NA")</f>
        <v>NA</v>
      </c>
      <c r="AV669" t="str">
        <f>IF(OR(Table1[[#This Row],[Rodents]],Table1[[#This Row],[Human]],Table1[[#This Row],[Pig]]),OR(ISNUMBER(FIND("heart",C669)),ISNUMBER(FIND("cardi",C669))),"NA")</f>
        <v>NA</v>
      </c>
      <c r="AW669" t="str">
        <f>IF(OR(Table1[[#This Row],[Rodents]],Table1[[#This Row],[Human]],Table1[[#This Row],[Pig]]),OR(ISNUMBER(FIND("gastro",C669)),ISNUMBER(FIND("intesti",C669)),ISNUMBER(FIND("stomach",C669))),"NA")</f>
        <v>NA</v>
      </c>
      <c r="AX669" t="str">
        <f>IF(OR(Table1[[#This Row],[Rodents]],Table1[[#This Row],[Human]],Table1[[#This Row],[Pig]]),NOT(OR(AQ669,AR669,AS669,AT669,AU669,AV669,AW669)),"NA")</f>
        <v>NA</v>
      </c>
      <c r="AY669" t="b">
        <f>OR(ISNUMBER(FIND("SWCNT",C669)),ISNUMBER(FIND("SWNT",C669)),ISNUMBER(FIND("single-wall",C669)),ISNUMBER(FIND("single wall",C669)),ISNUMBER(FIND("Single wall",C669)),ISNUMBER(FIND("Single-wall",C669)),ISNUMBER(FIND("SWCNT",B669)),ISNUMBER(FIND("SWNT",B669)),ISNUMBER(FIND("single-wall",B669)),ISNUMBER(FIND("single wall",B669)),ISNUMBER(FIND("Single-wall",B669)),ISNUMBER(FIND("Single wall",B669)))</f>
        <v>0</v>
      </c>
      <c r="AZ669" t="b">
        <f>OR(ISNUMBER(FIND("MWCNT",C669)),ISNUMBER(FIND("MWNT",C669)),ISNUMBER(FIND("multi-wall",C669)),ISNUMBER(FIND("multi wall",C669)),ISNUMBER(FIND("multiwall",C669)),ISNUMBER(FIND("Multi-wall",C669)),ISNUMBER(FIND("Multi wall",C669)),ISNUMBER(FIND("Multiwall",C669)),ISNUMBER(FIND("MWCNT",B669)),ISNUMBER(FIND("MWNT",B669)),ISNUMBER(FIND("multi-wall",B669)),ISNUMBER(FIND("multi wall",B669)),ISNUMBER(FIND("multiwall",B669)),ISNUMBER(FIND("Multi-wall",B669)),ISNUMBER(FIND("Multi wall",B669)),ISNUMBER(FIND("Multiwall",B669)),ISNUMBER(FIND("Double-wall",B669)),ISNUMBER(FIND("Double wall",B669)),ISNUMBER(FIND("Doublewall",B669)),ISNUMBER(FIND("double-wall",B669)),ISNUMBER(FIND("double wall",B669)),ISNUMBER(FIND("doublewall",B669)))</f>
        <v>0</v>
      </c>
      <c r="BA669" t="b">
        <f>AND(Table1[[#This Row],[SWCNT]],Table1[[#This Row],[MWCNT]])</f>
        <v>0</v>
      </c>
      <c r="BB669" t="b">
        <f>IF(Table1[[#This Row],[SWCNT]]=TRUE,FALSE,IF(Table1[[#This Row],[MWCNT]]=TRUE,FALSE,TRUE))</f>
        <v>1</v>
      </c>
      <c r="BC669" s="18"/>
    </row>
    <row r="670" spans="1:55" ht="240.5">
      <c r="A670" t="s">
        <v>1197</v>
      </c>
      <c r="B670" s="2" t="s">
        <v>1198</v>
      </c>
      <c r="C670" s="16" t="s">
        <v>1199</v>
      </c>
      <c r="D670" s="17" t="s">
        <v>1200</v>
      </c>
      <c r="E670" s="2">
        <v>2020</v>
      </c>
      <c r="F670" t="b">
        <f>OR(ISNUMBER(FIND("cytotoxic",C670)),ISNUMBER(FIND("Cytotoxic",C670)),ISNUMBER(FIND("cellular toxicity",C670)),ISNUMBER(FIND("cell death",C670)),ISNUMBER(FIND("viable",C670)),ISNUMBER(FIND("phytotoxic",C670)),ISNUMBER(FIND("acute toxicity",C670)),ISNUMBER(FIND("MTT",C670)),ISNUMBER(FIND("survival",C670)),ISNUMBER(FIND("prolifer",C670)),ISNUMBER(FIND("apoptosis",C670)),ISNUMBER(FIND("neurotoxic",C670)),ISNUMBER(FIND("  lysis ",C670)),ISNUMBER(FIND("necrosis",C670)),ISNUMBER(FIND("cellular death",C670))*3,ISNUMBER(FIND("LDH",C670)),ISNUMBER(FIND("Acute toxicity",C670)))</f>
        <v>0</v>
      </c>
      <c r="G670" t="b">
        <f>OR(ISNUMBER(FIND("genotoxic",C670)),ISNUMBER(FIND("genotoxicity",C670)),ISNUMBER(FIND("DNA damage",C670)),ISNUMBER(FIND("DNA",C670)),ISNUMBER(FIND("RNA",C670)),ISNUMBER(FIND("mesothelioma",C670)),ISNUMBER(FIND("carcino",C670)),ISNUMBER(FIND("mutagen",C670)),ISNUMBER(FIND("genetic",C670)))</f>
        <v>1</v>
      </c>
      <c r="H670" t="b">
        <f>OR(ISNUMBER(FIND("inflammatory",C670)),ISNUMBER(FIND("inflamm",C670)))</f>
        <v>0</v>
      </c>
      <c r="I670" t="b">
        <f>OR(ISNUMBER(FIND("immune",C670)),ISNUMBER(FIND("immunological",C670)),ISNUMBER(FIND("interleuk",C670)),ISNUMBER(FIND("platelet activation",C670)),ISNUMBER(FIND("monocyte",C670)),ISNUMBER(FIND("leukocyte",C670)),ISNUMBER(FIND("cytokine",C670)),ISNUMBER(FIND("CD4",C670)),ISNUMBER(FIND("CD8",C670)),ISNUMBER(FIND("T-cell",C670)))</f>
        <v>0</v>
      </c>
      <c r="J670" t="b">
        <f>OR(ISNUMBER(FIND("reactive oxygen",C670)),ISNUMBER(FIND("ROS",C670)),ISNUMBER(FIND("free radical",C670)),ISNUMBER(FIND("oxidative stress",C670)),ISNUMBER(FIND("peroxid",C670)),ISNUMBER(FIND("oxidative",C670)),ISNUMBER(FIND("antioxid",C670)))</f>
        <v>0</v>
      </c>
      <c r="K670" t="b">
        <f>OR(ISNUMBER(FIND("autophag",C670)))</f>
        <v>0</v>
      </c>
      <c r="L670" t="b">
        <f>OR(ISNUMBER(FIND("morpholog",C670)))</f>
        <v>0</v>
      </c>
      <c r="M670" t="b">
        <f>OR(ISNUMBER(FIND("fibrosis",C670)),ISNUMBER(FIND("Fibrosis",C670)),ISNUMBER(FIND("fibrot",C670)))</f>
        <v>0</v>
      </c>
      <c r="N670" t="b">
        <f>OR(ISNUMBER(FIND("offspring",C670)),ISNUMBER(FIND("Parental",C670)),ISNUMBER(FIND("parental",C670)),ISNUMBER(FIND("germline",C670)),ISNUMBER(FIND("reproduc",C670)),ISNUMBER(FIND("embryo",C670)))</f>
        <v>0</v>
      </c>
      <c r="O670" t="b">
        <f>OR(ISNUMBER(FIND("metabol",C670)),ISNUMBER(FIND("Metabol",C670)),ISNUMBER(FIND("digest",C670)),ISNUMBER(FIND("mitochon",C670)))</f>
        <v>0</v>
      </c>
      <c r="P670" t="b">
        <f>OR(ISNUMBER(FIND("ecotox",C670)),ISNUMBER(FIND("Ecotox",B670)),ISNUMBER(FIND("ecotox",B670)),ISNUMBER(FIND("Ecotox",C670)))</f>
        <v>0</v>
      </c>
      <c r="Q670" t="b">
        <f>OR(ISNUMBER(FIND("Bioaccum",C670)),ISNUMBER(FIND("bioaccum",C670)),ISNUMBER(FIND("accum",C670)))</f>
        <v>0</v>
      </c>
      <c r="R670" t="b">
        <f>OR(ISNUMBER(FIND("Occupation",C670)),ISNUMBER(FIND("occupation",C670)),ISNUMBER(FIND("worker",C670)),ISNUMBER(FIND("workforce",C670)))</f>
        <v>0</v>
      </c>
      <c r="S670" t="b">
        <f>NOT(OR(F670,G670,H670,I670,J670,K670,L670,M670,N670,O670,P670,Q670,R670))</f>
        <v>0</v>
      </c>
      <c r="U670" t="b">
        <f>OR(Table1[[#This Row],[Inflammation]],Table1[[#This Row],[Immune]])</f>
        <v>0</v>
      </c>
      <c r="V670" t="str">
        <f>IF(OR(Table1[[#This Row],[Rodents]],Table1[[#This Row],[Human]],Table1[[#This Row],[Pig]]),OR(ISNUMBER(FIND("intratrach",C670)),ISNUMBER(FIND("nasal ",C670)),ISNUMBER(FIND("instill",C670))),"NA")</f>
        <v>NA</v>
      </c>
      <c r="W670" t="str">
        <f>IF(OR(Table1[[#This Row],[Rodents]],Table1[[#This Row],[Human]],Table1[[#This Row],[Pig]]),OR(ISNUMBER(FIND("dermal",C670)),ISNUMBER(FIND("skin ",C670))),"NA")</f>
        <v>NA</v>
      </c>
      <c r="X670" t="str">
        <f>IF(OR(Table1[[#This Row],[Rodents]],Table1[[#This Row],[Human]],Table1[[#This Row],[Pig]]),OR(ISNUMBER(FIND("injected",C670)),ISNUMBER(FIND("periton",C670)),ISNUMBER(FIND("intrascrot",C670))),"NA")</f>
        <v>NA</v>
      </c>
      <c r="Y670" t="str">
        <f>IF(OR(Table1[[#This Row],[Rodents]],Table1[[#This Row],[Human]],Table1[[#This Row],[Pig]]),NOT(OR(Table1[[#This Row],[Inhaled/Intratracheal/intranasal]],Table1[[#This Row],[Dermal]],Table1[[#This Row],[Injected]])),"NA")</f>
        <v>NA</v>
      </c>
      <c r="AA670" t="b">
        <f>OR(ISNUMBER(FIND("fish ",C670)),ISNUMBER(FIND("Fish ",C670)),ISNUMBER(FIND("aquatic",C670)),ISNUMBER(FIND("daphnids",C670)),ISNUMBER(FIND("Carcinus maenas",C670)),ISNUMBER(FIND("Daphnia",C670)),ISNUMBER(FIND("Ruditapes philippinarum",C670)),ISNUMBER(FIND("daphnia",C670)),ISNUMBER(FIND("marine",C670)),ISNUMBER(FIND("mussel",C670)),ISNUMBER(FIND("algae",C670)),ISNUMBER(FIND("Donax faba",C670)),ISNUMBER(FIND("estuarine",C670)),ISNUMBER(FIND("snail",C670)),ISNUMBER(FIND("Prorocentrum donghaiense",C670)) )</f>
        <v>0</v>
      </c>
      <c r="AB670" t="b">
        <f>OR(ISNUMBER(FIND(" rat ",C670)),ISNUMBER(FIND(" rats ",C670)),ISNUMBER(FIND(" Rats ",C670)),ISNUMBER(FIND(" Rat ",C670)),ISNUMBER(FIND(" rat.",C670)),ISNUMBER(FIND(" rats.",C670)),ISNUMBER(FIND("mouse",C670)),ISNUMBER(FIND("mice",C670)), ISNUMBER(FIND(" Mice",C670)))</f>
        <v>0</v>
      </c>
      <c r="AC670" t="b">
        <f>OR(ISNUMBER(FIND(" cell ",C670)),ISNUMBER(FIND("fibroblast",C670)),ISNUMBER(FIND("macrophage",C670)),ISNUMBER(FIND("epithelial",C670)),ISNUMBER(FIND("endothelial",C670)),ISNUMBER(FIND("neuron",C670)),ISNUMBER(FIND(" cells ",C670)),ISNUMBER(FIND("RBC",C670)),ISNUMBER(FIND("mitochond",C670)),ISNUMBER(FIND("adipocyte",C670)),ISNUMBER(FIND("osteo",C670)),ISNUMBER(FIND("keratin",C670)),ISNUMBER(FIND(" cell's ",C670)),ISNUMBER(FIND("eukary",C670)),ISNUMBER(FIND("sperm",C670)))</f>
        <v>1</v>
      </c>
      <c r="AD670" t="b">
        <f>OR(ISNUMBER(FIND("human",B670)),ISNUMBER(FIND("workers",B670)),ISNUMBER(FIND("workforces",B670)),ISNUMBER(FIND("occupational",B670)),ISNUMBER(FIND("Case report",B670)),ISNUMBER(FIND("Workplaces",B670)),ISNUMBER(FIND("worker",B670)))</f>
        <v>0</v>
      </c>
      <c r="AE670" t="b">
        <f>OR(ISNUMBER(FIND(" plant ",C670)),ISNUMBER(FIND("Plant ",C670)),ISNUMBER(FIND("tomato",C670)),ISNUMBER(FIND("plants",C670)),ISNUMBER(FIND("Plants",C670)),ISNUMBER(FIND("algae",C670)),ISNUMBER(FIND("lettuce",C670)),ISNUMBER(FIND("green gram sprouts ",C670)),ISNUMBER(FIND("Cucurbita pepo",C670)),ISNUMBER(FIND("bean ",C670)),ISNUMBER(FIND("chloroplast",C670)),ISNUMBER(FIND("chlorophyll",C670)),ISNUMBER(FIND("seedling",C670)),ISNUMBER(FIND("canola",C670)),ISNUMBER(FIND("shoot",C670)),ISNUMBER(FIND("photosynthes",C670)),ISNUMBER(FIND(" leaves ",C670)),,ISNUMBER(FIND("agriculture",C670)),ISNUMBER(FIND(" crops ",C670)))</f>
        <v>0</v>
      </c>
      <c r="AF670" t="b">
        <f>OR(ISNUMBER(FIND("bacteria",C670)),ISNUMBER(FIND("Bacteria",C670)),ISNUMBER(FIND("Bacterium",C670)),ISNUMBER(FIND("bacterium",C670)),ISNUMBER(FIND(" coli ",C670)))</f>
        <v>0</v>
      </c>
      <c r="AG670" t="b">
        <f>OR(ISNUMBER(FIND("fungi",C670)),ISNUMBER(FIND("Fungi",C670)),ISNUMBER(FIND("fungus",C670)),ISNUMBER(FIND("Fungus",C670)),ISNUMBER(FIND("mushroom",C670)),ISNUMBER(FIND("Mushroom",C670)),ISNUMBER(FIND(" mold ",C670)))</f>
        <v>0</v>
      </c>
      <c r="AH670" t="b">
        <f>OR(ISNUMBER(FIND("Pig ",C670)),ISNUMBER(FIND("pig ",C670)),ISNUMBER(FIND("Pigs ",C670)),ISNUMBER(FIND("pigs ",C670)))</f>
        <v>0</v>
      </c>
      <c r="AI670" t="b">
        <f>OR(ISNUMBER(FIND(" C. elegans",C670)),ISNUMBER(FIND("Caenorhabditis elegans",C670)),ISNUMBER(FIND("earthworms",C670)),ISNUMBER(FIND(" Ficopomatus enigmaticus",C670)),ISNUMBER(FIND("larva",C670)),ISNUMBER(FIND("Lumbriculus variegatus",C670)),ISNUMBER(FIND("nematode",C670)))</f>
        <v>0</v>
      </c>
      <c r="AJ670" t="b">
        <f>NOT(OR(AA670,AB670,AC670,AD670,AE670,AF670,AG670,AH670,AI670))</f>
        <v>0</v>
      </c>
      <c r="AL670" t="b">
        <f>OR(AA670,AB670,AD670,AE670,AF670,AG670,AH670,AI670)</f>
        <v>0</v>
      </c>
      <c r="AM670" t="b">
        <f>IF(Table1[[#This Row],[In vivo?]],IF(Table1[[#This Row],[Cell]],FALSE,TRUE),FALSE)</f>
        <v>0</v>
      </c>
      <c r="AN670" t="b">
        <f>AND(AC670,AL670)</f>
        <v>0</v>
      </c>
      <c r="AO670" t="b">
        <f>IF(Table1[[#This Row],[Cell]],IF(Table1[[#This Row],[In vivo?]],FALSE,TRUE),FALSE)</f>
        <v>1</v>
      </c>
      <c r="AP670" t="b">
        <f>NOT(OR(Table1[[#This Row],[In vivo?]],Table1[[#This Row],[Only in Cell]]))</f>
        <v>0</v>
      </c>
      <c r="AQ670" t="str">
        <f>IF(OR(Table1[[#This Row],[Rodents]],Table1[[#This Row],[Human]],Table1[[#This Row],[Pig]]),OR(ISNUMBER(FIND("pulmonary",C670)),ISNUMBER(FIND("lung",C670))),"NA")</f>
        <v>NA</v>
      </c>
      <c r="AR670" t="str">
        <f>IF(OR(Table1[[#This Row],[Rodents]],Table1[[#This Row],[Human]],Table1[[#This Row],[Pig]]),OR(ISNUMBER(FIND("skin",C670)),ISNUMBER(FIND("dermal",C670))),"NA")</f>
        <v>NA</v>
      </c>
      <c r="AS670" t="str">
        <f>IF(OR(Table1[[#This Row],[Rodents]],Table1[[#This Row],[Human]],Table1[[#This Row],[Pig]]),OR(ISNUMBER(FIND("liver",C670)),ISNUMBER(FIND("hepat",C670))),"NA")</f>
        <v>NA</v>
      </c>
      <c r="AT670" t="str">
        <f>IF(OR(Table1[[#This Row],[Rodents]],Table1[[#This Row],[Human]],Table1[[#This Row],[Pig]]),OR(ISNUMBER(FIND("kidney",C670)),ISNUMBER(FIND("neph",C670))),"NA")</f>
        <v>NA</v>
      </c>
      <c r="AU670" t="str">
        <f>IF(OR(Table1[[#This Row],[Rodents]],Table1[[#This Row],[Human]],Table1[[#This Row],[Pig]]),OR(ISNUMBER(FIND("brain",C670)),ISNUMBER(FIND("neur",C670)),ISNUMBER(FIND("nerv",C670))),"NA")</f>
        <v>NA</v>
      </c>
      <c r="AV670" t="str">
        <f>IF(OR(Table1[[#This Row],[Rodents]],Table1[[#This Row],[Human]],Table1[[#This Row],[Pig]]),OR(ISNUMBER(FIND("heart",C670)),ISNUMBER(FIND("cardi",C670))),"NA")</f>
        <v>NA</v>
      </c>
      <c r="AW670" t="str">
        <f>IF(OR(Table1[[#This Row],[Rodents]],Table1[[#This Row],[Human]],Table1[[#This Row],[Pig]]),OR(ISNUMBER(FIND("gastro",C670)),ISNUMBER(FIND("intesti",C670)),ISNUMBER(FIND("stomach",C670))),"NA")</f>
        <v>NA</v>
      </c>
      <c r="AX670" t="str">
        <f>IF(OR(Table1[[#This Row],[Rodents]],Table1[[#This Row],[Human]],Table1[[#This Row],[Pig]]),NOT(OR(AQ670,AR670,AS670,AT670,AU670,AV670,AW670)),"NA")</f>
        <v>NA</v>
      </c>
      <c r="AY670" t="b">
        <f>OR(ISNUMBER(FIND("SWCNT",C670)),ISNUMBER(FIND("SWNT",C670)),ISNUMBER(FIND("single-wall",C670)),ISNUMBER(FIND("single wall",C670)),ISNUMBER(FIND("Single wall",C670)),ISNUMBER(FIND("Single-wall",C670)),ISNUMBER(FIND("SWCNT",B670)),ISNUMBER(FIND("SWNT",B670)),ISNUMBER(FIND("single-wall",B670)),ISNUMBER(FIND("single wall",B670)),ISNUMBER(FIND("Single-wall",B670)),ISNUMBER(FIND("Single wall",B670)))</f>
        <v>0</v>
      </c>
      <c r="AZ670" t="b">
        <f>OR(ISNUMBER(FIND("MWCNT",C670)),ISNUMBER(FIND("MWNT",C670)),ISNUMBER(FIND("multi-wall",C670)),ISNUMBER(FIND("multi wall",C670)),ISNUMBER(FIND("multiwall",C670)),ISNUMBER(FIND("Multi-wall",C670)),ISNUMBER(FIND("Multi wall",C670)),ISNUMBER(FIND("Multiwall",C670)),ISNUMBER(FIND("MWCNT",B670)),ISNUMBER(FIND("MWNT",B670)),ISNUMBER(FIND("multi-wall",B670)),ISNUMBER(FIND("multi wall",B670)),ISNUMBER(FIND("multiwall",B670)),ISNUMBER(FIND("Multi-wall",B670)),ISNUMBER(FIND("Multi wall",B670)),ISNUMBER(FIND("Multiwall",B670)),ISNUMBER(FIND("Double-wall",B670)),ISNUMBER(FIND("Double wall",B670)),ISNUMBER(FIND("Doublewall",B670)),ISNUMBER(FIND("double-wall",B670)),ISNUMBER(FIND("double wall",B670)),ISNUMBER(FIND("doublewall",B670)))</f>
        <v>0</v>
      </c>
      <c r="BA670" t="b">
        <f>AND(Table1[[#This Row],[SWCNT]],Table1[[#This Row],[MWCNT]])</f>
        <v>0</v>
      </c>
      <c r="BB670" t="b">
        <f>IF(Table1[[#This Row],[SWCNT]]=TRUE,FALSE,IF(Table1[[#This Row],[MWCNT]]=TRUE,FALSE,TRUE))</f>
        <v>1</v>
      </c>
      <c r="BC670" s="18"/>
    </row>
    <row r="671" spans="1:55" ht="222">
      <c r="A671" t="s">
        <v>1220</v>
      </c>
      <c r="B671" s="2" t="s">
        <v>1221</v>
      </c>
      <c r="C671" s="16" t="s">
        <v>1222</v>
      </c>
      <c r="D671" s="17" t="s">
        <v>890</v>
      </c>
      <c r="E671" s="2">
        <v>2020</v>
      </c>
      <c r="F671" t="b">
        <f>OR(ISNUMBER(FIND("cytotoxic",C671)),ISNUMBER(FIND("Cytotoxic",C671)),ISNUMBER(FIND("cellular toxicity",C671)),ISNUMBER(FIND("cell death",C671)),ISNUMBER(FIND("viable",C671)),ISNUMBER(FIND("phytotoxic",C671)),ISNUMBER(FIND("acute toxicity",C671)),ISNUMBER(FIND("MTT",C671)),ISNUMBER(FIND("survival",C671)),ISNUMBER(FIND("prolifer",C671)),ISNUMBER(FIND("apoptosis",C671)),ISNUMBER(FIND("neurotoxic",C671)),ISNUMBER(FIND("  lysis ",C671)),ISNUMBER(FIND("necrosis",C671)),ISNUMBER(FIND("cellular death",C671))*3,ISNUMBER(FIND("LDH",C671)),ISNUMBER(FIND("Acute toxicity",C671)))</f>
        <v>1</v>
      </c>
      <c r="G671" t="b">
        <f>OR(ISNUMBER(FIND("genotoxic",C671)),ISNUMBER(FIND("genotoxicity",C671)),ISNUMBER(FIND("DNA damage",C671)),ISNUMBER(FIND("DNA",C671)),ISNUMBER(FIND("RNA",C671)),ISNUMBER(FIND("mesothelioma",C671)),ISNUMBER(FIND("carcino",C671)),ISNUMBER(FIND("mutagen",C671)),ISNUMBER(FIND("genetic",C671)))</f>
        <v>0</v>
      </c>
      <c r="H671" t="b">
        <f>OR(ISNUMBER(FIND("inflammatory",C671)),ISNUMBER(FIND("inflamm",C671)))</f>
        <v>0</v>
      </c>
      <c r="I671" t="b">
        <f>OR(ISNUMBER(FIND("immune",C671)),ISNUMBER(FIND("immunological",C671)),ISNUMBER(FIND("interleuk",C671)),ISNUMBER(FIND("platelet activation",C671)),ISNUMBER(FIND("monocyte",C671)),ISNUMBER(FIND("leukocyte",C671)),ISNUMBER(FIND("cytokine",C671)),ISNUMBER(FIND("CD4",C671)),ISNUMBER(FIND("CD8",C671)),ISNUMBER(FIND("T-cell",C671)))</f>
        <v>0</v>
      </c>
      <c r="J671" t="b">
        <f>OR(ISNUMBER(FIND("reactive oxygen",C671)),ISNUMBER(FIND("ROS",C671)),ISNUMBER(FIND("free radical",C671)),ISNUMBER(FIND("oxidative stress",C671)),ISNUMBER(FIND("peroxid",C671)),ISNUMBER(FIND("oxidative",C671)),ISNUMBER(FIND("antioxid",C671)))</f>
        <v>1</v>
      </c>
      <c r="K671" t="b">
        <f>OR(ISNUMBER(FIND("autophag",C671)))</f>
        <v>0</v>
      </c>
      <c r="L671" t="b">
        <f>OR(ISNUMBER(FIND("morpholog",C671)))</f>
        <v>0</v>
      </c>
      <c r="M671" t="b">
        <f>OR(ISNUMBER(FIND("fibrosis",C671)),ISNUMBER(FIND("Fibrosis",C671)),ISNUMBER(FIND("fibrot",C671)))</f>
        <v>0</v>
      </c>
      <c r="N671" t="b">
        <f>OR(ISNUMBER(FIND("offspring",C671)),ISNUMBER(FIND("Parental",C671)),ISNUMBER(FIND("parental",C671)),ISNUMBER(FIND("germline",C671)),ISNUMBER(FIND("reproduc",C671)),ISNUMBER(FIND("embryo",C671)))</f>
        <v>0</v>
      </c>
      <c r="O671" t="b">
        <f>OR(ISNUMBER(FIND("metabol",C671)),ISNUMBER(FIND("Metabol",C671)),ISNUMBER(FIND("digest",C671)),ISNUMBER(FIND("mitochon",C671)))</f>
        <v>1</v>
      </c>
      <c r="P671" t="b">
        <f>OR(ISNUMBER(FIND("ecotox",C671)),ISNUMBER(FIND("Ecotox",B671)),ISNUMBER(FIND("ecotox",B671)),ISNUMBER(FIND("Ecotox",C671)))</f>
        <v>0</v>
      </c>
      <c r="Q671" t="b">
        <f>OR(ISNUMBER(FIND("Bioaccum",C671)),ISNUMBER(FIND("bioaccum",C671)),ISNUMBER(FIND("accum",C671)))</f>
        <v>0</v>
      </c>
      <c r="R671" t="b">
        <f>OR(ISNUMBER(FIND("Occupation",C671)),ISNUMBER(FIND("occupation",C671)),ISNUMBER(FIND("worker",C671)),ISNUMBER(FIND("workforce",C671)))</f>
        <v>0</v>
      </c>
      <c r="S671" t="b">
        <f>NOT(OR(F671,G671,H671,I671,J671,K671,L671,M671,N671,O671,P671,Q671,R671))</f>
        <v>0</v>
      </c>
      <c r="U671" t="b">
        <f>OR(Table1[[#This Row],[Inflammation]],Table1[[#This Row],[Immune]])</f>
        <v>0</v>
      </c>
      <c r="V671" t="str">
        <f>IF(OR(Table1[[#This Row],[Rodents]],Table1[[#This Row],[Human]],Table1[[#This Row],[Pig]]),OR(ISNUMBER(FIND("intratrach",C671)),ISNUMBER(FIND("nasal ",C671)),ISNUMBER(FIND("instill",C671))),"NA")</f>
        <v>NA</v>
      </c>
      <c r="W671" t="str">
        <f>IF(OR(Table1[[#This Row],[Rodents]],Table1[[#This Row],[Human]],Table1[[#This Row],[Pig]]),OR(ISNUMBER(FIND("dermal",C671)),ISNUMBER(FIND("skin ",C671))),"NA")</f>
        <v>NA</v>
      </c>
      <c r="X671" t="str">
        <f>IF(OR(Table1[[#This Row],[Rodents]],Table1[[#This Row],[Human]],Table1[[#This Row],[Pig]]),OR(ISNUMBER(FIND("injected",C671)),ISNUMBER(FIND("periton",C671)),ISNUMBER(FIND("intrascrot",C671))),"NA")</f>
        <v>NA</v>
      </c>
      <c r="Y671" t="str">
        <f>IF(OR(Table1[[#This Row],[Rodents]],Table1[[#This Row],[Human]],Table1[[#This Row],[Pig]]),NOT(OR(Table1[[#This Row],[Inhaled/Intratracheal/intranasal]],Table1[[#This Row],[Dermal]],Table1[[#This Row],[Injected]])),"NA")</f>
        <v>NA</v>
      </c>
      <c r="AA671" t="b">
        <f>OR(ISNUMBER(FIND("fish ",C671)),ISNUMBER(FIND("Fish ",C671)),ISNUMBER(FIND("aquatic",C671)),ISNUMBER(FIND("daphnids",C671)),ISNUMBER(FIND("Carcinus maenas",C671)),ISNUMBER(FIND("Daphnia",C671)),ISNUMBER(FIND("Ruditapes philippinarum",C671)),ISNUMBER(FIND("daphnia",C671)),ISNUMBER(FIND("marine",C671)),ISNUMBER(FIND("mussel",C671)),ISNUMBER(FIND("algae",C671)),ISNUMBER(FIND("Donax faba",C671)),ISNUMBER(FIND("estuarine",C671)),ISNUMBER(FIND("snail",C671)),ISNUMBER(FIND("Prorocentrum donghaiense",C671)) )</f>
        <v>0</v>
      </c>
      <c r="AB671" t="b">
        <f>OR(ISNUMBER(FIND(" rat ",C671)),ISNUMBER(FIND(" rats ",C671)),ISNUMBER(FIND(" Rats ",C671)),ISNUMBER(FIND(" Rat ",C671)),ISNUMBER(FIND(" rat.",C671)),ISNUMBER(FIND(" rats.",C671)),ISNUMBER(FIND("mouse",C671)),ISNUMBER(FIND("mice",C671)), ISNUMBER(FIND(" Mice",C671)))</f>
        <v>0</v>
      </c>
      <c r="AC671" t="b">
        <f>OR(ISNUMBER(FIND(" cell ",C671)),ISNUMBER(FIND("fibroblast",C671)),ISNUMBER(FIND("macrophage",C671)),ISNUMBER(FIND("epithelial",C671)),ISNUMBER(FIND("endothelial",C671)),ISNUMBER(FIND("neuron",C671)),ISNUMBER(FIND(" cells ",C671)),ISNUMBER(FIND("RBC",C671)),ISNUMBER(FIND("mitochond",C671)),ISNUMBER(FIND("adipocyte",C671)),ISNUMBER(FIND("osteo",C671)),ISNUMBER(FIND("keratin",C671)),ISNUMBER(FIND(" cell's ",C671)),ISNUMBER(FIND("eukary",C671)),ISNUMBER(FIND("sperm",C671)))</f>
        <v>1</v>
      </c>
      <c r="AD671" t="b">
        <f>OR(ISNUMBER(FIND("human",B671)),ISNUMBER(FIND("workers",B671)),ISNUMBER(FIND("workforces",B671)),ISNUMBER(FIND("occupational",B671)),ISNUMBER(FIND("Case report",B671)),ISNUMBER(FIND("Workplaces",B671)),ISNUMBER(FIND("worker",B671)))</f>
        <v>0</v>
      </c>
      <c r="AE671" t="b">
        <f>OR(ISNUMBER(FIND(" plant ",C671)),ISNUMBER(FIND("Plant ",C671)),ISNUMBER(FIND("tomato",C671)),ISNUMBER(FIND("plants",C671)),ISNUMBER(FIND("Plants",C671)),ISNUMBER(FIND("algae",C671)),ISNUMBER(FIND("lettuce",C671)),ISNUMBER(FIND("green gram sprouts ",C671)),ISNUMBER(FIND("Cucurbita pepo",C671)),ISNUMBER(FIND("bean ",C671)),ISNUMBER(FIND("chloroplast",C671)),ISNUMBER(FIND("chlorophyll",C671)),ISNUMBER(FIND("seedling",C671)),ISNUMBER(FIND("canola",C671)),ISNUMBER(FIND("shoot",C671)),ISNUMBER(FIND("photosynthes",C671)),ISNUMBER(FIND(" leaves ",C671)),,ISNUMBER(FIND("agriculture",C671)),ISNUMBER(FIND(" crops ",C671)))</f>
        <v>0</v>
      </c>
      <c r="AF671" t="b">
        <f>OR(ISNUMBER(FIND("bacteria",C671)),ISNUMBER(FIND("Bacteria",C671)),ISNUMBER(FIND("Bacterium",C671)),ISNUMBER(FIND("bacterium",C671)),ISNUMBER(FIND(" coli ",C671)))</f>
        <v>0</v>
      </c>
      <c r="AG671" t="b">
        <f>OR(ISNUMBER(FIND("fungi",C671)),ISNUMBER(FIND("Fungi",C671)),ISNUMBER(FIND("fungus",C671)),ISNUMBER(FIND("Fungus",C671)),ISNUMBER(FIND("mushroom",C671)),ISNUMBER(FIND("Mushroom",C671)),ISNUMBER(FIND(" mold ",C671)))</f>
        <v>0</v>
      </c>
      <c r="AH671" t="b">
        <f>OR(ISNUMBER(FIND("Pig ",C671)),ISNUMBER(FIND("pig ",C671)),ISNUMBER(FIND("Pigs ",C671)),ISNUMBER(FIND("pigs ",C671)))</f>
        <v>0</v>
      </c>
      <c r="AI671" t="b">
        <f>OR(ISNUMBER(FIND(" C. elegans",C671)),ISNUMBER(FIND("Caenorhabditis elegans",C671)),ISNUMBER(FIND("earthworms",C671)),ISNUMBER(FIND(" Ficopomatus enigmaticus",C671)),ISNUMBER(FIND("larva",C671)),ISNUMBER(FIND("Lumbriculus variegatus",C671)),ISNUMBER(FIND("nematode",C671)))</f>
        <v>0</v>
      </c>
      <c r="AJ671" t="b">
        <f>NOT(OR(AA671,AB671,AC671,AD671,AE671,AF671,AG671,AH671,AI671))</f>
        <v>0</v>
      </c>
      <c r="AL671" t="b">
        <f>OR(AA671,AB671,AD671,AE671,AF671,AG671,AH671,AI671)</f>
        <v>0</v>
      </c>
      <c r="AM671" t="b">
        <f>IF(Table1[[#This Row],[In vivo?]],IF(Table1[[#This Row],[Cell]],FALSE,TRUE),FALSE)</f>
        <v>0</v>
      </c>
      <c r="AN671" t="b">
        <f>AND(AC671,AL671)</f>
        <v>0</v>
      </c>
      <c r="AO671" t="b">
        <f>IF(Table1[[#This Row],[Cell]],IF(Table1[[#This Row],[In vivo?]],FALSE,TRUE),FALSE)</f>
        <v>1</v>
      </c>
      <c r="AP671" t="b">
        <f>NOT(OR(Table1[[#This Row],[In vivo?]],Table1[[#This Row],[Only in Cell]]))</f>
        <v>0</v>
      </c>
      <c r="AQ671" t="str">
        <f>IF(OR(Table1[[#This Row],[Rodents]],Table1[[#This Row],[Human]],Table1[[#This Row],[Pig]]),OR(ISNUMBER(FIND("pulmonary",C671)),ISNUMBER(FIND("lung",C671))),"NA")</f>
        <v>NA</v>
      </c>
      <c r="AR671" t="str">
        <f>IF(OR(Table1[[#This Row],[Rodents]],Table1[[#This Row],[Human]],Table1[[#This Row],[Pig]]),OR(ISNUMBER(FIND("skin",C671)),ISNUMBER(FIND("dermal",C671))),"NA")</f>
        <v>NA</v>
      </c>
      <c r="AS671" t="str">
        <f>IF(OR(Table1[[#This Row],[Rodents]],Table1[[#This Row],[Human]],Table1[[#This Row],[Pig]]),OR(ISNUMBER(FIND("liver",C671)),ISNUMBER(FIND("hepat",C671))),"NA")</f>
        <v>NA</v>
      </c>
      <c r="AT671" t="str">
        <f>IF(OR(Table1[[#This Row],[Rodents]],Table1[[#This Row],[Human]],Table1[[#This Row],[Pig]]),OR(ISNUMBER(FIND("kidney",C671)),ISNUMBER(FIND("neph",C671))),"NA")</f>
        <v>NA</v>
      </c>
      <c r="AU671" t="str">
        <f>IF(OR(Table1[[#This Row],[Rodents]],Table1[[#This Row],[Human]],Table1[[#This Row],[Pig]]),OR(ISNUMBER(FIND("brain",C671)),ISNUMBER(FIND("neur",C671)),ISNUMBER(FIND("nerv",C671))),"NA")</f>
        <v>NA</v>
      </c>
      <c r="AV671" t="str">
        <f>IF(OR(Table1[[#This Row],[Rodents]],Table1[[#This Row],[Human]],Table1[[#This Row],[Pig]]),OR(ISNUMBER(FIND("heart",C671)),ISNUMBER(FIND("cardi",C671))),"NA")</f>
        <v>NA</v>
      </c>
      <c r="AW671" t="str">
        <f>IF(OR(Table1[[#This Row],[Rodents]],Table1[[#This Row],[Human]],Table1[[#This Row],[Pig]]),OR(ISNUMBER(FIND("gastro",C671)),ISNUMBER(FIND("intesti",C671)),ISNUMBER(FIND("stomach",C671))),"NA")</f>
        <v>NA</v>
      </c>
      <c r="AX671" t="str">
        <f>IF(OR(Table1[[#This Row],[Rodents]],Table1[[#This Row],[Human]],Table1[[#This Row],[Pig]]),NOT(OR(AQ671,AR671,AS671,AT671,AU671,AV671,AW671)),"NA")</f>
        <v>NA</v>
      </c>
      <c r="AY671" t="b">
        <f>OR(ISNUMBER(FIND("SWCNT",C671)),ISNUMBER(FIND("SWNT",C671)),ISNUMBER(FIND("single-wall",C671)),ISNUMBER(FIND("single wall",C671)),ISNUMBER(FIND("Single wall",C671)),ISNUMBER(FIND("Single-wall",C671)),ISNUMBER(FIND("SWCNT",B671)),ISNUMBER(FIND("SWNT",B671)),ISNUMBER(FIND("single-wall",B671)),ISNUMBER(FIND("single wall",B671)),ISNUMBER(FIND("Single-wall",B671)),ISNUMBER(FIND("Single wall",B671)))</f>
        <v>0</v>
      </c>
      <c r="AZ671" t="b">
        <f>OR(ISNUMBER(FIND("MWCNT",C671)),ISNUMBER(FIND("MWNT",C671)),ISNUMBER(FIND("multi-wall",C671)),ISNUMBER(FIND("multi wall",C671)),ISNUMBER(FIND("multiwall",C671)),ISNUMBER(FIND("Multi-wall",C671)),ISNUMBER(FIND("Multi wall",C671)),ISNUMBER(FIND("Multiwall",C671)),ISNUMBER(FIND("MWCNT",B671)),ISNUMBER(FIND("MWNT",B671)),ISNUMBER(FIND("multi-wall",B671)),ISNUMBER(FIND("multi wall",B671)),ISNUMBER(FIND("multiwall",B671)),ISNUMBER(FIND("Multi-wall",B671)),ISNUMBER(FIND("Multi wall",B671)),ISNUMBER(FIND("Multiwall",B671)),ISNUMBER(FIND("Double-wall",B671)),ISNUMBER(FIND("Double wall",B671)),ISNUMBER(FIND("Doublewall",B671)),ISNUMBER(FIND("double-wall",B671)),ISNUMBER(FIND("double wall",B671)),ISNUMBER(FIND("doublewall",B671)))</f>
        <v>0</v>
      </c>
      <c r="BA671" t="b">
        <f>AND(Table1[[#This Row],[SWCNT]],Table1[[#This Row],[MWCNT]])</f>
        <v>0</v>
      </c>
      <c r="BB671" t="b">
        <f>IF(Table1[[#This Row],[SWCNT]]=TRUE,FALSE,IF(Table1[[#This Row],[MWCNT]]=TRUE,FALSE,TRUE))</f>
        <v>1</v>
      </c>
      <c r="BC671" s="18"/>
    </row>
    <row r="672" spans="1:55" ht="277.5">
      <c r="A672" t="s">
        <v>1224</v>
      </c>
      <c r="B672" s="2" t="s">
        <v>1226</v>
      </c>
      <c r="C672" s="16" t="s">
        <v>1228</v>
      </c>
      <c r="D672" s="17" t="s">
        <v>765</v>
      </c>
      <c r="E672" s="2">
        <v>2020</v>
      </c>
      <c r="F672" t="b">
        <f>OR(ISNUMBER(FIND("cytotoxic",C672)),ISNUMBER(FIND("Cytotoxic",C672)),ISNUMBER(FIND("cellular toxicity",C672)),ISNUMBER(FIND("cell death",C672)),ISNUMBER(FIND("viable",C672)),ISNUMBER(FIND("phytotoxic",C672)),ISNUMBER(FIND("acute toxicity",C672)),ISNUMBER(FIND("MTT",C672)),ISNUMBER(FIND("survival",C672)),ISNUMBER(FIND("prolifer",C672)),ISNUMBER(FIND("apoptosis",C672)),ISNUMBER(FIND("neurotoxic",C672)),ISNUMBER(FIND("  lysis ",C672)),ISNUMBER(FIND("necrosis",C672)),ISNUMBER(FIND("cellular death",C672))*3,ISNUMBER(FIND("LDH",C672)),ISNUMBER(FIND("Acute toxicity",C672)))</f>
        <v>1</v>
      </c>
      <c r="G672" t="b">
        <f>OR(ISNUMBER(FIND("genotoxic",C672)),ISNUMBER(FIND("genotoxicity",C672)),ISNUMBER(FIND("DNA damage",C672)),ISNUMBER(FIND("DNA",C672)),ISNUMBER(FIND("RNA",C672)),ISNUMBER(FIND("mesothelioma",C672)),ISNUMBER(FIND("carcino",C672)),ISNUMBER(FIND("mutagen",C672)),ISNUMBER(FIND("genetic",C672)))</f>
        <v>0</v>
      </c>
      <c r="H672" t="b">
        <f>OR(ISNUMBER(FIND("inflammatory",C672)),ISNUMBER(FIND("inflamm",C672)))</f>
        <v>0</v>
      </c>
      <c r="I672" t="b">
        <f>OR(ISNUMBER(FIND("immune",C672)),ISNUMBER(FIND("immunological",C672)),ISNUMBER(FIND("interleuk",C672)),ISNUMBER(FIND("platelet activation",C672)),ISNUMBER(FIND("monocyte",C672)),ISNUMBER(FIND("leukocyte",C672)),ISNUMBER(FIND("cytokine",C672)),ISNUMBER(FIND("CD4",C672)),ISNUMBER(FIND("CD8",C672)),ISNUMBER(FIND("T-cell",C672)))</f>
        <v>0</v>
      </c>
      <c r="J672" t="b">
        <f>OR(ISNUMBER(FIND("reactive oxygen",C672)),ISNUMBER(FIND("ROS",C672)),ISNUMBER(FIND("free radical",C672)),ISNUMBER(FIND("oxidative stress",C672)),ISNUMBER(FIND("peroxid",C672)),ISNUMBER(FIND("oxidative",C672)),ISNUMBER(FIND("antioxid",C672)))</f>
        <v>1</v>
      </c>
      <c r="K672" t="b">
        <f>OR(ISNUMBER(FIND("autophag",C672)))</f>
        <v>0</v>
      </c>
      <c r="L672" t="b">
        <f>OR(ISNUMBER(FIND("morpholog",C672)))</f>
        <v>0</v>
      </c>
      <c r="M672" t="b">
        <f>OR(ISNUMBER(FIND("fibrosis",C672)),ISNUMBER(FIND("Fibrosis",C672)),ISNUMBER(FIND("fibrot",C672)))</f>
        <v>0</v>
      </c>
      <c r="N672" t="b">
        <f>OR(ISNUMBER(FIND("offspring",C672)),ISNUMBER(FIND("Parental",C672)),ISNUMBER(FIND("parental",C672)),ISNUMBER(FIND("germline",C672)),ISNUMBER(FIND("reproduc",C672)),ISNUMBER(FIND("embryo",C672)))</f>
        <v>0</v>
      </c>
      <c r="O672" t="b">
        <f>OR(ISNUMBER(FIND("metabol",C672)),ISNUMBER(FIND("Metabol",C672)),ISNUMBER(FIND("digest",C672)),ISNUMBER(FIND("mitochon",C672)))</f>
        <v>0</v>
      </c>
      <c r="P672" t="b">
        <f>OR(ISNUMBER(FIND("ecotox",C672)),ISNUMBER(FIND("Ecotox",B672)),ISNUMBER(FIND("ecotox",B672)),ISNUMBER(FIND("Ecotox",C672)))</f>
        <v>1</v>
      </c>
      <c r="Q672" t="b">
        <f>OR(ISNUMBER(FIND("Bioaccum",C672)),ISNUMBER(FIND("bioaccum",C672)),ISNUMBER(FIND("accum",C672)))</f>
        <v>0</v>
      </c>
      <c r="R672" t="b">
        <f>OR(ISNUMBER(FIND("Occupation",C672)),ISNUMBER(FIND("occupation",C672)),ISNUMBER(FIND("worker",C672)),ISNUMBER(FIND("workforce",C672)))</f>
        <v>0</v>
      </c>
      <c r="S672" t="b">
        <f>NOT(OR(F672,G672,H672,I672,J672,K672,L672,M672,N672,O672,P672,Q672,R672))</f>
        <v>0</v>
      </c>
      <c r="U672" t="b">
        <f>OR(Table1[[#This Row],[Inflammation]],Table1[[#This Row],[Immune]])</f>
        <v>0</v>
      </c>
      <c r="V672" t="str">
        <f>IF(OR(Table1[[#This Row],[Rodents]],Table1[[#This Row],[Human]],Table1[[#This Row],[Pig]]),OR(ISNUMBER(FIND("intratrach",C672)),ISNUMBER(FIND("nasal ",C672)),ISNUMBER(FIND("instill",C672))),"NA")</f>
        <v>NA</v>
      </c>
      <c r="W672" t="str">
        <f>IF(OR(Table1[[#This Row],[Rodents]],Table1[[#This Row],[Human]],Table1[[#This Row],[Pig]]),OR(ISNUMBER(FIND("dermal",C672)),ISNUMBER(FIND("skin ",C672))),"NA")</f>
        <v>NA</v>
      </c>
      <c r="X672" t="str">
        <f>IF(OR(Table1[[#This Row],[Rodents]],Table1[[#This Row],[Human]],Table1[[#This Row],[Pig]]),OR(ISNUMBER(FIND("injected",C672)),ISNUMBER(FIND("periton",C672)),ISNUMBER(FIND("intrascrot",C672))),"NA")</f>
        <v>NA</v>
      </c>
      <c r="Y672" t="str">
        <f>IF(OR(Table1[[#This Row],[Rodents]],Table1[[#This Row],[Human]],Table1[[#This Row],[Pig]]),NOT(OR(Table1[[#This Row],[Inhaled/Intratracheal/intranasal]],Table1[[#This Row],[Dermal]],Table1[[#This Row],[Injected]])),"NA")</f>
        <v>NA</v>
      </c>
      <c r="AA672" t="b">
        <f>OR(ISNUMBER(FIND("fish ",C672)),ISNUMBER(FIND("Fish ",C672)),ISNUMBER(FIND("aquatic",C672)),ISNUMBER(FIND("daphnids",C672)),ISNUMBER(FIND("Carcinus maenas",C672)),ISNUMBER(FIND("Daphnia",C672)),ISNUMBER(FIND("Ruditapes philippinarum",C672)),ISNUMBER(FIND("daphnia",C672)),ISNUMBER(FIND("marine",C672)),ISNUMBER(FIND("mussel",C672)),ISNUMBER(FIND("algae",C672)),ISNUMBER(FIND("Donax faba",C672)),ISNUMBER(FIND("estuarine",C672)),ISNUMBER(FIND("snail",C672)),ISNUMBER(FIND("Prorocentrum donghaiense",C672)) )</f>
        <v>1</v>
      </c>
      <c r="AB672" t="b">
        <f>OR(ISNUMBER(FIND(" rat ",C672)),ISNUMBER(FIND(" rats ",C672)),ISNUMBER(FIND(" Rats ",C672)),ISNUMBER(FIND(" Rat ",C672)),ISNUMBER(FIND(" rat.",C672)),ISNUMBER(FIND(" rats.",C672)),ISNUMBER(FIND("mouse",C672)),ISNUMBER(FIND("mice",C672)), ISNUMBER(FIND(" Mice",C672)))</f>
        <v>0</v>
      </c>
      <c r="AC672" t="b">
        <f>OR(ISNUMBER(FIND(" cell ",C672)),ISNUMBER(FIND("fibroblast",C672)),ISNUMBER(FIND("macrophage",C672)),ISNUMBER(FIND("epithelial",C672)),ISNUMBER(FIND("endothelial",C672)),ISNUMBER(FIND("neuron",C672)),ISNUMBER(FIND(" cells ",C672)),ISNUMBER(FIND("RBC",C672)),ISNUMBER(FIND("mitochond",C672)),ISNUMBER(FIND("adipocyte",C672)),ISNUMBER(FIND("osteo",C672)),ISNUMBER(FIND("keratin",C672)),ISNUMBER(FIND(" cell's ",C672)),ISNUMBER(FIND("eukary",C672)),ISNUMBER(FIND("sperm",C672)))</f>
        <v>1</v>
      </c>
      <c r="AD672" t="b">
        <f>OR(ISNUMBER(FIND("human",B672)),ISNUMBER(FIND("workers",B672)),ISNUMBER(FIND("workforces",B672)),ISNUMBER(FIND("occupational",B672)),ISNUMBER(FIND("Case report",B672)),ISNUMBER(FIND("Workplaces",B672)),ISNUMBER(FIND("worker",B672)))</f>
        <v>0</v>
      </c>
      <c r="AE672" t="b">
        <f>OR(ISNUMBER(FIND(" plant ",C672)),ISNUMBER(FIND("Plant ",C672)),ISNUMBER(FIND("tomato",C672)),ISNUMBER(FIND("plants",C672)),ISNUMBER(FIND("Plants",C672)),ISNUMBER(FIND("algae",C672)),ISNUMBER(FIND("lettuce",C672)),ISNUMBER(FIND("green gram sprouts ",C672)),ISNUMBER(FIND("Cucurbita pepo",C672)),ISNUMBER(FIND("bean ",C672)),ISNUMBER(FIND("chloroplast",C672)),ISNUMBER(FIND("chlorophyll",C672)),ISNUMBER(FIND("seedling",C672)),ISNUMBER(FIND("canola",C672)),ISNUMBER(FIND("shoot",C672)),ISNUMBER(FIND("photosynthes",C672)),ISNUMBER(FIND(" leaves ",C672)),,ISNUMBER(FIND("agriculture",C672)),ISNUMBER(FIND(" crops ",C672)))</f>
        <v>1</v>
      </c>
      <c r="AF672" t="b">
        <f>OR(ISNUMBER(FIND("bacteria",C672)),ISNUMBER(FIND("Bacteria",C672)),ISNUMBER(FIND("Bacterium",C672)),ISNUMBER(FIND("bacterium",C672)),ISNUMBER(FIND(" coli ",C672)))</f>
        <v>0</v>
      </c>
      <c r="AG672" t="b">
        <f>OR(ISNUMBER(FIND("fungi",C672)),ISNUMBER(FIND("Fungi",C672)),ISNUMBER(FIND("fungus",C672)),ISNUMBER(FIND("Fungus",C672)),ISNUMBER(FIND("mushroom",C672)),ISNUMBER(FIND("Mushroom",C672)),ISNUMBER(FIND(" mold ",C672)))</f>
        <v>0</v>
      </c>
      <c r="AH672" t="b">
        <f>OR(ISNUMBER(FIND("Pig ",C672)),ISNUMBER(FIND("pig ",C672)),ISNUMBER(FIND("Pigs ",C672)),ISNUMBER(FIND("pigs ",C672)))</f>
        <v>0</v>
      </c>
      <c r="AI672" t="b">
        <f>OR(ISNUMBER(FIND(" C. elegans",C672)),ISNUMBER(FIND("Caenorhabditis elegans",C672)),ISNUMBER(FIND("earthworms",C672)),ISNUMBER(FIND(" Ficopomatus enigmaticus",C672)),ISNUMBER(FIND("larva",C672)),ISNUMBER(FIND("Lumbriculus variegatus",C672)),ISNUMBER(FIND("nematode",C672)))</f>
        <v>0</v>
      </c>
      <c r="AJ672" t="b">
        <f>NOT(OR(AA672,AB672,AC672,AD672,AE672,AF672,AG672,AH672,AI672))</f>
        <v>0</v>
      </c>
      <c r="AL672" t="b">
        <f>OR(AA672,AB672,AD672,AE672,AF672,AG672,AH672,AI672)</f>
        <v>1</v>
      </c>
      <c r="AM672" t="b">
        <f>IF(Table1[[#This Row],[In vivo?]],IF(Table1[[#This Row],[Cell]],FALSE,TRUE),FALSE)</f>
        <v>0</v>
      </c>
      <c r="AN672" t="b">
        <f>AND(AC672,AL672)</f>
        <v>1</v>
      </c>
      <c r="AO672" t="b">
        <f>IF(Table1[[#This Row],[Cell]],IF(Table1[[#This Row],[In vivo?]],FALSE,TRUE),FALSE)</f>
        <v>0</v>
      </c>
      <c r="AP672" t="b">
        <f>NOT(OR(Table1[[#This Row],[In vivo?]],Table1[[#This Row],[Only in Cell]]))</f>
        <v>0</v>
      </c>
      <c r="AQ672" t="str">
        <f>IF(OR(Table1[[#This Row],[Rodents]],Table1[[#This Row],[Human]],Table1[[#This Row],[Pig]]),OR(ISNUMBER(FIND("pulmonary",C672)),ISNUMBER(FIND("lung",C672))),"NA")</f>
        <v>NA</v>
      </c>
      <c r="AR672" t="str">
        <f>IF(OR(Table1[[#This Row],[Rodents]],Table1[[#This Row],[Human]],Table1[[#This Row],[Pig]]),OR(ISNUMBER(FIND("skin",C672)),ISNUMBER(FIND("dermal",C672))),"NA")</f>
        <v>NA</v>
      </c>
      <c r="AS672" t="str">
        <f>IF(OR(Table1[[#This Row],[Rodents]],Table1[[#This Row],[Human]],Table1[[#This Row],[Pig]]),OR(ISNUMBER(FIND("liver",C672)),ISNUMBER(FIND("hepat",C672))),"NA")</f>
        <v>NA</v>
      </c>
      <c r="AT672" t="str">
        <f>IF(OR(Table1[[#This Row],[Rodents]],Table1[[#This Row],[Human]],Table1[[#This Row],[Pig]]),OR(ISNUMBER(FIND("kidney",C672)),ISNUMBER(FIND("neph",C672))),"NA")</f>
        <v>NA</v>
      </c>
      <c r="AU672" t="str">
        <f>IF(OR(Table1[[#This Row],[Rodents]],Table1[[#This Row],[Human]],Table1[[#This Row],[Pig]]),OR(ISNUMBER(FIND("brain",C672)),ISNUMBER(FIND("neur",C672)),ISNUMBER(FIND("nerv",C672))),"NA")</f>
        <v>NA</v>
      </c>
      <c r="AV672" t="str">
        <f>IF(OR(Table1[[#This Row],[Rodents]],Table1[[#This Row],[Human]],Table1[[#This Row],[Pig]]),OR(ISNUMBER(FIND("heart",C672)),ISNUMBER(FIND("cardi",C672))),"NA")</f>
        <v>NA</v>
      </c>
      <c r="AW672" t="str">
        <f>IF(OR(Table1[[#This Row],[Rodents]],Table1[[#This Row],[Human]],Table1[[#This Row],[Pig]]),OR(ISNUMBER(FIND("gastro",C672)),ISNUMBER(FIND("intesti",C672)),ISNUMBER(FIND("stomach",C672))),"NA")</f>
        <v>NA</v>
      </c>
      <c r="AX672" t="str">
        <f>IF(OR(Table1[[#This Row],[Rodents]],Table1[[#This Row],[Human]],Table1[[#This Row],[Pig]]),NOT(OR(AQ672,AR672,AS672,AT672,AU672,AV672,AW672)),"NA")</f>
        <v>NA</v>
      </c>
      <c r="AY672" t="b">
        <f>OR(ISNUMBER(FIND("SWCNT",C672)),ISNUMBER(FIND("SWNT",C672)),ISNUMBER(FIND("single-wall",C672)),ISNUMBER(FIND("single wall",C672)),ISNUMBER(FIND("Single wall",C672)),ISNUMBER(FIND("Single-wall",C672)),ISNUMBER(FIND("SWCNT",B672)),ISNUMBER(FIND("SWNT",B672)),ISNUMBER(FIND("single-wall",B672)),ISNUMBER(FIND("single wall",B672)),ISNUMBER(FIND("Single-wall",B672)),ISNUMBER(FIND("Single wall",B672)))</f>
        <v>0</v>
      </c>
      <c r="AZ672" t="b">
        <f>OR(ISNUMBER(FIND("MWCNT",C672)),ISNUMBER(FIND("MWNT",C672)),ISNUMBER(FIND("multi-wall",C672)),ISNUMBER(FIND("multi wall",C672)),ISNUMBER(FIND("multiwall",C672)),ISNUMBER(FIND("Multi-wall",C672)),ISNUMBER(FIND("Multi wall",C672)),ISNUMBER(FIND("Multiwall",C672)),ISNUMBER(FIND("MWCNT",B672)),ISNUMBER(FIND("MWNT",B672)),ISNUMBER(FIND("multi-wall",B672)),ISNUMBER(FIND("multi wall",B672)),ISNUMBER(FIND("multiwall",B672)),ISNUMBER(FIND("Multi-wall",B672)),ISNUMBER(FIND("Multi wall",B672)),ISNUMBER(FIND("Multiwall",B672)),ISNUMBER(FIND("Double-wall",B672)),ISNUMBER(FIND("Double wall",B672)),ISNUMBER(FIND("Doublewall",B672)),ISNUMBER(FIND("double-wall",B672)),ISNUMBER(FIND("double wall",B672)),ISNUMBER(FIND("doublewall",B672)))</f>
        <v>0</v>
      </c>
      <c r="BA672" t="b">
        <f>AND(Table1[[#This Row],[SWCNT]],Table1[[#This Row],[MWCNT]])</f>
        <v>0</v>
      </c>
      <c r="BB672" t="b">
        <f>IF(Table1[[#This Row],[SWCNT]]=TRUE,FALSE,IF(Table1[[#This Row],[MWCNT]]=TRUE,FALSE,TRUE))</f>
        <v>1</v>
      </c>
      <c r="BC672" s="18"/>
    </row>
    <row r="673" spans="1:55" ht="185">
      <c r="A673" t="s">
        <v>1268</v>
      </c>
      <c r="B673" s="2" t="s">
        <v>1269</v>
      </c>
      <c r="C673" s="16" t="s">
        <v>1270</v>
      </c>
      <c r="D673" s="17" t="s">
        <v>1271</v>
      </c>
      <c r="E673" s="2">
        <v>2019</v>
      </c>
      <c r="F673" t="b">
        <f>OR(ISNUMBER(FIND("cytotoxic",C673)),ISNUMBER(FIND("Cytotoxic",C673)),ISNUMBER(FIND("cellular toxicity",C673)),ISNUMBER(FIND("cell death",C673)),ISNUMBER(FIND("viable",C673)),ISNUMBER(FIND("phytotoxic",C673)),ISNUMBER(FIND("acute toxicity",C673)),ISNUMBER(FIND("MTT",C673)),ISNUMBER(FIND("survival",C673)),ISNUMBER(FIND("prolifer",C673)),ISNUMBER(FIND("apoptosis",C673)),ISNUMBER(FIND("neurotoxic",C673)),ISNUMBER(FIND("  lysis ",C673)),ISNUMBER(FIND("necrosis",C673)),ISNUMBER(FIND("cellular death",C673))*3,ISNUMBER(FIND("LDH",C673)),ISNUMBER(FIND("Acute toxicity",C673)))</f>
        <v>0</v>
      </c>
      <c r="G673" t="b">
        <f>OR(ISNUMBER(FIND("genotoxic",C673)),ISNUMBER(FIND("genotoxicity",C673)),ISNUMBER(FIND("DNA damage",C673)),ISNUMBER(FIND("DNA",C673)),ISNUMBER(FIND("RNA",C673)),ISNUMBER(FIND("mesothelioma",C673)),ISNUMBER(FIND("carcino",C673)),ISNUMBER(FIND("mutagen",C673)),ISNUMBER(FIND("genetic",C673)))</f>
        <v>0</v>
      </c>
      <c r="H673" t="b">
        <f>OR(ISNUMBER(FIND("inflammatory",C673)),ISNUMBER(FIND("inflamm",C673)))</f>
        <v>0</v>
      </c>
      <c r="I673" t="b">
        <f>OR(ISNUMBER(FIND("immune",C673)),ISNUMBER(FIND("immunological",C673)),ISNUMBER(FIND("interleuk",C673)),ISNUMBER(FIND("platelet activation",C673)),ISNUMBER(FIND("monocyte",C673)),ISNUMBER(FIND("leukocyte",C673)),ISNUMBER(FIND("cytokine",C673)),ISNUMBER(FIND("CD4",C673)),ISNUMBER(FIND("CD8",C673)),ISNUMBER(FIND("T-cell",C673)))</f>
        <v>0</v>
      </c>
      <c r="J673" t="b">
        <f>OR(ISNUMBER(FIND("reactive oxygen",C673)),ISNUMBER(FIND("ROS",C673)),ISNUMBER(FIND("free radical",C673)),ISNUMBER(FIND("oxidative stress",C673)),ISNUMBER(FIND("peroxid",C673)),ISNUMBER(FIND("oxidative",C673)),ISNUMBER(FIND("antioxid",C673)))</f>
        <v>1</v>
      </c>
      <c r="K673" t="b">
        <f>OR(ISNUMBER(FIND("autophag",C673)))</f>
        <v>0</v>
      </c>
      <c r="L673" t="b">
        <f>OR(ISNUMBER(FIND("morpholog",C673)))</f>
        <v>0</v>
      </c>
      <c r="M673" t="b">
        <f>OR(ISNUMBER(FIND("fibrosis",C673)),ISNUMBER(FIND("Fibrosis",C673)),ISNUMBER(FIND("fibrot",C673)))</f>
        <v>0</v>
      </c>
      <c r="N673" t="b">
        <f>OR(ISNUMBER(FIND("offspring",C673)),ISNUMBER(FIND("Parental",C673)),ISNUMBER(FIND("parental",C673)),ISNUMBER(FIND("germline",C673)),ISNUMBER(FIND("reproduc",C673)),ISNUMBER(FIND("embryo",C673)))</f>
        <v>0</v>
      </c>
      <c r="O673" t="b">
        <f>OR(ISNUMBER(FIND("metabol",C673)),ISNUMBER(FIND("Metabol",C673)),ISNUMBER(FIND("digest",C673)),ISNUMBER(FIND("mitochon",C673)))</f>
        <v>0</v>
      </c>
      <c r="P673" t="b">
        <f>OR(ISNUMBER(FIND("ecotox",C673)),ISNUMBER(FIND("Ecotox",B673)),ISNUMBER(FIND("ecotox",B673)),ISNUMBER(FIND("Ecotox",C673)))</f>
        <v>0</v>
      </c>
      <c r="Q673" t="b">
        <f>OR(ISNUMBER(FIND("Bioaccum",C673)),ISNUMBER(FIND("bioaccum",C673)),ISNUMBER(FIND("accum",C673)))</f>
        <v>0</v>
      </c>
      <c r="R673" t="b">
        <f>OR(ISNUMBER(FIND("Occupation",C673)),ISNUMBER(FIND("occupation",C673)),ISNUMBER(FIND("worker",C673)),ISNUMBER(FIND("workforce",C673)))</f>
        <v>0</v>
      </c>
      <c r="S673" t="b">
        <f>NOT(OR(F673,G673,H673,I673,J673,K673,L673,M673,N673,O673,P673,Q673,R673))</f>
        <v>0</v>
      </c>
      <c r="U673" t="b">
        <f>OR(Table1[[#This Row],[Inflammation]],Table1[[#This Row],[Immune]])</f>
        <v>0</v>
      </c>
      <c r="V673" t="str">
        <f>IF(OR(Table1[[#This Row],[Rodents]],Table1[[#This Row],[Human]],Table1[[#This Row],[Pig]]),OR(ISNUMBER(FIND("intratrach",C673)),ISNUMBER(FIND("nasal ",C673)),ISNUMBER(FIND("instill",C673))),"NA")</f>
        <v>NA</v>
      </c>
      <c r="W673" t="str">
        <f>IF(OR(Table1[[#This Row],[Rodents]],Table1[[#This Row],[Human]],Table1[[#This Row],[Pig]]),OR(ISNUMBER(FIND("dermal",C673)),ISNUMBER(FIND("skin ",C673))),"NA")</f>
        <v>NA</v>
      </c>
      <c r="X673" t="str">
        <f>IF(OR(Table1[[#This Row],[Rodents]],Table1[[#This Row],[Human]],Table1[[#This Row],[Pig]]),OR(ISNUMBER(FIND("injected",C673)),ISNUMBER(FIND("periton",C673)),ISNUMBER(FIND("intrascrot",C673))),"NA")</f>
        <v>NA</v>
      </c>
      <c r="Y673" t="str">
        <f>IF(OR(Table1[[#This Row],[Rodents]],Table1[[#This Row],[Human]],Table1[[#This Row],[Pig]]),NOT(OR(Table1[[#This Row],[Inhaled/Intratracheal/intranasal]],Table1[[#This Row],[Dermal]],Table1[[#This Row],[Injected]])),"NA")</f>
        <v>NA</v>
      </c>
      <c r="AA673" t="b">
        <f>OR(ISNUMBER(FIND("fish ",C673)),ISNUMBER(FIND("Fish ",C673)),ISNUMBER(FIND("aquatic",C673)),ISNUMBER(FIND("daphnids",C673)),ISNUMBER(FIND("Carcinus maenas",C673)),ISNUMBER(FIND("Daphnia",C673)),ISNUMBER(FIND("Ruditapes philippinarum",C673)),ISNUMBER(FIND("daphnia",C673)),ISNUMBER(FIND("marine",C673)),ISNUMBER(FIND("mussel",C673)),ISNUMBER(FIND("algae",C673)),ISNUMBER(FIND("Donax faba",C673)),ISNUMBER(FIND("estuarine",C673)),ISNUMBER(FIND("snail",C673)),ISNUMBER(FIND("Prorocentrum donghaiense",C673)) )</f>
        <v>0</v>
      </c>
      <c r="AB673" t="b">
        <f>OR(ISNUMBER(FIND(" rat ",C673)),ISNUMBER(FIND(" rats ",C673)),ISNUMBER(FIND(" Rats ",C673)),ISNUMBER(FIND(" Rat ",C673)),ISNUMBER(FIND(" rat.",C673)),ISNUMBER(FIND(" rats.",C673)),ISNUMBER(FIND("mouse",C673)),ISNUMBER(FIND("mice",C673)), ISNUMBER(FIND(" Mice",C673)))</f>
        <v>0</v>
      </c>
      <c r="AC673" t="b">
        <f>OR(ISNUMBER(FIND(" cell ",C673)),ISNUMBER(FIND("fibroblast",C673)),ISNUMBER(FIND("macrophage",C673)),ISNUMBER(FIND("epithelial",C673)),ISNUMBER(FIND("endothelial",C673)),ISNUMBER(FIND("neuron",C673)),ISNUMBER(FIND(" cells ",C673)),ISNUMBER(FIND("RBC",C673)),ISNUMBER(FIND("mitochond",C673)),ISNUMBER(FIND("adipocyte",C673)),ISNUMBER(FIND("osteo",C673)),ISNUMBER(FIND("keratin",C673)),ISNUMBER(FIND(" cell's ",C673)),ISNUMBER(FIND("eukary",C673)),ISNUMBER(FIND("sperm",C673)))</f>
        <v>0</v>
      </c>
      <c r="AD673" t="b">
        <f>OR(ISNUMBER(FIND("human",B673)),ISNUMBER(FIND("workers",B673)),ISNUMBER(FIND("workforces",B673)),ISNUMBER(FIND("occupational",B673)),ISNUMBER(FIND("Case report",B673)),ISNUMBER(FIND("Workplaces",B673)),ISNUMBER(FIND("worker",B673)))</f>
        <v>0</v>
      </c>
      <c r="AE673" t="b">
        <f>OR(ISNUMBER(FIND(" plant ",C673)),ISNUMBER(FIND("Plant ",C673)),ISNUMBER(FIND("tomato",C673)),ISNUMBER(FIND("plants",C673)),ISNUMBER(FIND("Plants",C673)),ISNUMBER(FIND("algae",C673)),ISNUMBER(FIND("lettuce",C673)),ISNUMBER(FIND("green gram sprouts ",C673)),ISNUMBER(FIND("Cucurbita pepo",C673)),ISNUMBER(FIND("bean ",C673)),ISNUMBER(FIND("chloroplast",C673)),ISNUMBER(FIND("chlorophyll",C673)),ISNUMBER(FIND("seedling",C673)),ISNUMBER(FIND("canola",C673)),ISNUMBER(FIND("shoot",C673)),ISNUMBER(FIND("photosynthes",C673)),ISNUMBER(FIND(" leaves ",C673)),,ISNUMBER(FIND("agriculture",C673)),ISNUMBER(FIND(" crops ",C673)))</f>
        <v>1</v>
      </c>
      <c r="AF673" t="b">
        <f>OR(ISNUMBER(FIND("bacteria",C673)),ISNUMBER(FIND("Bacteria",C673)),ISNUMBER(FIND("Bacterium",C673)),ISNUMBER(FIND("bacterium",C673)),ISNUMBER(FIND(" coli ",C673)))</f>
        <v>0</v>
      </c>
      <c r="AG673" t="b">
        <f>OR(ISNUMBER(FIND("fungi",C673)),ISNUMBER(FIND("Fungi",C673)),ISNUMBER(FIND("fungus",C673)),ISNUMBER(FIND("Fungus",C673)),ISNUMBER(FIND("mushroom",C673)),ISNUMBER(FIND("Mushroom",C673)),ISNUMBER(FIND(" mold ",C673)))</f>
        <v>0</v>
      </c>
      <c r="AH673" t="b">
        <f>OR(ISNUMBER(FIND("Pig ",C673)),ISNUMBER(FIND("pig ",C673)),ISNUMBER(FIND("Pigs ",C673)),ISNUMBER(FIND("pigs ",C673)))</f>
        <v>0</v>
      </c>
      <c r="AI673" t="b">
        <f>OR(ISNUMBER(FIND(" C. elegans",C673)),ISNUMBER(FIND("Caenorhabditis elegans",C673)),ISNUMBER(FIND("earthworms",C673)),ISNUMBER(FIND(" Ficopomatus enigmaticus",C673)),ISNUMBER(FIND("larva",C673)),ISNUMBER(FIND("Lumbriculus variegatus",C673)),ISNUMBER(FIND("nematode",C673)))</f>
        <v>0</v>
      </c>
      <c r="AJ673" t="b">
        <f>NOT(OR(AA673,AB673,AC673,AD673,AE673,AF673,AG673,AH673,AI673))</f>
        <v>0</v>
      </c>
      <c r="AL673" t="b">
        <f>OR(AA673,AB673,AD673,AE673,AF673,AG673,AH673,AI673)</f>
        <v>1</v>
      </c>
      <c r="AM673" t="b">
        <f>IF(Table1[[#This Row],[In vivo?]],IF(Table1[[#This Row],[Cell]],FALSE,TRUE),FALSE)</f>
        <v>1</v>
      </c>
      <c r="AN673" t="b">
        <f>AND(AC673,AL673)</f>
        <v>0</v>
      </c>
      <c r="AO673" t="b">
        <f>IF(Table1[[#This Row],[Cell]],IF(Table1[[#This Row],[In vivo?]],FALSE,TRUE),FALSE)</f>
        <v>0</v>
      </c>
      <c r="AP673" t="b">
        <f>NOT(OR(Table1[[#This Row],[In vivo?]],Table1[[#This Row],[Only in Cell]]))</f>
        <v>0</v>
      </c>
      <c r="AQ673" t="str">
        <f>IF(OR(Table1[[#This Row],[Rodents]],Table1[[#This Row],[Human]],Table1[[#This Row],[Pig]]),OR(ISNUMBER(FIND("pulmonary",C673)),ISNUMBER(FIND("lung",C673))),"NA")</f>
        <v>NA</v>
      </c>
      <c r="AR673" t="str">
        <f>IF(OR(Table1[[#This Row],[Rodents]],Table1[[#This Row],[Human]],Table1[[#This Row],[Pig]]),OR(ISNUMBER(FIND("skin",C673)),ISNUMBER(FIND("dermal",C673))),"NA")</f>
        <v>NA</v>
      </c>
      <c r="AS673" t="str">
        <f>IF(OR(Table1[[#This Row],[Rodents]],Table1[[#This Row],[Human]],Table1[[#This Row],[Pig]]),OR(ISNUMBER(FIND("liver",C673)),ISNUMBER(FIND("hepat",C673))),"NA")</f>
        <v>NA</v>
      </c>
      <c r="AT673" t="str">
        <f>IF(OR(Table1[[#This Row],[Rodents]],Table1[[#This Row],[Human]],Table1[[#This Row],[Pig]]),OR(ISNUMBER(FIND("kidney",C673)),ISNUMBER(FIND("neph",C673))),"NA")</f>
        <v>NA</v>
      </c>
      <c r="AU673" t="str">
        <f>IF(OR(Table1[[#This Row],[Rodents]],Table1[[#This Row],[Human]],Table1[[#This Row],[Pig]]),OR(ISNUMBER(FIND("brain",C673)),ISNUMBER(FIND("neur",C673)),ISNUMBER(FIND("nerv",C673))),"NA")</f>
        <v>NA</v>
      </c>
      <c r="AV673" t="str">
        <f>IF(OR(Table1[[#This Row],[Rodents]],Table1[[#This Row],[Human]],Table1[[#This Row],[Pig]]),OR(ISNUMBER(FIND("heart",C673)),ISNUMBER(FIND("cardi",C673))),"NA")</f>
        <v>NA</v>
      </c>
      <c r="AW673" t="str">
        <f>IF(OR(Table1[[#This Row],[Rodents]],Table1[[#This Row],[Human]],Table1[[#This Row],[Pig]]),OR(ISNUMBER(FIND("gastro",C673)),ISNUMBER(FIND("intesti",C673)),ISNUMBER(FIND("stomach",C673))),"NA")</f>
        <v>NA</v>
      </c>
      <c r="AX673" t="str">
        <f>IF(OR(Table1[[#This Row],[Rodents]],Table1[[#This Row],[Human]],Table1[[#This Row],[Pig]]),NOT(OR(AQ673,AR673,AS673,AT673,AU673,AV673,AW673)),"NA")</f>
        <v>NA</v>
      </c>
      <c r="AY673" t="b">
        <f>OR(ISNUMBER(FIND("SWCNT",C673)),ISNUMBER(FIND("SWNT",C673)),ISNUMBER(FIND("single-wall",C673)),ISNUMBER(FIND("single wall",C673)),ISNUMBER(FIND("Single wall",C673)),ISNUMBER(FIND("Single-wall",C673)),ISNUMBER(FIND("SWCNT",B673)),ISNUMBER(FIND("SWNT",B673)),ISNUMBER(FIND("single-wall",B673)),ISNUMBER(FIND("single wall",B673)),ISNUMBER(FIND("Single-wall",B673)),ISNUMBER(FIND("Single wall",B673)))</f>
        <v>0</v>
      </c>
      <c r="AZ673" t="b">
        <f>OR(ISNUMBER(FIND("MWCNT",C673)),ISNUMBER(FIND("MWNT",C673)),ISNUMBER(FIND("multi-wall",C673)),ISNUMBER(FIND("multi wall",C673)),ISNUMBER(FIND("multiwall",C673)),ISNUMBER(FIND("Multi-wall",C673)),ISNUMBER(FIND("Multi wall",C673)),ISNUMBER(FIND("Multiwall",C673)),ISNUMBER(FIND("MWCNT",B673)),ISNUMBER(FIND("MWNT",B673)),ISNUMBER(FIND("multi-wall",B673)),ISNUMBER(FIND("multi wall",B673)),ISNUMBER(FIND("multiwall",B673)),ISNUMBER(FIND("Multi-wall",B673)),ISNUMBER(FIND("Multi wall",B673)),ISNUMBER(FIND("Multiwall",B673)),ISNUMBER(FIND("Double-wall",B673)),ISNUMBER(FIND("Double wall",B673)),ISNUMBER(FIND("Doublewall",B673)),ISNUMBER(FIND("double-wall",B673)),ISNUMBER(FIND("double wall",B673)),ISNUMBER(FIND("doublewall",B673)))</f>
        <v>0</v>
      </c>
      <c r="BA673" t="b">
        <f>AND(Table1[[#This Row],[SWCNT]],Table1[[#This Row],[MWCNT]])</f>
        <v>0</v>
      </c>
      <c r="BB673" t="b">
        <f>IF(Table1[[#This Row],[SWCNT]]=TRUE,FALSE,IF(Table1[[#This Row],[MWCNT]]=TRUE,FALSE,TRUE))</f>
        <v>1</v>
      </c>
      <c r="BC673" s="18"/>
    </row>
    <row r="674" spans="1:55" ht="185">
      <c r="A674" t="s">
        <v>1306</v>
      </c>
      <c r="B674" s="2" t="s">
        <v>1307</v>
      </c>
      <c r="C674" s="16" t="s">
        <v>1308</v>
      </c>
      <c r="D674" s="17" t="s">
        <v>1309</v>
      </c>
      <c r="E674" s="2">
        <v>2019</v>
      </c>
      <c r="F674" t="b">
        <f>OR(ISNUMBER(FIND("cytotoxic",C674)),ISNUMBER(FIND("Cytotoxic",C674)),ISNUMBER(FIND("cellular toxicity",C674)),ISNUMBER(FIND("cell death",C674)),ISNUMBER(FIND("viable",C674)),ISNUMBER(FIND("phytotoxic",C674)),ISNUMBER(FIND("acute toxicity",C674)),ISNUMBER(FIND("MTT",C674)),ISNUMBER(FIND("survival",C674)),ISNUMBER(FIND("prolifer",C674)),ISNUMBER(FIND("apoptosis",C674)),ISNUMBER(FIND("neurotoxic",C674)),ISNUMBER(FIND("  lysis ",C674)),ISNUMBER(FIND("necrosis",C674)),ISNUMBER(FIND("cellular death",C674))*3,ISNUMBER(FIND("LDH",C674)),ISNUMBER(FIND("Acute toxicity",C674)))</f>
        <v>1</v>
      </c>
      <c r="G674" t="b">
        <f>OR(ISNUMBER(FIND("genotoxic",C674)),ISNUMBER(FIND("genotoxicity",C674)),ISNUMBER(FIND("DNA damage",C674)),ISNUMBER(FIND("DNA",C674)),ISNUMBER(FIND("RNA",C674)),ISNUMBER(FIND("mesothelioma",C674)),ISNUMBER(FIND("carcino",C674)),ISNUMBER(FIND("mutagen",C674)),ISNUMBER(FIND("genetic",C674)))</f>
        <v>0</v>
      </c>
      <c r="H674" t="b">
        <f>OR(ISNUMBER(FIND("inflammatory",C674)),ISNUMBER(FIND("inflamm",C674)))</f>
        <v>0</v>
      </c>
      <c r="I674" t="b">
        <f>OR(ISNUMBER(FIND("immune",C674)),ISNUMBER(FIND("immunological",C674)),ISNUMBER(FIND("interleuk",C674)),ISNUMBER(FIND("platelet activation",C674)),ISNUMBER(FIND("monocyte",C674)),ISNUMBER(FIND("leukocyte",C674)),ISNUMBER(FIND("cytokine",C674)),ISNUMBER(FIND("CD4",C674)),ISNUMBER(FIND("CD8",C674)),ISNUMBER(FIND("T-cell",C674)))</f>
        <v>0</v>
      </c>
      <c r="J674" t="b">
        <f>OR(ISNUMBER(FIND("reactive oxygen",C674)),ISNUMBER(FIND("ROS",C674)),ISNUMBER(FIND("free radical",C674)),ISNUMBER(FIND("oxidative stress",C674)),ISNUMBER(FIND("peroxid",C674)),ISNUMBER(FIND("oxidative",C674)),ISNUMBER(FIND("antioxid",C674)))</f>
        <v>0</v>
      </c>
      <c r="K674" t="b">
        <f>OR(ISNUMBER(FIND("autophag",C674)))</f>
        <v>0</v>
      </c>
      <c r="L674" t="b">
        <f>OR(ISNUMBER(FIND("morpholog",C674)))</f>
        <v>0</v>
      </c>
      <c r="M674" t="b">
        <f>OR(ISNUMBER(FIND("fibrosis",C674)),ISNUMBER(FIND("Fibrosis",C674)),ISNUMBER(FIND("fibrot",C674)))</f>
        <v>0</v>
      </c>
      <c r="N674" t="b">
        <f>OR(ISNUMBER(FIND("offspring",C674)),ISNUMBER(FIND("Parental",C674)),ISNUMBER(FIND("parental",C674)),ISNUMBER(FIND("germline",C674)),ISNUMBER(FIND("reproduc",C674)),ISNUMBER(FIND("embryo",C674)))</f>
        <v>0</v>
      </c>
      <c r="O674" t="b">
        <f>OR(ISNUMBER(FIND("metabol",C674)),ISNUMBER(FIND("Metabol",C674)),ISNUMBER(FIND("digest",C674)),ISNUMBER(FIND("mitochon",C674)))</f>
        <v>0</v>
      </c>
      <c r="P674" t="b">
        <f>OR(ISNUMBER(FIND("ecotox",C674)),ISNUMBER(FIND("Ecotox",B674)),ISNUMBER(FIND("ecotox",B674)),ISNUMBER(FIND("Ecotox",C674)))</f>
        <v>0</v>
      </c>
      <c r="Q674" t="b">
        <f>OR(ISNUMBER(FIND("Bioaccum",C674)),ISNUMBER(FIND("bioaccum",C674)),ISNUMBER(FIND("accum",C674)))</f>
        <v>0</v>
      </c>
      <c r="R674" t="b">
        <f>OR(ISNUMBER(FIND("Occupation",C674)),ISNUMBER(FIND("occupation",C674)),ISNUMBER(FIND("worker",C674)),ISNUMBER(FIND("workforce",C674)))</f>
        <v>0</v>
      </c>
      <c r="S674" t="b">
        <f>NOT(OR(F674,G674,H674,I674,J674,K674,L674,M674,N674,O674,P674,Q674,R674))</f>
        <v>0</v>
      </c>
      <c r="U674" t="b">
        <f>OR(Table1[[#This Row],[Inflammation]],Table1[[#This Row],[Immune]])</f>
        <v>0</v>
      </c>
      <c r="V674" t="str">
        <f>IF(OR(Table1[[#This Row],[Rodents]],Table1[[#This Row],[Human]],Table1[[#This Row],[Pig]]),OR(ISNUMBER(FIND("intratrach",C674)),ISNUMBER(FIND("nasal ",C674)),ISNUMBER(FIND("instill",C674))),"NA")</f>
        <v>NA</v>
      </c>
      <c r="W674" t="str">
        <f>IF(OR(Table1[[#This Row],[Rodents]],Table1[[#This Row],[Human]],Table1[[#This Row],[Pig]]),OR(ISNUMBER(FIND("dermal",C674)),ISNUMBER(FIND("skin ",C674))),"NA")</f>
        <v>NA</v>
      </c>
      <c r="X674" t="str">
        <f>IF(OR(Table1[[#This Row],[Rodents]],Table1[[#This Row],[Human]],Table1[[#This Row],[Pig]]),OR(ISNUMBER(FIND("injected",C674)),ISNUMBER(FIND("periton",C674)),ISNUMBER(FIND("intrascrot",C674))),"NA")</f>
        <v>NA</v>
      </c>
      <c r="Y674" t="str">
        <f>IF(OR(Table1[[#This Row],[Rodents]],Table1[[#This Row],[Human]],Table1[[#This Row],[Pig]]),NOT(OR(Table1[[#This Row],[Inhaled/Intratracheal/intranasal]],Table1[[#This Row],[Dermal]],Table1[[#This Row],[Injected]])),"NA")</f>
        <v>NA</v>
      </c>
      <c r="AA674" t="b">
        <f>OR(ISNUMBER(FIND("fish ",C674)),ISNUMBER(FIND("Fish ",C674)),ISNUMBER(FIND("aquatic",C674)),ISNUMBER(FIND("daphnids",C674)),ISNUMBER(FIND("Carcinus maenas",C674)),ISNUMBER(FIND("Daphnia",C674)),ISNUMBER(FIND("Ruditapes philippinarum",C674)),ISNUMBER(FIND("daphnia",C674)),ISNUMBER(FIND("marine",C674)),ISNUMBER(FIND("mussel",C674)),ISNUMBER(FIND("algae",C674)),ISNUMBER(FIND("Donax faba",C674)),ISNUMBER(FIND("estuarine",C674)),ISNUMBER(FIND("snail",C674)),ISNUMBER(FIND("Prorocentrum donghaiense",C674)) )</f>
        <v>0</v>
      </c>
      <c r="AB674" t="b">
        <f>OR(ISNUMBER(FIND(" rat ",C674)),ISNUMBER(FIND(" rats ",C674)),ISNUMBER(FIND(" Rats ",C674)),ISNUMBER(FIND(" Rat ",C674)),ISNUMBER(FIND(" rat.",C674)),ISNUMBER(FIND(" rats.",C674)),ISNUMBER(FIND("mouse",C674)),ISNUMBER(FIND("mice",C674)), ISNUMBER(FIND(" Mice",C674)))</f>
        <v>0</v>
      </c>
      <c r="AC674" t="b">
        <f>OR(ISNUMBER(FIND(" cell ",C674)),ISNUMBER(FIND("fibroblast",C674)),ISNUMBER(FIND("macrophage",C674)),ISNUMBER(FIND("epithelial",C674)),ISNUMBER(FIND("endothelial",C674)),ISNUMBER(FIND("neuron",C674)),ISNUMBER(FIND(" cells ",C674)),ISNUMBER(FIND("RBC",C674)),ISNUMBER(FIND("mitochond",C674)),ISNUMBER(FIND("adipocyte",C674)),ISNUMBER(FIND("osteo",C674)),ISNUMBER(FIND("keratin",C674)),ISNUMBER(FIND(" cell's ",C674)),ISNUMBER(FIND("eukary",C674)),ISNUMBER(FIND("sperm",C674)))</f>
        <v>1</v>
      </c>
      <c r="AD674" t="b">
        <f>OR(ISNUMBER(FIND("human",B674)),ISNUMBER(FIND("workers",B674)),ISNUMBER(FIND("workforces",B674)),ISNUMBER(FIND("occupational",B674)),ISNUMBER(FIND("Case report",B674)),ISNUMBER(FIND("Workplaces",B674)),ISNUMBER(FIND("worker",B674)))</f>
        <v>0</v>
      </c>
      <c r="AE674" t="b">
        <f>OR(ISNUMBER(FIND(" plant ",C674)),ISNUMBER(FIND("Plant ",C674)),ISNUMBER(FIND("tomato",C674)),ISNUMBER(FIND("plants",C674)),ISNUMBER(FIND("Plants",C674)),ISNUMBER(FIND("algae",C674)),ISNUMBER(FIND("lettuce",C674)),ISNUMBER(FIND("green gram sprouts ",C674)),ISNUMBER(FIND("Cucurbita pepo",C674)),ISNUMBER(FIND("bean ",C674)),ISNUMBER(FIND("chloroplast",C674)),ISNUMBER(FIND("chlorophyll",C674)),ISNUMBER(FIND("seedling",C674)),ISNUMBER(FIND("canola",C674)),ISNUMBER(FIND("shoot",C674)),ISNUMBER(FIND("photosynthes",C674)),ISNUMBER(FIND(" leaves ",C674)),,ISNUMBER(FIND("agriculture",C674)),ISNUMBER(FIND(" crops ",C674)))</f>
        <v>0</v>
      </c>
      <c r="AF674" t="b">
        <f>OR(ISNUMBER(FIND("bacteria",C674)),ISNUMBER(FIND("Bacteria",C674)),ISNUMBER(FIND("Bacterium",C674)),ISNUMBER(FIND("bacterium",C674)),ISNUMBER(FIND(" coli ",C674)))</f>
        <v>0</v>
      </c>
      <c r="AG674" t="b">
        <f>OR(ISNUMBER(FIND("fungi",C674)),ISNUMBER(FIND("Fungi",C674)),ISNUMBER(FIND("fungus",C674)),ISNUMBER(FIND("Fungus",C674)),ISNUMBER(FIND("mushroom",C674)),ISNUMBER(FIND("Mushroom",C674)),ISNUMBER(FIND(" mold ",C674)))</f>
        <v>0</v>
      </c>
      <c r="AH674" t="b">
        <f>OR(ISNUMBER(FIND("Pig ",C674)),ISNUMBER(FIND("pig ",C674)),ISNUMBER(FIND("Pigs ",C674)),ISNUMBER(FIND("pigs ",C674)))</f>
        <v>0</v>
      </c>
      <c r="AI674" t="b">
        <f>OR(ISNUMBER(FIND(" C. elegans",C674)),ISNUMBER(FIND("Caenorhabditis elegans",C674)),ISNUMBER(FIND("earthworms",C674)),ISNUMBER(FIND(" Ficopomatus enigmaticus",C674)),ISNUMBER(FIND("larva",C674)),ISNUMBER(FIND("Lumbriculus variegatus",C674)),ISNUMBER(FIND("nematode",C674)))</f>
        <v>0</v>
      </c>
      <c r="AJ674" t="b">
        <f>NOT(OR(AA674,AB674,AC674,AD674,AE674,AF674,AG674,AH674,AI674))</f>
        <v>0</v>
      </c>
      <c r="AL674" t="b">
        <f>OR(AA674,AB674,AD674,AE674,AF674,AG674,AH674,AI674)</f>
        <v>0</v>
      </c>
      <c r="AM674" t="b">
        <f>IF(Table1[[#This Row],[In vivo?]],IF(Table1[[#This Row],[Cell]],FALSE,TRUE),FALSE)</f>
        <v>0</v>
      </c>
      <c r="AN674" t="b">
        <f>AND(AC674,AL674)</f>
        <v>0</v>
      </c>
      <c r="AO674" t="b">
        <f>IF(Table1[[#This Row],[Cell]],IF(Table1[[#This Row],[In vivo?]],FALSE,TRUE),FALSE)</f>
        <v>1</v>
      </c>
      <c r="AP674" t="b">
        <f>NOT(OR(Table1[[#This Row],[In vivo?]],Table1[[#This Row],[Only in Cell]]))</f>
        <v>0</v>
      </c>
      <c r="AQ674" t="str">
        <f>IF(OR(Table1[[#This Row],[Rodents]],Table1[[#This Row],[Human]],Table1[[#This Row],[Pig]]),OR(ISNUMBER(FIND("pulmonary",C674)),ISNUMBER(FIND("lung",C674))),"NA")</f>
        <v>NA</v>
      </c>
      <c r="AR674" t="str">
        <f>IF(OR(Table1[[#This Row],[Rodents]],Table1[[#This Row],[Human]],Table1[[#This Row],[Pig]]),OR(ISNUMBER(FIND("skin",C674)),ISNUMBER(FIND("dermal",C674))),"NA")</f>
        <v>NA</v>
      </c>
      <c r="AS674" t="str">
        <f>IF(OR(Table1[[#This Row],[Rodents]],Table1[[#This Row],[Human]],Table1[[#This Row],[Pig]]),OR(ISNUMBER(FIND("liver",C674)),ISNUMBER(FIND("hepat",C674))),"NA")</f>
        <v>NA</v>
      </c>
      <c r="AT674" t="str">
        <f>IF(OR(Table1[[#This Row],[Rodents]],Table1[[#This Row],[Human]],Table1[[#This Row],[Pig]]),OR(ISNUMBER(FIND("kidney",C674)),ISNUMBER(FIND("neph",C674))),"NA")</f>
        <v>NA</v>
      </c>
      <c r="AU674" t="str">
        <f>IF(OR(Table1[[#This Row],[Rodents]],Table1[[#This Row],[Human]],Table1[[#This Row],[Pig]]),OR(ISNUMBER(FIND("brain",C674)),ISNUMBER(FIND("neur",C674)),ISNUMBER(FIND("nerv",C674))),"NA")</f>
        <v>NA</v>
      </c>
      <c r="AV674" t="str">
        <f>IF(OR(Table1[[#This Row],[Rodents]],Table1[[#This Row],[Human]],Table1[[#This Row],[Pig]]),OR(ISNUMBER(FIND("heart",C674)),ISNUMBER(FIND("cardi",C674))),"NA")</f>
        <v>NA</v>
      </c>
      <c r="AW674" t="str">
        <f>IF(OR(Table1[[#This Row],[Rodents]],Table1[[#This Row],[Human]],Table1[[#This Row],[Pig]]),OR(ISNUMBER(FIND("gastro",C674)),ISNUMBER(FIND("intesti",C674)),ISNUMBER(FIND("stomach",C674))),"NA")</f>
        <v>NA</v>
      </c>
      <c r="AX674" t="str">
        <f>IF(OR(Table1[[#This Row],[Rodents]],Table1[[#This Row],[Human]],Table1[[#This Row],[Pig]]),NOT(OR(AQ674,AR674,AS674,AT674,AU674,AV674,AW674)),"NA")</f>
        <v>NA</v>
      </c>
      <c r="AY674" t="b">
        <f>OR(ISNUMBER(FIND("SWCNT",C674)),ISNUMBER(FIND("SWNT",C674)),ISNUMBER(FIND("single-wall",C674)),ISNUMBER(FIND("single wall",C674)),ISNUMBER(FIND("Single wall",C674)),ISNUMBER(FIND("Single-wall",C674)),ISNUMBER(FIND("SWCNT",B674)),ISNUMBER(FIND("SWNT",B674)),ISNUMBER(FIND("single-wall",B674)),ISNUMBER(FIND("single wall",B674)),ISNUMBER(FIND("Single-wall",B674)),ISNUMBER(FIND("Single wall",B674)))</f>
        <v>1</v>
      </c>
      <c r="AZ674" t="b">
        <f>OR(ISNUMBER(FIND("MWCNT",C674)),ISNUMBER(FIND("MWNT",C674)),ISNUMBER(FIND("multi-wall",C674)),ISNUMBER(FIND("multi wall",C674)),ISNUMBER(FIND("multiwall",C674)),ISNUMBER(FIND("Multi-wall",C674)),ISNUMBER(FIND("Multi wall",C674)),ISNUMBER(FIND("Multiwall",C674)),ISNUMBER(FIND("MWCNT",B674)),ISNUMBER(FIND("MWNT",B674)),ISNUMBER(FIND("multi-wall",B674)),ISNUMBER(FIND("multi wall",B674)),ISNUMBER(FIND("multiwall",B674)),ISNUMBER(FIND("Multi-wall",B674)),ISNUMBER(FIND("Multi wall",B674)),ISNUMBER(FIND("Multiwall",B674)),ISNUMBER(FIND("Double-wall",B674)),ISNUMBER(FIND("Double wall",B674)),ISNUMBER(FIND("Doublewall",B674)),ISNUMBER(FIND("double-wall",B674)),ISNUMBER(FIND("double wall",B674)),ISNUMBER(FIND("doublewall",B674)))</f>
        <v>0</v>
      </c>
      <c r="BA674" t="b">
        <f>AND(Table1[[#This Row],[SWCNT]],Table1[[#This Row],[MWCNT]])</f>
        <v>0</v>
      </c>
      <c r="BB674" t="b">
        <f>IF(Table1[[#This Row],[SWCNT]]=TRUE,FALSE,IF(Table1[[#This Row],[MWCNT]]=TRUE,FALSE,TRUE))</f>
        <v>0</v>
      </c>
      <c r="BC674" s="18"/>
    </row>
    <row r="675" spans="1:55" ht="185">
      <c r="A675" t="s">
        <v>1310</v>
      </c>
      <c r="B675" s="2" t="s">
        <v>1311</v>
      </c>
      <c r="C675" s="16" t="s">
        <v>1312</v>
      </c>
      <c r="D675" s="17" t="s">
        <v>1302</v>
      </c>
      <c r="E675" s="2">
        <v>2019</v>
      </c>
      <c r="F675" t="b">
        <f>OR(ISNUMBER(FIND("cytotoxic",C675)),ISNUMBER(FIND("Cytotoxic",C675)),ISNUMBER(FIND("cellular toxicity",C675)),ISNUMBER(FIND("cell death",C675)),ISNUMBER(FIND("viable",C675)),ISNUMBER(FIND("phytotoxic",C675)),ISNUMBER(FIND("acute toxicity",C675)),ISNUMBER(FIND("MTT",C675)),ISNUMBER(FIND("survival",C675)),ISNUMBER(FIND("prolifer",C675)),ISNUMBER(FIND("apoptosis",C675)),ISNUMBER(FIND("neurotoxic",C675)),ISNUMBER(FIND("  lysis ",C675)),ISNUMBER(FIND("necrosis",C675)),ISNUMBER(FIND("cellular death",C675))*3,ISNUMBER(FIND("LDH",C675)),ISNUMBER(FIND("Acute toxicity",C675)))</f>
        <v>1</v>
      </c>
      <c r="G675" t="b">
        <f>OR(ISNUMBER(FIND("genotoxic",C675)),ISNUMBER(FIND("genotoxicity",C675)),ISNUMBER(FIND("DNA damage",C675)),ISNUMBER(FIND("DNA",C675)),ISNUMBER(FIND("RNA",C675)),ISNUMBER(FIND("mesothelioma",C675)),ISNUMBER(FIND("carcino",C675)),ISNUMBER(FIND("mutagen",C675)),ISNUMBER(FIND("genetic",C675)))</f>
        <v>0</v>
      </c>
      <c r="H675" t="b">
        <f>OR(ISNUMBER(FIND("inflammatory",C675)),ISNUMBER(FIND("inflamm",C675)))</f>
        <v>0</v>
      </c>
      <c r="I675" t="b">
        <f>OR(ISNUMBER(FIND("immune",C675)),ISNUMBER(FIND("immunological",C675)),ISNUMBER(FIND("interleuk",C675)),ISNUMBER(FIND("platelet activation",C675)),ISNUMBER(FIND("monocyte",C675)),ISNUMBER(FIND("leukocyte",C675)),ISNUMBER(FIND("cytokine",C675)),ISNUMBER(FIND("CD4",C675)),ISNUMBER(FIND("CD8",C675)),ISNUMBER(FIND("T-cell",C675)))</f>
        <v>0</v>
      </c>
      <c r="J675" t="b">
        <f>OR(ISNUMBER(FIND("reactive oxygen",C675)),ISNUMBER(FIND("ROS",C675)),ISNUMBER(FIND("free radical",C675)),ISNUMBER(FIND("oxidative stress",C675)),ISNUMBER(FIND("peroxid",C675)),ISNUMBER(FIND("oxidative",C675)),ISNUMBER(FIND("antioxid",C675)))</f>
        <v>0</v>
      </c>
      <c r="K675" t="b">
        <f>OR(ISNUMBER(FIND("autophag",C675)))</f>
        <v>0</v>
      </c>
      <c r="L675" t="b">
        <f>OR(ISNUMBER(FIND("morpholog",C675)))</f>
        <v>0</v>
      </c>
      <c r="M675" t="b">
        <f>OR(ISNUMBER(FIND("fibrosis",C675)),ISNUMBER(FIND("Fibrosis",C675)),ISNUMBER(FIND("fibrot",C675)))</f>
        <v>0</v>
      </c>
      <c r="N675" t="b">
        <f>OR(ISNUMBER(FIND("offspring",C675)),ISNUMBER(FIND("Parental",C675)),ISNUMBER(FIND("parental",C675)),ISNUMBER(FIND("germline",C675)),ISNUMBER(FIND("reproduc",C675)),ISNUMBER(FIND("embryo",C675)))</f>
        <v>0</v>
      </c>
      <c r="O675" t="b">
        <f>OR(ISNUMBER(FIND("metabol",C675)),ISNUMBER(FIND("Metabol",C675)),ISNUMBER(FIND("digest",C675)),ISNUMBER(FIND("mitochon",C675)))</f>
        <v>0</v>
      </c>
      <c r="P675" t="b">
        <f>OR(ISNUMBER(FIND("ecotox",C675)),ISNUMBER(FIND("Ecotox",B675)),ISNUMBER(FIND("ecotox",B675)),ISNUMBER(FIND("Ecotox",C675)))</f>
        <v>0</v>
      </c>
      <c r="Q675" t="b">
        <f>OR(ISNUMBER(FIND("Bioaccum",C675)),ISNUMBER(FIND("bioaccum",C675)),ISNUMBER(FIND("accum",C675)))</f>
        <v>0</v>
      </c>
      <c r="R675" t="b">
        <f>OR(ISNUMBER(FIND("Occupation",C675)),ISNUMBER(FIND("occupation",C675)),ISNUMBER(FIND("worker",C675)),ISNUMBER(FIND("workforce",C675)))</f>
        <v>0</v>
      </c>
      <c r="S675" t="b">
        <f>NOT(OR(F675,G675,H675,I675,J675,K675,L675,M675,N675,O675,P675,Q675,R675))</f>
        <v>0</v>
      </c>
      <c r="U675" t="b">
        <f>OR(Table1[[#This Row],[Inflammation]],Table1[[#This Row],[Immune]])</f>
        <v>0</v>
      </c>
      <c r="V675" t="str">
        <f>IF(OR(Table1[[#This Row],[Rodents]],Table1[[#This Row],[Human]],Table1[[#This Row],[Pig]]),OR(ISNUMBER(FIND("intratrach",C675)),ISNUMBER(FIND("nasal ",C675)),ISNUMBER(FIND("instill",C675))),"NA")</f>
        <v>NA</v>
      </c>
      <c r="W675" t="str">
        <f>IF(OR(Table1[[#This Row],[Rodents]],Table1[[#This Row],[Human]],Table1[[#This Row],[Pig]]),OR(ISNUMBER(FIND("dermal",C675)),ISNUMBER(FIND("skin ",C675))),"NA")</f>
        <v>NA</v>
      </c>
      <c r="X675" t="str">
        <f>IF(OR(Table1[[#This Row],[Rodents]],Table1[[#This Row],[Human]],Table1[[#This Row],[Pig]]),OR(ISNUMBER(FIND("injected",C675)),ISNUMBER(FIND("periton",C675)),ISNUMBER(FIND("intrascrot",C675))),"NA")</f>
        <v>NA</v>
      </c>
      <c r="Y675" t="str">
        <f>IF(OR(Table1[[#This Row],[Rodents]],Table1[[#This Row],[Human]],Table1[[#This Row],[Pig]]),NOT(OR(Table1[[#This Row],[Inhaled/Intratracheal/intranasal]],Table1[[#This Row],[Dermal]],Table1[[#This Row],[Injected]])),"NA")</f>
        <v>NA</v>
      </c>
      <c r="AA675" t="b">
        <f>OR(ISNUMBER(FIND("fish ",C675)),ISNUMBER(FIND("Fish ",C675)),ISNUMBER(FIND("aquatic",C675)),ISNUMBER(FIND("daphnids",C675)),ISNUMBER(FIND("Carcinus maenas",C675)),ISNUMBER(FIND("Daphnia",C675)),ISNUMBER(FIND("Ruditapes philippinarum",C675)),ISNUMBER(FIND("daphnia",C675)),ISNUMBER(FIND("marine",C675)),ISNUMBER(FIND("mussel",C675)),ISNUMBER(FIND("algae",C675)),ISNUMBER(FIND("Donax faba",C675)),ISNUMBER(FIND("estuarine",C675)),ISNUMBER(FIND("snail",C675)),ISNUMBER(FIND("Prorocentrum donghaiense",C675)) )</f>
        <v>0</v>
      </c>
      <c r="AB675" t="b">
        <f>OR(ISNUMBER(FIND(" rat ",C675)),ISNUMBER(FIND(" rats ",C675)),ISNUMBER(FIND(" Rats ",C675)),ISNUMBER(FIND(" Rat ",C675)),ISNUMBER(FIND(" rat.",C675)),ISNUMBER(FIND(" rats.",C675)),ISNUMBER(FIND("mouse",C675)),ISNUMBER(FIND("mice",C675)), ISNUMBER(FIND(" Mice",C675)))</f>
        <v>0</v>
      </c>
      <c r="AC675" t="b">
        <f>OR(ISNUMBER(FIND(" cell ",C675)),ISNUMBER(FIND("fibroblast",C675)),ISNUMBER(FIND("macrophage",C675)),ISNUMBER(FIND("epithelial",C675)),ISNUMBER(FIND("endothelial",C675)),ISNUMBER(FIND("neuron",C675)),ISNUMBER(FIND(" cells ",C675)),ISNUMBER(FIND("RBC",C675)),ISNUMBER(FIND("mitochond",C675)),ISNUMBER(FIND("adipocyte",C675)),ISNUMBER(FIND("osteo",C675)),ISNUMBER(FIND("keratin",C675)),ISNUMBER(FIND(" cell's ",C675)),ISNUMBER(FIND("eukary",C675)),ISNUMBER(FIND("sperm",C675)))</f>
        <v>1</v>
      </c>
      <c r="AD675" t="b">
        <f>OR(ISNUMBER(FIND("human",B675)),ISNUMBER(FIND("workers",B675)),ISNUMBER(FIND("workforces",B675)),ISNUMBER(FIND("occupational",B675)),ISNUMBER(FIND("Case report",B675)),ISNUMBER(FIND("Workplaces",B675)),ISNUMBER(FIND("worker",B675)))</f>
        <v>0</v>
      </c>
      <c r="AE675" t="b">
        <f>OR(ISNUMBER(FIND(" plant ",C675)),ISNUMBER(FIND("Plant ",C675)),ISNUMBER(FIND("tomato",C675)),ISNUMBER(FIND("plants",C675)),ISNUMBER(FIND("Plants",C675)),ISNUMBER(FIND("algae",C675)),ISNUMBER(FIND("lettuce",C675)),ISNUMBER(FIND("green gram sprouts ",C675)),ISNUMBER(FIND("Cucurbita pepo",C675)),ISNUMBER(FIND("bean ",C675)),ISNUMBER(FIND("chloroplast",C675)),ISNUMBER(FIND("chlorophyll",C675)),ISNUMBER(FIND("seedling",C675)),ISNUMBER(FIND("canola",C675)),ISNUMBER(FIND("shoot",C675)),ISNUMBER(FIND("photosynthes",C675)),ISNUMBER(FIND(" leaves ",C675)),,ISNUMBER(FIND("agriculture",C675)),ISNUMBER(FIND(" crops ",C675)))</f>
        <v>0</v>
      </c>
      <c r="AF675" t="b">
        <f>OR(ISNUMBER(FIND("bacteria",C675)),ISNUMBER(FIND("Bacteria",C675)),ISNUMBER(FIND("Bacterium",C675)),ISNUMBER(FIND("bacterium",C675)),ISNUMBER(FIND(" coli ",C675)))</f>
        <v>0</v>
      </c>
      <c r="AG675" t="b">
        <f>OR(ISNUMBER(FIND("fungi",C675)),ISNUMBER(FIND("Fungi",C675)),ISNUMBER(FIND("fungus",C675)),ISNUMBER(FIND("Fungus",C675)),ISNUMBER(FIND("mushroom",C675)),ISNUMBER(FIND("Mushroom",C675)),ISNUMBER(FIND(" mold ",C675)))</f>
        <v>0</v>
      </c>
      <c r="AH675" t="b">
        <f>OR(ISNUMBER(FIND("Pig ",C675)),ISNUMBER(FIND("pig ",C675)),ISNUMBER(FIND("Pigs ",C675)),ISNUMBER(FIND("pigs ",C675)))</f>
        <v>0</v>
      </c>
      <c r="AI675" t="b">
        <f>OR(ISNUMBER(FIND(" C. elegans",C675)),ISNUMBER(FIND("Caenorhabditis elegans",C675)),ISNUMBER(FIND("earthworms",C675)),ISNUMBER(FIND(" Ficopomatus enigmaticus",C675)),ISNUMBER(FIND("larva",C675)),ISNUMBER(FIND("Lumbriculus variegatus",C675)),ISNUMBER(FIND("nematode",C675)))</f>
        <v>0</v>
      </c>
      <c r="AJ675" t="b">
        <f>NOT(OR(AA675,AB675,AC675,AD675,AE675,AF675,AG675,AH675,AI675))</f>
        <v>0</v>
      </c>
      <c r="AL675" t="b">
        <f>OR(AA675,AB675,AD675,AE675,AF675,AG675,AH675,AI675)</f>
        <v>0</v>
      </c>
      <c r="AM675" t="b">
        <f>IF(Table1[[#This Row],[In vivo?]],IF(Table1[[#This Row],[Cell]],FALSE,TRUE),FALSE)</f>
        <v>0</v>
      </c>
      <c r="AN675" t="b">
        <f>AND(AC675,AL675)</f>
        <v>0</v>
      </c>
      <c r="AO675" t="b">
        <f>IF(Table1[[#This Row],[Cell]],IF(Table1[[#This Row],[In vivo?]],FALSE,TRUE),FALSE)</f>
        <v>1</v>
      </c>
      <c r="AP675" t="b">
        <f>NOT(OR(Table1[[#This Row],[In vivo?]],Table1[[#This Row],[Only in Cell]]))</f>
        <v>0</v>
      </c>
      <c r="AQ675" t="str">
        <f>IF(OR(Table1[[#This Row],[Rodents]],Table1[[#This Row],[Human]],Table1[[#This Row],[Pig]]),OR(ISNUMBER(FIND("pulmonary",C675)),ISNUMBER(FIND("lung",C675))),"NA")</f>
        <v>NA</v>
      </c>
      <c r="AR675" t="str">
        <f>IF(OR(Table1[[#This Row],[Rodents]],Table1[[#This Row],[Human]],Table1[[#This Row],[Pig]]),OR(ISNUMBER(FIND("skin",C675)),ISNUMBER(FIND("dermal",C675))),"NA")</f>
        <v>NA</v>
      </c>
      <c r="AS675" t="str">
        <f>IF(OR(Table1[[#This Row],[Rodents]],Table1[[#This Row],[Human]],Table1[[#This Row],[Pig]]),OR(ISNUMBER(FIND("liver",C675)),ISNUMBER(FIND("hepat",C675))),"NA")</f>
        <v>NA</v>
      </c>
      <c r="AT675" t="str">
        <f>IF(OR(Table1[[#This Row],[Rodents]],Table1[[#This Row],[Human]],Table1[[#This Row],[Pig]]),OR(ISNUMBER(FIND("kidney",C675)),ISNUMBER(FIND("neph",C675))),"NA")</f>
        <v>NA</v>
      </c>
      <c r="AU675" t="str">
        <f>IF(OR(Table1[[#This Row],[Rodents]],Table1[[#This Row],[Human]],Table1[[#This Row],[Pig]]),OR(ISNUMBER(FIND("brain",C675)),ISNUMBER(FIND("neur",C675)),ISNUMBER(FIND("nerv",C675))),"NA")</f>
        <v>NA</v>
      </c>
      <c r="AV675" t="str">
        <f>IF(OR(Table1[[#This Row],[Rodents]],Table1[[#This Row],[Human]],Table1[[#This Row],[Pig]]),OR(ISNUMBER(FIND("heart",C675)),ISNUMBER(FIND("cardi",C675))),"NA")</f>
        <v>NA</v>
      </c>
      <c r="AW675" t="str">
        <f>IF(OR(Table1[[#This Row],[Rodents]],Table1[[#This Row],[Human]],Table1[[#This Row],[Pig]]),OR(ISNUMBER(FIND("gastro",C675)),ISNUMBER(FIND("intesti",C675)),ISNUMBER(FIND("stomach",C675))),"NA")</f>
        <v>NA</v>
      </c>
      <c r="AX675" t="str">
        <f>IF(OR(Table1[[#This Row],[Rodents]],Table1[[#This Row],[Human]],Table1[[#This Row],[Pig]]),NOT(OR(AQ675,AR675,AS675,AT675,AU675,AV675,AW675)),"NA")</f>
        <v>NA</v>
      </c>
      <c r="AY675" t="b">
        <f>OR(ISNUMBER(FIND("SWCNT",C675)),ISNUMBER(FIND("SWNT",C675)),ISNUMBER(FIND("single-wall",C675)),ISNUMBER(FIND("single wall",C675)),ISNUMBER(FIND("Single wall",C675)),ISNUMBER(FIND("Single-wall",C675)),ISNUMBER(FIND("SWCNT",B675)),ISNUMBER(FIND("SWNT",B675)),ISNUMBER(FIND("single-wall",B675)),ISNUMBER(FIND("single wall",B675)),ISNUMBER(FIND("Single-wall",B675)),ISNUMBER(FIND("Single wall",B675)))</f>
        <v>0</v>
      </c>
      <c r="AZ675" t="b">
        <f>OR(ISNUMBER(FIND("MWCNT",C675)),ISNUMBER(FIND("MWNT",C675)),ISNUMBER(FIND("multi-wall",C675)),ISNUMBER(FIND("multi wall",C675)),ISNUMBER(FIND("multiwall",C675)),ISNUMBER(FIND("Multi-wall",C675)),ISNUMBER(FIND("Multi wall",C675)),ISNUMBER(FIND("Multiwall",C675)),ISNUMBER(FIND("MWCNT",B675)),ISNUMBER(FIND("MWNT",B675)),ISNUMBER(FIND("multi-wall",B675)),ISNUMBER(FIND("multi wall",B675)),ISNUMBER(FIND("multiwall",B675)),ISNUMBER(FIND("Multi-wall",B675)),ISNUMBER(FIND("Multi wall",B675)),ISNUMBER(FIND("Multiwall",B675)),ISNUMBER(FIND("Double-wall",B675)),ISNUMBER(FIND("Double wall",B675)),ISNUMBER(FIND("Doublewall",B675)),ISNUMBER(FIND("double-wall",B675)),ISNUMBER(FIND("double wall",B675)),ISNUMBER(FIND("doublewall",B675)))</f>
        <v>0</v>
      </c>
      <c r="BA675" t="b">
        <f>AND(Table1[[#This Row],[SWCNT]],Table1[[#This Row],[MWCNT]])</f>
        <v>0</v>
      </c>
      <c r="BB675" t="b">
        <f>IF(Table1[[#This Row],[SWCNT]]=TRUE,FALSE,IF(Table1[[#This Row],[MWCNT]]=TRUE,FALSE,TRUE))</f>
        <v>1</v>
      </c>
      <c r="BC675" s="18"/>
    </row>
    <row r="676" spans="1:55" ht="277.5">
      <c r="A676" t="s">
        <v>1314</v>
      </c>
      <c r="B676" s="2" t="s">
        <v>1316</v>
      </c>
      <c r="C676" s="16" t="s">
        <v>1318</v>
      </c>
      <c r="D676" s="17" t="s">
        <v>54</v>
      </c>
      <c r="E676" s="2">
        <v>2019</v>
      </c>
      <c r="F676" t="b">
        <f>OR(ISNUMBER(FIND("cytotoxic",C676)),ISNUMBER(FIND("Cytotoxic",C676)),ISNUMBER(FIND("cellular toxicity",C676)),ISNUMBER(FIND("cell death",C676)),ISNUMBER(FIND("viable",C676)),ISNUMBER(FIND("phytotoxic",C676)),ISNUMBER(FIND("acute toxicity",C676)),ISNUMBER(FIND("MTT",C676)),ISNUMBER(FIND("survival",C676)),ISNUMBER(FIND("prolifer",C676)),ISNUMBER(FIND("apoptosis",C676)),ISNUMBER(FIND("neurotoxic",C676)),ISNUMBER(FIND("  lysis ",C676)),ISNUMBER(FIND("necrosis",C676)),ISNUMBER(FIND("cellular death",C676))*3,ISNUMBER(FIND("LDH",C676)),ISNUMBER(FIND("Acute toxicity",C676)))</f>
        <v>1</v>
      </c>
      <c r="G676" t="b">
        <f>OR(ISNUMBER(FIND("genotoxic",C676)),ISNUMBER(FIND("genotoxicity",C676)),ISNUMBER(FIND("DNA damage",C676)),ISNUMBER(FIND("DNA",C676)),ISNUMBER(FIND("RNA",C676)),ISNUMBER(FIND("mesothelioma",C676)),ISNUMBER(FIND("carcino",C676)),ISNUMBER(FIND("mutagen",C676)),ISNUMBER(FIND("genetic",C676)))</f>
        <v>0</v>
      </c>
      <c r="H676" t="b">
        <f>OR(ISNUMBER(FIND("inflammatory",C676)),ISNUMBER(FIND("inflamm",C676)))</f>
        <v>0</v>
      </c>
      <c r="I676" t="b">
        <f>OR(ISNUMBER(FIND("immune",C676)),ISNUMBER(FIND("immunological",C676)),ISNUMBER(FIND("interleuk",C676)),ISNUMBER(FIND("platelet activation",C676)),ISNUMBER(FIND("monocyte",C676)),ISNUMBER(FIND("leukocyte",C676)),ISNUMBER(FIND("cytokine",C676)),ISNUMBER(FIND("CD4",C676)),ISNUMBER(FIND("CD8",C676)),ISNUMBER(FIND("T-cell",C676)))</f>
        <v>0</v>
      </c>
      <c r="J676" t="b">
        <f>OR(ISNUMBER(FIND("reactive oxygen",C676)),ISNUMBER(FIND("ROS",C676)),ISNUMBER(FIND("free radical",C676)),ISNUMBER(FIND("oxidative stress",C676)),ISNUMBER(FIND("peroxid",C676)),ISNUMBER(FIND("oxidative",C676)),ISNUMBER(FIND("antioxid",C676)))</f>
        <v>1</v>
      </c>
      <c r="K676" t="b">
        <f>OR(ISNUMBER(FIND("autophag",C676)))</f>
        <v>0</v>
      </c>
      <c r="L676" t="b">
        <f>OR(ISNUMBER(FIND("morpholog",C676)))</f>
        <v>0</v>
      </c>
      <c r="M676" t="b">
        <f>OR(ISNUMBER(FIND("fibrosis",C676)),ISNUMBER(FIND("Fibrosis",C676)),ISNUMBER(FIND("fibrot",C676)))</f>
        <v>0</v>
      </c>
      <c r="N676" t="b">
        <f>OR(ISNUMBER(FIND("offspring",C676)),ISNUMBER(FIND("Parental",C676)),ISNUMBER(FIND("parental",C676)),ISNUMBER(FIND("germline",C676)),ISNUMBER(FIND("reproduc",C676)),ISNUMBER(FIND("embryo",C676)))</f>
        <v>0</v>
      </c>
      <c r="O676" t="b">
        <f>OR(ISNUMBER(FIND("metabol",C676)),ISNUMBER(FIND("Metabol",C676)),ISNUMBER(FIND("digest",C676)),ISNUMBER(FIND("mitochon",C676)))</f>
        <v>0</v>
      </c>
      <c r="P676" t="b">
        <f>OR(ISNUMBER(FIND("ecotox",C676)),ISNUMBER(FIND("Ecotox",B676)),ISNUMBER(FIND("ecotox",B676)),ISNUMBER(FIND("Ecotox",C676)))</f>
        <v>0</v>
      </c>
      <c r="Q676" t="b">
        <f>OR(ISNUMBER(FIND("Bioaccum",C676)),ISNUMBER(FIND("bioaccum",C676)),ISNUMBER(FIND("accum",C676)))</f>
        <v>0</v>
      </c>
      <c r="R676" t="b">
        <f>OR(ISNUMBER(FIND("Occupation",C676)),ISNUMBER(FIND("occupation",C676)),ISNUMBER(FIND("worker",C676)),ISNUMBER(FIND("workforce",C676)))</f>
        <v>0</v>
      </c>
      <c r="S676" t="b">
        <f>NOT(OR(F676,G676,H676,I676,J676,K676,L676,M676,N676,O676,P676,Q676,R676))</f>
        <v>0</v>
      </c>
      <c r="U676" t="b">
        <f>OR(Table1[[#This Row],[Inflammation]],Table1[[#This Row],[Immune]])</f>
        <v>0</v>
      </c>
      <c r="V676" t="str">
        <f>IF(OR(Table1[[#This Row],[Rodents]],Table1[[#This Row],[Human]],Table1[[#This Row],[Pig]]),OR(ISNUMBER(FIND("intratrach",C676)),ISNUMBER(FIND("nasal ",C676)),ISNUMBER(FIND("instill",C676))),"NA")</f>
        <v>NA</v>
      </c>
      <c r="W676" t="str">
        <f>IF(OR(Table1[[#This Row],[Rodents]],Table1[[#This Row],[Human]],Table1[[#This Row],[Pig]]),OR(ISNUMBER(FIND("dermal",C676)),ISNUMBER(FIND("skin ",C676))),"NA")</f>
        <v>NA</v>
      </c>
      <c r="X676" t="str">
        <f>IF(OR(Table1[[#This Row],[Rodents]],Table1[[#This Row],[Human]],Table1[[#This Row],[Pig]]),OR(ISNUMBER(FIND("injected",C676)),ISNUMBER(FIND("periton",C676)),ISNUMBER(FIND("intrascrot",C676))),"NA")</f>
        <v>NA</v>
      </c>
      <c r="Y676" t="str">
        <f>IF(OR(Table1[[#This Row],[Rodents]],Table1[[#This Row],[Human]],Table1[[#This Row],[Pig]]),NOT(OR(Table1[[#This Row],[Inhaled/Intratracheal/intranasal]],Table1[[#This Row],[Dermal]],Table1[[#This Row],[Injected]])),"NA")</f>
        <v>NA</v>
      </c>
      <c r="AA676" t="b">
        <f>OR(ISNUMBER(FIND("fish ",C676)),ISNUMBER(FIND("Fish ",C676)),ISNUMBER(FIND("aquatic",C676)),ISNUMBER(FIND("daphnids",C676)),ISNUMBER(FIND("Carcinus maenas",C676)),ISNUMBER(FIND("Daphnia",C676)),ISNUMBER(FIND("Ruditapes philippinarum",C676)),ISNUMBER(FIND("daphnia",C676)),ISNUMBER(FIND("marine",C676)),ISNUMBER(FIND("mussel",C676)),ISNUMBER(FIND("algae",C676)),ISNUMBER(FIND("Donax faba",C676)),ISNUMBER(FIND("estuarine",C676)),ISNUMBER(FIND("snail",C676)),ISNUMBER(FIND("Prorocentrum donghaiense",C676)) )</f>
        <v>0</v>
      </c>
      <c r="AB676" t="b">
        <f>OR(ISNUMBER(FIND(" rat ",C676)),ISNUMBER(FIND(" rats ",C676)),ISNUMBER(FIND(" Rats ",C676)),ISNUMBER(FIND(" Rat ",C676)),ISNUMBER(FIND(" rat.",C676)),ISNUMBER(FIND(" rats.",C676)),ISNUMBER(FIND("mouse",C676)),ISNUMBER(FIND("mice",C676)), ISNUMBER(FIND(" Mice",C676)))</f>
        <v>0</v>
      </c>
      <c r="AC676" t="b">
        <f>OR(ISNUMBER(FIND(" cell ",C676)),ISNUMBER(FIND("fibroblast",C676)),ISNUMBER(FIND("macrophage",C676)),ISNUMBER(FIND("epithelial",C676)),ISNUMBER(FIND("endothelial",C676)),ISNUMBER(FIND("neuron",C676)),ISNUMBER(FIND(" cells ",C676)),ISNUMBER(FIND("RBC",C676)),ISNUMBER(FIND("mitochond",C676)),ISNUMBER(FIND("adipocyte",C676)),ISNUMBER(FIND("osteo",C676)),ISNUMBER(FIND("keratin",C676)),ISNUMBER(FIND(" cell's ",C676)),ISNUMBER(FIND("eukary",C676)),ISNUMBER(FIND("sperm",C676)))</f>
        <v>1</v>
      </c>
      <c r="AD676" t="b">
        <f>OR(ISNUMBER(FIND("human",B676)),ISNUMBER(FIND("workers",B676)),ISNUMBER(FIND("workforces",B676)),ISNUMBER(FIND("occupational",B676)),ISNUMBER(FIND("Case report",B676)),ISNUMBER(FIND("Workplaces",B676)),ISNUMBER(FIND("worker",B676)))</f>
        <v>0</v>
      </c>
      <c r="AE676" t="b">
        <f>OR(ISNUMBER(FIND(" plant ",C676)),ISNUMBER(FIND("Plant ",C676)),ISNUMBER(FIND("tomato",C676)),ISNUMBER(FIND("plants",C676)),ISNUMBER(FIND("Plants",C676)),ISNUMBER(FIND("algae",C676)),ISNUMBER(FIND("lettuce",C676)),ISNUMBER(FIND("green gram sprouts ",C676)),ISNUMBER(FIND("Cucurbita pepo",C676)),ISNUMBER(FIND("bean ",C676)),ISNUMBER(FIND("chloroplast",C676)),ISNUMBER(FIND("chlorophyll",C676)),ISNUMBER(FIND("seedling",C676)),ISNUMBER(FIND("canola",C676)),ISNUMBER(FIND("shoot",C676)),ISNUMBER(FIND("photosynthes",C676)),ISNUMBER(FIND(" leaves ",C676)),,ISNUMBER(FIND("agriculture",C676)),ISNUMBER(FIND(" crops ",C676)))</f>
        <v>0</v>
      </c>
      <c r="AF676" t="b">
        <f>OR(ISNUMBER(FIND("bacteria",C676)),ISNUMBER(FIND("Bacteria",C676)),ISNUMBER(FIND("Bacterium",C676)),ISNUMBER(FIND("bacterium",C676)),ISNUMBER(FIND(" coli ",C676)))</f>
        <v>0</v>
      </c>
      <c r="AG676" t="b">
        <f>OR(ISNUMBER(FIND("fungi",C676)),ISNUMBER(FIND("Fungi",C676)),ISNUMBER(FIND("fungus",C676)),ISNUMBER(FIND("Fungus",C676)),ISNUMBER(FIND("mushroom",C676)),ISNUMBER(FIND("Mushroom",C676)),ISNUMBER(FIND(" mold ",C676)))</f>
        <v>0</v>
      </c>
      <c r="AH676" t="b">
        <f>OR(ISNUMBER(FIND("Pig ",C676)),ISNUMBER(FIND("pig ",C676)),ISNUMBER(FIND("Pigs ",C676)),ISNUMBER(FIND("pigs ",C676)))</f>
        <v>0</v>
      </c>
      <c r="AI676" t="b">
        <f>OR(ISNUMBER(FIND(" C. elegans",C676)),ISNUMBER(FIND("Caenorhabditis elegans",C676)),ISNUMBER(FIND("earthworms",C676)),ISNUMBER(FIND(" Ficopomatus enigmaticus",C676)),ISNUMBER(FIND("larva",C676)),ISNUMBER(FIND("Lumbriculus variegatus",C676)),ISNUMBER(FIND("nematode",C676)))</f>
        <v>0</v>
      </c>
      <c r="AJ676" t="b">
        <f>NOT(OR(AA676,AB676,AC676,AD676,AE676,AF676,AG676,AH676,AI676))</f>
        <v>0</v>
      </c>
      <c r="AL676" t="b">
        <f>OR(AA676,AB676,AD676,AE676,AF676,AG676,AH676,AI676)</f>
        <v>0</v>
      </c>
      <c r="AM676" t="b">
        <f>IF(Table1[[#This Row],[In vivo?]],IF(Table1[[#This Row],[Cell]],FALSE,TRUE),FALSE)</f>
        <v>0</v>
      </c>
      <c r="AN676" t="b">
        <f>AND(AC676,AL676)</f>
        <v>0</v>
      </c>
      <c r="AO676" t="b">
        <f>IF(Table1[[#This Row],[Cell]],IF(Table1[[#This Row],[In vivo?]],FALSE,TRUE),FALSE)</f>
        <v>1</v>
      </c>
      <c r="AP676" t="b">
        <f>NOT(OR(Table1[[#This Row],[In vivo?]],Table1[[#This Row],[Only in Cell]]))</f>
        <v>0</v>
      </c>
      <c r="AQ676" t="str">
        <f>IF(OR(Table1[[#This Row],[Rodents]],Table1[[#This Row],[Human]],Table1[[#This Row],[Pig]]),OR(ISNUMBER(FIND("pulmonary",C676)),ISNUMBER(FIND("lung",C676))),"NA")</f>
        <v>NA</v>
      </c>
      <c r="AR676" t="str">
        <f>IF(OR(Table1[[#This Row],[Rodents]],Table1[[#This Row],[Human]],Table1[[#This Row],[Pig]]),OR(ISNUMBER(FIND("skin",C676)),ISNUMBER(FIND("dermal",C676))),"NA")</f>
        <v>NA</v>
      </c>
      <c r="AS676" t="str">
        <f>IF(OR(Table1[[#This Row],[Rodents]],Table1[[#This Row],[Human]],Table1[[#This Row],[Pig]]),OR(ISNUMBER(FIND("liver",C676)),ISNUMBER(FIND("hepat",C676))),"NA")</f>
        <v>NA</v>
      </c>
      <c r="AT676" t="str">
        <f>IF(OR(Table1[[#This Row],[Rodents]],Table1[[#This Row],[Human]],Table1[[#This Row],[Pig]]),OR(ISNUMBER(FIND("kidney",C676)),ISNUMBER(FIND("neph",C676))),"NA")</f>
        <v>NA</v>
      </c>
      <c r="AU676" t="str">
        <f>IF(OR(Table1[[#This Row],[Rodents]],Table1[[#This Row],[Human]],Table1[[#This Row],[Pig]]),OR(ISNUMBER(FIND("brain",C676)),ISNUMBER(FIND("neur",C676)),ISNUMBER(FIND("nerv",C676))),"NA")</f>
        <v>NA</v>
      </c>
      <c r="AV676" t="str">
        <f>IF(OR(Table1[[#This Row],[Rodents]],Table1[[#This Row],[Human]],Table1[[#This Row],[Pig]]),OR(ISNUMBER(FIND("heart",C676)),ISNUMBER(FIND("cardi",C676))),"NA")</f>
        <v>NA</v>
      </c>
      <c r="AW676" t="str">
        <f>IF(OR(Table1[[#This Row],[Rodents]],Table1[[#This Row],[Human]],Table1[[#This Row],[Pig]]),OR(ISNUMBER(FIND("gastro",C676)),ISNUMBER(FIND("intesti",C676)),ISNUMBER(FIND("stomach",C676))),"NA")</f>
        <v>NA</v>
      </c>
      <c r="AX676" t="str">
        <f>IF(OR(Table1[[#This Row],[Rodents]],Table1[[#This Row],[Human]],Table1[[#This Row],[Pig]]),NOT(OR(AQ676,AR676,AS676,AT676,AU676,AV676,AW676)),"NA")</f>
        <v>NA</v>
      </c>
      <c r="AY676" t="b">
        <f>OR(ISNUMBER(FIND("SWCNT",C676)),ISNUMBER(FIND("SWNT",C676)),ISNUMBER(FIND("single-wall",C676)),ISNUMBER(FIND("single wall",C676)),ISNUMBER(FIND("Single wall",C676)),ISNUMBER(FIND("Single-wall",C676)),ISNUMBER(FIND("SWCNT",B676)),ISNUMBER(FIND("SWNT",B676)),ISNUMBER(FIND("single-wall",B676)),ISNUMBER(FIND("single wall",B676)),ISNUMBER(FIND("Single-wall",B676)),ISNUMBER(FIND("Single wall",B676)))</f>
        <v>0</v>
      </c>
      <c r="AZ676" t="b">
        <f>OR(ISNUMBER(FIND("MWCNT",C676)),ISNUMBER(FIND("MWNT",C676)),ISNUMBER(FIND("multi-wall",C676)),ISNUMBER(FIND("multi wall",C676)),ISNUMBER(FIND("multiwall",C676)),ISNUMBER(FIND("Multi-wall",C676)),ISNUMBER(FIND("Multi wall",C676)),ISNUMBER(FIND("Multiwall",C676)),ISNUMBER(FIND("MWCNT",B676)),ISNUMBER(FIND("MWNT",B676)),ISNUMBER(FIND("multi-wall",B676)),ISNUMBER(FIND("multi wall",B676)),ISNUMBER(FIND("multiwall",B676)),ISNUMBER(FIND("Multi-wall",B676)),ISNUMBER(FIND("Multi wall",B676)),ISNUMBER(FIND("Multiwall",B676)),ISNUMBER(FIND("Double-wall",B676)),ISNUMBER(FIND("Double wall",B676)),ISNUMBER(FIND("Doublewall",B676)),ISNUMBER(FIND("double-wall",B676)),ISNUMBER(FIND("double wall",B676)),ISNUMBER(FIND("doublewall",B676)))</f>
        <v>0</v>
      </c>
      <c r="BA676" t="b">
        <f>AND(Table1[[#This Row],[SWCNT]],Table1[[#This Row],[MWCNT]])</f>
        <v>0</v>
      </c>
      <c r="BB676" t="b">
        <f>IF(Table1[[#This Row],[SWCNT]]=TRUE,FALSE,IF(Table1[[#This Row],[MWCNT]]=TRUE,FALSE,TRUE))</f>
        <v>1</v>
      </c>
      <c r="BC676" s="18"/>
    </row>
    <row r="677" spans="1:55" ht="240.5">
      <c r="A677" t="s">
        <v>1442</v>
      </c>
      <c r="B677" s="2" t="s">
        <v>1443</v>
      </c>
      <c r="C677" s="16" t="s">
        <v>1444</v>
      </c>
      <c r="D677" s="17" t="s">
        <v>1445</v>
      </c>
      <c r="E677" s="2">
        <v>2019</v>
      </c>
      <c r="F677" t="b">
        <f>OR(ISNUMBER(FIND("cytotoxic",C677)),ISNUMBER(FIND("Cytotoxic",C677)),ISNUMBER(FIND("cellular toxicity",C677)),ISNUMBER(FIND("cell death",C677)),ISNUMBER(FIND("viable",C677)),ISNUMBER(FIND("phytotoxic",C677)),ISNUMBER(FIND("acute toxicity",C677)),ISNUMBER(FIND("MTT",C677)),ISNUMBER(FIND("survival",C677)),ISNUMBER(FIND("prolifer",C677)),ISNUMBER(FIND("apoptosis",C677)),ISNUMBER(FIND("neurotoxic",C677)),ISNUMBER(FIND("  lysis ",C677)),ISNUMBER(FIND("necrosis",C677)),ISNUMBER(FIND("cellular death",C677))*3,ISNUMBER(FIND("LDH",C677)),ISNUMBER(FIND("Acute toxicity",C677)))</f>
        <v>1</v>
      </c>
      <c r="G677" t="b">
        <f>OR(ISNUMBER(FIND("genotoxic",C677)),ISNUMBER(FIND("genotoxicity",C677)),ISNUMBER(FIND("DNA damage",C677)),ISNUMBER(FIND("DNA",C677)),ISNUMBER(FIND("RNA",C677)),ISNUMBER(FIND("mesothelioma",C677)),ISNUMBER(FIND("carcino",C677)),ISNUMBER(FIND("mutagen",C677)),ISNUMBER(FIND("genetic",C677)))</f>
        <v>0</v>
      </c>
      <c r="H677" t="b">
        <f>OR(ISNUMBER(FIND("inflammatory",C677)),ISNUMBER(FIND("inflamm",C677)))</f>
        <v>0</v>
      </c>
      <c r="I677" t="b">
        <f>OR(ISNUMBER(FIND("immune",C677)),ISNUMBER(FIND("immunological",C677)),ISNUMBER(FIND("interleuk",C677)),ISNUMBER(FIND("platelet activation",C677)),ISNUMBER(FIND("monocyte",C677)),ISNUMBER(FIND("leukocyte",C677)),ISNUMBER(FIND("cytokine",C677)),ISNUMBER(FIND("CD4",C677)),ISNUMBER(FIND("CD8",C677)),ISNUMBER(FIND("T-cell",C677)))</f>
        <v>0</v>
      </c>
      <c r="J677" t="b">
        <f>OR(ISNUMBER(FIND("reactive oxygen",C677)),ISNUMBER(FIND("ROS",C677)),ISNUMBER(FIND("free radical",C677)),ISNUMBER(FIND("oxidative stress",C677)),ISNUMBER(FIND("peroxid",C677)),ISNUMBER(FIND("oxidative",C677)),ISNUMBER(FIND("antioxid",C677)))</f>
        <v>0</v>
      </c>
      <c r="K677" t="b">
        <f>OR(ISNUMBER(FIND("autophag",C677)))</f>
        <v>0</v>
      </c>
      <c r="L677" t="b">
        <f>OR(ISNUMBER(FIND("morpholog",C677)))</f>
        <v>1</v>
      </c>
      <c r="M677" t="b">
        <f>OR(ISNUMBER(FIND("fibrosis",C677)),ISNUMBER(FIND("Fibrosis",C677)),ISNUMBER(FIND("fibrot",C677)))</f>
        <v>0</v>
      </c>
      <c r="N677" t="b">
        <f>OR(ISNUMBER(FIND("offspring",C677)),ISNUMBER(FIND("Parental",C677)),ISNUMBER(FIND("parental",C677)),ISNUMBER(FIND("germline",C677)),ISNUMBER(FIND("reproduc",C677)),ISNUMBER(FIND("embryo",C677)))</f>
        <v>0</v>
      </c>
      <c r="O677" t="b">
        <f>OR(ISNUMBER(FIND("metabol",C677)),ISNUMBER(FIND("Metabol",C677)),ISNUMBER(FIND("digest",C677)),ISNUMBER(FIND("mitochon",C677)))</f>
        <v>0</v>
      </c>
      <c r="P677" t="b">
        <f>OR(ISNUMBER(FIND("ecotox",C677)),ISNUMBER(FIND("Ecotox",B677)),ISNUMBER(FIND("ecotox",B677)),ISNUMBER(FIND("Ecotox",C677)))</f>
        <v>0</v>
      </c>
      <c r="Q677" t="b">
        <f>OR(ISNUMBER(FIND("Bioaccum",C677)),ISNUMBER(FIND("bioaccum",C677)),ISNUMBER(FIND("accum",C677)))</f>
        <v>0</v>
      </c>
      <c r="R677" t="b">
        <f>OR(ISNUMBER(FIND("Occupation",C677)),ISNUMBER(FIND("occupation",C677)),ISNUMBER(FIND("worker",C677)),ISNUMBER(FIND("workforce",C677)))</f>
        <v>0</v>
      </c>
      <c r="S677" t="b">
        <f>NOT(OR(F677,G677,H677,I677,J677,K677,L677,M677,N677,O677,P677,Q677,R677))</f>
        <v>0</v>
      </c>
      <c r="U677" t="b">
        <f>OR(Table1[[#This Row],[Inflammation]],Table1[[#This Row],[Immune]])</f>
        <v>0</v>
      </c>
      <c r="V677" t="str">
        <f>IF(OR(Table1[[#This Row],[Rodents]],Table1[[#This Row],[Human]],Table1[[#This Row],[Pig]]),OR(ISNUMBER(FIND("intratrach",C677)),ISNUMBER(FIND("nasal ",C677)),ISNUMBER(FIND("instill",C677))),"NA")</f>
        <v>NA</v>
      </c>
      <c r="W677" t="str">
        <f>IF(OR(Table1[[#This Row],[Rodents]],Table1[[#This Row],[Human]],Table1[[#This Row],[Pig]]),OR(ISNUMBER(FIND("dermal",C677)),ISNUMBER(FIND("skin ",C677))),"NA")</f>
        <v>NA</v>
      </c>
      <c r="X677" t="str">
        <f>IF(OR(Table1[[#This Row],[Rodents]],Table1[[#This Row],[Human]],Table1[[#This Row],[Pig]]),OR(ISNUMBER(FIND("injected",C677)),ISNUMBER(FIND("periton",C677)),ISNUMBER(FIND("intrascrot",C677))),"NA")</f>
        <v>NA</v>
      </c>
      <c r="Y677" t="str">
        <f>IF(OR(Table1[[#This Row],[Rodents]],Table1[[#This Row],[Human]],Table1[[#This Row],[Pig]]),NOT(OR(Table1[[#This Row],[Inhaled/Intratracheal/intranasal]],Table1[[#This Row],[Dermal]],Table1[[#This Row],[Injected]])),"NA")</f>
        <v>NA</v>
      </c>
      <c r="AA677" t="b">
        <f>OR(ISNUMBER(FIND("fish ",C677)),ISNUMBER(FIND("Fish ",C677)),ISNUMBER(FIND("aquatic",C677)),ISNUMBER(FIND("daphnids",C677)),ISNUMBER(FIND("Carcinus maenas",C677)),ISNUMBER(FIND("Daphnia",C677)),ISNUMBER(FIND("Ruditapes philippinarum",C677)),ISNUMBER(FIND("daphnia",C677)),ISNUMBER(FIND("marine",C677)),ISNUMBER(FIND("mussel",C677)),ISNUMBER(FIND("algae",C677)),ISNUMBER(FIND("Donax faba",C677)),ISNUMBER(FIND("estuarine",C677)),ISNUMBER(FIND("snail",C677)),ISNUMBER(FIND("Prorocentrum donghaiense",C677)) )</f>
        <v>0</v>
      </c>
      <c r="AB677" t="b">
        <f>OR(ISNUMBER(FIND(" rat ",C677)),ISNUMBER(FIND(" rats ",C677)),ISNUMBER(FIND(" Rats ",C677)),ISNUMBER(FIND(" Rat ",C677)),ISNUMBER(FIND(" rat.",C677)),ISNUMBER(FIND(" rats.",C677)),ISNUMBER(FIND("mouse",C677)),ISNUMBER(FIND("mice",C677)), ISNUMBER(FIND(" Mice",C677)))</f>
        <v>0</v>
      </c>
      <c r="AC677" t="b">
        <f>OR(ISNUMBER(FIND(" cell ",C677)),ISNUMBER(FIND("fibroblast",C677)),ISNUMBER(FIND("macrophage",C677)),ISNUMBER(FIND("epithelial",C677)),ISNUMBER(FIND("endothelial",C677)),ISNUMBER(FIND("neuron",C677)),ISNUMBER(FIND(" cells ",C677)),ISNUMBER(FIND("RBC",C677)),ISNUMBER(FIND("mitochond",C677)),ISNUMBER(FIND("adipocyte",C677)),ISNUMBER(FIND("osteo",C677)),ISNUMBER(FIND("keratin",C677)),ISNUMBER(FIND(" cell's ",C677)),ISNUMBER(FIND("eukary",C677)),ISNUMBER(FIND("sperm",C677)))</f>
        <v>1</v>
      </c>
      <c r="AD677" t="b">
        <f>OR(ISNUMBER(FIND("human",B677)),ISNUMBER(FIND("workers",B677)),ISNUMBER(FIND("workforces",B677)),ISNUMBER(FIND("occupational",B677)),ISNUMBER(FIND("Case report",B677)),ISNUMBER(FIND("Workplaces",B677)),ISNUMBER(FIND("worker",B677)))</f>
        <v>0</v>
      </c>
      <c r="AE677" t="b">
        <f>OR(ISNUMBER(FIND(" plant ",C677)),ISNUMBER(FIND("Plant ",C677)),ISNUMBER(FIND("tomato",C677)),ISNUMBER(FIND("plants",C677)),ISNUMBER(FIND("Plants",C677)),ISNUMBER(FIND("algae",C677)),ISNUMBER(FIND("lettuce",C677)),ISNUMBER(FIND("green gram sprouts ",C677)),ISNUMBER(FIND("Cucurbita pepo",C677)),ISNUMBER(FIND("bean ",C677)),ISNUMBER(FIND("chloroplast",C677)),ISNUMBER(FIND("chlorophyll",C677)),ISNUMBER(FIND("seedling",C677)),ISNUMBER(FIND("canola",C677)),ISNUMBER(FIND("shoot",C677)),ISNUMBER(FIND("photosynthes",C677)),ISNUMBER(FIND(" leaves ",C677)),,ISNUMBER(FIND("agriculture",C677)),ISNUMBER(FIND(" crops ",C677)))</f>
        <v>0</v>
      </c>
      <c r="AF677" t="b">
        <f>OR(ISNUMBER(FIND("bacteria",C677)),ISNUMBER(FIND("Bacteria",C677)),ISNUMBER(FIND("Bacterium",C677)),ISNUMBER(FIND("bacterium",C677)),ISNUMBER(FIND(" coli ",C677)))</f>
        <v>0</v>
      </c>
      <c r="AG677" t="b">
        <f>OR(ISNUMBER(FIND("fungi",C677)),ISNUMBER(FIND("Fungi",C677)),ISNUMBER(FIND("fungus",C677)),ISNUMBER(FIND("Fungus",C677)),ISNUMBER(FIND("mushroom",C677)),ISNUMBER(FIND("Mushroom",C677)),ISNUMBER(FIND(" mold ",C677)))</f>
        <v>0</v>
      </c>
      <c r="AH677" t="b">
        <f>OR(ISNUMBER(FIND("Pig ",C677)),ISNUMBER(FIND("pig ",C677)),ISNUMBER(FIND("Pigs ",C677)),ISNUMBER(FIND("pigs ",C677)))</f>
        <v>0</v>
      </c>
      <c r="AI677" t="b">
        <f>OR(ISNUMBER(FIND(" C. elegans",C677)),ISNUMBER(FIND("Caenorhabditis elegans",C677)),ISNUMBER(FIND("earthworms",C677)),ISNUMBER(FIND(" Ficopomatus enigmaticus",C677)),ISNUMBER(FIND("larva",C677)),ISNUMBER(FIND("Lumbriculus variegatus",C677)),ISNUMBER(FIND("nematode",C677)))</f>
        <v>0</v>
      </c>
      <c r="AJ677" t="b">
        <f>NOT(OR(AA677,AB677,AC677,AD677,AE677,AF677,AG677,AH677,AI677))</f>
        <v>0</v>
      </c>
      <c r="AL677" t="b">
        <f>OR(AA677,AB677,AD677,AE677,AF677,AG677,AH677,AI677)</f>
        <v>0</v>
      </c>
      <c r="AM677" t="b">
        <f>IF(Table1[[#This Row],[In vivo?]],IF(Table1[[#This Row],[Cell]],FALSE,TRUE),FALSE)</f>
        <v>0</v>
      </c>
      <c r="AN677" t="b">
        <f>AND(AC677,AL677)</f>
        <v>0</v>
      </c>
      <c r="AO677" t="b">
        <f>IF(Table1[[#This Row],[Cell]],IF(Table1[[#This Row],[In vivo?]],FALSE,TRUE),FALSE)</f>
        <v>1</v>
      </c>
      <c r="AP677" t="b">
        <f>NOT(OR(Table1[[#This Row],[In vivo?]],Table1[[#This Row],[Only in Cell]]))</f>
        <v>0</v>
      </c>
      <c r="AQ677" t="str">
        <f>IF(OR(Table1[[#This Row],[Rodents]],Table1[[#This Row],[Human]],Table1[[#This Row],[Pig]]),OR(ISNUMBER(FIND("pulmonary",C677)),ISNUMBER(FIND("lung",C677))),"NA")</f>
        <v>NA</v>
      </c>
      <c r="AR677" t="str">
        <f>IF(OR(Table1[[#This Row],[Rodents]],Table1[[#This Row],[Human]],Table1[[#This Row],[Pig]]),OR(ISNUMBER(FIND("skin",C677)),ISNUMBER(FIND("dermal",C677))),"NA")</f>
        <v>NA</v>
      </c>
      <c r="AS677" t="str">
        <f>IF(OR(Table1[[#This Row],[Rodents]],Table1[[#This Row],[Human]],Table1[[#This Row],[Pig]]),OR(ISNUMBER(FIND("liver",C677)),ISNUMBER(FIND("hepat",C677))),"NA")</f>
        <v>NA</v>
      </c>
      <c r="AT677" t="str">
        <f>IF(OR(Table1[[#This Row],[Rodents]],Table1[[#This Row],[Human]],Table1[[#This Row],[Pig]]),OR(ISNUMBER(FIND("kidney",C677)),ISNUMBER(FIND("neph",C677))),"NA")</f>
        <v>NA</v>
      </c>
      <c r="AU677" t="str">
        <f>IF(OR(Table1[[#This Row],[Rodents]],Table1[[#This Row],[Human]],Table1[[#This Row],[Pig]]),OR(ISNUMBER(FIND("brain",C677)),ISNUMBER(FIND("neur",C677)),ISNUMBER(FIND("nerv",C677))),"NA")</f>
        <v>NA</v>
      </c>
      <c r="AV677" t="str">
        <f>IF(OR(Table1[[#This Row],[Rodents]],Table1[[#This Row],[Human]],Table1[[#This Row],[Pig]]),OR(ISNUMBER(FIND("heart",C677)),ISNUMBER(FIND("cardi",C677))),"NA")</f>
        <v>NA</v>
      </c>
      <c r="AW677" t="str">
        <f>IF(OR(Table1[[#This Row],[Rodents]],Table1[[#This Row],[Human]],Table1[[#This Row],[Pig]]),OR(ISNUMBER(FIND("gastro",C677)),ISNUMBER(FIND("intesti",C677)),ISNUMBER(FIND("stomach",C677))),"NA")</f>
        <v>NA</v>
      </c>
      <c r="AX677" t="str">
        <f>IF(OR(Table1[[#This Row],[Rodents]],Table1[[#This Row],[Human]],Table1[[#This Row],[Pig]]),NOT(OR(AQ677,AR677,AS677,AT677,AU677,AV677,AW677)),"NA")</f>
        <v>NA</v>
      </c>
      <c r="AY677" t="b">
        <f>OR(ISNUMBER(FIND("SWCNT",C677)),ISNUMBER(FIND("SWNT",C677)),ISNUMBER(FIND("single-wall",C677)),ISNUMBER(FIND("single wall",C677)),ISNUMBER(FIND("Single wall",C677)),ISNUMBER(FIND("Single-wall",C677)),ISNUMBER(FIND("SWCNT",B677)),ISNUMBER(FIND("SWNT",B677)),ISNUMBER(FIND("single-wall",B677)),ISNUMBER(FIND("single wall",B677)),ISNUMBER(FIND("Single-wall",B677)),ISNUMBER(FIND("Single wall",B677)))</f>
        <v>0</v>
      </c>
      <c r="AZ677" t="b">
        <f>OR(ISNUMBER(FIND("MWCNT",C677)),ISNUMBER(FIND("MWNT",C677)),ISNUMBER(FIND("multi-wall",C677)),ISNUMBER(FIND("multi wall",C677)),ISNUMBER(FIND("multiwall",C677)),ISNUMBER(FIND("Multi-wall",C677)),ISNUMBER(FIND("Multi wall",C677)),ISNUMBER(FIND("Multiwall",C677)),ISNUMBER(FIND("MWCNT",B677)),ISNUMBER(FIND("MWNT",B677)),ISNUMBER(FIND("multi-wall",B677)),ISNUMBER(FIND("multi wall",B677)),ISNUMBER(FIND("multiwall",B677)),ISNUMBER(FIND("Multi-wall",B677)),ISNUMBER(FIND("Multi wall",B677)),ISNUMBER(FIND("Multiwall",B677)),ISNUMBER(FIND("Double-wall",B677)),ISNUMBER(FIND("Double wall",B677)),ISNUMBER(FIND("Doublewall",B677)),ISNUMBER(FIND("double-wall",B677)),ISNUMBER(FIND("double wall",B677)),ISNUMBER(FIND("doublewall",B677)))</f>
        <v>0</v>
      </c>
      <c r="BA677" t="b">
        <f>AND(Table1[[#This Row],[SWCNT]],Table1[[#This Row],[MWCNT]])</f>
        <v>0</v>
      </c>
      <c r="BB677" t="b">
        <f>IF(Table1[[#This Row],[SWCNT]]=TRUE,FALSE,IF(Table1[[#This Row],[MWCNT]]=TRUE,FALSE,TRUE))</f>
        <v>1</v>
      </c>
      <c r="BC677" s="18"/>
    </row>
    <row r="678" spans="1:55" ht="203.5">
      <c r="A678" t="s">
        <v>1462</v>
      </c>
      <c r="B678" s="2" t="s">
        <v>1463</v>
      </c>
      <c r="C678" s="16" t="s">
        <v>1464</v>
      </c>
      <c r="D678" s="17" t="s">
        <v>653</v>
      </c>
      <c r="E678" s="2">
        <v>2019</v>
      </c>
      <c r="F678" t="b">
        <f>OR(ISNUMBER(FIND("cytotoxic",C678)),ISNUMBER(FIND("Cytotoxic",C678)),ISNUMBER(FIND("cellular toxicity",C678)),ISNUMBER(FIND("cell death",C678)),ISNUMBER(FIND("viable",C678)),ISNUMBER(FIND("phytotoxic",C678)),ISNUMBER(FIND("acute toxicity",C678)),ISNUMBER(FIND("MTT",C678)),ISNUMBER(FIND("survival",C678)),ISNUMBER(FIND("prolifer",C678)),ISNUMBER(FIND("apoptosis",C678)),ISNUMBER(FIND("neurotoxic",C678)),ISNUMBER(FIND("  lysis ",C678)),ISNUMBER(FIND("necrosis",C678)),ISNUMBER(FIND("cellular death",C678))*3,ISNUMBER(FIND("LDH",C678)),ISNUMBER(FIND("Acute toxicity",C678)))</f>
        <v>0</v>
      </c>
      <c r="G678" t="b">
        <f>OR(ISNUMBER(FIND("genotoxic",C678)),ISNUMBER(FIND("genotoxicity",C678)),ISNUMBER(FIND("DNA damage",C678)),ISNUMBER(FIND("DNA",C678)),ISNUMBER(FIND("RNA",C678)),ISNUMBER(FIND("mesothelioma",C678)),ISNUMBER(FIND("carcino",C678)),ISNUMBER(FIND("mutagen",C678)),ISNUMBER(FIND("genetic",C678)))</f>
        <v>1</v>
      </c>
      <c r="H678" t="b">
        <f>OR(ISNUMBER(FIND("inflammatory",C678)),ISNUMBER(FIND("inflamm",C678)))</f>
        <v>0</v>
      </c>
      <c r="I678" t="b">
        <f>OR(ISNUMBER(FIND("immune",C678)),ISNUMBER(FIND("immunological",C678)),ISNUMBER(FIND("interleuk",C678)),ISNUMBER(FIND("platelet activation",C678)),ISNUMBER(FIND("monocyte",C678)),ISNUMBER(FIND("leukocyte",C678)),ISNUMBER(FIND("cytokine",C678)),ISNUMBER(FIND("CD4",C678)),ISNUMBER(FIND("CD8",C678)),ISNUMBER(FIND("T-cell",C678)))</f>
        <v>0</v>
      </c>
      <c r="J678" t="b">
        <f>OR(ISNUMBER(FIND("reactive oxygen",C678)),ISNUMBER(FIND("ROS",C678)),ISNUMBER(FIND("free radical",C678)),ISNUMBER(FIND("oxidative stress",C678)),ISNUMBER(FIND("peroxid",C678)),ISNUMBER(FIND("oxidative",C678)),ISNUMBER(FIND("antioxid",C678)))</f>
        <v>1</v>
      </c>
      <c r="K678" t="b">
        <f>OR(ISNUMBER(FIND("autophag",C678)))</f>
        <v>0</v>
      </c>
      <c r="L678" t="b">
        <f>OR(ISNUMBER(FIND("morpholog",C678)))</f>
        <v>1</v>
      </c>
      <c r="M678" t="b">
        <f>OR(ISNUMBER(FIND("fibrosis",C678)),ISNUMBER(FIND("Fibrosis",C678)),ISNUMBER(FIND("fibrot",C678)))</f>
        <v>0</v>
      </c>
      <c r="N678" t="b">
        <f>OR(ISNUMBER(FIND("offspring",C678)),ISNUMBER(FIND("Parental",C678)),ISNUMBER(FIND("parental",C678)),ISNUMBER(FIND("germline",C678)),ISNUMBER(FIND("reproduc",C678)),ISNUMBER(FIND("embryo",C678)))</f>
        <v>0</v>
      </c>
      <c r="O678" t="b">
        <f>OR(ISNUMBER(FIND("metabol",C678)),ISNUMBER(FIND("Metabol",C678)),ISNUMBER(FIND("digest",C678)),ISNUMBER(FIND("mitochon",C678)))</f>
        <v>1</v>
      </c>
      <c r="P678" t="b">
        <f>OR(ISNUMBER(FIND("ecotox",C678)),ISNUMBER(FIND("Ecotox",B678)),ISNUMBER(FIND("ecotox",B678)),ISNUMBER(FIND("Ecotox",C678)))</f>
        <v>0</v>
      </c>
      <c r="Q678" t="b">
        <f>OR(ISNUMBER(FIND("Bioaccum",C678)),ISNUMBER(FIND("bioaccum",C678)),ISNUMBER(FIND("accum",C678)))</f>
        <v>1</v>
      </c>
      <c r="R678" t="b">
        <f>OR(ISNUMBER(FIND("Occupation",C678)),ISNUMBER(FIND("occupation",C678)),ISNUMBER(FIND("worker",C678)),ISNUMBER(FIND("workforce",C678)))</f>
        <v>0</v>
      </c>
      <c r="S678" t="b">
        <f>NOT(OR(F678,G678,H678,I678,J678,K678,L678,M678,N678,O678,P678,Q678,R678))</f>
        <v>0</v>
      </c>
      <c r="U678" t="b">
        <f>OR(Table1[[#This Row],[Inflammation]],Table1[[#This Row],[Immune]])</f>
        <v>0</v>
      </c>
      <c r="V678" t="str">
        <f>IF(OR(Table1[[#This Row],[Rodents]],Table1[[#This Row],[Human]],Table1[[#This Row],[Pig]]),OR(ISNUMBER(FIND("intratrach",C678)),ISNUMBER(FIND("nasal ",C678)),ISNUMBER(FIND("instill",C678))),"NA")</f>
        <v>NA</v>
      </c>
      <c r="W678" t="str">
        <f>IF(OR(Table1[[#This Row],[Rodents]],Table1[[#This Row],[Human]],Table1[[#This Row],[Pig]]),OR(ISNUMBER(FIND("dermal",C678)),ISNUMBER(FIND("skin ",C678))),"NA")</f>
        <v>NA</v>
      </c>
      <c r="X678" t="str">
        <f>IF(OR(Table1[[#This Row],[Rodents]],Table1[[#This Row],[Human]],Table1[[#This Row],[Pig]]),OR(ISNUMBER(FIND("injected",C678)),ISNUMBER(FIND("periton",C678)),ISNUMBER(FIND("intrascrot",C678))),"NA")</f>
        <v>NA</v>
      </c>
      <c r="Y678" t="str">
        <f>IF(OR(Table1[[#This Row],[Rodents]],Table1[[#This Row],[Human]],Table1[[#This Row],[Pig]]),NOT(OR(Table1[[#This Row],[Inhaled/Intratracheal/intranasal]],Table1[[#This Row],[Dermal]],Table1[[#This Row],[Injected]])),"NA")</f>
        <v>NA</v>
      </c>
      <c r="AA678" t="b">
        <f>OR(ISNUMBER(FIND("fish ",C678)),ISNUMBER(FIND("Fish ",C678)),ISNUMBER(FIND("aquatic",C678)),ISNUMBER(FIND("daphnids",C678)),ISNUMBER(FIND("Carcinus maenas",C678)),ISNUMBER(FIND("Daphnia",C678)),ISNUMBER(FIND("Ruditapes philippinarum",C678)),ISNUMBER(FIND("daphnia",C678)),ISNUMBER(FIND("marine",C678)),ISNUMBER(FIND("mussel",C678)),ISNUMBER(FIND("algae",C678)),ISNUMBER(FIND("Donax faba",C678)),ISNUMBER(FIND("estuarine",C678)),ISNUMBER(FIND("snail",C678)),ISNUMBER(FIND("Prorocentrum donghaiense",C678)) )</f>
        <v>0</v>
      </c>
      <c r="AB678" t="b">
        <f>OR(ISNUMBER(FIND(" rat ",C678)),ISNUMBER(FIND(" rats ",C678)),ISNUMBER(FIND(" Rats ",C678)),ISNUMBER(FIND(" Rat ",C678)),ISNUMBER(FIND(" rat.",C678)),ISNUMBER(FIND(" rats.",C678)),ISNUMBER(FIND("mouse",C678)),ISNUMBER(FIND("mice",C678)), ISNUMBER(FIND(" Mice",C678)))</f>
        <v>0</v>
      </c>
      <c r="AC678" t="b">
        <f>OR(ISNUMBER(FIND(" cell ",C678)),ISNUMBER(FIND("fibroblast",C678)),ISNUMBER(FIND("macrophage",C678)),ISNUMBER(FIND("epithelial",C678)),ISNUMBER(FIND("endothelial",C678)),ISNUMBER(FIND("neuron",C678)),ISNUMBER(FIND(" cells ",C678)),ISNUMBER(FIND("RBC",C678)),ISNUMBER(FIND("mitochond",C678)),ISNUMBER(FIND("adipocyte",C678)),ISNUMBER(FIND("osteo",C678)),ISNUMBER(FIND("keratin",C678)),ISNUMBER(FIND(" cell's ",C678)),ISNUMBER(FIND("eukary",C678)),ISNUMBER(FIND("sperm",C678)))</f>
        <v>1</v>
      </c>
      <c r="AD678" t="b">
        <f>OR(ISNUMBER(FIND("human",B678)),ISNUMBER(FIND("workers",B678)),ISNUMBER(FIND("workforces",B678)),ISNUMBER(FIND("occupational",B678)),ISNUMBER(FIND("Case report",B678)),ISNUMBER(FIND("Workplaces",B678)),ISNUMBER(FIND("worker",B678)))</f>
        <v>0</v>
      </c>
      <c r="AE678" t="b">
        <f>OR(ISNUMBER(FIND(" plant ",C678)),ISNUMBER(FIND("Plant ",C678)),ISNUMBER(FIND("tomato",C678)),ISNUMBER(FIND("plants",C678)),ISNUMBER(FIND("Plants",C678)),ISNUMBER(FIND("algae",C678)),ISNUMBER(FIND("lettuce",C678)),ISNUMBER(FIND("green gram sprouts ",C678)),ISNUMBER(FIND("Cucurbita pepo",C678)),ISNUMBER(FIND("bean ",C678)),ISNUMBER(FIND("chloroplast",C678)),ISNUMBER(FIND("chlorophyll",C678)),ISNUMBER(FIND("seedling",C678)),ISNUMBER(FIND("canola",C678)),ISNUMBER(FIND("shoot",C678)),ISNUMBER(FIND("photosynthes",C678)),ISNUMBER(FIND(" leaves ",C678)),,ISNUMBER(FIND("agriculture",C678)),ISNUMBER(FIND(" crops ",C678)))</f>
        <v>0</v>
      </c>
      <c r="AF678" t="b">
        <f>OR(ISNUMBER(FIND("bacteria",C678)),ISNUMBER(FIND("Bacteria",C678)),ISNUMBER(FIND("Bacterium",C678)),ISNUMBER(FIND("bacterium",C678)),ISNUMBER(FIND(" coli ",C678)))</f>
        <v>1</v>
      </c>
      <c r="AG678" t="b">
        <f>OR(ISNUMBER(FIND("fungi",C678)),ISNUMBER(FIND("Fungi",C678)),ISNUMBER(FIND("fungus",C678)),ISNUMBER(FIND("Fungus",C678)),ISNUMBER(FIND("mushroom",C678)),ISNUMBER(FIND("Mushroom",C678)),ISNUMBER(FIND(" mold ",C678)))</f>
        <v>0</v>
      </c>
      <c r="AH678" t="b">
        <f>OR(ISNUMBER(FIND("Pig ",C678)),ISNUMBER(FIND("pig ",C678)),ISNUMBER(FIND("Pigs ",C678)),ISNUMBER(FIND("pigs ",C678)))</f>
        <v>0</v>
      </c>
      <c r="AI678" t="b">
        <f>OR(ISNUMBER(FIND(" C. elegans",C678)),ISNUMBER(FIND("Caenorhabditis elegans",C678)),ISNUMBER(FIND("earthworms",C678)),ISNUMBER(FIND(" Ficopomatus enigmaticus",C678)),ISNUMBER(FIND("larva",C678)),ISNUMBER(FIND("Lumbriculus variegatus",C678)),ISNUMBER(FIND("nematode",C678)))</f>
        <v>0</v>
      </c>
      <c r="AJ678" t="b">
        <f>NOT(OR(AA678,AB678,AC678,AD678,AE678,AF678,AG678,AH678,AI678))</f>
        <v>0</v>
      </c>
      <c r="AL678" t="b">
        <f>OR(AA678,AB678,AD678,AE678,AF678,AG678,AH678,AI678)</f>
        <v>1</v>
      </c>
      <c r="AM678" t="b">
        <f>IF(Table1[[#This Row],[In vivo?]],IF(Table1[[#This Row],[Cell]],FALSE,TRUE),FALSE)</f>
        <v>0</v>
      </c>
      <c r="AN678" t="b">
        <f>AND(AC678,AL678)</f>
        <v>1</v>
      </c>
      <c r="AO678" t="b">
        <f>IF(Table1[[#This Row],[Cell]],IF(Table1[[#This Row],[In vivo?]],FALSE,TRUE),FALSE)</f>
        <v>0</v>
      </c>
      <c r="AP678" t="b">
        <f>NOT(OR(Table1[[#This Row],[In vivo?]],Table1[[#This Row],[Only in Cell]]))</f>
        <v>0</v>
      </c>
      <c r="AQ678" t="str">
        <f>IF(OR(Table1[[#This Row],[Rodents]],Table1[[#This Row],[Human]],Table1[[#This Row],[Pig]]),OR(ISNUMBER(FIND("pulmonary",C678)),ISNUMBER(FIND("lung",C678))),"NA")</f>
        <v>NA</v>
      </c>
      <c r="AR678" t="str">
        <f>IF(OR(Table1[[#This Row],[Rodents]],Table1[[#This Row],[Human]],Table1[[#This Row],[Pig]]),OR(ISNUMBER(FIND("skin",C678)),ISNUMBER(FIND("dermal",C678))),"NA")</f>
        <v>NA</v>
      </c>
      <c r="AS678" t="str">
        <f>IF(OR(Table1[[#This Row],[Rodents]],Table1[[#This Row],[Human]],Table1[[#This Row],[Pig]]),OR(ISNUMBER(FIND("liver",C678)),ISNUMBER(FIND("hepat",C678))),"NA")</f>
        <v>NA</v>
      </c>
      <c r="AT678" t="str">
        <f>IF(OR(Table1[[#This Row],[Rodents]],Table1[[#This Row],[Human]],Table1[[#This Row],[Pig]]),OR(ISNUMBER(FIND("kidney",C678)),ISNUMBER(FIND("neph",C678))),"NA")</f>
        <v>NA</v>
      </c>
      <c r="AU678" t="str">
        <f>IF(OR(Table1[[#This Row],[Rodents]],Table1[[#This Row],[Human]],Table1[[#This Row],[Pig]]),OR(ISNUMBER(FIND("brain",C678)),ISNUMBER(FIND("neur",C678)),ISNUMBER(FIND("nerv",C678))),"NA")</f>
        <v>NA</v>
      </c>
      <c r="AV678" t="str">
        <f>IF(OR(Table1[[#This Row],[Rodents]],Table1[[#This Row],[Human]],Table1[[#This Row],[Pig]]),OR(ISNUMBER(FIND("heart",C678)),ISNUMBER(FIND("cardi",C678))),"NA")</f>
        <v>NA</v>
      </c>
      <c r="AW678" t="str">
        <f>IF(OR(Table1[[#This Row],[Rodents]],Table1[[#This Row],[Human]],Table1[[#This Row],[Pig]]),OR(ISNUMBER(FIND("gastro",C678)),ISNUMBER(FIND("intesti",C678)),ISNUMBER(FIND("stomach",C678))),"NA")</f>
        <v>NA</v>
      </c>
      <c r="AX678" t="str">
        <f>IF(OR(Table1[[#This Row],[Rodents]],Table1[[#This Row],[Human]],Table1[[#This Row],[Pig]]),NOT(OR(AQ678,AR678,AS678,AT678,AU678,AV678,AW678)),"NA")</f>
        <v>NA</v>
      </c>
      <c r="AY678" t="b">
        <f>OR(ISNUMBER(FIND("SWCNT",C678)),ISNUMBER(FIND("SWNT",C678)),ISNUMBER(FIND("single-wall",C678)),ISNUMBER(FIND("single wall",C678)),ISNUMBER(FIND("Single wall",C678)),ISNUMBER(FIND("Single-wall",C678)),ISNUMBER(FIND("SWCNT",B678)),ISNUMBER(FIND("SWNT",B678)),ISNUMBER(FIND("single-wall",B678)),ISNUMBER(FIND("single wall",B678)),ISNUMBER(FIND("Single-wall",B678)),ISNUMBER(FIND("Single wall",B678)))</f>
        <v>0</v>
      </c>
      <c r="AZ678" t="b">
        <f>OR(ISNUMBER(FIND("MWCNT",C678)),ISNUMBER(FIND("MWNT",C678)),ISNUMBER(FIND("multi-wall",C678)),ISNUMBER(FIND("multi wall",C678)),ISNUMBER(FIND("multiwall",C678)),ISNUMBER(FIND("Multi-wall",C678)),ISNUMBER(FIND("Multi wall",C678)),ISNUMBER(FIND("Multiwall",C678)),ISNUMBER(FIND("MWCNT",B678)),ISNUMBER(FIND("MWNT",B678)),ISNUMBER(FIND("multi-wall",B678)),ISNUMBER(FIND("multi wall",B678)),ISNUMBER(FIND("multiwall",B678)),ISNUMBER(FIND("Multi-wall",B678)),ISNUMBER(FIND("Multi wall",B678)),ISNUMBER(FIND("Multiwall",B678)),ISNUMBER(FIND("Double-wall",B678)),ISNUMBER(FIND("Double wall",B678)),ISNUMBER(FIND("Doublewall",B678)),ISNUMBER(FIND("double-wall",B678)),ISNUMBER(FIND("double wall",B678)),ISNUMBER(FIND("doublewall",B678)))</f>
        <v>0</v>
      </c>
      <c r="BA678" t="b">
        <f>AND(Table1[[#This Row],[SWCNT]],Table1[[#This Row],[MWCNT]])</f>
        <v>0</v>
      </c>
      <c r="BB678" t="b">
        <f>IF(Table1[[#This Row],[SWCNT]]=TRUE,FALSE,IF(Table1[[#This Row],[MWCNT]]=TRUE,FALSE,TRUE))</f>
        <v>1</v>
      </c>
      <c r="BC678" s="18"/>
    </row>
    <row r="679" spans="1:55" ht="259">
      <c r="A679" t="s">
        <v>1485</v>
      </c>
      <c r="B679" s="2" t="s">
        <v>1486</v>
      </c>
      <c r="C679" s="16" t="s">
        <v>1487</v>
      </c>
      <c r="D679" s="17" t="s">
        <v>22</v>
      </c>
      <c r="E679" s="2">
        <v>2019</v>
      </c>
      <c r="F679" t="b">
        <f>OR(ISNUMBER(FIND("cytotoxic",C679)),ISNUMBER(FIND("Cytotoxic",C679)),ISNUMBER(FIND("cellular toxicity",C679)),ISNUMBER(FIND("cell death",C679)),ISNUMBER(FIND("viable",C679)),ISNUMBER(FIND("phytotoxic",C679)),ISNUMBER(FIND("acute toxicity",C679)),ISNUMBER(FIND("MTT",C679)),ISNUMBER(FIND("survival",C679)),ISNUMBER(FIND("prolifer",C679)),ISNUMBER(FIND("apoptosis",C679)),ISNUMBER(FIND("neurotoxic",C679)),ISNUMBER(FIND("  lysis ",C679)),ISNUMBER(FIND("necrosis",C679)),ISNUMBER(FIND("cellular death",C679))*3,ISNUMBER(FIND("LDH",C679)),ISNUMBER(FIND("Acute toxicity",C679)))</f>
        <v>1</v>
      </c>
      <c r="G679" t="b">
        <f>OR(ISNUMBER(FIND("genotoxic",C679)),ISNUMBER(FIND("genotoxicity",C679)),ISNUMBER(FIND("DNA damage",C679)),ISNUMBER(FIND("DNA",C679)),ISNUMBER(FIND("RNA",C679)),ISNUMBER(FIND("mesothelioma",C679)),ISNUMBER(FIND("carcino",C679)),ISNUMBER(FIND("mutagen",C679)),ISNUMBER(FIND("genetic",C679)))</f>
        <v>0</v>
      </c>
      <c r="H679" t="b">
        <f>OR(ISNUMBER(FIND("inflammatory",C679)),ISNUMBER(FIND("inflamm",C679)))</f>
        <v>0</v>
      </c>
      <c r="I679" t="b">
        <f>OR(ISNUMBER(FIND("immune",C679)),ISNUMBER(FIND("immunological",C679)),ISNUMBER(FIND("interleuk",C679)),ISNUMBER(FIND("platelet activation",C679)),ISNUMBER(FIND("monocyte",C679)),ISNUMBER(FIND("leukocyte",C679)),ISNUMBER(FIND("cytokine",C679)),ISNUMBER(FIND("CD4",C679)),ISNUMBER(FIND("CD8",C679)),ISNUMBER(FIND("T-cell",C679)))</f>
        <v>1</v>
      </c>
      <c r="J679" t="b">
        <f>OR(ISNUMBER(FIND("reactive oxygen",C679)),ISNUMBER(FIND("ROS",C679)),ISNUMBER(FIND("free radical",C679)),ISNUMBER(FIND("oxidative stress",C679)),ISNUMBER(FIND("peroxid",C679)),ISNUMBER(FIND("oxidative",C679)),ISNUMBER(FIND("antioxid",C679)))</f>
        <v>0</v>
      </c>
      <c r="K679" t="b">
        <f>OR(ISNUMBER(FIND("autophag",C679)))</f>
        <v>0</v>
      </c>
      <c r="L679" t="b">
        <f>OR(ISNUMBER(FIND("morpholog",C679)))</f>
        <v>0</v>
      </c>
      <c r="M679" t="b">
        <f>OR(ISNUMBER(FIND("fibrosis",C679)),ISNUMBER(FIND("Fibrosis",C679)),ISNUMBER(FIND("fibrot",C679)))</f>
        <v>0</v>
      </c>
      <c r="N679" t="b">
        <f>OR(ISNUMBER(FIND("offspring",C679)),ISNUMBER(FIND("Parental",C679)),ISNUMBER(FIND("parental",C679)),ISNUMBER(FIND("germline",C679)),ISNUMBER(FIND("reproduc",C679)),ISNUMBER(FIND("embryo",C679)))</f>
        <v>0</v>
      </c>
      <c r="O679" t="b">
        <f>OR(ISNUMBER(FIND("metabol",C679)),ISNUMBER(FIND("Metabol",C679)),ISNUMBER(FIND("digest",C679)),ISNUMBER(FIND("mitochon",C679)))</f>
        <v>1</v>
      </c>
      <c r="P679" t="b">
        <f>OR(ISNUMBER(FIND("ecotox",C679)),ISNUMBER(FIND("Ecotox",B679)),ISNUMBER(FIND("ecotox",B679)),ISNUMBER(FIND("Ecotox",C679)))</f>
        <v>0</v>
      </c>
      <c r="Q679" t="b">
        <f>OR(ISNUMBER(FIND("Bioaccum",C679)),ISNUMBER(FIND("bioaccum",C679)),ISNUMBER(FIND("accum",C679)))</f>
        <v>0</v>
      </c>
      <c r="R679" t="b">
        <f>OR(ISNUMBER(FIND("Occupation",C679)),ISNUMBER(FIND("occupation",C679)),ISNUMBER(FIND("worker",C679)),ISNUMBER(FIND("workforce",C679)))</f>
        <v>0</v>
      </c>
      <c r="S679" t="b">
        <f>NOT(OR(F679,G679,H679,I679,J679,K679,L679,M679,N679,O679,P679,Q679,R679))</f>
        <v>0</v>
      </c>
      <c r="U679" t="b">
        <f>OR(Table1[[#This Row],[Inflammation]],Table1[[#This Row],[Immune]])</f>
        <v>1</v>
      </c>
      <c r="V679" t="str">
        <f>IF(OR(Table1[[#This Row],[Rodents]],Table1[[#This Row],[Human]],Table1[[#This Row],[Pig]]),OR(ISNUMBER(FIND("intratrach",C679)),ISNUMBER(FIND("nasal ",C679)),ISNUMBER(FIND("instill",C679))),"NA")</f>
        <v>NA</v>
      </c>
      <c r="W679" t="str">
        <f>IF(OR(Table1[[#This Row],[Rodents]],Table1[[#This Row],[Human]],Table1[[#This Row],[Pig]]),OR(ISNUMBER(FIND("dermal",C679)),ISNUMBER(FIND("skin ",C679))),"NA")</f>
        <v>NA</v>
      </c>
      <c r="X679" t="str">
        <f>IF(OR(Table1[[#This Row],[Rodents]],Table1[[#This Row],[Human]],Table1[[#This Row],[Pig]]),OR(ISNUMBER(FIND("injected",C679)),ISNUMBER(FIND("periton",C679)),ISNUMBER(FIND("intrascrot",C679))),"NA")</f>
        <v>NA</v>
      </c>
      <c r="Y679" t="str">
        <f>IF(OR(Table1[[#This Row],[Rodents]],Table1[[#This Row],[Human]],Table1[[#This Row],[Pig]]),NOT(OR(Table1[[#This Row],[Inhaled/Intratracheal/intranasal]],Table1[[#This Row],[Dermal]],Table1[[#This Row],[Injected]])),"NA")</f>
        <v>NA</v>
      </c>
      <c r="AA679" t="b">
        <f>OR(ISNUMBER(FIND("fish ",C679)),ISNUMBER(FIND("Fish ",C679)),ISNUMBER(FIND("aquatic",C679)),ISNUMBER(FIND("daphnids",C679)),ISNUMBER(FIND("Carcinus maenas",C679)),ISNUMBER(FIND("Daphnia",C679)),ISNUMBER(FIND("Ruditapes philippinarum",C679)),ISNUMBER(FIND("daphnia",C679)),ISNUMBER(FIND("marine",C679)),ISNUMBER(FIND("mussel",C679)),ISNUMBER(FIND("algae",C679)),ISNUMBER(FIND("Donax faba",C679)),ISNUMBER(FIND("estuarine",C679)),ISNUMBER(FIND("snail",C679)),ISNUMBER(FIND("Prorocentrum donghaiense",C679)) )</f>
        <v>1</v>
      </c>
      <c r="AB679" t="b">
        <f>OR(ISNUMBER(FIND(" rat ",C679)),ISNUMBER(FIND(" rats ",C679)),ISNUMBER(FIND(" Rats ",C679)),ISNUMBER(FIND(" Rat ",C679)),ISNUMBER(FIND(" rat.",C679)),ISNUMBER(FIND(" rats.",C679)),ISNUMBER(FIND("mouse",C679)),ISNUMBER(FIND("mice",C679)), ISNUMBER(FIND(" Mice",C679)))</f>
        <v>0</v>
      </c>
      <c r="AC679" t="b">
        <f>OR(ISNUMBER(FIND(" cell ",C679)),ISNUMBER(FIND("fibroblast",C679)),ISNUMBER(FIND("macrophage",C679)),ISNUMBER(FIND("epithelial",C679)),ISNUMBER(FIND("endothelial",C679)),ISNUMBER(FIND("neuron",C679)),ISNUMBER(FIND(" cells ",C679)),ISNUMBER(FIND("RBC",C679)),ISNUMBER(FIND("mitochond",C679)),ISNUMBER(FIND("adipocyte",C679)),ISNUMBER(FIND("osteo",C679)),ISNUMBER(FIND("keratin",C679)),ISNUMBER(FIND(" cell's ",C679)),ISNUMBER(FIND("eukary",C679)),ISNUMBER(FIND("sperm",C679)))</f>
        <v>1</v>
      </c>
      <c r="AD679" t="b">
        <f>OR(ISNUMBER(FIND("human",B679)),ISNUMBER(FIND("workers",B679)),ISNUMBER(FIND("workforces",B679)),ISNUMBER(FIND("occupational",B679)),ISNUMBER(FIND("Case report",B679)),ISNUMBER(FIND("Workplaces",B679)),ISNUMBER(FIND("worker",B679)))</f>
        <v>0</v>
      </c>
      <c r="AE679" t="b">
        <f>OR(ISNUMBER(FIND(" plant ",C679)),ISNUMBER(FIND("Plant ",C679)),ISNUMBER(FIND("tomato",C679)),ISNUMBER(FIND("plants",C679)),ISNUMBER(FIND("Plants",C679)),ISNUMBER(FIND("algae",C679)),ISNUMBER(FIND("lettuce",C679)),ISNUMBER(FIND("green gram sprouts ",C679)),ISNUMBER(FIND("Cucurbita pepo",C679)),ISNUMBER(FIND("bean ",C679)),ISNUMBER(FIND("chloroplast",C679)),ISNUMBER(FIND("chlorophyll",C679)),ISNUMBER(FIND("seedling",C679)),ISNUMBER(FIND("canola",C679)),ISNUMBER(FIND("shoot",C679)),ISNUMBER(FIND("photosynthes",C679)),ISNUMBER(FIND(" leaves ",C679)),,ISNUMBER(FIND("agriculture",C679)),ISNUMBER(FIND(" crops ",C679)))</f>
        <v>0</v>
      </c>
      <c r="AF679" t="b">
        <f>OR(ISNUMBER(FIND("bacteria",C679)),ISNUMBER(FIND("Bacteria",C679)),ISNUMBER(FIND("Bacterium",C679)),ISNUMBER(FIND("bacterium",C679)),ISNUMBER(FIND(" coli ",C679)))</f>
        <v>0</v>
      </c>
      <c r="AG679" t="b">
        <f>OR(ISNUMBER(FIND("fungi",C679)),ISNUMBER(FIND("Fungi",C679)),ISNUMBER(FIND("fungus",C679)),ISNUMBER(FIND("Fungus",C679)),ISNUMBER(FIND("mushroom",C679)),ISNUMBER(FIND("Mushroom",C679)),ISNUMBER(FIND(" mold ",C679)))</f>
        <v>0</v>
      </c>
      <c r="AH679" t="b">
        <f>OR(ISNUMBER(FIND("Pig ",C679)),ISNUMBER(FIND("pig ",C679)),ISNUMBER(FIND("Pigs ",C679)),ISNUMBER(FIND("pigs ",C679)))</f>
        <v>0</v>
      </c>
      <c r="AI679" t="b">
        <f>OR(ISNUMBER(FIND(" C. elegans",C679)),ISNUMBER(FIND("Caenorhabditis elegans",C679)),ISNUMBER(FIND("earthworms",C679)),ISNUMBER(FIND(" Ficopomatus enigmaticus",C679)),ISNUMBER(FIND("larva",C679)),ISNUMBER(FIND("Lumbriculus variegatus",C679)),ISNUMBER(FIND("nematode",C679)))</f>
        <v>0</v>
      </c>
      <c r="AJ679" t="b">
        <f>NOT(OR(AA679,AB679,AC679,AD679,AE679,AF679,AG679,AH679,AI679))</f>
        <v>0</v>
      </c>
      <c r="AL679" t="b">
        <f>OR(AA679,AB679,AD679,AE679,AF679,AG679,AH679,AI679)</f>
        <v>1</v>
      </c>
      <c r="AM679" t="b">
        <f>IF(Table1[[#This Row],[In vivo?]],IF(Table1[[#This Row],[Cell]],FALSE,TRUE),FALSE)</f>
        <v>0</v>
      </c>
      <c r="AN679" t="b">
        <f>AND(AC679,AL679)</f>
        <v>1</v>
      </c>
      <c r="AO679" t="b">
        <f>IF(Table1[[#This Row],[Cell]],IF(Table1[[#This Row],[In vivo?]],FALSE,TRUE),FALSE)</f>
        <v>0</v>
      </c>
      <c r="AP679" t="b">
        <f>NOT(OR(Table1[[#This Row],[In vivo?]],Table1[[#This Row],[Only in Cell]]))</f>
        <v>0</v>
      </c>
      <c r="AQ679" t="str">
        <f>IF(OR(Table1[[#This Row],[Rodents]],Table1[[#This Row],[Human]],Table1[[#This Row],[Pig]]),OR(ISNUMBER(FIND("pulmonary",C679)),ISNUMBER(FIND("lung",C679))),"NA")</f>
        <v>NA</v>
      </c>
      <c r="AR679" t="str">
        <f>IF(OR(Table1[[#This Row],[Rodents]],Table1[[#This Row],[Human]],Table1[[#This Row],[Pig]]),OR(ISNUMBER(FIND("skin",C679)),ISNUMBER(FIND("dermal",C679))),"NA")</f>
        <v>NA</v>
      </c>
      <c r="AS679" t="str">
        <f>IF(OR(Table1[[#This Row],[Rodents]],Table1[[#This Row],[Human]],Table1[[#This Row],[Pig]]),OR(ISNUMBER(FIND("liver",C679)),ISNUMBER(FIND("hepat",C679))),"NA")</f>
        <v>NA</v>
      </c>
      <c r="AT679" t="str">
        <f>IF(OR(Table1[[#This Row],[Rodents]],Table1[[#This Row],[Human]],Table1[[#This Row],[Pig]]),OR(ISNUMBER(FIND("kidney",C679)),ISNUMBER(FIND("neph",C679))),"NA")</f>
        <v>NA</v>
      </c>
      <c r="AU679" t="str">
        <f>IF(OR(Table1[[#This Row],[Rodents]],Table1[[#This Row],[Human]],Table1[[#This Row],[Pig]]),OR(ISNUMBER(FIND("brain",C679)),ISNUMBER(FIND("neur",C679)),ISNUMBER(FIND("nerv",C679))),"NA")</f>
        <v>NA</v>
      </c>
      <c r="AV679" t="str">
        <f>IF(OR(Table1[[#This Row],[Rodents]],Table1[[#This Row],[Human]],Table1[[#This Row],[Pig]]),OR(ISNUMBER(FIND("heart",C679)),ISNUMBER(FIND("cardi",C679))),"NA")</f>
        <v>NA</v>
      </c>
      <c r="AW679" t="str">
        <f>IF(OR(Table1[[#This Row],[Rodents]],Table1[[#This Row],[Human]],Table1[[#This Row],[Pig]]),OR(ISNUMBER(FIND("gastro",C679)),ISNUMBER(FIND("intesti",C679)),ISNUMBER(FIND("stomach",C679))),"NA")</f>
        <v>NA</v>
      </c>
      <c r="AX679" t="str">
        <f>IF(OR(Table1[[#This Row],[Rodents]],Table1[[#This Row],[Human]],Table1[[#This Row],[Pig]]),NOT(OR(AQ679,AR679,AS679,AT679,AU679,AV679,AW679)),"NA")</f>
        <v>NA</v>
      </c>
      <c r="AY679" t="b">
        <f>OR(ISNUMBER(FIND("SWCNT",C679)),ISNUMBER(FIND("SWNT",C679)),ISNUMBER(FIND("single-wall",C679)),ISNUMBER(FIND("single wall",C679)),ISNUMBER(FIND("Single wall",C679)),ISNUMBER(FIND("Single-wall",C679)),ISNUMBER(FIND("SWCNT",B679)),ISNUMBER(FIND("SWNT",B679)),ISNUMBER(FIND("single-wall",B679)),ISNUMBER(FIND("single wall",B679)),ISNUMBER(FIND("Single-wall",B679)),ISNUMBER(FIND("Single wall",B679)))</f>
        <v>0</v>
      </c>
      <c r="AZ679" t="b">
        <f>OR(ISNUMBER(FIND("MWCNT",C679)),ISNUMBER(FIND("MWNT",C679)),ISNUMBER(FIND("multi-wall",C679)),ISNUMBER(FIND("multi wall",C679)),ISNUMBER(FIND("multiwall",C679)),ISNUMBER(FIND("Multi-wall",C679)),ISNUMBER(FIND("Multi wall",C679)),ISNUMBER(FIND("Multiwall",C679)),ISNUMBER(FIND("MWCNT",B679)),ISNUMBER(FIND("MWNT",B679)),ISNUMBER(FIND("multi-wall",B679)),ISNUMBER(FIND("multi wall",B679)),ISNUMBER(FIND("multiwall",B679)),ISNUMBER(FIND("Multi-wall",B679)),ISNUMBER(FIND("Multi wall",B679)),ISNUMBER(FIND("Multiwall",B679)),ISNUMBER(FIND("Double-wall",B679)),ISNUMBER(FIND("Double wall",B679)),ISNUMBER(FIND("Doublewall",B679)),ISNUMBER(FIND("double-wall",B679)),ISNUMBER(FIND("double wall",B679)),ISNUMBER(FIND("doublewall",B679)))</f>
        <v>0</v>
      </c>
      <c r="BA679" t="b">
        <f>AND(Table1[[#This Row],[SWCNT]],Table1[[#This Row],[MWCNT]])</f>
        <v>0</v>
      </c>
      <c r="BB679" t="b">
        <f>IF(Table1[[#This Row],[SWCNT]]=TRUE,FALSE,IF(Table1[[#This Row],[MWCNT]]=TRUE,FALSE,TRUE))</f>
        <v>1</v>
      </c>
      <c r="BC679" s="18"/>
    </row>
    <row r="680" spans="1:55" ht="277.5">
      <c r="A680" t="s">
        <v>1588</v>
      </c>
      <c r="B680" s="2" t="s">
        <v>1589</v>
      </c>
      <c r="C680" s="16" t="s">
        <v>1590</v>
      </c>
      <c r="D680" s="17" t="s">
        <v>1196</v>
      </c>
      <c r="E680" s="2">
        <v>2019</v>
      </c>
      <c r="F680" t="b">
        <f>OR(ISNUMBER(FIND("cytotoxic",C680)),ISNUMBER(FIND("Cytotoxic",C680)),ISNUMBER(FIND("cellular toxicity",C680)),ISNUMBER(FIND("cell death",C680)),ISNUMBER(FIND("viable",C680)),ISNUMBER(FIND("phytotoxic",C680)),ISNUMBER(FIND("acute toxicity",C680)),ISNUMBER(FIND("MTT",C680)),ISNUMBER(FIND("survival",C680)),ISNUMBER(FIND("prolifer",C680)),ISNUMBER(FIND("apoptosis",C680)),ISNUMBER(FIND("neurotoxic",C680)),ISNUMBER(FIND("  lysis ",C680)),ISNUMBER(FIND("necrosis",C680)),ISNUMBER(FIND("cellular death",C680))*3,ISNUMBER(FIND("LDH",C680)),ISNUMBER(FIND("Acute toxicity",C680)))</f>
        <v>1</v>
      </c>
      <c r="G680" t="b">
        <f>OR(ISNUMBER(FIND("genotoxic",C680)),ISNUMBER(FIND("genotoxicity",C680)),ISNUMBER(FIND("DNA damage",C680)),ISNUMBER(FIND("DNA",C680)),ISNUMBER(FIND("RNA",C680)),ISNUMBER(FIND("mesothelioma",C680)),ISNUMBER(FIND("carcino",C680)),ISNUMBER(FIND("mutagen",C680)),ISNUMBER(FIND("genetic",C680)))</f>
        <v>0</v>
      </c>
      <c r="H680" t="b">
        <f>OR(ISNUMBER(FIND("inflammatory",C680)),ISNUMBER(FIND("inflamm",C680)))</f>
        <v>0</v>
      </c>
      <c r="I680" t="b">
        <f>OR(ISNUMBER(FIND("immune",C680)),ISNUMBER(FIND("immunological",C680)),ISNUMBER(FIND("interleuk",C680)),ISNUMBER(FIND("platelet activation",C680)),ISNUMBER(FIND("monocyte",C680)),ISNUMBER(FIND("leukocyte",C680)),ISNUMBER(FIND("cytokine",C680)),ISNUMBER(FIND("CD4",C680)),ISNUMBER(FIND("CD8",C680)),ISNUMBER(FIND("T-cell",C680)))</f>
        <v>0</v>
      </c>
      <c r="J680" t="b">
        <f>OR(ISNUMBER(FIND("reactive oxygen",C680)),ISNUMBER(FIND("ROS",C680)),ISNUMBER(FIND("free radical",C680)),ISNUMBER(FIND("oxidative stress",C680)),ISNUMBER(FIND("peroxid",C680)),ISNUMBER(FIND("oxidative",C680)),ISNUMBER(FIND("antioxid",C680)))</f>
        <v>1</v>
      </c>
      <c r="K680" t="b">
        <f>OR(ISNUMBER(FIND("autophag",C680)))</f>
        <v>0</v>
      </c>
      <c r="L680" t="b">
        <f>OR(ISNUMBER(FIND("morpholog",C680)))</f>
        <v>0</v>
      </c>
      <c r="M680" t="b">
        <f>OR(ISNUMBER(FIND("fibrosis",C680)),ISNUMBER(FIND("Fibrosis",C680)),ISNUMBER(FIND("fibrot",C680)))</f>
        <v>0</v>
      </c>
      <c r="N680" t="b">
        <f>OR(ISNUMBER(FIND("offspring",C680)),ISNUMBER(FIND("Parental",C680)),ISNUMBER(FIND("parental",C680)),ISNUMBER(FIND("germline",C680)),ISNUMBER(FIND("reproduc",C680)),ISNUMBER(FIND("embryo",C680)))</f>
        <v>0</v>
      </c>
      <c r="O680" t="b">
        <f>OR(ISNUMBER(FIND("metabol",C680)),ISNUMBER(FIND("Metabol",C680)),ISNUMBER(FIND("digest",C680)),ISNUMBER(FIND("mitochon",C680)))</f>
        <v>0</v>
      </c>
      <c r="P680" t="b">
        <f>OR(ISNUMBER(FIND("ecotox",C680)),ISNUMBER(FIND("Ecotox",B680)),ISNUMBER(FIND("ecotox",B680)),ISNUMBER(FIND("Ecotox",C680)))</f>
        <v>0</v>
      </c>
      <c r="Q680" t="b">
        <f>OR(ISNUMBER(FIND("Bioaccum",C680)),ISNUMBER(FIND("bioaccum",C680)),ISNUMBER(FIND("accum",C680)))</f>
        <v>0</v>
      </c>
      <c r="R680" t="b">
        <f>OR(ISNUMBER(FIND("Occupation",C680)),ISNUMBER(FIND("occupation",C680)),ISNUMBER(FIND("worker",C680)),ISNUMBER(FIND("workforce",C680)))</f>
        <v>0</v>
      </c>
      <c r="S680" t="b">
        <f>NOT(OR(F680,G680,H680,I680,J680,K680,L680,M680,N680,O680,P680,Q680,R680))</f>
        <v>0</v>
      </c>
      <c r="U680" t="b">
        <f>OR(Table1[[#This Row],[Inflammation]],Table1[[#This Row],[Immune]])</f>
        <v>0</v>
      </c>
      <c r="V680" t="b">
        <f>IF(OR(Table1[[#This Row],[Rodents]],Table1[[#This Row],[Human]],Table1[[#This Row],[Pig]]),OR(ISNUMBER(FIND("intratrach",C680)),ISNUMBER(FIND("nasal ",C680)),ISNUMBER(FIND("instill",C680))),"NA")</f>
        <v>0</v>
      </c>
      <c r="W680" t="b">
        <f>IF(OR(Table1[[#This Row],[Rodents]],Table1[[#This Row],[Human]],Table1[[#This Row],[Pig]]),OR(ISNUMBER(FIND("dermal",C680)),ISNUMBER(FIND("skin ",C680))),"NA")</f>
        <v>0</v>
      </c>
      <c r="X680" t="b">
        <f>IF(OR(Table1[[#This Row],[Rodents]],Table1[[#This Row],[Human]],Table1[[#This Row],[Pig]]),OR(ISNUMBER(FIND("injected",C680)),ISNUMBER(FIND("periton",C680)),ISNUMBER(FIND("intrascrot",C680))),"NA")</f>
        <v>0</v>
      </c>
      <c r="Y680" t="b">
        <f>IF(OR(Table1[[#This Row],[Rodents]],Table1[[#This Row],[Human]],Table1[[#This Row],[Pig]]),NOT(OR(Table1[[#This Row],[Inhaled/Intratracheal/intranasal]],Table1[[#This Row],[Dermal]],Table1[[#This Row],[Injected]])),"NA")</f>
        <v>1</v>
      </c>
      <c r="AA680" t="b">
        <f>OR(ISNUMBER(FIND("fish ",C680)),ISNUMBER(FIND("Fish ",C680)),ISNUMBER(FIND("aquatic",C680)),ISNUMBER(FIND("daphnids",C680)),ISNUMBER(FIND("Carcinus maenas",C680)),ISNUMBER(FIND("Daphnia",C680)),ISNUMBER(FIND("Ruditapes philippinarum",C680)),ISNUMBER(FIND("daphnia",C680)),ISNUMBER(FIND("marine",C680)),ISNUMBER(FIND("mussel",C680)),ISNUMBER(FIND("algae",C680)),ISNUMBER(FIND("Donax faba",C680)),ISNUMBER(FIND("estuarine",C680)),ISNUMBER(FIND("snail",C680)),ISNUMBER(FIND("Prorocentrum donghaiense",C680)) )</f>
        <v>0</v>
      </c>
      <c r="AB680" t="b">
        <f>OR(ISNUMBER(FIND(" rat ",C680)),ISNUMBER(FIND(" rats ",C680)),ISNUMBER(FIND(" Rats ",C680)),ISNUMBER(FIND(" Rat ",C680)),ISNUMBER(FIND(" rat.",C680)),ISNUMBER(FIND(" rats.",C680)),ISNUMBER(FIND("mouse",C680)),ISNUMBER(FIND("mice",C680)), ISNUMBER(FIND(" Mice",C680)))</f>
        <v>1</v>
      </c>
      <c r="AC680" t="b">
        <f>OR(ISNUMBER(FIND(" cell ",C680)),ISNUMBER(FIND("fibroblast",C680)),ISNUMBER(FIND("macrophage",C680)),ISNUMBER(FIND("epithelial",C680)),ISNUMBER(FIND("endothelial",C680)),ISNUMBER(FIND("neuron",C680)),ISNUMBER(FIND(" cells ",C680)),ISNUMBER(FIND("RBC",C680)),ISNUMBER(FIND("mitochond",C680)),ISNUMBER(FIND("adipocyte",C680)),ISNUMBER(FIND("osteo",C680)),ISNUMBER(FIND("keratin",C680)),ISNUMBER(FIND(" cell's ",C680)),ISNUMBER(FIND("eukary",C680)),ISNUMBER(FIND("sperm",C680)))</f>
        <v>1</v>
      </c>
      <c r="AD680" t="b">
        <f>OR(ISNUMBER(FIND("human",B680)),ISNUMBER(FIND("workers",B680)),ISNUMBER(FIND("workforces",B680)),ISNUMBER(FIND("occupational",B680)),ISNUMBER(FIND("Case report",B680)),ISNUMBER(FIND("Workplaces",B680)),ISNUMBER(FIND("worker",B680)))</f>
        <v>0</v>
      </c>
      <c r="AE680" t="b">
        <f>OR(ISNUMBER(FIND(" plant ",C680)),ISNUMBER(FIND("Plant ",C680)),ISNUMBER(FIND("tomato",C680)),ISNUMBER(FIND("plants",C680)),ISNUMBER(FIND("Plants",C680)),ISNUMBER(FIND("algae",C680)),ISNUMBER(FIND("lettuce",C680)),ISNUMBER(FIND("green gram sprouts ",C680)),ISNUMBER(FIND("Cucurbita pepo",C680)),ISNUMBER(FIND("bean ",C680)),ISNUMBER(FIND("chloroplast",C680)),ISNUMBER(FIND("chlorophyll",C680)),ISNUMBER(FIND("seedling",C680)),ISNUMBER(FIND("canola",C680)),ISNUMBER(FIND("shoot",C680)),ISNUMBER(FIND("photosynthes",C680)),ISNUMBER(FIND(" leaves ",C680)),,ISNUMBER(FIND("agriculture",C680)),ISNUMBER(FIND(" crops ",C680)))</f>
        <v>0</v>
      </c>
      <c r="AF680" t="b">
        <f>OR(ISNUMBER(FIND("bacteria",C680)),ISNUMBER(FIND("Bacteria",C680)),ISNUMBER(FIND("Bacterium",C680)),ISNUMBER(FIND("bacterium",C680)),ISNUMBER(FIND(" coli ",C680)))</f>
        <v>0</v>
      </c>
      <c r="AG680" t="b">
        <f>OR(ISNUMBER(FIND("fungi",C680)),ISNUMBER(FIND("Fungi",C680)),ISNUMBER(FIND("fungus",C680)),ISNUMBER(FIND("Fungus",C680)),ISNUMBER(FIND("mushroom",C680)),ISNUMBER(FIND("Mushroom",C680)),ISNUMBER(FIND(" mold ",C680)))</f>
        <v>0</v>
      </c>
      <c r="AH680" t="b">
        <f>OR(ISNUMBER(FIND("Pig ",C680)),ISNUMBER(FIND("pig ",C680)),ISNUMBER(FIND("Pigs ",C680)),ISNUMBER(FIND("pigs ",C680)))</f>
        <v>0</v>
      </c>
      <c r="AI680" t="b">
        <f>OR(ISNUMBER(FIND(" C. elegans",C680)),ISNUMBER(FIND("Caenorhabditis elegans",C680)),ISNUMBER(FIND("earthworms",C680)),ISNUMBER(FIND(" Ficopomatus enigmaticus",C680)),ISNUMBER(FIND("larva",C680)),ISNUMBER(FIND("Lumbriculus variegatus",C680)),ISNUMBER(FIND("nematode",C680)))</f>
        <v>0</v>
      </c>
      <c r="AJ680" t="b">
        <f>NOT(OR(AA680,AB680,AC680,AD680,AE680,AF680,AG680,AH680,AI680))</f>
        <v>0</v>
      </c>
      <c r="AL680" t="b">
        <f>OR(AA680,AB680,AD680,AE680,AF680,AG680,AH680,AI680)</f>
        <v>1</v>
      </c>
      <c r="AM680" t="b">
        <f>IF(Table1[[#This Row],[In vivo?]],IF(Table1[[#This Row],[Cell]],FALSE,TRUE),FALSE)</f>
        <v>0</v>
      </c>
      <c r="AN680" t="b">
        <f>AND(AC680,AL680)</f>
        <v>1</v>
      </c>
      <c r="AO680" t="b">
        <f>IF(Table1[[#This Row],[Cell]],IF(Table1[[#This Row],[In vivo?]],FALSE,TRUE),FALSE)</f>
        <v>0</v>
      </c>
      <c r="AP680" t="b">
        <f>NOT(OR(Table1[[#This Row],[In vivo?]],Table1[[#This Row],[Only in Cell]]))</f>
        <v>0</v>
      </c>
      <c r="AQ680" t="b">
        <f>IF(OR(Table1[[#This Row],[Rodents]],Table1[[#This Row],[Human]],Table1[[#This Row],[Pig]]),OR(ISNUMBER(FIND("pulmonary",C680)),ISNUMBER(FIND("lung",C680))),"NA")</f>
        <v>0</v>
      </c>
      <c r="AR680" t="b">
        <f>IF(OR(Table1[[#This Row],[Rodents]],Table1[[#This Row],[Human]],Table1[[#This Row],[Pig]]),OR(ISNUMBER(FIND("skin",C680)),ISNUMBER(FIND("dermal",C680))),"NA")</f>
        <v>0</v>
      </c>
      <c r="AS680" t="b">
        <f>IF(OR(Table1[[#This Row],[Rodents]],Table1[[#This Row],[Human]],Table1[[#This Row],[Pig]]),OR(ISNUMBER(FIND("liver",C680)),ISNUMBER(FIND("hepat",C680))),"NA")</f>
        <v>0</v>
      </c>
      <c r="AT680" t="b">
        <f>IF(OR(Table1[[#This Row],[Rodents]],Table1[[#This Row],[Human]],Table1[[#This Row],[Pig]]),OR(ISNUMBER(FIND("kidney",C680)),ISNUMBER(FIND("neph",C680))),"NA")</f>
        <v>0</v>
      </c>
      <c r="AU680" t="b">
        <f>IF(OR(Table1[[#This Row],[Rodents]],Table1[[#This Row],[Human]],Table1[[#This Row],[Pig]]),OR(ISNUMBER(FIND("brain",C680)),ISNUMBER(FIND("neur",C680)),ISNUMBER(FIND("nerv",C680))),"NA")</f>
        <v>0</v>
      </c>
      <c r="AV680" t="b">
        <f>IF(OR(Table1[[#This Row],[Rodents]],Table1[[#This Row],[Human]],Table1[[#This Row],[Pig]]),OR(ISNUMBER(FIND("heart",C680)),ISNUMBER(FIND("cardi",C680))),"NA")</f>
        <v>0</v>
      </c>
      <c r="AW680" t="b">
        <f>IF(OR(Table1[[#This Row],[Rodents]],Table1[[#This Row],[Human]],Table1[[#This Row],[Pig]]),OR(ISNUMBER(FIND("gastro",C680)),ISNUMBER(FIND("intesti",C680)),ISNUMBER(FIND("stomach",C680))),"NA")</f>
        <v>0</v>
      </c>
      <c r="AX680" t="b">
        <f>IF(OR(Table1[[#This Row],[Rodents]],Table1[[#This Row],[Human]],Table1[[#This Row],[Pig]]),NOT(OR(AQ680,AR680,AS680,AT680,AU680,AV680,AW680)),"NA")</f>
        <v>1</v>
      </c>
      <c r="AY680" t="b">
        <f>OR(ISNUMBER(FIND("SWCNT",C680)),ISNUMBER(FIND("SWNT",C680)),ISNUMBER(FIND("single-wall",C680)),ISNUMBER(FIND("single wall",C680)),ISNUMBER(FIND("Single wall",C680)),ISNUMBER(FIND("Single-wall",C680)),ISNUMBER(FIND("SWCNT",B680)),ISNUMBER(FIND("SWNT",B680)),ISNUMBER(FIND("single-wall",B680)),ISNUMBER(FIND("single wall",B680)),ISNUMBER(FIND("Single-wall",B680)),ISNUMBER(FIND("Single wall",B680)))</f>
        <v>0</v>
      </c>
      <c r="AZ680" t="b">
        <f>OR(ISNUMBER(FIND("MWCNT",C680)),ISNUMBER(FIND("MWNT",C680)),ISNUMBER(FIND("multi-wall",C680)),ISNUMBER(FIND("multi wall",C680)),ISNUMBER(FIND("multiwall",C680)),ISNUMBER(FIND("Multi-wall",C680)),ISNUMBER(FIND("Multi wall",C680)),ISNUMBER(FIND("Multiwall",C680)),ISNUMBER(FIND("MWCNT",B680)),ISNUMBER(FIND("MWNT",B680)),ISNUMBER(FIND("multi-wall",B680)),ISNUMBER(FIND("multi wall",B680)),ISNUMBER(FIND("multiwall",B680)),ISNUMBER(FIND("Multi-wall",B680)),ISNUMBER(FIND("Multi wall",B680)),ISNUMBER(FIND("Multiwall",B680)),ISNUMBER(FIND("Double-wall",B680)),ISNUMBER(FIND("Double wall",B680)),ISNUMBER(FIND("Doublewall",B680)),ISNUMBER(FIND("double-wall",B680)),ISNUMBER(FIND("double wall",B680)),ISNUMBER(FIND("doublewall",B680)))</f>
        <v>0</v>
      </c>
      <c r="BA680" t="b">
        <f>AND(Table1[[#This Row],[SWCNT]],Table1[[#This Row],[MWCNT]])</f>
        <v>0</v>
      </c>
      <c r="BB680" t="b">
        <f>IF(Table1[[#This Row],[SWCNT]]=TRUE,FALSE,IF(Table1[[#This Row],[MWCNT]]=TRUE,FALSE,TRUE))</f>
        <v>1</v>
      </c>
      <c r="BC680" s="18"/>
    </row>
    <row r="681" spans="1:55" ht="222">
      <c r="A681" t="s">
        <v>1607</v>
      </c>
      <c r="B681" s="2" t="s">
        <v>1608</v>
      </c>
      <c r="C681" s="16" t="s">
        <v>1609</v>
      </c>
      <c r="D681" s="17" t="s">
        <v>1484</v>
      </c>
      <c r="E681" s="2">
        <v>2019</v>
      </c>
      <c r="F681" t="b">
        <f>OR(ISNUMBER(FIND("cytotoxic",C681)),ISNUMBER(FIND("Cytotoxic",C681)),ISNUMBER(FIND("cellular toxicity",C681)),ISNUMBER(FIND("cell death",C681)),ISNUMBER(FIND("viable",C681)),ISNUMBER(FIND("phytotoxic",C681)),ISNUMBER(FIND("acute toxicity",C681)),ISNUMBER(FIND("MTT",C681)),ISNUMBER(FIND("survival",C681)),ISNUMBER(FIND("prolifer",C681)),ISNUMBER(FIND("apoptosis",C681)),ISNUMBER(FIND("neurotoxic",C681)),ISNUMBER(FIND("  lysis ",C681)),ISNUMBER(FIND("necrosis",C681)),ISNUMBER(FIND("cellular death",C681))*3,ISNUMBER(FIND("LDH",C681)),ISNUMBER(FIND("Acute toxicity",C681)))</f>
        <v>1</v>
      </c>
      <c r="G681" t="b">
        <f>OR(ISNUMBER(FIND("genotoxic",C681)),ISNUMBER(FIND("genotoxicity",C681)),ISNUMBER(FIND("DNA damage",C681)),ISNUMBER(FIND("DNA",C681)),ISNUMBER(FIND("RNA",C681)),ISNUMBER(FIND("mesothelioma",C681)),ISNUMBER(FIND("carcino",C681)),ISNUMBER(FIND("mutagen",C681)),ISNUMBER(FIND("genetic",C681)))</f>
        <v>0</v>
      </c>
      <c r="H681" t="b">
        <f>OR(ISNUMBER(FIND("inflammatory",C681)),ISNUMBER(FIND("inflamm",C681)))</f>
        <v>0</v>
      </c>
      <c r="I681" t="b">
        <f>OR(ISNUMBER(FIND("immune",C681)),ISNUMBER(FIND("immunological",C681)),ISNUMBER(FIND("interleuk",C681)),ISNUMBER(FIND("platelet activation",C681)),ISNUMBER(FIND("monocyte",C681)),ISNUMBER(FIND("leukocyte",C681)),ISNUMBER(FIND("cytokine",C681)),ISNUMBER(FIND("CD4",C681)),ISNUMBER(FIND("CD8",C681)),ISNUMBER(FIND("T-cell",C681)))</f>
        <v>0</v>
      </c>
      <c r="J681" t="b">
        <f>OR(ISNUMBER(FIND("reactive oxygen",C681)),ISNUMBER(FIND("ROS",C681)),ISNUMBER(FIND("free radical",C681)),ISNUMBER(FIND("oxidative stress",C681)),ISNUMBER(FIND("peroxid",C681)),ISNUMBER(FIND("oxidative",C681)),ISNUMBER(FIND("antioxid",C681)))</f>
        <v>1</v>
      </c>
      <c r="K681" t="b">
        <f>OR(ISNUMBER(FIND("autophag",C681)))</f>
        <v>0</v>
      </c>
      <c r="L681" t="b">
        <f>OR(ISNUMBER(FIND("morpholog",C681)))</f>
        <v>0</v>
      </c>
      <c r="M681" t="b">
        <f>OR(ISNUMBER(FIND("fibrosis",C681)),ISNUMBER(FIND("Fibrosis",C681)),ISNUMBER(FIND("fibrot",C681)))</f>
        <v>0</v>
      </c>
      <c r="N681" t="b">
        <f>OR(ISNUMBER(FIND("offspring",C681)),ISNUMBER(FIND("Parental",C681)),ISNUMBER(FIND("parental",C681)),ISNUMBER(FIND("germline",C681)),ISNUMBER(FIND("reproduc",C681)),ISNUMBER(FIND("embryo",C681)))</f>
        <v>0</v>
      </c>
      <c r="O681" t="b">
        <f>OR(ISNUMBER(FIND("metabol",C681)),ISNUMBER(FIND("Metabol",C681)),ISNUMBER(FIND("digest",C681)),ISNUMBER(FIND("mitochon",C681)))</f>
        <v>1</v>
      </c>
      <c r="P681" t="b">
        <f>OR(ISNUMBER(FIND("ecotox",C681)),ISNUMBER(FIND("Ecotox",B681)),ISNUMBER(FIND("ecotox",B681)),ISNUMBER(FIND("Ecotox",C681)))</f>
        <v>1</v>
      </c>
      <c r="Q681" t="b">
        <f>OR(ISNUMBER(FIND("Bioaccum",C681)),ISNUMBER(FIND("bioaccum",C681)),ISNUMBER(FIND("accum",C681)))</f>
        <v>0</v>
      </c>
      <c r="R681" t="b">
        <f>OR(ISNUMBER(FIND("Occupation",C681)),ISNUMBER(FIND("occupation",C681)),ISNUMBER(FIND("worker",C681)),ISNUMBER(FIND("workforce",C681)))</f>
        <v>0</v>
      </c>
      <c r="S681" t="b">
        <f>NOT(OR(F681,G681,H681,I681,J681,K681,L681,M681,N681,O681,P681,Q681,R681))</f>
        <v>0</v>
      </c>
      <c r="U681" t="b">
        <f>OR(Table1[[#This Row],[Inflammation]],Table1[[#This Row],[Immune]])</f>
        <v>0</v>
      </c>
      <c r="V681" t="str">
        <f>IF(OR(Table1[[#This Row],[Rodents]],Table1[[#This Row],[Human]],Table1[[#This Row],[Pig]]),OR(ISNUMBER(FIND("intratrach",C681)),ISNUMBER(FIND("nasal ",C681)),ISNUMBER(FIND("instill",C681))),"NA")</f>
        <v>NA</v>
      </c>
      <c r="W681" t="str">
        <f>IF(OR(Table1[[#This Row],[Rodents]],Table1[[#This Row],[Human]],Table1[[#This Row],[Pig]]),OR(ISNUMBER(FIND("dermal",C681)),ISNUMBER(FIND("skin ",C681))),"NA")</f>
        <v>NA</v>
      </c>
      <c r="X681" t="str">
        <f>IF(OR(Table1[[#This Row],[Rodents]],Table1[[#This Row],[Human]],Table1[[#This Row],[Pig]]),OR(ISNUMBER(FIND("injected",C681)),ISNUMBER(FIND("periton",C681)),ISNUMBER(FIND("intrascrot",C681))),"NA")</f>
        <v>NA</v>
      </c>
      <c r="Y681" t="str">
        <f>IF(OR(Table1[[#This Row],[Rodents]],Table1[[#This Row],[Human]],Table1[[#This Row],[Pig]]),NOT(OR(Table1[[#This Row],[Inhaled/Intratracheal/intranasal]],Table1[[#This Row],[Dermal]],Table1[[#This Row],[Injected]])),"NA")</f>
        <v>NA</v>
      </c>
      <c r="AA681" t="b">
        <f>OR(ISNUMBER(FIND("fish ",C681)),ISNUMBER(FIND("Fish ",C681)),ISNUMBER(FIND("aquatic",C681)),ISNUMBER(FIND("daphnids",C681)),ISNUMBER(FIND("Carcinus maenas",C681)),ISNUMBER(FIND("Daphnia",C681)),ISNUMBER(FIND("Ruditapes philippinarum",C681)),ISNUMBER(FIND("daphnia",C681)),ISNUMBER(FIND("marine",C681)),ISNUMBER(FIND("mussel",C681)),ISNUMBER(FIND("algae",C681)),ISNUMBER(FIND("Donax faba",C681)),ISNUMBER(FIND("estuarine",C681)),ISNUMBER(FIND("snail",C681)),ISNUMBER(FIND("Prorocentrum donghaiense",C681)) )</f>
        <v>1</v>
      </c>
      <c r="AB681" t="b">
        <f>OR(ISNUMBER(FIND(" rat ",C681)),ISNUMBER(FIND(" rats ",C681)),ISNUMBER(FIND(" Rats ",C681)),ISNUMBER(FIND(" Rat ",C681)),ISNUMBER(FIND(" rat.",C681)),ISNUMBER(FIND(" rats.",C681)),ISNUMBER(FIND("mouse",C681)),ISNUMBER(FIND("mice",C681)), ISNUMBER(FIND(" Mice",C681)))</f>
        <v>0</v>
      </c>
      <c r="AC681" t="b">
        <f>OR(ISNUMBER(FIND(" cell ",C681)),ISNUMBER(FIND("fibroblast",C681)),ISNUMBER(FIND("macrophage",C681)),ISNUMBER(FIND("epithelial",C681)),ISNUMBER(FIND("endothelial",C681)),ISNUMBER(FIND("neuron",C681)),ISNUMBER(FIND(" cells ",C681)),ISNUMBER(FIND("RBC",C681)),ISNUMBER(FIND("mitochond",C681)),ISNUMBER(FIND("adipocyte",C681)),ISNUMBER(FIND("osteo",C681)),ISNUMBER(FIND("keratin",C681)),ISNUMBER(FIND(" cell's ",C681)),ISNUMBER(FIND("eukary",C681)),ISNUMBER(FIND("sperm",C681)))</f>
        <v>1</v>
      </c>
      <c r="AD681" t="b">
        <f>OR(ISNUMBER(FIND("human",B681)),ISNUMBER(FIND("workers",B681)),ISNUMBER(FIND("workforces",B681)),ISNUMBER(FIND("occupational",B681)),ISNUMBER(FIND("Case report",B681)),ISNUMBER(FIND("Workplaces",B681)),ISNUMBER(FIND("worker",B681)))</f>
        <v>0</v>
      </c>
      <c r="AE681" t="b">
        <f>OR(ISNUMBER(FIND(" plant ",C681)),ISNUMBER(FIND("Plant ",C681)),ISNUMBER(FIND("tomato",C681)),ISNUMBER(FIND("plants",C681)),ISNUMBER(FIND("Plants",C681)),ISNUMBER(FIND("algae",C681)),ISNUMBER(FIND("lettuce",C681)),ISNUMBER(FIND("green gram sprouts ",C681)),ISNUMBER(FIND("Cucurbita pepo",C681)),ISNUMBER(FIND("bean ",C681)),ISNUMBER(FIND("chloroplast",C681)),ISNUMBER(FIND("chlorophyll",C681)),ISNUMBER(FIND("seedling",C681)),ISNUMBER(FIND("canola",C681)),ISNUMBER(FIND("shoot",C681)),ISNUMBER(FIND("photosynthes",C681)),ISNUMBER(FIND(" leaves ",C681)),,ISNUMBER(FIND("agriculture",C681)),ISNUMBER(FIND(" crops ",C681)))</f>
        <v>0</v>
      </c>
      <c r="AF681" t="b">
        <f>OR(ISNUMBER(FIND("bacteria",C681)),ISNUMBER(FIND("Bacteria",C681)),ISNUMBER(FIND("Bacterium",C681)),ISNUMBER(FIND("bacterium",C681)),ISNUMBER(FIND(" coli ",C681)))</f>
        <v>0</v>
      </c>
      <c r="AG681" t="b">
        <f>OR(ISNUMBER(FIND("fungi",C681)),ISNUMBER(FIND("Fungi",C681)),ISNUMBER(FIND("fungus",C681)),ISNUMBER(FIND("Fungus",C681)),ISNUMBER(FIND("mushroom",C681)),ISNUMBER(FIND("Mushroom",C681)),ISNUMBER(FIND(" mold ",C681)))</f>
        <v>0</v>
      </c>
      <c r="AH681" t="b">
        <f>OR(ISNUMBER(FIND("Pig ",C681)),ISNUMBER(FIND("pig ",C681)),ISNUMBER(FIND("Pigs ",C681)),ISNUMBER(FIND("pigs ",C681)))</f>
        <v>0</v>
      </c>
      <c r="AI681" t="b">
        <f>OR(ISNUMBER(FIND(" C. elegans",C681)),ISNUMBER(FIND("Caenorhabditis elegans",C681)),ISNUMBER(FIND("earthworms",C681)),ISNUMBER(FIND(" Ficopomatus enigmaticus",C681)),ISNUMBER(FIND("larva",C681)),ISNUMBER(FIND("Lumbriculus variegatus",C681)),ISNUMBER(FIND("nematode",C681)))</f>
        <v>1</v>
      </c>
      <c r="AJ681" t="b">
        <f>NOT(OR(AA681,AB681,AC681,AD681,AE681,AF681,AG681,AH681,AI681))</f>
        <v>0</v>
      </c>
      <c r="AL681" t="b">
        <f>OR(AA681,AB681,AD681,AE681,AF681,AG681,AH681,AI681)</f>
        <v>1</v>
      </c>
      <c r="AM681" t="b">
        <f>IF(Table1[[#This Row],[In vivo?]],IF(Table1[[#This Row],[Cell]],FALSE,TRUE),FALSE)</f>
        <v>0</v>
      </c>
      <c r="AN681" t="b">
        <f>AND(AC681,AL681)</f>
        <v>1</v>
      </c>
      <c r="AO681" t="b">
        <f>IF(Table1[[#This Row],[Cell]],IF(Table1[[#This Row],[In vivo?]],FALSE,TRUE),FALSE)</f>
        <v>0</v>
      </c>
      <c r="AP681" t="b">
        <f>NOT(OR(Table1[[#This Row],[In vivo?]],Table1[[#This Row],[Only in Cell]]))</f>
        <v>0</v>
      </c>
      <c r="AQ681" t="str">
        <f>IF(OR(Table1[[#This Row],[Rodents]],Table1[[#This Row],[Human]],Table1[[#This Row],[Pig]]),OR(ISNUMBER(FIND("pulmonary",C681)),ISNUMBER(FIND("lung",C681))),"NA")</f>
        <v>NA</v>
      </c>
      <c r="AR681" t="str">
        <f>IF(OR(Table1[[#This Row],[Rodents]],Table1[[#This Row],[Human]],Table1[[#This Row],[Pig]]),OR(ISNUMBER(FIND("skin",C681)),ISNUMBER(FIND("dermal",C681))),"NA")</f>
        <v>NA</v>
      </c>
      <c r="AS681" t="str">
        <f>IF(OR(Table1[[#This Row],[Rodents]],Table1[[#This Row],[Human]],Table1[[#This Row],[Pig]]),OR(ISNUMBER(FIND("liver",C681)),ISNUMBER(FIND("hepat",C681))),"NA")</f>
        <v>NA</v>
      </c>
      <c r="AT681" t="str">
        <f>IF(OR(Table1[[#This Row],[Rodents]],Table1[[#This Row],[Human]],Table1[[#This Row],[Pig]]),OR(ISNUMBER(FIND("kidney",C681)),ISNUMBER(FIND("neph",C681))),"NA")</f>
        <v>NA</v>
      </c>
      <c r="AU681" t="str">
        <f>IF(OR(Table1[[#This Row],[Rodents]],Table1[[#This Row],[Human]],Table1[[#This Row],[Pig]]),OR(ISNUMBER(FIND("brain",C681)),ISNUMBER(FIND("neur",C681)),ISNUMBER(FIND("nerv",C681))),"NA")</f>
        <v>NA</v>
      </c>
      <c r="AV681" t="str">
        <f>IF(OR(Table1[[#This Row],[Rodents]],Table1[[#This Row],[Human]],Table1[[#This Row],[Pig]]),OR(ISNUMBER(FIND("heart",C681)),ISNUMBER(FIND("cardi",C681))),"NA")</f>
        <v>NA</v>
      </c>
      <c r="AW681" t="str">
        <f>IF(OR(Table1[[#This Row],[Rodents]],Table1[[#This Row],[Human]],Table1[[#This Row],[Pig]]),OR(ISNUMBER(FIND("gastro",C681)),ISNUMBER(FIND("intesti",C681)),ISNUMBER(FIND("stomach",C681))),"NA")</f>
        <v>NA</v>
      </c>
      <c r="AX681" t="str">
        <f>IF(OR(Table1[[#This Row],[Rodents]],Table1[[#This Row],[Human]],Table1[[#This Row],[Pig]]),NOT(OR(AQ681,AR681,AS681,AT681,AU681,AV681,AW681)),"NA")</f>
        <v>NA</v>
      </c>
      <c r="AY681" t="b">
        <f>OR(ISNUMBER(FIND("SWCNT",C681)),ISNUMBER(FIND("SWNT",C681)),ISNUMBER(FIND("single-wall",C681)),ISNUMBER(FIND("single wall",C681)),ISNUMBER(FIND("Single wall",C681)),ISNUMBER(FIND("Single-wall",C681)),ISNUMBER(FIND("SWCNT",B681)),ISNUMBER(FIND("SWNT",B681)),ISNUMBER(FIND("single-wall",B681)),ISNUMBER(FIND("single wall",B681)),ISNUMBER(FIND("Single-wall",B681)),ISNUMBER(FIND("Single wall",B681)))</f>
        <v>0</v>
      </c>
      <c r="AZ681" t="b">
        <f>OR(ISNUMBER(FIND("MWCNT",C681)),ISNUMBER(FIND("MWNT",C681)),ISNUMBER(FIND("multi-wall",C681)),ISNUMBER(FIND("multi wall",C681)),ISNUMBER(FIND("multiwall",C681)),ISNUMBER(FIND("Multi-wall",C681)),ISNUMBER(FIND("Multi wall",C681)),ISNUMBER(FIND("Multiwall",C681)),ISNUMBER(FIND("MWCNT",B681)),ISNUMBER(FIND("MWNT",B681)),ISNUMBER(FIND("multi-wall",B681)),ISNUMBER(FIND("multi wall",B681)),ISNUMBER(FIND("multiwall",B681)),ISNUMBER(FIND("Multi-wall",B681)),ISNUMBER(FIND("Multi wall",B681)),ISNUMBER(FIND("Multiwall",B681)),ISNUMBER(FIND("Double-wall",B681)),ISNUMBER(FIND("Double wall",B681)),ISNUMBER(FIND("Doublewall",B681)),ISNUMBER(FIND("double-wall",B681)),ISNUMBER(FIND("double wall",B681)),ISNUMBER(FIND("doublewall",B681)))</f>
        <v>0</v>
      </c>
      <c r="BA681" t="b">
        <f>AND(Table1[[#This Row],[SWCNT]],Table1[[#This Row],[MWCNT]])</f>
        <v>0</v>
      </c>
      <c r="BB681" t="b">
        <f>IF(Table1[[#This Row],[SWCNT]]=TRUE,FALSE,IF(Table1[[#This Row],[MWCNT]]=TRUE,FALSE,TRUE))</f>
        <v>1</v>
      </c>
      <c r="BC681" s="18"/>
    </row>
    <row r="682" spans="1:55" ht="166.5">
      <c r="A682" t="s">
        <v>1625</v>
      </c>
      <c r="B682" s="2" t="s">
        <v>1626</v>
      </c>
      <c r="C682" s="16" t="s">
        <v>1627</v>
      </c>
      <c r="D682" s="17" t="s">
        <v>1628</v>
      </c>
      <c r="E682" s="2">
        <v>2018</v>
      </c>
      <c r="F682" t="b">
        <f>OR(ISNUMBER(FIND("cytotoxic",C682)),ISNUMBER(FIND("Cytotoxic",C682)),ISNUMBER(FIND("cellular toxicity",C682)),ISNUMBER(FIND("cell death",C682)),ISNUMBER(FIND("viable",C682)),ISNUMBER(FIND("phytotoxic",C682)),ISNUMBER(FIND("acute toxicity",C682)),ISNUMBER(FIND("MTT",C682)),ISNUMBER(FIND("survival",C682)),ISNUMBER(FIND("prolifer",C682)),ISNUMBER(FIND("apoptosis",C682)),ISNUMBER(FIND("neurotoxic",C682)),ISNUMBER(FIND("  lysis ",C682)),ISNUMBER(FIND("necrosis",C682)),ISNUMBER(FIND("cellular death",C682))*3,ISNUMBER(FIND("LDH",C682)),ISNUMBER(FIND("Acute toxicity",C682)))</f>
        <v>1</v>
      </c>
      <c r="G682" t="b">
        <f>OR(ISNUMBER(FIND("genotoxic",C682)),ISNUMBER(FIND("genotoxicity",C682)),ISNUMBER(FIND("DNA damage",C682)),ISNUMBER(FIND("DNA",C682)),ISNUMBER(FIND("RNA",C682)),ISNUMBER(FIND("mesothelioma",C682)),ISNUMBER(FIND("carcino",C682)),ISNUMBER(FIND("mutagen",C682)),ISNUMBER(FIND("genetic",C682)))</f>
        <v>0</v>
      </c>
      <c r="H682" t="b">
        <f>OR(ISNUMBER(FIND("inflammatory",C682)),ISNUMBER(FIND("inflamm",C682)))</f>
        <v>0</v>
      </c>
      <c r="I682" t="b">
        <f>OR(ISNUMBER(FIND("immune",C682)),ISNUMBER(FIND("immunological",C682)),ISNUMBER(FIND("interleuk",C682)),ISNUMBER(FIND("platelet activation",C682)),ISNUMBER(FIND("monocyte",C682)),ISNUMBER(FIND("leukocyte",C682)),ISNUMBER(FIND("cytokine",C682)),ISNUMBER(FIND("CD4",C682)),ISNUMBER(FIND("CD8",C682)),ISNUMBER(FIND("T-cell",C682)))</f>
        <v>0</v>
      </c>
      <c r="J682" t="b">
        <f>OR(ISNUMBER(FIND("reactive oxygen",C682)),ISNUMBER(FIND("ROS",C682)),ISNUMBER(FIND("free radical",C682)),ISNUMBER(FIND("oxidative stress",C682)),ISNUMBER(FIND("peroxid",C682)),ISNUMBER(FIND("oxidative",C682)),ISNUMBER(FIND("antioxid",C682)))</f>
        <v>0</v>
      </c>
      <c r="K682" t="b">
        <f>OR(ISNUMBER(FIND("autophag",C682)))</f>
        <v>0</v>
      </c>
      <c r="L682" t="b">
        <f>OR(ISNUMBER(FIND("morpholog",C682)))</f>
        <v>1</v>
      </c>
      <c r="M682" t="b">
        <f>OR(ISNUMBER(FIND("fibrosis",C682)),ISNUMBER(FIND("Fibrosis",C682)),ISNUMBER(FIND("fibrot",C682)))</f>
        <v>0</v>
      </c>
      <c r="N682" t="b">
        <f>OR(ISNUMBER(FIND("offspring",C682)),ISNUMBER(FIND("Parental",C682)),ISNUMBER(FIND("parental",C682)),ISNUMBER(FIND("germline",C682)),ISNUMBER(FIND("reproduc",C682)),ISNUMBER(FIND("embryo",C682)))</f>
        <v>0</v>
      </c>
      <c r="O682" t="b">
        <f>OR(ISNUMBER(FIND("metabol",C682)),ISNUMBER(FIND("Metabol",C682)),ISNUMBER(FIND("digest",C682)),ISNUMBER(FIND("mitochon",C682)))</f>
        <v>0</v>
      </c>
      <c r="P682" t="b">
        <f>OR(ISNUMBER(FIND("ecotox",C682)),ISNUMBER(FIND("Ecotox",B682)),ISNUMBER(FIND("ecotox",B682)),ISNUMBER(FIND("Ecotox",C682)))</f>
        <v>0</v>
      </c>
      <c r="Q682" t="b">
        <f>OR(ISNUMBER(FIND("Bioaccum",C682)),ISNUMBER(FIND("bioaccum",C682)),ISNUMBER(FIND("accum",C682)))</f>
        <v>0</v>
      </c>
      <c r="R682" t="b">
        <f>OR(ISNUMBER(FIND("Occupation",C682)),ISNUMBER(FIND("occupation",C682)),ISNUMBER(FIND("worker",C682)),ISNUMBER(FIND("workforce",C682)))</f>
        <v>0</v>
      </c>
      <c r="S682" t="b">
        <f>NOT(OR(F682,G682,H682,I682,J682,K682,L682,M682,N682,O682,P682,Q682,R682))</f>
        <v>0</v>
      </c>
      <c r="U682" t="b">
        <f>OR(Table1[[#This Row],[Inflammation]],Table1[[#This Row],[Immune]])</f>
        <v>0</v>
      </c>
      <c r="V682" t="str">
        <f>IF(OR(Table1[[#This Row],[Rodents]],Table1[[#This Row],[Human]],Table1[[#This Row],[Pig]]),OR(ISNUMBER(FIND("intratrach",C682)),ISNUMBER(FIND("nasal ",C682)),ISNUMBER(FIND("instill",C682))),"NA")</f>
        <v>NA</v>
      </c>
      <c r="W682" t="str">
        <f>IF(OR(Table1[[#This Row],[Rodents]],Table1[[#This Row],[Human]],Table1[[#This Row],[Pig]]),OR(ISNUMBER(FIND("dermal",C682)),ISNUMBER(FIND("skin ",C682))),"NA")</f>
        <v>NA</v>
      </c>
      <c r="X682" t="str">
        <f>IF(OR(Table1[[#This Row],[Rodents]],Table1[[#This Row],[Human]],Table1[[#This Row],[Pig]]),OR(ISNUMBER(FIND("injected",C682)),ISNUMBER(FIND("periton",C682)),ISNUMBER(FIND("intrascrot",C682))),"NA")</f>
        <v>NA</v>
      </c>
      <c r="Y682" t="str">
        <f>IF(OR(Table1[[#This Row],[Rodents]],Table1[[#This Row],[Human]],Table1[[#This Row],[Pig]]),NOT(OR(Table1[[#This Row],[Inhaled/Intratracheal/intranasal]],Table1[[#This Row],[Dermal]],Table1[[#This Row],[Injected]])),"NA")</f>
        <v>NA</v>
      </c>
      <c r="AA682" t="b">
        <f>OR(ISNUMBER(FIND("fish ",C682)),ISNUMBER(FIND("Fish ",C682)),ISNUMBER(FIND("aquatic",C682)),ISNUMBER(FIND("daphnids",C682)),ISNUMBER(FIND("Carcinus maenas",C682)),ISNUMBER(FIND("Daphnia",C682)),ISNUMBER(FIND("Ruditapes philippinarum",C682)),ISNUMBER(FIND("daphnia",C682)),ISNUMBER(FIND("marine",C682)),ISNUMBER(FIND("mussel",C682)),ISNUMBER(FIND("algae",C682)),ISNUMBER(FIND("Donax faba",C682)),ISNUMBER(FIND("estuarine",C682)),ISNUMBER(FIND("snail",C682)),ISNUMBER(FIND("Prorocentrum donghaiense",C682)) )</f>
        <v>0</v>
      </c>
      <c r="AB682" t="b">
        <f>OR(ISNUMBER(FIND(" rat ",C682)),ISNUMBER(FIND(" rats ",C682)),ISNUMBER(FIND(" Rats ",C682)),ISNUMBER(FIND(" Rat ",C682)),ISNUMBER(FIND(" rat.",C682)),ISNUMBER(FIND(" rats.",C682)),ISNUMBER(FIND("mouse",C682)),ISNUMBER(FIND("mice",C682)), ISNUMBER(FIND(" Mice",C682)))</f>
        <v>0</v>
      </c>
      <c r="AC682" t="b">
        <f>OR(ISNUMBER(FIND(" cell ",C682)),ISNUMBER(FIND("fibroblast",C682)),ISNUMBER(FIND("macrophage",C682)),ISNUMBER(FIND("epithelial",C682)),ISNUMBER(FIND("endothelial",C682)),ISNUMBER(FIND("neuron",C682)),ISNUMBER(FIND(" cells ",C682)),ISNUMBER(FIND("RBC",C682)),ISNUMBER(FIND("mitochond",C682)),ISNUMBER(FIND("adipocyte",C682)),ISNUMBER(FIND("osteo",C682)),ISNUMBER(FIND("keratin",C682)),ISNUMBER(FIND(" cell's ",C682)),ISNUMBER(FIND("eukary",C682)),ISNUMBER(FIND("sperm",C682)))</f>
        <v>1</v>
      </c>
      <c r="AD682" t="b">
        <f>OR(ISNUMBER(FIND("human",B682)),ISNUMBER(FIND("workers",B682)),ISNUMBER(FIND("workforces",B682)),ISNUMBER(FIND("occupational",B682)),ISNUMBER(FIND("Case report",B682)),ISNUMBER(FIND("Workplaces",B682)),ISNUMBER(FIND("worker",B682)))</f>
        <v>0</v>
      </c>
      <c r="AE682" t="b">
        <f>OR(ISNUMBER(FIND(" plant ",C682)),ISNUMBER(FIND("Plant ",C682)),ISNUMBER(FIND("tomato",C682)),ISNUMBER(FIND("plants",C682)),ISNUMBER(FIND("Plants",C682)),ISNUMBER(FIND("algae",C682)),ISNUMBER(FIND("lettuce",C682)),ISNUMBER(FIND("green gram sprouts ",C682)),ISNUMBER(FIND("Cucurbita pepo",C682)),ISNUMBER(FIND("bean ",C682)),ISNUMBER(FIND("chloroplast",C682)),ISNUMBER(FIND("chlorophyll",C682)),ISNUMBER(FIND("seedling",C682)),ISNUMBER(FIND("canola",C682)),ISNUMBER(FIND("shoot",C682)),ISNUMBER(FIND("photosynthes",C682)),ISNUMBER(FIND(" leaves ",C682)),,ISNUMBER(FIND("agriculture",C682)),ISNUMBER(FIND(" crops ",C682)))</f>
        <v>0</v>
      </c>
      <c r="AF682" t="b">
        <f>OR(ISNUMBER(FIND("bacteria",C682)),ISNUMBER(FIND("Bacteria",C682)),ISNUMBER(FIND("Bacterium",C682)),ISNUMBER(FIND("bacterium",C682)),ISNUMBER(FIND(" coli ",C682)))</f>
        <v>0</v>
      </c>
      <c r="AG682" t="b">
        <f>OR(ISNUMBER(FIND("fungi",C682)),ISNUMBER(FIND("Fungi",C682)),ISNUMBER(FIND("fungus",C682)),ISNUMBER(FIND("Fungus",C682)),ISNUMBER(FIND("mushroom",C682)),ISNUMBER(FIND("Mushroom",C682)),ISNUMBER(FIND(" mold ",C682)))</f>
        <v>0</v>
      </c>
      <c r="AH682" t="b">
        <f>OR(ISNUMBER(FIND("Pig ",C682)),ISNUMBER(FIND("pig ",C682)),ISNUMBER(FIND("Pigs ",C682)),ISNUMBER(FIND("pigs ",C682)))</f>
        <v>0</v>
      </c>
      <c r="AI682" t="b">
        <f>OR(ISNUMBER(FIND(" C. elegans",C682)),ISNUMBER(FIND("Caenorhabditis elegans",C682)),ISNUMBER(FIND("earthworms",C682)),ISNUMBER(FIND(" Ficopomatus enigmaticus",C682)),ISNUMBER(FIND("larva",C682)),ISNUMBER(FIND("Lumbriculus variegatus",C682)),ISNUMBER(FIND("nematode",C682)))</f>
        <v>0</v>
      </c>
      <c r="AJ682" t="b">
        <f>NOT(OR(AA682,AB682,AC682,AD682,AE682,AF682,AG682,AH682,AI682))</f>
        <v>0</v>
      </c>
      <c r="AL682" t="b">
        <f>OR(AA682,AB682,AD682,AE682,AF682,AG682,AH682,AI682)</f>
        <v>0</v>
      </c>
      <c r="AM682" t="b">
        <f>IF(Table1[[#This Row],[In vivo?]],IF(Table1[[#This Row],[Cell]],FALSE,TRUE),FALSE)</f>
        <v>0</v>
      </c>
      <c r="AN682" t="b">
        <f>AND(AC682,AL682)</f>
        <v>0</v>
      </c>
      <c r="AO682" t="b">
        <f>IF(Table1[[#This Row],[Cell]],IF(Table1[[#This Row],[In vivo?]],FALSE,TRUE),FALSE)</f>
        <v>1</v>
      </c>
      <c r="AP682" t="b">
        <f>NOT(OR(Table1[[#This Row],[In vivo?]],Table1[[#This Row],[Only in Cell]]))</f>
        <v>0</v>
      </c>
      <c r="AQ682" t="str">
        <f>IF(OR(Table1[[#This Row],[Rodents]],Table1[[#This Row],[Human]],Table1[[#This Row],[Pig]]),OR(ISNUMBER(FIND("pulmonary",C682)),ISNUMBER(FIND("lung",C682))),"NA")</f>
        <v>NA</v>
      </c>
      <c r="AR682" t="str">
        <f>IF(OR(Table1[[#This Row],[Rodents]],Table1[[#This Row],[Human]],Table1[[#This Row],[Pig]]),OR(ISNUMBER(FIND("skin",C682)),ISNUMBER(FIND("dermal",C682))),"NA")</f>
        <v>NA</v>
      </c>
      <c r="AS682" t="str">
        <f>IF(OR(Table1[[#This Row],[Rodents]],Table1[[#This Row],[Human]],Table1[[#This Row],[Pig]]),OR(ISNUMBER(FIND("liver",C682)),ISNUMBER(FIND("hepat",C682))),"NA")</f>
        <v>NA</v>
      </c>
      <c r="AT682" t="str">
        <f>IF(OR(Table1[[#This Row],[Rodents]],Table1[[#This Row],[Human]],Table1[[#This Row],[Pig]]),OR(ISNUMBER(FIND("kidney",C682)),ISNUMBER(FIND("neph",C682))),"NA")</f>
        <v>NA</v>
      </c>
      <c r="AU682" t="str">
        <f>IF(OR(Table1[[#This Row],[Rodents]],Table1[[#This Row],[Human]],Table1[[#This Row],[Pig]]),OR(ISNUMBER(FIND("brain",C682)),ISNUMBER(FIND("neur",C682)),ISNUMBER(FIND("nerv",C682))),"NA")</f>
        <v>NA</v>
      </c>
      <c r="AV682" t="str">
        <f>IF(OR(Table1[[#This Row],[Rodents]],Table1[[#This Row],[Human]],Table1[[#This Row],[Pig]]),OR(ISNUMBER(FIND("heart",C682)),ISNUMBER(FIND("cardi",C682))),"NA")</f>
        <v>NA</v>
      </c>
      <c r="AW682" t="str">
        <f>IF(OR(Table1[[#This Row],[Rodents]],Table1[[#This Row],[Human]],Table1[[#This Row],[Pig]]),OR(ISNUMBER(FIND("gastro",C682)),ISNUMBER(FIND("intesti",C682)),ISNUMBER(FIND("stomach",C682))),"NA")</f>
        <v>NA</v>
      </c>
      <c r="AX682" t="str">
        <f>IF(OR(Table1[[#This Row],[Rodents]],Table1[[#This Row],[Human]],Table1[[#This Row],[Pig]]),NOT(OR(AQ682,AR682,AS682,AT682,AU682,AV682,AW682)),"NA")</f>
        <v>NA</v>
      </c>
      <c r="AY682" t="b">
        <f>OR(ISNUMBER(FIND("SWCNT",C682)),ISNUMBER(FIND("SWNT",C682)),ISNUMBER(FIND("single-wall",C682)),ISNUMBER(FIND("single wall",C682)),ISNUMBER(FIND("Single wall",C682)),ISNUMBER(FIND("Single-wall",C682)),ISNUMBER(FIND("SWCNT",B682)),ISNUMBER(FIND("SWNT",B682)),ISNUMBER(FIND("single-wall",B682)),ISNUMBER(FIND("single wall",B682)),ISNUMBER(FIND("Single-wall",B682)),ISNUMBER(FIND("Single wall",B682)))</f>
        <v>1</v>
      </c>
      <c r="AZ682" t="b">
        <f>OR(ISNUMBER(FIND("MWCNT",C682)),ISNUMBER(FIND("MWNT",C682)),ISNUMBER(FIND("multi-wall",C682)),ISNUMBER(FIND("multi wall",C682)),ISNUMBER(FIND("multiwall",C682)),ISNUMBER(FIND("Multi-wall",C682)),ISNUMBER(FIND("Multi wall",C682)),ISNUMBER(FIND("Multiwall",C682)),ISNUMBER(FIND("MWCNT",B682)),ISNUMBER(FIND("MWNT",B682)),ISNUMBER(FIND("multi-wall",B682)),ISNUMBER(FIND("multi wall",B682)),ISNUMBER(FIND("multiwall",B682)),ISNUMBER(FIND("Multi-wall",B682)),ISNUMBER(FIND("Multi wall",B682)),ISNUMBER(FIND("Multiwall",B682)),ISNUMBER(FIND("Double-wall",B682)),ISNUMBER(FIND("Double wall",B682)),ISNUMBER(FIND("Doublewall",B682)),ISNUMBER(FIND("double-wall",B682)),ISNUMBER(FIND("double wall",B682)),ISNUMBER(FIND("doublewall",B682)))</f>
        <v>0</v>
      </c>
      <c r="BA682" t="b">
        <f>AND(Table1[[#This Row],[SWCNT]],Table1[[#This Row],[MWCNT]])</f>
        <v>0</v>
      </c>
      <c r="BB682" t="b">
        <f>IF(Table1[[#This Row],[SWCNT]]=TRUE,FALSE,IF(Table1[[#This Row],[MWCNT]]=TRUE,FALSE,TRUE))</f>
        <v>0</v>
      </c>
      <c r="BC682" s="18"/>
    </row>
    <row r="683" spans="1:55" ht="148">
      <c r="A683" t="s">
        <v>1689</v>
      </c>
      <c r="B683" s="2" t="s">
        <v>1693</v>
      </c>
      <c r="C683" s="16" t="s">
        <v>1697</v>
      </c>
      <c r="D683" s="17" t="s">
        <v>221</v>
      </c>
      <c r="E683" s="2">
        <v>2018</v>
      </c>
      <c r="F683" t="b">
        <f>OR(ISNUMBER(FIND("cytotoxic",C683)),ISNUMBER(FIND("Cytotoxic",C683)),ISNUMBER(FIND("cellular toxicity",C683)),ISNUMBER(FIND("cell death",C683)),ISNUMBER(FIND("viable",C683)),ISNUMBER(FIND("phytotoxic",C683)),ISNUMBER(FIND("acute toxicity",C683)),ISNUMBER(FIND("MTT",C683)),ISNUMBER(FIND("survival",C683)),ISNUMBER(FIND("prolifer",C683)),ISNUMBER(FIND("apoptosis",C683)),ISNUMBER(FIND("neurotoxic",C683)),ISNUMBER(FIND("  lysis ",C683)),ISNUMBER(FIND("necrosis",C683)),ISNUMBER(FIND("cellular death",C683))*3,ISNUMBER(FIND("LDH",C683)),ISNUMBER(FIND("Acute toxicity",C683)))</f>
        <v>1</v>
      </c>
      <c r="G683" t="b">
        <f>OR(ISNUMBER(FIND("genotoxic",C683)),ISNUMBER(FIND("genotoxicity",C683)),ISNUMBER(FIND("DNA damage",C683)),ISNUMBER(FIND("DNA",C683)),ISNUMBER(FIND("RNA",C683)),ISNUMBER(FIND("mesothelioma",C683)),ISNUMBER(FIND("carcino",C683)),ISNUMBER(FIND("mutagen",C683)),ISNUMBER(FIND("genetic",C683)))</f>
        <v>0</v>
      </c>
      <c r="H683" t="b">
        <f>OR(ISNUMBER(FIND("inflammatory",C683)),ISNUMBER(FIND("inflamm",C683)))</f>
        <v>0</v>
      </c>
      <c r="I683" t="b">
        <f>OR(ISNUMBER(FIND("immune",C683)),ISNUMBER(FIND("immunological",C683)),ISNUMBER(FIND("interleuk",C683)),ISNUMBER(FIND("platelet activation",C683)),ISNUMBER(FIND("monocyte",C683)),ISNUMBER(FIND("leukocyte",C683)),ISNUMBER(FIND("cytokine",C683)),ISNUMBER(FIND("CD4",C683)),ISNUMBER(FIND("CD8",C683)),ISNUMBER(FIND("T-cell",C683)))</f>
        <v>0</v>
      </c>
      <c r="J683" t="b">
        <f>OR(ISNUMBER(FIND("reactive oxygen",C683)),ISNUMBER(FIND("ROS",C683)),ISNUMBER(FIND("free radical",C683)),ISNUMBER(FIND("oxidative stress",C683)),ISNUMBER(FIND("peroxid",C683)),ISNUMBER(FIND("oxidative",C683)),ISNUMBER(FIND("antioxid",C683)))</f>
        <v>0</v>
      </c>
      <c r="K683" t="b">
        <f>OR(ISNUMBER(FIND("autophag",C683)))</f>
        <v>0</v>
      </c>
      <c r="L683" t="b">
        <f>OR(ISNUMBER(FIND("morpholog",C683)))</f>
        <v>0</v>
      </c>
      <c r="M683" t="b">
        <f>OR(ISNUMBER(FIND("fibrosis",C683)),ISNUMBER(FIND("Fibrosis",C683)),ISNUMBER(FIND("fibrot",C683)))</f>
        <v>0</v>
      </c>
      <c r="N683" t="b">
        <f>OR(ISNUMBER(FIND("offspring",C683)),ISNUMBER(FIND("Parental",C683)),ISNUMBER(FIND("parental",C683)),ISNUMBER(FIND("germline",C683)),ISNUMBER(FIND("reproduc",C683)),ISNUMBER(FIND("embryo",C683)))</f>
        <v>0</v>
      </c>
      <c r="O683" t="b">
        <f>OR(ISNUMBER(FIND("metabol",C683)),ISNUMBER(FIND("Metabol",C683)),ISNUMBER(FIND("digest",C683)),ISNUMBER(FIND("mitochon",C683)))</f>
        <v>0</v>
      </c>
      <c r="P683" t="b">
        <f>OR(ISNUMBER(FIND("ecotox",C683)),ISNUMBER(FIND("Ecotox",B683)),ISNUMBER(FIND("ecotox",B683)),ISNUMBER(FIND("Ecotox",C683)))</f>
        <v>0</v>
      </c>
      <c r="Q683" t="b">
        <f>OR(ISNUMBER(FIND("Bioaccum",C683)),ISNUMBER(FIND("bioaccum",C683)),ISNUMBER(FIND("accum",C683)))</f>
        <v>0</v>
      </c>
      <c r="R683" t="b">
        <f>OR(ISNUMBER(FIND("Occupation",C683)),ISNUMBER(FIND("occupation",C683)),ISNUMBER(FIND("worker",C683)),ISNUMBER(FIND("workforce",C683)))</f>
        <v>0</v>
      </c>
      <c r="S683" t="b">
        <f>NOT(OR(F683,G683,H683,I683,J683,K683,L683,M683,N683,O683,P683,Q683,R683))</f>
        <v>0</v>
      </c>
      <c r="U683" t="b">
        <f>OR(Table1[[#This Row],[Inflammation]],Table1[[#This Row],[Immune]])</f>
        <v>0</v>
      </c>
      <c r="V683" t="str">
        <f>IF(OR(Table1[[#This Row],[Rodents]],Table1[[#This Row],[Human]],Table1[[#This Row],[Pig]]),OR(ISNUMBER(FIND("intratrach",C683)),ISNUMBER(FIND("nasal ",C683)),ISNUMBER(FIND("instill",C683))),"NA")</f>
        <v>NA</v>
      </c>
      <c r="W683" t="str">
        <f>IF(OR(Table1[[#This Row],[Rodents]],Table1[[#This Row],[Human]],Table1[[#This Row],[Pig]]),OR(ISNUMBER(FIND("dermal",C683)),ISNUMBER(FIND("skin ",C683))),"NA")</f>
        <v>NA</v>
      </c>
      <c r="X683" t="str">
        <f>IF(OR(Table1[[#This Row],[Rodents]],Table1[[#This Row],[Human]],Table1[[#This Row],[Pig]]),OR(ISNUMBER(FIND("injected",C683)),ISNUMBER(FIND("periton",C683)),ISNUMBER(FIND("intrascrot",C683))),"NA")</f>
        <v>NA</v>
      </c>
      <c r="Y683" t="str">
        <f>IF(OR(Table1[[#This Row],[Rodents]],Table1[[#This Row],[Human]],Table1[[#This Row],[Pig]]),NOT(OR(Table1[[#This Row],[Inhaled/Intratracheal/intranasal]],Table1[[#This Row],[Dermal]],Table1[[#This Row],[Injected]])),"NA")</f>
        <v>NA</v>
      </c>
      <c r="AA683" t="b">
        <f>OR(ISNUMBER(FIND("fish ",C683)),ISNUMBER(FIND("Fish ",C683)),ISNUMBER(FIND("aquatic",C683)),ISNUMBER(FIND("daphnids",C683)),ISNUMBER(FIND("Carcinus maenas",C683)),ISNUMBER(FIND("Daphnia",C683)),ISNUMBER(FIND("Ruditapes philippinarum",C683)),ISNUMBER(FIND("daphnia",C683)),ISNUMBER(FIND("marine",C683)),ISNUMBER(FIND("mussel",C683)),ISNUMBER(FIND("algae",C683)),ISNUMBER(FIND("Donax faba",C683)),ISNUMBER(FIND("estuarine",C683)),ISNUMBER(FIND("snail",C683)),ISNUMBER(FIND("Prorocentrum donghaiense",C683)) )</f>
        <v>1</v>
      </c>
      <c r="AB683" t="b">
        <f>OR(ISNUMBER(FIND(" rat ",C683)),ISNUMBER(FIND(" rats ",C683)),ISNUMBER(FIND(" Rats ",C683)),ISNUMBER(FIND(" Rat ",C683)),ISNUMBER(FIND(" rat.",C683)),ISNUMBER(FIND(" rats.",C683)),ISNUMBER(FIND("mouse",C683)),ISNUMBER(FIND("mice",C683)), ISNUMBER(FIND(" Mice",C683)))</f>
        <v>0</v>
      </c>
      <c r="AC683" t="b">
        <f>OR(ISNUMBER(FIND(" cell ",C683)),ISNUMBER(FIND("fibroblast",C683)),ISNUMBER(FIND("macrophage",C683)),ISNUMBER(FIND("epithelial",C683)),ISNUMBER(FIND("endothelial",C683)),ISNUMBER(FIND("neuron",C683)),ISNUMBER(FIND(" cells ",C683)),ISNUMBER(FIND("RBC",C683)),ISNUMBER(FIND("mitochond",C683)),ISNUMBER(FIND("adipocyte",C683)),ISNUMBER(FIND("osteo",C683)),ISNUMBER(FIND("keratin",C683)),ISNUMBER(FIND(" cell's ",C683)),ISNUMBER(FIND("eukary",C683)),ISNUMBER(FIND("sperm",C683)))</f>
        <v>1</v>
      </c>
      <c r="AD683" t="b">
        <f>OR(ISNUMBER(FIND("human",B683)),ISNUMBER(FIND("workers",B683)),ISNUMBER(FIND("workforces",B683)),ISNUMBER(FIND("occupational",B683)),ISNUMBER(FIND("Case report",B683)),ISNUMBER(FIND("Workplaces",B683)),ISNUMBER(FIND("worker",B683)))</f>
        <v>0</v>
      </c>
      <c r="AE683" t="b">
        <f>OR(ISNUMBER(FIND(" plant ",C683)),ISNUMBER(FIND("Plant ",C683)),ISNUMBER(FIND("tomato",C683)),ISNUMBER(FIND("plants",C683)),ISNUMBER(FIND("Plants",C683)),ISNUMBER(FIND("algae",C683)),ISNUMBER(FIND("lettuce",C683)),ISNUMBER(FIND("green gram sprouts ",C683)),ISNUMBER(FIND("Cucurbita pepo",C683)),ISNUMBER(FIND("bean ",C683)),ISNUMBER(FIND("chloroplast",C683)),ISNUMBER(FIND("chlorophyll",C683)),ISNUMBER(FIND("seedling",C683)),ISNUMBER(FIND("canola",C683)),ISNUMBER(FIND("shoot",C683)),ISNUMBER(FIND("photosynthes",C683)),ISNUMBER(FIND(" leaves ",C683)),,ISNUMBER(FIND("agriculture",C683)),ISNUMBER(FIND(" crops ",C683)))</f>
        <v>1</v>
      </c>
      <c r="AF683" t="b">
        <f>OR(ISNUMBER(FIND("bacteria",C683)),ISNUMBER(FIND("Bacteria",C683)),ISNUMBER(FIND("Bacterium",C683)),ISNUMBER(FIND("bacterium",C683)),ISNUMBER(FIND(" coli ",C683)))</f>
        <v>0</v>
      </c>
      <c r="AG683" t="b">
        <f>OR(ISNUMBER(FIND("fungi",C683)),ISNUMBER(FIND("Fungi",C683)),ISNUMBER(FIND("fungus",C683)),ISNUMBER(FIND("Fungus",C683)),ISNUMBER(FIND("mushroom",C683)),ISNUMBER(FIND("Mushroom",C683)),ISNUMBER(FIND(" mold ",C683)))</f>
        <v>0</v>
      </c>
      <c r="AH683" t="b">
        <f>OR(ISNUMBER(FIND("Pig ",C683)),ISNUMBER(FIND("pig ",C683)),ISNUMBER(FIND("Pigs ",C683)),ISNUMBER(FIND("pigs ",C683)))</f>
        <v>0</v>
      </c>
      <c r="AI683" t="b">
        <f>OR(ISNUMBER(FIND(" C. elegans",C683)),ISNUMBER(FIND("Caenorhabditis elegans",C683)),ISNUMBER(FIND("earthworms",C683)),ISNUMBER(FIND(" Ficopomatus enigmaticus",C683)),ISNUMBER(FIND("larva",C683)),ISNUMBER(FIND("Lumbriculus variegatus",C683)),ISNUMBER(FIND("nematode",C683)))</f>
        <v>0</v>
      </c>
      <c r="AJ683" t="b">
        <f>NOT(OR(AA683,AB683,AC683,AD683,AE683,AF683,AG683,AH683,AI683))</f>
        <v>0</v>
      </c>
      <c r="AL683" t="b">
        <f>OR(AA683,AB683,AD683,AE683,AF683,AG683,AH683,AI683)</f>
        <v>1</v>
      </c>
      <c r="AM683" t="b">
        <f>IF(Table1[[#This Row],[In vivo?]],IF(Table1[[#This Row],[Cell]],FALSE,TRUE),FALSE)</f>
        <v>0</v>
      </c>
      <c r="AN683" t="b">
        <f>AND(AC683,AL683)</f>
        <v>1</v>
      </c>
      <c r="AO683" t="b">
        <f>IF(Table1[[#This Row],[Cell]],IF(Table1[[#This Row],[In vivo?]],FALSE,TRUE),FALSE)</f>
        <v>0</v>
      </c>
      <c r="AP683" t="b">
        <f>NOT(OR(Table1[[#This Row],[In vivo?]],Table1[[#This Row],[Only in Cell]]))</f>
        <v>0</v>
      </c>
      <c r="AQ683" t="str">
        <f>IF(OR(Table1[[#This Row],[Rodents]],Table1[[#This Row],[Human]],Table1[[#This Row],[Pig]]),OR(ISNUMBER(FIND("pulmonary",C683)),ISNUMBER(FIND("lung",C683))),"NA")</f>
        <v>NA</v>
      </c>
      <c r="AR683" t="str">
        <f>IF(OR(Table1[[#This Row],[Rodents]],Table1[[#This Row],[Human]],Table1[[#This Row],[Pig]]),OR(ISNUMBER(FIND("skin",C683)),ISNUMBER(FIND("dermal",C683))),"NA")</f>
        <v>NA</v>
      </c>
      <c r="AS683" t="str">
        <f>IF(OR(Table1[[#This Row],[Rodents]],Table1[[#This Row],[Human]],Table1[[#This Row],[Pig]]),OR(ISNUMBER(FIND("liver",C683)),ISNUMBER(FIND("hepat",C683))),"NA")</f>
        <v>NA</v>
      </c>
      <c r="AT683" t="str">
        <f>IF(OR(Table1[[#This Row],[Rodents]],Table1[[#This Row],[Human]],Table1[[#This Row],[Pig]]),OR(ISNUMBER(FIND("kidney",C683)),ISNUMBER(FIND("neph",C683))),"NA")</f>
        <v>NA</v>
      </c>
      <c r="AU683" t="str">
        <f>IF(OR(Table1[[#This Row],[Rodents]],Table1[[#This Row],[Human]],Table1[[#This Row],[Pig]]),OR(ISNUMBER(FIND("brain",C683)),ISNUMBER(FIND("neur",C683)),ISNUMBER(FIND("nerv",C683))),"NA")</f>
        <v>NA</v>
      </c>
      <c r="AV683" t="str">
        <f>IF(OR(Table1[[#This Row],[Rodents]],Table1[[#This Row],[Human]],Table1[[#This Row],[Pig]]),OR(ISNUMBER(FIND("heart",C683)),ISNUMBER(FIND("cardi",C683))),"NA")</f>
        <v>NA</v>
      </c>
      <c r="AW683" t="str">
        <f>IF(OR(Table1[[#This Row],[Rodents]],Table1[[#This Row],[Human]],Table1[[#This Row],[Pig]]),OR(ISNUMBER(FIND("gastro",C683)),ISNUMBER(FIND("intesti",C683)),ISNUMBER(FIND("stomach",C683))),"NA")</f>
        <v>NA</v>
      </c>
      <c r="AX683" t="str">
        <f>IF(OR(Table1[[#This Row],[Rodents]],Table1[[#This Row],[Human]],Table1[[#This Row],[Pig]]),NOT(OR(AQ683,AR683,AS683,AT683,AU683,AV683,AW683)),"NA")</f>
        <v>NA</v>
      </c>
      <c r="AY683" t="b">
        <f>OR(ISNUMBER(FIND("SWCNT",C683)),ISNUMBER(FIND("SWNT",C683)),ISNUMBER(FIND("single-wall",C683)),ISNUMBER(FIND("single wall",C683)),ISNUMBER(FIND("Single wall",C683)),ISNUMBER(FIND("Single-wall",C683)),ISNUMBER(FIND("SWCNT",B683)),ISNUMBER(FIND("SWNT",B683)),ISNUMBER(FIND("single-wall",B683)),ISNUMBER(FIND("single wall",B683)),ISNUMBER(FIND("Single-wall",B683)),ISNUMBER(FIND("Single wall",B683)))</f>
        <v>0</v>
      </c>
      <c r="AZ683" t="b">
        <f>OR(ISNUMBER(FIND("MWCNT",C683)),ISNUMBER(FIND("MWNT",C683)),ISNUMBER(FIND("multi-wall",C683)),ISNUMBER(FIND("multi wall",C683)),ISNUMBER(FIND("multiwall",C683)),ISNUMBER(FIND("Multi-wall",C683)),ISNUMBER(FIND("Multi wall",C683)),ISNUMBER(FIND("Multiwall",C683)),ISNUMBER(FIND("MWCNT",B683)),ISNUMBER(FIND("MWNT",B683)),ISNUMBER(FIND("multi-wall",B683)),ISNUMBER(FIND("multi wall",B683)),ISNUMBER(FIND("multiwall",B683)),ISNUMBER(FIND("Multi-wall",B683)),ISNUMBER(FIND("Multi wall",B683)),ISNUMBER(FIND("Multiwall",B683)),ISNUMBER(FIND("Double-wall",B683)),ISNUMBER(FIND("Double wall",B683)),ISNUMBER(FIND("Doublewall",B683)),ISNUMBER(FIND("double-wall",B683)),ISNUMBER(FIND("double wall",B683)),ISNUMBER(FIND("doublewall",B683)))</f>
        <v>0</v>
      </c>
      <c r="BA683" t="b">
        <f>AND(Table1[[#This Row],[SWCNT]],Table1[[#This Row],[MWCNT]])</f>
        <v>0</v>
      </c>
      <c r="BB683" t="b">
        <f>IF(Table1[[#This Row],[SWCNT]]=TRUE,FALSE,IF(Table1[[#This Row],[MWCNT]]=TRUE,FALSE,TRUE))</f>
        <v>1</v>
      </c>
      <c r="BC683" s="18"/>
    </row>
    <row r="684" spans="1:55" ht="222">
      <c r="A684" t="s">
        <v>1705</v>
      </c>
      <c r="B684" s="2" t="s">
        <v>1707</v>
      </c>
      <c r="C684" s="16" t="s">
        <v>1709</v>
      </c>
      <c r="D684" s="17" t="s">
        <v>38</v>
      </c>
      <c r="E684" s="2">
        <v>2018</v>
      </c>
      <c r="F684" t="b">
        <f>OR(ISNUMBER(FIND("cytotoxic",C684)),ISNUMBER(FIND("Cytotoxic",C684)),ISNUMBER(FIND("cellular toxicity",C684)),ISNUMBER(FIND("cell death",C684)),ISNUMBER(FIND("viable",C684)),ISNUMBER(FIND("phytotoxic",C684)),ISNUMBER(FIND("acute toxicity",C684)),ISNUMBER(FIND("MTT",C684)),ISNUMBER(FIND("survival",C684)),ISNUMBER(FIND("prolifer",C684)),ISNUMBER(FIND("apoptosis",C684)),ISNUMBER(FIND("neurotoxic",C684)),ISNUMBER(FIND("  lysis ",C684)),ISNUMBER(FIND("necrosis",C684)),ISNUMBER(FIND("cellular death",C684))*3,ISNUMBER(FIND("LDH",C684)),ISNUMBER(FIND("Acute toxicity",C684)))</f>
        <v>0</v>
      </c>
      <c r="G684" t="b">
        <f>OR(ISNUMBER(FIND("genotoxic",C684)),ISNUMBER(FIND("genotoxicity",C684)),ISNUMBER(FIND("DNA damage",C684)),ISNUMBER(FIND("DNA",C684)),ISNUMBER(FIND("RNA",C684)),ISNUMBER(FIND("mesothelioma",C684)),ISNUMBER(FIND("carcino",C684)),ISNUMBER(FIND("mutagen",C684)),ISNUMBER(FIND("genetic",C684)))</f>
        <v>0</v>
      </c>
      <c r="H684" t="b">
        <f>OR(ISNUMBER(FIND("inflammatory",C684)),ISNUMBER(FIND("inflamm",C684)))</f>
        <v>0</v>
      </c>
      <c r="I684" t="b">
        <f>OR(ISNUMBER(FIND("immune",C684)),ISNUMBER(FIND("immunological",C684)),ISNUMBER(FIND("interleuk",C684)),ISNUMBER(FIND("platelet activation",C684)),ISNUMBER(FIND("monocyte",C684)),ISNUMBER(FIND("leukocyte",C684)),ISNUMBER(FIND("cytokine",C684)),ISNUMBER(FIND("CD4",C684)),ISNUMBER(FIND("CD8",C684)),ISNUMBER(FIND("T-cell",C684)))</f>
        <v>0</v>
      </c>
      <c r="J684" t="b">
        <f>OR(ISNUMBER(FIND("reactive oxygen",C684)),ISNUMBER(FIND("ROS",C684)),ISNUMBER(FIND("free radical",C684)),ISNUMBER(FIND("oxidative stress",C684)),ISNUMBER(FIND("peroxid",C684)),ISNUMBER(FIND("oxidative",C684)),ISNUMBER(FIND("antioxid",C684)))</f>
        <v>1</v>
      </c>
      <c r="K684" t="b">
        <f>OR(ISNUMBER(FIND("autophag",C684)))</f>
        <v>0</v>
      </c>
      <c r="L684" t="b">
        <f>OR(ISNUMBER(FIND("morpholog",C684)))</f>
        <v>0</v>
      </c>
      <c r="M684" t="b">
        <f>OR(ISNUMBER(FIND("fibrosis",C684)),ISNUMBER(FIND("Fibrosis",C684)),ISNUMBER(FIND("fibrot",C684)))</f>
        <v>0</v>
      </c>
      <c r="N684" t="b">
        <f>OR(ISNUMBER(FIND("offspring",C684)),ISNUMBER(FIND("Parental",C684)),ISNUMBER(FIND("parental",C684)),ISNUMBER(FIND("germline",C684)),ISNUMBER(FIND("reproduc",C684)),ISNUMBER(FIND("embryo",C684)))</f>
        <v>0</v>
      </c>
      <c r="O684" t="b">
        <f>OR(ISNUMBER(FIND("metabol",C684)),ISNUMBER(FIND("Metabol",C684)),ISNUMBER(FIND("digest",C684)),ISNUMBER(FIND("mitochon",C684)))</f>
        <v>0</v>
      </c>
      <c r="P684" t="b">
        <f>OR(ISNUMBER(FIND("ecotox",C684)),ISNUMBER(FIND("Ecotox",B684)),ISNUMBER(FIND("ecotox",B684)),ISNUMBER(FIND("Ecotox",C684)))</f>
        <v>0</v>
      </c>
      <c r="Q684" t="b">
        <f>OR(ISNUMBER(FIND("Bioaccum",C684)),ISNUMBER(FIND("bioaccum",C684)),ISNUMBER(FIND("accum",C684)))</f>
        <v>0</v>
      </c>
      <c r="R684" t="b">
        <f>OR(ISNUMBER(FIND("Occupation",C684)),ISNUMBER(FIND("occupation",C684)),ISNUMBER(FIND("worker",C684)),ISNUMBER(FIND("workforce",C684)))</f>
        <v>0</v>
      </c>
      <c r="S684" t="b">
        <f>NOT(OR(F684,G684,H684,I684,J684,K684,L684,M684,N684,O684,P684,Q684,R684))</f>
        <v>0</v>
      </c>
      <c r="U684" t="b">
        <f>OR(Table1[[#This Row],[Inflammation]],Table1[[#This Row],[Immune]])</f>
        <v>0</v>
      </c>
      <c r="V684" t="str">
        <f>IF(OR(Table1[[#This Row],[Rodents]],Table1[[#This Row],[Human]],Table1[[#This Row],[Pig]]),OR(ISNUMBER(FIND("intratrach",C684)),ISNUMBER(FIND("nasal ",C684)),ISNUMBER(FIND("instill",C684))),"NA")</f>
        <v>NA</v>
      </c>
      <c r="W684" t="str">
        <f>IF(OR(Table1[[#This Row],[Rodents]],Table1[[#This Row],[Human]],Table1[[#This Row],[Pig]]),OR(ISNUMBER(FIND("dermal",C684)),ISNUMBER(FIND("skin ",C684))),"NA")</f>
        <v>NA</v>
      </c>
      <c r="X684" t="str">
        <f>IF(OR(Table1[[#This Row],[Rodents]],Table1[[#This Row],[Human]],Table1[[#This Row],[Pig]]),OR(ISNUMBER(FIND("injected",C684)),ISNUMBER(FIND("periton",C684)),ISNUMBER(FIND("intrascrot",C684))),"NA")</f>
        <v>NA</v>
      </c>
      <c r="Y684" t="str">
        <f>IF(OR(Table1[[#This Row],[Rodents]],Table1[[#This Row],[Human]],Table1[[#This Row],[Pig]]),NOT(OR(Table1[[#This Row],[Inhaled/Intratracheal/intranasal]],Table1[[#This Row],[Dermal]],Table1[[#This Row],[Injected]])),"NA")</f>
        <v>NA</v>
      </c>
      <c r="AA684" t="b">
        <f>OR(ISNUMBER(FIND("fish ",C684)),ISNUMBER(FIND("Fish ",C684)),ISNUMBER(FIND("aquatic",C684)),ISNUMBER(FIND("daphnids",C684)),ISNUMBER(FIND("Carcinus maenas",C684)),ISNUMBER(FIND("Daphnia",C684)),ISNUMBER(FIND("Ruditapes philippinarum",C684)),ISNUMBER(FIND("daphnia",C684)),ISNUMBER(FIND("marine",C684)),ISNUMBER(FIND("mussel",C684)),ISNUMBER(FIND("algae",C684)),ISNUMBER(FIND("Donax faba",C684)),ISNUMBER(FIND("estuarine",C684)),ISNUMBER(FIND("snail",C684)),ISNUMBER(FIND("Prorocentrum donghaiense",C684)) )</f>
        <v>1</v>
      </c>
      <c r="AB684" t="b">
        <f>OR(ISNUMBER(FIND(" rat ",C684)),ISNUMBER(FIND(" rats ",C684)),ISNUMBER(FIND(" Rats ",C684)),ISNUMBER(FIND(" Rat ",C684)),ISNUMBER(FIND(" rat.",C684)),ISNUMBER(FIND(" rats.",C684)),ISNUMBER(FIND("mouse",C684)),ISNUMBER(FIND("mice",C684)), ISNUMBER(FIND(" Mice",C684)))</f>
        <v>0</v>
      </c>
      <c r="AC684" t="b">
        <f>OR(ISNUMBER(FIND(" cell ",C684)),ISNUMBER(FIND("fibroblast",C684)),ISNUMBER(FIND("macrophage",C684)),ISNUMBER(FIND("epithelial",C684)),ISNUMBER(FIND("endothelial",C684)),ISNUMBER(FIND("neuron",C684)),ISNUMBER(FIND(" cells ",C684)),ISNUMBER(FIND("RBC",C684)),ISNUMBER(FIND("mitochond",C684)),ISNUMBER(FIND("adipocyte",C684)),ISNUMBER(FIND("osteo",C684)),ISNUMBER(FIND("keratin",C684)),ISNUMBER(FIND(" cell's ",C684)),ISNUMBER(FIND("eukary",C684)),ISNUMBER(FIND("sperm",C684)))</f>
        <v>0</v>
      </c>
      <c r="AD684" t="b">
        <f>OR(ISNUMBER(FIND("human",B684)),ISNUMBER(FIND("workers",B684)),ISNUMBER(FIND("workforces",B684)),ISNUMBER(FIND("occupational",B684)),ISNUMBER(FIND("Case report",B684)),ISNUMBER(FIND("Workplaces",B684)),ISNUMBER(FIND("worker",B684)))</f>
        <v>0</v>
      </c>
      <c r="AE684" t="b">
        <f>OR(ISNUMBER(FIND(" plant ",C684)),ISNUMBER(FIND("Plant ",C684)),ISNUMBER(FIND("tomato",C684)),ISNUMBER(FIND("plants",C684)),ISNUMBER(FIND("Plants",C684)),ISNUMBER(FIND("algae",C684)),ISNUMBER(FIND("lettuce",C684)),ISNUMBER(FIND("green gram sprouts ",C684)),ISNUMBER(FIND("Cucurbita pepo",C684)),ISNUMBER(FIND("bean ",C684)),ISNUMBER(FIND("chloroplast",C684)),ISNUMBER(FIND("chlorophyll",C684)),ISNUMBER(FIND("seedling",C684)),ISNUMBER(FIND("canola",C684)),ISNUMBER(FIND("shoot",C684)),ISNUMBER(FIND("photosynthes",C684)),ISNUMBER(FIND(" leaves ",C684)),,ISNUMBER(FIND("agriculture",C684)),ISNUMBER(FIND(" crops ",C684)))</f>
        <v>0</v>
      </c>
      <c r="AF684" t="b">
        <f>OR(ISNUMBER(FIND("bacteria",C684)),ISNUMBER(FIND("Bacteria",C684)),ISNUMBER(FIND("Bacterium",C684)),ISNUMBER(FIND("bacterium",C684)),ISNUMBER(FIND(" coli ",C684)))</f>
        <v>0</v>
      </c>
      <c r="AG684" t="b">
        <f>OR(ISNUMBER(FIND("fungi",C684)),ISNUMBER(FIND("Fungi",C684)),ISNUMBER(FIND("fungus",C684)),ISNUMBER(FIND("Fungus",C684)),ISNUMBER(FIND("mushroom",C684)),ISNUMBER(FIND("Mushroom",C684)),ISNUMBER(FIND(" mold ",C684)))</f>
        <v>0</v>
      </c>
      <c r="AH684" t="b">
        <f>OR(ISNUMBER(FIND("Pig ",C684)),ISNUMBER(FIND("pig ",C684)),ISNUMBER(FIND("Pigs ",C684)),ISNUMBER(FIND("pigs ",C684)))</f>
        <v>0</v>
      </c>
      <c r="AI684" t="b">
        <f>OR(ISNUMBER(FIND(" C. elegans",C684)),ISNUMBER(FIND("Caenorhabditis elegans",C684)),ISNUMBER(FIND("earthworms",C684)),ISNUMBER(FIND(" Ficopomatus enigmaticus",C684)),ISNUMBER(FIND("larva",C684)),ISNUMBER(FIND("Lumbriculus variegatus",C684)),ISNUMBER(FIND("nematode",C684)))</f>
        <v>0</v>
      </c>
      <c r="AJ684" t="b">
        <f>NOT(OR(AA684,AB684,AC684,AD684,AE684,AF684,AG684,AH684,AI684))</f>
        <v>0</v>
      </c>
      <c r="AL684" t="b">
        <f>OR(AA684,AB684,AD684,AE684,AF684,AG684,AH684,AI684)</f>
        <v>1</v>
      </c>
      <c r="AM684" t="b">
        <f>IF(Table1[[#This Row],[In vivo?]],IF(Table1[[#This Row],[Cell]],FALSE,TRUE),FALSE)</f>
        <v>1</v>
      </c>
      <c r="AN684" t="b">
        <f>AND(AC684,AL684)</f>
        <v>0</v>
      </c>
      <c r="AO684" t="b">
        <f>IF(Table1[[#This Row],[Cell]],IF(Table1[[#This Row],[In vivo?]],FALSE,TRUE),FALSE)</f>
        <v>0</v>
      </c>
      <c r="AP684" t="b">
        <f>NOT(OR(Table1[[#This Row],[In vivo?]],Table1[[#This Row],[Only in Cell]]))</f>
        <v>0</v>
      </c>
      <c r="AQ684" t="str">
        <f>IF(OR(Table1[[#This Row],[Rodents]],Table1[[#This Row],[Human]],Table1[[#This Row],[Pig]]),OR(ISNUMBER(FIND("pulmonary",C684)),ISNUMBER(FIND("lung",C684))),"NA")</f>
        <v>NA</v>
      </c>
      <c r="AR684" t="str">
        <f>IF(OR(Table1[[#This Row],[Rodents]],Table1[[#This Row],[Human]],Table1[[#This Row],[Pig]]),OR(ISNUMBER(FIND("skin",C684)),ISNUMBER(FIND("dermal",C684))),"NA")</f>
        <v>NA</v>
      </c>
      <c r="AS684" t="str">
        <f>IF(OR(Table1[[#This Row],[Rodents]],Table1[[#This Row],[Human]],Table1[[#This Row],[Pig]]),OR(ISNUMBER(FIND("liver",C684)),ISNUMBER(FIND("hepat",C684))),"NA")</f>
        <v>NA</v>
      </c>
      <c r="AT684" t="str">
        <f>IF(OR(Table1[[#This Row],[Rodents]],Table1[[#This Row],[Human]],Table1[[#This Row],[Pig]]),OR(ISNUMBER(FIND("kidney",C684)),ISNUMBER(FIND("neph",C684))),"NA")</f>
        <v>NA</v>
      </c>
      <c r="AU684" t="str">
        <f>IF(OR(Table1[[#This Row],[Rodents]],Table1[[#This Row],[Human]],Table1[[#This Row],[Pig]]),OR(ISNUMBER(FIND("brain",C684)),ISNUMBER(FIND("neur",C684)),ISNUMBER(FIND("nerv",C684))),"NA")</f>
        <v>NA</v>
      </c>
      <c r="AV684" t="str">
        <f>IF(OR(Table1[[#This Row],[Rodents]],Table1[[#This Row],[Human]],Table1[[#This Row],[Pig]]),OR(ISNUMBER(FIND("heart",C684)),ISNUMBER(FIND("cardi",C684))),"NA")</f>
        <v>NA</v>
      </c>
      <c r="AW684" t="str">
        <f>IF(OR(Table1[[#This Row],[Rodents]],Table1[[#This Row],[Human]],Table1[[#This Row],[Pig]]),OR(ISNUMBER(FIND("gastro",C684)),ISNUMBER(FIND("intesti",C684)),ISNUMBER(FIND("stomach",C684))),"NA")</f>
        <v>NA</v>
      </c>
      <c r="AX684" t="str">
        <f>IF(OR(Table1[[#This Row],[Rodents]],Table1[[#This Row],[Human]],Table1[[#This Row],[Pig]]),NOT(OR(AQ684,AR684,AS684,AT684,AU684,AV684,AW684)),"NA")</f>
        <v>NA</v>
      </c>
      <c r="AY684" t="b">
        <f>OR(ISNUMBER(FIND("SWCNT",C684)),ISNUMBER(FIND("SWNT",C684)),ISNUMBER(FIND("single-wall",C684)),ISNUMBER(FIND("single wall",C684)),ISNUMBER(FIND("Single wall",C684)),ISNUMBER(FIND("Single-wall",C684)),ISNUMBER(FIND("SWCNT",B684)),ISNUMBER(FIND("SWNT",B684)),ISNUMBER(FIND("single-wall",B684)),ISNUMBER(FIND("single wall",B684)),ISNUMBER(FIND("Single-wall",B684)),ISNUMBER(FIND("Single wall",B684)))</f>
        <v>0</v>
      </c>
      <c r="AZ684" t="b">
        <f>OR(ISNUMBER(FIND("MWCNT",C684)),ISNUMBER(FIND("MWNT",C684)),ISNUMBER(FIND("multi-wall",C684)),ISNUMBER(FIND("multi wall",C684)),ISNUMBER(FIND("multiwall",C684)),ISNUMBER(FIND("Multi-wall",C684)),ISNUMBER(FIND("Multi wall",C684)),ISNUMBER(FIND("Multiwall",C684)),ISNUMBER(FIND("MWCNT",B684)),ISNUMBER(FIND("MWNT",B684)),ISNUMBER(FIND("multi-wall",B684)),ISNUMBER(FIND("multi wall",B684)),ISNUMBER(FIND("multiwall",B684)),ISNUMBER(FIND("Multi-wall",B684)),ISNUMBER(FIND("Multi wall",B684)),ISNUMBER(FIND("Multiwall",B684)),ISNUMBER(FIND("Double-wall",B684)),ISNUMBER(FIND("Double wall",B684)),ISNUMBER(FIND("Doublewall",B684)),ISNUMBER(FIND("double-wall",B684)),ISNUMBER(FIND("double wall",B684)),ISNUMBER(FIND("doublewall",B684)))</f>
        <v>0</v>
      </c>
      <c r="BA684" t="b">
        <f>AND(Table1[[#This Row],[SWCNT]],Table1[[#This Row],[MWCNT]])</f>
        <v>0</v>
      </c>
      <c r="BB684" t="b">
        <f>IF(Table1[[#This Row],[SWCNT]]=TRUE,FALSE,IF(Table1[[#This Row],[MWCNT]]=TRUE,FALSE,TRUE))</f>
        <v>1</v>
      </c>
      <c r="BC684" s="18"/>
    </row>
    <row r="685" spans="1:55" ht="240.5">
      <c r="A685" t="s">
        <v>1757</v>
      </c>
      <c r="B685" s="2" t="s">
        <v>1759</v>
      </c>
      <c r="C685" s="16" t="s">
        <v>1761</v>
      </c>
      <c r="D685" s="17" t="s">
        <v>260</v>
      </c>
      <c r="E685" s="2">
        <v>2018</v>
      </c>
      <c r="F685" t="b">
        <f>OR(ISNUMBER(FIND("cytotoxic",C685)),ISNUMBER(FIND("Cytotoxic",C685)),ISNUMBER(FIND("cellular toxicity",C685)),ISNUMBER(FIND("cell death",C685)),ISNUMBER(FIND("viable",C685)),ISNUMBER(FIND("phytotoxic",C685)),ISNUMBER(FIND("acute toxicity",C685)),ISNUMBER(FIND("MTT",C685)),ISNUMBER(FIND("survival",C685)),ISNUMBER(FIND("prolifer",C685)),ISNUMBER(FIND("apoptosis",C685)),ISNUMBER(FIND("neurotoxic",C685)),ISNUMBER(FIND("  lysis ",C685)),ISNUMBER(FIND("necrosis",C685)),ISNUMBER(FIND("cellular death",C685))*3,ISNUMBER(FIND("LDH",C685)),ISNUMBER(FIND("Acute toxicity",C685)))</f>
        <v>1</v>
      </c>
      <c r="G685" t="b">
        <f>OR(ISNUMBER(FIND("genotoxic",C685)),ISNUMBER(FIND("genotoxicity",C685)),ISNUMBER(FIND("DNA damage",C685)),ISNUMBER(FIND("DNA",C685)),ISNUMBER(FIND("RNA",C685)),ISNUMBER(FIND("mesothelioma",C685)),ISNUMBER(FIND("carcino",C685)),ISNUMBER(FIND("mutagen",C685)),ISNUMBER(FIND("genetic",C685)))</f>
        <v>0</v>
      </c>
      <c r="H685" t="b">
        <f>OR(ISNUMBER(FIND("inflammatory",C685)),ISNUMBER(FIND("inflamm",C685)))</f>
        <v>0</v>
      </c>
      <c r="I685" t="b">
        <f>OR(ISNUMBER(FIND("immune",C685)),ISNUMBER(FIND("immunological",C685)),ISNUMBER(FIND("interleuk",C685)),ISNUMBER(FIND("platelet activation",C685)),ISNUMBER(FIND("monocyte",C685)),ISNUMBER(FIND("leukocyte",C685)),ISNUMBER(FIND("cytokine",C685)),ISNUMBER(FIND("CD4",C685)),ISNUMBER(FIND("CD8",C685)),ISNUMBER(FIND("T-cell",C685)))</f>
        <v>0</v>
      </c>
      <c r="J685" t="b">
        <f>OR(ISNUMBER(FIND("reactive oxygen",C685)),ISNUMBER(FIND("ROS",C685)),ISNUMBER(FIND("free radical",C685)),ISNUMBER(FIND("oxidative stress",C685)),ISNUMBER(FIND("peroxid",C685)),ISNUMBER(FIND("oxidative",C685)),ISNUMBER(FIND("antioxid",C685)))</f>
        <v>0</v>
      </c>
      <c r="K685" t="b">
        <f>OR(ISNUMBER(FIND("autophag",C685)))</f>
        <v>0</v>
      </c>
      <c r="L685" t="b">
        <f>OR(ISNUMBER(FIND("morpholog",C685)))</f>
        <v>0</v>
      </c>
      <c r="M685" t="b">
        <f>OR(ISNUMBER(FIND("fibrosis",C685)),ISNUMBER(FIND("Fibrosis",C685)),ISNUMBER(FIND("fibrot",C685)))</f>
        <v>0</v>
      </c>
      <c r="N685" t="b">
        <f>OR(ISNUMBER(FIND("offspring",C685)),ISNUMBER(FIND("Parental",C685)),ISNUMBER(FIND("parental",C685)),ISNUMBER(FIND("germline",C685)),ISNUMBER(FIND("reproduc",C685)),ISNUMBER(FIND("embryo",C685)))</f>
        <v>0</v>
      </c>
      <c r="O685" t="b">
        <f>OR(ISNUMBER(FIND("metabol",C685)),ISNUMBER(FIND("Metabol",C685)),ISNUMBER(FIND("digest",C685)),ISNUMBER(FIND("mitochon",C685)))</f>
        <v>0</v>
      </c>
      <c r="P685" t="b">
        <f>OR(ISNUMBER(FIND("ecotox",C685)),ISNUMBER(FIND("Ecotox",B685)),ISNUMBER(FIND("ecotox",B685)),ISNUMBER(FIND("Ecotox",C685)))</f>
        <v>0</v>
      </c>
      <c r="Q685" t="b">
        <f>OR(ISNUMBER(FIND("Bioaccum",C685)),ISNUMBER(FIND("bioaccum",C685)),ISNUMBER(FIND("accum",C685)))</f>
        <v>0</v>
      </c>
      <c r="R685" t="b">
        <f>OR(ISNUMBER(FIND("Occupation",C685)),ISNUMBER(FIND("occupation",C685)),ISNUMBER(FIND("worker",C685)),ISNUMBER(FIND("workforce",C685)))</f>
        <v>0</v>
      </c>
      <c r="S685" t="b">
        <f>NOT(OR(F685,G685,H685,I685,J685,K685,L685,M685,N685,O685,P685,Q685,R685))</f>
        <v>0</v>
      </c>
      <c r="U685" t="b">
        <f>OR(Table1[[#This Row],[Inflammation]],Table1[[#This Row],[Immune]])</f>
        <v>0</v>
      </c>
      <c r="V685" t="str">
        <f>IF(OR(Table1[[#This Row],[Rodents]],Table1[[#This Row],[Human]],Table1[[#This Row],[Pig]]),OR(ISNUMBER(FIND("intratrach",C685)),ISNUMBER(FIND("nasal ",C685)),ISNUMBER(FIND("instill",C685))),"NA")</f>
        <v>NA</v>
      </c>
      <c r="W685" t="str">
        <f>IF(OR(Table1[[#This Row],[Rodents]],Table1[[#This Row],[Human]],Table1[[#This Row],[Pig]]),OR(ISNUMBER(FIND("dermal",C685)),ISNUMBER(FIND("skin ",C685))),"NA")</f>
        <v>NA</v>
      </c>
      <c r="X685" t="str">
        <f>IF(OR(Table1[[#This Row],[Rodents]],Table1[[#This Row],[Human]],Table1[[#This Row],[Pig]]),OR(ISNUMBER(FIND("injected",C685)),ISNUMBER(FIND("periton",C685)),ISNUMBER(FIND("intrascrot",C685))),"NA")</f>
        <v>NA</v>
      </c>
      <c r="Y685" t="str">
        <f>IF(OR(Table1[[#This Row],[Rodents]],Table1[[#This Row],[Human]],Table1[[#This Row],[Pig]]),NOT(OR(Table1[[#This Row],[Inhaled/Intratracheal/intranasal]],Table1[[#This Row],[Dermal]],Table1[[#This Row],[Injected]])),"NA")</f>
        <v>NA</v>
      </c>
      <c r="AA685" t="b">
        <f>OR(ISNUMBER(FIND("fish ",C685)),ISNUMBER(FIND("Fish ",C685)),ISNUMBER(FIND("aquatic",C685)),ISNUMBER(FIND("daphnids",C685)),ISNUMBER(FIND("Carcinus maenas",C685)),ISNUMBER(FIND("Daphnia",C685)),ISNUMBER(FIND("Ruditapes philippinarum",C685)),ISNUMBER(FIND("daphnia",C685)),ISNUMBER(FIND("marine",C685)),ISNUMBER(FIND("mussel",C685)),ISNUMBER(FIND("algae",C685)),ISNUMBER(FIND("Donax faba",C685)),ISNUMBER(FIND("estuarine",C685)),ISNUMBER(FIND("snail",C685)),ISNUMBER(FIND("Prorocentrum donghaiense",C685)) )</f>
        <v>0</v>
      </c>
      <c r="AB685" t="b">
        <f>OR(ISNUMBER(FIND(" rat ",C685)),ISNUMBER(FIND(" rats ",C685)),ISNUMBER(FIND(" Rats ",C685)),ISNUMBER(FIND(" Rat ",C685)),ISNUMBER(FIND(" rat.",C685)),ISNUMBER(FIND(" rats.",C685)),ISNUMBER(FIND("mouse",C685)),ISNUMBER(FIND("mice",C685)), ISNUMBER(FIND(" Mice",C685)))</f>
        <v>0</v>
      </c>
      <c r="AC685" t="b">
        <f>OR(ISNUMBER(FIND(" cell ",C685)),ISNUMBER(FIND("fibroblast",C685)),ISNUMBER(FIND("macrophage",C685)),ISNUMBER(FIND("epithelial",C685)),ISNUMBER(FIND("endothelial",C685)),ISNUMBER(FIND("neuron",C685)),ISNUMBER(FIND(" cells ",C685)),ISNUMBER(FIND("RBC",C685)),ISNUMBER(FIND("mitochond",C685)),ISNUMBER(FIND("adipocyte",C685)),ISNUMBER(FIND("osteo",C685)),ISNUMBER(FIND("keratin",C685)),ISNUMBER(FIND(" cell's ",C685)),ISNUMBER(FIND("eukary",C685)),ISNUMBER(FIND("sperm",C685)))</f>
        <v>1</v>
      </c>
      <c r="AD685" t="b">
        <f>OR(ISNUMBER(FIND("human",B685)),ISNUMBER(FIND("workers",B685)),ISNUMBER(FIND("workforces",B685)),ISNUMBER(FIND("occupational",B685)),ISNUMBER(FIND("Case report",B685)),ISNUMBER(FIND("Workplaces",B685)),ISNUMBER(FIND("worker",B685)))</f>
        <v>0</v>
      </c>
      <c r="AE685" t="b">
        <f>OR(ISNUMBER(FIND(" plant ",C685)),ISNUMBER(FIND("Plant ",C685)),ISNUMBER(FIND("tomato",C685)),ISNUMBER(FIND("plants",C685)),ISNUMBER(FIND("Plants",C685)),ISNUMBER(FIND("algae",C685)),ISNUMBER(FIND("lettuce",C685)),ISNUMBER(FIND("green gram sprouts ",C685)),ISNUMBER(FIND("Cucurbita pepo",C685)),ISNUMBER(FIND("bean ",C685)),ISNUMBER(FIND("chloroplast",C685)),ISNUMBER(FIND("chlorophyll",C685)),ISNUMBER(FIND("seedling",C685)),ISNUMBER(FIND("canola",C685)),ISNUMBER(FIND("shoot",C685)),ISNUMBER(FIND("photosynthes",C685)),ISNUMBER(FIND(" leaves ",C685)),,ISNUMBER(FIND("agriculture",C685)),ISNUMBER(FIND(" crops ",C685)))</f>
        <v>0</v>
      </c>
      <c r="AF685" t="b">
        <f>OR(ISNUMBER(FIND("bacteria",C685)),ISNUMBER(FIND("Bacteria",C685)),ISNUMBER(FIND("Bacterium",C685)),ISNUMBER(FIND("bacterium",C685)),ISNUMBER(FIND(" coli ",C685)))</f>
        <v>1</v>
      </c>
      <c r="AG685" t="b">
        <f>OR(ISNUMBER(FIND("fungi",C685)),ISNUMBER(FIND("Fungi",C685)),ISNUMBER(FIND("fungus",C685)),ISNUMBER(FIND("Fungus",C685)),ISNUMBER(FIND("mushroom",C685)),ISNUMBER(FIND("Mushroom",C685)),ISNUMBER(FIND(" mold ",C685)))</f>
        <v>0</v>
      </c>
      <c r="AH685" t="b">
        <f>OR(ISNUMBER(FIND("Pig ",C685)),ISNUMBER(FIND("pig ",C685)),ISNUMBER(FIND("Pigs ",C685)),ISNUMBER(FIND("pigs ",C685)))</f>
        <v>0</v>
      </c>
      <c r="AI685" t="b">
        <f>OR(ISNUMBER(FIND(" C. elegans",C685)),ISNUMBER(FIND("Caenorhabditis elegans",C685)),ISNUMBER(FIND("earthworms",C685)),ISNUMBER(FIND(" Ficopomatus enigmaticus",C685)),ISNUMBER(FIND("larva",C685)),ISNUMBER(FIND("Lumbriculus variegatus",C685)),ISNUMBER(FIND("nematode",C685)))</f>
        <v>0</v>
      </c>
      <c r="AJ685" t="b">
        <f>NOT(OR(AA685,AB685,AC685,AD685,AE685,AF685,AG685,AH685,AI685))</f>
        <v>0</v>
      </c>
      <c r="AL685" t="b">
        <f>OR(AA685,AB685,AD685,AE685,AF685,AG685,AH685,AI685)</f>
        <v>1</v>
      </c>
      <c r="AM685" t="b">
        <f>IF(Table1[[#This Row],[In vivo?]],IF(Table1[[#This Row],[Cell]],FALSE,TRUE),FALSE)</f>
        <v>0</v>
      </c>
      <c r="AN685" t="b">
        <f>AND(AC685,AL685)</f>
        <v>1</v>
      </c>
      <c r="AO685" t="b">
        <f>IF(Table1[[#This Row],[Cell]],IF(Table1[[#This Row],[In vivo?]],FALSE,TRUE),FALSE)</f>
        <v>0</v>
      </c>
      <c r="AP685" t="b">
        <f>NOT(OR(Table1[[#This Row],[In vivo?]],Table1[[#This Row],[Only in Cell]]))</f>
        <v>0</v>
      </c>
      <c r="AQ685" t="str">
        <f>IF(OR(Table1[[#This Row],[Rodents]],Table1[[#This Row],[Human]],Table1[[#This Row],[Pig]]),OR(ISNUMBER(FIND("pulmonary",C685)),ISNUMBER(FIND("lung",C685))),"NA")</f>
        <v>NA</v>
      </c>
      <c r="AR685" t="str">
        <f>IF(OR(Table1[[#This Row],[Rodents]],Table1[[#This Row],[Human]],Table1[[#This Row],[Pig]]),OR(ISNUMBER(FIND("skin",C685)),ISNUMBER(FIND("dermal",C685))),"NA")</f>
        <v>NA</v>
      </c>
      <c r="AS685" t="str">
        <f>IF(OR(Table1[[#This Row],[Rodents]],Table1[[#This Row],[Human]],Table1[[#This Row],[Pig]]),OR(ISNUMBER(FIND("liver",C685)),ISNUMBER(FIND("hepat",C685))),"NA")</f>
        <v>NA</v>
      </c>
      <c r="AT685" t="str">
        <f>IF(OR(Table1[[#This Row],[Rodents]],Table1[[#This Row],[Human]],Table1[[#This Row],[Pig]]),OR(ISNUMBER(FIND("kidney",C685)),ISNUMBER(FIND("neph",C685))),"NA")</f>
        <v>NA</v>
      </c>
      <c r="AU685" t="str">
        <f>IF(OR(Table1[[#This Row],[Rodents]],Table1[[#This Row],[Human]],Table1[[#This Row],[Pig]]),OR(ISNUMBER(FIND("brain",C685)),ISNUMBER(FIND("neur",C685)),ISNUMBER(FIND("nerv",C685))),"NA")</f>
        <v>NA</v>
      </c>
      <c r="AV685" t="str">
        <f>IF(OR(Table1[[#This Row],[Rodents]],Table1[[#This Row],[Human]],Table1[[#This Row],[Pig]]),OR(ISNUMBER(FIND("heart",C685)),ISNUMBER(FIND("cardi",C685))),"NA")</f>
        <v>NA</v>
      </c>
      <c r="AW685" t="str">
        <f>IF(OR(Table1[[#This Row],[Rodents]],Table1[[#This Row],[Human]],Table1[[#This Row],[Pig]]),OR(ISNUMBER(FIND("gastro",C685)),ISNUMBER(FIND("intesti",C685)),ISNUMBER(FIND("stomach",C685))),"NA")</f>
        <v>NA</v>
      </c>
      <c r="AX685" t="str">
        <f>IF(OR(Table1[[#This Row],[Rodents]],Table1[[#This Row],[Human]],Table1[[#This Row],[Pig]]),NOT(OR(AQ685,AR685,AS685,AT685,AU685,AV685,AW685)),"NA")</f>
        <v>NA</v>
      </c>
      <c r="AY685" t="b">
        <f>OR(ISNUMBER(FIND("SWCNT",C685)),ISNUMBER(FIND("SWNT",C685)),ISNUMBER(FIND("single-wall",C685)),ISNUMBER(FIND("single wall",C685)),ISNUMBER(FIND("Single wall",C685)),ISNUMBER(FIND("Single-wall",C685)),ISNUMBER(FIND("SWCNT",B685)),ISNUMBER(FIND("SWNT",B685)),ISNUMBER(FIND("single-wall",B685)),ISNUMBER(FIND("single wall",B685)),ISNUMBER(FIND("Single-wall",B685)),ISNUMBER(FIND("Single wall",B685)))</f>
        <v>0</v>
      </c>
      <c r="AZ685" t="b">
        <f>OR(ISNUMBER(FIND("MWCNT",C685)),ISNUMBER(FIND("MWNT",C685)),ISNUMBER(FIND("multi-wall",C685)),ISNUMBER(FIND("multi wall",C685)),ISNUMBER(FIND("multiwall",C685)),ISNUMBER(FIND("Multi-wall",C685)),ISNUMBER(FIND("Multi wall",C685)),ISNUMBER(FIND("Multiwall",C685)),ISNUMBER(FIND("MWCNT",B685)),ISNUMBER(FIND("MWNT",B685)),ISNUMBER(FIND("multi-wall",B685)),ISNUMBER(FIND("multi wall",B685)),ISNUMBER(FIND("multiwall",B685)),ISNUMBER(FIND("Multi-wall",B685)),ISNUMBER(FIND("Multi wall",B685)),ISNUMBER(FIND("Multiwall",B685)),ISNUMBER(FIND("Double-wall",B685)),ISNUMBER(FIND("Double wall",B685)),ISNUMBER(FIND("Doublewall",B685)),ISNUMBER(FIND("double-wall",B685)),ISNUMBER(FIND("double wall",B685)),ISNUMBER(FIND("doublewall",B685)))</f>
        <v>0</v>
      </c>
      <c r="BA685" t="b">
        <f>AND(Table1[[#This Row],[SWCNT]],Table1[[#This Row],[MWCNT]])</f>
        <v>0</v>
      </c>
      <c r="BB685" t="b">
        <f>IF(Table1[[#This Row],[SWCNT]]=TRUE,FALSE,IF(Table1[[#This Row],[MWCNT]]=TRUE,FALSE,TRUE))</f>
        <v>1</v>
      </c>
      <c r="BC685" s="18"/>
    </row>
    <row r="686" spans="1:55" ht="166.5">
      <c r="A686" t="s">
        <v>1842</v>
      </c>
      <c r="B686" s="2" t="s">
        <v>1844</v>
      </c>
      <c r="C686" s="16" t="s">
        <v>1846</v>
      </c>
      <c r="D686" s="17" t="s">
        <v>1848</v>
      </c>
      <c r="E686" s="2">
        <v>2018</v>
      </c>
      <c r="F686" t="b">
        <f>OR(ISNUMBER(FIND("cytotoxic",C686)),ISNUMBER(FIND("Cytotoxic",C686)),ISNUMBER(FIND("cellular toxicity",C686)),ISNUMBER(FIND("cell death",C686)),ISNUMBER(FIND("viable",C686)),ISNUMBER(FIND("phytotoxic",C686)),ISNUMBER(FIND("acute toxicity",C686)),ISNUMBER(FIND("MTT",C686)),ISNUMBER(FIND("survival",C686)),ISNUMBER(FIND("prolifer",C686)),ISNUMBER(FIND("apoptosis",C686)),ISNUMBER(FIND("neurotoxic",C686)),ISNUMBER(FIND("  lysis ",C686)),ISNUMBER(FIND("necrosis",C686)),ISNUMBER(FIND("cellular death",C686))*3,ISNUMBER(FIND("LDH",C686)),ISNUMBER(FIND("Acute toxicity",C686)))</f>
        <v>0</v>
      </c>
      <c r="G686" t="b">
        <f>OR(ISNUMBER(FIND("genotoxic",C686)),ISNUMBER(FIND("genotoxicity",C686)),ISNUMBER(FIND("DNA damage",C686)),ISNUMBER(FIND("DNA",C686)),ISNUMBER(FIND("RNA",C686)),ISNUMBER(FIND("mesothelioma",C686)),ISNUMBER(FIND("carcino",C686)),ISNUMBER(FIND("mutagen",C686)),ISNUMBER(FIND("genetic",C686)))</f>
        <v>1</v>
      </c>
      <c r="H686" t="b">
        <f>OR(ISNUMBER(FIND("inflammatory",C686)),ISNUMBER(FIND("inflamm",C686)))</f>
        <v>0</v>
      </c>
      <c r="I686" t="b">
        <f>OR(ISNUMBER(FIND("immune",C686)),ISNUMBER(FIND("immunological",C686)),ISNUMBER(FIND("interleuk",C686)),ISNUMBER(FIND("platelet activation",C686)),ISNUMBER(FIND("monocyte",C686)),ISNUMBER(FIND("leukocyte",C686)),ISNUMBER(FIND("cytokine",C686)),ISNUMBER(FIND("CD4",C686)),ISNUMBER(FIND("CD8",C686)),ISNUMBER(FIND("T-cell",C686)))</f>
        <v>0</v>
      </c>
      <c r="J686" t="b">
        <f>OR(ISNUMBER(FIND("reactive oxygen",C686)),ISNUMBER(FIND("ROS",C686)),ISNUMBER(FIND("free radical",C686)),ISNUMBER(FIND("oxidative stress",C686)),ISNUMBER(FIND("peroxid",C686)),ISNUMBER(FIND("oxidative",C686)),ISNUMBER(FIND("antioxid",C686)))</f>
        <v>0</v>
      </c>
      <c r="K686" t="b">
        <f>OR(ISNUMBER(FIND("autophag",C686)))</f>
        <v>0</v>
      </c>
      <c r="L686" t="b">
        <f>OR(ISNUMBER(FIND("morpholog",C686)))</f>
        <v>0</v>
      </c>
      <c r="M686" t="b">
        <f>OR(ISNUMBER(FIND("fibrosis",C686)),ISNUMBER(FIND("Fibrosis",C686)),ISNUMBER(FIND("fibrot",C686)))</f>
        <v>0</v>
      </c>
      <c r="N686" t="b">
        <f>OR(ISNUMBER(FIND("offspring",C686)),ISNUMBER(FIND("Parental",C686)),ISNUMBER(FIND("parental",C686)),ISNUMBER(FIND("germline",C686)),ISNUMBER(FIND("reproduc",C686)),ISNUMBER(FIND("embryo",C686)))</f>
        <v>0</v>
      </c>
      <c r="O686" t="b">
        <f>OR(ISNUMBER(FIND("metabol",C686)),ISNUMBER(FIND("Metabol",C686)),ISNUMBER(FIND("digest",C686)),ISNUMBER(FIND("mitochon",C686)))</f>
        <v>0</v>
      </c>
      <c r="P686" t="b">
        <f>OR(ISNUMBER(FIND("ecotox",C686)),ISNUMBER(FIND("Ecotox",B686)),ISNUMBER(FIND("ecotox",B686)),ISNUMBER(FIND("Ecotox",C686)))</f>
        <v>0</v>
      </c>
      <c r="Q686" t="b">
        <f>OR(ISNUMBER(FIND("Bioaccum",C686)),ISNUMBER(FIND("bioaccum",C686)),ISNUMBER(FIND("accum",C686)))</f>
        <v>0</v>
      </c>
      <c r="R686" t="b">
        <f>OR(ISNUMBER(FIND("Occupation",C686)),ISNUMBER(FIND("occupation",C686)),ISNUMBER(FIND("worker",C686)),ISNUMBER(FIND("workforce",C686)))</f>
        <v>0</v>
      </c>
      <c r="S686" t="b">
        <f>NOT(OR(F686,G686,H686,I686,J686,K686,L686,M686,N686,O686,P686,Q686,R686))</f>
        <v>0</v>
      </c>
      <c r="U686" t="b">
        <f>OR(Table1[[#This Row],[Inflammation]],Table1[[#This Row],[Immune]])</f>
        <v>0</v>
      </c>
      <c r="V686" t="str">
        <f>IF(OR(Table1[[#This Row],[Rodents]],Table1[[#This Row],[Human]],Table1[[#This Row],[Pig]]),OR(ISNUMBER(FIND("intratrach",C686)),ISNUMBER(FIND("nasal ",C686)),ISNUMBER(FIND("instill",C686))),"NA")</f>
        <v>NA</v>
      </c>
      <c r="W686" t="str">
        <f>IF(OR(Table1[[#This Row],[Rodents]],Table1[[#This Row],[Human]],Table1[[#This Row],[Pig]]),OR(ISNUMBER(FIND("dermal",C686)),ISNUMBER(FIND("skin ",C686))),"NA")</f>
        <v>NA</v>
      </c>
      <c r="X686" t="str">
        <f>IF(OR(Table1[[#This Row],[Rodents]],Table1[[#This Row],[Human]],Table1[[#This Row],[Pig]]),OR(ISNUMBER(FIND("injected",C686)),ISNUMBER(FIND("periton",C686)),ISNUMBER(FIND("intrascrot",C686))),"NA")</f>
        <v>NA</v>
      </c>
      <c r="Y686" t="str">
        <f>IF(OR(Table1[[#This Row],[Rodents]],Table1[[#This Row],[Human]],Table1[[#This Row],[Pig]]),NOT(OR(Table1[[#This Row],[Inhaled/Intratracheal/intranasal]],Table1[[#This Row],[Dermal]],Table1[[#This Row],[Injected]])),"NA")</f>
        <v>NA</v>
      </c>
      <c r="AA686" t="b">
        <f>OR(ISNUMBER(FIND("fish ",C686)),ISNUMBER(FIND("Fish ",C686)),ISNUMBER(FIND("aquatic",C686)),ISNUMBER(FIND("daphnids",C686)),ISNUMBER(FIND("Carcinus maenas",C686)),ISNUMBER(FIND("Daphnia",C686)),ISNUMBER(FIND("Ruditapes philippinarum",C686)),ISNUMBER(FIND("daphnia",C686)),ISNUMBER(FIND("marine",C686)),ISNUMBER(FIND("mussel",C686)),ISNUMBER(FIND("algae",C686)),ISNUMBER(FIND("Donax faba",C686)),ISNUMBER(FIND("estuarine",C686)),ISNUMBER(FIND("snail",C686)),ISNUMBER(FIND("Prorocentrum donghaiense",C686)) )</f>
        <v>0</v>
      </c>
      <c r="AB686" t="b">
        <f>OR(ISNUMBER(FIND(" rat ",C686)),ISNUMBER(FIND(" rats ",C686)),ISNUMBER(FIND(" Rats ",C686)),ISNUMBER(FIND(" Rat ",C686)),ISNUMBER(FIND(" rat.",C686)),ISNUMBER(FIND(" rats.",C686)),ISNUMBER(FIND("mouse",C686)),ISNUMBER(FIND("mice",C686)), ISNUMBER(FIND(" Mice",C686)))</f>
        <v>0</v>
      </c>
      <c r="AC686" t="b">
        <f>OR(ISNUMBER(FIND(" cell ",C686)),ISNUMBER(FIND("fibroblast",C686)),ISNUMBER(FIND("macrophage",C686)),ISNUMBER(FIND("epithelial",C686)),ISNUMBER(FIND("endothelial",C686)),ISNUMBER(FIND("neuron",C686)),ISNUMBER(FIND(" cells ",C686)),ISNUMBER(FIND("RBC",C686)),ISNUMBER(FIND("mitochond",C686)),ISNUMBER(FIND("adipocyte",C686)),ISNUMBER(FIND("osteo",C686)),ISNUMBER(FIND("keratin",C686)),ISNUMBER(FIND(" cell's ",C686)),ISNUMBER(FIND("eukary",C686)),ISNUMBER(FIND("sperm",C686)))</f>
        <v>1</v>
      </c>
      <c r="AD686" t="b">
        <v>0</v>
      </c>
      <c r="AE686" t="b">
        <f>OR(ISNUMBER(FIND(" plant ",C686)),ISNUMBER(FIND("Plant ",C686)),ISNUMBER(FIND("tomato",C686)),ISNUMBER(FIND("plants",C686)),ISNUMBER(FIND("Plants",C686)),ISNUMBER(FIND("algae",C686)),ISNUMBER(FIND("lettuce",C686)),ISNUMBER(FIND("green gram sprouts ",C686)),ISNUMBER(FIND("Cucurbita pepo",C686)),ISNUMBER(FIND("bean ",C686)),ISNUMBER(FIND("chloroplast",C686)),ISNUMBER(FIND("chlorophyll",C686)),ISNUMBER(FIND("seedling",C686)),ISNUMBER(FIND("canola",C686)),ISNUMBER(FIND("shoot",C686)),ISNUMBER(FIND("photosynthes",C686)),ISNUMBER(FIND(" leaves ",C686)),,ISNUMBER(FIND("agriculture",C686)),ISNUMBER(FIND(" crops ",C686)))</f>
        <v>0</v>
      </c>
      <c r="AF686" t="b">
        <f>OR(ISNUMBER(FIND("bacteria",C686)),ISNUMBER(FIND("Bacteria",C686)),ISNUMBER(FIND("Bacterium",C686)),ISNUMBER(FIND("bacterium",C686)),ISNUMBER(FIND(" coli ",C686)))</f>
        <v>0</v>
      </c>
      <c r="AG686" t="b">
        <f>OR(ISNUMBER(FIND("fungi",C686)),ISNUMBER(FIND("Fungi",C686)),ISNUMBER(FIND("fungus",C686)),ISNUMBER(FIND("Fungus",C686)),ISNUMBER(FIND("mushroom",C686)),ISNUMBER(FIND("Mushroom",C686)),ISNUMBER(FIND(" mold ",C686)))</f>
        <v>0</v>
      </c>
      <c r="AH686" t="b">
        <f>OR(ISNUMBER(FIND("Pig ",C686)),ISNUMBER(FIND("pig ",C686)),ISNUMBER(FIND("Pigs ",C686)),ISNUMBER(FIND("pigs ",C686)))</f>
        <v>0</v>
      </c>
      <c r="AI686" t="b">
        <f>OR(ISNUMBER(FIND(" C. elegans",C686)),ISNUMBER(FIND("Caenorhabditis elegans",C686)),ISNUMBER(FIND("earthworms",C686)),ISNUMBER(FIND(" Ficopomatus enigmaticus",C686)),ISNUMBER(FIND("larva",C686)),ISNUMBER(FIND("Lumbriculus variegatus",C686)),ISNUMBER(FIND("nematode",C686)))</f>
        <v>0</v>
      </c>
      <c r="AJ686" t="b">
        <f>NOT(OR(AA686,AB686,AC686,AD686,AE686,AF686,AG686,AH686,AI686))</f>
        <v>0</v>
      </c>
      <c r="AL686" t="b">
        <f>OR(AA686,AB686,AD686,AE686,AF686,AG686,AH686,AI686)</f>
        <v>0</v>
      </c>
      <c r="AM686" t="b">
        <f>IF(Table1[[#This Row],[In vivo?]],IF(Table1[[#This Row],[Cell]],FALSE,TRUE),FALSE)</f>
        <v>0</v>
      </c>
      <c r="AN686" t="b">
        <f>AND(AC686,AL686)</f>
        <v>0</v>
      </c>
      <c r="AO686" t="b">
        <f>IF(Table1[[#This Row],[Cell]],IF(Table1[[#This Row],[In vivo?]],FALSE,TRUE),FALSE)</f>
        <v>1</v>
      </c>
      <c r="AP686" t="b">
        <f>NOT(OR(Table1[[#This Row],[In vivo?]],Table1[[#This Row],[Only in Cell]]))</f>
        <v>0</v>
      </c>
      <c r="AQ686" t="str">
        <f>IF(OR(Table1[[#This Row],[Rodents]],Table1[[#This Row],[Human]],Table1[[#This Row],[Pig]]),OR(ISNUMBER(FIND("pulmonary",C686)),ISNUMBER(FIND("lung",C686))),"NA")</f>
        <v>NA</v>
      </c>
      <c r="AR686" t="str">
        <f>IF(OR(Table1[[#This Row],[Rodents]],Table1[[#This Row],[Human]],Table1[[#This Row],[Pig]]),OR(ISNUMBER(FIND("skin",C686)),ISNUMBER(FIND("dermal",C686))),"NA")</f>
        <v>NA</v>
      </c>
      <c r="AS686" t="str">
        <f>IF(OR(Table1[[#This Row],[Rodents]],Table1[[#This Row],[Human]],Table1[[#This Row],[Pig]]),OR(ISNUMBER(FIND("liver",C686)),ISNUMBER(FIND("hepat",C686))),"NA")</f>
        <v>NA</v>
      </c>
      <c r="AT686" t="str">
        <f>IF(OR(Table1[[#This Row],[Rodents]],Table1[[#This Row],[Human]],Table1[[#This Row],[Pig]]),OR(ISNUMBER(FIND("kidney",C686)),ISNUMBER(FIND("neph",C686))),"NA")</f>
        <v>NA</v>
      </c>
      <c r="AU686" t="str">
        <f>IF(OR(Table1[[#This Row],[Rodents]],Table1[[#This Row],[Human]],Table1[[#This Row],[Pig]]),OR(ISNUMBER(FIND("brain",C686)),ISNUMBER(FIND("neur",C686)),ISNUMBER(FIND("nerv",C686))),"NA")</f>
        <v>NA</v>
      </c>
      <c r="AV686" t="str">
        <f>IF(OR(Table1[[#This Row],[Rodents]],Table1[[#This Row],[Human]],Table1[[#This Row],[Pig]]),OR(ISNUMBER(FIND("heart",C686)),ISNUMBER(FIND("cardi",C686))),"NA")</f>
        <v>NA</v>
      </c>
      <c r="AW686" t="str">
        <f>IF(OR(Table1[[#This Row],[Rodents]],Table1[[#This Row],[Human]],Table1[[#This Row],[Pig]]),OR(ISNUMBER(FIND("gastro",C686)),ISNUMBER(FIND("intesti",C686)),ISNUMBER(FIND("stomach",C686))),"NA")</f>
        <v>NA</v>
      </c>
      <c r="AX686" t="str">
        <f>IF(OR(Table1[[#This Row],[Rodents]],Table1[[#This Row],[Human]],Table1[[#This Row],[Pig]]),NOT(OR(AQ686,AR686,AS686,AT686,AU686,AV686,AW686)),"NA")</f>
        <v>NA</v>
      </c>
      <c r="AY686" t="b">
        <f>OR(ISNUMBER(FIND("SWCNT",C686)),ISNUMBER(FIND("SWNT",C686)),ISNUMBER(FIND("single-wall",C686)),ISNUMBER(FIND("single wall",C686)),ISNUMBER(FIND("Single wall",C686)),ISNUMBER(FIND("Single-wall",C686)),ISNUMBER(FIND("SWCNT",B686)),ISNUMBER(FIND("SWNT",B686)),ISNUMBER(FIND("single-wall",B686)),ISNUMBER(FIND("single wall",B686)),ISNUMBER(FIND("Single-wall",B686)),ISNUMBER(FIND("Single wall",B686)))</f>
        <v>0</v>
      </c>
      <c r="AZ686" t="b">
        <f>OR(ISNUMBER(FIND("MWCNT",C686)),ISNUMBER(FIND("MWNT",C686)),ISNUMBER(FIND("multi-wall",C686)),ISNUMBER(FIND("multi wall",C686)),ISNUMBER(FIND("multiwall",C686)),ISNUMBER(FIND("Multi-wall",C686)),ISNUMBER(FIND("Multi wall",C686)),ISNUMBER(FIND("Multiwall",C686)),ISNUMBER(FIND("MWCNT",B686)),ISNUMBER(FIND("MWNT",B686)),ISNUMBER(FIND("multi-wall",B686)),ISNUMBER(FIND("multi wall",B686)),ISNUMBER(FIND("multiwall",B686)),ISNUMBER(FIND("Multi-wall",B686)),ISNUMBER(FIND("Multi wall",B686)),ISNUMBER(FIND("Multiwall",B686)),ISNUMBER(FIND("Double-wall",B686)),ISNUMBER(FIND("Double wall",B686)),ISNUMBER(FIND("Doublewall",B686)),ISNUMBER(FIND("double-wall",B686)),ISNUMBER(FIND("double wall",B686)),ISNUMBER(FIND("doublewall",B686)))</f>
        <v>0</v>
      </c>
      <c r="BA686" t="b">
        <f>AND(Table1[[#This Row],[SWCNT]],Table1[[#This Row],[MWCNT]])</f>
        <v>0</v>
      </c>
      <c r="BB686" t="b">
        <f>IF(Table1[[#This Row],[SWCNT]]=TRUE,FALSE,IF(Table1[[#This Row],[MWCNT]]=TRUE,FALSE,TRUE))</f>
        <v>1</v>
      </c>
      <c r="BC686" s="18"/>
    </row>
    <row r="687" spans="1:55" ht="148">
      <c r="A687" t="s">
        <v>1874</v>
      </c>
      <c r="B687" s="2" t="s">
        <v>1878</v>
      </c>
      <c r="C687" s="16" t="s">
        <v>1882</v>
      </c>
      <c r="D687" s="17" t="s">
        <v>1243</v>
      </c>
      <c r="E687" s="2">
        <v>2018</v>
      </c>
      <c r="F687" t="b">
        <f>OR(ISNUMBER(FIND("cytotoxic",C687)),ISNUMBER(FIND("Cytotoxic",C687)),ISNUMBER(FIND("cellular toxicity",C687)),ISNUMBER(FIND("cell death",C687)),ISNUMBER(FIND("viable",C687)),ISNUMBER(FIND("phytotoxic",C687)),ISNUMBER(FIND("acute toxicity",C687)),ISNUMBER(FIND("MTT",C687)),ISNUMBER(FIND("survival",C687)),ISNUMBER(FIND("prolifer",C687)),ISNUMBER(FIND("apoptosis",C687)),ISNUMBER(FIND("neurotoxic",C687)),ISNUMBER(FIND("  lysis ",C687)),ISNUMBER(FIND("necrosis",C687)),ISNUMBER(FIND("cellular death",C687))*3,ISNUMBER(FIND("LDH",C687)),ISNUMBER(FIND("Acute toxicity",C687)))</f>
        <v>1</v>
      </c>
      <c r="G687" t="b">
        <f>OR(ISNUMBER(FIND("genotoxic",C687)),ISNUMBER(FIND("genotoxicity",C687)),ISNUMBER(FIND("DNA damage",C687)),ISNUMBER(FIND("DNA",C687)),ISNUMBER(FIND("RNA",C687)),ISNUMBER(FIND("mesothelioma",C687)),ISNUMBER(FIND("carcino",C687)),ISNUMBER(FIND("mutagen",C687)),ISNUMBER(FIND("genetic",C687)))</f>
        <v>0</v>
      </c>
      <c r="H687" t="b">
        <f>OR(ISNUMBER(FIND("inflammatory",C687)),ISNUMBER(FIND("inflamm",C687)))</f>
        <v>0</v>
      </c>
      <c r="I687" t="b">
        <f>OR(ISNUMBER(FIND("immune",C687)),ISNUMBER(FIND("immunological",C687)),ISNUMBER(FIND("interleuk",C687)),ISNUMBER(FIND("platelet activation",C687)),ISNUMBER(FIND("monocyte",C687)),ISNUMBER(FIND("leukocyte",C687)),ISNUMBER(FIND("cytokine",C687)),ISNUMBER(FIND("CD4",C687)),ISNUMBER(FIND("CD8",C687)),ISNUMBER(FIND("T-cell",C687)))</f>
        <v>0</v>
      </c>
      <c r="J687" t="b">
        <f>OR(ISNUMBER(FIND("reactive oxygen",C687)),ISNUMBER(FIND("ROS",C687)),ISNUMBER(FIND("free radical",C687)),ISNUMBER(FIND("oxidative stress",C687)),ISNUMBER(FIND("peroxid",C687)),ISNUMBER(FIND("oxidative",C687)),ISNUMBER(FIND("antioxid",C687)))</f>
        <v>0</v>
      </c>
      <c r="K687" t="b">
        <f>OR(ISNUMBER(FIND("autophag",C687)))</f>
        <v>0</v>
      </c>
      <c r="L687" t="b">
        <f>OR(ISNUMBER(FIND("morpholog",C687)))</f>
        <v>0</v>
      </c>
      <c r="M687" t="b">
        <f>OR(ISNUMBER(FIND("fibrosis",C687)),ISNUMBER(FIND("Fibrosis",C687)),ISNUMBER(FIND("fibrot",C687)))</f>
        <v>0</v>
      </c>
      <c r="N687" t="b">
        <f>OR(ISNUMBER(FIND("offspring",C687)),ISNUMBER(FIND("Parental",C687)),ISNUMBER(FIND("parental",C687)),ISNUMBER(FIND("germline",C687)),ISNUMBER(FIND("reproduc",C687)),ISNUMBER(FIND("embryo",C687)))</f>
        <v>1</v>
      </c>
      <c r="O687" t="b">
        <f>OR(ISNUMBER(FIND("metabol",C687)),ISNUMBER(FIND("Metabol",C687)),ISNUMBER(FIND("digest",C687)),ISNUMBER(FIND("mitochon",C687)))</f>
        <v>0</v>
      </c>
      <c r="P687" t="b">
        <f>OR(ISNUMBER(FIND("ecotox",C687)),ISNUMBER(FIND("Ecotox",B687)),ISNUMBER(FIND("ecotox",B687)),ISNUMBER(FIND("Ecotox",C687)))</f>
        <v>0</v>
      </c>
      <c r="Q687" t="b">
        <f>OR(ISNUMBER(FIND("Bioaccum",C687)),ISNUMBER(FIND("bioaccum",C687)),ISNUMBER(FIND("accum",C687)))</f>
        <v>0</v>
      </c>
      <c r="R687" t="b">
        <f>OR(ISNUMBER(FIND("Occupation",C687)),ISNUMBER(FIND("occupation",C687)),ISNUMBER(FIND("worker",C687)),ISNUMBER(FIND("workforce",C687)))</f>
        <v>0</v>
      </c>
      <c r="S687" t="b">
        <f>NOT(OR(F687,G687,H687,I687,J687,K687,L687,M687,N687,O687,P687,Q687,R687))</f>
        <v>0</v>
      </c>
      <c r="U687" t="b">
        <f>OR(Table1[[#This Row],[Inflammation]],Table1[[#This Row],[Immune]])</f>
        <v>0</v>
      </c>
      <c r="V687" t="str">
        <f>IF(OR(Table1[[#This Row],[Rodents]],Table1[[#This Row],[Human]],Table1[[#This Row],[Pig]]),OR(ISNUMBER(FIND("intratrach",C687)),ISNUMBER(FIND("nasal ",C687)),ISNUMBER(FIND("instill",C687))),"NA")</f>
        <v>NA</v>
      </c>
      <c r="W687" t="str">
        <f>IF(OR(Table1[[#This Row],[Rodents]],Table1[[#This Row],[Human]],Table1[[#This Row],[Pig]]),OR(ISNUMBER(FIND("dermal",C687)),ISNUMBER(FIND("skin ",C687))),"NA")</f>
        <v>NA</v>
      </c>
      <c r="X687" t="str">
        <f>IF(OR(Table1[[#This Row],[Rodents]],Table1[[#This Row],[Human]],Table1[[#This Row],[Pig]]),OR(ISNUMBER(FIND("injected",C687)),ISNUMBER(FIND("periton",C687)),ISNUMBER(FIND("intrascrot",C687))),"NA")</f>
        <v>NA</v>
      </c>
      <c r="Y687" t="str">
        <f>IF(OR(Table1[[#This Row],[Rodents]],Table1[[#This Row],[Human]],Table1[[#This Row],[Pig]]),NOT(OR(Table1[[#This Row],[Inhaled/Intratracheal/intranasal]],Table1[[#This Row],[Dermal]],Table1[[#This Row],[Injected]])),"NA")</f>
        <v>NA</v>
      </c>
      <c r="AA687" t="b">
        <f>OR(ISNUMBER(FIND("fish ",C687)),ISNUMBER(FIND("Fish ",C687)),ISNUMBER(FIND("aquatic",C687)),ISNUMBER(FIND("daphnids",C687)),ISNUMBER(FIND("Carcinus maenas",C687)),ISNUMBER(FIND("Daphnia",C687)),ISNUMBER(FIND("Ruditapes philippinarum",C687)),ISNUMBER(FIND("daphnia",C687)),ISNUMBER(FIND("marine",C687)),ISNUMBER(FIND("mussel",C687)),ISNUMBER(FIND("algae",C687)),ISNUMBER(FIND("Donax faba",C687)),ISNUMBER(FIND("estuarine",C687)),ISNUMBER(FIND("snail",C687)),ISNUMBER(FIND("Prorocentrum donghaiense",C687)) )</f>
        <v>0</v>
      </c>
      <c r="AB687" t="b">
        <f>OR(ISNUMBER(FIND(" rat ",C687)),ISNUMBER(FIND(" rats ",C687)),ISNUMBER(FIND(" Rats ",C687)),ISNUMBER(FIND(" Rat ",C687)),ISNUMBER(FIND(" rat.",C687)),ISNUMBER(FIND(" rats.",C687)),ISNUMBER(FIND("mouse",C687)),ISNUMBER(FIND("mice",C687)), ISNUMBER(FIND(" Mice",C687)))</f>
        <v>0</v>
      </c>
      <c r="AC687" t="b">
        <f>OR(ISNUMBER(FIND(" cell ",C687)),ISNUMBER(FIND("fibroblast",C687)),ISNUMBER(FIND("macrophage",C687)),ISNUMBER(FIND("epithelial",C687)),ISNUMBER(FIND("endothelial",C687)),ISNUMBER(FIND("neuron",C687)),ISNUMBER(FIND(" cells ",C687)),ISNUMBER(FIND("RBC",C687)),ISNUMBER(FIND("mitochond",C687)),ISNUMBER(FIND("adipocyte",C687)),ISNUMBER(FIND("osteo",C687)),ISNUMBER(FIND("keratin",C687)),ISNUMBER(FIND(" cell's ",C687)),ISNUMBER(FIND("eukary",C687)),ISNUMBER(FIND("sperm",C687)))</f>
        <v>1</v>
      </c>
      <c r="AD687" t="b">
        <v>0</v>
      </c>
      <c r="AE687" t="b">
        <f>OR(ISNUMBER(FIND(" plant ",C687)),ISNUMBER(FIND("Plant ",C687)),ISNUMBER(FIND("tomato",C687)),ISNUMBER(FIND("plants",C687)),ISNUMBER(FIND("Plants",C687)),ISNUMBER(FIND("algae",C687)),ISNUMBER(FIND("lettuce",C687)),ISNUMBER(FIND("green gram sprouts ",C687)),ISNUMBER(FIND("Cucurbita pepo",C687)),ISNUMBER(FIND("bean ",C687)),ISNUMBER(FIND("chloroplast",C687)),ISNUMBER(FIND("chlorophyll",C687)),ISNUMBER(FIND("seedling",C687)),ISNUMBER(FIND("canola",C687)),ISNUMBER(FIND("shoot",C687)),ISNUMBER(FIND("photosynthes",C687)),ISNUMBER(FIND(" leaves ",C687)),,ISNUMBER(FIND("agriculture",C687)),ISNUMBER(FIND(" crops ",C687)))</f>
        <v>0</v>
      </c>
      <c r="AF687" t="b">
        <f>OR(ISNUMBER(FIND("bacteria",C687)),ISNUMBER(FIND("Bacteria",C687)),ISNUMBER(FIND("Bacterium",C687)),ISNUMBER(FIND("bacterium",C687)),ISNUMBER(FIND(" coli ",C687)))</f>
        <v>0</v>
      </c>
      <c r="AG687" t="b">
        <f>OR(ISNUMBER(FIND("fungi",C687)),ISNUMBER(FIND("Fungi",C687)),ISNUMBER(FIND("fungus",C687)),ISNUMBER(FIND("Fungus",C687)),ISNUMBER(FIND("mushroom",C687)),ISNUMBER(FIND("Mushroom",C687)),ISNUMBER(FIND(" mold ",C687)))</f>
        <v>0</v>
      </c>
      <c r="AH687" t="b">
        <f>OR(ISNUMBER(FIND("Pig ",C687)),ISNUMBER(FIND("pig ",C687)),ISNUMBER(FIND("Pigs ",C687)),ISNUMBER(FIND("pigs ",C687)))</f>
        <v>0</v>
      </c>
      <c r="AI687" t="b">
        <f>OR(ISNUMBER(FIND(" C. elegans",C687)),ISNUMBER(FIND("Caenorhabditis elegans",C687)),ISNUMBER(FIND("earthworms",C687)),ISNUMBER(FIND(" Ficopomatus enigmaticus",C687)),ISNUMBER(FIND("larva",C687)),ISNUMBER(FIND("Lumbriculus variegatus",C687)),ISNUMBER(FIND("nematode",C687)))</f>
        <v>0</v>
      </c>
      <c r="AJ687" t="b">
        <f>NOT(OR(AA687,AB687,AC687,AD687,AE687,AF687,AG687,AH687,AI687))</f>
        <v>0</v>
      </c>
      <c r="AL687" t="b">
        <f>OR(AA687,AB687,AD687,AE687,AF687,AG687,AH687,AI687)</f>
        <v>0</v>
      </c>
      <c r="AM687" t="b">
        <f>IF(Table1[[#This Row],[In vivo?]],IF(Table1[[#This Row],[Cell]],FALSE,TRUE),FALSE)</f>
        <v>0</v>
      </c>
      <c r="AN687" t="b">
        <f>AND(AC687,AL687)</f>
        <v>0</v>
      </c>
      <c r="AO687" t="b">
        <f>IF(Table1[[#This Row],[Cell]],IF(Table1[[#This Row],[In vivo?]],FALSE,TRUE),FALSE)</f>
        <v>1</v>
      </c>
      <c r="AP687" t="b">
        <f>NOT(OR(Table1[[#This Row],[In vivo?]],Table1[[#This Row],[Only in Cell]]))</f>
        <v>0</v>
      </c>
      <c r="AQ687" t="str">
        <f>IF(OR(Table1[[#This Row],[Rodents]],Table1[[#This Row],[Human]],Table1[[#This Row],[Pig]]),OR(ISNUMBER(FIND("pulmonary",C687)),ISNUMBER(FIND("lung",C687))),"NA")</f>
        <v>NA</v>
      </c>
      <c r="AR687" t="str">
        <f>IF(OR(Table1[[#This Row],[Rodents]],Table1[[#This Row],[Human]],Table1[[#This Row],[Pig]]),OR(ISNUMBER(FIND("skin",C687)),ISNUMBER(FIND("dermal",C687))),"NA")</f>
        <v>NA</v>
      </c>
      <c r="AS687" t="str">
        <f>IF(OR(Table1[[#This Row],[Rodents]],Table1[[#This Row],[Human]],Table1[[#This Row],[Pig]]),OR(ISNUMBER(FIND("liver",C687)),ISNUMBER(FIND("hepat",C687))),"NA")</f>
        <v>NA</v>
      </c>
      <c r="AT687" t="str">
        <f>IF(OR(Table1[[#This Row],[Rodents]],Table1[[#This Row],[Human]],Table1[[#This Row],[Pig]]),OR(ISNUMBER(FIND("kidney",C687)),ISNUMBER(FIND("neph",C687))),"NA")</f>
        <v>NA</v>
      </c>
      <c r="AU687" t="str">
        <f>IF(OR(Table1[[#This Row],[Rodents]],Table1[[#This Row],[Human]],Table1[[#This Row],[Pig]]),OR(ISNUMBER(FIND("brain",C687)),ISNUMBER(FIND("neur",C687)),ISNUMBER(FIND("nerv",C687))),"NA")</f>
        <v>NA</v>
      </c>
      <c r="AV687" t="str">
        <f>IF(OR(Table1[[#This Row],[Rodents]],Table1[[#This Row],[Human]],Table1[[#This Row],[Pig]]),OR(ISNUMBER(FIND("heart",C687)),ISNUMBER(FIND("cardi",C687))),"NA")</f>
        <v>NA</v>
      </c>
      <c r="AW687" t="str">
        <f>IF(OR(Table1[[#This Row],[Rodents]],Table1[[#This Row],[Human]],Table1[[#This Row],[Pig]]),OR(ISNUMBER(FIND("gastro",C687)),ISNUMBER(FIND("intesti",C687)),ISNUMBER(FIND("stomach",C687))),"NA")</f>
        <v>NA</v>
      </c>
      <c r="AX687" t="str">
        <f>IF(OR(Table1[[#This Row],[Rodents]],Table1[[#This Row],[Human]],Table1[[#This Row],[Pig]]),NOT(OR(AQ687,AR687,AS687,AT687,AU687,AV687,AW687)),"NA")</f>
        <v>NA</v>
      </c>
      <c r="AY687" t="b">
        <f>OR(ISNUMBER(FIND("SWCNT",C687)),ISNUMBER(FIND("SWNT",C687)),ISNUMBER(FIND("single-wall",C687)),ISNUMBER(FIND("single wall",C687)),ISNUMBER(FIND("Single wall",C687)),ISNUMBER(FIND("Single-wall",C687)),ISNUMBER(FIND("SWCNT",B687)),ISNUMBER(FIND("SWNT",B687)),ISNUMBER(FIND("single-wall",B687)),ISNUMBER(FIND("single wall",B687)),ISNUMBER(FIND("Single-wall",B687)),ISNUMBER(FIND("Single wall",B687)))</f>
        <v>0</v>
      </c>
      <c r="AZ687" t="b">
        <f>OR(ISNUMBER(FIND("MWCNT",C687)),ISNUMBER(FIND("MWNT",C687)),ISNUMBER(FIND("multi-wall",C687)),ISNUMBER(FIND("multi wall",C687)),ISNUMBER(FIND("multiwall",C687)),ISNUMBER(FIND("Multi-wall",C687)),ISNUMBER(FIND("Multi wall",C687)),ISNUMBER(FIND("Multiwall",C687)),ISNUMBER(FIND("MWCNT",B687)),ISNUMBER(FIND("MWNT",B687)),ISNUMBER(FIND("multi-wall",B687)),ISNUMBER(FIND("multi wall",B687)),ISNUMBER(FIND("multiwall",B687)),ISNUMBER(FIND("Multi-wall",B687)),ISNUMBER(FIND("Multi wall",B687)),ISNUMBER(FIND("Multiwall",B687)),ISNUMBER(FIND("Double-wall",B687)),ISNUMBER(FIND("Double wall",B687)),ISNUMBER(FIND("Doublewall",B687)),ISNUMBER(FIND("double-wall",B687)),ISNUMBER(FIND("double wall",B687)),ISNUMBER(FIND("doublewall",B687)))</f>
        <v>0</v>
      </c>
      <c r="BA687" t="b">
        <f>AND(Table1[[#This Row],[SWCNT]],Table1[[#This Row],[MWCNT]])</f>
        <v>0</v>
      </c>
      <c r="BB687" t="b">
        <f>IF(Table1[[#This Row],[SWCNT]]=TRUE,FALSE,IF(Table1[[#This Row],[MWCNT]]=TRUE,FALSE,TRUE))</f>
        <v>1</v>
      </c>
      <c r="BC687" s="18"/>
    </row>
    <row r="688" spans="1:55" ht="129.5">
      <c r="A688" t="s">
        <v>1883</v>
      </c>
      <c r="B688" s="2" t="s">
        <v>1884</v>
      </c>
      <c r="C688" s="16" t="s">
        <v>1885</v>
      </c>
      <c r="D688" s="17" t="s">
        <v>1886</v>
      </c>
      <c r="E688" s="2">
        <v>2018</v>
      </c>
      <c r="F688" t="b">
        <f>OR(ISNUMBER(FIND("cytotoxic",C688)),ISNUMBER(FIND("Cytotoxic",C688)),ISNUMBER(FIND("cellular toxicity",C688)),ISNUMBER(FIND("cell death",C688)),ISNUMBER(FIND("viable",C688)),ISNUMBER(FIND("phytotoxic",C688)),ISNUMBER(FIND("acute toxicity",C688)),ISNUMBER(FIND("MTT",C688)),ISNUMBER(FIND("survival",C688)),ISNUMBER(FIND("prolifer",C688)),ISNUMBER(FIND("apoptosis",C688)),ISNUMBER(FIND("neurotoxic",C688)),ISNUMBER(FIND("  lysis ",C688)),ISNUMBER(FIND("necrosis",C688)),ISNUMBER(FIND("cellular death",C688))*3,ISNUMBER(FIND("LDH",C688)),ISNUMBER(FIND("Acute toxicity",C688)))</f>
        <v>0</v>
      </c>
      <c r="G688" t="b">
        <f>OR(ISNUMBER(FIND("genotoxic",C688)),ISNUMBER(FIND("genotoxicity",C688)),ISNUMBER(FIND("DNA damage",C688)),ISNUMBER(FIND("DNA",C688)),ISNUMBER(FIND("RNA",C688)),ISNUMBER(FIND("mesothelioma",C688)),ISNUMBER(FIND("carcino",C688)),ISNUMBER(FIND("mutagen",C688)),ISNUMBER(FIND("genetic",C688)))</f>
        <v>1</v>
      </c>
      <c r="H688" t="b">
        <f>OR(ISNUMBER(FIND("inflammatory",C688)),ISNUMBER(FIND("inflamm",C688)))</f>
        <v>0</v>
      </c>
      <c r="I688" t="b">
        <f>OR(ISNUMBER(FIND("immune",C688)),ISNUMBER(FIND("immunological",C688)),ISNUMBER(FIND("interleuk",C688)),ISNUMBER(FIND("platelet activation",C688)),ISNUMBER(FIND("monocyte",C688)),ISNUMBER(FIND("leukocyte",C688)),ISNUMBER(FIND("cytokine",C688)),ISNUMBER(FIND("CD4",C688)),ISNUMBER(FIND("CD8",C688)),ISNUMBER(FIND("T-cell",C688)))</f>
        <v>0</v>
      </c>
      <c r="J688" t="b">
        <f>OR(ISNUMBER(FIND("reactive oxygen",C688)),ISNUMBER(FIND("ROS",C688)),ISNUMBER(FIND("free radical",C688)),ISNUMBER(FIND("oxidative stress",C688)),ISNUMBER(FIND("peroxid",C688)),ISNUMBER(FIND("oxidative",C688)),ISNUMBER(FIND("antioxid",C688)))</f>
        <v>0</v>
      </c>
      <c r="K688" t="b">
        <f>OR(ISNUMBER(FIND("autophag",C688)))</f>
        <v>0</v>
      </c>
      <c r="L688" t="b">
        <f>OR(ISNUMBER(FIND("morpholog",C688)))</f>
        <v>0</v>
      </c>
      <c r="M688" t="b">
        <f>OR(ISNUMBER(FIND("fibrosis",C688)),ISNUMBER(FIND("Fibrosis",C688)),ISNUMBER(FIND("fibrot",C688)))</f>
        <v>0</v>
      </c>
      <c r="N688" t="b">
        <f>OR(ISNUMBER(FIND("offspring",C688)),ISNUMBER(FIND("Parental",C688)),ISNUMBER(FIND("parental",C688)),ISNUMBER(FIND("germline",C688)),ISNUMBER(FIND("reproduc",C688)),ISNUMBER(FIND("embryo",C688)))</f>
        <v>0</v>
      </c>
      <c r="O688" t="b">
        <f>OR(ISNUMBER(FIND("metabol",C688)),ISNUMBER(FIND("Metabol",C688)),ISNUMBER(FIND("digest",C688)),ISNUMBER(FIND("mitochon",C688)))</f>
        <v>0</v>
      </c>
      <c r="P688" t="b">
        <f>OR(ISNUMBER(FIND("ecotox",C688)),ISNUMBER(FIND("Ecotox",B688)),ISNUMBER(FIND("ecotox",B688)),ISNUMBER(FIND("Ecotox",C688)))</f>
        <v>0</v>
      </c>
      <c r="Q688" t="b">
        <f>OR(ISNUMBER(FIND("Bioaccum",C688)),ISNUMBER(FIND("bioaccum",C688)),ISNUMBER(FIND("accum",C688)))</f>
        <v>0</v>
      </c>
      <c r="R688" t="b">
        <f>OR(ISNUMBER(FIND("Occupation",C688)),ISNUMBER(FIND("occupation",C688)),ISNUMBER(FIND("worker",C688)),ISNUMBER(FIND("workforce",C688)))</f>
        <v>0</v>
      </c>
      <c r="S688" t="b">
        <f>NOT(OR(F688,G688,H688,I688,J688,K688,L688,M688,N688,O688,P688,Q688,R688))</f>
        <v>0</v>
      </c>
      <c r="U688" t="b">
        <f>OR(Table1[[#This Row],[Inflammation]],Table1[[#This Row],[Immune]])</f>
        <v>0</v>
      </c>
      <c r="V688" t="str">
        <f>IF(OR(Table1[[#This Row],[Rodents]],Table1[[#This Row],[Human]],Table1[[#This Row],[Pig]]),OR(ISNUMBER(FIND("intratrach",C688)),ISNUMBER(FIND("nasal ",C688)),ISNUMBER(FIND("instill",C688))),"NA")</f>
        <v>NA</v>
      </c>
      <c r="W688" t="str">
        <f>IF(OR(Table1[[#This Row],[Rodents]],Table1[[#This Row],[Human]],Table1[[#This Row],[Pig]]),OR(ISNUMBER(FIND("dermal",C688)),ISNUMBER(FIND("skin ",C688))),"NA")</f>
        <v>NA</v>
      </c>
      <c r="X688" t="str">
        <f>IF(OR(Table1[[#This Row],[Rodents]],Table1[[#This Row],[Human]],Table1[[#This Row],[Pig]]),OR(ISNUMBER(FIND("injected",C688)),ISNUMBER(FIND("periton",C688)),ISNUMBER(FIND("intrascrot",C688))),"NA")</f>
        <v>NA</v>
      </c>
      <c r="Y688" t="str">
        <f>IF(OR(Table1[[#This Row],[Rodents]],Table1[[#This Row],[Human]],Table1[[#This Row],[Pig]]),NOT(OR(Table1[[#This Row],[Inhaled/Intratracheal/intranasal]],Table1[[#This Row],[Dermal]],Table1[[#This Row],[Injected]])),"NA")</f>
        <v>NA</v>
      </c>
      <c r="AA688" t="b">
        <f>OR(ISNUMBER(FIND("fish ",C688)),ISNUMBER(FIND("Fish ",C688)),ISNUMBER(FIND("aquatic",C688)),ISNUMBER(FIND("daphnids",C688)),ISNUMBER(FIND("Carcinus maenas",C688)),ISNUMBER(FIND("Daphnia",C688)),ISNUMBER(FIND("Ruditapes philippinarum",C688)),ISNUMBER(FIND("daphnia",C688)),ISNUMBER(FIND("marine",C688)),ISNUMBER(FIND("mussel",C688)),ISNUMBER(FIND("algae",C688)),ISNUMBER(FIND("Donax faba",C688)),ISNUMBER(FIND("estuarine",C688)),ISNUMBER(FIND("snail",C688)),ISNUMBER(FIND("Prorocentrum donghaiense",C688)) )</f>
        <v>0</v>
      </c>
      <c r="AB688" t="b">
        <f>OR(ISNUMBER(FIND(" rat ",C688)),ISNUMBER(FIND(" rats ",C688)),ISNUMBER(FIND(" Rats ",C688)),ISNUMBER(FIND(" Rat ",C688)),ISNUMBER(FIND(" rat.",C688)),ISNUMBER(FIND(" rats.",C688)),ISNUMBER(FIND("mouse",C688)),ISNUMBER(FIND("mice",C688)), ISNUMBER(FIND(" Mice",C688)))</f>
        <v>0</v>
      </c>
      <c r="AC688" t="b">
        <f>OR(ISNUMBER(FIND(" cell ",C688)),ISNUMBER(FIND("fibroblast",C688)),ISNUMBER(FIND("macrophage",C688)),ISNUMBER(FIND("epithelial",C688)),ISNUMBER(FIND("endothelial",C688)),ISNUMBER(FIND("neuron",C688)),ISNUMBER(FIND(" cells ",C688)),ISNUMBER(FIND("RBC",C688)),ISNUMBER(FIND("mitochond",C688)),ISNUMBER(FIND("adipocyte",C688)),ISNUMBER(FIND("osteo",C688)),ISNUMBER(FIND("keratin",C688)),ISNUMBER(FIND(" cell's ",C688)),ISNUMBER(FIND("eukary",C688)),ISNUMBER(FIND("sperm",C688)))</f>
        <v>1</v>
      </c>
      <c r="AD688" t="b">
        <f>OR(ISNUMBER(FIND("human",B688)),ISNUMBER(FIND("workers",B688)),ISNUMBER(FIND("workforces",B688)),ISNUMBER(FIND("occupational",B688)),ISNUMBER(FIND("Case report",B688)),ISNUMBER(FIND("Workplaces",B688)),ISNUMBER(FIND("worker",B688)))</f>
        <v>0</v>
      </c>
      <c r="AE688" t="b">
        <f>OR(ISNUMBER(FIND(" plant ",C688)),ISNUMBER(FIND("Plant ",C688)),ISNUMBER(FIND("tomato",C688)),ISNUMBER(FIND("plants",C688)),ISNUMBER(FIND("Plants",C688)),ISNUMBER(FIND("algae",C688)),ISNUMBER(FIND("lettuce",C688)),ISNUMBER(FIND("green gram sprouts ",C688)),ISNUMBER(FIND("Cucurbita pepo",C688)),ISNUMBER(FIND("bean ",C688)),ISNUMBER(FIND("chloroplast",C688)),ISNUMBER(FIND("chlorophyll",C688)),ISNUMBER(FIND("seedling",C688)),ISNUMBER(FIND("canola",C688)),ISNUMBER(FIND("shoot",C688)),ISNUMBER(FIND("photosynthes",C688)),ISNUMBER(FIND(" leaves ",C688)),,ISNUMBER(FIND("agriculture",C688)),ISNUMBER(FIND(" crops ",C688)))</f>
        <v>0</v>
      </c>
      <c r="AF688" t="b">
        <f>OR(ISNUMBER(FIND("bacteria",C688)),ISNUMBER(FIND("Bacteria",C688)),ISNUMBER(FIND("Bacterium",C688)),ISNUMBER(FIND("bacterium",C688)),ISNUMBER(FIND(" coli ",C688)))</f>
        <v>0</v>
      </c>
      <c r="AG688" t="b">
        <f>OR(ISNUMBER(FIND("fungi",C688)),ISNUMBER(FIND("Fungi",C688)),ISNUMBER(FIND("fungus",C688)),ISNUMBER(FIND("Fungus",C688)),ISNUMBER(FIND("mushroom",C688)),ISNUMBER(FIND("Mushroom",C688)),ISNUMBER(FIND(" mold ",C688)))</f>
        <v>0</v>
      </c>
      <c r="AH688" t="b">
        <f>OR(ISNUMBER(FIND("Pig ",C688)),ISNUMBER(FIND("pig ",C688)),ISNUMBER(FIND("Pigs ",C688)),ISNUMBER(FIND("pigs ",C688)))</f>
        <v>0</v>
      </c>
      <c r="AI688" t="b">
        <f>OR(ISNUMBER(FIND(" C. elegans",C688)),ISNUMBER(FIND("Caenorhabditis elegans",C688)),ISNUMBER(FIND("earthworms",C688)),ISNUMBER(FIND(" Ficopomatus enigmaticus",C688)),ISNUMBER(FIND("larva",C688)),ISNUMBER(FIND("Lumbriculus variegatus",C688)),ISNUMBER(FIND("nematode",C688)))</f>
        <v>0</v>
      </c>
      <c r="AJ688" t="b">
        <f>NOT(OR(AA688,AB688,AC688,AD688,AE688,AF688,AG688,AH688,AI688))</f>
        <v>0</v>
      </c>
      <c r="AL688" t="b">
        <f>OR(AA688,AB688,AD688,AE688,AF688,AG688,AH688,AI688)</f>
        <v>0</v>
      </c>
      <c r="AM688" t="b">
        <f>IF(Table1[[#This Row],[In vivo?]],IF(Table1[[#This Row],[Cell]],FALSE,TRUE),FALSE)</f>
        <v>0</v>
      </c>
      <c r="AN688" t="b">
        <f>AND(AC688,AL688)</f>
        <v>0</v>
      </c>
      <c r="AO688" t="b">
        <f>IF(Table1[[#This Row],[Cell]],IF(Table1[[#This Row],[In vivo?]],FALSE,TRUE),FALSE)</f>
        <v>1</v>
      </c>
      <c r="AP688" t="b">
        <f>NOT(OR(Table1[[#This Row],[In vivo?]],Table1[[#This Row],[Only in Cell]]))</f>
        <v>0</v>
      </c>
      <c r="AQ688" t="str">
        <f>IF(OR(Table1[[#This Row],[Rodents]],Table1[[#This Row],[Human]],Table1[[#This Row],[Pig]]),OR(ISNUMBER(FIND("pulmonary",C688)),ISNUMBER(FIND("lung",C688))),"NA")</f>
        <v>NA</v>
      </c>
      <c r="AR688" t="str">
        <f>IF(OR(Table1[[#This Row],[Rodents]],Table1[[#This Row],[Human]],Table1[[#This Row],[Pig]]),OR(ISNUMBER(FIND("skin",C688)),ISNUMBER(FIND("dermal",C688))),"NA")</f>
        <v>NA</v>
      </c>
      <c r="AS688" t="str">
        <f>IF(OR(Table1[[#This Row],[Rodents]],Table1[[#This Row],[Human]],Table1[[#This Row],[Pig]]),OR(ISNUMBER(FIND("liver",C688)),ISNUMBER(FIND("hepat",C688))),"NA")</f>
        <v>NA</v>
      </c>
      <c r="AT688" t="str">
        <f>IF(OR(Table1[[#This Row],[Rodents]],Table1[[#This Row],[Human]],Table1[[#This Row],[Pig]]),OR(ISNUMBER(FIND("kidney",C688)),ISNUMBER(FIND("neph",C688))),"NA")</f>
        <v>NA</v>
      </c>
      <c r="AU688" t="str">
        <f>IF(OR(Table1[[#This Row],[Rodents]],Table1[[#This Row],[Human]],Table1[[#This Row],[Pig]]),OR(ISNUMBER(FIND("brain",C688)),ISNUMBER(FIND("neur",C688)),ISNUMBER(FIND("nerv",C688))),"NA")</f>
        <v>NA</v>
      </c>
      <c r="AV688" t="str">
        <f>IF(OR(Table1[[#This Row],[Rodents]],Table1[[#This Row],[Human]],Table1[[#This Row],[Pig]]),OR(ISNUMBER(FIND("heart",C688)),ISNUMBER(FIND("cardi",C688))),"NA")</f>
        <v>NA</v>
      </c>
      <c r="AW688" t="str">
        <f>IF(OR(Table1[[#This Row],[Rodents]],Table1[[#This Row],[Human]],Table1[[#This Row],[Pig]]),OR(ISNUMBER(FIND("gastro",C688)),ISNUMBER(FIND("intesti",C688)),ISNUMBER(FIND("stomach",C688))),"NA")</f>
        <v>NA</v>
      </c>
      <c r="AX688" t="str">
        <f>IF(OR(Table1[[#This Row],[Rodents]],Table1[[#This Row],[Human]],Table1[[#This Row],[Pig]]),NOT(OR(AQ688,AR688,AS688,AT688,AU688,AV688,AW688)),"NA")</f>
        <v>NA</v>
      </c>
      <c r="AY688" t="b">
        <f>OR(ISNUMBER(FIND("SWCNT",C688)),ISNUMBER(FIND("SWNT",C688)),ISNUMBER(FIND("single-wall",C688)),ISNUMBER(FIND("single wall",C688)),ISNUMBER(FIND("Single wall",C688)),ISNUMBER(FIND("Single-wall",C688)),ISNUMBER(FIND("SWCNT",B688)),ISNUMBER(FIND("SWNT",B688)),ISNUMBER(FIND("single-wall",B688)),ISNUMBER(FIND("single wall",B688)),ISNUMBER(FIND("Single-wall",B688)),ISNUMBER(FIND("Single wall",B688)))</f>
        <v>0</v>
      </c>
      <c r="AZ688" t="b">
        <f>OR(ISNUMBER(FIND("MWCNT",C688)),ISNUMBER(FIND("MWNT",C688)),ISNUMBER(FIND("multi-wall",C688)),ISNUMBER(FIND("multi wall",C688)),ISNUMBER(FIND("multiwall",C688)),ISNUMBER(FIND("Multi-wall",C688)),ISNUMBER(FIND("Multi wall",C688)),ISNUMBER(FIND("Multiwall",C688)),ISNUMBER(FIND("MWCNT",B688)),ISNUMBER(FIND("MWNT",B688)),ISNUMBER(FIND("multi-wall",B688)),ISNUMBER(FIND("multi wall",B688)),ISNUMBER(FIND("multiwall",B688)),ISNUMBER(FIND("Multi-wall",B688)),ISNUMBER(FIND("Multi wall",B688)),ISNUMBER(FIND("Multiwall",B688)),ISNUMBER(FIND("Double-wall",B688)),ISNUMBER(FIND("Double wall",B688)),ISNUMBER(FIND("Doublewall",B688)),ISNUMBER(FIND("double-wall",B688)),ISNUMBER(FIND("double wall",B688)),ISNUMBER(FIND("doublewall",B688)))</f>
        <v>0</v>
      </c>
      <c r="BA688" t="b">
        <f>AND(Table1[[#This Row],[SWCNT]],Table1[[#This Row],[MWCNT]])</f>
        <v>0</v>
      </c>
      <c r="BB688" t="b">
        <f>IF(Table1[[#This Row],[SWCNT]]=TRUE,FALSE,IF(Table1[[#This Row],[MWCNT]]=TRUE,FALSE,TRUE))</f>
        <v>1</v>
      </c>
      <c r="BC688" s="18"/>
    </row>
    <row r="689" spans="1:55" ht="166.5">
      <c r="A689" t="s">
        <v>1898</v>
      </c>
      <c r="B689" s="2" t="s">
        <v>1900</v>
      </c>
      <c r="C689" s="16" t="s">
        <v>1902</v>
      </c>
      <c r="D689" s="17" t="s">
        <v>653</v>
      </c>
      <c r="E689" s="2">
        <v>2018</v>
      </c>
      <c r="F689" t="b">
        <f>OR(ISNUMBER(FIND("cytotoxic",C689)),ISNUMBER(FIND("Cytotoxic",C689)),ISNUMBER(FIND("cellular toxicity",C689)),ISNUMBER(FIND("cell death",C689)),ISNUMBER(FIND("viable",C689)),ISNUMBER(FIND("phytotoxic",C689)),ISNUMBER(FIND("acute toxicity",C689)),ISNUMBER(FIND("MTT",C689)),ISNUMBER(FIND("survival",C689)),ISNUMBER(FIND("prolifer",C689)),ISNUMBER(FIND("apoptosis",C689)),ISNUMBER(FIND("neurotoxic",C689)),ISNUMBER(FIND("  lysis ",C689)),ISNUMBER(FIND("necrosis",C689)),ISNUMBER(FIND("cellular death",C689))*3,ISNUMBER(FIND("LDH",C689)),ISNUMBER(FIND("Acute toxicity",C689)))</f>
        <v>1</v>
      </c>
      <c r="G689" t="b">
        <f>OR(ISNUMBER(FIND("genotoxic",C689)),ISNUMBER(FIND("genotoxicity",C689)),ISNUMBER(FIND("DNA damage",C689)),ISNUMBER(FIND("DNA",C689)),ISNUMBER(FIND("RNA",C689)),ISNUMBER(FIND("mesothelioma",C689)),ISNUMBER(FIND("carcino",C689)),ISNUMBER(FIND("mutagen",C689)),ISNUMBER(FIND("genetic",C689)))</f>
        <v>0</v>
      </c>
      <c r="H689" t="b">
        <f>OR(ISNUMBER(FIND("inflammatory",C689)),ISNUMBER(FIND("inflamm",C689)))</f>
        <v>0</v>
      </c>
      <c r="I689" t="b">
        <f>OR(ISNUMBER(FIND("immune",C689)),ISNUMBER(FIND("immunological",C689)),ISNUMBER(FIND("interleuk",C689)),ISNUMBER(FIND("platelet activation",C689)),ISNUMBER(FIND("monocyte",C689)),ISNUMBER(FIND("leukocyte",C689)),ISNUMBER(FIND("cytokine",C689)),ISNUMBER(FIND("CD4",C689)),ISNUMBER(FIND("CD8",C689)),ISNUMBER(FIND("T-cell",C689)))</f>
        <v>0</v>
      </c>
      <c r="J689" t="b">
        <f>OR(ISNUMBER(FIND("reactive oxygen",C689)),ISNUMBER(FIND("ROS",C689)),ISNUMBER(FIND("free radical",C689)),ISNUMBER(FIND("oxidative stress",C689)),ISNUMBER(FIND("peroxid",C689)),ISNUMBER(FIND("oxidative",C689)),ISNUMBER(FIND("antioxid",C689)))</f>
        <v>0</v>
      </c>
      <c r="K689" t="b">
        <f>OR(ISNUMBER(FIND("autophag",C689)))</f>
        <v>0</v>
      </c>
      <c r="L689" t="b">
        <f>OR(ISNUMBER(FIND("morpholog",C689)))</f>
        <v>0</v>
      </c>
      <c r="M689" t="b">
        <f>OR(ISNUMBER(FIND("fibrosis",C689)),ISNUMBER(FIND("Fibrosis",C689)),ISNUMBER(FIND("fibrot",C689)))</f>
        <v>0</v>
      </c>
      <c r="N689" t="b">
        <f>OR(ISNUMBER(FIND("offspring",C689)),ISNUMBER(FIND("Parental",C689)),ISNUMBER(FIND("parental",C689)),ISNUMBER(FIND("germline",C689)),ISNUMBER(FIND("reproduc",C689)),ISNUMBER(FIND("embryo",C689)))</f>
        <v>0</v>
      </c>
      <c r="O689" t="b">
        <f>OR(ISNUMBER(FIND("metabol",C689)),ISNUMBER(FIND("Metabol",C689)),ISNUMBER(FIND("digest",C689)),ISNUMBER(FIND("mitochon",C689)))</f>
        <v>0</v>
      </c>
      <c r="P689" t="b">
        <f>OR(ISNUMBER(FIND("ecotox",C689)),ISNUMBER(FIND("Ecotox",B689)),ISNUMBER(FIND("ecotox",B689)),ISNUMBER(FIND("Ecotox",C689)))</f>
        <v>0</v>
      </c>
      <c r="Q689" t="b">
        <f>OR(ISNUMBER(FIND("Bioaccum",C689)),ISNUMBER(FIND("bioaccum",C689)),ISNUMBER(FIND("accum",C689)))</f>
        <v>1</v>
      </c>
      <c r="R689" t="b">
        <f>OR(ISNUMBER(FIND("Occupation",C689)),ISNUMBER(FIND("occupation",C689)),ISNUMBER(FIND("worker",C689)),ISNUMBER(FIND("workforce",C689)))</f>
        <v>0</v>
      </c>
      <c r="S689" t="b">
        <f>NOT(OR(F689,G689,H689,I689,J689,K689,L689,M689,N689,O689,P689,Q689,R689))</f>
        <v>0</v>
      </c>
      <c r="U689" t="b">
        <f>OR(Table1[[#This Row],[Inflammation]],Table1[[#This Row],[Immune]])</f>
        <v>0</v>
      </c>
      <c r="V689" t="str">
        <f>IF(OR(Table1[[#This Row],[Rodents]],Table1[[#This Row],[Human]],Table1[[#This Row],[Pig]]),OR(ISNUMBER(FIND("intratrach",C689)),ISNUMBER(FIND("nasal ",C689)),ISNUMBER(FIND("instill",C689))),"NA")</f>
        <v>NA</v>
      </c>
      <c r="W689" t="str">
        <f>IF(OR(Table1[[#This Row],[Rodents]],Table1[[#This Row],[Human]],Table1[[#This Row],[Pig]]),OR(ISNUMBER(FIND("dermal",C689)),ISNUMBER(FIND("skin ",C689))),"NA")</f>
        <v>NA</v>
      </c>
      <c r="X689" t="str">
        <f>IF(OR(Table1[[#This Row],[Rodents]],Table1[[#This Row],[Human]],Table1[[#This Row],[Pig]]),OR(ISNUMBER(FIND("injected",C689)),ISNUMBER(FIND("periton",C689)),ISNUMBER(FIND("intrascrot",C689))),"NA")</f>
        <v>NA</v>
      </c>
      <c r="Y689" t="str">
        <f>IF(OR(Table1[[#This Row],[Rodents]],Table1[[#This Row],[Human]],Table1[[#This Row],[Pig]]),NOT(OR(Table1[[#This Row],[Inhaled/Intratracheal/intranasal]],Table1[[#This Row],[Dermal]],Table1[[#This Row],[Injected]])),"NA")</f>
        <v>NA</v>
      </c>
      <c r="AA689" t="b">
        <f>OR(ISNUMBER(FIND("fish ",C689)),ISNUMBER(FIND("Fish ",C689)),ISNUMBER(FIND("aquatic",C689)),ISNUMBER(FIND("daphnids",C689)),ISNUMBER(FIND("Carcinus maenas",C689)),ISNUMBER(FIND("Daphnia",C689)),ISNUMBER(FIND("Ruditapes philippinarum",C689)),ISNUMBER(FIND("daphnia",C689)),ISNUMBER(FIND("marine",C689)),ISNUMBER(FIND("mussel",C689)),ISNUMBER(FIND("algae",C689)),ISNUMBER(FIND("Donax faba",C689)),ISNUMBER(FIND("estuarine",C689)),ISNUMBER(FIND("snail",C689)),ISNUMBER(FIND("Prorocentrum donghaiense",C689)) )</f>
        <v>0</v>
      </c>
      <c r="AB689" t="b">
        <f>OR(ISNUMBER(FIND(" rat ",C689)),ISNUMBER(FIND(" rats ",C689)),ISNUMBER(FIND(" Rats ",C689)),ISNUMBER(FIND(" Rat ",C689)),ISNUMBER(FIND(" rat.",C689)),ISNUMBER(FIND(" rats.",C689)),ISNUMBER(FIND("mouse",C689)),ISNUMBER(FIND("mice",C689)), ISNUMBER(FIND(" Mice",C689)))</f>
        <v>0</v>
      </c>
      <c r="AC689" t="b">
        <f>OR(ISNUMBER(FIND(" cell ",C689)),ISNUMBER(FIND("fibroblast",C689)),ISNUMBER(FIND("macrophage",C689)),ISNUMBER(FIND("epithelial",C689)),ISNUMBER(FIND("endothelial",C689)),ISNUMBER(FIND("neuron",C689)),ISNUMBER(FIND(" cells ",C689)),ISNUMBER(FIND("RBC",C689)),ISNUMBER(FIND("mitochond",C689)),ISNUMBER(FIND("adipocyte",C689)),ISNUMBER(FIND("osteo",C689)),ISNUMBER(FIND("keratin",C689)),ISNUMBER(FIND(" cell's ",C689)),ISNUMBER(FIND("eukary",C689)),ISNUMBER(FIND("sperm",C689)))</f>
        <v>1</v>
      </c>
      <c r="AD689" t="b">
        <f>OR(ISNUMBER(FIND("human",B689)),ISNUMBER(FIND("workers",B689)),ISNUMBER(FIND("workforces",B689)),ISNUMBER(FIND("occupational",B689)),ISNUMBER(FIND("Case report",B689)),ISNUMBER(FIND("Workplaces",B689)),ISNUMBER(FIND("worker",B689)))</f>
        <v>0</v>
      </c>
      <c r="AE689" t="b">
        <f>OR(ISNUMBER(FIND(" plant ",C689)),ISNUMBER(FIND("Plant ",C689)),ISNUMBER(FIND("tomato",C689)),ISNUMBER(FIND("plants",C689)),ISNUMBER(FIND("Plants",C689)),ISNUMBER(FIND("algae",C689)),ISNUMBER(FIND("lettuce",C689)),ISNUMBER(FIND("green gram sprouts ",C689)),ISNUMBER(FIND("Cucurbita pepo",C689)),ISNUMBER(FIND("bean ",C689)),ISNUMBER(FIND("chloroplast",C689)),ISNUMBER(FIND("chlorophyll",C689)),ISNUMBER(FIND("seedling",C689)),ISNUMBER(FIND("canola",C689)),ISNUMBER(FIND("shoot",C689)),ISNUMBER(FIND("photosynthes",C689)),ISNUMBER(FIND(" leaves ",C689)),,ISNUMBER(FIND("agriculture",C689)),ISNUMBER(FIND(" crops ",C689)))</f>
        <v>0</v>
      </c>
      <c r="AF689" t="b">
        <f>OR(ISNUMBER(FIND("bacteria",C689)),ISNUMBER(FIND("Bacteria",C689)),ISNUMBER(FIND("Bacterium",C689)),ISNUMBER(FIND("bacterium",C689)),ISNUMBER(FIND(" coli ",C689)))</f>
        <v>0</v>
      </c>
      <c r="AG689" t="b">
        <f>OR(ISNUMBER(FIND("fungi",C689)),ISNUMBER(FIND("Fungi",C689)),ISNUMBER(FIND("fungus",C689)),ISNUMBER(FIND("Fungus",C689)),ISNUMBER(FIND("mushroom",C689)),ISNUMBER(FIND("Mushroom",C689)),ISNUMBER(FIND(" mold ",C689)))</f>
        <v>0</v>
      </c>
      <c r="AH689" t="b">
        <f>OR(ISNUMBER(FIND("Pig ",C689)),ISNUMBER(FIND("pig ",C689)),ISNUMBER(FIND("Pigs ",C689)),ISNUMBER(FIND("pigs ",C689)))</f>
        <v>0</v>
      </c>
      <c r="AI689" t="b">
        <f>OR(ISNUMBER(FIND(" C. elegans",C689)),ISNUMBER(FIND("Caenorhabditis elegans",C689)),ISNUMBER(FIND("earthworms",C689)),ISNUMBER(FIND(" Ficopomatus enigmaticus",C689)),ISNUMBER(FIND("larva",C689)),ISNUMBER(FIND("Lumbriculus variegatus",C689)),ISNUMBER(FIND("nematode",C689)))</f>
        <v>0</v>
      </c>
      <c r="AJ689" t="b">
        <f>NOT(OR(AA689,AB689,AC689,AD689,AE689,AF689,AG689,AH689,AI689))</f>
        <v>0</v>
      </c>
      <c r="AL689" t="b">
        <f>OR(AA689,AB689,AD689,AE689,AF689,AG689,AH689,AI689)</f>
        <v>0</v>
      </c>
      <c r="AM689" t="b">
        <f>IF(Table1[[#This Row],[In vivo?]],IF(Table1[[#This Row],[Cell]],FALSE,TRUE),FALSE)</f>
        <v>0</v>
      </c>
      <c r="AN689" t="b">
        <f>AND(AC689,AL689)</f>
        <v>0</v>
      </c>
      <c r="AO689" t="b">
        <f>IF(Table1[[#This Row],[Cell]],IF(Table1[[#This Row],[In vivo?]],FALSE,TRUE),FALSE)</f>
        <v>1</v>
      </c>
      <c r="AP689" t="b">
        <f>NOT(OR(Table1[[#This Row],[In vivo?]],Table1[[#This Row],[Only in Cell]]))</f>
        <v>0</v>
      </c>
      <c r="AQ689" t="str">
        <f>IF(OR(Table1[[#This Row],[Rodents]],Table1[[#This Row],[Human]],Table1[[#This Row],[Pig]]),OR(ISNUMBER(FIND("pulmonary",C689)),ISNUMBER(FIND("lung",C689))),"NA")</f>
        <v>NA</v>
      </c>
      <c r="AR689" t="str">
        <f>IF(OR(Table1[[#This Row],[Rodents]],Table1[[#This Row],[Human]],Table1[[#This Row],[Pig]]),OR(ISNUMBER(FIND("skin",C689)),ISNUMBER(FIND("dermal",C689))),"NA")</f>
        <v>NA</v>
      </c>
      <c r="AS689" t="str">
        <f>IF(OR(Table1[[#This Row],[Rodents]],Table1[[#This Row],[Human]],Table1[[#This Row],[Pig]]),OR(ISNUMBER(FIND("liver",C689)),ISNUMBER(FIND("hepat",C689))),"NA")</f>
        <v>NA</v>
      </c>
      <c r="AT689" t="str">
        <f>IF(OR(Table1[[#This Row],[Rodents]],Table1[[#This Row],[Human]],Table1[[#This Row],[Pig]]),OR(ISNUMBER(FIND("kidney",C689)),ISNUMBER(FIND("neph",C689))),"NA")</f>
        <v>NA</v>
      </c>
      <c r="AU689" t="str">
        <f>IF(OR(Table1[[#This Row],[Rodents]],Table1[[#This Row],[Human]],Table1[[#This Row],[Pig]]),OR(ISNUMBER(FIND("brain",C689)),ISNUMBER(FIND("neur",C689)),ISNUMBER(FIND("nerv",C689))),"NA")</f>
        <v>NA</v>
      </c>
      <c r="AV689" t="str">
        <f>IF(OR(Table1[[#This Row],[Rodents]],Table1[[#This Row],[Human]],Table1[[#This Row],[Pig]]),OR(ISNUMBER(FIND("heart",C689)),ISNUMBER(FIND("cardi",C689))),"NA")</f>
        <v>NA</v>
      </c>
      <c r="AW689" t="str">
        <f>IF(OR(Table1[[#This Row],[Rodents]],Table1[[#This Row],[Human]],Table1[[#This Row],[Pig]]),OR(ISNUMBER(FIND("gastro",C689)),ISNUMBER(FIND("intesti",C689)),ISNUMBER(FIND("stomach",C689))),"NA")</f>
        <v>NA</v>
      </c>
      <c r="AX689" t="str">
        <f>IF(OR(Table1[[#This Row],[Rodents]],Table1[[#This Row],[Human]],Table1[[#This Row],[Pig]]),NOT(OR(AQ689,AR689,AS689,AT689,AU689,AV689,AW689)),"NA")</f>
        <v>NA</v>
      </c>
      <c r="AY689" t="b">
        <f>OR(ISNUMBER(FIND("SWCNT",C689)),ISNUMBER(FIND("SWNT",C689)),ISNUMBER(FIND("single-wall",C689)),ISNUMBER(FIND("single wall",C689)),ISNUMBER(FIND("Single wall",C689)),ISNUMBER(FIND("Single-wall",C689)),ISNUMBER(FIND("SWCNT",B689)),ISNUMBER(FIND("SWNT",B689)),ISNUMBER(FIND("single-wall",B689)),ISNUMBER(FIND("single wall",B689)),ISNUMBER(FIND("Single-wall",B689)),ISNUMBER(FIND("Single wall",B689)))</f>
        <v>0</v>
      </c>
      <c r="AZ689" t="b">
        <f>OR(ISNUMBER(FIND("MWCNT",C689)),ISNUMBER(FIND("MWNT",C689)),ISNUMBER(FIND("multi-wall",C689)),ISNUMBER(FIND("multi wall",C689)),ISNUMBER(FIND("multiwall",C689)),ISNUMBER(FIND("Multi-wall",C689)),ISNUMBER(FIND("Multi wall",C689)),ISNUMBER(FIND("Multiwall",C689)),ISNUMBER(FIND("MWCNT",B689)),ISNUMBER(FIND("MWNT",B689)),ISNUMBER(FIND("multi-wall",B689)),ISNUMBER(FIND("multi wall",B689)),ISNUMBER(FIND("multiwall",B689)),ISNUMBER(FIND("Multi-wall",B689)),ISNUMBER(FIND("Multi wall",B689)),ISNUMBER(FIND("Multiwall",B689)),ISNUMBER(FIND("Double-wall",B689)),ISNUMBER(FIND("Double wall",B689)),ISNUMBER(FIND("Doublewall",B689)),ISNUMBER(FIND("double-wall",B689)),ISNUMBER(FIND("double wall",B689)),ISNUMBER(FIND("doublewall",B689)))</f>
        <v>0</v>
      </c>
      <c r="BA689" t="b">
        <f>AND(Table1[[#This Row],[SWCNT]],Table1[[#This Row],[MWCNT]])</f>
        <v>0</v>
      </c>
      <c r="BB689" t="b">
        <f>IF(Table1[[#This Row],[SWCNT]]=TRUE,FALSE,IF(Table1[[#This Row],[MWCNT]]=TRUE,FALSE,TRUE))</f>
        <v>1</v>
      </c>
      <c r="BC689" s="18"/>
    </row>
    <row r="690" spans="1:55" ht="409.5">
      <c r="A690" t="s">
        <v>1911</v>
      </c>
      <c r="B690" s="2" t="s">
        <v>1912</v>
      </c>
      <c r="C690" s="16" t="s">
        <v>1913</v>
      </c>
      <c r="D690" s="17" t="s">
        <v>1914</v>
      </c>
      <c r="E690" s="2">
        <v>2018</v>
      </c>
      <c r="F690" t="b">
        <f>OR(ISNUMBER(FIND("cytotoxic",C690)),ISNUMBER(FIND("Cytotoxic",C690)),ISNUMBER(FIND("cellular toxicity",C690)),ISNUMBER(FIND("cell death",C690)),ISNUMBER(FIND("viable",C690)),ISNUMBER(FIND("phytotoxic",C690)),ISNUMBER(FIND("acute toxicity",C690)),ISNUMBER(FIND("MTT",C690)),ISNUMBER(FIND("survival",C690)),ISNUMBER(FIND("prolifer",C690)),ISNUMBER(FIND("apoptosis",C690)),ISNUMBER(FIND("neurotoxic",C690)),ISNUMBER(FIND("  lysis ",C690)),ISNUMBER(FIND("necrosis",C690)),ISNUMBER(FIND("cellular death",C690))*3,ISNUMBER(FIND("LDH",C690)),ISNUMBER(FIND("Acute toxicity",C690)))</f>
        <v>1</v>
      </c>
      <c r="G690" t="b">
        <f>OR(ISNUMBER(FIND("genotoxic",C690)),ISNUMBER(FIND("genotoxicity",C690)),ISNUMBER(FIND("DNA damage",C690)),ISNUMBER(FIND("DNA",C690)),ISNUMBER(FIND("RNA",C690)),ISNUMBER(FIND("mesothelioma",C690)),ISNUMBER(FIND("carcino",C690)),ISNUMBER(FIND("mutagen",C690)),ISNUMBER(FIND("genetic",C690)))</f>
        <v>0</v>
      </c>
      <c r="H690" t="b">
        <f>OR(ISNUMBER(FIND("inflammatory",C690)),ISNUMBER(FIND("inflamm",C690)))</f>
        <v>0</v>
      </c>
      <c r="I690" t="b">
        <f>OR(ISNUMBER(FIND("immune",C690)),ISNUMBER(FIND("immunological",C690)),ISNUMBER(FIND("interleuk",C690)),ISNUMBER(FIND("platelet activation",C690)),ISNUMBER(FIND("monocyte",C690)),ISNUMBER(FIND("leukocyte",C690)),ISNUMBER(FIND("cytokine",C690)),ISNUMBER(FIND("CD4",C690)),ISNUMBER(FIND("CD8",C690)),ISNUMBER(FIND("T-cell",C690)))</f>
        <v>0</v>
      </c>
      <c r="J690" t="b">
        <f>OR(ISNUMBER(FIND("reactive oxygen",C690)),ISNUMBER(FIND("ROS",C690)),ISNUMBER(FIND("free radical",C690)),ISNUMBER(FIND("oxidative stress",C690)),ISNUMBER(FIND("peroxid",C690)),ISNUMBER(FIND("oxidative",C690)),ISNUMBER(FIND("antioxid",C690)))</f>
        <v>0</v>
      </c>
      <c r="K690" t="b">
        <f>OR(ISNUMBER(FIND("autophag",C690)))</f>
        <v>0</v>
      </c>
      <c r="L690" t="b">
        <f>OR(ISNUMBER(FIND("morpholog",C690)))</f>
        <v>0</v>
      </c>
      <c r="M690" t="b">
        <f>OR(ISNUMBER(FIND("fibrosis",C690)),ISNUMBER(FIND("Fibrosis",C690)),ISNUMBER(FIND("fibrot",C690)))</f>
        <v>0</v>
      </c>
      <c r="N690" t="b">
        <f>OR(ISNUMBER(FIND("offspring",C690)),ISNUMBER(FIND("Parental",C690)),ISNUMBER(FIND("parental",C690)),ISNUMBER(FIND("germline",C690)),ISNUMBER(FIND("reproduc",C690)),ISNUMBER(FIND("embryo",C690)))</f>
        <v>0</v>
      </c>
      <c r="O690" t="b">
        <f>OR(ISNUMBER(FIND("metabol",C690)),ISNUMBER(FIND("Metabol",C690)),ISNUMBER(FIND("digest",C690)),ISNUMBER(FIND("mitochon",C690)))</f>
        <v>0</v>
      </c>
      <c r="P690" t="b">
        <f>OR(ISNUMBER(FIND("ecotox",C690)),ISNUMBER(FIND("Ecotox",B690)),ISNUMBER(FIND("ecotox",B690)),ISNUMBER(FIND("Ecotox",C690)))</f>
        <v>0</v>
      </c>
      <c r="Q690" t="b">
        <f>OR(ISNUMBER(FIND("Bioaccum",C690)),ISNUMBER(FIND("bioaccum",C690)),ISNUMBER(FIND("accum",C690)))</f>
        <v>1</v>
      </c>
      <c r="R690" t="b">
        <f>OR(ISNUMBER(FIND("Occupation",C690)),ISNUMBER(FIND("occupation",C690)),ISNUMBER(FIND("worker",C690)),ISNUMBER(FIND("workforce",C690)))</f>
        <v>0</v>
      </c>
      <c r="S690" t="b">
        <f>NOT(OR(F690,G690,H690,I690,J690,K690,L690,M690,N690,O690,P690,Q690,R690))</f>
        <v>0</v>
      </c>
      <c r="U690" t="b">
        <f>OR(Table1[[#This Row],[Inflammation]],Table1[[#This Row],[Immune]])</f>
        <v>0</v>
      </c>
      <c r="V690" t="b">
        <f>IF(OR(Table1[[#This Row],[Rodents]],Table1[[#This Row],[Human]],Table1[[#This Row],[Pig]]),OR(ISNUMBER(FIND("intratrach",C690)),ISNUMBER(FIND("nasal ",C690)),ISNUMBER(FIND("instill",C690))),"NA")</f>
        <v>0</v>
      </c>
      <c r="W690" t="b">
        <f>IF(OR(Table1[[#This Row],[Rodents]],Table1[[#This Row],[Human]],Table1[[#This Row],[Pig]]),OR(ISNUMBER(FIND("dermal",C690)),ISNUMBER(FIND("skin ",C690))),"NA")</f>
        <v>0</v>
      </c>
      <c r="X690" t="b">
        <f>IF(OR(Table1[[#This Row],[Rodents]],Table1[[#This Row],[Human]],Table1[[#This Row],[Pig]]),OR(ISNUMBER(FIND("injected",C690)),ISNUMBER(FIND("periton",C690)),ISNUMBER(FIND("intrascrot",C690))),"NA")</f>
        <v>0</v>
      </c>
      <c r="Y690" t="b">
        <f>IF(OR(Table1[[#This Row],[Rodents]],Table1[[#This Row],[Human]],Table1[[#This Row],[Pig]]),NOT(OR(Table1[[#This Row],[Inhaled/Intratracheal/intranasal]],Table1[[#This Row],[Dermal]],Table1[[#This Row],[Injected]])),"NA")</f>
        <v>1</v>
      </c>
      <c r="AA690" t="b">
        <f>OR(ISNUMBER(FIND("fish ",C690)),ISNUMBER(FIND("Fish ",C690)),ISNUMBER(FIND("aquatic",C690)),ISNUMBER(FIND("daphnids",C690)),ISNUMBER(FIND("Carcinus maenas",C690)),ISNUMBER(FIND("Daphnia",C690)),ISNUMBER(FIND("Ruditapes philippinarum",C690)),ISNUMBER(FIND("daphnia",C690)),ISNUMBER(FIND("marine",C690)),ISNUMBER(FIND("mussel",C690)),ISNUMBER(FIND("algae",C690)),ISNUMBER(FIND("Donax faba",C690)),ISNUMBER(FIND("estuarine",C690)),ISNUMBER(FIND("snail",C690)),ISNUMBER(FIND("Prorocentrum donghaiense",C690)) )</f>
        <v>0</v>
      </c>
      <c r="AB690" t="b">
        <f>OR(ISNUMBER(FIND(" rat ",C690)),ISNUMBER(FIND(" rats ",C690)),ISNUMBER(FIND(" Rats ",C690)),ISNUMBER(FIND(" Rat ",C690)),ISNUMBER(FIND(" rat.",C690)),ISNUMBER(FIND(" rats.",C690)),ISNUMBER(FIND("mouse",C690)),ISNUMBER(FIND("mice",C690)), ISNUMBER(FIND(" Mice",C690)))</f>
        <v>1</v>
      </c>
      <c r="AC690" t="b">
        <f>OR(ISNUMBER(FIND(" cell ",C690)),ISNUMBER(FIND("fibroblast",C690)),ISNUMBER(FIND("macrophage",C690)),ISNUMBER(FIND("epithelial",C690)),ISNUMBER(FIND("endothelial",C690)),ISNUMBER(FIND("neuron",C690)),ISNUMBER(FIND(" cells ",C690)),ISNUMBER(FIND("RBC",C690)),ISNUMBER(FIND("mitochond",C690)),ISNUMBER(FIND("adipocyte",C690)),ISNUMBER(FIND("osteo",C690)),ISNUMBER(FIND("keratin",C690)),ISNUMBER(FIND(" cell's ",C690)),ISNUMBER(FIND("eukary",C690)),ISNUMBER(FIND("sperm",C690)))</f>
        <v>0</v>
      </c>
      <c r="AD690" t="b">
        <f>OR(ISNUMBER(FIND("human",B690)),ISNUMBER(FIND("workers",B690)),ISNUMBER(FIND("workforces",B690)),ISNUMBER(FIND("occupational",B690)),ISNUMBER(FIND("Case report",B690)),ISNUMBER(FIND("Workplaces",B690)),ISNUMBER(FIND("worker",B690)))</f>
        <v>0</v>
      </c>
      <c r="AE690" t="b">
        <f>OR(ISNUMBER(FIND(" plant ",C690)),ISNUMBER(FIND("Plant ",C690)),ISNUMBER(FIND("tomato",C690)),ISNUMBER(FIND("plants",C690)),ISNUMBER(FIND("Plants",C690)),ISNUMBER(FIND("algae",C690)),ISNUMBER(FIND("lettuce",C690)),ISNUMBER(FIND("green gram sprouts ",C690)),ISNUMBER(FIND("Cucurbita pepo",C690)),ISNUMBER(FIND("bean ",C690)),ISNUMBER(FIND("chloroplast",C690)),ISNUMBER(FIND("chlorophyll",C690)),ISNUMBER(FIND("seedling",C690)),ISNUMBER(FIND("canola",C690)),ISNUMBER(FIND("shoot",C690)),ISNUMBER(FIND("photosynthes",C690)),ISNUMBER(FIND(" leaves ",C690)),,ISNUMBER(FIND("agriculture",C690)),ISNUMBER(FIND(" crops ",C690)))</f>
        <v>0</v>
      </c>
      <c r="AF690" t="b">
        <f>OR(ISNUMBER(FIND("bacteria",C690)),ISNUMBER(FIND("Bacteria",C690)),ISNUMBER(FIND("Bacterium",C690)),ISNUMBER(FIND("bacterium",C690)),ISNUMBER(FIND(" coli ",C690)))</f>
        <v>0</v>
      </c>
      <c r="AG690" t="b">
        <f>OR(ISNUMBER(FIND("fungi",C690)),ISNUMBER(FIND("Fungi",C690)),ISNUMBER(FIND("fungus",C690)),ISNUMBER(FIND("Fungus",C690)),ISNUMBER(FIND("mushroom",C690)),ISNUMBER(FIND("Mushroom",C690)),ISNUMBER(FIND(" mold ",C690)))</f>
        <v>0</v>
      </c>
      <c r="AH690" t="b">
        <f>OR(ISNUMBER(FIND("Pig ",C690)),ISNUMBER(FIND("pig ",C690)),ISNUMBER(FIND("Pigs ",C690)),ISNUMBER(FIND("pigs ",C690)))</f>
        <v>0</v>
      </c>
      <c r="AI690" t="b">
        <f>OR(ISNUMBER(FIND(" C. elegans",C690)),ISNUMBER(FIND("Caenorhabditis elegans",C690)),ISNUMBER(FIND("earthworms",C690)),ISNUMBER(FIND(" Ficopomatus enigmaticus",C690)),ISNUMBER(FIND("larva",C690)),ISNUMBER(FIND("Lumbriculus variegatus",C690)),ISNUMBER(FIND("nematode",C690)))</f>
        <v>0</v>
      </c>
      <c r="AJ690" t="b">
        <f>NOT(OR(AA690,AB690,AC690,AD690,AE690,AF690,AG690,AH690,AI690))</f>
        <v>0</v>
      </c>
      <c r="AL690" t="b">
        <f>OR(AA690,AB690,AD690,AE690,AF690,AG690,AH690,AI690)</f>
        <v>1</v>
      </c>
      <c r="AM690" t="b">
        <f>IF(Table1[[#This Row],[In vivo?]],IF(Table1[[#This Row],[Cell]],FALSE,TRUE),FALSE)</f>
        <v>1</v>
      </c>
      <c r="AN690" t="b">
        <f>AND(AC690,AL690)</f>
        <v>0</v>
      </c>
      <c r="AO690" t="b">
        <f>IF(Table1[[#This Row],[Cell]],IF(Table1[[#This Row],[In vivo?]],FALSE,TRUE),FALSE)</f>
        <v>0</v>
      </c>
      <c r="AP690" t="b">
        <f>NOT(OR(Table1[[#This Row],[In vivo?]],Table1[[#This Row],[Only in Cell]]))</f>
        <v>0</v>
      </c>
      <c r="AQ690" t="b">
        <f>IF(OR(Table1[[#This Row],[Rodents]],Table1[[#This Row],[Human]],Table1[[#This Row],[Pig]]),OR(ISNUMBER(FIND("pulmonary",C690)),ISNUMBER(FIND("lung",C690))),"NA")</f>
        <v>0</v>
      </c>
      <c r="AR690" t="b">
        <f>IF(OR(Table1[[#This Row],[Rodents]],Table1[[#This Row],[Human]],Table1[[#This Row],[Pig]]),OR(ISNUMBER(FIND("skin",C690)),ISNUMBER(FIND("dermal",C690))),"NA")</f>
        <v>0</v>
      </c>
      <c r="AS690" t="b">
        <f>IF(OR(Table1[[#This Row],[Rodents]],Table1[[#This Row],[Human]],Table1[[#This Row],[Pig]]),OR(ISNUMBER(FIND("liver",C690)),ISNUMBER(FIND("hepat",C690))),"NA")</f>
        <v>1</v>
      </c>
      <c r="AT690" t="b">
        <f>IF(OR(Table1[[#This Row],[Rodents]],Table1[[#This Row],[Human]],Table1[[#This Row],[Pig]]),OR(ISNUMBER(FIND("kidney",C690)),ISNUMBER(FIND("neph",C690))),"NA")</f>
        <v>0</v>
      </c>
      <c r="AU690" t="b">
        <f>IF(OR(Table1[[#This Row],[Rodents]],Table1[[#This Row],[Human]],Table1[[#This Row],[Pig]]),OR(ISNUMBER(FIND("brain",C690)),ISNUMBER(FIND("neur",C690)),ISNUMBER(FIND("nerv",C690))),"NA")</f>
        <v>0</v>
      </c>
      <c r="AV690" t="b">
        <f>IF(OR(Table1[[#This Row],[Rodents]],Table1[[#This Row],[Human]],Table1[[#This Row],[Pig]]),OR(ISNUMBER(FIND("heart",C690)),ISNUMBER(FIND("cardi",C690))),"NA")</f>
        <v>0</v>
      </c>
      <c r="AW690" t="b">
        <f>IF(OR(Table1[[#This Row],[Rodents]],Table1[[#This Row],[Human]],Table1[[#This Row],[Pig]]),OR(ISNUMBER(FIND("gastro",C690)),ISNUMBER(FIND("intesti",C690)),ISNUMBER(FIND("stomach",C690))),"NA")</f>
        <v>0</v>
      </c>
      <c r="AX690" t="b">
        <f>IF(OR(Table1[[#This Row],[Rodents]],Table1[[#This Row],[Human]],Table1[[#This Row],[Pig]]),NOT(OR(AQ690,AR690,AS690,AT690,AU690,AV690,AW690)),"NA")</f>
        <v>0</v>
      </c>
      <c r="AY690" t="b">
        <f>OR(ISNUMBER(FIND("SWCNT",C690)),ISNUMBER(FIND("SWNT",C690)),ISNUMBER(FIND("single-wall",C690)),ISNUMBER(FIND("single wall",C690)),ISNUMBER(FIND("Single wall",C690)),ISNUMBER(FIND("Single-wall",C690)),ISNUMBER(FIND("SWCNT",B690)),ISNUMBER(FIND("SWNT",B690)),ISNUMBER(FIND("single-wall",B690)),ISNUMBER(FIND("single wall",B690)),ISNUMBER(FIND("Single-wall",B690)),ISNUMBER(FIND("Single wall",B690)))</f>
        <v>0</v>
      </c>
      <c r="AZ690" t="b">
        <f>OR(ISNUMBER(FIND("MWCNT",C690)),ISNUMBER(FIND("MWNT",C690)),ISNUMBER(FIND("multi-wall",C690)),ISNUMBER(FIND("multi wall",C690)),ISNUMBER(FIND("multiwall",C690)),ISNUMBER(FIND("Multi-wall",C690)),ISNUMBER(FIND("Multi wall",C690)),ISNUMBER(FIND("Multiwall",C690)),ISNUMBER(FIND("MWCNT",B690)),ISNUMBER(FIND("MWNT",B690)),ISNUMBER(FIND("multi-wall",B690)),ISNUMBER(FIND("multi wall",B690)),ISNUMBER(FIND("multiwall",B690)),ISNUMBER(FIND("Multi-wall",B690)),ISNUMBER(FIND("Multi wall",B690)),ISNUMBER(FIND("Multiwall",B690)),ISNUMBER(FIND("Double-wall",B690)),ISNUMBER(FIND("Double wall",B690)),ISNUMBER(FIND("Doublewall",B690)),ISNUMBER(FIND("double-wall",B690)),ISNUMBER(FIND("double wall",B690)),ISNUMBER(FIND("doublewall",B690)))</f>
        <v>0</v>
      </c>
      <c r="BA690" t="b">
        <f>AND(Table1[[#This Row],[SWCNT]],Table1[[#This Row],[MWCNT]])</f>
        <v>0</v>
      </c>
      <c r="BB690" t="b">
        <f>IF(Table1[[#This Row],[SWCNT]]=TRUE,FALSE,IF(Table1[[#This Row],[MWCNT]]=TRUE,FALSE,TRUE))</f>
        <v>1</v>
      </c>
      <c r="BC690" s="18"/>
    </row>
    <row r="691" spans="1:55" ht="185">
      <c r="A691" t="s">
        <v>1918</v>
      </c>
      <c r="B691" s="2" t="s">
        <v>1919</v>
      </c>
      <c r="C691" s="16" t="s">
        <v>1920</v>
      </c>
      <c r="D691" s="17" t="s">
        <v>120</v>
      </c>
      <c r="E691" s="2">
        <v>2018</v>
      </c>
      <c r="F691" t="b">
        <f>OR(ISNUMBER(FIND("cytotoxic",C691)),ISNUMBER(FIND("Cytotoxic",C691)),ISNUMBER(FIND("cellular toxicity",C691)),ISNUMBER(FIND("cell death",C691)),ISNUMBER(FIND("viable",C691)),ISNUMBER(FIND("phytotoxic",C691)),ISNUMBER(FIND("acute toxicity",C691)),ISNUMBER(FIND("MTT",C691)),ISNUMBER(FIND("survival",C691)),ISNUMBER(FIND("prolifer",C691)),ISNUMBER(FIND("apoptosis",C691)),ISNUMBER(FIND("neurotoxic",C691)),ISNUMBER(FIND("  lysis ",C691)),ISNUMBER(FIND("necrosis",C691)),ISNUMBER(FIND("cellular death",C691))*3,ISNUMBER(FIND("LDH",C691)),ISNUMBER(FIND("Acute toxicity",C691)))</f>
        <v>1</v>
      </c>
      <c r="G691" t="b">
        <f>OR(ISNUMBER(FIND("genotoxic",C691)),ISNUMBER(FIND("genotoxicity",C691)),ISNUMBER(FIND("DNA damage",C691)),ISNUMBER(FIND("DNA",C691)),ISNUMBER(FIND("RNA",C691)),ISNUMBER(FIND("mesothelioma",C691)),ISNUMBER(FIND("carcino",C691)),ISNUMBER(FIND("mutagen",C691)),ISNUMBER(FIND("genetic",C691)))</f>
        <v>1</v>
      </c>
      <c r="H691" t="b">
        <f>OR(ISNUMBER(FIND("inflammatory",C691)),ISNUMBER(FIND("inflamm",C691)))</f>
        <v>0</v>
      </c>
      <c r="I691" t="b">
        <f>OR(ISNUMBER(FIND("immune",C691)),ISNUMBER(FIND("immunological",C691)),ISNUMBER(FIND("interleuk",C691)),ISNUMBER(FIND("platelet activation",C691)),ISNUMBER(FIND("monocyte",C691)),ISNUMBER(FIND("leukocyte",C691)),ISNUMBER(FIND("cytokine",C691)),ISNUMBER(FIND("CD4",C691)),ISNUMBER(FIND("CD8",C691)),ISNUMBER(FIND("T-cell",C691)))</f>
        <v>0</v>
      </c>
      <c r="J691" t="b">
        <f>OR(ISNUMBER(FIND("reactive oxygen",C691)),ISNUMBER(FIND("ROS",C691)),ISNUMBER(FIND("free radical",C691)),ISNUMBER(FIND("oxidative stress",C691)),ISNUMBER(FIND("peroxid",C691)),ISNUMBER(FIND("oxidative",C691)),ISNUMBER(FIND("antioxid",C691)))</f>
        <v>0</v>
      </c>
      <c r="K691" t="b">
        <f>OR(ISNUMBER(FIND("autophag",C691)))</f>
        <v>0</v>
      </c>
      <c r="L691" t="b">
        <f>OR(ISNUMBER(FIND("morpholog",C691)))</f>
        <v>0</v>
      </c>
      <c r="M691" t="b">
        <f>OR(ISNUMBER(FIND("fibrosis",C691)),ISNUMBER(FIND("Fibrosis",C691)),ISNUMBER(FIND("fibrot",C691)))</f>
        <v>0</v>
      </c>
      <c r="N691" t="b">
        <f>OR(ISNUMBER(FIND("offspring",C691)),ISNUMBER(FIND("Parental",C691)),ISNUMBER(FIND("parental",C691)),ISNUMBER(FIND("germline",C691)),ISNUMBER(FIND("reproduc",C691)),ISNUMBER(FIND("embryo",C691)))</f>
        <v>0</v>
      </c>
      <c r="O691" t="b">
        <f>OR(ISNUMBER(FIND("metabol",C691)),ISNUMBER(FIND("Metabol",C691)),ISNUMBER(FIND("digest",C691)),ISNUMBER(FIND("mitochon",C691)))</f>
        <v>0</v>
      </c>
      <c r="P691" t="b">
        <f>OR(ISNUMBER(FIND("ecotox",C691)),ISNUMBER(FIND("Ecotox",B691)),ISNUMBER(FIND("ecotox",B691)),ISNUMBER(FIND("Ecotox",C691)))</f>
        <v>0</v>
      </c>
      <c r="Q691" t="b">
        <f>OR(ISNUMBER(FIND("Bioaccum",C691)),ISNUMBER(FIND("bioaccum",C691)),ISNUMBER(FIND("accum",C691)))</f>
        <v>0</v>
      </c>
      <c r="R691" t="b">
        <f>OR(ISNUMBER(FIND("Occupation",C691)),ISNUMBER(FIND("occupation",C691)),ISNUMBER(FIND("worker",C691)),ISNUMBER(FIND("workforce",C691)))</f>
        <v>0</v>
      </c>
      <c r="S691" t="b">
        <f>NOT(OR(F691,G691,H691,I691,J691,K691,L691,M691,N691,O691,P691,Q691,R691))</f>
        <v>0</v>
      </c>
      <c r="U691" t="b">
        <f>OR(Table1[[#This Row],[Inflammation]],Table1[[#This Row],[Immune]])</f>
        <v>0</v>
      </c>
      <c r="V691" t="str">
        <f>IF(OR(Table1[[#This Row],[Rodents]],Table1[[#This Row],[Human]],Table1[[#This Row],[Pig]]),OR(ISNUMBER(FIND("intratrach",C691)),ISNUMBER(FIND("nasal ",C691)),ISNUMBER(FIND("instill",C691))),"NA")</f>
        <v>NA</v>
      </c>
      <c r="W691" t="str">
        <f>IF(OR(Table1[[#This Row],[Rodents]],Table1[[#This Row],[Human]],Table1[[#This Row],[Pig]]),OR(ISNUMBER(FIND("dermal",C691)),ISNUMBER(FIND("skin ",C691))),"NA")</f>
        <v>NA</v>
      </c>
      <c r="X691" t="str">
        <f>IF(OR(Table1[[#This Row],[Rodents]],Table1[[#This Row],[Human]],Table1[[#This Row],[Pig]]),OR(ISNUMBER(FIND("injected",C691)),ISNUMBER(FIND("periton",C691)),ISNUMBER(FIND("intrascrot",C691))),"NA")</f>
        <v>NA</v>
      </c>
      <c r="Y691" t="str">
        <f>IF(OR(Table1[[#This Row],[Rodents]],Table1[[#This Row],[Human]],Table1[[#This Row],[Pig]]),NOT(OR(Table1[[#This Row],[Inhaled/Intratracheal/intranasal]],Table1[[#This Row],[Dermal]],Table1[[#This Row],[Injected]])),"NA")</f>
        <v>NA</v>
      </c>
      <c r="AA691" t="b">
        <f>OR(ISNUMBER(FIND("fish ",C691)),ISNUMBER(FIND("Fish ",C691)),ISNUMBER(FIND("aquatic",C691)),ISNUMBER(FIND("daphnids",C691)),ISNUMBER(FIND("Carcinus maenas",C691)),ISNUMBER(FIND("Daphnia",C691)),ISNUMBER(FIND("Ruditapes philippinarum",C691)),ISNUMBER(FIND("daphnia",C691)),ISNUMBER(FIND("marine",C691)),ISNUMBER(FIND("mussel",C691)),ISNUMBER(FIND("algae",C691)),ISNUMBER(FIND("Donax faba",C691)),ISNUMBER(FIND("estuarine",C691)),ISNUMBER(FIND("snail",C691)),ISNUMBER(FIND("Prorocentrum donghaiense",C691)) )</f>
        <v>0</v>
      </c>
      <c r="AB691" t="b">
        <f>OR(ISNUMBER(FIND(" rat ",C691)),ISNUMBER(FIND(" rats ",C691)),ISNUMBER(FIND(" Rats ",C691)),ISNUMBER(FIND(" Rat ",C691)),ISNUMBER(FIND(" rat.",C691)),ISNUMBER(FIND(" rats.",C691)),ISNUMBER(FIND("mouse",C691)),ISNUMBER(FIND("mice",C691)), ISNUMBER(FIND(" Mice",C691)))</f>
        <v>0</v>
      </c>
      <c r="AC691" t="b">
        <f>OR(ISNUMBER(FIND(" cell ",C691)),ISNUMBER(FIND("fibroblast",C691)),ISNUMBER(FIND("macrophage",C691)),ISNUMBER(FIND("epithelial",C691)),ISNUMBER(FIND("endothelial",C691)),ISNUMBER(FIND("neuron",C691)),ISNUMBER(FIND(" cells ",C691)),ISNUMBER(FIND("RBC",C691)),ISNUMBER(FIND("mitochond",C691)),ISNUMBER(FIND("adipocyte",C691)),ISNUMBER(FIND("osteo",C691)),ISNUMBER(FIND("keratin",C691)),ISNUMBER(FIND(" cell's ",C691)),ISNUMBER(FIND("eukary",C691)),ISNUMBER(FIND("sperm",C691)))</f>
        <v>1</v>
      </c>
      <c r="AD691" t="b">
        <f>OR(ISNUMBER(FIND("human",B691)),ISNUMBER(FIND("workers",B691)),ISNUMBER(FIND("workforces",B691)),ISNUMBER(FIND("occupational",B691)),ISNUMBER(FIND("Case report",B691)),ISNUMBER(FIND("Workplaces",B691)),ISNUMBER(FIND("worker",B691)))</f>
        <v>0</v>
      </c>
      <c r="AE691" t="b">
        <f>OR(ISNUMBER(FIND(" plant ",C691)),ISNUMBER(FIND("Plant ",C691)),ISNUMBER(FIND("tomato",C691)),ISNUMBER(FIND("plants",C691)),ISNUMBER(FIND("Plants",C691)),ISNUMBER(FIND("algae",C691)),ISNUMBER(FIND("lettuce",C691)),ISNUMBER(FIND("green gram sprouts ",C691)),ISNUMBER(FIND("Cucurbita pepo",C691)),ISNUMBER(FIND("bean ",C691)),ISNUMBER(FIND("chloroplast",C691)),ISNUMBER(FIND("chlorophyll",C691)),ISNUMBER(FIND("seedling",C691)),ISNUMBER(FIND("canola",C691)),ISNUMBER(FIND("shoot",C691)),ISNUMBER(FIND("photosynthes",C691)),ISNUMBER(FIND(" leaves ",C691)),,ISNUMBER(FIND("agriculture",C691)),ISNUMBER(FIND(" crops ",C691)))</f>
        <v>0</v>
      </c>
      <c r="AF691" t="b">
        <f>OR(ISNUMBER(FIND("bacteria",C691)),ISNUMBER(FIND("Bacteria",C691)),ISNUMBER(FIND("Bacterium",C691)),ISNUMBER(FIND("bacterium",C691)),ISNUMBER(FIND(" coli ",C691)))</f>
        <v>0</v>
      </c>
      <c r="AG691" t="b">
        <f>OR(ISNUMBER(FIND("fungi",C691)),ISNUMBER(FIND("Fungi",C691)),ISNUMBER(FIND("fungus",C691)),ISNUMBER(FIND("Fungus",C691)),ISNUMBER(FIND("mushroom",C691)),ISNUMBER(FIND("Mushroom",C691)),ISNUMBER(FIND(" mold ",C691)))</f>
        <v>0</v>
      </c>
      <c r="AH691" t="b">
        <f>OR(ISNUMBER(FIND("Pig ",C691)),ISNUMBER(FIND("pig ",C691)),ISNUMBER(FIND("Pigs ",C691)),ISNUMBER(FIND("pigs ",C691)))</f>
        <v>0</v>
      </c>
      <c r="AI691" t="b">
        <f>OR(ISNUMBER(FIND(" C. elegans",C691)),ISNUMBER(FIND("Caenorhabditis elegans",C691)),ISNUMBER(FIND("earthworms",C691)),ISNUMBER(FIND(" Ficopomatus enigmaticus",C691)),ISNUMBER(FIND("larva",C691)),ISNUMBER(FIND("Lumbriculus variegatus",C691)),ISNUMBER(FIND("nematode",C691)))</f>
        <v>0</v>
      </c>
      <c r="AJ691" t="b">
        <f>NOT(OR(AA691,AB691,AC691,AD691,AE691,AF691,AG691,AH691,AI691))</f>
        <v>0</v>
      </c>
      <c r="AL691" t="b">
        <f>OR(AA691,AB691,AD691,AE691,AF691,AG691,AH691,AI691)</f>
        <v>0</v>
      </c>
      <c r="AM691" t="b">
        <f>IF(Table1[[#This Row],[In vivo?]],IF(Table1[[#This Row],[Cell]],FALSE,TRUE),FALSE)</f>
        <v>0</v>
      </c>
      <c r="AN691" t="b">
        <f>AND(AC691,AL691)</f>
        <v>0</v>
      </c>
      <c r="AO691" t="b">
        <f>IF(Table1[[#This Row],[Cell]],IF(Table1[[#This Row],[In vivo?]],FALSE,TRUE),FALSE)</f>
        <v>1</v>
      </c>
      <c r="AP691" t="b">
        <f>NOT(OR(Table1[[#This Row],[In vivo?]],Table1[[#This Row],[Only in Cell]]))</f>
        <v>0</v>
      </c>
      <c r="AQ691" t="str">
        <f>IF(OR(Table1[[#This Row],[Rodents]],Table1[[#This Row],[Human]],Table1[[#This Row],[Pig]]),OR(ISNUMBER(FIND("pulmonary",C691)),ISNUMBER(FIND("lung",C691))),"NA")</f>
        <v>NA</v>
      </c>
      <c r="AR691" t="str">
        <f>IF(OR(Table1[[#This Row],[Rodents]],Table1[[#This Row],[Human]],Table1[[#This Row],[Pig]]),OR(ISNUMBER(FIND("skin",C691)),ISNUMBER(FIND("dermal",C691))),"NA")</f>
        <v>NA</v>
      </c>
      <c r="AS691" t="str">
        <f>IF(OR(Table1[[#This Row],[Rodents]],Table1[[#This Row],[Human]],Table1[[#This Row],[Pig]]),OR(ISNUMBER(FIND("liver",C691)),ISNUMBER(FIND("hepat",C691))),"NA")</f>
        <v>NA</v>
      </c>
      <c r="AT691" t="str">
        <f>IF(OR(Table1[[#This Row],[Rodents]],Table1[[#This Row],[Human]],Table1[[#This Row],[Pig]]),OR(ISNUMBER(FIND("kidney",C691)),ISNUMBER(FIND("neph",C691))),"NA")</f>
        <v>NA</v>
      </c>
      <c r="AU691" t="str">
        <f>IF(OR(Table1[[#This Row],[Rodents]],Table1[[#This Row],[Human]],Table1[[#This Row],[Pig]]),OR(ISNUMBER(FIND("brain",C691)),ISNUMBER(FIND("neur",C691)),ISNUMBER(FIND("nerv",C691))),"NA")</f>
        <v>NA</v>
      </c>
      <c r="AV691" t="str">
        <f>IF(OR(Table1[[#This Row],[Rodents]],Table1[[#This Row],[Human]],Table1[[#This Row],[Pig]]),OR(ISNUMBER(FIND("heart",C691)),ISNUMBER(FIND("cardi",C691))),"NA")</f>
        <v>NA</v>
      </c>
      <c r="AW691" t="str">
        <f>IF(OR(Table1[[#This Row],[Rodents]],Table1[[#This Row],[Human]],Table1[[#This Row],[Pig]]),OR(ISNUMBER(FIND("gastro",C691)),ISNUMBER(FIND("intesti",C691)),ISNUMBER(FIND("stomach",C691))),"NA")</f>
        <v>NA</v>
      </c>
      <c r="AX691" t="str">
        <f>IF(OR(Table1[[#This Row],[Rodents]],Table1[[#This Row],[Human]],Table1[[#This Row],[Pig]]),NOT(OR(AQ691,AR691,AS691,AT691,AU691,AV691,AW691)),"NA")</f>
        <v>NA</v>
      </c>
      <c r="AY691" t="b">
        <f>OR(ISNUMBER(FIND("SWCNT",C691)),ISNUMBER(FIND("SWNT",C691)),ISNUMBER(FIND("single-wall",C691)),ISNUMBER(FIND("single wall",C691)),ISNUMBER(FIND("Single wall",C691)),ISNUMBER(FIND("Single-wall",C691)),ISNUMBER(FIND("SWCNT",B691)),ISNUMBER(FIND("SWNT",B691)),ISNUMBER(FIND("single-wall",B691)),ISNUMBER(FIND("single wall",B691)),ISNUMBER(FIND("Single-wall",B691)),ISNUMBER(FIND("Single wall",B691)))</f>
        <v>0</v>
      </c>
      <c r="AZ691" t="b">
        <f>OR(ISNUMBER(FIND("MWCNT",C691)),ISNUMBER(FIND("MWNT",C691)),ISNUMBER(FIND("multi-wall",C691)),ISNUMBER(FIND("multi wall",C691)),ISNUMBER(FIND("multiwall",C691)),ISNUMBER(FIND("Multi-wall",C691)),ISNUMBER(FIND("Multi wall",C691)),ISNUMBER(FIND("Multiwall",C691)),ISNUMBER(FIND("MWCNT",B691)),ISNUMBER(FIND("MWNT",B691)),ISNUMBER(FIND("multi-wall",B691)),ISNUMBER(FIND("multi wall",B691)),ISNUMBER(FIND("multiwall",B691)),ISNUMBER(FIND("Multi-wall",B691)),ISNUMBER(FIND("Multi wall",B691)),ISNUMBER(FIND("Multiwall",B691)),ISNUMBER(FIND("Double-wall",B691)),ISNUMBER(FIND("Double wall",B691)),ISNUMBER(FIND("Doublewall",B691)),ISNUMBER(FIND("double-wall",B691)),ISNUMBER(FIND("double wall",B691)),ISNUMBER(FIND("doublewall",B691)))</f>
        <v>0</v>
      </c>
      <c r="BA691" t="b">
        <f>AND(Table1[[#This Row],[SWCNT]],Table1[[#This Row],[MWCNT]])</f>
        <v>0</v>
      </c>
      <c r="BB691" t="b">
        <f>IF(Table1[[#This Row],[SWCNT]]=TRUE,FALSE,IF(Table1[[#This Row],[MWCNT]]=TRUE,FALSE,TRUE))</f>
        <v>1</v>
      </c>
      <c r="BC691" s="18"/>
    </row>
    <row r="692" spans="1:55" ht="148">
      <c r="A692" t="s">
        <v>1932</v>
      </c>
      <c r="B692" s="2" t="s">
        <v>1933</v>
      </c>
      <c r="C692" s="16" t="s">
        <v>1934</v>
      </c>
      <c r="D692" s="17" t="s">
        <v>1935</v>
      </c>
      <c r="E692" s="2">
        <v>2018</v>
      </c>
      <c r="F692" t="b">
        <f>OR(ISNUMBER(FIND("cytotoxic",C692)),ISNUMBER(FIND("Cytotoxic",C692)),ISNUMBER(FIND("cellular toxicity",C692)),ISNUMBER(FIND("cell death",C692)),ISNUMBER(FIND("viable",C692)),ISNUMBER(FIND("phytotoxic",C692)),ISNUMBER(FIND("acute toxicity",C692)),ISNUMBER(FIND("MTT",C692)),ISNUMBER(FIND("survival",C692)),ISNUMBER(FIND("prolifer",C692)),ISNUMBER(FIND("apoptosis",C692)),ISNUMBER(FIND("neurotoxic",C692)),ISNUMBER(FIND("  lysis ",C692)),ISNUMBER(FIND("necrosis",C692)),ISNUMBER(FIND("cellular death",C692))*3,ISNUMBER(FIND("LDH",C692)),ISNUMBER(FIND("Acute toxicity",C692)))</f>
        <v>0</v>
      </c>
      <c r="G692" t="b">
        <f>OR(ISNUMBER(FIND("genotoxic",C692)),ISNUMBER(FIND("genotoxicity",C692)),ISNUMBER(FIND("DNA damage",C692)),ISNUMBER(FIND("DNA",C692)),ISNUMBER(FIND("RNA",C692)),ISNUMBER(FIND("mesothelioma",C692)),ISNUMBER(FIND("carcino",C692)),ISNUMBER(FIND("mutagen",C692)),ISNUMBER(FIND("genetic",C692)))</f>
        <v>1</v>
      </c>
      <c r="H692" t="b">
        <f>OR(ISNUMBER(FIND("inflammatory",C692)),ISNUMBER(FIND("inflamm",C692)))</f>
        <v>0</v>
      </c>
      <c r="I692" t="b">
        <f>OR(ISNUMBER(FIND("immune",C692)),ISNUMBER(FIND("immunological",C692)),ISNUMBER(FIND("interleuk",C692)),ISNUMBER(FIND("platelet activation",C692)),ISNUMBER(FIND("monocyte",C692)),ISNUMBER(FIND("leukocyte",C692)),ISNUMBER(FIND("cytokine",C692)),ISNUMBER(FIND("CD4",C692)),ISNUMBER(FIND("CD8",C692)),ISNUMBER(FIND("T-cell",C692)))</f>
        <v>0</v>
      </c>
      <c r="J692" t="b">
        <f>OR(ISNUMBER(FIND("reactive oxygen",C692)),ISNUMBER(FIND("ROS",C692)),ISNUMBER(FIND("free radical",C692)),ISNUMBER(FIND("oxidative stress",C692)),ISNUMBER(FIND("peroxid",C692)),ISNUMBER(FIND("oxidative",C692)),ISNUMBER(FIND("antioxid",C692)))</f>
        <v>0</v>
      </c>
      <c r="K692" t="b">
        <f>OR(ISNUMBER(FIND("autophag",C692)))</f>
        <v>0</v>
      </c>
      <c r="L692" t="b">
        <f>OR(ISNUMBER(FIND("morpholog",C692)))</f>
        <v>0</v>
      </c>
      <c r="M692" t="b">
        <f>OR(ISNUMBER(FIND("fibrosis",C692)),ISNUMBER(FIND("Fibrosis",C692)),ISNUMBER(FIND("fibrot",C692)))</f>
        <v>0</v>
      </c>
      <c r="N692" t="b">
        <f>OR(ISNUMBER(FIND("offspring",C692)),ISNUMBER(FIND("Parental",C692)),ISNUMBER(FIND("parental",C692)),ISNUMBER(FIND("germline",C692)),ISNUMBER(FIND("reproduc",C692)),ISNUMBER(FIND("embryo",C692)))</f>
        <v>0</v>
      </c>
      <c r="O692" t="b">
        <f>OR(ISNUMBER(FIND("metabol",C692)),ISNUMBER(FIND("Metabol",C692)),ISNUMBER(FIND("digest",C692)),ISNUMBER(FIND("mitochon",C692)))</f>
        <v>1</v>
      </c>
      <c r="P692" t="b">
        <f>OR(ISNUMBER(FIND("ecotox",C692)),ISNUMBER(FIND("Ecotox",B692)),ISNUMBER(FIND("ecotox",B692)),ISNUMBER(FIND("Ecotox",C692)))</f>
        <v>0</v>
      </c>
      <c r="Q692" t="b">
        <f>OR(ISNUMBER(FIND("Bioaccum",C692)),ISNUMBER(FIND("bioaccum",C692)),ISNUMBER(FIND("accum",C692)))</f>
        <v>0</v>
      </c>
      <c r="R692" t="b">
        <f>OR(ISNUMBER(FIND("Occupation",C692)),ISNUMBER(FIND("occupation",C692)),ISNUMBER(FIND("worker",C692)),ISNUMBER(FIND("workforce",C692)))</f>
        <v>0</v>
      </c>
      <c r="S692" t="b">
        <f>NOT(OR(F692,G692,H692,I692,J692,K692,L692,M692,N692,O692,P692,Q692,R692))</f>
        <v>0</v>
      </c>
      <c r="U692" t="b">
        <f>OR(Table1[[#This Row],[Inflammation]],Table1[[#This Row],[Immune]])</f>
        <v>0</v>
      </c>
      <c r="V692" t="str">
        <f>IF(OR(Table1[[#This Row],[Rodents]],Table1[[#This Row],[Human]],Table1[[#This Row],[Pig]]),OR(ISNUMBER(FIND("intratrach",C692)),ISNUMBER(FIND("nasal ",C692)),ISNUMBER(FIND("instill",C692))),"NA")</f>
        <v>NA</v>
      </c>
      <c r="W692" t="str">
        <f>IF(OR(Table1[[#This Row],[Rodents]],Table1[[#This Row],[Human]],Table1[[#This Row],[Pig]]),OR(ISNUMBER(FIND("dermal",C692)),ISNUMBER(FIND("skin ",C692))),"NA")</f>
        <v>NA</v>
      </c>
      <c r="X692" t="str">
        <f>IF(OR(Table1[[#This Row],[Rodents]],Table1[[#This Row],[Human]],Table1[[#This Row],[Pig]]),OR(ISNUMBER(FIND("injected",C692)),ISNUMBER(FIND("periton",C692)),ISNUMBER(FIND("intrascrot",C692))),"NA")</f>
        <v>NA</v>
      </c>
      <c r="Y692" t="str">
        <f>IF(OR(Table1[[#This Row],[Rodents]],Table1[[#This Row],[Human]],Table1[[#This Row],[Pig]]),NOT(OR(Table1[[#This Row],[Inhaled/Intratracheal/intranasal]],Table1[[#This Row],[Dermal]],Table1[[#This Row],[Injected]])),"NA")</f>
        <v>NA</v>
      </c>
      <c r="AA692" t="b">
        <f>OR(ISNUMBER(FIND("fish ",C692)),ISNUMBER(FIND("Fish ",C692)),ISNUMBER(FIND("aquatic",C692)),ISNUMBER(FIND("daphnids",C692)),ISNUMBER(FIND("Carcinus maenas",C692)),ISNUMBER(FIND("Daphnia",C692)),ISNUMBER(FIND("Ruditapes philippinarum",C692)),ISNUMBER(FIND("daphnia",C692)),ISNUMBER(FIND("marine",C692)),ISNUMBER(FIND("mussel",C692)),ISNUMBER(FIND("algae",C692)),ISNUMBER(FIND("Donax faba",C692)),ISNUMBER(FIND("estuarine",C692)),ISNUMBER(FIND("snail",C692)),ISNUMBER(FIND("Prorocentrum donghaiense",C692)) )</f>
        <v>0</v>
      </c>
      <c r="AB692" t="b">
        <f>OR(ISNUMBER(FIND(" rat ",C692)),ISNUMBER(FIND(" rats ",C692)),ISNUMBER(FIND(" Rats ",C692)),ISNUMBER(FIND(" Rat ",C692)),ISNUMBER(FIND(" rat.",C692)),ISNUMBER(FIND(" rats.",C692)),ISNUMBER(FIND("mouse",C692)),ISNUMBER(FIND("mice",C692)), ISNUMBER(FIND(" Mice",C692)))</f>
        <v>0</v>
      </c>
      <c r="AC692" t="b">
        <f>OR(ISNUMBER(FIND(" cell ",C692)),ISNUMBER(FIND("fibroblast",C692)),ISNUMBER(FIND("macrophage",C692)),ISNUMBER(FIND("epithelial",C692)),ISNUMBER(FIND("endothelial",C692)),ISNUMBER(FIND("neuron",C692)),ISNUMBER(FIND(" cells ",C692)),ISNUMBER(FIND("RBC",C692)),ISNUMBER(FIND("mitochond",C692)),ISNUMBER(FIND("adipocyte",C692)),ISNUMBER(FIND("osteo",C692)),ISNUMBER(FIND("keratin",C692)),ISNUMBER(FIND(" cell's ",C692)),ISNUMBER(FIND("eukary",C692)),ISNUMBER(FIND("sperm",C692)))</f>
        <v>0</v>
      </c>
      <c r="AD692" t="b">
        <f>OR(ISNUMBER(FIND("human",B692)),ISNUMBER(FIND("workers",B692)),ISNUMBER(FIND("workforces",B692)),ISNUMBER(FIND("occupational",B692)),ISNUMBER(FIND("Case report",B692)),ISNUMBER(FIND("Workplaces",B692)),ISNUMBER(FIND("worker",B692)))</f>
        <v>0</v>
      </c>
      <c r="AE692" t="b">
        <f>OR(ISNUMBER(FIND(" plant ",C692)),ISNUMBER(FIND("Plant ",C692)),ISNUMBER(FIND("tomato",C692)),ISNUMBER(FIND("plants",C692)),ISNUMBER(FIND("Plants",C692)),ISNUMBER(FIND("algae",C692)),ISNUMBER(FIND("lettuce",C692)),ISNUMBER(FIND("green gram sprouts ",C692)),ISNUMBER(FIND("Cucurbita pepo",C692)),ISNUMBER(FIND("bean ",C692)),ISNUMBER(FIND("chloroplast",C692)),ISNUMBER(FIND("chlorophyll",C692)),ISNUMBER(FIND("seedling",C692)),ISNUMBER(FIND("canola",C692)),ISNUMBER(FIND("shoot",C692)),ISNUMBER(FIND("photosynthes",C692)),ISNUMBER(FIND(" leaves ",C692)),,ISNUMBER(FIND("agriculture",C692)),ISNUMBER(FIND(" crops ",C692)))</f>
        <v>0</v>
      </c>
      <c r="AF692" t="b">
        <f>OR(ISNUMBER(FIND("bacteria",C692)),ISNUMBER(FIND("Bacteria",C692)),ISNUMBER(FIND("Bacterium",C692)),ISNUMBER(FIND("bacterium",C692)),ISNUMBER(FIND(" coli ",C692)))</f>
        <v>1</v>
      </c>
      <c r="AG692" t="b">
        <f>OR(ISNUMBER(FIND("fungi",C692)),ISNUMBER(FIND("Fungi",C692)),ISNUMBER(FIND("fungus",C692)),ISNUMBER(FIND("Fungus",C692)),ISNUMBER(FIND("mushroom",C692)),ISNUMBER(FIND("Mushroom",C692)),ISNUMBER(FIND(" mold ",C692)))</f>
        <v>0</v>
      </c>
      <c r="AH692" t="b">
        <f>OR(ISNUMBER(FIND("Pig ",C692)),ISNUMBER(FIND("pig ",C692)),ISNUMBER(FIND("Pigs ",C692)),ISNUMBER(FIND("pigs ",C692)))</f>
        <v>0</v>
      </c>
      <c r="AI692" t="b">
        <f>OR(ISNUMBER(FIND(" C. elegans",C692)),ISNUMBER(FIND("Caenorhabditis elegans",C692)),ISNUMBER(FIND("earthworms",C692)),ISNUMBER(FIND(" Ficopomatus enigmaticus",C692)),ISNUMBER(FIND("larva",C692)),ISNUMBER(FIND("Lumbriculus variegatus",C692)),ISNUMBER(FIND("nematode",C692)))</f>
        <v>0</v>
      </c>
      <c r="AJ692" t="b">
        <f>NOT(OR(AA692,AB692,AC692,AD692,AE692,AF692,AG692,AH692,AI692))</f>
        <v>0</v>
      </c>
      <c r="AL692" t="b">
        <f>OR(AA692,AB692,AD692,AE692,AF692,AG692,AH692,AI692)</f>
        <v>1</v>
      </c>
      <c r="AM692" t="b">
        <f>IF(Table1[[#This Row],[In vivo?]],IF(Table1[[#This Row],[Cell]],FALSE,TRUE),FALSE)</f>
        <v>1</v>
      </c>
      <c r="AN692" t="b">
        <f>AND(AC692,AL692)</f>
        <v>0</v>
      </c>
      <c r="AO692" t="b">
        <f>IF(Table1[[#This Row],[Cell]],IF(Table1[[#This Row],[In vivo?]],FALSE,TRUE),FALSE)</f>
        <v>0</v>
      </c>
      <c r="AP692" t="b">
        <f>NOT(OR(Table1[[#This Row],[In vivo?]],Table1[[#This Row],[Only in Cell]]))</f>
        <v>0</v>
      </c>
      <c r="AQ692" t="str">
        <f>IF(OR(Table1[[#This Row],[Rodents]],Table1[[#This Row],[Human]],Table1[[#This Row],[Pig]]),OR(ISNUMBER(FIND("pulmonary",C692)),ISNUMBER(FIND("lung",C692))),"NA")</f>
        <v>NA</v>
      </c>
      <c r="AR692" t="str">
        <f>IF(OR(Table1[[#This Row],[Rodents]],Table1[[#This Row],[Human]],Table1[[#This Row],[Pig]]),OR(ISNUMBER(FIND("skin",C692)),ISNUMBER(FIND("dermal",C692))),"NA")</f>
        <v>NA</v>
      </c>
      <c r="AS692" t="str">
        <f>IF(OR(Table1[[#This Row],[Rodents]],Table1[[#This Row],[Human]],Table1[[#This Row],[Pig]]),OR(ISNUMBER(FIND("liver",C692)),ISNUMBER(FIND("hepat",C692))),"NA")</f>
        <v>NA</v>
      </c>
      <c r="AT692" t="str">
        <f>IF(OR(Table1[[#This Row],[Rodents]],Table1[[#This Row],[Human]],Table1[[#This Row],[Pig]]),OR(ISNUMBER(FIND("kidney",C692)),ISNUMBER(FIND("neph",C692))),"NA")</f>
        <v>NA</v>
      </c>
      <c r="AU692" t="str">
        <f>IF(OR(Table1[[#This Row],[Rodents]],Table1[[#This Row],[Human]],Table1[[#This Row],[Pig]]),OR(ISNUMBER(FIND("brain",C692)),ISNUMBER(FIND("neur",C692)),ISNUMBER(FIND("nerv",C692))),"NA")</f>
        <v>NA</v>
      </c>
      <c r="AV692" t="str">
        <f>IF(OR(Table1[[#This Row],[Rodents]],Table1[[#This Row],[Human]],Table1[[#This Row],[Pig]]),OR(ISNUMBER(FIND("heart",C692)),ISNUMBER(FIND("cardi",C692))),"NA")</f>
        <v>NA</v>
      </c>
      <c r="AW692" t="str">
        <f>IF(OR(Table1[[#This Row],[Rodents]],Table1[[#This Row],[Human]],Table1[[#This Row],[Pig]]),OR(ISNUMBER(FIND("gastro",C692)),ISNUMBER(FIND("intesti",C692)),ISNUMBER(FIND("stomach",C692))),"NA")</f>
        <v>NA</v>
      </c>
      <c r="AX692" t="str">
        <f>IF(OR(Table1[[#This Row],[Rodents]],Table1[[#This Row],[Human]],Table1[[#This Row],[Pig]]),NOT(OR(AQ692,AR692,AS692,AT692,AU692,AV692,AW692)),"NA")</f>
        <v>NA</v>
      </c>
      <c r="AY692" t="b">
        <f>OR(ISNUMBER(FIND("SWCNT",C692)),ISNUMBER(FIND("SWNT",C692)),ISNUMBER(FIND("single-wall",C692)),ISNUMBER(FIND("single wall",C692)),ISNUMBER(FIND("Single wall",C692)),ISNUMBER(FIND("Single-wall",C692)),ISNUMBER(FIND("SWCNT",B692)),ISNUMBER(FIND("SWNT",B692)),ISNUMBER(FIND("single-wall",B692)),ISNUMBER(FIND("single wall",B692)),ISNUMBER(FIND("Single-wall",B692)),ISNUMBER(FIND("Single wall",B692)))</f>
        <v>0</v>
      </c>
      <c r="AZ692" t="b">
        <f>OR(ISNUMBER(FIND("MWCNT",C692)),ISNUMBER(FIND("MWNT",C692)),ISNUMBER(FIND("multi-wall",C692)),ISNUMBER(FIND("multi wall",C692)),ISNUMBER(FIND("multiwall",C692)),ISNUMBER(FIND("Multi-wall",C692)),ISNUMBER(FIND("Multi wall",C692)),ISNUMBER(FIND("Multiwall",C692)),ISNUMBER(FIND("MWCNT",B692)),ISNUMBER(FIND("MWNT",B692)),ISNUMBER(FIND("multi-wall",B692)),ISNUMBER(FIND("multi wall",B692)),ISNUMBER(FIND("multiwall",B692)),ISNUMBER(FIND("Multi-wall",B692)),ISNUMBER(FIND("Multi wall",B692)),ISNUMBER(FIND("Multiwall",B692)),ISNUMBER(FIND("Double-wall",B692)),ISNUMBER(FIND("Double wall",B692)),ISNUMBER(FIND("Doublewall",B692)),ISNUMBER(FIND("double-wall",B692)),ISNUMBER(FIND("double wall",B692)),ISNUMBER(FIND("doublewall",B692)))</f>
        <v>1</v>
      </c>
      <c r="BA692" t="b">
        <f>AND(Table1[[#This Row],[SWCNT]],Table1[[#This Row],[MWCNT]])</f>
        <v>0</v>
      </c>
      <c r="BB692" t="b">
        <f>IF(Table1[[#This Row],[SWCNT]]=TRUE,FALSE,IF(Table1[[#This Row],[MWCNT]]=TRUE,FALSE,TRUE))</f>
        <v>0</v>
      </c>
      <c r="BC692" s="18"/>
    </row>
    <row r="693" spans="1:55" ht="259">
      <c r="A693" t="s">
        <v>1945</v>
      </c>
      <c r="B693" s="2" t="s">
        <v>1948</v>
      </c>
      <c r="C693" s="16" t="s">
        <v>1951</v>
      </c>
      <c r="D693" s="17" t="s">
        <v>1214</v>
      </c>
      <c r="E693" s="2">
        <v>2018</v>
      </c>
      <c r="F693" t="b">
        <f>OR(ISNUMBER(FIND("cytotoxic",C693)),ISNUMBER(FIND("Cytotoxic",C693)),ISNUMBER(FIND("cellular toxicity",C693)),ISNUMBER(FIND("cell death",C693)),ISNUMBER(FIND("viable",C693)),ISNUMBER(FIND("phytotoxic",C693)),ISNUMBER(FIND("acute toxicity",C693)),ISNUMBER(FIND("MTT",C693)),ISNUMBER(FIND("survival",C693)),ISNUMBER(FIND("prolifer",C693)),ISNUMBER(FIND("apoptosis",C693)),ISNUMBER(FIND("neurotoxic",C693)),ISNUMBER(FIND("  lysis ",C693)),ISNUMBER(FIND("necrosis",C693)),ISNUMBER(FIND("cellular death",C693))*3,ISNUMBER(FIND("LDH",C693)),ISNUMBER(FIND("Acute toxicity",C693)))</f>
        <v>1</v>
      </c>
      <c r="G693" t="b">
        <f>OR(ISNUMBER(FIND("genotoxic",C693)),ISNUMBER(FIND("genotoxicity",C693)),ISNUMBER(FIND("DNA damage",C693)),ISNUMBER(FIND("DNA",C693)),ISNUMBER(FIND("RNA",C693)),ISNUMBER(FIND("mesothelioma",C693)),ISNUMBER(FIND("carcino",C693)),ISNUMBER(FIND("mutagen",C693)),ISNUMBER(FIND("genetic",C693)))</f>
        <v>0</v>
      </c>
      <c r="H693" t="b">
        <f>OR(ISNUMBER(FIND("inflammatory",C693)),ISNUMBER(FIND("inflamm",C693)))</f>
        <v>0</v>
      </c>
      <c r="I693" t="b">
        <f>OR(ISNUMBER(FIND("immune",C693)),ISNUMBER(FIND("immunological",C693)),ISNUMBER(FIND("interleuk",C693)),ISNUMBER(FIND("platelet activation",C693)),ISNUMBER(FIND("monocyte",C693)),ISNUMBER(FIND("leukocyte",C693)),ISNUMBER(FIND("cytokine",C693)),ISNUMBER(FIND("CD4",C693)),ISNUMBER(FIND("CD8",C693)),ISNUMBER(FIND("T-cell",C693)))</f>
        <v>0</v>
      </c>
      <c r="J693" t="b">
        <f>OR(ISNUMBER(FIND("reactive oxygen",C693)),ISNUMBER(FIND("ROS",C693)),ISNUMBER(FIND("free radical",C693)),ISNUMBER(FIND("oxidative stress",C693)),ISNUMBER(FIND("peroxid",C693)),ISNUMBER(FIND("oxidative",C693)),ISNUMBER(FIND("antioxid",C693)))</f>
        <v>0</v>
      </c>
      <c r="K693" t="b">
        <f>OR(ISNUMBER(FIND("autophag",C693)))</f>
        <v>0</v>
      </c>
      <c r="L693" t="b">
        <f>OR(ISNUMBER(FIND("morpholog",C693)))</f>
        <v>0</v>
      </c>
      <c r="M693" t="b">
        <f>OR(ISNUMBER(FIND("fibrosis",C693)),ISNUMBER(FIND("Fibrosis",C693)),ISNUMBER(FIND("fibrot",C693)))</f>
        <v>0</v>
      </c>
      <c r="N693" t="b">
        <f>OR(ISNUMBER(FIND("offspring",C693)),ISNUMBER(FIND("Parental",C693)),ISNUMBER(FIND("parental",C693)),ISNUMBER(FIND("germline",C693)),ISNUMBER(FIND("reproduc",C693)),ISNUMBER(FIND("embryo",C693)))</f>
        <v>0</v>
      </c>
      <c r="O693" t="b">
        <f>OR(ISNUMBER(FIND("metabol",C693)),ISNUMBER(FIND("Metabol",C693)),ISNUMBER(FIND("digest",C693)),ISNUMBER(FIND("mitochon",C693)))</f>
        <v>1</v>
      </c>
      <c r="P693" t="b">
        <f>OR(ISNUMBER(FIND("ecotox",C693)),ISNUMBER(FIND("Ecotox",B693)),ISNUMBER(FIND("ecotox",B693)),ISNUMBER(FIND("Ecotox",C693)))</f>
        <v>0</v>
      </c>
      <c r="Q693" t="b">
        <f>OR(ISNUMBER(FIND("Bioaccum",C693)),ISNUMBER(FIND("bioaccum",C693)),ISNUMBER(FIND("accum",C693)))</f>
        <v>0</v>
      </c>
      <c r="R693" t="b">
        <f>OR(ISNUMBER(FIND("Occupation",C693)),ISNUMBER(FIND("occupation",C693)),ISNUMBER(FIND("worker",C693)),ISNUMBER(FIND("workforce",C693)))</f>
        <v>0</v>
      </c>
      <c r="S693" t="b">
        <f>NOT(OR(F693,G693,H693,I693,J693,K693,L693,M693,N693,O693,P693,Q693,R693))</f>
        <v>0</v>
      </c>
      <c r="U693" t="b">
        <f>OR(Table1[[#This Row],[Inflammation]],Table1[[#This Row],[Immune]])</f>
        <v>0</v>
      </c>
      <c r="V693" t="b">
        <f>IF(OR(Table1[[#This Row],[Rodents]],Table1[[#This Row],[Human]],Table1[[#This Row],[Pig]]),OR(ISNUMBER(FIND("intratrach",C693)),ISNUMBER(FIND("nasal ",C693)),ISNUMBER(FIND("instill",C693))),"NA")</f>
        <v>0</v>
      </c>
      <c r="W693" t="b">
        <f>IF(OR(Table1[[#This Row],[Rodents]],Table1[[#This Row],[Human]],Table1[[#This Row],[Pig]]),OR(ISNUMBER(FIND("dermal",C693)),ISNUMBER(FIND("skin ",C693))),"NA")</f>
        <v>0</v>
      </c>
      <c r="X693" t="b">
        <f>IF(OR(Table1[[#This Row],[Rodents]],Table1[[#This Row],[Human]],Table1[[#This Row],[Pig]]),OR(ISNUMBER(FIND("injected",C693)),ISNUMBER(FIND("periton",C693)),ISNUMBER(FIND("intrascrot",C693))),"NA")</f>
        <v>0</v>
      </c>
      <c r="Y693" t="b">
        <f>IF(OR(Table1[[#This Row],[Rodents]],Table1[[#This Row],[Human]],Table1[[#This Row],[Pig]]),NOT(OR(Table1[[#This Row],[Inhaled/Intratracheal/intranasal]],Table1[[#This Row],[Dermal]],Table1[[#This Row],[Injected]])),"NA")</f>
        <v>1</v>
      </c>
      <c r="AA693" t="b">
        <f>OR(ISNUMBER(FIND("fish ",C693)),ISNUMBER(FIND("Fish ",C693)),ISNUMBER(FIND("aquatic",C693)),ISNUMBER(FIND("daphnids",C693)),ISNUMBER(FIND("Carcinus maenas",C693)),ISNUMBER(FIND("Daphnia",C693)),ISNUMBER(FIND("Ruditapes philippinarum",C693)),ISNUMBER(FIND("daphnia",C693)),ISNUMBER(FIND("marine",C693)),ISNUMBER(FIND("mussel",C693)),ISNUMBER(FIND("algae",C693)),ISNUMBER(FIND("Donax faba",C693)),ISNUMBER(FIND("estuarine",C693)),ISNUMBER(FIND("snail",C693)),ISNUMBER(FIND("Prorocentrum donghaiense",C693)) )</f>
        <v>0</v>
      </c>
      <c r="AB693" t="b">
        <f>OR(ISNUMBER(FIND(" rat ",C693)),ISNUMBER(FIND(" rats ",C693)),ISNUMBER(FIND(" Rats ",C693)),ISNUMBER(FIND(" Rat ",C693)),ISNUMBER(FIND(" rat.",C693)),ISNUMBER(FIND(" rats.",C693)),ISNUMBER(FIND("mouse",C693)),ISNUMBER(FIND("mice",C693)), ISNUMBER(FIND(" Mice",C693)))</f>
        <v>1</v>
      </c>
      <c r="AC693" t="b">
        <f>OR(ISNUMBER(FIND(" cell ",C693)),ISNUMBER(FIND("fibroblast",C693)),ISNUMBER(FIND("macrophage",C693)),ISNUMBER(FIND("epithelial",C693)),ISNUMBER(FIND("endothelial",C693)),ISNUMBER(FIND("neuron",C693)),ISNUMBER(FIND(" cells ",C693)),ISNUMBER(FIND("RBC",C693)),ISNUMBER(FIND("mitochond",C693)),ISNUMBER(FIND("adipocyte",C693)),ISNUMBER(FIND("osteo",C693)),ISNUMBER(FIND("keratin",C693)),ISNUMBER(FIND(" cell's ",C693)),ISNUMBER(FIND("eukary",C693)),ISNUMBER(FIND("sperm",C693)))</f>
        <v>1</v>
      </c>
      <c r="AD693" t="b">
        <f>OR(ISNUMBER(FIND("human",B693)),ISNUMBER(FIND("workers",B693)),ISNUMBER(FIND("workforces",B693)),ISNUMBER(FIND("occupational",B693)),ISNUMBER(FIND("Case report",B693)),ISNUMBER(FIND("Workplaces",B693)),ISNUMBER(FIND("worker",B693)))</f>
        <v>0</v>
      </c>
      <c r="AE693" t="b">
        <f>OR(ISNUMBER(FIND(" plant ",C693)),ISNUMBER(FIND("Plant ",C693)),ISNUMBER(FIND("tomato",C693)),ISNUMBER(FIND("plants",C693)),ISNUMBER(FIND("Plants",C693)),ISNUMBER(FIND("algae",C693)),ISNUMBER(FIND("lettuce",C693)),ISNUMBER(FIND("green gram sprouts ",C693)),ISNUMBER(FIND("Cucurbita pepo",C693)),ISNUMBER(FIND("bean ",C693)),ISNUMBER(FIND("chloroplast",C693)),ISNUMBER(FIND("chlorophyll",C693)),ISNUMBER(FIND("seedling",C693)),ISNUMBER(FIND("canola",C693)),ISNUMBER(FIND("shoot",C693)),ISNUMBER(FIND("photosynthes",C693)),ISNUMBER(FIND(" leaves ",C693)),,ISNUMBER(FIND("agriculture",C693)),ISNUMBER(FIND(" crops ",C693)))</f>
        <v>0</v>
      </c>
      <c r="AF693" t="b">
        <f>OR(ISNUMBER(FIND("bacteria",C693)),ISNUMBER(FIND("Bacteria",C693)),ISNUMBER(FIND("Bacterium",C693)),ISNUMBER(FIND("bacterium",C693)),ISNUMBER(FIND(" coli ",C693)))</f>
        <v>0</v>
      </c>
      <c r="AG693" t="b">
        <f>OR(ISNUMBER(FIND("fungi",C693)),ISNUMBER(FIND("Fungi",C693)),ISNUMBER(FIND("fungus",C693)),ISNUMBER(FIND("Fungus",C693)),ISNUMBER(FIND("mushroom",C693)),ISNUMBER(FIND("Mushroom",C693)),ISNUMBER(FIND(" mold ",C693)))</f>
        <v>0</v>
      </c>
      <c r="AH693" t="b">
        <f>OR(ISNUMBER(FIND("Pig ",C693)),ISNUMBER(FIND("pig ",C693)),ISNUMBER(FIND("Pigs ",C693)),ISNUMBER(FIND("pigs ",C693)))</f>
        <v>0</v>
      </c>
      <c r="AI693" t="b">
        <f>OR(ISNUMBER(FIND(" C. elegans",C693)),ISNUMBER(FIND("Caenorhabditis elegans",C693)),ISNUMBER(FIND("earthworms",C693)),ISNUMBER(FIND(" Ficopomatus enigmaticus",C693)),ISNUMBER(FIND("larva",C693)),ISNUMBER(FIND("Lumbriculus variegatus",C693)),ISNUMBER(FIND("nematode",C693)))</f>
        <v>0</v>
      </c>
      <c r="AJ693" t="b">
        <f>NOT(OR(AA693,AB693,AC693,AD693,AE693,AF693,AG693,AH693,AI693))</f>
        <v>0</v>
      </c>
      <c r="AL693" t="b">
        <f>OR(AA693,AB693,AD693,AE693,AF693,AG693,AH693,AI693)</f>
        <v>1</v>
      </c>
      <c r="AM693" t="b">
        <f>IF(Table1[[#This Row],[In vivo?]],IF(Table1[[#This Row],[Cell]],FALSE,TRUE),FALSE)</f>
        <v>0</v>
      </c>
      <c r="AN693" t="b">
        <f>AND(AC693,AL693)</f>
        <v>1</v>
      </c>
      <c r="AO693" t="b">
        <f>IF(Table1[[#This Row],[Cell]],IF(Table1[[#This Row],[In vivo?]],FALSE,TRUE),FALSE)</f>
        <v>0</v>
      </c>
      <c r="AP693" t="b">
        <f>NOT(OR(Table1[[#This Row],[In vivo?]],Table1[[#This Row],[Only in Cell]]))</f>
        <v>0</v>
      </c>
      <c r="AQ693" t="b">
        <f>IF(OR(Table1[[#This Row],[Rodents]],Table1[[#This Row],[Human]],Table1[[#This Row],[Pig]]),OR(ISNUMBER(FIND("pulmonary",C693)),ISNUMBER(FIND("lung",C693))),"NA")</f>
        <v>0</v>
      </c>
      <c r="AR693" t="b">
        <f>IF(OR(Table1[[#This Row],[Rodents]],Table1[[#This Row],[Human]],Table1[[#This Row],[Pig]]),OR(ISNUMBER(FIND("skin",C693)),ISNUMBER(FIND("dermal",C693))),"NA")</f>
        <v>0</v>
      </c>
      <c r="AS693" t="b">
        <f>IF(OR(Table1[[#This Row],[Rodents]],Table1[[#This Row],[Human]],Table1[[#This Row],[Pig]]),OR(ISNUMBER(FIND("liver",C693)),ISNUMBER(FIND("hepat",C693))),"NA")</f>
        <v>1</v>
      </c>
      <c r="AT693" t="b">
        <f>IF(OR(Table1[[#This Row],[Rodents]],Table1[[#This Row],[Human]],Table1[[#This Row],[Pig]]),OR(ISNUMBER(FIND("kidney",C693)),ISNUMBER(FIND("neph",C693))),"NA")</f>
        <v>0</v>
      </c>
      <c r="AU693" t="b">
        <f>IF(OR(Table1[[#This Row],[Rodents]],Table1[[#This Row],[Human]],Table1[[#This Row],[Pig]]),OR(ISNUMBER(FIND("brain",C693)),ISNUMBER(FIND("neur",C693)),ISNUMBER(FIND("nerv",C693))),"NA")</f>
        <v>0</v>
      </c>
      <c r="AV693" t="b">
        <f>IF(OR(Table1[[#This Row],[Rodents]],Table1[[#This Row],[Human]],Table1[[#This Row],[Pig]]),OR(ISNUMBER(FIND("heart",C693)),ISNUMBER(FIND("cardi",C693))),"NA")</f>
        <v>0</v>
      </c>
      <c r="AW693" t="b">
        <f>IF(OR(Table1[[#This Row],[Rodents]],Table1[[#This Row],[Human]],Table1[[#This Row],[Pig]]),OR(ISNUMBER(FIND("gastro",C693)),ISNUMBER(FIND("intesti",C693)),ISNUMBER(FIND("stomach",C693))),"NA")</f>
        <v>0</v>
      </c>
      <c r="AX693" t="b">
        <f>IF(OR(Table1[[#This Row],[Rodents]],Table1[[#This Row],[Human]],Table1[[#This Row],[Pig]]),NOT(OR(AQ693,AR693,AS693,AT693,AU693,AV693,AW693)),"NA")</f>
        <v>0</v>
      </c>
      <c r="AY693" t="b">
        <f>OR(ISNUMBER(FIND("SWCNT",C693)),ISNUMBER(FIND("SWNT",C693)),ISNUMBER(FIND("single-wall",C693)),ISNUMBER(FIND("single wall",C693)),ISNUMBER(FIND("Single wall",C693)),ISNUMBER(FIND("Single-wall",C693)),ISNUMBER(FIND("SWCNT",B693)),ISNUMBER(FIND("SWNT",B693)),ISNUMBER(FIND("single-wall",B693)),ISNUMBER(FIND("single wall",B693)),ISNUMBER(FIND("Single-wall",B693)),ISNUMBER(FIND("Single wall",B693)))</f>
        <v>0</v>
      </c>
      <c r="AZ693" t="b">
        <f>OR(ISNUMBER(FIND("MWCNT",C693)),ISNUMBER(FIND("MWNT",C693)),ISNUMBER(FIND("multi-wall",C693)),ISNUMBER(FIND("multi wall",C693)),ISNUMBER(FIND("multiwall",C693)),ISNUMBER(FIND("Multi-wall",C693)),ISNUMBER(FIND("Multi wall",C693)),ISNUMBER(FIND("Multiwall",C693)),ISNUMBER(FIND("MWCNT",B693)),ISNUMBER(FIND("MWNT",B693)),ISNUMBER(FIND("multi-wall",B693)),ISNUMBER(FIND("multi wall",B693)),ISNUMBER(FIND("multiwall",B693)),ISNUMBER(FIND("Multi-wall",B693)),ISNUMBER(FIND("Multi wall",B693)),ISNUMBER(FIND("Multiwall",B693)),ISNUMBER(FIND("Double-wall",B693)),ISNUMBER(FIND("Double wall",B693)),ISNUMBER(FIND("Doublewall",B693)),ISNUMBER(FIND("double-wall",B693)),ISNUMBER(FIND("double wall",B693)),ISNUMBER(FIND("doublewall",B693)))</f>
        <v>0</v>
      </c>
      <c r="BA693" t="b">
        <f>AND(Table1[[#This Row],[SWCNT]],Table1[[#This Row],[MWCNT]])</f>
        <v>0</v>
      </c>
      <c r="BB693" t="b">
        <f>IF(Table1[[#This Row],[SWCNT]]=TRUE,FALSE,IF(Table1[[#This Row],[MWCNT]]=TRUE,FALSE,TRUE))</f>
        <v>1</v>
      </c>
      <c r="BC693" s="18"/>
    </row>
    <row r="694" spans="1:55" ht="259">
      <c r="A694" t="s">
        <v>2169</v>
      </c>
      <c r="B694" s="2" t="s">
        <v>2171</v>
      </c>
      <c r="C694" s="16" t="s">
        <v>2173</v>
      </c>
      <c r="D694" s="17" t="s">
        <v>271</v>
      </c>
      <c r="E694" s="2">
        <v>2017</v>
      </c>
      <c r="F694" t="b">
        <f>OR(ISNUMBER(FIND("cytotoxic",C694)),ISNUMBER(FIND("Cytotoxic",C694)),ISNUMBER(FIND("cellular toxicity",C694)),ISNUMBER(FIND("cell death",C694)),ISNUMBER(FIND("viable",C694)),ISNUMBER(FIND("phytotoxic",C694)),ISNUMBER(FIND("acute toxicity",C694)),ISNUMBER(FIND("MTT",C694)),ISNUMBER(FIND("survival",C694)),ISNUMBER(FIND("prolifer",C694)),ISNUMBER(FIND("apoptosis",C694)),ISNUMBER(FIND("neurotoxic",C694)),ISNUMBER(FIND("  lysis ",C694)),ISNUMBER(FIND("necrosis",C694)),ISNUMBER(FIND("cellular death",C694))*3,ISNUMBER(FIND("LDH",C694)),ISNUMBER(FIND("Acute toxicity",C694)))</f>
        <v>1</v>
      </c>
      <c r="G694" t="b">
        <f>OR(ISNUMBER(FIND("genotoxic",C694)),ISNUMBER(FIND("genotoxicity",C694)),ISNUMBER(FIND("DNA damage",C694)),ISNUMBER(FIND("DNA",C694)),ISNUMBER(FIND("RNA",C694)),ISNUMBER(FIND("mesothelioma",C694)),ISNUMBER(FIND("carcino",C694)),ISNUMBER(FIND("mutagen",C694)),ISNUMBER(FIND("genetic",C694)))</f>
        <v>1</v>
      </c>
      <c r="H694" t="b">
        <f>OR(ISNUMBER(FIND("inflammatory",C694)),ISNUMBER(FIND("inflamm",C694)))</f>
        <v>0</v>
      </c>
      <c r="I694" t="b">
        <f>OR(ISNUMBER(FIND("immune",C694)),ISNUMBER(FIND("immunological",C694)),ISNUMBER(FIND("interleuk",C694)),ISNUMBER(FIND("platelet activation",C694)),ISNUMBER(FIND("monocyte",C694)),ISNUMBER(FIND("leukocyte",C694)),ISNUMBER(FIND("cytokine",C694)),ISNUMBER(FIND("CD4",C694)),ISNUMBER(FIND("CD8",C694)),ISNUMBER(FIND("T-cell",C694)))</f>
        <v>1</v>
      </c>
      <c r="J694" t="b">
        <f>OR(ISNUMBER(FIND("reactive oxygen",C694)),ISNUMBER(FIND("ROS",C694)),ISNUMBER(FIND("free radical",C694)),ISNUMBER(FIND("oxidative stress",C694)),ISNUMBER(FIND("peroxid",C694)),ISNUMBER(FIND("oxidative",C694)),ISNUMBER(FIND("antioxid",C694)))</f>
        <v>0</v>
      </c>
      <c r="K694" t="b">
        <f>OR(ISNUMBER(FIND("autophag",C694)))</f>
        <v>0</v>
      </c>
      <c r="L694" t="b">
        <f>OR(ISNUMBER(FIND("morpholog",C694)))</f>
        <v>0</v>
      </c>
      <c r="M694" t="b">
        <f>OR(ISNUMBER(FIND("fibrosis",C694)),ISNUMBER(FIND("Fibrosis",C694)),ISNUMBER(FIND("fibrot",C694)))</f>
        <v>0</v>
      </c>
      <c r="N694" t="b">
        <f>OR(ISNUMBER(FIND("offspring",C694)),ISNUMBER(FIND("Parental",C694)),ISNUMBER(FIND("parental",C694)),ISNUMBER(FIND("germline",C694)),ISNUMBER(FIND("reproduc",C694)),ISNUMBER(FIND("embryo",C694)))</f>
        <v>0</v>
      </c>
      <c r="O694" t="b">
        <f>OR(ISNUMBER(FIND("metabol",C694)),ISNUMBER(FIND("Metabol",C694)),ISNUMBER(FIND("digest",C694)),ISNUMBER(FIND("mitochon",C694)))</f>
        <v>0</v>
      </c>
      <c r="P694" t="b">
        <f>OR(ISNUMBER(FIND("ecotox",C694)),ISNUMBER(FIND("Ecotox",B694)),ISNUMBER(FIND("ecotox",B694)),ISNUMBER(FIND("Ecotox",C694)))</f>
        <v>0</v>
      </c>
      <c r="Q694" t="b">
        <f>OR(ISNUMBER(FIND("Bioaccum",C694)),ISNUMBER(FIND("bioaccum",C694)),ISNUMBER(FIND("accum",C694)))</f>
        <v>1</v>
      </c>
      <c r="R694" t="b">
        <f>OR(ISNUMBER(FIND("Occupation",C694)),ISNUMBER(FIND("occupation",C694)),ISNUMBER(FIND("worker",C694)),ISNUMBER(FIND("workforce",C694)))</f>
        <v>1</v>
      </c>
      <c r="S694" t="b">
        <f>NOT(OR(F694,G694,H694,I694,J694,K694,L694,M694,N694,O694,P694,Q694,R694))</f>
        <v>0</v>
      </c>
      <c r="U694" t="b">
        <f>OR(Table1[[#This Row],[Inflammation]],Table1[[#This Row],[Immune]])</f>
        <v>1</v>
      </c>
      <c r="V694" t="b">
        <f>IF(OR(Table1[[#This Row],[Rodents]],Table1[[#This Row],[Human]],Table1[[#This Row],[Pig]]),OR(ISNUMBER(FIND("intratrach",C694)),ISNUMBER(FIND("nasal ",C694)),ISNUMBER(FIND("instill",C694))),"NA")</f>
        <v>0</v>
      </c>
      <c r="W694" t="b">
        <f>IF(OR(Table1[[#This Row],[Rodents]],Table1[[#This Row],[Human]],Table1[[#This Row],[Pig]]),OR(ISNUMBER(FIND("dermal",C694)),ISNUMBER(FIND("skin ",C694))),"NA")</f>
        <v>0</v>
      </c>
      <c r="X694" t="b">
        <f>IF(OR(Table1[[#This Row],[Rodents]],Table1[[#This Row],[Human]],Table1[[#This Row],[Pig]]),OR(ISNUMBER(FIND("injected",C694)),ISNUMBER(FIND("periton",C694)),ISNUMBER(FIND("intrascrot",C694))),"NA")</f>
        <v>0</v>
      </c>
      <c r="Y694" t="b">
        <f>IF(OR(Table1[[#This Row],[Rodents]],Table1[[#This Row],[Human]],Table1[[#This Row],[Pig]]),NOT(OR(Table1[[#This Row],[Inhaled/Intratracheal/intranasal]],Table1[[#This Row],[Dermal]],Table1[[#This Row],[Injected]])),"NA")</f>
        <v>1</v>
      </c>
      <c r="AA694" t="b">
        <f>OR(ISNUMBER(FIND("fish ",C694)),ISNUMBER(FIND("Fish ",C694)),ISNUMBER(FIND("aquatic",C694)),ISNUMBER(FIND("daphnids",C694)),ISNUMBER(FIND("Carcinus maenas",C694)),ISNUMBER(FIND("Daphnia",C694)),ISNUMBER(FIND("Ruditapes philippinarum",C694)),ISNUMBER(FIND("daphnia",C694)),ISNUMBER(FIND("marine",C694)),ISNUMBER(FIND("mussel",C694)),ISNUMBER(FIND("algae",C694)),ISNUMBER(FIND("Donax faba",C694)),ISNUMBER(FIND("estuarine",C694)),ISNUMBER(FIND("snail",C694)),ISNUMBER(FIND("Prorocentrum donghaiense",C694)) )</f>
        <v>0</v>
      </c>
      <c r="AB694" t="b">
        <f>OR(ISNUMBER(FIND(" rat ",C694)),ISNUMBER(FIND(" rats ",C694)),ISNUMBER(FIND(" Rats ",C694)),ISNUMBER(FIND(" Rat ",C694)),ISNUMBER(FIND(" rat.",C694)),ISNUMBER(FIND(" rats.",C694)),ISNUMBER(FIND("mouse",C694)),ISNUMBER(FIND("mice",C694)), ISNUMBER(FIND(" Mice",C694)))</f>
        <v>1</v>
      </c>
      <c r="AC694" t="b">
        <f>OR(ISNUMBER(FIND(" cell ",C694)),ISNUMBER(FIND("fibroblast",C694)),ISNUMBER(FIND("macrophage",C694)),ISNUMBER(FIND("epithelial",C694)),ISNUMBER(FIND("endothelial",C694)),ISNUMBER(FIND("neuron",C694)),ISNUMBER(FIND(" cells ",C694)),ISNUMBER(FIND("RBC",C694)),ISNUMBER(FIND("mitochond",C694)),ISNUMBER(FIND("adipocyte",C694)),ISNUMBER(FIND("osteo",C694)),ISNUMBER(FIND("keratin",C694)),ISNUMBER(FIND(" cell's ",C694)),ISNUMBER(FIND("eukary",C694)),ISNUMBER(FIND("sperm",C694)))</f>
        <v>1</v>
      </c>
      <c r="AD694" t="b">
        <f>OR(ISNUMBER(FIND("human",B694)),ISNUMBER(FIND("workers",B694)),ISNUMBER(FIND("workforces",B694)),ISNUMBER(FIND("occupational",B694)),ISNUMBER(FIND("Case report",B694)),ISNUMBER(FIND("Workplaces",B694)),ISNUMBER(FIND("worker",B694)))</f>
        <v>0</v>
      </c>
      <c r="AE694" t="b">
        <f>OR(ISNUMBER(FIND(" plant ",C694)),ISNUMBER(FIND("Plant ",C694)),ISNUMBER(FIND("tomato",C694)),ISNUMBER(FIND("plants",C694)),ISNUMBER(FIND("Plants",C694)),ISNUMBER(FIND("algae",C694)),ISNUMBER(FIND("lettuce",C694)),ISNUMBER(FIND("green gram sprouts ",C694)),ISNUMBER(FIND("Cucurbita pepo",C694)),ISNUMBER(FIND("bean ",C694)),ISNUMBER(FIND("chloroplast",C694)),ISNUMBER(FIND("chlorophyll",C694)),ISNUMBER(FIND("seedling",C694)),ISNUMBER(FIND("canola",C694)),ISNUMBER(FIND("shoot",C694)),ISNUMBER(FIND("photosynthes",C694)),ISNUMBER(FIND(" leaves ",C694)),,ISNUMBER(FIND("agriculture",C694)),ISNUMBER(FIND(" crops ",C694)))</f>
        <v>0</v>
      </c>
      <c r="AF694" t="b">
        <f>OR(ISNUMBER(FIND("bacteria",C694)),ISNUMBER(FIND("Bacteria",C694)),ISNUMBER(FIND("Bacterium",C694)),ISNUMBER(FIND("bacterium",C694)),ISNUMBER(FIND(" coli ",C694)))</f>
        <v>0</v>
      </c>
      <c r="AG694" t="b">
        <f>OR(ISNUMBER(FIND("fungi",C694)),ISNUMBER(FIND("Fungi",C694)),ISNUMBER(FIND("fungus",C694)),ISNUMBER(FIND("Fungus",C694)),ISNUMBER(FIND("mushroom",C694)),ISNUMBER(FIND("Mushroom",C694)),ISNUMBER(FIND(" mold ",C694)))</f>
        <v>0</v>
      </c>
      <c r="AH694" t="b">
        <f>OR(ISNUMBER(FIND("Pig ",C694)),ISNUMBER(FIND("pig ",C694)),ISNUMBER(FIND("Pigs ",C694)),ISNUMBER(FIND("pigs ",C694)))</f>
        <v>0</v>
      </c>
      <c r="AI694" t="b">
        <f>OR(ISNUMBER(FIND(" C. elegans",C694)),ISNUMBER(FIND("Caenorhabditis elegans",C694)),ISNUMBER(FIND("earthworms",C694)),ISNUMBER(FIND(" Ficopomatus enigmaticus",C694)),ISNUMBER(FIND("larva",C694)),ISNUMBER(FIND("Lumbriculus variegatus",C694)),ISNUMBER(FIND("nematode",C694)))</f>
        <v>0</v>
      </c>
      <c r="AJ694" t="b">
        <f>NOT(OR(AA694,AB694,AC694,AD694,AE694,AF694,AG694,AH694,AI694))</f>
        <v>0</v>
      </c>
      <c r="AL694" t="b">
        <f>OR(AA694,AB694,AD694,AE694,AF694,AG694,AH694,AI694)</f>
        <v>1</v>
      </c>
      <c r="AM694" t="b">
        <f>IF(Table1[[#This Row],[In vivo?]],IF(Table1[[#This Row],[Cell]],FALSE,TRUE),FALSE)</f>
        <v>0</v>
      </c>
      <c r="AN694" t="b">
        <f>AND(AC694,AL694)</f>
        <v>1</v>
      </c>
      <c r="AO694" t="b">
        <f>IF(Table1[[#This Row],[Cell]],IF(Table1[[#This Row],[In vivo?]],FALSE,TRUE),FALSE)</f>
        <v>0</v>
      </c>
      <c r="AP694" t="b">
        <f>NOT(OR(Table1[[#This Row],[In vivo?]],Table1[[#This Row],[Only in Cell]]))</f>
        <v>0</v>
      </c>
      <c r="AQ694" t="b">
        <f>IF(OR(Table1[[#This Row],[Rodents]],Table1[[#This Row],[Human]],Table1[[#This Row],[Pig]]),OR(ISNUMBER(FIND("pulmonary",C694)),ISNUMBER(FIND("lung",C694))),"NA")</f>
        <v>1</v>
      </c>
      <c r="AR694" t="b">
        <f>IF(OR(Table1[[#This Row],[Rodents]],Table1[[#This Row],[Human]],Table1[[#This Row],[Pig]]),OR(ISNUMBER(FIND("skin",C694)),ISNUMBER(FIND("dermal",C694))),"NA")</f>
        <v>0</v>
      </c>
      <c r="AS694" t="b">
        <f>IF(OR(Table1[[#This Row],[Rodents]],Table1[[#This Row],[Human]],Table1[[#This Row],[Pig]]),OR(ISNUMBER(FIND("liver",C694)),ISNUMBER(FIND("hepat",C694))),"NA")</f>
        <v>0</v>
      </c>
      <c r="AT694" t="b">
        <f>IF(OR(Table1[[#This Row],[Rodents]],Table1[[#This Row],[Human]],Table1[[#This Row],[Pig]]),OR(ISNUMBER(FIND("kidney",C694)),ISNUMBER(FIND("neph",C694))),"NA")</f>
        <v>0</v>
      </c>
      <c r="AU694" t="b">
        <f>IF(OR(Table1[[#This Row],[Rodents]],Table1[[#This Row],[Human]],Table1[[#This Row],[Pig]]),OR(ISNUMBER(FIND("brain",C694)),ISNUMBER(FIND("neur",C694)),ISNUMBER(FIND("nerv",C694))),"NA")</f>
        <v>0</v>
      </c>
      <c r="AV694" t="b">
        <f>IF(OR(Table1[[#This Row],[Rodents]],Table1[[#This Row],[Human]],Table1[[#This Row],[Pig]]),OR(ISNUMBER(FIND("heart",C694)),ISNUMBER(FIND("cardi",C694))),"NA")</f>
        <v>0</v>
      </c>
      <c r="AW694" t="b">
        <f>IF(OR(Table1[[#This Row],[Rodents]],Table1[[#This Row],[Human]],Table1[[#This Row],[Pig]]),OR(ISNUMBER(FIND("gastro",C694)),ISNUMBER(FIND("intesti",C694)),ISNUMBER(FIND("stomach",C694))),"NA")</f>
        <v>0</v>
      </c>
      <c r="AX694" t="b">
        <f>IF(OR(Table1[[#This Row],[Rodents]],Table1[[#This Row],[Human]],Table1[[#This Row],[Pig]]),NOT(OR(AQ694,AR694,AS694,AT694,AU694,AV694,AW694)),"NA")</f>
        <v>0</v>
      </c>
      <c r="AY694" t="b">
        <f>OR(ISNUMBER(FIND("SWCNT",C694)),ISNUMBER(FIND("SWNT",C694)),ISNUMBER(FIND("single-wall",C694)),ISNUMBER(FIND("single wall",C694)),ISNUMBER(FIND("Single wall",C694)),ISNUMBER(FIND("Single-wall",C694)),ISNUMBER(FIND("SWCNT",B694)),ISNUMBER(FIND("SWNT",B694)),ISNUMBER(FIND("single-wall",B694)),ISNUMBER(FIND("single wall",B694)),ISNUMBER(FIND("Single-wall",B694)),ISNUMBER(FIND("Single wall",B694)))</f>
        <v>0</v>
      </c>
      <c r="AZ694" t="b">
        <f>OR(ISNUMBER(FIND("MWCNT",C694)),ISNUMBER(FIND("MWNT",C694)),ISNUMBER(FIND("multi-wall",C694)),ISNUMBER(FIND("multi wall",C694)),ISNUMBER(FIND("multiwall",C694)),ISNUMBER(FIND("Multi-wall",C694)),ISNUMBER(FIND("Multi wall",C694)),ISNUMBER(FIND("Multiwall",C694)),ISNUMBER(FIND("MWCNT",B694)),ISNUMBER(FIND("MWNT",B694)),ISNUMBER(FIND("multi-wall",B694)),ISNUMBER(FIND("multi wall",B694)),ISNUMBER(FIND("multiwall",B694)),ISNUMBER(FIND("Multi-wall",B694)),ISNUMBER(FIND("Multi wall",B694)),ISNUMBER(FIND("Multiwall",B694)),ISNUMBER(FIND("Double-wall",B694)),ISNUMBER(FIND("Double wall",B694)),ISNUMBER(FIND("Doublewall",B694)),ISNUMBER(FIND("double-wall",B694)),ISNUMBER(FIND("double wall",B694)),ISNUMBER(FIND("doublewall",B694)))</f>
        <v>0</v>
      </c>
      <c r="BA694" t="b">
        <f>AND(Table1[[#This Row],[SWCNT]],Table1[[#This Row],[MWCNT]])</f>
        <v>0</v>
      </c>
      <c r="BB694" t="b">
        <f>IF(Table1[[#This Row],[SWCNT]]=TRUE,FALSE,IF(Table1[[#This Row],[MWCNT]]=TRUE,FALSE,TRUE))</f>
        <v>1</v>
      </c>
      <c r="BC694" s="18"/>
    </row>
    <row r="695" spans="1:55" ht="333">
      <c r="A695" t="s">
        <v>2184</v>
      </c>
      <c r="B695" s="2" t="s">
        <v>2186</v>
      </c>
      <c r="C695" s="16" t="s">
        <v>2188</v>
      </c>
      <c r="D695" s="17" t="s">
        <v>2190</v>
      </c>
      <c r="E695" s="2">
        <v>2017</v>
      </c>
      <c r="F695" t="b">
        <f>OR(ISNUMBER(FIND("cytotoxic",C695)),ISNUMBER(FIND("Cytotoxic",C695)),ISNUMBER(FIND("cellular toxicity",C695)),ISNUMBER(FIND("cell death",C695)),ISNUMBER(FIND("viable",C695)),ISNUMBER(FIND("phytotoxic",C695)),ISNUMBER(FIND("acute toxicity",C695)),ISNUMBER(FIND("MTT",C695)),ISNUMBER(FIND("survival",C695)),ISNUMBER(FIND("prolifer",C695)),ISNUMBER(FIND("apoptosis",C695)),ISNUMBER(FIND("neurotoxic",C695)),ISNUMBER(FIND("  lysis ",C695)),ISNUMBER(FIND("necrosis",C695)),ISNUMBER(FIND("cellular death",C695))*3,ISNUMBER(FIND("LDH",C695)),ISNUMBER(FIND("Acute toxicity",C695)))</f>
        <v>1</v>
      </c>
      <c r="G695" t="b">
        <f>OR(ISNUMBER(FIND("genotoxic",C695)),ISNUMBER(FIND("genotoxicity",C695)),ISNUMBER(FIND("DNA damage",C695)),ISNUMBER(FIND("DNA",C695)),ISNUMBER(FIND("RNA",C695)),ISNUMBER(FIND("mesothelioma",C695)),ISNUMBER(FIND("carcino",C695)),ISNUMBER(FIND("mutagen",C695)),ISNUMBER(FIND("genetic",C695)))</f>
        <v>0</v>
      </c>
      <c r="H695" t="b">
        <f>OR(ISNUMBER(FIND("inflammatory",C695)),ISNUMBER(FIND("inflamm",C695)))</f>
        <v>0</v>
      </c>
      <c r="I695" t="b">
        <f>OR(ISNUMBER(FIND("immune",C695)),ISNUMBER(FIND("immunological",C695)),ISNUMBER(FIND("interleuk",C695)),ISNUMBER(FIND("platelet activation",C695)),ISNUMBER(FIND("monocyte",C695)),ISNUMBER(FIND("leukocyte",C695)),ISNUMBER(FIND("cytokine",C695)),ISNUMBER(FIND("CD4",C695)),ISNUMBER(FIND("CD8",C695)),ISNUMBER(FIND("T-cell",C695)))</f>
        <v>0</v>
      </c>
      <c r="J695" t="b">
        <f>OR(ISNUMBER(FIND("reactive oxygen",C695)),ISNUMBER(FIND("ROS",C695)),ISNUMBER(FIND("free radical",C695)),ISNUMBER(FIND("oxidative stress",C695)),ISNUMBER(FIND("peroxid",C695)),ISNUMBER(FIND("oxidative",C695)),ISNUMBER(FIND("antioxid",C695)))</f>
        <v>0</v>
      </c>
      <c r="K695" t="b">
        <f>OR(ISNUMBER(FIND("autophag",C695)))</f>
        <v>0</v>
      </c>
      <c r="L695" t="b">
        <f>OR(ISNUMBER(FIND("morpholog",C695)))</f>
        <v>0</v>
      </c>
      <c r="M695" t="b">
        <f>OR(ISNUMBER(FIND("fibrosis",C695)),ISNUMBER(FIND("Fibrosis",C695)),ISNUMBER(FIND("fibrot",C695)))</f>
        <v>0</v>
      </c>
      <c r="N695" t="b">
        <f>OR(ISNUMBER(FIND("offspring",C695)),ISNUMBER(FIND("Parental",C695)),ISNUMBER(FIND("parental",C695)),ISNUMBER(FIND("germline",C695)),ISNUMBER(FIND("reproduc",C695)),ISNUMBER(FIND("embryo",C695)))</f>
        <v>0</v>
      </c>
      <c r="O695" t="b">
        <f>OR(ISNUMBER(FIND("metabol",C695)),ISNUMBER(FIND("Metabol",C695)),ISNUMBER(FIND("digest",C695)),ISNUMBER(FIND("mitochon",C695)))</f>
        <v>0</v>
      </c>
      <c r="P695" t="b">
        <f>OR(ISNUMBER(FIND("ecotox",C695)),ISNUMBER(FIND("Ecotox",B695)),ISNUMBER(FIND("ecotox",B695)),ISNUMBER(FIND("Ecotox",C695)))</f>
        <v>0</v>
      </c>
      <c r="Q695" t="b">
        <f>OR(ISNUMBER(FIND("Bioaccum",C695)),ISNUMBER(FIND("bioaccum",C695)),ISNUMBER(FIND("accum",C695)))</f>
        <v>0</v>
      </c>
      <c r="R695" t="b">
        <f>OR(ISNUMBER(FIND("Occupation",C695)),ISNUMBER(FIND("occupation",C695)),ISNUMBER(FIND("worker",C695)),ISNUMBER(FIND("workforce",C695)))</f>
        <v>0</v>
      </c>
      <c r="S695" t="b">
        <f>NOT(OR(F695,G695,H695,I695,J695,K695,L695,M695,N695,O695,P695,Q695,R695))</f>
        <v>0</v>
      </c>
      <c r="U695" t="b">
        <f>OR(Table1[[#This Row],[Inflammation]],Table1[[#This Row],[Immune]])</f>
        <v>0</v>
      </c>
      <c r="V695" t="str">
        <f>IF(OR(Table1[[#This Row],[Rodents]],Table1[[#This Row],[Human]],Table1[[#This Row],[Pig]]),OR(ISNUMBER(FIND("intratrach",C695)),ISNUMBER(FIND("nasal ",C695)),ISNUMBER(FIND("instill",C695))),"NA")</f>
        <v>NA</v>
      </c>
      <c r="W695" t="str">
        <f>IF(OR(Table1[[#This Row],[Rodents]],Table1[[#This Row],[Human]],Table1[[#This Row],[Pig]]),OR(ISNUMBER(FIND("dermal",C695)),ISNUMBER(FIND("skin ",C695))),"NA")</f>
        <v>NA</v>
      </c>
      <c r="X695" t="str">
        <f>IF(OR(Table1[[#This Row],[Rodents]],Table1[[#This Row],[Human]],Table1[[#This Row],[Pig]]),OR(ISNUMBER(FIND("injected",C695)),ISNUMBER(FIND("periton",C695)),ISNUMBER(FIND("intrascrot",C695))),"NA")</f>
        <v>NA</v>
      </c>
      <c r="Y695" t="str">
        <f>IF(OR(Table1[[#This Row],[Rodents]],Table1[[#This Row],[Human]],Table1[[#This Row],[Pig]]),NOT(OR(Table1[[#This Row],[Inhaled/Intratracheal/intranasal]],Table1[[#This Row],[Dermal]],Table1[[#This Row],[Injected]])),"NA")</f>
        <v>NA</v>
      </c>
      <c r="AA695" t="b">
        <f>OR(ISNUMBER(FIND("fish ",C695)),ISNUMBER(FIND("Fish ",C695)),ISNUMBER(FIND("aquatic",C695)),ISNUMBER(FIND("daphnids",C695)),ISNUMBER(FIND("Carcinus maenas",C695)),ISNUMBER(FIND("Daphnia",C695)),ISNUMBER(FIND("Ruditapes philippinarum",C695)),ISNUMBER(FIND("daphnia",C695)),ISNUMBER(FIND("marine",C695)),ISNUMBER(FIND("mussel",C695)),ISNUMBER(FIND("algae",C695)),ISNUMBER(FIND("Donax faba",C695)),ISNUMBER(FIND("estuarine",C695)),ISNUMBER(FIND("snail",C695)),ISNUMBER(FIND("Prorocentrum donghaiense",C695)) )</f>
        <v>0</v>
      </c>
      <c r="AB695" t="b">
        <f>OR(ISNUMBER(FIND(" rat ",C695)),ISNUMBER(FIND(" rats ",C695)),ISNUMBER(FIND(" Rats ",C695)),ISNUMBER(FIND(" Rat ",C695)),ISNUMBER(FIND(" rat.",C695)),ISNUMBER(FIND(" rats.",C695)),ISNUMBER(FIND("mouse",C695)),ISNUMBER(FIND("mice",C695)), ISNUMBER(FIND(" Mice",C695)))</f>
        <v>0</v>
      </c>
      <c r="AC695" t="b">
        <f>OR(ISNUMBER(FIND(" cell ",C695)),ISNUMBER(FIND("fibroblast",C695)),ISNUMBER(FIND("macrophage",C695)),ISNUMBER(FIND("epithelial",C695)),ISNUMBER(FIND("endothelial",C695)),ISNUMBER(FIND("neuron",C695)),ISNUMBER(FIND(" cells ",C695)),ISNUMBER(FIND("RBC",C695)),ISNUMBER(FIND("mitochond",C695)),ISNUMBER(FIND("adipocyte",C695)),ISNUMBER(FIND("osteo",C695)),ISNUMBER(FIND("keratin",C695)),ISNUMBER(FIND(" cell's ",C695)),ISNUMBER(FIND("eukary",C695)),ISNUMBER(FIND("sperm",C695)))</f>
        <v>1</v>
      </c>
      <c r="AD695" t="b">
        <f>OR(ISNUMBER(FIND("human",B695)),ISNUMBER(FIND("workers",B695)),ISNUMBER(FIND("workforces",B695)),ISNUMBER(FIND("occupational",B695)),ISNUMBER(FIND("Case report",B695)),ISNUMBER(FIND("Workplaces",B695)),ISNUMBER(FIND("worker",B695)))</f>
        <v>0</v>
      </c>
      <c r="AE695" t="b">
        <f>OR(ISNUMBER(FIND(" plant ",C695)),ISNUMBER(FIND("Plant ",C695)),ISNUMBER(FIND("tomato",C695)),ISNUMBER(FIND("plants",C695)),ISNUMBER(FIND("Plants",C695)),ISNUMBER(FIND("algae",C695)),ISNUMBER(FIND("lettuce",C695)),ISNUMBER(FIND("green gram sprouts ",C695)),ISNUMBER(FIND("Cucurbita pepo",C695)),ISNUMBER(FIND("bean ",C695)),ISNUMBER(FIND("chloroplast",C695)),ISNUMBER(FIND("chlorophyll",C695)),ISNUMBER(FIND("seedling",C695)),ISNUMBER(FIND("canola",C695)),ISNUMBER(FIND("shoot",C695)),ISNUMBER(FIND("photosynthes",C695)),ISNUMBER(FIND(" leaves ",C695)),,ISNUMBER(FIND("agriculture",C695)),ISNUMBER(FIND(" crops ",C695)))</f>
        <v>0</v>
      </c>
      <c r="AF695" t="b">
        <f>OR(ISNUMBER(FIND("bacteria",C695)),ISNUMBER(FIND("Bacteria",C695)),ISNUMBER(FIND("Bacterium",C695)),ISNUMBER(FIND("bacterium",C695)),ISNUMBER(FIND(" coli ",C695)))</f>
        <v>0</v>
      </c>
      <c r="AG695" t="b">
        <f>OR(ISNUMBER(FIND("fungi",C695)),ISNUMBER(FIND("Fungi",C695)),ISNUMBER(FIND("fungus",C695)),ISNUMBER(FIND("Fungus",C695)),ISNUMBER(FIND("mushroom",C695)),ISNUMBER(FIND("Mushroom",C695)),ISNUMBER(FIND(" mold ",C695)))</f>
        <v>0</v>
      </c>
      <c r="AH695" t="b">
        <f>OR(ISNUMBER(FIND("Pig ",C695)),ISNUMBER(FIND("pig ",C695)),ISNUMBER(FIND("Pigs ",C695)),ISNUMBER(FIND("pigs ",C695)))</f>
        <v>0</v>
      </c>
      <c r="AI695" t="b">
        <f>OR(ISNUMBER(FIND(" C. elegans",C695)),ISNUMBER(FIND("Caenorhabditis elegans",C695)),ISNUMBER(FIND("earthworms",C695)),ISNUMBER(FIND(" Ficopomatus enigmaticus",C695)),ISNUMBER(FIND("larva",C695)),ISNUMBER(FIND("Lumbriculus variegatus",C695)),ISNUMBER(FIND("nematode",C695)))</f>
        <v>0</v>
      </c>
      <c r="AJ695" t="b">
        <f>NOT(OR(AA695,AB695,AC695,AD695,AE695,AF695,AG695,AH695,AI695))</f>
        <v>0</v>
      </c>
      <c r="AL695" t="b">
        <f>OR(AA695,AB695,AD695,AE695,AF695,AG695,AH695,AI695)</f>
        <v>0</v>
      </c>
      <c r="AM695" t="b">
        <f>IF(Table1[[#This Row],[In vivo?]],IF(Table1[[#This Row],[Cell]],FALSE,TRUE),FALSE)</f>
        <v>0</v>
      </c>
      <c r="AN695" t="b">
        <f>AND(AC695,AL695)</f>
        <v>0</v>
      </c>
      <c r="AO695" t="b">
        <f>IF(Table1[[#This Row],[Cell]],IF(Table1[[#This Row],[In vivo?]],FALSE,TRUE),FALSE)</f>
        <v>1</v>
      </c>
      <c r="AP695" t="b">
        <f>NOT(OR(Table1[[#This Row],[In vivo?]],Table1[[#This Row],[Only in Cell]]))</f>
        <v>0</v>
      </c>
      <c r="AQ695" t="str">
        <f>IF(OR(Table1[[#This Row],[Rodents]],Table1[[#This Row],[Human]],Table1[[#This Row],[Pig]]),OR(ISNUMBER(FIND("pulmonary",C695)),ISNUMBER(FIND("lung",C695))),"NA")</f>
        <v>NA</v>
      </c>
      <c r="AR695" t="str">
        <f>IF(OR(Table1[[#This Row],[Rodents]],Table1[[#This Row],[Human]],Table1[[#This Row],[Pig]]),OR(ISNUMBER(FIND("skin",C695)),ISNUMBER(FIND("dermal",C695))),"NA")</f>
        <v>NA</v>
      </c>
      <c r="AS695" t="str">
        <f>IF(OR(Table1[[#This Row],[Rodents]],Table1[[#This Row],[Human]],Table1[[#This Row],[Pig]]),OR(ISNUMBER(FIND("liver",C695)),ISNUMBER(FIND("hepat",C695))),"NA")</f>
        <v>NA</v>
      </c>
      <c r="AT695" t="str">
        <f>IF(OR(Table1[[#This Row],[Rodents]],Table1[[#This Row],[Human]],Table1[[#This Row],[Pig]]),OR(ISNUMBER(FIND("kidney",C695)),ISNUMBER(FIND("neph",C695))),"NA")</f>
        <v>NA</v>
      </c>
      <c r="AU695" t="str">
        <f>IF(OR(Table1[[#This Row],[Rodents]],Table1[[#This Row],[Human]],Table1[[#This Row],[Pig]]),OR(ISNUMBER(FIND("brain",C695)),ISNUMBER(FIND("neur",C695)),ISNUMBER(FIND("nerv",C695))),"NA")</f>
        <v>NA</v>
      </c>
      <c r="AV695" t="str">
        <f>IF(OR(Table1[[#This Row],[Rodents]],Table1[[#This Row],[Human]],Table1[[#This Row],[Pig]]),OR(ISNUMBER(FIND("heart",C695)),ISNUMBER(FIND("cardi",C695))),"NA")</f>
        <v>NA</v>
      </c>
      <c r="AW695" t="str">
        <f>IF(OR(Table1[[#This Row],[Rodents]],Table1[[#This Row],[Human]],Table1[[#This Row],[Pig]]),OR(ISNUMBER(FIND("gastro",C695)),ISNUMBER(FIND("intesti",C695)),ISNUMBER(FIND("stomach",C695))),"NA")</f>
        <v>NA</v>
      </c>
      <c r="AX695" t="str">
        <f>IF(OR(Table1[[#This Row],[Rodents]],Table1[[#This Row],[Human]],Table1[[#This Row],[Pig]]),NOT(OR(AQ695,AR695,AS695,AT695,AU695,AV695,AW695)),"NA")</f>
        <v>NA</v>
      </c>
      <c r="AY695" t="b">
        <f>OR(ISNUMBER(FIND("SWCNT",C695)),ISNUMBER(FIND("SWNT",C695)),ISNUMBER(FIND("single-wall",C695)),ISNUMBER(FIND("single wall",C695)),ISNUMBER(FIND("Single wall",C695)),ISNUMBER(FIND("Single-wall",C695)),ISNUMBER(FIND("SWCNT",B695)),ISNUMBER(FIND("SWNT",B695)),ISNUMBER(FIND("single-wall",B695)),ISNUMBER(FIND("single wall",B695)),ISNUMBER(FIND("Single-wall",B695)),ISNUMBER(FIND("Single wall",B695)))</f>
        <v>0</v>
      </c>
      <c r="AZ695" t="b">
        <f>OR(ISNUMBER(FIND("MWCNT",C695)),ISNUMBER(FIND("MWNT",C695)),ISNUMBER(FIND("multi-wall",C695)),ISNUMBER(FIND("multi wall",C695)),ISNUMBER(FIND("multiwall",C695)),ISNUMBER(FIND("Multi-wall",C695)),ISNUMBER(FIND("Multi wall",C695)),ISNUMBER(FIND("Multiwall",C695)),ISNUMBER(FIND("MWCNT",B695)),ISNUMBER(FIND("MWNT",B695)),ISNUMBER(FIND("multi-wall",B695)),ISNUMBER(FIND("multi wall",B695)),ISNUMBER(FIND("multiwall",B695)),ISNUMBER(FIND("Multi-wall",B695)),ISNUMBER(FIND("Multi wall",B695)),ISNUMBER(FIND("Multiwall",B695)),ISNUMBER(FIND("Double-wall",B695)),ISNUMBER(FIND("Double wall",B695)),ISNUMBER(FIND("Doublewall",B695)),ISNUMBER(FIND("double-wall",B695)),ISNUMBER(FIND("double wall",B695)),ISNUMBER(FIND("doublewall",B695)))</f>
        <v>0</v>
      </c>
      <c r="BA695" t="b">
        <f>AND(Table1[[#This Row],[SWCNT]],Table1[[#This Row],[MWCNT]])</f>
        <v>0</v>
      </c>
      <c r="BB695" t="b">
        <f>IF(Table1[[#This Row],[SWCNT]]=TRUE,FALSE,IF(Table1[[#This Row],[MWCNT]]=TRUE,FALSE,TRUE))</f>
        <v>1</v>
      </c>
      <c r="BC695" s="18"/>
    </row>
    <row r="696" spans="1:55" ht="296">
      <c r="A696" t="s">
        <v>2196</v>
      </c>
      <c r="B696" s="2" t="s">
        <v>2197</v>
      </c>
      <c r="C696" s="16" t="s">
        <v>2198</v>
      </c>
      <c r="D696" s="17" t="s">
        <v>322</v>
      </c>
      <c r="E696" s="2">
        <v>2017</v>
      </c>
      <c r="F696" t="b">
        <f>OR(ISNUMBER(FIND("cytotoxic",C696)),ISNUMBER(FIND("Cytotoxic",C696)),ISNUMBER(FIND("cellular toxicity",C696)),ISNUMBER(FIND("cell death",C696)),ISNUMBER(FIND("viable",C696)),ISNUMBER(FIND("phytotoxic",C696)),ISNUMBER(FIND("acute toxicity",C696)),ISNUMBER(FIND("MTT",C696)),ISNUMBER(FIND("survival",C696)),ISNUMBER(FIND("prolifer",C696)),ISNUMBER(FIND("apoptosis",C696)),ISNUMBER(FIND("neurotoxic",C696)),ISNUMBER(FIND("  lysis ",C696)),ISNUMBER(FIND("necrosis",C696)),ISNUMBER(FIND("cellular death",C696))*3,ISNUMBER(FIND("LDH",C696)),ISNUMBER(FIND("Acute toxicity",C696)))</f>
        <v>1</v>
      </c>
      <c r="G696" t="b">
        <f>OR(ISNUMBER(FIND("genotoxic",C696)),ISNUMBER(FIND("genotoxicity",C696)),ISNUMBER(FIND("DNA damage",C696)),ISNUMBER(FIND("DNA",C696)),ISNUMBER(FIND("RNA",C696)),ISNUMBER(FIND("mesothelioma",C696)),ISNUMBER(FIND("carcino",C696)),ISNUMBER(FIND("mutagen",C696)),ISNUMBER(FIND("genetic",C696)))</f>
        <v>0</v>
      </c>
      <c r="H696" t="b">
        <f>OR(ISNUMBER(FIND("inflammatory",C696)),ISNUMBER(FIND("inflamm",C696)))</f>
        <v>0</v>
      </c>
      <c r="I696" t="b">
        <f>OR(ISNUMBER(FIND("immune",C696)),ISNUMBER(FIND("immunological",C696)),ISNUMBER(FIND("interleuk",C696)),ISNUMBER(FIND("platelet activation",C696)),ISNUMBER(FIND("monocyte",C696)),ISNUMBER(FIND("leukocyte",C696)),ISNUMBER(FIND("cytokine",C696)),ISNUMBER(FIND("CD4",C696)),ISNUMBER(FIND("CD8",C696)),ISNUMBER(FIND("T-cell",C696)))</f>
        <v>0</v>
      </c>
      <c r="J696" t="b">
        <f>OR(ISNUMBER(FIND("reactive oxygen",C696)),ISNUMBER(FIND("ROS",C696)),ISNUMBER(FIND("free radical",C696)),ISNUMBER(FIND("oxidative stress",C696)),ISNUMBER(FIND("peroxid",C696)),ISNUMBER(FIND("oxidative",C696)),ISNUMBER(FIND("antioxid",C696)))</f>
        <v>0</v>
      </c>
      <c r="K696" t="b">
        <f>OR(ISNUMBER(FIND("autophag",C696)))</f>
        <v>0</v>
      </c>
      <c r="L696" t="b">
        <f>OR(ISNUMBER(FIND("morpholog",C696)))</f>
        <v>1</v>
      </c>
      <c r="M696" t="b">
        <f>OR(ISNUMBER(FIND("fibrosis",C696)),ISNUMBER(FIND("Fibrosis",C696)),ISNUMBER(FIND("fibrot",C696)))</f>
        <v>0</v>
      </c>
      <c r="N696" t="b">
        <f>OR(ISNUMBER(FIND("offspring",C696)),ISNUMBER(FIND("Parental",C696)),ISNUMBER(FIND("parental",C696)),ISNUMBER(FIND("germline",C696)),ISNUMBER(FIND("reproduc",C696)),ISNUMBER(FIND("embryo",C696)))</f>
        <v>0</v>
      </c>
      <c r="O696" t="b">
        <f>OR(ISNUMBER(FIND("metabol",C696)),ISNUMBER(FIND("Metabol",C696)),ISNUMBER(FIND("digest",C696)),ISNUMBER(FIND("mitochon",C696)))</f>
        <v>0</v>
      </c>
      <c r="P696" t="b">
        <f>OR(ISNUMBER(FIND("ecotox",C696)),ISNUMBER(FIND("Ecotox",B696)),ISNUMBER(FIND("ecotox",B696)),ISNUMBER(FIND("Ecotox",C696)))</f>
        <v>0</v>
      </c>
      <c r="Q696" t="b">
        <f>OR(ISNUMBER(FIND("Bioaccum",C696)),ISNUMBER(FIND("bioaccum",C696)),ISNUMBER(FIND("accum",C696)))</f>
        <v>0</v>
      </c>
      <c r="R696" t="b">
        <f>OR(ISNUMBER(FIND("Occupation",C696)),ISNUMBER(FIND("occupation",C696)),ISNUMBER(FIND("worker",C696)),ISNUMBER(FIND("workforce",C696)))</f>
        <v>0</v>
      </c>
      <c r="S696" t="b">
        <f>NOT(OR(F696,G696,H696,I696,J696,K696,L696,M696,N696,O696,P696,Q696,R696))</f>
        <v>0</v>
      </c>
      <c r="U696" t="b">
        <f>OR(Table1[[#This Row],[Inflammation]],Table1[[#This Row],[Immune]])</f>
        <v>0</v>
      </c>
      <c r="V696" t="str">
        <f>IF(OR(Table1[[#This Row],[Rodents]],Table1[[#This Row],[Human]],Table1[[#This Row],[Pig]]),OR(ISNUMBER(FIND("intratrach",C696)),ISNUMBER(FIND("nasal ",C696)),ISNUMBER(FIND("instill",C696))),"NA")</f>
        <v>NA</v>
      </c>
      <c r="W696" t="str">
        <f>IF(OR(Table1[[#This Row],[Rodents]],Table1[[#This Row],[Human]],Table1[[#This Row],[Pig]]),OR(ISNUMBER(FIND("dermal",C696)),ISNUMBER(FIND("skin ",C696))),"NA")</f>
        <v>NA</v>
      </c>
      <c r="X696" t="str">
        <f>IF(OR(Table1[[#This Row],[Rodents]],Table1[[#This Row],[Human]],Table1[[#This Row],[Pig]]),OR(ISNUMBER(FIND("injected",C696)),ISNUMBER(FIND("periton",C696)),ISNUMBER(FIND("intrascrot",C696))),"NA")</f>
        <v>NA</v>
      </c>
      <c r="Y696" t="str">
        <f>IF(OR(Table1[[#This Row],[Rodents]],Table1[[#This Row],[Human]],Table1[[#This Row],[Pig]]),NOT(OR(Table1[[#This Row],[Inhaled/Intratracheal/intranasal]],Table1[[#This Row],[Dermal]],Table1[[#This Row],[Injected]])),"NA")</f>
        <v>NA</v>
      </c>
      <c r="AA696" t="b">
        <f>OR(ISNUMBER(FIND("fish ",C696)),ISNUMBER(FIND("Fish ",C696)),ISNUMBER(FIND("aquatic",C696)),ISNUMBER(FIND("daphnids",C696)),ISNUMBER(FIND("Carcinus maenas",C696)),ISNUMBER(FIND("Daphnia",C696)),ISNUMBER(FIND("Ruditapes philippinarum",C696)),ISNUMBER(FIND("daphnia",C696)),ISNUMBER(FIND("marine",C696)),ISNUMBER(FIND("mussel",C696)),ISNUMBER(FIND("algae",C696)),ISNUMBER(FIND("Donax faba",C696)),ISNUMBER(FIND("estuarine",C696)),ISNUMBER(FIND("snail",C696)),ISNUMBER(FIND("Prorocentrum donghaiense",C696)) )</f>
        <v>0</v>
      </c>
      <c r="AB696" t="b">
        <f>OR(ISNUMBER(FIND(" rat ",C696)),ISNUMBER(FIND(" rats ",C696)),ISNUMBER(FIND(" Rats ",C696)),ISNUMBER(FIND(" Rat ",C696)),ISNUMBER(FIND(" rat.",C696)),ISNUMBER(FIND(" rats.",C696)),ISNUMBER(FIND("mouse",C696)),ISNUMBER(FIND("mice",C696)), ISNUMBER(FIND(" Mice",C696)))</f>
        <v>0</v>
      </c>
      <c r="AC696" t="b">
        <f>OR(ISNUMBER(FIND(" cell ",C696)),ISNUMBER(FIND("fibroblast",C696)),ISNUMBER(FIND("macrophage",C696)),ISNUMBER(FIND("epithelial",C696)),ISNUMBER(FIND("endothelial",C696)),ISNUMBER(FIND("neuron",C696)),ISNUMBER(FIND(" cells ",C696)),ISNUMBER(FIND("RBC",C696)),ISNUMBER(FIND("mitochond",C696)),ISNUMBER(FIND("adipocyte",C696)),ISNUMBER(FIND("osteo",C696)),ISNUMBER(FIND("keratin",C696)),ISNUMBER(FIND(" cell's ",C696)),ISNUMBER(FIND("eukary",C696)),ISNUMBER(FIND("sperm",C696)))</f>
        <v>1</v>
      </c>
      <c r="AD696" t="b">
        <f>OR(ISNUMBER(FIND("human",B696)),ISNUMBER(FIND("workers",B696)),ISNUMBER(FIND("workforces",B696)),ISNUMBER(FIND("occupational",B696)),ISNUMBER(FIND("Case report",B696)),ISNUMBER(FIND("Workplaces",B696)),ISNUMBER(FIND("worker",B696)))</f>
        <v>0</v>
      </c>
      <c r="AE696" t="b">
        <f>OR(ISNUMBER(FIND(" plant ",C696)),ISNUMBER(FIND("Plant ",C696)),ISNUMBER(FIND("tomato",C696)),ISNUMBER(FIND("plants",C696)),ISNUMBER(FIND("Plants",C696)),ISNUMBER(FIND("algae",C696)),ISNUMBER(FIND("lettuce",C696)),ISNUMBER(FIND("green gram sprouts ",C696)),ISNUMBER(FIND("Cucurbita pepo",C696)),ISNUMBER(FIND("bean ",C696)),ISNUMBER(FIND("chloroplast",C696)),ISNUMBER(FIND("chlorophyll",C696)),ISNUMBER(FIND("seedling",C696)),ISNUMBER(FIND("canola",C696)),ISNUMBER(FIND("shoot",C696)),ISNUMBER(FIND("photosynthes",C696)),ISNUMBER(FIND(" leaves ",C696)),,ISNUMBER(FIND("agriculture",C696)),ISNUMBER(FIND(" crops ",C696)))</f>
        <v>0</v>
      </c>
      <c r="AF696" t="b">
        <f>OR(ISNUMBER(FIND("bacteria",C696)),ISNUMBER(FIND("Bacteria",C696)),ISNUMBER(FIND("Bacterium",C696)),ISNUMBER(FIND("bacterium",C696)),ISNUMBER(FIND(" coli ",C696)))</f>
        <v>0</v>
      </c>
      <c r="AG696" t="b">
        <f>OR(ISNUMBER(FIND("fungi",C696)),ISNUMBER(FIND("Fungi",C696)),ISNUMBER(FIND("fungus",C696)),ISNUMBER(FIND("Fungus",C696)),ISNUMBER(FIND("mushroom",C696)),ISNUMBER(FIND("Mushroom",C696)),ISNUMBER(FIND(" mold ",C696)))</f>
        <v>0</v>
      </c>
      <c r="AH696" t="b">
        <f>OR(ISNUMBER(FIND("Pig ",C696)),ISNUMBER(FIND("pig ",C696)),ISNUMBER(FIND("Pigs ",C696)),ISNUMBER(FIND("pigs ",C696)))</f>
        <v>0</v>
      </c>
      <c r="AI696" t="b">
        <f>OR(ISNUMBER(FIND(" C. elegans",C696)),ISNUMBER(FIND("Caenorhabditis elegans",C696)),ISNUMBER(FIND("earthworms",C696)),ISNUMBER(FIND(" Ficopomatus enigmaticus",C696)),ISNUMBER(FIND("larva",C696)),ISNUMBER(FIND("Lumbriculus variegatus",C696)),ISNUMBER(FIND("nematode",C696)))</f>
        <v>0</v>
      </c>
      <c r="AJ696" t="b">
        <f>NOT(OR(AA696,AB696,AC696,AD696,AE696,AF696,AG696,AH696,AI696))</f>
        <v>0</v>
      </c>
      <c r="AL696" t="b">
        <f>OR(AA696,AB696,AD696,AE696,AF696,AG696,AH696,AI696)</f>
        <v>0</v>
      </c>
      <c r="AM696" t="b">
        <f>IF(Table1[[#This Row],[In vivo?]],IF(Table1[[#This Row],[Cell]],FALSE,TRUE),FALSE)</f>
        <v>0</v>
      </c>
      <c r="AN696" t="b">
        <f>AND(AC696,AL696)</f>
        <v>0</v>
      </c>
      <c r="AO696" t="b">
        <f>IF(Table1[[#This Row],[Cell]],IF(Table1[[#This Row],[In vivo?]],FALSE,TRUE),FALSE)</f>
        <v>1</v>
      </c>
      <c r="AP696" t="b">
        <f>NOT(OR(Table1[[#This Row],[In vivo?]],Table1[[#This Row],[Only in Cell]]))</f>
        <v>0</v>
      </c>
      <c r="AQ696" t="str">
        <f>IF(OR(Table1[[#This Row],[Rodents]],Table1[[#This Row],[Human]],Table1[[#This Row],[Pig]]),OR(ISNUMBER(FIND("pulmonary",C696)),ISNUMBER(FIND("lung",C696))),"NA")</f>
        <v>NA</v>
      </c>
      <c r="AR696" t="str">
        <f>IF(OR(Table1[[#This Row],[Rodents]],Table1[[#This Row],[Human]],Table1[[#This Row],[Pig]]),OR(ISNUMBER(FIND("skin",C696)),ISNUMBER(FIND("dermal",C696))),"NA")</f>
        <v>NA</v>
      </c>
      <c r="AS696" t="str">
        <f>IF(OR(Table1[[#This Row],[Rodents]],Table1[[#This Row],[Human]],Table1[[#This Row],[Pig]]),OR(ISNUMBER(FIND("liver",C696)),ISNUMBER(FIND("hepat",C696))),"NA")</f>
        <v>NA</v>
      </c>
      <c r="AT696" t="str">
        <f>IF(OR(Table1[[#This Row],[Rodents]],Table1[[#This Row],[Human]],Table1[[#This Row],[Pig]]),OR(ISNUMBER(FIND("kidney",C696)),ISNUMBER(FIND("neph",C696))),"NA")</f>
        <v>NA</v>
      </c>
      <c r="AU696" t="str">
        <f>IF(OR(Table1[[#This Row],[Rodents]],Table1[[#This Row],[Human]],Table1[[#This Row],[Pig]]),OR(ISNUMBER(FIND("brain",C696)),ISNUMBER(FIND("neur",C696)),ISNUMBER(FIND("nerv",C696))),"NA")</f>
        <v>NA</v>
      </c>
      <c r="AV696" t="str">
        <f>IF(OR(Table1[[#This Row],[Rodents]],Table1[[#This Row],[Human]],Table1[[#This Row],[Pig]]),OR(ISNUMBER(FIND("heart",C696)),ISNUMBER(FIND("cardi",C696))),"NA")</f>
        <v>NA</v>
      </c>
      <c r="AW696" t="str">
        <f>IF(OR(Table1[[#This Row],[Rodents]],Table1[[#This Row],[Human]],Table1[[#This Row],[Pig]]),OR(ISNUMBER(FIND("gastro",C696)),ISNUMBER(FIND("intesti",C696)),ISNUMBER(FIND("stomach",C696))),"NA")</f>
        <v>NA</v>
      </c>
      <c r="AX696" t="str">
        <f>IF(OR(Table1[[#This Row],[Rodents]],Table1[[#This Row],[Human]],Table1[[#This Row],[Pig]]),NOT(OR(AQ696,AR696,AS696,AT696,AU696,AV696,AW696)),"NA")</f>
        <v>NA</v>
      </c>
      <c r="AY696" t="b">
        <f>OR(ISNUMBER(FIND("SWCNT",C696)),ISNUMBER(FIND("SWNT",C696)),ISNUMBER(FIND("single-wall",C696)),ISNUMBER(FIND("single wall",C696)),ISNUMBER(FIND("Single wall",C696)),ISNUMBER(FIND("Single-wall",C696)),ISNUMBER(FIND("SWCNT",B696)),ISNUMBER(FIND("SWNT",B696)),ISNUMBER(FIND("single-wall",B696)),ISNUMBER(FIND("single wall",B696)),ISNUMBER(FIND("Single-wall",B696)),ISNUMBER(FIND("Single wall",B696)))</f>
        <v>0</v>
      </c>
      <c r="AZ696" t="b">
        <f>OR(ISNUMBER(FIND("MWCNT",C696)),ISNUMBER(FIND("MWNT",C696)),ISNUMBER(FIND("multi-wall",C696)),ISNUMBER(FIND("multi wall",C696)),ISNUMBER(FIND("multiwall",C696)),ISNUMBER(FIND("Multi-wall",C696)),ISNUMBER(FIND("Multi wall",C696)),ISNUMBER(FIND("Multiwall",C696)),ISNUMBER(FIND("MWCNT",B696)),ISNUMBER(FIND("MWNT",B696)),ISNUMBER(FIND("multi-wall",B696)),ISNUMBER(FIND("multi wall",B696)),ISNUMBER(FIND("multiwall",B696)),ISNUMBER(FIND("Multi-wall",B696)),ISNUMBER(FIND("Multi wall",B696)),ISNUMBER(FIND("Multiwall",B696)),ISNUMBER(FIND("Double-wall",B696)),ISNUMBER(FIND("Double wall",B696)),ISNUMBER(FIND("Doublewall",B696)),ISNUMBER(FIND("double-wall",B696)),ISNUMBER(FIND("double wall",B696)),ISNUMBER(FIND("doublewall",B696)))</f>
        <v>0</v>
      </c>
      <c r="BA696" t="b">
        <f>AND(Table1[[#This Row],[SWCNT]],Table1[[#This Row],[MWCNT]])</f>
        <v>0</v>
      </c>
      <c r="BB696" t="b">
        <f>IF(Table1[[#This Row],[SWCNT]]=TRUE,FALSE,IF(Table1[[#This Row],[MWCNT]]=TRUE,FALSE,TRUE))</f>
        <v>1</v>
      </c>
      <c r="BC696" s="18"/>
    </row>
    <row r="697" spans="1:55" ht="388.5">
      <c r="A697" t="s">
        <v>2223</v>
      </c>
      <c r="B697" s="2" t="s">
        <v>2224</v>
      </c>
      <c r="C697" s="16" t="s">
        <v>2225</v>
      </c>
      <c r="D697" s="17" t="s">
        <v>181</v>
      </c>
      <c r="E697" s="2">
        <v>2017</v>
      </c>
      <c r="F697" t="b">
        <f>OR(ISNUMBER(FIND("cytotoxic",C697)),ISNUMBER(FIND("Cytotoxic",C697)),ISNUMBER(FIND("cellular toxicity",C697)),ISNUMBER(FIND("cell death",C697)),ISNUMBER(FIND("viable",C697)),ISNUMBER(FIND("phytotoxic",C697)),ISNUMBER(FIND("acute toxicity",C697)),ISNUMBER(FIND("MTT",C697)),ISNUMBER(FIND("survival",C697)),ISNUMBER(FIND("prolifer",C697)),ISNUMBER(FIND("apoptosis",C697)),ISNUMBER(FIND("neurotoxic",C697)),ISNUMBER(FIND("  lysis ",C697)),ISNUMBER(FIND("necrosis",C697)),ISNUMBER(FIND("cellular death",C697))*3,ISNUMBER(FIND("LDH",C697)),ISNUMBER(FIND("Acute toxicity",C697)))</f>
        <v>1</v>
      </c>
      <c r="G697" t="b">
        <f>OR(ISNUMBER(FIND("genotoxic",C697)),ISNUMBER(FIND("genotoxicity",C697)),ISNUMBER(FIND("DNA damage",C697)),ISNUMBER(FIND("DNA",C697)),ISNUMBER(FIND("RNA",C697)),ISNUMBER(FIND("mesothelioma",C697)),ISNUMBER(FIND("carcino",C697)),ISNUMBER(FIND("mutagen",C697)),ISNUMBER(FIND("genetic",C697)))</f>
        <v>1</v>
      </c>
      <c r="H697" t="b">
        <f>OR(ISNUMBER(FIND("inflammatory",C697)),ISNUMBER(FIND("inflamm",C697)))</f>
        <v>0</v>
      </c>
      <c r="I697" t="b">
        <f>OR(ISNUMBER(FIND("immune",C697)),ISNUMBER(FIND("immunological",C697)),ISNUMBER(FIND("interleuk",C697)),ISNUMBER(FIND("platelet activation",C697)),ISNUMBER(FIND("monocyte",C697)),ISNUMBER(FIND("leukocyte",C697)),ISNUMBER(FIND("cytokine",C697)),ISNUMBER(FIND("CD4",C697)),ISNUMBER(FIND("CD8",C697)),ISNUMBER(FIND("T-cell",C697)))</f>
        <v>0</v>
      </c>
      <c r="J697" t="b">
        <f>OR(ISNUMBER(FIND("reactive oxygen",C697)),ISNUMBER(FIND("ROS",C697)),ISNUMBER(FIND("free radical",C697)),ISNUMBER(FIND("oxidative stress",C697)),ISNUMBER(FIND("peroxid",C697)),ISNUMBER(FIND("oxidative",C697)),ISNUMBER(FIND("antioxid",C697)))</f>
        <v>1</v>
      </c>
      <c r="K697" t="b">
        <f>OR(ISNUMBER(FIND("autophag",C697)))</f>
        <v>1</v>
      </c>
      <c r="L697" t="b">
        <f>OR(ISNUMBER(FIND("morpholog",C697)))</f>
        <v>0</v>
      </c>
      <c r="M697" t="b">
        <f>OR(ISNUMBER(FIND("fibrosis",C697)),ISNUMBER(FIND("Fibrosis",C697)),ISNUMBER(FIND("fibrot",C697)))</f>
        <v>0</v>
      </c>
      <c r="N697" t="b">
        <f>OR(ISNUMBER(FIND("offspring",C697)),ISNUMBER(FIND("Parental",C697)),ISNUMBER(FIND("parental",C697)),ISNUMBER(FIND("germline",C697)),ISNUMBER(FIND("reproduc",C697)),ISNUMBER(FIND("embryo",C697)))</f>
        <v>0</v>
      </c>
      <c r="O697" t="b">
        <f>OR(ISNUMBER(FIND("metabol",C697)),ISNUMBER(FIND("Metabol",C697)),ISNUMBER(FIND("digest",C697)),ISNUMBER(FIND("mitochon",C697)))</f>
        <v>0</v>
      </c>
      <c r="P697" t="b">
        <f>OR(ISNUMBER(FIND("ecotox",C697)),ISNUMBER(FIND("Ecotox",B697)),ISNUMBER(FIND("ecotox",B697)),ISNUMBER(FIND("Ecotox",C697)))</f>
        <v>0</v>
      </c>
      <c r="Q697" t="b">
        <f>OR(ISNUMBER(FIND("Bioaccum",C697)),ISNUMBER(FIND("bioaccum",C697)),ISNUMBER(FIND("accum",C697)))</f>
        <v>1</v>
      </c>
      <c r="R697" t="b">
        <f>OR(ISNUMBER(FIND("Occupation",C697)),ISNUMBER(FIND("occupation",C697)),ISNUMBER(FIND("worker",C697)),ISNUMBER(FIND("workforce",C697)))</f>
        <v>0</v>
      </c>
      <c r="S697" t="b">
        <f>NOT(OR(F697,G697,H697,I697,J697,K697,L697,M697,N697,O697,P697,Q697,R697))</f>
        <v>0</v>
      </c>
      <c r="U697" t="b">
        <f>OR(Table1[[#This Row],[Inflammation]],Table1[[#This Row],[Immune]])</f>
        <v>0</v>
      </c>
      <c r="V697" t="str">
        <f>IF(OR(Table1[[#This Row],[Rodents]],Table1[[#This Row],[Human]],Table1[[#This Row],[Pig]]),OR(ISNUMBER(FIND("intratrach",C697)),ISNUMBER(FIND("nasal ",C697)),ISNUMBER(FIND("instill",C697))),"NA")</f>
        <v>NA</v>
      </c>
      <c r="W697" t="str">
        <f>IF(OR(Table1[[#This Row],[Rodents]],Table1[[#This Row],[Human]],Table1[[#This Row],[Pig]]),OR(ISNUMBER(FIND("dermal",C697)),ISNUMBER(FIND("skin ",C697))),"NA")</f>
        <v>NA</v>
      </c>
      <c r="X697" t="str">
        <f>IF(OR(Table1[[#This Row],[Rodents]],Table1[[#This Row],[Human]],Table1[[#This Row],[Pig]]),OR(ISNUMBER(FIND("injected",C697)),ISNUMBER(FIND("periton",C697)),ISNUMBER(FIND("intrascrot",C697))),"NA")</f>
        <v>NA</v>
      </c>
      <c r="Y697" t="str">
        <f>IF(OR(Table1[[#This Row],[Rodents]],Table1[[#This Row],[Human]],Table1[[#This Row],[Pig]]),NOT(OR(Table1[[#This Row],[Inhaled/Intratracheal/intranasal]],Table1[[#This Row],[Dermal]],Table1[[#This Row],[Injected]])),"NA")</f>
        <v>NA</v>
      </c>
      <c r="AA697" t="b">
        <f>OR(ISNUMBER(FIND("fish ",C697)),ISNUMBER(FIND("Fish ",C697)),ISNUMBER(FIND("aquatic",C697)),ISNUMBER(FIND("daphnids",C697)),ISNUMBER(FIND("Carcinus maenas",C697)),ISNUMBER(FIND("Daphnia",C697)),ISNUMBER(FIND("Ruditapes philippinarum",C697)),ISNUMBER(FIND("daphnia",C697)),ISNUMBER(FIND("marine",C697)),ISNUMBER(FIND("mussel",C697)),ISNUMBER(FIND("algae",C697)),ISNUMBER(FIND("Donax faba",C697)),ISNUMBER(FIND("estuarine",C697)),ISNUMBER(FIND("snail",C697)),ISNUMBER(FIND("Prorocentrum donghaiense",C697)) )</f>
        <v>0</v>
      </c>
      <c r="AB697" t="b">
        <f>OR(ISNUMBER(FIND(" rat ",C697)),ISNUMBER(FIND(" rats ",C697)),ISNUMBER(FIND(" Rats ",C697)),ISNUMBER(FIND(" Rat ",C697)),ISNUMBER(FIND(" rat.",C697)),ISNUMBER(FIND(" rats.",C697)),ISNUMBER(FIND("mouse",C697)),ISNUMBER(FIND("mice",C697)), ISNUMBER(FIND(" Mice",C697)))</f>
        <v>0</v>
      </c>
      <c r="AC697" t="b">
        <f>OR(ISNUMBER(FIND(" cell ",C697)),ISNUMBER(FIND("fibroblast",C697)),ISNUMBER(FIND("macrophage",C697)),ISNUMBER(FIND("epithelial",C697)),ISNUMBER(FIND("endothelial",C697)),ISNUMBER(FIND("neuron",C697)),ISNUMBER(FIND(" cells ",C697)),ISNUMBER(FIND("RBC",C697)),ISNUMBER(FIND("mitochond",C697)),ISNUMBER(FIND("adipocyte",C697)),ISNUMBER(FIND("osteo",C697)),ISNUMBER(FIND("keratin",C697)),ISNUMBER(FIND(" cell's ",C697)),ISNUMBER(FIND("eukary",C697)),ISNUMBER(FIND("sperm",C697)))</f>
        <v>1</v>
      </c>
      <c r="AD697" t="b">
        <v>0</v>
      </c>
      <c r="AE697" t="b">
        <f>OR(ISNUMBER(FIND(" plant ",C697)),ISNUMBER(FIND("Plant ",C697)),ISNUMBER(FIND("tomato",C697)),ISNUMBER(FIND("plants",C697)),ISNUMBER(FIND("Plants",C697)),ISNUMBER(FIND("algae",C697)),ISNUMBER(FIND("lettuce",C697)),ISNUMBER(FIND("green gram sprouts ",C697)),ISNUMBER(FIND("Cucurbita pepo",C697)),ISNUMBER(FIND("bean ",C697)),ISNUMBER(FIND("chloroplast",C697)),ISNUMBER(FIND("chlorophyll",C697)),ISNUMBER(FIND("seedling",C697)),ISNUMBER(FIND("canola",C697)),ISNUMBER(FIND("shoot",C697)),ISNUMBER(FIND("photosynthes",C697)),ISNUMBER(FIND(" leaves ",C697)),,ISNUMBER(FIND("agriculture",C697)),ISNUMBER(FIND(" crops ",C697)))</f>
        <v>0</v>
      </c>
      <c r="AF697" t="b">
        <f>OR(ISNUMBER(FIND("bacteria",C697)),ISNUMBER(FIND("Bacteria",C697)),ISNUMBER(FIND("Bacterium",C697)),ISNUMBER(FIND("bacterium",C697)),ISNUMBER(FIND(" coli ",C697)))</f>
        <v>0</v>
      </c>
      <c r="AG697" t="b">
        <f>OR(ISNUMBER(FIND("fungi",C697)),ISNUMBER(FIND("Fungi",C697)),ISNUMBER(FIND("fungus",C697)),ISNUMBER(FIND("Fungus",C697)),ISNUMBER(FIND("mushroom",C697)),ISNUMBER(FIND("Mushroom",C697)),ISNUMBER(FIND(" mold ",C697)))</f>
        <v>0</v>
      </c>
      <c r="AH697" t="b">
        <f>OR(ISNUMBER(FIND("Pig ",C697)),ISNUMBER(FIND("pig ",C697)),ISNUMBER(FIND("Pigs ",C697)),ISNUMBER(FIND("pigs ",C697)))</f>
        <v>0</v>
      </c>
      <c r="AI697" t="b">
        <f>OR(ISNUMBER(FIND(" C. elegans",C697)),ISNUMBER(FIND("Caenorhabditis elegans",C697)),ISNUMBER(FIND("earthworms",C697)),ISNUMBER(FIND(" Ficopomatus enigmaticus",C697)),ISNUMBER(FIND("larva",C697)),ISNUMBER(FIND("Lumbriculus variegatus",C697)),ISNUMBER(FIND("nematode",C697)))</f>
        <v>0</v>
      </c>
      <c r="AJ697" t="b">
        <f>NOT(OR(AA697,AB697,AC697,AD697,AE697,AF697,AG697,AH697,AI697))</f>
        <v>0</v>
      </c>
      <c r="AL697" t="b">
        <f>OR(AA697,AB697,AD697,AE697,AF697,AG697,AH697,AI697)</f>
        <v>0</v>
      </c>
      <c r="AM697" t="b">
        <f>IF(Table1[[#This Row],[In vivo?]],IF(Table1[[#This Row],[Cell]],FALSE,TRUE),FALSE)</f>
        <v>0</v>
      </c>
      <c r="AN697" t="b">
        <f>AND(AC697,AL697)</f>
        <v>0</v>
      </c>
      <c r="AO697" t="b">
        <f>IF(Table1[[#This Row],[Cell]],IF(Table1[[#This Row],[In vivo?]],FALSE,TRUE),FALSE)</f>
        <v>1</v>
      </c>
      <c r="AP697" t="b">
        <f>NOT(OR(Table1[[#This Row],[In vivo?]],Table1[[#This Row],[Only in Cell]]))</f>
        <v>0</v>
      </c>
      <c r="AQ697" t="str">
        <f>IF(OR(Table1[[#This Row],[Rodents]],Table1[[#This Row],[Human]],Table1[[#This Row],[Pig]]),OR(ISNUMBER(FIND("pulmonary",C697)),ISNUMBER(FIND("lung",C697))),"NA")</f>
        <v>NA</v>
      </c>
      <c r="AR697" t="str">
        <f>IF(OR(Table1[[#This Row],[Rodents]],Table1[[#This Row],[Human]],Table1[[#This Row],[Pig]]),OR(ISNUMBER(FIND("skin",C697)),ISNUMBER(FIND("dermal",C697))),"NA")</f>
        <v>NA</v>
      </c>
      <c r="AS697" t="str">
        <f>IF(OR(Table1[[#This Row],[Rodents]],Table1[[#This Row],[Human]],Table1[[#This Row],[Pig]]),OR(ISNUMBER(FIND("liver",C697)),ISNUMBER(FIND("hepat",C697))),"NA")</f>
        <v>NA</v>
      </c>
      <c r="AT697" t="str">
        <f>IF(OR(Table1[[#This Row],[Rodents]],Table1[[#This Row],[Human]],Table1[[#This Row],[Pig]]),OR(ISNUMBER(FIND("kidney",C697)),ISNUMBER(FIND("neph",C697))),"NA")</f>
        <v>NA</v>
      </c>
      <c r="AU697" t="str">
        <f>IF(OR(Table1[[#This Row],[Rodents]],Table1[[#This Row],[Human]],Table1[[#This Row],[Pig]]),OR(ISNUMBER(FIND("brain",C697)),ISNUMBER(FIND("neur",C697)),ISNUMBER(FIND("nerv",C697))),"NA")</f>
        <v>NA</v>
      </c>
      <c r="AV697" t="str">
        <f>IF(OR(Table1[[#This Row],[Rodents]],Table1[[#This Row],[Human]],Table1[[#This Row],[Pig]]),OR(ISNUMBER(FIND("heart",C697)),ISNUMBER(FIND("cardi",C697))),"NA")</f>
        <v>NA</v>
      </c>
      <c r="AW697" t="str">
        <f>IF(OR(Table1[[#This Row],[Rodents]],Table1[[#This Row],[Human]],Table1[[#This Row],[Pig]]),OR(ISNUMBER(FIND("gastro",C697)),ISNUMBER(FIND("intesti",C697)),ISNUMBER(FIND("stomach",C697))),"NA")</f>
        <v>NA</v>
      </c>
      <c r="AX697" t="str">
        <f>IF(OR(Table1[[#This Row],[Rodents]],Table1[[#This Row],[Human]],Table1[[#This Row],[Pig]]),NOT(OR(AQ697,AR697,AS697,AT697,AU697,AV697,AW697)),"NA")</f>
        <v>NA</v>
      </c>
      <c r="AY697" t="b">
        <f>OR(ISNUMBER(FIND("SWCNT",C697)),ISNUMBER(FIND("SWNT",C697)),ISNUMBER(FIND("single-wall",C697)),ISNUMBER(FIND("single wall",C697)),ISNUMBER(FIND("Single wall",C697)),ISNUMBER(FIND("Single-wall",C697)),ISNUMBER(FIND("SWCNT",B697)),ISNUMBER(FIND("SWNT",B697)),ISNUMBER(FIND("single-wall",B697)),ISNUMBER(FIND("single wall",B697)),ISNUMBER(FIND("Single-wall",B697)),ISNUMBER(FIND("Single wall",B697)))</f>
        <v>0</v>
      </c>
      <c r="AZ697" t="b">
        <f>OR(ISNUMBER(FIND("MWCNT",C697)),ISNUMBER(FIND("MWNT",C697)),ISNUMBER(FIND("multi-wall",C697)),ISNUMBER(FIND("multi wall",C697)),ISNUMBER(FIND("multiwall",C697)),ISNUMBER(FIND("Multi-wall",C697)),ISNUMBER(FIND("Multi wall",C697)),ISNUMBER(FIND("Multiwall",C697)),ISNUMBER(FIND("MWCNT",B697)),ISNUMBER(FIND("MWNT",B697)),ISNUMBER(FIND("multi-wall",B697)),ISNUMBER(FIND("multi wall",B697)),ISNUMBER(FIND("multiwall",B697)),ISNUMBER(FIND("Multi-wall",B697)),ISNUMBER(FIND("Multi wall",B697)),ISNUMBER(FIND("Multiwall",B697)),ISNUMBER(FIND("Double-wall",B697)),ISNUMBER(FIND("Double wall",B697)),ISNUMBER(FIND("Doublewall",B697)),ISNUMBER(FIND("double-wall",B697)),ISNUMBER(FIND("double wall",B697)),ISNUMBER(FIND("doublewall",B697)))</f>
        <v>0</v>
      </c>
      <c r="BA697" t="b">
        <f>AND(Table1[[#This Row],[SWCNT]],Table1[[#This Row],[MWCNT]])</f>
        <v>0</v>
      </c>
      <c r="BB697" t="b">
        <f>IF(Table1[[#This Row],[SWCNT]]=TRUE,FALSE,IF(Table1[[#This Row],[MWCNT]]=TRUE,FALSE,TRUE))</f>
        <v>1</v>
      </c>
      <c r="BC697" s="18"/>
    </row>
    <row r="698" spans="1:55" ht="333">
      <c r="A698" t="s">
        <v>2397</v>
      </c>
      <c r="B698" s="2" t="s">
        <v>2400</v>
      </c>
      <c r="C698" s="16" t="s">
        <v>2403</v>
      </c>
      <c r="D698" s="17" t="s">
        <v>278</v>
      </c>
      <c r="E698" s="2">
        <v>2017</v>
      </c>
      <c r="F698" t="b">
        <f>OR(ISNUMBER(FIND("cytotoxic",C698)),ISNUMBER(FIND("Cytotoxic",C698)),ISNUMBER(FIND("cellular toxicity",C698)),ISNUMBER(FIND("cell death",C698)),ISNUMBER(FIND("viable",C698)),ISNUMBER(FIND("phytotoxic",C698)),ISNUMBER(FIND("acute toxicity",C698)),ISNUMBER(FIND("MTT",C698)),ISNUMBER(FIND("survival",C698)),ISNUMBER(FIND("prolifer",C698)),ISNUMBER(FIND("apoptosis",C698)),ISNUMBER(FIND("neurotoxic",C698)),ISNUMBER(FIND("  lysis ",C698)),ISNUMBER(FIND("necrosis",C698)),ISNUMBER(FIND("cellular death",C698))*3,ISNUMBER(FIND("LDH",C698)),ISNUMBER(FIND("Acute toxicity",C698)))</f>
        <v>0</v>
      </c>
      <c r="G698" t="b">
        <f>OR(ISNUMBER(FIND("genotoxic",C698)),ISNUMBER(FIND("genotoxicity",C698)),ISNUMBER(FIND("DNA damage",C698)),ISNUMBER(FIND("DNA",C698)),ISNUMBER(FIND("RNA",C698)),ISNUMBER(FIND("mesothelioma",C698)),ISNUMBER(FIND("carcino",C698)),ISNUMBER(FIND("mutagen",C698)),ISNUMBER(FIND("genetic",C698)))</f>
        <v>1</v>
      </c>
      <c r="H698" t="b">
        <f>OR(ISNUMBER(FIND("inflammatory",C698)),ISNUMBER(FIND("inflamm",C698)))</f>
        <v>0</v>
      </c>
      <c r="I698" t="b">
        <f>OR(ISNUMBER(FIND("immune",C698)),ISNUMBER(FIND("immunological",C698)),ISNUMBER(FIND("interleuk",C698)),ISNUMBER(FIND("platelet activation",C698)),ISNUMBER(FIND("monocyte",C698)),ISNUMBER(FIND("leukocyte",C698)),ISNUMBER(FIND("cytokine",C698)),ISNUMBER(FIND("CD4",C698)),ISNUMBER(FIND("CD8",C698)),ISNUMBER(FIND("T-cell",C698)))</f>
        <v>0</v>
      </c>
      <c r="J698" t="b">
        <f>OR(ISNUMBER(FIND("reactive oxygen",C698)),ISNUMBER(FIND("ROS",C698)),ISNUMBER(FIND("free radical",C698)),ISNUMBER(FIND("oxidative stress",C698)),ISNUMBER(FIND("peroxid",C698)),ISNUMBER(FIND("oxidative",C698)),ISNUMBER(FIND("antioxid",C698)))</f>
        <v>1</v>
      </c>
      <c r="K698" t="b">
        <f>OR(ISNUMBER(FIND("autophag",C698)))</f>
        <v>0</v>
      </c>
      <c r="L698" t="b">
        <f>OR(ISNUMBER(FIND("morpholog",C698)))</f>
        <v>0</v>
      </c>
      <c r="M698" t="b">
        <f>OR(ISNUMBER(FIND("fibrosis",C698)),ISNUMBER(FIND("Fibrosis",C698)),ISNUMBER(FIND("fibrot",C698)))</f>
        <v>0</v>
      </c>
      <c r="N698" t="b">
        <f>OR(ISNUMBER(FIND("offspring",C698)),ISNUMBER(FIND("Parental",C698)),ISNUMBER(FIND("parental",C698)),ISNUMBER(FIND("germline",C698)),ISNUMBER(FIND("reproduc",C698)),ISNUMBER(FIND("embryo",C698)))</f>
        <v>0</v>
      </c>
      <c r="O698" t="b">
        <f>OR(ISNUMBER(FIND("metabol",C698)),ISNUMBER(FIND("Metabol",C698)),ISNUMBER(FIND("digest",C698)),ISNUMBER(FIND("mitochon",C698)))</f>
        <v>1</v>
      </c>
      <c r="P698" t="b">
        <f>OR(ISNUMBER(FIND("ecotox",C698)),ISNUMBER(FIND("Ecotox",B698)),ISNUMBER(FIND("ecotox",B698)),ISNUMBER(FIND("Ecotox",C698)))</f>
        <v>0</v>
      </c>
      <c r="Q698" t="b">
        <f>OR(ISNUMBER(FIND("Bioaccum",C698)),ISNUMBER(FIND("bioaccum",C698)),ISNUMBER(FIND("accum",C698)))</f>
        <v>0</v>
      </c>
      <c r="R698" t="b">
        <f>OR(ISNUMBER(FIND("Occupation",C698)),ISNUMBER(FIND("occupation",C698)),ISNUMBER(FIND("worker",C698)),ISNUMBER(FIND("workforce",C698)))</f>
        <v>0</v>
      </c>
      <c r="S698" t="b">
        <f>NOT(OR(F698,G698,H698,I698,J698,K698,L698,M698,N698,O698,P698,Q698,R698))</f>
        <v>0</v>
      </c>
      <c r="U698" t="b">
        <f>OR(Table1[[#This Row],[Inflammation]],Table1[[#This Row],[Immune]])</f>
        <v>0</v>
      </c>
      <c r="V698" t="str">
        <f>IF(OR(Table1[[#This Row],[Rodents]],Table1[[#This Row],[Human]],Table1[[#This Row],[Pig]]),OR(ISNUMBER(FIND("intratrach",C698)),ISNUMBER(FIND("nasal ",C698)),ISNUMBER(FIND("instill",C698))),"NA")</f>
        <v>NA</v>
      </c>
      <c r="W698" t="str">
        <f>IF(OR(Table1[[#This Row],[Rodents]],Table1[[#This Row],[Human]],Table1[[#This Row],[Pig]]),OR(ISNUMBER(FIND("dermal",C698)),ISNUMBER(FIND("skin ",C698))),"NA")</f>
        <v>NA</v>
      </c>
      <c r="X698" t="str">
        <f>IF(OR(Table1[[#This Row],[Rodents]],Table1[[#This Row],[Human]],Table1[[#This Row],[Pig]]),OR(ISNUMBER(FIND("injected",C698)),ISNUMBER(FIND("periton",C698)),ISNUMBER(FIND("intrascrot",C698))),"NA")</f>
        <v>NA</v>
      </c>
      <c r="Y698" t="str">
        <f>IF(OR(Table1[[#This Row],[Rodents]],Table1[[#This Row],[Human]],Table1[[#This Row],[Pig]]),NOT(OR(Table1[[#This Row],[Inhaled/Intratracheal/intranasal]],Table1[[#This Row],[Dermal]],Table1[[#This Row],[Injected]])),"NA")</f>
        <v>NA</v>
      </c>
      <c r="AA698" t="b">
        <f>OR(ISNUMBER(FIND("fish ",C698)),ISNUMBER(FIND("Fish ",C698)),ISNUMBER(FIND("aquatic",C698)),ISNUMBER(FIND("daphnids",C698)),ISNUMBER(FIND("Carcinus maenas",C698)),ISNUMBER(FIND("Daphnia",C698)),ISNUMBER(FIND("Ruditapes philippinarum",C698)),ISNUMBER(FIND("daphnia",C698)),ISNUMBER(FIND("marine",C698)),ISNUMBER(FIND("mussel",C698)),ISNUMBER(FIND("algae",C698)),ISNUMBER(FIND("Donax faba",C698)),ISNUMBER(FIND("estuarine",C698)),ISNUMBER(FIND("snail",C698)),ISNUMBER(FIND("Prorocentrum donghaiense",C698)) )</f>
        <v>0</v>
      </c>
      <c r="AB698" t="b">
        <f>OR(ISNUMBER(FIND(" rat ",C698)),ISNUMBER(FIND(" rats ",C698)),ISNUMBER(FIND(" Rats ",C698)),ISNUMBER(FIND(" Rat ",C698)),ISNUMBER(FIND(" rat.",C698)),ISNUMBER(FIND(" rats.",C698)),ISNUMBER(FIND("mouse",C698)),ISNUMBER(FIND("mice",C698)), ISNUMBER(FIND(" Mice",C698)))</f>
        <v>0</v>
      </c>
      <c r="AC698" t="b">
        <f>OR(ISNUMBER(FIND(" cell ",C698)),ISNUMBER(FIND("fibroblast",C698)),ISNUMBER(FIND("macrophage",C698)),ISNUMBER(FIND("epithelial",C698)),ISNUMBER(FIND("endothelial",C698)),ISNUMBER(FIND("neuron",C698)),ISNUMBER(FIND(" cells ",C698)),ISNUMBER(FIND("RBC",C698)),ISNUMBER(FIND("mitochond",C698)),ISNUMBER(FIND("adipocyte",C698)),ISNUMBER(FIND("osteo",C698)),ISNUMBER(FIND("keratin",C698)),ISNUMBER(FIND(" cell's ",C698)),ISNUMBER(FIND("eukary",C698)),ISNUMBER(FIND("sperm",C698)))</f>
        <v>1</v>
      </c>
      <c r="AD698" t="b">
        <f>OR(ISNUMBER(FIND("human",B698)),ISNUMBER(FIND("workers",B698)),ISNUMBER(FIND("workforces",B698)),ISNUMBER(FIND("occupational",B698)),ISNUMBER(FIND("Case report",B698)),ISNUMBER(FIND("Workplaces",B698)),ISNUMBER(FIND("worker",B698)))</f>
        <v>0</v>
      </c>
      <c r="AE698" t="b">
        <f>OR(ISNUMBER(FIND(" plant ",C698)),ISNUMBER(FIND("Plant ",C698)),ISNUMBER(FIND("tomato",C698)),ISNUMBER(FIND("plants",C698)),ISNUMBER(FIND("Plants",C698)),ISNUMBER(FIND("algae",C698)),ISNUMBER(FIND("lettuce",C698)),ISNUMBER(FIND("green gram sprouts ",C698)),ISNUMBER(FIND("Cucurbita pepo",C698)),ISNUMBER(FIND("bean ",C698)),ISNUMBER(FIND("chloroplast",C698)),ISNUMBER(FIND("chlorophyll",C698)),ISNUMBER(FIND("seedling",C698)),ISNUMBER(FIND("canola",C698)),ISNUMBER(FIND("shoot",C698)),ISNUMBER(FIND("photosynthes",C698)),ISNUMBER(FIND(" leaves ",C698)),,ISNUMBER(FIND("agriculture",C698)),ISNUMBER(FIND(" crops ",C698)))</f>
        <v>0</v>
      </c>
      <c r="AF698" t="b">
        <f>OR(ISNUMBER(FIND("bacteria",C698)),ISNUMBER(FIND("Bacteria",C698)),ISNUMBER(FIND("Bacterium",C698)),ISNUMBER(FIND("bacterium",C698)),ISNUMBER(FIND(" coli ",C698)))</f>
        <v>0</v>
      </c>
      <c r="AG698" t="b">
        <f>OR(ISNUMBER(FIND("fungi",C698)),ISNUMBER(FIND("Fungi",C698)),ISNUMBER(FIND("fungus",C698)),ISNUMBER(FIND("Fungus",C698)),ISNUMBER(FIND("mushroom",C698)),ISNUMBER(FIND("Mushroom",C698)),ISNUMBER(FIND(" mold ",C698)))</f>
        <v>0</v>
      </c>
      <c r="AH698" t="b">
        <f>OR(ISNUMBER(FIND("Pig ",C698)),ISNUMBER(FIND("pig ",C698)),ISNUMBER(FIND("Pigs ",C698)),ISNUMBER(FIND("pigs ",C698)))</f>
        <v>0</v>
      </c>
      <c r="AI698" t="b">
        <f>OR(ISNUMBER(FIND(" C. elegans",C698)),ISNUMBER(FIND("Caenorhabditis elegans",C698)),ISNUMBER(FIND("earthworms",C698)),ISNUMBER(FIND(" Ficopomatus enigmaticus",C698)),ISNUMBER(FIND("larva",C698)),ISNUMBER(FIND("Lumbriculus variegatus",C698)),ISNUMBER(FIND("nematode",C698)))</f>
        <v>0</v>
      </c>
      <c r="AJ698" t="b">
        <f>NOT(OR(AA698,AB698,AC698,AD698,AE698,AF698,AG698,AH698,AI698))</f>
        <v>0</v>
      </c>
      <c r="AL698" t="b">
        <f>OR(AA698,AB698,AD698,AE698,AF698,AG698,AH698,AI698)</f>
        <v>0</v>
      </c>
      <c r="AM698" t="b">
        <f>IF(Table1[[#This Row],[In vivo?]],IF(Table1[[#This Row],[Cell]],FALSE,TRUE),FALSE)</f>
        <v>0</v>
      </c>
      <c r="AN698" t="b">
        <f>AND(AC698,AL698)</f>
        <v>0</v>
      </c>
      <c r="AO698" t="b">
        <f>IF(Table1[[#This Row],[Cell]],IF(Table1[[#This Row],[In vivo?]],FALSE,TRUE),FALSE)</f>
        <v>1</v>
      </c>
      <c r="AP698" t="b">
        <f>NOT(OR(Table1[[#This Row],[In vivo?]],Table1[[#This Row],[Only in Cell]]))</f>
        <v>0</v>
      </c>
      <c r="AQ698" t="str">
        <f>IF(OR(Table1[[#This Row],[Rodents]],Table1[[#This Row],[Human]],Table1[[#This Row],[Pig]]),OR(ISNUMBER(FIND("pulmonary",C698)),ISNUMBER(FIND("lung",C698))),"NA")</f>
        <v>NA</v>
      </c>
      <c r="AR698" t="str">
        <f>IF(OR(Table1[[#This Row],[Rodents]],Table1[[#This Row],[Human]],Table1[[#This Row],[Pig]]),OR(ISNUMBER(FIND("skin",C698)),ISNUMBER(FIND("dermal",C698))),"NA")</f>
        <v>NA</v>
      </c>
      <c r="AS698" t="str">
        <f>IF(OR(Table1[[#This Row],[Rodents]],Table1[[#This Row],[Human]],Table1[[#This Row],[Pig]]),OR(ISNUMBER(FIND("liver",C698)),ISNUMBER(FIND("hepat",C698))),"NA")</f>
        <v>NA</v>
      </c>
      <c r="AT698" t="str">
        <f>IF(OR(Table1[[#This Row],[Rodents]],Table1[[#This Row],[Human]],Table1[[#This Row],[Pig]]),OR(ISNUMBER(FIND("kidney",C698)),ISNUMBER(FIND("neph",C698))),"NA")</f>
        <v>NA</v>
      </c>
      <c r="AU698" t="str">
        <f>IF(OR(Table1[[#This Row],[Rodents]],Table1[[#This Row],[Human]],Table1[[#This Row],[Pig]]),OR(ISNUMBER(FIND("brain",C698)),ISNUMBER(FIND("neur",C698)),ISNUMBER(FIND("nerv",C698))),"NA")</f>
        <v>NA</v>
      </c>
      <c r="AV698" t="str">
        <f>IF(OR(Table1[[#This Row],[Rodents]],Table1[[#This Row],[Human]],Table1[[#This Row],[Pig]]),OR(ISNUMBER(FIND("heart",C698)),ISNUMBER(FIND("cardi",C698))),"NA")</f>
        <v>NA</v>
      </c>
      <c r="AW698" t="str">
        <f>IF(OR(Table1[[#This Row],[Rodents]],Table1[[#This Row],[Human]],Table1[[#This Row],[Pig]]),OR(ISNUMBER(FIND("gastro",C698)),ISNUMBER(FIND("intesti",C698)),ISNUMBER(FIND("stomach",C698))),"NA")</f>
        <v>NA</v>
      </c>
      <c r="AX698" t="str">
        <f>IF(OR(Table1[[#This Row],[Rodents]],Table1[[#This Row],[Human]],Table1[[#This Row],[Pig]]),NOT(OR(AQ698,AR698,AS698,AT698,AU698,AV698,AW698)),"NA")</f>
        <v>NA</v>
      </c>
      <c r="AY698" t="b">
        <f>OR(ISNUMBER(FIND("SWCNT",C698)),ISNUMBER(FIND("SWNT",C698)),ISNUMBER(FIND("single-wall",C698)),ISNUMBER(FIND("single wall",C698)),ISNUMBER(FIND("Single wall",C698)),ISNUMBER(FIND("Single-wall",C698)),ISNUMBER(FIND("SWCNT",B698)),ISNUMBER(FIND("SWNT",B698)),ISNUMBER(FIND("single-wall",B698)),ISNUMBER(FIND("single wall",B698)),ISNUMBER(FIND("Single-wall",B698)),ISNUMBER(FIND("Single wall",B698)))</f>
        <v>0</v>
      </c>
      <c r="AZ698" t="b">
        <f>OR(ISNUMBER(FIND("MWCNT",C698)),ISNUMBER(FIND("MWNT",C698)),ISNUMBER(FIND("multi-wall",C698)),ISNUMBER(FIND("multi wall",C698)),ISNUMBER(FIND("multiwall",C698)),ISNUMBER(FIND("Multi-wall",C698)),ISNUMBER(FIND("Multi wall",C698)),ISNUMBER(FIND("Multiwall",C698)),ISNUMBER(FIND("MWCNT",B698)),ISNUMBER(FIND("MWNT",B698)),ISNUMBER(FIND("multi-wall",B698)),ISNUMBER(FIND("multi wall",B698)),ISNUMBER(FIND("multiwall",B698)),ISNUMBER(FIND("Multi-wall",B698)),ISNUMBER(FIND("Multi wall",B698)),ISNUMBER(FIND("Multiwall",B698)),ISNUMBER(FIND("Double-wall",B698)),ISNUMBER(FIND("Double wall",B698)),ISNUMBER(FIND("Doublewall",B698)),ISNUMBER(FIND("double-wall",B698)),ISNUMBER(FIND("double wall",B698)),ISNUMBER(FIND("doublewall",B698)))</f>
        <v>0</v>
      </c>
      <c r="BA698" t="b">
        <f>AND(Table1[[#This Row],[SWCNT]],Table1[[#This Row],[MWCNT]])</f>
        <v>0</v>
      </c>
      <c r="BB698" t="b">
        <f>IF(Table1[[#This Row],[SWCNT]]=TRUE,FALSE,IF(Table1[[#This Row],[MWCNT]]=TRUE,FALSE,TRUE))</f>
        <v>1</v>
      </c>
      <c r="BC698" s="18"/>
    </row>
    <row r="699" spans="1:55" ht="222">
      <c r="A699" t="s">
        <v>2405</v>
      </c>
      <c r="B699" s="2" t="s">
        <v>2407</v>
      </c>
      <c r="C699" s="16" t="s">
        <v>2409</v>
      </c>
      <c r="D699" s="17" t="s">
        <v>2410</v>
      </c>
      <c r="E699" s="2">
        <v>2017</v>
      </c>
      <c r="F699" t="b">
        <f>OR(ISNUMBER(FIND("cytotoxic",C699)),ISNUMBER(FIND("Cytotoxic",C699)),ISNUMBER(FIND("cellular toxicity",C699)),ISNUMBER(FIND("cell death",C699)),ISNUMBER(FIND("viable",C699)),ISNUMBER(FIND("phytotoxic",C699)),ISNUMBER(FIND("acute toxicity",C699)),ISNUMBER(FIND("MTT",C699)),ISNUMBER(FIND("survival",C699)),ISNUMBER(FIND("prolifer",C699)),ISNUMBER(FIND("apoptosis",C699)),ISNUMBER(FIND("neurotoxic",C699)),ISNUMBER(FIND("  lysis ",C699)),ISNUMBER(FIND("necrosis",C699)),ISNUMBER(FIND("cellular death",C699))*3,ISNUMBER(FIND("LDH",C699)),ISNUMBER(FIND("Acute toxicity",C699)))</f>
        <v>0</v>
      </c>
      <c r="G699" t="b">
        <f>OR(ISNUMBER(FIND("genotoxic",C699)),ISNUMBER(FIND("genotoxicity",C699)),ISNUMBER(FIND("DNA damage",C699)),ISNUMBER(FIND("DNA",C699)),ISNUMBER(FIND("RNA",C699)),ISNUMBER(FIND("mesothelioma",C699)),ISNUMBER(FIND("carcino",C699)),ISNUMBER(FIND("mutagen",C699)),ISNUMBER(FIND("genetic",C699)))</f>
        <v>1</v>
      </c>
      <c r="H699" t="b">
        <f>OR(ISNUMBER(FIND("inflammatory",C699)),ISNUMBER(FIND("inflamm",C699)))</f>
        <v>0</v>
      </c>
      <c r="I699" t="b">
        <f>OR(ISNUMBER(FIND("immune",C699)),ISNUMBER(FIND("immunological",C699)),ISNUMBER(FIND("interleuk",C699)),ISNUMBER(FIND("platelet activation",C699)),ISNUMBER(FIND("monocyte",C699)),ISNUMBER(FIND("leukocyte",C699)),ISNUMBER(FIND("cytokine",C699)),ISNUMBER(FIND("CD4",C699)),ISNUMBER(FIND("CD8",C699)),ISNUMBER(FIND("T-cell",C699)))</f>
        <v>0</v>
      </c>
      <c r="J699" t="b">
        <f>OR(ISNUMBER(FIND("reactive oxygen",C699)),ISNUMBER(FIND("ROS",C699)),ISNUMBER(FIND("free radical",C699)),ISNUMBER(FIND("oxidative stress",C699)),ISNUMBER(FIND("peroxid",C699)),ISNUMBER(FIND("oxidative",C699)),ISNUMBER(FIND("antioxid",C699)))</f>
        <v>1</v>
      </c>
      <c r="K699" t="b">
        <f>OR(ISNUMBER(FIND("autophag",C699)))</f>
        <v>0</v>
      </c>
      <c r="L699" t="b">
        <f>OR(ISNUMBER(FIND("morpholog",C699)))</f>
        <v>0</v>
      </c>
      <c r="M699" t="b">
        <f>OR(ISNUMBER(FIND("fibrosis",C699)),ISNUMBER(FIND("Fibrosis",C699)),ISNUMBER(FIND("fibrot",C699)))</f>
        <v>0</v>
      </c>
      <c r="N699" t="b">
        <f>OR(ISNUMBER(FIND("offspring",C699)),ISNUMBER(FIND("Parental",C699)),ISNUMBER(FIND("parental",C699)),ISNUMBER(FIND("germline",C699)),ISNUMBER(FIND("reproduc",C699)),ISNUMBER(FIND("embryo",C699)))</f>
        <v>0</v>
      </c>
      <c r="O699" t="b">
        <f>OR(ISNUMBER(FIND("metabol",C699)),ISNUMBER(FIND("Metabol",C699)),ISNUMBER(FIND("digest",C699)),ISNUMBER(FIND("mitochon",C699)))</f>
        <v>0</v>
      </c>
      <c r="P699" t="b">
        <f>OR(ISNUMBER(FIND("ecotox",C699)),ISNUMBER(FIND("Ecotox",B699)),ISNUMBER(FIND("ecotox",B699)),ISNUMBER(FIND("Ecotox",C699)))</f>
        <v>0</v>
      </c>
      <c r="Q699" t="b">
        <f>OR(ISNUMBER(FIND("Bioaccum",C699)),ISNUMBER(FIND("bioaccum",C699)),ISNUMBER(FIND("accum",C699)))</f>
        <v>0</v>
      </c>
      <c r="R699" t="b">
        <f>OR(ISNUMBER(FIND("Occupation",C699)),ISNUMBER(FIND("occupation",C699)),ISNUMBER(FIND("worker",C699)),ISNUMBER(FIND("workforce",C699)))</f>
        <v>0</v>
      </c>
      <c r="S699" t="b">
        <f>NOT(OR(F699,G699,H699,I699,J699,K699,L699,M699,N699,O699,P699,Q699,R699))</f>
        <v>0</v>
      </c>
      <c r="U699" t="b">
        <f>OR(Table1[[#This Row],[Inflammation]],Table1[[#This Row],[Immune]])</f>
        <v>0</v>
      </c>
      <c r="V699" t="str">
        <f>IF(OR(Table1[[#This Row],[Rodents]],Table1[[#This Row],[Human]],Table1[[#This Row],[Pig]]),OR(ISNUMBER(FIND("intratrach",C699)),ISNUMBER(FIND("nasal ",C699)),ISNUMBER(FIND("instill",C699))),"NA")</f>
        <v>NA</v>
      </c>
      <c r="W699" t="str">
        <f>IF(OR(Table1[[#This Row],[Rodents]],Table1[[#This Row],[Human]],Table1[[#This Row],[Pig]]),OR(ISNUMBER(FIND("dermal",C699)),ISNUMBER(FIND("skin ",C699))),"NA")</f>
        <v>NA</v>
      </c>
      <c r="X699" t="str">
        <f>IF(OR(Table1[[#This Row],[Rodents]],Table1[[#This Row],[Human]],Table1[[#This Row],[Pig]]),OR(ISNUMBER(FIND("injected",C699)),ISNUMBER(FIND("periton",C699)),ISNUMBER(FIND("intrascrot",C699))),"NA")</f>
        <v>NA</v>
      </c>
      <c r="Y699" t="str">
        <f>IF(OR(Table1[[#This Row],[Rodents]],Table1[[#This Row],[Human]],Table1[[#This Row],[Pig]]),NOT(OR(Table1[[#This Row],[Inhaled/Intratracheal/intranasal]],Table1[[#This Row],[Dermal]],Table1[[#This Row],[Injected]])),"NA")</f>
        <v>NA</v>
      </c>
      <c r="AA699" t="b">
        <f>OR(ISNUMBER(FIND("fish ",C699)),ISNUMBER(FIND("Fish ",C699)),ISNUMBER(FIND("aquatic",C699)),ISNUMBER(FIND("daphnids",C699)),ISNUMBER(FIND("Carcinus maenas",C699)),ISNUMBER(FIND("Daphnia",C699)),ISNUMBER(FIND("Ruditapes philippinarum",C699)),ISNUMBER(FIND("daphnia",C699)),ISNUMBER(FIND("marine",C699)),ISNUMBER(FIND("mussel",C699)),ISNUMBER(FIND("algae",C699)),ISNUMBER(FIND("Donax faba",C699)),ISNUMBER(FIND("estuarine",C699)),ISNUMBER(FIND("snail",C699)),ISNUMBER(FIND("Prorocentrum donghaiense",C699)) )</f>
        <v>1</v>
      </c>
      <c r="AB699" t="b">
        <f>OR(ISNUMBER(FIND(" rat ",C699)),ISNUMBER(FIND(" rats ",C699)),ISNUMBER(FIND(" Rats ",C699)),ISNUMBER(FIND(" Rat ",C699)),ISNUMBER(FIND(" rat.",C699)),ISNUMBER(FIND(" rats.",C699)),ISNUMBER(FIND("mouse",C699)),ISNUMBER(FIND("mice",C699)), ISNUMBER(FIND(" Mice",C699)))</f>
        <v>0</v>
      </c>
      <c r="AC699" t="b">
        <f>OR(ISNUMBER(FIND(" cell ",C699)),ISNUMBER(FIND("fibroblast",C699)),ISNUMBER(FIND("macrophage",C699)),ISNUMBER(FIND("epithelial",C699)),ISNUMBER(FIND("endothelial",C699)),ISNUMBER(FIND("neuron",C699)),ISNUMBER(FIND(" cells ",C699)),ISNUMBER(FIND("RBC",C699)),ISNUMBER(FIND("mitochond",C699)),ISNUMBER(FIND("adipocyte",C699)),ISNUMBER(FIND("osteo",C699)),ISNUMBER(FIND("keratin",C699)),ISNUMBER(FIND(" cell's ",C699)),ISNUMBER(FIND("eukary",C699)),ISNUMBER(FIND("sperm",C699)))</f>
        <v>0</v>
      </c>
      <c r="AD699" t="b">
        <f>OR(ISNUMBER(FIND("human",B699)),ISNUMBER(FIND("workers",B699)),ISNUMBER(FIND("workforces",B699)),ISNUMBER(FIND("occupational",B699)),ISNUMBER(FIND("Case report",B699)),ISNUMBER(FIND("Workplaces",B699)),ISNUMBER(FIND("worker",B699)))</f>
        <v>0</v>
      </c>
      <c r="AE699" t="b">
        <f>OR(ISNUMBER(FIND(" plant ",C699)),ISNUMBER(FIND("Plant ",C699)),ISNUMBER(FIND("tomato",C699)),ISNUMBER(FIND("plants",C699)),ISNUMBER(FIND("Plants",C699)),ISNUMBER(FIND("algae",C699)),ISNUMBER(FIND("lettuce",C699)),ISNUMBER(FIND("green gram sprouts ",C699)),ISNUMBER(FIND("Cucurbita pepo",C699)),ISNUMBER(FIND("bean ",C699)),ISNUMBER(FIND("chloroplast",C699)),ISNUMBER(FIND("chlorophyll",C699)),ISNUMBER(FIND("seedling",C699)),ISNUMBER(FIND("canola",C699)),ISNUMBER(FIND("shoot",C699)),ISNUMBER(FIND("photosynthes",C699)),ISNUMBER(FIND(" leaves ",C699)),,ISNUMBER(FIND("agriculture",C699)),ISNUMBER(FIND(" crops ",C699)))</f>
        <v>1</v>
      </c>
      <c r="AF699" t="b">
        <f>OR(ISNUMBER(FIND("bacteria",C699)),ISNUMBER(FIND("Bacteria",C699)),ISNUMBER(FIND("Bacterium",C699)),ISNUMBER(FIND("bacterium",C699)),ISNUMBER(FIND(" coli ",C699)))</f>
        <v>0</v>
      </c>
      <c r="AG699" t="b">
        <f>OR(ISNUMBER(FIND("fungi",C699)),ISNUMBER(FIND("Fungi",C699)),ISNUMBER(FIND("fungus",C699)),ISNUMBER(FIND("Fungus",C699)),ISNUMBER(FIND("mushroom",C699)),ISNUMBER(FIND("Mushroom",C699)),ISNUMBER(FIND(" mold ",C699)))</f>
        <v>0</v>
      </c>
      <c r="AH699" t="b">
        <f>OR(ISNUMBER(FIND("Pig ",C699)),ISNUMBER(FIND("pig ",C699)),ISNUMBER(FIND("Pigs ",C699)),ISNUMBER(FIND("pigs ",C699)))</f>
        <v>0</v>
      </c>
      <c r="AI699" t="b">
        <f>OR(ISNUMBER(FIND(" C. elegans",C699)),ISNUMBER(FIND("Caenorhabditis elegans",C699)),ISNUMBER(FIND("earthworms",C699)),ISNUMBER(FIND(" Ficopomatus enigmaticus",C699)),ISNUMBER(FIND("larva",C699)),ISNUMBER(FIND("Lumbriculus variegatus",C699)),ISNUMBER(FIND("nematode",C699)))</f>
        <v>0</v>
      </c>
      <c r="AJ699" t="b">
        <f>NOT(OR(AA699,AB699,AC699,AD699,AE699,AF699,AG699,AH699,AI699))</f>
        <v>0</v>
      </c>
      <c r="AL699" t="b">
        <f>OR(AA699,AB699,AD699,AE699,AF699,AG699,AH699,AI699)</f>
        <v>1</v>
      </c>
      <c r="AM699" t="b">
        <f>IF(Table1[[#This Row],[In vivo?]],IF(Table1[[#This Row],[Cell]],FALSE,TRUE),FALSE)</f>
        <v>1</v>
      </c>
      <c r="AN699" t="b">
        <f>AND(AC699,AL699)</f>
        <v>0</v>
      </c>
      <c r="AO699" t="b">
        <f>IF(Table1[[#This Row],[Cell]],IF(Table1[[#This Row],[In vivo?]],FALSE,TRUE),FALSE)</f>
        <v>0</v>
      </c>
      <c r="AP699" t="b">
        <f>NOT(OR(Table1[[#This Row],[In vivo?]],Table1[[#This Row],[Only in Cell]]))</f>
        <v>0</v>
      </c>
      <c r="AQ699" t="str">
        <f>IF(OR(Table1[[#This Row],[Rodents]],Table1[[#This Row],[Human]],Table1[[#This Row],[Pig]]),OR(ISNUMBER(FIND("pulmonary",C699)),ISNUMBER(FIND("lung",C699))),"NA")</f>
        <v>NA</v>
      </c>
      <c r="AR699" t="str">
        <f>IF(OR(Table1[[#This Row],[Rodents]],Table1[[#This Row],[Human]],Table1[[#This Row],[Pig]]),OR(ISNUMBER(FIND("skin",C699)),ISNUMBER(FIND("dermal",C699))),"NA")</f>
        <v>NA</v>
      </c>
      <c r="AS699" t="str">
        <f>IF(OR(Table1[[#This Row],[Rodents]],Table1[[#This Row],[Human]],Table1[[#This Row],[Pig]]),OR(ISNUMBER(FIND("liver",C699)),ISNUMBER(FIND("hepat",C699))),"NA")</f>
        <v>NA</v>
      </c>
      <c r="AT699" t="str">
        <f>IF(OR(Table1[[#This Row],[Rodents]],Table1[[#This Row],[Human]],Table1[[#This Row],[Pig]]),OR(ISNUMBER(FIND("kidney",C699)),ISNUMBER(FIND("neph",C699))),"NA")</f>
        <v>NA</v>
      </c>
      <c r="AU699" t="str">
        <f>IF(OR(Table1[[#This Row],[Rodents]],Table1[[#This Row],[Human]],Table1[[#This Row],[Pig]]),OR(ISNUMBER(FIND("brain",C699)),ISNUMBER(FIND("neur",C699)),ISNUMBER(FIND("nerv",C699))),"NA")</f>
        <v>NA</v>
      </c>
      <c r="AV699" t="str">
        <f>IF(OR(Table1[[#This Row],[Rodents]],Table1[[#This Row],[Human]],Table1[[#This Row],[Pig]]),OR(ISNUMBER(FIND("heart",C699)),ISNUMBER(FIND("cardi",C699))),"NA")</f>
        <v>NA</v>
      </c>
      <c r="AW699" t="str">
        <f>IF(OR(Table1[[#This Row],[Rodents]],Table1[[#This Row],[Human]],Table1[[#This Row],[Pig]]),OR(ISNUMBER(FIND("gastro",C699)),ISNUMBER(FIND("intesti",C699)),ISNUMBER(FIND("stomach",C699))),"NA")</f>
        <v>NA</v>
      </c>
      <c r="AX699" t="str">
        <f>IF(OR(Table1[[#This Row],[Rodents]],Table1[[#This Row],[Human]],Table1[[#This Row],[Pig]]),NOT(OR(AQ699,AR699,AS699,AT699,AU699,AV699,AW699)),"NA")</f>
        <v>NA</v>
      </c>
      <c r="AY699" t="b">
        <f>OR(ISNUMBER(FIND("SWCNT",C699)),ISNUMBER(FIND("SWNT",C699)),ISNUMBER(FIND("single-wall",C699)),ISNUMBER(FIND("single wall",C699)),ISNUMBER(FIND("Single wall",C699)),ISNUMBER(FIND("Single-wall",C699)),ISNUMBER(FIND("SWCNT",B699)),ISNUMBER(FIND("SWNT",B699)),ISNUMBER(FIND("single-wall",B699)),ISNUMBER(FIND("single wall",B699)),ISNUMBER(FIND("Single-wall",B699)),ISNUMBER(FIND("Single wall",B699)))</f>
        <v>0</v>
      </c>
      <c r="AZ699" t="b">
        <f>OR(ISNUMBER(FIND("MWCNT",C699)),ISNUMBER(FIND("MWNT",C699)),ISNUMBER(FIND("multi-wall",C699)),ISNUMBER(FIND("multi wall",C699)),ISNUMBER(FIND("multiwall",C699)),ISNUMBER(FIND("Multi-wall",C699)),ISNUMBER(FIND("Multi wall",C699)),ISNUMBER(FIND("Multiwall",C699)),ISNUMBER(FIND("MWCNT",B699)),ISNUMBER(FIND("MWNT",B699)),ISNUMBER(FIND("multi-wall",B699)),ISNUMBER(FIND("multi wall",B699)),ISNUMBER(FIND("multiwall",B699)),ISNUMBER(FIND("Multi-wall",B699)),ISNUMBER(FIND("Multi wall",B699)),ISNUMBER(FIND("Multiwall",B699)),ISNUMBER(FIND("Double-wall",B699)),ISNUMBER(FIND("Double wall",B699)),ISNUMBER(FIND("Doublewall",B699)),ISNUMBER(FIND("double-wall",B699)),ISNUMBER(FIND("double wall",B699)),ISNUMBER(FIND("doublewall",B699)))</f>
        <v>0</v>
      </c>
      <c r="BA699" t="b">
        <f>AND(Table1[[#This Row],[SWCNT]],Table1[[#This Row],[MWCNT]])</f>
        <v>0</v>
      </c>
      <c r="BB699" t="b">
        <f>IF(Table1[[#This Row],[SWCNT]]=TRUE,FALSE,IF(Table1[[#This Row],[MWCNT]]=TRUE,FALSE,TRUE))</f>
        <v>1</v>
      </c>
      <c r="BC699" s="18"/>
    </row>
    <row r="700" spans="1:55" ht="222">
      <c r="A700" t="s">
        <v>2434</v>
      </c>
      <c r="B700" s="2" t="s">
        <v>2437</v>
      </c>
      <c r="C700" s="16" t="s">
        <v>2440</v>
      </c>
      <c r="D700" s="17" t="s">
        <v>1192</v>
      </c>
      <c r="E700" s="2">
        <v>2016</v>
      </c>
      <c r="F700" t="b">
        <f>OR(ISNUMBER(FIND("cytotoxic",C700)),ISNUMBER(FIND("Cytotoxic",C700)),ISNUMBER(FIND("cellular toxicity",C700)),ISNUMBER(FIND("cell death",C700)),ISNUMBER(FIND("viable",C700)),ISNUMBER(FIND("phytotoxic",C700)),ISNUMBER(FIND("acute toxicity",C700)),ISNUMBER(FIND("MTT",C700)),ISNUMBER(FIND("survival",C700)),ISNUMBER(FIND("prolifer",C700)),ISNUMBER(FIND("apoptosis",C700)),ISNUMBER(FIND("neurotoxic",C700)),ISNUMBER(FIND("  lysis ",C700)),ISNUMBER(FIND("necrosis",C700)),ISNUMBER(FIND("cellular death",C700))*3,ISNUMBER(FIND("LDH",C700)),ISNUMBER(FIND("Acute toxicity",C700)))</f>
        <v>1</v>
      </c>
      <c r="G700" t="b">
        <f>OR(ISNUMBER(FIND("genotoxic",C700)),ISNUMBER(FIND("genotoxicity",C700)),ISNUMBER(FIND("DNA damage",C700)),ISNUMBER(FIND("DNA",C700)),ISNUMBER(FIND("RNA",C700)),ISNUMBER(FIND("mesothelioma",C700)),ISNUMBER(FIND("carcino",C700)),ISNUMBER(FIND("mutagen",C700)),ISNUMBER(FIND("genetic",C700)))</f>
        <v>0</v>
      </c>
      <c r="H700" t="b">
        <f>OR(ISNUMBER(FIND("inflammatory",C700)),ISNUMBER(FIND("inflamm",C700)))</f>
        <v>0</v>
      </c>
      <c r="I700" t="b">
        <f>OR(ISNUMBER(FIND("immune",C700)),ISNUMBER(FIND("immunological",C700)),ISNUMBER(FIND("interleuk",C700)),ISNUMBER(FIND("platelet activation",C700)),ISNUMBER(FIND("monocyte",C700)),ISNUMBER(FIND("leukocyte",C700)),ISNUMBER(FIND("cytokine",C700)),ISNUMBER(FIND("CD4",C700)),ISNUMBER(FIND("CD8",C700)),ISNUMBER(FIND("T-cell",C700)))</f>
        <v>0</v>
      </c>
      <c r="J700" t="b">
        <f>OR(ISNUMBER(FIND("reactive oxygen",C700)),ISNUMBER(FIND("ROS",C700)),ISNUMBER(FIND("free radical",C700)),ISNUMBER(FIND("oxidative stress",C700)),ISNUMBER(FIND("peroxid",C700)),ISNUMBER(FIND("oxidative",C700)),ISNUMBER(FIND("antioxid",C700)))</f>
        <v>0</v>
      </c>
      <c r="K700" t="b">
        <f>OR(ISNUMBER(FIND("autophag",C700)))</f>
        <v>0</v>
      </c>
      <c r="L700" t="b">
        <f>OR(ISNUMBER(FIND("morpholog",C700)))</f>
        <v>0</v>
      </c>
      <c r="M700" t="b">
        <f>OR(ISNUMBER(FIND("fibrosis",C700)),ISNUMBER(FIND("Fibrosis",C700)),ISNUMBER(FIND("fibrot",C700)))</f>
        <v>0</v>
      </c>
      <c r="N700" t="b">
        <f>OR(ISNUMBER(FIND("offspring",C700)),ISNUMBER(FIND("Parental",C700)),ISNUMBER(FIND("parental",C700)),ISNUMBER(FIND("germline",C700)),ISNUMBER(FIND("reproduc",C700)),ISNUMBER(FIND("embryo",C700)))</f>
        <v>0</v>
      </c>
      <c r="O700" t="b">
        <f>OR(ISNUMBER(FIND("metabol",C700)),ISNUMBER(FIND("Metabol",C700)),ISNUMBER(FIND("digest",C700)),ISNUMBER(FIND("mitochon",C700)))</f>
        <v>1</v>
      </c>
      <c r="P700" t="b">
        <f>OR(ISNUMBER(FIND("ecotox",C700)),ISNUMBER(FIND("Ecotox",B700)),ISNUMBER(FIND("ecotox",B700)),ISNUMBER(FIND("Ecotox",C700)))</f>
        <v>0</v>
      </c>
      <c r="Q700" t="b">
        <f>OR(ISNUMBER(FIND("Bioaccum",C700)),ISNUMBER(FIND("bioaccum",C700)),ISNUMBER(FIND("accum",C700)))</f>
        <v>0</v>
      </c>
      <c r="R700" t="b">
        <f>OR(ISNUMBER(FIND("Occupation",C700)),ISNUMBER(FIND("occupation",C700)),ISNUMBER(FIND("worker",C700)),ISNUMBER(FIND("workforce",C700)))</f>
        <v>1</v>
      </c>
      <c r="S700" t="b">
        <f>NOT(OR(F700,G700,H700,I700,J700,K700,L700,M700,N700,O700,P700,Q700,R700))</f>
        <v>0</v>
      </c>
      <c r="U700" t="b">
        <f>OR(Table1[[#This Row],[Inflammation]],Table1[[#This Row],[Immune]])</f>
        <v>0</v>
      </c>
      <c r="V700" t="str">
        <f>IF(OR(Table1[[#This Row],[Rodents]],Table1[[#This Row],[Human]],Table1[[#This Row],[Pig]]),OR(ISNUMBER(FIND("intratrach",C700)),ISNUMBER(FIND("nasal ",C700)),ISNUMBER(FIND("instill",C700))),"NA")</f>
        <v>NA</v>
      </c>
      <c r="W700" t="str">
        <f>IF(OR(Table1[[#This Row],[Rodents]],Table1[[#This Row],[Human]],Table1[[#This Row],[Pig]]),OR(ISNUMBER(FIND("dermal",C700)),ISNUMBER(FIND("skin ",C700))),"NA")</f>
        <v>NA</v>
      </c>
      <c r="X700" t="str">
        <f>IF(OR(Table1[[#This Row],[Rodents]],Table1[[#This Row],[Human]],Table1[[#This Row],[Pig]]),OR(ISNUMBER(FIND("injected",C700)),ISNUMBER(FIND("periton",C700)),ISNUMBER(FIND("intrascrot",C700))),"NA")</f>
        <v>NA</v>
      </c>
      <c r="Y700" t="str">
        <f>IF(OR(Table1[[#This Row],[Rodents]],Table1[[#This Row],[Human]],Table1[[#This Row],[Pig]]),NOT(OR(Table1[[#This Row],[Inhaled/Intratracheal/intranasal]],Table1[[#This Row],[Dermal]],Table1[[#This Row],[Injected]])),"NA")</f>
        <v>NA</v>
      </c>
      <c r="AA700" t="b">
        <f>OR(ISNUMBER(FIND("fish ",C700)),ISNUMBER(FIND("Fish ",C700)),ISNUMBER(FIND("aquatic",C700)),ISNUMBER(FIND("daphnids",C700)),ISNUMBER(FIND("Carcinus maenas",C700)),ISNUMBER(FIND("Daphnia",C700)),ISNUMBER(FIND("Ruditapes philippinarum",C700)),ISNUMBER(FIND("daphnia",C700)),ISNUMBER(FIND("marine",C700)),ISNUMBER(FIND("mussel",C700)),ISNUMBER(FIND("algae",C700)),ISNUMBER(FIND("Donax faba",C700)),ISNUMBER(FIND("estuarine",C700)),ISNUMBER(FIND("snail",C700)),ISNUMBER(FIND("Prorocentrum donghaiense",C700)) )</f>
        <v>0</v>
      </c>
      <c r="AB700" t="b">
        <f>OR(ISNUMBER(FIND(" rat ",C700)),ISNUMBER(FIND(" rats ",C700)),ISNUMBER(FIND(" Rats ",C700)),ISNUMBER(FIND(" Rat ",C700)),ISNUMBER(FIND(" rat.",C700)),ISNUMBER(FIND(" rats.",C700)),ISNUMBER(FIND("mouse",C700)),ISNUMBER(FIND("mice",C700)), ISNUMBER(FIND(" Mice",C700)))</f>
        <v>0</v>
      </c>
      <c r="AC700" t="b">
        <f>OR(ISNUMBER(FIND(" cell ",C700)),ISNUMBER(FIND("fibroblast",C700)),ISNUMBER(FIND("macrophage",C700)),ISNUMBER(FIND("epithelial",C700)),ISNUMBER(FIND("endothelial",C700)),ISNUMBER(FIND("neuron",C700)),ISNUMBER(FIND(" cells ",C700)),ISNUMBER(FIND("RBC",C700)),ISNUMBER(FIND("mitochond",C700)),ISNUMBER(FIND("adipocyte",C700)),ISNUMBER(FIND("osteo",C700)),ISNUMBER(FIND("keratin",C700)),ISNUMBER(FIND(" cell's ",C700)),ISNUMBER(FIND("eukary",C700)),ISNUMBER(FIND("sperm",C700)))</f>
        <v>1</v>
      </c>
      <c r="AD700" t="b">
        <v>0</v>
      </c>
      <c r="AE700" t="b">
        <f>OR(ISNUMBER(FIND(" plant ",C700)),ISNUMBER(FIND("Plant ",C700)),ISNUMBER(FIND("tomato",C700)),ISNUMBER(FIND("plants",C700)),ISNUMBER(FIND("Plants",C700)),ISNUMBER(FIND("algae",C700)),ISNUMBER(FIND("lettuce",C700)),ISNUMBER(FIND("green gram sprouts ",C700)),ISNUMBER(FIND("Cucurbita pepo",C700)),ISNUMBER(FIND("bean ",C700)),ISNUMBER(FIND("chloroplast",C700)),ISNUMBER(FIND("chlorophyll",C700)),ISNUMBER(FIND("seedling",C700)),ISNUMBER(FIND("canola",C700)),ISNUMBER(FIND("shoot",C700)),ISNUMBER(FIND("photosynthes",C700)),ISNUMBER(FIND(" leaves ",C700)),,ISNUMBER(FIND("agriculture",C700)),ISNUMBER(FIND(" crops ",C700)))</f>
        <v>0</v>
      </c>
      <c r="AF700" t="b">
        <f>OR(ISNUMBER(FIND("bacteria",C700)),ISNUMBER(FIND("Bacteria",C700)),ISNUMBER(FIND("Bacterium",C700)),ISNUMBER(FIND("bacterium",C700)),ISNUMBER(FIND(" coli ",C700)))</f>
        <v>0</v>
      </c>
      <c r="AG700" t="b">
        <f>OR(ISNUMBER(FIND("fungi",C700)),ISNUMBER(FIND("Fungi",C700)),ISNUMBER(FIND("fungus",C700)),ISNUMBER(FIND("Fungus",C700)),ISNUMBER(FIND("mushroom",C700)),ISNUMBER(FIND("Mushroom",C700)),ISNUMBER(FIND(" mold ",C700)))</f>
        <v>0</v>
      </c>
      <c r="AH700" t="b">
        <f>OR(ISNUMBER(FIND("Pig ",C700)),ISNUMBER(FIND("pig ",C700)),ISNUMBER(FIND("Pigs ",C700)),ISNUMBER(FIND("pigs ",C700)))</f>
        <v>0</v>
      </c>
      <c r="AI700" t="b">
        <f>OR(ISNUMBER(FIND(" C. elegans",C700)),ISNUMBER(FIND("Caenorhabditis elegans",C700)),ISNUMBER(FIND("earthworms",C700)),ISNUMBER(FIND(" Ficopomatus enigmaticus",C700)),ISNUMBER(FIND("larva",C700)),ISNUMBER(FIND("Lumbriculus variegatus",C700)),ISNUMBER(FIND("nematode",C700)))</f>
        <v>0</v>
      </c>
      <c r="AJ700" t="b">
        <f>NOT(OR(AA700,AB700,AC700,AD700,AE700,AF700,AG700,AH700,AI700))</f>
        <v>0</v>
      </c>
      <c r="AL700" t="b">
        <f>OR(AA700,AB700,AD700,AE700,AF700,AG700,AH700,AI700)</f>
        <v>0</v>
      </c>
      <c r="AM700" t="b">
        <f>IF(Table1[[#This Row],[In vivo?]],IF(Table1[[#This Row],[Cell]],FALSE,TRUE),FALSE)</f>
        <v>0</v>
      </c>
      <c r="AN700" t="b">
        <f>AND(AC700,AL700)</f>
        <v>0</v>
      </c>
      <c r="AO700" t="b">
        <f>IF(Table1[[#This Row],[Cell]],IF(Table1[[#This Row],[In vivo?]],FALSE,TRUE),FALSE)</f>
        <v>1</v>
      </c>
      <c r="AP700" t="b">
        <f>NOT(OR(Table1[[#This Row],[In vivo?]],Table1[[#This Row],[Only in Cell]]))</f>
        <v>0</v>
      </c>
      <c r="AQ700" t="str">
        <f>IF(OR(Table1[[#This Row],[Rodents]],Table1[[#This Row],[Human]],Table1[[#This Row],[Pig]]),OR(ISNUMBER(FIND("pulmonary",C700)),ISNUMBER(FIND("lung",C700))),"NA")</f>
        <v>NA</v>
      </c>
      <c r="AR700" t="str">
        <f>IF(OR(Table1[[#This Row],[Rodents]],Table1[[#This Row],[Human]],Table1[[#This Row],[Pig]]),OR(ISNUMBER(FIND("skin",C700)),ISNUMBER(FIND("dermal",C700))),"NA")</f>
        <v>NA</v>
      </c>
      <c r="AS700" t="str">
        <f>IF(OR(Table1[[#This Row],[Rodents]],Table1[[#This Row],[Human]],Table1[[#This Row],[Pig]]),OR(ISNUMBER(FIND("liver",C700)),ISNUMBER(FIND("hepat",C700))),"NA")</f>
        <v>NA</v>
      </c>
      <c r="AT700" t="str">
        <f>IF(OR(Table1[[#This Row],[Rodents]],Table1[[#This Row],[Human]],Table1[[#This Row],[Pig]]),OR(ISNUMBER(FIND("kidney",C700)),ISNUMBER(FIND("neph",C700))),"NA")</f>
        <v>NA</v>
      </c>
      <c r="AU700" t="str">
        <f>IF(OR(Table1[[#This Row],[Rodents]],Table1[[#This Row],[Human]],Table1[[#This Row],[Pig]]),OR(ISNUMBER(FIND("brain",C700)),ISNUMBER(FIND("neur",C700)),ISNUMBER(FIND("nerv",C700))),"NA")</f>
        <v>NA</v>
      </c>
      <c r="AV700" t="str">
        <f>IF(OR(Table1[[#This Row],[Rodents]],Table1[[#This Row],[Human]],Table1[[#This Row],[Pig]]),OR(ISNUMBER(FIND("heart",C700)),ISNUMBER(FIND("cardi",C700))),"NA")</f>
        <v>NA</v>
      </c>
      <c r="AW700" t="str">
        <f>IF(OR(Table1[[#This Row],[Rodents]],Table1[[#This Row],[Human]],Table1[[#This Row],[Pig]]),OR(ISNUMBER(FIND("gastro",C700)),ISNUMBER(FIND("intesti",C700)),ISNUMBER(FIND("stomach",C700))),"NA")</f>
        <v>NA</v>
      </c>
      <c r="AX700" t="str">
        <f>IF(OR(Table1[[#This Row],[Rodents]],Table1[[#This Row],[Human]],Table1[[#This Row],[Pig]]),NOT(OR(AQ700,AR700,AS700,AT700,AU700,AV700,AW700)),"NA")</f>
        <v>NA</v>
      </c>
      <c r="AY700" t="b">
        <f>OR(ISNUMBER(FIND("SWCNT",C700)),ISNUMBER(FIND("SWNT",C700)),ISNUMBER(FIND("single-wall",C700)),ISNUMBER(FIND("single wall",C700)),ISNUMBER(FIND("Single wall",C700)),ISNUMBER(FIND("Single-wall",C700)),ISNUMBER(FIND("SWCNT",B700)),ISNUMBER(FIND("SWNT",B700)),ISNUMBER(FIND("single-wall",B700)),ISNUMBER(FIND("single wall",B700)),ISNUMBER(FIND("Single-wall",B700)),ISNUMBER(FIND("Single wall",B700)))</f>
        <v>0</v>
      </c>
      <c r="AZ700" t="b">
        <f>OR(ISNUMBER(FIND("MWCNT",C700)),ISNUMBER(FIND("MWNT",C700)),ISNUMBER(FIND("multi-wall",C700)),ISNUMBER(FIND("multi wall",C700)),ISNUMBER(FIND("multiwall",C700)),ISNUMBER(FIND("Multi-wall",C700)),ISNUMBER(FIND("Multi wall",C700)),ISNUMBER(FIND("Multiwall",C700)),ISNUMBER(FIND("MWCNT",B700)),ISNUMBER(FIND("MWNT",B700)),ISNUMBER(FIND("multi-wall",B700)),ISNUMBER(FIND("multi wall",B700)),ISNUMBER(FIND("multiwall",B700)),ISNUMBER(FIND("Multi-wall",B700)),ISNUMBER(FIND("Multi wall",B700)),ISNUMBER(FIND("Multiwall",B700)),ISNUMBER(FIND("Double-wall",B700)),ISNUMBER(FIND("Double wall",B700)),ISNUMBER(FIND("Doublewall",B700)),ISNUMBER(FIND("double-wall",B700)),ISNUMBER(FIND("double wall",B700)),ISNUMBER(FIND("doublewall",B700)))</f>
        <v>0</v>
      </c>
      <c r="BA700" t="b">
        <f>AND(Table1[[#This Row],[SWCNT]],Table1[[#This Row],[MWCNT]])</f>
        <v>0</v>
      </c>
      <c r="BB700" t="b">
        <f>IF(Table1[[#This Row],[SWCNT]]=TRUE,FALSE,IF(Table1[[#This Row],[MWCNT]]=TRUE,FALSE,TRUE))</f>
        <v>1</v>
      </c>
      <c r="BC700" s="18"/>
    </row>
    <row r="701" spans="1:55" ht="259">
      <c r="A701" t="s">
        <v>2531</v>
      </c>
      <c r="B701" s="2" t="s">
        <v>2534</v>
      </c>
      <c r="C701" s="16" t="s">
        <v>2538</v>
      </c>
      <c r="D701" s="17" t="s">
        <v>1196</v>
      </c>
      <c r="E701" s="2">
        <v>2016</v>
      </c>
      <c r="F701" t="b">
        <f>OR(ISNUMBER(FIND("cytotoxic",C701)),ISNUMBER(FIND("Cytotoxic",C701)),ISNUMBER(FIND("cellular toxicity",C701)),ISNUMBER(FIND("cell death",C701)),ISNUMBER(FIND("viable",C701)),ISNUMBER(FIND("phytotoxic",C701)),ISNUMBER(FIND("acute toxicity",C701)),ISNUMBER(FIND("MTT",C701)),ISNUMBER(FIND("survival",C701)),ISNUMBER(FIND("prolifer",C701)),ISNUMBER(FIND("apoptosis",C701)),ISNUMBER(FIND("neurotoxic",C701)),ISNUMBER(FIND("  lysis ",C701)),ISNUMBER(FIND("necrosis",C701)),ISNUMBER(FIND("cellular death",C701))*3,ISNUMBER(FIND("LDH",C701)),ISNUMBER(FIND("Acute toxicity",C701)))</f>
        <v>0</v>
      </c>
      <c r="G701" t="b">
        <f>OR(ISNUMBER(FIND("genotoxic",C701)),ISNUMBER(FIND("genotoxicity",C701)),ISNUMBER(FIND("DNA damage",C701)),ISNUMBER(FIND("DNA",C701)),ISNUMBER(FIND("RNA",C701)),ISNUMBER(FIND("mesothelioma",C701)),ISNUMBER(FIND("carcino",C701)),ISNUMBER(FIND("mutagen",C701)),ISNUMBER(FIND("genetic",C701)))</f>
        <v>0</v>
      </c>
      <c r="H701" t="b">
        <f>OR(ISNUMBER(FIND("inflammatory",C701)),ISNUMBER(FIND("inflamm",C701)))</f>
        <v>0</v>
      </c>
      <c r="I701" t="b">
        <f>OR(ISNUMBER(FIND("immune",C701)),ISNUMBER(FIND("immunological",C701)),ISNUMBER(FIND("interleuk",C701)),ISNUMBER(FIND("platelet activation",C701)),ISNUMBER(FIND("monocyte",C701)),ISNUMBER(FIND("leukocyte",C701)),ISNUMBER(FIND("cytokine",C701)),ISNUMBER(FIND("CD4",C701)),ISNUMBER(FIND("CD8",C701)),ISNUMBER(FIND("T-cell",C701)))</f>
        <v>0</v>
      </c>
      <c r="J701" t="b">
        <f>OR(ISNUMBER(FIND("reactive oxygen",C701)),ISNUMBER(FIND("ROS",C701)),ISNUMBER(FIND("free radical",C701)),ISNUMBER(FIND("oxidative stress",C701)),ISNUMBER(FIND("peroxid",C701)),ISNUMBER(FIND("oxidative",C701)),ISNUMBER(FIND("antioxid",C701)))</f>
        <v>0</v>
      </c>
      <c r="K701" t="b">
        <f>OR(ISNUMBER(FIND("autophag",C701)))</f>
        <v>0</v>
      </c>
      <c r="L701" t="b">
        <f>OR(ISNUMBER(FIND("morpholog",C701)))</f>
        <v>0</v>
      </c>
      <c r="M701" t="b">
        <f>OR(ISNUMBER(FIND("fibrosis",C701)),ISNUMBER(FIND("Fibrosis",C701)),ISNUMBER(FIND("fibrot",C701)))</f>
        <v>0</v>
      </c>
      <c r="N701" t="b">
        <f>OR(ISNUMBER(FIND("offspring",C701)),ISNUMBER(FIND("Parental",C701)),ISNUMBER(FIND("parental",C701)),ISNUMBER(FIND("germline",C701)),ISNUMBER(FIND("reproduc",C701)),ISNUMBER(FIND("embryo",C701)))</f>
        <v>0</v>
      </c>
      <c r="O701" t="b">
        <f>OR(ISNUMBER(FIND("metabol",C701)),ISNUMBER(FIND("Metabol",C701)),ISNUMBER(FIND("digest",C701)),ISNUMBER(FIND("mitochon",C701)))</f>
        <v>0</v>
      </c>
      <c r="P701" t="b">
        <f>OR(ISNUMBER(FIND("ecotox",C701)),ISNUMBER(FIND("Ecotox",B701)),ISNUMBER(FIND("ecotox",B701)),ISNUMBER(FIND("Ecotox",C701)))</f>
        <v>0</v>
      </c>
      <c r="Q701" t="b">
        <f>OR(ISNUMBER(FIND("Bioaccum",C701)),ISNUMBER(FIND("bioaccum",C701)),ISNUMBER(FIND("accum",C701)))</f>
        <v>0</v>
      </c>
      <c r="R701" t="b">
        <f>OR(ISNUMBER(FIND("Occupation",C701)),ISNUMBER(FIND("occupation",C701)),ISNUMBER(FIND("worker",C701)),ISNUMBER(FIND("workforce",C701)))</f>
        <v>0</v>
      </c>
      <c r="S701" t="b">
        <f>NOT(OR(F701,G701,H701,I701,J701,K701,L701,M701,N701,O701,P701,Q701,R701))</f>
        <v>1</v>
      </c>
      <c r="U701" t="b">
        <f>OR(Table1[[#This Row],[Inflammation]],Table1[[#This Row],[Immune]])</f>
        <v>0</v>
      </c>
      <c r="V701" t="str">
        <f>IF(OR(Table1[[#This Row],[Rodents]],Table1[[#This Row],[Human]],Table1[[#This Row],[Pig]]),OR(ISNUMBER(FIND("intratrach",C701)),ISNUMBER(FIND("nasal ",C701)),ISNUMBER(FIND("instill",C701))),"NA")</f>
        <v>NA</v>
      </c>
      <c r="W701" t="str">
        <f>IF(OR(Table1[[#This Row],[Rodents]],Table1[[#This Row],[Human]],Table1[[#This Row],[Pig]]),OR(ISNUMBER(FIND("dermal",C701)),ISNUMBER(FIND("skin ",C701))),"NA")</f>
        <v>NA</v>
      </c>
      <c r="X701" t="str">
        <f>IF(OR(Table1[[#This Row],[Rodents]],Table1[[#This Row],[Human]],Table1[[#This Row],[Pig]]),OR(ISNUMBER(FIND("injected",C701)),ISNUMBER(FIND("periton",C701)),ISNUMBER(FIND("intrascrot",C701))),"NA")</f>
        <v>NA</v>
      </c>
      <c r="Y701" t="str">
        <f>IF(OR(Table1[[#This Row],[Rodents]],Table1[[#This Row],[Human]],Table1[[#This Row],[Pig]]),NOT(OR(Table1[[#This Row],[Inhaled/Intratracheal/intranasal]],Table1[[#This Row],[Dermal]],Table1[[#This Row],[Injected]])),"NA")</f>
        <v>NA</v>
      </c>
      <c r="AA701" t="b">
        <f>OR(ISNUMBER(FIND("fish ",C701)),ISNUMBER(FIND("Fish ",C701)),ISNUMBER(FIND("aquatic",C701)),ISNUMBER(FIND("daphnids",C701)),ISNUMBER(FIND("Carcinus maenas",C701)),ISNUMBER(FIND("Daphnia",C701)),ISNUMBER(FIND("Ruditapes philippinarum",C701)),ISNUMBER(FIND("daphnia",C701)),ISNUMBER(FIND("marine",C701)),ISNUMBER(FIND("mussel",C701)),ISNUMBER(FIND("algae",C701)),ISNUMBER(FIND("Donax faba",C701)),ISNUMBER(FIND("estuarine",C701)),ISNUMBER(FIND("snail",C701)),ISNUMBER(FIND("Prorocentrum donghaiense",C701)) )</f>
        <v>0</v>
      </c>
      <c r="AB701" t="b">
        <f>OR(ISNUMBER(FIND(" rat ",C701)),ISNUMBER(FIND(" rats ",C701)),ISNUMBER(FIND(" Rats ",C701)),ISNUMBER(FIND(" Rat ",C701)),ISNUMBER(FIND(" rat.",C701)),ISNUMBER(FIND(" rats.",C701)),ISNUMBER(FIND("mouse",C701)),ISNUMBER(FIND("mice",C701)), ISNUMBER(FIND(" Mice",C701)))</f>
        <v>0</v>
      </c>
      <c r="AC701" t="b">
        <f>OR(ISNUMBER(FIND(" cell ",C701)),ISNUMBER(FIND("fibroblast",C701)),ISNUMBER(FIND("macrophage",C701)),ISNUMBER(FIND("epithelial",C701)),ISNUMBER(FIND("endothelial",C701)),ISNUMBER(FIND("neuron",C701)),ISNUMBER(FIND(" cells ",C701)),ISNUMBER(FIND("RBC",C701)),ISNUMBER(FIND("mitochond",C701)),ISNUMBER(FIND("adipocyte",C701)),ISNUMBER(FIND("osteo",C701)),ISNUMBER(FIND("keratin",C701)),ISNUMBER(FIND(" cell's ",C701)),ISNUMBER(FIND("eukary",C701)),ISNUMBER(FIND("sperm",C701)))</f>
        <v>1</v>
      </c>
      <c r="AD701" t="b">
        <f>OR(ISNUMBER(FIND("human",B701)),ISNUMBER(FIND("workers",B701)),ISNUMBER(FIND("workforces",B701)),ISNUMBER(FIND("occupational",B701)),ISNUMBER(FIND("Case report",B701)),ISNUMBER(FIND("Workplaces",B701)),ISNUMBER(FIND("worker",B701)))</f>
        <v>0</v>
      </c>
      <c r="AE701" t="b">
        <f>OR(ISNUMBER(FIND(" plant ",C701)),ISNUMBER(FIND("Plant ",C701)),ISNUMBER(FIND("tomato",C701)),ISNUMBER(FIND("plants",C701)),ISNUMBER(FIND("Plants",C701)),ISNUMBER(FIND("algae",C701)),ISNUMBER(FIND("lettuce",C701)),ISNUMBER(FIND("green gram sprouts ",C701)),ISNUMBER(FIND("Cucurbita pepo",C701)),ISNUMBER(FIND("bean ",C701)),ISNUMBER(FIND("chloroplast",C701)),ISNUMBER(FIND("chlorophyll",C701)),ISNUMBER(FIND("seedling",C701)),ISNUMBER(FIND("canola",C701)),ISNUMBER(FIND("shoot",C701)),ISNUMBER(FIND("photosynthes",C701)),ISNUMBER(FIND(" leaves ",C701)),,ISNUMBER(FIND("agriculture",C701)),ISNUMBER(FIND(" crops ",C701)))</f>
        <v>0</v>
      </c>
      <c r="AF701" t="b">
        <f>OR(ISNUMBER(FIND("bacteria",C701)),ISNUMBER(FIND("Bacteria",C701)),ISNUMBER(FIND("Bacterium",C701)),ISNUMBER(FIND("bacterium",C701)),ISNUMBER(FIND(" coli ",C701)))</f>
        <v>0</v>
      </c>
      <c r="AG701" t="b">
        <f>OR(ISNUMBER(FIND("fungi",C701)),ISNUMBER(FIND("Fungi",C701)),ISNUMBER(FIND("fungus",C701)),ISNUMBER(FIND("Fungus",C701)),ISNUMBER(FIND("mushroom",C701)),ISNUMBER(FIND("Mushroom",C701)),ISNUMBER(FIND(" mold ",C701)))</f>
        <v>0</v>
      </c>
      <c r="AH701" t="b">
        <f>OR(ISNUMBER(FIND("Pig ",C701)),ISNUMBER(FIND("pig ",C701)),ISNUMBER(FIND("Pigs ",C701)),ISNUMBER(FIND("pigs ",C701)))</f>
        <v>0</v>
      </c>
      <c r="AI701" t="b">
        <f>OR(ISNUMBER(FIND(" C. elegans",C701)),ISNUMBER(FIND("Caenorhabditis elegans",C701)),ISNUMBER(FIND("earthworms",C701)),ISNUMBER(FIND(" Ficopomatus enigmaticus",C701)),ISNUMBER(FIND("larva",C701)),ISNUMBER(FIND("Lumbriculus variegatus",C701)),ISNUMBER(FIND("nematode",C701)))</f>
        <v>0</v>
      </c>
      <c r="AJ701" t="b">
        <f>NOT(OR(AA701,AB701,AC701,AD701,AE701,AF701,AG701,AH701,AI701))</f>
        <v>0</v>
      </c>
      <c r="AL701" t="b">
        <f>OR(AA701,AB701,AD701,AE701,AF701,AG701,AH701,AI701)</f>
        <v>0</v>
      </c>
      <c r="AM701" t="b">
        <f>IF(Table1[[#This Row],[In vivo?]],IF(Table1[[#This Row],[Cell]],FALSE,TRUE),FALSE)</f>
        <v>0</v>
      </c>
      <c r="AN701" t="b">
        <f>AND(AC701,AL701)</f>
        <v>0</v>
      </c>
      <c r="AO701" t="b">
        <f>IF(Table1[[#This Row],[Cell]],IF(Table1[[#This Row],[In vivo?]],FALSE,TRUE),FALSE)</f>
        <v>1</v>
      </c>
      <c r="AP701" t="b">
        <f>NOT(OR(Table1[[#This Row],[In vivo?]],Table1[[#This Row],[Only in Cell]]))</f>
        <v>0</v>
      </c>
      <c r="AQ701" t="str">
        <f>IF(OR(Table1[[#This Row],[Rodents]],Table1[[#This Row],[Human]],Table1[[#This Row],[Pig]]),OR(ISNUMBER(FIND("pulmonary",C701)),ISNUMBER(FIND("lung",C701))),"NA")</f>
        <v>NA</v>
      </c>
      <c r="AR701" t="str">
        <f>IF(OR(Table1[[#This Row],[Rodents]],Table1[[#This Row],[Human]],Table1[[#This Row],[Pig]]),OR(ISNUMBER(FIND("skin",C701)),ISNUMBER(FIND("dermal",C701))),"NA")</f>
        <v>NA</v>
      </c>
      <c r="AS701" t="str">
        <f>IF(OR(Table1[[#This Row],[Rodents]],Table1[[#This Row],[Human]],Table1[[#This Row],[Pig]]),OR(ISNUMBER(FIND("liver",C701)),ISNUMBER(FIND("hepat",C701))),"NA")</f>
        <v>NA</v>
      </c>
      <c r="AT701" t="str">
        <f>IF(OR(Table1[[#This Row],[Rodents]],Table1[[#This Row],[Human]],Table1[[#This Row],[Pig]]),OR(ISNUMBER(FIND("kidney",C701)),ISNUMBER(FIND("neph",C701))),"NA")</f>
        <v>NA</v>
      </c>
      <c r="AU701" t="str">
        <f>IF(OR(Table1[[#This Row],[Rodents]],Table1[[#This Row],[Human]],Table1[[#This Row],[Pig]]),OR(ISNUMBER(FIND("brain",C701)),ISNUMBER(FIND("neur",C701)),ISNUMBER(FIND("nerv",C701))),"NA")</f>
        <v>NA</v>
      </c>
      <c r="AV701" t="str">
        <f>IF(OR(Table1[[#This Row],[Rodents]],Table1[[#This Row],[Human]],Table1[[#This Row],[Pig]]),OR(ISNUMBER(FIND("heart",C701)),ISNUMBER(FIND("cardi",C701))),"NA")</f>
        <v>NA</v>
      </c>
      <c r="AW701" t="str">
        <f>IF(OR(Table1[[#This Row],[Rodents]],Table1[[#This Row],[Human]],Table1[[#This Row],[Pig]]),OR(ISNUMBER(FIND("gastro",C701)),ISNUMBER(FIND("intesti",C701)),ISNUMBER(FIND("stomach",C701))),"NA")</f>
        <v>NA</v>
      </c>
      <c r="AX701" t="str">
        <f>IF(OR(Table1[[#This Row],[Rodents]],Table1[[#This Row],[Human]],Table1[[#This Row],[Pig]]),NOT(OR(AQ701,AR701,AS701,AT701,AU701,AV701,AW701)),"NA")</f>
        <v>NA</v>
      </c>
      <c r="AY701" t="b">
        <f>OR(ISNUMBER(FIND("SWCNT",C701)),ISNUMBER(FIND("SWNT",C701)),ISNUMBER(FIND("single-wall",C701)),ISNUMBER(FIND("single wall",C701)),ISNUMBER(FIND("Single wall",C701)),ISNUMBER(FIND("Single-wall",C701)),ISNUMBER(FIND("SWCNT",B701)),ISNUMBER(FIND("SWNT",B701)),ISNUMBER(FIND("single-wall",B701)),ISNUMBER(FIND("single wall",B701)),ISNUMBER(FIND("Single-wall",B701)),ISNUMBER(FIND("Single wall",B701)))</f>
        <v>0</v>
      </c>
      <c r="AZ701" t="b">
        <f>OR(ISNUMBER(FIND("MWCNT",C701)),ISNUMBER(FIND("MWNT",C701)),ISNUMBER(FIND("multi-wall",C701)),ISNUMBER(FIND("multi wall",C701)),ISNUMBER(FIND("multiwall",C701)),ISNUMBER(FIND("Multi-wall",C701)),ISNUMBER(FIND("Multi wall",C701)),ISNUMBER(FIND("Multiwall",C701)),ISNUMBER(FIND("MWCNT",B701)),ISNUMBER(FIND("MWNT",B701)),ISNUMBER(FIND("multi-wall",B701)),ISNUMBER(FIND("multi wall",B701)),ISNUMBER(FIND("multiwall",B701)),ISNUMBER(FIND("Multi-wall",B701)),ISNUMBER(FIND("Multi wall",B701)),ISNUMBER(FIND("Multiwall",B701)),ISNUMBER(FIND("Double-wall",B701)),ISNUMBER(FIND("Double wall",B701)),ISNUMBER(FIND("Doublewall",B701)),ISNUMBER(FIND("double-wall",B701)),ISNUMBER(FIND("double wall",B701)),ISNUMBER(FIND("doublewall",B701)))</f>
        <v>0</v>
      </c>
      <c r="BA701" t="b">
        <f>AND(Table1[[#This Row],[SWCNT]],Table1[[#This Row],[MWCNT]])</f>
        <v>0</v>
      </c>
      <c r="BB701" t="b">
        <f>IF(Table1[[#This Row],[SWCNT]]=TRUE,FALSE,IF(Table1[[#This Row],[MWCNT]]=TRUE,FALSE,TRUE))</f>
        <v>1</v>
      </c>
      <c r="BC701" s="18"/>
    </row>
    <row r="702" spans="1:55" ht="222">
      <c r="A702" t="s">
        <v>2779</v>
      </c>
      <c r="B702" s="2" t="s">
        <v>2780</v>
      </c>
      <c r="C702" s="16" t="s">
        <v>2781</v>
      </c>
      <c r="D702" s="17" t="s">
        <v>22</v>
      </c>
      <c r="E702" s="2">
        <v>2016</v>
      </c>
      <c r="F702" t="b">
        <f>OR(ISNUMBER(FIND("cytotoxic",C702)),ISNUMBER(FIND("Cytotoxic",C702)),ISNUMBER(FIND("cellular toxicity",C702)),ISNUMBER(FIND("cell death",C702)),ISNUMBER(FIND("viable",C702)),ISNUMBER(FIND("phytotoxic",C702)),ISNUMBER(FIND("acute toxicity",C702)),ISNUMBER(FIND("MTT",C702)),ISNUMBER(FIND("survival",C702)),ISNUMBER(FIND("prolifer",C702)),ISNUMBER(FIND("apoptosis",C702)),ISNUMBER(FIND("neurotoxic",C702)),ISNUMBER(FIND("  lysis ",C702)),ISNUMBER(FIND("necrosis",C702)),ISNUMBER(FIND("cellular death",C702))*3,ISNUMBER(FIND("LDH",C702)),ISNUMBER(FIND("Acute toxicity",C702)))</f>
        <v>1</v>
      </c>
      <c r="G702" t="b">
        <f>OR(ISNUMBER(FIND("genotoxic",C702)),ISNUMBER(FIND("genotoxicity",C702)),ISNUMBER(FIND("DNA damage",C702)),ISNUMBER(FIND("DNA",C702)),ISNUMBER(FIND("RNA",C702)),ISNUMBER(FIND("mesothelioma",C702)),ISNUMBER(FIND("carcino",C702)),ISNUMBER(FIND("mutagen",C702)),ISNUMBER(FIND("genetic",C702)))</f>
        <v>1</v>
      </c>
      <c r="H702" t="b">
        <f>OR(ISNUMBER(FIND("inflammatory",C702)),ISNUMBER(FIND("inflamm",C702)))</f>
        <v>0</v>
      </c>
      <c r="I702" t="b">
        <f>OR(ISNUMBER(FIND("immune",C702)),ISNUMBER(FIND("immunological",C702)),ISNUMBER(FIND("interleuk",C702)),ISNUMBER(FIND("platelet activation",C702)),ISNUMBER(FIND("monocyte",C702)),ISNUMBER(FIND("leukocyte",C702)),ISNUMBER(FIND("cytokine",C702)),ISNUMBER(FIND("CD4",C702)),ISNUMBER(FIND("CD8",C702)),ISNUMBER(FIND("T-cell",C702)))</f>
        <v>0</v>
      </c>
      <c r="J702" t="b">
        <f>OR(ISNUMBER(FIND("reactive oxygen",C702)),ISNUMBER(FIND("ROS",C702)),ISNUMBER(FIND("free radical",C702)),ISNUMBER(FIND("oxidative stress",C702)),ISNUMBER(FIND("peroxid",C702)),ISNUMBER(FIND("oxidative",C702)),ISNUMBER(FIND("antioxid",C702)))</f>
        <v>0</v>
      </c>
      <c r="K702" t="b">
        <f>OR(ISNUMBER(FIND("autophag",C702)))</f>
        <v>0</v>
      </c>
      <c r="L702" t="b">
        <f>OR(ISNUMBER(FIND("morpholog",C702)))</f>
        <v>1</v>
      </c>
      <c r="M702" t="b">
        <f>OR(ISNUMBER(FIND("fibrosis",C702)),ISNUMBER(FIND("Fibrosis",C702)),ISNUMBER(FIND("fibrot",C702)))</f>
        <v>0</v>
      </c>
      <c r="N702" t="b">
        <f>OR(ISNUMBER(FIND("offspring",C702)),ISNUMBER(FIND("Parental",C702)),ISNUMBER(FIND("parental",C702)),ISNUMBER(FIND("germline",C702)),ISNUMBER(FIND("reproduc",C702)),ISNUMBER(FIND("embryo",C702)))</f>
        <v>0</v>
      </c>
      <c r="O702" t="b">
        <f>OR(ISNUMBER(FIND("metabol",C702)),ISNUMBER(FIND("Metabol",C702)),ISNUMBER(FIND("digest",C702)),ISNUMBER(FIND("mitochon",C702)))</f>
        <v>0</v>
      </c>
      <c r="P702" t="b">
        <f>OR(ISNUMBER(FIND("ecotox",C702)),ISNUMBER(FIND("Ecotox",B702)),ISNUMBER(FIND("ecotox",B702)),ISNUMBER(FIND("Ecotox",C702)))</f>
        <v>0</v>
      </c>
      <c r="Q702" t="b">
        <f>OR(ISNUMBER(FIND("Bioaccum",C702)),ISNUMBER(FIND("bioaccum",C702)),ISNUMBER(FIND("accum",C702)))</f>
        <v>0</v>
      </c>
      <c r="R702" t="b">
        <f>OR(ISNUMBER(FIND("Occupation",C702)),ISNUMBER(FIND("occupation",C702)),ISNUMBER(FIND("worker",C702)),ISNUMBER(FIND("workforce",C702)))</f>
        <v>0</v>
      </c>
      <c r="S702" t="b">
        <f>NOT(OR(F702,G702,H702,I702,J702,K702,L702,M702,N702,O702,P702,Q702,R702))</f>
        <v>0</v>
      </c>
      <c r="U702" t="b">
        <f>OR(Table1[[#This Row],[Inflammation]],Table1[[#This Row],[Immune]])</f>
        <v>0</v>
      </c>
      <c r="V702" t="str">
        <f>IF(OR(Table1[[#This Row],[Rodents]],Table1[[#This Row],[Human]],Table1[[#This Row],[Pig]]),OR(ISNUMBER(FIND("intratrach",C702)),ISNUMBER(FIND("nasal ",C702)),ISNUMBER(FIND("instill",C702))),"NA")</f>
        <v>NA</v>
      </c>
      <c r="W702" t="str">
        <f>IF(OR(Table1[[#This Row],[Rodents]],Table1[[#This Row],[Human]],Table1[[#This Row],[Pig]]),OR(ISNUMBER(FIND("dermal",C702)),ISNUMBER(FIND("skin ",C702))),"NA")</f>
        <v>NA</v>
      </c>
      <c r="X702" t="str">
        <f>IF(OR(Table1[[#This Row],[Rodents]],Table1[[#This Row],[Human]],Table1[[#This Row],[Pig]]),OR(ISNUMBER(FIND("injected",C702)),ISNUMBER(FIND("periton",C702)),ISNUMBER(FIND("intrascrot",C702))),"NA")</f>
        <v>NA</v>
      </c>
      <c r="Y702" t="str">
        <f>IF(OR(Table1[[#This Row],[Rodents]],Table1[[#This Row],[Human]],Table1[[#This Row],[Pig]]),NOT(OR(Table1[[#This Row],[Inhaled/Intratracheal/intranasal]],Table1[[#This Row],[Dermal]],Table1[[#This Row],[Injected]])),"NA")</f>
        <v>NA</v>
      </c>
      <c r="AA702" t="b">
        <f>OR(ISNUMBER(FIND("fish ",C702)),ISNUMBER(FIND("Fish ",C702)),ISNUMBER(FIND("aquatic",C702)),ISNUMBER(FIND("daphnids",C702)),ISNUMBER(FIND("Carcinus maenas",C702)),ISNUMBER(FIND("Daphnia",C702)),ISNUMBER(FIND("Ruditapes philippinarum",C702)),ISNUMBER(FIND("daphnia",C702)),ISNUMBER(FIND("marine",C702)),ISNUMBER(FIND("mussel",C702)),ISNUMBER(FIND("algae",C702)),ISNUMBER(FIND("Donax faba",C702)),ISNUMBER(FIND("estuarine",C702)),ISNUMBER(FIND("snail",C702)),ISNUMBER(FIND("Prorocentrum donghaiense",C702)) )</f>
        <v>0</v>
      </c>
      <c r="AB702" t="b">
        <f>OR(ISNUMBER(FIND(" rat ",C702)),ISNUMBER(FIND(" rats ",C702)),ISNUMBER(FIND(" Rats ",C702)),ISNUMBER(FIND(" Rat ",C702)),ISNUMBER(FIND(" rat.",C702)),ISNUMBER(FIND(" rats.",C702)),ISNUMBER(FIND("mouse",C702)),ISNUMBER(FIND("mice",C702)), ISNUMBER(FIND(" Mice",C702)))</f>
        <v>0</v>
      </c>
      <c r="AC702" t="b">
        <f>OR(ISNUMBER(FIND(" cell ",C702)),ISNUMBER(FIND("fibroblast",C702)),ISNUMBER(FIND("macrophage",C702)),ISNUMBER(FIND("epithelial",C702)),ISNUMBER(FIND("endothelial",C702)),ISNUMBER(FIND("neuron",C702)),ISNUMBER(FIND(" cells ",C702)),ISNUMBER(FIND("RBC",C702)),ISNUMBER(FIND("mitochond",C702)),ISNUMBER(FIND("adipocyte",C702)),ISNUMBER(FIND("osteo",C702)),ISNUMBER(FIND("keratin",C702)),ISNUMBER(FIND(" cell's ",C702)),ISNUMBER(FIND("eukary",C702)),ISNUMBER(FIND("sperm",C702)))</f>
        <v>1</v>
      </c>
      <c r="AD702" t="b">
        <v>0</v>
      </c>
      <c r="AE702" t="b">
        <f>OR(ISNUMBER(FIND(" plant ",C702)),ISNUMBER(FIND("Plant ",C702)),ISNUMBER(FIND("tomato",C702)),ISNUMBER(FIND("plants",C702)),ISNUMBER(FIND("Plants",C702)),ISNUMBER(FIND("algae",C702)),ISNUMBER(FIND("lettuce",C702)),ISNUMBER(FIND("green gram sprouts ",C702)),ISNUMBER(FIND("Cucurbita pepo",C702)),ISNUMBER(FIND("bean ",C702)),ISNUMBER(FIND("chloroplast",C702)),ISNUMBER(FIND("chlorophyll",C702)),ISNUMBER(FIND("seedling",C702)),ISNUMBER(FIND("canola",C702)),ISNUMBER(FIND("shoot",C702)),ISNUMBER(FIND("photosynthes",C702)),ISNUMBER(FIND(" leaves ",C702)),,ISNUMBER(FIND("agriculture",C702)),ISNUMBER(FIND(" crops ",C702)))</f>
        <v>0</v>
      </c>
      <c r="AF702" t="b">
        <f>OR(ISNUMBER(FIND("bacteria",C702)),ISNUMBER(FIND("Bacteria",C702)),ISNUMBER(FIND("Bacterium",C702)),ISNUMBER(FIND("bacterium",C702)),ISNUMBER(FIND(" coli ",C702)))</f>
        <v>0</v>
      </c>
      <c r="AG702" t="b">
        <f>OR(ISNUMBER(FIND("fungi",C702)),ISNUMBER(FIND("Fungi",C702)),ISNUMBER(FIND("fungus",C702)),ISNUMBER(FIND("Fungus",C702)),ISNUMBER(FIND("mushroom",C702)),ISNUMBER(FIND("Mushroom",C702)),ISNUMBER(FIND(" mold ",C702)))</f>
        <v>0</v>
      </c>
      <c r="AH702" t="b">
        <f>OR(ISNUMBER(FIND("Pig ",C702)),ISNUMBER(FIND("pig ",C702)),ISNUMBER(FIND("Pigs ",C702)),ISNUMBER(FIND("pigs ",C702)))</f>
        <v>0</v>
      </c>
      <c r="AI702" t="b">
        <f>OR(ISNUMBER(FIND(" C. elegans",C702)),ISNUMBER(FIND("Caenorhabditis elegans",C702)),ISNUMBER(FIND("earthworms",C702)),ISNUMBER(FIND(" Ficopomatus enigmaticus",C702)),ISNUMBER(FIND("larva",C702)),ISNUMBER(FIND("Lumbriculus variegatus",C702)),ISNUMBER(FIND("nematode",C702)))</f>
        <v>0</v>
      </c>
      <c r="AJ702" t="b">
        <f>NOT(OR(AA702,AB702,AC702,AD702,AE702,AF702,AG702,AH702,AI702))</f>
        <v>0</v>
      </c>
      <c r="AL702" t="b">
        <f>OR(AA702,AB702,AD702,AE702,AF702,AG702,AH702,AI702)</f>
        <v>0</v>
      </c>
      <c r="AM702" t="b">
        <f>IF(Table1[[#This Row],[In vivo?]],IF(Table1[[#This Row],[Cell]],FALSE,TRUE),FALSE)</f>
        <v>0</v>
      </c>
      <c r="AN702" t="b">
        <f>AND(AC702,AL702)</f>
        <v>0</v>
      </c>
      <c r="AO702" t="b">
        <f>IF(Table1[[#This Row],[Cell]],IF(Table1[[#This Row],[In vivo?]],FALSE,TRUE),FALSE)</f>
        <v>1</v>
      </c>
      <c r="AP702" t="b">
        <f>NOT(OR(Table1[[#This Row],[In vivo?]],Table1[[#This Row],[Only in Cell]]))</f>
        <v>0</v>
      </c>
      <c r="AQ702" t="str">
        <f>IF(OR(Table1[[#This Row],[Rodents]],Table1[[#This Row],[Human]],Table1[[#This Row],[Pig]]),OR(ISNUMBER(FIND("pulmonary",C702)),ISNUMBER(FIND("lung",C702))),"NA")</f>
        <v>NA</v>
      </c>
      <c r="AR702" t="str">
        <f>IF(OR(Table1[[#This Row],[Rodents]],Table1[[#This Row],[Human]],Table1[[#This Row],[Pig]]),OR(ISNUMBER(FIND("skin",C702)),ISNUMBER(FIND("dermal",C702))),"NA")</f>
        <v>NA</v>
      </c>
      <c r="AS702" t="str">
        <f>IF(OR(Table1[[#This Row],[Rodents]],Table1[[#This Row],[Human]],Table1[[#This Row],[Pig]]),OR(ISNUMBER(FIND("liver",C702)),ISNUMBER(FIND("hepat",C702))),"NA")</f>
        <v>NA</v>
      </c>
      <c r="AT702" t="str">
        <f>IF(OR(Table1[[#This Row],[Rodents]],Table1[[#This Row],[Human]],Table1[[#This Row],[Pig]]),OR(ISNUMBER(FIND("kidney",C702)),ISNUMBER(FIND("neph",C702))),"NA")</f>
        <v>NA</v>
      </c>
      <c r="AU702" t="str">
        <f>IF(OR(Table1[[#This Row],[Rodents]],Table1[[#This Row],[Human]],Table1[[#This Row],[Pig]]),OR(ISNUMBER(FIND("brain",C702)),ISNUMBER(FIND("neur",C702)),ISNUMBER(FIND("nerv",C702))),"NA")</f>
        <v>NA</v>
      </c>
      <c r="AV702" t="str">
        <f>IF(OR(Table1[[#This Row],[Rodents]],Table1[[#This Row],[Human]],Table1[[#This Row],[Pig]]),OR(ISNUMBER(FIND("heart",C702)),ISNUMBER(FIND("cardi",C702))),"NA")</f>
        <v>NA</v>
      </c>
      <c r="AW702" t="str">
        <f>IF(OR(Table1[[#This Row],[Rodents]],Table1[[#This Row],[Human]],Table1[[#This Row],[Pig]]),OR(ISNUMBER(FIND("gastro",C702)),ISNUMBER(FIND("intesti",C702)),ISNUMBER(FIND("stomach",C702))),"NA")</f>
        <v>NA</v>
      </c>
      <c r="AX702" t="str">
        <f>IF(OR(Table1[[#This Row],[Rodents]],Table1[[#This Row],[Human]],Table1[[#This Row],[Pig]]),NOT(OR(AQ702,AR702,AS702,AT702,AU702,AV702,AW702)),"NA")</f>
        <v>NA</v>
      </c>
      <c r="AY702" t="b">
        <f>OR(ISNUMBER(FIND("SWCNT",C702)),ISNUMBER(FIND("SWNT",C702)),ISNUMBER(FIND("single-wall",C702)),ISNUMBER(FIND("single wall",C702)),ISNUMBER(FIND("Single wall",C702)),ISNUMBER(FIND("Single-wall",C702)),ISNUMBER(FIND("SWCNT",B702)),ISNUMBER(FIND("SWNT",B702)),ISNUMBER(FIND("single-wall",B702)),ISNUMBER(FIND("single wall",B702)),ISNUMBER(FIND("Single-wall",B702)),ISNUMBER(FIND("Single wall",B702)))</f>
        <v>0</v>
      </c>
      <c r="AZ702" t="b">
        <f>OR(ISNUMBER(FIND("MWCNT",C702)),ISNUMBER(FIND("MWNT",C702)),ISNUMBER(FIND("multi-wall",C702)),ISNUMBER(FIND("multi wall",C702)),ISNUMBER(FIND("multiwall",C702)),ISNUMBER(FIND("Multi-wall",C702)),ISNUMBER(FIND("Multi wall",C702)),ISNUMBER(FIND("Multiwall",C702)),ISNUMBER(FIND("MWCNT",B702)),ISNUMBER(FIND("MWNT",B702)),ISNUMBER(FIND("multi-wall",B702)),ISNUMBER(FIND("multi wall",B702)),ISNUMBER(FIND("multiwall",B702)),ISNUMBER(FIND("Multi-wall",B702)),ISNUMBER(FIND("Multi wall",B702)),ISNUMBER(FIND("Multiwall",B702)),ISNUMBER(FIND("Double-wall",B702)),ISNUMBER(FIND("Double wall",B702)),ISNUMBER(FIND("Doublewall",B702)),ISNUMBER(FIND("double-wall",B702)),ISNUMBER(FIND("double wall",B702)),ISNUMBER(FIND("doublewall",B702)))</f>
        <v>0</v>
      </c>
      <c r="BA702" t="b">
        <f>AND(Table1[[#This Row],[SWCNT]],Table1[[#This Row],[MWCNT]])</f>
        <v>0</v>
      </c>
      <c r="BB702" t="b">
        <f>IF(Table1[[#This Row],[SWCNT]]=TRUE,FALSE,IF(Table1[[#This Row],[MWCNT]]=TRUE,FALSE,TRUE))</f>
        <v>1</v>
      </c>
      <c r="BC702" s="18"/>
    </row>
    <row r="703" spans="1:55" ht="277.5">
      <c r="A703" t="s">
        <v>2828</v>
      </c>
      <c r="B703" s="2" t="s">
        <v>2832</v>
      </c>
      <c r="C703" s="16" t="s">
        <v>2836</v>
      </c>
      <c r="D703" s="17" t="s">
        <v>1574</v>
      </c>
      <c r="E703" s="2">
        <v>2016</v>
      </c>
      <c r="F703" t="b">
        <f>OR(ISNUMBER(FIND("cytotoxic",C703)),ISNUMBER(FIND("Cytotoxic",C703)),ISNUMBER(FIND("cellular toxicity",C703)),ISNUMBER(FIND("cell death",C703)),ISNUMBER(FIND("viable",C703)),ISNUMBER(FIND("phytotoxic",C703)),ISNUMBER(FIND("acute toxicity",C703)),ISNUMBER(FIND("MTT",C703)),ISNUMBER(FIND("survival",C703)),ISNUMBER(FIND("prolifer",C703)),ISNUMBER(FIND("apoptosis",C703)),ISNUMBER(FIND("neurotoxic",C703)),ISNUMBER(FIND("  lysis ",C703)),ISNUMBER(FIND("necrosis",C703)),ISNUMBER(FIND("cellular death",C703))*3,ISNUMBER(FIND("LDH",C703)),ISNUMBER(FIND("Acute toxicity",C703)))</f>
        <v>0</v>
      </c>
      <c r="G703" t="b">
        <f>OR(ISNUMBER(FIND("genotoxic",C703)),ISNUMBER(FIND("genotoxicity",C703)),ISNUMBER(FIND("DNA damage",C703)),ISNUMBER(FIND("DNA",C703)),ISNUMBER(FIND("RNA",C703)),ISNUMBER(FIND("mesothelioma",C703)),ISNUMBER(FIND("carcino",C703)),ISNUMBER(FIND("mutagen",C703)),ISNUMBER(FIND("genetic",C703)))</f>
        <v>0</v>
      </c>
      <c r="H703" t="b">
        <f>OR(ISNUMBER(FIND("inflammatory",C703)),ISNUMBER(FIND("inflamm",C703)))</f>
        <v>0</v>
      </c>
      <c r="I703" t="b">
        <f>OR(ISNUMBER(FIND("immune",C703)),ISNUMBER(FIND("immunological",C703)),ISNUMBER(FIND("interleuk",C703)),ISNUMBER(FIND("platelet activation",C703)),ISNUMBER(FIND("monocyte",C703)),ISNUMBER(FIND("leukocyte",C703)),ISNUMBER(FIND("cytokine",C703)),ISNUMBER(FIND("CD4",C703)),ISNUMBER(FIND("CD8",C703)),ISNUMBER(FIND("T-cell",C703)))</f>
        <v>0</v>
      </c>
      <c r="J703" t="b">
        <f>OR(ISNUMBER(FIND("reactive oxygen",C703)),ISNUMBER(FIND("ROS",C703)),ISNUMBER(FIND("free radical",C703)),ISNUMBER(FIND("oxidative stress",C703)),ISNUMBER(FIND("peroxid",C703)),ISNUMBER(FIND("oxidative",C703)),ISNUMBER(FIND("antioxid",C703)))</f>
        <v>1</v>
      </c>
      <c r="K703" t="b">
        <f>OR(ISNUMBER(FIND("autophag",C703)))</f>
        <v>0</v>
      </c>
      <c r="L703" t="b">
        <f>OR(ISNUMBER(FIND("morpholog",C703)))</f>
        <v>0</v>
      </c>
      <c r="M703" t="b">
        <f>OR(ISNUMBER(FIND("fibrosis",C703)),ISNUMBER(FIND("Fibrosis",C703)),ISNUMBER(FIND("fibrot",C703)))</f>
        <v>0</v>
      </c>
      <c r="N703" t="b">
        <f>OR(ISNUMBER(FIND("offspring",C703)),ISNUMBER(FIND("Parental",C703)),ISNUMBER(FIND("parental",C703)),ISNUMBER(FIND("germline",C703)),ISNUMBER(FIND("reproduc",C703)),ISNUMBER(FIND("embryo",C703)))</f>
        <v>0</v>
      </c>
      <c r="O703" t="b">
        <f>OR(ISNUMBER(FIND("metabol",C703)),ISNUMBER(FIND("Metabol",C703)),ISNUMBER(FIND("digest",C703)),ISNUMBER(FIND("mitochon",C703)))</f>
        <v>0</v>
      </c>
      <c r="P703" t="b">
        <f>OR(ISNUMBER(FIND("ecotox",C703)),ISNUMBER(FIND("Ecotox",B703)),ISNUMBER(FIND("ecotox",B703)),ISNUMBER(FIND("Ecotox",C703)))</f>
        <v>0</v>
      </c>
      <c r="Q703" t="b">
        <f>OR(ISNUMBER(FIND("Bioaccum",C703)),ISNUMBER(FIND("bioaccum",C703)),ISNUMBER(FIND("accum",C703)))</f>
        <v>0</v>
      </c>
      <c r="R703" t="b">
        <f>OR(ISNUMBER(FIND("Occupation",C703)),ISNUMBER(FIND("occupation",C703)),ISNUMBER(FIND("worker",C703)),ISNUMBER(FIND("workforce",C703)))</f>
        <v>0</v>
      </c>
      <c r="S703" t="b">
        <f>NOT(OR(F703,G703,H703,I703,J703,K703,L703,M703,N703,O703,P703,Q703,R703))</f>
        <v>0</v>
      </c>
      <c r="U703" t="b">
        <f>OR(Table1[[#This Row],[Inflammation]],Table1[[#This Row],[Immune]])</f>
        <v>0</v>
      </c>
      <c r="V703" t="str">
        <f>IF(OR(Table1[[#This Row],[Rodents]],Table1[[#This Row],[Human]],Table1[[#This Row],[Pig]]),OR(ISNUMBER(FIND("intratrach",C703)),ISNUMBER(FIND("nasal ",C703)),ISNUMBER(FIND("instill",C703))),"NA")</f>
        <v>NA</v>
      </c>
      <c r="W703" t="str">
        <f>IF(OR(Table1[[#This Row],[Rodents]],Table1[[#This Row],[Human]],Table1[[#This Row],[Pig]]),OR(ISNUMBER(FIND("dermal",C703)),ISNUMBER(FIND("skin ",C703))),"NA")</f>
        <v>NA</v>
      </c>
      <c r="X703" t="str">
        <f>IF(OR(Table1[[#This Row],[Rodents]],Table1[[#This Row],[Human]],Table1[[#This Row],[Pig]]),OR(ISNUMBER(FIND("injected",C703)),ISNUMBER(FIND("periton",C703)),ISNUMBER(FIND("intrascrot",C703))),"NA")</f>
        <v>NA</v>
      </c>
      <c r="Y703" t="str">
        <f>IF(OR(Table1[[#This Row],[Rodents]],Table1[[#This Row],[Human]],Table1[[#This Row],[Pig]]),NOT(OR(Table1[[#This Row],[Inhaled/Intratracheal/intranasal]],Table1[[#This Row],[Dermal]],Table1[[#This Row],[Injected]])),"NA")</f>
        <v>NA</v>
      </c>
      <c r="AA703" t="b">
        <f>OR(ISNUMBER(FIND("fish ",C703)),ISNUMBER(FIND("Fish ",C703)),ISNUMBER(FIND("aquatic",C703)),ISNUMBER(FIND("daphnids",C703)),ISNUMBER(FIND("Carcinus maenas",C703)),ISNUMBER(FIND("Daphnia",C703)),ISNUMBER(FIND("Ruditapes philippinarum",C703)),ISNUMBER(FIND("daphnia",C703)),ISNUMBER(FIND("marine",C703)),ISNUMBER(FIND("mussel",C703)),ISNUMBER(FIND("algae",C703)),ISNUMBER(FIND("Donax faba",C703)),ISNUMBER(FIND("estuarine",C703)),ISNUMBER(FIND("snail",C703)),ISNUMBER(FIND("Prorocentrum donghaiense",C703)) )</f>
        <v>1</v>
      </c>
      <c r="AB703" t="b">
        <f>OR(ISNUMBER(FIND(" rat ",C703)),ISNUMBER(FIND(" rats ",C703)),ISNUMBER(FIND(" Rats ",C703)),ISNUMBER(FIND(" Rat ",C703)),ISNUMBER(FIND(" rat.",C703)),ISNUMBER(FIND(" rats.",C703)),ISNUMBER(FIND("mouse",C703)),ISNUMBER(FIND("mice",C703)), ISNUMBER(FIND(" Mice",C703)))</f>
        <v>0</v>
      </c>
      <c r="AC703" t="b">
        <f>OR(ISNUMBER(FIND(" cell ",C703)),ISNUMBER(FIND("fibroblast",C703)),ISNUMBER(FIND("macrophage",C703)),ISNUMBER(FIND("epithelial",C703)),ISNUMBER(FIND("endothelial",C703)),ISNUMBER(FIND("neuron",C703)),ISNUMBER(FIND(" cells ",C703)),ISNUMBER(FIND("RBC",C703)),ISNUMBER(FIND("mitochond",C703)),ISNUMBER(FIND("adipocyte",C703)),ISNUMBER(FIND("osteo",C703)),ISNUMBER(FIND("keratin",C703)),ISNUMBER(FIND(" cell's ",C703)),ISNUMBER(FIND("eukary",C703)),ISNUMBER(FIND("sperm",C703)))</f>
        <v>1</v>
      </c>
      <c r="AD703" t="b">
        <f>OR(ISNUMBER(FIND("human",B703)),ISNUMBER(FIND("workers",B703)),ISNUMBER(FIND("workforces",B703)),ISNUMBER(FIND("occupational",B703)),ISNUMBER(FIND("Case report",B703)),ISNUMBER(FIND("Workplaces",B703)),ISNUMBER(FIND("worker",B703)))</f>
        <v>0</v>
      </c>
      <c r="AE703" t="b">
        <f>OR(ISNUMBER(FIND(" plant ",C703)),ISNUMBER(FIND("Plant ",C703)),ISNUMBER(FIND("tomato",C703)),ISNUMBER(FIND("plants",C703)),ISNUMBER(FIND("Plants",C703)),ISNUMBER(FIND("algae",C703)),ISNUMBER(FIND("lettuce",C703)),ISNUMBER(FIND("green gram sprouts ",C703)),ISNUMBER(FIND("Cucurbita pepo",C703)),ISNUMBER(FIND("bean ",C703)),ISNUMBER(FIND("chloroplast",C703)),ISNUMBER(FIND("chlorophyll",C703)),ISNUMBER(FIND("seedling",C703)),ISNUMBER(FIND("canola",C703)),ISNUMBER(FIND("shoot",C703)),ISNUMBER(FIND("photosynthes",C703)),ISNUMBER(FIND(" leaves ",C703)),,ISNUMBER(FIND("agriculture",C703)),ISNUMBER(FIND(" crops ",C703)))</f>
        <v>0</v>
      </c>
      <c r="AF703" t="b">
        <f>OR(ISNUMBER(FIND("bacteria",C703)),ISNUMBER(FIND("Bacteria",C703)),ISNUMBER(FIND("Bacterium",C703)),ISNUMBER(FIND("bacterium",C703)),ISNUMBER(FIND(" coli ",C703)))</f>
        <v>0</v>
      </c>
      <c r="AG703" t="b">
        <f>OR(ISNUMBER(FIND("fungi",C703)),ISNUMBER(FIND("Fungi",C703)),ISNUMBER(FIND("fungus",C703)),ISNUMBER(FIND("Fungus",C703)),ISNUMBER(FIND("mushroom",C703)),ISNUMBER(FIND("Mushroom",C703)),ISNUMBER(FIND(" mold ",C703)))</f>
        <v>0</v>
      </c>
      <c r="AH703" t="b">
        <f>OR(ISNUMBER(FIND("Pig ",C703)),ISNUMBER(FIND("pig ",C703)),ISNUMBER(FIND("Pigs ",C703)),ISNUMBER(FIND("pigs ",C703)))</f>
        <v>0</v>
      </c>
      <c r="AI703" t="b">
        <f>OR(ISNUMBER(FIND(" C. elegans",C703)),ISNUMBER(FIND("Caenorhabditis elegans",C703)),ISNUMBER(FIND("earthworms",C703)),ISNUMBER(FIND(" Ficopomatus enigmaticus",C703)),ISNUMBER(FIND("larva",C703)),ISNUMBER(FIND("Lumbriculus variegatus",C703)),ISNUMBER(FIND("nematode",C703)))</f>
        <v>0</v>
      </c>
      <c r="AJ703" t="b">
        <f>NOT(OR(AA703,AB703,AC703,AD703,AE703,AF703,AG703,AH703,AI703))</f>
        <v>0</v>
      </c>
      <c r="AL703" t="b">
        <f>OR(AA703,AB703,AD703,AE703,AF703,AG703,AH703,AI703)</f>
        <v>1</v>
      </c>
      <c r="AM703" t="b">
        <f>IF(Table1[[#This Row],[In vivo?]],IF(Table1[[#This Row],[Cell]],FALSE,TRUE),FALSE)</f>
        <v>0</v>
      </c>
      <c r="AN703" t="b">
        <f>AND(AC703,AL703)</f>
        <v>1</v>
      </c>
      <c r="AO703" t="b">
        <f>IF(Table1[[#This Row],[Cell]],IF(Table1[[#This Row],[In vivo?]],FALSE,TRUE),FALSE)</f>
        <v>0</v>
      </c>
      <c r="AP703" t="b">
        <f>NOT(OR(Table1[[#This Row],[In vivo?]],Table1[[#This Row],[Only in Cell]]))</f>
        <v>0</v>
      </c>
      <c r="AQ703" t="str">
        <f>IF(OR(Table1[[#This Row],[Rodents]],Table1[[#This Row],[Human]],Table1[[#This Row],[Pig]]),OR(ISNUMBER(FIND("pulmonary",C703)),ISNUMBER(FIND("lung",C703))),"NA")</f>
        <v>NA</v>
      </c>
      <c r="AR703" t="str">
        <f>IF(OR(Table1[[#This Row],[Rodents]],Table1[[#This Row],[Human]],Table1[[#This Row],[Pig]]),OR(ISNUMBER(FIND("skin",C703)),ISNUMBER(FIND("dermal",C703))),"NA")</f>
        <v>NA</v>
      </c>
      <c r="AS703" t="str">
        <f>IF(OR(Table1[[#This Row],[Rodents]],Table1[[#This Row],[Human]],Table1[[#This Row],[Pig]]),OR(ISNUMBER(FIND("liver",C703)),ISNUMBER(FIND("hepat",C703))),"NA")</f>
        <v>NA</v>
      </c>
      <c r="AT703" t="str">
        <f>IF(OR(Table1[[#This Row],[Rodents]],Table1[[#This Row],[Human]],Table1[[#This Row],[Pig]]),OR(ISNUMBER(FIND("kidney",C703)),ISNUMBER(FIND("neph",C703))),"NA")</f>
        <v>NA</v>
      </c>
      <c r="AU703" t="str">
        <f>IF(OR(Table1[[#This Row],[Rodents]],Table1[[#This Row],[Human]],Table1[[#This Row],[Pig]]),OR(ISNUMBER(FIND("brain",C703)),ISNUMBER(FIND("neur",C703)),ISNUMBER(FIND("nerv",C703))),"NA")</f>
        <v>NA</v>
      </c>
      <c r="AV703" t="str">
        <f>IF(OR(Table1[[#This Row],[Rodents]],Table1[[#This Row],[Human]],Table1[[#This Row],[Pig]]),OR(ISNUMBER(FIND("heart",C703)),ISNUMBER(FIND("cardi",C703))),"NA")</f>
        <v>NA</v>
      </c>
      <c r="AW703" t="str">
        <f>IF(OR(Table1[[#This Row],[Rodents]],Table1[[#This Row],[Human]],Table1[[#This Row],[Pig]]),OR(ISNUMBER(FIND("gastro",C703)),ISNUMBER(FIND("intesti",C703)),ISNUMBER(FIND("stomach",C703))),"NA")</f>
        <v>NA</v>
      </c>
      <c r="AX703" t="str">
        <f>IF(OR(Table1[[#This Row],[Rodents]],Table1[[#This Row],[Human]],Table1[[#This Row],[Pig]]),NOT(OR(AQ703,AR703,AS703,AT703,AU703,AV703,AW703)),"NA")</f>
        <v>NA</v>
      </c>
      <c r="AY703" t="b">
        <f>OR(ISNUMBER(FIND("SWCNT",C703)),ISNUMBER(FIND("SWNT",C703)),ISNUMBER(FIND("single-wall",C703)),ISNUMBER(FIND("single wall",C703)),ISNUMBER(FIND("Single wall",C703)),ISNUMBER(FIND("Single-wall",C703)),ISNUMBER(FIND("SWCNT",B703)),ISNUMBER(FIND("SWNT",B703)),ISNUMBER(FIND("single-wall",B703)),ISNUMBER(FIND("single wall",B703)),ISNUMBER(FIND("Single-wall",B703)),ISNUMBER(FIND("Single wall",B703)))</f>
        <v>0</v>
      </c>
      <c r="AZ703" t="b">
        <f>OR(ISNUMBER(FIND("MWCNT",C703)),ISNUMBER(FIND("MWNT",C703)),ISNUMBER(FIND("multi-wall",C703)),ISNUMBER(FIND("multi wall",C703)),ISNUMBER(FIND("multiwall",C703)),ISNUMBER(FIND("Multi-wall",C703)),ISNUMBER(FIND("Multi wall",C703)),ISNUMBER(FIND("Multiwall",C703)),ISNUMBER(FIND("MWCNT",B703)),ISNUMBER(FIND("MWNT",B703)),ISNUMBER(FIND("multi-wall",B703)),ISNUMBER(FIND("multi wall",B703)),ISNUMBER(FIND("multiwall",B703)),ISNUMBER(FIND("Multi-wall",B703)),ISNUMBER(FIND("Multi wall",B703)),ISNUMBER(FIND("Multiwall",B703)),ISNUMBER(FIND("Double-wall",B703)),ISNUMBER(FIND("Double wall",B703)),ISNUMBER(FIND("Doublewall",B703)),ISNUMBER(FIND("double-wall",B703)),ISNUMBER(FIND("double wall",B703)),ISNUMBER(FIND("doublewall",B703)))</f>
        <v>0</v>
      </c>
      <c r="BA703" t="b">
        <f>AND(Table1[[#This Row],[SWCNT]],Table1[[#This Row],[MWCNT]])</f>
        <v>0</v>
      </c>
      <c r="BB703" t="b">
        <f>IF(Table1[[#This Row],[SWCNT]]=TRUE,FALSE,IF(Table1[[#This Row],[MWCNT]]=TRUE,FALSE,TRUE))</f>
        <v>1</v>
      </c>
      <c r="BC703" s="18"/>
    </row>
    <row r="704" spans="1:55" ht="148">
      <c r="A704" t="s">
        <v>2954</v>
      </c>
      <c r="B704" s="2" t="s">
        <v>2956</v>
      </c>
      <c r="C704" s="16" t="s">
        <v>2958</v>
      </c>
      <c r="D704" s="17" t="s">
        <v>2960</v>
      </c>
      <c r="E704" s="2">
        <v>2015</v>
      </c>
      <c r="F704" t="b">
        <f>OR(ISNUMBER(FIND("cytotoxic",C704)),ISNUMBER(FIND("Cytotoxic",C704)),ISNUMBER(FIND("cellular toxicity",C704)),ISNUMBER(FIND("cell death",C704)),ISNUMBER(FIND("viable",C704)),ISNUMBER(FIND("phytotoxic",C704)),ISNUMBER(FIND("acute toxicity",C704)),ISNUMBER(FIND("MTT",C704)),ISNUMBER(FIND("survival",C704)),ISNUMBER(FIND("prolifer",C704)),ISNUMBER(FIND("apoptosis",C704)),ISNUMBER(FIND("neurotoxic",C704)),ISNUMBER(FIND("  lysis ",C704)),ISNUMBER(FIND("necrosis",C704)),ISNUMBER(FIND("cellular death",C704))*3,ISNUMBER(FIND("LDH",C704)),ISNUMBER(FIND("Acute toxicity",C704)))</f>
        <v>1</v>
      </c>
      <c r="G704" t="b">
        <f>OR(ISNUMBER(FIND("genotoxic",C704)),ISNUMBER(FIND("genotoxicity",C704)),ISNUMBER(FIND("DNA damage",C704)),ISNUMBER(FIND("DNA",C704)),ISNUMBER(FIND("RNA",C704)),ISNUMBER(FIND("mesothelioma",C704)),ISNUMBER(FIND("carcino",C704)),ISNUMBER(FIND("mutagen",C704)),ISNUMBER(FIND("genetic",C704)))</f>
        <v>0</v>
      </c>
      <c r="H704" t="b">
        <f>OR(ISNUMBER(FIND("inflammatory",C704)),ISNUMBER(FIND("inflamm",C704)))</f>
        <v>0</v>
      </c>
      <c r="I704" t="b">
        <f>OR(ISNUMBER(FIND("immune",C704)),ISNUMBER(FIND("immunological",C704)),ISNUMBER(FIND("interleuk",C704)),ISNUMBER(FIND("platelet activation",C704)),ISNUMBER(FIND("monocyte",C704)),ISNUMBER(FIND("leukocyte",C704)),ISNUMBER(FIND("cytokine",C704)),ISNUMBER(FIND("CD4",C704)),ISNUMBER(FIND("CD8",C704)),ISNUMBER(FIND("T-cell",C704)))</f>
        <v>1</v>
      </c>
      <c r="J704" t="b">
        <f>OR(ISNUMBER(FIND("reactive oxygen",C704)),ISNUMBER(FIND("ROS",C704)),ISNUMBER(FIND("free radical",C704)),ISNUMBER(FIND("oxidative stress",C704)),ISNUMBER(FIND("peroxid",C704)),ISNUMBER(FIND("oxidative",C704)),ISNUMBER(FIND("antioxid",C704)))</f>
        <v>0</v>
      </c>
      <c r="K704" t="b">
        <f>OR(ISNUMBER(FIND("autophag",C704)))</f>
        <v>0</v>
      </c>
      <c r="L704" t="b">
        <f>OR(ISNUMBER(FIND("morpholog",C704)))</f>
        <v>0</v>
      </c>
      <c r="M704" t="b">
        <f>OR(ISNUMBER(FIND("fibrosis",C704)),ISNUMBER(FIND("Fibrosis",C704)),ISNUMBER(FIND("fibrot",C704)))</f>
        <v>0</v>
      </c>
      <c r="N704" t="b">
        <f>OR(ISNUMBER(FIND("offspring",C704)),ISNUMBER(FIND("Parental",C704)),ISNUMBER(FIND("parental",C704)),ISNUMBER(FIND("germline",C704)),ISNUMBER(FIND("reproduc",C704)),ISNUMBER(FIND("embryo",C704)))</f>
        <v>0</v>
      </c>
      <c r="O704" t="b">
        <f>OR(ISNUMBER(FIND("metabol",C704)),ISNUMBER(FIND("Metabol",C704)),ISNUMBER(FIND("digest",C704)),ISNUMBER(FIND("mitochon",C704)))</f>
        <v>0</v>
      </c>
      <c r="P704" t="b">
        <f>OR(ISNUMBER(FIND("ecotox",C704)),ISNUMBER(FIND("Ecotox",B704)),ISNUMBER(FIND("ecotox",B704)),ISNUMBER(FIND("Ecotox",C704)))</f>
        <v>0</v>
      </c>
      <c r="Q704" t="b">
        <f>OR(ISNUMBER(FIND("Bioaccum",C704)),ISNUMBER(FIND("bioaccum",C704)),ISNUMBER(FIND("accum",C704)))</f>
        <v>0</v>
      </c>
      <c r="R704" t="b">
        <f>OR(ISNUMBER(FIND("Occupation",C704)),ISNUMBER(FIND("occupation",C704)),ISNUMBER(FIND("worker",C704)),ISNUMBER(FIND("workforce",C704)))</f>
        <v>0</v>
      </c>
      <c r="S704" t="b">
        <f>NOT(OR(F704,G704,H704,I704,J704,K704,L704,M704,N704,O704,P704,Q704,R704))</f>
        <v>0</v>
      </c>
      <c r="U704" t="b">
        <f>OR(Table1[[#This Row],[Inflammation]],Table1[[#This Row],[Immune]])</f>
        <v>1</v>
      </c>
      <c r="V704" t="str">
        <f>IF(OR(Table1[[#This Row],[Rodents]],Table1[[#This Row],[Human]],Table1[[#This Row],[Pig]]),OR(ISNUMBER(FIND("intratrach",C704)),ISNUMBER(FIND("nasal ",C704)),ISNUMBER(FIND("instill",C704))),"NA")</f>
        <v>NA</v>
      </c>
      <c r="W704" t="str">
        <f>IF(OR(Table1[[#This Row],[Rodents]],Table1[[#This Row],[Human]],Table1[[#This Row],[Pig]]),OR(ISNUMBER(FIND("dermal",C704)),ISNUMBER(FIND("skin ",C704))),"NA")</f>
        <v>NA</v>
      </c>
      <c r="X704" t="str">
        <f>IF(OR(Table1[[#This Row],[Rodents]],Table1[[#This Row],[Human]],Table1[[#This Row],[Pig]]),OR(ISNUMBER(FIND("injected",C704)),ISNUMBER(FIND("periton",C704)),ISNUMBER(FIND("intrascrot",C704))),"NA")</f>
        <v>NA</v>
      </c>
      <c r="Y704" t="str">
        <f>IF(OR(Table1[[#This Row],[Rodents]],Table1[[#This Row],[Human]],Table1[[#This Row],[Pig]]),NOT(OR(Table1[[#This Row],[Inhaled/Intratracheal/intranasal]],Table1[[#This Row],[Dermal]],Table1[[#This Row],[Injected]])),"NA")</f>
        <v>NA</v>
      </c>
      <c r="AA704" t="b">
        <f>OR(ISNUMBER(FIND("fish ",C704)),ISNUMBER(FIND("Fish ",C704)),ISNUMBER(FIND("aquatic",C704)),ISNUMBER(FIND("daphnids",C704)),ISNUMBER(FIND("Carcinus maenas",C704)),ISNUMBER(FIND("Daphnia",C704)),ISNUMBER(FIND("Ruditapes philippinarum",C704)),ISNUMBER(FIND("daphnia",C704)),ISNUMBER(FIND("marine",C704)),ISNUMBER(FIND("mussel",C704)),ISNUMBER(FIND("algae",C704)),ISNUMBER(FIND("Donax faba",C704)),ISNUMBER(FIND("estuarine",C704)),ISNUMBER(FIND("snail",C704)),ISNUMBER(FIND("Prorocentrum donghaiense",C704)) )</f>
        <v>0</v>
      </c>
      <c r="AB704" t="b">
        <f>OR(ISNUMBER(FIND(" rat ",C704)),ISNUMBER(FIND(" rats ",C704)),ISNUMBER(FIND(" Rats ",C704)),ISNUMBER(FIND(" Rat ",C704)),ISNUMBER(FIND(" rat.",C704)),ISNUMBER(FIND(" rats.",C704)),ISNUMBER(FIND("mouse",C704)),ISNUMBER(FIND("mice",C704)), ISNUMBER(FIND(" Mice",C704)))</f>
        <v>0</v>
      </c>
      <c r="AC704" t="b">
        <f>OR(ISNUMBER(FIND(" cell ",C704)),ISNUMBER(FIND("fibroblast",C704)),ISNUMBER(FIND("macrophage",C704)),ISNUMBER(FIND("epithelial",C704)),ISNUMBER(FIND("endothelial",C704)),ISNUMBER(FIND("neuron",C704)),ISNUMBER(FIND(" cells ",C704)),ISNUMBER(FIND("RBC",C704)),ISNUMBER(FIND("mitochond",C704)),ISNUMBER(FIND("adipocyte",C704)),ISNUMBER(FIND("osteo",C704)),ISNUMBER(FIND("keratin",C704)),ISNUMBER(FIND(" cell's ",C704)),ISNUMBER(FIND("eukary",C704)),ISNUMBER(FIND("sperm",C704)))</f>
        <v>1</v>
      </c>
      <c r="AD704" t="b">
        <f>OR(ISNUMBER(FIND("human",B704)),ISNUMBER(FIND("workers",B704)),ISNUMBER(FIND("workforces",B704)),ISNUMBER(FIND("occupational",B704)),ISNUMBER(FIND("Case report",B704)),ISNUMBER(FIND("Workplaces",B704)),ISNUMBER(FIND("worker",B704)))</f>
        <v>0</v>
      </c>
      <c r="AE704" t="b">
        <f>OR(ISNUMBER(FIND(" plant ",C704)),ISNUMBER(FIND("Plant ",C704)),ISNUMBER(FIND("tomato",C704)),ISNUMBER(FIND("plants",C704)),ISNUMBER(FIND("Plants",C704)),ISNUMBER(FIND("algae",C704)),ISNUMBER(FIND("lettuce",C704)),ISNUMBER(FIND("green gram sprouts ",C704)),ISNUMBER(FIND("Cucurbita pepo",C704)),ISNUMBER(FIND("bean ",C704)),ISNUMBER(FIND("chloroplast",C704)),ISNUMBER(FIND("chlorophyll",C704)),ISNUMBER(FIND("seedling",C704)),ISNUMBER(FIND("canola",C704)),ISNUMBER(FIND("shoot",C704)),ISNUMBER(FIND("photosynthes",C704)),ISNUMBER(FIND(" leaves ",C704)),,ISNUMBER(FIND("agriculture",C704)),ISNUMBER(FIND(" crops ",C704)))</f>
        <v>0</v>
      </c>
      <c r="AF704" t="b">
        <f>OR(ISNUMBER(FIND("bacteria",C704)),ISNUMBER(FIND("Bacteria",C704)),ISNUMBER(FIND("Bacterium",C704)),ISNUMBER(FIND("bacterium",C704)),ISNUMBER(FIND(" coli ",C704)))</f>
        <v>0</v>
      </c>
      <c r="AG704" t="b">
        <f>OR(ISNUMBER(FIND("fungi",C704)),ISNUMBER(FIND("Fungi",C704)),ISNUMBER(FIND("fungus",C704)),ISNUMBER(FIND("Fungus",C704)),ISNUMBER(FIND("mushroom",C704)),ISNUMBER(FIND("Mushroom",C704)),ISNUMBER(FIND(" mold ",C704)))</f>
        <v>0</v>
      </c>
      <c r="AH704" t="b">
        <f>OR(ISNUMBER(FIND("Pig ",C704)),ISNUMBER(FIND("pig ",C704)),ISNUMBER(FIND("Pigs ",C704)),ISNUMBER(FIND("pigs ",C704)))</f>
        <v>0</v>
      </c>
      <c r="AI704" t="b">
        <f>OR(ISNUMBER(FIND(" C. elegans",C704)),ISNUMBER(FIND("Caenorhabditis elegans",C704)),ISNUMBER(FIND("earthworms",C704)),ISNUMBER(FIND(" Ficopomatus enigmaticus",C704)),ISNUMBER(FIND("larva",C704)),ISNUMBER(FIND("Lumbriculus variegatus",C704)),ISNUMBER(FIND("nematode",C704)))</f>
        <v>0</v>
      </c>
      <c r="AJ704" t="b">
        <f>NOT(OR(AA704,AB704,AC704,AD704,AE704,AF704,AG704,AH704,AI704))</f>
        <v>0</v>
      </c>
      <c r="AL704" t="b">
        <f>OR(AA704,AB704,AD704,AE704,AF704,AG704,AH704,AI704)</f>
        <v>0</v>
      </c>
      <c r="AM704" t="b">
        <f>IF(Table1[[#This Row],[In vivo?]],IF(Table1[[#This Row],[Cell]],FALSE,TRUE),FALSE)</f>
        <v>0</v>
      </c>
      <c r="AN704" t="b">
        <f>AND(AC704,AL704)</f>
        <v>0</v>
      </c>
      <c r="AO704" t="b">
        <f>IF(Table1[[#This Row],[Cell]],IF(Table1[[#This Row],[In vivo?]],FALSE,TRUE),FALSE)</f>
        <v>1</v>
      </c>
      <c r="AP704" t="b">
        <f>NOT(OR(Table1[[#This Row],[In vivo?]],Table1[[#This Row],[Only in Cell]]))</f>
        <v>0</v>
      </c>
      <c r="AQ704" t="str">
        <f>IF(OR(Table1[[#This Row],[Rodents]],Table1[[#This Row],[Human]],Table1[[#This Row],[Pig]]),OR(ISNUMBER(FIND("pulmonary",C704)),ISNUMBER(FIND("lung",C704))),"NA")</f>
        <v>NA</v>
      </c>
      <c r="AR704" t="str">
        <f>IF(OR(Table1[[#This Row],[Rodents]],Table1[[#This Row],[Human]],Table1[[#This Row],[Pig]]),OR(ISNUMBER(FIND("skin",C704)),ISNUMBER(FIND("dermal",C704))),"NA")</f>
        <v>NA</v>
      </c>
      <c r="AS704" t="str">
        <f>IF(OR(Table1[[#This Row],[Rodents]],Table1[[#This Row],[Human]],Table1[[#This Row],[Pig]]),OR(ISNUMBER(FIND("liver",C704)),ISNUMBER(FIND("hepat",C704))),"NA")</f>
        <v>NA</v>
      </c>
      <c r="AT704" t="str">
        <f>IF(OR(Table1[[#This Row],[Rodents]],Table1[[#This Row],[Human]],Table1[[#This Row],[Pig]]),OR(ISNUMBER(FIND("kidney",C704)),ISNUMBER(FIND("neph",C704))),"NA")</f>
        <v>NA</v>
      </c>
      <c r="AU704" t="str">
        <f>IF(OR(Table1[[#This Row],[Rodents]],Table1[[#This Row],[Human]],Table1[[#This Row],[Pig]]),OR(ISNUMBER(FIND("brain",C704)),ISNUMBER(FIND("neur",C704)),ISNUMBER(FIND("nerv",C704))),"NA")</f>
        <v>NA</v>
      </c>
      <c r="AV704" t="str">
        <f>IF(OR(Table1[[#This Row],[Rodents]],Table1[[#This Row],[Human]],Table1[[#This Row],[Pig]]),OR(ISNUMBER(FIND("heart",C704)),ISNUMBER(FIND("cardi",C704))),"NA")</f>
        <v>NA</v>
      </c>
      <c r="AW704" t="str">
        <f>IF(OR(Table1[[#This Row],[Rodents]],Table1[[#This Row],[Human]],Table1[[#This Row],[Pig]]),OR(ISNUMBER(FIND("gastro",C704)),ISNUMBER(FIND("intesti",C704)),ISNUMBER(FIND("stomach",C704))),"NA")</f>
        <v>NA</v>
      </c>
      <c r="AX704" t="str">
        <f>IF(OR(Table1[[#This Row],[Rodents]],Table1[[#This Row],[Human]],Table1[[#This Row],[Pig]]),NOT(OR(AQ704,AR704,AS704,AT704,AU704,AV704,AW704)),"NA")</f>
        <v>NA</v>
      </c>
      <c r="AY704" t="b">
        <f>OR(ISNUMBER(FIND("SWCNT",C704)),ISNUMBER(FIND("SWNT",C704)),ISNUMBER(FIND("single-wall",C704)),ISNUMBER(FIND("single wall",C704)),ISNUMBER(FIND("Single wall",C704)),ISNUMBER(FIND("Single-wall",C704)),ISNUMBER(FIND("SWCNT",B704)),ISNUMBER(FIND("SWNT",B704)),ISNUMBER(FIND("single-wall",B704)),ISNUMBER(FIND("single wall",B704)),ISNUMBER(FIND("Single-wall",B704)),ISNUMBER(FIND("Single wall",B704)))</f>
        <v>0</v>
      </c>
      <c r="AZ704" t="b">
        <f>OR(ISNUMBER(FIND("MWCNT",C704)),ISNUMBER(FIND("MWNT",C704)),ISNUMBER(FIND("multi-wall",C704)),ISNUMBER(FIND("multi wall",C704)),ISNUMBER(FIND("multiwall",C704)),ISNUMBER(FIND("Multi-wall",C704)),ISNUMBER(FIND("Multi wall",C704)),ISNUMBER(FIND("Multiwall",C704)),ISNUMBER(FIND("MWCNT",B704)),ISNUMBER(FIND("MWNT",B704)),ISNUMBER(FIND("multi-wall",B704)),ISNUMBER(FIND("multi wall",B704)),ISNUMBER(FIND("multiwall",B704)),ISNUMBER(FIND("Multi-wall",B704)),ISNUMBER(FIND("Multi wall",B704)),ISNUMBER(FIND("Multiwall",B704)),ISNUMBER(FIND("Double-wall",B704)),ISNUMBER(FIND("Double wall",B704)),ISNUMBER(FIND("Doublewall",B704)),ISNUMBER(FIND("double-wall",B704)),ISNUMBER(FIND("double wall",B704)),ISNUMBER(FIND("doublewall",B704)))</f>
        <v>1</v>
      </c>
      <c r="BA704" t="b">
        <f>AND(Table1[[#This Row],[SWCNT]],Table1[[#This Row],[MWCNT]])</f>
        <v>0</v>
      </c>
      <c r="BB704" t="b">
        <f>IF(Table1[[#This Row],[SWCNT]]=TRUE,FALSE,IF(Table1[[#This Row],[MWCNT]]=TRUE,FALSE,TRUE))</f>
        <v>0</v>
      </c>
      <c r="BC704" s="18"/>
    </row>
    <row r="705" spans="1:55" ht="277.5">
      <c r="A705" t="s">
        <v>2984</v>
      </c>
      <c r="B705" s="2" t="s">
        <v>2987</v>
      </c>
      <c r="C705" s="16" t="s">
        <v>2990</v>
      </c>
      <c r="D705" s="17" t="s">
        <v>2993</v>
      </c>
      <c r="E705" s="2">
        <v>2015</v>
      </c>
      <c r="F705" t="b">
        <f>OR(ISNUMBER(FIND("cytotoxic",C705)),ISNUMBER(FIND("Cytotoxic",C705)),ISNUMBER(FIND("cellular toxicity",C705)),ISNUMBER(FIND("cell death",C705)),ISNUMBER(FIND("viable",C705)),ISNUMBER(FIND("phytotoxic",C705)),ISNUMBER(FIND("acute toxicity",C705)),ISNUMBER(FIND("MTT",C705)),ISNUMBER(FIND("survival",C705)),ISNUMBER(FIND("prolifer",C705)),ISNUMBER(FIND("apoptosis",C705)),ISNUMBER(FIND("neurotoxic",C705)),ISNUMBER(FIND("  lysis ",C705)),ISNUMBER(FIND("necrosis",C705)),ISNUMBER(FIND("cellular death",C705))*3,ISNUMBER(FIND("LDH",C705)),ISNUMBER(FIND("Acute toxicity",C705)))</f>
        <v>1</v>
      </c>
      <c r="G705" t="b">
        <f>OR(ISNUMBER(FIND("genotoxic",C705)),ISNUMBER(FIND("genotoxicity",C705)),ISNUMBER(FIND("DNA damage",C705)),ISNUMBER(FIND("DNA",C705)),ISNUMBER(FIND("RNA",C705)),ISNUMBER(FIND("mesothelioma",C705)),ISNUMBER(FIND("carcino",C705)),ISNUMBER(FIND("mutagen",C705)),ISNUMBER(FIND("genetic",C705)))</f>
        <v>0</v>
      </c>
      <c r="H705" t="b">
        <f>OR(ISNUMBER(FIND("inflammatory",C705)),ISNUMBER(FIND("inflamm",C705)))</f>
        <v>0</v>
      </c>
      <c r="I705" t="b">
        <f>OR(ISNUMBER(FIND("immune",C705)),ISNUMBER(FIND("immunological",C705)),ISNUMBER(FIND("interleuk",C705)),ISNUMBER(FIND("platelet activation",C705)),ISNUMBER(FIND("monocyte",C705)),ISNUMBER(FIND("leukocyte",C705)),ISNUMBER(FIND("cytokine",C705)),ISNUMBER(FIND("CD4",C705)),ISNUMBER(FIND("CD8",C705)),ISNUMBER(FIND("T-cell",C705)))</f>
        <v>0</v>
      </c>
      <c r="J705" t="b">
        <f>OR(ISNUMBER(FIND("reactive oxygen",C705)),ISNUMBER(FIND("ROS",C705)),ISNUMBER(FIND("free radical",C705)),ISNUMBER(FIND("oxidative stress",C705)),ISNUMBER(FIND("peroxid",C705)),ISNUMBER(FIND("oxidative",C705)),ISNUMBER(FIND("antioxid",C705)))</f>
        <v>0</v>
      </c>
      <c r="K705" t="b">
        <f>OR(ISNUMBER(FIND("autophag",C705)))</f>
        <v>0</v>
      </c>
      <c r="L705" t="b">
        <f>OR(ISNUMBER(FIND("morpholog",C705)))</f>
        <v>0</v>
      </c>
      <c r="M705" t="b">
        <f>OR(ISNUMBER(FIND("fibrosis",C705)),ISNUMBER(FIND("Fibrosis",C705)),ISNUMBER(FIND("fibrot",C705)))</f>
        <v>0</v>
      </c>
      <c r="N705" t="b">
        <f>OR(ISNUMBER(FIND("offspring",C705)),ISNUMBER(FIND("Parental",C705)),ISNUMBER(FIND("parental",C705)),ISNUMBER(FIND("germline",C705)),ISNUMBER(FIND("reproduc",C705)),ISNUMBER(FIND("embryo",C705)))</f>
        <v>0</v>
      </c>
      <c r="O705" t="b">
        <f>OR(ISNUMBER(FIND("metabol",C705)),ISNUMBER(FIND("Metabol",C705)),ISNUMBER(FIND("digest",C705)),ISNUMBER(FIND("mitochon",C705)))</f>
        <v>1</v>
      </c>
      <c r="P705" t="b">
        <f>OR(ISNUMBER(FIND("ecotox",C705)),ISNUMBER(FIND("Ecotox",B705)),ISNUMBER(FIND("ecotox",B705)),ISNUMBER(FIND("Ecotox",C705)))</f>
        <v>0</v>
      </c>
      <c r="Q705" t="b">
        <f>OR(ISNUMBER(FIND("Bioaccum",C705)),ISNUMBER(FIND("bioaccum",C705)),ISNUMBER(FIND("accum",C705)))</f>
        <v>0</v>
      </c>
      <c r="R705" t="b">
        <f>OR(ISNUMBER(FIND("Occupation",C705)),ISNUMBER(FIND("occupation",C705)),ISNUMBER(FIND("worker",C705)),ISNUMBER(FIND("workforce",C705)))</f>
        <v>0</v>
      </c>
      <c r="S705" t="b">
        <f>NOT(OR(F705,G705,H705,I705,J705,K705,L705,M705,N705,O705,P705,Q705,R705))</f>
        <v>0</v>
      </c>
      <c r="U705" t="b">
        <f>OR(Table1[[#This Row],[Inflammation]],Table1[[#This Row],[Immune]])</f>
        <v>0</v>
      </c>
      <c r="V705" t="b">
        <f>IF(OR(Table1[[#This Row],[Rodents]],Table1[[#This Row],[Human]],Table1[[#This Row],[Pig]]),OR(ISNUMBER(FIND("intratrach",C705)),ISNUMBER(FIND("nasal ",C705)),ISNUMBER(FIND("instill",C705))),"NA")</f>
        <v>0</v>
      </c>
      <c r="W705" t="b">
        <f>IF(OR(Table1[[#This Row],[Rodents]],Table1[[#This Row],[Human]],Table1[[#This Row],[Pig]]),OR(ISNUMBER(FIND("dermal",C705)),ISNUMBER(FIND("skin ",C705))),"NA")</f>
        <v>0</v>
      </c>
      <c r="X705" t="b">
        <f>IF(OR(Table1[[#This Row],[Rodents]],Table1[[#This Row],[Human]],Table1[[#This Row],[Pig]]),OR(ISNUMBER(FIND("injected",C705)),ISNUMBER(FIND("periton",C705)),ISNUMBER(FIND("intrascrot",C705))),"NA")</f>
        <v>0</v>
      </c>
      <c r="Y705" t="b">
        <f>IF(OR(Table1[[#This Row],[Rodents]],Table1[[#This Row],[Human]],Table1[[#This Row],[Pig]]),NOT(OR(Table1[[#This Row],[Inhaled/Intratracheal/intranasal]],Table1[[#This Row],[Dermal]],Table1[[#This Row],[Injected]])),"NA")</f>
        <v>1</v>
      </c>
      <c r="AA705" t="b">
        <f>OR(ISNUMBER(FIND("fish ",C705)),ISNUMBER(FIND("Fish ",C705)),ISNUMBER(FIND("aquatic",C705)),ISNUMBER(FIND("daphnids",C705)),ISNUMBER(FIND("Carcinus maenas",C705)),ISNUMBER(FIND("Daphnia",C705)),ISNUMBER(FIND("Ruditapes philippinarum",C705)),ISNUMBER(FIND("daphnia",C705)),ISNUMBER(FIND("marine",C705)),ISNUMBER(FIND("mussel",C705)),ISNUMBER(FIND("algae",C705)),ISNUMBER(FIND("Donax faba",C705)),ISNUMBER(FIND("estuarine",C705)),ISNUMBER(FIND("snail",C705)),ISNUMBER(FIND("Prorocentrum donghaiense",C705)) )</f>
        <v>0</v>
      </c>
      <c r="AB705" t="b">
        <f>OR(ISNUMBER(FIND(" rat ",C705)),ISNUMBER(FIND(" rats ",C705)),ISNUMBER(FIND(" Rats ",C705)),ISNUMBER(FIND(" Rat ",C705)),ISNUMBER(FIND(" rat.",C705)),ISNUMBER(FIND(" rats.",C705)),ISNUMBER(FIND("mouse",C705)),ISNUMBER(FIND("mice",C705)), ISNUMBER(FIND(" Mice",C705)))</f>
        <v>1</v>
      </c>
      <c r="AC705" t="b">
        <f>OR(ISNUMBER(FIND(" cell ",C705)),ISNUMBER(FIND("fibroblast",C705)),ISNUMBER(FIND("macrophage",C705)),ISNUMBER(FIND("epithelial",C705)),ISNUMBER(FIND("endothelial",C705)),ISNUMBER(FIND("neuron",C705)),ISNUMBER(FIND(" cells ",C705)),ISNUMBER(FIND("RBC",C705)),ISNUMBER(FIND("mitochond",C705)),ISNUMBER(FIND("adipocyte",C705)),ISNUMBER(FIND("osteo",C705)),ISNUMBER(FIND("keratin",C705)),ISNUMBER(FIND(" cell's ",C705)),ISNUMBER(FIND("eukary",C705)),ISNUMBER(FIND("sperm",C705)))</f>
        <v>1</v>
      </c>
      <c r="AD705" t="b">
        <f>OR(ISNUMBER(FIND("human",B705)),ISNUMBER(FIND("workers",B705)),ISNUMBER(FIND("workforces",B705)),ISNUMBER(FIND("occupational",B705)),ISNUMBER(FIND("Case report",B705)),ISNUMBER(FIND("Workplaces",B705)),ISNUMBER(FIND("worker",B705)))</f>
        <v>0</v>
      </c>
      <c r="AE705" t="b">
        <f>OR(ISNUMBER(FIND(" plant ",C705)),ISNUMBER(FIND("Plant ",C705)),ISNUMBER(FIND("tomato",C705)),ISNUMBER(FIND("plants",C705)),ISNUMBER(FIND("Plants",C705)),ISNUMBER(FIND("algae",C705)),ISNUMBER(FIND("lettuce",C705)),ISNUMBER(FIND("green gram sprouts ",C705)),ISNUMBER(FIND("Cucurbita pepo",C705)),ISNUMBER(FIND("bean ",C705)),ISNUMBER(FIND("chloroplast",C705)),ISNUMBER(FIND("chlorophyll",C705)),ISNUMBER(FIND("seedling",C705)),ISNUMBER(FIND("canola",C705)),ISNUMBER(FIND("shoot",C705)),ISNUMBER(FIND("photosynthes",C705)),ISNUMBER(FIND(" leaves ",C705)),,ISNUMBER(FIND("agriculture",C705)),ISNUMBER(FIND(" crops ",C705)))</f>
        <v>0</v>
      </c>
      <c r="AF705" t="b">
        <f>OR(ISNUMBER(FIND("bacteria",C705)),ISNUMBER(FIND("Bacteria",C705)),ISNUMBER(FIND("Bacterium",C705)),ISNUMBER(FIND("bacterium",C705)),ISNUMBER(FIND(" coli ",C705)))</f>
        <v>0</v>
      </c>
      <c r="AG705" t="b">
        <f>OR(ISNUMBER(FIND("fungi",C705)),ISNUMBER(FIND("Fungi",C705)),ISNUMBER(FIND("fungus",C705)),ISNUMBER(FIND("Fungus",C705)),ISNUMBER(FIND("mushroom",C705)),ISNUMBER(FIND("Mushroom",C705)),ISNUMBER(FIND(" mold ",C705)))</f>
        <v>0</v>
      </c>
      <c r="AH705" t="b">
        <f>OR(ISNUMBER(FIND("Pig ",C705)),ISNUMBER(FIND("pig ",C705)),ISNUMBER(FIND("Pigs ",C705)),ISNUMBER(FIND("pigs ",C705)))</f>
        <v>0</v>
      </c>
      <c r="AI705" t="b">
        <f>OR(ISNUMBER(FIND(" C. elegans",C705)),ISNUMBER(FIND("Caenorhabditis elegans",C705)),ISNUMBER(FIND("earthworms",C705)),ISNUMBER(FIND(" Ficopomatus enigmaticus",C705)),ISNUMBER(FIND("larva",C705)),ISNUMBER(FIND("Lumbriculus variegatus",C705)),ISNUMBER(FIND("nematode",C705)))</f>
        <v>0</v>
      </c>
      <c r="AJ705" t="b">
        <f>NOT(OR(AA705,AB705,AC705,AD705,AE705,AF705,AG705,AH705,AI705))</f>
        <v>0</v>
      </c>
      <c r="AL705" t="b">
        <f>OR(AA705,AB705,AD705,AE705,AF705,AG705,AH705,AI705)</f>
        <v>1</v>
      </c>
      <c r="AM705" t="b">
        <f>IF(Table1[[#This Row],[In vivo?]],IF(Table1[[#This Row],[Cell]],FALSE,TRUE),FALSE)</f>
        <v>0</v>
      </c>
      <c r="AN705" t="b">
        <f>AND(AC705,AL705)</f>
        <v>1</v>
      </c>
      <c r="AO705" t="b">
        <f>IF(Table1[[#This Row],[Cell]],IF(Table1[[#This Row],[In vivo?]],FALSE,TRUE),FALSE)</f>
        <v>0</v>
      </c>
      <c r="AP705" t="b">
        <f>NOT(OR(Table1[[#This Row],[In vivo?]],Table1[[#This Row],[Only in Cell]]))</f>
        <v>0</v>
      </c>
      <c r="AQ705" t="b">
        <f>IF(OR(Table1[[#This Row],[Rodents]],Table1[[#This Row],[Human]],Table1[[#This Row],[Pig]]),OR(ISNUMBER(FIND("pulmonary",C705)),ISNUMBER(FIND("lung",C705))),"NA")</f>
        <v>0</v>
      </c>
      <c r="AR705" t="b">
        <f>IF(OR(Table1[[#This Row],[Rodents]],Table1[[#This Row],[Human]],Table1[[#This Row],[Pig]]),OR(ISNUMBER(FIND("skin",C705)),ISNUMBER(FIND("dermal",C705))),"NA")</f>
        <v>0</v>
      </c>
      <c r="AS705" t="b">
        <f>IF(OR(Table1[[#This Row],[Rodents]],Table1[[#This Row],[Human]],Table1[[#This Row],[Pig]]),OR(ISNUMBER(FIND("liver",C705)),ISNUMBER(FIND("hepat",C705))),"NA")</f>
        <v>1</v>
      </c>
      <c r="AT705" t="b">
        <f>IF(OR(Table1[[#This Row],[Rodents]],Table1[[#This Row],[Human]],Table1[[#This Row],[Pig]]),OR(ISNUMBER(FIND("kidney",C705)),ISNUMBER(FIND("neph",C705))),"NA")</f>
        <v>0</v>
      </c>
      <c r="AU705" t="b">
        <f>IF(OR(Table1[[#This Row],[Rodents]],Table1[[#This Row],[Human]],Table1[[#This Row],[Pig]]),OR(ISNUMBER(FIND("brain",C705)),ISNUMBER(FIND("neur",C705)),ISNUMBER(FIND("nerv",C705))),"NA")</f>
        <v>0</v>
      </c>
      <c r="AV705" t="b">
        <f>IF(OR(Table1[[#This Row],[Rodents]],Table1[[#This Row],[Human]],Table1[[#This Row],[Pig]]),OR(ISNUMBER(FIND("heart",C705)),ISNUMBER(FIND("cardi",C705))),"NA")</f>
        <v>0</v>
      </c>
      <c r="AW705" t="b">
        <f>IF(OR(Table1[[#This Row],[Rodents]],Table1[[#This Row],[Human]],Table1[[#This Row],[Pig]]),OR(ISNUMBER(FIND("gastro",C705)),ISNUMBER(FIND("intesti",C705)),ISNUMBER(FIND("stomach",C705))),"NA")</f>
        <v>0</v>
      </c>
      <c r="AX705" t="b">
        <f>IF(OR(Table1[[#This Row],[Rodents]],Table1[[#This Row],[Human]],Table1[[#This Row],[Pig]]),NOT(OR(AQ705,AR705,AS705,AT705,AU705,AV705,AW705)),"NA")</f>
        <v>0</v>
      </c>
      <c r="AY705" t="b">
        <f>OR(ISNUMBER(FIND("SWCNT",C705)),ISNUMBER(FIND("SWNT",C705)),ISNUMBER(FIND("single-wall",C705)),ISNUMBER(FIND("single wall",C705)),ISNUMBER(FIND("Single wall",C705)),ISNUMBER(FIND("Single-wall",C705)),ISNUMBER(FIND("SWCNT",B705)),ISNUMBER(FIND("SWNT",B705)),ISNUMBER(FIND("single-wall",B705)),ISNUMBER(FIND("single wall",B705)),ISNUMBER(FIND("Single-wall",B705)),ISNUMBER(FIND("Single wall",B705)))</f>
        <v>0</v>
      </c>
      <c r="AZ705" t="b">
        <f>OR(ISNUMBER(FIND("MWCNT",C705)),ISNUMBER(FIND("MWNT",C705)),ISNUMBER(FIND("multi-wall",C705)),ISNUMBER(FIND("multi wall",C705)),ISNUMBER(FIND("multiwall",C705)),ISNUMBER(FIND("Multi-wall",C705)),ISNUMBER(FIND("Multi wall",C705)),ISNUMBER(FIND("Multiwall",C705)),ISNUMBER(FIND("MWCNT",B705)),ISNUMBER(FIND("MWNT",B705)),ISNUMBER(FIND("multi-wall",B705)),ISNUMBER(FIND("multi wall",B705)),ISNUMBER(FIND("multiwall",B705)),ISNUMBER(FIND("Multi-wall",B705)),ISNUMBER(FIND("Multi wall",B705)),ISNUMBER(FIND("Multiwall",B705)),ISNUMBER(FIND("Double-wall",B705)),ISNUMBER(FIND("Double wall",B705)),ISNUMBER(FIND("Doublewall",B705)),ISNUMBER(FIND("double-wall",B705)),ISNUMBER(FIND("double wall",B705)),ISNUMBER(FIND("doublewall",B705)))</f>
        <v>0</v>
      </c>
      <c r="BA705" t="b">
        <f>AND(Table1[[#This Row],[SWCNT]],Table1[[#This Row],[MWCNT]])</f>
        <v>0</v>
      </c>
      <c r="BB705" t="b">
        <f>IF(Table1[[#This Row],[SWCNT]]=TRUE,FALSE,IF(Table1[[#This Row],[MWCNT]]=TRUE,FALSE,TRUE))</f>
        <v>1</v>
      </c>
      <c r="BC705" s="18"/>
    </row>
    <row r="706" spans="1:55" ht="148">
      <c r="A706" t="s">
        <v>2994</v>
      </c>
      <c r="B706" s="2" t="s">
        <v>2995</v>
      </c>
      <c r="C706" s="16" t="s">
        <v>2996</v>
      </c>
      <c r="D706" s="17" t="s">
        <v>1548</v>
      </c>
      <c r="E706" s="2">
        <v>2015</v>
      </c>
      <c r="F706" t="b">
        <f>OR(ISNUMBER(FIND("cytotoxic",C706)),ISNUMBER(FIND("Cytotoxic",C706)),ISNUMBER(FIND("cellular toxicity",C706)),ISNUMBER(FIND("cell death",C706)),ISNUMBER(FIND("viable",C706)),ISNUMBER(FIND("phytotoxic",C706)),ISNUMBER(FIND("acute toxicity",C706)),ISNUMBER(FIND("MTT",C706)),ISNUMBER(FIND("survival",C706)),ISNUMBER(FIND("prolifer",C706)),ISNUMBER(FIND("apoptosis",C706)),ISNUMBER(FIND("neurotoxic",C706)),ISNUMBER(FIND("  lysis ",C706)),ISNUMBER(FIND("necrosis",C706)),ISNUMBER(FIND("cellular death",C706))*3,ISNUMBER(FIND("LDH",C706)),ISNUMBER(FIND("Acute toxicity",C706)))</f>
        <v>1</v>
      </c>
      <c r="G706" t="b">
        <f>OR(ISNUMBER(FIND("genotoxic",C706)),ISNUMBER(FIND("genotoxicity",C706)),ISNUMBER(FIND("DNA damage",C706)),ISNUMBER(FIND("DNA",C706)),ISNUMBER(FIND("RNA",C706)),ISNUMBER(FIND("mesothelioma",C706)),ISNUMBER(FIND("carcino",C706)),ISNUMBER(FIND("mutagen",C706)),ISNUMBER(FIND("genetic",C706)))</f>
        <v>0</v>
      </c>
      <c r="H706" t="b">
        <f>OR(ISNUMBER(FIND("inflammatory",C706)),ISNUMBER(FIND("inflamm",C706)))</f>
        <v>0</v>
      </c>
      <c r="I706" t="b">
        <f>OR(ISNUMBER(FIND("immune",C706)),ISNUMBER(FIND("immunological",C706)),ISNUMBER(FIND("interleuk",C706)),ISNUMBER(FIND("platelet activation",C706)),ISNUMBER(FIND("monocyte",C706)),ISNUMBER(FIND("leukocyte",C706)),ISNUMBER(FIND("cytokine",C706)),ISNUMBER(FIND("CD4",C706)),ISNUMBER(FIND("CD8",C706)),ISNUMBER(FIND("T-cell",C706)))</f>
        <v>0</v>
      </c>
      <c r="J706" t="b">
        <f>OR(ISNUMBER(FIND("reactive oxygen",C706)),ISNUMBER(FIND("ROS",C706)),ISNUMBER(FIND("free radical",C706)),ISNUMBER(FIND("oxidative stress",C706)),ISNUMBER(FIND("peroxid",C706)),ISNUMBER(FIND("oxidative",C706)),ISNUMBER(FIND("antioxid",C706)))</f>
        <v>0</v>
      </c>
      <c r="K706" t="b">
        <f>OR(ISNUMBER(FIND("autophag",C706)))</f>
        <v>0</v>
      </c>
      <c r="L706" t="b">
        <f>OR(ISNUMBER(FIND("morpholog",C706)))</f>
        <v>0</v>
      </c>
      <c r="M706" t="b">
        <f>OR(ISNUMBER(FIND("fibrosis",C706)),ISNUMBER(FIND("Fibrosis",C706)),ISNUMBER(FIND("fibrot",C706)))</f>
        <v>0</v>
      </c>
      <c r="N706" t="b">
        <f>OR(ISNUMBER(FIND("offspring",C706)),ISNUMBER(FIND("Parental",C706)),ISNUMBER(FIND("parental",C706)),ISNUMBER(FIND("germline",C706)),ISNUMBER(FIND("reproduc",C706)),ISNUMBER(FIND("embryo",C706)))</f>
        <v>0</v>
      </c>
      <c r="O706" t="b">
        <f>OR(ISNUMBER(FIND("metabol",C706)),ISNUMBER(FIND("Metabol",C706)),ISNUMBER(FIND("digest",C706)),ISNUMBER(FIND("mitochon",C706)))</f>
        <v>1</v>
      </c>
      <c r="P706" t="b">
        <f>OR(ISNUMBER(FIND("ecotox",C706)),ISNUMBER(FIND("Ecotox",B706)),ISNUMBER(FIND("ecotox",B706)),ISNUMBER(FIND("Ecotox",C706)))</f>
        <v>0</v>
      </c>
      <c r="Q706" t="b">
        <f>OR(ISNUMBER(FIND("Bioaccum",C706)),ISNUMBER(FIND("bioaccum",C706)),ISNUMBER(FIND("accum",C706)))</f>
        <v>0</v>
      </c>
      <c r="R706" t="b">
        <f>OR(ISNUMBER(FIND("Occupation",C706)),ISNUMBER(FIND("occupation",C706)),ISNUMBER(FIND("worker",C706)),ISNUMBER(FIND("workforce",C706)))</f>
        <v>0</v>
      </c>
      <c r="S706" t="b">
        <f>NOT(OR(F706,G706,H706,I706,J706,K706,L706,M706,N706,O706,P706,Q706,R706))</f>
        <v>0</v>
      </c>
      <c r="U706" t="b">
        <f>OR(Table1[[#This Row],[Inflammation]],Table1[[#This Row],[Immune]])</f>
        <v>0</v>
      </c>
      <c r="V706" t="str">
        <f>IF(OR(Table1[[#This Row],[Rodents]],Table1[[#This Row],[Human]],Table1[[#This Row],[Pig]]),OR(ISNUMBER(FIND("intratrach",C706)),ISNUMBER(FIND("nasal ",C706)),ISNUMBER(FIND("instill",C706))),"NA")</f>
        <v>NA</v>
      </c>
      <c r="W706" t="str">
        <f>IF(OR(Table1[[#This Row],[Rodents]],Table1[[#This Row],[Human]],Table1[[#This Row],[Pig]]),OR(ISNUMBER(FIND("dermal",C706)),ISNUMBER(FIND("skin ",C706))),"NA")</f>
        <v>NA</v>
      </c>
      <c r="X706" t="str">
        <f>IF(OR(Table1[[#This Row],[Rodents]],Table1[[#This Row],[Human]],Table1[[#This Row],[Pig]]),OR(ISNUMBER(FIND("injected",C706)),ISNUMBER(FIND("periton",C706)),ISNUMBER(FIND("intrascrot",C706))),"NA")</f>
        <v>NA</v>
      </c>
      <c r="Y706" t="str">
        <f>IF(OR(Table1[[#This Row],[Rodents]],Table1[[#This Row],[Human]],Table1[[#This Row],[Pig]]),NOT(OR(Table1[[#This Row],[Inhaled/Intratracheal/intranasal]],Table1[[#This Row],[Dermal]],Table1[[#This Row],[Injected]])),"NA")</f>
        <v>NA</v>
      </c>
      <c r="AA706" t="b">
        <f>OR(ISNUMBER(FIND("fish ",C706)),ISNUMBER(FIND("Fish ",C706)),ISNUMBER(FIND("aquatic",C706)),ISNUMBER(FIND("daphnids",C706)),ISNUMBER(FIND("Carcinus maenas",C706)),ISNUMBER(FIND("Daphnia",C706)),ISNUMBER(FIND("Ruditapes philippinarum",C706)),ISNUMBER(FIND("daphnia",C706)),ISNUMBER(FIND("marine",C706)),ISNUMBER(FIND("mussel",C706)),ISNUMBER(FIND("algae",C706)),ISNUMBER(FIND("Donax faba",C706)),ISNUMBER(FIND("estuarine",C706)),ISNUMBER(FIND("snail",C706)),ISNUMBER(FIND("Prorocentrum donghaiense",C706)) )</f>
        <v>0</v>
      </c>
      <c r="AB706" t="b">
        <f>OR(ISNUMBER(FIND(" rat ",C706)),ISNUMBER(FIND(" rats ",C706)),ISNUMBER(FIND(" Rats ",C706)),ISNUMBER(FIND(" Rat ",C706)),ISNUMBER(FIND(" rat.",C706)),ISNUMBER(FIND(" rats.",C706)),ISNUMBER(FIND("mouse",C706)),ISNUMBER(FIND("mice",C706)), ISNUMBER(FIND(" Mice",C706)))</f>
        <v>0</v>
      </c>
      <c r="AC706" t="b">
        <f>OR(ISNUMBER(FIND(" cell ",C706)),ISNUMBER(FIND("fibroblast",C706)),ISNUMBER(FIND("macrophage",C706)),ISNUMBER(FIND("epithelial",C706)),ISNUMBER(FIND("endothelial",C706)),ISNUMBER(FIND("neuron",C706)),ISNUMBER(FIND(" cells ",C706)),ISNUMBER(FIND("RBC",C706)),ISNUMBER(FIND("mitochond",C706)),ISNUMBER(FIND("adipocyte",C706)),ISNUMBER(FIND("osteo",C706)),ISNUMBER(FIND("keratin",C706)),ISNUMBER(FIND(" cell's ",C706)),ISNUMBER(FIND("eukary",C706)),ISNUMBER(FIND("sperm",C706)))</f>
        <v>0</v>
      </c>
      <c r="AD706" t="b">
        <f>OR(ISNUMBER(FIND("human",B706)),ISNUMBER(FIND("workers",B706)),ISNUMBER(FIND("workforces",B706)),ISNUMBER(FIND("occupational",B706)),ISNUMBER(FIND("Case report",B706)),ISNUMBER(FIND("Workplaces",B706)),ISNUMBER(FIND("worker",B706)))</f>
        <v>0</v>
      </c>
      <c r="AE706" t="b">
        <f>OR(ISNUMBER(FIND(" plant ",C706)),ISNUMBER(FIND("Plant ",C706)),ISNUMBER(FIND("tomato",C706)),ISNUMBER(FIND("plants",C706)),ISNUMBER(FIND("Plants",C706)),ISNUMBER(FIND("algae",C706)),ISNUMBER(FIND("lettuce",C706)),ISNUMBER(FIND("green gram sprouts ",C706)),ISNUMBER(FIND("Cucurbita pepo",C706)),ISNUMBER(FIND("bean ",C706)),ISNUMBER(FIND("chloroplast",C706)),ISNUMBER(FIND("chlorophyll",C706)),ISNUMBER(FIND("seedling",C706)),ISNUMBER(FIND("canola",C706)),ISNUMBER(FIND("shoot",C706)),ISNUMBER(FIND("photosynthes",C706)),ISNUMBER(FIND(" leaves ",C706)),,ISNUMBER(FIND("agriculture",C706)),ISNUMBER(FIND(" crops ",C706)))</f>
        <v>0</v>
      </c>
      <c r="AF706" t="b">
        <f>OR(ISNUMBER(FIND("bacteria",C706)),ISNUMBER(FIND("Bacteria",C706)),ISNUMBER(FIND("Bacterium",C706)),ISNUMBER(FIND("bacterium",C706)),ISNUMBER(FIND(" coli ",C706)))</f>
        <v>0</v>
      </c>
      <c r="AG706" t="b">
        <f>OR(ISNUMBER(FIND("fungi",C706)),ISNUMBER(FIND("Fungi",C706)),ISNUMBER(FIND("fungus",C706)),ISNUMBER(FIND("Fungus",C706)),ISNUMBER(FIND("mushroom",C706)),ISNUMBER(FIND("Mushroom",C706)),ISNUMBER(FIND(" mold ",C706)))</f>
        <v>0</v>
      </c>
      <c r="AH706" t="b">
        <f>OR(ISNUMBER(FIND("Pig ",C706)),ISNUMBER(FIND("pig ",C706)),ISNUMBER(FIND("Pigs ",C706)),ISNUMBER(FIND("pigs ",C706)))</f>
        <v>0</v>
      </c>
      <c r="AI706" t="b">
        <f>OR(ISNUMBER(FIND(" C. elegans",C706)),ISNUMBER(FIND("Caenorhabditis elegans",C706)),ISNUMBER(FIND("earthworms",C706)),ISNUMBER(FIND(" Ficopomatus enigmaticus",C706)),ISNUMBER(FIND("larva",C706)),ISNUMBER(FIND("Lumbriculus variegatus",C706)),ISNUMBER(FIND("nematode",C706)))</f>
        <v>0</v>
      </c>
      <c r="AJ706" t="b">
        <f>NOT(OR(AA706,AB706,AC706,AD706,AE706,AF706,AG706,AH706,AI706))</f>
        <v>1</v>
      </c>
      <c r="AL706" t="b">
        <f>OR(AA706,AB706,AD706,AE706,AF706,AG706,AH706,AI706)</f>
        <v>0</v>
      </c>
      <c r="AM706" t="b">
        <f>IF(Table1[[#This Row],[In vivo?]],IF(Table1[[#This Row],[Cell]],FALSE,TRUE),FALSE)</f>
        <v>0</v>
      </c>
      <c r="AN706" t="b">
        <f>AND(AC706,AL706)</f>
        <v>0</v>
      </c>
      <c r="AO706" t="b">
        <f>IF(Table1[[#This Row],[Cell]],IF(Table1[[#This Row],[In vivo?]],FALSE,TRUE),FALSE)</f>
        <v>0</v>
      </c>
      <c r="AP706" t="b">
        <f>NOT(OR(Table1[[#This Row],[In vivo?]],Table1[[#This Row],[Only in Cell]]))</f>
        <v>1</v>
      </c>
      <c r="AQ706" t="str">
        <f>IF(OR(Table1[[#This Row],[Rodents]],Table1[[#This Row],[Human]],Table1[[#This Row],[Pig]]),OR(ISNUMBER(FIND("pulmonary",C706)),ISNUMBER(FIND("lung",C706))),"NA")</f>
        <v>NA</v>
      </c>
      <c r="AR706" t="str">
        <f>IF(OR(Table1[[#This Row],[Rodents]],Table1[[#This Row],[Human]],Table1[[#This Row],[Pig]]),OR(ISNUMBER(FIND("skin",C706)),ISNUMBER(FIND("dermal",C706))),"NA")</f>
        <v>NA</v>
      </c>
      <c r="AS706" t="str">
        <f>IF(OR(Table1[[#This Row],[Rodents]],Table1[[#This Row],[Human]],Table1[[#This Row],[Pig]]),OR(ISNUMBER(FIND("liver",C706)),ISNUMBER(FIND("hepat",C706))),"NA")</f>
        <v>NA</v>
      </c>
      <c r="AT706" t="str">
        <f>IF(OR(Table1[[#This Row],[Rodents]],Table1[[#This Row],[Human]],Table1[[#This Row],[Pig]]),OR(ISNUMBER(FIND("kidney",C706)),ISNUMBER(FIND("neph",C706))),"NA")</f>
        <v>NA</v>
      </c>
      <c r="AU706" t="str">
        <f>IF(OR(Table1[[#This Row],[Rodents]],Table1[[#This Row],[Human]],Table1[[#This Row],[Pig]]),OR(ISNUMBER(FIND("brain",C706)),ISNUMBER(FIND("neur",C706)),ISNUMBER(FIND("nerv",C706))),"NA")</f>
        <v>NA</v>
      </c>
      <c r="AV706" t="str">
        <f>IF(OR(Table1[[#This Row],[Rodents]],Table1[[#This Row],[Human]],Table1[[#This Row],[Pig]]),OR(ISNUMBER(FIND("heart",C706)),ISNUMBER(FIND("cardi",C706))),"NA")</f>
        <v>NA</v>
      </c>
      <c r="AW706" t="str">
        <f>IF(OR(Table1[[#This Row],[Rodents]],Table1[[#This Row],[Human]],Table1[[#This Row],[Pig]]),OR(ISNUMBER(FIND("gastro",C706)),ISNUMBER(FIND("intesti",C706)),ISNUMBER(FIND("stomach",C706))),"NA")</f>
        <v>NA</v>
      </c>
      <c r="AX706" t="str">
        <f>IF(OR(Table1[[#This Row],[Rodents]],Table1[[#This Row],[Human]],Table1[[#This Row],[Pig]]),NOT(OR(AQ706,AR706,AS706,AT706,AU706,AV706,AW706)),"NA")</f>
        <v>NA</v>
      </c>
      <c r="AY706" t="b">
        <f>OR(ISNUMBER(FIND("SWCNT",C706)),ISNUMBER(FIND("SWNT",C706)),ISNUMBER(FIND("single-wall",C706)),ISNUMBER(FIND("single wall",C706)),ISNUMBER(FIND("Single wall",C706)),ISNUMBER(FIND("Single-wall",C706)),ISNUMBER(FIND("SWCNT",B706)),ISNUMBER(FIND("SWNT",B706)),ISNUMBER(FIND("single-wall",B706)),ISNUMBER(FIND("single wall",B706)),ISNUMBER(FIND("Single-wall",B706)),ISNUMBER(FIND("Single wall",B706)))</f>
        <v>0</v>
      </c>
      <c r="AZ706" t="b">
        <f>OR(ISNUMBER(FIND("MWCNT",C706)),ISNUMBER(FIND("MWNT",C706)),ISNUMBER(FIND("multi-wall",C706)),ISNUMBER(FIND("multi wall",C706)),ISNUMBER(FIND("multiwall",C706)),ISNUMBER(FIND("Multi-wall",C706)),ISNUMBER(FIND("Multi wall",C706)),ISNUMBER(FIND("Multiwall",C706)),ISNUMBER(FIND("MWCNT",B706)),ISNUMBER(FIND("MWNT",B706)),ISNUMBER(FIND("multi-wall",B706)),ISNUMBER(FIND("multi wall",B706)),ISNUMBER(FIND("multiwall",B706)),ISNUMBER(FIND("Multi-wall",B706)),ISNUMBER(FIND("Multi wall",B706)),ISNUMBER(FIND("Multiwall",B706)),ISNUMBER(FIND("Double-wall",B706)),ISNUMBER(FIND("Double wall",B706)),ISNUMBER(FIND("Doublewall",B706)),ISNUMBER(FIND("double-wall",B706)),ISNUMBER(FIND("double wall",B706)),ISNUMBER(FIND("doublewall",B706)))</f>
        <v>0</v>
      </c>
      <c r="BA706" t="b">
        <f>AND(Table1[[#This Row],[SWCNT]],Table1[[#This Row],[MWCNT]])</f>
        <v>0</v>
      </c>
      <c r="BB706" t="b">
        <f>IF(Table1[[#This Row],[SWCNT]]=TRUE,FALSE,IF(Table1[[#This Row],[MWCNT]]=TRUE,FALSE,TRUE))</f>
        <v>1</v>
      </c>
      <c r="BC706" s="18"/>
    </row>
    <row r="707" spans="1:55" ht="166.5">
      <c r="A707" t="s">
        <v>3041</v>
      </c>
      <c r="B707" s="2" t="s">
        <v>3042</v>
      </c>
      <c r="C707" s="16" t="s">
        <v>3043</v>
      </c>
      <c r="D707" s="17" t="s">
        <v>469</v>
      </c>
      <c r="E707" s="2">
        <v>2015</v>
      </c>
      <c r="F707" t="b">
        <f>OR(ISNUMBER(FIND("cytotoxic",C707)),ISNUMBER(FIND("Cytotoxic",C707)),ISNUMBER(FIND("cellular toxicity",C707)),ISNUMBER(FIND("cell death",C707)),ISNUMBER(FIND("viable",C707)),ISNUMBER(FIND("phytotoxic",C707)),ISNUMBER(FIND("acute toxicity",C707)),ISNUMBER(FIND("MTT",C707)),ISNUMBER(FIND("survival",C707)),ISNUMBER(FIND("prolifer",C707)),ISNUMBER(FIND("apoptosis",C707)),ISNUMBER(FIND("neurotoxic",C707)),ISNUMBER(FIND("  lysis ",C707)),ISNUMBER(FIND("necrosis",C707)),ISNUMBER(FIND("cellular death",C707))*3,ISNUMBER(FIND("LDH",C707)),ISNUMBER(FIND("Acute toxicity",C707)))</f>
        <v>1</v>
      </c>
      <c r="G707" t="b">
        <f>OR(ISNUMBER(FIND("genotoxic",C707)),ISNUMBER(FIND("genotoxicity",C707)),ISNUMBER(FIND("DNA damage",C707)),ISNUMBER(FIND("DNA",C707)),ISNUMBER(FIND("RNA",C707)),ISNUMBER(FIND("mesothelioma",C707)),ISNUMBER(FIND("carcino",C707)),ISNUMBER(FIND("mutagen",C707)),ISNUMBER(FIND("genetic",C707)))</f>
        <v>0</v>
      </c>
      <c r="H707" t="b">
        <f>OR(ISNUMBER(FIND("inflammatory",C707)),ISNUMBER(FIND("inflamm",C707)))</f>
        <v>0</v>
      </c>
      <c r="I707" t="b">
        <f>OR(ISNUMBER(FIND("immune",C707)),ISNUMBER(FIND("immunological",C707)),ISNUMBER(FIND("interleuk",C707)),ISNUMBER(FIND("platelet activation",C707)),ISNUMBER(FIND("monocyte",C707)),ISNUMBER(FIND("leukocyte",C707)),ISNUMBER(FIND("cytokine",C707)),ISNUMBER(FIND("CD4",C707)),ISNUMBER(FIND("CD8",C707)),ISNUMBER(FIND("T-cell",C707)))</f>
        <v>0</v>
      </c>
      <c r="J707" t="b">
        <f>OR(ISNUMBER(FIND("reactive oxygen",C707)),ISNUMBER(FIND("ROS",C707)),ISNUMBER(FIND("free radical",C707)),ISNUMBER(FIND("oxidative stress",C707)),ISNUMBER(FIND("peroxid",C707)),ISNUMBER(FIND("oxidative",C707)),ISNUMBER(FIND("antioxid",C707)))</f>
        <v>0</v>
      </c>
      <c r="K707" t="b">
        <f>OR(ISNUMBER(FIND("autophag",C707)))</f>
        <v>0</v>
      </c>
      <c r="L707" t="b">
        <f>OR(ISNUMBER(FIND("morpholog",C707)))</f>
        <v>0</v>
      </c>
      <c r="M707" t="b">
        <f>OR(ISNUMBER(FIND("fibrosis",C707)),ISNUMBER(FIND("Fibrosis",C707)),ISNUMBER(FIND("fibrot",C707)))</f>
        <v>0</v>
      </c>
      <c r="N707" t="b">
        <f>OR(ISNUMBER(FIND("offspring",C707)),ISNUMBER(FIND("Parental",C707)),ISNUMBER(FIND("parental",C707)),ISNUMBER(FIND("germline",C707)),ISNUMBER(FIND("reproduc",C707)),ISNUMBER(FIND("embryo",C707)))</f>
        <v>0</v>
      </c>
      <c r="O707" t="b">
        <f>OR(ISNUMBER(FIND("metabol",C707)),ISNUMBER(FIND("Metabol",C707)),ISNUMBER(FIND("digest",C707)),ISNUMBER(FIND("mitochon",C707)))</f>
        <v>0</v>
      </c>
      <c r="P707" t="b">
        <f>OR(ISNUMBER(FIND("ecotox",C707)),ISNUMBER(FIND("Ecotox",B707)),ISNUMBER(FIND("ecotox",B707)),ISNUMBER(FIND("Ecotox",C707)))</f>
        <v>0</v>
      </c>
      <c r="Q707" t="b">
        <f>OR(ISNUMBER(FIND("Bioaccum",C707)),ISNUMBER(FIND("bioaccum",C707)),ISNUMBER(FIND("accum",C707)))</f>
        <v>0</v>
      </c>
      <c r="R707" t="b">
        <f>OR(ISNUMBER(FIND("Occupation",C707)),ISNUMBER(FIND("occupation",C707)),ISNUMBER(FIND("worker",C707)),ISNUMBER(FIND("workforce",C707)))</f>
        <v>0</v>
      </c>
      <c r="S707" t="b">
        <f>NOT(OR(F707,G707,H707,I707,J707,K707,L707,M707,N707,O707,P707,Q707,R707))</f>
        <v>0</v>
      </c>
      <c r="U707" t="b">
        <f>OR(Table1[[#This Row],[Inflammation]],Table1[[#This Row],[Immune]])</f>
        <v>0</v>
      </c>
      <c r="V707" t="str">
        <f>IF(OR(Table1[[#This Row],[Rodents]],Table1[[#This Row],[Human]],Table1[[#This Row],[Pig]]),OR(ISNUMBER(FIND("intratrach",C707)),ISNUMBER(FIND("nasal ",C707)),ISNUMBER(FIND("instill",C707))),"NA")</f>
        <v>NA</v>
      </c>
      <c r="W707" t="str">
        <f>IF(OR(Table1[[#This Row],[Rodents]],Table1[[#This Row],[Human]],Table1[[#This Row],[Pig]]),OR(ISNUMBER(FIND("dermal",C707)),ISNUMBER(FIND("skin ",C707))),"NA")</f>
        <v>NA</v>
      </c>
      <c r="X707" t="str">
        <f>IF(OR(Table1[[#This Row],[Rodents]],Table1[[#This Row],[Human]],Table1[[#This Row],[Pig]]),OR(ISNUMBER(FIND("injected",C707)),ISNUMBER(FIND("periton",C707)),ISNUMBER(FIND("intrascrot",C707))),"NA")</f>
        <v>NA</v>
      </c>
      <c r="Y707" t="str">
        <f>IF(OR(Table1[[#This Row],[Rodents]],Table1[[#This Row],[Human]],Table1[[#This Row],[Pig]]),NOT(OR(Table1[[#This Row],[Inhaled/Intratracheal/intranasal]],Table1[[#This Row],[Dermal]],Table1[[#This Row],[Injected]])),"NA")</f>
        <v>NA</v>
      </c>
      <c r="AA707" t="b">
        <f>OR(ISNUMBER(FIND("fish ",C707)),ISNUMBER(FIND("Fish ",C707)),ISNUMBER(FIND("aquatic",C707)),ISNUMBER(FIND("daphnids",C707)),ISNUMBER(FIND("Carcinus maenas",C707)),ISNUMBER(FIND("Daphnia",C707)),ISNUMBER(FIND("Ruditapes philippinarum",C707)),ISNUMBER(FIND("daphnia",C707)),ISNUMBER(FIND("marine",C707)),ISNUMBER(FIND("mussel",C707)),ISNUMBER(FIND("algae",C707)),ISNUMBER(FIND("Donax faba",C707)),ISNUMBER(FIND("estuarine",C707)),ISNUMBER(FIND("snail",C707)),ISNUMBER(FIND("Prorocentrum donghaiense",C707)) )</f>
        <v>0</v>
      </c>
      <c r="AB707" t="b">
        <f>OR(ISNUMBER(FIND(" rat ",C707)),ISNUMBER(FIND(" rats ",C707)),ISNUMBER(FIND(" Rats ",C707)),ISNUMBER(FIND(" Rat ",C707)),ISNUMBER(FIND(" rat.",C707)),ISNUMBER(FIND(" rats.",C707)),ISNUMBER(FIND("mouse",C707)),ISNUMBER(FIND("mice",C707)), ISNUMBER(FIND(" Mice",C707)))</f>
        <v>0</v>
      </c>
      <c r="AC707" t="b">
        <f>OR(ISNUMBER(FIND(" cell ",C707)),ISNUMBER(FIND("fibroblast",C707)),ISNUMBER(FIND("macrophage",C707)),ISNUMBER(FIND("epithelial",C707)),ISNUMBER(FIND("endothelial",C707)),ISNUMBER(FIND("neuron",C707)),ISNUMBER(FIND(" cells ",C707)),ISNUMBER(FIND("RBC",C707)),ISNUMBER(FIND("mitochond",C707)),ISNUMBER(FIND("adipocyte",C707)),ISNUMBER(FIND("osteo",C707)),ISNUMBER(FIND("keratin",C707)),ISNUMBER(FIND(" cell's ",C707)),ISNUMBER(FIND("eukary",C707)),ISNUMBER(FIND("sperm",C707)))</f>
        <v>1</v>
      </c>
      <c r="AD707" t="b">
        <f>OR(ISNUMBER(FIND("human",B707)),ISNUMBER(FIND("workers",B707)),ISNUMBER(FIND("workforces",B707)),ISNUMBER(FIND("occupational",B707)),ISNUMBER(FIND("Case report",B707)),ISNUMBER(FIND("Workplaces",B707)),ISNUMBER(FIND("worker",B707)))</f>
        <v>0</v>
      </c>
      <c r="AE707" t="b">
        <f>OR(ISNUMBER(FIND(" plant ",C707)),ISNUMBER(FIND("Plant ",C707)),ISNUMBER(FIND("tomato",C707)),ISNUMBER(FIND("plants",C707)),ISNUMBER(FIND("Plants",C707)),ISNUMBER(FIND("algae",C707)),ISNUMBER(FIND("lettuce",C707)),ISNUMBER(FIND("green gram sprouts ",C707)),ISNUMBER(FIND("Cucurbita pepo",C707)),ISNUMBER(FIND("bean ",C707)),ISNUMBER(FIND("chloroplast",C707)),ISNUMBER(FIND("chlorophyll",C707)),ISNUMBER(FIND("seedling",C707)),ISNUMBER(FIND("canola",C707)),ISNUMBER(FIND("shoot",C707)),ISNUMBER(FIND("photosynthes",C707)),ISNUMBER(FIND(" leaves ",C707)),,ISNUMBER(FIND("agriculture",C707)),ISNUMBER(FIND(" crops ",C707)))</f>
        <v>0</v>
      </c>
      <c r="AF707" t="b">
        <f>OR(ISNUMBER(FIND("bacteria",C707)),ISNUMBER(FIND("Bacteria",C707)),ISNUMBER(FIND("Bacterium",C707)),ISNUMBER(FIND("bacterium",C707)),ISNUMBER(FIND(" coli ",C707)))</f>
        <v>0</v>
      </c>
      <c r="AG707" t="b">
        <f>OR(ISNUMBER(FIND("fungi",C707)),ISNUMBER(FIND("Fungi",C707)),ISNUMBER(FIND("fungus",C707)),ISNUMBER(FIND("Fungus",C707)),ISNUMBER(FIND("mushroom",C707)),ISNUMBER(FIND("Mushroom",C707)),ISNUMBER(FIND(" mold ",C707)))</f>
        <v>0</v>
      </c>
      <c r="AH707" t="b">
        <f>OR(ISNUMBER(FIND("Pig ",C707)),ISNUMBER(FIND("pig ",C707)),ISNUMBER(FIND("Pigs ",C707)),ISNUMBER(FIND("pigs ",C707)))</f>
        <v>0</v>
      </c>
      <c r="AI707" t="b">
        <f>OR(ISNUMBER(FIND(" C. elegans",C707)),ISNUMBER(FIND("Caenorhabditis elegans",C707)),ISNUMBER(FIND("earthworms",C707)),ISNUMBER(FIND(" Ficopomatus enigmaticus",C707)),ISNUMBER(FIND("larva",C707)),ISNUMBER(FIND("Lumbriculus variegatus",C707)),ISNUMBER(FIND("nematode",C707)))</f>
        <v>0</v>
      </c>
      <c r="AJ707" t="b">
        <f>NOT(OR(AA707,AB707,AC707,AD707,AE707,AF707,AG707,AH707,AI707))</f>
        <v>0</v>
      </c>
      <c r="AL707" t="b">
        <f>OR(AA707,AB707,AD707,AE707,AF707,AG707,AH707,AI707)</f>
        <v>0</v>
      </c>
      <c r="AM707" t="b">
        <f>IF(Table1[[#This Row],[In vivo?]],IF(Table1[[#This Row],[Cell]],FALSE,TRUE),FALSE)</f>
        <v>0</v>
      </c>
      <c r="AN707" t="b">
        <f>AND(AC707,AL707)</f>
        <v>0</v>
      </c>
      <c r="AO707" t="b">
        <f>IF(Table1[[#This Row],[Cell]],IF(Table1[[#This Row],[In vivo?]],FALSE,TRUE),FALSE)</f>
        <v>1</v>
      </c>
      <c r="AP707" t="b">
        <f>NOT(OR(Table1[[#This Row],[In vivo?]],Table1[[#This Row],[Only in Cell]]))</f>
        <v>0</v>
      </c>
      <c r="AQ707" t="str">
        <f>IF(OR(Table1[[#This Row],[Rodents]],Table1[[#This Row],[Human]],Table1[[#This Row],[Pig]]),OR(ISNUMBER(FIND("pulmonary",C707)),ISNUMBER(FIND("lung",C707))),"NA")</f>
        <v>NA</v>
      </c>
      <c r="AR707" t="str">
        <f>IF(OR(Table1[[#This Row],[Rodents]],Table1[[#This Row],[Human]],Table1[[#This Row],[Pig]]),OR(ISNUMBER(FIND("skin",C707)),ISNUMBER(FIND("dermal",C707))),"NA")</f>
        <v>NA</v>
      </c>
      <c r="AS707" t="str">
        <f>IF(OR(Table1[[#This Row],[Rodents]],Table1[[#This Row],[Human]],Table1[[#This Row],[Pig]]),OR(ISNUMBER(FIND("liver",C707)),ISNUMBER(FIND("hepat",C707))),"NA")</f>
        <v>NA</v>
      </c>
      <c r="AT707" t="str">
        <f>IF(OR(Table1[[#This Row],[Rodents]],Table1[[#This Row],[Human]],Table1[[#This Row],[Pig]]),OR(ISNUMBER(FIND("kidney",C707)),ISNUMBER(FIND("neph",C707))),"NA")</f>
        <v>NA</v>
      </c>
      <c r="AU707" t="str">
        <f>IF(OR(Table1[[#This Row],[Rodents]],Table1[[#This Row],[Human]],Table1[[#This Row],[Pig]]),OR(ISNUMBER(FIND("brain",C707)),ISNUMBER(FIND("neur",C707)),ISNUMBER(FIND("nerv",C707))),"NA")</f>
        <v>NA</v>
      </c>
      <c r="AV707" t="str">
        <f>IF(OR(Table1[[#This Row],[Rodents]],Table1[[#This Row],[Human]],Table1[[#This Row],[Pig]]),OR(ISNUMBER(FIND("heart",C707)),ISNUMBER(FIND("cardi",C707))),"NA")</f>
        <v>NA</v>
      </c>
      <c r="AW707" t="str">
        <f>IF(OR(Table1[[#This Row],[Rodents]],Table1[[#This Row],[Human]],Table1[[#This Row],[Pig]]),OR(ISNUMBER(FIND("gastro",C707)),ISNUMBER(FIND("intesti",C707)),ISNUMBER(FIND("stomach",C707))),"NA")</f>
        <v>NA</v>
      </c>
      <c r="AX707" t="str">
        <f>IF(OR(Table1[[#This Row],[Rodents]],Table1[[#This Row],[Human]],Table1[[#This Row],[Pig]]),NOT(OR(AQ707,AR707,AS707,AT707,AU707,AV707,AW707)),"NA")</f>
        <v>NA</v>
      </c>
      <c r="AY707" t="b">
        <f>OR(ISNUMBER(FIND("SWCNT",C707)),ISNUMBER(FIND("SWNT",C707)),ISNUMBER(FIND("single-wall",C707)),ISNUMBER(FIND("single wall",C707)),ISNUMBER(FIND("Single wall",C707)),ISNUMBER(FIND("Single-wall",C707)),ISNUMBER(FIND("SWCNT",B707)),ISNUMBER(FIND("SWNT",B707)),ISNUMBER(FIND("single-wall",B707)),ISNUMBER(FIND("single wall",B707)),ISNUMBER(FIND("Single-wall",B707)),ISNUMBER(FIND("Single wall",B707)))</f>
        <v>0</v>
      </c>
      <c r="AZ707" t="b">
        <f>OR(ISNUMBER(FIND("MWCNT",C707)),ISNUMBER(FIND("MWNT",C707)),ISNUMBER(FIND("multi-wall",C707)),ISNUMBER(FIND("multi wall",C707)),ISNUMBER(FIND("multiwall",C707)),ISNUMBER(FIND("Multi-wall",C707)),ISNUMBER(FIND("Multi wall",C707)),ISNUMBER(FIND("Multiwall",C707)),ISNUMBER(FIND("MWCNT",B707)),ISNUMBER(FIND("MWNT",B707)),ISNUMBER(FIND("multi-wall",B707)),ISNUMBER(FIND("multi wall",B707)),ISNUMBER(FIND("multiwall",B707)),ISNUMBER(FIND("Multi-wall",B707)),ISNUMBER(FIND("Multi wall",B707)),ISNUMBER(FIND("Multiwall",B707)),ISNUMBER(FIND("Double-wall",B707)),ISNUMBER(FIND("Double wall",B707)),ISNUMBER(FIND("Doublewall",B707)),ISNUMBER(FIND("double-wall",B707)),ISNUMBER(FIND("double wall",B707)),ISNUMBER(FIND("doublewall",B707)))</f>
        <v>0</v>
      </c>
      <c r="BA707" t="b">
        <f>AND(Table1[[#This Row],[SWCNT]],Table1[[#This Row],[MWCNT]])</f>
        <v>0</v>
      </c>
      <c r="BB707" t="b">
        <f>IF(Table1[[#This Row],[SWCNT]]=TRUE,FALSE,IF(Table1[[#This Row],[MWCNT]]=TRUE,FALSE,TRUE))</f>
        <v>1</v>
      </c>
      <c r="BC707" s="18"/>
    </row>
    <row r="708" spans="1:55" ht="166.5">
      <c r="A708" t="s">
        <v>3259</v>
      </c>
      <c r="B708" s="2" t="s">
        <v>3261</v>
      </c>
      <c r="C708" s="16" t="s">
        <v>3263</v>
      </c>
      <c r="D708" s="17" t="s">
        <v>120</v>
      </c>
      <c r="E708" s="2">
        <v>2015</v>
      </c>
      <c r="F708" t="b">
        <f>OR(ISNUMBER(FIND("cytotoxic",C708)),ISNUMBER(FIND("Cytotoxic",C708)),ISNUMBER(FIND("cellular toxicity",C708)),ISNUMBER(FIND("cell death",C708)),ISNUMBER(FIND("viable",C708)),ISNUMBER(FIND("phytotoxic",C708)),ISNUMBER(FIND("acute toxicity",C708)),ISNUMBER(FIND("MTT",C708)),ISNUMBER(FIND("survival",C708)),ISNUMBER(FIND("prolifer",C708)),ISNUMBER(FIND("apoptosis",C708)),ISNUMBER(FIND("neurotoxic",C708)),ISNUMBER(FIND("  lysis ",C708)),ISNUMBER(FIND("necrosis",C708)),ISNUMBER(FIND("cellular death",C708))*3,ISNUMBER(FIND("LDH",C708)),ISNUMBER(FIND("Acute toxicity",C708)))</f>
        <v>1</v>
      </c>
      <c r="G708" t="b">
        <f>OR(ISNUMBER(FIND("genotoxic",C708)),ISNUMBER(FIND("genotoxicity",C708)),ISNUMBER(FIND("DNA damage",C708)),ISNUMBER(FIND("DNA",C708)),ISNUMBER(FIND("RNA",C708)),ISNUMBER(FIND("mesothelioma",C708)),ISNUMBER(FIND("carcino",C708)),ISNUMBER(FIND("mutagen",C708)),ISNUMBER(FIND("genetic",C708)))</f>
        <v>0</v>
      </c>
      <c r="H708" t="b">
        <f>OR(ISNUMBER(FIND("inflammatory",C708)),ISNUMBER(FIND("inflamm",C708)))</f>
        <v>0</v>
      </c>
      <c r="I708" t="b">
        <f>OR(ISNUMBER(FIND("immune",C708)),ISNUMBER(FIND("immunological",C708)),ISNUMBER(FIND("interleuk",C708)),ISNUMBER(FIND("platelet activation",C708)),ISNUMBER(FIND("monocyte",C708)),ISNUMBER(FIND("leukocyte",C708)),ISNUMBER(FIND("cytokine",C708)),ISNUMBER(FIND("CD4",C708)),ISNUMBER(FIND("CD8",C708)),ISNUMBER(FIND("T-cell",C708)))</f>
        <v>0</v>
      </c>
      <c r="J708" t="b">
        <f>OR(ISNUMBER(FIND("reactive oxygen",C708)),ISNUMBER(FIND("ROS",C708)),ISNUMBER(FIND("free radical",C708)),ISNUMBER(FIND("oxidative stress",C708)),ISNUMBER(FIND("peroxid",C708)),ISNUMBER(FIND("oxidative",C708)),ISNUMBER(FIND("antioxid",C708)))</f>
        <v>0</v>
      </c>
      <c r="K708" t="b">
        <f>OR(ISNUMBER(FIND("autophag",C708)))</f>
        <v>0</v>
      </c>
      <c r="L708" t="b">
        <f>OR(ISNUMBER(FIND("morpholog",C708)))</f>
        <v>0</v>
      </c>
      <c r="M708" t="b">
        <f>OR(ISNUMBER(FIND("fibrosis",C708)),ISNUMBER(FIND("Fibrosis",C708)),ISNUMBER(FIND("fibrot",C708)))</f>
        <v>0</v>
      </c>
      <c r="N708" t="b">
        <f>OR(ISNUMBER(FIND("offspring",C708)),ISNUMBER(FIND("Parental",C708)),ISNUMBER(FIND("parental",C708)),ISNUMBER(FIND("germline",C708)),ISNUMBER(FIND("reproduc",C708)),ISNUMBER(FIND("embryo",C708)))</f>
        <v>0</v>
      </c>
      <c r="O708" t="b">
        <f>OR(ISNUMBER(FIND("metabol",C708)),ISNUMBER(FIND("Metabol",C708)),ISNUMBER(FIND("digest",C708)),ISNUMBER(FIND("mitochon",C708)))</f>
        <v>0</v>
      </c>
      <c r="P708" t="b">
        <f>OR(ISNUMBER(FIND("ecotox",C708)),ISNUMBER(FIND("Ecotox",B708)),ISNUMBER(FIND("ecotox",B708)),ISNUMBER(FIND("Ecotox",C708)))</f>
        <v>0</v>
      </c>
      <c r="Q708" t="b">
        <f>OR(ISNUMBER(FIND("Bioaccum",C708)),ISNUMBER(FIND("bioaccum",C708)),ISNUMBER(FIND("accum",C708)))</f>
        <v>0</v>
      </c>
      <c r="R708" t="b">
        <f>OR(ISNUMBER(FIND("Occupation",C708)),ISNUMBER(FIND("occupation",C708)),ISNUMBER(FIND("worker",C708)),ISNUMBER(FIND("workforce",C708)))</f>
        <v>0</v>
      </c>
      <c r="S708" t="b">
        <f>NOT(OR(F708,G708,H708,I708,J708,K708,L708,M708,N708,O708,P708,Q708,R708))</f>
        <v>0</v>
      </c>
      <c r="U708" t="b">
        <f>OR(Table1[[#This Row],[Inflammation]],Table1[[#This Row],[Immune]])</f>
        <v>0</v>
      </c>
      <c r="V708" t="str">
        <f>IF(OR(Table1[[#This Row],[Rodents]],Table1[[#This Row],[Human]],Table1[[#This Row],[Pig]]),OR(ISNUMBER(FIND("intratrach",C708)),ISNUMBER(FIND("nasal ",C708)),ISNUMBER(FIND("instill",C708))),"NA")</f>
        <v>NA</v>
      </c>
      <c r="W708" t="str">
        <f>IF(OR(Table1[[#This Row],[Rodents]],Table1[[#This Row],[Human]],Table1[[#This Row],[Pig]]),OR(ISNUMBER(FIND("dermal",C708)),ISNUMBER(FIND("skin ",C708))),"NA")</f>
        <v>NA</v>
      </c>
      <c r="X708" t="str">
        <f>IF(OR(Table1[[#This Row],[Rodents]],Table1[[#This Row],[Human]],Table1[[#This Row],[Pig]]),OR(ISNUMBER(FIND("injected",C708)),ISNUMBER(FIND("periton",C708)),ISNUMBER(FIND("intrascrot",C708))),"NA")</f>
        <v>NA</v>
      </c>
      <c r="Y708" t="str">
        <f>IF(OR(Table1[[#This Row],[Rodents]],Table1[[#This Row],[Human]],Table1[[#This Row],[Pig]]),NOT(OR(Table1[[#This Row],[Inhaled/Intratracheal/intranasal]],Table1[[#This Row],[Dermal]],Table1[[#This Row],[Injected]])),"NA")</f>
        <v>NA</v>
      </c>
      <c r="AA708" t="b">
        <f>OR(ISNUMBER(FIND("fish ",C708)),ISNUMBER(FIND("Fish ",C708)),ISNUMBER(FIND("aquatic",C708)),ISNUMBER(FIND("daphnids",C708)),ISNUMBER(FIND("Carcinus maenas",C708)),ISNUMBER(FIND("Daphnia",C708)),ISNUMBER(FIND("Ruditapes philippinarum",C708)),ISNUMBER(FIND("daphnia",C708)),ISNUMBER(FIND("marine",C708)),ISNUMBER(FIND("mussel",C708)),ISNUMBER(FIND("algae",C708)),ISNUMBER(FIND("Donax faba",C708)),ISNUMBER(FIND("estuarine",C708)),ISNUMBER(FIND("snail",C708)),ISNUMBER(FIND("Prorocentrum donghaiense",C708)) )</f>
        <v>0</v>
      </c>
      <c r="AB708" t="b">
        <f>OR(ISNUMBER(FIND(" rat ",C708)),ISNUMBER(FIND(" rats ",C708)),ISNUMBER(FIND(" Rats ",C708)),ISNUMBER(FIND(" Rat ",C708)),ISNUMBER(FIND(" rat.",C708)),ISNUMBER(FIND(" rats.",C708)),ISNUMBER(FIND("mouse",C708)),ISNUMBER(FIND("mice",C708)), ISNUMBER(FIND(" Mice",C708)))</f>
        <v>0</v>
      </c>
      <c r="AC708" t="b">
        <f>OR(ISNUMBER(FIND(" cell ",C708)),ISNUMBER(FIND("fibroblast",C708)),ISNUMBER(FIND("macrophage",C708)),ISNUMBER(FIND("epithelial",C708)),ISNUMBER(FIND("endothelial",C708)),ISNUMBER(FIND("neuron",C708)),ISNUMBER(FIND(" cells ",C708)),ISNUMBER(FIND("RBC",C708)),ISNUMBER(FIND("mitochond",C708)),ISNUMBER(FIND("adipocyte",C708)),ISNUMBER(FIND("osteo",C708)),ISNUMBER(FIND("keratin",C708)),ISNUMBER(FIND(" cell's ",C708)),ISNUMBER(FIND("eukary",C708)),ISNUMBER(FIND("sperm",C708)))</f>
        <v>1</v>
      </c>
      <c r="AD708" t="b">
        <f>OR(ISNUMBER(FIND("human",B708)),ISNUMBER(FIND("workers",B708)),ISNUMBER(FIND("workforces",B708)),ISNUMBER(FIND("occupational",B708)),ISNUMBER(FIND("Case report",B708)),ISNUMBER(FIND("Workplaces",B708)),ISNUMBER(FIND("worker",B708)))</f>
        <v>0</v>
      </c>
      <c r="AE708" t="b">
        <f>OR(ISNUMBER(FIND(" plant ",C708)),ISNUMBER(FIND("Plant ",C708)),ISNUMBER(FIND("tomato",C708)),ISNUMBER(FIND("plants",C708)),ISNUMBER(FIND("Plants",C708)),ISNUMBER(FIND("algae",C708)),ISNUMBER(FIND("lettuce",C708)),ISNUMBER(FIND("green gram sprouts ",C708)),ISNUMBER(FIND("Cucurbita pepo",C708)),ISNUMBER(FIND("bean ",C708)),ISNUMBER(FIND("chloroplast",C708)),ISNUMBER(FIND("chlorophyll",C708)),ISNUMBER(FIND("seedling",C708)),ISNUMBER(FIND("canola",C708)),ISNUMBER(FIND("shoot",C708)),ISNUMBER(FIND("photosynthes",C708)),ISNUMBER(FIND(" leaves ",C708)),,ISNUMBER(FIND("agriculture",C708)),ISNUMBER(FIND(" crops ",C708)))</f>
        <v>0</v>
      </c>
      <c r="AF708" t="b">
        <f>OR(ISNUMBER(FIND("bacteria",C708)),ISNUMBER(FIND("Bacteria",C708)),ISNUMBER(FIND("Bacterium",C708)),ISNUMBER(FIND("bacterium",C708)),ISNUMBER(FIND(" coli ",C708)))</f>
        <v>0</v>
      </c>
      <c r="AG708" t="b">
        <f>OR(ISNUMBER(FIND("fungi",C708)),ISNUMBER(FIND("Fungi",C708)),ISNUMBER(FIND("fungus",C708)),ISNUMBER(FIND("Fungus",C708)),ISNUMBER(FIND("mushroom",C708)),ISNUMBER(FIND("Mushroom",C708)),ISNUMBER(FIND(" mold ",C708)))</f>
        <v>0</v>
      </c>
      <c r="AH708" t="b">
        <f>OR(ISNUMBER(FIND("Pig ",C708)),ISNUMBER(FIND("pig ",C708)),ISNUMBER(FIND("Pigs ",C708)),ISNUMBER(FIND("pigs ",C708)))</f>
        <v>0</v>
      </c>
      <c r="AI708" t="b">
        <f>OR(ISNUMBER(FIND(" C. elegans",C708)),ISNUMBER(FIND("Caenorhabditis elegans",C708)),ISNUMBER(FIND("earthworms",C708)),ISNUMBER(FIND(" Ficopomatus enigmaticus",C708)),ISNUMBER(FIND("larva",C708)),ISNUMBER(FIND("Lumbriculus variegatus",C708)),ISNUMBER(FIND("nematode",C708)))</f>
        <v>0</v>
      </c>
      <c r="AJ708" t="b">
        <f>NOT(OR(AA708,AB708,AC708,AD708,AE708,AF708,AG708,AH708,AI708))</f>
        <v>0</v>
      </c>
      <c r="AL708" t="b">
        <f>OR(AA708,AB708,AD708,AE708,AF708,AG708,AH708,AI708)</f>
        <v>0</v>
      </c>
      <c r="AM708" t="b">
        <f>IF(Table1[[#This Row],[In vivo?]],IF(Table1[[#This Row],[Cell]],FALSE,TRUE),FALSE)</f>
        <v>0</v>
      </c>
      <c r="AN708" t="b">
        <f>AND(AC708,AL708)</f>
        <v>0</v>
      </c>
      <c r="AO708" t="b">
        <f>IF(Table1[[#This Row],[Cell]],IF(Table1[[#This Row],[In vivo?]],FALSE,TRUE),FALSE)</f>
        <v>1</v>
      </c>
      <c r="AP708" t="b">
        <f>NOT(OR(Table1[[#This Row],[In vivo?]],Table1[[#This Row],[Only in Cell]]))</f>
        <v>0</v>
      </c>
      <c r="AQ708" t="str">
        <f>IF(OR(Table1[[#This Row],[Rodents]],Table1[[#This Row],[Human]],Table1[[#This Row],[Pig]]),OR(ISNUMBER(FIND("pulmonary",C708)),ISNUMBER(FIND("lung",C708))),"NA")</f>
        <v>NA</v>
      </c>
      <c r="AR708" t="str">
        <f>IF(OR(Table1[[#This Row],[Rodents]],Table1[[#This Row],[Human]],Table1[[#This Row],[Pig]]),OR(ISNUMBER(FIND("skin",C708)),ISNUMBER(FIND("dermal",C708))),"NA")</f>
        <v>NA</v>
      </c>
      <c r="AS708" t="str">
        <f>IF(OR(Table1[[#This Row],[Rodents]],Table1[[#This Row],[Human]],Table1[[#This Row],[Pig]]),OR(ISNUMBER(FIND("liver",C708)),ISNUMBER(FIND("hepat",C708))),"NA")</f>
        <v>NA</v>
      </c>
      <c r="AT708" t="str">
        <f>IF(OR(Table1[[#This Row],[Rodents]],Table1[[#This Row],[Human]],Table1[[#This Row],[Pig]]),OR(ISNUMBER(FIND("kidney",C708)),ISNUMBER(FIND("neph",C708))),"NA")</f>
        <v>NA</v>
      </c>
      <c r="AU708" t="str">
        <f>IF(OR(Table1[[#This Row],[Rodents]],Table1[[#This Row],[Human]],Table1[[#This Row],[Pig]]),OR(ISNUMBER(FIND("brain",C708)),ISNUMBER(FIND("neur",C708)),ISNUMBER(FIND("nerv",C708))),"NA")</f>
        <v>NA</v>
      </c>
      <c r="AV708" t="str">
        <f>IF(OR(Table1[[#This Row],[Rodents]],Table1[[#This Row],[Human]],Table1[[#This Row],[Pig]]),OR(ISNUMBER(FIND("heart",C708)),ISNUMBER(FIND("cardi",C708))),"NA")</f>
        <v>NA</v>
      </c>
      <c r="AW708" t="str">
        <f>IF(OR(Table1[[#This Row],[Rodents]],Table1[[#This Row],[Human]],Table1[[#This Row],[Pig]]),OR(ISNUMBER(FIND("gastro",C708)),ISNUMBER(FIND("intesti",C708)),ISNUMBER(FIND("stomach",C708))),"NA")</f>
        <v>NA</v>
      </c>
      <c r="AX708" t="str">
        <f>IF(OR(Table1[[#This Row],[Rodents]],Table1[[#This Row],[Human]],Table1[[#This Row],[Pig]]),NOT(OR(AQ708,AR708,AS708,AT708,AU708,AV708,AW708)),"NA")</f>
        <v>NA</v>
      </c>
      <c r="AY708" t="b">
        <f>OR(ISNUMBER(FIND("SWCNT",C708)),ISNUMBER(FIND("SWNT",C708)),ISNUMBER(FIND("single-wall",C708)),ISNUMBER(FIND("single wall",C708)),ISNUMBER(FIND("Single wall",C708)),ISNUMBER(FIND("Single-wall",C708)),ISNUMBER(FIND("SWCNT",B708)),ISNUMBER(FIND("SWNT",B708)),ISNUMBER(FIND("single-wall",B708)),ISNUMBER(FIND("single wall",B708)),ISNUMBER(FIND("Single-wall",B708)),ISNUMBER(FIND("Single wall",B708)))</f>
        <v>0</v>
      </c>
      <c r="AZ708" t="b">
        <f>OR(ISNUMBER(FIND("MWCNT",C708)),ISNUMBER(FIND("MWNT",C708)),ISNUMBER(FIND("multi-wall",C708)),ISNUMBER(FIND("multi wall",C708)),ISNUMBER(FIND("multiwall",C708)),ISNUMBER(FIND("Multi-wall",C708)),ISNUMBER(FIND("Multi wall",C708)),ISNUMBER(FIND("Multiwall",C708)),ISNUMBER(FIND("MWCNT",B708)),ISNUMBER(FIND("MWNT",B708)),ISNUMBER(FIND("multi-wall",B708)),ISNUMBER(FIND("multi wall",B708)),ISNUMBER(FIND("multiwall",B708)),ISNUMBER(FIND("Multi-wall",B708)),ISNUMBER(FIND("Multi wall",B708)),ISNUMBER(FIND("Multiwall",B708)),ISNUMBER(FIND("Double-wall",B708)),ISNUMBER(FIND("Double wall",B708)),ISNUMBER(FIND("Doublewall",B708)),ISNUMBER(FIND("double-wall",B708)),ISNUMBER(FIND("double wall",B708)),ISNUMBER(FIND("doublewall",B708)))</f>
        <v>1</v>
      </c>
      <c r="BA708" t="b">
        <f>AND(Table1[[#This Row],[SWCNT]],Table1[[#This Row],[MWCNT]])</f>
        <v>0</v>
      </c>
      <c r="BB708" t="b">
        <f>IF(Table1[[#This Row],[SWCNT]]=TRUE,FALSE,IF(Table1[[#This Row],[MWCNT]]=TRUE,FALSE,TRUE))</f>
        <v>0</v>
      </c>
      <c r="BC708" s="18"/>
    </row>
    <row r="709" spans="1:55" ht="203.5">
      <c r="A709" t="s">
        <v>3279</v>
      </c>
      <c r="B709" s="2" t="s">
        <v>3282</v>
      </c>
      <c r="C709" s="16" t="s">
        <v>3285</v>
      </c>
      <c r="D709" s="17" t="s">
        <v>2342</v>
      </c>
      <c r="E709" s="2">
        <v>2015</v>
      </c>
      <c r="F709" t="b">
        <f>OR(ISNUMBER(FIND("cytotoxic",C709)),ISNUMBER(FIND("Cytotoxic",C709)),ISNUMBER(FIND("cellular toxicity",C709)),ISNUMBER(FIND("cell death",C709)),ISNUMBER(FIND("viable",C709)),ISNUMBER(FIND("phytotoxic",C709)),ISNUMBER(FIND("acute toxicity",C709)),ISNUMBER(FIND("MTT",C709)),ISNUMBER(FIND("survival",C709)),ISNUMBER(FIND("prolifer",C709)),ISNUMBER(FIND("apoptosis",C709)),ISNUMBER(FIND("neurotoxic",C709)),ISNUMBER(FIND("  lysis ",C709)),ISNUMBER(FIND("necrosis",C709)),ISNUMBER(FIND("cellular death",C709))*3,ISNUMBER(FIND("LDH",C709)),ISNUMBER(FIND("Acute toxicity",C709)))</f>
        <v>1</v>
      </c>
      <c r="G709" t="b">
        <f>OR(ISNUMBER(FIND("genotoxic",C709)),ISNUMBER(FIND("genotoxicity",C709)),ISNUMBER(FIND("DNA damage",C709)),ISNUMBER(FIND("DNA",C709)),ISNUMBER(FIND("RNA",C709)),ISNUMBER(FIND("mesothelioma",C709)),ISNUMBER(FIND("carcino",C709)),ISNUMBER(FIND("mutagen",C709)),ISNUMBER(FIND("genetic",C709)))</f>
        <v>0</v>
      </c>
      <c r="H709" t="b">
        <f>OR(ISNUMBER(FIND("inflammatory",C709)),ISNUMBER(FIND("inflamm",C709)))</f>
        <v>0</v>
      </c>
      <c r="I709" t="b">
        <f>OR(ISNUMBER(FIND("immune",C709)),ISNUMBER(FIND("immunological",C709)),ISNUMBER(FIND("interleuk",C709)),ISNUMBER(FIND("platelet activation",C709)),ISNUMBER(FIND("monocyte",C709)),ISNUMBER(FIND("leukocyte",C709)),ISNUMBER(FIND("cytokine",C709)),ISNUMBER(FIND("CD4",C709)),ISNUMBER(FIND("CD8",C709)),ISNUMBER(FIND("T-cell",C709)))</f>
        <v>0</v>
      </c>
      <c r="J709" t="b">
        <f>OR(ISNUMBER(FIND("reactive oxygen",C709)),ISNUMBER(FIND("ROS",C709)),ISNUMBER(FIND("free radical",C709)),ISNUMBER(FIND("oxidative stress",C709)),ISNUMBER(FIND("peroxid",C709)),ISNUMBER(FIND("oxidative",C709)),ISNUMBER(FIND("antioxid",C709)))</f>
        <v>0</v>
      </c>
      <c r="K709" t="b">
        <f>OR(ISNUMBER(FIND("autophag",C709)))</f>
        <v>0</v>
      </c>
      <c r="L709" t="b">
        <f>OR(ISNUMBER(FIND("morpholog",C709)))</f>
        <v>1</v>
      </c>
      <c r="M709" t="b">
        <f>OR(ISNUMBER(FIND("fibrosis",C709)),ISNUMBER(FIND("Fibrosis",C709)),ISNUMBER(FIND("fibrot",C709)))</f>
        <v>0</v>
      </c>
      <c r="N709" t="b">
        <f>OR(ISNUMBER(FIND("offspring",C709)),ISNUMBER(FIND("Parental",C709)),ISNUMBER(FIND("parental",C709)),ISNUMBER(FIND("germline",C709)),ISNUMBER(FIND("reproduc",C709)),ISNUMBER(FIND("embryo",C709)))</f>
        <v>0</v>
      </c>
      <c r="O709" t="b">
        <f>OR(ISNUMBER(FIND("metabol",C709)),ISNUMBER(FIND("Metabol",C709)),ISNUMBER(FIND("digest",C709)),ISNUMBER(FIND("mitochon",C709)))</f>
        <v>0</v>
      </c>
      <c r="P709" t="b">
        <f>OR(ISNUMBER(FIND("ecotox",C709)),ISNUMBER(FIND("Ecotox",B709)),ISNUMBER(FIND("ecotox",B709)),ISNUMBER(FIND("Ecotox",C709)))</f>
        <v>0</v>
      </c>
      <c r="Q709" t="b">
        <f>OR(ISNUMBER(FIND("Bioaccum",C709)),ISNUMBER(FIND("bioaccum",C709)),ISNUMBER(FIND("accum",C709)))</f>
        <v>0</v>
      </c>
      <c r="R709" t="b">
        <f>OR(ISNUMBER(FIND("Occupation",C709)),ISNUMBER(FIND("occupation",C709)),ISNUMBER(FIND("worker",C709)),ISNUMBER(FIND("workforce",C709)))</f>
        <v>0</v>
      </c>
      <c r="S709" t="b">
        <f>NOT(OR(F709,G709,H709,I709,J709,K709,L709,M709,N709,O709,P709,Q709,R709))</f>
        <v>0</v>
      </c>
      <c r="U709" t="b">
        <f>OR(Table1[[#This Row],[Inflammation]],Table1[[#This Row],[Immune]])</f>
        <v>0</v>
      </c>
      <c r="V709" t="str">
        <f>IF(OR(Table1[[#This Row],[Rodents]],Table1[[#This Row],[Human]],Table1[[#This Row],[Pig]]),OR(ISNUMBER(FIND("intratrach",C709)),ISNUMBER(FIND("nasal ",C709)),ISNUMBER(FIND("instill",C709))),"NA")</f>
        <v>NA</v>
      </c>
      <c r="W709" t="str">
        <f>IF(OR(Table1[[#This Row],[Rodents]],Table1[[#This Row],[Human]],Table1[[#This Row],[Pig]]),OR(ISNUMBER(FIND("dermal",C709)),ISNUMBER(FIND("skin ",C709))),"NA")</f>
        <v>NA</v>
      </c>
      <c r="X709" t="str">
        <f>IF(OR(Table1[[#This Row],[Rodents]],Table1[[#This Row],[Human]],Table1[[#This Row],[Pig]]),OR(ISNUMBER(FIND("injected",C709)),ISNUMBER(FIND("periton",C709)),ISNUMBER(FIND("intrascrot",C709))),"NA")</f>
        <v>NA</v>
      </c>
      <c r="Y709" t="str">
        <f>IF(OR(Table1[[#This Row],[Rodents]],Table1[[#This Row],[Human]],Table1[[#This Row],[Pig]]),NOT(OR(Table1[[#This Row],[Inhaled/Intratracheal/intranasal]],Table1[[#This Row],[Dermal]],Table1[[#This Row],[Injected]])),"NA")</f>
        <v>NA</v>
      </c>
      <c r="AA709" t="b">
        <f>OR(ISNUMBER(FIND("fish ",C709)),ISNUMBER(FIND("Fish ",C709)),ISNUMBER(FIND("aquatic",C709)),ISNUMBER(FIND("daphnids",C709)),ISNUMBER(FIND("Carcinus maenas",C709)),ISNUMBER(FIND("Daphnia",C709)),ISNUMBER(FIND("Ruditapes philippinarum",C709)),ISNUMBER(FIND("daphnia",C709)),ISNUMBER(FIND("marine",C709)),ISNUMBER(FIND("mussel",C709)),ISNUMBER(FIND("algae",C709)),ISNUMBER(FIND("Donax faba",C709)),ISNUMBER(FIND("estuarine",C709)),ISNUMBER(FIND("snail",C709)),ISNUMBER(FIND("Prorocentrum donghaiense",C709)) )</f>
        <v>0</v>
      </c>
      <c r="AB709" t="b">
        <f>OR(ISNUMBER(FIND(" rat ",C709)),ISNUMBER(FIND(" rats ",C709)),ISNUMBER(FIND(" Rats ",C709)),ISNUMBER(FIND(" Rat ",C709)),ISNUMBER(FIND(" rat.",C709)),ISNUMBER(FIND(" rats.",C709)),ISNUMBER(FIND("mouse",C709)),ISNUMBER(FIND("mice",C709)), ISNUMBER(FIND(" Mice",C709)))</f>
        <v>0</v>
      </c>
      <c r="AC709" t="b">
        <f>OR(ISNUMBER(FIND(" cell ",C709)),ISNUMBER(FIND("fibroblast",C709)),ISNUMBER(FIND("macrophage",C709)),ISNUMBER(FIND("epithelial",C709)),ISNUMBER(FIND("endothelial",C709)),ISNUMBER(FIND("neuron",C709)),ISNUMBER(FIND(" cells ",C709)),ISNUMBER(FIND("RBC",C709)),ISNUMBER(FIND("mitochond",C709)),ISNUMBER(FIND("adipocyte",C709)),ISNUMBER(FIND("osteo",C709)),ISNUMBER(FIND("keratin",C709)),ISNUMBER(FIND(" cell's ",C709)),ISNUMBER(FIND("eukary",C709)),ISNUMBER(FIND("sperm",C709)))</f>
        <v>1</v>
      </c>
      <c r="AD709" t="b">
        <f>OR(ISNUMBER(FIND("human",B709)),ISNUMBER(FIND("workers",B709)),ISNUMBER(FIND("workforces",B709)),ISNUMBER(FIND("occupational",B709)),ISNUMBER(FIND("Case report",B709)),ISNUMBER(FIND("Workplaces",B709)),ISNUMBER(FIND("worker",B709)))</f>
        <v>0</v>
      </c>
      <c r="AE709" t="b">
        <f>OR(ISNUMBER(FIND(" plant ",C709)),ISNUMBER(FIND("Plant ",C709)),ISNUMBER(FIND("tomato",C709)),ISNUMBER(FIND("plants",C709)),ISNUMBER(FIND("Plants",C709)),ISNUMBER(FIND("algae",C709)),ISNUMBER(FIND("lettuce",C709)),ISNUMBER(FIND("green gram sprouts ",C709)),ISNUMBER(FIND("Cucurbita pepo",C709)),ISNUMBER(FIND("bean ",C709)),ISNUMBER(FIND("chloroplast",C709)),ISNUMBER(FIND("chlorophyll",C709)),ISNUMBER(FIND("seedling",C709)),ISNUMBER(FIND("canola",C709)),ISNUMBER(FIND("shoot",C709)),ISNUMBER(FIND("photosynthes",C709)),ISNUMBER(FIND(" leaves ",C709)),,ISNUMBER(FIND("agriculture",C709)),ISNUMBER(FIND(" crops ",C709)))</f>
        <v>0</v>
      </c>
      <c r="AF709" t="b">
        <f>OR(ISNUMBER(FIND("bacteria",C709)),ISNUMBER(FIND("Bacteria",C709)),ISNUMBER(FIND("Bacterium",C709)),ISNUMBER(FIND("bacterium",C709)),ISNUMBER(FIND(" coli ",C709)))</f>
        <v>0</v>
      </c>
      <c r="AG709" t="b">
        <f>OR(ISNUMBER(FIND("fungi",C709)),ISNUMBER(FIND("Fungi",C709)),ISNUMBER(FIND("fungus",C709)),ISNUMBER(FIND("Fungus",C709)),ISNUMBER(FIND("mushroom",C709)),ISNUMBER(FIND("Mushroom",C709)),ISNUMBER(FIND(" mold ",C709)))</f>
        <v>0</v>
      </c>
      <c r="AH709" t="b">
        <f>OR(ISNUMBER(FIND("Pig ",C709)),ISNUMBER(FIND("pig ",C709)),ISNUMBER(FIND("Pigs ",C709)),ISNUMBER(FIND("pigs ",C709)))</f>
        <v>0</v>
      </c>
      <c r="AI709" t="b">
        <f>OR(ISNUMBER(FIND(" C. elegans",C709)),ISNUMBER(FIND("Caenorhabditis elegans",C709)),ISNUMBER(FIND("earthworms",C709)),ISNUMBER(FIND(" Ficopomatus enigmaticus",C709)),ISNUMBER(FIND("larva",C709)),ISNUMBER(FIND("Lumbriculus variegatus",C709)),ISNUMBER(FIND("nematode",C709)))</f>
        <v>0</v>
      </c>
      <c r="AJ709" t="b">
        <f>NOT(OR(AA709,AB709,AC709,AD709,AE709,AF709,AG709,AH709,AI709))</f>
        <v>0</v>
      </c>
      <c r="AL709" t="b">
        <f>OR(AA709,AB709,AD709,AE709,AF709,AG709,AH709,AI709)</f>
        <v>0</v>
      </c>
      <c r="AM709" t="b">
        <f>IF(Table1[[#This Row],[In vivo?]],IF(Table1[[#This Row],[Cell]],FALSE,TRUE),FALSE)</f>
        <v>0</v>
      </c>
      <c r="AN709" t="b">
        <f>AND(AC709,AL709)</f>
        <v>0</v>
      </c>
      <c r="AO709" t="b">
        <f>IF(Table1[[#This Row],[Cell]],IF(Table1[[#This Row],[In vivo?]],FALSE,TRUE),FALSE)</f>
        <v>1</v>
      </c>
      <c r="AP709" t="b">
        <f>NOT(OR(Table1[[#This Row],[In vivo?]],Table1[[#This Row],[Only in Cell]]))</f>
        <v>0</v>
      </c>
      <c r="AQ709" t="str">
        <f>IF(OR(Table1[[#This Row],[Rodents]],Table1[[#This Row],[Human]],Table1[[#This Row],[Pig]]),OR(ISNUMBER(FIND("pulmonary",C709)),ISNUMBER(FIND("lung",C709))),"NA")</f>
        <v>NA</v>
      </c>
      <c r="AR709" t="str">
        <f>IF(OR(Table1[[#This Row],[Rodents]],Table1[[#This Row],[Human]],Table1[[#This Row],[Pig]]),OR(ISNUMBER(FIND("skin",C709)),ISNUMBER(FIND("dermal",C709))),"NA")</f>
        <v>NA</v>
      </c>
      <c r="AS709" t="str">
        <f>IF(OR(Table1[[#This Row],[Rodents]],Table1[[#This Row],[Human]],Table1[[#This Row],[Pig]]),OR(ISNUMBER(FIND("liver",C709)),ISNUMBER(FIND("hepat",C709))),"NA")</f>
        <v>NA</v>
      </c>
      <c r="AT709" t="str">
        <f>IF(OR(Table1[[#This Row],[Rodents]],Table1[[#This Row],[Human]],Table1[[#This Row],[Pig]]),OR(ISNUMBER(FIND("kidney",C709)),ISNUMBER(FIND("neph",C709))),"NA")</f>
        <v>NA</v>
      </c>
      <c r="AU709" t="str">
        <f>IF(OR(Table1[[#This Row],[Rodents]],Table1[[#This Row],[Human]],Table1[[#This Row],[Pig]]),OR(ISNUMBER(FIND("brain",C709)),ISNUMBER(FIND("neur",C709)),ISNUMBER(FIND("nerv",C709))),"NA")</f>
        <v>NA</v>
      </c>
      <c r="AV709" t="str">
        <f>IF(OR(Table1[[#This Row],[Rodents]],Table1[[#This Row],[Human]],Table1[[#This Row],[Pig]]),OR(ISNUMBER(FIND("heart",C709)),ISNUMBER(FIND("cardi",C709))),"NA")</f>
        <v>NA</v>
      </c>
      <c r="AW709" t="str">
        <f>IF(OR(Table1[[#This Row],[Rodents]],Table1[[#This Row],[Human]],Table1[[#This Row],[Pig]]),OR(ISNUMBER(FIND("gastro",C709)),ISNUMBER(FIND("intesti",C709)),ISNUMBER(FIND("stomach",C709))),"NA")</f>
        <v>NA</v>
      </c>
      <c r="AX709" t="str">
        <f>IF(OR(Table1[[#This Row],[Rodents]],Table1[[#This Row],[Human]],Table1[[#This Row],[Pig]]),NOT(OR(AQ709,AR709,AS709,AT709,AU709,AV709,AW709)),"NA")</f>
        <v>NA</v>
      </c>
      <c r="AY709" t="b">
        <f>OR(ISNUMBER(FIND("SWCNT",C709)),ISNUMBER(FIND("SWNT",C709)),ISNUMBER(FIND("single-wall",C709)),ISNUMBER(FIND("single wall",C709)),ISNUMBER(FIND("Single wall",C709)),ISNUMBER(FIND("Single-wall",C709)),ISNUMBER(FIND("SWCNT",B709)),ISNUMBER(FIND("SWNT",B709)),ISNUMBER(FIND("single-wall",B709)),ISNUMBER(FIND("single wall",B709)),ISNUMBER(FIND("Single-wall",B709)),ISNUMBER(FIND("Single wall",B709)))</f>
        <v>0</v>
      </c>
      <c r="AZ709" t="b">
        <f>OR(ISNUMBER(FIND("MWCNT",C709)),ISNUMBER(FIND("MWNT",C709)),ISNUMBER(FIND("multi-wall",C709)),ISNUMBER(FIND("multi wall",C709)),ISNUMBER(FIND("multiwall",C709)),ISNUMBER(FIND("Multi-wall",C709)),ISNUMBER(FIND("Multi wall",C709)),ISNUMBER(FIND("Multiwall",C709)),ISNUMBER(FIND("MWCNT",B709)),ISNUMBER(FIND("MWNT",B709)),ISNUMBER(FIND("multi-wall",B709)),ISNUMBER(FIND("multi wall",B709)),ISNUMBER(FIND("multiwall",B709)),ISNUMBER(FIND("Multi-wall",B709)),ISNUMBER(FIND("Multi wall",B709)),ISNUMBER(FIND("Multiwall",B709)),ISNUMBER(FIND("Double-wall",B709)),ISNUMBER(FIND("Double wall",B709)),ISNUMBER(FIND("Doublewall",B709)),ISNUMBER(FIND("double-wall",B709)),ISNUMBER(FIND("double wall",B709)),ISNUMBER(FIND("doublewall",B709)))</f>
        <v>0</v>
      </c>
      <c r="BA709" t="b">
        <f>AND(Table1[[#This Row],[SWCNT]],Table1[[#This Row],[MWCNT]])</f>
        <v>0</v>
      </c>
      <c r="BB709" t="b">
        <f>IF(Table1[[#This Row],[SWCNT]]=TRUE,FALSE,IF(Table1[[#This Row],[MWCNT]]=TRUE,FALSE,TRUE))</f>
        <v>1</v>
      </c>
      <c r="BC709" s="18"/>
    </row>
    <row r="710" spans="1:55" ht="222">
      <c r="A710" t="s">
        <v>3288</v>
      </c>
      <c r="B710" s="2" t="s">
        <v>3290</v>
      </c>
      <c r="C710" s="16" t="s">
        <v>3292</v>
      </c>
      <c r="D710" s="17" t="s">
        <v>2342</v>
      </c>
      <c r="E710" s="2">
        <v>2015</v>
      </c>
      <c r="F710" t="b">
        <f>OR(ISNUMBER(FIND("cytotoxic",C710)),ISNUMBER(FIND("Cytotoxic",C710)),ISNUMBER(FIND("cellular toxicity",C710)),ISNUMBER(FIND("cell death",C710)),ISNUMBER(FIND("viable",C710)),ISNUMBER(FIND("phytotoxic",C710)),ISNUMBER(FIND("acute toxicity",C710)),ISNUMBER(FIND("MTT",C710)),ISNUMBER(FIND("survival",C710)),ISNUMBER(FIND("prolifer",C710)),ISNUMBER(FIND("apoptosis",C710)),ISNUMBER(FIND("neurotoxic",C710)),ISNUMBER(FIND("  lysis ",C710)),ISNUMBER(FIND("necrosis",C710)),ISNUMBER(FIND("cellular death",C710))*3,ISNUMBER(FIND("LDH",C710)),ISNUMBER(FIND("Acute toxicity",C710)))</f>
        <v>0</v>
      </c>
      <c r="G710" t="b">
        <f>OR(ISNUMBER(FIND("genotoxic",C710)),ISNUMBER(FIND("genotoxicity",C710)),ISNUMBER(FIND("DNA damage",C710)),ISNUMBER(FIND("DNA",C710)),ISNUMBER(FIND("RNA",C710)),ISNUMBER(FIND("mesothelioma",C710)),ISNUMBER(FIND("carcino",C710)),ISNUMBER(FIND("mutagen",C710)),ISNUMBER(FIND("genetic",C710)))</f>
        <v>1</v>
      </c>
      <c r="H710" t="b">
        <f>OR(ISNUMBER(FIND("inflammatory",C710)),ISNUMBER(FIND("inflamm",C710)))</f>
        <v>0</v>
      </c>
      <c r="I710" t="b">
        <f>OR(ISNUMBER(FIND("immune",C710)),ISNUMBER(FIND("immunological",C710)),ISNUMBER(FIND("interleuk",C710)),ISNUMBER(FIND("platelet activation",C710)),ISNUMBER(FIND("monocyte",C710)),ISNUMBER(FIND("leukocyte",C710)),ISNUMBER(FIND("cytokine",C710)),ISNUMBER(FIND("CD4",C710)),ISNUMBER(FIND("CD8",C710)),ISNUMBER(FIND("T-cell",C710)))</f>
        <v>0</v>
      </c>
      <c r="J710" t="b">
        <f>OR(ISNUMBER(FIND("reactive oxygen",C710)),ISNUMBER(FIND("ROS",C710)),ISNUMBER(FIND("free radical",C710)),ISNUMBER(FIND("oxidative stress",C710)),ISNUMBER(FIND("peroxid",C710)),ISNUMBER(FIND("oxidative",C710)),ISNUMBER(FIND("antioxid",C710)))</f>
        <v>1</v>
      </c>
      <c r="K710" t="b">
        <f>OR(ISNUMBER(FIND("autophag",C710)))</f>
        <v>0</v>
      </c>
      <c r="L710" t="b">
        <f>OR(ISNUMBER(FIND("morpholog",C710)))</f>
        <v>0</v>
      </c>
      <c r="M710" t="b">
        <f>OR(ISNUMBER(FIND("fibrosis",C710)),ISNUMBER(FIND("Fibrosis",C710)),ISNUMBER(FIND("fibrot",C710)))</f>
        <v>0</v>
      </c>
      <c r="N710" t="b">
        <f>OR(ISNUMBER(FIND("offspring",C710)),ISNUMBER(FIND("Parental",C710)),ISNUMBER(FIND("parental",C710)),ISNUMBER(FIND("germline",C710)),ISNUMBER(FIND("reproduc",C710)),ISNUMBER(FIND("embryo",C710)))</f>
        <v>0</v>
      </c>
      <c r="O710" t="b">
        <f>OR(ISNUMBER(FIND("metabol",C710)),ISNUMBER(FIND("Metabol",C710)),ISNUMBER(FIND("digest",C710)),ISNUMBER(FIND("mitochon",C710)))</f>
        <v>1</v>
      </c>
      <c r="P710" t="b">
        <f>OR(ISNUMBER(FIND("ecotox",C710)),ISNUMBER(FIND("Ecotox",B710)),ISNUMBER(FIND("ecotox",B710)),ISNUMBER(FIND("Ecotox",C710)))</f>
        <v>0</v>
      </c>
      <c r="Q710" t="b">
        <f>OR(ISNUMBER(FIND("Bioaccum",C710)),ISNUMBER(FIND("bioaccum",C710)),ISNUMBER(FIND("accum",C710)))</f>
        <v>0</v>
      </c>
      <c r="R710" t="b">
        <f>OR(ISNUMBER(FIND("Occupation",C710)),ISNUMBER(FIND("occupation",C710)),ISNUMBER(FIND("worker",C710)),ISNUMBER(FIND("workforce",C710)))</f>
        <v>0</v>
      </c>
      <c r="S710" t="b">
        <f>NOT(OR(F710,G710,H710,I710,J710,K710,L710,M710,N710,O710,P710,Q710,R710))</f>
        <v>0</v>
      </c>
      <c r="U710" t="b">
        <f>OR(Table1[[#This Row],[Inflammation]],Table1[[#This Row],[Immune]])</f>
        <v>0</v>
      </c>
      <c r="V710" t="str">
        <f>IF(OR(Table1[[#This Row],[Rodents]],Table1[[#This Row],[Human]],Table1[[#This Row],[Pig]]),OR(ISNUMBER(FIND("intratrach",C710)),ISNUMBER(FIND("nasal ",C710)),ISNUMBER(FIND("instill",C710))),"NA")</f>
        <v>NA</v>
      </c>
      <c r="W710" t="str">
        <f>IF(OR(Table1[[#This Row],[Rodents]],Table1[[#This Row],[Human]],Table1[[#This Row],[Pig]]),OR(ISNUMBER(FIND("dermal",C710)),ISNUMBER(FIND("skin ",C710))),"NA")</f>
        <v>NA</v>
      </c>
      <c r="X710" t="str">
        <f>IF(OR(Table1[[#This Row],[Rodents]],Table1[[#This Row],[Human]],Table1[[#This Row],[Pig]]),OR(ISNUMBER(FIND("injected",C710)),ISNUMBER(FIND("periton",C710)),ISNUMBER(FIND("intrascrot",C710))),"NA")</f>
        <v>NA</v>
      </c>
      <c r="Y710" t="str">
        <f>IF(OR(Table1[[#This Row],[Rodents]],Table1[[#This Row],[Human]],Table1[[#This Row],[Pig]]),NOT(OR(Table1[[#This Row],[Inhaled/Intratracheal/intranasal]],Table1[[#This Row],[Dermal]],Table1[[#This Row],[Injected]])),"NA")</f>
        <v>NA</v>
      </c>
      <c r="AA710" t="b">
        <f>OR(ISNUMBER(FIND("fish ",C710)),ISNUMBER(FIND("Fish ",C710)),ISNUMBER(FIND("aquatic",C710)),ISNUMBER(FIND("daphnids",C710)),ISNUMBER(FIND("Carcinus maenas",C710)),ISNUMBER(FIND("Daphnia",C710)),ISNUMBER(FIND("Ruditapes philippinarum",C710)),ISNUMBER(FIND("daphnia",C710)),ISNUMBER(FIND("marine",C710)),ISNUMBER(FIND("mussel",C710)),ISNUMBER(FIND("algae",C710)),ISNUMBER(FIND("Donax faba",C710)),ISNUMBER(FIND("estuarine",C710)),ISNUMBER(FIND("snail",C710)),ISNUMBER(FIND("Prorocentrum donghaiense",C710)) )</f>
        <v>0</v>
      </c>
      <c r="AB710" t="b">
        <f>OR(ISNUMBER(FIND(" rat ",C710)),ISNUMBER(FIND(" rats ",C710)),ISNUMBER(FIND(" Rats ",C710)),ISNUMBER(FIND(" Rat ",C710)),ISNUMBER(FIND(" rat.",C710)),ISNUMBER(FIND(" rats.",C710)),ISNUMBER(FIND("mouse",C710)),ISNUMBER(FIND("mice",C710)), ISNUMBER(FIND(" Mice",C710)))</f>
        <v>0</v>
      </c>
      <c r="AC710" t="b">
        <f>OR(ISNUMBER(FIND(" cell ",C710)),ISNUMBER(FIND("fibroblast",C710)),ISNUMBER(FIND("macrophage",C710)),ISNUMBER(FIND("epithelial",C710)),ISNUMBER(FIND("endothelial",C710)),ISNUMBER(FIND("neuron",C710)),ISNUMBER(FIND(" cells ",C710)),ISNUMBER(FIND("RBC",C710)),ISNUMBER(FIND("mitochond",C710)),ISNUMBER(FIND("adipocyte",C710)),ISNUMBER(FIND("osteo",C710)),ISNUMBER(FIND("keratin",C710)),ISNUMBER(FIND(" cell's ",C710)),ISNUMBER(FIND("eukary",C710)),ISNUMBER(FIND("sperm",C710)))</f>
        <v>1</v>
      </c>
      <c r="AD710" t="b">
        <v>0</v>
      </c>
      <c r="AE710" t="b">
        <f>OR(ISNUMBER(FIND(" plant ",C710)),ISNUMBER(FIND("Plant ",C710)),ISNUMBER(FIND("tomato",C710)),ISNUMBER(FIND("plants",C710)),ISNUMBER(FIND("Plants",C710)),ISNUMBER(FIND("algae",C710)),ISNUMBER(FIND("lettuce",C710)),ISNUMBER(FIND("green gram sprouts ",C710)),ISNUMBER(FIND("Cucurbita pepo",C710)),ISNUMBER(FIND("bean ",C710)),ISNUMBER(FIND("chloroplast",C710)),ISNUMBER(FIND("chlorophyll",C710)),ISNUMBER(FIND("seedling",C710)),ISNUMBER(FIND("canola",C710)),ISNUMBER(FIND("shoot",C710)),ISNUMBER(FIND("photosynthes",C710)),ISNUMBER(FIND(" leaves ",C710)),,ISNUMBER(FIND("agriculture",C710)),ISNUMBER(FIND(" crops ",C710)))</f>
        <v>0</v>
      </c>
      <c r="AF710" t="b">
        <f>OR(ISNUMBER(FIND("bacteria",C710)),ISNUMBER(FIND("Bacteria",C710)),ISNUMBER(FIND("Bacterium",C710)),ISNUMBER(FIND("bacterium",C710)),ISNUMBER(FIND(" coli ",C710)))</f>
        <v>0</v>
      </c>
      <c r="AG710" t="b">
        <f>OR(ISNUMBER(FIND("fungi",C710)),ISNUMBER(FIND("Fungi",C710)),ISNUMBER(FIND("fungus",C710)),ISNUMBER(FIND("Fungus",C710)),ISNUMBER(FIND("mushroom",C710)),ISNUMBER(FIND("Mushroom",C710)),ISNUMBER(FIND(" mold ",C710)))</f>
        <v>0</v>
      </c>
      <c r="AH710" t="b">
        <f>OR(ISNUMBER(FIND("Pig ",C710)),ISNUMBER(FIND("pig ",C710)),ISNUMBER(FIND("Pigs ",C710)),ISNUMBER(FIND("pigs ",C710)))</f>
        <v>0</v>
      </c>
      <c r="AI710" t="b">
        <f>OR(ISNUMBER(FIND(" C. elegans",C710)),ISNUMBER(FIND("Caenorhabditis elegans",C710)),ISNUMBER(FIND("earthworms",C710)),ISNUMBER(FIND(" Ficopomatus enigmaticus",C710)),ISNUMBER(FIND("larva",C710)),ISNUMBER(FIND("Lumbriculus variegatus",C710)),ISNUMBER(FIND("nematode",C710)))</f>
        <v>0</v>
      </c>
      <c r="AJ710" t="b">
        <f>NOT(OR(AA710,AB710,AC710,AD710,AE710,AF710,AG710,AH710,AI710))</f>
        <v>0</v>
      </c>
      <c r="AL710" t="b">
        <f>OR(AA710,AB710,AD710,AE710,AF710,AG710,AH710,AI710)</f>
        <v>0</v>
      </c>
      <c r="AM710" t="b">
        <f>IF(Table1[[#This Row],[In vivo?]],IF(Table1[[#This Row],[Cell]],FALSE,TRUE),FALSE)</f>
        <v>0</v>
      </c>
      <c r="AN710" t="b">
        <f>AND(AC710,AL710)</f>
        <v>0</v>
      </c>
      <c r="AO710" t="b">
        <f>IF(Table1[[#This Row],[Cell]],IF(Table1[[#This Row],[In vivo?]],FALSE,TRUE),FALSE)</f>
        <v>1</v>
      </c>
      <c r="AP710" t="b">
        <f>NOT(OR(Table1[[#This Row],[In vivo?]],Table1[[#This Row],[Only in Cell]]))</f>
        <v>0</v>
      </c>
      <c r="AQ710" t="str">
        <f>IF(OR(Table1[[#This Row],[Rodents]],Table1[[#This Row],[Human]],Table1[[#This Row],[Pig]]),OR(ISNUMBER(FIND("pulmonary",C710)),ISNUMBER(FIND("lung",C710))),"NA")</f>
        <v>NA</v>
      </c>
      <c r="AR710" t="str">
        <f>IF(OR(Table1[[#This Row],[Rodents]],Table1[[#This Row],[Human]],Table1[[#This Row],[Pig]]),OR(ISNUMBER(FIND("skin",C710)),ISNUMBER(FIND("dermal",C710))),"NA")</f>
        <v>NA</v>
      </c>
      <c r="AS710" t="str">
        <f>IF(OR(Table1[[#This Row],[Rodents]],Table1[[#This Row],[Human]],Table1[[#This Row],[Pig]]),OR(ISNUMBER(FIND("liver",C710)),ISNUMBER(FIND("hepat",C710))),"NA")</f>
        <v>NA</v>
      </c>
      <c r="AT710" t="str">
        <f>IF(OR(Table1[[#This Row],[Rodents]],Table1[[#This Row],[Human]],Table1[[#This Row],[Pig]]),OR(ISNUMBER(FIND("kidney",C710)),ISNUMBER(FIND("neph",C710))),"NA")</f>
        <v>NA</v>
      </c>
      <c r="AU710" t="str">
        <f>IF(OR(Table1[[#This Row],[Rodents]],Table1[[#This Row],[Human]],Table1[[#This Row],[Pig]]),OR(ISNUMBER(FIND("brain",C710)),ISNUMBER(FIND("neur",C710)),ISNUMBER(FIND("nerv",C710))),"NA")</f>
        <v>NA</v>
      </c>
      <c r="AV710" t="str">
        <f>IF(OR(Table1[[#This Row],[Rodents]],Table1[[#This Row],[Human]],Table1[[#This Row],[Pig]]),OR(ISNUMBER(FIND("heart",C710)),ISNUMBER(FIND("cardi",C710))),"NA")</f>
        <v>NA</v>
      </c>
      <c r="AW710" t="str">
        <f>IF(OR(Table1[[#This Row],[Rodents]],Table1[[#This Row],[Human]],Table1[[#This Row],[Pig]]),OR(ISNUMBER(FIND("gastro",C710)),ISNUMBER(FIND("intesti",C710)),ISNUMBER(FIND("stomach",C710))),"NA")</f>
        <v>NA</v>
      </c>
      <c r="AX710" t="str">
        <f>IF(OR(Table1[[#This Row],[Rodents]],Table1[[#This Row],[Human]],Table1[[#This Row],[Pig]]),NOT(OR(AQ710,AR710,AS710,AT710,AU710,AV710,AW710)),"NA")</f>
        <v>NA</v>
      </c>
      <c r="AY710" t="b">
        <f>OR(ISNUMBER(FIND("SWCNT",C710)),ISNUMBER(FIND("SWNT",C710)),ISNUMBER(FIND("single-wall",C710)),ISNUMBER(FIND("single wall",C710)),ISNUMBER(FIND("Single wall",C710)),ISNUMBER(FIND("Single-wall",C710)),ISNUMBER(FIND("SWCNT",B710)),ISNUMBER(FIND("SWNT",B710)),ISNUMBER(FIND("single-wall",B710)),ISNUMBER(FIND("single wall",B710)),ISNUMBER(FIND("Single-wall",B710)),ISNUMBER(FIND("Single wall",B710)))</f>
        <v>0</v>
      </c>
      <c r="AZ710" t="b">
        <f>OR(ISNUMBER(FIND("MWCNT",C710)),ISNUMBER(FIND("MWNT",C710)),ISNUMBER(FIND("multi-wall",C710)),ISNUMBER(FIND("multi wall",C710)),ISNUMBER(FIND("multiwall",C710)),ISNUMBER(FIND("Multi-wall",C710)),ISNUMBER(FIND("Multi wall",C710)),ISNUMBER(FIND("Multiwall",C710)),ISNUMBER(FIND("MWCNT",B710)),ISNUMBER(FIND("MWNT",B710)),ISNUMBER(FIND("multi-wall",B710)),ISNUMBER(FIND("multi wall",B710)),ISNUMBER(FIND("multiwall",B710)),ISNUMBER(FIND("Multi-wall",B710)),ISNUMBER(FIND("Multi wall",B710)),ISNUMBER(FIND("Multiwall",B710)),ISNUMBER(FIND("Double-wall",B710)),ISNUMBER(FIND("Double wall",B710)),ISNUMBER(FIND("Doublewall",B710)),ISNUMBER(FIND("double-wall",B710)),ISNUMBER(FIND("double wall",B710)),ISNUMBER(FIND("doublewall",B710)))</f>
        <v>0</v>
      </c>
      <c r="BA710" t="b">
        <f>AND(Table1[[#This Row],[SWCNT]],Table1[[#This Row],[MWCNT]])</f>
        <v>0</v>
      </c>
      <c r="BB710" t="b">
        <f>IF(Table1[[#This Row],[SWCNT]]=TRUE,FALSE,IF(Table1[[#This Row],[MWCNT]]=TRUE,FALSE,TRUE))</f>
        <v>1</v>
      </c>
      <c r="BC710" s="18"/>
    </row>
    <row r="711" spans="1:55" ht="185">
      <c r="A711" t="s">
        <v>3296</v>
      </c>
      <c r="B711" s="2" t="s">
        <v>3297</v>
      </c>
      <c r="C711" s="16" t="s">
        <v>3299</v>
      </c>
      <c r="D711" s="17" t="s">
        <v>1548</v>
      </c>
      <c r="E711" s="2">
        <v>2015</v>
      </c>
      <c r="F711" t="b">
        <f>OR(ISNUMBER(FIND("cytotoxic",C711)),ISNUMBER(FIND("Cytotoxic",C711)),ISNUMBER(FIND("cellular toxicity",C711)),ISNUMBER(FIND("cell death",C711)),ISNUMBER(FIND("viable",C711)),ISNUMBER(FIND("phytotoxic",C711)),ISNUMBER(FIND("acute toxicity",C711)),ISNUMBER(FIND("MTT",C711)),ISNUMBER(FIND("survival",C711)),ISNUMBER(FIND("prolifer",C711)),ISNUMBER(FIND("apoptosis",C711)),ISNUMBER(FIND("neurotoxic",C711)),ISNUMBER(FIND("  lysis ",C711)),ISNUMBER(FIND("necrosis",C711)),ISNUMBER(FIND("cellular death",C711))*3,ISNUMBER(FIND("LDH",C711)),ISNUMBER(FIND("Acute toxicity",C711)))</f>
        <v>0</v>
      </c>
      <c r="G711" t="b">
        <f>OR(ISNUMBER(FIND("genotoxic",C711)),ISNUMBER(FIND("genotoxicity",C711)),ISNUMBER(FIND("DNA damage",C711)),ISNUMBER(FIND("DNA",C711)),ISNUMBER(FIND("RNA",C711)),ISNUMBER(FIND("mesothelioma",C711)),ISNUMBER(FIND("carcino",C711)),ISNUMBER(FIND("mutagen",C711)),ISNUMBER(FIND("genetic",C711)))</f>
        <v>0</v>
      </c>
      <c r="H711" t="b">
        <f>OR(ISNUMBER(FIND("inflammatory",C711)),ISNUMBER(FIND("inflamm",C711)))</f>
        <v>0</v>
      </c>
      <c r="I711" t="b">
        <f>OR(ISNUMBER(FIND("immune",C711)),ISNUMBER(FIND("immunological",C711)),ISNUMBER(FIND("interleuk",C711)),ISNUMBER(FIND("platelet activation",C711)),ISNUMBER(FIND("monocyte",C711)),ISNUMBER(FIND("leukocyte",C711)),ISNUMBER(FIND("cytokine",C711)),ISNUMBER(FIND("CD4",C711)),ISNUMBER(FIND("CD8",C711)),ISNUMBER(FIND("T-cell",C711)))</f>
        <v>0</v>
      </c>
      <c r="J711" t="b">
        <f>OR(ISNUMBER(FIND("reactive oxygen",C711)),ISNUMBER(FIND("ROS",C711)),ISNUMBER(FIND("free radical",C711)),ISNUMBER(FIND("oxidative stress",C711)),ISNUMBER(FIND("peroxid",C711)),ISNUMBER(FIND("oxidative",C711)),ISNUMBER(FIND("antioxid",C711)))</f>
        <v>1</v>
      </c>
      <c r="K711" t="b">
        <f>OR(ISNUMBER(FIND("autophag",C711)))</f>
        <v>0</v>
      </c>
      <c r="L711" t="b">
        <f>OR(ISNUMBER(FIND("morpholog",C711)))</f>
        <v>0</v>
      </c>
      <c r="M711" t="b">
        <f>OR(ISNUMBER(FIND("fibrosis",C711)),ISNUMBER(FIND("Fibrosis",C711)),ISNUMBER(FIND("fibrot",C711)))</f>
        <v>0</v>
      </c>
      <c r="N711" t="b">
        <f>OR(ISNUMBER(FIND("offspring",C711)),ISNUMBER(FIND("Parental",C711)),ISNUMBER(FIND("parental",C711)),ISNUMBER(FIND("germline",C711)),ISNUMBER(FIND("reproduc",C711)),ISNUMBER(FIND("embryo",C711)))</f>
        <v>0</v>
      </c>
      <c r="O711" t="b">
        <f>OR(ISNUMBER(FIND("metabol",C711)),ISNUMBER(FIND("Metabol",C711)),ISNUMBER(FIND("digest",C711)),ISNUMBER(FIND("mitochon",C711)))</f>
        <v>0</v>
      </c>
      <c r="P711" t="b">
        <f>OR(ISNUMBER(FIND("ecotox",C711)),ISNUMBER(FIND("Ecotox",B711)),ISNUMBER(FIND("ecotox",B711)),ISNUMBER(FIND("Ecotox",C711)))</f>
        <v>0</v>
      </c>
      <c r="Q711" t="b">
        <f>OR(ISNUMBER(FIND("Bioaccum",C711)),ISNUMBER(FIND("bioaccum",C711)),ISNUMBER(FIND("accum",C711)))</f>
        <v>0</v>
      </c>
      <c r="R711" t="b">
        <f>OR(ISNUMBER(FIND("Occupation",C711)),ISNUMBER(FIND("occupation",C711)),ISNUMBER(FIND("worker",C711)),ISNUMBER(FIND("workforce",C711)))</f>
        <v>0</v>
      </c>
      <c r="S711" t="b">
        <f>NOT(OR(F711,G711,H711,I711,J711,K711,L711,M711,N711,O711,P711,Q711,R711))</f>
        <v>0</v>
      </c>
      <c r="U711" t="b">
        <f>OR(Table1[[#This Row],[Inflammation]],Table1[[#This Row],[Immune]])</f>
        <v>0</v>
      </c>
      <c r="V711" t="str">
        <f>IF(OR(Table1[[#This Row],[Rodents]],Table1[[#This Row],[Human]],Table1[[#This Row],[Pig]]),OR(ISNUMBER(FIND("intratrach",C711)),ISNUMBER(FIND("nasal ",C711)),ISNUMBER(FIND("instill",C711))),"NA")</f>
        <v>NA</v>
      </c>
      <c r="W711" t="str">
        <f>IF(OR(Table1[[#This Row],[Rodents]],Table1[[#This Row],[Human]],Table1[[#This Row],[Pig]]),OR(ISNUMBER(FIND("dermal",C711)),ISNUMBER(FIND("skin ",C711))),"NA")</f>
        <v>NA</v>
      </c>
      <c r="X711" t="str">
        <f>IF(OR(Table1[[#This Row],[Rodents]],Table1[[#This Row],[Human]],Table1[[#This Row],[Pig]]),OR(ISNUMBER(FIND("injected",C711)),ISNUMBER(FIND("periton",C711)),ISNUMBER(FIND("intrascrot",C711))),"NA")</f>
        <v>NA</v>
      </c>
      <c r="Y711" t="str">
        <f>IF(OR(Table1[[#This Row],[Rodents]],Table1[[#This Row],[Human]],Table1[[#This Row],[Pig]]),NOT(OR(Table1[[#This Row],[Inhaled/Intratracheal/intranasal]],Table1[[#This Row],[Dermal]],Table1[[#This Row],[Injected]])),"NA")</f>
        <v>NA</v>
      </c>
      <c r="AA711" t="b">
        <f>OR(ISNUMBER(FIND("fish ",C711)),ISNUMBER(FIND("Fish ",C711)),ISNUMBER(FIND("aquatic",C711)),ISNUMBER(FIND("daphnids",C711)),ISNUMBER(FIND("Carcinus maenas",C711)),ISNUMBER(FIND("Daphnia",C711)),ISNUMBER(FIND("Ruditapes philippinarum",C711)),ISNUMBER(FIND("daphnia",C711)),ISNUMBER(FIND("marine",C711)),ISNUMBER(FIND("mussel",C711)),ISNUMBER(FIND("algae",C711)),ISNUMBER(FIND("Donax faba",C711)),ISNUMBER(FIND("estuarine",C711)),ISNUMBER(FIND("snail",C711)),ISNUMBER(FIND("Prorocentrum donghaiense",C711)) )</f>
        <v>1</v>
      </c>
      <c r="AB711" t="b">
        <f>OR(ISNUMBER(FIND(" rat ",C711)),ISNUMBER(FIND(" rats ",C711)),ISNUMBER(FIND(" Rats ",C711)),ISNUMBER(FIND(" Rat ",C711)),ISNUMBER(FIND(" rat.",C711)),ISNUMBER(FIND(" rats.",C711)),ISNUMBER(FIND("mouse",C711)),ISNUMBER(FIND("mice",C711)), ISNUMBER(FIND(" Mice",C711)))</f>
        <v>0</v>
      </c>
      <c r="AC711" t="b">
        <f>OR(ISNUMBER(FIND(" cell ",C711)),ISNUMBER(FIND("fibroblast",C711)),ISNUMBER(FIND("macrophage",C711)),ISNUMBER(FIND("epithelial",C711)),ISNUMBER(FIND("endothelial",C711)),ISNUMBER(FIND("neuron",C711)),ISNUMBER(FIND(" cells ",C711)),ISNUMBER(FIND("RBC",C711)),ISNUMBER(FIND("mitochond",C711)),ISNUMBER(FIND("adipocyte",C711)),ISNUMBER(FIND("osteo",C711)),ISNUMBER(FIND("keratin",C711)),ISNUMBER(FIND(" cell's ",C711)),ISNUMBER(FIND("eukary",C711)),ISNUMBER(FIND("sperm",C711)))</f>
        <v>1</v>
      </c>
      <c r="AD711" t="b">
        <f>OR(ISNUMBER(FIND("human",B711)),ISNUMBER(FIND("workers",B711)),ISNUMBER(FIND("workforces",B711)),ISNUMBER(FIND("occupational",B711)),ISNUMBER(FIND("Case report",B711)),ISNUMBER(FIND("Workplaces",B711)),ISNUMBER(FIND("worker",B711)))</f>
        <v>0</v>
      </c>
      <c r="AE711" t="b">
        <f>OR(ISNUMBER(FIND(" plant ",C711)),ISNUMBER(FIND("Plant ",C711)),ISNUMBER(FIND("tomato",C711)),ISNUMBER(FIND("plants",C711)),ISNUMBER(FIND("Plants",C711)),ISNUMBER(FIND("algae",C711)),ISNUMBER(FIND("lettuce",C711)),ISNUMBER(FIND("green gram sprouts ",C711)),ISNUMBER(FIND("Cucurbita pepo",C711)),ISNUMBER(FIND("bean ",C711)),ISNUMBER(FIND("chloroplast",C711)),ISNUMBER(FIND("chlorophyll",C711)),ISNUMBER(FIND("seedling",C711)),ISNUMBER(FIND("canola",C711)),ISNUMBER(FIND("shoot",C711)),ISNUMBER(FIND("photosynthes",C711)),ISNUMBER(FIND(" leaves ",C711)),,ISNUMBER(FIND("agriculture",C711)),ISNUMBER(FIND(" crops ",C711)))</f>
        <v>0</v>
      </c>
      <c r="AF711" t="b">
        <f>OR(ISNUMBER(FIND("bacteria",C711)),ISNUMBER(FIND("Bacteria",C711)),ISNUMBER(FIND("Bacterium",C711)),ISNUMBER(FIND("bacterium",C711)),ISNUMBER(FIND(" coli ",C711)))</f>
        <v>0</v>
      </c>
      <c r="AG711" t="b">
        <f>OR(ISNUMBER(FIND("fungi",C711)),ISNUMBER(FIND("Fungi",C711)),ISNUMBER(FIND("fungus",C711)),ISNUMBER(FIND("Fungus",C711)),ISNUMBER(FIND("mushroom",C711)),ISNUMBER(FIND("Mushroom",C711)),ISNUMBER(FIND(" mold ",C711)))</f>
        <v>0</v>
      </c>
      <c r="AH711" t="b">
        <f>OR(ISNUMBER(FIND("Pig ",C711)),ISNUMBER(FIND("pig ",C711)),ISNUMBER(FIND("Pigs ",C711)),ISNUMBER(FIND("pigs ",C711)))</f>
        <v>0</v>
      </c>
      <c r="AI711" t="b">
        <f>OR(ISNUMBER(FIND(" C. elegans",C711)),ISNUMBER(FIND("Caenorhabditis elegans",C711)),ISNUMBER(FIND("earthworms",C711)),ISNUMBER(FIND(" Ficopomatus enigmaticus",C711)),ISNUMBER(FIND("larva",C711)),ISNUMBER(FIND("Lumbriculus variegatus",C711)),ISNUMBER(FIND("nematode",C711)))</f>
        <v>0</v>
      </c>
      <c r="AJ711" t="b">
        <f>NOT(OR(AA711,AB711,AC711,AD711,AE711,AF711,AG711,AH711,AI711))</f>
        <v>0</v>
      </c>
      <c r="AL711" t="b">
        <f>OR(AA711,AB711,AD711,AE711,AF711,AG711,AH711,AI711)</f>
        <v>1</v>
      </c>
      <c r="AM711" t="b">
        <f>IF(Table1[[#This Row],[In vivo?]],IF(Table1[[#This Row],[Cell]],FALSE,TRUE),FALSE)</f>
        <v>0</v>
      </c>
      <c r="AN711" t="b">
        <f>AND(AC711,AL711)</f>
        <v>1</v>
      </c>
      <c r="AO711" t="b">
        <f>IF(Table1[[#This Row],[Cell]],IF(Table1[[#This Row],[In vivo?]],FALSE,TRUE),FALSE)</f>
        <v>0</v>
      </c>
      <c r="AP711" t="b">
        <f>NOT(OR(Table1[[#This Row],[In vivo?]],Table1[[#This Row],[Only in Cell]]))</f>
        <v>0</v>
      </c>
      <c r="AQ711" t="str">
        <f>IF(OR(Table1[[#This Row],[Rodents]],Table1[[#This Row],[Human]],Table1[[#This Row],[Pig]]),OR(ISNUMBER(FIND("pulmonary",C711)),ISNUMBER(FIND("lung",C711))),"NA")</f>
        <v>NA</v>
      </c>
      <c r="AR711" t="str">
        <f>IF(OR(Table1[[#This Row],[Rodents]],Table1[[#This Row],[Human]],Table1[[#This Row],[Pig]]),OR(ISNUMBER(FIND("skin",C711)),ISNUMBER(FIND("dermal",C711))),"NA")</f>
        <v>NA</v>
      </c>
      <c r="AS711" t="str">
        <f>IF(OR(Table1[[#This Row],[Rodents]],Table1[[#This Row],[Human]],Table1[[#This Row],[Pig]]),OR(ISNUMBER(FIND("liver",C711)),ISNUMBER(FIND("hepat",C711))),"NA")</f>
        <v>NA</v>
      </c>
      <c r="AT711" t="str">
        <f>IF(OR(Table1[[#This Row],[Rodents]],Table1[[#This Row],[Human]],Table1[[#This Row],[Pig]]),OR(ISNUMBER(FIND("kidney",C711)),ISNUMBER(FIND("neph",C711))),"NA")</f>
        <v>NA</v>
      </c>
      <c r="AU711" t="str">
        <f>IF(OR(Table1[[#This Row],[Rodents]],Table1[[#This Row],[Human]],Table1[[#This Row],[Pig]]),OR(ISNUMBER(FIND("brain",C711)),ISNUMBER(FIND("neur",C711)),ISNUMBER(FIND("nerv",C711))),"NA")</f>
        <v>NA</v>
      </c>
      <c r="AV711" t="str">
        <f>IF(OR(Table1[[#This Row],[Rodents]],Table1[[#This Row],[Human]],Table1[[#This Row],[Pig]]),OR(ISNUMBER(FIND("heart",C711)),ISNUMBER(FIND("cardi",C711))),"NA")</f>
        <v>NA</v>
      </c>
      <c r="AW711" t="str">
        <f>IF(OR(Table1[[#This Row],[Rodents]],Table1[[#This Row],[Human]],Table1[[#This Row],[Pig]]),OR(ISNUMBER(FIND("gastro",C711)),ISNUMBER(FIND("intesti",C711)),ISNUMBER(FIND("stomach",C711))),"NA")</f>
        <v>NA</v>
      </c>
      <c r="AX711" t="str">
        <f>IF(OR(Table1[[#This Row],[Rodents]],Table1[[#This Row],[Human]],Table1[[#This Row],[Pig]]),NOT(OR(AQ711,AR711,AS711,AT711,AU711,AV711,AW711)),"NA")</f>
        <v>NA</v>
      </c>
      <c r="AY711" t="b">
        <f>OR(ISNUMBER(FIND("SWCNT",C711)),ISNUMBER(FIND("SWNT",C711)),ISNUMBER(FIND("single-wall",C711)),ISNUMBER(FIND("single wall",C711)),ISNUMBER(FIND("Single wall",C711)),ISNUMBER(FIND("Single-wall",C711)),ISNUMBER(FIND("SWCNT",B711)),ISNUMBER(FIND("SWNT",B711)),ISNUMBER(FIND("single-wall",B711)),ISNUMBER(FIND("single wall",B711)),ISNUMBER(FIND("Single-wall",B711)),ISNUMBER(FIND("Single wall",B711)))</f>
        <v>0</v>
      </c>
      <c r="AZ711" t="b">
        <f>OR(ISNUMBER(FIND("MWCNT",C711)),ISNUMBER(FIND("MWNT",C711)),ISNUMBER(FIND("multi-wall",C711)),ISNUMBER(FIND("multi wall",C711)),ISNUMBER(FIND("multiwall",C711)),ISNUMBER(FIND("Multi-wall",C711)),ISNUMBER(FIND("Multi wall",C711)),ISNUMBER(FIND("Multiwall",C711)),ISNUMBER(FIND("MWCNT",B711)),ISNUMBER(FIND("MWNT",B711)),ISNUMBER(FIND("multi-wall",B711)),ISNUMBER(FIND("multi wall",B711)),ISNUMBER(FIND("multiwall",B711)),ISNUMBER(FIND("Multi-wall",B711)),ISNUMBER(FIND("Multi wall",B711)),ISNUMBER(FIND("Multiwall",B711)),ISNUMBER(FIND("Double-wall",B711)),ISNUMBER(FIND("Double wall",B711)),ISNUMBER(FIND("Doublewall",B711)),ISNUMBER(FIND("double-wall",B711)),ISNUMBER(FIND("double wall",B711)),ISNUMBER(FIND("doublewall",B711)))</f>
        <v>0</v>
      </c>
      <c r="BA711" t="b">
        <f>AND(Table1[[#This Row],[SWCNT]],Table1[[#This Row],[MWCNT]])</f>
        <v>0</v>
      </c>
      <c r="BB711" t="b">
        <f>IF(Table1[[#This Row],[SWCNT]]=TRUE,FALSE,IF(Table1[[#This Row],[MWCNT]]=TRUE,FALSE,TRUE))</f>
        <v>1</v>
      </c>
      <c r="BC711" s="18"/>
    </row>
    <row r="712" spans="1:55" ht="185">
      <c r="A712" t="s">
        <v>3308</v>
      </c>
      <c r="B712" s="2" t="s">
        <v>3309</v>
      </c>
      <c r="C712" s="16" t="s">
        <v>3310</v>
      </c>
      <c r="D712" s="17" t="s">
        <v>1548</v>
      </c>
      <c r="E712" s="2">
        <v>2015</v>
      </c>
      <c r="F712" t="b">
        <f>OR(ISNUMBER(FIND("cytotoxic",C712)),ISNUMBER(FIND("Cytotoxic",C712)),ISNUMBER(FIND("cellular toxicity",C712)),ISNUMBER(FIND("cell death",C712)),ISNUMBER(FIND("viable",C712)),ISNUMBER(FIND("phytotoxic",C712)),ISNUMBER(FIND("acute toxicity",C712)),ISNUMBER(FIND("MTT",C712)),ISNUMBER(FIND("survival",C712)),ISNUMBER(FIND("prolifer",C712)),ISNUMBER(FIND("apoptosis",C712)),ISNUMBER(FIND("neurotoxic",C712)),ISNUMBER(FIND("  lysis ",C712)),ISNUMBER(FIND("necrosis",C712)),ISNUMBER(FIND("cellular death",C712))*3,ISNUMBER(FIND("LDH",C712)),ISNUMBER(FIND("Acute toxicity",C712)))</f>
        <v>1</v>
      </c>
      <c r="G712" t="b">
        <f>OR(ISNUMBER(FIND("genotoxic",C712)),ISNUMBER(FIND("genotoxicity",C712)),ISNUMBER(FIND("DNA damage",C712)),ISNUMBER(FIND("DNA",C712)),ISNUMBER(FIND("RNA",C712)),ISNUMBER(FIND("mesothelioma",C712)),ISNUMBER(FIND("carcino",C712)),ISNUMBER(FIND("mutagen",C712)),ISNUMBER(FIND("genetic",C712)))</f>
        <v>0</v>
      </c>
      <c r="H712" t="b">
        <f>OR(ISNUMBER(FIND("inflammatory",C712)),ISNUMBER(FIND("inflamm",C712)))</f>
        <v>0</v>
      </c>
      <c r="I712" t="b">
        <f>OR(ISNUMBER(FIND("immune",C712)),ISNUMBER(FIND("immunological",C712)),ISNUMBER(FIND("interleuk",C712)),ISNUMBER(FIND("platelet activation",C712)),ISNUMBER(FIND("monocyte",C712)),ISNUMBER(FIND("leukocyte",C712)),ISNUMBER(FIND("cytokine",C712)),ISNUMBER(FIND("CD4",C712)),ISNUMBER(FIND("CD8",C712)),ISNUMBER(FIND("T-cell",C712)))</f>
        <v>0</v>
      </c>
      <c r="J712" t="b">
        <f>OR(ISNUMBER(FIND("reactive oxygen",C712)),ISNUMBER(FIND("ROS",C712)),ISNUMBER(FIND("free radical",C712)),ISNUMBER(FIND("oxidative stress",C712)),ISNUMBER(FIND("peroxid",C712)),ISNUMBER(FIND("oxidative",C712)),ISNUMBER(FIND("antioxid",C712)))</f>
        <v>0</v>
      </c>
      <c r="K712" t="b">
        <f>OR(ISNUMBER(FIND("autophag",C712)))</f>
        <v>0</v>
      </c>
      <c r="L712" t="b">
        <f>OR(ISNUMBER(FIND("morpholog",C712)))</f>
        <v>0</v>
      </c>
      <c r="M712" t="b">
        <f>OR(ISNUMBER(FIND("fibrosis",C712)),ISNUMBER(FIND("Fibrosis",C712)),ISNUMBER(FIND("fibrot",C712)))</f>
        <v>0</v>
      </c>
      <c r="N712" t="b">
        <f>OR(ISNUMBER(FIND("offspring",C712)),ISNUMBER(FIND("Parental",C712)),ISNUMBER(FIND("parental",C712)),ISNUMBER(FIND("germline",C712)),ISNUMBER(FIND("reproduc",C712)),ISNUMBER(FIND("embryo",C712)))</f>
        <v>0</v>
      </c>
      <c r="O712" t="b">
        <f>OR(ISNUMBER(FIND("metabol",C712)),ISNUMBER(FIND("Metabol",C712)),ISNUMBER(FIND("digest",C712)),ISNUMBER(FIND("mitochon",C712)))</f>
        <v>0</v>
      </c>
      <c r="P712" t="b">
        <f>OR(ISNUMBER(FIND("ecotox",C712)),ISNUMBER(FIND("Ecotox",B712)),ISNUMBER(FIND("ecotox",B712)),ISNUMBER(FIND("Ecotox",C712)))</f>
        <v>0</v>
      </c>
      <c r="Q712" t="b">
        <f>OR(ISNUMBER(FIND("Bioaccum",C712)),ISNUMBER(FIND("bioaccum",C712)),ISNUMBER(FIND("accum",C712)))</f>
        <v>0</v>
      </c>
      <c r="R712" t="b">
        <f>OR(ISNUMBER(FIND("Occupation",C712)),ISNUMBER(FIND("occupation",C712)),ISNUMBER(FIND("worker",C712)),ISNUMBER(FIND("workforce",C712)))</f>
        <v>0</v>
      </c>
      <c r="S712" t="b">
        <f>NOT(OR(F712,G712,H712,I712,J712,K712,L712,M712,N712,O712,P712,Q712,R712))</f>
        <v>0</v>
      </c>
      <c r="U712" t="b">
        <f>OR(Table1[[#This Row],[Inflammation]],Table1[[#This Row],[Immune]])</f>
        <v>0</v>
      </c>
      <c r="V712" t="str">
        <f>IF(OR(Table1[[#This Row],[Rodents]],Table1[[#This Row],[Human]],Table1[[#This Row],[Pig]]),OR(ISNUMBER(FIND("intratrach",C712)),ISNUMBER(FIND("nasal ",C712)),ISNUMBER(FIND("instill",C712))),"NA")</f>
        <v>NA</v>
      </c>
      <c r="W712" t="str">
        <f>IF(OR(Table1[[#This Row],[Rodents]],Table1[[#This Row],[Human]],Table1[[#This Row],[Pig]]),OR(ISNUMBER(FIND("dermal",C712)),ISNUMBER(FIND("skin ",C712))),"NA")</f>
        <v>NA</v>
      </c>
      <c r="X712" t="str">
        <f>IF(OR(Table1[[#This Row],[Rodents]],Table1[[#This Row],[Human]],Table1[[#This Row],[Pig]]),OR(ISNUMBER(FIND("injected",C712)),ISNUMBER(FIND("periton",C712)),ISNUMBER(FIND("intrascrot",C712))),"NA")</f>
        <v>NA</v>
      </c>
      <c r="Y712" t="str">
        <f>IF(OR(Table1[[#This Row],[Rodents]],Table1[[#This Row],[Human]],Table1[[#This Row],[Pig]]),NOT(OR(Table1[[#This Row],[Inhaled/Intratracheal/intranasal]],Table1[[#This Row],[Dermal]],Table1[[#This Row],[Injected]])),"NA")</f>
        <v>NA</v>
      </c>
      <c r="AA712" t="b">
        <f>OR(ISNUMBER(FIND("fish ",C712)),ISNUMBER(FIND("Fish ",C712)),ISNUMBER(FIND("aquatic",C712)),ISNUMBER(FIND("daphnids",C712)),ISNUMBER(FIND("Carcinus maenas",C712)),ISNUMBER(FIND("Daphnia",C712)),ISNUMBER(FIND("Ruditapes philippinarum",C712)),ISNUMBER(FIND("daphnia",C712)),ISNUMBER(FIND("marine",C712)),ISNUMBER(FIND("mussel",C712)),ISNUMBER(FIND("algae",C712)),ISNUMBER(FIND("Donax faba",C712)),ISNUMBER(FIND("estuarine",C712)),ISNUMBER(FIND("snail",C712)),ISNUMBER(FIND("Prorocentrum donghaiense",C712)) )</f>
        <v>0</v>
      </c>
      <c r="AB712" t="b">
        <f>OR(ISNUMBER(FIND(" rat ",C712)),ISNUMBER(FIND(" rats ",C712)),ISNUMBER(FIND(" Rats ",C712)),ISNUMBER(FIND(" Rat ",C712)),ISNUMBER(FIND(" rat.",C712)),ISNUMBER(FIND(" rats.",C712)),ISNUMBER(FIND("mouse",C712)),ISNUMBER(FIND("mice",C712)), ISNUMBER(FIND(" Mice",C712)))</f>
        <v>0</v>
      </c>
      <c r="AC712" t="b">
        <f>OR(ISNUMBER(FIND(" cell ",C712)),ISNUMBER(FIND("fibroblast",C712)),ISNUMBER(FIND("macrophage",C712)),ISNUMBER(FIND("epithelial",C712)),ISNUMBER(FIND("endothelial",C712)),ISNUMBER(FIND("neuron",C712)),ISNUMBER(FIND(" cells ",C712)),ISNUMBER(FIND("RBC",C712)),ISNUMBER(FIND("mitochond",C712)),ISNUMBER(FIND("adipocyte",C712)),ISNUMBER(FIND("osteo",C712)),ISNUMBER(FIND("keratin",C712)),ISNUMBER(FIND(" cell's ",C712)),ISNUMBER(FIND("eukary",C712)),ISNUMBER(FIND("sperm",C712)))</f>
        <v>1</v>
      </c>
      <c r="AD712" t="b">
        <f>OR(ISNUMBER(FIND("human",B712)),ISNUMBER(FIND("workers",B712)),ISNUMBER(FIND("workforces",B712)),ISNUMBER(FIND("occupational",B712)),ISNUMBER(FIND("Case report",B712)),ISNUMBER(FIND("Workplaces",B712)),ISNUMBER(FIND("worker",B712)))</f>
        <v>0</v>
      </c>
      <c r="AE712" t="b">
        <f>OR(ISNUMBER(FIND(" plant ",C712)),ISNUMBER(FIND("Plant ",C712)),ISNUMBER(FIND("tomato",C712)),ISNUMBER(FIND("plants",C712)),ISNUMBER(FIND("Plants",C712)),ISNUMBER(FIND("algae",C712)),ISNUMBER(FIND("lettuce",C712)),ISNUMBER(FIND("green gram sprouts ",C712)),ISNUMBER(FIND("Cucurbita pepo",C712)),ISNUMBER(FIND("bean ",C712)),ISNUMBER(FIND("chloroplast",C712)),ISNUMBER(FIND("chlorophyll",C712)),ISNUMBER(FIND("seedling",C712)),ISNUMBER(FIND("canola",C712)),ISNUMBER(FIND("shoot",C712)),ISNUMBER(FIND("photosynthes",C712)),ISNUMBER(FIND(" leaves ",C712)),,ISNUMBER(FIND("agriculture",C712)),ISNUMBER(FIND(" crops ",C712)))</f>
        <v>0</v>
      </c>
      <c r="AF712" t="b">
        <f>OR(ISNUMBER(FIND("bacteria",C712)),ISNUMBER(FIND("Bacteria",C712)),ISNUMBER(FIND("Bacterium",C712)),ISNUMBER(FIND("bacterium",C712)),ISNUMBER(FIND(" coli ",C712)))</f>
        <v>0</v>
      </c>
      <c r="AG712" t="b">
        <f>OR(ISNUMBER(FIND("fungi",C712)),ISNUMBER(FIND("Fungi",C712)),ISNUMBER(FIND("fungus",C712)),ISNUMBER(FIND("Fungus",C712)),ISNUMBER(FIND("mushroom",C712)),ISNUMBER(FIND("Mushroom",C712)),ISNUMBER(FIND(" mold ",C712)))</f>
        <v>0</v>
      </c>
      <c r="AH712" t="b">
        <f>OR(ISNUMBER(FIND("Pig ",C712)),ISNUMBER(FIND("pig ",C712)),ISNUMBER(FIND("Pigs ",C712)),ISNUMBER(FIND("pigs ",C712)))</f>
        <v>0</v>
      </c>
      <c r="AI712" t="b">
        <f>OR(ISNUMBER(FIND(" C. elegans",C712)),ISNUMBER(FIND("Caenorhabditis elegans",C712)),ISNUMBER(FIND("earthworms",C712)),ISNUMBER(FIND(" Ficopomatus enigmaticus",C712)),ISNUMBER(FIND("larva",C712)),ISNUMBER(FIND("Lumbriculus variegatus",C712)),ISNUMBER(FIND("nematode",C712)))</f>
        <v>0</v>
      </c>
      <c r="AJ712" t="b">
        <f>NOT(OR(AA712,AB712,AC712,AD712,AE712,AF712,AG712,AH712,AI712))</f>
        <v>0</v>
      </c>
      <c r="AL712" t="b">
        <f>OR(AA712,AB712,AD712,AE712,AF712,AG712,AH712,AI712)</f>
        <v>0</v>
      </c>
      <c r="AM712" t="b">
        <f>IF(Table1[[#This Row],[In vivo?]],IF(Table1[[#This Row],[Cell]],FALSE,TRUE),FALSE)</f>
        <v>0</v>
      </c>
      <c r="AN712" t="b">
        <f>AND(AC712,AL712)</f>
        <v>0</v>
      </c>
      <c r="AO712" t="b">
        <f>IF(Table1[[#This Row],[Cell]],IF(Table1[[#This Row],[In vivo?]],FALSE,TRUE),FALSE)</f>
        <v>1</v>
      </c>
      <c r="AP712" t="b">
        <f>NOT(OR(Table1[[#This Row],[In vivo?]],Table1[[#This Row],[Only in Cell]]))</f>
        <v>0</v>
      </c>
      <c r="AQ712" t="str">
        <f>IF(OR(Table1[[#This Row],[Rodents]],Table1[[#This Row],[Human]],Table1[[#This Row],[Pig]]),OR(ISNUMBER(FIND("pulmonary",C712)),ISNUMBER(FIND("lung",C712))),"NA")</f>
        <v>NA</v>
      </c>
      <c r="AR712" t="str">
        <f>IF(OR(Table1[[#This Row],[Rodents]],Table1[[#This Row],[Human]],Table1[[#This Row],[Pig]]),OR(ISNUMBER(FIND("skin",C712)),ISNUMBER(FIND("dermal",C712))),"NA")</f>
        <v>NA</v>
      </c>
      <c r="AS712" t="str">
        <f>IF(OR(Table1[[#This Row],[Rodents]],Table1[[#This Row],[Human]],Table1[[#This Row],[Pig]]),OR(ISNUMBER(FIND("liver",C712)),ISNUMBER(FIND("hepat",C712))),"NA")</f>
        <v>NA</v>
      </c>
      <c r="AT712" t="str">
        <f>IF(OR(Table1[[#This Row],[Rodents]],Table1[[#This Row],[Human]],Table1[[#This Row],[Pig]]),OR(ISNUMBER(FIND("kidney",C712)),ISNUMBER(FIND("neph",C712))),"NA")</f>
        <v>NA</v>
      </c>
      <c r="AU712" t="str">
        <f>IF(OR(Table1[[#This Row],[Rodents]],Table1[[#This Row],[Human]],Table1[[#This Row],[Pig]]),OR(ISNUMBER(FIND("brain",C712)),ISNUMBER(FIND("neur",C712)),ISNUMBER(FIND("nerv",C712))),"NA")</f>
        <v>NA</v>
      </c>
      <c r="AV712" t="str">
        <f>IF(OR(Table1[[#This Row],[Rodents]],Table1[[#This Row],[Human]],Table1[[#This Row],[Pig]]),OR(ISNUMBER(FIND("heart",C712)),ISNUMBER(FIND("cardi",C712))),"NA")</f>
        <v>NA</v>
      </c>
      <c r="AW712" t="str">
        <f>IF(OR(Table1[[#This Row],[Rodents]],Table1[[#This Row],[Human]],Table1[[#This Row],[Pig]]),OR(ISNUMBER(FIND("gastro",C712)),ISNUMBER(FIND("intesti",C712)),ISNUMBER(FIND("stomach",C712))),"NA")</f>
        <v>NA</v>
      </c>
      <c r="AX712" t="str">
        <f>IF(OR(Table1[[#This Row],[Rodents]],Table1[[#This Row],[Human]],Table1[[#This Row],[Pig]]),NOT(OR(AQ712,AR712,AS712,AT712,AU712,AV712,AW712)),"NA")</f>
        <v>NA</v>
      </c>
      <c r="AY712" t="b">
        <f>OR(ISNUMBER(FIND("SWCNT",C712)),ISNUMBER(FIND("SWNT",C712)),ISNUMBER(FIND("single-wall",C712)),ISNUMBER(FIND("single wall",C712)),ISNUMBER(FIND("Single wall",C712)),ISNUMBER(FIND("Single-wall",C712)),ISNUMBER(FIND("SWCNT",B712)),ISNUMBER(FIND("SWNT",B712)),ISNUMBER(FIND("single-wall",B712)),ISNUMBER(FIND("single wall",B712)),ISNUMBER(FIND("Single-wall",B712)),ISNUMBER(FIND("Single wall",B712)))</f>
        <v>0</v>
      </c>
      <c r="AZ712" t="b">
        <f>OR(ISNUMBER(FIND("MWCNT",C712)),ISNUMBER(FIND("MWNT",C712)),ISNUMBER(FIND("multi-wall",C712)),ISNUMBER(FIND("multi wall",C712)),ISNUMBER(FIND("multiwall",C712)),ISNUMBER(FIND("Multi-wall",C712)),ISNUMBER(FIND("Multi wall",C712)),ISNUMBER(FIND("Multiwall",C712)),ISNUMBER(FIND("MWCNT",B712)),ISNUMBER(FIND("MWNT",B712)),ISNUMBER(FIND("multi-wall",B712)),ISNUMBER(FIND("multi wall",B712)),ISNUMBER(FIND("multiwall",B712)),ISNUMBER(FIND("Multi-wall",B712)),ISNUMBER(FIND("Multi wall",B712)),ISNUMBER(FIND("Multiwall",B712)),ISNUMBER(FIND("Double-wall",B712)),ISNUMBER(FIND("Double wall",B712)),ISNUMBER(FIND("Doublewall",B712)),ISNUMBER(FIND("double-wall",B712)),ISNUMBER(FIND("double wall",B712)),ISNUMBER(FIND("doublewall",B712)))</f>
        <v>0</v>
      </c>
      <c r="BA712" t="b">
        <f>AND(Table1[[#This Row],[SWCNT]],Table1[[#This Row],[MWCNT]])</f>
        <v>0</v>
      </c>
      <c r="BB712" t="b">
        <f>IF(Table1[[#This Row],[SWCNT]]=TRUE,FALSE,IF(Table1[[#This Row],[MWCNT]]=TRUE,FALSE,TRUE))</f>
        <v>1</v>
      </c>
      <c r="BC712" s="18"/>
    </row>
    <row r="713" spans="1:55" ht="296">
      <c r="A713" t="s">
        <v>3352</v>
      </c>
      <c r="B713" s="2" t="s">
        <v>3353</v>
      </c>
      <c r="C713" s="16" t="s">
        <v>3354</v>
      </c>
      <c r="D713" s="17" t="s">
        <v>3355</v>
      </c>
      <c r="E713" s="2">
        <v>2014</v>
      </c>
      <c r="F713" t="b">
        <f>OR(ISNUMBER(FIND("cytotoxic",C713)),ISNUMBER(FIND("Cytotoxic",C713)),ISNUMBER(FIND("cellular toxicity",C713)),ISNUMBER(FIND("cell death",C713)),ISNUMBER(FIND("viable",C713)),ISNUMBER(FIND("phytotoxic",C713)),ISNUMBER(FIND("acute toxicity",C713)),ISNUMBER(FIND("MTT",C713)),ISNUMBER(FIND("survival",C713)),ISNUMBER(FIND("prolifer",C713)),ISNUMBER(FIND("apoptosis",C713)),ISNUMBER(FIND("neurotoxic",C713)),ISNUMBER(FIND("  lysis ",C713)),ISNUMBER(FIND("necrosis",C713)),ISNUMBER(FIND("cellular death",C713))*3,ISNUMBER(FIND("LDH",C713)),ISNUMBER(FIND("Acute toxicity",C713)))</f>
        <v>1</v>
      </c>
      <c r="G713" t="b">
        <f>OR(ISNUMBER(FIND("genotoxic",C713)),ISNUMBER(FIND("genotoxicity",C713)),ISNUMBER(FIND("DNA damage",C713)),ISNUMBER(FIND("DNA",C713)),ISNUMBER(FIND("RNA",C713)),ISNUMBER(FIND("mesothelioma",C713)),ISNUMBER(FIND("carcino",C713)),ISNUMBER(FIND("mutagen",C713)),ISNUMBER(FIND("genetic",C713)))</f>
        <v>0</v>
      </c>
      <c r="H713" t="b">
        <f>OR(ISNUMBER(FIND("inflammatory",C713)),ISNUMBER(FIND("inflamm",C713)))</f>
        <v>0</v>
      </c>
      <c r="I713" t="b">
        <f>OR(ISNUMBER(FIND("immune",C713)),ISNUMBER(FIND("immunological",C713)),ISNUMBER(FIND("interleuk",C713)),ISNUMBER(FIND("platelet activation",C713)),ISNUMBER(FIND("monocyte",C713)),ISNUMBER(FIND("leukocyte",C713)),ISNUMBER(FIND("cytokine",C713)),ISNUMBER(FIND("CD4",C713)),ISNUMBER(FIND("CD8",C713)),ISNUMBER(FIND("T-cell",C713)))</f>
        <v>0</v>
      </c>
      <c r="J713" t="b">
        <f>OR(ISNUMBER(FIND("reactive oxygen",C713)),ISNUMBER(FIND("ROS",C713)),ISNUMBER(FIND("free radical",C713)),ISNUMBER(FIND("oxidative stress",C713)),ISNUMBER(FIND("peroxid",C713)),ISNUMBER(FIND("oxidative",C713)),ISNUMBER(FIND("antioxid",C713)))</f>
        <v>0</v>
      </c>
      <c r="K713" t="b">
        <f>OR(ISNUMBER(FIND("autophag",C713)))</f>
        <v>0</v>
      </c>
      <c r="L713" t="b">
        <f>OR(ISNUMBER(FIND("morpholog",C713)))</f>
        <v>1</v>
      </c>
      <c r="M713" t="b">
        <f>OR(ISNUMBER(FIND("fibrosis",C713)),ISNUMBER(FIND("Fibrosis",C713)),ISNUMBER(FIND("fibrot",C713)))</f>
        <v>0</v>
      </c>
      <c r="N713" t="b">
        <f>OR(ISNUMBER(FIND("offspring",C713)),ISNUMBER(FIND("Parental",C713)),ISNUMBER(FIND("parental",C713)),ISNUMBER(FIND("germline",C713)),ISNUMBER(FIND("reproduc",C713)),ISNUMBER(FIND("embryo",C713)))</f>
        <v>0</v>
      </c>
      <c r="O713" t="b">
        <f>OR(ISNUMBER(FIND("metabol",C713)),ISNUMBER(FIND("Metabol",C713)),ISNUMBER(FIND("digest",C713)),ISNUMBER(FIND("mitochon",C713)))</f>
        <v>0</v>
      </c>
      <c r="P713" t="b">
        <f>OR(ISNUMBER(FIND("ecotox",C713)),ISNUMBER(FIND("Ecotox",B713)),ISNUMBER(FIND("ecotox",B713)),ISNUMBER(FIND("Ecotox",C713)))</f>
        <v>0</v>
      </c>
      <c r="Q713" t="b">
        <f>OR(ISNUMBER(FIND("Bioaccum",C713)),ISNUMBER(FIND("bioaccum",C713)),ISNUMBER(FIND("accum",C713)))</f>
        <v>0</v>
      </c>
      <c r="R713" t="b">
        <f>OR(ISNUMBER(FIND("Occupation",C713)),ISNUMBER(FIND("occupation",C713)),ISNUMBER(FIND("worker",C713)),ISNUMBER(FIND("workforce",C713)))</f>
        <v>0</v>
      </c>
      <c r="S713" t="b">
        <f>NOT(OR(F713,G713,H713,I713,J713,K713,L713,M713,N713,O713,P713,Q713,R713))</f>
        <v>0</v>
      </c>
      <c r="U713" t="b">
        <f>OR(Table1[[#This Row],[Inflammation]],Table1[[#This Row],[Immune]])</f>
        <v>0</v>
      </c>
      <c r="V713" t="str">
        <f>IF(OR(Table1[[#This Row],[Rodents]],Table1[[#This Row],[Human]],Table1[[#This Row],[Pig]]),OR(ISNUMBER(FIND("intratrach",C713)),ISNUMBER(FIND("nasal ",C713)),ISNUMBER(FIND("instill",C713))),"NA")</f>
        <v>NA</v>
      </c>
      <c r="W713" t="str">
        <f>IF(OR(Table1[[#This Row],[Rodents]],Table1[[#This Row],[Human]],Table1[[#This Row],[Pig]]),OR(ISNUMBER(FIND("dermal",C713)),ISNUMBER(FIND("skin ",C713))),"NA")</f>
        <v>NA</v>
      </c>
      <c r="X713" t="str">
        <f>IF(OR(Table1[[#This Row],[Rodents]],Table1[[#This Row],[Human]],Table1[[#This Row],[Pig]]),OR(ISNUMBER(FIND("injected",C713)),ISNUMBER(FIND("periton",C713)),ISNUMBER(FIND("intrascrot",C713))),"NA")</f>
        <v>NA</v>
      </c>
      <c r="Y713" t="str">
        <f>IF(OR(Table1[[#This Row],[Rodents]],Table1[[#This Row],[Human]],Table1[[#This Row],[Pig]]),NOT(OR(Table1[[#This Row],[Inhaled/Intratracheal/intranasal]],Table1[[#This Row],[Dermal]],Table1[[#This Row],[Injected]])),"NA")</f>
        <v>NA</v>
      </c>
      <c r="AA713" t="b">
        <f>OR(ISNUMBER(FIND("fish ",C713)),ISNUMBER(FIND("Fish ",C713)),ISNUMBER(FIND("aquatic",C713)),ISNUMBER(FIND("daphnids",C713)),ISNUMBER(FIND("Carcinus maenas",C713)),ISNUMBER(FIND("Daphnia",C713)),ISNUMBER(FIND("Ruditapes philippinarum",C713)),ISNUMBER(FIND("daphnia",C713)),ISNUMBER(FIND("marine",C713)),ISNUMBER(FIND("mussel",C713)),ISNUMBER(FIND("algae",C713)),ISNUMBER(FIND("Donax faba",C713)),ISNUMBER(FIND("estuarine",C713)),ISNUMBER(FIND("snail",C713)),ISNUMBER(FIND("Prorocentrum donghaiense",C713)) )</f>
        <v>0</v>
      </c>
      <c r="AB713" t="b">
        <f>OR(ISNUMBER(FIND(" rat ",C713)),ISNUMBER(FIND(" rats ",C713)),ISNUMBER(FIND(" Rats ",C713)),ISNUMBER(FIND(" Rat ",C713)),ISNUMBER(FIND(" rat.",C713)),ISNUMBER(FIND(" rats.",C713)),ISNUMBER(FIND("mouse",C713)),ISNUMBER(FIND("mice",C713)), ISNUMBER(FIND(" Mice",C713)))</f>
        <v>0</v>
      </c>
      <c r="AC713" t="b">
        <f>OR(ISNUMBER(FIND(" cell ",C713)),ISNUMBER(FIND("fibroblast",C713)),ISNUMBER(FIND("macrophage",C713)),ISNUMBER(FIND("epithelial",C713)),ISNUMBER(FIND("endothelial",C713)),ISNUMBER(FIND("neuron",C713)),ISNUMBER(FIND(" cells ",C713)),ISNUMBER(FIND("RBC",C713)),ISNUMBER(FIND("mitochond",C713)),ISNUMBER(FIND("adipocyte",C713)),ISNUMBER(FIND("osteo",C713)),ISNUMBER(FIND("keratin",C713)),ISNUMBER(FIND(" cell's ",C713)),ISNUMBER(FIND("eukary",C713)),ISNUMBER(FIND("sperm",C713)))</f>
        <v>0</v>
      </c>
      <c r="AD713" t="b">
        <f>OR(ISNUMBER(FIND("human",B713)),ISNUMBER(FIND("workers",B713)),ISNUMBER(FIND("workforces",B713)),ISNUMBER(FIND("occupational",B713)),ISNUMBER(FIND("Case report",B713)),ISNUMBER(FIND("Workplaces",B713)),ISNUMBER(FIND("worker",B713)))</f>
        <v>0</v>
      </c>
      <c r="AE713" t="b">
        <f>OR(ISNUMBER(FIND(" plant ",C713)),ISNUMBER(FIND("Plant ",C713)),ISNUMBER(FIND("tomato",C713)),ISNUMBER(FIND("plants",C713)),ISNUMBER(FIND("Plants",C713)),ISNUMBER(FIND("algae",C713)),ISNUMBER(FIND("lettuce",C713)),ISNUMBER(FIND("green gram sprouts ",C713)),ISNUMBER(FIND("Cucurbita pepo",C713)),ISNUMBER(FIND("bean ",C713)),ISNUMBER(FIND("chloroplast",C713)),ISNUMBER(FIND("chlorophyll",C713)),ISNUMBER(FIND("seedling",C713)),ISNUMBER(FIND("canola",C713)),ISNUMBER(FIND("shoot",C713)),ISNUMBER(FIND("photosynthes",C713)),ISNUMBER(FIND(" leaves ",C713)),,ISNUMBER(FIND("agriculture",C713)),ISNUMBER(FIND(" crops ",C713)))</f>
        <v>1</v>
      </c>
      <c r="AF713" t="b">
        <f>OR(ISNUMBER(FIND("bacteria",C713)),ISNUMBER(FIND("Bacteria",C713)),ISNUMBER(FIND("Bacterium",C713)),ISNUMBER(FIND("bacterium",C713)),ISNUMBER(FIND(" coli ",C713)))</f>
        <v>0</v>
      </c>
      <c r="AG713" t="b">
        <f>OR(ISNUMBER(FIND("fungi",C713)),ISNUMBER(FIND("Fungi",C713)),ISNUMBER(FIND("fungus",C713)),ISNUMBER(FIND("Fungus",C713)),ISNUMBER(FIND("mushroom",C713)),ISNUMBER(FIND("Mushroom",C713)),ISNUMBER(FIND(" mold ",C713)))</f>
        <v>0</v>
      </c>
      <c r="AH713" t="b">
        <f>OR(ISNUMBER(FIND("Pig ",C713)),ISNUMBER(FIND("pig ",C713)),ISNUMBER(FIND("Pigs ",C713)),ISNUMBER(FIND("pigs ",C713)))</f>
        <v>0</v>
      </c>
      <c r="AI713" t="b">
        <f>OR(ISNUMBER(FIND(" C. elegans",C713)),ISNUMBER(FIND("Caenorhabditis elegans",C713)),ISNUMBER(FIND("earthworms",C713)),ISNUMBER(FIND(" Ficopomatus enigmaticus",C713)),ISNUMBER(FIND("larva",C713)),ISNUMBER(FIND("Lumbriculus variegatus",C713)),ISNUMBER(FIND("nematode",C713)))</f>
        <v>0</v>
      </c>
      <c r="AJ713" t="b">
        <f>NOT(OR(AA713,AB713,AC713,AD713,AE713,AF713,AG713,AH713,AI713))</f>
        <v>0</v>
      </c>
      <c r="AL713" t="b">
        <f>OR(AA713,AB713,AD713,AE713,AF713,AG713,AH713,AI713)</f>
        <v>1</v>
      </c>
      <c r="AM713" t="b">
        <f>IF(Table1[[#This Row],[In vivo?]],IF(Table1[[#This Row],[Cell]],FALSE,TRUE),FALSE)</f>
        <v>1</v>
      </c>
      <c r="AN713" t="b">
        <f>AND(AC713,AL713)</f>
        <v>0</v>
      </c>
      <c r="AO713" t="b">
        <f>IF(Table1[[#This Row],[Cell]],IF(Table1[[#This Row],[In vivo?]],FALSE,TRUE),FALSE)</f>
        <v>0</v>
      </c>
      <c r="AP713" t="b">
        <f>NOT(OR(Table1[[#This Row],[In vivo?]],Table1[[#This Row],[Only in Cell]]))</f>
        <v>0</v>
      </c>
      <c r="AQ713" t="str">
        <f>IF(OR(Table1[[#This Row],[Rodents]],Table1[[#This Row],[Human]],Table1[[#This Row],[Pig]]),OR(ISNUMBER(FIND("pulmonary",C713)),ISNUMBER(FIND("lung",C713))),"NA")</f>
        <v>NA</v>
      </c>
      <c r="AR713" t="str">
        <f>IF(OR(Table1[[#This Row],[Rodents]],Table1[[#This Row],[Human]],Table1[[#This Row],[Pig]]),OR(ISNUMBER(FIND("skin",C713)),ISNUMBER(FIND("dermal",C713))),"NA")</f>
        <v>NA</v>
      </c>
      <c r="AS713" t="str">
        <f>IF(OR(Table1[[#This Row],[Rodents]],Table1[[#This Row],[Human]],Table1[[#This Row],[Pig]]),OR(ISNUMBER(FIND("liver",C713)),ISNUMBER(FIND("hepat",C713))),"NA")</f>
        <v>NA</v>
      </c>
      <c r="AT713" t="str">
        <f>IF(OR(Table1[[#This Row],[Rodents]],Table1[[#This Row],[Human]],Table1[[#This Row],[Pig]]),OR(ISNUMBER(FIND("kidney",C713)),ISNUMBER(FIND("neph",C713))),"NA")</f>
        <v>NA</v>
      </c>
      <c r="AU713" t="str">
        <f>IF(OR(Table1[[#This Row],[Rodents]],Table1[[#This Row],[Human]],Table1[[#This Row],[Pig]]),OR(ISNUMBER(FIND("brain",C713)),ISNUMBER(FIND("neur",C713)),ISNUMBER(FIND("nerv",C713))),"NA")</f>
        <v>NA</v>
      </c>
      <c r="AV713" t="str">
        <f>IF(OR(Table1[[#This Row],[Rodents]],Table1[[#This Row],[Human]],Table1[[#This Row],[Pig]]),OR(ISNUMBER(FIND("heart",C713)),ISNUMBER(FIND("cardi",C713))),"NA")</f>
        <v>NA</v>
      </c>
      <c r="AW713" t="str">
        <f>IF(OR(Table1[[#This Row],[Rodents]],Table1[[#This Row],[Human]],Table1[[#This Row],[Pig]]),OR(ISNUMBER(FIND("gastro",C713)),ISNUMBER(FIND("intesti",C713)),ISNUMBER(FIND("stomach",C713))),"NA")</f>
        <v>NA</v>
      </c>
      <c r="AX713" t="str">
        <f>IF(OR(Table1[[#This Row],[Rodents]],Table1[[#This Row],[Human]],Table1[[#This Row],[Pig]]),NOT(OR(AQ713,AR713,AS713,AT713,AU713,AV713,AW713)),"NA")</f>
        <v>NA</v>
      </c>
      <c r="AY713" t="b">
        <f>OR(ISNUMBER(FIND("SWCNT",C713)),ISNUMBER(FIND("SWNT",C713)),ISNUMBER(FIND("single-wall",C713)),ISNUMBER(FIND("single wall",C713)),ISNUMBER(FIND("Single wall",C713)),ISNUMBER(FIND("Single-wall",C713)),ISNUMBER(FIND("SWCNT",B713)),ISNUMBER(FIND("SWNT",B713)),ISNUMBER(FIND("single-wall",B713)),ISNUMBER(FIND("single wall",B713)),ISNUMBER(FIND("Single-wall",B713)),ISNUMBER(FIND("Single wall",B713)))</f>
        <v>0</v>
      </c>
      <c r="AZ713" t="b">
        <f>OR(ISNUMBER(FIND("MWCNT",C713)),ISNUMBER(FIND("MWNT",C713)),ISNUMBER(FIND("multi-wall",C713)),ISNUMBER(FIND("multi wall",C713)),ISNUMBER(FIND("multiwall",C713)),ISNUMBER(FIND("Multi-wall",C713)),ISNUMBER(FIND("Multi wall",C713)),ISNUMBER(FIND("Multiwall",C713)),ISNUMBER(FIND("MWCNT",B713)),ISNUMBER(FIND("MWNT",B713)),ISNUMBER(FIND("multi-wall",B713)),ISNUMBER(FIND("multi wall",B713)),ISNUMBER(FIND("multiwall",B713)),ISNUMBER(FIND("Multi-wall",B713)),ISNUMBER(FIND("Multi wall",B713)),ISNUMBER(FIND("Multiwall",B713)),ISNUMBER(FIND("Double-wall",B713)),ISNUMBER(FIND("Double wall",B713)),ISNUMBER(FIND("Doublewall",B713)),ISNUMBER(FIND("double-wall",B713)),ISNUMBER(FIND("double wall",B713)),ISNUMBER(FIND("doublewall",B713)))</f>
        <v>0</v>
      </c>
      <c r="BA713" t="b">
        <f>AND(Table1[[#This Row],[SWCNT]],Table1[[#This Row],[MWCNT]])</f>
        <v>0</v>
      </c>
      <c r="BB713" t="b">
        <f>IF(Table1[[#This Row],[SWCNT]]=TRUE,FALSE,IF(Table1[[#This Row],[MWCNT]]=TRUE,FALSE,TRUE))</f>
        <v>1</v>
      </c>
      <c r="BC713" s="18"/>
    </row>
    <row r="714" spans="1:55" ht="222">
      <c r="A714" t="s">
        <v>3400</v>
      </c>
      <c r="B714" s="2" t="s">
        <v>3402</v>
      </c>
      <c r="C714" s="16" t="s">
        <v>3404</v>
      </c>
      <c r="D714" s="17" t="s">
        <v>271</v>
      </c>
      <c r="E714" s="2">
        <v>2014</v>
      </c>
      <c r="F714" t="b">
        <f>OR(ISNUMBER(FIND("cytotoxic",C714)),ISNUMBER(FIND("Cytotoxic",C714)),ISNUMBER(FIND("cellular toxicity",C714)),ISNUMBER(FIND("cell death",C714)),ISNUMBER(FIND("viable",C714)),ISNUMBER(FIND("phytotoxic",C714)),ISNUMBER(FIND("acute toxicity",C714)),ISNUMBER(FIND("MTT",C714)),ISNUMBER(FIND("survival",C714)),ISNUMBER(FIND("prolifer",C714)),ISNUMBER(FIND("apoptosis",C714)),ISNUMBER(FIND("neurotoxic",C714)),ISNUMBER(FIND("  lysis ",C714)),ISNUMBER(FIND("necrosis",C714)),ISNUMBER(FIND("cellular death",C714))*3,ISNUMBER(FIND("LDH",C714)),ISNUMBER(FIND("Acute toxicity",C714)))</f>
        <v>1</v>
      </c>
      <c r="G714" t="b">
        <f>OR(ISNUMBER(FIND("genotoxic",C714)),ISNUMBER(FIND("genotoxicity",C714)),ISNUMBER(FIND("DNA damage",C714)),ISNUMBER(FIND("DNA",C714)),ISNUMBER(FIND("RNA",C714)),ISNUMBER(FIND("mesothelioma",C714)),ISNUMBER(FIND("carcino",C714)),ISNUMBER(FIND("mutagen",C714)),ISNUMBER(FIND("genetic",C714)))</f>
        <v>0</v>
      </c>
      <c r="H714" t="b">
        <f>OR(ISNUMBER(FIND("inflammatory",C714)),ISNUMBER(FIND("inflamm",C714)))</f>
        <v>0</v>
      </c>
      <c r="I714" t="b">
        <f>OR(ISNUMBER(FIND("immune",C714)),ISNUMBER(FIND("immunological",C714)),ISNUMBER(FIND("interleuk",C714)),ISNUMBER(FIND("platelet activation",C714)),ISNUMBER(FIND("monocyte",C714)),ISNUMBER(FIND("leukocyte",C714)),ISNUMBER(FIND("cytokine",C714)),ISNUMBER(FIND("CD4",C714)),ISNUMBER(FIND("CD8",C714)),ISNUMBER(FIND("T-cell",C714)))</f>
        <v>0</v>
      </c>
      <c r="J714" t="b">
        <f>OR(ISNUMBER(FIND("reactive oxygen",C714)),ISNUMBER(FIND("ROS",C714)),ISNUMBER(FIND("free radical",C714)),ISNUMBER(FIND("oxidative stress",C714)),ISNUMBER(FIND("peroxid",C714)),ISNUMBER(FIND("oxidative",C714)),ISNUMBER(FIND("antioxid",C714)))</f>
        <v>1</v>
      </c>
      <c r="K714" t="b">
        <f>OR(ISNUMBER(FIND("autophag",C714)))</f>
        <v>0</v>
      </c>
      <c r="L714" t="b">
        <f>OR(ISNUMBER(FIND("morpholog",C714)))</f>
        <v>0</v>
      </c>
      <c r="M714" t="b">
        <f>OR(ISNUMBER(FIND("fibrosis",C714)),ISNUMBER(FIND("Fibrosis",C714)),ISNUMBER(FIND("fibrot",C714)))</f>
        <v>0</v>
      </c>
      <c r="N714" t="b">
        <f>OR(ISNUMBER(FIND("offspring",C714)),ISNUMBER(FIND("Parental",C714)),ISNUMBER(FIND("parental",C714)),ISNUMBER(FIND("germline",C714)),ISNUMBER(FIND("reproduc",C714)),ISNUMBER(FIND("embryo",C714)))</f>
        <v>0</v>
      </c>
      <c r="O714" t="b">
        <f>OR(ISNUMBER(FIND("metabol",C714)),ISNUMBER(FIND("Metabol",C714)),ISNUMBER(FIND("digest",C714)),ISNUMBER(FIND("mitochon",C714)))</f>
        <v>1</v>
      </c>
      <c r="P714" t="b">
        <f>OR(ISNUMBER(FIND("ecotox",C714)),ISNUMBER(FIND("Ecotox",B714)),ISNUMBER(FIND("ecotox",B714)),ISNUMBER(FIND("Ecotox",C714)))</f>
        <v>0</v>
      </c>
      <c r="Q714" t="b">
        <f>OR(ISNUMBER(FIND("Bioaccum",C714)),ISNUMBER(FIND("bioaccum",C714)),ISNUMBER(FIND("accum",C714)))</f>
        <v>1</v>
      </c>
      <c r="R714" t="b">
        <f>OR(ISNUMBER(FIND("Occupation",C714)),ISNUMBER(FIND("occupation",C714)),ISNUMBER(FIND("worker",C714)),ISNUMBER(FIND("workforce",C714)))</f>
        <v>0</v>
      </c>
      <c r="S714" t="b">
        <f>NOT(OR(F714,G714,H714,I714,J714,K714,L714,M714,N714,O714,P714,Q714,R714))</f>
        <v>0</v>
      </c>
      <c r="U714" t="b">
        <f>OR(Table1[[#This Row],[Inflammation]],Table1[[#This Row],[Immune]])</f>
        <v>0</v>
      </c>
      <c r="V714" t="str">
        <f>IF(OR(Table1[[#This Row],[Rodents]],Table1[[#This Row],[Human]],Table1[[#This Row],[Pig]]),OR(ISNUMBER(FIND("intratrach",C714)),ISNUMBER(FIND("nasal ",C714)),ISNUMBER(FIND("instill",C714))),"NA")</f>
        <v>NA</v>
      </c>
      <c r="W714" t="str">
        <f>IF(OR(Table1[[#This Row],[Rodents]],Table1[[#This Row],[Human]],Table1[[#This Row],[Pig]]),OR(ISNUMBER(FIND("dermal",C714)),ISNUMBER(FIND("skin ",C714))),"NA")</f>
        <v>NA</v>
      </c>
      <c r="X714" t="str">
        <f>IF(OR(Table1[[#This Row],[Rodents]],Table1[[#This Row],[Human]],Table1[[#This Row],[Pig]]),OR(ISNUMBER(FIND("injected",C714)),ISNUMBER(FIND("periton",C714)),ISNUMBER(FIND("intrascrot",C714))),"NA")</f>
        <v>NA</v>
      </c>
      <c r="Y714" t="str">
        <f>IF(OR(Table1[[#This Row],[Rodents]],Table1[[#This Row],[Human]],Table1[[#This Row],[Pig]]),NOT(OR(Table1[[#This Row],[Inhaled/Intratracheal/intranasal]],Table1[[#This Row],[Dermal]],Table1[[#This Row],[Injected]])),"NA")</f>
        <v>NA</v>
      </c>
      <c r="AA714" t="b">
        <f>OR(ISNUMBER(FIND("fish ",C714)),ISNUMBER(FIND("Fish ",C714)),ISNUMBER(FIND("aquatic",C714)),ISNUMBER(FIND("daphnids",C714)),ISNUMBER(FIND("Carcinus maenas",C714)),ISNUMBER(FIND("Daphnia",C714)),ISNUMBER(FIND("Ruditapes philippinarum",C714)),ISNUMBER(FIND("daphnia",C714)),ISNUMBER(FIND("marine",C714)),ISNUMBER(FIND("mussel",C714)),ISNUMBER(FIND("algae",C714)),ISNUMBER(FIND("Donax faba",C714)),ISNUMBER(FIND("estuarine",C714)),ISNUMBER(FIND("snail",C714)),ISNUMBER(FIND("Prorocentrum donghaiense",C714)) )</f>
        <v>0</v>
      </c>
      <c r="AB714" t="b">
        <f>OR(ISNUMBER(FIND(" rat ",C714)),ISNUMBER(FIND(" rats ",C714)),ISNUMBER(FIND(" Rats ",C714)),ISNUMBER(FIND(" Rat ",C714)),ISNUMBER(FIND(" rat.",C714)),ISNUMBER(FIND(" rats.",C714)),ISNUMBER(FIND("mouse",C714)),ISNUMBER(FIND("mice",C714)), ISNUMBER(FIND(" Mice",C714)))</f>
        <v>0</v>
      </c>
      <c r="AC714" t="b">
        <f>OR(ISNUMBER(FIND(" cell ",C714)),ISNUMBER(FIND("fibroblast",C714)),ISNUMBER(FIND("macrophage",C714)),ISNUMBER(FIND("epithelial",C714)),ISNUMBER(FIND("endothelial",C714)),ISNUMBER(FIND("neuron",C714)),ISNUMBER(FIND(" cells ",C714)),ISNUMBER(FIND("RBC",C714)),ISNUMBER(FIND("mitochond",C714)),ISNUMBER(FIND("adipocyte",C714)),ISNUMBER(FIND("osteo",C714)),ISNUMBER(FIND("keratin",C714)),ISNUMBER(FIND(" cell's ",C714)),ISNUMBER(FIND("eukary",C714)),ISNUMBER(FIND("sperm",C714)))</f>
        <v>1</v>
      </c>
      <c r="AD714" t="b">
        <f>OR(ISNUMBER(FIND("human",B714)),ISNUMBER(FIND("workers",B714)),ISNUMBER(FIND("workforces",B714)),ISNUMBER(FIND("occupational",B714)),ISNUMBER(FIND("Case report",B714)),ISNUMBER(FIND("Workplaces",B714)),ISNUMBER(FIND("worker",B714)))</f>
        <v>0</v>
      </c>
      <c r="AE714" t="b">
        <f>OR(ISNUMBER(FIND(" plant ",C714)),ISNUMBER(FIND("Plant ",C714)),ISNUMBER(FIND("tomato",C714)),ISNUMBER(FIND("plants",C714)),ISNUMBER(FIND("Plants",C714)),ISNUMBER(FIND("algae",C714)),ISNUMBER(FIND("lettuce",C714)),ISNUMBER(FIND("green gram sprouts ",C714)),ISNUMBER(FIND("Cucurbita pepo",C714)),ISNUMBER(FIND("bean ",C714)),ISNUMBER(FIND("chloroplast",C714)),ISNUMBER(FIND("chlorophyll",C714)),ISNUMBER(FIND("seedling",C714)),ISNUMBER(FIND("canola",C714)),ISNUMBER(FIND("shoot",C714)),ISNUMBER(FIND("photosynthes",C714)),ISNUMBER(FIND(" leaves ",C714)),,ISNUMBER(FIND("agriculture",C714)),ISNUMBER(FIND(" crops ",C714)))</f>
        <v>0</v>
      </c>
      <c r="AF714" t="b">
        <f>OR(ISNUMBER(FIND("bacteria",C714)),ISNUMBER(FIND("Bacteria",C714)),ISNUMBER(FIND("Bacterium",C714)),ISNUMBER(FIND("bacterium",C714)),ISNUMBER(FIND(" coli ",C714)))</f>
        <v>0</v>
      </c>
      <c r="AG714" t="b">
        <f>OR(ISNUMBER(FIND("fungi",C714)),ISNUMBER(FIND("Fungi",C714)),ISNUMBER(FIND("fungus",C714)),ISNUMBER(FIND("Fungus",C714)),ISNUMBER(FIND("mushroom",C714)),ISNUMBER(FIND("Mushroom",C714)),ISNUMBER(FIND(" mold ",C714)))</f>
        <v>0</v>
      </c>
      <c r="AH714" t="b">
        <f>OR(ISNUMBER(FIND("Pig ",C714)),ISNUMBER(FIND("pig ",C714)),ISNUMBER(FIND("Pigs ",C714)),ISNUMBER(FIND("pigs ",C714)))</f>
        <v>0</v>
      </c>
      <c r="AI714" t="b">
        <f>OR(ISNUMBER(FIND(" C. elegans",C714)),ISNUMBER(FIND("Caenorhabditis elegans",C714)),ISNUMBER(FIND("earthworms",C714)),ISNUMBER(FIND(" Ficopomatus enigmaticus",C714)),ISNUMBER(FIND("larva",C714)),ISNUMBER(FIND("Lumbriculus variegatus",C714)),ISNUMBER(FIND("nematode",C714)))</f>
        <v>0</v>
      </c>
      <c r="AJ714" t="b">
        <f>NOT(OR(AA714,AB714,AC714,AD714,AE714,AF714,AG714,AH714,AI714))</f>
        <v>0</v>
      </c>
      <c r="AL714" t="b">
        <f>OR(AA714,AB714,AD714,AE714,AF714,AG714,AH714,AI714)</f>
        <v>0</v>
      </c>
      <c r="AM714" t="b">
        <f>IF(Table1[[#This Row],[In vivo?]],IF(Table1[[#This Row],[Cell]],FALSE,TRUE),FALSE)</f>
        <v>0</v>
      </c>
      <c r="AN714" t="b">
        <f>AND(AC714,AL714)</f>
        <v>0</v>
      </c>
      <c r="AO714" t="b">
        <f>IF(Table1[[#This Row],[Cell]],IF(Table1[[#This Row],[In vivo?]],FALSE,TRUE),FALSE)</f>
        <v>1</v>
      </c>
      <c r="AP714" t="b">
        <f>NOT(OR(Table1[[#This Row],[In vivo?]],Table1[[#This Row],[Only in Cell]]))</f>
        <v>0</v>
      </c>
      <c r="AQ714" t="str">
        <f>IF(OR(Table1[[#This Row],[Rodents]],Table1[[#This Row],[Human]],Table1[[#This Row],[Pig]]),OR(ISNUMBER(FIND("pulmonary",C714)),ISNUMBER(FIND("lung",C714))),"NA")</f>
        <v>NA</v>
      </c>
      <c r="AR714" t="str">
        <f>IF(OR(Table1[[#This Row],[Rodents]],Table1[[#This Row],[Human]],Table1[[#This Row],[Pig]]),OR(ISNUMBER(FIND("skin",C714)),ISNUMBER(FIND("dermal",C714))),"NA")</f>
        <v>NA</v>
      </c>
      <c r="AS714" t="str">
        <f>IF(OR(Table1[[#This Row],[Rodents]],Table1[[#This Row],[Human]],Table1[[#This Row],[Pig]]),OR(ISNUMBER(FIND("liver",C714)),ISNUMBER(FIND("hepat",C714))),"NA")</f>
        <v>NA</v>
      </c>
      <c r="AT714" t="str">
        <f>IF(OR(Table1[[#This Row],[Rodents]],Table1[[#This Row],[Human]],Table1[[#This Row],[Pig]]),OR(ISNUMBER(FIND("kidney",C714)),ISNUMBER(FIND("neph",C714))),"NA")</f>
        <v>NA</v>
      </c>
      <c r="AU714" t="str">
        <f>IF(OR(Table1[[#This Row],[Rodents]],Table1[[#This Row],[Human]],Table1[[#This Row],[Pig]]),OR(ISNUMBER(FIND("brain",C714)),ISNUMBER(FIND("neur",C714)),ISNUMBER(FIND("nerv",C714))),"NA")</f>
        <v>NA</v>
      </c>
      <c r="AV714" t="str">
        <f>IF(OR(Table1[[#This Row],[Rodents]],Table1[[#This Row],[Human]],Table1[[#This Row],[Pig]]),OR(ISNUMBER(FIND("heart",C714)),ISNUMBER(FIND("cardi",C714))),"NA")</f>
        <v>NA</v>
      </c>
      <c r="AW714" t="str">
        <f>IF(OR(Table1[[#This Row],[Rodents]],Table1[[#This Row],[Human]],Table1[[#This Row],[Pig]]),OR(ISNUMBER(FIND("gastro",C714)),ISNUMBER(FIND("intesti",C714)),ISNUMBER(FIND("stomach",C714))),"NA")</f>
        <v>NA</v>
      </c>
      <c r="AX714" t="str">
        <f>IF(OR(Table1[[#This Row],[Rodents]],Table1[[#This Row],[Human]],Table1[[#This Row],[Pig]]),NOT(OR(AQ714,AR714,AS714,AT714,AU714,AV714,AW714)),"NA")</f>
        <v>NA</v>
      </c>
      <c r="AY714" t="b">
        <f>OR(ISNUMBER(FIND("SWCNT",C714)),ISNUMBER(FIND("SWNT",C714)),ISNUMBER(FIND("single-wall",C714)),ISNUMBER(FIND("single wall",C714)),ISNUMBER(FIND("Single wall",C714)),ISNUMBER(FIND("Single-wall",C714)),ISNUMBER(FIND("SWCNT",B714)),ISNUMBER(FIND("SWNT",B714)),ISNUMBER(FIND("single-wall",B714)),ISNUMBER(FIND("single wall",B714)),ISNUMBER(FIND("Single-wall",B714)),ISNUMBER(FIND("Single wall",B714)))</f>
        <v>0</v>
      </c>
      <c r="AZ714" t="b">
        <f>OR(ISNUMBER(FIND("MWCNT",C714)),ISNUMBER(FIND("MWNT",C714)),ISNUMBER(FIND("multi-wall",C714)),ISNUMBER(FIND("multi wall",C714)),ISNUMBER(FIND("multiwall",C714)),ISNUMBER(FIND("Multi-wall",C714)),ISNUMBER(FIND("Multi wall",C714)),ISNUMBER(FIND("Multiwall",C714)),ISNUMBER(FIND("MWCNT",B714)),ISNUMBER(FIND("MWNT",B714)),ISNUMBER(FIND("multi-wall",B714)),ISNUMBER(FIND("multi wall",B714)),ISNUMBER(FIND("multiwall",B714)),ISNUMBER(FIND("Multi-wall",B714)),ISNUMBER(FIND("Multi wall",B714)),ISNUMBER(FIND("Multiwall",B714)),ISNUMBER(FIND("Double-wall",B714)),ISNUMBER(FIND("Double wall",B714)),ISNUMBER(FIND("Doublewall",B714)),ISNUMBER(FIND("double-wall",B714)),ISNUMBER(FIND("double wall",B714)),ISNUMBER(FIND("doublewall",B714)))</f>
        <v>0</v>
      </c>
      <c r="BA714" t="b">
        <f>AND(Table1[[#This Row],[SWCNT]],Table1[[#This Row],[MWCNT]])</f>
        <v>0</v>
      </c>
      <c r="BB714" t="b">
        <f>IF(Table1[[#This Row],[SWCNT]]=TRUE,FALSE,IF(Table1[[#This Row],[MWCNT]]=TRUE,FALSE,TRUE))</f>
        <v>1</v>
      </c>
      <c r="BC714" s="18"/>
    </row>
    <row r="715" spans="1:55" ht="259">
      <c r="A715" t="s">
        <v>3417</v>
      </c>
      <c r="B715" s="2" t="s">
        <v>3418</v>
      </c>
      <c r="C715" s="16" t="s">
        <v>3419</v>
      </c>
      <c r="D715" s="17" t="s">
        <v>282</v>
      </c>
      <c r="E715" s="2">
        <v>2014</v>
      </c>
      <c r="F715" t="b">
        <f>OR(ISNUMBER(FIND("cytotoxic",C715)),ISNUMBER(FIND("Cytotoxic",C715)),ISNUMBER(FIND("cellular toxicity",C715)),ISNUMBER(FIND("cell death",C715)),ISNUMBER(FIND("viable",C715)),ISNUMBER(FIND("phytotoxic",C715)),ISNUMBER(FIND("acute toxicity",C715)),ISNUMBER(FIND("MTT",C715)),ISNUMBER(FIND("survival",C715)),ISNUMBER(FIND("prolifer",C715)),ISNUMBER(FIND("apoptosis",C715)),ISNUMBER(FIND("neurotoxic",C715)),ISNUMBER(FIND("  lysis ",C715)),ISNUMBER(FIND("necrosis",C715)),ISNUMBER(FIND("cellular death",C715))*3,ISNUMBER(FIND("LDH",C715)),ISNUMBER(FIND("Acute toxicity",C715)))</f>
        <v>1</v>
      </c>
      <c r="G715" t="b">
        <f>OR(ISNUMBER(FIND("genotoxic",C715)),ISNUMBER(FIND("genotoxicity",C715)),ISNUMBER(FIND("DNA damage",C715)),ISNUMBER(FIND("DNA",C715)),ISNUMBER(FIND("RNA",C715)),ISNUMBER(FIND("mesothelioma",C715)),ISNUMBER(FIND("carcino",C715)),ISNUMBER(FIND("mutagen",C715)),ISNUMBER(FIND("genetic",C715)))</f>
        <v>0</v>
      </c>
      <c r="H715" t="b">
        <f>OR(ISNUMBER(FIND("inflammatory",C715)),ISNUMBER(FIND("inflamm",C715)))</f>
        <v>0</v>
      </c>
      <c r="I715" t="b">
        <f>OR(ISNUMBER(FIND("immune",C715)),ISNUMBER(FIND("immunological",C715)),ISNUMBER(FIND("interleuk",C715)),ISNUMBER(FIND("platelet activation",C715)),ISNUMBER(FIND("monocyte",C715)),ISNUMBER(FIND("leukocyte",C715)),ISNUMBER(FIND("cytokine",C715)),ISNUMBER(FIND("CD4",C715)),ISNUMBER(FIND("CD8",C715)),ISNUMBER(FIND("T-cell",C715)))</f>
        <v>0</v>
      </c>
      <c r="J715" t="b">
        <f>OR(ISNUMBER(FIND("reactive oxygen",C715)),ISNUMBER(FIND("ROS",C715)),ISNUMBER(FIND("free radical",C715)),ISNUMBER(FIND("oxidative stress",C715)),ISNUMBER(FIND("peroxid",C715)),ISNUMBER(FIND("oxidative",C715)),ISNUMBER(FIND("antioxid",C715)))</f>
        <v>1</v>
      </c>
      <c r="K715" t="b">
        <f>OR(ISNUMBER(FIND("autophag",C715)))</f>
        <v>0</v>
      </c>
      <c r="L715" t="b">
        <f>OR(ISNUMBER(FIND("morpholog",C715)))</f>
        <v>0</v>
      </c>
      <c r="M715" t="b">
        <f>OR(ISNUMBER(FIND("fibrosis",C715)),ISNUMBER(FIND("Fibrosis",C715)),ISNUMBER(FIND("fibrot",C715)))</f>
        <v>0</v>
      </c>
      <c r="N715" t="b">
        <f>OR(ISNUMBER(FIND("offspring",C715)),ISNUMBER(FIND("Parental",C715)),ISNUMBER(FIND("parental",C715)),ISNUMBER(FIND("germline",C715)),ISNUMBER(FIND("reproduc",C715)),ISNUMBER(FIND("embryo",C715)))</f>
        <v>0</v>
      </c>
      <c r="O715" t="b">
        <f>OR(ISNUMBER(FIND("metabol",C715)),ISNUMBER(FIND("Metabol",C715)),ISNUMBER(FIND("digest",C715)),ISNUMBER(FIND("mitochon",C715)))</f>
        <v>0</v>
      </c>
      <c r="P715" t="b">
        <f>OR(ISNUMBER(FIND("ecotox",C715)),ISNUMBER(FIND("Ecotox",B715)),ISNUMBER(FIND("ecotox",B715)),ISNUMBER(FIND("Ecotox",C715)))</f>
        <v>0</v>
      </c>
      <c r="Q715" t="b">
        <f>OR(ISNUMBER(FIND("Bioaccum",C715)),ISNUMBER(FIND("bioaccum",C715)),ISNUMBER(FIND("accum",C715)))</f>
        <v>0</v>
      </c>
      <c r="R715" t="b">
        <f>OR(ISNUMBER(FIND("Occupation",C715)),ISNUMBER(FIND("occupation",C715)),ISNUMBER(FIND("worker",C715)),ISNUMBER(FIND("workforce",C715)))</f>
        <v>0</v>
      </c>
      <c r="S715" t="b">
        <f>NOT(OR(F715,G715,H715,I715,J715,K715,L715,M715,N715,O715,P715,Q715,R715))</f>
        <v>0</v>
      </c>
      <c r="U715" t="b">
        <f>OR(Table1[[#This Row],[Inflammation]],Table1[[#This Row],[Immune]])</f>
        <v>0</v>
      </c>
      <c r="V715" t="str">
        <f>IF(OR(Table1[[#This Row],[Rodents]],Table1[[#This Row],[Human]],Table1[[#This Row],[Pig]]),OR(ISNUMBER(FIND("intratrach",C715)),ISNUMBER(FIND("nasal ",C715)),ISNUMBER(FIND("instill",C715))),"NA")</f>
        <v>NA</v>
      </c>
      <c r="W715" t="str">
        <f>IF(OR(Table1[[#This Row],[Rodents]],Table1[[#This Row],[Human]],Table1[[#This Row],[Pig]]),OR(ISNUMBER(FIND("dermal",C715)),ISNUMBER(FIND("skin ",C715))),"NA")</f>
        <v>NA</v>
      </c>
      <c r="X715" t="str">
        <f>IF(OR(Table1[[#This Row],[Rodents]],Table1[[#This Row],[Human]],Table1[[#This Row],[Pig]]),OR(ISNUMBER(FIND("injected",C715)),ISNUMBER(FIND("periton",C715)),ISNUMBER(FIND("intrascrot",C715))),"NA")</f>
        <v>NA</v>
      </c>
      <c r="Y715" t="str">
        <f>IF(OR(Table1[[#This Row],[Rodents]],Table1[[#This Row],[Human]],Table1[[#This Row],[Pig]]),NOT(OR(Table1[[#This Row],[Inhaled/Intratracheal/intranasal]],Table1[[#This Row],[Dermal]],Table1[[#This Row],[Injected]])),"NA")</f>
        <v>NA</v>
      </c>
      <c r="AA715" t="b">
        <f>OR(ISNUMBER(FIND("fish ",C715)),ISNUMBER(FIND("Fish ",C715)),ISNUMBER(FIND("aquatic",C715)),ISNUMBER(FIND("daphnids",C715)),ISNUMBER(FIND("Carcinus maenas",C715)),ISNUMBER(FIND("Daphnia",C715)),ISNUMBER(FIND("Ruditapes philippinarum",C715)),ISNUMBER(FIND("daphnia",C715)),ISNUMBER(FIND("marine",C715)),ISNUMBER(FIND("mussel",C715)),ISNUMBER(FIND("algae",C715)),ISNUMBER(FIND("Donax faba",C715)),ISNUMBER(FIND("estuarine",C715)),ISNUMBER(FIND("snail",C715)),ISNUMBER(FIND("Prorocentrum donghaiense",C715)) )</f>
        <v>0</v>
      </c>
      <c r="AB715" t="b">
        <f>OR(ISNUMBER(FIND(" rat ",C715)),ISNUMBER(FIND(" rats ",C715)),ISNUMBER(FIND(" Rats ",C715)),ISNUMBER(FIND(" Rat ",C715)),ISNUMBER(FIND(" rat.",C715)),ISNUMBER(FIND(" rats.",C715)),ISNUMBER(FIND("mouse",C715)),ISNUMBER(FIND("mice",C715)), ISNUMBER(FIND(" Mice",C715)))</f>
        <v>0</v>
      </c>
      <c r="AC715" t="b">
        <f>OR(ISNUMBER(FIND(" cell ",C715)),ISNUMBER(FIND("fibroblast",C715)),ISNUMBER(FIND("macrophage",C715)),ISNUMBER(FIND("epithelial",C715)),ISNUMBER(FIND("endothelial",C715)),ISNUMBER(FIND("neuron",C715)),ISNUMBER(FIND(" cells ",C715)),ISNUMBER(FIND("RBC",C715)),ISNUMBER(FIND("mitochond",C715)),ISNUMBER(FIND("adipocyte",C715)),ISNUMBER(FIND("osteo",C715)),ISNUMBER(FIND("keratin",C715)),ISNUMBER(FIND(" cell's ",C715)),ISNUMBER(FIND("eukary",C715)),ISNUMBER(FIND("sperm",C715)))</f>
        <v>1</v>
      </c>
      <c r="AD715" t="b">
        <f>OR(ISNUMBER(FIND("human",B715)),ISNUMBER(FIND("workers",B715)),ISNUMBER(FIND("workforces",B715)),ISNUMBER(FIND("occupational",B715)),ISNUMBER(FIND("Case report",B715)),ISNUMBER(FIND("Workplaces",B715)),ISNUMBER(FIND("worker",B715)))</f>
        <v>0</v>
      </c>
      <c r="AE715" t="b">
        <f>OR(ISNUMBER(FIND(" plant ",C715)),ISNUMBER(FIND("Plant ",C715)),ISNUMBER(FIND("tomato",C715)),ISNUMBER(FIND("plants",C715)),ISNUMBER(FIND("Plants",C715)),ISNUMBER(FIND("algae",C715)),ISNUMBER(FIND("lettuce",C715)),ISNUMBER(FIND("green gram sprouts ",C715)),ISNUMBER(FIND("Cucurbita pepo",C715)),ISNUMBER(FIND("bean ",C715)),ISNUMBER(FIND("chloroplast",C715)),ISNUMBER(FIND("chlorophyll",C715)),ISNUMBER(FIND("seedling",C715)),ISNUMBER(FIND("canola",C715)),ISNUMBER(FIND("shoot",C715)),ISNUMBER(FIND("photosynthes",C715)),ISNUMBER(FIND(" leaves ",C715)),,ISNUMBER(FIND("agriculture",C715)),ISNUMBER(FIND(" crops ",C715)))</f>
        <v>0</v>
      </c>
      <c r="AF715" t="b">
        <f>OR(ISNUMBER(FIND("bacteria",C715)),ISNUMBER(FIND("Bacteria",C715)),ISNUMBER(FIND("Bacterium",C715)),ISNUMBER(FIND("bacterium",C715)),ISNUMBER(FIND(" coli ",C715)))</f>
        <v>1</v>
      </c>
      <c r="AG715" t="b">
        <f>OR(ISNUMBER(FIND("fungi",C715)),ISNUMBER(FIND("Fungi",C715)),ISNUMBER(FIND("fungus",C715)),ISNUMBER(FIND("Fungus",C715)),ISNUMBER(FIND("mushroom",C715)),ISNUMBER(FIND("Mushroom",C715)),ISNUMBER(FIND(" mold ",C715)))</f>
        <v>0</v>
      </c>
      <c r="AH715" t="b">
        <f>OR(ISNUMBER(FIND("Pig ",C715)),ISNUMBER(FIND("pig ",C715)),ISNUMBER(FIND("Pigs ",C715)),ISNUMBER(FIND("pigs ",C715)))</f>
        <v>0</v>
      </c>
      <c r="AI715" t="b">
        <f>OR(ISNUMBER(FIND(" C. elegans",C715)),ISNUMBER(FIND("Caenorhabditis elegans",C715)),ISNUMBER(FIND("earthworms",C715)),ISNUMBER(FIND(" Ficopomatus enigmaticus",C715)),ISNUMBER(FIND("larva",C715)),ISNUMBER(FIND("Lumbriculus variegatus",C715)),ISNUMBER(FIND("nematode",C715)))</f>
        <v>0</v>
      </c>
      <c r="AJ715" t="b">
        <f>NOT(OR(AA715,AB715,AC715,AD715,AE715,AF715,AG715,AH715,AI715))</f>
        <v>0</v>
      </c>
      <c r="AL715" t="b">
        <f>OR(AA715,AB715,AD715,AE715,AF715,AG715,AH715,AI715)</f>
        <v>1</v>
      </c>
      <c r="AM715" t="b">
        <f>IF(Table1[[#This Row],[In vivo?]],IF(Table1[[#This Row],[Cell]],FALSE,TRUE),FALSE)</f>
        <v>0</v>
      </c>
      <c r="AN715" t="b">
        <f>AND(AC715,AL715)</f>
        <v>1</v>
      </c>
      <c r="AO715" t="b">
        <f>IF(Table1[[#This Row],[Cell]],IF(Table1[[#This Row],[In vivo?]],FALSE,TRUE),FALSE)</f>
        <v>0</v>
      </c>
      <c r="AP715" t="b">
        <f>NOT(OR(Table1[[#This Row],[In vivo?]],Table1[[#This Row],[Only in Cell]]))</f>
        <v>0</v>
      </c>
      <c r="AQ715" t="str">
        <f>IF(OR(Table1[[#This Row],[Rodents]],Table1[[#This Row],[Human]],Table1[[#This Row],[Pig]]),OR(ISNUMBER(FIND("pulmonary",C715)),ISNUMBER(FIND("lung",C715))),"NA")</f>
        <v>NA</v>
      </c>
      <c r="AR715" t="str">
        <f>IF(OR(Table1[[#This Row],[Rodents]],Table1[[#This Row],[Human]],Table1[[#This Row],[Pig]]),OR(ISNUMBER(FIND("skin",C715)),ISNUMBER(FIND("dermal",C715))),"NA")</f>
        <v>NA</v>
      </c>
      <c r="AS715" t="str">
        <f>IF(OR(Table1[[#This Row],[Rodents]],Table1[[#This Row],[Human]],Table1[[#This Row],[Pig]]),OR(ISNUMBER(FIND("liver",C715)),ISNUMBER(FIND("hepat",C715))),"NA")</f>
        <v>NA</v>
      </c>
      <c r="AT715" t="str">
        <f>IF(OR(Table1[[#This Row],[Rodents]],Table1[[#This Row],[Human]],Table1[[#This Row],[Pig]]),OR(ISNUMBER(FIND("kidney",C715)),ISNUMBER(FIND("neph",C715))),"NA")</f>
        <v>NA</v>
      </c>
      <c r="AU715" t="str">
        <f>IF(OR(Table1[[#This Row],[Rodents]],Table1[[#This Row],[Human]],Table1[[#This Row],[Pig]]),OR(ISNUMBER(FIND("brain",C715)),ISNUMBER(FIND("neur",C715)),ISNUMBER(FIND("nerv",C715))),"NA")</f>
        <v>NA</v>
      </c>
      <c r="AV715" t="str">
        <f>IF(OR(Table1[[#This Row],[Rodents]],Table1[[#This Row],[Human]],Table1[[#This Row],[Pig]]),OR(ISNUMBER(FIND("heart",C715)),ISNUMBER(FIND("cardi",C715))),"NA")</f>
        <v>NA</v>
      </c>
      <c r="AW715" t="str">
        <f>IF(OR(Table1[[#This Row],[Rodents]],Table1[[#This Row],[Human]],Table1[[#This Row],[Pig]]),OR(ISNUMBER(FIND("gastro",C715)),ISNUMBER(FIND("intesti",C715)),ISNUMBER(FIND("stomach",C715))),"NA")</f>
        <v>NA</v>
      </c>
      <c r="AX715" t="str">
        <f>IF(OR(Table1[[#This Row],[Rodents]],Table1[[#This Row],[Human]],Table1[[#This Row],[Pig]]),NOT(OR(AQ715,AR715,AS715,AT715,AU715,AV715,AW715)),"NA")</f>
        <v>NA</v>
      </c>
      <c r="AY715" t="b">
        <f>OR(ISNUMBER(FIND("SWCNT",C715)),ISNUMBER(FIND("SWNT",C715)),ISNUMBER(FIND("single-wall",C715)),ISNUMBER(FIND("single wall",C715)),ISNUMBER(FIND("Single wall",C715)),ISNUMBER(FIND("Single-wall",C715)),ISNUMBER(FIND("SWCNT",B715)),ISNUMBER(FIND("SWNT",B715)),ISNUMBER(FIND("single-wall",B715)),ISNUMBER(FIND("single wall",B715)),ISNUMBER(FIND("Single-wall",B715)),ISNUMBER(FIND("Single wall",B715)))</f>
        <v>1</v>
      </c>
      <c r="AZ715" t="b">
        <f>OR(ISNUMBER(FIND("MWCNT",C715)),ISNUMBER(FIND("MWNT",C715)),ISNUMBER(FIND("multi-wall",C715)),ISNUMBER(FIND("multi wall",C715)),ISNUMBER(FIND("multiwall",C715)),ISNUMBER(FIND("Multi-wall",C715)),ISNUMBER(FIND("Multi wall",C715)),ISNUMBER(FIND("Multiwall",C715)),ISNUMBER(FIND("MWCNT",B715)),ISNUMBER(FIND("MWNT",B715)),ISNUMBER(FIND("multi-wall",B715)),ISNUMBER(FIND("multi wall",B715)),ISNUMBER(FIND("multiwall",B715)),ISNUMBER(FIND("Multi-wall",B715)),ISNUMBER(FIND("Multi wall",B715)),ISNUMBER(FIND("Multiwall",B715)),ISNUMBER(FIND("Double-wall",B715)),ISNUMBER(FIND("Double wall",B715)),ISNUMBER(FIND("Doublewall",B715)),ISNUMBER(FIND("double-wall",B715)),ISNUMBER(FIND("double wall",B715)),ISNUMBER(FIND("doublewall",B715)))</f>
        <v>0</v>
      </c>
      <c r="BA715" t="b">
        <f>AND(Table1[[#This Row],[SWCNT]],Table1[[#This Row],[MWCNT]])</f>
        <v>0</v>
      </c>
      <c r="BB715" t="b">
        <f>IF(Table1[[#This Row],[SWCNT]]=TRUE,FALSE,IF(Table1[[#This Row],[MWCNT]]=TRUE,FALSE,TRUE))</f>
        <v>0</v>
      </c>
      <c r="BC715" s="18"/>
    </row>
    <row r="716" spans="1:55" ht="222">
      <c r="A716" t="s">
        <v>3502</v>
      </c>
      <c r="B716" s="2" t="s">
        <v>3504</v>
      </c>
      <c r="C716" s="16" t="s">
        <v>3506</v>
      </c>
      <c r="D716" s="17" t="s">
        <v>94</v>
      </c>
      <c r="E716" s="2">
        <v>2014</v>
      </c>
      <c r="F716" t="b">
        <f>OR(ISNUMBER(FIND("cytotoxic",C716)),ISNUMBER(FIND("Cytotoxic",C716)),ISNUMBER(FIND("cellular toxicity",C716)),ISNUMBER(FIND("cell death",C716)),ISNUMBER(FIND("viable",C716)),ISNUMBER(FIND("phytotoxic",C716)),ISNUMBER(FIND("acute toxicity",C716)),ISNUMBER(FIND("MTT",C716)),ISNUMBER(FIND("survival",C716)),ISNUMBER(FIND("prolifer",C716)),ISNUMBER(FIND("apoptosis",C716)),ISNUMBER(FIND("neurotoxic",C716)),ISNUMBER(FIND("  lysis ",C716)),ISNUMBER(FIND("necrosis",C716)),ISNUMBER(FIND("cellular death",C716))*3,ISNUMBER(FIND("LDH",C716)),ISNUMBER(FIND("Acute toxicity",C716)))</f>
        <v>1</v>
      </c>
      <c r="G716" t="b">
        <f>OR(ISNUMBER(FIND("genotoxic",C716)),ISNUMBER(FIND("genotoxicity",C716)),ISNUMBER(FIND("DNA damage",C716)),ISNUMBER(FIND("DNA",C716)),ISNUMBER(FIND("RNA",C716)),ISNUMBER(FIND("mesothelioma",C716)),ISNUMBER(FIND("carcino",C716)),ISNUMBER(FIND("mutagen",C716)),ISNUMBER(FIND("genetic",C716)))</f>
        <v>0</v>
      </c>
      <c r="H716" t="b">
        <f>OR(ISNUMBER(FIND("inflammatory",C716)),ISNUMBER(FIND("inflamm",C716)))</f>
        <v>0</v>
      </c>
      <c r="I716" t="b">
        <f>OR(ISNUMBER(FIND("immune",C716)),ISNUMBER(FIND("immunological",C716)),ISNUMBER(FIND("interleuk",C716)),ISNUMBER(FIND("platelet activation",C716)),ISNUMBER(FIND("monocyte",C716)),ISNUMBER(FIND("leukocyte",C716)),ISNUMBER(FIND("cytokine",C716)),ISNUMBER(FIND("CD4",C716)),ISNUMBER(FIND("CD8",C716)),ISNUMBER(FIND("T-cell",C716)))</f>
        <v>1</v>
      </c>
      <c r="J716" t="b">
        <f>OR(ISNUMBER(FIND("reactive oxygen",C716)),ISNUMBER(FIND("ROS",C716)),ISNUMBER(FIND("free radical",C716)),ISNUMBER(FIND("oxidative stress",C716)),ISNUMBER(FIND("peroxid",C716)),ISNUMBER(FIND("oxidative",C716)),ISNUMBER(FIND("antioxid",C716)))</f>
        <v>0</v>
      </c>
      <c r="K716" t="b">
        <f>OR(ISNUMBER(FIND("autophag",C716)))</f>
        <v>0</v>
      </c>
      <c r="L716" t="b">
        <f>OR(ISNUMBER(FIND("morpholog",C716)))</f>
        <v>0</v>
      </c>
      <c r="M716" t="b">
        <f>OR(ISNUMBER(FIND("fibrosis",C716)),ISNUMBER(FIND("Fibrosis",C716)),ISNUMBER(FIND("fibrot",C716)))</f>
        <v>0</v>
      </c>
      <c r="N716" t="b">
        <f>OR(ISNUMBER(FIND("offspring",C716)),ISNUMBER(FIND("Parental",C716)),ISNUMBER(FIND("parental",C716)),ISNUMBER(FIND("germline",C716)),ISNUMBER(FIND("reproduc",C716)),ISNUMBER(FIND("embryo",C716)))</f>
        <v>0</v>
      </c>
      <c r="O716" t="b">
        <f>OR(ISNUMBER(FIND("metabol",C716)),ISNUMBER(FIND("Metabol",C716)),ISNUMBER(FIND("digest",C716)),ISNUMBER(FIND("mitochon",C716)))</f>
        <v>1</v>
      </c>
      <c r="P716" t="b">
        <f>OR(ISNUMBER(FIND("ecotox",C716)),ISNUMBER(FIND("Ecotox",B716)),ISNUMBER(FIND("ecotox",B716)),ISNUMBER(FIND("Ecotox",C716)))</f>
        <v>0</v>
      </c>
      <c r="Q716" t="b">
        <f>OR(ISNUMBER(FIND("Bioaccum",C716)),ISNUMBER(FIND("bioaccum",C716)),ISNUMBER(FIND("accum",C716)))</f>
        <v>0</v>
      </c>
      <c r="R716" t="b">
        <f>OR(ISNUMBER(FIND("Occupation",C716)),ISNUMBER(FIND("occupation",C716)),ISNUMBER(FIND("worker",C716)),ISNUMBER(FIND("workforce",C716)))</f>
        <v>0</v>
      </c>
      <c r="S716" t="b">
        <f>NOT(OR(F716,G716,H716,I716,J716,K716,L716,M716,N716,O716,P716,Q716,R716))</f>
        <v>0</v>
      </c>
      <c r="U716" t="b">
        <f>OR(Table1[[#This Row],[Inflammation]],Table1[[#This Row],[Immune]])</f>
        <v>1</v>
      </c>
      <c r="V716" t="str">
        <f>IF(OR(Table1[[#This Row],[Rodents]],Table1[[#This Row],[Human]],Table1[[#This Row],[Pig]]),OR(ISNUMBER(FIND("intratrach",C716)),ISNUMBER(FIND("nasal ",C716)),ISNUMBER(FIND("instill",C716))),"NA")</f>
        <v>NA</v>
      </c>
      <c r="W716" t="str">
        <f>IF(OR(Table1[[#This Row],[Rodents]],Table1[[#This Row],[Human]],Table1[[#This Row],[Pig]]),OR(ISNUMBER(FIND("dermal",C716)),ISNUMBER(FIND("skin ",C716))),"NA")</f>
        <v>NA</v>
      </c>
      <c r="X716" t="str">
        <f>IF(OR(Table1[[#This Row],[Rodents]],Table1[[#This Row],[Human]],Table1[[#This Row],[Pig]]),OR(ISNUMBER(FIND("injected",C716)),ISNUMBER(FIND("periton",C716)),ISNUMBER(FIND("intrascrot",C716))),"NA")</f>
        <v>NA</v>
      </c>
      <c r="Y716" t="str">
        <f>IF(OR(Table1[[#This Row],[Rodents]],Table1[[#This Row],[Human]],Table1[[#This Row],[Pig]]),NOT(OR(Table1[[#This Row],[Inhaled/Intratracheal/intranasal]],Table1[[#This Row],[Dermal]],Table1[[#This Row],[Injected]])),"NA")</f>
        <v>NA</v>
      </c>
      <c r="AA716" t="b">
        <f>OR(ISNUMBER(FIND("fish ",C716)),ISNUMBER(FIND("Fish ",C716)),ISNUMBER(FIND("aquatic",C716)),ISNUMBER(FIND("daphnids",C716)),ISNUMBER(FIND("Carcinus maenas",C716)),ISNUMBER(FIND("Daphnia",C716)),ISNUMBER(FIND("Ruditapes philippinarum",C716)),ISNUMBER(FIND("daphnia",C716)),ISNUMBER(FIND("marine",C716)),ISNUMBER(FIND("mussel",C716)),ISNUMBER(FIND("algae",C716)),ISNUMBER(FIND("Donax faba",C716)),ISNUMBER(FIND("estuarine",C716)),ISNUMBER(FIND("snail",C716)),ISNUMBER(FIND("Prorocentrum donghaiense",C716)) )</f>
        <v>0</v>
      </c>
      <c r="AB716" t="b">
        <f>OR(ISNUMBER(FIND(" rat ",C716)),ISNUMBER(FIND(" rats ",C716)),ISNUMBER(FIND(" Rats ",C716)),ISNUMBER(FIND(" Rat ",C716)),ISNUMBER(FIND(" rat.",C716)),ISNUMBER(FIND(" rats.",C716)),ISNUMBER(FIND("mouse",C716)),ISNUMBER(FIND("mice",C716)), ISNUMBER(FIND(" Mice",C716)))</f>
        <v>0</v>
      </c>
      <c r="AC716" t="b">
        <f>OR(ISNUMBER(FIND(" cell ",C716)),ISNUMBER(FIND("fibroblast",C716)),ISNUMBER(FIND("macrophage",C716)),ISNUMBER(FIND("epithelial",C716)),ISNUMBER(FIND("endothelial",C716)),ISNUMBER(FIND("neuron",C716)),ISNUMBER(FIND(" cells ",C716)),ISNUMBER(FIND("RBC",C716)),ISNUMBER(FIND("mitochond",C716)),ISNUMBER(FIND("adipocyte",C716)),ISNUMBER(FIND("osteo",C716)),ISNUMBER(FIND("keratin",C716)),ISNUMBER(FIND(" cell's ",C716)),ISNUMBER(FIND("eukary",C716)),ISNUMBER(FIND("sperm",C716)))</f>
        <v>1</v>
      </c>
      <c r="AD716" t="b">
        <f>OR(ISNUMBER(FIND("human",B716)),ISNUMBER(FIND("workers",B716)),ISNUMBER(FIND("workforces",B716)),ISNUMBER(FIND("occupational",B716)),ISNUMBER(FIND("Case report",B716)),ISNUMBER(FIND("Workplaces",B716)),ISNUMBER(FIND("worker",B716)))</f>
        <v>0</v>
      </c>
      <c r="AE716" t="b">
        <f>OR(ISNUMBER(FIND(" plant ",C716)),ISNUMBER(FIND("Plant ",C716)),ISNUMBER(FIND("tomato",C716)),ISNUMBER(FIND("plants",C716)),ISNUMBER(FIND("Plants",C716)),ISNUMBER(FIND("algae",C716)),ISNUMBER(FIND("lettuce",C716)),ISNUMBER(FIND("green gram sprouts ",C716)),ISNUMBER(FIND("Cucurbita pepo",C716)),ISNUMBER(FIND("bean ",C716)),ISNUMBER(FIND("chloroplast",C716)),ISNUMBER(FIND("chlorophyll",C716)),ISNUMBER(FIND("seedling",C716)),ISNUMBER(FIND("canola",C716)),ISNUMBER(FIND("shoot",C716)),ISNUMBER(FIND("photosynthes",C716)),ISNUMBER(FIND(" leaves ",C716)),,ISNUMBER(FIND("agriculture",C716)),ISNUMBER(FIND(" crops ",C716)))</f>
        <v>1</v>
      </c>
      <c r="AF716" t="b">
        <f>OR(ISNUMBER(FIND("bacteria",C716)),ISNUMBER(FIND("Bacteria",C716)),ISNUMBER(FIND("Bacterium",C716)),ISNUMBER(FIND("bacterium",C716)),ISNUMBER(FIND(" coli ",C716)))</f>
        <v>0</v>
      </c>
      <c r="AG716" t="b">
        <f>OR(ISNUMBER(FIND("fungi",C716)),ISNUMBER(FIND("Fungi",C716)),ISNUMBER(FIND("fungus",C716)),ISNUMBER(FIND("Fungus",C716)),ISNUMBER(FIND("mushroom",C716)),ISNUMBER(FIND("Mushroom",C716)),ISNUMBER(FIND(" mold ",C716)))</f>
        <v>0</v>
      </c>
      <c r="AH716" t="b">
        <f>OR(ISNUMBER(FIND("Pig ",C716)),ISNUMBER(FIND("pig ",C716)),ISNUMBER(FIND("Pigs ",C716)),ISNUMBER(FIND("pigs ",C716)))</f>
        <v>0</v>
      </c>
      <c r="AI716" t="b">
        <f>OR(ISNUMBER(FIND(" C. elegans",C716)),ISNUMBER(FIND("Caenorhabditis elegans",C716)),ISNUMBER(FIND("earthworms",C716)),ISNUMBER(FIND(" Ficopomatus enigmaticus",C716)),ISNUMBER(FIND("larva",C716)),ISNUMBER(FIND("Lumbriculus variegatus",C716)),ISNUMBER(FIND("nematode",C716)))</f>
        <v>0</v>
      </c>
      <c r="AJ716" t="b">
        <f>NOT(OR(AA716,AB716,AC716,AD716,AE716,AF716,AG716,AH716,AI716))</f>
        <v>0</v>
      </c>
      <c r="AL716" t="b">
        <f>OR(AA716,AB716,AD716,AE716,AF716,AG716,AH716,AI716)</f>
        <v>1</v>
      </c>
      <c r="AM716" t="b">
        <f>IF(Table1[[#This Row],[In vivo?]],IF(Table1[[#This Row],[Cell]],FALSE,TRUE),FALSE)</f>
        <v>0</v>
      </c>
      <c r="AN716" t="b">
        <f>AND(AC716,AL716)</f>
        <v>1</v>
      </c>
      <c r="AO716" t="b">
        <f>IF(Table1[[#This Row],[Cell]],IF(Table1[[#This Row],[In vivo?]],FALSE,TRUE),FALSE)</f>
        <v>0</v>
      </c>
      <c r="AP716" t="b">
        <f>NOT(OR(Table1[[#This Row],[In vivo?]],Table1[[#This Row],[Only in Cell]]))</f>
        <v>0</v>
      </c>
      <c r="AQ716" t="str">
        <f>IF(OR(Table1[[#This Row],[Rodents]],Table1[[#This Row],[Human]],Table1[[#This Row],[Pig]]),OR(ISNUMBER(FIND("pulmonary",C716)),ISNUMBER(FIND("lung",C716))),"NA")</f>
        <v>NA</v>
      </c>
      <c r="AR716" t="str">
        <f>IF(OR(Table1[[#This Row],[Rodents]],Table1[[#This Row],[Human]],Table1[[#This Row],[Pig]]),OR(ISNUMBER(FIND("skin",C716)),ISNUMBER(FIND("dermal",C716))),"NA")</f>
        <v>NA</v>
      </c>
      <c r="AS716" t="str">
        <f>IF(OR(Table1[[#This Row],[Rodents]],Table1[[#This Row],[Human]],Table1[[#This Row],[Pig]]),OR(ISNUMBER(FIND("liver",C716)),ISNUMBER(FIND("hepat",C716))),"NA")</f>
        <v>NA</v>
      </c>
      <c r="AT716" t="str">
        <f>IF(OR(Table1[[#This Row],[Rodents]],Table1[[#This Row],[Human]],Table1[[#This Row],[Pig]]),OR(ISNUMBER(FIND("kidney",C716)),ISNUMBER(FIND("neph",C716))),"NA")</f>
        <v>NA</v>
      </c>
      <c r="AU716" t="str">
        <f>IF(OR(Table1[[#This Row],[Rodents]],Table1[[#This Row],[Human]],Table1[[#This Row],[Pig]]),OR(ISNUMBER(FIND("brain",C716)),ISNUMBER(FIND("neur",C716)),ISNUMBER(FIND("nerv",C716))),"NA")</f>
        <v>NA</v>
      </c>
      <c r="AV716" t="str">
        <f>IF(OR(Table1[[#This Row],[Rodents]],Table1[[#This Row],[Human]],Table1[[#This Row],[Pig]]),OR(ISNUMBER(FIND("heart",C716)),ISNUMBER(FIND("cardi",C716))),"NA")</f>
        <v>NA</v>
      </c>
      <c r="AW716" t="str">
        <f>IF(OR(Table1[[#This Row],[Rodents]],Table1[[#This Row],[Human]],Table1[[#This Row],[Pig]]),OR(ISNUMBER(FIND("gastro",C716)),ISNUMBER(FIND("intesti",C716)),ISNUMBER(FIND("stomach",C716))),"NA")</f>
        <v>NA</v>
      </c>
      <c r="AX716" t="str">
        <f>IF(OR(Table1[[#This Row],[Rodents]],Table1[[#This Row],[Human]],Table1[[#This Row],[Pig]]),NOT(OR(AQ716,AR716,AS716,AT716,AU716,AV716,AW716)),"NA")</f>
        <v>NA</v>
      </c>
      <c r="AY716" t="b">
        <f>OR(ISNUMBER(FIND("SWCNT",C716)),ISNUMBER(FIND("SWNT",C716)),ISNUMBER(FIND("single-wall",C716)),ISNUMBER(FIND("single wall",C716)),ISNUMBER(FIND("Single wall",C716)),ISNUMBER(FIND("Single-wall",C716)),ISNUMBER(FIND("SWCNT",B716)),ISNUMBER(FIND("SWNT",B716)),ISNUMBER(FIND("single-wall",B716)),ISNUMBER(FIND("single wall",B716)),ISNUMBER(FIND("Single-wall",B716)),ISNUMBER(FIND("Single wall",B716)))</f>
        <v>0</v>
      </c>
      <c r="AZ716" t="b">
        <f>OR(ISNUMBER(FIND("MWCNT",C716)),ISNUMBER(FIND("MWNT",C716)),ISNUMBER(FIND("multi-wall",C716)),ISNUMBER(FIND("multi wall",C716)),ISNUMBER(FIND("multiwall",C716)),ISNUMBER(FIND("Multi-wall",C716)),ISNUMBER(FIND("Multi wall",C716)),ISNUMBER(FIND("Multiwall",C716)),ISNUMBER(FIND("MWCNT",B716)),ISNUMBER(FIND("MWNT",B716)),ISNUMBER(FIND("multi-wall",B716)),ISNUMBER(FIND("multi wall",B716)),ISNUMBER(FIND("multiwall",B716)),ISNUMBER(FIND("Multi-wall",B716)),ISNUMBER(FIND("Multi wall",B716)),ISNUMBER(FIND("Multiwall",B716)),ISNUMBER(FIND("Double-wall",B716)),ISNUMBER(FIND("Double wall",B716)),ISNUMBER(FIND("Doublewall",B716)),ISNUMBER(FIND("double-wall",B716)),ISNUMBER(FIND("double wall",B716)),ISNUMBER(FIND("doublewall",B716)))</f>
        <v>0</v>
      </c>
      <c r="BA716" t="b">
        <f>AND(Table1[[#This Row],[SWCNT]],Table1[[#This Row],[MWCNT]])</f>
        <v>0</v>
      </c>
      <c r="BB716" t="b">
        <f>IF(Table1[[#This Row],[SWCNT]]=TRUE,FALSE,IF(Table1[[#This Row],[MWCNT]]=TRUE,FALSE,TRUE))</f>
        <v>1</v>
      </c>
      <c r="BC716" s="18"/>
    </row>
    <row r="717" spans="1:55" ht="166.5">
      <c r="A717" t="s">
        <v>3695</v>
      </c>
      <c r="B717" s="2" t="s">
        <v>3696</v>
      </c>
      <c r="C717" s="16" t="s">
        <v>3697</v>
      </c>
      <c r="D717" s="17" t="s">
        <v>653</v>
      </c>
      <c r="E717" s="2">
        <v>2014</v>
      </c>
      <c r="F717" t="b">
        <f>OR(ISNUMBER(FIND("cytotoxic",C717)),ISNUMBER(FIND("Cytotoxic",C717)),ISNUMBER(FIND("cellular toxicity",C717)),ISNUMBER(FIND("cell death",C717)),ISNUMBER(FIND("viable",C717)),ISNUMBER(FIND("phytotoxic",C717)),ISNUMBER(FIND("acute toxicity",C717)),ISNUMBER(FIND("MTT",C717)),ISNUMBER(FIND("survival",C717)),ISNUMBER(FIND("prolifer",C717)),ISNUMBER(FIND("apoptosis",C717)),ISNUMBER(FIND("neurotoxic",C717)),ISNUMBER(FIND("  lysis ",C717)),ISNUMBER(FIND("necrosis",C717)),ISNUMBER(FIND("cellular death",C717))*3,ISNUMBER(FIND("LDH",C717)),ISNUMBER(FIND("Acute toxicity",C717)))</f>
        <v>1</v>
      </c>
      <c r="G717" t="b">
        <f>OR(ISNUMBER(FIND("genotoxic",C717)),ISNUMBER(FIND("genotoxicity",C717)),ISNUMBER(FIND("DNA damage",C717)),ISNUMBER(FIND("DNA",C717)),ISNUMBER(FIND("RNA",C717)),ISNUMBER(FIND("mesothelioma",C717)),ISNUMBER(FIND("carcino",C717)),ISNUMBER(FIND("mutagen",C717)),ISNUMBER(FIND("genetic",C717)))</f>
        <v>0</v>
      </c>
      <c r="H717" t="b">
        <f>OR(ISNUMBER(FIND("inflammatory",C717)),ISNUMBER(FIND("inflamm",C717)))</f>
        <v>0</v>
      </c>
      <c r="I717" t="b">
        <f>OR(ISNUMBER(FIND("immune",C717)),ISNUMBER(FIND("immunological",C717)),ISNUMBER(FIND("interleuk",C717)),ISNUMBER(FIND("platelet activation",C717)),ISNUMBER(FIND("monocyte",C717)),ISNUMBER(FIND("leukocyte",C717)),ISNUMBER(FIND("cytokine",C717)),ISNUMBER(FIND("CD4",C717)),ISNUMBER(FIND("CD8",C717)),ISNUMBER(FIND("T-cell",C717)))</f>
        <v>0</v>
      </c>
      <c r="J717" t="b">
        <f>OR(ISNUMBER(FIND("reactive oxygen",C717)),ISNUMBER(FIND("ROS",C717)),ISNUMBER(FIND("free radical",C717)),ISNUMBER(FIND("oxidative stress",C717)),ISNUMBER(FIND("peroxid",C717)),ISNUMBER(FIND("oxidative",C717)),ISNUMBER(FIND("antioxid",C717)))</f>
        <v>1</v>
      </c>
      <c r="K717" t="b">
        <f>OR(ISNUMBER(FIND("autophag",C717)))</f>
        <v>1</v>
      </c>
      <c r="L717" t="b">
        <f>OR(ISNUMBER(FIND("morpholog",C717)))</f>
        <v>0</v>
      </c>
      <c r="M717" t="b">
        <f>OR(ISNUMBER(FIND("fibrosis",C717)),ISNUMBER(FIND("Fibrosis",C717)),ISNUMBER(FIND("fibrot",C717)))</f>
        <v>0</v>
      </c>
      <c r="N717" t="b">
        <f>OR(ISNUMBER(FIND("offspring",C717)),ISNUMBER(FIND("Parental",C717)),ISNUMBER(FIND("parental",C717)),ISNUMBER(FIND("germline",C717)),ISNUMBER(FIND("reproduc",C717)),ISNUMBER(FIND("embryo",C717)))</f>
        <v>0</v>
      </c>
      <c r="O717" t="b">
        <f>OR(ISNUMBER(FIND("metabol",C717)),ISNUMBER(FIND("Metabol",C717)),ISNUMBER(FIND("digest",C717)),ISNUMBER(FIND("mitochon",C717)))</f>
        <v>0</v>
      </c>
      <c r="P717" t="b">
        <f>OR(ISNUMBER(FIND("ecotox",C717)),ISNUMBER(FIND("Ecotox",B717)),ISNUMBER(FIND("ecotox",B717)),ISNUMBER(FIND("Ecotox",C717)))</f>
        <v>0</v>
      </c>
      <c r="Q717" t="b">
        <f>OR(ISNUMBER(FIND("Bioaccum",C717)),ISNUMBER(FIND("bioaccum",C717)),ISNUMBER(FIND("accum",C717)))</f>
        <v>0</v>
      </c>
      <c r="R717" t="b">
        <f>OR(ISNUMBER(FIND("Occupation",C717)),ISNUMBER(FIND("occupation",C717)),ISNUMBER(FIND("worker",C717)),ISNUMBER(FIND("workforce",C717)))</f>
        <v>0</v>
      </c>
      <c r="S717" t="b">
        <f>NOT(OR(F717,G717,H717,I717,J717,K717,L717,M717,N717,O717,P717,Q717,R717))</f>
        <v>0</v>
      </c>
      <c r="U717" t="b">
        <f>OR(Table1[[#This Row],[Inflammation]],Table1[[#This Row],[Immune]])</f>
        <v>0</v>
      </c>
      <c r="V717" t="b">
        <f>IF(OR(Table1[[#This Row],[Rodents]],Table1[[#This Row],[Human]],Table1[[#This Row],[Pig]]),OR(ISNUMBER(FIND("intratrach",C717)),ISNUMBER(FIND("nasal ",C717)),ISNUMBER(FIND("instill",C717))),"NA")</f>
        <v>0</v>
      </c>
      <c r="W717" t="b">
        <f>IF(OR(Table1[[#This Row],[Rodents]],Table1[[#This Row],[Human]],Table1[[#This Row],[Pig]]),OR(ISNUMBER(FIND("dermal",C717)),ISNUMBER(FIND("skin ",C717))),"NA")</f>
        <v>0</v>
      </c>
      <c r="X717" t="b">
        <f>IF(OR(Table1[[#This Row],[Rodents]],Table1[[#This Row],[Human]],Table1[[#This Row],[Pig]]),OR(ISNUMBER(FIND("injected",C717)),ISNUMBER(FIND("periton",C717)),ISNUMBER(FIND("intrascrot",C717))),"NA")</f>
        <v>0</v>
      </c>
      <c r="Y717" t="b">
        <f>IF(OR(Table1[[#This Row],[Rodents]],Table1[[#This Row],[Human]],Table1[[#This Row],[Pig]]),NOT(OR(Table1[[#This Row],[Inhaled/Intratracheal/intranasal]],Table1[[#This Row],[Dermal]],Table1[[#This Row],[Injected]])),"NA")</f>
        <v>1</v>
      </c>
      <c r="AA717" t="b">
        <f>OR(ISNUMBER(FIND("fish ",C717)),ISNUMBER(FIND("Fish ",C717)),ISNUMBER(FIND("aquatic",C717)),ISNUMBER(FIND("daphnids",C717)),ISNUMBER(FIND("Carcinus maenas",C717)),ISNUMBER(FIND("Daphnia",C717)),ISNUMBER(FIND("Ruditapes philippinarum",C717)),ISNUMBER(FIND("daphnia",C717)),ISNUMBER(FIND("marine",C717)),ISNUMBER(FIND("mussel",C717)),ISNUMBER(FIND("algae",C717)),ISNUMBER(FIND("Donax faba",C717)),ISNUMBER(FIND("estuarine",C717)),ISNUMBER(FIND("snail",C717)),ISNUMBER(FIND("Prorocentrum donghaiense",C717)) )</f>
        <v>0</v>
      </c>
      <c r="AB717" t="b">
        <f>OR(ISNUMBER(FIND(" rat ",C717)),ISNUMBER(FIND(" rats ",C717)),ISNUMBER(FIND(" Rats ",C717)),ISNUMBER(FIND(" Rat ",C717)),ISNUMBER(FIND(" rat.",C717)),ISNUMBER(FIND(" rats.",C717)),ISNUMBER(FIND("mouse",C717)),ISNUMBER(FIND("mice",C717)), ISNUMBER(FIND(" Mice",C717)))</f>
        <v>1</v>
      </c>
      <c r="AC717" t="b">
        <f>OR(ISNUMBER(FIND(" cell ",C717)),ISNUMBER(FIND("fibroblast",C717)),ISNUMBER(FIND("macrophage",C717)),ISNUMBER(FIND("epithelial",C717)),ISNUMBER(FIND("endothelial",C717)),ISNUMBER(FIND("neuron",C717)),ISNUMBER(FIND(" cells ",C717)),ISNUMBER(FIND("RBC",C717)),ISNUMBER(FIND("mitochond",C717)),ISNUMBER(FIND("adipocyte",C717)),ISNUMBER(FIND("osteo",C717)),ISNUMBER(FIND("keratin",C717)),ISNUMBER(FIND(" cell's ",C717)),ISNUMBER(FIND("eukary",C717)),ISNUMBER(FIND("sperm",C717)))</f>
        <v>1</v>
      </c>
      <c r="AD717" t="b">
        <f>OR(ISNUMBER(FIND("human",B717)),ISNUMBER(FIND("workers",B717)),ISNUMBER(FIND("workforces",B717)),ISNUMBER(FIND("occupational",B717)),ISNUMBER(FIND("Case report",B717)),ISNUMBER(FIND("Workplaces",B717)),ISNUMBER(FIND("worker",B717)))</f>
        <v>0</v>
      </c>
      <c r="AE717" t="b">
        <f>OR(ISNUMBER(FIND(" plant ",C717)),ISNUMBER(FIND("Plant ",C717)),ISNUMBER(FIND("tomato",C717)),ISNUMBER(FIND("plants",C717)),ISNUMBER(FIND("Plants",C717)),ISNUMBER(FIND("algae",C717)),ISNUMBER(FIND("lettuce",C717)),ISNUMBER(FIND("green gram sprouts ",C717)),ISNUMBER(FIND("Cucurbita pepo",C717)),ISNUMBER(FIND("bean ",C717)),ISNUMBER(FIND("chloroplast",C717)),ISNUMBER(FIND("chlorophyll",C717)),ISNUMBER(FIND("seedling",C717)),ISNUMBER(FIND("canola",C717)),ISNUMBER(FIND("shoot",C717)),ISNUMBER(FIND("photosynthes",C717)),ISNUMBER(FIND(" leaves ",C717)),,ISNUMBER(FIND("agriculture",C717)),ISNUMBER(FIND(" crops ",C717)))</f>
        <v>0</v>
      </c>
      <c r="AF717" t="b">
        <f>OR(ISNUMBER(FIND("bacteria",C717)),ISNUMBER(FIND("Bacteria",C717)),ISNUMBER(FIND("Bacterium",C717)),ISNUMBER(FIND("bacterium",C717)),ISNUMBER(FIND(" coli ",C717)))</f>
        <v>0</v>
      </c>
      <c r="AG717" t="b">
        <f>OR(ISNUMBER(FIND("fungi",C717)),ISNUMBER(FIND("Fungi",C717)),ISNUMBER(FIND("fungus",C717)),ISNUMBER(FIND("Fungus",C717)),ISNUMBER(FIND("mushroom",C717)),ISNUMBER(FIND("Mushroom",C717)),ISNUMBER(FIND(" mold ",C717)))</f>
        <v>0</v>
      </c>
      <c r="AH717" t="b">
        <f>OR(ISNUMBER(FIND("Pig ",C717)),ISNUMBER(FIND("pig ",C717)),ISNUMBER(FIND("Pigs ",C717)),ISNUMBER(FIND("pigs ",C717)))</f>
        <v>0</v>
      </c>
      <c r="AI717" t="b">
        <f>OR(ISNUMBER(FIND(" C. elegans",C717)),ISNUMBER(FIND("Caenorhabditis elegans",C717)),ISNUMBER(FIND("earthworms",C717)),ISNUMBER(FIND(" Ficopomatus enigmaticus",C717)),ISNUMBER(FIND("larva",C717)),ISNUMBER(FIND("Lumbriculus variegatus",C717)),ISNUMBER(FIND("nematode",C717)))</f>
        <v>0</v>
      </c>
      <c r="AJ717" t="b">
        <f>NOT(OR(AA717,AB717,AC717,AD717,AE717,AF717,AG717,AH717,AI717))</f>
        <v>0</v>
      </c>
      <c r="AL717" t="b">
        <f>OR(AA717,AB717,AD717,AE717,AF717,AG717,AH717,AI717)</f>
        <v>1</v>
      </c>
      <c r="AM717" t="b">
        <f>IF(Table1[[#This Row],[In vivo?]],IF(Table1[[#This Row],[Cell]],FALSE,TRUE),FALSE)</f>
        <v>0</v>
      </c>
      <c r="AN717" t="b">
        <f>AND(AC717,AL717)</f>
        <v>1</v>
      </c>
      <c r="AO717" t="b">
        <f>IF(Table1[[#This Row],[Cell]],IF(Table1[[#This Row],[In vivo?]],FALSE,TRUE),FALSE)</f>
        <v>0</v>
      </c>
      <c r="AP717" t="b">
        <f>NOT(OR(Table1[[#This Row],[In vivo?]],Table1[[#This Row],[Only in Cell]]))</f>
        <v>0</v>
      </c>
      <c r="AQ717" t="b">
        <f>IF(OR(Table1[[#This Row],[Rodents]],Table1[[#This Row],[Human]],Table1[[#This Row],[Pig]]),OR(ISNUMBER(FIND("pulmonary",C717)),ISNUMBER(FIND("lung",C717))),"NA")</f>
        <v>0</v>
      </c>
      <c r="AR717" t="b">
        <f>IF(OR(Table1[[#This Row],[Rodents]],Table1[[#This Row],[Human]],Table1[[#This Row],[Pig]]),OR(ISNUMBER(FIND("skin",C717)),ISNUMBER(FIND("dermal",C717))),"NA")</f>
        <v>0</v>
      </c>
      <c r="AS717" t="b">
        <f>IF(OR(Table1[[#This Row],[Rodents]],Table1[[#This Row],[Human]],Table1[[#This Row],[Pig]]),OR(ISNUMBER(FIND("liver",C717)),ISNUMBER(FIND("hepat",C717))),"NA")</f>
        <v>0</v>
      </c>
      <c r="AT717" t="b">
        <f>IF(OR(Table1[[#This Row],[Rodents]],Table1[[#This Row],[Human]],Table1[[#This Row],[Pig]]),OR(ISNUMBER(FIND("kidney",C717)),ISNUMBER(FIND("neph",C717))),"NA")</f>
        <v>0</v>
      </c>
      <c r="AU717" t="b">
        <f>IF(OR(Table1[[#This Row],[Rodents]],Table1[[#This Row],[Human]],Table1[[#This Row],[Pig]]),OR(ISNUMBER(FIND("brain",C717)),ISNUMBER(FIND("neur",C717)),ISNUMBER(FIND("nerv",C717))),"NA")</f>
        <v>0</v>
      </c>
      <c r="AV717" t="b">
        <f>IF(OR(Table1[[#This Row],[Rodents]],Table1[[#This Row],[Human]],Table1[[#This Row],[Pig]]),OR(ISNUMBER(FIND("heart",C717)),ISNUMBER(FIND("cardi",C717))),"NA")</f>
        <v>0</v>
      </c>
      <c r="AW717" t="b">
        <f>IF(OR(Table1[[#This Row],[Rodents]],Table1[[#This Row],[Human]],Table1[[#This Row],[Pig]]),OR(ISNUMBER(FIND("gastro",C717)),ISNUMBER(FIND("intesti",C717)),ISNUMBER(FIND("stomach",C717))),"NA")</f>
        <v>0</v>
      </c>
      <c r="AX717" t="b">
        <f>IF(OR(Table1[[#This Row],[Rodents]],Table1[[#This Row],[Human]],Table1[[#This Row],[Pig]]),NOT(OR(AQ717,AR717,AS717,AT717,AU717,AV717,AW717)),"NA")</f>
        <v>1</v>
      </c>
      <c r="AY717" t="b">
        <f>OR(ISNUMBER(FIND("SWCNT",C717)),ISNUMBER(FIND("SWNT",C717)),ISNUMBER(FIND("single-wall",C717)),ISNUMBER(FIND("single wall",C717)),ISNUMBER(FIND("Single wall",C717)),ISNUMBER(FIND("Single-wall",C717)),ISNUMBER(FIND("SWCNT",B717)),ISNUMBER(FIND("SWNT",B717)),ISNUMBER(FIND("single-wall",B717)),ISNUMBER(FIND("single wall",B717)),ISNUMBER(FIND("Single-wall",B717)),ISNUMBER(FIND("Single wall",B717)))</f>
        <v>0</v>
      </c>
      <c r="AZ717" t="b">
        <f>OR(ISNUMBER(FIND("MWCNT",C717)),ISNUMBER(FIND("MWNT",C717)),ISNUMBER(FIND("multi-wall",C717)),ISNUMBER(FIND("multi wall",C717)),ISNUMBER(FIND("multiwall",C717)),ISNUMBER(FIND("Multi-wall",C717)),ISNUMBER(FIND("Multi wall",C717)),ISNUMBER(FIND("Multiwall",C717)),ISNUMBER(FIND("MWCNT",B717)),ISNUMBER(FIND("MWNT",B717)),ISNUMBER(FIND("multi-wall",B717)),ISNUMBER(FIND("multi wall",B717)),ISNUMBER(FIND("multiwall",B717)),ISNUMBER(FIND("Multi-wall",B717)),ISNUMBER(FIND("Multi wall",B717)),ISNUMBER(FIND("Multiwall",B717)),ISNUMBER(FIND("Double-wall",B717)),ISNUMBER(FIND("Double wall",B717)),ISNUMBER(FIND("Doublewall",B717)),ISNUMBER(FIND("double-wall",B717)),ISNUMBER(FIND("double wall",B717)),ISNUMBER(FIND("doublewall",B717)))</f>
        <v>0</v>
      </c>
      <c r="BA717" t="b">
        <f>AND(Table1[[#This Row],[SWCNT]],Table1[[#This Row],[MWCNT]])</f>
        <v>0</v>
      </c>
      <c r="BB717" t="b">
        <f>IF(Table1[[#This Row],[SWCNT]]=TRUE,FALSE,IF(Table1[[#This Row],[MWCNT]]=TRUE,FALSE,TRUE))</f>
        <v>1</v>
      </c>
      <c r="BC717" s="18" t="s">
        <v>6142</v>
      </c>
    </row>
    <row r="718" spans="1:55" ht="240.5">
      <c r="A718" t="s">
        <v>3738</v>
      </c>
      <c r="B718" s="2" t="s">
        <v>3739</v>
      </c>
      <c r="C718" s="16" t="s">
        <v>3740</v>
      </c>
      <c r="D718" s="17" t="s">
        <v>3741</v>
      </c>
      <c r="E718" s="2">
        <v>2014</v>
      </c>
      <c r="F718" t="b">
        <f>OR(ISNUMBER(FIND("cytotoxic",C718)),ISNUMBER(FIND("Cytotoxic",C718)),ISNUMBER(FIND("cellular toxicity",C718)),ISNUMBER(FIND("cell death",C718)),ISNUMBER(FIND("viable",C718)),ISNUMBER(FIND("phytotoxic",C718)),ISNUMBER(FIND("acute toxicity",C718)),ISNUMBER(FIND("MTT",C718)),ISNUMBER(FIND("survival",C718)),ISNUMBER(FIND("prolifer",C718)),ISNUMBER(FIND("apoptosis",C718)),ISNUMBER(FIND("neurotoxic",C718)),ISNUMBER(FIND("  lysis ",C718)),ISNUMBER(FIND("necrosis",C718)),ISNUMBER(FIND("cellular death",C718))*3,ISNUMBER(FIND("LDH",C718)),ISNUMBER(FIND("Acute toxicity",C718)))</f>
        <v>1</v>
      </c>
      <c r="G718" t="b">
        <f>OR(ISNUMBER(FIND("genotoxic",C718)),ISNUMBER(FIND("genotoxicity",C718)),ISNUMBER(FIND("DNA damage",C718)),ISNUMBER(FIND("DNA",C718)),ISNUMBER(FIND("RNA",C718)),ISNUMBER(FIND("mesothelioma",C718)),ISNUMBER(FIND("carcino",C718)),ISNUMBER(FIND("mutagen",C718)),ISNUMBER(FIND("genetic",C718)))</f>
        <v>0</v>
      </c>
      <c r="H718" t="b">
        <f>OR(ISNUMBER(FIND("inflammatory",C718)),ISNUMBER(FIND("inflamm",C718)))</f>
        <v>0</v>
      </c>
      <c r="I718" t="b">
        <f>OR(ISNUMBER(FIND("immune",C718)),ISNUMBER(FIND("immunological",C718)),ISNUMBER(FIND("interleuk",C718)),ISNUMBER(FIND("platelet activation",C718)),ISNUMBER(FIND("monocyte",C718)),ISNUMBER(FIND("leukocyte",C718)),ISNUMBER(FIND("cytokine",C718)),ISNUMBER(FIND("CD4",C718)),ISNUMBER(FIND("CD8",C718)),ISNUMBER(FIND("T-cell",C718)))</f>
        <v>0</v>
      </c>
      <c r="J718" t="b">
        <f>OR(ISNUMBER(FIND("reactive oxygen",C718)),ISNUMBER(FIND("ROS",C718)),ISNUMBER(FIND("free radical",C718)),ISNUMBER(FIND("oxidative stress",C718)),ISNUMBER(FIND("peroxid",C718)),ISNUMBER(FIND("oxidative",C718)),ISNUMBER(FIND("antioxid",C718)))</f>
        <v>0</v>
      </c>
      <c r="K718" t="b">
        <f>OR(ISNUMBER(FIND("autophag",C718)))</f>
        <v>0</v>
      </c>
      <c r="L718" t="b">
        <f>OR(ISNUMBER(FIND("morpholog",C718)))</f>
        <v>0</v>
      </c>
      <c r="M718" t="b">
        <f>OR(ISNUMBER(FIND("fibrosis",C718)),ISNUMBER(FIND("Fibrosis",C718)),ISNUMBER(FIND("fibrot",C718)))</f>
        <v>0</v>
      </c>
      <c r="N718" t="b">
        <f>OR(ISNUMBER(FIND("offspring",C718)),ISNUMBER(FIND("Parental",C718)),ISNUMBER(FIND("parental",C718)),ISNUMBER(FIND("germline",C718)),ISNUMBER(FIND("reproduc",C718)),ISNUMBER(FIND("embryo",C718)))</f>
        <v>0</v>
      </c>
      <c r="O718" t="b">
        <f>OR(ISNUMBER(FIND("metabol",C718)),ISNUMBER(FIND("Metabol",C718)),ISNUMBER(FIND("digest",C718)),ISNUMBER(FIND("mitochon",C718)))</f>
        <v>0</v>
      </c>
      <c r="P718" t="b">
        <f>OR(ISNUMBER(FIND("ecotox",C718)),ISNUMBER(FIND("Ecotox",B718)),ISNUMBER(FIND("ecotox",B718)),ISNUMBER(FIND("Ecotox",C718)))</f>
        <v>0</v>
      </c>
      <c r="Q718" t="b">
        <f>OR(ISNUMBER(FIND("Bioaccum",C718)),ISNUMBER(FIND("bioaccum",C718)),ISNUMBER(FIND("accum",C718)))</f>
        <v>0</v>
      </c>
      <c r="R718" t="b">
        <f>OR(ISNUMBER(FIND("Occupation",C718)),ISNUMBER(FIND("occupation",C718)),ISNUMBER(FIND("worker",C718)),ISNUMBER(FIND("workforce",C718)))</f>
        <v>0</v>
      </c>
      <c r="S718" t="b">
        <f>NOT(OR(F718,G718,H718,I718,J718,K718,L718,M718,N718,O718,P718,Q718,R718))</f>
        <v>0</v>
      </c>
      <c r="U718" t="b">
        <f>OR(Table1[[#This Row],[Inflammation]],Table1[[#This Row],[Immune]])</f>
        <v>0</v>
      </c>
      <c r="V718" t="str">
        <f>IF(OR(Table1[[#This Row],[Rodents]],Table1[[#This Row],[Human]],Table1[[#This Row],[Pig]]),OR(ISNUMBER(FIND("intratrach",C718)),ISNUMBER(FIND("nasal ",C718)),ISNUMBER(FIND("instill",C718))),"NA")</f>
        <v>NA</v>
      </c>
      <c r="W718" t="str">
        <f>IF(OR(Table1[[#This Row],[Rodents]],Table1[[#This Row],[Human]],Table1[[#This Row],[Pig]]),OR(ISNUMBER(FIND("dermal",C718)),ISNUMBER(FIND("skin ",C718))),"NA")</f>
        <v>NA</v>
      </c>
      <c r="X718" t="str">
        <f>IF(OR(Table1[[#This Row],[Rodents]],Table1[[#This Row],[Human]],Table1[[#This Row],[Pig]]),OR(ISNUMBER(FIND("injected",C718)),ISNUMBER(FIND("periton",C718)),ISNUMBER(FIND("intrascrot",C718))),"NA")</f>
        <v>NA</v>
      </c>
      <c r="Y718" t="str">
        <f>IF(OR(Table1[[#This Row],[Rodents]],Table1[[#This Row],[Human]],Table1[[#This Row],[Pig]]),NOT(OR(Table1[[#This Row],[Inhaled/Intratracheal/intranasal]],Table1[[#This Row],[Dermal]],Table1[[#This Row],[Injected]])),"NA")</f>
        <v>NA</v>
      </c>
      <c r="AA718" t="b">
        <f>OR(ISNUMBER(FIND("fish ",C718)),ISNUMBER(FIND("Fish ",C718)),ISNUMBER(FIND("aquatic",C718)),ISNUMBER(FIND("daphnids",C718)),ISNUMBER(FIND("Carcinus maenas",C718)),ISNUMBER(FIND("Daphnia",C718)),ISNUMBER(FIND("Ruditapes philippinarum",C718)),ISNUMBER(FIND("daphnia",C718)),ISNUMBER(FIND("marine",C718)),ISNUMBER(FIND("mussel",C718)),ISNUMBER(FIND("algae",C718)),ISNUMBER(FIND("Donax faba",C718)),ISNUMBER(FIND("estuarine",C718)),ISNUMBER(FIND("snail",C718)),ISNUMBER(FIND("Prorocentrum donghaiense",C718)) )</f>
        <v>0</v>
      </c>
      <c r="AB718" t="b">
        <f>OR(ISNUMBER(FIND(" rat ",C718)),ISNUMBER(FIND(" rats ",C718)),ISNUMBER(FIND(" Rats ",C718)),ISNUMBER(FIND(" Rat ",C718)),ISNUMBER(FIND(" rat.",C718)),ISNUMBER(FIND(" rats.",C718)),ISNUMBER(FIND("mouse",C718)),ISNUMBER(FIND("mice",C718)), ISNUMBER(FIND(" Mice",C718)))</f>
        <v>0</v>
      </c>
      <c r="AC718" t="b">
        <f>OR(ISNUMBER(FIND(" cell ",C718)),ISNUMBER(FIND("fibroblast",C718)),ISNUMBER(FIND("macrophage",C718)),ISNUMBER(FIND("epithelial",C718)),ISNUMBER(FIND("endothelial",C718)),ISNUMBER(FIND("neuron",C718)),ISNUMBER(FIND(" cells ",C718)),ISNUMBER(FIND("RBC",C718)),ISNUMBER(FIND("mitochond",C718)),ISNUMBER(FIND("adipocyte",C718)),ISNUMBER(FIND("osteo",C718)),ISNUMBER(FIND("keratin",C718)),ISNUMBER(FIND(" cell's ",C718)),ISNUMBER(FIND("eukary",C718)),ISNUMBER(FIND("sperm",C718)))</f>
        <v>1</v>
      </c>
      <c r="AD718" t="b">
        <f>OR(ISNUMBER(FIND("human",B718)),ISNUMBER(FIND("workers",B718)),ISNUMBER(FIND("workforces",B718)),ISNUMBER(FIND("occupational",B718)),ISNUMBER(FIND("Case report",B718)),ISNUMBER(FIND("Workplaces",B718)),ISNUMBER(FIND("worker",B718)))</f>
        <v>0</v>
      </c>
      <c r="AE718" t="b">
        <f>OR(ISNUMBER(FIND(" plant ",C718)),ISNUMBER(FIND("Plant ",C718)),ISNUMBER(FIND("tomato",C718)),ISNUMBER(FIND("plants",C718)),ISNUMBER(FIND("Plants",C718)),ISNUMBER(FIND("algae",C718)),ISNUMBER(FIND("lettuce",C718)),ISNUMBER(FIND("green gram sprouts ",C718)),ISNUMBER(FIND("Cucurbita pepo",C718)),ISNUMBER(FIND("bean ",C718)),ISNUMBER(FIND("chloroplast",C718)),ISNUMBER(FIND("chlorophyll",C718)),ISNUMBER(FIND("seedling",C718)),ISNUMBER(FIND("canola",C718)),ISNUMBER(FIND("shoot",C718)),ISNUMBER(FIND("photosynthes",C718)),ISNUMBER(FIND(" leaves ",C718)),,ISNUMBER(FIND("agriculture",C718)),ISNUMBER(FIND(" crops ",C718)))</f>
        <v>0</v>
      </c>
      <c r="AF718" t="b">
        <f>OR(ISNUMBER(FIND("bacteria",C718)),ISNUMBER(FIND("Bacteria",C718)),ISNUMBER(FIND("Bacterium",C718)),ISNUMBER(FIND("bacterium",C718)),ISNUMBER(FIND(" coli ",C718)))</f>
        <v>1</v>
      </c>
      <c r="AG718" t="b">
        <f>OR(ISNUMBER(FIND("fungi",C718)),ISNUMBER(FIND("Fungi",C718)),ISNUMBER(FIND("fungus",C718)),ISNUMBER(FIND("Fungus",C718)),ISNUMBER(FIND("mushroom",C718)),ISNUMBER(FIND("Mushroom",C718)),ISNUMBER(FIND(" mold ",C718)))</f>
        <v>0</v>
      </c>
      <c r="AH718" t="b">
        <f>OR(ISNUMBER(FIND("Pig ",C718)),ISNUMBER(FIND("pig ",C718)),ISNUMBER(FIND("Pigs ",C718)),ISNUMBER(FIND("pigs ",C718)))</f>
        <v>0</v>
      </c>
      <c r="AI718" t="b">
        <f>OR(ISNUMBER(FIND(" C. elegans",C718)),ISNUMBER(FIND("Caenorhabditis elegans",C718)),ISNUMBER(FIND("earthworms",C718)),ISNUMBER(FIND(" Ficopomatus enigmaticus",C718)),ISNUMBER(FIND("larva",C718)),ISNUMBER(FIND("Lumbriculus variegatus",C718)),ISNUMBER(FIND("nematode",C718)))</f>
        <v>0</v>
      </c>
      <c r="AJ718" t="b">
        <f>NOT(OR(AA718,AB718,AC718,AD718,AE718,AF718,AG718,AH718,AI718))</f>
        <v>0</v>
      </c>
      <c r="AL718" t="b">
        <f>OR(AA718,AB718,AD718,AE718,AF718,AG718,AH718,AI718)</f>
        <v>1</v>
      </c>
      <c r="AM718" t="b">
        <f>IF(Table1[[#This Row],[In vivo?]],IF(Table1[[#This Row],[Cell]],FALSE,TRUE),FALSE)</f>
        <v>0</v>
      </c>
      <c r="AN718" t="b">
        <f>AND(AC718,AL718)</f>
        <v>1</v>
      </c>
      <c r="AO718" t="b">
        <f>IF(Table1[[#This Row],[Cell]],IF(Table1[[#This Row],[In vivo?]],FALSE,TRUE),FALSE)</f>
        <v>0</v>
      </c>
      <c r="AP718" t="b">
        <f>NOT(OR(Table1[[#This Row],[In vivo?]],Table1[[#This Row],[Only in Cell]]))</f>
        <v>0</v>
      </c>
      <c r="AQ718" t="str">
        <f>IF(OR(Table1[[#This Row],[Rodents]],Table1[[#This Row],[Human]],Table1[[#This Row],[Pig]]),OR(ISNUMBER(FIND("pulmonary",C718)),ISNUMBER(FIND("lung",C718))),"NA")</f>
        <v>NA</v>
      </c>
      <c r="AR718" t="str">
        <f>IF(OR(Table1[[#This Row],[Rodents]],Table1[[#This Row],[Human]],Table1[[#This Row],[Pig]]),OR(ISNUMBER(FIND("skin",C718)),ISNUMBER(FIND("dermal",C718))),"NA")</f>
        <v>NA</v>
      </c>
      <c r="AS718" t="str">
        <f>IF(OR(Table1[[#This Row],[Rodents]],Table1[[#This Row],[Human]],Table1[[#This Row],[Pig]]),OR(ISNUMBER(FIND("liver",C718)),ISNUMBER(FIND("hepat",C718))),"NA")</f>
        <v>NA</v>
      </c>
      <c r="AT718" t="str">
        <f>IF(OR(Table1[[#This Row],[Rodents]],Table1[[#This Row],[Human]],Table1[[#This Row],[Pig]]),OR(ISNUMBER(FIND("kidney",C718)),ISNUMBER(FIND("neph",C718))),"NA")</f>
        <v>NA</v>
      </c>
      <c r="AU718" t="str">
        <f>IF(OR(Table1[[#This Row],[Rodents]],Table1[[#This Row],[Human]],Table1[[#This Row],[Pig]]),OR(ISNUMBER(FIND("brain",C718)),ISNUMBER(FIND("neur",C718)),ISNUMBER(FIND("nerv",C718))),"NA")</f>
        <v>NA</v>
      </c>
      <c r="AV718" t="str">
        <f>IF(OR(Table1[[#This Row],[Rodents]],Table1[[#This Row],[Human]],Table1[[#This Row],[Pig]]),OR(ISNUMBER(FIND("heart",C718)),ISNUMBER(FIND("cardi",C718))),"NA")</f>
        <v>NA</v>
      </c>
      <c r="AW718" t="str">
        <f>IF(OR(Table1[[#This Row],[Rodents]],Table1[[#This Row],[Human]],Table1[[#This Row],[Pig]]),OR(ISNUMBER(FIND("gastro",C718)),ISNUMBER(FIND("intesti",C718)),ISNUMBER(FIND("stomach",C718))),"NA")</f>
        <v>NA</v>
      </c>
      <c r="AX718" t="str">
        <f>IF(OR(Table1[[#This Row],[Rodents]],Table1[[#This Row],[Human]],Table1[[#This Row],[Pig]]),NOT(OR(AQ718,AR718,AS718,AT718,AU718,AV718,AW718)),"NA")</f>
        <v>NA</v>
      </c>
      <c r="AY718" t="b">
        <f>OR(ISNUMBER(FIND("SWCNT",C718)),ISNUMBER(FIND("SWNT",C718)),ISNUMBER(FIND("single-wall",C718)),ISNUMBER(FIND("single wall",C718)),ISNUMBER(FIND("Single wall",C718)),ISNUMBER(FIND("Single-wall",C718)),ISNUMBER(FIND("SWCNT",B718)),ISNUMBER(FIND("SWNT",B718)),ISNUMBER(FIND("single-wall",B718)),ISNUMBER(FIND("single wall",B718)),ISNUMBER(FIND("Single-wall",B718)),ISNUMBER(FIND("Single wall",B718)))</f>
        <v>0</v>
      </c>
      <c r="AZ718" t="b">
        <f>OR(ISNUMBER(FIND("MWCNT",C718)),ISNUMBER(FIND("MWNT",C718)),ISNUMBER(FIND("multi-wall",C718)),ISNUMBER(FIND("multi wall",C718)),ISNUMBER(FIND("multiwall",C718)),ISNUMBER(FIND("Multi-wall",C718)),ISNUMBER(FIND("Multi wall",C718)),ISNUMBER(FIND("Multiwall",C718)),ISNUMBER(FIND("MWCNT",B718)),ISNUMBER(FIND("MWNT",B718)),ISNUMBER(FIND("multi-wall",B718)),ISNUMBER(FIND("multi wall",B718)),ISNUMBER(FIND("multiwall",B718)),ISNUMBER(FIND("Multi-wall",B718)),ISNUMBER(FIND("Multi wall",B718)),ISNUMBER(FIND("Multiwall",B718)),ISNUMBER(FIND("Double-wall",B718)),ISNUMBER(FIND("Double wall",B718)),ISNUMBER(FIND("Doublewall",B718)),ISNUMBER(FIND("double-wall",B718)),ISNUMBER(FIND("double wall",B718)),ISNUMBER(FIND("doublewall",B718)))</f>
        <v>0</v>
      </c>
      <c r="BA718" t="b">
        <f>AND(Table1[[#This Row],[SWCNT]],Table1[[#This Row],[MWCNT]])</f>
        <v>0</v>
      </c>
      <c r="BB718" t="b">
        <f>IF(Table1[[#This Row],[SWCNT]]=TRUE,FALSE,IF(Table1[[#This Row],[MWCNT]]=TRUE,FALSE,TRUE))</f>
        <v>1</v>
      </c>
      <c r="BC718" s="18"/>
    </row>
    <row r="719" spans="1:55" ht="277.5">
      <c r="A719" t="s">
        <v>3770</v>
      </c>
      <c r="B719" s="2" t="s">
        <v>3771</v>
      </c>
      <c r="C719" s="16" t="s">
        <v>3772</v>
      </c>
      <c r="D719" s="17" t="s">
        <v>3773</v>
      </c>
      <c r="E719" s="2">
        <v>2014</v>
      </c>
      <c r="F719" t="b">
        <f>OR(ISNUMBER(FIND("cytotoxic",C719)),ISNUMBER(FIND("Cytotoxic",C719)),ISNUMBER(FIND("cellular toxicity",C719)),ISNUMBER(FIND("cell death",C719)),ISNUMBER(FIND("viable",C719)),ISNUMBER(FIND("phytotoxic",C719)),ISNUMBER(FIND("acute toxicity",C719)),ISNUMBER(FIND("MTT",C719)),ISNUMBER(FIND("survival",C719)),ISNUMBER(FIND("prolifer",C719)),ISNUMBER(FIND("apoptosis",C719)),ISNUMBER(FIND("neurotoxic",C719)),ISNUMBER(FIND("  lysis ",C719)),ISNUMBER(FIND("necrosis",C719)),ISNUMBER(FIND("cellular death",C719))*3,ISNUMBER(FIND("LDH",C719)),ISNUMBER(FIND("Acute toxicity",C719)))</f>
        <v>0</v>
      </c>
      <c r="G719" t="b">
        <f>OR(ISNUMBER(FIND("genotoxic",C719)),ISNUMBER(FIND("genotoxicity",C719)),ISNUMBER(FIND("DNA damage",C719)),ISNUMBER(FIND("DNA",C719)),ISNUMBER(FIND("RNA",C719)),ISNUMBER(FIND("mesothelioma",C719)),ISNUMBER(FIND("carcino",C719)),ISNUMBER(FIND("mutagen",C719)),ISNUMBER(FIND("genetic",C719)))</f>
        <v>0</v>
      </c>
      <c r="H719" t="b">
        <f>OR(ISNUMBER(FIND("inflammatory",C719)),ISNUMBER(FIND("inflamm",C719)))</f>
        <v>0</v>
      </c>
      <c r="I719" t="b">
        <f>OR(ISNUMBER(FIND("immune",C719)),ISNUMBER(FIND("immunological",C719)),ISNUMBER(FIND("interleuk",C719)),ISNUMBER(FIND("platelet activation",C719)),ISNUMBER(FIND("monocyte",C719)),ISNUMBER(FIND("leukocyte",C719)),ISNUMBER(FIND("cytokine",C719)),ISNUMBER(FIND("CD4",C719)),ISNUMBER(FIND("CD8",C719)),ISNUMBER(FIND("T-cell",C719)))</f>
        <v>1</v>
      </c>
      <c r="J719" t="b">
        <f>OR(ISNUMBER(FIND("reactive oxygen",C719)),ISNUMBER(FIND("ROS",C719)),ISNUMBER(FIND("free radical",C719)),ISNUMBER(FIND("oxidative stress",C719)),ISNUMBER(FIND("peroxid",C719)),ISNUMBER(FIND("oxidative",C719)),ISNUMBER(FIND("antioxid",C719)))</f>
        <v>0</v>
      </c>
      <c r="K719" t="b">
        <f>OR(ISNUMBER(FIND("autophag",C719)))</f>
        <v>0</v>
      </c>
      <c r="L719" t="b">
        <f>OR(ISNUMBER(FIND("morpholog",C719)))</f>
        <v>0</v>
      </c>
      <c r="M719" t="b">
        <f>OR(ISNUMBER(FIND("fibrosis",C719)),ISNUMBER(FIND("Fibrosis",C719)),ISNUMBER(FIND("fibrot",C719)))</f>
        <v>0</v>
      </c>
      <c r="N719" t="b">
        <f>OR(ISNUMBER(FIND("offspring",C719)),ISNUMBER(FIND("Parental",C719)),ISNUMBER(FIND("parental",C719)),ISNUMBER(FIND("germline",C719)),ISNUMBER(FIND("reproduc",C719)),ISNUMBER(FIND("embryo",C719)))</f>
        <v>0</v>
      </c>
      <c r="O719" t="b">
        <f>OR(ISNUMBER(FIND("metabol",C719)),ISNUMBER(FIND("Metabol",C719)),ISNUMBER(FIND("digest",C719)),ISNUMBER(FIND("mitochon",C719)))</f>
        <v>0</v>
      </c>
      <c r="P719" t="b">
        <f>OR(ISNUMBER(FIND("ecotox",C719)),ISNUMBER(FIND("Ecotox",B719)),ISNUMBER(FIND("ecotox",B719)),ISNUMBER(FIND("Ecotox",C719)))</f>
        <v>0</v>
      </c>
      <c r="Q719" t="b">
        <f>OR(ISNUMBER(FIND("Bioaccum",C719)),ISNUMBER(FIND("bioaccum",C719)),ISNUMBER(FIND("accum",C719)))</f>
        <v>0</v>
      </c>
      <c r="R719" t="b">
        <f>OR(ISNUMBER(FIND("Occupation",C719)),ISNUMBER(FIND("occupation",C719)),ISNUMBER(FIND("worker",C719)),ISNUMBER(FIND("workforce",C719)))</f>
        <v>0</v>
      </c>
      <c r="S719" t="b">
        <f>NOT(OR(F719,G719,H719,I719,J719,K719,L719,M719,N719,O719,P719,Q719,R719))</f>
        <v>0</v>
      </c>
      <c r="U719" t="b">
        <f>OR(Table1[[#This Row],[Inflammation]],Table1[[#This Row],[Immune]])</f>
        <v>1</v>
      </c>
      <c r="V719" t="str">
        <f>IF(OR(Table1[[#This Row],[Rodents]],Table1[[#This Row],[Human]],Table1[[#This Row],[Pig]]),OR(ISNUMBER(FIND("intratrach",C719)),ISNUMBER(FIND("nasal ",C719)),ISNUMBER(FIND("instill",C719))),"NA")</f>
        <v>NA</v>
      </c>
      <c r="W719" t="str">
        <f>IF(OR(Table1[[#This Row],[Rodents]],Table1[[#This Row],[Human]],Table1[[#This Row],[Pig]]),OR(ISNUMBER(FIND("dermal",C719)),ISNUMBER(FIND("skin ",C719))),"NA")</f>
        <v>NA</v>
      </c>
      <c r="X719" t="str">
        <f>IF(OR(Table1[[#This Row],[Rodents]],Table1[[#This Row],[Human]],Table1[[#This Row],[Pig]]),OR(ISNUMBER(FIND("injected",C719)),ISNUMBER(FIND("periton",C719)),ISNUMBER(FIND("intrascrot",C719))),"NA")</f>
        <v>NA</v>
      </c>
      <c r="Y719" t="str">
        <f>IF(OR(Table1[[#This Row],[Rodents]],Table1[[#This Row],[Human]],Table1[[#This Row],[Pig]]),NOT(OR(Table1[[#This Row],[Inhaled/Intratracheal/intranasal]],Table1[[#This Row],[Dermal]],Table1[[#This Row],[Injected]])),"NA")</f>
        <v>NA</v>
      </c>
      <c r="AA719" t="b">
        <f>OR(ISNUMBER(FIND("fish ",C719)),ISNUMBER(FIND("Fish ",C719)),ISNUMBER(FIND("aquatic",C719)),ISNUMBER(FIND("daphnids",C719)),ISNUMBER(FIND("Carcinus maenas",C719)),ISNUMBER(FIND("Daphnia",C719)),ISNUMBER(FIND("Ruditapes philippinarum",C719)),ISNUMBER(FIND("daphnia",C719)),ISNUMBER(FIND("marine",C719)),ISNUMBER(FIND("mussel",C719)),ISNUMBER(FIND("algae",C719)),ISNUMBER(FIND("Donax faba",C719)),ISNUMBER(FIND("estuarine",C719)),ISNUMBER(FIND("snail",C719)),ISNUMBER(FIND("Prorocentrum donghaiense",C719)) )</f>
        <v>0</v>
      </c>
      <c r="AB719" t="b">
        <f>OR(ISNUMBER(FIND(" rat ",C719)),ISNUMBER(FIND(" rats ",C719)),ISNUMBER(FIND(" Rats ",C719)),ISNUMBER(FIND(" Rat ",C719)),ISNUMBER(FIND(" rat.",C719)),ISNUMBER(FIND(" rats.",C719)),ISNUMBER(FIND("mouse",C719)),ISNUMBER(FIND("mice",C719)), ISNUMBER(FIND(" Mice",C719)))</f>
        <v>0</v>
      </c>
      <c r="AC719" t="b">
        <f>OR(ISNUMBER(FIND(" cell ",C719)),ISNUMBER(FIND("fibroblast",C719)),ISNUMBER(FIND("macrophage",C719)),ISNUMBER(FIND("epithelial",C719)),ISNUMBER(FIND("endothelial",C719)),ISNUMBER(FIND("neuron",C719)),ISNUMBER(FIND(" cells ",C719)),ISNUMBER(FIND("RBC",C719)),ISNUMBER(FIND("mitochond",C719)),ISNUMBER(FIND("adipocyte",C719)),ISNUMBER(FIND("osteo",C719)),ISNUMBER(FIND("keratin",C719)),ISNUMBER(FIND(" cell's ",C719)),ISNUMBER(FIND("eukary",C719)),ISNUMBER(FIND("sperm",C719)))</f>
        <v>1</v>
      </c>
      <c r="AD719" t="b">
        <f>OR(ISNUMBER(FIND("human",B719)),ISNUMBER(FIND("workers",B719)),ISNUMBER(FIND("workforces",B719)),ISNUMBER(FIND("occupational",B719)),ISNUMBER(FIND("Case report",B719)),ISNUMBER(FIND("Workplaces",B719)),ISNUMBER(FIND("worker",B719)))</f>
        <v>0</v>
      </c>
      <c r="AE719" t="b">
        <f>OR(ISNUMBER(FIND(" plant ",C719)),ISNUMBER(FIND("Plant ",C719)),ISNUMBER(FIND("tomato",C719)),ISNUMBER(FIND("plants",C719)),ISNUMBER(FIND("Plants",C719)),ISNUMBER(FIND("algae",C719)),ISNUMBER(FIND("lettuce",C719)),ISNUMBER(FIND("green gram sprouts ",C719)),ISNUMBER(FIND("Cucurbita pepo",C719)),ISNUMBER(FIND("bean ",C719)),ISNUMBER(FIND("chloroplast",C719)),ISNUMBER(FIND("chlorophyll",C719)),ISNUMBER(FIND("seedling",C719)),ISNUMBER(FIND("canola",C719)),ISNUMBER(FIND("shoot",C719)),ISNUMBER(FIND("photosynthes",C719)),ISNUMBER(FIND(" leaves ",C719)),,ISNUMBER(FIND("agriculture",C719)),ISNUMBER(FIND(" crops ",C719)))</f>
        <v>0</v>
      </c>
      <c r="AF719" t="b">
        <f>OR(ISNUMBER(FIND("bacteria",C719)),ISNUMBER(FIND("Bacteria",C719)),ISNUMBER(FIND("Bacterium",C719)),ISNUMBER(FIND("bacterium",C719)),ISNUMBER(FIND(" coli ",C719)))</f>
        <v>0</v>
      </c>
      <c r="AG719" t="b">
        <f>OR(ISNUMBER(FIND("fungi",C719)),ISNUMBER(FIND("Fungi",C719)),ISNUMBER(FIND("fungus",C719)),ISNUMBER(FIND("Fungus",C719)),ISNUMBER(FIND("mushroom",C719)),ISNUMBER(FIND("Mushroom",C719)),ISNUMBER(FIND(" mold ",C719)))</f>
        <v>0</v>
      </c>
      <c r="AH719" t="b">
        <f>OR(ISNUMBER(FIND("Pig ",C719)),ISNUMBER(FIND("pig ",C719)),ISNUMBER(FIND("Pigs ",C719)),ISNUMBER(FIND("pigs ",C719)))</f>
        <v>0</v>
      </c>
      <c r="AI719" t="b">
        <f>OR(ISNUMBER(FIND(" C. elegans",C719)),ISNUMBER(FIND("Caenorhabditis elegans",C719)),ISNUMBER(FIND("earthworms",C719)),ISNUMBER(FIND(" Ficopomatus enigmaticus",C719)),ISNUMBER(FIND("larva",C719)),ISNUMBER(FIND("Lumbriculus variegatus",C719)),ISNUMBER(FIND("nematode",C719)))</f>
        <v>0</v>
      </c>
      <c r="AJ719" t="b">
        <f>NOT(OR(AA719,AB719,AC719,AD719,AE719,AF719,AG719,AH719,AI719))</f>
        <v>0</v>
      </c>
      <c r="AL719" t="b">
        <f>OR(AA719,AB719,AD719,AE719,AF719,AG719,AH719,AI719)</f>
        <v>0</v>
      </c>
      <c r="AM719" t="b">
        <f>IF(Table1[[#This Row],[In vivo?]],IF(Table1[[#This Row],[Cell]],FALSE,TRUE),FALSE)</f>
        <v>0</v>
      </c>
      <c r="AN719" t="b">
        <f>AND(AC719,AL719)</f>
        <v>0</v>
      </c>
      <c r="AO719" t="b">
        <f>IF(Table1[[#This Row],[Cell]],IF(Table1[[#This Row],[In vivo?]],FALSE,TRUE),FALSE)</f>
        <v>1</v>
      </c>
      <c r="AP719" t="b">
        <f>NOT(OR(Table1[[#This Row],[In vivo?]],Table1[[#This Row],[Only in Cell]]))</f>
        <v>0</v>
      </c>
      <c r="AQ719" t="str">
        <f>IF(OR(Table1[[#This Row],[Rodents]],Table1[[#This Row],[Human]],Table1[[#This Row],[Pig]]),OR(ISNUMBER(FIND("pulmonary",C719)),ISNUMBER(FIND("lung",C719))),"NA")</f>
        <v>NA</v>
      </c>
      <c r="AR719" t="str">
        <f>IF(OR(Table1[[#This Row],[Rodents]],Table1[[#This Row],[Human]],Table1[[#This Row],[Pig]]),OR(ISNUMBER(FIND("skin",C719)),ISNUMBER(FIND("dermal",C719))),"NA")</f>
        <v>NA</v>
      </c>
      <c r="AS719" t="str">
        <f>IF(OR(Table1[[#This Row],[Rodents]],Table1[[#This Row],[Human]],Table1[[#This Row],[Pig]]),OR(ISNUMBER(FIND("liver",C719)),ISNUMBER(FIND("hepat",C719))),"NA")</f>
        <v>NA</v>
      </c>
      <c r="AT719" t="str">
        <f>IF(OR(Table1[[#This Row],[Rodents]],Table1[[#This Row],[Human]],Table1[[#This Row],[Pig]]),OR(ISNUMBER(FIND("kidney",C719)),ISNUMBER(FIND("neph",C719))),"NA")</f>
        <v>NA</v>
      </c>
      <c r="AU719" t="str">
        <f>IF(OR(Table1[[#This Row],[Rodents]],Table1[[#This Row],[Human]],Table1[[#This Row],[Pig]]),OR(ISNUMBER(FIND("brain",C719)),ISNUMBER(FIND("neur",C719)),ISNUMBER(FIND("nerv",C719))),"NA")</f>
        <v>NA</v>
      </c>
      <c r="AV719" t="str">
        <f>IF(OR(Table1[[#This Row],[Rodents]],Table1[[#This Row],[Human]],Table1[[#This Row],[Pig]]),OR(ISNUMBER(FIND("heart",C719)),ISNUMBER(FIND("cardi",C719))),"NA")</f>
        <v>NA</v>
      </c>
      <c r="AW719" t="str">
        <f>IF(OR(Table1[[#This Row],[Rodents]],Table1[[#This Row],[Human]],Table1[[#This Row],[Pig]]),OR(ISNUMBER(FIND("gastro",C719)),ISNUMBER(FIND("intesti",C719)),ISNUMBER(FIND("stomach",C719))),"NA")</f>
        <v>NA</v>
      </c>
      <c r="AX719" t="str">
        <f>IF(OR(Table1[[#This Row],[Rodents]],Table1[[#This Row],[Human]],Table1[[#This Row],[Pig]]),NOT(OR(AQ719,AR719,AS719,AT719,AU719,AV719,AW719)),"NA")</f>
        <v>NA</v>
      </c>
      <c r="AY719" t="b">
        <f>OR(ISNUMBER(FIND("SWCNT",C719)),ISNUMBER(FIND("SWNT",C719)),ISNUMBER(FIND("single-wall",C719)),ISNUMBER(FIND("single wall",C719)),ISNUMBER(FIND("Single wall",C719)),ISNUMBER(FIND("Single-wall",C719)),ISNUMBER(FIND("SWCNT",B719)),ISNUMBER(FIND("SWNT",B719)),ISNUMBER(FIND("single-wall",B719)),ISNUMBER(FIND("single wall",B719)),ISNUMBER(FIND("Single-wall",B719)),ISNUMBER(FIND("Single wall",B719)))</f>
        <v>0</v>
      </c>
      <c r="AZ719" t="b">
        <f>OR(ISNUMBER(FIND("MWCNT",C719)),ISNUMBER(FIND("MWNT",C719)),ISNUMBER(FIND("multi-wall",C719)),ISNUMBER(FIND("multi wall",C719)),ISNUMBER(FIND("multiwall",C719)),ISNUMBER(FIND("Multi-wall",C719)),ISNUMBER(FIND("Multi wall",C719)),ISNUMBER(FIND("Multiwall",C719)),ISNUMBER(FIND("MWCNT",B719)),ISNUMBER(FIND("MWNT",B719)),ISNUMBER(FIND("multi-wall",B719)),ISNUMBER(FIND("multi wall",B719)),ISNUMBER(FIND("multiwall",B719)),ISNUMBER(FIND("Multi-wall",B719)),ISNUMBER(FIND("Multi wall",B719)),ISNUMBER(FIND("Multiwall",B719)),ISNUMBER(FIND("Double-wall",B719)),ISNUMBER(FIND("Double wall",B719)),ISNUMBER(FIND("Doublewall",B719)),ISNUMBER(FIND("double-wall",B719)),ISNUMBER(FIND("double wall",B719)),ISNUMBER(FIND("doublewall",B719)))</f>
        <v>0</v>
      </c>
      <c r="BA719" t="b">
        <f>AND(Table1[[#This Row],[SWCNT]],Table1[[#This Row],[MWCNT]])</f>
        <v>0</v>
      </c>
      <c r="BB719" t="b">
        <f>IF(Table1[[#This Row],[SWCNT]]=TRUE,FALSE,IF(Table1[[#This Row],[MWCNT]]=TRUE,FALSE,TRUE))</f>
        <v>1</v>
      </c>
      <c r="BC719" s="18"/>
    </row>
    <row r="720" spans="1:55" ht="185">
      <c r="A720" t="s">
        <v>3815</v>
      </c>
      <c r="B720" s="2" t="s">
        <v>3816</v>
      </c>
      <c r="C720" s="16" t="s">
        <v>3817</v>
      </c>
      <c r="D720" s="17" t="s">
        <v>3818</v>
      </c>
      <c r="E720" s="2">
        <v>2014</v>
      </c>
      <c r="F720" t="b">
        <f>OR(ISNUMBER(FIND("cytotoxic",C720)),ISNUMBER(FIND("Cytotoxic",C720)),ISNUMBER(FIND("cellular toxicity",C720)),ISNUMBER(FIND("cell death",C720)),ISNUMBER(FIND("viable",C720)),ISNUMBER(FIND("phytotoxic",C720)),ISNUMBER(FIND("acute toxicity",C720)),ISNUMBER(FIND("MTT",C720)),ISNUMBER(FIND("survival",C720)),ISNUMBER(FIND("prolifer",C720)),ISNUMBER(FIND("apoptosis",C720)),ISNUMBER(FIND("neurotoxic",C720)),ISNUMBER(FIND("  lysis ",C720)),ISNUMBER(FIND("necrosis",C720)),ISNUMBER(FIND("cellular death",C720))*3,ISNUMBER(FIND("LDH",C720)),ISNUMBER(FIND("Acute toxicity",C720)))</f>
        <v>1</v>
      </c>
      <c r="G720" t="b">
        <f>OR(ISNUMBER(FIND("genotoxic",C720)),ISNUMBER(FIND("genotoxicity",C720)),ISNUMBER(FIND("DNA damage",C720)),ISNUMBER(FIND("DNA",C720)),ISNUMBER(FIND("RNA",C720)),ISNUMBER(FIND("mesothelioma",C720)),ISNUMBER(FIND("carcino",C720)),ISNUMBER(FIND("mutagen",C720)),ISNUMBER(FIND("genetic",C720)))</f>
        <v>1</v>
      </c>
      <c r="H720" t="b">
        <f>OR(ISNUMBER(FIND("inflammatory",C720)),ISNUMBER(FIND("inflamm",C720)))</f>
        <v>0</v>
      </c>
      <c r="I720" t="b">
        <f>OR(ISNUMBER(FIND("immune",C720)),ISNUMBER(FIND("immunological",C720)),ISNUMBER(FIND("interleuk",C720)),ISNUMBER(FIND("platelet activation",C720)),ISNUMBER(FIND("monocyte",C720)),ISNUMBER(FIND("leukocyte",C720)),ISNUMBER(FIND("cytokine",C720)),ISNUMBER(FIND("CD4",C720)),ISNUMBER(FIND("CD8",C720)),ISNUMBER(FIND("T-cell",C720)))</f>
        <v>0</v>
      </c>
      <c r="J720" t="b">
        <f>OR(ISNUMBER(FIND("reactive oxygen",C720)),ISNUMBER(FIND("ROS",C720)),ISNUMBER(FIND("free radical",C720)),ISNUMBER(FIND("oxidative stress",C720)),ISNUMBER(FIND("peroxid",C720)),ISNUMBER(FIND("oxidative",C720)),ISNUMBER(FIND("antioxid",C720)))</f>
        <v>0</v>
      </c>
      <c r="K720" t="b">
        <f>OR(ISNUMBER(FIND("autophag",C720)))</f>
        <v>0</v>
      </c>
      <c r="L720" t="b">
        <f>OR(ISNUMBER(FIND("morpholog",C720)))</f>
        <v>0</v>
      </c>
      <c r="M720" t="b">
        <f>OR(ISNUMBER(FIND("fibrosis",C720)),ISNUMBER(FIND("Fibrosis",C720)),ISNUMBER(FIND("fibrot",C720)))</f>
        <v>0</v>
      </c>
      <c r="N720" t="b">
        <f>OR(ISNUMBER(FIND("offspring",C720)),ISNUMBER(FIND("Parental",C720)),ISNUMBER(FIND("parental",C720)),ISNUMBER(FIND("germline",C720)),ISNUMBER(FIND("reproduc",C720)),ISNUMBER(FIND("embryo",C720)))</f>
        <v>0</v>
      </c>
      <c r="O720" t="b">
        <f>OR(ISNUMBER(FIND("metabol",C720)),ISNUMBER(FIND("Metabol",C720)),ISNUMBER(FIND("digest",C720)),ISNUMBER(FIND("mitochon",C720)))</f>
        <v>0</v>
      </c>
      <c r="P720" t="b">
        <f>OR(ISNUMBER(FIND("ecotox",C720)),ISNUMBER(FIND("Ecotox",B720)),ISNUMBER(FIND("ecotox",B720)),ISNUMBER(FIND("Ecotox",C720)))</f>
        <v>0</v>
      </c>
      <c r="Q720" t="b">
        <f>OR(ISNUMBER(FIND("Bioaccum",C720)),ISNUMBER(FIND("bioaccum",C720)),ISNUMBER(FIND("accum",C720)))</f>
        <v>0</v>
      </c>
      <c r="R720" t="b">
        <f>OR(ISNUMBER(FIND("Occupation",C720)),ISNUMBER(FIND("occupation",C720)),ISNUMBER(FIND("worker",C720)),ISNUMBER(FIND("workforce",C720)))</f>
        <v>0</v>
      </c>
      <c r="S720" t="b">
        <f>NOT(OR(F720,G720,H720,I720,J720,K720,L720,M720,N720,O720,P720,Q720,R720))</f>
        <v>0</v>
      </c>
      <c r="U720" t="b">
        <f>OR(Table1[[#This Row],[Inflammation]],Table1[[#This Row],[Immune]])</f>
        <v>0</v>
      </c>
      <c r="V720" t="str">
        <f>IF(OR(Table1[[#This Row],[Rodents]],Table1[[#This Row],[Human]],Table1[[#This Row],[Pig]]),OR(ISNUMBER(FIND("intratrach",C720)),ISNUMBER(FIND("nasal ",C720)),ISNUMBER(FIND("instill",C720))),"NA")</f>
        <v>NA</v>
      </c>
      <c r="W720" t="str">
        <f>IF(OR(Table1[[#This Row],[Rodents]],Table1[[#This Row],[Human]],Table1[[#This Row],[Pig]]),OR(ISNUMBER(FIND("dermal",C720)),ISNUMBER(FIND("skin ",C720))),"NA")</f>
        <v>NA</v>
      </c>
      <c r="X720" t="str">
        <f>IF(OR(Table1[[#This Row],[Rodents]],Table1[[#This Row],[Human]],Table1[[#This Row],[Pig]]),OR(ISNUMBER(FIND("injected",C720)),ISNUMBER(FIND("periton",C720)),ISNUMBER(FIND("intrascrot",C720))),"NA")</f>
        <v>NA</v>
      </c>
      <c r="Y720" t="str">
        <f>IF(OR(Table1[[#This Row],[Rodents]],Table1[[#This Row],[Human]],Table1[[#This Row],[Pig]]),NOT(OR(Table1[[#This Row],[Inhaled/Intratracheal/intranasal]],Table1[[#This Row],[Dermal]],Table1[[#This Row],[Injected]])),"NA")</f>
        <v>NA</v>
      </c>
      <c r="AA720" t="b">
        <f>OR(ISNUMBER(FIND("fish ",C720)),ISNUMBER(FIND("Fish ",C720)),ISNUMBER(FIND("aquatic",C720)),ISNUMBER(FIND("daphnids",C720)),ISNUMBER(FIND("Carcinus maenas",C720)),ISNUMBER(FIND("Daphnia",C720)),ISNUMBER(FIND("Ruditapes philippinarum",C720)),ISNUMBER(FIND("daphnia",C720)),ISNUMBER(FIND("marine",C720)),ISNUMBER(FIND("mussel",C720)),ISNUMBER(FIND("algae",C720)),ISNUMBER(FIND("Donax faba",C720)),ISNUMBER(FIND("estuarine",C720)),ISNUMBER(FIND("snail",C720)),ISNUMBER(FIND("Prorocentrum donghaiense",C720)) )</f>
        <v>0</v>
      </c>
      <c r="AB720" t="b">
        <f>OR(ISNUMBER(FIND(" rat ",C720)),ISNUMBER(FIND(" rats ",C720)),ISNUMBER(FIND(" Rats ",C720)),ISNUMBER(FIND(" Rat ",C720)),ISNUMBER(FIND(" rat.",C720)),ISNUMBER(FIND(" rats.",C720)),ISNUMBER(FIND("mouse",C720)),ISNUMBER(FIND("mice",C720)), ISNUMBER(FIND(" Mice",C720)))</f>
        <v>0</v>
      </c>
      <c r="AC720" t="b">
        <f>OR(ISNUMBER(FIND(" cell ",C720)),ISNUMBER(FIND("fibroblast",C720)),ISNUMBER(FIND("macrophage",C720)),ISNUMBER(FIND("epithelial",C720)),ISNUMBER(FIND("endothelial",C720)),ISNUMBER(FIND("neuron",C720)),ISNUMBER(FIND(" cells ",C720)),ISNUMBER(FIND("RBC",C720)),ISNUMBER(FIND("mitochond",C720)),ISNUMBER(FIND("adipocyte",C720)),ISNUMBER(FIND("osteo",C720)),ISNUMBER(FIND("keratin",C720)),ISNUMBER(FIND(" cell's ",C720)),ISNUMBER(FIND("eukary",C720)),ISNUMBER(FIND("sperm",C720)))</f>
        <v>1</v>
      </c>
      <c r="AD720" t="b">
        <v>0</v>
      </c>
      <c r="AE720" t="b">
        <f>OR(ISNUMBER(FIND(" plant ",C720)),ISNUMBER(FIND("Plant ",C720)),ISNUMBER(FIND("tomato",C720)),ISNUMBER(FIND("plants",C720)),ISNUMBER(FIND("Plants",C720)),ISNUMBER(FIND("algae",C720)),ISNUMBER(FIND("lettuce",C720)),ISNUMBER(FIND("green gram sprouts ",C720)),ISNUMBER(FIND("Cucurbita pepo",C720)),ISNUMBER(FIND("bean ",C720)),ISNUMBER(FIND("chloroplast",C720)),ISNUMBER(FIND("chlorophyll",C720)),ISNUMBER(FIND("seedling",C720)),ISNUMBER(FIND("canola",C720)),ISNUMBER(FIND("shoot",C720)),ISNUMBER(FIND("photosynthes",C720)),ISNUMBER(FIND(" leaves ",C720)),,ISNUMBER(FIND("agriculture",C720)),ISNUMBER(FIND(" crops ",C720)))</f>
        <v>0</v>
      </c>
      <c r="AF720" t="b">
        <f>OR(ISNUMBER(FIND("bacteria",C720)),ISNUMBER(FIND("Bacteria",C720)),ISNUMBER(FIND("Bacterium",C720)),ISNUMBER(FIND("bacterium",C720)),ISNUMBER(FIND(" coli ",C720)))</f>
        <v>0</v>
      </c>
      <c r="AG720" t="b">
        <f>OR(ISNUMBER(FIND("fungi",C720)),ISNUMBER(FIND("Fungi",C720)),ISNUMBER(FIND("fungus",C720)),ISNUMBER(FIND("Fungus",C720)),ISNUMBER(FIND("mushroom",C720)),ISNUMBER(FIND("Mushroom",C720)),ISNUMBER(FIND(" mold ",C720)))</f>
        <v>0</v>
      </c>
      <c r="AH720" t="b">
        <f>OR(ISNUMBER(FIND("Pig ",C720)),ISNUMBER(FIND("pig ",C720)),ISNUMBER(FIND("Pigs ",C720)),ISNUMBER(FIND("pigs ",C720)))</f>
        <v>0</v>
      </c>
      <c r="AI720" t="b">
        <f>OR(ISNUMBER(FIND(" C. elegans",C720)),ISNUMBER(FIND("Caenorhabditis elegans",C720)),ISNUMBER(FIND("earthworms",C720)),ISNUMBER(FIND(" Ficopomatus enigmaticus",C720)),ISNUMBER(FIND("larva",C720)),ISNUMBER(FIND("Lumbriculus variegatus",C720)),ISNUMBER(FIND("nematode",C720)))</f>
        <v>0</v>
      </c>
      <c r="AJ720" t="b">
        <f>NOT(OR(AA720,AB720,AC720,AD720,AE720,AF720,AG720,AH720,AI720))</f>
        <v>0</v>
      </c>
      <c r="AL720" t="b">
        <f>OR(AA720,AB720,AD720,AE720,AF720,AG720,AH720,AI720)</f>
        <v>0</v>
      </c>
      <c r="AM720" t="b">
        <f>IF(Table1[[#This Row],[In vivo?]],IF(Table1[[#This Row],[Cell]],FALSE,TRUE),FALSE)</f>
        <v>0</v>
      </c>
      <c r="AN720" t="b">
        <f>AND(AC720,AL720)</f>
        <v>0</v>
      </c>
      <c r="AO720" t="b">
        <f>IF(Table1[[#This Row],[Cell]],IF(Table1[[#This Row],[In vivo?]],FALSE,TRUE),FALSE)</f>
        <v>1</v>
      </c>
      <c r="AP720" t="b">
        <f>NOT(OR(Table1[[#This Row],[In vivo?]],Table1[[#This Row],[Only in Cell]]))</f>
        <v>0</v>
      </c>
      <c r="AQ720" t="str">
        <f>IF(OR(Table1[[#This Row],[Rodents]],Table1[[#This Row],[Human]],Table1[[#This Row],[Pig]]),OR(ISNUMBER(FIND("pulmonary",C720)),ISNUMBER(FIND("lung",C720))),"NA")</f>
        <v>NA</v>
      </c>
      <c r="AR720" t="str">
        <f>IF(OR(Table1[[#This Row],[Rodents]],Table1[[#This Row],[Human]],Table1[[#This Row],[Pig]]),OR(ISNUMBER(FIND("skin",C720)),ISNUMBER(FIND("dermal",C720))),"NA")</f>
        <v>NA</v>
      </c>
      <c r="AS720" t="str">
        <f>IF(OR(Table1[[#This Row],[Rodents]],Table1[[#This Row],[Human]],Table1[[#This Row],[Pig]]),OR(ISNUMBER(FIND("liver",C720)),ISNUMBER(FIND("hepat",C720))),"NA")</f>
        <v>NA</v>
      </c>
      <c r="AT720" t="str">
        <f>IF(OR(Table1[[#This Row],[Rodents]],Table1[[#This Row],[Human]],Table1[[#This Row],[Pig]]),OR(ISNUMBER(FIND("kidney",C720)),ISNUMBER(FIND("neph",C720))),"NA")</f>
        <v>NA</v>
      </c>
      <c r="AU720" t="str">
        <f>IF(OR(Table1[[#This Row],[Rodents]],Table1[[#This Row],[Human]],Table1[[#This Row],[Pig]]),OR(ISNUMBER(FIND("brain",C720)),ISNUMBER(FIND("neur",C720)),ISNUMBER(FIND("nerv",C720))),"NA")</f>
        <v>NA</v>
      </c>
      <c r="AV720" t="str">
        <f>IF(OR(Table1[[#This Row],[Rodents]],Table1[[#This Row],[Human]],Table1[[#This Row],[Pig]]),OR(ISNUMBER(FIND("heart",C720)),ISNUMBER(FIND("cardi",C720))),"NA")</f>
        <v>NA</v>
      </c>
      <c r="AW720" t="str">
        <f>IF(OR(Table1[[#This Row],[Rodents]],Table1[[#This Row],[Human]],Table1[[#This Row],[Pig]]),OR(ISNUMBER(FIND("gastro",C720)),ISNUMBER(FIND("intesti",C720)),ISNUMBER(FIND("stomach",C720))),"NA")</f>
        <v>NA</v>
      </c>
      <c r="AX720" t="str">
        <f>IF(OR(Table1[[#This Row],[Rodents]],Table1[[#This Row],[Human]],Table1[[#This Row],[Pig]]),NOT(OR(AQ720,AR720,AS720,AT720,AU720,AV720,AW720)),"NA")</f>
        <v>NA</v>
      </c>
      <c r="AY720" t="b">
        <f>OR(ISNUMBER(FIND("SWCNT",C720)),ISNUMBER(FIND("SWNT",C720)),ISNUMBER(FIND("single-wall",C720)),ISNUMBER(FIND("single wall",C720)),ISNUMBER(FIND("Single wall",C720)),ISNUMBER(FIND("Single-wall",C720)),ISNUMBER(FIND("SWCNT",B720)),ISNUMBER(FIND("SWNT",B720)),ISNUMBER(FIND("single-wall",B720)),ISNUMBER(FIND("single wall",B720)),ISNUMBER(FIND("Single-wall",B720)),ISNUMBER(FIND("Single wall",B720)))</f>
        <v>0</v>
      </c>
      <c r="AZ720" t="b">
        <f>OR(ISNUMBER(FIND("MWCNT",C720)),ISNUMBER(FIND("MWNT",C720)),ISNUMBER(FIND("multi-wall",C720)),ISNUMBER(FIND("multi wall",C720)),ISNUMBER(FIND("multiwall",C720)),ISNUMBER(FIND("Multi-wall",C720)),ISNUMBER(FIND("Multi wall",C720)),ISNUMBER(FIND("Multiwall",C720)),ISNUMBER(FIND("MWCNT",B720)),ISNUMBER(FIND("MWNT",B720)),ISNUMBER(FIND("multi-wall",B720)),ISNUMBER(FIND("multi wall",B720)),ISNUMBER(FIND("multiwall",B720)),ISNUMBER(FIND("Multi-wall",B720)),ISNUMBER(FIND("Multi wall",B720)),ISNUMBER(FIND("Multiwall",B720)),ISNUMBER(FIND("Double-wall",B720)),ISNUMBER(FIND("Double wall",B720)),ISNUMBER(FIND("Doublewall",B720)),ISNUMBER(FIND("double-wall",B720)),ISNUMBER(FIND("double wall",B720)),ISNUMBER(FIND("doublewall",B720)))</f>
        <v>0</v>
      </c>
      <c r="BA720" t="b">
        <f>AND(Table1[[#This Row],[SWCNT]],Table1[[#This Row],[MWCNT]])</f>
        <v>0</v>
      </c>
      <c r="BB720" t="b">
        <f>IF(Table1[[#This Row],[SWCNT]]=TRUE,FALSE,IF(Table1[[#This Row],[MWCNT]]=TRUE,FALSE,TRUE))</f>
        <v>1</v>
      </c>
      <c r="BC720" s="18"/>
    </row>
    <row r="721" spans="1:55" ht="185">
      <c r="A721" t="s">
        <v>3828</v>
      </c>
      <c r="B721" s="2" t="s">
        <v>3829</v>
      </c>
      <c r="C721" s="16" t="s">
        <v>3830</v>
      </c>
      <c r="D721" s="17" t="s">
        <v>1326</v>
      </c>
      <c r="E721" s="2">
        <v>2013</v>
      </c>
      <c r="F721" t="b">
        <f>OR(ISNUMBER(FIND("cytotoxic",C721)),ISNUMBER(FIND("Cytotoxic",C721)),ISNUMBER(FIND("cellular toxicity",C721)),ISNUMBER(FIND("cell death",C721)),ISNUMBER(FIND("viable",C721)),ISNUMBER(FIND("phytotoxic",C721)),ISNUMBER(FIND("acute toxicity",C721)),ISNUMBER(FIND("MTT",C721)),ISNUMBER(FIND("survival",C721)),ISNUMBER(FIND("prolifer",C721)),ISNUMBER(FIND("apoptosis",C721)),ISNUMBER(FIND("neurotoxic",C721)),ISNUMBER(FIND("  lysis ",C721)),ISNUMBER(FIND("necrosis",C721)),ISNUMBER(FIND("cellular death",C721))*3,ISNUMBER(FIND("LDH",C721)),ISNUMBER(FIND("Acute toxicity",C721)))</f>
        <v>0</v>
      </c>
      <c r="G721" t="b">
        <f>OR(ISNUMBER(FIND("genotoxic",C721)),ISNUMBER(FIND("genotoxicity",C721)),ISNUMBER(FIND("DNA damage",C721)),ISNUMBER(FIND("DNA",C721)),ISNUMBER(FIND("RNA",C721)),ISNUMBER(FIND("mesothelioma",C721)),ISNUMBER(FIND("carcino",C721)),ISNUMBER(FIND("mutagen",C721)),ISNUMBER(FIND("genetic",C721)))</f>
        <v>0</v>
      </c>
      <c r="H721" t="b">
        <f>OR(ISNUMBER(FIND("inflammatory",C721)),ISNUMBER(FIND("inflamm",C721)))</f>
        <v>0</v>
      </c>
      <c r="I721" t="b">
        <f>OR(ISNUMBER(FIND("immune",C721)),ISNUMBER(FIND("immunological",C721)),ISNUMBER(FIND("interleuk",C721)),ISNUMBER(FIND("platelet activation",C721)),ISNUMBER(FIND("monocyte",C721)),ISNUMBER(FIND("leukocyte",C721)),ISNUMBER(FIND("cytokine",C721)),ISNUMBER(FIND("CD4",C721)),ISNUMBER(FIND("CD8",C721)),ISNUMBER(FIND("T-cell",C721)))</f>
        <v>1</v>
      </c>
      <c r="J721" t="b">
        <f>OR(ISNUMBER(FIND("reactive oxygen",C721)),ISNUMBER(FIND("ROS",C721)),ISNUMBER(FIND("free radical",C721)),ISNUMBER(FIND("oxidative stress",C721)),ISNUMBER(FIND("peroxid",C721)),ISNUMBER(FIND("oxidative",C721)),ISNUMBER(FIND("antioxid",C721)))</f>
        <v>0</v>
      </c>
      <c r="K721" t="b">
        <f>OR(ISNUMBER(FIND("autophag",C721)))</f>
        <v>0</v>
      </c>
      <c r="L721" t="b">
        <f>OR(ISNUMBER(FIND("morpholog",C721)))</f>
        <v>0</v>
      </c>
      <c r="M721" t="b">
        <f>OR(ISNUMBER(FIND("fibrosis",C721)),ISNUMBER(FIND("Fibrosis",C721)),ISNUMBER(FIND("fibrot",C721)))</f>
        <v>0</v>
      </c>
      <c r="N721" t="b">
        <f>OR(ISNUMBER(FIND("offspring",C721)),ISNUMBER(FIND("Parental",C721)),ISNUMBER(FIND("parental",C721)),ISNUMBER(FIND("germline",C721)),ISNUMBER(FIND("reproduc",C721)),ISNUMBER(FIND("embryo",C721)))</f>
        <v>0</v>
      </c>
      <c r="O721" t="b">
        <f>OR(ISNUMBER(FIND("metabol",C721)),ISNUMBER(FIND("Metabol",C721)),ISNUMBER(FIND("digest",C721)),ISNUMBER(FIND("mitochon",C721)))</f>
        <v>0</v>
      </c>
      <c r="P721" t="b">
        <f>OR(ISNUMBER(FIND("ecotox",C721)),ISNUMBER(FIND("Ecotox",B721)),ISNUMBER(FIND("ecotox",B721)),ISNUMBER(FIND("Ecotox",C721)))</f>
        <v>0</v>
      </c>
      <c r="Q721" t="b">
        <f>OR(ISNUMBER(FIND("Bioaccum",C721)),ISNUMBER(FIND("bioaccum",C721)),ISNUMBER(FIND("accum",C721)))</f>
        <v>0</v>
      </c>
      <c r="R721" t="b">
        <f>OR(ISNUMBER(FIND("Occupation",C721)),ISNUMBER(FIND("occupation",C721)),ISNUMBER(FIND("worker",C721)),ISNUMBER(FIND("workforce",C721)))</f>
        <v>0</v>
      </c>
      <c r="S721" t="b">
        <f>NOT(OR(F721,G721,H721,I721,J721,K721,L721,M721,N721,O721,P721,Q721,R721))</f>
        <v>0</v>
      </c>
      <c r="U721" t="b">
        <f>OR(Table1[[#This Row],[Inflammation]],Table1[[#This Row],[Immune]])</f>
        <v>1</v>
      </c>
      <c r="V721" t="str">
        <f>IF(OR(Table1[[#This Row],[Rodents]],Table1[[#This Row],[Human]],Table1[[#This Row],[Pig]]),OR(ISNUMBER(FIND("intratrach",C721)),ISNUMBER(FIND("nasal ",C721)),ISNUMBER(FIND("instill",C721))),"NA")</f>
        <v>NA</v>
      </c>
      <c r="W721" t="str">
        <f>IF(OR(Table1[[#This Row],[Rodents]],Table1[[#This Row],[Human]],Table1[[#This Row],[Pig]]),OR(ISNUMBER(FIND("dermal",C721)),ISNUMBER(FIND("skin ",C721))),"NA")</f>
        <v>NA</v>
      </c>
      <c r="X721" t="str">
        <f>IF(OR(Table1[[#This Row],[Rodents]],Table1[[#This Row],[Human]],Table1[[#This Row],[Pig]]),OR(ISNUMBER(FIND("injected",C721)),ISNUMBER(FIND("periton",C721)),ISNUMBER(FIND("intrascrot",C721))),"NA")</f>
        <v>NA</v>
      </c>
      <c r="Y721" t="str">
        <f>IF(OR(Table1[[#This Row],[Rodents]],Table1[[#This Row],[Human]],Table1[[#This Row],[Pig]]),NOT(OR(Table1[[#This Row],[Inhaled/Intratracheal/intranasal]],Table1[[#This Row],[Dermal]],Table1[[#This Row],[Injected]])),"NA")</f>
        <v>NA</v>
      </c>
      <c r="AA721" t="b">
        <f>OR(ISNUMBER(FIND("fish ",C721)),ISNUMBER(FIND("Fish ",C721)),ISNUMBER(FIND("aquatic",C721)),ISNUMBER(FIND("daphnids",C721)),ISNUMBER(FIND("Carcinus maenas",C721)),ISNUMBER(FIND("Daphnia",C721)),ISNUMBER(FIND("Ruditapes philippinarum",C721)),ISNUMBER(FIND("daphnia",C721)),ISNUMBER(FIND("marine",C721)),ISNUMBER(FIND("mussel",C721)),ISNUMBER(FIND("algae",C721)),ISNUMBER(FIND("Donax faba",C721)),ISNUMBER(FIND("estuarine",C721)),ISNUMBER(FIND("snail",C721)),ISNUMBER(FIND("Prorocentrum donghaiense",C721)) )</f>
        <v>0</v>
      </c>
      <c r="AB721" t="b">
        <f>OR(ISNUMBER(FIND(" rat ",C721)),ISNUMBER(FIND(" rats ",C721)),ISNUMBER(FIND(" Rats ",C721)),ISNUMBER(FIND(" Rat ",C721)),ISNUMBER(FIND(" rat.",C721)),ISNUMBER(FIND(" rats.",C721)),ISNUMBER(FIND("mouse",C721)),ISNUMBER(FIND("mice",C721)), ISNUMBER(FIND(" Mice",C721)))</f>
        <v>0</v>
      </c>
      <c r="AC721" t="b">
        <f>OR(ISNUMBER(FIND(" cell ",C721)),ISNUMBER(FIND("fibroblast",C721)),ISNUMBER(FIND("macrophage",C721)),ISNUMBER(FIND("epithelial",C721)),ISNUMBER(FIND("endothelial",C721)),ISNUMBER(FIND("neuron",C721)),ISNUMBER(FIND(" cells ",C721)),ISNUMBER(FIND("RBC",C721)),ISNUMBER(FIND("mitochond",C721)),ISNUMBER(FIND("adipocyte",C721)),ISNUMBER(FIND("osteo",C721)),ISNUMBER(FIND("keratin",C721)),ISNUMBER(FIND(" cell's ",C721)),ISNUMBER(FIND("eukary",C721)),ISNUMBER(FIND("sperm",C721)))</f>
        <v>1</v>
      </c>
      <c r="AD721" t="b">
        <v>0</v>
      </c>
      <c r="AE721" t="b">
        <f>OR(ISNUMBER(FIND(" plant ",C721)),ISNUMBER(FIND("Plant ",C721)),ISNUMBER(FIND("tomato",C721)),ISNUMBER(FIND("plants",C721)),ISNUMBER(FIND("Plants",C721)),ISNUMBER(FIND("algae",C721)),ISNUMBER(FIND("lettuce",C721)),ISNUMBER(FIND("green gram sprouts ",C721)),ISNUMBER(FIND("Cucurbita pepo",C721)),ISNUMBER(FIND("bean ",C721)),ISNUMBER(FIND("chloroplast",C721)),ISNUMBER(FIND("chlorophyll",C721)),ISNUMBER(FIND("seedling",C721)),ISNUMBER(FIND("canola",C721)),ISNUMBER(FIND("shoot",C721)),ISNUMBER(FIND("photosynthes",C721)),ISNUMBER(FIND(" leaves ",C721)),,ISNUMBER(FIND("agriculture",C721)),ISNUMBER(FIND(" crops ",C721)))</f>
        <v>0</v>
      </c>
      <c r="AF721" t="b">
        <f>OR(ISNUMBER(FIND("bacteria",C721)),ISNUMBER(FIND("Bacteria",C721)),ISNUMBER(FIND("Bacterium",C721)),ISNUMBER(FIND("bacterium",C721)),ISNUMBER(FIND(" coli ",C721)))</f>
        <v>0</v>
      </c>
      <c r="AG721" t="b">
        <f>OR(ISNUMBER(FIND("fungi",C721)),ISNUMBER(FIND("Fungi",C721)),ISNUMBER(FIND("fungus",C721)),ISNUMBER(FIND("Fungus",C721)),ISNUMBER(FIND("mushroom",C721)),ISNUMBER(FIND("Mushroom",C721)),ISNUMBER(FIND(" mold ",C721)))</f>
        <v>0</v>
      </c>
      <c r="AH721" t="b">
        <f>OR(ISNUMBER(FIND("Pig ",C721)),ISNUMBER(FIND("pig ",C721)),ISNUMBER(FIND("Pigs ",C721)),ISNUMBER(FIND("pigs ",C721)))</f>
        <v>0</v>
      </c>
      <c r="AI721" t="b">
        <f>OR(ISNUMBER(FIND(" C. elegans",C721)),ISNUMBER(FIND("Caenorhabditis elegans",C721)),ISNUMBER(FIND("earthworms",C721)),ISNUMBER(FIND(" Ficopomatus enigmaticus",C721)),ISNUMBER(FIND("larva",C721)),ISNUMBER(FIND("Lumbriculus variegatus",C721)),ISNUMBER(FIND("nematode",C721)))</f>
        <v>0</v>
      </c>
      <c r="AJ721" t="b">
        <f>NOT(OR(AA721,AB721,AC721,AD721,AE721,AF721,AG721,AH721,AI721))</f>
        <v>0</v>
      </c>
      <c r="AL721" t="b">
        <f>OR(AA721,AB721,AD721,AE721,AF721,AG721,AH721,AI721)</f>
        <v>0</v>
      </c>
      <c r="AM721" t="b">
        <f>IF(Table1[[#This Row],[In vivo?]],IF(Table1[[#This Row],[Cell]],FALSE,TRUE),FALSE)</f>
        <v>0</v>
      </c>
      <c r="AN721" t="b">
        <f>AND(AC721,AL721)</f>
        <v>0</v>
      </c>
      <c r="AO721" t="b">
        <f>IF(Table1[[#This Row],[Cell]],IF(Table1[[#This Row],[In vivo?]],FALSE,TRUE),FALSE)</f>
        <v>1</v>
      </c>
      <c r="AP721" t="b">
        <f>NOT(OR(Table1[[#This Row],[In vivo?]],Table1[[#This Row],[Only in Cell]]))</f>
        <v>0</v>
      </c>
      <c r="AQ721" t="str">
        <f>IF(OR(Table1[[#This Row],[Rodents]],Table1[[#This Row],[Human]],Table1[[#This Row],[Pig]]),OR(ISNUMBER(FIND("pulmonary",C721)),ISNUMBER(FIND("lung",C721))),"NA")</f>
        <v>NA</v>
      </c>
      <c r="AR721" t="str">
        <f>IF(OR(Table1[[#This Row],[Rodents]],Table1[[#This Row],[Human]],Table1[[#This Row],[Pig]]),OR(ISNUMBER(FIND("skin",C721)),ISNUMBER(FIND("dermal",C721))),"NA")</f>
        <v>NA</v>
      </c>
      <c r="AS721" t="str">
        <f>IF(OR(Table1[[#This Row],[Rodents]],Table1[[#This Row],[Human]],Table1[[#This Row],[Pig]]),OR(ISNUMBER(FIND("liver",C721)),ISNUMBER(FIND("hepat",C721))),"NA")</f>
        <v>NA</v>
      </c>
      <c r="AT721" t="str">
        <f>IF(OR(Table1[[#This Row],[Rodents]],Table1[[#This Row],[Human]],Table1[[#This Row],[Pig]]),OR(ISNUMBER(FIND("kidney",C721)),ISNUMBER(FIND("neph",C721))),"NA")</f>
        <v>NA</v>
      </c>
      <c r="AU721" t="str">
        <f>IF(OR(Table1[[#This Row],[Rodents]],Table1[[#This Row],[Human]],Table1[[#This Row],[Pig]]),OR(ISNUMBER(FIND("brain",C721)),ISNUMBER(FIND("neur",C721)),ISNUMBER(FIND("nerv",C721))),"NA")</f>
        <v>NA</v>
      </c>
      <c r="AV721" t="str">
        <f>IF(OR(Table1[[#This Row],[Rodents]],Table1[[#This Row],[Human]],Table1[[#This Row],[Pig]]),OR(ISNUMBER(FIND("heart",C721)),ISNUMBER(FIND("cardi",C721))),"NA")</f>
        <v>NA</v>
      </c>
      <c r="AW721" t="str">
        <f>IF(OR(Table1[[#This Row],[Rodents]],Table1[[#This Row],[Human]],Table1[[#This Row],[Pig]]),OR(ISNUMBER(FIND("gastro",C721)),ISNUMBER(FIND("intesti",C721)),ISNUMBER(FIND("stomach",C721))),"NA")</f>
        <v>NA</v>
      </c>
      <c r="AX721" t="str">
        <f>IF(OR(Table1[[#This Row],[Rodents]],Table1[[#This Row],[Human]],Table1[[#This Row],[Pig]]),NOT(OR(AQ721,AR721,AS721,AT721,AU721,AV721,AW721)),"NA")</f>
        <v>NA</v>
      </c>
      <c r="AY721" t="b">
        <f>OR(ISNUMBER(FIND("SWCNT",C721)),ISNUMBER(FIND("SWNT",C721)),ISNUMBER(FIND("single-wall",C721)),ISNUMBER(FIND("single wall",C721)),ISNUMBER(FIND("Single wall",C721)),ISNUMBER(FIND("Single-wall",C721)),ISNUMBER(FIND("SWCNT",B721)),ISNUMBER(FIND("SWNT",B721)),ISNUMBER(FIND("single-wall",B721)),ISNUMBER(FIND("single wall",B721)),ISNUMBER(FIND("Single-wall",B721)),ISNUMBER(FIND("Single wall",B721)))</f>
        <v>0</v>
      </c>
      <c r="AZ721" t="b">
        <f>OR(ISNUMBER(FIND("MWCNT",C721)),ISNUMBER(FIND("MWNT",C721)),ISNUMBER(FIND("multi-wall",C721)),ISNUMBER(FIND("multi wall",C721)),ISNUMBER(FIND("multiwall",C721)),ISNUMBER(FIND("Multi-wall",C721)),ISNUMBER(FIND("Multi wall",C721)),ISNUMBER(FIND("Multiwall",C721)),ISNUMBER(FIND("MWCNT",B721)),ISNUMBER(FIND("MWNT",B721)),ISNUMBER(FIND("multi-wall",B721)),ISNUMBER(FIND("multi wall",B721)),ISNUMBER(FIND("multiwall",B721)),ISNUMBER(FIND("Multi-wall",B721)),ISNUMBER(FIND("Multi wall",B721)),ISNUMBER(FIND("Multiwall",B721)),ISNUMBER(FIND("Double-wall",B721)),ISNUMBER(FIND("Double wall",B721)),ISNUMBER(FIND("Doublewall",B721)),ISNUMBER(FIND("double-wall",B721)),ISNUMBER(FIND("double wall",B721)),ISNUMBER(FIND("doublewall",B721)))</f>
        <v>0</v>
      </c>
      <c r="BA721" t="b">
        <f>AND(Table1[[#This Row],[SWCNT]],Table1[[#This Row],[MWCNT]])</f>
        <v>0</v>
      </c>
      <c r="BB721" t="b">
        <f>IF(Table1[[#This Row],[SWCNT]]=TRUE,FALSE,IF(Table1[[#This Row],[MWCNT]]=TRUE,FALSE,TRUE))</f>
        <v>1</v>
      </c>
      <c r="BC721" s="18"/>
    </row>
    <row r="722" spans="1:55" ht="166.5">
      <c r="A722" t="s">
        <v>3907</v>
      </c>
      <c r="B722" s="2" t="s">
        <v>3910</v>
      </c>
      <c r="C722" s="16" t="s">
        <v>3913</v>
      </c>
      <c r="D722" s="17" t="s">
        <v>403</v>
      </c>
      <c r="E722" s="2">
        <v>2013</v>
      </c>
      <c r="F722" t="b">
        <f>OR(ISNUMBER(FIND("cytotoxic",C722)),ISNUMBER(FIND("Cytotoxic",C722)),ISNUMBER(FIND("cellular toxicity",C722)),ISNUMBER(FIND("cell death",C722)),ISNUMBER(FIND("viable",C722)),ISNUMBER(FIND("phytotoxic",C722)),ISNUMBER(FIND("acute toxicity",C722)),ISNUMBER(FIND("MTT",C722)),ISNUMBER(FIND("survival",C722)),ISNUMBER(FIND("prolifer",C722)),ISNUMBER(FIND("apoptosis",C722)),ISNUMBER(FIND("neurotoxic",C722)),ISNUMBER(FIND("  lysis ",C722)),ISNUMBER(FIND("necrosis",C722)),ISNUMBER(FIND("cellular death",C722))*3,ISNUMBER(FIND("LDH",C722)),ISNUMBER(FIND("Acute toxicity",C722)))</f>
        <v>1</v>
      </c>
      <c r="G722" t="b">
        <f>OR(ISNUMBER(FIND("genotoxic",C722)),ISNUMBER(FIND("genotoxicity",C722)),ISNUMBER(FIND("DNA damage",C722)),ISNUMBER(FIND("DNA",C722)),ISNUMBER(FIND("RNA",C722)),ISNUMBER(FIND("mesothelioma",C722)),ISNUMBER(FIND("carcino",C722)),ISNUMBER(FIND("mutagen",C722)),ISNUMBER(FIND("genetic",C722)))</f>
        <v>0</v>
      </c>
      <c r="H722" t="b">
        <f>OR(ISNUMBER(FIND("inflammatory",C722)),ISNUMBER(FIND("inflamm",C722)))</f>
        <v>0</v>
      </c>
      <c r="I722" t="b">
        <f>OR(ISNUMBER(FIND("immune",C722)),ISNUMBER(FIND("immunological",C722)),ISNUMBER(FIND("interleuk",C722)),ISNUMBER(FIND("platelet activation",C722)),ISNUMBER(FIND("monocyte",C722)),ISNUMBER(FIND("leukocyte",C722)),ISNUMBER(FIND("cytokine",C722)),ISNUMBER(FIND("CD4",C722)),ISNUMBER(FIND("CD8",C722)),ISNUMBER(FIND("T-cell",C722)))</f>
        <v>0</v>
      </c>
      <c r="J722" t="b">
        <f>OR(ISNUMBER(FIND("reactive oxygen",C722)),ISNUMBER(FIND("ROS",C722)),ISNUMBER(FIND("free radical",C722)),ISNUMBER(FIND("oxidative stress",C722)),ISNUMBER(FIND("peroxid",C722)),ISNUMBER(FIND("oxidative",C722)),ISNUMBER(FIND("antioxid",C722)))</f>
        <v>1</v>
      </c>
      <c r="K722" t="b">
        <f>OR(ISNUMBER(FIND("autophag",C722)))</f>
        <v>0</v>
      </c>
      <c r="L722" t="b">
        <f>OR(ISNUMBER(FIND("morpholog",C722)))</f>
        <v>0</v>
      </c>
      <c r="M722" t="b">
        <f>OR(ISNUMBER(FIND("fibrosis",C722)),ISNUMBER(FIND("Fibrosis",C722)),ISNUMBER(FIND("fibrot",C722)))</f>
        <v>0</v>
      </c>
      <c r="N722" t="b">
        <f>OR(ISNUMBER(FIND("offspring",C722)),ISNUMBER(FIND("Parental",C722)),ISNUMBER(FIND("parental",C722)),ISNUMBER(FIND("germline",C722)),ISNUMBER(FIND("reproduc",C722)),ISNUMBER(FIND("embryo",C722)))</f>
        <v>0</v>
      </c>
      <c r="O722" t="b">
        <f>OR(ISNUMBER(FIND("metabol",C722)),ISNUMBER(FIND("Metabol",C722)),ISNUMBER(FIND("digest",C722)),ISNUMBER(FIND("mitochon",C722)))</f>
        <v>0</v>
      </c>
      <c r="P722" t="b">
        <f>OR(ISNUMBER(FIND("ecotox",C722)),ISNUMBER(FIND("Ecotox",B722)),ISNUMBER(FIND("ecotox",B722)),ISNUMBER(FIND("Ecotox",C722)))</f>
        <v>0</v>
      </c>
      <c r="Q722" t="b">
        <f>OR(ISNUMBER(FIND("Bioaccum",C722)),ISNUMBER(FIND("bioaccum",C722)),ISNUMBER(FIND("accum",C722)))</f>
        <v>0</v>
      </c>
      <c r="R722" t="b">
        <f>OR(ISNUMBER(FIND("Occupation",C722)),ISNUMBER(FIND("occupation",C722)),ISNUMBER(FIND("worker",C722)),ISNUMBER(FIND("workforce",C722)))</f>
        <v>0</v>
      </c>
      <c r="S722" t="b">
        <f>NOT(OR(F722,G722,H722,I722,J722,K722,L722,M722,N722,O722,P722,Q722,R722))</f>
        <v>0</v>
      </c>
      <c r="U722" t="b">
        <f>OR(Table1[[#This Row],[Inflammation]],Table1[[#This Row],[Immune]])</f>
        <v>0</v>
      </c>
      <c r="V722" t="str">
        <f>IF(OR(Table1[[#This Row],[Rodents]],Table1[[#This Row],[Human]],Table1[[#This Row],[Pig]]),OR(ISNUMBER(FIND("intratrach",C722)),ISNUMBER(FIND("nasal ",C722)),ISNUMBER(FIND("instill",C722))),"NA")</f>
        <v>NA</v>
      </c>
      <c r="W722" t="str">
        <f>IF(OR(Table1[[#This Row],[Rodents]],Table1[[#This Row],[Human]],Table1[[#This Row],[Pig]]),OR(ISNUMBER(FIND("dermal",C722)),ISNUMBER(FIND("skin ",C722))),"NA")</f>
        <v>NA</v>
      </c>
      <c r="X722" t="str">
        <f>IF(OR(Table1[[#This Row],[Rodents]],Table1[[#This Row],[Human]],Table1[[#This Row],[Pig]]),OR(ISNUMBER(FIND("injected",C722)),ISNUMBER(FIND("periton",C722)),ISNUMBER(FIND("intrascrot",C722))),"NA")</f>
        <v>NA</v>
      </c>
      <c r="Y722" t="str">
        <f>IF(OR(Table1[[#This Row],[Rodents]],Table1[[#This Row],[Human]],Table1[[#This Row],[Pig]]),NOT(OR(Table1[[#This Row],[Inhaled/Intratracheal/intranasal]],Table1[[#This Row],[Dermal]],Table1[[#This Row],[Injected]])),"NA")</f>
        <v>NA</v>
      </c>
      <c r="AA722" t="b">
        <f>OR(ISNUMBER(FIND("fish ",C722)),ISNUMBER(FIND("Fish ",C722)),ISNUMBER(FIND("aquatic",C722)),ISNUMBER(FIND("daphnids",C722)),ISNUMBER(FIND("Carcinus maenas",C722)),ISNUMBER(FIND("Daphnia",C722)),ISNUMBER(FIND("Ruditapes philippinarum",C722)),ISNUMBER(FIND("daphnia",C722)),ISNUMBER(FIND("marine",C722)),ISNUMBER(FIND("mussel",C722)),ISNUMBER(FIND("algae",C722)),ISNUMBER(FIND("Donax faba",C722)),ISNUMBER(FIND("estuarine",C722)),ISNUMBER(FIND("snail",C722)),ISNUMBER(FIND("Prorocentrum donghaiense",C722)) )</f>
        <v>0</v>
      </c>
      <c r="AB722" t="b">
        <f>OR(ISNUMBER(FIND(" rat ",C722)),ISNUMBER(FIND(" rats ",C722)),ISNUMBER(FIND(" Rats ",C722)),ISNUMBER(FIND(" Rat ",C722)),ISNUMBER(FIND(" rat.",C722)),ISNUMBER(FIND(" rats.",C722)),ISNUMBER(FIND("mouse",C722)),ISNUMBER(FIND("mice",C722)), ISNUMBER(FIND(" Mice",C722)))</f>
        <v>0</v>
      </c>
      <c r="AC722" t="b">
        <f>OR(ISNUMBER(FIND(" cell ",C722)),ISNUMBER(FIND("fibroblast",C722)),ISNUMBER(FIND("macrophage",C722)),ISNUMBER(FIND("epithelial",C722)),ISNUMBER(FIND("endothelial",C722)),ISNUMBER(FIND("neuron",C722)),ISNUMBER(FIND(" cells ",C722)),ISNUMBER(FIND("RBC",C722)),ISNUMBER(FIND("mitochond",C722)),ISNUMBER(FIND("adipocyte",C722)),ISNUMBER(FIND("osteo",C722)),ISNUMBER(FIND("keratin",C722)),ISNUMBER(FIND(" cell's ",C722)),ISNUMBER(FIND("eukary",C722)),ISNUMBER(FIND("sperm",C722)))</f>
        <v>1</v>
      </c>
      <c r="AD722" t="b">
        <f>OR(ISNUMBER(FIND("human",B722)),ISNUMBER(FIND("workers",B722)),ISNUMBER(FIND("workforces",B722)),ISNUMBER(FIND("occupational",B722)),ISNUMBER(FIND("Case report",B722)),ISNUMBER(FIND("Workplaces",B722)),ISNUMBER(FIND("worker",B722)))</f>
        <v>0</v>
      </c>
      <c r="AE722" t="b">
        <f>OR(ISNUMBER(FIND(" plant ",C722)),ISNUMBER(FIND("Plant ",C722)),ISNUMBER(FIND("tomato",C722)),ISNUMBER(FIND("plants",C722)),ISNUMBER(FIND("Plants",C722)),ISNUMBER(FIND("algae",C722)),ISNUMBER(FIND("lettuce",C722)),ISNUMBER(FIND("green gram sprouts ",C722)),ISNUMBER(FIND("Cucurbita pepo",C722)),ISNUMBER(FIND("bean ",C722)),ISNUMBER(FIND("chloroplast",C722)),ISNUMBER(FIND("chlorophyll",C722)),ISNUMBER(FIND("seedling",C722)),ISNUMBER(FIND("canola",C722)),ISNUMBER(FIND("shoot",C722)),ISNUMBER(FIND("photosynthes",C722)),ISNUMBER(FIND(" leaves ",C722)),,ISNUMBER(FIND("agriculture",C722)),ISNUMBER(FIND(" crops ",C722)))</f>
        <v>0</v>
      </c>
      <c r="AF722" t="b">
        <f>OR(ISNUMBER(FIND("bacteria",C722)),ISNUMBER(FIND("Bacteria",C722)),ISNUMBER(FIND("Bacterium",C722)),ISNUMBER(FIND("bacterium",C722)),ISNUMBER(FIND(" coli ",C722)))</f>
        <v>0</v>
      </c>
      <c r="AG722" t="b">
        <f>OR(ISNUMBER(FIND("fungi",C722)),ISNUMBER(FIND("Fungi",C722)),ISNUMBER(FIND("fungus",C722)),ISNUMBER(FIND("Fungus",C722)),ISNUMBER(FIND("mushroom",C722)),ISNUMBER(FIND("Mushroom",C722)),ISNUMBER(FIND(" mold ",C722)))</f>
        <v>0</v>
      </c>
      <c r="AH722" t="b">
        <f>OR(ISNUMBER(FIND("Pig ",C722)),ISNUMBER(FIND("pig ",C722)),ISNUMBER(FIND("Pigs ",C722)),ISNUMBER(FIND("pigs ",C722)))</f>
        <v>0</v>
      </c>
      <c r="AI722" t="b">
        <f>OR(ISNUMBER(FIND(" C. elegans",C722)),ISNUMBER(FIND("Caenorhabditis elegans",C722)),ISNUMBER(FIND("earthworms",C722)),ISNUMBER(FIND(" Ficopomatus enigmaticus",C722)),ISNUMBER(FIND("larva",C722)),ISNUMBER(FIND("Lumbriculus variegatus",C722)),ISNUMBER(FIND("nematode",C722)))</f>
        <v>0</v>
      </c>
      <c r="AJ722" t="b">
        <f>NOT(OR(AA722,AB722,AC722,AD722,AE722,AF722,AG722,AH722,AI722))</f>
        <v>0</v>
      </c>
      <c r="AL722" t="b">
        <f>OR(AA722,AB722,AD722,AE722,AF722,AG722,AH722,AI722)</f>
        <v>0</v>
      </c>
      <c r="AM722" t="b">
        <f>IF(Table1[[#This Row],[In vivo?]],IF(Table1[[#This Row],[Cell]],FALSE,TRUE),FALSE)</f>
        <v>0</v>
      </c>
      <c r="AN722" t="b">
        <f>AND(AC722,AL722)</f>
        <v>0</v>
      </c>
      <c r="AO722" t="b">
        <f>IF(Table1[[#This Row],[Cell]],IF(Table1[[#This Row],[In vivo?]],FALSE,TRUE),FALSE)</f>
        <v>1</v>
      </c>
      <c r="AP722" t="b">
        <f>NOT(OR(Table1[[#This Row],[In vivo?]],Table1[[#This Row],[Only in Cell]]))</f>
        <v>0</v>
      </c>
      <c r="AQ722" t="str">
        <f>IF(OR(Table1[[#This Row],[Rodents]],Table1[[#This Row],[Human]],Table1[[#This Row],[Pig]]),OR(ISNUMBER(FIND("pulmonary",C722)),ISNUMBER(FIND("lung",C722))),"NA")</f>
        <v>NA</v>
      </c>
      <c r="AR722" t="str">
        <f>IF(OR(Table1[[#This Row],[Rodents]],Table1[[#This Row],[Human]],Table1[[#This Row],[Pig]]),OR(ISNUMBER(FIND("skin",C722)),ISNUMBER(FIND("dermal",C722))),"NA")</f>
        <v>NA</v>
      </c>
      <c r="AS722" t="str">
        <f>IF(OR(Table1[[#This Row],[Rodents]],Table1[[#This Row],[Human]],Table1[[#This Row],[Pig]]),OR(ISNUMBER(FIND("liver",C722)),ISNUMBER(FIND("hepat",C722))),"NA")</f>
        <v>NA</v>
      </c>
      <c r="AT722" t="str">
        <f>IF(OR(Table1[[#This Row],[Rodents]],Table1[[#This Row],[Human]],Table1[[#This Row],[Pig]]),OR(ISNUMBER(FIND("kidney",C722)),ISNUMBER(FIND("neph",C722))),"NA")</f>
        <v>NA</v>
      </c>
      <c r="AU722" t="str">
        <f>IF(OR(Table1[[#This Row],[Rodents]],Table1[[#This Row],[Human]],Table1[[#This Row],[Pig]]),OR(ISNUMBER(FIND("brain",C722)),ISNUMBER(FIND("neur",C722)),ISNUMBER(FIND("nerv",C722))),"NA")</f>
        <v>NA</v>
      </c>
      <c r="AV722" t="str">
        <f>IF(OR(Table1[[#This Row],[Rodents]],Table1[[#This Row],[Human]],Table1[[#This Row],[Pig]]),OR(ISNUMBER(FIND("heart",C722)),ISNUMBER(FIND("cardi",C722))),"NA")</f>
        <v>NA</v>
      </c>
      <c r="AW722" t="str">
        <f>IF(OR(Table1[[#This Row],[Rodents]],Table1[[#This Row],[Human]],Table1[[#This Row],[Pig]]),OR(ISNUMBER(FIND("gastro",C722)),ISNUMBER(FIND("intesti",C722)),ISNUMBER(FIND("stomach",C722))),"NA")</f>
        <v>NA</v>
      </c>
      <c r="AX722" t="str">
        <f>IF(OR(Table1[[#This Row],[Rodents]],Table1[[#This Row],[Human]],Table1[[#This Row],[Pig]]),NOT(OR(AQ722,AR722,AS722,AT722,AU722,AV722,AW722)),"NA")</f>
        <v>NA</v>
      </c>
      <c r="AY722" t="b">
        <f>OR(ISNUMBER(FIND("SWCNT",C722)),ISNUMBER(FIND("SWNT",C722)),ISNUMBER(FIND("single-wall",C722)),ISNUMBER(FIND("single wall",C722)),ISNUMBER(FIND("Single wall",C722)),ISNUMBER(FIND("Single-wall",C722)),ISNUMBER(FIND("SWCNT",B722)),ISNUMBER(FIND("SWNT",B722)),ISNUMBER(FIND("single-wall",B722)),ISNUMBER(FIND("single wall",B722)),ISNUMBER(FIND("Single-wall",B722)),ISNUMBER(FIND("Single wall",B722)))</f>
        <v>0</v>
      </c>
      <c r="AZ722" t="b">
        <f>OR(ISNUMBER(FIND("MWCNT",C722)),ISNUMBER(FIND("MWNT",C722)),ISNUMBER(FIND("multi-wall",C722)),ISNUMBER(FIND("multi wall",C722)),ISNUMBER(FIND("multiwall",C722)),ISNUMBER(FIND("Multi-wall",C722)),ISNUMBER(FIND("Multi wall",C722)),ISNUMBER(FIND("Multiwall",C722)),ISNUMBER(FIND("MWCNT",B722)),ISNUMBER(FIND("MWNT",B722)),ISNUMBER(FIND("multi-wall",B722)),ISNUMBER(FIND("multi wall",B722)),ISNUMBER(FIND("multiwall",B722)),ISNUMBER(FIND("Multi-wall",B722)),ISNUMBER(FIND("Multi wall",B722)),ISNUMBER(FIND("Multiwall",B722)),ISNUMBER(FIND("Double-wall",B722)),ISNUMBER(FIND("Double wall",B722)),ISNUMBER(FIND("Doublewall",B722)),ISNUMBER(FIND("double-wall",B722)),ISNUMBER(FIND("double wall",B722)),ISNUMBER(FIND("doublewall",B722)))</f>
        <v>0</v>
      </c>
      <c r="BA722" t="b">
        <f>AND(Table1[[#This Row],[SWCNT]],Table1[[#This Row],[MWCNT]])</f>
        <v>0</v>
      </c>
      <c r="BB722" t="b">
        <f>IF(Table1[[#This Row],[SWCNT]]=TRUE,FALSE,IF(Table1[[#This Row],[MWCNT]]=TRUE,FALSE,TRUE))</f>
        <v>1</v>
      </c>
      <c r="BC722" s="18"/>
    </row>
    <row r="723" spans="1:55" ht="166.5">
      <c r="A723" t="s">
        <v>3915</v>
      </c>
      <c r="B723" s="2" t="s">
        <v>3916</v>
      </c>
      <c r="C723" s="16" t="s">
        <v>3917</v>
      </c>
      <c r="D723" s="17" t="s">
        <v>653</v>
      </c>
      <c r="E723" s="2">
        <v>2013</v>
      </c>
      <c r="F723" t="b">
        <f>OR(ISNUMBER(FIND("cytotoxic",C723)),ISNUMBER(FIND("Cytotoxic",C723)),ISNUMBER(FIND("cellular toxicity",C723)),ISNUMBER(FIND("cell death",C723)),ISNUMBER(FIND("viable",C723)),ISNUMBER(FIND("phytotoxic",C723)),ISNUMBER(FIND("acute toxicity",C723)),ISNUMBER(FIND("MTT",C723)),ISNUMBER(FIND("survival",C723)),ISNUMBER(FIND("prolifer",C723)),ISNUMBER(FIND("apoptosis",C723)),ISNUMBER(FIND("neurotoxic",C723)),ISNUMBER(FIND("  lysis ",C723)),ISNUMBER(FIND("necrosis",C723)),ISNUMBER(FIND("cellular death",C723))*3,ISNUMBER(FIND("LDH",C723)),ISNUMBER(FIND("Acute toxicity",C723)))</f>
        <v>1</v>
      </c>
      <c r="G723" t="b">
        <f>OR(ISNUMBER(FIND("genotoxic",C723)),ISNUMBER(FIND("genotoxicity",C723)),ISNUMBER(FIND("DNA damage",C723)),ISNUMBER(FIND("DNA",C723)),ISNUMBER(FIND("RNA",C723)),ISNUMBER(FIND("mesothelioma",C723)),ISNUMBER(FIND("carcino",C723)),ISNUMBER(FIND("mutagen",C723)),ISNUMBER(FIND("genetic",C723)))</f>
        <v>0</v>
      </c>
      <c r="H723" t="b">
        <f>OR(ISNUMBER(FIND("inflammatory",C723)),ISNUMBER(FIND("inflamm",C723)))</f>
        <v>0</v>
      </c>
      <c r="I723" t="b">
        <f>OR(ISNUMBER(FIND("immune",C723)),ISNUMBER(FIND("immunological",C723)),ISNUMBER(FIND("interleuk",C723)),ISNUMBER(FIND("platelet activation",C723)),ISNUMBER(FIND("monocyte",C723)),ISNUMBER(FIND("leukocyte",C723)),ISNUMBER(FIND("cytokine",C723)),ISNUMBER(FIND("CD4",C723)),ISNUMBER(FIND("CD8",C723)),ISNUMBER(FIND("T-cell",C723)))</f>
        <v>0</v>
      </c>
      <c r="J723" t="b">
        <f>OR(ISNUMBER(FIND("reactive oxygen",C723)),ISNUMBER(FIND("ROS",C723)),ISNUMBER(FIND("free radical",C723)),ISNUMBER(FIND("oxidative stress",C723)),ISNUMBER(FIND("peroxid",C723)),ISNUMBER(FIND("oxidative",C723)),ISNUMBER(FIND("antioxid",C723)))</f>
        <v>1</v>
      </c>
      <c r="K723" t="b">
        <f>OR(ISNUMBER(FIND("autophag",C723)))</f>
        <v>0</v>
      </c>
      <c r="L723" t="b">
        <f>OR(ISNUMBER(FIND("morpholog",C723)))</f>
        <v>0</v>
      </c>
      <c r="M723" t="b">
        <f>OR(ISNUMBER(FIND("fibrosis",C723)),ISNUMBER(FIND("Fibrosis",C723)),ISNUMBER(FIND("fibrot",C723)))</f>
        <v>0</v>
      </c>
      <c r="N723" t="b">
        <f>OR(ISNUMBER(FIND("offspring",C723)),ISNUMBER(FIND("Parental",C723)),ISNUMBER(FIND("parental",C723)),ISNUMBER(FIND("germline",C723)),ISNUMBER(FIND("reproduc",C723)),ISNUMBER(FIND("embryo",C723)))</f>
        <v>0</v>
      </c>
      <c r="O723" t="b">
        <f>OR(ISNUMBER(FIND("metabol",C723)),ISNUMBER(FIND("Metabol",C723)),ISNUMBER(FIND("digest",C723)),ISNUMBER(FIND("mitochon",C723)))</f>
        <v>0</v>
      </c>
      <c r="P723" t="b">
        <f>OR(ISNUMBER(FIND("ecotox",C723)),ISNUMBER(FIND("Ecotox",B723)),ISNUMBER(FIND("ecotox",B723)),ISNUMBER(FIND("Ecotox",C723)))</f>
        <v>0</v>
      </c>
      <c r="Q723" t="b">
        <f>OR(ISNUMBER(FIND("Bioaccum",C723)),ISNUMBER(FIND("bioaccum",C723)),ISNUMBER(FIND("accum",C723)))</f>
        <v>0</v>
      </c>
      <c r="R723" t="b">
        <f>OR(ISNUMBER(FIND("Occupation",C723)),ISNUMBER(FIND("occupation",C723)),ISNUMBER(FIND("worker",C723)),ISNUMBER(FIND("workforce",C723)))</f>
        <v>0</v>
      </c>
      <c r="S723" t="b">
        <f>NOT(OR(F723,G723,H723,I723,J723,K723,L723,M723,N723,O723,P723,Q723,R723))</f>
        <v>0</v>
      </c>
      <c r="U723" t="b">
        <f>OR(Table1[[#This Row],[Inflammation]],Table1[[#This Row],[Immune]])</f>
        <v>0</v>
      </c>
      <c r="V723" t="str">
        <f>IF(OR(Table1[[#This Row],[Rodents]],Table1[[#This Row],[Human]],Table1[[#This Row],[Pig]]),OR(ISNUMBER(FIND("intratrach",C723)),ISNUMBER(FIND("nasal ",C723)),ISNUMBER(FIND("instill",C723))),"NA")</f>
        <v>NA</v>
      </c>
      <c r="W723" t="str">
        <f>IF(OR(Table1[[#This Row],[Rodents]],Table1[[#This Row],[Human]],Table1[[#This Row],[Pig]]),OR(ISNUMBER(FIND("dermal",C723)),ISNUMBER(FIND("skin ",C723))),"NA")</f>
        <v>NA</v>
      </c>
      <c r="X723" t="str">
        <f>IF(OR(Table1[[#This Row],[Rodents]],Table1[[#This Row],[Human]],Table1[[#This Row],[Pig]]),OR(ISNUMBER(FIND("injected",C723)),ISNUMBER(FIND("periton",C723)),ISNUMBER(FIND("intrascrot",C723))),"NA")</f>
        <v>NA</v>
      </c>
      <c r="Y723" t="str">
        <f>IF(OR(Table1[[#This Row],[Rodents]],Table1[[#This Row],[Human]],Table1[[#This Row],[Pig]]),NOT(OR(Table1[[#This Row],[Inhaled/Intratracheal/intranasal]],Table1[[#This Row],[Dermal]],Table1[[#This Row],[Injected]])),"NA")</f>
        <v>NA</v>
      </c>
      <c r="AA723" t="b">
        <f>OR(ISNUMBER(FIND("fish ",C723)),ISNUMBER(FIND("Fish ",C723)),ISNUMBER(FIND("aquatic",C723)),ISNUMBER(FIND("daphnids",C723)),ISNUMBER(FIND("Carcinus maenas",C723)),ISNUMBER(FIND("Daphnia",C723)),ISNUMBER(FIND("Ruditapes philippinarum",C723)),ISNUMBER(FIND("daphnia",C723)),ISNUMBER(FIND("marine",C723)),ISNUMBER(FIND("mussel",C723)),ISNUMBER(FIND("algae",C723)),ISNUMBER(FIND("Donax faba",C723)),ISNUMBER(FIND("estuarine",C723)),ISNUMBER(FIND("snail",C723)),ISNUMBER(FIND("Prorocentrum donghaiense",C723)) )</f>
        <v>0</v>
      </c>
      <c r="AB723" t="b">
        <f>OR(ISNUMBER(FIND(" rat ",C723)),ISNUMBER(FIND(" rats ",C723)),ISNUMBER(FIND(" Rats ",C723)),ISNUMBER(FIND(" Rat ",C723)),ISNUMBER(FIND(" rat.",C723)),ISNUMBER(FIND(" rats.",C723)),ISNUMBER(FIND("mouse",C723)),ISNUMBER(FIND("mice",C723)), ISNUMBER(FIND(" Mice",C723)))</f>
        <v>0</v>
      </c>
      <c r="AC723" t="b">
        <f>OR(ISNUMBER(FIND(" cell ",C723)),ISNUMBER(FIND("fibroblast",C723)),ISNUMBER(FIND("macrophage",C723)),ISNUMBER(FIND("epithelial",C723)),ISNUMBER(FIND("endothelial",C723)),ISNUMBER(FIND("neuron",C723)),ISNUMBER(FIND(" cells ",C723)),ISNUMBER(FIND("RBC",C723)),ISNUMBER(FIND("mitochond",C723)),ISNUMBER(FIND("adipocyte",C723)),ISNUMBER(FIND("osteo",C723)),ISNUMBER(FIND("keratin",C723)),ISNUMBER(FIND(" cell's ",C723)),ISNUMBER(FIND("eukary",C723)),ISNUMBER(FIND("sperm",C723)))</f>
        <v>1</v>
      </c>
      <c r="AD723" t="b">
        <f>OR(ISNUMBER(FIND("human",B723)),ISNUMBER(FIND("workers",B723)),ISNUMBER(FIND("workforces",B723)),ISNUMBER(FIND("occupational",B723)),ISNUMBER(FIND("Case report",B723)),ISNUMBER(FIND("Workplaces",B723)),ISNUMBER(FIND("worker",B723)))</f>
        <v>0</v>
      </c>
      <c r="AE723" t="b">
        <f>OR(ISNUMBER(FIND(" plant ",C723)),ISNUMBER(FIND("Plant ",C723)),ISNUMBER(FIND("tomato",C723)),ISNUMBER(FIND("plants",C723)),ISNUMBER(FIND("Plants",C723)),ISNUMBER(FIND("algae",C723)),ISNUMBER(FIND("lettuce",C723)),ISNUMBER(FIND("green gram sprouts ",C723)),ISNUMBER(FIND("Cucurbita pepo",C723)),ISNUMBER(FIND("bean ",C723)),ISNUMBER(FIND("chloroplast",C723)),ISNUMBER(FIND("chlorophyll",C723)),ISNUMBER(FIND("seedling",C723)),ISNUMBER(FIND("canola",C723)),ISNUMBER(FIND("shoot",C723)),ISNUMBER(FIND("photosynthes",C723)),ISNUMBER(FIND(" leaves ",C723)),,ISNUMBER(FIND("agriculture",C723)),ISNUMBER(FIND(" crops ",C723)))</f>
        <v>0</v>
      </c>
      <c r="AF723" t="b">
        <f>OR(ISNUMBER(FIND("bacteria",C723)),ISNUMBER(FIND("Bacteria",C723)),ISNUMBER(FIND("Bacterium",C723)),ISNUMBER(FIND("bacterium",C723)),ISNUMBER(FIND(" coli ",C723)))</f>
        <v>0</v>
      </c>
      <c r="AG723" t="b">
        <f>OR(ISNUMBER(FIND("fungi",C723)),ISNUMBER(FIND("Fungi",C723)),ISNUMBER(FIND("fungus",C723)),ISNUMBER(FIND("Fungus",C723)),ISNUMBER(FIND("mushroom",C723)),ISNUMBER(FIND("Mushroom",C723)),ISNUMBER(FIND(" mold ",C723)))</f>
        <v>0</v>
      </c>
      <c r="AH723" t="b">
        <f>OR(ISNUMBER(FIND("Pig ",C723)),ISNUMBER(FIND("pig ",C723)),ISNUMBER(FIND("Pigs ",C723)),ISNUMBER(FIND("pigs ",C723)))</f>
        <v>0</v>
      </c>
      <c r="AI723" t="b">
        <f>OR(ISNUMBER(FIND(" C. elegans",C723)),ISNUMBER(FIND("Caenorhabditis elegans",C723)),ISNUMBER(FIND("earthworms",C723)),ISNUMBER(FIND(" Ficopomatus enigmaticus",C723)),ISNUMBER(FIND("larva",C723)),ISNUMBER(FIND("Lumbriculus variegatus",C723)),ISNUMBER(FIND("nematode",C723)))</f>
        <v>0</v>
      </c>
      <c r="AJ723" t="b">
        <f>NOT(OR(AA723,AB723,AC723,AD723,AE723,AF723,AG723,AH723,AI723))</f>
        <v>0</v>
      </c>
      <c r="AL723" t="b">
        <f>OR(AA723,AB723,AD723,AE723,AF723,AG723,AH723,AI723)</f>
        <v>0</v>
      </c>
      <c r="AM723" t="b">
        <f>IF(Table1[[#This Row],[In vivo?]],IF(Table1[[#This Row],[Cell]],FALSE,TRUE),FALSE)</f>
        <v>0</v>
      </c>
      <c r="AN723" t="b">
        <f>AND(AC723,AL723)</f>
        <v>0</v>
      </c>
      <c r="AO723" t="b">
        <f>IF(Table1[[#This Row],[Cell]],IF(Table1[[#This Row],[In vivo?]],FALSE,TRUE),FALSE)</f>
        <v>1</v>
      </c>
      <c r="AP723" t="b">
        <f>NOT(OR(Table1[[#This Row],[In vivo?]],Table1[[#This Row],[Only in Cell]]))</f>
        <v>0</v>
      </c>
      <c r="AQ723" t="str">
        <f>IF(OR(Table1[[#This Row],[Rodents]],Table1[[#This Row],[Human]],Table1[[#This Row],[Pig]]),OR(ISNUMBER(FIND("pulmonary",C723)),ISNUMBER(FIND("lung",C723))),"NA")</f>
        <v>NA</v>
      </c>
      <c r="AR723" t="str">
        <f>IF(OR(Table1[[#This Row],[Rodents]],Table1[[#This Row],[Human]],Table1[[#This Row],[Pig]]),OR(ISNUMBER(FIND("skin",C723)),ISNUMBER(FIND("dermal",C723))),"NA")</f>
        <v>NA</v>
      </c>
      <c r="AS723" t="str">
        <f>IF(OR(Table1[[#This Row],[Rodents]],Table1[[#This Row],[Human]],Table1[[#This Row],[Pig]]),OR(ISNUMBER(FIND("liver",C723)),ISNUMBER(FIND("hepat",C723))),"NA")</f>
        <v>NA</v>
      </c>
      <c r="AT723" t="str">
        <f>IF(OR(Table1[[#This Row],[Rodents]],Table1[[#This Row],[Human]],Table1[[#This Row],[Pig]]),OR(ISNUMBER(FIND("kidney",C723)),ISNUMBER(FIND("neph",C723))),"NA")</f>
        <v>NA</v>
      </c>
      <c r="AU723" t="str">
        <f>IF(OR(Table1[[#This Row],[Rodents]],Table1[[#This Row],[Human]],Table1[[#This Row],[Pig]]),OR(ISNUMBER(FIND("brain",C723)),ISNUMBER(FIND("neur",C723)),ISNUMBER(FIND("nerv",C723))),"NA")</f>
        <v>NA</v>
      </c>
      <c r="AV723" t="str">
        <f>IF(OR(Table1[[#This Row],[Rodents]],Table1[[#This Row],[Human]],Table1[[#This Row],[Pig]]),OR(ISNUMBER(FIND("heart",C723)),ISNUMBER(FIND("cardi",C723))),"NA")</f>
        <v>NA</v>
      </c>
      <c r="AW723" t="str">
        <f>IF(OR(Table1[[#This Row],[Rodents]],Table1[[#This Row],[Human]],Table1[[#This Row],[Pig]]),OR(ISNUMBER(FIND("gastro",C723)),ISNUMBER(FIND("intesti",C723)),ISNUMBER(FIND("stomach",C723))),"NA")</f>
        <v>NA</v>
      </c>
      <c r="AX723" t="str">
        <f>IF(OR(Table1[[#This Row],[Rodents]],Table1[[#This Row],[Human]],Table1[[#This Row],[Pig]]),NOT(OR(AQ723,AR723,AS723,AT723,AU723,AV723,AW723)),"NA")</f>
        <v>NA</v>
      </c>
      <c r="AY723" t="b">
        <f>OR(ISNUMBER(FIND("SWCNT",C723)),ISNUMBER(FIND("SWNT",C723)),ISNUMBER(FIND("single-wall",C723)),ISNUMBER(FIND("single wall",C723)),ISNUMBER(FIND("Single wall",C723)),ISNUMBER(FIND("Single-wall",C723)),ISNUMBER(FIND("SWCNT",B723)),ISNUMBER(FIND("SWNT",B723)),ISNUMBER(FIND("single-wall",B723)),ISNUMBER(FIND("single wall",B723)),ISNUMBER(FIND("Single-wall",B723)),ISNUMBER(FIND("Single wall",B723)))</f>
        <v>0</v>
      </c>
      <c r="AZ723" t="b">
        <f>OR(ISNUMBER(FIND("MWCNT",C723)),ISNUMBER(FIND("MWNT",C723)),ISNUMBER(FIND("multi-wall",C723)),ISNUMBER(FIND("multi wall",C723)),ISNUMBER(FIND("multiwall",C723)),ISNUMBER(FIND("Multi-wall",C723)),ISNUMBER(FIND("Multi wall",C723)),ISNUMBER(FIND("Multiwall",C723)),ISNUMBER(FIND("MWCNT",B723)),ISNUMBER(FIND("MWNT",B723)),ISNUMBER(FIND("multi-wall",B723)),ISNUMBER(FIND("multi wall",B723)),ISNUMBER(FIND("multiwall",B723)),ISNUMBER(FIND("Multi-wall",B723)),ISNUMBER(FIND("Multi wall",B723)),ISNUMBER(FIND("Multiwall",B723)),ISNUMBER(FIND("Double-wall",B723)),ISNUMBER(FIND("Double wall",B723)),ISNUMBER(FIND("Doublewall",B723)),ISNUMBER(FIND("double-wall",B723)),ISNUMBER(FIND("double wall",B723)),ISNUMBER(FIND("doublewall",B723)))</f>
        <v>0</v>
      </c>
      <c r="BA723" t="b">
        <f>AND(Table1[[#This Row],[SWCNT]],Table1[[#This Row],[MWCNT]])</f>
        <v>0</v>
      </c>
      <c r="BB723" t="b">
        <f>IF(Table1[[#This Row],[SWCNT]]=TRUE,FALSE,IF(Table1[[#This Row],[MWCNT]]=TRUE,FALSE,TRUE))</f>
        <v>1</v>
      </c>
      <c r="BC723" s="18"/>
    </row>
    <row r="724" spans="1:55" ht="148">
      <c r="B724" s="2" t="s">
        <v>3957</v>
      </c>
      <c r="C724" s="16" t="s">
        <v>3959</v>
      </c>
      <c r="D724" s="17" t="s">
        <v>3960</v>
      </c>
      <c r="E724" s="2">
        <v>2013</v>
      </c>
      <c r="F724" t="b">
        <f>OR(ISNUMBER(FIND("cytotoxic",C724)),ISNUMBER(FIND("Cytotoxic",C724)),ISNUMBER(FIND("cellular toxicity",C724)),ISNUMBER(FIND("cell death",C724)),ISNUMBER(FIND("viable",C724)),ISNUMBER(FIND("phytotoxic",C724)),ISNUMBER(FIND("acute toxicity",C724)),ISNUMBER(FIND("MTT",C724)),ISNUMBER(FIND("survival",C724)),ISNUMBER(FIND("prolifer",C724)),ISNUMBER(FIND("apoptosis",C724)),ISNUMBER(FIND("neurotoxic",C724)),ISNUMBER(FIND("  lysis ",C724)),ISNUMBER(FIND("necrosis",C724)),ISNUMBER(FIND("cellular death",C724))*3,ISNUMBER(FIND("LDH",C724)),ISNUMBER(FIND("Acute toxicity",C724)))</f>
        <v>1</v>
      </c>
      <c r="G724" t="b">
        <f>OR(ISNUMBER(FIND("genotoxic",C724)),ISNUMBER(FIND("genotoxicity",C724)),ISNUMBER(FIND("DNA damage",C724)),ISNUMBER(FIND("DNA",C724)),ISNUMBER(FIND("RNA",C724)),ISNUMBER(FIND("mesothelioma",C724)),ISNUMBER(FIND("carcino",C724)),ISNUMBER(FIND("mutagen",C724)),ISNUMBER(FIND("genetic",C724)))</f>
        <v>0</v>
      </c>
      <c r="H724" t="b">
        <f>OR(ISNUMBER(FIND("inflammatory",C724)),ISNUMBER(FIND("inflamm",C724)))</f>
        <v>0</v>
      </c>
      <c r="I724" t="b">
        <f>OR(ISNUMBER(FIND("immune",C724)),ISNUMBER(FIND("immunological",C724)),ISNUMBER(FIND("interleuk",C724)),ISNUMBER(FIND("platelet activation",C724)),ISNUMBER(FIND("monocyte",C724)),ISNUMBER(FIND("leukocyte",C724)),ISNUMBER(FIND("cytokine",C724)),ISNUMBER(FIND("CD4",C724)),ISNUMBER(FIND("CD8",C724)),ISNUMBER(FIND("T-cell",C724)))</f>
        <v>0</v>
      </c>
      <c r="J724" t="b">
        <f>OR(ISNUMBER(FIND("reactive oxygen",C724)),ISNUMBER(FIND("ROS",C724)),ISNUMBER(FIND("free radical",C724)),ISNUMBER(FIND("oxidative stress",C724)),ISNUMBER(FIND("peroxid",C724)),ISNUMBER(FIND("oxidative",C724)),ISNUMBER(FIND("antioxid",C724)))</f>
        <v>1</v>
      </c>
      <c r="K724" t="b">
        <f>OR(ISNUMBER(FIND("autophag",C724)))</f>
        <v>0</v>
      </c>
      <c r="L724" t="b">
        <f>OR(ISNUMBER(FIND("morpholog",C724)))</f>
        <v>0</v>
      </c>
      <c r="M724" t="b">
        <f>OR(ISNUMBER(FIND("fibrosis",C724)),ISNUMBER(FIND("Fibrosis",C724)),ISNUMBER(FIND("fibrot",C724)))</f>
        <v>0</v>
      </c>
      <c r="N724" t="b">
        <f>OR(ISNUMBER(FIND("offspring",C724)),ISNUMBER(FIND("Parental",C724)),ISNUMBER(FIND("parental",C724)),ISNUMBER(FIND("germline",C724)),ISNUMBER(FIND("reproduc",C724)),ISNUMBER(FIND("embryo",C724)))</f>
        <v>0</v>
      </c>
      <c r="O724" t="b">
        <f>OR(ISNUMBER(FIND("metabol",C724)),ISNUMBER(FIND("Metabol",C724)),ISNUMBER(FIND("digest",C724)),ISNUMBER(FIND("mitochon",C724)))</f>
        <v>0</v>
      </c>
      <c r="P724" t="b">
        <f>OR(ISNUMBER(FIND("ecotox",C724)),ISNUMBER(FIND("Ecotox",B724)),ISNUMBER(FIND("ecotox",B724)),ISNUMBER(FIND("Ecotox",C724)))</f>
        <v>0</v>
      </c>
      <c r="Q724" t="b">
        <f>OR(ISNUMBER(FIND("Bioaccum",C724)),ISNUMBER(FIND("bioaccum",C724)),ISNUMBER(FIND("accum",C724)))</f>
        <v>0</v>
      </c>
      <c r="R724" t="b">
        <f>OR(ISNUMBER(FIND("Occupation",C724)),ISNUMBER(FIND("occupation",C724)),ISNUMBER(FIND("worker",C724)),ISNUMBER(FIND("workforce",C724)))</f>
        <v>0</v>
      </c>
      <c r="S724" t="b">
        <f>NOT(OR(F724,G724,H724,I724,J724,K724,L724,M724,N724,O724,P724,Q724,R724))</f>
        <v>0</v>
      </c>
      <c r="U724" t="b">
        <f>OR(Table1[[#This Row],[Inflammation]],Table1[[#This Row],[Immune]])</f>
        <v>0</v>
      </c>
      <c r="V724" t="str">
        <f>IF(OR(Table1[[#This Row],[Rodents]],Table1[[#This Row],[Human]],Table1[[#This Row],[Pig]]),OR(ISNUMBER(FIND("intratrach",C724)),ISNUMBER(FIND("nasal ",C724)),ISNUMBER(FIND("instill",C724))),"NA")</f>
        <v>NA</v>
      </c>
      <c r="W724" t="str">
        <f>IF(OR(Table1[[#This Row],[Rodents]],Table1[[#This Row],[Human]],Table1[[#This Row],[Pig]]),OR(ISNUMBER(FIND("dermal",C724)),ISNUMBER(FIND("skin ",C724))),"NA")</f>
        <v>NA</v>
      </c>
      <c r="X724" t="str">
        <f>IF(OR(Table1[[#This Row],[Rodents]],Table1[[#This Row],[Human]],Table1[[#This Row],[Pig]]),OR(ISNUMBER(FIND("injected",C724)),ISNUMBER(FIND("periton",C724)),ISNUMBER(FIND("intrascrot",C724))),"NA")</f>
        <v>NA</v>
      </c>
      <c r="Y724" t="str">
        <f>IF(OR(Table1[[#This Row],[Rodents]],Table1[[#This Row],[Human]],Table1[[#This Row],[Pig]]),NOT(OR(Table1[[#This Row],[Inhaled/Intratracheal/intranasal]],Table1[[#This Row],[Dermal]],Table1[[#This Row],[Injected]])),"NA")</f>
        <v>NA</v>
      </c>
      <c r="AA724" t="b">
        <f>OR(ISNUMBER(FIND("fish ",C724)),ISNUMBER(FIND("Fish ",C724)),ISNUMBER(FIND("aquatic",C724)),ISNUMBER(FIND("daphnids",C724)),ISNUMBER(FIND("Carcinus maenas",C724)),ISNUMBER(FIND("Daphnia",C724)),ISNUMBER(FIND("Ruditapes philippinarum",C724)),ISNUMBER(FIND("daphnia",C724)),ISNUMBER(FIND("marine",C724)),ISNUMBER(FIND("mussel",C724)),ISNUMBER(FIND("algae",C724)),ISNUMBER(FIND("Donax faba",C724)),ISNUMBER(FIND("estuarine",C724)),ISNUMBER(FIND("snail",C724)),ISNUMBER(FIND("Prorocentrum donghaiense",C724)) )</f>
        <v>0</v>
      </c>
      <c r="AB724" t="b">
        <f>OR(ISNUMBER(FIND(" rat ",C724)),ISNUMBER(FIND(" rats ",C724)),ISNUMBER(FIND(" Rats ",C724)),ISNUMBER(FIND(" Rat ",C724)),ISNUMBER(FIND(" rat.",C724)),ISNUMBER(FIND(" rats.",C724)),ISNUMBER(FIND("mouse",C724)),ISNUMBER(FIND("mice",C724)), ISNUMBER(FIND(" Mice",C724)))</f>
        <v>0</v>
      </c>
      <c r="AC724" t="b">
        <f>OR(ISNUMBER(FIND(" cell ",C724)),ISNUMBER(FIND("fibroblast",C724)),ISNUMBER(FIND("macrophage",C724)),ISNUMBER(FIND("epithelial",C724)),ISNUMBER(FIND("endothelial",C724)),ISNUMBER(FIND("neuron",C724)),ISNUMBER(FIND(" cells ",C724)),ISNUMBER(FIND("RBC",C724)),ISNUMBER(FIND("mitochond",C724)),ISNUMBER(FIND("adipocyte",C724)),ISNUMBER(FIND("osteo",C724)),ISNUMBER(FIND("keratin",C724)),ISNUMBER(FIND(" cell's ",C724)),ISNUMBER(FIND("eukary",C724)),ISNUMBER(FIND("sperm",C724)))</f>
        <v>1</v>
      </c>
      <c r="AD724" t="b">
        <f>OR(ISNUMBER(FIND("human",B724)),ISNUMBER(FIND("workers",B724)),ISNUMBER(FIND("workforces",B724)),ISNUMBER(FIND("occupational",B724)),ISNUMBER(FIND("Case report",B724)),ISNUMBER(FIND("Workplaces",B724)),ISNUMBER(FIND("worker",B724)))</f>
        <v>0</v>
      </c>
      <c r="AE724" t="b">
        <f>OR(ISNUMBER(FIND(" plant ",C724)),ISNUMBER(FIND("Plant ",C724)),ISNUMBER(FIND("tomato",C724)),ISNUMBER(FIND("plants",C724)),ISNUMBER(FIND("Plants",C724)),ISNUMBER(FIND("algae",C724)),ISNUMBER(FIND("lettuce",C724)),ISNUMBER(FIND("green gram sprouts ",C724)),ISNUMBER(FIND("Cucurbita pepo",C724)),ISNUMBER(FIND("bean ",C724)),ISNUMBER(FIND("chloroplast",C724)),ISNUMBER(FIND("chlorophyll",C724)),ISNUMBER(FIND("seedling",C724)),ISNUMBER(FIND("canola",C724)),ISNUMBER(FIND("shoot",C724)),ISNUMBER(FIND("photosynthes",C724)),ISNUMBER(FIND(" leaves ",C724)),,ISNUMBER(FIND("agriculture",C724)),ISNUMBER(FIND(" crops ",C724)))</f>
        <v>0</v>
      </c>
      <c r="AF724" t="b">
        <f>OR(ISNUMBER(FIND("bacteria",C724)),ISNUMBER(FIND("Bacteria",C724)),ISNUMBER(FIND("Bacterium",C724)),ISNUMBER(FIND("bacterium",C724)),ISNUMBER(FIND(" coli ",C724)))</f>
        <v>1</v>
      </c>
      <c r="AG724" t="b">
        <f>OR(ISNUMBER(FIND("fungi",C724)),ISNUMBER(FIND("Fungi",C724)),ISNUMBER(FIND("fungus",C724)),ISNUMBER(FIND("Fungus",C724)),ISNUMBER(FIND("mushroom",C724)),ISNUMBER(FIND("Mushroom",C724)),ISNUMBER(FIND(" mold ",C724)))</f>
        <v>0</v>
      </c>
      <c r="AH724" t="b">
        <f>OR(ISNUMBER(FIND("Pig ",C724)),ISNUMBER(FIND("pig ",C724)),ISNUMBER(FIND("Pigs ",C724)),ISNUMBER(FIND("pigs ",C724)))</f>
        <v>0</v>
      </c>
      <c r="AI724" t="b">
        <f>OR(ISNUMBER(FIND(" C. elegans",C724)),ISNUMBER(FIND("Caenorhabditis elegans",C724)),ISNUMBER(FIND("earthworms",C724)),ISNUMBER(FIND(" Ficopomatus enigmaticus",C724)),ISNUMBER(FIND("larva",C724)),ISNUMBER(FIND("Lumbriculus variegatus",C724)),ISNUMBER(FIND("nematode",C724)))</f>
        <v>0</v>
      </c>
      <c r="AJ724" t="b">
        <f>NOT(OR(AA724,AB724,AC724,AD724,AE724,AF724,AG724,AH724,AI724))</f>
        <v>0</v>
      </c>
      <c r="AL724" t="b">
        <f>OR(AA724,AB724,AD724,AE724,AF724,AG724,AH724,AI724)</f>
        <v>1</v>
      </c>
      <c r="AM724" t="b">
        <f>IF(Table1[[#This Row],[In vivo?]],IF(Table1[[#This Row],[Cell]],FALSE,TRUE),FALSE)</f>
        <v>0</v>
      </c>
      <c r="AN724" t="b">
        <f>AND(AC724,AL724)</f>
        <v>1</v>
      </c>
      <c r="AO724" t="b">
        <f>IF(Table1[[#This Row],[Cell]],IF(Table1[[#This Row],[In vivo?]],FALSE,TRUE),FALSE)</f>
        <v>0</v>
      </c>
      <c r="AP724" t="b">
        <f>NOT(OR(Table1[[#This Row],[In vivo?]],Table1[[#This Row],[Only in Cell]]))</f>
        <v>0</v>
      </c>
      <c r="AQ724" t="str">
        <f>IF(OR(Table1[[#This Row],[Rodents]],Table1[[#This Row],[Human]],Table1[[#This Row],[Pig]]),OR(ISNUMBER(FIND("pulmonary",C724)),ISNUMBER(FIND("lung",C724))),"NA")</f>
        <v>NA</v>
      </c>
      <c r="AR724" t="str">
        <f>IF(OR(Table1[[#This Row],[Rodents]],Table1[[#This Row],[Human]],Table1[[#This Row],[Pig]]),OR(ISNUMBER(FIND("skin",C724)),ISNUMBER(FIND("dermal",C724))),"NA")</f>
        <v>NA</v>
      </c>
      <c r="AS724" t="str">
        <f>IF(OR(Table1[[#This Row],[Rodents]],Table1[[#This Row],[Human]],Table1[[#This Row],[Pig]]),OR(ISNUMBER(FIND("liver",C724)),ISNUMBER(FIND("hepat",C724))),"NA")</f>
        <v>NA</v>
      </c>
      <c r="AT724" t="str">
        <f>IF(OR(Table1[[#This Row],[Rodents]],Table1[[#This Row],[Human]],Table1[[#This Row],[Pig]]),OR(ISNUMBER(FIND("kidney",C724)),ISNUMBER(FIND("neph",C724))),"NA")</f>
        <v>NA</v>
      </c>
      <c r="AU724" t="str">
        <f>IF(OR(Table1[[#This Row],[Rodents]],Table1[[#This Row],[Human]],Table1[[#This Row],[Pig]]),OR(ISNUMBER(FIND("brain",C724)),ISNUMBER(FIND("neur",C724)),ISNUMBER(FIND("nerv",C724))),"NA")</f>
        <v>NA</v>
      </c>
      <c r="AV724" t="str">
        <f>IF(OR(Table1[[#This Row],[Rodents]],Table1[[#This Row],[Human]],Table1[[#This Row],[Pig]]),OR(ISNUMBER(FIND("heart",C724)),ISNUMBER(FIND("cardi",C724))),"NA")</f>
        <v>NA</v>
      </c>
      <c r="AW724" t="str">
        <f>IF(OR(Table1[[#This Row],[Rodents]],Table1[[#This Row],[Human]],Table1[[#This Row],[Pig]]),OR(ISNUMBER(FIND("gastro",C724)),ISNUMBER(FIND("intesti",C724)),ISNUMBER(FIND("stomach",C724))),"NA")</f>
        <v>NA</v>
      </c>
      <c r="AX724" t="str">
        <f>IF(OR(Table1[[#This Row],[Rodents]],Table1[[#This Row],[Human]],Table1[[#This Row],[Pig]]),NOT(OR(AQ724,AR724,AS724,AT724,AU724,AV724,AW724)),"NA")</f>
        <v>NA</v>
      </c>
      <c r="AY724" t="b">
        <f>OR(ISNUMBER(FIND("SWCNT",C724)),ISNUMBER(FIND("SWNT",C724)),ISNUMBER(FIND("single-wall",C724)),ISNUMBER(FIND("single wall",C724)),ISNUMBER(FIND("Single wall",C724)),ISNUMBER(FIND("Single-wall",C724)),ISNUMBER(FIND("SWCNT",B724)),ISNUMBER(FIND("SWNT",B724)),ISNUMBER(FIND("single-wall",B724)),ISNUMBER(FIND("single wall",B724)),ISNUMBER(FIND("Single-wall",B724)),ISNUMBER(FIND("Single wall",B724)))</f>
        <v>0</v>
      </c>
      <c r="AZ724" t="b">
        <f>OR(ISNUMBER(FIND("MWCNT",C724)),ISNUMBER(FIND("MWNT",C724)),ISNUMBER(FIND("multi-wall",C724)),ISNUMBER(FIND("multi wall",C724)),ISNUMBER(FIND("multiwall",C724)),ISNUMBER(FIND("Multi-wall",C724)),ISNUMBER(FIND("Multi wall",C724)),ISNUMBER(FIND("Multiwall",C724)),ISNUMBER(FIND("MWCNT",B724)),ISNUMBER(FIND("MWNT",B724)),ISNUMBER(FIND("multi-wall",B724)),ISNUMBER(FIND("multi wall",B724)),ISNUMBER(FIND("multiwall",B724)),ISNUMBER(FIND("Multi-wall",B724)),ISNUMBER(FIND("Multi wall",B724)),ISNUMBER(FIND("Multiwall",B724)),ISNUMBER(FIND("Double-wall",B724)),ISNUMBER(FIND("Double wall",B724)),ISNUMBER(FIND("Doublewall",B724)),ISNUMBER(FIND("double-wall",B724)),ISNUMBER(FIND("double wall",B724)),ISNUMBER(FIND("doublewall",B724)))</f>
        <v>0</v>
      </c>
      <c r="BA724" t="b">
        <f>AND(Table1[[#This Row],[SWCNT]],Table1[[#This Row],[MWCNT]])</f>
        <v>0</v>
      </c>
      <c r="BB724" t="b">
        <f>IF(Table1[[#This Row],[SWCNT]]=TRUE,FALSE,IF(Table1[[#This Row],[MWCNT]]=TRUE,FALSE,TRUE))</f>
        <v>1</v>
      </c>
      <c r="BC724" s="18"/>
    </row>
    <row r="725" spans="1:55" ht="222">
      <c r="A725" t="s">
        <v>4058</v>
      </c>
      <c r="B725" s="2" t="s">
        <v>4059</v>
      </c>
      <c r="C725" s="16" t="s">
        <v>4060</v>
      </c>
      <c r="D725" s="17" t="s">
        <v>411</v>
      </c>
      <c r="E725" s="2">
        <v>2013</v>
      </c>
      <c r="F725" t="b">
        <f>OR(ISNUMBER(FIND("cytotoxic",C725)),ISNUMBER(FIND("Cytotoxic",C725)),ISNUMBER(FIND("cellular toxicity",C725)),ISNUMBER(FIND("cell death",C725)),ISNUMBER(FIND("viable",C725)),ISNUMBER(FIND("phytotoxic",C725)),ISNUMBER(FIND("acute toxicity",C725)),ISNUMBER(FIND("MTT",C725)),ISNUMBER(FIND("survival",C725)),ISNUMBER(FIND("prolifer",C725)),ISNUMBER(FIND("apoptosis",C725)),ISNUMBER(FIND("neurotoxic",C725)),ISNUMBER(FIND("  lysis ",C725)),ISNUMBER(FIND("necrosis",C725)),ISNUMBER(FIND("cellular death",C725))*3,ISNUMBER(FIND("LDH",C725)),ISNUMBER(FIND("Acute toxicity",C725)))</f>
        <v>1</v>
      </c>
      <c r="G725" t="b">
        <f>OR(ISNUMBER(FIND("genotoxic",C725)),ISNUMBER(FIND("genotoxicity",C725)),ISNUMBER(FIND("DNA damage",C725)),ISNUMBER(FIND("DNA",C725)),ISNUMBER(FIND("RNA",C725)),ISNUMBER(FIND("mesothelioma",C725)),ISNUMBER(FIND("carcino",C725)),ISNUMBER(FIND("mutagen",C725)),ISNUMBER(FIND("genetic",C725)))</f>
        <v>1</v>
      </c>
      <c r="H725" t="b">
        <f>OR(ISNUMBER(FIND("inflammatory",C725)),ISNUMBER(FIND("inflamm",C725)))</f>
        <v>0</v>
      </c>
      <c r="I725" t="b">
        <f>OR(ISNUMBER(FIND("immune",C725)),ISNUMBER(FIND("immunological",C725)),ISNUMBER(FIND("interleuk",C725)),ISNUMBER(FIND("platelet activation",C725)),ISNUMBER(FIND("monocyte",C725)),ISNUMBER(FIND("leukocyte",C725)),ISNUMBER(FIND("cytokine",C725)),ISNUMBER(FIND("CD4",C725)),ISNUMBER(FIND("CD8",C725)),ISNUMBER(FIND("T-cell",C725)))</f>
        <v>0</v>
      </c>
      <c r="J725" t="b">
        <f>OR(ISNUMBER(FIND("reactive oxygen",C725)),ISNUMBER(FIND("ROS",C725)),ISNUMBER(FIND("free radical",C725)),ISNUMBER(FIND("oxidative stress",C725)),ISNUMBER(FIND("peroxid",C725)),ISNUMBER(FIND("oxidative",C725)),ISNUMBER(FIND("antioxid",C725)))</f>
        <v>1</v>
      </c>
      <c r="K725" t="b">
        <f>OR(ISNUMBER(FIND("autophag",C725)))</f>
        <v>0</v>
      </c>
      <c r="L725" t="b">
        <f>OR(ISNUMBER(FIND("morpholog",C725)))</f>
        <v>0</v>
      </c>
      <c r="M725" t="b">
        <f>OR(ISNUMBER(FIND("fibrosis",C725)),ISNUMBER(FIND("Fibrosis",C725)),ISNUMBER(FIND("fibrot",C725)))</f>
        <v>0</v>
      </c>
      <c r="N725" t="b">
        <f>OR(ISNUMBER(FIND("offspring",C725)),ISNUMBER(FIND("Parental",C725)),ISNUMBER(FIND("parental",C725)),ISNUMBER(FIND("germline",C725)),ISNUMBER(FIND("reproduc",C725)),ISNUMBER(FIND("embryo",C725)))</f>
        <v>0</v>
      </c>
      <c r="O725" t="b">
        <f>OR(ISNUMBER(FIND("metabol",C725)),ISNUMBER(FIND("Metabol",C725)),ISNUMBER(FIND("digest",C725)),ISNUMBER(FIND("mitochon",C725)))</f>
        <v>0</v>
      </c>
      <c r="P725" t="b">
        <f>OR(ISNUMBER(FIND("ecotox",C725)),ISNUMBER(FIND("Ecotox",B725)),ISNUMBER(FIND("ecotox",B725)),ISNUMBER(FIND("Ecotox",C725)))</f>
        <v>0</v>
      </c>
      <c r="Q725" t="b">
        <f>OR(ISNUMBER(FIND("Bioaccum",C725)),ISNUMBER(FIND("bioaccum",C725)),ISNUMBER(FIND("accum",C725)))</f>
        <v>0</v>
      </c>
      <c r="R725" t="b">
        <f>OR(ISNUMBER(FIND("Occupation",C725)),ISNUMBER(FIND("occupation",C725)),ISNUMBER(FIND("worker",C725)),ISNUMBER(FIND("workforce",C725)))</f>
        <v>0</v>
      </c>
      <c r="S725" t="b">
        <f>NOT(OR(F725,G725,H725,I725,J725,K725,L725,M725,N725,O725,P725,Q725,R725))</f>
        <v>0</v>
      </c>
      <c r="U725" t="b">
        <f>OR(Table1[[#This Row],[Inflammation]],Table1[[#This Row],[Immune]])</f>
        <v>0</v>
      </c>
      <c r="V725" t="str">
        <f>IF(OR(Table1[[#This Row],[Rodents]],Table1[[#This Row],[Human]],Table1[[#This Row],[Pig]]),OR(ISNUMBER(FIND("intratrach",C725)),ISNUMBER(FIND("nasal ",C725)),ISNUMBER(FIND("instill",C725))),"NA")</f>
        <v>NA</v>
      </c>
      <c r="W725" t="str">
        <f>IF(OR(Table1[[#This Row],[Rodents]],Table1[[#This Row],[Human]],Table1[[#This Row],[Pig]]),OR(ISNUMBER(FIND("dermal",C725)),ISNUMBER(FIND("skin ",C725))),"NA")</f>
        <v>NA</v>
      </c>
      <c r="X725" t="str">
        <f>IF(OR(Table1[[#This Row],[Rodents]],Table1[[#This Row],[Human]],Table1[[#This Row],[Pig]]),OR(ISNUMBER(FIND("injected",C725)),ISNUMBER(FIND("periton",C725)),ISNUMBER(FIND("intrascrot",C725))),"NA")</f>
        <v>NA</v>
      </c>
      <c r="Y725" t="str">
        <f>IF(OR(Table1[[#This Row],[Rodents]],Table1[[#This Row],[Human]],Table1[[#This Row],[Pig]]),NOT(OR(Table1[[#This Row],[Inhaled/Intratracheal/intranasal]],Table1[[#This Row],[Dermal]],Table1[[#This Row],[Injected]])),"NA")</f>
        <v>NA</v>
      </c>
      <c r="AA725" t="b">
        <f>OR(ISNUMBER(FIND("fish ",C725)),ISNUMBER(FIND("Fish ",C725)),ISNUMBER(FIND("aquatic",C725)),ISNUMBER(FIND("daphnids",C725)),ISNUMBER(FIND("Carcinus maenas",C725)),ISNUMBER(FIND("Daphnia",C725)),ISNUMBER(FIND("Ruditapes philippinarum",C725)),ISNUMBER(FIND("daphnia",C725)),ISNUMBER(FIND("marine",C725)),ISNUMBER(FIND("mussel",C725)),ISNUMBER(FIND("algae",C725)),ISNUMBER(FIND("Donax faba",C725)),ISNUMBER(FIND("estuarine",C725)),ISNUMBER(FIND("snail",C725)),ISNUMBER(FIND("Prorocentrum donghaiense",C725)) )</f>
        <v>0</v>
      </c>
      <c r="AB725" t="b">
        <f>OR(ISNUMBER(FIND(" rat ",C725)),ISNUMBER(FIND(" rats ",C725)),ISNUMBER(FIND(" Rats ",C725)),ISNUMBER(FIND(" Rat ",C725)),ISNUMBER(FIND(" rat.",C725)),ISNUMBER(FIND(" rats.",C725)),ISNUMBER(FIND("mouse",C725)),ISNUMBER(FIND("mice",C725)), ISNUMBER(FIND(" Mice",C725)))</f>
        <v>0</v>
      </c>
      <c r="AC725" t="b">
        <f>OR(ISNUMBER(FIND(" cell ",C725)),ISNUMBER(FIND("fibroblast",C725)),ISNUMBER(FIND("macrophage",C725)),ISNUMBER(FIND("epithelial",C725)),ISNUMBER(FIND("endothelial",C725)),ISNUMBER(FIND("neuron",C725)),ISNUMBER(FIND(" cells ",C725)),ISNUMBER(FIND("RBC",C725)),ISNUMBER(FIND("mitochond",C725)),ISNUMBER(FIND("adipocyte",C725)),ISNUMBER(FIND("osteo",C725)),ISNUMBER(FIND("keratin",C725)),ISNUMBER(FIND(" cell's ",C725)),ISNUMBER(FIND("eukary",C725)),ISNUMBER(FIND("sperm",C725)))</f>
        <v>1</v>
      </c>
      <c r="AD725" t="b">
        <f>OR(ISNUMBER(FIND("human",B725)),ISNUMBER(FIND("workers",B725)),ISNUMBER(FIND("workforces",B725)),ISNUMBER(FIND("occupational",B725)),ISNUMBER(FIND("Case report",B725)),ISNUMBER(FIND("Workplaces",B725)),ISNUMBER(FIND("worker",B725)))</f>
        <v>0</v>
      </c>
      <c r="AE725" t="b">
        <f>OR(ISNUMBER(FIND(" plant ",C725)),ISNUMBER(FIND("Plant ",C725)),ISNUMBER(FIND("tomato",C725)),ISNUMBER(FIND("plants",C725)),ISNUMBER(FIND("Plants",C725)),ISNUMBER(FIND("algae",C725)),ISNUMBER(FIND("lettuce",C725)),ISNUMBER(FIND("green gram sprouts ",C725)),ISNUMBER(FIND("Cucurbita pepo",C725)),ISNUMBER(FIND("bean ",C725)),ISNUMBER(FIND("chloroplast",C725)),ISNUMBER(FIND("chlorophyll",C725)),ISNUMBER(FIND("seedling",C725)),ISNUMBER(FIND("canola",C725)),ISNUMBER(FIND("shoot",C725)),ISNUMBER(FIND("photosynthes",C725)),ISNUMBER(FIND(" leaves ",C725)),,ISNUMBER(FIND("agriculture",C725)),ISNUMBER(FIND(" crops ",C725)))</f>
        <v>0</v>
      </c>
      <c r="AF725" t="b">
        <f>OR(ISNUMBER(FIND("bacteria",C725)),ISNUMBER(FIND("Bacteria",C725)),ISNUMBER(FIND("Bacterium",C725)),ISNUMBER(FIND("bacterium",C725)),ISNUMBER(FIND(" coli ",C725)))</f>
        <v>0</v>
      </c>
      <c r="AG725" t="b">
        <f>OR(ISNUMBER(FIND("fungi",C725)),ISNUMBER(FIND("Fungi",C725)),ISNUMBER(FIND("fungus",C725)),ISNUMBER(FIND("Fungus",C725)),ISNUMBER(FIND("mushroom",C725)),ISNUMBER(FIND("Mushroom",C725)),ISNUMBER(FIND(" mold ",C725)))</f>
        <v>0</v>
      </c>
      <c r="AH725" t="b">
        <f>OR(ISNUMBER(FIND("Pig ",C725)),ISNUMBER(FIND("pig ",C725)),ISNUMBER(FIND("Pigs ",C725)),ISNUMBER(FIND("pigs ",C725)))</f>
        <v>0</v>
      </c>
      <c r="AI725" t="b">
        <f>OR(ISNUMBER(FIND(" C. elegans",C725)),ISNUMBER(FIND("Caenorhabditis elegans",C725)),ISNUMBER(FIND("earthworms",C725)),ISNUMBER(FIND(" Ficopomatus enigmaticus",C725)),ISNUMBER(FIND("larva",C725)),ISNUMBER(FIND("Lumbriculus variegatus",C725)),ISNUMBER(FIND("nematode",C725)))</f>
        <v>0</v>
      </c>
      <c r="AJ725" t="b">
        <f>NOT(OR(AA725,AB725,AC725,AD725,AE725,AF725,AG725,AH725,AI725))</f>
        <v>0</v>
      </c>
      <c r="AL725" t="b">
        <f>OR(AA725,AB725,AD725,AE725,AF725,AG725,AH725,AI725)</f>
        <v>0</v>
      </c>
      <c r="AM725" t="b">
        <f>IF(Table1[[#This Row],[In vivo?]],IF(Table1[[#This Row],[Cell]],FALSE,TRUE),FALSE)</f>
        <v>0</v>
      </c>
      <c r="AN725" t="b">
        <f>AND(AC725,AL725)</f>
        <v>0</v>
      </c>
      <c r="AO725" t="b">
        <f>IF(Table1[[#This Row],[Cell]],IF(Table1[[#This Row],[In vivo?]],FALSE,TRUE),FALSE)</f>
        <v>1</v>
      </c>
      <c r="AP725" t="b">
        <f>NOT(OR(Table1[[#This Row],[In vivo?]],Table1[[#This Row],[Only in Cell]]))</f>
        <v>0</v>
      </c>
      <c r="AQ725" t="str">
        <f>IF(OR(Table1[[#This Row],[Rodents]],Table1[[#This Row],[Human]],Table1[[#This Row],[Pig]]),OR(ISNUMBER(FIND("pulmonary",C725)),ISNUMBER(FIND("lung",C725))),"NA")</f>
        <v>NA</v>
      </c>
      <c r="AR725" t="str">
        <f>IF(OR(Table1[[#This Row],[Rodents]],Table1[[#This Row],[Human]],Table1[[#This Row],[Pig]]),OR(ISNUMBER(FIND("skin",C725)),ISNUMBER(FIND("dermal",C725))),"NA")</f>
        <v>NA</v>
      </c>
      <c r="AS725" t="str">
        <f>IF(OR(Table1[[#This Row],[Rodents]],Table1[[#This Row],[Human]],Table1[[#This Row],[Pig]]),OR(ISNUMBER(FIND("liver",C725)),ISNUMBER(FIND("hepat",C725))),"NA")</f>
        <v>NA</v>
      </c>
      <c r="AT725" t="str">
        <f>IF(OR(Table1[[#This Row],[Rodents]],Table1[[#This Row],[Human]],Table1[[#This Row],[Pig]]),OR(ISNUMBER(FIND("kidney",C725)),ISNUMBER(FIND("neph",C725))),"NA")</f>
        <v>NA</v>
      </c>
      <c r="AU725" t="str">
        <f>IF(OR(Table1[[#This Row],[Rodents]],Table1[[#This Row],[Human]],Table1[[#This Row],[Pig]]),OR(ISNUMBER(FIND("brain",C725)),ISNUMBER(FIND("neur",C725)),ISNUMBER(FIND("nerv",C725))),"NA")</f>
        <v>NA</v>
      </c>
      <c r="AV725" t="str">
        <f>IF(OR(Table1[[#This Row],[Rodents]],Table1[[#This Row],[Human]],Table1[[#This Row],[Pig]]),OR(ISNUMBER(FIND("heart",C725)),ISNUMBER(FIND("cardi",C725))),"NA")</f>
        <v>NA</v>
      </c>
      <c r="AW725" t="str">
        <f>IF(OR(Table1[[#This Row],[Rodents]],Table1[[#This Row],[Human]],Table1[[#This Row],[Pig]]),OR(ISNUMBER(FIND("gastro",C725)),ISNUMBER(FIND("intesti",C725)),ISNUMBER(FIND("stomach",C725))),"NA")</f>
        <v>NA</v>
      </c>
      <c r="AX725" t="str">
        <f>IF(OR(Table1[[#This Row],[Rodents]],Table1[[#This Row],[Human]],Table1[[#This Row],[Pig]]),NOT(OR(AQ725,AR725,AS725,AT725,AU725,AV725,AW725)),"NA")</f>
        <v>NA</v>
      </c>
      <c r="AY725" t="b">
        <f>OR(ISNUMBER(FIND("SWCNT",C725)),ISNUMBER(FIND("SWNT",C725)),ISNUMBER(FIND("single-wall",C725)),ISNUMBER(FIND("single wall",C725)),ISNUMBER(FIND("Single wall",C725)),ISNUMBER(FIND("Single-wall",C725)),ISNUMBER(FIND("SWCNT",B725)),ISNUMBER(FIND("SWNT",B725)),ISNUMBER(FIND("single-wall",B725)),ISNUMBER(FIND("single wall",B725)),ISNUMBER(FIND("Single-wall",B725)),ISNUMBER(FIND("Single wall",B725)))</f>
        <v>1</v>
      </c>
      <c r="AZ725" t="b">
        <f>OR(ISNUMBER(FIND("MWCNT",C725)),ISNUMBER(FIND("MWNT",C725)),ISNUMBER(FIND("multi-wall",C725)),ISNUMBER(FIND("multi wall",C725)),ISNUMBER(FIND("multiwall",C725)),ISNUMBER(FIND("Multi-wall",C725)),ISNUMBER(FIND("Multi wall",C725)),ISNUMBER(FIND("Multiwall",C725)),ISNUMBER(FIND("MWCNT",B725)),ISNUMBER(FIND("MWNT",B725)),ISNUMBER(FIND("multi-wall",B725)),ISNUMBER(FIND("multi wall",B725)),ISNUMBER(FIND("multiwall",B725)),ISNUMBER(FIND("Multi-wall",B725)),ISNUMBER(FIND("Multi wall",B725)),ISNUMBER(FIND("Multiwall",B725)),ISNUMBER(FIND("Double-wall",B725)),ISNUMBER(FIND("Double wall",B725)),ISNUMBER(FIND("Doublewall",B725)),ISNUMBER(FIND("double-wall",B725)),ISNUMBER(FIND("double wall",B725)),ISNUMBER(FIND("doublewall",B725)))</f>
        <v>0</v>
      </c>
      <c r="BA725" t="b">
        <f>AND(Table1[[#This Row],[SWCNT]],Table1[[#This Row],[MWCNT]])</f>
        <v>0</v>
      </c>
      <c r="BB725" t="b">
        <f>IF(Table1[[#This Row],[SWCNT]]=TRUE,FALSE,IF(Table1[[#This Row],[MWCNT]]=TRUE,FALSE,TRUE))</f>
        <v>0</v>
      </c>
      <c r="BC725" s="18"/>
    </row>
    <row r="726" spans="1:55" ht="74">
      <c r="A726" t="s">
        <v>4149</v>
      </c>
      <c r="B726" s="2" t="s">
        <v>4150</v>
      </c>
      <c r="C726" s="16" t="s">
        <v>4151</v>
      </c>
      <c r="D726" s="17" t="s">
        <v>890</v>
      </c>
      <c r="E726" s="2">
        <v>2013</v>
      </c>
      <c r="F726" t="b">
        <f>OR(ISNUMBER(FIND("cytotoxic",C726)),ISNUMBER(FIND("Cytotoxic",C726)),ISNUMBER(FIND("cellular toxicity",C726)),ISNUMBER(FIND("cell death",C726)),ISNUMBER(FIND("viable",C726)),ISNUMBER(FIND("phytotoxic",C726)),ISNUMBER(FIND("acute toxicity",C726)),ISNUMBER(FIND("MTT",C726)),ISNUMBER(FIND("survival",C726)),ISNUMBER(FIND("prolifer",C726)),ISNUMBER(FIND("apoptosis",C726)),ISNUMBER(FIND("neurotoxic",C726)),ISNUMBER(FIND("  lysis ",C726)),ISNUMBER(FIND("necrosis",C726)),ISNUMBER(FIND("cellular death",C726))*3,ISNUMBER(FIND("LDH",C726)),ISNUMBER(FIND("Acute toxicity",C726)))</f>
        <v>1</v>
      </c>
      <c r="G726" t="b">
        <f>OR(ISNUMBER(FIND("genotoxic",C726)),ISNUMBER(FIND("genotoxicity",C726)),ISNUMBER(FIND("DNA damage",C726)),ISNUMBER(FIND("DNA",C726)),ISNUMBER(FIND("RNA",C726)),ISNUMBER(FIND("mesothelioma",C726)),ISNUMBER(FIND("carcino",C726)),ISNUMBER(FIND("mutagen",C726)),ISNUMBER(FIND("genetic",C726)))</f>
        <v>0</v>
      </c>
      <c r="H726" t="b">
        <f>OR(ISNUMBER(FIND("inflammatory",C726)),ISNUMBER(FIND("inflamm",C726)))</f>
        <v>0</v>
      </c>
      <c r="I726" t="b">
        <f>OR(ISNUMBER(FIND("immune",C726)),ISNUMBER(FIND("immunological",C726)),ISNUMBER(FIND("interleuk",C726)),ISNUMBER(FIND("platelet activation",C726)),ISNUMBER(FIND("monocyte",C726)),ISNUMBER(FIND("leukocyte",C726)),ISNUMBER(FIND("cytokine",C726)),ISNUMBER(FIND("CD4",C726)),ISNUMBER(FIND("CD8",C726)),ISNUMBER(FIND("T-cell",C726)))</f>
        <v>0</v>
      </c>
      <c r="J726" t="b">
        <f>OR(ISNUMBER(FIND("reactive oxygen",C726)),ISNUMBER(FIND("ROS",C726)),ISNUMBER(FIND("free radical",C726)),ISNUMBER(FIND("oxidative stress",C726)),ISNUMBER(FIND("peroxid",C726)),ISNUMBER(FIND("oxidative",C726)),ISNUMBER(FIND("antioxid",C726)))</f>
        <v>0</v>
      </c>
      <c r="K726" t="b">
        <f>OR(ISNUMBER(FIND("autophag",C726)))</f>
        <v>0</v>
      </c>
      <c r="L726" t="b">
        <f>OR(ISNUMBER(FIND("morpholog",C726)))</f>
        <v>0</v>
      </c>
      <c r="M726" t="b">
        <f>OR(ISNUMBER(FIND("fibrosis",C726)),ISNUMBER(FIND("Fibrosis",C726)),ISNUMBER(FIND("fibrot",C726)))</f>
        <v>0</v>
      </c>
      <c r="N726" t="b">
        <f>OR(ISNUMBER(FIND("offspring",C726)),ISNUMBER(FIND("Parental",C726)),ISNUMBER(FIND("parental",C726)),ISNUMBER(FIND("germline",C726)),ISNUMBER(FIND("reproduc",C726)),ISNUMBER(FIND("embryo",C726)))</f>
        <v>0</v>
      </c>
      <c r="O726" t="b">
        <f>OR(ISNUMBER(FIND("metabol",C726)),ISNUMBER(FIND("Metabol",C726)),ISNUMBER(FIND("digest",C726)),ISNUMBER(FIND("mitochon",C726)))</f>
        <v>0</v>
      </c>
      <c r="P726" t="b">
        <f>OR(ISNUMBER(FIND("ecotox",C726)),ISNUMBER(FIND("Ecotox",B726)),ISNUMBER(FIND("ecotox",B726)),ISNUMBER(FIND("Ecotox",C726)))</f>
        <v>0</v>
      </c>
      <c r="Q726" t="b">
        <f>OR(ISNUMBER(FIND("Bioaccum",C726)),ISNUMBER(FIND("bioaccum",C726)),ISNUMBER(FIND("accum",C726)))</f>
        <v>0</v>
      </c>
      <c r="R726" t="b">
        <f>OR(ISNUMBER(FIND("Occupation",C726)),ISNUMBER(FIND("occupation",C726)),ISNUMBER(FIND("worker",C726)),ISNUMBER(FIND("workforce",C726)))</f>
        <v>0</v>
      </c>
      <c r="S726" t="b">
        <f>NOT(OR(F726,G726,H726,I726,J726,K726,L726,M726,N726,O726,P726,Q726,R726))</f>
        <v>0</v>
      </c>
      <c r="U726" t="b">
        <f>OR(Table1[[#This Row],[Inflammation]],Table1[[#This Row],[Immune]])</f>
        <v>0</v>
      </c>
      <c r="V726" t="str">
        <f>IF(OR(Table1[[#This Row],[Rodents]],Table1[[#This Row],[Human]],Table1[[#This Row],[Pig]]),OR(ISNUMBER(FIND("intratrach",C726)),ISNUMBER(FIND("nasal ",C726)),ISNUMBER(FIND("instill",C726))),"NA")</f>
        <v>NA</v>
      </c>
      <c r="W726" t="str">
        <f>IF(OR(Table1[[#This Row],[Rodents]],Table1[[#This Row],[Human]],Table1[[#This Row],[Pig]]),OR(ISNUMBER(FIND("dermal",C726)),ISNUMBER(FIND("skin ",C726))),"NA")</f>
        <v>NA</v>
      </c>
      <c r="X726" t="str">
        <f>IF(OR(Table1[[#This Row],[Rodents]],Table1[[#This Row],[Human]],Table1[[#This Row],[Pig]]),OR(ISNUMBER(FIND("injected",C726)),ISNUMBER(FIND("periton",C726)),ISNUMBER(FIND("intrascrot",C726))),"NA")</f>
        <v>NA</v>
      </c>
      <c r="Y726" t="str">
        <f>IF(OR(Table1[[#This Row],[Rodents]],Table1[[#This Row],[Human]],Table1[[#This Row],[Pig]]),NOT(OR(Table1[[#This Row],[Inhaled/Intratracheal/intranasal]],Table1[[#This Row],[Dermal]],Table1[[#This Row],[Injected]])),"NA")</f>
        <v>NA</v>
      </c>
      <c r="AA726" t="b">
        <f>OR(ISNUMBER(FIND("fish ",C726)),ISNUMBER(FIND("Fish ",C726)),ISNUMBER(FIND("aquatic",C726)),ISNUMBER(FIND("daphnids",C726)),ISNUMBER(FIND("Carcinus maenas",C726)),ISNUMBER(FIND("Daphnia",C726)),ISNUMBER(FIND("Ruditapes philippinarum",C726)),ISNUMBER(FIND("daphnia",C726)),ISNUMBER(FIND("marine",C726)),ISNUMBER(FIND("mussel",C726)),ISNUMBER(FIND("algae",C726)),ISNUMBER(FIND("Donax faba",C726)),ISNUMBER(FIND("estuarine",C726)),ISNUMBER(FIND("snail",C726)),ISNUMBER(FIND("Prorocentrum donghaiense",C726)) )</f>
        <v>0</v>
      </c>
      <c r="AB726" t="b">
        <f>OR(ISNUMBER(FIND(" rat ",C726)),ISNUMBER(FIND(" rats ",C726)),ISNUMBER(FIND(" Rats ",C726)),ISNUMBER(FIND(" Rat ",C726)),ISNUMBER(FIND(" rat.",C726)),ISNUMBER(FIND(" rats.",C726)),ISNUMBER(FIND("mouse",C726)),ISNUMBER(FIND("mice",C726)), ISNUMBER(FIND(" Mice",C726)))</f>
        <v>0</v>
      </c>
      <c r="AC726" t="b">
        <f>OR(ISNUMBER(FIND(" cell ",C726)),ISNUMBER(FIND("fibroblast",C726)),ISNUMBER(FIND("macrophage",C726)),ISNUMBER(FIND("epithelial",C726)),ISNUMBER(FIND("endothelial",C726)),ISNUMBER(FIND("neuron",C726)),ISNUMBER(FIND(" cells ",C726)),ISNUMBER(FIND("RBC",C726)),ISNUMBER(FIND("mitochond",C726)),ISNUMBER(FIND("adipocyte",C726)),ISNUMBER(FIND("osteo",C726)),ISNUMBER(FIND("keratin",C726)),ISNUMBER(FIND(" cell's ",C726)),ISNUMBER(FIND("eukary",C726)),ISNUMBER(FIND("sperm",C726)))</f>
        <v>1</v>
      </c>
      <c r="AD726" t="b">
        <f>OR(ISNUMBER(FIND("human",B726)),ISNUMBER(FIND("workers",B726)),ISNUMBER(FIND("workforces",B726)),ISNUMBER(FIND("occupational",B726)),ISNUMBER(FIND("Case report",B726)),ISNUMBER(FIND("Workplaces",B726)),ISNUMBER(FIND("worker",B726)))</f>
        <v>0</v>
      </c>
      <c r="AE726" t="b">
        <f>OR(ISNUMBER(FIND(" plant ",C726)),ISNUMBER(FIND("Plant ",C726)),ISNUMBER(FIND("tomato",C726)),ISNUMBER(FIND("plants",C726)),ISNUMBER(FIND("Plants",C726)),ISNUMBER(FIND("algae",C726)),ISNUMBER(FIND("lettuce",C726)),ISNUMBER(FIND("green gram sprouts ",C726)),ISNUMBER(FIND("Cucurbita pepo",C726)),ISNUMBER(FIND("bean ",C726)),ISNUMBER(FIND("chloroplast",C726)),ISNUMBER(FIND("chlorophyll",C726)),ISNUMBER(FIND("seedling",C726)),ISNUMBER(FIND("canola",C726)),ISNUMBER(FIND("shoot",C726)),ISNUMBER(FIND("photosynthes",C726)),ISNUMBER(FIND(" leaves ",C726)),,ISNUMBER(FIND("agriculture",C726)),ISNUMBER(FIND(" crops ",C726)))</f>
        <v>0</v>
      </c>
      <c r="AF726" t="b">
        <f>OR(ISNUMBER(FIND("bacteria",C726)),ISNUMBER(FIND("Bacteria",C726)),ISNUMBER(FIND("Bacterium",C726)),ISNUMBER(FIND("bacterium",C726)),ISNUMBER(FIND(" coli ",C726)))</f>
        <v>0</v>
      </c>
      <c r="AG726" t="b">
        <f>OR(ISNUMBER(FIND("fungi",C726)),ISNUMBER(FIND("Fungi",C726)),ISNUMBER(FIND("fungus",C726)),ISNUMBER(FIND("Fungus",C726)),ISNUMBER(FIND("mushroom",C726)),ISNUMBER(FIND("Mushroom",C726)),ISNUMBER(FIND(" mold ",C726)))</f>
        <v>0</v>
      </c>
      <c r="AH726" t="b">
        <f>OR(ISNUMBER(FIND("Pig ",C726)),ISNUMBER(FIND("pig ",C726)),ISNUMBER(FIND("Pigs ",C726)),ISNUMBER(FIND("pigs ",C726)))</f>
        <v>0</v>
      </c>
      <c r="AI726" t="b">
        <f>OR(ISNUMBER(FIND(" C. elegans",C726)),ISNUMBER(FIND("Caenorhabditis elegans",C726)),ISNUMBER(FIND("earthworms",C726)),ISNUMBER(FIND(" Ficopomatus enigmaticus",C726)),ISNUMBER(FIND("larva",C726)),ISNUMBER(FIND("Lumbriculus variegatus",C726)),ISNUMBER(FIND("nematode",C726)))</f>
        <v>0</v>
      </c>
      <c r="AJ726" t="b">
        <f>NOT(OR(AA726,AB726,AC726,AD726,AE726,AF726,AG726,AH726,AI726))</f>
        <v>0</v>
      </c>
      <c r="AL726" t="b">
        <f>OR(AA726,AB726,AD726,AE726,AF726,AG726,AH726,AI726)</f>
        <v>0</v>
      </c>
      <c r="AM726" t="b">
        <f>IF(Table1[[#This Row],[In vivo?]],IF(Table1[[#This Row],[Cell]],FALSE,TRUE),FALSE)</f>
        <v>0</v>
      </c>
      <c r="AN726" t="b">
        <f>AND(AC726,AL726)</f>
        <v>0</v>
      </c>
      <c r="AO726" t="b">
        <f>IF(Table1[[#This Row],[Cell]],IF(Table1[[#This Row],[In vivo?]],FALSE,TRUE),FALSE)</f>
        <v>1</v>
      </c>
      <c r="AP726" t="b">
        <f>NOT(OR(Table1[[#This Row],[In vivo?]],Table1[[#This Row],[Only in Cell]]))</f>
        <v>0</v>
      </c>
      <c r="AQ726" t="str">
        <f>IF(OR(Table1[[#This Row],[Rodents]],Table1[[#This Row],[Human]],Table1[[#This Row],[Pig]]),OR(ISNUMBER(FIND("pulmonary",C726)),ISNUMBER(FIND("lung",C726))),"NA")</f>
        <v>NA</v>
      </c>
      <c r="AR726" t="str">
        <f>IF(OR(Table1[[#This Row],[Rodents]],Table1[[#This Row],[Human]],Table1[[#This Row],[Pig]]),OR(ISNUMBER(FIND("skin",C726)),ISNUMBER(FIND("dermal",C726))),"NA")</f>
        <v>NA</v>
      </c>
      <c r="AS726" t="str">
        <f>IF(OR(Table1[[#This Row],[Rodents]],Table1[[#This Row],[Human]],Table1[[#This Row],[Pig]]),OR(ISNUMBER(FIND("liver",C726)),ISNUMBER(FIND("hepat",C726))),"NA")</f>
        <v>NA</v>
      </c>
      <c r="AT726" t="str">
        <f>IF(OR(Table1[[#This Row],[Rodents]],Table1[[#This Row],[Human]],Table1[[#This Row],[Pig]]),OR(ISNUMBER(FIND("kidney",C726)),ISNUMBER(FIND("neph",C726))),"NA")</f>
        <v>NA</v>
      </c>
      <c r="AU726" t="str">
        <f>IF(OR(Table1[[#This Row],[Rodents]],Table1[[#This Row],[Human]],Table1[[#This Row],[Pig]]),OR(ISNUMBER(FIND("brain",C726)),ISNUMBER(FIND("neur",C726)),ISNUMBER(FIND("nerv",C726))),"NA")</f>
        <v>NA</v>
      </c>
      <c r="AV726" t="str">
        <f>IF(OR(Table1[[#This Row],[Rodents]],Table1[[#This Row],[Human]],Table1[[#This Row],[Pig]]),OR(ISNUMBER(FIND("heart",C726)),ISNUMBER(FIND("cardi",C726))),"NA")</f>
        <v>NA</v>
      </c>
      <c r="AW726" t="str">
        <f>IF(OR(Table1[[#This Row],[Rodents]],Table1[[#This Row],[Human]],Table1[[#This Row],[Pig]]),OR(ISNUMBER(FIND("gastro",C726)),ISNUMBER(FIND("intesti",C726)),ISNUMBER(FIND("stomach",C726))),"NA")</f>
        <v>NA</v>
      </c>
      <c r="AX726" t="str">
        <f>IF(OR(Table1[[#This Row],[Rodents]],Table1[[#This Row],[Human]],Table1[[#This Row],[Pig]]),NOT(OR(AQ726,AR726,AS726,AT726,AU726,AV726,AW726)),"NA")</f>
        <v>NA</v>
      </c>
      <c r="AY726" t="b">
        <f>OR(ISNUMBER(FIND("SWCNT",C726)),ISNUMBER(FIND("SWNT",C726)),ISNUMBER(FIND("single-wall",C726)),ISNUMBER(FIND("single wall",C726)),ISNUMBER(FIND("Single wall",C726)),ISNUMBER(FIND("Single-wall",C726)),ISNUMBER(FIND("SWCNT",B726)),ISNUMBER(FIND("SWNT",B726)),ISNUMBER(FIND("single-wall",B726)),ISNUMBER(FIND("single wall",B726)),ISNUMBER(FIND("Single-wall",B726)),ISNUMBER(FIND("Single wall",B726)))</f>
        <v>0</v>
      </c>
      <c r="AZ726" t="b">
        <f>OR(ISNUMBER(FIND("MWCNT",C726)),ISNUMBER(FIND("MWNT",C726)),ISNUMBER(FIND("multi-wall",C726)),ISNUMBER(FIND("multi wall",C726)),ISNUMBER(FIND("multiwall",C726)),ISNUMBER(FIND("Multi-wall",C726)),ISNUMBER(FIND("Multi wall",C726)),ISNUMBER(FIND("Multiwall",C726)),ISNUMBER(FIND("MWCNT",B726)),ISNUMBER(FIND("MWNT",B726)),ISNUMBER(FIND("multi-wall",B726)),ISNUMBER(FIND("multi wall",B726)),ISNUMBER(FIND("multiwall",B726)),ISNUMBER(FIND("Multi-wall",B726)),ISNUMBER(FIND("Multi wall",B726)),ISNUMBER(FIND("Multiwall",B726)),ISNUMBER(FIND("Double-wall",B726)),ISNUMBER(FIND("Double wall",B726)),ISNUMBER(FIND("Doublewall",B726)),ISNUMBER(FIND("double-wall",B726)),ISNUMBER(FIND("double wall",B726)),ISNUMBER(FIND("doublewall",B726)))</f>
        <v>0</v>
      </c>
      <c r="BA726" t="b">
        <f>AND(Table1[[#This Row],[SWCNT]],Table1[[#This Row],[MWCNT]])</f>
        <v>0</v>
      </c>
      <c r="BB726" t="b">
        <f>IF(Table1[[#This Row],[SWCNT]]=TRUE,FALSE,IF(Table1[[#This Row],[MWCNT]]=TRUE,FALSE,TRUE))</f>
        <v>1</v>
      </c>
      <c r="BC726" s="18"/>
    </row>
    <row r="727" spans="1:55" ht="148">
      <c r="A727" t="s">
        <v>4158</v>
      </c>
      <c r="B727" s="2" t="s">
        <v>4162</v>
      </c>
      <c r="C727" s="16" t="s">
        <v>4166</v>
      </c>
      <c r="D727" s="17" t="s">
        <v>403</v>
      </c>
      <c r="E727" s="2">
        <v>2013</v>
      </c>
      <c r="F727" t="b">
        <f>OR(ISNUMBER(FIND("cytotoxic",C727)),ISNUMBER(FIND("Cytotoxic",C727)),ISNUMBER(FIND("cellular toxicity",C727)),ISNUMBER(FIND("cell death",C727)),ISNUMBER(FIND("viable",C727)),ISNUMBER(FIND("phytotoxic",C727)),ISNUMBER(FIND("acute toxicity",C727)),ISNUMBER(FIND("MTT",C727)),ISNUMBER(FIND("survival",C727)),ISNUMBER(FIND("prolifer",C727)),ISNUMBER(FIND("apoptosis",C727)),ISNUMBER(FIND("neurotoxic",C727)),ISNUMBER(FIND("  lysis ",C727)),ISNUMBER(FIND("necrosis",C727)),ISNUMBER(FIND("cellular death",C727))*3,ISNUMBER(FIND("LDH",C727)),ISNUMBER(FIND("Acute toxicity",C727)))</f>
        <v>1</v>
      </c>
      <c r="G727" t="b">
        <f>OR(ISNUMBER(FIND("genotoxic",C727)),ISNUMBER(FIND("genotoxicity",C727)),ISNUMBER(FIND("DNA damage",C727)),ISNUMBER(FIND("DNA",C727)),ISNUMBER(FIND("RNA",C727)),ISNUMBER(FIND("mesothelioma",C727)),ISNUMBER(FIND("carcino",C727)),ISNUMBER(FIND("mutagen",C727)),ISNUMBER(FIND("genetic",C727)))</f>
        <v>1</v>
      </c>
      <c r="H727" t="b">
        <f>OR(ISNUMBER(FIND("inflammatory",C727)),ISNUMBER(FIND("inflamm",C727)))</f>
        <v>0</v>
      </c>
      <c r="I727" t="b">
        <f>OR(ISNUMBER(FIND("immune",C727)),ISNUMBER(FIND("immunological",C727)),ISNUMBER(FIND("interleuk",C727)),ISNUMBER(FIND("platelet activation",C727)),ISNUMBER(FIND("monocyte",C727)),ISNUMBER(FIND("leukocyte",C727)),ISNUMBER(FIND("cytokine",C727)),ISNUMBER(FIND("CD4",C727)),ISNUMBER(FIND("CD8",C727)),ISNUMBER(FIND("T-cell",C727)))</f>
        <v>0</v>
      </c>
      <c r="J727" t="b">
        <f>OR(ISNUMBER(FIND("reactive oxygen",C727)),ISNUMBER(FIND("ROS",C727)),ISNUMBER(FIND("free radical",C727)),ISNUMBER(FIND("oxidative stress",C727)),ISNUMBER(FIND("peroxid",C727)),ISNUMBER(FIND("oxidative",C727)),ISNUMBER(FIND("antioxid",C727)))</f>
        <v>0</v>
      </c>
      <c r="K727" t="b">
        <f>OR(ISNUMBER(FIND("autophag",C727)))</f>
        <v>0</v>
      </c>
      <c r="L727" t="b">
        <f>OR(ISNUMBER(FIND("morpholog",C727)))</f>
        <v>0</v>
      </c>
      <c r="M727" t="b">
        <f>OR(ISNUMBER(FIND("fibrosis",C727)),ISNUMBER(FIND("Fibrosis",C727)),ISNUMBER(FIND("fibrot",C727)))</f>
        <v>0</v>
      </c>
      <c r="N727" t="b">
        <f>OR(ISNUMBER(FIND("offspring",C727)),ISNUMBER(FIND("Parental",C727)),ISNUMBER(FIND("parental",C727)),ISNUMBER(FIND("germline",C727)),ISNUMBER(FIND("reproduc",C727)),ISNUMBER(FIND("embryo",C727)))</f>
        <v>0</v>
      </c>
      <c r="O727" t="b">
        <f>OR(ISNUMBER(FIND("metabol",C727)),ISNUMBER(FIND("Metabol",C727)),ISNUMBER(FIND("digest",C727)),ISNUMBER(FIND("mitochon",C727)))</f>
        <v>0</v>
      </c>
      <c r="P727" t="b">
        <f>OR(ISNUMBER(FIND("ecotox",C727)),ISNUMBER(FIND("Ecotox",B727)),ISNUMBER(FIND("ecotox",B727)),ISNUMBER(FIND("Ecotox",C727)))</f>
        <v>0</v>
      </c>
      <c r="Q727" t="b">
        <f>OR(ISNUMBER(FIND("Bioaccum",C727)),ISNUMBER(FIND("bioaccum",C727)),ISNUMBER(FIND("accum",C727)))</f>
        <v>0</v>
      </c>
      <c r="R727" t="b">
        <f>OR(ISNUMBER(FIND("Occupation",C727)),ISNUMBER(FIND("occupation",C727)),ISNUMBER(FIND("worker",C727)),ISNUMBER(FIND("workforce",C727)))</f>
        <v>0</v>
      </c>
      <c r="S727" t="b">
        <f>NOT(OR(F727,G727,H727,I727,J727,K727,L727,M727,N727,O727,P727,Q727,R727))</f>
        <v>0</v>
      </c>
      <c r="U727" t="b">
        <f>OR(Table1[[#This Row],[Inflammation]],Table1[[#This Row],[Immune]])</f>
        <v>0</v>
      </c>
      <c r="V727" t="b">
        <f>IF(OR(Table1[[#This Row],[Rodents]],Table1[[#This Row],[Human]],Table1[[#This Row],[Pig]]),OR(ISNUMBER(FIND("intratrach",C727)),ISNUMBER(FIND("nasal ",C727)),ISNUMBER(FIND("instill",C727))),"NA")</f>
        <v>0</v>
      </c>
      <c r="W727" t="b">
        <f>IF(OR(Table1[[#This Row],[Rodents]],Table1[[#This Row],[Human]],Table1[[#This Row],[Pig]]),OR(ISNUMBER(FIND("dermal",C727)),ISNUMBER(FIND("skin ",C727))),"NA")</f>
        <v>0</v>
      </c>
      <c r="X727" t="b">
        <f>IF(OR(Table1[[#This Row],[Rodents]],Table1[[#This Row],[Human]],Table1[[#This Row],[Pig]]),OR(ISNUMBER(FIND("injected",C727)),ISNUMBER(FIND("periton",C727)),ISNUMBER(FIND("intrascrot",C727))),"NA")</f>
        <v>0</v>
      </c>
      <c r="Y727" t="b">
        <f>IF(OR(Table1[[#This Row],[Rodents]],Table1[[#This Row],[Human]],Table1[[#This Row],[Pig]]),NOT(OR(Table1[[#This Row],[Inhaled/Intratracheal/intranasal]],Table1[[#This Row],[Dermal]],Table1[[#This Row],[Injected]])),"NA")</f>
        <v>1</v>
      </c>
      <c r="AA727" t="b">
        <f>OR(ISNUMBER(FIND("fish ",C727)),ISNUMBER(FIND("Fish ",C727)),ISNUMBER(FIND("aquatic",C727)),ISNUMBER(FIND("daphnids",C727)),ISNUMBER(FIND("Carcinus maenas",C727)),ISNUMBER(FIND("Daphnia",C727)),ISNUMBER(FIND("Ruditapes philippinarum",C727)),ISNUMBER(FIND("daphnia",C727)),ISNUMBER(FIND("marine",C727)),ISNUMBER(FIND("mussel",C727)),ISNUMBER(FIND("algae",C727)),ISNUMBER(FIND("Donax faba",C727)),ISNUMBER(FIND("estuarine",C727)),ISNUMBER(FIND("snail",C727)),ISNUMBER(FIND("Prorocentrum donghaiense",C727)) )</f>
        <v>0</v>
      </c>
      <c r="AB727" t="b">
        <f>OR(ISNUMBER(FIND(" rat ",C727)),ISNUMBER(FIND(" rats ",C727)),ISNUMBER(FIND(" Rats ",C727)),ISNUMBER(FIND(" Rat ",C727)),ISNUMBER(FIND(" rat.",C727)),ISNUMBER(FIND(" rats.",C727)),ISNUMBER(FIND("mouse",C727)),ISNUMBER(FIND("mice",C727)), ISNUMBER(FIND(" Mice",C727)))</f>
        <v>1</v>
      </c>
      <c r="AC727" t="b">
        <f>OR(ISNUMBER(FIND(" cell ",C727)),ISNUMBER(FIND("fibroblast",C727)),ISNUMBER(FIND("macrophage",C727)),ISNUMBER(FIND("epithelial",C727)),ISNUMBER(FIND("endothelial",C727)),ISNUMBER(FIND("neuron",C727)),ISNUMBER(FIND(" cells ",C727)),ISNUMBER(FIND("RBC",C727)),ISNUMBER(FIND("mitochond",C727)),ISNUMBER(FIND("adipocyte",C727)),ISNUMBER(FIND("osteo",C727)),ISNUMBER(FIND("keratin",C727)),ISNUMBER(FIND(" cell's ",C727)),ISNUMBER(FIND("eukary",C727)),ISNUMBER(FIND("sperm",C727)))</f>
        <v>1</v>
      </c>
      <c r="AD727" t="b">
        <f>OR(ISNUMBER(FIND("human",B727)),ISNUMBER(FIND("workers",B727)),ISNUMBER(FIND("workforces",B727)),ISNUMBER(FIND("occupational",B727)),ISNUMBER(FIND("Case report",B727)),ISNUMBER(FIND("Workplaces",B727)),ISNUMBER(FIND("worker",B727)))</f>
        <v>0</v>
      </c>
      <c r="AE727" t="b">
        <f>OR(ISNUMBER(FIND(" plant ",C727)),ISNUMBER(FIND("Plant ",C727)),ISNUMBER(FIND("tomato",C727)),ISNUMBER(FIND("plants",C727)),ISNUMBER(FIND("Plants",C727)),ISNUMBER(FIND("algae",C727)),ISNUMBER(FIND("lettuce",C727)),ISNUMBER(FIND("green gram sprouts ",C727)),ISNUMBER(FIND("Cucurbita pepo",C727)),ISNUMBER(FIND("bean ",C727)),ISNUMBER(FIND("chloroplast",C727)),ISNUMBER(FIND("chlorophyll",C727)),ISNUMBER(FIND("seedling",C727)),ISNUMBER(FIND("canola",C727)),ISNUMBER(FIND("shoot",C727)),ISNUMBER(FIND("photosynthes",C727)),ISNUMBER(FIND(" leaves ",C727)),,ISNUMBER(FIND("agriculture",C727)),ISNUMBER(FIND(" crops ",C727)))</f>
        <v>0</v>
      </c>
      <c r="AF727" t="b">
        <f>OR(ISNUMBER(FIND("bacteria",C727)),ISNUMBER(FIND("Bacteria",C727)),ISNUMBER(FIND("Bacterium",C727)),ISNUMBER(FIND("bacterium",C727)),ISNUMBER(FIND(" coli ",C727)))</f>
        <v>0</v>
      </c>
      <c r="AG727" t="b">
        <f>OR(ISNUMBER(FIND("fungi",C727)),ISNUMBER(FIND("Fungi",C727)),ISNUMBER(FIND("fungus",C727)),ISNUMBER(FIND("Fungus",C727)),ISNUMBER(FIND("mushroom",C727)),ISNUMBER(FIND("Mushroom",C727)),ISNUMBER(FIND(" mold ",C727)))</f>
        <v>0</v>
      </c>
      <c r="AH727" t="b">
        <f>OR(ISNUMBER(FIND("Pig ",C727)),ISNUMBER(FIND("pig ",C727)),ISNUMBER(FIND("Pigs ",C727)),ISNUMBER(FIND("pigs ",C727)))</f>
        <v>0</v>
      </c>
      <c r="AI727" t="b">
        <f>OR(ISNUMBER(FIND(" C. elegans",C727)),ISNUMBER(FIND("Caenorhabditis elegans",C727)),ISNUMBER(FIND("earthworms",C727)),ISNUMBER(FIND(" Ficopomatus enigmaticus",C727)),ISNUMBER(FIND("larva",C727)),ISNUMBER(FIND("Lumbriculus variegatus",C727)),ISNUMBER(FIND("nematode",C727)))</f>
        <v>0</v>
      </c>
      <c r="AJ727" t="b">
        <f>NOT(OR(AA727,AB727,AC727,AD727,AE727,AF727,AG727,AH727,AI727))</f>
        <v>0</v>
      </c>
      <c r="AL727" t="b">
        <f>OR(AA727,AB727,AD727,AE727,AF727,AG727,AH727,AI727)</f>
        <v>1</v>
      </c>
      <c r="AM727" t="b">
        <f>IF(Table1[[#This Row],[In vivo?]],IF(Table1[[#This Row],[Cell]],FALSE,TRUE),FALSE)</f>
        <v>0</v>
      </c>
      <c r="AN727" t="b">
        <f>AND(AC727,AL727)</f>
        <v>1</v>
      </c>
      <c r="AO727" t="b">
        <f>IF(Table1[[#This Row],[Cell]],IF(Table1[[#This Row],[In vivo?]],FALSE,TRUE),FALSE)</f>
        <v>0</v>
      </c>
      <c r="AP727" t="b">
        <f>NOT(OR(Table1[[#This Row],[In vivo?]],Table1[[#This Row],[Only in Cell]]))</f>
        <v>0</v>
      </c>
      <c r="AQ727" t="b">
        <f>IF(OR(Table1[[#This Row],[Rodents]],Table1[[#This Row],[Human]],Table1[[#This Row],[Pig]]),OR(ISNUMBER(FIND("pulmonary",C727)),ISNUMBER(FIND("lung",C727))),"NA")</f>
        <v>0</v>
      </c>
      <c r="AR727" t="b">
        <f>IF(OR(Table1[[#This Row],[Rodents]],Table1[[#This Row],[Human]],Table1[[#This Row],[Pig]]),OR(ISNUMBER(FIND("skin",C727)),ISNUMBER(FIND("dermal",C727))),"NA")</f>
        <v>0</v>
      </c>
      <c r="AS727" t="b">
        <f>IF(OR(Table1[[#This Row],[Rodents]],Table1[[#This Row],[Human]],Table1[[#This Row],[Pig]]),OR(ISNUMBER(FIND("liver",C727)),ISNUMBER(FIND("hepat",C727))),"NA")</f>
        <v>0</v>
      </c>
      <c r="AT727" t="b">
        <f>IF(OR(Table1[[#This Row],[Rodents]],Table1[[#This Row],[Human]],Table1[[#This Row],[Pig]]),OR(ISNUMBER(FIND("kidney",C727)),ISNUMBER(FIND("neph",C727))),"NA")</f>
        <v>0</v>
      </c>
      <c r="AU727" t="b">
        <f>IF(OR(Table1[[#This Row],[Rodents]],Table1[[#This Row],[Human]],Table1[[#This Row],[Pig]]),OR(ISNUMBER(FIND("brain",C727)),ISNUMBER(FIND("neur",C727)),ISNUMBER(FIND("nerv",C727))),"NA")</f>
        <v>0</v>
      </c>
      <c r="AV727" t="b">
        <f>IF(OR(Table1[[#This Row],[Rodents]],Table1[[#This Row],[Human]],Table1[[#This Row],[Pig]]),OR(ISNUMBER(FIND("heart",C727)),ISNUMBER(FIND("cardi",C727))),"NA")</f>
        <v>0</v>
      </c>
      <c r="AW727" t="b">
        <f>IF(OR(Table1[[#This Row],[Rodents]],Table1[[#This Row],[Human]],Table1[[#This Row],[Pig]]),OR(ISNUMBER(FIND("gastro",C727)),ISNUMBER(FIND("intesti",C727)),ISNUMBER(FIND("stomach",C727))),"NA")</f>
        <v>0</v>
      </c>
      <c r="AX727" t="b">
        <f>IF(OR(Table1[[#This Row],[Rodents]],Table1[[#This Row],[Human]],Table1[[#This Row],[Pig]]),NOT(OR(AQ727,AR727,AS727,AT727,AU727,AV727,AW727)),"NA")</f>
        <v>1</v>
      </c>
      <c r="AY727" t="b">
        <f>OR(ISNUMBER(FIND("SWCNT",C727)),ISNUMBER(FIND("SWNT",C727)),ISNUMBER(FIND("single-wall",C727)),ISNUMBER(FIND("single wall",C727)),ISNUMBER(FIND("Single wall",C727)),ISNUMBER(FIND("Single-wall",C727)),ISNUMBER(FIND("SWCNT",B727)),ISNUMBER(FIND("SWNT",B727)),ISNUMBER(FIND("single-wall",B727)),ISNUMBER(FIND("single wall",B727)),ISNUMBER(FIND("Single-wall",B727)),ISNUMBER(FIND("Single wall",B727)))</f>
        <v>0</v>
      </c>
      <c r="AZ727" t="b">
        <f>OR(ISNUMBER(FIND("MWCNT",C727)),ISNUMBER(FIND("MWNT",C727)),ISNUMBER(FIND("multi-wall",C727)),ISNUMBER(FIND("multi wall",C727)),ISNUMBER(FIND("multiwall",C727)),ISNUMBER(FIND("Multi-wall",C727)),ISNUMBER(FIND("Multi wall",C727)),ISNUMBER(FIND("Multiwall",C727)),ISNUMBER(FIND("MWCNT",B727)),ISNUMBER(FIND("MWNT",B727)),ISNUMBER(FIND("multi-wall",B727)),ISNUMBER(FIND("multi wall",B727)),ISNUMBER(FIND("multiwall",B727)),ISNUMBER(FIND("Multi-wall",B727)),ISNUMBER(FIND("Multi wall",B727)),ISNUMBER(FIND("Multiwall",B727)),ISNUMBER(FIND("Double-wall",B727)),ISNUMBER(FIND("Double wall",B727)),ISNUMBER(FIND("Doublewall",B727)),ISNUMBER(FIND("double-wall",B727)),ISNUMBER(FIND("double wall",B727)),ISNUMBER(FIND("doublewall",B727)))</f>
        <v>1</v>
      </c>
      <c r="BA727" t="b">
        <f>AND(Table1[[#This Row],[SWCNT]],Table1[[#This Row],[MWCNT]])</f>
        <v>0</v>
      </c>
      <c r="BB727" t="b">
        <f>IF(Table1[[#This Row],[SWCNT]]=TRUE,FALSE,IF(Table1[[#This Row],[MWCNT]]=TRUE,FALSE,TRUE))</f>
        <v>0</v>
      </c>
      <c r="BC727" s="18"/>
    </row>
    <row r="728" spans="1:55" ht="222">
      <c r="A728" t="s">
        <v>4214</v>
      </c>
      <c r="B728" s="2" t="s">
        <v>4215</v>
      </c>
      <c r="C728" s="16" t="s">
        <v>4216</v>
      </c>
      <c r="D728" s="17" t="s">
        <v>4217</v>
      </c>
      <c r="E728" s="2">
        <v>2013</v>
      </c>
      <c r="F728" t="b">
        <f>OR(ISNUMBER(FIND("cytotoxic",C728)),ISNUMBER(FIND("Cytotoxic",C728)),ISNUMBER(FIND("cellular toxicity",C728)),ISNUMBER(FIND("cell death",C728)),ISNUMBER(FIND("viable",C728)),ISNUMBER(FIND("phytotoxic",C728)),ISNUMBER(FIND("acute toxicity",C728)),ISNUMBER(FIND("MTT",C728)),ISNUMBER(FIND("survival",C728)),ISNUMBER(FIND("prolifer",C728)),ISNUMBER(FIND("apoptosis",C728)),ISNUMBER(FIND("neurotoxic",C728)),ISNUMBER(FIND("  lysis ",C728)),ISNUMBER(FIND("necrosis",C728)),ISNUMBER(FIND("cellular death",C728))*3,ISNUMBER(FIND("LDH",C728)),ISNUMBER(FIND("Acute toxicity",C728)))</f>
        <v>1</v>
      </c>
      <c r="G728" t="b">
        <f>OR(ISNUMBER(FIND("genotoxic",C728)),ISNUMBER(FIND("genotoxicity",C728)),ISNUMBER(FIND("DNA damage",C728)),ISNUMBER(FIND("DNA",C728)),ISNUMBER(FIND("RNA",C728)),ISNUMBER(FIND("mesothelioma",C728)),ISNUMBER(FIND("carcino",C728)),ISNUMBER(FIND("mutagen",C728)),ISNUMBER(FIND("genetic",C728)))</f>
        <v>0</v>
      </c>
      <c r="H728" t="b">
        <f>OR(ISNUMBER(FIND("inflammatory",C728)),ISNUMBER(FIND("inflamm",C728)))</f>
        <v>0</v>
      </c>
      <c r="I728" t="b">
        <f>OR(ISNUMBER(FIND("immune",C728)),ISNUMBER(FIND("immunological",C728)),ISNUMBER(FIND("interleuk",C728)),ISNUMBER(FIND("platelet activation",C728)),ISNUMBER(FIND("monocyte",C728)),ISNUMBER(FIND("leukocyte",C728)),ISNUMBER(FIND("cytokine",C728)),ISNUMBER(FIND("CD4",C728)),ISNUMBER(FIND("CD8",C728)),ISNUMBER(FIND("T-cell",C728)))</f>
        <v>0</v>
      </c>
      <c r="J728" t="b">
        <f>OR(ISNUMBER(FIND("reactive oxygen",C728)),ISNUMBER(FIND("ROS",C728)),ISNUMBER(FIND("free radical",C728)),ISNUMBER(FIND("oxidative stress",C728)),ISNUMBER(FIND("peroxid",C728)),ISNUMBER(FIND("oxidative",C728)),ISNUMBER(FIND("antioxid",C728)))</f>
        <v>0</v>
      </c>
      <c r="K728" t="b">
        <f>OR(ISNUMBER(FIND("autophag",C728)))</f>
        <v>0</v>
      </c>
      <c r="L728" t="b">
        <f>OR(ISNUMBER(FIND("morpholog",C728)))</f>
        <v>0</v>
      </c>
      <c r="M728" t="b">
        <f>OR(ISNUMBER(FIND("fibrosis",C728)),ISNUMBER(FIND("Fibrosis",C728)),ISNUMBER(FIND("fibrot",C728)))</f>
        <v>0</v>
      </c>
      <c r="N728" t="b">
        <f>OR(ISNUMBER(FIND("offspring",C728)),ISNUMBER(FIND("Parental",C728)),ISNUMBER(FIND("parental",C728)),ISNUMBER(FIND("germline",C728)),ISNUMBER(FIND("reproduc",C728)),ISNUMBER(FIND("embryo",C728)))</f>
        <v>0</v>
      </c>
      <c r="O728" t="b">
        <f>OR(ISNUMBER(FIND("metabol",C728)),ISNUMBER(FIND("Metabol",C728)),ISNUMBER(FIND("digest",C728)),ISNUMBER(FIND("mitochon",C728)))</f>
        <v>0</v>
      </c>
      <c r="P728" t="b">
        <f>OR(ISNUMBER(FIND("ecotox",C728)),ISNUMBER(FIND("Ecotox",B728)),ISNUMBER(FIND("ecotox",B728)),ISNUMBER(FIND("Ecotox",C728)))</f>
        <v>0</v>
      </c>
      <c r="Q728" t="b">
        <f>OR(ISNUMBER(FIND("Bioaccum",C728)),ISNUMBER(FIND("bioaccum",C728)),ISNUMBER(FIND("accum",C728)))</f>
        <v>0</v>
      </c>
      <c r="R728" t="b">
        <f>OR(ISNUMBER(FIND("Occupation",C728)),ISNUMBER(FIND("occupation",C728)),ISNUMBER(FIND("worker",C728)),ISNUMBER(FIND("workforce",C728)))</f>
        <v>0</v>
      </c>
      <c r="S728" t="b">
        <f>NOT(OR(F728,G728,H728,I728,J728,K728,L728,M728,N728,O728,P728,Q728,R728))</f>
        <v>0</v>
      </c>
      <c r="U728" t="b">
        <f>OR(Table1[[#This Row],[Inflammation]],Table1[[#This Row],[Immune]])</f>
        <v>0</v>
      </c>
      <c r="V728" t="str">
        <f>IF(OR(Table1[[#This Row],[Rodents]],Table1[[#This Row],[Human]],Table1[[#This Row],[Pig]]),OR(ISNUMBER(FIND("intratrach",C728)),ISNUMBER(FIND("nasal ",C728)),ISNUMBER(FIND("instill",C728))),"NA")</f>
        <v>NA</v>
      </c>
      <c r="W728" t="str">
        <f>IF(OR(Table1[[#This Row],[Rodents]],Table1[[#This Row],[Human]],Table1[[#This Row],[Pig]]),OR(ISNUMBER(FIND("dermal",C728)),ISNUMBER(FIND("skin ",C728))),"NA")</f>
        <v>NA</v>
      </c>
      <c r="X728" t="str">
        <f>IF(OR(Table1[[#This Row],[Rodents]],Table1[[#This Row],[Human]],Table1[[#This Row],[Pig]]),OR(ISNUMBER(FIND("injected",C728)),ISNUMBER(FIND("periton",C728)),ISNUMBER(FIND("intrascrot",C728))),"NA")</f>
        <v>NA</v>
      </c>
      <c r="Y728" t="str">
        <f>IF(OR(Table1[[#This Row],[Rodents]],Table1[[#This Row],[Human]],Table1[[#This Row],[Pig]]),NOT(OR(Table1[[#This Row],[Inhaled/Intratracheal/intranasal]],Table1[[#This Row],[Dermal]],Table1[[#This Row],[Injected]])),"NA")</f>
        <v>NA</v>
      </c>
      <c r="AA728" t="b">
        <f>OR(ISNUMBER(FIND("fish ",C728)),ISNUMBER(FIND("Fish ",C728)),ISNUMBER(FIND("aquatic",C728)),ISNUMBER(FIND("daphnids",C728)),ISNUMBER(FIND("Carcinus maenas",C728)),ISNUMBER(FIND("Daphnia",C728)),ISNUMBER(FIND("Ruditapes philippinarum",C728)),ISNUMBER(FIND("daphnia",C728)),ISNUMBER(FIND("marine",C728)),ISNUMBER(FIND("mussel",C728)),ISNUMBER(FIND("algae",C728)),ISNUMBER(FIND("Donax faba",C728)),ISNUMBER(FIND("estuarine",C728)),ISNUMBER(FIND("snail",C728)),ISNUMBER(FIND("Prorocentrum donghaiense",C728)) )</f>
        <v>0</v>
      </c>
      <c r="AB728" t="b">
        <f>OR(ISNUMBER(FIND(" rat ",C728)),ISNUMBER(FIND(" rats ",C728)),ISNUMBER(FIND(" Rats ",C728)),ISNUMBER(FIND(" Rat ",C728)),ISNUMBER(FIND(" rat.",C728)),ISNUMBER(FIND(" rats.",C728)),ISNUMBER(FIND("mouse",C728)),ISNUMBER(FIND("mice",C728)), ISNUMBER(FIND(" Mice",C728)))</f>
        <v>0</v>
      </c>
      <c r="AC728" t="b">
        <f>OR(ISNUMBER(FIND(" cell ",C728)),ISNUMBER(FIND("fibroblast",C728)),ISNUMBER(FIND("macrophage",C728)),ISNUMBER(FIND("epithelial",C728)),ISNUMBER(FIND("endothelial",C728)),ISNUMBER(FIND("neuron",C728)),ISNUMBER(FIND(" cells ",C728)),ISNUMBER(FIND("RBC",C728)),ISNUMBER(FIND("mitochond",C728)),ISNUMBER(FIND("adipocyte",C728)),ISNUMBER(FIND("osteo",C728)),ISNUMBER(FIND("keratin",C728)),ISNUMBER(FIND(" cell's ",C728)),ISNUMBER(FIND("eukary",C728)),ISNUMBER(FIND("sperm",C728)))</f>
        <v>1</v>
      </c>
      <c r="AD728" t="b">
        <f>OR(ISNUMBER(FIND("human",B728)),ISNUMBER(FIND("workers",B728)),ISNUMBER(FIND("workforces",B728)),ISNUMBER(FIND("occupational",B728)),ISNUMBER(FIND("Case report",B728)),ISNUMBER(FIND("Workplaces",B728)),ISNUMBER(FIND("worker",B728)))</f>
        <v>0</v>
      </c>
      <c r="AE728" t="b">
        <f>OR(ISNUMBER(FIND(" plant ",C728)),ISNUMBER(FIND("Plant ",C728)),ISNUMBER(FIND("tomato",C728)),ISNUMBER(FIND("plants",C728)),ISNUMBER(FIND("Plants",C728)),ISNUMBER(FIND("algae",C728)),ISNUMBER(FIND("lettuce",C728)),ISNUMBER(FIND("green gram sprouts ",C728)),ISNUMBER(FIND("Cucurbita pepo",C728)),ISNUMBER(FIND("bean ",C728)),ISNUMBER(FIND("chloroplast",C728)),ISNUMBER(FIND("chlorophyll",C728)),ISNUMBER(FIND("seedling",C728)),ISNUMBER(FIND("canola",C728)),ISNUMBER(FIND("shoot",C728)),ISNUMBER(FIND("photosynthes",C728)),ISNUMBER(FIND(" leaves ",C728)),,ISNUMBER(FIND("agriculture",C728)),ISNUMBER(FIND(" crops ",C728)))</f>
        <v>0</v>
      </c>
      <c r="AF728" t="b">
        <f>OR(ISNUMBER(FIND("bacteria",C728)),ISNUMBER(FIND("Bacteria",C728)),ISNUMBER(FIND("Bacterium",C728)),ISNUMBER(FIND("bacterium",C728)),ISNUMBER(FIND(" coli ",C728)))</f>
        <v>0</v>
      </c>
      <c r="AG728" t="b">
        <f>OR(ISNUMBER(FIND("fungi",C728)),ISNUMBER(FIND("Fungi",C728)),ISNUMBER(FIND("fungus",C728)),ISNUMBER(FIND("Fungus",C728)),ISNUMBER(FIND("mushroom",C728)),ISNUMBER(FIND("Mushroom",C728)),ISNUMBER(FIND(" mold ",C728)))</f>
        <v>0</v>
      </c>
      <c r="AH728" t="b">
        <f>OR(ISNUMBER(FIND("Pig ",C728)),ISNUMBER(FIND("pig ",C728)),ISNUMBER(FIND("Pigs ",C728)),ISNUMBER(FIND("pigs ",C728)))</f>
        <v>0</v>
      </c>
      <c r="AI728" t="b">
        <f>OR(ISNUMBER(FIND(" C. elegans",C728)),ISNUMBER(FIND("Caenorhabditis elegans",C728)),ISNUMBER(FIND("earthworms",C728)),ISNUMBER(FIND(" Ficopomatus enigmaticus",C728)),ISNUMBER(FIND("larva",C728)),ISNUMBER(FIND("Lumbriculus variegatus",C728)),ISNUMBER(FIND("nematode",C728)))</f>
        <v>0</v>
      </c>
      <c r="AJ728" t="b">
        <f>NOT(OR(AA728,AB728,AC728,AD728,AE728,AF728,AG728,AH728,AI728))</f>
        <v>0</v>
      </c>
      <c r="AL728" t="b">
        <f>OR(AA728,AB728,AD728,AE728,AF728,AG728,AH728,AI728)</f>
        <v>0</v>
      </c>
      <c r="AM728" t="b">
        <f>IF(Table1[[#This Row],[In vivo?]],IF(Table1[[#This Row],[Cell]],FALSE,TRUE),FALSE)</f>
        <v>0</v>
      </c>
      <c r="AN728" t="b">
        <f>AND(AC728,AL728)</f>
        <v>0</v>
      </c>
      <c r="AO728" t="b">
        <f>IF(Table1[[#This Row],[Cell]],IF(Table1[[#This Row],[In vivo?]],FALSE,TRUE),FALSE)</f>
        <v>1</v>
      </c>
      <c r="AP728" t="b">
        <f>NOT(OR(Table1[[#This Row],[In vivo?]],Table1[[#This Row],[Only in Cell]]))</f>
        <v>0</v>
      </c>
      <c r="AQ728" t="str">
        <f>IF(OR(Table1[[#This Row],[Rodents]],Table1[[#This Row],[Human]],Table1[[#This Row],[Pig]]),OR(ISNUMBER(FIND("pulmonary",C728)),ISNUMBER(FIND("lung",C728))),"NA")</f>
        <v>NA</v>
      </c>
      <c r="AR728" t="str">
        <f>IF(OR(Table1[[#This Row],[Rodents]],Table1[[#This Row],[Human]],Table1[[#This Row],[Pig]]),OR(ISNUMBER(FIND("skin",C728)),ISNUMBER(FIND("dermal",C728))),"NA")</f>
        <v>NA</v>
      </c>
      <c r="AS728" t="str">
        <f>IF(OR(Table1[[#This Row],[Rodents]],Table1[[#This Row],[Human]],Table1[[#This Row],[Pig]]),OR(ISNUMBER(FIND("liver",C728)),ISNUMBER(FIND("hepat",C728))),"NA")</f>
        <v>NA</v>
      </c>
      <c r="AT728" t="str">
        <f>IF(OR(Table1[[#This Row],[Rodents]],Table1[[#This Row],[Human]],Table1[[#This Row],[Pig]]),OR(ISNUMBER(FIND("kidney",C728)),ISNUMBER(FIND("neph",C728))),"NA")</f>
        <v>NA</v>
      </c>
      <c r="AU728" t="str">
        <f>IF(OR(Table1[[#This Row],[Rodents]],Table1[[#This Row],[Human]],Table1[[#This Row],[Pig]]),OR(ISNUMBER(FIND("brain",C728)),ISNUMBER(FIND("neur",C728)),ISNUMBER(FIND("nerv",C728))),"NA")</f>
        <v>NA</v>
      </c>
      <c r="AV728" t="str">
        <f>IF(OR(Table1[[#This Row],[Rodents]],Table1[[#This Row],[Human]],Table1[[#This Row],[Pig]]),OR(ISNUMBER(FIND("heart",C728)),ISNUMBER(FIND("cardi",C728))),"NA")</f>
        <v>NA</v>
      </c>
      <c r="AW728" t="str">
        <f>IF(OR(Table1[[#This Row],[Rodents]],Table1[[#This Row],[Human]],Table1[[#This Row],[Pig]]),OR(ISNUMBER(FIND("gastro",C728)),ISNUMBER(FIND("intesti",C728)),ISNUMBER(FIND("stomach",C728))),"NA")</f>
        <v>NA</v>
      </c>
      <c r="AX728" t="str">
        <f>IF(OR(Table1[[#This Row],[Rodents]],Table1[[#This Row],[Human]],Table1[[#This Row],[Pig]]),NOT(OR(AQ728,AR728,AS728,AT728,AU728,AV728,AW728)),"NA")</f>
        <v>NA</v>
      </c>
      <c r="AY728" t="b">
        <f>OR(ISNUMBER(FIND("SWCNT",C728)),ISNUMBER(FIND("SWNT",C728)),ISNUMBER(FIND("single-wall",C728)),ISNUMBER(FIND("single wall",C728)),ISNUMBER(FIND("Single wall",C728)),ISNUMBER(FIND("Single-wall",C728)),ISNUMBER(FIND("SWCNT",B728)),ISNUMBER(FIND("SWNT",B728)),ISNUMBER(FIND("single-wall",B728)),ISNUMBER(FIND("single wall",B728)),ISNUMBER(FIND("Single-wall",B728)),ISNUMBER(FIND("Single wall",B728)))</f>
        <v>0</v>
      </c>
      <c r="AZ728" t="b">
        <f>OR(ISNUMBER(FIND("MWCNT",C728)),ISNUMBER(FIND("MWNT",C728)),ISNUMBER(FIND("multi-wall",C728)),ISNUMBER(FIND("multi wall",C728)),ISNUMBER(FIND("multiwall",C728)),ISNUMBER(FIND("Multi-wall",C728)),ISNUMBER(FIND("Multi wall",C728)),ISNUMBER(FIND("Multiwall",C728)),ISNUMBER(FIND("MWCNT",B728)),ISNUMBER(FIND("MWNT",B728)),ISNUMBER(FIND("multi-wall",B728)),ISNUMBER(FIND("multi wall",B728)),ISNUMBER(FIND("multiwall",B728)),ISNUMBER(FIND("Multi-wall",B728)),ISNUMBER(FIND("Multi wall",B728)),ISNUMBER(FIND("Multiwall",B728)),ISNUMBER(FIND("Double-wall",B728)),ISNUMBER(FIND("Double wall",B728)),ISNUMBER(FIND("Doublewall",B728)),ISNUMBER(FIND("double-wall",B728)),ISNUMBER(FIND("double wall",B728)),ISNUMBER(FIND("doublewall",B728)))</f>
        <v>0</v>
      </c>
      <c r="BA728" t="b">
        <f>AND(Table1[[#This Row],[SWCNT]],Table1[[#This Row],[MWCNT]])</f>
        <v>0</v>
      </c>
      <c r="BB728" t="b">
        <f>IF(Table1[[#This Row],[SWCNT]]=TRUE,FALSE,IF(Table1[[#This Row],[MWCNT]]=TRUE,FALSE,TRUE))</f>
        <v>1</v>
      </c>
      <c r="BC728" s="18"/>
    </row>
    <row r="729" spans="1:55" ht="222">
      <c r="A729" t="s">
        <v>4319</v>
      </c>
      <c r="B729" s="2" t="s">
        <v>4321</v>
      </c>
      <c r="C729" s="16" t="s">
        <v>4323</v>
      </c>
      <c r="D729" s="17" t="s">
        <v>4325</v>
      </c>
      <c r="E729" s="2">
        <v>2012</v>
      </c>
      <c r="F729" t="b">
        <f>OR(ISNUMBER(FIND("cytotoxic",C729)),ISNUMBER(FIND("Cytotoxic",C729)),ISNUMBER(FIND("cellular toxicity",C729)),ISNUMBER(FIND("cell death",C729)),ISNUMBER(FIND("viable",C729)),ISNUMBER(FIND("phytotoxic",C729)),ISNUMBER(FIND("acute toxicity",C729)),ISNUMBER(FIND("MTT",C729)),ISNUMBER(FIND("survival",C729)),ISNUMBER(FIND("prolifer",C729)),ISNUMBER(FIND("apoptosis",C729)),ISNUMBER(FIND("neurotoxic",C729)),ISNUMBER(FIND("  lysis ",C729)),ISNUMBER(FIND("necrosis",C729)),ISNUMBER(FIND("cellular death",C729))*3,ISNUMBER(FIND("LDH",C729)),ISNUMBER(FIND("Acute toxicity",C729)))</f>
        <v>0</v>
      </c>
      <c r="G729" t="b">
        <f>OR(ISNUMBER(FIND("genotoxic",C729)),ISNUMBER(FIND("genotoxicity",C729)),ISNUMBER(FIND("DNA damage",C729)),ISNUMBER(FIND("DNA",C729)),ISNUMBER(FIND("RNA",C729)),ISNUMBER(FIND("mesothelioma",C729)),ISNUMBER(FIND("carcino",C729)),ISNUMBER(FIND("mutagen",C729)),ISNUMBER(FIND("genetic",C729)))</f>
        <v>0</v>
      </c>
      <c r="H729" t="b">
        <f>OR(ISNUMBER(FIND("inflammatory",C729)),ISNUMBER(FIND("inflamm",C729)))</f>
        <v>0</v>
      </c>
      <c r="I729" t="b">
        <f>OR(ISNUMBER(FIND("immune",C729)),ISNUMBER(FIND("immunological",C729)),ISNUMBER(FIND("interleuk",C729)),ISNUMBER(FIND("platelet activation",C729)),ISNUMBER(FIND("monocyte",C729)),ISNUMBER(FIND("leukocyte",C729)),ISNUMBER(FIND("cytokine",C729)),ISNUMBER(FIND("CD4",C729)),ISNUMBER(FIND("CD8",C729)),ISNUMBER(FIND("T-cell",C729)))</f>
        <v>0</v>
      </c>
      <c r="J729" t="b">
        <f>OR(ISNUMBER(FIND("reactive oxygen",C729)),ISNUMBER(FIND("ROS",C729)),ISNUMBER(FIND("free radical",C729)),ISNUMBER(FIND("oxidative stress",C729)),ISNUMBER(FIND("peroxid",C729)),ISNUMBER(FIND("oxidative",C729)),ISNUMBER(FIND("antioxid",C729)))</f>
        <v>1</v>
      </c>
      <c r="K729" t="b">
        <f>OR(ISNUMBER(FIND("autophag",C729)))</f>
        <v>0</v>
      </c>
      <c r="L729" t="b">
        <f>OR(ISNUMBER(FIND("morpholog",C729)))</f>
        <v>0</v>
      </c>
      <c r="M729" t="b">
        <f>OR(ISNUMBER(FIND("fibrosis",C729)),ISNUMBER(FIND("Fibrosis",C729)),ISNUMBER(FIND("fibrot",C729)))</f>
        <v>0</v>
      </c>
      <c r="N729" t="b">
        <f>OR(ISNUMBER(FIND("offspring",C729)),ISNUMBER(FIND("Parental",C729)),ISNUMBER(FIND("parental",C729)),ISNUMBER(FIND("germline",C729)),ISNUMBER(FIND("reproduc",C729)),ISNUMBER(FIND("embryo",C729)))</f>
        <v>0</v>
      </c>
      <c r="O729" t="b">
        <f>OR(ISNUMBER(FIND("metabol",C729)),ISNUMBER(FIND("Metabol",C729)),ISNUMBER(FIND("digest",C729)),ISNUMBER(FIND("mitochon",C729)))</f>
        <v>0</v>
      </c>
      <c r="P729" t="b">
        <f>OR(ISNUMBER(FIND("ecotox",C729)),ISNUMBER(FIND("Ecotox",B729)),ISNUMBER(FIND("ecotox",B729)),ISNUMBER(FIND("Ecotox",C729)))</f>
        <v>0</v>
      </c>
      <c r="Q729" t="b">
        <f>OR(ISNUMBER(FIND("Bioaccum",C729)),ISNUMBER(FIND("bioaccum",C729)),ISNUMBER(FIND("accum",C729)))</f>
        <v>0</v>
      </c>
      <c r="R729" t="b">
        <f>OR(ISNUMBER(FIND("Occupation",C729)),ISNUMBER(FIND("occupation",C729)),ISNUMBER(FIND("worker",C729)),ISNUMBER(FIND("workforce",C729)))</f>
        <v>0</v>
      </c>
      <c r="S729" t="b">
        <f>NOT(OR(F729,G729,H729,I729,J729,K729,L729,M729,N729,O729,P729,Q729,R729))</f>
        <v>0</v>
      </c>
      <c r="U729" t="b">
        <f>OR(Table1[[#This Row],[Inflammation]],Table1[[#This Row],[Immune]])</f>
        <v>0</v>
      </c>
      <c r="V729" t="str">
        <f>IF(OR(Table1[[#This Row],[Rodents]],Table1[[#This Row],[Human]],Table1[[#This Row],[Pig]]),OR(ISNUMBER(FIND("intratrach",C729)),ISNUMBER(FIND("nasal ",C729)),ISNUMBER(FIND("instill",C729))),"NA")</f>
        <v>NA</v>
      </c>
      <c r="W729" t="str">
        <f>IF(OR(Table1[[#This Row],[Rodents]],Table1[[#This Row],[Human]],Table1[[#This Row],[Pig]]),OR(ISNUMBER(FIND("dermal",C729)),ISNUMBER(FIND("skin ",C729))),"NA")</f>
        <v>NA</v>
      </c>
      <c r="X729" t="str">
        <f>IF(OR(Table1[[#This Row],[Rodents]],Table1[[#This Row],[Human]],Table1[[#This Row],[Pig]]),OR(ISNUMBER(FIND("injected",C729)),ISNUMBER(FIND("periton",C729)),ISNUMBER(FIND("intrascrot",C729))),"NA")</f>
        <v>NA</v>
      </c>
      <c r="Y729" t="str">
        <f>IF(OR(Table1[[#This Row],[Rodents]],Table1[[#This Row],[Human]],Table1[[#This Row],[Pig]]),NOT(OR(Table1[[#This Row],[Inhaled/Intratracheal/intranasal]],Table1[[#This Row],[Dermal]],Table1[[#This Row],[Injected]])),"NA")</f>
        <v>NA</v>
      </c>
      <c r="AA729" t="b">
        <f>OR(ISNUMBER(FIND("fish ",C729)),ISNUMBER(FIND("Fish ",C729)),ISNUMBER(FIND("aquatic",C729)),ISNUMBER(FIND("daphnids",C729)),ISNUMBER(FIND("Carcinus maenas",C729)),ISNUMBER(FIND("Daphnia",C729)),ISNUMBER(FIND("Ruditapes philippinarum",C729)),ISNUMBER(FIND("daphnia",C729)),ISNUMBER(FIND("marine",C729)),ISNUMBER(FIND("mussel",C729)),ISNUMBER(FIND("algae",C729)),ISNUMBER(FIND("Donax faba",C729)),ISNUMBER(FIND("estuarine",C729)),ISNUMBER(FIND("snail",C729)),ISNUMBER(FIND("Prorocentrum donghaiense",C729)) )</f>
        <v>0</v>
      </c>
      <c r="AB729" t="b">
        <f>OR(ISNUMBER(FIND(" rat ",C729)),ISNUMBER(FIND(" rats ",C729)),ISNUMBER(FIND(" Rats ",C729)),ISNUMBER(FIND(" Rat ",C729)),ISNUMBER(FIND(" rat.",C729)),ISNUMBER(FIND(" rats.",C729)),ISNUMBER(FIND("mouse",C729)),ISNUMBER(FIND("mice",C729)), ISNUMBER(FIND(" Mice",C729)))</f>
        <v>0</v>
      </c>
      <c r="AC729" t="b">
        <f>OR(ISNUMBER(FIND(" cell ",C729)),ISNUMBER(FIND("fibroblast",C729)),ISNUMBER(FIND("macrophage",C729)),ISNUMBER(FIND("epithelial",C729)),ISNUMBER(FIND("endothelial",C729)),ISNUMBER(FIND("neuron",C729)),ISNUMBER(FIND(" cells ",C729)),ISNUMBER(FIND("RBC",C729)),ISNUMBER(FIND("mitochond",C729)),ISNUMBER(FIND("adipocyte",C729)),ISNUMBER(FIND("osteo",C729)),ISNUMBER(FIND("keratin",C729)),ISNUMBER(FIND(" cell's ",C729)),ISNUMBER(FIND("eukary",C729)),ISNUMBER(FIND("sperm",C729)))</f>
        <v>1</v>
      </c>
      <c r="AD729" t="b">
        <f>OR(ISNUMBER(FIND("human",B729)),ISNUMBER(FIND("workers",B729)),ISNUMBER(FIND("workforces",B729)),ISNUMBER(FIND("occupational",B729)),ISNUMBER(FIND("Case report",B729)),ISNUMBER(FIND("Workplaces",B729)),ISNUMBER(FIND("worker",B729)))</f>
        <v>0</v>
      </c>
      <c r="AE729" t="b">
        <f>OR(ISNUMBER(FIND(" plant ",C729)),ISNUMBER(FIND("Plant ",C729)),ISNUMBER(FIND("tomato",C729)),ISNUMBER(FIND("plants",C729)),ISNUMBER(FIND("Plants",C729)),ISNUMBER(FIND("algae",C729)),ISNUMBER(FIND("lettuce",C729)),ISNUMBER(FIND("green gram sprouts ",C729)),ISNUMBER(FIND("Cucurbita pepo",C729)),ISNUMBER(FIND("bean ",C729)),ISNUMBER(FIND("chloroplast",C729)),ISNUMBER(FIND("chlorophyll",C729)),ISNUMBER(FIND("seedling",C729)),ISNUMBER(FIND("canola",C729)),ISNUMBER(FIND("shoot",C729)),ISNUMBER(FIND("photosynthes",C729)),ISNUMBER(FIND(" leaves ",C729)),,ISNUMBER(FIND("agriculture",C729)),ISNUMBER(FIND(" crops ",C729)))</f>
        <v>0</v>
      </c>
      <c r="AF729" t="b">
        <f>OR(ISNUMBER(FIND("bacteria",C729)),ISNUMBER(FIND("Bacteria",C729)),ISNUMBER(FIND("Bacterium",C729)),ISNUMBER(FIND("bacterium",C729)),ISNUMBER(FIND(" coli ",C729)))</f>
        <v>0</v>
      </c>
      <c r="AG729" t="b">
        <f>OR(ISNUMBER(FIND("fungi",C729)),ISNUMBER(FIND("Fungi",C729)),ISNUMBER(FIND("fungus",C729)),ISNUMBER(FIND("Fungus",C729)),ISNUMBER(FIND("mushroom",C729)),ISNUMBER(FIND("Mushroom",C729)),ISNUMBER(FIND(" mold ",C729)))</f>
        <v>0</v>
      </c>
      <c r="AH729" t="b">
        <f>OR(ISNUMBER(FIND("Pig ",C729)),ISNUMBER(FIND("pig ",C729)),ISNUMBER(FIND("Pigs ",C729)),ISNUMBER(FIND("pigs ",C729)))</f>
        <v>0</v>
      </c>
      <c r="AI729" t="b">
        <f>OR(ISNUMBER(FIND(" C. elegans",C729)),ISNUMBER(FIND("Caenorhabditis elegans",C729)),ISNUMBER(FIND("earthworms",C729)),ISNUMBER(FIND(" Ficopomatus enigmaticus",C729)),ISNUMBER(FIND("larva",C729)),ISNUMBER(FIND("Lumbriculus variegatus",C729)),ISNUMBER(FIND("nematode",C729)))</f>
        <v>0</v>
      </c>
      <c r="AJ729" t="b">
        <f>NOT(OR(AA729,AB729,AC729,AD729,AE729,AF729,AG729,AH729,AI729))</f>
        <v>0</v>
      </c>
      <c r="AL729" t="b">
        <f>OR(AA729,AB729,AD729,AE729,AF729,AG729,AH729,AI729)</f>
        <v>0</v>
      </c>
      <c r="AM729" t="b">
        <f>IF(Table1[[#This Row],[In vivo?]],IF(Table1[[#This Row],[Cell]],FALSE,TRUE),FALSE)</f>
        <v>0</v>
      </c>
      <c r="AN729" t="b">
        <f>AND(AC729,AL729)</f>
        <v>0</v>
      </c>
      <c r="AO729" t="b">
        <f>IF(Table1[[#This Row],[Cell]],IF(Table1[[#This Row],[In vivo?]],FALSE,TRUE),FALSE)</f>
        <v>1</v>
      </c>
      <c r="AP729" t="b">
        <f>NOT(OR(Table1[[#This Row],[In vivo?]],Table1[[#This Row],[Only in Cell]]))</f>
        <v>0</v>
      </c>
      <c r="AQ729" t="str">
        <f>IF(OR(Table1[[#This Row],[Rodents]],Table1[[#This Row],[Human]],Table1[[#This Row],[Pig]]),OR(ISNUMBER(FIND("pulmonary",C729)),ISNUMBER(FIND("lung",C729))),"NA")</f>
        <v>NA</v>
      </c>
      <c r="AR729" t="str">
        <f>IF(OR(Table1[[#This Row],[Rodents]],Table1[[#This Row],[Human]],Table1[[#This Row],[Pig]]),OR(ISNUMBER(FIND("skin",C729)),ISNUMBER(FIND("dermal",C729))),"NA")</f>
        <v>NA</v>
      </c>
      <c r="AS729" t="str">
        <f>IF(OR(Table1[[#This Row],[Rodents]],Table1[[#This Row],[Human]],Table1[[#This Row],[Pig]]),OR(ISNUMBER(FIND("liver",C729)),ISNUMBER(FIND("hepat",C729))),"NA")</f>
        <v>NA</v>
      </c>
      <c r="AT729" t="str">
        <f>IF(OR(Table1[[#This Row],[Rodents]],Table1[[#This Row],[Human]],Table1[[#This Row],[Pig]]),OR(ISNUMBER(FIND("kidney",C729)),ISNUMBER(FIND("neph",C729))),"NA")</f>
        <v>NA</v>
      </c>
      <c r="AU729" t="str">
        <f>IF(OR(Table1[[#This Row],[Rodents]],Table1[[#This Row],[Human]],Table1[[#This Row],[Pig]]),OR(ISNUMBER(FIND("brain",C729)),ISNUMBER(FIND("neur",C729)),ISNUMBER(FIND("nerv",C729))),"NA")</f>
        <v>NA</v>
      </c>
      <c r="AV729" t="str">
        <f>IF(OR(Table1[[#This Row],[Rodents]],Table1[[#This Row],[Human]],Table1[[#This Row],[Pig]]),OR(ISNUMBER(FIND("heart",C729)),ISNUMBER(FIND("cardi",C729))),"NA")</f>
        <v>NA</v>
      </c>
      <c r="AW729" t="str">
        <f>IF(OR(Table1[[#This Row],[Rodents]],Table1[[#This Row],[Human]],Table1[[#This Row],[Pig]]),OR(ISNUMBER(FIND("gastro",C729)),ISNUMBER(FIND("intesti",C729)),ISNUMBER(FIND("stomach",C729))),"NA")</f>
        <v>NA</v>
      </c>
      <c r="AX729" t="str">
        <f>IF(OR(Table1[[#This Row],[Rodents]],Table1[[#This Row],[Human]],Table1[[#This Row],[Pig]]),NOT(OR(AQ729,AR729,AS729,AT729,AU729,AV729,AW729)),"NA")</f>
        <v>NA</v>
      </c>
      <c r="AY729" t="b">
        <f>OR(ISNUMBER(FIND("SWCNT",C729)),ISNUMBER(FIND("SWNT",C729)),ISNUMBER(FIND("single-wall",C729)),ISNUMBER(FIND("single wall",C729)),ISNUMBER(FIND("Single wall",C729)),ISNUMBER(FIND("Single-wall",C729)),ISNUMBER(FIND("SWCNT",B729)),ISNUMBER(FIND("SWNT",B729)),ISNUMBER(FIND("single-wall",B729)),ISNUMBER(FIND("single wall",B729)),ISNUMBER(FIND("Single-wall",B729)),ISNUMBER(FIND("Single wall",B729)))</f>
        <v>0</v>
      </c>
      <c r="AZ729" t="b">
        <f>OR(ISNUMBER(FIND("MWCNT",C729)),ISNUMBER(FIND("MWNT",C729)),ISNUMBER(FIND("multi-wall",C729)),ISNUMBER(FIND("multi wall",C729)),ISNUMBER(FIND("multiwall",C729)),ISNUMBER(FIND("Multi-wall",C729)),ISNUMBER(FIND("Multi wall",C729)),ISNUMBER(FIND("Multiwall",C729)),ISNUMBER(FIND("MWCNT",B729)),ISNUMBER(FIND("MWNT",B729)),ISNUMBER(FIND("multi-wall",B729)),ISNUMBER(FIND("multi wall",B729)),ISNUMBER(FIND("multiwall",B729)),ISNUMBER(FIND("Multi-wall",B729)),ISNUMBER(FIND("Multi wall",B729)),ISNUMBER(FIND("Multiwall",B729)),ISNUMBER(FIND("Double-wall",B729)),ISNUMBER(FIND("Double wall",B729)),ISNUMBER(FIND("Doublewall",B729)),ISNUMBER(FIND("double-wall",B729)),ISNUMBER(FIND("double wall",B729)),ISNUMBER(FIND("doublewall",B729)))</f>
        <v>0</v>
      </c>
      <c r="BA729" t="b">
        <f>AND(Table1[[#This Row],[SWCNT]],Table1[[#This Row],[MWCNT]])</f>
        <v>0</v>
      </c>
      <c r="BB729" t="b">
        <f>IF(Table1[[#This Row],[SWCNT]]=TRUE,FALSE,IF(Table1[[#This Row],[MWCNT]]=TRUE,FALSE,TRUE))</f>
        <v>1</v>
      </c>
      <c r="BC729" s="18"/>
    </row>
    <row r="730" spans="1:55" ht="148">
      <c r="A730" t="s">
        <v>4413</v>
      </c>
      <c r="B730" s="2" t="s">
        <v>4418</v>
      </c>
      <c r="C730" s="16" t="s">
        <v>4423</v>
      </c>
      <c r="D730" s="17" t="s">
        <v>1298</v>
      </c>
      <c r="E730" s="2">
        <v>2012</v>
      </c>
      <c r="F730" t="b">
        <f>OR(ISNUMBER(FIND("cytotoxic",C730)),ISNUMBER(FIND("Cytotoxic",C730)),ISNUMBER(FIND("cellular toxicity",C730)),ISNUMBER(FIND("cell death",C730)),ISNUMBER(FIND("viable",C730)),ISNUMBER(FIND("phytotoxic",C730)),ISNUMBER(FIND("acute toxicity",C730)),ISNUMBER(FIND("MTT",C730)),ISNUMBER(FIND("survival",C730)),ISNUMBER(FIND("prolifer",C730)),ISNUMBER(FIND("apoptosis",C730)),ISNUMBER(FIND("neurotoxic",C730)),ISNUMBER(FIND("  lysis ",C730)),ISNUMBER(FIND("necrosis",C730)),ISNUMBER(FIND("cellular death",C730))*3,ISNUMBER(FIND("LDH",C730)),ISNUMBER(FIND("Acute toxicity",C730)))</f>
        <v>0</v>
      </c>
      <c r="G730" t="b">
        <f>OR(ISNUMBER(FIND("genotoxic",C730)),ISNUMBER(FIND("genotoxicity",C730)),ISNUMBER(FIND("DNA damage",C730)),ISNUMBER(FIND("DNA",C730)),ISNUMBER(FIND("RNA",C730)),ISNUMBER(FIND("mesothelioma",C730)),ISNUMBER(FIND("carcino",C730)),ISNUMBER(FIND("mutagen",C730)),ISNUMBER(FIND("genetic",C730)))</f>
        <v>0</v>
      </c>
      <c r="H730" t="b">
        <f>OR(ISNUMBER(FIND("inflammatory",C730)),ISNUMBER(FIND("inflamm",C730)))</f>
        <v>0</v>
      </c>
      <c r="I730" t="b">
        <f>OR(ISNUMBER(FIND("immune",C730)),ISNUMBER(FIND("immunological",C730)),ISNUMBER(FIND("interleuk",C730)),ISNUMBER(FIND("platelet activation",C730)),ISNUMBER(FIND("monocyte",C730)),ISNUMBER(FIND("leukocyte",C730)),ISNUMBER(FIND("cytokine",C730)),ISNUMBER(FIND("CD4",C730)),ISNUMBER(FIND("CD8",C730)),ISNUMBER(FIND("T-cell",C730)))</f>
        <v>0</v>
      </c>
      <c r="J730" t="b">
        <f>OR(ISNUMBER(FIND("reactive oxygen",C730)),ISNUMBER(FIND("ROS",C730)),ISNUMBER(FIND("free radical",C730)),ISNUMBER(FIND("oxidative stress",C730)),ISNUMBER(FIND("peroxid",C730)),ISNUMBER(FIND("oxidative",C730)),ISNUMBER(FIND("antioxid",C730)))</f>
        <v>0</v>
      </c>
      <c r="K730" t="b">
        <f>OR(ISNUMBER(FIND("autophag",C730)))</f>
        <v>0</v>
      </c>
      <c r="L730" t="b">
        <f>OR(ISNUMBER(FIND("morpholog",C730)))</f>
        <v>1</v>
      </c>
      <c r="M730" t="b">
        <f>OR(ISNUMBER(FIND("fibrosis",C730)),ISNUMBER(FIND("Fibrosis",C730)),ISNUMBER(FIND("fibrot",C730)))</f>
        <v>0</v>
      </c>
      <c r="N730" t="b">
        <f>OR(ISNUMBER(FIND("offspring",C730)),ISNUMBER(FIND("Parental",C730)),ISNUMBER(FIND("parental",C730)),ISNUMBER(FIND("germline",C730)),ISNUMBER(FIND("reproduc",C730)),ISNUMBER(FIND("embryo",C730)))</f>
        <v>0</v>
      </c>
      <c r="O730" t="b">
        <f>OR(ISNUMBER(FIND("metabol",C730)),ISNUMBER(FIND("Metabol",C730)),ISNUMBER(FIND("digest",C730)),ISNUMBER(FIND("mitochon",C730)))</f>
        <v>0</v>
      </c>
      <c r="P730" t="b">
        <f>OR(ISNUMBER(FIND("ecotox",C730)),ISNUMBER(FIND("Ecotox",B730)),ISNUMBER(FIND("ecotox",B730)),ISNUMBER(FIND("Ecotox",C730)))</f>
        <v>0</v>
      </c>
      <c r="Q730" t="b">
        <f>OR(ISNUMBER(FIND("Bioaccum",C730)),ISNUMBER(FIND("bioaccum",C730)),ISNUMBER(FIND("accum",C730)))</f>
        <v>0</v>
      </c>
      <c r="R730" t="b">
        <f>OR(ISNUMBER(FIND("Occupation",C730)),ISNUMBER(FIND("occupation",C730)),ISNUMBER(FIND("worker",C730)),ISNUMBER(FIND("workforce",C730)))</f>
        <v>0</v>
      </c>
      <c r="S730" t="b">
        <f>NOT(OR(F730,G730,H730,I730,J730,K730,L730,M730,N730,O730,P730,Q730,R730))</f>
        <v>0</v>
      </c>
      <c r="U730" t="b">
        <f>OR(Table1[[#This Row],[Inflammation]],Table1[[#This Row],[Immune]])</f>
        <v>0</v>
      </c>
      <c r="V730" t="str">
        <f>IF(OR(Table1[[#This Row],[Rodents]],Table1[[#This Row],[Human]],Table1[[#This Row],[Pig]]),OR(ISNUMBER(FIND("intratrach",C730)),ISNUMBER(FIND("nasal ",C730)),ISNUMBER(FIND("instill",C730))),"NA")</f>
        <v>NA</v>
      </c>
      <c r="W730" t="str">
        <f>IF(OR(Table1[[#This Row],[Rodents]],Table1[[#This Row],[Human]],Table1[[#This Row],[Pig]]),OR(ISNUMBER(FIND("dermal",C730)),ISNUMBER(FIND("skin ",C730))),"NA")</f>
        <v>NA</v>
      </c>
      <c r="X730" t="str">
        <f>IF(OR(Table1[[#This Row],[Rodents]],Table1[[#This Row],[Human]],Table1[[#This Row],[Pig]]),OR(ISNUMBER(FIND("injected",C730)),ISNUMBER(FIND("periton",C730)),ISNUMBER(FIND("intrascrot",C730))),"NA")</f>
        <v>NA</v>
      </c>
      <c r="Y730" t="str">
        <f>IF(OR(Table1[[#This Row],[Rodents]],Table1[[#This Row],[Human]],Table1[[#This Row],[Pig]]),NOT(OR(Table1[[#This Row],[Inhaled/Intratracheal/intranasal]],Table1[[#This Row],[Dermal]],Table1[[#This Row],[Injected]])),"NA")</f>
        <v>NA</v>
      </c>
      <c r="AA730" t="b">
        <f>OR(ISNUMBER(FIND("fish ",C730)),ISNUMBER(FIND("Fish ",C730)),ISNUMBER(FIND("aquatic",C730)),ISNUMBER(FIND("daphnids",C730)),ISNUMBER(FIND("Carcinus maenas",C730)),ISNUMBER(FIND("Daphnia",C730)),ISNUMBER(FIND("Ruditapes philippinarum",C730)),ISNUMBER(FIND("daphnia",C730)),ISNUMBER(FIND("marine",C730)),ISNUMBER(FIND("mussel",C730)),ISNUMBER(FIND("algae",C730)),ISNUMBER(FIND("Donax faba",C730)),ISNUMBER(FIND("estuarine",C730)),ISNUMBER(FIND("snail",C730)),ISNUMBER(FIND("Prorocentrum donghaiense",C730)) )</f>
        <v>0</v>
      </c>
      <c r="AB730" t="b">
        <f>OR(ISNUMBER(FIND(" rat ",C730)),ISNUMBER(FIND(" rats ",C730)),ISNUMBER(FIND(" Rats ",C730)),ISNUMBER(FIND(" Rat ",C730)),ISNUMBER(FIND(" rat.",C730)),ISNUMBER(FIND(" rats.",C730)),ISNUMBER(FIND("mouse",C730)),ISNUMBER(FIND("mice",C730)), ISNUMBER(FIND(" Mice",C730)))</f>
        <v>0</v>
      </c>
      <c r="AC730" t="b">
        <f>OR(ISNUMBER(FIND(" cell ",C730)),ISNUMBER(FIND("fibroblast",C730)),ISNUMBER(FIND("macrophage",C730)),ISNUMBER(FIND("epithelial",C730)),ISNUMBER(FIND("endothelial",C730)),ISNUMBER(FIND("neuron",C730)),ISNUMBER(FIND(" cells ",C730)),ISNUMBER(FIND("RBC",C730)),ISNUMBER(FIND("mitochond",C730)),ISNUMBER(FIND("adipocyte",C730)),ISNUMBER(FIND("osteo",C730)),ISNUMBER(FIND("keratin",C730)),ISNUMBER(FIND(" cell's ",C730)),ISNUMBER(FIND("eukary",C730)),ISNUMBER(FIND("sperm",C730)))</f>
        <v>1</v>
      </c>
      <c r="AD730" t="b">
        <f>OR(ISNUMBER(FIND("human",B730)),ISNUMBER(FIND("workers",B730)),ISNUMBER(FIND("workforces",B730)),ISNUMBER(FIND("occupational",B730)),ISNUMBER(FIND("Case report",B730)),ISNUMBER(FIND("Workplaces",B730)),ISNUMBER(FIND("worker",B730)))</f>
        <v>0</v>
      </c>
      <c r="AE730" t="b">
        <f>OR(ISNUMBER(FIND(" plant ",C730)),ISNUMBER(FIND("Plant ",C730)),ISNUMBER(FIND("tomato",C730)),ISNUMBER(FIND("plants",C730)),ISNUMBER(FIND("Plants",C730)),ISNUMBER(FIND("algae",C730)),ISNUMBER(FIND("lettuce",C730)),ISNUMBER(FIND("green gram sprouts ",C730)),ISNUMBER(FIND("Cucurbita pepo",C730)),ISNUMBER(FIND("bean ",C730)),ISNUMBER(FIND("chloroplast",C730)),ISNUMBER(FIND("chlorophyll",C730)),ISNUMBER(FIND("seedling",C730)),ISNUMBER(FIND("canola",C730)),ISNUMBER(FIND("shoot",C730)),ISNUMBER(FIND("photosynthes",C730)),ISNUMBER(FIND(" leaves ",C730)),,ISNUMBER(FIND("agriculture",C730)),ISNUMBER(FIND(" crops ",C730)))</f>
        <v>0</v>
      </c>
      <c r="AF730" t="b">
        <f>OR(ISNUMBER(FIND("bacteria",C730)),ISNUMBER(FIND("Bacteria",C730)),ISNUMBER(FIND("Bacterium",C730)),ISNUMBER(FIND("bacterium",C730)),ISNUMBER(FIND(" coli ",C730)))</f>
        <v>0</v>
      </c>
      <c r="AG730" t="b">
        <f>OR(ISNUMBER(FIND("fungi",C730)),ISNUMBER(FIND("Fungi",C730)),ISNUMBER(FIND("fungus",C730)),ISNUMBER(FIND("Fungus",C730)),ISNUMBER(FIND("mushroom",C730)),ISNUMBER(FIND("Mushroom",C730)),ISNUMBER(FIND(" mold ",C730)))</f>
        <v>0</v>
      </c>
      <c r="AH730" t="b">
        <f>OR(ISNUMBER(FIND("Pig ",C730)),ISNUMBER(FIND("pig ",C730)),ISNUMBER(FIND("Pigs ",C730)),ISNUMBER(FIND("pigs ",C730)))</f>
        <v>0</v>
      </c>
      <c r="AI730" t="b">
        <f>OR(ISNUMBER(FIND(" C. elegans",C730)),ISNUMBER(FIND("Caenorhabditis elegans",C730)),ISNUMBER(FIND("earthworms",C730)),ISNUMBER(FIND(" Ficopomatus enigmaticus",C730)),ISNUMBER(FIND("larva",C730)),ISNUMBER(FIND("Lumbriculus variegatus",C730)),ISNUMBER(FIND("nematode",C730)))</f>
        <v>1</v>
      </c>
      <c r="AJ730" t="b">
        <f>NOT(OR(AA730,AB730,AC730,AD730,AE730,AF730,AG730,AH730,AI730))</f>
        <v>0</v>
      </c>
      <c r="AL730" t="b">
        <f>OR(AA730,AB730,AD730,AE730,AF730,AG730,AH730,AI730)</f>
        <v>1</v>
      </c>
      <c r="AM730" t="b">
        <f>IF(Table1[[#This Row],[In vivo?]],IF(Table1[[#This Row],[Cell]],FALSE,TRUE),FALSE)</f>
        <v>0</v>
      </c>
      <c r="AN730" t="b">
        <f>AND(AC730,AL730)</f>
        <v>1</v>
      </c>
      <c r="AO730" t="b">
        <f>IF(Table1[[#This Row],[Cell]],IF(Table1[[#This Row],[In vivo?]],FALSE,TRUE),FALSE)</f>
        <v>0</v>
      </c>
      <c r="AP730" t="b">
        <f>NOT(OR(Table1[[#This Row],[In vivo?]],Table1[[#This Row],[Only in Cell]]))</f>
        <v>0</v>
      </c>
      <c r="AQ730" t="str">
        <f>IF(OR(Table1[[#This Row],[Rodents]],Table1[[#This Row],[Human]],Table1[[#This Row],[Pig]]),OR(ISNUMBER(FIND("pulmonary",C730)),ISNUMBER(FIND("lung",C730))),"NA")</f>
        <v>NA</v>
      </c>
      <c r="AR730" t="str">
        <f>IF(OR(Table1[[#This Row],[Rodents]],Table1[[#This Row],[Human]],Table1[[#This Row],[Pig]]),OR(ISNUMBER(FIND("skin",C730)),ISNUMBER(FIND("dermal",C730))),"NA")</f>
        <v>NA</v>
      </c>
      <c r="AS730" t="str">
        <f>IF(OR(Table1[[#This Row],[Rodents]],Table1[[#This Row],[Human]],Table1[[#This Row],[Pig]]),OR(ISNUMBER(FIND("liver",C730)),ISNUMBER(FIND("hepat",C730))),"NA")</f>
        <v>NA</v>
      </c>
      <c r="AT730" t="str">
        <f>IF(OR(Table1[[#This Row],[Rodents]],Table1[[#This Row],[Human]],Table1[[#This Row],[Pig]]),OR(ISNUMBER(FIND("kidney",C730)),ISNUMBER(FIND("neph",C730))),"NA")</f>
        <v>NA</v>
      </c>
      <c r="AU730" t="str">
        <f>IF(OR(Table1[[#This Row],[Rodents]],Table1[[#This Row],[Human]],Table1[[#This Row],[Pig]]),OR(ISNUMBER(FIND("brain",C730)),ISNUMBER(FIND("neur",C730)),ISNUMBER(FIND("nerv",C730))),"NA")</f>
        <v>NA</v>
      </c>
      <c r="AV730" t="str">
        <f>IF(OR(Table1[[#This Row],[Rodents]],Table1[[#This Row],[Human]],Table1[[#This Row],[Pig]]),OR(ISNUMBER(FIND("heart",C730)),ISNUMBER(FIND("cardi",C730))),"NA")</f>
        <v>NA</v>
      </c>
      <c r="AW730" t="str">
        <f>IF(OR(Table1[[#This Row],[Rodents]],Table1[[#This Row],[Human]],Table1[[#This Row],[Pig]]),OR(ISNUMBER(FIND("gastro",C730)),ISNUMBER(FIND("intesti",C730)),ISNUMBER(FIND("stomach",C730))),"NA")</f>
        <v>NA</v>
      </c>
      <c r="AX730" t="str">
        <f>IF(OR(Table1[[#This Row],[Rodents]],Table1[[#This Row],[Human]],Table1[[#This Row],[Pig]]),NOT(OR(AQ730,AR730,AS730,AT730,AU730,AV730,AW730)),"NA")</f>
        <v>NA</v>
      </c>
      <c r="AY730" t="b">
        <f>OR(ISNUMBER(FIND("SWCNT",C730)),ISNUMBER(FIND("SWNT",C730)),ISNUMBER(FIND("single-wall",C730)),ISNUMBER(FIND("single wall",C730)),ISNUMBER(FIND("Single wall",C730)),ISNUMBER(FIND("Single-wall",C730)),ISNUMBER(FIND("SWCNT",B730)),ISNUMBER(FIND("SWNT",B730)),ISNUMBER(FIND("single-wall",B730)),ISNUMBER(FIND("single wall",B730)),ISNUMBER(FIND("Single-wall",B730)),ISNUMBER(FIND("Single wall",B730)))</f>
        <v>0</v>
      </c>
      <c r="AZ730" t="b">
        <f>OR(ISNUMBER(FIND("MWCNT",C730)),ISNUMBER(FIND("MWNT",C730)),ISNUMBER(FIND("multi-wall",C730)),ISNUMBER(FIND("multi wall",C730)),ISNUMBER(FIND("multiwall",C730)),ISNUMBER(FIND("Multi-wall",C730)),ISNUMBER(FIND("Multi wall",C730)),ISNUMBER(FIND("Multiwall",C730)),ISNUMBER(FIND("MWCNT",B730)),ISNUMBER(FIND("MWNT",B730)),ISNUMBER(FIND("multi-wall",B730)),ISNUMBER(FIND("multi wall",B730)),ISNUMBER(FIND("multiwall",B730)),ISNUMBER(FIND("Multi-wall",B730)),ISNUMBER(FIND("Multi wall",B730)),ISNUMBER(FIND("Multiwall",B730)),ISNUMBER(FIND("Double-wall",B730)),ISNUMBER(FIND("Double wall",B730)),ISNUMBER(FIND("Doublewall",B730)),ISNUMBER(FIND("double-wall",B730)),ISNUMBER(FIND("double wall",B730)),ISNUMBER(FIND("doublewall",B730)))</f>
        <v>0</v>
      </c>
      <c r="BA730" t="b">
        <f>AND(Table1[[#This Row],[SWCNT]],Table1[[#This Row],[MWCNT]])</f>
        <v>0</v>
      </c>
      <c r="BB730" t="b">
        <f>IF(Table1[[#This Row],[SWCNT]]=TRUE,FALSE,IF(Table1[[#This Row],[MWCNT]]=TRUE,FALSE,TRUE))</f>
        <v>1</v>
      </c>
      <c r="BC730" s="18"/>
    </row>
    <row r="731" spans="1:55" ht="148">
      <c r="A731" t="s">
        <v>4429</v>
      </c>
      <c r="B731" s="2" t="s">
        <v>4433</v>
      </c>
      <c r="C731" s="16" t="s">
        <v>4437</v>
      </c>
      <c r="D731" s="17" t="s">
        <v>120</v>
      </c>
      <c r="E731" s="2">
        <v>2012</v>
      </c>
      <c r="F731" t="b">
        <f>OR(ISNUMBER(FIND("cytotoxic",C731)),ISNUMBER(FIND("Cytotoxic",C731)),ISNUMBER(FIND("cellular toxicity",C731)),ISNUMBER(FIND("cell death",C731)),ISNUMBER(FIND("viable",C731)),ISNUMBER(FIND("phytotoxic",C731)),ISNUMBER(FIND("acute toxicity",C731)),ISNUMBER(FIND("MTT",C731)),ISNUMBER(FIND("survival",C731)),ISNUMBER(FIND("prolifer",C731)),ISNUMBER(FIND("apoptosis",C731)),ISNUMBER(FIND("neurotoxic",C731)),ISNUMBER(FIND("  lysis ",C731)),ISNUMBER(FIND("necrosis",C731)),ISNUMBER(FIND("cellular death",C731))*3,ISNUMBER(FIND("LDH",C731)),ISNUMBER(FIND("Acute toxicity",C731)))</f>
        <v>1</v>
      </c>
      <c r="G731" t="b">
        <f>OR(ISNUMBER(FIND("genotoxic",C731)),ISNUMBER(FIND("genotoxicity",C731)),ISNUMBER(FIND("DNA damage",C731)),ISNUMBER(FIND("DNA",C731)),ISNUMBER(FIND("RNA",C731)),ISNUMBER(FIND("mesothelioma",C731)),ISNUMBER(FIND("carcino",C731)),ISNUMBER(FIND("mutagen",C731)),ISNUMBER(FIND("genetic",C731)))</f>
        <v>0</v>
      </c>
      <c r="H731" t="b">
        <f>OR(ISNUMBER(FIND("inflammatory",C731)),ISNUMBER(FIND("inflamm",C731)))</f>
        <v>0</v>
      </c>
      <c r="I731" t="b">
        <f>OR(ISNUMBER(FIND("immune",C731)),ISNUMBER(FIND("immunological",C731)),ISNUMBER(FIND("interleuk",C731)),ISNUMBER(FIND("platelet activation",C731)),ISNUMBER(FIND("monocyte",C731)),ISNUMBER(FIND("leukocyte",C731)),ISNUMBER(FIND("cytokine",C731)),ISNUMBER(FIND("CD4",C731)),ISNUMBER(FIND("CD8",C731)),ISNUMBER(FIND("T-cell",C731)))</f>
        <v>0</v>
      </c>
      <c r="J731" t="b">
        <f>OR(ISNUMBER(FIND("reactive oxygen",C731)),ISNUMBER(FIND("ROS",C731)),ISNUMBER(FIND("free radical",C731)),ISNUMBER(FIND("oxidative stress",C731)),ISNUMBER(FIND("peroxid",C731)),ISNUMBER(FIND("oxidative",C731)),ISNUMBER(FIND("antioxid",C731)))</f>
        <v>0</v>
      </c>
      <c r="K731" t="b">
        <f>OR(ISNUMBER(FIND("autophag",C731)))</f>
        <v>0</v>
      </c>
      <c r="L731" t="b">
        <f>OR(ISNUMBER(FIND("morpholog",C731)))</f>
        <v>0</v>
      </c>
      <c r="M731" t="b">
        <f>OR(ISNUMBER(FIND("fibrosis",C731)),ISNUMBER(FIND("Fibrosis",C731)),ISNUMBER(FIND("fibrot",C731)))</f>
        <v>0</v>
      </c>
      <c r="N731" t="b">
        <f>OR(ISNUMBER(FIND("offspring",C731)),ISNUMBER(FIND("Parental",C731)),ISNUMBER(FIND("parental",C731)),ISNUMBER(FIND("germline",C731)),ISNUMBER(FIND("reproduc",C731)),ISNUMBER(FIND("embryo",C731)))</f>
        <v>0</v>
      </c>
      <c r="O731" t="b">
        <f>OR(ISNUMBER(FIND("metabol",C731)),ISNUMBER(FIND("Metabol",C731)),ISNUMBER(FIND("digest",C731)),ISNUMBER(FIND("mitochon",C731)))</f>
        <v>0</v>
      </c>
      <c r="P731" t="b">
        <f>OR(ISNUMBER(FIND("ecotox",C731)),ISNUMBER(FIND("Ecotox",B731)),ISNUMBER(FIND("ecotox",B731)),ISNUMBER(FIND("Ecotox",C731)))</f>
        <v>0</v>
      </c>
      <c r="Q731" t="b">
        <f>OR(ISNUMBER(FIND("Bioaccum",C731)),ISNUMBER(FIND("bioaccum",C731)),ISNUMBER(FIND("accum",C731)))</f>
        <v>0</v>
      </c>
      <c r="R731" t="b">
        <f>OR(ISNUMBER(FIND("Occupation",C731)),ISNUMBER(FIND("occupation",C731)),ISNUMBER(FIND("worker",C731)),ISNUMBER(FIND("workforce",C731)))</f>
        <v>0</v>
      </c>
      <c r="S731" t="b">
        <f>NOT(OR(F731,G731,H731,I731,J731,K731,L731,M731,N731,O731,P731,Q731,R731))</f>
        <v>0</v>
      </c>
      <c r="U731" t="b">
        <f>OR(Table1[[#This Row],[Inflammation]],Table1[[#This Row],[Immune]])</f>
        <v>0</v>
      </c>
      <c r="V731" t="str">
        <f>IF(OR(Table1[[#This Row],[Rodents]],Table1[[#This Row],[Human]],Table1[[#This Row],[Pig]]),OR(ISNUMBER(FIND("intratrach",C731)),ISNUMBER(FIND("nasal ",C731)),ISNUMBER(FIND("instill",C731))),"NA")</f>
        <v>NA</v>
      </c>
      <c r="W731" t="str">
        <f>IF(OR(Table1[[#This Row],[Rodents]],Table1[[#This Row],[Human]],Table1[[#This Row],[Pig]]),OR(ISNUMBER(FIND("dermal",C731)),ISNUMBER(FIND("skin ",C731))),"NA")</f>
        <v>NA</v>
      </c>
      <c r="X731" t="str">
        <f>IF(OR(Table1[[#This Row],[Rodents]],Table1[[#This Row],[Human]],Table1[[#This Row],[Pig]]),OR(ISNUMBER(FIND("injected",C731)),ISNUMBER(FIND("periton",C731)),ISNUMBER(FIND("intrascrot",C731))),"NA")</f>
        <v>NA</v>
      </c>
      <c r="Y731" t="str">
        <f>IF(OR(Table1[[#This Row],[Rodents]],Table1[[#This Row],[Human]],Table1[[#This Row],[Pig]]),NOT(OR(Table1[[#This Row],[Inhaled/Intratracheal/intranasal]],Table1[[#This Row],[Dermal]],Table1[[#This Row],[Injected]])),"NA")</f>
        <v>NA</v>
      </c>
      <c r="AA731" t="b">
        <f>OR(ISNUMBER(FIND("fish ",C731)),ISNUMBER(FIND("Fish ",C731)),ISNUMBER(FIND("aquatic",C731)),ISNUMBER(FIND("daphnids",C731)),ISNUMBER(FIND("Carcinus maenas",C731)),ISNUMBER(FIND("Daphnia",C731)),ISNUMBER(FIND("Ruditapes philippinarum",C731)),ISNUMBER(FIND("daphnia",C731)),ISNUMBER(FIND("marine",C731)),ISNUMBER(FIND("mussel",C731)),ISNUMBER(FIND("algae",C731)),ISNUMBER(FIND("Donax faba",C731)),ISNUMBER(FIND("estuarine",C731)),ISNUMBER(FIND("snail",C731)),ISNUMBER(FIND("Prorocentrum donghaiense",C731)) )</f>
        <v>0</v>
      </c>
      <c r="AB731" t="b">
        <f>OR(ISNUMBER(FIND(" rat ",C731)),ISNUMBER(FIND(" rats ",C731)),ISNUMBER(FIND(" Rats ",C731)),ISNUMBER(FIND(" Rat ",C731)),ISNUMBER(FIND(" rat.",C731)),ISNUMBER(FIND(" rats.",C731)),ISNUMBER(FIND("mouse",C731)),ISNUMBER(FIND("mice",C731)), ISNUMBER(FIND(" Mice",C731)))</f>
        <v>0</v>
      </c>
      <c r="AC731" t="b">
        <f>OR(ISNUMBER(FIND(" cell ",C731)),ISNUMBER(FIND("fibroblast",C731)),ISNUMBER(FIND("macrophage",C731)),ISNUMBER(FIND("epithelial",C731)),ISNUMBER(FIND("endothelial",C731)),ISNUMBER(FIND("neuron",C731)),ISNUMBER(FIND(" cells ",C731)),ISNUMBER(FIND("RBC",C731)),ISNUMBER(FIND("mitochond",C731)),ISNUMBER(FIND("adipocyte",C731)),ISNUMBER(FIND("osteo",C731)),ISNUMBER(FIND("keratin",C731)),ISNUMBER(FIND(" cell's ",C731)),ISNUMBER(FIND("eukary",C731)),ISNUMBER(FIND("sperm",C731)))</f>
        <v>1</v>
      </c>
      <c r="AD731" t="b">
        <f>OR(ISNUMBER(FIND("human",B731)),ISNUMBER(FIND("workers",B731)),ISNUMBER(FIND("workforces",B731)),ISNUMBER(FIND("occupational",B731)),ISNUMBER(FIND("Case report",B731)),ISNUMBER(FIND("Workplaces",B731)),ISNUMBER(FIND("worker",B731)))</f>
        <v>0</v>
      </c>
      <c r="AE731" t="b">
        <f>OR(ISNUMBER(FIND(" plant ",C731)),ISNUMBER(FIND("Plant ",C731)),ISNUMBER(FIND("tomato",C731)),ISNUMBER(FIND("plants",C731)),ISNUMBER(FIND("Plants",C731)),ISNUMBER(FIND("algae",C731)),ISNUMBER(FIND("lettuce",C731)),ISNUMBER(FIND("green gram sprouts ",C731)),ISNUMBER(FIND("Cucurbita pepo",C731)),ISNUMBER(FIND("bean ",C731)),ISNUMBER(FIND("chloroplast",C731)),ISNUMBER(FIND("chlorophyll",C731)),ISNUMBER(FIND("seedling",C731)),ISNUMBER(FIND("canola",C731)),ISNUMBER(FIND("shoot",C731)),ISNUMBER(FIND("photosynthes",C731)),ISNUMBER(FIND(" leaves ",C731)),,ISNUMBER(FIND("agriculture",C731)),ISNUMBER(FIND(" crops ",C731)))</f>
        <v>0</v>
      </c>
      <c r="AF731" t="b">
        <f>OR(ISNUMBER(FIND("bacteria",C731)),ISNUMBER(FIND("Bacteria",C731)),ISNUMBER(FIND("Bacterium",C731)),ISNUMBER(FIND("bacterium",C731)),ISNUMBER(FIND(" coli ",C731)))</f>
        <v>0</v>
      </c>
      <c r="AG731" t="b">
        <f>OR(ISNUMBER(FIND("fungi",C731)),ISNUMBER(FIND("Fungi",C731)),ISNUMBER(FIND("fungus",C731)),ISNUMBER(FIND("Fungus",C731)),ISNUMBER(FIND("mushroom",C731)),ISNUMBER(FIND("Mushroom",C731)),ISNUMBER(FIND(" mold ",C731)))</f>
        <v>0</v>
      </c>
      <c r="AH731" t="b">
        <f>OR(ISNUMBER(FIND("Pig ",C731)),ISNUMBER(FIND("pig ",C731)),ISNUMBER(FIND("Pigs ",C731)),ISNUMBER(FIND("pigs ",C731)))</f>
        <v>0</v>
      </c>
      <c r="AI731" t="b">
        <f>OR(ISNUMBER(FIND(" C. elegans",C731)),ISNUMBER(FIND("Caenorhabditis elegans",C731)),ISNUMBER(FIND("earthworms",C731)),ISNUMBER(FIND(" Ficopomatus enigmaticus",C731)),ISNUMBER(FIND("larva",C731)),ISNUMBER(FIND("Lumbriculus variegatus",C731)),ISNUMBER(FIND("nematode",C731)))</f>
        <v>0</v>
      </c>
      <c r="AJ731" t="b">
        <f>NOT(OR(AA731,AB731,AC731,AD731,AE731,AF731,AG731,AH731,AI731))</f>
        <v>0</v>
      </c>
      <c r="AL731" t="b">
        <f>OR(AA731,AB731,AD731,AE731,AF731,AG731,AH731,AI731)</f>
        <v>0</v>
      </c>
      <c r="AM731" t="b">
        <f>IF(Table1[[#This Row],[In vivo?]],IF(Table1[[#This Row],[Cell]],FALSE,TRUE),FALSE)</f>
        <v>0</v>
      </c>
      <c r="AN731" t="b">
        <f>AND(AC731,AL731)</f>
        <v>0</v>
      </c>
      <c r="AO731" t="b">
        <f>IF(Table1[[#This Row],[Cell]],IF(Table1[[#This Row],[In vivo?]],FALSE,TRUE),FALSE)</f>
        <v>1</v>
      </c>
      <c r="AP731" t="b">
        <f>NOT(OR(Table1[[#This Row],[In vivo?]],Table1[[#This Row],[Only in Cell]]))</f>
        <v>0</v>
      </c>
      <c r="AQ731" t="str">
        <f>IF(OR(Table1[[#This Row],[Rodents]],Table1[[#This Row],[Human]],Table1[[#This Row],[Pig]]),OR(ISNUMBER(FIND("pulmonary",C731)),ISNUMBER(FIND("lung",C731))),"NA")</f>
        <v>NA</v>
      </c>
      <c r="AR731" t="str">
        <f>IF(OR(Table1[[#This Row],[Rodents]],Table1[[#This Row],[Human]],Table1[[#This Row],[Pig]]),OR(ISNUMBER(FIND("skin",C731)),ISNUMBER(FIND("dermal",C731))),"NA")</f>
        <v>NA</v>
      </c>
      <c r="AS731" t="str">
        <f>IF(OR(Table1[[#This Row],[Rodents]],Table1[[#This Row],[Human]],Table1[[#This Row],[Pig]]),OR(ISNUMBER(FIND("liver",C731)),ISNUMBER(FIND("hepat",C731))),"NA")</f>
        <v>NA</v>
      </c>
      <c r="AT731" t="str">
        <f>IF(OR(Table1[[#This Row],[Rodents]],Table1[[#This Row],[Human]],Table1[[#This Row],[Pig]]),OR(ISNUMBER(FIND("kidney",C731)),ISNUMBER(FIND("neph",C731))),"NA")</f>
        <v>NA</v>
      </c>
      <c r="AU731" t="str">
        <f>IF(OR(Table1[[#This Row],[Rodents]],Table1[[#This Row],[Human]],Table1[[#This Row],[Pig]]),OR(ISNUMBER(FIND("brain",C731)),ISNUMBER(FIND("neur",C731)),ISNUMBER(FIND("nerv",C731))),"NA")</f>
        <v>NA</v>
      </c>
      <c r="AV731" t="str">
        <f>IF(OR(Table1[[#This Row],[Rodents]],Table1[[#This Row],[Human]],Table1[[#This Row],[Pig]]),OR(ISNUMBER(FIND("heart",C731)),ISNUMBER(FIND("cardi",C731))),"NA")</f>
        <v>NA</v>
      </c>
      <c r="AW731" t="str">
        <f>IF(OR(Table1[[#This Row],[Rodents]],Table1[[#This Row],[Human]],Table1[[#This Row],[Pig]]),OR(ISNUMBER(FIND("gastro",C731)),ISNUMBER(FIND("intesti",C731)),ISNUMBER(FIND("stomach",C731))),"NA")</f>
        <v>NA</v>
      </c>
      <c r="AX731" t="str">
        <f>IF(OR(Table1[[#This Row],[Rodents]],Table1[[#This Row],[Human]],Table1[[#This Row],[Pig]]),NOT(OR(AQ731,AR731,AS731,AT731,AU731,AV731,AW731)),"NA")</f>
        <v>NA</v>
      </c>
      <c r="AY731" t="b">
        <f>OR(ISNUMBER(FIND("SWCNT",C731)),ISNUMBER(FIND("SWNT",C731)),ISNUMBER(FIND("single-wall",C731)),ISNUMBER(FIND("single wall",C731)),ISNUMBER(FIND("Single wall",C731)),ISNUMBER(FIND("Single-wall",C731)),ISNUMBER(FIND("SWCNT",B731)),ISNUMBER(FIND("SWNT",B731)),ISNUMBER(FIND("single-wall",B731)),ISNUMBER(FIND("single wall",B731)),ISNUMBER(FIND("Single-wall",B731)),ISNUMBER(FIND("Single wall",B731)))</f>
        <v>0</v>
      </c>
      <c r="AZ731" t="b">
        <f>OR(ISNUMBER(FIND("MWCNT",C731)),ISNUMBER(FIND("MWNT",C731)),ISNUMBER(FIND("multi-wall",C731)),ISNUMBER(FIND("multi wall",C731)),ISNUMBER(FIND("multiwall",C731)),ISNUMBER(FIND("Multi-wall",C731)),ISNUMBER(FIND("Multi wall",C731)),ISNUMBER(FIND("Multiwall",C731)),ISNUMBER(FIND("MWCNT",B731)),ISNUMBER(FIND("MWNT",B731)),ISNUMBER(FIND("multi-wall",B731)),ISNUMBER(FIND("multi wall",B731)),ISNUMBER(FIND("multiwall",B731)),ISNUMBER(FIND("Multi-wall",B731)),ISNUMBER(FIND("Multi wall",B731)),ISNUMBER(FIND("Multiwall",B731)),ISNUMBER(FIND("Double-wall",B731)),ISNUMBER(FIND("Double wall",B731)),ISNUMBER(FIND("Doublewall",B731)),ISNUMBER(FIND("double-wall",B731)),ISNUMBER(FIND("double wall",B731)),ISNUMBER(FIND("doublewall",B731)))</f>
        <v>0</v>
      </c>
      <c r="BA731" t="b">
        <f>AND(Table1[[#This Row],[SWCNT]],Table1[[#This Row],[MWCNT]])</f>
        <v>0</v>
      </c>
      <c r="BB731" t="b">
        <f>IF(Table1[[#This Row],[SWCNT]]=TRUE,FALSE,IF(Table1[[#This Row],[MWCNT]]=TRUE,FALSE,TRUE))</f>
        <v>1</v>
      </c>
      <c r="BC731" s="18"/>
    </row>
    <row r="732" spans="1:55" ht="101.5">
      <c r="A732" t="s">
        <v>4431</v>
      </c>
      <c r="B732" s="2" t="s">
        <v>4435</v>
      </c>
      <c r="C732" s="16" t="s">
        <v>4439</v>
      </c>
      <c r="D732" s="17" t="s">
        <v>4099</v>
      </c>
      <c r="E732" s="2">
        <v>2012</v>
      </c>
      <c r="F732" t="b">
        <f>OR(ISNUMBER(FIND("cytotoxic",C732)),ISNUMBER(FIND("Cytotoxic",C732)),ISNUMBER(FIND("cellular toxicity",C732)),ISNUMBER(FIND("cell death",C732)),ISNUMBER(FIND("viable",C732)),ISNUMBER(FIND("phytotoxic",C732)),ISNUMBER(FIND("acute toxicity",C732)),ISNUMBER(FIND("MTT",C732)),ISNUMBER(FIND("survival",C732)),ISNUMBER(FIND("prolifer",C732)),ISNUMBER(FIND("apoptosis",C732)),ISNUMBER(FIND("neurotoxic",C732)),ISNUMBER(FIND("  lysis ",C732)),ISNUMBER(FIND("necrosis",C732)),ISNUMBER(FIND("cellular death",C732))*3,ISNUMBER(FIND("LDH",C732)),ISNUMBER(FIND("Acute toxicity",C732)))</f>
        <v>1</v>
      </c>
      <c r="G732" t="b">
        <f>OR(ISNUMBER(FIND("genotoxic",C732)),ISNUMBER(FIND("genotoxicity",C732)),ISNUMBER(FIND("DNA damage",C732)),ISNUMBER(FIND("DNA",C732)),ISNUMBER(FIND("RNA",C732)),ISNUMBER(FIND("mesothelioma",C732)),ISNUMBER(FIND("carcino",C732)),ISNUMBER(FIND("mutagen",C732)),ISNUMBER(FIND("genetic",C732)))</f>
        <v>0</v>
      </c>
      <c r="H732" t="b">
        <f>OR(ISNUMBER(FIND("inflammatory",C732)),ISNUMBER(FIND("inflamm",C732)))</f>
        <v>0</v>
      </c>
      <c r="I732" t="b">
        <f>OR(ISNUMBER(FIND("immune",C732)),ISNUMBER(FIND("immunological",C732)),ISNUMBER(FIND("interleuk",C732)),ISNUMBER(FIND("platelet activation",C732)),ISNUMBER(FIND("monocyte",C732)),ISNUMBER(FIND("leukocyte",C732)),ISNUMBER(FIND("cytokine",C732)),ISNUMBER(FIND("CD4",C732)),ISNUMBER(FIND("CD8",C732)),ISNUMBER(FIND("T-cell",C732)))</f>
        <v>0</v>
      </c>
      <c r="J732" t="b">
        <f>OR(ISNUMBER(FIND("reactive oxygen",C732)),ISNUMBER(FIND("ROS",C732)),ISNUMBER(FIND("free radical",C732)),ISNUMBER(FIND("oxidative stress",C732)),ISNUMBER(FIND("peroxid",C732)),ISNUMBER(FIND("oxidative",C732)),ISNUMBER(FIND("antioxid",C732)))</f>
        <v>0</v>
      </c>
      <c r="K732" t="b">
        <f>OR(ISNUMBER(FIND("autophag",C732)))</f>
        <v>0</v>
      </c>
      <c r="L732" t="b">
        <f>OR(ISNUMBER(FIND("morpholog",C732)))</f>
        <v>0</v>
      </c>
      <c r="M732" t="b">
        <f>OR(ISNUMBER(FIND("fibrosis",C732)),ISNUMBER(FIND("Fibrosis",C732)),ISNUMBER(FIND("fibrot",C732)))</f>
        <v>0</v>
      </c>
      <c r="N732" t="b">
        <f>OR(ISNUMBER(FIND("offspring",C732)),ISNUMBER(FIND("Parental",C732)),ISNUMBER(FIND("parental",C732)),ISNUMBER(FIND("germline",C732)),ISNUMBER(FIND("reproduc",C732)),ISNUMBER(FIND("embryo",C732)))</f>
        <v>0</v>
      </c>
      <c r="O732" t="b">
        <f>OR(ISNUMBER(FIND("metabol",C732)),ISNUMBER(FIND("Metabol",C732)),ISNUMBER(FIND("digest",C732)),ISNUMBER(FIND("mitochon",C732)))</f>
        <v>0</v>
      </c>
      <c r="P732" t="b">
        <f>OR(ISNUMBER(FIND("ecotox",C732)),ISNUMBER(FIND("Ecotox",B732)),ISNUMBER(FIND("ecotox",B732)),ISNUMBER(FIND("Ecotox",C732)))</f>
        <v>0</v>
      </c>
      <c r="Q732" t="b">
        <f>OR(ISNUMBER(FIND("Bioaccum",C732)),ISNUMBER(FIND("bioaccum",C732)),ISNUMBER(FIND("accum",C732)))</f>
        <v>0</v>
      </c>
      <c r="R732" t="b">
        <f>OR(ISNUMBER(FIND("Occupation",C732)),ISNUMBER(FIND("occupation",C732)),ISNUMBER(FIND("worker",C732)),ISNUMBER(FIND("workforce",C732)))</f>
        <v>0</v>
      </c>
      <c r="S732" t="b">
        <f>NOT(OR(F732,G732,H732,I732,J732,K732,L732,M732,N732,O732,P732,Q732,R732))</f>
        <v>0</v>
      </c>
      <c r="U732" t="b">
        <f>OR(Table1[[#This Row],[Inflammation]],Table1[[#This Row],[Immune]])</f>
        <v>0</v>
      </c>
      <c r="V732" t="str">
        <f>IF(OR(Table1[[#This Row],[Rodents]],Table1[[#This Row],[Human]],Table1[[#This Row],[Pig]]),OR(ISNUMBER(FIND("intratrach",C732)),ISNUMBER(FIND("nasal ",C732)),ISNUMBER(FIND("instill",C732))),"NA")</f>
        <v>NA</v>
      </c>
      <c r="W732" t="str">
        <f>IF(OR(Table1[[#This Row],[Rodents]],Table1[[#This Row],[Human]],Table1[[#This Row],[Pig]]),OR(ISNUMBER(FIND("dermal",C732)),ISNUMBER(FIND("skin ",C732))),"NA")</f>
        <v>NA</v>
      </c>
      <c r="X732" t="str">
        <f>IF(OR(Table1[[#This Row],[Rodents]],Table1[[#This Row],[Human]],Table1[[#This Row],[Pig]]),OR(ISNUMBER(FIND("injected",C732)),ISNUMBER(FIND("periton",C732)),ISNUMBER(FIND("intrascrot",C732))),"NA")</f>
        <v>NA</v>
      </c>
      <c r="Y732" t="str">
        <f>IF(OR(Table1[[#This Row],[Rodents]],Table1[[#This Row],[Human]],Table1[[#This Row],[Pig]]),NOT(OR(Table1[[#This Row],[Inhaled/Intratracheal/intranasal]],Table1[[#This Row],[Dermal]],Table1[[#This Row],[Injected]])),"NA")</f>
        <v>NA</v>
      </c>
      <c r="AA732" t="b">
        <f>OR(ISNUMBER(FIND("fish ",C732)),ISNUMBER(FIND("Fish ",C732)),ISNUMBER(FIND("aquatic",C732)),ISNUMBER(FIND("daphnids",C732)),ISNUMBER(FIND("Carcinus maenas",C732)),ISNUMBER(FIND("Daphnia",C732)),ISNUMBER(FIND("Ruditapes philippinarum",C732)),ISNUMBER(FIND("daphnia",C732)),ISNUMBER(FIND("marine",C732)),ISNUMBER(FIND("mussel",C732)),ISNUMBER(FIND("algae",C732)),ISNUMBER(FIND("Donax faba",C732)),ISNUMBER(FIND("estuarine",C732)),ISNUMBER(FIND("snail",C732)),ISNUMBER(FIND("Prorocentrum donghaiense",C732)) )</f>
        <v>0</v>
      </c>
      <c r="AB732" t="b">
        <f>OR(ISNUMBER(FIND(" rat ",C732)),ISNUMBER(FIND(" rats ",C732)),ISNUMBER(FIND(" Rats ",C732)),ISNUMBER(FIND(" Rat ",C732)),ISNUMBER(FIND(" rat.",C732)),ISNUMBER(FIND(" rats.",C732)),ISNUMBER(FIND("mouse",C732)),ISNUMBER(FIND("mice",C732)), ISNUMBER(FIND(" Mice",C732)))</f>
        <v>0</v>
      </c>
      <c r="AC732" t="b">
        <f>OR(ISNUMBER(FIND(" cell ",C732)),ISNUMBER(FIND("fibroblast",C732)),ISNUMBER(FIND("macrophage",C732)),ISNUMBER(FIND("epithelial",C732)),ISNUMBER(FIND("endothelial",C732)),ISNUMBER(FIND("neuron",C732)),ISNUMBER(FIND(" cells ",C732)),ISNUMBER(FIND("RBC",C732)),ISNUMBER(FIND("mitochond",C732)),ISNUMBER(FIND("adipocyte",C732)),ISNUMBER(FIND("osteo",C732)),ISNUMBER(FIND("keratin",C732)),ISNUMBER(FIND(" cell's ",C732)),ISNUMBER(FIND("eukary",C732)),ISNUMBER(FIND("sperm",C732)))</f>
        <v>1</v>
      </c>
      <c r="AD732" t="b">
        <f>OR(ISNUMBER(FIND("human",B732)),ISNUMBER(FIND("workers",B732)),ISNUMBER(FIND("workforces",B732)),ISNUMBER(FIND("occupational",B732)),ISNUMBER(FIND("Case report",B732)),ISNUMBER(FIND("Workplaces",B732)),ISNUMBER(FIND("worker",B732)))</f>
        <v>0</v>
      </c>
      <c r="AE732" t="b">
        <f>OR(ISNUMBER(FIND(" plant ",C732)),ISNUMBER(FIND("Plant ",C732)),ISNUMBER(FIND("tomato",C732)),ISNUMBER(FIND("plants",C732)),ISNUMBER(FIND("Plants",C732)),ISNUMBER(FIND("algae",C732)),ISNUMBER(FIND("lettuce",C732)),ISNUMBER(FIND("green gram sprouts ",C732)),ISNUMBER(FIND("Cucurbita pepo",C732)),ISNUMBER(FIND("bean ",C732)),ISNUMBER(FIND("chloroplast",C732)),ISNUMBER(FIND("chlorophyll",C732)),ISNUMBER(FIND("seedling",C732)),ISNUMBER(FIND("canola",C732)),ISNUMBER(FIND("shoot",C732)),ISNUMBER(FIND("photosynthes",C732)),ISNUMBER(FIND(" leaves ",C732)),,ISNUMBER(FIND("agriculture",C732)),ISNUMBER(FIND(" crops ",C732)))</f>
        <v>0</v>
      </c>
      <c r="AF732" t="b">
        <f>OR(ISNUMBER(FIND("bacteria",C732)),ISNUMBER(FIND("Bacteria",C732)),ISNUMBER(FIND("Bacterium",C732)),ISNUMBER(FIND("bacterium",C732)),ISNUMBER(FIND(" coli ",C732)))</f>
        <v>0</v>
      </c>
      <c r="AG732" t="b">
        <f>OR(ISNUMBER(FIND("fungi",C732)),ISNUMBER(FIND("Fungi",C732)),ISNUMBER(FIND("fungus",C732)),ISNUMBER(FIND("Fungus",C732)),ISNUMBER(FIND("mushroom",C732)),ISNUMBER(FIND("Mushroom",C732)),ISNUMBER(FIND(" mold ",C732)))</f>
        <v>0</v>
      </c>
      <c r="AH732" t="b">
        <f>OR(ISNUMBER(FIND("Pig ",C732)),ISNUMBER(FIND("pig ",C732)),ISNUMBER(FIND("Pigs ",C732)),ISNUMBER(FIND("pigs ",C732)))</f>
        <v>0</v>
      </c>
      <c r="AI732" t="b">
        <f>OR(ISNUMBER(FIND(" C. elegans",C732)),ISNUMBER(FIND("Caenorhabditis elegans",C732)),ISNUMBER(FIND("earthworms",C732)),ISNUMBER(FIND(" Ficopomatus enigmaticus",C732)),ISNUMBER(FIND("larva",C732)),ISNUMBER(FIND("Lumbriculus variegatus",C732)),ISNUMBER(FIND("nematode",C732)))</f>
        <v>0</v>
      </c>
      <c r="AJ732" t="b">
        <f>NOT(OR(AA732,AB732,AC732,AD732,AE732,AF732,AG732,AH732,AI732))</f>
        <v>0</v>
      </c>
      <c r="AL732" t="b">
        <f>OR(AA732,AB732,AD732,AE732,AF732,AG732,AH732,AI732)</f>
        <v>0</v>
      </c>
      <c r="AM732" t="b">
        <f>IF(Table1[[#This Row],[In vivo?]],IF(Table1[[#This Row],[Cell]],FALSE,TRUE),FALSE)</f>
        <v>0</v>
      </c>
      <c r="AN732" t="b">
        <f>AND(AC732,AL732)</f>
        <v>0</v>
      </c>
      <c r="AO732" t="b">
        <f>IF(Table1[[#This Row],[Cell]],IF(Table1[[#This Row],[In vivo?]],FALSE,TRUE),FALSE)</f>
        <v>1</v>
      </c>
      <c r="AP732" t="b">
        <f>NOT(OR(Table1[[#This Row],[In vivo?]],Table1[[#This Row],[Only in Cell]]))</f>
        <v>0</v>
      </c>
      <c r="AQ732" t="str">
        <f>IF(OR(Table1[[#This Row],[Rodents]],Table1[[#This Row],[Human]],Table1[[#This Row],[Pig]]),OR(ISNUMBER(FIND("pulmonary",C732)),ISNUMBER(FIND("lung",C732))),"NA")</f>
        <v>NA</v>
      </c>
      <c r="AR732" t="str">
        <f>IF(OR(Table1[[#This Row],[Rodents]],Table1[[#This Row],[Human]],Table1[[#This Row],[Pig]]),OR(ISNUMBER(FIND("skin",C732)),ISNUMBER(FIND("dermal",C732))),"NA")</f>
        <v>NA</v>
      </c>
      <c r="AS732" t="str">
        <f>IF(OR(Table1[[#This Row],[Rodents]],Table1[[#This Row],[Human]],Table1[[#This Row],[Pig]]),OR(ISNUMBER(FIND("liver",C732)),ISNUMBER(FIND("hepat",C732))),"NA")</f>
        <v>NA</v>
      </c>
      <c r="AT732" t="str">
        <f>IF(OR(Table1[[#This Row],[Rodents]],Table1[[#This Row],[Human]],Table1[[#This Row],[Pig]]),OR(ISNUMBER(FIND("kidney",C732)),ISNUMBER(FIND("neph",C732))),"NA")</f>
        <v>NA</v>
      </c>
      <c r="AU732" t="str">
        <f>IF(OR(Table1[[#This Row],[Rodents]],Table1[[#This Row],[Human]],Table1[[#This Row],[Pig]]),OR(ISNUMBER(FIND("brain",C732)),ISNUMBER(FIND("neur",C732)),ISNUMBER(FIND("nerv",C732))),"NA")</f>
        <v>NA</v>
      </c>
      <c r="AV732" t="str">
        <f>IF(OR(Table1[[#This Row],[Rodents]],Table1[[#This Row],[Human]],Table1[[#This Row],[Pig]]),OR(ISNUMBER(FIND("heart",C732)),ISNUMBER(FIND("cardi",C732))),"NA")</f>
        <v>NA</v>
      </c>
      <c r="AW732" t="str">
        <f>IF(OR(Table1[[#This Row],[Rodents]],Table1[[#This Row],[Human]],Table1[[#This Row],[Pig]]),OR(ISNUMBER(FIND("gastro",C732)),ISNUMBER(FIND("intesti",C732)),ISNUMBER(FIND("stomach",C732))),"NA")</f>
        <v>NA</v>
      </c>
      <c r="AX732" t="str">
        <f>IF(OR(Table1[[#This Row],[Rodents]],Table1[[#This Row],[Human]],Table1[[#This Row],[Pig]]),NOT(OR(AQ732,AR732,AS732,AT732,AU732,AV732,AW732)),"NA")</f>
        <v>NA</v>
      </c>
      <c r="AY732" t="b">
        <f>OR(ISNUMBER(FIND("SWCNT",C732)),ISNUMBER(FIND("SWNT",C732)),ISNUMBER(FIND("single-wall",C732)),ISNUMBER(FIND("single wall",C732)),ISNUMBER(FIND("Single wall",C732)),ISNUMBER(FIND("Single-wall",C732)),ISNUMBER(FIND("SWCNT",B732)),ISNUMBER(FIND("SWNT",B732)),ISNUMBER(FIND("single-wall",B732)),ISNUMBER(FIND("single wall",B732)),ISNUMBER(FIND("Single-wall",B732)),ISNUMBER(FIND("Single wall",B732)))</f>
        <v>0</v>
      </c>
      <c r="AZ732" t="b">
        <f>OR(ISNUMBER(FIND("MWCNT",C732)),ISNUMBER(FIND("MWNT",C732)),ISNUMBER(FIND("multi-wall",C732)),ISNUMBER(FIND("multi wall",C732)),ISNUMBER(FIND("multiwall",C732)),ISNUMBER(FIND("Multi-wall",C732)),ISNUMBER(FIND("Multi wall",C732)),ISNUMBER(FIND("Multiwall",C732)),ISNUMBER(FIND("MWCNT",B732)),ISNUMBER(FIND("MWNT",B732)),ISNUMBER(FIND("multi-wall",B732)),ISNUMBER(FIND("multi wall",B732)),ISNUMBER(FIND("multiwall",B732)),ISNUMBER(FIND("Multi-wall",B732)),ISNUMBER(FIND("Multi wall",B732)),ISNUMBER(FIND("Multiwall",B732)),ISNUMBER(FIND("Double-wall",B732)),ISNUMBER(FIND("Double wall",B732)),ISNUMBER(FIND("Doublewall",B732)),ISNUMBER(FIND("double-wall",B732)),ISNUMBER(FIND("double wall",B732)),ISNUMBER(FIND("doublewall",B732)))</f>
        <v>0</v>
      </c>
      <c r="BA732" t="b">
        <f>AND(Table1[[#This Row],[SWCNT]],Table1[[#This Row],[MWCNT]])</f>
        <v>0</v>
      </c>
      <c r="BB732" t="b">
        <f>IF(Table1[[#This Row],[SWCNT]]=TRUE,FALSE,IF(Table1[[#This Row],[MWCNT]]=TRUE,FALSE,TRUE))</f>
        <v>1</v>
      </c>
      <c r="BC732" s="18"/>
    </row>
    <row r="733" spans="1:55" ht="148">
      <c r="A733" t="s">
        <v>4452</v>
      </c>
      <c r="B733" s="2" t="s">
        <v>4453</v>
      </c>
      <c r="C733" s="16" t="s">
        <v>4454</v>
      </c>
      <c r="D733" s="17" t="s">
        <v>4455</v>
      </c>
      <c r="E733" s="2">
        <v>2012</v>
      </c>
      <c r="F733" t="b">
        <f>OR(ISNUMBER(FIND("cytotoxic",C733)),ISNUMBER(FIND("Cytotoxic",C733)),ISNUMBER(FIND("cellular toxicity",C733)),ISNUMBER(FIND("cell death",C733)),ISNUMBER(FIND("viable",C733)),ISNUMBER(FIND("phytotoxic",C733)),ISNUMBER(FIND("acute toxicity",C733)),ISNUMBER(FIND("MTT",C733)),ISNUMBER(FIND("survival",C733)),ISNUMBER(FIND("prolifer",C733)),ISNUMBER(FIND("apoptosis",C733)),ISNUMBER(FIND("neurotoxic",C733)),ISNUMBER(FIND("  lysis ",C733)),ISNUMBER(FIND("necrosis",C733)),ISNUMBER(FIND("cellular death",C733))*3,ISNUMBER(FIND("LDH",C733)),ISNUMBER(FIND("Acute toxicity",C733)))</f>
        <v>0</v>
      </c>
      <c r="G733" t="b">
        <f>OR(ISNUMBER(FIND("genotoxic",C733)),ISNUMBER(FIND("genotoxicity",C733)),ISNUMBER(FIND("DNA damage",C733)),ISNUMBER(FIND("DNA",C733)),ISNUMBER(FIND("RNA",C733)),ISNUMBER(FIND("mesothelioma",C733)),ISNUMBER(FIND("carcino",C733)),ISNUMBER(FIND("mutagen",C733)),ISNUMBER(FIND("genetic",C733)))</f>
        <v>1</v>
      </c>
      <c r="H733" t="b">
        <f>OR(ISNUMBER(FIND("inflammatory",C733)),ISNUMBER(FIND("inflamm",C733)))</f>
        <v>0</v>
      </c>
      <c r="I733" t="b">
        <f>OR(ISNUMBER(FIND("immune",C733)),ISNUMBER(FIND("immunological",C733)),ISNUMBER(FIND("interleuk",C733)),ISNUMBER(FIND("platelet activation",C733)),ISNUMBER(FIND("monocyte",C733)),ISNUMBER(FIND("leukocyte",C733)),ISNUMBER(FIND("cytokine",C733)),ISNUMBER(FIND("CD4",C733)),ISNUMBER(FIND("CD8",C733)),ISNUMBER(FIND("T-cell",C733)))</f>
        <v>0</v>
      </c>
      <c r="J733" t="b">
        <f>OR(ISNUMBER(FIND("reactive oxygen",C733)),ISNUMBER(FIND("ROS",C733)),ISNUMBER(FIND("free radical",C733)),ISNUMBER(FIND("oxidative stress",C733)),ISNUMBER(FIND("peroxid",C733)),ISNUMBER(FIND("oxidative",C733)),ISNUMBER(FIND("antioxid",C733)))</f>
        <v>0</v>
      </c>
      <c r="K733" t="b">
        <f>OR(ISNUMBER(FIND("autophag",C733)))</f>
        <v>0</v>
      </c>
      <c r="L733" t="b">
        <f>OR(ISNUMBER(FIND("morpholog",C733)))</f>
        <v>0</v>
      </c>
      <c r="M733" t="b">
        <f>OR(ISNUMBER(FIND("fibrosis",C733)),ISNUMBER(FIND("Fibrosis",C733)),ISNUMBER(FIND("fibrot",C733)))</f>
        <v>0</v>
      </c>
      <c r="N733" t="b">
        <f>OR(ISNUMBER(FIND("offspring",C733)),ISNUMBER(FIND("Parental",C733)),ISNUMBER(FIND("parental",C733)),ISNUMBER(FIND("germline",C733)),ISNUMBER(FIND("reproduc",C733)),ISNUMBER(FIND("embryo",C733)))</f>
        <v>0</v>
      </c>
      <c r="O733" t="b">
        <f>OR(ISNUMBER(FIND("metabol",C733)),ISNUMBER(FIND("Metabol",C733)),ISNUMBER(FIND("digest",C733)),ISNUMBER(FIND("mitochon",C733)))</f>
        <v>0</v>
      </c>
      <c r="P733" t="b">
        <f>OR(ISNUMBER(FIND("ecotox",C733)),ISNUMBER(FIND("Ecotox",B733)),ISNUMBER(FIND("ecotox",B733)),ISNUMBER(FIND("Ecotox",C733)))</f>
        <v>0</v>
      </c>
      <c r="Q733" t="b">
        <f>OR(ISNUMBER(FIND("Bioaccum",C733)),ISNUMBER(FIND("bioaccum",C733)),ISNUMBER(FIND("accum",C733)))</f>
        <v>0</v>
      </c>
      <c r="R733" t="b">
        <f>OR(ISNUMBER(FIND("Occupation",C733)),ISNUMBER(FIND("occupation",C733)),ISNUMBER(FIND("worker",C733)),ISNUMBER(FIND("workforce",C733)))</f>
        <v>0</v>
      </c>
      <c r="S733" t="b">
        <f>NOT(OR(F733,G733,H733,I733,J733,K733,L733,M733,N733,O733,P733,Q733,R733))</f>
        <v>0</v>
      </c>
      <c r="U733" t="b">
        <f>OR(Table1[[#This Row],[Inflammation]],Table1[[#This Row],[Immune]])</f>
        <v>0</v>
      </c>
      <c r="V733" t="str">
        <f>IF(OR(Table1[[#This Row],[Rodents]],Table1[[#This Row],[Human]],Table1[[#This Row],[Pig]]),OR(ISNUMBER(FIND("intratrach",C733)),ISNUMBER(FIND("nasal ",C733)),ISNUMBER(FIND("instill",C733))),"NA")</f>
        <v>NA</v>
      </c>
      <c r="W733" t="str">
        <f>IF(OR(Table1[[#This Row],[Rodents]],Table1[[#This Row],[Human]],Table1[[#This Row],[Pig]]),OR(ISNUMBER(FIND("dermal",C733)),ISNUMBER(FIND("skin ",C733))),"NA")</f>
        <v>NA</v>
      </c>
      <c r="X733" t="str">
        <f>IF(OR(Table1[[#This Row],[Rodents]],Table1[[#This Row],[Human]],Table1[[#This Row],[Pig]]),OR(ISNUMBER(FIND("injected",C733)),ISNUMBER(FIND("periton",C733)),ISNUMBER(FIND("intrascrot",C733))),"NA")</f>
        <v>NA</v>
      </c>
      <c r="Y733" t="str">
        <f>IF(OR(Table1[[#This Row],[Rodents]],Table1[[#This Row],[Human]],Table1[[#This Row],[Pig]]),NOT(OR(Table1[[#This Row],[Inhaled/Intratracheal/intranasal]],Table1[[#This Row],[Dermal]],Table1[[#This Row],[Injected]])),"NA")</f>
        <v>NA</v>
      </c>
      <c r="AA733" t="b">
        <f>OR(ISNUMBER(FIND("fish ",C733)),ISNUMBER(FIND("Fish ",C733)),ISNUMBER(FIND("aquatic",C733)),ISNUMBER(FIND("daphnids",C733)),ISNUMBER(FIND("Carcinus maenas",C733)),ISNUMBER(FIND("Daphnia",C733)),ISNUMBER(FIND("Ruditapes philippinarum",C733)),ISNUMBER(FIND("daphnia",C733)),ISNUMBER(FIND("marine",C733)),ISNUMBER(FIND("mussel",C733)),ISNUMBER(FIND("algae",C733)),ISNUMBER(FIND("Donax faba",C733)),ISNUMBER(FIND("estuarine",C733)),ISNUMBER(FIND("snail",C733)),ISNUMBER(FIND("Prorocentrum donghaiense",C733)) )</f>
        <v>0</v>
      </c>
      <c r="AB733" t="b">
        <f>OR(ISNUMBER(FIND(" rat ",C733)),ISNUMBER(FIND(" rats ",C733)),ISNUMBER(FIND(" Rats ",C733)),ISNUMBER(FIND(" Rat ",C733)),ISNUMBER(FIND(" rat.",C733)),ISNUMBER(FIND(" rats.",C733)),ISNUMBER(FIND("mouse",C733)),ISNUMBER(FIND("mice",C733)), ISNUMBER(FIND(" Mice",C733)))</f>
        <v>0</v>
      </c>
      <c r="AC733" t="b">
        <f>OR(ISNUMBER(FIND(" cell ",C733)),ISNUMBER(FIND("fibroblast",C733)),ISNUMBER(FIND("macrophage",C733)),ISNUMBER(FIND("epithelial",C733)),ISNUMBER(FIND("endothelial",C733)),ISNUMBER(FIND("neuron",C733)),ISNUMBER(FIND(" cells ",C733)),ISNUMBER(FIND("RBC",C733)),ISNUMBER(FIND("mitochond",C733)),ISNUMBER(FIND("adipocyte",C733)),ISNUMBER(FIND("osteo",C733)),ISNUMBER(FIND("keratin",C733)),ISNUMBER(FIND(" cell's ",C733)),ISNUMBER(FIND("eukary",C733)),ISNUMBER(FIND("sperm",C733)))</f>
        <v>1</v>
      </c>
      <c r="AD733" t="b">
        <f>OR(ISNUMBER(FIND("human",B733)),ISNUMBER(FIND("workers",B733)),ISNUMBER(FIND("workforces",B733)),ISNUMBER(FIND("occupational",B733)),ISNUMBER(FIND("Case report",B733)),ISNUMBER(FIND("Workplaces",B733)),ISNUMBER(FIND("worker",B733)))</f>
        <v>0</v>
      </c>
      <c r="AE733" t="b">
        <f>OR(ISNUMBER(FIND(" plant ",C733)),ISNUMBER(FIND("Plant ",C733)),ISNUMBER(FIND("tomato",C733)),ISNUMBER(FIND("plants",C733)),ISNUMBER(FIND("Plants",C733)),ISNUMBER(FIND("algae",C733)),ISNUMBER(FIND("lettuce",C733)),ISNUMBER(FIND("green gram sprouts ",C733)),ISNUMBER(FIND("Cucurbita pepo",C733)),ISNUMBER(FIND("bean ",C733)),ISNUMBER(FIND("chloroplast",C733)),ISNUMBER(FIND("chlorophyll",C733)),ISNUMBER(FIND("seedling",C733)),ISNUMBER(FIND("canola",C733)),ISNUMBER(FIND("shoot",C733)),ISNUMBER(FIND("photosynthes",C733)),ISNUMBER(FIND(" leaves ",C733)),,ISNUMBER(FIND("agriculture",C733)),ISNUMBER(FIND(" crops ",C733)))</f>
        <v>0</v>
      </c>
      <c r="AF733" t="b">
        <f>OR(ISNUMBER(FIND("bacteria",C733)),ISNUMBER(FIND("Bacteria",C733)),ISNUMBER(FIND("Bacterium",C733)),ISNUMBER(FIND("bacterium",C733)),ISNUMBER(FIND(" coli ",C733)))</f>
        <v>0</v>
      </c>
      <c r="AG733" t="b">
        <f>OR(ISNUMBER(FIND("fungi",C733)),ISNUMBER(FIND("Fungi",C733)),ISNUMBER(FIND("fungus",C733)),ISNUMBER(FIND("Fungus",C733)),ISNUMBER(FIND("mushroom",C733)),ISNUMBER(FIND("Mushroom",C733)),ISNUMBER(FIND(" mold ",C733)))</f>
        <v>0</v>
      </c>
      <c r="AH733" t="b">
        <f>OR(ISNUMBER(FIND("Pig ",C733)),ISNUMBER(FIND("pig ",C733)),ISNUMBER(FIND("Pigs ",C733)),ISNUMBER(FIND("pigs ",C733)))</f>
        <v>0</v>
      </c>
      <c r="AI733" t="b">
        <f>OR(ISNUMBER(FIND(" C. elegans",C733)),ISNUMBER(FIND("Caenorhabditis elegans",C733)),ISNUMBER(FIND("earthworms",C733)),ISNUMBER(FIND(" Ficopomatus enigmaticus",C733)),ISNUMBER(FIND("larva",C733)),ISNUMBER(FIND("Lumbriculus variegatus",C733)),ISNUMBER(FIND("nematode",C733)))</f>
        <v>0</v>
      </c>
      <c r="AJ733" t="b">
        <f>NOT(OR(AA733,AB733,AC733,AD733,AE733,AF733,AG733,AH733,AI733))</f>
        <v>0</v>
      </c>
      <c r="AL733" t="b">
        <f>OR(AA733,AB733,AD733,AE733,AF733,AG733,AH733,AI733)</f>
        <v>0</v>
      </c>
      <c r="AM733" t="b">
        <f>IF(Table1[[#This Row],[In vivo?]],IF(Table1[[#This Row],[Cell]],FALSE,TRUE),FALSE)</f>
        <v>0</v>
      </c>
      <c r="AN733" t="b">
        <f>AND(AC733,AL733)</f>
        <v>0</v>
      </c>
      <c r="AO733" t="b">
        <f>IF(Table1[[#This Row],[Cell]],IF(Table1[[#This Row],[In vivo?]],FALSE,TRUE),FALSE)</f>
        <v>1</v>
      </c>
      <c r="AP733" t="b">
        <f>NOT(OR(Table1[[#This Row],[In vivo?]],Table1[[#This Row],[Only in Cell]]))</f>
        <v>0</v>
      </c>
      <c r="AQ733" t="str">
        <f>IF(OR(Table1[[#This Row],[Rodents]],Table1[[#This Row],[Human]],Table1[[#This Row],[Pig]]),OR(ISNUMBER(FIND("pulmonary",C733)),ISNUMBER(FIND("lung",C733))),"NA")</f>
        <v>NA</v>
      </c>
      <c r="AR733" t="str">
        <f>IF(OR(Table1[[#This Row],[Rodents]],Table1[[#This Row],[Human]],Table1[[#This Row],[Pig]]),OR(ISNUMBER(FIND("skin",C733)),ISNUMBER(FIND("dermal",C733))),"NA")</f>
        <v>NA</v>
      </c>
      <c r="AS733" t="str">
        <f>IF(OR(Table1[[#This Row],[Rodents]],Table1[[#This Row],[Human]],Table1[[#This Row],[Pig]]),OR(ISNUMBER(FIND("liver",C733)),ISNUMBER(FIND("hepat",C733))),"NA")</f>
        <v>NA</v>
      </c>
      <c r="AT733" t="str">
        <f>IF(OR(Table1[[#This Row],[Rodents]],Table1[[#This Row],[Human]],Table1[[#This Row],[Pig]]),OR(ISNUMBER(FIND("kidney",C733)),ISNUMBER(FIND("neph",C733))),"NA")</f>
        <v>NA</v>
      </c>
      <c r="AU733" t="str">
        <f>IF(OR(Table1[[#This Row],[Rodents]],Table1[[#This Row],[Human]],Table1[[#This Row],[Pig]]),OR(ISNUMBER(FIND("brain",C733)),ISNUMBER(FIND("neur",C733)),ISNUMBER(FIND("nerv",C733))),"NA")</f>
        <v>NA</v>
      </c>
      <c r="AV733" t="str">
        <f>IF(OR(Table1[[#This Row],[Rodents]],Table1[[#This Row],[Human]],Table1[[#This Row],[Pig]]),OR(ISNUMBER(FIND("heart",C733)),ISNUMBER(FIND("cardi",C733))),"NA")</f>
        <v>NA</v>
      </c>
      <c r="AW733" t="str">
        <f>IF(OR(Table1[[#This Row],[Rodents]],Table1[[#This Row],[Human]],Table1[[#This Row],[Pig]]),OR(ISNUMBER(FIND("gastro",C733)),ISNUMBER(FIND("intesti",C733)),ISNUMBER(FIND("stomach",C733))),"NA")</f>
        <v>NA</v>
      </c>
      <c r="AX733" t="str">
        <f>IF(OR(Table1[[#This Row],[Rodents]],Table1[[#This Row],[Human]],Table1[[#This Row],[Pig]]),NOT(OR(AQ733,AR733,AS733,AT733,AU733,AV733,AW733)),"NA")</f>
        <v>NA</v>
      </c>
      <c r="AY733" t="b">
        <f>OR(ISNUMBER(FIND("SWCNT",C733)),ISNUMBER(FIND("SWNT",C733)),ISNUMBER(FIND("single-wall",C733)),ISNUMBER(FIND("single wall",C733)),ISNUMBER(FIND("Single wall",C733)),ISNUMBER(FIND("Single-wall",C733)),ISNUMBER(FIND("SWCNT",B733)),ISNUMBER(FIND("SWNT",B733)),ISNUMBER(FIND("single-wall",B733)),ISNUMBER(FIND("single wall",B733)),ISNUMBER(FIND("Single-wall",B733)),ISNUMBER(FIND("Single wall",B733)))</f>
        <v>0</v>
      </c>
      <c r="AZ733" t="b">
        <f>OR(ISNUMBER(FIND("MWCNT",C733)),ISNUMBER(FIND("MWNT",C733)),ISNUMBER(FIND("multi-wall",C733)),ISNUMBER(FIND("multi wall",C733)),ISNUMBER(FIND("multiwall",C733)),ISNUMBER(FIND("Multi-wall",C733)),ISNUMBER(FIND("Multi wall",C733)),ISNUMBER(FIND("Multiwall",C733)),ISNUMBER(FIND("MWCNT",B733)),ISNUMBER(FIND("MWNT",B733)),ISNUMBER(FIND("multi-wall",B733)),ISNUMBER(FIND("multi wall",B733)),ISNUMBER(FIND("multiwall",B733)),ISNUMBER(FIND("Multi-wall",B733)),ISNUMBER(FIND("Multi wall",B733)),ISNUMBER(FIND("Multiwall",B733)),ISNUMBER(FIND("Double-wall",B733)),ISNUMBER(FIND("Double wall",B733)),ISNUMBER(FIND("Doublewall",B733)),ISNUMBER(FIND("double-wall",B733)),ISNUMBER(FIND("double wall",B733)),ISNUMBER(FIND("doublewall",B733)))</f>
        <v>0</v>
      </c>
      <c r="BA733" t="b">
        <f>AND(Table1[[#This Row],[SWCNT]],Table1[[#This Row],[MWCNT]])</f>
        <v>0</v>
      </c>
      <c r="BB733" t="b">
        <f>IF(Table1[[#This Row],[SWCNT]]=TRUE,FALSE,IF(Table1[[#This Row],[MWCNT]]=TRUE,FALSE,TRUE))</f>
        <v>1</v>
      </c>
      <c r="BC733" s="18"/>
    </row>
    <row r="734" spans="1:55" ht="222">
      <c r="A734" t="s">
        <v>4460</v>
      </c>
      <c r="B734" s="2" t="s">
        <v>4463</v>
      </c>
      <c r="C734" s="16" t="s">
        <v>4466</v>
      </c>
      <c r="D734" s="17" t="s">
        <v>1752</v>
      </c>
      <c r="E734" s="2">
        <v>2012</v>
      </c>
      <c r="F734" t="b">
        <f>OR(ISNUMBER(FIND("cytotoxic",C734)),ISNUMBER(FIND("Cytotoxic",C734)),ISNUMBER(FIND("cellular toxicity",C734)),ISNUMBER(FIND("cell death",C734)),ISNUMBER(FIND("viable",C734)),ISNUMBER(FIND("phytotoxic",C734)),ISNUMBER(FIND("acute toxicity",C734)),ISNUMBER(FIND("MTT",C734)),ISNUMBER(FIND("survival",C734)),ISNUMBER(FIND("prolifer",C734)),ISNUMBER(FIND("apoptosis",C734)),ISNUMBER(FIND("neurotoxic",C734)),ISNUMBER(FIND("  lysis ",C734)),ISNUMBER(FIND("necrosis",C734)),ISNUMBER(FIND("cellular death",C734))*3,ISNUMBER(FIND("LDH",C734)),ISNUMBER(FIND("Acute toxicity",C734)))</f>
        <v>1</v>
      </c>
      <c r="G734" t="b">
        <f>OR(ISNUMBER(FIND("genotoxic",C734)),ISNUMBER(FIND("genotoxicity",C734)),ISNUMBER(FIND("DNA damage",C734)),ISNUMBER(FIND("DNA",C734)),ISNUMBER(FIND("RNA",C734)),ISNUMBER(FIND("mesothelioma",C734)),ISNUMBER(FIND("carcino",C734)),ISNUMBER(FIND("mutagen",C734)),ISNUMBER(FIND("genetic",C734)))</f>
        <v>0</v>
      </c>
      <c r="H734" t="b">
        <f>OR(ISNUMBER(FIND("inflammatory",C734)),ISNUMBER(FIND("inflamm",C734)))</f>
        <v>0</v>
      </c>
      <c r="I734" t="b">
        <f>OR(ISNUMBER(FIND("immune",C734)),ISNUMBER(FIND("immunological",C734)),ISNUMBER(FIND("interleuk",C734)),ISNUMBER(FIND("platelet activation",C734)),ISNUMBER(FIND("monocyte",C734)),ISNUMBER(FIND("leukocyte",C734)),ISNUMBER(FIND("cytokine",C734)),ISNUMBER(FIND("CD4",C734)),ISNUMBER(FIND("CD8",C734)),ISNUMBER(FIND("T-cell",C734)))</f>
        <v>0</v>
      </c>
      <c r="J734" t="b">
        <f>OR(ISNUMBER(FIND("reactive oxygen",C734)),ISNUMBER(FIND("ROS",C734)),ISNUMBER(FIND("free radical",C734)),ISNUMBER(FIND("oxidative stress",C734)),ISNUMBER(FIND("peroxid",C734)),ISNUMBER(FIND("oxidative",C734)),ISNUMBER(FIND("antioxid",C734)))</f>
        <v>0</v>
      </c>
      <c r="K734" t="b">
        <f>OR(ISNUMBER(FIND("autophag",C734)))</f>
        <v>0</v>
      </c>
      <c r="L734" t="b">
        <f>OR(ISNUMBER(FIND("morpholog",C734)))</f>
        <v>0</v>
      </c>
      <c r="M734" t="b">
        <f>OR(ISNUMBER(FIND("fibrosis",C734)),ISNUMBER(FIND("Fibrosis",C734)),ISNUMBER(FIND("fibrot",C734)))</f>
        <v>0</v>
      </c>
      <c r="N734" t="b">
        <f>OR(ISNUMBER(FIND("offspring",C734)),ISNUMBER(FIND("Parental",C734)),ISNUMBER(FIND("parental",C734)),ISNUMBER(FIND("germline",C734)),ISNUMBER(FIND("reproduc",C734)),ISNUMBER(FIND("embryo",C734)))</f>
        <v>0</v>
      </c>
      <c r="O734" t="b">
        <f>OR(ISNUMBER(FIND("metabol",C734)),ISNUMBER(FIND("Metabol",C734)),ISNUMBER(FIND("digest",C734)),ISNUMBER(FIND("mitochon",C734)))</f>
        <v>0</v>
      </c>
      <c r="P734" t="b">
        <f>OR(ISNUMBER(FIND("ecotox",C734)),ISNUMBER(FIND("Ecotox",B734)),ISNUMBER(FIND("ecotox",B734)),ISNUMBER(FIND("Ecotox",C734)))</f>
        <v>0</v>
      </c>
      <c r="Q734" t="b">
        <f>OR(ISNUMBER(FIND("Bioaccum",C734)),ISNUMBER(FIND("bioaccum",C734)),ISNUMBER(FIND("accum",C734)))</f>
        <v>0</v>
      </c>
      <c r="R734" t="b">
        <f>OR(ISNUMBER(FIND("Occupation",C734)),ISNUMBER(FIND("occupation",C734)),ISNUMBER(FIND("worker",C734)),ISNUMBER(FIND("workforce",C734)))</f>
        <v>0</v>
      </c>
      <c r="S734" t="b">
        <f>NOT(OR(F734,G734,H734,I734,J734,K734,L734,M734,N734,O734,P734,Q734,R734))</f>
        <v>0</v>
      </c>
      <c r="U734" t="b">
        <f>OR(Table1[[#This Row],[Inflammation]],Table1[[#This Row],[Immune]])</f>
        <v>0</v>
      </c>
      <c r="V734" t="str">
        <f>IF(OR(Table1[[#This Row],[Rodents]],Table1[[#This Row],[Human]],Table1[[#This Row],[Pig]]),OR(ISNUMBER(FIND("intratrach",C734)),ISNUMBER(FIND("nasal ",C734)),ISNUMBER(FIND("instill",C734))),"NA")</f>
        <v>NA</v>
      </c>
      <c r="W734" t="str">
        <f>IF(OR(Table1[[#This Row],[Rodents]],Table1[[#This Row],[Human]],Table1[[#This Row],[Pig]]),OR(ISNUMBER(FIND("dermal",C734)),ISNUMBER(FIND("skin ",C734))),"NA")</f>
        <v>NA</v>
      </c>
      <c r="X734" t="str">
        <f>IF(OR(Table1[[#This Row],[Rodents]],Table1[[#This Row],[Human]],Table1[[#This Row],[Pig]]),OR(ISNUMBER(FIND("injected",C734)),ISNUMBER(FIND("periton",C734)),ISNUMBER(FIND("intrascrot",C734))),"NA")</f>
        <v>NA</v>
      </c>
      <c r="Y734" t="str">
        <f>IF(OR(Table1[[#This Row],[Rodents]],Table1[[#This Row],[Human]],Table1[[#This Row],[Pig]]),NOT(OR(Table1[[#This Row],[Inhaled/Intratracheal/intranasal]],Table1[[#This Row],[Dermal]],Table1[[#This Row],[Injected]])),"NA")</f>
        <v>NA</v>
      </c>
      <c r="AA734" t="b">
        <f>OR(ISNUMBER(FIND("fish ",C734)),ISNUMBER(FIND("Fish ",C734)),ISNUMBER(FIND("aquatic",C734)),ISNUMBER(FIND("daphnids",C734)),ISNUMBER(FIND("Carcinus maenas",C734)),ISNUMBER(FIND("Daphnia",C734)),ISNUMBER(FIND("Ruditapes philippinarum",C734)),ISNUMBER(FIND("daphnia",C734)),ISNUMBER(FIND("marine",C734)),ISNUMBER(FIND("mussel",C734)),ISNUMBER(FIND("algae",C734)),ISNUMBER(FIND("Donax faba",C734)),ISNUMBER(FIND("estuarine",C734)),ISNUMBER(FIND("snail",C734)),ISNUMBER(FIND("Prorocentrum donghaiense",C734)) )</f>
        <v>0</v>
      </c>
      <c r="AB734" t="b">
        <f>OR(ISNUMBER(FIND(" rat ",C734)),ISNUMBER(FIND(" rats ",C734)),ISNUMBER(FIND(" Rats ",C734)),ISNUMBER(FIND(" Rat ",C734)),ISNUMBER(FIND(" rat.",C734)),ISNUMBER(FIND(" rats.",C734)),ISNUMBER(FIND("mouse",C734)),ISNUMBER(FIND("mice",C734)), ISNUMBER(FIND(" Mice",C734)))</f>
        <v>0</v>
      </c>
      <c r="AC734" t="b">
        <f>OR(ISNUMBER(FIND(" cell ",C734)),ISNUMBER(FIND("fibroblast",C734)),ISNUMBER(FIND("macrophage",C734)),ISNUMBER(FIND("epithelial",C734)),ISNUMBER(FIND("endothelial",C734)),ISNUMBER(FIND("neuron",C734)),ISNUMBER(FIND(" cells ",C734)),ISNUMBER(FIND("RBC",C734)),ISNUMBER(FIND("mitochond",C734)),ISNUMBER(FIND("adipocyte",C734)),ISNUMBER(FIND("osteo",C734)),ISNUMBER(FIND("keratin",C734)),ISNUMBER(FIND(" cell's ",C734)),ISNUMBER(FIND("eukary",C734)),ISNUMBER(FIND("sperm",C734)))</f>
        <v>1</v>
      </c>
      <c r="AD734" t="b">
        <f>OR(ISNUMBER(FIND("human",B734)),ISNUMBER(FIND("workers",B734)),ISNUMBER(FIND("workforces",B734)),ISNUMBER(FIND("occupational",B734)),ISNUMBER(FIND("Case report",B734)),ISNUMBER(FIND("Workplaces",B734)),ISNUMBER(FIND("worker",B734)))</f>
        <v>0</v>
      </c>
      <c r="AE734" t="b">
        <f>OR(ISNUMBER(FIND(" plant ",C734)),ISNUMBER(FIND("Plant ",C734)),ISNUMBER(FIND("tomato",C734)),ISNUMBER(FIND("plants",C734)),ISNUMBER(FIND("Plants",C734)),ISNUMBER(FIND("algae",C734)),ISNUMBER(FIND("lettuce",C734)),ISNUMBER(FIND("green gram sprouts ",C734)),ISNUMBER(FIND("Cucurbita pepo",C734)),ISNUMBER(FIND("bean ",C734)),ISNUMBER(FIND("chloroplast",C734)),ISNUMBER(FIND("chlorophyll",C734)),ISNUMBER(FIND("seedling",C734)),ISNUMBER(FIND("canola",C734)),ISNUMBER(FIND("shoot",C734)),ISNUMBER(FIND("photosynthes",C734)),ISNUMBER(FIND(" leaves ",C734)),,ISNUMBER(FIND("agriculture",C734)),ISNUMBER(FIND(" crops ",C734)))</f>
        <v>0</v>
      </c>
      <c r="AF734" t="b">
        <f>OR(ISNUMBER(FIND("bacteria",C734)),ISNUMBER(FIND("Bacteria",C734)),ISNUMBER(FIND("Bacterium",C734)),ISNUMBER(FIND("bacterium",C734)),ISNUMBER(FIND(" coli ",C734)))</f>
        <v>0</v>
      </c>
      <c r="AG734" t="b">
        <f>OR(ISNUMBER(FIND("fungi",C734)),ISNUMBER(FIND("Fungi",C734)),ISNUMBER(FIND("fungus",C734)),ISNUMBER(FIND("Fungus",C734)),ISNUMBER(FIND("mushroom",C734)),ISNUMBER(FIND("Mushroom",C734)),ISNUMBER(FIND(" mold ",C734)))</f>
        <v>0</v>
      </c>
      <c r="AH734" t="b">
        <f>OR(ISNUMBER(FIND("Pig ",C734)),ISNUMBER(FIND("pig ",C734)),ISNUMBER(FIND("Pigs ",C734)),ISNUMBER(FIND("pigs ",C734)))</f>
        <v>0</v>
      </c>
      <c r="AI734" t="b">
        <f>OR(ISNUMBER(FIND(" C. elegans",C734)),ISNUMBER(FIND("Caenorhabditis elegans",C734)),ISNUMBER(FIND("earthworms",C734)),ISNUMBER(FIND(" Ficopomatus enigmaticus",C734)),ISNUMBER(FIND("larva",C734)),ISNUMBER(FIND("Lumbriculus variegatus",C734)),ISNUMBER(FIND("nematode",C734)))</f>
        <v>0</v>
      </c>
      <c r="AJ734" t="b">
        <f>NOT(OR(AA734,AB734,AC734,AD734,AE734,AF734,AG734,AH734,AI734))</f>
        <v>0</v>
      </c>
      <c r="AL734" t="b">
        <f>OR(AA734,AB734,AD734,AE734,AF734,AG734,AH734,AI734)</f>
        <v>0</v>
      </c>
      <c r="AM734" t="b">
        <f>IF(Table1[[#This Row],[In vivo?]],IF(Table1[[#This Row],[Cell]],FALSE,TRUE),FALSE)</f>
        <v>0</v>
      </c>
      <c r="AN734" t="b">
        <f>AND(AC734,AL734)</f>
        <v>0</v>
      </c>
      <c r="AO734" t="b">
        <f>IF(Table1[[#This Row],[Cell]],IF(Table1[[#This Row],[In vivo?]],FALSE,TRUE),FALSE)</f>
        <v>1</v>
      </c>
      <c r="AP734" t="b">
        <f>NOT(OR(Table1[[#This Row],[In vivo?]],Table1[[#This Row],[Only in Cell]]))</f>
        <v>0</v>
      </c>
      <c r="AQ734" t="str">
        <f>IF(OR(Table1[[#This Row],[Rodents]],Table1[[#This Row],[Human]],Table1[[#This Row],[Pig]]),OR(ISNUMBER(FIND("pulmonary",C734)),ISNUMBER(FIND("lung",C734))),"NA")</f>
        <v>NA</v>
      </c>
      <c r="AR734" t="str">
        <f>IF(OR(Table1[[#This Row],[Rodents]],Table1[[#This Row],[Human]],Table1[[#This Row],[Pig]]),OR(ISNUMBER(FIND("skin",C734)),ISNUMBER(FIND("dermal",C734))),"NA")</f>
        <v>NA</v>
      </c>
      <c r="AS734" t="str">
        <f>IF(OR(Table1[[#This Row],[Rodents]],Table1[[#This Row],[Human]],Table1[[#This Row],[Pig]]),OR(ISNUMBER(FIND("liver",C734)),ISNUMBER(FIND("hepat",C734))),"NA")</f>
        <v>NA</v>
      </c>
      <c r="AT734" t="str">
        <f>IF(OR(Table1[[#This Row],[Rodents]],Table1[[#This Row],[Human]],Table1[[#This Row],[Pig]]),OR(ISNUMBER(FIND("kidney",C734)),ISNUMBER(FIND("neph",C734))),"NA")</f>
        <v>NA</v>
      </c>
      <c r="AU734" t="str">
        <f>IF(OR(Table1[[#This Row],[Rodents]],Table1[[#This Row],[Human]],Table1[[#This Row],[Pig]]),OR(ISNUMBER(FIND("brain",C734)),ISNUMBER(FIND("neur",C734)),ISNUMBER(FIND("nerv",C734))),"NA")</f>
        <v>NA</v>
      </c>
      <c r="AV734" t="str">
        <f>IF(OR(Table1[[#This Row],[Rodents]],Table1[[#This Row],[Human]],Table1[[#This Row],[Pig]]),OR(ISNUMBER(FIND("heart",C734)),ISNUMBER(FIND("cardi",C734))),"NA")</f>
        <v>NA</v>
      </c>
      <c r="AW734" t="str">
        <f>IF(OR(Table1[[#This Row],[Rodents]],Table1[[#This Row],[Human]],Table1[[#This Row],[Pig]]),OR(ISNUMBER(FIND("gastro",C734)),ISNUMBER(FIND("intesti",C734)),ISNUMBER(FIND("stomach",C734))),"NA")</f>
        <v>NA</v>
      </c>
      <c r="AX734" t="str">
        <f>IF(OR(Table1[[#This Row],[Rodents]],Table1[[#This Row],[Human]],Table1[[#This Row],[Pig]]),NOT(OR(AQ734,AR734,AS734,AT734,AU734,AV734,AW734)),"NA")</f>
        <v>NA</v>
      </c>
      <c r="AY734" t="b">
        <f>OR(ISNUMBER(FIND("SWCNT",C734)),ISNUMBER(FIND("SWNT",C734)),ISNUMBER(FIND("single-wall",C734)),ISNUMBER(FIND("single wall",C734)),ISNUMBER(FIND("Single wall",C734)),ISNUMBER(FIND("Single-wall",C734)),ISNUMBER(FIND("SWCNT",B734)),ISNUMBER(FIND("SWNT",B734)),ISNUMBER(FIND("single-wall",B734)),ISNUMBER(FIND("single wall",B734)),ISNUMBER(FIND("Single-wall",B734)),ISNUMBER(FIND("Single wall",B734)))</f>
        <v>0</v>
      </c>
      <c r="AZ734" t="b">
        <f>OR(ISNUMBER(FIND("MWCNT",C734)),ISNUMBER(FIND("MWNT",C734)),ISNUMBER(FIND("multi-wall",C734)),ISNUMBER(FIND("multi wall",C734)),ISNUMBER(FIND("multiwall",C734)),ISNUMBER(FIND("Multi-wall",C734)),ISNUMBER(FIND("Multi wall",C734)),ISNUMBER(FIND("Multiwall",C734)),ISNUMBER(FIND("MWCNT",B734)),ISNUMBER(FIND("MWNT",B734)),ISNUMBER(FIND("multi-wall",B734)),ISNUMBER(FIND("multi wall",B734)),ISNUMBER(FIND("multiwall",B734)),ISNUMBER(FIND("Multi-wall",B734)),ISNUMBER(FIND("Multi wall",B734)),ISNUMBER(FIND("Multiwall",B734)),ISNUMBER(FIND("Double-wall",B734)),ISNUMBER(FIND("Double wall",B734)),ISNUMBER(FIND("Doublewall",B734)),ISNUMBER(FIND("double-wall",B734)),ISNUMBER(FIND("double wall",B734)),ISNUMBER(FIND("doublewall",B734)))</f>
        <v>0</v>
      </c>
      <c r="BA734" t="b">
        <f>AND(Table1[[#This Row],[SWCNT]],Table1[[#This Row],[MWCNT]])</f>
        <v>0</v>
      </c>
      <c r="BB734" t="b">
        <f>IF(Table1[[#This Row],[SWCNT]]=TRUE,FALSE,IF(Table1[[#This Row],[MWCNT]]=TRUE,FALSE,TRUE))</f>
        <v>1</v>
      </c>
      <c r="BC734" s="18"/>
    </row>
    <row r="735" spans="1:55" ht="222">
      <c r="A735" t="s">
        <v>4667</v>
      </c>
      <c r="B735" s="2" t="s">
        <v>4669</v>
      </c>
      <c r="C735" s="16" t="s">
        <v>4672</v>
      </c>
      <c r="D735" s="17" t="s">
        <v>4674</v>
      </c>
      <c r="E735" s="2">
        <v>2012</v>
      </c>
      <c r="F735" t="b">
        <f>OR(ISNUMBER(FIND("cytotoxic",C735)),ISNUMBER(FIND("Cytotoxic",C735)),ISNUMBER(FIND("cellular toxicity",C735)),ISNUMBER(FIND("cell death",C735)),ISNUMBER(FIND("viable",C735)),ISNUMBER(FIND("phytotoxic",C735)),ISNUMBER(FIND("acute toxicity",C735)),ISNUMBER(FIND("MTT",C735)),ISNUMBER(FIND("survival",C735)),ISNUMBER(FIND("prolifer",C735)),ISNUMBER(FIND("apoptosis",C735)),ISNUMBER(FIND("neurotoxic",C735)),ISNUMBER(FIND("  lysis ",C735)),ISNUMBER(FIND("necrosis",C735)),ISNUMBER(FIND("cellular death",C735))*3,ISNUMBER(FIND("LDH",C735)),ISNUMBER(FIND("Acute toxicity",C735)))</f>
        <v>1</v>
      </c>
      <c r="G735" t="b">
        <f>OR(ISNUMBER(FIND("genotoxic",C735)),ISNUMBER(FIND("genotoxicity",C735)),ISNUMBER(FIND("DNA damage",C735)),ISNUMBER(FIND("DNA",C735)),ISNUMBER(FIND("RNA",C735)),ISNUMBER(FIND("mesothelioma",C735)),ISNUMBER(FIND("carcino",C735)),ISNUMBER(FIND("mutagen",C735)),ISNUMBER(FIND("genetic",C735)))</f>
        <v>0</v>
      </c>
      <c r="H735" t="b">
        <f>OR(ISNUMBER(FIND("inflammatory",C735)),ISNUMBER(FIND("inflamm",C735)))</f>
        <v>0</v>
      </c>
      <c r="I735" t="b">
        <f>OR(ISNUMBER(FIND("immune",C735)),ISNUMBER(FIND("immunological",C735)),ISNUMBER(FIND("interleuk",C735)),ISNUMBER(FIND("platelet activation",C735)),ISNUMBER(FIND("monocyte",C735)),ISNUMBER(FIND("leukocyte",C735)),ISNUMBER(FIND("cytokine",C735)),ISNUMBER(FIND("CD4",C735)),ISNUMBER(FIND("CD8",C735)),ISNUMBER(FIND("T-cell",C735)))</f>
        <v>0</v>
      </c>
      <c r="J735" t="b">
        <f>OR(ISNUMBER(FIND("reactive oxygen",C735)),ISNUMBER(FIND("ROS",C735)),ISNUMBER(FIND("free radical",C735)),ISNUMBER(FIND("oxidative stress",C735)),ISNUMBER(FIND("peroxid",C735)),ISNUMBER(FIND("oxidative",C735)),ISNUMBER(FIND("antioxid",C735)))</f>
        <v>0</v>
      </c>
      <c r="K735" t="b">
        <f>OR(ISNUMBER(FIND("autophag",C735)))</f>
        <v>0</v>
      </c>
      <c r="L735" t="b">
        <f>OR(ISNUMBER(FIND("morpholog",C735)))</f>
        <v>0</v>
      </c>
      <c r="M735" t="b">
        <f>OR(ISNUMBER(FIND("fibrosis",C735)),ISNUMBER(FIND("Fibrosis",C735)),ISNUMBER(FIND("fibrot",C735)))</f>
        <v>0</v>
      </c>
      <c r="N735" t="b">
        <f>OR(ISNUMBER(FIND("offspring",C735)),ISNUMBER(FIND("Parental",C735)),ISNUMBER(FIND("parental",C735)),ISNUMBER(FIND("germline",C735)),ISNUMBER(FIND("reproduc",C735)),ISNUMBER(FIND("embryo",C735)))</f>
        <v>0</v>
      </c>
      <c r="O735" t="b">
        <f>OR(ISNUMBER(FIND("metabol",C735)),ISNUMBER(FIND("Metabol",C735)),ISNUMBER(FIND("digest",C735)),ISNUMBER(FIND("mitochon",C735)))</f>
        <v>0</v>
      </c>
      <c r="P735" t="b">
        <f>OR(ISNUMBER(FIND("ecotox",C735)),ISNUMBER(FIND("Ecotox",B735)),ISNUMBER(FIND("ecotox",B735)),ISNUMBER(FIND("Ecotox",C735)))</f>
        <v>0</v>
      </c>
      <c r="Q735" t="b">
        <f>OR(ISNUMBER(FIND("Bioaccum",C735)),ISNUMBER(FIND("bioaccum",C735)),ISNUMBER(FIND("accum",C735)))</f>
        <v>0</v>
      </c>
      <c r="R735" t="b">
        <f>OR(ISNUMBER(FIND("Occupation",C735)),ISNUMBER(FIND("occupation",C735)),ISNUMBER(FIND("worker",C735)),ISNUMBER(FIND("workforce",C735)))</f>
        <v>0</v>
      </c>
      <c r="S735" t="b">
        <f>NOT(OR(F735,G735,H735,I735,J735,K735,L735,M735,N735,O735,P735,Q735,R735))</f>
        <v>0</v>
      </c>
      <c r="U735" t="b">
        <f>OR(Table1[[#This Row],[Inflammation]],Table1[[#This Row],[Immune]])</f>
        <v>0</v>
      </c>
      <c r="V735" t="b">
        <f>IF(OR(Table1[[#This Row],[Rodents]],Table1[[#This Row],[Human]],Table1[[#This Row],[Pig]]),OR(ISNUMBER(FIND("intratrach",C735)),ISNUMBER(FIND("nasal ",C735)),ISNUMBER(FIND("instill",C735))),"NA")</f>
        <v>0</v>
      </c>
      <c r="W735" t="b">
        <f>IF(OR(Table1[[#This Row],[Rodents]],Table1[[#This Row],[Human]],Table1[[#This Row],[Pig]]),OR(ISNUMBER(FIND("dermal",C735)),ISNUMBER(FIND("skin ",C735))),"NA")</f>
        <v>0</v>
      </c>
      <c r="X735" t="b">
        <f>IF(OR(Table1[[#This Row],[Rodents]],Table1[[#This Row],[Human]],Table1[[#This Row],[Pig]]),OR(ISNUMBER(FIND("injected",C735)),ISNUMBER(FIND("periton",C735)),ISNUMBER(FIND("intrascrot",C735))),"NA")</f>
        <v>0</v>
      </c>
      <c r="Y735" t="b">
        <f>IF(OR(Table1[[#This Row],[Rodents]],Table1[[#This Row],[Human]],Table1[[#This Row],[Pig]]),NOT(OR(Table1[[#This Row],[Inhaled/Intratracheal/intranasal]],Table1[[#This Row],[Dermal]],Table1[[#This Row],[Injected]])),"NA")</f>
        <v>1</v>
      </c>
      <c r="AA735" t="b">
        <f>OR(ISNUMBER(FIND("fish ",C735)),ISNUMBER(FIND("Fish ",C735)),ISNUMBER(FIND("aquatic",C735)),ISNUMBER(FIND("daphnids",C735)),ISNUMBER(FIND("Carcinus maenas",C735)),ISNUMBER(FIND("Daphnia",C735)),ISNUMBER(FIND("Ruditapes philippinarum",C735)),ISNUMBER(FIND("daphnia",C735)),ISNUMBER(FIND("marine",C735)),ISNUMBER(FIND("mussel",C735)),ISNUMBER(FIND("algae",C735)),ISNUMBER(FIND("Donax faba",C735)),ISNUMBER(FIND("estuarine",C735)),ISNUMBER(FIND("snail",C735)),ISNUMBER(FIND("Prorocentrum donghaiense",C735)) )</f>
        <v>0</v>
      </c>
      <c r="AB735" t="b">
        <f>OR(ISNUMBER(FIND(" rat ",C735)),ISNUMBER(FIND(" rats ",C735)),ISNUMBER(FIND(" Rats ",C735)),ISNUMBER(FIND(" Rat ",C735)),ISNUMBER(FIND(" rat.",C735)),ISNUMBER(FIND(" rats.",C735)),ISNUMBER(FIND("mouse",C735)),ISNUMBER(FIND("mice",C735)), ISNUMBER(FIND(" Mice",C735)))</f>
        <v>1</v>
      </c>
      <c r="AC735" t="b">
        <f>OR(ISNUMBER(FIND(" cell ",C735)),ISNUMBER(FIND("fibroblast",C735)),ISNUMBER(FIND("macrophage",C735)),ISNUMBER(FIND("epithelial",C735)),ISNUMBER(FIND("endothelial",C735)),ISNUMBER(FIND("neuron",C735)),ISNUMBER(FIND(" cells ",C735)),ISNUMBER(FIND("RBC",C735)),ISNUMBER(FIND("mitochond",C735)),ISNUMBER(FIND("adipocyte",C735)),ISNUMBER(FIND("osteo",C735)),ISNUMBER(FIND("keratin",C735)),ISNUMBER(FIND(" cell's ",C735)),ISNUMBER(FIND("eukary",C735)),ISNUMBER(FIND("sperm",C735)))</f>
        <v>1</v>
      </c>
      <c r="AD735" t="b">
        <f>OR(ISNUMBER(FIND("human",B735)),ISNUMBER(FIND("workers",B735)),ISNUMBER(FIND("workforces",B735)),ISNUMBER(FIND("occupational",B735)),ISNUMBER(FIND("Case report",B735)),ISNUMBER(FIND("Workplaces",B735)),ISNUMBER(FIND("worker",B735)))</f>
        <v>0</v>
      </c>
      <c r="AE735" t="b">
        <f>OR(ISNUMBER(FIND(" plant ",C735)),ISNUMBER(FIND("Plant ",C735)),ISNUMBER(FIND("tomato",C735)),ISNUMBER(FIND("plants",C735)),ISNUMBER(FIND("Plants",C735)),ISNUMBER(FIND("algae",C735)),ISNUMBER(FIND("lettuce",C735)),ISNUMBER(FIND("green gram sprouts ",C735)),ISNUMBER(FIND("Cucurbita pepo",C735)),ISNUMBER(FIND("bean ",C735)),ISNUMBER(FIND("chloroplast",C735)),ISNUMBER(FIND("chlorophyll",C735)),ISNUMBER(FIND("seedling",C735)),ISNUMBER(FIND("canola",C735)),ISNUMBER(FIND("shoot",C735)),ISNUMBER(FIND("photosynthes",C735)),ISNUMBER(FIND(" leaves ",C735)),,ISNUMBER(FIND("agriculture",C735)),ISNUMBER(FIND(" crops ",C735)))</f>
        <v>0</v>
      </c>
      <c r="AF735" t="b">
        <f>OR(ISNUMBER(FIND("bacteria",C735)),ISNUMBER(FIND("Bacteria",C735)),ISNUMBER(FIND("Bacterium",C735)),ISNUMBER(FIND("bacterium",C735)),ISNUMBER(FIND(" coli ",C735)))</f>
        <v>0</v>
      </c>
      <c r="AG735" t="b">
        <f>OR(ISNUMBER(FIND("fungi",C735)),ISNUMBER(FIND("Fungi",C735)),ISNUMBER(FIND("fungus",C735)),ISNUMBER(FIND("Fungus",C735)),ISNUMBER(FIND("mushroom",C735)),ISNUMBER(FIND("Mushroom",C735)),ISNUMBER(FIND(" mold ",C735)))</f>
        <v>0</v>
      </c>
      <c r="AH735" t="b">
        <f>OR(ISNUMBER(FIND("Pig ",C735)),ISNUMBER(FIND("pig ",C735)),ISNUMBER(FIND("Pigs ",C735)),ISNUMBER(FIND("pigs ",C735)))</f>
        <v>0</v>
      </c>
      <c r="AI735" t="b">
        <f>OR(ISNUMBER(FIND(" C. elegans",C735)),ISNUMBER(FIND("Caenorhabditis elegans",C735)),ISNUMBER(FIND("earthworms",C735)),ISNUMBER(FIND(" Ficopomatus enigmaticus",C735)),ISNUMBER(FIND("larva",C735)),ISNUMBER(FIND("Lumbriculus variegatus",C735)),ISNUMBER(FIND("nematode",C735)))</f>
        <v>0</v>
      </c>
      <c r="AJ735" t="b">
        <f>NOT(OR(AA735,AB735,AC735,AD735,AE735,AF735,AG735,AH735,AI735))</f>
        <v>0</v>
      </c>
      <c r="AL735" t="b">
        <f>OR(AA735,AB735,AD735,AE735,AF735,AG735,AH735,AI735)</f>
        <v>1</v>
      </c>
      <c r="AM735" t="b">
        <f>IF(Table1[[#This Row],[In vivo?]],IF(Table1[[#This Row],[Cell]],FALSE,TRUE),FALSE)</f>
        <v>0</v>
      </c>
      <c r="AN735" t="b">
        <f>AND(AC735,AL735)</f>
        <v>1</v>
      </c>
      <c r="AO735" t="b">
        <f>IF(Table1[[#This Row],[Cell]],IF(Table1[[#This Row],[In vivo?]],FALSE,TRUE),FALSE)</f>
        <v>0</v>
      </c>
      <c r="AP735" t="b">
        <f>NOT(OR(Table1[[#This Row],[In vivo?]],Table1[[#This Row],[Only in Cell]]))</f>
        <v>0</v>
      </c>
      <c r="AQ735" t="b">
        <f>IF(OR(Table1[[#This Row],[Rodents]],Table1[[#This Row],[Human]],Table1[[#This Row],[Pig]]),OR(ISNUMBER(FIND("pulmonary",C735)),ISNUMBER(FIND("lung",C735))),"NA")</f>
        <v>0</v>
      </c>
      <c r="AR735" t="b">
        <f>IF(OR(Table1[[#This Row],[Rodents]],Table1[[#This Row],[Human]],Table1[[#This Row],[Pig]]),OR(ISNUMBER(FIND("skin",C735)),ISNUMBER(FIND("dermal",C735))),"NA")</f>
        <v>0</v>
      </c>
      <c r="AS735" t="b">
        <f>IF(OR(Table1[[#This Row],[Rodents]],Table1[[#This Row],[Human]],Table1[[#This Row],[Pig]]),OR(ISNUMBER(FIND("liver",C735)),ISNUMBER(FIND("hepat",C735))),"NA")</f>
        <v>1</v>
      </c>
      <c r="AT735" t="b">
        <f>IF(OR(Table1[[#This Row],[Rodents]],Table1[[#This Row],[Human]],Table1[[#This Row],[Pig]]),OR(ISNUMBER(FIND("kidney",C735)),ISNUMBER(FIND("neph",C735))),"NA")</f>
        <v>0</v>
      </c>
      <c r="AU735" t="b">
        <f>IF(OR(Table1[[#This Row],[Rodents]],Table1[[#This Row],[Human]],Table1[[#This Row],[Pig]]),OR(ISNUMBER(FIND("brain",C735)),ISNUMBER(FIND("neur",C735)),ISNUMBER(FIND("nerv",C735))),"NA")</f>
        <v>1</v>
      </c>
      <c r="AV735" t="b">
        <f>IF(OR(Table1[[#This Row],[Rodents]],Table1[[#This Row],[Human]],Table1[[#This Row],[Pig]]),OR(ISNUMBER(FIND("heart",C735)),ISNUMBER(FIND("cardi",C735))),"NA")</f>
        <v>0</v>
      </c>
      <c r="AW735" t="b">
        <f>IF(OR(Table1[[#This Row],[Rodents]],Table1[[#This Row],[Human]],Table1[[#This Row],[Pig]]),OR(ISNUMBER(FIND("gastro",C735)),ISNUMBER(FIND("intesti",C735)),ISNUMBER(FIND("stomach",C735))),"NA")</f>
        <v>0</v>
      </c>
      <c r="AX735" t="b">
        <f>IF(OR(Table1[[#This Row],[Rodents]],Table1[[#This Row],[Human]],Table1[[#This Row],[Pig]]),NOT(OR(AQ735,AR735,AS735,AT735,AU735,AV735,AW735)),"NA")</f>
        <v>0</v>
      </c>
      <c r="AY735" t="b">
        <f>OR(ISNUMBER(FIND("SWCNT",C735)),ISNUMBER(FIND("SWNT",C735)),ISNUMBER(FIND("single-wall",C735)),ISNUMBER(FIND("single wall",C735)),ISNUMBER(FIND("Single wall",C735)),ISNUMBER(FIND("Single-wall",C735)),ISNUMBER(FIND("SWCNT",B735)),ISNUMBER(FIND("SWNT",B735)),ISNUMBER(FIND("single-wall",B735)),ISNUMBER(FIND("single wall",B735)),ISNUMBER(FIND("Single-wall",B735)),ISNUMBER(FIND("Single wall",B735)))</f>
        <v>0</v>
      </c>
      <c r="AZ735" t="b">
        <f>OR(ISNUMBER(FIND("MWCNT",C735)),ISNUMBER(FIND("MWNT",C735)),ISNUMBER(FIND("multi-wall",C735)),ISNUMBER(FIND("multi wall",C735)),ISNUMBER(FIND("multiwall",C735)),ISNUMBER(FIND("Multi-wall",C735)),ISNUMBER(FIND("Multi wall",C735)),ISNUMBER(FIND("Multiwall",C735)),ISNUMBER(FIND("MWCNT",B735)),ISNUMBER(FIND("MWNT",B735)),ISNUMBER(FIND("multi-wall",B735)),ISNUMBER(FIND("multi wall",B735)),ISNUMBER(FIND("multiwall",B735)),ISNUMBER(FIND("Multi-wall",B735)),ISNUMBER(FIND("Multi wall",B735)),ISNUMBER(FIND("Multiwall",B735)),ISNUMBER(FIND("Double-wall",B735)),ISNUMBER(FIND("Double wall",B735)),ISNUMBER(FIND("Doublewall",B735)),ISNUMBER(FIND("double-wall",B735)),ISNUMBER(FIND("double wall",B735)),ISNUMBER(FIND("doublewall",B735)))</f>
        <v>0</v>
      </c>
      <c r="BA735" t="b">
        <f>AND(Table1[[#This Row],[SWCNT]],Table1[[#This Row],[MWCNT]])</f>
        <v>0</v>
      </c>
      <c r="BB735" t="b">
        <f>IF(Table1[[#This Row],[SWCNT]]=TRUE,FALSE,IF(Table1[[#This Row],[MWCNT]]=TRUE,FALSE,TRUE))</f>
        <v>1</v>
      </c>
      <c r="BC735" s="18"/>
    </row>
    <row r="736" spans="1:55" ht="185">
      <c r="A736" t="s">
        <v>4811</v>
      </c>
      <c r="B736" s="2" t="s">
        <v>4812</v>
      </c>
      <c r="C736" s="16" t="s">
        <v>4813</v>
      </c>
      <c r="D736" s="17" t="s">
        <v>4455</v>
      </c>
      <c r="E736" s="2">
        <v>2011</v>
      </c>
      <c r="F736" t="b">
        <f>OR(ISNUMBER(FIND("cytotoxic",C736)),ISNUMBER(FIND("Cytotoxic",C736)),ISNUMBER(FIND("cellular toxicity",C736)),ISNUMBER(FIND("cell death",C736)),ISNUMBER(FIND("viable",C736)),ISNUMBER(FIND("phytotoxic",C736)),ISNUMBER(FIND("acute toxicity",C736)),ISNUMBER(FIND("MTT",C736)),ISNUMBER(FIND("survival",C736)),ISNUMBER(FIND("prolifer",C736)),ISNUMBER(FIND("apoptosis",C736)),ISNUMBER(FIND("neurotoxic",C736)),ISNUMBER(FIND("  lysis ",C736)),ISNUMBER(FIND("necrosis",C736)),ISNUMBER(FIND("cellular death",C736))*3,ISNUMBER(FIND("LDH",C736)),ISNUMBER(FIND("Acute toxicity",C736)))</f>
        <v>1</v>
      </c>
      <c r="G736" t="b">
        <f>OR(ISNUMBER(FIND("genotoxic",C736)),ISNUMBER(FIND("genotoxicity",C736)),ISNUMBER(FIND("DNA damage",C736)),ISNUMBER(FIND("DNA",C736)),ISNUMBER(FIND("RNA",C736)),ISNUMBER(FIND("mesothelioma",C736)),ISNUMBER(FIND("carcino",C736)),ISNUMBER(FIND("mutagen",C736)),ISNUMBER(FIND("genetic",C736)))</f>
        <v>0</v>
      </c>
      <c r="H736" t="b">
        <f>OR(ISNUMBER(FIND("inflammatory",C736)),ISNUMBER(FIND("inflamm",C736)))</f>
        <v>0</v>
      </c>
      <c r="I736" t="b">
        <f>OR(ISNUMBER(FIND("immune",C736)),ISNUMBER(FIND("immunological",C736)),ISNUMBER(FIND("interleuk",C736)),ISNUMBER(FIND("platelet activation",C736)),ISNUMBER(FIND("monocyte",C736)),ISNUMBER(FIND("leukocyte",C736)),ISNUMBER(FIND("cytokine",C736)),ISNUMBER(FIND("CD4",C736)),ISNUMBER(FIND("CD8",C736)),ISNUMBER(FIND("T-cell",C736)))</f>
        <v>0</v>
      </c>
      <c r="J736" t="b">
        <f>OR(ISNUMBER(FIND("reactive oxygen",C736)),ISNUMBER(FIND("ROS",C736)),ISNUMBER(FIND("free radical",C736)),ISNUMBER(FIND("oxidative stress",C736)),ISNUMBER(FIND("peroxid",C736)),ISNUMBER(FIND("oxidative",C736)),ISNUMBER(FIND("antioxid",C736)))</f>
        <v>0</v>
      </c>
      <c r="K736" t="b">
        <f>OR(ISNUMBER(FIND("autophag",C736)))</f>
        <v>0</v>
      </c>
      <c r="L736" t="b">
        <f>OR(ISNUMBER(FIND("morpholog",C736)))</f>
        <v>1</v>
      </c>
      <c r="M736" t="b">
        <f>OR(ISNUMBER(FIND("fibrosis",C736)),ISNUMBER(FIND("Fibrosis",C736)),ISNUMBER(FIND("fibrot",C736)))</f>
        <v>0</v>
      </c>
      <c r="N736" t="b">
        <f>OR(ISNUMBER(FIND("offspring",C736)),ISNUMBER(FIND("Parental",C736)),ISNUMBER(FIND("parental",C736)),ISNUMBER(FIND("germline",C736)),ISNUMBER(FIND("reproduc",C736)),ISNUMBER(FIND("embryo",C736)))</f>
        <v>0</v>
      </c>
      <c r="O736" t="b">
        <f>OR(ISNUMBER(FIND("metabol",C736)),ISNUMBER(FIND("Metabol",C736)),ISNUMBER(FIND("digest",C736)),ISNUMBER(FIND("mitochon",C736)))</f>
        <v>0</v>
      </c>
      <c r="P736" t="b">
        <f>OR(ISNUMBER(FIND("ecotox",C736)),ISNUMBER(FIND("Ecotox",B736)),ISNUMBER(FIND("ecotox",B736)),ISNUMBER(FIND("Ecotox",C736)))</f>
        <v>0</v>
      </c>
      <c r="Q736" t="b">
        <f>OR(ISNUMBER(FIND("Bioaccum",C736)),ISNUMBER(FIND("bioaccum",C736)),ISNUMBER(FIND("accum",C736)))</f>
        <v>0</v>
      </c>
      <c r="R736" t="b">
        <f>OR(ISNUMBER(FIND("Occupation",C736)),ISNUMBER(FIND("occupation",C736)),ISNUMBER(FIND("worker",C736)),ISNUMBER(FIND("workforce",C736)))</f>
        <v>0</v>
      </c>
      <c r="S736" t="b">
        <f>NOT(OR(F736,G736,H736,I736,J736,K736,L736,M736,N736,O736,P736,Q736,R736))</f>
        <v>0</v>
      </c>
      <c r="U736" t="b">
        <f>OR(Table1[[#This Row],[Inflammation]],Table1[[#This Row],[Immune]])</f>
        <v>0</v>
      </c>
      <c r="V736" t="str">
        <f>IF(OR(Table1[[#This Row],[Rodents]],Table1[[#This Row],[Human]],Table1[[#This Row],[Pig]]),OR(ISNUMBER(FIND("intratrach",C736)),ISNUMBER(FIND("nasal ",C736)),ISNUMBER(FIND("instill",C736))),"NA")</f>
        <v>NA</v>
      </c>
      <c r="W736" t="str">
        <f>IF(OR(Table1[[#This Row],[Rodents]],Table1[[#This Row],[Human]],Table1[[#This Row],[Pig]]),OR(ISNUMBER(FIND("dermal",C736)),ISNUMBER(FIND("skin ",C736))),"NA")</f>
        <v>NA</v>
      </c>
      <c r="X736" t="str">
        <f>IF(OR(Table1[[#This Row],[Rodents]],Table1[[#This Row],[Human]],Table1[[#This Row],[Pig]]),OR(ISNUMBER(FIND("injected",C736)),ISNUMBER(FIND("periton",C736)),ISNUMBER(FIND("intrascrot",C736))),"NA")</f>
        <v>NA</v>
      </c>
      <c r="Y736" t="str">
        <f>IF(OR(Table1[[#This Row],[Rodents]],Table1[[#This Row],[Human]],Table1[[#This Row],[Pig]]),NOT(OR(Table1[[#This Row],[Inhaled/Intratracheal/intranasal]],Table1[[#This Row],[Dermal]],Table1[[#This Row],[Injected]])),"NA")</f>
        <v>NA</v>
      </c>
      <c r="AA736" t="b">
        <f>OR(ISNUMBER(FIND("fish ",C736)),ISNUMBER(FIND("Fish ",C736)),ISNUMBER(FIND("aquatic",C736)),ISNUMBER(FIND("daphnids",C736)),ISNUMBER(FIND("Carcinus maenas",C736)),ISNUMBER(FIND("Daphnia",C736)),ISNUMBER(FIND("Ruditapes philippinarum",C736)),ISNUMBER(FIND("daphnia",C736)),ISNUMBER(FIND("marine",C736)),ISNUMBER(FIND("mussel",C736)),ISNUMBER(FIND("algae",C736)),ISNUMBER(FIND("Donax faba",C736)),ISNUMBER(FIND("estuarine",C736)),ISNUMBER(FIND("snail",C736)),ISNUMBER(FIND("Prorocentrum donghaiense",C736)) )</f>
        <v>0</v>
      </c>
      <c r="AB736" t="b">
        <f>OR(ISNUMBER(FIND(" rat ",C736)),ISNUMBER(FIND(" rats ",C736)),ISNUMBER(FIND(" Rats ",C736)),ISNUMBER(FIND(" Rat ",C736)),ISNUMBER(FIND(" rat.",C736)),ISNUMBER(FIND(" rats.",C736)),ISNUMBER(FIND("mouse",C736)),ISNUMBER(FIND("mice",C736)), ISNUMBER(FIND(" Mice",C736)))</f>
        <v>0</v>
      </c>
      <c r="AC736" t="b">
        <f>OR(ISNUMBER(FIND(" cell ",C736)),ISNUMBER(FIND("fibroblast",C736)),ISNUMBER(FIND("macrophage",C736)),ISNUMBER(FIND("epithelial",C736)),ISNUMBER(FIND("endothelial",C736)),ISNUMBER(FIND("neuron",C736)),ISNUMBER(FIND(" cells ",C736)),ISNUMBER(FIND("RBC",C736)),ISNUMBER(FIND("mitochond",C736)),ISNUMBER(FIND("adipocyte",C736)),ISNUMBER(FIND("osteo",C736)),ISNUMBER(FIND("keratin",C736)),ISNUMBER(FIND(" cell's ",C736)),ISNUMBER(FIND("eukary",C736)),ISNUMBER(FIND("sperm",C736)))</f>
        <v>1</v>
      </c>
      <c r="AD736" t="b">
        <f>OR(ISNUMBER(FIND("human",B736)),ISNUMBER(FIND("workers",B736)),ISNUMBER(FIND("workforces",B736)),ISNUMBER(FIND("occupational",B736)),ISNUMBER(FIND("Case report",B736)),ISNUMBER(FIND("Workplaces",B736)),ISNUMBER(FIND("worker",B736)))</f>
        <v>0</v>
      </c>
      <c r="AE736" t="b">
        <f>OR(ISNUMBER(FIND(" plant ",C736)),ISNUMBER(FIND("Plant ",C736)),ISNUMBER(FIND("tomato",C736)),ISNUMBER(FIND("plants",C736)),ISNUMBER(FIND("Plants",C736)),ISNUMBER(FIND("algae",C736)),ISNUMBER(FIND("lettuce",C736)),ISNUMBER(FIND("green gram sprouts ",C736)),ISNUMBER(FIND("Cucurbita pepo",C736)),ISNUMBER(FIND("bean ",C736)),ISNUMBER(FIND("chloroplast",C736)),ISNUMBER(FIND("chlorophyll",C736)),ISNUMBER(FIND("seedling",C736)),ISNUMBER(FIND("canola",C736)),ISNUMBER(FIND("shoot",C736)),ISNUMBER(FIND("photosynthes",C736)),ISNUMBER(FIND(" leaves ",C736)),,ISNUMBER(FIND("agriculture",C736)),ISNUMBER(FIND(" crops ",C736)))</f>
        <v>0</v>
      </c>
      <c r="AF736" t="b">
        <f>OR(ISNUMBER(FIND("bacteria",C736)),ISNUMBER(FIND("Bacteria",C736)),ISNUMBER(FIND("Bacterium",C736)),ISNUMBER(FIND("bacterium",C736)),ISNUMBER(FIND(" coli ",C736)))</f>
        <v>0</v>
      </c>
      <c r="AG736" t="b">
        <f>OR(ISNUMBER(FIND("fungi",C736)),ISNUMBER(FIND("Fungi",C736)),ISNUMBER(FIND("fungus",C736)),ISNUMBER(FIND("Fungus",C736)),ISNUMBER(FIND("mushroom",C736)),ISNUMBER(FIND("Mushroom",C736)),ISNUMBER(FIND(" mold ",C736)))</f>
        <v>0</v>
      </c>
      <c r="AH736" t="b">
        <f>OR(ISNUMBER(FIND("Pig ",C736)),ISNUMBER(FIND("pig ",C736)),ISNUMBER(FIND("Pigs ",C736)),ISNUMBER(FIND("pigs ",C736)))</f>
        <v>0</v>
      </c>
      <c r="AI736" t="b">
        <f>OR(ISNUMBER(FIND(" C. elegans",C736)),ISNUMBER(FIND("Caenorhabditis elegans",C736)),ISNUMBER(FIND("earthworms",C736)),ISNUMBER(FIND(" Ficopomatus enigmaticus",C736)),ISNUMBER(FIND("larva",C736)),ISNUMBER(FIND("Lumbriculus variegatus",C736)),ISNUMBER(FIND("nematode",C736)))</f>
        <v>0</v>
      </c>
      <c r="AJ736" t="b">
        <f>NOT(OR(AA736,AB736,AC736,AD736,AE736,AF736,AG736,AH736,AI736))</f>
        <v>0</v>
      </c>
      <c r="AL736" t="b">
        <f>OR(AA736,AB736,AD736,AE736,AF736,AG736,AH736,AI736)</f>
        <v>0</v>
      </c>
      <c r="AM736" t="b">
        <f>IF(Table1[[#This Row],[In vivo?]],IF(Table1[[#This Row],[Cell]],FALSE,TRUE),FALSE)</f>
        <v>0</v>
      </c>
      <c r="AN736" t="b">
        <f>AND(AC736,AL736)</f>
        <v>0</v>
      </c>
      <c r="AO736" t="b">
        <f>IF(Table1[[#This Row],[Cell]],IF(Table1[[#This Row],[In vivo?]],FALSE,TRUE),FALSE)</f>
        <v>1</v>
      </c>
      <c r="AP736" t="b">
        <f>NOT(OR(Table1[[#This Row],[In vivo?]],Table1[[#This Row],[Only in Cell]]))</f>
        <v>0</v>
      </c>
      <c r="AQ736" t="str">
        <f>IF(OR(Table1[[#This Row],[Rodents]],Table1[[#This Row],[Human]],Table1[[#This Row],[Pig]]),OR(ISNUMBER(FIND("pulmonary",C736)),ISNUMBER(FIND("lung",C736))),"NA")</f>
        <v>NA</v>
      </c>
      <c r="AR736" t="str">
        <f>IF(OR(Table1[[#This Row],[Rodents]],Table1[[#This Row],[Human]],Table1[[#This Row],[Pig]]),OR(ISNUMBER(FIND("skin",C736)),ISNUMBER(FIND("dermal",C736))),"NA")</f>
        <v>NA</v>
      </c>
      <c r="AS736" t="str">
        <f>IF(OR(Table1[[#This Row],[Rodents]],Table1[[#This Row],[Human]],Table1[[#This Row],[Pig]]),OR(ISNUMBER(FIND("liver",C736)),ISNUMBER(FIND("hepat",C736))),"NA")</f>
        <v>NA</v>
      </c>
      <c r="AT736" t="str">
        <f>IF(OR(Table1[[#This Row],[Rodents]],Table1[[#This Row],[Human]],Table1[[#This Row],[Pig]]),OR(ISNUMBER(FIND("kidney",C736)),ISNUMBER(FIND("neph",C736))),"NA")</f>
        <v>NA</v>
      </c>
      <c r="AU736" t="str">
        <f>IF(OR(Table1[[#This Row],[Rodents]],Table1[[#This Row],[Human]],Table1[[#This Row],[Pig]]),OR(ISNUMBER(FIND("brain",C736)),ISNUMBER(FIND("neur",C736)),ISNUMBER(FIND("nerv",C736))),"NA")</f>
        <v>NA</v>
      </c>
      <c r="AV736" t="str">
        <f>IF(OR(Table1[[#This Row],[Rodents]],Table1[[#This Row],[Human]],Table1[[#This Row],[Pig]]),OR(ISNUMBER(FIND("heart",C736)),ISNUMBER(FIND("cardi",C736))),"NA")</f>
        <v>NA</v>
      </c>
      <c r="AW736" t="str">
        <f>IF(OR(Table1[[#This Row],[Rodents]],Table1[[#This Row],[Human]],Table1[[#This Row],[Pig]]),OR(ISNUMBER(FIND("gastro",C736)),ISNUMBER(FIND("intesti",C736)),ISNUMBER(FIND("stomach",C736))),"NA")</f>
        <v>NA</v>
      </c>
      <c r="AX736" t="str">
        <f>IF(OR(Table1[[#This Row],[Rodents]],Table1[[#This Row],[Human]],Table1[[#This Row],[Pig]]),NOT(OR(AQ736,AR736,AS736,AT736,AU736,AV736,AW736)),"NA")</f>
        <v>NA</v>
      </c>
      <c r="AY736" t="b">
        <f>OR(ISNUMBER(FIND("SWCNT",C736)),ISNUMBER(FIND("SWNT",C736)),ISNUMBER(FIND("single-wall",C736)),ISNUMBER(FIND("single wall",C736)),ISNUMBER(FIND("Single wall",C736)),ISNUMBER(FIND("Single-wall",C736)),ISNUMBER(FIND("SWCNT",B736)),ISNUMBER(FIND("SWNT",B736)),ISNUMBER(FIND("single-wall",B736)),ISNUMBER(FIND("single wall",B736)),ISNUMBER(FIND("Single-wall",B736)),ISNUMBER(FIND("Single wall",B736)))</f>
        <v>0</v>
      </c>
      <c r="AZ736" t="b">
        <f>OR(ISNUMBER(FIND("MWCNT",C736)),ISNUMBER(FIND("MWNT",C736)),ISNUMBER(FIND("multi-wall",C736)),ISNUMBER(FIND("multi wall",C736)),ISNUMBER(FIND("multiwall",C736)),ISNUMBER(FIND("Multi-wall",C736)),ISNUMBER(FIND("Multi wall",C736)),ISNUMBER(FIND("Multiwall",C736)),ISNUMBER(FIND("MWCNT",B736)),ISNUMBER(FIND("MWNT",B736)),ISNUMBER(FIND("multi-wall",B736)),ISNUMBER(FIND("multi wall",B736)),ISNUMBER(FIND("multiwall",B736)),ISNUMBER(FIND("Multi-wall",B736)),ISNUMBER(FIND("Multi wall",B736)),ISNUMBER(FIND("Multiwall",B736)),ISNUMBER(FIND("Double-wall",B736)),ISNUMBER(FIND("Double wall",B736)),ISNUMBER(FIND("Doublewall",B736)),ISNUMBER(FIND("double-wall",B736)),ISNUMBER(FIND("double wall",B736)),ISNUMBER(FIND("doublewall",B736)))</f>
        <v>0</v>
      </c>
      <c r="BA736" t="b">
        <f>AND(Table1[[#This Row],[SWCNT]],Table1[[#This Row],[MWCNT]])</f>
        <v>0</v>
      </c>
      <c r="BB736" t="b">
        <f>IF(Table1[[#This Row],[SWCNT]]=TRUE,FALSE,IF(Table1[[#This Row],[MWCNT]]=TRUE,FALSE,TRUE))</f>
        <v>1</v>
      </c>
      <c r="BC736" s="18"/>
    </row>
    <row r="737" spans="1:55" ht="166.5">
      <c r="A737" t="s">
        <v>4874</v>
      </c>
      <c r="B737" s="2" t="s">
        <v>4877</v>
      </c>
      <c r="C737" s="16" t="s">
        <v>4880</v>
      </c>
      <c r="D737" s="17" t="s">
        <v>93</v>
      </c>
      <c r="E737" s="2">
        <v>2011</v>
      </c>
      <c r="F737" t="b">
        <f>OR(ISNUMBER(FIND("cytotoxic",C737)),ISNUMBER(FIND("Cytotoxic",C737)),ISNUMBER(FIND("cellular toxicity",C737)),ISNUMBER(FIND("cell death",C737)),ISNUMBER(FIND("viable",C737)),ISNUMBER(FIND("phytotoxic",C737)),ISNUMBER(FIND("acute toxicity",C737)),ISNUMBER(FIND("MTT",C737)),ISNUMBER(FIND("survival",C737)),ISNUMBER(FIND("prolifer",C737)),ISNUMBER(FIND("apoptosis",C737)),ISNUMBER(FIND("neurotoxic",C737)),ISNUMBER(FIND("  lysis ",C737)),ISNUMBER(FIND("necrosis",C737)),ISNUMBER(FIND("cellular death",C737))*3,ISNUMBER(FIND("LDH",C737)),ISNUMBER(FIND("Acute toxicity",C737)))</f>
        <v>1</v>
      </c>
      <c r="G737" t="b">
        <f>OR(ISNUMBER(FIND("genotoxic",C737)),ISNUMBER(FIND("genotoxicity",C737)),ISNUMBER(FIND("DNA damage",C737)),ISNUMBER(FIND("DNA",C737)),ISNUMBER(FIND("RNA",C737)),ISNUMBER(FIND("mesothelioma",C737)),ISNUMBER(FIND("carcino",C737)),ISNUMBER(FIND("mutagen",C737)),ISNUMBER(FIND("genetic",C737)))</f>
        <v>0</v>
      </c>
      <c r="H737" t="b">
        <f>OR(ISNUMBER(FIND("inflammatory",C737)),ISNUMBER(FIND("inflamm",C737)))</f>
        <v>0</v>
      </c>
      <c r="I737" t="b">
        <f>OR(ISNUMBER(FIND("immune",C737)),ISNUMBER(FIND("immunological",C737)),ISNUMBER(FIND("interleuk",C737)),ISNUMBER(FIND("platelet activation",C737)),ISNUMBER(FIND("monocyte",C737)),ISNUMBER(FIND("leukocyte",C737)),ISNUMBER(FIND("cytokine",C737)),ISNUMBER(FIND("CD4",C737)),ISNUMBER(FIND("CD8",C737)),ISNUMBER(FIND("T-cell",C737)))</f>
        <v>1</v>
      </c>
      <c r="J737" t="b">
        <f>OR(ISNUMBER(FIND("reactive oxygen",C737)),ISNUMBER(FIND("ROS",C737)),ISNUMBER(FIND("free radical",C737)),ISNUMBER(FIND("oxidative stress",C737)),ISNUMBER(FIND("peroxid",C737)),ISNUMBER(FIND("oxidative",C737)),ISNUMBER(FIND("antioxid",C737)))</f>
        <v>0</v>
      </c>
      <c r="K737" t="b">
        <f>OR(ISNUMBER(FIND("autophag",C737)))</f>
        <v>0</v>
      </c>
      <c r="L737" t="b">
        <f>OR(ISNUMBER(FIND("morpholog",C737)))</f>
        <v>0</v>
      </c>
      <c r="M737" t="b">
        <f>OR(ISNUMBER(FIND("fibrosis",C737)),ISNUMBER(FIND("Fibrosis",C737)),ISNUMBER(FIND("fibrot",C737)))</f>
        <v>0</v>
      </c>
      <c r="N737" t="b">
        <f>OR(ISNUMBER(FIND("offspring",C737)),ISNUMBER(FIND("Parental",C737)),ISNUMBER(FIND("parental",C737)),ISNUMBER(FIND("germline",C737)),ISNUMBER(FIND("reproduc",C737)),ISNUMBER(FIND("embryo",C737)))</f>
        <v>0</v>
      </c>
      <c r="O737" t="b">
        <f>OR(ISNUMBER(FIND("metabol",C737)),ISNUMBER(FIND("Metabol",C737)),ISNUMBER(FIND("digest",C737)),ISNUMBER(FIND("mitochon",C737)))</f>
        <v>0</v>
      </c>
      <c r="P737" t="b">
        <f>OR(ISNUMBER(FIND("ecotox",C737)),ISNUMBER(FIND("Ecotox",B737)),ISNUMBER(FIND("ecotox",B737)),ISNUMBER(FIND("Ecotox",C737)))</f>
        <v>0</v>
      </c>
      <c r="Q737" t="b">
        <f>OR(ISNUMBER(FIND("Bioaccum",C737)),ISNUMBER(FIND("bioaccum",C737)),ISNUMBER(FIND("accum",C737)))</f>
        <v>0</v>
      </c>
      <c r="R737" t="b">
        <f>OR(ISNUMBER(FIND("Occupation",C737)),ISNUMBER(FIND("occupation",C737)),ISNUMBER(FIND("worker",C737)),ISNUMBER(FIND("workforce",C737)))</f>
        <v>0</v>
      </c>
      <c r="S737" t="b">
        <f>NOT(OR(F737,G737,H737,I737,J737,K737,L737,M737,N737,O737,P737,Q737,R737))</f>
        <v>0</v>
      </c>
      <c r="U737" t="b">
        <f>OR(Table1[[#This Row],[Inflammation]],Table1[[#This Row],[Immune]])</f>
        <v>1</v>
      </c>
      <c r="V737" t="str">
        <f>IF(OR(Table1[[#This Row],[Rodents]],Table1[[#This Row],[Human]],Table1[[#This Row],[Pig]]),OR(ISNUMBER(FIND("intratrach",C737)),ISNUMBER(FIND("nasal ",C737)),ISNUMBER(FIND("instill",C737))),"NA")</f>
        <v>NA</v>
      </c>
      <c r="W737" t="str">
        <f>IF(OR(Table1[[#This Row],[Rodents]],Table1[[#This Row],[Human]],Table1[[#This Row],[Pig]]),OR(ISNUMBER(FIND("dermal",C737)),ISNUMBER(FIND("skin ",C737))),"NA")</f>
        <v>NA</v>
      </c>
      <c r="X737" t="str">
        <f>IF(OR(Table1[[#This Row],[Rodents]],Table1[[#This Row],[Human]],Table1[[#This Row],[Pig]]),OR(ISNUMBER(FIND("injected",C737)),ISNUMBER(FIND("periton",C737)),ISNUMBER(FIND("intrascrot",C737))),"NA")</f>
        <v>NA</v>
      </c>
      <c r="Y737" t="str">
        <f>IF(OR(Table1[[#This Row],[Rodents]],Table1[[#This Row],[Human]],Table1[[#This Row],[Pig]]),NOT(OR(Table1[[#This Row],[Inhaled/Intratracheal/intranasal]],Table1[[#This Row],[Dermal]],Table1[[#This Row],[Injected]])),"NA")</f>
        <v>NA</v>
      </c>
      <c r="AA737" t="b">
        <f>OR(ISNUMBER(FIND("fish ",C737)),ISNUMBER(FIND("Fish ",C737)),ISNUMBER(FIND("aquatic",C737)),ISNUMBER(FIND("daphnids",C737)),ISNUMBER(FIND("Carcinus maenas",C737)),ISNUMBER(FIND("Daphnia",C737)),ISNUMBER(FIND("Ruditapes philippinarum",C737)),ISNUMBER(FIND("daphnia",C737)),ISNUMBER(FIND("marine",C737)),ISNUMBER(FIND("mussel",C737)),ISNUMBER(FIND("algae",C737)),ISNUMBER(FIND("Donax faba",C737)),ISNUMBER(FIND("estuarine",C737)),ISNUMBER(FIND("snail",C737)),ISNUMBER(FIND("Prorocentrum donghaiense",C737)) )</f>
        <v>0</v>
      </c>
      <c r="AB737" t="b">
        <f>OR(ISNUMBER(FIND(" rat ",C737)),ISNUMBER(FIND(" rats ",C737)),ISNUMBER(FIND(" Rats ",C737)),ISNUMBER(FIND(" Rat ",C737)),ISNUMBER(FIND(" rat.",C737)),ISNUMBER(FIND(" rats.",C737)),ISNUMBER(FIND("mouse",C737)),ISNUMBER(FIND("mice",C737)), ISNUMBER(FIND(" Mice",C737)))</f>
        <v>0</v>
      </c>
      <c r="AC737" t="b">
        <f>OR(ISNUMBER(FIND(" cell ",C737)),ISNUMBER(FIND("fibroblast",C737)),ISNUMBER(FIND("macrophage",C737)),ISNUMBER(FIND("epithelial",C737)),ISNUMBER(FIND("endothelial",C737)),ISNUMBER(FIND("neuron",C737)),ISNUMBER(FIND(" cells ",C737)),ISNUMBER(FIND("RBC",C737)),ISNUMBER(FIND("mitochond",C737)),ISNUMBER(FIND("adipocyte",C737)),ISNUMBER(FIND("osteo",C737)),ISNUMBER(FIND("keratin",C737)),ISNUMBER(FIND(" cell's ",C737)),ISNUMBER(FIND("eukary",C737)),ISNUMBER(FIND("sperm",C737)))</f>
        <v>1</v>
      </c>
      <c r="AD737" t="b">
        <v>0</v>
      </c>
      <c r="AE737" t="b">
        <f>OR(ISNUMBER(FIND(" plant ",C737)),ISNUMBER(FIND("Plant ",C737)),ISNUMBER(FIND("tomato",C737)),ISNUMBER(FIND("plants",C737)),ISNUMBER(FIND("Plants",C737)),ISNUMBER(FIND("algae",C737)),ISNUMBER(FIND("lettuce",C737)),ISNUMBER(FIND("green gram sprouts ",C737)),ISNUMBER(FIND("Cucurbita pepo",C737)),ISNUMBER(FIND("bean ",C737)),ISNUMBER(FIND("chloroplast",C737)),ISNUMBER(FIND("chlorophyll",C737)),ISNUMBER(FIND("seedling",C737)),ISNUMBER(FIND("canola",C737)),ISNUMBER(FIND("shoot",C737)),ISNUMBER(FIND("photosynthes",C737)),ISNUMBER(FIND(" leaves ",C737)),,ISNUMBER(FIND("agriculture",C737)),ISNUMBER(FIND(" crops ",C737)))</f>
        <v>0</v>
      </c>
      <c r="AF737" t="b">
        <f>OR(ISNUMBER(FIND("bacteria",C737)),ISNUMBER(FIND("Bacteria",C737)),ISNUMBER(FIND("Bacterium",C737)),ISNUMBER(FIND("bacterium",C737)),ISNUMBER(FIND(" coli ",C737)))</f>
        <v>0</v>
      </c>
      <c r="AG737" t="b">
        <f>OR(ISNUMBER(FIND("fungi",C737)),ISNUMBER(FIND("Fungi",C737)),ISNUMBER(FIND("fungus",C737)),ISNUMBER(FIND("Fungus",C737)),ISNUMBER(FIND("mushroom",C737)),ISNUMBER(FIND("Mushroom",C737)),ISNUMBER(FIND(" mold ",C737)))</f>
        <v>0</v>
      </c>
      <c r="AH737" t="b">
        <f>OR(ISNUMBER(FIND("Pig ",C737)),ISNUMBER(FIND("pig ",C737)),ISNUMBER(FIND("Pigs ",C737)),ISNUMBER(FIND("pigs ",C737)))</f>
        <v>0</v>
      </c>
      <c r="AI737" t="b">
        <f>OR(ISNUMBER(FIND(" C. elegans",C737)),ISNUMBER(FIND("Caenorhabditis elegans",C737)),ISNUMBER(FIND("earthworms",C737)),ISNUMBER(FIND(" Ficopomatus enigmaticus",C737)),ISNUMBER(FIND("larva",C737)),ISNUMBER(FIND("Lumbriculus variegatus",C737)),ISNUMBER(FIND("nematode",C737)))</f>
        <v>0</v>
      </c>
      <c r="AJ737" t="b">
        <f>NOT(OR(AA737,AB737,AC737,AD737,AE737,AF737,AG737,AH737,AI737))</f>
        <v>0</v>
      </c>
      <c r="AL737" t="b">
        <f>OR(AA737,AB737,AD737,AE737,AF737,AG737,AH737,AI737)</f>
        <v>0</v>
      </c>
      <c r="AM737" t="b">
        <f>IF(Table1[[#This Row],[In vivo?]],IF(Table1[[#This Row],[Cell]],FALSE,TRUE),FALSE)</f>
        <v>0</v>
      </c>
      <c r="AN737" t="b">
        <f>AND(AC737,AL737)</f>
        <v>0</v>
      </c>
      <c r="AO737" t="b">
        <f>IF(Table1[[#This Row],[Cell]],IF(Table1[[#This Row],[In vivo?]],FALSE,TRUE),FALSE)</f>
        <v>1</v>
      </c>
      <c r="AP737" t="b">
        <f>NOT(OR(Table1[[#This Row],[In vivo?]],Table1[[#This Row],[Only in Cell]]))</f>
        <v>0</v>
      </c>
      <c r="AQ737" t="str">
        <f>IF(OR(Table1[[#This Row],[Rodents]],Table1[[#This Row],[Human]],Table1[[#This Row],[Pig]]),OR(ISNUMBER(FIND("pulmonary",C737)),ISNUMBER(FIND("lung",C737))),"NA")</f>
        <v>NA</v>
      </c>
      <c r="AR737" t="str">
        <f>IF(OR(Table1[[#This Row],[Rodents]],Table1[[#This Row],[Human]],Table1[[#This Row],[Pig]]),OR(ISNUMBER(FIND("skin",C737)),ISNUMBER(FIND("dermal",C737))),"NA")</f>
        <v>NA</v>
      </c>
      <c r="AS737" t="str">
        <f>IF(OR(Table1[[#This Row],[Rodents]],Table1[[#This Row],[Human]],Table1[[#This Row],[Pig]]),OR(ISNUMBER(FIND("liver",C737)),ISNUMBER(FIND("hepat",C737))),"NA")</f>
        <v>NA</v>
      </c>
      <c r="AT737" t="str">
        <f>IF(OR(Table1[[#This Row],[Rodents]],Table1[[#This Row],[Human]],Table1[[#This Row],[Pig]]),OR(ISNUMBER(FIND("kidney",C737)),ISNUMBER(FIND("neph",C737))),"NA")</f>
        <v>NA</v>
      </c>
      <c r="AU737" t="str">
        <f>IF(OR(Table1[[#This Row],[Rodents]],Table1[[#This Row],[Human]],Table1[[#This Row],[Pig]]),OR(ISNUMBER(FIND("brain",C737)),ISNUMBER(FIND("neur",C737)),ISNUMBER(FIND("nerv",C737))),"NA")</f>
        <v>NA</v>
      </c>
      <c r="AV737" t="str">
        <f>IF(OR(Table1[[#This Row],[Rodents]],Table1[[#This Row],[Human]],Table1[[#This Row],[Pig]]),OR(ISNUMBER(FIND("heart",C737)),ISNUMBER(FIND("cardi",C737))),"NA")</f>
        <v>NA</v>
      </c>
      <c r="AW737" t="str">
        <f>IF(OR(Table1[[#This Row],[Rodents]],Table1[[#This Row],[Human]],Table1[[#This Row],[Pig]]),OR(ISNUMBER(FIND("gastro",C737)),ISNUMBER(FIND("intesti",C737)),ISNUMBER(FIND("stomach",C737))),"NA")</f>
        <v>NA</v>
      </c>
      <c r="AX737" t="str">
        <f>IF(OR(Table1[[#This Row],[Rodents]],Table1[[#This Row],[Human]],Table1[[#This Row],[Pig]]),NOT(OR(AQ737,AR737,AS737,AT737,AU737,AV737,AW737)),"NA")</f>
        <v>NA</v>
      </c>
      <c r="AY737" t="b">
        <f>OR(ISNUMBER(FIND("SWCNT",C737)),ISNUMBER(FIND("SWNT",C737)),ISNUMBER(FIND("single-wall",C737)),ISNUMBER(FIND("single wall",C737)),ISNUMBER(FIND("Single wall",C737)),ISNUMBER(FIND("Single-wall",C737)),ISNUMBER(FIND("SWCNT",B737)),ISNUMBER(FIND("SWNT",B737)),ISNUMBER(FIND("single-wall",B737)),ISNUMBER(FIND("single wall",B737)),ISNUMBER(FIND("Single-wall",B737)),ISNUMBER(FIND("Single wall",B737)))</f>
        <v>0</v>
      </c>
      <c r="AZ737" t="b">
        <f>OR(ISNUMBER(FIND("MWCNT",C737)),ISNUMBER(FIND("MWNT",C737)),ISNUMBER(FIND("multi-wall",C737)),ISNUMBER(FIND("multi wall",C737)),ISNUMBER(FIND("multiwall",C737)),ISNUMBER(FIND("Multi-wall",C737)),ISNUMBER(FIND("Multi wall",C737)),ISNUMBER(FIND("Multiwall",C737)),ISNUMBER(FIND("MWCNT",B737)),ISNUMBER(FIND("MWNT",B737)),ISNUMBER(FIND("multi-wall",B737)),ISNUMBER(FIND("multi wall",B737)),ISNUMBER(FIND("multiwall",B737)),ISNUMBER(FIND("Multi-wall",B737)),ISNUMBER(FIND("Multi wall",B737)),ISNUMBER(FIND("Multiwall",B737)),ISNUMBER(FIND("Double-wall",B737)),ISNUMBER(FIND("Double wall",B737)),ISNUMBER(FIND("Doublewall",B737)),ISNUMBER(FIND("double-wall",B737)),ISNUMBER(FIND("double wall",B737)),ISNUMBER(FIND("doublewall",B737)))</f>
        <v>0</v>
      </c>
      <c r="BA737" t="b">
        <f>AND(Table1[[#This Row],[SWCNT]],Table1[[#This Row],[MWCNT]])</f>
        <v>0</v>
      </c>
      <c r="BB737" t="b">
        <f>IF(Table1[[#This Row],[SWCNT]]=TRUE,FALSE,IF(Table1[[#This Row],[MWCNT]]=TRUE,FALSE,TRUE))</f>
        <v>1</v>
      </c>
      <c r="BC737" s="18"/>
    </row>
    <row r="738" spans="1:55" ht="240.5">
      <c r="A738" t="s">
        <v>4931</v>
      </c>
      <c r="B738" s="2" t="s">
        <v>4932</v>
      </c>
      <c r="C738" s="16" t="s">
        <v>4934</v>
      </c>
      <c r="D738" s="17" t="s">
        <v>765</v>
      </c>
      <c r="E738" s="2">
        <v>2011</v>
      </c>
      <c r="F738" t="b">
        <f>OR(ISNUMBER(FIND("cytotoxic",C738)),ISNUMBER(FIND("Cytotoxic",C738)),ISNUMBER(FIND("cellular toxicity",C738)),ISNUMBER(FIND("cell death",C738)),ISNUMBER(FIND("viable",C738)),ISNUMBER(FIND("phytotoxic",C738)),ISNUMBER(FIND("acute toxicity",C738)),ISNUMBER(FIND("MTT",C738)),ISNUMBER(FIND("survival",C738)),ISNUMBER(FIND("prolifer",C738)),ISNUMBER(FIND("apoptosis",C738)),ISNUMBER(FIND("neurotoxic",C738)),ISNUMBER(FIND("  lysis ",C738)),ISNUMBER(FIND("necrosis",C738)),ISNUMBER(FIND("cellular death",C738))*3,ISNUMBER(FIND("LDH",C738)),ISNUMBER(FIND("Acute toxicity",C738)))</f>
        <v>0</v>
      </c>
      <c r="G738" t="b">
        <f>OR(ISNUMBER(FIND("genotoxic",C738)),ISNUMBER(FIND("genotoxicity",C738)),ISNUMBER(FIND("DNA damage",C738)),ISNUMBER(FIND("DNA",C738)),ISNUMBER(FIND("RNA",C738)),ISNUMBER(FIND("mesothelioma",C738)),ISNUMBER(FIND("carcino",C738)),ISNUMBER(FIND("mutagen",C738)),ISNUMBER(FIND("genetic",C738)))</f>
        <v>1</v>
      </c>
      <c r="H738" t="b">
        <f>OR(ISNUMBER(FIND("inflammatory",C738)),ISNUMBER(FIND("inflamm",C738)))</f>
        <v>0</v>
      </c>
      <c r="I738" t="b">
        <f>OR(ISNUMBER(FIND("immune",C738)),ISNUMBER(FIND("immunological",C738)),ISNUMBER(FIND("interleuk",C738)),ISNUMBER(FIND("platelet activation",C738)),ISNUMBER(FIND("monocyte",C738)),ISNUMBER(FIND("leukocyte",C738)),ISNUMBER(FIND("cytokine",C738)),ISNUMBER(FIND("CD4",C738)),ISNUMBER(FIND("CD8",C738)),ISNUMBER(FIND("T-cell",C738)))</f>
        <v>0</v>
      </c>
      <c r="J738" t="b">
        <f>OR(ISNUMBER(FIND("reactive oxygen",C738)),ISNUMBER(FIND("ROS",C738)),ISNUMBER(FIND("free radical",C738)),ISNUMBER(FIND("oxidative stress",C738)),ISNUMBER(FIND("peroxid",C738)),ISNUMBER(FIND("oxidative",C738)),ISNUMBER(FIND("antioxid",C738)))</f>
        <v>0</v>
      </c>
      <c r="K738" t="b">
        <f>OR(ISNUMBER(FIND("autophag",C738)))</f>
        <v>0</v>
      </c>
      <c r="L738" t="b">
        <f>OR(ISNUMBER(FIND("morpholog",C738)))</f>
        <v>0</v>
      </c>
      <c r="M738" t="b">
        <f>OR(ISNUMBER(FIND("fibrosis",C738)),ISNUMBER(FIND("Fibrosis",C738)),ISNUMBER(FIND("fibrot",C738)))</f>
        <v>0</v>
      </c>
      <c r="N738" t="b">
        <f>OR(ISNUMBER(FIND("offspring",C738)),ISNUMBER(FIND("Parental",C738)),ISNUMBER(FIND("parental",C738)),ISNUMBER(FIND("germline",C738)),ISNUMBER(FIND("reproduc",C738)),ISNUMBER(FIND("embryo",C738)))</f>
        <v>0</v>
      </c>
      <c r="O738" t="b">
        <f>OR(ISNUMBER(FIND("metabol",C738)),ISNUMBER(FIND("Metabol",C738)),ISNUMBER(FIND("digest",C738)),ISNUMBER(FIND("mitochon",C738)))</f>
        <v>0</v>
      </c>
      <c r="P738" t="b">
        <f>OR(ISNUMBER(FIND("ecotox",C738)),ISNUMBER(FIND("Ecotox",B738)),ISNUMBER(FIND("ecotox",B738)),ISNUMBER(FIND("Ecotox",C738)))</f>
        <v>1</v>
      </c>
      <c r="Q738" t="b">
        <f>OR(ISNUMBER(FIND("Bioaccum",C738)),ISNUMBER(FIND("bioaccum",C738)),ISNUMBER(FIND("accum",C738)))</f>
        <v>0</v>
      </c>
      <c r="R738" t="b">
        <f>OR(ISNUMBER(FIND("Occupation",C738)),ISNUMBER(FIND("occupation",C738)),ISNUMBER(FIND("worker",C738)),ISNUMBER(FIND("workforce",C738)))</f>
        <v>0</v>
      </c>
      <c r="S738" t="b">
        <f>NOT(OR(F738,G738,H738,I738,J738,K738,L738,M738,N738,O738,P738,Q738,R738))</f>
        <v>0</v>
      </c>
      <c r="U738" t="b">
        <f>OR(Table1[[#This Row],[Inflammation]],Table1[[#This Row],[Immune]])</f>
        <v>0</v>
      </c>
      <c r="V738" t="str">
        <f>IF(OR(Table1[[#This Row],[Rodents]],Table1[[#This Row],[Human]],Table1[[#This Row],[Pig]]),OR(ISNUMBER(FIND("intratrach",C738)),ISNUMBER(FIND("nasal ",C738)),ISNUMBER(FIND("instill",C738))),"NA")</f>
        <v>NA</v>
      </c>
      <c r="W738" t="str">
        <f>IF(OR(Table1[[#This Row],[Rodents]],Table1[[#This Row],[Human]],Table1[[#This Row],[Pig]]),OR(ISNUMBER(FIND("dermal",C738)),ISNUMBER(FIND("skin ",C738))),"NA")</f>
        <v>NA</v>
      </c>
      <c r="X738" t="str">
        <f>IF(OR(Table1[[#This Row],[Rodents]],Table1[[#This Row],[Human]],Table1[[#This Row],[Pig]]),OR(ISNUMBER(FIND("injected",C738)),ISNUMBER(FIND("periton",C738)),ISNUMBER(FIND("intrascrot",C738))),"NA")</f>
        <v>NA</v>
      </c>
      <c r="Y738" t="str">
        <f>IF(OR(Table1[[#This Row],[Rodents]],Table1[[#This Row],[Human]],Table1[[#This Row],[Pig]]),NOT(OR(Table1[[#This Row],[Inhaled/Intratracheal/intranasal]],Table1[[#This Row],[Dermal]],Table1[[#This Row],[Injected]])),"NA")</f>
        <v>NA</v>
      </c>
      <c r="AA738" t="b">
        <f>OR(ISNUMBER(FIND("fish ",C738)),ISNUMBER(FIND("Fish ",C738)),ISNUMBER(FIND("aquatic",C738)),ISNUMBER(FIND("daphnids",C738)),ISNUMBER(FIND("Carcinus maenas",C738)),ISNUMBER(FIND("Daphnia",C738)),ISNUMBER(FIND("Ruditapes philippinarum",C738)),ISNUMBER(FIND("daphnia",C738)),ISNUMBER(FIND("marine",C738)),ISNUMBER(FIND("mussel",C738)),ISNUMBER(FIND("algae",C738)),ISNUMBER(FIND("Donax faba",C738)),ISNUMBER(FIND("estuarine",C738)),ISNUMBER(FIND("snail",C738)),ISNUMBER(FIND("Prorocentrum donghaiense",C738)) )</f>
        <v>0</v>
      </c>
      <c r="AB738" t="b">
        <f>OR(ISNUMBER(FIND(" rat ",C738)),ISNUMBER(FIND(" rats ",C738)),ISNUMBER(FIND(" Rats ",C738)),ISNUMBER(FIND(" Rat ",C738)),ISNUMBER(FIND(" rat.",C738)),ISNUMBER(FIND(" rats.",C738)),ISNUMBER(FIND("mouse",C738)),ISNUMBER(FIND("mice",C738)), ISNUMBER(FIND(" Mice",C738)))</f>
        <v>0</v>
      </c>
      <c r="AC738" t="b">
        <f>OR(ISNUMBER(FIND(" cell ",C738)),ISNUMBER(FIND("fibroblast",C738)),ISNUMBER(FIND("macrophage",C738)),ISNUMBER(FIND("epithelial",C738)),ISNUMBER(FIND("endothelial",C738)),ISNUMBER(FIND("neuron",C738)),ISNUMBER(FIND(" cells ",C738)),ISNUMBER(FIND("RBC",C738)),ISNUMBER(FIND("mitochond",C738)),ISNUMBER(FIND("adipocyte",C738)),ISNUMBER(FIND("osteo",C738)),ISNUMBER(FIND("keratin",C738)),ISNUMBER(FIND(" cell's ",C738)),ISNUMBER(FIND("eukary",C738)),ISNUMBER(FIND("sperm",C738)))</f>
        <v>0</v>
      </c>
      <c r="AD738" t="b">
        <f>OR(ISNUMBER(FIND("human",B738)),ISNUMBER(FIND("workers",B738)),ISNUMBER(FIND("workforces",B738)),ISNUMBER(FIND("occupational",B738)),ISNUMBER(FIND("Case report",B738)),ISNUMBER(FIND("Workplaces",B738)),ISNUMBER(FIND("worker",B738)))</f>
        <v>0</v>
      </c>
      <c r="AE738" t="b">
        <f>OR(ISNUMBER(FIND(" plant ",C738)),ISNUMBER(FIND("Plant ",C738)),ISNUMBER(FIND("tomato",C738)),ISNUMBER(FIND("plants",C738)),ISNUMBER(FIND("Plants",C738)),ISNUMBER(FIND("algae",C738)),ISNUMBER(FIND("lettuce",C738)),ISNUMBER(FIND("green gram sprouts ",C738)),ISNUMBER(FIND("Cucurbita pepo",C738)),ISNUMBER(FIND("bean ",C738)),ISNUMBER(FIND("chloroplast",C738)),ISNUMBER(FIND("chlorophyll",C738)),ISNUMBER(FIND("seedling",C738)),ISNUMBER(FIND("canola",C738)),ISNUMBER(FIND("shoot",C738)),ISNUMBER(FIND("photosynthes",C738)),ISNUMBER(FIND(" leaves ",C738)),,ISNUMBER(FIND("agriculture",C738)),ISNUMBER(FIND(" crops ",C738)))</f>
        <v>0</v>
      </c>
      <c r="AF738" t="b">
        <f>OR(ISNUMBER(FIND("bacteria",C738)),ISNUMBER(FIND("Bacteria",C738)),ISNUMBER(FIND("Bacterium",C738)),ISNUMBER(FIND("bacterium",C738)),ISNUMBER(FIND(" coli ",C738)))</f>
        <v>0</v>
      </c>
      <c r="AG738" t="b">
        <f>OR(ISNUMBER(FIND("fungi",C738)),ISNUMBER(FIND("Fungi",C738)),ISNUMBER(FIND("fungus",C738)),ISNUMBER(FIND("Fungus",C738)),ISNUMBER(FIND("mushroom",C738)),ISNUMBER(FIND("Mushroom",C738)),ISNUMBER(FIND(" mold ",C738)))</f>
        <v>0</v>
      </c>
      <c r="AH738" t="b">
        <f>OR(ISNUMBER(FIND("Pig ",C738)),ISNUMBER(FIND("pig ",C738)),ISNUMBER(FIND("Pigs ",C738)),ISNUMBER(FIND("pigs ",C738)))</f>
        <v>0</v>
      </c>
      <c r="AI738" t="b">
        <f>OR(ISNUMBER(FIND(" C. elegans",C738)),ISNUMBER(FIND("Caenorhabditis elegans",C738)),ISNUMBER(FIND("earthworms",C738)),ISNUMBER(FIND(" Ficopomatus enigmaticus",C738)),ISNUMBER(FIND("larva",C738)),ISNUMBER(FIND("Lumbriculus variegatus",C738)),ISNUMBER(FIND("nematode",C738)))</f>
        <v>1</v>
      </c>
      <c r="AJ738" t="b">
        <f>NOT(OR(AA738,AB738,AC738,AD738,AE738,AF738,AG738,AH738,AI738))</f>
        <v>0</v>
      </c>
      <c r="AL738" t="b">
        <f>OR(AA738,AB738,AD738,AE738,AF738,AG738,AH738,AI738)</f>
        <v>1</v>
      </c>
      <c r="AM738" t="b">
        <f>IF(Table1[[#This Row],[In vivo?]],IF(Table1[[#This Row],[Cell]],FALSE,TRUE),FALSE)</f>
        <v>1</v>
      </c>
      <c r="AN738" t="b">
        <f>AND(AC738,AL738)</f>
        <v>0</v>
      </c>
      <c r="AO738" t="b">
        <f>IF(Table1[[#This Row],[Cell]],IF(Table1[[#This Row],[In vivo?]],FALSE,TRUE),FALSE)</f>
        <v>0</v>
      </c>
      <c r="AP738" t="b">
        <f>NOT(OR(Table1[[#This Row],[In vivo?]],Table1[[#This Row],[Only in Cell]]))</f>
        <v>0</v>
      </c>
      <c r="AQ738" t="str">
        <f>IF(OR(Table1[[#This Row],[Rodents]],Table1[[#This Row],[Human]],Table1[[#This Row],[Pig]]),OR(ISNUMBER(FIND("pulmonary",C738)),ISNUMBER(FIND("lung",C738))),"NA")</f>
        <v>NA</v>
      </c>
      <c r="AR738" t="str">
        <f>IF(OR(Table1[[#This Row],[Rodents]],Table1[[#This Row],[Human]],Table1[[#This Row],[Pig]]),OR(ISNUMBER(FIND("skin",C738)),ISNUMBER(FIND("dermal",C738))),"NA")</f>
        <v>NA</v>
      </c>
      <c r="AS738" t="str">
        <f>IF(OR(Table1[[#This Row],[Rodents]],Table1[[#This Row],[Human]],Table1[[#This Row],[Pig]]),OR(ISNUMBER(FIND("liver",C738)),ISNUMBER(FIND("hepat",C738))),"NA")</f>
        <v>NA</v>
      </c>
      <c r="AT738" t="str">
        <f>IF(OR(Table1[[#This Row],[Rodents]],Table1[[#This Row],[Human]],Table1[[#This Row],[Pig]]),OR(ISNUMBER(FIND("kidney",C738)),ISNUMBER(FIND("neph",C738))),"NA")</f>
        <v>NA</v>
      </c>
      <c r="AU738" t="str">
        <f>IF(OR(Table1[[#This Row],[Rodents]],Table1[[#This Row],[Human]],Table1[[#This Row],[Pig]]),OR(ISNUMBER(FIND("brain",C738)),ISNUMBER(FIND("neur",C738)),ISNUMBER(FIND("nerv",C738))),"NA")</f>
        <v>NA</v>
      </c>
      <c r="AV738" t="str">
        <f>IF(OR(Table1[[#This Row],[Rodents]],Table1[[#This Row],[Human]],Table1[[#This Row],[Pig]]),OR(ISNUMBER(FIND("heart",C738)),ISNUMBER(FIND("cardi",C738))),"NA")</f>
        <v>NA</v>
      </c>
      <c r="AW738" t="str">
        <f>IF(OR(Table1[[#This Row],[Rodents]],Table1[[#This Row],[Human]],Table1[[#This Row],[Pig]]),OR(ISNUMBER(FIND("gastro",C738)),ISNUMBER(FIND("intesti",C738)),ISNUMBER(FIND("stomach",C738))),"NA")</f>
        <v>NA</v>
      </c>
      <c r="AX738" t="str">
        <f>IF(OR(Table1[[#This Row],[Rodents]],Table1[[#This Row],[Human]],Table1[[#This Row],[Pig]]),NOT(OR(AQ738,AR738,AS738,AT738,AU738,AV738,AW738)),"NA")</f>
        <v>NA</v>
      </c>
      <c r="AY738" t="b">
        <f>OR(ISNUMBER(FIND("SWCNT",C738)),ISNUMBER(FIND("SWNT",C738)),ISNUMBER(FIND("single-wall",C738)),ISNUMBER(FIND("single wall",C738)),ISNUMBER(FIND("Single wall",C738)),ISNUMBER(FIND("Single-wall",C738)),ISNUMBER(FIND("SWCNT",B738)),ISNUMBER(FIND("SWNT",B738)),ISNUMBER(FIND("single-wall",B738)),ISNUMBER(FIND("single wall",B738)),ISNUMBER(FIND("Single-wall",B738)),ISNUMBER(FIND("Single wall",B738)))</f>
        <v>0</v>
      </c>
      <c r="AZ738" t="b">
        <f>OR(ISNUMBER(FIND("MWCNT",C738)),ISNUMBER(FIND("MWNT",C738)),ISNUMBER(FIND("multi-wall",C738)),ISNUMBER(FIND("multi wall",C738)),ISNUMBER(FIND("multiwall",C738)),ISNUMBER(FIND("Multi-wall",C738)),ISNUMBER(FIND("Multi wall",C738)),ISNUMBER(FIND("Multiwall",C738)),ISNUMBER(FIND("MWCNT",B738)),ISNUMBER(FIND("MWNT",B738)),ISNUMBER(FIND("multi-wall",B738)),ISNUMBER(FIND("multi wall",B738)),ISNUMBER(FIND("multiwall",B738)),ISNUMBER(FIND("Multi-wall",B738)),ISNUMBER(FIND("Multi wall",B738)),ISNUMBER(FIND("Multiwall",B738)),ISNUMBER(FIND("Double-wall",B738)),ISNUMBER(FIND("Double wall",B738)),ISNUMBER(FIND("Doublewall",B738)),ISNUMBER(FIND("double-wall",B738)),ISNUMBER(FIND("double wall",B738)),ISNUMBER(FIND("doublewall",B738)))</f>
        <v>1</v>
      </c>
      <c r="BA738" t="b">
        <f>AND(Table1[[#This Row],[SWCNT]],Table1[[#This Row],[MWCNT]])</f>
        <v>0</v>
      </c>
      <c r="BB738" t="b">
        <f>IF(Table1[[#This Row],[SWCNT]]=TRUE,FALSE,IF(Table1[[#This Row],[MWCNT]]=TRUE,FALSE,TRUE))</f>
        <v>0</v>
      </c>
      <c r="BC738" s="18" t="s">
        <v>6142</v>
      </c>
    </row>
    <row r="739" spans="1:55" ht="222">
      <c r="A739" t="s">
        <v>4981</v>
      </c>
      <c r="B739" s="2" t="s">
        <v>4982</v>
      </c>
      <c r="C739" s="16" t="s">
        <v>4983</v>
      </c>
      <c r="D739" s="17" t="s">
        <v>4984</v>
      </c>
      <c r="E739" s="2">
        <v>2011</v>
      </c>
      <c r="F739" t="b">
        <f>OR(ISNUMBER(FIND("cytotoxic",C739)),ISNUMBER(FIND("Cytotoxic",C739)),ISNUMBER(FIND("cellular toxicity",C739)),ISNUMBER(FIND("cell death",C739)),ISNUMBER(FIND("viable",C739)),ISNUMBER(FIND("phytotoxic",C739)),ISNUMBER(FIND("acute toxicity",C739)),ISNUMBER(FIND("MTT",C739)),ISNUMBER(FIND("survival",C739)),ISNUMBER(FIND("prolifer",C739)),ISNUMBER(FIND("apoptosis",C739)),ISNUMBER(FIND("neurotoxic",C739)),ISNUMBER(FIND("  lysis ",C739)),ISNUMBER(FIND("necrosis",C739)),ISNUMBER(FIND("cellular death",C739))*3,ISNUMBER(FIND("LDH",C739)),ISNUMBER(FIND("Acute toxicity",C739)))</f>
        <v>1</v>
      </c>
      <c r="G739" t="b">
        <f>OR(ISNUMBER(FIND("genotoxic",C739)),ISNUMBER(FIND("genotoxicity",C739)),ISNUMBER(FIND("DNA damage",C739)),ISNUMBER(FIND("DNA",C739)),ISNUMBER(FIND("RNA",C739)),ISNUMBER(FIND("mesothelioma",C739)),ISNUMBER(FIND("carcino",C739)),ISNUMBER(FIND("mutagen",C739)),ISNUMBER(FIND("genetic",C739)))</f>
        <v>0</v>
      </c>
      <c r="H739" t="b">
        <f>OR(ISNUMBER(FIND("inflammatory",C739)),ISNUMBER(FIND("inflamm",C739)))</f>
        <v>0</v>
      </c>
      <c r="I739" t="b">
        <f>OR(ISNUMBER(FIND("immune",C739)),ISNUMBER(FIND("immunological",C739)),ISNUMBER(FIND("interleuk",C739)),ISNUMBER(FIND("platelet activation",C739)),ISNUMBER(FIND("monocyte",C739)),ISNUMBER(FIND("leukocyte",C739)),ISNUMBER(FIND("cytokine",C739)),ISNUMBER(FIND("CD4",C739)),ISNUMBER(FIND("CD8",C739)),ISNUMBER(FIND("T-cell",C739)))</f>
        <v>0</v>
      </c>
      <c r="J739" t="b">
        <f>OR(ISNUMBER(FIND("reactive oxygen",C739)),ISNUMBER(FIND("ROS",C739)),ISNUMBER(FIND("free radical",C739)),ISNUMBER(FIND("oxidative stress",C739)),ISNUMBER(FIND("peroxid",C739)),ISNUMBER(FIND("oxidative",C739)),ISNUMBER(FIND("antioxid",C739)))</f>
        <v>1</v>
      </c>
      <c r="K739" t="b">
        <f>OR(ISNUMBER(FIND("autophag",C739)))</f>
        <v>0</v>
      </c>
      <c r="L739" t="b">
        <f>OR(ISNUMBER(FIND("morpholog",C739)))</f>
        <v>1</v>
      </c>
      <c r="M739" t="b">
        <f>OR(ISNUMBER(FIND("fibrosis",C739)),ISNUMBER(FIND("Fibrosis",C739)),ISNUMBER(FIND("fibrot",C739)))</f>
        <v>0</v>
      </c>
      <c r="N739" t="b">
        <f>OR(ISNUMBER(FIND("offspring",C739)),ISNUMBER(FIND("Parental",C739)),ISNUMBER(FIND("parental",C739)),ISNUMBER(FIND("germline",C739)),ISNUMBER(FIND("reproduc",C739)),ISNUMBER(FIND("embryo",C739)))</f>
        <v>0</v>
      </c>
      <c r="O739" t="b">
        <f>OR(ISNUMBER(FIND("metabol",C739)),ISNUMBER(FIND("Metabol",C739)),ISNUMBER(FIND("digest",C739)),ISNUMBER(FIND("mitochon",C739)))</f>
        <v>1</v>
      </c>
      <c r="P739" t="b">
        <f>OR(ISNUMBER(FIND("ecotox",C739)),ISNUMBER(FIND("Ecotox",B739)),ISNUMBER(FIND("ecotox",B739)),ISNUMBER(FIND("Ecotox",C739)))</f>
        <v>0</v>
      </c>
      <c r="Q739" t="b">
        <f>OR(ISNUMBER(FIND("Bioaccum",C739)),ISNUMBER(FIND("bioaccum",C739)),ISNUMBER(FIND("accum",C739)))</f>
        <v>0</v>
      </c>
      <c r="R739" t="b">
        <f>OR(ISNUMBER(FIND("Occupation",C739)),ISNUMBER(FIND("occupation",C739)),ISNUMBER(FIND("worker",C739)),ISNUMBER(FIND("workforce",C739)))</f>
        <v>0</v>
      </c>
      <c r="S739" t="b">
        <f>NOT(OR(F739,G739,H739,I739,J739,K739,L739,M739,N739,O739,P739,Q739,R739))</f>
        <v>0</v>
      </c>
      <c r="U739" t="b">
        <f>OR(Table1[[#This Row],[Inflammation]],Table1[[#This Row],[Immune]])</f>
        <v>0</v>
      </c>
      <c r="V739" t="str">
        <f>IF(OR(Table1[[#This Row],[Rodents]],Table1[[#This Row],[Human]],Table1[[#This Row],[Pig]]),OR(ISNUMBER(FIND("intratrach",C739)),ISNUMBER(FIND("nasal ",C739)),ISNUMBER(FIND("instill",C739))),"NA")</f>
        <v>NA</v>
      </c>
      <c r="W739" t="str">
        <f>IF(OR(Table1[[#This Row],[Rodents]],Table1[[#This Row],[Human]],Table1[[#This Row],[Pig]]),OR(ISNUMBER(FIND("dermal",C739)),ISNUMBER(FIND("skin ",C739))),"NA")</f>
        <v>NA</v>
      </c>
      <c r="X739" t="str">
        <f>IF(OR(Table1[[#This Row],[Rodents]],Table1[[#This Row],[Human]],Table1[[#This Row],[Pig]]),OR(ISNUMBER(FIND("injected",C739)),ISNUMBER(FIND("periton",C739)),ISNUMBER(FIND("intrascrot",C739))),"NA")</f>
        <v>NA</v>
      </c>
      <c r="Y739" t="str">
        <f>IF(OR(Table1[[#This Row],[Rodents]],Table1[[#This Row],[Human]],Table1[[#This Row],[Pig]]),NOT(OR(Table1[[#This Row],[Inhaled/Intratracheal/intranasal]],Table1[[#This Row],[Dermal]],Table1[[#This Row],[Injected]])),"NA")</f>
        <v>NA</v>
      </c>
      <c r="AA739" t="b">
        <f>OR(ISNUMBER(FIND("fish ",C739)),ISNUMBER(FIND("Fish ",C739)),ISNUMBER(FIND("aquatic",C739)),ISNUMBER(FIND("daphnids",C739)),ISNUMBER(FIND("Carcinus maenas",C739)),ISNUMBER(FIND("Daphnia",C739)),ISNUMBER(FIND("Ruditapes philippinarum",C739)),ISNUMBER(FIND("daphnia",C739)),ISNUMBER(FIND("marine",C739)),ISNUMBER(FIND("mussel",C739)),ISNUMBER(FIND("algae",C739)),ISNUMBER(FIND("Donax faba",C739)),ISNUMBER(FIND("estuarine",C739)),ISNUMBER(FIND("snail",C739)),ISNUMBER(FIND("Prorocentrum donghaiense",C739)) )</f>
        <v>0</v>
      </c>
      <c r="AB739" t="b">
        <f>OR(ISNUMBER(FIND(" rat ",C739)),ISNUMBER(FIND(" rats ",C739)),ISNUMBER(FIND(" Rats ",C739)),ISNUMBER(FIND(" Rat ",C739)),ISNUMBER(FIND(" rat.",C739)),ISNUMBER(FIND(" rats.",C739)),ISNUMBER(FIND("mouse",C739)),ISNUMBER(FIND("mice",C739)), ISNUMBER(FIND(" Mice",C739)))</f>
        <v>0</v>
      </c>
      <c r="AC739" t="b">
        <f>OR(ISNUMBER(FIND(" cell ",C739)),ISNUMBER(FIND("fibroblast",C739)),ISNUMBER(FIND("macrophage",C739)),ISNUMBER(FIND("epithelial",C739)),ISNUMBER(FIND("endothelial",C739)),ISNUMBER(FIND("neuron",C739)),ISNUMBER(FIND(" cells ",C739)),ISNUMBER(FIND("RBC",C739)),ISNUMBER(FIND("mitochond",C739)),ISNUMBER(FIND("adipocyte",C739)),ISNUMBER(FIND("osteo",C739)),ISNUMBER(FIND("keratin",C739)),ISNUMBER(FIND(" cell's ",C739)),ISNUMBER(FIND("eukary",C739)),ISNUMBER(FIND("sperm",C739)))</f>
        <v>1</v>
      </c>
      <c r="AD739" t="b">
        <f>OR(ISNUMBER(FIND("human",B739)),ISNUMBER(FIND("workers",B739)),ISNUMBER(FIND("workforces",B739)),ISNUMBER(FIND("occupational",B739)),ISNUMBER(FIND("Case report",B739)),ISNUMBER(FIND("Workplaces",B739)),ISNUMBER(FIND("worker",B739)))</f>
        <v>0</v>
      </c>
      <c r="AE739" t="b">
        <f>OR(ISNUMBER(FIND(" plant ",C739)),ISNUMBER(FIND("Plant ",C739)),ISNUMBER(FIND("tomato",C739)),ISNUMBER(FIND("plants",C739)),ISNUMBER(FIND("Plants",C739)),ISNUMBER(FIND("algae",C739)),ISNUMBER(FIND("lettuce",C739)),ISNUMBER(FIND("green gram sprouts ",C739)),ISNUMBER(FIND("Cucurbita pepo",C739)),ISNUMBER(FIND("bean ",C739)),ISNUMBER(FIND("chloroplast",C739)),ISNUMBER(FIND("chlorophyll",C739)),ISNUMBER(FIND("seedling",C739)),ISNUMBER(FIND("canola",C739)),ISNUMBER(FIND("shoot",C739)),ISNUMBER(FIND("photosynthes",C739)),ISNUMBER(FIND(" leaves ",C739)),,ISNUMBER(FIND("agriculture",C739)),ISNUMBER(FIND(" crops ",C739)))</f>
        <v>0</v>
      </c>
      <c r="AF739" t="b">
        <f>OR(ISNUMBER(FIND("bacteria",C739)),ISNUMBER(FIND("Bacteria",C739)),ISNUMBER(FIND("Bacterium",C739)),ISNUMBER(FIND("bacterium",C739)),ISNUMBER(FIND(" coli ",C739)))</f>
        <v>0</v>
      </c>
      <c r="AG739" t="b">
        <f>OR(ISNUMBER(FIND("fungi",C739)),ISNUMBER(FIND("Fungi",C739)),ISNUMBER(FIND("fungus",C739)),ISNUMBER(FIND("Fungus",C739)),ISNUMBER(FIND("mushroom",C739)),ISNUMBER(FIND("Mushroom",C739)),ISNUMBER(FIND(" mold ",C739)))</f>
        <v>0</v>
      </c>
      <c r="AH739" t="b">
        <f>OR(ISNUMBER(FIND("Pig ",C739)),ISNUMBER(FIND("pig ",C739)),ISNUMBER(FIND("Pigs ",C739)),ISNUMBER(FIND("pigs ",C739)))</f>
        <v>0</v>
      </c>
      <c r="AI739" t="b">
        <f>OR(ISNUMBER(FIND(" C. elegans",C739)),ISNUMBER(FIND("Caenorhabditis elegans",C739)),ISNUMBER(FIND("earthworms",C739)),ISNUMBER(FIND(" Ficopomatus enigmaticus",C739)),ISNUMBER(FIND("larva",C739)),ISNUMBER(FIND("Lumbriculus variegatus",C739)),ISNUMBER(FIND("nematode",C739)))</f>
        <v>0</v>
      </c>
      <c r="AJ739" t="b">
        <f>NOT(OR(AA739,AB739,AC739,AD739,AE739,AF739,AG739,AH739,AI739))</f>
        <v>0</v>
      </c>
      <c r="AL739" t="b">
        <f>OR(AA739,AB739,AD739,AE739,AF739,AG739,AH739,AI739)</f>
        <v>0</v>
      </c>
      <c r="AM739" t="b">
        <f>IF(Table1[[#This Row],[In vivo?]],IF(Table1[[#This Row],[Cell]],FALSE,TRUE),FALSE)</f>
        <v>0</v>
      </c>
      <c r="AN739" t="b">
        <f>AND(AC739,AL739)</f>
        <v>0</v>
      </c>
      <c r="AO739" t="b">
        <f>IF(Table1[[#This Row],[Cell]],IF(Table1[[#This Row],[In vivo?]],FALSE,TRUE),FALSE)</f>
        <v>1</v>
      </c>
      <c r="AP739" t="b">
        <f>NOT(OR(Table1[[#This Row],[In vivo?]],Table1[[#This Row],[Only in Cell]]))</f>
        <v>0</v>
      </c>
      <c r="AQ739" t="str">
        <f>IF(OR(Table1[[#This Row],[Rodents]],Table1[[#This Row],[Human]],Table1[[#This Row],[Pig]]),OR(ISNUMBER(FIND("pulmonary",C739)),ISNUMBER(FIND("lung",C739))),"NA")</f>
        <v>NA</v>
      </c>
      <c r="AR739" t="str">
        <f>IF(OR(Table1[[#This Row],[Rodents]],Table1[[#This Row],[Human]],Table1[[#This Row],[Pig]]),OR(ISNUMBER(FIND("skin",C739)),ISNUMBER(FIND("dermal",C739))),"NA")</f>
        <v>NA</v>
      </c>
      <c r="AS739" t="str">
        <f>IF(OR(Table1[[#This Row],[Rodents]],Table1[[#This Row],[Human]],Table1[[#This Row],[Pig]]),OR(ISNUMBER(FIND("liver",C739)),ISNUMBER(FIND("hepat",C739))),"NA")</f>
        <v>NA</v>
      </c>
      <c r="AT739" t="str">
        <f>IF(OR(Table1[[#This Row],[Rodents]],Table1[[#This Row],[Human]],Table1[[#This Row],[Pig]]),OR(ISNUMBER(FIND("kidney",C739)),ISNUMBER(FIND("neph",C739))),"NA")</f>
        <v>NA</v>
      </c>
      <c r="AU739" t="str">
        <f>IF(OR(Table1[[#This Row],[Rodents]],Table1[[#This Row],[Human]],Table1[[#This Row],[Pig]]),OR(ISNUMBER(FIND("brain",C739)),ISNUMBER(FIND("neur",C739)),ISNUMBER(FIND("nerv",C739))),"NA")</f>
        <v>NA</v>
      </c>
      <c r="AV739" t="str">
        <f>IF(OR(Table1[[#This Row],[Rodents]],Table1[[#This Row],[Human]],Table1[[#This Row],[Pig]]),OR(ISNUMBER(FIND("heart",C739)),ISNUMBER(FIND("cardi",C739))),"NA")</f>
        <v>NA</v>
      </c>
      <c r="AW739" t="str">
        <f>IF(OR(Table1[[#This Row],[Rodents]],Table1[[#This Row],[Human]],Table1[[#This Row],[Pig]]),OR(ISNUMBER(FIND("gastro",C739)),ISNUMBER(FIND("intesti",C739)),ISNUMBER(FIND("stomach",C739))),"NA")</f>
        <v>NA</v>
      </c>
      <c r="AX739" t="str">
        <f>IF(OR(Table1[[#This Row],[Rodents]],Table1[[#This Row],[Human]],Table1[[#This Row],[Pig]]),NOT(OR(AQ739,AR739,AS739,AT739,AU739,AV739,AW739)),"NA")</f>
        <v>NA</v>
      </c>
      <c r="AY739" t="b">
        <f>OR(ISNUMBER(FIND("SWCNT",C739)),ISNUMBER(FIND("SWNT",C739)),ISNUMBER(FIND("single-wall",C739)),ISNUMBER(FIND("single wall",C739)),ISNUMBER(FIND("Single wall",C739)),ISNUMBER(FIND("Single-wall",C739)),ISNUMBER(FIND("SWCNT",B739)),ISNUMBER(FIND("SWNT",B739)),ISNUMBER(FIND("single-wall",B739)),ISNUMBER(FIND("single wall",B739)),ISNUMBER(FIND("Single-wall",B739)),ISNUMBER(FIND("Single wall",B739)))</f>
        <v>0</v>
      </c>
      <c r="AZ739" t="b">
        <f>OR(ISNUMBER(FIND("MWCNT",C739)),ISNUMBER(FIND("MWNT",C739)),ISNUMBER(FIND("multi-wall",C739)),ISNUMBER(FIND("multi wall",C739)),ISNUMBER(FIND("multiwall",C739)),ISNUMBER(FIND("Multi-wall",C739)),ISNUMBER(FIND("Multi wall",C739)),ISNUMBER(FIND("Multiwall",C739)),ISNUMBER(FIND("MWCNT",B739)),ISNUMBER(FIND("MWNT",B739)),ISNUMBER(FIND("multi-wall",B739)),ISNUMBER(FIND("multi wall",B739)),ISNUMBER(FIND("multiwall",B739)),ISNUMBER(FIND("Multi-wall",B739)),ISNUMBER(FIND("Multi wall",B739)),ISNUMBER(FIND("Multiwall",B739)),ISNUMBER(FIND("Double-wall",B739)),ISNUMBER(FIND("Double wall",B739)),ISNUMBER(FIND("Doublewall",B739)),ISNUMBER(FIND("double-wall",B739)),ISNUMBER(FIND("double wall",B739)),ISNUMBER(FIND("doublewall",B739)))</f>
        <v>0</v>
      </c>
      <c r="BA739" t="b">
        <f>AND(Table1[[#This Row],[SWCNT]],Table1[[#This Row],[MWCNT]])</f>
        <v>0</v>
      </c>
      <c r="BB739" t="b">
        <f>IF(Table1[[#This Row],[SWCNT]]=TRUE,FALSE,IF(Table1[[#This Row],[MWCNT]]=TRUE,FALSE,TRUE))</f>
        <v>1</v>
      </c>
      <c r="BC739" s="18"/>
    </row>
    <row r="740" spans="1:55" ht="185">
      <c r="A740" t="s">
        <v>5009</v>
      </c>
      <c r="B740" s="2" t="s">
        <v>5010</v>
      </c>
      <c r="C740" s="16" t="s">
        <v>5011</v>
      </c>
      <c r="D740" s="17" t="s">
        <v>5012</v>
      </c>
      <c r="E740" s="2">
        <v>2011</v>
      </c>
      <c r="F740" t="b">
        <f>OR(ISNUMBER(FIND("cytotoxic",C740)),ISNUMBER(FIND("Cytotoxic",C740)),ISNUMBER(FIND("cellular toxicity",C740)),ISNUMBER(FIND("cell death",C740)),ISNUMBER(FIND("viable",C740)),ISNUMBER(FIND("phytotoxic",C740)),ISNUMBER(FIND("acute toxicity",C740)),ISNUMBER(FIND("MTT",C740)),ISNUMBER(FIND("survival",C740)),ISNUMBER(FIND("prolifer",C740)),ISNUMBER(FIND("apoptosis",C740)),ISNUMBER(FIND("neurotoxic",C740)),ISNUMBER(FIND("  lysis ",C740)),ISNUMBER(FIND("necrosis",C740)),ISNUMBER(FIND("cellular death",C740))*3,ISNUMBER(FIND("LDH",C740)),ISNUMBER(FIND("Acute toxicity",C740)))</f>
        <v>0</v>
      </c>
      <c r="G740" t="b">
        <f>OR(ISNUMBER(FIND("genotoxic",C740)),ISNUMBER(FIND("genotoxicity",C740)),ISNUMBER(FIND("DNA damage",C740)),ISNUMBER(FIND("DNA",C740)),ISNUMBER(FIND("RNA",C740)),ISNUMBER(FIND("mesothelioma",C740)),ISNUMBER(FIND("carcino",C740)),ISNUMBER(FIND("mutagen",C740)),ISNUMBER(FIND("genetic",C740)))</f>
        <v>0</v>
      </c>
      <c r="H740" t="b">
        <f>OR(ISNUMBER(FIND("inflammatory",C740)),ISNUMBER(FIND("inflamm",C740)))</f>
        <v>0</v>
      </c>
      <c r="I740" t="b">
        <f>OR(ISNUMBER(FIND("immune",C740)),ISNUMBER(FIND("immunological",C740)),ISNUMBER(FIND("interleuk",C740)),ISNUMBER(FIND("platelet activation",C740)),ISNUMBER(FIND("monocyte",C740)),ISNUMBER(FIND("leukocyte",C740)),ISNUMBER(FIND("cytokine",C740)),ISNUMBER(FIND("CD4",C740)),ISNUMBER(FIND("CD8",C740)),ISNUMBER(FIND("T-cell",C740)))</f>
        <v>1</v>
      </c>
      <c r="J740" t="b">
        <f>OR(ISNUMBER(FIND("reactive oxygen",C740)),ISNUMBER(FIND("ROS",C740)),ISNUMBER(FIND("free radical",C740)),ISNUMBER(FIND("oxidative stress",C740)),ISNUMBER(FIND("peroxid",C740)),ISNUMBER(FIND("oxidative",C740)),ISNUMBER(FIND("antioxid",C740)))</f>
        <v>0</v>
      </c>
      <c r="K740" t="b">
        <f>OR(ISNUMBER(FIND("autophag",C740)))</f>
        <v>0</v>
      </c>
      <c r="L740" t="b">
        <f>OR(ISNUMBER(FIND("morpholog",C740)))</f>
        <v>0</v>
      </c>
      <c r="M740" t="b">
        <f>OR(ISNUMBER(FIND("fibrosis",C740)),ISNUMBER(FIND("Fibrosis",C740)),ISNUMBER(FIND("fibrot",C740)))</f>
        <v>0</v>
      </c>
      <c r="N740" t="b">
        <f>OR(ISNUMBER(FIND("offspring",C740)),ISNUMBER(FIND("Parental",C740)),ISNUMBER(FIND("parental",C740)),ISNUMBER(FIND("germline",C740)),ISNUMBER(FIND("reproduc",C740)),ISNUMBER(FIND("embryo",C740)))</f>
        <v>0</v>
      </c>
      <c r="O740" t="b">
        <f>OR(ISNUMBER(FIND("metabol",C740)),ISNUMBER(FIND("Metabol",C740)),ISNUMBER(FIND("digest",C740)),ISNUMBER(FIND("mitochon",C740)))</f>
        <v>0</v>
      </c>
      <c r="P740" t="b">
        <f>OR(ISNUMBER(FIND("ecotox",C740)),ISNUMBER(FIND("Ecotox",B740)),ISNUMBER(FIND("ecotox",B740)),ISNUMBER(FIND("Ecotox",C740)))</f>
        <v>0</v>
      </c>
      <c r="Q740" t="b">
        <f>OR(ISNUMBER(FIND("Bioaccum",C740)),ISNUMBER(FIND("bioaccum",C740)),ISNUMBER(FIND("accum",C740)))</f>
        <v>0</v>
      </c>
      <c r="R740" t="b">
        <f>OR(ISNUMBER(FIND("Occupation",C740)),ISNUMBER(FIND("occupation",C740)),ISNUMBER(FIND("worker",C740)),ISNUMBER(FIND("workforce",C740)))</f>
        <v>0</v>
      </c>
      <c r="S740" t="b">
        <f>NOT(OR(F740,G740,H740,I740,J740,K740,L740,M740,N740,O740,P740,Q740,R740))</f>
        <v>0</v>
      </c>
      <c r="U740" t="b">
        <f>OR(Table1[[#This Row],[Inflammation]],Table1[[#This Row],[Immune]])</f>
        <v>1</v>
      </c>
      <c r="V740" t="str">
        <f>IF(OR(Table1[[#This Row],[Rodents]],Table1[[#This Row],[Human]],Table1[[#This Row],[Pig]]),OR(ISNUMBER(FIND("intratrach",C740)),ISNUMBER(FIND("nasal ",C740)),ISNUMBER(FIND("instill",C740))),"NA")</f>
        <v>NA</v>
      </c>
      <c r="W740" t="str">
        <f>IF(OR(Table1[[#This Row],[Rodents]],Table1[[#This Row],[Human]],Table1[[#This Row],[Pig]]),OR(ISNUMBER(FIND("dermal",C740)),ISNUMBER(FIND("skin ",C740))),"NA")</f>
        <v>NA</v>
      </c>
      <c r="X740" t="str">
        <f>IF(OR(Table1[[#This Row],[Rodents]],Table1[[#This Row],[Human]],Table1[[#This Row],[Pig]]),OR(ISNUMBER(FIND("injected",C740)),ISNUMBER(FIND("periton",C740)),ISNUMBER(FIND("intrascrot",C740))),"NA")</f>
        <v>NA</v>
      </c>
      <c r="Y740" t="str">
        <f>IF(OR(Table1[[#This Row],[Rodents]],Table1[[#This Row],[Human]],Table1[[#This Row],[Pig]]),NOT(OR(Table1[[#This Row],[Inhaled/Intratracheal/intranasal]],Table1[[#This Row],[Dermal]],Table1[[#This Row],[Injected]])),"NA")</f>
        <v>NA</v>
      </c>
      <c r="AA740" t="b">
        <f>OR(ISNUMBER(FIND("fish ",C740)),ISNUMBER(FIND("Fish ",C740)),ISNUMBER(FIND("aquatic",C740)),ISNUMBER(FIND("daphnids",C740)),ISNUMBER(FIND("Carcinus maenas",C740)),ISNUMBER(FIND("Daphnia",C740)),ISNUMBER(FIND("Ruditapes philippinarum",C740)),ISNUMBER(FIND("daphnia",C740)),ISNUMBER(FIND("marine",C740)),ISNUMBER(FIND("mussel",C740)),ISNUMBER(FIND("algae",C740)),ISNUMBER(FIND("Donax faba",C740)),ISNUMBER(FIND("estuarine",C740)),ISNUMBER(FIND("snail",C740)),ISNUMBER(FIND("Prorocentrum donghaiense",C740)) )</f>
        <v>0</v>
      </c>
      <c r="AB740" t="b">
        <f>OR(ISNUMBER(FIND(" rat ",C740)),ISNUMBER(FIND(" rats ",C740)),ISNUMBER(FIND(" Rats ",C740)),ISNUMBER(FIND(" Rat ",C740)),ISNUMBER(FIND(" rat.",C740)),ISNUMBER(FIND(" rats.",C740)),ISNUMBER(FIND("mouse",C740)),ISNUMBER(FIND("mice",C740)), ISNUMBER(FIND(" Mice",C740)))</f>
        <v>0</v>
      </c>
      <c r="AC740" t="b">
        <f>OR(ISNUMBER(FIND(" cell ",C740)),ISNUMBER(FIND("fibroblast",C740)),ISNUMBER(FIND("macrophage",C740)),ISNUMBER(FIND("epithelial",C740)),ISNUMBER(FIND("endothelial",C740)),ISNUMBER(FIND("neuron",C740)),ISNUMBER(FIND(" cells ",C740)),ISNUMBER(FIND("RBC",C740)),ISNUMBER(FIND("mitochond",C740)),ISNUMBER(FIND("adipocyte",C740)),ISNUMBER(FIND("osteo",C740)),ISNUMBER(FIND("keratin",C740)),ISNUMBER(FIND(" cell's ",C740)),ISNUMBER(FIND("eukary",C740)),ISNUMBER(FIND("sperm",C740)))</f>
        <v>1</v>
      </c>
      <c r="AD740" t="b">
        <f>OR(ISNUMBER(FIND("human",B740)),ISNUMBER(FIND("workers",B740)),ISNUMBER(FIND("workforces",B740)),ISNUMBER(FIND("occupational",B740)),ISNUMBER(FIND("Case report",B740)),ISNUMBER(FIND("Workplaces",B740)),ISNUMBER(FIND("worker",B740)))</f>
        <v>0</v>
      </c>
      <c r="AE740" t="b">
        <f>OR(ISNUMBER(FIND(" plant ",C740)),ISNUMBER(FIND("Plant ",C740)),ISNUMBER(FIND("tomato",C740)),ISNUMBER(FIND("plants",C740)),ISNUMBER(FIND("Plants",C740)),ISNUMBER(FIND("algae",C740)),ISNUMBER(FIND("lettuce",C740)),ISNUMBER(FIND("green gram sprouts ",C740)),ISNUMBER(FIND("Cucurbita pepo",C740)),ISNUMBER(FIND("bean ",C740)),ISNUMBER(FIND("chloroplast",C740)),ISNUMBER(FIND("chlorophyll",C740)),ISNUMBER(FIND("seedling",C740)),ISNUMBER(FIND("canola",C740)),ISNUMBER(FIND("shoot",C740)),ISNUMBER(FIND("photosynthes",C740)),ISNUMBER(FIND(" leaves ",C740)),,ISNUMBER(FIND("agriculture",C740)),ISNUMBER(FIND(" crops ",C740)))</f>
        <v>0</v>
      </c>
      <c r="AF740" t="b">
        <f>OR(ISNUMBER(FIND("bacteria",C740)),ISNUMBER(FIND("Bacteria",C740)),ISNUMBER(FIND("Bacterium",C740)),ISNUMBER(FIND("bacterium",C740)),ISNUMBER(FIND(" coli ",C740)))</f>
        <v>0</v>
      </c>
      <c r="AG740" t="b">
        <f>OR(ISNUMBER(FIND("fungi",C740)),ISNUMBER(FIND("Fungi",C740)),ISNUMBER(FIND("fungus",C740)),ISNUMBER(FIND("Fungus",C740)),ISNUMBER(FIND("mushroom",C740)),ISNUMBER(FIND("Mushroom",C740)),ISNUMBER(FIND(" mold ",C740)))</f>
        <v>0</v>
      </c>
      <c r="AH740" t="b">
        <f>OR(ISNUMBER(FIND("Pig ",C740)),ISNUMBER(FIND("pig ",C740)),ISNUMBER(FIND("Pigs ",C740)),ISNUMBER(FIND("pigs ",C740)))</f>
        <v>0</v>
      </c>
      <c r="AI740" t="b">
        <f>OR(ISNUMBER(FIND(" C. elegans",C740)),ISNUMBER(FIND("Caenorhabditis elegans",C740)),ISNUMBER(FIND("earthworms",C740)),ISNUMBER(FIND(" Ficopomatus enigmaticus",C740)),ISNUMBER(FIND("larva",C740)),ISNUMBER(FIND("Lumbriculus variegatus",C740)),ISNUMBER(FIND("nematode",C740)))</f>
        <v>0</v>
      </c>
      <c r="AJ740" t="b">
        <f>NOT(OR(AA740,AB740,AC740,AD740,AE740,AF740,AG740,AH740,AI740))</f>
        <v>0</v>
      </c>
      <c r="AL740" t="b">
        <f>OR(AA740,AB740,AD740,AE740,AF740,AG740,AH740,AI740)</f>
        <v>0</v>
      </c>
      <c r="AM740" t="b">
        <f>IF(Table1[[#This Row],[In vivo?]],IF(Table1[[#This Row],[Cell]],FALSE,TRUE),FALSE)</f>
        <v>0</v>
      </c>
      <c r="AN740" t="b">
        <f>AND(AC740,AL740)</f>
        <v>0</v>
      </c>
      <c r="AO740" t="b">
        <f>IF(Table1[[#This Row],[Cell]],IF(Table1[[#This Row],[In vivo?]],FALSE,TRUE),FALSE)</f>
        <v>1</v>
      </c>
      <c r="AP740" t="b">
        <f>NOT(OR(Table1[[#This Row],[In vivo?]],Table1[[#This Row],[Only in Cell]]))</f>
        <v>0</v>
      </c>
      <c r="AQ740" t="str">
        <f>IF(OR(Table1[[#This Row],[Rodents]],Table1[[#This Row],[Human]],Table1[[#This Row],[Pig]]),OR(ISNUMBER(FIND("pulmonary",C740)),ISNUMBER(FIND("lung",C740))),"NA")</f>
        <v>NA</v>
      </c>
      <c r="AR740" t="str">
        <f>IF(OR(Table1[[#This Row],[Rodents]],Table1[[#This Row],[Human]],Table1[[#This Row],[Pig]]),OR(ISNUMBER(FIND("skin",C740)),ISNUMBER(FIND("dermal",C740))),"NA")</f>
        <v>NA</v>
      </c>
      <c r="AS740" t="str">
        <f>IF(OR(Table1[[#This Row],[Rodents]],Table1[[#This Row],[Human]],Table1[[#This Row],[Pig]]),OR(ISNUMBER(FIND("liver",C740)),ISNUMBER(FIND("hepat",C740))),"NA")</f>
        <v>NA</v>
      </c>
      <c r="AT740" t="str">
        <f>IF(OR(Table1[[#This Row],[Rodents]],Table1[[#This Row],[Human]],Table1[[#This Row],[Pig]]),OR(ISNUMBER(FIND("kidney",C740)),ISNUMBER(FIND("neph",C740))),"NA")</f>
        <v>NA</v>
      </c>
      <c r="AU740" t="str">
        <f>IF(OR(Table1[[#This Row],[Rodents]],Table1[[#This Row],[Human]],Table1[[#This Row],[Pig]]),OR(ISNUMBER(FIND("brain",C740)),ISNUMBER(FIND("neur",C740)),ISNUMBER(FIND("nerv",C740))),"NA")</f>
        <v>NA</v>
      </c>
      <c r="AV740" t="str">
        <f>IF(OR(Table1[[#This Row],[Rodents]],Table1[[#This Row],[Human]],Table1[[#This Row],[Pig]]),OR(ISNUMBER(FIND("heart",C740)),ISNUMBER(FIND("cardi",C740))),"NA")</f>
        <v>NA</v>
      </c>
      <c r="AW740" t="str">
        <f>IF(OR(Table1[[#This Row],[Rodents]],Table1[[#This Row],[Human]],Table1[[#This Row],[Pig]]),OR(ISNUMBER(FIND("gastro",C740)),ISNUMBER(FIND("intesti",C740)),ISNUMBER(FIND("stomach",C740))),"NA")</f>
        <v>NA</v>
      </c>
      <c r="AX740" t="str">
        <f>IF(OR(Table1[[#This Row],[Rodents]],Table1[[#This Row],[Human]],Table1[[#This Row],[Pig]]),NOT(OR(AQ740,AR740,AS740,AT740,AU740,AV740,AW740)),"NA")</f>
        <v>NA</v>
      </c>
      <c r="AY740" t="b">
        <f>OR(ISNUMBER(FIND("SWCNT",C740)),ISNUMBER(FIND("SWNT",C740)),ISNUMBER(FIND("single-wall",C740)),ISNUMBER(FIND("single wall",C740)),ISNUMBER(FIND("Single wall",C740)),ISNUMBER(FIND("Single-wall",C740)),ISNUMBER(FIND("SWCNT",B740)),ISNUMBER(FIND("SWNT",B740)),ISNUMBER(FIND("single-wall",B740)),ISNUMBER(FIND("single wall",B740)),ISNUMBER(FIND("Single-wall",B740)),ISNUMBER(FIND("Single wall",B740)))</f>
        <v>0</v>
      </c>
      <c r="AZ740" t="b">
        <f>OR(ISNUMBER(FIND("MWCNT",C740)),ISNUMBER(FIND("MWNT",C740)),ISNUMBER(FIND("multi-wall",C740)),ISNUMBER(FIND("multi wall",C740)),ISNUMBER(FIND("multiwall",C740)),ISNUMBER(FIND("Multi-wall",C740)),ISNUMBER(FIND("Multi wall",C740)),ISNUMBER(FIND("Multiwall",C740)),ISNUMBER(FIND("MWCNT",B740)),ISNUMBER(FIND("MWNT",B740)),ISNUMBER(FIND("multi-wall",B740)),ISNUMBER(FIND("multi wall",B740)),ISNUMBER(FIND("multiwall",B740)),ISNUMBER(FIND("Multi-wall",B740)),ISNUMBER(FIND("Multi wall",B740)),ISNUMBER(FIND("Multiwall",B740)),ISNUMBER(FIND("Double-wall",B740)),ISNUMBER(FIND("Double wall",B740)),ISNUMBER(FIND("Doublewall",B740)),ISNUMBER(FIND("double-wall",B740)),ISNUMBER(FIND("double wall",B740)),ISNUMBER(FIND("doublewall",B740)))</f>
        <v>0</v>
      </c>
      <c r="BA740" t="b">
        <f>AND(Table1[[#This Row],[SWCNT]],Table1[[#This Row],[MWCNT]])</f>
        <v>0</v>
      </c>
      <c r="BB740" t="b">
        <f>IF(Table1[[#This Row],[SWCNT]]=TRUE,FALSE,IF(Table1[[#This Row],[MWCNT]]=TRUE,FALSE,TRUE))</f>
        <v>1</v>
      </c>
      <c r="BC740" s="18"/>
    </row>
    <row r="741" spans="1:55" ht="92.5">
      <c r="A741" t="s">
        <v>5056</v>
      </c>
      <c r="B741" s="2" t="s">
        <v>5057</v>
      </c>
      <c r="C741" s="16" t="s">
        <v>5058</v>
      </c>
      <c r="D741" s="17" t="s">
        <v>4535</v>
      </c>
      <c r="E741" s="2">
        <v>2010</v>
      </c>
      <c r="F741" t="b">
        <f>OR(ISNUMBER(FIND("cytotoxic",C741)),ISNUMBER(FIND("Cytotoxic",C741)),ISNUMBER(FIND("cellular toxicity",C741)),ISNUMBER(FIND("cell death",C741)),ISNUMBER(FIND("viable",C741)),ISNUMBER(FIND("phytotoxic",C741)),ISNUMBER(FIND("acute toxicity",C741)),ISNUMBER(FIND("MTT",C741)),ISNUMBER(FIND("survival",C741)),ISNUMBER(FIND("prolifer",C741)),ISNUMBER(FIND("apoptosis",C741)),ISNUMBER(FIND("neurotoxic",C741)),ISNUMBER(FIND("  lysis ",C741)),ISNUMBER(FIND("necrosis",C741)),ISNUMBER(FIND("cellular death",C741))*3,ISNUMBER(FIND("LDH",C741)),ISNUMBER(FIND("Acute toxicity",C741)))</f>
        <v>1</v>
      </c>
      <c r="G741" t="b">
        <f>OR(ISNUMBER(FIND("genotoxic",C741)),ISNUMBER(FIND("genotoxicity",C741)),ISNUMBER(FIND("DNA damage",C741)),ISNUMBER(FIND("DNA",C741)),ISNUMBER(FIND("RNA",C741)),ISNUMBER(FIND("mesothelioma",C741)),ISNUMBER(FIND("carcino",C741)),ISNUMBER(FIND("mutagen",C741)),ISNUMBER(FIND("genetic",C741)))</f>
        <v>0</v>
      </c>
      <c r="H741" t="b">
        <f>OR(ISNUMBER(FIND("inflammatory",C741)),ISNUMBER(FIND("inflamm",C741)))</f>
        <v>0</v>
      </c>
      <c r="I741" t="b">
        <f>OR(ISNUMBER(FIND("immune",C741)),ISNUMBER(FIND("immunological",C741)),ISNUMBER(FIND("interleuk",C741)),ISNUMBER(FIND("platelet activation",C741)),ISNUMBER(FIND("monocyte",C741)),ISNUMBER(FIND("leukocyte",C741)),ISNUMBER(FIND("cytokine",C741)),ISNUMBER(FIND("CD4",C741)),ISNUMBER(FIND("CD8",C741)),ISNUMBER(FIND("T-cell",C741)))</f>
        <v>0</v>
      </c>
      <c r="J741" t="b">
        <f>OR(ISNUMBER(FIND("reactive oxygen",C741)),ISNUMBER(FIND("ROS",C741)),ISNUMBER(FIND("free radical",C741)),ISNUMBER(FIND("oxidative stress",C741)),ISNUMBER(FIND("peroxid",C741)),ISNUMBER(FIND("oxidative",C741)),ISNUMBER(FIND("antioxid",C741)))</f>
        <v>0</v>
      </c>
      <c r="K741" t="b">
        <f>OR(ISNUMBER(FIND("autophag",C741)))</f>
        <v>0</v>
      </c>
      <c r="L741" t="b">
        <f>OR(ISNUMBER(FIND("morpholog",C741)))</f>
        <v>0</v>
      </c>
      <c r="M741" t="b">
        <f>OR(ISNUMBER(FIND("fibrosis",C741)),ISNUMBER(FIND("Fibrosis",C741)),ISNUMBER(FIND("fibrot",C741)))</f>
        <v>0</v>
      </c>
      <c r="N741" t="b">
        <f>OR(ISNUMBER(FIND("offspring",C741)),ISNUMBER(FIND("Parental",C741)),ISNUMBER(FIND("parental",C741)),ISNUMBER(FIND("germline",C741)),ISNUMBER(FIND("reproduc",C741)),ISNUMBER(FIND("embryo",C741)))</f>
        <v>0</v>
      </c>
      <c r="O741" t="b">
        <f>OR(ISNUMBER(FIND("metabol",C741)),ISNUMBER(FIND("Metabol",C741)),ISNUMBER(FIND("digest",C741)),ISNUMBER(FIND("mitochon",C741)))</f>
        <v>0</v>
      </c>
      <c r="P741" t="b">
        <f>OR(ISNUMBER(FIND("ecotox",C741)),ISNUMBER(FIND("Ecotox",B741)),ISNUMBER(FIND("ecotox",B741)),ISNUMBER(FIND("Ecotox",C741)))</f>
        <v>0</v>
      </c>
      <c r="Q741" t="b">
        <f>OR(ISNUMBER(FIND("Bioaccum",C741)),ISNUMBER(FIND("bioaccum",C741)),ISNUMBER(FIND("accum",C741)))</f>
        <v>0</v>
      </c>
      <c r="R741" t="b">
        <f>OR(ISNUMBER(FIND("Occupation",C741)),ISNUMBER(FIND("occupation",C741)),ISNUMBER(FIND("worker",C741)),ISNUMBER(FIND("workforce",C741)))</f>
        <v>0</v>
      </c>
      <c r="S741" t="b">
        <f>NOT(OR(F741,G741,H741,I741,J741,K741,L741,M741,N741,O741,P741,Q741,R741))</f>
        <v>0</v>
      </c>
      <c r="U741" t="b">
        <f>OR(Table1[[#This Row],[Inflammation]],Table1[[#This Row],[Immune]])</f>
        <v>0</v>
      </c>
      <c r="V741" t="b">
        <f>IF(OR(Table1[[#This Row],[Rodents]],Table1[[#This Row],[Human]],Table1[[#This Row],[Pig]]),OR(ISNUMBER(FIND("intratrach",C741)),ISNUMBER(FIND("nasal ",C741)),ISNUMBER(FIND("instill",C741))),"NA")</f>
        <v>0</v>
      </c>
      <c r="W741" t="b">
        <f>IF(OR(Table1[[#This Row],[Rodents]],Table1[[#This Row],[Human]],Table1[[#This Row],[Pig]]),OR(ISNUMBER(FIND("dermal",C741)),ISNUMBER(FIND("skin ",C741))),"NA")</f>
        <v>0</v>
      </c>
      <c r="X741" t="b">
        <f>IF(OR(Table1[[#This Row],[Rodents]],Table1[[#This Row],[Human]],Table1[[#This Row],[Pig]]),OR(ISNUMBER(FIND("injected",C741)),ISNUMBER(FIND("periton",C741)),ISNUMBER(FIND("intrascrot",C741))),"NA")</f>
        <v>0</v>
      </c>
      <c r="Y741" t="b">
        <f>IF(OR(Table1[[#This Row],[Rodents]],Table1[[#This Row],[Human]],Table1[[#This Row],[Pig]]),NOT(OR(Table1[[#This Row],[Inhaled/Intratracheal/intranasal]],Table1[[#This Row],[Dermal]],Table1[[#This Row],[Injected]])),"NA")</f>
        <v>1</v>
      </c>
      <c r="AA741" t="b">
        <f>OR(ISNUMBER(FIND("fish ",C741)),ISNUMBER(FIND("Fish ",C741)),ISNUMBER(FIND("aquatic",C741)),ISNUMBER(FIND("daphnids",C741)),ISNUMBER(FIND("Carcinus maenas",C741)),ISNUMBER(FIND("Daphnia",C741)),ISNUMBER(FIND("Ruditapes philippinarum",C741)),ISNUMBER(FIND("daphnia",C741)),ISNUMBER(FIND("marine",C741)),ISNUMBER(FIND("mussel",C741)),ISNUMBER(FIND("algae",C741)),ISNUMBER(FIND("Donax faba",C741)),ISNUMBER(FIND("estuarine",C741)),ISNUMBER(FIND("snail",C741)),ISNUMBER(FIND("Prorocentrum donghaiense",C741)) )</f>
        <v>0</v>
      </c>
      <c r="AB741" t="b">
        <f>OR(ISNUMBER(FIND(" rat ",C741)),ISNUMBER(FIND(" rats ",C741)),ISNUMBER(FIND(" Rats ",C741)),ISNUMBER(FIND(" Rat ",C741)),ISNUMBER(FIND(" rat.",C741)),ISNUMBER(FIND(" rats.",C741)),ISNUMBER(FIND("mouse",C741)),ISNUMBER(FIND("mice",C741)), ISNUMBER(FIND(" Mice",C741)))</f>
        <v>1</v>
      </c>
      <c r="AC741" t="b">
        <f>OR(ISNUMBER(FIND(" cell ",C741)),ISNUMBER(FIND("fibroblast",C741)),ISNUMBER(FIND("macrophage",C741)),ISNUMBER(FIND("epithelial",C741)),ISNUMBER(FIND("endothelial",C741)),ISNUMBER(FIND("neuron",C741)),ISNUMBER(FIND(" cells ",C741)),ISNUMBER(FIND("RBC",C741)),ISNUMBER(FIND("mitochond",C741)),ISNUMBER(FIND("adipocyte",C741)),ISNUMBER(FIND("osteo",C741)),ISNUMBER(FIND("keratin",C741)),ISNUMBER(FIND(" cell's ",C741)),ISNUMBER(FIND("eukary",C741)),ISNUMBER(FIND("sperm",C741)))</f>
        <v>1</v>
      </c>
      <c r="AD741" t="b">
        <f>OR(ISNUMBER(FIND("human",B741)),ISNUMBER(FIND("workers",B741)),ISNUMBER(FIND("workforces",B741)),ISNUMBER(FIND("occupational",B741)),ISNUMBER(FIND("Case report",B741)),ISNUMBER(FIND("Workplaces",B741)),ISNUMBER(FIND("worker",B741)))</f>
        <v>0</v>
      </c>
      <c r="AE741" t="b">
        <f>OR(ISNUMBER(FIND(" plant ",C741)),ISNUMBER(FIND("Plant ",C741)),ISNUMBER(FIND("tomato",C741)),ISNUMBER(FIND("plants",C741)),ISNUMBER(FIND("Plants",C741)),ISNUMBER(FIND("algae",C741)),ISNUMBER(FIND("lettuce",C741)),ISNUMBER(FIND("green gram sprouts ",C741)),ISNUMBER(FIND("Cucurbita pepo",C741)),ISNUMBER(FIND("bean ",C741)),ISNUMBER(FIND("chloroplast",C741)),ISNUMBER(FIND("chlorophyll",C741)),ISNUMBER(FIND("seedling",C741)),ISNUMBER(FIND("canola",C741)),ISNUMBER(FIND("shoot",C741)),ISNUMBER(FIND("photosynthes",C741)),ISNUMBER(FIND(" leaves ",C741)),,ISNUMBER(FIND("agriculture",C741)),ISNUMBER(FIND(" crops ",C741)))</f>
        <v>0</v>
      </c>
      <c r="AF741" t="b">
        <f>OR(ISNUMBER(FIND("bacteria",C741)),ISNUMBER(FIND("Bacteria",C741)),ISNUMBER(FIND("Bacterium",C741)),ISNUMBER(FIND("bacterium",C741)),ISNUMBER(FIND(" coli ",C741)))</f>
        <v>0</v>
      </c>
      <c r="AG741" t="b">
        <f>OR(ISNUMBER(FIND("fungi",C741)),ISNUMBER(FIND("Fungi",C741)),ISNUMBER(FIND("fungus",C741)),ISNUMBER(FIND("Fungus",C741)),ISNUMBER(FIND("mushroom",C741)),ISNUMBER(FIND("Mushroom",C741)),ISNUMBER(FIND(" mold ",C741)))</f>
        <v>0</v>
      </c>
      <c r="AH741" t="b">
        <f>OR(ISNUMBER(FIND("Pig ",C741)),ISNUMBER(FIND("pig ",C741)),ISNUMBER(FIND("Pigs ",C741)),ISNUMBER(FIND("pigs ",C741)))</f>
        <v>0</v>
      </c>
      <c r="AI741" t="b">
        <f>OR(ISNUMBER(FIND(" C. elegans",C741)),ISNUMBER(FIND("Caenorhabditis elegans",C741)),ISNUMBER(FIND("earthworms",C741)),ISNUMBER(FIND(" Ficopomatus enigmaticus",C741)),ISNUMBER(FIND("larva",C741)),ISNUMBER(FIND("Lumbriculus variegatus",C741)),ISNUMBER(FIND("nematode",C741)))</f>
        <v>0</v>
      </c>
      <c r="AJ741" t="b">
        <f>NOT(OR(AA741,AB741,AC741,AD741,AE741,AF741,AG741,AH741,AI741))</f>
        <v>0</v>
      </c>
      <c r="AL741" t="b">
        <f>OR(AA741,AB741,AD741,AE741,AF741,AG741,AH741,AI741)</f>
        <v>1</v>
      </c>
      <c r="AM741" t="b">
        <f>IF(Table1[[#This Row],[In vivo?]],IF(Table1[[#This Row],[Cell]],FALSE,TRUE),FALSE)</f>
        <v>0</v>
      </c>
      <c r="AN741" t="b">
        <f>AND(AC741,AL741)</f>
        <v>1</v>
      </c>
      <c r="AO741" t="b">
        <f>IF(Table1[[#This Row],[Cell]],IF(Table1[[#This Row],[In vivo?]],FALSE,TRUE),FALSE)</f>
        <v>0</v>
      </c>
      <c r="AP741" t="b">
        <f>NOT(OR(Table1[[#This Row],[In vivo?]],Table1[[#This Row],[Only in Cell]]))</f>
        <v>0</v>
      </c>
      <c r="AQ741" t="b">
        <f>IF(OR(Table1[[#This Row],[Rodents]],Table1[[#This Row],[Human]],Table1[[#This Row],[Pig]]),OR(ISNUMBER(FIND("pulmonary",C741)),ISNUMBER(FIND("lung",C741))),"NA")</f>
        <v>0</v>
      </c>
      <c r="AR741" t="b">
        <f>IF(OR(Table1[[#This Row],[Rodents]],Table1[[#This Row],[Human]],Table1[[#This Row],[Pig]]),OR(ISNUMBER(FIND("skin",C741)),ISNUMBER(FIND("dermal",C741))),"NA")</f>
        <v>0</v>
      </c>
      <c r="AS741" t="b">
        <f>IF(OR(Table1[[#This Row],[Rodents]],Table1[[#This Row],[Human]],Table1[[#This Row],[Pig]]),OR(ISNUMBER(FIND("liver",C741)),ISNUMBER(FIND("hepat",C741))),"NA")</f>
        <v>0</v>
      </c>
      <c r="AT741" t="b">
        <f>IF(OR(Table1[[#This Row],[Rodents]],Table1[[#This Row],[Human]],Table1[[#This Row],[Pig]]),OR(ISNUMBER(FIND("kidney",C741)),ISNUMBER(FIND("neph",C741))),"NA")</f>
        <v>0</v>
      </c>
      <c r="AU741" t="b">
        <f>IF(OR(Table1[[#This Row],[Rodents]],Table1[[#This Row],[Human]],Table1[[#This Row],[Pig]]),OR(ISNUMBER(FIND("brain",C741)),ISNUMBER(FIND("neur",C741)),ISNUMBER(FIND("nerv",C741))),"NA")</f>
        <v>0</v>
      </c>
      <c r="AV741" t="b">
        <f>IF(OR(Table1[[#This Row],[Rodents]],Table1[[#This Row],[Human]],Table1[[#This Row],[Pig]]),OR(ISNUMBER(FIND("heart",C741)),ISNUMBER(FIND("cardi",C741))),"NA")</f>
        <v>0</v>
      </c>
      <c r="AW741" t="b">
        <f>IF(OR(Table1[[#This Row],[Rodents]],Table1[[#This Row],[Human]],Table1[[#This Row],[Pig]]),OR(ISNUMBER(FIND("gastro",C741)),ISNUMBER(FIND("intesti",C741)),ISNUMBER(FIND("stomach",C741))),"NA")</f>
        <v>0</v>
      </c>
      <c r="AX741" t="b">
        <f>IF(OR(Table1[[#This Row],[Rodents]],Table1[[#This Row],[Human]],Table1[[#This Row],[Pig]]),NOT(OR(AQ741,AR741,AS741,AT741,AU741,AV741,AW741)),"NA")</f>
        <v>1</v>
      </c>
      <c r="AY741" t="b">
        <f>OR(ISNUMBER(FIND("SWCNT",C741)),ISNUMBER(FIND("SWNT",C741)),ISNUMBER(FIND("single-wall",C741)),ISNUMBER(FIND("single wall",C741)),ISNUMBER(FIND("Single wall",C741)),ISNUMBER(FIND("Single-wall",C741)),ISNUMBER(FIND("SWCNT",B741)),ISNUMBER(FIND("SWNT",B741)),ISNUMBER(FIND("single-wall",B741)),ISNUMBER(FIND("single wall",B741)),ISNUMBER(FIND("Single-wall",B741)),ISNUMBER(FIND("Single wall",B741)))</f>
        <v>0</v>
      </c>
      <c r="AZ741" t="b">
        <f>OR(ISNUMBER(FIND("MWCNT",C741)),ISNUMBER(FIND("MWNT",C741)),ISNUMBER(FIND("multi-wall",C741)),ISNUMBER(FIND("multi wall",C741)),ISNUMBER(FIND("multiwall",C741)),ISNUMBER(FIND("Multi-wall",C741)),ISNUMBER(FIND("Multi wall",C741)),ISNUMBER(FIND("Multiwall",C741)),ISNUMBER(FIND("MWCNT",B741)),ISNUMBER(FIND("MWNT",B741)),ISNUMBER(FIND("multi-wall",B741)),ISNUMBER(FIND("multi wall",B741)),ISNUMBER(FIND("multiwall",B741)),ISNUMBER(FIND("Multi-wall",B741)),ISNUMBER(FIND("Multi wall",B741)),ISNUMBER(FIND("Multiwall",B741)),ISNUMBER(FIND("Double-wall",B741)),ISNUMBER(FIND("Double wall",B741)),ISNUMBER(FIND("Doublewall",B741)),ISNUMBER(FIND("double-wall",B741)),ISNUMBER(FIND("double wall",B741)),ISNUMBER(FIND("doublewall",B741)))</f>
        <v>0</v>
      </c>
      <c r="BA741" t="b">
        <f>AND(Table1[[#This Row],[SWCNT]],Table1[[#This Row],[MWCNT]])</f>
        <v>0</v>
      </c>
      <c r="BB741" t="b">
        <f>IF(Table1[[#This Row],[SWCNT]]=TRUE,FALSE,IF(Table1[[#This Row],[MWCNT]]=TRUE,FALSE,TRUE))</f>
        <v>1</v>
      </c>
      <c r="BC741" s="18"/>
    </row>
    <row r="742" spans="1:55" ht="129.5">
      <c r="A742" t="s">
        <v>5087</v>
      </c>
      <c r="B742" s="2" t="s">
        <v>5088</v>
      </c>
      <c r="C742" s="16" t="s">
        <v>5089</v>
      </c>
      <c r="D742" s="17" t="s">
        <v>2325</v>
      </c>
      <c r="E742" s="2">
        <v>2010</v>
      </c>
      <c r="F742" t="b">
        <f>OR(ISNUMBER(FIND("cytotoxic",C742)),ISNUMBER(FIND("Cytotoxic",C742)),ISNUMBER(FIND("cellular toxicity",C742)),ISNUMBER(FIND("cell death",C742)),ISNUMBER(FIND("viable",C742)),ISNUMBER(FIND("phytotoxic",C742)),ISNUMBER(FIND("acute toxicity",C742)),ISNUMBER(FIND("MTT",C742)),ISNUMBER(FIND("survival",C742)),ISNUMBER(FIND("prolifer",C742)),ISNUMBER(FIND("apoptosis",C742)),ISNUMBER(FIND("neurotoxic",C742)),ISNUMBER(FIND("  lysis ",C742)),ISNUMBER(FIND("necrosis",C742)),ISNUMBER(FIND("cellular death",C742))*3,ISNUMBER(FIND("LDH",C742)),ISNUMBER(FIND("Acute toxicity",C742)))</f>
        <v>1</v>
      </c>
      <c r="G742" t="b">
        <f>OR(ISNUMBER(FIND("genotoxic",C742)),ISNUMBER(FIND("genotoxicity",C742)),ISNUMBER(FIND("DNA damage",C742)),ISNUMBER(FIND("DNA",C742)),ISNUMBER(FIND("RNA",C742)),ISNUMBER(FIND("mesothelioma",C742)),ISNUMBER(FIND("carcino",C742)),ISNUMBER(FIND("mutagen",C742)),ISNUMBER(FIND("genetic",C742)))</f>
        <v>0</v>
      </c>
      <c r="H742" t="b">
        <f>OR(ISNUMBER(FIND("inflammatory",C742)),ISNUMBER(FIND("inflamm",C742)))</f>
        <v>0</v>
      </c>
      <c r="I742" t="b">
        <f>OR(ISNUMBER(FIND("immune",C742)),ISNUMBER(FIND("immunological",C742)),ISNUMBER(FIND("interleuk",C742)),ISNUMBER(FIND("platelet activation",C742)),ISNUMBER(FIND("monocyte",C742)),ISNUMBER(FIND("leukocyte",C742)),ISNUMBER(FIND("cytokine",C742)),ISNUMBER(FIND("CD4",C742)),ISNUMBER(FIND("CD8",C742)),ISNUMBER(FIND("T-cell",C742)))</f>
        <v>0</v>
      </c>
      <c r="J742" t="b">
        <f>OR(ISNUMBER(FIND("reactive oxygen",C742)),ISNUMBER(FIND("ROS",C742)),ISNUMBER(FIND("free radical",C742)),ISNUMBER(FIND("oxidative stress",C742)),ISNUMBER(FIND("peroxid",C742)),ISNUMBER(FIND("oxidative",C742)),ISNUMBER(FIND("antioxid",C742)))</f>
        <v>0</v>
      </c>
      <c r="K742" t="b">
        <f>OR(ISNUMBER(FIND("autophag",C742)))</f>
        <v>0</v>
      </c>
      <c r="L742" t="b">
        <f>OR(ISNUMBER(FIND("morpholog",C742)))</f>
        <v>0</v>
      </c>
      <c r="M742" t="b">
        <f>OR(ISNUMBER(FIND("fibrosis",C742)),ISNUMBER(FIND("Fibrosis",C742)),ISNUMBER(FIND("fibrot",C742)))</f>
        <v>0</v>
      </c>
      <c r="N742" t="b">
        <f>OR(ISNUMBER(FIND("offspring",C742)),ISNUMBER(FIND("Parental",C742)),ISNUMBER(FIND("parental",C742)),ISNUMBER(FIND("germline",C742)),ISNUMBER(FIND("reproduc",C742)),ISNUMBER(FIND("embryo",C742)))</f>
        <v>1</v>
      </c>
      <c r="O742" t="b">
        <f>OR(ISNUMBER(FIND("metabol",C742)),ISNUMBER(FIND("Metabol",C742)),ISNUMBER(FIND("digest",C742)),ISNUMBER(FIND("mitochon",C742)))</f>
        <v>0</v>
      </c>
      <c r="P742" t="b">
        <f>OR(ISNUMBER(FIND("ecotox",C742)),ISNUMBER(FIND("Ecotox",B742)),ISNUMBER(FIND("ecotox",B742)),ISNUMBER(FIND("Ecotox",C742)))</f>
        <v>0</v>
      </c>
      <c r="Q742" t="b">
        <f>OR(ISNUMBER(FIND("Bioaccum",C742)),ISNUMBER(FIND("bioaccum",C742)),ISNUMBER(FIND("accum",C742)))</f>
        <v>0</v>
      </c>
      <c r="R742" t="b">
        <f>OR(ISNUMBER(FIND("Occupation",C742)),ISNUMBER(FIND("occupation",C742)),ISNUMBER(FIND("worker",C742)),ISNUMBER(FIND("workforce",C742)))</f>
        <v>0</v>
      </c>
      <c r="S742" t="b">
        <f>NOT(OR(F742,G742,H742,I742,J742,K742,L742,M742,N742,O742,P742,Q742,R742))</f>
        <v>0</v>
      </c>
      <c r="U742" t="b">
        <f>OR(Table1[[#This Row],[Inflammation]],Table1[[#This Row],[Immune]])</f>
        <v>0</v>
      </c>
      <c r="V742" t="str">
        <f>IF(OR(Table1[[#This Row],[Rodents]],Table1[[#This Row],[Human]],Table1[[#This Row],[Pig]]),OR(ISNUMBER(FIND("intratrach",C742)),ISNUMBER(FIND("nasal ",C742)),ISNUMBER(FIND("instill",C742))),"NA")</f>
        <v>NA</v>
      </c>
      <c r="W742" t="str">
        <f>IF(OR(Table1[[#This Row],[Rodents]],Table1[[#This Row],[Human]],Table1[[#This Row],[Pig]]),OR(ISNUMBER(FIND("dermal",C742)),ISNUMBER(FIND("skin ",C742))),"NA")</f>
        <v>NA</v>
      </c>
      <c r="X742" t="str">
        <f>IF(OR(Table1[[#This Row],[Rodents]],Table1[[#This Row],[Human]],Table1[[#This Row],[Pig]]),OR(ISNUMBER(FIND("injected",C742)),ISNUMBER(FIND("periton",C742)),ISNUMBER(FIND("intrascrot",C742))),"NA")</f>
        <v>NA</v>
      </c>
      <c r="Y742" t="str">
        <f>IF(OR(Table1[[#This Row],[Rodents]],Table1[[#This Row],[Human]],Table1[[#This Row],[Pig]]),NOT(OR(Table1[[#This Row],[Inhaled/Intratracheal/intranasal]],Table1[[#This Row],[Dermal]],Table1[[#This Row],[Injected]])),"NA")</f>
        <v>NA</v>
      </c>
      <c r="AA742" t="b">
        <f>OR(ISNUMBER(FIND("fish ",C742)),ISNUMBER(FIND("Fish ",C742)),ISNUMBER(FIND("aquatic",C742)),ISNUMBER(FIND("daphnids",C742)),ISNUMBER(FIND("Carcinus maenas",C742)),ISNUMBER(FIND("Daphnia",C742)),ISNUMBER(FIND("Ruditapes philippinarum",C742)),ISNUMBER(FIND("daphnia",C742)),ISNUMBER(FIND("marine",C742)),ISNUMBER(FIND("mussel",C742)),ISNUMBER(FIND("algae",C742)),ISNUMBER(FIND("Donax faba",C742)),ISNUMBER(FIND("estuarine",C742)),ISNUMBER(FIND("snail",C742)),ISNUMBER(FIND("Prorocentrum donghaiense",C742)) )</f>
        <v>0</v>
      </c>
      <c r="AB742" t="b">
        <f>OR(ISNUMBER(FIND(" rat ",C742)),ISNUMBER(FIND(" rats ",C742)),ISNUMBER(FIND(" Rats ",C742)),ISNUMBER(FIND(" Rat ",C742)),ISNUMBER(FIND(" rat.",C742)),ISNUMBER(FIND(" rats.",C742)),ISNUMBER(FIND("mouse",C742)),ISNUMBER(FIND("mice",C742)), ISNUMBER(FIND(" Mice",C742)))</f>
        <v>0</v>
      </c>
      <c r="AC742" t="b">
        <f>OR(ISNUMBER(FIND(" cell ",C742)),ISNUMBER(FIND("fibroblast",C742)),ISNUMBER(FIND("macrophage",C742)),ISNUMBER(FIND("epithelial",C742)),ISNUMBER(FIND("endothelial",C742)),ISNUMBER(FIND("neuron",C742)),ISNUMBER(FIND(" cells ",C742)),ISNUMBER(FIND("RBC",C742)),ISNUMBER(FIND("mitochond",C742)),ISNUMBER(FIND("adipocyte",C742)),ISNUMBER(FIND("osteo",C742)),ISNUMBER(FIND("keratin",C742)),ISNUMBER(FIND(" cell's ",C742)),ISNUMBER(FIND("eukary",C742)),ISNUMBER(FIND("sperm",C742)))</f>
        <v>1</v>
      </c>
      <c r="AD742" t="b">
        <v>0</v>
      </c>
      <c r="AE742" t="b">
        <f>OR(ISNUMBER(FIND(" plant ",C742)),ISNUMBER(FIND("Plant ",C742)),ISNUMBER(FIND("tomato",C742)),ISNUMBER(FIND("plants",C742)),ISNUMBER(FIND("Plants",C742)),ISNUMBER(FIND("algae",C742)),ISNUMBER(FIND("lettuce",C742)),ISNUMBER(FIND("green gram sprouts ",C742)),ISNUMBER(FIND("Cucurbita pepo",C742)),ISNUMBER(FIND("bean ",C742)),ISNUMBER(FIND("chloroplast",C742)),ISNUMBER(FIND("chlorophyll",C742)),ISNUMBER(FIND("seedling",C742)),ISNUMBER(FIND("canola",C742)),ISNUMBER(FIND("shoot",C742)),ISNUMBER(FIND("photosynthes",C742)),ISNUMBER(FIND(" leaves ",C742)),,ISNUMBER(FIND("agriculture",C742)),ISNUMBER(FIND(" crops ",C742)))</f>
        <v>0</v>
      </c>
      <c r="AF742" t="b">
        <f>OR(ISNUMBER(FIND("bacteria",C742)),ISNUMBER(FIND("Bacteria",C742)),ISNUMBER(FIND("Bacterium",C742)),ISNUMBER(FIND("bacterium",C742)),ISNUMBER(FIND(" coli ",C742)))</f>
        <v>0</v>
      </c>
      <c r="AG742" t="b">
        <f>OR(ISNUMBER(FIND("fungi",C742)),ISNUMBER(FIND("Fungi",C742)),ISNUMBER(FIND("fungus",C742)),ISNUMBER(FIND("Fungus",C742)),ISNUMBER(FIND("mushroom",C742)),ISNUMBER(FIND("Mushroom",C742)),ISNUMBER(FIND(" mold ",C742)))</f>
        <v>0</v>
      </c>
      <c r="AH742" t="b">
        <f>OR(ISNUMBER(FIND("Pig ",C742)),ISNUMBER(FIND("pig ",C742)),ISNUMBER(FIND("Pigs ",C742)),ISNUMBER(FIND("pigs ",C742)))</f>
        <v>0</v>
      </c>
      <c r="AI742" t="b">
        <f>OR(ISNUMBER(FIND(" C. elegans",C742)),ISNUMBER(FIND("Caenorhabditis elegans",C742)),ISNUMBER(FIND("earthworms",C742)),ISNUMBER(FIND(" Ficopomatus enigmaticus",C742)),ISNUMBER(FIND("larva",C742)),ISNUMBER(FIND("Lumbriculus variegatus",C742)),ISNUMBER(FIND("nematode",C742)))</f>
        <v>0</v>
      </c>
      <c r="AJ742" t="b">
        <f>NOT(OR(AA742,AB742,AC742,AD742,AE742,AF742,AG742,AH742,AI742))</f>
        <v>0</v>
      </c>
      <c r="AL742" t="b">
        <f>OR(AA742,AB742,AD742,AE742,AF742,AG742,AH742,AI742)</f>
        <v>0</v>
      </c>
      <c r="AM742" t="b">
        <f>IF(Table1[[#This Row],[In vivo?]],IF(Table1[[#This Row],[Cell]],FALSE,TRUE),FALSE)</f>
        <v>0</v>
      </c>
      <c r="AN742" t="b">
        <f>AND(AC742,AL742)</f>
        <v>0</v>
      </c>
      <c r="AO742" t="b">
        <f>IF(Table1[[#This Row],[Cell]],IF(Table1[[#This Row],[In vivo?]],FALSE,TRUE),FALSE)</f>
        <v>1</v>
      </c>
      <c r="AP742" t="b">
        <f>NOT(OR(Table1[[#This Row],[In vivo?]],Table1[[#This Row],[Only in Cell]]))</f>
        <v>0</v>
      </c>
      <c r="AQ742" t="str">
        <f>IF(OR(Table1[[#This Row],[Rodents]],Table1[[#This Row],[Human]],Table1[[#This Row],[Pig]]),OR(ISNUMBER(FIND("pulmonary",C742)),ISNUMBER(FIND("lung",C742))),"NA")</f>
        <v>NA</v>
      </c>
      <c r="AR742" t="str">
        <f>IF(OR(Table1[[#This Row],[Rodents]],Table1[[#This Row],[Human]],Table1[[#This Row],[Pig]]),OR(ISNUMBER(FIND("skin",C742)),ISNUMBER(FIND("dermal",C742))),"NA")</f>
        <v>NA</v>
      </c>
      <c r="AS742" t="str">
        <f>IF(OR(Table1[[#This Row],[Rodents]],Table1[[#This Row],[Human]],Table1[[#This Row],[Pig]]),OR(ISNUMBER(FIND("liver",C742)),ISNUMBER(FIND("hepat",C742))),"NA")</f>
        <v>NA</v>
      </c>
      <c r="AT742" t="str">
        <f>IF(OR(Table1[[#This Row],[Rodents]],Table1[[#This Row],[Human]],Table1[[#This Row],[Pig]]),OR(ISNUMBER(FIND("kidney",C742)),ISNUMBER(FIND("neph",C742))),"NA")</f>
        <v>NA</v>
      </c>
      <c r="AU742" t="str">
        <f>IF(OR(Table1[[#This Row],[Rodents]],Table1[[#This Row],[Human]],Table1[[#This Row],[Pig]]),OR(ISNUMBER(FIND("brain",C742)),ISNUMBER(FIND("neur",C742)),ISNUMBER(FIND("nerv",C742))),"NA")</f>
        <v>NA</v>
      </c>
      <c r="AV742" t="str">
        <f>IF(OR(Table1[[#This Row],[Rodents]],Table1[[#This Row],[Human]],Table1[[#This Row],[Pig]]),OR(ISNUMBER(FIND("heart",C742)),ISNUMBER(FIND("cardi",C742))),"NA")</f>
        <v>NA</v>
      </c>
      <c r="AW742" t="str">
        <f>IF(OR(Table1[[#This Row],[Rodents]],Table1[[#This Row],[Human]],Table1[[#This Row],[Pig]]),OR(ISNUMBER(FIND("gastro",C742)),ISNUMBER(FIND("intesti",C742)),ISNUMBER(FIND("stomach",C742))),"NA")</f>
        <v>NA</v>
      </c>
      <c r="AX742" t="str">
        <f>IF(OR(Table1[[#This Row],[Rodents]],Table1[[#This Row],[Human]],Table1[[#This Row],[Pig]]),NOT(OR(AQ742,AR742,AS742,AT742,AU742,AV742,AW742)),"NA")</f>
        <v>NA</v>
      </c>
      <c r="AY742" t="b">
        <f>OR(ISNUMBER(FIND("SWCNT",C742)),ISNUMBER(FIND("SWNT",C742)),ISNUMBER(FIND("single-wall",C742)),ISNUMBER(FIND("single wall",C742)),ISNUMBER(FIND("Single wall",C742)),ISNUMBER(FIND("Single-wall",C742)),ISNUMBER(FIND("SWCNT",B742)),ISNUMBER(FIND("SWNT",B742)),ISNUMBER(FIND("single-wall",B742)),ISNUMBER(FIND("single wall",B742)),ISNUMBER(FIND("Single-wall",B742)),ISNUMBER(FIND("Single wall",B742)))</f>
        <v>0</v>
      </c>
      <c r="AZ742" t="b">
        <f>OR(ISNUMBER(FIND("MWCNT",C742)),ISNUMBER(FIND("MWNT",C742)),ISNUMBER(FIND("multi-wall",C742)),ISNUMBER(FIND("multi wall",C742)),ISNUMBER(FIND("multiwall",C742)),ISNUMBER(FIND("Multi-wall",C742)),ISNUMBER(FIND("Multi wall",C742)),ISNUMBER(FIND("Multiwall",C742)),ISNUMBER(FIND("MWCNT",B742)),ISNUMBER(FIND("MWNT",B742)),ISNUMBER(FIND("multi-wall",B742)),ISNUMBER(FIND("multi wall",B742)),ISNUMBER(FIND("multiwall",B742)),ISNUMBER(FIND("Multi-wall",B742)),ISNUMBER(FIND("Multi wall",B742)),ISNUMBER(FIND("Multiwall",B742)),ISNUMBER(FIND("Double-wall",B742)),ISNUMBER(FIND("Double wall",B742)),ISNUMBER(FIND("Doublewall",B742)),ISNUMBER(FIND("double-wall",B742)),ISNUMBER(FIND("double wall",B742)),ISNUMBER(FIND("doublewall",B742)))</f>
        <v>1</v>
      </c>
      <c r="BA742" t="b">
        <f>AND(Table1[[#This Row],[SWCNT]],Table1[[#This Row],[MWCNT]])</f>
        <v>0</v>
      </c>
      <c r="BB742" t="b">
        <f>IF(Table1[[#This Row],[SWCNT]]=TRUE,FALSE,IF(Table1[[#This Row],[MWCNT]]=TRUE,FALSE,TRUE))</f>
        <v>0</v>
      </c>
      <c r="BC742" s="18"/>
    </row>
    <row r="743" spans="1:55" ht="203.5">
      <c r="A743" t="s">
        <v>5124</v>
      </c>
      <c r="B743" s="2" t="s">
        <v>5127</v>
      </c>
      <c r="C743" s="16" t="s">
        <v>5130</v>
      </c>
      <c r="D743" s="17" t="s">
        <v>924</v>
      </c>
      <c r="E743" s="2">
        <v>2010</v>
      </c>
      <c r="F743" t="b">
        <f>OR(ISNUMBER(FIND("cytotoxic",C743)),ISNUMBER(FIND("Cytotoxic",C743)),ISNUMBER(FIND("cellular toxicity",C743)),ISNUMBER(FIND("cell death",C743)),ISNUMBER(FIND("viable",C743)),ISNUMBER(FIND("phytotoxic",C743)),ISNUMBER(FIND("acute toxicity",C743)),ISNUMBER(FIND("MTT",C743)),ISNUMBER(FIND("survival",C743)),ISNUMBER(FIND("prolifer",C743)),ISNUMBER(FIND("apoptosis",C743)),ISNUMBER(FIND("neurotoxic",C743)),ISNUMBER(FIND("  lysis ",C743)),ISNUMBER(FIND("necrosis",C743)),ISNUMBER(FIND("cellular death",C743))*3,ISNUMBER(FIND("LDH",C743)),ISNUMBER(FIND("Acute toxicity",C743)))</f>
        <v>1</v>
      </c>
      <c r="G743" t="b">
        <f>OR(ISNUMBER(FIND("genotoxic",C743)),ISNUMBER(FIND("genotoxicity",C743)),ISNUMBER(FIND("DNA damage",C743)),ISNUMBER(FIND("DNA",C743)),ISNUMBER(FIND("RNA",C743)),ISNUMBER(FIND("mesothelioma",C743)),ISNUMBER(FIND("carcino",C743)),ISNUMBER(FIND("mutagen",C743)),ISNUMBER(FIND("genetic",C743)))</f>
        <v>0</v>
      </c>
      <c r="H743" t="b">
        <f>OR(ISNUMBER(FIND("inflammatory",C743)),ISNUMBER(FIND("inflamm",C743)))</f>
        <v>0</v>
      </c>
      <c r="I743" t="b">
        <f>OR(ISNUMBER(FIND("immune",C743)),ISNUMBER(FIND("immunological",C743)),ISNUMBER(FIND("interleuk",C743)),ISNUMBER(FIND("platelet activation",C743)),ISNUMBER(FIND("monocyte",C743)),ISNUMBER(FIND("leukocyte",C743)),ISNUMBER(FIND("cytokine",C743)),ISNUMBER(FIND("CD4",C743)),ISNUMBER(FIND("CD8",C743)),ISNUMBER(FIND("T-cell",C743)))</f>
        <v>0</v>
      </c>
      <c r="J743" t="b">
        <f>OR(ISNUMBER(FIND("reactive oxygen",C743)),ISNUMBER(FIND("ROS",C743)),ISNUMBER(FIND("free radical",C743)),ISNUMBER(FIND("oxidative stress",C743)),ISNUMBER(FIND("peroxid",C743)),ISNUMBER(FIND("oxidative",C743)),ISNUMBER(FIND("antioxid",C743)))</f>
        <v>0</v>
      </c>
      <c r="K743" t="b">
        <f>OR(ISNUMBER(FIND("autophag",C743)))</f>
        <v>0</v>
      </c>
      <c r="L743" t="b">
        <f>OR(ISNUMBER(FIND("morpholog",C743)))</f>
        <v>0</v>
      </c>
      <c r="M743" t="b">
        <f>OR(ISNUMBER(FIND("fibrosis",C743)),ISNUMBER(FIND("Fibrosis",C743)),ISNUMBER(FIND("fibrot",C743)))</f>
        <v>0</v>
      </c>
      <c r="N743" t="b">
        <f>OR(ISNUMBER(FIND("offspring",C743)),ISNUMBER(FIND("Parental",C743)),ISNUMBER(FIND("parental",C743)),ISNUMBER(FIND("germline",C743)),ISNUMBER(FIND("reproduc",C743)),ISNUMBER(FIND("embryo",C743)))</f>
        <v>1</v>
      </c>
      <c r="O743" t="b">
        <f>OR(ISNUMBER(FIND("metabol",C743)),ISNUMBER(FIND("Metabol",C743)),ISNUMBER(FIND("digest",C743)),ISNUMBER(FIND("mitochon",C743)))</f>
        <v>0</v>
      </c>
      <c r="P743" t="b">
        <f>OR(ISNUMBER(FIND("ecotox",C743)),ISNUMBER(FIND("Ecotox",B743)),ISNUMBER(FIND("ecotox",B743)),ISNUMBER(FIND("Ecotox",C743)))</f>
        <v>0</v>
      </c>
      <c r="Q743" t="b">
        <f>OR(ISNUMBER(FIND("Bioaccum",C743)),ISNUMBER(FIND("bioaccum",C743)),ISNUMBER(FIND("accum",C743)))</f>
        <v>0</v>
      </c>
      <c r="R743" t="b">
        <f>OR(ISNUMBER(FIND("Occupation",C743)),ISNUMBER(FIND("occupation",C743)),ISNUMBER(FIND("worker",C743)),ISNUMBER(FIND("workforce",C743)))</f>
        <v>0</v>
      </c>
      <c r="S743" t="b">
        <f>NOT(OR(F743,G743,H743,I743,J743,K743,L743,M743,N743,O743,P743,Q743,R743))</f>
        <v>0</v>
      </c>
      <c r="U743" t="b">
        <f>OR(Table1[[#This Row],[Inflammation]],Table1[[#This Row],[Immune]])</f>
        <v>0</v>
      </c>
      <c r="V743" t="b">
        <f>IF(OR(Table1[[#This Row],[Rodents]],Table1[[#This Row],[Human]],Table1[[#This Row],[Pig]]),OR(ISNUMBER(FIND("intratrach",C743)),ISNUMBER(FIND("nasal ",C743)),ISNUMBER(FIND("instill",C743))),"NA")</f>
        <v>0</v>
      </c>
      <c r="W743" t="b">
        <f>IF(OR(Table1[[#This Row],[Rodents]],Table1[[#This Row],[Human]],Table1[[#This Row],[Pig]]),OR(ISNUMBER(FIND("dermal",C743)),ISNUMBER(FIND("skin ",C743))),"NA")</f>
        <v>0</v>
      </c>
      <c r="X743" t="b">
        <f>IF(OR(Table1[[#This Row],[Rodents]],Table1[[#This Row],[Human]],Table1[[#This Row],[Pig]]),OR(ISNUMBER(FIND("injected",C743)),ISNUMBER(FIND("periton",C743)),ISNUMBER(FIND("intrascrot",C743))),"NA")</f>
        <v>0</v>
      </c>
      <c r="Y743" t="b">
        <f>IF(OR(Table1[[#This Row],[Rodents]],Table1[[#This Row],[Human]],Table1[[#This Row],[Pig]]),NOT(OR(Table1[[#This Row],[Inhaled/Intratracheal/intranasal]],Table1[[#This Row],[Dermal]],Table1[[#This Row],[Injected]])),"NA")</f>
        <v>1</v>
      </c>
      <c r="AA743" t="b">
        <f>OR(ISNUMBER(FIND("fish ",C743)),ISNUMBER(FIND("Fish ",C743)),ISNUMBER(FIND("aquatic",C743)),ISNUMBER(FIND("daphnids",C743)),ISNUMBER(FIND("Carcinus maenas",C743)),ISNUMBER(FIND("Daphnia",C743)),ISNUMBER(FIND("Ruditapes philippinarum",C743)),ISNUMBER(FIND("daphnia",C743)),ISNUMBER(FIND("marine",C743)),ISNUMBER(FIND("mussel",C743)),ISNUMBER(FIND("algae",C743)),ISNUMBER(FIND("Donax faba",C743)),ISNUMBER(FIND("estuarine",C743)),ISNUMBER(FIND("snail",C743)),ISNUMBER(FIND("Prorocentrum donghaiense",C743)) )</f>
        <v>0</v>
      </c>
      <c r="AB743" t="b">
        <f>OR(ISNUMBER(FIND(" rat ",C743)),ISNUMBER(FIND(" rats ",C743)),ISNUMBER(FIND(" Rats ",C743)),ISNUMBER(FIND(" Rat ",C743)),ISNUMBER(FIND(" rat.",C743)),ISNUMBER(FIND(" rats.",C743)),ISNUMBER(FIND("mouse",C743)),ISNUMBER(FIND("mice",C743)), ISNUMBER(FIND(" Mice",C743)))</f>
        <v>1</v>
      </c>
      <c r="AC743" t="b">
        <f>OR(ISNUMBER(FIND(" cell ",C743)),ISNUMBER(FIND("fibroblast",C743)),ISNUMBER(FIND("macrophage",C743)),ISNUMBER(FIND("epithelial",C743)),ISNUMBER(FIND("endothelial",C743)),ISNUMBER(FIND("neuron",C743)),ISNUMBER(FIND(" cells ",C743)),ISNUMBER(FIND("RBC",C743)),ISNUMBER(FIND("mitochond",C743)),ISNUMBER(FIND("adipocyte",C743)),ISNUMBER(FIND("osteo",C743)),ISNUMBER(FIND("keratin",C743)),ISNUMBER(FIND(" cell's ",C743)),ISNUMBER(FIND("eukary",C743)),ISNUMBER(FIND("sperm",C743)))</f>
        <v>1</v>
      </c>
      <c r="AD743" t="b">
        <f>OR(ISNUMBER(FIND("human",B743)),ISNUMBER(FIND("workers",B743)),ISNUMBER(FIND("workforces",B743)),ISNUMBER(FIND("occupational",B743)),ISNUMBER(FIND("Case report",B743)),ISNUMBER(FIND("Workplaces",B743)),ISNUMBER(FIND("worker",B743)))</f>
        <v>0</v>
      </c>
      <c r="AE743" t="b">
        <f>OR(ISNUMBER(FIND(" plant ",C743)),ISNUMBER(FIND("Plant ",C743)),ISNUMBER(FIND("tomato",C743)),ISNUMBER(FIND("plants",C743)),ISNUMBER(FIND("Plants",C743)),ISNUMBER(FIND("algae",C743)),ISNUMBER(FIND("lettuce",C743)),ISNUMBER(FIND("green gram sprouts ",C743)),ISNUMBER(FIND("Cucurbita pepo",C743)),ISNUMBER(FIND("bean ",C743)),ISNUMBER(FIND("chloroplast",C743)),ISNUMBER(FIND("chlorophyll",C743)),ISNUMBER(FIND("seedling",C743)),ISNUMBER(FIND("canola",C743)),ISNUMBER(FIND("shoot",C743)),ISNUMBER(FIND("photosynthes",C743)),ISNUMBER(FIND(" leaves ",C743)),,ISNUMBER(FIND("agriculture",C743)),ISNUMBER(FIND(" crops ",C743)))</f>
        <v>0</v>
      </c>
      <c r="AF743" t="b">
        <f>OR(ISNUMBER(FIND("bacteria",C743)),ISNUMBER(FIND("Bacteria",C743)),ISNUMBER(FIND("Bacterium",C743)),ISNUMBER(FIND("bacterium",C743)),ISNUMBER(FIND(" coli ",C743)))</f>
        <v>0</v>
      </c>
      <c r="AG743" t="b">
        <f>OR(ISNUMBER(FIND("fungi",C743)),ISNUMBER(FIND("Fungi",C743)),ISNUMBER(FIND("fungus",C743)),ISNUMBER(FIND("Fungus",C743)),ISNUMBER(FIND("mushroom",C743)),ISNUMBER(FIND("Mushroom",C743)),ISNUMBER(FIND(" mold ",C743)))</f>
        <v>0</v>
      </c>
      <c r="AH743" t="b">
        <f>OR(ISNUMBER(FIND("Pig ",C743)),ISNUMBER(FIND("pig ",C743)),ISNUMBER(FIND("Pigs ",C743)),ISNUMBER(FIND("pigs ",C743)))</f>
        <v>0</v>
      </c>
      <c r="AI743" t="b">
        <f>OR(ISNUMBER(FIND(" C. elegans",C743)),ISNUMBER(FIND("Caenorhabditis elegans",C743)),ISNUMBER(FIND("earthworms",C743)),ISNUMBER(FIND(" Ficopomatus enigmaticus",C743)),ISNUMBER(FIND("larva",C743)),ISNUMBER(FIND("Lumbriculus variegatus",C743)),ISNUMBER(FIND("nematode",C743)))</f>
        <v>0</v>
      </c>
      <c r="AJ743" t="b">
        <f>NOT(OR(AA743,AB743,AC743,AD743,AE743,AF743,AG743,AH743,AI743))</f>
        <v>0</v>
      </c>
      <c r="AL743" t="b">
        <f>OR(AA743,AB743,AD743,AE743,AF743,AG743,AH743,AI743)</f>
        <v>1</v>
      </c>
      <c r="AM743" t="b">
        <f>IF(Table1[[#This Row],[In vivo?]],IF(Table1[[#This Row],[Cell]],FALSE,TRUE),FALSE)</f>
        <v>0</v>
      </c>
      <c r="AN743" t="b">
        <f>AND(AC743,AL743)</f>
        <v>1</v>
      </c>
      <c r="AO743" t="b">
        <f>IF(Table1[[#This Row],[Cell]],IF(Table1[[#This Row],[In vivo?]],FALSE,TRUE),FALSE)</f>
        <v>0</v>
      </c>
      <c r="AP743" t="b">
        <f>NOT(OR(Table1[[#This Row],[In vivo?]],Table1[[#This Row],[Only in Cell]]))</f>
        <v>0</v>
      </c>
      <c r="AQ743" t="b">
        <f>IF(OR(Table1[[#This Row],[Rodents]],Table1[[#This Row],[Human]],Table1[[#This Row],[Pig]]),OR(ISNUMBER(FIND("pulmonary",C743)),ISNUMBER(FIND("lung",C743))),"NA")</f>
        <v>1</v>
      </c>
      <c r="AR743" t="b">
        <f>IF(OR(Table1[[#This Row],[Rodents]],Table1[[#This Row],[Human]],Table1[[#This Row],[Pig]]),OR(ISNUMBER(FIND("skin",C743)),ISNUMBER(FIND("dermal",C743))),"NA")</f>
        <v>1</v>
      </c>
      <c r="AS743" t="b">
        <f>IF(OR(Table1[[#This Row],[Rodents]],Table1[[#This Row],[Human]],Table1[[#This Row],[Pig]]),OR(ISNUMBER(FIND("liver",C743)),ISNUMBER(FIND("hepat",C743))),"NA")</f>
        <v>1</v>
      </c>
      <c r="AT743" t="b">
        <f>IF(OR(Table1[[#This Row],[Rodents]],Table1[[#This Row],[Human]],Table1[[#This Row],[Pig]]),OR(ISNUMBER(FIND("kidney",C743)),ISNUMBER(FIND("neph",C743))),"NA")</f>
        <v>1</v>
      </c>
      <c r="AU743" t="b">
        <f>IF(OR(Table1[[#This Row],[Rodents]],Table1[[#This Row],[Human]],Table1[[#This Row],[Pig]]),OR(ISNUMBER(FIND("brain",C743)),ISNUMBER(FIND("neur",C743)),ISNUMBER(FIND("nerv",C743))),"NA")</f>
        <v>0</v>
      </c>
      <c r="AV743" t="b">
        <f>IF(OR(Table1[[#This Row],[Rodents]],Table1[[#This Row],[Human]],Table1[[#This Row],[Pig]]),OR(ISNUMBER(FIND("heart",C743)),ISNUMBER(FIND("cardi",C743))),"NA")</f>
        <v>0</v>
      </c>
      <c r="AW743" t="b">
        <f>IF(OR(Table1[[#This Row],[Rodents]],Table1[[#This Row],[Human]],Table1[[#This Row],[Pig]]),OR(ISNUMBER(FIND("gastro",C743)),ISNUMBER(FIND("intesti",C743)),ISNUMBER(FIND("stomach",C743))),"NA")</f>
        <v>1</v>
      </c>
      <c r="AX743" t="b">
        <f>IF(OR(Table1[[#This Row],[Rodents]],Table1[[#This Row],[Human]],Table1[[#This Row],[Pig]]),NOT(OR(AQ743,AR743,AS743,AT743,AU743,AV743,AW743)),"NA")</f>
        <v>0</v>
      </c>
      <c r="AY743" t="b">
        <f>OR(ISNUMBER(FIND("SWCNT",C743)),ISNUMBER(FIND("SWNT",C743)),ISNUMBER(FIND("single-wall",C743)),ISNUMBER(FIND("single wall",C743)),ISNUMBER(FIND("Single wall",C743)),ISNUMBER(FIND("Single-wall",C743)),ISNUMBER(FIND("SWCNT",B743)),ISNUMBER(FIND("SWNT",B743)),ISNUMBER(FIND("single-wall",B743)),ISNUMBER(FIND("single wall",B743)),ISNUMBER(FIND("Single-wall",B743)),ISNUMBER(FIND("Single wall",B743)))</f>
        <v>0</v>
      </c>
      <c r="AZ743" t="b">
        <f>OR(ISNUMBER(FIND("MWCNT",C743)),ISNUMBER(FIND("MWNT",C743)),ISNUMBER(FIND("multi-wall",C743)),ISNUMBER(FIND("multi wall",C743)),ISNUMBER(FIND("multiwall",C743)),ISNUMBER(FIND("Multi-wall",C743)),ISNUMBER(FIND("Multi wall",C743)),ISNUMBER(FIND("Multiwall",C743)),ISNUMBER(FIND("MWCNT",B743)),ISNUMBER(FIND("MWNT",B743)),ISNUMBER(FIND("multi-wall",B743)),ISNUMBER(FIND("multi wall",B743)),ISNUMBER(FIND("multiwall",B743)),ISNUMBER(FIND("Multi-wall",B743)),ISNUMBER(FIND("Multi wall",B743)),ISNUMBER(FIND("Multiwall",B743)),ISNUMBER(FIND("Double-wall",B743)),ISNUMBER(FIND("Double wall",B743)),ISNUMBER(FIND("Doublewall",B743)),ISNUMBER(FIND("double-wall",B743)),ISNUMBER(FIND("double wall",B743)),ISNUMBER(FIND("doublewall",B743)))</f>
        <v>1</v>
      </c>
      <c r="BA743" t="b">
        <f>AND(Table1[[#This Row],[SWCNT]],Table1[[#This Row],[MWCNT]])</f>
        <v>0</v>
      </c>
      <c r="BB743" t="b">
        <f>IF(Table1[[#This Row],[SWCNT]]=TRUE,FALSE,IF(Table1[[#This Row],[MWCNT]]=TRUE,FALSE,TRUE))</f>
        <v>0</v>
      </c>
      <c r="BC743" s="18"/>
    </row>
    <row r="744" spans="1:55" ht="129.5">
      <c r="A744" t="s">
        <v>5279</v>
      </c>
      <c r="B744" s="2" t="s">
        <v>5280</v>
      </c>
      <c r="C744" s="16" t="s">
        <v>5281</v>
      </c>
      <c r="D744" s="17" t="s">
        <v>5275</v>
      </c>
      <c r="E744" s="2">
        <v>2010</v>
      </c>
      <c r="F744" t="b">
        <f>OR(ISNUMBER(FIND("cytotoxic",C744)),ISNUMBER(FIND("Cytotoxic",C744)),ISNUMBER(FIND("cellular toxicity",C744)),ISNUMBER(FIND("cell death",C744)),ISNUMBER(FIND("viable",C744)),ISNUMBER(FIND("phytotoxic",C744)),ISNUMBER(FIND("acute toxicity",C744)),ISNUMBER(FIND("MTT",C744)),ISNUMBER(FIND("survival",C744)),ISNUMBER(FIND("prolifer",C744)),ISNUMBER(FIND("apoptosis",C744)),ISNUMBER(FIND("neurotoxic",C744)),ISNUMBER(FIND("  lysis ",C744)),ISNUMBER(FIND("necrosis",C744)),ISNUMBER(FIND("cellular death",C744))*3,ISNUMBER(FIND("LDH",C744)),ISNUMBER(FIND("Acute toxicity",C744)))</f>
        <v>1</v>
      </c>
      <c r="G744" t="b">
        <f>OR(ISNUMBER(FIND("genotoxic",C744)),ISNUMBER(FIND("genotoxicity",C744)),ISNUMBER(FIND("DNA damage",C744)),ISNUMBER(FIND("DNA",C744)),ISNUMBER(FIND("RNA",C744)),ISNUMBER(FIND("mesothelioma",C744)),ISNUMBER(FIND("carcino",C744)),ISNUMBER(FIND("mutagen",C744)),ISNUMBER(FIND("genetic",C744)))</f>
        <v>0</v>
      </c>
      <c r="H744" t="b">
        <f>OR(ISNUMBER(FIND("inflammatory",C744)),ISNUMBER(FIND("inflamm",C744)))</f>
        <v>0</v>
      </c>
      <c r="I744" t="b">
        <f>OR(ISNUMBER(FIND("immune",C744)),ISNUMBER(FIND("immunological",C744)),ISNUMBER(FIND("interleuk",C744)),ISNUMBER(FIND("platelet activation",C744)),ISNUMBER(FIND("monocyte",C744)),ISNUMBER(FIND("leukocyte",C744)),ISNUMBER(FIND("cytokine",C744)),ISNUMBER(FIND("CD4",C744)),ISNUMBER(FIND("CD8",C744)),ISNUMBER(FIND("T-cell",C744)))</f>
        <v>0</v>
      </c>
      <c r="J744" t="b">
        <f>OR(ISNUMBER(FIND("reactive oxygen",C744)),ISNUMBER(FIND("ROS",C744)),ISNUMBER(FIND("free radical",C744)),ISNUMBER(FIND("oxidative stress",C744)),ISNUMBER(FIND("peroxid",C744)),ISNUMBER(FIND("oxidative",C744)),ISNUMBER(FIND("antioxid",C744)))</f>
        <v>0</v>
      </c>
      <c r="K744" t="b">
        <f>OR(ISNUMBER(FIND("autophag",C744)))</f>
        <v>0</v>
      </c>
      <c r="L744" t="b">
        <f>OR(ISNUMBER(FIND("morpholog",C744)))</f>
        <v>0</v>
      </c>
      <c r="M744" t="b">
        <f>OR(ISNUMBER(FIND("fibrosis",C744)),ISNUMBER(FIND("Fibrosis",C744)),ISNUMBER(FIND("fibrot",C744)))</f>
        <v>0</v>
      </c>
      <c r="N744" t="b">
        <f>OR(ISNUMBER(FIND("offspring",C744)),ISNUMBER(FIND("Parental",C744)),ISNUMBER(FIND("parental",C744)),ISNUMBER(FIND("germline",C744)),ISNUMBER(FIND("reproduc",C744)),ISNUMBER(FIND("embryo",C744)))</f>
        <v>0</v>
      </c>
      <c r="O744" t="b">
        <f>OR(ISNUMBER(FIND("metabol",C744)),ISNUMBER(FIND("Metabol",C744)),ISNUMBER(FIND("digest",C744)),ISNUMBER(FIND("mitochon",C744)))</f>
        <v>0</v>
      </c>
      <c r="P744" t="b">
        <f>OR(ISNUMBER(FIND("ecotox",C744)),ISNUMBER(FIND("Ecotox",B744)),ISNUMBER(FIND("ecotox",B744)),ISNUMBER(FIND("Ecotox",C744)))</f>
        <v>0</v>
      </c>
      <c r="Q744" t="b">
        <f>OR(ISNUMBER(FIND("Bioaccum",C744)),ISNUMBER(FIND("bioaccum",C744)),ISNUMBER(FIND("accum",C744)))</f>
        <v>0</v>
      </c>
      <c r="R744" t="b">
        <f>OR(ISNUMBER(FIND("Occupation",C744)),ISNUMBER(FIND("occupation",C744)),ISNUMBER(FIND("worker",C744)),ISNUMBER(FIND("workforce",C744)))</f>
        <v>0</v>
      </c>
      <c r="S744" t="b">
        <f>NOT(OR(F744,G744,H744,I744,J744,K744,L744,M744,N744,O744,P744,Q744,R744))</f>
        <v>0</v>
      </c>
      <c r="U744" t="b">
        <f>OR(Table1[[#This Row],[Inflammation]],Table1[[#This Row],[Immune]])</f>
        <v>0</v>
      </c>
      <c r="V744" t="str">
        <f>IF(OR(Table1[[#This Row],[Rodents]],Table1[[#This Row],[Human]],Table1[[#This Row],[Pig]]),OR(ISNUMBER(FIND("intratrach",C744)),ISNUMBER(FIND("nasal ",C744)),ISNUMBER(FIND("instill",C744))),"NA")</f>
        <v>NA</v>
      </c>
      <c r="W744" t="str">
        <f>IF(OR(Table1[[#This Row],[Rodents]],Table1[[#This Row],[Human]],Table1[[#This Row],[Pig]]),OR(ISNUMBER(FIND("dermal",C744)),ISNUMBER(FIND("skin ",C744))),"NA")</f>
        <v>NA</v>
      </c>
      <c r="X744" t="str">
        <f>IF(OR(Table1[[#This Row],[Rodents]],Table1[[#This Row],[Human]],Table1[[#This Row],[Pig]]),OR(ISNUMBER(FIND("injected",C744)),ISNUMBER(FIND("periton",C744)),ISNUMBER(FIND("intrascrot",C744))),"NA")</f>
        <v>NA</v>
      </c>
      <c r="Y744" t="str">
        <f>IF(OR(Table1[[#This Row],[Rodents]],Table1[[#This Row],[Human]],Table1[[#This Row],[Pig]]),NOT(OR(Table1[[#This Row],[Inhaled/Intratracheal/intranasal]],Table1[[#This Row],[Dermal]],Table1[[#This Row],[Injected]])),"NA")</f>
        <v>NA</v>
      </c>
      <c r="AA744" t="b">
        <f>OR(ISNUMBER(FIND("fish ",C744)),ISNUMBER(FIND("Fish ",C744)),ISNUMBER(FIND("aquatic",C744)),ISNUMBER(FIND("daphnids",C744)),ISNUMBER(FIND("Carcinus maenas",C744)),ISNUMBER(FIND("Daphnia",C744)),ISNUMBER(FIND("Ruditapes philippinarum",C744)),ISNUMBER(FIND("daphnia",C744)),ISNUMBER(FIND("marine",C744)),ISNUMBER(FIND("mussel",C744)),ISNUMBER(FIND("algae",C744)),ISNUMBER(FIND("Donax faba",C744)),ISNUMBER(FIND("estuarine",C744)),ISNUMBER(FIND("snail",C744)),ISNUMBER(FIND("Prorocentrum donghaiense",C744)) )</f>
        <v>0</v>
      </c>
      <c r="AB744" t="b">
        <f>OR(ISNUMBER(FIND(" rat ",C744)),ISNUMBER(FIND(" rats ",C744)),ISNUMBER(FIND(" Rats ",C744)),ISNUMBER(FIND(" Rat ",C744)),ISNUMBER(FIND(" rat.",C744)),ISNUMBER(FIND(" rats.",C744)),ISNUMBER(FIND("mouse",C744)),ISNUMBER(FIND("mice",C744)), ISNUMBER(FIND(" Mice",C744)))</f>
        <v>0</v>
      </c>
      <c r="AC744" t="b">
        <f>OR(ISNUMBER(FIND(" cell ",C744)),ISNUMBER(FIND("fibroblast",C744)),ISNUMBER(FIND("macrophage",C744)),ISNUMBER(FIND("epithelial",C744)),ISNUMBER(FIND("endothelial",C744)),ISNUMBER(FIND("neuron",C744)),ISNUMBER(FIND(" cells ",C744)),ISNUMBER(FIND("RBC",C744)),ISNUMBER(FIND("mitochond",C744)),ISNUMBER(FIND("adipocyte",C744)),ISNUMBER(FIND("osteo",C744)),ISNUMBER(FIND("keratin",C744)),ISNUMBER(FIND(" cell's ",C744)),ISNUMBER(FIND("eukary",C744)),ISNUMBER(FIND("sperm",C744)))</f>
        <v>1</v>
      </c>
      <c r="AD744" t="b">
        <f>OR(ISNUMBER(FIND("human",B744)),ISNUMBER(FIND("workers",B744)),ISNUMBER(FIND("workforces",B744)),ISNUMBER(FIND("occupational",B744)),ISNUMBER(FIND("Case report",B744)),ISNUMBER(FIND("Workplaces",B744)),ISNUMBER(FIND("worker",B744)))</f>
        <v>0</v>
      </c>
      <c r="AE744" t="b">
        <f>OR(ISNUMBER(FIND(" plant ",C744)),ISNUMBER(FIND("Plant ",C744)),ISNUMBER(FIND("tomato",C744)),ISNUMBER(FIND("plants",C744)),ISNUMBER(FIND("Plants",C744)),ISNUMBER(FIND("algae",C744)),ISNUMBER(FIND("lettuce",C744)),ISNUMBER(FIND("green gram sprouts ",C744)),ISNUMBER(FIND("Cucurbita pepo",C744)),ISNUMBER(FIND("bean ",C744)),ISNUMBER(FIND("chloroplast",C744)),ISNUMBER(FIND("chlorophyll",C744)),ISNUMBER(FIND("seedling",C744)),ISNUMBER(FIND("canola",C744)),ISNUMBER(FIND("shoot",C744)),ISNUMBER(FIND("photosynthes",C744)),ISNUMBER(FIND(" leaves ",C744)),,ISNUMBER(FIND("agriculture",C744)),ISNUMBER(FIND(" crops ",C744)))</f>
        <v>0</v>
      </c>
      <c r="AF744" t="b">
        <f>OR(ISNUMBER(FIND("bacteria",C744)),ISNUMBER(FIND("Bacteria",C744)),ISNUMBER(FIND("Bacterium",C744)),ISNUMBER(FIND("bacterium",C744)),ISNUMBER(FIND(" coli ",C744)))</f>
        <v>0</v>
      </c>
      <c r="AG744" t="b">
        <f>OR(ISNUMBER(FIND("fungi",C744)),ISNUMBER(FIND("Fungi",C744)),ISNUMBER(FIND("fungus",C744)),ISNUMBER(FIND("Fungus",C744)),ISNUMBER(FIND("mushroom",C744)),ISNUMBER(FIND("Mushroom",C744)),ISNUMBER(FIND(" mold ",C744)))</f>
        <v>0</v>
      </c>
      <c r="AH744" t="b">
        <f>OR(ISNUMBER(FIND("Pig ",C744)),ISNUMBER(FIND("pig ",C744)),ISNUMBER(FIND("Pigs ",C744)),ISNUMBER(FIND("pigs ",C744)))</f>
        <v>0</v>
      </c>
      <c r="AI744" t="b">
        <f>OR(ISNUMBER(FIND(" C. elegans",C744)),ISNUMBER(FIND("Caenorhabditis elegans",C744)),ISNUMBER(FIND("earthworms",C744)),ISNUMBER(FIND(" Ficopomatus enigmaticus",C744)),ISNUMBER(FIND("larva",C744)),ISNUMBER(FIND("Lumbriculus variegatus",C744)),ISNUMBER(FIND("nematode",C744)))</f>
        <v>0</v>
      </c>
      <c r="AJ744" t="b">
        <f>NOT(OR(AA744,AB744,AC744,AD744,AE744,AF744,AG744,AH744,AI744))</f>
        <v>0</v>
      </c>
      <c r="AL744" t="b">
        <f>OR(AA744,AB744,AD744,AE744,AF744,AG744,AH744,AI744)</f>
        <v>0</v>
      </c>
      <c r="AM744" t="b">
        <f>IF(Table1[[#This Row],[In vivo?]],IF(Table1[[#This Row],[Cell]],FALSE,TRUE),FALSE)</f>
        <v>0</v>
      </c>
      <c r="AN744" t="b">
        <f>AND(AC744,AL744)</f>
        <v>0</v>
      </c>
      <c r="AO744" t="b">
        <f>IF(Table1[[#This Row],[Cell]],IF(Table1[[#This Row],[In vivo?]],FALSE,TRUE),FALSE)</f>
        <v>1</v>
      </c>
      <c r="AP744" t="b">
        <f>NOT(OR(Table1[[#This Row],[In vivo?]],Table1[[#This Row],[Only in Cell]]))</f>
        <v>0</v>
      </c>
      <c r="AQ744" t="str">
        <f>IF(OR(Table1[[#This Row],[Rodents]],Table1[[#This Row],[Human]],Table1[[#This Row],[Pig]]),OR(ISNUMBER(FIND("pulmonary",C744)),ISNUMBER(FIND("lung",C744))),"NA")</f>
        <v>NA</v>
      </c>
      <c r="AR744" t="str">
        <f>IF(OR(Table1[[#This Row],[Rodents]],Table1[[#This Row],[Human]],Table1[[#This Row],[Pig]]),OR(ISNUMBER(FIND("skin",C744)),ISNUMBER(FIND("dermal",C744))),"NA")</f>
        <v>NA</v>
      </c>
      <c r="AS744" t="str">
        <f>IF(OR(Table1[[#This Row],[Rodents]],Table1[[#This Row],[Human]],Table1[[#This Row],[Pig]]),OR(ISNUMBER(FIND("liver",C744)),ISNUMBER(FIND("hepat",C744))),"NA")</f>
        <v>NA</v>
      </c>
      <c r="AT744" t="str">
        <f>IF(OR(Table1[[#This Row],[Rodents]],Table1[[#This Row],[Human]],Table1[[#This Row],[Pig]]),OR(ISNUMBER(FIND("kidney",C744)),ISNUMBER(FIND("neph",C744))),"NA")</f>
        <v>NA</v>
      </c>
      <c r="AU744" t="str">
        <f>IF(OR(Table1[[#This Row],[Rodents]],Table1[[#This Row],[Human]],Table1[[#This Row],[Pig]]),OR(ISNUMBER(FIND("brain",C744)),ISNUMBER(FIND("neur",C744)),ISNUMBER(FIND("nerv",C744))),"NA")</f>
        <v>NA</v>
      </c>
      <c r="AV744" t="str">
        <f>IF(OR(Table1[[#This Row],[Rodents]],Table1[[#This Row],[Human]],Table1[[#This Row],[Pig]]),OR(ISNUMBER(FIND("heart",C744)),ISNUMBER(FIND("cardi",C744))),"NA")</f>
        <v>NA</v>
      </c>
      <c r="AW744" t="str">
        <f>IF(OR(Table1[[#This Row],[Rodents]],Table1[[#This Row],[Human]],Table1[[#This Row],[Pig]]),OR(ISNUMBER(FIND("gastro",C744)),ISNUMBER(FIND("intesti",C744)),ISNUMBER(FIND("stomach",C744))),"NA")</f>
        <v>NA</v>
      </c>
      <c r="AX744" t="str">
        <f>IF(OR(Table1[[#This Row],[Rodents]],Table1[[#This Row],[Human]],Table1[[#This Row],[Pig]]),NOT(OR(AQ744,AR744,AS744,AT744,AU744,AV744,AW744)),"NA")</f>
        <v>NA</v>
      </c>
      <c r="AY744" t="b">
        <f>OR(ISNUMBER(FIND("SWCNT",C744)),ISNUMBER(FIND("SWNT",C744)),ISNUMBER(FIND("single-wall",C744)),ISNUMBER(FIND("single wall",C744)),ISNUMBER(FIND("Single wall",C744)),ISNUMBER(FIND("Single-wall",C744)),ISNUMBER(FIND("SWCNT",B744)),ISNUMBER(FIND("SWNT",B744)),ISNUMBER(FIND("single-wall",B744)),ISNUMBER(FIND("single wall",B744)),ISNUMBER(FIND("Single-wall",B744)),ISNUMBER(FIND("Single wall",B744)))</f>
        <v>0</v>
      </c>
      <c r="AZ744" t="b">
        <f>OR(ISNUMBER(FIND("MWCNT",C744)),ISNUMBER(FIND("MWNT",C744)),ISNUMBER(FIND("multi-wall",C744)),ISNUMBER(FIND("multi wall",C744)),ISNUMBER(FIND("multiwall",C744)),ISNUMBER(FIND("Multi-wall",C744)),ISNUMBER(FIND("Multi wall",C744)),ISNUMBER(FIND("Multiwall",C744)),ISNUMBER(FIND("MWCNT",B744)),ISNUMBER(FIND("MWNT",B744)),ISNUMBER(FIND("multi-wall",B744)),ISNUMBER(FIND("multi wall",B744)),ISNUMBER(FIND("multiwall",B744)),ISNUMBER(FIND("Multi-wall",B744)),ISNUMBER(FIND("Multi wall",B744)),ISNUMBER(FIND("Multiwall",B744)),ISNUMBER(FIND("Double-wall",B744)),ISNUMBER(FIND("Double wall",B744)),ISNUMBER(FIND("Doublewall",B744)),ISNUMBER(FIND("double-wall",B744)),ISNUMBER(FIND("double wall",B744)),ISNUMBER(FIND("doublewall",B744)))</f>
        <v>0</v>
      </c>
      <c r="BA744" t="b">
        <f>AND(Table1[[#This Row],[SWCNT]],Table1[[#This Row],[MWCNT]])</f>
        <v>0</v>
      </c>
      <c r="BB744" t="b">
        <f>IF(Table1[[#This Row],[SWCNT]]=TRUE,FALSE,IF(Table1[[#This Row],[MWCNT]]=TRUE,FALSE,TRUE))</f>
        <v>1</v>
      </c>
      <c r="BC744" s="18"/>
    </row>
    <row r="745" spans="1:55" ht="222">
      <c r="B745" s="2" t="s">
        <v>5351</v>
      </c>
      <c r="C745" s="16" t="s">
        <v>5353</v>
      </c>
      <c r="D745" s="17" t="s">
        <v>5355</v>
      </c>
      <c r="E745" s="2">
        <v>2009</v>
      </c>
      <c r="F745" t="b">
        <f>OR(ISNUMBER(FIND("cytotoxic",C745)),ISNUMBER(FIND("Cytotoxic",C745)),ISNUMBER(FIND("cellular toxicity",C745)),ISNUMBER(FIND("cell death",C745)),ISNUMBER(FIND("viable",C745)),ISNUMBER(FIND("phytotoxic",C745)),ISNUMBER(FIND("acute toxicity",C745)),ISNUMBER(FIND("MTT",C745)),ISNUMBER(FIND("survival",C745)),ISNUMBER(FIND("prolifer",C745)),ISNUMBER(FIND("apoptosis",C745)),ISNUMBER(FIND("neurotoxic",C745)),ISNUMBER(FIND("  lysis ",C745)),ISNUMBER(FIND("necrosis",C745)),ISNUMBER(FIND("cellular death",C745))*3,ISNUMBER(FIND("LDH",C745)),ISNUMBER(FIND("Acute toxicity",C745)))</f>
        <v>1</v>
      </c>
      <c r="G745" t="b">
        <f>OR(ISNUMBER(FIND("genotoxic",C745)),ISNUMBER(FIND("genotoxicity",C745)),ISNUMBER(FIND("DNA damage",C745)),ISNUMBER(FIND("DNA",C745)),ISNUMBER(FIND("RNA",C745)),ISNUMBER(FIND("mesothelioma",C745)),ISNUMBER(FIND("carcino",C745)),ISNUMBER(FIND("mutagen",C745)),ISNUMBER(FIND("genetic",C745)))</f>
        <v>0</v>
      </c>
      <c r="H745" t="b">
        <f>OR(ISNUMBER(FIND("inflammatory",C745)),ISNUMBER(FIND("inflamm",C745)))</f>
        <v>0</v>
      </c>
      <c r="I745" t="b">
        <f>OR(ISNUMBER(FIND("immune",C745)),ISNUMBER(FIND("immunological",C745)),ISNUMBER(FIND("interleuk",C745)),ISNUMBER(FIND("platelet activation",C745)),ISNUMBER(FIND("monocyte",C745)),ISNUMBER(FIND("leukocyte",C745)),ISNUMBER(FIND("cytokine",C745)),ISNUMBER(FIND("CD4",C745)),ISNUMBER(FIND("CD8",C745)),ISNUMBER(FIND("T-cell",C745)))</f>
        <v>0</v>
      </c>
      <c r="J745" t="b">
        <f>OR(ISNUMBER(FIND("reactive oxygen",C745)),ISNUMBER(FIND("ROS",C745)),ISNUMBER(FIND("free radical",C745)),ISNUMBER(FIND("oxidative stress",C745)),ISNUMBER(FIND("peroxid",C745)),ISNUMBER(FIND("oxidative",C745)),ISNUMBER(FIND("antioxid",C745)))</f>
        <v>0</v>
      </c>
      <c r="K745" t="b">
        <f>OR(ISNUMBER(FIND("autophag",C745)))</f>
        <v>0</v>
      </c>
      <c r="L745" t="b">
        <f>OR(ISNUMBER(FIND("morpholog",C745)))</f>
        <v>0</v>
      </c>
      <c r="M745" t="b">
        <f>OR(ISNUMBER(FIND("fibrosis",C745)),ISNUMBER(FIND("Fibrosis",C745)),ISNUMBER(FIND("fibrot",C745)))</f>
        <v>0</v>
      </c>
      <c r="N745" t="b">
        <f>OR(ISNUMBER(FIND("offspring",C745)),ISNUMBER(FIND("Parental",C745)),ISNUMBER(FIND("parental",C745)),ISNUMBER(FIND("germline",C745)),ISNUMBER(FIND("reproduc",C745)),ISNUMBER(FIND("embryo",C745)))</f>
        <v>0</v>
      </c>
      <c r="O745" t="b">
        <f>OR(ISNUMBER(FIND("metabol",C745)),ISNUMBER(FIND("Metabol",C745)),ISNUMBER(FIND("digest",C745)),ISNUMBER(FIND("mitochon",C745)))</f>
        <v>1</v>
      </c>
      <c r="P745" t="b">
        <f>OR(ISNUMBER(FIND("ecotox",C745)),ISNUMBER(FIND("Ecotox",B745)),ISNUMBER(FIND("ecotox",B745)),ISNUMBER(FIND("Ecotox",C745)))</f>
        <v>0</v>
      </c>
      <c r="Q745" t="b">
        <f>OR(ISNUMBER(FIND("Bioaccum",C745)),ISNUMBER(FIND("bioaccum",C745)),ISNUMBER(FIND("accum",C745)))</f>
        <v>0</v>
      </c>
      <c r="R745" t="b">
        <f>OR(ISNUMBER(FIND("Occupation",C745)),ISNUMBER(FIND("occupation",C745)),ISNUMBER(FIND("worker",C745)),ISNUMBER(FIND("workforce",C745)))</f>
        <v>0</v>
      </c>
      <c r="S745" t="b">
        <f>NOT(OR(F745,G745,H745,I745,J745,K745,L745,M745,N745,O745,P745,Q745,R745))</f>
        <v>0</v>
      </c>
      <c r="U745" t="b">
        <f>OR(Table1[[#This Row],[Inflammation]],Table1[[#This Row],[Immune]])</f>
        <v>0</v>
      </c>
      <c r="V745" t="str">
        <f>IF(OR(Table1[[#This Row],[Rodents]],Table1[[#This Row],[Human]],Table1[[#This Row],[Pig]]),OR(ISNUMBER(FIND("intratrach",C745)),ISNUMBER(FIND("nasal ",C745)),ISNUMBER(FIND("instill",C745))),"NA")</f>
        <v>NA</v>
      </c>
      <c r="W745" t="str">
        <f>IF(OR(Table1[[#This Row],[Rodents]],Table1[[#This Row],[Human]],Table1[[#This Row],[Pig]]),OR(ISNUMBER(FIND("dermal",C745)),ISNUMBER(FIND("skin ",C745))),"NA")</f>
        <v>NA</v>
      </c>
      <c r="X745" t="str">
        <f>IF(OR(Table1[[#This Row],[Rodents]],Table1[[#This Row],[Human]],Table1[[#This Row],[Pig]]),OR(ISNUMBER(FIND("injected",C745)),ISNUMBER(FIND("periton",C745)),ISNUMBER(FIND("intrascrot",C745))),"NA")</f>
        <v>NA</v>
      </c>
      <c r="Y745" t="str">
        <f>IF(OR(Table1[[#This Row],[Rodents]],Table1[[#This Row],[Human]],Table1[[#This Row],[Pig]]),NOT(OR(Table1[[#This Row],[Inhaled/Intratracheal/intranasal]],Table1[[#This Row],[Dermal]],Table1[[#This Row],[Injected]])),"NA")</f>
        <v>NA</v>
      </c>
      <c r="AA745" t="b">
        <f>OR(ISNUMBER(FIND("fish ",C745)),ISNUMBER(FIND("Fish ",C745)),ISNUMBER(FIND("aquatic",C745)),ISNUMBER(FIND("daphnids",C745)),ISNUMBER(FIND("Carcinus maenas",C745)),ISNUMBER(FIND("Daphnia",C745)),ISNUMBER(FIND("Ruditapes philippinarum",C745)),ISNUMBER(FIND("daphnia",C745)),ISNUMBER(FIND("marine",C745)),ISNUMBER(FIND("mussel",C745)),ISNUMBER(FIND("algae",C745)),ISNUMBER(FIND("Donax faba",C745)),ISNUMBER(FIND("estuarine",C745)),ISNUMBER(FIND("snail",C745)),ISNUMBER(FIND("Prorocentrum donghaiense",C745)) )</f>
        <v>0</v>
      </c>
      <c r="AB745" t="b">
        <f>OR(ISNUMBER(FIND(" rat ",C745)),ISNUMBER(FIND(" rats ",C745)),ISNUMBER(FIND(" Rats ",C745)),ISNUMBER(FIND(" Rat ",C745)),ISNUMBER(FIND(" rat.",C745)),ISNUMBER(FIND(" rats.",C745)),ISNUMBER(FIND("mouse",C745)),ISNUMBER(FIND("mice",C745)), ISNUMBER(FIND(" Mice",C745)))</f>
        <v>0</v>
      </c>
      <c r="AC745" t="b">
        <f>OR(ISNUMBER(FIND(" cell ",C745)),ISNUMBER(FIND("fibroblast",C745)),ISNUMBER(FIND("macrophage",C745)),ISNUMBER(FIND("epithelial",C745)),ISNUMBER(FIND("endothelial",C745)),ISNUMBER(FIND("neuron",C745)),ISNUMBER(FIND(" cells ",C745)),ISNUMBER(FIND("RBC",C745)),ISNUMBER(FIND("mitochond",C745)),ISNUMBER(FIND("adipocyte",C745)),ISNUMBER(FIND("osteo",C745)),ISNUMBER(FIND("keratin",C745)),ISNUMBER(FIND(" cell's ",C745)),ISNUMBER(FIND("eukary",C745)),ISNUMBER(FIND("sperm",C745)))</f>
        <v>1</v>
      </c>
      <c r="AD745" t="b">
        <v>0</v>
      </c>
      <c r="AE745" t="b">
        <f>OR(ISNUMBER(FIND(" plant ",C745)),ISNUMBER(FIND("Plant ",C745)),ISNUMBER(FIND("tomato",C745)),ISNUMBER(FIND("plants",C745)),ISNUMBER(FIND("Plants",C745)),ISNUMBER(FIND("algae",C745)),ISNUMBER(FIND("lettuce",C745)),ISNUMBER(FIND("green gram sprouts ",C745)),ISNUMBER(FIND("Cucurbita pepo",C745)),ISNUMBER(FIND("bean ",C745)),ISNUMBER(FIND("chloroplast",C745)),ISNUMBER(FIND("chlorophyll",C745)),ISNUMBER(FIND("seedling",C745)),ISNUMBER(FIND("canola",C745)),ISNUMBER(FIND("shoot",C745)),ISNUMBER(FIND("photosynthes",C745)),ISNUMBER(FIND(" leaves ",C745)),,ISNUMBER(FIND("agriculture",C745)),ISNUMBER(FIND(" crops ",C745)))</f>
        <v>0</v>
      </c>
      <c r="AF745" t="b">
        <f>OR(ISNUMBER(FIND("bacteria",C745)),ISNUMBER(FIND("Bacteria",C745)),ISNUMBER(FIND("Bacterium",C745)),ISNUMBER(FIND("bacterium",C745)),ISNUMBER(FIND(" coli ",C745)))</f>
        <v>0</v>
      </c>
      <c r="AG745" t="b">
        <f>OR(ISNUMBER(FIND("fungi",C745)),ISNUMBER(FIND("Fungi",C745)),ISNUMBER(FIND("fungus",C745)),ISNUMBER(FIND("Fungus",C745)),ISNUMBER(FIND("mushroom",C745)),ISNUMBER(FIND("Mushroom",C745)),ISNUMBER(FIND(" mold ",C745)))</f>
        <v>0</v>
      </c>
      <c r="AH745" t="b">
        <f>OR(ISNUMBER(FIND("Pig ",C745)),ISNUMBER(FIND("pig ",C745)),ISNUMBER(FIND("Pigs ",C745)),ISNUMBER(FIND("pigs ",C745)))</f>
        <v>0</v>
      </c>
      <c r="AI745" t="b">
        <f>OR(ISNUMBER(FIND(" C. elegans",C745)),ISNUMBER(FIND("Caenorhabditis elegans",C745)),ISNUMBER(FIND("earthworms",C745)),ISNUMBER(FIND(" Ficopomatus enigmaticus",C745)),ISNUMBER(FIND("larva",C745)),ISNUMBER(FIND("Lumbriculus variegatus",C745)),ISNUMBER(FIND("nematode",C745)))</f>
        <v>0</v>
      </c>
      <c r="AJ745" t="b">
        <f>NOT(OR(AA745,AB745,AC745,AD745,AE745,AF745,AG745,AH745,AI745))</f>
        <v>0</v>
      </c>
      <c r="AL745" t="b">
        <f>OR(AA745,AB745,AD745,AE745,AF745,AG745,AH745,AI745)</f>
        <v>0</v>
      </c>
      <c r="AM745" t="b">
        <f>IF(Table1[[#This Row],[In vivo?]],IF(Table1[[#This Row],[Cell]],FALSE,TRUE),FALSE)</f>
        <v>0</v>
      </c>
      <c r="AN745" t="b">
        <f>AND(AC745,AL745)</f>
        <v>0</v>
      </c>
      <c r="AO745" t="b">
        <f>IF(Table1[[#This Row],[Cell]],IF(Table1[[#This Row],[In vivo?]],FALSE,TRUE),FALSE)</f>
        <v>1</v>
      </c>
      <c r="AP745" t="b">
        <f>NOT(OR(Table1[[#This Row],[In vivo?]],Table1[[#This Row],[Only in Cell]]))</f>
        <v>0</v>
      </c>
      <c r="AQ745" t="str">
        <f>IF(OR(Table1[[#This Row],[Rodents]],Table1[[#This Row],[Human]],Table1[[#This Row],[Pig]]),OR(ISNUMBER(FIND("pulmonary",C745)),ISNUMBER(FIND("lung",C745))),"NA")</f>
        <v>NA</v>
      </c>
      <c r="AR745" t="str">
        <f>IF(OR(Table1[[#This Row],[Rodents]],Table1[[#This Row],[Human]],Table1[[#This Row],[Pig]]),OR(ISNUMBER(FIND("skin",C745)),ISNUMBER(FIND("dermal",C745))),"NA")</f>
        <v>NA</v>
      </c>
      <c r="AS745" t="str">
        <f>IF(OR(Table1[[#This Row],[Rodents]],Table1[[#This Row],[Human]],Table1[[#This Row],[Pig]]),OR(ISNUMBER(FIND("liver",C745)),ISNUMBER(FIND("hepat",C745))),"NA")</f>
        <v>NA</v>
      </c>
      <c r="AT745" t="str">
        <f>IF(OR(Table1[[#This Row],[Rodents]],Table1[[#This Row],[Human]],Table1[[#This Row],[Pig]]),OR(ISNUMBER(FIND("kidney",C745)),ISNUMBER(FIND("neph",C745))),"NA")</f>
        <v>NA</v>
      </c>
      <c r="AU745" t="str">
        <f>IF(OR(Table1[[#This Row],[Rodents]],Table1[[#This Row],[Human]],Table1[[#This Row],[Pig]]),OR(ISNUMBER(FIND("brain",C745)),ISNUMBER(FIND("neur",C745)),ISNUMBER(FIND("nerv",C745))),"NA")</f>
        <v>NA</v>
      </c>
      <c r="AV745" t="str">
        <f>IF(OR(Table1[[#This Row],[Rodents]],Table1[[#This Row],[Human]],Table1[[#This Row],[Pig]]),OR(ISNUMBER(FIND("heart",C745)),ISNUMBER(FIND("cardi",C745))),"NA")</f>
        <v>NA</v>
      </c>
      <c r="AW745" t="str">
        <f>IF(OR(Table1[[#This Row],[Rodents]],Table1[[#This Row],[Human]],Table1[[#This Row],[Pig]]),OR(ISNUMBER(FIND("gastro",C745)),ISNUMBER(FIND("intesti",C745)),ISNUMBER(FIND("stomach",C745))),"NA")</f>
        <v>NA</v>
      </c>
      <c r="AX745" t="str">
        <f>IF(OR(Table1[[#This Row],[Rodents]],Table1[[#This Row],[Human]],Table1[[#This Row],[Pig]]),NOT(OR(AQ745,AR745,AS745,AT745,AU745,AV745,AW745)),"NA")</f>
        <v>NA</v>
      </c>
      <c r="AY745" t="b">
        <f>OR(ISNUMBER(FIND("SWCNT",C745)),ISNUMBER(FIND("SWNT",C745)),ISNUMBER(FIND("single-wall",C745)),ISNUMBER(FIND("single wall",C745)),ISNUMBER(FIND("Single wall",C745)),ISNUMBER(FIND("Single-wall",C745)),ISNUMBER(FIND("SWCNT",B745)),ISNUMBER(FIND("SWNT",B745)),ISNUMBER(FIND("single-wall",B745)),ISNUMBER(FIND("single wall",B745)),ISNUMBER(FIND("Single-wall",B745)),ISNUMBER(FIND("Single wall",B745)))</f>
        <v>0</v>
      </c>
      <c r="AZ745" t="b">
        <f>OR(ISNUMBER(FIND("MWCNT",C745)),ISNUMBER(FIND("MWNT",C745)),ISNUMBER(FIND("multi-wall",C745)),ISNUMBER(FIND("multi wall",C745)),ISNUMBER(FIND("multiwall",C745)),ISNUMBER(FIND("Multi-wall",C745)),ISNUMBER(FIND("Multi wall",C745)),ISNUMBER(FIND("Multiwall",C745)),ISNUMBER(FIND("MWCNT",B745)),ISNUMBER(FIND("MWNT",B745)),ISNUMBER(FIND("multi-wall",B745)),ISNUMBER(FIND("multi wall",B745)),ISNUMBER(FIND("multiwall",B745)),ISNUMBER(FIND("Multi-wall",B745)),ISNUMBER(FIND("Multi wall",B745)),ISNUMBER(FIND("Multiwall",B745)),ISNUMBER(FIND("Double-wall",B745)),ISNUMBER(FIND("Double wall",B745)),ISNUMBER(FIND("Doublewall",B745)),ISNUMBER(FIND("double-wall",B745)),ISNUMBER(FIND("double wall",B745)),ISNUMBER(FIND("doublewall",B745)))</f>
        <v>0</v>
      </c>
      <c r="BA745" t="b">
        <f>AND(Table1[[#This Row],[SWCNT]],Table1[[#This Row],[MWCNT]])</f>
        <v>0</v>
      </c>
      <c r="BB745" t="b">
        <f>IF(Table1[[#This Row],[SWCNT]]=TRUE,FALSE,IF(Table1[[#This Row],[MWCNT]]=TRUE,FALSE,TRUE))</f>
        <v>1</v>
      </c>
      <c r="BC745" s="18"/>
    </row>
    <row r="746" spans="1:55" ht="240.5">
      <c r="A746" t="s">
        <v>5361</v>
      </c>
      <c r="B746" s="2" t="s">
        <v>5364</v>
      </c>
      <c r="C746" s="16" t="s">
        <v>5367</v>
      </c>
      <c r="D746" s="17" t="s">
        <v>1302</v>
      </c>
      <c r="E746" s="2">
        <v>2009</v>
      </c>
      <c r="F746" t="b">
        <f>OR(ISNUMBER(FIND("cytotoxic",C746)),ISNUMBER(FIND("Cytotoxic",C746)),ISNUMBER(FIND("cellular toxicity",C746)),ISNUMBER(FIND("cell death",C746)),ISNUMBER(FIND("viable",C746)),ISNUMBER(FIND("phytotoxic",C746)),ISNUMBER(FIND("acute toxicity",C746)),ISNUMBER(FIND("MTT",C746)),ISNUMBER(FIND("survival",C746)),ISNUMBER(FIND("prolifer",C746)),ISNUMBER(FIND("apoptosis",C746)),ISNUMBER(FIND("neurotoxic",C746)),ISNUMBER(FIND("  lysis ",C746)),ISNUMBER(FIND("necrosis",C746)),ISNUMBER(FIND("cellular death",C746))*3,ISNUMBER(FIND("LDH",C746)),ISNUMBER(FIND("Acute toxicity",C746)))</f>
        <v>1</v>
      </c>
      <c r="G746" t="b">
        <f>OR(ISNUMBER(FIND("genotoxic",C746)),ISNUMBER(FIND("genotoxicity",C746)),ISNUMBER(FIND("DNA damage",C746)),ISNUMBER(FIND("DNA",C746)),ISNUMBER(FIND("RNA",C746)),ISNUMBER(FIND("mesothelioma",C746)),ISNUMBER(FIND("carcino",C746)),ISNUMBER(FIND("mutagen",C746)),ISNUMBER(FIND("genetic",C746)))</f>
        <v>1</v>
      </c>
      <c r="H746" t="b">
        <f>OR(ISNUMBER(FIND("inflammatory",C746)),ISNUMBER(FIND("inflamm",C746)))</f>
        <v>0</v>
      </c>
      <c r="I746" t="b">
        <f>OR(ISNUMBER(FIND("immune",C746)),ISNUMBER(FIND("immunological",C746)),ISNUMBER(FIND("interleuk",C746)),ISNUMBER(FIND("platelet activation",C746)),ISNUMBER(FIND("monocyte",C746)),ISNUMBER(FIND("leukocyte",C746)),ISNUMBER(FIND("cytokine",C746)),ISNUMBER(FIND("CD4",C746)),ISNUMBER(FIND("CD8",C746)),ISNUMBER(FIND("T-cell",C746)))</f>
        <v>0</v>
      </c>
      <c r="J746" t="b">
        <f>OR(ISNUMBER(FIND("reactive oxygen",C746)),ISNUMBER(FIND("ROS",C746)),ISNUMBER(FIND("free radical",C746)),ISNUMBER(FIND("oxidative stress",C746)),ISNUMBER(FIND("peroxid",C746)),ISNUMBER(FIND("oxidative",C746)),ISNUMBER(FIND("antioxid",C746)))</f>
        <v>0</v>
      </c>
      <c r="K746" t="b">
        <f>OR(ISNUMBER(FIND("autophag",C746)))</f>
        <v>0</v>
      </c>
      <c r="L746" t="b">
        <f>OR(ISNUMBER(FIND("morpholog",C746)))</f>
        <v>1</v>
      </c>
      <c r="M746" t="b">
        <f>OR(ISNUMBER(FIND("fibrosis",C746)),ISNUMBER(FIND("Fibrosis",C746)),ISNUMBER(FIND("fibrot",C746)))</f>
        <v>0</v>
      </c>
      <c r="N746" t="b">
        <f>OR(ISNUMBER(FIND("offspring",C746)),ISNUMBER(FIND("Parental",C746)),ISNUMBER(FIND("parental",C746)),ISNUMBER(FIND("germline",C746)),ISNUMBER(FIND("reproduc",C746)),ISNUMBER(FIND("embryo",C746)))</f>
        <v>0</v>
      </c>
      <c r="O746" t="b">
        <f>OR(ISNUMBER(FIND("metabol",C746)),ISNUMBER(FIND("Metabol",C746)),ISNUMBER(FIND("digest",C746)),ISNUMBER(FIND("mitochon",C746)))</f>
        <v>1</v>
      </c>
      <c r="P746" t="b">
        <f>OR(ISNUMBER(FIND("ecotox",C746)),ISNUMBER(FIND("Ecotox",B746)),ISNUMBER(FIND("ecotox",B746)),ISNUMBER(FIND("Ecotox",C746)))</f>
        <v>0</v>
      </c>
      <c r="Q746" t="b">
        <f>OR(ISNUMBER(FIND("Bioaccum",C746)),ISNUMBER(FIND("bioaccum",C746)),ISNUMBER(FIND("accum",C746)))</f>
        <v>0</v>
      </c>
      <c r="R746" t="b">
        <f>OR(ISNUMBER(FIND("Occupation",C746)),ISNUMBER(FIND("occupation",C746)),ISNUMBER(FIND("worker",C746)),ISNUMBER(FIND("workforce",C746)))</f>
        <v>0</v>
      </c>
      <c r="S746" t="b">
        <f>NOT(OR(F746,G746,H746,I746,J746,K746,L746,M746,N746,O746,P746,Q746,R746))</f>
        <v>0</v>
      </c>
      <c r="U746" t="b">
        <f>OR(Table1[[#This Row],[Inflammation]],Table1[[#This Row],[Immune]])</f>
        <v>0</v>
      </c>
      <c r="V746" t="str">
        <f>IF(OR(Table1[[#This Row],[Rodents]],Table1[[#This Row],[Human]],Table1[[#This Row],[Pig]]),OR(ISNUMBER(FIND("intratrach",C746)),ISNUMBER(FIND("nasal ",C746)),ISNUMBER(FIND("instill",C746))),"NA")</f>
        <v>NA</v>
      </c>
      <c r="W746" t="str">
        <f>IF(OR(Table1[[#This Row],[Rodents]],Table1[[#This Row],[Human]],Table1[[#This Row],[Pig]]),OR(ISNUMBER(FIND("dermal",C746)),ISNUMBER(FIND("skin ",C746))),"NA")</f>
        <v>NA</v>
      </c>
      <c r="X746" t="str">
        <f>IF(OR(Table1[[#This Row],[Rodents]],Table1[[#This Row],[Human]],Table1[[#This Row],[Pig]]),OR(ISNUMBER(FIND("injected",C746)),ISNUMBER(FIND("periton",C746)),ISNUMBER(FIND("intrascrot",C746))),"NA")</f>
        <v>NA</v>
      </c>
      <c r="Y746" t="str">
        <f>IF(OR(Table1[[#This Row],[Rodents]],Table1[[#This Row],[Human]],Table1[[#This Row],[Pig]]),NOT(OR(Table1[[#This Row],[Inhaled/Intratracheal/intranasal]],Table1[[#This Row],[Dermal]],Table1[[#This Row],[Injected]])),"NA")</f>
        <v>NA</v>
      </c>
      <c r="AA746" t="b">
        <f>OR(ISNUMBER(FIND("fish ",C746)),ISNUMBER(FIND("Fish ",C746)),ISNUMBER(FIND("aquatic",C746)),ISNUMBER(FIND("daphnids",C746)),ISNUMBER(FIND("Carcinus maenas",C746)),ISNUMBER(FIND("Daphnia",C746)),ISNUMBER(FIND("Ruditapes philippinarum",C746)),ISNUMBER(FIND("daphnia",C746)),ISNUMBER(FIND("marine",C746)),ISNUMBER(FIND("mussel",C746)),ISNUMBER(FIND("algae",C746)),ISNUMBER(FIND("Donax faba",C746)),ISNUMBER(FIND("estuarine",C746)),ISNUMBER(FIND("snail",C746)),ISNUMBER(FIND("Prorocentrum donghaiense",C746)) )</f>
        <v>0</v>
      </c>
      <c r="AB746" t="b">
        <f>OR(ISNUMBER(FIND(" rat ",C746)),ISNUMBER(FIND(" rats ",C746)),ISNUMBER(FIND(" Rats ",C746)),ISNUMBER(FIND(" Rat ",C746)),ISNUMBER(FIND(" rat.",C746)),ISNUMBER(FIND(" rats.",C746)),ISNUMBER(FIND("mouse",C746)),ISNUMBER(FIND("mice",C746)), ISNUMBER(FIND(" Mice",C746)))</f>
        <v>0</v>
      </c>
      <c r="AC746" t="b">
        <f>OR(ISNUMBER(FIND(" cell ",C746)),ISNUMBER(FIND("fibroblast",C746)),ISNUMBER(FIND("macrophage",C746)),ISNUMBER(FIND("epithelial",C746)),ISNUMBER(FIND("endothelial",C746)),ISNUMBER(FIND("neuron",C746)),ISNUMBER(FIND(" cells ",C746)),ISNUMBER(FIND("RBC",C746)),ISNUMBER(FIND("mitochond",C746)),ISNUMBER(FIND("adipocyte",C746)),ISNUMBER(FIND("osteo",C746)),ISNUMBER(FIND("keratin",C746)),ISNUMBER(FIND(" cell's ",C746)),ISNUMBER(FIND("eukary",C746)),ISNUMBER(FIND("sperm",C746)))</f>
        <v>1</v>
      </c>
      <c r="AD746" t="b">
        <v>0</v>
      </c>
      <c r="AE746" t="b">
        <f>OR(ISNUMBER(FIND(" plant ",C746)),ISNUMBER(FIND("Plant ",C746)),ISNUMBER(FIND("tomato",C746)),ISNUMBER(FIND("plants",C746)),ISNUMBER(FIND("Plants",C746)),ISNUMBER(FIND("algae",C746)),ISNUMBER(FIND("lettuce",C746)),ISNUMBER(FIND("green gram sprouts ",C746)),ISNUMBER(FIND("Cucurbita pepo",C746)),ISNUMBER(FIND("bean ",C746)),ISNUMBER(FIND("chloroplast",C746)),ISNUMBER(FIND("chlorophyll",C746)),ISNUMBER(FIND("seedling",C746)),ISNUMBER(FIND("canola",C746)),ISNUMBER(FIND("shoot",C746)),ISNUMBER(FIND("photosynthes",C746)),ISNUMBER(FIND(" leaves ",C746)),,ISNUMBER(FIND("agriculture",C746)),ISNUMBER(FIND(" crops ",C746)))</f>
        <v>0</v>
      </c>
      <c r="AF746" t="b">
        <f>OR(ISNUMBER(FIND("bacteria",C746)),ISNUMBER(FIND("Bacteria",C746)),ISNUMBER(FIND("Bacterium",C746)),ISNUMBER(FIND("bacterium",C746)),ISNUMBER(FIND(" coli ",C746)))</f>
        <v>0</v>
      </c>
      <c r="AG746" t="b">
        <f>OR(ISNUMBER(FIND("fungi",C746)),ISNUMBER(FIND("Fungi",C746)),ISNUMBER(FIND("fungus",C746)),ISNUMBER(FIND("Fungus",C746)),ISNUMBER(FIND("mushroom",C746)),ISNUMBER(FIND("Mushroom",C746)),ISNUMBER(FIND(" mold ",C746)))</f>
        <v>0</v>
      </c>
      <c r="AH746" t="b">
        <f>OR(ISNUMBER(FIND("Pig ",C746)),ISNUMBER(FIND("pig ",C746)),ISNUMBER(FIND("Pigs ",C746)),ISNUMBER(FIND("pigs ",C746)))</f>
        <v>0</v>
      </c>
      <c r="AI746" t="b">
        <f>OR(ISNUMBER(FIND(" C. elegans",C746)),ISNUMBER(FIND("Caenorhabditis elegans",C746)),ISNUMBER(FIND("earthworms",C746)),ISNUMBER(FIND(" Ficopomatus enigmaticus",C746)),ISNUMBER(FIND("larva",C746)),ISNUMBER(FIND("Lumbriculus variegatus",C746)),ISNUMBER(FIND("nematode",C746)))</f>
        <v>0</v>
      </c>
      <c r="AJ746" t="b">
        <f>NOT(OR(AA746,AB746,AC746,AD746,AE746,AF746,AG746,AH746,AI746))</f>
        <v>0</v>
      </c>
      <c r="AL746" t="b">
        <f>OR(AA746,AB746,AD746,AE746,AF746,AG746,AH746,AI746)</f>
        <v>0</v>
      </c>
      <c r="AM746" t="b">
        <f>IF(Table1[[#This Row],[In vivo?]],IF(Table1[[#This Row],[Cell]],FALSE,TRUE),FALSE)</f>
        <v>0</v>
      </c>
      <c r="AN746" t="b">
        <f>AND(AC746,AL746)</f>
        <v>0</v>
      </c>
      <c r="AO746" t="b">
        <f>IF(Table1[[#This Row],[Cell]],IF(Table1[[#This Row],[In vivo?]],FALSE,TRUE),FALSE)</f>
        <v>1</v>
      </c>
      <c r="AP746" t="b">
        <f>NOT(OR(Table1[[#This Row],[In vivo?]],Table1[[#This Row],[Only in Cell]]))</f>
        <v>0</v>
      </c>
      <c r="AQ746" t="str">
        <f>IF(OR(Table1[[#This Row],[Rodents]],Table1[[#This Row],[Human]],Table1[[#This Row],[Pig]]),OR(ISNUMBER(FIND("pulmonary",C746)),ISNUMBER(FIND("lung",C746))),"NA")</f>
        <v>NA</v>
      </c>
      <c r="AR746" t="str">
        <f>IF(OR(Table1[[#This Row],[Rodents]],Table1[[#This Row],[Human]],Table1[[#This Row],[Pig]]),OR(ISNUMBER(FIND("skin",C746)),ISNUMBER(FIND("dermal",C746))),"NA")</f>
        <v>NA</v>
      </c>
      <c r="AS746" t="str">
        <f>IF(OR(Table1[[#This Row],[Rodents]],Table1[[#This Row],[Human]],Table1[[#This Row],[Pig]]),OR(ISNUMBER(FIND("liver",C746)),ISNUMBER(FIND("hepat",C746))),"NA")</f>
        <v>NA</v>
      </c>
      <c r="AT746" t="str">
        <f>IF(OR(Table1[[#This Row],[Rodents]],Table1[[#This Row],[Human]],Table1[[#This Row],[Pig]]),OR(ISNUMBER(FIND("kidney",C746)),ISNUMBER(FIND("neph",C746))),"NA")</f>
        <v>NA</v>
      </c>
      <c r="AU746" t="str">
        <f>IF(OR(Table1[[#This Row],[Rodents]],Table1[[#This Row],[Human]],Table1[[#This Row],[Pig]]),OR(ISNUMBER(FIND("brain",C746)),ISNUMBER(FIND("neur",C746)),ISNUMBER(FIND("nerv",C746))),"NA")</f>
        <v>NA</v>
      </c>
      <c r="AV746" t="str">
        <f>IF(OR(Table1[[#This Row],[Rodents]],Table1[[#This Row],[Human]],Table1[[#This Row],[Pig]]),OR(ISNUMBER(FIND("heart",C746)),ISNUMBER(FIND("cardi",C746))),"NA")</f>
        <v>NA</v>
      </c>
      <c r="AW746" t="str">
        <f>IF(OR(Table1[[#This Row],[Rodents]],Table1[[#This Row],[Human]],Table1[[#This Row],[Pig]]),OR(ISNUMBER(FIND("gastro",C746)),ISNUMBER(FIND("intesti",C746)),ISNUMBER(FIND("stomach",C746))),"NA")</f>
        <v>NA</v>
      </c>
      <c r="AX746" t="str">
        <f>IF(OR(Table1[[#This Row],[Rodents]],Table1[[#This Row],[Human]],Table1[[#This Row],[Pig]]),NOT(OR(AQ746,AR746,AS746,AT746,AU746,AV746,AW746)),"NA")</f>
        <v>NA</v>
      </c>
      <c r="AY746" t="b">
        <f>OR(ISNUMBER(FIND("SWCNT",C746)),ISNUMBER(FIND("SWNT",C746)),ISNUMBER(FIND("single-wall",C746)),ISNUMBER(FIND("single wall",C746)),ISNUMBER(FIND("Single wall",C746)),ISNUMBER(FIND("Single-wall",C746)),ISNUMBER(FIND("SWCNT",B746)),ISNUMBER(FIND("SWNT",B746)),ISNUMBER(FIND("single-wall",B746)),ISNUMBER(FIND("single wall",B746)),ISNUMBER(FIND("Single-wall",B746)),ISNUMBER(FIND("Single wall",B746)))</f>
        <v>1</v>
      </c>
      <c r="AZ746" t="b">
        <f>OR(ISNUMBER(FIND("MWCNT",C746)),ISNUMBER(FIND("MWNT",C746)),ISNUMBER(FIND("multi-wall",C746)),ISNUMBER(FIND("multi wall",C746)),ISNUMBER(FIND("multiwall",C746)),ISNUMBER(FIND("Multi-wall",C746)),ISNUMBER(FIND("Multi wall",C746)),ISNUMBER(FIND("Multiwall",C746)),ISNUMBER(FIND("MWCNT",B746)),ISNUMBER(FIND("MWNT",B746)),ISNUMBER(FIND("multi-wall",B746)),ISNUMBER(FIND("multi wall",B746)),ISNUMBER(FIND("multiwall",B746)),ISNUMBER(FIND("Multi-wall",B746)),ISNUMBER(FIND("Multi wall",B746)),ISNUMBER(FIND("Multiwall",B746)),ISNUMBER(FIND("Double-wall",B746)),ISNUMBER(FIND("Double wall",B746)),ISNUMBER(FIND("Doublewall",B746)),ISNUMBER(FIND("double-wall",B746)),ISNUMBER(FIND("double wall",B746)),ISNUMBER(FIND("doublewall",B746)))</f>
        <v>0</v>
      </c>
      <c r="BA746" t="b">
        <f>AND(Table1[[#This Row],[SWCNT]],Table1[[#This Row],[MWCNT]])</f>
        <v>0</v>
      </c>
      <c r="BB746" t="b">
        <f>IF(Table1[[#This Row],[SWCNT]]=TRUE,FALSE,IF(Table1[[#This Row],[MWCNT]]=TRUE,FALSE,TRUE))</f>
        <v>0</v>
      </c>
      <c r="BC746" s="18"/>
    </row>
    <row r="747" spans="1:55" ht="166.5">
      <c r="A747" t="s">
        <v>5429</v>
      </c>
      <c r="B747" s="2" t="s">
        <v>5431</v>
      </c>
      <c r="C747" s="16" t="s">
        <v>5433</v>
      </c>
      <c r="D747" s="17" t="s">
        <v>403</v>
      </c>
      <c r="E747" s="2">
        <v>2009</v>
      </c>
      <c r="F747" t="b">
        <f>OR(ISNUMBER(FIND("cytotoxic",C747)),ISNUMBER(FIND("Cytotoxic",C747)),ISNUMBER(FIND("cellular toxicity",C747)),ISNUMBER(FIND("cell death",C747)),ISNUMBER(FIND("viable",C747)),ISNUMBER(FIND("phytotoxic",C747)),ISNUMBER(FIND("acute toxicity",C747)),ISNUMBER(FIND("MTT",C747)),ISNUMBER(FIND("survival",C747)),ISNUMBER(FIND("prolifer",C747)),ISNUMBER(FIND("apoptosis",C747)),ISNUMBER(FIND("neurotoxic",C747)),ISNUMBER(FIND("  lysis ",C747)),ISNUMBER(FIND("necrosis",C747)),ISNUMBER(FIND("cellular death",C747))*3,ISNUMBER(FIND("LDH",C747)),ISNUMBER(FIND("Acute toxicity",C747)))</f>
        <v>1</v>
      </c>
      <c r="G747" t="b">
        <f>OR(ISNUMBER(FIND("genotoxic",C747)),ISNUMBER(FIND("genotoxicity",C747)),ISNUMBER(FIND("DNA damage",C747)),ISNUMBER(FIND("DNA",C747)),ISNUMBER(FIND("RNA",C747)),ISNUMBER(FIND("mesothelioma",C747)),ISNUMBER(FIND("carcino",C747)),ISNUMBER(FIND("mutagen",C747)),ISNUMBER(FIND("genetic",C747)))</f>
        <v>0</v>
      </c>
      <c r="H747" t="b">
        <f>OR(ISNUMBER(FIND("inflammatory",C747)),ISNUMBER(FIND("inflamm",C747)))</f>
        <v>0</v>
      </c>
      <c r="I747" t="b">
        <f>OR(ISNUMBER(FIND("immune",C747)),ISNUMBER(FIND("immunological",C747)),ISNUMBER(FIND("interleuk",C747)),ISNUMBER(FIND("platelet activation",C747)),ISNUMBER(FIND("monocyte",C747)),ISNUMBER(FIND("leukocyte",C747)),ISNUMBER(FIND("cytokine",C747)),ISNUMBER(FIND("CD4",C747)),ISNUMBER(FIND("CD8",C747)),ISNUMBER(FIND("T-cell",C747)))</f>
        <v>1</v>
      </c>
      <c r="J747" t="b">
        <f>OR(ISNUMBER(FIND("reactive oxygen",C747)),ISNUMBER(FIND("ROS",C747)),ISNUMBER(FIND("free radical",C747)),ISNUMBER(FIND("oxidative stress",C747)),ISNUMBER(FIND("peroxid",C747)),ISNUMBER(FIND("oxidative",C747)),ISNUMBER(FIND("antioxid",C747)))</f>
        <v>1</v>
      </c>
      <c r="K747" t="b">
        <f>OR(ISNUMBER(FIND("autophag",C747)))</f>
        <v>0</v>
      </c>
      <c r="L747" t="b">
        <f>OR(ISNUMBER(FIND("morpholog",C747)))</f>
        <v>0</v>
      </c>
      <c r="M747" t="b">
        <f>OR(ISNUMBER(FIND("fibrosis",C747)),ISNUMBER(FIND("Fibrosis",C747)),ISNUMBER(FIND("fibrot",C747)))</f>
        <v>0</v>
      </c>
      <c r="N747" t="b">
        <f>OR(ISNUMBER(FIND("offspring",C747)),ISNUMBER(FIND("Parental",C747)),ISNUMBER(FIND("parental",C747)),ISNUMBER(FIND("germline",C747)),ISNUMBER(FIND("reproduc",C747)),ISNUMBER(FIND("embryo",C747)))</f>
        <v>0</v>
      </c>
      <c r="O747" t="b">
        <f>OR(ISNUMBER(FIND("metabol",C747)),ISNUMBER(FIND("Metabol",C747)),ISNUMBER(FIND("digest",C747)),ISNUMBER(FIND("mitochon",C747)))</f>
        <v>0</v>
      </c>
      <c r="P747" t="b">
        <f>OR(ISNUMBER(FIND("ecotox",C747)),ISNUMBER(FIND("Ecotox",B747)),ISNUMBER(FIND("ecotox",B747)),ISNUMBER(FIND("Ecotox",C747)))</f>
        <v>1</v>
      </c>
      <c r="Q747" t="b">
        <f>OR(ISNUMBER(FIND("Bioaccum",C747)),ISNUMBER(FIND("bioaccum",C747)),ISNUMBER(FIND("accum",C747)))</f>
        <v>0</v>
      </c>
      <c r="R747" t="b">
        <f>OR(ISNUMBER(FIND("Occupation",C747)),ISNUMBER(FIND("occupation",C747)),ISNUMBER(FIND("worker",C747)),ISNUMBER(FIND("workforce",C747)))</f>
        <v>0</v>
      </c>
      <c r="S747" t="b">
        <f>NOT(OR(F747,G747,H747,I747,J747,K747,L747,M747,N747,O747,P747,Q747,R747))</f>
        <v>0</v>
      </c>
      <c r="U747" t="b">
        <f>OR(Table1[[#This Row],[Inflammation]],Table1[[#This Row],[Immune]])</f>
        <v>1</v>
      </c>
      <c r="V747" t="str">
        <f>IF(OR(Table1[[#This Row],[Rodents]],Table1[[#This Row],[Human]],Table1[[#This Row],[Pig]]),OR(ISNUMBER(FIND("intratrach",C747)),ISNUMBER(FIND("nasal ",C747)),ISNUMBER(FIND("instill",C747))),"NA")</f>
        <v>NA</v>
      </c>
      <c r="W747" t="str">
        <f>IF(OR(Table1[[#This Row],[Rodents]],Table1[[#This Row],[Human]],Table1[[#This Row],[Pig]]),OR(ISNUMBER(FIND("dermal",C747)),ISNUMBER(FIND("skin ",C747))),"NA")</f>
        <v>NA</v>
      </c>
      <c r="X747" t="str">
        <f>IF(OR(Table1[[#This Row],[Rodents]],Table1[[#This Row],[Human]],Table1[[#This Row],[Pig]]),OR(ISNUMBER(FIND("injected",C747)),ISNUMBER(FIND("periton",C747)),ISNUMBER(FIND("intrascrot",C747))),"NA")</f>
        <v>NA</v>
      </c>
      <c r="Y747" t="str">
        <f>IF(OR(Table1[[#This Row],[Rodents]],Table1[[#This Row],[Human]],Table1[[#This Row],[Pig]]),NOT(OR(Table1[[#This Row],[Inhaled/Intratracheal/intranasal]],Table1[[#This Row],[Dermal]],Table1[[#This Row],[Injected]])),"NA")</f>
        <v>NA</v>
      </c>
      <c r="AA747" t="b">
        <f>OR(ISNUMBER(FIND("fish ",C747)),ISNUMBER(FIND("Fish ",C747)),ISNUMBER(FIND("aquatic",C747)),ISNUMBER(FIND("daphnids",C747)),ISNUMBER(FIND("Carcinus maenas",C747)),ISNUMBER(FIND("Daphnia",C747)),ISNUMBER(FIND("Ruditapes philippinarum",C747)),ISNUMBER(FIND("daphnia",C747)),ISNUMBER(FIND("marine",C747)),ISNUMBER(FIND("mussel",C747)),ISNUMBER(FIND("algae",C747)),ISNUMBER(FIND("Donax faba",C747)),ISNUMBER(FIND("estuarine",C747)),ISNUMBER(FIND("snail",C747)),ISNUMBER(FIND("Prorocentrum donghaiense",C747)) )</f>
        <v>1</v>
      </c>
      <c r="AB747" t="b">
        <f>OR(ISNUMBER(FIND(" rat ",C747)),ISNUMBER(FIND(" rats ",C747)),ISNUMBER(FIND(" Rats ",C747)),ISNUMBER(FIND(" Rat ",C747)),ISNUMBER(FIND(" rat.",C747)),ISNUMBER(FIND(" rats.",C747)),ISNUMBER(FIND("mouse",C747)),ISNUMBER(FIND("mice",C747)), ISNUMBER(FIND(" Mice",C747)))</f>
        <v>0</v>
      </c>
      <c r="AC747" t="b">
        <f>OR(ISNUMBER(FIND(" cell ",C747)),ISNUMBER(FIND("fibroblast",C747)),ISNUMBER(FIND("macrophage",C747)),ISNUMBER(FIND("epithelial",C747)),ISNUMBER(FIND("endothelial",C747)),ISNUMBER(FIND("neuron",C747)),ISNUMBER(FIND(" cells ",C747)),ISNUMBER(FIND("RBC",C747)),ISNUMBER(FIND("mitochond",C747)),ISNUMBER(FIND("adipocyte",C747)),ISNUMBER(FIND("osteo",C747)),ISNUMBER(FIND("keratin",C747)),ISNUMBER(FIND(" cell's ",C747)),ISNUMBER(FIND("eukary",C747)),ISNUMBER(FIND("sperm",C747)))</f>
        <v>1</v>
      </c>
      <c r="AD747" t="b">
        <f>OR(ISNUMBER(FIND("human",B747)),ISNUMBER(FIND("workers",B747)),ISNUMBER(FIND("workforces",B747)),ISNUMBER(FIND("occupational",B747)),ISNUMBER(FIND("Case report",B747)),ISNUMBER(FIND("Workplaces",B747)),ISNUMBER(FIND("worker",B747)))</f>
        <v>0</v>
      </c>
      <c r="AE747" t="b">
        <f>OR(ISNUMBER(FIND(" plant ",C747)),ISNUMBER(FIND("Plant ",C747)),ISNUMBER(FIND("tomato",C747)),ISNUMBER(FIND("plants",C747)),ISNUMBER(FIND("Plants",C747)),ISNUMBER(FIND("algae",C747)),ISNUMBER(FIND("lettuce",C747)),ISNUMBER(FIND("green gram sprouts ",C747)),ISNUMBER(FIND("Cucurbita pepo",C747)),ISNUMBER(FIND("bean ",C747)),ISNUMBER(FIND("chloroplast",C747)),ISNUMBER(FIND("chlorophyll",C747)),ISNUMBER(FIND("seedling",C747)),ISNUMBER(FIND("canola",C747)),ISNUMBER(FIND("shoot",C747)),ISNUMBER(FIND("photosynthes",C747)),ISNUMBER(FIND(" leaves ",C747)),,ISNUMBER(FIND("agriculture",C747)),ISNUMBER(FIND(" crops ",C747)))</f>
        <v>0</v>
      </c>
      <c r="AF747" t="b">
        <f>OR(ISNUMBER(FIND("bacteria",C747)),ISNUMBER(FIND("Bacteria",C747)),ISNUMBER(FIND("Bacterium",C747)),ISNUMBER(FIND("bacterium",C747)),ISNUMBER(FIND(" coli ",C747)))</f>
        <v>0</v>
      </c>
      <c r="AG747" t="b">
        <f>OR(ISNUMBER(FIND("fungi",C747)),ISNUMBER(FIND("Fungi",C747)),ISNUMBER(FIND("fungus",C747)),ISNUMBER(FIND("Fungus",C747)),ISNUMBER(FIND("mushroom",C747)),ISNUMBER(FIND("Mushroom",C747)),ISNUMBER(FIND(" mold ",C747)))</f>
        <v>0</v>
      </c>
      <c r="AH747" t="b">
        <f>OR(ISNUMBER(FIND("Pig ",C747)),ISNUMBER(FIND("pig ",C747)),ISNUMBER(FIND("Pigs ",C747)),ISNUMBER(FIND("pigs ",C747)))</f>
        <v>0</v>
      </c>
      <c r="AI747" t="b">
        <f>OR(ISNUMBER(FIND(" C. elegans",C747)),ISNUMBER(FIND("Caenorhabditis elegans",C747)),ISNUMBER(FIND("earthworms",C747)),ISNUMBER(FIND(" Ficopomatus enigmaticus",C747)),ISNUMBER(FIND("larva",C747)),ISNUMBER(FIND("Lumbriculus variegatus",C747)),ISNUMBER(FIND("nematode",C747)))</f>
        <v>0</v>
      </c>
      <c r="AJ747" t="b">
        <f>NOT(OR(AA747,AB747,AC747,AD747,AE747,AF747,AG747,AH747,AI747))</f>
        <v>0</v>
      </c>
      <c r="AL747" t="b">
        <f>OR(AA747,AB747,AD747,AE747,AF747,AG747,AH747,AI747)</f>
        <v>1</v>
      </c>
      <c r="AM747" t="b">
        <f>IF(Table1[[#This Row],[In vivo?]],IF(Table1[[#This Row],[Cell]],FALSE,TRUE),FALSE)</f>
        <v>0</v>
      </c>
      <c r="AN747" t="b">
        <f>AND(AC747,AL747)</f>
        <v>1</v>
      </c>
      <c r="AO747" t="b">
        <f>IF(Table1[[#This Row],[Cell]],IF(Table1[[#This Row],[In vivo?]],FALSE,TRUE),FALSE)</f>
        <v>0</v>
      </c>
      <c r="AP747" t="b">
        <f>NOT(OR(Table1[[#This Row],[In vivo?]],Table1[[#This Row],[Only in Cell]]))</f>
        <v>0</v>
      </c>
      <c r="AQ747" t="str">
        <f>IF(OR(Table1[[#This Row],[Rodents]],Table1[[#This Row],[Human]],Table1[[#This Row],[Pig]]),OR(ISNUMBER(FIND("pulmonary",C747)),ISNUMBER(FIND("lung",C747))),"NA")</f>
        <v>NA</v>
      </c>
      <c r="AR747" t="str">
        <f>IF(OR(Table1[[#This Row],[Rodents]],Table1[[#This Row],[Human]],Table1[[#This Row],[Pig]]),OR(ISNUMBER(FIND("skin",C747)),ISNUMBER(FIND("dermal",C747))),"NA")</f>
        <v>NA</v>
      </c>
      <c r="AS747" t="str">
        <f>IF(OR(Table1[[#This Row],[Rodents]],Table1[[#This Row],[Human]],Table1[[#This Row],[Pig]]),OR(ISNUMBER(FIND("liver",C747)),ISNUMBER(FIND("hepat",C747))),"NA")</f>
        <v>NA</v>
      </c>
      <c r="AT747" t="str">
        <f>IF(OR(Table1[[#This Row],[Rodents]],Table1[[#This Row],[Human]],Table1[[#This Row],[Pig]]),OR(ISNUMBER(FIND("kidney",C747)),ISNUMBER(FIND("neph",C747))),"NA")</f>
        <v>NA</v>
      </c>
      <c r="AU747" t="str">
        <f>IF(OR(Table1[[#This Row],[Rodents]],Table1[[#This Row],[Human]],Table1[[#This Row],[Pig]]),OR(ISNUMBER(FIND("brain",C747)),ISNUMBER(FIND("neur",C747)),ISNUMBER(FIND("nerv",C747))),"NA")</f>
        <v>NA</v>
      </c>
      <c r="AV747" t="str">
        <f>IF(OR(Table1[[#This Row],[Rodents]],Table1[[#This Row],[Human]],Table1[[#This Row],[Pig]]),OR(ISNUMBER(FIND("heart",C747)),ISNUMBER(FIND("cardi",C747))),"NA")</f>
        <v>NA</v>
      </c>
      <c r="AW747" t="str">
        <f>IF(OR(Table1[[#This Row],[Rodents]],Table1[[#This Row],[Human]],Table1[[#This Row],[Pig]]),OR(ISNUMBER(FIND("gastro",C747)),ISNUMBER(FIND("intesti",C747)),ISNUMBER(FIND("stomach",C747))),"NA")</f>
        <v>NA</v>
      </c>
      <c r="AX747" t="str">
        <f>IF(OR(Table1[[#This Row],[Rodents]],Table1[[#This Row],[Human]],Table1[[#This Row],[Pig]]),NOT(OR(AQ747,AR747,AS747,AT747,AU747,AV747,AW747)),"NA")</f>
        <v>NA</v>
      </c>
      <c r="AY747" t="b">
        <f>OR(ISNUMBER(FIND("SWCNT",C747)),ISNUMBER(FIND("SWNT",C747)),ISNUMBER(FIND("single-wall",C747)),ISNUMBER(FIND("single wall",C747)),ISNUMBER(FIND("Single wall",C747)),ISNUMBER(FIND("Single-wall",C747)),ISNUMBER(FIND("SWCNT",B747)),ISNUMBER(FIND("SWNT",B747)),ISNUMBER(FIND("single-wall",B747)),ISNUMBER(FIND("single wall",B747)),ISNUMBER(FIND("Single-wall",B747)),ISNUMBER(FIND("Single wall",B747)))</f>
        <v>0</v>
      </c>
      <c r="AZ747" t="b">
        <f>OR(ISNUMBER(FIND("MWCNT",C747)),ISNUMBER(FIND("MWNT",C747)),ISNUMBER(FIND("multi-wall",C747)),ISNUMBER(FIND("multi wall",C747)),ISNUMBER(FIND("multiwall",C747)),ISNUMBER(FIND("Multi-wall",C747)),ISNUMBER(FIND("Multi wall",C747)),ISNUMBER(FIND("Multiwall",C747)),ISNUMBER(FIND("MWCNT",B747)),ISNUMBER(FIND("MWNT",B747)),ISNUMBER(FIND("multi-wall",B747)),ISNUMBER(FIND("multi wall",B747)),ISNUMBER(FIND("multiwall",B747)),ISNUMBER(FIND("Multi-wall",B747)),ISNUMBER(FIND("Multi wall",B747)),ISNUMBER(FIND("Multiwall",B747)),ISNUMBER(FIND("Double-wall",B747)),ISNUMBER(FIND("Double wall",B747)),ISNUMBER(FIND("Doublewall",B747)),ISNUMBER(FIND("double-wall",B747)),ISNUMBER(FIND("double wall",B747)),ISNUMBER(FIND("doublewall",B747)))</f>
        <v>0</v>
      </c>
      <c r="BA747" t="b">
        <f>AND(Table1[[#This Row],[SWCNT]],Table1[[#This Row],[MWCNT]])</f>
        <v>0</v>
      </c>
      <c r="BB747" t="b">
        <f>IF(Table1[[#This Row],[SWCNT]]=TRUE,FALSE,IF(Table1[[#This Row],[MWCNT]]=TRUE,FALSE,TRUE))</f>
        <v>1</v>
      </c>
      <c r="BC747" s="18"/>
    </row>
    <row r="748" spans="1:55" ht="166.5">
      <c r="A748" t="s">
        <v>5438</v>
      </c>
      <c r="B748" s="2" t="s">
        <v>5440</v>
      </c>
      <c r="C748" s="16" t="s">
        <v>5442</v>
      </c>
      <c r="D748" s="17" t="s">
        <v>1703</v>
      </c>
      <c r="E748" s="2">
        <v>2009</v>
      </c>
      <c r="F748" t="b">
        <f>OR(ISNUMBER(FIND("cytotoxic",C748)),ISNUMBER(FIND("Cytotoxic",C748)),ISNUMBER(FIND("cellular toxicity",C748)),ISNUMBER(FIND("cell death",C748)),ISNUMBER(FIND("viable",C748)),ISNUMBER(FIND("phytotoxic",C748)),ISNUMBER(FIND("acute toxicity",C748)),ISNUMBER(FIND("MTT",C748)),ISNUMBER(FIND("survival",C748)),ISNUMBER(FIND("prolifer",C748)),ISNUMBER(FIND("apoptosis",C748)),ISNUMBER(FIND("neurotoxic",C748)),ISNUMBER(FIND("  lysis ",C748)),ISNUMBER(FIND("necrosis",C748)),ISNUMBER(FIND("cellular death",C748))*3,ISNUMBER(FIND("LDH",C748)),ISNUMBER(FIND("Acute toxicity",C748)))</f>
        <v>1</v>
      </c>
      <c r="G748" t="b">
        <f>OR(ISNUMBER(FIND("genotoxic",C748)),ISNUMBER(FIND("genotoxicity",C748)),ISNUMBER(FIND("DNA damage",C748)),ISNUMBER(FIND("DNA",C748)),ISNUMBER(FIND("RNA",C748)),ISNUMBER(FIND("mesothelioma",C748)),ISNUMBER(FIND("carcino",C748)),ISNUMBER(FIND("mutagen",C748)),ISNUMBER(FIND("genetic",C748)))</f>
        <v>0</v>
      </c>
      <c r="H748" t="b">
        <f>OR(ISNUMBER(FIND("inflammatory",C748)),ISNUMBER(FIND("inflamm",C748)))</f>
        <v>0</v>
      </c>
      <c r="I748" t="b">
        <f>OR(ISNUMBER(FIND("immune",C748)),ISNUMBER(FIND("immunological",C748)),ISNUMBER(FIND("interleuk",C748)),ISNUMBER(FIND("platelet activation",C748)),ISNUMBER(FIND("monocyte",C748)),ISNUMBER(FIND("leukocyte",C748)),ISNUMBER(FIND("cytokine",C748)),ISNUMBER(FIND("CD4",C748)),ISNUMBER(FIND("CD8",C748)),ISNUMBER(FIND("T-cell",C748)))</f>
        <v>0</v>
      </c>
      <c r="J748" t="b">
        <f>OR(ISNUMBER(FIND("reactive oxygen",C748)),ISNUMBER(FIND("ROS",C748)),ISNUMBER(FIND("free radical",C748)),ISNUMBER(FIND("oxidative stress",C748)),ISNUMBER(FIND("peroxid",C748)),ISNUMBER(FIND("oxidative",C748)),ISNUMBER(FIND("antioxid",C748)))</f>
        <v>0</v>
      </c>
      <c r="K748" t="b">
        <f>OR(ISNUMBER(FIND("autophag",C748)))</f>
        <v>0</v>
      </c>
      <c r="L748" t="b">
        <f>OR(ISNUMBER(FIND("morpholog",C748)))</f>
        <v>0</v>
      </c>
      <c r="M748" t="b">
        <f>OR(ISNUMBER(FIND("fibrosis",C748)),ISNUMBER(FIND("Fibrosis",C748)),ISNUMBER(FIND("fibrot",C748)))</f>
        <v>0</v>
      </c>
      <c r="N748" t="b">
        <f>OR(ISNUMBER(FIND("offspring",C748)),ISNUMBER(FIND("Parental",C748)),ISNUMBER(FIND("parental",C748)),ISNUMBER(FIND("germline",C748)),ISNUMBER(FIND("reproduc",C748)),ISNUMBER(FIND("embryo",C748)))</f>
        <v>1</v>
      </c>
      <c r="O748" t="b">
        <f>OR(ISNUMBER(FIND("metabol",C748)),ISNUMBER(FIND("Metabol",C748)),ISNUMBER(FIND("digest",C748)),ISNUMBER(FIND("mitochon",C748)))</f>
        <v>0</v>
      </c>
      <c r="P748" t="b">
        <f>OR(ISNUMBER(FIND("ecotox",C748)),ISNUMBER(FIND("Ecotox",B748)),ISNUMBER(FIND("ecotox",B748)),ISNUMBER(FIND("Ecotox",C748)))</f>
        <v>0</v>
      </c>
      <c r="Q748" t="b">
        <f>OR(ISNUMBER(FIND("Bioaccum",C748)),ISNUMBER(FIND("bioaccum",C748)),ISNUMBER(FIND("accum",C748)))</f>
        <v>0</v>
      </c>
      <c r="R748" t="b">
        <f>OR(ISNUMBER(FIND("Occupation",C748)),ISNUMBER(FIND("occupation",C748)),ISNUMBER(FIND("worker",C748)),ISNUMBER(FIND("workforce",C748)))</f>
        <v>0</v>
      </c>
      <c r="S748" t="b">
        <f>NOT(OR(F748,G748,H748,I748,J748,K748,L748,M748,N748,O748,P748,Q748,R748))</f>
        <v>0</v>
      </c>
      <c r="U748" t="b">
        <f>OR(Table1[[#This Row],[Inflammation]],Table1[[#This Row],[Immune]])</f>
        <v>0</v>
      </c>
      <c r="V748" t="str">
        <f>IF(OR(Table1[[#This Row],[Rodents]],Table1[[#This Row],[Human]],Table1[[#This Row],[Pig]]),OR(ISNUMBER(FIND("intratrach",C748)),ISNUMBER(FIND("nasal ",C748)),ISNUMBER(FIND("instill",C748))),"NA")</f>
        <v>NA</v>
      </c>
      <c r="W748" t="str">
        <f>IF(OR(Table1[[#This Row],[Rodents]],Table1[[#This Row],[Human]],Table1[[#This Row],[Pig]]),OR(ISNUMBER(FIND("dermal",C748)),ISNUMBER(FIND("skin ",C748))),"NA")</f>
        <v>NA</v>
      </c>
      <c r="X748" t="str">
        <f>IF(OR(Table1[[#This Row],[Rodents]],Table1[[#This Row],[Human]],Table1[[#This Row],[Pig]]),OR(ISNUMBER(FIND("injected",C748)),ISNUMBER(FIND("periton",C748)),ISNUMBER(FIND("intrascrot",C748))),"NA")</f>
        <v>NA</v>
      </c>
      <c r="Y748" t="str">
        <f>IF(OR(Table1[[#This Row],[Rodents]],Table1[[#This Row],[Human]],Table1[[#This Row],[Pig]]),NOT(OR(Table1[[#This Row],[Inhaled/Intratracheal/intranasal]],Table1[[#This Row],[Dermal]],Table1[[#This Row],[Injected]])),"NA")</f>
        <v>NA</v>
      </c>
      <c r="AA748" t="b">
        <f>OR(ISNUMBER(FIND("fish ",C748)),ISNUMBER(FIND("Fish ",C748)),ISNUMBER(FIND("aquatic",C748)),ISNUMBER(FIND("daphnids",C748)),ISNUMBER(FIND("Carcinus maenas",C748)),ISNUMBER(FIND("Daphnia",C748)),ISNUMBER(FIND("Ruditapes philippinarum",C748)),ISNUMBER(FIND("daphnia",C748)),ISNUMBER(FIND("marine",C748)),ISNUMBER(FIND("mussel",C748)),ISNUMBER(FIND("algae",C748)),ISNUMBER(FIND("Donax faba",C748)),ISNUMBER(FIND("estuarine",C748)),ISNUMBER(FIND("snail",C748)),ISNUMBER(FIND("Prorocentrum donghaiense",C748)) )</f>
        <v>0</v>
      </c>
      <c r="AB748" t="b">
        <f>OR(ISNUMBER(FIND(" rat ",C748)),ISNUMBER(FIND(" rats ",C748)),ISNUMBER(FIND(" Rats ",C748)),ISNUMBER(FIND(" Rat ",C748)),ISNUMBER(FIND(" rat.",C748)),ISNUMBER(FIND(" rats.",C748)),ISNUMBER(FIND("mouse",C748)),ISNUMBER(FIND("mice",C748)), ISNUMBER(FIND(" Mice",C748)))</f>
        <v>0</v>
      </c>
      <c r="AC748" t="b">
        <f>OR(ISNUMBER(FIND(" cell ",C748)),ISNUMBER(FIND("fibroblast",C748)),ISNUMBER(FIND("macrophage",C748)),ISNUMBER(FIND("epithelial",C748)),ISNUMBER(FIND("endothelial",C748)),ISNUMBER(FIND("neuron",C748)),ISNUMBER(FIND(" cells ",C748)),ISNUMBER(FIND("RBC",C748)),ISNUMBER(FIND("mitochond",C748)),ISNUMBER(FIND("adipocyte",C748)),ISNUMBER(FIND("osteo",C748)),ISNUMBER(FIND("keratin",C748)),ISNUMBER(FIND(" cell's ",C748)),ISNUMBER(FIND("eukary",C748)),ISNUMBER(FIND("sperm",C748)))</f>
        <v>1</v>
      </c>
      <c r="AD748" t="b">
        <v>0</v>
      </c>
      <c r="AE748" t="b">
        <f>OR(ISNUMBER(FIND(" plant ",C748)),ISNUMBER(FIND("Plant ",C748)),ISNUMBER(FIND("tomato",C748)),ISNUMBER(FIND("plants",C748)),ISNUMBER(FIND("Plants",C748)),ISNUMBER(FIND("algae",C748)),ISNUMBER(FIND("lettuce",C748)),ISNUMBER(FIND("green gram sprouts ",C748)),ISNUMBER(FIND("Cucurbita pepo",C748)),ISNUMBER(FIND("bean ",C748)),ISNUMBER(FIND("chloroplast",C748)),ISNUMBER(FIND("chlorophyll",C748)),ISNUMBER(FIND("seedling",C748)),ISNUMBER(FIND("canola",C748)),ISNUMBER(FIND("shoot",C748)),ISNUMBER(FIND("photosynthes",C748)),ISNUMBER(FIND(" leaves ",C748)),,ISNUMBER(FIND("agriculture",C748)),ISNUMBER(FIND(" crops ",C748)))</f>
        <v>0</v>
      </c>
      <c r="AF748" t="b">
        <f>OR(ISNUMBER(FIND("bacteria",C748)),ISNUMBER(FIND("Bacteria",C748)),ISNUMBER(FIND("Bacterium",C748)),ISNUMBER(FIND("bacterium",C748)),ISNUMBER(FIND(" coli ",C748)))</f>
        <v>0</v>
      </c>
      <c r="AG748" t="b">
        <f>OR(ISNUMBER(FIND("fungi",C748)),ISNUMBER(FIND("Fungi",C748)),ISNUMBER(FIND("fungus",C748)),ISNUMBER(FIND("Fungus",C748)),ISNUMBER(FIND("mushroom",C748)),ISNUMBER(FIND("Mushroom",C748)),ISNUMBER(FIND(" mold ",C748)))</f>
        <v>0</v>
      </c>
      <c r="AH748" t="b">
        <f>OR(ISNUMBER(FIND("Pig ",C748)),ISNUMBER(FIND("pig ",C748)),ISNUMBER(FIND("Pigs ",C748)),ISNUMBER(FIND("pigs ",C748)))</f>
        <v>0</v>
      </c>
      <c r="AI748" t="b">
        <f>OR(ISNUMBER(FIND(" C. elegans",C748)),ISNUMBER(FIND("Caenorhabditis elegans",C748)),ISNUMBER(FIND("earthworms",C748)),ISNUMBER(FIND(" Ficopomatus enigmaticus",C748)),ISNUMBER(FIND("larva",C748)),ISNUMBER(FIND("Lumbriculus variegatus",C748)),ISNUMBER(FIND("nematode",C748)))</f>
        <v>0</v>
      </c>
      <c r="AJ748" t="b">
        <f>NOT(OR(AA748,AB748,AC748,AD748,AE748,AF748,AG748,AH748,AI748))</f>
        <v>0</v>
      </c>
      <c r="AL748" t="b">
        <f>OR(AA748,AB748,AD748,AE748,AF748,AG748,AH748,AI748)</f>
        <v>0</v>
      </c>
      <c r="AM748" t="b">
        <f>IF(Table1[[#This Row],[In vivo?]],IF(Table1[[#This Row],[Cell]],FALSE,TRUE),FALSE)</f>
        <v>0</v>
      </c>
      <c r="AN748" t="b">
        <f>AND(AC748,AL748)</f>
        <v>0</v>
      </c>
      <c r="AO748" t="b">
        <f>IF(Table1[[#This Row],[Cell]],IF(Table1[[#This Row],[In vivo?]],FALSE,TRUE),FALSE)</f>
        <v>1</v>
      </c>
      <c r="AP748" t="b">
        <f>NOT(OR(Table1[[#This Row],[In vivo?]],Table1[[#This Row],[Only in Cell]]))</f>
        <v>0</v>
      </c>
      <c r="AQ748" t="str">
        <f>IF(OR(Table1[[#This Row],[Rodents]],Table1[[#This Row],[Human]],Table1[[#This Row],[Pig]]),OR(ISNUMBER(FIND("pulmonary",C748)),ISNUMBER(FIND("lung",C748))),"NA")</f>
        <v>NA</v>
      </c>
      <c r="AR748" t="str">
        <f>IF(OR(Table1[[#This Row],[Rodents]],Table1[[#This Row],[Human]],Table1[[#This Row],[Pig]]),OR(ISNUMBER(FIND("skin",C748)),ISNUMBER(FIND("dermal",C748))),"NA")</f>
        <v>NA</v>
      </c>
      <c r="AS748" t="str">
        <f>IF(OR(Table1[[#This Row],[Rodents]],Table1[[#This Row],[Human]],Table1[[#This Row],[Pig]]),OR(ISNUMBER(FIND("liver",C748)),ISNUMBER(FIND("hepat",C748))),"NA")</f>
        <v>NA</v>
      </c>
      <c r="AT748" t="str">
        <f>IF(OR(Table1[[#This Row],[Rodents]],Table1[[#This Row],[Human]],Table1[[#This Row],[Pig]]),OR(ISNUMBER(FIND("kidney",C748)),ISNUMBER(FIND("neph",C748))),"NA")</f>
        <v>NA</v>
      </c>
      <c r="AU748" t="str">
        <f>IF(OR(Table1[[#This Row],[Rodents]],Table1[[#This Row],[Human]],Table1[[#This Row],[Pig]]),OR(ISNUMBER(FIND("brain",C748)),ISNUMBER(FIND("neur",C748)),ISNUMBER(FIND("nerv",C748))),"NA")</f>
        <v>NA</v>
      </c>
      <c r="AV748" t="str">
        <f>IF(OR(Table1[[#This Row],[Rodents]],Table1[[#This Row],[Human]],Table1[[#This Row],[Pig]]),OR(ISNUMBER(FIND("heart",C748)),ISNUMBER(FIND("cardi",C748))),"NA")</f>
        <v>NA</v>
      </c>
      <c r="AW748" t="str">
        <f>IF(OR(Table1[[#This Row],[Rodents]],Table1[[#This Row],[Human]],Table1[[#This Row],[Pig]]),OR(ISNUMBER(FIND("gastro",C748)),ISNUMBER(FIND("intesti",C748)),ISNUMBER(FIND("stomach",C748))),"NA")</f>
        <v>NA</v>
      </c>
      <c r="AX748" t="str">
        <f>IF(OR(Table1[[#This Row],[Rodents]],Table1[[#This Row],[Human]],Table1[[#This Row],[Pig]]),NOT(OR(AQ748,AR748,AS748,AT748,AU748,AV748,AW748)),"NA")</f>
        <v>NA</v>
      </c>
      <c r="AY748" t="b">
        <f>OR(ISNUMBER(FIND("SWCNT",C748)),ISNUMBER(FIND("SWNT",C748)),ISNUMBER(FIND("single-wall",C748)),ISNUMBER(FIND("single wall",C748)),ISNUMBER(FIND("Single wall",C748)),ISNUMBER(FIND("Single-wall",C748)),ISNUMBER(FIND("SWCNT",B748)),ISNUMBER(FIND("SWNT",B748)),ISNUMBER(FIND("single-wall",B748)),ISNUMBER(FIND("single wall",B748)),ISNUMBER(FIND("Single-wall",B748)),ISNUMBER(FIND("Single wall",B748)))</f>
        <v>0</v>
      </c>
      <c r="AZ748" t="b">
        <f>OR(ISNUMBER(FIND("MWCNT",C748)),ISNUMBER(FIND("MWNT",C748)),ISNUMBER(FIND("multi-wall",C748)),ISNUMBER(FIND("multi wall",C748)),ISNUMBER(FIND("multiwall",C748)),ISNUMBER(FIND("Multi-wall",C748)),ISNUMBER(FIND("Multi wall",C748)),ISNUMBER(FIND("Multiwall",C748)),ISNUMBER(FIND("MWCNT",B748)),ISNUMBER(FIND("MWNT",B748)),ISNUMBER(FIND("multi-wall",B748)),ISNUMBER(FIND("multi wall",B748)),ISNUMBER(FIND("multiwall",B748)),ISNUMBER(FIND("Multi-wall",B748)),ISNUMBER(FIND("Multi wall",B748)),ISNUMBER(FIND("Multiwall",B748)),ISNUMBER(FIND("Double-wall",B748)),ISNUMBER(FIND("Double wall",B748)),ISNUMBER(FIND("Doublewall",B748)),ISNUMBER(FIND("double-wall",B748)),ISNUMBER(FIND("double wall",B748)),ISNUMBER(FIND("doublewall",B748)))</f>
        <v>0</v>
      </c>
      <c r="BA748" t="b">
        <f>AND(Table1[[#This Row],[SWCNT]],Table1[[#This Row],[MWCNT]])</f>
        <v>0</v>
      </c>
      <c r="BB748" t="b">
        <f>IF(Table1[[#This Row],[SWCNT]]=TRUE,FALSE,IF(Table1[[#This Row],[MWCNT]]=TRUE,FALSE,TRUE))</f>
        <v>1</v>
      </c>
      <c r="BC748" s="18"/>
    </row>
    <row r="749" spans="1:55" ht="129.5">
      <c r="A749" t="s">
        <v>5515</v>
      </c>
      <c r="B749" s="2" t="s">
        <v>5517</v>
      </c>
      <c r="C749" s="16" t="s">
        <v>5519</v>
      </c>
      <c r="D749" s="17" t="s">
        <v>653</v>
      </c>
      <c r="E749" s="2">
        <v>2009</v>
      </c>
      <c r="F749" t="b">
        <f>OR(ISNUMBER(FIND("cytotoxic",C749)),ISNUMBER(FIND("Cytotoxic",C749)),ISNUMBER(FIND("cellular toxicity",C749)),ISNUMBER(FIND("cell death",C749)),ISNUMBER(FIND("viable",C749)),ISNUMBER(FIND("phytotoxic",C749)),ISNUMBER(FIND("acute toxicity",C749)),ISNUMBER(FIND("MTT",C749)),ISNUMBER(FIND("survival",C749)),ISNUMBER(FIND("prolifer",C749)),ISNUMBER(FIND("apoptosis",C749)),ISNUMBER(FIND("neurotoxic",C749)),ISNUMBER(FIND("  lysis ",C749)),ISNUMBER(FIND("necrosis",C749)),ISNUMBER(FIND("cellular death",C749))*3,ISNUMBER(FIND("LDH",C749)),ISNUMBER(FIND("Acute toxicity",C749)))</f>
        <v>0</v>
      </c>
      <c r="G749" t="b">
        <f>OR(ISNUMBER(FIND("genotoxic",C749)),ISNUMBER(FIND("genotoxicity",C749)),ISNUMBER(FIND("DNA damage",C749)),ISNUMBER(FIND("DNA",C749)),ISNUMBER(FIND("RNA",C749)),ISNUMBER(FIND("mesothelioma",C749)),ISNUMBER(FIND("carcino",C749)),ISNUMBER(FIND("mutagen",C749)),ISNUMBER(FIND("genetic",C749)))</f>
        <v>0</v>
      </c>
      <c r="H749" t="b">
        <f>OR(ISNUMBER(FIND("inflammatory",C749)),ISNUMBER(FIND("inflamm",C749)))</f>
        <v>0</v>
      </c>
      <c r="I749" t="b">
        <f>OR(ISNUMBER(FIND("immune",C749)),ISNUMBER(FIND("immunological",C749)),ISNUMBER(FIND("interleuk",C749)),ISNUMBER(FIND("platelet activation",C749)),ISNUMBER(FIND("monocyte",C749)),ISNUMBER(FIND("leukocyte",C749)),ISNUMBER(FIND("cytokine",C749)),ISNUMBER(FIND("CD4",C749)),ISNUMBER(FIND("CD8",C749)),ISNUMBER(FIND("T-cell",C749)))</f>
        <v>1</v>
      </c>
      <c r="J749" t="b">
        <f>OR(ISNUMBER(FIND("reactive oxygen",C749)),ISNUMBER(FIND("ROS",C749)),ISNUMBER(FIND("free radical",C749)),ISNUMBER(FIND("oxidative stress",C749)),ISNUMBER(FIND("peroxid",C749)),ISNUMBER(FIND("oxidative",C749)),ISNUMBER(FIND("antioxid",C749)))</f>
        <v>0</v>
      </c>
      <c r="K749" t="b">
        <f>OR(ISNUMBER(FIND("autophag",C749)))</f>
        <v>0</v>
      </c>
      <c r="L749" t="b">
        <f>OR(ISNUMBER(FIND("morpholog",C749)))</f>
        <v>0</v>
      </c>
      <c r="M749" t="b">
        <f>OR(ISNUMBER(FIND("fibrosis",C749)),ISNUMBER(FIND("Fibrosis",C749)),ISNUMBER(FIND("fibrot",C749)))</f>
        <v>0</v>
      </c>
      <c r="N749" t="b">
        <f>OR(ISNUMBER(FIND("offspring",C749)),ISNUMBER(FIND("Parental",C749)),ISNUMBER(FIND("parental",C749)),ISNUMBER(FIND("germline",C749)),ISNUMBER(FIND("reproduc",C749)),ISNUMBER(FIND("embryo",C749)))</f>
        <v>0</v>
      </c>
      <c r="O749" t="b">
        <f>OR(ISNUMBER(FIND("metabol",C749)),ISNUMBER(FIND("Metabol",C749)),ISNUMBER(FIND("digest",C749)),ISNUMBER(FIND("mitochon",C749)))</f>
        <v>0</v>
      </c>
      <c r="P749" t="b">
        <f>OR(ISNUMBER(FIND("ecotox",C749)),ISNUMBER(FIND("Ecotox",B749)),ISNUMBER(FIND("ecotox",B749)),ISNUMBER(FIND("Ecotox",C749)))</f>
        <v>0</v>
      </c>
      <c r="Q749" t="b">
        <f>OR(ISNUMBER(FIND("Bioaccum",C749)),ISNUMBER(FIND("bioaccum",C749)),ISNUMBER(FIND("accum",C749)))</f>
        <v>0</v>
      </c>
      <c r="R749" t="b">
        <f>OR(ISNUMBER(FIND("Occupation",C749)),ISNUMBER(FIND("occupation",C749)),ISNUMBER(FIND("worker",C749)),ISNUMBER(FIND("workforce",C749)))</f>
        <v>0</v>
      </c>
      <c r="S749" t="b">
        <f>NOT(OR(F749,G749,H749,I749,J749,K749,L749,M749,N749,O749,P749,Q749,R749))</f>
        <v>0</v>
      </c>
      <c r="U749" t="b">
        <f>OR(Table1[[#This Row],[Inflammation]],Table1[[#This Row],[Immune]])</f>
        <v>1</v>
      </c>
      <c r="V749" t="b">
        <f>IF(OR(Table1[[#This Row],[Rodents]],Table1[[#This Row],[Human]],Table1[[#This Row],[Pig]]),OR(ISNUMBER(FIND("intratrach",C749)),ISNUMBER(FIND("nasal ",C749)),ISNUMBER(FIND("instill",C749))),"NA")</f>
        <v>0</v>
      </c>
      <c r="W749" t="b">
        <f>IF(OR(Table1[[#This Row],[Rodents]],Table1[[#This Row],[Human]],Table1[[#This Row],[Pig]]),OR(ISNUMBER(FIND("dermal",C749)),ISNUMBER(FIND("skin ",C749))),"NA")</f>
        <v>0</v>
      </c>
      <c r="X749" t="b">
        <f>IF(OR(Table1[[#This Row],[Rodents]],Table1[[#This Row],[Human]],Table1[[#This Row],[Pig]]),OR(ISNUMBER(FIND("injected",C749)),ISNUMBER(FIND("periton",C749)),ISNUMBER(FIND("intrascrot",C749))),"NA")</f>
        <v>0</v>
      </c>
      <c r="Y749" t="b">
        <f>IF(OR(Table1[[#This Row],[Rodents]],Table1[[#This Row],[Human]],Table1[[#This Row],[Pig]]),NOT(OR(Table1[[#This Row],[Inhaled/Intratracheal/intranasal]],Table1[[#This Row],[Dermal]],Table1[[#This Row],[Injected]])),"NA")</f>
        <v>1</v>
      </c>
      <c r="AA749" t="b">
        <f>OR(ISNUMBER(FIND("fish ",C749)),ISNUMBER(FIND("Fish ",C749)),ISNUMBER(FIND("aquatic",C749)),ISNUMBER(FIND("daphnids",C749)),ISNUMBER(FIND("Carcinus maenas",C749)),ISNUMBER(FIND("Daphnia",C749)),ISNUMBER(FIND("Ruditapes philippinarum",C749)),ISNUMBER(FIND("daphnia",C749)),ISNUMBER(FIND("marine",C749)),ISNUMBER(FIND("mussel",C749)),ISNUMBER(FIND("algae",C749)),ISNUMBER(FIND("Donax faba",C749)),ISNUMBER(FIND("estuarine",C749)),ISNUMBER(FIND("snail",C749)),ISNUMBER(FIND("Prorocentrum donghaiense",C749)) )</f>
        <v>0</v>
      </c>
      <c r="AB749" t="b">
        <f>OR(ISNUMBER(FIND(" rat ",C749)),ISNUMBER(FIND(" rats ",C749)),ISNUMBER(FIND(" Rats ",C749)),ISNUMBER(FIND(" Rat ",C749)),ISNUMBER(FIND(" rat.",C749)),ISNUMBER(FIND(" rats.",C749)),ISNUMBER(FIND("mouse",C749)),ISNUMBER(FIND("mice",C749)), ISNUMBER(FIND(" Mice",C749)))</f>
        <v>1</v>
      </c>
      <c r="AC749" t="b">
        <f>OR(ISNUMBER(FIND(" cell ",C749)),ISNUMBER(FIND("fibroblast",C749)),ISNUMBER(FIND("macrophage",C749)),ISNUMBER(FIND("epithelial",C749)),ISNUMBER(FIND("endothelial",C749)),ISNUMBER(FIND("neuron",C749)),ISNUMBER(FIND(" cells ",C749)),ISNUMBER(FIND("RBC",C749)),ISNUMBER(FIND("mitochond",C749)),ISNUMBER(FIND("adipocyte",C749)),ISNUMBER(FIND("osteo",C749)),ISNUMBER(FIND("keratin",C749)),ISNUMBER(FIND(" cell's ",C749)),ISNUMBER(FIND("eukary",C749)),ISNUMBER(FIND("sperm",C749)))</f>
        <v>0</v>
      </c>
      <c r="AD749" t="b">
        <f>OR(ISNUMBER(FIND("human",B749)),ISNUMBER(FIND("workers",B749)),ISNUMBER(FIND("workforces",B749)),ISNUMBER(FIND("occupational",B749)),ISNUMBER(FIND("Case report",B749)),ISNUMBER(FIND("Workplaces",B749)),ISNUMBER(FIND("worker",B749)))</f>
        <v>0</v>
      </c>
      <c r="AE749" t="b">
        <f>OR(ISNUMBER(FIND(" plant ",C749)),ISNUMBER(FIND("Plant ",C749)),ISNUMBER(FIND("tomato",C749)),ISNUMBER(FIND("plants",C749)),ISNUMBER(FIND("Plants",C749)),ISNUMBER(FIND("algae",C749)),ISNUMBER(FIND("lettuce",C749)),ISNUMBER(FIND("green gram sprouts ",C749)),ISNUMBER(FIND("Cucurbita pepo",C749)),ISNUMBER(FIND("bean ",C749)),ISNUMBER(FIND("chloroplast",C749)),ISNUMBER(FIND("chlorophyll",C749)),ISNUMBER(FIND("seedling",C749)),ISNUMBER(FIND("canola",C749)),ISNUMBER(FIND("shoot",C749)),ISNUMBER(FIND("photosynthes",C749)),ISNUMBER(FIND(" leaves ",C749)),,ISNUMBER(FIND("agriculture",C749)),ISNUMBER(FIND(" crops ",C749)))</f>
        <v>0</v>
      </c>
      <c r="AF749" t="b">
        <f>OR(ISNUMBER(FIND("bacteria",C749)),ISNUMBER(FIND("Bacteria",C749)),ISNUMBER(FIND("Bacterium",C749)),ISNUMBER(FIND("bacterium",C749)),ISNUMBER(FIND(" coli ",C749)))</f>
        <v>0</v>
      </c>
      <c r="AG749" t="b">
        <f>OR(ISNUMBER(FIND("fungi",C749)),ISNUMBER(FIND("Fungi",C749)),ISNUMBER(FIND("fungus",C749)),ISNUMBER(FIND("Fungus",C749)),ISNUMBER(FIND("mushroom",C749)),ISNUMBER(FIND("Mushroom",C749)),ISNUMBER(FIND(" mold ",C749)))</f>
        <v>0</v>
      </c>
      <c r="AH749" t="b">
        <f>OR(ISNUMBER(FIND("Pig ",C749)),ISNUMBER(FIND("pig ",C749)),ISNUMBER(FIND("Pigs ",C749)),ISNUMBER(FIND("pigs ",C749)))</f>
        <v>0</v>
      </c>
      <c r="AI749" t="b">
        <f>OR(ISNUMBER(FIND(" C. elegans",C749)),ISNUMBER(FIND("Caenorhabditis elegans",C749)),ISNUMBER(FIND("earthworms",C749)),ISNUMBER(FIND(" Ficopomatus enigmaticus",C749)),ISNUMBER(FIND("larva",C749)),ISNUMBER(FIND("Lumbriculus variegatus",C749)),ISNUMBER(FIND("nematode",C749)))</f>
        <v>0</v>
      </c>
      <c r="AJ749" t="b">
        <f>NOT(OR(AA749,AB749,AC749,AD749,AE749,AF749,AG749,AH749,AI749))</f>
        <v>0</v>
      </c>
      <c r="AL749" t="b">
        <f>OR(AA749,AB749,AD749,AE749,AF749,AG749,AH749,AI749)</f>
        <v>1</v>
      </c>
      <c r="AM749" t="b">
        <f>IF(Table1[[#This Row],[In vivo?]],IF(Table1[[#This Row],[Cell]],FALSE,TRUE),FALSE)</f>
        <v>1</v>
      </c>
      <c r="AN749" t="b">
        <f>AND(AC749,AL749)</f>
        <v>0</v>
      </c>
      <c r="AO749" t="b">
        <f>IF(Table1[[#This Row],[Cell]],IF(Table1[[#This Row],[In vivo?]],FALSE,TRUE),FALSE)</f>
        <v>0</v>
      </c>
      <c r="AP749" t="b">
        <f>NOT(OR(Table1[[#This Row],[In vivo?]],Table1[[#This Row],[Only in Cell]]))</f>
        <v>0</v>
      </c>
      <c r="AQ749" t="b">
        <f>IF(OR(Table1[[#This Row],[Rodents]],Table1[[#This Row],[Human]],Table1[[#This Row],[Pig]]),OR(ISNUMBER(FIND("pulmonary",C749)),ISNUMBER(FIND("lung",C749))),"NA")</f>
        <v>0</v>
      </c>
      <c r="AR749" t="b">
        <f>IF(OR(Table1[[#This Row],[Rodents]],Table1[[#This Row],[Human]],Table1[[#This Row],[Pig]]),OR(ISNUMBER(FIND("skin",C749)),ISNUMBER(FIND("dermal",C749))),"NA")</f>
        <v>0</v>
      </c>
      <c r="AS749" t="b">
        <f>IF(OR(Table1[[#This Row],[Rodents]],Table1[[#This Row],[Human]],Table1[[#This Row],[Pig]]),OR(ISNUMBER(FIND("liver",C749)),ISNUMBER(FIND("hepat",C749))),"NA")</f>
        <v>0</v>
      </c>
      <c r="AT749" t="b">
        <f>IF(OR(Table1[[#This Row],[Rodents]],Table1[[#This Row],[Human]],Table1[[#This Row],[Pig]]),OR(ISNUMBER(FIND("kidney",C749)),ISNUMBER(FIND("neph",C749))),"NA")</f>
        <v>0</v>
      </c>
      <c r="AU749" t="b">
        <f>IF(OR(Table1[[#This Row],[Rodents]],Table1[[#This Row],[Human]],Table1[[#This Row],[Pig]]),OR(ISNUMBER(FIND("brain",C749)),ISNUMBER(FIND("neur",C749)),ISNUMBER(FIND("nerv",C749))),"NA")</f>
        <v>0</v>
      </c>
      <c r="AV749" t="b">
        <f>IF(OR(Table1[[#This Row],[Rodents]],Table1[[#This Row],[Human]],Table1[[#This Row],[Pig]]),OR(ISNUMBER(FIND("heart",C749)),ISNUMBER(FIND("cardi",C749))),"NA")</f>
        <v>0</v>
      </c>
      <c r="AW749" t="b">
        <f>IF(OR(Table1[[#This Row],[Rodents]],Table1[[#This Row],[Human]],Table1[[#This Row],[Pig]]),OR(ISNUMBER(FIND("gastro",C749)),ISNUMBER(FIND("intesti",C749)),ISNUMBER(FIND("stomach",C749))),"NA")</f>
        <v>0</v>
      </c>
      <c r="AX749" t="b">
        <f>IF(OR(Table1[[#This Row],[Rodents]],Table1[[#This Row],[Human]],Table1[[#This Row],[Pig]]),NOT(OR(AQ749,AR749,AS749,AT749,AU749,AV749,AW749)),"NA")</f>
        <v>1</v>
      </c>
      <c r="AY749" t="b">
        <f>OR(ISNUMBER(FIND("SWCNT",C749)),ISNUMBER(FIND("SWNT",C749)),ISNUMBER(FIND("single-wall",C749)),ISNUMBER(FIND("single wall",C749)),ISNUMBER(FIND("Single wall",C749)),ISNUMBER(FIND("Single-wall",C749)),ISNUMBER(FIND("SWCNT",B749)),ISNUMBER(FIND("SWNT",B749)),ISNUMBER(FIND("single-wall",B749)),ISNUMBER(FIND("single wall",B749)),ISNUMBER(FIND("Single-wall",B749)),ISNUMBER(FIND("Single wall",B749)))</f>
        <v>0</v>
      </c>
      <c r="AZ749" t="b">
        <f>OR(ISNUMBER(FIND("MWCNT",C749)),ISNUMBER(FIND("MWNT",C749)),ISNUMBER(FIND("multi-wall",C749)),ISNUMBER(FIND("multi wall",C749)),ISNUMBER(FIND("multiwall",C749)),ISNUMBER(FIND("Multi-wall",C749)),ISNUMBER(FIND("Multi wall",C749)),ISNUMBER(FIND("Multiwall",C749)),ISNUMBER(FIND("MWCNT",B749)),ISNUMBER(FIND("MWNT",B749)),ISNUMBER(FIND("multi-wall",B749)),ISNUMBER(FIND("multi wall",B749)),ISNUMBER(FIND("multiwall",B749)),ISNUMBER(FIND("Multi-wall",B749)),ISNUMBER(FIND("Multi wall",B749)),ISNUMBER(FIND("Multiwall",B749)),ISNUMBER(FIND("Double-wall",B749)),ISNUMBER(FIND("Double wall",B749)),ISNUMBER(FIND("Doublewall",B749)),ISNUMBER(FIND("double-wall",B749)),ISNUMBER(FIND("double wall",B749)),ISNUMBER(FIND("doublewall",B749)))</f>
        <v>0</v>
      </c>
      <c r="BA749" t="b">
        <f>AND(Table1[[#This Row],[SWCNT]],Table1[[#This Row],[MWCNT]])</f>
        <v>0</v>
      </c>
      <c r="BB749" t="b">
        <f>IF(Table1[[#This Row],[SWCNT]]=TRUE,FALSE,IF(Table1[[#This Row],[MWCNT]]=TRUE,FALSE,TRUE))</f>
        <v>1</v>
      </c>
      <c r="BC749" s="18"/>
    </row>
    <row r="750" spans="1:55" ht="166.5">
      <c r="A750" t="s">
        <v>5520</v>
      </c>
      <c r="B750" s="2" t="s">
        <v>5521</v>
      </c>
      <c r="C750" s="16" t="s">
        <v>5522</v>
      </c>
      <c r="D750" s="17" t="s">
        <v>1867</v>
      </c>
      <c r="E750" s="2">
        <v>2009</v>
      </c>
      <c r="F750" t="b">
        <f>OR(ISNUMBER(FIND("cytotoxic",C750)),ISNUMBER(FIND("Cytotoxic",C750)),ISNUMBER(FIND("cellular toxicity",C750)),ISNUMBER(FIND("cell death",C750)),ISNUMBER(FIND("viable",C750)),ISNUMBER(FIND("phytotoxic",C750)),ISNUMBER(FIND("acute toxicity",C750)),ISNUMBER(FIND("MTT",C750)),ISNUMBER(FIND("survival",C750)),ISNUMBER(FIND("prolifer",C750)),ISNUMBER(FIND("apoptosis",C750)),ISNUMBER(FIND("neurotoxic",C750)),ISNUMBER(FIND("  lysis ",C750)),ISNUMBER(FIND("necrosis",C750)),ISNUMBER(FIND("cellular death",C750))*3,ISNUMBER(FIND("LDH",C750)),ISNUMBER(FIND("Acute toxicity",C750)))</f>
        <v>1</v>
      </c>
      <c r="G750" t="b">
        <f>OR(ISNUMBER(FIND("genotoxic",C750)),ISNUMBER(FIND("genotoxicity",C750)),ISNUMBER(FIND("DNA damage",C750)),ISNUMBER(FIND("DNA",C750)),ISNUMBER(FIND("RNA",C750)),ISNUMBER(FIND("mesothelioma",C750)),ISNUMBER(FIND("carcino",C750)),ISNUMBER(FIND("mutagen",C750)),ISNUMBER(FIND("genetic",C750)))</f>
        <v>0</v>
      </c>
      <c r="H750" t="b">
        <f>OR(ISNUMBER(FIND("inflammatory",C750)),ISNUMBER(FIND("inflamm",C750)))</f>
        <v>0</v>
      </c>
      <c r="I750" t="b">
        <f>OR(ISNUMBER(FIND("immune",C750)),ISNUMBER(FIND("immunological",C750)),ISNUMBER(FIND("interleuk",C750)),ISNUMBER(FIND("platelet activation",C750)),ISNUMBER(FIND("monocyte",C750)),ISNUMBER(FIND("leukocyte",C750)),ISNUMBER(FIND("cytokine",C750)),ISNUMBER(FIND("CD4",C750)),ISNUMBER(FIND("CD8",C750)),ISNUMBER(FIND("T-cell",C750)))</f>
        <v>0</v>
      </c>
      <c r="J750" t="b">
        <f>OR(ISNUMBER(FIND("reactive oxygen",C750)),ISNUMBER(FIND("ROS",C750)),ISNUMBER(FIND("free radical",C750)),ISNUMBER(FIND("oxidative stress",C750)),ISNUMBER(FIND("peroxid",C750)),ISNUMBER(FIND("oxidative",C750)),ISNUMBER(FIND("antioxid",C750)))</f>
        <v>0</v>
      </c>
      <c r="K750" t="b">
        <f>OR(ISNUMBER(FIND("autophag",C750)))</f>
        <v>0</v>
      </c>
      <c r="L750" t="b">
        <f>OR(ISNUMBER(FIND("morpholog",C750)))</f>
        <v>0</v>
      </c>
      <c r="M750" t="b">
        <f>OR(ISNUMBER(FIND("fibrosis",C750)),ISNUMBER(FIND("Fibrosis",C750)),ISNUMBER(FIND("fibrot",C750)))</f>
        <v>0</v>
      </c>
      <c r="N750" t="b">
        <f>OR(ISNUMBER(FIND("offspring",C750)),ISNUMBER(FIND("Parental",C750)),ISNUMBER(FIND("parental",C750)),ISNUMBER(FIND("germline",C750)),ISNUMBER(FIND("reproduc",C750)),ISNUMBER(FIND("embryo",C750)))</f>
        <v>0</v>
      </c>
      <c r="O750" t="b">
        <f>OR(ISNUMBER(FIND("metabol",C750)),ISNUMBER(FIND("Metabol",C750)),ISNUMBER(FIND("digest",C750)),ISNUMBER(FIND("mitochon",C750)))</f>
        <v>0</v>
      </c>
      <c r="P750" t="b">
        <f>OR(ISNUMBER(FIND("ecotox",C750)),ISNUMBER(FIND("Ecotox",B750)),ISNUMBER(FIND("ecotox",B750)),ISNUMBER(FIND("Ecotox",C750)))</f>
        <v>0</v>
      </c>
      <c r="Q750" t="b">
        <f>OR(ISNUMBER(FIND("Bioaccum",C750)),ISNUMBER(FIND("bioaccum",C750)),ISNUMBER(FIND("accum",C750)))</f>
        <v>0</v>
      </c>
      <c r="R750" t="b">
        <f>OR(ISNUMBER(FIND("Occupation",C750)),ISNUMBER(FIND("occupation",C750)),ISNUMBER(FIND("worker",C750)),ISNUMBER(FIND("workforce",C750)))</f>
        <v>0</v>
      </c>
      <c r="S750" t="b">
        <f>NOT(OR(F750,G750,H750,I750,J750,K750,L750,M750,N750,O750,P750,Q750,R750))</f>
        <v>0</v>
      </c>
      <c r="U750" t="b">
        <f>OR(Table1[[#This Row],[Inflammation]],Table1[[#This Row],[Immune]])</f>
        <v>0</v>
      </c>
      <c r="V750" t="str">
        <f>IF(OR(Table1[[#This Row],[Rodents]],Table1[[#This Row],[Human]],Table1[[#This Row],[Pig]]),OR(ISNUMBER(FIND("intratrach",C750)),ISNUMBER(FIND("nasal ",C750)),ISNUMBER(FIND("instill",C750))),"NA")</f>
        <v>NA</v>
      </c>
      <c r="W750" t="str">
        <f>IF(OR(Table1[[#This Row],[Rodents]],Table1[[#This Row],[Human]],Table1[[#This Row],[Pig]]),OR(ISNUMBER(FIND("dermal",C750)),ISNUMBER(FIND("skin ",C750))),"NA")</f>
        <v>NA</v>
      </c>
      <c r="X750" t="str">
        <f>IF(OR(Table1[[#This Row],[Rodents]],Table1[[#This Row],[Human]],Table1[[#This Row],[Pig]]),OR(ISNUMBER(FIND("injected",C750)),ISNUMBER(FIND("periton",C750)),ISNUMBER(FIND("intrascrot",C750))),"NA")</f>
        <v>NA</v>
      </c>
      <c r="Y750" t="str">
        <f>IF(OR(Table1[[#This Row],[Rodents]],Table1[[#This Row],[Human]],Table1[[#This Row],[Pig]]),NOT(OR(Table1[[#This Row],[Inhaled/Intratracheal/intranasal]],Table1[[#This Row],[Dermal]],Table1[[#This Row],[Injected]])),"NA")</f>
        <v>NA</v>
      </c>
      <c r="AA750" t="b">
        <f>OR(ISNUMBER(FIND("fish ",C750)),ISNUMBER(FIND("Fish ",C750)),ISNUMBER(FIND("aquatic",C750)),ISNUMBER(FIND("daphnids",C750)),ISNUMBER(FIND("Carcinus maenas",C750)),ISNUMBER(FIND("Daphnia",C750)),ISNUMBER(FIND("Ruditapes philippinarum",C750)),ISNUMBER(FIND("daphnia",C750)),ISNUMBER(FIND("marine",C750)),ISNUMBER(FIND("mussel",C750)),ISNUMBER(FIND("algae",C750)),ISNUMBER(FIND("Donax faba",C750)),ISNUMBER(FIND("estuarine",C750)),ISNUMBER(FIND("snail",C750)),ISNUMBER(FIND("Prorocentrum donghaiense",C750)) )</f>
        <v>0</v>
      </c>
      <c r="AB750" t="b">
        <f>OR(ISNUMBER(FIND(" rat ",C750)),ISNUMBER(FIND(" rats ",C750)),ISNUMBER(FIND(" Rats ",C750)),ISNUMBER(FIND(" Rat ",C750)),ISNUMBER(FIND(" rat.",C750)),ISNUMBER(FIND(" rats.",C750)),ISNUMBER(FIND("mouse",C750)),ISNUMBER(FIND("mice",C750)), ISNUMBER(FIND(" Mice",C750)))</f>
        <v>0</v>
      </c>
      <c r="AC750" t="b">
        <f>OR(ISNUMBER(FIND(" cell ",C750)),ISNUMBER(FIND("fibroblast",C750)),ISNUMBER(FIND("macrophage",C750)),ISNUMBER(FIND("epithelial",C750)),ISNUMBER(FIND("endothelial",C750)),ISNUMBER(FIND("neuron",C750)),ISNUMBER(FIND(" cells ",C750)),ISNUMBER(FIND("RBC",C750)),ISNUMBER(FIND("mitochond",C750)),ISNUMBER(FIND("adipocyte",C750)),ISNUMBER(FIND("osteo",C750)),ISNUMBER(FIND("keratin",C750)),ISNUMBER(FIND(" cell's ",C750)),ISNUMBER(FIND("eukary",C750)),ISNUMBER(FIND("sperm",C750)))</f>
        <v>1</v>
      </c>
      <c r="AD750" t="b">
        <f>OR(ISNUMBER(FIND("human",B750)),ISNUMBER(FIND("workers",B750)),ISNUMBER(FIND("workforces",B750)),ISNUMBER(FIND("occupational",B750)),ISNUMBER(FIND("Case report",B750)),ISNUMBER(FIND("Workplaces",B750)),ISNUMBER(FIND("worker",B750)))</f>
        <v>0</v>
      </c>
      <c r="AE750" t="b">
        <f>OR(ISNUMBER(FIND(" plant ",C750)),ISNUMBER(FIND("Plant ",C750)),ISNUMBER(FIND("tomato",C750)),ISNUMBER(FIND("plants",C750)),ISNUMBER(FIND("Plants",C750)),ISNUMBER(FIND("algae",C750)),ISNUMBER(FIND("lettuce",C750)),ISNUMBER(FIND("green gram sprouts ",C750)),ISNUMBER(FIND("Cucurbita pepo",C750)),ISNUMBER(FIND("bean ",C750)),ISNUMBER(FIND("chloroplast",C750)),ISNUMBER(FIND("chlorophyll",C750)),ISNUMBER(FIND("seedling",C750)),ISNUMBER(FIND("canola",C750)),ISNUMBER(FIND("shoot",C750)),ISNUMBER(FIND("photosynthes",C750)),ISNUMBER(FIND(" leaves ",C750)),,ISNUMBER(FIND("agriculture",C750)),ISNUMBER(FIND(" crops ",C750)))</f>
        <v>0</v>
      </c>
      <c r="AF750" t="b">
        <f>OR(ISNUMBER(FIND("bacteria",C750)),ISNUMBER(FIND("Bacteria",C750)),ISNUMBER(FIND("Bacterium",C750)),ISNUMBER(FIND("bacterium",C750)),ISNUMBER(FIND(" coli ",C750)))</f>
        <v>0</v>
      </c>
      <c r="AG750" t="b">
        <f>OR(ISNUMBER(FIND("fungi",C750)),ISNUMBER(FIND("Fungi",C750)),ISNUMBER(FIND("fungus",C750)),ISNUMBER(FIND("Fungus",C750)),ISNUMBER(FIND("mushroom",C750)),ISNUMBER(FIND("Mushroom",C750)),ISNUMBER(FIND(" mold ",C750)))</f>
        <v>0</v>
      </c>
      <c r="AH750" t="b">
        <f>OR(ISNUMBER(FIND("Pig ",C750)),ISNUMBER(FIND("pig ",C750)),ISNUMBER(FIND("Pigs ",C750)),ISNUMBER(FIND("pigs ",C750)))</f>
        <v>0</v>
      </c>
      <c r="AI750" t="b">
        <f>OR(ISNUMBER(FIND(" C. elegans",C750)),ISNUMBER(FIND("Caenorhabditis elegans",C750)),ISNUMBER(FIND("earthworms",C750)),ISNUMBER(FIND(" Ficopomatus enigmaticus",C750)),ISNUMBER(FIND("larva",C750)),ISNUMBER(FIND("Lumbriculus variegatus",C750)),ISNUMBER(FIND("nematode",C750)))</f>
        <v>0</v>
      </c>
      <c r="AJ750" t="b">
        <f>NOT(OR(AA750,AB750,AC750,AD750,AE750,AF750,AG750,AH750,AI750))</f>
        <v>0</v>
      </c>
      <c r="AL750" t="b">
        <f>OR(AA750,AB750,AD750,AE750,AF750,AG750,AH750,AI750)</f>
        <v>0</v>
      </c>
      <c r="AM750" t="b">
        <f>IF(Table1[[#This Row],[In vivo?]],IF(Table1[[#This Row],[Cell]],FALSE,TRUE),FALSE)</f>
        <v>0</v>
      </c>
      <c r="AN750" t="b">
        <f>AND(AC750,AL750)</f>
        <v>0</v>
      </c>
      <c r="AO750" t="b">
        <f>IF(Table1[[#This Row],[Cell]],IF(Table1[[#This Row],[In vivo?]],FALSE,TRUE),FALSE)</f>
        <v>1</v>
      </c>
      <c r="AP750" t="b">
        <f>NOT(OR(Table1[[#This Row],[In vivo?]],Table1[[#This Row],[Only in Cell]]))</f>
        <v>0</v>
      </c>
      <c r="AQ750" t="str">
        <f>IF(OR(Table1[[#This Row],[Rodents]],Table1[[#This Row],[Human]],Table1[[#This Row],[Pig]]),OR(ISNUMBER(FIND("pulmonary",C750)),ISNUMBER(FIND("lung",C750))),"NA")</f>
        <v>NA</v>
      </c>
      <c r="AR750" t="str">
        <f>IF(OR(Table1[[#This Row],[Rodents]],Table1[[#This Row],[Human]],Table1[[#This Row],[Pig]]),OR(ISNUMBER(FIND("skin",C750)),ISNUMBER(FIND("dermal",C750))),"NA")</f>
        <v>NA</v>
      </c>
      <c r="AS750" t="str">
        <f>IF(OR(Table1[[#This Row],[Rodents]],Table1[[#This Row],[Human]],Table1[[#This Row],[Pig]]),OR(ISNUMBER(FIND("liver",C750)),ISNUMBER(FIND("hepat",C750))),"NA")</f>
        <v>NA</v>
      </c>
      <c r="AT750" t="str">
        <f>IF(OR(Table1[[#This Row],[Rodents]],Table1[[#This Row],[Human]],Table1[[#This Row],[Pig]]),OR(ISNUMBER(FIND("kidney",C750)),ISNUMBER(FIND("neph",C750))),"NA")</f>
        <v>NA</v>
      </c>
      <c r="AU750" t="str">
        <f>IF(OR(Table1[[#This Row],[Rodents]],Table1[[#This Row],[Human]],Table1[[#This Row],[Pig]]),OR(ISNUMBER(FIND("brain",C750)),ISNUMBER(FIND("neur",C750)),ISNUMBER(FIND("nerv",C750))),"NA")</f>
        <v>NA</v>
      </c>
      <c r="AV750" t="str">
        <f>IF(OR(Table1[[#This Row],[Rodents]],Table1[[#This Row],[Human]],Table1[[#This Row],[Pig]]),OR(ISNUMBER(FIND("heart",C750)),ISNUMBER(FIND("cardi",C750))),"NA")</f>
        <v>NA</v>
      </c>
      <c r="AW750" t="str">
        <f>IF(OR(Table1[[#This Row],[Rodents]],Table1[[#This Row],[Human]],Table1[[#This Row],[Pig]]),OR(ISNUMBER(FIND("gastro",C750)),ISNUMBER(FIND("intesti",C750)),ISNUMBER(FIND("stomach",C750))),"NA")</f>
        <v>NA</v>
      </c>
      <c r="AX750" t="str">
        <f>IF(OR(Table1[[#This Row],[Rodents]],Table1[[#This Row],[Human]],Table1[[#This Row],[Pig]]),NOT(OR(AQ750,AR750,AS750,AT750,AU750,AV750,AW750)),"NA")</f>
        <v>NA</v>
      </c>
      <c r="AY750" t="b">
        <f>OR(ISNUMBER(FIND("SWCNT",C750)),ISNUMBER(FIND("SWNT",C750)),ISNUMBER(FIND("single-wall",C750)),ISNUMBER(FIND("single wall",C750)),ISNUMBER(FIND("Single wall",C750)),ISNUMBER(FIND("Single-wall",C750)),ISNUMBER(FIND("SWCNT",B750)),ISNUMBER(FIND("SWNT",B750)),ISNUMBER(FIND("single-wall",B750)),ISNUMBER(FIND("single wall",B750)),ISNUMBER(FIND("Single-wall",B750)),ISNUMBER(FIND("Single wall",B750)))</f>
        <v>1</v>
      </c>
      <c r="AZ750" t="b">
        <f>OR(ISNUMBER(FIND("MWCNT",C750)),ISNUMBER(FIND("MWNT",C750)),ISNUMBER(FIND("multi-wall",C750)),ISNUMBER(FIND("multi wall",C750)),ISNUMBER(FIND("multiwall",C750)),ISNUMBER(FIND("Multi-wall",C750)),ISNUMBER(FIND("Multi wall",C750)),ISNUMBER(FIND("Multiwall",C750)),ISNUMBER(FIND("MWCNT",B750)),ISNUMBER(FIND("MWNT",B750)),ISNUMBER(FIND("multi-wall",B750)),ISNUMBER(FIND("multi wall",B750)),ISNUMBER(FIND("multiwall",B750)),ISNUMBER(FIND("Multi-wall",B750)),ISNUMBER(FIND("Multi wall",B750)),ISNUMBER(FIND("Multiwall",B750)),ISNUMBER(FIND("Double-wall",B750)),ISNUMBER(FIND("Double wall",B750)),ISNUMBER(FIND("Doublewall",B750)),ISNUMBER(FIND("double-wall",B750)),ISNUMBER(FIND("double wall",B750)),ISNUMBER(FIND("doublewall",B750)))</f>
        <v>0</v>
      </c>
      <c r="BA750" t="b">
        <f>AND(Table1[[#This Row],[SWCNT]],Table1[[#This Row],[MWCNT]])</f>
        <v>0</v>
      </c>
      <c r="BB750" t="b">
        <f>IF(Table1[[#This Row],[SWCNT]]=TRUE,FALSE,IF(Table1[[#This Row],[MWCNT]]=TRUE,FALSE,TRUE))</f>
        <v>0</v>
      </c>
      <c r="BC750" s="18"/>
    </row>
    <row r="751" spans="1:55" ht="166.5">
      <c r="A751" t="s">
        <v>5581</v>
      </c>
      <c r="B751" s="2" t="s">
        <v>5582</v>
      </c>
      <c r="C751" s="16" t="s">
        <v>5583</v>
      </c>
      <c r="D751" s="17" t="s">
        <v>3101</v>
      </c>
      <c r="E751" s="2">
        <v>2009</v>
      </c>
      <c r="F751" t="b">
        <f>OR(ISNUMBER(FIND("cytotoxic",C751)),ISNUMBER(FIND("Cytotoxic",C751)),ISNUMBER(FIND("cellular toxicity",C751)),ISNUMBER(FIND("cell death",C751)),ISNUMBER(FIND("viable",C751)),ISNUMBER(FIND("phytotoxic",C751)),ISNUMBER(FIND("acute toxicity",C751)),ISNUMBER(FIND("MTT",C751)),ISNUMBER(FIND("survival",C751)),ISNUMBER(FIND("prolifer",C751)),ISNUMBER(FIND("apoptosis",C751)),ISNUMBER(FIND("neurotoxic",C751)),ISNUMBER(FIND("  lysis ",C751)),ISNUMBER(FIND("necrosis",C751)),ISNUMBER(FIND("cellular death",C751))*3,ISNUMBER(FIND("LDH",C751)),ISNUMBER(FIND("Acute toxicity",C751)))</f>
        <v>1</v>
      </c>
      <c r="G751" t="b">
        <f>OR(ISNUMBER(FIND("genotoxic",C751)),ISNUMBER(FIND("genotoxicity",C751)),ISNUMBER(FIND("DNA damage",C751)),ISNUMBER(FIND("DNA",C751)),ISNUMBER(FIND("RNA",C751)),ISNUMBER(FIND("mesothelioma",C751)),ISNUMBER(FIND("carcino",C751)),ISNUMBER(FIND("mutagen",C751)),ISNUMBER(FIND("genetic",C751)))</f>
        <v>1</v>
      </c>
      <c r="H751" t="b">
        <f>OR(ISNUMBER(FIND("inflammatory",C751)),ISNUMBER(FIND("inflamm",C751)))</f>
        <v>0</v>
      </c>
      <c r="I751" t="b">
        <f>OR(ISNUMBER(FIND("immune",C751)),ISNUMBER(FIND("immunological",C751)),ISNUMBER(FIND("interleuk",C751)),ISNUMBER(FIND("platelet activation",C751)),ISNUMBER(FIND("monocyte",C751)),ISNUMBER(FIND("leukocyte",C751)),ISNUMBER(FIND("cytokine",C751)),ISNUMBER(FIND("CD4",C751)),ISNUMBER(FIND("CD8",C751)),ISNUMBER(FIND("T-cell",C751)))</f>
        <v>0</v>
      </c>
      <c r="J751" t="b">
        <f>OR(ISNUMBER(FIND("reactive oxygen",C751)),ISNUMBER(FIND("ROS",C751)),ISNUMBER(FIND("free radical",C751)),ISNUMBER(FIND("oxidative stress",C751)),ISNUMBER(FIND("peroxid",C751)),ISNUMBER(FIND("oxidative",C751)),ISNUMBER(FIND("antioxid",C751)))</f>
        <v>0</v>
      </c>
      <c r="K751" t="b">
        <f>OR(ISNUMBER(FIND("autophag",C751)))</f>
        <v>0</v>
      </c>
      <c r="L751" t="b">
        <f>OR(ISNUMBER(FIND("morpholog",C751)))</f>
        <v>0</v>
      </c>
      <c r="M751" t="b">
        <f>OR(ISNUMBER(FIND("fibrosis",C751)),ISNUMBER(FIND("Fibrosis",C751)),ISNUMBER(FIND("fibrot",C751)))</f>
        <v>0</v>
      </c>
      <c r="N751" t="b">
        <f>OR(ISNUMBER(FIND("offspring",C751)),ISNUMBER(FIND("Parental",C751)),ISNUMBER(FIND("parental",C751)),ISNUMBER(FIND("germline",C751)),ISNUMBER(FIND("reproduc",C751)),ISNUMBER(FIND("embryo",C751)))</f>
        <v>0</v>
      </c>
      <c r="O751" t="b">
        <f>OR(ISNUMBER(FIND("metabol",C751)),ISNUMBER(FIND("Metabol",C751)),ISNUMBER(FIND("digest",C751)),ISNUMBER(FIND("mitochon",C751)))</f>
        <v>0</v>
      </c>
      <c r="P751" t="b">
        <f>OR(ISNUMBER(FIND("ecotox",C751)),ISNUMBER(FIND("Ecotox",B751)),ISNUMBER(FIND("ecotox",B751)),ISNUMBER(FIND("Ecotox",C751)))</f>
        <v>0</v>
      </c>
      <c r="Q751" t="b">
        <f>OR(ISNUMBER(FIND("Bioaccum",C751)),ISNUMBER(FIND("bioaccum",C751)),ISNUMBER(FIND("accum",C751)))</f>
        <v>0</v>
      </c>
      <c r="R751" t="b">
        <f>OR(ISNUMBER(FIND("Occupation",C751)),ISNUMBER(FIND("occupation",C751)),ISNUMBER(FIND("worker",C751)),ISNUMBER(FIND("workforce",C751)))</f>
        <v>0</v>
      </c>
      <c r="S751" t="b">
        <f>NOT(OR(F751,G751,H751,I751,J751,K751,L751,M751,N751,O751,P751,Q751,R751))</f>
        <v>0</v>
      </c>
      <c r="U751" t="b">
        <f>OR(Table1[[#This Row],[Inflammation]],Table1[[#This Row],[Immune]])</f>
        <v>0</v>
      </c>
      <c r="V751" t="str">
        <f>IF(OR(Table1[[#This Row],[Rodents]],Table1[[#This Row],[Human]],Table1[[#This Row],[Pig]]),OR(ISNUMBER(FIND("intratrach",C751)),ISNUMBER(FIND("nasal ",C751)),ISNUMBER(FIND("instill",C751))),"NA")</f>
        <v>NA</v>
      </c>
      <c r="W751" t="str">
        <f>IF(OR(Table1[[#This Row],[Rodents]],Table1[[#This Row],[Human]],Table1[[#This Row],[Pig]]),OR(ISNUMBER(FIND("dermal",C751)),ISNUMBER(FIND("skin ",C751))),"NA")</f>
        <v>NA</v>
      </c>
      <c r="X751" t="str">
        <f>IF(OR(Table1[[#This Row],[Rodents]],Table1[[#This Row],[Human]],Table1[[#This Row],[Pig]]),OR(ISNUMBER(FIND("injected",C751)),ISNUMBER(FIND("periton",C751)),ISNUMBER(FIND("intrascrot",C751))),"NA")</f>
        <v>NA</v>
      </c>
      <c r="Y751" t="str">
        <f>IF(OR(Table1[[#This Row],[Rodents]],Table1[[#This Row],[Human]],Table1[[#This Row],[Pig]]),NOT(OR(Table1[[#This Row],[Inhaled/Intratracheal/intranasal]],Table1[[#This Row],[Dermal]],Table1[[#This Row],[Injected]])),"NA")</f>
        <v>NA</v>
      </c>
      <c r="AA751" t="b">
        <f>OR(ISNUMBER(FIND("fish ",C751)),ISNUMBER(FIND("Fish ",C751)),ISNUMBER(FIND("aquatic",C751)),ISNUMBER(FIND("daphnids",C751)),ISNUMBER(FIND("Carcinus maenas",C751)),ISNUMBER(FIND("Daphnia",C751)),ISNUMBER(FIND("Ruditapes philippinarum",C751)),ISNUMBER(FIND("daphnia",C751)),ISNUMBER(FIND("marine",C751)),ISNUMBER(FIND("mussel",C751)),ISNUMBER(FIND("algae",C751)),ISNUMBER(FIND("Donax faba",C751)),ISNUMBER(FIND("estuarine",C751)),ISNUMBER(FIND("snail",C751)),ISNUMBER(FIND("Prorocentrum donghaiense",C751)) )</f>
        <v>0</v>
      </c>
      <c r="AB751" t="b">
        <f>OR(ISNUMBER(FIND(" rat ",C751)),ISNUMBER(FIND(" rats ",C751)),ISNUMBER(FIND(" Rats ",C751)),ISNUMBER(FIND(" Rat ",C751)),ISNUMBER(FIND(" rat.",C751)),ISNUMBER(FIND(" rats.",C751)),ISNUMBER(FIND("mouse",C751)),ISNUMBER(FIND("mice",C751)), ISNUMBER(FIND(" Mice",C751)))</f>
        <v>0</v>
      </c>
      <c r="AC751" t="b">
        <f>OR(ISNUMBER(FIND(" cell ",C751)),ISNUMBER(FIND("fibroblast",C751)),ISNUMBER(FIND("macrophage",C751)),ISNUMBER(FIND("epithelial",C751)),ISNUMBER(FIND("endothelial",C751)),ISNUMBER(FIND("neuron",C751)),ISNUMBER(FIND(" cells ",C751)),ISNUMBER(FIND("RBC",C751)),ISNUMBER(FIND("mitochond",C751)),ISNUMBER(FIND("adipocyte",C751)),ISNUMBER(FIND("osteo",C751)),ISNUMBER(FIND("keratin",C751)),ISNUMBER(FIND(" cell's ",C751)),ISNUMBER(FIND("eukary",C751)),ISNUMBER(FIND("sperm",C751)))</f>
        <v>1</v>
      </c>
      <c r="AD751" t="b">
        <f>OR(ISNUMBER(FIND("human",B751)),ISNUMBER(FIND("workers",B751)),ISNUMBER(FIND("workforces",B751)),ISNUMBER(FIND("occupational",B751)),ISNUMBER(FIND("Case report",B751)),ISNUMBER(FIND("Workplaces",B751)),ISNUMBER(FIND("worker",B751)))</f>
        <v>0</v>
      </c>
      <c r="AE751" t="b">
        <f>OR(ISNUMBER(FIND(" plant ",C751)),ISNUMBER(FIND("Plant ",C751)),ISNUMBER(FIND("tomato",C751)),ISNUMBER(FIND("plants",C751)),ISNUMBER(FIND("Plants",C751)),ISNUMBER(FIND("algae",C751)),ISNUMBER(FIND("lettuce",C751)),ISNUMBER(FIND("green gram sprouts ",C751)),ISNUMBER(FIND("Cucurbita pepo",C751)),ISNUMBER(FIND("bean ",C751)),ISNUMBER(FIND("chloroplast",C751)),ISNUMBER(FIND("chlorophyll",C751)),ISNUMBER(FIND("seedling",C751)),ISNUMBER(FIND("canola",C751)),ISNUMBER(FIND("shoot",C751)),ISNUMBER(FIND("photosynthes",C751)),ISNUMBER(FIND(" leaves ",C751)),,ISNUMBER(FIND("agriculture",C751)),ISNUMBER(FIND(" crops ",C751)))</f>
        <v>0</v>
      </c>
      <c r="AF751" t="b">
        <f>OR(ISNUMBER(FIND("bacteria",C751)),ISNUMBER(FIND("Bacteria",C751)),ISNUMBER(FIND("Bacterium",C751)),ISNUMBER(FIND("bacterium",C751)),ISNUMBER(FIND(" coli ",C751)))</f>
        <v>0</v>
      </c>
      <c r="AG751" t="b">
        <f>OR(ISNUMBER(FIND("fungi",C751)),ISNUMBER(FIND("Fungi",C751)),ISNUMBER(FIND("fungus",C751)),ISNUMBER(FIND("Fungus",C751)),ISNUMBER(FIND("mushroom",C751)),ISNUMBER(FIND("Mushroom",C751)),ISNUMBER(FIND(" mold ",C751)))</f>
        <v>0</v>
      </c>
      <c r="AH751" t="b">
        <f>OR(ISNUMBER(FIND("Pig ",C751)),ISNUMBER(FIND("pig ",C751)),ISNUMBER(FIND("Pigs ",C751)),ISNUMBER(FIND("pigs ",C751)))</f>
        <v>0</v>
      </c>
      <c r="AI751" t="b">
        <f>OR(ISNUMBER(FIND(" C. elegans",C751)),ISNUMBER(FIND("Caenorhabditis elegans",C751)),ISNUMBER(FIND("earthworms",C751)),ISNUMBER(FIND(" Ficopomatus enigmaticus",C751)),ISNUMBER(FIND("larva",C751)),ISNUMBER(FIND("Lumbriculus variegatus",C751)),ISNUMBER(FIND("nematode",C751)))</f>
        <v>0</v>
      </c>
      <c r="AJ751" t="b">
        <f>NOT(OR(AA751,AB751,AC751,AD751,AE751,AF751,AG751,AH751,AI751))</f>
        <v>0</v>
      </c>
      <c r="AL751" t="b">
        <f>OR(AA751,AB751,AD751,AE751,AF751,AG751,AH751,AI751)</f>
        <v>0</v>
      </c>
      <c r="AM751" t="b">
        <f>IF(Table1[[#This Row],[In vivo?]],IF(Table1[[#This Row],[Cell]],FALSE,TRUE),FALSE)</f>
        <v>0</v>
      </c>
      <c r="AN751" t="b">
        <f>AND(AC751,AL751)</f>
        <v>0</v>
      </c>
      <c r="AO751" t="b">
        <f>IF(Table1[[#This Row],[Cell]],IF(Table1[[#This Row],[In vivo?]],FALSE,TRUE),FALSE)</f>
        <v>1</v>
      </c>
      <c r="AP751" t="b">
        <f>NOT(OR(Table1[[#This Row],[In vivo?]],Table1[[#This Row],[Only in Cell]]))</f>
        <v>0</v>
      </c>
      <c r="AQ751" t="str">
        <f>IF(OR(Table1[[#This Row],[Rodents]],Table1[[#This Row],[Human]],Table1[[#This Row],[Pig]]),OR(ISNUMBER(FIND("pulmonary",C751)),ISNUMBER(FIND("lung",C751))),"NA")</f>
        <v>NA</v>
      </c>
      <c r="AR751" t="str">
        <f>IF(OR(Table1[[#This Row],[Rodents]],Table1[[#This Row],[Human]],Table1[[#This Row],[Pig]]),OR(ISNUMBER(FIND("skin",C751)),ISNUMBER(FIND("dermal",C751))),"NA")</f>
        <v>NA</v>
      </c>
      <c r="AS751" t="str">
        <f>IF(OR(Table1[[#This Row],[Rodents]],Table1[[#This Row],[Human]],Table1[[#This Row],[Pig]]),OR(ISNUMBER(FIND("liver",C751)),ISNUMBER(FIND("hepat",C751))),"NA")</f>
        <v>NA</v>
      </c>
      <c r="AT751" t="str">
        <f>IF(OR(Table1[[#This Row],[Rodents]],Table1[[#This Row],[Human]],Table1[[#This Row],[Pig]]),OR(ISNUMBER(FIND("kidney",C751)),ISNUMBER(FIND("neph",C751))),"NA")</f>
        <v>NA</v>
      </c>
      <c r="AU751" t="str">
        <f>IF(OR(Table1[[#This Row],[Rodents]],Table1[[#This Row],[Human]],Table1[[#This Row],[Pig]]),OR(ISNUMBER(FIND("brain",C751)),ISNUMBER(FIND("neur",C751)),ISNUMBER(FIND("nerv",C751))),"NA")</f>
        <v>NA</v>
      </c>
      <c r="AV751" t="str">
        <f>IF(OR(Table1[[#This Row],[Rodents]],Table1[[#This Row],[Human]],Table1[[#This Row],[Pig]]),OR(ISNUMBER(FIND("heart",C751)),ISNUMBER(FIND("cardi",C751))),"NA")</f>
        <v>NA</v>
      </c>
      <c r="AW751" t="str">
        <f>IF(OR(Table1[[#This Row],[Rodents]],Table1[[#This Row],[Human]],Table1[[#This Row],[Pig]]),OR(ISNUMBER(FIND("gastro",C751)),ISNUMBER(FIND("intesti",C751)),ISNUMBER(FIND("stomach",C751))),"NA")</f>
        <v>NA</v>
      </c>
      <c r="AX751" t="str">
        <f>IF(OR(Table1[[#This Row],[Rodents]],Table1[[#This Row],[Human]],Table1[[#This Row],[Pig]]),NOT(OR(AQ751,AR751,AS751,AT751,AU751,AV751,AW751)),"NA")</f>
        <v>NA</v>
      </c>
      <c r="AY751" t="b">
        <f>OR(ISNUMBER(FIND("SWCNT",C751)),ISNUMBER(FIND("SWNT",C751)),ISNUMBER(FIND("single-wall",C751)),ISNUMBER(FIND("single wall",C751)),ISNUMBER(FIND("Single wall",C751)),ISNUMBER(FIND("Single-wall",C751)),ISNUMBER(FIND("SWCNT",B751)),ISNUMBER(FIND("SWNT",B751)),ISNUMBER(FIND("single-wall",B751)),ISNUMBER(FIND("single wall",B751)),ISNUMBER(FIND("Single-wall",B751)),ISNUMBER(FIND("Single wall",B751)))</f>
        <v>0</v>
      </c>
      <c r="AZ751" t="b">
        <f>OR(ISNUMBER(FIND("MWCNT",C751)),ISNUMBER(FIND("MWNT",C751)),ISNUMBER(FIND("multi-wall",C751)),ISNUMBER(FIND("multi wall",C751)),ISNUMBER(FIND("multiwall",C751)),ISNUMBER(FIND("Multi-wall",C751)),ISNUMBER(FIND("Multi wall",C751)),ISNUMBER(FIND("Multiwall",C751)),ISNUMBER(FIND("MWCNT",B751)),ISNUMBER(FIND("MWNT",B751)),ISNUMBER(FIND("multi-wall",B751)),ISNUMBER(FIND("multi wall",B751)),ISNUMBER(FIND("multiwall",B751)),ISNUMBER(FIND("Multi-wall",B751)),ISNUMBER(FIND("Multi wall",B751)),ISNUMBER(FIND("Multiwall",B751)),ISNUMBER(FIND("Double-wall",B751)),ISNUMBER(FIND("Double wall",B751)),ISNUMBER(FIND("Doublewall",B751)),ISNUMBER(FIND("double-wall",B751)),ISNUMBER(FIND("double wall",B751)),ISNUMBER(FIND("doublewall",B751)))</f>
        <v>0</v>
      </c>
      <c r="BA751" t="b">
        <f>AND(Table1[[#This Row],[SWCNT]],Table1[[#This Row],[MWCNT]])</f>
        <v>0</v>
      </c>
      <c r="BB751" t="b">
        <f>IF(Table1[[#This Row],[SWCNT]]=TRUE,FALSE,IF(Table1[[#This Row],[MWCNT]]=TRUE,FALSE,TRUE))</f>
        <v>1</v>
      </c>
      <c r="BC751" s="18"/>
    </row>
    <row r="752" spans="1:55" ht="240.5">
      <c r="A752" t="s">
        <v>5596</v>
      </c>
      <c r="B752" s="2" t="s">
        <v>5597</v>
      </c>
      <c r="C752" s="16" t="s">
        <v>5598</v>
      </c>
      <c r="D752" s="17" t="s">
        <v>371</v>
      </c>
      <c r="E752" s="2">
        <v>2009</v>
      </c>
      <c r="F752" t="b">
        <f>OR(ISNUMBER(FIND("cytotoxic",C752)),ISNUMBER(FIND("Cytotoxic",C752)),ISNUMBER(FIND("cellular toxicity",C752)),ISNUMBER(FIND("cell death",C752)),ISNUMBER(FIND("viable",C752)),ISNUMBER(FIND("phytotoxic",C752)),ISNUMBER(FIND("acute toxicity",C752)),ISNUMBER(FIND("MTT",C752)),ISNUMBER(FIND("survival",C752)),ISNUMBER(FIND("prolifer",C752)),ISNUMBER(FIND("apoptosis",C752)),ISNUMBER(FIND("neurotoxic",C752)),ISNUMBER(FIND("  lysis ",C752)),ISNUMBER(FIND("necrosis",C752)),ISNUMBER(FIND("cellular death",C752))*3,ISNUMBER(FIND("LDH",C752)),ISNUMBER(FIND("Acute toxicity",C752)))</f>
        <v>1</v>
      </c>
      <c r="G752" t="b">
        <f>OR(ISNUMBER(FIND("genotoxic",C752)),ISNUMBER(FIND("genotoxicity",C752)),ISNUMBER(FIND("DNA damage",C752)),ISNUMBER(FIND("DNA",C752)),ISNUMBER(FIND("RNA",C752)),ISNUMBER(FIND("mesothelioma",C752)),ISNUMBER(FIND("carcino",C752)),ISNUMBER(FIND("mutagen",C752)),ISNUMBER(FIND("genetic",C752)))</f>
        <v>1</v>
      </c>
      <c r="H752" t="b">
        <f>OR(ISNUMBER(FIND("inflammatory",C752)),ISNUMBER(FIND("inflamm",C752)))</f>
        <v>0</v>
      </c>
      <c r="I752" t="b">
        <f>OR(ISNUMBER(FIND("immune",C752)),ISNUMBER(FIND("immunological",C752)),ISNUMBER(FIND("interleuk",C752)),ISNUMBER(FIND("platelet activation",C752)),ISNUMBER(FIND("monocyte",C752)),ISNUMBER(FIND("leukocyte",C752)),ISNUMBER(FIND("cytokine",C752)),ISNUMBER(FIND("CD4",C752)),ISNUMBER(FIND("CD8",C752)),ISNUMBER(FIND("T-cell",C752)))</f>
        <v>0</v>
      </c>
      <c r="J752" t="b">
        <f>OR(ISNUMBER(FIND("reactive oxygen",C752)),ISNUMBER(FIND("ROS",C752)),ISNUMBER(FIND("free radical",C752)),ISNUMBER(FIND("oxidative stress",C752)),ISNUMBER(FIND("peroxid",C752)),ISNUMBER(FIND("oxidative",C752)),ISNUMBER(FIND("antioxid",C752)))</f>
        <v>1</v>
      </c>
      <c r="K752" t="b">
        <f>OR(ISNUMBER(FIND("autophag",C752)))</f>
        <v>0</v>
      </c>
      <c r="L752" t="b">
        <f>OR(ISNUMBER(FIND("morpholog",C752)))</f>
        <v>0</v>
      </c>
      <c r="M752" t="b">
        <f>OR(ISNUMBER(FIND("fibrosis",C752)),ISNUMBER(FIND("Fibrosis",C752)),ISNUMBER(FIND("fibrot",C752)))</f>
        <v>0</v>
      </c>
      <c r="N752" t="b">
        <f>OR(ISNUMBER(FIND("offspring",C752)),ISNUMBER(FIND("Parental",C752)),ISNUMBER(FIND("parental",C752)),ISNUMBER(FIND("germline",C752)),ISNUMBER(FIND("reproduc",C752)),ISNUMBER(FIND("embryo",C752)))</f>
        <v>1</v>
      </c>
      <c r="O752" t="b">
        <f>OR(ISNUMBER(FIND("metabol",C752)),ISNUMBER(FIND("Metabol",C752)),ISNUMBER(FIND("digest",C752)),ISNUMBER(FIND("mitochon",C752)))</f>
        <v>0</v>
      </c>
      <c r="P752" t="b">
        <f>OR(ISNUMBER(FIND("ecotox",C752)),ISNUMBER(FIND("Ecotox",B752)),ISNUMBER(FIND("ecotox",B752)),ISNUMBER(FIND("Ecotox",C752)))</f>
        <v>0</v>
      </c>
      <c r="Q752" t="b">
        <f>OR(ISNUMBER(FIND("Bioaccum",C752)),ISNUMBER(FIND("bioaccum",C752)),ISNUMBER(FIND("accum",C752)))</f>
        <v>0</v>
      </c>
      <c r="R752" t="b">
        <f>OR(ISNUMBER(FIND("Occupation",C752)),ISNUMBER(FIND("occupation",C752)),ISNUMBER(FIND("worker",C752)),ISNUMBER(FIND("workforce",C752)))</f>
        <v>0</v>
      </c>
      <c r="S752" t="b">
        <f>NOT(OR(F752,G752,H752,I752,J752,K752,L752,M752,N752,O752,P752,Q752,R752))</f>
        <v>0</v>
      </c>
      <c r="U752" t="b">
        <f>OR(Table1[[#This Row],[Inflammation]],Table1[[#This Row],[Immune]])</f>
        <v>0</v>
      </c>
      <c r="V752" t="b">
        <f>IF(OR(Table1[[#This Row],[Rodents]],Table1[[#This Row],[Human]],Table1[[#This Row],[Pig]]),OR(ISNUMBER(FIND("intratrach",C752)),ISNUMBER(FIND("nasal ",C752)),ISNUMBER(FIND("instill",C752))),"NA")</f>
        <v>0</v>
      </c>
      <c r="W752" t="b">
        <f>IF(OR(Table1[[#This Row],[Rodents]],Table1[[#This Row],[Human]],Table1[[#This Row],[Pig]]),OR(ISNUMBER(FIND("dermal",C752)),ISNUMBER(FIND("skin ",C752))),"NA")</f>
        <v>0</v>
      </c>
      <c r="X752" t="b">
        <f>IF(OR(Table1[[#This Row],[Rodents]],Table1[[#This Row],[Human]],Table1[[#This Row],[Pig]]),OR(ISNUMBER(FIND("injected",C752)),ISNUMBER(FIND("periton",C752)),ISNUMBER(FIND("intrascrot",C752))),"NA")</f>
        <v>0</v>
      </c>
      <c r="Y752" t="b">
        <f>IF(OR(Table1[[#This Row],[Rodents]],Table1[[#This Row],[Human]],Table1[[#This Row],[Pig]]),NOT(OR(Table1[[#This Row],[Inhaled/Intratracheal/intranasal]],Table1[[#This Row],[Dermal]],Table1[[#This Row],[Injected]])),"NA")</f>
        <v>1</v>
      </c>
      <c r="AA752" t="b">
        <f>OR(ISNUMBER(FIND("fish ",C752)),ISNUMBER(FIND("Fish ",C752)),ISNUMBER(FIND("aquatic",C752)),ISNUMBER(FIND("daphnids",C752)),ISNUMBER(FIND("Carcinus maenas",C752)),ISNUMBER(FIND("Daphnia",C752)),ISNUMBER(FIND("Ruditapes philippinarum",C752)),ISNUMBER(FIND("daphnia",C752)),ISNUMBER(FIND("marine",C752)),ISNUMBER(FIND("mussel",C752)),ISNUMBER(FIND("algae",C752)),ISNUMBER(FIND("Donax faba",C752)),ISNUMBER(FIND("estuarine",C752)),ISNUMBER(FIND("snail",C752)),ISNUMBER(FIND("Prorocentrum donghaiense",C752)) )</f>
        <v>0</v>
      </c>
      <c r="AB752" t="b">
        <f>OR(ISNUMBER(FIND(" rat ",C752)),ISNUMBER(FIND(" rats ",C752)),ISNUMBER(FIND(" Rats ",C752)),ISNUMBER(FIND(" Rat ",C752)),ISNUMBER(FIND(" rat.",C752)),ISNUMBER(FIND(" rats.",C752)),ISNUMBER(FIND("mouse",C752)),ISNUMBER(FIND("mice",C752)), ISNUMBER(FIND(" Mice",C752)))</f>
        <v>1</v>
      </c>
      <c r="AC752" t="b">
        <f>OR(ISNUMBER(FIND(" cell ",C752)),ISNUMBER(FIND("fibroblast",C752)),ISNUMBER(FIND("macrophage",C752)),ISNUMBER(FIND("epithelial",C752)),ISNUMBER(FIND("endothelial",C752)),ISNUMBER(FIND("neuron",C752)),ISNUMBER(FIND(" cells ",C752)),ISNUMBER(FIND("RBC",C752)),ISNUMBER(FIND("mitochond",C752)),ISNUMBER(FIND("adipocyte",C752)),ISNUMBER(FIND("osteo",C752)),ISNUMBER(FIND("keratin",C752)),ISNUMBER(FIND(" cell's ",C752)),ISNUMBER(FIND("eukary",C752)),ISNUMBER(FIND("sperm",C752)))</f>
        <v>1</v>
      </c>
      <c r="AD752" t="b">
        <f>OR(ISNUMBER(FIND("human",B752)),ISNUMBER(FIND("workers",B752)),ISNUMBER(FIND("workforces",B752)),ISNUMBER(FIND("occupational",B752)),ISNUMBER(FIND("Case report",B752)),ISNUMBER(FIND("Workplaces",B752)),ISNUMBER(FIND("worker",B752)))</f>
        <v>0</v>
      </c>
      <c r="AE752" t="b">
        <f>OR(ISNUMBER(FIND(" plant ",C752)),ISNUMBER(FIND("Plant ",C752)),ISNUMBER(FIND("tomato",C752)),ISNUMBER(FIND("plants",C752)),ISNUMBER(FIND("Plants",C752)),ISNUMBER(FIND("algae",C752)),ISNUMBER(FIND("lettuce",C752)),ISNUMBER(FIND("green gram sprouts ",C752)),ISNUMBER(FIND("Cucurbita pepo",C752)),ISNUMBER(FIND("bean ",C752)),ISNUMBER(FIND("chloroplast",C752)),ISNUMBER(FIND("chlorophyll",C752)),ISNUMBER(FIND("seedling",C752)),ISNUMBER(FIND("canola",C752)),ISNUMBER(FIND("shoot",C752)),ISNUMBER(FIND("photosynthes",C752)),ISNUMBER(FIND(" leaves ",C752)),,ISNUMBER(FIND("agriculture",C752)),ISNUMBER(FIND(" crops ",C752)))</f>
        <v>0</v>
      </c>
      <c r="AF752" t="b">
        <f>OR(ISNUMBER(FIND("bacteria",C752)),ISNUMBER(FIND("Bacteria",C752)),ISNUMBER(FIND("Bacterium",C752)),ISNUMBER(FIND("bacterium",C752)),ISNUMBER(FIND(" coli ",C752)))</f>
        <v>0</v>
      </c>
      <c r="AG752" t="b">
        <f>OR(ISNUMBER(FIND("fungi",C752)),ISNUMBER(FIND("Fungi",C752)),ISNUMBER(FIND("fungus",C752)),ISNUMBER(FIND("Fungus",C752)),ISNUMBER(FIND("mushroom",C752)),ISNUMBER(FIND("Mushroom",C752)),ISNUMBER(FIND(" mold ",C752)))</f>
        <v>0</v>
      </c>
      <c r="AH752" t="b">
        <f>OR(ISNUMBER(FIND("Pig ",C752)),ISNUMBER(FIND("pig ",C752)),ISNUMBER(FIND("Pigs ",C752)),ISNUMBER(FIND("pigs ",C752)))</f>
        <v>0</v>
      </c>
      <c r="AI752" t="b">
        <f>OR(ISNUMBER(FIND(" C. elegans",C752)),ISNUMBER(FIND("Caenorhabditis elegans",C752)),ISNUMBER(FIND("earthworms",C752)),ISNUMBER(FIND(" Ficopomatus enigmaticus",C752)),ISNUMBER(FIND("larva",C752)),ISNUMBER(FIND("Lumbriculus variegatus",C752)),ISNUMBER(FIND("nematode",C752)))</f>
        <v>0</v>
      </c>
      <c r="AJ752" t="b">
        <f>NOT(OR(AA752,AB752,AC752,AD752,AE752,AF752,AG752,AH752,AI752))</f>
        <v>0</v>
      </c>
      <c r="AL752" t="b">
        <f>OR(AA752,AB752,AD752,AE752,AF752,AG752,AH752,AI752)</f>
        <v>1</v>
      </c>
      <c r="AM752" t="b">
        <f>IF(Table1[[#This Row],[In vivo?]],IF(Table1[[#This Row],[Cell]],FALSE,TRUE),FALSE)</f>
        <v>0</v>
      </c>
      <c r="AN752" t="b">
        <f>AND(AC752,AL752)</f>
        <v>1</v>
      </c>
      <c r="AO752" t="b">
        <f>IF(Table1[[#This Row],[Cell]],IF(Table1[[#This Row],[In vivo?]],FALSE,TRUE),FALSE)</f>
        <v>0</v>
      </c>
      <c r="AP752" t="b">
        <f>NOT(OR(Table1[[#This Row],[In vivo?]],Table1[[#This Row],[Only in Cell]]))</f>
        <v>0</v>
      </c>
      <c r="AQ752" t="b">
        <f>IF(OR(Table1[[#This Row],[Rodents]],Table1[[#This Row],[Human]],Table1[[#This Row],[Pig]]),OR(ISNUMBER(FIND("pulmonary",C752)),ISNUMBER(FIND("lung",C752))),"NA")</f>
        <v>0</v>
      </c>
      <c r="AR752" t="b">
        <f>IF(OR(Table1[[#This Row],[Rodents]],Table1[[#This Row],[Human]],Table1[[#This Row],[Pig]]),OR(ISNUMBER(FIND("skin",C752)),ISNUMBER(FIND("dermal",C752))),"NA")</f>
        <v>0</v>
      </c>
      <c r="AS752" t="b">
        <f>IF(OR(Table1[[#This Row],[Rodents]],Table1[[#This Row],[Human]],Table1[[#This Row],[Pig]]),OR(ISNUMBER(FIND("liver",C752)),ISNUMBER(FIND("hepat",C752))),"NA")</f>
        <v>0</v>
      </c>
      <c r="AT752" t="b">
        <f>IF(OR(Table1[[#This Row],[Rodents]],Table1[[#This Row],[Human]],Table1[[#This Row],[Pig]]),OR(ISNUMBER(FIND("kidney",C752)),ISNUMBER(FIND("neph",C752))),"NA")</f>
        <v>0</v>
      </c>
      <c r="AU752" t="b">
        <f>IF(OR(Table1[[#This Row],[Rodents]],Table1[[#This Row],[Human]],Table1[[#This Row],[Pig]]),OR(ISNUMBER(FIND("brain",C752)),ISNUMBER(FIND("neur",C752)),ISNUMBER(FIND("nerv",C752))),"NA")</f>
        <v>0</v>
      </c>
      <c r="AV752" t="b">
        <f>IF(OR(Table1[[#This Row],[Rodents]],Table1[[#This Row],[Human]],Table1[[#This Row],[Pig]]),OR(ISNUMBER(FIND("heart",C752)),ISNUMBER(FIND("cardi",C752))),"NA")</f>
        <v>0</v>
      </c>
      <c r="AW752" t="b">
        <f>IF(OR(Table1[[#This Row],[Rodents]],Table1[[#This Row],[Human]],Table1[[#This Row],[Pig]]),OR(ISNUMBER(FIND("gastro",C752)),ISNUMBER(FIND("intesti",C752)),ISNUMBER(FIND("stomach",C752))),"NA")</f>
        <v>0</v>
      </c>
      <c r="AX752" t="b">
        <f>IF(OR(Table1[[#This Row],[Rodents]],Table1[[#This Row],[Human]],Table1[[#This Row],[Pig]]),NOT(OR(AQ752,AR752,AS752,AT752,AU752,AV752,AW752)),"NA")</f>
        <v>1</v>
      </c>
      <c r="AY752" t="b">
        <f>OR(ISNUMBER(FIND("SWCNT",C752)),ISNUMBER(FIND("SWNT",C752)),ISNUMBER(FIND("single-wall",C752)),ISNUMBER(FIND("single wall",C752)),ISNUMBER(FIND("Single wall",C752)),ISNUMBER(FIND("Single-wall",C752)),ISNUMBER(FIND("SWCNT",B752)),ISNUMBER(FIND("SWNT",B752)),ISNUMBER(FIND("single-wall",B752)),ISNUMBER(FIND("single wall",B752)),ISNUMBER(FIND("Single-wall",B752)),ISNUMBER(FIND("Single wall",B752)))</f>
        <v>1</v>
      </c>
      <c r="AZ752" t="b">
        <f>OR(ISNUMBER(FIND("MWCNT",C752)),ISNUMBER(FIND("MWNT",C752)),ISNUMBER(FIND("multi-wall",C752)),ISNUMBER(FIND("multi wall",C752)),ISNUMBER(FIND("multiwall",C752)),ISNUMBER(FIND("Multi-wall",C752)),ISNUMBER(FIND("Multi wall",C752)),ISNUMBER(FIND("Multiwall",C752)),ISNUMBER(FIND("MWCNT",B752)),ISNUMBER(FIND("MWNT",B752)),ISNUMBER(FIND("multi-wall",B752)),ISNUMBER(FIND("multi wall",B752)),ISNUMBER(FIND("multiwall",B752)),ISNUMBER(FIND("Multi-wall",B752)),ISNUMBER(FIND("Multi wall",B752)),ISNUMBER(FIND("Multiwall",B752)),ISNUMBER(FIND("Double-wall",B752)),ISNUMBER(FIND("Double wall",B752)),ISNUMBER(FIND("Doublewall",B752)),ISNUMBER(FIND("double-wall",B752)),ISNUMBER(FIND("double wall",B752)),ISNUMBER(FIND("doublewall",B752)))</f>
        <v>0</v>
      </c>
      <c r="BA752" t="b">
        <f>AND(Table1[[#This Row],[SWCNT]],Table1[[#This Row],[MWCNT]])</f>
        <v>0</v>
      </c>
      <c r="BB752" t="b">
        <f>IF(Table1[[#This Row],[SWCNT]]=TRUE,FALSE,IF(Table1[[#This Row],[MWCNT]]=TRUE,FALSE,TRUE))</f>
        <v>0</v>
      </c>
      <c r="BC752" s="18"/>
    </row>
    <row r="753" spans="1:55" ht="222">
      <c r="A753" t="s">
        <v>5647</v>
      </c>
      <c r="B753" s="2" t="s">
        <v>5651</v>
      </c>
      <c r="C753" s="16" t="s">
        <v>5655</v>
      </c>
      <c r="D753" s="17" t="s">
        <v>1278</v>
      </c>
      <c r="E753" s="2">
        <v>2008</v>
      </c>
      <c r="F753" t="b">
        <f>OR(ISNUMBER(FIND("cytotoxic",C753)),ISNUMBER(FIND("Cytotoxic",C753)),ISNUMBER(FIND("cellular toxicity",C753)),ISNUMBER(FIND("cell death",C753)),ISNUMBER(FIND("viable",C753)),ISNUMBER(FIND("phytotoxic",C753)),ISNUMBER(FIND("acute toxicity",C753)),ISNUMBER(FIND("MTT",C753)),ISNUMBER(FIND("survival",C753)),ISNUMBER(FIND("prolifer",C753)),ISNUMBER(FIND("apoptosis",C753)),ISNUMBER(FIND("neurotoxic",C753)),ISNUMBER(FIND("  lysis ",C753)),ISNUMBER(FIND("necrosis",C753)),ISNUMBER(FIND("cellular death",C753))*3,ISNUMBER(FIND("LDH",C753)),ISNUMBER(FIND("Acute toxicity",C753)))</f>
        <v>1</v>
      </c>
      <c r="G753" t="b">
        <f>OR(ISNUMBER(FIND("genotoxic",C753)),ISNUMBER(FIND("genotoxicity",C753)),ISNUMBER(FIND("DNA damage",C753)),ISNUMBER(FIND("DNA",C753)),ISNUMBER(FIND("RNA",C753)),ISNUMBER(FIND("mesothelioma",C753)),ISNUMBER(FIND("carcino",C753)),ISNUMBER(FIND("mutagen",C753)),ISNUMBER(FIND("genetic",C753)))</f>
        <v>1</v>
      </c>
      <c r="H753" t="b">
        <f>OR(ISNUMBER(FIND("inflammatory",C753)),ISNUMBER(FIND("inflamm",C753)))</f>
        <v>0</v>
      </c>
      <c r="I753" t="b">
        <f>OR(ISNUMBER(FIND("immune",C753)),ISNUMBER(FIND("immunological",C753)),ISNUMBER(FIND("interleuk",C753)),ISNUMBER(FIND("platelet activation",C753)),ISNUMBER(FIND("monocyte",C753)),ISNUMBER(FIND("leukocyte",C753)),ISNUMBER(FIND("cytokine",C753)),ISNUMBER(FIND("CD4",C753)),ISNUMBER(FIND("CD8",C753)),ISNUMBER(FIND("T-cell",C753)))</f>
        <v>1</v>
      </c>
      <c r="J753" t="b">
        <f>OR(ISNUMBER(FIND("reactive oxygen",C753)),ISNUMBER(FIND("ROS",C753)),ISNUMBER(FIND("free radical",C753)),ISNUMBER(FIND("oxidative stress",C753)),ISNUMBER(FIND("peroxid",C753)),ISNUMBER(FIND("oxidative",C753)),ISNUMBER(FIND("antioxid",C753)))</f>
        <v>0</v>
      </c>
      <c r="K753" t="b">
        <f>OR(ISNUMBER(FIND("autophag",C753)))</f>
        <v>0</v>
      </c>
      <c r="L753" t="b">
        <f>OR(ISNUMBER(FIND("morpholog",C753)))</f>
        <v>0</v>
      </c>
      <c r="M753" t="b">
        <f>OR(ISNUMBER(FIND("fibrosis",C753)),ISNUMBER(FIND("Fibrosis",C753)),ISNUMBER(FIND("fibrot",C753)))</f>
        <v>1</v>
      </c>
      <c r="N753" t="b">
        <f>OR(ISNUMBER(FIND("offspring",C753)),ISNUMBER(FIND("Parental",C753)),ISNUMBER(FIND("parental",C753)),ISNUMBER(FIND("germline",C753)),ISNUMBER(FIND("reproduc",C753)),ISNUMBER(FIND("embryo",C753)))</f>
        <v>0</v>
      </c>
      <c r="O753" t="b">
        <f>OR(ISNUMBER(FIND("metabol",C753)),ISNUMBER(FIND("Metabol",C753)),ISNUMBER(FIND("digest",C753)),ISNUMBER(FIND("mitochon",C753)))</f>
        <v>0</v>
      </c>
      <c r="P753" t="b">
        <f>OR(ISNUMBER(FIND("ecotox",C753)),ISNUMBER(FIND("Ecotox",B753)),ISNUMBER(FIND("ecotox",B753)),ISNUMBER(FIND("Ecotox",C753)))</f>
        <v>0</v>
      </c>
      <c r="Q753" t="b">
        <f>OR(ISNUMBER(FIND("Bioaccum",C753)),ISNUMBER(FIND("bioaccum",C753)),ISNUMBER(FIND("accum",C753)))</f>
        <v>0</v>
      </c>
      <c r="R753" t="b">
        <f>OR(ISNUMBER(FIND("Occupation",C753)),ISNUMBER(FIND("occupation",C753)),ISNUMBER(FIND("worker",C753)),ISNUMBER(FIND("workforce",C753)))</f>
        <v>0</v>
      </c>
      <c r="S753" t="b">
        <f>NOT(OR(F753,G753,H753,I753,J753,K753,L753,M753,N753,O753,P753,Q753,R753))</f>
        <v>0</v>
      </c>
      <c r="U753" t="b">
        <f>OR(Table1[[#This Row],[Inflammation]],Table1[[#This Row],[Immune]])</f>
        <v>1</v>
      </c>
      <c r="V753" t="b">
        <f>IF(OR(Table1[[#This Row],[Rodents]],Table1[[#This Row],[Human]],Table1[[#This Row],[Pig]]),OR(ISNUMBER(FIND("intratrach",C753)),ISNUMBER(FIND("nasal ",C753)),ISNUMBER(FIND("instill",C753))),"NA")</f>
        <v>1</v>
      </c>
      <c r="W753" t="b">
        <f>IF(OR(Table1[[#This Row],[Rodents]],Table1[[#This Row],[Human]],Table1[[#This Row],[Pig]]),OR(ISNUMBER(FIND("dermal",C753)),ISNUMBER(FIND("skin ",C753))),"NA")</f>
        <v>0</v>
      </c>
      <c r="X753" t="b">
        <f>IF(OR(Table1[[#This Row],[Rodents]],Table1[[#This Row],[Human]],Table1[[#This Row],[Pig]]),OR(ISNUMBER(FIND("injected",C753)),ISNUMBER(FIND("periton",C753)),ISNUMBER(FIND("intrascrot",C753))),"NA")</f>
        <v>0</v>
      </c>
      <c r="Y753" t="b">
        <f>IF(OR(Table1[[#This Row],[Rodents]],Table1[[#This Row],[Human]],Table1[[#This Row],[Pig]]),NOT(OR(Table1[[#This Row],[Inhaled/Intratracheal/intranasal]],Table1[[#This Row],[Dermal]],Table1[[#This Row],[Injected]])),"NA")</f>
        <v>0</v>
      </c>
      <c r="AA753" t="b">
        <f>OR(ISNUMBER(FIND("fish ",C753)),ISNUMBER(FIND("Fish ",C753)),ISNUMBER(FIND("aquatic",C753)),ISNUMBER(FIND("daphnids",C753)),ISNUMBER(FIND("Carcinus maenas",C753)),ISNUMBER(FIND("Daphnia",C753)),ISNUMBER(FIND("Ruditapes philippinarum",C753)),ISNUMBER(FIND("daphnia",C753)),ISNUMBER(FIND("marine",C753)),ISNUMBER(FIND("mussel",C753)),ISNUMBER(FIND("algae",C753)),ISNUMBER(FIND("Donax faba",C753)),ISNUMBER(FIND("estuarine",C753)),ISNUMBER(FIND("snail",C753)),ISNUMBER(FIND("Prorocentrum donghaiense",C753)) )</f>
        <v>0</v>
      </c>
      <c r="AB753" t="b">
        <f>OR(ISNUMBER(FIND(" rat ",C753)),ISNUMBER(FIND(" rats ",C753)),ISNUMBER(FIND(" Rats ",C753)),ISNUMBER(FIND(" Rat ",C753)),ISNUMBER(FIND(" rat.",C753)),ISNUMBER(FIND(" rats.",C753)),ISNUMBER(FIND("mouse",C753)),ISNUMBER(FIND("mice",C753)), ISNUMBER(FIND(" Mice",C753)))</f>
        <v>1</v>
      </c>
      <c r="AC753" t="b">
        <f>OR(ISNUMBER(FIND(" cell ",C753)),ISNUMBER(FIND("fibroblast",C753)),ISNUMBER(FIND("macrophage",C753)),ISNUMBER(FIND("epithelial",C753)),ISNUMBER(FIND("endothelial",C753)),ISNUMBER(FIND("neuron",C753)),ISNUMBER(FIND(" cells ",C753)),ISNUMBER(FIND("RBC",C753)),ISNUMBER(FIND("mitochond",C753)),ISNUMBER(FIND("adipocyte",C753)),ISNUMBER(FIND("osteo",C753)),ISNUMBER(FIND("keratin",C753)),ISNUMBER(FIND(" cell's ",C753)),ISNUMBER(FIND("eukary",C753)),ISNUMBER(FIND("sperm",C753)))</f>
        <v>1</v>
      </c>
      <c r="AD753" t="b">
        <f>OR(ISNUMBER(FIND("human",B753)),ISNUMBER(FIND("workers",B753)),ISNUMBER(FIND("workforces",B753)),ISNUMBER(FIND("occupational",B753)),ISNUMBER(FIND("Case report",B753)),ISNUMBER(FIND("Workplaces",B753)),ISNUMBER(FIND("worker",B753)))</f>
        <v>0</v>
      </c>
      <c r="AE753" t="b">
        <f>OR(ISNUMBER(FIND(" plant ",C753)),ISNUMBER(FIND("Plant ",C753)),ISNUMBER(FIND("tomato",C753)),ISNUMBER(FIND("plants",C753)),ISNUMBER(FIND("Plants",C753)),ISNUMBER(FIND("algae",C753)),ISNUMBER(FIND("lettuce",C753)),ISNUMBER(FIND("green gram sprouts ",C753)),ISNUMBER(FIND("Cucurbita pepo",C753)),ISNUMBER(FIND("bean ",C753)),ISNUMBER(FIND("chloroplast",C753)),ISNUMBER(FIND("chlorophyll",C753)),ISNUMBER(FIND("seedling",C753)),ISNUMBER(FIND("canola",C753)),ISNUMBER(FIND("shoot",C753)),ISNUMBER(FIND("photosynthes",C753)),ISNUMBER(FIND(" leaves ",C753)),,ISNUMBER(FIND("agriculture",C753)),ISNUMBER(FIND(" crops ",C753)))</f>
        <v>0</v>
      </c>
      <c r="AF753" t="b">
        <f>OR(ISNUMBER(FIND("bacteria",C753)),ISNUMBER(FIND("Bacteria",C753)),ISNUMBER(FIND("Bacterium",C753)),ISNUMBER(FIND("bacterium",C753)),ISNUMBER(FIND(" coli ",C753)))</f>
        <v>0</v>
      </c>
      <c r="AG753" t="b">
        <f>OR(ISNUMBER(FIND("fungi",C753)),ISNUMBER(FIND("Fungi",C753)),ISNUMBER(FIND("fungus",C753)),ISNUMBER(FIND("Fungus",C753)),ISNUMBER(FIND("mushroom",C753)),ISNUMBER(FIND("Mushroom",C753)),ISNUMBER(FIND(" mold ",C753)))</f>
        <v>0</v>
      </c>
      <c r="AH753" t="b">
        <f>OR(ISNUMBER(FIND("Pig ",C753)),ISNUMBER(FIND("pig ",C753)),ISNUMBER(FIND("Pigs ",C753)),ISNUMBER(FIND("pigs ",C753)))</f>
        <v>0</v>
      </c>
      <c r="AI753" t="b">
        <f>OR(ISNUMBER(FIND(" C. elegans",C753)),ISNUMBER(FIND("Caenorhabditis elegans",C753)),ISNUMBER(FIND("earthworms",C753)),ISNUMBER(FIND(" Ficopomatus enigmaticus",C753)),ISNUMBER(FIND("larva",C753)),ISNUMBER(FIND("Lumbriculus variegatus",C753)),ISNUMBER(FIND("nematode",C753)))</f>
        <v>0</v>
      </c>
      <c r="AJ753" t="b">
        <f>NOT(OR(AA753,AB753,AC753,AD753,AE753,AF753,AG753,AH753,AI753))</f>
        <v>0</v>
      </c>
      <c r="AL753" t="b">
        <f>OR(AA753,AB753,AD753,AE753,AF753,AG753,AH753,AI753)</f>
        <v>1</v>
      </c>
      <c r="AM753" t="b">
        <f>IF(Table1[[#This Row],[In vivo?]],IF(Table1[[#This Row],[Cell]],FALSE,TRUE),FALSE)</f>
        <v>0</v>
      </c>
      <c r="AN753" t="b">
        <f>AND(AC753,AL753)</f>
        <v>1</v>
      </c>
      <c r="AO753" t="b">
        <f>IF(Table1[[#This Row],[Cell]],IF(Table1[[#This Row],[In vivo?]],FALSE,TRUE),FALSE)</f>
        <v>0</v>
      </c>
      <c r="AP753" t="b">
        <f>NOT(OR(Table1[[#This Row],[In vivo?]],Table1[[#This Row],[Only in Cell]]))</f>
        <v>0</v>
      </c>
      <c r="AQ753" t="b">
        <f>IF(OR(Table1[[#This Row],[Rodents]],Table1[[#This Row],[Human]],Table1[[#This Row],[Pig]]),OR(ISNUMBER(FIND("pulmonary",C753)),ISNUMBER(FIND("lung",C753))),"NA")</f>
        <v>1</v>
      </c>
      <c r="AR753" t="b">
        <f>IF(OR(Table1[[#This Row],[Rodents]],Table1[[#This Row],[Human]],Table1[[#This Row],[Pig]]),OR(ISNUMBER(FIND("skin",C753)),ISNUMBER(FIND("dermal",C753))),"NA")</f>
        <v>0</v>
      </c>
      <c r="AS753" t="b">
        <f>IF(OR(Table1[[#This Row],[Rodents]],Table1[[#This Row],[Human]],Table1[[#This Row],[Pig]]),OR(ISNUMBER(FIND("liver",C753)),ISNUMBER(FIND("hepat",C753))),"NA")</f>
        <v>0</v>
      </c>
      <c r="AT753" t="b">
        <f>IF(OR(Table1[[#This Row],[Rodents]],Table1[[#This Row],[Human]],Table1[[#This Row],[Pig]]),OR(ISNUMBER(FIND("kidney",C753)),ISNUMBER(FIND("neph",C753))),"NA")</f>
        <v>0</v>
      </c>
      <c r="AU753" t="b">
        <f>IF(OR(Table1[[#This Row],[Rodents]],Table1[[#This Row],[Human]],Table1[[#This Row],[Pig]]),OR(ISNUMBER(FIND("brain",C753)),ISNUMBER(FIND("neur",C753)),ISNUMBER(FIND("nerv",C753))),"NA")</f>
        <v>0</v>
      </c>
      <c r="AV753" t="b">
        <f>IF(OR(Table1[[#This Row],[Rodents]],Table1[[#This Row],[Human]],Table1[[#This Row],[Pig]]),OR(ISNUMBER(FIND("heart",C753)),ISNUMBER(FIND("cardi",C753))),"NA")</f>
        <v>0</v>
      </c>
      <c r="AW753" t="b">
        <f>IF(OR(Table1[[#This Row],[Rodents]],Table1[[#This Row],[Human]],Table1[[#This Row],[Pig]]),OR(ISNUMBER(FIND("gastro",C753)),ISNUMBER(FIND("intesti",C753)),ISNUMBER(FIND("stomach",C753))),"NA")</f>
        <v>0</v>
      </c>
      <c r="AX753" t="b">
        <f>IF(OR(Table1[[#This Row],[Rodents]],Table1[[#This Row],[Human]],Table1[[#This Row],[Pig]]),NOT(OR(AQ753,AR753,AS753,AT753,AU753,AV753,AW753)),"NA")</f>
        <v>0</v>
      </c>
      <c r="AY753" t="b">
        <f>OR(ISNUMBER(FIND("SWCNT",C753)),ISNUMBER(FIND("SWNT",C753)),ISNUMBER(FIND("single-wall",C753)),ISNUMBER(FIND("single wall",C753)),ISNUMBER(FIND("Single wall",C753)),ISNUMBER(FIND("Single-wall",C753)),ISNUMBER(FIND("SWCNT",B753)),ISNUMBER(FIND("SWNT",B753)),ISNUMBER(FIND("single-wall",B753)),ISNUMBER(FIND("single wall",B753)),ISNUMBER(FIND("Single-wall",B753)),ISNUMBER(FIND("Single wall",B753)))</f>
        <v>0</v>
      </c>
      <c r="AZ753" t="b">
        <f>OR(ISNUMBER(FIND("MWCNT",C753)),ISNUMBER(FIND("MWNT",C753)),ISNUMBER(FIND("multi-wall",C753)),ISNUMBER(FIND("multi wall",C753)),ISNUMBER(FIND("multiwall",C753)),ISNUMBER(FIND("Multi-wall",C753)),ISNUMBER(FIND("Multi wall",C753)),ISNUMBER(FIND("Multiwall",C753)),ISNUMBER(FIND("MWCNT",B753)),ISNUMBER(FIND("MWNT",B753)),ISNUMBER(FIND("multi-wall",B753)),ISNUMBER(FIND("multi wall",B753)),ISNUMBER(FIND("multiwall",B753)),ISNUMBER(FIND("Multi-wall",B753)),ISNUMBER(FIND("Multi wall",B753)),ISNUMBER(FIND("Multiwall",B753)),ISNUMBER(FIND("Double-wall",B753)),ISNUMBER(FIND("Double wall",B753)),ISNUMBER(FIND("Doublewall",B753)),ISNUMBER(FIND("double-wall",B753)),ISNUMBER(FIND("double wall",B753)),ISNUMBER(FIND("doublewall",B753)))</f>
        <v>1</v>
      </c>
      <c r="BA753" t="b">
        <f>AND(Table1[[#This Row],[SWCNT]],Table1[[#This Row],[MWCNT]])</f>
        <v>0</v>
      </c>
      <c r="BB753" t="b">
        <f>IF(Table1[[#This Row],[SWCNT]]=TRUE,FALSE,IF(Table1[[#This Row],[MWCNT]]=TRUE,FALSE,TRUE))</f>
        <v>0</v>
      </c>
      <c r="BC753" s="18"/>
    </row>
    <row r="754" spans="1:55" ht="259">
      <c r="A754" t="s">
        <v>5719</v>
      </c>
      <c r="B754" s="2" t="s">
        <v>5722</v>
      </c>
      <c r="C754" s="16" t="s">
        <v>5725</v>
      </c>
      <c r="D754" s="17" t="s">
        <v>30</v>
      </c>
      <c r="E754" s="2">
        <v>2008</v>
      </c>
      <c r="F754" t="b">
        <f>OR(ISNUMBER(FIND("cytotoxic",C754)),ISNUMBER(FIND("Cytotoxic",C754)),ISNUMBER(FIND("cellular toxicity",C754)),ISNUMBER(FIND("cell death",C754)),ISNUMBER(FIND("viable",C754)),ISNUMBER(FIND("phytotoxic",C754)),ISNUMBER(FIND("acute toxicity",C754)),ISNUMBER(FIND("MTT",C754)),ISNUMBER(FIND("survival",C754)),ISNUMBER(FIND("prolifer",C754)),ISNUMBER(FIND("apoptosis",C754)),ISNUMBER(FIND("neurotoxic",C754)),ISNUMBER(FIND("  lysis ",C754)),ISNUMBER(FIND("necrosis",C754)),ISNUMBER(FIND("cellular death",C754))*3,ISNUMBER(FIND("LDH",C754)),ISNUMBER(FIND("Acute toxicity",C754)))</f>
        <v>1</v>
      </c>
      <c r="G754" t="b">
        <f>OR(ISNUMBER(FIND("genotoxic",C754)),ISNUMBER(FIND("genotoxicity",C754)),ISNUMBER(FIND("DNA damage",C754)),ISNUMBER(FIND("DNA",C754)),ISNUMBER(FIND("RNA",C754)),ISNUMBER(FIND("mesothelioma",C754)),ISNUMBER(FIND("carcino",C754)),ISNUMBER(FIND("mutagen",C754)),ISNUMBER(FIND("genetic",C754)))</f>
        <v>1</v>
      </c>
      <c r="H754" t="b">
        <f>OR(ISNUMBER(FIND("inflammatory",C754)),ISNUMBER(FIND("inflamm",C754)))</f>
        <v>0</v>
      </c>
      <c r="I754" t="b">
        <f>OR(ISNUMBER(FIND("immune",C754)),ISNUMBER(FIND("immunological",C754)),ISNUMBER(FIND("interleuk",C754)),ISNUMBER(FIND("platelet activation",C754)),ISNUMBER(FIND("monocyte",C754)),ISNUMBER(FIND("leukocyte",C754)),ISNUMBER(FIND("cytokine",C754)),ISNUMBER(FIND("CD4",C754)),ISNUMBER(FIND("CD8",C754)),ISNUMBER(FIND("T-cell",C754)))</f>
        <v>0</v>
      </c>
      <c r="J754" t="b">
        <f>OR(ISNUMBER(FIND("reactive oxygen",C754)),ISNUMBER(FIND("ROS",C754)),ISNUMBER(FIND("free radical",C754)),ISNUMBER(FIND("oxidative stress",C754)),ISNUMBER(FIND("peroxid",C754)),ISNUMBER(FIND("oxidative",C754)),ISNUMBER(FIND("antioxid",C754)))</f>
        <v>0</v>
      </c>
      <c r="K754" t="b">
        <f>OR(ISNUMBER(FIND("autophag",C754)))</f>
        <v>0</v>
      </c>
      <c r="L754" t="b">
        <f>OR(ISNUMBER(FIND("morpholog",C754)))</f>
        <v>0</v>
      </c>
      <c r="M754" t="b">
        <f>OR(ISNUMBER(FIND("fibrosis",C754)),ISNUMBER(FIND("Fibrosis",C754)),ISNUMBER(FIND("fibrot",C754)))</f>
        <v>0</v>
      </c>
      <c r="N754" t="b">
        <f>OR(ISNUMBER(FIND("offspring",C754)),ISNUMBER(FIND("Parental",C754)),ISNUMBER(FIND("parental",C754)),ISNUMBER(FIND("germline",C754)),ISNUMBER(FIND("reproduc",C754)),ISNUMBER(FIND("embryo",C754)))</f>
        <v>0</v>
      </c>
      <c r="O754" t="b">
        <f>OR(ISNUMBER(FIND("metabol",C754)),ISNUMBER(FIND("Metabol",C754)),ISNUMBER(FIND("digest",C754)),ISNUMBER(FIND("mitochon",C754)))</f>
        <v>1</v>
      </c>
      <c r="P754" t="b">
        <f>OR(ISNUMBER(FIND("ecotox",C754)),ISNUMBER(FIND("Ecotox",B754)),ISNUMBER(FIND("ecotox",B754)),ISNUMBER(FIND("Ecotox",C754)))</f>
        <v>1</v>
      </c>
      <c r="Q754" t="b">
        <f>OR(ISNUMBER(FIND("Bioaccum",C754)),ISNUMBER(FIND("bioaccum",C754)),ISNUMBER(FIND("accum",C754)))</f>
        <v>0</v>
      </c>
      <c r="R754" t="b">
        <f>OR(ISNUMBER(FIND("Occupation",C754)),ISNUMBER(FIND("occupation",C754)),ISNUMBER(FIND("worker",C754)),ISNUMBER(FIND("workforce",C754)))</f>
        <v>0</v>
      </c>
      <c r="S754" t="b">
        <f>NOT(OR(F754,G754,H754,I754,J754,K754,L754,M754,N754,O754,P754,Q754,R754))</f>
        <v>0</v>
      </c>
      <c r="U754" t="b">
        <f>OR(Table1[[#This Row],[Inflammation]],Table1[[#This Row],[Immune]])</f>
        <v>0</v>
      </c>
      <c r="V754" t="str">
        <f>IF(OR(Table1[[#This Row],[Rodents]],Table1[[#This Row],[Human]],Table1[[#This Row],[Pig]]),OR(ISNUMBER(FIND("intratrach",C754)),ISNUMBER(FIND("nasal ",C754)),ISNUMBER(FIND("instill",C754))),"NA")</f>
        <v>NA</v>
      </c>
      <c r="W754" t="str">
        <f>IF(OR(Table1[[#This Row],[Rodents]],Table1[[#This Row],[Human]],Table1[[#This Row],[Pig]]),OR(ISNUMBER(FIND("dermal",C754)),ISNUMBER(FIND("skin ",C754))),"NA")</f>
        <v>NA</v>
      </c>
      <c r="X754" t="str">
        <f>IF(OR(Table1[[#This Row],[Rodents]],Table1[[#This Row],[Human]],Table1[[#This Row],[Pig]]),OR(ISNUMBER(FIND("injected",C754)),ISNUMBER(FIND("periton",C754)),ISNUMBER(FIND("intrascrot",C754))),"NA")</f>
        <v>NA</v>
      </c>
      <c r="Y754" t="str">
        <f>IF(OR(Table1[[#This Row],[Rodents]],Table1[[#This Row],[Human]],Table1[[#This Row],[Pig]]),NOT(OR(Table1[[#This Row],[Inhaled/Intratracheal/intranasal]],Table1[[#This Row],[Dermal]],Table1[[#This Row],[Injected]])),"NA")</f>
        <v>NA</v>
      </c>
      <c r="AA754" t="b">
        <f>OR(ISNUMBER(FIND("fish ",C754)),ISNUMBER(FIND("Fish ",C754)),ISNUMBER(FIND("aquatic",C754)),ISNUMBER(FIND("daphnids",C754)),ISNUMBER(FIND("Carcinus maenas",C754)),ISNUMBER(FIND("Daphnia",C754)),ISNUMBER(FIND("Ruditapes philippinarum",C754)),ISNUMBER(FIND("daphnia",C754)),ISNUMBER(FIND("marine",C754)),ISNUMBER(FIND("mussel",C754)),ISNUMBER(FIND("algae",C754)),ISNUMBER(FIND("Donax faba",C754)),ISNUMBER(FIND("estuarine",C754)),ISNUMBER(FIND("snail",C754)),ISNUMBER(FIND("Prorocentrum donghaiense",C754)) )</f>
        <v>0</v>
      </c>
      <c r="AB754" t="b">
        <f>OR(ISNUMBER(FIND(" rat ",C754)),ISNUMBER(FIND(" rats ",C754)),ISNUMBER(FIND(" Rats ",C754)),ISNUMBER(FIND(" Rat ",C754)),ISNUMBER(FIND(" rat.",C754)),ISNUMBER(FIND(" rats.",C754)),ISNUMBER(FIND("mouse",C754)),ISNUMBER(FIND("mice",C754)), ISNUMBER(FIND(" Mice",C754)))</f>
        <v>0</v>
      </c>
      <c r="AC754" t="b">
        <f>OR(ISNUMBER(FIND(" cell ",C754)),ISNUMBER(FIND("fibroblast",C754)),ISNUMBER(FIND("macrophage",C754)),ISNUMBER(FIND("epithelial",C754)),ISNUMBER(FIND("endothelial",C754)),ISNUMBER(FIND("neuron",C754)),ISNUMBER(FIND(" cells ",C754)),ISNUMBER(FIND("RBC",C754)),ISNUMBER(FIND("mitochond",C754)),ISNUMBER(FIND("adipocyte",C754)),ISNUMBER(FIND("osteo",C754)),ISNUMBER(FIND("keratin",C754)),ISNUMBER(FIND(" cell's ",C754)),ISNUMBER(FIND("eukary",C754)),ISNUMBER(FIND("sperm",C754)))</f>
        <v>0</v>
      </c>
      <c r="AD754" t="b">
        <f>OR(ISNUMBER(FIND("human",B754)),ISNUMBER(FIND("workers",B754)),ISNUMBER(FIND("workforces",B754)),ISNUMBER(FIND("occupational",B754)),ISNUMBER(FIND("Case report",B754)),ISNUMBER(FIND("Workplaces",B754)),ISNUMBER(FIND("worker",B754)))</f>
        <v>0</v>
      </c>
      <c r="AE754" t="b">
        <f>OR(ISNUMBER(FIND(" plant ",C754)),ISNUMBER(FIND("Plant ",C754)),ISNUMBER(FIND("tomato",C754)),ISNUMBER(FIND("plants",C754)),ISNUMBER(FIND("Plants",C754)),ISNUMBER(FIND("algae",C754)),ISNUMBER(FIND("lettuce",C754)),ISNUMBER(FIND("green gram sprouts ",C754)),ISNUMBER(FIND("Cucurbita pepo",C754)),ISNUMBER(FIND("bean ",C754)),ISNUMBER(FIND("chloroplast",C754)),ISNUMBER(FIND("chlorophyll",C754)),ISNUMBER(FIND("seedling",C754)),ISNUMBER(FIND("canola",C754)),ISNUMBER(FIND("shoot",C754)),ISNUMBER(FIND("photosynthes",C754)),ISNUMBER(FIND(" leaves ",C754)),,ISNUMBER(FIND("agriculture",C754)),ISNUMBER(FIND(" crops ",C754)))</f>
        <v>0</v>
      </c>
      <c r="AF754" t="b">
        <f>OR(ISNUMBER(FIND("bacteria",C754)),ISNUMBER(FIND("Bacteria",C754)),ISNUMBER(FIND("Bacterium",C754)),ISNUMBER(FIND("bacterium",C754)),ISNUMBER(FIND(" coli ",C754)))</f>
        <v>0</v>
      </c>
      <c r="AG754" t="b">
        <f>OR(ISNUMBER(FIND("fungi",C754)),ISNUMBER(FIND("Fungi",C754)),ISNUMBER(FIND("fungus",C754)),ISNUMBER(FIND("Fungus",C754)),ISNUMBER(FIND("mushroom",C754)),ISNUMBER(FIND("Mushroom",C754)),ISNUMBER(FIND(" mold ",C754)))</f>
        <v>0</v>
      </c>
      <c r="AH754" t="b">
        <f>OR(ISNUMBER(FIND("Pig ",C754)),ISNUMBER(FIND("pig ",C754)),ISNUMBER(FIND("Pigs ",C754)),ISNUMBER(FIND("pigs ",C754)))</f>
        <v>0</v>
      </c>
      <c r="AI754" t="b">
        <f>OR(ISNUMBER(FIND(" C. elegans",C754)),ISNUMBER(FIND("Caenorhabditis elegans",C754)),ISNUMBER(FIND("earthworms",C754)),ISNUMBER(FIND(" Ficopomatus enigmaticus",C754)),ISNUMBER(FIND("larva",C754)),ISNUMBER(FIND("Lumbriculus variegatus",C754)),ISNUMBER(FIND("nematode",C754)))</f>
        <v>1</v>
      </c>
      <c r="AJ754" t="b">
        <f>NOT(OR(AA754,AB754,AC754,AD754,AE754,AF754,AG754,AH754,AI754))</f>
        <v>0</v>
      </c>
      <c r="AL754" t="b">
        <f>OR(AA754,AB754,AD754,AE754,AF754,AG754,AH754,AI754)</f>
        <v>1</v>
      </c>
      <c r="AM754" t="b">
        <f>IF(Table1[[#This Row],[In vivo?]],IF(Table1[[#This Row],[Cell]],FALSE,TRUE),FALSE)</f>
        <v>1</v>
      </c>
      <c r="AN754" t="b">
        <f>AND(AC754,AL754)</f>
        <v>0</v>
      </c>
      <c r="AO754" t="b">
        <f>IF(Table1[[#This Row],[Cell]],IF(Table1[[#This Row],[In vivo?]],FALSE,TRUE),FALSE)</f>
        <v>0</v>
      </c>
      <c r="AP754" t="b">
        <f>NOT(OR(Table1[[#This Row],[In vivo?]],Table1[[#This Row],[Only in Cell]]))</f>
        <v>0</v>
      </c>
      <c r="AQ754" t="str">
        <f>IF(OR(Table1[[#This Row],[Rodents]],Table1[[#This Row],[Human]],Table1[[#This Row],[Pig]]),OR(ISNUMBER(FIND("pulmonary",C754)),ISNUMBER(FIND("lung",C754))),"NA")</f>
        <v>NA</v>
      </c>
      <c r="AR754" t="str">
        <f>IF(OR(Table1[[#This Row],[Rodents]],Table1[[#This Row],[Human]],Table1[[#This Row],[Pig]]),OR(ISNUMBER(FIND("skin",C754)),ISNUMBER(FIND("dermal",C754))),"NA")</f>
        <v>NA</v>
      </c>
      <c r="AS754" t="str">
        <f>IF(OR(Table1[[#This Row],[Rodents]],Table1[[#This Row],[Human]],Table1[[#This Row],[Pig]]),OR(ISNUMBER(FIND("liver",C754)),ISNUMBER(FIND("hepat",C754))),"NA")</f>
        <v>NA</v>
      </c>
      <c r="AT754" t="str">
        <f>IF(OR(Table1[[#This Row],[Rodents]],Table1[[#This Row],[Human]],Table1[[#This Row],[Pig]]),OR(ISNUMBER(FIND("kidney",C754)),ISNUMBER(FIND("neph",C754))),"NA")</f>
        <v>NA</v>
      </c>
      <c r="AU754" t="str">
        <f>IF(OR(Table1[[#This Row],[Rodents]],Table1[[#This Row],[Human]],Table1[[#This Row],[Pig]]),OR(ISNUMBER(FIND("brain",C754)),ISNUMBER(FIND("neur",C754)),ISNUMBER(FIND("nerv",C754))),"NA")</f>
        <v>NA</v>
      </c>
      <c r="AV754" t="str">
        <f>IF(OR(Table1[[#This Row],[Rodents]],Table1[[#This Row],[Human]],Table1[[#This Row],[Pig]]),OR(ISNUMBER(FIND("heart",C754)),ISNUMBER(FIND("cardi",C754))),"NA")</f>
        <v>NA</v>
      </c>
      <c r="AW754" t="str">
        <f>IF(OR(Table1[[#This Row],[Rodents]],Table1[[#This Row],[Human]],Table1[[#This Row],[Pig]]),OR(ISNUMBER(FIND("gastro",C754)),ISNUMBER(FIND("intesti",C754)),ISNUMBER(FIND("stomach",C754))),"NA")</f>
        <v>NA</v>
      </c>
      <c r="AX754" t="str">
        <f>IF(OR(Table1[[#This Row],[Rodents]],Table1[[#This Row],[Human]],Table1[[#This Row],[Pig]]),NOT(OR(AQ754,AR754,AS754,AT754,AU754,AV754,AW754)),"NA")</f>
        <v>NA</v>
      </c>
      <c r="AY754" t="b">
        <f>OR(ISNUMBER(FIND("SWCNT",C754)),ISNUMBER(FIND("SWNT",C754)),ISNUMBER(FIND("single-wall",C754)),ISNUMBER(FIND("single wall",C754)),ISNUMBER(FIND("Single wall",C754)),ISNUMBER(FIND("Single-wall",C754)),ISNUMBER(FIND("SWCNT",B754)),ISNUMBER(FIND("SWNT",B754)),ISNUMBER(FIND("single-wall",B754)),ISNUMBER(FIND("single wall",B754)),ISNUMBER(FIND("Single-wall",B754)),ISNUMBER(FIND("Single wall",B754)))</f>
        <v>0</v>
      </c>
      <c r="AZ754" t="b">
        <f>OR(ISNUMBER(FIND("MWCNT",C754)),ISNUMBER(FIND("MWNT",C754)),ISNUMBER(FIND("multi-wall",C754)),ISNUMBER(FIND("multi wall",C754)),ISNUMBER(FIND("multiwall",C754)),ISNUMBER(FIND("Multi-wall",C754)),ISNUMBER(FIND("Multi wall",C754)),ISNUMBER(FIND("Multiwall",C754)),ISNUMBER(FIND("MWCNT",B754)),ISNUMBER(FIND("MWNT",B754)),ISNUMBER(FIND("multi-wall",B754)),ISNUMBER(FIND("multi wall",B754)),ISNUMBER(FIND("multiwall",B754)),ISNUMBER(FIND("Multi-wall",B754)),ISNUMBER(FIND("Multi wall",B754)),ISNUMBER(FIND("Multiwall",B754)),ISNUMBER(FIND("Double-wall",B754)),ISNUMBER(FIND("Double wall",B754)),ISNUMBER(FIND("Doublewall",B754)),ISNUMBER(FIND("double-wall",B754)),ISNUMBER(FIND("double wall",B754)),ISNUMBER(FIND("doublewall",B754)))</f>
        <v>1</v>
      </c>
      <c r="BA754" t="b">
        <f>AND(Table1[[#This Row],[SWCNT]],Table1[[#This Row],[MWCNT]])</f>
        <v>0</v>
      </c>
      <c r="BB754" t="b">
        <f>IF(Table1[[#This Row],[SWCNT]]=TRUE,FALSE,IF(Table1[[#This Row],[MWCNT]]=TRUE,FALSE,TRUE))</f>
        <v>0</v>
      </c>
      <c r="BC754" s="18" t="s">
        <v>6142</v>
      </c>
    </row>
    <row r="755" spans="1:55" ht="185">
      <c r="B755" s="2" t="s">
        <v>5723</v>
      </c>
      <c r="C755" s="16" t="s">
        <v>5726</v>
      </c>
      <c r="D755" s="17" t="s">
        <v>1196</v>
      </c>
      <c r="E755" s="2">
        <v>2008</v>
      </c>
      <c r="F755" t="b">
        <f>OR(ISNUMBER(FIND("cytotoxic",C755)),ISNUMBER(FIND("Cytotoxic",C755)),ISNUMBER(FIND("cellular toxicity",C755)),ISNUMBER(FIND("cell death",C755)),ISNUMBER(FIND("viable",C755)),ISNUMBER(FIND("phytotoxic",C755)),ISNUMBER(FIND("acute toxicity",C755)),ISNUMBER(FIND("MTT",C755)),ISNUMBER(FIND("survival",C755)),ISNUMBER(FIND("prolifer",C755)),ISNUMBER(FIND("apoptosis",C755)),ISNUMBER(FIND("neurotoxic",C755)),ISNUMBER(FIND("  lysis ",C755)),ISNUMBER(FIND("necrosis",C755)),ISNUMBER(FIND("cellular death",C755))*3,ISNUMBER(FIND("LDH",C755)),ISNUMBER(FIND("Acute toxicity",C755)))</f>
        <v>1</v>
      </c>
      <c r="G755" t="b">
        <f>OR(ISNUMBER(FIND("genotoxic",C755)),ISNUMBER(FIND("genotoxicity",C755)),ISNUMBER(FIND("DNA damage",C755)),ISNUMBER(FIND("DNA",C755)),ISNUMBER(FIND("RNA",C755)),ISNUMBER(FIND("mesothelioma",C755)),ISNUMBER(FIND("carcino",C755)),ISNUMBER(FIND("mutagen",C755)),ISNUMBER(FIND("genetic",C755)))</f>
        <v>1</v>
      </c>
      <c r="H755" t="b">
        <f>OR(ISNUMBER(FIND("inflammatory",C755)),ISNUMBER(FIND("inflamm",C755)))</f>
        <v>0</v>
      </c>
      <c r="I755" t="b">
        <f>OR(ISNUMBER(FIND("immune",C755)),ISNUMBER(FIND("immunological",C755)),ISNUMBER(FIND("interleuk",C755)),ISNUMBER(FIND("platelet activation",C755)),ISNUMBER(FIND("monocyte",C755)),ISNUMBER(FIND("leukocyte",C755)),ISNUMBER(FIND("cytokine",C755)),ISNUMBER(FIND("CD4",C755)),ISNUMBER(FIND("CD8",C755)),ISNUMBER(FIND("T-cell",C755)))</f>
        <v>0</v>
      </c>
      <c r="J755" t="b">
        <f>OR(ISNUMBER(FIND("reactive oxygen",C755)),ISNUMBER(FIND("ROS",C755)),ISNUMBER(FIND("free radical",C755)),ISNUMBER(FIND("oxidative stress",C755)),ISNUMBER(FIND("peroxid",C755)),ISNUMBER(FIND("oxidative",C755)),ISNUMBER(FIND("antioxid",C755)))</f>
        <v>1</v>
      </c>
      <c r="K755" t="b">
        <f>OR(ISNUMBER(FIND("autophag",C755)))</f>
        <v>0</v>
      </c>
      <c r="L755" t="b">
        <f>OR(ISNUMBER(FIND("morpholog",C755)))</f>
        <v>0</v>
      </c>
      <c r="M755" t="b">
        <f>OR(ISNUMBER(FIND("fibrosis",C755)),ISNUMBER(FIND("Fibrosis",C755)),ISNUMBER(FIND("fibrot",C755)))</f>
        <v>0</v>
      </c>
      <c r="N755" t="b">
        <f>OR(ISNUMBER(FIND("offspring",C755)),ISNUMBER(FIND("Parental",C755)),ISNUMBER(FIND("parental",C755)),ISNUMBER(FIND("germline",C755)),ISNUMBER(FIND("reproduc",C755)),ISNUMBER(FIND("embryo",C755)))</f>
        <v>0</v>
      </c>
      <c r="O755" t="b">
        <f>OR(ISNUMBER(FIND("metabol",C755)),ISNUMBER(FIND("Metabol",C755)),ISNUMBER(FIND("digest",C755)),ISNUMBER(FIND("mitochon",C755)))</f>
        <v>0</v>
      </c>
      <c r="P755" t="b">
        <f>OR(ISNUMBER(FIND("ecotox",C755)),ISNUMBER(FIND("Ecotox",B755)),ISNUMBER(FIND("ecotox",B755)),ISNUMBER(FIND("Ecotox",C755)))</f>
        <v>0</v>
      </c>
      <c r="Q755" t="b">
        <f>OR(ISNUMBER(FIND("Bioaccum",C755)),ISNUMBER(FIND("bioaccum",C755)),ISNUMBER(FIND("accum",C755)))</f>
        <v>0</v>
      </c>
      <c r="R755" t="b">
        <f>OR(ISNUMBER(FIND("Occupation",C755)),ISNUMBER(FIND("occupation",C755)),ISNUMBER(FIND("worker",C755)),ISNUMBER(FIND("workforce",C755)))</f>
        <v>0</v>
      </c>
      <c r="S755" t="b">
        <f>NOT(OR(F755,G755,H755,I755,J755,K755,L755,M755,N755,O755,P755,Q755,R755))</f>
        <v>0</v>
      </c>
      <c r="U755" t="b">
        <f>OR(Table1[[#This Row],[Inflammation]],Table1[[#This Row],[Immune]])</f>
        <v>0</v>
      </c>
      <c r="V755" t="str">
        <f>IF(OR(Table1[[#This Row],[Rodents]],Table1[[#This Row],[Human]],Table1[[#This Row],[Pig]]),OR(ISNUMBER(FIND("intratrach",C755)),ISNUMBER(FIND("nasal ",C755)),ISNUMBER(FIND("instill",C755))),"NA")</f>
        <v>NA</v>
      </c>
      <c r="W755" t="str">
        <f>IF(OR(Table1[[#This Row],[Rodents]],Table1[[#This Row],[Human]],Table1[[#This Row],[Pig]]),OR(ISNUMBER(FIND("dermal",C755)),ISNUMBER(FIND("skin ",C755))),"NA")</f>
        <v>NA</v>
      </c>
      <c r="X755" t="str">
        <f>IF(OR(Table1[[#This Row],[Rodents]],Table1[[#This Row],[Human]],Table1[[#This Row],[Pig]]),OR(ISNUMBER(FIND("injected",C755)),ISNUMBER(FIND("periton",C755)),ISNUMBER(FIND("intrascrot",C755))),"NA")</f>
        <v>NA</v>
      </c>
      <c r="Y755" t="str">
        <f>IF(OR(Table1[[#This Row],[Rodents]],Table1[[#This Row],[Human]],Table1[[#This Row],[Pig]]),NOT(OR(Table1[[#This Row],[Inhaled/Intratracheal/intranasal]],Table1[[#This Row],[Dermal]],Table1[[#This Row],[Injected]])),"NA")</f>
        <v>NA</v>
      </c>
      <c r="AA755" t="b">
        <f>OR(ISNUMBER(FIND("fish ",C755)),ISNUMBER(FIND("Fish ",C755)),ISNUMBER(FIND("aquatic",C755)),ISNUMBER(FIND("daphnids",C755)),ISNUMBER(FIND("Carcinus maenas",C755)),ISNUMBER(FIND("Daphnia",C755)),ISNUMBER(FIND("Ruditapes philippinarum",C755)),ISNUMBER(FIND("daphnia",C755)),ISNUMBER(FIND("marine",C755)),ISNUMBER(FIND("mussel",C755)),ISNUMBER(FIND("algae",C755)),ISNUMBER(FIND("Donax faba",C755)),ISNUMBER(FIND("estuarine",C755)),ISNUMBER(FIND("snail",C755)),ISNUMBER(FIND("Prorocentrum donghaiense",C755)) )</f>
        <v>0</v>
      </c>
      <c r="AB755" t="b">
        <f>OR(ISNUMBER(FIND(" rat ",C755)),ISNUMBER(FIND(" rats ",C755)),ISNUMBER(FIND(" Rats ",C755)),ISNUMBER(FIND(" Rat ",C755)),ISNUMBER(FIND(" rat.",C755)),ISNUMBER(FIND(" rats.",C755)),ISNUMBER(FIND("mouse",C755)),ISNUMBER(FIND("mice",C755)), ISNUMBER(FIND(" Mice",C755)))</f>
        <v>0</v>
      </c>
      <c r="AC755" t="b">
        <f>OR(ISNUMBER(FIND(" cell ",C755)),ISNUMBER(FIND("fibroblast",C755)),ISNUMBER(FIND("macrophage",C755)),ISNUMBER(FIND("epithelial",C755)),ISNUMBER(FIND("endothelial",C755)),ISNUMBER(FIND("neuron",C755)),ISNUMBER(FIND(" cells ",C755)),ISNUMBER(FIND("RBC",C755)),ISNUMBER(FIND("mitochond",C755)),ISNUMBER(FIND("adipocyte",C755)),ISNUMBER(FIND("osteo",C755)),ISNUMBER(FIND("keratin",C755)),ISNUMBER(FIND(" cell's ",C755)),ISNUMBER(FIND("eukary",C755)),ISNUMBER(FIND("sperm",C755)))</f>
        <v>1</v>
      </c>
      <c r="AD755" t="b">
        <f>OR(ISNUMBER(FIND("human",B755)),ISNUMBER(FIND("workers",B755)),ISNUMBER(FIND("workforces",B755)),ISNUMBER(FIND("occupational",B755)),ISNUMBER(FIND("Case report",B755)),ISNUMBER(FIND("Workplaces",B755)),ISNUMBER(FIND("worker",B755)))</f>
        <v>0</v>
      </c>
      <c r="AE755" t="b">
        <f>OR(ISNUMBER(FIND(" plant ",C755)),ISNUMBER(FIND("Plant ",C755)),ISNUMBER(FIND("tomato",C755)),ISNUMBER(FIND("plants",C755)),ISNUMBER(FIND("Plants",C755)),ISNUMBER(FIND("algae",C755)),ISNUMBER(FIND("lettuce",C755)),ISNUMBER(FIND("green gram sprouts ",C755)),ISNUMBER(FIND("Cucurbita pepo",C755)),ISNUMBER(FIND("bean ",C755)),ISNUMBER(FIND("chloroplast",C755)),ISNUMBER(FIND("chlorophyll",C755)),ISNUMBER(FIND("seedling",C755)),ISNUMBER(FIND("canola",C755)),ISNUMBER(FIND("shoot",C755)),ISNUMBER(FIND("photosynthes",C755)),ISNUMBER(FIND(" leaves ",C755)),,ISNUMBER(FIND("agriculture",C755)),ISNUMBER(FIND(" crops ",C755)))</f>
        <v>0</v>
      </c>
      <c r="AF755" t="b">
        <f>OR(ISNUMBER(FIND("bacteria",C755)),ISNUMBER(FIND("Bacteria",C755)),ISNUMBER(FIND("Bacterium",C755)),ISNUMBER(FIND("bacterium",C755)),ISNUMBER(FIND(" coli ",C755)))</f>
        <v>0</v>
      </c>
      <c r="AG755" t="b">
        <f>OR(ISNUMBER(FIND("fungi",C755)),ISNUMBER(FIND("Fungi",C755)),ISNUMBER(FIND("fungus",C755)),ISNUMBER(FIND("Fungus",C755)),ISNUMBER(FIND("mushroom",C755)),ISNUMBER(FIND("Mushroom",C755)),ISNUMBER(FIND(" mold ",C755)))</f>
        <v>0</v>
      </c>
      <c r="AH755" t="b">
        <f>OR(ISNUMBER(FIND("Pig ",C755)),ISNUMBER(FIND("pig ",C755)),ISNUMBER(FIND("Pigs ",C755)),ISNUMBER(FIND("pigs ",C755)))</f>
        <v>0</v>
      </c>
      <c r="AI755" t="b">
        <f>OR(ISNUMBER(FIND(" C. elegans",C755)),ISNUMBER(FIND("Caenorhabditis elegans",C755)),ISNUMBER(FIND("earthworms",C755)),ISNUMBER(FIND(" Ficopomatus enigmaticus",C755)),ISNUMBER(FIND("larva",C755)),ISNUMBER(FIND("Lumbriculus variegatus",C755)),ISNUMBER(FIND("nematode",C755)))</f>
        <v>0</v>
      </c>
      <c r="AJ755" t="b">
        <f>NOT(OR(AA755,AB755,AC755,AD755,AE755,AF755,AG755,AH755,AI755))</f>
        <v>0</v>
      </c>
      <c r="AL755" t="b">
        <f>OR(AA755,AB755,AD755,AE755,AF755,AG755,AH755,AI755)</f>
        <v>0</v>
      </c>
      <c r="AM755" t="b">
        <f>IF(Table1[[#This Row],[In vivo?]],IF(Table1[[#This Row],[Cell]],FALSE,TRUE),FALSE)</f>
        <v>0</v>
      </c>
      <c r="AN755" t="b">
        <f>AND(AC755,AL755)</f>
        <v>0</v>
      </c>
      <c r="AO755" t="b">
        <f>IF(Table1[[#This Row],[Cell]],IF(Table1[[#This Row],[In vivo?]],FALSE,TRUE),FALSE)</f>
        <v>1</v>
      </c>
      <c r="AP755" t="b">
        <f>NOT(OR(Table1[[#This Row],[In vivo?]],Table1[[#This Row],[Only in Cell]]))</f>
        <v>0</v>
      </c>
      <c r="AQ755" t="str">
        <f>IF(OR(Table1[[#This Row],[Rodents]],Table1[[#This Row],[Human]],Table1[[#This Row],[Pig]]),OR(ISNUMBER(FIND("pulmonary",C755)),ISNUMBER(FIND("lung",C755))),"NA")</f>
        <v>NA</v>
      </c>
      <c r="AR755" t="str">
        <f>IF(OR(Table1[[#This Row],[Rodents]],Table1[[#This Row],[Human]],Table1[[#This Row],[Pig]]),OR(ISNUMBER(FIND("skin",C755)),ISNUMBER(FIND("dermal",C755))),"NA")</f>
        <v>NA</v>
      </c>
      <c r="AS755" t="str">
        <f>IF(OR(Table1[[#This Row],[Rodents]],Table1[[#This Row],[Human]],Table1[[#This Row],[Pig]]),OR(ISNUMBER(FIND("liver",C755)),ISNUMBER(FIND("hepat",C755))),"NA")</f>
        <v>NA</v>
      </c>
      <c r="AT755" t="str">
        <f>IF(OR(Table1[[#This Row],[Rodents]],Table1[[#This Row],[Human]],Table1[[#This Row],[Pig]]),OR(ISNUMBER(FIND("kidney",C755)),ISNUMBER(FIND("neph",C755))),"NA")</f>
        <v>NA</v>
      </c>
      <c r="AU755" t="str">
        <f>IF(OR(Table1[[#This Row],[Rodents]],Table1[[#This Row],[Human]],Table1[[#This Row],[Pig]]),OR(ISNUMBER(FIND("brain",C755)),ISNUMBER(FIND("neur",C755)),ISNUMBER(FIND("nerv",C755))),"NA")</f>
        <v>NA</v>
      </c>
      <c r="AV755" t="str">
        <f>IF(OR(Table1[[#This Row],[Rodents]],Table1[[#This Row],[Human]],Table1[[#This Row],[Pig]]),OR(ISNUMBER(FIND("heart",C755)),ISNUMBER(FIND("cardi",C755))),"NA")</f>
        <v>NA</v>
      </c>
      <c r="AW755" t="str">
        <f>IF(OR(Table1[[#This Row],[Rodents]],Table1[[#This Row],[Human]],Table1[[#This Row],[Pig]]),OR(ISNUMBER(FIND("gastro",C755)),ISNUMBER(FIND("intesti",C755)),ISNUMBER(FIND("stomach",C755))),"NA")</f>
        <v>NA</v>
      </c>
      <c r="AX755" t="str">
        <f>IF(OR(Table1[[#This Row],[Rodents]],Table1[[#This Row],[Human]],Table1[[#This Row],[Pig]]),NOT(OR(AQ755,AR755,AS755,AT755,AU755,AV755,AW755)),"NA")</f>
        <v>NA</v>
      </c>
      <c r="AY755" t="b">
        <f>OR(ISNUMBER(FIND("SWCNT",C755)),ISNUMBER(FIND("SWNT",C755)),ISNUMBER(FIND("single-wall",C755)),ISNUMBER(FIND("single wall",C755)),ISNUMBER(FIND("Single wall",C755)),ISNUMBER(FIND("Single-wall",C755)),ISNUMBER(FIND("SWCNT",B755)),ISNUMBER(FIND("SWNT",B755)),ISNUMBER(FIND("single-wall",B755)),ISNUMBER(FIND("single wall",B755)),ISNUMBER(FIND("Single-wall",B755)),ISNUMBER(FIND("Single wall",B755)))</f>
        <v>0</v>
      </c>
      <c r="AZ755" t="b">
        <f>OR(ISNUMBER(FIND("MWCNT",C755)),ISNUMBER(FIND("MWNT",C755)),ISNUMBER(FIND("multi-wall",C755)),ISNUMBER(FIND("multi wall",C755)),ISNUMBER(FIND("multiwall",C755)),ISNUMBER(FIND("Multi-wall",C755)),ISNUMBER(FIND("Multi wall",C755)),ISNUMBER(FIND("Multiwall",C755)),ISNUMBER(FIND("MWCNT",B755)),ISNUMBER(FIND("MWNT",B755)),ISNUMBER(FIND("multi-wall",B755)),ISNUMBER(FIND("multi wall",B755)),ISNUMBER(FIND("multiwall",B755)),ISNUMBER(FIND("Multi-wall",B755)),ISNUMBER(FIND("Multi wall",B755)),ISNUMBER(FIND("Multiwall",B755)),ISNUMBER(FIND("Double-wall",B755)),ISNUMBER(FIND("Double wall",B755)),ISNUMBER(FIND("Doublewall",B755)),ISNUMBER(FIND("double-wall",B755)),ISNUMBER(FIND("double wall",B755)),ISNUMBER(FIND("doublewall",B755)))</f>
        <v>1</v>
      </c>
      <c r="BA755" t="b">
        <f>AND(Table1[[#This Row],[SWCNT]],Table1[[#This Row],[MWCNT]])</f>
        <v>0</v>
      </c>
      <c r="BB755" t="b">
        <f>IF(Table1[[#This Row],[SWCNT]]=TRUE,FALSE,IF(Table1[[#This Row],[MWCNT]]=TRUE,FALSE,TRUE))</f>
        <v>0</v>
      </c>
      <c r="BC755" s="18"/>
    </row>
    <row r="756" spans="1:55" ht="111">
      <c r="A756" t="s">
        <v>5735</v>
      </c>
      <c r="B756" s="2" t="s">
        <v>5736</v>
      </c>
      <c r="C756" s="16" t="s">
        <v>5737</v>
      </c>
      <c r="D756" s="17" t="s">
        <v>850</v>
      </c>
      <c r="E756" s="2">
        <v>2008</v>
      </c>
      <c r="F756" t="b">
        <f>OR(ISNUMBER(FIND("cytotoxic",C756)),ISNUMBER(FIND("Cytotoxic",C756)),ISNUMBER(FIND("cellular toxicity",C756)),ISNUMBER(FIND("cell death",C756)),ISNUMBER(FIND("viable",C756)),ISNUMBER(FIND("phytotoxic",C756)),ISNUMBER(FIND("acute toxicity",C756)),ISNUMBER(FIND("MTT",C756)),ISNUMBER(FIND("survival",C756)),ISNUMBER(FIND("prolifer",C756)),ISNUMBER(FIND("apoptosis",C756)),ISNUMBER(FIND("neurotoxic",C756)),ISNUMBER(FIND("  lysis ",C756)),ISNUMBER(FIND("necrosis",C756)),ISNUMBER(FIND("cellular death",C756))*3,ISNUMBER(FIND("LDH",C756)),ISNUMBER(FIND("Acute toxicity",C756)))</f>
        <v>1</v>
      </c>
      <c r="G756" t="b">
        <f>OR(ISNUMBER(FIND("genotoxic",C756)),ISNUMBER(FIND("genotoxicity",C756)),ISNUMBER(FIND("DNA damage",C756)),ISNUMBER(FIND("DNA",C756)),ISNUMBER(FIND("RNA",C756)),ISNUMBER(FIND("mesothelioma",C756)),ISNUMBER(FIND("carcino",C756)),ISNUMBER(FIND("mutagen",C756)),ISNUMBER(FIND("genetic",C756)))</f>
        <v>0</v>
      </c>
      <c r="H756" t="b">
        <f>OR(ISNUMBER(FIND("inflammatory",C756)),ISNUMBER(FIND("inflamm",C756)))</f>
        <v>0</v>
      </c>
      <c r="I756" t="b">
        <f>OR(ISNUMBER(FIND("immune",C756)),ISNUMBER(FIND("immunological",C756)),ISNUMBER(FIND("interleuk",C756)),ISNUMBER(FIND("platelet activation",C756)),ISNUMBER(FIND("monocyte",C756)),ISNUMBER(FIND("leukocyte",C756)),ISNUMBER(FIND("cytokine",C756)),ISNUMBER(FIND("CD4",C756)),ISNUMBER(FIND("CD8",C756)),ISNUMBER(FIND("T-cell",C756)))</f>
        <v>0</v>
      </c>
      <c r="J756" t="b">
        <f>OR(ISNUMBER(FIND("reactive oxygen",C756)),ISNUMBER(FIND("ROS",C756)),ISNUMBER(FIND("free radical",C756)),ISNUMBER(FIND("oxidative stress",C756)),ISNUMBER(FIND("peroxid",C756)),ISNUMBER(FIND("oxidative",C756)),ISNUMBER(FIND("antioxid",C756)))</f>
        <v>0</v>
      </c>
      <c r="K756" t="b">
        <f>OR(ISNUMBER(FIND("autophag",C756)))</f>
        <v>0</v>
      </c>
      <c r="L756" t="b">
        <f>OR(ISNUMBER(FIND("morpholog",C756)))</f>
        <v>0</v>
      </c>
      <c r="M756" t="b">
        <f>OR(ISNUMBER(FIND("fibrosis",C756)),ISNUMBER(FIND("Fibrosis",C756)),ISNUMBER(FIND("fibrot",C756)))</f>
        <v>0</v>
      </c>
      <c r="N756" t="b">
        <f>OR(ISNUMBER(FIND("offspring",C756)),ISNUMBER(FIND("Parental",C756)),ISNUMBER(FIND("parental",C756)),ISNUMBER(FIND("germline",C756)),ISNUMBER(FIND("reproduc",C756)),ISNUMBER(FIND("embryo",C756)))</f>
        <v>0</v>
      </c>
      <c r="O756" t="b">
        <f>OR(ISNUMBER(FIND("metabol",C756)),ISNUMBER(FIND("Metabol",C756)),ISNUMBER(FIND("digest",C756)),ISNUMBER(FIND("mitochon",C756)))</f>
        <v>0</v>
      </c>
      <c r="P756" t="b">
        <f>OR(ISNUMBER(FIND("ecotox",C756)),ISNUMBER(FIND("Ecotox",B756)),ISNUMBER(FIND("ecotox",B756)),ISNUMBER(FIND("Ecotox",C756)))</f>
        <v>0</v>
      </c>
      <c r="Q756" t="b">
        <f>OR(ISNUMBER(FIND("Bioaccum",C756)),ISNUMBER(FIND("bioaccum",C756)),ISNUMBER(FIND("accum",C756)))</f>
        <v>0</v>
      </c>
      <c r="R756" t="b">
        <f>OR(ISNUMBER(FIND("Occupation",C756)),ISNUMBER(FIND("occupation",C756)),ISNUMBER(FIND("worker",C756)),ISNUMBER(FIND("workforce",C756)))</f>
        <v>0</v>
      </c>
      <c r="S756" t="b">
        <f>NOT(OR(F756,G756,H756,I756,J756,K756,L756,M756,N756,O756,P756,Q756,R756))</f>
        <v>0</v>
      </c>
      <c r="U756" t="b">
        <f>OR(Table1[[#This Row],[Inflammation]],Table1[[#This Row],[Immune]])</f>
        <v>0</v>
      </c>
      <c r="V756" t="b">
        <f>IF(OR(Table1[[#This Row],[Rodents]],Table1[[#This Row],[Human]],Table1[[#This Row],[Pig]]),OR(ISNUMBER(FIND("intratrach",C756)),ISNUMBER(FIND("nasal ",C756)),ISNUMBER(FIND("instill",C756))),"NA")</f>
        <v>0</v>
      </c>
      <c r="W756" t="b">
        <f>IF(OR(Table1[[#This Row],[Rodents]],Table1[[#This Row],[Human]],Table1[[#This Row],[Pig]]),OR(ISNUMBER(FIND("dermal",C756)),ISNUMBER(FIND("skin ",C756))),"NA")</f>
        <v>0</v>
      </c>
      <c r="X756" t="b">
        <f>IF(OR(Table1[[#This Row],[Rodents]],Table1[[#This Row],[Human]],Table1[[#This Row],[Pig]]),OR(ISNUMBER(FIND("injected",C756)),ISNUMBER(FIND("periton",C756)),ISNUMBER(FIND("intrascrot",C756))),"NA")</f>
        <v>0</v>
      </c>
      <c r="Y756" t="b">
        <f>IF(OR(Table1[[#This Row],[Rodents]],Table1[[#This Row],[Human]],Table1[[#This Row],[Pig]]),NOT(OR(Table1[[#This Row],[Inhaled/Intratracheal/intranasal]],Table1[[#This Row],[Dermal]],Table1[[#This Row],[Injected]])),"NA")</f>
        <v>1</v>
      </c>
      <c r="AA756" t="b">
        <f>OR(ISNUMBER(FIND("fish ",C756)),ISNUMBER(FIND("Fish ",C756)),ISNUMBER(FIND("aquatic",C756)),ISNUMBER(FIND("daphnids",C756)),ISNUMBER(FIND("Carcinus maenas",C756)),ISNUMBER(FIND("Daphnia",C756)),ISNUMBER(FIND("Ruditapes philippinarum",C756)),ISNUMBER(FIND("daphnia",C756)),ISNUMBER(FIND("marine",C756)),ISNUMBER(FIND("mussel",C756)),ISNUMBER(FIND("algae",C756)),ISNUMBER(FIND("Donax faba",C756)),ISNUMBER(FIND("estuarine",C756)),ISNUMBER(FIND("snail",C756)),ISNUMBER(FIND("Prorocentrum donghaiense",C756)) )</f>
        <v>0</v>
      </c>
      <c r="AB756" t="b">
        <f>OR(ISNUMBER(FIND(" rat ",C756)),ISNUMBER(FIND(" rats ",C756)),ISNUMBER(FIND(" Rats ",C756)),ISNUMBER(FIND(" Rat ",C756)),ISNUMBER(FIND(" rat.",C756)),ISNUMBER(FIND(" rats.",C756)),ISNUMBER(FIND("mouse",C756)),ISNUMBER(FIND("mice",C756)), ISNUMBER(FIND(" Mice",C756)))</f>
        <v>1</v>
      </c>
      <c r="AC756" t="b">
        <f>OR(ISNUMBER(FIND(" cell ",C756)),ISNUMBER(FIND("fibroblast",C756)),ISNUMBER(FIND("macrophage",C756)),ISNUMBER(FIND("epithelial",C756)),ISNUMBER(FIND("endothelial",C756)),ISNUMBER(FIND("neuron",C756)),ISNUMBER(FIND(" cells ",C756)),ISNUMBER(FIND("RBC",C756)),ISNUMBER(FIND("mitochond",C756)),ISNUMBER(FIND("adipocyte",C756)),ISNUMBER(FIND("osteo",C756)),ISNUMBER(FIND("keratin",C756)),ISNUMBER(FIND(" cell's ",C756)),ISNUMBER(FIND("eukary",C756)),ISNUMBER(FIND("sperm",C756)))</f>
        <v>1</v>
      </c>
      <c r="AD756" t="b">
        <f>OR(ISNUMBER(FIND("human",B756)),ISNUMBER(FIND("workers",B756)),ISNUMBER(FIND("workforces",B756)),ISNUMBER(FIND("occupational",B756)),ISNUMBER(FIND("Case report",B756)),ISNUMBER(FIND("Workplaces",B756)),ISNUMBER(FIND("worker",B756)))</f>
        <v>0</v>
      </c>
      <c r="AE756" t="b">
        <f>OR(ISNUMBER(FIND(" plant ",C756)),ISNUMBER(FIND("Plant ",C756)),ISNUMBER(FIND("tomato",C756)),ISNUMBER(FIND("plants",C756)),ISNUMBER(FIND("Plants",C756)),ISNUMBER(FIND("algae",C756)),ISNUMBER(FIND("lettuce",C756)),ISNUMBER(FIND("green gram sprouts ",C756)),ISNUMBER(FIND("Cucurbita pepo",C756)),ISNUMBER(FIND("bean ",C756)),ISNUMBER(FIND("chloroplast",C756)),ISNUMBER(FIND("chlorophyll",C756)),ISNUMBER(FIND("seedling",C756)),ISNUMBER(FIND("canola",C756)),ISNUMBER(FIND("shoot",C756)),ISNUMBER(FIND("photosynthes",C756)),ISNUMBER(FIND(" leaves ",C756)),,ISNUMBER(FIND("agriculture",C756)),ISNUMBER(FIND(" crops ",C756)))</f>
        <v>0</v>
      </c>
      <c r="AF756" t="b">
        <f>OR(ISNUMBER(FIND("bacteria",C756)),ISNUMBER(FIND("Bacteria",C756)),ISNUMBER(FIND("Bacterium",C756)),ISNUMBER(FIND("bacterium",C756)),ISNUMBER(FIND(" coli ",C756)))</f>
        <v>0</v>
      </c>
      <c r="AG756" t="b">
        <f>OR(ISNUMBER(FIND("fungi",C756)),ISNUMBER(FIND("Fungi",C756)),ISNUMBER(FIND("fungus",C756)),ISNUMBER(FIND("Fungus",C756)),ISNUMBER(FIND("mushroom",C756)),ISNUMBER(FIND("Mushroom",C756)),ISNUMBER(FIND(" mold ",C756)))</f>
        <v>0</v>
      </c>
      <c r="AH756" t="b">
        <f>OR(ISNUMBER(FIND("Pig ",C756)),ISNUMBER(FIND("pig ",C756)),ISNUMBER(FIND("Pigs ",C756)),ISNUMBER(FIND("pigs ",C756)))</f>
        <v>0</v>
      </c>
      <c r="AI756" t="b">
        <f>OR(ISNUMBER(FIND(" C. elegans",C756)),ISNUMBER(FIND("Caenorhabditis elegans",C756)),ISNUMBER(FIND("earthworms",C756)),ISNUMBER(FIND(" Ficopomatus enigmaticus",C756)),ISNUMBER(FIND("larva",C756)),ISNUMBER(FIND("Lumbriculus variegatus",C756)),ISNUMBER(FIND("nematode",C756)))</f>
        <v>0</v>
      </c>
      <c r="AJ756" t="b">
        <f>NOT(OR(AA756,AB756,AC756,AD756,AE756,AF756,AG756,AH756,AI756))</f>
        <v>0</v>
      </c>
      <c r="AL756" t="b">
        <f>OR(AA756,AB756,AD756,AE756,AF756,AG756,AH756,AI756)</f>
        <v>1</v>
      </c>
      <c r="AM756" t="b">
        <f>IF(Table1[[#This Row],[In vivo?]],IF(Table1[[#This Row],[Cell]],FALSE,TRUE),FALSE)</f>
        <v>0</v>
      </c>
      <c r="AN756" t="b">
        <f>AND(AC756,AL756)</f>
        <v>1</v>
      </c>
      <c r="AO756" t="b">
        <f>IF(Table1[[#This Row],[Cell]],IF(Table1[[#This Row],[In vivo?]],FALSE,TRUE),FALSE)</f>
        <v>0</v>
      </c>
      <c r="AP756" t="b">
        <f>NOT(OR(Table1[[#This Row],[In vivo?]],Table1[[#This Row],[Only in Cell]]))</f>
        <v>0</v>
      </c>
      <c r="AQ756" t="b">
        <f>IF(OR(Table1[[#This Row],[Rodents]],Table1[[#This Row],[Human]],Table1[[#This Row],[Pig]]),OR(ISNUMBER(FIND("pulmonary",C756)),ISNUMBER(FIND("lung",C756))),"NA")</f>
        <v>0</v>
      </c>
      <c r="AR756" t="b">
        <f>IF(OR(Table1[[#This Row],[Rodents]],Table1[[#This Row],[Human]],Table1[[#This Row],[Pig]]),OR(ISNUMBER(FIND("skin",C756)),ISNUMBER(FIND("dermal",C756))),"NA")</f>
        <v>0</v>
      </c>
      <c r="AS756" t="b">
        <f>IF(OR(Table1[[#This Row],[Rodents]],Table1[[#This Row],[Human]],Table1[[#This Row],[Pig]]),OR(ISNUMBER(FIND("liver",C756)),ISNUMBER(FIND("hepat",C756))),"NA")</f>
        <v>0</v>
      </c>
      <c r="AT756" t="b">
        <f>IF(OR(Table1[[#This Row],[Rodents]],Table1[[#This Row],[Human]],Table1[[#This Row],[Pig]]),OR(ISNUMBER(FIND("kidney",C756)),ISNUMBER(FIND("neph",C756))),"NA")</f>
        <v>0</v>
      </c>
      <c r="AU756" t="b">
        <f>IF(OR(Table1[[#This Row],[Rodents]],Table1[[#This Row],[Human]],Table1[[#This Row],[Pig]]),OR(ISNUMBER(FIND("brain",C756)),ISNUMBER(FIND("neur",C756)),ISNUMBER(FIND("nerv",C756))),"NA")</f>
        <v>0</v>
      </c>
      <c r="AV756" t="b">
        <f>IF(OR(Table1[[#This Row],[Rodents]],Table1[[#This Row],[Human]],Table1[[#This Row],[Pig]]),OR(ISNUMBER(FIND("heart",C756)),ISNUMBER(FIND("cardi",C756))),"NA")</f>
        <v>0</v>
      </c>
      <c r="AW756" t="b">
        <f>IF(OR(Table1[[#This Row],[Rodents]],Table1[[#This Row],[Human]],Table1[[#This Row],[Pig]]),OR(ISNUMBER(FIND("gastro",C756)),ISNUMBER(FIND("intesti",C756)),ISNUMBER(FIND("stomach",C756))),"NA")</f>
        <v>0</v>
      </c>
      <c r="AX756" t="b">
        <f>IF(OR(Table1[[#This Row],[Rodents]],Table1[[#This Row],[Human]],Table1[[#This Row],[Pig]]),NOT(OR(AQ756,AR756,AS756,AT756,AU756,AV756,AW756)),"NA")</f>
        <v>1</v>
      </c>
      <c r="AY756" t="b">
        <f>OR(ISNUMBER(FIND("SWCNT",C756)),ISNUMBER(FIND("SWNT",C756)),ISNUMBER(FIND("single-wall",C756)),ISNUMBER(FIND("single wall",C756)),ISNUMBER(FIND("Single wall",C756)),ISNUMBER(FIND("Single-wall",C756)),ISNUMBER(FIND("SWCNT",B756)),ISNUMBER(FIND("SWNT",B756)),ISNUMBER(FIND("single-wall",B756)),ISNUMBER(FIND("single wall",B756)),ISNUMBER(FIND("Single-wall",B756)),ISNUMBER(FIND("Single wall",B756)))</f>
        <v>0</v>
      </c>
      <c r="AZ756" t="b">
        <f>OR(ISNUMBER(FIND("MWCNT",C756)),ISNUMBER(FIND("MWNT",C756)),ISNUMBER(FIND("multi-wall",C756)),ISNUMBER(FIND("multi wall",C756)),ISNUMBER(FIND("multiwall",C756)),ISNUMBER(FIND("Multi-wall",C756)),ISNUMBER(FIND("Multi wall",C756)),ISNUMBER(FIND("Multiwall",C756)),ISNUMBER(FIND("MWCNT",B756)),ISNUMBER(FIND("MWNT",B756)),ISNUMBER(FIND("multi-wall",B756)),ISNUMBER(FIND("multi wall",B756)),ISNUMBER(FIND("multiwall",B756)),ISNUMBER(FIND("Multi-wall",B756)),ISNUMBER(FIND("Multi wall",B756)),ISNUMBER(FIND("Multiwall",B756)),ISNUMBER(FIND("Double-wall",B756)),ISNUMBER(FIND("Double wall",B756)),ISNUMBER(FIND("Doublewall",B756)),ISNUMBER(FIND("double-wall",B756)),ISNUMBER(FIND("double wall",B756)),ISNUMBER(FIND("doublewall",B756)))</f>
        <v>1</v>
      </c>
      <c r="BA756" t="b">
        <f>AND(Table1[[#This Row],[SWCNT]],Table1[[#This Row],[MWCNT]])</f>
        <v>0</v>
      </c>
      <c r="BB756" t="b">
        <f>IF(Table1[[#This Row],[SWCNT]]=TRUE,FALSE,IF(Table1[[#This Row],[MWCNT]]=TRUE,FALSE,TRUE))</f>
        <v>0</v>
      </c>
      <c r="BC756" s="18"/>
    </row>
    <row r="757" spans="1:55" ht="351.5">
      <c r="A757" t="s">
        <v>5788</v>
      </c>
      <c r="B757" s="2" t="s">
        <v>5789</v>
      </c>
      <c r="C757" s="16" t="s">
        <v>5790</v>
      </c>
      <c r="D757" s="17" t="s">
        <v>4980</v>
      </c>
      <c r="E757" s="2">
        <v>2008</v>
      </c>
      <c r="F757" t="b">
        <f>OR(ISNUMBER(FIND("cytotoxic",C757)),ISNUMBER(FIND("Cytotoxic",C757)),ISNUMBER(FIND("cellular toxicity",C757)),ISNUMBER(FIND("cell death",C757)),ISNUMBER(FIND("viable",C757)),ISNUMBER(FIND("phytotoxic",C757)),ISNUMBER(FIND("acute toxicity",C757)),ISNUMBER(FIND("MTT",C757)),ISNUMBER(FIND("survival",C757)),ISNUMBER(FIND("prolifer",C757)),ISNUMBER(FIND("apoptosis",C757)),ISNUMBER(FIND("neurotoxic",C757)),ISNUMBER(FIND("  lysis ",C757)),ISNUMBER(FIND("necrosis",C757)),ISNUMBER(FIND("cellular death",C757))*3,ISNUMBER(FIND("LDH",C757)),ISNUMBER(FIND("Acute toxicity",C757)))</f>
        <v>1</v>
      </c>
      <c r="G757" t="b">
        <f>OR(ISNUMBER(FIND("genotoxic",C757)),ISNUMBER(FIND("genotoxicity",C757)),ISNUMBER(FIND("DNA damage",C757)),ISNUMBER(FIND("DNA",C757)),ISNUMBER(FIND("RNA",C757)),ISNUMBER(FIND("mesothelioma",C757)),ISNUMBER(FIND("carcino",C757)),ISNUMBER(FIND("mutagen",C757)),ISNUMBER(FIND("genetic",C757)))</f>
        <v>1</v>
      </c>
      <c r="H757" t="b">
        <f>OR(ISNUMBER(FIND("inflammatory",C757)),ISNUMBER(FIND("inflamm",C757)))</f>
        <v>0</v>
      </c>
      <c r="I757" t="b">
        <f>OR(ISNUMBER(FIND("immune",C757)),ISNUMBER(FIND("immunological",C757)),ISNUMBER(FIND("interleuk",C757)),ISNUMBER(FIND("platelet activation",C757)),ISNUMBER(FIND("monocyte",C757)),ISNUMBER(FIND("leukocyte",C757)),ISNUMBER(FIND("cytokine",C757)),ISNUMBER(FIND("CD4",C757)),ISNUMBER(FIND("CD8",C757)),ISNUMBER(FIND("T-cell",C757)))</f>
        <v>1</v>
      </c>
      <c r="J757" t="b">
        <f>OR(ISNUMBER(FIND("reactive oxygen",C757)),ISNUMBER(FIND("ROS",C757)),ISNUMBER(FIND("free radical",C757)),ISNUMBER(FIND("oxidative stress",C757)),ISNUMBER(FIND("peroxid",C757)),ISNUMBER(FIND("oxidative",C757)),ISNUMBER(FIND("antioxid",C757)))</f>
        <v>1</v>
      </c>
      <c r="K757" t="b">
        <f>OR(ISNUMBER(FIND("autophag",C757)))</f>
        <v>0</v>
      </c>
      <c r="L757" t="b">
        <f>OR(ISNUMBER(FIND("morpholog",C757)))</f>
        <v>0</v>
      </c>
      <c r="M757" t="b">
        <f>OR(ISNUMBER(FIND("fibrosis",C757)),ISNUMBER(FIND("Fibrosis",C757)),ISNUMBER(FIND("fibrot",C757)))</f>
        <v>0</v>
      </c>
      <c r="N757" t="b">
        <f>OR(ISNUMBER(FIND("offspring",C757)),ISNUMBER(FIND("Parental",C757)),ISNUMBER(FIND("parental",C757)),ISNUMBER(FIND("germline",C757)),ISNUMBER(FIND("reproduc",C757)),ISNUMBER(FIND("embryo",C757)))</f>
        <v>0</v>
      </c>
      <c r="O757" t="b">
        <f>OR(ISNUMBER(FIND("metabol",C757)),ISNUMBER(FIND("Metabol",C757)),ISNUMBER(FIND("digest",C757)),ISNUMBER(FIND("mitochon",C757)))</f>
        <v>0</v>
      </c>
      <c r="P757" t="b">
        <f>OR(ISNUMBER(FIND("ecotox",C757)),ISNUMBER(FIND("Ecotox",B757)),ISNUMBER(FIND("ecotox",B757)),ISNUMBER(FIND("Ecotox",C757)))</f>
        <v>0</v>
      </c>
      <c r="Q757" t="b">
        <f>OR(ISNUMBER(FIND("Bioaccum",C757)),ISNUMBER(FIND("bioaccum",C757)),ISNUMBER(FIND("accum",C757)))</f>
        <v>0</v>
      </c>
      <c r="R757" t="b">
        <f>OR(ISNUMBER(FIND("Occupation",C757)),ISNUMBER(FIND("occupation",C757)),ISNUMBER(FIND("worker",C757)),ISNUMBER(FIND("workforce",C757)))</f>
        <v>0</v>
      </c>
      <c r="S757" t="b">
        <f>NOT(OR(F757,G757,H757,I757,J757,K757,L757,M757,N757,O757,P757,Q757,R757))</f>
        <v>0</v>
      </c>
      <c r="U757" t="b">
        <f>OR(Table1[[#This Row],[Inflammation]],Table1[[#This Row],[Immune]])</f>
        <v>1</v>
      </c>
      <c r="V757" t="str">
        <f>IF(OR(Table1[[#This Row],[Rodents]],Table1[[#This Row],[Human]],Table1[[#This Row],[Pig]]),OR(ISNUMBER(FIND("intratrach",C757)),ISNUMBER(FIND("nasal ",C757)),ISNUMBER(FIND("instill",C757))),"NA")</f>
        <v>NA</v>
      </c>
      <c r="W757" t="str">
        <f>IF(OR(Table1[[#This Row],[Rodents]],Table1[[#This Row],[Human]],Table1[[#This Row],[Pig]]),OR(ISNUMBER(FIND("dermal",C757)),ISNUMBER(FIND("skin ",C757))),"NA")</f>
        <v>NA</v>
      </c>
      <c r="X757" t="str">
        <f>IF(OR(Table1[[#This Row],[Rodents]],Table1[[#This Row],[Human]],Table1[[#This Row],[Pig]]),OR(ISNUMBER(FIND("injected",C757)),ISNUMBER(FIND("periton",C757)),ISNUMBER(FIND("intrascrot",C757))),"NA")</f>
        <v>NA</v>
      </c>
      <c r="Y757" t="str">
        <f>IF(OR(Table1[[#This Row],[Rodents]],Table1[[#This Row],[Human]],Table1[[#This Row],[Pig]]),NOT(OR(Table1[[#This Row],[Inhaled/Intratracheal/intranasal]],Table1[[#This Row],[Dermal]],Table1[[#This Row],[Injected]])),"NA")</f>
        <v>NA</v>
      </c>
      <c r="AA757" t="b">
        <f>OR(ISNUMBER(FIND("fish ",C757)),ISNUMBER(FIND("Fish ",C757)),ISNUMBER(FIND("aquatic",C757)),ISNUMBER(FIND("daphnids",C757)),ISNUMBER(FIND("Carcinus maenas",C757)),ISNUMBER(FIND("Daphnia",C757)),ISNUMBER(FIND("Ruditapes philippinarum",C757)),ISNUMBER(FIND("daphnia",C757)),ISNUMBER(FIND("marine",C757)),ISNUMBER(FIND("mussel",C757)),ISNUMBER(FIND("algae",C757)),ISNUMBER(FIND("Donax faba",C757)),ISNUMBER(FIND("estuarine",C757)),ISNUMBER(FIND("snail",C757)),ISNUMBER(FIND("Prorocentrum donghaiense",C757)) )</f>
        <v>0</v>
      </c>
      <c r="AB757" t="b">
        <f>OR(ISNUMBER(FIND(" rat ",C757)),ISNUMBER(FIND(" rats ",C757)),ISNUMBER(FIND(" Rats ",C757)),ISNUMBER(FIND(" Rat ",C757)),ISNUMBER(FIND(" rat.",C757)),ISNUMBER(FIND(" rats.",C757)),ISNUMBER(FIND("mouse",C757)),ISNUMBER(FIND("mice",C757)), ISNUMBER(FIND(" Mice",C757)))</f>
        <v>0</v>
      </c>
      <c r="AC757" t="b">
        <f>OR(ISNUMBER(FIND(" cell ",C757)),ISNUMBER(FIND("fibroblast",C757)),ISNUMBER(FIND("macrophage",C757)),ISNUMBER(FIND("epithelial",C757)),ISNUMBER(FIND("endothelial",C757)),ISNUMBER(FIND("neuron",C757)),ISNUMBER(FIND(" cells ",C757)),ISNUMBER(FIND("RBC",C757)),ISNUMBER(FIND("mitochond",C757)),ISNUMBER(FIND("adipocyte",C757)),ISNUMBER(FIND("osteo",C757)),ISNUMBER(FIND("keratin",C757)),ISNUMBER(FIND(" cell's ",C757)),ISNUMBER(FIND("eukary",C757)),ISNUMBER(FIND("sperm",C757)))</f>
        <v>1</v>
      </c>
      <c r="AD757" t="b">
        <f>OR(ISNUMBER(FIND("human",B757)),ISNUMBER(FIND("workers",B757)),ISNUMBER(FIND("workforces",B757)),ISNUMBER(FIND("occupational",B757)),ISNUMBER(FIND("Case report",B757)),ISNUMBER(FIND("Workplaces",B757)),ISNUMBER(FIND("worker",B757)))</f>
        <v>0</v>
      </c>
      <c r="AE757" t="b">
        <f>OR(ISNUMBER(FIND(" plant ",C757)),ISNUMBER(FIND("Plant ",C757)),ISNUMBER(FIND("tomato",C757)),ISNUMBER(FIND("plants",C757)),ISNUMBER(FIND("Plants",C757)),ISNUMBER(FIND("algae",C757)),ISNUMBER(FIND("lettuce",C757)),ISNUMBER(FIND("green gram sprouts ",C757)),ISNUMBER(FIND("Cucurbita pepo",C757)),ISNUMBER(FIND("bean ",C757)),ISNUMBER(FIND("chloroplast",C757)),ISNUMBER(FIND("chlorophyll",C757)),ISNUMBER(FIND("seedling",C757)),ISNUMBER(FIND("canola",C757)),ISNUMBER(FIND("shoot",C757)),ISNUMBER(FIND("photosynthes",C757)),ISNUMBER(FIND(" leaves ",C757)),,ISNUMBER(FIND("agriculture",C757)),ISNUMBER(FIND(" crops ",C757)))</f>
        <v>0</v>
      </c>
      <c r="AF757" t="b">
        <f>OR(ISNUMBER(FIND("bacteria",C757)),ISNUMBER(FIND("Bacteria",C757)),ISNUMBER(FIND("Bacterium",C757)),ISNUMBER(FIND("bacterium",C757)),ISNUMBER(FIND(" coli ",C757)))</f>
        <v>0</v>
      </c>
      <c r="AG757" t="b">
        <f>OR(ISNUMBER(FIND("fungi",C757)),ISNUMBER(FIND("Fungi",C757)),ISNUMBER(FIND("fungus",C757)),ISNUMBER(FIND("Fungus",C757)),ISNUMBER(FIND("mushroom",C757)),ISNUMBER(FIND("Mushroom",C757)),ISNUMBER(FIND(" mold ",C757)))</f>
        <v>0</v>
      </c>
      <c r="AH757" t="b">
        <f>OR(ISNUMBER(FIND("Pig ",C757)),ISNUMBER(FIND("pig ",C757)),ISNUMBER(FIND("Pigs ",C757)),ISNUMBER(FIND("pigs ",C757)))</f>
        <v>0</v>
      </c>
      <c r="AI757" t="b">
        <f>OR(ISNUMBER(FIND(" C. elegans",C757)),ISNUMBER(FIND("Caenorhabditis elegans",C757)),ISNUMBER(FIND("earthworms",C757)),ISNUMBER(FIND(" Ficopomatus enigmaticus",C757)),ISNUMBER(FIND("larva",C757)),ISNUMBER(FIND("Lumbriculus variegatus",C757)),ISNUMBER(FIND("nematode",C757)))</f>
        <v>0</v>
      </c>
      <c r="AJ757" t="b">
        <f>NOT(OR(AA757,AB757,AC757,AD757,AE757,AF757,AG757,AH757,AI757))</f>
        <v>0</v>
      </c>
      <c r="AL757" t="b">
        <f>OR(AA757,AB757,AD757,AE757,AF757,AG757,AH757,AI757)</f>
        <v>0</v>
      </c>
      <c r="AM757" t="b">
        <f>IF(Table1[[#This Row],[In vivo?]],IF(Table1[[#This Row],[Cell]],FALSE,TRUE),FALSE)</f>
        <v>0</v>
      </c>
      <c r="AN757" t="b">
        <f>AND(AC757,AL757)</f>
        <v>0</v>
      </c>
      <c r="AO757" t="b">
        <f>IF(Table1[[#This Row],[Cell]],IF(Table1[[#This Row],[In vivo?]],FALSE,TRUE),FALSE)</f>
        <v>1</v>
      </c>
      <c r="AP757" t="b">
        <f>NOT(OR(Table1[[#This Row],[In vivo?]],Table1[[#This Row],[Only in Cell]]))</f>
        <v>0</v>
      </c>
      <c r="AQ757" t="str">
        <f>IF(OR(Table1[[#This Row],[Rodents]],Table1[[#This Row],[Human]],Table1[[#This Row],[Pig]]),OR(ISNUMBER(FIND("pulmonary",C757)),ISNUMBER(FIND("lung",C757))),"NA")</f>
        <v>NA</v>
      </c>
      <c r="AR757" t="str">
        <f>IF(OR(Table1[[#This Row],[Rodents]],Table1[[#This Row],[Human]],Table1[[#This Row],[Pig]]),OR(ISNUMBER(FIND("skin",C757)),ISNUMBER(FIND("dermal",C757))),"NA")</f>
        <v>NA</v>
      </c>
      <c r="AS757" t="str">
        <f>IF(OR(Table1[[#This Row],[Rodents]],Table1[[#This Row],[Human]],Table1[[#This Row],[Pig]]),OR(ISNUMBER(FIND("liver",C757)),ISNUMBER(FIND("hepat",C757))),"NA")</f>
        <v>NA</v>
      </c>
      <c r="AT757" t="str">
        <f>IF(OR(Table1[[#This Row],[Rodents]],Table1[[#This Row],[Human]],Table1[[#This Row],[Pig]]),OR(ISNUMBER(FIND("kidney",C757)),ISNUMBER(FIND("neph",C757))),"NA")</f>
        <v>NA</v>
      </c>
      <c r="AU757" t="str">
        <f>IF(OR(Table1[[#This Row],[Rodents]],Table1[[#This Row],[Human]],Table1[[#This Row],[Pig]]),OR(ISNUMBER(FIND("brain",C757)),ISNUMBER(FIND("neur",C757)),ISNUMBER(FIND("nerv",C757))),"NA")</f>
        <v>NA</v>
      </c>
      <c r="AV757" t="str">
        <f>IF(OR(Table1[[#This Row],[Rodents]],Table1[[#This Row],[Human]],Table1[[#This Row],[Pig]]),OR(ISNUMBER(FIND("heart",C757)),ISNUMBER(FIND("cardi",C757))),"NA")</f>
        <v>NA</v>
      </c>
      <c r="AW757" t="str">
        <f>IF(OR(Table1[[#This Row],[Rodents]],Table1[[#This Row],[Human]],Table1[[#This Row],[Pig]]),OR(ISNUMBER(FIND("gastro",C757)),ISNUMBER(FIND("intesti",C757)),ISNUMBER(FIND("stomach",C757))),"NA")</f>
        <v>NA</v>
      </c>
      <c r="AX757" t="str">
        <f>IF(OR(Table1[[#This Row],[Rodents]],Table1[[#This Row],[Human]],Table1[[#This Row],[Pig]]),NOT(OR(AQ757,AR757,AS757,AT757,AU757,AV757,AW757)),"NA")</f>
        <v>NA</v>
      </c>
      <c r="AY757" t="b">
        <f>OR(ISNUMBER(FIND("SWCNT",C757)),ISNUMBER(FIND("SWNT",C757)),ISNUMBER(FIND("single-wall",C757)),ISNUMBER(FIND("single wall",C757)),ISNUMBER(FIND("Single wall",C757)),ISNUMBER(FIND("Single-wall",C757)),ISNUMBER(FIND("SWCNT",B757)),ISNUMBER(FIND("SWNT",B757)),ISNUMBER(FIND("single-wall",B757)),ISNUMBER(FIND("single wall",B757)),ISNUMBER(FIND("Single-wall",B757)),ISNUMBER(FIND("Single wall",B757)))</f>
        <v>0</v>
      </c>
      <c r="AZ757" t="b">
        <f>OR(ISNUMBER(FIND("MWCNT",C757)),ISNUMBER(FIND("MWNT",C757)),ISNUMBER(FIND("multi-wall",C757)),ISNUMBER(FIND("multi wall",C757)),ISNUMBER(FIND("multiwall",C757)),ISNUMBER(FIND("Multi-wall",C757)),ISNUMBER(FIND("Multi wall",C757)),ISNUMBER(FIND("Multiwall",C757)),ISNUMBER(FIND("MWCNT",B757)),ISNUMBER(FIND("MWNT",B757)),ISNUMBER(FIND("multi-wall",B757)),ISNUMBER(FIND("multi wall",B757)),ISNUMBER(FIND("multiwall",B757)),ISNUMBER(FIND("Multi-wall",B757)),ISNUMBER(FIND("Multi wall",B757)),ISNUMBER(FIND("Multiwall",B757)),ISNUMBER(FIND("Double-wall",B757)),ISNUMBER(FIND("Double wall",B757)),ISNUMBER(FIND("Doublewall",B757)),ISNUMBER(FIND("double-wall",B757)),ISNUMBER(FIND("double wall",B757)),ISNUMBER(FIND("doublewall",B757)))</f>
        <v>0</v>
      </c>
      <c r="BA757" t="b">
        <f>AND(Table1[[#This Row],[SWCNT]],Table1[[#This Row],[MWCNT]])</f>
        <v>0</v>
      </c>
      <c r="BB757" t="b">
        <f>IF(Table1[[#This Row],[SWCNT]]=TRUE,FALSE,IF(Table1[[#This Row],[MWCNT]]=TRUE,FALSE,TRUE))</f>
        <v>1</v>
      </c>
      <c r="BC757" s="18"/>
    </row>
    <row r="758" spans="1:55" ht="166.5">
      <c r="A758" t="s">
        <v>5865</v>
      </c>
      <c r="B758" s="2" t="s">
        <v>5866</v>
      </c>
      <c r="C758" s="16" t="s">
        <v>5867</v>
      </c>
      <c r="D758" s="17" t="s">
        <v>403</v>
      </c>
      <c r="E758" s="2">
        <v>2007</v>
      </c>
      <c r="F758" t="b">
        <f>OR(ISNUMBER(FIND("cytotoxic",C758)),ISNUMBER(FIND("Cytotoxic",C758)),ISNUMBER(FIND("cellular toxicity",C758)),ISNUMBER(FIND("cell death",C758)),ISNUMBER(FIND("viable",C758)),ISNUMBER(FIND("phytotoxic",C758)),ISNUMBER(FIND("acute toxicity",C758)),ISNUMBER(FIND("MTT",C758)),ISNUMBER(FIND("survival",C758)),ISNUMBER(FIND("prolifer",C758)),ISNUMBER(FIND("apoptosis",C758)),ISNUMBER(FIND("neurotoxic",C758)),ISNUMBER(FIND("  lysis ",C758)),ISNUMBER(FIND("necrosis",C758)),ISNUMBER(FIND("cellular death",C758))*3,ISNUMBER(FIND("LDH",C758)),ISNUMBER(FIND("Acute toxicity",C758)))</f>
        <v>1</v>
      </c>
      <c r="G758" t="b">
        <f>OR(ISNUMBER(FIND("genotoxic",C758)),ISNUMBER(FIND("genotoxicity",C758)),ISNUMBER(FIND("DNA damage",C758)),ISNUMBER(FIND("DNA",C758)),ISNUMBER(FIND("RNA",C758)),ISNUMBER(FIND("mesothelioma",C758)),ISNUMBER(FIND("carcino",C758)),ISNUMBER(FIND("mutagen",C758)),ISNUMBER(FIND("genetic",C758)))</f>
        <v>1</v>
      </c>
      <c r="H758" t="b">
        <f>OR(ISNUMBER(FIND("inflammatory",C758)),ISNUMBER(FIND("inflamm",C758)))</f>
        <v>0</v>
      </c>
      <c r="I758" t="b">
        <f>OR(ISNUMBER(FIND("immune",C758)),ISNUMBER(FIND("immunological",C758)),ISNUMBER(FIND("interleuk",C758)),ISNUMBER(FIND("platelet activation",C758)),ISNUMBER(FIND("monocyte",C758)),ISNUMBER(FIND("leukocyte",C758)),ISNUMBER(FIND("cytokine",C758)),ISNUMBER(FIND("CD4",C758)),ISNUMBER(FIND("CD8",C758)),ISNUMBER(FIND("T-cell",C758)))</f>
        <v>0</v>
      </c>
      <c r="J758" t="b">
        <f>OR(ISNUMBER(FIND("reactive oxygen",C758)),ISNUMBER(FIND("ROS",C758)),ISNUMBER(FIND("free radical",C758)),ISNUMBER(FIND("oxidative stress",C758)),ISNUMBER(FIND("peroxid",C758)),ISNUMBER(FIND("oxidative",C758)),ISNUMBER(FIND("antioxid",C758)))</f>
        <v>0</v>
      </c>
      <c r="K758" t="b">
        <f>OR(ISNUMBER(FIND("autophag",C758)))</f>
        <v>0</v>
      </c>
      <c r="L758" t="b">
        <f>OR(ISNUMBER(FIND("morpholog",C758)))</f>
        <v>0</v>
      </c>
      <c r="M758" t="b">
        <f>OR(ISNUMBER(FIND("fibrosis",C758)),ISNUMBER(FIND("Fibrosis",C758)),ISNUMBER(FIND("fibrot",C758)))</f>
        <v>0</v>
      </c>
      <c r="N758" t="b">
        <f>OR(ISNUMBER(FIND("offspring",C758)),ISNUMBER(FIND("Parental",C758)),ISNUMBER(FIND("parental",C758)),ISNUMBER(FIND("germline",C758)),ISNUMBER(FIND("reproduc",C758)),ISNUMBER(FIND("embryo",C758)))</f>
        <v>0</v>
      </c>
      <c r="O758" t="b">
        <f>OR(ISNUMBER(FIND("metabol",C758)),ISNUMBER(FIND("Metabol",C758)),ISNUMBER(FIND("digest",C758)),ISNUMBER(FIND("mitochon",C758)))</f>
        <v>0</v>
      </c>
      <c r="P758" t="b">
        <f>OR(ISNUMBER(FIND("ecotox",C758)),ISNUMBER(FIND("Ecotox",B758)),ISNUMBER(FIND("ecotox",B758)),ISNUMBER(FIND("Ecotox",C758)))</f>
        <v>1</v>
      </c>
      <c r="Q758" t="b">
        <f>OR(ISNUMBER(FIND("Bioaccum",C758)),ISNUMBER(FIND("bioaccum",C758)),ISNUMBER(FIND("accum",C758)))</f>
        <v>0</v>
      </c>
      <c r="R758" t="b">
        <f>OR(ISNUMBER(FIND("Occupation",C758)),ISNUMBER(FIND("occupation",C758)),ISNUMBER(FIND("worker",C758)),ISNUMBER(FIND("workforce",C758)))</f>
        <v>0</v>
      </c>
      <c r="S758" t="b">
        <f>NOT(OR(F758,G758,H758,I758,J758,K758,L758,M758,N758,O758,P758,Q758,R758))</f>
        <v>0</v>
      </c>
      <c r="U758" t="b">
        <f>OR(Table1[[#This Row],[Inflammation]],Table1[[#This Row],[Immune]])</f>
        <v>0</v>
      </c>
      <c r="V758" t="str">
        <f>IF(OR(Table1[[#This Row],[Rodents]],Table1[[#This Row],[Human]],Table1[[#This Row],[Pig]]),OR(ISNUMBER(FIND("intratrach",C758)),ISNUMBER(FIND("nasal ",C758)),ISNUMBER(FIND("instill",C758))),"NA")</f>
        <v>NA</v>
      </c>
      <c r="W758" t="str">
        <f>IF(OR(Table1[[#This Row],[Rodents]],Table1[[#This Row],[Human]],Table1[[#This Row],[Pig]]),OR(ISNUMBER(FIND("dermal",C758)),ISNUMBER(FIND("skin ",C758))),"NA")</f>
        <v>NA</v>
      </c>
      <c r="X758" t="str">
        <f>IF(OR(Table1[[#This Row],[Rodents]],Table1[[#This Row],[Human]],Table1[[#This Row],[Pig]]),OR(ISNUMBER(FIND("injected",C758)),ISNUMBER(FIND("periton",C758)),ISNUMBER(FIND("intrascrot",C758))),"NA")</f>
        <v>NA</v>
      </c>
      <c r="Y758" t="str">
        <f>IF(OR(Table1[[#This Row],[Rodents]],Table1[[#This Row],[Human]],Table1[[#This Row],[Pig]]),NOT(OR(Table1[[#This Row],[Inhaled/Intratracheal/intranasal]],Table1[[#This Row],[Dermal]],Table1[[#This Row],[Injected]])),"NA")</f>
        <v>NA</v>
      </c>
      <c r="AA758" t="b">
        <f>OR(ISNUMBER(FIND("fish ",C758)),ISNUMBER(FIND("Fish ",C758)),ISNUMBER(FIND("aquatic",C758)),ISNUMBER(FIND("daphnids",C758)),ISNUMBER(FIND("Carcinus maenas",C758)),ISNUMBER(FIND("Daphnia",C758)),ISNUMBER(FIND("Ruditapes philippinarum",C758)),ISNUMBER(FIND("daphnia",C758)),ISNUMBER(FIND("marine",C758)),ISNUMBER(FIND("mussel",C758)),ISNUMBER(FIND("algae",C758)),ISNUMBER(FIND("Donax faba",C758)),ISNUMBER(FIND("estuarine",C758)),ISNUMBER(FIND("snail",C758)),ISNUMBER(FIND("Prorocentrum donghaiense",C758)) )</f>
        <v>0</v>
      </c>
      <c r="AB758" t="b">
        <f>OR(ISNUMBER(FIND(" rat ",C758)),ISNUMBER(FIND(" rats ",C758)),ISNUMBER(FIND(" Rats ",C758)),ISNUMBER(FIND(" Rat ",C758)),ISNUMBER(FIND(" rat.",C758)),ISNUMBER(FIND(" rats.",C758)),ISNUMBER(FIND("mouse",C758)),ISNUMBER(FIND("mice",C758)), ISNUMBER(FIND(" Mice",C758)))</f>
        <v>0</v>
      </c>
      <c r="AC758" t="b">
        <f>OR(ISNUMBER(FIND(" cell ",C758)),ISNUMBER(FIND("fibroblast",C758)),ISNUMBER(FIND("macrophage",C758)),ISNUMBER(FIND("epithelial",C758)),ISNUMBER(FIND("endothelial",C758)),ISNUMBER(FIND("neuron",C758)),ISNUMBER(FIND(" cells ",C758)),ISNUMBER(FIND("RBC",C758)),ISNUMBER(FIND("mitochond",C758)),ISNUMBER(FIND("adipocyte",C758)),ISNUMBER(FIND("osteo",C758)),ISNUMBER(FIND("keratin",C758)),ISNUMBER(FIND(" cell's ",C758)),ISNUMBER(FIND("eukary",C758)),ISNUMBER(FIND("sperm",C758)))</f>
        <v>0</v>
      </c>
      <c r="AD758" t="b">
        <f>OR(ISNUMBER(FIND("human",B758)),ISNUMBER(FIND("workers",B758)),ISNUMBER(FIND("workforces",B758)),ISNUMBER(FIND("occupational",B758)),ISNUMBER(FIND("Case report",B758)),ISNUMBER(FIND("Workplaces",B758)),ISNUMBER(FIND("worker",B758)))</f>
        <v>0</v>
      </c>
      <c r="AE758" t="b">
        <f>OR(ISNUMBER(FIND(" plant ",C758)),ISNUMBER(FIND("Plant ",C758)),ISNUMBER(FIND("tomato",C758)),ISNUMBER(FIND("plants",C758)),ISNUMBER(FIND("Plants",C758)),ISNUMBER(FIND("algae",C758)),ISNUMBER(FIND("lettuce",C758)),ISNUMBER(FIND("green gram sprouts ",C758)),ISNUMBER(FIND("Cucurbita pepo",C758)),ISNUMBER(FIND("bean ",C758)),ISNUMBER(FIND("chloroplast",C758)),ISNUMBER(FIND("chlorophyll",C758)),ISNUMBER(FIND("seedling",C758)),ISNUMBER(FIND("canola",C758)),ISNUMBER(FIND("shoot",C758)),ISNUMBER(FIND("photosynthes",C758)),ISNUMBER(FIND(" leaves ",C758)),,ISNUMBER(FIND("agriculture",C758)),ISNUMBER(FIND(" crops ",C758)))</f>
        <v>0</v>
      </c>
      <c r="AF758" t="b">
        <f>OR(ISNUMBER(FIND("bacteria",C758)),ISNUMBER(FIND("Bacteria",C758)),ISNUMBER(FIND("Bacterium",C758)),ISNUMBER(FIND("bacterium",C758)),ISNUMBER(FIND(" coli ",C758)))</f>
        <v>0</v>
      </c>
      <c r="AG758" t="b">
        <f>OR(ISNUMBER(FIND("fungi",C758)),ISNUMBER(FIND("Fungi",C758)),ISNUMBER(FIND("fungus",C758)),ISNUMBER(FIND("Fungus",C758)),ISNUMBER(FIND("mushroom",C758)),ISNUMBER(FIND("Mushroom",C758)),ISNUMBER(FIND(" mold ",C758)))</f>
        <v>0</v>
      </c>
      <c r="AH758" t="b">
        <f>OR(ISNUMBER(FIND("Pig ",C758)),ISNUMBER(FIND("pig ",C758)),ISNUMBER(FIND("Pigs ",C758)),ISNUMBER(FIND("pigs ",C758)))</f>
        <v>0</v>
      </c>
      <c r="AI758" t="b">
        <f>OR(ISNUMBER(FIND(" C. elegans",C758)),ISNUMBER(FIND("Caenorhabditis elegans",C758)),ISNUMBER(FIND("earthworms",C758)),ISNUMBER(FIND(" Ficopomatus enigmaticus",C758)),ISNUMBER(FIND("larva",C758)),ISNUMBER(FIND("Lumbriculus variegatus",C758)),ISNUMBER(FIND("nematode",C758)))</f>
        <v>1</v>
      </c>
      <c r="AJ758" t="b">
        <f>NOT(OR(AA758,AB758,AC758,AD758,AE758,AF758,AG758,AH758,AI758))</f>
        <v>0</v>
      </c>
      <c r="AL758" t="b">
        <f>OR(AA758,AB758,AD758,AE758,AF758,AG758,AH758,AI758)</f>
        <v>1</v>
      </c>
      <c r="AM758" t="b">
        <f>IF(Table1[[#This Row],[In vivo?]],IF(Table1[[#This Row],[Cell]],FALSE,TRUE),FALSE)</f>
        <v>1</v>
      </c>
      <c r="AN758" t="b">
        <f>AND(AC758,AL758)</f>
        <v>0</v>
      </c>
      <c r="AO758" t="b">
        <f>IF(Table1[[#This Row],[Cell]],IF(Table1[[#This Row],[In vivo?]],FALSE,TRUE),FALSE)</f>
        <v>0</v>
      </c>
      <c r="AP758" t="b">
        <f>NOT(OR(Table1[[#This Row],[In vivo?]],Table1[[#This Row],[Only in Cell]]))</f>
        <v>0</v>
      </c>
      <c r="AQ758" t="str">
        <f>IF(OR(Table1[[#This Row],[Rodents]],Table1[[#This Row],[Human]],Table1[[#This Row],[Pig]]),OR(ISNUMBER(FIND("pulmonary",C758)),ISNUMBER(FIND("lung",C758))),"NA")</f>
        <v>NA</v>
      </c>
      <c r="AR758" t="str">
        <f>IF(OR(Table1[[#This Row],[Rodents]],Table1[[#This Row],[Human]],Table1[[#This Row],[Pig]]),OR(ISNUMBER(FIND("skin",C758)),ISNUMBER(FIND("dermal",C758))),"NA")</f>
        <v>NA</v>
      </c>
      <c r="AS758" t="str">
        <f>IF(OR(Table1[[#This Row],[Rodents]],Table1[[#This Row],[Human]],Table1[[#This Row],[Pig]]),OR(ISNUMBER(FIND("liver",C758)),ISNUMBER(FIND("hepat",C758))),"NA")</f>
        <v>NA</v>
      </c>
      <c r="AT758" t="str">
        <f>IF(OR(Table1[[#This Row],[Rodents]],Table1[[#This Row],[Human]],Table1[[#This Row],[Pig]]),OR(ISNUMBER(FIND("kidney",C758)),ISNUMBER(FIND("neph",C758))),"NA")</f>
        <v>NA</v>
      </c>
      <c r="AU758" t="str">
        <f>IF(OR(Table1[[#This Row],[Rodents]],Table1[[#This Row],[Human]],Table1[[#This Row],[Pig]]),OR(ISNUMBER(FIND("brain",C758)),ISNUMBER(FIND("neur",C758)),ISNUMBER(FIND("nerv",C758))),"NA")</f>
        <v>NA</v>
      </c>
      <c r="AV758" t="str">
        <f>IF(OR(Table1[[#This Row],[Rodents]],Table1[[#This Row],[Human]],Table1[[#This Row],[Pig]]),OR(ISNUMBER(FIND("heart",C758)),ISNUMBER(FIND("cardi",C758))),"NA")</f>
        <v>NA</v>
      </c>
      <c r="AW758" t="str">
        <f>IF(OR(Table1[[#This Row],[Rodents]],Table1[[#This Row],[Human]],Table1[[#This Row],[Pig]]),OR(ISNUMBER(FIND("gastro",C758)),ISNUMBER(FIND("intesti",C758)),ISNUMBER(FIND("stomach",C758))),"NA")</f>
        <v>NA</v>
      </c>
      <c r="AX758" t="str">
        <f>IF(OR(Table1[[#This Row],[Rodents]],Table1[[#This Row],[Human]],Table1[[#This Row],[Pig]]),NOT(OR(AQ758,AR758,AS758,AT758,AU758,AV758,AW758)),"NA")</f>
        <v>NA</v>
      </c>
      <c r="AY758" t="b">
        <f>OR(ISNUMBER(FIND("SWCNT",C758)),ISNUMBER(FIND("SWNT",C758)),ISNUMBER(FIND("single-wall",C758)),ISNUMBER(FIND("single wall",C758)),ISNUMBER(FIND("Single wall",C758)),ISNUMBER(FIND("Single-wall",C758)),ISNUMBER(FIND("SWCNT",B758)),ISNUMBER(FIND("SWNT",B758)),ISNUMBER(FIND("single-wall",B758)),ISNUMBER(FIND("single wall",B758)),ISNUMBER(FIND("Single-wall",B758)),ISNUMBER(FIND("Single wall",B758)))</f>
        <v>0</v>
      </c>
      <c r="AZ758" t="b">
        <f>OR(ISNUMBER(FIND("MWCNT",C758)),ISNUMBER(FIND("MWNT",C758)),ISNUMBER(FIND("multi-wall",C758)),ISNUMBER(FIND("multi wall",C758)),ISNUMBER(FIND("multiwall",C758)),ISNUMBER(FIND("Multi-wall",C758)),ISNUMBER(FIND("Multi wall",C758)),ISNUMBER(FIND("Multiwall",C758)),ISNUMBER(FIND("MWCNT",B758)),ISNUMBER(FIND("MWNT",B758)),ISNUMBER(FIND("multi-wall",B758)),ISNUMBER(FIND("multi wall",B758)),ISNUMBER(FIND("multiwall",B758)),ISNUMBER(FIND("Multi-wall",B758)),ISNUMBER(FIND("Multi wall",B758)),ISNUMBER(FIND("Multiwall",B758)),ISNUMBER(FIND("Double-wall",B758)),ISNUMBER(FIND("Double wall",B758)),ISNUMBER(FIND("Doublewall",B758)),ISNUMBER(FIND("double-wall",B758)),ISNUMBER(FIND("double wall",B758)),ISNUMBER(FIND("doublewall",B758)))</f>
        <v>0</v>
      </c>
      <c r="BA758" t="b">
        <f>AND(Table1[[#This Row],[SWCNT]],Table1[[#This Row],[MWCNT]])</f>
        <v>0</v>
      </c>
      <c r="BB758" t="b">
        <f>IF(Table1[[#This Row],[SWCNT]]=TRUE,FALSE,IF(Table1[[#This Row],[MWCNT]]=TRUE,FALSE,TRUE))</f>
        <v>1</v>
      </c>
      <c r="BC758" s="18" t="s">
        <v>6142</v>
      </c>
    </row>
    <row r="759" spans="1:55" ht="166.5">
      <c r="A759" t="s">
        <v>5908</v>
      </c>
      <c r="B759" s="2" t="s">
        <v>5910</v>
      </c>
      <c r="C759" s="16" t="s">
        <v>5912</v>
      </c>
      <c r="D759" s="17" t="s">
        <v>924</v>
      </c>
      <c r="E759" s="2">
        <v>2007</v>
      </c>
      <c r="F759" t="b">
        <f>OR(ISNUMBER(FIND("cytotoxic",C759)),ISNUMBER(FIND("Cytotoxic",C759)),ISNUMBER(FIND("cellular toxicity",C759)),ISNUMBER(FIND("cell death",C759)),ISNUMBER(FIND("viable",C759)),ISNUMBER(FIND("phytotoxic",C759)),ISNUMBER(FIND("acute toxicity",C759)),ISNUMBER(FIND("MTT",C759)),ISNUMBER(FIND("survival",C759)),ISNUMBER(FIND("prolifer",C759)),ISNUMBER(FIND("apoptosis",C759)),ISNUMBER(FIND("neurotoxic",C759)),ISNUMBER(FIND("  lysis ",C759)),ISNUMBER(FIND("necrosis",C759)),ISNUMBER(FIND("cellular death",C759))*3,ISNUMBER(FIND("LDH",C759)),ISNUMBER(FIND("Acute toxicity",C759)))</f>
        <v>1</v>
      </c>
      <c r="G759" t="b">
        <f>OR(ISNUMBER(FIND("genotoxic",C759)),ISNUMBER(FIND("genotoxicity",C759)),ISNUMBER(FIND("DNA damage",C759)),ISNUMBER(FIND("DNA",C759)),ISNUMBER(FIND("RNA",C759)),ISNUMBER(FIND("mesothelioma",C759)),ISNUMBER(FIND("carcino",C759)),ISNUMBER(FIND("mutagen",C759)),ISNUMBER(FIND("genetic",C759)))</f>
        <v>0</v>
      </c>
      <c r="H759" t="b">
        <f>OR(ISNUMBER(FIND("inflammatory",C759)),ISNUMBER(FIND("inflamm",C759)))</f>
        <v>0</v>
      </c>
      <c r="I759" t="b">
        <f>OR(ISNUMBER(FIND("immune",C759)),ISNUMBER(FIND("immunological",C759)),ISNUMBER(FIND("interleuk",C759)),ISNUMBER(FIND("platelet activation",C759)),ISNUMBER(FIND("monocyte",C759)),ISNUMBER(FIND("leukocyte",C759)),ISNUMBER(FIND("cytokine",C759)),ISNUMBER(FIND("CD4",C759)),ISNUMBER(FIND("CD8",C759)),ISNUMBER(FIND("T-cell",C759)))</f>
        <v>0</v>
      </c>
      <c r="J759" t="b">
        <f>OR(ISNUMBER(FIND("reactive oxygen",C759)),ISNUMBER(FIND("ROS",C759)),ISNUMBER(FIND("free radical",C759)),ISNUMBER(FIND("oxidative stress",C759)),ISNUMBER(FIND("peroxid",C759)),ISNUMBER(FIND("oxidative",C759)),ISNUMBER(FIND("antioxid",C759)))</f>
        <v>0</v>
      </c>
      <c r="K759" t="b">
        <f>OR(ISNUMBER(FIND("autophag",C759)))</f>
        <v>0</v>
      </c>
      <c r="L759" t="b">
        <f>OR(ISNUMBER(FIND("morpholog",C759)))</f>
        <v>0</v>
      </c>
      <c r="M759" t="b">
        <f>OR(ISNUMBER(FIND("fibrosis",C759)),ISNUMBER(FIND("Fibrosis",C759)),ISNUMBER(FIND("fibrot",C759)))</f>
        <v>0</v>
      </c>
      <c r="N759" t="b">
        <f>OR(ISNUMBER(FIND("offspring",C759)),ISNUMBER(FIND("Parental",C759)),ISNUMBER(FIND("parental",C759)),ISNUMBER(FIND("germline",C759)),ISNUMBER(FIND("reproduc",C759)),ISNUMBER(FIND("embryo",C759)))</f>
        <v>0</v>
      </c>
      <c r="O759" t="b">
        <f>OR(ISNUMBER(FIND("metabol",C759)),ISNUMBER(FIND("Metabol",C759)),ISNUMBER(FIND("digest",C759)),ISNUMBER(FIND("mitochon",C759)))</f>
        <v>0</v>
      </c>
      <c r="P759" t="b">
        <f>OR(ISNUMBER(FIND("ecotox",C759)),ISNUMBER(FIND("Ecotox",B759)),ISNUMBER(FIND("ecotox",B759)),ISNUMBER(FIND("Ecotox",C759)))</f>
        <v>0</v>
      </c>
      <c r="Q759" t="b">
        <f>OR(ISNUMBER(FIND("Bioaccum",C759)),ISNUMBER(FIND("bioaccum",C759)),ISNUMBER(FIND("accum",C759)))</f>
        <v>0</v>
      </c>
      <c r="R759" t="b">
        <f>OR(ISNUMBER(FIND("Occupation",C759)),ISNUMBER(FIND("occupation",C759)),ISNUMBER(FIND("worker",C759)),ISNUMBER(FIND("workforce",C759)))</f>
        <v>0</v>
      </c>
      <c r="S759" t="b">
        <f>NOT(OR(F759,G759,H759,I759,J759,K759,L759,M759,N759,O759,P759,Q759,R759))</f>
        <v>0</v>
      </c>
      <c r="U759" t="b">
        <f>OR(Table1[[#This Row],[Inflammation]],Table1[[#This Row],[Immune]])</f>
        <v>0</v>
      </c>
      <c r="V759" t="str">
        <f>IF(OR(Table1[[#This Row],[Rodents]],Table1[[#This Row],[Human]],Table1[[#This Row],[Pig]]),OR(ISNUMBER(FIND("intratrach",C759)),ISNUMBER(FIND("nasal ",C759)),ISNUMBER(FIND("instill",C759))),"NA")</f>
        <v>NA</v>
      </c>
      <c r="W759" t="str">
        <f>IF(OR(Table1[[#This Row],[Rodents]],Table1[[#This Row],[Human]],Table1[[#This Row],[Pig]]),OR(ISNUMBER(FIND("dermal",C759)),ISNUMBER(FIND("skin ",C759))),"NA")</f>
        <v>NA</v>
      </c>
      <c r="X759" t="str">
        <f>IF(OR(Table1[[#This Row],[Rodents]],Table1[[#This Row],[Human]],Table1[[#This Row],[Pig]]),OR(ISNUMBER(FIND("injected",C759)),ISNUMBER(FIND("periton",C759)),ISNUMBER(FIND("intrascrot",C759))),"NA")</f>
        <v>NA</v>
      </c>
      <c r="Y759" t="str">
        <f>IF(OR(Table1[[#This Row],[Rodents]],Table1[[#This Row],[Human]],Table1[[#This Row],[Pig]]),NOT(OR(Table1[[#This Row],[Inhaled/Intratracheal/intranasal]],Table1[[#This Row],[Dermal]],Table1[[#This Row],[Injected]])),"NA")</f>
        <v>NA</v>
      </c>
      <c r="AA759" t="b">
        <f>OR(ISNUMBER(FIND("fish ",C759)),ISNUMBER(FIND("Fish ",C759)),ISNUMBER(FIND("aquatic",C759)),ISNUMBER(FIND("daphnids",C759)),ISNUMBER(FIND("Carcinus maenas",C759)),ISNUMBER(FIND("Daphnia",C759)),ISNUMBER(FIND("Ruditapes philippinarum",C759)),ISNUMBER(FIND("daphnia",C759)),ISNUMBER(FIND("marine",C759)),ISNUMBER(FIND("mussel",C759)),ISNUMBER(FIND("algae",C759)),ISNUMBER(FIND("Donax faba",C759)),ISNUMBER(FIND("estuarine",C759)),ISNUMBER(FIND("snail",C759)),ISNUMBER(FIND("Prorocentrum donghaiense",C759)) )</f>
        <v>0</v>
      </c>
      <c r="AB759" t="b">
        <f>OR(ISNUMBER(FIND(" rat ",C759)),ISNUMBER(FIND(" rats ",C759)),ISNUMBER(FIND(" Rats ",C759)),ISNUMBER(FIND(" Rat ",C759)),ISNUMBER(FIND(" rat.",C759)),ISNUMBER(FIND(" rats.",C759)),ISNUMBER(FIND("mouse",C759)),ISNUMBER(FIND("mice",C759)), ISNUMBER(FIND(" Mice",C759)))</f>
        <v>0</v>
      </c>
      <c r="AC759" t="b">
        <f>OR(ISNUMBER(FIND(" cell ",C759)),ISNUMBER(FIND("fibroblast",C759)),ISNUMBER(FIND("macrophage",C759)),ISNUMBER(FIND("epithelial",C759)),ISNUMBER(FIND("endothelial",C759)),ISNUMBER(FIND("neuron",C759)),ISNUMBER(FIND(" cells ",C759)),ISNUMBER(FIND("RBC",C759)),ISNUMBER(FIND("mitochond",C759)),ISNUMBER(FIND("adipocyte",C759)),ISNUMBER(FIND("osteo",C759)),ISNUMBER(FIND("keratin",C759)),ISNUMBER(FIND(" cell's ",C759)),ISNUMBER(FIND("eukary",C759)),ISNUMBER(FIND("sperm",C759)))</f>
        <v>0</v>
      </c>
      <c r="AD759" t="b">
        <f>OR(ISNUMBER(FIND("human",B759)),ISNUMBER(FIND("workers",B759)),ISNUMBER(FIND("workforces",B759)),ISNUMBER(FIND("occupational",B759)),ISNUMBER(FIND("Case report",B759)),ISNUMBER(FIND("Workplaces",B759)),ISNUMBER(FIND("worker",B759)))</f>
        <v>0</v>
      </c>
      <c r="AE759" t="b">
        <f>OR(ISNUMBER(FIND(" plant ",C759)),ISNUMBER(FIND("Plant ",C759)),ISNUMBER(FIND("tomato",C759)),ISNUMBER(FIND("plants",C759)),ISNUMBER(FIND("Plants",C759)),ISNUMBER(FIND("algae",C759)),ISNUMBER(FIND("lettuce",C759)),ISNUMBER(FIND("green gram sprouts ",C759)),ISNUMBER(FIND("Cucurbita pepo",C759)),ISNUMBER(FIND("bean ",C759)),ISNUMBER(FIND("chloroplast",C759)),ISNUMBER(FIND("chlorophyll",C759)),ISNUMBER(FIND("seedling",C759)),ISNUMBER(FIND("canola",C759)),ISNUMBER(FIND("shoot",C759)),ISNUMBER(FIND("photosynthes",C759)),ISNUMBER(FIND(" leaves ",C759)),,ISNUMBER(FIND("agriculture",C759)),ISNUMBER(FIND(" crops ",C759)))</f>
        <v>0</v>
      </c>
      <c r="AF759" t="b">
        <f>OR(ISNUMBER(FIND("bacteria",C759)),ISNUMBER(FIND("Bacteria",C759)),ISNUMBER(FIND("Bacterium",C759)),ISNUMBER(FIND("bacterium",C759)),ISNUMBER(FIND(" coli ",C759)))</f>
        <v>0</v>
      </c>
      <c r="AG759" t="b">
        <f>OR(ISNUMBER(FIND("fungi",C759)),ISNUMBER(FIND("Fungi",C759)),ISNUMBER(FIND("fungus",C759)),ISNUMBER(FIND("Fungus",C759)),ISNUMBER(FIND("mushroom",C759)),ISNUMBER(FIND("Mushroom",C759)),ISNUMBER(FIND(" mold ",C759)))</f>
        <v>0</v>
      </c>
      <c r="AH759" t="b">
        <f>OR(ISNUMBER(FIND("Pig ",C759)),ISNUMBER(FIND("pig ",C759)),ISNUMBER(FIND("Pigs ",C759)),ISNUMBER(FIND("pigs ",C759)))</f>
        <v>0</v>
      </c>
      <c r="AI759" t="b">
        <f>OR(ISNUMBER(FIND(" C. elegans",C759)),ISNUMBER(FIND("Caenorhabditis elegans",C759)),ISNUMBER(FIND("earthworms",C759)),ISNUMBER(FIND(" Ficopomatus enigmaticus",C759)),ISNUMBER(FIND("larva",C759)),ISNUMBER(FIND("Lumbriculus variegatus",C759)),ISNUMBER(FIND("nematode",C759)))</f>
        <v>0</v>
      </c>
      <c r="AJ759" t="b">
        <f>NOT(OR(AA759,AB759,AC759,AD759,AE759,AF759,AG759,AH759,AI759))</f>
        <v>1</v>
      </c>
      <c r="AL759" t="b">
        <f>OR(AA759,AB759,AD759,AE759,AF759,AG759,AH759,AI759)</f>
        <v>0</v>
      </c>
      <c r="AM759" t="b">
        <f>IF(Table1[[#This Row],[In vivo?]],IF(Table1[[#This Row],[Cell]],FALSE,TRUE),FALSE)</f>
        <v>0</v>
      </c>
      <c r="AN759" t="b">
        <f>AND(AC759,AL759)</f>
        <v>0</v>
      </c>
      <c r="AO759" t="b">
        <f>IF(Table1[[#This Row],[Cell]],IF(Table1[[#This Row],[In vivo?]],FALSE,TRUE),FALSE)</f>
        <v>0</v>
      </c>
      <c r="AP759" t="b">
        <f>NOT(OR(Table1[[#This Row],[In vivo?]],Table1[[#This Row],[Only in Cell]]))</f>
        <v>1</v>
      </c>
      <c r="AQ759" t="str">
        <f>IF(OR(Table1[[#This Row],[Rodents]],Table1[[#This Row],[Human]],Table1[[#This Row],[Pig]]),OR(ISNUMBER(FIND("pulmonary",C759)),ISNUMBER(FIND("lung",C759))),"NA")</f>
        <v>NA</v>
      </c>
      <c r="AR759" t="str">
        <f>IF(OR(Table1[[#This Row],[Rodents]],Table1[[#This Row],[Human]],Table1[[#This Row],[Pig]]),OR(ISNUMBER(FIND("skin",C759)),ISNUMBER(FIND("dermal",C759))),"NA")</f>
        <v>NA</v>
      </c>
      <c r="AS759" t="str">
        <f>IF(OR(Table1[[#This Row],[Rodents]],Table1[[#This Row],[Human]],Table1[[#This Row],[Pig]]),OR(ISNUMBER(FIND("liver",C759)),ISNUMBER(FIND("hepat",C759))),"NA")</f>
        <v>NA</v>
      </c>
      <c r="AT759" t="str">
        <f>IF(OR(Table1[[#This Row],[Rodents]],Table1[[#This Row],[Human]],Table1[[#This Row],[Pig]]),OR(ISNUMBER(FIND("kidney",C759)),ISNUMBER(FIND("neph",C759))),"NA")</f>
        <v>NA</v>
      </c>
      <c r="AU759" t="str">
        <f>IF(OR(Table1[[#This Row],[Rodents]],Table1[[#This Row],[Human]],Table1[[#This Row],[Pig]]),OR(ISNUMBER(FIND("brain",C759)),ISNUMBER(FIND("neur",C759)),ISNUMBER(FIND("nerv",C759))),"NA")</f>
        <v>NA</v>
      </c>
      <c r="AV759" t="str">
        <f>IF(OR(Table1[[#This Row],[Rodents]],Table1[[#This Row],[Human]],Table1[[#This Row],[Pig]]),OR(ISNUMBER(FIND("heart",C759)),ISNUMBER(FIND("cardi",C759))),"NA")</f>
        <v>NA</v>
      </c>
      <c r="AW759" t="str">
        <f>IF(OR(Table1[[#This Row],[Rodents]],Table1[[#This Row],[Human]],Table1[[#This Row],[Pig]]),OR(ISNUMBER(FIND("gastro",C759)),ISNUMBER(FIND("intesti",C759)),ISNUMBER(FIND("stomach",C759))),"NA")</f>
        <v>NA</v>
      </c>
      <c r="AX759" t="str">
        <f>IF(OR(Table1[[#This Row],[Rodents]],Table1[[#This Row],[Human]],Table1[[#This Row],[Pig]]),NOT(OR(AQ759,AR759,AS759,AT759,AU759,AV759,AW759)),"NA")</f>
        <v>NA</v>
      </c>
      <c r="AY759" t="b">
        <f>OR(ISNUMBER(FIND("SWCNT",C759)),ISNUMBER(FIND("SWNT",C759)),ISNUMBER(FIND("single-wall",C759)),ISNUMBER(FIND("single wall",C759)),ISNUMBER(FIND("Single wall",C759)),ISNUMBER(FIND("Single-wall",C759)),ISNUMBER(FIND("SWCNT",B759)),ISNUMBER(FIND("SWNT",B759)),ISNUMBER(FIND("single-wall",B759)),ISNUMBER(FIND("single wall",B759)),ISNUMBER(FIND("Single-wall",B759)),ISNUMBER(FIND("Single wall",B759)))</f>
        <v>0</v>
      </c>
      <c r="AZ759" t="b">
        <f>OR(ISNUMBER(FIND("MWCNT",C759)),ISNUMBER(FIND("MWNT",C759)),ISNUMBER(FIND("multi-wall",C759)),ISNUMBER(FIND("multi wall",C759)),ISNUMBER(FIND("multiwall",C759)),ISNUMBER(FIND("Multi-wall",C759)),ISNUMBER(FIND("Multi wall",C759)),ISNUMBER(FIND("Multiwall",C759)),ISNUMBER(FIND("MWCNT",B759)),ISNUMBER(FIND("MWNT",B759)),ISNUMBER(FIND("multi-wall",B759)),ISNUMBER(FIND("multi wall",B759)),ISNUMBER(FIND("multiwall",B759)),ISNUMBER(FIND("Multi-wall",B759)),ISNUMBER(FIND("Multi wall",B759)),ISNUMBER(FIND("Multiwall",B759)),ISNUMBER(FIND("Double-wall",B759)),ISNUMBER(FIND("Double wall",B759)),ISNUMBER(FIND("Doublewall",B759)),ISNUMBER(FIND("double-wall",B759)),ISNUMBER(FIND("double wall",B759)),ISNUMBER(FIND("doublewall",B759)))</f>
        <v>0</v>
      </c>
      <c r="BA759" t="b">
        <f>AND(Table1[[#This Row],[SWCNT]],Table1[[#This Row],[MWCNT]])</f>
        <v>0</v>
      </c>
      <c r="BB759" t="b">
        <f>IF(Table1[[#This Row],[SWCNT]]=TRUE,FALSE,IF(Table1[[#This Row],[MWCNT]]=TRUE,FALSE,TRUE))</f>
        <v>1</v>
      </c>
      <c r="BC759" s="18"/>
    </row>
    <row r="760" spans="1:55" ht="203.5">
      <c r="B760" s="2" t="s">
        <v>5915</v>
      </c>
      <c r="C760" s="16" t="s">
        <v>5917</v>
      </c>
      <c r="D760" s="17" t="s">
        <v>5918</v>
      </c>
      <c r="E760" s="2">
        <v>2007</v>
      </c>
      <c r="F760" t="b">
        <f>OR(ISNUMBER(FIND("cytotoxic",C760)),ISNUMBER(FIND("Cytotoxic",C760)),ISNUMBER(FIND("cellular toxicity",C760)),ISNUMBER(FIND("cell death",C760)),ISNUMBER(FIND("viable",C760)),ISNUMBER(FIND("phytotoxic",C760)),ISNUMBER(FIND("acute toxicity",C760)),ISNUMBER(FIND("MTT",C760)),ISNUMBER(FIND("survival",C760)),ISNUMBER(FIND("prolifer",C760)),ISNUMBER(FIND("apoptosis",C760)),ISNUMBER(FIND("neurotoxic",C760)),ISNUMBER(FIND("  lysis ",C760)),ISNUMBER(FIND("necrosis",C760)),ISNUMBER(FIND("cellular death",C760))*3,ISNUMBER(FIND("LDH",C760)),ISNUMBER(FIND("Acute toxicity",C760)))</f>
        <v>1</v>
      </c>
      <c r="G760" t="b">
        <f>OR(ISNUMBER(FIND("genotoxic",C760)),ISNUMBER(FIND("genotoxicity",C760)),ISNUMBER(FIND("DNA damage",C760)),ISNUMBER(FIND("DNA",C760)),ISNUMBER(FIND("RNA",C760)),ISNUMBER(FIND("mesothelioma",C760)),ISNUMBER(FIND("carcino",C760)),ISNUMBER(FIND("mutagen",C760)),ISNUMBER(FIND("genetic",C760)))</f>
        <v>0</v>
      </c>
      <c r="H760" t="b">
        <f>OR(ISNUMBER(FIND("inflammatory",C760)),ISNUMBER(FIND("inflamm",C760)))</f>
        <v>0</v>
      </c>
      <c r="I760" t="b">
        <f>OR(ISNUMBER(FIND("immune",C760)),ISNUMBER(FIND("immunological",C760)),ISNUMBER(FIND("interleuk",C760)),ISNUMBER(FIND("platelet activation",C760)),ISNUMBER(FIND("monocyte",C760)),ISNUMBER(FIND("leukocyte",C760)),ISNUMBER(FIND("cytokine",C760)),ISNUMBER(FIND("CD4",C760)),ISNUMBER(FIND("CD8",C760)),ISNUMBER(FIND("T-cell",C760)))</f>
        <v>0</v>
      </c>
      <c r="J760" t="b">
        <f>OR(ISNUMBER(FIND("reactive oxygen",C760)),ISNUMBER(FIND("ROS",C760)),ISNUMBER(FIND("free radical",C760)),ISNUMBER(FIND("oxidative stress",C760)),ISNUMBER(FIND("peroxid",C760)),ISNUMBER(FIND("oxidative",C760)),ISNUMBER(FIND("antioxid",C760)))</f>
        <v>0</v>
      </c>
      <c r="K760" t="b">
        <f>OR(ISNUMBER(FIND("autophag",C760)))</f>
        <v>0</v>
      </c>
      <c r="L760" t="b">
        <f>OR(ISNUMBER(FIND("morpholog",C760)))</f>
        <v>0</v>
      </c>
      <c r="M760" t="b">
        <f>OR(ISNUMBER(FIND("fibrosis",C760)),ISNUMBER(FIND("Fibrosis",C760)),ISNUMBER(FIND("fibrot",C760)))</f>
        <v>0</v>
      </c>
      <c r="N760" t="b">
        <f>OR(ISNUMBER(FIND("offspring",C760)),ISNUMBER(FIND("Parental",C760)),ISNUMBER(FIND("parental",C760)),ISNUMBER(FIND("germline",C760)),ISNUMBER(FIND("reproduc",C760)),ISNUMBER(FIND("embryo",C760)))</f>
        <v>0</v>
      </c>
      <c r="O760" t="b">
        <f>OR(ISNUMBER(FIND("metabol",C760)),ISNUMBER(FIND("Metabol",C760)),ISNUMBER(FIND("digest",C760)),ISNUMBER(FIND("mitochon",C760)))</f>
        <v>0</v>
      </c>
      <c r="P760" t="b">
        <f>OR(ISNUMBER(FIND("ecotox",C760)),ISNUMBER(FIND("Ecotox",B760)),ISNUMBER(FIND("ecotox",B760)),ISNUMBER(FIND("Ecotox",C760)))</f>
        <v>0</v>
      </c>
      <c r="Q760" t="b">
        <f>OR(ISNUMBER(FIND("Bioaccum",C760)),ISNUMBER(FIND("bioaccum",C760)),ISNUMBER(FIND("accum",C760)))</f>
        <v>0</v>
      </c>
      <c r="R760" t="b">
        <f>OR(ISNUMBER(FIND("Occupation",C760)),ISNUMBER(FIND("occupation",C760)),ISNUMBER(FIND("worker",C760)),ISNUMBER(FIND("workforce",C760)))</f>
        <v>0</v>
      </c>
      <c r="S760" t="b">
        <f>NOT(OR(F760,G760,H760,I760,J760,K760,L760,M760,N760,O760,P760,Q760,R760))</f>
        <v>0</v>
      </c>
      <c r="U760" t="b">
        <f>OR(Table1[[#This Row],[Inflammation]],Table1[[#This Row],[Immune]])</f>
        <v>0</v>
      </c>
      <c r="V760" t="str">
        <f>IF(OR(Table1[[#This Row],[Rodents]],Table1[[#This Row],[Human]],Table1[[#This Row],[Pig]]),OR(ISNUMBER(FIND("intratrach",C760)),ISNUMBER(FIND("nasal ",C760)),ISNUMBER(FIND("instill",C760))),"NA")</f>
        <v>NA</v>
      </c>
      <c r="W760" t="str">
        <f>IF(OR(Table1[[#This Row],[Rodents]],Table1[[#This Row],[Human]],Table1[[#This Row],[Pig]]),OR(ISNUMBER(FIND("dermal",C760)),ISNUMBER(FIND("skin ",C760))),"NA")</f>
        <v>NA</v>
      </c>
      <c r="X760" t="str">
        <f>IF(OR(Table1[[#This Row],[Rodents]],Table1[[#This Row],[Human]],Table1[[#This Row],[Pig]]),OR(ISNUMBER(FIND("injected",C760)),ISNUMBER(FIND("periton",C760)),ISNUMBER(FIND("intrascrot",C760))),"NA")</f>
        <v>NA</v>
      </c>
      <c r="Y760" t="str">
        <f>IF(OR(Table1[[#This Row],[Rodents]],Table1[[#This Row],[Human]],Table1[[#This Row],[Pig]]),NOT(OR(Table1[[#This Row],[Inhaled/Intratracheal/intranasal]],Table1[[#This Row],[Dermal]],Table1[[#This Row],[Injected]])),"NA")</f>
        <v>NA</v>
      </c>
      <c r="AA760" t="b">
        <f>OR(ISNUMBER(FIND("fish ",C760)),ISNUMBER(FIND("Fish ",C760)),ISNUMBER(FIND("aquatic",C760)),ISNUMBER(FIND("daphnids",C760)),ISNUMBER(FIND("Carcinus maenas",C760)),ISNUMBER(FIND("Daphnia",C760)),ISNUMBER(FIND("Ruditapes philippinarum",C760)),ISNUMBER(FIND("daphnia",C760)),ISNUMBER(FIND("marine",C760)),ISNUMBER(FIND("mussel",C760)),ISNUMBER(FIND("algae",C760)),ISNUMBER(FIND("Donax faba",C760)),ISNUMBER(FIND("estuarine",C760)),ISNUMBER(FIND("snail",C760)),ISNUMBER(FIND("Prorocentrum donghaiense",C760)) )</f>
        <v>0</v>
      </c>
      <c r="AB760" t="b">
        <f>OR(ISNUMBER(FIND(" rat ",C760)),ISNUMBER(FIND(" rats ",C760)),ISNUMBER(FIND(" Rats ",C760)),ISNUMBER(FIND(" Rat ",C760)),ISNUMBER(FIND(" rat.",C760)),ISNUMBER(FIND(" rats.",C760)),ISNUMBER(FIND("mouse",C760)),ISNUMBER(FIND("mice",C760)), ISNUMBER(FIND(" Mice",C760)))</f>
        <v>0</v>
      </c>
      <c r="AC760" t="b">
        <f>OR(ISNUMBER(FIND(" cell ",C760)),ISNUMBER(FIND("fibroblast",C760)),ISNUMBER(FIND("macrophage",C760)),ISNUMBER(FIND("epithelial",C760)),ISNUMBER(FIND("endothelial",C760)),ISNUMBER(FIND("neuron",C760)),ISNUMBER(FIND(" cells ",C760)),ISNUMBER(FIND("RBC",C760)),ISNUMBER(FIND("mitochond",C760)),ISNUMBER(FIND("adipocyte",C760)),ISNUMBER(FIND("osteo",C760)),ISNUMBER(FIND("keratin",C760)),ISNUMBER(FIND(" cell's ",C760)),ISNUMBER(FIND("eukary",C760)),ISNUMBER(FIND("sperm",C760)))</f>
        <v>1</v>
      </c>
      <c r="AD760" t="b">
        <f>OR(ISNUMBER(FIND("human",B760)),ISNUMBER(FIND("workers",B760)),ISNUMBER(FIND("workforces",B760)),ISNUMBER(FIND("occupational",B760)),ISNUMBER(FIND("Case report",B760)),ISNUMBER(FIND("Workplaces",B760)),ISNUMBER(FIND("worker",B760)))</f>
        <v>0</v>
      </c>
      <c r="AE760" t="b">
        <f>OR(ISNUMBER(FIND(" plant ",C760)),ISNUMBER(FIND("Plant ",C760)),ISNUMBER(FIND("tomato",C760)),ISNUMBER(FIND("plants",C760)),ISNUMBER(FIND("Plants",C760)),ISNUMBER(FIND("algae",C760)),ISNUMBER(FIND("lettuce",C760)),ISNUMBER(FIND("green gram sprouts ",C760)),ISNUMBER(FIND("Cucurbita pepo",C760)),ISNUMBER(FIND("bean ",C760)),ISNUMBER(FIND("chloroplast",C760)),ISNUMBER(FIND("chlorophyll",C760)),ISNUMBER(FIND("seedling",C760)),ISNUMBER(FIND("canola",C760)),ISNUMBER(FIND("shoot",C760)),ISNUMBER(FIND("photosynthes",C760)),ISNUMBER(FIND(" leaves ",C760)),,ISNUMBER(FIND("agriculture",C760)),ISNUMBER(FIND(" crops ",C760)))</f>
        <v>0</v>
      </c>
      <c r="AF760" t="b">
        <f>OR(ISNUMBER(FIND("bacteria",C760)),ISNUMBER(FIND("Bacteria",C760)),ISNUMBER(FIND("Bacterium",C760)),ISNUMBER(FIND("bacterium",C760)),ISNUMBER(FIND(" coli ",C760)))</f>
        <v>0</v>
      </c>
      <c r="AG760" t="b">
        <f>OR(ISNUMBER(FIND("fungi",C760)),ISNUMBER(FIND("Fungi",C760)),ISNUMBER(FIND("fungus",C760)),ISNUMBER(FIND("Fungus",C760)),ISNUMBER(FIND("mushroom",C760)),ISNUMBER(FIND("Mushroom",C760)),ISNUMBER(FIND(" mold ",C760)))</f>
        <v>0</v>
      </c>
      <c r="AH760" t="b">
        <f>OR(ISNUMBER(FIND("Pig ",C760)),ISNUMBER(FIND("pig ",C760)),ISNUMBER(FIND("Pigs ",C760)),ISNUMBER(FIND("pigs ",C760)))</f>
        <v>0</v>
      </c>
      <c r="AI760" t="b">
        <f>OR(ISNUMBER(FIND(" C. elegans",C760)),ISNUMBER(FIND("Caenorhabditis elegans",C760)),ISNUMBER(FIND("earthworms",C760)),ISNUMBER(FIND(" Ficopomatus enigmaticus",C760)),ISNUMBER(FIND("larva",C760)),ISNUMBER(FIND("Lumbriculus variegatus",C760)),ISNUMBER(FIND("nematode",C760)))</f>
        <v>0</v>
      </c>
      <c r="AJ760" t="b">
        <f>NOT(OR(AA760,AB760,AC760,AD760,AE760,AF760,AG760,AH760,AI760))</f>
        <v>0</v>
      </c>
      <c r="AL760" t="b">
        <f>OR(AA760,AB760,AD760,AE760,AF760,AG760,AH760,AI760)</f>
        <v>0</v>
      </c>
      <c r="AM760" t="b">
        <f>IF(Table1[[#This Row],[In vivo?]],IF(Table1[[#This Row],[Cell]],FALSE,TRUE),FALSE)</f>
        <v>0</v>
      </c>
      <c r="AN760" t="b">
        <f>AND(AC760,AL760)</f>
        <v>0</v>
      </c>
      <c r="AO760" t="b">
        <f>IF(Table1[[#This Row],[Cell]],IF(Table1[[#This Row],[In vivo?]],FALSE,TRUE),FALSE)</f>
        <v>1</v>
      </c>
      <c r="AP760" t="b">
        <f>NOT(OR(Table1[[#This Row],[In vivo?]],Table1[[#This Row],[Only in Cell]]))</f>
        <v>0</v>
      </c>
      <c r="AQ760" t="str">
        <f>IF(OR(Table1[[#This Row],[Rodents]],Table1[[#This Row],[Human]],Table1[[#This Row],[Pig]]),OR(ISNUMBER(FIND("pulmonary",C760)),ISNUMBER(FIND("lung",C760))),"NA")</f>
        <v>NA</v>
      </c>
      <c r="AR760" t="str">
        <f>IF(OR(Table1[[#This Row],[Rodents]],Table1[[#This Row],[Human]],Table1[[#This Row],[Pig]]),OR(ISNUMBER(FIND("skin",C760)),ISNUMBER(FIND("dermal",C760))),"NA")</f>
        <v>NA</v>
      </c>
      <c r="AS760" t="str">
        <f>IF(OR(Table1[[#This Row],[Rodents]],Table1[[#This Row],[Human]],Table1[[#This Row],[Pig]]),OR(ISNUMBER(FIND("liver",C760)),ISNUMBER(FIND("hepat",C760))),"NA")</f>
        <v>NA</v>
      </c>
      <c r="AT760" t="str">
        <f>IF(OR(Table1[[#This Row],[Rodents]],Table1[[#This Row],[Human]],Table1[[#This Row],[Pig]]),OR(ISNUMBER(FIND("kidney",C760)),ISNUMBER(FIND("neph",C760))),"NA")</f>
        <v>NA</v>
      </c>
      <c r="AU760" t="str">
        <f>IF(OR(Table1[[#This Row],[Rodents]],Table1[[#This Row],[Human]],Table1[[#This Row],[Pig]]),OR(ISNUMBER(FIND("brain",C760)),ISNUMBER(FIND("neur",C760)),ISNUMBER(FIND("nerv",C760))),"NA")</f>
        <v>NA</v>
      </c>
      <c r="AV760" t="str">
        <f>IF(OR(Table1[[#This Row],[Rodents]],Table1[[#This Row],[Human]],Table1[[#This Row],[Pig]]),OR(ISNUMBER(FIND("heart",C760)),ISNUMBER(FIND("cardi",C760))),"NA")</f>
        <v>NA</v>
      </c>
      <c r="AW760" t="str">
        <f>IF(OR(Table1[[#This Row],[Rodents]],Table1[[#This Row],[Human]],Table1[[#This Row],[Pig]]),OR(ISNUMBER(FIND("gastro",C760)),ISNUMBER(FIND("intesti",C760)),ISNUMBER(FIND("stomach",C760))),"NA")</f>
        <v>NA</v>
      </c>
      <c r="AX760" t="str">
        <f>IF(OR(Table1[[#This Row],[Rodents]],Table1[[#This Row],[Human]],Table1[[#This Row],[Pig]]),NOT(OR(AQ760,AR760,AS760,AT760,AU760,AV760,AW760)),"NA")</f>
        <v>NA</v>
      </c>
      <c r="AY760" t="b">
        <f>OR(ISNUMBER(FIND("SWCNT",C760)),ISNUMBER(FIND("SWNT",C760)),ISNUMBER(FIND("single-wall",C760)),ISNUMBER(FIND("single wall",C760)),ISNUMBER(FIND("Single wall",C760)),ISNUMBER(FIND("Single-wall",C760)),ISNUMBER(FIND("SWCNT",B760)),ISNUMBER(FIND("SWNT",B760)),ISNUMBER(FIND("single-wall",B760)),ISNUMBER(FIND("single wall",B760)),ISNUMBER(FIND("Single-wall",B760)),ISNUMBER(FIND("Single wall",B760)))</f>
        <v>0</v>
      </c>
      <c r="AZ760" t="b">
        <f>OR(ISNUMBER(FIND("MWCNT",C760)),ISNUMBER(FIND("MWNT",C760)),ISNUMBER(FIND("multi-wall",C760)),ISNUMBER(FIND("multi wall",C760)),ISNUMBER(FIND("multiwall",C760)),ISNUMBER(FIND("Multi-wall",C760)),ISNUMBER(FIND("Multi wall",C760)),ISNUMBER(FIND("Multiwall",C760)),ISNUMBER(FIND("MWCNT",B760)),ISNUMBER(FIND("MWNT",B760)),ISNUMBER(FIND("multi-wall",B760)),ISNUMBER(FIND("multi wall",B760)),ISNUMBER(FIND("multiwall",B760)),ISNUMBER(FIND("Multi-wall",B760)),ISNUMBER(FIND("Multi wall",B760)),ISNUMBER(FIND("Multiwall",B760)),ISNUMBER(FIND("Double-wall",B760)),ISNUMBER(FIND("Double wall",B760)),ISNUMBER(FIND("Doublewall",B760)),ISNUMBER(FIND("double-wall",B760)),ISNUMBER(FIND("double wall",B760)),ISNUMBER(FIND("doublewall",B760)))</f>
        <v>0</v>
      </c>
      <c r="BA760" t="b">
        <f>AND(Table1[[#This Row],[SWCNT]],Table1[[#This Row],[MWCNT]])</f>
        <v>0</v>
      </c>
      <c r="BB760" t="b">
        <f>IF(Table1[[#This Row],[SWCNT]]=TRUE,FALSE,IF(Table1[[#This Row],[MWCNT]]=TRUE,FALSE,TRUE))</f>
        <v>1</v>
      </c>
      <c r="BC760" s="18"/>
    </row>
    <row r="761" spans="1:55" ht="185">
      <c r="A761" t="s">
        <v>5928</v>
      </c>
      <c r="B761" s="2" t="s">
        <v>5930</v>
      </c>
      <c r="C761" s="16" t="s">
        <v>5932</v>
      </c>
      <c r="D761" s="17" t="s">
        <v>5771</v>
      </c>
      <c r="E761" s="2">
        <v>2007</v>
      </c>
      <c r="F761" t="b">
        <f>OR(ISNUMBER(FIND("cytotoxic",C761)),ISNUMBER(FIND("Cytotoxic",C761)),ISNUMBER(FIND("cellular toxicity",C761)),ISNUMBER(FIND("cell death",C761)),ISNUMBER(FIND("viable",C761)),ISNUMBER(FIND("phytotoxic",C761)),ISNUMBER(FIND("acute toxicity",C761)),ISNUMBER(FIND("MTT",C761)),ISNUMBER(FIND("survival",C761)),ISNUMBER(FIND("prolifer",C761)),ISNUMBER(FIND("apoptosis",C761)),ISNUMBER(FIND("neurotoxic",C761)),ISNUMBER(FIND("  lysis ",C761)),ISNUMBER(FIND("necrosis",C761)),ISNUMBER(FIND("cellular death",C761))*3,ISNUMBER(FIND("LDH",C761)),ISNUMBER(FIND("Acute toxicity",C761)))</f>
        <v>1</v>
      </c>
      <c r="G761" t="b">
        <f>OR(ISNUMBER(FIND("genotoxic",C761)),ISNUMBER(FIND("genotoxicity",C761)),ISNUMBER(FIND("DNA damage",C761)),ISNUMBER(FIND("DNA",C761)),ISNUMBER(FIND("RNA",C761)),ISNUMBER(FIND("mesothelioma",C761)),ISNUMBER(FIND("carcino",C761)),ISNUMBER(FIND("mutagen",C761)),ISNUMBER(FIND("genetic",C761)))</f>
        <v>0</v>
      </c>
      <c r="H761" t="b">
        <f>OR(ISNUMBER(FIND("inflammatory",C761)),ISNUMBER(FIND("inflamm",C761)))</f>
        <v>0</v>
      </c>
      <c r="I761" t="b">
        <f>OR(ISNUMBER(FIND("immune",C761)),ISNUMBER(FIND("immunological",C761)),ISNUMBER(FIND("interleuk",C761)),ISNUMBER(FIND("platelet activation",C761)),ISNUMBER(FIND("monocyte",C761)),ISNUMBER(FIND("leukocyte",C761)),ISNUMBER(FIND("cytokine",C761)),ISNUMBER(FIND("CD4",C761)),ISNUMBER(FIND("CD8",C761)),ISNUMBER(FIND("T-cell",C761)))</f>
        <v>0</v>
      </c>
      <c r="J761" t="b">
        <f>OR(ISNUMBER(FIND("reactive oxygen",C761)),ISNUMBER(FIND("ROS",C761)),ISNUMBER(FIND("free radical",C761)),ISNUMBER(FIND("oxidative stress",C761)),ISNUMBER(FIND("peroxid",C761)),ISNUMBER(FIND("oxidative",C761)),ISNUMBER(FIND("antioxid",C761)))</f>
        <v>0</v>
      </c>
      <c r="K761" t="b">
        <f>OR(ISNUMBER(FIND("autophag",C761)))</f>
        <v>0</v>
      </c>
      <c r="L761" t="b">
        <f>OR(ISNUMBER(FIND("morpholog",C761)))</f>
        <v>0</v>
      </c>
      <c r="M761" t="b">
        <f>OR(ISNUMBER(FIND("fibrosis",C761)),ISNUMBER(FIND("Fibrosis",C761)),ISNUMBER(FIND("fibrot",C761)))</f>
        <v>0</v>
      </c>
      <c r="N761" t="b">
        <f>OR(ISNUMBER(FIND("offspring",C761)),ISNUMBER(FIND("Parental",C761)),ISNUMBER(FIND("parental",C761)),ISNUMBER(FIND("germline",C761)),ISNUMBER(FIND("reproduc",C761)),ISNUMBER(FIND("embryo",C761)))</f>
        <v>0</v>
      </c>
      <c r="O761" t="b">
        <f>OR(ISNUMBER(FIND("metabol",C761)),ISNUMBER(FIND("Metabol",C761)),ISNUMBER(FIND("digest",C761)),ISNUMBER(FIND("mitochon",C761)))</f>
        <v>0</v>
      </c>
      <c r="P761" t="b">
        <f>OR(ISNUMBER(FIND("ecotox",C761)),ISNUMBER(FIND("Ecotox",B761)),ISNUMBER(FIND("ecotox",B761)),ISNUMBER(FIND("Ecotox",C761)))</f>
        <v>0</v>
      </c>
      <c r="Q761" t="b">
        <f>OR(ISNUMBER(FIND("Bioaccum",C761)),ISNUMBER(FIND("bioaccum",C761)),ISNUMBER(FIND("accum",C761)))</f>
        <v>0</v>
      </c>
      <c r="R761" t="b">
        <f>OR(ISNUMBER(FIND("Occupation",C761)),ISNUMBER(FIND("occupation",C761)),ISNUMBER(FIND("worker",C761)),ISNUMBER(FIND("workforce",C761)))</f>
        <v>0</v>
      </c>
      <c r="S761" t="b">
        <f>NOT(OR(F761,G761,H761,I761,J761,K761,L761,M761,N761,O761,P761,Q761,R761))</f>
        <v>0</v>
      </c>
      <c r="U761" t="b">
        <f>OR(Table1[[#This Row],[Inflammation]],Table1[[#This Row],[Immune]])</f>
        <v>0</v>
      </c>
      <c r="V761" t="str">
        <f>IF(OR(Table1[[#This Row],[Rodents]],Table1[[#This Row],[Human]],Table1[[#This Row],[Pig]]),OR(ISNUMBER(FIND("intratrach",C761)),ISNUMBER(FIND("nasal ",C761)),ISNUMBER(FIND("instill",C761))),"NA")</f>
        <v>NA</v>
      </c>
      <c r="W761" t="str">
        <f>IF(OR(Table1[[#This Row],[Rodents]],Table1[[#This Row],[Human]],Table1[[#This Row],[Pig]]),OR(ISNUMBER(FIND("dermal",C761)),ISNUMBER(FIND("skin ",C761))),"NA")</f>
        <v>NA</v>
      </c>
      <c r="X761" t="str">
        <f>IF(OR(Table1[[#This Row],[Rodents]],Table1[[#This Row],[Human]],Table1[[#This Row],[Pig]]),OR(ISNUMBER(FIND("injected",C761)),ISNUMBER(FIND("periton",C761)),ISNUMBER(FIND("intrascrot",C761))),"NA")</f>
        <v>NA</v>
      </c>
      <c r="Y761" t="str">
        <f>IF(OR(Table1[[#This Row],[Rodents]],Table1[[#This Row],[Human]],Table1[[#This Row],[Pig]]),NOT(OR(Table1[[#This Row],[Inhaled/Intratracheal/intranasal]],Table1[[#This Row],[Dermal]],Table1[[#This Row],[Injected]])),"NA")</f>
        <v>NA</v>
      </c>
      <c r="AA761" t="b">
        <f>OR(ISNUMBER(FIND("fish ",C761)),ISNUMBER(FIND("Fish ",C761)),ISNUMBER(FIND("aquatic",C761)),ISNUMBER(FIND("daphnids",C761)),ISNUMBER(FIND("Carcinus maenas",C761)),ISNUMBER(FIND("Daphnia",C761)),ISNUMBER(FIND("Ruditapes philippinarum",C761)),ISNUMBER(FIND("daphnia",C761)),ISNUMBER(FIND("marine",C761)),ISNUMBER(FIND("mussel",C761)),ISNUMBER(FIND("algae",C761)),ISNUMBER(FIND("Donax faba",C761)),ISNUMBER(FIND("estuarine",C761)),ISNUMBER(FIND("snail",C761)),ISNUMBER(FIND("Prorocentrum donghaiense",C761)) )</f>
        <v>0</v>
      </c>
      <c r="AB761" t="b">
        <f>OR(ISNUMBER(FIND(" rat ",C761)),ISNUMBER(FIND(" rats ",C761)),ISNUMBER(FIND(" Rats ",C761)),ISNUMBER(FIND(" Rat ",C761)),ISNUMBER(FIND(" rat.",C761)),ISNUMBER(FIND(" rats.",C761)),ISNUMBER(FIND("mouse",C761)),ISNUMBER(FIND("mice",C761)), ISNUMBER(FIND(" Mice",C761)))</f>
        <v>0</v>
      </c>
      <c r="AC761" t="b">
        <f>OR(ISNUMBER(FIND(" cell ",C761)),ISNUMBER(FIND("fibroblast",C761)),ISNUMBER(FIND("macrophage",C761)),ISNUMBER(FIND("epithelial",C761)),ISNUMBER(FIND("endothelial",C761)),ISNUMBER(FIND("neuron",C761)),ISNUMBER(FIND(" cells ",C761)),ISNUMBER(FIND("RBC",C761)),ISNUMBER(FIND("mitochond",C761)),ISNUMBER(FIND("adipocyte",C761)),ISNUMBER(FIND("osteo",C761)),ISNUMBER(FIND("keratin",C761)),ISNUMBER(FIND(" cell's ",C761)),ISNUMBER(FIND("eukary",C761)),ISNUMBER(FIND("sperm",C761)))</f>
        <v>1</v>
      </c>
      <c r="AD761" t="b">
        <f>OR(ISNUMBER(FIND("human",B761)),ISNUMBER(FIND("workers",B761)),ISNUMBER(FIND("workforces",B761)),ISNUMBER(FIND("occupational",B761)),ISNUMBER(FIND("Case report",B761)),ISNUMBER(FIND("Workplaces",B761)),ISNUMBER(FIND("worker",B761)))</f>
        <v>0</v>
      </c>
      <c r="AE761" t="b">
        <f>OR(ISNUMBER(FIND(" plant ",C761)),ISNUMBER(FIND("Plant ",C761)),ISNUMBER(FIND("tomato",C761)),ISNUMBER(FIND("plants",C761)),ISNUMBER(FIND("Plants",C761)),ISNUMBER(FIND("algae",C761)),ISNUMBER(FIND("lettuce",C761)),ISNUMBER(FIND("green gram sprouts ",C761)),ISNUMBER(FIND("Cucurbita pepo",C761)),ISNUMBER(FIND("bean ",C761)),ISNUMBER(FIND("chloroplast",C761)),ISNUMBER(FIND("chlorophyll",C761)),ISNUMBER(FIND("seedling",C761)),ISNUMBER(FIND("canola",C761)),ISNUMBER(FIND("shoot",C761)),ISNUMBER(FIND("photosynthes",C761)),ISNUMBER(FIND(" leaves ",C761)),,ISNUMBER(FIND("agriculture",C761)),ISNUMBER(FIND(" crops ",C761)))</f>
        <v>0</v>
      </c>
      <c r="AF761" t="b">
        <f>OR(ISNUMBER(FIND("bacteria",C761)),ISNUMBER(FIND("Bacteria",C761)),ISNUMBER(FIND("Bacterium",C761)),ISNUMBER(FIND("bacterium",C761)),ISNUMBER(FIND(" coli ",C761)))</f>
        <v>0</v>
      </c>
      <c r="AG761" t="b">
        <f>OR(ISNUMBER(FIND("fungi",C761)),ISNUMBER(FIND("Fungi",C761)),ISNUMBER(FIND("fungus",C761)),ISNUMBER(FIND("Fungus",C761)),ISNUMBER(FIND("mushroom",C761)),ISNUMBER(FIND("Mushroom",C761)),ISNUMBER(FIND(" mold ",C761)))</f>
        <v>0</v>
      </c>
      <c r="AH761" t="b">
        <f>OR(ISNUMBER(FIND("Pig ",C761)),ISNUMBER(FIND("pig ",C761)),ISNUMBER(FIND("Pigs ",C761)),ISNUMBER(FIND("pigs ",C761)))</f>
        <v>0</v>
      </c>
      <c r="AI761" t="b">
        <f>OR(ISNUMBER(FIND(" C. elegans",C761)),ISNUMBER(FIND("Caenorhabditis elegans",C761)),ISNUMBER(FIND("earthworms",C761)),ISNUMBER(FIND(" Ficopomatus enigmaticus",C761)),ISNUMBER(FIND("larva",C761)),ISNUMBER(FIND("Lumbriculus variegatus",C761)),ISNUMBER(FIND("nematode",C761)))</f>
        <v>0</v>
      </c>
      <c r="AJ761" t="b">
        <f>NOT(OR(AA761,AB761,AC761,AD761,AE761,AF761,AG761,AH761,AI761))</f>
        <v>0</v>
      </c>
      <c r="AL761" t="b">
        <f>OR(AA761,AB761,AD761,AE761,AF761,AG761,AH761,AI761)</f>
        <v>0</v>
      </c>
      <c r="AM761" t="b">
        <f>IF(Table1[[#This Row],[In vivo?]],IF(Table1[[#This Row],[Cell]],FALSE,TRUE),FALSE)</f>
        <v>0</v>
      </c>
      <c r="AN761" t="b">
        <f>AND(AC761,AL761)</f>
        <v>0</v>
      </c>
      <c r="AO761" t="b">
        <f>IF(Table1[[#This Row],[Cell]],IF(Table1[[#This Row],[In vivo?]],FALSE,TRUE),FALSE)</f>
        <v>1</v>
      </c>
      <c r="AP761" t="b">
        <f>NOT(OR(Table1[[#This Row],[In vivo?]],Table1[[#This Row],[Only in Cell]]))</f>
        <v>0</v>
      </c>
      <c r="AQ761" t="str">
        <f>IF(OR(Table1[[#This Row],[Rodents]],Table1[[#This Row],[Human]],Table1[[#This Row],[Pig]]),OR(ISNUMBER(FIND("pulmonary",C761)),ISNUMBER(FIND("lung",C761))),"NA")</f>
        <v>NA</v>
      </c>
      <c r="AR761" t="str">
        <f>IF(OR(Table1[[#This Row],[Rodents]],Table1[[#This Row],[Human]],Table1[[#This Row],[Pig]]),OR(ISNUMBER(FIND("skin",C761)),ISNUMBER(FIND("dermal",C761))),"NA")</f>
        <v>NA</v>
      </c>
      <c r="AS761" t="str">
        <f>IF(OR(Table1[[#This Row],[Rodents]],Table1[[#This Row],[Human]],Table1[[#This Row],[Pig]]),OR(ISNUMBER(FIND("liver",C761)),ISNUMBER(FIND("hepat",C761))),"NA")</f>
        <v>NA</v>
      </c>
      <c r="AT761" t="str">
        <f>IF(OR(Table1[[#This Row],[Rodents]],Table1[[#This Row],[Human]],Table1[[#This Row],[Pig]]),OR(ISNUMBER(FIND("kidney",C761)),ISNUMBER(FIND("neph",C761))),"NA")</f>
        <v>NA</v>
      </c>
      <c r="AU761" t="str">
        <f>IF(OR(Table1[[#This Row],[Rodents]],Table1[[#This Row],[Human]],Table1[[#This Row],[Pig]]),OR(ISNUMBER(FIND("brain",C761)),ISNUMBER(FIND("neur",C761)),ISNUMBER(FIND("nerv",C761))),"NA")</f>
        <v>NA</v>
      </c>
      <c r="AV761" t="str">
        <f>IF(OR(Table1[[#This Row],[Rodents]],Table1[[#This Row],[Human]],Table1[[#This Row],[Pig]]),OR(ISNUMBER(FIND("heart",C761)),ISNUMBER(FIND("cardi",C761))),"NA")</f>
        <v>NA</v>
      </c>
      <c r="AW761" t="str">
        <f>IF(OR(Table1[[#This Row],[Rodents]],Table1[[#This Row],[Human]],Table1[[#This Row],[Pig]]),OR(ISNUMBER(FIND("gastro",C761)),ISNUMBER(FIND("intesti",C761)),ISNUMBER(FIND("stomach",C761))),"NA")</f>
        <v>NA</v>
      </c>
      <c r="AX761" t="str">
        <f>IF(OR(Table1[[#This Row],[Rodents]],Table1[[#This Row],[Human]],Table1[[#This Row],[Pig]]),NOT(OR(AQ761,AR761,AS761,AT761,AU761,AV761,AW761)),"NA")</f>
        <v>NA</v>
      </c>
      <c r="AY761" t="b">
        <f>OR(ISNUMBER(FIND("SWCNT",C761)),ISNUMBER(FIND("SWNT",C761)),ISNUMBER(FIND("single-wall",C761)),ISNUMBER(FIND("single wall",C761)),ISNUMBER(FIND("Single wall",C761)),ISNUMBER(FIND("Single-wall",C761)),ISNUMBER(FIND("SWCNT",B761)),ISNUMBER(FIND("SWNT",B761)),ISNUMBER(FIND("single-wall",B761)),ISNUMBER(FIND("single wall",B761)),ISNUMBER(FIND("Single-wall",B761)),ISNUMBER(FIND("Single wall",B761)))</f>
        <v>0</v>
      </c>
      <c r="AZ761" t="b">
        <f>OR(ISNUMBER(FIND("MWCNT",C761)),ISNUMBER(FIND("MWNT",C761)),ISNUMBER(FIND("multi-wall",C761)),ISNUMBER(FIND("multi wall",C761)),ISNUMBER(FIND("multiwall",C761)),ISNUMBER(FIND("Multi-wall",C761)),ISNUMBER(FIND("Multi wall",C761)),ISNUMBER(FIND("Multiwall",C761)),ISNUMBER(FIND("MWCNT",B761)),ISNUMBER(FIND("MWNT",B761)),ISNUMBER(FIND("multi-wall",B761)),ISNUMBER(FIND("multi wall",B761)),ISNUMBER(FIND("multiwall",B761)),ISNUMBER(FIND("Multi-wall",B761)),ISNUMBER(FIND("Multi wall",B761)),ISNUMBER(FIND("Multiwall",B761)),ISNUMBER(FIND("Double-wall",B761)),ISNUMBER(FIND("Double wall",B761)),ISNUMBER(FIND("Doublewall",B761)),ISNUMBER(FIND("double-wall",B761)),ISNUMBER(FIND("double wall",B761)),ISNUMBER(FIND("doublewall",B761)))</f>
        <v>1</v>
      </c>
      <c r="BA761" t="b">
        <f>AND(Table1[[#This Row],[SWCNT]],Table1[[#This Row],[MWCNT]])</f>
        <v>0</v>
      </c>
      <c r="BB761" t="b">
        <f>IF(Table1[[#This Row],[SWCNT]]=TRUE,FALSE,IF(Table1[[#This Row],[MWCNT]]=TRUE,FALSE,TRUE))</f>
        <v>0</v>
      </c>
      <c r="BC761" s="18"/>
    </row>
    <row r="762" spans="1:55" ht="74">
      <c r="A762" t="s">
        <v>5972</v>
      </c>
      <c r="B762" s="2" t="s">
        <v>5974</v>
      </c>
      <c r="C762" s="16" t="s">
        <v>5976</v>
      </c>
      <c r="D762" s="17" t="s">
        <v>653</v>
      </c>
      <c r="E762" s="2">
        <v>2006</v>
      </c>
      <c r="F762" t="b">
        <f>OR(ISNUMBER(FIND("cytotoxic",C762)),ISNUMBER(FIND("Cytotoxic",C762)),ISNUMBER(FIND("cellular toxicity",C762)),ISNUMBER(FIND("cell death",C762)),ISNUMBER(FIND("viable",C762)),ISNUMBER(FIND("phytotoxic",C762)),ISNUMBER(FIND("acute toxicity",C762)),ISNUMBER(FIND("MTT",C762)),ISNUMBER(FIND("survival",C762)),ISNUMBER(FIND("prolifer",C762)),ISNUMBER(FIND("apoptosis",C762)),ISNUMBER(FIND("neurotoxic",C762)),ISNUMBER(FIND("  lysis ",C762)),ISNUMBER(FIND("necrosis",C762)),ISNUMBER(FIND("cellular death",C762))*3,ISNUMBER(FIND("LDH",C762)),ISNUMBER(FIND("Acute toxicity",C762)))</f>
        <v>1</v>
      </c>
      <c r="G762" t="b">
        <f>OR(ISNUMBER(FIND("genotoxic",C762)),ISNUMBER(FIND("genotoxicity",C762)),ISNUMBER(FIND("DNA damage",C762)),ISNUMBER(FIND("DNA",C762)),ISNUMBER(FIND("RNA",C762)),ISNUMBER(FIND("mesothelioma",C762)),ISNUMBER(FIND("carcino",C762)),ISNUMBER(FIND("mutagen",C762)),ISNUMBER(FIND("genetic",C762)))</f>
        <v>0</v>
      </c>
      <c r="H762" t="b">
        <f>OR(ISNUMBER(FIND("inflammatory",C762)),ISNUMBER(FIND("inflamm",C762)))</f>
        <v>0</v>
      </c>
      <c r="I762" t="b">
        <f>OR(ISNUMBER(FIND("immune",C762)),ISNUMBER(FIND("immunological",C762)),ISNUMBER(FIND("interleuk",C762)),ISNUMBER(FIND("platelet activation",C762)),ISNUMBER(FIND("monocyte",C762)),ISNUMBER(FIND("leukocyte",C762)),ISNUMBER(FIND("cytokine",C762)),ISNUMBER(FIND("CD4",C762)),ISNUMBER(FIND("CD8",C762)),ISNUMBER(FIND("T-cell",C762)))</f>
        <v>0</v>
      </c>
      <c r="J762" t="b">
        <f>OR(ISNUMBER(FIND("reactive oxygen",C762)),ISNUMBER(FIND("ROS",C762)),ISNUMBER(FIND("free radical",C762)),ISNUMBER(FIND("oxidative stress",C762)),ISNUMBER(FIND("peroxid",C762)),ISNUMBER(FIND("oxidative",C762)),ISNUMBER(FIND("antioxid",C762)))</f>
        <v>0</v>
      </c>
      <c r="K762" t="b">
        <f>OR(ISNUMBER(FIND("autophag",C762)))</f>
        <v>0</v>
      </c>
      <c r="L762" t="b">
        <f>OR(ISNUMBER(FIND("morpholog",C762)))</f>
        <v>0</v>
      </c>
      <c r="M762" t="b">
        <f>OR(ISNUMBER(FIND("fibrosis",C762)),ISNUMBER(FIND("Fibrosis",C762)),ISNUMBER(FIND("fibrot",C762)))</f>
        <v>0</v>
      </c>
      <c r="N762" t="b">
        <f>OR(ISNUMBER(FIND("offspring",C762)),ISNUMBER(FIND("Parental",C762)),ISNUMBER(FIND("parental",C762)),ISNUMBER(FIND("germline",C762)),ISNUMBER(FIND("reproduc",C762)),ISNUMBER(FIND("embryo",C762)))</f>
        <v>0</v>
      </c>
      <c r="O762" t="b">
        <f>OR(ISNUMBER(FIND("metabol",C762)),ISNUMBER(FIND("Metabol",C762)),ISNUMBER(FIND("digest",C762)),ISNUMBER(FIND("mitochon",C762)))</f>
        <v>1</v>
      </c>
      <c r="P762" t="b">
        <f>OR(ISNUMBER(FIND("ecotox",C762)),ISNUMBER(FIND("Ecotox",B762)),ISNUMBER(FIND("ecotox",B762)),ISNUMBER(FIND("Ecotox",C762)))</f>
        <v>0</v>
      </c>
      <c r="Q762" t="b">
        <f>OR(ISNUMBER(FIND("Bioaccum",C762)),ISNUMBER(FIND("bioaccum",C762)),ISNUMBER(FIND("accum",C762)))</f>
        <v>0</v>
      </c>
      <c r="R762" t="b">
        <f>OR(ISNUMBER(FIND("Occupation",C762)),ISNUMBER(FIND("occupation",C762)),ISNUMBER(FIND("worker",C762)),ISNUMBER(FIND("workforce",C762)))</f>
        <v>0</v>
      </c>
      <c r="S762" t="b">
        <f>NOT(OR(F762,G762,H762,I762,J762,K762,L762,M762,N762,O762,P762,Q762,R762))</f>
        <v>0</v>
      </c>
      <c r="U762" t="b">
        <f>OR(Table1[[#This Row],[Inflammation]],Table1[[#This Row],[Immune]])</f>
        <v>0</v>
      </c>
      <c r="V762" t="str">
        <f>IF(OR(Table1[[#This Row],[Rodents]],Table1[[#This Row],[Human]],Table1[[#This Row],[Pig]]),OR(ISNUMBER(FIND("intratrach",C762)),ISNUMBER(FIND("nasal ",C762)),ISNUMBER(FIND("instill",C762))),"NA")</f>
        <v>NA</v>
      </c>
      <c r="W762" t="str">
        <f>IF(OR(Table1[[#This Row],[Rodents]],Table1[[#This Row],[Human]],Table1[[#This Row],[Pig]]),OR(ISNUMBER(FIND("dermal",C762)),ISNUMBER(FIND("skin ",C762))),"NA")</f>
        <v>NA</v>
      </c>
      <c r="X762" t="str">
        <f>IF(OR(Table1[[#This Row],[Rodents]],Table1[[#This Row],[Human]],Table1[[#This Row],[Pig]]),OR(ISNUMBER(FIND("injected",C762)),ISNUMBER(FIND("periton",C762)),ISNUMBER(FIND("intrascrot",C762))),"NA")</f>
        <v>NA</v>
      </c>
      <c r="Y762" t="str">
        <f>IF(OR(Table1[[#This Row],[Rodents]],Table1[[#This Row],[Human]],Table1[[#This Row],[Pig]]),NOT(OR(Table1[[#This Row],[Inhaled/Intratracheal/intranasal]],Table1[[#This Row],[Dermal]],Table1[[#This Row],[Injected]])),"NA")</f>
        <v>NA</v>
      </c>
      <c r="AA762" t="b">
        <f>OR(ISNUMBER(FIND("fish ",C762)),ISNUMBER(FIND("Fish ",C762)),ISNUMBER(FIND("aquatic",C762)),ISNUMBER(FIND("daphnids",C762)),ISNUMBER(FIND("Carcinus maenas",C762)),ISNUMBER(FIND("Daphnia",C762)),ISNUMBER(FIND("Ruditapes philippinarum",C762)),ISNUMBER(FIND("daphnia",C762)),ISNUMBER(FIND("marine",C762)),ISNUMBER(FIND("mussel",C762)),ISNUMBER(FIND("algae",C762)),ISNUMBER(FIND("Donax faba",C762)),ISNUMBER(FIND("estuarine",C762)),ISNUMBER(FIND("snail",C762)),ISNUMBER(FIND("Prorocentrum donghaiense",C762)) )</f>
        <v>0</v>
      </c>
      <c r="AB762" t="b">
        <f>OR(ISNUMBER(FIND(" rat ",C762)),ISNUMBER(FIND(" rats ",C762)),ISNUMBER(FIND(" Rats ",C762)),ISNUMBER(FIND(" Rat ",C762)),ISNUMBER(FIND(" rat.",C762)),ISNUMBER(FIND(" rats.",C762)),ISNUMBER(FIND("mouse",C762)),ISNUMBER(FIND("mice",C762)), ISNUMBER(FIND(" Mice",C762)))</f>
        <v>0</v>
      </c>
      <c r="AC762" t="b">
        <f>OR(ISNUMBER(FIND(" cell ",C762)),ISNUMBER(FIND("fibroblast",C762)),ISNUMBER(FIND("macrophage",C762)),ISNUMBER(FIND("epithelial",C762)),ISNUMBER(FIND("endothelial",C762)),ISNUMBER(FIND("neuron",C762)),ISNUMBER(FIND(" cells ",C762)),ISNUMBER(FIND("RBC",C762)),ISNUMBER(FIND("mitochond",C762)),ISNUMBER(FIND("adipocyte",C762)),ISNUMBER(FIND("osteo",C762)),ISNUMBER(FIND("keratin",C762)),ISNUMBER(FIND(" cell's ",C762)),ISNUMBER(FIND("eukary",C762)),ISNUMBER(FIND("sperm",C762)))</f>
        <v>1</v>
      </c>
      <c r="AD762" t="b">
        <v>0</v>
      </c>
      <c r="AE762" t="b">
        <f>OR(ISNUMBER(FIND(" plant ",C762)),ISNUMBER(FIND("Plant ",C762)),ISNUMBER(FIND("tomato",C762)),ISNUMBER(FIND("plants",C762)),ISNUMBER(FIND("Plants",C762)),ISNUMBER(FIND("algae",C762)),ISNUMBER(FIND("lettuce",C762)),ISNUMBER(FIND("green gram sprouts ",C762)),ISNUMBER(FIND("Cucurbita pepo",C762)),ISNUMBER(FIND("bean ",C762)),ISNUMBER(FIND("chloroplast",C762)),ISNUMBER(FIND("chlorophyll",C762)),ISNUMBER(FIND("seedling",C762)),ISNUMBER(FIND("canola",C762)),ISNUMBER(FIND("shoot",C762)),ISNUMBER(FIND("photosynthes",C762)),ISNUMBER(FIND(" leaves ",C762)),,ISNUMBER(FIND("agriculture",C762)),ISNUMBER(FIND(" crops ",C762)))</f>
        <v>0</v>
      </c>
      <c r="AF762" t="b">
        <f>OR(ISNUMBER(FIND("bacteria",C762)),ISNUMBER(FIND("Bacteria",C762)),ISNUMBER(FIND("Bacterium",C762)),ISNUMBER(FIND("bacterium",C762)),ISNUMBER(FIND(" coli ",C762)))</f>
        <v>0</v>
      </c>
      <c r="AG762" t="b">
        <f>OR(ISNUMBER(FIND("fungi",C762)),ISNUMBER(FIND("Fungi",C762)),ISNUMBER(FIND("fungus",C762)),ISNUMBER(FIND("Fungus",C762)),ISNUMBER(FIND("mushroom",C762)),ISNUMBER(FIND("Mushroom",C762)),ISNUMBER(FIND(" mold ",C762)))</f>
        <v>0</v>
      </c>
      <c r="AH762" t="b">
        <f>OR(ISNUMBER(FIND("Pig ",C762)),ISNUMBER(FIND("pig ",C762)),ISNUMBER(FIND("Pigs ",C762)),ISNUMBER(FIND("pigs ",C762)))</f>
        <v>0</v>
      </c>
      <c r="AI762" t="b">
        <f>OR(ISNUMBER(FIND(" C. elegans",C762)),ISNUMBER(FIND("Caenorhabditis elegans",C762)),ISNUMBER(FIND("earthworms",C762)),ISNUMBER(FIND(" Ficopomatus enigmaticus",C762)),ISNUMBER(FIND("larva",C762)),ISNUMBER(FIND("Lumbriculus variegatus",C762)),ISNUMBER(FIND("nematode",C762)))</f>
        <v>0</v>
      </c>
      <c r="AJ762" t="b">
        <f>NOT(OR(AA762,AB762,AC762,AD762,AE762,AF762,AG762,AH762,AI762))</f>
        <v>0</v>
      </c>
      <c r="AL762" t="b">
        <f>OR(AA762,AB762,AD762,AE762,AF762,AG762,AH762,AI762)</f>
        <v>0</v>
      </c>
      <c r="AM762" t="b">
        <f>IF(Table1[[#This Row],[In vivo?]],IF(Table1[[#This Row],[Cell]],FALSE,TRUE),FALSE)</f>
        <v>0</v>
      </c>
      <c r="AN762" t="b">
        <f>AND(AC762,AL762)</f>
        <v>0</v>
      </c>
      <c r="AO762" t="b">
        <f>IF(Table1[[#This Row],[Cell]],IF(Table1[[#This Row],[In vivo?]],FALSE,TRUE),FALSE)</f>
        <v>1</v>
      </c>
      <c r="AP762" t="b">
        <f>NOT(OR(Table1[[#This Row],[In vivo?]],Table1[[#This Row],[Only in Cell]]))</f>
        <v>0</v>
      </c>
      <c r="AQ762" t="str">
        <f>IF(OR(Table1[[#This Row],[Rodents]],Table1[[#This Row],[Human]],Table1[[#This Row],[Pig]]),OR(ISNUMBER(FIND("pulmonary",C762)),ISNUMBER(FIND("lung",C762))),"NA")</f>
        <v>NA</v>
      </c>
      <c r="AR762" t="str">
        <f>IF(OR(Table1[[#This Row],[Rodents]],Table1[[#This Row],[Human]],Table1[[#This Row],[Pig]]),OR(ISNUMBER(FIND("skin",C762)),ISNUMBER(FIND("dermal",C762))),"NA")</f>
        <v>NA</v>
      </c>
      <c r="AS762" t="str">
        <f>IF(OR(Table1[[#This Row],[Rodents]],Table1[[#This Row],[Human]],Table1[[#This Row],[Pig]]),OR(ISNUMBER(FIND("liver",C762)),ISNUMBER(FIND("hepat",C762))),"NA")</f>
        <v>NA</v>
      </c>
      <c r="AT762" t="str">
        <f>IF(OR(Table1[[#This Row],[Rodents]],Table1[[#This Row],[Human]],Table1[[#This Row],[Pig]]),OR(ISNUMBER(FIND("kidney",C762)),ISNUMBER(FIND("neph",C762))),"NA")</f>
        <v>NA</v>
      </c>
      <c r="AU762" t="str">
        <f>IF(OR(Table1[[#This Row],[Rodents]],Table1[[#This Row],[Human]],Table1[[#This Row],[Pig]]),OR(ISNUMBER(FIND("brain",C762)),ISNUMBER(FIND("neur",C762)),ISNUMBER(FIND("nerv",C762))),"NA")</f>
        <v>NA</v>
      </c>
      <c r="AV762" t="str">
        <f>IF(OR(Table1[[#This Row],[Rodents]],Table1[[#This Row],[Human]],Table1[[#This Row],[Pig]]),OR(ISNUMBER(FIND("heart",C762)),ISNUMBER(FIND("cardi",C762))),"NA")</f>
        <v>NA</v>
      </c>
      <c r="AW762" t="str">
        <f>IF(OR(Table1[[#This Row],[Rodents]],Table1[[#This Row],[Human]],Table1[[#This Row],[Pig]]),OR(ISNUMBER(FIND("gastro",C762)),ISNUMBER(FIND("intesti",C762)),ISNUMBER(FIND("stomach",C762))),"NA")</f>
        <v>NA</v>
      </c>
      <c r="AX762" t="str">
        <f>IF(OR(Table1[[#This Row],[Rodents]],Table1[[#This Row],[Human]],Table1[[#This Row],[Pig]]),NOT(OR(AQ762,AR762,AS762,AT762,AU762,AV762,AW762)),"NA")</f>
        <v>NA</v>
      </c>
      <c r="AY762" t="b">
        <f>OR(ISNUMBER(FIND("SWCNT",C762)),ISNUMBER(FIND("SWNT",C762)),ISNUMBER(FIND("single-wall",C762)),ISNUMBER(FIND("single wall",C762)),ISNUMBER(FIND("Single wall",C762)),ISNUMBER(FIND("Single-wall",C762)),ISNUMBER(FIND("SWCNT",B762)),ISNUMBER(FIND("SWNT",B762)),ISNUMBER(FIND("single-wall",B762)),ISNUMBER(FIND("single wall",B762)),ISNUMBER(FIND("Single-wall",B762)),ISNUMBER(FIND("Single wall",B762)))</f>
        <v>0</v>
      </c>
      <c r="AZ762" t="b">
        <f>OR(ISNUMBER(FIND("MWCNT",C762)),ISNUMBER(FIND("MWNT",C762)),ISNUMBER(FIND("multi-wall",C762)),ISNUMBER(FIND("multi wall",C762)),ISNUMBER(FIND("multiwall",C762)),ISNUMBER(FIND("Multi-wall",C762)),ISNUMBER(FIND("Multi wall",C762)),ISNUMBER(FIND("Multiwall",C762)),ISNUMBER(FIND("MWCNT",B762)),ISNUMBER(FIND("MWNT",B762)),ISNUMBER(FIND("multi-wall",B762)),ISNUMBER(FIND("multi wall",B762)),ISNUMBER(FIND("multiwall",B762)),ISNUMBER(FIND("Multi-wall",B762)),ISNUMBER(FIND("Multi wall",B762)),ISNUMBER(FIND("Multiwall",B762)),ISNUMBER(FIND("Double-wall",B762)),ISNUMBER(FIND("Double wall",B762)),ISNUMBER(FIND("Doublewall",B762)),ISNUMBER(FIND("double-wall",B762)),ISNUMBER(FIND("double wall",B762)),ISNUMBER(FIND("doublewall",B762)))</f>
        <v>0</v>
      </c>
      <c r="BA762" t="b">
        <f>AND(Table1[[#This Row],[SWCNT]],Table1[[#This Row],[MWCNT]])</f>
        <v>0</v>
      </c>
      <c r="BB762" t="b">
        <f>IF(Table1[[#This Row],[SWCNT]]=TRUE,FALSE,IF(Table1[[#This Row],[MWCNT]]=TRUE,FALSE,TRUE))</f>
        <v>1</v>
      </c>
      <c r="BC762" s="18"/>
    </row>
    <row r="763" spans="1:55" ht="74">
      <c r="A763" t="s">
        <v>5978</v>
      </c>
      <c r="B763" s="2" t="s">
        <v>5979</v>
      </c>
      <c r="C763" s="16" t="s">
        <v>5980</v>
      </c>
      <c r="D763" s="17" t="s">
        <v>5981</v>
      </c>
      <c r="E763" s="2">
        <v>2006</v>
      </c>
      <c r="F763" t="b">
        <f>OR(ISNUMBER(FIND("cytotoxic",C763)),ISNUMBER(FIND("Cytotoxic",C763)),ISNUMBER(FIND("cellular toxicity",C763)),ISNUMBER(FIND("cell death",C763)),ISNUMBER(FIND("viable",C763)),ISNUMBER(FIND("phytotoxic",C763)),ISNUMBER(FIND("acute toxicity",C763)),ISNUMBER(FIND("MTT",C763)),ISNUMBER(FIND("survival",C763)),ISNUMBER(FIND("prolifer",C763)),ISNUMBER(FIND("apoptosis",C763)),ISNUMBER(FIND("neurotoxic",C763)),ISNUMBER(FIND("  lysis ",C763)),ISNUMBER(FIND("necrosis",C763)),ISNUMBER(FIND("cellular death",C763))*3,ISNUMBER(FIND("LDH",C763)),ISNUMBER(FIND("Acute toxicity",C763)))</f>
        <v>1</v>
      </c>
      <c r="G763" t="b">
        <f>OR(ISNUMBER(FIND("genotoxic",C763)),ISNUMBER(FIND("genotoxicity",C763)),ISNUMBER(FIND("DNA damage",C763)),ISNUMBER(FIND("DNA",C763)),ISNUMBER(FIND("RNA",C763)),ISNUMBER(FIND("mesothelioma",C763)),ISNUMBER(FIND("carcino",C763)),ISNUMBER(FIND("mutagen",C763)),ISNUMBER(FIND("genetic",C763)))</f>
        <v>0</v>
      </c>
      <c r="H763" t="b">
        <f>OR(ISNUMBER(FIND("inflammatory",C763)),ISNUMBER(FIND("inflamm",C763)))</f>
        <v>0</v>
      </c>
      <c r="I763" t="b">
        <f>OR(ISNUMBER(FIND("immune",C763)),ISNUMBER(FIND("immunological",C763)),ISNUMBER(FIND("interleuk",C763)),ISNUMBER(FIND("platelet activation",C763)),ISNUMBER(FIND("monocyte",C763)),ISNUMBER(FIND("leukocyte",C763)),ISNUMBER(FIND("cytokine",C763)),ISNUMBER(FIND("CD4",C763)),ISNUMBER(FIND("CD8",C763)),ISNUMBER(FIND("T-cell",C763)))</f>
        <v>0</v>
      </c>
      <c r="J763" t="b">
        <f>OR(ISNUMBER(FIND("reactive oxygen",C763)),ISNUMBER(FIND("ROS",C763)),ISNUMBER(FIND("free radical",C763)),ISNUMBER(FIND("oxidative stress",C763)),ISNUMBER(FIND("peroxid",C763)),ISNUMBER(FIND("oxidative",C763)),ISNUMBER(FIND("antioxid",C763)))</f>
        <v>0</v>
      </c>
      <c r="K763" t="b">
        <f>OR(ISNUMBER(FIND("autophag",C763)))</f>
        <v>0</v>
      </c>
      <c r="L763" t="b">
        <f>OR(ISNUMBER(FIND("morpholog",C763)))</f>
        <v>0</v>
      </c>
      <c r="M763" t="b">
        <f>OR(ISNUMBER(FIND("fibrosis",C763)),ISNUMBER(FIND("Fibrosis",C763)),ISNUMBER(FIND("fibrot",C763)))</f>
        <v>0</v>
      </c>
      <c r="N763" t="b">
        <f>OR(ISNUMBER(FIND("offspring",C763)),ISNUMBER(FIND("Parental",C763)),ISNUMBER(FIND("parental",C763)),ISNUMBER(FIND("germline",C763)),ISNUMBER(FIND("reproduc",C763)),ISNUMBER(FIND("embryo",C763)))</f>
        <v>0</v>
      </c>
      <c r="O763" t="b">
        <f>OR(ISNUMBER(FIND("metabol",C763)),ISNUMBER(FIND("Metabol",C763)),ISNUMBER(FIND("digest",C763)),ISNUMBER(FIND("mitochon",C763)))</f>
        <v>1</v>
      </c>
      <c r="P763" t="b">
        <f>OR(ISNUMBER(FIND("ecotox",C763)),ISNUMBER(FIND("Ecotox",B763)),ISNUMBER(FIND("ecotox",B763)),ISNUMBER(FIND("Ecotox",C763)))</f>
        <v>0</v>
      </c>
      <c r="Q763" t="b">
        <f>OR(ISNUMBER(FIND("Bioaccum",C763)),ISNUMBER(FIND("bioaccum",C763)),ISNUMBER(FIND("accum",C763)))</f>
        <v>0</v>
      </c>
      <c r="R763" t="b">
        <f>OR(ISNUMBER(FIND("Occupation",C763)),ISNUMBER(FIND("occupation",C763)),ISNUMBER(FIND("worker",C763)),ISNUMBER(FIND("workforce",C763)))</f>
        <v>0</v>
      </c>
      <c r="S763" t="b">
        <f>NOT(OR(F763,G763,H763,I763,J763,K763,L763,M763,N763,O763,P763,Q763,R763))</f>
        <v>0</v>
      </c>
      <c r="U763" t="b">
        <f>OR(Table1[[#This Row],[Inflammation]],Table1[[#This Row],[Immune]])</f>
        <v>0</v>
      </c>
      <c r="V763" t="str">
        <f>IF(OR(Table1[[#This Row],[Rodents]],Table1[[#This Row],[Human]],Table1[[#This Row],[Pig]]),OR(ISNUMBER(FIND("intratrach",C763)),ISNUMBER(FIND("nasal ",C763)),ISNUMBER(FIND("instill",C763))),"NA")</f>
        <v>NA</v>
      </c>
      <c r="W763" t="str">
        <f>IF(OR(Table1[[#This Row],[Rodents]],Table1[[#This Row],[Human]],Table1[[#This Row],[Pig]]),OR(ISNUMBER(FIND("dermal",C763)),ISNUMBER(FIND("skin ",C763))),"NA")</f>
        <v>NA</v>
      </c>
      <c r="X763" t="str">
        <f>IF(OR(Table1[[#This Row],[Rodents]],Table1[[#This Row],[Human]],Table1[[#This Row],[Pig]]),OR(ISNUMBER(FIND("injected",C763)),ISNUMBER(FIND("periton",C763)),ISNUMBER(FIND("intrascrot",C763))),"NA")</f>
        <v>NA</v>
      </c>
      <c r="Y763" t="str">
        <f>IF(OR(Table1[[#This Row],[Rodents]],Table1[[#This Row],[Human]],Table1[[#This Row],[Pig]]),NOT(OR(Table1[[#This Row],[Inhaled/Intratracheal/intranasal]],Table1[[#This Row],[Dermal]],Table1[[#This Row],[Injected]])),"NA")</f>
        <v>NA</v>
      </c>
      <c r="AA763" t="b">
        <f>OR(ISNUMBER(FIND("fish ",C763)),ISNUMBER(FIND("Fish ",C763)),ISNUMBER(FIND("aquatic",C763)),ISNUMBER(FIND("daphnids",C763)),ISNUMBER(FIND("Carcinus maenas",C763)),ISNUMBER(FIND("Daphnia",C763)),ISNUMBER(FIND("Ruditapes philippinarum",C763)),ISNUMBER(FIND("daphnia",C763)),ISNUMBER(FIND("marine",C763)),ISNUMBER(FIND("mussel",C763)),ISNUMBER(FIND("algae",C763)),ISNUMBER(FIND("Donax faba",C763)),ISNUMBER(FIND("estuarine",C763)),ISNUMBER(FIND("snail",C763)),ISNUMBER(FIND("Prorocentrum donghaiense",C763)) )</f>
        <v>0</v>
      </c>
      <c r="AB763" t="b">
        <f>OR(ISNUMBER(FIND(" rat ",C763)),ISNUMBER(FIND(" rats ",C763)),ISNUMBER(FIND(" Rats ",C763)),ISNUMBER(FIND(" Rat ",C763)),ISNUMBER(FIND(" rat.",C763)),ISNUMBER(FIND(" rats.",C763)),ISNUMBER(FIND("mouse",C763)),ISNUMBER(FIND("mice",C763)), ISNUMBER(FIND(" Mice",C763)))</f>
        <v>0</v>
      </c>
      <c r="AC763" t="b">
        <f>OR(ISNUMBER(FIND(" cell ",C763)),ISNUMBER(FIND("fibroblast",C763)),ISNUMBER(FIND("macrophage",C763)),ISNUMBER(FIND("epithelial",C763)),ISNUMBER(FIND("endothelial",C763)),ISNUMBER(FIND("neuron",C763)),ISNUMBER(FIND(" cells ",C763)),ISNUMBER(FIND("RBC",C763)),ISNUMBER(FIND("mitochond",C763)),ISNUMBER(FIND("adipocyte",C763)),ISNUMBER(FIND("osteo",C763)),ISNUMBER(FIND("keratin",C763)),ISNUMBER(FIND(" cell's ",C763)),ISNUMBER(FIND("eukary",C763)),ISNUMBER(FIND("sperm",C763)))</f>
        <v>1</v>
      </c>
      <c r="AD763" t="b">
        <f>OR(ISNUMBER(FIND("human",B763)),ISNUMBER(FIND("workers",B763)),ISNUMBER(FIND("workforces",B763)),ISNUMBER(FIND("occupational",B763)),ISNUMBER(FIND("Case report",B763)),ISNUMBER(FIND("Workplaces",B763)),ISNUMBER(FIND("worker",B763)))</f>
        <v>0</v>
      </c>
      <c r="AE763" t="b">
        <f>OR(ISNUMBER(FIND(" plant ",C763)),ISNUMBER(FIND("Plant ",C763)),ISNUMBER(FIND("tomato",C763)),ISNUMBER(FIND("plants",C763)),ISNUMBER(FIND("Plants",C763)),ISNUMBER(FIND("algae",C763)),ISNUMBER(FIND("lettuce",C763)),ISNUMBER(FIND("green gram sprouts ",C763)),ISNUMBER(FIND("Cucurbita pepo",C763)),ISNUMBER(FIND("bean ",C763)),ISNUMBER(FIND("chloroplast",C763)),ISNUMBER(FIND("chlorophyll",C763)),ISNUMBER(FIND("seedling",C763)),ISNUMBER(FIND("canola",C763)),ISNUMBER(FIND("shoot",C763)),ISNUMBER(FIND("photosynthes",C763)),ISNUMBER(FIND(" leaves ",C763)),,ISNUMBER(FIND("agriculture",C763)),ISNUMBER(FIND(" crops ",C763)))</f>
        <v>0</v>
      </c>
      <c r="AF763" t="b">
        <f>OR(ISNUMBER(FIND("bacteria",C763)),ISNUMBER(FIND("Bacteria",C763)),ISNUMBER(FIND("Bacterium",C763)),ISNUMBER(FIND("bacterium",C763)),ISNUMBER(FIND(" coli ",C763)))</f>
        <v>0</v>
      </c>
      <c r="AG763" t="b">
        <f>OR(ISNUMBER(FIND("fungi",C763)),ISNUMBER(FIND("Fungi",C763)),ISNUMBER(FIND("fungus",C763)),ISNUMBER(FIND("Fungus",C763)),ISNUMBER(FIND("mushroom",C763)),ISNUMBER(FIND("Mushroom",C763)),ISNUMBER(FIND(" mold ",C763)))</f>
        <v>0</v>
      </c>
      <c r="AH763" t="b">
        <f>OR(ISNUMBER(FIND("Pig ",C763)),ISNUMBER(FIND("pig ",C763)),ISNUMBER(FIND("Pigs ",C763)),ISNUMBER(FIND("pigs ",C763)))</f>
        <v>0</v>
      </c>
      <c r="AI763" t="b">
        <f>OR(ISNUMBER(FIND(" C. elegans",C763)),ISNUMBER(FIND("Caenorhabditis elegans",C763)),ISNUMBER(FIND("earthworms",C763)),ISNUMBER(FIND(" Ficopomatus enigmaticus",C763)),ISNUMBER(FIND("larva",C763)),ISNUMBER(FIND("Lumbriculus variegatus",C763)),ISNUMBER(FIND("nematode",C763)))</f>
        <v>0</v>
      </c>
      <c r="AJ763" t="b">
        <f>NOT(OR(AA763,AB763,AC763,AD763,AE763,AF763,AG763,AH763,AI763))</f>
        <v>0</v>
      </c>
      <c r="AL763" t="b">
        <f>OR(AA763,AB763,AD763,AE763,AF763,AG763,AH763,AI763)</f>
        <v>0</v>
      </c>
      <c r="AM763" t="b">
        <f>IF(Table1[[#This Row],[In vivo?]],IF(Table1[[#This Row],[Cell]],FALSE,TRUE),FALSE)</f>
        <v>0</v>
      </c>
      <c r="AN763" t="b">
        <f>AND(AC763,AL763)</f>
        <v>0</v>
      </c>
      <c r="AO763" t="b">
        <f>IF(Table1[[#This Row],[Cell]],IF(Table1[[#This Row],[In vivo?]],FALSE,TRUE),FALSE)</f>
        <v>1</v>
      </c>
      <c r="AP763" t="b">
        <f>NOT(OR(Table1[[#This Row],[In vivo?]],Table1[[#This Row],[Only in Cell]]))</f>
        <v>0</v>
      </c>
      <c r="AQ763" t="str">
        <f>IF(OR(Table1[[#This Row],[Rodents]],Table1[[#This Row],[Human]],Table1[[#This Row],[Pig]]),OR(ISNUMBER(FIND("pulmonary",C763)),ISNUMBER(FIND("lung",C763))),"NA")</f>
        <v>NA</v>
      </c>
      <c r="AR763" t="str">
        <f>IF(OR(Table1[[#This Row],[Rodents]],Table1[[#This Row],[Human]],Table1[[#This Row],[Pig]]),OR(ISNUMBER(FIND("skin",C763)),ISNUMBER(FIND("dermal",C763))),"NA")</f>
        <v>NA</v>
      </c>
      <c r="AS763" t="str">
        <f>IF(OR(Table1[[#This Row],[Rodents]],Table1[[#This Row],[Human]],Table1[[#This Row],[Pig]]),OR(ISNUMBER(FIND("liver",C763)),ISNUMBER(FIND("hepat",C763))),"NA")</f>
        <v>NA</v>
      </c>
      <c r="AT763" t="str">
        <f>IF(OR(Table1[[#This Row],[Rodents]],Table1[[#This Row],[Human]],Table1[[#This Row],[Pig]]),OR(ISNUMBER(FIND("kidney",C763)),ISNUMBER(FIND("neph",C763))),"NA")</f>
        <v>NA</v>
      </c>
      <c r="AU763" t="str">
        <f>IF(OR(Table1[[#This Row],[Rodents]],Table1[[#This Row],[Human]],Table1[[#This Row],[Pig]]),OR(ISNUMBER(FIND("brain",C763)),ISNUMBER(FIND("neur",C763)),ISNUMBER(FIND("nerv",C763))),"NA")</f>
        <v>NA</v>
      </c>
      <c r="AV763" t="str">
        <f>IF(OR(Table1[[#This Row],[Rodents]],Table1[[#This Row],[Human]],Table1[[#This Row],[Pig]]),OR(ISNUMBER(FIND("heart",C763)),ISNUMBER(FIND("cardi",C763))),"NA")</f>
        <v>NA</v>
      </c>
      <c r="AW763" t="str">
        <f>IF(OR(Table1[[#This Row],[Rodents]],Table1[[#This Row],[Human]],Table1[[#This Row],[Pig]]),OR(ISNUMBER(FIND("gastro",C763)),ISNUMBER(FIND("intesti",C763)),ISNUMBER(FIND("stomach",C763))),"NA")</f>
        <v>NA</v>
      </c>
      <c r="AX763" t="str">
        <f>IF(OR(Table1[[#This Row],[Rodents]],Table1[[#This Row],[Human]],Table1[[#This Row],[Pig]]),NOT(OR(AQ763,AR763,AS763,AT763,AU763,AV763,AW763)),"NA")</f>
        <v>NA</v>
      </c>
      <c r="AY763" t="b">
        <f>OR(ISNUMBER(FIND("SWCNT",C763)),ISNUMBER(FIND("SWNT",C763)),ISNUMBER(FIND("single-wall",C763)),ISNUMBER(FIND("single wall",C763)),ISNUMBER(FIND("Single wall",C763)),ISNUMBER(FIND("Single-wall",C763)),ISNUMBER(FIND("SWCNT",B763)),ISNUMBER(FIND("SWNT",B763)),ISNUMBER(FIND("single-wall",B763)),ISNUMBER(FIND("single wall",B763)),ISNUMBER(FIND("Single-wall",B763)),ISNUMBER(FIND("Single wall",B763)))</f>
        <v>0</v>
      </c>
      <c r="AZ763" t="b">
        <f>OR(ISNUMBER(FIND("MWCNT",C763)),ISNUMBER(FIND("MWNT",C763)),ISNUMBER(FIND("multi-wall",C763)),ISNUMBER(FIND("multi wall",C763)),ISNUMBER(FIND("multiwall",C763)),ISNUMBER(FIND("Multi-wall",C763)),ISNUMBER(FIND("Multi wall",C763)),ISNUMBER(FIND("Multiwall",C763)),ISNUMBER(FIND("MWCNT",B763)),ISNUMBER(FIND("MWNT",B763)),ISNUMBER(FIND("multi-wall",B763)),ISNUMBER(FIND("multi wall",B763)),ISNUMBER(FIND("multiwall",B763)),ISNUMBER(FIND("Multi-wall",B763)),ISNUMBER(FIND("Multi wall",B763)),ISNUMBER(FIND("Multiwall",B763)),ISNUMBER(FIND("Double-wall",B763)),ISNUMBER(FIND("Double wall",B763)),ISNUMBER(FIND("Doublewall",B763)),ISNUMBER(FIND("double-wall",B763)),ISNUMBER(FIND("double wall",B763)),ISNUMBER(FIND("doublewall",B763)))</f>
        <v>0</v>
      </c>
      <c r="BA763" t="b">
        <f>AND(Table1[[#This Row],[SWCNT]],Table1[[#This Row],[MWCNT]])</f>
        <v>0</v>
      </c>
      <c r="BB763" t="b">
        <f>IF(Table1[[#This Row],[SWCNT]]=TRUE,FALSE,IF(Table1[[#This Row],[MWCNT]]=TRUE,FALSE,TRUE))</f>
        <v>1</v>
      </c>
      <c r="BC763" s="18"/>
    </row>
    <row r="764" spans="1:55" ht="222">
      <c r="A764" t="s">
        <v>6016</v>
      </c>
      <c r="B764" s="2" t="s">
        <v>6017</v>
      </c>
      <c r="C764" s="16" t="s">
        <v>6018</v>
      </c>
      <c r="D764" s="17" t="s">
        <v>282</v>
      </c>
      <c r="E764" s="2">
        <v>2005</v>
      </c>
      <c r="F764" t="b">
        <f>OR(ISNUMBER(FIND("cytotoxic",C764)),ISNUMBER(FIND("Cytotoxic",C764)),ISNUMBER(FIND("cellular toxicity",C764)),ISNUMBER(FIND("cell death",C764)),ISNUMBER(FIND("viable",C764)),ISNUMBER(FIND("phytotoxic",C764)),ISNUMBER(FIND("acute toxicity",C764)),ISNUMBER(FIND("MTT",C764)),ISNUMBER(FIND("survival",C764)),ISNUMBER(FIND("prolifer",C764)),ISNUMBER(FIND("apoptosis",C764)),ISNUMBER(FIND("neurotoxic",C764)),ISNUMBER(FIND("  lysis ",C764)),ISNUMBER(FIND("necrosis",C764)),ISNUMBER(FIND("cellular death",C764))*3,ISNUMBER(FIND("LDH",C764)),ISNUMBER(FIND("Acute toxicity",C764)))</f>
        <v>1</v>
      </c>
      <c r="G764" t="b">
        <f>OR(ISNUMBER(FIND("genotoxic",C764)),ISNUMBER(FIND("genotoxicity",C764)),ISNUMBER(FIND("DNA damage",C764)),ISNUMBER(FIND("DNA",C764)),ISNUMBER(FIND("RNA",C764)),ISNUMBER(FIND("mesothelioma",C764)),ISNUMBER(FIND("carcino",C764)),ISNUMBER(FIND("mutagen",C764)),ISNUMBER(FIND("genetic",C764)))</f>
        <v>0</v>
      </c>
      <c r="H764" t="b">
        <f>OR(ISNUMBER(FIND("inflammatory",C764)),ISNUMBER(FIND("inflamm",C764)))</f>
        <v>0</v>
      </c>
      <c r="I764" t="b">
        <f>OR(ISNUMBER(FIND("immune",C764)),ISNUMBER(FIND("immunological",C764)),ISNUMBER(FIND("interleuk",C764)),ISNUMBER(FIND("platelet activation",C764)),ISNUMBER(FIND("monocyte",C764)),ISNUMBER(FIND("leukocyte",C764)),ISNUMBER(FIND("cytokine",C764)),ISNUMBER(FIND("CD4",C764)),ISNUMBER(FIND("CD8",C764)),ISNUMBER(FIND("T-cell",C764)))</f>
        <v>0</v>
      </c>
      <c r="J764" t="b">
        <f>OR(ISNUMBER(FIND("reactive oxygen",C764)),ISNUMBER(FIND("ROS",C764)),ISNUMBER(FIND("free radical",C764)),ISNUMBER(FIND("oxidative stress",C764)),ISNUMBER(FIND("peroxid",C764)),ISNUMBER(FIND("oxidative",C764)),ISNUMBER(FIND("antioxid",C764)))</f>
        <v>0</v>
      </c>
      <c r="K764" t="b">
        <f>OR(ISNUMBER(FIND("autophag",C764)))</f>
        <v>0</v>
      </c>
      <c r="L764" t="b">
        <f>OR(ISNUMBER(FIND("morpholog",C764)))</f>
        <v>0</v>
      </c>
      <c r="M764" t="b">
        <f>OR(ISNUMBER(FIND("fibrosis",C764)),ISNUMBER(FIND("Fibrosis",C764)),ISNUMBER(FIND("fibrot",C764)))</f>
        <v>0</v>
      </c>
      <c r="N764" t="b">
        <f>OR(ISNUMBER(FIND("offspring",C764)),ISNUMBER(FIND("Parental",C764)),ISNUMBER(FIND("parental",C764)),ISNUMBER(FIND("germline",C764)),ISNUMBER(FIND("reproduc",C764)),ISNUMBER(FIND("embryo",C764)))</f>
        <v>0</v>
      </c>
      <c r="O764" t="b">
        <f>OR(ISNUMBER(FIND("metabol",C764)),ISNUMBER(FIND("Metabol",C764)),ISNUMBER(FIND("digest",C764)),ISNUMBER(FIND("mitochon",C764)))</f>
        <v>0</v>
      </c>
      <c r="P764" t="b">
        <f>OR(ISNUMBER(FIND("ecotox",C764)),ISNUMBER(FIND("Ecotox",B764)),ISNUMBER(FIND("ecotox",B764)),ISNUMBER(FIND("Ecotox",C764)))</f>
        <v>0</v>
      </c>
      <c r="Q764" t="b">
        <f>OR(ISNUMBER(FIND("Bioaccum",C764)),ISNUMBER(FIND("bioaccum",C764)),ISNUMBER(FIND("accum",C764)))</f>
        <v>0</v>
      </c>
      <c r="R764" t="b">
        <f>OR(ISNUMBER(FIND("Occupation",C764)),ISNUMBER(FIND("occupation",C764)),ISNUMBER(FIND("worker",C764)),ISNUMBER(FIND("workforce",C764)))</f>
        <v>0</v>
      </c>
      <c r="S764" t="b">
        <f>NOT(OR(F764,G764,H764,I764,J764,K764,L764,M764,N764,O764,P764,Q764,R764))</f>
        <v>0</v>
      </c>
      <c r="U764" t="b">
        <f>OR(Table1[[#This Row],[Inflammation]],Table1[[#This Row],[Immune]])</f>
        <v>0</v>
      </c>
      <c r="V764" t="str">
        <f>IF(OR(Table1[[#This Row],[Rodents]],Table1[[#This Row],[Human]],Table1[[#This Row],[Pig]]),OR(ISNUMBER(FIND("intratrach",C764)),ISNUMBER(FIND("nasal ",C764)),ISNUMBER(FIND("instill",C764))),"NA")</f>
        <v>NA</v>
      </c>
      <c r="W764" t="str">
        <f>IF(OR(Table1[[#This Row],[Rodents]],Table1[[#This Row],[Human]],Table1[[#This Row],[Pig]]),OR(ISNUMBER(FIND("dermal",C764)),ISNUMBER(FIND("skin ",C764))),"NA")</f>
        <v>NA</v>
      </c>
      <c r="X764" t="str">
        <f>IF(OR(Table1[[#This Row],[Rodents]],Table1[[#This Row],[Human]],Table1[[#This Row],[Pig]]),OR(ISNUMBER(FIND("injected",C764)),ISNUMBER(FIND("periton",C764)),ISNUMBER(FIND("intrascrot",C764))),"NA")</f>
        <v>NA</v>
      </c>
      <c r="Y764" t="str">
        <f>IF(OR(Table1[[#This Row],[Rodents]],Table1[[#This Row],[Human]],Table1[[#This Row],[Pig]]),NOT(OR(Table1[[#This Row],[Inhaled/Intratracheal/intranasal]],Table1[[#This Row],[Dermal]],Table1[[#This Row],[Injected]])),"NA")</f>
        <v>NA</v>
      </c>
      <c r="AA764" t="b">
        <f>OR(ISNUMBER(FIND("fish ",C764)),ISNUMBER(FIND("Fish ",C764)),ISNUMBER(FIND("aquatic",C764)),ISNUMBER(FIND("daphnids",C764)),ISNUMBER(FIND("Carcinus maenas",C764)),ISNUMBER(FIND("Daphnia",C764)),ISNUMBER(FIND("Ruditapes philippinarum",C764)),ISNUMBER(FIND("daphnia",C764)),ISNUMBER(FIND("marine",C764)),ISNUMBER(FIND("mussel",C764)),ISNUMBER(FIND("algae",C764)),ISNUMBER(FIND("Donax faba",C764)),ISNUMBER(FIND("estuarine",C764)),ISNUMBER(FIND("snail",C764)),ISNUMBER(FIND("Prorocentrum donghaiense",C764)) )</f>
        <v>0</v>
      </c>
      <c r="AB764" t="b">
        <f>OR(ISNUMBER(FIND(" rat ",C764)),ISNUMBER(FIND(" rats ",C764)),ISNUMBER(FIND(" Rats ",C764)),ISNUMBER(FIND(" Rat ",C764)),ISNUMBER(FIND(" rat.",C764)),ISNUMBER(FIND(" rats.",C764)),ISNUMBER(FIND("mouse",C764)),ISNUMBER(FIND("mice",C764)), ISNUMBER(FIND(" Mice",C764)))</f>
        <v>0</v>
      </c>
      <c r="AC764" t="b">
        <f>OR(ISNUMBER(FIND(" cell ",C764)),ISNUMBER(FIND("fibroblast",C764)),ISNUMBER(FIND("macrophage",C764)),ISNUMBER(FIND("epithelial",C764)),ISNUMBER(FIND("endothelial",C764)),ISNUMBER(FIND("neuron",C764)),ISNUMBER(FIND(" cells ",C764)),ISNUMBER(FIND("RBC",C764)),ISNUMBER(FIND("mitochond",C764)),ISNUMBER(FIND("adipocyte",C764)),ISNUMBER(FIND("osteo",C764)),ISNUMBER(FIND("keratin",C764)),ISNUMBER(FIND(" cell's ",C764)),ISNUMBER(FIND("eukary",C764)),ISNUMBER(FIND("sperm",C764)))</f>
        <v>1</v>
      </c>
      <c r="AD764" t="b">
        <f>OR(ISNUMBER(FIND("human",B764)),ISNUMBER(FIND("workers",B764)),ISNUMBER(FIND("workforces",B764)),ISNUMBER(FIND("occupational",B764)),ISNUMBER(FIND("Case report",B764)),ISNUMBER(FIND("Workplaces",B764)),ISNUMBER(FIND("worker",B764)))</f>
        <v>0</v>
      </c>
      <c r="AE764" t="b">
        <f>OR(ISNUMBER(FIND(" plant ",C764)),ISNUMBER(FIND("Plant ",C764)),ISNUMBER(FIND("tomato",C764)),ISNUMBER(FIND("plants",C764)),ISNUMBER(FIND("Plants",C764)),ISNUMBER(FIND("algae",C764)),ISNUMBER(FIND("lettuce",C764)),ISNUMBER(FIND("green gram sprouts ",C764)),ISNUMBER(FIND("Cucurbita pepo",C764)),ISNUMBER(FIND("bean ",C764)),ISNUMBER(FIND("chloroplast",C764)),ISNUMBER(FIND("chlorophyll",C764)),ISNUMBER(FIND("seedling",C764)),ISNUMBER(FIND("canola",C764)),ISNUMBER(FIND("shoot",C764)),ISNUMBER(FIND("photosynthes",C764)),ISNUMBER(FIND(" leaves ",C764)),,ISNUMBER(FIND("agriculture",C764)),ISNUMBER(FIND(" crops ",C764)))</f>
        <v>0</v>
      </c>
      <c r="AF764" t="b">
        <f>OR(ISNUMBER(FIND("bacteria",C764)),ISNUMBER(FIND("Bacteria",C764)),ISNUMBER(FIND("Bacterium",C764)),ISNUMBER(FIND("bacterium",C764)),ISNUMBER(FIND(" coli ",C764)))</f>
        <v>0</v>
      </c>
      <c r="AG764" t="b">
        <f>OR(ISNUMBER(FIND("fungi",C764)),ISNUMBER(FIND("Fungi",C764)),ISNUMBER(FIND("fungus",C764)),ISNUMBER(FIND("Fungus",C764)),ISNUMBER(FIND("mushroom",C764)),ISNUMBER(FIND("Mushroom",C764)),ISNUMBER(FIND(" mold ",C764)))</f>
        <v>0</v>
      </c>
      <c r="AH764" t="b">
        <f>OR(ISNUMBER(FIND("Pig ",C764)),ISNUMBER(FIND("pig ",C764)),ISNUMBER(FIND("Pigs ",C764)),ISNUMBER(FIND("pigs ",C764)))</f>
        <v>0</v>
      </c>
      <c r="AI764" t="b">
        <f>OR(ISNUMBER(FIND(" C. elegans",C764)),ISNUMBER(FIND("Caenorhabditis elegans",C764)),ISNUMBER(FIND("earthworms",C764)),ISNUMBER(FIND(" Ficopomatus enigmaticus",C764)),ISNUMBER(FIND("larva",C764)),ISNUMBER(FIND("Lumbriculus variegatus",C764)),ISNUMBER(FIND("nematode",C764)))</f>
        <v>0</v>
      </c>
      <c r="AJ764" t="b">
        <f>NOT(OR(AA764,AB764,AC764,AD764,AE764,AF764,AG764,AH764,AI764))</f>
        <v>0</v>
      </c>
      <c r="AL764" t="b">
        <f>OR(AA764,AB764,AD764,AE764,AF764,AG764,AH764,AI764)</f>
        <v>0</v>
      </c>
      <c r="AM764" t="b">
        <f>IF(Table1[[#This Row],[In vivo?]],IF(Table1[[#This Row],[Cell]],FALSE,TRUE),FALSE)</f>
        <v>0</v>
      </c>
      <c r="AN764" t="b">
        <f>AND(AC764,AL764)</f>
        <v>0</v>
      </c>
      <c r="AO764" t="b">
        <f>IF(Table1[[#This Row],[Cell]],IF(Table1[[#This Row],[In vivo?]],FALSE,TRUE),FALSE)</f>
        <v>1</v>
      </c>
      <c r="AP764" t="b">
        <f>NOT(OR(Table1[[#This Row],[In vivo?]],Table1[[#This Row],[Only in Cell]]))</f>
        <v>0</v>
      </c>
      <c r="AQ764" t="str">
        <f>IF(OR(Table1[[#This Row],[Rodents]],Table1[[#This Row],[Human]],Table1[[#This Row],[Pig]]),OR(ISNUMBER(FIND("pulmonary",C764)),ISNUMBER(FIND("lung",C764))),"NA")</f>
        <v>NA</v>
      </c>
      <c r="AR764" t="str">
        <f>IF(OR(Table1[[#This Row],[Rodents]],Table1[[#This Row],[Human]],Table1[[#This Row],[Pig]]),OR(ISNUMBER(FIND("skin",C764)),ISNUMBER(FIND("dermal",C764))),"NA")</f>
        <v>NA</v>
      </c>
      <c r="AS764" t="str">
        <f>IF(OR(Table1[[#This Row],[Rodents]],Table1[[#This Row],[Human]],Table1[[#This Row],[Pig]]),OR(ISNUMBER(FIND("liver",C764)),ISNUMBER(FIND("hepat",C764))),"NA")</f>
        <v>NA</v>
      </c>
      <c r="AT764" t="str">
        <f>IF(OR(Table1[[#This Row],[Rodents]],Table1[[#This Row],[Human]],Table1[[#This Row],[Pig]]),OR(ISNUMBER(FIND("kidney",C764)),ISNUMBER(FIND("neph",C764))),"NA")</f>
        <v>NA</v>
      </c>
      <c r="AU764" t="str">
        <f>IF(OR(Table1[[#This Row],[Rodents]],Table1[[#This Row],[Human]],Table1[[#This Row],[Pig]]),OR(ISNUMBER(FIND("brain",C764)),ISNUMBER(FIND("neur",C764)),ISNUMBER(FIND("nerv",C764))),"NA")</f>
        <v>NA</v>
      </c>
      <c r="AV764" t="str">
        <f>IF(OR(Table1[[#This Row],[Rodents]],Table1[[#This Row],[Human]],Table1[[#This Row],[Pig]]),OR(ISNUMBER(FIND("heart",C764)),ISNUMBER(FIND("cardi",C764))),"NA")</f>
        <v>NA</v>
      </c>
      <c r="AW764" t="str">
        <f>IF(OR(Table1[[#This Row],[Rodents]],Table1[[#This Row],[Human]],Table1[[#This Row],[Pig]]),OR(ISNUMBER(FIND("gastro",C764)),ISNUMBER(FIND("intesti",C764)),ISNUMBER(FIND("stomach",C764))),"NA")</f>
        <v>NA</v>
      </c>
      <c r="AX764" t="str">
        <f>IF(OR(Table1[[#This Row],[Rodents]],Table1[[#This Row],[Human]],Table1[[#This Row],[Pig]]),NOT(OR(AQ764,AR764,AS764,AT764,AU764,AV764,AW764)),"NA")</f>
        <v>NA</v>
      </c>
      <c r="AY764" t="b">
        <f>OR(ISNUMBER(FIND("SWCNT",C764)),ISNUMBER(FIND("SWNT",C764)),ISNUMBER(FIND("single-wall",C764)),ISNUMBER(FIND("single wall",C764)),ISNUMBER(FIND("Single wall",C764)),ISNUMBER(FIND("Single-wall",C764)),ISNUMBER(FIND("SWCNT",B764)),ISNUMBER(FIND("SWNT",B764)),ISNUMBER(FIND("single-wall",B764)),ISNUMBER(FIND("single wall",B764)),ISNUMBER(FIND("Single-wall",B764)),ISNUMBER(FIND("Single wall",B764)))</f>
        <v>1</v>
      </c>
      <c r="AZ764" t="b">
        <f>OR(ISNUMBER(FIND("MWCNT",C764)),ISNUMBER(FIND("MWNT",C764)),ISNUMBER(FIND("multi-wall",C764)),ISNUMBER(FIND("multi wall",C764)),ISNUMBER(FIND("multiwall",C764)),ISNUMBER(FIND("Multi-wall",C764)),ISNUMBER(FIND("Multi wall",C764)),ISNUMBER(FIND("Multiwall",C764)),ISNUMBER(FIND("MWCNT",B764)),ISNUMBER(FIND("MWNT",B764)),ISNUMBER(FIND("multi-wall",B764)),ISNUMBER(FIND("multi wall",B764)),ISNUMBER(FIND("multiwall",B764)),ISNUMBER(FIND("Multi-wall",B764)),ISNUMBER(FIND("Multi wall",B764)),ISNUMBER(FIND("Multiwall",B764)),ISNUMBER(FIND("Double-wall",B764)),ISNUMBER(FIND("Double wall",B764)),ISNUMBER(FIND("Doublewall",B764)),ISNUMBER(FIND("double-wall",B764)),ISNUMBER(FIND("double wall",B764)),ISNUMBER(FIND("doublewall",B764)))</f>
        <v>1</v>
      </c>
      <c r="BA764" t="b">
        <f>AND(Table1[[#This Row],[SWCNT]],Table1[[#This Row],[MWCNT]])</f>
        <v>1</v>
      </c>
      <c r="BB764" t="b">
        <f>IF(Table1[[#This Row],[SWCNT]]=TRUE,FALSE,IF(Table1[[#This Row],[MWCNT]]=TRUE,FALSE,TRUE))</f>
        <v>0</v>
      </c>
      <c r="BC764" s="18"/>
    </row>
    <row r="765" spans="1:55" ht="166.5">
      <c r="A765" t="s">
        <v>6028</v>
      </c>
      <c r="B765" s="2" t="s">
        <v>6029</v>
      </c>
      <c r="C765" s="16" t="s">
        <v>6030</v>
      </c>
      <c r="D765" s="17" t="s">
        <v>6031</v>
      </c>
      <c r="E765" s="2">
        <v>2004</v>
      </c>
      <c r="F765" t="b">
        <f>OR(ISNUMBER(FIND("cytotoxic",C765)),ISNUMBER(FIND("Cytotoxic",C765)),ISNUMBER(FIND("cellular toxicity",C765)),ISNUMBER(FIND("cell death",C765)),ISNUMBER(FIND("viable",C765)),ISNUMBER(FIND("phytotoxic",C765)),ISNUMBER(FIND("acute toxicity",C765)),ISNUMBER(FIND("MTT",C765)),ISNUMBER(FIND("survival",C765)),ISNUMBER(FIND("prolifer",C765)),ISNUMBER(FIND("apoptosis",C765)),ISNUMBER(FIND("neurotoxic",C765)),ISNUMBER(FIND("  lysis ",C765)),ISNUMBER(FIND("necrosis",C765)),ISNUMBER(FIND("cellular death",C765))*3,ISNUMBER(FIND("LDH",C765)),ISNUMBER(FIND("Acute toxicity",C765)))</f>
        <v>1</v>
      </c>
      <c r="G765" t="b">
        <f>OR(ISNUMBER(FIND("genotoxic",C765)),ISNUMBER(FIND("genotoxicity",C765)),ISNUMBER(FIND("DNA damage",C765)),ISNUMBER(FIND("DNA",C765)),ISNUMBER(FIND("RNA",C765)),ISNUMBER(FIND("mesothelioma",C765)),ISNUMBER(FIND("carcino",C765)),ISNUMBER(FIND("mutagen",C765)),ISNUMBER(FIND("genetic",C765)))</f>
        <v>0</v>
      </c>
      <c r="H765" t="b">
        <f>OR(ISNUMBER(FIND("inflammatory",C765)),ISNUMBER(FIND("inflamm",C765)))</f>
        <v>0</v>
      </c>
      <c r="I765" t="b">
        <f>OR(ISNUMBER(FIND("immune",C765)),ISNUMBER(FIND("immunological",C765)),ISNUMBER(FIND("interleuk",C765)),ISNUMBER(FIND("platelet activation",C765)),ISNUMBER(FIND("monocyte",C765)),ISNUMBER(FIND("leukocyte",C765)),ISNUMBER(FIND("cytokine",C765)),ISNUMBER(FIND("CD4",C765)),ISNUMBER(FIND("CD8",C765)),ISNUMBER(FIND("T-cell",C765)))</f>
        <v>0</v>
      </c>
      <c r="J765" t="b">
        <f>OR(ISNUMBER(FIND("reactive oxygen",C765)),ISNUMBER(FIND("ROS",C765)),ISNUMBER(FIND("free radical",C765)),ISNUMBER(FIND("oxidative stress",C765)),ISNUMBER(FIND("peroxid",C765)),ISNUMBER(FIND("oxidative",C765)),ISNUMBER(FIND("antioxid",C765)))</f>
        <v>0</v>
      </c>
      <c r="K765" t="b">
        <f>OR(ISNUMBER(FIND("autophag",C765)))</f>
        <v>0</v>
      </c>
      <c r="L765" t="b">
        <f>OR(ISNUMBER(FIND("morpholog",C765)))</f>
        <v>0</v>
      </c>
      <c r="M765" t="b">
        <f>OR(ISNUMBER(FIND("fibrosis",C765)),ISNUMBER(FIND("Fibrosis",C765)),ISNUMBER(FIND("fibrot",C765)))</f>
        <v>0</v>
      </c>
      <c r="N765" t="b">
        <f>OR(ISNUMBER(FIND("offspring",C765)),ISNUMBER(FIND("Parental",C765)),ISNUMBER(FIND("parental",C765)),ISNUMBER(FIND("germline",C765)),ISNUMBER(FIND("reproduc",C765)),ISNUMBER(FIND("embryo",C765)))</f>
        <v>0</v>
      </c>
      <c r="O765" t="b">
        <f>OR(ISNUMBER(FIND("metabol",C765)),ISNUMBER(FIND("Metabol",C765)),ISNUMBER(FIND("digest",C765)),ISNUMBER(FIND("mitochon",C765)))</f>
        <v>0</v>
      </c>
      <c r="P765" t="b">
        <f>OR(ISNUMBER(FIND("ecotox",C765)),ISNUMBER(FIND("Ecotox",B765)),ISNUMBER(FIND("ecotox",B765)),ISNUMBER(FIND("Ecotox",C765)))</f>
        <v>0</v>
      </c>
      <c r="Q765" t="b">
        <f>OR(ISNUMBER(FIND("Bioaccum",C765)),ISNUMBER(FIND("bioaccum",C765)),ISNUMBER(FIND("accum",C765)))</f>
        <v>0</v>
      </c>
      <c r="R765" t="b">
        <f>OR(ISNUMBER(FIND("Occupation",C765)),ISNUMBER(FIND("occupation",C765)),ISNUMBER(FIND("worker",C765)),ISNUMBER(FIND("workforce",C765)))</f>
        <v>0</v>
      </c>
      <c r="S765" t="b">
        <f>NOT(OR(F765,G765,H765,I765,J765,K765,L765,M765,N765,O765,P765,Q765,R765))</f>
        <v>0</v>
      </c>
      <c r="U765" t="b">
        <f>OR(Table1[[#This Row],[Inflammation]],Table1[[#This Row],[Immune]])</f>
        <v>0</v>
      </c>
      <c r="V765" t="str">
        <f>IF(OR(Table1[[#This Row],[Rodents]],Table1[[#This Row],[Human]],Table1[[#This Row],[Pig]]),OR(ISNUMBER(FIND("intratrach",C765)),ISNUMBER(FIND("nasal ",C765)),ISNUMBER(FIND("instill",C765))),"NA")</f>
        <v>NA</v>
      </c>
      <c r="W765" t="str">
        <f>IF(OR(Table1[[#This Row],[Rodents]],Table1[[#This Row],[Human]],Table1[[#This Row],[Pig]]),OR(ISNUMBER(FIND("dermal",C765)),ISNUMBER(FIND("skin ",C765))),"NA")</f>
        <v>NA</v>
      </c>
      <c r="X765" t="str">
        <f>IF(OR(Table1[[#This Row],[Rodents]],Table1[[#This Row],[Human]],Table1[[#This Row],[Pig]]),OR(ISNUMBER(FIND("injected",C765)),ISNUMBER(FIND("periton",C765)),ISNUMBER(FIND("intrascrot",C765))),"NA")</f>
        <v>NA</v>
      </c>
      <c r="Y765" t="str">
        <f>IF(OR(Table1[[#This Row],[Rodents]],Table1[[#This Row],[Human]],Table1[[#This Row],[Pig]]),NOT(OR(Table1[[#This Row],[Inhaled/Intratracheal/intranasal]],Table1[[#This Row],[Dermal]],Table1[[#This Row],[Injected]])),"NA")</f>
        <v>NA</v>
      </c>
      <c r="AA765" t="b">
        <f>OR(ISNUMBER(FIND("fish ",C765)),ISNUMBER(FIND("Fish ",C765)),ISNUMBER(FIND("aquatic",C765)),ISNUMBER(FIND("daphnids",C765)),ISNUMBER(FIND("Carcinus maenas",C765)),ISNUMBER(FIND("Daphnia",C765)),ISNUMBER(FIND("Ruditapes philippinarum",C765)),ISNUMBER(FIND("daphnia",C765)),ISNUMBER(FIND("marine",C765)),ISNUMBER(FIND("mussel",C765)),ISNUMBER(FIND("algae",C765)),ISNUMBER(FIND("Donax faba",C765)),ISNUMBER(FIND("estuarine",C765)),ISNUMBER(FIND("snail",C765)),ISNUMBER(FIND("Prorocentrum donghaiense",C765)) )</f>
        <v>0</v>
      </c>
      <c r="AB765" t="b">
        <f>OR(ISNUMBER(FIND(" rat ",C765)),ISNUMBER(FIND(" rats ",C765)),ISNUMBER(FIND(" Rats ",C765)),ISNUMBER(FIND(" Rat ",C765)),ISNUMBER(FIND(" rat.",C765)),ISNUMBER(FIND(" rats.",C765)),ISNUMBER(FIND("mouse",C765)),ISNUMBER(FIND("mice",C765)), ISNUMBER(FIND(" Mice",C765)))</f>
        <v>0</v>
      </c>
      <c r="AC765" t="b">
        <f>OR(ISNUMBER(FIND(" cell ",C765)),ISNUMBER(FIND("fibroblast",C765)),ISNUMBER(FIND("macrophage",C765)),ISNUMBER(FIND("epithelial",C765)),ISNUMBER(FIND("endothelial",C765)),ISNUMBER(FIND("neuron",C765)),ISNUMBER(FIND(" cells ",C765)),ISNUMBER(FIND("RBC",C765)),ISNUMBER(FIND("mitochond",C765)),ISNUMBER(FIND("adipocyte",C765)),ISNUMBER(FIND("osteo",C765)),ISNUMBER(FIND("keratin",C765)),ISNUMBER(FIND(" cell's ",C765)),ISNUMBER(FIND("eukary",C765)),ISNUMBER(FIND("sperm",C765)))</f>
        <v>1</v>
      </c>
      <c r="AD765" t="b">
        <f>OR(ISNUMBER(FIND("human",B765)),ISNUMBER(FIND("workers",B765)),ISNUMBER(FIND("workforces",B765)),ISNUMBER(FIND("occupational",B765)),ISNUMBER(FIND("Case report",B765)),ISNUMBER(FIND("Workplaces",B765)),ISNUMBER(FIND("worker",B765)))</f>
        <v>0</v>
      </c>
      <c r="AE765" t="b">
        <f>OR(ISNUMBER(FIND(" plant ",C765)),ISNUMBER(FIND("Plant ",C765)),ISNUMBER(FIND("tomato",C765)),ISNUMBER(FIND("plants",C765)),ISNUMBER(FIND("Plants",C765)),ISNUMBER(FIND("algae",C765)),ISNUMBER(FIND("lettuce",C765)),ISNUMBER(FIND("green gram sprouts ",C765)),ISNUMBER(FIND("Cucurbita pepo",C765)),ISNUMBER(FIND("bean ",C765)),ISNUMBER(FIND("chloroplast",C765)),ISNUMBER(FIND("chlorophyll",C765)),ISNUMBER(FIND("seedling",C765)),ISNUMBER(FIND("canola",C765)),ISNUMBER(FIND("shoot",C765)),ISNUMBER(FIND("photosynthes",C765)),ISNUMBER(FIND(" leaves ",C765)),,ISNUMBER(FIND("agriculture",C765)),ISNUMBER(FIND(" crops ",C765)))</f>
        <v>0</v>
      </c>
      <c r="AF765" t="b">
        <f>OR(ISNUMBER(FIND("bacteria",C765)),ISNUMBER(FIND("Bacteria",C765)),ISNUMBER(FIND("Bacterium",C765)),ISNUMBER(FIND("bacterium",C765)),ISNUMBER(FIND(" coli ",C765)))</f>
        <v>0</v>
      </c>
      <c r="AG765" t="b">
        <f>OR(ISNUMBER(FIND("fungi",C765)),ISNUMBER(FIND("Fungi",C765)),ISNUMBER(FIND("fungus",C765)),ISNUMBER(FIND("Fungus",C765)),ISNUMBER(FIND("mushroom",C765)),ISNUMBER(FIND("Mushroom",C765)),ISNUMBER(FIND(" mold ",C765)))</f>
        <v>0</v>
      </c>
      <c r="AH765" t="b">
        <f>OR(ISNUMBER(FIND("Pig ",C765)),ISNUMBER(FIND("pig ",C765)),ISNUMBER(FIND("Pigs ",C765)),ISNUMBER(FIND("pigs ",C765)))</f>
        <v>0</v>
      </c>
      <c r="AI765" t="b">
        <f>OR(ISNUMBER(FIND(" C. elegans",C765)),ISNUMBER(FIND("Caenorhabditis elegans",C765)),ISNUMBER(FIND("earthworms",C765)),ISNUMBER(FIND(" Ficopomatus enigmaticus",C765)),ISNUMBER(FIND("larva",C765)),ISNUMBER(FIND("Lumbriculus variegatus",C765)),ISNUMBER(FIND("nematode",C765)))</f>
        <v>0</v>
      </c>
      <c r="AJ765" t="b">
        <f>NOT(OR(AA765,AB765,AC765,AD765,AE765,AF765,AG765,AH765,AI765))</f>
        <v>0</v>
      </c>
      <c r="AL765" t="b">
        <f>OR(AA765,AB765,AD765,AE765,AF765,AG765,AH765,AI765)</f>
        <v>0</v>
      </c>
      <c r="AM765" t="b">
        <f>IF(Table1[[#This Row],[In vivo?]],IF(Table1[[#This Row],[Cell]],FALSE,TRUE),FALSE)</f>
        <v>0</v>
      </c>
      <c r="AN765" t="b">
        <f>AND(AC765,AL765)</f>
        <v>0</v>
      </c>
      <c r="AO765" t="b">
        <f>IF(Table1[[#This Row],[Cell]],IF(Table1[[#This Row],[In vivo?]],FALSE,TRUE),FALSE)</f>
        <v>1</v>
      </c>
      <c r="AP765" t="b">
        <f>NOT(OR(Table1[[#This Row],[In vivo?]],Table1[[#This Row],[Only in Cell]]))</f>
        <v>0</v>
      </c>
      <c r="AQ765" t="str">
        <f>IF(OR(Table1[[#This Row],[Rodents]],Table1[[#This Row],[Human]],Table1[[#This Row],[Pig]]),OR(ISNUMBER(FIND("pulmonary",C765)),ISNUMBER(FIND("lung",C765))),"NA")</f>
        <v>NA</v>
      </c>
      <c r="AR765" t="str">
        <f>IF(OR(Table1[[#This Row],[Rodents]],Table1[[#This Row],[Human]],Table1[[#This Row],[Pig]]),OR(ISNUMBER(FIND("skin",C765)),ISNUMBER(FIND("dermal",C765))),"NA")</f>
        <v>NA</v>
      </c>
      <c r="AS765" t="str">
        <f>IF(OR(Table1[[#This Row],[Rodents]],Table1[[#This Row],[Human]],Table1[[#This Row],[Pig]]),OR(ISNUMBER(FIND("liver",C765)),ISNUMBER(FIND("hepat",C765))),"NA")</f>
        <v>NA</v>
      </c>
      <c r="AT765" t="str">
        <f>IF(OR(Table1[[#This Row],[Rodents]],Table1[[#This Row],[Human]],Table1[[#This Row],[Pig]]),OR(ISNUMBER(FIND("kidney",C765)),ISNUMBER(FIND("neph",C765))),"NA")</f>
        <v>NA</v>
      </c>
      <c r="AU765" t="str">
        <f>IF(OR(Table1[[#This Row],[Rodents]],Table1[[#This Row],[Human]],Table1[[#This Row],[Pig]]),OR(ISNUMBER(FIND("brain",C765)),ISNUMBER(FIND("neur",C765)),ISNUMBER(FIND("nerv",C765))),"NA")</f>
        <v>NA</v>
      </c>
      <c r="AV765" t="str">
        <f>IF(OR(Table1[[#This Row],[Rodents]],Table1[[#This Row],[Human]],Table1[[#This Row],[Pig]]),OR(ISNUMBER(FIND("heart",C765)),ISNUMBER(FIND("cardi",C765))),"NA")</f>
        <v>NA</v>
      </c>
      <c r="AW765" t="str">
        <f>IF(OR(Table1[[#This Row],[Rodents]],Table1[[#This Row],[Human]],Table1[[#This Row],[Pig]]),OR(ISNUMBER(FIND("gastro",C765)),ISNUMBER(FIND("intesti",C765)),ISNUMBER(FIND("stomach",C765))),"NA")</f>
        <v>NA</v>
      </c>
      <c r="AX765" t="str">
        <f>IF(OR(Table1[[#This Row],[Rodents]],Table1[[#This Row],[Human]],Table1[[#This Row],[Pig]]),NOT(OR(AQ765,AR765,AS765,AT765,AU765,AV765,AW765)),"NA")</f>
        <v>NA</v>
      </c>
      <c r="AY765" t="b">
        <f>OR(ISNUMBER(FIND("SWCNT",C765)),ISNUMBER(FIND("SWNT",C765)),ISNUMBER(FIND("single-wall",C765)),ISNUMBER(FIND("single wall",C765)),ISNUMBER(FIND("Single wall",C765)),ISNUMBER(FIND("Single-wall",C765)),ISNUMBER(FIND("SWCNT",B765)),ISNUMBER(FIND("SWNT",B765)),ISNUMBER(FIND("single-wall",B765)),ISNUMBER(FIND("single wall",B765)),ISNUMBER(FIND("Single-wall",B765)),ISNUMBER(FIND("Single wall",B765)))</f>
        <v>0</v>
      </c>
      <c r="AZ765" t="b">
        <f>OR(ISNUMBER(FIND("MWCNT",C765)),ISNUMBER(FIND("MWNT",C765)),ISNUMBER(FIND("multi-wall",C765)),ISNUMBER(FIND("multi wall",C765)),ISNUMBER(FIND("multiwall",C765)),ISNUMBER(FIND("Multi-wall",C765)),ISNUMBER(FIND("Multi wall",C765)),ISNUMBER(FIND("Multiwall",C765)),ISNUMBER(FIND("MWCNT",B765)),ISNUMBER(FIND("MWNT",B765)),ISNUMBER(FIND("multi-wall",B765)),ISNUMBER(FIND("multi wall",B765)),ISNUMBER(FIND("multiwall",B765)),ISNUMBER(FIND("Multi-wall",B765)),ISNUMBER(FIND("Multi wall",B765)),ISNUMBER(FIND("Multiwall",B765)),ISNUMBER(FIND("Double-wall",B765)),ISNUMBER(FIND("Double wall",B765)),ISNUMBER(FIND("Doublewall",B765)),ISNUMBER(FIND("double-wall",B765)),ISNUMBER(FIND("double wall",B765)),ISNUMBER(FIND("doublewall",B765)))</f>
        <v>0</v>
      </c>
      <c r="BA765" t="b">
        <f>AND(Table1[[#This Row],[SWCNT]],Table1[[#This Row],[MWCNT]])</f>
        <v>0</v>
      </c>
      <c r="BB765" t="b">
        <f>IF(Table1[[#This Row],[SWCNT]]=TRUE,FALSE,IF(Table1[[#This Row],[MWCNT]]=TRUE,FALSE,TRUE))</f>
        <v>1</v>
      </c>
      <c r="BC765" s="18"/>
    </row>
    <row r="766" spans="1:55" ht="74">
      <c r="A766" t="s">
        <v>4821</v>
      </c>
      <c r="B766" s="2" t="s">
        <v>4823</v>
      </c>
      <c r="C766" s="16" t="s">
        <v>4825</v>
      </c>
      <c r="D766" s="17" t="s">
        <v>4826</v>
      </c>
      <c r="E766" s="2">
        <v>2011</v>
      </c>
      <c r="F766" t="b">
        <f>OR(ISNUMBER(FIND("cytotoxic",C766)),ISNUMBER(FIND("Cytotoxic",C766)),ISNUMBER(FIND("cellular toxicity",C766)),ISNUMBER(FIND("cell death",C766)),ISNUMBER(FIND("viable",C766)),ISNUMBER(FIND("phytotoxic",C766)),ISNUMBER(FIND("acute toxicity",C766)),ISNUMBER(FIND("MTT",C766)),ISNUMBER(FIND("survival",C766)),ISNUMBER(FIND("prolifer",C766)),ISNUMBER(FIND("apoptosis",C766)),ISNUMBER(FIND("neurotoxic",C766)),ISNUMBER(FIND("  lysis ",C766)),ISNUMBER(FIND("necrosis",C766)),ISNUMBER(FIND("cellular death",C766))*3,ISNUMBER(FIND("LDH",C766)),ISNUMBER(FIND("Acute toxicity",C766)))</f>
        <v>0</v>
      </c>
      <c r="G766" t="b">
        <f>OR(ISNUMBER(FIND("genotoxic",C766)),ISNUMBER(FIND("genotoxicity",C766)),ISNUMBER(FIND("DNA damage",C766)),ISNUMBER(FIND("DNA",C766)),ISNUMBER(FIND("RNA",C766)),ISNUMBER(FIND("mesothelioma",C766)),ISNUMBER(FIND("carcino",C766)),ISNUMBER(FIND("mutagen",C766)),ISNUMBER(FIND("genetic",C766)))</f>
        <v>0</v>
      </c>
      <c r="H766" t="b">
        <f>OR(ISNUMBER(FIND("inflammatory",C766)),ISNUMBER(FIND("inflamm",C766)))</f>
        <v>0</v>
      </c>
      <c r="I766" t="b">
        <f>OR(ISNUMBER(FIND("immune",C766)),ISNUMBER(FIND("immunological",C766)),ISNUMBER(FIND("interleuk",C766)),ISNUMBER(FIND("platelet activation",C766)),ISNUMBER(FIND("monocyte",C766)),ISNUMBER(FIND("leukocyte",C766)),ISNUMBER(FIND("cytokine",C766)),ISNUMBER(FIND("CD4",C766)),ISNUMBER(FIND("CD8",C766)),ISNUMBER(FIND("T-cell",C766)))</f>
        <v>0</v>
      </c>
      <c r="J766" t="b">
        <f>OR(ISNUMBER(FIND("reactive oxygen",C766)),ISNUMBER(FIND("ROS",C766)),ISNUMBER(FIND("free radical",C766)),ISNUMBER(FIND("oxidative stress",C766)),ISNUMBER(FIND("peroxid",C766)),ISNUMBER(FIND("oxidative",C766)),ISNUMBER(FIND("antioxid",C766)))</f>
        <v>0</v>
      </c>
      <c r="K766" t="b">
        <f>OR(ISNUMBER(FIND("autophag",C766)))</f>
        <v>0</v>
      </c>
      <c r="L766" t="b">
        <f>OR(ISNUMBER(FIND("morpholog",C766)))</f>
        <v>0</v>
      </c>
      <c r="M766" t="b">
        <f>OR(ISNUMBER(FIND("fibrosis",C766)),ISNUMBER(FIND("Fibrosis",C766)),ISNUMBER(FIND("fibrot",C766)))</f>
        <v>0</v>
      </c>
      <c r="N766" t="b">
        <f>OR(ISNUMBER(FIND("offspring",C766)),ISNUMBER(FIND("Parental",C766)),ISNUMBER(FIND("parental",C766)),ISNUMBER(FIND("germline",C766)),ISNUMBER(FIND("reproduc",C766)),ISNUMBER(FIND("embryo",C766)))</f>
        <v>0</v>
      </c>
      <c r="O766" t="b">
        <f>OR(ISNUMBER(FIND("metabol",C766)),ISNUMBER(FIND("Metabol",C766)),ISNUMBER(FIND("digest",C766)),ISNUMBER(FIND("mitochon",C766)))</f>
        <v>0</v>
      </c>
      <c r="P766" t="b">
        <f>OR(ISNUMBER(FIND("ecotox",C766)),ISNUMBER(FIND("Ecotox",B766)),ISNUMBER(FIND("ecotox",B766)),ISNUMBER(FIND("Ecotox",C766)))</f>
        <v>0</v>
      </c>
      <c r="Q766" t="b">
        <f>OR(ISNUMBER(FIND("Bioaccum",C766)),ISNUMBER(FIND("bioaccum",C766)),ISNUMBER(FIND("accum",C766)))</f>
        <v>0</v>
      </c>
      <c r="R766" t="b">
        <f>OR(ISNUMBER(FIND("Occupation",C766)),ISNUMBER(FIND("occupation",C766)),ISNUMBER(FIND("worker",C766)),ISNUMBER(FIND("workforce",C766)))</f>
        <v>0</v>
      </c>
      <c r="S766" t="b">
        <f>NOT(OR(F766,G766,H766,I766,J766,K766,L766,M766,N766,O766,P766,Q766,R766))</f>
        <v>1</v>
      </c>
      <c r="U766" t="b">
        <f>OR(Table1[[#This Row],[Inflammation]],Table1[[#This Row],[Immune]])</f>
        <v>0</v>
      </c>
      <c r="V766" t="str">
        <f>IF(OR(Table1[[#This Row],[Rodents]],Table1[[#This Row],[Human]],Table1[[#This Row],[Pig]]),OR(ISNUMBER(FIND("intratrach",C766)),ISNUMBER(FIND("nasal ",C766)),ISNUMBER(FIND("instill",C766))),"NA")</f>
        <v>NA</v>
      </c>
      <c r="W766" t="str">
        <f>IF(OR(Table1[[#This Row],[Rodents]],Table1[[#This Row],[Human]],Table1[[#This Row],[Pig]]),OR(ISNUMBER(FIND("dermal",C766)),ISNUMBER(FIND("skin ",C766))),"NA")</f>
        <v>NA</v>
      </c>
      <c r="X766" t="str">
        <f>IF(OR(Table1[[#This Row],[Rodents]],Table1[[#This Row],[Human]],Table1[[#This Row],[Pig]]),OR(ISNUMBER(FIND("injected",C766)),ISNUMBER(FIND("periton",C766)),ISNUMBER(FIND("intrascrot",C766))),"NA")</f>
        <v>NA</v>
      </c>
      <c r="Y766" t="str">
        <f>IF(OR(Table1[[#This Row],[Rodents]],Table1[[#This Row],[Human]],Table1[[#This Row],[Pig]]),NOT(OR(Table1[[#This Row],[Inhaled/Intratracheal/intranasal]],Table1[[#This Row],[Dermal]],Table1[[#This Row],[Injected]])),"NA")</f>
        <v>NA</v>
      </c>
      <c r="AA766" t="b">
        <f>OR(ISNUMBER(FIND("fish ",C766)),ISNUMBER(FIND("Fish ",C766)),ISNUMBER(FIND("aquatic",C766)),ISNUMBER(FIND("daphnids",C766)),ISNUMBER(FIND("Carcinus maenas",C766)),ISNUMBER(FIND("Daphnia",C766)),ISNUMBER(FIND("Ruditapes philippinarum",C766)),ISNUMBER(FIND("daphnia",C766)),ISNUMBER(FIND("marine",C766)),ISNUMBER(FIND("mussel",C766)),ISNUMBER(FIND("algae",C766)),ISNUMBER(FIND("Donax faba",C766)),ISNUMBER(FIND("estuarine",C766)),ISNUMBER(FIND("snail",C766)),ISNUMBER(FIND("Prorocentrum donghaiense",C766)) )</f>
        <v>0</v>
      </c>
      <c r="AB766" t="b">
        <f>OR(ISNUMBER(FIND(" rat ",C766)),ISNUMBER(FIND(" rats ",C766)),ISNUMBER(FIND(" Rats ",C766)),ISNUMBER(FIND(" Rat ",C766)),ISNUMBER(FIND(" rat.",C766)),ISNUMBER(FIND(" rats.",C766)),ISNUMBER(FIND("mouse",C766)),ISNUMBER(FIND("mice",C766)), ISNUMBER(FIND(" Mice",C766)))</f>
        <v>0</v>
      </c>
      <c r="AC766" t="b">
        <f>OR(ISNUMBER(FIND(" cell ",C766)),ISNUMBER(FIND("fibroblast",C766)),ISNUMBER(FIND("macrophage",C766)),ISNUMBER(FIND("epithelial",C766)),ISNUMBER(FIND("endothelial",C766)),ISNUMBER(FIND("neuron",C766)),ISNUMBER(FIND(" cells ",C766)),ISNUMBER(FIND("RBC",C766)),ISNUMBER(FIND("mitochond",C766)),ISNUMBER(FIND("adipocyte",C766)),ISNUMBER(FIND("osteo",C766)),ISNUMBER(FIND("keratin",C766)),ISNUMBER(FIND(" cell's ",C766)),ISNUMBER(FIND("eukary",C766)),ISNUMBER(FIND("sperm",C766)))</f>
        <v>0</v>
      </c>
      <c r="AD766" t="b">
        <f>OR(ISNUMBER(FIND("human",B766)),ISNUMBER(FIND("workers",B766)),ISNUMBER(FIND("workforces",B766)),ISNUMBER(FIND("occupational",B766)),ISNUMBER(FIND("Case report",B766)),ISNUMBER(FIND("Workplaces",B766)),ISNUMBER(FIND("worker",B766)))</f>
        <v>0</v>
      </c>
      <c r="AE766" t="b">
        <f>OR(ISNUMBER(FIND(" plant ",C766)),ISNUMBER(FIND("Plant ",C766)),ISNUMBER(FIND("tomato",C766)),ISNUMBER(FIND("plants",C766)),ISNUMBER(FIND("Plants",C766)),ISNUMBER(FIND("algae",C766)),ISNUMBER(FIND("lettuce",C766)),ISNUMBER(FIND("green gram sprouts ",C766)),ISNUMBER(FIND("Cucurbita pepo",C766)),ISNUMBER(FIND("bean ",C766)),ISNUMBER(FIND("chloroplast",C766)),ISNUMBER(FIND("chlorophyll",C766)),ISNUMBER(FIND("seedling",C766)),ISNUMBER(FIND("canola",C766)),ISNUMBER(FIND("shoot",C766)),ISNUMBER(FIND("photosynthes",C766)),ISNUMBER(FIND(" leaves ",C766)),,ISNUMBER(FIND("agriculture",C766)),ISNUMBER(FIND(" crops ",C766)))</f>
        <v>0</v>
      </c>
      <c r="AF766" t="b">
        <f>OR(ISNUMBER(FIND("bacteria",C766)),ISNUMBER(FIND("Bacteria",C766)),ISNUMBER(FIND("Bacterium",C766)),ISNUMBER(FIND("bacterium",C766)),ISNUMBER(FIND(" coli ",C766)))</f>
        <v>0</v>
      </c>
      <c r="AG766" t="b">
        <f>OR(ISNUMBER(FIND("fungi",C766)),ISNUMBER(FIND("Fungi",C766)),ISNUMBER(FIND("fungus",C766)),ISNUMBER(FIND("Fungus",C766)),ISNUMBER(FIND("mushroom",C766)),ISNUMBER(FIND("Mushroom",C766)),ISNUMBER(FIND(" mold ",C766)))</f>
        <v>0</v>
      </c>
      <c r="AH766" t="b">
        <f>OR(ISNUMBER(FIND("Pig ",C766)),ISNUMBER(FIND("pig ",C766)),ISNUMBER(FIND("Pigs ",C766)),ISNUMBER(FIND("pigs ",C766)))</f>
        <v>0</v>
      </c>
      <c r="AI766" t="b">
        <f>OR(ISNUMBER(FIND(" C. elegans",C766)),ISNUMBER(FIND("Caenorhabditis elegans",C766)),ISNUMBER(FIND("earthworms",C766)),ISNUMBER(FIND(" Ficopomatus enigmaticus",C766)),ISNUMBER(FIND("larva",C766)),ISNUMBER(FIND("Lumbriculus variegatus",C766)),ISNUMBER(FIND("nematode",C766)))</f>
        <v>0</v>
      </c>
      <c r="AJ766" t="b">
        <f>NOT(OR(AA766,AB766,AC766,AD766,AE766,AF766,AG766,AH766,AI766))</f>
        <v>1</v>
      </c>
      <c r="AL766" t="b">
        <f>OR(AA766,AB766,AD766,AE766,AF766,AG766,AH766,AI766)</f>
        <v>0</v>
      </c>
      <c r="AM766" t="b">
        <f>IF(Table1[[#This Row],[In vivo?]],IF(Table1[[#This Row],[Cell]],FALSE,TRUE),FALSE)</f>
        <v>0</v>
      </c>
      <c r="AN766" t="b">
        <f>AND(AC766,AL766)</f>
        <v>0</v>
      </c>
      <c r="AO766" t="b">
        <f>IF(Table1[[#This Row],[Cell]],IF(Table1[[#This Row],[In vivo?]],FALSE,TRUE),FALSE)</f>
        <v>0</v>
      </c>
      <c r="AP766" t="b">
        <f>NOT(OR(Table1[[#This Row],[In vivo?]],Table1[[#This Row],[Only in Cell]]))</f>
        <v>1</v>
      </c>
      <c r="AQ766" t="str">
        <f>IF(OR(Table1[[#This Row],[Rodents]],Table1[[#This Row],[Human]],Table1[[#This Row],[Pig]]),OR(ISNUMBER(FIND("pulmonary",C766)),ISNUMBER(FIND("lung",C766))),"NA")</f>
        <v>NA</v>
      </c>
      <c r="AR766" t="str">
        <f>IF(OR(Table1[[#This Row],[Rodents]],Table1[[#This Row],[Human]],Table1[[#This Row],[Pig]]),OR(ISNUMBER(FIND("skin",C766)),ISNUMBER(FIND("dermal",C766))),"NA")</f>
        <v>NA</v>
      </c>
      <c r="AS766" t="str">
        <f>IF(OR(Table1[[#This Row],[Rodents]],Table1[[#This Row],[Human]],Table1[[#This Row],[Pig]]),OR(ISNUMBER(FIND("liver",C766)),ISNUMBER(FIND("hepat",C766))),"NA")</f>
        <v>NA</v>
      </c>
      <c r="AT766" t="str">
        <f>IF(OR(Table1[[#This Row],[Rodents]],Table1[[#This Row],[Human]],Table1[[#This Row],[Pig]]),OR(ISNUMBER(FIND("kidney",C766)),ISNUMBER(FIND("neph",C766))),"NA")</f>
        <v>NA</v>
      </c>
      <c r="AU766" t="str">
        <f>IF(OR(Table1[[#This Row],[Rodents]],Table1[[#This Row],[Human]],Table1[[#This Row],[Pig]]),OR(ISNUMBER(FIND("brain",C766)),ISNUMBER(FIND("neur",C766)),ISNUMBER(FIND("nerv",C766))),"NA")</f>
        <v>NA</v>
      </c>
      <c r="AV766" t="str">
        <f>IF(OR(Table1[[#This Row],[Rodents]],Table1[[#This Row],[Human]],Table1[[#This Row],[Pig]]),OR(ISNUMBER(FIND("heart",C766)),ISNUMBER(FIND("cardi",C766))),"NA")</f>
        <v>NA</v>
      </c>
      <c r="AW766" t="str">
        <f>IF(OR(Table1[[#This Row],[Rodents]],Table1[[#This Row],[Human]],Table1[[#This Row],[Pig]]),OR(ISNUMBER(FIND("gastro",C766)),ISNUMBER(FIND("intesti",C766)),ISNUMBER(FIND("stomach",C766))),"NA")</f>
        <v>NA</v>
      </c>
      <c r="AX766" t="str">
        <f>IF(OR(Table1[[#This Row],[Rodents]],Table1[[#This Row],[Human]],Table1[[#This Row],[Pig]]),NOT(OR(AQ766,AR766,AS766,AT766,AU766,AV766,AW766)),"NA")</f>
        <v>NA</v>
      </c>
      <c r="AY766" t="b">
        <f>OR(ISNUMBER(FIND("SWCNT",C766)),ISNUMBER(FIND("SWNT",C766)),ISNUMBER(FIND("single-wall",C766)),ISNUMBER(FIND("single wall",C766)),ISNUMBER(FIND("Single wall",C766)),ISNUMBER(FIND("Single-wall",C766)),ISNUMBER(FIND("SWCNT",B766)),ISNUMBER(FIND("SWNT",B766)),ISNUMBER(FIND("single-wall",B766)),ISNUMBER(FIND("single wall",B766)),ISNUMBER(FIND("Single-wall",B766)),ISNUMBER(FIND("Single wall",B766)))</f>
        <v>0</v>
      </c>
      <c r="AZ766" t="b">
        <f>OR(ISNUMBER(FIND("MWCNT",C766)),ISNUMBER(FIND("MWNT",C766)),ISNUMBER(FIND("multi-wall",C766)),ISNUMBER(FIND("multi wall",C766)),ISNUMBER(FIND("multiwall",C766)),ISNUMBER(FIND("Multi-wall",C766)),ISNUMBER(FIND("Multi wall",C766)),ISNUMBER(FIND("Multiwall",C766)),ISNUMBER(FIND("MWCNT",B766)),ISNUMBER(FIND("MWNT",B766)),ISNUMBER(FIND("multi-wall",B766)),ISNUMBER(FIND("multi wall",B766)),ISNUMBER(FIND("multiwall",B766)),ISNUMBER(FIND("Multi-wall",B766)),ISNUMBER(FIND("Multi wall",B766)),ISNUMBER(FIND("Multiwall",B766)),ISNUMBER(FIND("Double-wall",B766)),ISNUMBER(FIND("Double wall",B766)),ISNUMBER(FIND("Doublewall",B766)),ISNUMBER(FIND("double-wall",B766)),ISNUMBER(FIND("double wall",B766)),ISNUMBER(FIND("doublewall",B766)))</f>
        <v>1</v>
      </c>
      <c r="BA766" t="b">
        <f>AND(Table1[[#This Row],[SWCNT]],Table1[[#This Row],[MWCNT]])</f>
        <v>0</v>
      </c>
      <c r="BB766" t="b">
        <f>IF(Table1[[#This Row],[SWCNT]]=TRUE,FALSE,IF(Table1[[#This Row],[MWCNT]]=TRUE,FALSE,TRUE))</f>
        <v>0</v>
      </c>
      <c r="BC766" s="18"/>
    </row>
    <row r="767" spans="1:55" ht="92.5">
      <c r="A767" t="s">
        <v>4509</v>
      </c>
      <c r="B767" s="2" t="s">
        <v>4514</v>
      </c>
      <c r="C767" s="16" t="s">
        <v>4519</v>
      </c>
      <c r="D767" s="17" t="s">
        <v>1326</v>
      </c>
      <c r="E767" s="2">
        <v>2012</v>
      </c>
      <c r="F767" t="b">
        <f>OR(ISNUMBER(FIND("cytotoxic",C767)),ISNUMBER(FIND("Cytotoxic",C767)),ISNUMBER(FIND("cellular toxicity",C767)),ISNUMBER(FIND("cell death",C767)),ISNUMBER(FIND("viable",C767)),ISNUMBER(FIND("phytotoxic",C767)),ISNUMBER(FIND("acute toxicity",C767)),ISNUMBER(FIND("MTT",C767)),ISNUMBER(FIND("survival",C767)),ISNUMBER(FIND("prolifer",C767)),ISNUMBER(FIND("apoptosis",C767)),ISNUMBER(FIND("neurotoxic",C767)),ISNUMBER(FIND("  lysis ",C767)),ISNUMBER(FIND("necrosis",C767)),ISNUMBER(FIND("cellular death",C767))*3,ISNUMBER(FIND("LDH",C767)),ISNUMBER(FIND("Acute toxicity",C767)))</f>
        <v>0</v>
      </c>
      <c r="G767" t="b">
        <f>OR(ISNUMBER(FIND("genotoxic",C767)),ISNUMBER(FIND("genotoxicity",C767)),ISNUMBER(FIND("DNA damage",C767)),ISNUMBER(FIND("DNA",C767)),ISNUMBER(FIND("RNA",C767)),ISNUMBER(FIND("mesothelioma",C767)),ISNUMBER(FIND("carcino",C767)),ISNUMBER(FIND("mutagen",C767)),ISNUMBER(FIND("genetic",C767)))</f>
        <v>0</v>
      </c>
      <c r="H767" t="b">
        <f>OR(ISNUMBER(FIND("inflammatory",C767)),ISNUMBER(FIND("inflamm",C767)))</f>
        <v>0</v>
      </c>
      <c r="I767" t="b">
        <f>OR(ISNUMBER(FIND("immune",C767)),ISNUMBER(FIND("immunological",C767)),ISNUMBER(FIND("interleuk",C767)),ISNUMBER(FIND("platelet activation",C767)),ISNUMBER(FIND("monocyte",C767)),ISNUMBER(FIND("leukocyte",C767)),ISNUMBER(FIND("cytokine",C767)),ISNUMBER(FIND("CD4",C767)),ISNUMBER(FIND("CD8",C767)),ISNUMBER(FIND("T-cell",C767)))</f>
        <v>0</v>
      </c>
      <c r="J767" t="b">
        <f>OR(ISNUMBER(FIND("reactive oxygen",C767)),ISNUMBER(FIND("ROS",C767)),ISNUMBER(FIND("free radical",C767)),ISNUMBER(FIND("oxidative stress",C767)),ISNUMBER(FIND("peroxid",C767)),ISNUMBER(FIND("oxidative",C767)),ISNUMBER(FIND("antioxid",C767)))</f>
        <v>0</v>
      </c>
      <c r="K767" t="b">
        <f>OR(ISNUMBER(FIND("autophag",C767)))</f>
        <v>0</v>
      </c>
      <c r="L767" t="b">
        <f>OR(ISNUMBER(FIND("morpholog",C767)))</f>
        <v>0</v>
      </c>
      <c r="M767" t="b">
        <f>OR(ISNUMBER(FIND("fibrosis",C767)),ISNUMBER(FIND("Fibrosis",C767)),ISNUMBER(FIND("fibrot",C767)))</f>
        <v>1</v>
      </c>
      <c r="N767" t="b">
        <f>OR(ISNUMBER(FIND("offspring",C767)),ISNUMBER(FIND("Parental",C767)),ISNUMBER(FIND("parental",C767)),ISNUMBER(FIND("germline",C767)),ISNUMBER(FIND("reproduc",C767)),ISNUMBER(FIND("embryo",C767)))</f>
        <v>0</v>
      </c>
      <c r="O767" t="b">
        <f>OR(ISNUMBER(FIND("metabol",C767)),ISNUMBER(FIND("Metabol",C767)),ISNUMBER(FIND("digest",C767)),ISNUMBER(FIND("mitochon",C767)))</f>
        <v>0</v>
      </c>
      <c r="P767" t="b">
        <f>OR(ISNUMBER(FIND("ecotox",C767)),ISNUMBER(FIND("Ecotox",B767)),ISNUMBER(FIND("ecotox",B767)),ISNUMBER(FIND("Ecotox",C767)))</f>
        <v>0</v>
      </c>
      <c r="Q767" t="b">
        <f>OR(ISNUMBER(FIND("Bioaccum",C767)),ISNUMBER(FIND("bioaccum",C767)),ISNUMBER(FIND("accum",C767)))</f>
        <v>0</v>
      </c>
      <c r="R767" t="b">
        <f>OR(ISNUMBER(FIND("Occupation",C767)),ISNUMBER(FIND("occupation",C767)),ISNUMBER(FIND("worker",C767)),ISNUMBER(FIND("workforce",C767)))</f>
        <v>0</v>
      </c>
      <c r="S767" t="b">
        <f>NOT(OR(F767,G767,H767,I767,J767,K767,L767,M767,N767,O767,P767,Q767,R767))</f>
        <v>0</v>
      </c>
      <c r="U767" t="b">
        <f>OR(Table1[[#This Row],[Inflammation]],Table1[[#This Row],[Immune]])</f>
        <v>0</v>
      </c>
      <c r="V767" t="str">
        <f>IF(OR(Table1[[#This Row],[Rodents]],Table1[[#This Row],[Human]],Table1[[#This Row],[Pig]]),OR(ISNUMBER(FIND("intratrach",C767)),ISNUMBER(FIND("nasal ",C767)),ISNUMBER(FIND("instill",C767))),"NA")</f>
        <v>NA</v>
      </c>
      <c r="W767" t="str">
        <f>IF(OR(Table1[[#This Row],[Rodents]],Table1[[#This Row],[Human]],Table1[[#This Row],[Pig]]),OR(ISNUMBER(FIND("dermal",C767)),ISNUMBER(FIND("skin ",C767))),"NA")</f>
        <v>NA</v>
      </c>
      <c r="X767" t="str">
        <f>IF(OR(Table1[[#This Row],[Rodents]],Table1[[#This Row],[Human]],Table1[[#This Row],[Pig]]),OR(ISNUMBER(FIND("injected",C767)),ISNUMBER(FIND("periton",C767)),ISNUMBER(FIND("intrascrot",C767))),"NA")</f>
        <v>NA</v>
      </c>
      <c r="Y767" t="str">
        <f>IF(OR(Table1[[#This Row],[Rodents]],Table1[[#This Row],[Human]],Table1[[#This Row],[Pig]]),NOT(OR(Table1[[#This Row],[Inhaled/Intratracheal/intranasal]],Table1[[#This Row],[Dermal]],Table1[[#This Row],[Injected]])),"NA")</f>
        <v>NA</v>
      </c>
      <c r="AA767" t="b">
        <f>OR(ISNUMBER(FIND("fish ",C767)),ISNUMBER(FIND("Fish ",C767)),ISNUMBER(FIND("aquatic",C767)),ISNUMBER(FIND("daphnids",C767)),ISNUMBER(FIND("Carcinus maenas",C767)),ISNUMBER(FIND("Daphnia",C767)),ISNUMBER(FIND("Ruditapes philippinarum",C767)),ISNUMBER(FIND("daphnia",C767)),ISNUMBER(FIND("marine",C767)),ISNUMBER(FIND("mussel",C767)),ISNUMBER(FIND("algae",C767)),ISNUMBER(FIND("Donax faba",C767)),ISNUMBER(FIND("estuarine",C767)),ISNUMBER(FIND("snail",C767)),ISNUMBER(FIND("Prorocentrum donghaiense",C767)) )</f>
        <v>0</v>
      </c>
      <c r="AB767" t="b">
        <f>OR(ISNUMBER(FIND(" rat ",C767)),ISNUMBER(FIND(" rats ",C767)),ISNUMBER(FIND(" Rats ",C767)),ISNUMBER(FIND(" Rat ",C767)),ISNUMBER(FIND(" rat.",C767)),ISNUMBER(FIND(" rats.",C767)),ISNUMBER(FIND("mouse",C767)),ISNUMBER(FIND("mice",C767)), ISNUMBER(FIND(" Mice",C767)))</f>
        <v>0</v>
      </c>
      <c r="AC767" t="b">
        <f>OR(ISNUMBER(FIND(" cell ",C767)),ISNUMBER(FIND("fibroblast",C767)),ISNUMBER(FIND("macrophage",C767)),ISNUMBER(FIND("epithelial",C767)),ISNUMBER(FIND("endothelial",C767)),ISNUMBER(FIND("neuron",C767)),ISNUMBER(FIND(" cells ",C767)),ISNUMBER(FIND("RBC",C767)),ISNUMBER(FIND("mitochond",C767)),ISNUMBER(FIND("adipocyte",C767)),ISNUMBER(FIND("osteo",C767)),ISNUMBER(FIND("keratin",C767)),ISNUMBER(FIND(" cell's ",C767)),ISNUMBER(FIND("eukary",C767)),ISNUMBER(FIND("sperm",C767)))</f>
        <v>0</v>
      </c>
      <c r="AD767" t="b">
        <f>OR(ISNUMBER(FIND("human",B767)),ISNUMBER(FIND("workers",B767)),ISNUMBER(FIND("workforces",B767)),ISNUMBER(FIND("occupational",B767)),ISNUMBER(FIND("Case report",B767)),ISNUMBER(FIND("Workplaces",B767)),ISNUMBER(FIND("worker",B767)))</f>
        <v>0</v>
      </c>
      <c r="AE767" t="b">
        <f>OR(ISNUMBER(FIND(" plant ",C767)),ISNUMBER(FIND("Plant ",C767)),ISNUMBER(FIND("tomato",C767)),ISNUMBER(FIND("plants",C767)),ISNUMBER(FIND("Plants",C767)),ISNUMBER(FIND("algae",C767)),ISNUMBER(FIND("lettuce",C767)),ISNUMBER(FIND("green gram sprouts ",C767)),ISNUMBER(FIND("Cucurbita pepo",C767)),ISNUMBER(FIND("bean ",C767)),ISNUMBER(FIND("chloroplast",C767)),ISNUMBER(FIND("chlorophyll",C767)),ISNUMBER(FIND("seedling",C767)),ISNUMBER(FIND("canola",C767)),ISNUMBER(FIND("shoot",C767)),ISNUMBER(FIND("photosynthes",C767)),ISNUMBER(FIND(" leaves ",C767)),,ISNUMBER(FIND("agriculture",C767)),ISNUMBER(FIND(" crops ",C767)))</f>
        <v>0</v>
      </c>
      <c r="AF767" t="b">
        <f>OR(ISNUMBER(FIND("bacteria",C767)),ISNUMBER(FIND("Bacteria",C767)),ISNUMBER(FIND("Bacterium",C767)),ISNUMBER(FIND("bacterium",C767)),ISNUMBER(FIND(" coli ",C767)))</f>
        <v>0</v>
      </c>
      <c r="AG767" t="b">
        <f>OR(ISNUMBER(FIND("fungi",C767)),ISNUMBER(FIND("Fungi",C767)),ISNUMBER(FIND("fungus",C767)),ISNUMBER(FIND("Fungus",C767)),ISNUMBER(FIND("mushroom",C767)),ISNUMBER(FIND("Mushroom",C767)),ISNUMBER(FIND(" mold ",C767)))</f>
        <v>0</v>
      </c>
      <c r="AH767" t="b">
        <f>OR(ISNUMBER(FIND("Pig ",C767)),ISNUMBER(FIND("pig ",C767)),ISNUMBER(FIND("Pigs ",C767)),ISNUMBER(FIND("pigs ",C767)))</f>
        <v>0</v>
      </c>
      <c r="AI767" t="b">
        <f>OR(ISNUMBER(FIND(" C. elegans",C767)),ISNUMBER(FIND("Caenorhabditis elegans",C767)),ISNUMBER(FIND("earthworms",C767)),ISNUMBER(FIND(" Ficopomatus enigmaticus",C767)),ISNUMBER(FIND("larva",C767)),ISNUMBER(FIND("Lumbriculus variegatus",C767)),ISNUMBER(FIND("nematode",C767)))</f>
        <v>0</v>
      </c>
      <c r="AJ767" t="b">
        <f>NOT(OR(AA767,AB767,AC767,AD767,AE767,AF767,AG767,AH767,AI767))</f>
        <v>1</v>
      </c>
      <c r="AK767" t="s">
        <v>6136</v>
      </c>
      <c r="AL767" t="b">
        <f>OR(AA767,AB767,AD767,AE767,AF767,AG767,AH767,AI767)</f>
        <v>0</v>
      </c>
      <c r="AM767" t="b">
        <f>IF(Table1[[#This Row],[In vivo?]],IF(Table1[[#This Row],[Cell]],FALSE,TRUE),FALSE)</f>
        <v>0</v>
      </c>
      <c r="AN767" t="b">
        <f>AND(AC767,AL767)</f>
        <v>0</v>
      </c>
      <c r="AO767" t="b">
        <f>IF(Table1[[#This Row],[Cell]],IF(Table1[[#This Row],[In vivo?]],FALSE,TRUE),FALSE)</f>
        <v>0</v>
      </c>
      <c r="AP767" t="b">
        <f>NOT(OR(Table1[[#This Row],[In vivo?]],Table1[[#This Row],[Only in Cell]]))</f>
        <v>1</v>
      </c>
      <c r="AQ767" t="str">
        <f>IF(OR(Table1[[#This Row],[Rodents]],Table1[[#This Row],[Human]],Table1[[#This Row],[Pig]]),OR(ISNUMBER(FIND("pulmonary",C767)),ISNUMBER(FIND("lung",C767))),"NA")</f>
        <v>NA</v>
      </c>
      <c r="AR767" t="str">
        <f>IF(OR(Table1[[#This Row],[Rodents]],Table1[[#This Row],[Human]],Table1[[#This Row],[Pig]]),OR(ISNUMBER(FIND("skin",C767)),ISNUMBER(FIND("dermal",C767))),"NA")</f>
        <v>NA</v>
      </c>
      <c r="AS767" t="str">
        <f>IF(OR(Table1[[#This Row],[Rodents]],Table1[[#This Row],[Human]],Table1[[#This Row],[Pig]]),OR(ISNUMBER(FIND("liver",C767)),ISNUMBER(FIND("hepat",C767))),"NA")</f>
        <v>NA</v>
      </c>
      <c r="AT767" t="str">
        <f>IF(OR(Table1[[#This Row],[Rodents]],Table1[[#This Row],[Human]],Table1[[#This Row],[Pig]]),OR(ISNUMBER(FIND("kidney",C767)),ISNUMBER(FIND("neph",C767))),"NA")</f>
        <v>NA</v>
      </c>
      <c r="AU767" t="str">
        <f>IF(OR(Table1[[#This Row],[Rodents]],Table1[[#This Row],[Human]],Table1[[#This Row],[Pig]]),OR(ISNUMBER(FIND("brain",C767)),ISNUMBER(FIND("neur",C767)),ISNUMBER(FIND("nerv",C767))),"NA")</f>
        <v>NA</v>
      </c>
      <c r="AV767" t="str">
        <f>IF(OR(Table1[[#This Row],[Rodents]],Table1[[#This Row],[Human]],Table1[[#This Row],[Pig]]),OR(ISNUMBER(FIND("heart",C767)),ISNUMBER(FIND("cardi",C767))),"NA")</f>
        <v>NA</v>
      </c>
      <c r="AW767" t="str">
        <f>IF(OR(Table1[[#This Row],[Rodents]],Table1[[#This Row],[Human]],Table1[[#This Row],[Pig]]),OR(ISNUMBER(FIND("gastro",C767)),ISNUMBER(FIND("intesti",C767)),ISNUMBER(FIND("stomach",C767))),"NA")</f>
        <v>NA</v>
      </c>
      <c r="AX767" t="str">
        <f>IF(OR(Table1[[#This Row],[Rodents]],Table1[[#This Row],[Human]],Table1[[#This Row],[Pig]]),NOT(OR(AQ767,AR767,AS767,AT767,AU767,AV767,AW767)),"NA")</f>
        <v>NA</v>
      </c>
      <c r="AY767" t="b">
        <f>OR(ISNUMBER(FIND("SWCNT",C767)),ISNUMBER(FIND("SWNT",C767)),ISNUMBER(FIND("single-wall",C767)),ISNUMBER(FIND("single wall",C767)),ISNUMBER(FIND("Single wall",C767)),ISNUMBER(FIND("Single-wall",C767)),ISNUMBER(FIND("SWCNT",B767)),ISNUMBER(FIND("SWNT",B767)),ISNUMBER(FIND("single-wall",B767)),ISNUMBER(FIND("single wall",B767)),ISNUMBER(FIND("Single-wall",B767)),ISNUMBER(FIND("Single wall",B767)))</f>
        <v>0</v>
      </c>
      <c r="AZ767" t="b">
        <f>OR(ISNUMBER(FIND("MWCNT",C767)),ISNUMBER(FIND("MWNT",C767)),ISNUMBER(FIND("multi-wall",C767)),ISNUMBER(FIND("multi wall",C767)),ISNUMBER(FIND("multiwall",C767)),ISNUMBER(FIND("Multi-wall",C767)),ISNUMBER(FIND("Multi wall",C767)),ISNUMBER(FIND("Multiwall",C767)),ISNUMBER(FIND("MWCNT",B767)),ISNUMBER(FIND("MWNT",B767)),ISNUMBER(FIND("multi-wall",B767)),ISNUMBER(FIND("multi wall",B767)),ISNUMBER(FIND("multiwall",B767)),ISNUMBER(FIND("Multi-wall",B767)),ISNUMBER(FIND("Multi wall",B767)),ISNUMBER(FIND("Multiwall",B767)),ISNUMBER(FIND("Double-wall",B767)),ISNUMBER(FIND("Double wall",B767)),ISNUMBER(FIND("Doublewall",B767)),ISNUMBER(FIND("double-wall",B767)),ISNUMBER(FIND("double wall",B767)),ISNUMBER(FIND("doublewall",B767)))</f>
        <v>1</v>
      </c>
      <c r="BA767" t="b">
        <f>AND(Table1[[#This Row],[SWCNT]],Table1[[#This Row],[MWCNT]])</f>
        <v>0</v>
      </c>
      <c r="BB767" t="b">
        <f>IF(Table1[[#This Row],[SWCNT]]=TRUE,FALSE,IF(Table1[[#This Row],[MWCNT]]=TRUE,FALSE,TRUE))</f>
        <v>0</v>
      </c>
      <c r="BC767" s="18"/>
    </row>
    <row r="768" spans="1:55" ht="166.5">
      <c r="B768" s="2" t="s">
        <v>4403</v>
      </c>
      <c r="C768" s="16" t="s">
        <v>4408</v>
      </c>
      <c r="D768" s="17" t="s">
        <v>4410</v>
      </c>
      <c r="E768" s="2">
        <v>2012</v>
      </c>
      <c r="F768" t="b">
        <f>OR(ISNUMBER(FIND("cytotoxic",C768)),ISNUMBER(FIND("Cytotoxic",C768)),ISNUMBER(FIND("cellular toxicity",C768)),ISNUMBER(FIND("cell death",C768)),ISNUMBER(FIND("viable",C768)),ISNUMBER(FIND("phytotoxic",C768)),ISNUMBER(FIND("acute toxicity",C768)),ISNUMBER(FIND("MTT",C768)),ISNUMBER(FIND("survival",C768)),ISNUMBER(FIND("prolifer",C768)),ISNUMBER(FIND("apoptosis",C768)),ISNUMBER(FIND("neurotoxic",C768)),ISNUMBER(FIND("  lysis ",C768)),ISNUMBER(FIND("necrosis",C768)),ISNUMBER(FIND("cellular death",C768))*3,ISNUMBER(FIND("LDH",C768)),ISNUMBER(FIND("Acute toxicity",C768)))</f>
        <v>0</v>
      </c>
      <c r="G768" t="b">
        <f>OR(ISNUMBER(FIND("genotoxic",C768)),ISNUMBER(FIND("genotoxicity",C768)),ISNUMBER(FIND("DNA damage",C768)),ISNUMBER(FIND("DNA",C768)),ISNUMBER(FIND("RNA",C768)),ISNUMBER(FIND("mesothelioma",C768)),ISNUMBER(FIND("carcino",C768)),ISNUMBER(FIND("mutagen",C768)),ISNUMBER(FIND("genetic",C768)))</f>
        <v>1</v>
      </c>
      <c r="H768" t="b">
        <f>OR(ISNUMBER(FIND("inflammatory",C768)),ISNUMBER(FIND("inflamm",C768)))</f>
        <v>0</v>
      </c>
      <c r="I768" t="b">
        <f>OR(ISNUMBER(FIND("immune",C768)),ISNUMBER(FIND("immunological",C768)),ISNUMBER(FIND("interleuk",C768)),ISNUMBER(FIND("platelet activation",C768)),ISNUMBER(FIND("monocyte",C768)),ISNUMBER(FIND("leukocyte",C768)),ISNUMBER(FIND("cytokine",C768)),ISNUMBER(FIND("CD4",C768)),ISNUMBER(FIND("CD8",C768)),ISNUMBER(FIND("T-cell",C768)))</f>
        <v>0</v>
      </c>
      <c r="J768" t="b">
        <f>OR(ISNUMBER(FIND("reactive oxygen",C768)),ISNUMBER(FIND("ROS",C768)),ISNUMBER(FIND("free radical",C768)),ISNUMBER(FIND("oxidative stress",C768)),ISNUMBER(FIND("peroxid",C768)),ISNUMBER(FIND("oxidative",C768)),ISNUMBER(FIND("antioxid",C768)))</f>
        <v>1</v>
      </c>
      <c r="K768" t="b">
        <f>OR(ISNUMBER(FIND("autophag",C768)))</f>
        <v>0</v>
      </c>
      <c r="L768" t="b">
        <f>OR(ISNUMBER(FIND("morpholog",C768)))</f>
        <v>0</v>
      </c>
      <c r="M768" t="b">
        <f>OR(ISNUMBER(FIND("fibrosis",C768)),ISNUMBER(FIND("Fibrosis",C768)),ISNUMBER(FIND("fibrot",C768)))</f>
        <v>0</v>
      </c>
      <c r="N768" t="b">
        <f>OR(ISNUMBER(FIND("offspring",C768)),ISNUMBER(FIND("Parental",C768)),ISNUMBER(FIND("parental",C768)),ISNUMBER(FIND("germline",C768)),ISNUMBER(FIND("reproduc",C768)),ISNUMBER(FIND("embryo",C768)))</f>
        <v>0</v>
      </c>
      <c r="O768" t="b">
        <f>OR(ISNUMBER(FIND("metabol",C768)),ISNUMBER(FIND("Metabol",C768)),ISNUMBER(FIND("digest",C768)),ISNUMBER(FIND("mitochon",C768)))</f>
        <v>0</v>
      </c>
      <c r="P768" t="b">
        <f>OR(ISNUMBER(FIND("ecotox",C768)),ISNUMBER(FIND("Ecotox",B768)),ISNUMBER(FIND("ecotox",B768)),ISNUMBER(FIND("Ecotox",C768)))</f>
        <v>0</v>
      </c>
      <c r="Q768" t="b">
        <f>OR(ISNUMBER(FIND("Bioaccum",C768)),ISNUMBER(FIND("bioaccum",C768)),ISNUMBER(FIND("accum",C768)))</f>
        <v>0</v>
      </c>
      <c r="R768" t="b">
        <f>OR(ISNUMBER(FIND("Occupation",C768)),ISNUMBER(FIND("occupation",C768)),ISNUMBER(FIND("worker",C768)),ISNUMBER(FIND("workforce",C768)))</f>
        <v>0</v>
      </c>
      <c r="S768" t="b">
        <f>NOT(OR(F768,G768,H768,I768,J768,K768,L768,M768,N768,O768,P768,Q768,R768))</f>
        <v>0</v>
      </c>
      <c r="U768" t="b">
        <f>OR(Table1[[#This Row],[Inflammation]],Table1[[#This Row],[Immune]])</f>
        <v>0</v>
      </c>
      <c r="V768" t="str">
        <f>IF(OR(Table1[[#This Row],[Rodents]],Table1[[#This Row],[Human]],Table1[[#This Row],[Pig]]),OR(ISNUMBER(FIND("intratrach",C768)),ISNUMBER(FIND("nasal ",C768)),ISNUMBER(FIND("instill",C768))),"NA")</f>
        <v>NA</v>
      </c>
      <c r="W768" t="str">
        <f>IF(OR(Table1[[#This Row],[Rodents]],Table1[[#This Row],[Human]],Table1[[#This Row],[Pig]]),OR(ISNUMBER(FIND("dermal",C768)),ISNUMBER(FIND("skin ",C768))),"NA")</f>
        <v>NA</v>
      </c>
      <c r="X768" t="str">
        <f>IF(OR(Table1[[#This Row],[Rodents]],Table1[[#This Row],[Human]],Table1[[#This Row],[Pig]]),OR(ISNUMBER(FIND("injected",C768)),ISNUMBER(FIND("periton",C768)),ISNUMBER(FIND("intrascrot",C768))),"NA")</f>
        <v>NA</v>
      </c>
      <c r="Y768" t="str">
        <f>IF(OR(Table1[[#This Row],[Rodents]],Table1[[#This Row],[Human]],Table1[[#This Row],[Pig]]),NOT(OR(Table1[[#This Row],[Inhaled/Intratracheal/intranasal]],Table1[[#This Row],[Dermal]],Table1[[#This Row],[Injected]])),"NA")</f>
        <v>NA</v>
      </c>
      <c r="AA768" t="b">
        <f>OR(ISNUMBER(FIND("fish ",C768)),ISNUMBER(FIND("Fish ",C768)),ISNUMBER(FIND("aquatic",C768)),ISNUMBER(FIND("daphnids",C768)),ISNUMBER(FIND("Carcinus maenas",C768)),ISNUMBER(FIND("Daphnia",C768)),ISNUMBER(FIND("Ruditapes philippinarum",C768)),ISNUMBER(FIND("daphnia",C768)),ISNUMBER(FIND("marine",C768)),ISNUMBER(FIND("mussel",C768)),ISNUMBER(FIND("algae",C768)),ISNUMBER(FIND("Donax faba",C768)),ISNUMBER(FIND("estuarine",C768)),ISNUMBER(FIND("snail",C768)),ISNUMBER(FIND("Prorocentrum donghaiense",C768)) )</f>
        <v>0</v>
      </c>
      <c r="AB768" t="b">
        <f>OR(ISNUMBER(FIND(" rat ",C768)),ISNUMBER(FIND(" rats ",C768)),ISNUMBER(FIND(" Rats ",C768)),ISNUMBER(FIND(" Rat ",C768)),ISNUMBER(FIND(" rat.",C768)),ISNUMBER(FIND(" rats.",C768)),ISNUMBER(FIND("mouse",C768)),ISNUMBER(FIND("mice",C768)), ISNUMBER(FIND(" Mice",C768)))</f>
        <v>0</v>
      </c>
      <c r="AC768" t="b">
        <f>OR(ISNUMBER(FIND(" cell ",C768)),ISNUMBER(FIND("fibroblast",C768)),ISNUMBER(FIND("macrophage",C768)),ISNUMBER(FIND("epithelial",C768)),ISNUMBER(FIND("endothelial",C768)),ISNUMBER(FIND("neuron",C768)),ISNUMBER(FIND(" cells ",C768)),ISNUMBER(FIND("RBC",C768)),ISNUMBER(FIND("mitochond",C768)),ISNUMBER(FIND("adipocyte",C768)),ISNUMBER(FIND("osteo",C768)),ISNUMBER(FIND("keratin",C768)),ISNUMBER(FIND(" cell's ",C768)),ISNUMBER(FIND("eukary",C768)),ISNUMBER(FIND("sperm",C768)))</f>
        <v>0</v>
      </c>
      <c r="AD768" t="b">
        <f>OR(ISNUMBER(FIND("human",B768)),ISNUMBER(FIND("workers",B768)),ISNUMBER(FIND("workforces",B768)),ISNUMBER(FIND("occupational",B768)),ISNUMBER(FIND("Case report",B768)),ISNUMBER(FIND("Workplaces",B768)),ISNUMBER(FIND("worker",B768)))</f>
        <v>0</v>
      </c>
      <c r="AE768" t="b">
        <f>OR(ISNUMBER(FIND(" plant ",C768)),ISNUMBER(FIND("Plant ",C768)),ISNUMBER(FIND("tomato",C768)),ISNUMBER(FIND("plants",C768)),ISNUMBER(FIND("Plants",C768)),ISNUMBER(FIND("algae",C768)),ISNUMBER(FIND("lettuce",C768)),ISNUMBER(FIND("green gram sprouts ",C768)),ISNUMBER(FIND("Cucurbita pepo",C768)),ISNUMBER(FIND("bean ",C768)),ISNUMBER(FIND("chloroplast",C768)),ISNUMBER(FIND("chlorophyll",C768)),ISNUMBER(FIND("seedling",C768)),ISNUMBER(FIND("canola",C768)),ISNUMBER(FIND("shoot",C768)),ISNUMBER(FIND("photosynthes",C768)),ISNUMBER(FIND(" leaves ",C768)),,ISNUMBER(FIND("agriculture",C768)),ISNUMBER(FIND(" crops ",C768)))</f>
        <v>0</v>
      </c>
      <c r="AF768" t="b">
        <f>OR(ISNUMBER(FIND("bacteria",C768)),ISNUMBER(FIND("Bacteria",C768)),ISNUMBER(FIND("Bacterium",C768)),ISNUMBER(FIND("bacterium",C768)),ISNUMBER(FIND(" coli ",C768)))</f>
        <v>0</v>
      </c>
      <c r="AG768" t="b">
        <f>OR(ISNUMBER(FIND("fungi",C768)),ISNUMBER(FIND("Fungi",C768)),ISNUMBER(FIND("fungus",C768)),ISNUMBER(FIND("Fungus",C768)),ISNUMBER(FIND("mushroom",C768)),ISNUMBER(FIND("Mushroom",C768)),ISNUMBER(FIND(" mold ",C768)))</f>
        <v>0</v>
      </c>
      <c r="AH768" t="b">
        <f>OR(ISNUMBER(FIND("Pig ",C768)),ISNUMBER(FIND("pig ",C768)),ISNUMBER(FIND("Pigs ",C768)),ISNUMBER(FIND("pigs ",C768)))</f>
        <v>0</v>
      </c>
      <c r="AI768" t="b">
        <f>OR(ISNUMBER(FIND(" C. elegans",C768)),ISNUMBER(FIND("Caenorhabditis elegans",C768)),ISNUMBER(FIND("earthworms",C768)),ISNUMBER(FIND(" Ficopomatus enigmaticus",C768)),ISNUMBER(FIND("larva",C768)),ISNUMBER(FIND("Lumbriculus variegatus",C768)),ISNUMBER(FIND("nematode",C768)))</f>
        <v>0</v>
      </c>
      <c r="AJ768" t="b">
        <f>NOT(OR(AA768,AB768,AC768,AD768,AE768,AF768,AG768,AH768,AI768))</f>
        <v>1</v>
      </c>
      <c r="AL768" t="b">
        <f>OR(AA768,AB768,AD768,AE768,AF768,AG768,AH768,AI768)</f>
        <v>0</v>
      </c>
      <c r="AM768" t="b">
        <f>IF(Table1[[#This Row],[In vivo?]],IF(Table1[[#This Row],[Cell]],FALSE,TRUE),FALSE)</f>
        <v>0</v>
      </c>
      <c r="AN768" t="b">
        <f>AND(AC768,AL768)</f>
        <v>0</v>
      </c>
      <c r="AO768" t="b">
        <f>IF(Table1[[#This Row],[Cell]],IF(Table1[[#This Row],[In vivo?]],FALSE,TRUE),FALSE)</f>
        <v>0</v>
      </c>
      <c r="AP768" t="b">
        <f>NOT(OR(Table1[[#This Row],[In vivo?]],Table1[[#This Row],[Only in Cell]]))</f>
        <v>1</v>
      </c>
      <c r="AQ768" t="str">
        <f>IF(OR(Table1[[#This Row],[Rodents]],Table1[[#This Row],[Human]],Table1[[#This Row],[Pig]]),OR(ISNUMBER(FIND("pulmonary",C768)),ISNUMBER(FIND("lung",C768))),"NA")</f>
        <v>NA</v>
      </c>
      <c r="AR768" t="str">
        <f>IF(OR(Table1[[#This Row],[Rodents]],Table1[[#This Row],[Human]],Table1[[#This Row],[Pig]]),OR(ISNUMBER(FIND("skin",C768)),ISNUMBER(FIND("dermal",C768))),"NA")</f>
        <v>NA</v>
      </c>
      <c r="AS768" t="str">
        <f>IF(OR(Table1[[#This Row],[Rodents]],Table1[[#This Row],[Human]],Table1[[#This Row],[Pig]]),OR(ISNUMBER(FIND("liver",C768)),ISNUMBER(FIND("hepat",C768))),"NA")</f>
        <v>NA</v>
      </c>
      <c r="AT768" t="str">
        <f>IF(OR(Table1[[#This Row],[Rodents]],Table1[[#This Row],[Human]],Table1[[#This Row],[Pig]]),OR(ISNUMBER(FIND("kidney",C768)),ISNUMBER(FIND("neph",C768))),"NA")</f>
        <v>NA</v>
      </c>
      <c r="AU768" t="str">
        <f>IF(OR(Table1[[#This Row],[Rodents]],Table1[[#This Row],[Human]],Table1[[#This Row],[Pig]]),OR(ISNUMBER(FIND("brain",C768)),ISNUMBER(FIND("neur",C768)),ISNUMBER(FIND("nerv",C768))),"NA")</f>
        <v>NA</v>
      </c>
      <c r="AV768" t="str">
        <f>IF(OR(Table1[[#This Row],[Rodents]],Table1[[#This Row],[Human]],Table1[[#This Row],[Pig]]),OR(ISNUMBER(FIND("heart",C768)),ISNUMBER(FIND("cardi",C768))),"NA")</f>
        <v>NA</v>
      </c>
      <c r="AW768" t="str">
        <f>IF(OR(Table1[[#This Row],[Rodents]],Table1[[#This Row],[Human]],Table1[[#This Row],[Pig]]),OR(ISNUMBER(FIND("gastro",C768)),ISNUMBER(FIND("intesti",C768)),ISNUMBER(FIND("stomach",C768))),"NA")</f>
        <v>NA</v>
      </c>
      <c r="AX768" t="str">
        <f>IF(OR(Table1[[#This Row],[Rodents]],Table1[[#This Row],[Human]],Table1[[#This Row],[Pig]]),NOT(OR(AQ768,AR768,AS768,AT768,AU768,AV768,AW768)),"NA")</f>
        <v>NA</v>
      </c>
      <c r="AY768" t="b">
        <f>OR(ISNUMBER(FIND("SWCNT",C768)),ISNUMBER(FIND("SWNT",C768)),ISNUMBER(FIND("single-wall",C768)),ISNUMBER(FIND("single wall",C768)),ISNUMBER(FIND("Single wall",C768)),ISNUMBER(FIND("Single-wall",C768)),ISNUMBER(FIND("SWCNT",B768)),ISNUMBER(FIND("SWNT",B768)),ISNUMBER(FIND("single-wall",B768)),ISNUMBER(FIND("single wall",B768)),ISNUMBER(FIND("Single-wall",B768)),ISNUMBER(FIND("Single wall",B768)))</f>
        <v>1</v>
      </c>
      <c r="AZ768" t="b">
        <f>OR(ISNUMBER(FIND("MWCNT",C768)),ISNUMBER(FIND("MWNT",C768)),ISNUMBER(FIND("multi-wall",C768)),ISNUMBER(FIND("multi wall",C768)),ISNUMBER(FIND("multiwall",C768)),ISNUMBER(FIND("Multi-wall",C768)),ISNUMBER(FIND("Multi wall",C768)),ISNUMBER(FIND("Multiwall",C768)),ISNUMBER(FIND("MWCNT",B768)),ISNUMBER(FIND("MWNT",B768)),ISNUMBER(FIND("multi-wall",B768)),ISNUMBER(FIND("multi wall",B768)),ISNUMBER(FIND("multiwall",B768)),ISNUMBER(FIND("Multi-wall",B768)),ISNUMBER(FIND("Multi wall",B768)),ISNUMBER(FIND("Multiwall",B768)),ISNUMBER(FIND("Double-wall",B768)),ISNUMBER(FIND("Double wall",B768)),ISNUMBER(FIND("Doublewall",B768)),ISNUMBER(FIND("double-wall",B768)),ISNUMBER(FIND("double wall",B768)),ISNUMBER(FIND("doublewall",B768)))</f>
        <v>0</v>
      </c>
      <c r="BA768" t="b">
        <f>AND(Table1[[#This Row],[SWCNT]],Table1[[#This Row],[MWCNT]])</f>
        <v>0</v>
      </c>
      <c r="BB768" t="b">
        <f>IF(Table1[[#This Row],[SWCNT]]=TRUE,FALSE,IF(Table1[[#This Row],[MWCNT]]=TRUE,FALSE,TRUE))</f>
        <v>0</v>
      </c>
      <c r="BC768" s="18"/>
    </row>
    <row r="769" spans="1:55" ht="129.5">
      <c r="A769" t="s">
        <v>4412</v>
      </c>
      <c r="B769" s="2" t="s">
        <v>4417</v>
      </c>
      <c r="C769" s="16" t="s">
        <v>4422</v>
      </c>
      <c r="D769" s="17" t="s">
        <v>4427</v>
      </c>
      <c r="E769" s="2">
        <v>2012</v>
      </c>
      <c r="F769" t="b">
        <f>OR(ISNUMBER(FIND("cytotoxic",C769)),ISNUMBER(FIND("Cytotoxic",C769)),ISNUMBER(FIND("cellular toxicity",C769)),ISNUMBER(FIND("cell death",C769)),ISNUMBER(FIND("viable",C769)),ISNUMBER(FIND("phytotoxic",C769)),ISNUMBER(FIND("acute toxicity",C769)),ISNUMBER(FIND("MTT",C769)),ISNUMBER(FIND("survival",C769)),ISNUMBER(FIND("prolifer",C769)),ISNUMBER(FIND("apoptosis",C769)),ISNUMBER(FIND("neurotoxic",C769)),ISNUMBER(FIND("  lysis ",C769)),ISNUMBER(FIND("necrosis",C769)),ISNUMBER(FIND("cellular death",C769))*3,ISNUMBER(FIND("LDH",C769)),ISNUMBER(FIND("Acute toxicity",C769)))</f>
        <v>0</v>
      </c>
      <c r="G769" t="b">
        <f>OR(ISNUMBER(FIND("genotoxic",C769)),ISNUMBER(FIND("genotoxicity",C769)),ISNUMBER(FIND("DNA damage",C769)),ISNUMBER(FIND("DNA",C769)),ISNUMBER(FIND("RNA",C769)),ISNUMBER(FIND("mesothelioma",C769)),ISNUMBER(FIND("carcino",C769)),ISNUMBER(FIND("mutagen",C769)),ISNUMBER(FIND("genetic",C769)))</f>
        <v>0</v>
      </c>
      <c r="H769" t="b">
        <f>OR(ISNUMBER(FIND("inflammatory",C769)),ISNUMBER(FIND("inflamm",C769)))</f>
        <v>0</v>
      </c>
      <c r="I769" t="b">
        <f>OR(ISNUMBER(FIND("immune",C769)),ISNUMBER(FIND("immunological",C769)),ISNUMBER(FIND("interleuk",C769)),ISNUMBER(FIND("platelet activation",C769)),ISNUMBER(FIND("monocyte",C769)),ISNUMBER(FIND("leukocyte",C769)),ISNUMBER(FIND("cytokine",C769)),ISNUMBER(FIND("CD4",C769)),ISNUMBER(FIND("CD8",C769)),ISNUMBER(FIND("T-cell",C769)))</f>
        <v>0</v>
      </c>
      <c r="J769" t="b">
        <f>OR(ISNUMBER(FIND("reactive oxygen",C769)),ISNUMBER(FIND("ROS",C769)),ISNUMBER(FIND("free radical",C769)),ISNUMBER(FIND("oxidative stress",C769)),ISNUMBER(FIND("peroxid",C769)),ISNUMBER(FIND("oxidative",C769)),ISNUMBER(FIND("antioxid",C769)))</f>
        <v>0</v>
      </c>
      <c r="K769" t="b">
        <f>OR(ISNUMBER(FIND("autophag",C769)))</f>
        <v>0</v>
      </c>
      <c r="L769" t="b">
        <f>OR(ISNUMBER(FIND("morpholog",C769)))</f>
        <v>0</v>
      </c>
      <c r="M769" t="b">
        <f>OR(ISNUMBER(FIND("fibrosis",C769)),ISNUMBER(FIND("Fibrosis",C769)),ISNUMBER(FIND("fibrot",C769)))</f>
        <v>0</v>
      </c>
      <c r="N769" t="b">
        <f>OR(ISNUMBER(FIND("offspring",C769)),ISNUMBER(FIND("Parental",C769)),ISNUMBER(FIND("parental",C769)),ISNUMBER(FIND("germline",C769)),ISNUMBER(FIND("reproduc",C769)),ISNUMBER(FIND("embryo",C769)))</f>
        <v>0</v>
      </c>
      <c r="O769" t="b">
        <f>OR(ISNUMBER(FIND("metabol",C769)),ISNUMBER(FIND("Metabol",C769)),ISNUMBER(FIND("digest",C769)),ISNUMBER(FIND("mitochon",C769)))</f>
        <v>0</v>
      </c>
      <c r="P769" t="b">
        <f>OR(ISNUMBER(FIND("ecotox",C769)),ISNUMBER(FIND("Ecotox",B769)),ISNUMBER(FIND("ecotox",B769)),ISNUMBER(FIND("Ecotox",C769)))</f>
        <v>0</v>
      </c>
      <c r="Q769" t="b">
        <f>OR(ISNUMBER(FIND("Bioaccum",C769)),ISNUMBER(FIND("bioaccum",C769)),ISNUMBER(FIND("accum",C769)))</f>
        <v>0</v>
      </c>
      <c r="R769" t="b">
        <f>OR(ISNUMBER(FIND("Occupation",C769)),ISNUMBER(FIND("occupation",C769)),ISNUMBER(FIND("worker",C769)),ISNUMBER(FIND("workforce",C769)))</f>
        <v>0</v>
      </c>
      <c r="S769" t="b">
        <f>NOT(OR(F769,G769,H769,I769,J769,K769,L769,M769,N769,O769,P769,Q769,R769))</f>
        <v>1</v>
      </c>
      <c r="U769" t="b">
        <f>OR(Table1[[#This Row],[Inflammation]],Table1[[#This Row],[Immune]])</f>
        <v>0</v>
      </c>
      <c r="V769" t="str">
        <f>IF(OR(Table1[[#This Row],[Rodents]],Table1[[#This Row],[Human]],Table1[[#This Row],[Pig]]),OR(ISNUMBER(FIND("intratrach",C769)),ISNUMBER(FIND("nasal ",C769)),ISNUMBER(FIND("instill",C769))),"NA")</f>
        <v>NA</v>
      </c>
      <c r="W769" t="str">
        <f>IF(OR(Table1[[#This Row],[Rodents]],Table1[[#This Row],[Human]],Table1[[#This Row],[Pig]]),OR(ISNUMBER(FIND("dermal",C769)),ISNUMBER(FIND("skin ",C769))),"NA")</f>
        <v>NA</v>
      </c>
      <c r="X769" t="str">
        <f>IF(OR(Table1[[#This Row],[Rodents]],Table1[[#This Row],[Human]],Table1[[#This Row],[Pig]]),OR(ISNUMBER(FIND("injected",C769)),ISNUMBER(FIND("periton",C769)),ISNUMBER(FIND("intrascrot",C769))),"NA")</f>
        <v>NA</v>
      </c>
      <c r="Y769" t="str">
        <f>IF(OR(Table1[[#This Row],[Rodents]],Table1[[#This Row],[Human]],Table1[[#This Row],[Pig]]),NOT(OR(Table1[[#This Row],[Inhaled/Intratracheal/intranasal]],Table1[[#This Row],[Dermal]],Table1[[#This Row],[Injected]])),"NA")</f>
        <v>NA</v>
      </c>
      <c r="AA769" t="b">
        <f>OR(ISNUMBER(FIND("fish ",C769)),ISNUMBER(FIND("Fish ",C769)),ISNUMBER(FIND("aquatic",C769)),ISNUMBER(FIND("daphnids",C769)),ISNUMBER(FIND("Carcinus maenas",C769)),ISNUMBER(FIND("Daphnia",C769)),ISNUMBER(FIND("Ruditapes philippinarum",C769)),ISNUMBER(FIND("daphnia",C769)),ISNUMBER(FIND("marine",C769)),ISNUMBER(FIND("mussel",C769)),ISNUMBER(FIND("algae",C769)),ISNUMBER(FIND("Donax faba",C769)),ISNUMBER(FIND("estuarine",C769)),ISNUMBER(FIND("snail",C769)),ISNUMBER(FIND("Prorocentrum donghaiense",C769)) )</f>
        <v>0</v>
      </c>
      <c r="AB769" t="b">
        <f>OR(ISNUMBER(FIND(" rat ",C769)),ISNUMBER(FIND(" rats ",C769)),ISNUMBER(FIND(" Rats ",C769)),ISNUMBER(FIND(" Rat ",C769)),ISNUMBER(FIND(" rat.",C769)),ISNUMBER(FIND(" rats.",C769)),ISNUMBER(FIND("mouse",C769)),ISNUMBER(FIND("mice",C769)), ISNUMBER(FIND(" Mice",C769)))</f>
        <v>0</v>
      </c>
      <c r="AC769" t="b">
        <f>OR(ISNUMBER(FIND(" cell ",C769)),ISNUMBER(FIND("fibroblast",C769)),ISNUMBER(FIND("macrophage",C769)),ISNUMBER(FIND("epithelial",C769)),ISNUMBER(FIND("endothelial",C769)),ISNUMBER(FIND("neuron",C769)),ISNUMBER(FIND(" cells ",C769)),ISNUMBER(FIND("RBC",C769)),ISNUMBER(FIND("mitochond",C769)),ISNUMBER(FIND("adipocyte",C769)),ISNUMBER(FIND("osteo",C769)),ISNUMBER(FIND("keratin",C769)),ISNUMBER(FIND(" cell's ",C769)),ISNUMBER(FIND("eukary",C769)),ISNUMBER(FIND("sperm",C769)))</f>
        <v>0</v>
      </c>
      <c r="AD769" t="b">
        <f>OR(ISNUMBER(FIND("human",B769)),ISNUMBER(FIND("workers",B769)),ISNUMBER(FIND("workforces",B769)),ISNUMBER(FIND("occupational",B769)),ISNUMBER(FIND("Case report",B769)),ISNUMBER(FIND("Workplaces",B769)),ISNUMBER(FIND("worker",B769)))</f>
        <v>0</v>
      </c>
      <c r="AE769" t="b">
        <f>OR(ISNUMBER(FIND(" plant ",C769)),ISNUMBER(FIND("Plant ",C769)),ISNUMBER(FIND("tomato",C769)),ISNUMBER(FIND("plants",C769)),ISNUMBER(FIND("Plants",C769)),ISNUMBER(FIND("algae",C769)),ISNUMBER(FIND("lettuce",C769)),ISNUMBER(FIND("green gram sprouts ",C769)),ISNUMBER(FIND("Cucurbita pepo",C769)),ISNUMBER(FIND("bean ",C769)),ISNUMBER(FIND("chloroplast",C769)),ISNUMBER(FIND("chlorophyll",C769)),ISNUMBER(FIND("seedling",C769)),ISNUMBER(FIND("canola",C769)),ISNUMBER(FIND("shoot",C769)),ISNUMBER(FIND("photosynthes",C769)),ISNUMBER(FIND(" leaves ",C769)),,ISNUMBER(FIND("agriculture",C769)),ISNUMBER(FIND(" crops ",C769)))</f>
        <v>0</v>
      </c>
      <c r="AF769" t="b">
        <f>OR(ISNUMBER(FIND("bacteria",C769)),ISNUMBER(FIND("Bacteria",C769)),ISNUMBER(FIND("Bacterium",C769)),ISNUMBER(FIND("bacterium",C769)),ISNUMBER(FIND(" coli ",C769)))</f>
        <v>0</v>
      </c>
      <c r="AG769" t="b">
        <f>OR(ISNUMBER(FIND("fungi",C769)),ISNUMBER(FIND("Fungi",C769)),ISNUMBER(FIND("fungus",C769)),ISNUMBER(FIND("Fungus",C769)),ISNUMBER(FIND("mushroom",C769)),ISNUMBER(FIND("Mushroom",C769)),ISNUMBER(FIND(" mold ",C769)))</f>
        <v>0</v>
      </c>
      <c r="AH769" t="b">
        <f>OR(ISNUMBER(FIND("Pig ",C769)),ISNUMBER(FIND("pig ",C769)),ISNUMBER(FIND("Pigs ",C769)),ISNUMBER(FIND("pigs ",C769)))</f>
        <v>0</v>
      </c>
      <c r="AI769" t="b">
        <f>OR(ISNUMBER(FIND(" C. elegans",C769)),ISNUMBER(FIND("Caenorhabditis elegans",C769)),ISNUMBER(FIND("earthworms",C769)),ISNUMBER(FIND(" Ficopomatus enigmaticus",C769)),ISNUMBER(FIND("larva",C769)),ISNUMBER(FIND("Lumbriculus variegatus",C769)),ISNUMBER(FIND("nematode",C769)))</f>
        <v>0</v>
      </c>
      <c r="AJ769" t="b">
        <f>NOT(OR(AA769,AB769,AC769,AD769,AE769,AF769,AG769,AH769,AI769))</f>
        <v>1</v>
      </c>
      <c r="AL769" t="b">
        <f>OR(AA769,AB769,AD769,AE769,AF769,AG769,AH769,AI769)</f>
        <v>0</v>
      </c>
      <c r="AM769" t="b">
        <f>IF(Table1[[#This Row],[In vivo?]],IF(Table1[[#This Row],[Cell]],FALSE,TRUE),FALSE)</f>
        <v>0</v>
      </c>
      <c r="AN769" t="b">
        <f>AND(AC769,AL769)</f>
        <v>0</v>
      </c>
      <c r="AO769" t="b">
        <f>IF(Table1[[#This Row],[Cell]],IF(Table1[[#This Row],[In vivo?]],FALSE,TRUE),FALSE)</f>
        <v>0</v>
      </c>
      <c r="AP769" t="b">
        <f>NOT(OR(Table1[[#This Row],[In vivo?]],Table1[[#This Row],[Only in Cell]]))</f>
        <v>1</v>
      </c>
      <c r="AQ769" t="str">
        <f>IF(OR(Table1[[#This Row],[Rodents]],Table1[[#This Row],[Human]],Table1[[#This Row],[Pig]]),OR(ISNUMBER(FIND("pulmonary",C769)),ISNUMBER(FIND("lung",C769))),"NA")</f>
        <v>NA</v>
      </c>
      <c r="AR769" t="str">
        <f>IF(OR(Table1[[#This Row],[Rodents]],Table1[[#This Row],[Human]],Table1[[#This Row],[Pig]]),OR(ISNUMBER(FIND("skin",C769)),ISNUMBER(FIND("dermal",C769))),"NA")</f>
        <v>NA</v>
      </c>
      <c r="AS769" t="str">
        <f>IF(OR(Table1[[#This Row],[Rodents]],Table1[[#This Row],[Human]],Table1[[#This Row],[Pig]]),OR(ISNUMBER(FIND("liver",C769)),ISNUMBER(FIND("hepat",C769))),"NA")</f>
        <v>NA</v>
      </c>
      <c r="AT769" t="str">
        <f>IF(OR(Table1[[#This Row],[Rodents]],Table1[[#This Row],[Human]],Table1[[#This Row],[Pig]]),OR(ISNUMBER(FIND("kidney",C769)),ISNUMBER(FIND("neph",C769))),"NA")</f>
        <v>NA</v>
      </c>
      <c r="AU769" t="str">
        <f>IF(OR(Table1[[#This Row],[Rodents]],Table1[[#This Row],[Human]],Table1[[#This Row],[Pig]]),OR(ISNUMBER(FIND("brain",C769)),ISNUMBER(FIND("neur",C769)),ISNUMBER(FIND("nerv",C769))),"NA")</f>
        <v>NA</v>
      </c>
      <c r="AV769" t="str">
        <f>IF(OR(Table1[[#This Row],[Rodents]],Table1[[#This Row],[Human]],Table1[[#This Row],[Pig]]),OR(ISNUMBER(FIND("heart",C769)),ISNUMBER(FIND("cardi",C769))),"NA")</f>
        <v>NA</v>
      </c>
      <c r="AW769" t="str">
        <f>IF(OR(Table1[[#This Row],[Rodents]],Table1[[#This Row],[Human]],Table1[[#This Row],[Pig]]),OR(ISNUMBER(FIND("gastro",C769)),ISNUMBER(FIND("intesti",C769)),ISNUMBER(FIND("stomach",C769))),"NA")</f>
        <v>NA</v>
      </c>
      <c r="AX769" t="str">
        <f>IF(OR(Table1[[#This Row],[Rodents]],Table1[[#This Row],[Human]],Table1[[#This Row],[Pig]]),NOT(OR(AQ769,AR769,AS769,AT769,AU769,AV769,AW769)),"NA")</f>
        <v>NA</v>
      </c>
      <c r="AY769" t="b">
        <f>OR(ISNUMBER(FIND("SWCNT",C769)),ISNUMBER(FIND("SWNT",C769)),ISNUMBER(FIND("single-wall",C769)),ISNUMBER(FIND("single wall",C769)),ISNUMBER(FIND("Single wall",C769)),ISNUMBER(FIND("Single-wall",C769)),ISNUMBER(FIND("SWCNT",B769)),ISNUMBER(FIND("SWNT",B769)),ISNUMBER(FIND("single-wall",B769)),ISNUMBER(FIND("single wall",B769)),ISNUMBER(FIND("Single-wall",B769)),ISNUMBER(FIND("Single wall",B769)))</f>
        <v>1</v>
      </c>
      <c r="AZ769" t="b">
        <f>OR(ISNUMBER(FIND("MWCNT",C769)),ISNUMBER(FIND("MWNT",C769)),ISNUMBER(FIND("multi-wall",C769)),ISNUMBER(FIND("multi wall",C769)),ISNUMBER(FIND("multiwall",C769)),ISNUMBER(FIND("Multi-wall",C769)),ISNUMBER(FIND("Multi wall",C769)),ISNUMBER(FIND("Multiwall",C769)),ISNUMBER(FIND("MWCNT",B769)),ISNUMBER(FIND("MWNT",B769)),ISNUMBER(FIND("multi-wall",B769)),ISNUMBER(FIND("multi wall",B769)),ISNUMBER(FIND("multiwall",B769)),ISNUMBER(FIND("Multi-wall",B769)),ISNUMBER(FIND("Multi wall",B769)),ISNUMBER(FIND("Multiwall",B769)),ISNUMBER(FIND("Double-wall",B769)),ISNUMBER(FIND("Double wall",B769)),ISNUMBER(FIND("Doublewall",B769)),ISNUMBER(FIND("double-wall",B769)),ISNUMBER(FIND("double wall",B769)),ISNUMBER(FIND("doublewall",B769)))</f>
        <v>0</v>
      </c>
      <c r="BA769" t="b">
        <f>AND(Table1[[#This Row],[SWCNT]],Table1[[#This Row],[MWCNT]])</f>
        <v>0</v>
      </c>
      <c r="BB769" t="b">
        <f>IF(Table1[[#This Row],[SWCNT]]=TRUE,FALSE,IF(Table1[[#This Row],[MWCNT]]=TRUE,FALSE,TRUE))</f>
        <v>0</v>
      </c>
      <c r="BC769" s="18"/>
    </row>
    <row r="770" spans="1:55" ht="388.5">
      <c r="A770" t="s">
        <v>4130</v>
      </c>
      <c r="B770" s="2" t="s">
        <v>4131</v>
      </c>
      <c r="C770" s="16" t="s">
        <v>4132</v>
      </c>
      <c r="D770" s="17" t="s">
        <v>3777</v>
      </c>
      <c r="E770" s="2">
        <v>2013</v>
      </c>
      <c r="F770" t="b">
        <f>OR(ISNUMBER(FIND("cytotoxic",C770)),ISNUMBER(FIND("Cytotoxic",C770)),ISNUMBER(FIND("cellular toxicity",C770)),ISNUMBER(FIND("cell death",C770)),ISNUMBER(FIND("viable",C770)),ISNUMBER(FIND("phytotoxic",C770)),ISNUMBER(FIND("acute toxicity",C770)),ISNUMBER(FIND("MTT",C770)),ISNUMBER(FIND("survival",C770)),ISNUMBER(FIND("prolifer",C770)),ISNUMBER(FIND("apoptosis",C770)),ISNUMBER(FIND("neurotoxic",C770)),ISNUMBER(FIND("  lysis ",C770)),ISNUMBER(FIND("necrosis",C770)),ISNUMBER(FIND("cellular death",C770))*3,ISNUMBER(FIND("LDH",C770)),ISNUMBER(FIND("Acute toxicity",C770)))</f>
        <v>0</v>
      </c>
      <c r="G770" t="b">
        <f>OR(ISNUMBER(FIND("genotoxic",C770)),ISNUMBER(FIND("genotoxicity",C770)),ISNUMBER(FIND("DNA damage",C770)),ISNUMBER(FIND("DNA",C770)),ISNUMBER(FIND("RNA",C770)),ISNUMBER(FIND("mesothelioma",C770)),ISNUMBER(FIND("carcino",C770)),ISNUMBER(FIND("mutagen",C770)),ISNUMBER(FIND("genetic",C770)))</f>
        <v>0</v>
      </c>
      <c r="H770" t="b">
        <f>OR(ISNUMBER(FIND("inflammatory",C770)),ISNUMBER(FIND("inflamm",C770)))</f>
        <v>0</v>
      </c>
      <c r="I770" t="b">
        <f>OR(ISNUMBER(FIND("immune",C770)),ISNUMBER(FIND("immunological",C770)),ISNUMBER(FIND("interleuk",C770)),ISNUMBER(FIND("platelet activation",C770)),ISNUMBER(FIND("monocyte",C770)),ISNUMBER(FIND("leukocyte",C770)),ISNUMBER(FIND("cytokine",C770)),ISNUMBER(FIND("CD4",C770)),ISNUMBER(FIND("CD8",C770)),ISNUMBER(FIND("T-cell",C770)))</f>
        <v>0</v>
      </c>
      <c r="J770" t="b">
        <f>OR(ISNUMBER(FIND("reactive oxygen",C770)),ISNUMBER(FIND("ROS",C770)),ISNUMBER(FIND("free radical",C770)),ISNUMBER(FIND("oxidative stress",C770)),ISNUMBER(FIND("peroxid",C770)),ISNUMBER(FIND("oxidative",C770)),ISNUMBER(FIND("antioxid",C770)))</f>
        <v>0</v>
      </c>
      <c r="K770" t="b">
        <f>OR(ISNUMBER(FIND("autophag",C770)))</f>
        <v>0</v>
      </c>
      <c r="L770" t="b">
        <f>OR(ISNUMBER(FIND("morpholog",C770)))</f>
        <v>0</v>
      </c>
      <c r="M770" t="b">
        <f>OR(ISNUMBER(FIND("fibrosis",C770)),ISNUMBER(FIND("Fibrosis",C770)),ISNUMBER(FIND("fibrot",C770)))</f>
        <v>0</v>
      </c>
      <c r="N770" t="b">
        <f>OR(ISNUMBER(FIND("offspring",C770)),ISNUMBER(FIND("Parental",C770)),ISNUMBER(FIND("parental",C770)),ISNUMBER(FIND("germline",C770)),ISNUMBER(FIND("reproduc",C770)),ISNUMBER(FIND("embryo",C770)))</f>
        <v>0</v>
      </c>
      <c r="O770" t="b">
        <f>OR(ISNUMBER(FIND("metabol",C770)),ISNUMBER(FIND("Metabol",C770)),ISNUMBER(FIND("digest",C770)),ISNUMBER(FIND("mitochon",C770)))</f>
        <v>0</v>
      </c>
      <c r="P770" t="b">
        <f>OR(ISNUMBER(FIND("ecotox",C770)),ISNUMBER(FIND("Ecotox",B770)),ISNUMBER(FIND("ecotox",B770)),ISNUMBER(FIND("Ecotox",C770)))</f>
        <v>0</v>
      </c>
      <c r="Q770" t="b">
        <f>OR(ISNUMBER(FIND("Bioaccum",C770)),ISNUMBER(FIND("bioaccum",C770)),ISNUMBER(FIND("accum",C770)))</f>
        <v>0</v>
      </c>
      <c r="R770" t="b">
        <f>OR(ISNUMBER(FIND("Occupation",C770)),ISNUMBER(FIND("occupation",C770)),ISNUMBER(FIND("worker",C770)),ISNUMBER(FIND("workforce",C770)))</f>
        <v>1</v>
      </c>
      <c r="S770" t="b">
        <f>NOT(OR(F770,G770,H770,I770,J770,K770,L770,M770,N770,O770,P770,Q770,R770))</f>
        <v>0</v>
      </c>
      <c r="U770" t="b">
        <f>OR(Table1[[#This Row],[Inflammation]],Table1[[#This Row],[Immune]])</f>
        <v>0</v>
      </c>
      <c r="V770" t="str">
        <f>IF(OR(Table1[[#This Row],[Rodents]],Table1[[#This Row],[Human]],Table1[[#This Row],[Pig]]),OR(ISNUMBER(FIND("intratrach",C770)),ISNUMBER(FIND("nasal ",C770)),ISNUMBER(FIND("instill",C770))),"NA")</f>
        <v>NA</v>
      </c>
      <c r="W770" t="str">
        <f>IF(OR(Table1[[#This Row],[Rodents]],Table1[[#This Row],[Human]],Table1[[#This Row],[Pig]]),OR(ISNUMBER(FIND("dermal",C770)),ISNUMBER(FIND("skin ",C770))),"NA")</f>
        <v>NA</v>
      </c>
      <c r="X770" t="str">
        <f>IF(OR(Table1[[#This Row],[Rodents]],Table1[[#This Row],[Human]],Table1[[#This Row],[Pig]]),OR(ISNUMBER(FIND("injected",C770)),ISNUMBER(FIND("periton",C770)),ISNUMBER(FIND("intrascrot",C770))),"NA")</f>
        <v>NA</v>
      </c>
      <c r="Y770" t="str">
        <f>IF(OR(Table1[[#This Row],[Rodents]],Table1[[#This Row],[Human]],Table1[[#This Row],[Pig]]),NOT(OR(Table1[[#This Row],[Inhaled/Intratracheal/intranasal]],Table1[[#This Row],[Dermal]],Table1[[#This Row],[Injected]])),"NA")</f>
        <v>NA</v>
      </c>
      <c r="AA770" t="b">
        <f>OR(ISNUMBER(FIND("fish ",C770)),ISNUMBER(FIND("Fish ",C770)),ISNUMBER(FIND("aquatic",C770)),ISNUMBER(FIND("daphnids",C770)),ISNUMBER(FIND("Carcinus maenas",C770)),ISNUMBER(FIND("Daphnia",C770)),ISNUMBER(FIND("Ruditapes philippinarum",C770)),ISNUMBER(FIND("daphnia",C770)),ISNUMBER(FIND("marine",C770)),ISNUMBER(FIND("mussel",C770)),ISNUMBER(FIND("algae",C770)),ISNUMBER(FIND("Donax faba",C770)),ISNUMBER(FIND("estuarine",C770)),ISNUMBER(FIND("snail",C770)),ISNUMBER(FIND("Prorocentrum donghaiense",C770)) )</f>
        <v>0</v>
      </c>
      <c r="AB770" t="b">
        <f>OR(ISNUMBER(FIND(" rat ",C770)),ISNUMBER(FIND(" rats ",C770)),ISNUMBER(FIND(" Rats ",C770)),ISNUMBER(FIND(" Rat ",C770)),ISNUMBER(FIND(" rat.",C770)),ISNUMBER(FIND(" rats.",C770)),ISNUMBER(FIND("mouse",C770)),ISNUMBER(FIND("mice",C770)), ISNUMBER(FIND(" Mice",C770)))</f>
        <v>0</v>
      </c>
      <c r="AC770" t="b">
        <f>OR(ISNUMBER(FIND(" cell ",C770)),ISNUMBER(FIND("fibroblast",C770)),ISNUMBER(FIND("macrophage",C770)),ISNUMBER(FIND("epithelial",C770)),ISNUMBER(FIND("endothelial",C770)),ISNUMBER(FIND("neuron",C770)),ISNUMBER(FIND(" cells ",C770)),ISNUMBER(FIND("RBC",C770)),ISNUMBER(FIND("mitochond",C770)),ISNUMBER(FIND("adipocyte",C770)),ISNUMBER(FIND("osteo",C770)),ISNUMBER(FIND("keratin",C770)),ISNUMBER(FIND(" cell's ",C770)),ISNUMBER(FIND("eukary",C770)),ISNUMBER(FIND("sperm",C770)))</f>
        <v>0</v>
      </c>
      <c r="AD770" t="b">
        <f>OR(ISNUMBER(FIND("human",B770)),ISNUMBER(FIND("workers",B770)),ISNUMBER(FIND("workforces",B770)),ISNUMBER(FIND("occupational",B770)),ISNUMBER(FIND("Case report",B770)),ISNUMBER(FIND("Workplaces",B770)),ISNUMBER(FIND("worker",B770)))</f>
        <v>0</v>
      </c>
      <c r="AE770" t="b">
        <f>OR(ISNUMBER(FIND(" plant ",C770)),ISNUMBER(FIND("Plant ",C770)),ISNUMBER(FIND("tomato",C770)),ISNUMBER(FIND("plants",C770)),ISNUMBER(FIND("Plants",C770)),ISNUMBER(FIND("algae",C770)),ISNUMBER(FIND("lettuce",C770)),ISNUMBER(FIND("green gram sprouts ",C770)),ISNUMBER(FIND("Cucurbita pepo",C770)),ISNUMBER(FIND("bean ",C770)),ISNUMBER(FIND("chloroplast",C770)),ISNUMBER(FIND("chlorophyll",C770)),ISNUMBER(FIND("seedling",C770)),ISNUMBER(FIND("canola",C770)),ISNUMBER(FIND("shoot",C770)),ISNUMBER(FIND("photosynthes",C770)),ISNUMBER(FIND(" leaves ",C770)),,ISNUMBER(FIND("agriculture",C770)),ISNUMBER(FIND(" crops ",C770)))</f>
        <v>0</v>
      </c>
      <c r="AF770" t="b">
        <f>OR(ISNUMBER(FIND("bacteria",C770)),ISNUMBER(FIND("Bacteria",C770)),ISNUMBER(FIND("Bacterium",C770)),ISNUMBER(FIND("bacterium",C770)),ISNUMBER(FIND(" coli ",C770)))</f>
        <v>0</v>
      </c>
      <c r="AG770" t="b">
        <f>OR(ISNUMBER(FIND("fungi",C770)),ISNUMBER(FIND("Fungi",C770)),ISNUMBER(FIND("fungus",C770)),ISNUMBER(FIND("Fungus",C770)),ISNUMBER(FIND("mushroom",C770)),ISNUMBER(FIND("Mushroom",C770)),ISNUMBER(FIND(" mold ",C770)))</f>
        <v>0</v>
      </c>
      <c r="AH770" t="b">
        <f>OR(ISNUMBER(FIND("Pig ",C770)),ISNUMBER(FIND("pig ",C770)),ISNUMBER(FIND("Pigs ",C770)),ISNUMBER(FIND("pigs ",C770)))</f>
        <v>0</v>
      </c>
      <c r="AI770" t="b">
        <f>OR(ISNUMBER(FIND(" C. elegans",C770)),ISNUMBER(FIND("Caenorhabditis elegans",C770)),ISNUMBER(FIND("earthworms",C770)),ISNUMBER(FIND(" Ficopomatus enigmaticus",C770)),ISNUMBER(FIND("larva",C770)),ISNUMBER(FIND("Lumbriculus variegatus",C770)),ISNUMBER(FIND("nematode",C770)))</f>
        <v>0</v>
      </c>
      <c r="AJ770" t="b">
        <f>NOT(OR(AA770,AB770,AC770,AD770,AE770,AF770,AG770,AH770,AI770))</f>
        <v>1</v>
      </c>
      <c r="AK770" t="s">
        <v>6108</v>
      </c>
      <c r="AL770" t="b">
        <f>OR(AA770,AB770,AD770,AE770,AF770,AG770,AH770,AI770)</f>
        <v>0</v>
      </c>
      <c r="AM770" t="b">
        <f>IF(Table1[[#This Row],[In vivo?]],IF(Table1[[#This Row],[Cell]],FALSE,TRUE),FALSE)</f>
        <v>0</v>
      </c>
      <c r="AN770" t="b">
        <f>AND(AC770,AL770)</f>
        <v>0</v>
      </c>
      <c r="AO770" t="b">
        <f>IF(Table1[[#This Row],[Cell]],IF(Table1[[#This Row],[In vivo?]],FALSE,TRUE),FALSE)</f>
        <v>0</v>
      </c>
      <c r="AP770" t="b">
        <f>NOT(OR(Table1[[#This Row],[In vivo?]],Table1[[#This Row],[Only in Cell]]))</f>
        <v>1</v>
      </c>
      <c r="AQ770" t="str">
        <f>IF(OR(Table1[[#This Row],[Rodents]],Table1[[#This Row],[Human]],Table1[[#This Row],[Pig]]),OR(ISNUMBER(FIND("pulmonary",C770)),ISNUMBER(FIND("lung",C770))),"NA")</f>
        <v>NA</v>
      </c>
      <c r="AR770" t="str">
        <f>IF(OR(Table1[[#This Row],[Rodents]],Table1[[#This Row],[Human]],Table1[[#This Row],[Pig]]),OR(ISNUMBER(FIND("skin",C770)),ISNUMBER(FIND("dermal",C770))),"NA")</f>
        <v>NA</v>
      </c>
      <c r="AS770" t="str">
        <f>IF(OR(Table1[[#This Row],[Rodents]],Table1[[#This Row],[Human]],Table1[[#This Row],[Pig]]),OR(ISNUMBER(FIND("liver",C770)),ISNUMBER(FIND("hepat",C770))),"NA")</f>
        <v>NA</v>
      </c>
      <c r="AT770" t="str">
        <f>IF(OR(Table1[[#This Row],[Rodents]],Table1[[#This Row],[Human]],Table1[[#This Row],[Pig]]),OR(ISNUMBER(FIND("kidney",C770)),ISNUMBER(FIND("neph",C770))),"NA")</f>
        <v>NA</v>
      </c>
      <c r="AU770" t="str">
        <f>IF(OR(Table1[[#This Row],[Rodents]],Table1[[#This Row],[Human]],Table1[[#This Row],[Pig]]),OR(ISNUMBER(FIND("brain",C770)),ISNUMBER(FIND("neur",C770)),ISNUMBER(FIND("nerv",C770))),"NA")</f>
        <v>NA</v>
      </c>
      <c r="AV770" t="str">
        <f>IF(OR(Table1[[#This Row],[Rodents]],Table1[[#This Row],[Human]],Table1[[#This Row],[Pig]]),OR(ISNUMBER(FIND("heart",C770)),ISNUMBER(FIND("cardi",C770))),"NA")</f>
        <v>NA</v>
      </c>
      <c r="AW770" t="str">
        <f>IF(OR(Table1[[#This Row],[Rodents]],Table1[[#This Row],[Human]],Table1[[#This Row],[Pig]]),OR(ISNUMBER(FIND("gastro",C770)),ISNUMBER(FIND("intesti",C770)),ISNUMBER(FIND("stomach",C770))),"NA")</f>
        <v>NA</v>
      </c>
      <c r="AX770" t="str">
        <f>IF(OR(Table1[[#This Row],[Rodents]],Table1[[#This Row],[Human]],Table1[[#This Row],[Pig]]),NOT(OR(AQ770,AR770,AS770,AT770,AU770,AV770,AW770)),"NA")</f>
        <v>NA</v>
      </c>
      <c r="AY770" t="b">
        <f>OR(ISNUMBER(FIND("SWCNT",C770)),ISNUMBER(FIND("SWNT",C770)),ISNUMBER(FIND("single-wall",C770)),ISNUMBER(FIND("single wall",C770)),ISNUMBER(FIND("Single wall",C770)),ISNUMBER(FIND("Single-wall",C770)),ISNUMBER(FIND("SWCNT",B770)),ISNUMBER(FIND("SWNT",B770)),ISNUMBER(FIND("single-wall",B770)),ISNUMBER(FIND("single wall",B770)),ISNUMBER(FIND("Single-wall",B770)),ISNUMBER(FIND("Single wall",B770)))</f>
        <v>0</v>
      </c>
      <c r="AZ770" t="b">
        <f>OR(ISNUMBER(FIND("MWCNT",C770)),ISNUMBER(FIND("MWNT",C770)),ISNUMBER(FIND("multi-wall",C770)),ISNUMBER(FIND("multi wall",C770)),ISNUMBER(FIND("multiwall",C770)),ISNUMBER(FIND("Multi-wall",C770)),ISNUMBER(FIND("Multi wall",C770)),ISNUMBER(FIND("Multiwall",C770)),ISNUMBER(FIND("MWCNT",B770)),ISNUMBER(FIND("MWNT",B770)),ISNUMBER(FIND("multi-wall",B770)),ISNUMBER(FIND("multi wall",B770)),ISNUMBER(FIND("multiwall",B770)),ISNUMBER(FIND("Multi-wall",B770)),ISNUMBER(FIND("Multi wall",B770)),ISNUMBER(FIND("Multiwall",B770)),ISNUMBER(FIND("Double-wall",B770)),ISNUMBER(FIND("Double wall",B770)),ISNUMBER(FIND("Doublewall",B770)),ISNUMBER(FIND("double-wall",B770)),ISNUMBER(FIND("double wall",B770)),ISNUMBER(FIND("doublewall",B770)))</f>
        <v>0</v>
      </c>
      <c r="BA770" t="b">
        <f>AND(Table1[[#This Row],[SWCNT]],Table1[[#This Row],[MWCNT]])</f>
        <v>0</v>
      </c>
      <c r="BB770" t="b">
        <f>IF(Table1[[#This Row],[SWCNT]]=TRUE,FALSE,IF(Table1[[#This Row],[MWCNT]]=TRUE,FALSE,TRUE))</f>
        <v>1</v>
      </c>
      <c r="BC770" s="18"/>
    </row>
    <row r="771" spans="1:55" ht="92.5">
      <c r="A771" t="s">
        <v>4168</v>
      </c>
      <c r="B771" s="2" t="s">
        <v>4169</v>
      </c>
      <c r="C771" s="16" t="s">
        <v>4170</v>
      </c>
      <c r="D771" s="17" t="s">
        <v>4171</v>
      </c>
      <c r="E771" s="2">
        <v>2013</v>
      </c>
      <c r="F771" t="b">
        <f>OR(ISNUMBER(FIND("cytotoxic",C771)),ISNUMBER(FIND("Cytotoxic",C771)),ISNUMBER(FIND("cellular toxicity",C771)),ISNUMBER(FIND("cell death",C771)),ISNUMBER(FIND("viable",C771)),ISNUMBER(FIND("phytotoxic",C771)),ISNUMBER(FIND("acute toxicity",C771)),ISNUMBER(FIND("MTT",C771)),ISNUMBER(FIND("survival",C771)),ISNUMBER(FIND("prolifer",C771)),ISNUMBER(FIND("apoptosis",C771)),ISNUMBER(FIND("neurotoxic",C771)),ISNUMBER(FIND("  lysis ",C771)),ISNUMBER(FIND("necrosis",C771)),ISNUMBER(FIND("cellular death",C771))*3,ISNUMBER(FIND("LDH",C771)),ISNUMBER(FIND("Acute toxicity",C771)))</f>
        <v>1</v>
      </c>
      <c r="G771" t="b">
        <f>OR(ISNUMBER(FIND("genotoxic",C771)),ISNUMBER(FIND("genotoxicity",C771)),ISNUMBER(FIND("DNA damage",C771)),ISNUMBER(FIND("DNA",C771)),ISNUMBER(FIND("RNA",C771)),ISNUMBER(FIND("mesothelioma",C771)),ISNUMBER(FIND("carcino",C771)),ISNUMBER(FIND("mutagen",C771)),ISNUMBER(FIND("genetic",C771)))</f>
        <v>0</v>
      </c>
      <c r="H771" t="b">
        <f>OR(ISNUMBER(FIND("inflammatory",C771)),ISNUMBER(FIND("inflamm",C771)))</f>
        <v>0</v>
      </c>
      <c r="I771" t="b">
        <f>OR(ISNUMBER(FIND("immune",C771)),ISNUMBER(FIND("immunological",C771)),ISNUMBER(FIND("interleuk",C771)),ISNUMBER(FIND("platelet activation",C771)),ISNUMBER(FIND("monocyte",C771)),ISNUMBER(FIND("leukocyte",C771)),ISNUMBER(FIND("cytokine",C771)),ISNUMBER(FIND("CD4",C771)),ISNUMBER(FIND("CD8",C771)),ISNUMBER(FIND("T-cell",C771)))</f>
        <v>0</v>
      </c>
      <c r="J771" t="b">
        <f>OR(ISNUMBER(FIND("reactive oxygen",C771)),ISNUMBER(FIND("ROS",C771)),ISNUMBER(FIND("free radical",C771)),ISNUMBER(FIND("oxidative stress",C771)),ISNUMBER(FIND("peroxid",C771)),ISNUMBER(FIND("oxidative",C771)),ISNUMBER(FIND("antioxid",C771)))</f>
        <v>0</v>
      </c>
      <c r="K771" t="b">
        <f>OR(ISNUMBER(FIND("autophag",C771)))</f>
        <v>0</v>
      </c>
      <c r="L771" t="b">
        <f>OR(ISNUMBER(FIND("morpholog",C771)))</f>
        <v>0</v>
      </c>
      <c r="M771" t="b">
        <f>OR(ISNUMBER(FIND("fibrosis",C771)),ISNUMBER(FIND("Fibrosis",C771)),ISNUMBER(FIND("fibrot",C771)))</f>
        <v>0</v>
      </c>
      <c r="N771" t="b">
        <f>OR(ISNUMBER(FIND("offspring",C771)),ISNUMBER(FIND("Parental",C771)),ISNUMBER(FIND("parental",C771)),ISNUMBER(FIND("germline",C771)),ISNUMBER(FIND("reproduc",C771)),ISNUMBER(FIND("embryo",C771)))</f>
        <v>0</v>
      </c>
      <c r="O771" t="b">
        <f>OR(ISNUMBER(FIND("metabol",C771)),ISNUMBER(FIND("Metabol",C771)),ISNUMBER(FIND("digest",C771)),ISNUMBER(FIND("mitochon",C771)))</f>
        <v>0</v>
      </c>
      <c r="P771" t="b">
        <f>OR(ISNUMBER(FIND("ecotox",C771)),ISNUMBER(FIND("Ecotox",B771)),ISNUMBER(FIND("ecotox",B771)),ISNUMBER(FIND("Ecotox",C771)))</f>
        <v>0</v>
      </c>
      <c r="Q771" t="b">
        <f>OR(ISNUMBER(FIND("Bioaccum",C771)),ISNUMBER(FIND("bioaccum",C771)),ISNUMBER(FIND("accum",C771)))</f>
        <v>0</v>
      </c>
      <c r="R771" t="b">
        <f>OR(ISNUMBER(FIND("Occupation",C771)),ISNUMBER(FIND("occupation",C771)),ISNUMBER(FIND("worker",C771)),ISNUMBER(FIND("workforce",C771)))</f>
        <v>0</v>
      </c>
      <c r="S771" t="b">
        <f>NOT(OR(F771,G771,H771,I771,J771,K771,L771,M771,N771,O771,P771,Q771,R771))</f>
        <v>0</v>
      </c>
      <c r="U771" t="b">
        <f>OR(Table1[[#This Row],[Inflammation]],Table1[[#This Row],[Immune]])</f>
        <v>0</v>
      </c>
      <c r="V771" t="str">
        <f>IF(OR(Table1[[#This Row],[Rodents]],Table1[[#This Row],[Human]],Table1[[#This Row],[Pig]]),OR(ISNUMBER(FIND("intratrach",C771)),ISNUMBER(FIND("nasal ",C771)),ISNUMBER(FIND("instill",C771))),"NA")</f>
        <v>NA</v>
      </c>
      <c r="W771" t="str">
        <f>IF(OR(Table1[[#This Row],[Rodents]],Table1[[#This Row],[Human]],Table1[[#This Row],[Pig]]),OR(ISNUMBER(FIND("dermal",C771)),ISNUMBER(FIND("skin ",C771))),"NA")</f>
        <v>NA</v>
      </c>
      <c r="X771" t="str">
        <f>IF(OR(Table1[[#This Row],[Rodents]],Table1[[#This Row],[Human]],Table1[[#This Row],[Pig]]),OR(ISNUMBER(FIND("injected",C771)),ISNUMBER(FIND("periton",C771)),ISNUMBER(FIND("intrascrot",C771))),"NA")</f>
        <v>NA</v>
      </c>
      <c r="Y771" t="str">
        <f>IF(OR(Table1[[#This Row],[Rodents]],Table1[[#This Row],[Human]],Table1[[#This Row],[Pig]]),NOT(OR(Table1[[#This Row],[Inhaled/Intratracheal/intranasal]],Table1[[#This Row],[Dermal]],Table1[[#This Row],[Injected]])),"NA")</f>
        <v>NA</v>
      </c>
      <c r="AA771" t="b">
        <f>OR(ISNUMBER(FIND("fish ",C771)),ISNUMBER(FIND("Fish ",C771)),ISNUMBER(FIND("aquatic",C771)),ISNUMBER(FIND("daphnids",C771)),ISNUMBER(FIND("Carcinus maenas",C771)),ISNUMBER(FIND("Daphnia",C771)),ISNUMBER(FIND("Ruditapes philippinarum",C771)),ISNUMBER(FIND("daphnia",C771)),ISNUMBER(FIND("marine",C771)),ISNUMBER(FIND("mussel",C771)),ISNUMBER(FIND("algae",C771)),ISNUMBER(FIND("Donax faba",C771)),ISNUMBER(FIND("estuarine",C771)),ISNUMBER(FIND("snail",C771)),ISNUMBER(FIND("Prorocentrum donghaiense",C771)) )</f>
        <v>0</v>
      </c>
      <c r="AB771" t="b">
        <f>OR(ISNUMBER(FIND(" rat ",C771)),ISNUMBER(FIND(" rats ",C771)),ISNUMBER(FIND(" Rats ",C771)),ISNUMBER(FIND(" Rat ",C771)),ISNUMBER(FIND(" rat.",C771)),ISNUMBER(FIND(" rats.",C771)),ISNUMBER(FIND("mouse",C771)),ISNUMBER(FIND("mice",C771)), ISNUMBER(FIND(" Mice",C771)))</f>
        <v>0</v>
      </c>
      <c r="AC771" t="b">
        <f>OR(ISNUMBER(FIND(" cell ",C771)),ISNUMBER(FIND("fibroblast",C771)),ISNUMBER(FIND("macrophage",C771)),ISNUMBER(FIND("epithelial",C771)),ISNUMBER(FIND("endothelial",C771)),ISNUMBER(FIND("neuron",C771)),ISNUMBER(FIND(" cells ",C771)),ISNUMBER(FIND("RBC",C771)),ISNUMBER(FIND("mitochond",C771)),ISNUMBER(FIND("adipocyte",C771)),ISNUMBER(FIND("osteo",C771)),ISNUMBER(FIND("keratin",C771)),ISNUMBER(FIND(" cell's ",C771)),ISNUMBER(FIND("eukary",C771)),ISNUMBER(FIND("sperm",C771)))</f>
        <v>0</v>
      </c>
      <c r="AD771" t="b">
        <f>OR(ISNUMBER(FIND("human",B771)),ISNUMBER(FIND("workers",B771)),ISNUMBER(FIND("workforces",B771)),ISNUMBER(FIND("occupational",B771)),ISNUMBER(FIND("Case report",B771)),ISNUMBER(FIND("Workplaces",B771)),ISNUMBER(FIND("worker",B771)))</f>
        <v>0</v>
      </c>
      <c r="AE771" t="b">
        <f>OR(ISNUMBER(FIND(" plant ",C771)),ISNUMBER(FIND("Plant ",C771)),ISNUMBER(FIND("tomato",C771)),ISNUMBER(FIND("plants",C771)),ISNUMBER(FIND("Plants",C771)),ISNUMBER(FIND("algae",C771)),ISNUMBER(FIND("lettuce",C771)),ISNUMBER(FIND("green gram sprouts ",C771)),ISNUMBER(FIND("Cucurbita pepo",C771)),ISNUMBER(FIND("bean ",C771)),ISNUMBER(FIND("chloroplast",C771)),ISNUMBER(FIND("chlorophyll",C771)),ISNUMBER(FIND("seedling",C771)),ISNUMBER(FIND("canola",C771)),ISNUMBER(FIND("shoot",C771)),ISNUMBER(FIND("photosynthes",C771)),ISNUMBER(FIND(" leaves ",C771)),,ISNUMBER(FIND("agriculture",C771)),ISNUMBER(FIND(" crops ",C771)))</f>
        <v>0</v>
      </c>
      <c r="AF771" t="b">
        <f>OR(ISNUMBER(FIND("bacteria",C771)),ISNUMBER(FIND("Bacteria",C771)),ISNUMBER(FIND("Bacterium",C771)),ISNUMBER(FIND("bacterium",C771)),ISNUMBER(FIND(" coli ",C771)))</f>
        <v>0</v>
      </c>
      <c r="AG771" t="b">
        <f>OR(ISNUMBER(FIND("fungi",C771)),ISNUMBER(FIND("Fungi",C771)),ISNUMBER(FIND("fungus",C771)),ISNUMBER(FIND("Fungus",C771)),ISNUMBER(FIND("mushroom",C771)),ISNUMBER(FIND("Mushroom",C771)),ISNUMBER(FIND(" mold ",C771)))</f>
        <v>0</v>
      </c>
      <c r="AH771" t="b">
        <f>OR(ISNUMBER(FIND("Pig ",C771)),ISNUMBER(FIND("pig ",C771)),ISNUMBER(FIND("Pigs ",C771)),ISNUMBER(FIND("pigs ",C771)))</f>
        <v>0</v>
      </c>
      <c r="AI771" t="b">
        <f>OR(ISNUMBER(FIND(" C. elegans",C771)),ISNUMBER(FIND("Caenorhabditis elegans",C771)),ISNUMBER(FIND("earthworms",C771)),ISNUMBER(FIND(" Ficopomatus enigmaticus",C771)),ISNUMBER(FIND("larva",C771)),ISNUMBER(FIND("Lumbriculus variegatus",C771)),ISNUMBER(FIND("nematode",C771)))</f>
        <v>0</v>
      </c>
      <c r="AJ771" t="b">
        <f>NOT(OR(AA771,AB771,AC771,AD771,AE771,AF771,AG771,AH771,AI771))</f>
        <v>1</v>
      </c>
      <c r="AK771" t="s">
        <v>6111</v>
      </c>
      <c r="AL771" t="b">
        <f>OR(AA771,AB771,AD771,AE771,AF771,AG771,AH771,AI771)</f>
        <v>0</v>
      </c>
      <c r="AM771" t="b">
        <f>IF(Table1[[#This Row],[In vivo?]],IF(Table1[[#This Row],[Cell]],FALSE,TRUE),FALSE)</f>
        <v>0</v>
      </c>
      <c r="AN771" t="b">
        <f>AND(AC771,AL771)</f>
        <v>0</v>
      </c>
      <c r="AO771" t="b">
        <f>IF(Table1[[#This Row],[Cell]],IF(Table1[[#This Row],[In vivo?]],FALSE,TRUE),FALSE)</f>
        <v>0</v>
      </c>
      <c r="AP771" t="b">
        <f>NOT(OR(Table1[[#This Row],[In vivo?]],Table1[[#This Row],[Only in Cell]]))</f>
        <v>1</v>
      </c>
      <c r="AQ771" t="str">
        <f>IF(OR(Table1[[#This Row],[Rodents]],Table1[[#This Row],[Human]],Table1[[#This Row],[Pig]]),OR(ISNUMBER(FIND("pulmonary",C771)),ISNUMBER(FIND("lung",C771))),"NA")</f>
        <v>NA</v>
      </c>
      <c r="AR771" t="str">
        <f>IF(OR(Table1[[#This Row],[Rodents]],Table1[[#This Row],[Human]],Table1[[#This Row],[Pig]]),OR(ISNUMBER(FIND("skin",C771)),ISNUMBER(FIND("dermal",C771))),"NA")</f>
        <v>NA</v>
      </c>
      <c r="AS771" t="str">
        <f>IF(OR(Table1[[#This Row],[Rodents]],Table1[[#This Row],[Human]],Table1[[#This Row],[Pig]]),OR(ISNUMBER(FIND("liver",C771)),ISNUMBER(FIND("hepat",C771))),"NA")</f>
        <v>NA</v>
      </c>
      <c r="AT771" t="str">
        <f>IF(OR(Table1[[#This Row],[Rodents]],Table1[[#This Row],[Human]],Table1[[#This Row],[Pig]]),OR(ISNUMBER(FIND("kidney",C771)),ISNUMBER(FIND("neph",C771))),"NA")</f>
        <v>NA</v>
      </c>
      <c r="AU771" t="str">
        <f>IF(OR(Table1[[#This Row],[Rodents]],Table1[[#This Row],[Human]],Table1[[#This Row],[Pig]]),OR(ISNUMBER(FIND("brain",C771)),ISNUMBER(FIND("neur",C771)),ISNUMBER(FIND("nerv",C771))),"NA")</f>
        <v>NA</v>
      </c>
      <c r="AV771" t="str">
        <f>IF(OR(Table1[[#This Row],[Rodents]],Table1[[#This Row],[Human]],Table1[[#This Row],[Pig]]),OR(ISNUMBER(FIND("heart",C771)),ISNUMBER(FIND("cardi",C771))),"NA")</f>
        <v>NA</v>
      </c>
      <c r="AW771" t="str">
        <f>IF(OR(Table1[[#This Row],[Rodents]],Table1[[#This Row],[Human]],Table1[[#This Row],[Pig]]),OR(ISNUMBER(FIND("gastro",C771)),ISNUMBER(FIND("intesti",C771)),ISNUMBER(FIND("stomach",C771))),"NA")</f>
        <v>NA</v>
      </c>
      <c r="AX771" t="str">
        <f>IF(OR(Table1[[#This Row],[Rodents]],Table1[[#This Row],[Human]],Table1[[#This Row],[Pig]]),NOT(OR(AQ771,AR771,AS771,AT771,AU771,AV771,AW771)),"NA")</f>
        <v>NA</v>
      </c>
      <c r="AY771" t="b">
        <f>OR(ISNUMBER(FIND("SWCNT",C771)),ISNUMBER(FIND("SWNT",C771)),ISNUMBER(FIND("single-wall",C771)),ISNUMBER(FIND("single wall",C771)),ISNUMBER(FIND("Single wall",C771)),ISNUMBER(FIND("Single-wall",C771)),ISNUMBER(FIND("SWCNT",B771)),ISNUMBER(FIND("SWNT",B771)),ISNUMBER(FIND("single-wall",B771)),ISNUMBER(FIND("single wall",B771)),ISNUMBER(FIND("Single-wall",B771)),ISNUMBER(FIND("Single wall",B771)))</f>
        <v>0</v>
      </c>
      <c r="AZ771" t="b">
        <f>OR(ISNUMBER(FIND("MWCNT",C771)),ISNUMBER(FIND("MWNT",C771)),ISNUMBER(FIND("multi-wall",C771)),ISNUMBER(FIND("multi wall",C771)),ISNUMBER(FIND("multiwall",C771)),ISNUMBER(FIND("Multi-wall",C771)),ISNUMBER(FIND("Multi wall",C771)),ISNUMBER(FIND("Multiwall",C771)),ISNUMBER(FIND("MWCNT",B771)),ISNUMBER(FIND("MWNT",B771)),ISNUMBER(FIND("multi-wall",B771)),ISNUMBER(FIND("multi wall",B771)),ISNUMBER(FIND("multiwall",B771)),ISNUMBER(FIND("Multi-wall",B771)),ISNUMBER(FIND("Multi wall",B771)),ISNUMBER(FIND("Multiwall",B771)),ISNUMBER(FIND("Double-wall",B771)),ISNUMBER(FIND("Double wall",B771)),ISNUMBER(FIND("Doublewall",B771)),ISNUMBER(FIND("double-wall",B771)),ISNUMBER(FIND("double wall",B771)),ISNUMBER(FIND("doublewall",B771)))</f>
        <v>0</v>
      </c>
      <c r="BA771" t="b">
        <f>AND(Table1[[#This Row],[SWCNT]],Table1[[#This Row],[MWCNT]])</f>
        <v>0</v>
      </c>
      <c r="BB771" t="b">
        <f>IF(Table1[[#This Row],[SWCNT]]=TRUE,FALSE,IF(Table1[[#This Row],[MWCNT]]=TRUE,FALSE,TRUE))</f>
        <v>1</v>
      </c>
      <c r="BC771" s="18"/>
    </row>
    <row r="772" spans="1:55" ht="259">
      <c r="A772" t="s">
        <v>4297</v>
      </c>
      <c r="B772" s="2" t="s">
        <v>4298</v>
      </c>
      <c r="C772" s="16" t="s">
        <v>4299</v>
      </c>
      <c r="D772" s="17" t="s">
        <v>22</v>
      </c>
      <c r="E772" s="2">
        <v>2013</v>
      </c>
      <c r="F772" t="b">
        <f>OR(ISNUMBER(FIND("cytotoxic",C772)),ISNUMBER(FIND("Cytotoxic",C772)),ISNUMBER(FIND("cellular toxicity",C772)),ISNUMBER(FIND("cell death",C772)),ISNUMBER(FIND("viable",C772)),ISNUMBER(FIND("phytotoxic",C772)),ISNUMBER(FIND("acute toxicity",C772)),ISNUMBER(FIND("MTT",C772)),ISNUMBER(FIND("survival",C772)),ISNUMBER(FIND("prolifer",C772)),ISNUMBER(FIND("apoptosis",C772)),ISNUMBER(FIND("neurotoxic",C772)),ISNUMBER(FIND("  lysis ",C772)),ISNUMBER(FIND("necrosis",C772)),ISNUMBER(FIND("cellular death",C772))*3,ISNUMBER(FIND("LDH",C772)),ISNUMBER(FIND("Acute toxicity",C772)))</f>
        <v>0</v>
      </c>
      <c r="G772" t="b">
        <f>OR(ISNUMBER(FIND("genotoxic",C772)),ISNUMBER(FIND("genotoxicity",C772)),ISNUMBER(FIND("DNA damage",C772)),ISNUMBER(FIND("DNA",C772)),ISNUMBER(FIND("RNA",C772)),ISNUMBER(FIND("mesothelioma",C772)),ISNUMBER(FIND("carcino",C772)),ISNUMBER(FIND("mutagen",C772)),ISNUMBER(FIND("genetic",C772)))</f>
        <v>0</v>
      </c>
      <c r="H772" t="b">
        <f>OR(ISNUMBER(FIND("inflammatory",C772)),ISNUMBER(FIND("inflamm",C772)))</f>
        <v>0</v>
      </c>
      <c r="I772" t="b">
        <f>OR(ISNUMBER(FIND("immune",C772)),ISNUMBER(FIND("immunological",C772)),ISNUMBER(FIND("interleuk",C772)),ISNUMBER(FIND("platelet activation",C772)),ISNUMBER(FIND("monocyte",C772)),ISNUMBER(FIND("leukocyte",C772)),ISNUMBER(FIND("cytokine",C772)),ISNUMBER(FIND("CD4",C772)),ISNUMBER(FIND("CD8",C772)),ISNUMBER(FIND("T-cell",C772)))</f>
        <v>0</v>
      </c>
      <c r="J772" t="b">
        <f>OR(ISNUMBER(FIND("reactive oxygen",C772)),ISNUMBER(FIND("ROS",C772)),ISNUMBER(FIND("free radical",C772)),ISNUMBER(FIND("oxidative stress",C772)),ISNUMBER(FIND("peroxid",C772)),ISNUMBER(FIND("oxidative",C772)),ISNUMBER(FIND("antioxid",C772)))</f>
        <v>0</v>
      </c>
      <c r="K772" t="b">
        <f>OR(ISNUMBER(FIND("autophag",C772)))</f>
        <v>0</v>
      </c>
      <c r="L772" t="b">
        <f>OR(ISNUMBER(FIND("morpholog",C772)))</f>
        <v>0</v>
      </c>
      <c r="M772" t="b">
        <f>OR(ISNUMBER(FIND("fibrosis",C772)),ISNUMBER(FIND("Fibrosis",C772)),ISNUMBER(FIND("fibrot",C772)))</f>
        <v>0</v>
      </c>
      <c r="N772" t="b">
        <f>OR(ISNUMBER(FIND("offspring",C772)),ISNUMBER(FIND("Parental",C772)),ISNUMBER(FIND("parental",C772)),ISNUMBER(FIND("germline",C772)),ISNUMBER(FIND("reproduc",C772)),ISNUMBER(FIND("embryo",C772)))</f>
        <v>0</v>
      </c>
      <c r="O772" t="b">
        <f>OR(ISNUMBER(FIND("metabol",C772)),ISNUMBER(FIND("Metabol",C772)),ISNUMBER(FIND("digest",C772)),ISNUMBER(FIND("mitochon",C772)))</f>
        <v>0</v>
      </c>
      <c r="P772" t="b">
        <v>1</v>
      </c>
      <c r="Q772" t="b">
        <f>OR(ISNUMBER(FIND("Bioaccum",C772)),ISNUMBER(FIND("bioaccum",C772)),ISNUMBER(FIND("accum",C772)))</f>
        <v>0</v>
      </c>
      <c r="R772" t="b">
        <f>OR(ISNUMBER(FIND("Occupation",C772)),ISNUMBER(FIND("occupation",C772)),ISNUMBER(FIND("worker",C772)),ISNUMBER(FIND("workforce",C772)))</f>
        <v>0</v>
      </c>
      <c r="S772" t="b">
        <f>NOT(OR(F772,G772,H772,I772,J772,K772,L772,M772,N772,O772,P772,Q772,R772))</f>
        <v>0</v>
      </c>
      <c r="U772" t="b">
        <f>OR(Table1[[#This Row],[Inflammation]],Table1[[#This Row],[Immune]])</f>
        <v>0</v>
      </c>
      <c r="V772" t="str">
        <f>IF(OR(Table1[[#This Row],[Rodents]],Table1[[#This Row],[Human]],Table1[[#This Row],[Pig]]),OR(ISNUMBER(FIND("intratrach",C772)),ISNUMBER(FIND("nasal ",C772)),ISNUMBER(FIND("instill",C772))),"NA")</f>
        <v>NA</v>
      </c>
      <c r="W772" t="str">
        <f>IF(OR(Table1[[#This Row],[Rodents]],Table1[[#This Row],[Human]],Table1[[#This Row],[Pig]]),OR(ISNUMBER(FIND("dermal",C772)),ISNUMBER(FIND("skin ",C772))),"NA")</f>
        <v>NA</v>
      </c>
      <c r="X772" t="str">
        <f>IF(OR(Table1[[#This Row],[Rodents]],Table1[[#This Row],[Human]],Table1[[#This Row],[Pig]]),OR(ISNUMBER(FIND("injected",C772)),ISNUMBER(FIND("periton",C772)),ISNUMBER(FIND("intrascrot",C772))),"NA")</f>
        <v>NA</v>
      </c>
      <c r="Y772" t="str">
        <f>IF(OR(Table1[[#This Row],[Rodents]],Table1[[#This Row],[Human]],Table1[[#This Row],[Pig]]),NOT(OR(Table1[[#This Row],[Inhaled/Intratracheal/intranasal]],Table1[[#This Row],[Dermal]],Table1[[#This Row],[Injected]])),"NA")</f>
        <v>NA</v>
      </c>
      <c r="AA772" t="b">
        <f>OR(ISNUMBER(FIND("fish ",C772)),ISNUMBER(FIND("Fish ",C772)),ISNUMBER(FIND("aquatic",C772)),ISNUMBER(FIND("daphnids",C772)),ISNUMBER(FIND("Carcinus maenas",C772)),ISNUMBER(FIND("Daphnia",C772)),ISNUMBER(FIND("Ruditapes philippinarum",C772)),ISNUMBER(FIND("daphnia",C772)),ISNUMBER(FIND("marine",C772)),ISNUMBER(FIND("mussel",C772)),ISNUMBER(FIND("algae",C772)),ISNUMBER(FIND("Donax faba",C772)),ISNUMBER(FIND("estuarine",C772)),ISNUMBER(FIND("snail",C772)),ISNUMBER(FIND("Prorocentrum donghaiense",C772)) )</f>
        <v>0</v>
      </c>
      <c r="AB772" t="b">
        <f>OR(ISNUMBER(FIND(" rat ",C772)),ISNUMBER(FIND(" rats ",C772)),ISNUMBER(FIND(" Rats ",C772)),ISNUMBER(FIND(" Rat ",C772)),ISNUMBER(FIND(" rat.",C772)),ISNUMBER(FIND(" rats.",C772)),ISNUMBER(FIND("mouse",C772)),ISNUMBER(FIND("mice",C772)), ISNUMBER(FIND(" Mice",C772)))</f>
        <v>0</v>
      </c>
      <c r="AC772" t="b">
        <f>OR(ISNUMBER(FIND(" cell ",C772)),ISNUMBER(FIND("fibroblast",C772)),ISNUMBER(FIND("macrophage",C772)),ISNUMBER(FIND("epithelial",C772)),ISNUMBER(FIND("endothelial",C772)),ISNUMBER(FIND("neuron",C772)),ISNUMBER(FIND(" cells ",C772)),ISNUMBER(FIND("RBC",C772)),ISNUMBER(FIND("mitochond",C772)),ISNUMBER(FIND("adipocyte",C772)),ISNUMBER(FIND("osteo",C772)),ISNUMBER(FIND("keratin",C772)),ISNUMBER(FIND(" cell's ",C772)),ISNUMBER(FIND("eukary",C772)),ISNUMBER(FIND("sperm",C772)))</f>
        <v>0</v>
      </c>
      <c r="AD772" t="b">
        <f>OR(ISNUMBER(FIND("human",B772)),ISNUMBER(FIND("workers",B772)),ISNUMBER(FIND("workforces",B772)),ISNUMBER(FIND("occupational",B772)),ISNUMBER(FIND("Case report",B772)),ISNUMBER(FIND("Workplaces",B772)),ISNUMBER(FIND("worker",B772)))</f>
        <v>0</v>
      </c>
      <c r="AE772" t="b">
        <f>OR(ISNUMBER(FIND(" plant ",C772)),ISNUMBER(FIND("Plant ",C772)),ISNUMBER(FIND("tomato",C772)),ISNUMBER(FIND("plants",C772)),ISNUMBER(FIND("Plants",C772)),ISNUMBER(FIND("algae",C772)),ISNUMBER(FIND("lettuce",C772)),ISNUMBER(FIND("green gram sprouts ",C772)),ISNUMBER(FIND("Cucurbita pepo",C772)),ISNUMBER(FIND("bean ",C772)),ISNUMBER(FIND("chloroplast",C772)),ISNUMBER(FIND("chlorophyll",C772)),ISNUMBER(FIND("seedling",C772)),ISNUMBER(FIND("canola",C772)),ISNUMBER(FIND("shoot",C772)),ISNUMBER(FIND("photosynthes",C772)),ISNUMBER(FIND(" leaves ",C772)),,ISNUMBER(FIND("agriculture",C772)),ISNUMBER(FIND(" crops ",C772)))</f>
        <v>0</v>
      </c>
      <c r="AF772" t="b">
        <f>OR(ISNUMBER(FIND("bacteria",C772)),ISNUMBER(FIND("Bacteria",C772)),ISNUMBER(FIND("Bacterium",C772)),ISNUMBER(FIND("bacterium",C772)),ISNUMBER(FIND(" coli ",C772)))</f>
        <v>0</v>
      </c>
      <c r="AG772" t="b">
        <f>OR(ISNUMBER(FIND("fungi",C772)),ISNUMBER(FIND("Fungi",C772)),ISNUMBER(FIND("fungus",C772)),ISNUMBER(FIND("Fungus",C772)),ISNUMBER(FIND("mushroom",C772)),ISNUMBER(FIND("Mushroom",C772)),ISNUMBER(FIND(" mold ",C772)))</f>
        <v>0</v>
      </c>
      <c r="AH772" t="b">
        <f>OR(ISNUMBER(FIND("Pig ",C772)),ISNUMBER(FIND("pig ",C772)),ISNUMBER(FIND("Pigs ",C772)),ISNUMBER(FIND("pigs ",C772)))</f>
        <v>0</v>
      </c>
      <c r="AI772" t="b">
        <f>OR(ISNUMBER(FIND(" C. elegans",C772)),ISNUMBER(FIND("Caenorhabditis elegans",C772)),ISNUMBER(FIND("earthworms",C772)),ISNUMBER(FIND(" Ficopomatus enigmaticus",C772)),ISNUMBER(FIND("larva",C772)),ISNUMBER(FIND("Lumbriculus variegatus",C772)),ISNUMBER(FIND("nematode",C772)))</f>
        <v>0</v>
      </c>
      <c r="AJ772" t="b">
        <f>NOT(OR(AA772,AB772,AC772,AD772,AE772,AF772,AG772,AH772,AI772))</f>
        <v>1</v>
      </c>
      <c r="AK772" t="s">
        <v>6123</v>
      </c>
      <c r="AL772" t="b">
        <f>OR(AA772,AB772,AD772,AE772,AF772,AG772,AH772,AI772)</f>
        <v>0</v>
      </c>
      <c r="AM772" t="b">
        <f>IF(Table1[[#This Row],[In vivo?]],IF(Table1[[#This Row],[Cell]],FALSE,TRUE),FALSE)</f>
        <v>0</v>
      </c>
      <c r="AN772" t="b">
        <f>AND(AC772,AL772)</f>
        <v>0</v>
      </c>
      <c r="AO772" t="b">
        <f>IF(Table1[[#This Row],[Cell]],IF(Table1[[#This Row],[In vivo?]],FALSE,TRUE),FALSE)</f>
        <v>0</v>
      </c>
      <c r="AP772" t="b">
        <f>NOT(OR(Table1[[#This Row],[In vivo?]],Table1[[#This Row],[Only in Cell]]))</f>
        <v>1</v>
      </c>
      <c r="AQ772" t="str">
        <f>IF(OR(Table1[[#This Row],[Rodents]],Table1[[#This Row],[Human]],Table1[[#This Row],[Pig]]),OR(ISNUMBER(FIND("pulmonary",C772)),ISNUMBER(FIND("lung",C772))),"NA")</f>
        <v>NA</v>
      </c>
      <c r="AR772" t="str">
        <f>IF(OR(Table1[[#This Row],[Rodents]],Table1[[#This Row],[Human]],Table1[[#This Row],[Pig]]),OR(ISNUMBER(FIND("skin",C772)),ISNUMBER(FIND("dermal",C772))),"NA")</f>
        <v>NA</v>
      </c>
      <c r="AS772" t="str">
        <f>IF(OR(Table1[[#This Row],[Rodents]],Table1[[#This Row],[Human]],Table1[[#This Row],[Pig]]),OR(ISNUMBER(FIND("liver",C772)),ISNUMBER(FIND("hepat",C772))),"NA")</f>
        <v>NA</v>
      </c>
      <c r="AT772" t="str">
        <f>IF(OR(Table1[[#This Row],[Rodents]],Table1[[#This Row],[Human]],Table1[[#This Row],[Pig]]),OR(ISNUMBER(FIND("kidney",C772)),ISNUMBER(FIND("neph",C772))),"NA")</f>
        <v>NA</v>
      </c>
      <c r="AU772" t="str">
        <f>IF(OR(Table1[[#This Row],[Rodents]],Table1[[#This Row],[Human]],Table1[[#This Row],[Pig]]),OR(ISNUMBER(FIND("brain",C772)),ISNUMBER(FIND("neur",C772)),ISNUMBER(FIND("nerv",C772))),"NA")</f>
        <v>NA</v>
      </c>
      <c r="AV772" t="str">
        <f>IF(OR(Table1[[#This Row],[Rodents]],Table1[[#This Row],[Human]],Table1[[#This Row],[Pig]]),OR(ISNUMBER(FIND("heart",C772)),ISNUMBER(FIND("cardi",C772))),"NA")</f>
        <v>NA</v>
      </c>
      <c r="AW772" t="str">
        <f>IF(OR(Table1[[#This Row],[Rodents]],Table1[[#This Row],[Human]],Table1[[#This Row],[Pig]]),OR(ISNUMBER(FIND("gastro",C772)),ISNUMBER(FIND("intesti",C772)),ISNUMBER(FIND("stomach",C772))),"NA")</f>
        <v>NA</v>
      </c>
      <c r="AX772" t="str">
        <f>IF(OR(Table1[[#This Row],[Rodents]],Table1[[#This Row],[Human]],Table1[[#This Row],[Pig]]),NOT(OR(AQ772,AR772,AS772,AT772,AU772,AV772,AW772)),"NA")</f>
        <v>NA</v>
      </c>
      <c r="AY772" t="b">
        <f>OR(ISNUMBER(FIND("SWCNT",C772)),ISNUMBER(FIND("SWNT",C772)),ISNUMBER(FIND("single-wall",C772)),ISNUMBER(FIND("single wall",C772)),ISNUMBER(FIND("Single wall",C772)),ISNUMBER(FIND("Single-wall",C772)),ISNUMBER(FIND("SWCNT",B772)),ISNUMBER(FIND("SWNT",B772)),ISNUMBER(FIND("single-wall",B772)),ISNUMBER(FIND("single wall",B772)),ISNUMBER(FIND("Single-wall",B772)),ISNUMBER(FIND("Single wall",B772)))</f>
        <v>1</v>
      </c>
      <c r="AZ772" t="b">
        <f>OR(ISNUMBER(FIND("MWCNT",C772)),ISNUMBER(FIND("MWNT",C772)),ISNUMBER(FIND("multi-wall",C772)),ISNUMBER(FIND("multi wall",C772)),ISNUMBER(FIND("multiwall",C772)),ISNUMBER(FIND("Multi-wall",C772)),ISNUMBER(FIND("Multi wall",C772)),ISNUMBER(FIND("Multiwall",C772)),ISNUMBER(FIND("MWCNT",B772)),ISNUMBER(FIND("MWNT",B772)),ISNUMBER(FIND("multi-wall",B772)),ISNUMBER(FIND("multi wall",B772)),ISNUMBER(FIND("multiwall",B772)),ISNUMBER(FIND("Multi-wall",B772)),ISNUMBER(FIND("Multi wall",B772)),ISNUMBER(FIND("Multiwall",B772)),ISNUMBER(FIND("Double-wall",B772)),ISNUMBER(FIND("Double wall",B772)),ISNUMBER(FIND("Doublewall",B772)),ISNUMBER(FIND("double-wall",B772)),ISNUMBER(FIND("double wall",B772)),ISNUMBER(FIND("doublewall",B772)))</f>
        <v>1</v>
      </c>
      <c r="BA772" t="b">
        <f>AND(Table1[[#This Row],[SWCNT]],Table1[[#This Row],[MWCNT]])</f>
        <v>1</v>
      </c>
      <c r="BB772" t="b">
        <f>IF(Table1[[#This Row],[SWCNT]]=TRUE,FALSE,IF(Table1[[#This Row],[MWCNT]]=TRUE,FALSE,TRUE))</f>
        <v>0</v>
      </c>
      <c r="BC772" s="18"/>
    </row>
    <row r="773" spans="1:55" ht="55.5">
      <c r="A773" t="s">
        <v>3925</v>
      </c>
      <c r="B773" s="2" t="s">
        <v>3927</v>
      </c>
      <c r="C773" s="16" t="s">
        <v>3929</v>
      </c>
      <c r="D773" s="17" t="s">
        <v>1574</v>
      </c>
      <c r="E773" s="2">
        <v>2013</v>
      </c>
      <c r="F773" t="b">
        <f>OR(ISNUMBER(FIND("cytotoxic",C773)),ISNUMBER(FIND("Cytotoxic",C773)),ISNUMBER(FIND("cellular toxicity",C773)),ISNUMBER(FIND("cell death",C773)),ISNUMBER(FIND("viable",C773)),ISNUMBER(FIND("phytotoxic",C773)),ISNUMBER(FIND("acute toxicity",C773)),ISNUMBER(FIND("MTT",C773)),ISNUMBER(FIND("survival",C773)),ISNUMBER(FIND("prolifer",C773)),ISNUMBER(FIND("apoptosis",C773)),ISNUMBER(FIND("neurotoxic",C773)),ISNUMBER(FIND("  lysis ",C773)),ISNUMBER(FIND("necrosis",C773)),ISNUMBER(FIND("cellular death",C773))*3,ISNUMBER(FIND("LDH",C773)),ISNUMBER(FIND("Acute toxicity",C773)))</f>
        <v>0</v>
      </c>
      <c r="G773" t="b">
        <f>OR(ISNUMBER(FIND("genotoxic",C773)),ISNUMBER(FIND("genotoxicity",C773)),ISNUMBER(FIND("DNA damage",C773)),ISNUMBER(FIND("DNA",C773)),ISNUMBER(FIND("RNA",C773)),ISNUMBER(FIND("mesothelioma",C773)),ISNUMBER(FIND("carcino",C773)),ISNUMBER(FIND("mutagen",C773)),ISNUMBER(FIND("genetic",C773)))</f>
        <v>1</v>
      </c>
      <c r="H773" t="b">
        <f>OR(ISNUMBER(FIND("inflammatory",C773)),ISNUMBER(FIND("inflamm",C773)))</f>
        <v>0</v>
      </c>
      <c r="I773" t="b">
        <f>OR(ISNUMBER(FIND("immune",C773)),ISNUMBER(FIND("immunological",C773)),ISNUMBER(FIND("interleuk",C773)),ISNUMBER(FIND("platelet activation",C773)),ISNUMBER(FIND("monocyte",C773)),ISNUMBER(FIND("leukocyte",C773)),ISNUMBER(FIND("cytokine",C773)),ISNUMBER(FIND("CD4",C773)),ISNUMBER(FIND("CD8",C773)),ISNUMBER(FIND("T-cell",C773)))</f>
        <v>0</v>
      </c>
      <c r="J773" t="b">
        <f>OR(ISNUMBER(FIND("reactive oxygen",C773)),ISNUMBER(FIND("ROS",C773)),ISNUMBER(FIND("free radical",C773)),ISNUMBER(FIND("oxidative stress",C773)),ISNUMBER(FIND("peroxid",C773)),ISNUMBER(FIND("oxidative",C773)),ISNUMBER(FIND("antioxid",C773)))</f>
        <v>0</v>
      </c>
      <c r="K773" t="b">
        <f>OR(ISNUMBER(FIND("autophag",C773)))</f>
        <v>0</v>
      </c>
      <c r="L773" t="b">
        <f>OR(ISNUMBER(FIND("morpholog",C773)))</f>
        <v>0</v>
      </c>
      <c r="M773" t="b">
        <f>OR(ISNUMBER(FIND("fibrosis",C773)),ISNUMBER(FIND("Fibrosis",C773)),ISNUMBER(FIND("fibrot",C773)))</f>
        <v>0</v>
      </c>
      <c r="N773" t="b">
        <f>OR(ISNUMBER(FIND("offspring",C773)),ISNUMBER(FIND("Parental",C773)),ISNUMBER(FIND("parental",C773)),ISNUMBER(FIND("germline",C773)),ISNUMBER(FIND("reproduc",C773)),ISNUMBER(FIND("embryo",C773)))</f>
        <v>0</v>
      </c>
      <c r="O773" t="b">
        <f>OR(ISNUMBER(FIND("metabol",C773)),ISNUMBER(FIND("Metabol",C773)),ISNUMBER(FIND("digest",C773)),ISNUMBER(FIND("mitochon",C773)))</f>
        <v>1</v>
      </c>
      <c r="P773" t="b">
        <f>OR(ISNUMBER(FIND("ecotox",C773)),ISNUMBER(FIND("Ecotox",B773)),ISNUMBER(FIND("ecotox",B773)),ISNUMBER(FIND("Ecotox",C773)))</f>
        <v>0</v>
      </c>
      <c r="Q773" t="b">
        <f>OR(ISNUMBER(FIND("Bioaccum",C773)),ISNUMBER(FIND("bioaccum",C773)),ISNUMBER(FIND("accum",C773)))</f>
        <v>0</v>
      </c>
      <c r="R773" t="b">
        <f>OR(ISNUMBER(FIND("Occupation",C773)),ISNUMBER(FIND("occupation",C773)),ISNUMBER(FIND("worker",C773)),ISNUMBER(FIND("workforce",C773)))</f>
        <v>0</v>
      </c>
      <c r="S773" t="b">
        <f>NOT(OR(F773,G773,H773,I773,J773,K773,L773,M773,N773,O773,P773,Q773,R773))</f>
        <v>0</v>
      </c>
      <c r="U773" t="b">
        <f>OR(Table1[[#This Row],[Inflammation]],Table1[[#This Row],[Immune]])</f>
        <v>0</v>
      </c>
      <c r="V773" t="str">
        <f>IF(OR(Table1[[#This Row],[Rodents]],Table1[[#This Row],[Human]],Table1[[#This Row],[Pig]]),OR(ISNUMBER(FIND("intratrach",C773)),ISNUMBER(FIND("nasal ",C773)),ISNUMBER(FIND("instill",C773))),"NA")</f>
        <v>NA</v>
      </c>
      <c r="W773" t="str">
        <f>IF(OR(Table1[[#This Row],[Rodents]],Table1[[#This Row],[Human]],Table1[[#This Row],[Pig]]),OR(ISNUMBER(FIND("dermal",C773)),ISNUMBER(FIND("skin ",C773))),"NA")</f>
        <v>NA</v>
      </c>
      <c r="X773" t="str">
        <f>IF(OR(Table1[[#This Row],[Rodents]],Table1[[#This Row],[Human]],Table1[[#This Row],[Pig]]),OR(ISNUMBER(FIND("injected",C773)),ISNUMBER(FIND("periton",C773)),ISNUMBER(FIND("intrascrot",C773))),"NA")</f>
        <v>NA</v>
      </c>
      <c r="Y773" t="str">
        <f>IF(OR(Table1[[#This Row],[Rodents]],Table1[[#This Row],[Human]],Table1[[#This Row],[Pig]]),NOT(OR(Table1[[#This Row],[Inhaled/Intratracheal/intranasal]],Table1[[#This Row],[Dermal]],Table1[[#This Row],[Injected]])),"NA")</f>
        <v>NA</v>
      </c>
      <c r="AA773" t="b">
        <f>OR(ISNUMBER(FIND("fish ",C773)),ISNUMBER(FIND("Fish ",C773)),ISNUMBER(FIND("aquatic",C773)),ISNUMBER(FIND("daphnids",C773)),ISNUMBER(FIND("Carcinus maenas",C773)),ISNUMBER(FIND("Daphnia",C773)),ISNUMBER(FIND("Ruditapes philippinarum",C773)),ISNUMBER(FIND("daphnia",C773)),ISNUMBER(FIND("marine",C773)),ISNUMBER(FIND("mussel",C773)),ISNUMBER(FIND("algae",C773)),ISNUMBER(FIND("Donax faba",C773)),ISNUMBER(FIND("estuarine",C773)),ISNUMBER(FIND("snail",C773)),ISNUMBER(FIND("Prorocentrum donghaiense",C773)) )</f>
        <v>0</v>
      </c>
      <c r="AB773" t="b">
        <f>OR(ISNUMBER(FIND(" rat ",C773)),ISNUMBER(FIND(" rats ",C773)),ISNUMBER(FIND(" Rats ",C773)),ISNUMBER(FIND(" Rat ",C773)),ISNUMBER(FIND(" rat.",C773)),ISNUMBER(FIND(" rats.",C773)),ISNUMBER(FIND("mouse",C773)),ISNUMBER(FIND("mice",C773)), ISNUMBER(FIND(" Mice",C773)))</f>
        <v>0</v>
      </c>
      <c r="AC773" t="b">
        <f>OR(ISNUMBER(FIND(" cell ",C773)),ISNUMBER(FIND("fibroblast",C773)),ISNUMBER(FIND("macrophage",C773)),ISNUMBER(FIND("epithelial",C773)),ISNUMBER(FIND("endothelial",C773)),ISNUMBER(FIND("neuron",C773)),ISNUMBER(FIND(" cells ",C773)),ISNUMBER(FIND("RBC",C773)),ISNUMBER(FIND("mitochond",C773)),ISNUMBER(FIND("adipocyte",C773)),ISNUMBER(FIND("osteo",C773)),ISNUMBER(FIND("keratin",C773)),ISNUMBER(FIND(" cell's ",C773)),ISNUMBER(FIND("eukary",C773)),ISNUMBER(FIND("sperm",C773)))</f>
        <v>0</v>
      </c>
      <c r="AD773" t="b">
        <f>OR(ISNUMBER(FIND("human",B773)),ISNUMBER(FIND("workers",B773)),ISNUMBER(FIND("workforces",B773)),ISNUMBER(FIND("occupational",B773)),ISNUMBER(FIND("Case report",B773)),ISNUMBER(FIND("Workplaces",B773)),ISNUMBER(FIND("worker",B773)))</f>
        <v>0</v>
      </c>
      <c r="AE773" t="b">
        <f>OR(ISNUMBER(FIND(" plant ",C773)),ISNUMBER(FIND("Plant ",C773)),ISNUMBER(FIND("tomato",C773)),ISNUMBER(FIND("plants",C773)),ISNUMBER(FIND("Plants",C773)),ISNUMBER(FIND("algae",C773)),ISNUMBER(FIND("lettuce",C773)),ISNUMBER(FIND("green gram sprouts ",C773)),ISNUMBER(FIND("Cucurbita pepo",C773)),ISNUMBER(FIND("bean ",C773)),ISNUMBER(FIND("chloroplast",C773)),ISNUMBER(FIND("chlorophyll",C773)),ISNUMBER(FIND("seedling",C773)),ISNUMBER(FIND("canola",C773)),ISNUMBER(FIND("shoot",C773)),ISNUMBER(FIND("photosynthes",C773)),ISNUMBER(FIND(" leaves ",C773)),,ISNUMBER(FIND("agriculture",C773)),ISNUMBER(FIND(" crops ",C773)))</f>
        <v>0</v>
      </c>
      <c r="AF773" t="b">
        <f>OR(ISNUMBER(FIND("bacteria",C773)),ISNUMBER(FIND("Bacteria",C773)),ISNUMBER(FIND("Bacterium",C773)),ISNUMBER(FIND("bacterium",C773)),ISNUMBER(FIND(" coli ",C773)))</f>
        <v>0</v>
      </c>
      <c r="AG773" t="b">
        <f>OR(ISNUMBER(FIND("fungi",C773)),ISNUMBER(FIND("Fungi",C773)),ISNUMBER(FIND("fungus",C773)),ISNUMBER(FIND("Fungus",C773)),ISNUMBER(FIND("mushroom",C773)),ISNUMBER(FIND("Mushroom",C773)),ISNUMBER(FIND(" mold ",C773)))</f>
        <v>0</v>
      </c>
      <c r="AH773" t="b">
        <f>OR(ISNUMBER(FIND("Pig ",C773)),ISNUMBER(FIND("pig ",C773)),ISNUMBER(FIND("Pigs ",C773)),ISNUMBER(FIND("pigs ",C773)))</f>
        <v>0</v>
      </c>
      <c r="AI773" t="b">
        <f>OR(ISNUMBER(FIND(" C. elegans",C773)),ISNUMBER(FIND("Caenorhabditis elegans",C773)),ISNUMBER(FIND("earthworms",C773)),ISNUMBER(FIND(" Ficopomatus enigmaticus",C773)),ISNUMBER(FIND("larva",C773)),ISNUMBER(FIND("Lumbriculus variegatus",C773)),ISNUMBER(FIND("nematode",C773)))</f>
        <v>0</v>
      </c>
      <c r="AJ773" t="b">
        <f>NOT(OR(AA773,AB773,AC773,AD773,AE773,AF773,AG773,AH773,AI773))</f>
        <v>1</v>
      </c>
      <c r="AL773" t="b">
        <f>OR(AA773,AB773,AD773,AE773,AF773,AG773,AH773,AI773)</f>
        <v>0</v>
      </c>
      <c r="AM773" t="b">
        <f>IF(Table1[[#This Row],[In vivo?]],IF(Table1[[#This Row],[Cell]],FALSE,TRUE),FALSE)</f>
        <v>0</v>
      </c>
      <c r="AN773" t="b">
        <f>AND(AC773,AL773)</f>
        <v>0</v>
      </c>
      <c r="AO773" t="b">
        <f>IF(Table1[[#This Row],[Cell]],IF(Table1[[#This Row],[In vivo?]],FALSE,TRUE),FALSE)</f>
        <v>0</v>
      </c>
      <c r="AP773" t="b">
        <f>NOT(OR(Table1[[#This Row],[In vivo?]],Table1[[#This Row],[Only in Cell]]))</f>
        <v>1</v>
      </c>
      <c r="AQ773" t="str">
        <f>IF(OR(Table1[[#This Row],[Rodents]],Table1[[#This Row],[Human]],Table1[[#This Row],[Pig]]),OR(ISNUMBER(FIND("pulmonary",C773)),ISNUMBER(FIND("lung",C773))),"NA")</f>
        <v>NA</v>
      </c>
      <c r="AR773" t="str">
        <f>IF(OR(Table1[[#This Row],[Rodents]],Table1[[#This Row],[Human]],Table1[[#This Row],[Pig]]),OR(ISNUMBER(FIND("skin",C773)),ISNUMBER(FIND("dermal",C773))),"NA")</f>
        <v>NA</v>
      </c>
      <c r="AS773" t="str">
        <f>IF(OR(Table1[[#This Row],[Rodents]],Table1[[#This Row],[Human]],Table1[[#This Row],[Pig]]),OR(ISNUMBER(FIND("liver",C773)),ISNUMBER(FIND("hepat",C773))),"NA")</f>
        <v>NA</v>
      </c>
      <c r="AT773" t="str">
        <f>IF(OR(Table1[[#This Row],[Rodents]],Table1[[#This Row],[Human]],Table1[[#This Row],[Pig]]),OR(ISNUMBER(FIND("kidney",C773)),ISNUMBER(FIND("neph",C773))),"NA")</f>
        <v>NA</v>
      </c>
      <c r="AU773" t="str">
        <f>IF(OR(Table1[[#This Row],[Rodents]],Table1[[#This Row],[Human]],Table1[[#This Row],[Pig]]),OR(ISNUMBER(FIND("brain",C773)),ISNUMBER(FIND("neur",C773)),ISNUMBER(FIND("nerv",C773))),"NA")</f>
        <v>NA</v>
      </c>
      <c r="AV773" t="str">
        <f>IF(OR(Table1[[#This Row],[Rodents]],Table1[[#This Row],[Human]],Table1[[#This Row],[Pig]]),OR(ISNUMBER(FIND("heart",C773)),ISNUMBER(FIND("cardi",C773))),"NA")</f>
        <v>NA</v>
      </c>
      <c r="AW773" t="str">
        <f>IF(OR(Table1[[#This Row],[Rodents]],Table1[[#This Row],[Human]],Table1[[#This Row],[Pig]]),OR(ISNUMBER(FIND("gastro",C773)),ISNUMBER(FIND("intesti",C773)),ISNUMBER(FIND("stomach",C773))),"NA")</f>
        <v>NA</v>
      </c>
      <c r="AX773" t="str">
        <f>IF(OR(Table1[[#This Row],[Rodents]],Table1[[#This Row],[Human]],Table1[[#This Row],[Pig]]),NOT(OR(AQ773,AR773,AS773,AT773,AU773,AV773,AW773)),"NA")</f>
        <v>NA</v>
      </c>
      <c r="AY773" t="b">
        <f>OR(ISNUMBER(FIND("SWCNT",C773)),ISNUMBER(FIND("SWNT",C773)),ISNUMBER(FIND("single-wall",C773)),ISNUMBER(FIND("single wall",C773)),ISNUMBER(FIND("Single wall",C773)),ISNUMBER(FIND("Single-wall",C773)),ISNUMBER(FIND("SWCNT",B773)),ISNUMBER(FIND("SWNT",B773)),ISNUMBER(FIND("single-wall",B773)),ISNUMBER(FIND("single wall",B773)),ISNUMBER(FIND("Single-wall",B773)),ISNUMBER(FIND("Single wall",B773)))</f>
        <v>1</v>
      </c>
      <c r="AZ773" t="b">
        <f>OR(ISNUMBER(FIND("MWCNT",C773)),ISNUMBER(FIND("MWNT",C773)),ISNUMBER(FIND("multi-wall",C773)),ISNUMBER(FIND("multi wall",C773)),ISNUMBER(FIND("multiwall",C773)),ISNUMBER(FIND("Multi-wall",C773)),ISNUMBER(FIND("Multi wall",C773)),ISNUMBER(FIND("Multiwall",C773)),ISNUMBER(FIND("MWCNT",B773)),ISNUMBER(FIND("MWNT",B773)),ISNUMBER(FIND("multi-wall",B773)),ISNUMBER(FIND("multi wall",B773)),ISNUMBER(FIND("multiwall",B773)),ISNUMBER(FIND("Multi-wall",B773)),ISNUMBER(FIND("Multi wall",B773)),ISNUMBER(FIND("Multiwall",B773)),ISNUMBER(FIND("Double-wall",B773)),ISNUMBER(FIND("Double wall",B773)),ISNUMBER(FIND("Doublewall",B773)),ISNUMBER(FIND("double-wall",B773)),ISNUMBER(FIND("double wall",B773)),ISNUMBER(FIND("doublewall",B773)))</f>
        <v>0</v>
      </c>
      <c r="BA773" t="b">
        <f>AND(Table1[[#This Row],[SWCNT]],Table1[[#This Row],[MWCNT]])</f>
        <v>0</v>
      </c>
      <c r="BB773" t="b">
        <f>IF(Table1[[#This Row],[SWCNT]]=TRUE,FALSE,IF(Table1[[#This Row],[MWCNT]]=TRUE,FALSE,TRUE))</f>
        <v>0</v>
      </c>
      <c r="BC773" s="18"/>
    </row>
    <row r="774" spans="1:55" ht="111">
      <c r="B774" s="2" t="s">
        <v>4127</v>
      </c>
      <c r="C774" s="16" t="s">
        <v>4128</v>
      </c>
      <c r="D774" s="17" t="s">
        <v>4129</v>
      </c>
      <c r="E774" s="2">
        <v>2013</v>
      </c>
      <c r="F774" t="b">
        <f>OR(ISNUMBER(FIND("cytotoxic",C774)),ISNUMBER(FIND("Cytotoxic",C774)),ISNUMBER(FIND("cellular toxicity",C774)),ISNUMBER(FIND("cell death",C774)),ISNUMBER(FIND("viable",C774)),ISNUMBER(FIND("phytotoxic",C774)),ISNUMBER(FIND("acute toxicity",C774)),ISNUMBER(FIND("MTT",C774)),ISNUMBER(FIND("survival",C774)),ISNUMBER(FIND("prolifer",C774)),ISNUMBER(FIND("apoptosis",C774)),ISNUMBER(FIND("neurotoxic",C774)),ISNUMBER(FIND("  lysis ",C774)),ISNUMBER(FIND("necrosis",C774)),ISNUMBER(FIND("cellular death",C774))*3,ISNUMBER(FIND("LDH",C774)),ISNUMBER(FIND("Acute toxicity",C774)))</f>
        <v>1</v>
      </c>
      <c r="G774" t="b">
        <f>OR(ISNUMBER(FIND("genotoxic",C774)),ISNUMBER(FIND("genotoxicity",C774)),ISNUMBER(FIND("DNA damage",C774)),ISNUMBER(FIND("DNA",C774)),ISNUMBER(FIND("RNA",C774)),ISNUMBER(FIND("mesothelioma",C774)),ISNUMBER(FIND("carcino",C774)),ISNUMBER(FIND("mutagen",C774)),ISNUMBER(FIND("genetic",C774)))</f>
        <v>0</v>
      </c>
      <c r="H774" t="b">
        <f>OR(ISNUMBER(FIND("inflammatory",C774)),ISNUMBER(FIND("inflamm",C774)))</f>
        <v>0</v>
      </c>
      <c r="I774" t="b">
        <f>OR(ISNUMBER(FIND("immune",C774)),ISNUMBER(FIND("immunological",C774)),ISNUMBER(FIND("interleuk",C774)),ISNUMBER(FIND("platelet activation",C774)),ISNUMBER(FIND("monocyte",C774)),ISNUMBER(FIND("leukocyte",C774)),ISNUMBER(FIND("cytokine",C774)),ISNUMBER(FIND("CD4",C774)),ISNUMBER(FIND("CD8",C774)),ISNUMBER(FIND("T-cell",C774)))</f>
        <v>0</v>
      </c>
      <c r="J774" t="b">
        <f>OR(ISNUMBER(FIND("reactive oxygen",C774)),ISNUMBER(FIND("ROS",C774)),ISNUMBER(FIND("free radical",C774)),ISNUMBER(FIND("oxidative stress",C774)),ISNUMBER(FIND("peroxid",C774)),ISNUMBER(FIND("oxidative",C774)),ISNUMBER(FIND("antioxid",C774)))</f>
        <v>0</v>
      </c>
      <c r="K774" t="b">
        <f>OR(ISNUMBER(FIND("autophag",C774)))</f>
        <v>0</v>
      </c>
      <c r="L774" t="b">
        <f>OR(ISNUMBER(FIND("morpholog",C774)))</f>
        <v>0</v>
      </c>
      <c r="M774" t="b">
        <f>OR(ISNUMBER(FIND("fibrosis",C774)),ISNUMBER(FIND("Fibrosis",C774)),ISNUMBER(FIND("fibrot",C774)))</f>
        <v>0</v>
      </c>
      <c r="N774" t="b">
        <f>OR(ISNUMBER(FIND("offspring",C774)),ISNUMBER(FIND("Parental",C774)),ISNUMBER(FIND("parental",C774)),ISNUMBER(FIND("germline",C774)),ISNUMBER(FIND("reproduc",C774)),ISNUMBER(FIND("embryo",C774)))</f>
        <v>0</v>
      </c>
      <c r="O774" t="b">
        <f>OR(ISNUMBER(FIND("metabol",C774)),ISNUMBER(FIND("Metabol",C774)),ISNUMBER(FIND("digest",C774)),ISNUMBER(FIND("mitochon",C774)))</f>
        <v>0</v>
      </c>
      <c r="P774" t="b">
        <f>OR(ISNUMBER(FIND("ecotox",C774)),ISNUMBER(FIND("Ecotox",B774)),ISNUMBER(FIND("ecotox",B774)),ISNUMBER(FIND("Ecotox",C774)))</f>
        <v>0</v>
      </c>
      <c r="Q774" t="b">
        <f>OR(ISNUMBER(FIND("Bioaccum",C774)),ISNUMBER(FIND("bioaccum",C774)),ISNUMBER(FIND("accum",C774)))</f>
        <v>0</v>
      </c>
      <c r="R774" t="b">
        <f>OR(ISNUMBER(FIND("Occupation",C774)),ISNUMBER(FIND("occupation",C774)),ISNUMBER(FIND("worker",C774)),ISNUMBER(FIND("workforce",C774)))</f>
        <v>0</v>
      </c>
      <c r="S774" t="b">
        <f>NOT(OR(F774,G774,H774,I774,J774,K774,L774,M774,N774,O774,P774,Q774,R774))</f>
        <v>0</v>
      </c>
      <c r="U774" t="b">
        <f>OR(Table1[[#This Row],[Inflammation]],Table1[[#This Row],[Immune]])</f>
        <v>0</v>
      </c>
      <c r="V774" t="str">
        <f>IF(OR(Table1[[#This Row],[Rodents]],Table1[[#This Row],[Human]],Table1[[#This Row],[Pig]]),OR(ISNUMBER(FIND("intratrach",C774)),ISNUMBER(FIND("nasal ",C774)),ISNUMBER(FIND("instill",C774))),"NA")</f>
        <v>NA</v>
      </c>
      <c r="W774" t="str">
        <f>IF(OR(Table1[[#This Row],[Rodents]],Table1[[#This Row],[Human]],Table1[[#This Row],[Pig]]),OR(ISNUMBER(FIND("dermal",C774)),ISNUMBER(FIND("skin ",C774))),"NA")</f>
        <v>NA</v>
      </c>
      <c r="X774" t="str">
        <f>IF(OR(Table1[[#This Row],[Rodents]],Table1[[#This Row],[Human]],Table1[[#This Row],[Pig]]),OR(ISNUMBER(FIND("injected",C774)),ISNUMBER(FIND("periton",C774)),ISNUMBER(FIND("intrascrot",C774))),"NA")</f>
        <v>NA</v>
      </c>
      <c r="Y774" t="str">
        <f>IF(OR(Table1[[#This Row],[Rodents]],Table1[[#This Row],[Human]],Table1[[#This Row],[Pig]]),NOT(OR(Table1[[#This Row],[Inhaled/Intratracheal/intranasal]],Table1[[#This Row],[Dermal]],Table1[[#This Row],[Injected]])),"NA")</f>
        <v>NA</v>
      </c>
      <c r="AA774" t="b">
        <f>OR(ISNUMBER(FIND("fish ",C774)),ISNUMBER(FIND("Fish ",C774)),ISNUMBER(FIND("aquatic",C774)),ISNUMBER(FIND("daphnids",C774)),ISNUMBER(FIND("Carcinus maenas",C774)),ISNUMBER(FIND("Daphnia",C774)),ISNUMBER(FIND("Ruditapes philippinarum",C774)),ISNUMBER(FIND("daphnia",C774)),ISNUMBER(FIND("marine",C774)),ISNUMBER(FIND("mussel",C774)),ISNUMBER(FIND("algae",C774)),ISNUMBER(FIND("Donax faba",C774)),ISNUMBER(FIND("estuarine",C774)),ISNUMBER(FIND("snail",C774)),ISNUMBER(FIND("Prorocentrum donghaiense",C774)) )</f>
        <v>0</v>
      </c>
      <c r="AB774" t="b">
        <f>OR(ISNUMBER(FIND(" rat ",C774)),ISNUMBER(FIND(" rats ",C774)),ISNUMBER(FIND(" Rats ",C774)),ISNUMBER(FIND(" Rat ",C774)),ISNUMBER(FIND(" rat.",C774)),ISNUMBER(FIND(" rats.",C774)),ISNUMBER(FIND("mouse",C774)),ISNUMBER(FIND("mice",C774)), ISNUMBER(FIND(" Mice",C774)))</f>
        <v>0</v>
      </c>
      <c r="AC774" t="b">
        <f>OR(ISNUMBER(FIND(" cell ",C774)),ISNUMBER(FIND("fibroblast",C774)),ISNUMBER(FIND("macrophage",C774)),ISNUMBER(FIND("epithelial",C774)),ISNUMBER(FIND("endothelial",C774)),ISNUMBER(FIND("neuron",C774)),ISNUMBER(FIND(" cells ",C774)),ISNUMBER(FIND("RBC",C774)),ISNUMBER(FIND("mitochond",C774)),ISNUMBER(FIND("adipocyte",C774)),ISNUMBER(FIND("osteo",C774)),ISNUMBER(FIND("keratin",C774)),ISNUMBER(FIND(" cell's ",C774)),ISNUMBER(FIND("eukary",C774)),ISNUMBER(FIND("sperm",C774)))</f>
        <v>0</v>
      </c>
      <c r="AD774" t="b">
        <f>OR(ISNUMBER(FIND("human",B774)),ISNUMBER(FIND("workers",B774)),ISNUMBER(FIND("workforces",B774)),ISNUMBER(FIND("occupational",B774)),ISNUMBER(FIND("Case report",B774)),ISNUMBER(FIND("Workplaces",B774)),ISNUMBER(FIND("worker",B774)))</f>
        <v>0</v>
      </c>
      <c r="AE774" t="b">
        <f>OR(ISNUMBER(FIND(" plant ",C774)),ISNUMBER(FIND("Plant ",C774)),ISNUMBER(FIND("tomato",C774)),ISNUMBER(FIND("plants",C774)),ISNUMBER(FIND("Plants",C774)),ISNUMBER(FIND("algae",C774)),ISNUMBER(FIND("lettuce",C774)),ISNUMBER(FIND("green gram sprouts ",C774)),ISNUMBER(FIND("Cucurbita pepo",C774)),ISNUMBER(FIND("bean ",C774)),ISNUMBER(FIND("chloroplast",C774)),ISNUMBER(FIND("chlorophyll",C774)),ISNUMBER(FIND("seedling",C774)),ISNUMBER(FIND("canola",C774)),ISNUMBER(FIND("shoot",C774)),ISNUMBER(FIND("photosynthes",C774)),ISNUMBER(FIND(" leaves ",C774)),,ISNUMBER(FIND("agriculture",C774)),ISNUMBER(FIND(" crops ",C774)))</f>
        <v>0</v>
      </c>
      <c r="AF774" t="b">
        <f>OR(ISNUMBER(FIND("bacteria",C774)),ISNUMBER(FIND("Bacteria",C774)),ISNUMBER(FIND("Bacterium",C774)),ISNUMBER(FIND("bacterium",C774)),ISNUMBER(FIND(" coli ",C774)))</f>
        <v>0</v>
      </c>
      <c r="AG774" t="b">
        <f>OR(ISNUMBER(FIND("fungi",C774)),ISNUMBER(FIND("Fungi",C774)),ISNUMBER(FIND("fungus",C774)),ISNUMBER(FIND("Fungus",C774)),ISNUMBER(FIND("mushroom",C774)),ISNUMBER(FIND("Mushroom",C774)),ISNUMBER(FIND(" mold ",C774)))</f>
        <v>0</v>
      </c>
      <c r="AH774" t="b">
        <f>OR(ISNUMBER(FIND("Pig ",C774)),ISNUMBER(FIND("pig ",C774)),ISNUMBER(FIND("Pigs ",C774)),ISNUMBER(FIND("pigs ",C774)))</f>
        <v>0</v>
      </c>
      <c r="AI774" t="b">
        <f>OR(ISNUMBER(FIND(" C. elegans",C774)),ISNUMBER(FIND("Caenorhabditis elegans",C774)),ISNUMBER(FIND("earthworms",C774)),ISNUMBER(FIND(" Ficopomatus enigmaticus",C774)),ISNUMBER(FIND("larva",C774)),ISNUMBER(FIND("Lumbriculus variegatus",C774)),ISNUMBER(FIND("nematode",C774)))</f>
        <v>0</v>
      </c>
      <c r="AJ774" t="b">
        <f>NOT(OR(AA774,AB774,AC774,AD774,AE774,AF774,AG774,AH774,AI774))</f>
        <v>1</v>
      </c>
      <c r="AL774" t="b">
        <f>OR(AA774,AB774,AD774,AE774,AF774,AG774,AH774,AI774)</f>
        <v>0</v>
      </c>
      <c r="AM774" t="b">
        <f>IF(Table1[[#This Row],[In vivo?]],IF(Table1[[#This Row],[Cell]],FALSE,TRUE),FALSE)</f>
        <v>0</v>
      </c>
      <c r="AN774" t="b">
        <f>AND(AC774,AL774)</f>
        <v>0</v>
      </c>
      <c r="AO774" t="b">
        <f>IF(Table1[[#This Row],[Cell]],IF(Table1[[#This Row],[In vivo?]],FALSE,TRUE),FALSE)</f>
        <v>0</v>
      </c>
      <c r="AP774" t="b">
        <f>NOT(OR(Table1[[#This Row],[In vivo?]],Table1[[#This Row],[Only in Cell]]))</f>
        <v>1</v>
      </c>
      <c r="AQ774" t="str">
        <f>IF(OR(Table1[[#This Row],[Rodents]],Table1[[#This Row],[Human]],Table1[[#This Row],[Pig]]),OR(ISNUMBER(FIND("pulmonary",C774)),ISNUMBER(FIND("lung",C774))),"NA")</f>
        <v>NA</v>
      </c>
      <c r="AR774" t="str">
        <f>IF(OR(Table1[[#This Row],[Rodents]],Table1[[#This Row],[Human]],Table1[[#This Row],[Pig]]),OR(ISNUMBER(FIND("skin",C774)),ISNUMBER(FIND("dermal",C774))),"NA")</f>
        <v>NA</v>
      </c>
      <c r="AS774" t="str">
        <f>IF(OR(Table1[[#This Row],[Rodents]],Table1[[#This Row],[Human]],Table1[[#This Row],[Pig]]),OR(ISNUMBER(FIND("liver",C774)),ISNUMBER(FIND("hepat",C774))),"NA")</f>
        <v>NA</v>
      </c>
      <c r="AT774" t="str">
        <f>IF(OR(Table1[[#This Row],[Rodents]],Table1[[#This Row],[Human]],Table1[[#This Row],[Pig]]),OR(ISNUMBER(FIND("kidney",C774)),ISNUMBER(FIND("neph",C774))),"NA")</f>
        <v>NA</v>
      </c>
      <c r="AU774" t="str">
        <f>IF(OR(Table1[[#This Row],[Rodents]],Table1[[#This Row],[Human]],Table1[[#This Row],[Pig]]),OR(ISNUMBER(FIND("brain",C774)),ISNUMBER(FIND("neur",C774)),ISNUMBER(FIND("nerv",C774))),"NA")</f>
        <v>NA</v>
      </c>
      <c r="AV774" t="str">
        <f>IF(OR(Table1[[#This Row],[Rodents]],Table1[[#This Row],[Human]],Table1[[#This Row],[Pig]]),OR(ISNUMBER(FIND("heart",C774)),ISNUMBER(FIND("cardi",C774))),"NA")</f>
        <v>NA</v>
      </c>
      <c r="AW774" t="str">
        <f>IF(OR(Table1[[#This Row],[Rodents]],Table1[[#This Row],[Human]],Table1[[#This Row],[Pig]]),OR(ISNUMBER(FIND("gastro",C774)),ISNUMBER(FIND("intesti",C774)),ISNUMBER(FIND("stomach",C774))),"NA")</f>
        <v>NA</v>
      </c>
      <c r="AX774" t="str">
        <f>IF(OR(Table1[[#This Row],[Rodents]],Table1[[#This Row],[Human]],Table1[[#This Row],[Pig]]),NOT(OR(AQ774,AR774,AS774,AT774,AU774,AV774,AW774)),"NA")</f>
        <v>NA</v>
      </c>
      <c r="AY774" t="b">
        <f>OR(ISNUMBER(FIND("SWCNT",C774)),ISNUMBER(FIND("SWNT",C774)),ISNUMBER(FIND("single-wall",C774)),ISNUMBER(FIND("single wall",C774)),ISNUMBER(FIND("Single wall",C774)),ISNUMBER(FIND("Single-wall",C774)),ISNUMBER(FIND("SWCNT",B774)),ISNUMBER(FIND("SWNT",B774)),ISNUMBER(FIND("single-wall",B774)),ISNUMBER(FIND("single wall",B774)),ISNUMBER(FIND("Single-wall",B774)),ISNUMBER(FIND("Single wall",B774)))</f>
        <v>1</v>
      </c>
      <c r="AZ774" t="b">
        <f>OR(ISNUMBER(FIND("MWCNT",C774)),ISNUMBER(FIND("MWNT",C774)),ISNUMBER(FIND("multi-wall",C774)),ISNUMBER(FIND("multi wall",C774)),ISNUMBER(FIND("multiwall",C774)),ISNUMBER(FIND("Multi-wall",C774)),ISNUMBER(FIND("Multi wall",C774)),ISNUMBER(FIND("Multiwall",C774)),ISNUMBER(FIND("MWCNT",B774)),ISNUMBER(FIND("MWNT",B774)),ISNUMBER(FIND("multi-wall",B774)),ISNUMBER(FIND("multi wall",B774)),ISNUMBER(FIND("multiwall",B774)),ISNUMBER(FIND("Multi-wall",B774)),ISNUMBER(FIND("Multi wall",B774)),ISNUMBER(FIND("Multiwall",B774)),ISNUMBER(FIND("Double-wall",B774)),ISNUMBER(FIND("Double wall",B774)),ISNUMBER(FIND("Doublewall",B774)),ISNUMBER(FIND("double-wall",B774)),ISNUMBER(FIND("double wall",B774)),ISNUMBER(FIND("doublewall",B774)))</f>
        <v>0</v>
      </c>
      <c r="BA774" t="b">
        <f>AND(Table1[[#This Row],[SWCNT]],Table1[[#This Row],[MWCNT]])</f>
        <v>0</v>
      </c>
      <c r="BB774" t="b">
        <f>IF(Table1[[#This Row],[SWCNT]]=TRUE,FALSE,IF(Table1[[#This Row],[MWCNT]]=TRUE,FALSE,TRUE))</f>
        <v>0</v>
      </c>
      <c r="BC774" s="18"/>
    </row>
    <row r="775" spans="1:55" ht="203.5">
      <c r="A775" t="s">
        <v>3992</v>
      </c>
      <c r="B775" s="2" t="s">
        <v>3993</v>
      </c>
      <c r="C775" s="16" t="s">
        <v>3994</v>
      </c>
      <c r="D775" s="17" t="s">
        <v>1840</v>
      </c>
      <c r="E775" s="2">
        <v>2013</v>
      </c>
      <c r="F775" t="b">
        <f>OR(ISNUMBER(FIND("cytotoxic",C775)),ISNUMBER(FIND("Cytotoxic",C775)),ISNUMBER(FIND("cellular toxicity",C775)),ISNUMBER(FIND("cell death",C775)),ISNUMBER(FIND("viable",C775)),ISNUMBER(FIND("phytotoxic",C775)),ISNUMBER(FIND("acute toxicity",C775)),ISNUMBER(FIND("MTT",C775)),ISNUMBER(FIND("survival",C775)),ISNUMBER(FIND("prolifer",C775)),ISNUMBER(FIND("apoptosis",C775)),ISNUMBER(FIND("neurotoxic",C775)),ISNUMBER(FIND("  lysis ",C775)),ISNUMBER(FIND("necrosis",C775)),ISNUMBER(FIND("cellular death",C775))*3,ISNUMBER(FIND("LDH",C775)),ISNUMBER(FIND("Acute toxicity",C775)))</f>
        <v>1</v>
      </c>
      <c r="G775" t="b">
        <f>OR(ISNUMBER(FIND("genotoxic",C775)),ISNUMBER(FIND("genotoxicity",C775)),ISNUMBER(FIND("DNA damage",C775)),ISNUMBER(FIND("DNA",C775)),ISNUMBER(FIND("RNA",C775)),ISNUMBER(FIND("mesothelioma",C775)),ISNUMBER(FIND("carcino",C775)),ISNUMBER(FIND("mutagen",C775)),ISNUMBER(FIND("genetic",C775)))</f>
        <v>0</v>
      </c>
      <c r="H775" t="b">
        <f>OR(ISNUMBER(FIND("inflammatory",C775)),ISNUMBER(FIND("inflamm",C775)))</f>
        <v>0</v>
      </c>
      <c r="I775" t="b">
        <f>OR(ISNUMBER(FIND("immune",C775)),ISNUMBER(FIND("immunological",C775)),ISNUMBER(FIND("interleuk",C775)),ISNUMBER(FIND("platelet activation",C775)),ISNUMBER(FIND("monocyte",C775)),ISNUMBER(FIND("leukocyte",C775)),ISNUMBER(FIND("cytokine",C775)),ISNUMBER(FIND("CD4",C775)),ISNUMBER(FIND("CD8",C775)),ISNUMBER(FIND("T-cell",C775)))</f>
        <v>0</v>
      </c>
      <c r="J775" t="b">
        <f>OR(ISNUMBER(FIND("reactive oxygen",C775)),ISNUMBER(FIND("ROS",C775)),ISNUMBER(FIND("free radical",C775)),ISNUMBER(FIND("oxidative stress",C775)),ISNUMBER(FIND("peroxid",C775)),ISNUMBER(FIND("oxidative",C775)),ISNUMBER(FIND("antioxid",C775)))</f>
        <v>0</v>
      </c>
      <c r="K775" t="b">
        <f>OR(ISNUMBER(FIND("autophag",C775)))</f>
        <v>0</v>
      </c>
      <c r="L775" t="b">
        <f>OR(ISNUMBER(FIND("morpholog",C775)))</f>
        <v>0</v>
      </c>
      <c r="M775" t="b">
        <f>OR(ISNUMBER(FIND("fibrosis",C775)),ISNUMBER(FIND("Fibrosis",C775)),ISNUMBER(FIND("fibrot",C775)))</f>
        <v>0</v>
      </c>
      <c r="N775" t="b">
        <f>OR(ISNUMBER(FIND("offspring",C775)),ISNUMBER(FIND("Parental",C775)),ISNUMBER(FIND("parental",C775)),ISNUMBER(FIND("germline",C775)),ISNUMBER(FIND("reproduc",C775)),ISNUMBER(FIND("embryo",C775)))</f>
        <v>0</v>
      </c>
      <c r="O775" t="b">
        <f>OR(ISNUMBER(FIND("metabol",C775)),ISNUMBER(FIND("Metabol",C775)),ISNUMBER(FIND("digest",C775)),ISNUMBER(FIND("mitochon",C775)))</f>
        <v>0</v>
      </c>
      <c r="P775" t="b">
        <f>OR(ISNUMBER(FIND("ecotox",C775)),ISNUMBER(FIND("Ecotox",B775)),ISNUMBER(FIND("ecotox",B775)),ISNUMBER(FIND("Ecotox",C775)))</f>
        <v>0</v>
      </c>
      <c r="Q775" t="b">
        <f>OR(ISNUMBER(FIND("Bioaccum",C775)),ISNUMBER(FIND("bioaccum",C775)),ISNUMBER(FIND("accum",C775)))</f>
        <v>0</v>
      </c>
      <c r="R775" t="b">
        <f>OR(ISNUMBER(FIND("Occupation",C775)),ISNUMBER(FIND("occupation",C775)),ISNUMBER(FIND("worker",C775)),ISNUMBER(FIND("workforce",C775)))</f>
        <v>0</v>
      </c>
      <c r="S775" t="b">
        <f>NOT(OR(F775,G775,H775,I775,J775,K775,L775,M775,N775,O775,P775,Q775,R775))</f>
        <v>0</v>
      </c>
      <c r="U775" t="b">
        <f>OR(Table1[[#This Row],[Inflammation]],Table1[[#This Row],[Immune]])</f>
        <v>0</v>
      </c>
      <c r="V775" t="str">
        <f>IF(OR(Table1[[#This Row],[Rodents]],Table1[[#This Row],[Human]],Table1[[#This Row],[Pig]]),OR(ISNUMBER(FIND("intratrach",C775)),ISNUMBER(FIND("nasal ",C775)),ISNUMBER(FIND("instill",C775))),"NA")</f>
        <v>NA</v>
      </c>
      <c r="W775" t="str">
        <f>IF(OR(Table1[[#This Row],[Rodents]],Table1[[#This Row],[Human]],Table1[[#This Row],[Pig]]),OR(ISNUMBER(FIND("dermal",C775)),ISNUMBER(FIND("skin ",C775))),"NA")</f>
        <v>NA</v>
      </c>
      <c r="X775" t="str">
        <f>IF(OR(Table1[[#This Row],[Rodents]],Table1[[#This Row],[Human]],Table1[[#This Row],[Pig]]),OR(ISNUMBER(FIND("injected",C775)),ISNUMBER(FIND("periton",C775)),ISNUMBER(FIND("intrascrot",C775))),"NA")</f>
        <v>NA</v>
      </c>
      <c r="Y775" t="str">
        <f>IF(OR(Table1[[#This Row],[Rodents]],Table1[[#This Row],[Human]],Table1[[#This Row],[Pig]]),NOT(OR(Table1[[#This Row],[Inhaled/Intratracheal/intranasal]],Table1[[#This Row],[Dermal]],Table1[[#This Row],[Injected]])),"NA")</f>
        <v>NA</v>
      </c>
      <c r="AA775" t="b">
        <f>OR(ISNUMBER(FIND("fish ",C775)),ISNUMBER(FIND("Fish ",C775)),ISNUMBER(FIND("aquatic",C775)),ISNUMBER(FIND("daphnids",C775)),ISNUMBER(FIND("Carcinus maenas",C775)),ISNUMBER(FIND("Daphnia",C775)),ISNUMBER(FIND("Ruditapes philippinarum",C775)),ISNUMBER(FIND("daphnia",C775)),ISNUMBER(FIND("marine",C775)),ISNUMBER(FIND("mussel",C775)),ISNUMBER(FIND("algae",C775)),ISNUMBER(FIND("Donax faba",C775)),ISNUMBER(FIND("estuarine",C775)),ISNUMBER(FIND("snail",C775)),ISNUMBER(FIND("Prorocentrum donghaiense",C775)) )</f>
        <v>0</v>
      </c>
      <c r="AB775" t="b">
        <f>OR(ISNUMBER(FIND(" rat ",C775)),ISNUMBER(FIND(" rats ",C775)),ISNUMBER(FIND(" Rats ",C775)),ISNUMBER(FIND(" Rat ",C775)),ISNUMBER(FIND(" rat.",C775)),ISNUMBER(FIND(" rats.",C775)),ISNUMBER(FIND("mouse",C775)),ISNUMBER(FIND("mice",C775)), ISNUMBER(FIND(" Mice",C775)))</f>
        <v>0</v>
      </c>
      <c r="AC775" t="b">
        <f>OR(ISNUMBER(FIND(" cell ",C775)),ISNUMBER(FIND("fibroblast",C775)),ISNUMBER(FIND("macrophage",C775)),ISNUMBER(FIND("epithelial",C775)),ISNUMBER(FIND("endothelial",C775)),ISNUMBER(FIND("neuron",C775)),ISNUMBER(FIND(" cells ",C775)),ISNUMBER(FIND("RBC",C775)),ISNUMBER(FIND("mitochond",C775)),ISNUMBER(FIND("adipocyte",C775)),ISNUMBER(FIND("osteo",C775)),ISNUMBER(FIND("keratin",C775)),ISNUMBER(FIND(" cell's ",C775)),ISNUMBER(FIND("eukary",C775)),ISNUMBER(FIND("sperm",C775)))</f>
        <v>0</v>
      </c>
      <c r="AD775" t="b">
        <f>OR(ISNUMBER(FIND("human",B775)),ISNUMBER(FIND("workers",B775)),ISNUMBER(FIND("workforces",B775)),ISNUMBER(FIND("occupational",B775)),ISNUMBER(FIND("Case report",B775)),ISNUMBER(FIND("Workplaces",B775)),ISNUMBER(FIND("worker",B775)))</f>
        <v>0</v>
      </c>
      <c r="AE775" t="b">
        <f>OR(ISNUMBER(FIND(" plant ",C775)),ISNUMBER(FIND("Plant ",C775)),ISNUMBER(FIND("tomato",C775)),ISNUMBER(FIND("plants",C775)),ISNUMBER(FIND("Plants",C775)),ISNUMBER(FIND("algae",C775)),ISNUMBER(FIND("lettuce",C775)),ISNUMBER(FIND("green gram sprouts ",C775)),ISNUMBER(FIND("Cucurbita pepo",C775)),ISNUMBER(FIND("bean ",C775)),ISNUMBER(FIND("chloroplast",C775)),ISNUMBER(FIND("chlorophyll",C775)),ISNUMBER(FIND("seedling",C775)),ISNUMBER(FIND("canola",C775)),ISNUMBER(FIND("shoot",C775)),ISNUMBER(FIND("photosynthes",C775)),ISNUMBER(FIND(" leaves ",C775)),,ISNUMBER(FIND("agriculture",C775)),ISNUMBER(FIND(" crops ",C775)))</f>
        <v>0</v>
      </c>
      <c r="AF775" t="b">
        <f>OR(ISNUMBER(FIND("bacteria",C775)),ISNUMBER(FIND("Bacteria",C775)),ISNUMBER(FIND("Bacterium",C775)),ISNUMBER(FIND("bacterium",C775)),ISNUMBER(FIND(" coli ",C775)))</f>
        <v>0</v>
      </c>
      <c r="AG775" t="b">
        <f>OR(ISNUMBER(FIND("fungi",C775)),ISNUMBER(FIND("Fungi",C775)),ISNUMBER(FIND("fungus",C775)),ISNUMBER(FIND("Fungus",C775)),ISNUMBER(FIND("mushroom",C775)),ISNUMBER(FIND("Mushroom",C775)),ISNUMBER(FIND(" mold ",C775)))</f>
        <v>0</v>
      </c>
      <c r="AH775" t="b">
        <f>OR(ISNUMBER(FIND("Pig ",C775)),ISNUMBER(FIND("pig ",C775)),ISNUMBER(FIND("Pigs ",C775)),ISNUMBER(FIND("pigs ",C775)))</f>
        <v>0</v>
      </c>
      <c r="AI775" t="b">
        <f>OR(ISNUMBER(FIND(" C. elegans",C775)),ISNUMBER(FIND("Caenorhabditis elegans",C775)),ISNUMBER(FIND("earthworms",C775)),ISNUMBER(FIND(" Ficopomatus enigmaticus",C775)),ISNUMBER(FIND("larva",C775)),ISNUMBER(FIND("Lumbriculus variegatus",C775)),ISNUMBER(FIND("nematode",C775)))</f>
        <v>0</v>
      </c>
      <c r="AJ775" t="b">
        <f>NOT(OR(AA775,AB775,AC775,AD775,AE775,AF775,AG775,AH775,AI775))</f>
        <v>1</v>
      </c>
      <c r="AL775" t="b">
        <f>OR(AA775,AB775,AD775,AE775,AF775,AG775,AH775,AI775)</f>
        <v>0</v>
      </c>
      <c r="AM775" t="b">
        <f>IF(Table1[[#This Row],[In vivo?]],IF(Table1[[#This Row],[Cell]],FALSE,TRUE),FALSE)</f>
        <v>0</v>
      </c>
      <c r="AN775" t="b">
        <f>AND(AC775,AL775)</f>
        <v>0</v>
      </c>
      <c r="AO775" t="b">
        <f>IF(Table1[[#This Row],[Cell]],IF(Table1[[#This Row],[In vivo?]],FALSE,TRUE),FALSE)</f>
        <v>0</v>
      </c>
      <c r="AP775" t="b">
        <f>NOT(OR(Table1[[#This Row],[In vivo?]],Table1[[#This Row],[Only in Cell]]))</f>
        <v>1</v>
      </c>
      <c r="AQ775" t="str">
        <f>IF(OR(Table1[[#This Row],[Rodents]],Table1[[#This Row],[Human]],Table1[[#This Row],[Pig]]),OR(ISNUMBER(FIND("pulmonary",C775)),ISNUMBER(FIND("lung",C775))),"NA")</f>
        <v>NA</v>
      </c>
      <c r="AR775" t="str">
        <f>IF(OR(Table1[[#This Row],[Rodents]],Table1[[#This Row],[Human]],Table1[[#This Row],[Pig]]),OR(ISNUMBER(FIND("skin",C775)),ISNUMBER(FIND("dermal",C775))),"NA")</f>
        <v>NA</v>
      </c>
      <c r="AS775" t="str">
        <f>IF(OR(Table1[[#This Row],[Rodents]],Table1[[#This Row],[Human]],Table1[[#This Row],[Pig]]),OR(ISNUMBER(FIND("liver",C775)),ISNUMBER(FIND("hepat",C775))),"NA")</f>
        <v>NA</v>
      </c>
      <c r="AT775" t="str">
        <f>IF(OR(Table1[[#This Row],[Rodents]],Table1[[#This Row],[Human]],Table1[[#This Row],[Pig]]),OR(ISNUMBER(FIND("kidney",C775)),ISNUMBER(FIND("neph",C775))),"NA")</f>
        <v>NA</v>
      </c>
      <c r="AU775" t="str">
        <f>IF(OR(Table1[[#This Row],[Rodents]],Table1[[#This Row],[Human]],Table1[[#This Row],[Pig]]),OR(ISNUMBER(FIND("brain",C775)),ISNUMBER(FIND("neur",C775)),ISNUMBER(FIND("nerv",C775))),"NA")</f>
        <v>NA</v>
      </c>
      <c r="AV775" t="str">
        <f>IF(OR(Table1[[#This Row],[Rodents]],Table1[[#This Row],[Human]],Table1[[#This Row],[Pig]]),OR(ISNUMBER(FIND("heart",C775)),ISNUMBER(FIND("cardi",C775))),"NA")</f>
        <v>NA</v>
      </c>
      <c r="AW775" t="str">
        <f>IF(OR(Table1[[#This Row],[Rodents]],Table1[[#This Row],[Human]],Table1[[#This Row],[Pig]]),OR(ISNUMBER(FIND("gastro",C775)),ISNUMBER(FIND("intesti",C775)),ISNUMBER(FIND("stomach",C775))),"NA")</f>
        <v>NA</v>
      </c>
      <c r="AX775" t="str">
        <f>IF(OR(Table1[[#This Row],[Rodents]],Table1[[#This Row],[Human]],Table1[[#This Row],[Pig]]),NOT(OR(AQ775,AR775,AS775,AT775,AU775,AV775,AW775)),"NA")</f>
        <v>NA</v>
      </c>
      <c r="AY775" t="b">
        <f>OR(ISNUMBER(FIND("SWCNT",C775)),ISNUMBER(FIND("SWNT",C775)),ISNUMBER(FIND("single-wall",C775)),ISNUMBER(FIND("single wall",C775)),ISNUMBER(FIND("Single wall",C775)),ISNUMBER(FIND("Single-wall",C775)),ISNUMBER(FIND("SWCNT",B775)),ISNUMBER(FIND("SWNT",B775)),ISNUMBER(FIND("single-wall",B775)),ISNUMBER(FIND("single wall",B775)),ISNUMBER(FIND("Single-wall",B775)),ISNUMBER(FIND("Single wall",B775)))</f>
        <v>1</v>
      </c>
      <c r="AZ775" t="b">
        <f>OR(ISNUMBER(FIND("MWCNT",C775)),ISNUMBER(FIND("MWNT",C775)),ISNUMBER(FIND("multi-wall",C775)),ISNUMBER(FIND("multi wall",C775)),ISNUMBER(FIND("multiwall",C775)),ISNUMBER(FIND("Multi-wall",C775)),ISNUMBER(FIND("Multi wall",C775)),ISNUMBER(FIND("Multiwall",C775)),ISNUMBER(FIND("MWCNT",B775)),ISNUMBER(FIND("MWNT",B775)),ISNUMBER(FIND("multi-wall",B775)),ISNUMBER(FIND("multi wall",B775)),ISNUMBER(FIND("multiwall",B775)),ISNUMBER(FIND("Multi-wall",B775)),ISNUMBER(FIND("Multi wall",B775)),ISNUMBER(FIND("Multiwall",B775)),ISNUMBER(FIND("Double-wall",B775)),ISNUMBER(FIND("Double wall",B775)),ISNUMBER(FIND("Doublewall",B775)),ISNUMBER(FIND("double-wall",B775)),ISNUMBER(FIND("double wall",B775)),ISNUMBER(FIND("doublewall",B775)))</f>
        <v>1</v>
      </c>
      <c r="BA775" t="b">
        <f>AND(Table1[[#This Row],[SWCNT]],Table1[[#This Row],[MWCNT]])</f>
        <v>1</v>
      </c>
      <c r="BB775" t="b">
        <f>IF(Table1[[#This Row],[SWCNT]]=TRUE,FALSE,IF(Table1[[#This Row],[MWCNT]]=TRUE,FALSE,TRUE))</f>
        <v>0</v>
      </c>
      <c r="BC775" s="18"/>
    </row>
    <row r="776" spans="1:55" ht="74">
      <c r="A776" t="s">
        <v>4172</v>
      </c>
      <c r="B776" s="2" t="s">
        <v>4173</v>
      </c>
      <c r="C776" s="16" t="s">
        <v>4174</v>
      </c>
      <c r="D776" s="17" t="s">
        <v>4175</v>
      </c>
      <c r="E776" s="2">
        <v>2013</v>
      </c>
      <c r="F776" t="b">
        <f>OR(ISNUMBER(FIND("cytotoxic",C776)),ISNUMBER(FIND("Cytotoxic",C776)),ISNUMBER(FIND("cellular toxicity",C776)),ISNUMBER(FIND("cell death",C776)),ISNUMBER(FIND("viable",C776)),ISNUMBER(FIND("phytotoxic",C776)),ISNUMBER(FIND("acute toxicity",C776)),ISNUMBER(FIND("MTT",C776)),ISNUMBER(FIND("survival",C776)),ISNUMBER(FIND("prolifer",C776)),ISNUMBER(FIND("apoptosis",C776)),ISNUMBER(FIND("neurotoxic",C776)),ISNUMBER(FIND("  lysis ",C776)),ISNUMBER(FIND("necrosis",C776)),ISNUMBER(FIND("cellular death",C776))*3,ISNUMBER(FIND("LDH",C776)),ISNUMBER(FIND("Acute toxicity",C776)))</f>
        <v>0</v>
      </c>
      <c r="G776" t="b">
        <f>OR(ISNUMBER(FIND("genotoxic",C776)),ISNUMBER(FIND("genotoxicity",C776)),ISNUMBER(FIND("DNA damage",C776)),ISNUMBER(FIND("DNA",C776)),ISNUMBER(FIND("RNA",C776)),ISNUMBER(FIND("mesothelioma",C776)),ISNUMBER(FIND("carcino",C776)),ISNUMBER(FIND("mutagen",C776)),ISNUMBER(FIND("genetic",C776)))</f>
        <v>0</v>
      </c>
      <c r="H776" t="b">
        <f>OR(ISNUMBER(FIND("inflammatory",C776)),ISNUMBER(FIND("inflamm",C776)))</f>
        <v>0</v>
      </c>
      <c r="I776" t="b">
        <f>OR(ISNUMBER(FIND("immune",C776)),ISNUMBER(FIND("immunological",C776)),ISNUMBER(FIND("interleuk",C776)),ISNUMBER(FIND("platelet activation",C776)),ISNUMBER(FIND("monocyte",C776)),ISNUMBER(FIND("leukocyte",C776)),ISNUMBER(FIND("cytokine",C776)),ISNUMBER(FIND("CD4",C776)),ISNUMBER(FIND("CD8",C776)),ISNUMBER(FIND("T-cell",C776)))</f>
        <v>0</v>
      </c>
      <c r="J776" t="b">
        <f>OR(ISNUMBER(FIND("reactive oxygen",C776)),ISNUMBER(FIND("ROS",C776)),ISNUMBER(FIND("free radical",C776)),ISNUMBER(FIND("oxidative stress",C776)),ISNUMBER(FIND("peroxid",C776)),ISNUMBER(FIND("oxidative",C776)),ISNUMBER(FIND("antioxid",C776)))</f>
        <v>0</v>
      </c>
      <c r="K776" t="b">
        <f>OR(ISNUMBER(FIND("autophag",C776)))</f>
        <v>0</v>
      </c>
      <c r="L776" t="b">
        <f>OR(ISNUMBER(FIND("morpholog",C776)))</f>
        <v>0</v>
      </c>
      <c r="M776" t="b">
        <f>OR(ISNUMBER(FIND("fibrosis",C776)),ISNUMBER(FIND("Fibrosis",C776)),ISNUMBER(FIND("fibrot",C776)))</f>
        <v>0</v>
      </c>
      <c r="N776" t="b">
        <f>OR(ISNUMBER(FIND("offspring",C776)),ISNUMBER(FIND("Parental",C776)),ISNUMBER(FIND("parental",C776)),ISNUMBER(FIND("germline",C776)),ISNUMBER(FIND("reproduc",C776)),ISNUMBER(FIND("embryo",C776)))</f>
        <v>0</v>
      </c>
      <c r="O776" t="b">
        <f>OR(ISNUMBER(FIND("metabol",C776)),ISNUMBER(FIND("Metabol",C776)),ISNUMBER(FIND("digest",C776)),ISNUMBER(FIND("mitochon",C776)))</f>
        <v>0</v>
      </c>
      <c r="P776" t="b">
        <f>OR(ISNUMBER(FIND("ecotox",C776)),ISNUMBER(FIND("Ecotox",B776)),ISNUMBER(FIND("ecotox",B776)),ISNUMBER(FIND("Ecotox",C776)))</f>
        <v>0</v>
      </c>
      <c r="Q776" t="b">
        <f>OR(ISNUMBER(FIND("Bioaccum",C776)),ISNUMBER(FIND("bioaccum",C776)),ISNUMBER(FIND("accum",C776)))</f>
        <v>0</v>
      </c>
      <c r="R776" t="b">
        <f>OR(ISNUMBER(FIND("Occupation",C776)),ISNUMBER(FIND("occupation",C776)),ISNUMBER(FIND("worker",C776)),ISNUMBER(FIND("workforce",C776)))</f>
        <v>0</v>
      </c>
      <c r="S776" t="b">
        <f>NOT(OR(F776,G776,H776,I776,J776,K776,L776,M776,N776,O776,P776,Q776,R776))</f>
        <v>1</v>
      </c>
      <c r="U776" t="b">
        <f>OR(Table1[[#This Row],[Inflammation]],Table1[[#This Row],[Immune]])</f>
        <v>0</v>
      </c>
      <c r="V776" t="str">
        <f>IF(OR(Table1[[#This Row],[Rodents]],Table1[[#This Row],[Human]],Table1[[#This Row],[Pig]]),OR(ISNUMBER(FIND("intratrach",C776)),ISNUMBER(FIND("nasal ",C776)),ISNUMBER(FIND("instill",C776))),"NA")</f>
        <v>NA</v>
      </c>
      <c r="W776" t="str">
        <f>IF(OR(Table1[[#This Row],[Rodents]],Table1[[#This Row],[Human]],Table1[[#This Row],[Pig]]),OR(ISNUMBER(FIND("dermal",C776)),ISNUMBER(FIND("skin ",C776))),"NA")</f>
        <v>NA</v>
      </c>
      <c r="X776" t="str">
        <f>IF(OR(Table1[[#This Row],[Rodents]],Table1[[#This Row],[Human]],Table1[[#This Row],[Pig]]),OR(ISNUMBER(FIND("injected",C776)),ISNUMBER(FIND("periton",C776)),ISNUMBER(FIND("intrascrot",C776))),"NA")</f>
        <v>NA</v>
      </c>
      <c r="Y776" t="str">
        <f>IF(OR(Table1[[#This Row],[Rodents]],Table1[[#This Row],[Human]],Table1[[#This Row],[Pig]]),NOT(OR(Table1[[#This Row],[Inhaled/Intratracheal/intranasal]],Table1[[#This Row],[Dermal]],Table1[[#This Row],[Injected]])),"NA")</f>
        <v>NA</v>
      </c>
      <c r="AA776" t="b">
        <f>OR(ISNUMBER(FIND("fish ",C776)),ISNUMBER(FIND("Fish ",C776)),ISNUMBER(FIND("aquatic",C776)),ISNUMBER(FIND("daphnids",C776)),ISNUMBER(FIND("Carcinus maenas",C776)),ISNUMBER(FIND("Daphnia",C776)),ISNUMBER(FIND("Ruditapes philippinarum",C776)),ISNUMBER(FIND("daphnia",C776)),ISNUMBER(FIND("marine",C776)),ISNUMBER(FIND("mussel",C776)),ISNUMBER(FIND("algae",C776)),ISNUMBER(FIND("Donax faba",C776)),ISNUMBER(FIND("estuarine",C776)),ISNUMBER(FIND("snail",C776)),ISNUMBER(FIND("Prorocentrum donghaiense",C776)) )</f>
        <v>0</v>
      </c>
      <c r="AB776" t="b">
        <f>OR(ISNUMBER(FIND(" rat ",C776)),ISNUMBER(FIND(" rats ",C776)),ISNUMBER(FIND(" Rats ",C776)),ISNUMBER(FIND(" Rat ",C776)),ISNUMBER(FIND(" rat.",C776)),ISNUMBER(FIND(" rats.",C776)),ISNUMBER(FIND("mouse",C776)),ISNUMBER(FIND("mice",C776)), ISNUMBER(FIND(" Mice",C776)))</f>
        <v>0</v>
      </c>
      <c r="AC776" t="b">
        <f>OR(ISNUMBER(FIND(" cell ",C776)),ISNUMBER(FIND("fibroblast",C776)),ISNUMBER(FIND("macrophage",C776)),ISNUMBER(FIND("epithelial",C776)),ISNUMBER(FIND("endothelial",C776)),ISNUMBER(FIND("neuron",C776)),ISNUMBER(FIND(" cells ",C776)),ISNUMBER(FIND("RBC",C776)),ISNUMBER(FIND("mitochond",C776)),ISNUMBER(FIND("adipocyte",C776)),ISNUMBER(FIND("osteo",C776)),ISNUMBER(FIND("keratin",C776)),ISNUMBER(FIND(" cell's ",C776)),ISNUMBER(FIND("eukary",C776)),ISNUMBER(FIND("sperm",C776)))</f>
        <v>0</v>
      </c>
      <c r="AD776" t="b">
        <f>OR(ISNUMBER(FIND("human",B776)),ISNUMBER(FIND("workers",B776)),ISNUMBER(FIND("workforces",B776)),ISNUMBER(FIND("occupational",B776)),ISNUMBER(FIND("Case report",B776)),ISNUMBER(FIND("Workplaces",B776)),ISNUMBER(FIND("worker",B776)))</f>
        <v>0</v>
      </c>
      <c r="AE776" t="b">
        <f>OR(ISNUMBER(FIND(" plant ",C776)),ISNUMBER(FIND("Plant ",C776)),ISNUMBER(FIND("tomato",C776)),ISNUMBER(FIND("plants",C776)),ISNUMBER(FIND("Plants",C776)),ISNUMBER(FIND("algae",C776)),ISNUMBER(FIND("lettuce",C776)),ISNUMBER(FIND("green gram sprouts ",C776)),ISNUMBER(FIND("Cucurbita pepo",C776)),ISNUMBER(FIND("bean ",C776)),ISNUMBER(FIND("chloroplast",C776)),ISNUMBER(FIND("chlorophyll",C776)),ISNUMBER(FIND("seedling",C776)),ISNUMBER(FIND("canola",C776)),ISNUMBER(FIND("shoot",C776)),ISNUMBER(FIND("photosynthes",C776)),ISNUMBER(FIND(" leaves ",C776)),,ISNUMBER(FIND("agriculture",C776)),ISNUMBER(FIND(" crops ",C776)))</f>
        <v>0</v>
      </c>
      <c r="AF776" t="b">
        <f>OR(ISNUMBER(FIND("bacteria",C776)),ISNUMBER(FIND("Bacteria",C776)),ISNUMBER(FIND("Bacterium",C776)),ISNUMBER(FIND("bacterium",C776)),ISNUMBER(FIND(" coli ",C776)))</f>
        <v>0</v>
      </c>
      <c r="AG776" t="b">
        <f>OR(ISNUMBER(FIND("fungi",C776)),ISNUMBER(FIND("Fungi",C776)),ISNUMBER(FIND("fungus",C776)),ISNUMBER(FIND("Fungus",C776)),ISNUMBER(FIND("mushroom",C776)),ISNUMBER(FIND("Mushroom",C776)),ISNUMBER(FIND(" mold ",C776)))</f>
        <v>0</v>
      </c>
      <c r="AH776" t="b">
        <f>OR(ISNUMBER(FIND("Pig ",C776)),ISNUMBER(FIND("pig ",C776)),ISNUMBER(FIND("Pigs ",C776)),ISNUMBER(FIND("pigs ",C776)))</f>
        <v>0</v>
      </c>
      <c r="AI776" t="b">
        <f>OR(ISNUMBER(FIND(" C. elegans",C776)),ISNUMBER(FIND("Caenorhabditis elegans",C776)),ISNUMBER(FIND("earthworms",C776)),ISNUMBER(FIND(" Ficopomatus enigmaticus",C776)),ISNUMBER(FIND("larva",C776)),ISNUMBER(FIND("Lumbriculus variegatus",C776)),ISNUMBER(FIND("nematode",C776)))</f>
        <v>0</v>
      </c>
      <c r="AJ776" t="b">
        <f>NOT(OR(AA776,AB776,AC776,AD776,AE776,AF776,AG776,AH776,AI776))</f>
        <v>1</v>
      </c>
      <c r="AL776" t="b">
        <f>OR(AA776,AB776,AD776,AE776,AF776,AG776,AH776,AI776)</f>
        <v>0</v>
      </c>
      <c r="AM776" t="b">
        <f>IF(Table1[[#This Row],[In vivo?]],IF(Table1[[#This Row],[Cell]],FALSE,TRUE),FALSE)</f>
        <v>0</v>
      </c>
      <c r="AN776" t="b">
        <f>AND(AC776,AL776)</f>
        <v>0</v>
      </c>
      <c r="AO776" t="b">
        <f>IF(Table1[[#This Row],[Cell]],IF(Table1[[#This Row],[In vivo?]],FALSE,TRUE),FALSE)</f>
        <v>0</v>
      </c>
      <c r="AP776" t="b">
        <f>NOT(OR(Table1[[#This Row],[In vivo?]],Table1[[#This Row],[Only in Cell]]))</f>
        <v>1</v>
      </c>
      <c r="AQ776" t="str">
        <f>IF(OR(Table1[[#This Row],[Rodents]],Table1[[#This Row],[Human]],Table1[[#This Row],[Pig]]),OR(ISNUMBER(FIND("pulmonary",C776)),ISNUMBER(FIND("lung",C776))),"NA")</f>
        <v>NA</v>
      </c>
      <c r="AR776" t="str">
        <f>IF(OR(Table1[[#This Row],[Rodents]],Table1[[#This Row],[Human]],Table1[[#This Row],[Pig]]),OR(ISNUMBER(FIND("skin",C776)),ISNUMBER(FIND("dermal",C776))),"NA")</f>
        <v>NA</v>
      </c>
      <c r="AS776" t="str">
        <f>IF(OR(Table1[[#This Row],[Rodents]],Table1[[#This Row],[Human]],Table1[[#This Row],[Pig]]),OR(ISNUMBER(FIND("liver",C776)),ISNUMBER(FIND("hepat",C776))),"NA")</f>
        <v>NA</v>
      </c>
      <c r="AT776" t="str">
        <f>IF(OR(Table1[[#This Row],[Rodents]],Table1[[#This Row],[Human]],Table1[[#This Row],[Pig]]),OR(ISNUMBER(FIND("kidney",C776)),ISNUMBER(FIND("neph",C776))),"NA")</f>
        <v>NA</v>
      </c>
      <c r="AU776" t="str">
        <f>IF(OR(Table1[[#This Row],[Rodents]],Table1[[#This Row],[Human]],Table1[[#This Row],[Pig]]),OR(ISNUMBER(FIND("brain",C776)),ISNUMBER(FIND("neur",C776)),ISNUMBER(FIND("nerv",C776))),"NA")</f>
        <v>NA</v>
      </c>
      <c r="AV776" t="str">
        <f>IF(OR(Table1[[#This Row],[Rodents]],Table1[[#This Row],[Human]],Table1[[#This Row],[Pig]]),OR(ISNUMBER(FIND("heart",C776)),ISNUMBER(FIND("cardi",C776))),"NA")</f>
        <v>NA</v>
      </c>
      <c r="AW776" t="str">
        <f>IF(OR(Table1[[#This Row],[Rodents]],Table1[[#This Row],[Human]],Table1[[#This Row],[Pig]]),OR(ISNUMBER(FIND("gastro",C776)),ISNUMBER(FIND("intesti",C776)),ISNUMBER(FIND("stomach",C776))),"NA")</f>
        <v>NA</v>
      </c>
      <c r="AX776" t="str">
        <f>IF(OR(Table1[[#This Row],[Rodents]],Table1[[#This Row],[Human]],Table1[[#This Row],[Pig]]),NOT(OR(AQ776,AR776,AS776,AT776,AU776,AV776,AW776)),"NA")</f>
        <v>NA</v>
      </c>
      <c r="AY776" t="b">
        <f>OR(ISNUMBER(FIND("SWCNT",C776)),ISNUMBER(FIND("SWNT",C776)),ISNUMBER(FIND("single-wall",C776)),ISNUMBER(FIND("single wall",C776)),ISNUMBER(FIND("Single wall",C776)),ISNUMBER(FIND("Single-wall",C776)),ISNUMBER(FIND("SWCNT",B776)),ISNUMBER(FIND("SWNT",B776)),ISNUMBER(FIND("single-wall",B776)),ISNUMBER(FIND("single wall",B776)),ISNUMBER(FIND("Single-wall",B776)),ISNUMBER(FIND("Single wall",B776)))</f>
        <v>0</v>
      </c>
      <c r="AZ776" t="b">
        <f>OR(ISNUMBER(FIND("MWCNT",C776)),ISNUMBER(FIND("MWNT",C776)),ISNUMBER(FIND("multi-wall",C776)),ISNUMBER(FIND("multi wall",C776)),ISNUMBER(FIND("multiwall",C776)),ISNUMBER(FIND("Multi-wall",C776)),ISNUMBER(FIND("Multi wall",C776)),ISNUMBER(FIND("Multiwall",C776)),ISNUMBER(FIND("MWCNT",B776)),ISNUMBER(FIND("MWNT",B776)),ISNUMBER(FIND("multi-wall",B776)),ISNUMBER(FIND("multi wall",B776)),ISNUMBER(FIND("multiwall",B776)),ISNUMBER(FIND("Multi-wall",B776)),ISNUMBER(FIND("Multi wall",B776)),ISNUMBER(FIND("Multiwall",B776)),ISNUMBER(FIND("Double-wall",B776)),ISNUMBER(FIND("Double wall",B776)),ISNUMBER(FIND("Doublewall",B776)),ISNUMBER(FIND("double-wall",B776)),ISNUMBER(FIND("double wall",B776)),ISNUMBER(FIND("doublewall",B776)))</f>
        <v>1</v>
      </c>
      <c r="BA776" t="b">
        <f>AND(Table1[[#This Row],[SWCNT]],Table1[[#This Row],[MWCNT]])</f>
        <v>0</v>
      </c>
      <c r="BB776" t="b">
        <f>IF(Table1[[#This Row],[SWCNT]]=TRUE,FALSE,IF(Table1[[#This Row],[MWCNT]]=TRUE,FALSE,TRUE))</f>
        <v>0</v>
      </c>
      <c r="BC776" s="18"/>
    </row>
    <row r="777" spans="1:55" ht="166.5">
      <c r="A777" t="s">
        <v>3431</v>
      </c>
      <c r="B777" s="2" t="s">
        <v>3432</v>
      </c>
      <c r="C777" s="16" t="s">
        <v>3433</v>
      </c>
      <c r="D777" s="17" t="s">
        <v>322</v>
      </c>
      <c r="E777" s="2">
        <v>2014</v>
      </c>
      <c r="F777" t="b">
        <f>OR(ISNUMBER(FIND("cytotoxic",C777)),ISNUMBER(FIND("Cytotoxic",C777)),ISNUMBER(FIND("cellular toxicity",C777)),ISNUMBER(FIND("cell death",C777)),ISNUMBER(FIND("viable",C777)),ISNUMBER(FIND("phytotoxic",C777)),ISNUMBER(FIND("acute toxicity",C777)),ISNUMBER(FIND("MTT",C777)),ISNUMBER(FIND("survival",C777)),ISNUMBER(FIND("prolifer",C777)),ISNUMBER(FIND("apoptosis",C777)),ISNUMBER(FIND("neurotoxic",C777)),ISNUMBER(FIND("  lysis ",C777)),ISNUMBER(FIND("necrosis",C777)),ISNUMBER(FIND("cellular death",C777))*3,ISNUMBER(FIND("LDH",C777)),ISNUMBER(FIND("Acute toxicity",C777)))</f>
        <v>0</v>
      </c>
      <c r="G777" t="b">
        <f>OR(ISNUMBER(FIND("genotoxic",C777)),ISNUMBER(FIND("genotoxicity",C777)),ISNUMBER(FIND("DNA damage",C777)),ISNUMBER(FIND("DNA",C777)),ISNUMBER(FIND("RNA",C777)),ISNUMBER(FIND("mesothelioma",C777)),ISNUMBER(FIND("carcino",C777)),ISNUMBER(FIND("mutagen",C777)),ISNUMBER(FIND("genetic",C777)))</f>
        <v>0</v>
      </c>
      <c r="H777" t="b">
        <f>OR(ISNUMBER(FIND("inflammatory",C777)),ISNUMBER(FIND("inflamm",C777)))</f>
        <v>0</v>
      </c>
      <c r="I777" t="b">
        <f>OR(ISNUMBER(FIND("immune",C777)),ISNUMBER(FIND("immunological",C777)),ISNUMBER(FIND("interleuk",C777)),ISNUMBER(FIND("platelet activation",C777)),ISNUMBER(FIND("monocyte",C777)),ISNUMBER(FIND("leukocyte",C777)),ISNUMBER(FIND("cytokine",C777)),ISNUMBER(FIND("CD4",C777)),ISNUMBER(FIND("CD8",C777)),ISNUMBER(FIND("T-cell",C777)))</f>
        <v>0</v>
      </c>
      <c r="J777" t="b">
        <f>OR(ISNUMBER(FIND("reactive oxygen",C777)),ISNUMBER(FIND("ROS",C777)),ISNUMBER(FIND("free radical",C777)),ISNUMBER(FIND("oxidative stress",C777)),ISNUMBER(FIND("peroxid",C777)),ISNUMBER(FIND("oxidative",C777)),ISNUMBER(FIND("antioxid",C777)))</f>
        <v>0</v>
      </c>
      <c r="K777" t="b">
        <f>OR(ISNUMBER(FIND("autophag",C777)))</f>
        <v>0</v>
      </c>
      <c r="L777" t="b">
        <f>OR(ISNUMBER(FIND("morpholog",C777)))</f>
        <v>0</v>
      </c>
      <c r="M777" t="b">
        <f>OR(ISNUMBER(FIND("fibrosis",C777)),ISNUMBER(FIND("Fibrosis",C777)),ISNUMBER(FIND("fibrot",C777)))</f>
        <v>0</v>
      </c>
      <c r="N777" t="b">
        <f>OR(ISNUMBER(FIND("offspring",C777)),ISNUMBER(FIND("Parental",C777)),ISNUMBER(FIND("parental",C777)),ISNUMBER(FIND("germline",C777)),ISNUMBER(FIND("reproduc",C777)),ISNUMBER(FIND("embryo",C777)))</f>
        <v>0</v>
      </c>
      <c r="O777" t="b">
        <f>OR(ISNUMBER(FIND("metabol",C777)),ISNUMBER(FIND("Metabol",C777)),ISNUMBER(FIND("digest",C777)),ISNUMBER(FIND("mitochon",C777)))</f>
        <v>0</v>
      </c>
      <c r="P777" t="b">
        <f>OR(ISNUMBER(FIND("ecotox",C777)),ISNUMBER(FIND("Ecotox",B777)),ISNUMBER(FIND("ecotox",B777)),ISNUMBER(FIND("Ecotox",C777)))</f>
        <v>0</v>
      </c>
      <c r="Q777" t="b">
        <f>OR(ISNUMBER(FIND("Bioaccum",C777)),ISNUMBER(FIND("bioaccum",C777)),ISNUMBER(FIND("accum",C777)))</f>
        <v>1</v>
      </c>
      <c r="R777" t="b">
        <f>OR(ISNUMBER(FIND("Occupation",C777)),ISNUMBER(FIND("occupation",C777)),ISNUMBER(FIND("worker",C777)),ISNUMBER(FIND("workforce",C777)))</f>
        <v>0</v>
      </c>
      <c r="S777" t="b">
        <f>NOT(OR(F777,G777,H777,I777,J777,K777,L777,M777,N777,O777,P777,Q777,R777))</f>
        <v>0</v>
      </c>
      <c r="U777" t="b">
        <f>OR(Table1[[#This Row],[Inflammation]],Table1[[#This Row],[Immune]])</f>
        <v>0</v>
      </c>
      <c r="V777" t="str">
        <f>IF(OR(Table1[[#This Row],[Rodents]],Table1[[#This Row],[Human]],Table1[[#This Row],[Pig]]),OR(ISNUMBER(FIND("intratrach",C777)),ISNUMBER(FIND("nasal ",C777)),ISNUMBER(FIND("instill",C777))),"NA")</f>
        <v>NA</v>
      </c>
      <c r="W777" t="str">
        <f>IF(OR(Table1[[#This Row],[Rodents]],Table1[[#This Row],[Human]],Table1[[#This Row],[Pig]]),OR(ISNUMBER(FIND("dermal",C777)),ISNUMBER(FIND("skin ",C777))),"NA")</f>
        <v>NA</v>
      </c>
      <c r="X777" t="str">
        <f>IF(OR(Table1[[#This Row],[Rodents]],Table1[[#This Row],[Human]],Table1[[#This Row],[Pig]]),OR(ISNUMBER(FIND("injected",C777)),ISNUMBER(FIND("periton",C777)),ISNUMBER(FIND("intrascrot",C777))),"NA")</f>
        <v>NA</v>
      </c>
      <c r="Y777" t="str">
        <f>IF(OR(Table1[[#This Row],[Rodents]],Table1[[#This Row],[Human]],Table1[[#This Row],[Pig]]),NOT(OR(Table1[[#This Row],[Inhaled/Intratracheal/intranasal]],Table1[[#This Row],[Dermal]],Table1[[#This Row],[Injected]])),"NA")</f>
        <v>NA</v>
      </c>
      <c r="AA777" t="b">
        <f>OR(ISNUMBER(FIND("fish ",C777)),ISNUMBER(FIND("Fish ",C777)),ISNUMBER(FIND("aquatic",C777)),ISNUMBER(FIND("daphnids",C777)),ISNUMBER(FIND("Carcinus maenas",C777)),ISNUMBER(FIND("Daphnia",C777)),ISNUMBER(FIND("Ruditapes philippinarum",C777)),ISNUMBER(FIND("daphnia",C777)),ISNUMBER(FIND("marine",C777)),ISNUMBER(FIND("mussel",C777)),ISNUMBER(FIND("algae",C777)),ISNUMBER(FIND("Donax faba",C777)),ISNUMBER(FIND("estuarine",C777)),ISNUMBER(FIND("snail",C777)),ISNUMBER(FIND("Prorocentrum donghaiense",C777)) )</f>
        <v>0</v>
      </c>
      <c r="AB777" t="b">
        <f>OR(ISNUMBER(FIND(" rat ",C777)),ISNUMBER(FIND(" rats ",C777)),ISNUMBER(FIND(" Rats ",C777)),ISNUMBER(FIND(" Rat ",C777)),ISNUMBER(FIND(" rat.",C777)),ISNUMBER(FIND(" rats.",C777)),ISNUMBER(FIND("mouse",C777)),ISNUMBER(FIND("mice",C777)), ISNUMBER(FIND(" Mice",C777)))</f>
        <v>0</v>
      </c>
      <c r="AC777" t="b">
        <f>OR(ISNUMBER(FIND(" cell ",C777)),ISNUMBER(FIND("fibroblast",C777)),ISNUMBER(FIND("macrophage",C777)),ISNUMBER(FIND("epithelial",C777)),ISNUMBER(FIND("endothelial",C777)),ISNUMBER(FIND("neuron",C777)),ISNUMBER(FIND(" cells ",C777)),ISNUMBER(FIND("RBC",C777)),ISNUMBER(FIND("mitochond",C777)),ISNUMBER(FIND("adipocyte",C777)),ISNUMBER(FIND("osteo",C777)),ISNUMBER(FIND("keratin",C777)),ISNUMBER(FIND(" cell's ",C777)),ISNUMBER(FIND("eukary",C777)),ISNUMBER(FIND("sperm",C777)))</f>
        <v>0</v>
      </c>
      <c r="AD777" t="b">
        <f>OR(ISNUMBER(FIND("human",B777)),ISNUMBER(FIND("workers",B777)),ISNUMBER(FIND("workforces",B777)),ISNUMBER(FIND("occupational",B777)),ISNUMBER(FIND("Case report",B777)),ISNUMBER(FIND("Workplaces",B777)),ISNUMBER(FIND("worker",B777)))</f>
        <v>0</v>
      </c>
      <c r="AE777" t="b">
        <f>OR(ISNUMBER(FIND(" plant ",C777)),ISNUMBER(FIND("Plant ",C777)),ISNUMBER(FIND("tomato",C777)),ISNUMBER(FIND("plants",C777)),ISNUMBER(FIND("Plants",C777)),ISNUMBER(FIND("algae",C777)),ISNUMBER(FIND("lettuce",C777)),ISNUMBER(FIND("green gram sprouts ",C777)),ISNUMBER(FIND("Cucurbita pepo",C777)),ISNUMBER(FIND("bean ",C777)),ISNUMBER(FIND("chloroplast",C777)),ISNUMBER(FIND("chlorophyll",C777)),ISNUMBER(FIND("seedling",C777)),ISNUMBER(FIND("canola",C777)),ISNUMBER(FIND("shoot",C777)),ISNUMBER(FIND("photosynthes",C777)),ISNUMBER(FIND(" leaves ",C777)),,ISNUMBER(FIND("agriculture",C777)),ISNUMBER(FIND(" crops ",C777)))</f>
        <v>0</v>
      </c>
      <c r="AF777" t="b">
        <f>OR(ISNUMBER(FIND("bacteria",C777)),ISNUMBER(FIND("Bacteria",C777)),ISNUMBER(FIND("Bacterium",C777)),ISNUMBER(FIND("bacterium",C777)),ISNUMBER(FIND(" coli ",C777)))</f>
        <v>0</v>
      </c>
      <c r="AG777" t="b">
        <f>OR(ISNUMBER(FIND("fungi",C777)),ISNUMBER(FIND("Fungi",C777)),ISNUMBER(FIND("fungus",C777)),ISNUMBER(FIND("Fungus",C777)),ISNUMBER(FIND("mushroom",C777)),ISNUMBER(FIND("Mushroom",C777)),ISNUMBER(FIND(" mold ",C777)))</f>
        <v>0</v>
      </c>
      <c r="AH777" t="b">
        <f>OR(ISNUMBER(FIND("Pig ",C777)),ISNUMBER(FIND("pig ",C777)),ISNUMBER(FIND("Pigs ",C777)),ISNUMBER(FIND("pigs ",C777)))</f>
        <v>0</v>
      </c>
      <c r="AI777" t="b">
        <f>OR(ISNUMBER(FIND(" C. elegans",C777)),ISNUMBER(FIND("Caenorhabditis elegans",C777)),ISNUMBER(FIND("earthworms",C777)),ISNUMBER(FIND(" Ficopomatus enigmaticus",C777)),ISNUMBER(FIND("larva",C777)),ISNUMBER(FIND("Lumbriculus variegatus",C777)),ISNUMBER(FIND("nematode",C777)))</f>
        <v>0</v>
      </c>
      <c r="AJ777" t="b">
        <f>NOT(OR(AA777,AB777,AC777,AD777,AE777,AF777,AG777,AH777,AI777))</f>
        <v>1</v>
      </c>
      <c r="AK777" t="s">
        <v>6107</v>
      </c>
      <c r="AL777" t="b">
        <f>OR(AA777,AB777,AD777,AE777,AF777,AG777,AH777,AI777)</f>
        <v>0</v>
      </c>
      <c r="AM777" t="b">
        <f>IF(Table1[[#This Row],[In vivo?]],IF(Table1[[#This Row],[Cell]],FALSE,TRUE),FALSE)</f>
        <v>0</v>
      </c>
      <c r="AN777" t="b">
        <f>AND(AC777,AL777)</f>
        <v>0</v>
      </c>
      <c r="AO777" t="b">
        <f>IF(Table1[[#This Row],[Cell]],IF(Table1[[#This Row],[In vivo?]],FALSE,TRUE),FALSE)</f>
        <v>0</v>
      </c>
      <c r="AP777" t="b">
        <f>NOT(OR(Table1[[#This Row],[In vivo?]],Table1[[#This Row],[Only in Cell]]))</f>
        <v>1</v>
      </c>
      <c r="AQ777" t="str">
        <f>IF(OR(Table1[[#This Row],[Rodents]],Table1[[#This Row],[Human]],Table1[[#This Row],[Pig]]),OR(ISNUMBER(FIND("pulmonary",C777)),ISNUMBER(FIND("lung",C777))),"NA")</f>
        <v>NA</v>
      </c>
      <c r="AR777" t="str">
        <f>IF(OR(Table1[[#This Row],[Rodents]],Table1[[#This Row],[Human]],Table1[[#This Row],[Pig]]),OR(ISNUMBER(FIND("skin",C777)),ISNUMBER(FIND("dermal",C777))),"NA")</f>
        <v>NA</v>
      </c>
      <c r="AS777" t="str">
        <f>IF(OR(Table1[[#This Row],[Rodents]],Table1[[#This Row],[Human]],Table1[[#This Row],[Pig]]),OR(ISNUMBER(FIND("liver",C777)),ISNUMBER(FIND("hepat",C777))),"NA")</f>
        <v>NA</v>
      </c>
      <c r="AT777" t="str">
        <f>IF(OR(Table1[[#This Row],[Rodents]],Table1[[#This Row],[Human]],Table1[[#This Row],[Pig]]),OR(ISNUMBER(FIND("kidney",C777)),ISNUMBER(FIND("neph",C777))),"NA")</f>
        <v>NA</v>
      </c>
      <c r="AU777" t="str">
        <f>IF(OR(Table1[[#This Row],[Rodents]],Table1[[#This Row],[Human]],Table1[[#This Row],[Pig]]),OR(ISNUMBER(FIND("brain",C777)),ISNUMBER(FIND("neur",C777)),ISNUMBER(FIND("nerv",C777))),"NA")</f>
        <v>NA</v>
      </c>
      <c r="AV777" t="str">
        <f>IF(OR(Table1[[#This Row],[Rodents]],Table1[[#This Row],[Human]],Table1[[#This Row],[Pig]]),OR(ISNUMBER(FIND("heart",C777)),ISNUMBER(FIND("cardi",C777))),"NA")</f>
        <v>NA</v>
      </c>
      <c r="AW777" t="str">
        <f>IF(OR(Table1[[#This Row],[Rodents]],Table1[[#This Row],[Human]],Table1[[#This Row],[Pig]]),OR(ISNUMBER(FIND("gastro",C777)),ISNUMBER(FIND("intesti",C777)),ISNUMBER(FIND("stomach",C777))),"NA")</f>
        <v>NA</v>
      </c>
      <c r="AX777" t="str">
        <f>IF(OR(Table1[[#This Row],[Rodents]],Table1[[#This Row],[Human]],Table1[[#This Row],[Pig]]),NOT(OR(AQ777,AR777,AS777,AT777,AU777,AV777,AW777)),"NA")</f>
        <v>NA</v>
      </c>
      <c r="AY777" t="b">
        <f>OR(ISNUMBER(FIND("SWCNT",C777)),ISNUMBER(FIND("SWNT",C777)),ISNUMBER(FIND("single-wall",C777)),ISNUMBER(FIND("single wall",C777)),ISNUMBER(FIND("Single wall",C777)),ISNUMBER(FIND("Single-wall",C777)),ISNUMBER(FIND("SWCNT",B777)),ISNUMBER(FIND("SWNT",B777)),ISNUMBER(FIND("single-wall",B777)),ISNUMBER(FIND("single wall",B777)),ISNUMBER(FIND("Single-wall",B777)),ISNUMBER(FIND("Single wall",B777)))</f>
        <v>0</v>
      </c>
      <c r="AZ777" t="b">
        <f>OR(ISNUMBER(FIND("MWCNT",C777)),ISNUMBER(FIND("MWNT",C777)),ISNUMBER(FIND("multi-wall",C777)),ISNUMBER(FIND("multi wall",C777)),ISNUMBER(FIND("multiwall",C777)),ISNUMBER(FIND("Multi-wall",C777)),ISNUMBER(FIND("Multi wall",C777)),ISNUMBER(FIND("Multiwall",C777)),ISNUMBER(FIND("MWCNT",B777)),ISNUMBER(FIND("MWNT",B777)),ISNUMBER(FIND("multi-wall",B777)),ISNUMBER(FIND("multi wall",B777)),ISNUMBER(FIND("multiwall",B777)),ISNUMBER(FIND("Multi-wall",B777)),ISNUMBER(FIND("Multi wall",B777)),ISNUMBER(FIND("Multiwall",B777)),ISNUMBER(FIND("Double-wall",B777)),ISNUMBER(FIND("Double wall",B777)),ISNUMBER(FIND("Doublewall",B777)),ISNUMBER(FIND("double-wall",B777)),ISNUMBER(FIND("double wall",B777)),ISNUMBER(FIND("doublewall",B777)))</f>
        <v>0</v>
      </c>
      <c r="BA777" t="b">
        <f>AND(Table1[[#This Row],[SWCNT]],Table1[[#This Row],[MWCNT]])</f>
        <v>0</v>
      </c>
      <c r="BB777" t="b">
        <f>IF(Table1[[#This Row],[SWCNT]]=TRUE,FALSE,IF(Table1[[#This Row],[MWCNT]]=TRUE,FALSE,TRUE))</f>
        <v>1</v>
      </c>
      <c r="BC777" s="18"/>
    </row>
    <row r="778" spans="1:55" ht="240.5">
      <c r="A778" t="s">
        <v>3359</v>
      </c>
      <c r="B778" s="2" t="s">
        <v>3363</v>
      </c>
      <c r="C778" s="16" t="s">
        <v>3367</v>
      </c>
      <c r="D778" s="17" t="s">
        <v>148</v>
      </c>
      <c r="E778" s="2">
        <v>2014</v>
      </c>
      <c r="F778" t="b">
        <f>OR(ISNUMBER(FIND("cytotoxic",C778)),ISNUMBER(FIND("Cytotoxic",C778)),ISNUMBER(FIND("cellular toxicity",C778)),ISNUMBER(FIND("cell death",C778)),ISNUMBER(FIND("viable",C778)),ISNUMBER(FIND("phytotoxic",C778)),ISNUMBER(FIND("acute toxicity",C778)),ISNUMBER(FIND("MTT",C778)),ISNUMBER(FIND("survival",C778)),ISNUMBER(FIND("prolifer",C778)),ISNUMBER(FIND("apoptosis",C778)),ISNUMBER(FIND("neurotoxic",C778)),ISNUMBER(FIND("  lysis ",C778)),ISNUMBER(FIND("necrosis",C778)),ISNUMBER(FIND("cellular death",C778))*3,ISNUMBER(FIND("LDH",C778)),ISNUMBER(FIND("Acute toxicity",C778)))</f>
        <v>0</v>
      </c>
      <c r="G778" t="b">
        <f>OR(ISNUMBER(FIND("genotoxic",C778)),ISNUMBER(FIND("genotoxicity",C778)),ISNUMBER(FIND("DNA damage",C778)),ISNUMBER(FIND("DNA",C778)),ISNUMBER(FIND("RNA",C778)),ISNUMBER(FIND("mesothelioma",C778)),ISNUMBER(FIND("carcino",C778)),ISNUMBER(FIND("mutagen",C778)),ISNUMBER(FIND("genetic",C778)))</f>
        <v>0</v>
      </c>
      <c r="H778" t="b">
        <f>OR(ISNUMBER(FIND("inflammatory",C778)),ISNUMBER(FIND("inflamm",C778)))</f>
        <v>0</v>
      </c>
      <c r="I778" t="b">
        <f>OR(ISNUMBER(FIND("immune",C778)),ISNUMBER(FIND("immunological",C778)),ISNUMBER(FIND("interleuk",C778)),ISNUMBER(FIND("platelet activation",C778)),ISNUMBER(FIND("monocyte",C778)),ISNUMBER(FIND("leukocyte",C778)),ISNUMBER(FIND("cytokine",C778)),ISNUMBER(FIND("CD4",C778)),ISNUMBER(FIND("CD8",C778)),ISNUMBER(FIND("T-cell",C778)))</f>
        <v>0</v>
      </c>
      <c r="J778" t="b">
        <f>OR(ISNUMBER(FIND("reactive oxygen",C778)),ISNUMBER(FIND("ROS",C778)),ISNUMBER(FIND("free radical",C778)),ISNUMBER(FIND("oxidative stress",C778)),ISNUMBER(FIND("peroxid",C778)),ISNUMBER(FIND("oxidative",C778)),ISNUMBER(FIND("antioxid",C778)))</f>
        <v>0</v>
      </c>
      <c r="K778" t="b">
        <f>OR(ISNUMBER(FIND("autophag",C778)))</f>
        <v>0</v>
      </c>
      <c r="L778" t="b">
        <f>OR(ISNUMBER(FIND("morpholog",C778)))</f>
        <v>1</v>
      </c>
      <c r="M778" t="b">
        <f>OR(ISNUMBER(FIND("fibrosis",C778)),ISNUMBER(FIND("Fibrosis",C778)),ISNUMBER(FIND("fibrot",C778)))</f>
        <v>0</v>
      </c>
      <c r="N778" t="b">
        <f>OR(ISNUMBER(FIND("offspring",C778)),ISNUMBER(FIND("Parental",C778)),ISNUMBER(FIND("parental",C778)),ISNUMBER(FIND("germline",C778)),ISNUMBER(FIND("reproduc",C778)),ISNUMBER(FIND("embryo",C778)))</f>
        <v>0</v>
      </c>
      <c r="O778" t="b">
        <f>OR(ISNUMBER(FIND("metabol",C778)),ISNUMBER(FIND("Metabol",C778)),ISNUMBER(FIND("digest",C778)),ISNUMBER(FIND("mitochon",C778)))</f>
        <v>0</v>
      </c>
      <c r="P778" t="b">
        <f>OR(ISNUMBER(FIND("ecotox",C778)),ISNUMBER(FIND("Ecotox",B778)),ISNUMBER(FIND("ecotox",B778)),ISNUMBER(FIND("Ecotox",C778)))</f>
        <v>0</v>
      </c>
      <c r="Q778" t="b">
        <f>OR(ISNUMBER(FIND("Bioaccum",C778)),ISNUMBER(FIND("bioaccum",C778)),ISNUMBER(FIND("accum",C778)))</f>
        <v>0</v>
      </c>
      <c r="R778" t="b">
        <f>OR(ISNUMBER(FIND("Occupation",C778)),ISNUMBER(FIND("occupation",C778)),ISNUMBER(FIND("worker",C778)),ISNUMBER(FIND("workforce",C778)))</f>
        <v>1</v>
      </c>
      <c r="S778" t="b">
        <f>NOT(OR(F778,G778,H778,I778,J778,K778,L778,M778,N778,O778,P778,Q778,R778))</f>
        <v>0</v>
      </c>
      <c r="U778" t="b">
        <f>OR(Table1[[#This Row],[Inflammation]],Table1[[#This Row],[Immune]])</f>
        <v>0</v>
      </c>
      <c r="V778" t="str">
        <f>IF(OR(Table1[[#This Row],[Rodents]],Table1[[#This Row],[Human]],Table1[[#This Row],[Pig]]),OR(ISNUMBER(FIND("intratrach",C778)),ISNUMBER(FIND("nasal ",C778)),ISNUMBER(FIND("instill",C778))),"NA")</f>
        <v>NA</v>
      </c>
      <c r="W778" t="str">
        <f>IF(OR(Table1[[#This Row],[Rodents]],Table1[[#This Row],[Human]],Table1[[#This Row],[Pig]]),OR(ISNUMBER(FIND("dermal",C778)),ISNUMBER(FIND("skin ",C778))),"NA")</f>
        <v>NA</v>
      </c>
      <c r="X778" t="str">
        <f>IF(OR(Table1[[#This Row],[Rodents]],Table1[[#This Row],[Human]],Table1[[#This Row],[Pig]]),OR(ISNUMBER(FIND("injected",C778)),ISNUMBER(FIND("periton",C778)),ISNUMBER(FIND("intrascrot",C778))),"NA")</f>
        <v>NA</v>
      </c>
      <c r="Y778" t="str">
        <f>IF(OR(Table1[[#This Row],[Rodents]],Table1[[#This Row],[Human]],Table1[[#This Row],[Pig]]),NOT(OR(Table1[[#This Row],[Inhaled/Intratracheal/intranasal]],Table1[[#This Row],[Dermal]],Table1[[#This Row],[Injected]])),"NA")</f>
        <v>NA</v>
      </c>
      <c r="AA778" t="b">
        <f>OR(ISNUMBER(FIND("fish ",C778)),ISNUMBER(FIND("Fish ",C778)),ISNUMBER(FIND("aquatic",C778)),ISNUMBER(FIND("daphnids",C778)),ISNUMBER(FIND("Carcinus maenas",C778)),ISNUMBER(FIND("Daphnia",C778)),ISNUMBER(FIND("Ruditapes philippinarum",C778)),ISNUMBER(FIND("daphnia",C778)),ISNUMBER(FIND("marine",C778)),ISNUMBER(FIND("mussel",C778)),ISNUMBER(FIND("algae",C778)),ISNUMBER(FIND("Donax faba",C778)),ISNUMBER(FIND("estuarine",C778)),ISNUMBER(FIND("snail",C778)),ISNUMBER(FIND("Prorocentrum donghaiense",C778)) )</f>
        <v>0</v>
      </c>
      <c r="AB778" t="b">
        <f>OR(ISNUMBER(FIND(" rat ",C778)),ISNUMBER(FIND(" rats ",C778)),ISNUMBER(FIND(" Rats ",C778)),ISNUMBER(FIND(" Rat ",C778)),ISNUMBER(FIND(" rat.",C778)),ISNUMBER(FIND(" rats.",C778)),ISNUMBER(FIND("mouse",C778)),ISNUMBER(FIND("mice",C778)), ISNUMBER(FIND(" Mice",C778)))</f>
        <v>0</v>
      </c>
      <c r="AC778" t="b">
        <f>OR(ISNUMBER(FIND(" cell ",C778)),ISNUMBER(FIND("fibroblast",C778)),ISNUMBER(FIND("macrophage",C778)),ISNUMBER(FIND("epithelial",C778)),ISNUMBER(FIND("endothelial",C778)),ISNUMBER(FIND("neuron",C778)),ISNUMBER(FIND(" cells ",C778)),ISNUMBER(FIND("RBC",C778)),ISNUMBER(FIND("mitochond",C778)),ISNUMBER(FIND("adipocyte",C778)),ISNUMBER(FIND("osteo",C778)),ISNUMBER(FIND("keratin",C778)),ISNUMBER(FIND(" cell's ",C778)),ISNUMBER(FIND("eukary",C778)),ISNUMBER(FIND("sperm",C778)))</f>
        <v>0</v>
      </c>
      <c r="AD778" t="b">
        <f>OR(ISNUMBER(FIND("human",B778)),ISNUMBER(FIND("workers",B778)),ISNUMBER(FIND("workforces",B778)),ISNUMBER(FIND("occupational",B778)),ISNUMBER(FIND("Case report",B778)),ISNUMBER(FIND("Workplaces",B778)),ISNUMBER(FIND("worker",B778)))</f>
        <v>0</v>
      </c>
      <c r="AE778" t="b">
        <f>OR(ISNUMBER(FIND(" plant ",C778)),ISNUMBER(FIND("Plant ",C778)),ISNUMBER(FIND("tomato",C778)),ISNUMBER(FIND("plants",C778)),ISNUMBER(FIND("Plants",C778)),ISNUMBER(FIND("algae",C778)),ISNUMBER(FIND("lettuce",C778)),ISNUMBER(FIND("green gram sprouts ",C778)),ISNUMBER(FIND("Cucurbita pepo",C778)),ISNUMBER(FIND("bean ",C778)),ISNUMBER(FIND("chloroplast",C778)),ISNUMBER(FIND("chlorophyll",C778)),ISNUMBER(FIND("seedling",C778)),ISNUMBER(FIND("canola",C778)),ISNUMBER(FIND("shoot",C778)),ISNUMBER(FIND("photosynthes",C778)),ISNUMBER(FIND(" leaves ",C778)),,ISNUMBER(FIND("agriculture",C778)),ISNUMBER(FIND(" crops ",C778)))</f>
        <v>0</v>
      </c>
      <c r="AF778" t="b">
        <f>OR(ISNUMBER(FIND("bacteria",C778)),ISNUMBER(FIND("Bacteria",C778)),ISNUMBER(FIND("Bacterium",C778)),ISNUMBER(FIND("bacterium",C778)),ISNUMBER(FIND(" coli ",C778)))</f>
        <v>0</v>
      </c>
      <c r="AG778" t="b">
        <f>OR(ISNUMBER(FIND("fungi",C778)),ISNUMBER(FIND("Fungi",C778)),ISNUMBER(FIND("fungus",C778)),ISNUMBER(FIND("Fungus",C778)),ISNUMBER(FIND("mushroom",C778)),ISNUMBER(FIND("Mushroom",C778)),ISNUMBER(FIND(" mold ",C778)))</f>
        <v>0</v>
      </c>
      <c r="AH778" t="b">
        <f>OR(ISNUMBER(FIND("Pig ",C778)),ISNUMBER(FIND("pig ",C778)),ISNUMBER(FIND("Pigs ",C778)),ISNUMBER(FIND("pigs ",C778)))</f>
        <v>0</v>
      </c>
      <c r="AI778" t="b">
        <f>OR(ISNUMBER(FIND(" C. elegans",C778)),ISNUMBER(FIND("Caenorhabditis elegans",C778)),ISNUMBER(FIND("earthworms",C778)),ISNUMBER(FIND(" Ficopomatus enigmaticus",C778)),ISNUMBER(FIND("larva",C778)),ISNUMBER(FIND("Lumbriculus variegatus",C778)),ISNUMBER(FIND("nematode",C778)))</f>
        <v>0</v>
      </c>
      <c r="AJ778" t="b">
        <f>NOT(OR(AA778,AB778,AC778,AD778,AE778,AF778,AG778,AH778,AI778))</f>
        <v>1</v>
      </c>
      <c r="AK778" t="s">
        <v>6126</v>
      </c>
      <c r="AL778" t="b">
        <f>OR(AA778,AB778,AD778,AE778,AF778,AG778,AH778,AI778)</f>
        <v>0</v>
      </c>
      <c r="AM778" t="b">
        <f>IF(Table1[[#This Row],[In vivo?]],IF(Table1[[#This Row],[Cell]],FALSE,TRUE),FALSE)</f>
        <v>0</v>
      </c>
      <c r="AN778" t="b">
        <f>AND(AC778,AL778)</f>
        <v>0</v>
      </c>
      <c r="AO778" t="b">
        <f>IF(Table1[[#This Row],[Cell]],IF(Table1[[#This Row],[In vivo?]],FALSE,TRUE),FALSE)</f>
        <v>0</v>
      </c>
      <c r="AP778" t="b">
        <f>NOT(OR(Table1[[#This Row],[In vivo?]],Table1[[#This Row],[Only in Cell]]))</f>
        <v>1</v>
      </c>
      <c r="AQ778" t="str">
        <f>IF(OR(Table1[[#This Row],[Rodents]],Table1[[#This Row],[Human]],Table1[[#This Row],[Pig]]),OR(ISNUMBER(FIND("pulmonary",C778)),ISNUMBER(FIND("lung",C778))),"NA")</f>
        <v>NA</v>
      </c>
      <c r="AR778" t="str">
        <f>IF(OR(Table1[[#This Row],[Rodents]],Table1[[#This Row],[Human]],Table1[[#This Row],[Pig]]),OR(ISNUMBER(FIND("skin",C778)),ISNUMBER(FIND("dermal",C778))),"NA")</f>
        <v>NA</v>
      </c>
      <c r="AS778" t="str">
        <f>IF(OR(Table1[[#This Row],[Rodents]],Table1[[#This Row],[Human]],Table1[[#This Row],[Pig]]),OR(ISNUMBER(FIND("liver",C778)),ISNUMBER(FIND("hepat",C778))),"NA")</f>
        <v>NA</v>
      </c>
      <c r="AT778" t="str">
        <f>IF(OR(Table1[[#This Row],[Rodents]],Table1[[#This Row],[Human]],Table1[[#This Row],[Pig]]),OR(ISNUMBER(FIND("kidney",C778)),ISNUMBER(FIND("neph",C778))),"NA")</f>
        <v>NA</v>
      </c>
      <c r="AU778" t="str">
        <f>IF(OR(Table1[[#This Row],[Rodents]],Table1[[#This Row],[Human]],Table1[[#This Row],[Pig]]),OR(ISNUMBER(FIND("brain",C778)),ISNUMBER(FIND("neur",C778)),ISNUMBER(FIND("nerv",C778))),"NA")</f>
        <v>NA</v>
      </c>
      <c r="AV778" t="str">
        <f>IF(OR(Table1[[#This Row],[Rodents]],Table1[[#This Row],[Human]],Table1[[#This Row],[Pig]]),OR(ISNUMBER(FIND("heart",C778)),ISNUMBER(FIND("cardi",C778))),"NA")</f>
        <v>NA</v>
      </c>
      <c r="AW778" t="str">
        <f>IF(OR(Table1[[#This Row],[Rodents]],Table1[[#This Row],[Human]],Table1[[#This Row],[Pig]]),OR(ISNUMBER(FIND("gastro",C778)),ISNUMBER(FIND("intesti",C778)),ISNUMBER(FIND("stomach",C778))),"NA")</f>
        <v>NA</v>
      </c>
      <c r="AX778" t="str">
        <f>IF(OR(Table1[[#This Row],[Rodents]],Table1[[#This Row],[Human]],Table1[[#This Row],[Pig]]),NOT(OR(AQ778,AR778,AS778,AT778,AU778,AV778,AW778)),"NA")</f>
        <v>NA</v>
      </c>
      <c r="AY778" t="b">
        <f>OR(ISNUMBER(FIND("SWCNT",C778)),ISNUMBER(FIND("SWNT",C778)),ISNUMBER(FIND("single-wall",C778)),ISNUMBER(FIND("single wall",C778)),ISNUMBER(FIND("Single wall",C778)),ISNUMBER(FIND("Single-wall",C778)),ISNUMBER(FIND("SWCNT",B778)),ISNUMBER(FIND("SWNT",B778)),ISNUMBER(FIND("single-wall",B778)),ISNUMBER(FIND("single wall",B778)),ISNUMBER(FIND("Single-wall",B778)),ISNUMBER(FIND("Single wall",B778)))</f>
        <v>0</v>
      </c>
      <c r="AZ778" t="b">
        <f>OR(ISNUMBER(FIND("MWCNT",C778)),ISNUMBER(FIND("MWNT",C778)),ISNUMBER(FIND("multi-wall",C778)),ISNUMBER(FIND("multi wall",C778)),ISNUMBER(FIND("multiwall",C778)),ISNUMBER(FIND("Multi-wall",C778)),ISNUMBER(FIND("Multi wall",C778)),ISNUMBER(FIND("Multiwall",C778)),ISNUMBER(FIND("MWCNT",B778)),ISNUMBER(FIND("MWNT",B778)),ISNUMBER(FIND("multi-wall",B778)),ISNUMBER(FIND("multi wall",B778)),ISNUMBER(FIND("multiwall",B778)),ISNUMBER(FIND("Multi-wall",B778)),ISNUMBER(FIND("Multi wall",B778)),ISNUMBER(FIND("Multiwall",B778)),ISNUMBER(FIND("Double-wall",B778)),ISNUMBER(FIND("Double wall",B778)),ISNUMBER(FIND("Doublewall",B778)),ISNUMBER(FIND("double-wall",B778)),ISNUMBER(FIND("double wall",B778)),ISNUMBER(FIND("doublewall",B778)))</f>
        <v>0</v>
      </c>
      <c r="BA778" t="b">
        <f>AND(Table1[[#This Row],[SWCNT]],Table1[[#This Row],[MWCNT]])</f>
        <v>0</v>
      </c>
      <c r="BB778" t="b">
        <f>IF(Table1[[#This Row],[SWCNT]]=TRUE,FALSE,IF(Table1[[#This Row],[MWCNT]]=TRUE,FALSE,TRUE))</f>
        <v>1</v>
      </c>
      <c r="BC778" s="18"/>
    </row>
    <row r="779" spans="1:55" ht="333">
      <c r="A779" t="s">
        <v>3660</v>
      </c>
      <c r="B779" s="2" t="s">
        <v>3662</v>
      </c>
      <c r="C779" s="16" t="s">
        <v>3664</v>
      </c>
      <c r="D779" s="17" t="s">
        <v>1964</v>
      </c>
      <c r="E779" s="2">
        <v>2014</v>
      </c>
      <c r="F779" t="b">
        <f>OR(ISNUMBER(FIND("cytotoxic",C779)),ISNUMBER(FIND("Cytotoxic",C779)),ISNUMBER(FIND("cellular toxicity",C779)),ISNUMBER(FIND("cell death",C779)),ISNUMBER(FIND("viable",C779)),ISNUMBER(FIND("phytotoxic",C779)),ISNUMBER(FIND("acute toxicity",C779)),ISNUMBER(FIND("MTT",C779)),ISNUMBER(FIND("survival",C779)),ISNUMBER(FIND("prolifer",C779)),ISNUMBER(FIND("apoptosis",C779)),ISNUMBER(FIND("neurotoxic",C779)),ISNUMBER(FIND("  lysis ",C779)),ISNUMBER(FIND("necrosis",C779)),ISNUMBER(FIND("cellular death",C779))*3,ISNUMBER(FIND("LDH",C779)),ISNUMBER(FIND("Acute toxicity",C779)))</f>
        <v>1</v>
      </c>
      <c r="G779" t="b">
        <f>OR(ISNUMBER(FIND("genotoxic",C779)),ISNUMBER(FIND("genotoxicity",C779)),ISNUMBER(FIND("DNA damage",C779)),ISNUMBER(FIND("DNA",C779)),ISNUMBER(FIND("RNA",C779)),ISNUMBER(FIND("mesothelioma",C779)),ISNUMBER(FIND("carcino",C779)),ISNUMBER(FIND("mutagen",C779)),ISNUMBER(FIND("genetic",C779)))</f>
        <v>0</v>
      </c>
      <c r="H779" t="b">
        <f>OR(ISNUMBER(FIND("inflammatory",C779)),ISNUMBER(FIND("inflamm",C779)))</f>
        <v>0</v>
      </c>
      <c r="I779" t="b">
        <f>OR(ISNUMBER(FIND("immune",C779)),ISNUMBER(FIND("immunological",C779)),ISNUMBER(FIND("interleuk",C779)),ISNUMBER(FIND("platelet activation",C779)),ISNUMBER(FIND("monocyte",C779)),ISNUMBER(FIND("leukocyte",C779)),ISNUMBER(FIND("cytokine",C779)),ISNUMBER(FIND("CD4",C779)),ISNUMBER(FIND("CD8",C779)),ISNUMBER(FIND("T-cell",C779)))</f>
        <v>0</v>
      </c>
      <c r="J779" t="b">
        <f>OR(ISNUMBER(FIND("reactive oxygen",C779)),ISNUMBER(FIND("ROS",C779)),ISNUMBER(FIND("free radical",C779)),ISNUMBER(FIND("oxidative stress",C779)),ISNUMBER(FIND("peroxid",C779)),ISNUMBER(FIND("oxidative",C779)),ISNUMBER(FIND("antioxid",C779)))</f>
        <v>0</v>
      </c>
      <c r="K779" t="b">
        <f>OR(ISNUMBER(FIND("autophag",C779)))</f>
        <v>0</v>
      </c>
      <c r="L779" t="b">
        <f>OR(ISNUMBER(FIND("morpholog",C779)))</f>
        <v>0</v>
      </c>
      <c r="M779" t="b">
        <f>OR(ISNUMBER(FIND("fibrosis",C779)),ISNUMBER(FIND("Fibrosis",C779)),ISNUMBER(FIND("fibrot",C779)))</f>
        <v>0</v>
      </c>
      <c r="N779" t="b">
        <f>OR(ISNUMBER(FIND("offspring",C779)),ISNUMBER(FIND("Parental",C779)),ISNUMBER(FIND("parental",C779)),ISNUMBER(FIND("germline",C779)),ISNUMBER(FIND("reproduc",C779)),ISNUMBER(FIND("embryo",C779)))</f>
        <v>0</v>
      </c>
      <c r="O779" t="b">
        <f>OR(ISNUMBER(FIND("metabol",C779)),ISNUMBER(FIND("Metabol",C779)),ISNUMBER(FIND("digest",C779)),ISNUMBER(FIND("mitochon",C779)))</f>
        <v>0</v>
      </c>
      <c r="P779" t="b">
        <f>OR(ISNUMBER(FIND("ecotox",C779)),ISNUMBER(FIND("Ecotox",B779)),ISNUMBER(FIND("ecotox",B779)),ISNUMBER(FIND("Ecotox",C779)))</f>
        <v>0</v>
      </c>
      <c r="Q779" t="b">
        <f>OR(ISNUMBER(FIND("Bioaccum",C779)),ISNUMBER(FIND("bioaccum",C779)),ISNUMBER(FIND("accum",C779)))</f>
        <v>0</v>
      </c>
      <c r="R779" t="b">
        <f>OR(ISNUMBER(FIND("Occupation",C779)),ISNUMBER(FIND("occupation",C779)),ISNUMBER(FIND("worker",C779)),ISNUMBER(FIND("workforce",C779)))</f>
        <v>0</v>
      </c>
      <c r="S779" t="b">
        <f>NOT(OR(F779,G779,H779,I779,J779,K779,L779,M779,N779,O779,P779,Q779,R779))</f>
        <v>0</v>
      </c>
      <c r="U779" t="b">
        <f>OR(Table1[[#This Row],[Inflammation]],Table1[[#This Row],[Immune]])</f>
        <v>0</v>
      </c>
      <c r="V779" t="str">
        <f>IF(OR(Table1[[#This Row],[Rodents]],Table1[[#This Row],[Human]],Table1[[#This Row],[Pig]]),OR(ISNUMBER(FIND("intratrach",C779)),ISNUMBER(FIND("nasal ",C779)),ISNUMBER(FIND("instill",C779))),"NA")</f>
        <v>NA</v>
      </c>
      <c r="W779" t="str">
        <f>IF(OR(Table1[[#This Row],[Rodents]],Table1[[#This Row],[Human]],Table1[[#This Row],[Pig]]),OR(ISNUMBER(FIND("dermal",C779)),ISNUMBER(FIND("skin ",C779))),"NA")</f>
        <v>NA</v>
      </c>
      <c r="X779" t="str">
        <f>IF(OR(Table1[[#This Row],[Rodents]],Table1[[#This Row],[Human]],Table1[[#This Row],[Pig]]),OR(ISNUMBER(FIND("injected",C779)),ISNUMBER(FIND("periton",C779)),ISNUMBER(FIND("intrascrot",C779))),"NA")</f>
        <v>NA</v>
      </c>
      <c r="Y779" t="str">
        <f>IF(OR(Table1[[#This Row],[Rodents]],Table1[[#This Row],[Human]],Table1[[#This Row],[Pig]]),NOT(OR(Table1[[#This Row],[Inhaled/Intratracheal/intranasal]],Table1[[#This Row],[Dermal]],Table1[[#This Row],[Injected]])),"NA")</f>
        <v>NA</v>
      </c>
      <c r="AA779" t="b">
        <f>OR(ISNUMBER(FIND("fish ",C779)),ISNUMBER(FIND("Fish ",C779)),ISNUMBER(FIND("aquatic",C779)),ISNUMBER(FIND("daphnids",C779)),ISNUMBER(FIND("Carcinus maenas",C779)),ISNUMBER(FIND("Daphnia",C779)),ISNUMBER(FIND("Ruditapes philippinarum",C779)),ISNUMBER(FIND("daphnia",C779)),ISNUMBER(FIND("marine",C779)),ISNUMBER(FIND("mussel",C779)),ISNUMBER(FIND("algae",C779)),ISNUMBER(FIND("Donax faba",C779)),ISNUMBER(FIND("estuarine",C779)),ISNUMBER(FIND("snail",C779)),ISNUMBER(FIND("Prorocentrum donghaiense",C779)) )</f>
        <v>0</v>
      </c>
      <c r="AB779" t="b">
        <f>OR(ISNUMBER(FIND(" rat ",C779)),ISNUMBER(FIND(" rats ",C779)),ISNUMBER(FIND(" Rats ",C779)),ISNUMBER(FIND(" Rat ",C779)),ISNUMBER(FIND(" rat.",C779)),ISNUMBER(FIND(" rats.",C779)),ISNUMBER(FIND("mouse",C779)),ISNUMBER(FIND("mice",C779)), ISNUMBER(FIND(" Mice",C779)))</f>
        <v>0</v>
      </c>
      <c r="AC779" t="b">
        <f>OR(ISNUMBER(FIND(" cell ",C779)),ISNUMBER(FIND("fibroblast",C779)),ISNUMBER(FIND("macrophage",C779)),ISNUMBER(FIND("epithelial",C779)),ISNUMBER(FIND("endothelial",C779)),ISNUMBER(FIND("neuron",C779)),ISNUMBER(FIND(" cells ",C779)),ISNUMBER(FIND("RBC",C779)),ISNUMBER(FIND("mitochond",C779)),ISNUMBER(FIND("adipocyte",C779)),ISNUMBER(FIND("osteo",C779)),ISNUMBER(FIND("keratin",C779)),ISNUMBER(FIND(" cell's ",C779)),ISNUMBER(FIND("eukary",C779)),ISNUMBER(FIND("sperm",C779)))</f>
        <v>0</v>
      </c>
      <c r="AD779" t="b">
        <f>OR(ISNUMBER(FIND("human",B779)),ISNUMBER(FIND("workers",B779)),ISNUMBER(FIND("workforces",B779)),ISNUMBER(FIND("occupational",B779)),ISNUMBER(FIND("Case report",B779)),ISNUMBER(FIND("Workplaces",B779)),ISNUMBER(FIND("worker",B779)))</f>
        <v>0</v>
      </c>
      <c r="AE779" t="b">
        <f>OR(ISNUMBER(FIND(" plant ",C779)),ISNUMBER(FIND("Plant ",C779)),ISNUMBER(FIND("tomato",C779)),ISNUMBER(FIND("plants",C779)),ISNUMBER(FIND("Plants",C779)),ISNUMBER(FIND("algae",C779)),ISNUMBER(FIND("lettuce",C779)),ISNUMBER(FIND("green gram sprouts ",C779)),ISNUMBER(FIND("Cucurbita pepo",C779)),ISNUMBER(FIND("bean ",C779)),ISNUMBER(FIND("chloroplast",C779)),ISNUMBER(FIND("chlorophyll",C779)),ISNUMBER(FIND("seedling",C779)),ISNUMBER(FIND("canola",C779)),ISNUMBER(FIND("shoot",C779)),ISNUMBER(FIND("photosynthes",C779)),ISNUMBER(FIND(" leaves ",C779)),,ISNUMBER(FIND("agriculture",C779)),ISNUMBER(FIND(" crops ",C779)))</f>
        <v>0</v>
      </c>
      <c r="AF779" t="b">
        <f>OR(ISNUMBER(FIND("bacteria",C779)),ISNUMBER(FIND("Bacteria",C779)),ISNUMBER(FIND("Bacterium",C779)),ISNUMBER(FIND("bacterium",C779)),ISNUMBER(FIND(" coli ",C779)))</f>
        <v>0</v>
      </c>
      <c r="AG779" t="b">
        <f>OR(ISNUMBER(FIND("fungi",C779)),ISNUMBER(FIND("Fungi",C779)),ISNUMBER(FIND("fungus",C779)),ISNUMBER(FIND("Fungus",C779)),ISNUMBER(FIND("mushroom",C779)),ISNUMBER(FIND("Mushroom",C779)),ISNUMBER(FIND(" mold ",C779)))</f>
        <v>0</v>
      </c>
      <c r="AH779" t="b">
        <f>OR(ISNUMBER(FIND("Pig ",C779)),ISNUMBER(FIND("pig ",C779)),ISNUMBER(FIND("Pigs ",C779)),ISNUMBER(FIND("pigs ",C779)))</f>
        <v>0</v>
      </c>
      <c r="AI779" t="b">
        <f>OR(ISNUMBER(FIND(" C. elegans",C779)),ISNUMBER(FIND("Caenorhabditis elegans",C779)),ISNUMBER(FIND("earthworms",C779)),ISNUMBER(FIND(" Ficopomatus enigmaticus",C779)),ISNUMBER(FIND("larva",C779)),ISNUMBER(FIND("Lumbriculus variegatus",C779)),ISNUMBER(FIND("nematode",C779)))</f>
        <v>0</v>
      </c>
      <c r="AJ779" t="b">
        <f>NOT(OR(AA779,AB779,AC779,AD779,AE779,AF779,AG779,AH779,AI779))</f>
        <v>1</v>
      </c>
      <c r="AL779" t="b">
        <f>OR(AA779,AB779,AD779,AE779,AF779,AG779,AH779,AI779)</f>
        <v>0</v>
      </c>
      <c r="AM779" t="b">
        <f>IF(Table1[[#This Row],[In vivo?]],IF(Table1[[#This Row],[Cell]],FALSE,TRUE),FALSE)</f>
        <v>0</v>
      </c>
      <c r="AN779" t="b">
        <f>AND(AC779,AL779)</f>
        <v>0</v>
      </c>
      <c r="AO779" t="b">
        <f>IF(Table1[[#This Row],[Cell]],IF(Table1[[#This Row],[In vivo?]],FALSE,TRUE),FALSE)</f>
        <v>0</v>
      </c>
      <c r="AP779" t="b">
        <f>NOT(OR(Table1[[#This Row],[In vivo?]],Table1[[#This Row],[Only in Cell]]))</f>
        <v>1</v>
      </c>
      <c r="AQ779" t="str">
        <f>IF(OR(Table1[[#This Row],[Rodents]],Table1[[#This Row],[Human]],Table1[[#This Row],[Pig]]),OR(ISNUMBER(FIND("pulmonary",C779)),ISNUMBER(FIND("lung",C779))),"NA")</f>
        <v>NA</v>
      </c>
      <c r="AR779" t="str">
        <f>IF(OR(Table1[[#This Row],[Rodents]],Table1[[#This Row],[Human]],Table1[[#This Row],[Pig]]),OR(ISNUMBER(FIND("skin",C779)),ISNUMBER(FIND("dermal",C779))),"NA")</f>
        <v>NA</v>
      </c>
      <c r="AS779" t="str">
        <f>IF(OR(Table1[[#This Row],[Rodents]],Table1[[#This Row],[Human]],Table1[[#This Row],[Pig]]),OR(ISNUMBER(FIND("liver",C779)),ISNUMBER(FIND("hepat",C779))),"NA")</f>
        <v>NA</v>
      </c>
      <c r="AT779" t="str">
        <f>IF(OR(Table1[[#This Row],[Rodents]],Table1[[#This Row],[Human]],Table1[[#This Row],[Pig]]),OR(ISNUMBER(FIND("kidney",C779)),ISNUMBER(FIND("neph",C779))),"NA")</f>
        <v>NA</v>
      </c>
      <c r="AU779" t="str">
        <f>IF(OR(Table1[[#This Row],[Rodents]],Table1[[#This Row],[Human]],Table1[[#This Row],[Pig]]),OR(ISNUMBER(FIND("brain",C779)),ISNUMBER(FIND("neur",C779)),ISNUMBER(FIND("nerv",C779))),"NA")</f>
        <v>NA</v>
      </c>
      <c r="AV779" t="str">
        <f>IF(OR(Table1[[#This Row],[Rodents]],Table1[[#This Row],[Human]],Table1[[#This Row],[Pig]]),OR(ISNUMBER(FIND("heart",C779)),ISNUMBER(FIND("cardi",C779))),"NA")</f>
        <v>NA</v>
      </c>
      <c r="AW779" t="str">
        <f>IF(OR(Table1[[#This Row],[Rodents]],Table1[[#This Row],[Human]],Table1[[#This Row],[Pig]]),OR(ISNUMBER(FIND("gastro",C779)),ISNUMBER(FIND("intesti",C779)),ISNUMBER(FIND("stomach",C779))),"NA")</f>
        <v>NA</v>
      </c>
      <c r="AX779" t="str">
        <f>IF(OR(Table1[[#This Row],[Rodents]],Table1[[#This Row],[Human]],Table1[[#This Row],[Pig]]),NOT(OR(AQ779,AR779,AS779,AT779,AU779,AV779,AW779)),"NA")</f>
        <v>NA</v>
      </c>
      <c r="AY779" t="b">
        <f>OR(ISNUMBER(FIND("SWCNT",C779)),ISNUMBER(FIND("SWNT",C779)),ISNUMBER(FIND("single-wall",C779)),ISNUMBER(FIND("single wall",C779)),ISNUMBER(FIND("Single wall",C779)),ISNUMBER(FIND("Single-wall",C779)),ISNUMBER(FIND("SWCNT",B779)),ISNUMBER(FIND("SWNT",B779)),ISNUMBER(FIND("single-wall",B779)),ISNUMBER(FIND("single wall",B779)),ISNUMBER(FIND("Single-wall",B779)),ISNUMBER(FIND("Single wall",B779)))</f>
        <v>1</v>
      </c>
      <c r="AZ779" t="b">
        <f>OR(ISNUMBER(FIND("MWCNT",C779)),ISNUMBER(FIND("MWNT",C779)),ISNUMBER(FIND("multi-wall",C779)),ISNUMBER(FIND("multi wall",C779)),ISNUMBER(FIND("multiwall",C779)),ISNUMBER(FIND("Multi-wall",C779)),ISNUMBER(FIND("Multi wall",C779)),ISNUMBER(FIND("Multiwall",C779)),ISNUMBER(FIND("MWCNT",B779)),ISNUMBER(FIND("MWNT",B779)),ISNUMBER(FIND("multi-wall",B779)),ISNUMBER(FIND("multi wall",B779)),ISNUMBER(FIND("multiwall",B779)),ISNUMBER(FIND("Multi-wall",B779)),ISNUMBER(FIND("Multi wall",B779)),ISNUMBER(FIND("Multiwall",B779)),ISNUMBER(FIND("Double-wall",B779)),ISNUMBER(FIND("Double wall",B779)),ISNUMBER(FIND("Doublewall",B779)),ISNUMBER(FIND("double-wall",B779)),ISNUMBER(FIND("double wall",B779)),ISNUMBER(FIND("doublewall",B779)))</f>
        <v>0</v>
      </c>
      <c r="BA779" t="b">
        <f>AND(Table1[[#This Row],[SWCNT]],Table1[[#This Row],[MWCNT]])</f>
        <v>0</v>
      </c>
      <c r="BB779" t="b">
        <f>IF(Table1[[#This Row],[SWCNT]]=TRUE,FALSE,IF(Table1[[#This Row],[MWCNT]]=TRUE,FALSE,TRUE))</f>
        <v>0</v>
      </c>
      <c r="BC779" s="18"/>
    </row>
    <row r="780" spans="1:55" ht="129.5">
      <c r="A780" t="s">
        <v>3810</v>
      </c>
      <c r="B780" s="2" t="s">
        <v>3812</v>
      </c>
      <c r="C780" s="16" t="s">
        <v>3814</v>
      </c>
      <c r="D780" s="17" t="s">
        <v>54</v>
      </c>
      <c r="E780" s="2">
        <v>2014</v>
      </c>
      <c r="F780" t="b">
        <f>OR(ISNUMBER(FIND("cytotoxic",C780)),ISNUMBER(FIND("Cytotoxic",C780)),ISNUMBER(FIND("cellular toxicity",C780)),ISNUMBER(FIND("cell death",C780)),ISNUMBER(FIND("viable",C780)),ISNUMBER(FIND("phytotoxic",C780)),ISNUMBER(FIND("acute toxicity",C780)),ISNUMBER(FIND("MTT",C780)),ISNUMBER(FIND("survival",C780)),ISNUMBER(FIND("prolifer",C780)),ISNUMBER(FIND("apoptosis",C780)),ISNUMBER(FIND("neurotoxic",C780)),ISNUMBER(FIND("  lysis ",C780)),ISNUMBER(FIND("necrosis",C780)),ISNUMBER(FIND("cellular death",C780))*3,ISNUMBER(FIND("LDH",C780)),ISNUMBER(FIND("Acute toxicity",C780)))</f>
        <v>1</v>
      </c>
      <c r="G780" t="b">
        <f>OR(ISNUMBER(FIND("genotoxic",C780)),ISNUMBER(FIND("genotoxicity",C780)),ISNUMBER(FIND("DNA damage",C780)),ISNUMBER(FIND("DNA",C780)),ISNUMBER(FIND("RNA",C780)),ISNUMBER(FIND("mesothelioma",C780)),ISNUMBER(FIND("carcino",C780)),ISNUMBER(FIND("mutagen",C780)),ISNUMBER(FIND("genetic",C780)))</f>
        <v>1</v>
      </c>
      <c r="H780" t="b">
        <f>OR(ISNUMBER(FIND("inflammatory",C780)),ISNUMBER(FIND("inflamm",C780)))</f>
        <v>0</v>
      </c>
      <c r="I780" t="b">
        <f>OR(ISNUMBER(FIND("immune",C780)),ISNUMBER(FIND("immunological",C780)),ISNUMBER(FIND("interleuk",C780)),ISNUMBER(FIND("platelet activation",C780)),ISNUMBER(FIND("monocyte",C780)),ISNUMBER(FIND("leukocyte",C780)),ISNUMBER(FIND("cytokine",C780)),ISNUMBER(FIND("CD4",C780)),ISNUMBER(FIND("CD8",C780)),ISNUMBER(FIND("T-cell",C780)))</f>
        <v>0</v>
      </c>
      <c r="J780" t="b">
        <f>OR(ISNUMBER(FIND("reactive oxygen",C780)),ISNUMBER(FIND("ROS",C780)),ISNUMBER(FIND("free radical",C780)),ISNUMBER(FIND("oxidative stress",C780)),ISNUMBER(FIND("peroxid",C780)),ISNUMBER(FIND("oxidative",C780)),ISNUMBER(FIND("antioxid",C780)))</f>
        <v>0</v>
      </c>
      <c r="K780" t="b">
        <f>OR(ISNUMBER(FIND("autophag",C780)))</f>
        <v>0</v>
      </c>
      <c r="L780" t="b">
        <f>OR(ISNUMBER(FIND("morpholog",C780)))</f>
        <v>0</v>
      </c>
      <c r="M780" t="b">
        <f>OR(ISNUMBER(FIND("fibrosis",C780)),ISNUMBER(FIND("Fibrosis",C780)),ISNUMBER(FIND("fibrot",C780)))</f>
        <v>0</v>
      </c>
      <c r="N780" t="b">
        <f>OR(ISNUMBER(FIND("offspring",C780)),ISNUMBER(FIND("Parental",C780)),ISNUMBER(FIND("parental",C780)),ISNUMBER(FIND("germline",C780)),ISNUMBER(FIND("reproduc",C780)),ISNUMBER(FIND("embryo",C780)))</f>
        <v>0</v>
      </c>
      <c r="O780" t="b">
        <f>OR(ISNUMBER(FIND("metabol",C780)),ISNUMBER(FIND("Metabol",C780)),ISNUMBER(FIND("digest",C780)),ISNUMBER(FIND("mitochon",C780)))</f>
        <v>0</v>
      </c>
      <c r="P780" t="b">
        <f>OR(ISNUMBER(FIND("ecotox",C780)),ISNUMBER(FIND("Ecotox",B780)),ISNUMBER(FIND("ecotox",B780)),ISNUMBER(FIND("Ecotox",C780)))</f>
        <v>0</v>
      </c>
      <c r="Q780" t="b">
        <f>OR(ISNUMBER(FIND("Bioaccum",C780)),ISNUMBER(FIND("bioaccum",C780)),ISNUMBER(FIND("accum",C780)))</f>
        <v>0</v>
      </c>
      <c r="R780" t="b">
        <f>OR(ISNUMBER(FIND("Occupation",C780)),ISNUMBER(FIND("occupation",C780)),ISNUMBER(FIND("worker",C780)),ISNUMBER(FIND("workforce",C780)))</f>
        <v>0</v>
      </c>
      <c r="S780" t="b">
        <f>NOT(OR(F780,G780,H780,I780,J780,K780,L780,M780,N780,O780,P780,Q780,R780))</f>
        <v>0</v>
      </c>
      <c r="U780" t="b">
        <f>OR(Table1[[#This Row],[Inflammation]],Table1[[#This Row],[Immune]])</f>
        <v>0</v>
      </c>
      <c r="V780" t="str">
        <f>IF(OR(Table1[[#This Row],[Rodents]],Table1[[#This Row],[Human]],Table1[[#This Row],[Pig]]),OR(ISNUMBER(FIND("intratrach",C780)),ISNUMBER(FIND("nasal ",C780)),ISNUMBER(FIND("instill",C780))),"NA")</f>
        <v>NA</v>
      </c>
      <c r="W780" t="str">
        <f>IF(OR(Table1[[#This Row],[Rodents]],Table1[[#This Row],[Human]],Table1[[#This Row],[Pig]]),OR(ISNUMBER(FIND("dermal",C780)),ISNUMBER(FIND("skin ",C780))),"NA")</f>
        <v>NA</v>
      </c>
      <c r="X780" t="str">
        <f>IF(OR(Table1[[#This Row],[Rodents]],Table1[[#This Row],[Human]],Table1[[#This Row],[Pig]]),OR(ISNUMBER(FIND("injected",C780)),ISNUMBER(FIND("periton",C780)),ISNUMBER(FIND("intrascrot",C780))),"NA")</f>
        <v>NA</v>
      </c>
      <c r="Y780" t="str">
        <f>IF(OR(Table1[[#This Row],[Rodents]],Table1[[#This Row],[Human]],Table1[[#This Row],[Pig]]),NOT(OR(Table1[[#This Row],[Inhaled/Intratracheal/intranasal]],Table1[[#This Row],[Dermal]],Table1[[#This Row],[Injected]])),"NA")</f>
        <v>NA</v>
      </c>
      <c r="AA780" t="b">
        <f>OR(ISNUMBER(FIND("fish ",C780)),ISNUMBER(FIND("Fish ",C780)),ISNUMBER(FIND("aquatic",C780)),ISNUMBER(FIND("daphnids",C780)),ISNUMBER(FIND("Carcinus maenas",C780)),ISNUMBER(FIND("Daphnia",C780)),ISNUMBER(FIND("Ruditapes philippinarum",C780)),ISNUMBER(FIND("daphnia",C780)),ISNUMBER(FIND("marine",C780)),ISNUMBER(FIND("mussel",C780)),ISNUMBER(FIND("algae",C780)),ISNUMBER(FIND("Donax faba",C780)),ISNUMBER(FIND("estuarine",C780)),ISNUMBER(FIND("snail",C780)),ISNUMBER(FIND("Prorocentrum donghaiense",C780)) )</f>
        <v>0</v>
      </c>
      <c r="AB780" t="b">
        <f>OR(ISNUMBER(FIND(" rat ",C780)),ISNUMBER(FIND(" rats ",C780)),ISNUMBER(FIND(" Rats ",C780)),ISNUMBER(FIND(" Rat ",C780)),ISNUMBER(FIND(" rat.",C780)),ISNUMBER(FIND(" rats.",C780)),ISNUMBER(FIND("mouse",C780)),ISNUMBER(FIND("mice",C780)), ISNUMBER(FIND(" Mice",C780)))</f>
        <v>0</v>
      </c>
      <c r="AC780" t="b">
        <f>OR(ISNUMBER(FIND(" cell ",C780)),ISNUMBER(FIND("fibroblast",C780)),ISNUMBER(FIND("macrophage",C780)),ISNUMBER(FIND("epithelial",C780)),ISNUMBER(FIND("endothelial",C780)),ISNUMBER(FIND("neuron",C780)),ISNUMBER(FIND(" cells ",C780)),ISNUMBER(FIND("RBC",C780)),ISNUMBER(FIND("mitochond",C780)),ISNUMBER(FIND("adipocyte",C780)),ISNUMBER(FIND("osteo",C780)),ISNUMBER(FIND("keratin",C780)),ISNUMBER(FIND(" cell's ",C780)),ISNUMBER(FIND("eukary",C780)),ISNUMBER(FIND("sperm",C780)))</f>
        <v>0</v>
      </c>
      <c r="AD780" t="b">
        <f>OR(ISNUMBER(FIND("human",B780)),ISNUMBER(FIND("workers",B780)),ISNUMBER(FIND("workforces",B780)),ISNUMBER(FIND("occupational",B780)),ISNUMBER(FIND("Case report",B780)),ISNUMBER(FIND("Workplaces",B780)),ISNUMBER(FIND("worker",B780)))</f>
        <v>0</v>
      </c>
      <c r="AE780" t="b">
        <f>OR(ISNUMBER(FIND(" plant ",C780)),ISNUMBER(FIND("Plant ",C780)),ISNUMBER(FIND("tomato",C780)),ISNUMBER(FIND("plants",C780)),ISNUMBER(FIND("Plants",C780)),ISNUMBER(FIND("algae",C780)),ISNUMBER(FIND("lettuce",C780)),ISNUMBER(FIND("green gram sprouts ",C780)),ISNUMBER(FIND("Cucurbita pepo",C780)),ISNUMBER(FIND("bean ",C780)),ISNUMBER(FIND("chloroplast",C780)),ISNUMBER(FIND("chlorophyll",C780)),ISNUMBER(FIND("seedling",C780)),ISNUMBER(FIND("canola",C780)),ISNUMBER(FIND("shoot",C780)),ISNUMBER(FIND("photosynthes",C780)),ISNUMBER(FIND(" leaves ",C780)),,ISNUMBER(FIND("agriculture",C780)),ISNUMBER(FIND(" crops ",C780)))</f>
        <v>0</v>
      </c>
      <c r="AF780" t="b">
        <f>OR(ISNUMBER(FIND("bacteria",C780)),ISNUMBER(FIND("Bacteria",C780)),ISNUMBER(FIND("Bacterium",C780)),ISNUMBER(FIND("bacterium",C780)),ISNUMBER(FIND(" coli ",C780)))</f>
        <v>0</v>
      </c>
      <c r="AG780" t="b">
        <f>OR(ISNUMBER(FIND("fungi",C780)),ISNUMBER(FIND("Fungi",C780)),ISNUMBER(FIND("fungus",C780)),ISNUMBER(FIND("Fungus",C780)),ISNUMBER(FIND("mushroom",C780)),ISNUMBER(FIND("Mushroom",C780)),ISNUMBER(FIND(" mold ",C780)))</f>
        <v>0</v>
      </c>
      <c r="AH780" t="b">
        <f>OR(ISNUMBER(FIND("Pig ",C780)),ISNUMBER(FIND("pig ",C780)),ISNUMBER(FIND("Pigs ",C780)),ISNUMBER(FIND("pigs ",C780)))</f>
        <v>0</v>
      </c>
      <c r="AI780" t="b">
        <f>OR(ISNUMBER(FIND(" C. elegans",C780)),ISNUMBER(FIND("Caenorhabditis elegans",C780)),ISNUMBER(FIND("earthworms",C780)),ISNUMBER(FIND(" Ficopomatus enigmaticus",C780)),ISNUMBER(FIND("larva",C780)),ISNUMBER(FIND("Lumbriculus variegatus",C780)),ISNUMBER(FIND("nematode",C780)))</f>
        <v>0</v>
      </c>
      <c r="AJ780" t="b">
        <f>NOT(OR(AA780,AB780,AC780,AD780,AE780,AF780,AG780,AH780,AI780))</f>
        <v>1</v>
      </c>
      <c r="AL780" t="b">
        <f>OR(AA780,AB780,AD780,AE780,AF780,AG780,AH780,AI780)</f>
        <v>0</v>
      </c>
      <c r="AM780" t="b">
        <f>IF(Table1[[#This Row],[In vivo?]],IF(Table1[[#This Row],[Cell]],FALSE,TRUE),FALSE)</f>
        <v>0</v>
      </c>
      <c r="AN780" t="b">
        <f>AND(AC780,AL780)</f>
        <v>0</v>
      </c>
      <c r="AO780" t="b">
        <f>IF(Table1[[#This Row],[Cell]],IF(Table1[[#This Row],[In vivo?]],FALSE,TRUE),FALSE)</f>
        <v>0</v>
      </c>
      <c r="AP780" t="b">
        <f>NOT(OR(Table1[[#This Row],[In vivo?]],Table1[[#This Row],[Only in Cell]]))</f>
        <v>1</v>
      </c>
      <c r="AQ780" t="str">
        <f>IF(OR(Table1[[#This Row],[Rodents]],Table1[[#This Row],[Human]],Table1[[#This Row],[Pig]]),OR(ISNUMBER(FIND("pulmonary",C780)),ISNUMBER(FIND("lung",C780))),"NA")</f>
        <v>NA</v>
      </c>
      <c r="AR780" t="str">
        <f>IF(OR(Table1[[#This Row],[Rodents]],Table1[[#This Row],[Human]],Table1[[#This Row],[Pig]]),OR(ISNUMBER(FIND("skin",C780)),ISNUMBER(FIND("dermal",C780))),"NA")</f>
        <v>NA</v>
      </c>
      <c r="AS780" t="str">
        <f>IF(OR(Table1[[#This Row],[Rodents]],Table1[[#This Row],[Human]],Table1[[#This Row],[Pig]]),OR(ISNUMBER(FIND("liver",C780)),ISNUMBER(FIND("hepat",C780))),"NA")</f>
        <v>NA</v>
      </c>
      <c r="AT780" t="str">
        <f>IF(OR(Table1[[#This Row],[Rodents]],Table1[[#This Row],[Human]],Table1[[#This Row],[Pig]]),OR(ISNUMBER(FIND("kidney",C780)),ISNUMBER(FIND("neph",C780))),"NA")</f>
        <v>NA</v>
      </c>
      <c r="AU780" t="str">
        <f>IF(OR(Table1[[#This Row],[Rodents]],Table1[[#This Row],[Human]],Table1[[#This Row],[Pig]]),OR(ISNUMBER(FIND("brain",C780)),ISNUMBER(FIND("neur",C780)),ISNUMBER(FIND("nerv",C780))),"NA")</f>
        <v>NA</v>
      </c>
      <c r="AV780" t="str">
        <f>IF(OR(Table1[[#This Row],[Rodents]],Table1[[#This Row],[Human]],Table1[[#This Row],[Pig]]),OR(ISNUMBER(FIND("heart",C780)),ISNUMBER(FIND("cardi",C780))),"NA")</f>
        <v>NA</v>
      </c>
      <c r="AW780" t="str">
        <f>IF(OR(Table1[[#This Row],[Rodents]],Table1[[#This Row],[Human]],Table1[[#This Row],[Pig]]),OR(ISNUMBER(FIND("gastro",C780)),ISNUMBER(FIND("intesti",C780)),ISNUMBER(FIND("stomach",C780))),"NA")</f>
        <v>NA</v>
      </c>
      <c r="AX780" t="str">
        <f>IF(OR(Table1[[#This Row],[Rodents]],Table1[[#This Row],[Human]],Table1[[#This Row],[Pig]]),NOT(OR(AQ780,AR780,AS780,AT780,AU780,AV780,AW780)),"NA")</f>
        <v>NA</v>
      </c>
      <c r="AY780" t="b">
        <f>OR(ISNUMBER(FIND("SWCNT",C780)),ISNUMBER(FIND("SWNT",C780)),ISNUMBER(FIND("single-wall",C780)),ISNUMBER(FIND("single wall",C780)),ISNUMBER(FIND("Single wall",C780)),ISNUMBER(FIND("Single-wall",C780)),ISNUMBER(FIND("SWCNT",B780)),ISNUMBER(FIND("SWNT",B780)),ISNUMBER(FIND("single-wall",B780)),ISNUMBER(FIND("single wall",B780)),ISNUMBER(FIND("Single-wall",B780)),ISNUMBER(FIND("Single wall",B780)))</f>
        <v>0</v>
      </c>
      <c r="AZ780" t="b">
        <f>OR(ISNUMBER(FIND("MWCNT",C780)),ISNUMBER(FIND("MWNT",C780)),ISNUMBER(FIND("multi-wall",C780)),ISNUMBER(FIND("multi wall",C780)),ISNUMBER(FIND("multiwall",C780)),ISNUMBER(FIND("Multi-wall",C780)),ISNUMBER(FIND("Multi wall",C780)),ISNUMBER(FIND("Multiwall",C780)),ISNUMBER(FIND("MWCNT",B780)),ISNUMBER(FIND("MWNT",B780)),ISNUMBER(FIND("multi-wall",B780)),ISNUMBER(FIND("multi wall",B780)),ISNUMBER(FIND("multiwall",B780)),ISNUMBER(FIND("Multi-wall",B780)),ISNUMBER(FIND("Multi wall",B780)),ISNUMBER(FIND("Multiwall",B780)),ISNUMBER(FIND("Double-wall",B780)),ISNUMBER(FIND("Double wall",B780)),ISNUMBER(FIND("Doublewall",B780)),ISNUMBER(FIND("double-wall",B780)),ISNUMBER(FIND("double wall",B780)),ISNUMBER(FIND("doublewall",B780)))</f>
        <v>1</v>
      </c>
      <c r="BA780" t="b">
        <f>AND(Table1[[#This Row],[SWCNT]],Table1[[#This Row],[MWCNT]])</f>
        <v>0</v>
      </c>
      <c r="BB780" t="b">
        <f>IF(Table1[[#This Row],[SWCNT]]=TRUE,FALSE,IF(Table1[[#This Row],[MWCNT]]=TRUE,FALSE,TRUE))</f>
        <v>0</v>
      </c>
      <c r="BC780" s="18"/>
    </row>
    <row r="781" spans="1:55" ht="148">
      <c r="A781" t="s">
        <v>3244</v>
      </c>
      <c r="B781" s="2" t="s">
        <v>3245</v>
      </c>
      <c r="C781" s="16" t="s">
        <v>3246</v>
      </c>
      <c r="D781" s="17" t="s">
        <v>1574</v>
      </c>
      <c r="E781" s="2">
        <v>2015</v>
      </c>
      <c r="F781" t="b">
        <f>OR(ISNUMBER(FIND("cytotoxic",C781)),ISNUMBER(FIND("Cytotoxic",C781)),ISNUMBER(FIND("cellular toxicity",C781)),ISNUMBER(FIND("cell death",C781)),ISNUMBER(FIND("viable",C781)),ISNUMBER(FIND("phytotoxic",C781)),ISNUMBER(FIND("acute toxicity",C781)),ISNUMBER(FIND("MTT",C781)),ISNUMBER(FIND("survival",C781)),ISNUMBER(FIND("prolifer",C781)),ISNUMBER(FIND("apoptosis",C781)),ISNUMBER(FIND("neurotoxic",C781)),ISNUMBER(FIND("  lysis ",C781)),ISNUMBER(FIND("necrosis",C781)),ISNUMBER(FIND("cellular death",C781))*3,ISNUMBER(FIND("LDH",C781)),ISNUMBER(FIND("Acute toxicity",C781)))</f>
        <v>1</v>
      </c>
      <c r="G781" t="b">
        <f>OR(ISNUMBER(FIND("genotoxic",C781)),ISNUMBER(FIND("genotoxicity",C781)),ISNUMBER(FIND("DNA damage",C781)),ISNUMBER(FIND("DNA",C781)),ISNUMBER(FIND("RNA",C781)),ISNUMBER(FIND("mesothelioma",C781)),ISNUMBER(FIND("carcino",C781)),ISNUMBER(FIND("mutagen",C781)),ISNUMBER(FIND("genetic",C781)))</f>
        <v>0</v>
      </c>
      <c r="H781" t="b">
        <f>OR(ISNUMBER(FIND("inflammatory",C781)),ISNUMBER(FIND("inflamm",C781)))</f>
        <v>0</v>
      </c>
      <c r="I781" t="b">
        <f>OR(ISNUMBER(FIND("immune",C781)),ISNUMBER(FIND("immunological",C781)),ISNUMBER(FIND("interleuk",C781)),ISNUMBER(FIND("platelet activation",C781)),ISNUMBER(FIND("monocyte",C781)),ISNUMBER(FIND("leukocyte",C781)),ISNUMBER(FIND("cytokine",C781)),ISNUMBER(FIND("CD4",C781)),ISNUMBER(FIND("CD8",C781)),ISNUMBER(FIND("T-cell",C781)))</f>
        <v>0</v>
      </c>
      <c r="J781" t="b">
        <f>OR(ISNUMBER(FIND("reactive oxygen",C781)),ISNUMBER(FIND("ROS",C781)),ISNUMBER(FIND("free radical",C781)),ISNUMBER(FIND("oxidative stress",C781)),ISNUMBER(FIND("peroxid",C781)),ISNUMBER(FIND("oxidative",C781)),ISNUMBER(FIND("antioxid",C781)))</f>
        <v>0</v>
      </c>
      <c r="K781" t="b">
        <f>OR(ISNUMBER(FIND("autophag",C781)))</f>
        <v>0</v>
      </c>
      <c r="L781" t="b">
        <f>OR(ISNUMBER(FIND("morpholog",C781)))</f>
        <v>0</v>
      </c>
      <c r="M781" t="b">
        <f>OR(ISNUMBER(FIND("fibrosis",C781)),ISNUMBER(FIND("Fibrosis",C781)),ISNUMBER(FIND("fibrot",C781)))</f>
        <v>0</v>
      </c>
      <c r="N781" t="b">
        <f>OR(ISNUMBER(FIND("offspring",C781)),ISNUMBER(FIND("Parental",C781)),ISNUMBER(FIND("parental",C781)),ISNUMBER(FIND("germline",C781)),ISNUMBER(FIND("reproduc",C781)),ISNUMBER(FIND("embryo",C781)))</f>
        <v>0</v>
      </c>
      <c r="O781" t="b">
        <f>OR(ISNUMBER(FIND("metabol",C781)),ISNUMBER(FIND("Metabol",C781)),ISNUMBER(FIND("digest",C781)),ISNUMBER(FIND("mitochon",C781)))</f>
        <v>0</v>
      </c>
      <c r="P781" t="b">
        <f>OR(ISNUMBER(FIND("ecotox",C781)),ISNUMBER(FIND("Ecotox",B781)),ISNUMBER(FIND("ecotox",B781)),ISNUMBER(FIND("Ecotox",C781)))</f>
        <v>0</v>
      </c>
      <c r="Q781" t="b">
        <f>OR(ISNUMBER(FIND("Bioaccum",C781)),ISNUMBER(FIND("bioaccum",C781)),ISNUMBER(FIND("accum",C781)))</f>
        <v>0</v>
      </c>
      <c r="R781" t="b">
        <f>OR(ISNUMBER(FIND("Occupation",C781)),ISNUMBER(FIND("occupation",C781)),ISNUMBER(FIND("worker",C781)),ISNUMBER(FIND("workforce",C781)))</f>
        <v>0</v>
      </c>
      <c r="S781" t="b">
        <f>NOT(OR(F781,G781,H781,I781,J781,K781,L781,M781,N781,O781,P781,Q781,R781))</f>
        <v>0</v>
      </c>
      <c r="U781" t="b">
        <f>OR(Table1[[#This Row],[Inflammation]],Table1[[#This Row],[Immune]])</f>
        <v>0</v>
      </c>
      <c r="V781" t="str">
        <f>IF(OR(Table1[[#This Row],[Rodents]],Table1[[#This Row],[Human]],Table1[[#This Row],[Pig]]),OR(ISNUMBER(FIND("intratrach",C781)),ISNUMBER(FIND("nasal ",C781)),ISNUMBER(FIND("instill",C781))),"NA")</f>
        <v>NA</v>
      </c>
      <c r="W781" t="str">
        <f>IF(OR(Table1[[#This Row],[Rodents]],Table1[[#This Row],[Human]],Table1[[#This Row],[Pig]]),OR(ISNUMBER(FIND("dermal",C781)),ISNUMBER(FIND("skin ",C781))),"NA")</f>
        <v>NA</v>
      </c>
      <c r="X781" t="str">
        <f>IF(OR(Table1[[#This Row],[Rodents]],Table1[[#This Row],[Human]],Table1[[#This Row],[Pig]]),OR(ISNUMBER(FIND("injected",C781)),ISNUMBER(FIND("periton",C781)),ISNUMBER(FIND("intrascrot",C781))),"NA")</f>
        <v>NA</v>
      </c>
      <c r="Y781" t="str">
        <f>IF(OR(Table1[[#This Row],[Rodents]],Table1[[#This Row],[Human]],Table1[[#This Row],[Pig]]),NOT(OR(Table1[[#This Row],[Inhaled/Intratracheal/intranasal]],Table1[[#This Row],[Dermal]],Table1[[#This Row],[Injected]])),"NA")</f>
        <v>NA</v>
      </c>
      <c r="AA781" t="b">
        <f>OR(ISNUMBER(FIND("fish ",C781)),ISNUMBER(FIND("Fish ",C781)),ISNUMBER(FIND("aquatic",C781)),ISNUMBER(FIND("daphnids",C781)),ISNUMBER(FIND("Carcinus maenas",C781)),ISNUMBER(FIND("Daphnia",C781)),ISNUMBER(FIND("Ruditapes philippinarum",C781)),ISNUMBER(FIND("daphnia",C781)),ISNUMBER(FIND("marine",C781)),ISNUMBER(FIND("mussel",C781)),ISNUMBER(FIND("algae",C781)),ISNUMBER(FIND("Donax faba",C781)),ISNUMBER(FIND("estuarine",C781)),ISNUMBER(FIND("snail",C781)),ISNUMBER(FIND("Prorocentrum donghaiense",C781)) )</f>
        <v>0</v>
      </c>
      <c r="AB781" t="b">
        <f>OR(ISNUMBER(FIND(" rat ",C781)),ISNUMBER(FIND(" rats ",C781)),ISNUMBER(FIND(" Rats ",C781)),ISNUMBER(FIND(" Rat ",C781)),ISNUMBER(FIND(" rat.",C781)),ISNUMBER(FIND(" rats.",C781)),ISNUMBER(FIND("mouse",C781)),ISNUMBER(FIND("mice",C781)), ISNUMBER(FIND(" Mice",C781)))</f>
        <v>0</v>
      </c>
      <c r="AC781" t="b">
        <f>OR(ISNUMBER(FIND(" cell ",C781)),ISNUMBER(FIND("fibroblast",C781)),ISNUMBER(FIND("macrophage",C781)),ISNUMBER(FIND("epithelial",C781)),ISNUMBER(FIND("endothelial",C781)),ISNUMBER(FIND("neuron",C781)),ISNUMBER(FIND(" cells ",C781)),ISNUMBER(FIND("RBC",C781)),ISNUMBER(FIND("mitochond",C781)),ISNUMBER(FIND("adipocyte",C781)),ISNUMBER(FIND("osteo",C781)),ISNUMBER(FIND("keratin",C781)),ISNUMBER(FIND(" cell's ",C781)),ISNUMBER(FIND("eukary",C781)),ISNUMBER(FIND("sperm",C781)))</f>
        <v>0</v>
      </c>
      <c r="AD781" t="b">
        <f>OR(ISNUMBER(FIND("human",B781)),ISNUMBER(FIND("workers",B781)),ISNUMBER(FIND("workforces",B781)),ISNUMBER(FIND("occupational",B781)),ISNUMBER(FIND("Case report",B781)),ISNUMBER(FIND("Workplaces",B781)),ISNUMBER(FIND("worker",B781)))</f>
        <v>0</v>
      </c>
      <c r="AE781" t="b">
        <f>OR(ISNUMBER(FIND(" plant ",C781)),ISNUMBER(FIND("Plant ",C781)),ISNUMBER(FIND("tomato",C781)),ISNUMBER(FIND("plants",C781)),ISNUMBER(FIND("Plants",C781)),ISNUMBER(FIND("algae",C781)),ISNUMBER(FIND("lettuce",C781)),ISNUMBER(FIND("green gram sprouts ",C781)),ISNUMBER(FIND("Cucurbita pepo",C781)),ISNUMBER(FIND("bean ",C781)),ISNUMBER(FIND("chloroplast",C781)),ISNUMBER(FIND("chlorophyll",C781)),ISNUMBER(FIND("seedling",C781)),ISNUMBER(FIND("canola",C781)),ISNUMBER(FIND("shoot",C781)),ISNUMBER(FIND("photosynthes",C781)),ISNUMBER(FIND(" leaves ",C781)),,ISNUMBER(FIND("agriculture",C781)),ISNUMBER(FIND(" crops ",C781)))</f>
        <v>0</v>
      </c>
      <c r="AF781" t="b">
        <f>OR(ISNUMBER(FIND("bacteria",C781)),ISNUMBER(FIND("Bacteria",C781)),ISNUMBER(FIND("Bacterium",C781)),ISNUMBER(FIND("bacterium",C781)),ISNUMBER(FIND(" coli ",C781)))</f>
        <v>0</v>
      </c>
      <c r="AG781" t="b">
        <f>OR(ISNUMBER(FIND("fungi",C781)),ISNUMBER(FIND("Fungi",C781)),ISNUMBER(FIND("fungus",C781)),ISNUMBER(FIND("Fungus",C781)),ISNUMBER(FIND("mushroom",C781)),ISNUMBER(FIND("Mushroom",C781)),ISNUMBER(FIND(" mold ",C781)))</f>
        <v>0</v>
      </c>
      <c r="AH781" t="b">
        <f>OR(ISNUMBER(FIND("Pig ",C781)),ISNUMBER(FIND("pig ",C781)),ISNUMBER(FIND("Pigs ",C781)),ISNUMBER(FIND("pigs ",C781)))</f>
        <v>0</v>
      </c>
      <c r="AI781" t="b">
        <f>OR(ISNUMBER(FIND(" C. elegans",C781)),ISNUMBER(FIND("Caenorhabditis elegans",C781)),ISNUMBER(FIND("earthworms",C781)),ISNUMBER(FIND(" Ficopomatus enigmaticus",C781)),ISNUMBER(FIND("larva",C781)),ISNUMBER(FIND("Lumbriculus variegatus",C781)),ISNUMBER(FIND("nematode",C781)))</f>
        <v>0</v>
      </c>
      <c r="AJ781" t="b">
        <f>NOT(OR(AA781,AB781,AC781,AD781,AE781,AF781,AG781,AH781,AI781))</f>
        <v>1</v>
      </c>
      <c r="AK781" t="s">
        <v>6113</v>
      </c>
      <c r="AL781" t="b">
        <f>OR(AA781,AB781,AD781,AE781,AF781,AG781,AH781,AI781)</f>
        <v>0</v>
      </c>
      <c r="AM781" t="b">
        <f>IF(Table1[[#This Row],[In vivo?]],IF(Table1[[#This Row],[Cell]],FALSE,TRUE),FALSE)</f>
        <v>0</v>
      </c>
      <c r="AN781" t="b">
        <f>AND(AC781,AL781)</f>
        <v>0</v>
      </c>
      <c r="AO781" t="b">
        <f>IF(Table1[[#This Row],[Cell]],IF(Table1[[#This Row],[In vivo?]],FALSE,TRUE),FALSE)</f>
        <v>0</v>
      </c>
      <c r="AP781" t="b">
        <f>NOT(OR(Table1[[#This Row],[In vivo?]],Table1[[#This Row],[Only in Cell]]))</f>
        <v>1</v>
      </c>
      <c r="AQ781" t="str">
        <f>IF(OR(Table1[[#This Row],[Rodents]],Table1[[#This Row],[Human]],Table1[[#This Row],[Pig]]),OR(ISNUMBER(FIND("pulmonary",C781)),ISNUMBER(FIND("lung",C781))),"NA")</f>
        <v>NA</v>
      </c>
      <c r="AR781" t="str">
        <f>IF(OR(Table1[[#This Row],[Rodents]],Table1[[#This Row],[Human]],Table1[[#This Row],[Pig]]),OR(ISNUMBER(FIND("skin",C781)),ISNUMBER(FIND("dermal",C781))),"NA")</f>
        <v>NA</v>
      </c>
      <c r="AS781" t="str">
        <f>IF(OR(Table1[[#This Row],[Rodents]],Table1[[#This Row],[Human]],Table1[[#This Row],[Pig]]),OR(ISNUMBER(FIND("liver",C781)),ISNUMBER(FIND("hepat",C781))),"NA")</f>
        <v>NA</v>
      </c>
      <c r="AT781" t="str">
        <f>IF(OR(Table1[[#This Row],[Rodents]],Table1[[#This Row],[Human]],Table1[[#This Row],[Pig]]),OR(ISNUMBER(FIND("kidney",C781)),ISNUMBER(FIND("neph",C781))),"NA")</f>
        <v>NA</v>
      </c>
      <c r="AU781" t="str">
        <f>IF(OR(Table1[[#This Row],[Rodents]],Table1[[#This Row],[Human]],Table1[[#This Row],[Pig]]),OR(ISNUMBER(FIND("brain",C781)),ISNUMBER(FIND("neur",C781)),ISNUMBER(FIND("nerv",C781))),"NA")</f>
        <v>NA</v>
      </c>
      <c r="AV781" t="str">
        <f>IF(OR(Table1[[#This Row],[Rodents]],Table1[[#This Row],[Human]],Table1[[#This Row],[Pig]]),OR(ISNUMBER(FIND("heart",C781)),ISNUMBER(FIND("cardi",C781))),"NA")</f>
        <v>NA</v>
      </c>
      <c r="AW781" t="str">
        <f>IF(OR(Table1[[#This Row],[Rodents]],Table1[[#This Row],[Human]],Table1[[#This Row],[Pig]]),OR(ISNUMBER(FIND("gastro",C781)),ISNUMBER(FIND("intesti",C781)),ISNUMBER(FIND("stomach",C781))),"NA")</f>
        <v>NA</v>
      </c>
      <c r="AX781" t="str">
        <f>IF(OR(Table1[[#This Row],[Rodents]],Table1[[#This Row],[Human]],Table1[[#This Row],[Pig]]),NOT(OR(AQ781,AR781,AS781,AT781,AU781,AV781,AW781)),"NA")</f>
        <v>NA</v>
      </c>
      <c r="AY781" t="b">
        <f>OR(ISNUMBER(FIND("SWCNT",C781)),ISNUMBER(FIND("SWNT",C781)),ISNUMBER(FIND("single-wall",C781)),ISNUMBER(FIND("single wall",C781)),ISNUMBER(FIND("Single wall",C781)),ISNUMBER(FIND("Single-wall",C781)),ISNUMBER(FIND("SWCNT",B781)),ISNUMBER(FIND("SWNT",B781)),ISNUMBER(FIND("single-wall",B781)),ISNUMBER(FIND("single wall",B781)),ISNUMBER(FIND("Single-wall",B781)),ISNUMBER(FIND("Single wall",B781)))</f>
        <v>0</v>
      </c>
      <c r="AZ781" t="b">
        <f>OR(ISNUMBER(FIND("MWCNT",C781)),ISNUMBER(FIND("MWNT",C781)),ISNUMBER(FIND("multi-wall",C781)),ISNUMBER(FIND("multi wall",C781)),ISNUMBER(FIND("multiwall",C781)),ISNUMBER(FIND("Multi-wall",C781)),ISNUMBER(FIND("Multi wall",C781)),ISNUMBER(FIND("Multiwall",C781)),ISNUMBER(FIND("MWCNT",B781)),ISNUMBER(FIND("MWNT",B781)),ISNUMBER(FIND("multi-wall",B781)),ISNUMBER(FIND("multi wall",B781)),ISNUMBER(FIND("multiwall",B781)),ISNUMBER(FIND("Multi-wall",B781)),ISNUMBER(FIND("Multi wall",B781)),ISNUMBER(FIND("Multiwall",B781)),ISNUMBER(FIND("Double-wall",B781)),ISNUMBER(FIND("Double wall",B781)),ISNUMBER(FIND("Doublewall",B781)),ISNUMBER(FIND("double-wall",B781)),ISNUMBER(FIND("double wall",B781)),ISNUMBER(FIND("doublewall",B781)))</f>
        <v>0</v>
      </c>
      <c r="BA781" t="b">
        <f>AND(Table1[[#This Row],[SWCNT]],Table1[[#This Row],[MWCNT]])</f>
        <v>0</v>
      </c>
      <c r="BB781" t="b">
        <f>IF(Table1[[#This Row],[SWCNT]]=TRUE,FALSE,IF(Table1[[#This Row],[MWCNT]]=TRUE,FALSE,TRUE))</f>
        <v>1</v>
      </c>
      <c r="BC781" s="18"/>
    </row>
    <row r="782" spans="1:55" ht="185">
      <c r="A782" t="s">
        <v>3316</v>
      </c>
      <c r="B782" s="2" t="s">
        <v>3318</v>
      </c>
      <c r="C782" s="16" t="s">
        <v>3320</v>
      </c>
      <c r="D782" s="17" t="s">
        <v>22</v>
      </c>
      <c r="E782" s="2">
        <v>2015</v>
      </c>
      <c r="F782" t="b">
        <f>OR(ISNUMBER(FIND("cytotoxic",C782)),ISNUMBER(FIND("Cytotoxic",C782)),ISNUMBER(FIND("cellular toxicity",C782)),ISNUMBER(FIND("cell death",C782)),ISNUMBER(FIND("viable",C782)),ISNUMBER(FIND("phytotoxic",C782)),ISNUMBER(FIND("acute toxicity",C782)),ISNUMBER(FIND("MTT",C782)),ISNUMBER(FIND("survival",C782)),ISNUMBER(FIND("prolifer",C782)),ISNUMBER(FIND("apoptosis",C782)),ISNUMBER(FIND("neurotoxic",C782)),ISNUMBER(FIND("  lysis ",C782)),ISNUMBER(FIND("necrosis",C782)),ISNUMBER(FIND("cellular death",C782))*3,ISNUMBER(FIND("LDH",C782)),ISNUMBER(FIND("Acute toxicity",C782)))</f>
        <v>0</v>
      </c>
      <c r="G782" t="b">
        <f>OR(ISNUMBER(FIND("genotoxic",C782)),ISNUMBER(FIND("genotoxicity",C782)),ISNUMBER(FIND("DNA damage",C782)),ISNUMBER(FIND("DNA",C782)),ISNUMBER(FIND("RNA",C782)),ISNUMBER(FIND("mesothelioma",C782)),ISNUMBER(FIND("carcino",C782)),ISNUMBER(FIND("mutagen",C782)),ISNUMBER(FIND("genetic",C782)))</f>
        <v>1</v>
      </c>
      <c r="H782" t="b">
        <f>OR(ISNUMBER(FIND("inflammatory",C782)),ISNUMBER(FIND("inflamm",C782)))</f>
        <v>0</v>
      </c>
      <c r="I782" t="b">
        <f>OR(ISNUMBER(FIND("immune",C782)),ISNUMBER(FIND("immunological",C782)),ISNUMBER(FIND("interleuk",C782)),ISNUMBER(FIND("platelet activation",C782)),ISNUMBER(FIND("monocyte",C782)),ISNUMBER(FIND("leukocyte",C782)),ISNUMBER(FIND("cytokine",C782)),ISNUMBER(FIND("CD4",C782)),ISNUMBER(FIND("CD8",C782)),ISNUMBER(FIND("T-cell",C782)))</f>
        <v>0</v>
      </c>
      <c r="J782" t="b">
        <f>OR(ISNUMBER(FIND("reactive oxygen",C782)),ISNUMBER(FIND("ROS",C782)),ISNUMBER(FIND("free radical",C782)),ISNUMBER(FIND("oxidative stress",C782)),ISNUMBER(FIND("peroxid",C782)),ISNUMBER(FIND("oxidative",C782)),ISNUMBER(FIND("antioxid",C782)))</f>
        <v>0</v>
      </c>
      <c r="K782" t="b">
        <f>OR(ISNUMBER(FIND("autophag",C782)))</f>
        <v>0</v>
      </c>
      <c r="L782" t="b">
        <f>OR(ISNUMBER(FIND("morpholog",C782)))</f>
        <v>0</v>
      </c>
      <c r="M782" t="b">
        <f>OR(ISNUMBER(FIND("fibrosis",C782)),ISNUMBER(FIND("Fibrosis",C782)),ISNUMBER(FIND("fibrot",C782)))</f>
        <v>0</v>
      </c>
      <c r="N782" t="b">
        <f>OR(ISNUMBER(FIND("offspring",C782)),ISNUMBER(FIND("Parental",C782)),ISNUMBER(FIND("parental",C782)),ISNUMBER(FIND("germline",C782)),ISNUMBER(FIND("reproduc",C782)),ISNUMBER(FIND("embryo",C782)))</f>
        <v>0</v>
      </c>
      <c r="O782" t="b">
        <f>OR(ISNUMBER(FIND("metabol",C782)),ISNUMBER(FIND("Metabol",C782)),ISNUMBER(FIND("digest",C782)),ISNUMBER(FIND("mitochon",C782)))</f>
        <v>0</v>
      </c>
      <c r="P782" t="b">
        <f>OR(ISNUMBER(FIND("ecotox",C782)),ISNUMBER(FIND("Ecotox",B782)),ISNUMBER(FIND("ecotox",B782)),ISNUMBER(FIND("Ecotox",C782)))</f>
        <v>0</v>
      </c>
      <c r="Q782" t="b">
        <f>OR(ISNUMBER(FIND("Bioaccum",C782)),ISNUMBER(FIND("bioaccum",C782)),ISNUMBER(FIND("accum",C782)))</f>
        <v>0</v>
      </c>
      <c r="R782" t="b">
        <f>OR(ISNUMBER(FIND("Occupation",C782)),ISNUMBER(FIND("occupation",C782)),ISNUMBER(FIND("worker",C782)),ISNUMBER(FIND("workforce",C782)))</f>
        <v>0</v>
      </c>
      <c r="S782" t="b">
        <f>NOT(OR(F782,G782,H782,I782,J782,K782,L782,M782,N782,O782,P782,Q782,R782))</f>
        <v>0</v>
      </c>
      <c r="U782" t="b">
        <f>OR(Table1[[#This Row],[Inflammation]],Table1[[#This Row],[Immune]])</f>
        <v>0</v>
      </c>
      <c r="V782" t="str">
        <f>IF(OR(Table1[[#This Row],[Rodents]],Table1[[#This Row],[Human]],Table1[[#This Row],[Pig]]),OR(ISNUMBER(FIND("intratrach",C782)),ISNUMBER(FIND("nasal ",C782)),ISNUMBER(FIND("instill",C782))),"NA")</f>
        <v>NA</v>
      </c>
      <c r="W782" t="str">
        <f>IF(OR(Table1[[#This Row],[Rodents]],Table1[[#This Row],[Human]],Table1[[#This Row],[Pig]]),OR(ISNUMBER(FIND("dermal",C782)),ISNUMBER(FIND("skin ",C782))),"NA")</f>
        <v>NA</v>
      </c>
      <c r="X782" t="str">
        <f>IF(OR(Table1[[#This Row],[Rodents]],Table1[[#This Row],[Human]],Table1[[#This Row],[Pig]]),OR(ISNUMBER(FIND("injected",C782)),ISNUMBER(FIND("periton",C782)),ISNUMBER(FIND("intrascrot",C782))),"NA")</f>
        <v>NA</v>
      </c>
      <c r="Y782" t="str">
        <f>IF(OR(Table1[[#This Row],[Rodents]],Table1[[#This Row],[Human]],Table1[[#This Row],[Pig]]),NOT(OR(Table1[[#This Row],[Inhaled/Intratracheal/intranasal]],Table1[[#This Row],[Dermal]],Table1[[#This Row],[Injected]])),"NA")</f>
        <v>NA</v>
      </c>
      <c r="AA782" t="b">
        <f>OR(ISNUMBER(FIND("fish ",C782)),ISNUMBER(FIND("Fish ",C782)),ISNUMBER(FIND("aquatic",C782)),ISNUMBER(FIND("daphnids",C782)),ISNUMBER(FIND("Carcinus maenas",C782)),ISNUMBER(FIND("Daphnia",C782)),ISNUMBER(FIND("Ruditapes philippinarum",C782)),ISNUMBER(FIND("daphnia",C782)),ISNUMBER(FIND("marine",C782)),ISNUMBER(FIND("mussel",C782)),ISNUMBER(FIND("algae",C782)),ISNUMBER(FIND("Donax faba",C782)),ISNUMBER(FIND("estuarine",C782)),ISNUMBER(FIND("snail",C782)),ISNUMBER(FIND("Prorocentrum donghaiense",C782)) )</f>
        <v>0</v>
      </c>
      <c r="AB782" t="b">
        <f>OR(ISNUMBER(FIND(" rat ",C782)),ISNUMBER(FIND(" rats ",C782)),ISNUMBER(FIND(" Rats ",C782)),ISNUMBER(FIND(" Rat ",C782)),ISNUMBER(FIND(" rat.",C782)),ISNUMBER(FIND(" rats.",C782)),ISNUMBER(FIND("mouse",C782)),ISNUMBER(FIND("mice",C782)), ISNUMBER(FIND(" Mice",C782)))</f>
        <v>0</v>
      </c>
      <c r="AC782" t="b">
        <f>OR(ISNUMBER(FIND(" cell ",C782)),ISNUMBER(FIND("fibroblast",C782)),ISNUMBER(FIND("macrophage",C782)),ISNUMBER(FIND("epithelial",C782)),ISNUMBER(FIND("endothelial",C782)),ISNUMBER(FIND("neuron",C782)),ISNUMBER(FIND(" cells ",C782)),ISNUMBER(FIND("RBC",C782)),ISNUMBER(FIND("mitochond",C782)),ISNUMBER(FIND("adipocyte",C782)),ISNUMBER(FIND("osteo",C782)),ISNUMBER(FIND("keratin",C782)),ISNUMBER(FIND(" cell's ",C782)),ISNUMBER(FIND("eukary",C782)),ISNUMBER(FIND("sperm",C782)))</f>
        <v>0</v>
      </c>
      <c r="AD782" t="b">
        <f>OR(ISNUMBER(FIND("human",B782)),ISNUMBER(FIND("workers",B782)),ISNUMBER(FIND("workforces",B782)),ISNUMBER(FIND("occupational",B782)),ISNUMBER(FIND("Case report",B782)),ISNUMBER(FIND("Workplaces",B782)),ISNUMBER(FIND("worker",B782)))</f>
        <v>0</v>
      </c>
      <c r="AE782" t="b">
        <f>OR(ISNUMBER(FIND(" plant ",C782)),ISNUMBER(FIND("Plant ",C782)),ISNUMBER(FIND("tomato",C782)),ISNUMBER(FIND("plants",C782)),ISNUMBER(FIND("Plants",C782)),ISNUMBER(FIND("algae",C782)),ISNUMBER(FIND("lettuce",C782)),ISNUMBER(FIND("green gram sprouts ",C782)),ISNUMBER(FIND("Cucurbita pepo",C782)),ISNUMBER(FIND("bean ",C782)),ISNUMBER(FIND("chloroplast",C782)),ISNUMBER(FIND("chlorophyll",C782)),ISNUMBER(FIND("seedling",C782)),ISNUMBER(FIND("canola",C782)),ISNUMBER(FIND("shoot",C782)),ISNUMBER(FIND("photosynthes",C782)),ISNUMBER(FIND(" leaves ",C782)),,ISNUMBER(FIND("agriculture",C782)),ISNUMBER(FIND(" crops ",C782)))</f>
        <v>0</v>
      </c>
      <c r="AF782" t="b">
        <f>OR(ISNUMBER(FIND("bacteria",C782)),ISNUMBER(FIND("Bacteria",C782)),ISNUMBER(FIND("Bacterium",C782)),ISNUMBER(FIND("bacterium",C782)),ISNUMBER(FIND(" coli ",C782)))</f>
        <v>0</v>
      </c>
      <c r="AG782" t="b">
        <f>OR(ISNUMBER(FIND("fungi",C782)),ISNUMBER(FIND("Fungi",C782)),ISNUMBER(FIND("fungus",C782)),ISNUMBER(FIND("Fungus",C782)),ISNUMBER(FIND("mushroom",C782)),ISNUMBER(FIND("Mushroom",C782)),ISNUMBER(FIND(" mold ",C782)))</f>
        <v>0</v>
      </c>
      <c r="AH782" t="b">
        <f>OR(ISNUMBER(FIND("Pig ",C782)),ISNUMBER(FIND("pig ",C782)),ISNUMBER(FIND("Pigs ",C782)),ISNUMBER(FIND("pigs ",C782)))</f>
        <v>0</v>
      </c>
      <c r="AI782" t="b">
        <f>OR(ISNUMBER(FIND(" C. elegans",C782)),ISNUMBER(FIND("Caenorhabditis elegans",C782)),ISNUMBER(FIND("earthworms",C782)),ISNUMBER(FIND(" Ficopomatus enigmaticus",C782)),ISNUMBER(FIND("larva",C782)),ISNUMBER(FIND("Lumbriculus variegatus",C782)),ISNUMBER(FIND("nematode",C782)))</f>
        <v>0</v>
      </c>
      <c r="AJ782" t="b">
        <f>NOT(OR(AA782,AB782,AC782,AD782,AE782,AF782,AG782,AH782,AI782))</f>
        <v>1</v>
      </c>
      <c r="AK782" t="s">
        <v>6109</v>
      </c>
      <c r="AL782" t="b">
        <f>OR(AA782,AB782,AD782,AE782,AF782,AG782,AH782,AI782)</f>
        <v>0</v>
      </c>
      <c r="AM782" t="b">
        <f>IF(Table1[[#This Row],[In vivo?]],IF(Table1[[#This Row],[Cell]],FALSE,TRUE),FALSE)</f>
        <v>0</v>
      </c>
      <c r="AN782" t="b">
        <f>AND(AC782,AL782)</f>
        <v>0</v>
      </c>
      <c r="AO782" t="b">
        <f>IF(Table1[[#This Row],[Cell]],IF(Table1[[#This Row],[In vivo?]],FALSE,TRUE),FALSE)</f>
        <v>0</v>
      </c>
      <c r="AP782" t="b">
        <f>NOT(OR(Table1[[#This Row],[In vivo?]],Table1[[#This Row],[Only in Cell]]))</f>
        <v>1</v>
      </c>
      <c r="AQ782" t="str">
        <f>IF(OR(Table1[[#This Row],[Rodents]],Table1[[#This Row],[Human]],Table1[[#This Row],[Pig]]),OR(ISNUMBER(FIND("pulmonary",C782)),ISNUMBER(FIND("lung",C782))),"NA")</f>
        <v>NA</v>
      </c>
      <c r="AR782" t="str">
        <f>IF(OR(Table1[[#This Row],[Rodents]],Table1[[#This Row],[Human]],Table1[[#This Row],[Pig]]),OR(ISNUMBER(FIND("skin",C782)),ISNUMBER(FIND("dermal",C782))),"NA")</f>
        <v>NA</v>
      </c>
      <c r="AS782" t="str">
        <f>IF(OR(Table1[[#This Row],[Rodents]],Table1[[#This Row],[Human]],Table1[[#This Row],[Pig]]),OR(ISNUMBER(FIND("liver",C782)),ISNUMBER(FIND("hepat",C782))),"NA")</f>
        <v>NA</v>
      </c>
      <c r="AT782" t="str">
        <f>IF(OR(Table1[[#This Row],[Rodents]],Table1[[#This Row],[Human]],Table1[[#This Row],[Pig]]),OR(ISNUMBER(FIND("kidney",C782)),ISNUMBER(FIND("neph",C782))),"NA")</f>
        <v>NA</v>
      </c>
      <c r="AU782" t="str">
        <f>IF(OR(Table1[[#This Row],[Rodents]],Table1[[#This Row],[Human]],Table1[[#This Row],[Pig]]),OR(ISNUMBER(FIND("brain",C782)),ISNUMBER(FIND("neur",C782)),ISNUMBER(FIND("nerv",C782))),"NA")</f>
        <v>NA</v>
      </c>
      <c r="AV782" t="str">
        <f>IF(OR(Table1[[#This Row],[Rodents]],Table1[[#This Row],[Human]],Table1[[#This Row],[Pig]]),OR(ISNUMBER(FIND("heart",C782)),ISNUMBER(FIND("cardi",C782))),"NA")</f>
        <v>NA</v>
      </c>
      <c r="AW782" t="str">
        <f>IF(OR(Table1[[#This Row],[Rodents]],Table1[[#This Row],[Human]],Table1[[#This Row],[Pig]]),OR(ISNUMBER(FIND("gastro",C782)),ISNUMBER(FIND("intesti",C782)),ISNUMBER(FIND("stomach",C782))),"NA")</f>
        <v>NA</v>
      </c>
      <c r="AX782" t="str">
        <f>IF(OR(Table1[[#This Row],[Rodents]],Table1[[#This Row],[Human]],Table1[[#This Row],[Pig]]),NOT(OR(AQ782,AR782,AS782,AT782,AU782,AV782,AW782)),"NA")</f>
        <v>NA</v>
      </c>
      <c r="AY782" t="b">
        <f>OR(ISNUMBER(FIND("SWCNT",C782)),ISNUMBER(FIND("SWNT",C782)),ISNUMBER(FIND("single-wall",C782)),ISNUMBER(FIND("single wall",C782)),ISNUMBER(FIND("Single wall",C782)),ISNUMBER(FIND("Single-wall",C782)),ISNUMBER(FIND("SWCNT",B782)),ISNUMBER(FIND("SWNT",B782)),ISNUMBER(FIND("single-wall",B782)),ISNUMBER(FIND("single wall",B782)),ISNUMBER(FIND("Single-wall",B782)),ISNUMBER(FIND("Single wall",B782)))</f>
        <v>0</v>
      </c>
      <c r="AZ782" t="b">
        <f>OR(ISNUMBER(FIND("MWCNT",C782)),ISNUMBER(FIND("MWNT",C782)),ISNUMBER(FIND("multi-wall",C782)),ISNUMBER(FIND("multi wall",C782)),ISNUMBER(FIND("multiwall",C782)),ISNUMBER(FIND("Multi-wall",C782)),ISNUMBER(FIND("Multi wall",C782)),ISNUMBER(FIND("Multiwall",C782)),ISNUMBER(FIND("MWCNT",B782)),ISNUMBER(FIND("MWNT",B782)),ISNUMBER(FIND("multi-wall",B782)),ISNUMBER(FIND("multi wall",B782)),ISNUMBER(FIND("multiwall",B782)),ISNUMBER(FIND("Multi-wall",B782)),ISNUMBER(FIND("Multi wall",B782)),ISNUMBER(FIND("Multiwall",B782)),ISNUMBER(FIND("Double-wall",B782)),ISNUMBER(FIND("Double wall",B782)),ISNUMBER(FIND("Doublewall",B782)),ISNUMBER(FIND("double-wall",B782)),ISNUMBER(FIND("double wall",B782)),ISNUMBER(FIND("doublewall",B782)))</f>
        <v>1</v>
      </c>
      <c r="BA782" t="b">
        <f>AND(Table1[[#This Row],[SWCNT]],Table1[[#This Row],[MWCNT]])</f>
        <v>0</v>
      </c>
      <c r="BB782" t="b">
        <f>IF(Table1[[#This Row],[SWCNT]]=TRUE,FALSE,IF(Table1[[#This Row],[MWCNT]]=TRUE,FALSE,TRUE))</f>
        <v>0</v>
      </c>
      <c r="BC782" s="18"/>
    </row>
    <row r="783" spans="1:55" ht="203.5">
      <c r="A783" t="s">
        <v>3330</v>
      </c>
      <c r="B783" s="2" t="s">
        <v>3331</v>
      </c>
      <c r="C783" s="16" t="s">
        <v>3332</v>
      </c>
      <c r="D783" s="17" t="s">
        <v>1752</v>
      </c>
      <c r="E783" s="2">
        <v>2015</v>
      </c>
      <c r="F783" t="b">
        <f>OR(ISNUMBER(FIND("cytotoxic",C783)),ISNUMBER(FIND("Cytotoxic",C783)),ISNUMBER(FIND("cellular toxicity",C783)),ISNUMBER(FIND("cell death",C783)),ISNUMBER(FIND("viable",C783)),ISNUMBER(FIND("phytotoxic",C783)),ISNUMBER(FIND("acute toxicity",C783)),ISNUMBER(FIND("MTT",C783)),ISNUMBER(FIND("survival",C783)),ISNUMBER(FIND("prolifer",C783)),ISNUMBER(FIND("apoptosis",C783)),ISNUMBER(FIND("neurotoxic",C783)),ISNUMBER(FIND("  lysis ",C783)),ISNUMBER(FIND("necrosis",C783)),ISNUMBER(FIND("cellular death",C783))*3,ISNUMBER(FIND("LDH",C783)),ISNUMBER(FIND("Acute toxicity",C783)))</f>
        <v>0</v>
      </c>
      <c r="G783" t="b">
        <f>OR(ISNUMBER(FIND("genotoxic",C783)),ISNUMBER(FIND("genotoxicity",C783)),ISNUMBER(FIND("DNA damage",C783)),ISNUMBER(FIND("DNA",C783)),ISNUMBER(FIND("RNA",C783)),ISNUMBER(FIND("mesothelioma",C783)),ISNUMBER(FIND("carcino",C783)),ISNUMBER(FIND("mutagen",C783)),ISNUMBER(FIND("genetic",C783)))</f>
        <v>0</v>
      </c>
      <c r="H783" t="b">
        <f>OR(ISNUMBER(FIND("inflammatory",C783)),ISNUMBER(FIND("inflamm",C783)))</f>
        <v>0</v>
      </c>
      <c r="I783" t="b">
        <f>OR(ISNUMBER(FIND("immune",C783)),ISNUMBER(FIND("immunological",C783)),ISNUMBER(FIND("interleuk",C783)),ISNUMBER(FIND("platelet activation",C783)),ISNUMBER(FIND("monocyte",C783)),ISNUMBER(FIND("leukocyte",C783)),ISNUMBER(FIND("cytokine",C783)),ISNUMBER(FIND("CD4",C783)),ISNUMBER(FIND("CD8",C783)),ISNUMBER(FIND("T-cell",C783)))</f>
        <v>1</v>
      </c>
      <c r="J783" t="b">
        <f>OR(ISNUMBER(FIND("reactive oxygen",C783)),ISNUMBER(FIND("ROS",C783)),ISNUMBER(FIND("free radical",C783)),ISNUMBER(FIND("oxidative stress",C783)),ISNUMBER(FIND("peroxid",C783)),ISNUMBER(FIND("oxidative",C783)),ISNUMBER(FIND("antioxid",C783)))</f>
        <v>0</v>
      </c>
      <c r="K783" t="b">
        <f>OR(ISNUMBER(FIND("autophag",C783)))</f>
        <v>0</v>
      </c>
      <c r="L783" t="b">
        <f>OR(ISNUMBER(FIND("morpholog",C783)))</f>
        <v>0</v>
      </c>
      <c r="M783" t="b">
        <f>OR(ISNUMBER(FIND("fibrosis",C783)),ISNUMBER(FIND("Fibrosis",C783)),ISNUMBER(FIND("fibrot",C783)))</f>
        <v>0</v>
      </c>
      <c r="N783" t="b">
        <f>OR(ISNUMBER(FIND("offspring",C783)),ISNUMBER(FIND("Parental",C783)),ISNUMBER(FIND("parental",C783)),ISNUMBER(FIND("germline",C783)),ISNUMBER(FIND("reproduc",C783)),ISNUMBER(FIND("embryo",C783)))</f>
        <v>0</v>
      </c>
      <c r="O783" t="b">
        <f>OR(ISNUMBER(FIND("metabol",C783)),ISNUMBER(FIND("Metabol",C783)),ISNUMBER(FIND("digest",C783)),ISNUMBER(FIND("mitochon",C783)))</f>
        <v>0</v>
      </c>
      <c r="P783" t="b">
        <f>OR(ISNUMBER(FIND("ecotox",C783)),ISNUMBER(FIND("Ecotox",B783)),ISNUMBER(FIND("ecotox",B783)),ISNUMBER(FIND("Ecotox",C783)))</f>
        <v>0</v>
      </c>
      <c r="Q783" t="b">
        <f>OR(ISNUMBER(FIND("Bioaccum",C783)),ISNUMBER(FIND("bioaccum",C783)),ISNUMBER(FIND("accum",C783)))</f>
        <v>0</v>
      </c>
      <c r="R783" t="b">
        <f>OR(ISNUMBER(FIND("Occupation",C783)),ISNUMBER(FIND("occupation",C783)),ISNUMBER(FIND("worker",C783)),ISNUMBER(FIND("workforce",C783)))</f>
        <v>0</v>
      </c>
      <c r="S783" t="b">
        <f>NOT(OR(F783,G783,H783,I783,J783,K783,L783,M783,N783,O783,P783,Q783,R783))</f>
        <v>0</v>
      </c>
      <c r="U783" t="b">
        <f>OR(Table1[[#This Row],[Inflammation]],Table1[[#This Row],[Immune]])</f>
        <v>1</v>
      </c>
      <c r="V783" t="str">
        <f>IF(OR(Table1[[#This Row],[Rodents]],Table1[[#This Row],[Human]],Table1[[#This Row],[Pig]]),OR(ISNUMBER(FIND("intratrach",C783)),ISNUMBER(FIND("nasal ",C783)),ISNUMBER(FIND("instill",C783))),"NA")</f>
        <v>NA</v>
      </c>
      <c r="W783" t="str">
        <f>IF(OR(Table1[[#This Row],[Rodents]],Table1[[#This Row],[Human]],Table1[[#This Row],[Pig]]),OR(ISNUMBER(FIND("dermal",C783)),ISNUMBER(FIND("skin ",C783))),"NA")</f>
        <v>NA</v>
      </c>
      <c r="X783" t="str">
        <f>IF(OR(Table1[[#This Row],[Rodents]],Table1[[#This Row],[Human]],Table1[[#This Row],[Pig]]),OR(ISNUMBER(FIND("injected",C783)),ISNUMBER(FIND("periton",C783)),ISNUMBER(FIND("intrascrot",C783))),"NA")</f>
        <v>NA</v>
      </c>
      <c r="Y783" t="str">
        <f>IF(OR(Table1[[#This Row],[Rodents]],Table1[[#This Row],[Human]],Table1[[#This Row],[Pig]]),NOT(OR(Table1[[#This Row],[Inhaled/Intratracheal/intranasal]],Table1[[#This Row],[Dermal]],Table1[[#This Row],[Injected]])),"NA")</f>
        <v>NA</v>
      </c>
      <c r="AA783" t="b">
        <f>OR(ISNUMBER(FIND("fish ",C783)),ISNUMBER(FIND("Fish ",C783)),ISNUMBER(FIND("aquatic",C783)),ISNUMBER(FIND("daphnids",C783)),ISNUMBER(FIND("Carcinus maenas",C783)),ISNUMBER(FIND("Daphnia",C783)),ISNUMBER(FIND("Ruditapes philippinarum",C783)),ISNUMBER(FIND("daphnia",C783)),ISNUMBER(FIND("marine",C783)),ISNUMBER(FIND("mussel",C783)),ISNUMBER(FIND("algae",C783)),ISNUMBER(FIND("Donax faba",C783)),ISNUMBER(FIND("estuarine",C783)),ISNUMBER(FIND("snail",C783)),ISNUMBER(FIND("Prorocentrum donghaiense",C783)) )</f>
        <v>0</v>
      </c>
      <c r="AB783" t="b">
        <f>OR(ISNUMBER(FIND(" rat ",C783)),ISNUMBER(FIND(" rats ",C783)),ISNUMBER(FIND(" Rats ",C783)),ISNUMBER(FIND(" Rat ",C783)),ISNUMBER(FIND(" rat.",C783)),ISNUMBER(FIND(" rats.",C783)),ISNUMBER(FIND("mouse",C783)),ISNUMBER(FIND("mice",C783)), ISNUMBER(FIND(" Mice",C783)))</f>
        <v>0</v>
      </c>
      <c r="AC783" t="b">
        <f>OR(ISNUMBER(FIND(" cell ",C783)),ISNUMBER(FIND("fibroblast",C783)),ISNUMBER(FIND("macrophage",C783)),ISNUMBER(FIND("epithelial",C783)),ISNUMBER(FIND("endothelial",C783)),ISNUMBER(FIND("neuron",C783)),ISNUMBER(FIND(" cells ",C783)),ISNUMBER(FIND("RBC",C783)),ISNUMBER(FIND("mitochond",C783)),ISNUMBER(FIND("adipocyte",C783)),ISNUMBER(FIND("osteo",C783)),ISNUMBER(FIND("keratin",C783)),ISNUMBER(FIND(" cell's ",C783)),ISNUMBER(FIND("eukary",C783)),ISNUMBER(FIND("sperm",C783)))</f>
        <v>0</v>
      </c>
      <c r="AD783" t="b">
        <f>OR(ISNUMBER(FIND("human",B783)),ISNUMBER(FIND("workers",B783)),ISNUMBER(FIND("workforces",B783)),ISNUMBER(FIND("occupational",B783)),ISNUMBER(FIND("Case report",B783)),ISNUMBER(FIND("Workplaces",B783)),ISNUMBER(FIND("worker",B783)))</f>
        <v>0</v>
      </c>
      <c r="AE783" t="b">
        <f>OR(ISNUMBER(FIND(" plant ",C783)),ISNUMBER(FIND("Plant ",C783)),ISNUMBER(FIND("tomato",C783)),ISNUMBER(FIND("plants",C783)),ISNUMBER(FIND("Plants",C783)),ISNUMBER(FIND("algae",C783)),ISNUMBER(FIND("lettuce",C783)),ISNUMBER(FIND("green gram sprouts ",C783)),ISNUMBER(FIND("Cucurbita pepo",C783)),ISNUMBER(FIND("bean ",C783)),ISNUMBER(FIND("chloroplast",C783)),ISNUMBER(FIND("chlorophyll",C783)),ISNUMBER(FIND("seedling",C783)),ISNUMBER(FIND("canola",C783)),ISNUMBER(FIND("shoot",C783)),ISNUMBER(FIND("photosynthes",C783)),ISNUMBER(FIND(" leaves ",C783)),,ISNUMBER(FIND("agriculture",C783)),ISNUMBER(FIND(" crops ",C783)))</f>
        <v>0</v>
      </c>
      <c r="AF783" t="b">
        <f>OR(ISNUMBER(FIND("bacteria",C783)),ISNUMBER(FIND("Bacteria",C783)),ISNUMBER(FIND("Bacterium",C783)),ISNUMBER(FIND("bacterium",C783)),ISNUMBER(FIND(" coli ",C783)))</f>
        <v>0</v>
      </c>
      <c r="AG783" t="b">
        <f>OR(ISNUMBER(FIND("fungi",C783)),ISNUMBER(FIND("Fungi",C783)),ISNUMBER(FIND("fungus",C783)),ISNUMBER(FIND("Fungus",C783)),ISNUMBER(FIND("mushroom",C783)),ISNUMBER(FIND("Mushroom",C783)),ISNUMBER(FIND(" mold ",C783)))</f>
        <v>0</v>
      </c>
      <c r="AH783" t="b">
        <f>OR(ISNUMBER(FIND("Pig ",C783)),ISNUMBER(FIND("pig ",C783)),ISNUMBER(FIND("Pigs ",C783)),ISNUMBER(FIND("pigs ",C783)))</f>
        <v>0</v>
      </c>
      <c r="AI783" t="b">
        <f>OR(ISNUMBER(FIND(" C. elegans",C783)),ISNUMBER(FIND("Caenorhabditis elegans",C783)),ISNUMBER(FIND("earthworms",C783)),ISNUMBER(FIND(" Ficopomatus enigmaticus",C783)),ISNUMBER(FIND("larva",C783)),ISNUMBER(FIND("Lumbriculus variegatus",C783)),ISNUMBER(FIND("nematode",C783)))</f>
        <v>0</v>
      </c>
      <c r="AJ783" t="b">
        <f>NOT(OR(AA783,AB783,AC783,AD783,AE783,AF783,AG783,AH783,AI783))</f>
        <v>1</v>
      </c>
      <c r="AK783" t="s">
        <v>6127</v>
      </c>
      <c r="AL783" t="b">
        <f>OR(AA783,AB783,AD783,AE783,AF783,AG783,AH783,AI783)</f>
        <v>0</v>
      </c>
      <c r="AM783" t="b">
        <f>IF(Table1[[#This Row],[In vivo?]],IF(Table1[[#This Row],[Cell]],FALSE,TRUE),FALSE)</f>
        <v>0</v>
      </c>
      <c r="AN783" t="b">
        <f>AND(AC783,AL783)</f>
        <v>0</v>
      </c>
      <c r="AO783" t="b">
        <f>IF(Table1[[#This Row],[Cell]],IF(Table1[[#This Row],[In vivo?]],FALSE,TRUE),FALSE)</f>
        <v>0</v>
      </c>
      <c r="AP783" t="b">
        <f>NOT(OR(Table1[[#This Row],[In vivo?]],Table1[[#This Row],[Only in Cell]]))</f>
        <v>1</v>
      </c>
      <c r="AQ783" t="str">
        <f>IF(OR(Table1[[#This Row],[Rodents]],Table1[[#This Row],[Human]],Table1[[#This Row],[Pig]]),OR(ISNUMBER(FIND("pulmonary",C783)),ISNUMBER(FIND("lung",C783))),"NA")</f>
        <v>NA</v>
      </c>
      <c r="AR783" t="str">
        <f>IF(OR(Table1[[#This Row],[Rodents]],Table1[[#This Row],[Human]],Table1[[#This Row],[Pig]]),OR(ISNUMBER(FIND("skin",C783)),ISNUMBER(FIND("dermal",C783))),"NA")</f>
        <v>NA</v>
      </c>
      <c r="AS783" t="str">
        <f>IF(OR(Table1[[#This Row],[Rodents]],Table1[[#This Row],[Human]],Table1[[#This Row],[Pig]]),OR(ISNUMBER(FIND("liver",C783)),ISNUMBER(FIND("hepat",C783))),"NA")</f>
        <v>NA</v>
      </c>
      <c r="AT783" t="str">
        <f>IF(OR(Table1[[#This Row],[Rodents]],Table1[[#This Row],[Human]],Table1[[#This Row],[Pig]]),OR(ISNUMBER(FIND("kidney",C783)),ISNUMBER(FIND("neph",C783))),"NA")</f>
        <v>NA</v>
      </c>
      <c r="AU783" t="str">
        <f>IF(OR(Table1[[#This Row],[Rodents]],Table1[[#This Row],[Human]],Table1[[#This Row],[Pig]]),OR(ISNUMBER(FIND("brain",C783)),ISNUMBER(FIND("neur",C783)),ISNUMBER(FIND("nerv",C783))),"NA")</f>
        <v>NA</v>
      </c>
      <c r="AV783" t="str">
        <f>IF(OR(Table1[[#This Row],[Rodents]],Table1[[#This Row],[Human]],Table1[[#This Row],[Pig]]),OR(ISNUMBER(FIND("heart",C783)),ISNUMBER(FIND("cardi",C783))),"NA")</f>
        <v>NA</v>
      </c>
      <c r="AW783" t="str">
        <f>IF(OR(Table1[[#This Row],[Rodents]],Table1[[#This Row],[Human]],Table1[[#This Row],[Pig]]),OR(ISNUMBER(FIND("gastro",C783)),ISNUMBER(FIND("intesti",C783)),ISNUMBER(FIND("stomach",C783))),"NA")</f>
        <v>NA</v>
      </c>
      <c r="AX783" t="str">
        <f>IF(OR(Table1[[#This Row],[Rodents]],Table1[[#This Row],[Human]],Table1[[#This Row],[Pig]]),NOT(OR(AQ783,AR783,AS783,AT783,AU783,AV783,AW783)),"NA")</f>
        <v>NA</v>
      </c>
      <c r="AY783" t="b">
        <f>OR(ISNUMBER(FIND("SWCNT",C783)),ISNUMBER(FIND("SWNT",C783)),ISNUMBER(FIND("single-wall",C783)),ISNUMBER(FIND("single wall",C783)),ISNUMBER(FIND("Single wall",C783)),ISNUMBER(FIND("Single-wall",C783)),ISNUMBER(FIND("SWCNT",B783)),ISNUMBER(FIND("SWNT",B783)),ISNUMBER(FIND("single-wall",B783)),ISNUMBER(FIND("single wall",B783)),ISNUMBER(FIND("Single-wall",B783)),ISNUMBER(FIND("Single wall",B783)))</f>
        <v>0</v>
      </c>
      <c r="AZ783" t="b">
        <f>OR(ISNUMBER(FIND("MWCNT",C783)),ISNUMBER(FIND("MWNT",C783)),ISNUMBER(FIND("multi-wall",C783)),ISNUMBER(FIND("multi wall",C783)),ISNUMBER(FIND("multiwall",C783)),ISNUMBER(FIND("Multi-wall",C783)),ISNUMBER(FIND("Multi wall",C783)),ISNUMBER(FIND("Multiwall",C783)),ISNUMBER(FIND("MWCNT",B783)),ISNUMBER(FIND("MWNT",B783)),ISNUMBER(FIND("multi-wall",B783)),ISNUMBER(FIND("multi wall",B783)),ISNUMBER(FIND("multiwall",B783)),ISNUMBER(FIND("Multi-wall",B783)),ISNUMBER(FIND("Multi wall",B783)),ISNUMBER(FIND("Multiwall",B783)),ISNUMBER(FIND("Double-wall",B783)),ISNUMBER(FIND("Double wall",B783)),ISNUMBER(FIND("Doublewall",B783)),ISNUMBER(FIND("double-wall",B783)),ISNUMBER(FIND("double wall",B783)),ISNUMBER(FIND("doublewall",B783)))</f>
        <v>1</v>
      </c>
      <c r="BA783" t="b">
        <f>AND(Table1[[#This Row],[SWCNT]],Table1[[#This Row],[MWCNT]])</f>
        <v>0</v>
      </c>
      <c r="BB783" t="b">
        <f>IF(Table1[[#This Row],[SWCNT]]=TRUE,FALSE,IF(Table1[[#This Row],[MWCNT]]=TRUE,FALSE,TRUE))</f>
        <v>0</v>
      </c>
      <c r="BC783" s="18"/>
    </row>
    <row r="784" spans="1:55" ht="240.5">
      <c r="A784" t="s">
        <v>2898</v>
      </c>
      <c r="B784" s="2" t="s">
        <v>2900</v>
      </c>
      <c r="C784" s="16" t="s">
        <v>2902</v>
      </c>
      <c r="D784" s="17" t="s">
        <v>355</v>
      </c>
      <c r="E784" s="2">
        <v>2015</v>
      </c>
      <c r="F784" t="b">
        <f>OR(ISNUMBER(FIND("cytotoxic",C784)),ISNUMBER(FIND("Cytotoxic",C784)),ISNUMBER(FIND("cellular toxicity",C784)),ISNUMBER(FIND("cell death",C784)),ISNUMBER(FIND("viable",C784)),ISNUMBER(FIND("phytotoxic",C784)),ISNUMBER(FIND("acute toxicity",C784)),ISNUMBER(FIND("MTT",C784)),ISNUMBER(FIND("survival",C784)),ISNUMBER(FIND("prolifer",C784)),ISNUMBER(FIND("apoptosis",C784)),ISNUMBER(FIND("neurotoxic",C784)),ISNUMBER(FIND("  lysis ",C784)),ISNUMBER(FIND("necrosis",C784)),ISNUMBER(FIND("cellular death",C784))*3,ISNUMBER(FIND("LDH",C784)),ISNUMBER(FIND("Acute toxicity",C784)))</f>
        <v>0</v>
      </c>
      <c r="G784" t="b">
        <f>OR(ISNUMBER(FIND("genotoxic",C784)),ISNUMBER(FIND("genotoxicity",C784)),ISNUMBER(FIND("DNA damage",C784)),ISNUMBER(FIND("DNA",C784)),ISNUMBER(FIND("RNA",C784)),ISNUMBER(FIND("mesothelioma",C784)),ISNUMBER(FIND("carcino",C784)),ISNUMBER(FIND("mutagen",C784)),ISNUMBER(FIND("genetic",C784)))</f>
        <v>1</v>
      </c>
      <c r="H784" t="b">
        <f>OR(ISNUMBER(FIND("inflammatory",C784)),ISNUMBER(FIND("inflamm",C784)))</f>
        <v>0</v>
      </c>
      <c r="I784" t="b">
        <f>OR(ISNUMBER(FIND("immune",C784)),ISNUMBER(FIND("immunological",C784)),ISNUMBER(FIND("interleuk",C784)),ISNUMBER(FIND("platelet activation",C784)),ISNUMBER(FIND("monocyte",C784)),ISNUMBER(FIND("leukocyte",C784)),ISNUMBER(FIND("cytokine",C784)),ISNUMBER(FIND("CD4",C784)),ISNUMBER(FIND("CD8",C784)),ISNUMBER(FIND("T-cell",C784)))</f>
        <v>0</v>
      </c>
      <c r="J784" t="b">
        <f>OR(ISNUMBER(FIND("reactive oxygen",C784)),ISNUMBER(FIND("ROS",C784)),ISNUMBER(FIND("free radical",C784)),ISNUMBER(FIND("oxidative stress",C784)),ISNUMBER(FIND("peroxid",C784)),ISNUMBER(FIND("oxidative",C784)),ISNUMBER(FIND("antioxid",C784)))</f>
        <v>0</v>
      </c>
      <c r="K784" t="b">
        <f>OR(ISNUMBER(FIND("autophag",C784)))</f>
        <v>0</v>
      </c>
      <c r="L784" t="b">
        <f>OR(ISNUMBER(FIND("morpholog",C784)))</f>
        <v>0</v>
      </c>
      <c r="M784" t="b">
        <f>OR(ISNUMBER(FIND("fibrosis",C784)),ISNUMBER(FIND("Fibrosis",C784)),ISNUMBER(FIND("fibrot",C784)))</f>
        <v>0</v>
      </c>
      <c r="N784" t="b">
        <f>OR(ISNUMBER(FIND("offspring",C784)),ISNUMBER(FIND("Parental",C784)),ISNUMBER(FIND("parental",C784)),ISNUMBER(FIND("germline",C784)),ISNUMBER(FIND("reproduc",C784)),ISNUMBER(FIND("embryo",C784)))</f>
        <v>0</v>
      </c>
      <c r="O784" t="b">
        <f>OR(ISNUMBER(FIND("metabol",C784)),ISNUMBER(FIND("Metabol",C784)),ISNUMBER(FIND("digest",C784)),ISNUMBER(FIND("mitochon",C784)))</f>
        <v>0</v>
      </c>
      <c r="P784" t="b">
        <f>OR(ISNUMBER(FIND("ecotox",C784)),ISNUMBER(FIND("Ecotox",B784)),ISNUMBER(FIND("ecotox",B784)),ISNUMBER(FIND("Ecotox",C784)))</f>
        <v>0</v>
      </c>
      <c r="Q784" t="b">
        <f>OR(ISNUMBER(FIND("Bioaccum",C784)),ISNUMBER(FIND("bioaccum",C784)),ISNUMBER(FIND("accum",C784)))</f>
        <v>0</v>
      </c>
      <c r="R784" t="b">
        <f>OR(ISNUMBER(FIND("Occupation",C784)),ISNUMBER(FIND("occupation",C784)),ISNUMBER(FIND("worker",C784)),ISNUMBER(FIND("workforce",C784)))</f>
        <v>0</v>
      </c>
      <c r="S784" t="b">
        <f>NOT(OR(F784,G784,H784,I784,J784,K784,L784,M784,N784,O784,P784,Q784,R784))</f>
        <v>0</v>
      </c>
      <c r="U784" t="b">
        <f>OR(Table1[[#This Row],[Inflammation]],Table1[[#This Row],[Immune]])</f>
        <v>0</v>
      </c>
      <c r="V784" t="str">
        <f>IF(OR(Table1[[#This Row],[Rodents]],Table1[[#This Row],[Human]],Table1[[#This Row],[Pig]]),OR(ISNUMBER(FIND("intratrach",C784)),ISNUMBER(FIND("nasal ",C784)),ISNUMBER(FIND("instill",C784))),"NA")</f>
        <v>NA</v>
      </c>
      <c r="W784" t="str">
        <f>IF(OR(Table1[[#This Row],[Rodents]],Table1[[#This Row],[Human]],Table1[[#This Row],[Pig]]),OR(ISNUMBER(FIND("dermal",C784)),ISNUMBER(FIND("skin ",C784))),"NA")</f>
        <v>NA</v>
      </c>
      <c r="X784" t="str">
        <f>IF(OR(Table1[[#This Row],[Rodents]],Table1[[#This Row],[Human]],Table1[[#This Row],[Pig]]),OR(ISNUMBER(FIND("injected",C784)),ISNUMBER(FIND("periton",C784)),ISNUMBER(FIND("intrascrot",C784))),"NA")</f>
        <v>NA</v>
      </c>
      <c r="Y784" t="str">
        <f>IF(OR(Table1[[#This Row],[Rodents]],Table1[[#This Row],[Human]],Table1[[#This Row],[Pig]]),NOT(OR(Table1[[#This Row],[Inhaled/Intratracheal/intranasal]],Table1[[#This Row],[Dermal]],Table1[[#This Row],[Injected]])),"NA")</f>
        <v>NA</v>
      </c>
      <c r="AA784" t="b">
        <f>OR(ISNUMBER(FIND("fish ",C784)),ISNUMBER(FIND("Fish ",C784)),ISNUMBER(FIND("aquatic",C784)),ISNUMBER(FIND("daphnids",C784)),ISNUMBER(FIND("Carcinus maenas",C784)),ISNUMBER(FIND("Daphnia",C784)),ISNUMBER(FIND("Ruditapes philippinarum",C784)),ISNUMBER(FIND("daphnia",C784)),ISNUMBER(FIND("marine",C784)),ISNUMBER(FIND("mussel",C784)),ISNUMBER(FIND("algae",C784)),ISNUMBER(FIND("Donax faba",C784)),ISNUMBER(FIND("estuarine",C784)),ISNUMBER(FIND("snail",C784)),ISNUMBER(FIND("Prorocentrum donghaiense",C784)) )</f>
        <v>0</v>
      </c>
      <c r="AB784" t="b">
        <f>OR(ISNUMBER(FIND(" rat ",C784)),ISNUMBER(FIND(" rats ",C784)),ISNUMBER(FIND(" Rats ",C784)),ISNUMBER(FIND(" Rat ",C784)),ISNUMBER(FIND(" rat.",C784)),ISNUMBER(FIND(" rats.",C784)),ISNUMBER(FIND("mouse",C784)),ISNUMBER(FIND("mice",C784)), ISNUMBER(FIND(" Mice",C784)))</f>
        <v>0</v>
      </c>
      <c r="AC784" t="b">
        <f>OR(ISNUMBER(FIND(" cell ",C784)),ISNUMBER(FIND("fibroblast",C784)),ISNUMBER(FIND("macrophage",C784)),ISNUMBER(FIND("epithelial",C784)),ISNUMBER(FIND("endothelial",C784)),ISNUMBER(FIND("neuron",C784)),ISNUMBER(FIND(" cells ",C784)),ISNUMBER(FIND("RBC",C784)),ISNUMBER(FIND("mitochond",C784)),ISNUMBER(FIND("adipocyte",C784)),ISNUMBER(FIND("osteo",C784)),ISNUMBER(FIND("keratin",C784)),ISNUMBER(FIND(" cell's ",C784)),ISNUMBER(FIND("eukary",C784)),ISNUMBER(FIND("sperm",C784)))</f>
        <v>0</v>
      </c>
      <c r="AD784" t="b">
        <f>OR(ISNUMBER(FIND("human",B784)),ISNUMBER(FIND("workers",B784)),ISNUMBER(FIND("workforces",B784)),ISNUMBER(FIND("occupational",B784)),ISNUMBER(FIND("Case report",B784)),ISNUMBER(FIND("Workplaces",B784)),ISNUMBER(FIND("worker",B784)))</f>
        <v>0</v>
      </c>
      <c r="AE784" t="b">
        <f>OR(ISNUMBER(FIND(" plant ",C784)),ISNUMBER(FIND("Plant ",C784)),ISNUMBER(FIND("tomato",C784)),ISNUMBER(FIND("plants",C784)),ISNUMBER(FIND("Plants",C784)),ISNUMBER(FIND("algae",C784)),ISNUMBER(FIND("lettuce",C784)),ISNUMBER(FIND("green gram sprouts ",C784)),ISNUMBER(FIND("Cucurbita pepo",C784)),ISNUMBER(FIND("bean ",C784)),ISNUMBER(FIND("chloroplast",C784)),ISNUMBER(FIND("chlorophyll",C784)),ISNUMBER(FIND("seedling",C784)),ISNUMBER(FIND("canola",C784)),ISNUMBER(FIND("shoot",C784)),ISNUMBER(FIND("photosynthes",C784)),ISNUMBER(FIND(" leaves ",C784)),,ISNUMBER(FIND("agriculture",C784)),ISNUMBER(FIND(" crops ",C784)))</f>
        <v>0</v>
      </c>
      <c r="AF784" t="b">
        <f>OR(ISNUMBER(FIND("bacteria",C784)),ISNUMBER(FIND("Bacteria",C784)),ISNUMBER(FIND("Bacterium",C784)),ISNUMBER(FIND("bacterium",C784)),ISNUMBER(FIND(" coli ",C784)))</f>
        <v>0</v>
      </c>
      <c r="AG784" t="b">
        <f>OR(ISNUMBER(FIND("fungi",C784)),ISNUMBER(FIND("Fungi",C784)),ISNUMBER(FIND("fungus",C784)),ISNUMBER(FIND("Fungus",C784)),ISNUMBER(FIND("mushroom",C784)),ISNUMBER(FIND("Mushroom",C784)),ISNUMBER(FIND(" mold ",C784)))</f>
        <v>0</v>
      </c>
      <c r="AH784" t="b">
        <f>OR(ISNUMBER(FIND("Pig ",C784)),ISNUMBER(FIND("pig ",C784)),ISNUMBER(FIND("Pigs ",C784)),ISNUMBER(FIND("pigs ",C784)))</f>
        <v>0</v>
      </c>
      <c r="AI784" t="b">
        <f>OR(ISNUMBER(FIND(" C. elegans",C784)),ISNUMBER(FIND("Caenorhabditis elegans",C784)),ISNUMBER(FIND("earthworms",C784)),ISNUMBER(FIND(" Ficopomatus enigmaticus",C784)),ISNUMBER(FIND("larva",C784)),ISNUMBER(FIND("Lumbriculus variegatus",C784)),ISNUMBER(FIND("nematode",C784)))</f>
        <v>0</v>
      </c>
      <c r="AJ784" t="b">
        <f>NOT(OR(AA784,AB784,AC784,AD784,AE784,AF784,AG784,AH784,AI784))</f>
        <v>1</v>
      </c>
      <c r="AK784" t="s">
        <v>6137</v>
      </c>
      <c r="AL784" t="b">
        <f>OR(AA784,AB784,AD784,AE784,AF784,AG784,AH784,AI784)</f>
        <v>0</v>
      </c>
      <c r="AM784" t="b">
        <f>IF(Table1[[#This Row],[In vivo?]],IF(Table1[[#This Row],[Cell]],FALSE,TRUE),FALSE)</f>
        <v>0</v>
      </c>
      <c r="AN784" t="b">
        <f>AND(AC784,AL784)</f>
        <v>0</v>
      </c>
      <c r="AO784" t="b">
        <f>IF(Table1[[#This Row],[Cell]],IF(Table1[[#This Row],[In vivo?]],FALSE,TRUE),FALSE)</f>
        <v>0</v>
      </c>
      <c r="AP784" t="b">
        <f>NOT(OR(Table1[[#This Row],[In vivo?]],Table1[[#This Row],[Only in Cell]]))</f>
        <v>1</v>
      </c>
      <c r="AQ784" t="str">
        <f>IF(OR(Table1[[#This Row],[Rodents]],Table1[[#This Row],[Human]],Table1[[#This Row],[Pig]]),OR(ISNUMBER(FIND("pulmonary",C784)),ISNUMBER(FIND("lung",C784))),"NA")</f>
        <v>NA</v>
      </c>
      <c r="AR784" t="str">
        <f>IF(OR(Table1[[#This Row],[Rodents]],Table1[[#This Row],[Human]],Table1[[#This Row],[Pig]]),OR(ISNUMBER(FIND("skin",C784)),ISNUMBER(FIND("dermal",C784))),"NA")</f>
        <v>NA</v>
      </c>
      <c r="AS784" t="str">
        <f>IF(OR(Table1[[#This Row],[Rodents]],Table1[[#This Row],[Human]],Table1[[#This Row],[Pig]]),OR(ISNUMBER(FIND("liver",C784)),ISNUMBER(FIND("hepat",C784))),"NA")</f>
        <v>NA</v>
      </c>
      <c r="AT784" t="str">
        <f>IF(OR(Table1[[#This Row],[Rodents]],Table1[[#This Row],[Human]],Table1[[#This Row],[Pig]]),OR(ISNUMBER(FIND("kidney",C784)),ISNUMBER(FIND("neph",C784))),"NA")</f>
        <v>NA</v>
      </c>
      <c r="AU784" t="str">
        <f>IF(OR(Table1[[#This Row],[Rodents]],Table1[[#This Row],[Human]],Table1[[#This Row],[Pig]]),OR(ISNUMBER(FIND("brain",C784)),ISNUMBER(FIND("neur",C784)),ISNUMBER(FIND("nerv",C784))),"NA")</f>
        <v>NA</v>
      </c>
      <c r="AV784" t="str">
        <f>IF(OR(Table1[[#This Row],[Rodents]],Table1[[#This Row],[Human]],Table1[[#This Row],[Pig]]),OR(ISNUMBER(FIND("heart",C784)),ISNUMBER(FIND("cardi",C784))),"NA")</f>
        <v>NA</v>
      </c>
      <c r="AW784" t="str">
        <f>IF(OR(Table1[[#This Row],[Rodents]],Table1[[#This Row],[Human]],Table1[[#This Row],[Pig]]),OR(ISNUMBER(FIND("gastro",C784)),ISNUMBER(FIND("intesti",C784)),ISNUMBER(FIND("stomach",C784))),"NA")</f>
        <v>NA</v>
      </c>
      <c r="AX784" t="str">
        <f>IF(OR(Table1[[#This Row],[Rodents]],Table1[[#This Row],[Human]],Table1[[#This Row],[Pig]]),NOT(OR(AQ784,AR784,AS784,AT784,AU784,AV784,AW784)),"NA")</f>
        <v>NA</v>
      </c>
      <c r="AY784" t="b">
        <f>OR(ISNUMBER(FIND("SWCNT",C784)),ISNUMBER(FIND("SWNT",C784)),ISNUMBER(FIND("single-wall",C784)),ISNUMBER(FIND("single wall",C784)),ISNUMBER(FIND("Single wall",C784)),ISNUMBER(FIND("Single-wall",C784)),ISNUMBER(FIND("SWCNT",B784)),ISNUMBER(FIND("SWNT",B784)),ISNUMBER(FIND("single-wall",B784)),ISNUMBER(FIND("single wall",B784)),ISNUMBER(FIND("Single-wall",B784)),ISNUMBER(FIND("Single wall",B784)))</f>
        <v>0</v>
      </c>
      <c r="AZ784" t="b">
        <f>OR(ISNUMBER(FIND("MWCNT",C784)),ISNUMBER(FIND("MWNT",C784)),ISNUMBER(FIND("multi-wall",C784)),ISNUMBER(FIND("multi wall",C784)),ISNUMBER(FIND("multiwall",C784)),ISNUMBER(FIND("Multi-wall",C784)),ISNUMBER(FIND("Multi wall",C784)),ISNUMBER(FIND("Multiwall",C784)),ISNUMBER(FIND("MWCNT",B784)),ISNUMBER(FIND("MWNT",B784)),ISNUMBER(FIND("multi-wall",B784)),ISNUMBER(FIND("multi wall",B784)),ISNUMBER(FIND("multiwall",B784)),ISNUMBER(FIND("Multi-wall",B784)),ISNUMBER(FIND("Multi wall",B784)),ISNUMBER(FIND("Multiwall",B784)),ISNUMBER(FIND("Double-wall",B784)),ISNUMBER(FIND("Double wall",B784)),ISNUMBER(FIND("Doublewall",B784)),ISNUMBER(FIND("double-wall",B784)),ISNUMBER(FIND("double wall",B784)),ISNUMBER(FIND("doublewall",B784)))</f>
        <v>1</v>
      </c>
      <c r="BA784" t="b">
        <f>AND(Table1[[#This Row],[SWCNT]],Table1[[#This Row],[MWCNT]])</f>
        <v>0</v>
      </c>
      <c r="BB784" t="b">
        <f>IF(Table1[[#This Row],[SWCNT]]=TRUE,FALSE,IF(Table1[[#This Row],[MWCNT]]=TRUE,FALSE,TRUE))</f>
        <v>0</v>
      </c>
      <c r="BC784" s="18"/>
    </row>
    <row r="785" spans="1:55" ht="203.5">
      <c r="A785" t="s">
        <v>3019</v>
      </c>
      <c r="B785" s="2" t="s">
        <v>3021</v>
      </c>
      <c r="C785" s="16" t="s">
        <v>3023</v>
      </c>
      <c r="D785" s="17" t="s">
        <v>653</v>
      </c>
      <c r="E785" s="2">
        <v>2015</v>
      </c>
      <c r="F785" t="b">
        <f>OR(ISNUMBER(FIND("cytotoxic",C785)),ISNUMBER(FIND("Cytotoxic",C785)),ISNUMBER(FIND("cellular toxicity",C785)),ISNUMBER(FIND("cell death",C785)),ISNUMBER(FIND("viable",C785)),ISNUMBER(FIND("phytotoxic",C785)),ISNUMBER(FIND("acute toxicity",C785)),ISNUMBER(FIND("MTT",C785)),ISNUMBER(FIND("survival",C785)),ISNUMBER(FIND("prolifer",C785)),ISNUMBER(FIND("apoptosis",C785)),ISNUMBER(FIND("neurotoxic",C785)),ISNUMBER(FIND("  lysis ",C785)),ISNUMBER(FIND("necrosis",C785)),ISNUMBER(FIND("cellular death",C785))*3,ISNUMBER(FIND("LDH",C785)),ISNUMBER(FIND("Acute toxicity",C785)))</f>
        <v>1</v>
      </c>
      <c r="G785" t="b">
        <f>OR(ISNUMBER(FIND("genotoxic",C785)),ISNUMBER(FIND("genotoxicity",C785)),ISNUMBER(FIND("DNA damage",C785)),ISNUMBER(FIND("DNA",C785)),ISNUMBER(FIND("RNA",C785)),ISNUMBER(FIND("mesothelioma",C785)),ISNUMBER(FIND("carcino",C785)),ISNUMBER(FIND("mutagen",C785)),ISNUMBER(FIND("genetic",C785)))</f>
        <v>0</v>
      </c>
      <c r="H785" t="b">
        <f>OR(ISNUMBER(FIND("inflammatory",C785)),ISNUMBER(FIND("inflamm",C785)))</f>
        <v>0</v>
      </c>
      <c r="I785" t="b">
        <f>OR(ISNUMBER(FIND("immune",C785)),ISNUMBER(FIND("immunological",C785)),ISNUMBER(FIND("interleuk",C785)),ISNUMBER(FIND("platelet activation",C785)),ISNUMBER(FIND("monocyte",C785)),ISNUMBER(FIND("leukocyte",C785)),ISNUMBER(FIND("cytokine",C785)),ISNUMBER(FIND("CD4",C785)),ISNUMBER(FIND("CD8",C785)),ISNUMBER(FIND("T-cell",C785)))</f>
        <v>0</v>
      </c>
      <c r="J785" t="b">
        <f>OR(ISNUMBER(FIND("reactive oxygen",C785)),ISNUMBER(FIND("ROS",C785)),ISNUMBER(FIND("free radical",C785)),ISNUMBER(FIND("oxidative stress",C785)),ISNUMBER(FIND("peroxid",C785)),ISNUMBER(FIND("oxidative",C785)),ISNUMBER(FIND("antioxid",C785)))</f>
        <v>1</v>
      </c>
      <c r="K785" t="b">
        <f>OR(ISNUMBER(FIND("autophag",C785)))</f>
        <v>0</v>
      </c>
      <c r="L785" t="b">
        <f>OR(ISNUMBER(FIND("morpholog",C785)))</f>
        <v>0</v>
      </c>
      <c r="M785" t="b">
        <f>OR(ISNUMBER(FIND("fibrosis",C785)),ISNUMBER(FIND("Fibrosis",C785)),ISNUMBER(FIND("fibrot",C785)))</f>
        <v>0</v>
      </c>
      <c r="N785" t="b">
        <f>OR(ISNUMBER(FIND("offspring",C785)),ISNUMBER(FIND("Parental",C785)),ISNUMBER(FIND("parental",C785)),ISNUMBER(FIND("germline",C785)),ISNUMBER(FIND("reproduc",C785)),ISNUMBER(FIND("embryo",C785)))</f>
        <v>0</v>
      </c>
      <c r="O785" t="b">
        <f>OR(ISNUMBER(FIND("metabol",C785)),ISNUMBER(FIND("Metabol",C785)),ISNUMBER(FIND("digest",C785)),ISNUMBER(FIND("mitochon",C785)))</f>
        <v>0</v>
      </c>
      <c r="P785" t="b">
        <f>OR(ISNUMBER(FIND("ecotox",C785)),ISNUMBER(FIND("Ecotox",B785)),ISNUMBER(FIND("ecotox",B785)),ISNUMBER(FIND("Ecotox",C785)))</f>
        <v>0</v>
      </c>
      <c r="Q785" t="b">
        <f>OR(ISNUMBER(FIND("Bioaccum",C785)),ISNUMBER(FIND("bioaccum",C785)),ISNUMBER(FIND("accum",C785)))</f>
        <v>1</v>
      </c>
      <c r="R785" t="b">
        <f>OR(ISNUMBER(FIND("Occupation",C785)),ISNUMBER(FIND("occupation",C785)),ISNUMBER(FIND("worker",C785)),ISNUMBER(FIND("workforce",C785)))</f>
        <v>0</v>
      </c>
      <c r="S785" t="b">
        <f>NOT(OR(F785,G785,H785,I785,J785,K785,L785,M785,N785,O785,P785,Q785,R785))</f>
        <v>0</v>
      </c>
      <c r="U785" t="b">
        <f>OR(Table1[[#This Row],[Inflammation]],Table1[[#This Row],[Immune]])</f>
        <v>0</v>
      </c>
      <c r="V785" t="str">
        <f>IF(OR(Table1[[#This Row],[Rodents]],Table1[[#This Row],[Human]],Table1[[#This Row],[Pig]]),OR(ISNUMBER(FIND("intratrach",C785)),ISNUMBER(FIND("nasal ",C785)),ISNUMBER(FIND("instill",C785))),"NA")</f>
        <v>NA</v>
      </c>
      <c r="W785" t="str">
        <f>IF(OR(Table1[[#This Row],[Rodents]],Table1[[#This Row],[Human]],Table1[[#This Row],[Pig]]),OR(ISNUMBER(FIND("dermal",C785)),ISNUMBER(FIND("skin ",C785))),"NA")</f>
        <v>NA</v>
      </c>
      <c r="X785" t="str">
        <f>IF(OR(Table1[[#This Row],[Rodents]],Table1[[#This Row],[Human]],Table1[[#This Row],[Pig]]),OR(ISNUMBER(FIND("injected",C785)),ISNUMBER(FIND("periton",C785)),ISNUMBER(FIND("intrascrot",C785))),"NA")</f>
        <v>NA</v>
      </c>
      <c r="Y785" t="str">
        <f>IF(OR(Table1[[#This Row],[Rodents]],Table1[[#This Row],[Human]],Table1[[#This Row],[Pig]]),NOT(OR(Table1[[#This Row],[Inhaled/Intratracheal/intranasal]],Table1[[#This Row],[Dermal]],Table1[[#This Row],[Injected]])),"NA")</f>
        <v>NA</v>
      </c>
      <c r="AA785" t="b">
        <f>OR(ISNUMBER(FIND("fish ",C785)),ISNUMBER(FIND("Fish ",C785)),ISNUMBER(FIND("aquatic",C785)),ISNUMBER(FIND("daphnids",C785)),ISNUMBER(FIND("Carcinus maenas",C785)),ISNUMBER(FIND("Daphnia",C785)),ISNUMBER(FIND("Ruditapes philippinarum",C785)),ISNUMBER(FIND("daphnia",C785)),ISNUMBER(FIND("marine",C785)),ISNUMBER(FIND("mussel",C785)),ISNUMBER(FIND("algae",C785)),ISNUMBER(FIND("Donax faba",C785)),ISNUMBER(FIND("estuarine",C785)),ISNUMBER(FIND("snail",C785)),ISNUMBER(FIND("Prorocentrum donghaiense",C785)) )</f>
        <v>0</v>
      </c>
      <c r="AB785" t="b">
        <f>OR(ISNUMBER(FIND(" rat ",C785)),ISNUMBER(FIND(" rats ",C785)),ISNUMBER(FIND(" Rats ",C785)),ISNUMBER(FIND(" Rat ",C785)),ISNUMBER(FIND(" rat.",C785)),ISNUMBER(FIND(" rats.",C785)),ISNUMBER(FIND("mouse",C785)),ISNUMBER(FIND("mice",C785)), ISNUMBER(FIND(" Mice",C785)))</f>
        <v>0</v>
      </c>
      <c r="AC785" t="b">
        <f>OR(ISNUMBER(FIND(" cell ",C785)),ISNUMBER(FIND("fibroblast",C785)),ISNUMBER(FIND("macrophage",C785)),ISNUMBER(FIND("epithelial",C785)),ISNUMBER(FIND("endothelial",C785)),ISNUMBER(FIND("neuron",C785)),ISNUMBER(FIND(" cells ",C785)),ISNUMBER(FIND("RBC",C785)),ISNUMBER(FIND("mitochond",C785)),ISNUMBER(FIND("adipocyte",C785)),ISNUMBER(FIND("osteo",C785)),ISNUMBER(FIND("keratin",C785)),ISNUMBER(FIND(" cell's ",C785)),ISNUMBER(FIND("eukary",C785)),ISNUMBER(FIND("sperm",C785)))</f>
        <v>0</v>
      </c>
      <c r="AD785" t="b">
        <f>OR(ISNUMBER(FIND("human",B785)),ISNUMBER(FIND("workers",B785)),ISNUMBER(FIND("workforces",B785)),ISNUMBER(FIND("occupational",B785)),ISNUMBER(FIND("Case report",B785)),ISNUMBER(FIND("Workplaces",B785)),ISNUMBER(FIND("worker",B785)))</f>
        <v>0</v>
      </c>
      <c r="AE785" t="b">
        <f>OR(ISNUMBER(FIND(" plant ",C785)),ISNUMBER(FIND("Plant ",C785)),ISNUMBER(FIND("tomato",C785)),ISNUMBER(FIND("plants",C785)),ISNUMBER(FIND("Plants",C785)),ISNUMBER(FIND("algae",C785)),ISNUMBER(FIND("lettuce",C785)),ISNUMBER(FIND("green gram sprouts ",C785)),ISNUMBER(FIND("Cucurbita pepo",C785)),ISNUMBER(FIND("bean ",C785)),ISNUMBER(FIND("chloroplast",C785)),ISNUMBER(FIND("chlorophyll",C785)),ISNUMBER(FIND("seedling",C785)),ISNUMBER(FIND("canola",C785)),ISNUMBER(FIND("shoot",C785)),ISNUMBER(FIND("photosynthes",C785)),ISNUMBER(FIND(" leaves ",C785)),,ISNUMBER(FIND("agriculture",C785)),ISNUMBER(FIND(" crops ",C785)))</f>
        <v>0</v>
      </c>
      <c r="AF785" t="b">
        <f>OR(ISNUMBER(FIND("bacteria",C785)),ISNUMBER(FIND("Bacteria",C785)),ISNUMBER(FIND("Bacterium",C785)),ISNUMBER(FIND("bacterium",C785)),ISNUMBER(FIND(" coli ",C785)))</f>
        <v>0</v>
      </c>
      <c r="AG785" t="b">
        <f>OR(ISNUMBER(FIND("fungi",C785)),ISNUMBER(FIND("Fungi",C785)),ISNUMBER(FIND("fungus",C785)),ISNUMBER(FIND("Fungus",C785)),ISNUMBER(FIND("mushroom",C785)),ISNUMBER(FIND("Mushroom",C785)),ISNUMBER(FIND(" mold ",C785)))</f>
        <v>0</v>
      </c>
      <c r="AH785" t="b">
        <f>OR(ISNUMBER(FIND("Pig ",C785)),ISNUMBER(FIND("pig ",C785)),ISNUMBER(FIND("Pigs ",C785)),ISNUMBER(FIND("pigs ",C785)))</f>
        <v>0</v>
      </c>
      <c r="AI785" t="b">
        <f>OR(ISNUMBER(FIND(" C. elegans",C785)),ISNUMBER(FIND("Caenorhabditis elegans",C785)),ISNUMBER(FIND("earthworms",C785)),ISNUMBER(FIND(" Ficopomatus enigmaticus",C785)),ISNUMBER(FIND("larva",C785)),ISNUMBER(FIND("Lumbriculus variegatus",C785)),ISNUMBER(FIND("nematode",C785)))</f>
        <v>0</v>
      </c>
      <c r="AJ785" t="b">
        <f>NOT(OR(AA785,AB785,AC785,AD785,AE785,AF785,AG785,AH785,AI785))</f>
        <v>1</v>
      </c>
      <c r="AL785" t="b">
        <f>OR(AA785,AB785,AD785,AE785,AF785,AG785,AH785,AI785)</f>
        <v>0</v>
      </c>
      <c r="AM785" t="b">
        <f>IF(Table1[[#This Row],[In vivo?]],IF(Table1[[#This Row],[Cell]],FALSE,TRUE),FALSE)</f>
        <v>0</v>
      </c>
      <c r="AN785" t="b">
        <f>AND(AC785,AL785)</f>
        <v>0</v>
      </c>
      <c r="AO785" t="b">
        <f>IF(Table1[[#This Row],[Cell]],IF(Table1[[#This Row],[In vivo?]],FALSE,TRUE),FALSE)</f>
        <v>0</v>
      </c>
      <c r="AP785" t="b">
        <f>NOT(OR(Table1[[#This Row],[In vivo?]],Table1[[#This Row],[Only in Cell]]))</f>
        <v>1</v>
      </c>
      <c r="AQ785" t="str">
        <f>IF(OR(Table1[[#This Row],[Rodents]],Table1[[#This Row],[Human]],Table1[[#This Row],[Pig]]),OR(ISNUMBER(FIND("pulmonary",C785)),ISNUMBER(FIND("lung",C785))),"NA")</f>
        <v>NA</v>
      </c>
      <c r="AR785" t="str">
        <f>IF(OR(Table1[[#This Row],[Rodents]],Table1[[#This Row],[Human]],Table1[[#This Row],[Pig]]),OR(ISNUMBER(FIND("skin",C785)),ISNUMBER(FIND("dermal",C785))),"NA")</f>
        <v>NA</v>
      </c>
      <c r="AS785" t="str">
        <f>IF(OR(Table1[[#This Row],[Rodents]],Table1[[#This Row],[Human]],Table1[[#This Row],[Pig]]),OR(ISNUMBER(FIND("liver",C785)),ISNUMBER(FIND("hepat",C785))),"NA")</f>
        <v>NA</v>
      </c>
      <c r="AT785" t="str">
        <f>IF(OR(Table1[[#This Row],[Rodents]],Table1[[#This Row],[Human]],Table1[[#This Row],[Pig]]),OR(ISNUMBER(FIND("kidney",C785)),ISNUMBER(FIND("neph",C785))),"NA")</f>
        <v>NA</v>
      </c>
      <c r="AU785" t="str">
        <f>IF(OR(Table1[[#This Row],[Rodents]],Table1[[#This Row],[Human]],Table1[[#This Row],[Pig]]),OR(ISNUMBER(FIND("brain",C785)),ISNUMBER(FIND("neur",C785)),ISNUMBER(FIND("nerv",C785))),"NA")</f>
        <v>NA</v>
      </c>
      <c r="AV785" t="str">
        <f>IF(OR(Table1[[#This Row],[Rodents]],Table1[[#This Row],[Human]],Table1[[#This Row],[Pig]]),OR(ISNUMBER(FIND("heart",C785)),ISNUMBER(FIND("cardi",C785))),"NA")</f>
        <v>NA</v>
      </c>
      <c r="AW785" t="str">
        <f>IF(OR(Table1[[#This Row],[Rodents]],Table1[[#This Row],[Human]],Table1[[#This Row],[Pig]]),OR(ISNUMBER(FIND("gastro",C785)),ISNUMBER(FIND("intesti",C785)),ISNUMBER(FIND("stomach",C785))),"NA")</f>
        <v>NA</v>
      </c>
      <c r="AX785" t="str">
        <f>IF(OR(Table1[[#This Row],[Rodents]],Table1[[#This Row],[Human]],Table1[[#This Row],[Pig]]),NOT(OR(AQ785,AR785,AS785,AT785,AU785,AV785,AW785)),"NA")</f>
        <v>NA</v>
      </c>
      <c r="AY785" t="b">
        <f>OR(ISNUMBER(FIND("SWCNT",C785)),ISNUMBER(FIND("SWNT",C785)),ISNUMBER(FIND("single-wall",C785)),ISNUMBER(FIND("single wall",C785)),ISNUMBER(FIND("Single wall",C785)),ISNUMBER(FIND("Single-wall",C785)),ISNUMBER(FIND("SWCNT",B785)),ISNUMBER(FIND("SWNT",B785)),ISNUMBER(FIND("single-wall",B785)),ISNUMBER(FIND("single wall",B785)),ISNUMBER(FIND("Single-wall",B785)),ISNUMBER(FIND("Single wall",B785)))</f>
        <v>1</v>
      </c>
      <c r="AZ785" t="b">
        <f>OR(ISNUMBER(FIND("MWCNT",C785)),ISNUMBER(FIND("MWNT",C785)),ISNUMBER(FIND("multi-wall",C785)),ISNUMBER(FIND("multi wall",C785)),ISNUMBER(FIND("multiwall",C785)),ISNUMBER(FIND("Multi-wall",C785)),ISNUMBER(FIND("Multi wall",C785)),ISNUMBER(FIND("Multiwall",C785)),ISNUMBER(FIND("MWCNT",B785)),ISNUMBER(FIND("MWNT",B785)),ISNUMBER(FIND("multi-wall",B785)),ISNUMBER(FIND("multi wall",B785)),ISNUMBER(FIND("multiwall",B785)),ISNUMBER(FIND("Multi-wall",B785)),ISNUMBER(FIND("Multi wall",B785)),ISNUMBER(FIND("Multiwall",B785)),ISNUMBER(FIND("Double-wall",B785)),ISNUMBER(FIND("Double wall",B785)),ISNUMBER(FIND("Doublewall",B785)),ISNUMBER(FIND("double-wall",B785)),ISNUMBER(FIND("double wall",B785)),ISNUMBER(FIND("doublewall",B785)))</f>
        <v>0</v>
      </c>
      <c r="BA785" t="b">
        <f>AND(Table1[[#This Row],[SWCNT]],Table1[[#This Row],[MWCNT]])</f>
        <v>0</v>
      </c>
      <c r="BB785" t="b">
        <f>IF(Table1[[#This Row],[SWCNT]]=TRUE,FALSE,IF(Table1[[#This Row],[MWCNT]]=TRUE,FALSE,TRUE))</f>
        <v>0</v>
      </c>
      <c r="BC785" s="18"/>
    </row>
    <row r="786" spans="1:55" ht="203.5">
      <c r="A786" t="s">
        <v>3141</v>
      </c>
      <c r="B786" s="2" t="s">
        <v>3142</v>
      </c>
      <c r="C786" s="16" t="s">
        <v>3143</v>
      </c>
      <c r="D786" s="17" t="s">
        <v>1840</v>
      </c>
      <c r="E786" s="2">
        <v>2015</v>
      </c>
      <c r="F786" t="b">
        <f>OR(ISNUMBER(FIND("cytotoxic",C786)),ISNUMBER(FIND("Cytotoxic",C786)),ISNUMBER(FIND("cellular toxicity",C786)),ISNUMBER(FIND("cell death",C786)),ISNUMBER(FIND("viable",C786)),ISNUMBER(FIND("phytotoxic",C786)),ISNUMBER(FIND("acute toxicity",C786)),ISNUMBER(FIND("MTT",C786)),ISNUMBER(FIND("survival",C786)),ISNUMBER(FIND("prolifer",C786)),ISNUMBER(FIND("apoptosis",C786)),ISNUMBER(FIND("neurotoxic",C786)),ISNUMBER(FIND("  lysis ",C786)),ISNUMBER(FIND("necrosis",C786)),ISNUMBER(FIND("cellular death",C786))*3,ISNUMBER(FIND("LDH",C786)),ISNUMBER(FIND("Acute toxicity",C786)))</f>
        <v>1</v>
      </c>
      <c r="G786" t="b">
        <f>OR(ISNUMBER(FIND("genotoxic",C786)),ISNUMBER(FIND("genotoxicity",C786)),ISNUMBER(FIND("DNA damage",C786)),ISNUMBER(FIND("DNA",C786)),ISNUMBER(FIND("RNA",C786)),ISNUMBER(FIND("mesothelioma",C786)),ISNUMBER(FIND("carcino",C786)),ISNUMBER(FIND("mutagen",C786)),ISNUMBER(FIND("genetic",C786)))</f>
        <v>0</v>
      </c>
      <c r="H786" t="b">
        <f>OR(ISNUMBER(FIND("inflammatory",C786)),ISNUMBER(FIND("inflamm",C786)))</f>
        <v>0</v>
      </c>
      <c r="I786" t="b">
        <f>OR(ISNUMBER(FIND("immune",C786)),ISNUMBER(FIND("immunological",C786)),ISNUMBER(FIND("interleuk",C786)),ISNUMBER(FIND("platelet activation",C786)),ISNUMBER(FIND("monocyte",C786)),ISNUMBER(FIND("leukocyte",C786)),ISNUMBER(FIND("cytokine",C786)),ISNUMBER(FIND("CD4",C786)),ISNUMBER(FIND("CD8",C786)),ISNUMBER(FIND("T-cell",C786)))</f>
        <v>0</v>
      </c>
      <c r="J786" t="b">
        <f>OR(ISNUMBER(FIND("reactive oxygen",C786)),ISNUMBER(FIND("ROS",C786)),ISNUMBER(FIND("free radical",C786)),ISNUMBER(FIND("oxidative stress",C786)),ISNUMBER(FIND("peroxid",C786)),ISNUMBER(FIND("oxidative",C786)),ISNUMBER(FIND("antioxid",C786)))</f>
        <v>1</v>
      </c>
      <c r="K786" t="b">
        <f>OR(ISNUMBER(FIND("autophag",C786)))</f>
        <v>0</v>
      </c>
      <c r="L786" t="b">
        <f>OR(ISNUMBER(FIND("morpholog",C786)))</f>
        <v>0</v>
      </c>
      <c r="M786" t="b">
        <f>OR(ISNUMBER(FIND("fibrosis",C786)),ISNUMBER(FIND("Fibrosis",C786)),ISNUMBER(FIND("fibrot",C786)))</f>
        <v>0</v>
      </c>
      <c r="N786" t="b">
        <f>OR(ISNUMBER(FIND("offspring",C786)),ISNUMBER(FIND("Parental",C786)),ISNUMBER(FIND("parental",C786)),ISNUMBER(FIND("germline",C786)),ISNUMBER(FIND("reproduc",C786)),ISNUMBER(FIND("embryo",C786)))</f>
        <v>0</v>
      </c>
      <c r="O786" t="b">
        <f>OR(ISNUMBER(FIND("metabol",C786)),ISNUMBER(FIND("Metabol",C786)),ISNUMBER(FIND("digest",C786)),ISNUMBER(FIND("mitochon",C786)))</f>
        <v>0</v>
      </c>
      <c r="P786" t="b">
        <f>OR(ISNUMBER(FIND("ecotox",C786)),ISNUMBER(FIND("Ecotox",B786)),ISNUMBER(FIND("ecotox",B786)),ISNUMBER(FIND("Ecotox",C786)))</f>
        <v>0</v>
      </c>
      <c r="Q786" t="b">
        <f>OR(ISNUMBER(FIND("Bioaccum",C786)),ISNUMBER(FIND("bioaccum",C786)),ISNUMBER(FIND("accum",C786)))</f>
        <v>0</v>
      </c>
      <c r="R786" t="b">
        <f>OR(ISNUMBER(FIND("Occupation",C786)),ISNUMBER(FIND("occupation",C786)),ISNUMBER(FIND("worker",C786)),ISNUMBER(FIND("workforce",C786)))</f>
        <v>0</v>
      </c>
      <c r="S786" t="b">
        <f>NOT(OR(F786,G786,H786,I786,J786,K786,L786,M786,N786,O786,P786,Q786,R786))</f>
        <v>0</v>
      </c>
      <c r="U786" t="b">
        <f>OR(Table1[[#This Row],[Inflammation]],Table1[[#This Row],[Immune]])</f>
        <v>0</v>
      </c>
      <c r="V786" t="str">
        <f>IF(OR(Table1[[#This Row],[Rodents]],Table1[[#This Row],[Human]],Table1[[#This Row],[Pig]]),OR(ISNUMBER(FIND("intratrach",C786)),ISNUMBER(FIND("nasal ",C786)),ISNUMBER(FIND("instill",C786))),"NA")</f>
        <v>NA</v>
      </c>
      <c r="W786" t="str">
        <f>IF(OR(Table1[[#This Row],[Rodents]],Table1[[#This Row],[Human]],Table1[[#This Row],[Pig]]),OR(ISNUMBER(FIND("dermal",C786)),ISNUMBER(FIND("skin ",C786))),"NA")</f>
        <v>NA</v>
      </c>
      <c r="X786" t="str">
        <f>IF(OR(Table1[[#This Row],[Rodents]],Table1[[#This Row],[Human]],Table1[[#This Row],[Pig]]),OR(ISNUMBER(FIND("injected",C786)),ISNUMBER(FIND("periton",C786)),ISNUMBER(FIND("intrascrot",C786))),"NA")</f>
        <v>NA</v>
      </c>
      <c r="Y786" t="str">
        <f>IF(OR(Table1[[#This Row],[Rodents]],Table1[[#This Row],[Human]],Table1[[#This Row],[Pig]]),NOT(OR(Table1[[#This Row],[Inhaled/Intratracheal/intranasal]],Table1[[#This Row],[Dermal]],Table1[[#This Row],[Injected]])),"NA")</f>
        <v>NA</v>
      </c>
      <c r="AA786" t="b">
        <f>OR(ISNUMBER(FIND("fish ",C786)),ISNUMBER(FIND("Fish ",C786)),ISNUMBER(FIND("aquatic",C786)),ISNUMBER(FIND("daphnids",C786)),ISNUMBER(FIND("Carcinus maenas",C786)),ISNUMBER(FIND("Daphnia",C786)),ISNUMBER(FIND("Ruditapes philippinarum",C786)),ISNUMBER(FIND("daphnia",C786)),ISNUMBER(FIND("marine",C786)),ISNUMBER(FIND("mussel",C786)),ISNUMBER(FIND("algae",C786)),ISNUMBER(FIND("Donax faba",C786)),ISNUMBER(FIND("estuarine",C786)),ISNUMBER(FIND("snail",C786)),ISNUMBER(FIND("Prorocentrum donghaiense",C786)) )</f>
        <v>0</v>
      </c>
      <c r="AB786" t="b">
        <f>OR(ISNUMBER(FIND(" rat ",C786)),ISNUMBER(FIND(" rats ",C786)),ISNUMBER(FIND(" Rats ",C786)),ISNUMBER(FIND(" Rat ",C786)),ISNUMBER(FIND(" rat.",C786)),ISNUMBER(FIND(" rats.",C786)),ISNUMBER(FIND("mouse",C786)),ISNUMBER(FIND("mice",C786)), ISNUMBER(FIND(" Mice",C786)))</f>
        <v>0</v>
      </c>
      <c r="AC786" t="b">
        <f>OR(ISNUMBER(FIND(" cell ",C786)),ISNUMBER(FIND("fibroblast",C786)),ISNUMBER(FIND("macrophage",C786)),ISNUMBER(FIND("epithelial",C786)),ISNUMBER(FIND("endothelial",C786)),ISNUMBER(FIND("neuron",C786)),ISNUMBER(FIND(" cells ",C786)),ISNUMBER(FIND("RBC",C786)),ISNUMBER(FIND("mitochond",C786)),ISNUMBER(FIND("adipocyte",C786)),ISNUMBER(FIND("osteo",C786)),ISNUMBER(FIND("keratin",C786)),ISNUMBER(FIND(" cell's ",C786)),ISNUMBER(FIND("eukary",C786)),ISNUMBER(FIND("sperm",C786)))</f>
        <v>0</v>
      </c>
      <c r="AD786" t="b">
        <f>OR(ISNUMBER(FIND("human",B786)),ISNUMBER(FIND("workers",B786)),ISNUMBER(FIND("workforces",B786)),ISNUMBER(FIND("occupational",B786)),ISNUMBER(FIND("Case report",B786)),ISNUMBER(FIND("Workplaces",B786)),ISNUMBER(FIND("worker",B786)))</f>
        <v>0</v>
      </c>
      <c r="AE786" t="b">
        <f>OR(ISNUMBER(FIND(" plant ",C786)),ISNUMBER(FIND("Plant ",C786)),ISNUMBER(FIND("tomato",C786)),ISNUMBER(FIND("plants",C786)),ISNUMBER(FIND("Plants",C786)),ISNUMBER(FIND("algae",C786)),ISNUMBER(FIND("lettuce",C786)),ISNUMBER(FIND("green gram sprouts ",C786)),ISNUMBER(FIND("Cucurbita pepo",C786)),ISNUMBER(FIND("bean ",C786)),ISNUMBER(FIND("chloroplast",C786)),ISNUMBER(FIND("chlorophyll",C786)),ISNUMBER(FIND("seedling",C786)),ISNUMBER(FIND("canola",C786)),ISNUMBER(FIND("shoot",C786)),ISNUMBER(FIND("photosynthes",C786)),ISNUMBER(FIND(" leaves ",C786)),,ISNUMBER(FIND("agriculture",C786)),ISNUMBER(FIND(" crops ",C786)))</f>
        <v>0</v>
      </c>
      <c r="AF786" t="b">
        <f>OR(ISNUMBER(FIND("bacteria",C786)),ISNUMBER(FIND("Bacteria",C786)),ISNUMBER(FIND("Bacterium",C786)),ISNUMBER(FIND("bacterium",C786)),ISNUMBER(FIND(" coli ",C786)))</f>
        <v>0</v>
      </c>
      <c r="AG786" t="b">
        <f>OR(ISNUMBER(FIND("fungi",C786)),ISNUMBER(FIND("Fungi",C786)),ISNUMBER(FIND("fungus",C786)),ISNUMBER(FIND("Fungus",C786)),ISNUMBER(FIND("mushroom",C786)),ISNUMBER(FIND("Mushroom",C786)),ISNUMBER(FIND(" mold ",C786)))</f>
        <v>0</v>
      </c>
      <c r="AH786" t="b">
        <f>OR(ISNUMBER(FIND("Pig ",C786)),ISNUMBER(FIND("pig ",C786)),ISNUMBER(FIND("Pigs ",C786)),ISNUMBER(FIND("pigs ",C786)))</f>
        <v>0</v>
      </c>
      <c r="AI786" t="b">
        <f>OR(ISNUMBER(FIND(" C. elegans",C786)),ISNUMBER(FIND("Caenorhabditis elegans",C786)),ISNUMBER(FIND("earthworms",C786)),ISNUMBER(FIND(" Ficopomatus enigmaticus",C786)),ISNUMBER(FIND("larva",C786)),ISNUMBER(FIND("Lumbriculus variegatus",C786)),ISNUMBER(FIND("nematode",C786)))</f>
        <v>0</v>
      </c>
      <c r="AJ786" t="b">
        <f>NOT(OR(AA786,AB786,AC786,AD786,AE786,AF786,AG786,AH786,AI786))</f>
        <v>1</v>
      </c>
      <c r="AL786" t="b">
        <f>OR(AA786,AB786,AD786,AE786,AF786,AG786,AH786,AI786)</f>
        <v>0</v>
      </c>
      <c r="AM786" t="b">
        <f>IF(Table1[[#This Row],[In vivo?]],IF(Table1[[#This Row],[Cell]],FALSE,TRUE),FALSE)</f>
        <v>0</v>
      </c>
      <c r="AN786" t="b">
        <f>AND(AC786,AL786)</f>
        <v>0</v>
      </c>
      <c r="AO786" t="b">
        <f>IF(Table1[[#This Row],[Cell]],IF(Table1[[#This Row],[In vivo?]],FALSE,TRUE),FALSE)</f>
        <v>0</v>
      </c>
      <c r="AP786" t="b">
        <f>NOT(OR(Table1[[#This Row],[In vivo?]],Table1[[#This Row],[Only in Cell]]))</f>
        <v>1</v>
      </c>
      <c r="AQ786" t="str">
        <f>IF(OR(Table1[[#This Row],[Rodents]],Table1[[#This Row],[Human]],Table1[[#This Row],[Pig]]),OR(ISNUMBER(FIND("pulmonary",C786)),ISNUMBER(FIND("lung",C786))),"NA")</f>
        <v>NA</v>
      </c>
      <c r="AR786" t="str">
        <f>IF(OR(Table1[[#This Row],[Rodents]],Table1[[#This Row],[Human]],Table1[[#This Row],[Pig]]),OR(ISNUMBER(FIND("skin",C786)),ISNUMBER(FIND("dermal",C786))),"NA")</f>
        <v>NA</v>
      </c>
      <c r="AS786" t="str">
        <f>IF(OR(Table1[[#This Row],[Rodents]],Table1[[#This Row],[Human]],Table1[[#This Row],[Pig]]),OR(ISNUMBER(FIND("liver",C786)),ISNUMBER(FIND("hepat",C786))),"NA")</f>
        <v>NA</v>
      </c>
      <c r="AT786" t="str">
        <f>IF(OR(Table1[[#This Row],[Rodents]],Table1[[#This Row],[Human]],Table1[[#This Row],[Pig]]),OR(ISNUMBER(FIND("kidney",C786)),ISNUMBER(FIND("neph",C786))),"NA")</f>
        <v>NA</v>
      </c>
      <c r="AU786" t="str">
        <f>IF(OR(Table1[[#This Row],[Rodents]],Table1[[#This Row],[Human]],Table1[[#This Row],[Pig]]),OR(ISNUMBER(FIND("brain",C786)),ISNUMBER(FIND("neur",C786)),ISNUMBER(FIND("nerv",C786))),"NA")</f>
        <v>NA</v>
      </c>
      <c r="AV786" t="str">
        <f>IF(OR(Table1[[#This Row],[Rodents]],Table1[[#This Row],[Human]],Table1[[#This Row],[Pig]]),OR(ISNUMBER(FIND("heart",C786)),ISNUMBER(FIND("cardi",C786))),"NA")</f>
        <v>NA</v>
      </c>
      <c r="AW786" t="str">
        <f>IF(OR(Table1[[#This Row],[Rodents]],Table1[[#This Row],[Human]],Table1[[#This Row],[Pig]]),OR(ISNUMBER(FIND("gastro",C786)),ISNUMBER(FIND("intesti",C786)),ISNUMBER(FIND("stomach",C786))),"NA")</f>
        <v>NA</v>
      </c>
      <c r="AX786" t="str">
        <f>IF(OR(Table1[[#This Row],[Rodents]],Table1[[#This Row],[Human]],Table1[[#This Row],[Pig]]),NOT(OR(AQ786,AR786,AS786,AT786,AU786,AV786,AW786)),"NA")</f>
        <v>NA</v>
      </c>
      <c r="AY786" t="b">
        <f>OR(ISNUMBER(FIND("SWCNT",C786)),ISNUMBER(FIND("SWNT",C786)),ISNUMBER(FIND("single-wall",C786)),ISNUMBER(FIND("single wall",C786)),ISNUMBER(FIND("Single wall",C786)),ISNUMBER(FIND("Single-wall",C786)),ISNUMBER(FIND("SWCNT",B786)),ISNUMBER(FIND("SWNT",B786)),ISNUMBER(FIND("single-wall",B786)),ISNUMBER(FIND("single wall",B786)),ISNUMBER(FIND("Single-wall",B786)),ISNUMBER(FIND("Single wall",B786)))</f>
        <v>1</v>
      </c>
      <c r="AZ786" t="b">
        <f>OR(ISNUMBER(FIND("MWCNT",C786)),ISNUMBER(FIND("MWNT",C786)),ISNUMBER(FIND("multi-wall",C786)),ISNUMBER(FIND("multi wall",C786)),ISNUMBER(FIND("multiwall",C786)),ISNUMBER(FIND("Multi-wall",C786)),ISNUMBER(FIND("Multi wall",C786)),ISNUMBER(FIND("Multiwall",C786)),ISNUMBER(FIND("MWCNT",B786)),ISNUMBER(FIND("MWNT",B786)),ISNUMBER(FIND("multi-wall",B786)),ISNUMBER(FIND("multi wall",B786)),ISNUMBER(FIND("multiwall",B786)),ISNUMBER(FIND("Multi-wall",B786)),ISNUMBER(FIND("Multi wall",B786)),ISNUMBER(FIND("Multiwall",B786)),ISNUMBER(FIND("Double-wall",B786)),ISNUMBER(FIND("Double wall",B786)),ISNUMBER(FIND("Doublewall",B786)),ISNUMBER(FIND("double-wall",B786)),ISNUMBER(FIND("double wall",B786)),ISNUMBER(FIND("doublewall",B786)))</f>
        <v>0</v>
      </c>
      <c r="BA786" t="b">
        <f>AND(Table1[[#This Row],[SWCNT]],Table1[[#This Row],[MWCNT]])</f>
        <v>0</v>
      </c>
      <c r="BB786" t="b">
        <f>IF(Table1[[#This Row],[SWCNT]]=TRUE,FALSE,IF(Table1[[#This Row],[MWCNT]]=TRUE,FALSE,TRUE))</f>
        <v>0</v>
      </c>
      <c r="BC786" s="18"/>
    </row>
    <row r="787" spans="1:55" ht="240.5">
      <c r="A787" t="s">
        <v>3226</v>
      </c>
      <c r="B787" s="2" t="s">
        <v>3227</v>
      </c>
      <c r="C787" s="16" t="s">
        <v>3228</v>
      </c>
      <c r="D787" s="17" t="s">
        <v>282</v>
      </c>
      <c r="E787" s="2">
        <v>2015</v>
      </c>
      <c r="F787" t="b">
        <f>OR(ISNUMBER(FIND("cytotoxic",C787)),ISNUMBER(FIND("Cytotoxic",C787)),ISNUMBER(FIND("cellular toxicity",C787)),ISNUMBER(FIND("cell death",C787)),ISNUMBER(FIND("viable",C787)),ISNUMBER(FIND("phytotoxic",C787)),ISNUMBER(FIND("acute toxicity",C787)),ISNUMBER(FIND("MTT",C787)),ISNUMBER(FIND("survival",C787)),ISNUMBER(FIND("prolifer",C787)),ISNUMBER(FIND("apoptosis",C787)),ISNUMBER(FIND("neurotoxic",C787)),ISNUMBER(FIND("  lysis ",C787)),ISNUMBER(FIND("necrosis",C787)),ISNUMBER(FIND("cellular death",C787))*3,ISNUMBER(FIND("LDH",C787)),ISNUMBER(FIND("Acute toxicity",C787)))</f>
        <v>0</v>
      </c>
      <c r="G787" t="b">
        <f>OR(ISNUMBER(FIND("genotoxic",C787)),ISNUMBER(FIND("genotoxicity",C787)),ISNUMBER(FIND("DNA damage",C787)),ISNUMBER(FIND("DNA",C787)),ISNUMBER(FIND("RNA",C787)),ISNUMBER(FIND("mesothelioma",C787)),ISNUMBER(FIND("carcino",C787)),ISNUMBER(FIND("mutagen",C787)),ISNUMBER(FIND("genetic",C787)))</f>
        <v>0</v>
      </c>
      <c r="H787" t="b">
        <f>OR(ISNUMBER(FIND("inflammatory",C787)),ISNUMBER(FIND("inflamm",C787)))</f>
        <v>0</v>
      </c>
      <c r="I787" t="b">
        <f>OR(ISNUMBER(FIND("immune",C787)),ISNUMBER(FIND("immunological",C787)),ISNUMBER(FIND("interleuk",C787)),ISNUMBER(FIND("platelet activation",C787)),ISNUMBER(FIND("monocyte",C787)),ISNUMBER(FIND("leukocyte",C787)),ISNUMBER(FIND("cytokine",C787)),ISNUMBER(FIND("CD4",C787)),ISNUMBER(FIND("CD8",C787)),ISNUMBER(FIND("T-cell",C787)))</f>
        <v>0</v>
      </c>
      <c r="J787" t="b">
        <f>OR(ISNUMBER(FIND("reactive oxygen",C787)),ISNUMBER(FIND("ROS",C787)),ISNUMBER(FIND("free radical",C787)),ISNUMBER(FIND("oxidative stress",C787)),ISNUMBER(FIND("peroxid",C787)),ISNUMBER(FIND("oxidative",C787)),ISNUMBER(FIND("antioxid",C787)))</f>
        <v>0</v>
      </c>
      <c r="K787" t="b">
        <f>OR(ISNUMBER(FIND("autophag",C787)))</f>
        <v>0</v>
      </c>
      <c r="L787" t="b">
        <f>OR(ISNUMBER(FIND("morpholog",C787)))</f>
        <v>0</v>
      </c>
      <c r="M787" t="b">
        <f>OR(ISNUMBER(FIND("fibrosis",C787)),ISNUMBER(FIND("Fibrosis",C787)),ISNUMBER(FIND("fibrot",C787)))</f>
        <v>0</v>
      </c>
      <c r="N787" t="b">
        <f>OR(ISNUMBER(FIND("offspring",C787)),ISNUMBER(FIND("Parental",C787)),ISNUMBER(FIND("parental",C787)),ISNUMBER(FIND("germline",C787)),ISNUMBER(FIND("reproduc",C787)),ISNUMBER(FIND("embryo",C787)))</f>
        <v>0</v>
      </c>
      <c r="O787" t="b">
        <f>OR(ISNUMBER(FIND("metabol",C787)),ISNUMBER(FIND("Metabol",C787)),ISNUMBER(FIND("digest",C787)),ISNUMBER(FIND("mitochon",C787)))</f>
        <v>0</v>
      </c>
      <c r="P787" t="b">
        <f>OR(ISNUMBER(FIND("ecotox",C787)),ISNUMBER(FIND("Ecotox",B787)),ISNUMBER(FIND("ecotox",B787)),ISNUMBER(FIND("Ecotox",C787)))</f>
        <v>0</v>
      </c>
      <c r="Q787" t="b">
        <f>OR(ISNUMBER(FIND("Bioaccum",C787)),ISNUMBER(FIND("bioaccum",C787)),ISNUMBER(FIND("accum",C787)))</f>
        <v>0</v>
      </c>
      <c r="R787" t="b">
        <f>OR(ISNUMBER(FIND("Occupation",C787)),ISNUMBER(FIND("occupation",C787)),ISNUMBER(FIND("worker",C787)),ISNUMBER(FIND("workforce",C787)))</f>
        <v>0</v>
      </c>
      <c r="S787" t="b">
        <f>NOT(OR(F787,G787,H787,I787,J787,K787,L787,M787,N787,O787,P787,Q787,R787))</f>
        <v>1</v>
      </c>
      <c r="U787" t="b">
        <f>OR(Table1[[#This Row],[Inflammation]],Table1[[#This Row],[Immune]])</f>
        <v>0</v>
      </c>
      <c r="V787" t="str">
        <f>IF(OR(Table1[[#This Row],[Rodents]],Table1[[#This Row],[Human]],Table1[[#This Row],[Pig]]),OR(ISNUMBER(FIND("intratrach",C787)),ISNUMBER(FIND("nasal ",C787)),ISNUMBER(FIND("instill",C787))),"NA")</f>
        <v>NA</v>
      </c>
      <c r="W787" t="str">
        <f>IF(OR(Table1[[#This Row],[Rodents]],Table1[[#This Row],[Human]],Table1[[#This Row],[Pig]]),OR(ISNUMBER(FIND("dermal",C787)),ISNUMBER(FIND("skin ",C787))),"NA")</f>
        <v>NA</v>
      </c>
      <c r="X787" t="str">
        <f>IF(OR(Table1[[#This Row],[Rodents]],Table1[[#This Row],[Human]],Table1[[#This Row],[Pig]]),OR(ISNUMBER(FIND("injected",C787)),ISNUMBER(FIND("periton",C787)),ISNUMBER(FIND("intrascrot",C787))),"NA")</f>
        <v>NA</v>
      </c>
      <c r="Y787" t="str">
        <f>IF(OR(Table1[[#This Row],[Rodents]],Table1[[#This Row],[Human]],Table1[[#This Row],[Pig]]),NOT(OR(Table1[[#This Row],[Inhaled/Intratracheal/intranasal]],Table1[[#This Row],[Dermal]],Table1[[#This Row],[Injected]])),"NA")</f>
        <v>NA</v>
      </c>
      <c r="AA787" t="b">
        <f>OR(ISNUMBER(FIND("fish ",C787)),ISNUMBER(FIND("Fish ",C787)),ISNUMBER(FIND("aquatic",C787)),ISNUMBER(FIND("daphnids",C787)),ISNUMBER(FIND("Carcinus maenas",C787)),ISNUMBER(FIND("Daphnia",C787)),ISNUMBER(FIND("Ruditapes philippinarum",C787)),ISNUMBER(FIND("daphnia",C787)),ISNUMBER(FIND("marine",C787)),ISNUMBER(FIND("mussel",C787)),ISNUMBER(FIND("algae",C787)),ISNUMBER(FIND("Donax faba",C787)),ISNUMBER(FIND("estuarine",C787)),ISNUMBER(FIND("snail",C787)),ISNUMBER(FIND("Prorocentrum donghaiense",C787)) )</f>
        <v>0</v>
      </c>
      <c r="AB787" t="b">
        <f>OR(ISNUMBER(FIND(" rat ",C787)),ISNUMBER(FIND(" rats ",C787)),ISNUMBER(FIND(" Rats ",C787)),ISNUMBER(FIND(" Rat ",C787)),ISNUMBER(FIND(" rat.",C787)),ISNUMBER(FIND(" rats.",C787)),ISNUMBER(FIND("mouse",C787)),ISNUMBER(FIND("mice",C787)), ISNUMBER(FIND(" Mice",C787)))</f>
        <v>0</v>
      </c>
      <c r="AC787" t="b">
        <f>OR(ISNUMBER(FIND(" cell ",C787)),ISNUMBER(FIND("fibroblast",C787)),ISNUMBER(FIND("macrophage",C787)),ISNUMBER(FIND("epithelial",C787)),ISNUMBER(FIND("endothelial",C787)),ISNUMBER(FIND("neuron",C787)),ISNUMBER(FIND(" cells ",C787)),ISNUMBER(FIND("RBC",C787)),ISNUMBER(FIND("mitochond",C787)),ISNUMBER(FIND("adipocyte",C787)),ISNUMBER(FIND("osteo",C787)),ISNUMBER(FIND("keratin",C787)),ISNUMBER(FIND(" cell's ",C787)),ISNUMBER(FIND("eukary",C787)),ISNUMBER(FIND("sperm",C787)))</f>
        <v>0</v>
      </c>
      <c r="AD787" t="b">
        <f>OR(ISNUMBER(FIND("human",B787)),ISNUMBER(FIND("workers",B787)),ISNUMBER(FIND("workforces",B787)),ISNUMBER(FIND("occupational",B787)),ISNUMBER(FIND("Case report",B787)),ISNUMBER(FIND("Workplaces",B787)),ISNUMBER(FIND("worker",B787)))</f>
        <v>0</v>
      </c>
      <c r="AE787" t="b">
        <f>OR(ISNUMBER(FIND(" plant ",C787)),ISNUMBER(FIND("Plant ",C787)),ISNUMBER(FIND("tomato",C787)),ISNUMBER(FIND("plants",C787)),ISNUMBER(FIND("Plants",C787)),ISNUMBER(FIND("algae",C787)),ISNUMBER(FIND("lettuce",C787)),ISNUMBER(FIND("green gram sprouts ",C787)),ISNUMBER(FIND("Cucurbita pepo",C787)),ISNUMBER(FIND("bean ",C787)),ISNUMBER(FIND("chloroplast",C787)),ISNUMBER(FIND("chlorophyll",C787)),ISNUMBER(FIND("seedling",C787)),ISNUMBER(FIND("canola",C787)),ISNUMBER(FIND("shoot",C787)),ISNUMBER(FIND("photosynthes",C787)),ISNUMBER(FIND(" leaves ",C787)),,ISNUMBER(FIND("agriculture",C787)),ISNUMBER(FIND(" crops ",C787)))</f>
        <v>0</v>
      </c>
      <c r="AF787" t="b">
        <f>OR(ISNUMBER(FIND("bacteria",C787)),ISNUMBER(FIND("Bacteria",C787)),ISNUMBER(FIND("Bacterium",C787)),ISNUMBER(FIND("bacterium",C787)),ISNUMBER(FIND(" coli ",C787)))</f>
        <v>0</v>
      </c>
      <c r="AG787" t="b">
        <f>OR(ISNUMBER(FIND("fungi",C787)),ISNUMBER(FIND("Fungi",C787)),ISNUMBER(FIND("fungus",C787)),ISNUMBER(FIND("Fungus",C787)),ISNUMBER(FIND("mushroom",C787)),ISNUMBER(FIND("Mushroom",C787)),ISNUMBER(FIND(" mold ",C787)))</f>
        <v>0</v>
      </c>
      <c r="AH787" t="b">
        <f>OR(ISNUMBER(FIND("Pig ",C787)),ISNUMBER(FIND("pig ",C787)),ISNUMBER(FIND("Pigs ",C787)),ISNUMBER(FIND("pigs ",C787)))</f>
        <v>0</v>
      </c>
      <c r="AI787" t="b">
        <f>OR(ISNUMBER(FIND(" C. elegans",C787)),ISNUMBER(FIND("Caenorhabditis elegans",C787)),ISNUMBER(FIND("earthworms",C787)),ISNUMBER(FIND(" Ficopomatus enigmaticus",C787)),ISNUMBER(FIND("larva",C787)),ISNUMBER(FIND("Lumbriculus variegatus",C787)),ISNUMBER(FIND("nematode",C787)))</f>
        <v>0</v>
      </c>
      <c r="AJ787" t="b">
        <f>NOT(OR(AA787,AB787,AC787,AD787,AE787,AF787,AG787,AH787,AI787))</f>
        <v>1</v>
      </c>
      <c r="AL787" t="b">
        <f>OR(AA787,AB787,AD787,AE787,AF787,AG787,AH787,AI787)</f>
        <v>0</v>
      </c>
      <c r="AM787" t="b">
        <f>IF(Table1[[#This Row],[In vivo?]],IF(Table1[[#This Row],[Cell]],FALSE,TRUE),FALSE)</f>
        <v>0</v>
      </c>
      <c r="AN787" t="b">
        <f>AND(AC787,AL787)</f>
        <v>0</v>
      </c>
      <c r="AO787" t="b">
        <f>IF(Table1[[#This Row],[Cell]],IF(Table1[[#This Row],[In vivo?]],FALSE,TRUE),FALSE)</f>
        <v>0</v>
      </c>
      <c r="AP787" t="b">
        <f>NOT(OR(Table1[[#This Row],[In vivo?]],Table1[[#This Row],[Only in Cell]]))</f>
        <v>1</v>
      </c>
      <c r="AQ787" t="str">
        <f>IF(OR(Table1[[#This Row],[Rodents]],Table1[[#This Row],[Human]],Table1[[#This Row],[Pig]]),OR(ISNUMBER(FIND("pulmonary",C787)),ISNUMBER(FIND("lung",C787))),"NA")</f>
        <v>NA</v>
      </c>
      <c r="AR787" t="str">
        <f>IF(OR(Table1[[#This Row],[Rodents]],Table1[[#This Row],[Human]],Table1[[#This Row],[Pig]]),OR(ISNUMBER(FIND("skin",C787)),ISNUMBER(FIND("dermal",C787))),"NA")</f>
        <v>NA</v>
      </c>
      <c r="AS787" t="str">
        <f>IF(OR(Table1[[#This Row],[Rodents]],Table1[[#This Row],[Human]],Table1[[#This Row],[Pig]]),OR(ISNUMBER(FIND("liver",C787)),ISNUMBER(FIND("hepat",C787))),"NA")</f>
        <v>NA</v>
      </c>
      <c r="AT787" t="str">
        <f>IF(OR(Table1[[#This Row],[Rodents]],Table1[[#This Row],[Human]],Table1[[#This Row],[Pig]]),OR(ISNUMBER(FIND("kidney",C787)),ISNUMBER(FIND("neph",C787))),"NA")</f>
        <v>NA</v>
      </c>
      <c r="AU787" t="str">
        <f>IF(OR(Table1[[#This Row],[Rodents]],Table1[[#This Row],[Human]],Table1[[#This Row],[Pig]]),OR(ISNUMBER(FIND("brain",C787)),ISNUMBER(FIND("neur",C787)),ISNUMBER(FIND("nerv",C787))),"NA")</f>
        <v>NA</v>
      </c>
      <c r="AV787" t="str">
        <f>IF(OR(Table1[[#This Row],[Rodents]],Table1[[#This Row],[Human]],Table1[[#This Row],[Pig]]),OR(ISNUMBER(FIND("heart",C787)),ISNUMBER(FIND("cardi",C787))),"NA")</f>
        <v>NA</v>
      </c>
      <c r="AW787" t="str">
        <f>IF(OR(Table1[[#This Row],[Rodents]],Table1[[#This Row],[Human]],Table1[[#This Row],[Pig]]),OR(ISNUMBER(FIND("gastro",C787)),ISNUMBER(FIND("intesti",C787)),ISNUMBER(FIND("stomach",C787))),"NA")</f>
        <v>NA</v>
      </c>
      <c r="AX787" t="str">
        <f>IF(OR(Table1[[#This Row],[Rodents]],Table1[[#This Row],[Human]],Table1[[#This Row],[Pig]]),NOT(OR(AQ787,AR787,AS787,AT787,AU787,AV787,AW787)),"NA")</f>
        <v>NA</v>
      </c>
      <c r="AY787" t="b">
        <f>OR(ISNUMBER(FIND("SWCNT",C787)),ISNUMBER(FIND("SWNT",C787)),ISNUMBER(FIND("single-wall",C787)),ISNUMBER(FIND("single wall",C787)),ISNUMBER(FIND("Single wall",C787)),ISNUMBER(FIND("Single-wall",C787)),ISNUMBER(FIND("SWCNT",B787)),ISNUMBER(FIND("SWNT",B787)),ISNUMBER(FIND("single-wall",B787)),ISNUMBER(FIND("single wall",B787)),ISNUMBER(FIND("Single-wall",B787)),ISNUMBER(FIND("Single wall",B787)))</f>
        <v>1</v>
      </c>
      <c r="AZ787" t="b">
        <f>OR(ISNUMBER(FIND("MWCNT",C787)),ISNUMBER(FIND("MWNT",C787)),ISNUMBER(FIND("multi-wall",C787)),ISNUMBER(FIND("multi wall",C787)),ISNUMBER(FIND("multiwall",C787)),ISNUMBER(FIND("Multi-wall",C787)),ISNUMBER(FIND("Multi wall",C787)),ISNUMBER(FIND("Multiwall",C787)),ISNUMBER(FIND("MWCNT",B787)),ISNUMBER(FIND("MWNT",B787)),ISNUMBER(FIND("multi-wall",B787)),ISNUMBER(FIND("multi wall",B787)),ISNUMBER(FIND("multiwall",B787)),ISNUMBER(FIND("Multi-wall",B787)),ISNUMBER(FIND("Multi wall",B787)),ISNUMBER(FIND("Multiwall",B787)),ISNUMBER(FIND("Double-wall",B787)),ISNUMBER(FIND("Double wall",B787)),ISNUMBER(FIND("Doublewall",B787)),ISNUMBER(FIND("double-wall",B787)),ISNUMBER(FIND("double wall",B787)),ISNUMBER(FIND("doublewall",B787)))</f>
        <v>0</v>
      </c>
      <c r="BA787" t="b">
        <f>AND(Table1[[#This Row],[SWCNT]],Table1[[#This Row],[MWCNT]])</f>
        <v>0</v>
      </c>
      <c r="BB787" t="b">
        <f>IF(Table1[[#This Row],[SWCNT]]=TRUE,FALSE,IF(Table1[[#This Row],[MWCNT]]=TRUE,FALSE,TRUE))</f>
        <v>0</v>
      </c>
      <c r="BC787" s="18"/>
    </row>
    <row r="788" spans="1:55" ht="111">
      <c r="A788" t="s">
        <v>3302</v>
      </c>
      <c r="B788" s="2" t="s">
        <v>3303</v>
      </c>
      <c r="C788" s="16" t="s">
        <v>3304</v>
      </c>
      <c r="D788" s="17" t="s">
        <v>120</v>
      </c>
      <c r="E788" s="2">
        <v>2015</v>
      </c>
      <c r="F788" t="b">
        <f>OR(ISNUMBER(FIND("cytotoxic",C788)),ISNUMBER(FIND("Cytotoxic",C788)),ISNUMBER(FIND("cellular toxicity",C788)),ISNUMBER(FIND("cell death",C788)),ISNUMBER(FIND("viable",C788)),ISNUMBER(FIND("phytotoxic",C788)),ISNUMBER(FIND("acute toxicity",C788)),ISNUMBER(FIND("MTT",C788)),ISNUMBER(FIND("survival",C788)),ISNUMBER(FIND("prolifer",C788)),ISNUMBER(FIND("apoptosis",C788)),ISNUMBER(FIND("neurotoxic",C788)),ISNUMBER(FIND("  lysis ",C788)),ISNUMBER(FIND("necrosis",C788)),ISNUMBER(FIND("cellular death",C788))*3,ISNUMBER(FIND("LDH",C788)),ISNUMBER(FIND("Acute toxicity",C788)))</f>
        <v>1</v>
      </c>
      <c r="G788" t="b">
        <f>OR(ISNUMBER(FIND("genotoxic",C788)),ISNUMBER(FIND("genotoxicity",C788)),ISNUMBER(FIND("DNA damage",C788)),ISNUMBER(FIND("DNA",C788)),ISNUMBER(FIND("RNA",C788)),ISNUMBER(FIND("mesothelioma",C788)),ISNUMBER(FIND("carcino",C788)),ISNUMBER(FIND("mutagen",C788)),ISNUMBER(FIND("genetic",C788)))</f>
        <v>0</v>
      </c>
      <c r="H788" t="b">
        <f>OR(ISNUMBER(FIND("inflammatory",C788)),ISNUMBER(FIND("inflamm",C788)))</f>
        <v>0</v>
      </c>
      <c r="I788" t="b">
        <f>OR(ISNUMBER(FIND("immune",C788)),ISNUMBER(FIND("immunological",C788)),ISNUMBER(FIND("interleuk",C788)),ISNUMBER(FIND("platelet activation",C788)),ISNUMBER(FIND("monocyte",C788)),ISNUMBER(FIND("leukocyte",C788)),ISNUMBER(FIND("cytokine",C788)),ISNUMBER(FIND("CD4",C788)),ISNUMBER(FIND("CD8",C788)),ISNUMBER(FIND("T-cell",C788)))</f>
        <v>0</v>
      </c>
      <c r="J788" t="b">
        <f>OR(ISNUMBER(FIND("reactive oxygen",C788)),ISNUMBER(FIND("ROS",C788)),ISNUMBER(FIND("free radical",C788)),ISNUMBER(FIND("oxidative stress",C788)),ISNUMBER(FIND("peroxid",C788)),ISNUMBER(FIND("oxidative",C788)),ISNUMBER(FIND("antioxid",C788)))</f>
        <v>0</v>
      </c>
      <c r="K788" t="b">
        <f>OR(ISNUMBER(FIND("autophag",C788)))</f>
        <v>0</v>
      </c>
      <c r="L788" t="b">
        <f>OR(ISNUMBER(FIND("morpholog",C788)))</f>
        <v>0</v>
      </c>
      <c r="M788" t="b">
        <f>OR(ISNUMBER(FIND("fibrosis",C788)),ISNUMBER(FIND("Fibrosis",C788)),ISNUMBER(FIND("fibrot",C788)))</f>
        <v>0</v>
      </c>
      <c r="N788" t="b">
        <f>OR(ISNUMBER(FIND("offspring",C788)),ISNUMBER(FIND("Parental",C788)),ISNUMBER(FIND("parental",C788)),ISNUMBER(FIND("germline",C788)),ISNUMBER(FIND("reproduc",C788)),ISNUMBER(FIND("embryo",C788)))</f>
        <v>0</v>
      </c>
      <c r="O788" t="b">
        <f>OR(ISNUMBER(FIND("metabol",C788)),ISNUMBER(FIND("Metabol",C788)),ISNUMBER(FIND("digest",C788)),ISNUMBER(FIND("mitochon",C788)))</f>
        <v>0</v>
      </c>
      <c r="P788" t="b">
        <f>OR(ISNUMBER(FIND("ecotox",C788)),ISNUMBER(FIND("Ecotox",B788)),ISNUMBER(FIND("ecotox",B788)),ISNUMBER(FIND("Ecotox",C788)))</f>
        <v>0</v>
      </c>
      <c r="Q788" t="b">
        <f>OR(ISNUMBER(FIND("Bioaccum",C788)),ISNUMBER(FIND("bioaccum",C788)),ISNUMBER(FIND("accum",C788)))</f>
        <v>0</v>
      </c>
      <c r="R788" t="b">
        <f>OR(ISNUMBER(FIND("Occupation",C788)),ISNUMBER(FIND("occupation",C788)),ISNUMBER(FIND("worker",C788)),ISNUMBER(FIND("workforce",C788)))</f>
        <v>0</v>
      </c>
      <c r="S788" t="b">
        <f>NOT(OR(F788,G788,H788,I788,J788,K788,L788,M788,N788,O788,P788,Q788,R788))</f>
        <v>0</v>
      </c>
      <c r="U788" t="b">
        <f>OR(Table1[[#This Row],[Inflammation]],Table1[[#This Row],[Immune]])</f>
        <v>0</v>
      </c>
      <c r="V788" t="str">
        <f>IF(OR(Table1[[#This Row],[Rodents]],Table1[[#This Row],[Human]],Table1[[#This Row],[Pig]]),OR(ISNUMBER(FIND("intratrach",C788)),ISNUMBER(FIND("nasal ",C788)),ISNUMBER(FIND("instill",C788))),"NA")</f>
        <v>NA</v>
      </c>
      <c r="W788" t="str">
        <f>IF(OR(Table1[[#This Row],[Rodents]],Table1[[#This Row],[Human]],Table1[[#This Row],[Pig]]),OR(ISNUMBER(FIND("dermal",C788)),ISNUMBER(FIND("skin ",C788))),"NA")</f>
        <v>NA</v>
      </c>
      <c r="X788" t="str">
        <f>IF(OR(Table1[[#This Row],[Rodents]],Table1[[#This Row],[Human]],Table1[[#This Row],[Pig]]),OR(ISNUMBER(FIND("injected",C788)),ISNUMBER(FIND("periton",C788)),ISNUMBER(FIND("intrascrot",C788))),"NA")</f>
        <v>NA</v>
      </c>
      <c r="Y788" t="str">
        <f>IF(OR(Table1[[#This Row],[Rodents]],Table1[[#This Row],[Human]],Table1[[#This Row],[Pig]]),NOT(OR(Table1[[#This Row],[Inhaled/Intratracheal/intranasal]],Table1[[#This Row],[Dermal]],Table1[[#This Row],[Injected]])),"NA")</f>
        <v>NA</v>
      </c>
      <c r="AA788" t="b">
        <f>OR(ISNUMBER(FIND("fish ",C788)),ISNUMBER(FIND("Fish ",C788)),ISNUMBER(FIND("aquatic",C788)),ISNUMBER(FIND("daphnids",C788)),ISNUMBER(FIND("Carcinus maenas",C788)),ISNUMBER(FIND("Daphnia",C788)),ISNUMBER(FIND("Ruditapes philippinarum",C788)),ISNUMBER(FIND("daphnia",C788)),ISNUMBER(FIND("marine",C788)),ISNUMBER(FIND("mussel",C788)),ISNUMBER(FIND("algae",C788)),ISNUMBER(FIND("Donax faba",C788)),ISNUMBER(FIND("estuarine",C788)),ISNUMBER(FIND("snail",C788)),ISNUMBER(FIND("Prorocentrum donghaiense",C788)) )</f>
        <v>0</v>
      </c>
      <c r="AB788" t="b">
        <f>OR(ISNUMBER(FIND(" rat ",C788)),ISNUMBER(FIND(" rats ",C788)),ISNUMBER(FIND(" Rats ",C788)),ISNUMBER(FIND(" Rat ",C788)),ISNUMBER(FIND(" rat.",C788)),ISNUMBER(FIND(" rats.",C788)),ISNUMBER(FIND("mouse",C788)),ISNUMBER(FIND("mice",C788)), ISNUMBER(FIND(" Mice",C788)))</f>
        <v>0</v>
      </c>
      <c r="AC788" t="b">
        <f>OR(ISNUMBER(FIND(" cell ",C788)),ISNUMBER(FIND("fibroblast",C788)),ISNUMBER(FIND("macrophage",C788)),ISNUMBER(FIND("epithelial",C788)),ISNUMBER(FIND("endothelial",C788)),ISNUMBER(FIND("neuron",C788)),ISNUMBER(FIND(" cells ",C788)),ISNUMBER(FIND("RBC",C788)),ISNUMBER(FIND("mitochond",C788)),ISNUMBER(FIND("adipocyte",C788)),ISNUMBER(FIND("osteo",C788)),ISNUMBER(FIND("keratin",C788)),ISNUMBER(FIND(" cell's ",C788)),ISNUMBER(FIND("eukary",C788)),ISNUMBER(FIND("sperm",C788)))</f>
        <v>0</v>
      </c>
      <c r="AD788" t="b">
        <f>OR(ISNUMBER(FIND("human",B788)),ISNUMBER(FIND("workers",B788)),ISNUMBER(FIND("workforces",B788)),ISNUMBER(FIND("occupational",B788)),ISNUMBER(FIND("Case report",B788)),ISNUMBER(FIND("Workplaces",B788)),ISNUMBER(FIND("worker",B788)))</f>
        <v>0</v>
      </c>
      <c r="AE788" t="b">
        <f>OR(ISNUMBER(FIND(" plant ",C788)),ISNUMBER(FIND("Plant ",C788)),ISNUMBER(FIND("tomato",C788)),ISNUMBER(FIND("plants",C788)),ISNUMBER(FIND("Plants",C788)),ISNUMBER(FIND("algae",C788)),ISNUMBER(FIND("lettuce",C788)),ISNUMBER(FIND("green gram sprouts ",C788)),ISNUMBER(FIND("Cucurbita pepo",C788)),ISNUMBER(FIND("bean ",C788)),ISNUMBER(FIND("chloroplast",C788)),ISNUMBER(FIND("chlorophyll",C788)),ISNUMBER(FIND("seedling",C788)),ISNUMBER(FIND("canola",C788)),ISNUMBER(FIND("shoot",C788)),ISNUMBER(FIND("photosynthes",C788)),ISNUMBER(FIND(" leaves ",C788)),,ISNUMBER(FIND("agriculture",C788)),ISNUMBER(FIND(" crops ",C788)))</f>
        <v>0</v>
      </c>
      <c r="AF788" t="b">
        <f>OR(ISNUMBER(FIND("bacteria",C788)),ISNUMBER(FIND("Bacteria",C788)),ISNUMBER(FIND("Bacterium",C788)),ISNUMBER(FIND("bacterium",C788)),ISNUMBER(FIND(" coli ",C788)))</f>
        <v>0</v>
      </c>
      <c r="AG788" t="b">
        <f>OR(ISNUMBER(FIND("fungi",C788)),ISNUMBER(FIND("Fungi",C788)),ISNUMBER(FIND("fungus",C788)),ISNUMBER(FIND("Fungus",C788)),ISNUMBER(FIND("mushroom",C788)),ISNUMBER(FIND("Mushroom",C788)),ISNUMBER(FIND(" mold ",C788)))</f>
        <v>0</v>
      </c>
      <c r="AH788" t="b">
        <f>OR(ISNUMBER(FIND("Pig ",C788)),ISNUMBER(FIND("pig ",C788)),ISNUMBER(FIND("Pigs ",C788)),ISNUMBER(FIND("pigs ",C788)))</f>
        <v>0</v>
      </c>
      <c r="AI788" t="b">
        <f>OR(ISNUMBER(FIND(" C. elegans",C788)),ISNUMBER(FIND("Caenorhabditis elegans",C788)),ISNUMBER(FIND("earthworms",C788)),ISNUMBER(FIND(" Ficopomatus enigmaticus",C788)),ISNUMBER(FIND("larva",C788)),ISNUMBER(FIND("Lumbriculus variegatus",C788)),ISNUMBER(FIND("nematode",C788)))</f>
        <v>0</v>
      </c>
      <c r="AJ788" t="b">
        <f>NOT(OR(AA788,AB788,AC788,AD788,AE788,AF788,AG788,AH788,AI788))</f>
        <v>1</v>
      </c>
      <c r="AL788" t="b">
        <f>OR(AA788,AB788,AD788,AE788,AF788,AG788,AH788,AI788)</f>
        <v>0</v>
      </c>
      <c r="AM788" t="b">
        <f>IF(Table1[[#This Row],[In vivo?]],IF(Table1[[#This Row],[Cell]],FALSE,TRUE),FALSE)</f>
        <v>0</v>
      </c>
      <c r="AN788" t="b">
        <f>AND(AC788,AL788)</f>
        <v>0</v>
      </c>
      <c r="AO788" t="b">
        <f>IF(Table1[[#This Row],[Cell]],IF(Table1[[#This Row],[In vivo?]],FALSE,TRUE),FALSE)</f>
        <v>0</v>
      </c>
      <c r="AP788" t="b">
        <f>NOT(OR(Table1[[#This Row],[In vivo?]],Table1[[#This Row],[Only in Cell]]))</f>
        <v>1</v>
      </c>
      <c r="AQ788" t="str">
        <f>IF(OR(Table1[[#This Row],[Rodents]],Table1[[#This Row],[Human]],Table1[[#This Row],[Pig]]),OR(ISNUMBER(FIND("pulmonary",C788)),ISNUMBER(FIND("lung",C788))),"NA")</f>
        <v>NA</v>
      </c>
      <c r="AR788" t="str">
        <f>IF(OR(Table1[[#This Row],[Rodents]],Table1[[#This Row],[Human]],Table1[[#This Row],[Pig]]),OR(ISNUMBER(FIND("skin",C788)),ISNUMBER(FIND("dermal",C788))),"NA")</f>
        <v>NA</v>
      </c>
      <c r="AS788" t="str">
        <f>IF(OR(Table1[[#This Row],[Rodents]],Table1[[#This Row],[Human]],Table1[[#This Row],[Pig]]),OR(ISNUMBER(FIND("liver",C788)),ISNUMBER(FIND("hepat",C788))),"NA")</f>
        <v>NA</v>
      </c>
      <c r="AT788" t="str">
        <f>IF(OR(Table1[[#This Row],[Rodents]],Table1[[#This Row],[Human]],Table1[[#This Row],[Pig]]),OR(ISNUMBER(FIND("kidney",C788)),ISNUMBER(FIND("neph",C788))),"NA")</f>
        <v>NA</v>
      </c>
      <c r="AU788" t="str">
        <f>IF(OR(Table1[[#This Row],[Rodents]],Table1[[#This Row],[Human]],Table1[[#This Row],[Pig]]),OR(ISNUMBER(FIND("brain",C788)),ISNUMBER(FIND("neur",C788)),ISNUMBER(FIND("nerv",C788))),"NA")</f>
        <v>NA</v>
      </c>
      <c r="AV788" t="str">
        <f>IF(OR(Table1[[#This Row],[Rodents]],Table1[[#This Row],[Human]],Table1[[#This Row],[Pig]]),OR(ISNUMBER(FIND("heart",C788)),ISNUMBER(FIND("cardi",C788))),"NA")</f>
        <v>NA</v>
      </c>
      <c r="AW788" t="str">
        <f>IF(OR(Table1[[#This Row],[Rodents]],Table1[[#This Row],[Human]],Table1[[#This Row],[Pig]]),OR(ISNUMBER(FIND("gastro",C788)),ISNUMBER(FIND("intesti",C788)),ISNUMBER(FIND("stomach",C788))),"NA")</f>
        <v>NA</v>
      </c>
      <c r="AX788" t="str">
        <f>IF(OR(Table1[[#This Row],[Rodents]],Table1[[#This Row],[Human]],Table1[[#This Row],[Pig]]),NOT(OR(AQ788,AR788,AS788,AT788,AU788,AV788,AW788)),"NA")</f>
        <v>NA</v>
      </c>
      <c r="AY788" t="b">
        <f>OR(ISNUMBER(FIND("SWCNT",C788)),ISNUMBER(FIND("SWNT",C788)),ISNUMBER(FIND("single-wall",C788)),ISNUMBER(FIND("single wall",C788)),ISNUMBER(FIND("Single wall",C788)),ISNUMBER(FIND("Single-wall",C788)),ISNUMBER(FIND("SWCNT",B788)),ISNUMBER(FIND("SWNT",B788)),ISNUMBER(FIND("single-wall",B788)),ISNUMBER(FIND("single wall",B788)),ISNUMBER(FIND("Single-wall",B788)),ISNUMBER(FIND("Single wall",B788)))</f>
        <v>1</v>
      </c>
      <c r="AZ788" t="b">
        <f>OR(ISNUMBER(FIND("MWCNT",C788)),ISNUMBER(FIND("MWNT",C788)),ISNUMBER(FIND("multi-wall",C788)),ISNUMBER(FIND("multi wall",C788)),ISNUMBER(FIND("multiwall",C788)),ISNUMBER(FIND("Multi-wall",C788)),ISNUMBER(FIND("Multi wall",C788)),ISNUMBER(FIND("Multiwall",C788)),ISNUMBER(FIND("MWCNT",B788)),ISNUMBER(FIND("MWNT",B788)),ISNUMBER(FIND("multi-wall",B788)),ISNUMBER(FIND("multi wall",B788)),ISNUMBER(FIND("multiwall",B788)),ISNUMBER(FIND("Multi-wall",B788)),ISNUMBER(FIND("Multi wall",B788)),ISNUMBER(FIND("Multiwall",B788)),ISNUMBER(FIND("Double-wall",B788)),ISNUMBER(FIND("Double wall",B788)),ISNUMBER(FIND("Doublewall",B788)),ISNUMBER(FIND("double-wall",B788)),ISNUMBER(FIND("double wall",B788)),ISNUMBER(FIND("doublewall",B788)))</f>
        <v>0</v>
      </c>
      <c r="BA788" t="b">
        <f>AND(Table1[[#This Row],[SWCNT]],Table1[[#This Row],[MWCNT]])</f>
        <v>0</v>
      </c>
      <c r="BB788" t="b">
        <f>IF(Table1[[#This Row],[SWCNT]]=TRUE,FALSE,IF(Table1[[#This Row],[MWCNT]]=TRUE,FALSE,TRUE))</f>
        <v>0</v>
      </c>
      <c r="BC788" s="18"/>
    </row>
    <row r="789" spans="1:55" ht="129.5">
      <c r="A789" t="s">
        <v>3250</v>
      </c>
      <c r="B789" s="2" t="s">
        <v>3253</v>
      </c>
      <c r="C789" s="16" t="s">
        <v>3256</v>
      </c>
      <c r="D789" s="17" t="s">
        <v>1030</v>
      </c>
      <c r="E789" s="2">
        <v>2015</v>
      </c>
      <c r="F789" t="b">
        <f>OR(ISNUMBER(FIND("cytotoxic",C789)),ISNUMBER(FIND("Cytotoxic",C789)),ISNUMBER(FIND("cellular toxicity",C789)),ISNUMBER(FIND("cell death",C789)),ISNUMBER(FIND("viable",C789)),ISNUMBER(FIND("phytotoxic",C789)),ISNUMBER(FIND("acute toxicity",C789)),ISNUMBER(FIND("MTT",C789)),ISNUMBER(FIND("survival",C789)),ISNUMBER(FIND("prolifer",C789)),ISNUMBER(FIND("apoptosis",C789)),ISNUMBER(FIND("neurotoxic",C789)),ISNUMBER(FIND("  lysis ",C789)),ISNUMBER(FIND("necrosis",C789)),ISNUMBER(FIND("cellular death",C789))*3,ISNUMBER(FIND("LDH",C789)),ISNUMBER(FIND("Acute toxicity",C789)))</f>
        <v>0</v>
      </c>
      <c r="G789" t="b">
        <f>OR(ISNUMBER(FIND("genotoxic",C789)),ISNUMBER(FIND("genotoxicity",C789)),ISNUMBER(FIND("DNA damage",C789)),ISNUMBER(FIND("DNA",C789)),ISNUMBER(FIND("RNA",C789)),ISNUMBER(FIND("mesothelioma",C789)),ISNUMBER(FIND("carcino",C789)),ISNUMBER(FIND("mutagen",C789)),ISNUMBER(FIND("genetic",C789)))</f>
        <v>0</v>
      </c>
      <c r="H789" t="b">
        <f>OR(ISNUMBER(FIND("inflammatory",C789)),ISNUMBER(FIND("inflamm",C789)))</f>
        <v>0</v>
      </c>
      <c r="I789" t="b">
        <f>OR(ISNUMBER(FIND("immune",C789)),ISNUMBER(FIND("immunological",C789)),ISNUMBER(FIND("interleuk",C789)),ISNUMBER(FIND("platelet activation",C789)),ISNUMBER(FIND("monocyte",C789)),ISNUMBER(FIND("leukocyte",C789)),ISNUMBER(FIND("cytokine",C789)),ISNUMBER(FIND("CD4",C789)),ISNUMBER(FIND("CD8",C789)),ISNUMBER(FIND("T-cell",C789)))</f>
        <v>0</v>
      </c>
      <c r="J789" t="b">
        <f>OR(ISNUMBER(FIND("reactive oxygen",C789)),ISNUMBER(FIND("ROS",C789)),ISNUMBER(FIND("free radical",C789)),ISNUMBER(FIND("oxidative stress",C789)),ISNUMBER(FIND("peroxid",C789)),ISNUMBER(FIND("oxidative",C789)),ISNUMBER(FIND("antioxid",C789)))</f>
        <v>0</v>
      </c>
      <c r="K789" t="b">
        <f>OR(ISNUMBER(FIND("autophag",C789)))</f>
        <v>0</v>
      </c>
      <c r="L789" t="b">
        <f>OR(ISNUMBER(FIND("morpholog",C789)))</f>
        <v>0</v>
      </c>
      <c r="M789" t="b">
        <f>OR(ISNUMBER(FIND("fibrosis",C789)),ISNUMBER(FIND("Fibrosis",C789)),ISNUMBER(FIND("fibrot",C789)))</f>
        <v>0</v>
      </c>
      <c r="N789" t="b">
        <f>OR(ISNUMBER(FIND("offspring",C789)),ISNUMBER(FIND("Parental",C789)),ISNUMBER(FIND("parental",C789)),ISNUMBER(FIND("germline",C789)),ISNUMBER(FIND("reproduc",C789)),ISNUMBER(FIND("embryo",C789)))</f>
        <v>0</v>
      </c>
      <c r="O789" t="b">
        <f>OR(ISNUMBER(FIND("metabol",C789)),ISNUMBER(FIND("Metabol",C789)),ISNUMBER(FIND("digest",C789)),ISNUMBER(FIND("mitochon",C789)))</f>
        <v>0</v>
      </c>
      <c r="P789" t="b">
        <f>OR(ISNUMBER(FIND("ecotox",C789)),ISNUMBER(FIND("Ecotox",B789)),ISNUMBER(FIND("ecotox",B789)),ISNUMBER(FIND("Ecotox",C789)))</f>
        <v>1</v>
      </c>
      <c r="Q789" t="b">
        <f>OR(ISNUMBER(FIND("Bioaccum",C789)),ISNUMBER(FIND("bioaccum",C789)),ISNUMBER(FIND("accum",C789)))</f>
        <v>0</v>
      </c>
      <c r="R789" t="b">
        <f>OR(ISNUMBER(FIND("Occupation",C789)),ISNUMBER(FIND("occupation",C789)),ISNUMBER(FIND("worker",C789)),ISNUMBER(FIND("workforce",C789)))</f>
        <v>0</v>
      </c>
      <c r="S789" t="b">
        <f>NOT(OR(F789,G789,H789,I789,J789,K789,L789,M789,N789,O789,P789,Q789,R789))</f>
        <v>0</v>
      </c>
      <c r="U789" t="b">
        <f>OR(Table1[[#This Row],[Inflammation]],Table1[[#This Row],[Immune]])</f>
        <v>0</v>
      </c>
      <c r="V789" t="str">
        <f>IF(OR(Table1[[#This Row],[Rodents]],Table1[[#This Row],[Human]],Table1[[#This Row],[Pig]]),OR(ISNUMBER(FIND("intratrach",C789)),ISNUMBER(FIND("nasal ",C789)),ISNUMBER(FIND("instill",C789))),"NA")</f>
        <v>NA</v>
      </c>
      <c r="W789" t="str">
        <f>IF(OR(Table1[[#This Row],[Rodents]],Table1[[#This Row],[Human]],Table1[[#This Row],[Pig]]),OR(ISNUMBER(FIND("dermal",C789)),ISNUMBER(FIND("skin ",C789))),"NA")</f>
        <v>NA</v>
      </c>
      <c r="X789" t="str">
        <f>IF(OR(Table1[[#This Row],[Rodents]],Table1[[#This Row],[Human]],Table1[[#This Row],[Pig]]),OR(ISNUMBER(FIND("injected",C789)),ISNUMBER(FIND("periton",C789)),ISNUMBER(FIND("intrascrot",C789))),"NA")</f>
        <v>NA</v>
      </c>
      <c r="Y789" t="str">
        <f>IF(OR(Table1[[#This Row],[Rodents]],Table1[[#This Row],[Human]],Table1[[#This Row],[Pig]]),NOT(OR(Table1[[#This Row],[Inhaled/Intratracheal/intranasal]],Table1[[#This Row],[Dermal]],Table1[[#This Row],[Injected]])),"NA")</f>
        <v>NA</v>
      </c>
      <c r="AA789" t="b">
        <f>OR(ISNUMBER(FIND("fish ",C789)),ISNUMBER(FIND("Fish ",C789)),ISNUMBER(FIND("aquatic",C789)),ISNUMBER(FIND("daphnids",C789)),ISNUMBER(FIND("Carcinus maenas",C789)),ISNUMBER(FIND("Daphnia",C789)),ISNUMBER(FIND("Ruditapes philippinarum",C789)),ISNUMBER(FIND("daphnia",C789)),ISNUMBER(FIND("marine",C789)),ISNUMBER(FIND("mussel",C789)),ISNUMBER(FIND("algae",C789)),ISNUMBER(FIND("Donax faba",C789)),ISNUMBER(FIND("estuarine",C789)),ISNUMBER(FIND("snail",C789)),ISNUMBER(FIND("Prorocentrum donghaiense",C789)) )</f>
        <v>0</v>
      </c>
      <c r="AB789" t="b">
        <f>OR(ISNUMBER(FIND(" rat ",C789)),ISNUMBER(FIND(" rats ",C789)),ISNUMBER(FIND(" Rats ",C789)),ISNUMBER(FIND(" Rat ",C789)),ISNUMBER(FIND(" rat.",C789)),ISNUMBER(FIND(" rats.",C789)),ISNUMBER(FIND("mouse",C789)),ISNUMBER(FIND("mice",C789)), ISNUMBER(FIND(" Mice",C789)))</f>
        <v>0</v>
      </c>
      <c r="AC789" t="b">
        <f>OR(ISNUMBER(FIND(" cell ",C789)),ISNUMBER(FIND("fibroblast",C789)),ISNUMBER(FIND("macrophage",C789)),ISNUMBER(FIND("epithelial",C789)),ISNUMBER(FIND("endothelial",C789)),ISNUMBER(FIND("neuron",C789)),ISNUMBER(FIND(" cells ",C789)),ISNUMBER(FIND("RBC",C789)),ISNUMBER(FIND("mitochond",C789)),ISNUMBER(FIND("adipocyte",C789)),ISNUMBER(FIND("osteo",C789)),ISNUMBER(FIND("keratin",C789)),ISNUMBER(FIND(" cell's ",C789)),ISNUMBER(FIND("eukary",C789)),ISNUMBER(FIND("sperm",C789)))</f>
        <v>0</v>
      </c>
      <c r="AD789" t="b">
        <f>OR(ISNUMBER(FIND("human",B789)),ISNUMBER(FIND("workers",B789)),ISNUMBER(FIND("workforces",B789)),ISNUMBER(FIND("occupational",B789)),ISNUMBER(FIND("Case report",B789)),ISNUMBER(FIND("Workplaces",B789)),ISNUMBER(FIND("worker",B789)))</f>
        <v>0</v>
      </c>
      <c r="AE789" t="b">
        <f>OR(ISNUMBER(FIND(" plant ",C789)),ISNUMBER(FIND("Plant ",C789)),ISNUMBER(FIND("tomato",C789)),ISNUMBER(FIND("plants",C789)),ISNUMBER(FIND("Plants",C789)),ISNUMBER(FIND("algae",C789)),ISNUMBER(FIND("lettuce",C789)),ISNUMBER(FIND("green gram sprouts ",C789)),ISNUMBER(FIND("Cucurbita pepo",C789)),ISNUMBER(FIND("bean ",C789)),ISNUMBER(FIND("chloroplast",C789)),ISNUMBER(FIND("chlorophyll",C789)),ISNUMBER(FIND("seedling",C789)),ISNUMBER(FIND("canola",C789)),ISNUMBER(FIND("shoot",C789)),ISNUMBER(FIND("photosynthes",C789)),ISNUMBER(FIND(" leaves ",C789)),,ISNUMBER(FIND("agriculture",C789)),ISNUMBER(FIND(" crops ",C789)))</f>
        <v>0</v>
      </c>
      <c r="AF789" t="b">
        <f>OR(ISNUMBER(FIND("bacteria",C789)),ISNUMBER(FIND("Bacteria",C789)),ISNUMBER(FIND("Bacterium",C789)),ISNUMBER(FIND("bacterium",C789)),ISNUMBER(FIND(" coli ",C789)))</f>
        <v>0</v>
      </c>
      <c r="AG789" t="b">
        <f>OR(ISNUMBER(FIND("fungi",C789)),ISNUMBER(FIND("Fungi",C789)),ISNUMBER(FIND("fungus",C789)),ISNUMBER(FIND("Fungus",C789)),ISNUMBER(FIND("mushroom",C789)),ISNUMBER(FIND("Mushroom",C789)),ISNUMBER(FIND(" mold ",C789)))</f>
        <v>0</v>
      </c>
      <c r="AH789" t="b">
        <f>OR(ISNUMBER(FIND("Pig ",C789)),ISNUMBER(FIND("pig ",C789)),ISNUMBER(FIND("Pigs ",C789)),ISNUMBER(FIND("pigs ",C789)))</f>
        <v>0</v>
      </c>
      <c r="AI789" t="b">
        <f>OR(ISNUMBER(FIND(" C. elegans",C789)),ISNUMBER(FIND("Caenorhabditis elegans",C789)),ISNUMBER(FIND("earthworms",C789)),ISNUMBER(FIND(" Ficopomatus enigmaticus",C789)),ISNUMBER(FIND("larva",C789)),ISNUMBER(FIND("Lumbriculus variegatus",C789)),ISNUMBER(FIND("nematode",C789)))</f>
        <v>0</v>
      </c>
      <c r="AJ789" t="b">
        <f>NOT(OR(AA789,AB789,AC789,AD789,AE789,AF789,AG789,AH789,AI789))</f>
        <v>1</v>
      </c>
      <c r="AL789" t="b">
        <f>OR(AA789,AB789,AD789,AE789,AF789,AG789,AH789,AI789)</f>
        <v>0</v>
      </c>
      <c r="AM789" t="b">
        <f>IF(Table1[[#This Row],[In vivo?]],IF(Table1[[#This Row],[Cell]],FALSE,TRUE),FALSE)</f>
        <v>0</v>
      </c>
      <c r="AN789" t="b">
        <f>AND(AC789,AL789)</f>
        <v>0</v>
      </c>
      <c r="AO789" t="b">
        <f>IF(Table1[[#This Row],[Cell]],IF(Table1[[#This Row],[In vivo?]],FALSE,TRUE),FALSE)</f>
        <v>0</v>
      </c>
      <c r="AP789" t="b">
        <f>NOT(OR(Table1[[#This Row],[In vivo?]],Table1[[#This Row],[Only in Cell]]))</f>
        <v>1</v>
      </c>
      <c r="AQ789" t="str">
        <f>IF(OR(Table1[[#This Row],[Rodents]],Table1[[#This Row],[Human]],Table1[[#This Row],[Pig]]),OR(ISNUMBER(FIND("pulmonary",C789)),ISNUMBER(FIND("lung",C789))),"NA")</f>
        <v>NA</v>
      </c>
      <c r="AR789" t="str">
        <f>IF(OR(Table1[[#This Row],[Rodents]],Table1[[#This Row],[Human]],Table1[[#This Row],[Pig]]),OR(ISNUMBER(FIND("skin",C789)),ISNUMBER(FIND("dermal",C789))),"NA")</f>
        <v>NA</v>
      </c>
      <c r="AS789" t="str">
        <f>IF(OR(Table1[[#This Row],[Rodents]],Table1[[#This Row],[Human]],Table1[[#This Row],[Pig]]),OR(ISNUMBER(FIND("liver",C789)),ISNUMBER(FIND("hepat",C789))),"NA")</f>
        <v>NA</v>
      </c>
      <c r="AT789" t="str">
        <f>IF(OR(Table1[[#This Row],[Rodents]],Table1[[#This Row],[Human]],Table1[[#This Row],[Pig]]),OR(ISNUMBER(FIND("kidney",C789)),ISNUMBER(FIND("neph",C789))),"NA")</f>
        <v>NA</v>
      </c>
      <c r="AU789" t="str">
        <f>IF(OR(Table1[[#This Row],[Rodents]],Table1[[#This Row],[Human]],Table1[[#This Row],[Pig]]),OR(ISNUMBER(FIND("brain",C789)),ISNUMBER(FIND("neur",C789)),ISNUMBER(FIND("nerv",C789))),"NA")</f>
        <v>NA</v>
      </c>
      <c r="AV789" t="str">
        <f>IF(OR(Table1[[#This Row],[Rodents]],Table1[[#This Row],[Human]],Table1[[#This Row],[Pig]]),OR(ISNUMBER(FIND("heart",C789)),ISNUMBER(FIND("cardi",C789))),"NA")</f>
        <v>NA</v>
      </c>
      <c r="AW789" t="str">
        <f>IF(OR(Table1[[#This Row],[Rodents]],Table1[[#This Row],[Human]],Table1[[#This Row],[Pig]]),OR(ISNUMBER(FIND("gastro",C789)),ISNUMBER(FIND("intesti",C789)),ISNUMBER(FIND("stomach",C789))),"NA")</f>
        <v>NA</v>
      </c>
      <c r="AX789" t="str">
        <f>IF(OR(Table1[[#This Row],[Rodents]],Table1[[#This Row],[Human]],Table1[[#This Row],[Pig]]),NOT(OR(AQ789,AR789,AS789,AT789,AU789,AV789,AW789)),"NA")</f>
        <v>NA</v>
      </c>
      <c r="AY789" t="b">
        <f>OR(ISNUMBER(FIND("SWCNT",C789)),ISNUMBER(FIND("SWNT",C789)),ISNUMBER(FIND("single-wall",C789)),ISNUMBER(FIND("single wall",C789)),ISNUMBER(FIND("Single wall",C789)),ISNUMBER(FIND("Single-wall",C789)),ISNUMBER(FIND("SWCNT",B789)),ISNUMBER(FIND("SWNT",B789)),ISNUMBER(FIND("single-wall",B789)),ISNUMBER(FIND("single wall",B789)),ISNUMBER(FIND("Single-wall",B789)),ISNUMBER(FIND("Single wall",B789)))</f>
        <v>1</v>
      </c>
      <c r="AZ789" t="b">
        <f>OR(ISNUMBER(FIND("MWCNT",C789)),ISNUMBER(FIND("MWNT",C789)),ISNUMBER(FIND("multi-wall",C789)),ISNUMBER(FIND("multi wall",C789)),ISNUMBER(FIND("multiwall",C789)),ISNUMBER(FIND("Multi-wall",C789)),ISNUMBER(FIND("Multi wall",C789)),ISNUMBER(FIND("Multiwall",C789)),ISNUMBER(FIND("MWCNT",B789)),ISNUMBER(FIND("MWNT",B789)),ISNUMBER(FIND("multi-wall",B789)),ISNUMBER(FIND("multi wall",B789)),ISNUMBER(FIND("multiwall",B789)),ISNUMBER(FIND("Multi-wall",B789)),ISNUMBER(FIND("Multi wall",B789)),ISNUMBER(FIND("Multiwall",B789)),ISNUMBER(FIND("Double-wall",B789)),ISNUMBER(FIND("Double wall",B789)),ISNUMBER(FIND("Doublewall",B789)),ISNUMBER(FIND("double-wall",B789)),ISNUMBER(FIND("double wall",B789)),ISNUMBER(FIND("doublewall",B789)))</f>
        <v>1</v>
      </c>
      <c r="BA789" t="b">
        <f>AND(Table1[[#This Row],[SWCNT]],Table1[[#This Row],[MWCNT]])</f>
        <v>1</v>
      </c>
      <c r="BB789" t="b">
        <f>IF(Table1[[#This Row],[SWCNT]]=TRUE,FALSE,IF(Table1[[#This Row],[MWCNT]]=TRUE,FALSE,TRUE))</f>
        <v>0</v>
      </c>
      <c r="BC789" s="18"/>
    </row>
    <row r="790" spans="1:55" ht="185">
      <c r="A790" t="s">
        <v>3018</v>
      </c>
      <c r="B790" s="2" t="s">
        <v>3020</v>
      </c>
      <c r="C790" s="16" t="s">
        <v>3022</v>
      </c>
      <c r="D790" s="17" t="s">
        <v>1302</v>
      </c>
      <c r="E790" s="2">
        <v>2015</v>
      </c>
      <c r="F790" t="b">
        <f>OR(ISNUMBER(FIND("cytotoxic",C790)),ISNUMBER(FIND("Cytotoxic",C790)),ISNUMBER(FIND("cellular toxicity",C790)),ISNUMBER(FIND("cell death",C790)),ISNUMBER(FIND("viable",C790)),ISNUMBER(FIND("phytotoxic",C790)),ISNUMBER(FIND("acute toxicity",C790)),ISNUMBER(FIND("MTT",C790)),ISNUMBER(FIND("survival",C790)),ISNUMBER(FIND("prolifer",C790)),ISNUMBER(FIND("apoptosis",C790)),ISNUMBER(FIND("neurotoxic",C790)),ISNUMBER(FIND("  lysis ",C790)),ISNUMBER(FIND("necrosis",C790)),ISNUMBER(FIND("cellular death",C790))*3,ISNUMBER(FIND("LDH",C790)),ISNUMBER(FIND("Acute toxicity",C790)))</f>
        <v>0</v>
      </c>
      <c r="G790" t="b">
        <f>OR(ISNUMBER(FIND("genotoxic",C790)),ISNUMBER(FIND("genotoxicity",C790)),ISNUMBER(FIND("DNA damage",C790)),ISNUMBER(FIND("DNA",C790)),ISNUMBER(FIND("RNA",C790)),ISNUMBER(FIND("mesothelioma",C790)),ISNUMBER(FIND("carcino",C790)),ISNUMBER(FIND("mutagen",C790)),ISNUMBER(FIND("genetic",C790)))</f>
        <v>0</v>
      </c>
      <c r="H790" t="b">
        <f>OR(ISNUMBER(FIND("inflammatory",C790)),ISNUMBER(FIND("inflamm",C790)))</f>
        <v>0</v>
      </c>
      <c r="I790" t="b">
        <f>OR(ISNUMBER(FIND("immune",C790)),ISNUMBER(FIND("immunological",C790)),ISNUMBER(FIND("interleuk",C790)),ISNUMBER(FIND("platelet activation",C790)),ISNUMBER(FIND("monocyte",C790)),ISNUMBER(FIND("leukocyte",C790)),ISNUMBER(FIND("cytokine",C790)),ISNUMBER(FIND("CD4",C790)),ISNUMBER(FIND("CD8",C790)),ISNUMBER(FIND("T-cell",C790)))</f>
        <v>1</v>
      </c>
      <c r="J790" t="b">
        <f>OR(ISNUMBER(FIND("reactive oxygen",C790)),ISNUMBER(FIND("ROS",C790)),ISNUMBER(FIND("free radical",C790)),ISNUMBER(FIND("oxidative stress",C790)),ISNUMBER(FIND("peroxid",C790)),ISNUMBER(FIND("oxidative",C790)),ISNUMBER(FIND("antioxid",C790)))</f>
        <v>0</v>
      </c>
      <c r="K790" t="b">
        <f>OR(ISNUMBER(FIND("autophag",C790)))</f>
        <v>0</v>
      </c>
      <c r="L790" t="b">
        <f>OR(ISNUMBER(FIND("morpholog",C790)))</f>
        <v>0</v>
      </c>
      <c r="M790" t="b">
        <f>OR(ISNUMBER(FIND("fibrosis",C790)),ISNUMBER(FIND("Fibrosis",C790)),ISNUMBER(FIND("fibrot",C790)))</f>
        <v>0</v>
      </c>
      <c r="N790" t="b">
        <f>OR(ISNUMBER(FIND("offspring",C790)),ISNUMBER(FIND("Parental",C790)),ISNUMBER(FIND("parental",C790)),ISNUMBER(FIND("germline",C790)),ISNUMBER(FIND("reproduc",C790)),ISNUMBER(FIND("embryo",C790)))</f>
        <v>0</v>
      </c>
      <c r="O790" t="b">
        <f>OR(ISNUMBER(FIND("metabol",C790)),ISNUMBER(FIND("Metabol",C790)),ISNUMBER(FIND("digest",C790)),ISNUMBER(FIND("mitochon",C790)))</f>
        <v>0</v>
      </c>
      <c r="P790" t="b">
        <f>OR(ISNUMBER(FIND("ecotox",C790)),ISNUMBER(FIND("Ecotox",B790)),ISNUMBER(FIND("ecotox",B790)),ISNUMBER(FIND("Ecotox",C790)))</f>
        <v>0</v>
      </c>
      <c r="Q790" t="b">
        <f>OR(ISNUMBER(FIND("Bioaccum",C790)),ISNUMBER(FIND("bioaccum",C790)),ISNUMBER(FIND("accum",C790)))</f>
        <v>0</v>
      </c>
      <c r="R790" t="b">
        <f>OR(ISNUMBER(FIND("Occupation",C790)),ISNUMBER(FIND("occupation",C790)),ISNUMBER(FIND("worker",C790)),ISNUMBER(FIND("workforce",C790)))</f>
        <v>0</v>
      </c>
      <c r="S790" t="b">
        <f>NOT(OR(F790,G790,H790,I790,J790,K790,L790,M790,N790,O790,P790,Q790,R790))</f>
        <v>0</v>
      </c>
      <c r="U790" t="b">
        <f>OR(Table1[[#This Row],[Inflammation]],Table1[[#This Row],[Immune]])</f>
        <v>1</v>
      </c>
      <c r="V790" t="str">
        <f>IF(OR(Table1[[#This Row],[Rodents]],Table1[[#This Row],[Human]],Table1[[#This Row],[Pig]]),OR(ISNUMBER(FIND("intratrach",C790)),ISNUMBER(FIND("nasal ",C790)),ISNUMBER(FIND("instill",C790))),"NA")</f>
        <v>NA</v>
      </c>
      <c r="W790" t="str">
        <f>IF(OR(Table1[[#This Row],[Rodents]],Table1[[#This Row],[Human]],Table1[[#This Row],[Pig]]),OR(ISNUMBER(FIND("dermal",C790)),ISNUMBER(FIND("skin ",C790))),"NA")</f>
        <v>NA</v>
      </c>
      <c r="X790" t="str">
        <f>IF(OR(Table1[[#This Row],[Rodents]],Table1[[#This Row],[Human]],Table1[[#This Row],[Pig]]),OR(ISNUMBER(FIND("injected",C790)),ISNUMBER(FIND("periton",C790)),ISNUMBER(FIND("intrascrot",C790))),"NA")</f>
        <v>NA</v>
      </c>
      <c r="Y790" t="str">
        <f>IF(OR(Table1[[#This Row],[Rodents]],Table1[[#This Row],[Human]],Table1[[#This Row],[Pig]]),NOT(OR(Table1[[#This Row],[Inhaled/Intratracheal/intranasal]],Table1[[#This Row],[Dermal]],Table1[[#This Row],[Injected]])),"NA")</f>
        <v>NA</v>
      </c>
      <c r="AA790" t="b">
        <f>OR(ISNUMBER(FIND("fish ",C790)),ISNUMBER(FIND("Fish ",C790)),ISNUMBER(FIND("aquatic",C790)),ISNUMBER(FIND("daphnids",C790)),ISNUMBER(FIND("Carcinus maenas",C790)),ISNUMBER(FIND("Daphnia",C790)),ISNUMBER(FIND("Ruditapes philippinarum",C790)),ISNUMBER(FIND("daphnia",C790)),ISNUMBER(FIND("marine",C790)),ISNUMBER(FIND("mussel",C790)),ISNUMBER(FIND("algae",C790)),ISNUMBER(FIND("Donax faba",C790)),ISNUMBER(FIND("estuarine",C790)),ISNUMBER(FIND("snail",C790)),ISNUMBER(FIND("Prorocentrum donghaiense",C790)) )</f>
        <v>0</v>
      </c>
      <c r="AB790" t="b">
        <f>OR(ISNUMBER(FIND(" rat ",C790)),ISNUMBER(FIND(" rats ",C790)),ISNUMBER(FIND(" Rats ",C790)),ISNUMBER(FIND(" Rat ",C790)),ISNUMBER(FIND(" rat.",C790)),ISNUMBER(FIND(" rats.",C790)),ISNUMBER(FIND("mouse",C790)),ISNUMBER(FIND("mice",C790)), ISNUMBER(FIND(" Mice",C790)))</f>
        <v>0</v>
      </c>
      <c r="AC790" t="b">
        <f>OR(ISNUMBER(FIND(" cell ",C790)),ISNUMBER(FIND("fibroblast",C790)),ISNUMBER(FIND("macrophage",C790)),ISNUMBER(FIND("epithelial",C790)),ISNUMBER(FIND("endothelial",C790)),ISNUMBER(FIND("neuron",C790)),ISNUMBER(FIND(" cells ",C790)),ISNUMBER(FIND("RBC",C790)),ISNUMBER(FIND("mitochond",C790)),ISNUMBER(FIND("adipocyte",C790)),ISNUMBER(FIND("osteo",C790)),ISNUMBER(FIND("keratin",C790)),ISNUMBER(FIND(" cell's ",C790)),ISNUMBER(FIND("eukary",C790)),ISNUMBER(FIND("sperm",C790)))</f>
        <v>0</v>
      </c>
      <c r="AD790" t="b">
        <f>OR(ISNUMBER(FIND("human",B790)),ISNUMBER(FIND("workers",B790)),ISNUMBER(FIND("workforces",B790)),ISNUMBER(FIND("occupational",B790)),ISNUMBER(FIND("Case report",B790)),ISNUMBER(FIND("Workplaces",B790)),ISNUMBER(FIND("worker",B790)))</f>
        <v>0</v>
      </c>
      <c r="AE790" t="b">
        <f>OR(ISNUMBER(FIND(" plant ",C790)),ISNUMBER(FIND("Plant ",C790)),ISNUMBER(FIND("tomato",C790)),ISNUMBER(FIND("plants",C790)),ISNUMBER(FIND("Plants",C790)),ISNUMBER(FIND("algae",C790)),ISNUMBER(FIND("lettuce",C790)),ISNUMBER(FIND("green gram sprouts ",C790)),ISNUMBER(FIND("Cucurbita pepo",C790)),ISNUMBER(FIND("bean ",C790)),ISNUMBER(FIND("chloroplast",C790)),ISNUMBER(FIND("chlorophyll",C790)),ISNUMBER(FIND("seedling",C790)),ISNUMBER(FIND("canola",C790)),ISNUMBER(FIND("shoot",C790)),ISNUMBER(FIND("photosynthes",C790)),ISNUMBER(FIND(" leaves ",C790)),,ISNUMBER(FIND("agriculture",C790)),ISNUMBER(FIND(" crops ",C790)))</f>
        <v>0</v>
      </c>
      <c r="AF790" t="b">
        <f>OR(ISNUMBER(FIND("bacteria",C790)),ISNUMBER(FIND("Bacteria",C790)),ISNUMBER(FIND("Bacterium",C790)),ISNUMBER(FIND("bacterium",C790)),ISNUMBER(FIND(" coli ",C790)))</f>
        <v>0</v>
      </c>
      <c r="AG790" t="b">
        <f>OR(ISNUMBER(FIND("fungi",C790)),ISNUMBER(FIND("Fungi",C790)),ISNUMBER(FIND("fungus",C790)),ISNUMBER(FIND("Fungus",C790)),ISNUMBER(FIND("mushroom",C790)),ISNUMBER(FIND("Mushroom",C790)),ISNUMBER(FIND(" mold ",C790)))</f>
        <v>0</v>
      </c>
      <c r="AH790" t="b">
        <f>OR(ISNUMBER(FIND("Pig ",C790)),ISNUMBER(FIND("pig ",C790)),ISNUMBER(FIND("Pigs ",C790)),ISNUMBER(FIND("pigs ",C790)))</f>
        <v>0</v>
      </c>
      <c r="AI790" t="b">
        <f>OR(ISNUMBER(FIND(" C. elegans",C790)),ISNUMBER(FIND("Caenorhabditis elegans",C790)),ISNUMBER(FIND("earthworms",C790)),ISNUMBER(FIND(" Ficopomatus enigmaticus",C790)),ISNUMBER(FIND("larva",C790)),ISNUMBER(FIND("Lumbriculus variegatus",C790)),ISNUMBER(FIND("nematode",C790)))</f>
        <v>0</v>
      </c>
      <c r="AJ790" t="b">
        <f>NOT(OR(AA790,AB790,AC790,AD790,AE790,AF790,AG790,AH790,AI790))</f>
        <v>1</v>
      </c>
      <c r="AL790" t="b">
        <f>OR(AA790,AB790,AD790,AE790,AF790,AG790,AH790,AI790)</f>
        <v>0</v>
      </c>
      <c r="AM790" t="b">
        <f>IF(Table1[[#This Row],[In vivo?]],IF(Table1[[#This Row],[Cell]],FALSE,TRUE),FALSE)</f>
        <v>0</v>
      </c>
      <c r="AN790" t="b">
        <f>AND(AC790,AL790)</f>
        <v>0</v>
      </c>
      <c r="AO790" t="b">
        <f>IF(Table1[[#This Row],[Cell]],IF(Table1[[#This Row],[In vivo?]],FALSE,TRUE),FALSE)</f>
        <v>0</v>
      </c>
      <c r="AP790" t="b">
        <f>NOT(OR(Table1[[#This Row],[In vivo?]],Table1[[#This Row],[Only in Cell]]))</f>
        <v>1</v>
      </c>
      <c r="AQ790" t="str">
        <f>IF(OR(Table1[[#This Row],[Rodents]],Table1[[#This Row],[Human]],Table1[[#This Row],[Pig]]),OR(ISNUMBER(FIND("pulmonary",C790)),ISNUMBER(FIND("lung",C790))),"NA")</f>
        <v>NA</v>
      </c>
      <c r="AR790" t="str">
        <f>IF(OR(Table1[[#This Row],[Rodents]],Table1[[#This Row],[Human]],Table1[[#This Row],[Pig]]),OR(ISNUMBER(FIND("skin",C790)),ISNUMBER(FIND("dermal",C790))),"NA")</f>
        <v>NA</v>
      </c>
      <c r="AS790" t="str">
        <f>IF(OR(Table1[[#This Row],[Rodents]],Table1[[#This Row],[Human]],Table1[[#This Row],[Pig]]),OR(ISNUMBER(FIND("liver",C790)),ISNUMBER(FIND("hepat",C790))),"NA")</f>
        <v>NA</v>
      </c>
      <c r="AT790" t="str">
        <f>IF(OR(Table1[[#This Row],[Rodents]],Table1[[#This Row],[Human]],Table1[[#This Row],[Pig]]),OR(ISNUMBER(FIND("kidney",C790)),ISNUMBER(FIND("neph",C790))),"NA")</f>
        <v>NA</v>
      </c>
      <c r="AU790" t="str">
        <f>IF(OR(Table1[[#This Row],[Rodents]],Table1[[#This Row],[Human]],Table1[[#This Row],[Pig]]),OR(ISNUMBER(FIND("brain",C790)),ISNUMBER(FIND("neur",C790)),ISNUMBER(FIND("nerv",C790))),"NA")</f>
        <v>NA</v>
      </c>
      <c r="AV790" t="str">
        <f>IF(OR(Table1[[#This Row],[Rodents]],Table1[[#This Row],[Human]],Table1[[#This Row],[Pig]]),OR(ISNUMBER(FIND("heart",C790)),ISNUMBER(FIND("cardi",C790))),"NA")</f>
        <v>NA</v>
      </c>
      <c r="AW790" t="str">
        <f>IF(OR(Table1[[#This Row],[Rodents]],Table1[[#This Row],[Human]],Table1[[#This Row],[Pig]]),OR(ISNUMBER(FIND("gastro",C790)),ISNUMBER(FIND("intesti",C790)),ISNUMBER(FIND("stomach",C790))),"NA")</f>
        <v>NA</v>
      </c>
      <c r="AX790" t="str">
        <f>IF(OR(Table1[[#This Row],[Rodents]],Table1[[#This Row],[Human]],Table1[[#This Row],[Pig]]),NOT(OR(AQ790,AR790,AS790,AT790,AU790,AV790,AW790)),"NA")</f>
        <v>NA</v>
      </c>
      <c r="AY790" t="b">
        <f>OR(ISNUMBER(FIND("SWCNT",C790)),ISNUMBER(FIND("SWNT",C790)),ISNUMBER(FIND("single-wall",C790)),ISNUMBER(FIND("single wall",C790)),ISNUMBER(FIND("Single wall",C790)),ISNUMBER(FIND("Single-wall",C790)),ISNUMBER(FIND("SWCNT",B790)),ISNUMBER(FIND("SWNT",B790)),ISNUMBER(FIND("single-wall",B790)),ISNUMBER(FIND("single wall",B790)),ISNUMBER(FIND("Single-wall",B790)),ISNUMBER(FIND("Single wall",B790)))</f>
        <v>1</v>
      </c>
      <c r="AZ790" t="b">
        <f>OR(ISNUMBER(FIND("MWCNT",C790)),ISNUMBER(FIND("MWNT",C790)),ISNUMBER(FIND("multi-wall",C790)),ISNUMBER(FIND("multi wall",C790)),ISNUMBER(FIND("multiwall",C790)),ISNUMBER(FIND("Multi-wall",C790)),ISNUMBER(FIND("Multi wall",C790)),ISNUMBER(FIND("Multiwall",C790)),ISNUMBER(FIND("MWCNT",B790)),ISNUMBER(FIND("MWNT",B790)),ISNUMBER(FIND("multi-wall",B790)),ISNUMBER(FIND("multi wall",B790)),ISNUMBER(FIND("multiwall",B790)),ISNUMBER(FIND("Multi-wall",B790)),ISNUMBER(FIND("Multi wall",B790)),ISNUMBER(FIND("Multiwall",B790)),ISNUMBER(FIND("Double-wall",B790)),ISNUMBER(FIND("Double wall",B790)),ISNUMBER(FIND("Doublewall",B790)),ISNUMBER(FIND("double-wall",B790)),ISNUMBER(FIND("double wall",B790)),ISNUMBER(FIND("doublewall",B790)))</f>
        <v>0</v>
      </c>
      <c r="BA790" t="b">
        <f>AND(Table1[[#This Row],[SWCNT]],Table1[[#This Row],[MWCNT]])</f>
        <v>0</v>
      </c>
      <c r="BB790" t="b">
        <f>IF(Table1[[#This Row],[SWCNT]]=TRUE,FALSE,IF(Table1[[#This Row],[MWCNT]]=TRUE,FALSE,TRUE))</f>
        <v>0</v>
      </c>
      <c r="BC790" s="18"/>
    </row>
    <row r="791" spans="1:55" ht="74">
      <c r="A791" t="s">
        <v>3106</v>
      </c>
      <c r="B791" s="2" t="s">
        <v>3107</v>
      </c>
      <c r="C791" s="16" t="s">
        <v>3108</v>
      </c>
      <c r="D791" s="17" t="s">
        <v>971</v>
      </c>
      <c r="E791" s="2">
        <v>2015</v>
      </c>
      <c r="F791" t="b">
        <f>OR(ISNUMBER(FIND("cytotoxic",C791)),ISNUMBER(FIND("Cytotoxic",C791)),ISNUMBER(FIND("cellular toxicity",C791)),ISNUMBER(FIND("cell death",C791)),ISNUMBER(FIND("viable",C791)),ISNUMBER(FIND("phytotoxic",C791)),ISNUMBER(FIND("acute toxicity",C791)),ISNUMBER(FIND("MTT",C791)),ISNUMBER(FIND("survival",C791)),ISNUMBER(FIND("prolifer",C791)),ISNUMBER(FIND("apoptosis",C791)),ISNUMBER(FIND("neurotoxic",C791)),ISNUMBER(FIND("  lysis ",C791)),ISNUMBER(FIND("necrosis",C791)),ISNUMBER(FIND("cellular death",C791))*3,ISNUMBER(FIND("LDH",C791)),ISNUMBER(FIND("Acute toxicity",C791)))</f>
        <v>0</v>
      </c>
      <c r="G791" t="b">
        <f>OR(ISNUMBER(FIND("genotoxic",C791)),ISNUMBER(FIND("genotoxicity",C791)),ISNUMBER(FIND("DNA damage",C791)),ISNUMBER(FIND("DNA",C791)),ISNUMBER(FIND("RNA",C791)),ISNUMBER(FIND("mesothelioma",C791)),ISNUMBER(FIND("carcino",C791)),ISNUMBER(FIND("mutagen",C791)),ISNUMBER(FIND("genetic",C791)))</f>
        <v>1</v>
      </c>
      <c r="H791" t="b">
        <f>OR(ISNUMBER(FIND("inflammatory",C791)),ISNUMBER(FIND("inflamm",C791)))</f>
        <v>0</v>
      </c>
      <c r="I791" t="b">
        <f>OR(ISNUMBER(FIND("immune",C791)),ISNUMBER(FIND("immunological",C791)),ISNUMBER(FIND("interleuk",C791)),ISNUMBER(FIND("platelet activation",C791)),ISNUMBER(FIND("monocyte",C791)),ISNUMBER(FIND("leukocyte",C791)),ISNUMBER(FIND("cytokine",C791)),ISNUMBER(FIND("CD4",C791)),ISNUMBER(FIND("CD8",C791)),ISNUMBER(FIND("T-cell",C791)))</f>
        <v>0</v>
      </c>
      <c r="J791" t="b">
        <f>OR(ISNUMBER(FIND("reactive oxygen",C791)),ISNUMBER(FIND("ROS",C791)),ISNUMBER(FIND("free radical",C791)),ISNUMBER(FIND("oxidative stress",C791)),ISNUMBER(FIND("peroxid",C791)),ISNUMBER(FIND("oxidative",C791)),ISNUMBER(FIND("antioxid",C791)))</f>
        <v>0</v>
      </c>
      <c r="K791" t="b">
        <f>OR(ISNUMBER(FIND("autophag",C791)))</f>
        <v>0</v>
      </c>
      <c r="L791" t="b">
        <f>OR(ISNUMBER(FIND("morpholog",C791)))</f>
        <v>0</v>
      </c>
      <c r="M791" t="b">
        <f>OR(ISNUMBER(FIND("fibrosis",C791)),ISNUMBER(FIND("Fibrosis",C791)),ISNUMBER(FIND("fibrot",C791)))</f>
        <v>0</v>
      </c>
      <c r="N791" t="b">
        <f>OR(ISNUMBER(FIND("offspring",C791)),ISNUMBER(FIND("Parental",C791)),ISNUMBER(FIND("parental",C791)),ISNUMBER(FIND("germline",C791)),ISNUMBER(FIND("reproduc",C791)),ISNUMBER(FIND("embryo",C791)))</f>
        <v>1</v>
      </c>
      <c r="O791" t="b">
        <f>OR(ISNUMBER(FIND("metabol",C791)),ISNUMBER(FIND("Metabol",C791)),ISNUMBER(FIND("digest",C791)),ISNUMBER(FIND("mitochon",C791)))</f>
        <v>0</v>
      </c>
      <c r="P791" t="b">
        <f>OR(ISNUMBER(FIND("ecotox",C791)),ISNUMBER(FIND("Ecotox",B791)),ISNUMBER(FIND("ecotox",B791)),ISNUMBER(FIND("Ecotox",C791)))</f>
        <v>0</v>
      </c>
      <c r="Q791" t="b">
        <f>OR(ISNUMBER(FIND("Bioaccum",C791)),ISNUMBER(FIND("bioaccum",C791)),ISNUMBER(FIND("accum",C791)))</f>
        <v>0</v>
      </c>
      <c r="R791" t="b">
        <f>OR(ISNUMBER(FIND("Occupation",C791)),ISNUMBER(FIND("occupation",C791)),ISNUMBER(FIND("worker",C791)),ISNUMBER(FIND("workforce",C791)))</f>
        <v>0</v>
      </c>
      <c r="S791" t="b">
        <f>NOT(OR(F791,G791,H791,I791,J791,K791,L791,M791,N791,O791,P791,Q791,R791))</f>
        <v>0</v>
      </c>
      <c r="U791" t="b">
        <f>OR(Table1[[#This Row],[Inflammation]],Table1[[#This Row],[Immune]])</f>
        <v>0</v>
      </c>
      <c r="V791" t="str">
        <f>IF(OR(Table1[[#This Row],[Rodents]],Table1[[#This Row],[Human]],Table1[[#This Row],[Pig]]),OR(ISNUMBER(FIND("intratrach",C791)),ISNUMBER(FIND("nasal ",C791)),ISNUMBER(FIND("instill",C791))),"NA")</f>
        <v>NA</v>
      </c>
      <c r="W791" t="str">
        <f>IF(OR(Table1[[#This Row],[Rodents]],Table1[[#This Row],[Human]],Table1[[#This Row],[Pig]]),OR(ISNUMBER(FIND("dermal",C791)),ISNUMBER(FIND("skin ",C791))),"NA")</f>
        <v>NA</v>
      </c>
      <c r="X791" t="str">
        <f>IF(OR(Table1[[#This Row],[Rodents]],Table1[[#This Row],[Human]],Table1[[#This Row],[Pig]]),OR(ISNUMBER(FIND("injected",C791)),ISNUMBER(FIND("periton",C791)),ISNUMBER(FIND("intrascrot",C791))),"NA")</f>
        <v>NA</v>
      </c>
      <c r="Y791" t="str">
        <f>IF(OR(Table1[[#This Row],[Rodents]],Table1[[#This Row],[Human]],Table1[[#This Row],[Pig]]),NOT(OR(Table1[[#This Row],[Inhaled/Intratracheal/intranasal]],Table1[[#This Row],[Dermal]],Table1[[#This Row],[Injected]])),"NA")</f>
        <v>NA</v>
      </c>
      <c r="AA791" t="b">
        <f>OR(ISNUMBER(FIND("fish ",C791)),ISNUMBER(FIND("Fish ",C791)),ISNUMBER(FIND("aquatic",C791)),ISNUMBER(FIND("daphnids",C791)),ISNUMBER(FIND("Carcinus maenas",C791)),ISNUMBER(FIND("Daphnia",C791)),ISNUMBER(FIND("Ruditapes philippinarum",C791)),ISNUMBER(FIND("daphnia",C791)),ISNUMBER(FIND("marine",C791)),ISNUMBER(FIND("mussel",C791)),ISNUMBER(FIND("algae",C791)),ISNUMBER(FIND("Donax faba",C791)),ISNUMBER(FIND("estuarine",C791)),ISNUMBER(FIND("snail",C791)),ISNUMBER(FIND("Prorocentrum donghaiense",C791)) )</f>
        <v>0</v>
      </c>
      <c r="AB791" t="b">
        <f>OR(ISNUMBER(FIND(" rat ",C791)),ISNUMBER(FIND(" rats ",C791)),ISNUMBER(FIND(" Rats ",C791)),ISNUMBER(FIND(" Rat ",C791)),ISNUMBER(FIND(" rat.",C791)),ISNUMBER(FIND(" rats.",C791)),ISNUMBER(FIND("mouse",C791)),ISNUMBER(FIND("mice",C791)), ISNUMBER(FIND(" Mice",C791)))</f>
        <v>0</v>
      </c>
      <c r="AC791" t="b">
        <f>OR(ISNUMBER(FIND(" cell ",C791)),ISNUMBER(FIND("fibroblast",C791)),ISNUMBER(FIND("macrophage",C791)),ISNUMBER(FIND("epithelial",C791)),ISNUMBER(FIND("endothelial",C791)),ISNUMBER(FIND("neuron",C791)),ISNUMBER(FIND(" cells ",C791)),ISNUMBER(FIND("RBC",C791)),ISNUMBER(FIND("mitochond",C791)),ISNUMBER(FIND("adipocyte",C791)),ISNUMBER(FIND("osteo",C791)),ISNUMBER(FIND("keratin",C791)),ISNUMBER(FIND(" cell's ",C791)),ISNUMBER(FIND("eukary",C791)),ISNUMBER(FIND("sperm",C791)))</f>
        <v>0</v>
      </c>
      <c r="AD791" t="b">
        <v>0</v>
      </c>
      <c r="AE791" t="b">
        <f>OR(ISNUMBER(FIND(" plant ",C791)),ISNUMBER(FIND("Plant ",C791)),ISNUMBER(FIND("tomato",C791)),ISNUMBER(FIND("plants",C791)),ISNUMBER(FIND("Plants",C791)),ISNUMBER(FIND("algae",C791)),ISNUMBER(FIND("lettuce",C791)),ISNUMBER(FIND("green gram sprouts ",C791)),ISNUMBER(FIND("Cucurbita pepo",C791)),ISNUMBER(FIND("bean ",C791)),ISNUMBER(FIND("chloroplast",C791)),ISNUMBER(FIND("chlorophyll",C791)),ISNUMBER(FIND("seedling",C791)),ISNUMBER(FIND("canola",C791)),ISNUMBER(FIND("shoot",C791)),ISNUMBER(FIND("photosynthes",C791)),ISNUMBER(FIND(" leaves ",C791)),,ISNUMBER(FIND("agriculture",C791)),ISNUMBER(FIND(" crops ",C791)))</f>
        <v>0</v>
      </c>
      <c r="AF791" t="b">
        <f>OR(ISNUMBER(FIND("bacteria",C791)),ISNUMBER(FIND("Bacteria",C791)),ISNUMBER(FIND("Bacterium",C791)),ISNUMBER(FIND("bacterium",C791)),ISNUMBER(FIND(" coli ",C791)))</f>
        <v>0</v>
      </c>
      <c r="AG791" t="b">
        <f>OR(ISNUMBER(FIND("fungi",C791)),ISNUMBER(FIND("Fungi",C791)),ISNUMBER(FIND("fungus",C791)),ISNUMBER(FIND("Fungus",C791)),ISNUMBER(FIND("mushroom",C791)),ISNUMBER(FIND("Mushroom",C791)),ISNUMBER(FIND(" mold ",C791)))</f>
        <v>0</v>
      </c>
      <c r="AH791" t="b">
        <f>OR(ISNUMBER(FIND("Pig ",C791)),ISNUMBER(FIND("pig ",C791)),ISNUMBER(FIND("Pigs ",C791)),ISNUMBER(FIND("pigs ",C791)))</f>
        <v>0</v>
      </c>
      <c r="AI791" t="b">
        <f>OR(ISNUMBER(FIND(" C. elegans",C791)),ISNUMBER(FIND("Caenorhabditis elegans",C791)),ISNUMBER(FIND("earthworms",C791)),ISNUMBER(FIND(" Ficopomatus enigmaticus",C791)),ISNUMBER(FIND("larva",C791)),ISNUMBER(FIND("Lumbriculus variegatus",C791)),ISNUMBER(FIND("nematode",C791)))</f>
        <v>0</v>
      </c>
      <c r="AJ791" t="b">
        <f>NOT(OR(AA791,AB791,AC791,AD791,AE791,AF791,AG791,AH791,AI791))</f>
        <v>1</v>
      </c>
      <c r="AL791" t="b">
        <f>OR(AA791,AB791,AD791,AE791,AF791,AG791,AH791,AI791)</f>
        <v>0</v>
      </c>
      <c r="AM791" t="b">
        <f>IF(Table1[[#This Row],[In vivo?]],IF(Table1[[#This Row],[Cell]],FALSE,TRUE),FALSE)</f>
        <v>0</v>
      </c>
      <c r="AN791" t="b">
        <f>AND(AC791,AL791)</f>
        <v>0</v>
      </c>
      <c r="AO791" t="b">
        <f>IF(Table1[[#This Row],[Cell]],IF(Table1[[#This Row],[In vivo?]],FALSE,TRUE),FALSE)</f>
        <v>0</v>
      </c>
      <c r="AP791" t="b">
        <f>NOT(OR(Table1[[#This Row],[In vivo?]],Table1[[#This Row],[Only in Cell]]))</f>
        <v>1</v>
      </c>
      <c r="AQ791" t="str">
        <f>IF(OR(Table1[[#This Row],[Rodents]],Table1[[#This Row],[Human]],Table1[[#This Row],[Pig]]),OR(ISNUMBER(FIND("pulmonary",C791)),ISNUMBER(FIND("lung",C791))),"NA")</f>
        <v>NA</v>
      </c>
      <c r="AR791" t="str">
        <f>IF(OR(Table1[[#This Row],[Rodents]],Table1[[#This Row],[Human]],Table1[[#This Row],[Pig]]),OR(ISNUMBER(FIND("skin",C791)),ISNUMBER(FIND("dermal",C791))),"NA")</f>
        <v>NA</v>
      </c>
      <c r="AS791" t="str">
        <f>IF(OR(Table1[[#This Row],[Rodents]],Table1[[#This Row],[Human]],Table1[[#This Row],[Pig]]),OR(ISNUMBER(FIND("liver",C791)),ISNUMBER(FIND("hepat",C791))),"NA")</f>
        <v>NA</v>
      </c>
      <c r="AT791" t="str">
        <f>IF(OR(Table1[[#This Row],[Rodents]],Table1[[#This Row],[Human]],Table1[[#This Row],[Pig]]),OR(ISNUMBER(FIND("kidney",C791)),ISNUMBER(FIND("neph",C791))),"NA")</f>
        <v>NA</v>
      </c>
      <c r="AU791" t="str">
        <f>IF(OR(Table1[[#This Row],[Rodents]],Table1[[#This Row],[Human]],Table1[[#This Row],[Pig]]),OR(ISNUMBER(FIND("brain",C791)),ISNUMBER(FIND("neur",C791)),ISNUMBER(FIND("nerv",C791))),"NA")</f>
        <v>NA</v>
      </c>
      <c r="AV791" t="str">
        <f>IF(OR(Table1[[#This Row],[Rodents]],Table1[[#This Row],[Human]],Table1[[#This Row],[Pig]]),OR(ISNUMBER(FIND("heart",C791)),ISNUMBER(FIND("cardi",C791))),"NA")</f>
        <v>NA</v>
      </c>
      <c r="AW791" t="str">
        <f>IF(OR(Table1[[#This Row],[Rodents]],Table1[[#This Row],[Human]],Table1[[#This Row],[Pig]]),OR(ISNUMBER(FIND("gastro",C791)),ISNUMBER(FIND("intesti",C791)),ISNUMBER(FIND("stomach",C791))),"NA")</f>
        <v>NA</v>
      </c>
      <c r="AX791" t="str">
        <f>IF(OR(Table1[[#This Row],[Rodents]],Table1[[#This Row],[Human]],Table1[[#This Row],[Pig]]),NOT(OR(AQ791,AR791,AS791,AT791,AU791,AV791,AW791)),"NA")</f>
        <v>NA</v>
      </c>
      <c r="AY791" t="b">
        <f>OR(ISNUMBER(FIND("SWCNT",C791)),ISNUMBER(FIND("SWNT",C791)),ISNUMBER(FIND("single-wall",C791)),ISNUMBER(FIND("single wall",C791)),ISNUMBER(FIND("Single wall",C791)),ISNUMBER(FIND("Single-wall",C791)),ISNUMBER(FIND("SWCNT",B791)),ISNUMBER(FIND("SWNT",B791)),ISNUMBER(FIND("single-wall",B791)),ISNUMBER(FIND("single wall",B791)),ISNUMBER(FIND("Single-wall",B791)),ISNUMBER(FIND("Single wall",B791)))</f>
        <v>1</v>
      </c>
      <c r="AZ791" t="b">
        <f>OR(ISNUMBER(FIND("MWCNT",C791)),ISNUMBER(FIND("MWNT",C791)),ISNUMBER(FIND("multi-wall",C791)),ISNUMBER(FIND("multi wall",C791)),ISNUMBER(FIND("multiwall",C791)),ISNUMBER(FIND("Multi-wall",C791)),ISNUMBER(FIND("Multi wall",C791)),ISNUMBER(FIND("Multiwall",C791)),ISNUMBER(FIND("MWCNT",B791)),ISNUMBER(FIND("MWNT",B791)),ISNUMBER(FIND("multi-wall",B791)),ISNUMBER(FIND("multi wall",B791)),ISNUMBER(FIND("multiwall",B791)),ISNUMBER(FIND("Multi-wall",B791)),ISNUMBER(FIND("Multi wall",B791)),ISNUMBER(FIND("Multiwall",B791)),ISNUMBER(FIND("Double-wall",B791)),ISNUMBER(FIND("Double wall",B791)),ISNUMBER(FIND("Doublewall",B791)),ISNUMBER(FIND("double-wall",B791)),ISNUMBER(FIND("double wall",B791)),ISNUMBER(FIND("doublewall",B791)))</f>
        <v>0</v>
      </c>
      <c r="BA791" t="b">
        <f>AND(Table1[[#This Row],[SWCNT]],Table1[[#This Row],[MWCNT]])</f>
        <v>0</v>
      </c>
      <c r="BB791" t="b">
        <f>IF(Table1[[#This Row],[SWCNT]]=TRUE,FALSE,IF(Table1[[#This Row],[MWCNT]]=TRUE,FALSE,TRUE))</f>
        <v>0</v>
      </c>
      <c r="BC791" s="18"/>
    </row>
    <row r="792" spans="1:55" ht="240.5">
      <c r="A792" t="s">
        <v>2675</v>
      </c>
      <c r="B792" s="2" t="s">
        <v>2678</v>
      </c>
      <c r="C792" s="16" t="s">
        <v>2681</v>
      </c>
      <c r="D792" s="17" t="s">
        <v>403</v>
      </c>
      <c r="E792" s="2">
        <v>2016</v>
      </c>
      <c r="F792" t="b">
        <f>OR(ISNUMBER(FIND("cytotoxic",C792)),ISNUMBER(FIND("Cytotoxic",C792)),ISNUMBER(FIND("cellular toxicity",C792)),ISNUMBER(FIND("cell death",C792)),ISNUMBER(FIND("viable",C792)),ISNUMBER(FIND("phytotoxic",C792)),ISNUMBER(FIND("acute toxicity",C792)),ISNUMBER(FIND("MTT",C792)),ISNUMBER(FIND("survival",C792)),ISNUMBER(FIND("prolifer",C792)),ISNUMBER(FIND("apoptosis",C792)),ISNUMBER(FIND("neurotoxic",C792)),ISNUMBER(FIND("  lysis ",C792)),ISNUMBER(FIND("necrosis",C792)),ISNUMBER(FIND("cellular death",C792))*3,ISNUMBER(FIND("LDH",C792)),ISNUMBER(FIND("Acute toxicity",C792)))</f>
        <v>0</v>
      </c>
      <c r="G792" t="b">
        <f>OR(ISNUMBER(FIND("genotoxic",C792)),ISNUMBER(FIND("genotoxicity",C792)),ISNUMBER(FIND("DNA damage",C792)),ISNUMBER(FIND("DNA",C792)),ISNUMBER(FIND("RNA",C792)),ISNUMBER(FIND("mesothelioma",C792)),ISNUMBER(FIND("carcino",C792)),ISNUMBER(FIND("mutagen",C792)),ISNUMBER(FIND("genetic",C792)))</f>
        <v>0</v>
      </c>
      <c r="H792" t="b">
        <f>OR(ISNUMBER(FIND("inflammatory",C792)),ISNUMBER(FIND("inflamm",C792)))</f>
        <v>0</v>
      </c>
      <c r="I792" t="b">
        <f>OR(ISNUMBER(FIND("immune",C792)),ISNUMBER(FIND("immunological",C792)),ISNUMBER(FIND("interleuk",C792)),ISNUMBER(FIND("platelet activation",C792)),ISNUMBER(FIND("monocyte",C792)),ISNUMBER(FIND("leukocyte",C792)),ISNUMBER(FIND("cytokine",C792)),ISNUMBER(FIND("CD4",C792)),ISNUMBER(FIND("CD8",C792)),ISNUMBER(FIND("T-cell",C792)))</f>
        <v>0</v>
      </c>
      <c r="J792" t="b">
        <f>OR(ISNUMBER(FIND("reactive oxygen",C792)),ISNUMBER(FIND("ROS",C792)),ISNUMBER(FIND("free radical",C792)),ISNUMBER(FIND("oxidative stress",C792)),ISNUMBER(FIND("peroxid",C792)),ISNUMBER(FIND("oxidative",C792)),ISNUMBER(FIND("antioxid",C792)))</f>
        <v>0</v>
      </c>
      <c r="K792" t="b">
        <f>OR(ISNUMBER(FIND("autophag",C792)))</f>
        <v>0</v>
      </c>
      <c r="L792" t="b">
        <f>OR(ISNUMBER(FIND("morpholog",C792)))</f>
        <v>0</v>
      </c>
      <c r="M792" t="b">
        <f>OR(ISNUMBER(FIND("fibrosis",C792)),ISNUMBER(FIND("Fibrosis",C792)),ISNUMBER(FIND("fibrot",C792)))</f>
        <v>0</v>
      </c>
      <c r="N792" t="b">
        <f>OR(ISNUMBER(FIND("offspring",C792)),ISNUMBER(FIND("Parental",C792)),ISNUMBER(FIND("parental",C792)),ISNUMBER(FIND("germline",C792)),ISNUMBER(FIND("reproduc",C792)),ISNUMBER(FIND("embryo",C792)))</f>
        <v>0</v>
      </c>
      <c r="O792" t="b">
        <f>OR(ISNUMBER(FIND("metabol",C792)),ISNUMBER(FIND("Metabol",C792)),ISNUMBER(FIND("digest",C792)),ISNUMBER(FIND("mitochon",C792)))</f>
        <v>0</v>
      </c>
      <c r="P792" t="b">
        <f>OR(ISNUMBER(FIND("ecotox",C792)),ISNUMBER(FIND("Ecotox",B792)),ISNUMBER(FIND("ecotox",B792)),ISNUMBER(FIND("Ecotox",C792)))</f>
        <v>1</v>
      </c>
      <c r="Q792" t="b">
        <f>OR(ISNUMBER(FIND("Bioaccum",C792)),ISNUMBER(FIND("bioaccum",C792)),ISNUMBER(FIND("accum",C792)))</f>
        <v>0</v>
      </c>
      <c r="R792" t="b">
        <f>OR(ISNUMBER(FIND("Occupation",C792)),ISNUMBER(FIND("occupation",C792)),ISNUMBER(FIND("worker",C792)),ISNUMBER(FIND("workforce",C792)))</f>
        <v>0</v>
      </c>
      <c r="S792" t="b">
        <f>NOT(OR(F792,G792,H792,I792,J792,K792,L792,M792,N792,O792,P792,Q792,R792))</f>
        <v>0</v>
      </c>
      <c r="U792" t="b">
        <f>OR(Table1[[#This Row],[Inflammation]],Table1[[#This Row],[Immune]])</f>
        <v>0</v>
      </c>
      <c r="V792" t="str">
        <f>IF(OR(Table1[[#This Row],[Rodents]],Table1[[#This Row],[Human]],Table1[[#This Row],[Pig]]),OR(ISNUMBER(FIND("intratrach",C792)),ISNUMBER(FIND("nasal ",C792)),ISNUMBER(FIND("instill",C792))),"NA")</f>
        <v>NA</v>
      </c>
      <c r="W792" t="str">
        <f>IF(OR(Table1[[#This Row],[Rodents]],Table1[[#This Row],[Human]],Table1[[#This Row],[Pig]]),OR(ISNUMBER(FIND("dermal",C792)),ISNUMBER(FIND("skin ",C792))),"NA")</f>
        <v>NA</v>
      </c>
      <c r="X792" t="str">
        <f>IF(OR(Table1[[#This Row],[Rodents]],Table1[[#This Row],[Human]],Table1[[#This Row],[Pig]]),OR(ISNUMBER(FIND("injected",C792)),ISNUMBER(FIND("periton",C792)),ISNUMBER(FIND("intrascrot",C792))),"NA")</f>
        <v>NA</v>
      </c>
      <c r="Y792" t="str">
        <f>IF(OR(Table1[[#This Row],[Rodents]],Table1[[#This Row],[Human]],Table1[[#This Row],[Pig]]),NOT(OR(Table1[[#This Row],[Inhaled/Intratracheal/intranasal]],Table1[[#This Row],[Dermal]],Table1[[#This Row],[Injected]])),"NA")</f>
        <v>NA</v>
      </c>
      <c r="AA792" t="b">
        <f>OR(ISNUMBER(FIND("fish ",C792)),ISNUMBER(FIND("Fish ",C792)),ISNUMBER(FIND("aquatic",C792)),ISNUMBER(FIND("daphnids",C792)),ISNUMBER(FIND("Carcinus maenas",C792)),ISNUMBER(FIND("Daphnia",C792)),ISNUMBER(FIND("Ruditapes philippinarum",C792)),ISNUMBER(FIND("daphnia",C792)),ISNUMBER(FIND("marine",C792)),ISNUMBER(FIND("mussel",C792)),ISNUMBER(FIND("algae",C792)),ISNUMBER(FIND("Donax faba",C792)),ISNUMBER(FIND("estuarine",C792)),ISNUMBER(FIND("snail",C792)),ISNUMBER(FIND("Prorocentrum donghaiense",C792)) )</f>
        <v>0</v>
      </c>
      <c r="AB792" t="b">
        <f>OR(ISNUMBER(FIND(" rat ",C792)),ISNUMBER(FIND(" rats ",C792)),ISNUMBER(FIND(" Rats ",C792)),ISNUMBER(FIND(" Rat ",C792)),ISNUMBER(FIND(" rat.",C792)),ISNUMBER(FIND(" rats.",C792)),ISNUMBER(FIND("mouse",C792)),ISNUMBER(FIND("mice",C792)), ISNUMBER(FIND(" Mice",C792)))</f>
        <v>0</v>
      </c>
      <c r="AC792" t="b">
        <f>OR(ISNUMBER(FIND(" cell ",C792)),ISNUMBER(FIND("fibroblast",C792)),ISNUMBER(FIND("macrophage",C792)),ISNUMBER(FIND("epithelial",C792)),ISNUMBER(FIND("endothelial",C792)),ISNUMBER(FIND("neuron",C792)),ISNUMBER(FIND(" cells ",C792)),ISNUMBER(FIND("RBC",C792)),ISNUMBER(FIND("mitochond",C792)),ISNUMBER(FIND("adipocyte",C792)),ISNUMBER(FIND("osteo",C792)),ISNUMBER(FIND("keratin",C792)),ISNUMBER(FIND(" cell's ",C792)),ISNUMBER(FIND("eukary",C792)),ISNUMBER(FIND("sperm",C792)))</f>
        <v>0</v>
      </c>
      <c r="AD792" t="b">
        <f>OR(ISNUMBER(FIND("human",B792)),ISNUMBER(FIND("workers",B792)),ISNUMBER(FIND("workforces",B792)),ISNUMBER(FIND("occupational",B792)),ISNUMBER(FIND("Case report",B792)),ISNUMBER(FIND("Workplaces",B792)),ISNUMBER(FIND("worker",B792)))</f>
        <v>0</v>
      </c>
      <c r="AE792" t="b">
        <f>OR(ISNUMBER(FIND(" plant ",C792)),ISNUMBER(FIND("Plant ",C792)),ISNUMBER(FIND("tomato",C792)),ISNUMBER(FIND("plants",C792)),ISNUMBER(FIND("Plants",C792)),ISNUMBER(FIND("algae",C792)),ISNUMBER(FIND("lettuce",C792)),ISNUMBER(FIND("green gram sprouts ",C792)),ISNUMBER(FIND("Cucurbita pepo",C792)),ISNUMBER(FIND("bean ",C792)),ISNUMBER(FIND("chloroplast",C792)),ISNUMBER(FIND("chlorophyll",C792)),ISNUMBER(FIND("seedling",C792)),ISNUMBER(FIND("canola",C792)),ISNUMBER(FIND("shoot",C792)),ISNUMBER(FIND("photosynthes",C792)),ISNUMBER(FIND(" leaves ",C792)),,ISNUMBER(FIND("agriculture",C792)),ISNUMBER(FIND(" crops ",C792)))</f>
        <v>0</v>
      </c>
      <c r="AF792" t="b">
        <f>OR(ISNUMBER(FIND("bacteria",C792)),ISNUMBER(FIND("Bacteria",C792)),ISNUMBER(FIND("Bacterium",C792)),ISNUMBER(FIND("bacterium",C792)),ISNUMBER(FIND(" coli ",C792)))</f>
        <v>0</v>
      </c>
      <c r="AG792" t="b">
        <f>OR(ISNUMBER(FIND("fungi",C792)),ISNUMBER(FIND("Fungi",C792)),ISNUMBER(FIND("fungus",C792)),ISNUMBER(FIND("Fungus",C792)),ISNUMBER(FIND("mushroom",C792)),ISNUMBER(FIND("Mushroom",C792)),ISNUMBER(FIND(" mold ",C792)))</f>
        <v>0</v>
      </c>
      <c r="AH792" t="b">
        <f>OR(ISNUMBER(FIND("Pig ",C792)),ISNUMBER(FIND("pig ",C792)),ISNUMBER(FIND("Pigs ",C792)),ISNUMBER(FIND("pigs ",C792)))</f>
        <v>0</v>
      </c>
      <c r="AI792" t="b">
        <f>OR(ISNUMBER(FIND(" C. elegans",C792)),ISNUMBER(FIND("Caenorhabditis elegans",C792)),ISNUMBER(FIND("earthworms",C792)),ISNUMBER(FIND(" Ficopomatus enigmaticus",C792)),ISNUMBER(FIND("larva",C792)),ISNUMBER(FIND("Lumbriculus variegatus",C792)),ISNUMBER(FIND("nematode",C792)))</f>
        <v>0</v>
      </c>
      <c r="AJ792" t="b">
        <f>NOT(OR(AA792,AB792,AC792,AD792,AE792,AF792,AG792,AH792,AI792))</f>
        <v>1</v>
      </c>
      <c r="AK792" t="s">
        <v>6109</v>
      </c>
      <c r="AL792" t="b">
        <f>OR(AA792,AB792,AD792,AE792,AF792,AG792,AH792,AI792)</f>
        <v>0</v>
      </c>
      <c r="AM792" t="b">
        <f>IF(Table1[[#This Row],[In vivo?]],IF(Table1[[#This Row],[Cell]],FALSE,TRUE),FALSE)</f>
        <v>0</v>
      </c>
      <c r="AN792" t="b">
        <f>AND(AC792,AL792)</f>
        <v>0</v>
      </c>
      <c r="AO792" t="b">
        <f>IF(Table1[[#This Row],[Cell]],IF(Table1[[#This Row],[In vivo?]],FALSE,TRUE),FALSE)</f>
        <v>0</v>
      </c>
      <c r="AP792" t="b">
        <f>NOT(OR(Table1[[#This Row],[In vivo?]],Table1[[#This Row],[Only in Cell]]))</f>
        <v>1</v>
      </c>
      <c r="AQ792" t="str">
        <f>IF(OR(Table1[[#This Row],[Rodents]],Table1[[#This Row],[Human]],Table1[[#This Row],[Pig]]),OR(ISNUMBER(FIND("pulmonary",C792)),ISNUMBER(FIND("lung",C792))),"NA")</f>
        <v>NA</v>
      </c>
      <c r="AR792" t="str">
        <f>IF(OR(Table1[[#This Row],[Rodents]],Table1[[#This Row],[Human]],Table1[[#This Row],[Pig]]),OR(ISNUMBER(FIND("skin",C792)),ISNUMBER(FIND("dermal",C792))),"NA")</f>
        <v>NA</v>
      </c>
      <c r="AS792" t="str">
        <f>IF(OR(Table1[[#This Row],[Rodents]],Table1[[#This Row],[Human]],Table1[[#This Row],[Pig]]),OR(ISNUMBER(FIND("liver",C792)),ISNUMBER(FIND("hepat",C792))),"NA")</f>
        <v>NA</v>
      </c>
      <c r="AT792" t="str">
        <f>IF(OR(Table1[[#This Row],[Rodents]],Table1[[#This Row],[Human]],Table1[[#This Row],[Pig]]),OR(ISNUMBER(FIND("kidney",C792)),ISNUMBER(FIND("neph",C792))),"NA")</f>
        <v>NA</v>
      </c>
      <c r="AU792" t="str">
        <f>IF(OR(Table1[[#This Row],[Rodents]],Table1[[#This Row],[Human]],Table1[[#This Row],[Pig]]),OR(ISNUMBER(FIND("brain",C792)),ISNUMBER(FIND("neur",C792)),ISNUMBER(FIND("nerv",C792))),"NA")</f>
        <v>NA</v>
      </c>
      <c r="AV792" t="str">
        <f>IF(OR(Table1[[#This Row],[Rodents]],Table1[[#This Row],[Human]],Table1[[#This Row],[Pig]]),OR(ISNUMBER(FIND("heart",C792)),ISNUMBER(FIND("cardi",C792))),"NA")</f>
        <v>NA</v>
      </c>
      <c r="AW792" t="str">
        <f>IF(OR(Table1[[#This Row],[Rodents]],Table1[[#This Row],[Human]],Table1[[#This Row],[Pig]]),OR(ISNUMBER(FIND("gastro",C792)),ISNUMBER(FIND("intesti",C792)),ISNUMBER(FIND("stomach",C792))),"NA")</f>
        <v>NA</v>
      </c>
      <c r="AX792" t="str">
        <f>IF(OR(Table1[[#This Row],[Rodents]],Table1[[#This Row],[Human]],Table1[[#This Row],[Pig]]),NOT(OR(AQ792,AR792,AS792,AT792,AU792,AV792,AW792)),"NA")</f>
        <v>NA</v>
      </c>
      <c r="AY792" t="b">
        <f>OR(ISNUMBER(FIND("SWCNT",C792)),ISNUMBER(FIND("SWNT",C792)),ISNUMBER(FIND("single-wall",C792)),ISNUMBER(FIND("single wall",C792)),ISNUMBER(FIND("Single wall",C792)),ISNUMBER(FIND("Single-wall",C792)),ISNUMBER(FIND("SWCNT",B792)),ISNUMBER(FIND("SWNT",B792)),ISNUMBER(FIND("single-wall",B792)),ISNUMBER(FIND("single wall",B792)),ISNUMBER(FIND("Single-wall",B792)),ISNUMBER(FIND("Single wall",B792)))</f>
        <v>0</v>
      </c>
      <c r="AZ792" t="b">
        <f>OR(ISNUMBER(FIND("MWCNT",C792)),ISNUMBER(FIND("MWNT",C792)),ISNUMBER(FIND("multi-wall",C792)),ISNUMBER(FIND("multi wall",C792)),ISNUMBER(FIND("multiwall",C792)),ISNUMBER(FIND("Multi-wall",C792)),ISNUMBER(FIND("Multi wall",C792)),ISNUMBER(FIND("Multiwall",C792)),ISNUMBER(FIND("MWCNT",B792)),ISNUMBER(FIND("MWNT",B792)),ISNUMBER(FIND("multi-wall",B792)),ISNUMBER(FIND("multi wall",B792)),ISNUMBER(FIND("multiwall",B792)),ISNUMBER(FIND("Multi-wall",B792)),ISNUMBER(FIND("Multi wall",B792)),ISNUMBER(FIND("Multiwall",B792)),ISNUMBER(FIND("Double-wall",B792)),ISNUMBER(FIND("Double wall",B792)),ISNUMBER(FIND("Doublewall",B792)),ISNUMBER(FIND("double-wall",B792)),ISNUMBER(FIND("double wall",B792)),ISNUMBER(FIND("doublewall",B792)))</f>
        <v>0</v>
      </c>
      <c r="BA792" t="b">
        <f>AND(Table1[[#This Row],[SWCNT]],Table1[[#This Row],[MWCNT]])</f>
        <v>0</v>
      </c>
      <c r="BB792" t="b">
        <f>IF(Table1[[#This Row],[SWCNT]]=TRUE,FALSE,IF(Table1[[#This Row],[MWCNT]]=TRUE,FALSE,TRUE))</f>
        <v>1</v>
      </c>
      <c r="BC792" s="18"/>
    </row>
    <row r="793" spans="1:55" ht="166.5">
      <c r="A793" t="s">
        <v>2620</v>
      </c>
      <c r="B793" s="2" t="s">
        <v>2623</v>
      </c>
      <c r="C793" s="16" t="s">
        <v>2626</v>
      </c>
      <c r="D793" s="17" t="s">
        <v>76</v>
      </c>
      <c r="E793" s="2">
        <v>2016</v>
      </c>
      <c r="F793" t="b">
        <f>OR(ISNUMBER(FIND("cytotoxic",C793)),ISNUMBER(FIND("Cytotoxic",C793)),ISNUMBER(FIND("cellular toxicity",C793)),ISNUMBER(FIND("cell death",C793)),ISNUMBER(FIND("viable",C793)),ISNUMBER(FIND("phytotoxic",C793)),ISNUMBER(FIND("acute toxicity",C793)),ISNUMBER(FIND("MTT",C793)),ISNUMBER(FIND("survival",C793)),ISNUMBER(FIND("prolifer",C793)),ISNUMBER(FIND("apoptosis",C793)),ISNUMBER(FIND("neurotoxic",C793)),ISNUMBER(FIND("  lysis ",C793)),ISNUMBER(FIND("necrosis",C793)),ISNUMBER(FIND("cellular death",C793))*3,ISNUMBER(FIND("LDH",C793)),ISNUMBER(FIND("Acute toxicity",C793)))</f>
        <v>1</v>
      </c>
      <c r="G793" t="b">
        <f>OR(ISNUMBER(FIND("genotoxic",C793)),ISNUMBER(FIND("genotoxicity",C793)),ISNUMBER(FIND("DNA damage",C793)),ISNUMBER(FIND("DNA",C793)),ISNUMBER(FIND("RNA",C793)),ISNUMBER(FIND("mesothelioma",C793)),ISNUMBER(FIND("carcino",C793)),ISNUMBER(FIND("mutagen",C793)),ISNUMBER(FIND("genetic",C793)))</f>
        <v>0</v>
      </c>
      <c r="H793" t="b">
        <f>OR(ISNUMBER(FIND("inflammatory",C793)),ISNUMBER(FIND("inflamm",C793)))</f>
        <v>0</v>
      </c>
      <c r="I793" t="b">
        <f>OR(ISNUMBER(FIND("immune",C793)),ISNUMBER(FIND("immunological",C793)),ISNUMBER(FIND("interleuk",C793)),ISNUMBER(FIND("platelet activation",C793)),ISNUMBER(FIND("monocyte",C793)),ISNUMBER(FIND("leukocyte",C793)),ISNUMBER(FIND("cytokine",C793)),ISNUMBER(FIND("CD4",C793)),ISNUMBER(FIND("CD8",C793)),ISNUMBER(FIND("T-cell",C793)))</f>
        <v>0</v>
      </c>
      <c r="J793" t="b">
        <f>OR(ISNUMBER(FIND("reactive oxygen",C793)),ISNUMBER(FIND("ROS",C793)),ISNUMBER(FIND("free radical",C793)),ISNUMBER(FIND("oxidative stress",C793)),ISNUMBER(FIND("peroxid",C793)),ISNUMBER(FIND("oxidative",C793)),ISNUMBER(FIND("antioxid",C793)))</f>
        <v>0</v>
      </c>
      <c r="K793" t="b">
        <f>OR(ISNUMBER(FIND("autophag",C793)))</f>
        <v>0</v>
      </c>
      <c r="L793" t="b">
        <f>OR(ISNUMBER(FIND("morpholog",C793)))</f>
        <v>0</v>
      </c>
      <c r="M793" t="b">
        <f>OR(ISNUMBER(FIND("fibrosis",C793)),ISNUMBER(FIND("Fibrosis",C793)),ISNUMBER(FIND("fibrot",C793)))</f>
        <v>0</v>
      </c>
      <c r="N793" t="b">
        <f>OR(ISNUMBER(FIND("offspring",C793)),ISNUMBER(FIND("Parental",C793)),ISNUMBER(FIND("parental",C793)),ISNUMBER(FIND("germline",C793)),ISNUMBER(FIND("reproduc",C793)),ISNUMBER(FIND("embryo",C793)))</f>
        <v>0</v>
      </c>
      <c r="O793" t="b">
        <f>OR(ISNUMBER(FIND("metabol",C793)),ISNUMBER(FIND("Metabol",C793)),ISNUMBER(FIND("digest",C793)),ISNUMBER(FIND("mitochon",C793)))</f>
        <v>0</v>
      </c>
      <c r="P793" t="b">
        <f>OR(ISNUMBER(FIND("ecotox",C793)),ISNUMBER(FIND("Ecotox",B793)),ISNUMBER(FIND("ecotox",B793)),ISNUMBER(FIND("Ecotox",C793)))</f>
        <v>0</v>
      </c>
      <c r="Q793" t="b">
        <f>OR(ISNUMBER(FIND("Bioaccum",C793)),ISNUMBER(FIND("bioaccum",C793)),ISNUMBER(FIND("accum",C793)))</f>
        <v>0</v>
      </c>
      <c r="R793" t="b">
        <f>OR(ISNUMBER(FIND("Occupation",C793)),ISNUMBER(FIND("occupation",C793)),ISNUMBER(FIND("worker",C793)),ISNUMBER(FIND("workforce",C793)))</f>
        <v>0</v>
      </c>
      <c r="S793" t="b">
        <f>NOT(OR(F793,G793,H793,I793,J793,K793,L793,M793,N793,O793,P793,Q793,R793))</f>
        <v>0</v>
      </c>
      <c r="U793" t="b">
        <f>OR(Table1[[#This Row],[Inflammation]],Table1[[#This Row],[Immune]])</f>
        <v>0</v>
      </c>
      <c r="V793" t="str">
        <f>IF(OR(Table1[[#This Row],[Rodents]],Table1[[#This Row],[Human]],Table1[[#This Row],[Pig]]),OR(ISNUMBER(FIND("intratrach",C793)),ISNUMBER(FIND("nasal ",C793)),ISNUMBER(FIND("instill",C793))),"NA")</f>
        <v>NA</v>
      </c>
      <c r="W793" t="str">
        <f>IF(OR(Table1[[#This Row],[Rodents]],Table1[[#This Row],[Human]],Table1[[#This Row],[Pig]]),OR(ISNUMBER(FIND("dermal",C793)),ISNUMBER(FIND("skin ",C793))),"NA")</f>
        <v>NA</v>
      </c>
      <c r="X793" t="str">
        <f>IF(OR(Table1[[#This Row],[Rodents]],Table1[[#This Row],[Human]],Table1[[#This Row],[Pig]]),OR(ISNUMBER(FIND("injected",C793)),ISNUMBER(FIND("periton",C793)),ISNUMBER(FIND("intrascrot",C793))),"NA")</f>
        <v>NA</v>
      </c>
      <c r="Y793" t="str">
        <f>IF(OR(Table1[[#This Row],[Rodents]],Table1[[#This Row],[Human]],Table1[[#This Row],[Pig]]),NOT(OR(Table1[[#This Row],[Inhaled/Intratracheal/intranasal]],Table1[[#This Row],[Dermal]],Table1[[#This Row],[Injected]])),"NA")</f>
        <v>NA</v>
      </c>
      <c r="AA793" t="b">
        <f>OR(ISNUMBER(FIND("fish ",C793)),ISNUMBER(FIND("Fish ",C793)),ISNUMBER(FIND("aquatic",C793)),ISNUMBER(FIND("daphnids",C793)),ISNUMBER(FIND("Carcinus maenas",C793)),ISNUMBER(FIND("Daphnia",C793)),ISNUMBER(FIND("Ruditapes philippinarum",C793)),ISNUMBER(FIND("daphnia",C793)),ISNUMBER(FIND("marine",C793)),ISNUMBER(FIND("mussel",C793)),ISNUMBER(FIND("algae",C793)),ISNUMBER(FIND("Donax faba",C793)),ISNUMBER(FIND("estuarine",C793)),ISNUMBER(FIND("snail",C793)),ISNUMBER(FIND("Prorocentrum donghaiense",C793)) )</f>
        <v>0</v>
      </c>
      <c r="AB793" t="b">
        <f>OR(ISNUMBER(FIND(" rat ",C793)),ISNUMBER(FIND(" rats ",C793)),ISNUMBER(FIND(" Rats ",C793)),ISNUMBER(FIND(" Rat ",C793)),ISNUMBER(FIND(" rat.",C793)),ISNUMBER(FIND(" rats.",C793)),ISNUMBER(FIND("mouse",C793)),ISNUMBER(FIND("mice",C793)), ISNUMBER(FIND(" Mice",C793)))</f>
        <v>0</v>
      </c>
      <c r="AC793" t="b">
        <f>OR(ISNUMBER(FIND(" cell ",C793)),ISNUMBER(FIND("fibroblast",C793)),ISNUMBER(FIND("macrophage",C793)),ISNUMBER(FIND("epithelial",C793)),ISNUMBER(FIND("endothelial",C793)),ISNUMBER(FIND("neuron",C793)),ISNUMBER(FIND(" cells ",C793)),ISNUMBER(FIND("RBC",C793)),ISNUMBER(FIND("mitochond",C793)),ISNUMBER(FIND("adipocyte",C793)),ISNUMBER(FIND("osteo",C793)),ISNUMBER(FIND("keratin",C793)),ISNUMBER(FIND(" cell's ",C793)),ISNUMBER(FIND("eukary",C793)),ISNUMBER(FIND("sperm",C793)))</f>
        <v>0</v>
      </c>
      <c r="AD793" t="b">
        <f>OR(ISNUMBER(FIND("human",B793)),ISNUMBER(FIND("workers",B793)),ISNUMBER(FIND("workforces",B793)),ISNUMBER(FIND("occupational",B793)),ISNUMBER(FIND("Case report",B793)),ISNUMBER(FIND("Workplaces",B793)),ISNUMBER(FIND("worker",B793)))</f>
        <v>0</v>
      </c>
      <c r="AE793" t="b">
        <f>OR(ISNUMBER(FIND(" plant ",C793)),ISNUMBER(FIND("Plant ",C793)),ISNUMBER(FIND("tomato",C793)),ISNUMBER(FIND("plants",C793)),ISNUMBER(FIND("Plants",C793)),ISNUMBER(FIND("algae",C793)),ISNUMBER(FIND("lettuce",C793)),ISNUMBER(FIND("green gram sprouts ",C793)),ISNUMBER(FIND("Cucurbita pepo",C793)),ISNUMBER(FIND("bean ",C793)),ISNUMBER(FIND("chloroplast",C793)),ISNUMBER(FIND("chlorophyll",C793)),ISNUMBER(FIND("seedling",C793)),ISNUMBER(FIND("canola",C793)),ISNUMBER(FIND("shoot",C793)),ISNUMBER(FIND("photosynthes",C793)),ISNUMBER(FIND(" leaves ",C793)),,ISNUMBER(FIND("agriculture",C793)),ISNUMBER(FIND(" crops ",C793)))</f>
        <v>0</v>
      </c>
      <c r="AF793" t="b">
        <f>OR(ISNUMBER(FIND("bacteria",C793)),ISNUMBER(FIND("Bacteria",C793)),ISNUMBER(FIND("Bacterium",C793)),ISNUMBER(FIND("bacterium",C793)),ISNUMBER(FIND(" coli ",C793)))</f>
        <v>0</v>
      </c>
      <c r="AG793" t="b">
        <f>OR(ISNUMBER(FIND("fungi",C793)),ISNUMBER(FIND("Fungi",C793)),ISNUMBER(FIND("fungus",C793)),ISNUMBER(FIND("Fungus",C793)),ISNUMBER(FIND("mushroom",C793)),ISNUMBER(FIND("Mushroom",C793)),ISNUMBER(FIND(" mold ",C793)))</f>
        <v>0</v>
      </c>
      <c r="AH793" t="b">
        <f>OR(ISNUMBER(FIND("Pig ",C793)),ISNUMBER(FIND("pig ",C793)),ISNUMBER(FIND("Pigs ",C793)),ISNUMBER(FIND("pigs ",C793)))</f>
        <v>0</v>
      </c>
      <c r="AI793" t="b">
        <f>OR(ISNUMBER(FIND(" C. elegans",C793)),ISNUMBER(FIND("Caenorhabditis elegans",C793)),ISNUMBER(FIND("earthworms",C793)),ISNUMBER(FIND(" Ficopomatus enigmaticus",C793)),ISNUMBER(FIND("larva",C793)),ISNUMBER(FIND("Lumbriculus variegatus",C793)),ISNUMBER(FIND("nematode",C793)))</f>
        <v>0</v>
      </c>
      <c r="AJ793" t="b">
        <f>NOT(OR(AA793,AB793,AC793,AD793,AE793,AF793,AG793,AH793,AI793))</f>
        <v>1</v>
      </c>
      <c r="AK793" t="s">
        <v>6109</v>
      </c>
      <c r="AL793" t="b">
        <f>OR(AA793,AB793,AD793,AE793,AF793,AG793,AH793,AI793)</f>
        <v>0</v>
      </c>
      <c r="AM793" t="b">
        <f>IF(Table1[[#This Row],[In vivo?]],IF(Table1[[#This Row],[Cell]],FALSE,TRUE),FALSE)</f>
        <v>0</v>
      </c>
      <c r="AN793" t="b">
        <f>AND(AC793,AL793)</f>
        <v>0</v>
      </c>
      <c r="AO793" t="b">
        <f>IF(Table1[[#This Row],[Cell]],IF(Table1[[#This Row],[In vivo?]],FALSE,TRUE),FALSE)</f>
        <v>0</v>
      </c>
      <c r="AP793" t="b">
        <f>NOT(OR(Table1[[#This Row],[In vivo?]],Table1[[#This Row],[Only in Cell]]))</f>
        <v>1</v>
      </c>
      <c r="AQ793" t="str">
        <f>IF(OR(Table1[[#This Row],[Rodents]],Table1[[#This Row],[Human]],Table1[[#This Row],[Pig]]),OR(ISNUMBER(FIND("pulmonary",C793)),ISNUMBER(FIND("lung",C793))),"NA")</f>
        <v>NA</v>
      </c>
      <c r="AR793" t="str">
        <f>IF(OR(Table1[[#This Row],[Rodents]],Table1[[#This Row],[Human]],Table1[[#This Row],[Pig]]),OR(ISNUMBER(FIND("skin",C793)),ISNUMBER(FIND("dermal",C793))),"NA")</f>
        <v>NA</v>
      </c>
      <c r="AS793" t="str">
        <f>IF(OR(Table1[[#This Row],[Rodents]],Table1[[#This Row],[Human]],Table1[[#This Row],[Pig]]),OR(ISNUMBER(FIND("liver",C793)),ISNUMBER(FIND("hepat",C793))),"NA")</f>
        <v>NA</v>
      </c>
      <c r="AT793" t="str">
        <f>IF(OR(Table1[[#This Row],[Rodents]],Table1[[#This Row],[Human]],Table1[[#This Row],[Pig]]),OR(ISNUMBER(FIND("kidney",C793)),ISNUMBER(FIND("neph",C793))),"NA")</f>
        <v>NA</v>
      </c>
      <c r="AU793" t="str">
        <f>IF(OR(Table1[[#This Row],[Rodents]],Table1[[#This Row],[Human]],Table1[[#This Row],[Pig]]),OR(ISNUMBER(FIND("brain",C793)),ISNUMBER(FIND("neur",C793)),ISNUMBER(FIND("nerv",C793))),"NA")</f>
        <v>NA</v>
      </c>
      <c r="AV793" t="str">
        <f>IF(OR(Table1[[#This Row],[Rodents]],Table1[[#This Row],[Human]],Table1[[#This Row],[Pig]]),OR(ISNUMBER(FIND("heart",C793)),ISNUMBER(FIND("cardi",C793))),"NA")</f>
        <v>NA</v>
      </c>
      <c r="AW793" t="str">
        <f>IF(OR(Table1[[#This Row],[Rodents]],Table1[[#This Row],[Human]],Table1[[#This Row],[Pig]]),OR(ISNUMBER(FIND("gastro",C793)),ISNUMBER(FIND("intesti",C793)),ISNUMBER(FIND("stomach",C793))),"NA")</f>
        <v>NA</v>
      </c>
      <c r="AX793" t="str">
        <f>IF(OR(Table1[[#This Row],[Rodents]],Table1[[#This Row],[Human]],Table1[[#This Row],[Pig]]),NOT(OR(AQ793,AR793,AS793,AT793,AU793,AV793,AW793)),"NA")</f>
        <v>NA</v>
      </c>
      <c r="AY793" t="b">
        <f>OR(ISNUMBER(FIND("SWCNT",C793)),ISNUMBER(FIND("SWNT",C793)),ISNUMBER(FIND("single-wall",C793)),ISNUMBER(FIND("single wall",C793)),ISNUMBER(FIND("Single wall",C793)),ISNUMBER(FIND("Single-wall",C793)),ISNUMBER(FIND("SWCNT",B793)),ISNUMBER(FIND("SWNT",B793)),ISNUMBER(FIND("single-wall",B793)),ISNUMBER(FIND("single wall",B793)),ISNUMBER(FIND("Single-wall",B793)),ISNUMBER(FIND("Single wall",B793)))</f>
        <v>0</v>
      </c>
      <c r="AZ793" t="b">
        <f>OR(ISNUMBER(FIND("MWCNT",C793)),ISNUMBER(FIND("MWNT",C793)),ISNUMBER(FIND("multi-wall",C793)),ISNUMBER(FIND("multi wall",C793)),ISNUMBER(FIND("multiwall",C793)),ISNUMBER(FIND("Multi-wall",C793)),ISNUMBER(FIND("Multi wall",C793)),ISNUMBER(FIND("Multiwall",C793)),ISNUMBER(FIND("MWCNT",B793)),ISNUMBER(FIND("MWNT",B793)),ISNUMBER(FIND("multi-wall",B793)),ISNUMBER(FIND("multi wall",B793)),ISNUMBER(FIND("multiwall",B793)),ISNUMBER(FIND("Multi-wall",B793)),ISNUMBER(FIND("Multi wall",B793)),ISNUMBER(FIND("Multiwall",B793)),ISNUMBER(FIND("Double-wall",B793)),ISNUMBER(FIND("Double wall",B793)),ISNUMBER(FIND("Doublewall",B793)),ISNUMBER(FIND("double-wall",B793)),ISNUMBER(FIND("double wall",B793)),ISNUMBER(FIND("doublewall",B793)))</f>
        <v>0</v>
      </c>
      <c r="BA793" t="b">
        <f>AND(Table1[[#This Row],[SWCNT]],Table1[[#This Row],[MWCNT]])</f>
        <v>0</v>
      </c>
      <c r="BB793" t="b">
        <f>IF(Table1[[#This Row],[SWCNT]]=TRUE,FALSE,IF(Table1[[#This Row],[MWCNT]]=TRUE,FALSE,TRUE))</f>
        <v>1</v>
      </c>
      <c r="BC793" s="18"/>
    </row>
    <row r="794" spans="1:55" ht="166.5">
      <c r="A794" t="s">
        <v>2750</v>
      </c>
      <c r="B794" s="2" t="s">
        <v>2751</v>
      </c>
      <c r="C794" s="16" t="s">
        <v>2752</v>
      </c>
      <c r="D794" s="17" t="s">
        <v>170</v>
      </c>
      <c r="E794" s="2">
        <v>2016</v>
      </c>
      <c r="F794" t="b">
        <f>OR(ISNUMBER(FIND("cytotoxic",C794)),ISNUMBER(FIND("Cytotoxic",C794)),ISNUMBER(FIND("cellular toxicity",C794)),ISNUMBER(FIND("cell death",C794)),ISNUMBER(FIND("viable",C794)),ISNUMBER(FIND("phytotoxic",C794)),ISNUMBER(FIND("acute toxicity",C794)),ISNUMBER(FIND("MTT",C794)),ISNUMBER(FIND("survival",C794)),ISNUMBER(FIND("prolifer",C794)),ISNUMBER(FIND("apoptosis",C794)),ISNUMBER(FIND("neurotoxic",C794)),ISNUMBER(FIND("  lysis ",C794)),ISNUMBER(FIND("necrosis",C794)),ISNUMBER(FIND("cellular death",C794))*3,ISNUMBER(FIND("LDH",C794)),ISNUMBER(FIND("Acute toxicity",C794)))</f>
        <v>0</v>
      </c>
      <c r="G794" t="b">
        <f>OR(ISNUMBER(FIND("genotoxic",C794)),ISNUMBER(FIND("genotoxicity",C794)),ISNUMBER(FIND("DNA damage",C794)),ISNUMBER(FIND("DNA",C794)),ISNUMBER(FIND("RNA",C794)),ISNUMBER(FIND("mesothelioma",C794)),ISNUMBER(FIND("carcino",C794)),ISNUMBER(FIND("mutagen",C794)),ISNUMBER(FIND("genetic",C794)))</f>
        <v>0</v>
      </c>
      <c r="H794" t="b">
        <f>OR(ISNUMBER(FIND("inflammatory",C794)),ISNUMBER(FIND("inflamm",C794)))</f>
        <v>0</v>
      </c>
      <c r="I794" t="b">
        <f>OR(ISNUMBER(FIND("immune",C794)),ISNUMBER(FIND("immunological",C794)),ISNUMBER(FIND("interleuk",C794)),ISNUMBER(FIND("platelet activation",C794)),ISNUMBER(FIND("monocyte",C794)),ISNUMBER(FIND("leukocyte",C794)),ISNUMBER(FIND("cytokine",C794)),ISNUMBER(FIND("CD4",C794)),ISNUMBER(FIND("CD8",C794)),ISNUMBER(FIND("T-cell",C794)))</f>
        <v>0</v>
      </c>
      <c r="J794" t="b">
        <f>OR(ISNUMBER(FIND("reactive oxygen",C794)),ISNUMBER(FIND("ROS",C794)),ISNUMBER(FIND("free radical",C794)),ISNUMBER(FIND("oxidative stress",C794)),ISNUMBER(FIND("peroxid",C794)),ISNUMBER(FIND("oxidative",C794)),ISNUMBER(FIND("antioxid",C794)))</f>
        <v>0</v>
      </c>
      <c r="K794" t="b">
        <f>OR(ISNUMBER(FIND("autophag",C794)))</f>
        <v>0</v>
      </c>
      <c r="L794" t="b">
        <f>OR(ISNUMBER(FIND("morpholog",C794)))</f>
        <v>0</v>
      </c>
      <c r="M794" t="b">
        <f>OR(ISNUMBER(FIND("fibrosis",C794)),ISNUMBER(FIND("Fibrosis",C794)),ISNUMBER(FIND("fibrot",C794)))</f>
        <v>0</v>
      </c>
      <c r="N794" t="b">
        <f>OR(ISNUMBER(FIND("offspring",C794)),ISNUMBER(FIND("Parental",C794)),ISNUMBER(FIND("parental",C794)),ISNUMBER(FIND("germline",C794)),ISNUMBER(FIND("reproduc",C794)),ISNUMBER(FIND("embryo",C794)))</f>
        <v>0</v>
      </c>
      <c r="O794" t="b">
        <f>OR(ISNUMBER(FIND("metabol",C794)),ISNUMBER(FIND("Metabol",C794)),ISNUMBER(FIND("digest",C794)),ISNUMBER(FIND("mitochon",C794)))</f>
        <v>1</v>
      </c>
      <c r="P794" t="b">
        <f>OR(ISNUMBER(FIND("ecotox",C794)),ISNUMBER(FIND("Ecotox",B794)),ISNUMBER(FIND("ecotox",B794)),ISNUMBER(FIND("Ecotox",C794)))</f>
        <v>0</v>
      </c>
      <c r="Q794" t="b">
        <f>OR(ISNUMBER(FIND("Bioaccum",C794)),ISNUMBER(FIND("bioaccum",C794)),ISNUMBER(FIND("accum",C794)))</f>
        <v>0</v>
      </c>
      <c r="R794" t="b">
        <f>OR(ISNUMBER(FIND("Occupation",C794)),ISNUMBER(FIND("occupation",C794)),ISNUMBER(FIND("worker",C794)),ISNUMBER(FIND("workforce",C794)))</f>
        <v>0</v>
      </c>
      <c r="S794" t="b">
        <f>NOT(OR(F794,G794,H794,I794,J794,K794,L794,M794,N794,O794,P794,Q794,R794))</f>
        <v>0</v>
      </c>
      <c r="U794" t="b">
        <f>OR(Table1[[#This Row],[Inflammation]],Table1[[#This Row],[Immune]])</f>
        <v>0</v>
      </c>
      <c r="V794" t="str">
        <f>IF(OR(Table1[[#This Row],[Rodents]],Table1[[#This Row],[Human]],Table1[[#This Row],[Pig]]),OR(ISNUMBER(FIND("intratrach",C794)),ISNUMBER(FIND("nasal ",C794)),ISNUMBER(FIND("instill",C794))),"NA")</f>
        <v>NA</v>
      </c>
      <c r="W794" t="str">
        <f>IF(OR(Table1[[#This Row],[Rodents]],Table1[[#This Row],[Human]],Table1[[#This Row],[Pig]]),OR(ISNUMBER(FIND("dermal",C794)),ISNUMBER(FIND("skin ",C794))),"NA")</f>
        <v>NA</v>
      </c>
      <c r="X794" t="str">
        <f>IF(OR(Table1[[#This Row],[Rodents]],Table1[[#This Row],[Human]],Table1[[#This Row],[Pig]]),OR(ISNUMBER(FIND("injected",C794)),ISNUMBER(FIND("periton",C794)),ISNUMBER(FIND("intrascrot",C794))),"NA")</f>
        <v>NA</v>
      </c>
      <c r="Y794" t="str">
        <f>IF(OR(Table1[[#This Row],[Rodents]],Table1[[#This Row],[Human]],Table1[[#This Row],[Pig]]),NOT(OR(Table1[[#This Row],[Inhaled/Intratracheal/intranasal]],Table1[[#This Row],[Dermal]],Table1[[#This Row],[Injected]])),"NA")</f>
        <v>NA</v>
      </c>
      <c r="AA794" t="b">
        <f>OR(ISNUMBER(FIND("fish ",C794)),ISNUMBER(FIND("Fish ",C794)),ISNUMBER(FIND("aquatic",C794)),ISNUMBER(FIND("daphnids",C794)),ISNUMBER(FIND("Carcinus maenas",C794)),ISNUMBER(FIND("Daphnia",C794)),ISNUMBER(FIND("Ruditapes philippinarum",C794)),ISNUMBER(FIND("daphnia",C794)),ISNUMBER(FIND("marine",C794)),ISNUMBER(FIND("mussel",C794)),ISNUMBER(FIND("algae",C794)),ISNUMBER(FIND("Donax faba",C794)),ISNUMBER(FIND("estuarine",C794)),ISNUMBER(FIND("snail",C794)),ISNUMBER(FIND("Prorocentrum donghaiense",C794)) )</f>
        <v>0</v>
      </c>
      <c r="AB794" t="b">
        <f>OR(ISNUMBER(FIND(" rat ",C794)),ISNUMBER(FIND(" rats ",C794)),ISNUMBER(FIND(" Rats ",C794)),ISNUMBER(FIND(" Rat ",C794)),ISNUMBER(FIND(" rat.",C794)),ISNUMBER(FIND(" rats.",C794)),ISNUMBER(FIND("mouse",C794)),ISNUMBER(FIND("mice",C794)), ISNUMBER(FIND(" Mice",C794)))</f>
        <v>0</v>
      </c>
      <c r="AC794" t="b">
        <f>OR(ISNUMBER(FIND(" cell ",C794)),ISNUMBER(FIND("fibroblast",C794)),ISNUMBER(FIND("macrophage",C794)),ISNUMBER(FIND("epithelial",C794)),ISNUMBER(FIND("endothelial",C794)),ISNUMBER(FIND("neuron",C794)),ISNUMBER(FIND(" cells ",C794)),ISNUMBER(FIND("RBC",C794)),ISNUMBER(FIND("mitochond",C794)),ISNUMBER(FIND("adipocyte",C794)),ISNUMBER(FIND("osteo",C794)),ISNUMBER(FIND("keratin",C794)),ISNUMBER(FIND(" cell's ",C794)),ISNUMBER(FIND("eukary",C794)),ISNUMBER(FIND("sperm",C794)))</f>
        <v>0</v>
      </c>
      <c r="AD794" t="b">
        <f>OR(ISNUMBER(FIND("human",B794)),ISNUMBER(FIND("workers",B794)),ISNUMBER(FIND("workforces",B794)),ISNUMBER(FIND("occupational",B794)),ISNUMBER(FIND("Case report",B794)),ISNUMBER(FIND("Workplaces",B794)),ISNUMBER(FIND("worker",B794)))</f>
        <v>0</v>
      </c>
      <c r="AE794" t="b">
        <f>OR(ISNUMBER(FIND(" plant ",C794)),ISNUMBER(FIND("Plant ",C794)),ISNUMBER(FIND("tomato",C794)),ISNUMBER(FIND("plants",C794)),ISNUMBER(FIND("Plants",C794)),ISNUMBER(FIND("algae",C794)),ISNUMBER(FIND("lettuce",C794)),ISNUMBER(FIND("green gram sprouts ",C794)),ISNUMBER(FIND("Cucurbita pepo",C794)),ISNUMBER(FIND("bean ",C794)),ISNUMBER(FIND("chloroplast",C794)),ISNUMBER(FIND("chlorophyll",C794)),ISNUMBER(FIND("seedling",C794)),ISNUMBER(FIND("canola",C794)),ISNUMBER(FIND("shoot",C794)),ISNUMBER(FIND("photosynthes",C794)),ISNUMBER(FIND(" leaves ",C794)),,ISNUMBER(FIND("agriculture",C794)),ISNUMBER(FIND(" crops ",C794)))</f>
        <v>0</v>
      </c>
      <c r="AF794" t="b">
        <f>OR(ISNUMBER(FIND("bacteria",C794)),ISNUMBER(FIND("Bacteria",C794)),ISNUMBER(FIND("Bacterium",C794)),ISNUMBER(FIND("bacterium",C794)),ISNUMBER(FIND(" coli ",C794)))</f>
        <v>0</v>
      </c>
      <c r="AG794" t="b">
        <f>OR(ISNUMBER(FIND("fungi",C794)),ISNUMBER(FIND("Fungi",C794)),ISNUMBER(FIND("fungus",C794)),ISNUMBER(FIND("Fungus",C794)),ISNUMBER(FIND("mushroom",C794)),ISNUMBER(FIND("Mushroom",C794)),ISNUMBER(FIND(" mold ",C794)))</f>
        <v>0</v>
      </c>
      <c r="AH794" t="b">
        <f>OR(ISNUMBER(FIND("Pig ",C794)),ISNUMBER(FIND("pig ",C794)),ISNUMBER(FIND("Pigs ",C794)),ISNUMBER(FIND("pigs ",C794)))</f>
        <v>0</v>
      </c>
      <c r="AI794" t="b">
        <f>OR(ISNUMBER(FIND(" C. elegans",C794)),ISNUMBER(FIND("Caenorhabditis elegans",C794)),ISNUMBER(FIND("earthworms",C794)),ISNUMBER(FIND(" Ficopomatus enigmaticus",C794)),ISNUMBER(FIND("larva",C794)),ISNUMBER(FIND("Lumbriculus variegatus",C794)),ISNUMBER(FIND("nematode",C794)))</f>
        <v>0</v>
      </c>
      <c r="AJ794" t="b">
        <f>NOT(OR(AA794,AB794,AC794,AD794,AE794,AF794,AG794,AH794,AI794))</f>
        <v>1</v>
      </c>
      <c r="AK794" t="s">
        <v>6133</v>
      </c>
      <c r="AL794" t="b">
        <f>OR(AA794,AB794,AD794,AE794,AF794,AG794,AH794,AI794)</f>
        <v>0</v>
      </c>
      <c r="AM794" t="b">
        <f>IF(Table1[[#This Row],[In vivo?]],IF(Table1[[#This Row],[Cell]],FALSE,TRUE),FALSE)</f>
        <v>0</v>
      </c>
      <c r="AN794" t="b">
        <f>AND(AC794,AL794)</f>
        <v>0</v>
      </c>
      <c r="AO794" t="b">
        <f>IF(Table1[[#This Row],[Cell]],IF(Table1[[#This Row],[In vivo?]],FALSE,TRUE),FALSE)</f>
        <v>0</v>
      </c>
      <c r="AP794" t="b">
        <f>NOT(OR(Table1[[#This Row],[In vivo?]],Table1[[#This Row],[Only in Cell]]))</f>
        <v>1</v>
      </c>
      <c r="AQ794" t="str">
        <f>IF(OR(Table1[[#This Row],[Rodents]],Table1[[#This Row],[Human]],Table1[[#This Row],[Pig]]),OR(ISNUMBER(FIND("pulmonary",C794)),ISNUMBER(FIND("lung",C794))),"NA")</f>
        <v>NA</v>
      </c>
      <c r="AR794" t="str">
        <f>IF(OR(Table1[[#This Row],[Rodents]],Table1[[#This Row],[Human]],Table1[[#This Row],[Pig]]),OR(ISNUMBER(FIND("skin",C794)),ISNUMBER(FIND("dermal",C794))),"NA")</f>
        <v>NA</v>
      </c>
      <c r="AS794" t="str">
        <f>IF(OR(Table1[[#This Row],[Rodents]],Table1[[#This Row],[Human]],Table1[[#This Row],[Pig]]),OR(ISNUMBER(FIND("liver",C794)),ISNUMBER(FIND("hepat",C794))),"NA")</f>
        <v>NA</v>
      </c>
      <c r="AT794" t="str">
        <f>IF(OR(Table1[[#This Row],[Rodents]],Table1[[#This Row],[Human]],Table1[[#This Row],[Pig]]),OR(ISNUMBER(FIND("kidney",C794)),ISNUMBER(FIND("neph",C794))),"NA")</f>
        <v>NA</v>
      </c>
      <c r="AU794" t="str">
        <f>IF(OR(Table1[[#This Row],[Rodents]],Table1[[#This Row],[Human]],Table1[[#This Row],[Pig]]),OR(ISNUMBER(FIND("brain",C794)),ISNUMBER(FIND("neur",C794)),ISNUMBER(FIND("nerv",C794))),"NA")</f>
        <v>NA</v>
      </c>
      <c r="AV794" t="str">
        <f>IF(OR(Table1[[#This Row],[Rodents]],Table1[[#This Row],[Human]],Table1[[#This Row],[Pig]]),OR(ISNUMBER(FIND("heart",C794)),ISNUMBER(FIND("cardi",C794))),"NA")</f>
        <v>NA</v>
      </c>
      <c r="AW794" t="str">
        <f>IF(OR(Table1[[#This Row],[Rodents]],Table1[[#This Row],[Human]],Table1[[#This Row],[Pig]]),OR(ISNUMBER(FIND("gastro",C794)),ISNUMBER(FIND("intesti",C794)),ISNUMBER(FIND("stomach",C794))),"NA")</f>
        <v>NA</v>
      </c>
      <c r="AX794" t="str">
        <f>IF(OR(Table1[[#This Row],[Rodents]],Table1[[#This Row],[Human]],Table1[[#This Row],[Pig]]),NOT(OR(AQ794,AR794,AS794,AT794,AU794,AV794,AW794)),"NA")</f>
        <v>NA</v>
      </c>
      <c r="AY794" t="b">
        <f>OR(ISNUMBER(FIND("SWCNT",C794)),ISNUMBER(FIND("SWNT",C794)),ISNUMBER(FIND("single-wall",C794)),ISNUMBER(FIND("single wall",C794)),ISNUMBER(FIND("Single wall",C794)),ISNUMBER(FIND("Single-wall",C794)),ISNUMBER(FIND("SWCNT",B794)),ISNUMBER(FIND("SWNT",B794)),ISNUMBER(FIND("single-wall",B794)),ISNUMBER(FIND("single wall",B794)),ISNUMBER(FIND("Single-wall",B794)),ISNUMBER(FIND("Single wall",B794)))</f>
        <v>1</v>
      </c>
      <c r="AZ794" t="b">
        <f>OR(ISNUMBER(FIND("MWCNT",C794)),ISNUMBER(FIND("MWNT",C794)),ISNUMBER(FIND("multi-wall",C794)),ISNUMBER(FIND("multi wall",C794)),ISNUMBER(FIND("multiwall",C794)),ISNUMBER(FIND("Multi-wall",C794)),ISNUMBER(FIND("Multi wall",C794)),ISNUMBER(FIND("Multiwall",C794)),ISNUMBER(FIND("MWCNT",B794)),ISNUMBER(FIND("MWNT",B794)),ISNUMBER(FIND("multi-wall",B794)),ISNUMBER(FIND("multi wall",B794)),ISNUMBER(FIND("multiwall",B794)),ISNUMBER(FIND("Multi-wall",B794)),ISNUMBER(FIND("Multi wall",B794)),ISNUMBER(FIND("Multiwall",B794)),ISNUMBER(FIND("Double-wall",B794)),ISNUMBER(FIND("Double wall",B794)),ISNUMBER(FIND("Doublewall",B794)),ISNUMBER(FIND("double-wall",B794)),ISNUMBER(FIND("double wall",B794)),ISNUMBER(FIND("doublewall",B794)))</f>
        <v>0</v>
      </c>
      <c r="BA794" t="b">
        <f>AND(Table1[[#This Row],[SWCNT]],Table1[[#This Row],[MWCNT]])</f>
        <v>0</v>
      </c>
      <c r="BB794" t="b">
        <f>IF(Table1[[#This Row],[SWCNT]]=TRUE,FALSE,IF(Table1[[#This Row],[MWCNT]]=TRUE,FALSE,TRUE))</f>
        <v>0</v>
      </c>
      <c r="BC794" s="18"/>
    </row>
    <row r="795" spans="1:55" ht="222">
      <c r="A795" t="s">
        <v>2519</v>
      </c>
      <c r="B795" s="2" t="s">
        <v>2520</v>
      </c>
      <c r="C795" s="16" t="s">
        <v>2521</v>
      </c>
      <c r="D795" s="17" t="s">
        <v>68</v>
      </c>
      <c r="E795" s="2">
        <v>2016</v>
      </c>
      <c r="F795" t="b">
        <f>OR(ISNUMBER(FIND("cytotoxic",C795)),ISNUMBER(FIND("Cytotoxic",C795)),ISNUMBER(FIND("cellular toxicity",C795)),ISNUMBER(FIND("cell death",C795)),ISNUMBER(FIND("viable",C795)),ISNUMBER(FIND("phytotoxic",C795)),ISNUMBER(FIND("acute toxicity",C795)),ISNUMBER(FIND("MTT",C795)),ISNUMBER(FIND("survival",C795)),ISNUMBER(FIND("prolifer",C795)),ISNUMBER(FIND("apoptosis",C795)),ISNUMBER(FIND("neurotoxic",C795)),ISNUMBER(FIND("  lysis ",C795)),ISNUMBER(FIND("necrosis",C795)),ISNUMBER(FIND("cellular death",C795))*3,ISNUMBER(FIND("LDH",C795)),ISNUMBER(FIND("Acute toxicity",C795)))</f>
        <v>0</v>
      </c>
      <c r="G795" t="b">
        <f>OR(ISNUMBER(FIND("genotoxic",C795)),ISNUMBER(FIND("genotoxicity",C795)),ISNUMBER(FIND("DNA damage",C795)),ISNUMBER(FIND("DNA",C795)),ISNUMBER(FIND("RNA",C795)),ISNUMBER(FIND("mesothelioma",C795)),ISNUMBER(FIND("carcino",C795)),ISNUMBER(FIND("mutagen",C795)),ISNUMBER(FIND("genetic",C795)))</f>
        <v>0</v>
      </c>
      <c r="H795" t="b">
        <f>OR(ISNUMBER(FIND("inflammatory",C795)),ISNUMBER(FIND("inflamm",C795)))</f>
        <v>0</v>
      </c>
      <c r="I795" t="b">
        <f>OR(ISNUMBER(FIND("immune",C795)),ISNUMBER(FIND("immunological",C795)),ISNUMBER(FIND("interleuk",C795)),ISNUMBER(FIND("platelet activation",C795)),ISNUMBER(FIND("monocyte",C795)),ISNUMBER(FIND("leukocyte",C795)),ISNUMBER(FIND("cytokine",C795)),ISNUMBER(FIND("CD4",C795)),ISNUMBER(FIND("CD8",C795)),ISNUMBER(FIND("T-cell",C795)))</f>
        <v>0</v>
      </c>
      <c r="J795" t="b">
        <f>OR(ISNUMBER(FIND("reactive oxygen",C795)),ISNUMBER(FIND("ROS",C795)),ISNUMBER(FIND("free radical",C795)),ISNUMBER(FIND("oxidative stress",C795)),ISNUMBER(FIND("peroxid",C795)),ISNUMBER(FIND("oxidative",C795)),ISNUMBER(FIND("antioxid",C795)))</f>
        <v>1</v>
      </c>
      <c r="K795" t="b">
        <f>OR(ISNUMBER(FIND("autophag",C795)))</f>
        <v>0</v>
      </c>
      <c r="L795" t="b">
        <f>OR(ISNUMBER(FIND("morpholog",C795)))</f>
        <v>0</v>
      </c>
      <c r="M795" t="b">
        <f>OR(ISNUMBER(FIND("fibrosis",C795)),ISNUMBER(FIND("Fibrosis",C795)),ISNUMBER(FIND("fibrot",C795)))</f>
        <v>0</v>
      </c>
      <c r="N795" t="b">
        <f>OR(ISNUMBER(FIND("offspring",C795)),ISNUMBER(FIND("Parental",C795)),ISNUMBER(FIND("parental",C795)),ISNUMBER(FIND("germline",C795)),ISNUMBER(FIND("reproduc",C795)),ISNUMBER(FIND("embryo",C795)))</f>
        <v>0</v>
      </c>
      <c r="O795" t="b">
        <f>OR(ISNUMBER(FIND("metabol",C795)),ISNUMBER(FIND("Metabol",C795)),ISNUMBER(FIND("digest",C795)),ISNUMBER(FIND("mitochon",C795)))</f>
        <v>0</v>
      </c>
      <c r="P795" t="b">
        <f>OR(ISNUMBER(FIND("ecotox",C795)),ISNUMBER(FIND("Ecotox",B795)),ISNUMBER(FIND("ecotox",B795)),ISNUMBER(FIND("Ecotox",C795)))</f>
        <v>0</v>
      </c>
      <c r="Q795" t="b">
        <f>OR(ISNUMBER(FIND("Bioaccum",C795)),ISNUMBER(FIND("bioaccum",C795)),ISNUMBER(FIND("accum",C795)))</f>
        <v>0</v>
      </c>
      <c r="R795" t="b">
        <f>OR(ISNUMBER(FIND("Occupation",C795)),ISNUMBER(FIND("occupation",C795)),ISNUMBER(FIND("worker",C795)),ISNUMBER(FIND("workforce",C795)))</f>
        <v>0</v>
      </c>
      <c r="S795" t="b">
        <f>NOT(OR(F795,G795,H795,I795,J795,K795,L795,M795,N795,O795,P795,Q795,R795))</f>
        <v>0</v>
      </c>
      <c r="U795" t="b">
        <f>OR(Table1[[#This Row],[Inflammation]],Table1[[#This Row],[Immune]])</f>
        <v>0</v>
      </c>
      <c r="V795" t="str">
        <f>IF(OR(Table1[[#This Row],[Rodents]],Table1[[#This Row],[Human]],Table1[[#This Row],[Pig]]),OR(ISNUMBER(FIND("intratrach",C795)),ISNUMBER(FIND("nasal ",C795)),ISNUMBER(FIND("instill",C795))),"NA")</f>
        <v>NA</v>
      </c>
      <c r="W795" t="str">
        <f>IF(OR(Table1[[#This Row],[Rodents]],Table1[[#This Row],[Human]],Table1[[#This Row],[Pig]]),OR(ISNUMBER(FIND("dermal",C795)),ISNUMBER(FIND("skin ",C795))),"NA")</f>
        <v>NA</v>
      </c>
      <c r="X795" t="str">
        <f>IF(OR(Table1[[#This Row],[Rodents]],Table1[[#This Row],[Human]],Table1[[#This Row],[Pig]]),OR(ISNUMBER(FIND("injected",C795)),ISNUMBER(FIND("periton",C795)),ISNUMBER(FIND("intrascrot",C795))),"NA")</f>
        <v>NA</v>
      </c>
      <c r="Y795" t="str">
        <f>IF(OR(Table1[[#This Row],[Rodents]],Table1[[#This Row],[Human]],Table1[[#This Row],[Pig]]),NOT(OR(Table1[[#This Row],[Inhaled/Intratracheal/intranasal]],Table1[[#This Row],[Dermal]],Table1[[#This Row],[Injected]])),"NA")</f>
        <v>NA</v>
      </c>
      <c r="AA795" t="b">
        <f>OR(ISNUMBER(FIND("fish ",C795)),ISNUMBER(FIND("Fish ",C795)),ISNUMBER(FIND("aquatic",C795)),ISNUMBER(FIND("daphnids",C795)),ISNUMBER(FIND("Carcinus maenas",C795)),ISNUMBER(FIND("Daphnia",C795)),ISNUMBER(FIND("Ruditapes philippinarum",C795)),ISNUMBER(FIND("daphnia",C795)),ISNUMBER(FIND("marine",C795)),ISNUMBER(FIND("mussel",C795)),ISNUMBER(FIND("algae",C795)),ISNUMBER(FIND("Donax faba",C795)),ISNUMBER(FIND("estuarine",C795)),ISNUMBER(FIND("snail",C795)),ISNUMBER(FIND("Prorocentrum donghaiense",C795)) )</f>
        <v>0</v>
      </c>
      <c r="AB795" t="b">
        <f>OR(ISNUMBER(FIND(" rat ",C795)),ISNUMBER(FIND(" rats ",C795)),ISNUMBER(FIND(" Rats ",C795)),ISNUMBER(FIND(" Rat ",C795)),ISNUMBER(FIND(" rat.",C795)),ISNUMBER(FIND(" rats.",C795)),ISNUMBER(FIND("mouse",C795)),ISNUMBER(FIND("mice",C795)), ISNUMBER(FIND(" Mice",C795)))</f>
        <v>0</v>
      </c>
      <c r="AC795" t="b">
        <f>OR(ISNUMBER(FIND(" cell ",C795)),ISNUMBER(FIND("fibroblast",C795)),ISNUMBER(FIND("macrophage",C795)),ISNUMBER(FIND("epithelial",C795)),ISNUMBER(FIND("endothelial",C795)),ISNUMBER(FIND("neuron",C795)),ISNUMBER(FIND(" cells ",C795)),ISNUMBER(FIND("RBC",C795)),ISNUMBER(FIND("mitochond",C795)),ISNUMBER(FIND("adipocyte",C795)),ISNUMBER(FIND("osteo",C795)),ISNUMBER(FIND("keratin",C795)),ISNUMBER(FIND(" cell's ",C795)),ISNUMBER(FIND("eukary",C795)),ISNUMBER(FIND("sperm",C795)))</f>
        <v>0</v>
      </c>
      <c r="AD795" t="b">
        <f>OR(ISNUMBER(FIND("human",B795)),ISNUMBER(FIND("workers",B795)),ISNUMBER(FIND("workforces",B795)),ISNUMBER(FIND("occupational",B795)),ISNUMBER(FIND("Case report",B795)),ISNUMBER(FIND("Workplaces",B795)),ISNUMBER(FIND("worker",B795)))</f>
        <v>0</v>
      </c>
      <c r="AE795" t="b">
        <f>OR(ISNUMBER(FIND(" plant ",C795)),ISNUMBER(FIND("Plant ",C795)),ISNUMBER(FIND("tomato",C795)),ISNUMBER(FIND("plants",C795)),ISNUMBER(FIND("Plants",C795)),ISNUMBER(FIND("algae",C795)),ISNUMBER(FIND("lettuce",C795)),ISNUMBER(FIND("green gram sprouts ",C795)),ISNUMBER(FIND("Cucurbita pepo",C795)),ISNUMBER(FIND("bean ",C795)),ISNUMBER(FIND("chloroplast",C795)),ISNUMBER(FIND("chlorophyll",C795)),ISNUMBER(FIND("seedling",C795)),ISNUMBER(FIND("canola",C795)),ISNUMBER(FIND("shoot",C795)),ISNUMBER(FIND("photosynthes",C795)),ISNUMBER(FIND(" leaves ",C795)),,ISNUMBER(FIND("agriculture",C795)),ISNUMBER(FIND(" crops ",C795)))</f>
        <v>0</v>
      </c>
      <c r="AF795" t="b">
        <f>OR(ISNUMBER(FIND("bacteria",C795)),ISNUMBER(FIND("Bacteria",C795)),ISNUMBER(FIND("Bacterium",C795)),ISNUMBER(FIND("bacterium",C795)),ISNUMBER(FIND(" coli ",C795)))</f>
        <v>0</v>
      </c>
      <c r="AG795" t="b">
        <f>OR(ISNUMBER(FIND("fungi",C795)),ISNUMBER(FIND("Fungi",C795)),ISNUMBER(FIND("fungus",C795)),ISNUMBER(FIND("Fungus",C795)),ISNUMBER(FIND("mushroom",C795)),ISNUMBER(FIND("Mushroom",C795)),ISNUMBER(FIND(" mold ",C795)))</f>
        <v>0</v>
      </c>
      <c r="AH795" t="b">
        <f>OR(ISNUMBER(FIND("Pig ",C795)),ISNUMBER(FIND("pig ",C795)),ISNUMBER(FIND("Pigs ",C795)),ISNUMBER(FIND("pigs ",C795)))</f>
        <v>0</v>
      </c>
      <c r="AI795" t="b">
        <f>OR(ISNUMBER(FIND(" C. elegans",C795)),ISNUMBER(FIND("Caenorhabditis elegans",C795)),ISNUMBER(FIND("earthworms",C795)),ISNUMBER(FIND(" Ficopomatus enigmaticus",C795)),ISNUMBER(FIND("larva",C795)),ISNUMBER(FIND("Lumbriculus variegatus",C795)),ISNUMBER(FIND("nematode",C795)))</f>
        <v>0</v>
      </c>
      <c r="AJ795" t="b">
        <f>NOT(OR(AA795,AB795,AC795,AD795,AE795,AF795,AG795,AH795,AI795))</f>
        <v>1</v>
      </c>
      <c r="AK795" t="s">
        <v>6138</v>
      </c>
      <c r="AL795" t="b">
        <f>OR(AA795,AB795,AD795,AE795,AF795,AG795,AH795,AI795)</f>
        <v>0</v>
      </c>
      <c r="AM795" t="b">
        <f>IF(Table1[[#This Row],[In vivo?]],IF(Table1[[#This Row],[Cell]],FALSE,TRUE),FALSE)</f>
        <v>0</v>
      </c>
      <c r="AN795" t="b">
        <f>AND(AC795,AL795)</f>
        <v>0</v>
      </c>
      <c r="AO795" t="b">
        <f>IF(Table1[[#This Row],[Cell]],IF(Table1[[#This Row],[In vivo?]],FALSE,TRUE),FALSE)</f>
        <v>0</v>
      </c>
      <c r="AP795" t="b">
        <f>NOT(OR(Table1[[#This Row],[In vivo?]],Table1[[#This Row],[Only in Cell]]))</f>
        <v>1</v>
      </c>
      <c r="AQ795" t="str">
        <f>IF(OR(Table1[[#This Row],[Rodents]],Table1[[#This Row],[Human]],Table1[[#This Row],[Pig]]),OR(ISNUMBER(FIND("pulmonary",C795)),ISNUMBER(FIND("lung",C795))),"NA")</f>
        <v>NA</v>
      </c>
      <c r="AR795" t="str">
        <f>IF(OR(Table1[[#This Row],[Rodents]],Table1[[#This Row],[Human]],Table1[[#This Row],[Pig]]),OR(ISNUMBER(FIND("skin",C795)),ISNUMBER(FIND("dermal",C795))),"NA")</f>
        <v>NA</v>
      </c>
      <c r="AS795" t="str">
        <f>IF(OR(Table1[[#This Row],[Rodents]],Table1[[#This Row],[Human]],Table1[[#This Row],[Pig]]),OR(ISNUMBER(FIND("liver",C795)),ISNUMBER(FIND("hepat",C795))),"NA")</f>
        <v>NA</v>
      </c>
      <c r="AT795" t="str">
        <f>IF(OR(Table1[[#This Row],[Rodents]],Table1[[#This Row],[Human]],Table1[[#This Row],[Pig]]),OR(ISNUMBER(FIND("kidney",C795)),ISNUMBER(FIND("neph",C795))),"NA")</f>
        <v>NA</v>
      </c>
      <c r="AU795" t="str">
        <f>IF(OR(Table1[[#This Row],[Rodents]],Table1[[#This Row],[Human]],Table1[[#This Row],[Pig]]),OR(ISNUMBER(FIND("brain",C795)),ISNUMBER(FIND("neur",C795)),ISNUMBER(FIND("nerv",C795))),"NA")</f>
        <v>NA</v>
      </c>
      <c r="AV795" t="str">
        <f>IF(OR(Table1[[#This Row],[Rodents]],Table1[[#This Row],[Human]],Table1[[#This Row],[Pig]]),OR(ISNUMBER(FIND("heart",C795)),ISNUMBER(FIND("cardi",C795))),"NA")</f>
        <v>NA</v>
      </c>
      <c r="AW795" t="str">
        <f>IF(OR(Table1[[#This Row],[Rodents]],Table1[[#This Row],[Human]],Table1[[#This Row],[Pig]]),OR(ISNUMBER(FIND("gastro",C795)),ISNUMBER(FIND("intesti",C795)),ISNUMBER(FIND("stomach",C795))),"NA")</f>
        <v>NA</v>
      </c>
      <c r="AX795" t="str">
        <f>IF(OR(Table1[[#This Row],[Rodents]],Table1[[#This Row],[Human]],Table1[[#This Row],[Pig]]),NOT(OR(AQ795,AR795,AS795,AT795,AU795,AV795,AW795)),"NA")</f>
        <v>NA</v>
      </c>
      <c r="AY795" t="b">
        <f>OR(ISNUMBER(FIND("SWCNT",C795)),ISNUMBER(FIND("SWNT",C795)),ISNUMBER(FIND("single-wall",C795)),ISNUMBER(FIND("single wall",C795)),ISNUMBER(FIND("Single wall",C795)),ISNUMBER(FIND("Single-wall",C795)),ISNUMBER(FIND("SWCNT",B795)),ISNUMBER(FIND("SWNT",B795)),ISNUMBER(FIND("single-wall",B795)),ISNUMBER(FIND("single wall",B795)),ISNUMBER(FIND("Single-wall",B795)),ISNUMBER(FIND("Single wall",B795)))</f>
        <v>0</v>
      </c>
      <c r="AZ795" t="b">
        <f>OR(ISNUMBER(FIND("MWCNT",C795)),ISNUMBER(FIND("MWNT",C795)),ISNUMBER(FIND("multi-wall",C795)),ISNUMBER(FIND("multi wall",C795)),ISNUMBER(FIND("multiwall",C795)),ISNUMBER(FIND("Multi-wall",C795)),ISNUMBER(FIND("Multi wall",C795)),ISNUMBER(FIND("Multiwall",C795)),ISNUMBER(FIND("MWCNT",B795)),ISNUMBER(FIND("MWNT",B795)),ISNUMBER(FIND("multi-wall",B795)),ISNUMBER(FIND("multi wall",B795)),ISNUMBER(FIND("multiwall",B795)),ISNUMBER(FIND("Multi-wall",B795)),ISNUMBER(FIND("Multi wall",B795)),ISNUMBER(FIND("Multiwall",B795)),ISNUMBER(FIND("Double-wall",B795)),ISNUMBER(FIND("Double wall",B795)),ISNUMBER(FIND("Doublewall",B795)),ISNUMBER(FIND("double-wall",B795)),ISNUMBER(FIND("double wall",B795)),ISNUMBER(FIND("doublewall",B795)))</f>
        <v>1</v>
      </c>
      <c r="BA795" t="b">
        <f>AND(Table1[[#This Row],[SWCNT]],Table1[[#This Row],[MWCNT]])</f>
        <v>0</v>
      </c>
      <c r="BB795" t="b">
        <f>IF(Table1[[#This Row],[SWCNT]]=TRUE,FALSE,IF(Table1[[#This Row],[MWCNT]]=TRUE,FALSE,TRUE))</f>
        <v>0</v>
      </c>
      <c r="BC795" s="18"/>
    </row>
    <row r="796" spans="1:55" ht="166.5">
      <c r="A796" t="s">
        <v>2821</v>
      </c>
      <c r="B796" s="2" t="s">
        <v>2823</v>
      </c>
      <c r="C796" s="16" t="s">
        <v>2825</v>
      </c>
      <c r="D796" s="17" t="s">
        <v>120</v>
      </c>
      <c r="E796" s="2">
        <v>2016</v>
      </c>
      <c r="F796" t="b">
        <f>OR(ISNUMBER(FIND("cytotoxic",C796)),ISNUMBER(FIND("Cytotoxic",C796)),ISNUMBER(FIND("cellular toxicity",C796)),ISNUMBER(FIND("cell death",C796)),ISNUMBER(FIND("viable",C796)),ISNUMBER(FIND("phytotoxic",C796)),ISNUMBER(FIND("acute toxicity",C796)),ISNUMBER(FIND("MTT",C796)),ISNUMBER(FIND("survival",C796)),ISNUMBER(FIND("prolifer",C796)),ISNUMBER(FIND("apoptosis",C796)),ISNUMBER(FIND("neurotoxic",C796)),ISNUMBER(FIND("  lysis ",C796)),ISNUMBER(FIND("necrosis",C796)),ISNUMBER(FIND("cellular death",C796))*3,ISNUMBER(FIND("LDH",C796)),ISNUMBER(FIND("Acute toxicity",C796)))</f>
        <v>1</v>
      </c>
      <c r="G796" t="b">
        <f>OR(ISNUMBER(FIND("genotoxic",C796)),ISNUMBER(FIND("genotoxicity",C796)),ISNUMBER(FIND("DNA damage",C796)),ISNUMBER(FIND("DNA",C796)),ISNUMBER(FIND("RNA",C796)),ISNUMBER(FIND("mesothelioma",C796)),ISNUMBER(FIND("carcino",C796)),ISNUMBER(FIND("mutagen",C796)),ISNUMBER(FIND("genetic",C796)))</f>
        <v>1</v>
      </c>
      <c r="H796" t="b">
        <f>OR(ISNUMBER(FIND("inflammatory",C796)),ISNUMBER(FIND("inflamm",C796)))</f>
        <v>0</v>
      </c>
      <c r="I796" t="b">
        <f>OR(ISNUMBER(FIND("immune",C796)),ISNUMBER(FIND("immunological",C796)),ISNUMBER(FIND("interleuk",C796)),ISNUMBER(FIND("platelet activation",C796)),ISNUMBER(FIND("monocyte",C796)),ISNUMBER(FIND("leukocyte",C796)),ISNUMBER(FIND("cytokine",C796)),ISNUMBER(FIND("CD4",C796)),ISNUMBER(FIND("CD8",C796)),ISNUMBER(FIND("T-cell",C796)))</f>
        <v>0</v>
      </c>
      <c r="J796" t="b">
        <f>OR(ISNUMBER(FIND("reactive oxygen",C796)),ISNUMBER(FIND("ROS",C796)),ISNUMBER(FIND("free radical",C796)),ISNUMBER(FIND("oxidative stress",C796)),ISNUMBER(FIND("peroxid",C796)),ISNUMBER(FIND("oxidative",C796)),ISNUMBER(FIND("antioxid",C796)))</f>
        <v>0</v>
      </c>
      <c r="K796" t="b">
        <f>OR(ISNUMBER(FIND("autophag",C796)))</f>
        <v>0</v>
      </c>
      <c r="L796" t="b">
        <f>OR(ISNUMBER(FIND("morpholog",C796)))</f>
        <v>0</v>
      </c>
      <c r="M796" t="b">
        <f>OR(ISNUMBER(FIND("fibrosis",C796)),ISNUMBER(FIND("Fibrosis",C796)),ISNUMBER(FIND("fibrot",C796)))</f>
        <v>0</v>
      </c>
      <c r="N796" t="b">
        <f>OR(ISNUMBER(FIND("offspring",C796)),ISNUMBER(FIND("Parental",C796)),ISNUMBER(FIND("parental",C796)),ISNUMBER(FIND("germline",C796)),ISNUMBER(FIND("reproduc",C796)),ISNUMBER(FIND("embryo",C796)))</f>
        <v>0</v>
      </c>
      <c r="O796" t="b">
        <f>OR(ISNUMBER(FIND("metabol",C796)),ISNUMBER(FIND("Metabol",C796)),ISNUMBER(FIND("digest",C796)),ISNUMBER(FIND("mitochon",C796)))</f>
        <v>0</v>
      </c>
      <c r="P796" t="b">
        <f>OR(ISNUMBER(FIND("ecotox",C796)),ISNUMBER(FIND("Ecotox",B796)),ISNUMBER(FIND("ecotox",B796)),ISNUMBER(FIND("Ecotox",C796)))</f>
        <v>0</v>
      </c>
      <c r="Q796" t="b">
        <f>OR(ISNUMBER(FIND("Bioaccum",C796)),ISNUMBER(FIND("bioaccum",C796)),ISNUMBER(FIND("accum",C796)))</f>
        <v>0</v>
      </c>
      <c r="R796" t="b">
        <f>OR(ISNUMBER(FIND("Occupation",C796)),ISNUMBER(FIND("occupation",C796)),ISNUMBER(FIND("worker",C796)),ISNUMBER(FIND("workforce",C796)))</f>
        <v>0</v>
      </c>
      <c r="S796" t="b">
        <f>NOT(OR(F796,G796,H796,I796,J796,K796,L796,M796,N796,O796,P796,Q796,R796))</f>
        <v>0</v>
      </c>
      <c r="U796" t="b">
        <f>OR(Table1[[#This Row],[Inflammation]],Table1[[#This Row],[Immune]])</f>
        <v>0</v>
      </c>
      <c r="V796" t="str">
        <f>IF(OR(Table1[[#This Row],[Rodents]],Table1[[#This Row],[Human]],Table1[[#This Row],[Pig]]),OR(ISNUMBER(FIND("intratrach",C796)),ISNUMBER(FIND("nasal ",C796)),ISNUMBER(FIND("instill",C796))),"NA")</f>
        <v>NA</v>
      </c>
      <c r="W796" t="str">
        <f>IF(OR(Table1[[#This Row],[Rodents]],Table1[[#This Row],[Human]],Table1[[#This Row],[Pig]]),OR(ISNUMBER(FIND("dermal",C796)),ISNUMBER(FIND("skin ",C796))),"NA")</f>
        <v>NA</v>
      </c>
      <c r="X796" t="str">
        <f>IF(OR(Table1[[#This Row],[Rodents]],Table1[[#This Row],[Human]],Table1[[#This Row],[Pig]]),OR(ISNUMBER(FIND("injected",C796)),ISNUMBER(FIND("periton",C796)),ISNUMBER(FIND("intrascrot",C796))),"NA")</f>
        <v>NA</v>
      </c>
      <c r="Y796" t="str">
        <f>IF(OR(Table1[[#This Row],[Rodents]],Table1[[#This Row],[Human]],Table1[[#This Row],[Pig]]),NOT(OR(Table1[[#This Row],[Inhaled/Intratracheal/intranasal]],Table1[[#This Row],[Dermal]],Table1[[#This Row],[Injected]])),"NA")</f>
        <v>NA</v>
      </c>
      <c r="AA796" t="b">
        <f>OR(ISNUMBER(FIND("fish ",C796)),ISNUMBER(FIND("Fish ",C796)),ISNUMBER(FIND("aquatic",C796)),ISNUMBER(FIND("daphnids",C796)),ISNUMBER(FIND("Carcinus maenas",C796)),ISNUMBER(FIND("Daphnia",C796)),ISNUMBER(FIND("Ruditapes philippinarum",C796)),ISNUMBER(FIND("daphnia",C796)),ISNUMBER(FIND("marine",C796)),ISNUMBER(FIND("mussel",C796)),ISNUMBER(FIND("algae",C796)),ISNUMBER(FIND("Donax faba",C796)),ISNUMBER(FIND("estuarine",C796)),ISNUMBER(FIND("snail",C796)),ISNUMBER(FIND("Prorocentrum donghaiense",C796)) )</f>
        <v>0</v>
      </c>
      <c r="AB796" t="b">
        <f>OR(ISNUMBER(FIND(" rat ",C796)),ISNUMBER(FIND(" rats ",C796)),ISNUMBER(FIND(" Rats ",C796)),ISNUMBER(FIND(" Rat ",C796)),ISNUMBER(FIND(" rat.",C796)),ISNUMBER(FIND(" rats.",C796)),ISNUMBER(FIND("mouse",C796)),ISNUMBER(FIND("mice",C796)), ISNUMBER(FIND(" Mice",C796)))</f>
        <v>0</v>
      </c>
      <c r="AC796" t="b">
        <f>OR(ISNUMBER(FIND(" cell ",C796)),ISNUMBER(FIND("fibroblast",C796)),ISNUMBER(FIND("macrophage",C796)),ISNUMBER(FIND("epithelial",C796)),ISNUMBER(FIND("endothelial",C796)),ISNUMBER(FIND("neuron",C796)),ISNUMBER(FIND(" cells ",C796)),ISNUMBER(FIND("RBC",C796)),ISNUMBER(FIND("mitochond",C796)),ISNUMBER(FIND("adipocyte",C796)),ISNUMBER(FIND("osteo",C796)),ISNUMBER(FIND("keratin",C796)),ISNUMBER(FIND(" cell's ",C796)),ISNUMBER(FIND("eukary",C796)),ISNUMBER(FIND("sperm",C796)))</f>
        <v>0</v>
      </c>
      <c r="AD796" t="b">
        <f>OR(ISNUMBER(FIND("human",B796)),ISNUMBER(FIND("workers",B796)),ISNUMBER(FIND("workforces",B796)),ISNUMBER(FIND("occupational",B796)),ISNUMBER(FIND("Case report",B796)),ISNUMBER(FIND("Workplaces",B796)),ISNUMBER(FIND("worker",B796)))</f>
        <v>0</v>
      </c>
      <c r="AE796" t="b">
        <f>OR(ISNUMBER(FIND(" plant ",C796)),ISNUMBER(FIND("Plant ",C796)),ISNUMBER(FIND("tomato",C796)),ISNUMBER(FIND("plants",C796)),ISNUMBER(FIND("Plants",C796)),ISNUMBER(FIND("algae",C796)),ISNUMBER(FIND("lettuce",C796)),ISNUMBER(FIND("green gram sprouts ",C796)),ISNUMBER(FIND("Cucurbita pepo",C796)),ISNUMBER(FIND("bean ",C796)),ISNUMBER(FIND("chloroplast",C796)),ISNUMBER(FIND("chlorophyll",C796)),ISNUMBER(FIND("seedling",C796)),ISNUMBER(FIND("canola",C796)),ISNUMBER(FIND("shoot",C796)),ISNUMBER(FIND("photosynthes",C796)),ISNUMBER(FIND(" leaves ",C796)),,ISNUMBER(FIND("agriculture",C796)),ISNUMBER(FIND(" crops ",C796)))</f>
        <v>0</v>
      </c>
      <c r="AF796" t="b">
        <f>OR(ISNUMBER(FIND("bacteria",C796)),ISNUMBER(FIND("Bacteria",C796)),ISNUMBER(FIND("Bacterium",C796)),ISNUMBER(FIND("bacterium",C796)),ISNUMBER(FIND(" coli ",C796)))</f>
        <v>0</v>
      </c>
      <c r="AG796" t="b">
        <f>OR(ISNUMBER(FIND("fungi",C796)),ISNUMBER(FIND("Fungi",C796)),ISNUMBER(FIND("fungus",C796)),ISNUMBER(FIND("Fungus",C796)),ISNUMBER(FIND("mushroom",C796)),ISNUMBER(FIND("Mushroom",C796)),ISNUMBER(FIND(" mold ",C796)))</f>
        <v>0</v>
      </c>
      <c r="AH796" t="b">
        <f>OR(ISNUMBER(FIND("Pig ",C796)),ISNUMBER(FIND("pig ",C796)),ISNUMBER(FIND("Pigs ",C796)),ISNUMBER(FIND("pigs ",C796)))</f>
        <v>0</v>
      </c>
      <c r="AI796" t="b">
        <f>OR(ISNUMBER(FIND(" C. elegans",C796)),ISNUMBER(FIND("Caenorhabditis elegans",C796)),ISNUMBER(FIND("earthworms",C796)),ISNUMBER(FIND(" Ficopomatus enigmaticus",C796)),ISNUMBER(FIND("larva",C796)),ISNUMBER(FIND("Lumbriculus variegatus",C796)),ISNUMBER(FIND("nematode",C796)))</f>
        <v>0</v>
      </c>
      <c r="AJ796" t="b">
        <f>NOT(OR(AA796,AB796,AC796,AD796,AE796,AF796,AG796,AH796,AI796))</f>
        <v>1</v>
      </c>
      <c r="AK796" t="s">
        <v>6141</v>
      </c>
      <c r="AL796" t="b">
        <f>OR(AA796,AB796,AD796,AE796,AF796,AG796,AH796,AI796)</f>
        <v>0</v>
      </c>
      <c r="AM796" t="b">
        <f>IF(Table1[[#This Row],[In vivo?]],IF(Table1[[#This Row],[Cell]],FALSE,TRUE),FALSE)</f>
        <v>0</v>
      </c>
      <c r="AN796" t="b">
        <f>AND(AC796,AL796)</f>
        <v>0</v>
      </c>
      <c r="AO796" t="b">
        <f>IF(Table1[[#This Row],[Cell]],IF(Table1[[#This Row],[In vivo?]],FALSE,TRUE),FALSE)</f>
        <v>0</v>
      </c>
      <c r="AP796" t="b">
        <f>NOT(OR(Table1[[#This Row],[In vivo?]],Table1[[#This Row],[Only in Cell]]))</f>
        <v>1</v>
      </c>
      <c r="AQ796" t="str">
        <f>IF(OR(Table1[[#This Row],[Rodents]],Table1[[#This Row],[Human]],Table1[[#This Row],[Pig]]),OR(ISNUMBER(FIND("pulmonary",C796)),ISNUMBER(FIND("lung",C796))),"NA")</f>
        <v>NA</v>
      </c>
      <c r="AR796" t="str">
        <f>IF(OR(Table1[[#This Row],[Rodents]],Table1[[#This Row],[Human]],Table1[[#This Row],[Pig]]),OR(ISNUMBER(FIND("skin",C796)),ISNUMBER(FIND("dermal",C796))),"NA")</f>
        <v>NA</v>
      </c>
      <c r="AS796" t="str">
        <f>IF(OR(Table1[[#This Row],[Rodents]],Table1[[#This Row],[Human]],Table1[[#This Row],[Pig]]),OR(ISNUMBER(FIND("liver",C796)),ISNUMBER(FIND("hepat",C796))),"NA")</f>
        <v>NA</v>
      </c>
      <c r="AT796" t="str">
        <f>IF(OR(Table1[[#This Row],[Rodents]],Table1[[#This Row],[Human]],Table1[[#This Row],[Pig]]),OR(ISNUMBER(FIND("kidney",C796)),ISNUMBER(FIND("neph",C796))),"NA")</f>
        <v>NA</v>
      </c>
      <c r="AU796" t="str">
        <f>IF(OR(Table1[[#This Row],[Rodents]],Table1[[#This Row],[Human]],Table1[[#This Row],[Pig]]),OR(ISNUMBER(FIND("brain",C796)),ISNUMBER(FIND("neur",C796)),ISNUMBER(FIND("nerv",C796))),"NA")</f>
        <v>NA</v>
      </c>
      <c r="AV796" t="str">
        <f>IF(OR(Table1[[#This Row],[Rodents]],Table1[[#This Row],[Human]],Table1[[#This Row],[Pig]]),OR(ISNUMBER(FIND("heart",C796)),ISNUMBER(FIND("cardi",C796))),"NA")</f>
        <v>NA</v>
      </c>
      <c r="AW796" t="str">
        <f>IF(OR(Table1[[#This Row],[Rodents]],Table1[[#This Row],[Human]],Table1[[#This Row],[Pig]]),OR(ISNUMBER(FIND("gastro",C796)),ISNUMBER(FIND("intesti",C796)),ISNUMBER(FIND("stomach",C796))),"NA")</f>
        <v>NA</v>
      </c>
      <c r="AX796" t="str">
        <f>IF(OR(Table1[[#This Row],[Rodents]],Table1[[#This Row],[Human]],Table1[[#This Row],[Pig]]),NOT(OR(AQ796,AR796,AS796,AT796,AU796,AV796,AW796)),"NA")</f>
        <v>NA</v>
      </c>
      <c r="AY796" t="b">
        <f>OR(ISNUMBER(FIND("SWCNT",C796)),ISNUMBER(FIND("SWNT",C796)),ISNUMBER(FIND("single-wall",C796)),ISNUMBER(FIND("single wall",C796)),ISNUMBER(FIND("Single wall",C796)),ISNUMBER(FIND("Single-wall",C796)),ISNUMBER(FIND("SWCNT",B796)),ISNUMBER(FIND("SWNT",B796)),ISNUMBER(FIND("single-wall",B796)),ISNUMBER(FIND("single wall",B796)),ISNUMBER(FIND("Single-wall",B796)),ISNUMBER(FIND("Single wall",B796)))</f>
        <v>0</v>
      </c>
      <c r="AZ796" t="b">
        <f>OR(ISNUMBER(FIND("MWCNT",C796)),ISNUMBER(FIND("MWNT",C796)),ISNUMBER(FIND("multi-wall",C796)),ISNUMBER(FIND("multi wall",C796)),ISNUMBER(FIND("multiwall",C796)),ISNUMBER(FIND("Multi-wall",C796)),ISNUMBER(FIND("Multi wall",C796)),ISNUMBER(FIND("Multiwall",C796)),ISNUMBER(FIND("MWCNT",B796)),ISNUMBER(FIND("MWNT",B796)),ISNUMBER(FIND("multi-wall",B796)),ISNUMBER(FIND("multi wall",B796)),ISNUMBER(FIND("multiwall",B796)),ISNUMBER(FIND("Multi-wall",B796)),ISNUMBER(FIND("Multi wall",B796)),ISNUMBER(FIND("Multiwall",B796)),ISNUMBER(FIND("Double-wall",B796)),ISNUMBER(FIND("Double wall",B796)),ISNUMBER(FIND("Doublewall",B796)),ISNUMBER(FIND("double-wall",B796)),ISNUMBER(FIND("double wall",B796)),ISNUMBER(FIND("doublewall",B796)))</f>
        <v>1</v>
      </c>
      <c r="BA796" t="b">
        <f>AND(Table1[[#This Row],[SWCNT]],Table1[[#This Row],[MWCNT]])</f>
        <v>0</v>
      </c>
      <c r="BB796" t="b">
        <f>IF(Table1[[#This Row],[SWCNT]]=TRUE,FALSE,IF(Table1[[#This Row],[MWCNT]]=TRUE,FALSE,TRUE))</f>
        <v>0</v>
      </c>
      <c r="BC796" s="18"/>
    </row>
    <row r="797" spans="1:55" ht="203.5">
      <c r="A797" t="s">
        <v>2572</v>
      </c>
      <c r="B797" s="2" t="s">
        <v>2573</v>
      </c>
      <c r="C797" s="16" t="s">
        <v>2574</v>
      </c>
      <c r="D797" s="17" t="s">
        <v>170</v>
      </c>
      <c r="E797" s="2">
        <v>2016</v>
      </c>
      <c r="F797" t="b">
        <f>OR(ISNUMBER(FIND("cytotoxic",C797)),ISNUMBER(FIND("Cytotoxic",C797)),ISNUMBER(FIND("cellular toxicity",C797)),ISNUMBER(FIND("cell death",C797)),ISNUMBER(FIND("viable",C797)),ISNUMBER(FIND("phytotoxic",C797)),ISNUMBER(FIND("acute toxicity",C797)),ISNUMBER(FIND("MTT",C797)),ISNUMBER(FIND("survival",C797)),ISNUMBER(FIND("prolifer",C797)),ISNUMBER(FIND("apoptosis",C797)),ISNUMBER(FIND("neurotoxic",C797)),ISNUMBER(FIND("  lysis ",C797)),ISNUMBER(FIND("necrosis",C797)),ISNUMBER(FIND("cellular death",C797))*3,ISNUMBER(FIND("LDH",C797)),ISNUMBER(FIND("Acute toxicity",C797)))</f>
        <v>1</v>
      </c>
      <c r="G797" t="b">
        <f>OR(ISNUMBER(FIND("genotoxic",C797)),ISNUMBER(FIND("genotoxicity",C797)),ISNUMBER(FIND("DNA damage",C797)),ISNUMBER(FIND("DNA",C797)),ISNUMBER(FIND("RNA",C797)),ISNUMBER(FIND("mesothelioma",C797)),ISNUMBER(FIND("carcino",C797)),ISNUMBER(FIND("mutagen",C797)),ISNUMBER(FIND("genetic",C797)))</f>
        <v>1</v>
      </c>
      <c r="H797" t="b">
        <f>OR(ISNUMBER(FIND("inflammatory",C797)),ISNUMBER(FIND("inflamm",C797)))</f>
        <v>0</v>
      </c>
      <c r="I797" t="b">
        <f>OR(ISNUMBER(FIND("immune",C797)),ISNUMBER(FIND("immunological",C797)),ISNUMBER(FIND("interleuk",C797)),ISNUMBER(FIND("platelet activation",C797)),ISNUMBER(FIND("monocyte",C797)),ISNUMBER(FIND("leukocyte",C797)),ISNUMBER(FIND("cytokine",C797)),ISNUMBER(FIND("CD4",C797)),ISNUMBER(FIND("CD8",C797)),ISNUMBER(FIND("T-cell",C797)))</f>
        <v>0</v>
      </c>
      <c r="J797" t="b">
        <f>OR(ISNUMBER(FIND("reactive oxygen",C797)),ISNUMBER(FIND("ROS",C797)),ISNUMBER(FIND("free radical",C797)),ISNUMBER(FIND("oxidative stress",C797)),ISNUMBER(FIND("peroxid",C797)),ISNUMBER(FIND("oxidative",C797)),ISNUMBER(FIND("antioxid",C797)))</f>
        <v>0</v>
      </c>
      <c r="K797" t="b">
        <f>OR(ISNUMBER(FIND("autophag",C797)))</f>
        <v>0</v>
      </c>
      <c r="L797" t="b">
        <f>OR(ISNUMBER(FIND("morpholog",C797)))</f>
        <v>0</v>
      </c>
      <c r="M797" t="b">
        <f>OR(ISNUMBER(FIND("fibrosis",C797)),ISNUMBER(FIND("Fibrosis",C797)),ISNUMBER(FIND("fibrot",C797)))</f>
        <v>1</v>
      </c>
      <c r="N797" t="b">
        <f>OR(ISNUMBER(FIND("offspring",C797)),ISNUMBER(FIND("Parental",C797)),ISNUMBER(FIND("parental",C797)),ISNUMBER(FIND("germline",C797)),ISNUMBER(FIND("reproduc",C797)),ISNUMBER(FIND("embryo",C797)))</f>
        <v>0</v>
      </c>
      <c r="O797" t="b">
        <f>OR(ISNUMBER(FIND("metabol",C797)),ISNUMBER(FIND("Metabol",C797)),ISNUMBER(FIND("digest",C797)),ISNUMBER(FIND("mitochon",C797)))</f>
        <v>0</v>
      </c>
      <c r="P797" t="b">
        <f>OR(ISNUMBER(FIND("ecotox",C797)),ISNUMBER(FIND("Ecotox",B797)),ISNUMBER(FIND("ecotox",B797)),ISNUMBER(FIND("Ecotox",C797)))</f>
        <v>0</v>
      </c>
      <c r="Q797" t="b">
        <f>OR(ISNUMBER(FIND("Bioaccum",C797)),ISNUMBER(FIND("bioaccum",C797)),ISNUMBER(FIND("accum",C797)))</f>
        <v>0</v>
      </c>
      <c r="R797" t="b">
        <f>OR(ISNUMBER(FIND("Occupation",C797)),ISNUMBER(FIND("occupation",C797)),ISNUMBER(FIND("worker",C797)),ISNUMBER(FIND("workforce",C797)))</f>
        <v>0</v>
      </c>
      <c r="S797" t="b">
        <f>NOT(OR(F797,G797,H797,I797,J797,K797,L797,M797,N797,O797,P797,Q797,R797))</f>
        <v>0</v>
      </c>
      <c r="U797" t="b">
        <f>OR(Table1[[#This Row],[Inflammation]],Table1[[#This Row],[Immune]])</f>
        <v>0</v>
      </c>
      <c r="V797" t="str">
        <f>IF(OR(Table1[[#This Row],[Rodents]],Table1[[#This Row],[Human]],Table1[[#This Row],[Pig]]),OR(ISNUMBER(FIND("intratrach",C797)),ISNUMBER(FIND("nasal ",C797)),ISNUMBER(FIND("instill",C797))),"NA")</f>
        <v>NA</v>
      </c>
      <c r="W797" t="str">
        <f>IF(OR(Table1[[#This Row],[Rodents]],Table1[[#This Row],[Human]],Table1[[#This Row],[Pig]]),OR(ISNUMBER(FIND("dermal",C797)),ISNUMBER(FIND("skin ",C797))),"NA")</f>
        <v>NA</v>
      </c>
      <c r="X797" t="str">
        <f>IF(OR(Table1[[#This Row],[Rodents]],Table1[[#This Row],[Human]],Table1[[#This Row],[Pig]]),OR(ISNUMBER(FIND("injected",C797)),ISNUMBER(FIND("periton",C797)),ISNUMBER(FIND("intrascrot",C797))),"NA")</f>
        <v>NA</v>
      </c>
      <c r="Y797" t="str">
        <f>IF(OR(Table1[[#This Row],[Rodents]],Table1[[#This Row],[Human]],Table1[[#This Row],[Pig]]),NOT(OR(Table1[[#This Row],[Inhaled/Intratracheal/intranasal]],Table1[[#This Row],[Dermal]],Table1[[#This Row],[Injected]])),"NA")</f>
        <v>NA</v>
      </c>
      <c r="AA797" t="b">
        <f>OR(ISNUMBER(FIND("fish ",C797)),ISNUMBER(FIND("Fish ",C797)),ISNUMBER(FIND("aquatic",C797)),ISNUMBER(FIND("daphnids",C797)),ISNUMBER(FIND("Carcinus maenas",C797)),ISNUMBER(FIND("Daphnia",C797)),ISNUMBER(FIND("Ruditapes philippinarum",C797)),ISNUMBER(FIND("daphnia",C797)),ISNUMBER(FIND("marine",C797)),ISNUMBER(FIND("mussel",C797)),ISNUMBER(FIND("algae",C797)),ISNUMBER(FIND("Donax faba",C797)),ISNUMBER(FIND("estuarine",C797)),ISNUMBER(FIND("snail",C797)),ISNUMBER(FIND("Prorocentrum donghaiense",C797)) )</f>
        <v>0</v>
      </c>
      <c r="AB797" t="b">
        <f>OR(ISNUMBER(FIND(" rat ",C797)),ISNUMBER(FIND(" rats ",C797)),ISNUMBER(FIND(" Rats ",C797)),ISNUMBER(FIND(" Rat ",C797)),ISNUMBER(FIND(" rat.",C797)),ISNUMBER(FIND(" rats.",C797)),ISNUMBER(FIND("mouse",C797)),ISNUMBER(FIND("mice",C797)), ISNUMBER(FIND(" Mice",C797)))</f>
        <v>0</v>
      </c>
      <c r="AC797" t="b">
        <f>OR(ISNUMBER(FIND(" cell ",C797)),ISNUMBER(FIND("fibroblast",C797)),ISNUMBER(FIND("macrophage",C797)),ISNUMBER(FIND("epithelial",C797)),ISNUMBER(FIND("endothelial",C797)),ISNUMBER(FIND("neuron",C797)),ISNUMBER(FIND(" cells ",C797)),ISNUMBER(FIND("RBC",C797)),ISNUMBER(FIND("mitochond",C797)),ISNUMBER(FIND("adipocyte",C797)),ISNUMBER(FIND("osteo",C797)),ISNUMBER(FIND("keratin",C797)),ISNUMBER(FIND(" cell's ",C797)),ISNUMBER(FIND("eukary",C797)),ISNUMBER(FIND("sperm",C797)))</f>
        <v>0</v>
      </c>
      <c r="AD797" t="b">
        <f>OR(ISNUMBER(FIND("human",B797)),ISNUMBER(FIND("workers",B797)),ISNUMBER(FIND("workforces",B797)),ISNUMBER(FIND("occupational",B797)),ISNUMBER(FIND("Case report",B797)),ISNUMBER(FIND("Workplaces",B797)),ISNUMBER(FIND("worker",B797)))</f>
        <v>0</v>
      </c>
      <c r="AE797" t="b">
        <f>OR(ISNUMBER(FIND(" plant ",C797)),ISNUMBER(FIND("Plant ",C797)),ISNUMBER(FIND("tomato",C797)),ISNUMBER(FIND("plants",C797)),ISNUMBER(FIND("Plants",C797)),ISNUMBER(FIND("algae",C797)),ISNUMBER(FIND("lettuce",C797)),ISNUMBER(FIND("green gram sprouts ",C797)),ISNUMBER(FIND("Cucurbita pepo",C797)),ISNUMBER(FIND("bean ",C797)),ISNUMBER(FIND("chloroplast",C797)),ISNUMBER(FIND("chlorophyll",C797)),ISNUMBER(FIND("seedling",C797)),ISNUMBER(FIND("canola",C797)),ISNUMBER(FIND("shoot",C797)),ISNUMBER(FIND("photosynthes",C797)),ISNUMBER(FIND(" leaves ",C797)),,ISNUMBER(FIND("agriculture",C797)),ISNUMBER(FIND(" crops ",C797)))</f>
        <v>0</v>
      </c>
      <c r="AF797" t="b">
        <f>OR(ISNUMBER(FIND("bacteria",C797)),ISNUMBER(FIND("Bacteria",C797)),ISNUMBER(FIND("Bacterium",C797)),ISNUMBER(FIND("bacterium",C797)),ISNUMBER(FIND(" coli ",C797)))</f>
        <v>0</v>
      </c>
      <c r="AG797" t="b">
        <f>OR(ISNUMBER(FIND("fungi",C797)),ISNUMBER(FIND("Fungi",C797)),ISNUMBER(FIND("fungus",C797)),ISNUMBER(FIND("Fungus",C797)),ISNUMBER(FIND("mushroom",C797)),ISNUMBER(FIND("Mushroom",C797)),ISNUMBER(FIND(" mold ",C797)))</f>
        <v>0</v>
      </c>
      <c r="AH797" t="b">
        <f>OR(ISNUMBER(FIND("Pig ",C797)),ISNUMBER(FIND("pig ",C797)),ISNUMBER(FIND("Pigs ",C797)),ISNUMBER(FIND("pigs ",C797)))</f>
        <v>0</v>
      </c>
      <c r="AI797" t="b">
        <f>OR(ISNUMBER(FIND(" C. elegans",C797)),ISNUMBER(FIND("Caenorhabditis elegans",C797)),ISNUMBER(FIND("earthworms",C797)),ISNUMBER(FIND(" Ficopomatus enigmaticus",C797)),ISNUMBER(FIND("larva",C797)),ISNUMBER(FIND("Lumbriculus variegatus",C797)),ISNUMBER(FIND("nematode",C797)))</f>
        <v>0</v>
      </c>
      <c r="AJ797" t="b">
        <f>NOT(OR(AA797,AB797,AC797,AD797,AE797,AF797,AG797,AH797,AI797))</f>
        <v>1</v>
      </c>
      <c r="AL797" t="b">
        <f>OR(AA797,AB797,AD797,AE797,AF797,AG797,AH797,AI797)</f>
        <v>0</v>
      </c>
      <c r="AM797" t="b">
        <f>IF(Table1[[#This Row],[In vivo?]],IF(Table1[[#This Row],[Cell]],FALSE,TRUE),FALSE)</f>
        <v>0</v>
      </c>
      <c r="AN797" t="b">
        <f>AND(AC797,AL797)</f>
        <v>0</v>
      </c>
      <c r="AO797" t="b">
        <f>IF(Table1[[#This Row],[Cell]],IF(Table1[[#This Row],[In vivo?]],FALSE,TRUE),FALSE)</f>
        <v>0</v>
      </c>
      <c r="AP797" t="b">
        <f>NOT(OR(Table1[[#This Row],[In vivo?]],Table1[[#This Row],[Only in Cell]]))</f>
        <v>1</v>
      </c>
      <c r="AQ797" t="str">
        <f>IF(OR(Table1[[#This Row],[Rodents]],Table1[[#This Row],[Human]],Table1[[#This Row],[Pig]]),OR(ISNUMBER(FIND("pulmonary",C797)),ISNUMBER(FIND("lung",C797))),"NA")</f>
        <v>NA</v>
      </c>
      <c r="AR797" t="str">
        <f>IF(OR(Table1[[#This Row],[Rodents]],Table1[[#This Row],[Human]],Table1[[#This Row],[Pig]]),OR(ISNUMBER(FIND("skin",C797)),ISNUMBER(FIND("dermal",C797))),"NA")</f>
        <v>NA</v>
      </c>
      <c r="AS797" t="str">
        <f>IF(OR(Table1[[#This Row],[Rodents]],Table1[[#This Row],[Human]],Table1[[#This Row],[Pig]]),OR(ISNUMBER(FIND("liver",C797)),ISNUMBER(FIND("hepat",C797))),"NA")</f>
        <v>NA</v>
      </c>
      <c r="AT797" t="str">
        <f>IF(OR(Table1[[#This Row],[Rodents]],Table1[[#This Row],[Human]],Table1[[#This Row],[Pig]]),OR(ISNUMBER(FIND("kidney",C797)),ISNUMBER(FIND("neph",C797))),"NA")</f>
        <v>NA</v>
      </c>
      <c r="AU797" t="str">
        <f>IF(OR(Table1[[#This Row],[Rodents]],Table1[[#This Row],[Human]],Table1[[#This Row],[Pig]]),OR(ISNUMBER(FIND("brain",C797)),ISNUMBER(FIND("neur",C797)),ISNUMBER(FIND("nerv",C797))),"NA")</f>
        <v>NA</v>
      </c>
      <c r="AV797" t="str">
        <f>IF(OR(Table1[[#This Row],[Rodents]],Table1[[#This Row],[Human]],Table1[[#This Row],[Pig]]),OR(ISNUMBER(FIND("heart",C797)),ISNUMBER(FIND("cardi",C797))),"NA")</f>
        <v>NA</v>
      </c>
      <c r="AW797" t="str">
        <f>IF(OR(Table1[[#This Row],[Rodents]],Table1[[#This Row],[Human]],Table1[[#This Row],[Pig]]),OR(ISNUMBER(FIND("gastro",C797)),ISNUMBER(FIND("intesti",C797)),ISNUMBER(FIND("stomach",C797))),"NA")</f>
        <v>NA</v>
      </c>
      <c r="AX797" t="str">
        <f>IF(OR(Table1[[#This Row],[Rodents]],Table1[[#This Row],[Human]],Table1[[#This Row],[Pig]]),NOT(OR(AQ797,AR797,AS797,AT797,AU797,AV797,AW797)),"NA")</f>
        <v>NA</v>
      </c>
      <c r="AY797" t="b">
        <f>OR(ISNUMBER(FIND("SWCNT",C797)),ISNUMBER(FIND("SWNT",C797)),ISNUMBER(FIND("single-wall",C797)),ISNUMBER(FIND("single wall",C797)),ISNUMBER(FIND("Single wall",C797)),ISNUMBER(FIND("Single-wall",C797)),ISNUMBER(FIND("SWCNT",B797)),ISNUMBER(FIND("SWNT",B797)),ISNUMBER(FIND("single-wall",B797)),ISNUMBER(FIND("single wall",B797)),ISNUMBER(FIND("Single-wall",B797)),ISNUMBER(FIND("Single wall",B797)))</f>
        <v>0</v>
      </c>
      <c r="AZ797" t="b">
        <f>OR(ISNUMBER(FIND("MWCNT",C797)),ISNUMBER(FIND("MWNT",C797)),ISNUMBER(FIND("multi-wall",C797)),ISNUMBER(FIND("multi wall",C797)),ISNUMBER(FIND("multiwall",C797)),ISNUMBER(FIND("Multi-wall",C797)),ISNUMBER(FIND("Multi wall",C797)),ISNUMBER(FIND("Multiwall",C797)),ISNUMBER(FIND("MWCNT",B797)),ISNUMBER(FIND("MWNT",B797)),ISNUMBER(FIND("multi-wall",B797)),ISNUMBER(FIND("multi wall",B797)),ISNUMBER(FIND("multiwall",B797)),ISNUMBER(FIND("Multi-wall",B797)),ISNUMBER(FIND("Multi wall",B797)),ISNUMBER(FIND("Multiwall",B797)),ISNUMBER(FIND("Double-wall",B797)),ISNUMBER(FIND("Double wall",B797)),ISNUMBER(FIND("Doublewall",B797)),ISNUMBER(FIND("double-wall",B797)),ISNUMBER(FIND("double wall",B797)),ISNUMBER(FIND("doublewall",B797)))</f>
        <v>1</v>
      </c>
      <c r="BA797" t="b">
        <f>AND(Table1[[#This Row],[SWCNT]],Table1[[#This Row],[MWCNT]])</f>
        <v>0</v>
      </c>
      <c r="BB797" t="b">
        <f>IF(Table1[[#This Row],[SWCNT]]=TRUE,FALSE,IF(Table1[[#This Row],[MWCNT]]=TRUE,FALSE,TRUE))</f>
        <v>0</v>
      </c>
      <c r="BC797" s="18"/>
    </row>
    <row r="798" spans="1:55" ht="222">
      <c r="A798" t="s">
        <v>2192</v>
      </c>
      <c r="B798" s="2" t="s">
        <v>2193</v>
      </c>
      <c r="C798" s="16" t="s">
        <v>2194</v>
      </c>
      <c r="D798" s="17" t="s">
        <v>2195</v>
      </c>
      <c r="E798" s="2">
        <v>2017</v>
      </c>
      <c r="F798" t="b">
        <f>OR(ISNUMBER(FIND("cytotoxic",C798)),ISNUMBER(FIND("Cytotoxic",C798)),ISNUMBER(FIND("cellular toxicity",C798)),ISNUMBER(FIND("cell death",C798)),ISNUMBER(FIND("viable",C798)),ISNUMBER(FIND("phytotoxic",C798)),ISNUMBER(FIND("acute toxicity",C798)),ISNUMBER(FIND("MTT",C798)),ISNUMBER(FIND("survival",C798)),ISNUMBER(FIND("prolifer",C798)),ISNUMBER(FIND("apoptosis",C798)),ISNUMBER(FIND("neurotoxic",C798)),ISNUMBER(FIND("  lysis ",C798)),ISNUMBER(FIND("necrosis",C798)),ISNUMBER(FIND("cellular death",C798))*3,ISNUMBER(FIND("LDH",C798)),ISNUMBER(FIND("Acute toxicity",C798)))</f>
        <v>0</v>
      </c>
      <c r="G798" t="b">
        <f>OR(ISNUMBER(FIND("genotoxic",C798)),ISNUMBER(FIND("genotoxicity",C798)),ISNUMBER(FIND("DNA damage",C798)),ISNUMBER(FIND("DNA",C798)),ISNUMBER(FIND("RNA",C798)),ISNUMBER(FIND("mesothelioma",C798)),ISNUMBER(FIND("carcino",C798)),ISNUMBER(FIND("mutagen",C798)),ISNUMBER(FIND("genetic",C798)))</f>
        <v>0</v>
      </c>
      <c r="H798" t="b">
        <f>OR(ISNUMBER(FIND("inflammatory",C798)),ISNUMBER(FIND("inflamm",C798)))</f>
        <v>0</v>
      </c>
      <c r="I798" t="b">
        <f>OR(ISNUMBER(FIND("immune",C798)),ISNUMBER(FIND("immunological",C798)),ISNUMBER(FIND("interleuk",C798)),ISNUMBER(FIND("platelet activation",C798)),ISNUMBER(FIND("monocyte",C798)),ISNUMBER(FIND("leukocyte",C798)),ISNUMBER(FIND("cytokine",C798)),ISNUMBER(FIND("CD4",C798)),ISNUMBER(FIND("CD8",C798)),ISNUMBER(FIND("T-cell",C798)))</f>
        <v>1</v>
      </c>
      <c r="J798" t="b">
        <f>OR(ISNUMBER(FIND("reactive oxygen",C798)),ISNUMBER(FIND("ROS",C798)),ISNUMBER(FIND("free radical",C798)),ISNUMBER(FIND("oxidative stress",C798)),ISNUMBER(FIND("peroxid",C798)),ISNUMBER(FIND("oxidative",C798)),ISNUMBER(FIND("antioxid",C798)))</f>
        <v>0</v>
      </c>
      <c r="K798" t="b">
        <f>OR(ISNUMBER(FIND("autophag",C798)))</f>
        <v>0</v>
      </c>
      <c r="L798" t="b">
        <f>OR(ISNUMBER(FIND("morpholog",C798)))</f>
        <v>0</v>
      </c>
      <c r="M798" t="b">
        <f>OR(ISNUMBER(FIND("fibrosis",C798)),ISNUMBER(FIND("Fibrosis",C798)),ISNUMBER(FIND("fibrot",C798)))</f>
        <v>0</v>
      </c>
      <c r="N798" t="b">
        <f>OR(ISNUMBER(FIND("offspring",C798)),ISNUMBER(FIND("Parental",C798)),ISNUMBER(FIND("parental",C798)),ISNUMBER(FIND("germline",C798)),ISNUMBER(FIND("reproduc",C798)),ISNUMBER(FIND("embryo",C798)))</f>
        <v>0</v>
      </c>
      <c r="O798" t="b">
        <f>OR(ISNUMBER(FIND("metabol",C798)),ISNUMBER(FIND("Metabol",C798)),ISNUMBER(FIND("digest",C798)),ISNUMBER(FIND("mitochon",C798)))</f>
        <v>0</v>
      </c>
      <c r="P798" t="b">
        <f>OR(ISNUMBER(FIND("ecotox",C798)),ISNUMBER(FIND("Ecotox",B798)),ISNUMBER(FIND("ecotox",B798)),ISNUMBER(FIND("Ecotox",C798)))</f>
        <v>0</v>
      </c>
      <c r="Q798" t="b">
        <f>OR(ISNUMBER(FIND("Bioaccum",C798)),ISNUMBER(FIND("bioaccum",C798)),ISNUMBER(FIND("accum",C798)))</f>
        <v>0</v>
      </c>
      <c r="R798" t="b">
        <f>OR(ISNUMBER(FIND("Occupation",C798)),ISNUMBER(FIND("occupation",C798)),ISNUMBER(FIND("worker",C798)),ISNUMBER(FIND("workforce",C798)))</f>
        <v>0</v>
      </c>
      <c r="S798" t="b">
        <f>NOT(OR(F798,G798,H798,I798,J798,K798,L798,M798,N798,O798,P798,Q798,R798))</f>
        <v>0</v>
      </c>
      <c r="U798" t="b">
        <f>OR(Table1[[#This Row],[Inflammation]],Table1[[#This Row],[Immune]])</f>
        <v>1</v>
      </c>
      <c r="V798" t="str">
        <f>IF(OR(Table1[[#This Row],[Rodents]],Table1[[#This Row],[Human]],Table1[[#This Row],[Pig]]),OR(ISNUMBER(FIND("intratrach",C798)),ISNUMBER(FIND("nasal ",C798)),ISNUMBER(FIND("instill",C798))),"NA")</f>
        <v>NA</v>
      </c>
      <c r="W798" t="str">
        <f>IF(OR(Table1[[#This Row],[Rodents]],Table1[[#This Row],[Human]],Table1[[#This Row],[Pig]]),OR(ISNUMBER(FIND("dermal",C798)),ISNUMBER(FIND("skin ",C798))),"NA")</f>
        <v>NA</v>
      </c>
      <c r="X798" t="str">
        <f>IF(OR(Table1[[#This Row],[Rodents]],Table1[[#This Row],[Human]],Table1[[#This Row],[Pig]]),OR(ISNUMBER(FIND("injected",C798)),ISNUMBER(FIND("periton",C798)),ISNUMBER(FIND("intrascrot",C798))),"NA")</f>
        <v>NA</v>
      </c>
      <c r="Y798" t="str">
        <f>IF(OR(Table1[[#This Row],[Rodents]],Table1[[#This Row],[Human]],Table1[[#This Row],[Pig]]),NOT(OR(Table1[[#This Row],[Inhaled/Intratracheal/intranasal]],Table1[[#This Row],[Dermal]],Table1[[#This Row],[Injected]])),"NA")</f>
        <v>NA</v>
      </c>
      <c r="AA798" t="b">
        <f>OR(ISNUMBER(FIND("fish ",C798)),ISNUMBER(FIND("Fish ",C798)),ISNUMBER(FIND("aquatic",C798)),ISNUMBER(FIND("daphnids",C798)),ISNUMBER(FIND("Carcinus maenas",C798)),ISNUMBER(FIND("Daphnia",C798)),ISNUMBER(FIND("Ruditapes philippinarum",C798)),ISNUMBER(FIND("daphnia",C798)),ISNUMBER(FIND("marine",C798)),ISNUMBER(FIND("mussel",C798)),ISNUMBER(FIND("algae",C798)),ISNUMBER(FIND("Donax faba",C798)),ISNUMBER(FIND("estuarine",C798)),ISNUMBER(FIND("snail",C798)),ISNUMBER(FIND("Prorocentrum donghaiense",C798)) )</f>
        <v>0</v>
      </c>
      <c r="AB798" t="b">
        <f>OR(ISNUMBER(FIND(" rat ",C798)),ISNUMBER(FIND(" rats ",C798)),ISNUMBER(FIND(" Rats ",C798)),ISNUMBER(FIND(" Rat ",C798)),ISNUMBER(FIND(" rat.",C798)),ISNUMBER(FIND(" rats.",C798)),ISNUMBER(FIND("mouse",C798)),ISNUMBER(FIND("mice",C798)), ISNUMBER(FIND(" Mice",C798)))</f>
        <v>0</v>
      </c>
      <c r="AC798" t="b">
        <f>OR(ISNUMBER(FIND(" cell ",C798)),ISNUMBER(FIND("fibroblast",C798)),ISNUMBER(FIND("macrophage",C798)),ISNUMBER(FIND("epithelial",C798)),ISNUMBER(FIND("endothelial",C798)),ISNUMBER(FIND("neuron",C798)),ISNUMBER(FIND(" cells ",C798)),ISNUMBER(FIND("RBC",C798)),ISNUMBER(FIND("mitochond",C798)),ISNUMBER(FIND("adipocyte",C798)),ISNUMBER(FIND("osteo",C798)),ISNUMBER(FIND("keratin",C798)),ISNUMBER(FIND(" cell's ",C798)),ISNUMBER(FIND("eukary",C798)),ISNUMBER(FIND("sperm",C798)))</f>
        <v>0</v>
      </c>
      <c r="AD798" t="b">
        <f>OR(ISNUMBER(FIND("human",B798)),ISNUMBER(FIND("workers",B798)),ISNUMBER(FIND("workforces",B798)),ISNUMBER(FIND("occupational",B798)),ISNUMBER(FIND("Case report",B798)),ISNUMBER(FIND("Workplaces",B798)),ISNUMBER(FIND("worker",B798)))</f>
        <v>0</v>
      </c>
      <c r="AE798" t="b">
        <f>OR(ISNUMBER(FIND(" plant ",C798)),ISNUMBER(FIND("Plant ",C798)),ISNUMBER(FIND("tomato",C798)),ISNUMBER(FIND("plants",C798)),ISNUMBER(FIND("Plants",C798)),ISNUMBER(FIND("algae",C798)),ISNUMBER(FIND("lettuce",C798)),ISNUMBER(FIND("green gram sprouts ",C798)),ISNUMBER(FIND("Cucurbita pepo",C798)),ISNUMBER(FIND("bean ",C798)),ISNUMBER(FIND("chloroplast",C798)),ISNUMBER(FIND("chlorophyll",C798)),ISNUMBER(FIND("seedling",C798)),ISNUMBER(FIND("canola",C798)),ISNUMBER(FIND("shoot",C798)),ISNUMBER(FIND("photosynthes",C798)),ISNUMBER(FIND(" leaves ",C798)),,ISNUMBER(FIND("agriculture",C798)),ISNUMBER(FIND(" crops ",C798)))</f>
        <v>0</v>
      </c>
      <c r="AF798" t="b">
        <f>OR(ISNUMBER(FIND("bacteria",C798)),ISNUMBER(FIND("Bacteria",C798)),ISNUMBER(FIND("Bacterium",C798)),ISNUMBER(FIND("bacterium",C798)),ISNUMBER(FIND(" coli ",C798)))</f>
        <v>0</v>
      </c>
      <c r="AG798" t="b">
        <f>OR(ISNUMBER(FIND("fungi",C798)),ISNUMBER(FIND("Fungi",C798)),ISNUMBER(FIND("fungus",C798)),ISNUMBER(FIND("Fungus",C798)),ISNUMBER(FIND("mushroom",C798)),ISNUMBER(FIND("Mushroom",C798)),ISNUMBER(FIND(" mold ",C798)))</f>
        <v>0</v>
      </c>
      <c r="AH798" t="b">
        <f>OR(ISNUMBER(FIND("Pig ",C798)),ISNUMBER(FIND("pig ",C798)),ISNUMBER(FIND("Pigs ",C798)),ISNUMBER(FIND("pigs ",C798)))</f>
        <v>0</v>
      </c>
      <c r="AI798" t="b">
        <f>OR(ISNUMBER(FIND(" C. elegans",C798)),ISNUMBER(FIND("Caenorhabditis elegans",C798)),ISNUMBER(FIND("earthworms",C798)),ISNUMBER(FIND(" Ficopomatus enigmaticus",C798)),ISNUMBER(FIND("larva",C798)),ISNUMBER(FIND("Lumbriculus variegatus",C798)),ISNUMBER(FIND("nematode",C798)))</f>
        <v>0</v>
      </c>
      <c r="AJ798" t="b">
        <f>NOT(OR(AA798,AB798,AC798,AD798,AE798,AF798,AG798,AH798,AI798))</f>
        <v>1</v>
      </c>
      <c r="AK798" t="s">
        <v>6111</v>
      </c>
      <c r="AL798" t="b">
        <f>OR(AA798,AB798,AD798,AE798,AF798,AG798,AH798,AI798)</f>
        <v>0</v>
      </c>
      <c r="AM798" t="b">
        <f>IF(Table1[[#This Row],[In vivo?]],IF(Table1[[#This Row],[Cell]],FALSE,TRUE),FALSE)</f>
        <v>0</v>
      </c>
      <c r="AN798" t="b">
        <f>AND(AC798,AL798)</f>
        <v>0</v>
      </c>
      <c r="AO798" t="b">
        <f>IF(Table1[[#This Row],[Cell]],IF(Table1[[#This Row],[In vivo?]],FALSE,TRUE),FALSE)</f>
        <v>0</v>
      </c>
      <c r="AP798" t="b">
        <f>NOT(OR(Table1[[#This Row],[In vivo?]],Table1[[#This Row],[Only in Cell]]))</f>
        <v>1</v>
      </c>
      <c r="AQ798" t="str">
        <f>IF(OR(Table1[[#This Row],[Rodents]],Table1[[#This Row],[Human]],Table1[[#This Row],[Pig]]),OR(ISNUMBER(FIND("pulmonary",C798)),ISNUMBER(FIND("lung",C798))),"NA")</f>
        <v>NA</v>
      </c>
      <c r="AR798" t="str">
        <f>IF(OR(Table1[[#This Row],[Rodents]],Table1[[#This Row],[Human]],Table1[[#This Row],[Pig]]),OR(ISNUMBER(FIND("skin",C798)),ISNUMBER(FIND("dermal",C798))),"NA")</f>
        <v>NA</v>
      </c>
      <c r="AS798" t="str">
        <f>IF(OR(Table1[[#This Row],[Rodents]],Table1[[#This Row],[Human]],Table1[[#This Row],[Pig]]),OR(ISNUMBER(FIND("liver",C798)),ISNUMBER(FIND("hepat",C798))),"NA")</f>
        <v>NA</v>
      </c>
      <c r="AT798" t="str">
        <f>IF(OR(Table1[[#This Row],[Rodents]],Table1[[#This Row],[Human]],Table1[[#This Row],[Pig]]),OR(ISNUMBER(FIND("kidney",C798)),ISNUMBER(FIND("neph",C798))),"NA")</f>
        <v>NA</v>
      </c>
      <c r="AU798" t="str">
        <f>IF(OR(Table1[[#This Row],[Rodents]],Table1[[#This Row],[Human]],Table1[[#This Row],[Pig]]),OR(ISNUMBER(FIND("brain",C798)),ISNUMBER(FIND("neur",C798)),ISNUMBER(FIND("nerv",C798))),"NA")</f>
        <v>NA</v>
      </c>
      <c r="AV798" t="str">
        <f>IF(OR(Table1[[#This Row],[Rodents]],Table1[[#This Row],[Human]],Table1[[#This Row],[Pig]]),OR(ISNUMBER(FIND("heart",C798)),ISNUMBER(FIND("cardi",C798))),"NA")</f>
        <v>NA</v>
      </c>
      <c r="AW798" t="str">
        <f>IF(OR(Table1[[#This Row],[Rodents]],Table1[[#This Row],[Human]],Table1[[#This Row],[Pig]]),OR(ISNUMBER(FIND("gastro",C798)),ISNUMBER(FIND("intesti",C798)),ISNUMBER(FIND("stomach",C798))),"NA")</f>
        <v>NA</v>
      </c>
      <c r="AX798" t="str">
        <f>IF(OR(Table1[[#This Row],[Rodents]],Table1[[#This Row],[Human]],Table1[[#This Row],[Pig]]),NOT(OR(AQ798,AR798,AS798,AT798,AU798,AV798,AW798)),"NA")</f>
        <v>NA</v>
      </c>
      <c r="AY798" t="b">
        <f>OR(ISNUMBER(FIND("SWCNT",C798)),ISNUMBER(FIND("SWNT",C798)),ISNUMBER(FIND("single-wall",C798)),ISNUMBER(FIND("single wall",C798)),ISNUMBER(FIND("Single wall",C798)),ISNUMBER(FIND("Single-wall",C798)),ISNUMBER(FIND("SWCNT",B798)),ISNUMBER(FIND("SWNT",B798)),ISNUMBER(FIND("single-wall",B798)),ISNUMBER(FIND("single wall",B798)),ISNUMBER(FIND("Single-wall",B798)),ISNUMBER(FIND("Single wall",B798)))</f>
        <v>0</v>
      </c>
      <c r="AZ798" t="b">
        <f>OR(ISNUMBER(FIND("MWCNT",C798)),ISNUMBER(FIND("MWNT",C798)),ISNUMBER(FIND("multi-wall",C798)),ISNUMBER(FIND("multi wall",C798)),ISNUMBER(FIND("multiwall",C798)),ISNUMBER(FIND("Multi-wall",C798)),ISNUMBER(FIND("Multi wall",C798)),ISNUMBER(FIND("Multiwall",C798)),ISNUMBER(FIND("MWCNT",B798)),ISNUMBER(FIND("MWNT",B798)),ISNUMBER(FIND("multi-wall",B798)),ISNUMBER(FIND("multi wall",B798)),ISNUMBER(FIND("multiwall",B798)),ISNUMBER(FIND("Multi-wall",B798)),ISNUMBER(FIND("Multi wall",B798)),ISNUMBER(FIND("Multiwall",B798)),ISNUMBER(FIND("Double-wall",B798)),ISNUMBER(FIND("Double wall",B798)),ISNUMBER(FIND("Doublewall",B798)),ISNUMBER(FIND("double-wall",B798)),ISNUMBER(FIND("double wall",B798)),ISNUMBER(FIND("doublewall",B798)))</f>
        <v>0</v>
      </c>
      <c r="BA798" t="b">
        <f>AND(Table1[[#This Row],[SWCNT]],Table1[[#This Row],[MWCNT]])</f>
        <v>0</v>
      </c>
      <c r="BB798" t="b">
        <f>IF(Table1[[#This Row],[SWCNT]]=TRUE,FALSE,IF(Table1[[#This Row],[MWCNT]]=TRUE,FALSE,TRUE))</f>
        <v>1</v>
      </c>
      <c r="BC798" s="18"/>
    </row>
    <row r="799" spans="1:55" ht="240.5">
      <c r="A799" t="s">
        <v>2396</v>
      </c>
      <c r="B799" s="2" t="s">
        <v>2399</v>
      </c>
      <c r="C799" s="16" t="s">
        <v>2402</v>
      </c>
      <c r="D799" s="17" t="s">
        <v>22</v>
      </c>
      <c r="E799" s="2">
        <v>2017</v>
      </c>
      <c r="F799" t="b">
        <f>OR(ISNUMBER(FIND("cytotoxic",C799)),ISNUMBER(FIND("Cytotoxic",C799)),ISNUMBER(FIND("cellular toxicity",C799)),ISNUMBER(FIND("cell death",C799)),ISNUMBER(FIND("viable",C799)),ISNUMBER(FIND("phytotoxic",C799)),ISNUMBER(FIND("acute toxicity",C799)),ISNUMBER(FIND("MTT",C799)),ISNUMBER(FIND("survival",C799)),ISNUMBER(FIND("prolifer",C799)),ISNUMBER(FIND("apoptosis",C799)),ISNUMBER(FIND("neurotoxic",C799)),ISNUMBER(FIND("  lysis ",C799)),ISNUMBER(FIND("necrosis",C799)),ISNUMBER(FIND("cellular death",C799))*3,ISNUMBER(FIND("LDH",C799)),ISNUMBER(FIND("Acute toxicity",C799)))</f>
        <v>1</v>
      </c>
      <c r="G799" t="b">
        <f>OR(ISNUMBER(FIND("genotoxic",C799)),ISNUMBER(FIND("genotoxicity",C799)),ISNUMBER(FIND("DNA damage",C799)),ISNUMBER(FIND("DNA",C799)),ISNUMBER(FIND("RNA",C799)),ISNUMBER(FIND("mesothelioma",C799)),ISNUMBER(FIND("carcino",C799)),ISNUMBER(FIND("mutagen",C799)),ISNUMBER(FIND("genetic",C799)))</f>
        <v>0</v>
      </c>
      <c r="H799" t="b">
        <f>OR(ISNUMBER(FIND("inflammatory",C799)),ISNUMBER(FIND("inflamm",C799)))</f>
        <v>0</v>
      </c>
      <c r="I799" t="b">
        <f>OR(ISNUMBER(FIND("immune",C799)),ISNUMBER(FIND("immunological",C799)),ISNUMBER(FIND("interleuk",C799)),ISNUMBER(FIND("platelet activation",C799)),ISNUMBER(FIND("monocyte",C799)),ISNUMBER(FIND("leukocyte",C799)),ISNUMBER(FIND("cytokine",C799)),ISNUMBER(FIND("CD4",C799)),ISNUMBER(FIND("CD8",C799)),ISNUMBER(FIND("T-cell",C799)))</f>
        <v>0</v>
      </c>
      <c r="J799" t="b">
        <f>OR(ISNUMBER(FIND("reactive oxygen",C799)),ISNUMBER(FIND("ROS",C799)),ISNUMBER(FIND("free radical",C799)),ISNUMBER(FIND("oxidative stress",C799)),ISNUMBER(FIND("peroxid",C799)),ISNUMBER(FIND("oxidative",C799)),ISNUMBER(FIND("antioxid",C799)))</f>
        <v>0</v>
      </c>
      <c r="K799" t="b">
        <f>OR(ISNUMBER(FIND("autophag",C799)))</f>
        <v>0</v>
      </c>
      <c r="L799" t="b">
        <f>OR(ISNUMBER(FIND("morpholog",C799)))</f>
        <v>0</v>
      </c>
      <c r="M799" t="b">
        <f>OR(ISNUMBER(FIND("fibrosis",C799)),ISNUMBER(FIND("Fibrosis",C799)),ISNUMBER(FIND("fibrot",C799)))</f>
        <v>0</v>
      </c>
      <c r="N799" t="b">
        <f>OR(ISNUMBER(FIND("offspring",C799)),ISNUMBER(FIND("Parental",C799)),ISNUMBER(FIND("parental",C799)),ISNUMBER(FIND("germline",C799)),ISNUMBER(FIND("reproduc",C799)),ISNUMBER(FIND("embryo",C799)))</f>
        <v>0</v>
      </c>
      <c r="O799" t="b">
        <f>OR(ISNUMBER(FIND("metabol",C799)),ISNUMBER(FIND("Metabol",C799)),ISNUMBER(FIND("digest",C799)),ISNUMBER(FIND("mitochon",C799)))</f>
        <v>0</v>
      </c>
      <c r="P799" t="b">
        <f>OR(ISNUMBER(FIND("ecotox",C799)),ISNUMBER(FIND("Ecotox",B799)),ISNUMBER(FIND("ecotox",B799)),ISNUMBER(FIND("Ecotox",C799)))</f>
        <v>1</v>
      </c>
      <c r="Q799" t="b">
        <f>OR(ISNUMBER(FIND("Bioaccum",C799)),ISNUMBER(FIND("bioaccum",C799)),ISNUMBER(FIND("accum",C799)))</f>
        <v>1</v>
      </c>
      <c r="R799" t="b">
        <f>OR(ISNUMBER(FIND("Occupation",C799)),ISNUMBER(FIND("occupation",C799)),ISNUMBER(FIND("worker",C799)),ISNUMBER(FIND("workforce",C799)))</f>
        <v>0</v>
      </c>
      <c r="S799" t="b">
        <f>NOT(OR(F799,G799,H799,I799,J799,K799,L799,M799,N799,O799,P799,Q799,R799))</f>
        <v>0</v>
      </c>
      <c r="U799" t="b">
        <f>OR(Table1[[#This Row],[Inflammation]],Table1[[#This Row],[Immune]])</f>
        <v>0</v>
      </c>
      <c r="V799" t="str">
        <f>IF(OR(Table1[[#This Row],[Rodents]],Table1[[#This Row],[Human]],Table1[[#This Row],[Pig]]),OR(ISNUMBER(FIND("intratrach",C799)),ISNUMBER(FIND("nasal ",C799)),ISNUMBER(FIND("instill",C799))),"NA")</f>
        <v>NA</v>
      </c>
      <c r="W799" t="str">
        <f>IF(OR(Table1[[#This Row],[Rodents]],Table1[[#This Row],[Human]],Table1[[#This Row],[Pig]]),OR(ISNUMBER(FIND("dermal",C799)),ISNUMBER(FIND("skin ",C799))),"NA")</f>
        <v>NA</v>
      </c>
      <c r="X799" t="str">
        <f>IF(OR(Table1[[#This Row],[Rodents]],Table1[[#This Row],[Human]],Table1[[#This Row],[Pig]]),OR(ISNUMBER(FIND("injected",C799)),ISNUMBER(FIND("periton",C799)),ISNUMBER(FIND("intrascrot",C799))),"NA")</f>
        <v>NA</v>
      </c>
      <c r="Y799" t="str">
        <f>IF(OR(Table1[[#This Row],[Rodents]],Table1[[#This Row],[Human]],Table1[[#This Row],[Pig]]),NOT(OR(Table1[[#This Row],[Inhaled/Intratracheal/intranasal]],Table1[[#This Row],[Dermal]],Table1[[#This Row],[Injected]])),"NA")</f>
        <v>NA</v>
      </c>
      <c r="AA799" t="b">
        <f>OR(ISNUMBER(FIND("fish ",C799)),ISNUMBER(FIND("Fish ",C799)),ISNUMBER(FIND("aquatic",C799)),ISNUMBER(FIND("daphnids",C799)),ISNUMBER(FIND("Carcinus maenas",C799)),ISNUMBER(FIND("Daphnia",C799)),ISNUMBER(FIND("Ruditapes philippinarum",C799)),ISNUMBER(FIND("daphnia",C799)),ISNUMBER(FIND("marine",C799)),ISNUMBER(FIND("mussel",C799)),ISNUMBER(FIND("algae",C799)),ISNUMBER(FIND("Donax faba",C799)),ISNUMBER(FIND("estuarine",C799)),ISNUMBER(FIND("snail",C799)),ISNUMBER(FIND("Prorocentrum donghaiense",C799)) )</f>
        <v>0</v>
      </c>
      <c r="AB799" t="b">
        <f>OR(ISNUMBER(FIND(" rat ",C799)),ISNUMBER(FIND(" rats ",C799)),ISNUMBER(FIND(" Rats ",C799)),ISNUMBER(FIND(" Rat ",C799)),ISNUMBER(FIND(" rat.",C799)),ISNUMBER(FIND(" rats.",C799)),ISNUMBER(FIND("mouse",C799)),ISNUMBER(FIND("mice",C799)), ISNUMBER(FIND(" Mice",C799)))</f>
        <v>0</v>
      </c>
      <c r="AC799" t="b">
        <f>OR(ISNUMBER(FIND(" cell ",C799)),ISNUMBER(FIND("fibroblast",C799)),ISNUMBER(FIND("macrophage",C799)),ISNUMBER(FIND("epithelial",C799)),ISNUMBER(FIND("endothelial",C799)),ISNUMBER(FIND("neuron",C799)),ISNUMBER(FIND(" cells ",C799)),ISNUMBER(FIND("RBC",C799)),ISNUMBER(FIND("mitochond",C799)),ISNUMBER(FIND("adipocyte",C799)),ISNUMBER(FIND("osteo",C799)),ISNUMBER(FIND("keratin",C799)),ISNUMBER(FIND(" cell's ",C799)),ISNUMBER(FIND("eukary",C799)),ISNUMBER(FIND("sperm",C799)))</f>
        <v>0</v>
      </c>
      <c r="AD799" t="b">
        <f>OR(ISNUMBER(FIND("human",B799)),ISNUMBER(FIND("workers",B799)),ISNUMBER(FIND("workforces",B799)),ISNUMBER(FIND("occupational",B799)),ISNUMBER(FIND("Case report",B799)),ISNUMBER(FIND("Workplaces",B799)),ISNUMBER(FIND("worker",B799)))</f>
        <v>0</v>
      </c>
      <c r="AE799" t="b">
        <f>OR(ISNUMBER(FIND(" plant ",C799)),ISNUMBER(FIND("Plant ",C799)),ISNUMBER(FIND("tomato",C799)),ISNUMBER(FIND("plants",C799)),ISNUMBER(FIND("Plants",C799)),ISNUMBER(FIND("algae",C799)),ISNUMBER(FIND("lettuce",C799)),ISNUMBER(FIND("green gram sprouts ",C799)),ISNUMBER(FIND("Cucurbita pepo",C799)),ISNUMBER(FIND("bean ",C799)),ISNUMBER(FIND("chloroplast",C799)),ISNUMBER(FIND("chlorophyll",C799)),ISNUMBER(FIND("seedling",C799)),ISNUMBER(FIND("canola",C799)),ISNUMBER(FIND("shoot",C799)),ISNUMBER(FIND("photosynthes",C799)),ISNUMBER(FIND(" leaves ",C799)),,ISNUMBER(FIND("agriculture",C799)),ISNUMBER(FIND(" crops ",C799)))</f>
        <v>0</v>
      </c>
      <c r="AF799" t="b">
        <f>OR(ISNUMBER(FIND("bacteria",C799)),ISNUMBER(FIND("Bacteria",C799)),ISNUMBER(FIND("Bacterium",C799)),ISNUMBER(FIND("bacterium",C799)),ISNUMBER(FIND(" coli ",C799)))</f>
        <v>0</v>
      </c>
      <c r="AG799" t="b">
        <f>OR(ISNUMBER(FIND("fungi",C799)),ISNUMBER(FIND("Fungi",C799)),ISNUMBER(FIND("fungus",C799)),ISNUMBER(FIND("Fungus",C799)),ISNUMBER(FIND("mushroom",C799)),ISNUMBER(FIND("Mushroom",C799)),ISNUMBER(FIND(" mold ",C799)))</f>
        <v>0</v>
      </c>
      <c r="AH799" t="b">
        <f>OR(ISNUMBER(FIND("Pig ",C799)),ISNUMBER(FIND("pig ",C799)),ISNUMBER(FIND("Pigs ",C799)),ISNUMBER(FIND("pigs ",C799)))</f>
        <v>0</v>
      </c>
      <c r="AI799" t="b">
        <f>OR(ISNUMBER(FIND(" C. elegans",C799)),ISNUMBER(FIND("Caenorhabditis elegans",C799)),ISNUMBER(FIND("earthworms",C799)),ISNUMBER(FIND(" Ficopomatus enigmaticus",C799)),ISNUMBER(FIND("larva",C799)),ISNUMBER(FIND("Lumbriculus variegatus",C799)),ISNUMBER(FIND("nematode",C799)))</f>
        <v>0</v>
      </c>
      <c r="AJ799" t="b">
        <f>NOT(OR(AA799,AB799,AC799,AD799,AE799,AF799,AG799,AH799,AI799))</f>
        <v>1</v>
      </c>
      <c r="AK799" t="s">
        <v>6129</v>
      </c>
      <c r="AL799" t="b">
        <f>OR(AA799,AB799,AD799,AE799,AF799,AG799,AH799,AI799)</f>
        <v>0</v>
      </c>
      <c r="AM799" t="b">
        <f>IF(Table1[[#This Row],[In vivo?]],IF(Table1[[#This Row],[Cell]],FALSE,TRUE),FALSE)</f>
        <v>0</v>
      </c>
      <c r="AN799" t="b">
        <f>AND(AC799,AL799)</f>
        <v>0</v>
      </c>
      <c r="AO799" t="b">
        <f>IF(Table1[[#This Row],[Cell]],IF(Table1[[#This Row],[In vivo?]],FALSE,TRUE),FALSE)</f>
        <v>0</v>
      </c>
      <c r="AP799" t="b">
        <f>NOT(OR(Table1[[#This Row],[In vivo?]],Table1[[#This Row],[Only in Cell]]))</f>
        <v>1</v>
      </c>
      <c r="AQ799" t="str">
        <f>IF(OR(Table1[[#This Row],[Rodents]],Table1[[#This Row],[Human]],Table1[[#This Row],[Pig]]),OR(ISNUMBER(FIND("pulmonary",C799)),ISNUMBER(FIND("lung",C799))),"NA")</f>
        <v>NA</v>
      </c>
      <c r="AR799" t="str">
        <f>IF(OR(Table1[[#This Row],[Rodents]],Table1[[#This Row],[Human]],Table1[[#This Row],[Pig]]),OR(ISNUMBER(FIND("skin",C799)),ISNUMBER(FIND("dermal",C799))),"NA")</f>
        <v>NA</v>
      </c>
      <c r="AS799" t="str">
        <f>IF(OR(Table1[[#This Row],[Rodents]],Table1[[#This Row],[Human]],Table1[[#This Row],[Pig]]),OR(ISNUMBER(FIND("liver",C799)),ISNUMBER(FIND("hepat",C799))),"NA")</f>
        <v>NA</v>
      </c>
      <c r="AT799" t="str">
        <f>IF(OR(Table1[[#This Row],[Rodents]],Table1[[#This Row],[Human]],Table1[[#This Row],[Pig]]),OR(ISNUMBER(FIND("kidney",C799)),ISNUMBER(FIND("neph",C799))),"NA")</f>
        <v>NA</v>
      </c>
      <c r="AU799" t="str">
        <f>IF(OR(Table1[[#This Row],[Rodents]],Table1[[#This Row],[Human]],Table1[[#This Row],[Pig]]),OR(ISNUMBER(FIND("brain",C799)),ISNUMBER(FIND("neur",C799)),ISNUMBER(FIND("nerv",C799))),"NA")</f>
        <v>NA</v>
      </c>
      <c r="AV799" t="str">
        <f>IF(OR(Table1[[#This Row],[Rodents]],Table1[[#This Row],[Human]],Table1[[#This Row],[Pig]]),OR(ISNUMBER(FIND("heart",C799)),ISNUMBER(FIND("cardi",C799))),"NA")</f>
        <v>NA</v>
      </c>
      <c r="AW799" t="str">
        <f>IF(OR(Table1[[#This Row],[Rodents]],Table1[[#This Row],[Human]],Table1[[#This Row],[Pig]]),OR(ISNUMBER(FIND("gastro",C799)),ISNUMBER(FIND("intesti",C799)),ISNUMBER(FIND("stomach",C799))),"NA")</f>
        <v>NA</v>
      </c>
      <c r="AX799" t="str">
        <f>IF(OR(Table1[[#This Row],[Rodents]],Table1[[#This Row],[Human]],Table1[[#This Row],[Pig]]),NOT(OR(AQ799,AR799,AS799,AT799,AU799,AV799,AW799)),"NA")</f>
        <v>NA</v>
      </c>
      <c r="AY799" t="b">
        <f>OR(ISNUMBER(FIND("SWCNT",C799)),ISNUMBER(FIND("SWNT",C799)),ISNUMBER(FIND("single-wall",C799)),ISNUMBER(FIND("single wall",C799)),ISNUMBER(FIND("Single wall",C799)),ISNUMBER(FIND("Single-wall",C799)),ISNUMBER(FIND("SWCNT",B799)),ISNUMBER(FIND("SWNT",B799)),ISNUMBER(FIND("single-wall",B799)),ISNUMBER(FIND("single wall",B799)),ISNUMBER(FIND("Single-wall",B799)),ISNUMBER(FIND("Single wall",B799)))</f>
        <v>0</v>
      </c>
      <c r="AZ799" t="b">
        <f>OR(ISNUMBER(FIND("MWCNT",C799)),ISNUMBER(FIND("MWNT",C799)),ISNUMBER(FIND("multi-wall",C799)),ISNUMBER(FIND("multi wall",C799)),ISNUMBER(FIND("multiwall",C799)),ISNUMBER(FIND("Multi-wall",C799)),ISNUMBER(FIND("Multi wall",C799)),ISNUMBER(FIND("Multiwall",C799)),ISNUMBER(FIND("MWCNT",B799)),ISNUMBER(FIND("MWNT",B799)),ISNUMBER(FIND("multi-wall",B799)),ISNUMBER(FIND("multi wall",B799)),ISNUMBER(FIND("multiwall",B799)),ISNUMBER(FIND("Multi-wall",B799)),ISNUMBER(FIND("Multi wall",B799)),ISNUMBER(FIND("Multiwall",B799)),ISNUMBER(FIND("Double-wall",B799)),ISNUMBER(FIND("Double wall",B799)),ISNUMBER(FIND("Doublewall",B799)),ISNUMBER(FIND("double-wall",B799)),ISNUMBER(FIND("double wall",B799)),ISNUMBER(FIND("doublewall",B799)))</f>
        <v>1</v>
      </c>
      <c r="BA799" t="b">
        <f>AND(Table1[[#This Row],[SWCNT]],Table1[[#This Row],[MWCNT]])</f>
        <v>0</v>
      </c>
      <c r="BB799" t="b">
        <f>IF(Table1[[#This Row],[SWCNT]]=TRUE,FALSE,IF(Table1[[#This Row],[MWCNT]]=TRUE,FALSE,TRUE))</f>
        <v>0</v>
      </c>
      <c r="BC799" s="18"/>
    </row>
    <row r="800" spans="1:55" ht="148">
      <c r="A800" t="s">
        <v>2016</v>
      </c>
      <c r="B800" s="2" t="s">
        <v>2017</v>
      </c>
      <c r="C800" s="16" t="s">
        <v>2018</v>
      </c>
      <c r="D800" s="17" t="s">
        <v>2019</v>
      </c>
      <c r="E800" s="2">
        <v>2017</v>
      </c>
      <c r="F800" t="b">
        <f>OR(ISNUMBER(FIND("cytotoxic",C800)),ISNUMBER(FIND("Cytotoxic",C800)),ISNUMBER(FIND("cellular toxicity",C800)),ISNUMBER(FIND("cell death",C800)),ISNUMBER(FIND("viable",C800)),ISNUMBER(FIND("phytotoxic",C800)),ISNUMBER(FIND("acute toxicity",C800)),ISNUMBER(FIND("MTT",C800)),ISNUMBER(FIND("survival",C800)),ISNUMBER(FIND("prolifer",C800)),ISNUMBER(FIND("apoptosis",C800)),ISNUMBER(FIND("neurotoxic",C800)),ISNUMBER(FIND("  lysis ",C800)),ISNUMBER(FIND("necrosis",C800)),ISNUMBER(FIND("cellular death",C800))*3,ISNUMBER(FIND("LDH",C800)),ISNUMBER(FIND("Acute toxicity",C800)))</f>
        <v>1</v>
      </c>
      <c r="G800" t="b">
        <f>OR(ISNUMBER(FIND("genotoxic",C800)),ISNUMBER(FIND("genotoxicity",C800)),ISNUMBER(FIND("DNA damage",C800)),ISNUMBER(FIND("DNA",C800)),ISNUMBER(FIND("RNA",C800)),ISNUMBER(FIND("mesothelioma",C800)),ISNUMBER(FIND("carcino",C800)),ISNUMBER(FIND("mutagen",C800)),ISNUMBER(FIND("genetic",C800)))</f>
        <v>0</v>
      </c>
      <c r="H800" t="b">
        <f>OR(ISNUMBER(FIND("inflammatory",C800)),ISNUMBER(FIND("inflamm",C800)))</f>
        <v>0</v>
      </c>
      <c r="I800" t="b">
        <f>OR(ISNUMBER(FIND("immune",C800)),ISNUMBER(FIND("immunological",C800)),ISNUMBER(FIND("interleuk",C800)),ISNUMBER(FIND("platelet activation",C800)),ISNUMBER(FIND("monocyte",C800)),ISNUMBER(FIND("leukocyte",C800)),ISNUMBER(FIND("cytokine",C800)),ISNUMBER(FIND("CD4",C800)),ISNUMBER(FIND("CD8",C800)),ISNUMBER(FIND("T-cell",C800)))</f>
        <v>0</v>
      </c>
      <c r="J800" t="b">
        <f>OR(ISNUMBER(FIND("reactive oxygen",C800)),ISNUMBER(FIND("ROS",C800)),ISNUMBER(FIND("free radical",C800)),ISNUMBER(FIND("oxidative stress",C800)),ISNUMBER(FIND("peroxid",C800)),ISNUMBER(FIND("oxidative",C800)),ISNUMBER(FIND("antioxid",C800)))</f>
        <v>0</v>
      </c>
      <c r="K800" t="b">
        <f>OR(ISNUMBER(FIND("autophag",C800)))</f>
        <v>0</v>
      </c>
      <c r="L800" t="b">
        <f>OR(ISNUMBER(FIND("morpholog",C800)))</f>
        <v>0</v>
      </c>
      <c r="M800" t="b">
        <f>OR(ISNUMBER(FIND("fibrosis",C800)),ISNUMBER(FIND("Fibrosis",C800)),ISNUMBER(FIND("fibrot",C800)))</f>
        <v>0</v>
      </c>
      <c r="N800" t="b">
        <f>OR(ISNUMBER(FIND("offspring",C800)),ISNUMBER(FIND("Parental",C800)),ISNUMBER(FIND("parental",C800)),ISNUMBER(FIND("germline",C800)),ISNUMBER(FIND("reproduc",C800)),ISNUMBER(FIND("embryo",C800)))</f>
        <v>0</v>
      </c>
      <c r="O800" t="b">
        <f>OR(ISNUMBER(FIND("metabol",C800)),ISNUMBER(FIND("Metabol",C800)),ISNUMBER(FIND("digest",C800)),ISNUMBER(FIND("mitochon",C800)))</f>
        <v>0</v>
      </c>
      <c r="P800" t="b">
        <f>OR(ISNUMBER(FIND("ecotox",C800)),ISNUMBER(FIND("Ecotox",B800)),ISNUMBER(FIND("ecotox",B800)),ISNUMBER(FIND("Ecotox",C800)))</f>
        <v>0</v>
      </c>
      <c r="Q800" t="b">
        <f>OR(ISNUMBER(FIND("Bioaccum",C800)),ISNUMBER(FIND("bioaccum",C800)),ISNUMBER(FIND("accum",C800)))</f>
        <v>0</v>
      </c>
      <c r="R800" t="b">
        <f>OR(ISNUMBER(FIND("Occupation",C800)),ISNUMBER(FIND("occupation",C800)),ISNUMBER(FIND("worker",C800)),ISNUMBER(FIND("workforce",C800)))</f>
        <v>0</v>
      </c>
      <c r="S800" t="b">
        <f>NOT(OR(F800,G800,H800,I800,J800,K800,L800,M800,N800,O800,P800,Q800,R800))</f>
        <v>0</v>
      </c>
      <c r="U800" t="b">
        <f>OR(Table1[[#This Row],[Inflammation]],Table1[[#This Row],[Immune]])</f>
        <v>0</v>
      </c>
      <c r="V800" t="str">
        <f>IF(OR(Table1[[#This Row],[Rodents]],Table1[[#This Row],[Human]],Table1[[#This Row],[Pig]]),OR(ISNUMBER(FIND("intratrach",C800)),ISNUMBER(FIND("nasal ",C800)),ISNUMBER(FIND("instill",C800))),"NA")</f>
        <v>NA</v>
      </c>
      <c r="W800" t="str">
        <f>IF(OR(Table1[[#This Row],[Rodents]],Table1[[#This Row],[Human]],Table1[[#This Row],[Pig]]),OR(ISNUMBER(FIND("dermal",C800)),ISNUMBER(FIND("skin ",C800))),"NA")</f>
        <v>NA</v>
      </c>
      <c r="X800" t="str">
        <f>IF(OR(Table1[[#This Row],[Rodents]],Table1[[#This Row],[Human]],Table1[[#This Row],[Pig]]),OR(ISNUMBER(FIND("injected",C800)),ISNUMBER(FIND("periton",C800)),ISNUMBER(FIND("intrascrot",C800))),"NA")</f>
        <v>NA</v>
      </c>
      <c r="Y800" t="str">
        <f>IF(OR(Table1[[#This Row],[Rodents]],Table1[[#This Row],[Human]],Table1[[#This Row],[Pig]]),NOT(OR(Table1[[#This Row],[Inhaled/Intratracheal/intranasal]],Table1[[#This Row],[Dermal]],Table1[[#This Row],[Injected]])),"NA")</f>
        <v>NA</v>
      </c>
      <c r="AA800" t="b">
        <f>OR(ISNUMBER(FIND("fish ",C800)),ISNUMBER(FIND("Fish ",C800)),ISNUMBER(FIND("aquatic",C800)),ISNUMBER(FIND("daphnids",C800)),ISNUMBER(FIND("Carcinus maenas",C800)),ISNUMBER(FIND("Daphnia",C800)),ISNUMBER(FIND("Ruditapes philippinarum",C800)),ISNUMBER(FIND("daphnia",C800)),ISNUMBER(FIND("marine",C800)),ISNUMBER(FIND("mussel",C800)),ISNUMBER(FIND("algae",C800)),ISNUMBER(FIND("Donax faba",C800)),ISNUMBER(FIND("estuarine",C800)),ISNUMBER(FIND("snail",C800)),ISNUMBER(FIND("Prorocentrum donghaiense",C800)) )</f>
        <v>0</v>
      </c>
      <c r="AB800" t="b">
        <f>OR(ISNUMBER(FIND(" rat ",C800)),ISNUMBER(FIND(" rats ",C800)),ISNUMBER(FIND(" Rats ",C800)),ISNUMBER(FIND(" Rat ",C800)),ISNUMBER(FIND(" rat.",C800)),ISNUMBER(FIND(" rats.",C800)),ISNUMBER(FIND("mouse",C800)),ISNUMBER(FIND("mice",C800)), ISNUMBER(FIND(" Mice",C800)))</f>
        <v>0</v>
      </c>
      <c r="AC800" t="b">
        <f>OR(ISNUMBER(FIND(" cell ",C800)),ISNUMBER(FIND("fibroblast",C800)),ISNUMBER(FIND("macrophage",C800)),ISNUMBER(FIND("epithelial",C800)),ISNUMBER(FIND("endothelial",C800)),ISNUMBER(FIND("neuron",C800)),ISNUMBER(FIND(" cells ",C800)),ISNUMBER(FIND("RBC",C800)),ISNUMBER(FIND("mitochond",C800)),ISNUMBER(FIND("adipocyte",C800)),ISNUMBER(FIND("osteo",C800)),ISNUMBER(FIND("keratin",C800)),ISNUMBER(FIND(" cell's ",C800)),ISNUMBER(FIND("eukary",C800)),ISNUMBER(FIND("sperm",C800)))</f>
        <v>0</v>
      </c>
      <c r="AD800" t="b">
        <f>OR(ISNUMBER(FIND("human",B800)),ISNUMBER(FIND("workers",B800)),ISNUMBER(FIND("workforces",B800)),ISNUMBER(FIND("occupational",B800)),ISNUMBER(FIND("Case report",B800)),ISNUMBER(FIND("Workplaces",B800)),ISNUMBER(FIND("worker",B800)))</f>
        <v>0</v>
      </c>
      <c r="AE800" t="b">
        <f>OR(ISNUMBER(FIND(" plant ",C800)),ISNUMBER(FIND("Plant ",C800)),ISNUMBER(FIND("tomato",C800)),ISNUMBER(FIND("plants",C800)),ISNUMBER(FIND("Plants",C800)),ISNUMBER(FIND("algae",C800)),ISNUMBER(FIND("lettuce",C800)),ISNUMBER(FIND("green gram sprouts ",C800)),ISNUMBER(FIND("Cucurbita pepo",C800)),ISNUMBER(FIND("bean ",C800)),ISNUMBER(FIND("chloroplast",C800)),ISNUMBER(FIND("chlorophyll",C800)),ISNUMBER(FIND("seedling",C800)),ISNUMBER(FIND("canola",C800)),ISNUMBER(FIND("shoot",C800)),ISNUMBER(FIND("photosynthes",C800)),ISNUMBER(FIND(" leaves ",C800)),,ISNUMBER(FIND("agriculture",C800)),ISNUMBER(FIND(" crops ",C800)))</f>
        <v>0</v>
      </c>
      <c r="AF800" t="b">
        <f>OR(ISNUMBER(FIND("bacteria",C800)),ISNUMBER(FIND("Bacteria",C800)),ISNUMBER(FIND("Bacterium",C800)),ISNUMBER(FIND("bacterium",C800)),ISNUMBER(FIND(" coli ",C800)))</f>
        <v>0</v>
      </c>
      <c r="AG800" t="b">
        <f>OR(ISNUMBER(FIND("fungi",C800)),ISNUMBER(FIND("Fungi",C800)),ISNUMBER(FIND("fungus",C800)),ISNUMBER(FIND("Fungus",C800)),ISNUMBER(FIND("mushroom",C800)),ISNUMBER(FIND("Mushroom",C800)),ISNUMBER(FIND(" mold ",C800)))</f>
        <v>0</v>
      </c>
      <c r="AH800" t="b">
        <f>OR(ISNUMBER(FIND("Pig ",C800)),ISNUMBER(FIND("pig ",C800)),ISNUMBER(FIND("Pigs ",C800)),ISNUMBER(FIND("pigs ",C800)))</f>
        <v>0</v>
      </c>
      <c r="AI800" t="b">
        <f>OR(ISNUMBER(FIND(" C. elegans",C800)),ISNUMBER(FIND("Caenorhabditis elegans",C800)),ISNUMBER(FIND("earthworms",C800)),ISNUMBER(FIND(" Ficopomatus enigmaticus",C800)),ISNUMBER(FIND("larva",C800)),ISNUMBER(FIND("Lumbriculus variegatus",C800)),ISNUMBER(FIND("nematode",C800)))</f>
        <v>0</v>
      </c>
      <c r="AJ800" t="b">
        <f>NOT(OR(AA800,AB800,AC800,AD800,AE800,AF800,AG800,AH800,AI800))</f>
        <v>1</v>
      </c>
      <c r="AK800" t="s">
        <v>6137</v>
      </c>
      <c r="AL800" t="b">
        <f>OR(AA800,AB800,AD800,AE800,AF800,AG800,AH800,AI800)</f>
        <v>0</v>
      </c>
      <c r="AM800" t="b">
        <f>IF(Table1[[#This Row],[In vivo?]],IF(Table1[[#This Row],[Cell]],FALSE,TRUE),FALSE)</f>
        <v>0</v>
      </c>
      <c r="AN800" t="b">
        <f>AND(AC800,AL800)</f>
        <v>0</v>
      </c>
      <c r="AO800" t="b">
        <f>IF(Table1[[#This Row],[Cell]],IF(Table1[[#This Row],[In vivo?]],FALSE,TRUE),FALSE)</f>
        <v>0</v>
      </c>
      <c r="AP800" t="b">
        <f>NOT(OR(Table1[[#This Row],[In vivo?]],Table1[[#This Row],[Only in Cell]]))</f>
        <v>1</v>
      </c>
      <c r="AQ800" t="str">
        <f>IF(OR(Table1[[#This Row],[Rodents]],Table1[[#This Row],[Human]],Table1[[#This Row],[Pig]]),OR(ISNUMBER(FIND("pulmonary",C800)),ISNUMBER(FIND("lung",C800))),"NA")</f>
        <v>NA</v>
      </c>
      <c r="AR800" t="str">
        <f>IF(OR(Table1[[#This Row],[Rodents]],Table1[[#This Row],[Human]],Table1[[#This Row],[Pig]]),OR(ISNUMBER(FIND("skin",C800)),ISNUMBER(FIND("dermal",C800))),"NA")</f>
        <v>NA</v>
      </c>
      <c r="AS800" t="str">
        <f>IF(OR(Table1[[#This Row],[Rodents]],Table1[[#This Row],[Human]],Table1[[#This Row],[Pig]]),OR(ISNUMBER(FIND("liver",C800)),ISNUMBER(FIND("hepat",C800))),"NA")</f>
        <v>NA</v>
      </c>
      <c r="AT800" t="str">
        <f>IF(OR(Table1[[#This Row],[Rodents]],Table1[[#This Row],[Human]],Table1[[#This Row],[Pig]]),OR(ISNUMBER(FIND("kidney",C800)),ISNUMBER(FIND("neph",C800))),"NA")</f>
        <v>NA</v>
      </c>
      <c r="AU800" t="str">
        <f>IF(OR(Table1[[#This Row],[Rodents]],Table1[[#This Row],[Human]],Table1[[#This Row],[Pig]]),OR(ISNUMBER(FIND("brain",C800)),ISNUMBER(FIND("neur",C800)),ISNUMBER(FIND("nerv",C800))),"NA")</f>
        <v>NA</v>
      </c>
      <c r="AV800" t="str">
        <f>IF(OR(Table1[[#This Row],[Rodents]],Table1[[#This Row],[Human]],Table1[[#This Row],[Pig]]),OR(ISNUMBER(FIND("heart",C800)),ISNUMBER(FIND("cardi",C800))),"NA")</f>
        <v>NA</v>
      </c>
      <c r="AW800" t="str">
        <f>IF(OR(Table1[[#This Row],[Rodents]],Table1[[#This Row],[Human]],Table1[[#This Row],[Pig]]),OR(ISNUMBER(FIND("gastro",C800)),ISNUMBER(FIND("intesti",C800)),ISNUMBER(FIND("stomach",C800))),"NA")</f>
        <v>NA</v>
      </c>
      <c r="AX800" t="str">
        <f>IF(OR(Table1[[#This Row],[Rodents]],Table1[[#This Row],[Human]],Table1[[#This Row],[Pig]]),NOT(OR(AQ800,AR800,AS800,AT800,AU800,AV800,AW800)),"NA")</f>
        <v>NA</v>
      </c>
      <c r="AY800" t="b">
        <f>OR(ISNUMBER(FIND("SWCNT",C800)),ISNUMBER(FIND("SWNT",C800)),ISNUMBER(FIND("single-wall",C800)),ISNUMBER(FIND("single wall",C800)),ISNUMBER(FIND("Single wall",C800)),ISNUMBER(FIND("Single-wall",C800)),ISNUMBER(FIND("SWCNT",B800)),ISNUMBER(FIND("SWNT",B800)),ISNUMBER(FIND("single-wall",B800)),ISNUMBER(FIND("single wall",B800)),ISNUMBER(FIND("Single-wall",B800)),ISNUMBER(FIND("Single wall",B800)))</f>
        <v>0</v>
      </c>
      <c r="AZ800" t="b">
        <f>OR(ISNUMBER(FIND("MWCNT",C800)),ISNUMBER(FIND("MWNT",C800)),ISNUMBER(FIND("multi-wall",C800)),ISNUMBER(FIND("multi wall",C800)),ISNUMBER(FIND("multiwall",C800)),ISNUMBER(FIND("Multi-wall",C800)),ISNUMBER(FIND("Multi wall",C800)),ISNUMBER(FIND("Multiwall",C800)),ISNUMBER(FIND("MWCNT",B800)),ISNUMBER(FIND("MWNT",B800)),ISNUMBER(FIND("multi-wall",B800)),ISNUMBER(FIND("multi wall",B800)),ISNUMBER(FIND("multiwall",B800)),ISNUMBER(FIND("Multi-wall",B800)),ISNUMBER(FIND("Multi wall",B800)),ISNUMBER(FIND("Multiwall",B800)),ISNUMBER(FIND("Double-wall",B800)),ISNUMBER(FIND("Double wall",B800)),ISNUMBER(FIND("Doublewall",B800)),ISNUMBER(FIND("double-wall",B800)),ISNUMBER(FIND("double wall",B800)),ISNUMBER(FIND("doublewall",B800)))</f>
        <v>1</v>
      </c>
      <c r="BA800" t="b">
        <f>AND(Table1[[#This Row],[SWCNT]],Table1[[#This Row],[MWCNT]])</f>
        <v>0</v>
      </c>
      <c r="BB800" t="b">
        <f>IF(Table1[[#This Row],[SWCNT]]=TRUE,FALSE,IF(Table1[[#This Row],[MWCNT]]=TRUE,FALSE,TRUE))</f>
        <v>0</v>
      </c>
      <c r="BC800" s="18"/>
    </row>
    <row r="801" spans="1:55" ht="166.5">
      <c r="A801" t="s">
        <v>2081</v>
      </c>
      <c r="B801" s="2" t="s">
        <v>2082</v>
      </c>
      <c r="C801" s="16" t="s">
        <v>2083</v>
      </c>
      <c r="D801" s="17" t="s">
        <v>934</v>
      </c>
      <c r="E801" s="2">
        <v>2017</v>
      </c>
      <c r="F801" t="b">
        <f>OR(ISNUMBER(FIND("cytotoxic",C801)),ISNUMBER(FIND("Cytotoxic",C801)),ISNUMBER(FIND("cellular toxicity",C801)),ISNUMBER(FIND("cell death",C801)),ISNUMBER(FIND("viable",C801)),ISNUMBER(FIND("phytotoxic",C801)),ISNUMBER(FIND("acute toxicity",C801)),ISNUMBER(FIND("MTT",C801)),ISNUMBER(FIND("survival",C801)),ISNUMBER(FIND("prolifer",C801)),ISNUMBER(FIND("apoptosis",C801)),ISNUMBER(FIND("neurotoxic",C801)),ISNUMBER(FIND("  lysis ",C801)),ISNUMBER(FIND("necrosis",C801)),ISNUMBER(FIND("cellular death",C801))*3,ISNUMBER(FIND("LDH",C801)),ISNUMBER(FIND("Acute toxicity",C801)))</f>
        <v>1</v>
      </c>
      <c r="G801" t="b">
        <f>OR(ISNUMBER(FIND("genotoxic",C801)),ISNUMBER(FIND("genotoxicity",C801)),ISNUMBER(FIND("DNA damage",C801)),ISNUMBER(FIND("DNA",C801)),ISNUMBER(FIND("RNA",C801)),ISNUMBER(FIND("mesothelioma",C801)),ISNUMBER(FIND("carcino",C801)),ISNUMBER(FIND("mutagen",C801)),ISNUMBER(FIND("genetic",C801)))</f>
        <v>0</v>
      </c>
      <c r="H801" t="b">
        <f>OR(ISNUMBER(FIND("inflammatory",C801)),ISNUMBER(FIND("inflamm",C801)))</f>
        <v>0</v>
      </c>
      <c r="I801" t="b">
        <f>OR(ISNUMBER(FIND("immune",C801)),ISNUMBER(FIND("immunological",C801)),ISNUMBER(FIND("interleuk",C801)),ISNUMBER(FIND("platelet activation",C801)),ISNUMBER(FIND("monocyte",C801)),ISNUMBER(FIND("leukocyte",C801)),ISNUMBER(FIND("cytokine",C801)),ISNUMBER(FIND("CD4",C801)),ISNUMBER(FIND("CD8",C801)),ISNUMBER(FIND("T-cell",C801)))</f>
        <v>0</v>
      </c>
      <c r="J801" t="b">
        <f>OR(ISNUMBER(FIND("reactive oxygen",C801)),ISNUMBER(FIND("ROS",C801)),ISNUMBER(FIND("free radical",C801)),ISNUMBER(FIND("oxidative stress",C801)),ISNUMBER(FIND("peroxid",C801)),ISNUMBER(FIND("oxidative",C801)),ISNUMBER(FIND("antioxid",C801)))</f>
        <v>0</v>
      </c>
      <c r="K801" t="b">
        <f>OR(ISNUMBER(FIND("autophag",C801)))</f>
        <v>0</v>
      </c>
      <c r="L801" t="b">
        <f>OR(ISNUMBER(FIND("morpholog",C801)))</f>
        <v>0</v>
      </c>
      <c r="M801" t="b">
        <f>OR(ISNUMBER(FIND("fibrosis",C801)),ISNUMBER(FIND("Fibrosis",C801)),ISNUMBER(FIND("fibrot",C801)))</f>
        <v>0</v>
      </c>
      <c r="N801" t="b">
        <f>OR(ISNUMBER(FIND("offspring",C801)),ISNUMBER(FIND("Parental",C801)),ISNUMBER(FIND("parental",C801)),ISNUMBER(FIND("germline",C801)),ISNUMBER(FIND("reproduc",C801)),ISNUMBER(FIND("embryo",C801)))</f>
        <v>0</v>
      </c>
      <c r="O801" t="b">
        <f>OR(ISNUMBER(FIND("metabol",C801)),ISNUMBER(FIND("Metabol",C801)),ISNUMBER(FIND("digest",C801)),ISNUMBER(FIND("mitochon",C801)))</f>
        <v>0</v>
      </c>
      <c r="P801" t="b">
        <f>OR(ISNUMBER(FIND("ecotox",C801)),ISNUMBER(FIND("Ecotox",B801)),ISNUMBER(FIND("ecotox",B801)),ISNUMBER(FIND("Ecotox",C801)))</f>
        <v>0</v>
      </c>
      <c r="Q801" t="b">
        <f>OR(ISNUMBER(FIND("Bioaccum",C801)),ISNUMBER(FIND("bioaccum",C801)),ISNUMBER(FIND("accum",C801)))</f>
        <v>0</v>
      </c>
      <c r="R801" t="b">
        <f>OR(ISNUMBER(FIND("Occupation",C801)),ISNUMBER(FIND("occupation",C801)),ISNUMBER(FIND("worker",C801)),ISNUMBER(FIND("workforce",C801)))</f>
        <v>0</v>
      </c>
      <c r="S801" t="b">
        <f>NOT(OR(F801,G801,H801,I801,J801,K801,L801,M801,N801,O801,P801,Q801,R801))</f>
        <v>0</v>
      </c>
      <c r="U801" t="b">
        <f>OR(Table1[[#This Row],[Inflammation]],Table1[[#This Row],[Immune]])</f>
        <v>0</v>
      </c>
      <c r="V801" t="str">
        <f>IF(OR(Table1[[#This Row],[Rodents]],Table1[[#This Row],[Human]],Table1[[#This Row],[Pig]]),OR(ISNUMBER(FIND("intratrach",C801)),ISNUMBER(FIND("nasal ",C801)),ISNUMBER(FIND("instill",C801))),"NA")</f>
        <v>NA</v>
      </c>
      <c r="W801" t="str">
        <f>IF(OR(Table1[[#This Row],[Rodents]],Table1[[#This Row],[Human]],Table1[[#This Row],[Pig]]),OR(ISNUMBER(FIND("dermal",C801)),ISNUMBER(FIND("skin ",C801))),"NA")</f>
        <v>NA</v>
      </c>
      <c r="X801" t="str">
        <f>IF(OR(Table1[[#This Row],[Rodents]],Table1[[#This Row],[Human]],Table1[[#This Row],[Pig]]),OR(ISNUMBER(FIND("injected",C801)),ISNUMBER(FIND("periton",C801)),ISNUMBER(FIND("intrascrot",C801))),"NA")</f>
        <v>NA</v>
      </c>
      <c r="Y801" t="str">
        <f>IF(OR(Table1[[#This Row],[Rodents]],Table1[[#This Row],[Human]],Table1[[#This Row],[Pig]]),NOT(OR(Table1[[#This Row],[Inhaled/Intratracheal/intranasal]],Table1[[#This Row],[Dermal]],Table1[[#This Row],[Injected]])),"NA")</f>
        <v>NA</v>
      </c>
      <c r="AA801" t="b">
        <f>OR(ISNUMBER(FIND("fish ",C801)),ISNUMBER(FIND("Fish ",C801)),ISNUMBER(FIND("aquatic",C801)),ISNUMBER(FIND("daphnids",C801)),ISNUMBER(FIND("Carcinus maenas",C801)),ISNUMBER(FIND("Daphnia",C801)),ISNUMBER(FIND("Ruditapes philippinarum",C801)),ISNUMBER(FIND("daphnia",C801)),ISNUMBER(FIND("marine",C801)),ISNUMBER(FIND("mussel",C801)),ISNUMBER(FIND("algae",C801)),ISNUMBER(FIND("Donax faba",C801)),ISNUMBER(FIND("estuarine",C801)),ISNUMBER(FIND("snail",C801)),ISNUMBER(FIND("Prorocentrum donghaiense",C801)) )</f>
        <v>0</v>
      </c>
      <c r="AB801" t="b">
        <f>OR(ISNUMBER(FIND(" rat ",C801)),ISNUMBER(FIND(" rats ",C801)),ISNUMBER(FIND(" Rats ",C801)),ISNUMBER(FIND(" Rat ",C801)),ISNUMBER(FIND(" rat.",C801)),ISNUMBER(FIND(" rats.",C801)),ISNUMBER(FIND("mouse",C801)),ISNUMBER(FIND("mice",C801)), ISNUMBER(FIND(" Mice",C801)))</f>
        <v>0</v>
      </c>
      <c r="AC801" t="b">
        <f>OR(ISNUMBER(FIND(" cell ",C801)),ISNUMBER(FIND("fibroblast",C801)),ISNUMBER(FIND("macrophage",C801)),ISNUMBER(FIND("epithelial",C801)),ISNUMBER(FIND("endothelial",C801)),ISNUMBER(FIND("neuron",C801)),ISNUMBER(FIND(" cells ",C801)),ISNUMBER(FIND("RBC",C801)),ISNUMBER(FIND("mitochond",C801)),ISNUMBER(FIND("adipocyte",C801)),ISNUMBER(FIND("osteo",C801)),ISNUMBER(FIND("keratin",C801)),ISNUMBER(FIND(" cell's ",C801)),ISNUMBER(FIND("eukary",C801)),ISNUMBER(FIND("sperm",C801)))</f>
        <v>0</v>
      </c>
      <c r="AD801" t="b">
        <f>OR(ISNUMBER(FIND("human",B801)),ISNUMBER(FIND("workers",B801)),ISNUMBER(FIND("workforces",B801)),ISNUMBER(FIND("occupational",B801)),ISNUMBER(FIND("Case report",B801)),ISNUMBER(FIND("Workplaces",B801)),ISNUMBER(FIND("worker",B801)))</f>
        <v>0</v>
      </c>
      <c r="AE801" t="b">
        <f>OR(ISNUMBER(FIND(" plant ",C801)),ISNUMBER(FIND("Plant ",C801)),ISNUMBER(FIND("tomato",C801)),ISNUMBER(FIND("plants",C801)),ISNUMBER(FIND("Plants",C801)),ISNUMBER(FIND("algae",C801)),ISNUMBER(FIND("lettuce",C801)),ISNUMBER(FIND("green gram sprouts ",C801)),ISNUMBER(FIND("Cucurbita pepo",C801)),ISNUMBER(FIND("bean ",C801)),ISNUMBER(FIND("chloroplast",C801)),ISNUMBER(FIND("chlorophyll",C801)),ISNUMBER(FIND("seedling",C801)),ISNUMBER(FIND("canola",C801)),ISNUMBER(FIND("shoot",C801)),ISNUMBER(FIND("photosynthes",C801)),ISNUMBER(FIND(" leaves ",C801)),,ISNUMBER(FIND("agriculture",C801)),ISNUMBER(FIND(" crops ",C801)))</f>
        <v>0</v>
      </c>
      <c r="AF801" t="b">
        <f>OR(ISNUMBER(FIND("bacteria",C801)),ISNUMBER(FIND("Bacteria",C801)),ISNUMBER(FIND("Bacterium",C801)),ISNUMBER(FIND("bacterium",C801)),ISNUMBER(FIND(" coli ",C801)))</f>
        <v>0</v>
      </c>
      <c r="AG801" t="b">
        <f>OR(ISNUMBER(FIND("fungi",C801)),ISNUMBER(FIND("Fungi",C801)),ISNUMBER(FIND("fungus",C801)),ISNUMBER(FIND("Fungus",C801)),ISNUMBER(FIND("mushroom",C801)),ISNUMBER(FIND("Mushroom",C801)),ISNUMBER(FIND(" mold ",C801)))</f>
        <v>0</v>
      </c>
      <c r="AH801" t="b">
        <f>OR(ISNUMBER(FIND("Pig ",C801)),ISNUMBER(FIND("pig ",C801)),ISNUMBER(FIND("Pigs ",C801)),ISNUMBER(FIND("pigs ",C801)))</f>
        <v>0</v>
      </c>
      <c r="AI801" t="b">
        <f>OR(ISNUMBER(FIND(" C. elegans",C801)),ISNUMBER(FIND("Caenorhabditis elegans",C801)),ISNUMBER(FIND("earthworms",C801)),ISNUMBER(FIND(" Ficopomatus enigmaticus",C801)),ISNUMBER(FIND("larva",C801)),ISNUMBER(FIND("Lumbriculus variegatus",C801)),ISNUMBER(FIND("nematode",C801)))</f>
        <v>0</v>
      </c>
      <c r="AJ801" t="b">
        <f>NOT(OR(AA801,AB801,AC801,AD801,AE801,AF801,AG801,AH801,AI801))</f>
        <v>1</v>
      </c>
      <c r="AK801" t="s">
        <v>6137</v>
      </c>
      <c r="AL801" t="b">
        <f>OR(AA801,AB801,AD801,AE801,AF801,AG801,AH801,AI801)</f>
        <v>0</v>
      </c>
      <c r="AM801" t="b">
        <f>IF(Table1[[#This Row],[In vivo?]],IF(Table1[[#This Row],[Cell]],FALSE,TRUE),FALSE)</f>
        <v>0</v>
      </c>
      <c r="AN801" t="b">
        <f>AND(AC801,AL801)</f>
        <v>0</v>
      </c>
      <c r="AO801" t="b">
        <f>IF(Table1[[#This Row],[Cell]],IF(Table1[[#This Row],[In vivo?]],FALSE,TRUE),FALSE)</f>
        <v>0</v>
      </c>
      <c r="AP801" t="b">
        <f>NOT(OR(Table1[[#This Row],[In vivo?]],Table1[[#This Row],[Only in Cell]]))</f>
        <v>1</v>
      </c>
      <c r="AQ801" t="str">
        <f>IF(OR(Table1[[#This Row],[Rodents]],Table1[[#This Row],[Human]],Table1[[#This Row],[Pig]]),OR(ISNUMBER(FIND("pulmonary",C801)),ISNUMBER(FIND("lung",C801))),"NA")</f>
        <v>NA</v>
      </c>
      <c r="AR801" t="str">
        <f>IF(OR(Table1[[#This Row],[Rodents]],Table1[[#This Row],[Human]],Table1[[#This Row],[Pig]]),OR(ISNUMBER(FIND("skin",C801)),ISNUMBER(FIND("dermal",C801))),"NA")</f>
        <v>NA</v>
      </c>
      <c r="AS801" t="str">
        <f>IF(OR(Table1[[#This Row],[Rodents]],Table1[[#This Row],[Human]],Table1[[#This Row],[Pig]]),OR(ISNUMBER(FIND("liver",C801)),ISNUMBER(FIND("hepat",C801))),"NA")</f>
        <v>NA</v>
      </c>
      <c r="AT801" t="str">
        <f>IF(OR(Table1[[#This Row],[Rodents]],Table1[[#This Row],[Human]],Table1[[#This Row],[Pig]]),OR(ISNUMBER(FIND("kidney",C801)),ISNUMBER(FIND("neph",C801))),"NA")</f>
        <v>NA</v>
      </c>
      <c r="AU801" t="str">
        <f>IF(OR(Table1[[#This Row],[Rodents]],Table1[[#This Row],[Human]],Table1[[#This Row],[Pig]]),OR(ISNUMBER(FIND("brain",C801)),ISNUMBER(FIND("neur",C801)),ISNUMBER(FIND("nerv",C801))),"NA")</f>
        <v>NA</v>
      </c>
      <c r="AV801" t="str">
        <f>IF(OR(Table1[[#This Row],[Rodents]],Table1[[#This Row],[Human]],Table1[[#This Row],[Pig]]),OR(ISNUMBER(FIND("heart",C801)),ISNUMBER(FIND("cardi",C801))),"NA")</f>
        <v>NA</v>
      </c>
      <c r="AW801" t="str">
        <f>IF(OR(Table1[[#This Row],[Rodents]],Table1[[#This Row],[Human]],Table1[[#This Row],[Pig]]),OR(ISNUMBER(FIND("gastro",C801)),ISNUMBER(FIND("intesti",C801)),ISNUMBER(FIND("stomach",C801))),"NA")</f>
        <v>NA</v>
      </c>
      <c r="AX801" t="str">
        <f>IF(OR(Table1[[#This Row],[Rodents]],Table1[[#This Row],[Human]],Table1[[#This Row],[Pig]]),NOT(OR(AQ801,AR801,AS801,AT801,AU801,AV801,AW801)),"NA")</f>
        <v>NA</v>
      </c>
      <c r="AY801" t="b">
        <f>OR(ISNUMBER(FIND("SWCNT",C801)),ISNUMBER(FIND("SWNT",C801)),ISNUMBER(FIND("single-wall",C801)),ISNUMBER(FIND("single wall",C801)),ISNUMBER(FIND("Single wall",C801)),ISNUMBER(FIND("Single-wall",C801)),ISNUMBER(FIND("SWCNT",B801)),ISNUMBER(FIND("SWNT",B801)),ISNUMBER(FIND("single-wall",B801)),ISNUMBER(FIND("single wall",B801)),ISNUMBER(FIND("Single-wall",B801)),ISNUMBER(FIND("Single wall",B801)))</f>
        <v>0</v>
      </c>
      <c r="AZ801" t="b">
        <f>OR(ISNUMBER(FIND("MWCNT",C801)),ISNUMBER(FIND("MWNT",C801)),ISNUMBER(FIND("multi-wall",C801)),ISNUMBER(FIND("multi wall",C801)),ISNUMBER(FIND("multiwall",C801)),ISNUMBER(FIND("Multi-wall",C801)),ISNUMBER(FIND("Multi wall",C801)),ISNUMBER(FIND("Multiwall",C801)),ISNUMBER(FIND("MWCNT",B801)),ISNUMBER(FIND("MWNT",B801)),ISNUMBER(FIND("multi-wall",B801)),ISNUMBER(FIND("multi wall",B801)),ISNUMBER(FIND("multiwall",B801)),ISNUMBER(FIND("Multi-wall",B801)),ISNUMBER(FIND("Multi wall",B801)),ISNUMBER(FIND("Multiwall",B801)),ISNUMBER(FIND("Double-wall",B801)),ISNUMBER(FIND("Double wall",B801)),ISNUMBER(FIND("Doublewall",B801)),ISNUMBER(FIND("double-wall",B801)),ISNUMBER(FIND("double wall",B801)),ISNUMBER(FIND("doublewall",B801)))</f>
        <v>1</v>
      </c>
      <c r="BA801" t="b">
        <f>AND(Table1[[#This Row],[SWCNT]],Table1[[#This Row],[MWCNT]])</f>
        <v>0</v>
      </c>
      <c r="BB801" t="b">
        <f>IF(Table1[[#This Row],[SWCNT]]=TRUE,FALSE,IF(Table1[[#This Row],[MWCNT]]=TRUE,FALSE,TRUE))</f>
        <v>0</v>
      </c>
      <c r="BC801" s="18"/>
    </row>
    <row r="802" spans="1:55" ht="185">
      <c r="A802" t="s">
        <v>1682</v>
      </c>
      <c r="B802" s="2" t="s">
        <v>1683</v>
      </c>
      <c r="C802" s="16" t="s">
        <v>1684</v>
      </c>
      <c r="D802" s="17" t="s">
        <v>243</v>
      </c>
      <c r="E802" s="2">
        <v>2018</v>
      </c>
      <c r="F802" t="b">
        <f>OR(ISNUMBER(FIND("cytotoxic",C802)),ISNUMBER(FIND("Cytotoxic",C802)),ISNUMBER(FIND("cellular toxicity",C802)),ISNUMBER(FIND("cell death",C802)),ISNUMBER(FIND("viable",C802)),ISNUMBER(FIND("phytotoxic",C802)),ISNUMBER(FIND("acute toxicity",C802)),ISNUMBER(FIND("MTT",C802)),ISNUMBER(FIND("survival",C802)),ISNUMBER(FIND("prolifer",C802)),ISNUMBER(FIND("apoptosis",C802)),ISNUMBER(FIND("neurotoxic",C802)),ISNUMBER(FIND("  lysis ",C802)),ISNUMBER(FIND("necrosis",C802)),ISNUMBER(FIND("cellular death",C802))*3,ISNUMBER(FIND("LDH",C802)),ISNUMBER(FIND("Acute toxicity",C802)))</f>
        <v>0</v>
      </c>
      <c r="G802" t="b">
        <f>OR(ISNUMBER(FIND("genotoxic",C802)),ISNUMBER(FIND("genotoxicity",C802)),ISNUMBER(FIND("DNA damage",C802)),ISNUMBER(FIND("DNA",C802)),ISNUMBER(FIND("RNA",C802)),ISNUMBER(FIND("mesothelioma",C802)),ISNUMBER(FIND("carcino",C802)),ISNUMBER(FIND("mutagen",C802)),ISNUMBER(FIND("genetic",C802)))</f>
        <v>0</v>
      </c>
      <c r="H802" t="b">
        <f>OR(ISNUMBER(FIND("inflammatory",C802)),ISNUMBER(FIND("inflamm",C802)))</f>
        <v>0</v>
      </c>
      <c r="I802" t="b">
        <f>OR(ISNUMBER(FIND("immune",C802)),ISNUMBER(FIND("immunological",C802)),ISNUMBER(FIND("interleuk",C802)),ISNUMBER(FIND("platelet activation",C802)),ISNUMBER(FIND("monocyte",C802)),ISNUMBER(FIND("leukocyte",C802)),ISNUMBER(FIND("cytokine",C802)),ISNUMBER(FIND("CD4",C802)),ISNUMBER(FIND("CD8",C802)),ISNUMBER(FIND("T-cell",C802)))</f>
        <v>0</v>
      </c>
      <c r="J802" t="b">
        <f>OR(ISNUMBER(FIND("reactive oxygen",C802)),ISNUMBER(FIND("ROS",C802)),ISNUMBER(FIND("free radical",C802)),ISNUMBER(FIND("oxidative stress",C802)),ISNUMBER(FIND("peroxid",C802)),ISNUMBER(FIND("oxidative",C802)),ISNUMBER(FIND("antioxid",C802)))</f>
        <v>0</v>
      </c>
      <c r="K802" t="b">
        <f>OR(ISNUMBER(FIND("autophag",C802)))</f>
        <v>0</v>
      </c>
      <c r="L802" t="b">
        <f>OR(ISNUMBER(FIND("morpholog",C802)))</f>
        <v>0</v>
      </c>
      <c r="M802" t="b">
        <f>OR(ISNUMBER(FIND("fibrosis",C802)),ISNUMBER(FIND("Fibrosis",C802)),ISNUMBER(FIND("fibrot",C802)))</f>
        <v>0</v>
      </c>
      <c r="N802" t="b">
        <f>OR(ISNUMBER(FIND("offspring",C802)),ISNUMBER(FIND("Parental",C802)),ISNUMBER(FIND("parental",C802)),ISNUMBER(FIND("germline",C802)),ISNUMBER(FIND("reproduc",C802)),ISNUMBER(FIND("embryo",C802)))</f>
        <v>0</v>
      </c>
      <c r="O802" t="b">
        <f>OR(ISNUMBER(FIND("metabol",C802)),ISNUMBER(FIND("Metabol",C802)),ISNUMBER(FIND("digest",C802)),ISNUMBER(FIND("mitochon",C802)))</f>
        <v>1</v>
      </c>
      <c r="P802" t="b">
        <f>OR(ISNUMBER(FIND("ecotox",C802)),ISNUMBER(FIND("Ecotox",B802)),ISNUMBER(FIND("ecotox",B802)),ISNUMBER(FIND("Ecotox",C802)))</f>
        <v>0</v>
      </c>
      <c r="Q802" t="b">
        <f>OR(ISNUMBER(FIND("Bioaccum",C802)),ISNUMBER(FIND("bioaccum",C802)),ISNUMBER(FIND("accum",C802)))</f>
        <v>1</v>
      </c>
      <c r="R802" t="b">
        <f>OR(ISNUMBER(FIND("Occupation",C802)),ISNUMBER(FIND("occupation",C802)),ISNUMBER(FIND("worker",C802)),ISNUMBER(FIND("workforce",C802)))</f>
        <v>0</v>
      </c>
      <c r="S802" t="b">
        <f>NOT(OR(F802,G802,H802,I802,J802,K802,L802,M802,N802,O802,P802,Q802,R802))</f>
        <v>0</v>
      </c>
      <c r="U802" t="b">
        <f>OR(Table1[[#This Row],[Inflammation]],Table1[[#This Row],[Immune]])</f>
        <v>0</v>
      </c>
      <c r="V802" t="str">
        <f>IF(OR(Table1[[#This Row],[Rodents]],Table1[[#This Row],[Human]],Table1[[#This Row],[Pig]]),OR(ISNUMBER(FIND("intratrach",C802)),ISNUMBER(FIND("nasal ",C802)),ISNUMBER(FIND("instill",C802))),"NA")</f>
        <v>NA</v>
      </c>
      <c r="W802" t="str">
        <f>IF(OR(Table1[[#This Row],[Rodents]],Table1[[#This Row],[Human]],Table1[[#This Row],[Pig]]),OR(ISNUMBER(FIND("dermal",C802)),ISNUMBER(FIND("skin ",C802))),"NA")</f>
        <v>NA</v>
      </c>
      <c r="X802" t="str">
        <f>IF(OR(Table1[[#This Row],[Rodents]],Table1[[#This Row],[Human]],Table1[[#This Row],[Pig]]),OR(ISNUMBER(FIND("injected",C802)),ISNUMBER(FIND("periton",C802)),ISNUMBER(FIND("intrascrot",C802))),"NA")</f>
        <v>NA</v>
      </c>
      <c r="Y802" t="str">
        <f>IF(OR(Table1[[#This Row],[Rodents]],Table1[[#This Row],[Human]],Table1[[#This Row],[Pig]]),NOT(OR(Table1[[#This Row],[Inhaled/Intratracheal/intranasal]],Table1[[#This Row],[Dermal]],Table1[[#This Row],[Injected]])),"NA")</f>
        <v>NA</v>
      </c>
      <c r="AA802" t="b">
        <f>OR(ISNUMBER(FIND("fish ",C802)),ISNUMBER(FIND("Fish ",C802)),ISNUMBER(FIND("aquatic",C802)),ISNUMBER(FIND("daphnids",C802)),ISNUMBER(FIND("Carcinus maenas",C802)),ISNUMBER(FIND("Daphnia",C802)),ISNUMBER(FIND("Ruditapes philippinarum",C802)),ISNUMBER(FIND("daphnia",C802)),ISNUMBER(FIND("marine",C802)),ISNUMBER(FIND("mussel",C802)),ISNUMBER(FIND("algae",C802)),ISNUMBER(FIND("Donax faba",C802)),ISNUMBER(FIND("estuarine",C802)),ISNUMBER(FIND("snail",C802)),ISNUMBER(FIND("Prorocentrum donghaiense",C802)) )</f>
        <v>0</v>
      </c>
      <c r="AB802" t="b">
        <f>OR(ISNUMBER(FIND(" rat ",C802)),ISNUMBER(FIND(" rats ",C802)),ISNUMBER(FIND(" Rats ",C802)),ISNUMBER(FIND(" Rat ",C802)),ISNUMBER(FIND(" rat.",C802)),ISNUMBER(FIND(" rats.",C802)),ISNUMBER(FIND("mouse",C802)),ISNUMBER(FIND("mice",C802)), ISNUMBER(FIND(" Mice",C802)))</f>
        <v>0</v>
      </c>
      <c r="AC802" t="b">
        <f>OR(ISNUMBER(FIND(" cell ",C802)),ISNUMBER(FIND("fibroblast",C802)),ISNUMBER(FIND("macrophage",C802)),ISNUMBER(FIND("epithelial",C802)),ISNUMBER(FIND("endothelial",C802)),ISNUMBER(FIND("neuron",C802)),ISNUMBER(FIND(" cells ",C802)),ISNUMBER(FIND("RBC",C802)),ISNUMBER(FIND("mitochond",C802)),ISNUMBER(FIND("adipocyte",C802)),ISNUMBER(FIND("osteo",C802)),ISNUMBER(FIND("keratin",C802)),ISNUMBER(FIND(" cell's ",C802)),ISNUMBER(FIND("eukary",C802)),ISNUMBER(FIND("sperm",C802)))</f>
        <v>0</v>
      </c>
      <c r="AD802" t="b">
        <f>OR(ISNUMBER(FIND("human",B802)),ISNUMBER(FIND("workers",B802)),ISNUMBER(FIND("workforces",B802)),ISNUMBER(FIND("occupational",B802)),ISNUMBER(FIND("Case report",B802)),ISNUMBER(FIND("Workplaces",B802)),ISNUMBER(FIND("worker",B802)))</f>
        <v>0</v>
      </c>
      <c r="AE802" t="b">
        <f>OR(ISNUMBER(FIND(" plant ",C802)),ISNUMBER(FIND("Plant ",C802)),ISNUMBER(FIND("tomato",C802)),ISNUMBER(FIND("plants",C802)),ISNUMBER(FIND("Plants",C802)),ISNUMBER(FIND("algae",C802)),ISNUMBER(FIND("lettuce",C802)),ISNUMBER(FIND("green gram sprouts ",C802)),ISNUMBER(FIND("Cucurbita pepo",C802)),ISNUMBER(FIND("bean ",C802)),ISNUMBER(FIND("chloroplast",C802)),ISNUMBER(FIND("chlorophyll",C802)),ISNUMBER(FIND("seedling",C802)),ISNUMBER(FIND("canola",C802)),ISNUMBER(FIND("shoot",C802)),ISNUMBER(FIND("photosynthes",C802)),ISNUMBER(FIND(" leaves ",C802)),,ISNUMBER(FIND("agriculture",C802)),ISNUMBER(FIND(" crops ",C802)))</f>
        <v>0</v>
      </c>
      <c r="AF802" t="b">
        <f>OR(ISNUMBER(FIND("bacteria",C802)),ISNUMBER(FIND("Bacteria",C802)),ISNUMBER(FIND("Bacterium",C802)),ISNUMBER(FIND("bacterium",C802)),ISNUMBER(FIND(" coli ",C802)))</f>
        <v>0</v>
      </c>
      <c r="AG802" t="b">
        <f>OR(ISNUMBER(FIND("fungi",C802)),ISNUMBER(FIND("Fungi",C802)),ISNUMBER(FIND("fungus",C802)),ISNUMBER(FIND("Fungus",C802)),ISNUMBER(FIND("mushroom",C802)),ISNUMBER(FIND("Mushroom",C802)),ISNUMBER(FIND(" mold ",C802)))</f>
        <v>0</v>
      </c>
      <c r="AH802" t="b">
        <f>OR(ISNUMBER(FIND("Pig ",C802)),ISNUMBER(FIND("pig ",C802)),ISNUMBER(FIND("Pigs ",C802)),ISNUMBER(FIND("pigs ",C802)))</f>
        <v>0</v>
      </c>
      <c r="AI802" t="b">
        <f>OR(ISNUMBER(FIND(" C. elegans",C802)),ISNUMBER(FIND("Caenorhabditis elegans",C802)),ISNUMBER(FIND("earthworms",C802)),ISNUMBER(FIND(" Ficopomatus enigmaticus",C802)),ISNUMBER(FIND("larva",C802)),ISNUMBER(FIND("Lumbriculus variegatus",C802)),ISNUMBER(FIND("nematode",C802)))</f>
        <v>0</v>
      </c>
      <c r="AJ802" t="b">
        <f>NOT(OR(AA802,AB802,AC802,AD802,AE802,AF802,AG802,AH802,AI802))</f>
        <v>1</v>
      </c>
      <c r="AK802" t="s">
        <v>6132</v>
      </c>
      <c r="AL802" t="b">
        <f>OR(AA802,AB802,AD802,AE802,AF802,AG802,AH802,AI802)</f>
        <v>0</v>
      </c>
      <c r="AM802" t="b">
        <f>IF(Table1[[#This Row],[In vivo?]],IF(Table1[[#This Row],[Cell]],FALSE,TRUE),FALSE)</f>
        <v>0</v>
      </c>
      <c r="AN802" t="b">
        <f>AND(AC802,AL802)</f>
        <v>0</v>
      </c>
      <c r="AO802" t="b">
        <f>IF(Table1[[#This Row],[Cell]],IF(Table1[[#This Row],[In vivo?]],FALSE,TRUE),FALSE)</f>
        <v>0</v>
      </c>
      <c r="AP802" t="b">
        <f>NOT(OR(Table1[[#This Row],[In vivo?]],Table1[[#This Row],[Only in Cell]]))</f>
        <v>1</v>
      </c>
      <c r="AQ802" t="str">
        <f>IF(OR(Table1[[#This Row],[Rodents]],Table1[[#This Row],[Human]],Table1[[#This Row],[Pig]]),OR(ISNUMBER(FIND("pulmonary",C802)),ISNUMBER(FIND("lung",C802))),"NA")</f>
        <v>NA</v>
      </c>
      <c r="AR802" t="str">
        <f>IF(OR(Table1[[#This Row],[Rodents]],Table1[[#This Row],[Human]],Table1[[#This Row],[Pig]]),OR(ISNUMBER(FIND("skin",C802)),ISNUMBER(FIND("dermal",C802))),"NA")</f>
        <v>NA</v>
      </c>
      <c r="AS802" t="str">
        <f>IF(OR(Table1[[#This Row],[Rodents]],Table1[[#This Row],[Human]],Table1[[#This Row],[Pig]]),OR(ISNUMBER(FIND("liver",C802)),ISNUMBER(FIND("hepat",C802))),"NA")</f>
        <v>NA</v>
      </c>
      <c r="AT802" t="str">
        <f>IF(OR(Table1[[#This Row],[Rodents]],Table1[[#This Row],[Human]],Table1[[#This Row],[Pig]]),OR(ISNUMBER(FIND("kidney",C802)),ISNUMBER(FIND("neph",C802))),"NA")</f>
        <v>NA</v>
      </c>
      <c r="AU802" t="str">
        <f>IF(OR(Table1[[#This Row],[Rodents]],Table1[[#This Row],[Human]],Table1[[#This Row],[Pig]]),OR(ISNUMBER(FIND("brain",C802)),ISNUMBER(FIND("neur",C802)),ISNUMBER(FIND("nerv",C802))),"NA")</f>
        <v>NA</v>
      </c>
      <c r="AV802" t="str">
        <f>IF(OR(Table1[[#This Row],[Rodents]],Table1[[#This Row],[Human]],Table1[[#This Row],[Pig]]),OR(ISNUMBER(FIND("heart",C802)),ISNUMBER(FIND("cardi",C802))),"NA")</f>
        <v>NA</v>
      </c>
      <c r="AW802" t="str">
        <f>IF(OR(Table1[[#This Row],[Rodents]],Table1[[#This Row],[Human]],Table1[[#This Row],[Pig]]),OR(ISNUMBER(FIND("gastro",C802)),ISNUMBER(FIND("intesti",C802)),ISNUMBER(FIND("stomach",C802))),"NA")</f>
        <v>NA</v>
      </c>
      <c r="AX802" t="str">
        <f>IF(OR(Table1[[#This Row],[Rodents]],Table1[[#This Row],[Human]],Table1[[#This Row],[Pig]]),NOT(OR(AQ802,AR802,AS802,AT802,AU802,AV802,AW802)),"NA")</f>
        <v>NA</v>
      </c>
      <c r="AY802" t="b">
        <f>OR(ISNUMBER(FIND("SWCNT",C802)),ISNUMBER(FIND("SWNT",C802)),ISNUMBER(FIND("single-wall",C802)),ISNUMBER(FIND("single wall",C802)),ISNUMBER(FIND("Single wall",C802)),ISNUMBER(FIND("Single-wall",C802)),ISNUMBER(FIND("SWCNT",B802)),ISNUMBER(FIND("SWNT",B802)),ISNUMBER(FIND("single-wall",B802)),ISNUMBER(FIND("single wall",B802)),ISNUMBER(FIND("Single-wall",B802)),ISNUMBER(FIND("Single wall",B802)))</f>
        <v>1</v>
      </c>
      <c r="AZ802" t="b">
        <f>OR(ISNUMBER(FIND("MWCNT",C802)),ISNUMBER(FIND("MWNT",C802)),ISNUMBER(FIND("multi-wall",C802)),ISNUMBER(FIND("multi wall",C802)),ISNUMBER(FIND("multiwall",C802)),ISNUMBER(FIND("Multi-wall",C802)),ISNUMBER(FIND("Multi wall",C802)),ISNUMBER(FIND("Multiwall",C802)),ISNUMBER(FIND("MWCNT",B802)),ISNUMBER(FIND("MWNT",B802)),ISNUMBER(FIND("multi-wall",B802)),ISNUMBER(FIND("multi wall",B802)),ISNUMBER(FIND("multiwall",B802)),ISNUMBER(FIND("Multi-wall",B802)),ISNUMBER(FIND("Multi wall",B802)),ISNUMBER(FIND("Multiwall",B802)),ISNUMBER(FIND("Double-wall",B802)),ISNUMBER(FIND("Double wall",B802)),ISNUMBER(FIND("Doublewall",B802)),ISNUMBER(FIND("double-wall",B802)),ISNUMBER(FIND("double wall",B802)),ISNUMBER(FIND("doublewall",B802)))</f>
        <v>0</v>
      </c>
      <c r="BA802" t="b">
        <f>AND(Table1[[#This Row],[SWCNT]],Table1[[#This Row],[MWCNT]])</f>
        <v>0</v>
      </c>
      <c r="BB802" t="b">
        <f>IF(Table1[[#This Row],[SWCNT]]=TRUE,FALSE,IF(Table1[[#This Row],[MWCNT]]=TRUE,FALSE,TRUE))</f>
        <v>0</v>
      </c>
      <c r="BC802" s="18"/>
    </row>
    <row r="803" spans="1:55" ht="277.5">
      <c r="A803" t="s">
        <v>1675</v>
      </c>
      <c r="B803" s="2" t="s">
        <v>1676</v>
      </c>
      <c r="C803" s="16" t="s">
        <v>1677</v>
      </c>
      <c r="D803" s="17" t="s">
        <v>1678</v>
      </c>
      <c r="E803" s="2">
        <v>2018</v>
      </c>
      <c r="F803" t="b">
        <f>OR(ISNUMBER(FIND("cytotoxic",C803)),ISNUMBER(FIND("Cytotoxic",C803)),ISNUMBER(FIND("cellular toxicity",C803)),ISNUMBER(FIND("cell death",C803)),ISNUMBER(FIND("viable",C803)),ISNUMBER(FIND("phytotoxic",C803)),ISNUMBER(FIND("acute toxicity",C803)),ISNUMBER(FIND("MTT",C803)),ISNUMBER(FIND("survival",C803)),ISNUMBER(FIND("prolifer",C803)),ISNUMBER(FIND("apoptosis",C803)),ISNUMBER(FIND("neurotoxic",C803)),ISNUMBER(FIND("  lysis ",C803)),ISNUMBER(FIND("necrosis",C803)),ISNUMBER(FIND("cellular death",C803))*3,ISNUMBER(FIND("LDH",C803)),ISNUMBER(FIND("Acute toxicity",C803)))</f>
        <v>1</v>
      </c>
      <c r="G803" t="b">
        <f>OR(ISNUMBER(FIND("genotoxic",C803)),ISNUMBER(FIND("genotoxicity",C803)),ISNUMBER(FIND("DNA damage",C803)),ISNUMBER(FIND("DNA",C803)),ISNUMBER(FIND("RNA",C803)),ISNUMBER(FIND("mesothelioma",C803)),ISNUMBER(FIND("carcino",C803)),ISNUMBER(FIND("mutagen",C803)),ISNUMBER(FIND("genetic",C803)))</f>
        <v>0</v>
      </c>
      <c r="H803" t="b">
        <f>OR(ISNUMBER(FIND("inflammatory",C803)),ISNUMBER(FIND("inflamm",C803)))</f>
        <v>0</v>
      </c>
      <c r="I803" t="b">
        <f>OR(ISNUMBER(FIND("immune",C803)),ISNUMBER(FIND("immunological",C803)),ISNUMBER(FIND("interleuk",C803)),ISNUMBER(FIND("platelet activation",C803)),ISNUMBER(FIND("monocyte",C803)),ISNUMBER(FIND("leukocyte",C803)),ISNUMBER(FIND("cytokine",C803)),ISNUMBER(FIND("CD4",C803)),ISNUMBER(FIND("CD8",C803)),ISNUMBER(FIND("T-cell",C803)))</f>
        <v>0</v>
      </c>
      <c r="J803" t="b">
        <f>OR(ISNUMBER(FIND("reactive oxygen",C803)),ISNUMBER(FIND("ROS",C803)),ISNUMBER(FIND("free radical",C803)),ISNUMBER(FIND("oxidative stress",C803)),ISNUMBER(FIND("peroxid",C803)),ISNUMBER(FIND("oxidative",C803)),ISNUMBER(FIND("antioxid",C803)))</f>
        <v>0</v>
      </c>
      <c r="K803" t="b">
        <f>OR(ISNUMBER(FIND("autophag",C803)))</f>
        <v>0</v>
      </c>
      <c r="L803" t="b">
        <f>OR(ISNUMBER(FIND("morpholog",C803)))</f>
        <v>0</v>
      </c>
      <c r="M803" t="b">
        <f>OR(ISNUMBER(FIND("fibrosis",C803)),ISNUMBER(FIND("Fibrosis",C803)),ISNUMBER(FIND("fibrot",C803)))</f>
        <v>0</v>
      </c>
      <c r="N803" t="b">
        <f>OR(ISNUMBER(FIND("offspring",C803)),ISNUMBER(FIND("Parental",C803)),ISNUMBER(FIND("parental",C803)),ISNUMBER(FIND("germline",C803)),ISNUMBER(FIND("reproduc",C803)),ISNUMBER(FIND("embryo",C803)))</f>
        <v>0</v>
      </c>
      <c r="O803" t="b">
        <f>OR(ISNUMBER(FIND("metabol",C803)),ISNUMBER(FIND("Metabol",C803)),ISNUMBER(FIND("digest",C803)),ISNUMBER(FIND("mitochon",C803)))</f>
        <v>0</v>
      </c>
      <c r="P803" t="b">
        <f>OR(ISNUMBER(FIND("ecotox",C803)),ISNUMBER(FIND("Ecotox",B803)),ISNUMBER(FIND("ecotox",B803)),ISNUMBER(FIND("Ecotox",C803)))</f>
        <v>0</v>
      </c>
      <c r="Q803" t="b">
        <f>OR(ISNUMBER(FIND("Bioaccum",C803)),ISNUMBER(FIND("bioaccum",C803)),ISNUMBER(FIND("accum",C803)))</f>
        <v>0</v>
      </c>
      <c r="R803" t="b">
        <f>OR(ISNUMBER(FIND("Occupation",C803)),ISNUMBER(FIND("occupation",C803)),ISNUMBER(FIND("worker",C803)),ISNUMBER(FIND("workforce",C803)))</f>
        <v>0</v>
      </c>
      <c r="S803" t="b">
        <f>NOT(OR(F803,G803,H803,I803,J803,K803,L803,M803,N803,O803,P803,Q803,R803))</f>
        <v>0</v>
      </c>
      <c r="U803" t="b">
        <f>OR(Table1[[#This Row],[Inflammation]],Table1[[#This Row],[Immune]])</f>
        <v>0</v>
      </c>
      <c r="V803" t="str">
        <f>IF(OR(Table1[[#This Row],[Rodents]],Table1[[#This Row],[Human]],Table1[[#This Row],[Pig]]),OR(ISNUMBER(FIND("intratrach",C803)),ISNUMBER(FIND("nasal ",C803)),ISNUMBER(FIND("instill",C803))),"NA")</f>
        <v>NA</v>
      </c>
      <c r="W803" t="str">
        <f>IF(OR(Table1[[#This Row],[Rodents]],Table1[[#This Row],[Human]],Table1[[#This Row],[Pig]]),OR(ISNUMBER(FIND("dermal",C803)),ISNUMBER(FIND("skin ",C803))),"NA")</f>
        <v>NA</v>
      </c>
      <c r="X803" t="str">
        <f>IF(OR(Table1[[#This Row],[Rodents]],Table1[[#This Row],[Human]],Table1[[#This Row],[Pig]]),OR(ISNUMBER(FIND("injected",C803)),ISNUMBER(FIND("periton",C803)),ISNUMBER(FIND("intrascrot",C803))),"NA")</f>
        <v>NA</v>
      </c>
      <c r="Y803" t="str">
        <f>IF(OR(Table1[[#This Row],[Rodents]],Table1[[#This Row],[Human]],Table1[[#This Row],[Pig]]),NOT(OR(Table1[[#This Row],[Inhaled/Intratracheal/intranasal]],Table1[[#This Row],[Dermal]],Table1[[#This Row],[Injected]])),"NA")</f>
        <v>NA</v>
      </c>
      <c r="AA803" t="b">
        <f>OR(ISNUMBER(FIND("fish ",C803)),ISNUMBER(FIND("Fish ",C803)),ISNUMBER(FIND("aquatic",C803)),ISNUMBER(FIND("daphnids",C803)),ISNUMBER(FIND("Carcinus maenas",C803)),ISNUMBER(FIND("Daphnia",C803)),ISNUMBER(FIND("Ruditapes philippinarum",C803)),ISNUMBER(FIND("daphnia",C803)),ISNUMBER(FIND("marine",C803)),ISNUMBER(FIND("mussel",C803)),ISNUMBER(FIND("algae",C803)),ISNUMBER(FIND("Donax faba",C803)),ISNUMBER(FIND("estuarine",C803)),ISNUMBER(FIND("snail",C803)),ISNUMBER(FIND("Prorocentrum donghaiense",C803)) )</f>
        <v>0</v>
      </c>
      <c r="AB803" t="b">
        <f>OR(ISNUMBER(FIND(" rat ",C803)),ISNUMBER(FIND(" rats ",C803)),ISNUMBER(FIND(" Rats ",C803)),ISNUMBER(FIND(" Rat ",C803)),ISNUMBER(FIND(" rat.",C803)),ISNUMBER(FIND(" rats.",C803)),ISNUMBER(FIND("mouse",C803)),ISNUMBER(FIND("mice",C803)), ISNUMBER(FIND(" Mice",C803)))</f>
        <v>0</v>
      </c>
      <c r="AC803" t="b">
        <f>OR(ISNUMBER(FIND(" cell ",C803)),ISNUMBER(FIND("fibroblast",C803)),ISNUMBER(FIND("macrophage",C803)),ISNUMBER(FIND("epithelial",C803)),ISNUMBER(FIND("endothelial",C803)),ISNUMBER(FIND("neuron",C803)),ISNUMBER(FIND(" cells ",C803)),ISNUMBER(FIND("RBC",C803)),ISNUMBER(FIND("mitochond",C803)),ISNUMBER(FIND("adipocyte",C803)),ISNUMBER(FIND("osteo",C803)),ISNUMBER(FIND("keratin",C803)),ISNUMBER(FIND(" cell's ",C803)),ISNUMBER(FIND("eukary",C803)),ISNUMBER(FIND("sperm",C803)))</f>
        <v>0</v>
      </c>
      <c r="AD803" t="b">
        <f>OR(ISNUMBER(FIND("human",B803)),ISNUMBER(FIND("workers",B803)),ISNUMBER(FIND("workforces",B803)),ISNUMBER(FIND("occupational",B803)),ISNUMBER(FIND("Case report",B803)),ISNUMBER(FIND("Workplaces",B803)),ISNUMBER(FIND("worker",B803)))</f>
        <v>0</v>
      </c>
      <c r="AE803" t="b">
        <f>OR(ISNUMBER(FIND(" plant ",C803)),ISNUMBER(FIND("Plant ",C803)),ISNUMBER(FIND("tomato",C803)),ISNUMBER(FIND("plants",C803)),ISNUMBER(FIND("Plants",C803)),ISNUMBER(FIND("algae",C803)),ISNUMBER(FIND("lettuce",C803)),ISNUMBER(FIND("green gram sprouts ",C803)),ISNUMBER(FIND("Cucurbita pepo",C803)),ISNUMBER(FIND("bean ",C803)),ISNUMBER(FIND("chloroplast",C803)),ISNUMBER(FIND("chlorophyll",C803)),ISNUMBER(FIND("seedling",C803)),ISNUMBER(FIND("canola",C803)),ISNUMBER(FIND("shoot",C803)),ISNUMBER(FIND("photosynthes",C803)),ISNUMBER(FIND(" leaves ",C803)),,ISNUMBER(FIND("agriculture",C803)),ISNUMBER(FIND(" crops ",C803)))</f>
        <v>0</v>
      </c>
      <c r="AF803" t="b">
        <f>OR(ISNUMBER(FIND("bacteria",C803)),ISNUMBER(FIND("Bacteria",C803)),ISNUMBER(FIND("Bacterium",C803)),ISNUMBER(FIND("bacterium",C803)),ISNUMBER(FIND(" coli ",C803)))</f>
        <v>0</v>
      </c>
      <c r="AG803" t="b">
        <f>OR(ISNUMBER(FIND("fungi",C803)),ISNUMBER(FIND("Fungi",C803)),ISNUMBER(FIND("fungus",C803)),ISNUMBER(FIND("Fungus",C803)),ISNUMBER(FIND("mushroom",C803)),ISNUMBER(FIND("Mushroom",C803)),ISNUMBER(FIND(" mold ",C803)))</f>
        <v>0</v>
      </c>
      <c r="AH803" t="b">
        <f>OR(ISNUMBER(FIND("Pig ",C803)),ISNUMBER(FIND("pig ",C803)),ISNUMBER(FIND("Pigs ",C803)),ISNUMBER(FIND("pigs ",C803)))</f>
        <v>0</v>
      </c>
      <c r="AI803" t="b">
        <f>OR(ISNUMBER(FIND(" C. elegans",C803)),ISNUMBER(FIND("Caenorhabditis elegans",C803)),ISNUMBER(FIND("earthworms",C803)),ISNUMBER(FIND(" Ficopomatus enigmaticus",C803)),ISNUMBER(FIND("larva",C803)),ISNUMBER(FIND("Lumbriculus variegatus",C803)),ISNUMBER(FIND("nematode",C803)))</f>
        <v>0</v>
      </c>
      <c r="AJ803" t="b">
        <f>NOT(OR(AA803,AB803,AC803,AD803,AE803,AF803,AG803,AH803,AI803))</f>
        <v>1</v>
      </c>
      <c r="AK803" t="s">
        <v>6140</v>
      </c>
      <c r="AL803" t="b">
        <f>OR(AA803,AB803,AD803,AE803,AF803,AG803,AH803,AI803)</f>
        <v>0</v>
      </c>
      <c r="AM803" t="b">
        <f>IF(Table1[[#This Row],[In vivo?]],IF(Table1[[#This Row],[Cell]],FALSE,TRUE),FALSE)</f>
        <v>0</v>
      </c>
      <c r="AN803" t="b">
        <f>AND(AC803,AL803)</f>
        <v>0</v>
      </c>
      <c r="AO803" t="b">
        <f>IF(Table1[[#This Row],[Cell]],IF(Table1[[#This Row],[In vivo?]],FALSE,TRUE),FALSE)</f>
        <v>0</v>
      </c>
      <c r="AP803" t="b">
        <f>NOT(OR(Table1[[#This Row],[In vivo?]],Table1[[#This Row],[Only in Cell]]))</f>
        <v>1</v>
      </c>
      <c r="AQ803" t="str">
        <f>IF(OR(Table1[[#This Row],[Rodents]],Table1[[#This Row],[Human]],Table1[[#This Row],[Pig]]),OR(ISNUMBER(FIND("pulmonary",C803)),ISNUMBER(FIND("lung",C803))),"NA")</f>
        <v>NA</v>
      </c>
      <c r="AR803" t="str">
        <f>IF(OR(Table1[[#This Row],[Rodents]],Table1[[#This Row],[Human]],Table1[[#This Row],[Pig]]),OR(ISNUMBER(FIND("skin",C803)),ISNUMBER(FIND("dermal",C803))),"NA")</f>
        <v>NA</v>
      </c>
      <c r="AS803" t="str">
        <f>IF(OR(Table1[[#This Row],[Rodents]],Table1[[#This Row],[Human]],Table1[[#This Row],[Pig]]),OR(ISNUMBER(FIND("liver",C803)),ISNUMBER(FIND("hepat",C803))),"NA")</f>
        <v>NA</v>
      </c>
      <c r="AT803" t="str">
        <f>IF(OR(Table1[[#This Row],[Rodents]],Table1[[#This Row],[Human]],Table1[[#This Row],[Pig]]),OR(ISNUMBER(FIND("kidney",C803)),ISNUMBER(FIND("neph",C803))),"NA")</f>
        <v>NA</v>
      </c>
      <c r="AU803" t="str">
        <f>IF(OR(Table1[[#This Row],[Rodents]],Table1[[#This Row],[Human]],Table1[[#This Row],[Pig]]),OR(ISNUMBER(FIND("brain",C803)),ISNUMBER(FIND("neur",C803)),ISNUMBER(FIND("nerv",C803))),"NA")</f>
        <v>NA</v>
      </c>
      <c r="AV803" t="str">
        <f>IF(OR(Table1[[#This Row],[Rodents]],Table1[[#This Row],[Human]],Table1[[#This Row],[Pig]]),OR(ISNUMBER(FIND("heart",C803)),ISNUMBER(FIND("cardi",C803))),"NA")</f>
        <v>NA</v>
      </c>
      <c r="AW803" t="str">
        <f>IF(OR(Table1[[#This Row],[Rodents]],Table1[[#This Row],[Human]],Table1[[#This Row],[Pig]]),OR(ISNUMBER(FIND("gastro",C803)),ISNUMBER(FIND("intesti",C803)),ISNUMBER(FIND("stomach",C803))),"NA")</f>
        <v>NA</v>
      </c>
      <c r="AX803" t="str">
        <f>IF(OR(Table1[[#This Row],[Rodents]],Table1[[#This Row],[Human]],Table1[[#This Row],[Pig]]),NOT(OR(AQ803,AR803,AS803,AT803,AU803,AV803,AW803)),"NA")</f>
        <v>NA</v>
      </c>
      <c r="AY803" t="b">
        <f>OR(ISNUMBER(FIND("SWCNT",C803)),ISNUMBER(FIND("SWNT",C803)),ISNUMBER(FIND("single-wall",C803)),ISNUMBER(FIND("single wall",C803)),ISNUMBER(FIND("Single wall",C803)),ISNUMBER(FIND("Single-wall",C803)),ISNUMBER(FIND("SWCNT",B803)),ISNUMBER(FIND("SWNT",B803)),ISNUMBER(FIND("single-wall",B803)),ISNUMBER(FIND("single wall",B803)),ISNUMBER(FIND("Single-wall",B803)),ISNUMBER(FIND("Single wall",B803)))</f>
        <v>1</v>
      </c>
      <c r="AZ803" t="b">
        <f>OR(ISNUMBER(FIND("MWCNT",C803)),ISNUMBER(FIND("MWNT",C803)),ISNUMBER(FIND("multi-wall",C803)),ISNUMBER(FIND("multi wall",C803)),ISNUMBER(FIND("multiwall",C803)),ISNUMBER(FIND("Multi-wall",C803)),ISNUMBER(FIND("Multi wall",C803)),ISNUMBER(FIND("Multiwall",C803)),ISNUMBER(FIND("MWCNT",B803)),ISNUMBER(FIND("MWNT",B803)),ISNUMBER(FIND("multi-wall",B803)),ISNUMBER(FIND("multi wall",B803)),ISNUMBER(FIND("multiwall",B803)),ISNUMBER(FIND("Multi-wall",B803)),ISNUMBER(FIND("Multi wall",B803)),ISNUMBER(FIND("Multiwall",B803)),ISNUMBER(FIND("Double-wall",B803)),ISNUMBER(FIND("Double wall",B803)),ISNUMBER(FIND("Doublewall",B803)),ISNUMBER(FIND("double-wall",B803)),ISNUMBER(FIND("double wall",B803)),ISNUMBER(FIND("doublewall",B803)))</f>
        <v>0</v>
      </c>
      <c r="BA803" t="b">
        <f>AND(Table1[[#This Row],[SWCNT]],Table1[[#This Row],[MWCNT]])</f>
        <v>0</v>
      </c>
      <c r="BB803" t="b">
        <f>IF(Table1[[#This Row],[SWCNT]]=TRUE,FALSE,IF(Table1[[#This Row],[MWCNT]]=TRUE,FALSE,TRUE))</f>
        <v>0</v>
      </c>
      <c r="BC803" s="18"/>
    </row>
    <row r="804" spans="1:55" ht="222">
      <c r="A804" t="s">
        <v>1644</v>
      </c>
      <c r="B804" s="2" t="s">
        <v>1645</v>
      </c>
      <c r="C804" s="16" t="s">
        <v>1646</v>
      </c>
      <c r="D804" s="17" t="s">
        <v>1647</v>
      </c>
      <c r="E804" s="2">
        <v>2018</v>
      </c>
      <c r="F804" t="b">
        <f>OR(ISNUMBER(FIND("cytotoxic",C804)),ISNUMBER(FIND("Cytotoxic",C804)),ISNUMBER(FIND("cellular toxicity",C804)),ISNUMBER(FIND("cell death",C804)),ISNUMBER(FIND("viable",C804)),ISNUMBER(FIND("phytotoxic",C804)),ISNUMBER(FIND("acute toxicity",C804)),ISNUMBER(FIND("MTT",C804)),ISNUMBER(FIND("survival",C804)),ISNUMBER(FIND("prolifer",C804)),ISNUMBER(FIND("apoptosis",C804)),ISNUMBER(FIND("neurotoxic",C804)),ISNUMBER(FIND("  lysis ",C804)),ISNUMBER(FIND("necrosis",C804)),ISNUMBER(FIND("cellular death",C804))*3,ISNUMBER(FIND("LDH",C804)),ISNUMBER(FIND("Acute toxicity",C804)))</f>
        <v>1</v>
      </c>
      <c r="G804" t="b">
        <f>OR(ISNUMBER(FIND("genotoxic",C804)),ISNUMBER(FIND("genotoxicity",C804)),ISNUMBER(FIND("DNA damage",C804)),ISNUMBER(FIND("DNA",C804)),ISNUMBER(FIND("RNA",C804)),ISNUMBER(FIND("mesothelioma",C804)),ISNUMBER(FIND("carcino",C804)),ISNUMBER(FIND("mutagen",C804)),ISNUMBER(FIND("genetic",C804)))</f>
        <v>0</v>
      </c>
      <c r="H804" t="b">
        <f>OR(ISNUMBER(FIND("inflammatory",C804)),ISNUMBER(FIND("inflamm",C804)))</f>
        <v>0</v>
      </c>
      <c r="I804" t="b">
        <f>OR(ISNUMBER(FIND("immune",C804)),ISNUMBER(FIND("immunological",C804)),ISNUMBER(FIND("interleuk",C804)),ISNUMBER(FIND("platelet activation",C804)),ISNUMBER(FIND("monocyte",C804)),ISNUMBER(FIND("leukocyte",C804)),ISNUMBER(FIND("cytokine",C804)),ISNUMBER(FIND("CD4",C804)),ISNUMBER(FIND("CD8",C804)),ISNUMBER(FIND("T-cell",C804)))</f>
        <v>0</v>
      </c>
      <c r="J804" t="b">
        <f>OR(ISNUMBER(FIND("reactive oxygen",C804)),ISNUMBER(FIND("ROS",C804)),ISNUMBER(FIND("free radical",C804)),ISNUMBER(FIND("oxidative stress",C804)),ISNUMBER(FIND("peroxid",C804)),ISNUMBER(FIND("oxidative",C804)),ISNUMBER(FIND("antioxid",C804)))</f>
        <v>0</v>
      </c>
      <c r="K804" t="b">
        <f>OR(ISNUMBER(FIND("autophag",C804)))</f>
        <v>0</v>
      </c>
      <c r="L804" t="b">
        <f>OR(ISNUMBER(FIND("morpholog",C804)))</f>
        <v>0</v>
      </c>
      <c r="M804" t="b">
        <f>OR(ISNUMBER(FIND("fibrosis",C804)),ISNUMBER(FIND("Fibrosis",C804)),ISNUMBER(FIND("fibrot",C804)))</f>
        <v>0</v>
      </c>
      <c r="N804" t="b">
        <f>OR(ISNUMBER(FIND("offspring",C804)),ISNUMBER(FIND("Parental",C804)),ISNUMBER(FIND("parental",C804)),ISNUMBER(FIND("germline",C804)),ISNUMBER(FIND("reproduc",C804)),ISNUMBER(FIND("embryo",C804)))</f>
        <v>0</v>
      </c>
      <c r="O804" t="b">
        <f>OR(ISNUMBER(FIND("metabol",C804)),ISNUMBER(FIND("Metabol",C804)),ISNUMBER(FIND("digest",C804)),ISNUMBER(FIND("mitochon",C804)))</f>
        <v>0</v>
      </c>
      <c r="P804" t="b">
        <f>OR(ISNUMBER(FIND("ecotox",C804)),ISNUMBER(FIND("Ecotox",B804)),ISNUMBER(FIND("ecotox",B804)),ISNUMBER(FIND("Ecotox",C804)))</f>
        <v>0</v>
      </c>
      <c r="Q804" t="b">
        <f>OR(ISNUMBER(FIND("Bioaccum",C804)),ISNUMBER(FIND("bioaccum",C804)),ISNUMBER(FIND("accum",C804)))</f>
        <v>0</v>
      </c>
      <c r="R804" t="b">
        <f>OR(ISNUMBER(FIND("Occupation",C804)),ISNUMBER(FIND("occupation",C804)),ISNUMBER(FIND("worker",C804)),ISNUMBER(FIND("workforce",C804)))</f>
        <v>0</v>
      </c>
      <c r="S804" t="b">
        <f>NOT(OR(F804,G804,H804,I804,J804,K804,L804,M804,N804,O804,P804,Q804,R804))</f>
        <v>0</v>
      </c>
      <c r="U804" t="b">
        <f>OR(Table1[[#This Row],[Inflammation]],Table1[[#This Row],[Immune]])</f>
        <v>0</v>
      </c>
      <c r="V804" t="str">
        <f>IF(OR(Table1[[#This Row],[Rodents]],Table1[[#This Row],[Human]],Table1[[#This Row],[Pig]]),OR(ISNUMBER(FIND("intratrach",C804)),ISNUMBER(FIND("nasal ",C804)),ISNUMBER(FIND("instill",C804))),"NA")</f>
        <v>NA</v>
      </c>
      <c r="W804" t="str">
        <f>IF(OR(Table1[[#This Row],[Rodents]],Table1[[#This Row],[Human]],Table1[[#This Row],[Pig]]),OR(ISNUMBER(FIND("dermal",C804)),ISNUMBER(FIND("skin ",C804))),"NA")</f>
        <v>NA</v>
      </c>
      <c r="X804" t="str">
        <f>IF(OR(Table1[[#This Row],[Rodents]],Table1[[#This Row],[Human]],Table1[[#This Row],[Pig]]),OR(ISNUMBER(FIND("injected",C804)),ISNUMBER(FIND("periton",C804)),ISNUMBER(FIND("intrascrot",C804))),"NA")</f>
        <v>NA</v>
      </c>
      <c r="Y804" t="str">
        <f>IF(OR(Table1[[#This Row],[Rodents]],Table1[[#This Row],[Human]],Table1[[#This Row],[Pig]]),NOT(OR(Table1[[#This Row],[Inhaled/Intratracheal/intranasal]],Table1[[#This Row],[Dermal]],Table1[[#This Row],[Injected]])),"NA")</f>
        <v>NA</v>
      </c>
      <c r="AA804" t="b">
        <f>OR(ISNUMBER(FIND("fish ",C804)),ISNUMBER(FIND("Fish ",C804)),ISNUMBER(FIND("aquatic",C804)),ISNUMBER(FIND("daphnids",C804)),ISNUMBER(FIND("Carcinus maenas",C804)),ISNUMBER(FIND("Daphnia",C804)),ISNUMBER(FIND("Ruditapes philippinarum",C804)),ISNUMBER(FIND("daphnia",C804)),ISNUMBER(FIND("marine",C804)),ISNUMBER(FIND("mussel",C804)),ISNUMBER(FIND("algae",C804)),ISNUMBER(FIND("Donax faba",C804)),ISNUMBER(FIND("estuarine",C804)),ISNUMBER(FIND("snail",C804)),ISNUMBER(FIND("Prorocentrum donghaiense",C804)) )</f>
        <v>0</v>
      </c>
      <c r="AB804" t="b">
        <f>OR(ISNUMBER(FIND(" rat ",C804)),ISNUMBER(FIND(" rats ",C804)),ISNUMBER(FIND(" Rats ",C804)),ISNUMBER(FIND(" Rat ",C804)),ISNUMBER(FIND(" rat.",C804)),ISNUMBER(FIND(" rats.",C804)),ISNUMBER(FIND("mouse",C804)),ISNUMBER(FIND("mice",C804)), ISNUMBER(FIND(" Mice",C804)))</f>
        <v>0</v>
      </c>
      <c r="AC804" t="b">
        <f>OR(ISNUMBER(FIND(" cell ",C804)),ISNUMBER(FIND("fibroblast",C804)),ISNUMBER(FIND("macrophage",C804)),ISNUMBER(FIND("epithelial",C804)),ISNUMBER(FIND("endothelial",C804)),ISNUMBER(FIND("neuron",C804)),ISNUMBER(FIND(" cells ",C804)),ISNUMBER(FIND("RBC",C804)),ISNUMBER(FIND("mitochond",C804)),ISNUMBER(FIND("adipocyte",C804)),ISNUMBER(FIND("osteo",C804)),ISNUMBER(FIND("keratin",C804)),ISNUMBER(FIND(" cell's ",C804)),ISNUMBER(FIND("eukary",C804)),ISNUMBER(FIND("sperm",C804)))</f>
        <v>0</v>
      </c>
      <c r="AD804" t="b">
        <v>0</v>
      </c>
      <c r="AE804" t="b">
        <f>OR(ISNUMBER(FIND(" plant ",C804)),ISNUMBER(FIND("Plant ",C804)),ISNUMBER(FIND("tomato",C804)),ISNUMBER(FIND("plants",C804)),ISNUMBER(FIND("Plants",C804)),ISNUMBER(FIND("algae",C804)),ISNUMBER(FIND("lettuce",C804)),ISNUMBER(FIND("green gram sprouts ",C804)),ISNUMBER(FIND("Cucurbita pepo",C804)),ISNUMBER(FIND("bean ",C804)),ISNUMBER(FIND("chloroplast",C804)),ISNUMBER(FIND("chlorophyll",C804)),ISNUMBER(FIND("seedling",C804)),ISNUMBER(FIND("canola",C804)),ISNUMBER(FIND("shoot",C804)),ISNUMBER(FIND("photosynthes",C804)),ISNUMBER(FIND(" leaves ",C804)),,ISNUMBER(FIND("agriculture",C804)),ISNUMBER(FIND(" crops ",C804)))</f>
        <v>0</v>
      </c>
      <c r="AF804" t="b">
        <f>OR(ISNUMBER(FIND("bacteria",C804)),ISNUMBER(FIND("Bacteria",C804)),ISNUMBER(FIND("Bacterium",C804)),ISNUMBER(FIND("bacterium",C804)),ISNUMBER(FIND(" coli ",C804)))</f>
        <v>0</v>
      </c>
      <c r="AG804" t="b">
        <f>OR(ISNUMBER(FIND("fungi",C804)),ISNUMBER(FIND("Fungi",C804)),ISNUMBER(FIND("fungus",C804)),ISNUMBER(FIND("Fungus",C804)),ISNUMBER(FIND("mushroom",C804)),ISNUMBER(FIND("Mushroom",C804)),ISNUMBER(FIND(" mold ",C804)))</f>
        <v>0</v>
      </c>
      <c r="AH804" t="b">
        <f>OR(ISNUMBER(FIND("Pig ",C804)),ISNUMBER(FIND("pig ",C804)),ISNUMBER(FIND("Pigs ",C804)),ISNUMBER(FIND("pigs ",C804)))</f>
        <v>0</v>
      </c>
      <c r="AI804" t="b">
        <f>OR(ISNUMBER(FIND(" C. elegans",C804)),ISNUMBER(FIND("Caenorhabditis elegans",C804)),ISNUMBER(FIND("earthworms",C804)),ISNUMBER(FIND(" Ficopomatus enigmaticus",C804)),ISNUMBER(FIND("larva",C804)),ISNUMBER(FIND("Lumbriculus variegatus",C804)),ISNUMBER(FIND("nematode",C804)))</f>
        <v>0</v>
      </c>
      <c r="AJ804" t="b">
        <f>NOT(OR(AA804,AB804,AC804,AD804,AE804,AF804,AG804,AH804,AI804))</f>
        <v>1</v>
      </c>
      <c r="AL804" t="b">
        <f>OR(AA804,AB804,AD804,AE804,AF804,AG804,AH804,AI804)</f>
        <v>0</v>
      </c>
      <c r="AM804" t="b">
        <f>IF(Table1[[#This Row],[In vivo?]],IF(Table1[[#This Row],[Cell]],FALSE,TRUE),FALSE)</f>
        <v>0</v>
      </c>
      <c r="AN804" t="b">
        <f>AND(AC804,AL804)</f>
        <v>0</v>
      </c>
      <c r="AO804" t="b">
        <f>IF(Table1[[#This Row],[Cell]],IF(Table1[[#This Row],[In vivo?]],FALSE,TRUE),FALSE)</f>
        <v>0</v>
      </c>
      <c r="AP804" t="b">
        <f>NOT(OR(Table1[[#This Row],[In vivo?]],Table1[[#This Row],[Only in Cell]]))</f>
        <v>1</v>
      </c>
      <c r="AQ804" t="str">
        <f>IF(OR(Table1[[#This Row],[Rodents]],Table1[[#This Row],[Human]],Table1[[#This Row],[Pig]]),OR(ISNUMBER(FIND("pulmonary",C804)),ISNUMBER(FIND("lung",C804))),"NA")</f>
        <v>NA</v>
      </c>
      <c r="AR804" t="str">
        <f>IF(OR(Table1[[#This Row],[Rodents]],Table1[[#This Row],[Human]],Table1[[#This Row],[Pig]]),OR(ISNUMBER(FIND("skin",C804)),ISNUMBER(FIND("dermal",C804))),"NA")</f>
        <v>NA</v>
      </c>
      <c r="AS804" t="str">
        <f>IF(OR(Table1[[#This Row],[Rodents]],Table1[[#This Row],[Human]],Table1[[#This Row],[Pig]]),OR(ISNUMBER(FIND("liver",C804)),ISNUMBER(FIND("hepat",C804))),"NA")</f>
        <v>NA</v>
      </c>
      <c r="AT804" t="str">
        <f>IF(OR(Table1[[#This Row],[Rodents]],Table1[[#This Row],[Human]],Table1[[#This Row],[Pig]]),OR(ISNUMBER(FIND("kidney",C804)),ISNUMBER(FIND("neph",C804))),"NA")</f>
        <v>NA</v>
      </c>
      <c r="AU804" t="str">
        <f>IF(OR(Table1[[#This Row],[Rodents]],Table1[[#This Row],[Human]],Table1[[#This Row],[Pig]]),OR(ISNUMBER(FIND("brain",C804)),ISNUMBER(FIND("neur",C804)),ISNUMBER(FIND("nerv",C804))),"NA")</f>
        <v>NA</v>
      </c>
      <c r="AV804" t="str">
        <f>IF(OR(Table1[[#This Row],[Rodents]],Table1[[#This Row],[Human]],Table1[[#This Row],[Pig]]),OR(ISNUMBER(FIND("heart",C804)),ISNUMBER(FIND("cardi",C804))),"NA")</f>
        <v>NA</v>
      </c>
      <c r="AW804" t="str">
        <f>IF(OR(Table1[[#This Row],[Rodents]],Table1[[#This Row],[Human]],Table1[[#This Row],[Pig]]),OR(ISNUMBER(FIND("gastro",C804)),ISNUMBER(FIND("intesti",C804)),ISNUMBER(FIND("stomach",C804))),"NA")</f>
        <v>NA</v>
      </c>
      <c r="AX804" t="str">
        <f>IF(OR(Table1[[#This Row],[Rodents]],Table1[[#This Row],[Human]],Table1[[#This Row],[Pig]]),NOT(OR(AQ804,AR804,AS804,AT804,AU804,AV804,AW804)),"NA")</f>
        <v>NA</v>
      </c>
      <c r="AY804" t="b">
        <f>OR(ISNUMBER(FIND("SWCNT",C804)),ISNUMBER(FIND("SWNT",C804)),ISNUMBER(FIND("single-wall",C804)),ISNUMBER(FIND("single wall",C804)),ISNUMBER(FIND("Single wall",C804)),ISNUMBER(FIND("Single-wall",C804)),ISNUMBER(FIND("SWCNT",B804)),ISNUMBER(FIND("SWNT",B804)),ISNUMBER(FIND("single-wall",B804)),ISNUMBER(FIND("single wall",B804)),ISNUMBER(FIND("Single-wall",B804)),ISNUMBER(FIND("Single wall",B804)))</f>
        <v>1</v>
      </c>
      <c r="AZ804" t="b">
        <f>OR(ISNUMBER(FIND("MWCNT",C804)),ISNUMBER(FIND("MWNT",C804)),ISNUMBER(FIND("multi-wall",C804)),ISNUMBER(FIND("multi wall",C804)),ISNUMBER(FIND("multiwall",C804)),ISNUMBER(FIND("Multi-wall",C804)),ISNUMBER(FIND("Multi wall",C804)),ISNUMBER(FIND("Multiwall",C804)),ISNUMBER(FIND("MWCNT",B804)),ISNUMBER(FIND("MWNT",B804)),ISNUMBER(FIND("multi-wall",B804)),ISNUMBER(FIND("multi wall",B804)),ISNUMBER(FIND("multiwall",B804)),ISNUMBER(FIND("Multi-wall",B804)),ISNUMBER(FIND("Multi wall",B804)),ISNUMBER(FIND("Multiwall",B804)),ISNUMBER(FIND("Double-wall",B804)),ISNUMBER(FIND("Double wall",B804)),ISNUMBER(FIND("Doublewall",B804)),ISNUMBER(FIND("double-wall",B804)),ISNUMBER(FIND("double wall",B804)),ISNUMBER(FIND("doublewall",B804)))</f>
        <v>0</v>
      </c>
      <c r="BA804" t="b">
        <f>AND(Table1[[#This Row],[SWCNT]],Table1[[#This Row],[MWCNT]])</f>
        <v>0</v>
      </c>
      <c r="BB804" t="b">
        <f>IF(Table1[[#This Row],[SWCNT]]=TRUE,FALSE,IF(Table1[[#This Row],[MWCNT]]=TRUE,FALSE,TRUE))</f>
        <v>0</v>
      </c>
      <c r="BC804" s="18"/>
    </row>
    <row r="805" spans="1:55" ht="148">
      <c r="A805" t="s">
        <v>2002</v>
      </c>
      <c r="B805" s="2" t="s">
        <v>2003</v>
      </c>
      <c r="C805" s="16" t="s">
        <v>2004</v>
      </c>
      <c r="D805" s="17" t="s">
        <v>1527</v>
      </c>
      <c r="E805" s="2">
        <v>2018</v>
      </c>
      <c r="F805" t="b">
        <f>OR(ISNUMBER(FIND("cytotoxic",C805)),ISNUMBER(FIND("Cytotoxic",C805)),ISNUMBER(FIND("cellular toxicity",C805)),ISNUMBER(FIND("cell death",C805)),ISNUMBER(FIND("viable",C805)),ISNUMBER(FIND("phytotoxic",C805)),ISNUMBER(FIND("acute toxicity",C805)),ISNUMBER(FIND("MTT",C805)),ISNUMBER(FIND("survival",C805)),ISNUMBER(FIND("prolifer",C805)),ISNUMBER(FIND("apoptosis",C805)),ISNUMBER(FIND("neurotoxic",C805)),ISNUMBER(FIND("  lysis ",C805)),ISNUMBER(FIND("necrosis",C805)),ISNUMBER(FIND("cellular death",C805))*3,ISNUMBER(FIND("LDH",C805)),ISNUMBER(FIND("Acute toxicity",C805)))</f>
        <v>0</v>
      </c>
      <c r="G805" t="b">
        <f>OR(ISNUMBER(FIND("genotoxic",C805)),ISNUMBER(FIND("genotoxicity",C805)),ISNUMBER(FIND("DNA damage",C805)),ISNUMBER(FIND("DNA",C805)),ISNUMBER(FIND("RNA",C805)),ISNUMBER(FIND("mesothelioma",C805)),ISNUMBER(FIND("carcino",C805)),ISNUMBER(FIND("mutagen",C805)),ISNUMBER(FIND("genetic",C805)))</f>
        <v>0</v>
      </c>
      <c r="H805" t="b">
        <f>OR(ISNUMBER(FIND("inflammatory",C805)),ISNUMBER(FIND("inflamm",C805)))</f>
        <v>0</v>
      </c>
      <c r="I805" t="b">
        <f>OR(ISNUMBER(FIND("immune",C805)),ISNUMBER(FIND("immunological",C805)),ISNUMBER(FIND("interleuk",C805)),ISNUMBER(FIND("platelet activation",C805)),ISNUMBER(FIND("monocyte",C805)),ISNUMBER(FIND("leukocyte",C805)),ISNUMBER(FIND("cytokine",C805)),ISNUMBER(FIND("CD4",C805)),ISNUMBER(FIND("CD8",C805)),ISNUMBER(FIND("T-cell",C805)))</f>
        <v>1</v>
      </c>
      <c r="J805" t="b">
        <f>OR(ISNUMBER(FIND("reactive oxygen",C805)),ISNUMBER(FIND("ROS",C805)),ISNUMBER(FIND("free radical",C805)),ISNUMBER(FIND("oxidative stress",C805)),ISNUMBER(FIND("peroxid",C805)),ISNUMBER(FIND("oxidative",C805)),ISNUMBER(FIND("antioxid",C805)))</f>
        <v>1</v>
      </c>
      <c r="K805" t="b">
        <f>OR(ISNUMBER(FIND("autophag",C805)))</f>
        <v>0</v>
      </c>
      <c r="L805" t="b">
        <f>OR(ISNUMBER(FIND("morpholog",C805)))</f>
        <v>0</v>
      </c>
      <c r="M805" t="b">
        <f>OR(ISNUMBER(FIND("fibrosis",C805)),ISNUMBER(FIND("Fibrosis",C805)),ISNUMBER(FIND("fibrot",C805)))</f>
        <v>0</v>
      </c>
      <c r="N805" t="b">
        <f>OR(ISNUMBER(FIND("offspring",C805)),ISNUMBER(FIND("Parental",C805)),ISNUMBER(FIND("parental",C805)),ISNUMBER(FIND("germline",C805)),ISNUMBER(FIND("reproduc",C805)),ISNUMBER(FIND("embryo",C805)))</f>
        <v>0</v>
      </c>
      <c r="O805" t="b">
        <f>OR(ISNUMBER(FIND("metabol",C805)),ISNUMBER(FIND("Metabol",C805)),ISNUMBER(FIND("digest",C805)),ISNUMBER(FIND("mitochon",C805)))</f>
        <v>0</v>
      </c>
      <c r="P805" t="b">
        <f>OR(ISNUMBER(FIND("ecotox",C805)),ISNUMBER(FIND("Ecotox",B805)),ISNUMBER(FIND("ecotox",B805)),ISNUMBER(FIND("Ecotox",C805)))</f>
        <v>0</v>
      </c>
      <c r="Q805" t="b">
        <f>OR(ISNUMBER(FIND("Bioaccum",C805)),ISNUMBER(FIND("bioaccum",C805)),ISNUMBER(FIND("accum",C805)))</f>
        <v>0</v>
      </c>
      <c r="R805" t="b">
        <f>OR(ISNUMBER(FIND("Occupation",C805)),ISNUMBER(FIND("occupation",C805)),ISNUMBER(FIND("worker",C805)),ISNUMBER(FIND("workforce",C805)))</f>
        <v>0</v>
      </c>
      <c r="S805" t="b">
        <f>NOT(OR(F805,G805,H805,I805,J805,K805,L805,M805,N805,O805,P805,Q805,R805))</f>
        <v>0</v>
      </c>
      <c r="U805" t="b">
        <f>OR(Table1[[#This Row],[Inflammation]],Table1[[#This Row],[Immune]])</f>
        <v>1</v>
      </c>
      <c r="V805" t="str">
        <f>IF(OR(Table1[[#This Row],[Rodents]],Table1[[#This Row],[Human]],Table1[[#This Row],[Pig]]),OR(ISNUMBER(FIND("intratrach",C805)),ISNUMBER(FIND("nasal ",C805)),ISNUMBER(FIND("instill",C805))),"NA")</f>
        <v>NA</v>
      </c>
      <c r="W805" t="str">
        <f>IF(OR(Table1[[#This Row],[Rodents]],Table1[[#This Row],[Human]],Table1[[#This Row],[Pig]]),OR(ISNUMBER(FIND("dermal",C805)),ISNUMBER(FIND("skin ",C805))),"NA")</f>
        <v>NA</v>
      </c>
      <c r="X805" t="str">
        <f>IF(OR(Table1[[#This Row],[Rodents]],Table1[[#This Row],[Human]],Table1[[#This Row],[Pig]]),OR(ISNUMBER(FIND("injected",C805)),ISNUMBER(FIND("periton",C805)),ISNUMBER(FIND("intrascrot",C805))),"NA")</f>
        <v>NA</v>
      </c>
      <c r="Y805" t="str">
        <f>IF(OR(Table1[[#This Row],[Rodents]],Table1[[#This Row],[Human]],Table1[[#This Row],[Pig]]),NOT(OR(Table1[[#This Row],[Inhaled/Intratracheal/intranasal]],Table1[[#This Row],[Dermal]],Table1[[#This Row],[Injected]])),"NA")</f>
        <v>NA</v>
      </c>
      <c r="AA805" t="b">
        <f>OR(ISNUMBER(FIND("fish ",C805)),ISNUMBER(FIND("Fish ",C805)),ISNUMBER(FIND("aquatic",C805)),ISNUMBER(FIND("daphnids",C805)),ISNUMBER(FIND("Carcinus maenas",C805)),ISNUMBER(FIND("Daphnia",C805)),ISNUMBER(FIND("Ruditapes philippinarum",C805)),ISNUMBER(FIND("daphnia",C805)),ISNUMBER(FIND("marine",C805)),ISNUMBER(FIND("mussel",C805)),ISNUMBER(FIND("algae",C805)),ISNUMBER(FIND("Donax faba",C805)),ISNUMBER(FIND("estuarine",C805)),ISNUMBER(FIND("snail",C805)),ISNUMBER(FIND("Prorocentrum donghaiense",C805)) )</f>
        <v>0</v>
      </c>
      <c r="AB805" t="b">
        <f>OR(ISNUMBER(FIND(" rat ",C805)),ISNUMBER(FIND(" rats ",C805)),ISNUMBER(FIND(" Rats ",C805)),ISNUMBER(FIND(" Rat ",C805)),ISNUMBER(FIND(" rat.",C805)),ISNUMBER(FIND(" rats.",C805)),ISNUMBER(FIND("mouse",C805)),ISNUMBER(FIND("mice",C805)), ISNUMBER(FIND(" Mice",C805)))</f>
        <v>0</v>
      </c>
      <c r="AC805" t="b">
        <f>OR(ISNUMBER(FIND(" cell ",C805)),ISNUMBER(FIND("fibroblast",C805)),ISNUMBER(FIND("macrophage",C805)),ISNUMBER(FIND("epithelial",C805)),ISNUMBER(FIND("endothelial",C805)),ISNUMBER(FIND("neuron",C805)),ISNUMBER(FIND(" cells ",C805)),ISNUMBER(FIND("RBC",C805)),ISNUMBER(FIND("mitochond",C805)),ISNUMBER(FIND("adipocyte",C805)),ISNUMBER(FIND("osteo",C805)),ISNUMBER(FIND("keratin",C805)),ISNUMBER(FIND(" cell's ",C805)),ISNUMBER(FIND("eukary",C805)),ISNUMBER(FIND("sperm",C805)))</f>
        <v>0</v>
      </c>
      <c r="AD805" t="b">
        <f>OR(ISNUMBER(FIND("human",B805)),ISNUMBER(FIND("workers",B805)),ISNUMBER(FIND("workforces",B805)),ISNUMBER(FIND("occupational",B805)),ISNUMBER(FIND("Case report",B805)),ISNUMBER(FIND("Workplaces",B805)),ISNUMBER(FIND("worker",B805)))</f>
        <v>0</v>
      </c>
      <c r="AE805" t="b">
        <f>OR(ISNUMBER(FIND(" plant ",C805)),ISNUMBER(FIND("Plant ",C805)),ISNUMBER(FIND("tomato",C805)),ISNUMBER(FIND("plants",C805)),ISNUMBER(FIND("Plants",C805)),ISNUMBER(FIND("algae",C805)),ISNUMBER(FIND("lettuce",C805)),ISNUMBER(FIND("green gram sprouts ",C805)),ISNUMBER(FIND("Cucurbita pepo",C805)),ISNUMBER(FIND("bean ",C805)),ISNUMBER(FIND("chloroplast",C805)),ISNUMBER(FIND("chlorophyll",C805)),ISNUMBER(FIND("seedling",C805)),ISNUMBER(FIND("canola",C805)),ISNUMBER(FIND("shoot",C805)),ISNUMBER(FIND("photosynthes",C805)),ISNUMBER(FIND(" leaves ",C805)),,ISNUMBER(FIND("agriculture",C805)),ISNUMBER(FIND(" crops ",C805)))</f>
        <v>0</v>
      </c>
      <c r="AF805" t="b">
        <f>OR(ISNUMBER(FIND("bacteria",C805)),ISNUMBER(FIND("Bacteria",C805)),ISNUMBER(FIND("Bacterium",C805)),ISNUMBER(FIND("bacterium",C805)),ISNUMBER(FIND(" coli ",C805)))</f>
        <v>0</v>
      </c>
      <c r="AG805" t="b">
        <f>OR(ISNUMBER(FIND("fungi",C805)),ISNUMBER(FIND("Fungi",C805)),ISNUMBER(FIND("fungus",C805)),ISNUMBER(FIND("Fungus",C805)),ISNUMBER(FIND("mushroom",C805)),ISNUMBER(FIND("Mushroom",C805)),ISNUMBER(FIND(" mold ",C805)))</f>
        <v>0</v>
      </c>
      <c r="AH805" t="b">
        <f>OR(ISNUMBER(FIND("Pig ",C805)),ISNUMBER(FIND("pig ",C805)),ISNUMBER(FIND("Pigs ",C805)),ISNUMBER(FIND("pigs ",C805)))</f>
        <v>0</v>
      </c>
      <c r="AI805" t="b">
        <f>OR(ISNUMBER(FIND(" C. elegans",C805)),ISNUMBER(FIND("Caenorhabditis elegans",C805)),ISNUMBER(FIND("earthworms",C805)),ISNUMBER(FIND(" Ficopomatus enigmaticus",C805)),ISNUMBER(FIND("larva",C805)),ISNUMBER(FIND("Lumbriculus variegatus",C805)),ISNUMBER(FIND("nematode",C805)))</f>
        <v>0</v>
      </c>
      <c r="AJ805" t="b">
        <f>NOT(OR(AA805,AB805,AC805,AD805,AE805,AF805,AG805,AH805,AI805))</f>
        <v>1</v>
      </c>
      <c r="AL805" t="b">
        <f>OR(AA805,AB805,AD805,AE805,AF805,AG805,AH805,AI805)</f>
        <v>0</v>
      </c>
      <c r="AM805" t="b">
        <f>IF(Table1[[#This Row],[In vivo?]],IF(Table1[[#This Row],[Cell]],FALSE,TRUE),FALSE)</f>
        <v>0</v>
      </c>
      <c r="AN805" t="b">
        <f>AND(AC805,AL805)</f>
        <v>0</v>
      </c>
      <c r="AO805" t="b">
        <f>IF(Table1[[#This Row],[Cell]],IF(Table1[[#This Row],[In vivo?]],FALSE,TRUE),FALSE)</f>
        <v>0</v>
      </c>
      <c r="AP805" t="b">
        <f>NOT(OR(Table1[[#This Row],[In vivo?]],Table1[[#This Row],[Only in Cell]]))</f>
        <v>1</v>
      </c>
      <c r="AQ805" t="str">
        <f>IF(OR(Table1[[#This Row],[Rodents]],Table1[[#This Row],[Human]],Table1[[#This Row],[Pig]]),OR(ISNUMBER(FIND("pulmonary",C805)),ISNUMBER(FIND("lung",C805))),"NA")</f>
        <v>NA</v>
      </c>
      <c r="AR805" t="str">
        <f>IF(OR(Table1[[#This Row],[Rodents]],Table1[[#This Row],[Human]],Table1[[#This Row],[Pig]]),OR(ISNUMBER(FIND("skin",C805)),ISNUMBER(FIND("dermal",C805))),"NA")</f>
        <v>NA</v>
      </c>
      <c r="AS805" t="str">
        <f>IF(OR(Table1[[#This Row],[Rodents]],Table1[[#This Row],[Human]],Table1[[#This Row],[Pig]]),OR(ISNUMBER(FIND("liver",C805)),ISNUMBER(FIND("hepat",C805))),"NA")</f>
        <v>NA</v>
      </c>
      <c r="AT805" t="str">
        <f>IF(OR(Table1[[#This Row],[Rodents]],Table1[[#This Row],[Human]],Table1[[#This Row],[Pig]]),OR(ISNUMBER(FIND("kidney",C805)),ISNUMBER(FIND("neph",C805))),"NA")</f>
        <v>NA</v>
      </c>
      <c r="AU805" t="str">
        <f>IF(OR(Table1[[#This Row],[Rodents]],Table1[[#This Row],[Human]],Table1[[#This Row],[Pig]]),OR(ISNUMBER(FIND("brain",C805)),ISNUMBER(FIND("neur",C805)),ISNUMBER(FIND("nerv",C805))),"NA")</f>
        <v>NA</v>
      </c>
      <c r="AV805" t="str">
        <f>IF(OR(Table1[[#This Row],[Rodents]],Table1[[#This Row],[Human]],Table1[[#This Row],[Pig]]),OR(ISNUMBER(FIND("heart",C805)),ISNUMBER(FIND("cardi",C805))),"NA")</f>
        <v>NA</v>
      </c>
      <c r="AW805" t="str">
        <f>IF(OR(Table1[[#This Row],[Rodents]],Table1[[#This Row],[Human]],Table1[[#This Row],[Pig]]),OR(ISNUMBER(FIND("gastro",C805)),ISNUMBER(FIND("intesti",C805)),ISNUMBER(FIND("stomach",C805))),"NA")</f>
        <v>NA</v>
      </c>
      <c r="AX805" t="str">
        <f>IF(OR(Table1[[#This Row],[Rodents]],Table1[[#This Row],[Human]],Table1[[#This Row],[Pig]]),NOT(OR(AQ805,AR805,AS805,AT805,AU805,AV805,AW805)),"NA")</f>
        <v>NA</v>
      </c>
      <c r="AY805" t="b">
        <f>OR(ISNUMBER(FIND("SWCNT",C805)),ISNUMBER(FIND("SWNT",C805)),ISNUMBER(FIND("single-wall",C805)),ISNUMBER(FIND("single wall",C805)),ISNUMBER(FIND("Single wall",C805)),ISNUMBER(FIND("Single-wall",C805)),ISNUMBER(FIND("SWCNT",B805)),ISNUMBER(FIND("SWNT",B805)),ISNUMBER(FIND("single-wall",B805)),ISNUMBER(FIND("single wall",B805)),ISNUMBER(FIND("Single-wall",B805)),ISNUMBER(FIND("Single wall",B805)))</f>
        <v>1</v>
      </c>
      <c r="AZ805" t="b">
        <f>OR(ISNUMBER(FIND("MWCNT",C805)),ISNUMBER(FIND("MWNT",C805)),ISNUMBER(FIND("multi-wall",C805)),ISNUMBER(FIND("multi wall",C805)),ISNUMBER(FIND("multiwall",C805)),ISNUMBER(FIND("Multi-wall",C805)),ISNUMBER(FIND("Multi wall",C805)),ISNUMBER(FIND("Multiwall",C805)),ISNUMBER(FIND("MWCNT",B805)),ISNUMBER(FIND("MWNT",B805)),ISNUMBER(FIND("multi-wall",B805)),ISNUMBER(FIND("multi wall",B805)),ISNUMBER(FIND("multiwall",B805)),ISNUMBER(FIND("Multi-wall",B805)),ISNUMBER(FIND("Multi wall",B805)),ISNUMBER(FIND("Multiwall",B805)),ISNUMBER(FIND("Double-wall",B805)),ISNUMBER(FIND("Double wall",B805)),ISNUMBER(FIND("Doublewall",B805)),ISNUMBER(FIND("double-wall",B805)),ISNUMBER(FIND("double wall",B805)),ISNUMBER(FIND("doublewall",B805)))</f>
        <v>0</v>
      </c>
      <c r="BA805" t="b">
        <f>AND(Table1[[#This Row],[SWCNT]],Table1[[#This Row],[MWCNT]])</f>
        <v>0</v>
      </c>
      <c r="BB805" t="b">
        <f>IF(Table1[[#This Row],[SWCNT]]=TRUE,FALSE,IF(Table1[[#This Row],[MWCNT]]=TRUE,FALSE,TRUE))</f>
        <v>0</v>
      </c>
      <c r="BC805" s="18"/>
    </row>
    <row r="806" spans="1:55" ht="259">
      <c r="A806" t="s">
        <v>1414</v>
      </c>
      <c r="B806" s="2" t="s">
        <v>1415</v>
      </c>
      <c r="C806" s="16" t="s">
        <v>1416</v>
      </c>
      <c r="D806" s="17" t="s">
        <v>403</v>
      </c>
      <c r="E806" s="2">
        <v>2019</v>
      </c>
      <c r="F806" t="b">
        <f>OR(ISNUMBER(FIND("cytotoxic",C806)),ISNUMBER(FIND("Cytotoxic",C806)),ISNUMBER(FIND("cellular toxicity",C806)),ISNUMBER(FIND("cell death",C806)),ISNUMBER(FIND("viable",C806)),ISNUMBER(FIND("phytotoxic",C806)),ISNUMBER(FIND("acute toxicity",C806)),ISNUMBER(FIND("MTT",C806)),ISNUMBER(FIND("survival",C806)),ISNUMBER(FIND("prolifer",C806)),ISNUMBER(FIND("apoptosis",C806)),ISNUMBER(FIND("neurotoxic",C806)),ISNUMBER(FIND("  lysis ",C806)),ISNUMBER(FIND("necrosis",C806)),ISNUMBER(FIND("cellular death",C806))*3,ISNUMBER(FIND("LDH",C806)),ISNUMBER(FIND("Acute toxicity",C806)))</f>
        <v>0</v>
      </c>
      <c r="G806" t="b">
        <f>OR(ISNUMBER(FIND("genotoxic",C806)),ISNUMBER(FIND("genotoxicity",C806)),ISNUMBER(FIND("DNA damage",C806)),ISNUMBER(FIND("DNA",C806)),ISNUMBER(FIND("RNA",C806)),ISNUMBER(FIND("mesothelioma",C806)),ISNUMBER(FIND("carcino",C806)),ISNUMBER(FIND("mutagen",C806)),ISNUMBER(FIND("genetic",C806)))</f>
        <v>0</v>
      </c>
      <c r="H806" t="b">
        <f>OR(ISNUMBER(FIND("inflammatory",C806)),ISNUMBER(FIND("inflamm",C806)))</f>
        <v>0</v>
      </c>
      <c r="I806" t="b">
        <f>OR(ISNUMBER(FIND("immune",C806)),ISNUMBER(FIND("immunological",C806)),ISNUMBER(FIND("interleuk",C806)),ISNUMBER(FIND("platelet activation",C806)),ISNUMBER(FIND("monocyte",C806)),ISNUMBER(FIND("leukocyte",C806)),ISNUMBER(FIND("cytokine",C806)),ISNUMBER(FIND("CD4",C806)),ISNUMBER(FIND("CD8",C806)),ISNUMBER(FIND("T-cell",C806)))</f>
        <v>0</v>
      </c>
      <c r="J806" t="b">
        <f>OR(ISNUMBER(FIND("reactive oxygen",C806)),ISNUMBER(FIND("ROS",C806)),ISNUMBER(FIND("free radical",C806)),ISNUMBER(FIND("oxidative stress",C806)),ISNUMBER(FIND("peroxid",C806)),ISNUMBER(FIND("oxidative",C806)),ISNUMBER(FIND("antioxid",C806)))</f>
        <v>0</v>
      </c>
      <c r="K806" t="b">
        <f>OR(ISNUMBER(FIND("autophag",C806)))</f>
        <v>0</v>
      </c>
      <c r="L806" t="b">
        <f>OR(ISNUMBER(FIND("morpholog",C806)))</f>
        <v>1</v>
      </c>
      <c r="M806" t="b">
        <f>OR(ISNUMBER(FIND("fibrosis",C806)),ISNUMBER(FIND("Fibrosis",C806)),ISNUMBER(FIND("fibrot",C806)))</f>
        <v>0</v>
      </c>
      <c r="N806" t="b">
        <f>OR(ISNUMBER(FIND("offspring",C806)),ISNUMBER(FIND("Parental",C806)),ISNUMBER(FIND("parental",C806)),ISNUMBER(FIND("germline",C806)),ISNUMBER(FIND("reproduc",C806)),ISNUMBER(FIND("embryo",C806)))</f>
        <v>0</v>
      </c>
      <c r="O806" t="b">
        <f>OR(ISNUMBER(FIND("metabol",C806)),ISNUMBER(FIND("Metabol",C806)),ISNUMBER(FIND("digest",C806)),ISNUMBER(FIND("mitochon",C806)))</f>
        <v>0</v>
      </c>
      <c r="P806" t="b">
        <f>OR(ISNUMBER(FIND("ecotox",C806)),ISNUMBER(FIND("Ecotox",B806)),ISNUMBER(FIND("ecotox",B806)),ISNUMBER(FIND("Ecotox",C806)))</f>
        <v>0</v>
      </c>
      <c r="Q806" t="b">
        <f>OR(ISNUMBER(FIND("Bioaccum",C806)),ISNUMBER(FIND("bioaccum",C806)),ISNUMBER(FIND("accum",C806)))</f>
        <v>0</v>
      </c>
      <c r="R806" t="b">
        <f>OR(ISNUMBER(FIND("Occupation",C806)),ISNUMBER(FIND("occupation",C806)),ISNUMBER(FIND("worker",C806)),ISNUMBER(FIND("workforce",C806)))</f>
        <v>0</v>
      </c>
      <c r="S806" t="b">
        <f>NOT(OR(F806,G806,H806,I806,J806,K806,L806,M806,N806,O806,P806,Q806,R806))</f>
        <v>0</v>
      </c>
      <c r="U806" t="b">
        <f>OR(Table1[[#This Row],[Inflammation]],Table1[[#This Row],[Immune]])</f>
        <v>0</v>
      </c>
      <c r="V806" t="str">
        <f>IF(OR(Table1[[#This Row],[Rodents]],Table1[[#This Row],[Human]],Table1[[#This Row],[Pig]]),OR(ISNUMBER(FIND("intratrach",C806)),ISNUMBER(FIND("nasal ",C806)),ISNUMBER(FIND("instill",C806))),"NA")</f>
        <v>NA</v>
      </c>
      <c r="W806" t="str">
        <f>IF(OR(Table1[[#This Row],[Rodents]],Table1[[#This Row],[Human]],Table1[[#This Row],[Pig]]),OR(ISNUMBER(FIND("dermal",C806)),ISNUMBER(FIND("skin ",C806))),"NA")</f>
        <v>NA</v>
      </c>
      <c r="X806" t="str">
        <f>IF(OR(Table1[[#This Row],[Rodents]],Table1[[#This Row],[Human]],Table1[[#This Row],[Pig]]),OR(ISNUMBER(FIND("injected",C806)),ISNUMBER(FIND("periton",C806)),ISNUMBER(FIND("intrascrot",C806))),"NA")</f>
        <v>NA</v>
      </c>
      <c r="Y806" t="str">
        <f>IF(OR(Table1[[#This Row],[Rodents]],Table1[[#This Row],[Human]],Table1[[#This Row],[Pig]]),NOT(OR(Table1[[#This Row],[Inhaled/Intratracheal/intranasal]],Table1[[#This Row],[Dermal]],Table1[[#This Row],[Injected]])),"NA")</f>
        <v>NA</v>
      </c>
      <c r="AA806" t="b">
        <f>OR(ISNUMBER(FIND("fish ",C806)),ISNUMBER(FIND("Fish ",C806)),ISNUMBER(FIND("aquatic",C806)),ISNUMBER(FIND("daphnids",C806)),ISNUMBER(FIND("Carcinus maenas",C806)),ISNUMBER(FIND("Daphnia",C806)),ISNUMBER(FIND("Ruditapes philippinarum",C806)),ISNUMBER(FIND("daphnia",C806)),ISNUMBER(FIND("marine",C806)),ISNUMBER(FIND("mussel",C806)),ISNUMBER(FIND("algae",C806)),ISNUMBER(FIND("Donax faba",C806)),ISNUMBER(FIND("estuarine",C806)),ISNUMBER(FIND("snail",C806)),ISNUMBER(FIND("Prorocentrum donghaiense",C806)) )</f>
        <v>0</v>
      </c>
      <c r="AB806" t="b">
        <f>OR(ISNUMBER(FIND(" rat ",C806)),ISNUMBER(FIND(" rats ",C806)),ISNUMBER(FIND(" Rats ",C806)),ISNUMBER(FIND(" Rat ",C806)),ISNUMBER(FIND(" rat.",C806)),ISNUMBER(FIND(" rats.",C806)),ISNUMBER(FIND("mouse",C806)),ISNUMBER(FIND("mice",C806)), ISNUMBER(FIND(" Mice",C806)))</f>
        <v>0</v>
      </c>
      <c r="AC806" t="b">
        <f>OR(ISNUMBER(FIND(" cell ",C806)),ISNUMBER(FIND("fibroblast",C806)),ISNUMBER(FIND("macrophage",C806)),ISNUMBER(FIND("epithelial",C806)),ISNUMBER(FIND("endothelial",C806)),ISNUMBER(FIND("neuron",C806)),ISNUMBER(FIND(" cells ",C806)),ISNUMBER(FIND("RBC",C806)),ISNUMBER(FIND("mitochond",C806)),ISNUMBER(FIND("adipocyte",C806)),ISNUMBER(FIND("osteo",C806)),ISNUMBER(FIND("keratin",C806)),ISNUMBER(FIND(" cell's ",C806)),ISNUMBER(FIND("eukary",C806)),ISNUMBER(FIND("sperm",C806)))</f>
        <v>0</v>
      </c>
      <c r="AD806" t="b">
        <f>OR(ISNUMBER(FIND("human",B806)),ISNUMBER(FIND("workers",B806)),ISNUMBER(FIND("workforces",B806)),ISNUMBER(FIND("occupational",B806)),ISNUMBER(FIND("Case report",B806)),ISNUMBER(FIND("Workplaces",B806)),ISNUMBER(FIND("worker",B806)))</f>
        <v>0</v>
      </c>
      <c r="AE806" t="b">
        <f>OR(ISNUMBER(FIND(" plant ",C806)),ISNUMBER(FIND("Plant ",C806)),ISNUMBER(FIND("tomato",C806)),ISNUMBER(FIND("plants",C806)),ISNUMBER(FIND("Plants",C806)),ISNUMBER(FIND("algae",C806)),ISNUMBER(FIND("lettuce",C806)),ISNUMBER(FIND("green gram sprouts ",C806)),ISNUMBER(FIND("Cucurbita pepo",C806)),ISNUMBER(FIND("bean ",C806)),ISNUMBER(FIND("chloroplast",C806)),ISNUMBER(FIND("chlorophyll",C806)),ISNUMBER(FIND("seedling",C806)),ISNUMBER(FIND("canola",C806)),ISNUMBER(FIND("shoot",C806)),ISNUMBER(FIND("photosynthes",C806)),ISNUMBER(FIND(" leaves ",C806)),,ISNUMBER(FIND("agriculture",C806)),ISNUMBER(FIND(" crops ",C806)))</f>
        <v>0</v>
      </c>
      <c r="AF806" t="b">
        <f>OR(ISNUMBER(FIND("bacteria",C806)),ISNUMBER(FIND("Bacteria",C806)),ISNUMBER(FIND("Bacterium",C806)),ISNUMBER(FIND("bacterium",C806)),ISNUMBER(FIND(" coli ",C806)))</f>
        <v>0</v>
      </c>
      <c r="AG806" t="b">
        <f>OR(ISNUMBER(FIND("fungi",C806)),ISNUMBER(FIND("Fungi",C806)),ISNUMBER(FIND("fungus",C806)),ISNUMBER(FIND("Fungus",C806)),ISNUMBER(FIND("mushroom",C806)),ISNUMBER(FIND("Mushroom",C806)),ISNUMBER(FIND(" mold ",C806)))</f>
        <v>0</v>
      </c>
      <c r="AH806" t="b">
        <f>OR(ISNUMBER(FIND("Pig ",C806)),ISNUMBER(FIND("pig ",C806)),ISNUMBER(FIND("Pigs ",C806)),ISNUMBER(FIND("pigs ",C806)))</f>
        <v>0</v>
      </c>
      <c r="AI806" t="b">
        <f>OR(ISNUMBER(FIND(" C. elegans",C806)),ISNUMBER(FIND("Caenorhabditis elegans",C806)),ISNUMBER(FIND("earthworms",C806)),ISNUMBER(FIND(" Ficopomatus enigmaticus",C806)),ISNUMBER(FIND("larva",C806)),ISNUMBER(FIND("Lumbriculus variegatus",C806)),ISNUMBER(FIND("nematode",C806)))</f>
        <v>0</v>
      </c>
      <c r="AJ806" t="b">
        <f>NOT(OR(AA806,AB806,AC806,AD806,AE806,AF806,AG806,AH806,AI806))</f>
        <v>1</v>
      </c>
      <c r="AK806" t="s">
        <v>6109</v>
      </c>
      <c r="AL806" t="b">
        <f>OR(AA806,AB806,AD806,AE806,AF806,AG806,AH806,AI806)</f>
        <v>0</v>
      </c>
      <c r="AM806" t="b">
        <f>IF(Table1[[#This Row],[In vivo?]],IF(Table1[[#This Row],[Cell]],FALSE,TRUE),FALSE)</f>
        <v>0</v>
      </c>
      <c r="AN806" t="b">
        <f>AND(AC806,AL806)</f>
        <v>0</v>
      </c>
      <c r="AO806" t="b">
        <f>IF(Table1[[#This Row],[Cell]],IF(Table1[[#This Row],[In vivo?]],FALSE,TRUE),FALSE)</f>
        <v>0</v>
      </c>
      <c r="AP806" t="b">
        <f>NOT(OR(Table1[[#This Row],[In vivo?]],Table1[[#This Row],[Only in Cell]]))</f>
        <v>1</v>
      </c>
      <c r="AQ806" t="str">
        <f>IF(OR(Table1[[#This Row],[Rodents]],Table1[[#This Row],[Human]],Table1[[#This Row],[Pig]]),OR(ISNUMBER(FIND("pulmonary",C806)),ISNUMBER(FIND("lung",C806))),"NA")</f>
        <v>NA</v>
      </c>
      <c r="AR806" t="str">
        <f>IF(OR(Table1[[#This Row],[Rodents]],Table1[[#This Row],[Human]],Table1[[#This Row],[Pig]]),OR(ISNUMBER(FIND("skin",C806)),ISNUMBER(FIND("dermal",C806))),"NA")</f>
        <v>NA</v>
      </c>
      <c r="AS806" t="str">
        <f>IF(OR(Table1[[#This Row],[Rodents]],Table1[[#This Row],[Human]],Table1[[#This Row],[Pig]]),OR(ISNUMBER(FIND("liver",C806)),ISNUMBER(FIND("hepat",C806))),"NA")</f>
        <v>NA</v>
      </c>
      <c r="AT806" t="str">
        <f>IF(OR(Table1[[#This Row],[Rodents]],Table1[[#This Row],[Human]],Table1[[#This Row],[Pig]]),OR(ISNUMBER(FIND("kidney",C806)),ISNUMBER(FIND("neph",C806))),"NA")</f>
        <v>NA</v>
      </c>
      <c r="AU806" t="str">
        <f>IF(OR(Table1[[#This Row],[Rodents]],Table1[[#This Row],[Human]],Table1[[#This Row],[Pig]]),OR(ISNUMBER(FIND("brain",C806)),ISNUMBER(FIND("neur",C806)),ISNUMBER(FIND("nerv",C806))),"NA")</f>
        <v>NA</v>
      </c>
      <c r="AV806" t="str">
        <f>IF(OR(Table1[[#This Row],[Rodents]],Table1[[#This Row],[Human]],Table1[[#This Row],[Pig]]),OR(ISNUMBER(FIND("heart",C806)),ISNUMBER(FIND("cardi",C806))),"NA")</f>
        <v>NA</v>
      </c>
      <c r="AW806" t="str">
        <f>IF(OR(Table1[[#This Row],[Rodents]],Table1[[#This Row],[Human]],Table1[[#This Row],[Pig]]),OR(ISNUMBER(FIND("gastro",C806)),ISNUMBER(FIND("intesti",C806)),ISNUMBER(FIND("stomach",C806))),"NA")</f>
        <v>NA</v>
      </c>
      <c r="AX806" t="str">
        <f>IF(OR(Table1[[#This Row],[Rodents]],Table1[[#This Row],[Human]],Table1[[#This Row],[Pig]]),NOT(OR(AQ806,AR806,AS806,AT806,AU806,AV806,AW806)),"NA")</f>
        <v>NA</v>
      </c>
      <c r="AY806" t="b">
        <f>OR(ISNUMBER(FIND("SWCNT",C806)),ISNUMBER(FIND("SWNT",C806)),ISNUMBER(FIND("single-wall",C806)),ISNUMBER(FIND("single wall",C806)),ISNUMBER(FIND("Single wall",C806)),ISNUMBER(FIND("Single-wall",C806)),ISNUMBER(FIND("SWCNT",B806)),ISNUMBER(FIND("SWNT",B806)),ISNUMBER(FIND("single-wall",B806)),ISNUMBER(FIND("single wall",B806)),ISNUMBER(FIND("Single-wall",B806)),ISNUMBER(FIND("Single wall",B806)))</f>
        <v>1</v>
      </c>
      <c r="AZ806" t="b">
        <f>OR(ISNUMBER(FIND("MWCNT",C806)),ISNUMBER(FIND("MWNT",C806)),ISNUMBER(FIND("multi-wall",C806)),ISNUMBER(FIND("multi wall",C806)),ISNUMBER(FIND("multiwall",C806)),ISNUMBER(FIND("Multi-wall",C806)),ISNUMBER(FIND("Multi wall",C806)),ISNUMBER(FIND("Multiwall",C806)),ISNUMBER(FIND("MWCNT",B806)),ISNUMBER(FIND("MWNT",B806)),ISNUMBER(FIND("multi-wall",B806)),ISNUMBER(FIND("multi wall",B806)),ISNUMBER(FIND("multiwall",B806)),ISNUMBER(FIND("Multi-wall",B806)),ISNUMBER(FIND("Multi wall",B806)),ISNUMBER(FIND("Multiwall",B806)),ISNUMBER(FIND("Double-wall",B806)),ISNUMBER(FIND("Double wall",B806)),ISNUMBER(FIND("Doublewall",B806)),ISNUMBER(FIND("double-wall",B806)),ISNUMBER(FIND("double wall",B806)),ISNUMBER(FIND("doublewall",B806)))</f>
        <v>1</v>
      </c>
      <c r="BA806" t="b">
        <f>AND(Table1[[#This Row],[SWCNT]],Table1[[#This Row],[MWCNT]])</f>
        <v>1</v>
      </c>
      <c r="BB806" t="b">
        <f>IF(Table1[[#This Row],[SWCNT]]=TRUE,FALSE,IF(Table1[[#This Row],[MWCNT]]=TRUE,FALSE,TRUE))</f>
        <v>0</v>
      </c>
      <c r="BC806" s="18"/>
    </row>
    <row r="807" spans="1:55" ht="240.5">
      <c r="A807" t="s">
        <v>1233</v>
      </c>
      <c r="B807" s="2" t="s">
        <v>1234</v>
      </c>
      <c r="C807" s="16" t="s">
        <v>1235</v>
      </c>
      <c r="D807" s="17" t="s">
        <v>1236</v>
      </c>
      <c r="E807" s="2">
        <v>2019</v>
      </c>
      <c r="F807" t="b">
        <f>OR(ISNUMBER(FIND("cytotoxic",C807)),ISNUMBER(FIND("Cytotoxic",C807)),ISNUMBER(FIND("cellular toxicity",C807)),ISNUMBER(FIND("cell death",C807)),ISNUMBER(FIND("viable",C807)),ISNUMBER(FIND("phytotoxic",C807)),ISNUMBER(FIND("acute toxicity",C807)),ISNUMBER(FIND("MTT",C807)),ISNUMBER(FIND("survival",C807)),ISNUMBER(FIND("prolifer",C807)),ISNUMBER(FIND("apoptosis",C807)),ISNUMBER(FIND("neurotoxic",C807)),ISNUMBER(FIND("  lysis ",C807)),ISNUMBER(FIND("necrosis",C807)),ISNUMBER(FIND("cellular death",C807))*3,ISNUMBER(FIND("LDH",C807)),ISNUMBER(FIND("Acute toxicity",C807)))</f>
        <v>0</v>
      </c>
      <c r="G807" t="b">
        <f>OR(ISNUMBER(FIND("genotoxic",C807)),ISNUMBER(FIND("genotoxicity",C807)),ISNUMBER(FIND("DNA damage",C807)),ISNUMBER(FIND("DNA",C807)),ISNUMBER(FIND("RNA",C807)),ISNUMBER(FIND("mesothelioma",C807)),ISNUMBER(FIND("carcino",C807)),ISNUMBER(FIND("mutagen",C807)),ISNUMBER(FIND("genetic",C807)))</f>
        <v>0</v>
      </c>
      <c r="H807" t="b">
        <f>OR(ISNUMBER(FIND("inflammatory",C807)),ISNUMBER(FIND("inflamm",C807)))</f>
        <v>0</v>
      </c>
      <c r="I807" t="b">
        <f>OR(ISNUMBER(FIND("immune",C807)),ISNUMBER(FIND("immunological",C807)),ISNUMBER(FIND("interleuk",C807)),ISNUMBER(FIND("platelet activation",C807)),ISNUMBER(FIND("monocyte",C807)),ISNUMBER(FIND("leukocyte",C807)),ISNUMBER(FIND("cytokine",C807)),ISNUMBER(FIND("CD4",C807)),ISNUMBER(FIND("CD8",C807)),ISNUMBER(FIND("T-cell",C807)))</f>
        <v>0</v>
      </c>
      <c r="J807" t="b">
        <f>OR(ISNUMBER(FIND("reactive oxygen",C807)),ISNUMBER(FIND("ROS",C807)),ISNUMBER(FIND("free radical",C807)),ISNUMBER(FIND("oxidative stress",C807)),ISNUMBER(FIND("peroxid",C807)),ISNUMBER(FIND("oxidative",C807)),ISNUMBER(FIND("antioxid",C807)))</f>
        <v>0</v>
      </c>
      <c r="K807" t="b">
        <f>OR(ISNUMBER(FIND("autophag",C807)))</f>
        <v>0</v>
      </c>
      <c r="L807" t="b">
        <f>OR(ISNUMBER(FIND("morpholog",C807)))</f>
        <v>0</v>
      </c>
      <c r="M807" t="b">
        <f>OR(ISNUMBER(FIND("fibrosis",C807)),ISNUMBER(FIND("Fibrosis",C807)),ISNUMBER(FIND("fibrot",C807)))</f>
        <v>0</v>
      </c>
      <c r="N807" t="b">
        <f>OR(ISNUMBER(FIND("offspring",C807)),ISNUMBER(FIND("Parental",C807)),ISNUMBER(FIND("parental",C807)),ISNUMBER(FIND("germline",C807)),ISNUMBER(FIND("reproduc",C807)),ISNUMBER(FIND("embryo",C807)))</f>
        <v>0</v>
      </c>
      <c r="O807" t="b">
        <f>OR(ISNUMBER(FIND("metabol",C807)),ISNUMBER(FIND("Metabol",C807)),ISNUMBER(FIND("digest",C807)),ISNUMBER(FIND("mitochon",C807)))</f>
        <v>0</v>
      </c>
      <c r="P807" t="b">
        <f>OR(ISNUMBER(FIND("ecotox",C807)),ISNUMBER(FIND("Ecotox",B807)),ISNUMBER(FIND("ecotox",B807)),ISNUMBER(FIND("Ecotox",C807)))</f>
        <v>1</v>
      </c>
      <c r="Q807" t="b">
        <f>OR(ISNUMBER(FIND("Bioaccum",C807)),ISNUMBER(FIND("bioaccum",C807)),ISNUMBER(FIND("accum",C807)))</f>
        <v>0</v>
      </c>
      <c r="R807" t="b">
        <f>OR(ISNUMBER(FIND("Occupation",C807)),ISNUMBER(FIND("occupation",C807)),ISNUMBER(FIND("worker",C807)),ISNUMBER(FIND("workforce",C807)))</f>
        <v>0</v>
      </c>
      <c r="S807" t="b">
        <f>NOT(OR(F807,G807,H807,I807,J807,K807,L807,M807,N807,O807,P807,Q807,R807))</f>
        <v>0</v>
      </c>
      <c r="U807" t="b">
        <f>OR(Table1[[#This Row],[Inflammation]],Table1[[#This Row],[Immune]])</f>
        <v>0</v>
      </c>
      <c r="V807" t="str">
        <f>IF(OR(Table1[[#This Row],[Rodents]],Table1[[#This Row],[Human]],Table1[[#This Row],[Pig]]),OR(ISNUMBER(FIND("intratrach",C807)),ISNUMBER(FIND("nasal ",C807)),ISNUMBER(FIND("instill",C807))),"NA")</f>
        <v>NA</v>
      </c>
      <c r="W807" t="str">
        <f>IF(OR(Table1[[#This Row],[Rodents]],Table1[[#This Row],[Human]],Table1[[#This Row],[Pig]]),OR(ISNUMBER(FIND("dermal",C807)),ISNUMBER(FIND("skin ",C807))),"NA")</f>
        <v>NA</v>
      </c>
      <c r="X807" t="str">
        <f>IF(OR(Table1[[#This Row],[Rodents]],Table1[[#This Row],[Human]],Table1[[#This Row],[Pig]]),OR(ISNUMBER(FIND("injected",C807)),ISNUMBER(FIND("periton",C807)),ISNUMBER(FIND("intrascrot",C807))),"NA")</f>
        <v>NA</v>
      </c>
      <c r="Y807" t="str">
        <f>IF(OR(Table1[[#This Row],[Rodents]],Table1[[#This Row],[Human]],Table1[[#This Row],[Pig]]),NOT(OR(Table1[[#This Row],[Inhaled/Intratracheal/intranasal]],Table1[[#This Row],[Dermal]],Table1[[#This Row],[Injected]])),"NA")</f>
        <v>NA</v>
      </c>
      <c r="AA807" t="b">
        <f>OR(ISNUMBER(FIND("fish ",C807)),ISNUMBER(FIND("Fish ",C807)),ISNUMBER(FIND("aquatic",C807)),ISNUMBER(FIND("daphnids",C807)),ISNUMBER(FIND("Carcinus maenas",C807)),ISNUMBER(FIND("Daphnia",C807)),ISNUMBER(FIND("Ruditapes philippinarum",C807)),ISNUMBER(FIND("daphnia",C807)),ISNUMBER(FIND("marine",C807)),ISNUMBER(FIND("mussel",C807)),ISNUMBER(FIND("algae",C807)),ISNUMBER(FIND("Donax faba",C807)),ISNUMBER(FIND("estuarine",C807)),ISNUMBER(FIND("snail",C807)),ISNUMBER(FIND("Prorocentrum donghaiense",C807)) )</f>
        <v>0</v>
      </c>
      <c r="AB807" t="b">
        <f>OR(ISNUMBER(FIND(" rat ",C807)),ISNUMBER(FIND(" rats ",C807)),ISNUMBER(FIND(" Rats ",C807)),ISNUMBER(FIND(" Rat ",C807)),ISNUMBER(FIND(" rat.",C807)),ISNUMBER(FIND(" rats.",C807)),ISNUMBER(FIND("mouse",C807)),ISNUMBER(FIND("mice",C807)), ISNUMBER(FIND(" Mice",C807)))</f>
        <v>0</v>
      </c>
      <c r="AC807" t="b">
        <f>OR(ISNUMBER(FIND(" cell ",C807)),ISNUMBER(FIND("fibroblast",C807)),ISNUMBER(FIND("macrophage",C807)),ISNUMBER(FIND("epithelial",C807)),ISNUMBER(FIND("endothelial",C807)),ISNUMBER(FIND("neuron",C807)),ISNUMBER(FIND(" cells ",C807)),ISNUMBER(FIND("RBC",C807)),ISNUMBER(FIND("mitochond",C807)),ISNUMBER(FIND("adipocyte",C807)),ISNUMBER(FIND("osteo",C807)),ISNUMBER(FIND("keratin",C807)),ISNUMBER(FIND(" cell's ",C807)),ISNUMBER(FIND("eukary",C807)),ISNUMBER(FIND("sperm",C807)))</f>
        <v>0</v>
      </c>
      <c r="AD807" t="b">
        <f>OR(ISNUMBER(FIND("human",B807)),ISNUMBER(FIND("workers",B807)),ISNUMBER(FIND("workforces",B807)),ISNUMBER(FIND("occupational",B807)),ISNUMBER(FIND("Case report",B807)),ISNUMBER(FIND("Workplaces",B807)),ISNUMBER(FIND("worker",B807)))</f>
        <v>0</v>
      </c>
      <c r="AE807" t="b">
        <f>OR(ISNUMBER(FIND(" plant ",C807)),ISNUMBER(FIND("Plant ",C807)),ISNUMBER(FIND("tomato",C807)),ISNUMBER(FIND("plants",C807)),ISNUMBER(FIND("Plants",C807)),ISNUMBER(FIND("algae",C807)),ISNUMBER(FIND("lettuce",C807)),ISNUMBER(FIND("green gram sprouts ",C807)),ISNUMBER(FIND("Cucurbita pepo",C807)),ISNUMBER(FIND("bean ",C807)),ISNUMBER(FIND("chloroplast",C807)),ISNUMBER(FIND("chlorophyll",C807)),ISNUMBER(FIND("seedling",C807)),ISNUMBER(FIND("canola",C807)),ISNUMBER(FIND("shoot",C807)),ISNUMBER(FIND("photosynthes",C807)),ISNUMBER(FIND(" leaves ",C807)),,ISNUMBER(FIND("agriculture",C807)),ISNUMBER(FIND(" crops ",C807)))</f>
        <v>0</v>
      </c>
      <c r="AF807" t="b">
        <f>OR(ISNUMBER(FIND("bacteria",C807)),ISNUMBER(FIND("Bacteria",C807)),ISNUMBER(FIND("Bacterium",C807)),ISNUMBER(FIND("bacterium",C807)),ISNUMBER(FIND(" coli ",C807)))</f>
        <v>0</v>
      </c>
      <c r="AG807" t="b">
        <f>OR(ISNUMBER(FIND("fungi",C807)),ISNUMBER(FIND("Fungi",C807)),ISNUMBER(FIND("fungus",C807)),ISNUMBER(FIND("Fungus",C807)),ISNUMBER(FIND("mushroom",C807)),ISNUMBER(FIND("Mushroom",C807)),ISNUMBER(FIND(" mold ",C807)))</f>
        <v>0</v>
      </c>
      <c r="AH807" t="b">
        <f>OR(ISNUMBER(FIND("Pig ",C807)),ISNUMBER(FIND("pig ",C807)),ISNUMBER(FIND("Pigs ",C807)),ISNUMBER(FIND("pigs ",C807)))</f>
        <v>0</v>
      </c>
      <c r="AI807" t="b">
        <f>OR(ISNUMBER(FIND(" C. elegans",C807)),ISNUMBER(FIND("Caenorhabditis elegans",C807)),ISNUMBER(FIND("earthworms",C807)),ISNUMBER(FIND(" Ficopomatus enigmaticus",C807)),ISNUMBER(FIND("larva",C807)),ISNUMBER(FIND("Lumbriculus variegatus",C807)),ISNUMBER(FIND("nematode",C807)))</f>
        <v>0</v>
      </c>
      <c r="AJ807" t="b">
        <f>NOT(OR(AA807,AB807,AC807,AD807,AE807,AF807,AG807,AH807,AI807))</f>
        <v>1</v>
      </c>
      <c r="AK807" t="s">
        <v>6130</v>
      </c>
      <c r="AL807" t="b">
        <f>OR(AA807,AB807,AD807,AE807,AF807,AG807,AH807,AI807)</f>
        <v>0</v>
      </c>
      <c r="AM807" t="b">
        <f>IF(Table1[[#This Row],[In vivo?]],IF(Table1[[#This Row],[Cell]],FALSE,TRUE),FALSE)</f>
        <v>0</v>
      </c>
      <c r="AN807" t="b">
        <f>AND(AC807,AL807)</f>
        <v>0</v>
      </c>
      <c r="AO807" t="b">
        <f>IF(Table1[[#This Row],[Cell]],IF(Table1[[#This Row],[In vivo?]],FALSE,TRUE),FALSE)</f>
        <v>0</v>
      </c>
      <c r="AP807" t="b">
        <f>NOT(OR(Table1[[#This Row],[In vivo?]],Table1[[#This Row],[Only in Cell]]))</f>
        <v>1</v>
      </c>
      <c r="AQ807" t="str">
        <f>IF(OR(Table1[[#This Row],[Rodents]],Table1[[#This Row],[Human]],Table1[[#This Row],[Pig]]),OR(ISNUMBER(FIND("pulmonary",C807)),ISNUMBER(FIND("lung",C807))),"NA")</f>
        <v>NA</v>
      </c>
      <c r="AR807" t="str">
        <f>IF(OR(Table1[[#This Row],[Rodents]],Table1[[#This Row],[Human]],Table1[[#This Row],[Pig]]),OR(ISNUMBER(FIND("skin",C807)),ISNUMBER(FIND("dermal",C807))),"NA")</f>
        <v>NA</v>
      </c>
      <c r="AS807" t="str">
        <f>IF(OR(Table1[[#This Row],[Rodents]],Table1[[#This Row],[Human]],Table1[[#This Row],[Pig]]),OR(ISNUMBER(FIND("liver",C807)),ISNUMBER(FIND("hepat",C807))),"NA")</f>
        <v>NA</v>
      </c>
      <c r="AT807" t="str">
        <f>IF(OR(Table1[[#This Row],[Rodents]],Table1[[#This Row],[Human]],Table1[[#This Row],[Pig]]),OR(ISNUMBER(FIND("kidney",C807)),ISNUMBER(FIND("neph",C807))),"NA")</f>
        <v>NA</v>
      </c>
      <c r="AU807" t="str">
        <f>IF(OR(Table1[[#This Row],[Rodents]],Table1[[#This Row],[Human]],Table1[[#This Row],[Pig]]),OR(ISNUMBER(FIND("brain",C807)),ISNUMBER(FIND("neur",C807)),ISNUMBER(FIND("nerv",C807))),"NA")</f>
        <v>NA</v>
      </c>
      <c r="AV807" t="str">
        <f>IF(OR(Table1[[#This Row],[Rodents]],Table1[[#This Row],[Human]],Table1[[#This Row],[Pig]]),OR(ISNUMBER(FIND("heart",C807)),ISNUMBER(FIND("cardi",C807))),"NA")</f>
        <v>NA</v>
      </c>
      <c r="AW807" t="str">
        <f>IF(OR(Table1[[#This Row],[Rodents]],Table1[[#This Row],[Human]],Table1[[#This Row],[Pig]]),OR(ISNUMBER(FIND("gastro",C807)),ISNUMBER(FIND("intesti",C807)),ISNUMBER(FIND("stomach",C807))),"NA")</f>
        <v>NA</v>
      </c>
      <c r="AX807" t="str">
        <f>IF(OR(Table1[[#This Row],[Rodents]],Table1[[#This Row],[Human]],Table1[[#This Row],[Pig]]),NOT(OR(AQ807,AR807,AS807,AT807,AU807,AV807,AW807)),"NA")</f>
        <v>NA</v>
      </c>
      <c r="AY807" t="b">
        <f>OR(ISNUMBER(FIND("SWCNT",C807)),ISNUMBER(FIND("SWNT",C807)),ISNUMBER(FIND("single-wall",C807)),ISNUMBER(FIND("single wall",C807)),ISNUMBER(FIND("Single wall",C807)),ISNUMBER(FIND("Single-wall",C807)),ISNUMBER(FIND("SWCNT",B807)),ISNUMBER(FIND("SWNT",B807)),ISNUMBER(FIND("single-wall",B807)),ISNUMBER(FIND("single wall",B807)),ISNUMBER(FIND("Single-wall",B807)),ISNUMBER(FIND("Single wall",B807)))</f>
        <v>0</v>
      </c>
      <c r="AZ807" t="b">
        <f>OR(ISNUMBER(FIND("MWCNT",C807)),ISNUMBER(FIND("MWNT",C807)),ISNUMBER(FIND("multi-wall",C807)),ISNUMBER(FIND("multi wall",C807)),ISNUMBER(FIND("multiwall",C807)),ISNUMBER(FIND("Multi-wall",C807)),ISNUMBER(FIND("Multi wall",C807)),ISNUMBER(FIND("Multiwall",C807)),ISNUMBER(FIND("MWCNT",B807)),ISNUMBER(FIND("MWNT",B807)),ISNUMBER(FIND("multi-wall",B807)),ISNUMBER(FIND("multi wall",B807)),ISNUMBER(FIND("multiwall",B807)),ISNUMBER(FIND("Multi-wall",B807)),ISNUMBER(FIND("Multi wall",B807)),ISNUMBER(FIND("Multiwall",B807)),ISNUMBER(FIND("Double-wall",B807)),ISNUMBER(FIND("Double wall",B807)),ISNUMBER(FIND("Doublewall",B807)),ISNUMBER(FIND("double-wall",B807)),ISNUMBER(FIND("double wall",B807)),ISNUMBER(FIND("doublewall",B807)))</f>
        <v>1</v>
      </c>
      <c r="BA807" t="b">
        <f>AND(Table1[[#This Row],[SWCNT]],Table1[[#This Row],[MWCNT]])</f>
        <v>0</v>
      </c>
      <c r="BB807" t="b">
        <f>IF(Table1[[#This Row],[SWCNT]]=TRUE,FALSE,IF(Table1[[#This Row],[MWCNT]]=TRUE,FALSE,TRUE))</f>
        <v>0</v>
      </c>
      <c r="BC807" s="18"/>
    </row>
    <row r="808" spans="1:55" ht="185">
      <c r="A808" t="s">
        <v>1265</v>
      </c>
      <c r="B808" s="2" t="s">
        <v>1266</v>
      </c>
      <c r="C808" s="16" t="s">
        <v>1267</v>
      </c>
      <c r="D808" s="17" t="s">
        <v>54</v>
      </c>
      <c r="E808" s="2">
        <v>2019</v>
      </c>
      <c r="F808" t="b">
        <f>OR(ISNUMBER(FIND("cytotoxic",C808)),ISNUMBER(FIND("Cytotoxic",C808)),ISNUMBER(FIND("cellular toxicity",C808)),ISNUMBER(FIND("cell death",C808)),ISNUMBER(FIND("viable",C808)),ISNUMBER(FIND("phytotoxic",C808)),ISNUMBER(FIND("acute toxicity",C808)),ISNUMBER(FIND("MTT",C808)),ISNUMBER(FIND("survival",C808)),ISNUMBER(FIND("prolifer",C808)),ISNUMBER(FIND("apoptosis",C808)),ISNUMBER(FIND("neurotoxic",C808)),ISNUMBER(FIND("  lysis ",C808)),ISNUMBER(FIND("necrosis",C808)),ISNUMBER(FIND("cellular death",C808))*3,ISNUMBER(FIND("LDH",C808)),ISNUMBER(FIND("Acute toxicity",C808)))</f>
        <v>0</v>
      </c>
      <c r="G808" t="b">
        <f>OR(ISNUMBER(FIND("genotoxic",C808)),ISNUMBER(FIND("genotoxicity",C808)),ISNUMBER(FIND("DNA damage",C808)),ISNUMBER(FIND("DNA",C808)),ISNUMBER(FIND("RNA",C808)),ISNUMBER(FIND("mesothelioma",C808)),ISNUMBER(FIND("carcino",C808)),ISNUMBER(FIND("mutagen",C808)),ISNUMBER(FIND("genetic",C808)))</f>
        <v>0</v>
      </c>
      <c r="H808" t="b">
        <f>OR(ISNUMBER(FIND("inflammatory",C808)),ISNUMBER(FIND("inflamm",C808)))</f>
        <v>0</v>
      </c>
      <c r="I808" t="b">
        <f>OR(ISNUMBER(FIND("immune",C808)),ISNUMBER(FIND("immunological",C808)),ISNUMBER(FIND("interleuk",C808)),ISNUMBER(FIND("platelet activation",C808)),ISNUMBER(FIND("monocyte",C808)),ISNUMBER(FIND("leukocyte",C808)),ISNUMBER(FIND("cytokine",C808)),ISNUMBER(FIND("CD4",C808)),ISNUMBER(FIND("CD8",C808)),ISNUMBER(FIND("T-cell",C808)))</f>
        <v>0</v>
      </c>
      <c r="J808" t="b">
        <f>OR(ISNUMBER(FIND("reactive oxygen",C808)),ISNUMBER(FIND("ROS",C808)),ISNUMBER(FIND("free radical",C808)),ISNUMBER(FIND("oxidative stress",C808)),ISNUMBER(FIND("peroxid",C808)),ISNUMBER(FIND("oxidative",C808)),ISNUMBER(FIND("antioxid",C808)))</f>
        <v>1</v>
      </c>
      <c r="K808" t="b">
        <f>OR(ISNUMBER(FIND("autophag",C808)))</f>
        <v>0</v>
      </c>
      <c r="L808" t="b">
        <f>OR(ISNUMBER(FIND("morpholog",C808)))</f>
        <v>0</v>
      </c>
      <c r="M808" t="b">
        <f>OR(ISNUMBER(FIND("fibrosis",C808)),ISNUMBER(FIND("Fibrosis",C808)),ISNUMBER(FIND("fibrot",C808)))</f>
        <v>0</v>
      </c>
      <c r="N808" t="b">
        <f>OR(ISNUMBER(FIND("offspring",C808)),ISNUMBER(FIND("Parental",C808)),ISNUMBER(FIND("parental",C808)),ISNUMBER(FIND("germline",C808)),ISNUMBER(FIND("reproduc",C808)),ISNUMBER(FIND("embryo",C808)))</f>
        <v>0</v>
      </c>
      <c r="O808" t="b">
        <f>OR(ISNUMBER(FIND("metabol",C808)),ISNUMBER(FIND("Metabol",C808)),ISNUMBER(FIND("digest",C808)),ISNUMBER(FIND("mitochon",C808)))</f>
        <v>0</v>
      </c>
      <c r="P808" t="b">
        <f>OR(ISNUMBER(FIND("ecotox",C808)),ISNUMBER(FIND("Ecotox",B808)),ISNUMBER(FIND("ecotox",B808)),ISNUMBER(FIND("Ecotox",C808)))</f>
        <v>0</v>
      </c>
      <c r="Q808" t="b">
        <f>OR(ISNUMBER(FIND("Bioaccum",C808)),ISNUMBER(FIND("bioaccum",C808)),ISNUMBER(FIND("accum",C808)))</f>
        <v>1</v>
      </c>
      <c r="R808" t="b">
        <f>OR(ISNUMBER(FIND("Occupation",C808)),ISNUMBER(FIND("occupation",C808)),ISNUMBER(FIND("worker",C808)),ISNUMBER(FIND("workforce",C808)))</f>
        <v>0</v>
      </c>
      <c r="S808" t="b">
        <f>NOT(OR(F808,G808,H808,I808,J808,K808,L808,M808,N808,O808,P808,Q808,R808))</f>
        <v>0</v>
      </c>
      <c r="U808" t="b">
        <f>OR(Table1[[#This Row],[Inflammation]],Table1[[#This Row],[Immune]])</f>
        <v>0</v>
      </c>
      <c r="V808" t="str">
        <f>IF(OR(Table1[[#This Row],[Rodents]],Table1[[#This Row],[Human]],Table1[[#This Row],[Pig]]),OR(ISNUMBER(FIND("intratrach",C808)),ISNUMBER(FIND("nasal ",C808)),ISNUMBER(FIND("instill",C808))),"NA")</f>
        <v>NA</v>
      </c>
      <c r="W808" t="str">
        <f>IF(OR(Table1[[#This Row],[Rodents]],Table1[[#This Row],[Human]],Table1[[#This Row],[Pig]]),OR(ISNUMBER(FIND("dermal",C808)),ISNUMBER(FIND("skin ",C808))),"NA")</f>
        <v>NA</v>
      </c>
      <c r="X808" t="str">
        <f>IF(OR(Table1[[#This Row],[Rodents]],Table1[[#This Row],[Human]],Table1[[#This Row],[Pig]]),OR(ISNUMBER(FIND("injected",C808)),ISNUMBER(FIND("periton",C808)),ISNUMBER(FIND("intrascrot",C808))),"NA")</f>
        <v>NA</v>
      </c>
      <c r="Y808" t="str">
        <f>IF(OR(Table1[[#This Row],[Rodents]],Table1[[#This Row],[Human]],Table1[[#This Row],[Pig]]),NOT(OR(Table1[[#This Row],[Inhaled/Intratracheal/intranasal]],Table1[[#This Row],[Dermal]],Table1[[#This Row],[Injected]])),"NA")</f>
        <v>NA</v>
      </c>
      <c r="AA808" t="b">
        <f>OR(ISNUMBER(FIND("fish ",C808)),ISNUMBER(FIND("Fish ",C808)),ISNUMBER(FIND("aquatic",C808)),ISNUMBER(FIND("daphnids",C808)),ISNUMBER(FIND("Carcinus maenas",C808)),ISNUMBER(FIND("Daphnia",C808)),ISNUMBER(FIND("Ruditapes philippinarum",C808)),ISNUMBER(FIND("daphnia",C808)),ISNUMBER(FIND("marine",C808)),ISNUMBER(FIND("mussel",C808)),ISNUMBER(FIND("algae",C808)),ISNUMBER(FIND("Donax faba",C808)),ISNUMBER(FIND("estuarine",C808)),ISNUMBER(FIND("snail",C808)),ISNUMBER(FIND("Prorocentrum donghaiense",C808)) )</f>
        <v>0</v>
      </c>
      <c r="AB808" t="b">
        <f>OR(ISNUMBER(FIND(" rat ",C808)),ISNUMBER(FIND(" rats ",C808)),ISNUMBER(FIND(" Rats ",C808)),ISNUMBER(FIND(" Rat ",C808)),ISNUMBER(FIND(" rat.",C808)),ISNUMBER(FIND(" rats.",C808)),ISNUMBER(FIND("mouse",C808)),ISNUMBER(FIND("mice",C808)), ISNUMBER(FIND(" Mice",C808)))</f>
        <v>0</v>
      </c>
      <c r="AC808" t="b">
        <f>OR(ISNUMBER(FIND(" cell ",C808)),ISNUMBER(FIND("fibroblast",C808)),ISNUMBER(FIND("macrophage",C808)),ISNUMBER(FIND("epithelial",C808)),ISNUMBER(FIND("endothelial",C808)),ISNUMBER(FIND("neuron",C808)),ISNUMBER(FIND(" cells ",C808)),ISNUMBER(FIND("RBC",C808)),ISNUMBER(FIND("mitochond",C808)),ISNUMBER(FIND("adipocyte",C808)),ISNUMBER(FIND("osteo",C808)),ISNUMBER(FIND("keratin",C808)),ISNUMBER(FIND(" cell's ",C808)),ISNUMBER(FIND("eukary",C808)),ISNUMBER(FIND("sperm",C808)))</f>
        <v>0</v>
      </c>
      <c r="AD808" t="b">
        <f>OR(ISNUMBER(FIND("human",B808)),ISNUMBER(FIND("workers",B808)),ISNUMBER(FIND("workforces",B808)),ISNUMBER(FIND("occupational",B808)),ISNUMBER(FIND("Case report",B808)),ISNUMBER(FIND("Workplaces",B808)),ISNUMBER(FIND("worker",B808)))</f>
        <v>0</v>
      </c>
      <c r="AE808" t="b">
        <f>OR(ISNUMBER(FIND(" plant ",C808)),ISNUMBER(FIND("Plant ",C808)),ISNUMBER(FIND("tomato",C808)),ISNUMBER(FIND("plants",C808)),ISNUMBER(FIND("Plants",C808)),ISNUMBER(FIND("algae",C808)),ISNUMBER(FIND("lettuce",C808)),ISNUMBER(FIND("green gram sprouts ",C808)),ISNUMBER(FIND("Cucurbita pepo",C808)),ISNUMBER(FIND("bean ",C808)),ISNUMBER(FIND("chloroplast",C808)),ISNUMBER(FIND("chlorophyll",C808)),ISNUMBER(FIND("seedling",C808)),ISNUMBER(FIND("canola",C808)),ISNUMBER(FIND("shoot",C808)),ISNUMBER(FIND("photosynthes",C808)),ISNUMBER(FIND(" leaves ",C808)),,ISNUMBER(FIND("agriculture",C808)),ISNUMBER(FIND(" crops ",C808)))</f>
        <v>0</v>
      </c>
      <c r="AF808" t="b">
        <f>OR(ISNUMBER(FIND("bacteria",C808)),ISNUMBER(FIND("Bacteria",C808)),ISNUMBER(FIND("Bacterium",C808)),ISNUMBER(FIND("bacterium",C808)),ISNUMBER(FIND(" coli ",C808)))</f>
        <v>0</v>
      </c>
      <c r="AG808" t="b">
        <f>OR(ISNUMBER(FIND("fungi",C808)),ISNUMBER(FIND("Fungi",C808)),ISNUMBER(FIND("fungus",C808)),ISNUMBER(FIND("Fungus",C808)),ISNUMBER(FIND("mushroom",C808)),ISNUMBER(FIND("Mushroom",C808)),ISNUMBER(FIND(" mold ",C808)))</f>
        <v>0</v>
      </c>
      <c r="AH808" t="b">
        <f>OR(ISNUMBER(FIND("Pig ",C808)),ISNUMBER(FIND("pig ",C808)),ISNUMBER(FIND("Pigs ",C808)),ISNUMBER(FIND("pigs ",C808)))</f>
        <v>0</v>
      </c>
      <c r="AI808" t="b">
        <f>OR(ISNUMBER(FIND(" C. elegans",C808)),ISNUMBER(FIND("Caenorhabditis elegans",C808)),ISNUMBER(FIND("earthworms",C808)),ISNUMBER(FIND(" Ficopomatus enigmaticus",C808)),ISNUMBER(FIND("larva",C808)),ISNUMBER(FIND("Lumbriculus variegatus",C808)),ISNUMBER(FIND("nematode",C808)))</f>
        <v>0</v>
      </c>
      <c r="AJ808" t="b">
        <f>NOT(OR(AA808,AB808,AC808,AD808,AE808,AF808,AG808,AH808,AI808))</f>
        <v>1</v>
      </c>
      <c r="AK808" t="s">
        <v>6137</v>
      </c>
      <c r="AL808" t="b">
        <f>OR(AA808,AB808,AD808,AE808,AF808,AG808,AH808,AI808)</f>
        <v>0</v>
      </c>
      <c r="AM808" t="b">
        <f>IF(Table1[[#This Row],[In vivo?]],IF(Table1[[#This Row],[Cell]],FALSE,TRUE),FALSE)</f>
        <v>0</v>
      </c>
      <c r="AN808" t="b">
        <f>AND(AC808,AL808)</f>
        <v>0</v>
      </c>
      <c r="AO808" t="b">
        <f>IF(Table1[[#This Row],[Cell]],IF(Table1[[#This Row],[In vivo?]],FALSE,TRUE),FALSE)</f>
        <v>0</v>
      </c>
      <c r="AP808" t="b">
        <f>NOT(OR(Table1[[#This Row],[In vivo?]],Table1[[#This Row],[Only in Cell]]))</f>
        <v>1</v>
      </c>
      <c r="AQ808" t="str">
        <f>IF(OR(Table1[[#This Row],[Rodents]],Table1[[#This Row],[Human]],Table1[[#This Row],[Pig]]),OR(ISNUMBER(FIND("pulmonary",C808)),ISNUMBER(FIND("lung",C808))),"NA")</f>
        <v>NA</v>
      </c>
      <c r="AR808" t="str">
        <f>IF(OR(Table1[[#This Row],[Rodents]],Table1[[#This Row],[Human]],Table1[[#This Row],[Pig]]),OR(ISNUMBER(FIND("skin",C808)),ISNUMBER(FIND("dermal",C808))),"NA")</f>
        <v>NA</v>
      </c>
      <c r="AS808" t="str">
        <f>IF(OR(Table1[[#This Row],[Rodents]],Table1[[#This Row],[Human]],Table1[[#This Row],[Pig]]),OR(ISNUMBER(FIND("liver",C808)),ISNUMBER(FIND("hepat",C808))),"NA")</f>
        <v>NA</v>
      </c>
      <c r="AT808" t="str">
        <f>IF(OR(Table1[[#This Row],[Rodents]],Table1[[#This Row],[Human]],Table1[[#This Row],[Pig]]),OR(ISNUMBER(FIND("kidney",C808)),ISNUMBER(FIND("neph",C808))),"NA")</f>
        <v>NA</v>
      </c>
      <c r="AU808" t="str">
        <f>IF(OR(Table1[[#This Row],[Rodents]],Table1[[#This Row],[Human]],Table1[[#This Row],[Pig]]),OR(ISNUMBER(FIND("brain",C808)),ISNUMBER(FIND("neur",C808)),ISNUMBER(FIND("nerv",C808))),"NA")</f>
        <v>NA</v>
      </c>
      <c r="AV808" t="str">
        <f>IF(OR(Table1[[#This Row],[Rodents]],Table1[[#This Row],[Human]],Table1[[#This Row],[Pig]]),OR(ISNUMBER(FIND("heart",C808)),ISNUMBER(FIND("cardi",C808))),"NA")</f>
        <v>NA</v>
      </c>
      <c r="AW808" t="str">
        <f>IF(OR(Table1[[#This Row],[Rodents]],Table1[[#This Row],[Human]],Table1[[#This Row],[Pig]]),OR(ISNUMBER(FIND("gastro",C808)),ISNUMBER(FIND("intesti",C808)),ISNUMBER(FIND("stomach",C808))),"NA")</f>
        <v>NA</v>
      </c>
      <c r="AX808" t="str">
        <f>IF(OR(Table1[[#This Row],[Rodents]],Table1[[#This Row],[Human]],Table1[[#This Row],[Pig]]),NOT(OR(AQ808,AR808,AS808,AT808,AU808,AV808,AW808)),"NA")</f>
        <v>NA</v>
      </c>
      <c r="AY808" t="b">
        <f>OR(ISNUMBER(FIND("SWCNT",C808)),ISNUMBER(FIND("SWNT",C808)),ISNUMBER(FIND("single-wall",C808)),ISNUMBER(FIND("single wall",C808)),ISNUMBER(FIND("Single wall",C808)),ISNUMBER(FIND("Single-wall",C808)),ISNUMBER(FIND("SWCNT",B808)),ISNUMBER(FIND("SWNT",B808)),ISNUMBER(FIND("single-wall",B808)),ISNUMBER(FIND("single wall",B808)),ISNUMBER(FIND("Single-wall",B808)),ISNUMBER(FIND("Single wall",B808)))</f>
        <v>0</v>
      </c>
      <c r="AZ808" t="b">
        <f>OR(ISNUMBER(FIND("MWCNT",C808)),ISNUMBER(FIND("MWNT",C808)),ISNUMBER(FIND("multi-wall",C808)),ISNUMBER(FIND("multi wall",C808)),ISNUMBER(FIND("multiwall",C808)),ISNUMBER(FIND("Multi-wall",C808)),ISNUMBER(FIND("Multi wall",C808)),ISNUMBER(FIND("Multiwall",C808)),ISNUMBER(FIND("MWCNT",B808)),ISNUMBER(FIND("MWNT",B808)),ISNUMBER(FIND("multi-wall",B808)),ISNUMBER(FIND("multi wall",B808)),ISNUMBER(FIND("multiwall",B808)),ISNUMBER(FIND("Multi-wall",B808)),ISNUMBER(FIND("Multi wall",B808)),ISNUMBER(FIND("Multiwall",B808)),ISNUMBER(FIND("Double-wall",B808)),ISNUMBER(FIND("Double wall",B808)),ISNUMBER(FIND("Doublewall",B808)),ISNUMBER(FIND("double-wall",B808)),ISNUMBER(FIND("double wall",B808)),ISNUMBER(FIND("doublewall",B808)))</f>
        <v>1</v>
      </c>
      <c r="BA808" t="b">
        <f>AND(Table1[[#This Row],[SWCNT]],Table1[[#This Row],[MWCNT]])</f>
        <v>0</v>
      </c>
      <c r="BB808" t="b">
        <f>IF(Table1[[#This Row],[SWCNT]]=TRUE,FALSE,IF(Table1[[#This Row],[MWCNT]]=TRUE,FALSE,TRUE))</f>
        <v>0</v>
      </c>
      <c r="BC808" s="18"/>
    </row>
    <row r="809" spans="1:55" ht="277.5">
      <c r="A809" t="s">
        <v>1521</v>
      </c>
      <c r="B809" s="2" t="s">
        <v>1522</v>
      </c>
      <c r="C809" s="16" t="s">
        <v>1523</v>
      </c>
      <c r="D809" s="17" t="s">
        <v>216</v>
      </c>
      <c r="E809" s="2">
        <v>2019</v>
      </c>
      <c r="F809" t="b">
        <f>OR(ISNUMBER(FIND("cytotoxic",C809)),ISNUMBER(FIND("Cytotoxic",C809)),ISNUMBER(FIND("cellular toxicity",C809)),ISNUMBER(FIND("cell death",C809)),ISNUMBER(FIND("viable",C809)),ISNUMBER(FIND("phytotoxic",C809)),ISNUMBER(FIND("acute toxicity",C809)),ISNUMBER(FIND("MTT",C809)),ISNUMBER(FIND("survival",C809)),ISNUMBER(FIND("prolifer",C809)),ISNUMBER(FIND("apoptosis",C809)),ISNUMBER(FIND("neurotoxic",C809)),ISNUMBER(FIND("  lysis ",C809)),ISNUMBER(FIND("necrosis",C809)),ISNUMBER(FIND("cellular death",C809))*3,ISNUMBER(FIND("LDH",C809)),ISNUMBER(FIND("Acute toxicity",C809)))</f>
        <v>0</v>
      </c>
      <c r="G809" t="b">
        <f>OR(ISNUMBER(FIND("genotoxic",C809)),ISNUMBER(FIND("genotoxicity",C809)),ISNUMBER(FIND("DNA damage",C809)),ISNUMBER(FIND("DNA",C809)),ISNUMBER(FIND("RNA",C809)),ISNUMBER(FIND("mesothelioma",C809)),ISNUMBER(FIND("carcino",C809)),ISNUMBER(FIND("mutagen",C809)),ISNUMBER(FIND("genetic",C809)))</f>
        <v>1</v>
      </c>
      <c r="H809" t="b">
        <f>OR(ISNUMBER(FIND("inflammatory",C809)),ISNUMBER(FIND("inflamm",C809)))</f>
        <v>0</v>
      </c>
      <c r="I809" t="b">
        <f>OR(ISNUMBER(FIND("immune",C809)),ISNUMBER(FIND("immunological",C809)),ISNUMBER(FIND("interleuk",C809)),ISNUMBER(FIND("platelet activation",C809)),ISNUMBER(FIND("monocyte",C809)),ISNUMBER(FIND("leukocyte",C809)),ISNUMBER(FIND("cytokine",C809)),ISNUMBER(FIND("CD4",C809)),ISNUMBER(FIND("CD8",C809)),ISNUMBER(FIND("T-cell",C809)))</f>
        <v>0</v>
      </c>
      <c r="J809" t="b">
        <f>OR(ISNUMBER(FIND("reactive oxygen",C809)),ISNUMBER(FIND("ROS",C809)),ISNUMBER(FIND("free radical",C809)),ISNUMBER(FIND("oxidative stress",C809)),ISNUMBER(FIND("peroxid",C809)),ISNUMBER(FIND("oxidative",C809)),ISNUMBER(FIND("antioxid",C809)))</f>
        <v>0</v>
      </c>
      <c r="K809" t="b">
        <f>OR(ISNUMBER(FIND("autophag",C809)))</f>
        <v>0</v>
      </c>
      <c r="L809" t="b">
        <f>OR(ISNUMBER(FIND("morpholog",C809)))</f>
        <v>0</v>
      </c>
      <c r="M809" t="b">
        <f>OR(ISNUMBER(FIND("fibrosis",C809)),ISNUMBER(FIND("Fibrosis",C809)),ISNUMBER(FIND("fibrot",C809)))</f>
        <v>0</v>
      </c>
      <c r="N809" t="b">
        <f>OR(ISNUMBER(FIND("offspring",C809)),ISNUMBER(FIND("Parental",C809)),ISNUMBER(FIND("parental",C809)),ISNUMBER(FIND("germline",C809)),ISNUMBER(FIND("reproduc",C809)),ISNUMBER(FIND("embryo",C809)))</f>
        <v>0</v>
      </c>
      <c r="O809" t="b">
        <f>OR(ISNUMBER(FIND("metabol",C809)),ISNUMBER(FIND("Metabol",C809)),ISNUMBER(FIND("digest",C809)),ISNUMBER(FIND("mitochon",C809)))</f>
        <v>0</v>
      </c>
      <c r="P809" t="b">
        <f>OR(ISNUMBER(FIND("ecotox",C809)),ISNUMBER(FIND("Ecotox",B809)),ISNUMBER(FIND("ecotox",B809)),ISNUMBER(FIND("Ecotox",C809)))</f>
        <v>0</v>
      </c>
      <c r="Q809" t="b">
        <f>OR(ISNUMBER(FIND("Bioaccum",C809)),ISNUMBER(FIND("bioaccum",C809)),ISNUMBER(FIND("accum",C809)))</f>
        <v>0</v>
      </c>
      <c r="R809" t="b">
        <f>OR(ISNUMBER(FIND("Occupation",C809)),ISNUMBER(FIND("occupation",C809)),ISNUMBER(FIND("worker",C809)),ISNUMBER(FIND("workforce",C809)))</f>
        <v>0</v>
      </c>
      <c r="S809" t="b">
        <f>NOT(OR(F809,G809,H809,I809,J809,K809,L809,M809,N809,O809,P809,Q809,R809))</f>
        <v>0</v>
      </c>
      <c r="U809" t="b">
        <f>OR(Table1[[#This Row],[Inflammation]],Table1[[#This Row],[Immune]])</f>
        <v>0</v>
      </c>
      <c r="V809" t="str">
        <f>IF(OR(Table1[[#This Row],[Rodents]],Table1[[#This Row],[Human]],Table1[[#This Row],[Pig]]),OR(ISNUMBER(FIND("intratrach",C809)),ISNUMBER(FIND("nasal ",C809)),ISNUMBER(FIND("instill",C809))),"NA")</f>
        <v>NA</v>
      </c>
      <c r="W809" t="str">
        <f>IF(OR(Table1[[#This Row],[Rodents]],Table1[[#This Row],[Human]],Table1[[#This Row],[Pig]]),OR(ISNUMBER(FIND("dermal",C809)),ISNUMBER(FIND("skin ",C809))),"NA")</f>
        <v>NA</v>
      </c>
      <c r="X809" t="str">
        <f>IF(OR(Table1[[#This Row],[Rodents]],Table1[[#This Row],[Human]],Table1[[#This Row],[Pig]]),OR(ISNUMBER(FIND("injected",C809)),ISNUMBER(FIND("periton",C809)),ISNUMBER(FIND("intrascrot",C809))),"NA")</f>
        <v>NA</v>
      </c>
      <c r="Y809" t="str">
        <f>IF(OR(Table1[[#This Row],[Rodents]],Table1[[#This Row],[Human]],Table1[[#This Row],[Pig]]),NOT(OR(Table1[[#This Row],[Inhaled/Intratracheal/intranasal]],Table1[[#This Row],[Dermal]],Table1[[#This Row],[Injected]])),"NA")</f>
        <v>NA</v>
      </c>
      <c r="AA809" t="b">
        <f>OR(ISNUMBER(FIND("fish ",C809)),ISNUMBER(FIND("Fish ",C809)),ISNUMBER(FIND("aquatic",C809)),ISNUMBER(FIND("daphnids",C809)),ISNUMBER(FIND("Carcinus maenas",C809)),ISNUMBER(FIND("Daphnia",C809)),ISNUMBER(FIND("Ruditapes philippinarum",C809)),ISNUMBER(FIND("daphnia",C809)),ISNUMBER(FIND("marine",C809)),ISNUMBER(FIND("mussel",C809)),ISNUMBER(FIND("algae",C809)),ISNUMBER(FIND("Donax faba",C809)),ISNUMBER(FIND("estuarine",C809)),ISNUMBER(FIND("snail",C809)),ISNUMBER(FIND("Prorocentrum donghaiense",C809)) )</f>
        <v>0</v>
      </c>
      <c r="AB809" t="b">
        <f>OR(ISNUMBER(FIND(" rat ",C809)),ISNUMBER(FIND(" rats ",C809)),ISNUMBER(FIND(" Rats ",C809)),ISNUMBER(FIND(" Rat ",C809)),ISNUMBER(FIND(" rat.",C809)),ISNUMBER(FIND(" rats.",C809)),ISNUMBER(FIND("mouse",C809)),ISNUMBER(FIND("mice",C809)), ISNUMBER(FIND(" Mice",C809)))</f>
        <v>0</v>
      </c>
      <c r="AC809" t="b">
        <f>OR(ISNUMBER(FIND(" cell ",C809)),ISNUMBER(FIND("fibroblast",C809)),ISNUMBER(FIND("macrophage",C809)),ISNUMBER(FIND("epithelial",C809)),ISNUMBER(FIND("endothelial",C809)),ISNUMBER(FIND("neuron",C809)),ISNUMBER(FIND(" cells ",C809)),ISNUMBER(FIND("RBC",C809)),ISNUMBER(FIND("mitochond",C809)),ISNUMBER(FIND("adipocyte",C809)),ISNUMBER(FIND("osteo",C809)),ISNUMBER(FIND("keratin",C809)),ISNUMBER(FIND(" cell's ",C809)),ISNUMBER(FIND("eukary",C809)),ISNUMBER(FIND("sperm",C809)))</f>
        <v>0</v>
      </c>
      <c r="AD809" t="b">
        <f>OR(ISNUMBER(FIND("human",B809)),ISNUMBER(FIND("workers",B809)),ISNUMBER(FIND("workforces",B809)),ISNUMBER(FIND("occupational",B809)),ISNUMBER(FIND("Case report",B809)),ISNUMBER(FIND("Workplaces",B809)),ISNUMBER(FIND("worker",B809)))</f>
        <v>0</v>
      </c>
      <c r="AE809" t="b">
        <f>OR(ISNUMBER(FIND(" plant ",C809)),ISNUMBER(FIND("Plant ",C809)),ISNUMBER(FIND("tomato",C809)),ISNUMBER(FIND("plants",C809)),ISNUMBER(FIND("Plants",C809)),ISNUMBER(FIND("algae",C809)),ISNUMBER(FIND("lettuce",C809)),ISNUMBER(FIND("green gram sprouts ",C809)),ISNUMBER(FIND("Cucurbita pepo",C809)),ISNUMBER(FIND("bean ",C809)),ISNUMBER(FIND("chloroplast",C809)),ISNUMBER(FIND("chlorophyll",C809)),ISNUMBER(FIND("seedling",C809)),ISNUMBER(FIND("canola",C809)),ISNUMBER(FIND("shoot",C809)),ISNUMBER(FIND("photosynthes",C809)),ISNUMBER(FIND(" leaves ",C809)),,ISNUMBER(FIND("agriculture",C809)),ISNUMBER(FIND(" crops ",C809)))</f>
        <v>0</v>
      </c>
      <c r="AF809" t="b">
        <f>OR(ISNUMBER(FIND("bacteria",C809)),ISNUMBER(FIND("Bacteria",C809)),ISNUMBER(FIND("Bacterium",C809)),ISNUMBER(FIND("bacterium",C809)),ISNUMBER(FIND(" coli ",C809)))</f>
        <v>0</v>
      </c>
      <c r="AG809" t="b">
        <f>OR(ISNUMBER(FIND("fungi",C809)),ISNUMBER(FIND("Fungi",C809)),ISNUMBER(FIND("fungus",C809)),ISNUMBER(FIND("Fungus",C809)),ISNUMBER(FIND("mushroom",C809)),ISNUMBER(FIND("Mushroom",C809)),ISNUMBER(FIND(" mold ",C809)))</f>
        <v>0</v>
      </c>
      <c r="AH809" t="b">
        <f>OR(ISNUMBER(FIND("Pig ",C809)),ISNUMBER(FIND("pig ",C809)),ISNUMBER(FIND("Pigs ",C809)),ISNUMBER(FIND("pigs ",C809)))</f>
        <v>0</v>
      </c>
      <c r="AI809" t="b">
        <f>OR(ISNUMBER(FIND(" C. elegans",C809)),ISNUMBER(FIND("Caenorhabditis elegans",C809)),ISNUMBER(FIND("earthworms",C809)),ISNUMBER(FIND(" Ficopomatus enigmaticus",C809)),ISNUMBER(FIND("larva",C809)),ISNUMBER(FIND("Lumbriculus variegatus",C809)),ISNUMBER(FIND("nematode",C809)))</f>
        <v>0</v>
      </c>
      <c r="AJ809" t="b">
        <f>NOT(OR(AA809,AB809,AC809,AD809,AE809,AF809,AG809,AH809,AI809))</f>
        <v>1</v>
      </c>
      <c r="AK809" t="s">
        <v>6139</v>
      </c>
      <c r="AL809" t="b">
        <f>OR(AA809,AB809,AD809,AE809,AF809,AG809,AH809,AI809)</f>
        <v>0</v>
      </c>
      <c r="AM809" t="b">
        <f>IF(Table1[[#This Row],[In vivo?]],IF(Table1[[#This Row],[Cell]],FALSE,TRUE),FALSE)</f>
        <v>0</v>
      </c>
      <c r="AN809" t="b">
        <f>AND(AC809,AL809)</f>
        <v>0</v>
      </c>
      <c r="AO809" t="b">
        <f>IF(Table1[[#This Row],[Cell]],IF(Table1[[#This Row],[In vivo?]],FALSE,TRUE),FALSE)</f>
        <v>0</v>
      </c>
      <c r="AP809" t="b">
        <f>NOT(OR(Table1[[#This Row],[In vivo?]],Table1[[#This Row],[Only in Cell]]))</f>
        <v>1</v>
      </c>
      <c r="AQ809" t="str">
        <f>IF(OR(Table1[[#This Row],[Rodents]],Table1[[#This Row],[Human]],Table1[[#This Row],[Pig]]),OR(ISNUMBER(FIND("pulmonary",C809)),ISNUMBER(FIND("lung",C809))),"NA")</f>
        <v>NA</v>
      </c>
      <c r="AR809" t="str">
        <f>IF(OR(Table1[[#This Row],[Rodents]],Table1[[#This Row],[Human]],Table1[[#This Row],[Pig]]),OR(ISNUMBER(FIND("skin",C809)),ISNUMBER(FIND("dermal",C809))),"NA")</f>
        <v>NA</v>
      </c>
      <c r="AS809" t="str">
        <f>IF(OR(Table1[[#This Row],[Rodents]],Table1[[#This Row],[Human]],Table1[[#This Row],[Pig]]),OR(ISNUMBER(FIND("liver",C809)),ISNUMBER(FIND("hepat",C809))),"NA")</f>
        <v>NA</v>
      </c>
      <c r="AT809" t="str">
        <f>IF(OR(Table1[[#This Row],[Rodents]],Table1[[#This Row],[Human]],Table1[[#This Row],[Pig]]),OR(ISNUMBER(FIND("kidney",C809)),ISNUMBER(FIND("neph",C809))),"NA")</f>
        <v>NA</v>
      </c>
      <c r="AU809" t="str">
        <f>IF(OR(Table1[[#This Row],[Rodents]],Table1[[#This Row],[Human]],Table1[[#This Row],[Pig]]),OR(ISNUMBER(FIND("brain",C809)),ISNUMBER(FIND("neur",C809)),ISNUMBER(FIND("nerv",C809))),"NA")</f>
        <v>NA</v>
      </c>
      <c r="AV809" t="str">
        <f>IF(OR(Table1[[#This Row],[Rodents]],Table1[[#This Row],[Human]],Table1[[#This Row],[Pig]]),OR(ISNUMBER(FIND("heart",C809)),ISNUMBER(FIND("cardi",C809))),"NA")</f>
        <v>NA</v>
      </c>
      <c r="AW809" t="str">
        <f>IF(OR(Table1[[#This Row],[Rodents]],Table1[[#This Row],[Human]],Table1[[#This Row],[Pig]]),OR(ISNUMBER(FIND("gastro",C809)),ISNUMBER(FIND("intesti",C809)),ISNUMBER(FIND("stomach",C809))),"NA")</f>
        <v>NA</v>
      </c>
      <c r="AX809" t="str">
        <f>IF(OR(Table1[[#This Row],[Rodents]],Table1[[#This Row],[Human]],Table1[[#This Row],[Pig]]),NOT(OR(AQ809,AR809,AS809,AT809,AU809,AV809,AW809)),"NA")</f>
        <v>NA</v>
      </c>
      <c r="AY809" t="b">
        <f>OR(ISNUMBER(FIND("SWCNT",C809)),ISNUMBER(FIND("SWNT",C809)),ISNUMBER(FIND("single-wall",C809)),ISNUMBER(FIND("single wall",C809)),ISNUMBER(FIND("Single wall",C809)),ISNUMBER(FIND("Single-wall",C809)),ISNUMBER(FIND("SWCNT",B809)),ISNUMBER(FIND("SWNT",B809)),ISNUMBER(FIND("single-wall",B809)),ISNUMBER(FIND("single wall",B809)),ISNUMBER(FIND("Single-wall",B809)),ISNUMBER(FIND("Single wall",B809)))</f>
        <v>0</v>
      </c>
      <c r="AZ809" t="b">
        <f>OR(ISNUMBER(FIND("MWCNT",C809)),ISNUMBER(FIND("MWNT",C809)),ISNUMBER(FIND("multi-wall",C809)),ISNUMBER(FIND("multi wall",C809)),ISNUMBER(FIND("multiwall",C809)),ISNUMBER(FIND("Multi-wall",C809)),ISNUMBER(FIND("Multi wall",C809)),ISNUMBER(FIND("Multiwall",C809)),ISNUMBER(FIND("MWCNT",B809)),ISNUMBER(FIND("MWNT",B809)),ISNUMBER(FIND("multi-wall",B809)),ISNUMBER(FIND("multi wall",B809)),ISNUMBER(FIND("multiwall",B809)),ISNUMBER(FIND("Multi-wall",B809)),ISNUMBER(FIND("Multi wall",B809)),ISNUMBER(FIND("Multiwall",B809)),ISNUMBER(FIND("Double-wall",B809)),ISNUMBER(FIND("Double wall",B809)),ISNUMBER(FIND("Doublewall",B809)),ISNUMBER(FIND("double-wall",B809)),ISNUMBER(FIND("double wall",B809)),ISNUMBER(FIND("doublewall",B809)))</f>
        <v>1</v>
      </c>
      <c r="BA809" t="b">
        <f>AND(Table1[[#This Row],[SWCNT]],Table1[[#This Row],[MWCNT]])</f>
        <v>0</v>
      </c>
      <c r="BB809" t="b">
        <f>IF(Table1[[#This Row],[SWCNT]]=TRUE,FALSE,IF(Table1[[#This Row],[MWCNT]]=TRUE,FALSE,TRUE))</f>
        <v>0</v>
      </c>
      <c r="BC809" s="18"/>
    </row>
    <row r="810" spans="1:55" ht="222">
      <c r="A810" t="s">
        <v>1423</v>
      </c>
      <c r="B810" s="2" t="s">
        <v>1424</v>
      </c>
      <c r="C810" s="16" t="s">
        <v>1425</v>
      </c>
      <c r="D810" s="17" t="s">
        <v>54</v>
      </c>
      <c r="E810" s="2">
        <v>2019</v>
      </c>
      <c r="F810" t="b">
        <f>OR(ISNUMBER(FIND("cytotoxic",C810)),ISNUMBER(FIND("Cytotoxic",C810)),ISNUMBER(FIND("cellular toxicity",C810)),ISNUMBER(FIND("cell death",C810)),ISNUMBER(FIND("viable",C810)),ISNUMBER(FIND("phytotoxic",C810)),ISNUMBER(FIND("acute toxicity",C810)),ISNUMBER(FIND("MTT",C810)),ISNUMBER(FIND("survival",C810)),ISNUMBER(FIND("prolifer",C810)),ISNUMBER(FIND("apoptosis",C810)),ISNUMBER(FIND("neurotoxic",C810)),ISNUMBER(FIND("  lysis ",C810)),ISNUMBER(FIND("necrosis",C810)),ISNUMBER(FIND("cellular death",C810))*3,ISNUMBER(FIND("LDH",C810)),ISNUMBER(FIND("Acute toxicity",C810)))</f>
        <v>0</v>
      </c>
      <c r="G810" t="b">
        <f>OR(ISNUMBER(FIND("genotoxic",C810)),ISNUMBER(FIND("genotoxicity",C810)),ISNUMBER(FIND("DNA damage",C810)),ISNUMBER(FIND("DNA",C810)),ISNUMBER(FIND("RNA",C810)),ISNUMBER(FIND("mesothelioma",C810)),ISNUMBER(FIND("carcino",C810)),ISNUMBER(FIND("mutagen",C810)),ISNUMBER(FIND("genetic",C810)))</f>
        <v>0</v>
      </c>
      <c r="H810" t="b">
        <f>OR(ISNUMBER(FIND("inflammatory",C810)),ISNUMBER(FIND("inflamm",C810)))</f>
        <v>0</v>
      </c>
      <c r="I810" t="b">
        <f>OR(ISNUMBER(FIND("immune",C810)),ISNUMBER(FIND("immunological",C810)),ISNUMBER(FIND("interleuk",C810)),ISNUMBER(FIND("platelet activation",C810)),ISNUMBER(FIND("monocyte",C810)),ISNUMBER(FIND("leukocyte",C810)),ISNUMBER(FIND("cytokine",C810)),ISNUMBER(FIND("CD4",C810)),ISNUMBER(FIND("CD8",C810)),ISNUMBER(FIND("T-cell",C810)))</f>
        <v>0</v>
      </c>
      <c r="J810" t="b">
        <f>OR(ISNUMBER(FIND("reactive oxygen",C810)),ISNUMBER(FIND("ROS",C810)),ISNUMBER(FIND("free radical",C810)),ISNUMBER(FIND("oxidative stress",C810)),ISNUMBER(FIND("peroxid",C810)),ISNUMBER(FIND("oxidative",C810)),ISNUMBER(FIND("antioxid",C810)))</f>
        <v>0</v>
      </c>
      <c r="K810" t="b">
        <f>OR(ISNUMBER(FIND("autophag",C810)))</f>
        <v>0</v>
      </c>
      <c r="L810" t="b">
        <f>OR(ISNUMBER(FIND("morpholog",C810)))</f>
        <v>0</v>
      </c>
      <c r="M810" t="b">
        <f>OR(ISNUMBER(FIND("fibrosis",C810)),ISNUMBER(FIND("Fibrosis",C810)),ISNUMBER(FIND("fibrot",C810)))</f>
        <v>0</v>
      </c>
      <c r="N810" t="b">
        <f>OR(ISNUMBER(FIND("offspring",C810)),ISNUMBER(FIND("Parental",C810)),ISNUMBER(FIND("parental",C810)),ISNUMBER(FIND("germline",C810)),ISNUMBER(FIND("reproduc",C810)),ISNUMBER(FIND("embryo",C810)))</f>
        <v>1</v>
      </c>
      <c r="O810" t="b">
        <f>OR(ISNUMBER(FIND("metabol",C810)),ISNUMBER(FIND("Metabol",C810)),ISNUMBER(FIND("digest",C810)),ISNUMBER(FIND("mitochon",C810)))</f>
        <v>0</v>
      </c>
      <c r="P810" t="b">
        <f>OR(ISNUMBER(FIND("ecotox",C810)),ISNUMBER(FIND("Ecotox",B810)),ISNUMBER(FIND("ecotox",B810)),ISNUMBER(FIND("Ecotox",C810)))</f>
        <v>0</v>
      </c>
      <c r="Q810" t="b">
        <f>OR(ISNUMBER(FIND("Bioaccum",C810)),ISNUMBER(FIND("bioaccum",C810)),ISNUMBER(FIND("accum",C810)))</f>
        <v>0</v>
      </c>
      <c r="R810" t="b">
        <f>OR(ISNUMBER(FIND("Occupation",C810)),ISNUMBER(FIND("occupation",C810)),ISNUMBER(FIND("worker",C810)),ISNUMBER(FIND("workforce",C810)))</f>
        <v>0</v>
      </c>
      <c r="S810" t="b">
        <f>NOT(OR(F810,G810,H810,I810,J810,K810,L810,M810,N810,O810,P810,Q810,R810))</f>
        <v>0</v>
      </c>
      <c r="U810" t="b">
        <f>OR(Table1[[#This Row],[Inflammation]],Table1[[#This Row],[Immune]])</f>
        <v>0</v>
      </c>
      <c r="V810" t="str">
        <f>IF(OR(Table1[[#This Row],[Rodents]],Table1[[#This Row],[Human]],Table1[[#This Row],[Pig]]),OR(ISNUMBER(FIND("intratrach",C810)),ISNUMBER(FIND("nasal ",C810)),ISNUMBER(FIND("instill",C810))),"NA")</f>
        <v>NA</v>
      </c>
      <c r="W810" t="str">
        <f>IF(OR(Table1[[#This Row],[Rodents]],Table1[[#This Row],[Human]],Table1[[#This Row],[Pig]]),OR(ISNUMBER(FIND("dermal",C810)),ISNUMBER(FIND("skin ",C810))),"NA")</f>
        <v>NA</v>
      </c>
      <c r="X810" t="str">
        <f>IF(OR(Table1[[#This Row],[Rodents]],Table1[[#This Row],[Human]],Table1[[#This Row],[Pig]]),OR(ISNUMBER(FIND("injected",C810)),ISNUMBER(FIND("periton",C810)),ISNUMBER(FIND("intrascrot",C810))),"NA")</f>
        <v>NA</v>
      </c>
      <c r="Y810" t="str">
        <f>IF(OR(Table1[[#This Row],[Rodents]],Table1[[#This Row],[Human]],Table1[[#This Row],[Pig]]),NOT(OR(Table1[[#This Row],[Inhaled/Intratracheal/intranasal]],Table1[[#This Row],[Dermal]],Table1[[#This Row],[Injected]])),"NA")</f>
        <v>NA</v>
      </c>
      <c r="AA810" t="b">
        <f>OR(ISNUMBER(FIND("fish ",C810)),ISNUMBER(FIND("Fish ",C810)),ISNUMBER(FIND("aquatic",C810)),ISNUMBER(FIND("daphnids",C810)),ISNUMBER(FIND("Carcinus maenas",C810)),ISNUMBER(FIND("Daphnia",C810)),ISNUMBER(FIND("Ruditapes philippinarum",C810)),ISNUMBER(FIND("daphnia",C810)),ISNUMBER(FIND("marine",C810)),ISNUMBER(FIND("mussel",C810)),ISNUMBER(FIND("algae",C810)),ISNUMBER(FIND("Donax faba",C810)),ISNUMBER(FIND("estuarine",C810)),ISNUMBER(FIND("snail",C810)),ISNUMBER(FIND("Prorocentrum donghaiense",C810)) )</f>
        <v>0</v>
      </c>
      <c r="AB810" t="b">
        <f>OR(ISNUMBER(FIND(" rat ",C810)),ISNUMBER(FIND(" rats ",C810)),ISNUMBER(FIND(" Rats ",C810)),ISNUMBER(FIND(" Rat ",C810)),ISNUMBER(FIND(" rat.",C810)),ISNUMBER(FIND(" rats.",C810)),ISNUMBER(FIND("mouse",C810)),ISNUMBER(FIND("mice",C810)), ISNUMBER(FIND(" Mice",C810)))</f>
        <v>0</v>
      </c>
      <c r="AC810" t="b">
        <f>OR(ISNUMBER(FIND(" cell ",C810)),ISNUMBER(FIND("fibroblast",C810)),ISNUMBER(FIND("macrophage",C810)),ISNUMBER(FIND("epithelial",C810)),ISNUMBER(FIND("endothelial",C810)),ISNUMBER(FIND("neuron",C810)),ISNUMBER(FIND(" cells ",C810)),ISNUMBER(FIND("RBC",C810)),ISNUMBER(FIND("mitochond",C810)),ISNUMBER(FIND("adipocyte",C810)),ISNUMBER(FIND("osteo",C810)),ISNUMBER(FIND("keratin",C810)),ISNUMBER(FIND(" cell's ",C810)),ISNUMBER(FIND("eukary",C810)),ISNUMBER(FIND("sperm",C810)))</f>
        <v>0</v>
      </c>
      <c r="AD810" t="b">
        <f>OR(ISNUMBER(FIND("human",B810)),ISNUMBER(FIND("workers",B810)),ISNUMBER(FIND("workforces",B810)),ISNUMBER(FIND("occupational",B810)),ISNUMBER(FIND("Case report",B810)),ISNUMBER(FIND("Workplaces",B810)),ISNUMBER(FIND("worker",B810)))</f>
        <v>0</v>
      </c>
      <c r="AE810" t="b">
        <f>OR(ISNUMBER(FIND(" plant ",C810)),ISNUMBER(FIND("Plant ",C810)),ISNUMBER(FIND("tomato",C810)),ISNUMBER(FIND("plants",C810)),ISNUMBER(FIND("Plants",C810)),ISNUMBER(FIND("algae",C810)),ISNUMBER(FIND("lettuce",C810)),ISNUMBER(FIND("green gram sprouts ",C810)),ISNUMBER(FIND("Cucurbita pepo",C810)),ISNUMBER(FIND("bean ",C810)),ISNUMBER(FIND("chloroplast",C810)),ISNUMBER(FIND("chlorophyll",C810)),ISNUMBER(FIND("seedling",C810)),ISNUMBER(FIND("canola",C810)),ISNUMBER(FIND("shoot",C810)),ISNUMBER(FIND("photosynthes",C810)),ISNUMBER(FIND(" leaves ",C810)),,ISNUMBER(FIND("agriculture",C810)),ISNUMBER(FIND(" crops ",C810)))</f>
        <v>0</v>
      </c>
      <c r="AF810" t="b">
        <f>OR(ISNUMBER(FIND("bacteria",C810)),ISNUMBER(FIND("Bacteria",C810)),ISNUMBER(FIND("Bacterium",C810)),ISNUMBER(FIND("bacterium",C810)),ISNUMBER(FIND(" coli ",C810)))</f>
        <v>0</v>
      </c>
      <c r="AG810" t="b">
        <f>OR(ISNUMBER(FIND("fungi",C810)),ISNUMBER(FIND("Fungi",C810)),ISNUMBER(FIND("fungus",C810)),ISNUMBER(FIND("Fungus",C810)),ISNUMBER(FIND("mushroom",C810)),ISNUMBER(FIND("Mushroom",C810)),ISNUMBER(FIND(" mold ",C810)))</f>
        <v>0</v>
      </c>
      <c r="AH810" t="b">
        <f>OR(ISNUMBER(FIND("Pig ",C810)),ISNUMBER(FIND("pig ",C810)),ISNUMBER(FIND("Pigs ",C810)),ISNUMBER(FIND("pigs ",C810)))</f>
        <v>0</v>
      </c>
      <c r="AI810" t="b">
        <f>OR(ISNUMBER(FIND(" C. elegans",C810)),ISNUMBER(FIND("Caenorhabditis elegans",C810)),ISNUMBER(FIND("earthworms",C810)),ISNUMBER(FIND(" Ficopomatus enigmaticus",C810)),ISNUMBER(FIND("larva",C810)),ISNUMBER(FIND("Lumbriculus variegatus",C810)),ISNUMBER(FIND("nematode",C810)))</f>
        <v>0</v>
      </c>
      <c r="AJ810" t="b">
        <f>NOT(OR(AA810,AB810,AC810,AD810,AE810,AF810,AG810,AH810,AI810))</f>
        <v>1</v>
      </c>
      <c r="AL810" t="b">
        <f>OR(AA810,AB810,AD810,AE810,AF810,AG810,AH810,AI810)</f>
        <v>0</v>
      </c>
      <c r="AM810" t="b">
        <f>IF(Table1[[#This Row],[In vivo?]],IF(Table1[[#This Row],[Cell]],FALSE,TRUE),FALSE)</f>
        <v>0</v>
      </c>
      <c r="AN810" t="b">
        <f>AND(AC810,AL810)</f>
        <v>0</v>
      </c>
      <c r="AO810" t="b">
        <f>IF(Table1[[#This Row],[Cell]],IF(Table1[[#This Row],[In vivo?]],FALSE,TRUE),FALSE)</f>
        <v>0</v>
      </c>
      <c r="AP810" t="b">
        <f>NOT(OR(Table1[[#This Row],[In vivo?]],Table1[[#This Row],[Only in Cell]]))</f>
        <v>1</v>
      </c>
      <c r="AQ810" t="str">
        <f>IF(OR(Table1[[#This Row],[Rodents]],Table1[[#This Row],[Human]],Table1[[#This Row],[Pig]]),OR(ISNUMBER(FIND("pulmonary",C810)),ISNUMBER(FIND("lung",C810))),"NA")</f>
        <v>NA</v>
      </c>
      <c r="AR810" t="str">
        <f>IF(OR(Table1[[#This Row],[Rodents]],Table1[[#This Row],[Human]],Table1[[#This Row],[Pig]]),OR(ISNUMBER(FIND("skin",C810)),ISNUMBER(FIND("dermal",C810))),"NA")</f>
        <v>NA</v>
      </c>
      <c r="AS810" t="str">
        <f>IF(OR(Table1[[#This Row],[Rodents]],Table1[[#This Row],[Human]],Table1[[#This Row],[Pig]]),OR(ISNUMBER(FIND("liver",C810)),ISNUMBER(FIND("hepat",C810))),"NA")</f>
        <v>NA</v>
      </c>
      <c r="AT810" t="str">
        <f>IF(OR(Table1[[#This Row],[Rodents]],Table1[[#This Row],[Human]],Table1[[#This Row],[Pig]]),OR(ISNUMBER(FIND("kidney",C810)),ISNUMBER(FIND("neph",C810))),"NA")</f>
        <v>NA</v>
      </c>
      <c r="AU810" t="str">
        <f>IF(OR(Table1[[#This Row],[Rodents]],Table1[[#This Row],[Human]],Table1[[#This Row],[Pig]]),OR(ISNUMBER(FIND("brain",C810)),ISNUMBER(FIND("neur",C810)),ISNUMBER(FIND("nerv",C810))),"NA")</f>
        <v>NA</v>
      </c>
      <c r="AV810" t="str">
        <f>IF(OR(Table1[[#This Row],[Rodents]],Table1[[#This Row],[Human]],Table1[[#This Row],[Pig]]),OR(ISNUMBER(FIND("heart",C810)),ISNUMBER(FIND("cardi",C810))),"NA")</f>
        <v>NA</v>
      </c>
      <c r="AW810" t="str">
        <f>IF(OR(Table1[[#This Row],[Rodents]],Table1[[#This Row],[Human]],Table1[[#This Row],[Pig]]),OR(ISNUMBER(FIND("gastro",C810)),ISNUMBER(FIND("intesti",C810)),ISNUMBER(FIND("stomach",C810))),"NA")</f>
        <v>NA</v>
      </c>
      <c r="AX810" t="str">
        <f>IF(OR(Table1[[#This Row],[Rodents]],Table1[[#This Row],[Human]],Table1[[#This Row],[Pig]]),NOT(OR(AQ810,AR810,AS810,AT810,AU810,AV810,AW810)),"NA")</f>
        <v>NA</v>
      </c>
      <c r="AY810" t="b">
        <f>OR(ISNUMBER(FIND("SWCNT",C810)),ISNUMBER(FIND("SWNT",C810)),ISNUMBER(FIND("single-wall",C810)),ISNUMBER(FIND("single wall",C810)),ISNUMBER(FIND("Single wall",C810)),ISNUMBER(FIND("Single-wall",C810)),ISNUMBER(FIND("SWCNT",B810)),ISNUMBER(FIND("SWNT",B810)),ISNUMBER(FIND("single-wall",B810)),ISNUMBER(FIND("single wall",B810)),ISNUMBER(FIND("Single-wall",B810)),ISNUMBER(FIND("Single wall",B810)))</f>
        <v>1</v>
      </c>
      <c r="AZ810" t="b">
        <f>OR(ISNUMBER(FIND("MWCNT",C810)),ISNUMBER(FIND("MWNT",C810)),ISNUMBER(FIND("multi-wall",C810)),ISNUMBER(FIND("multi wall",C810)),ISNUMBER(FIND("multiwall",C810)),ISNUMBER(FIND("Multi-wall",C810)),ISNUMBER(FIND("Multi wall",C810)),ISNUMBER(FIND("Multiwall",C810)),ISNUMBER(FIND("MWCNT",B810)),ISNUMBER(FIND("MWNT",B810)),ISNUMBER(FIND("multi-wall",B810)),ISNUMBER(FIND("multi wall",B810)),ISNUMBER(FIND("multiwall",B810)),ISNUMBER(FIND("Multi-wall",B810)),ISNUMBER(FIND("Multi wall",B810)),ISNUMBER(FIND("Multiwall",B810)),ISNUMBER(FIND("Double-wall",B810)),ISNUMBER(FIND("Double wall",B810)),ISNUMBER(FIND("Doublewall",B810)),ISNUMBER(FIND("double-wall",B810)),ISNUMBER(FIND("double wall",B810)),ISNUMBER(FIND("doublewall",B810)))</f>
        <v>0</v>
      </c>
      <c r="BA810" t="b">
        <f>AND(Table1[[#This Row],[SWCNT]],Table1[[#This Row],[MWCNT]])</f>
        <v>0</v>
      </c>
      <c r="BB810" t="b">
        <f>IF(Table1[[#This Row],[SWCNT]]=TRUE,FALSE,IF(Table1[[#This Row],[MWCNT]]=TRUE,FALSE,TRUE))</f>
        <v>0</v>
      </c>
      <c r="BC810" s="18"/>
    </row>
    <row r="811" spans="1:55" ht="222">
      <c r="A811" t="s">
        <v>904</v>
      </c>
      <c r="B811" s="2" t="s">
        <v>905</v>
      </c>
      <c r="C811" s="16" t="s">
        <v>906</v>
      </c>
      <c r="D811" s="17" t="s">
        <v>170</v>
      </c>
      <c r="E811" s="2">
        <v>2020</v>
      </c>
      <c r="F811" t="b">
        <f>OR(ISNUMBER(FIND("cytotoxic",C811)),ISNUMBER(FIND("Cytotoxic",C811)),ISNUMBER(FIND("cellular toxicity",C811)),ISNUMBER(FIND("cell death",C811)),ISNUMBER(FIND("viable",C811)),ISNUMBER(FIND("phytotoxic",C811)),ISNUMBER(FIND("acute toxicity",C811)),ISNUMBER(FIND("MTT",C811)),ISNUMBER(FIND("survival",C811)),ISNUMBER(FIND("prolifer",C811)),ISNUMBER(FIND("apoptosis",C811)),ISNUMBER(FIND("neurotoxic",C811)),ISNUMBER(FIND("  lysis ",C811)),ISNUMBER(FIND("necrosis",C811)),ISNUMBER(FIND("cellular death",C811))*3,ISNUMBER(FIND("LDH",C811)),ISNUMBER(FIND("Acute toxicity",C811)))</f>
        <v>1</v>
      </c>
      <c r="G811" t="b">
        <f>OR(ISNUMBER(FIND("genotoxic",C811)),ISNUMBER(FIND("genotoxicity",C811)),ISNUMBER(FIND("DNA damage",C811)),ISNUMBER(FIND("DNA",C811)),ISNUMBER(FIND("RNA",C811)),ISNUMBER(FIND("mesothelioma",C811)),ISNUMBER(FIND("carcino",C811)),ISNUMBER(FIND("mutagen",C811)),ISNUMBER(FIND("genetic",C811)))</f>
        <v>0</v>
      </c>
      <c r="H811" t="b">
        <f>OR(ISNUMBER(FIND("inflammatory",C811)),ISNUMBER(FIND("inflamm",C811)))</f>
        <v>0</v>
      </c>
      <c r="I811" t="b">
        <f>OR(ISNUMBER(FIND("immune",C811)),ISNUMBER(FIND("immunological",C811)),ISNUMBER(FIND("interleuk",C811)),ISNUMBER(FIND("platelet activation",C811)),ISNUMBER(FIND("monocyte",C811)),ISNUMBER(FIND("leukocyte",C811)),ISNUMBER(FIND("cytokine",C811)),ISNUMBER(FIND("CD4",C811)),ISNUMBER(FIND("CD8",C811)),ISNUMBER(FIND("T-cell",C811)))</f>
        <v>0</v>
      </c>
      <c r="J811" t="b">
        <f>OR(ISNUMBER(FIND("reactive oxygen",C811)),ISNUMBER(FIND("ROS",C811)),ISNUMBER(FIND("free radical",C811)),ISNUMBER(FIND("oxidative stress",C811)),ISNUMBER(FIND("peroxid",C811)),ISNUMBER(FIND("oxidative",C811)),ISNUMBER(FIND("antioxid",C811)))</f>
        <v>0</v>
      </c>
      <c r="K811" t="b">
        <f>OR(ISNUMBER(FIND("autophag",C811)))</f>
        <v>0</v>
      </c>
      <c r="L811" t="b">
        <f>OR(ISNUMBER(FIND("morpholog",C811)))</f>
        <v>0</v>
      </c>
      <c r="M811" t="b">
        <f>OR(ISNUMBER(FIND("fibrosis",C811)),ISNUMBER(FIND("Fibrosis",C811)),ISNUMBER(FIND("fibrot",C811)))</f>
        <v>0</v>
      </c>
      <c r="N811" t="b">
        <f>OR(ISNUMBER(FIND("offspring",C811)),ISNUMBER(FIND("Parental",C811)),ISNUMBER(FIND("parental",C811)),ISNUMBER(FIND("germline",C811)),ISNUMBER(FIND("reproduc",C811)),ISNUMBER(FIND("embryo",C811)))</f>
        <v>0</v>
      </c>
      <c r="O811" t="b">
        <f>OR(ISNUMBER(FIND("metabol",C811)),ISNUMBER(FIND("Metabol",C811)),ISNUMBER(FIND("digest",C811)),ISNUMBER(FIND("mitochon",C811)))</f>
        <v>0</v>
      </c>
      <c r="P811" t="b">
        <f>OR(ISNUMBER(FIND("ecotox",C811)),ISNUMBER(FIND("Ecotox",B811)),ISNUMBER(FIND("ecotox",B811)),ISNUMBER(FIND("Ecotox",C811)))</f>
        <v>0</v>
      </c>
      <c r="Q811" t="b">
        <f>OR(ISNUMBER(FIND("Bioaccum",C811)),ISNUMBER(FIND("bioaccum",C811)),ISNUMBER(FIND("accum",C811)))</f>
        <v>0</v>
      </c>
      <c r="R811" t="b">
        <f>OR(ISNUMBER(FIND("Occupation",C811)),ISNUMBER(FIND("occupation",C811)),ISNUMBER(FIND("worker",C811)),ISNUMBER(FIND("workforce",C811)))</f>
        <v>0</v>
      </c>
      <c r="S811" t="b">
        <f>NOT(OR(F811,G811,H811,I811,J811,K811,L811,M811,N811,O811,P811,Q811,R811))</f>
        <v>0</v>
      </c>
      <c r="U811" t="b">
        <f>OR(Table1[[#This Row],[Inflammation]],Table1[[#This Row],[Immune]])</f>
        <v>0</v>
      </c>
      <c r="V811" t="str">
        <f>IF(OR(Table1[[#This Row],[Rodents]],Table1[[#This Row],[Human]],Table1[[#This Row],[Pig]]),OR(ISNUMBER(FIND("intratrach",C811)),ISNUMBER(FIND("nasal ",C811)),ISNUMBER(FIND("instill",C811))),"NA")</f>
        <v>NA</v>
      </c>
      <c r="W811" t="str">
        <f>IF(OR(Table1[[#This Row],[Rodents]],Table1[[#This Row],[Human]],Table1[[#This Row],[Pig]]),OR(ISNUMBER(FIND("dermal",C811)),ISNUMBER(FIND("skin ",C811))),"NA")</f>
        <v>NA</v>
      </c>
      <c r="X811" t="str">
        <f>IF(OR(Table1[[#This Row],[Rodents]],Table1[[#This Row],[Human]],Table1[[#This Row],[Pig]]),OR(ISNUMBER(FIND("injected",C811)),ISNUMBER(FIND("periton",C811)),ISNUMBER(FIND("intrascrot",C811))),"NA")</f>
        <v>NA</v>
      </c>
      <c r="Y811" t="str">
        <f>IF(OR(Table1[[#This Row],[Rodents]],Table1[[#This Row],[Human]],Table1[[#This Row],[Pig]]),NOT(OR(Table1[[#This Row],[Inhaled/Intratracheal/intranasal]],Table1[[#This Row],[Dermal]],Table1[[#This Row],[Injected]])),"NA")</f>
        <v>NA</v>
      </c>
      <c r="AA811" t="b">
        <f>OR(ISNUMBER(FIND("fish ",C811)),ISNUMBER(FIND("Fish ",C811)),ISNUMBER(FIND("aquatic",C811)),ISNUMBER(FIND("daphnids",C811)),ISNUMBER(FIND("Carcinus maenas",C811)),ISNUMBER(FIND("Daphnia",C811)),ISNUMBER(FIND("Ruditapes philippinarum",C811)),ISNUMBER(FIND("daphnia",C811)),ISNUMBER(FIND("marine",C811)),ISNUMBER(FIND("mussel",C811)),ISNUMBER(FIND("algae",C811)),ISNUMBER(FIND("Donax faba",C811)),ISNUMBER(FIND("estuarine",C811)),ISNUMBER(FIND("snail",C811)),ISNUMBER(FIND("Prorocentrum donghaiense",C811)) )</f>
        <v>0</v>
      </c>
      <c r="AB811" t="b">
        <f>OR(ISNUMBER(FIND(" rat ",C811)),ISNUMBER(FIND(" rats ",C811)),ISNUMBER(FIND(" Rats ",C811)),ISNUMBER(FIND(" Rat ",C811)),ISNUMBER(FIND(" rat.",C811)),ISNUMBER(FIND(" rats.",C811)),ISNUMBER(FIND("mouse",C811)),ISNUMBER(FIND("mice",C811)), ISNUMBER(FIND(" Mice",C811)))</f>
        <v>0</v>
      </c>
      <c r="AC811" t="b">
        <f>OR(ISNUMBER(FIND(" cell ",C811)),ISNUMBER(FIND("fibroblast",C811)),ISNUMBER(FIND("macrophage",C811)),ISNUMBER(FIND("epithelial",C811)),ISNUMBER(FIND("endothelial",C811)),ISNUMBER(FIND("neuron",C811)),ISNUMBER(FIND(" cells ",C811)),ISNUMBER(FIND("RBC",C811)),ISNUMBER(FIND("mitochond",C811)),ISNUMBER(FIND("adipocyte",C811)),ISNUMBER(FIND("osteo",C811)),ISNUMBER(FIND("keratin",C811)),ISNUMBER(FIND(" cell's ",C811)),ISNUMBER(FIND("eukary",C811)),ISNUMBER(FIND("sperm",C811)))</f>
        <v>0</v>
      </c>
      <c r="AD811" t="b">
        <f>OR(ISNUMBER(FIND("human",B811)),ISNUMBER(FIND("workers",B811)),ISNUMBER(FIND("workforces",B811)),ISNUMBER(FIND("occupational",B811)),ISNUMBER(FIND("Case report",B811)),ISNUMBER(FIND("Workplaces",B811)),ISNUMBER(FIND("worker",B811)))</f>
        <v>0</v>
      </c>
      <c r="AE811" t="b">
        <f>OR(ISNUMBER(FIND(" plant ",C811)),ISNUMBER(FIND("Plant ",C811)),ISNUMBER(FIND("tomato",C811)),ISNUMBER(FIND("plants",C811)),ISNUMBER(FIND("Plants",C811)),ISNUMBER(FIND("algae",C811)),ISNUMBER(FIND("lettuce",C811)),ISNUMBER(FIND("green gram sprouts ",C811)),ISNUMBER(FIND("Cucurbita pepo",C811)),ISNUMBER(FIND("bean ",C811)),ISNUMBER(FIND("chloroplast",C811)),ISNUMBER(FIND("chlorophyll",C811)),ISNUMBER(FIND("seedling",C811)),ISNUMBER(FIND("canola",C811)),ISNUMBER(FIND("shoot",C811)),ISNUMBER(FIND("photosynthes",C811)),ISNUMBER(FIND(" leaves ",C811)),,ISNUMBER(FIND("agriculture",C811)),ISNUMBER(FIND(" crops ",C811)))</f>
        <v>0</v>
      </c>
      <c r="AF811" t="b">
        <f>OR(ISNUMBER(FIND("bacteria",C811)),ISNUMBER(FIND("Bacteria",C811)),ISNUMBER(FIND("Bacterium",C811)),ISNUMBER(FIND("bacterium",C811)),ISNUMBER(FIND(" coli ",C811)))</f>
        <v>0</v>
      </c>
      <c r="AG811" t="b">
        <f>OR(ISNUMBER(FIND("fungi",C811)),ISNUMBER(FIND("Fungi",C811)),ISNUMBER(FIND("fungus",C811)),ISNUMBER(FIND("Fungus",C811)),ISNUMBER(FIND("mushroom",C811)),ISNUMBER(FIND("Mushroom",C811)),ISNUMBER(FIND(" mold ",C811)))</f>
        <v>0</v>
      </c>
      <c r="AH811" t="b">
        <f>OR(ISNUMBER(FIND("Pig ",C811)),ISNUMBER(FIND("pig ",C811)),ISNUMBER(FIND("Pigs ",C811)),ISNUMBER(FIND("pigs ",C811)))</f>
        <v>0</v>
      </c>
      <c r="AI811" t="b">
        <f>OR(ISNUMBER(FIND(" C. elegans",C811)),ISNUMBER(FIND("Caenorhabditis elegans",C811)),ISNUMBER(FIND("earthworms",C811)),ISNUMBER(FIND(" Ficopomatus enigmaticus",C811)),ISNUMBER(FIND("larva",C811)),ISNUMBER(FIND("Lumbriculus variegatus",C811)),ISNUMBER(FIND("nematode",C811)))</f>
        <v>0</v>
      </c>
      <c r="AJ811" t="b">
        <f>NOT(OR(AA811,AB811,AC811,AD811,AE811,AF811,AG811,AH811,AI811))</f>
        <v>1</v>
      </c>
      <c r="AK811" t="s">
        <v>6112</v>
      </c>
      <c r="AL811" t="b">
        <f>OR(AA811,AB811,AD811,AE811,AF811,AG811,AH811,AI811)</f>
        <v>0</v>
      </c>
      <c r="AM811" t="b">
        <f>IF(Table1[[#This Row],[In vivo?]],IF(Table1[[#This Row],[Cell]],FALSE,TRUE),FALSE)</f>
        <v>0</v>
      </c>
      <c r="AN811" t="b">
        <f>AND(AC811,AL811)</f>
        <v>0</v>
      </c>
      <c r="AO811" t="b">
        <f>IF(Table1[[#This Row],[Cell]],IF(Table1[[#This Row],[In vivo?]],FALSE,TRUE),FALSE)</f>
        <v>0</v>
      </c>
      <c r="AP811" t="b">
        <f>NOT(OR(Table1[[#This Row],[In vivo?]],Table1[[#This Row],[Only in Cell]]))</f>
        <v>1</v>
      </c>
      <c r="AQ811" t="str">
        <f>IF(OR(Table1[[#This Row],[Rodents]],Table1[[#This Row],[Human]],Table1[[#This Row],[Pig]]),OR(ISNUMBER(FIND("pulmonary",C811)),ISNUMBER(FIND("lung",C811))),"NA")</f>
        <v>NA</v>
      </c>
      <c r="AR811" t="str">
        <f>IF(OR(Table1[[#This Row],[Rodents]],Table1[[#This Row],[Human]],Table1[[#This Row],[Pig]]),OR(ISNUMBER(FIND("skin",C811)),ISNUMBER(FIND("dermal",C811))),"NA")</f>
        <v>NA</v>
      </c>
      <c r="AS811" t="str">
        <f>IF(OR(Table1[[#This Row],[Rodents]],Table1[[#This Row],[Human]],Table1[[#This Row],[Pig]]),OR(ISNUMBER(FIND("liver",C811)),ISNUMBER(FIND("hepat",C811))),"NA")</f>
        <v>NA</v>
      </c>
      <c r="AT811" t="str">
        <f>IF(OR(Table1[[#This Row],[Rodents]],Table1[[#This Row],[Human]],Table1[[#This Row],[Pig]]),OR(ISNUMBER(FIND("kidney",C811)),ISNUMBER(FIND("neph",C811))),"NA")</f>
        <v>NA</v>
      </c>
      <c r="AU811" t="str">
        <f>IF(OR(Table1[[#This Row],[Rodents]],Table1[[#This Row],[Human]],Table1[[#This Row],[Pig]]),OR(ISNUMBER(FIND("brain",C811)),ISNUMBER(FIND("neur",C811)),ISNUMBER(FIND("nerv",C811))),"NA")</f>
        <v>NA</v>
      </c>
      <c r="AV811" t="str">
        <f>IF(OR(Table1[[#This Row],[Rodents]],Table1[[#This Row],[Human]],Table1[[#This Row],[Pig]]),OR(ISNUMBER(FIND("heart",C811)),ISNUMBER(FIND("cardi",C811))),"NA")</f>
        <v>NA</v>
      </c>
      <c r="AW811" t="str">
        <f>IF(OR(Table1[[#This Row],[Rodents]],Table1[[#This Row],[Human]],Table1[[#This Row],[Pig]]),OR(ISNUMBER(FIND("gastro",C811)),ISNUMBER(FIND("intesti",C811)),ISNUMBER(FIND("stomach",C811))),"NA")</f>
        <v>NA</v>
      </c>
      <c r="AX811" t="str">
        <f>IF(OR(Table1[[#This Row],[Rodents]],Table1[[#This Row],[Human]],Table1[[#This Row],[Pig]]),NOT(OR(AQ811,AR811,AS811,AT811,AU811,AV811,AW811)),"NA")</f>
        <v>NA</v>
      </c>
      <c r="AY811" t="b">
        <f>OR(ISNUMBER(FIND("SWCNT",C811)),ISNUMBER(FIND("SWNT",C811)),ISNUMBER(FIND("single-wall",C811)),ISNUMBER(FIND("single wall",C811)),ISNUMBER(FIND("Single wall",C811)),ISNUMBER(FIND("Single-wall",C811)),ISNUMBER(FIND("SWCNT",B811)),ISNUMBER(FIND("SWNT",B811)),ISNUMBER(FIND("single-wall",B811)),ISNUMBER(FIND("single wall",B811)),ISNUMBER(FIND("Single-wall",B811)),ISNUMBER(FIND("Single wall",B811)))</f>
        <v>1</v>
      </c>
      <c r="AZ811" t="b">
        <f>OR(ISNUMBER(FIND("MWCNT",C811)),ISNUMBER(FIND("MWNT",C811)),ISNUMBER(FIND("multi-wall",C811)),ISNUMBER(FIND("multi wall",C811)),ISNUMBER(FIND("multiwall",C811)),ISNUMBER(FIND("Multi-wall",C811)),ISNUMBER(FIND("Multi wall",C811)),ISNUMBER(FIND("Multiwall",C811)),ISNUMBER(FIND("MWCNT",B811)),ISNUMBER(FIND("MWNT",B811)),ISNUMBER(FIND("multi-wall",B811)),ISNUMBER(FIND("multi wall",B811)),ISNUMBER(FIND("multiwall",B811)),ISNUMBER(FIND("Multi-wall",B811)),ISNUMBER(FIND("Multi wall",B811)),ISNUMBER(FIND("Multiwall",B811)),ISNUMBER(FIND("Double-wall",B811)),ISNUMBER(FIND("Double wall",B811)),ISNUMBER(FIND("Doublewall",B811)),ISNUMBER(FIND("double-wall",B811)),ISNUMBER(FIND("double wall",B811)),ISNUMBER(FIND("doublewall",B811)))</f>
        <v>0</v>
      </c>
      <c r="BA811" t="b">
        <f>AND(Table1[[#This Row],[SWCNT]],Table1[[#This Row],[MWCNT]])</f>
        <v>0</v>
      </c>
      <c r="BB811" t="b">
        <f>IF(Table1[[#This Row],[SWCNT]]=TRUE,FALSE,IF(Table1[[#This Row],[MWCNT]]=TRUE,FALSE,TRUE))</f>
        <v>0</v>
      </c>
      <c r="BC811" s="18"/>
    </row>
    <row r="812" spans="1:55" ht="203.5">
      <c r="A812" t="s">
        <v>1048</v>
      </c>
      <c r="B812" s="2" t="s">
        <v>1049</v>
      </c>
      <c r="C812" s="16" t="s">
        <v>1050</v>
      </c>
      <c r="D812" s="17" t="s">
        <v>1051</v>
      </c>
      <c r="E812" s="2">
        <v>2020</v>
      </c>
      <c r="F812" t="b">
        <f>OR(ISNUMBER(FIND("cytotoxic",C812)),ISNUMBER(FIND("Cytotoxic",C812)),ISNUMBER(FIND("cellular toxicity",C812)),ISNUMBER(FIND("cell death",C812)),ISNUMBER(FIND("viable",C812)),ISNUMBER(FIND("phytotoxic",C812)),ISNUMBER(FIND("acute toxicity",C812)),ISNUMBER(FIND("MTT",C812)),ISNUMBER(FIND("survival",C812)),ISNUMBER(FIND("prolifer",C812)),ISNUMBER(FIND("apoptosis",C812)),ISNUMBER(FIND("neurotoxic",C812)),ISNUMBER(FIND("  lysis ",C812)),ISNUMBER(FIND("necrosis",C812)),ISNUMBER(FIND("cellular death",C812))*3,ISNUMBER(FIND("LDH",C812)),ISNUMBER(FIND("Acute toxicity",C812)))</f>
        <v>0</v>
      </c>
      <c r="G812" t="b">
        <f>OR(ISNUMBER(FIND("genotoxic",C812)),ISNUMBER(FIND("genotoxicity",C812)),ISNUMBER(FIND("DNA damage",C812)),ISNUMBER(FIND("DNA",C812)),ISNUMBER(FIND("RNA",C812)),ISNUMBER(FIND("mesothelioma",C812)),ISNUMBER(FIND("carcino",C812)),ISNUMBER(FIND("mutagen",C812)),ISNUMBER(FIND("genetic",C812)))</f>
        <v>0</v>
      </c>
      <c r="H812" t="b">
        <f>OR(ISNUMBER(FIND("inflammatory",C812)),ISNUMBER(FIND("inflamm",C812)))</f>
        <v>0</v>
      </c>
      <c r="I812" t="b">
        <f>OR(ISNUMBER(FIND("immune",C812)),ISNUMBER(FIND("immunological",C812)),ISNUMBER(FIND("interleuk",C812)),ISNUMBER(FIND("platelet activation",C812)),ISNUMBER(FIND("monocyte",C812)),ISNUMBER(FIND("leukocyte",C812)),ISNUMBER(FIND("cytokine",C812)),ISNUMBER(FIND("CD4",C812)),ISNUMBER(FIND("CD8",C812)),ISNUMBER(FIND("T-cell",C812)))</f>
        <v>0</v>
      </c>
      <c r="J812" t="b">
        <f>OR(ISNUMBER(FIND("reactive oxygen",C812)),ISNUMBER(FIND("ROS",C812)),ISNUMBER(FIND("free radical",C812)),ISNUMBER(FIND("oxidative stress",C812)),ISNUMBER(FIND("peroxid",C812)),ISNUMBER(FIND("oxidative",C812)),ISNUMBER(FIND("antioxid",C812)))</f>
        <v>0</v>
      </c>
      <c r="K812" t="b">
        <f>OR(ISNUMBER(FIND("autophag",C812)))</f>
        <v>0</v>
      </c>
      <c r="L812" t="b">
        <f>OR(ISNUMBER(FIND("morpholog",C812)))</f>
        <v>0</v>
      </c>
      <c r="M812" t="b">
        <f>OR(ISNUMBER(FIND("fibrosis",C812)),ISNUMBER(FIND("Fibrosis",C812)),ISNUMBER(FIND("fibrot",C812)))</f>
        <v>0</v>
      </c>
      <c r="N812" t="b">
        <f>OR(ISNUMBER(FIND("offspring",C812)),ISNUMBER(FIND("Parental",C812)),ISNUMBER(FIND("parental",C812)),ISNUMBER(FIND("germline",C812)),ISNUMBER(FIND("reproduc",C812)),ISNUMBER(FIND("embryo",C812)))</f>
        <v>0</v>
      </c>
      <c r="O812" t="b">
        <f>OR(ISNUMBER(FIND("metabol",C812)),ISNUMBER(FIND("Metabol",C812)),ISNUMBER(FIND("digest",C812)),ISNUMBER(FIND("mitochon",C812)))</f>
        <v>1</v>
      </c>
      <c r="P812" t="b">
        <f>OR(ISNUMBER(FIND("ecotox",C812)),ISNUMBER(FIND("Ecotox",B812)),ISNUMBER(FIND("ecotox",B812)),ISNUMBER(FIND("Ecotox",C812)))</f>
        <v>1</v>
      </c>
      <c r="Q812" t="b">
        <f>OR(ISNUMBER(FIND("Bioaccum",C812)),ISNUMBER(FIND("bioaccum",C812)),ISNUMBER(FIND("accum",C812)))</f>
        <v>0</v>
      </c>
      <c r="R812" t="b">
        <f>OR(ISNUMBER(FIND("Occupation",C812)),ISNUMBER(FIND("occupation",C812)),ISNUMBER(FIND("worker",C812)),ISNUMBER(FIND("workforce",C812)))</f>
        <v>0</v>
      </c>
      <c r="S812" t="b">
        <f>NOT(OR(F812,G812,H812,I812,J812,K812,L812,M812,N812,O812,P812,Q812,R812))</f>
        <v>0</v>
      </c>
      <c r="U812" t="b">
        <f>OR(Table1[[#This Row],[Inflammation]],Table1[[#This Row],[Immune]])</f>
        <v>0</v>
      </c>
      <c r="V812" t="str">
        <f>IF(OR(Table1[[#This Row],[Rodents]],Table1[[#This Row],[Human]],Table1[[#This Row],[Pig]]),OR(ISNUMBER(FIND("intratrach",C812)),ISNUMBER(FIND("nasal ",C812)),ISNUMBER(FIND("instill",C812))),"NA")</f>
        <v>NA</v>
      </c>
      <c r="W812" t="str">
        <f>IF(OR(Table1[[#This Row],[Rodents]],Table1[[#This Row],[Human]],Table1[[#This Row],[Pig]]),OR(ISNUMBER(FIND("dermal",C812)),ISNUMBER(FIND("skin ",C812))),"NA")</f>
        <v>NA</v>
      </c>
      <c r="X812" t="str">
        <f>IF(OR(Table1[[#This Row],[Rodents]],Table1[[#This Row],[Human]],Table1[[#This Row],[Pig]]),OR(ISNUMBER(FIND("injected",C812)),ISNUMBER(FIND("periton",C812)),ISNUMBER(FIND("intrascrot",C812))),"NA")</f>
        <v>NA</v>
      </c>
      <c r="Y812" t="str">
        <f>IF(OR(Table1[[#This Row],[Rodents]],Table1[[#This Row],[Human]],Table1[[#This Row],[Pig]]),NOT(OR(Table1[[#This Row],[Inhaled/Intratracheal/intranasal]],Table1[[#This Row],[Dermal]],Table1[[#This Row],[Injected]])),"NA")</f>
        <v>NA</v>
      </c>
      <c r="AA812" t="b">
        <f>OR(ISNUMBER(FIND("fish ",C812)),ISNUMBER(FIND("Fish ",C812)),ISNUMBER(FIND("aquatic",C812)),ISNUMBER(FIND("daphnids",C812)),ISNUMBER(FIND("Carcinus maenas",C812)),ISNUMBER(FIND("Daphnia",C812)),ISNUMBER(FIND("Ruditapes philippinarum",C812)),ISNUMBER(FIND("daphnia",C812)),ISNUMBER(FIND("marine",C812)),ISNUMBER(FIND("mussel",C812)),ISNUMBER(FIND("algae",C812)),ISNUMBER(FIND("Donax faba",C812)),ISNUMBER(FIND("estuarine",C812)),ISNUMBER(FIND("snail",C812)),ISNUMBER(FIND("Prorocentrum donghaiense",C812)) )</f>
        <v>0</v>
      </c>
      <c r="AB812" t="b">
        <f>OR(ISNUMBER(FIND(" rat ",C812)),ISNUMBER(FIND(" rats ",C812)),ISNUMBER(FIND(" Rats ",C812)),ISNUMBER(FIND(" Rat ",C812)),ISNUMBER(FIND(" rat.",C812)),ISNUMBER(FIND(" rats.",C812)),ISNUMBER(FIND("mouse",C812)),ISNUMBER(FIND("mice",C812)), ISNUMBER(FIND(" Mice",C812)))</f>
        <v>0</v>
      </c>
      <c r="AC812" t="b">
        <f>OR(ISNUMBER(FIND(" cell ",C812)),ISNUMBER(FIND("fibroblast",C812)),ISNUMBER(FIND("macrophage",C812)),ISNUMBER(FIND("epithelial",C812)),ISNUMBER(FIND("endothelial",C812)),ISNUMBER(FIND("neuron",C812)),ISNUMBER(FIND(" cells ",C812)),ISNUMBER(FIND("RBC",C812)),ISNUMBER(FIND("mitochond",C812)),ISNUMBER(FIND("adipocyte",C812)),ISNUMBER(FIND("osteo",C812)),ISNUMBER(FIND("keratin",C812)),ISNUMBER(FIND(" cell's ",C812)),ISNUMBER(FIND("eukary",C812)),ISNUMBER(FIND("sperm",C812)))</f>
        <v>0</v>
      </c>
      <c r="AD812" t="b">
        <f>OR(ISNUMBER(FIND("human",B812)),ISNUMBER(FIND("workers",B812)),ISNUMBER(FIND("workforces",B812)),ISNUMBER(FIND("occupational",B812)),ISNUMBER(FIND("Case report",B812)),ISNUMBER(FIND("Workplaces",B812)),ISNUMBER(FIND("worker",B812)))</f>
        <v>0</v>
      </c>
      <c r="AE812" t="b">
        <f>OR(ISNUMBER(FIND(" plant ",C812)),ISNUMBER(FIND("Plant ",C812)),ISNUMBER(FIND("tomato",C812)),ISNUMBER(FIND("plants",C812)),ISNUMBER(FIND("Plants",C812)),ISNUMBER(FIND("algae",C812)),ISNUMBER(FIND("lettuce",C812)),ISNUMBER(FIND("green gram sprouts ",C812)),ISNUMBER(FIND("Cucurbita pepo",C812)),ISNUMBER(FIND("bean ",C812)),ISNUMBER(FIND("chloroplast",C812)),ISNUMBER(FIND("chlorophyll",C812)),ISNUMBER(FIND("seedling",C812)),ISNUMBER(FIND("canola",C812)),ISNUMBER(FIND("shoot",C812)),ISNUMBER(FIND("photosynthes",C812)),ISNUMBER(FIND(" leaves ",C812)),,ISNUMBER(FIND("agriculture",C812)),ISNUMBER(FIND(" crops ",C812)))</f>
        <v>0</v>
      </c>
      <c r="AF812" t="b">
        <f>OR(ISNUMBER(FIND("bacteria",C812)),ISNUMBER(FIND("Bacteria",C812)),ISNUMBER(FIND("Bacterium",C812)),ISNUMBER(FIND("bacterium",C812)),ISNUMBER(FIND(" coli ",C812)))</f>
        <v>0</v>
      </c>
      <c r="AG812" t="b">
        <f>OR(ISNUMBER(FIND("fungi",C812)),ISNUMBER(FIND("Fungi",C812)),ISNUMBER(FIND("fungus",C812)),ISNUMBER(FIND("Fungus",C812)),ISNUMBER(FIND("mushroom",C812)),ISNUMBER(FIND("Mushroom",C812)),ISNUMBER(FIND(" mold ",C812)))</f>
        <v>0</v>
      </c>
      <c r="AH812" t="b">
        <f>OR(ISNUMBER(FIND("Pig ",C812)),ISNUMBER(FIND("pig ",C812)),ISNUMBER(FIND("Pigs ",C812)),ISNUMBER(FIND("pigs ",C812)))</f>
        <v>0</v>
      </c>
      <c r="AI812" t="b">
        <f>OR(ISNUMBER(FIND(" C. elegans",C812)),ISNUMBER(FIND("Caenorhabditis elegans",C812)),ISNUMBER(FIND("earthworms",C812)),ISNUMBER(FIND(" Ficopomatus enigmaticus",C812)),ISNUMBER(FIND("larva",C812)),ISNUMBER(FIND("Lumbriculus variegatus",C812)),ISNUMBER(FIND("nematode",C812)))</f>
        <v>0</v>
      </c>
      <c r="AJ812" t="b">
        <f>NOT(OR(AA812,AB812,AC812,AD812,AE812,AF812,AG812,AH812,AI812))</f>
        <v>1</v>
      </c>
      <c r="AK812" t="s">
        <v>6132</v>
      </c>
      <c r="AL812" t="b">
        <f>OR(AA812,AB812,AD812,AE812,AF812,AG812,AH812,AI812)</f>
        <v>0</v>
      </c>
      <c r="AM812" t="b">
        <f>IF(Table1[[#This Row],[In vivo?]],IF(Table1[[#This Row],[Cell]],FALSE,TRUE),FALSE)</f>
        <v>0</v>
      </c>
      <c r="AN812" t="b">
        <f>AND(AC812,AL812)</f>
        <v>0</v>
      </c>
      <c r="AO812" t="b">
        <f>IF(Table1[[#This Row],[Cell]],IF(Table1[[#This Row],[In vivo?]],FALSE,TRUE),FALSE)</f>
        <v>0</v>
      </c>
      <c r="AP812" t="b">
        <f>NOT(OR(Table1[[#This Row],[In vivo?]],Table1[[#This Row],[Only in Cell]]))</f>
        <v>1</v>
      </c>
      <c r="AQ812" t="str">
        <f>IF(OR(Table1[[#This Row],[Rodents]],Table1[[#This Row],[Human]],Table1[[#This Row],[Pig]]),OR(ISNUMBER(FIND("pulmonary",C812)),ISNUMBER(FIND("lung",C812))),"NA")</f>
        <v>NA</v>
      </c>
      <c r="AR812" t="str">
        <f>IF(OR(Table1[[#This Row],[Rodents]],Table1[[#This Row],[Human]],Table1[[#This Row],[Pig]]),OR(ISNUMBER(FIND("skin",C812)),ISNUMBER(FIND("dermal",C812))),"NA")</f>
        <v>NA</v>
      </c>
      <c r="AS812" t="str">
        <f>IF(OR(Table1[[#This Row],[Rodents]],Table1[[#This Row],[Human]],Table1[[#This Row],[Pig]]),OR(ISNUMBER(FIND("liver",C812)),ISNUMBER(FIND("hepat",C812))),"NA")</f>
        <v>NA</v>
      </c>
      <c r="AT812" t="str">
        <f>IF(OR(Table1[[#This Row],[Rodents]],Table1[[#This Row],[Human]],Table1[[#This Row],[Pig]]),OR(ISNUMBER(FIND("kidney",C812)),ISNUMBER(FIND("neph",C812))),"NA")</f>
        <v>NA</v>
      </c>
      <c r="AU812" t="str">
        <f>IF(OR(Table1[[#This Row],[Rodents]],Table1[[#This Row],[Human]],Table1[[#This Row],[Pig]]),OR(ISNUMBER(FIND("brain",C812)),ISNUMBER(FIND("neur",C812)),ISNUMBER(FIND("nerv",C812))),"NA")</f>
        <v>NA</v>
      </c>
      <c r="AV812" t="str">
        <f>IF(OR(Table1[[#This Row],[Rodents]],Table1[[#This Row],[Human]],Table1[[#This Row],[Pig]]),OR(ISNUMBER(FIND("heart",C812)),ISNUMBER(FIND("cardi",C812))),"NA")</f>
        <v>NA</v>
      </c>
      <c r="AW812" t="str">
        <f>IF(OR(Table1[[#This Row],[Rodents]],Table1[[#This Row],[Human]],Table1[[#This Row],[Pig]]),OR(ISNUMBER(FIND("gastro",C812)),ISNUMBER(FIND("intesti",C812)),ISNUMBER(FIND("stomach",C812))),"NA")</f>
        <v>NA</v>
      </c>
      <c r="AX812" t="str">
        <f>IF(OR(Table1[[#This Row],[Rodents]],Table1[[#This Row],[Human]],Table1[[#This Row],[Pig]]),NOT(OR(AQ812,AR812,AS812,AT812,AU812,AV812,AW812)),"NA")</f>
        <v>NA</v>
      </c>
      <c r="AY812" t="b">
        <f>OR(ISNUMBER(FIND("SWCNT",C812)),ISNUMBER(FIND("SWNT",C812)),ISNUMBER(FIND("single-wall",C812)),ISNUMBER(FIND("single wall",C812)),ISNUMBER(FIND("Single wall",C812)),ISNUMBER(FIND("Single-wall",C812)),ISNUMBER(FIND("SWCNT",B812)),ISNUMBER(FIND("SWNT",B812)),ISNUMBER(FIND("single-wall",B812)),ISNUMBER(FIND("single wall",B812)),ISNUMBER(FIND("Single-wall",B812)),ISNUMBER(FIND("Single wall",B812)))</f>
        <v>0</v>
      </c>
      <c r="AZ812" t="b">
        <f>OR(ISNUMBER(FIND("MWCNT",C812)),ISNUMBER(FIND("MWNT",C812)),ISNUMBER(FIND("multi-wall",C812)),ISNUMBER(FIND("multi wall",C812)),ISNUMBER(FIND("multiwall",C812)),ISNUMBER(FIND("Multi-wall",C812)),ISNUMBER(FIND("Multi wall",C812)),ISNUMBER(FIND("Multiwall",C812)),ISNUMBER(FIND("MWCNT",B812)),ISNUMBER(FIND("MWNT",B812)),ISNUMBER(FIND("multi-wall",B812)),ISNUMBER(FIND("multi wall",B812)),ISNUMBER(FIND("multiwall",B812)),ISNUMBER(FIND("Multi-wall",B812)),ISNUMBER(FIND("Multi wall",B812)),ISNUMBER(FIND("Multiwall",B812)),ISNUMBER(FIND("Double-wall",B812)),ISNUMBER(FIND("Double wall",B812)),ISNUMBER(FIND("Doublewall",B812)),ISNUMBER(FIND("double-wall",B812)),ISNUMBER(FIND("double wall",B812)),ISNUMBER(FIND("doublewall",B812)))</f>
        <v>1</v>
      </c>
      <c r="BA812" t="b">
        <f>AND(Table1[[#This Row],[SWCNT]],Table1[[#This Row],[MWCNT]])</f>
        <v>0</v>
      </c>
      <c r="BB812" t="b">
        <f>IF(Table1[[#This Row],[SWCNT]]=TRUE,FALSE,IF(Table1[[#This Row],[MWCNT]]=TRUE,FALSE,TRUE))</f>
        <v>0</v>
      </c>
      <c r="BC812" s="18"/>
    </row>
    <row r="813" spans="1:55" ht="203.5">
      <c r="A813" t="s">
        <v>875</v>
      </c>
      <c r="B813" s="2" t="s">
        <v>876</v>
      </c>
      <c r="C813" s="16" t="s">
        <v>877</v>
      </c>
      <c r="D813" s="17" t="s">
        <v>602</v>
      </c>
      <c r="E813" s="2">
        <v>2020</v>
      </c>
      <c r="F813" t="b">
        <f>OR(ISNUMBER(FIND("cytotoxic",C813)),ISNUMBER(FIND("Cytotoxic",C813)),ISNUMBER(FIND("cellular toxicity",C813)),ISNUMBER(FIND("cell death",C813)),ISNUMBER(FIND("viable",C813)),ISNUMBER(FIND("phytotoxic",C813)),ISNUMBER(FIND("acute toxicity",C813)),ISNUMBER(FIND("MTT",C813)),ISNUMBER(FIND("survival",C813)),ISNUMBER(FIND("prolifer",C813)),ISNUMBER(FIND("apoptosis",C813)),ISNUMBER(FIND("neurotoxic",C813)),ISNUMBER(FIND("  lysis ",C813)),ISNUMBER(FIND("necrosis",C813)),ISNUMBER(FIND("cellular death",C813))*3,ISNUMBER(FIND("LDH",C813)),ISNUMBER(FIND("Acute toxicity",C813)))</f>
        <v>0</v>
      </c>
      <c r="G813" t="b">
        <f>OR(ISNUMBER(FIND("genotoxic",C813)),ISNUMBER(FIND("genotoxicity",C813)),ISNUMBER(FIND("DNA damage",C813)),ISNUMBER(FIND("DNA",C813)),ISNUMBER(FIND("RNA",C813)),ISNUMBER(FIND("mesothelioma",C813)),ISNUMBER(FIND("carcino",C813)),ISNUMBER(FIND("mutagen",C813)),ISNUMBER(FIND("genetic",C813)))</f>
        <v>0</v>
      </c>
      <c r="H813" t="b">
        <f>OR(ISNUMBER(FIND("inflammatory",C813)),ISNUMBER(FIND("inflamm",C813)))</f>
        <v>0</v>
      </c>
      <c r="I813" t="b">
        <f>OR(ISNUMBER(FIND("immune",C813)),ISNUMBER(FIND("immunological",C813)),ISNUMBER(FIND("interleuk",C813)),ISNUMBER(FIND("platelet activation",C813)),ISNUMBER(FIND("monocyte",C813)),ISNUMBER(FIND("leukocyte",C813)),ISNUMBER(FIND("cytokine",C813)),ISNUMBER(FIND("CD4",C813)),ISNUMBER(FIND("CD8",C813)),ISNUMBER(FIND("T-cell",C813)))</f>
        <v>0</v>
      </c>
      <c r="J813" t="b">
        <f>OR(ISNUMBER(FIND("reactive oxygen",C813)),ISNUMBER(FIND("ROS",C813)),ISNUMBER(FIND("free radical",C813)),ISNUMBER(FIND("oxidative stress",C813)),ISNUMBER(FIND("peroxid",C813)),ISNUMBER(FIND("oxidative",C813)),ISNUMBER(FIND("antioxid",C813)))</f>
        <v>0</v>
      </c>
      <c r="K813" t="b">
        <f>OR(ISNUMBER(FIND("autophag",C813)))</f>
        <v>0</v>
      </c>
      <c r="L813" t="b">
        <f>OR(ISNUMBER(FIND("morpholog",C813)))</f>
        <v>1</v>
      </c>
      <c r="M813" t="b">
        <f>OR(ISNUMBER(FIND("fibrosis",C813)),ISNUMBER(FIND("Fibrosis",C813)),ISNUMBER(FIND("fibrot",C813)))</f>
        <v>0</v>
      </c>
      <c r="N813" t="b">
        <f>OR(ISNUMBER(FIND("offspring",C813)),ISNUMBER(FIND("Parental",C813)),ISNUMBER(FIND("parental",C813)),ISNUMBER(FIND("germline",C813)),ISNUMBER(FIND("reproduc",C813)),ISNUMBER(FIND("embryo",C813)))</f>
        <v>0</v>
      </c>
      <c r="O813" t="b">
        <f>OR(ISNUMBER(FIND("metabol",C813)),ISNUMBER(FIND("Metabol",C813)),ISNUMBER(FIND("digest",C813)),ISNUMBER(FIND("mitochon",C813)))</f>
        <v>0</v>
      </c>
      <c r="P813" t="b">
        <f>OR(ISNUMBER(FIND("ecotox",C813)),ISNUMBER(FIND("Ecotox",B813)),ISNUMBER(FIND("ecotox",B813)),ISNUMBER(FIND("Ecotox",C813)))</f>
        <v>0</v>
      </c>
      <c r="Q813" t="b">
        <f>OR(ISNUMBER(FIND("Bioaccum",C813)),ISNUMBER(FIND("bioaccum",C813)),ISNUMBER(FIND("accum",C813)))</f>
        <v>0</v>
      </c>
      <c r="R813" t="b">
        <f>OR(ISNUMBER(FIND("Occupation",C813)),ISNUMBER(FIND("occupation",C813)),ISNUMBER(FIND("worker",C813)),ISNUMBER(FIND("workforce",C813)))</f>
        <v>0</v>
      </c>
      <c r="S813" t="b">
        <f>NOT(OR(F813,G813,H813,I813,J813,K813,L813,M813,N813,O813,P813,Q813,R813))</f>
        <v>0</v>
      </c>
      <c r="U813" t="b">
        <f>OR(Table1[[#This Row],[Inflammation]],Table1[[#This Row],[Immune]])</f>
        <v>0</v>
      </c>
      <c r="V813" t="str">
        <f>IF(OR(Table1[[#This Row],[Rodents]],Table1[[#This Row],[Human]],Table1[[#This Row],[Pig]]),OR(ISNUMBER(FIND("intratrach",C813)),ISNUMBER(FIND("nasal ",C813)),ISNUMBER(FIND("instill",C813))),"NA")</f>
        <v>NA</v>
      </c>
      <c r="W813" t="str">
        <f>IF(OR(Table1[[#This Row],[Rodents]],Table1[[#This Row],[Human]],Table1[[#This Row],[Pig]]),OR(ISNUMBER(FIND("dermal",C813)),ISNUMBER(FIND("skin ",C813))),"NA")</f>
        <v>NA</v>
      </c>
      <c r="X813" t="str">
        <f>IF(OR(Table1[[#This Row],[Rodents]],Table1[[#This Row],[Human]],Table1[[#This Row],[Pig]]),OR(ISNUMBER(FIND("injected",C813)),ISNUMBER(FIND("periton",C813)),ISNUMBER(FIND("intrascrot",C813))),"NA")</f>
        <v>NA</v>
      </c>
      <c r="Y813" t="str">
        <f>IF(OR(Table1[[#This Row],[Rodents]],Table1[[#This Row],[Human]],Table1[[#This Row],[Pig]]),NOT(OR(Table1[[#This Row],[Inhaled/Intratracheal/intranasal]],Table1[[#This Row],[Dermal]],Table1[[#This Row],[Injected]])),"NA")</f>
        <v>NA</v>
      </c>
      <c r="AA813" t="b">
        <f>OR(ISNUMBER(FIND("fish ",C813)),ISNUMBER(FIND("Fish ",C813)),ISNUMBER(FIND("aquatic",C813)),ISNUMBER(FIND("daphnids",C813)),ISNUMBER(FIND("Carcinus maenas",C813)),ISNUMBER(FIND("Daphnia",C813)),ISNUMBER(FIND("Ruditapes philippinarum",C813)),ISNUMBER(FIND("daphnia",C813)),ISNUMBER(FIND("marine",C813)),ISNUMBER(FIND("mussel",C813)),ISNUMBER(FIND("algae",C813)),ISNUMBER(FIND("Donax faba",C813)),ISNUMBER(FIND("estuarine",C813)),ISNUMBER(FIND("snail",C813)),ISNUMBER(FIND("Prorocentrum donghaiense",C813)) )</f>
        <v>0</v>
      </c>
      <c r="AB813" t="b">
        <f>OR(ISNUMBER(FIND(" rat ",C813)),ISNUMBER(FIND(" rats ",C813)),ISNUMBER(FIND(" Rats ",C813)),ISNUMBER(FIND(" Rat ",C813)),ISNUMBER(FIND(" rat.",C813)),ISNUMBER(FIND(" rats.",C813)),ISNUMBER(FIND("mouse",C813)),ISNUMBER(FIND("mice",C813)), ISNUMBER(FIND(" Mice",C813)))</f>
        <v>0</v>
      </c>
      <c r="AC813" t="b">
        <f>OR(ISNUMBER(FIND(" cell ",C813)),ISNUMBER(FIND("fibroblast",C813)),ISNUMBER(FIND("macrophage",C813)),ISNUMBER(FIND("epithelial",C813)),ISNUMBER(FIND("endothelial",C813)),ISNUMBER(FIND("neuron",C813)),ISNUMBER(FIND(" cells ",C813)),ISNUMBER(FIND("RBC",C813)),ISNUMBER(FIND("mitochond",C813)),ISNUMBER(FIND("adipocyte",C813)),ISNUMBER(FIND("osteo",C813)),ISNUMBER(FIND("keratin",C813)),ISNUMBER(FIND(" cell's ",C813)),ISNUMBER(FIND("eukary",C813)),ISNUMBER(FIND("sperm",C813)))</f>
        <v>0</v>
      </c>
      <c r="AD813" t="b">
        <f>OR(ISNUMBER(FIND("human",B813)),ISNUMBER(FIND("workers",B813)),ISNUMBER(FIND("workforces",B813)),ISNUMBER(FIND("occupational",B813)),ISNUMBER(FIND("Case report",B813)),ISNUMBER(FIND("Workplaces",B813)),ISNUMBER(FIND("worker",B813)))</f>
        <v>0</v>
      </c>
      <c r="AE813" t="b">
        <f>OR(ISNUMBER(FIND(" plant ",C813)),ISNUMBER(FIND("Plant ",C813)),ISNUMBER(FIND("tomato",C813)),ISNUMBER(FIND("plants",C813)),ISNUMBER(FIND("Plants",C813)),ISNUMBER(FIND("algae",C813)),ISNUMBER(FIND("lettuce",C813)),ISNUMBER(FIND("green gram sprouts ",C813)),ISNUMBER(FIND("Cucurbita pepo",C813)),ISNUMBER(FIND("bean ",C813)),ISNUMBER(FIND("chloroplast",C813)),ISNUMBER(FIND("chlorophyll",C813)),ISNUMBER(FIND("seedling",C813)),ISNUMBER(FIND("canola",C813)),ISNUMBER(FIND("shoot",C813)),ISNUMBER(FIND("photosynthes",C813)),ISNUMBER(FIND(" leaves ",C813)),,ISNUMBER(FIND("agriculture",C813)),ISNUMBER(FIND(" crops ",C813)))</f>
        <v>0</v>
      </c>
      <c r="AF813" t="b">
        <f>OR(ISNUMBER(FIND("bacteria",C813)),ISNUMBER(FIND("Bacteria",C813)),ISNUMBER(FIND("Bacterium",C813)),ISNUMBER(FIND("bacterium",C813)),ISNUMBER(FIND(" coli ",C813)))</f>
        <v>0</v>
      </c>
      <c r="AG813" t="b">
        <f>OR(ISNUMBER(FIND("fungi",C813)),ISNUMBER(FIND("Fungi",C813)),ISNUMBER(FIND("fungus",C813)),ISNUMBER(FIND("Fungus",C813)),ISNUMBER(FIND("mushroom",C813)),ISNUMBER(FIND("Mushroom",C813)),ISNUMBER(FIND(" mold ",C813)))</f>
        <v>0</v>
      </c>
      <c r="AH813" t="b">
        <f>OR(ISNUMBER(FIND("Pig ",C813)),ISNUMBER(FIND("pig ",C813)),ISNUMBER(FIND("Pigs ",C813)),ISNUMBER(FIND("pigs ",C813)))</f>
        <v>0</v>
      </c>
      <c r="AI813" t="b">
        <f>OR(ISNUMBER(FIND(" C. elegans",C813)),ISNUMBER(FIND("Caenorhabditis elegans",C813)),ISNUMBER(FIND("earthworms",C813)),ISNUMBER(FIND(" Ficopomatus enigmaticus",C813)),ISNUMBER(FIND("larva",C813)),ISNUMBER(FIND("Lumbriculus variegatus",C813)),ISNUMBER(FIND("nematode",C813)))</f>
        <v>0</v>
      </c>
      <c r="AJ813" t="b">
        <f>NOT(OR(AA813,AB813,AC813,AD813,AE813,AF813,AG813,AH813,AI813))</f>
        <v>1</v>
      </c>
      <c r="AK813" t="s">
        <v>6137</v>
      </c>
      <c r="AL813" t="b">
        <f>OR(AA813,AB813,AD813,AE813,AF813,AG813,AH813,AI813)</f>
        <v>0</v>
      </c>
      <c r="AM813" t="b">
        <f>IF(Table1[[#This Row],[In vivo?]],IF(Table1[[#This Row],[Cell]],FALSE,TRUE),FALSE)</f>
        <v>0</v>
      </c>
      <c r="AN813" t="b">
        <f>AND(AC813,AL813)</f>
        <v>0</v>
      </c>
      <c r="AO813" t="b">
        <f>IF(Table1[[#This Row],[Cell]],IF(Table1[[#This Row],[In vivo?]],FALSE,TRUE),FALSE)</f>
        <v>0</v>
      </c>
      <c r="AP813" t="b">
        <f>NOT(OR(Table1[[#This Row],[In vivo?]],Table1[[#This Row],[Only in Cell]]))</f>
        <v>1</v>
      </c>
      <c r="AQ813" t="str">
        <f>IF(OR(Table1[[#This Row],[Rodents]],Table1[[#This Row],[Human]],Table1[[#This Row],[Pig]]),OR(ISNUMBER(FIND("pulmonary",C813)),ISNUMBER(FIND("lung",C813))),"NA")</f>
        <v>NA</v>
      </c>
      <c r="AR813" t="str">
        <f>IF(OR(Table1[[#This Row],[Rodents]],Table1[[#This Row],[Human]],Table1[[#This Row],[Pig]]),OR(ISNUMBER(FIND("skin",C813)),ISNUMBER(FIND("dermal",C813))),"NA")</f>
        <v>NA</v>
      </c>
      <c r="AS813" t="str">
        <f>IF(OR(Table1[[#This Row],[Rodents]],Table1[[#This Row],[Human]],Table1[[#This Row],[Pig]]),OR(ISNUMBER(FIND("liver",C813)),ISNUMBER(FIND("hepat",C813))),"NA")</f>
        <v>NA</v>
      </c>
      <c r="AT813" t="str">
        <f>IF(OR(Table1[[#This Row],[Rodents]],Table1[[#This Row],[Human]],Table1[[#This Row],[Pig]]),OR(ISNUMBER(FIND("kidney",C813)),ISNUMBER(FIND("neph",C813))),"NA")</f>
        <v>NA</v>
      </c>
      <c r="AU813" t="str">
        <f>IF(OR(Table1[[#This Row],[Rodents]],Table1[[#This Row],[Human]],Table1[[#This Row],[Pig]]),OR(ISNUMBER(FIND("brain",C813)),ISNUMBER(FIND("neur",C813)),ISNUMBER(FIND("nerv",C813))),"NA")</f>
        <v>NA</v>
      </c>
      <c r="AV813" t="str">
        <f>IF(OR(Table1[[#This Row],[Rodents]],Table1[[#This Row],[Human]],Table1[[#This Row],[Pig]]),OR(ISNUMBER(FIND("heart",C813)),ISNUMBER(FIND("cardi",C813))),"NA")</f>
        <v>NA</v>
      </c>
      <c r="AW813" t="str">
        <f>IF(OR(Table1[[#This Row],[Rodents]],Table1[[#This Row],[Human]],Table1[[#This Row],[Pig]]),OR(ISNUMBER(FIND("gastro",C813)),ISNUMBER(FIND("intesti",C813)),ISNUMBER(FIND("stomach",C813))),"NA")</f>
        <v>NA</v>
      </c>
      <c r="AX813" t="str">
        <f>IF(OR(Table1[[#This Row],[Rodents]],Table1[[#This Row],[Human]],Table1[[#This Row],[Pig]]),NOT(OR(AQ813,AR813,AS813,AT813,AU813,AV813,AW813)),"NA")</f>
        <v>NA</v>
      </c>
      <c r="AY813" t="b">
        <f>OR(ISNUMBER(FIND("SWCNT",C813)),ISNUMBER(FIND("SWNT",C813)),ISNUMBER(FIND("single-wall",C813)),ISNUMBER(FIND("single wall",C813)),ISNUMBER(FIND("Single wall",C813)),ISNUMBER(FIND("Single-wall",C813)),ISNUMBER(FIND("SWCNT",B813)),ISNUMBER(FIND("SWNT",B813)),ISNUMBER(FIND("single-wall",B813)),ISNUMBER(FIND("single wall",B813)),ISNUMBER(FIND("Single-wall",B813)),ISNUMBER(FIND("Single wall",B813)))</f>
        <v>1</v>
      </c>
      <c r="AZ813" t="b">
        <f>OR(ISNUMBER(FIND("MWCNT",C813)),ISNUMBER(FIND("MWNT",C813)),ISNUMBER(FIND("multi-wall",C813)),ISNUMBER(FIND("multi wall",C813)),ISNUMBER(FIND("multiwall",C813)),ISNUMBER(FIND("Multi-wall",C813)),ISNUMBER(FIND("Multi wall",C813)),ISNUMBER(FIND("Multiwall",C813)),ISNUMBER(FIND("MWCNT",B813)),ISNUMBER(FIND("MWNT",B813)),ISNUMBER(FIND("multi-wall",B813)),ISNUMBER(FIND("multi wall",B813)),ISNUMBER(FIND("multiwall",B813)),ISNUMBER(FIND("Multi-wall",B813)),ISNUMBER(FIND("Multi wall",B813)),ISNUMBER(FIND("Multiwall",B813)),ISNUMBER(FIND("Double-wall",B813)),ISNUMBER(FIND("Double wall",B813)),ISNUMBER(FIND("Doublewall",B813)),ISNUMBER(FIND("double-wall",B813)),ISNUMBER(FIND("double wall",B813)),ISNUMBER(FIND("doublewall",B813)))</f>
        <v>1</v>
      </c>
      <c r="BA813" t="b">
        <f>AND(Table1[[#This Row],[SWCNT]],Table1[[#This Row],[MWCNT]])</f>
        <v>1</v>
      </c>
      <c r="BB813" t="b">
        <f>IF(Table1[[#This Row],[SWCNT]]=TRUE,FALSE,IF(Table1[[#This Row],[MWCNT]]=TRUE,FALSE,TRUE))</f>
        <v>0</v>
      </c>
      <c r="BC813" s="18"/>
    </row>
    <row r="814" spans="1:55" ht="222">
      <c r="A814" t="s">
        <v>1018</v>
      </c>
      <c r="B814" s="2" t="s">
        <v>1019</v>
      </c>
      <c r="C814" s="16" t="s">
        <v>1020</v>
      </c>
      <c r="D814" s="17" t="s">
        <v>278</v>
      </c>
      <c r="E814" s="2">
        <v>2020</v>
      </c>
      <c r="F814" t="b">
        <f>OR(ISNUMBER(FIND("cytotoxic",C814)),ISNUMBER(FIND("Cytotoxic",C814)),ISNUMBER(FIND("cellular toxicity",C814)),ISNUMBER(FIND("cell death",C814)),ISNUMBER(FIND("viable",C814)),ISNUMBER(FIND("phytotoxic",C814)),ISNUMBER(FIND("acute toxicity",C814)),ISNUMBER(FIND("MTT",C814)),ISNUMBER(FIND("survival",C814)),ISNUMBER(FIND("prolifer",C814)),ISNUMBER(FIND("apoptosis",C814)),ISNUMBER(FIND("neurotoxic",C814)),ISNUMBER(FIND("  lysis ",C814)),ISNUMBER(FIND("necrosis",C814)),ISNUMBER(FIND("cellular death",C814))*3,ISNUMBER(FIND("LDH",C814)),ISNUMBER(FIND("Acute toxicity",C814)))</f>
        <v>0</v>
      </c>
      <c r="G814" t="b">
        <f>OR(ISNUMBER(FIND("genotoxic",C814)),ISNUMBER(FIND("genotoxicity",C814)),ISNUMBER(FIND("DNA damage",C814)),ISNUMBER(FIND("DNA",C814)),ISNUMBER(FIND("RNA",C814)),ISNUMBER(FIND("mesothelioma",C814)),ISNUMBER(FIND("carcino",C814)),ISNUMBER(FIND("mutagen",C814)),ISNUMBER(FIND("genetic",C814)))</f>
        <v>0</v>
      </c>
      <c r="H814" t="b">
        <f>OR(ISNUMBER(FIND("inflammatory",C814)),ISNUMBER(FIND("inflamm",C814)))</f>
        <v>0</v>
      </c>
      <c r="I814" t="b">
        <f>OR(ISNUMBER(FIND("immune",C814)),ISNUMBER(FIND("immunological",C814)),ISNUMBER(FIND("interleuk",C814)),ISNUMBER(FIND("platelet activation",C814)),ISNUMBER(FIND("monocyte",C814)),ISNUMBER(FIND("leukocyte",C814)),ISNUMBER(FIND("cytokine",C814)),ISNUMBER(FIND("CD4",C814)),ISNUMBER(FIND("CD8",C814)),ISNUMBER(FIND("T-cell",C814)))</f>
        <v>0</v>
      </c>
      <c r="J814" t="b">
        <f>OR(ISNUMBER(FIND("reactive oxygen",C814)),ISNUMBER(FIND("ROS",C814)),ISNUMBER(FIND("free radical",C814)),ISNUMBER(FIND("oxidative stress",C814)),ISNUMBER(FIND("peroxid",C814)),ISNUMBER(FIND("oxidative",C814)),ISNUMBER(FIND("antioxid",C814)))</f>
        <v>0</v>
      </c>
      <c r="K814" t="b">
        <f>OR(ISNUMBER(FIND("autophag",C814)))</f>
        <v>0</v>
      </c>
      <c r="L814" t="b">
        <f>OR(ISNUMBER(FIND("morpholog",C814)))</f>
        <v>1</v>
      </c>
      <c r="M814" t="b">
        <f>OR(ISNUMBER(FIND("fibrosis",C814)),ISNUMBER(FIND("Fibrosis",C814)),ISNUMBER(FIND("fibrot",C814)))</f>
        <v>0</v>
      </c>
      <c r="N814" t="b">
        <f>OR(ISNUMBER(FIND("offspring",C814)),ISNUMBER(FIND("Parental",C814)),ISNUMBER(FIND("parental",C814)),ISNUMBER(FIND("germline",C814)),ISNUMBER(FIND("reproduc",C814)),ISNUMBER(FIND("embryo",C814)))</f>
        <v>0</v>
      </c>
      <c r="O814" t="b">
        <f>OR(ISNUMBER(FIND("metabol",C814)),ISNUMBER(FIND("Metabol",C814)),ISNUMBER(FIND("digest",C814)),ISNUMBER(FIND("mitochon",C814)))</f>
        <v>0</v>
      </c>
      <c r="P814" t="b">
        <f>OR(ISNUMBER(FIND("ecotox",C814)),ISNUMBER(FIND("Ecotox",B814)),ISNUMBER(FIND("ecotox",B814)),ISNUMBER(FIND("Ecotox",C814)))</f>
        <v>0</v>
      </c>
      <c r="Q814" t="b">
        <f>OR(ISNUMBER(FIND("Bioaccum",C814)),ISNUMBER(FIND("bioaccum",C814)),ISNUMBER(FIND("accum",C814)))</f>
        <v>0</v>
      </c>
      <c r="R814" t="b">
        <f>OR(ISNUMBER(FIND("Occupation",C814)),ISNUMBER(FIND("occupation",C814)),ISNUMBER(FIND("worker",C814)),ISNUMBER(FIND("workforce",C814)))</f>
        <v>0</v>
      </c>
      <c r="S814" t="b">
        <f>NOT(OR(F814,G814,H814,I814,J814,K814,L814,M814,N814,O814,P814,Q814,R814))</f>
        <v>0</v>
      </c>
      <c r="U814" t="b">
        <f>OR(Table1[[#This Row],[Inflammation]],Table1[[#This Row],[Immune]])</f>
        <v>0</v>
      </c>
      <c r="V814" t="str">
        <f>IF(OR(Table1[[#This Row],[Rodents]],Table1[[#This Row],[Human]],Table1[[#This Row],[Pig]]),OR(ISNUMBER(FIND("intratrach",C814)),ISNUMBER(FIND("nasal ",C814)),ISNUMBER(FIND("instill",C814))),"NA")</f>
        <v>NA</v>
      </c>
      <c r="W814" t="str">
        <f>IF(OR(Table1[[#This Row],[Rodents]],Table1[[#This Row],[Human]],Table1[[#This Row],[Pig]]),OR(ISNUMBER(FIND("dermal",C814)),ISNUMBER(FIND("skin ",C814))),"NA")</f>
        <v>NA</v>
      </c>
      <c r="X814" t="str">
        <f>IF(OR(Table1[[#This Row],[Rodents]],Table1[[#This Row],[Human]],Table1[[#This Row],[Pig]]),OR(ISNUMBER(FIND("injected",C814)),ISNUMBER(FIND("periton",C814)),ISNUMBER(FIND("intrascrot",C814))),"NA")</f>
        <v>NA</v>
      </c>
      <c r="Y814" t="str">
        <f>IF(OR(Table1[[#This Row],[Rodents]],Table1[[#This Row],[Human]],Table1[[#This Row],[Pig]]),NOT(OR(Table1[[#This Row],[Inhaled/Intratracheal/intranasal]],Table1[[#This Row],[Dermal]],Table1[[#This Row],[Injected]])),"NA")</f>
        <v>NA</v>
      </c>
      <c r="AA814" t="b">
        <f>OR(ISNUMBER(FIND("fish ",C814)),ISNUMBER(FIND("Fish ",C814)),ISNUMBER(FIND("aquatic",C814)),ISNUMBER(FIND("daphnids",C814)),ISNUMBER(FIND("Carcinus maenas",C814)),ISNUMBER(FIND("Daphnia",C814)),ISNUMBER(FIND("Ruditapes philippinarum",C814)),ISNUMBER(FIND("daphnia",C814)),ISNUMBER(FIND("marine",C814)),ISNUMBER(FIND("mussel",C814)),ISNUMBER(FIND("algae",C814)),ISNUMBER(FIND("Donax faba",C814)),ISNUMBER(FIND("estuarine",C814)),ISNUMBER(FIND("snail",C814)),ISNUMBER(FIND("Prorocentrum donghaiense",C814)) )</f>
        <v>0</v>
      </c>
      <c r="AB814" t="b">
        <f>OR(ISNUMBER(FIND(" rat ",C814)),ISNUMBER(FIND(" rats ",C814)),ISNUMBER(FIND(" Rats ",C814)),ISNUMBER(FIND(" Rat ",C814)),ISNUMBER(FIND(" rat.",C814)),ISNUMBER(FIND(" rats.",C814)),ISNUMBER(FIND("mouse",C814)),ISNUMBER(FIND("mice",C814)), ISNUMBER(FIND(" Mice",C814)))</f>
        <v>0</v>
      </c>
      <c r="AC814" t="b">
        <f>OR(ISNUMBER(FIND(" cell ",C814)),ISNUMBER(FIND("fibroblast",C814)),ISNUMBER(FIND("macrophage",C814)),ISNUMBER(FIND("epithelial",C814)),ISNUMBER(FIND("endothelial",C814)),ISNUMBER(FIND("neuron",C814)),ISNUMBER(FIND(" cells ",C814)),ISNUMBER(FIND("RBC",C814)),ISNUMBER(FIND("mitochond",C814)),ISNUMBER(FIND("adipocyte",C814)),ISNUMBER(FIND("osteo",C814)),ISNUMBER(FIND("keratin",C814)),ISNUMBER(FIND(" cell's ",C814)),ISNUMBER(FIND("eukary",C814)),ISNUMBER(FIND("sperm",C814)))</f>
        <v>0</v>
      </c>
      <c r="AD814" t="b">
        <f>OR(ISNUMBER(FIND("human",B814)),ISNUMBER(FIND("workers",B814)),ISNUMBER(FIND("workforces",B814)),ISNUMBER(FIND("occupational",B814)),ISNUMBER(FIND("Case report",B814)),ISNUMBER(FIND("Workplaces",B814)),ISNUMBER(FIND("worker",B814)))</f>
        <v>0</v>
      </c>
      <c r="AE814" t="b">
        <f>OR(ISNUMBER(FIND(" plant ",C814)),ISNUMBER(FIND("Plant ",C814)),ISNUMBER(FIND("tomato",C814)),ISNUMBER(FIND("plants",C814)),ISNUMBER(FIND("Plants",C814)),ISNUMBER(FIND("algae",C814)),ISNUMBER(FIND("lettuce",C814)),ISNUMBER(FIND("green gram sprouts ",C814)),ISNUMBER(FIND("Cucurbita pepo",C814)),ISNUMBER(FIND("bean ",C814)),ISNUMBER(FIND("chloroplast",C814)),ISNUMBER(FIND("chlorophyll",C814)),ISNUMBER(FIND("seedling",C814)),ISNUMBER(FIND("canola",C814)),ISNUMBER(FIND("shoot",C814)),ISNUMBER(FIND("photosynthes",C814)),ISNUMBER(FIND(" leaves ",C814)),,ISNUMBER(FIND("agriculture",C814)),ISNUMBER(FIND(" crops ",C814)))</f>
        <v>0</v>
      </c>
      <c r="AF814" t="b">
        <f>OR(ISNUMBER(FIND("bacteria",C814)),ISNUMBER(FIND("Bacteria",C814)),ISNUMBER(FIND("Bacterium",C814)),ISNUMBER(FIND("bacterium",C814)),ISNUMBER(FIND(" coli ",C814)))</f>
        <v>0</v>
      </c>
      <c r="AG814" t="b">
        <f>OR(ISNUMBER(FIND("fungi",C814)),ISNUMBER(FIND("Fungi",C814)),ISNUMBER(FIND("fungus",C814)),ISNUMBER(FIND("Fungus",C814)),ISNUMBER(FIND("mushroom",C814)),ISNUMBER(FIND("Mushroom",C814)),ISNUMBER(FIND(" mold ",C814)))</f>
        <v>0</v>
      </c>
      <c r="AH814" t="b">
        <f>OR(ISNUMBER(FIND("Pig ",C814)),ISNUMBER(FIND("pig ",C814)),ISNUMBER(FIND("Pigs ",C814)),ISNUMBER(FIND("pigs ",C814)))</f>
        <v>0</v>
      </c>
      <c r="AI814" t="b">
        <f>OR(ISNUMBER(FIND(" C. elegans",C814)),ISNUMBER(FIND("Caenorhabditis elegans",C814)),ISNUMBER(FIND("earthworms",C814)),ISNUMBER(FIND(" Ficopomatus enigmaticus",C814)),ISNUMBER(FIND("larva",C814)),ISNUMBER(FIND("Lumbriculus variegatus",C814)),ISNUMBER(FIND("nematode",C814)))</f>
        <v>0</v>
      </c>
      <c r="AJ814" t="b">
        <f>NOT(OR(AA814,AB814,AC814,AD814,AE814,AF814,AG814,AH814,AI814))</f>
        <v>1</v>
      </c>
      <c r="AK814" t="s">
        <v>6139</v>
      </c>
      <c r="AL814" t="b">
        <f>OR(AA814,AB814,AD814,AE814,AF814,AG814,AH814,AI814)</f>
        <v>0</v>
      </c>
      <c r="AM814" t="b">
        <f>IF(Table1[[#This Row],[In vivo?]],IF(Table1[[#This Row],[Cell]],FALSE,TRUE),FALSE)</f>
        <v>0</v>
      </c>
      <c r="AN814" t="b">
        <f>AND(AC814,AL814)</f>
        <v>0</v>
      </c>
      <c r="AO814" t="b">
        <f>IF(Table1[[#This Row],[Cell]],IF(Table1[[#This Row],[In vivo?]],FALSE,TRUE),FALSE)</f>
        <v>0</v>
      </c>
      <c r="AP814" t="b">
        <f>NOT(OR(Table1[[#This Row],[In vivo?]],Table1[[#This Row],[Only in Cell]]))</f>
        <v>1</v>
      </c>
      <c r="AQ814" t="str">
        <f>IF(OR(Table1[[#This Row],[Rodents]],Table1[[#This Row],[Human]],Table1[[#This Row],[Pig]]),OR(ISNUMBER(FIND("pulmonary",C814)),ISNUMBER(FIND("lung",C814))),"NA")</f>
        <v>NA</v>
      </c>
      <c r="AR814" t="str">
        <f>IF(OR(Table1[[#This Row],[Rodents]],Table1[[#This Row],[Human]],Table1[[#This Row],[Pig]]),OR(ISNUMBER(FIND("skin",C814)),ISNUMBER(FIND("dermal",C814))),"NA")</f>
        <v>NA</v>
      </c>
      <c r="AS814" t="str">
        <f>IF(OR(Table1[[#This Row],[Rodents]],Table1[[#This Row],[Human]],Table1[[#This Row],[Pig]]),OR(ISNUMBER(FIND("liver",C814)),ISNUMBER(FIND("hepat",C814))),"NA")</f>
        <v>NA</v>
      </c>
      <c r="AT814" t="str">
        <f>IF(OR(Table1[[#This Row],[Rodents]],Table1[[#This Row],[Human]],Table1[[#This Row],[Pig]]),OR(ISNUMBER(FIND("kidney",C814)),ISNUMBER(FIND("neph",C814))),"NA")</f>
        <v>NA</v>
      </c>
      <c r="AU814" t="str">
        <f>IF(OR(Table1[[#This Row],[Rodents]],Table1[[#This Row],[Human]],Table1[[#This Row],[Pig]]),OR(ISNUMBER(FIND("brain",C814)),ISNUMBER(FIND("neur",C814)),ISNUMBER(FIND("nerv",C814))),"NA")</f>
        <v>NA</v>
      </c>
      <c r="AV814" t="str">
        <f>IF(OR(Table1[[#This Row],[Rodents]],Table1[[#This Row],[Human]],Table1[[#This Row],[Pig]]),OR(ISNUMBER(FIND("heart",C814)),ISNUMBER(FIND("cardi",C814))),"NA")</f>
        <v>NA</v>
      </c>
      <c r="AW814" t="str">
        <f>IF(OR(Table1[[#This Row],[Rodents]],Table1[[#This Row],[Human]],Table1[[#This Row],[Pig]]),OR(ISNUMBER(FIND("gastro",C814)),ISNUMBER(FIND("intesti",C814)),ISNUMBER(FIND("stomach",C814))),"NA")</f>
        <v>NA</v>
      </c>
      <c r="AX814" t="str">
        <f>IF(OR(Table1[[#This Row],[Rodents]],Table1[[#This Row],[Human]],Table1[[#This Row],[Pig]]),NOT(OR(AQ814,AR814,AS814,AT814,AU814,AV814,AW814)),"NA")</f>
        <v>NA</v>
      </c>
      <c r="AY814" t="b">
        <f>OR(ISNUMBER(FIND("SWCNT",C814)),ISNUMBER(FIND("SWNT",C814)),ISNUMBER(FIND("single-wall",C814)),ISNUMBER(FIND("single wall",C814)),ISNUMBER(FIND("Single wall",C814)),ISNUMBER(FIND("Single-wall",C814)),ISNUMBER(FIND("SWCNT",B814)),ISNUMBER(FIND("SWNT",B814)),ISNUMBER(FIND("single-wall",B814)),ISNUMBER(FIND("single wall",B814)),ISNUMBER(FIND("Single-wall",B814)),ISNUMBER(FIND("Single wall",B814)))</f>
        <v>0</v>
      </c>
      <c r="AZ814" t="b">
        <f>OR(ISNUMBER(FIND("MWCNT",C814)),ISNUMBER(FIND("MWNT",C814)),ISNUMBER(FIND("multi-wall",C814)),ISNUMBER(FIND("multi wall",C814)),ISNUMBER(FIND("multiwall",C814)),ISNUMBER(FIND("Multi-wall",C814)),ISNUMBER(FIND("Multi wall",C814)),ISNUMBER(FIND("Multiwall",C814)),ISNUMBER(FIND("MWCNT",B814)),ISNUMBER(FIND("MWNT",B814)),ISNUMBER(FIND("multi-wall",B814)),ISNUMBER(FIND("multi wall",B814)),ISNUMBER(FIND("multiwall",B814)),ISNUMBER(FIND("Multi-wall",B814)),ISNUMBER(FIND("Multi wall",B814)),ISNUMBER(FIND("Multiwall",B814)),ISNUMBER(FIND("Double-wall",B814)),ISNUMBER(FIND("Double wall",B814)),ISNUMBER(FIND("Doublewall",B814)),ISNUMBER(FIND("double-wall",B814)),ISNUMBER(FIND("double wall",B814)),ISNUMBER(FIND("doublewall",B814)))</f>
        <v>1</v>
      </c>
      <c r="BA814" t="b">
        <f>AND(Table1[[#This Row],[SWCNT]],Table1[[#This Row],[MWCNT]])</f>
        <v>0</v>
      </c>
      <c r="BB814" t="b">
        <f>IF(Table1[[#This Row],[SWCNT]]=TRUE,FALSE,IF(Table1[[#This Row],[MWCNT]]=TRUE,FALSE,TRUE))</f>
        <v>0</v>
      </c>
      <c r="BC814" s="18"/>
    </row>
    <row r="815" spans="1:55" ht="277.5">
      <c r="A815" t="s">
        <v>1055</v>
      </c>
      <c r="B815" s="2" t="s">
        <v>1056</v>
      </c>
      <c r="C815" s="16" t="s">
        <v>1057</v>
      </c>
      <c r="D815" s="17" t="s">
        <v>112</v>
      </c>
      <c r="E815" s="2">
        <v>2020</v>
      </c>
      <c r="F815" t="b">
        <f>OR(ISNUMBER(FIND("cytotoxic",C815)),ISNUMBER(FIND("Cytotoxic",C815)),ISNUMBER(FIND("cellular toxicity",C815)),ISNUMBER(FIND("cell death",C815)),ISNUMBER(FIND("viable",C815)),ISNUMBER(FIND("phytotoxic",C815)),ISNUMBER(FIND("acute toxicity",C815)),ISNUMBER(FIND("MTT",C815)),ISNUMBER(FIND("survival",C815)),ISNUMBER(FIND("prolifer",C815)),ISNUMBER(FIND("apoptosis",C815)),ISNUMBER(FIND("neurotoxic",C815)),ISNUMBER(FIND("  lysis ",C815)),ISNUMBER(FIND("necrosis",C815)),ISNUMBER(FIND("cellular death",C815))*3,ISNUMBER(FIND("LDH",C815)),ISNUMBER(FIND("Acute toxicity",C815)))</f>
        <v>1</v>
      </c>
      <c r="G815" t="b">
        <f>OR(ISNUMBER(FIND("genotoxic",C815)),ISNUMBER(FIND("genotoxicity",C815)),ISNUMBER(FIND("DNA damage",C815)),ISNUMBER(FIND("DNA",C815)),ISNUMBER(FIND("RNA",C815)),ISNUMBER(FIND("mesothelioma",C815)),ISNUMBER(FIND("carcino",C815)),ISNUMBER(FIND("mutagen",C815)),ISNUMBER(FIND("genetic",C815)))</f>
        <v>1</v>
      </c>
      <c r="H815" t="b">
        <f>OR(ISNUMBER(FIND("inflammatory",C815)),ISNUMBER(FIND("inflamm",C815)))</f>
        <v>0</v>
      </c>
      <c r="I815" t="b">
        <f>OR(ISNUMBER(FIND("immune",C815)),ISNUMBER(FIND("immunological",C815)),ISNUMBER(FIND("interleuk",C815)),ISNUMBER(FIND("platelet activation",C815)),ISNUMBER(FIND("monocyte",C815)),ISNUMBER(FIND("leukocyte",C815)),ISNUMBER(FIND("cytokine",C815)),ISNUMBER(FIND("CD4",C815)),ISNUMBER(FIND("CD8",C815)),ISNUMBER(FIND("T-cell",C815)))</f>
        <v>0</v>
      </c>
      <c r="J815" t="b">
        <f>OR(ISNUMBER(FIND("reactive oxygen",C815)),ISNUMBER(FIND("ROS",C815)),ISNUMBER(FIND("free radical",C815)),ISNUMBER(FIND("oxidative stress",C815)),ISNUMBER(FIND("peroxid",C815)),ISNUMBER(FIND("oxidative",C815)),ISNUMBER(FIND("antioxid",C815)))</f>
        <v>1</v>
      </c>
      <c r="K815" t="b">
        <f>OR(ISNUMBER(FIND("autophag",C815)))</f>
        <v>0</v>
      </c>
      <c r="L815" t="b">
        <f>OR(ISNUMBER(FIND("morpholog",C815)))</f>
        <v>1</v>
      </c>
      <c r="M815" t="b">
        <f>OR(ISNUMBER(FIND("fibrosis",C815)),ISNUMBER(FIND("Fibrosis",C815)),ISNUMBER(FIND("fibrot",C815)))</f>
        <v>0</v>
      </c>
      <c r="N815" t="b">
        <f>OR(ISNUMBER(FIND("offspring",C815)),ISNUMBER(FIND("Parental",C815)),ISNUMBER(FIND("parental",C815)),ISNUMBER(FIND("germline",C815)),ISNUMBER(FIND("reproduc",C815)),ISNUMBER(FIND("embryo",C815)))</f>
        <v>0</v>
      </c>
      <c r="O815" t="b">
        <f>OR(ISNUMBER(FIND("metabol",C815)),ISNUMBER(FIND("Metabol",C815)),ISNUMBER(FIND("digest",C815)),ISNUMBER(FIND("mitochon",C815)))</f>
        <v>0</v>
      </c>
      <c r="P815" t="b">
        <f>OR(ISNUMBER(FIND("ecotox",C815)),ISNUMBER(FIND("Ecotox",B815)),ISNUMBER(FIND("ecotox",B815)),ISNUMBER(FIND("Ecotox",C815)))</f>
        <v>0</v>
      </c>
      <c r="Q815" t="b">
        <f>OR(ISNUMBER(FIND("Bioaccum",C815)),ISNUMBER(FIND("bioaccum",C815)),ISNUMBER(FIND("accum",C815)))</f>
        <v>0</v>
      </c>
      <c r="R815" t="b">
        <f>OR(ISNUMBER(FIND("Occupation",C815)),ISNUMBER(FIND("occupation",C815)),ISNUMBER(FIND("worker",C815)),ISNUMBER(FIND("workforce",C815)))</f>
        <v>0</v>
      </c>
      <c r="S815" t="b">
        <f>NOT(OR(F815,G815,H815,I815,J815,K815,L815,M815,N815,O815,P815,Q815,R815))</f>
        <v>0</v>
      </c>
      <c r="U815" t="b">
        <f>OR(Table1[[#This Row],[Inflammation]],Table1[[#This Row],[Immune]])</f>
        <v>0</v>
      </c>
      <c r="V815" t="str">
        <f>IF(OR(Table1[[#This Row],[Rodents]],Table1[[#This Row],[Human]],Table1[[#This Row],[Pig]]),OR(ISNUMBER(FIND("intratrach",C815)),ISNUMBER(FIND("nasal ",C815)),ISNUMBER(FIND("instill",C815))),"NA")</f>
        <v>NA</v>
      </c>
      <c r="W815" t="str">
        <f>IF(OR(Table1[[#This Row],[Rodents]],Table1[[#This Row],[Human]],Table1[[#This Row],[Pig]]),OR(ISNUMBER(FIND("dermal",C815)),ISNUMBER(FIND("skin ",C815))),"NA")</f>
        <v>NA</v>
      </c>
      <c r="X815" t="str">
        <f>IF(OR(Table1[[#This Row],[Rodents]],Table1[[#This Row],[Human]],Table1[[#This Row],[Pig]]),OR(ISNUMBER(FIND("injected",C815)),ISNUMBER(FIND("periton",C815)),ISNUMBER(FIND("intrascrot",C815))),"NA")</f>
        <v>NA</v>
      </c>
      <c r="Y815" t="str">
        <f>IF(OR(Table1[[#This Row],[Rodents]],Table1[[#This Row],[Human]],Table1[[#This Row],[Pig]]),NOT(OR(Table1[[#This Row],[Inhaled/Intratracheal/intranasal]],Table1[[#This Row],[Dermal]],Table1[[#This Row],[Injected]])),"NA")</f>
        <v>NA</v>
      </c>
      <c r="AA815" t="b">
        <f>OR(ISNUMBER(FIND("fish ",C815)),ISNUMBER(FIND("Fish ",C815)),ISNUMBER(FIND("aquatic",C815)),ISNUMBER(FIND("daphnids",C815)),ISNUMBER(FIND("Carcinus maenas",C815)),ISNUMBER(FIND("Daphnia",C815)),ISNUMBER(FIND("Ruditapes philippinarum",C815)),ISNUMBER(FIND("daphnia",C815)),ISNUMBER(FIND("marine",C815)),ISNUMBER(FIND("mussel",C815)),ISNUMBER(FIND("algae",C815)),ISNUMBER(FIND("Donax faba",C815)),ISNUMBER(FIND("estuarine",C815)),ISNUMBER(FIND("snail",C815)),ISNUMBER(FIND("Prorocentrum donghaiense",C815)) )</f>
        <v>0</v>
      </c>
      <c r="AB815" t="b">
        <f>OR(ISNUMBER(FIND(" rat ",C815)),ISNUMBER(FIND(" rats ",C815)),ISNUMBER(FIND(" Rats ",C815)),ISNUMBER(FIND(" Rat ",C815)),ISNUMBER(FIND(" rat.",C815)),ISNUMBER(FIND(" rats.",C815)),ISNUMBER(FIND("mouse",C815)),ISNUMBER(FIND("mice",C815)), ISNUMBER(FIND(" Mice",C815)))</f>
        <v>0</v>
      </c>
      <c r="AC815" t="b">
        <f>OR(ISNUMBER(FIND(" cell ",C815)),ISNUMBER(FIND("fibroblast",C815)),ISNUMBER(FIND("macrophage",C815)),ISNUMBER(FIND("epithelial",C815)),ISNUMBER(FIND("endothelial",C815)),ISNUMBER(FIND("neuron",C815)),ISNUMBER(FIND(" cells ",C815)),ISNUMBER(FIND("RBC",C815)),ISNUMBER(FIND("mitochond",C815)),ISNUMBER(FIND("adipocyte",C815)),ISNUMBER(FIND("osteo",C815)),ISNUMBER(FIND("keratin",C815)),ISNUMBER(FIND(" cell's ",C815)),ISNUMBER(FIND("eukary",C815)),ISNUMBER(FIND("sperm",C815)))</f>
        <v>0</v>
      </c>
      <c r="AD815" t="b">
        <f>OR(ISNUMBER(FIND("human",B815)),ISNUMBER(FIND("workers",B815)),ISNUMBER(FIND("workforces",B815)),ISNUMBER(FIND("occupational",B815)),ISNUMBER(FIND("Case report",B815)),ISNUMBER(FIND("Workplaces",B815)),ISNUMBER(FIND("worker",B815)))</f>
        <v>0</v>
      </c>
      <c r="AE815" t="b">
        <f>OR(ISNUMBER(FIND(" plant ",C815)),ISNUMBER(FIND("Plant ",C815)),ISNUMBER(FIND("tomato",C815)),ISNUMBER(FIND("plants",C815)),ISNUMBER(FIND("Plants",C815)),ISNUMBER(FIND("algae",C815)),ISNUMBER(FIND("lettuce",C815)),ISNUMBER(FIND("green gram sprouts ",C815)),ISNUMBER(FIND("Cucurbita pepo",C815)),ISNUMBER(FIND("bean ",C815)),ISNUMBER(FIND("chloroplast",C815)),ISNUMBER(FIND("chlorophyll",C815)),ISNUMBER(FIND("seedling",C815)),ISNUMBER(FIND("canola",C815)),ISNUMBER(FIND("shoot",C815)),ISNUMBER(FIND("photosynthes",C815)),ISNUMBER(FIND(" leaves ",C815)),,ISNUMBER(FIND("agriculture",C815)),ISNUMBER(FIND(" crops ",C815)))</f>
        <v>0</v>
      </c>
      <c r="AF815" t="b">
        <f>OR(ISNUMBER(FIND("bacteria",C815)),ISNUMBER(FIND("Bacteria",C815)),ISNUMBER(FIND("Bacterium",C815)),ISNUMBER(FIND("bacterium",C815)),ISNUMBER(FIND(" coli ",C815)))</f>
        <v>0</v>
      </c>
      <c r="AG815" t="b">
        <f>OR(ISNUMBER(FIND("fungi",C815)),ISNUMBER(FIND("Fungi",C815)),ISNUMBER(FIND("fungus",C815)),ISNUMBER(FIND("Fungus",C815)),ISNUMBER(FIND("mushroom",C815)),ISNUMBER(FIND("Mushroom",C815)),ISNUMBER(FIND(" mold ",C815)))</f>
        <v>0</v>
      </c>
      <c r="AH815" t="b">
        <f>OR(ISNUMBER(FIND("Pig ",C815)),ISNUMBER(FIND("pig ",C815)),ISNUMBER(FIND("Pigs ",C815)),ISNUMBER(FIND("pigs ",C815)))</f>
        <v>0</v>
      </c>
      <c r="AI815" t="b">
        <f>OR(ISNUMBER(FIND(" C. elegans",C815)),ISNUMBER(FIND("Caenorhabditis elegans",C815)),ISNUMBER(FIND("earthworms",C815)),ISNUMBER(FIND(" Ficopomatus enigmaticus",C815)),ISNUMBER(FIND("larva",C815)),ISNUMBER(FIND("Lumbriculus variegatus",C815)),ISNUMBER(FIND("nematode",C815)))</f>
        <v>0</v>
      </c>
      <c r="AJ815" t="b">
        <f>NOT(OR(AA815,AB815,AC815,AD815,AE815,AF815,AG815,AH815,AI815))</f>
        <v>1</v>
      </c>
      <c r="AL815" t="b">
        <f>OR(AA815,AB815,AD815,AE815,AF815,AG815,AH815,AI815)</f>
        <v>0</v>
      </c>
      <c r="AM815" t="b">
        <f>IF(Table1[[#This Row],[In vivo?]],IF(Table1[[#This Row],[Cell]],FALSE,TRUE),FALSE)</f>
        <v>0</v>
      </c>
      <c r="AN815" t="b">
        <f>AND(AC815,AL815)</f>
        <v>0</v>
      </c>
      <c r="AO815" t="b">
        <f>IF(Table1[[#This Row],[Cell]],IF(Table1[[#This Row],[In vivo?]],FALSE,TRUE),FALSE)</f>
        <v>0</v>
      </c>
      <c r="AP815" t="b">
        <f>NOT(OR(Table1[[#This Row],[In vivo?]],Table1[[#This Row],[Only in Cell]]))</f>
        <v>1</v>
      </c>
      <c r="AQ815" t="str">
        <f>IF(OR(Table1[[#This Row],[Rodents]],Table1[[#This Row],[Human]],Table1[[#This Row],[Pig]]),OR(ISNUMBER(FIND("pulmonary",C815)),ISNUMBER(FIND("lung",C815))),"NA")</f>
        <v>NA</v>
      </c>
      <c r="AR815" t="str">
        <f>IF(OR(Table1[[#This Row],[Rodents]],Table1[[#This Row],[Human]],Table1[[#This Row],[Pig]]),OR(ISNUMBER(FIND("skin",C815)),ISNUMBER(FIND("dermal",C815))),"NA")</f>
        <v>NA</v>
      </c>
      <c r="AS815" t="str">
        <f>IF(OR(Table1[[#This Row],[Rodents]],Table1[[#This Row],[Human]],Table1[[#This Row],[Pig]]),OR(ISNUMBER(FIND("liver",C815)),ISNUMBER(FIND("hepat",C815))),"NA")</f>
        <v>NA</v>
      </c>
      <c r="AT815" t="str">
        <f>IF(OR(Table1[[#This Row],[Rodents]],Table1[[#This Row],[Human]],Table1[[#This Row],[Pig]]),OR(ISNUMBER(FIND("kidney",C815)),ISNUMBER(FIND("neph",C815))),"NA")</f>
        <v>NA</v>
      </c>
      <c r="AU815" t="str">
        <f>IF(OR(Table1[[#This Row],[Rodents]],Table1[[#This Row],[Human]],Table1[[#This Row],[Pig]]),OR(ISNUMBER(FIND("brain",C815)),ISNUMBER(FIND("neur",C815)),ISNUMBER(FIND("nerv",C815))),"NA")</f>
        <v>NA</v>
      </c>
      <c r="AV815" t="str">
        <f>IF(OR(Table1[[#This Row],[Rodents]],Table1[[#This Row],[Human]],Table1[[#This Row],[Pig]]),OR(ISNUMBER(FIND("heart",C815)),ISNUMBER(FIND("cardi",C815))),"NA")</f>
        <v>NA</v>
      </c>
      <c r="AW815" t="str">
        <f>IF(OR(Table1[[#This Row],[Rodents]],Table1[[#This Row],[Human]],Table1[[#This Row],[Pig]]),OR(ISNUMBER(FIND("gastro",C815)),ISNUMBER(FIND("intesti",C815)),ISNUMBER(FIND("stomach",C815))),"NA")</f>
        <v>NA</v>
      </c>
      <c r="AX815" t="str">
        <f>IF(OR(Table1[[#This Row],[Rodents]],Table1[[#This Row],[Human]],Table1[[#This Row],[Pig]]),NOT(OR(AQ815,AR815,AS815,AT815,AU815,AV815,AW815)),"NA")</f>
        <v>NA</v>
      </c>
      <c r="AY815" t="b">
        <f>OR(ISNUMBER(FIND("SWCNT",C815)),ISNUMBER(FIND("SWNT",C815)),ISNUMBER(FIND("single-wall",C815)),ISNUMBER(FIND("single wall",C815)),ISNUMBER(FIND("Single wall",C815)),ISNUMBER(FIND("Single-wall",C815)),ISNUMBER(FIND("SWCNT",B815)),ISNUMBER(FIND("SWNT",B815)),ISNUMBER(FIND("single-wall",B815)),ISNUMBER(FIND("single wall",B815)),ISNUMBER(FIND("Single-wall",B815)),ISNUMBER(FIND("Single wall",B815)))</f>
        <v>1</v>
      </c>
      <c r="AZ815" t="b">
        <f>OR(ISNUMBER(FIND("MWCNT",C815)),ISNUMBER(FIND("MWNT",C815)),ISNUMBER(FIND("multi-wall",C815)),ISNUMBER(FIND("multi wall",C815)),ISNUMBER(FIND("multiwall",C815)),ISNUMBER(FIND("Multi-wall",C815)),ISNUMBER(FIND("Multi wall",C815)),ISNUMBER(FIND("Multiwall",C815)),ISNUMBER(FIND("MWCNT",B815)),ISNUMBER(FIND("MWNT",B815)),ISNUMBER(FIND("multi-wall",B815)),ISNUMBER(FIND("multi wall",B815)),ISNUMBER(FIND("multiwall",B815)),ISNUMBER(FIND("Multi-wall",B815)),ISNUMBER(FIND("Multi wall",B815)),ISNUMBER(FIND("Multiwall",B815)),ISNUMBER(FIND("Double-wall",B815)),ISNUMBER(FIND("Double wall",B815)),ISNUMBER(FIND("Doublewall",B815)),ISNUMBER(FIND("double-wall",B815)),ISNUMBER(FIND("double wall",B815)),ISNUMBER(FIND("doublewall",B815)))</f>
        <v>0</v>
      </c>
      <c r="BA815" t="b">
        <f>AND(Table1[[#This Row],[SWCNT]],Table1[[#This Row],[MWCNT]])</f>
        <v>0</v>
      </c>
      <c r="BB815" t="b">
        <f>IF(Table1[[#This Row],[SWCNT]]=TRUE,FALSE,IF(Table1[[#This Row],[MWCNT]]=TRUE,FALSE,TRUE))</f>
        <v>0</v>
      </c>
      <c r="BC815" s="18"/>
    </row>
    <row r="816" spans="1:55" ht="333">
      <c r="A816" t="s">
        <v>533</v>
      </c>
      <c r="B816" s="2" t="s">
        <v>534</v>
      </c>
      <c r="C816" s="16" t="s">
        <v>535</v>
      </c>
      <c r="D816" s="17" t="s">
        <v>278</v>
      </c>
      <c r="E816" s="2">
        <v>2021</v>
      </c>
      <c r="F816" t="b">
        <f>OR(ISNUMBER(FIND("cytotoxic",C816)),ISNUMBER(FIND("Cytotoxic",C816)),ISNUMBER(FIND("cellular toxicity",C816)),ISNUMBER(FIND("cell death",C816)),ISNUMBER(FIND("viable",C816)),ISNUMBER(FIND("phytotoxic",C816)),ISNUMBER(FIND("acute toxicity",C816)),ISNUMBER(FIND("MTT",C816)),ISNUMBER(FIND("survival",C816)),ISNUMBER(FIND("prolifer",C816)),ISNUMBER(FIND("apoptosis",C816)),ISNUMBER(FIND("neurotoxic",C816)),ISNUMBER(FIND("  lysis ",C816)),ISNUMBER(FIND("necrosis",C816)),ISNUMBER(FIND("cellular death",C816))*3,ISNUMBER(FIND("LDH",C816)),ISNUMBER(FIND("Acute toxicity",C816)))</f>
        <v>0</v>
      </c>
      <c r="G816" t="b">
        <f>OR(ISNUMBER(FIND("genotoxic",C816)),ISNUMBER(FIND("genotoxicity",C816)),ISNUMBER(FIND("DNA damage",C816)),ISNUMBER(FIND("DNA",C816)),ISNUMBER(FIND("RNA",C816)),ISNUMBER(FIND("mesothelioma",C816)),ISNUMBER(FIND("carcino",C816)),ISNUMBER(FIND("mutagen",C816)),ISNUMBER(FIND("genetic",C816)))</f>
        <v>0</v>
      </c>
      <c r="H816" t="b">
        <f>OR(ISNUMBER(FIND("inflammatory",C816)),ISNUMBER(FIND("inflamm",C816)))</f>
        <v>0</v>
      </c>
      <c r="I816" t="b">
        <f>OR(ISNUMBER(FIND("immune",C816)),ISNUMBER(FIND("immunological",C816)),ISNUMBER(FIND("interleuk",C816)),ISNUMBER(FIND("platelet activation",C816)),ISNUMBER(FIND("monocyte",C816)),ISNUMBER(FIND("leukocyte",C816)),ISNUMBER(FIND("cytokine",C816)),ISNUMBER(FIND("CD4",C816)),ISNUMBER(FIND("CD8",C816)),ISNUMBER(FIND("T-cell",C816)))</f>
        <v>0</v>
      </c>
      <c r="J816" t="b">
        <f>OR(ISNUMBER(FIND("reactive oxygen",C816)),ISNUMBER(FIND("ROS",C816)),ISNUMBER(FIND("free radical",C816)),ISNUMBER(FIND("oxidative stress",C816)),ISNUMBER(FIND("peroxid",C816)),ISNUMBER(FIND("oxidative",C816)),ISNUMBER(FIND("antioxid",C816)))</f>
        <v>0</v>
      </c>
      <c r="K816" t="b">
        <f>OR(ISNUMBER(FIND("autophag",C816)))</f>
        <v>0</v>
      </c>
      <c r="L816" t="b">
        <f>OR(ISNUMBER(FIND("morpholog",C816)))</f>
        <v>0</v>
      </c>
      <c r="M816" t="b">
        <f>OR(ISNUMBER(FIND("fibrosis",C816)),ISNUMBER(FIND("Fibrosis",C816)),ISNUMBER(FIND("fibrot",C816)))</f>
        <v>0</v>
      </c>
      <c r="N816" t="b">
        <f>OR(ISNUMBER(FIND("offspring",C816)),ISNUMBER(FIND("Parental",C816)),ISNUMBER(FIND("parental",C816)),ISNUMBER(FIND("germline",C816)),ISNUMBER(FIND("reproduc",C816)),ISNUMBER(FIND("embryo",C816)))</f>
        <v>0</v>
      </c>
      <c r="O816" t="b">
        <f>OR(ISNUMBER(FIND("metabol",C816)),ISNUMBER(FIND("Metabol",C816)),ISNUMBER(FIND("digest",C816)),ISNUMBER(FIND("mitochon",C816)))</f>
        <v>0</v>
      </c>
      <c r="P816" t="b">
        <v>1</v>
      </c>
      <c r="Q816" t="b">
        <f>OR(ISNUMBER(FIND("Bioaccum",C816)),ISNUMBER(FIND("bioaccum",C816)),ISNUMBER(FIND("accum",C816)))</f>
        <v>0</v>
      </c>
      <c r="R816" t="b">
        <f>OR(ISNUMBER(FIND("Occupation",C816)),ISNUMBER(FIND("occupation",C816)),ISNUMBER(FIND("worker",C816)),ISNUMBER(FIND("workforce",C816)))</f>
        <v>0</v>
      </c>
      <c r="S816" t="b">
        <f>NOT(OR(F816,G816,H816,I816,J816,K816,L816,M816,N816,O816,P816,Q816,R816))</f>
        <v>0</v>
      </c>
      <c r="U816" t="b">
        <f>OR(Table1[[#This Row],[Inflammation]],Table1[[#This Row],[Immune]])</f>
        <v>0</v>
      </c>
      <c r="V816" t="str">
        <f>IF(OR(Table1[[#This Row],[Rodents]],Table1[[#This Row],[Human]],Table1[[#This Row],[Pig]]),OR(ISNUMBER(FIND("intratrach",C816)),ISNUMBER(FIND("nasal ",C816)),ISNUMBER(FIND("instill",C816))),"NA")</f>
        <v>NA</v>
      </c>
      <c r="W816" t="str">
        <f>IF(OR(Table1[[#This Row],[Rodents]],Table1[[#This Row],[Human]],Table1[[#This Row],[Pig]]),OR(ISNUMBER(FIND("dermal",C816)),ISNUMBER(FIND("skin ",C816))),"NA")</f>
        <v>NA</v>
      </c>
      <c r="X816" t="str">
        <f>IF(OR(Table1[[#This Row],[Rodents]],Table1[[#This Row],[Human]],Table1[[#This Row],[Pig]]),OR(ISNUMBER(FIND("injected",C816)),ISNUMBER(FIND("periton",C816)),ISNUMBER(FIND("intrascrot",C816))),"NA")</f>
        <v>NA</v>
      </c>
      <c r="Y816" t="str">
        <f>IF(OR(Table1[[#This Row],[Rodents]],Table1[[#This Row],[Human]],Table1[[#This Row],[Pig]]),NOT(OR(Table1[[#This Row],[Inhaled/Intratracheal/intranasal]],Table1[[#This Row],[Dermal]],Table1[[#This Row],[Injected]])),"NA")</f>
        <v>NA</v>
      </c>
      <c r="AA816" t="b">
        <f>OR(ISNUMBER(FIND("fish ",C816)),ISNUMBER(FIND("Fish ",C816)),ISNUMBER(FIND("aquatic",C816)),ISNUMBER(FIND("daphnids",C816)),ISNUMBER(FIND("Carcinus maenas",C816)),ISNUMBER(FIND("Daphnia",C816)),ISNUMBER(FIND("Ruditapes philippinarum",C816)),ISNUMBER(FIND("daphnia",C816)),ISNUMBER(FIND("marine",C816)),ISNUMBER(FIND("mussel",C816)),ISNUMBER(FIND("algae",C816)),ISNUMBER(FIND("Donax faba",C816)),ISNUMBER(FIND("estuarine",C816)),ISNUMBER(FIND("snail",C816)),ISNUMBER(FIND("Prorocentrum donghaiense",C816)) )</f>
        <v>0</v>
      </c>
      <c r="AB816" t="b">
        <f>OR(ISNUMBER(FIND(" rat ",C816)),ISNUMBER(FIND(" rats ",C816)),ISNUMBER(FIND(" Rats ",C816)),ISNUMBER(FIND(" Rat ",C816)),ISNUMBER(FIND(" rat.",C816)),ISNUMBER(FIND(" rats.",C816)),ISNUMBER(FIND("mouse",C816)),ISNUMBER(FIND("mice",C816)), ISNUMBER(FIND(" Mice",C816)))</f>
        <v>0</v>
      </c>
      <c r="AC816" t="b">
        <f>OR(ISNUMBER(FIND(" cell ",C816)),ISNUMBER(FIND("fibroblast",C816)),ISNUMBER(FIND("macrophage",C816)),ISNUMBER(FIND("epithelial",C816)),ISNUMBER(FIND("endothelial",C816)),ISNUMBER(FIND("neuron",C816)),ISNUMBER(FIND(" cells ",C816)),ISNUMBER(FIND("RBC",C816)),ISNUMBER(FIND("mitochond",C816)),ISNUMBER(FIND("adipocyte",C816)),ISNUMBER(FIND("osteo",C816)),ISNUMBER(FIND("keratin",C816)),ISNUMBER(FIND(" cell's ",C816)),ISNUMBER(FIND("eukary",C816)),ISNUMBER(FIND("sperm",C816)))</f>
        <v>0</v>
      </c>
      <c r="AD816" t="b">
        <f>OR(ISNUMBER(FIND("human",B816)),ISNUMBER(FIND("workers",B816)),ISNUMBER(FIND("workforces",B816)),ISNUMBER(FIND("occupational",B816)),ISNUMBER(FIND("Case report",B816)),ISNUMBER(FIND("Workplaces",B816)),ISNUMBER(FIND("worker",B816)))</f>
        <v>0</v>
      </c>
      <c r="AE816" t="b">
        <f>OR(ISNUMBER(FIND(" plant ",C816)),ISNUMBER(FIND("Plant ",C816)),ISNUMBER(FIND("tomato",C816)),ISNUMBER(FIND("plants",C816)),ISNUMBER(FIND("Plants",C816)),ISNUMBER(FIND("algae",C816)),ISNUMBER(FIND("lettuce",C816)),ISNUMBER(FIND("green gram sprouts ",C816)),ISNUMBER(FIND("Cucurbita pepo",C816)),ISNUMBER(FIND("bean ",C816)),ISNUMBER(FIND("chloroplast",C816)),ISNUMBER(FIND("chlorophyll",C816)),ISNUMBER(FIND("seedling",C816)),ISNUMBER(FIND("canola",C816)),ISNUMBER(FIND("shoot",C816)),ISNUMBER(FIND("photosynthes",C816)),ISNUMBER(FIND(" leaves ",C816)),,ISNUMBER(FIND("agriculture",C816)),ISNUMBER(FIND(" crops ",C816)))</f>
        <v>0</v>
      </c>
      <c r="AF816" t="b">
        <f>OR(ISNUMBER(FIND("bacteria",C816)),ISNUMBER(FIND("Bacteria",C816)),ISNUMBER(FIND("Bacterium",C816)),ISNUMBER(FIND("bacterium",C816)),ISNUMBER(FIND(" coli ",C816)))</f>
        <v>0</v>
      </c>
      <c r="AG816" t="b">
        <f>OR(ISNUMBER(FIND("fungi",C816)),ISNUMBER(FIND("Fungi",C816)),ISNUMBER(FIND("fungus",C816)),ISNUMBER(FIND("Fungus",C816)),ISNUMBER(FIND("mushroom",C816)),ISNUMBER(FIND("Mushroom",C816)),ISNUMBER(FIND(" mold ",C816)))</f>
        <v>0</v>
      </c>
      <c r="AH816" t="b">
        <f>OR(ISNUMBER(FIND("Pig ",C816)),ISNUMBER(FIND("pig ",C816)),ISNUMBER(FIND("Pigs ",C816)),ISNUMBER(FIND("pigs ",C816)))</f>
        <v>0</v>
      </c>
      <c r="AI816" t="b">
        <f>OR(ISNUMBER(FIND(" C. elegans",C816)),ISNUMBER(FIND("Caenorhabditis elegans",C816)),ISNUMBER(FIND("earthworms",C816)),ISNUMBER(FIND(" Ficopomatus enigmaticus",C816)),ISNUMBER(FIND("larva",C816)),ISNUMBER(FIND("Lumbriculus variegatus",C816)),ISNUMBER(FIND("nematode",C816)))</f>
        <v>0</v>
      </c>
      <c r="AJ816" t="b">
        <f>NOT(OR(AA816,AB816,AC816,AD816,AE816,AF816,AG816,AH816,AI816))</f>
        <v>1</v>
      </c>
      <c r="AK816" t="s">
        <v>6110</v>
      </c>
      <c r="AL816" t="b">
        <f>OR(AA816,AB816,AD816,AE816,AF816,AG816,AH816,AI816)</f>
        <v>0</v>
      </c>
      <c r="AM816" t="b">
        <f>IF(Table1[[#This Row],[In vivo?]],IF(Table1[[#This Row],[Cell]],FALSE,TRUE),FALSE)</f>
        <v>0</v>
      </c>
      <c r="AN816" t="b">
        <f>AND(AC816,AL816)</f>
        <v>0</v>
      </c>
      <c r="AO816" t="b">
        <f>IF(Table1[[#This Row],[Cell]],IF(Table1[[#This Row],[In vivo?]],FALSE,TRUE),FALSE)</f>
        <v>0</v>
      </c>
      <c r="AP816" t="b">
        <f>NOT(OR(Table1[[#This Row],[In vivo?]],Table1[[#This Row],[Only in Cell]]))</f>
        <v>1</v>
      </c>
      <c r="AQ816" t="str">
        <f>IF(OR(Table1[[#This Row],[Rodents]],Table1[[#This Row],[Human]],Table1[[#This Row],[Pig]]),OR(ISNUMBER(FIND("pulmonary",C816)),ISNUMBER(FIND("lung",C816))),"NA")</f>
        <v>NA</v>
      </c>
      <c r="AR816" t="str">
        <f>IF(OR(Table1[[#This Row],[Rodents]],Table1[[#This Row],[Human]],Table1[[#This Row],[Pig]]),OR(ISNUMBER(FIND("skin",C816)),ISNUMBER(FIND("dermal",C816))),"NA")</f>
        <v>NA</v>
      </c>
      <c r="AS816" t="str">
        <f>IF(OR(Table1[[#This Row],[Rodents]],Table1[[#This Row],[Human]],Table1[[#This Row],[Pig]]),OR(ISNUMBER(FIND("liver",C816)),ISNUMBER(FIND("hepat",C816))),"NA")</f>
        <v>NA</v>
      </c>
      <c r="AT816" t="str">
        <f>IF(OR(Table1[[#This Row],[Rodents]],Table1[[#This Row],[Human]],Table1[[#This Row],[Pig]]),OR(ISNUMBER(FIND("kidney",C816)),ISNUMBER(FIND("neph",C816))),"NA")</f>
        <v>NA</v>
      </c>
      <c r="AU816" t="str">
        <f>IF(OR(Table1[[#This Row],[Rodents]],Table1[[#This Row],[Human]],Table1[[#This Row],[Pig]]),OR(ISNUMBER(FIND("brain",C816)),ISNUMBER(FIND("neur",C816)),ISNUMBER(FIND("nerv",C816))),"NA")</f>
        <v>NA</v>
      </c>
      <c r="AV816" t="str">
        <f>IF(OR(Table1[[#This Row],[Rodents]],Table1[[#This Row],[Human]],Table1[[#This Row],[Pig]]),OR(ISNUMBER(FIND("heart",C816)),ISNUMBER(FIND("cardi",C816))),"NA")</f>
        <v>NA</v>
      </c>
      <c r="AW816" t="str">
        <f>IF(OR(Table1[[#This Row],[Rodents]],Table1[[#This Row],[Human]],Table1[[#This Row],[Pig]]),OR(ISNUMBER(FIND("gastro",C816)),ISNUMBER(FIND("intesti",C816)),ISNUMBER(FIND("stomach",C816))),"NA")</f>
        <v>NA</v>
      </c>
      <c r="AX816" t="str">
        <f>IF(OR(Table1[[#This Row],[Rodents]],Table1[[#This Row],[Human]],Table1[[#This Row],[Pig]]),NOT(OR(AQ816,AR816,AS816,AT816,AU816,AV816,AW816)),"NA")</f>
        <v>NA</v>
      </c>
      <c r="AY816" t="b">
        <f>OR(ISNUMBER(FIND("SWCNT",C816)),ISNUMBER(FIND("SWNT",C816)),ISNUMBER(FIND("single-wall",C816)),ISNUMBER(FIND("single wall",C816)),ISNUMBER(FIND("Single wall",C816)),ISNUMBER(FIND("Single-wall",C816)),ISNUMBER(FIND("SWCNT",B816)),ISNUMBER(FIND("SWNT",B816)),ISNUMBER(FIND("single-wall",B816)),ISNUMBER(FIND("single wall",B816)),ISNUMBER(FIND("Single-wall",B816)),ISNUMBER(FIND("Single wall",B816)))</f>
        <v>0</v>
      </c>
      <c r="AZ816" t="b">
        <f>OR(ISNUMBER(FIND("MWCNT",C816)),ISNUMBER(FIND("MWNT",C816)),ISNUMBER(FIND("multi-wall",C816)),ISNUMBER(FIND("multi wall",C816)),ISNUMBER(FIND("multiwall",C816)),ISNUMBER(FIND("Multi-wall",C816)),ISNUMBER(FIND("Multi wall",C816)),ISNUMBER(FIND("Multiwall",C816)),ISNUMBER(FIND("MWCNT",B816)),ISNUMBER(FIND("MWNT",B816)),ISNUMBER(FIND("multi-wall",B816)),ISNUMBER(FIND("multi wall",B816)),ISNUMBER(FIND("multiwall",B816)),ISNUMBER(FIND("Multi-wall",B816)),ISNUMBER(FIND("Multi wall",B816)),ISNUMBER(FIND("Multiwall",B816)),ISNUMBER(FIND("Double-wall",B816)),ISNUMBER(FIND("Double wall",B816)),ISNUMBER(FIND("Doublewall",B816)),ISNUMBER(FIND("double-wall",B816)),ISNUMBER(FIND("double wall",B816)),ISNUMBER(FIND("doublewall",B816)))</f>
        <v>0</v>
      </c>
      <c r="BA816" t="b">
        <f>AND(Table1[[#This Row],[SWCNT]],Table1[[#This Row],[MWCNT]])</f>
        <v>0</v>
      </c>
      <c r="BB816" t="b">
        <f>IF(Table1[[#This Row],[SWCNT]]=TRUE,FALSE,IF(Table1[[#This Row],[MWCNT]]=TRUE,FALSE,TRUE))</f>
        <v>1</v>
      </c>
      <c r="BC816" s="18"/>
    </row>
    <row r="817" spans="1:55" ht="240.5">
      <c r="A817" t="s">
        <v>548</v>
      </c>
      <c r="B817" s="2" t="s">
        <v>550</v>
      </c>
      <c r="C817" s="16" t="s">
        <v>552</v>
      </c>
      <c r="D817" s="17" t="s">
        <v>290</v>
      </c>
      <c r="E817" s="2">
        <v>2021</v>
      </c>
      <c r="F817" t="b">
        <f>OR(ISNUMBER(FIND("cytotoxic",C817)),ISNUMBER(FIND("Cytotoxic",C817)),ISNUMBER(FIND("cellular toxicity",C817)),ISNUMBER(FIND("cell death",C817)),ISNUMBER(FIND("viable",C817)),ISNUMBER(FIND("phytotoxic",C817)),ISNUMBER(FIND("acute toxicity",C817)),ISNUMBER(FIND("MTT",C817)),ISNUMBER(FIND("survival",C817)),ISNUMBER(FIND("prolifer",C817)),ISNUMBER(FIND("apoptosis",C817)),ISNUMBER(FIND("neurotoxic",C817)),ISNUMBER(FIND("  lysis ",C817)),ISNUMBER(FIND("necrosis",C817)),ISNUMBER(FIND("cellular death",C817))*3,ISNUMBER(FIND("LDH",C817)),ISNUMBER(FIND("Acute toxicity",C817)))</f>
        <v>1</v>
      </c>
      <c r="G817" t="b">
        <f>OR(ISNUMBER(FIND("genotoxic",C817)),ISNUMBER(FIND("genotoxicity",C817)),ISNUMBER(FIND("DNA damage",C817)),ISNUMBER(FIND("DNA",C817)),ISNUMBER(FIND("RNA",C817)),ISNUMBER(FIND("mesothelioma",C817)),ISNUMBER(FIND("carcino",C817)),ISNUMBER(FIND("mutagen",C817)),ISNUMBER(FIND("genetic",C817)))</f>
        <v>1</v>
      </c>
      <c r="H817" t="b">
        <f>OR(ISNUMBER(FIND("inflammatory",C817)),ISNUMBER(FIND("inflamm",C817)))</f>
        <v>0</v>
      </c>
      <c r="I817" t="b">
        <f>OR(ISNUMBER(FIND("immune",C817)),ISNUMBER(FIND("immunological",C817)),ISNUMBER(FIND("interleuk",C817)),ISNUMBER(FIND("platelet activation",C817)),ISNUMBER(FIND("monocyte",C817)),ISNUMBER(FIND("leukocyte",C817)),ISNUMBER(FIND("cytokine",C817)),ISNUMBER(FIND("CD4",C817)),ISNUMBER(FIND("CD8",C817)),ISNUMBER(FIND("T-cell",C817)))</f>
        <v>0</v>
      </c>
      <c r="J817" t="b">
        <f>OR(ISNUMBER(FIND("reactive oxygen",C817)),ISNUMBER(FIND("ROS",C817)),ISNUMBER(FIND("free radical",C817)),ISNUMBER(FIND("oxidative stress",C817)),ISNUMBER(FIND("peroxid",C817)),ISNUMBER(FIND("oxidative",C817)),ISNUMBER(FIND("antioxid",C817)))</f>
        <v>1</v>
      </c>
      <c r="K817" t="b">
        <f>OR(ISNUMBER(FIND("autophag",C817)))</f>
        <v>0</v>
      </c>
      <c r="L817" t="b">
        <f>OR(ISNUMBER(FIND("morpholog",C817)))</f>
        <v>0</v>
      </c>
      <c r="M817" t="b">
        <f>OR(ISNUMBER(FIND("fibrosis",C817)),ISNUMBER(FIND("Fibrosis",C817)),ISNUMBER(FIND("fibrot",C817)))</f>
        <v>0</v>
      </c>
      <c r="N817" t="b">
        <f>OR(ISNUMBER(FIND("offspring",C817)),ISNUMBER(FIND("Parental",C817)),ISNUMBER(FIND("parental",C817)),ISNUMBER(FIND("germline",C817)),ISNUMBER(FIND("reproduc",C817)),ISNUMBER(FIND("embryo",C817)))</f>
        <v>0</v>
      </c>
      <c r="O817" t="b">
        <f>OR(ISNUMBER(FIND("metabol",C817)),ISNUMBER(FIND("Metabol",C817)),ISNUMBER(FIND("digest",C817)),ISNUMBER(FIND("mitochon",C817)))</f>
        <v>0</v>
      </c>
      <c r="P817" t="b">
        <f>OR(ISNUMBER(FIND("ecotox",C817)),ISNUMBER(FIND("Ecotox",B817)),ISNUMBER(FIND("ecotox",B817)),ISNUMBER(FIND("Ecotox",C817)))</f>
        <v>0</v>
      </c>
      <c r="Q817" t="b">
        <f>OR(ISNUMBER(FIND("Bioaccum",C817)),ISNUMBER(FIND("bioaccum",C817)),ISNUMBER(FIND("accum",C817)))</f>
        <v>0</v>
      </c>
      <c r="R817" t="b">
        <f>OR(ISNUMBER(FIND("Occupation",C817)),ISNUMBER(FIND("occupation",C817)),ISNUMBER(FIND("worker",C817)),ISNUMBER(FIND("workforce",C817)))</f>
        <v>0</v>
      </c>
      <c r="S817" t="b">
        <f>NOT(OR(F817,G817,H817,I817,J817,K817,L817,M817,N817,O817,P817,Q817,R817))</f>
        <v>0</v>
      </c>
      <c r="U817" t="b">
        <f>OR(Table1[[#This Row],[Inflammation]],Table1[[#This Row],[Immune]])</f>
        <v>0</v>
      </c>
      <c r="V817" t="str">
        <f>IF(OR(Table1[[#This Row],[Rodents]],Table1[[#This Row],[Human]],Table1[[#This Row],[Pig]]),OR(ISNUMBER(FIND("intratrach",C817)),ISNUMBER(FIND("nasal ",C817)),ISNUMBER(FIND("instill",C817))),"NA")</f>
        <v>NA</v>
      </c>
      <c r="W817" t="str">
        <f>IF(OR(Table1[[#This Row],[Rodents]],Table1[[#This Row],[Human]],Table1[[#This Row],[Pig]]),OR(ISNUMBER(FIND("dermal",C817)),ISNUMBER(FIND("skin ",C817))),"NA")</f>
        <v>NA</v>
      </c>
      <c r="X817" t="str">
        <f>IF(OR(Table1[[#This Row],[Rodents]],Table1[[#This Row],[Human]],Table1[[#This Row],[Pig]]),OR(ISNUMBER(FIND("injected",C817)),ISNUMBER(FIND("periton",C817)),ISNUMBER(FIND("intrascrot",C817))),"NA")</f>
        <v>NA</v>
      </c>
      <c r="Y817" t="str">
        <f>IF(OR(Table1[[#This Row],[Rodents]],Table1[[#This Row],[Human]],Table1[[#This Row],[Pig]]),NOT(OR(Table1[[#This Row],[Inhaled/Intratracheal/intranasal]],Table1[[#This Row],[Dermal]],Table1[[#This Row],[Injected]])),"NA")</f>
        <v>NA</v>
      </c>
      <c r="AA817" t="b">
        <f>OR(ISNUMBER(FIND("fish ",C817)),ISNUMBER(FIND("Fish ",C817)),ISNUMBER(FIND("aquatic",C817)),ISNUMBER(FIND("daphnids",C817)),ISNUMBER(FIND("Carcinus maenas",C817)),ISNUMBER(FIND("Daphnia",C817)),ISNUMBER(FIND("Ruditapes philippinarum",C817)),ISNUMBER(FIND("daphnia",C817)),ISNUMBER(FIND("marine",C817)),ISNUMBER(FIND("mussel",C817)),ISNUMBER(FIND("algae",C817)),ISNUMBER(FIND("Donax faba",C817)),ISNUMBER(FIND("estuarine",C817)),ISNUMBER(FIND("snail",C817)),ISNUMBER(FIND("Prorocentrum donghaiense",C817)) )</f>
        <v>0</v>
      </c>
      <c r="AB817" t="b">
        <f>OR(ISNUMBER(FIND(" rat ",C817)),ISNUMBER(FIND(" rats ",C817)),ISNUMBER(FIND(" Rats ",C817)),ISNUMBER(FIND(" Rat ",C817)),ISNUMBER(FIND(" rat.",C817)),ISNUMBER(FIND(" rats.",C817)),ISNUMBER(FIND("mouse",C817)),ISNUMBER(FIND("mice",C817)), ISNUMBER(FIND(" Mice",C817)))</f>
        <v>0</v>
      </c>
      <c r="AC817" t="b">
        <f>OR(ISNUMBER(FIND(" cell ",C817)),ISNUMBER(FIND("fibroblast",C817)),ISNUMBER(FIND("macrophage",C817)),ISNUMBER(FIND("epithelial",C817)),ISNUMBER(FIND("endothelial",C817)),ISNUMBER(FIND("neuron",C817)),ISNUMBER(FIND(" cells ",C817)),ISNUMBER(FIND("RBC",C817)),ISNUMBER(FIND("mitochond",C817)),ISNUMBER(FIND("adipocyte",C817)),ISNUMBER(FIND("osteo",C817)),ISNUMBER(FIND("keratin",C817)),ISNUMBER(FIND(" cell's ",C817)),ISNUMBER(FIND("eukary",C817)),ISNUMBER(FIND("sperm",C817)))</f>
        <v>0</v>
      </c>
      <c r="AD817" t="b">
        <f>OR(ISNUMBER(FIND("human",B817)),ISNUMBER(FIND("workers",B817)),ISNUMBER(FIND("workforces",B817)),ISNUMBER(FIND("occupational",B817)),ISNUMBER(FIND("Case report",B817)),ISNUMBER(FIND("Workplaces",B817)),ISNUMBER(FIND("worker",B817)))</f>
        <v>0</v>
      </c>
      <c r="AE817" t="b">
        <f>OR(ISNUMBER(FIND(" plant ",C817)),ISNUMBER(FIND("Plant ",C817)),ISNUMBER(FIND("tomato",C817)),ISNUMBER(FIND("plants",C817)),ISNUMBER(FIND("Plants",C817)),ISNUMBER(FIND("algae",C817)),ISNUMBER(FIND("lettuce",C817)),ISNUMBER(FIND("green gram sprouts ",C817)),ISNUMBER(FIND("Cucurbita pepo",C817)),ISNUMBER(FIND("bean ",C817)),ISNUMBER(FIND("chloroplast",C817)),ISNUMBER(FIND("chlorophyll",C817)),ISNUMBER(FIND("seedling",C817)),ISNUMBER(FIND("canola",C817)),ISNUMBER(FIND("shoot",C817)),ISNUMBER(FIND("photosynthes",C817)),ISNUMBER(FIND(" leaves ",C817)),,ISNUMBER(FIND("agriculture",C817)),ISNUMBER(FIND(" crops ",C817)))</f>
        <v>0</v>
      </c>
      <c r="AF817" t="b">
        <f>OR(ISNUMBER(FIND("bacteria",C817)),ISNUMBER(FIND("Bacteria",C817)),ISNUMBER(FIND("Bacterium",C817)),ISNUMBER(FIND("bacterium",C817)),ISNUMBER(FIND(" coli ",C817)))</f>
        <v>0</v>
      </c>
      <c r="AG817" t="b">
        <f>OR(ISNUMBER(FIND("fungi",C817)),ISNUMBER(FIND("Fungi",C817)),ISNUMBER(FIND("fungus",C817)),ISNUMBER(FIND("Fungus",C817)),ISNUMBER(FIND("mushroom",C817)),ISNUMBER(FIND("Mushroom",C817)),ISNUMBER(FIND(" mold ",C817)))</f>
        <v>0</v>
      </c>
      <c r="AH817" t="b">
        <f>OR(ISNUMBER(FIND("Pig ",C817)),ISNUMBER(FIND("pig ",C817)),ISNUMBER(FIND("Pigs ",C817)),ISNUMBER(FIND("pigs ",C817)))</f>
        <v>0</v>
      </c>
      <c r="AI817" t="b">
        <f>OR(ISNUMBER(FIND(" C. elegans",C817)),ISNUMBER(FIND("Caenorhabditis elegans",C817)),ISNUMBER(FIND("earthworms",C817)),ISNUMBER(FIND(" Ficopomatus enigmaticus",C817)),ISNUMBER(FIND("larva",C817)),ISNUMBER(FIND("Lumbriculus variegatus",C817)),ISNUMBER(FIND("nematode",C817)))</f>
        <v>0</v>
      </c>
      <c r="AJ817" t="b">
        <f>NOT(OR(AA817,AB817,AC817,AD817,AE817,AF817,AG817,AH817,AI817))</f>
        <v>1</v>
      </c>
      <c r="AK817" t="s">
        <v>6114</v>
      </c>
      <c r="AL817" t="b">
        <f>OR(AA817,AB817,AD817,AE817,AF817,AG817,AH817,AI817)</f>
        <v>0</v>
      </c>
      <c r="AM817" t="b">
        <f>IF(Table1[[#This Row],[In vivo?]],IF(Table1[[#This Row],[Cell]],FALSE,TRUE),FALSE)</f>
        <v>0</v>
      </c>
      <c r="AN817" t="b">
        <f>AND(AC817,AL817)</f>
        <v>0</v>
      </c>
      <c r="AO817" t="b">
        <f>IF(Table1[[#This Row],[Cell]],IF(Table1[[#This Row],[In vivo?]],FALSE,TRUE),FALSE)</f>
        <v>0</v>
      </c>
      <c r="AP817" t="b">
        <f>NOT(OR(Table1[[#This Row],[In vivo?]],Table1[[#This Row],[Only in Cell]]))</f>
        <v>1</v>
      </c>
      <c r="AQ817" t="str">
        <f>IF(OR(Table1[[#This Row],[Rodents]],Table1[[#This Row],[Human]],Table1[[#This Row],[Pig]]),OR(ISNUMBER(FIND("pulmonary",C817)),ISNUMBER(FIND("lung",C817))),"NA")</f>
        <v>NA</v>
      </c>
      <c r="AR817" t="str">
        <f>IF(OR(Table1[[#This Row],[Rodents]],Table1[[#This Row],[Human]],Table1[[#This Row],[Pig]]),OR(ISNUMBER(FIND("skin",C817)),ISNUMBER(FIND("dermal",C817))),"NA")</f>
        <v>NA</v>
      </c>
      <c r="AS817" t="str">
        <f>IF(OR(Table1[[#This Row],[Rodents]],Table1[[#This Row],[Human]],Table1[[#This Row],[Pig]]),OR(ISNUMBER(FIND("liver",C817)),ISNUMBER(FIND("hepat",C817))),"NA")</f>
        <v>NA</v>
      </c>
      <c r="AT817" t="str">
        <f>IF(OR(Table1[[#This Row],[Rodents]],Table1[[#This Row],[Human]],Table1[[#This Row],[Pig]]),OR(ISNUMBER(FIND("kidney",C817)),ISNUMBER(FIND("neph",C817))),"NA")</f>
        <v>NA</v>
      </c>
      <c r="AU817" t="str">
        <f>IF(OR(Table1[[#This Row],[Rodents]],Table1[[#This Row],[Human]],Table1[[#This Row],[Pig]]),OR(ISNUMBER(FIND("brain",C817)),ISNUMBER(FIND("neur",C817)),ISNUMBER(FIND("nerv",C817))),"NA")</f>
        <v>NA</v>
      </c>
      <c r="AV817" t="str">
        <f>IF(OR(Table1[[#This Row],[Rodents]],Table1[[#This Row],[Human]],Table1[[#This Row],[Pig]]),OR(ISNUMBER(FIND("heart",C817)),ISNUMBER(FIND("cardi",C817))),"NA")</f>
        <v>NA</v>
      </c>
      <c r="AW817" t="str">
        <f>IF(OR(Table1[[#This Row],[Rodents]],Table1[[#This Row],[Human]],Table1[[#This Row],[Pig]]),OR(ISNUMBER(FIND("gastro",C817)),ISNUMBER(FIND("intesti",C817)),ISNUMBER(FIND("stomach",C817))),"NA")</f>
        <v>NA</v>
      </c>
      <c r="AX817" t="str">
        <f>IF(OR(Table1[[#This Row],[Rodents]],Table1[[#This Row],[Human]],Table1[[#This Row],[Pig]]),NOT(OR(AQ817,AR817,AS817,AT817,AU817,AV817,AW817)),"NA")</f>
        <v>NA</v>
      </c>
      <c r="AY817" t="b">
        <f>OR(ISNUMBER(FIND("SWCNT",C817)),ISNUMBER(FIND("SWNT",C817)),ISNUMBER(FIND("single-wall",C817)),ISNUMBER(FIND("single wall",C817)),ISNUMBER(FIND("Single wall",C817)),ISNUMBER(FIND("Single-wall",C817)),ISNUMBER(FIND("SWCNT",B817)),ISNUMBER(FIND("SWNT",B817)),ISNUMBER(FIND("single-wall",B817)),ISNUMBER(FIND("single wall",B817)),ISNUMBER(FIND("Single-wall",B817)),ISNUMBER(FIND("Single wall",B817)))</f>
        <v>0</v>
      </c>
      <c r="AZ817" t="b">
        <f>OR(ISNUMBER(FIND("MWCNT",C817)),ISNUMBER(FIND("MWNT",C817)),ISNUMBER(FIND("multi-wall",C817)),ISNUMBER(FIND("multi wall",C817)),ISNUMBER(FIND("multiwall",C817)),ISNUMBER(FIND("Multi-wall",C817)),ISNUMBER(FIND("Multi wall",C817)),ISNUMBER(FIND("Multiwall",C817)),ISNUMBER(FIND("MWCNT",B817)),ISNUMBER(FIND("MWNT",B817)),ISNUMBER(FIND("multi-wall",B817)),ISNUMBER(FIND("multi wall",B817)),ISNUMBER(FIND("multiwall",B817)),ISNUMBER(FIND("Multi-wall",B817)),ISNUMBER(FIND("Multi wall",B817)),ISNUMBER(FIND("Multiwall",B817)),ISNUMBER(FIND("Double-wall",B817)),ISNUMBER(FIND("Double wall",B817)),ISNUMBER(FIND("Doublewall",B817)),ISNUMBER(FIND("double-wall",B817)),ISNUMBER(FIND("double wall",B817)),ISNUMBER(FIND("doublewall",B817)))</f>
        <v>0</v>
      </c>
      <c r="BA817" t="b">
        <f>AND(Table1[[#This Row],[SWCNT]],Table1[[#This Row],[MWCNT]])</f>
        <v>0</v>
      </c>
      <c r="BB817" t="b">
        <f>IF(Table1[[#This Row],[SWCNT]]=TRUE,FALSE,IF(Table1[[#This Row],[MWCNT]]=TRUE,FALSE,TRUE))</f>
        <v>1</v>
      </c>
      <c r="BC817" s="18"/>
    </row>
    <row r="818" spans="1:55" ht="203.5">
      <c r="A818" t="s">
        <v>854</v>
      </c>
      <c r="B818" s="2" t="s">
        <v>855</v>
      </c>
      <c r="C818" s="16" t="s">
        <v>856</v>
      </c>
      <c r="D818" s="17" t="s">
        <v>22</v>
      </c>
      <c r="E818" s="2">
        <v>2021</v>
      </c>
      <c r="F818" t="b">
        <f>OR(ISNUMBER(FIND("cytotoxic",C818)),ISNUMBER(FIND("Cytotoxic",C818)),ISNUMBER(FIND("cellular toxicity",C818)),ISNUMBER(FIND("cell death",C818)),ISNUMBER(FIND("viable",C818)),ISNUMBER(FIND("phytotoxic",C818)),ISNUMBER(FIND("acute toxicity",C818)),ISNUMBER(FIND("MTT",C818)),ISNUMBER(FIND("survival",C818)),ISNUMBER(FIND("prolifer",C818)),ISNUMBER(FIND("apoptosis",C818)),ISNUMBER(FIND("neurotoxic",C818)),ISNUMBER(FIND("  lysis ",C818)),ISNUMBER(FIND("necrosis",C818)),ISNUMBER(FIND("cellular death",C818))*3,ISNUMBER(FIND("LDH",C818)),ISNUMBER(FIND("Acute toxicity",C818)))</f>
        <v>0</v>
      </c>
      <c r="G818" t="b">
        <f>OR(ISNUMBER(FIND("genotoxic",C818)),ISNUMBER(FIND("genotoxicity",C818)),ISNUMBER(FIND("DNA damage",C818)),ISNUMBER(FIND("DNA",C818)),ISNUMBER(FIND("RNA",C818)),ISNUMBER(FIND("mesothelioma",C818)),ISNUMBER(FIND("carcino",C818)),ISNUMBER(FIND("mutagen",C818)),ISNUMBER(FIND("genetic",C818)))</f>
        <v>0</v>
      </c>
      <c r="H818" t="b">
        <f>OR(ISNUMBER(FIND("inflammatory",C818)),ISNUMBER(FIND("inflamm",C818)))</f>
        <v>0</v>
      </c>
      <c r="I818" t="b">
        <f>OR(ISNUMBER(FIND("immune",C818)),ISNUMBER(FIND("immunological",C818)),ISNUMBER(FIND("interleuk",C818)),ISNUMBER(FIND("platelet activation",C818)),ISNUMBER(FIND("monocyte",C818)),ISNUMBER(FIND("leukocyte",C818)),ISNUMBER(FIND("cytokine",C818)),ISNUMBER(FIND("CD4",C818)),ISNUMBER(FIND("CD8",C818)),ISNUMBER(FIND("T-cell",C818)))</f>
        <v>0</v>
      </c>
      <c r="J818" t="b">
        <f>OR(ISNUMBER(FIND("reactive oxygen",C818)),ISNUMBER(FIND("ROS",C818)),ISNUMBER(FIND("free radical",C818)),ISNUMBER(FIND("oxidative stress",C818)),ISNUMBER(FIND("peroxid",C818)),ISNUMBER(FIND("oxidative",C818)),ISNUMBER(FIND("antioxid",C818)))</f>
        <v>0</v>
      </c>
      <c r="K818" t="b">
        <f>OR(ISNUMBER(FIND("autophag",C818)))</f>
        <v>0</v>
      </c>
      <c r="L818" t="b">
        <f>OR(ISNUMBER(FIND("morpholog",C818)))</f>
        <v>0</v>
      </c>
      <c r="M818" t="b">
        <f>OR(ISNUMBER(FIND("fibrosis",C818)),ISNUMBER(FIND("Fibrosis",C818)),ISNUMBER(FIND("fibrot",C818)))</f>
        <v>0</v>
      </c>
      <c r="N818" t="b">
        <f>OR(ISNUMBER(FIND("offspring",C818)),ISNUMBER(FIND("Parental",C818)),ISNUMBER(FIND("parental",C818)),ISNUMBER(FIND("germline",C818)),ISNUMBER(FIND("reproduc",C818)),ISNUMBER(FIND("embryo",C818)))</f>
        <v>0</v>
      </c>
      <c r="O818" t="b">
        <f>OR(ISNUMBER(FIND("metabol",C818)),ISNUMBER(FIND("Metabol",C818)),ISNUMBER(FIND("digest",C818)),ISNUMBER(FIND("mitochon",C818)))</f>
        <v>1</v>
      </c>
      <c r="P818" t="b">
        <f>OR(ISNUMBER(FIND("ecotox",C818)),ISNUMBER(FIND("Ecotox",B818)),ISNUMBER(FIND("ecotox",B818)),ISNUMBER(FIND("Ecotox",C818)))</f>
        <v>0</v>
      </c>
      <c r="Q818" t="b">
        <f>OR(ISNUMBER(FIND("Bioaccum",C818)),ISNUMBER(FIND("bioaccum",C818)),ISNUMBER(FIND("accum",C818)))</f>
        <v>0</v>
      </c>
      <c r="R818" t="b">
        <f>OR(ISNUMBER(FIND("Occupation",C818)),ISNUMBER(FIND("occupation",C818)),ISNUMBER(FIND("worker",C818)),ISNUMBER(FIND("workforce",C818)))</f>
        <v>0</v>
      </c>
      <c r="S818" t="b">
        <f>NOT(OR(F818,G818,H818,I818,J818,K818,L818,M818,N818,O818,P818,Q818,R818))</f>
        <v>0</v>
      </c>
      <c r="U818" t="b">
        <f>OR(Table1[[#This Row],[Inflammation]],Table1[[#This Row],[Immune]])</f>
        <v>0</v>
      </c>
      <c r="V818" t="str">
        <f>IF(OR(Table1[[#This Row],[Rodents]],Table1[[#This Row],[Human]],Table1[[#This Row],[Pig]]),OR(ISNUMBER(FIND("intratrach",C818)),ISNUMBER(FIND("nasal ",C818)),ISNUMBER(FIND("instill",C818))),"NA")</f>
        <v>NA</v>
      </c>
      <c r="W818" t="str">
        <f>IF(OR(Table1[[#This Row],[Rodents]],Table1[[#This Row],[Human]],Table1[[#This Row],[Pig]]),OR(ISNUMBER(FIND("dermal",C818)),ISNUMBER(FIND("skin ",C818))),"NA")</f>
        <v>NA</v>
      </c>
      <c r="X818" t="str">
        <f>IF(OR(Table1[[#This Row],[Rodents]],Table1[[#This Row],[Human]],Table1[[#This Row],[Pig]]),OR(ISNUMBER(FIND("injected",C818)),ISNUMBER(FIND("periton",C818)),ISNUMBER(FIND("intrascrot",C818))),"NA")</f>
        <v>NA</v>
      </c>
      <c r="Y818" t="str">
        <f>IF(OR(Table1[[#This Row],[Rodents]],Table1[[#This Row],[Human]],Table1[[#This Row],[Pig]]),NOT(OR(Table1[[#This Row],[Inhaled/Intratracheal/intranasal]],Table1[[#This Row],[Dermal]],Table1[[#This Row],[Injected]])),"NA")</f>
        <v>NA</v>
      </c>
      <c r="AA818" t="b">
        <f>OR(ISNUMBER(FIND("fish ",C818)),ISNUMBER(FIND("Fish ",C818)),ISNUMBER(FIND("aquatic",C818)),ISNUMBER(FIND("daphnids",C818)),ISNUMBER(FIND("Carcinus maenas",C818)),ISNUMBER(FIND("Daphnia",C818)),ISNUMBER(FIND("Ruditapes philippinarum",C818)),ISNUMBER(FIND("daphnia",C818)),ISNUMBER(FIND("marine",C818)),ISNUMBER(FIND("mussel",C818)),ISNUMBER(FIND("algae",C818)),ISNUMBER(FIND("Donax faba",C818)),ISNUMBER(FIND("estuarine",C818)),ISNUMBER(FIND("snail",C818)),ISNUMBER(FIND("Prorocentrum donghaiense",C818)) )</f>
        <v>0</v>
      </c>
      <c r="AB818" t="b">
        <f>OR(ISNUMBER(FIND(" rat ",C818)),ISNUMBER(FIND(" rats ",C818)),ISNUMBER(FIND(" Rats ",C818)),ISNUMBER(FIND(" Rat ",C818)),ISNUMBER(FIND(" rat.",C818)),ISNUMBER(FIND(" rats.",C818)),ISNUMBER(FIND("mouse",C818)),ISNUMBER(FIND("mice",C818)), ISNUMBER(FIND(" Mice",C818)))</f>
        <v>0</v>
      </c>
      <c r="AC818" t="b">
        <f>OR(ISNUMBER(FIND(" cell ",C818)),ISNUMBER(FIND("fibroblast",C818)),ISNUMBER(FIND("macrophage",C818)),ISNUMBER(FIND("epithelial",C818)),ISNUMBER(FIND("endothelial",C818)),ISNUMBER(FIND("neuron",C818)),ISNUMBER(FIND(" cells ",C818)),ISNUMBER(FIND("RBC",C818)),ISNUMBER(FIND("mitochond",C818)),ISNUMBER(FIND("adipocyte",C818)),ISNUMBER(FIND("osteo",C818)),ISNUMBER(FIND("keratin",C818)),ISNUMBER(FIND(" cell's ",C818)),ISNUMBER(FIND("eukary",C818)),ISNUMBER(FIND("sperm",C818)))</f>
        <v>0</v>
      </c>
      <c r="AD818" t="b">
        <f>OR(ISNUMBER(FIND("human",B818)),ISNUMBER(FIND("workers",B818)),ISNUMBER(FIND("workforces",B818)),ISNUMBER(FIND("occupational",B818)),ISNUMBER(FIND("Case report",B818)),ISNUMBER(FIND("Workplaces",B818)),ISNUMBER(FIND("worker",B818)))</f>
        <v>0</v>
      </c>
      <c r="AE818" t="b">
        <f>OR(ISNUMBER(FIND(" plant ",C818)),ISNUMBER(FIND("Plant ",C818)),ISNUMBER(FIND("tomato",C818)),ISNUMBER(FIND("plants",C818)),ISNUMBER(FIND("Plants",C818)),ISNUMBER(FIND("algae",C818)),ISNUMBER(FIND("lettuce",C818)),ISNUMBER(FIND("green gram sprouts ",C818)),ISNUMBER(FIND("Cucurbita pepo",C818)),ISNUMBER(FIND("bean ",C818)),ISNUMBER(FIND("chloroplast",C818)),ISNUMBER(FIND("chlorophyll",C818)),ISNUMBER(FIND("seedling",C818)),ISNUMBER(FIND("canola",C818)),ISNUMBER(FIND("shoot",C818)),ISNUMBER(FIND("photosynthes",C818)),ISNUMBER(FIND(" leaves ",C818)),,ISNUMBER(FIND("agriculture",C818)),ISNUMBER(FIND(" crops ",C818)))</f>
        <v>0</v>
      </c>
      <c r="AF818" t="b">
        <f>OR(ISNUMBER(FIND("bacteria",C818)),ISNUMBER(FIND("Bacteria",C818)),ISNUMBER(FIND("Bacterium",C818)),ISNUMBER(FIND("bacterium",C818)),ISNUMBER(FIND(" coli ",C818)))</f>
        <v>0</v>
      </c>
      <c r="AG818" t="b">
        <f>OR(ISNUMBER(FIND("fungi",C818)),ISNUMBER(FIND("Fungi",C818)),ISNUMBER(FIND("fungus",C818)),ISNUMBER(FIND("Fungus",C818)),ISNUMBER(FIND("mushroom",C818)),ISNUMBER(FIND("Mushroom",C818)),ISNUMBER(FIND(" mold ",C818)))</f>
        <v>0</v>
      </c>
      <c r="AH818" t="b">
        <f>OR(ISNUMBER(FIND("Pig ",C818)),ISNUMBER(FIND("pig ",C818)),ISNUMBER(FIND("Pigs ",C818)),ISNUMBER(FIND("pigs ",C818)))</f>
        <v>0</v>
      </c>
      <c r="AI818" t="b">
        <f>OR(ISNUMBER(FIND(" C. elegans",C818)),ISNUMBER(FIND("Caenorhabditis elegans",C818)),ISNUMBER(FIND("earthworms",C818)),ISNUMBER(FIND(" Ficopomatus enigmaticus",C818)),ISNUMBER(FIND("larva",C818)),ISNUMBER(FIND("Lumbriculus variegatus",C818)),ISNUMBER(FIND("nematode",C818)))</f>
        <v>0</v>
      </c>
      <c r="AJ818" t="b">
        <f>NOT(OR(AA818,AB818,AC818,AD818,AE818,AF818,AG818,AH818,AI818))</f>
        <v>1</v>
      </c>
      <c r="AK818" t="s">
        <v>6131</v>
      </c>
      <c r="AL818" t="b">
        <f>OR(AA818,AB818,AD818,AE818,AF818,AG818,AH818,AI818)</f>
        <v>0</v>
      </c>
      <c r="AM818" t="b">
        <f>IF(Table1[[#This Row],[In vivo?]],IF(Table1[[#This Row],[Cell]],FALSE,TRUE),FALSE)</f>
        <v>0</v>
      </c>
      <c r="AN818" t="b">
        <f>AND(AC818,AL818)</f>
        <v>0</v>
      </c>
      <c r="AO818" t="b">
        <f>IF(Table1[[#This Row],[Cell]],IF(Table1[[#This Row],[In vivo?]],FALSE,TRUE),FALSE)</f>
        <v>0</v>
      </c>
      <c r="AP818" t="b">
        <f>NOT(OR(Table1[[#This Row],[In vivo?]],Table1[[#This Row],[Only in Cell]]))</f>
        <v>1</v>
      </c>
      <c r="AQ818" t="str">
        <f>IF(OR(Table1[[#This Row],[Rodents]],Table1[[#This Row],[Human]],Table1[[#This Row],[Pig]]),OR(ISNUMBER(FIND("pulmonary",C818)),ISNUMBER(FIND("lung",C818))),"NA")</f>
        <v>NA</v>
      </c>
      <c r="AR818" t="str">
        <f>IF(OR(Table1[[#This Row],[Rodents]],Table1[[#This Row],[Human]],Table1[[#This Row],[Pig]]),OR(ISNUMBER(FIND("skin",C818)),ISNUMBER(FIND("dermal",C818))),"NA")</f>
        <v>NA</v>
      </c>
      <c r="AS818" t="str">
        <f>IF(OR(Table1[[#This Row],[Rodents]],Table1[[#This Row],[Human]],Table1[[#This Row],[Pig]]),OR(ISNUMBER(FIND("liver",C818)),ISNUMBER(FIND("hepat",C818))),"NA")</f>
        <v>NA</v>
      </c>
      <c r="AT818" t="str">
        <f>IF(OR(Table1[[#This Row],[Rodents]],Table1[[#This Row],[Human]],Table1[[#This Row],[Pig]]),OR(ISNUMBER(FIND("kidney",C818)),ISNUMBER(FIND("neph",C818))),"NA")</f>
        <v>NA</v>
      </c>
      <c r="AU818" t="str">
        <f>IF(OR(Table1[[#This Row],[Rodents]],Table1[[#This Row],[Human]],Table1[[#This Row],[Pig]]),OR(ISNUMBER(FIND("brain",C818)),ISNUMBER(FIND("neur",C818)),ISNUMBER(FIND("nerv",C818))),"NA")</f>
        <v>NA</v>
      </c>
      <c r="AV818" t="str">
        <f>IF(OR(Table1[[#This Row],[Rodents]],Table1[[#This Row],[Human]],Table1[[#This Row],[Pig]]),OR(ISNUMBER(FIND("heart",C818)),ISNUMBER(FIND("cardi",C818))),"NA")</f>
        <v>NA</v>
      </c>
      <c r="AW818" t="str">
        <f>IF(OR(Table1[[#This Row],[Rodents]],Table1[[#This Row],[Human]],Table1[[#This Row],[Pig]]),OR(ISNUMBER(FIND("gastro",C818)),ISNUMBER(FIND("intesti",C818)),ISNUMBER(FIND("stomach",C818))),"NA")</f>
        <v>NA</v>
      </c>
      <c r="AX818" t="str">
        <f>IF(OR(Table1[[#This Row],[Rodents]],Table1[[#This Row],[Human]],Table1[[#This Row],[Pig]]),NOT(OR(AQ818,AR818,AS818,AT818,AU818,AV818,AW818)),"NA")</f>
        <v>NA</v>
      </c>
      <c r="AY818" t="b">
        <f>OR(ISNUMBER(FIND("SWCNT",C818)),ISNUMBER(FIND("SWNT",C818)),ISNUMBER(FIND("single-wall",C818)),ISNUMBER(FIND("single wall",C818)),ISNUMBER(FIND("Single wall",C818)),ISNUMBER(FIND("Single-wall",C818)),ISNUMBER(FIND("SWCNT",B818)),ISNUMBER(FIND("SWNT",B818)),ISNUMBER(FIND("single-wall",B818)),ISNUMBER(FIND("single wall",B818)),ISNUMBER(FIND("Single-wall",B818)),ISNUMBER(FIND("Single wall",B818)))</f>
        <v>0</v>
      </c>
      <c r="AZ818" t="b">
        <f>OR(ISNUMBER(FIND("MWCNT",C818)),ISNUMBER(FIND("MWNT",C818)),ISNUMBER(FIND("multi-wall",C818)),ISNUMBER(FIND("multi wall",C818)),ISNUMBER(FIND("multiwall",C818)),ISNUMBER(FIND("Multi-wall",C818)),ISNUMBER(FIND("Multi wall",C818)),ISNUMBER(FIND("Multiwall",C818)),ISNUMBER(FIND("MWCNT",B818)),ISNUMBER(FIND("MWNT",B818)),ISNUMBER(FIND("multi-wall",B818)),ISNUMBER(FIND("multi wall",B818)),ISNUMBER(FIND("multiwall",B818)),ISNUMBER(FIND("Multi-wall",B818)),ISNUMBER(FIND("Multi wall",B818)),ISNUMBER(FIND("Multiwall",B818)),ISNUMBER(FIND("Double-wall",B818)),ISNUMBER(FIND("Double wall",B818)),ISNUMBER(FIND("Doublewall",B818)),ISNUMBER(FIND("double-wall",B818)),ISNUMBER(FIND("double wall",B818)),ISNUMBER(FIND("doublewall",B818)))</f>
        <v>1</v>
      </c>
      <c r="BA818" t="b">
        <f>AND(Table1[[#This Row],[SWCNT]],Table1[[#This Row],[MWCNT]])</f>
        <v>0</v>
      </c>
      <c r="BB818" t="b">
        <f>IF(Table1[[#This Row],[SWCNT]]=TRUE,FALSE,IF(Table1[[#This Row],[MWCNT]]=TRUE,FALSE,TRUE))</f>
        <v>0</v>
      </c>
      <c r="BC818" s="18"/>
    </row>
    <row r="819" spans="1:55" ht="240.5">
      <c r="A819" t="s">
        <v>660</v>
      </c>
      <c r="B819" s="2" t="s">
        <v>661</v>
      </c>
      <c r="C819" s="16" t="s">
        <v>662</v>
      </c>
      <c r="D819" s="17" t="s">
        <v>663</v>
      </c>
      <c r="E819" s="2">
        <v>2021</v>
      </c>
      <c r="F819" t="b">
        <f>OR(ISNUMBER(FIND("cytotoxic",C819)),ISNUMBER(FIND("Cytotoxic",C819)),ISNUMBER(FIND("cellular toxicity",C819)),ISNUMBER(FIND("cell death",C819)),ISNUMBER(FIND("viable",C819)),ISNUMBER(FIND("phytotoxic",C819)),ISNUMBER(FIND("acute toxicity",C819)),ISNUMBER(FIND("MTT",C819)),ISNUMBER(FIND("survival",C819)),ISNUMBER(FIND("prolifer",C819)),ISNUMBER(FIND("apoptosis",C819)),ISNUMBER(FIND("neurotoxic",C819)),ISNUMBER(FIND("  lysis ",C819)),ISNUMBER(FIND("necrosis",C819)),ISNUMBER(FIND("cellular death",C819))*3,ISNUMBER(FIND("LDH",C819)),ISNUMBER(FIND("Acute toxicity",C819)))</f>
        <v>0</v>
      </c>
      <c r="G819" t="b">
        <f>OR(ISNUMBER(FIND("genotoxic",C819)),ISNUMBER(FIND("genotoxicity",C819)),ISNUMBER(FIND("DNA damage",C819)),ISNUMBER(FIND("DNA",C819)),ISNUMBER(FIND("RNA",C819)),ISNUMBER(FIND("mesothelioma",C819)),ISNUMBER(FIND("carcino",C819)),ISNUMBER(FIND("mutagen",C819)),ISNUMBER(FIND("genetic",C819)))</f>
        <v>1</v>
      </c>
      <c r="H819" t="b">
        <f>OR(ISNUMBER(FIND("inflammatory",C819)),ISNUMBER(FIND("inflamm",C819)))</f>
        <v>0</v>
      </c>
      <c r="I819" t="b">
        <f>OR(ISNUMBER(FIND("immune",C819)),ISNUMBER(FIND("immunological",C819)),ISNUMBER(FIND("interleuk",C819)),ISNUMBER(FIND("platelet activation",C819)),ISNUMBER(FIND("monocyte",C819)),ISNUMBER(FIND("leukocyte",C819)),ISNUMBER(FIND("cytokine",C819)),ISNUMBER(FIND("CD4",C819)),ISNUMBER(FIND("CD8",C819)),ISNUMBER(FIND("T-cell",C819)))</f>
        <v>0</v>
      </c>
      <c r="J819" t="b">
        <f>OR(ISNUMBER(FIND("reactive oxygen",C819)),ISNUMBER(FIND("ROS",C819)),ISNUMBER(FIND("free radical",C819)),ISNUMBER(FIND("oxidative stress",C819)),ISNUMBER(FIND("peroxid",C819)),ISNUMBER(FIND("oxidative",C819)),ISNUMBER(FIND("antioxid",C819)))</f>
        <v>0</v>
      </c>
      <c r="K819" t="b">
        <f>OR(ISNUMBER(FIND("autophag",C819)))</f>
        <v>0</v>
      </c>
      <c r="L819" t="b">
        <f>OR(ISNUMBER(FIND("morpholog",C819)))</f>
        <v>0</v>
      </c>
      <c r="M819" t="b">
        <f>OR(ISNUMBER(FIND("fibrosis",C819)),ISNUMBER(FIND("Fibrosis",C819)),ISNUMBER(FIND("fibrot",C819)))</f>
        <v>0</v>
      </c>
      <c r="N819" t="b">
        <f>OR(ISNUMBER(FIND("offspring",C819)),ISNUMBER(FIND("Parental",C819)),ISNUMBER(FIND("parental",C819)),ISNUMBER(FIND("germline",C819)),ISNUMBER(FIND("reproduc",C819)),ISNUMBER(FIND("embryo",C819)))</f>
        <v>0</v>
      </c>
      <c r="O819" t="b">
        <f>OR(ISNUMBER(FIND("metabol",C819)),ISNUMBER(FIND("Metabol",C819)),ISNUMBER(FIND("digest",C819)),ISNUMBER(FIND("mitochon",C819)))</f>
        <v>0</v>
      </c>
      <c r="P819" t="b">
        <f>OR(ISNUMBER(FIND("ecotox",C819)),ISNUMBER(FIND("Ecotox",B819)),ISNUMBER(FIND("ecotox",B819)),ISNUMBER(FIND("Ecotox",C819)))</f>
        <v>0</v>
      </c>
      <c r="Q819" t="b">
        <f>OR(ISNUMBER(FIND("Bioaccum",C819)),ISNUMBER(FIND("bioaccum",C819)),ISNUMBER(FIND("accum",C819)))</f>
        <v>0</v>
      </c>
      <c r="R819" t="b">
        <f>OR(ISNUMBER(FIND("Occupation",C819)),ISNUMBER(FIND("occupation",C819)),ISNUMBER(FIND("worker",C819)),ISNUMBER(FIND("workforce",C819)))</f>
        <v>0</v>
      </c>
      <c r="S819" t="b">
        <f>NOT(OR(F819,G819,H819,I819,J819,K819,L819,M819,N819,O819,P819,Q819,R819))</f>
        <v>0</v>
      </c>
      <c r="U819" t="b">
        <f>OR(Table1[[#This Row],[Inflammation]],Table1[[#This Row],[Immune]])</f>
        <v>0</v>
      </c>
      <c r="V819" t="str">
        <f>IF(OR(Table1[[#This Row],[Rodents]],Table1[[#This Row],[Human]],Table1[[#This Row],[Pig]]),OR(ISNUMBER(FIND("intratrach",C819)),ISNUMBER(FIND("nasal ",C819)),ISNUMBER(FIND("instill",C819))),"NA")</f>
        <v>NA</v>
      </c>
      <c r="W819" t="str">
        <f>IF(OR(Table1[[#This Row],[Rodents]],Table1[[#This Row],[Human]],Table1[[#This Row],[Pig]]),OR(ISNUMBER(FIND("dermal",C819)),ISNUMBER(FIND("skin ",C819))),"NA")</f>
        <v>NA</v>
      </c>
      <c r="X819" t="str">
        <f>IF(OR(Table1[[#This Row],[Rodents]],Table1[[#This Row],[Human]],Table1[[#This Row],[Pig]]),OR(ISNUMBER(FIND("injected",C819)),ISNUMBER(FIND("periton",C819)),ISNUMBER(FIND("intrascrot",C819))),"NA")</f>
        <v>NA</v>
      </c>
      <c r="Y819" t="str">
        <f>IF(OR(Table1[[#This Row],[Rodents]],Table1[[#This Row],[Human]],Table1[[#This Row],[Pig]]),NOT(OR(Table1[[#This Row],[Inhaled/Intratracheal/intranasal]],Table1[[#This Row],[Dermal]],Table1[[#This Row],[Injected]])),"NA")</f>
        <v>NA</v>
      </c>
      <c r="AA819" t="b">
        <f>OR(ISNUMBER(FIND("fish ",C819)),ISNUMBER(FIND("Fish ",C819)),ISNUMBER(FIND("aquatic",C819)),ISNUMBER(FIND("daphnids",C819)),ISNUMBER(FIND("Carcinus maenas",C819)),ISNUMBER(FIND("Daphnia",C819)),ISNUMBER(FIND("Ruditapes philippinarum",C819)),ISNUMBER(FIND("daphnia",C819)),ISNUMBER(FIND("marine",C819)),ISNUMBER(FIND("mussel",C819)),ISNUMBER(FIND("algae",C819)),ISNUMBER(FIND("Donax faba",C819)),ISNUMBER(FIND("estuarine",C819)),ISNUMBER(FIND("snail",C819)),ISNUMBER(FIND("Prorocentrum donghaiense",C819)) )</f>
        <v>0</v>
      </c>
      <c r="AB819" t="b">
        <f>OR(ISNUMBER(FIND(" rat ",C819)),ISNUMBER(FIND(" rats ",C819)),ISNUMBER(FIND(" Rats ",C819)),ISNUMBER(FIND(" Rat ",C819)),ISNUMBER(FIND(" rat.",C819)),ISNUMBER(FIND(" rats.",C819)),ISNUMBER(FIND("mouse",C819)),ISNUMBER(FIND("mice",C819)), ISNUMBER(FIND(" Mice",C819)))</f>
        <v>0</v>
      </c>
      <c r="AC819" t="b">
        <f>OR(ISNUMBER(FIND(" cell ",C819)),ISNUMBER(FIND("fibroblast",C819)),ISNUMBER(FIND("macrophage",C819)),ISNUMBER(FIND("epithelial",C819)),ISNUMBER(FIND("endothelial",C819)),ISNUMBER(FIND("neuron",C819)),ISNUMBER(FIND(" cells ",C819)),ISNUMBER(FIND("RBC",C819)),ISNUMBER(FIND("mitochond",C819)),ISNUMBER(FIND("adipocyte",C819)),ISNUMBER(FIND("osteo",C819)),ISNUMBER(FIND("keratin",C819)),ISNUMBER(FIND(" cell's ",C819)),ISNUMBER(FIND("eukary",C819)),ISNUMBER(FIND("sperm",C819)))</f>
        <v>0</v>
      </c>
      <c r="AD819" t="b">
        <f>OR(ISNUMBER(FIND("human",B819)),ISNUMBER(FIND("workers",B819)),ISNUMBER(FIND("workforces",B819)),ISNUMBER(FIND("occupational",B819)),ISNUMBER(FIND("Case report",B819)),ISNUMBER(FIND("Workplaces",B819)),ISNUMBER(FIND("worker",B819)))</f>
        <v>0</v>
      </c>
      <c r="AE819" t="b">
        <f>OR(ISNUMBER(FIND(" plant ",C819)),ISNUMBER(FIND("Plant ",C819)),ISNUMBER(FIND("tomato",C819)),ISNUMBER(FIND("plants",C819)),ISNUMBER(FIND("Plants",C819)),ISNUMBER(FIND("algae",C819)),ISNUMBER(FIND("lettuce",C819)),ISNUMBER(FIND("green gram sprouts ",C819)),ISNUMBER(FIND("Cucurbita pepo",C819)),ISNUMBER(FIND("bean ",C819)),ISNUMBER(FIND("chloroplast",C819)),ISNUMBER(FIND("chlorophyll",C819)),ISNUMBER(FIND("seedling",C819)),ISNUMBER(FIND("canola",C819)),ISNUMBER(FIND("shoot",C819)),ISNUMBER(FIND("photosynthes",C819)),ISNUMBER(FIND(" leaves ",C819)),,ISNUMBER(FIND("agriculture",C819)),ISNUMBER(FIND(" crops ",C819)))</f>
        <v>0</v>
      </c>
      <c r="AF819" t="b">
        <f>OR(ISNUMBER(FIND("bacteria",C819)),ISNUMBER(FIND("Bacteria",C819)),ISNUMBER(FIND("Bacterium",C819)),ISNUMBER(FIND("bacterium",C819)),ISNUMBER(FIND(" coli ",C819)))</f>
        <v>0</v>
      </c>
      <c r="AG819" t="b">
        <f>OR(ISNUMBER(FIND("fungi",C819)),ISNUMBER(FIND("Fungi",C819)),ISNUMBER(FIND("fungus",C819)),ISNUMBER(FIND("Fungus",C819)),ISNUMBER(FIND("mushroom",C819)),ISNUMBER(FIND("Mushroom",C819)),ISNUMBER(FIND(" mold ",C819)))</f>
        <v>0</v>
      </c>
      <c r="AH819" t="b">
        <f>OR(ISNUMBER(FIND("Pig ",C819)),ISNUMBER(FIND("pig ",C819)),ISNUMBER(FIND("Pigs ",C819)),ISNUMBER(FIND("pigs ",C819)))</f>
        <v>0</v>
      </c>
      <c r="AI819" t="b">
        <f>OR(ISNUMBER(FIND(" C. elegans",C819)),ISNUMBER(FIND("Caenorhabditis elegans",C819)),ISNUMBER(FIND("earthworms",C819)),ISNUMBER(FIND(" Ficopomatus enigmaticus",C819)),ISNUMBER(FIND("larva",C819)),ISNUMBER(FIND("Lumbriculus variegatus",C819)),ISNUMBER(FIND("nematode",C819)))</f>
        <v>0</v>
      </c>
      <c r="AJ819" t="b">
        <f>NOT(OR(AA819,AB819,AC819,AD819,AE819,AF819,AG819,AH819,AI819))</f>
        <v>1</v>
      </c>
      <c r="AK819" t="s">
        <v>6139</v>
      </c>
      <c r="AL819" t="b">
        <f>OR(AA819,AB819,AD819,AE819,AF819,AG819,AH819,AI819)</f>
        <v>0</v>
      </c>
      <c r="AM819" t="b">
        <f>IF(Table1[[#This Row],[In vivo?]],IF(Table1[[#This Row],[Cell]],FALSE,TRUE),FALSE)</f>
        <v>0</v>
      </c>
      <c r="AN819" t="b">
        <f>AND(AC819,AL819)</f>
        <v>0</v>
      </c>
      <c r="AO819" t="b">
        <f>IF(Table1[[#This Row],[Cell]],IF(Table1[[#This Row],[In vivo?]],FALSE,TRUE),FALSE)</f>
        <v>0</v>
      </c>
      <c r="AP819" t="b">
        <f>NOT(OR(Table1[[#This Row],[In vivo?]],Table1[[#This Row],[Only in Cell]]))</f>
        <v>1</v>
      </c>
      <c r="AQ819" t="str">
        <f>IF(OR(Table1[[#This Row],[Rodents]],Table1[[#This Row],[Human]],Table1[[#This Row],[Pig]]),OR(ISNUMBER(FIND("pulmonary",C819)),ISNUMBER(FIND("lung",C819))),"NA")</f>
        <v>NA</v>
      </c>
      <c r="AR819" t="str">
        <f>IF(OR(Table1[[#This Row],[Rodents]],Table1[[#This Row],[Human]],Table1[[#This Row],[Pig]]),OR(ISNUMBER(FIND("skin",C819)),ISNUMBER(FIND("dermal",C819))),"NA")</f>
        <v>NA</v>
      </c>
      <c r="AS819" t="str">
        <f>IF(OR(Table1[[#This Row],[Rodents]],Table1[[#This Row],[Human]],Table1[[#This Row],[Pig]]),OR(ISNUMBER(FIND("liver",C819)),ISNUMBER(FIND("hepat",C819))),"NA")</f>
        <v>NA</v>
      </c>
      <c r="AT819" t="str">
        <f>IF(OR(Table1[[#This Row],[Rodents]],Table1[[#This Row],[Human]],Table1[[#This Row],[Pig]]),OR(ISNUMBER(FIND("kidney",C819)),ISNUMBER(FIND("neph",C819))),"NA")</f>
        <v>NA</v>
      </c>
      <c r="AU819" t="str">
        <f>IF(OR(Table1[[#This Row],[Rodents]],Table1[[#This Row],[Human]],Table1[[#This Row],[Pig]]),OR(ISNUMBER(FIND("brain",C819)),ISNUMBER(FIND("neur",C819)),ISNUMBER(FIND("nerv",C819))),"NA")</f>
        <v>NA</v>
      </c>
      <c r="AV819" t="str">
        <f>IF(OR(Table1[[#This Row],[Rodents]],Table1[[#This Row],[Human]],Table1[[#This Row],[Pig]]),OR(ISNUMBER(FIND("heart",C819)),ISNUMBER(FIND("cardi",C819))),"NA")</f>
        <v>NA</v>
      </c>
      <c r="AW819" t="str">
        <f>IF(OR(Table1[[#This Row],[Rodents]],Table1[[#This Row],[Human]],Table1[[#This Row],[Pig]]),OR(ISNUMBER(FIND("gastro",C819)),ISNUMBER(FIND("intesti",C819)),ISNUMBER(FIND("stomach",C819))),"NA")</f>
        <v>NA</v>
      </c>
      <c r="AX819" t="str">
        <f>IF(OR(Table1[[#This Row],[Rodents]],Table1[[#This Row],[Human]],Table1[[#This Row],[Pig]]),NOT(OR(AQ819,AR819,AS819,AT819,AU819,AV819,AW819)),"NA")</f>
        <v>NA</v>
      </c>
      <c r="AY819" t="b">
        <f>OR(ISNUMBER(FIND("SWCNT",C819)),ISNUMBER(FIND("SWNT",C819)),ISNUMBER(FIND("single-wall",C819)),ISNUMBER(FIND("single wall",C819)),ISNUMBER(FIND("Single wall",C819)),ISNUMBER(FIND("Single-wall",C819)),ISNUMBER(FIND("SWCNT",B819)),ISNUMBER(FIND("SWNT",B819)),ISNUMBER(FIND("single-wall",B819)),ISNUMBER(FIND("single wall",B819)),ISNUMBER(FIND("Single-wall",B819)),ISNUMBER(FIND("Single wall",B819)))</f>
        <v>1</v>
      </c>
      <c r="AZ819" t="b">
        <f>OR(ISNUMBER(FIND("MWCNT",C819)),ISNUMBER(FIND("MWNT",C819)),ISNUMBER(FIND("multi-wall",C819)),ISNUMBER(FIND("multi wall",C819)),ISNUMBER(FIND("multiwall",C819)),ISNUMBER(FIND("Multi-wall",C819)),ISNUMBER(FIND("Multi wall",C819)),ISNUMBER(FIND("Multiwall",C819)),ISNUMBER(FIND("MWCNT",B819)),ISNUMBER(FIND("MWNT",B819)),ISNUMBER(FIND("multi-wall",B819)),ISNUMBER(FIND("multi wall",B819)),ISNUMBER(FIND("multiwall",B819)),ISNUMBER(FIND("Multi-wall",B819)),ISNUMBER(FIND("Multi wall",B819)),ISNUMBER(FIND("Multiwall",B819)),ISNUMBER(FIND("Double-wall",B819)),ISNUMBER(FIND("Double wall",B819)),ISNUMBER(FIND("Doublewall",B819)),ISNUMBER(FIND("double-wall",B819)),ISNUMBER(FIND("double wall",B819)),ISNUMBER(FIND("doublewall",B819)))</f>
        <v>1</v>
      </c>
      <c r="BA819" t="b">
        <f>AND(Table1[[#This Row],[SWCNT]],Table1[[#This Row],[MWCNT]])</f>
        <v>1</v>
      </c>
      <c r="BB819" t="b">
        <f>IF(Table1[[#This Row],[SWCNT]]=TRUE,FALSE,IF(Table1[[#This Row],[MWCNT]]=TRUE,FALSE,TRUE))</f>
        <v>0</v>
      </c>
      <c r="BC819" s="18"/>
    </row>
    <row r="820" spans="1:55" ht="185">
      <c r="A820" t="s">
        <v>363</v>
      </c>
      <c r="B820" s="2" t="s">
        <v>364</v>
      </c>
      <c r="C820" s="16" t="s">
        <v>6124</v>
      </c>
      <c r="D820" s="17" t="s">
        <v>264</v>
      </c>
      <c r="E820" s="2">
        <v>2022</v>
      </c>
      <c r="F820" t="b">
        <f>OR(ISNUMBER(FIND("cytotoxic",C820)),ISNUMBER(FIND("Cytotoxic",C820)),ISNUMBER(FIND("cellular toxicity",C820)),ISNUMBER(FIND("cell death",C820)),ISNUMBER(FIND("viable",C820)),ISNUMBER(FIND("phytotoxic",C820)),ISNUMBER(FIND("acute toxicity",C820)),ISNUMBER(FIND("MTT",C820)),ISNUMBER(FIND("survival",C820)),ISNUMBER(FIND("prolifer",C820)),ISNUMBER(FIND("apoptosis",C820)),ISNUMBER(FIND("neurotoxic",C820)),ISNUMBER(FIND("  lysis ",C820)),ISNUMBER(FIND("necrosis",C820)),ISNUMBER(FIND("cellular death",C820))*3,ISNUMBER(FIND("LDH",C820)),ISNUMBER(FIND("Acute toxicity",C820)))</f>
        <v>1</v>
      </c>
      <c r="G820" t="b">
        <f>OR(ISNUMBER(FIND("genotoxic",C820)),ISNUMBER(FIND("genotoxicity",C820)),ISNUMBER(FIND("DNA damage",C820)),ISNUMBER(FIND("DNA",C820)),ISNUMBER(FIND("RNA",C820)),ISNUMBER(FIND("mesothelioma",C820)),ISNUMBER(FIND("carcino",C820)),ISNUMBER(FIND("mutagen",C820)),ISNUMBER(FIND("genetic",C820)))</f>
        <v>1</v>
      </c>
      <c r="H820" t="b">
        <f>OR(ISNUMBER(FIND("inflammatory",C820)),ISNUMBER(FIND("inflamm",C820)))</f>
        <v>0</v>
      </c>
      <c r="I820" t="b">
        <f>OR(ISNUMBER(FIND("immune",C820)),ISNUMBER(FIND("immunological",C820)),ISNUMBER(FIND("interleuk",C820)),ISNUMBER(FIND("platelet activation",C820)),ISNUMBER(FIND("monocyte",C820)),ISNUMBER(FIND("leukocyte",C820)),ISNUMBER(FIND("cytokine",C820)),ISNUMBER(FIND("CD4",C820)),ISNUMBER(FIND("CD8",C820)),ISNUMBER(FIND("T-cell",C820)))</f>
        <v>1</v>
      </c>
      <c r="J820" t="b">
        <f>OR(ISNUMBER(FIND("reactive oxygen",C820)),ISNUMBER(FIND("ROS",C820)),ISNUMBER(FIND("free radical",C820)),ISNUMBER(FIND("oxidative stress",C820)),ISNUMBER(FIND("peroxid",C820)),ISNUMBER(FIND("oxidative",C820)),ISNUMBER(FIND("antioxid",C820)))</f>
        <v>0</v>
      </c>
      <c r="K820" t="b">
        <f>OR(ISNUMBER(FIND("autophag",C820)))</f>
        <v>0</v>
      </c>
      <c r="L820" t="b">
        <f>OR(ISNUMBER(FIND("morpholog",C820)))</f>
        <v>0</v>
      </c>
      <c r="M820" t="b">
        <f>OR(ISNUMBER(FIND("fibrosis",C820)),ISNUMBER(FIND("Fibrosis",C820)),ISNUMBER(FIND("fibrot",C820)))</f>
        <v>0</v>
      </c>
      <c r="N820" t="b">
        <f>OR(ISNUMBER(FIND("offspring",C820)),ISNUMBER(FIND("Parental",C820)),ISNUMBER(FIND("parental",C820)),ISNUMBER(FIND("germline",C820)),ISNUMBER(FIND("reproduc",C820)),ISNUMBER(FIND("embryo",C820)))</f>
        <v>0</v>
      </c>
      <c r="O820" t="b">
        <f>OR(ISNUMBER(FIND("metabol",C820)),ISNUMBER(FIND("Metabol",C820)),ISNUMBER(FIND("digest",C820)),ISNUMBER(FIND("mitochon",C820)))</f>
        <v>0</v>
      </c>
      <c r="P820" t="b">
        <f>OR(ISNUMBER(FIND("ecotox",C820)),ISNUMBER(FIND("Ecotox",B820)),ISNUMBER(FIND("ecotox",B820)),ISNUMBER(FIND("Ecotox",C820)))</f>
        <v>0</v>
      </c>
      <c r="Q820" t="b">
        <f>OR(ISNUMBER(FIND("Bioaccum",C820)),ISNUMBER(FIND("bioaccum",C820)),ISNUMBER(FIND("accum",C820)))</f>
        <v>0</v>
      </c>
      <c r="R820" t="b">
        <f>OR(ISNUMBER(FIND("Occupation",C820)),ISNUMBER(FIND("occupation",C820)),ISNUMBER(FIND("worker",C820)),ISNUMBER(FIND("workforce",C820)))</f>
        <v>0</v>
      </c>
      <c r="S820" t="b">
        <f>NOT(OR(F820,G820,H820,I820,J820,K820,L820,M820,N820,O820,P820,Q820,R820))</f>
        <v>0</v>
      </c>
      <c r="U820" t="b">
        <f>OR(Table1[[#This Row],[Inflammation]],Table1[[#This Row],[Immune]])</f>
        <v>1</v>
      </c>
      <c r="V820" t="str">
        <f>IF(OR(Table1[[#This Row],[Rodents]],Table1[[#This Row],[Human]],Table1[[#This Row],[Pig]]),OR(ISNUMBER(FIND("intratrach",C820)),ISNUMBER(FIND("nasal ",C820)),ISNUMBER(FIND("instill",C820))),"NA")</f>
        <v>NA</v>
      </c>
      <c r="W820" t="str">
        <f>IF(OR(Table1[[#This Row],[Rodents]],Table1[[#This Row],[Human]],Table1[[#This Row],[Pig]]),OR(ISNUMBER(FIND("dermal",C820)),ISNUMBER(FIND("skin ",C820))),"NA")</f>
        <v>NA</v>
      </c>
      <c r="X820" t="str">
        <f>IF(OR(Table1[[#This Row],[Rodents]],Table1[[#This Row],[Human]],Table1[[#This Row],[Pig]]),OR(ISNUMBER(FIND("injected",C820)),ISNUMBER(FIND("periton",C820)),ISNUMBER(FIND("intrascrot",C820))),"NA")</f>
        <v>NA</v>
      </c>
      <c r="Y820" t="str">
        <f>IF(OR(Table1[[#This Row],[Rodents]],Table1[[#This Row],[Human]],Table1[[#This Row],[Pig]]),NOT(OR(Table1[[#This Row],[Inhaled/Intratracheal/intranasal]],Table1[[#This Row],[Dermal]],Table1[[#This Row],[Injected]])),"NA")</f>
        <v>NA</v>
      </c>
      <c r="AA820" t="b">
        <f>OR(ISNUMBER(FIND("fish ",C820)),ISNUMBER(FIND("Fish ",C820)),ISNUMBER(FIND("aquatic",C820)),ISNUMBER(FIND("daphnids",C820)),ISNUMBER(FIND("Carcinus maenas",C820)),ISNUMBER(FIND("Daphnia",C820)),ISNUMBER(FIND("Ruditapes philippinarum",C820)),ISNUMBER(FIND("daphnia",C820)),ISNUMBER(FIND("marine",C820)),ISNUMBER(FIND("mussel",C820)),ISNUMBER(FIND("algae",C820)),ISNUMBER(FIND("Donax faba",C820)),ISNUMBER(FIND("estuarine",C820)),ISNUMBER(FIND("snail",C820)),ISNUMBER(FIND("Prorocentrum donghaiense",C820)) )</f>
        <v>0</v>
      </c>
      <c r="AB820" t="b">
        <f>OR(ISNUMBER(FIND(" rat ",C820)),ISNUMBER(FIND(" rats ",C820)),ISNUMBER(FIND(" Rats ",C820)),ISNUMBER(FIND(" Rat ",C820)),ISNUMBER(FIND(" rat.",C820)),ISNUMBER(FIND(" rats.",C820)),ISNUMBER(FIND("mouse",C820)),ISNUMBER(FIND("mice",C820)), ISNUMBER(FIND(" Mice",C820)))</f>
        <v>0</v>
      </c>
      <c r="AC820" t="b">
        <f>OR(ISNUMBER(FIND(" cell ",C820)),ISNUMBER(FIND("fibroblast",C820)),ISNUMBER(FIND("macrophage",C820)),ISNUMBER(FIND("epithelial",C820)),ISNUMBER(FIND("endothelial",C820)),ISNUMBER(FIND("neuron",C820)),ISNUMBER(FIND(" cells ",C820)),ISNUMBER(FIND("RBC",C820)),ISNUMBER(FIND("mitochond",C820)),ISNUMBER(FIND("adipocyte",C820)),ISNUMBER(FIND("osteo",C820)),ISNUMBER(FIND("keratin",C820)),ISNUMBER(FIND(" cell's ",C820)),ISNUMBER(FIND("eukary",C820)),ISNUMBER(FIND("sperm",C820)))</f>
        <v>0</v>
      </c>
      <c r="AD820" t="b">
        <v>0</v>
      </c>
      <c r="AE820" t="b">
        <f>OR(ISNUMBER(FIND(" plant ",C820)),ISNUMBER(FIND("Plant ",C820)),ISNUMBER(FIND("tomato",C820)),ISNUMBER(FIND("plants",C820)),ISNUMBER(FIND("Plants",C820)),ISNUMBER(FIND("algae",C820)),ISNUMBER(FIND("lettuce",C820)),ISNUMBER(FIND("green gram sprouts ",C820)),ISNUMBER(FIND("Cucurbita pepo",C820)),ISNUMBER(FIND("bean ",C820)),ISNUMBER(FIND("chloroplast",C820)),ISNUMBER(FIND("chlorophyll",C820)),ISNUMBER(FIND("seedling",C820)),ISNUMBER(FIND("canola",C820)),ISNUMBER(FIND("shoot",C820)),ISNUMBER(FIND("photosynthes",C820)),ISNUMBER(FIND(" leaves ",C820)),,ISNUMBER(FIND("agriculture",C820)),ISNUMBER(FIND(" crops ",C820)))</f>
        <v>0</v>
      </c>
      <c r="AF820" t="b">
        <f>OR(ISNUMBER(FIND("bacteria",C820)),ISNUMBER(FIND("Bacteria",C820)),ISNUMBER(FIND("Bacterium",C820)),ISNUMBER(FIND("bacterium",C820)),ISNUMBER(FIND(" coli ",C820)))</f>
        <v>0</v>
      </c>
      <c r="AG820" t="b">
        <f>OR(ISNUMBER(FIND("fungi",C820)),ISNUMBER(FIND("Fungi",C820)),ISNUMBER(FIND("fungus",C820)),ISNUMBER(FIND("Fungus",C820)),ISNUMBER(FIND("mushroom",C820)),ISNUMBER(FIND("Mushroom",C820)),ISNUMBER(FIND(" mold ",C820)))</f>
        <v>0</v>
      </c>
      <c r="AH820" t="b">
        <f>OR(ISNUMBER(FIND("Pig ",C820)),ISNUMBER(FIND("pig ",C820)),ISNUMBER(FIND("Pigs ",C820)),ISNUMBER(FIND("pigs ",C820)))</f>
        <v>0</v>
      </c>
      <c r="AI820" t="b">
        <f>OR(ISNUMBER(FIND(" C. elegans",C820)),ISNUMBER(FIND("Caenorhabditis elegans",C820)),ISNUMBER(FIND("earthworms",C820)),ISNUMBER(FIND(" Ficopomatus enigmaticus",C820)),ISNUMBER(FIND("larva",C820)),ISNUMBER(FIND("Lumbriculus variegatus",C820)),ISNUMBER(FIND("nematode",C820)))</f>
        <v>0</v>
      </c>
      <c r="AJ820" t="b">
        <f>NOT(OR(AA820,AB820,AC820,AD820,AE820,AF820,AG820,AH820,AI820))</f>
        <v>1</v>
      </c>
      <c r="AK820" t="s">
        <v>6125</v>
      </c>
      <c r="AL820" t="b">
        <f>OR(AA820,AB820,AD820,AE820,AF820,AG820,AH820,AI820)</f>
        <v>0</v>
      </c>
      <c r="AM820" t="b">
        <f>IF(Table1[[#This Row],[In vivo?]],IF(Table1[[#This Row],[Cell]],FALSE,TRUE),FALSE)</f>
        <v>0</v>
      </c>
      <c r="AN820" t="b">
        <f>AND(AC820,AL820)</f>
        <v>0</v>
      </c>
      <c r="AO820" t="b">
        <f>IF(Table1[[#This Row],[Cell]],IF(Table1[[#This Row],[In vivo?]],FALSE,TRUE),FALSE)</f>
        <v>0</v>
      </c>
      <c r="AP820" t="b">
        <f>NOT(OR(Table1[[#This Row],[In vivo?]],Table1[[#This Row],[Only in Cell]]))</f>
        <v>1</v>
      </c>
      <c r="AQ820" t="str">
        <f>IF(OR(Table1[[#This Row],[Rodents]],Table1[[#This Row],[Human]],Table1[[#This Row],[Pig]]),OR(ISNUMBER(FIND("pulmonary",C820)),ISNUMBER(FIND("lung",C820))),"NA")</f>
        <v>NA</v>
      </c>
      <c r="AR820" t="str">
        <f>IF(OR(Table1[[#This Row],[Rodents]],Table1[[#This Row],[Human]],Table1[[#This Row],[Pig]]),OR(ISNUMBER(FIND("skin",C820)),ISNUMBER(FIND("dermal",C820))),"NA")</f>
        <v>NA</v>
      </c>
      <c r="AS820" t="str">
        <f>IF(OR(Table1[[#This Row],[Rodents]],Table1[[#This Row],[Human]],Table1[[#This Row],[Pig]]),OR(ISNUMBER(FIND("liver",C820)),ISNUMBER(FIND("hepat",C820))),"NA")</f>
        <v>NA</v>
      </c>
      <c r="AT820" t="str">
        <f>IF(OR(Table1[[#This Row],[Rodents]],Table1[[#This Row],[Human]],Table1[[#This Row],[Pig]]),OR(ISNUMBER(FIND("kidney",C820)),ISNUMBER(FIND("neph",C820))),"NA")</f>
        <v>NA</v>
      </c>
      <c r="AU820" t="str">
        <f>IF(OR(Table1[[#This Row],[Rodents]],Table1[[#This Row],[Human]],Table1[[#This Row],[Pig]]),OR(ISNUMBER(FIND("brain",C820)),ISNUMBER(FIND("neur",C820)),ISNUMBER(FIND("nerv",C820))),"NA")</f>
        <v>NA</v>
      </c>
      <c r="AV820" t="str">
        <f>IF(OR(Table1[[#This Row],[Rodents]],Table1[[#This Row],[Human]],Table1[[#This Row],[Pig]]),OR(ISNUMBER(FIND("heart",C820)),ISNUMBER(FIND("cardi",C820))),"NA")</f>
        <v>NA</v>
      </c>
      <c r="AW820" t="str">
        <f>IF(OR(Table1[[#This Row],[Rodents]],Table1[[#This Row],[Human]],Table1[[#This Row],[Pig]]),OR(ISNUMBER(FIND("gastro",C820)),ISNUMBER(FIND("intesti",C820)),ISNUMBER(FIND("stomach",C820))),"NA")</f>
        <v>NA</v>
      </c>
      <c r="AX820" t="str">
        <f>IF(OR(Table1[[#This Row],[Rodents]],Table1[[#This Row],[Human]],Table1[[#This Row],[Pig]]),NOT(OR(AQ820,AR820,AS820,AT820,AU820,AV820,AW820)),"NA")</f>
        <v>NA</v>
      </c>
      <c r="AY820" t="b">
        <f>OR(ISNUMBER(FIND("SWCNT",C820)),ISNUMBER(FIND("SWNT",C820)),ISNUMBER(FIND("single-wall",C820)),ISNUMBER(FIND("single wall",C820)),ISNUMBER(FIND("Single wall",C820)),ISNUMBER(FIND("Single-wall",C820)),ISNUMBER(FIND("SWCNT",B820)),ISNUMBER(FIND("SWNT",B820)),ISNUMBER(FIND("single-wall",B820)),ISNUMBER(FIND("single wall",B820)),ISNUMBER(FIND("Single-wall",B820)),ISNUMBER(FIND("Single wall",B820)))</f>
        <v>0</v>
      </c>
      <c r="AZ820" t="b">
        <f>OR(ISNUMBER(FIND("MWCNT",C820)),ISNUMBER(FIND("MWNT",C820)),ISNUMBER(FIND("multi-wall",C820)),ISNUMBER(FIND("multi wall",C820)),ISNUMBER(FIND("multiwall",C820)),ISNUMBER(FIND("Multi-wall",C820)),ISNUMBER(FIND("Multi wall",C820)),ISNUMBER(FIND("Multiwall",C820)),ISNUMBER(FIND("MWCNT",B820)),ISNUMBER(FIND("MWNT",B820)),ISNUMBER(FIND("multi-wall",B820)),ISNUMBER(FIND("multi wall",B820)),ISNUMBER(FIND("multiwall",B820)),ISNUMBER(FIND("Multi-wall",B820)),ISNUMBER(FIND("Multi wall",B820)),ISNUMBER(FIND("Multiwall",B820)),ISNUMBER(FIND("Double-wall",B820)),ISNUMBER(FIND("Double wall",B820)),ISNUMBER(FIND("Doublewall",B820)),ISNUMBER(FIND("double-wall",B820)),ISNUMBER(FIND("double wall",B820)),ISNUMBER(FIND("doublewall",B820)))</f>
        <v>0</v>
      </c>
      <c r="BA820" t="b">
        <f>AND(Table1[[#This Row],[SWCNT]],Table1[[#This Row],[MWCNT]])</f>
        <v>0</v>
      </c>
      <c r="BB820" t="b">
        <f>IF(Table1[[#This Row],[SWCNT]]=TRUE,FALSE,IF(Table1[[#This Row],[MWCNT]]=TRUE,FALSE,TRUE))</f>
        <v>1</v>
      </c>
      <c r="BC820" s="18"/>
    </row>
    <row r="821" spans="1:55" ht="166.5">
      <c r="A821" t="s">
        <v>213</v>
      </c>
      <c r="B821" s="2" t="s">
        <v>214</v>
      </c>
      <c r="C821" s="16" t="s">
        <v>215</v>
      </c>
      <c r="D821" s="17" t="s">
        <v>216</v>
      </c>
      <c r="E821" s="2">
        <v>2022</v>
      </c>
      <c r="F821" t="b">
        <f>OR(ISNUMBER(FIND("cytotoxic",C821)),ISNUMBER(FIND("Cytotoxic",C821)),ISNUMBER(FIND("cellular toxicity",C821)),ISNUMBER(FIND("cell death",C821)),ISNUMBER(FIND("viable",C821)),ISNUMBER(FIND("phytotoxic",C821)),ISNUMBER(FIND("acute toxicity",C821)),ISNUMBER(FIND("MTT",C821)),ISNUMBER(FIND("survival",C821)),ISNUMBER(FIND("prolifer",C821)),ISNUMBER(FIND("apoptosis",C821)),ISNUMBER(FIND("neurotoxic",C821)),ISNUMBER(FIND("  lysis ",C821)),ISNUMBER(FIND("necrosis",C821)),ISNUMBER(FIND("cellular death",C821))*3,ISNUMBER(FIND("LDH",C821)),ISNUMBER(FIND("Acute toxicity",C821)))</f>
        <v>0</v>
      </c>
      <c r="G821" t="b">
        <f>OR(ISNUMBER(FIND("genotoxic",C821)),ISNUMBER(FIND("genotoxicity",C821)),ISNUMBER(FIND("DNA damage",C821)),ISNUMBER(FIND("DNA",C821)),ISNUMBER(FIND("RNA",C821)),ISNUMBER(FIND("mesothelioma",C821)),ISNUMBER(FIND("carcino",C821)),ISNUMBER(FIND("mutagen",C821)),ISNUMBER(FIND("genetic",C821)))</f>
        <v>1</v>
      </c>
      <c r="H821" t="b">
        <f>OR(ISNUMBER(FIND("inflammatory",C821)),ISNUMBER(FIND("inflamm",C821)))</f>
        <v>0</v>
      </c>
      <c r="I821" t="b">
        <f>OR(ISNUMBER(FIND("immune",C821)),ISNUMBER(FIND("immunological",C821)),ISNUMBER(FIND("interleuk",C821)),ISNUMBER(FIND("platelet activation",C821)),ISNUMBER(FIND("monocyte",C821)),ISNUMBER(FIND("leukocyte",C821)),ISNUMBER(FIND("cytokine",C821)),ISNUMBER(FIND("CD4",C821)),ISNUMBER(FIND("CD8",C821)),ISNUMBER(FIND("T-cell",C821)))</f>
        <v>0</v>
      </c>
      <c r="J821" t="b">
        <f>OR(ISNUMBER(FIND("reactive oxygen",C821)),ISNUMBER(FIND("ROS",C821)),ISNUMBER(FIND("free radical",C821)),ISNUMBER(FIND("oxidative stress",C821)),ISNUMBER(FIND("peroxid",C821)),ISNUMBER(FIND("oxidative",C821)),ISNUMBER(FIND("antioxid",C821)))</f>
        <v>0</v>
      </c>
      <c r="K821" t="b">
        <f>OR(ISNUMBER(FIND("autophag",C821)))</f>
        <v>0</v>
      </c>
      <c r="L821" t="b">
        <f>OR(ISNUMBER(FIND("morpholog",C821)))</f>
        <v>0</v>
      </c>
      <c r="M821" t="b">
        <f>OR(ISNUMBER(FIND("fibrosis",C821)),ISNUMBER(FIND("Fibrosis",C821)),ISNUMBER(FIND("fibrot",C821)))</f>
        <v>0</v>
      </c>
      <c r="N821" t="b">
        <f>OR(ISNUMBER(FIND("offspring",C821)),ISNUMBER(FIND("Parental",C821)),ISNUMBER(FIND("parental",C821)),ISNUMBER(FIND("germline",C821)),ISNUMBER(FIND("reproduc",C821)),ISNUMBER(FIND("embryo",C821)))</f>
        <v>0</v>
      </c>
      <c r="O821" t="b">
        <f>OR(ISNUMBER(FIND("metabol",C821)),ISNUMBER(FIND("Metabol",C821)),ISNUMBER(FIND("digest",C821)),ISNUMBER(FIND("mitochon",C821)))</f>
        <v>0</v>
      </c>
      <c r="P821" t="b">
        <f>OR(ISNUMBER(FIND("ecotox",C821)),ISNUMBER(FIND("Ecotox",B821)),ISNUMBER(FIND("ecotox",B821)),ISNUMBER(FIND("Ecotox",C821)))</f>
        <v>0</v>
      </c>
      <c r="Q821" t="b">
        <f>OR(ISNUMBER(FIND("Bioaccum",C821)),ISNUMBER(FIND("bioaccum",C821)),ISNUMBER(FIND("accum",C821)))</f>
        <v>0</v>
      </c>
      <c r="R821" t="b">
        <f>OR(ISNUMBER(FIND("Occupation",C821)),ISNUMBER(FIND("occupation",C821)),ISNUMBER(FIND("worker",C821)),ISNUMBER(FIND("workforce",C821)))</f>
        <v>0</v>
      </c>
      <c r="S821" t="b">
        <f>NOT(OR(F821,G821,H821,I821,J821,K821,L821,M821,N821,O821,P821,Q821,R821))</f>
        <v>0</v>
      </c>
      <c r="U821" t="b">
        <f>OR(Table1[[#This Row],[Inflammation]],Table1[[#This Row],[Immune]])</f>
        <v>0</v>
      </c>
      <c r="V821" t="str">
        <f>IF(OR(Table1[[#This Row],[Rodents]],Table1[[#This Row],[Human]],Table1[[#This Row],[Pig]]),OR(ISNUMBER(FIND("intratrach",C821)),ISNUMBER(FIND("nasal ",C821)),ISNUMBER(FIND("instill",C821))),"NA")</f>
        <v>NA</v>
      </c>
      <c r="W821" t="str">
        <f>IF(OR(Table1[[#This Row],[Rodents]],Table1[[#This Row],[Human]],Table1[[#This Row],[Pig]]),OR(ISNUMBER(FIND("dermal",C821)),ISNUMBER(FIND("skin ",C821))),"NA")</f>
        <v>NA</v>
      </c>
      <c r="X821" t="str">
        <f>IF(OR(Table1[[#This Row],[Rodents]],Table1[[#This Row],[Human]],Table1[[#This Row],[Pig]]),OR(ISNUMBER(FIND("injected",C821)),ISNUMBER(FIND("periton",C821)),ISNUMBER(FIND("intrascrot",C821))),"NA")</f>
        <v>NA</v>
      </c>
      <c r="Y821" t="str">
        <f>IF(OR(Table1[[#This Row],[Rodents]],Table1[[#This Row],[Human]],Table1[[#This Row],[Pig]]),NOT(OR(Table1[[#This Row],[Inhaled/Intratracheal/intranasal]],Table1[[#This Row],[Dermal]],Table1[[#This Row],[Injected]])),"NA")</f>
        <v>NA</v>
      </c>
      <c r="AA821" t="b">
        <f>OR(ISNUMBER(FIND("fish ",C821)),ISNUMBER(FIND("Fish ",C821)),ISNUMBER(FIND("aquatic",C821)),ISNUMBER(FIND("daphnids",C821)),ISNUMBER(FIND("Carcinus maenas",C821)),ISNUMBER(FIND("Daphnia",C821)),ISNUMBER(FIND("Ruditapes philippinarum",C821)),ISNUMBER(FIND("daphnia",C821)),ISNUMBER(FIND("marine",C821)),ISNUMBER(FIND("mussel",C821)),ISNUMBER(FIND("algae",C821)),ISNUMBER(FIND("Donax faba",C821)),ISNUMBER(FIND("estuarine",C821)),ISNUMBER(FIND("snail",C821)),ISNUMBER(FIND("Prorocentrum donghaiense",C821)) )</f>
        <v>0</v>
      </c>
      <c r="AB821" t="b">
        <f>OR(ISNUMBER(FIND(" rat ",C821)),ISNUMBER(FIND(" rats ",C821)),ISNUMBER(FIND(" Rats ",C821)),ISNUMBER(FIND(" Rat ",C821)),ISNUMBER(FIND(" rat.",C821)),ISNUMBER(FIND(" rats.",C821)),ISNUMBER(FIND("mouse",C821)),ISNUMBER(FIND("mice",C821)), ISNUMBER(FIND(" Mice",C821)))</f>
        <v>0</v>
      </c>
      <c r="AC821" t="b">
        <f>OR(ISNUMBER(FIND(" cell ",C821)),ISNUMBER(FIND("fibroblast",C821)),ISNUMBER(FIND("macrophage",C821)),ISNUMBER(FIND("epithelial",C821)),ISNUMBER(FIND("endothelial",C821)),ISNUMBER(FIND("neuron",C821)),ISNUMBER(FIND(" cells ",C821)),ISNUMBER(FIND("RBC",C821)),ISNUMBER(FIND("mitochond",C821)),ISNUMBER(FIND("adipocyte",C821)),ISNUMBER(FIND("osteo",C821)),ISNUMBER(FIND("keratin",C821)),ISNUMBER(FIND(" cell's ",C821)),ISNUMBER(FIND("eukary",C821)),ISNUMBER(FIND("sperm",C821)))</f>
        <v>0</v>
      </c>
      <c r="AD821" t="b">
        <f>OR(ISNUMBER(FIND("human",B821)),ISNUMBER(FIND("workers",B821)),ISNUMBER(FIND("workforces",B821)),ISNUMBER(FIND("occupational",B821)),ISNUMBER(FIND("Case report",B821)),ISNUMBER(FIND("Workplaces",B821)),ISNUMBER(FIND("worker",B821)))</f>
        <v>0</v>
      </c>
      <c r="AE821" t="b">
        <f>OR(ISNUMBER(FIND(" plant ",C821)),ISNUMBER(FIND("Plant ",C821)),ISNUMBER(FIND("tomato",C821)),ISNUMBER(FIND("plants",C821)),ISNUMBER(FIND("Plants",C821)),ISNUMBER(FIND("algae",C821)),ISNUMBER(FIND("lettuce",C821)),ISNUMBER(FIND("green gram sprouts ",C821)),ISNUMBER(FIND("Cucurbita pepo",C821)),ISNUMBER(FIND("bean ",C821)),ISNUMBER(FIND("chloroplast",C821)),ISNUMBER(FIND("chlorophyll",C821)),ISNUMBER(FIND("seedling",C821)),ISNUMBER(FIND("canola",C821)),ISNUMBER(FIND("shoot",C821)),ISNUMBER(FIND("photosynthes",C821)),ISNUMBER(FIND(" leaves ",C821)),,ISNUMBER(FIND("agriculture",C821)),ISNUMBER(FIND(" crops ",C821)))</f>
        <v>0</v>
      </c>
      <c r="AF821" t="b">
        <f>OR(ISNUMBER(FIND("bacteria",C821)),ISNUMBER(FIND("Bacteria",C821)),ISNUMBER(FIND("Bacterium",C821)),ISNUMBER(FIND("bacterium",C821)),ISNUMBER(FIND(" coli ",C821)))</f>
        <v>0</v>
      </c>
      <c r="AG821" t="b">
        <f>OR(ISNUMBER(FIND("fungi",C821)),ISNUMBER(FIND("Fungi",C821)),ISNUMBER(FIND("fungus",C821)),ISNUMBER(FIND("Fungus",C821)),ISNUMBER(FIND("mushroom",C821)),ISNUMBER(FIND("Mushroom",C821)),ISNUMBER(FIND(" mold ",C821)))</f>
        <v>0</v>
      </c>
      <c r="AH821" t="b">
        <f>OR(ISNUMBER(FIND("Pig ",C821)),ISNUMBER(FIND("pig ",C821)),ISNUMBER(FIND("Pigs ",C821)),ISNUMBER(FIND("pigs ",C821)))</f>
        <v>0</v>
      </c>
      <c r="AI821" t="b">
        <f>OR(ISNUMBER(FIND(" C. elegans",C821)),ISNUMBER(FIND("Caenorhabditis elegans",C821)),ISNUMBER(FIND("earthworms",C821)),ISNUMBER(FIND(" Ficopomatus enigmaticus",C821)),ISNUMBER(FIND("larva",C821)),ISNUMBER(FIND("Lumbriculus variegatus",C821)),ISNUMBER(FIND("nematode",C821)))</f>
        <v>0</v>
      </c>
      <c r="AJ821" t="b">
        <f>NOT(OR(AA821,AB821,AC821,AD821,AE821,AF821,AG821,AH821,AI821))</f>
        <v>1</v>
      </c>
      <c r="AK821" t="s">
        <v>6139</v>
      </c>
      <c r="AL821" t="b">
        <f>OR(AA821,AB821,AD821,AE821,AF821,AG821,AH821,AI821)</f>
        <v>0</v>
      </c>
      <c r="AM821" t="b">
        <f>IF(Table1[[#This Row],[In vivo?]],IF(Table1[[#This Row],[Cell]],FALSE,TRUE),FALSE)</f>
        <v>0</v>
      </c>
      <c r="AN821" t="b">
        <f>AND(AC821,AL821)</f>
        <v>0</v>
      </c>
      <c r="AO821" t="b">
        <f>IF(Table1[[#This Row],[Cell]],IF(Table1[[#This Row],[In vivo?]],FALSE,TRUE),FALSE)</f>
        <v>0</v>
      </c>
      <c r="AP821" t="b">
        <f>NOT(OR(Table1[[#This Row],[In vivo?]],Table1[[#This Row],[Only in Cell]]))</f>
        <v>1</v>
      </c>
      <c r="AQ821" t="str">
        <f>IF(OR(Table1[[#This Row],[Rodents]],Table1[[#This Row],[Human]],Table1[[#This Row],[Pig]]),OR(ISNUMBER(FIND("pulmonary",C821)),ISNUMBER(FIND("lung",C821))),"NA")</f>
        <v>NA</v>
      </c>
      <c r="AR821" t="str">
        <f>IF(OR(Table1[[#This Row],[Rodents]],Table1[[#This Row],[Human]],Table1[[#This Row],[Pig]]),OR(ISNUMBER(FIND("skin",C821)),ISNUMBER(FIND("dermal",C821))),"NA")</f>
        <v>NA</v>
      </c>
      <c r="AS821" t="str">
        <f>IF(OR(Table1[[#This Row],[Rodents]],Table1[[#This Row],[Human]],Table1[[#This Row],[Pig]]),OR(ISNUMBER(FIND("liver",C821)),ISNUMBER(FIND("hepat",C821))),"NA")</f>
        <v>NA</v>
      </c>
      <c r="AT821" t="str">
        <f>IF(OR(Table1[[#This Row],[Rodents]],Table1[[#This Row],[Human]],Table1[[#This Row],[Pig]]),OR(ISNUMBER(FIND("kidney",C821)),ISNUMBER(FIND("neph",C821))),"NA")</f>
        <v>NA</v>
      </c>
      <c r="AU821" t="str">
        <f>IF(OR(Table1[[#This Row],[Rodents]],Table1[[#This Row],[Human]],Table1[[#This Row],[Pig]]),OR(ISNUMBER(FIND("brain",C821)),ISNUMBER(FIND("neur",C821)),ISNUMBER(FIND("nerv",C821))),"NA")</f>
        <v>NA</v>
      </c>
      <c r="AV821" t="str">
        <f>IF(OR(Table1[[#This Row],[Rodents]],Table1[[#This Row],[Human]],Table1[[#This Row],[Pig]]),OR(ISNUMBER(FIND("heart",C821)),ISNUMBER(FIND("cardi",C821))),"NA")</f>
        <v>NA</v>
      </c>
      <c r="AW821" t="str">
        <f>IF(OR(Table1[[#This Row],[Rodents]],Table1[[#This Row],[Human]],Table1[[#This Row],[Pig]]),OR(ISNUMBER(FIND("gastro",C821)),ISNUMBER(FIND("intesti",C821)),ISNUMBER(FIND("stomach",C821))),"NA")</f>
        <v>NA</v>
      </c>
      <c r="AX821" t="str">
        <f>IF(OR(Table1[[#This Row],[Rodents]],Table1[[#This Row],[Human]],Table1[[#This Row],[Pig]]),NOT(OR(AQ821,AR821,AS821,AT821,AU821,AV821,AW821)),"NA")</f>
        <v>NA</v>
      </c>
      <c r="AY821" t="b">
        <f>OR(ISNUMBER(FIND("SWCNT",C821)),ISNUMBER(FIND("SWNT",C821)),ISNUMBER(FIND("single-wall",C821)),ISNUMBER(FIND("single wall",C821)),ISNUMBER(FIND("Single wall",C821)),ISNUMBER(FIND("Single-wall",C821)),ISNUMBER(FIND("SWCNT",B821)),ISNUMBER(FIND("SWNT",B821)),ISNUMBER(FIND("single-wall",B821)),ISNUMBER(FIND("single wall",B821)),ISNUMBER(FIND("Single-wall",B821)),ISNUMBER(FIND("Single wall",B821)))</f>
        <v>1</v>
      </c>
      <c r="AZ821" t="b">
        <f>OR(ISNUMBER(FIND("MWCNT",C821)),ISNUMBER(FIND("MWNT",C821)),ISNUMBER(FIND("multi-wall",C821)),ISNUMBER(FIND("multi wall",C821)),ISNUMBER(FIND("multiwall",C821)),ISNUMBER(FIND("Multi-wall",C821)),ISNUMBER(FIND("Multi wall",C821)),ISNUMBER(FIND("Multiwall",C821)),ISNUMBER(FIND("MWCNT",B821)),ISNUMBER(FIND("MWNT",B821)),ISNUMBER(FIND("multi-wall",B821)),ISNUMBER(FIND("multi wall",B821)),ISNUMBER(FIND("multiwall",B821)),ISNUMBER(FIND("Multi-wall",B821)),ISNUMBER(FIND("Multi wall",B821)),ISNUMBER(FIND("Multiwall",B821)),ISNUMBER(FIND("Double-wall",B821)),ISNUMBER(FIND("Double wall",B821)),ISNUMBER(FIND("Doublewall",B821)),ISNUMBER(FIND("double-wall",B821)),ISNUMBER(FIND("double wall",B821)),ISNUMBER(FIND("doublewall",B821)))</f>
        <v>1</v>
      </c>
      <c r="BA821" t="b">
        <f>AND(Table1[[#This Row],[SWCNT]],Table1[[#This Row],[MWCNT]])</f>
        <v>1</v>
      </c>
      <c r="BB821" t="b">
        <f>IF(Table1[[#This Row],[SWCNT]]=TRUE,FALSE,IF(Table1[[#This Row],[MWCNT]]=TRUE,FALSE,TRUE))</f>
        <v>0</v>
      </c>
      <c r="BC821" s="18"/>
    </row>
    <row r="822" spans="1:55" ht="148">
      <c r="B822" s="2" t="s">
        <v>2851</v>
      </c>
      <c r="C822" s="16" t="s">
        <v>2853</v>
      </c>
      <c r="D822" s="17" t="s">
        <v>2854</v>
      </c>
      <c r="E822" s="2">
        <v>2016</v>
      </c>
      <c r="F822" t="b">
        <f>OR(ISNUMBER(FIND("cytotoxic",C822)),ISNUMBER(FIND("Cytotoxic",C822)),ISNUMBER(FIND("cellular toxicity",C822)),ISNUMBER(FIND("cell death",C822)),ISNUMBER(FIND("viable",C822)),ISNUMBER(FIND("phytotoxic",C822)),ISNUMBER(FIND("acute toxicity",C822)),ISNUMBER(FIND("MTT",C822)),ISNUMBER(FIND("survival",C822)),ISNUMBER(FIND("prolifer",C822)),ISNUMBER(FIND("apoptosis",C822)),ISNUMBER(FIND("neurotoxic",C822)),ISNUMBER(FIND("  lysis ",C822)),ISNUMBER(FIND("necrosis",C822)),ISNUMBER(FIND("cellular death",C822))*3,ISNUMBER(FIND("LDH",C822)),ISNUMBER(FIND("Acute toxicity",C822)))</f>
        <v>0</v>
      </c>
      <c r="G822" t="b">
        <f>OR(ISNUMBER(FIND("genotoxic",C822)),ISNUMBER(FIND("genotoxicity",C822)),ISNUMBER(FIND("DNA damage",C822)),ISNUMBER(FIND("DNA",C822)),ISNUMBER(FIND("RNA",C822)),ISNUMBER(FIND("mesothelioma",C822)),ISNUMBER(FIND("carcino",C822)),ISNUMBER(FIND("mutagen",C822)),ISNUMBER(FIND("genetic",C822)))</f>
        <v>0</v>
      </c>
      <c r="H822" t="b">
        <f>OR(ISNUMBER(FIND("inflammatory",C822)),ISNUMBER(FIND("inflamm",C822)))</f>
        <v>0</v>
      </c>
      <c r="I822" t="b">
        <f>OR(ISNUMBER(FIND("immune",C822)),ISNUMBER(FIND("immunological",C822)),ISNUMBER(FIND("interleuk",C822)),ISNUMBER(FIND("platelet activation",C822)),ISNUMBER(FIND("monocyte",C822)),ISNUMBER(FIND("leukocyte",C822)),ISNUMBER(FIND("cytokine",C822)),ISNUMBER(FIND("CD4",C822)),ISNUMBER(FIND("CD8",C822)),ISNUMBER(FIND("T-cell",C822)))</f>
        <v>0</v>
      </c>
      <c r="J822" t="b">
        <f>OR(ISNUMBER(FIND("reactive oxygen",C822)),ISNUMBER(FIND("ROS",C822)),ISNUMBER(FIND("free radical",C822)),ISNUMBER(FIND("oxidative stress",C822)),ISNUMBER(FIND("peroxid",C822)),ISNUMBER(FIND("oxidative",C822)),ISNUMBER(FIND("antioxid",C822)))</f>
        <v>0</v>
      </c>
      <c r="K822" t="b">
        <f>OR(ISNUMBER(FIND("autophag",C822)))</f>
        <v>0</v>
      </c>
      <c r="L822" t="b">
        <f>OR(ISNUMBER(FIND("morpholog",C822)))</f>
        <v>0</v>
      </c>
      <c r="M822" t="b">
        <f>OR(ISNUMBER(FIND("fibrosis",C822)),ISNUMBER(FIND("Fibrosis",C822)),ISNUMBER(FIND("fibrot",C822)))</f>
        <v>0</v>
      </c>
      <c r="N822" t="b">
        <f>OR(ISNUMBER(FIND("offspring",C822)),ISNUMBER(FIND("Parental",C822)),ISNUMBER(FIND("parental",C822)),ISNUMBER(FIND("germline",C822)),ISNUMBER(FIND("reproduc",C822)),ISNUMBER(FIND("embryo",C822)))</f>
        <v>0</v>
      </c>
      <c r="O822" t="b">
        <f>OR(ISNUMBER(FIND("metabol",C822)),ISNUMBER(FIND("Metabol",C822)),ISNUMBER(FIND("digest",C822)),ISNUMBER(FIND("mitochon",C822)))</f>
        <v>0</v>
      </c>
      <c r="P822" t="b">
        <f>OR(ISNUMBER(FIND("ecotox",C822)),ISNUMBER(FIND("Ecotox",B822)),ISNUMBER(FIND("ecotox",B822)),ISNUMBER(FIND("Ecotox",C822)))</f>
        <v>0</v>
      </c>
      <c r="Q822" t="b">
        <f>OR(ISNUMBER(FIND("Bioaccum",C822)),ISNUMBER(FIND("bioaccum",C822)),ISNUMBER(FIND("accum",C822)))</f>
        <v>0</v>
      </c>
      <c r="R822" t="b">
        <f>OR(ISNUMBER(FIND("Occupation",C822)),ISNUMBER(FIND("occupation",C822)),ISNUMBER(FIND("worker",C822)),ISNUMBER(FIND("workforce",C822)))</f>
        <v>0</v>
      </c>
      <c r="S822" t="b">
        <f>NOT(OR(F822,G822,H822,I822,J822,K822,L822,M822,N822,O822,P822,Q822,R822))</f>
        <v>1</v>
      </c>
      <c r="U822" t="b">
        <f>OR(Table1[[#This Row],[Inflammation]],Table1[[#This Row],[Immune]])</f>
        <v>0</v>
      </c>
      <c r="V822" t="str">
        <f>IF(OR(Table1[[#This Row],[Rodents]],Table1[[#This Row],[Human]],Table1[[#This Row],[Pig]]),OR(ISNUMBER(FIND("intratrach",C822)),ISNUMBER(FIND("nasal ",C822)),ISNUMBER(FIND("instill",C822))),"NA")</f>
        <v>NA</v>
      </c>
      <c r="W822" t="str">
        <f>IF(OR(Table1[[#This Row],[Rodents]],Table1[[#This Row],[Human]],Table1[[#This Row],[Pig]]),OR(ISNUMBER(FIND("dermal",C822)),ISNUMBER(FIND("skin ",C822))),"NA")</f>
        <v>NA</v>
      </c>
      <c r="X822" t="str">
        <f>IF(OR(Table1[[#This Row],[Rodents]],Table1[[#This Row],[Human]],Table1[[#This Row],[Pig]]),OR(ISNUMBER(FIND("injected",C822)),ISNUMBER(FIND("periton",C822)),ISNUMBER(FIND("intrascrot",C822))),"NA")</f>
        <v>NA</v>
      </c>
      <c r="Y822" t="str">
        <f>IF(OR(Table1[[#This Row],[Rodents]],Table1[[#This Row],[Human]],Table1[[#This Row],[Pig]]),NOT(OR(Table1[[#This Row],[Inhaled/Intratracheal/intranasal]],Table1[[#This Row],[Dermal]],Table1[[#This Row],[Injected]])),"NA")</f>
        <v>NA</v>
      </c>
      <c r="AA822" t="b">
        <f>OR(ISNUMBER(FIND("fish ",C822)),ISNUMBER(FIND("Fish ",C822)),ISNUMBER(FIND("aquatic",C822)),ISNUMBER(FIND("daphnids",C822)),ISNUMBER(FIND("Carcinus maenas",C822)),ISNUMBER(FIND("Daphnia",C822)),ISNUMBER(FIND("Ruditapes philippinarum",C822)),ISNUMBER(FIND("daphnia",C822)),ISNUMBER(FIND("marine",C822)),ISNUMBER(FIND("mussel",C822)),ISNUMBER(FIND("algae",C822)),ISNUMBER(FIND("Donax faba",C822)),ISNUMBER(FIND("estuarine",C822)),ISNUMBER(FIND("snail",C822)),ISNUMBER(FIND("Prorocentrum donghaiense",C822)) )</f>
        <v>0</v>
      </c>
      <c r="AB822" t="b">
        <f>OR(ISNUMBER(FIND(" rat ",C822)),ISNUMBER(FIND(" rats ",C822)),ISNUMBER(FIND(" Rats ",C822)),ISNUMBER(FIND(" Rat ",C822)),ISNUMBER(FIND(" rat.",C822)),ISNUMBER(FIND(" rats.",C822)),ISNUMBER(FIND("mouse",C822)),ISNUMBER(FIND("mice",C822)), ISNUMBER(FIND(" Mice",C822)))</f>
        <v>0</v>
      </c>
      <c r="AC822" t="b">
        <f>OR(ISNUMBER(FIND(" cell ",C822)),ISNUMBER(FIND("fibroblast",C822)),ISNUMBER(FIND("macrophage",C822)),ISNUMBER(FIND("epithelial",C822)),ISNUMBER(FIND("endothelial",C822)),ISNUMBER(FIND("neuron",C822)),ISNUMBER(FIND(" cells ",C822)),ISNUMBER(FIND("RBC",C822)),ISNUMBER(FIND("mitochond",C822)),ISNUMBER(FIND("adipocyte",C822)),ISNUMBER(FIND("osteo",C822)),ISNUMBER(FIND("keratin",C822)),ISNUMBER(FIND(" cell's ",C822)),ISNUMBER(FIND("eukary",C822)),ISNUMBER(FIND("sperm",C822)))</f>
        <v>1</v>
      </c>
      <c r="AD822" t="b">
        <f>OR(ISNUMBER(FIND("human",B822)),ISNUMBER(FIND("workers",B822)),ISNUMBER(FIND("workforces",B822)),ISNUMBER(FIND("occupational",B822)),ISNUMBER(FIND("Case report",B822)),ISNUMBER(FIND("Workplaces",B822)),ISNUMBER(FIND("worker",B822)))</f>
        <v>0</v>
      </c>
      <c r="AE822" t="b">
        <f>OR(ISNUMBER(FIND(" plant ",C822)),ISNUMBER(FIND("Plant ",C822)),ISNUMBER(FIND("tomato",C822)),ISNUMBER(FIND("plants",C822)),ISNUMBER(FIND("Plants",C822)),ISNUMBER(FIND("algae",C822)),ISNUMBER(FIND("lettuce",C822)),ISNUMBER(FIND("green gram sprouts ",C822)),ISNUMBER(FIND("Cucurbita pepo",C822)),ISNUMBER(FIND("bean ",C822)),ISNUMBER(FIND("chloroplast",C822)),ISNUMBER(FIND("chlorophyll",C822)),ISNUMBER(FIND("seedling",C822)),ISNUMBER(FIND("canola",C822)),ISNUMBER(FIND("shoot",C822)),ISNUMBER(FIND("photosynthes",C822)),ISNUMBER(FIND(" leaves ",C822)),,ISNUMBER(FIND("agriculture",C822)),ISNUMBER(FIND(" crops ",C822)))</f>
        <v>0</v>
      </c>
      <c r="AF822" t="b">
        <f>OR(ISNUMBER(FIND("bacteria",C822)),ISNUMBER(FIND("Bacteria",C822)),ISNUMBER(FIND("Bacterium",C822)),ISNUMBER(FIND("bacterium",C822)),ISNUMBER(FIND(" coli ",C822)))</f>
        <v>0</v>
      </c>
      <c r="AG822" t="b">
        <f>OR(ISNUMBER(FIND("fungi",C822)),ISNUMBER(FIND("Fungi",C822)),ISNUMBER(FIND("fungus",C822)),ISNUMBER(FIND("Fungus",C822)),ISNUMBER(FIND("mushroom",C822)),ISNUMBER(FIND("Mushroom",C822)),ISNUMBER(FIND(" mold ",C822)))</f>
        <v>0</v>
      </c>
      <c r="AH822" t="b">
        <f>OR(ISNUMBER(FIND("Pig ",C822)),ISNUMBER(FIND("pig ",C822)),ISNUMBER(FIND("Pigs ",C822)),ISNUMBER(FIND("pigs ",C822)))</f>
        <v>0</v>
      </c>
      <c r="AI822" t="b">
        <f>OR(ISNUMBER(FIND(" C. elegans",C822)),ISNUMBER(FIND("Caenorhabditis elegans",C822)),ISNUMBER(FIND("earthworms",C822)),ISNUMBER(FIND(" Ficopomatus enigmaticus",C822)),ISNUMBER(FIND("larva",C822)),ISNUMBER(FIND("Lumbriculus variegatus",C822)),ISNUMBER(FIND("nematode",C822)))</f>
        <v>0</v>
      </c>
      <c r="AJ822" t="b">
        <f>NOT(OR(AA822,AB822,AC822,AD822,AE822,AF822,AG822,AH822,AI822))</f>
        <v>0</v>
      </c>
      <c r="AL822" t="b">
        <f>OR(AA822,AB822,AD822,AE822,AF822,AG822,AH822,AI822)</f>
        <v>0</v>
      </c>
      <c r="AM822" t="b">
        <f>IF(Table1[[#This Row],[In vivo?]],IF(Table1[[#This Row],[Cell]],FALSE,TRUE),FALSE)</f>
        <v>0</v>
      </c>
      <c r="AN822" t="b">
        <f>AND(AC822,AL822)</f>
        <v>0</v>
      </c>
      <c r="AO822" t="b">
        <f>IF(Table1[[#This Row],[Cell]],IF(Table1[[#This Row],[In vivo?]],FALSE,TRUE),FALSE)</f>
        <v>1</v>
      </c>
      <c r="AP822" t="b">
        <f>NOT(OR(Table1[[#This Row],[In vivo?]],Table1[[#This Row],[Only in Cell]]))</f>
        <v>0</v>
      </c>
      <c r="AQ822" t="str">
        <f>IF(OR(Table1[[#This Row],[Rodents]],Table1[[#This Row],[Human]],Table1[[#This Row],[Pig]]),OR(ISNUMBER(FIND("pulmonary",C822)),ISNUMBER(FIND("lung",C822))),"NA")</f>
        <v>NA</v>
      </c>
      <c r="AR822" t="str">
        <f>IF(OR(Table1[[#This Row],[Rodents]],Table1[[#This Row],[Human]],Table1[[#This Row],[Pig]]),OR(ISNUMBER(FIND("skin",C822)),ISNUMBER(FIND("dermal",C822))),"NA")</f>
        <v>NA</v>
      </c>
      <c r="AS822" t="str">
        <f>IF(OR(Table1[[#This Row],[Rodents]],Table1[[#This Row],[Human]],Table1[[#This Row],[Pig]]),OR(ISNUMBER(FIND("liver",C822)),ISNUMBER(FIND("hepat",C822))),"NA")</f>
        <v>NA</v>
      </c>
      <c r="AT822" t="str">
        <f>IF(OR(Table1[[#This Row],[Rodents]],Table1[[#This Row],[Human]],Table1[[#This Row],[Pig]]),OR(ISNUMBER(FIND("kidney",C822)),ISNUMBER(FIND("neph",C822))),"NA")</f>
        <v>NA</v>
      </c>
      <c r="AU822" t="str">
        <f>IF(OR(Table1[[#This Row],[Rodents]],Table1[[#This Row],[Human]],Table1[[#This Row],[Pig]]),OR(ISNUMBER(FIND("brain",C822)),ISNUMBER(FIND("neur",C822)),ISNUMBER(FIND("nerv",C822))),"NA")</f>
        <v>NA</v>
      </c>
      <c r="AV822" t="str">
        <f>IF(OR(Table1[[#This Row],[Rodents]],Table1[[#This Row],[Human]],Table1[[#This Row],[Pig]]),OR(ISNUMBER(FIND("heart",C822)),ISNUMBER(FIND("cardi",C822))),"NA")</f>
        <v>NA</v>
      </c>
      <c r="AW822" t="str">
        <f>IF(OR(Table1[[#This Row],[Rodents]],Table1[[#This Row],[Human]],Table1[[#This Row],[Pig]]),OR(ISNUMBER(FIND("gastro",C822)),ISNUMBER(FIND("intesti",C822)),ISNUMBER(FIND("stomach",C822))),"NA")</f>
        <v>NA</v>
      </c>
      <c r="AX822" t="str">
        <f>IF(OR(Table1[[#This Row],[Rodents]],Table1[[#This Row],[Human]],Table1[[#This Row],[Pig]]),NOT(OR(AQ822,AR822,AS822,AT822,AU822,AV822,AW822)),"NA")</f>
        <v>NA</v>
      </c>
      <c r="AY822" t="b">
        <f>OR(ISNUMBER(FIND("SWCNT",C822)),ISNUMBER(FIND("SWNT",C822)),ISNUMBER(FIND("single-wall",C822)),ISNUMBER(FIND("single wall",C822)),ISNUMBER(FIND("Single wall",C822)),ISNUMBER(FIND("Single-wall",C822)),ISNUMBER(FIND("SWCNT",B822)),ISNUMBER(FIND("SWNT",B822)),ISNUMBER(FIND("single-wall",B822)),ISNUMBER(FIND("single wall",B822)),ISNUMBER(FIND("Single-wall",B822)),ISNUMBER(FIND("Single wall",B822)))</f>
        <v>0</v>
      </c>
      <c r="AZ822" t="b">
        <f>OR(ISNUMBER(FIND("MWCNT",C822)),ISNUMBER(FIND("MWNT",C822)),ISNUMBER(FIND("multi-wall",C822)),ISNUMBER(FIND("multi wall",C822)),ISNUMBER(FIND("multiwall",C822)),ISNUMBER(FIND("Multi-wall",C822)),ISNUMBER(FIND("Multi wall",C822)),ISNUMBER(FIND("Multiwall",C822)),ISNUMBER(FIND("MWCNT",B822)),ISNUMBER(FIND("MWNT",B822)),ISNUMBER(FIND("multi-wall",B822)),ISNUMBER(FIND("multi wall",B822)),ISNUMBER(FIND("multiwall",B822)),ISNUMBER(FIND("Multi-wall",B822)),ISNUMBER(FIND("Multi wall",B822)),ISNUMBER(FIND("Multiwall",B822)),ISNUMBER(FIND("Double-wall",B822)),ISNUMBER(FIND("Double wall",B822)),ISNUMBER(FIND("Doublewall",B822)),ISNUMBER(FIND("double-wall",B822)),ISNUMBER(FIND("double wall",B822)),ISNUMBER(FIND("doublewall",B822)))</f>
        <v>1</v>
      </c>
      <c r="BA822" t="b">
        <f>AND(Table1[[#This Row],[SWCNT]],Table1[[#This Row],[MWCNT]])</f>
        <v>0</v>
      </c>
      <c r="BB822" t="b">
        <f>IF(Table1[[#This Row],[SWCNT]]=TRUE,FALSE,IF(Table1[[#This Row],[MWCNT]]=TRUE,FALSE,TRUE))</f>
        <v>0</v>
      </c>
      <c r="BC822" s="18"/>
    </row>
    <row r="823" spans="1:55" ht="92.5">
      <c r="A823" t="s">
        <v>3678</v>
      </c>
      <c r="B823" s="2" t="s">
        <v>3679</v>
      </c>
      <c r="C823" s="16" t="s">
        <v>3680</v>
      </c>
      <c r="D823" s="17" t="s">
        <v>1214</v>
      </c>
      <c r="E823" s="2">
        <v>2014</v>
      </c>
      <c r="F823" t="b">
        <f>OR(ISNUMBER(FIND("cytotoxic",C823)),ISNUMBER(FIND("Cytotoxic",C823)),ISNUMBER(FIND("cellular toxicity",C823)),ISNUMBER(FIND("cell death",C823)),ISNUMBER(FIND("viable",C823)),ISNUMBER(FIND("phytotoxic",C823)),ISNUMBER(FIND("acute toxicity",C823)),ISNUMBER(FIND("MTT",C823)),ISNUMBER(FIND("survival",C823)),ISNUMBER(FIND("prolifer",C823)),ISNUMBER(FIND("apoptosis",C823)),ISNUMBER(FIND("neurotoxic",C823)),ISNUMBER(FIND("  lysis ",C823)),ISNUMBER(FIND("necrosis",C823)),ISNUMBER(FIND("cellular death",C823))*3,ISNUMBER(FIND("LDH",C823)),ISNUMBER(FIND("Acute toxicity",C823)))</f>
        <v>0</v>
      </c>
      <c r="G823" t="b">
        <f>OR(ISNUMBER(FIND("genotoxic",C823)),ISNUMBER(FIND("genotoxicity",C823)),ISNUMBER(FIND("DNA damage",C823)),ISNUMBER(FIND("DNA",C823)),ISNUMBER(FIND("RNA",C823)),ISNUMBER(FIND("mesothelioma",C823)),ISNUMBER(FIND("carcino",C823)),ISNUMBER(FIND("mutagen",C823)),ISNUMBER(FIND("genetic",C823)))</f>
        <v>0</v>
      </c>
      <c r="H823" t="b">
        <f>OR(ISNUMBER(FIND("inflammatory",C823)),ISNUMBER(FIND("inflamm",C823)))</f>
        <v>0</v>
      </c>
      <c r="I823" t="b">
        <f>OR(ISNUMBER(FIND("immune",C823)),ISNUMBER(FIND("immunological",C823)),ISNUMBER(FIND("interleuk",C823)),ISNUMBER(FIND("platelet activation",C823)),ISNUMBER(FIND("monocyte",C823)),ISNUMBER(FIND("leukocyte",C823)),ISNUMBER(FIND("cytokine",C823)),ISNUMBER(FIND("CD4",C823)),ISNUMBER(FIND("CD8",C823)),ISNUMBER(FIND("T-cell",C823)))</f>
        <v>0</v>
      </c>
      <c r="J823" t="b">
        <f>OR(ISNUMBER(FIND("reactive oxygen",C823)),ISNUMBER(FIND("ROS",C823)),ISNUMBER(FIND("free radical",C823)),ISNUMBER(FIND("oxidative stress",C823)),ISNUMBER(FIND("peroxid",C823)),ISNUMBER(FIND("oxidative",C823)),ISNUMBER(FIND("antioxid",C823)))</f>
        <v>0</v>
      </c>
      <c r="K823" t="b">
        <f>OR(ISNUMBER(FIND("autophag",C823)))</f>
        <v>0</v>
      </c>
      <c r="L823" t="b">
        <f>OR(ISNUMBER(FIND("morpholog",C823)))</f>
        <v>0</v>
      </c>
      <c r="M823" t="b">
        <f>OR(ISNUMBER(FIND("fibrosis",C823)),ISNUMBER(FIND("Fibrosis",C823)),ISNUMBER(FIND("fibrot",C823)))</f>
        <v>0</v>
      </c>
      <c r="N823" t="b">
        <f>OR(ISNUMBER(FIND("offspring",C823)),ISNUMBER(FIND("Parental",C823)),ISNUMBER(FIND("parental",C823)),ISNUMBER(FIND("germline",C823)),ISNUMBER(FIND("reproduc",C823)),ISNUMBER(FIND("embryo",C823)))</f>
        <v>0</v>
      </c>
      <c r="O823" t="b">
        <f>OR(ISNUMBER(FIND("metabol",C823)),ISNUMBER(FIND("Metabol",C823)),ISNUMBER(FIND("digest",C823)),ISNUMBER(FIND("mitochon",C823)))</f>
        <v>0</v>
      </c>
      <c r="P823" t="b">
        <f>OR(ISNUMBER(FIND("ecotox",C823)),ISNUMBER(FIND("Ecotox",B823)),ISNUMBER(FIND("ecotox",B823)),ISNUMBER(FIND("Ecotox",C823)))</f>
        <v>0</v>
      </c>
      <c r="Q823" t="b">
        <f>OR(ISNUMBER(FIND("Bioaccum",C823)),ISNUMBER(FIND("bioaccum",C823)),ISNUMBER(FIND("accum",C823)))</f>
        <v>0</v>
      </c>
      <c r="R823" t="b">
        <f>OR(ISNUMBER(FIND("Occupation",C823)),ISNUMBER(FIND("occupation",C823)),ISNUMBER(FIND("worker",C823)),ISNUMBER(FIND("workforce",C823)))</f>
        <v>0</v>
      </c>
      <c r="S823" t="b">
        <f>NOT(OR(F823,G823,H823,I823,J823,K823,L823,M823,N823,O823,P823,Q823,R823))</f>
        <v>1</v>
      </c>
      <c r="U823" t="b">
        <f>OR(Table1[[#This Row],[Inflammation]],Table1[[#This Row],[Immune]])</f>
        <v>0</v>
      </c>
      <c r="V823" t="str">
        <f>IF(OR(Table1[[#This Row],[Rodents]],Table1[[#This Row],[Human]],Table1[[#This Row],[Pig]]),OR(ISNUMBER(FIND("intratrach",C823)),ISNUMBER(FIND("nasal ",C823)),ISNUMBER(FIND("instill",C823))),"NA")</f>
        <v>NA</v>
      </c>
      <c r="W823" t="str">
        <f>IF(OR(Table1[[#This Row],[Rodents]],Table1[[#This Row],[Human]],Table1[[#This Row],[Pig]]),OR(ISNUMBER(FIND("dermal",C823)),ISNUMBER(FIND("skin ",C823))),"NA")</f>
        <v>NA</v>
      </c>
      <c r="X823" t="str">
        <f>IF(OR(Table1[[#This Row],[Rodents]],Table1[[#This Row],[Human]],Table1[[#This Row],[Pig]]),OR(ISNUMBER(FIND("injected",C823)),ISNUMBER(FIND("periton",C823)),ISNUMBER(FIND("intrascrot",C823))),"NA")</f>
        <v>NA</v>
      </c>
      <c r="Y823" t="str">
        <f>IF(OR(Table1[[#This Row],[Rodents]],Table1[[#This Row],[Human]],Table1[[#This Row],[Pig]]),NOT(OR(Table1[[#This Row],[Inhaled/Intratracheal/intranasal]],Table1[[#This Row],[Dermal]],Table1[[#This Row],[Injected]])),"NA")</f>
        <v>NA</v>
      </c>
      <c r="AA823" t="b">
        <f>OR(ISNUMBER(FIND("fish ",C823)),ISNUMBER(FIND("Fish ",C823)),ISNUMBER(FIND("aquatic",C823)),ISNUMBER(FIND("daphnids",C823)),ISNUMBER(FIND("Carcinus maenas",C823)),ISNUMBER(FIND("Daphnia",C823)),ISNUMBER(FIND("Ruditapes philippinarum",C823)),ISNUMBER(FIND("daphnia",C823)),ISNUMBER(FIND("marine",C823)),ISNUMBER(FIND("mussel",C823)),ISNUMBER(FIND("algae",C823)),ISNUMBER(FIND("Donax faba",C823)),ISNUMBER(FIND("estuarine",C823)),ISNUMBER(FIND("snail",C823)),ISNUMBER(FIND("Prorocentrum donghaiense",C823)) )</f>
        <v>0</v>
      </c>
      <c r="AB823" t="b">
        <f>OR(ISNUMBER(FIND(" rat ",C823)),ISNUMBER(FIND(" rats ",C823)),ISNUMBER(FIND(" Rats ",C823)),ISNUMBER(FIND(" Rat ",C823)),ISNUMBER(FIND(" rat.",C823)),ISNUMBER(FIND(" rats.",C823)),ISNUMBER(FIND("mouse",C823)),ISNUMBER(FIND("mice",C823)), ISNUMBER(FIND(" Mice",C823)))</f>
        <v>0</v>
      </c>
      <c r="AC823" t="b">
        <f>OR(ISNUMBER(FIND(" cell ",C823)),ISNUMBER(FIND("fibroblast",C823)),ISNUMBER(FIND("macrophage",C823)),ISNUMBER(FIND("epithelial",C823)),ISNUMBER(FIND("endothelial",C823)),ISNUMBER(FIND("neuron",C823)),ISNUMBER(FIND(" cells ",C823)),ISNUMBER(FIND("RBC",C823)),ISNUMBER(FIND("mitochond",C823)),ISNUMBER(FIND("adipocyte",C823)),ISNUMBER(FIND("osteo",C823)),ISNUMBER(FIND("keratin",C823)),ISNUMBER(FIND(" cell's ",C823)),ISNUMBER(FIND("eukary",C823)),ISNUMBER(FIND("sperm",C823)))</f>
        <v>0</v>
      </c>
      <c r="AD823" t="b">
        <f>OR(ISNUMBER(FIND("human",B823)),ISNUMBER(FIND("workers",B823)),ISNUMBER(FIND("workforces",B823)),ISNUMBER(FIND("occupational",B823)),ISNUMBER(FIND("Case report",B823)),ISNUMBER(FIND("Workplaces",B823)),ISNUMBER(FIND("worker",B823)))</f>
        <v>0</v>
      </c>
      <c r="AE823" t="b">
        <f>OR(ISNUMBER(FIND(" plant ",C823)),ISNUMBER(FIND("Plant ",C823)),ISNUMBER(FIND("tomato",C823)),ISNUMBER(FIND("plants",C823)),ISNUMBER(FIND("Plants",C823)),ISNUMBER(FIND("algae",C823)),ISNUMBER(FIND("lettuce",C823)),ISNUMBER(FIND("green gram sprouts ",C823)),ISNUMBER(FIND("Cucurbita pepo",C823)),ISNUMBER(FIND("bean ",C823)),ISNUMBER(FIND("chloroplast",C823)),ISNUMBER(FIND("chlorophyll",C823)),ISNUMBER(FIND("seedling",C823)),ISNUMBER(FIND("canola",C823)),ISNUMBER(FIND("shoot",C823)),ISNUMBER(FIND("photosynthes",C823)),ISNUMBER(FIND(" leaves ",C823)),,ISNUMBER(FIND("agriculture",C823)),ISNUMBER(FIND(" crops ",C823)))</f>
        <v>1</v>
      </c>
      <c r="AF823" t="b">
        <f>OR(ISNUMBER(FIND("bacteria",C823)),ISNUMBER(FIND("Bacteria",C823)),ISNUMBER(FIND("Bacterium",C823)),ISNUMBER(FIND("bacterium",C823)),ISNUMBER(FIND(" coli ",C823)))</f>
        <v>0</v>
      </c>
      <c r="AG823" t="b">
        <f>OR(ISNUMBER(FIND("fungi",C823)),ISNUMBER(FIND("Fungi",C823)),ISNUMBER(FIND("fungus",C823)),ISNUMBER(FIND("Fungus",C823)),ISNUMBER(FIND("mushroom",C823)),ISNUMBER(FIND("Mushroom",C823)),ISNUMBER(FIND(" mold ",C823)))</f>
        <v>0</v>
      </c>
      <c r="AH823" t="b">
        <f>OR(ISNUMBER(FIND("Pig ",C823)),ISNUMBER(FIND("pig ",C823)),ISNUMBER(FIND("Pigs ",C823)),ISNUMBER(FIND("pigs ",C823)))</f>
        <v>0</v>
      </c>
      <c r="AI823" t="b">
        <f>OR(ISNUMBER(FIND(" C. elegans",C823)),ISNUMBER(FIND("Caenorhabditis elegans",C823)),ISNUMBER(FIND("earthworms",C823)),ISNUMBER(FIND(" Ficopomatus enigmaticus",C823)),ISNUMBER(FIND("larva",C823)),ISNUMBER(FIND("Lumbriculus variegatus",C823)),ISNUMBER(FIND("nematode",C823)))</f>
        <v>0</v>
      </c>
      <c r="AJ823" t="b">
        <f>NOT(OR(AA823,AB823,AC823,AD823,AE823,AF823,AG823,AH823,AI823))</f>
        <v>0</v>
      </c>
      <c r="AL823" t="b">
        <f>OR(AA823,AB823,AD823,AE823,AF823,AG823,AH823,AI823)</f>
        <v>1</v>
      </c>
      <c r="AM823" t="b">
        <f>IF(Table1[[#This Row],[In vivo?]],IF(Table1[[#This Row],[Cell]],FALSE,TRUE),FALSE)</f>
        <v>1</v>
      </c>
      <c r="AN823" t="b">
        <f>AND(AC823,AL823)</f>
        <v>0</v>
      </c>
      <c r="AO823" t="b">
        <f>IF(Table1[[#This Row],[Cell]],IF(Table1[[#This Row],[In vivo?]],FALSE,TRUE),FALSE)</f>
        <v>0</v>
      </c>
      <c r="AP823" t="b">
        <f>NOT(OR(Table1[[#This Row],[In vivo?]],Table1[[#This Row],[Only in Cell]]))</f>
        <v>0</v>
      </c>
      <c r="AQ823" t="str">
        <f>IF(OR(Table1[[#This Row],[Rodents]],Table1[[#This Row],[Human]],Table1[[#This Row],[Pig]]),OR(ISNUMBER(FIND("pulmonary",C823)),ISNUMBER(FIND("lung",C823))),"NA")</f>
        <v>NA</v>
      </c>
      <c r="AR823" t="str">
        <f>IF(OR(Table1[[#This Row],[Rodents]],Table1[[#This Row],[Human]],Table1[[#This Row],[Pig]]),OR(ISNUMBER(FIND("skin",C823)),ISNUMBER(FIND("dermal",C823))),"NA")</f>
        <v>NA</v>
      </c>
      <c r="AS823" t="str">
        <f>IF(OR(Table1[[#This Row],[Rodents]],Table1[[#This Row],[Human]],Table1[[#This Row],[Pig]]),OR(ISNUMBER(FIND("liver",C823)),ISNUMBER(FIND("hepat",C823))),"NA")</f>
        <v>NA</v>
      </c>
      <c r="AT823" t="str">
        <f>IF(OR(Table1[[#This Row],[Rodents]],Table1[[#This Row],[Human]],Table1[[#This Row],[Pig]]),OR(ISNUMBER(FIND("kidney",C823)),ISNUMBER(FIND("neph",C823))),"NA")</f>
        <v>NA</v>
      </c>
      <c r="AU823" t="str">
        <f>IF(OR(Table1[[#This Row],[Rodents]],Table1[[#This Row],[Human]],Table1[[#This Row],[Pig]]),OR(ISNUMBER(FIND("brain",C823)),ISNUMBER(FIND("neur",C823)),ISNUMBER(FIND("nerv",C823))),"NA")</f>
        <v>NA</v>
      </c>
      <c r="AV823" t="str">
        <f>IF(OR(Table1[[#This Row],[Rodents]],Table1[[#This Row],[Human]],Table1[[#This Row],[Pig]]),OR(ISNUMBER(FIND("heart",C823)),ISNUMBER(FIND("cardi",C823))),"NA")</f>
        <v>NA</v>
      </c>
      <c r="AW823" t="str">
        <f>IF(OR(Table1[[#This Row],[Rodents]],Table1[[#This Row],[Human]],Table1[[#This Row],[Pig]]),OR(ISNUMBER(FIND("gastro",C823)),ISNUMBER(FIND("intesti",C823)),ISNUMBER(FIND("stomach",C823))),"NA")</f>
        <v>NA</v>
      </c>
      <c r="AX823" t="str">
        <f>IF(OR(Table1[[#This Row],[Rodents]],Table1[[#This Row],[Human]],Table1[[#This Row],[Pig]]),NOT(OR(AQ823,AR823,AS823,AT823,AU823,AV823,AW823)),"NA")</f>
        <v>NA</v>
      </c>
      <c r="AY823" t="b">
        <f>OR(ISNUMBER(FIND("SWCNT",C823)),ISNUMBER(FIND("SWNT",C823)),ISNUMBER(FIND("single-wall",C823)),ISNUMBER(FIND("single wall",C823)),ISNUMBER(FIND("Single wall",C823)),ISNUMBER(FIND("Single-wall",C823)),ISNUMBER(FIND("SWCNT",B823)),ISNUMBER(FIND("SWNT",B823)),ISNUMBER(FIND("single-wall",B823)),ISNUMBER(FIND("single wall",B823)),ISNUMBER(FIND("Single-wall",B823)),ISNUMBER(FIND("Single wall",B823)))</f>
        <v>1</v>
      </c>
      <c r="AZ823" t="b">
        <f>OR(ISNUMBER(FIND("MWCNT",C823)),ISNUMBER(FIND("MWNT",C823)),ISNUMBER(FIND("multi-wall",C823)),ISNUMBER(FIND("multi wall",C823)),ISNUMBER(FIND("multiwall",C823)),ISNUMBER(FIND("Multi-wall",C823)),ISNUMBER(FIND("Multi wall",C823)),ISNUMBER(FIND("Multiwall",C823)),ISNUMBER(FIND("MWCNT",B823)),ISNUMBER(FIND("MWNT",B823)),ISNUMBER(FIND("multi-wall",B823)),ISNUMBER(FIND("multi wall",B823)),ISNUMBER(FIND("multiwall",B823)),ISNUMBER(FIND("Multi-wall",B823)),ISNUMBER(FIND("Multi wall",B823)),ISNUMBER(FIND("Multiwall",B823)),ISNUMBER(FIND("Double-wall",B823)),ISNUMBER(FIND("Double wall",B823)),ISNUMBER(FIND("Doublewall",B823)),ISNUMBER(FIND("double-wall",B823)),ISNUMBER(FIND("double wall",B823)),ISNUMBER(FIND("doublewall",B823)))</f>
        <v>0</v>
      </c>
      <c r="BA823" t="b">
        <f>AND(Table1[[#This Row],[SWCNT]],Table1[[#This Row],[MWCNT]])</f>
        <v>0</v>
      </c>
      <c r="BB823" t="b">
        <f>IF(Table1[[#This Row],[SWCNT]]=TRUE,FALSE,IF(Table1[[#This Row],[MWCNT]]=TRUE,FALSE,TRUE))</f>
        <v>0</v>
      </c>
      <c r="BC823" s="18"/>
    </row>
    <row r="824" spans="1:55" ht="203.5">
      <c r="A824" t="s">
        <v>5360</v>
      </c>
      <c r="B824" s="2" t="s">
        <v>5363</v>
      </c>
      <c r="C824" s="16" t="s">
        <v>5366</v>
      </c>
      <c r="D824" s="17" t="s">
        <v>1752</v>
      </c>
      <c r="E824" s="2">
        <v>2009</v>
      </c>
      <c r="F824" t="b">
        <f>OR(ISNUMBER(FIND("cytotoxic",C824)),ISNUMBER(FIND("Cytotoxic",C824)),ISNUMBER(FIND("cellular toxicity",C824)),ISNUMBER(FIND("cell death",C824)),ISNUMBER(FIND("viable",C824)),ISNUMBER(FIND("phytotoxic",C824)),ISNUMBER(FIND("acute toxicity",C824)),ISNUMBER(FIND("MTT",C824)),ISNUMBER(FIND("survival",C824)),ISNUMBER(FIND("prolifer",C824)),ISNUMBER(FIND("apoptosis",C824)),ISNUMBER(FIND("neurotoxic",C824)),ISNUMBER(FIND("  lysis ",C824)),ISNUMBER(FIND("necrosis",C824)),ISNUMBER(FIND("cellular death",C824))*3,ISNUMBER(FIND("LDH",C824)),ISNUMBER(FIND("Acute toxicity",C824)))</f>
        <v>0</v>
      </c>
      <c r="G824" t="b">
        <f>OR(ISNUMBER(FIND("genotoxic",C824)),ISNUMBER(FIND("genotoxicity",C824)),ISNUMBER(FIND("DNA damage",C824)),ISNUMBER(FIND("DNA",C824)),ISNUMBER(FIND("RNA",C824)),ISNUMBER(FIND("mesothelioma",C824)),ISNUMBER(FIND("carcino",C824)),ISNUMBER(FIND("mutagen",C824)),ISNUMBER(FIND("genetic",C824)))</f>
        <v>0</v>
      </c>
      <c r="H824" t="b">
        <f>OR(ISNUMBER(FIND("inflammatory",C824)),ISNUMBER(FIND("inflamm",C824)))</f>
        <v>0</v>
      </c>
      <c r="I824" t="b">
        <f>OR(ISNUMBER(FIND("immune",C824)),ISNUMBER(FIND("immunological",C824)),ISNUMBER(FIND("interleuk",C824)),ISNUMBER(FIND("platelet activation",C824)),ISNUMBER(FIND("monocyte",C824)),ISNUMBER(FIND("leukocyte",C824)),ISNUMBER(FIND("cytokine",C824)),ISNUMBER(FIND("CD4",C824)),ISNUMBER(FIND("CD8",C824)),ISNUMBER(FIND("T-cell",C824)))</f>
        <v>0</v>
      </c>
      <c r="J824" t="b">
        <f>OR(ISNUMBER(FIND("reactive oxygen",C824)),ISNUMBER(FIND("ROS",C824)),ISNUMBER(FIND("free radical",C824)),ISNUMBER(FIND("oxidative stress",C824)),ISNUMBER(FIND("peroxid",C824)),ISNUMBER(FIND("oxidative",C824)),ISNUMBER(FIND("antioxid",C824)))</f>
        <v>0</v>
      </c>
      <c r="K824" t="b">
        <f>OR(ISNUMBER(FIND("autophag",C824)))</f>
        <v>0</v>
      </c>
      <c r="L824" t="b">
        <f>OR(ISNUMBER(FIND("morpholog",C824)))</f>
        <v>0</v>
      </c>
      <c r="M824" t="b">
        <f>OR(ISNUMBER(FIND("fibrosis",C824)),ISNUMBER(FIND("Fibrosis",C824)),ISNUMBER(FIND("fibrot",C824)))</f>
        <v>0</v>
      </c>
      <c r="N824" t="b">
        <f>OR(ISNUMBER(FIND("offspring",C824)),ISNUMBER(FIND("Parental",C824)),ISNUMBER(FIND("parental",C824)),ISNUMBER(FIND("germline",C824)),ISNUMBER(FIND("reproduc",C824)),ISNUMBER(FIND("embryo",C824)))</f>
        <v>0</v>
      </c>
      <c r="O824" t="b">
        <f>OR(ISNUMBER(FIND("metabol",C824)),ISNUMBER(FIND("Metabol",C824)),ISNUMBER(FIND("digest",C824)),ISNUMBER(FIND("mitochon",C824)))</f>
        <v>0</v>
      </c>
      <c r="P824" t="b">
        <f>OR(ISNUMBER(FIND("ecotox",C824)),ISNUMBER(FIND("Ecotox",B824)),ISNUMBER(FIND("ecotox",B824)),ISNUMBER(FIND("Ecotox",C824)))</f>
        <v>0</v>
      </c>
      <c r="Q824" t="b">
        <f>OR(ISNUMBER(FIND("Bioaccum",C824)),ISNUMBER(FIND("bioaccum",C824)),ISNUMBER(FIND("accum",C824)))</f>
        <v>0</v>
      </c>
      <c r="R824" t="b">
        <f>OR(ISNUMBER(FIND("Occupation",C824)),ISNUMBER(FIND("occupation",C824)),ISNUMBER(FIND("worker",C824)),ISNUMBER(FIND("workforce",C824)))</f>
        <v>0</v>
      </c>
      <c r="S824" t="b">
        <f>NOT(OR(F824,G824,H824,I824,J824,K824,L824,M824,N824,O824,P824,Q824,R824))</f>
        <v>1</v>
      </c>
      <c r="U824" t="b">
        <f>OR(Table1[[#This Row],[Inflammation]],Table1[[#This Row],[Immune]])</f>
        <v>0</v>
      </c>
      <c r="V824" t="str">
        <f>IF(OR(Table1[[#This Row],[Rodents]],Table1[[#This Row],[Human]],Table1[[#This Row],[Pig]]),OR(ISNUMBER(FIND("intratrach",C824)),ISNUMBER(FIND("nasal ",C824)),ISNUMBER(FIND("instill",C824))),"NA")</f>
        <v>NA</v>
      </c>
      <c r="W824" t="str">
        <f>IF(OR(Table1[[#This Row],[Rodents]],Table1[[#This Row],[Human]],Table1[[#This Row],[Pig]]),OR(ISNUMBER(FIND("dermal",C824)),ISNUMBER(FIND("skin ",C824))),"NA")</f>
        <v>NA</v>
      </c>
      <c r="X824" t="str">
        <f>IF(OR(Table1[[#This Row],[Rodents]],Table1[[#This Row],[Human]],Table1[[#This Row],[Pig]]),OR(ISNUMBER(FIND("injected",C824)),ISNUMBER(FIND("periton",C824)),ISNUMBER(FIND("intrascrot",C824))),"NA")</f>
        <v>NA</v>
      </c>
      <c r="Y824" t="str">
        <f>IF(OR(Table1[[#This Row],[Rodents]],Table1[[#This Row],[Human]],Table1[[#This Row],[Pig]]),NOT(OR(Table1[[#This Row],[Inhaled/Intratracheal/intranasal]],Table1[[#This Row],[Dermal]],Table1[[#This Row],[Injected]])),"NA")</f>
        <v>NA</v>
      </c>
      <c r="AA824" t="b">
        <f>OR(ISNUMBER(FIND("fish ",C824)),ISNUMBER(FIND("Fish ",C824)),ISNUMBER(FIND("aquatic",C824)),ISNUMBER(FIND("daphnids",C824)),ISNUMBER(FIND("Carcinus maenas",C824)),ISNUMBER(FIND("Daphnia",C824)),ISNUMBER(FIND("Ruditapes philippinarum",C824)),ISNUMBER(FIND("daphnia",C824)),ISNUMBER(FIND("marine",C824)),ISNUMBER(FIND("mussel",C824)),ISNUMBER(FIND("algae",C824)),ISNUMBER(FIND("Donax faba",C824)),ISNUMBER(FIND("estuarine",C824)),ISNUMBER(FIND("snail",C824)),ISNUMBER(FIND("Prorocentrum donghaiense",C824)) )</f>
        <v>0</v>
      </c>
      <c r="AB824" t="b">
        <f>OR(ISNUMBER(FIND(" rat ",C824)),ISNUMBER(FIND(" rats ",C824)),ISNUMBER(FIND(" Rats ",C824)),ISNUMBER(FIND(" Rat ",C824)),ISNUMBER(FIND(" rat.",C824)),ISNUMBER(FIND(" rats.",C824)),ISNUMBER(FIND("mouse",C824)),ISNUMBER(FIND("mice",C824)), ISNUMBER(FIND(" Mice",C824)))</f>
        <v>0</v>
      </c>
      <c r="AC824" t="b">
        <f>OR(ISNUMBER(FIND(" cell ",C824)),ISNUMBER(FIND("fibroblast",C824)),ISNUMBER(FIND("macrophage",C824)),ISNUMBER(FIND("epithelial",C824)),ISNUMBER(FIND("endothelial",C824)),ISNUMBER(FIND("neuron",C824)),ISNUMBER(FIND(" cells ",C824)),ISNUMBER(FIND("RBC",C824)),ISNUMBER(FIND("mitochond",C824)),ISNUMBER(FIND("adipocyte",C824)),ISNUMBER(FIND("osteo",C824)),ISNUMBER(FIND("keratin",C824)),ISNUMBER(FIND(" cell's ",C824)),ISNUMBER(FIND("eukary",C824)),ISNUMBER(FIND("sperm",C824)))</f>
        <v>1</v>
      </c>
      <c r="AD824" t="b">
        <f>OR(ISNUMBER(FIND("human",B824)),ISNUMBER(FIND("workers",B824)),ISNUMBER(FIND("workforces",B824)),ISNUMBER(FIND("occupational",B824)),ISNUMBER(FIND("Case report",B824)),ISNUMBER(FIND("Workplaces",B824)),ISNUMBER(FIND("worker",B824)))</f>
        <v>0</v>
      </c>
      <c r="AE824" t="b">
        <f>OR(ISNUMBER(FIND(" plant ",C824)),ISNUMBER(FIND("Plant ",C824)),ISNUMBER(FIND("tomato",C824)),ISNUMBER(FIND("plants",C824)),ISNUMBER(FIND("Plants",C824)),ISNUMBER(FIND("algae",C824)),ISNUMBER(FIND("lettuce",C824)),ISNUMBER(FIND("green gram sprouts ",C824)),ISNUMBER(FIND("Cucurbita pepo",C824)),ISNUMBER(FIND("bean ",C824)),ISNUMBER(FIND("chloroplast",C824)),ISNUMBER(FIND("chlorophyll",C824)),ISNUMBER(FIND("seedling",C824)),ISNUMBER(FIND("canola",C824)),ISNUMBER(FIND("shoot",C824)),ISNUMBER(FIND("photosynthes",C824)),ISNUMBER(FIND(" leaves ",C824)),,ISNUMBER(FIND("agriculture",C824)),ISNUMBER(FIND(" crops ",C824)))</f>
        <v>0</v>
      </c>
      <c r="AF824" t="b">
        <f>OR(ISNUMBER(FIND("bacteria",C824)),ISNUMBER(FIND("Bacteria",C824)),ISNUMBER(FIND("Bacterium",C824)),ISNUMBER(FIND("bacterium",C824)),ISNUMBER(FIND(" coli ",C824)))</f>
        <v>0</v>
      </c>
      <c r="AG824" t="b">
        <f>OR(ISNUMBER(FIND("fungi",C824)),ISNUMBER(FIND("Fungi",C824)),ISNUMBER(FIND("fungus",C824)),ISNUMBER(FIND("Fungus",C824)),ISNUMBER(FIND("mushroom",C824)),ISNUMBER(FIND("Mushroom",C824)),ISNUMBER(FIND(" mold ",C824)))</f>
        <v>0</v>
      </c>
      <c r="AH824" t="b">
        <f>OR(ISNUMBER(FIND("Pig ",C824)),ISNUMBER(FIND("pig ",C824)),ISNUMBER(FIND("Pigs ",C824)),ISNUMBER(FIND("pigs ",C824)))</f>
        <v>0</v>
      </c>
      <c r="AI824" t="b">
        <f>OR(ISNUMBER(FIND(" C. elegans",C824)),ISNUMBER(FIND("Caenorhabditis elegans",C824)),ISNUMBER(FIND("earthworms",C824)),ISNUMBER(FIND(" Ficopomatus enigmaticus",C824)),ISNUMBER(FIND("larva",C824)),ISNUMBER(FIND("Lumbriculus variegatus",C824)),ISNUMBER(FIND("nematode",C824)))</f>
        <v>0</v>
      </c>
      <c r="AJ824" t="b">
        <f>NOT(OR(AA824,AB824,AC824,AD824,AE824,AF824,AG824,AH824,AI824))</f>
        <v>0</v>
      </c>
      <c r="AL824" t="b">
        <f>OR(AA824,AB824,AD824,AE824,AF824,AG824,AH824,AI824)</f>
        <v>0</v>
      </c>
      <c r="AM824" t="b">
        <f>IF(Table1[[#This Row],[In vivo?]],IF(Table1[[#This Row],[Cell]],FALSE,TRUE),FALSE)</f>
        <v>0</v>
      </c>
      <c r="AN824" t="b">
        <f>AND(AC824,AL824)</f>
        <v>0</v>
      </c>
      <c r="AO824" t="b">
        <f>IF(Table1[[#This Row],[Cell]],IF(Table1[[#This Row],[In vivo?]],FALSE,TRUE),FALSE)</f>
        <v>1</v>
      </c>
      <c r="AP824" t="b">
        <f>NOT(OR(Table1[[#This Row],[In vivo?]],Table1[[#This Row],[Only in Cell]]))</f>
        <v>0</v>
      </c>
      <c r="AQ824" t="str">
        <f>IF(OR(Table1[[#This Row],[Rodents]],Table1[[#This Row],[Human]],Table1[[#This Row],[Pig]]),OR(ISNUMBER(FIND("pulmonary",C824)),ISNUMBER(FIND("lung",C824))),"NA")</f>
        <v>NA</v>
      </c>
      <c r="AR824" t="str">
        <f>IF(OR(Table1[[#This Row],[Rodents]],Table1[[#This Row],[Human]],Table1[[#This Row],[Pig]]),OR(ISNUMBER(FIND("skin",C824)),ISNUMBER(FIND("dermal",C824))),"NA")</f>
        <v>NA</v>
      </c>
      <c r="AS824" t="str">
        <f>IF(OR(Table1[[#This Row],[Rodents]],Table1[[#This Row],[Human]],Table1[[#This Row],[Pig]]),OR(ISNUMBER(FIND("liver",C824)),ISNUMBER(FIND("hepat",C824))),"NA")</f>
        <v>NA</v>
      </c>
      <c r="AT824" t="str">
        <f>IF(OR(Table1[[#This Row],[Rodents]],Table1[[#This Row],[Human]],Table1[[#This Row],[Pig]]),OR(ISNUMBER(FIND("kidney",C824)),ISNUMBER(FIND("neph",C824))),"NA")</f>
        <v>NA</v>
      </c>
      <c r="AU824" t="str">
        <f>IF(OR(Table1[[#This Row],[Rodents]],Table1[[#This Row],[Human]],Table1[[#This Row],[Pig]]),OR(ISNUMBER(FIND("brain",C824)),ISNUMBER(FIND("neur",C824)),ISNUMBER(FIND("nerv",C824))),"NA")</f>
        <v>NA</v>
      </c>
      <c r="AV824" t="str">
        <f>IF(OR(Table1[[#This Row],[Rodents]],Table1[[#This Row],[Human]],Table1[[#This Row],[Pig]]),OR(ISNUMBER(FIND("heart",C824)),ISNUMBER(FIND("cardi",C824))),"NA")</f>
        <v>NA</v>
      </c>
      <c r="AW824" t="str">
        <f>IF(OR(Table1[[#This Row],[Rodents]],Table1[[#This Row],[Human]],Table1[[#This Row],[Pig]]),OR(ISNUMBER(FIND("gastro",C824)),ISNUMBER(FIND("intesti",C824)),ISNUMBER(FIND("stomach",C824))),"NA")</f>
        <v>NA</v>
      </c>
      <c r="AX824" t="str">
        <f>IF(OR(Table1[[#This Row],[Rodents]],Table1[[#This Row],[Human]],Table1[[#This Row],[Pig]]),NOT(OR(AQ824,AR824,AS824,AT824,AU824,AV824,AW824)),"NA")</f>
        <v>NA</v>
      </c>
      <c r="AY824" t="b">
        <f>OR(ISNUMBER(FIND("SWCNT",C824)),ISNUMBER(FIND("SWNT",C824)),ISNUMBER(FIND("single-wall",C824)),ISNUMBER(FIND("single wall",C824)),ISNUMBER(FIND("Single wall",C824)),ISNUMBER(FIND("Single-wall",C824)),ISNUMBER(FIND("SWCNT",B824)),ISNUMBER(FIND("SWNT",B824)),ISNUMBER(FIND("single-wall",B824)),ISNUMBER(FIND("single wall",B824)),ISNUMBER(FIND("Single-wall",B824)),ISNUMBER(FIND("Single wall",B824)))</f>
        <v>0</v>
      </c>
      <c r="AZ824" t="b">
        <f>OR(ISNUMBER(FIND("MWCNT",C824)),ISNUMBER(FIND("MWNT",C824)),ISNUMBER(FIND("multi-wall",C824)),ISNUMBER(FIND("multi wall",C824)),ISNUMBER(FIND("multiwall",C824)),ISNUMBER(FIND("Multi-wall",C824)),ISNUMBER(FIND("Multi wall",C824)),ISNUMBER(FIND("Multiwall",C824)),ISNUMBER(FIND("MWCNT",B824)),ISNUMBER(FIND("MWNT",B824)),ISNUMBER(FIND("multi-wall",B824)),ISNUMBER(FIND("multi wall",B824)),ISNUMBER(FIND("multiwall",B824)),ISNUMBER(FIND("Multi-wall",B824)),ISNUMBER(FIND("Multi wall",B824)),ISNUMBER(FIND("Multiwall",B824)),ISNUMBER(FIND("Double-wall",B824)),ISNUMBER(FIND("Double wall",B824)),ISNUMBER(FIND("Doublewall",B824)),ISNUMBER(FIND("double-wall",B824)),ISNUMBER(FIND("double wall",B824)),ISNUMBER(FIND("doublewall",B824)))</f>
        <v>1</v>
      </c>
      <c r="BA824" t="b">
        <f>AND(Table1[[#This Row],[SWCNT]],Table1[[#This Row],[MWCNT]])</f>
        <v>0</v>
      </c>
      <c r="BB824" t="b">
        <f>IF(Table1[[#This Row],[SWCNT]]=TRUE,FALSE,IF(Table1[[#This Row],[MWCNT]]=TRUE,FALSE,TRUE))</f>
        <v>0</v>
      </c>
      <c r="BC824" s="18"/>
    </row>
    <row r="825" spans="1:55" ht="148">
      <c r="A825" t="s">
        <v>5831</v>
      </c>
      <c r="B825" s="2" t="s">
        <v>5832</v>
      </c>
      <c r="C825" s="16" t="s">
        <v>5833</v>
      </c>
      <c r="D825" s="17" t="s">
        <v>890</v>
      </c>
      <c r="E825" s="2">
        <v>2007</v>
      </c>
      <c r="F825" t="b">
        <f>OR(ISNUMBER(FIND("cytotoxic",C825)),ISNUMBER(FIND("Cytotoxic",C825)),ISNUMBER(FIND("cellular toxicity",C825)),ISNUMBER(FIND("cell death",C825)),ISNUMBER(FIND("viable",C825)),ISNUMBER(FIND("phytotoxic",C825)),ISNUMBER(FIND("acute toxicity",C825)),ISNUMBER(FIND("MTT",C825)),ISNUMBER(FIND("survival",C825)),ISNUMBER(FIND("prolifer",C825)),ISNUMBER(FIND("apoptosis",C825)),ISNUMBER(FIND("neurotoxic",C825)),ISNUMBER(FIND("  lysis ",C825)),ISNUMBER(FIND("necrosis",C825)),ISNUMBER(FIND("cellular death",C825))*3,ISNUMBER(FIND("LDH",C825)),ISNUMBER(FIND("Acute toxicity",C825)))</f>
        <v>0</v>
      </c>
      <c r="G825" t="b">
        <f>OR(ISNUMBER(FIND("genotoxic",C825)),ISNUMBER(FIND("genotoxicity",C825)),ISNUMBER(FIND("DNA damage",C825)),ISNUMBER(FIND("DNA",C825)),ISNUMBER(FIND("RNA",C825)),ISNUMBER(FIND("mesothelioma",C825)),ISNUMBER(FIND("carcino",C825)),ISNUMBER(FIND("mutagen",C825)),ISNUMBER(FIND("genetic",C825)))</f>
        <v>0</v>
      </c>
      <c r="H825" t="b">
        <f>OR(ISNUMBER(FIND("inflammatory",C825)),ISNUMBER(FIND("inflamm",C825)))</f>
        <v>0</v>
      </c>
      <c r="I825" t="b">
        <f>OR(ISNUMBER(FIND("immune",C825)),ISNUMBER(FIND("immunological",C825)),ISNUMBER(FIND("interleuk",C825)),ISNUMBER(FIND("platelet activation",C825)),ISNUMBER(FIND("monocyte",C825)),ISNUMBER(FIND("leukocyte",C825)),ISNUMBER(FIND("cytokine",C825)),ISNUMBER(FIND("CD4",C825)),ISNUMBER(FIND("CD8",C825)),ISNUMBER(FIND("T-cell",C825)))</f>
        <v>0</v>
      </c>
      <c r="J825" t="b">
        <f>OR(ISNUMBER(FIND("reactive oxygen",C825)),ISNUMBER(FIND("ROS",C825)),ISNUMBER(FIND("free radical",C825)),ISNUMBER(FIND("oxidative stress",C825)),ISNUMBER(FIND("peroxid",C825)),ISNUMBER(FIND("oxidative",C825)),ISNUMBER(FIND("antioxid",C825)))</f>
        <v>0</v>
      </c>
      <c r="K825" t="b">
        <f>OR(ISNUMBER(FIND("autophag",C825)))</f>
        <v>0</v>
      </c>
      <c r="L825" t="b">
        <f>OR(ISNUMBER(FIND("morpholog",C825)))</f>
        <v>0</v>
      </c>
      <c r="M825" t="b">
        <f>OR(ISNUMBER(FIND("fibrosis",C825)),ISNUMBER(FIND("Fibrosis",C825)),ISNUMBER(FIND("fibrot",C825)))</f>
        <v>0</v>
      </c>
      <c r="N825" t="b">
        <f>OR(ISNUMBER(FIND("offspring",C825)),ISNUMBER(FIND("Parental",C825)),ISNUMBER(FIND("parental",C825)),ISNUMBER(FIND("germline",C825)),ISNUMBER(FIND("reproduc",C825)),ISNUMBER(FIND("embryo",C825)))</f>
        <v>0</v>
      </c>
      <c r="O825" t="b">
        <f>OR(ISNUMBER(FIND("metabol",C825)),ISNUMBER(FIND("Metabol",C825)),ISNUMBER(FIND("digest",C825)),ISNUMBER(FIND("mitochon",C825)))</f>
        <v>0</v>
      </c>
      <c r="P825" t="b">
        <f>OR(ISNUMBER(FIND("ecotox",C825)),ISNUMBER(FIND("Ecotox",B825)),ISNUMBER(FIND("ecotox",B825)),ISNUMBER(FIND("Ecotox",C825)))</f>
        <v>0</v>
      </c>
      <c r="Q825" t="b">
        <f>OR(ISNUMBER(FIND("Bioaccum",C825)),ISNUMBER(FIND("bioaccum",C825)),ISNUMBER(FIND("accum",C825)))</f>
        <v>0</v>
      </c>
      <c r="R825" t="b">
        <f>OR(ISNUMBER(FIND("Occupation",C825)),ISNUMBER(FIND("occupation",C825)),ISNUMBER(FIND("worker",C825)),ISNUMBER(FIND("workforce",C825)))</f>
        <v>0</v>
      </c>
      <c r="S825" t="b">
        <f>NOT(OR(F825,G825,H825,I825,J825,K825,L825,M825,N825,O825,P825,Q825,R825))</f>
        <v>1</v>
      </c>
      <c r="U825" t="b">
        <f>OR(Table1[[#This Row],[Inflammation]],Table1[[#This Row],[Immune]])</f>
        <v>0</v>
      </c>
      <c r="V825" t="str">
        <f>IF(OR(Table1[[#This Row],[Rodents]],Table1[[#This Row],[Human]],Table1[[#This Row],[Pig]]),OR(ISNUMBER(FIND("intratrach",C825)),ISNUMBER(FIND("nasal ",C825)),ISNUMBER(FIND("instill",C825))),"NA")</f>
        <v>NA</v>
      </c>
      <c r="W825" t="str">
        <f>IF(OR(Table1[[#This Row],[Rodents]],Table1[[#This Row],[Human]],Table1[[#This Row],[Pig]]),OR(ISNUMBER(FIND("dermal",C825)),ISNUMBER(FIND("skin ",C825))),"NA")</f>
        <v>NA</v>
      </c>
      <c r="X825" t="str">
        <f>IF(OR(Table1[[#This Row],[Rodents]],Table1[[#This Row],[Human]],Table1[[#This Row],[Pig]]),OR(ISNUMBER(FIND("injected",C825)),ISNUMBER(FIND("periton",C825)),ISNUMBER(FIND("intrascrot",C825))),"NA")</f>
        <v>NA</v>
      </c>
      <c r="Y825" t="str">
        <f>IF(OR(Table1[[#This Row],[Rodents]],Table1[[#This Row],[Human]],Table1[[#This Row],[Pig]]),NOT(OR(Table1[[#This Row],[Inhaled/Intratracheal/intranasal]],Table1[[#This Row],[Dermal]],Table1[[#This Row],[Injected]])),"NA")</f>
        <v>NA</v>
      </c>
      <c r="AA825" t="b">
        <f>OR(ISNUMBER(FIND("fish ",C825)),ISNUMBER(FIND("Fish ",C825)),ISNUMBER(FIND("aquatic",C825)),ISNUMBER(FIND("daphnids",C825)),ISNUMBER(FIND("Carcinus maenas",C825)),ISNUMBER(FIND("Daphnia",C825)),ISNUMBER(FIND("Ruditapes philippinarum",C825)),ISNUMBER(FIND("daphnia",C825)),ISNUMBER(FIND("marine",C825)),ISNUMBER(FIND("mussel",C825)),ISNUMBER(FIND("algae",C825)),ISNUMBER(FIND("Donax faba",C825)),ISNUMBER(FIND("estuarine",C825)),ISNUMBER(FIND("snail",C825)),ISNUMBER(FIND("Prorocentrum donghaiense",C825)) )</f>
        <v>0</v>
      </c>
      <c r="AB825" t="b">
        <f>OR(ISNUMBER(FIND(" rat ",C825)),ISNUMBER(FIND(" rats ",C825)),ISNUMBER(FIND(" Rats ",C825)),ISNUMBER(FIND(" Rat ",C825)),ISNUMBER(FIND(" rat.",C825)),ISNUMBER(FIND(" rats.",C825)),ISNUMBER(FIND("mouse",C825)),ISNUMBER(FIND("mice",C825)), ISNUMBER(FIND(" Mice",C825)))</f>
        <v>0</v>
      </c>
      <c r="AC825" t="b">
        <f>OR(ISNUMBER(FIND(" cell ",C825)),ISNUMBER(FIND("fibroblast",C825)),ISNUMBER(FIND("macrophage",C825)),ISNUMBER(FIND("epithelial",C825)),ISNUMBER(FIND("endothelial",C825)),ISNUMBER(FIND("neuron",C825)),ISNUMBER(FIND(" cells ",C825)),ISNUMBER(FIND("RBC",C825)),ISNUMBER(FIND("mitochond",C825)),ISNUMBER(FIND("adipocyte",C825)),ISNUMBER(FIND("osteo",C825)),ISNUMBER(FIND("keratin",C825)),ISNUMBER(FIND(" cell's ",C825)),ISNUMBER(FIND("eukary",C825)),ISNUMBER(FIND("sperm",C825)))</f>
        <v>1</v>
      </c>
      <c r="AD825" t="b">
        <f>OR(ISNUMBER(FIND("human",B825)),ISNUMBER(FIND("workers",B825)),ISNUMBER(FIND("workforces",B825)),ISNUMBER(FIND("occupational",B825)),ISNUMBER(FIND("Case report",B825)),ISNUMBER(FIND("Workplaces",B825)),ISNUMBER(FIND("worker",B825)))</f>
        <v>0</v>
      </c>
      <c r="AE825" t="b">
        <f>OR(ISNUMBER(FIND(" plant ",C825)),ISNUMBER(FIND("Plant ",C825)),ISNUMBER(FIND("tomato",C825)),ISNUMBER(FIND("plants",C825)),ISNUMBER(FIND("Plants",C825)),ISNUMBER(FIND("algae",C825)),ISNUMBER(FIND("lettuce",C825)),ISNUMBER(FIND("green gram sprouts ",C825)),ISNUMBER(FIND("Cucurbita pepo",C825)),ISNUMBER(FIND("bean ",C825)),ISNUMBER(FIND("chloroplast",C825)),ISNUMBER(FIND("chlorophyll",C825)),ISNUMBER(FIND("seedling",C825)),ISNUMBER(FIND("canola",C825)),ISNUMBER(FIND("shoot",C825)),ISNUMBER(FIND("photosynthes",C825)),ISNUMBER(FIND(" leaves ",C825)),,ISNUMBER(FIND("agriculture",C825)),ISNUMBER(FIND(" crops ",C825)))</f>
        <v>0</v>
      </c>
      <c r="AF825" t="b">
        <f>OR(ISNUMBER(FIND("bacteria",C825)),ISNUMBER(FIND("Bacteria",C825)),ISNUMBER(FIND("Bacterium",C825)),ISNUMBER(FIND("bacterium",C825)),ISNUMBER(FIND(" coli ",C825)))</f>
        <v>0</v>
      </c>
      <c r="AG825" t="b">
        <f>OR(ISNUMBER(FIND("fungi",C825)),ISNUMBER(FIND("Fungi",C825)),ISNUMBER(FIND("fungus",C825)),ISNUMBER(FIND("Fungus",C825)),ISNUMBER(FIND("mushroom",C825)),ISNUMBER(FIND("Mushroom",C825)),ISNUMBER(FIND(" mold ",C825)))</f>
        <v>0</v>
      </c>
      <c r="AH825" t="b">
        <f>OR(ISNUMBER(FIND("Pig ",C825)),ISNUMBER(FIND("pig ",C825)),ISNUMBER(FIND("Pigs ",C825)),ISNUMBER(FIND("pigs ",C825)))</f>
        <v>0</v>
      </c>
      <c r="AI825" t="b">
        <f>OR(ISNUMBER(FIND(" C. elegans",C825)),ISNUMBER(FIND("Caenorhabditis elegans",C825)),ISNUMBER(FIND("earthworms",C825)),ISNUMBER(FIND(" Ficopomatus enigmaticus",C825)),ISNUMBER(FIND("larva",C825)),ISNUMBER(FIND("Lumbriculus variegatus",C825)),ISNUMBER(FIND("nematode",C825)))</f>
        <v>0</v>
      </c>
      <c r="AJ825" t="b">
        <f>NOT(OR(AA825,AB825,AC825,AD825,AE825,AF825,AG825,AH825,AI825))</f>
        <v>0</v>
      </c>
      <c r="AL825" t="b">
        <f>OR(AA825,AB825,AD825,AE825,AF825,AG825,AH825,AI825)</f>
        <v>0</v>
      </c>
      <c r="AM825" t="b">
        <f>IF(Table1[[#This Row],[In vivo?]],IF(Table1[[#This Row],[Cell]],FALSE,TRUE),FALSE)</f>
        <v>0</v>
      </c>
      <c r="AN825" t="b">
        <f>AND(AC825,AL825)</f>
        <v>0</v>
      </c>
      <c r="AO825" t="b">
        <f>IF(Table1[[#This Row],[Cell]],IF(Table1[[#This Row],[In vivo?]],FALSE,TRUE),FALSE)</f>
        <v>1</v>
      </c>
      <c r="AP825" t="b">
        <f>NOT(OR(Table1[[#This Row],[In vivo?]],Table1[[#This Row],[Only in Cell]]))</f>
        <v>0</v>
      </c>
      <c r="AQ825" t="str">
        <f>IF(OR(Table1[[#This Row],[Rodents]],Table1[[#This Row],[Human]],Table1[[#This Row],[Pig]]),OR(ISNUMBER(FIND("pulmonary",C825)),ISNUMBER(FIND("lung",C825))),"NA")</f>
        <v>NA</v>
      </c>
      <c r="AR825" t="str">
        <f>IF(OR(Table1[[#This Row],[Rodents]],Table1[[#This Row],[Human]],Table1[[#This Row],[Pig]]),OR(ISNUMBER(FIND("skin",C825)),ISNUMBER(FIND("dermal",C825))),"NA")</f>
        <v>NA</v>
      </c>
      <c r="AS825" t="str">
        <f>IF(OR(Table1[[#This Row],[Rodents]],Table1[[#This Row],[Human]],Table1[[#This Row],[Pig]]),OR(ISNUMBER(FIND("liver",C825)),ISNUMBER(FIND("hepat",C825))),"NA")</f>
        <v>NA</v>
      </c>
      <c r="AT825" t="str">
        <f>IF(OR(Table1[[#This Row],[Rodents]],Table1[[#This Row],[Human]],Table1[[#This Row],[Pig]]),OR(ISNUMBER(FIND("kidney",C825)),ISNUMBER(FIND("neph",C825))),"NA")</f>
        <v>NA</v>
      </c>
      <c r="AU825" t="str">
        <f>IF(OR(Table1[[#This Row],[Rodents]],Table1[[#This Row],[Human]],Table1[[#This Row],[Pig]]),OR(ISNUMBER(FIND("brain",C825)),ISNUMBER(FIND("neur",C825)),ISNUMBER(FIND("nerv",C825))),"NA")</f>
        <v>NA</v>
      </c>
      <c r="AV825" t="str">
        <f>IF(OR(Table1[[#This Row],[Rodents]],Table1[[#This Row],[Human]],Table1[[#This Row],[Pig]]),OR(ISNUMBER(FIND("heart",C825)),ISNUMBER(FIND("cardi",C825))),"NA")</f>
        <v>NA</v>
      </c>
      <c r="AW825" t="str">
        <f>IF(OR(Table1[[#This Row],[Rodents]],Table1[[#This Row],[Human]],Table1[[#This Row],[Pig]]),OR(ISNUMBER(FIND("gastro",C825)),ISNUMBER(FIND("intesti",C825)),ISNUMBER(FIND("stomach",C825))),"NA")</f>
        <v>NA</v>
      </c>
      <c r="AX825" t="str">
        <f>IF(OR(Table1[[#This Row],[Rodents]],Table1[[#This Row],[Human]],Table1[[#This Row],[Pig]]),NOT(OR(AQ825,AR825,AS825,AT825,AU825,AV825,AW825)),"NA")</f>
        <v>NA</v>
      </c>
      <c r="AY825" t="b">
        <f>OR(ISNUMBER(FIND("SWCNT",C825)),ISNUMBER(FIND("SWNT",C825)),ISNUMBER(FIND("single-wall",C825)),ISNUMBER(FIND("single wall",C825)),ISNUMBER(FIND("Single wall",C825)),ISNUMBER(FIND("Single-wall",C825)),ISNUMBER(FIND("SWCNT",B825)),ISNUMBER(FIND("SWNT",B825)),ISNUMBER(FIND("single-wall",B825)),ISNUMBER(FIND("single wall",B825)),ISNUMBER(FIND("Single-wall",B825)),ISNUMBER(FIND("Single wall",B825)))</f>
        <v>1</v>
      </c>
      <c r="AZ825" t="b">
        <f>OR(ISNUMBER(FIND("MWCNT",C825)),ISNUMBER(FIND("MWNT",C825)),ISNUMBER(FIND("multi-wall",C825)),ISNUMBER(FIND("multi wall",C825)),ISNUMBER(FIND("multiwall",C825)),ISNUMBER(FIND("Multi-wall",C825)),ISNUMBER(FIND("Multi wall",C825)),ISNUMBER(FIND("Multiwall",C825)),ISNUMBER(FIND("MWCNT",B825)),ISNUMBER(FIND("MWNT",B825)),ISNUMBER(FIND("multi-wall",B825)),ISNUMBER(FIND("multi wall",B825)),ISNUMBER(FIND("multiwall",B825)),ISNUMBER(FIND("Multi-wall",B825)),ISNUMBER(FIND("Multi wall",B825)),ISNUMBER(FIND("Multiwall",B825)),ISNUMBER(FIND("Double-wall",B825)),ISNUMBER(FIND("Double wall",B825)),ISNUMBER(FIND("Doublewall",B825)),ISNUMBER(FIND("double-wall",B825)),ISNUMBER(FIND("double wall",B825)),ISNUMBER(FIND("doublewall",B825)))</f>
        <v>1</v>
      </c>
      <c r="BA825" t="b">
        <f>AND(Table1[[#This Row],[SWCNT]],Table1[[#This Row],[MWCNT]])</f>
        <v>1</v>
      </c>
      <c r="BB825" t="b">
        <f>IF(Table1[[#This Row],[SWCNT]]=TRUE,FALSE,IF(Table1[[#This Row],[MWCNT]]=TRUE,FALSE,TRUE))</f>
        <v>0</v>
      </c>
      <c r="BC825" s="18"/>
    </row>
    <row r="826" spans="1:55" ht="166.5">
      <c r="A826" t="s">
        <v>2713</v>
      </c>
      <c r="B826" s="2" t="s">
        <v>2714</v>
      </c>
      <c r="C826" s="16" t="s">
        <v>2715</v>
      </c>
      <c r="D826" s="17" t="s">
        <v>170</v>
      </c>
      <c r="E826" s="2">
        <v>2016</v>
      </c>
      <c r="F826" t="b">
        <f>OR(ISNUMBER(FIND("cytotoxic",C826)),ISNUMBER(FIND("Cytotoxic",C826)),ISNUMBER(FIND("cellular toxicity",C826)),ISNUMBER(FIND("cell death",C826)),ISNUMBER(FIND("viable",C826)),ISNUMBER(FIND("phytotoxic",C826)),ISNUMBER(FIND("acute toxicity",C826)),ISNUMBER(FIND("MTT",C826)),ISNUMBER(FIND("survival",C826)),ISNUMBER(FIND("prolifer",C826)),ISNUMBER(FIND("apoptosis",C826)),ISNUMBER(FIND("neurotoxic",C826)),ISNUMBER(FIND("  lysis ",C826)),ISNUMBER(FIND("necrosis",C826)),ISNUMBER(FIND("cellular death",C826))*3,ISNUMBER(FIND("LDH",C826)),ISNUMBER(FIND("Acute toxicity",C826)))</f>
        <v>0</v>
      </c>
      <c r="G826" t="b">
        <f>OR(ISNUMBER(FIND("genotoxic",C826)),ISNUMBER(FIND("genotoxicity",C826)),ISNUMBER(FIND("DNA damage",C826)),ISNUMBER(FIND("DNA",C826)),ISNUMBER(FIND("RNA",C826)),ISNUMBER(FIND("mesothelioma",C826)),ISNUMBER(FIND("carcino",C826)),ISNUMBER(FIND("mutagen",C826)),ISNUMBER(FIND("genetic",C826)))</f>
        <v>1</v>
      </c>
      <c r="H826" t="b">
        <f>OR(ISNUMBER(FIND("inflammatory",C826)),ISNUMBER(FIND("inflamm",C826)))</f>
        <v>0</v>
      </c>
      <c r="I826" t="b">
        <f>OR(ISNUMBER(FIND("immune",C826)),ISNUMBER(FIND("immunological",C826)),ISNUMBER(FIND("interleuk",C826)),ISNUMBER(FIND("platelet activation",C826)),ISNUMBER(FIND("monocyte",C826)),ISNUMBER(FIND("leukocyte",C826)),ISNUMBER(FIND("cytokine",C826)),ISNUMBER(FIND("CD4",C826)),ISNUMBER(FIND("CD8",C826)),ISNUMBER(FIND("T-cell",C826)))</f>
        <v>0</v>
      </c>
      <c r="J826" t="b">
        <f>OR(ISNUMBER(FIND("reactive oxygen",C826)),ISNUMBER(FIND("ROS",C826)),ISNUMBER(FIND("free radical",C826)),ISNUMBER(FIND("oxidative stress",C826)),ISNUMBER(FIND("peroxid",C826)),ISNUMBER(FIND("oxidative",C826)),ISNUMBER(FIND("antioxid",C826)))</f>
        <v>0</v>
      </c>
      <c r="K826" t="b">
        <f>OR(ISNUMBER(FIND("autophag",C826)))</f>
        <v>0</v>
      </c>
      <c r="L826" t="b">
        <f>OR(ISNUMBER(FIND("morpholog",C826)))</f>
        <v>0</v>
      </c>
      <c r="M826" t="b">
        <f>OR(ISNUMBER(FIND("fibrosis",C826)),ISNUMBER(FIND("Fibrosis",C826)),ISNUMBER(FIND("fibrot",C826)))</f>
        <v>0</v>
      </c>
      <c r="N826" t="b">
        <f>OR(ISNUMBER(FIND("offspring",C826)),ISNUMBER(FIND("Parental",C826)),ISNUMBER(FIND("parental",C826)),ISNUMBER(FIND("germline",C826)),ISNUMBER(FIND("reproduc",C826)),ISNUMBER(FIND("embryo",C826)))</f>
        <v>0</v>
      </c>
      <c r="O826" t="b">
        <f>OR(ISNUMBER(FIND("metabol",C826)),ISNUMBER(FIND("Metabol",C826)),ISNUMBER(FIND("digest",C826)),ISNUMBER(FIND("mitochon",C826)))</f>
        <v>0</v>
      </c>
      <c r="P826" t="b">
        <f>OR(ISNUMBER(FIND("ecotox",C826)),ISNUMBER(FIND("Ecotox",B826)),ISNUMBER(FIND("ecotox",B826)),ISNUMBER(FIND("Ecotox",C826)))</f>
        <v>0</v>
      </c>
      <c r="Q826" t="b">
        <f>OR(ISNUMBER(FIND("Bioaccum",C826)),ISNUMBER(FIND("bioaccum",C826)),ISNUMBER(FIND("accum",C826)))</f>
        <v>0</v>
      </c>
      <c r="R826" t="b">
        <f>OR(ISNUMBER(FIND("Occupation",C826)),ISNUMBER(FIND("occupation",C826)),ISNUMBER(FIND("worker",C826)),ISNUMBER(FIND("workforce",C826)))</f>
        <v>0</v>
      </c>
      <c r="S826" t="b">
        <f>NOT(OR(F826,G826,H826,I826,J826,K826,L826,M826,N826,O826,P826,Q826,R826))</f>
        <v>0</v>
      </c>
      <c r="U826" t="b">
        <f>OR(Table1[[#This Row],[Inflammation]],Table1[[#This Row],[Immune]])</f>
        <v>0</v>
      </c>
      <c r="V826" t="str">
        <f>IF(OR(Table1[[#This Row],[Rodents]],Table1[[#This Row],[Human]],Table1[[#This Row],[Pig]]),OR(ISNUMBER(FIND("intratrach",C826)),ISNUMBER(FIND("nasal ",C826)),ISNUMBER(FIND("instill",C826))),"NA")</f>
        <v>NA</v>
      </c>
      <c r="W826" t="str">
        <f>IF(OR(Table1[[#This Row],[Rodents]],Table1[[#This Row],[Human]],Table1[[#This Row],[Pig]]),OR(ISNUMBER(FIND("dermal",C826)),ISNUMBER(FIND("skin ",C826))),"NA")</f>
        <v>NA</v>
      </c>
      <c r="X826" t="str">
        <f>IF(OR(Table1[[#This Row],[Rodents]],Table1[[#This Row],[Human]],Table1[[#This Row],[Pig]]),OR(ISNUMBER(FIND("injected",C826)),ISNUMBER(FIND("periton",C826)),ISNUMBER(FIND("intrascrot",C826))),"NA")</f>
        <v>NA</v>
      </c>
      <c r="Y826" t="str">
        <f>IF(OR(Table1[[#This Row],[Rodents]],Table1[[#This Row],[Human]],Table1[[#This Row],[Pig]]),NOT(OR(Table1[[#This Row],[Inhaled/Intratracheal/intranasal]],Table1[[#This Row],[Dermal]],Table1[[#This Row],[Injected]])),"NA")</f>
        <v>NA</v>
      </c>
      <c r="AA826" t="b">
        <f>OR(ISNUMBER(FIND("fish ",C826)),ISNUMBER(FIND("Fish ",C826)),ISNUMBER(FIND("aquatic",C826)),ISNUMBER(FIND("daphnids",C826)),ISNUMBER(FIND("Carcinus maenas",C826)),ISNUMBER(FIND("Daphnia",C826)),ISNUMBER(FIND("Ruditapes philippinarum",C826)),ISNUMBER(FIND("daphnia",C826)),ISNUMBER(FIND("marine",C826)),ISNUMBER(FIND("mussel",C826)),ISNUMBER(FIND("algae",C826)),ISNUMBER(FIND("Donax faba",C826)),ISNUMBER(FIND("estuarine",C826)),ISNUMBER(FIND("snail",C826)),ISNUMBER(FIND("Prorocentrum donghaiense",C826)) )</f>
        <v>0</v>
      </c>
      <c r="AB826" t="b">
        <f>OR(ISNUMBER(FIND(" rat ",C826)),ISNUMBER(FIND(" rats ",C826)),ISNUMBER(FIND(" Rats ",C826)),ISNUMBER(FIND(" Rat ",C826)),ISNUMBER(FIND(" rat.",C826)),ISNUMBER(FIND(" rats.",C826)),ISNUMBER(FIND("mouse",C826)),ISNUMBER(FIND("mice",C826)), ISNUMBER(FIND(" Mice",C826)))</f>
        <v>0</v>
      </c>
      <c r="AC826" t="b">
        <f>OR(ISNUMBER(FIND(" cell ",C826)),ISNUMBER(FIND("fibroblast",C826)),ISNUMBER(FIND("macrophage",C826)),ISNUMBER(FIND("epithelial",C826)),ISNUMBER(FIND("endothelial",C826)),ISNUMBER(FIND("neuron",C826)),ISNUMBER(FIND(" cells ",C826)),ISNUMBER(FIND("RBC",C826)),ISNUMBER(FIND("mitochond",C826)),ISNUMBER(FIND("adipocyte",C826)),ISNUMBER(FIND("osteo",C826)),ISNUMBER(FIND("keratin",C826)),ISNUMBER(FIND(" cell's ",C826)),ISNUMBER(FIND("eukary",C826)),ISNUMBER(FIND("sperm",C826)))</f>
        <v>0</v>
      </c>
      <c r="AD826" t="b">
        <f>OR(ISNUMBER(FIND("human",B826)),ISNUMBER(FIND("workers",B826)),ISNUMBER(FIND("workforces",B826)),ISNUMBER(FIND("occupational",B826)),ISNUMBER(FIND("Case report",B826)),ISNUMBER(FIND("Workplaces",B826)),ISNUMBER(FIND("worker",B826)))</f>
        <v>0</v>
      </c>
      <c r="AE826" t="b">
        <f>OR(ISNUMBER(FIND(" plant ",C826)),ISNUMBER(FIND("Plant ",C826)),ISNUMBER(FIND("tomato",C826)),ISNUMBER(FIND("plants",C826)),ISNUMBER(FIND("Plants",C826)),ISNUMBER(FIND("algae",C826)),ISNUMBER(FIND("lettuce",C826)),ISNUMBER(FIND("green gram sprouts ",C826)),ISNUMBER(FIND("Cucurbita pepo",C826)),ISNUMBER(FIND("bean ",C826)),ISNUMBER(FIND("chloroplast",C826)),ISNUMBER(FIND("chlorophyll",C826)),ISNUMBER(FIND("seedling",C826)),ISNUMBER(FIND("canola",C826)),ISNUMBER(FIND("shoot",C826)),ISNUMBER(FIND("photosynthes",C826)),ISNUMBER(FIND(" leaves ",C826)),,ISNUMBER(FIND("agriculture",C826)),ISNUMBER(FIND(" crops ",C826)))</f>
        <v>0</v>
      </c>
      <c r="AF826" t="b">
        <f>OR(ISNUMBER(FIND("bacteria",C826)),ISNUMBER(FIND("Bacteria",C826)),ISNUMBER(FIND("Bacterium",C826)),ISNUMBER(FIND("bacterium",C826)),ISNUMBER(FIND(" coli ",C826)))</f>
        <v>0</v>
      </c>
      <c r="AG826" t="b">
        <f>OR(ISNUMBER(FIND("fungi",C826)),ISNUMBER(FIND("Fungi",C826)),ISNUMBER(FIND("fungus",C826)),ISNUMBER(FIND("Fungus",C826)),ISNUMBER(FIND("mushroom",C826)),ISNUMBER(FIND("Mushroom",C826)),ISNUMBER(FIND(" mold ",C826)))</f>
        <v>0</v>
      </c>
      <c r="AH826" t="b">
        <f>OR(ISNUMBER(FIND("Pig ",C826)),ISNUMBER(FIND("pig ",C826)),ISNUMBER(FIND("Pigs ",C826)),ISNUMBER(FIND("pigs ",C826)))</f>
        <v>0</v>
      </c>
      <c r="AI826" t="b">
        <f>OR(ISNUMBER(FIND(" C. elegans",C826)),ISNUMBER(FIND("Caenorhabditis elegans",C826)),ISNUMBER(FIND("earthworms",C826)),ISNUMBER(FIND(" Ficopomatus enigmaticus",C826)),ISNUMBER(FIND("larva",C826)),ISNUMBER(FIND("Lumbriculus variegatus",C826)),ISNUMBER(FIND("nematode",C826)))</f>
        <v>1</v>
      </c>
      <c r="AJ826" t="b">
        <f>NOT(OR(AA826,AB826,AC826,AD826,AE826,AF826,AG826,AH826,AI826))</f>
        <v>0</v>
      </c>
      <c r="AL826" t="b">
        <f>OR(AA826,AB826,AD826,AE826,AF826,AG826,AH826,AI826)</f>
        <v>1</v>
      </c>
      <c r="AM826" t="b">
        <f>IF(Table1[[#This Row],[In vivo?]],IF(Table1[[#This Row],[Cell]],FALSE,TRUE),FALSE)</f>
        <v>1</v>
      </c>
      <c r="AN826" t="b">
        <f>AND(AC826,AL826)</f>
        <v>0</v>
      </c>
      <c r="AO826" t="b">
        <f>IF(Table1[[#This Row],[Cell]],IF(Table1[[#This Row],[In vivo?]],FALSE,TRUE),FALSE)</f>
        <v>0</v>
      </c>
      <c r="AP826" t="b">
        <f>NOT(OR(Table1[[#This Row],[In vivo?]],Table1[[#This Row],[Only in Cell]]))</f>
        <v>0</v>
      </c>
      <c r="AQ826" t="str">
        <f>IF(OR(Table1[[#This Row],[Rodents]],Table1[[#This Row],[Human]],Table1[[#This Row],[Pig]]),OR(ISNUMBER(FIND("pulmonary",C826)),ISNUMBER(FIND("lung",C826))),"NA")</f>
        <v>NA</v>
      </c>
      <c r="AR826" t="str">
        <f>IF(OR(Table1[[#This Row],[Rodents]],Table1[[#This Row],[Human]],Table1[[#This Row],[Pig]]),OR(ISNUMBER(FIND("skin",C826)),ISNUMBER(FIND("dermal",C826))),"NA")</f>
        <v>NA</v>
      </c>
      <c r="AS826" t="str">
        <f>IF(OR(Table1[[#This Row],[Rodents]],Table1[[#This Row],[Human]],Table1[[#This Row],[Pig]]),OR(ISNUMBER(FIND("liver",C826)),ISNUMBER(FIND("hepat",C826))),"NA")</f>
        <v>NA</v>
      </c>
      <c r="AT826" t="str">
        <f>IF(OR(Table1[[#This Row],[Rodents]],Table1[[#This Row],[Human]],Table1[[#This Row],[Pig]]),OR(ISNUMBER(FIND("kidney",C826)),ISNUMBER(FIND("neph",C826))),"NA")</f>
        <v>NA</v>
      </c>
      <c r="AU826" t="str">
        <f>IF(OR(Table1[[#This Row],[Rodents]],Table1[[#This Row],[Human]],Table1[[#This Row],[Pig]]),OR(ISNUMBER(FIND("brain",C826)),ISNUMBER(FIND("neur",C826)),ISNUMBER(FIND("nerv",C826))),"NA")</f>
        <v>NA</v>
      </c>
      <c r="AV826" t="str">
        <f>IF(OR(Table1[[#This Row],[Rodents]],Table1[[#This Row],[Human]],Table1[[#This Row],[Pig]]),OR(ISNUMBER(FIND("heart",C826)),ISNUMBER(FIND("cardi",C826))),"NA")</f>
        <v>NA</v>
      </c>
      <c r="AW826" t="str">
        <f>IF(OR(Table1[[#This Row],[Rodents]],Table1[[#This Row],[Human]],Table1[[#This Row],[Pig]]),OR(ISNUMBER(FIND("gastro",C826)),ISNUMBER(FIND("intesti",C826)),ISNUMBER(FIND("stomach",C826))),"NA")</f>
        <v>NA</v>
      </c>
      <c r="AX826" t="str">
        <f>IF(OR(Table1[[#This Row],[Rodents]],Table1[[#This Row],[Human]],Table1[[#This Row],[Pig]]),NOT(OR(AQ826,AR826,AS826,AT826,AU826,AV826,AW826)),"NA")</f>
        <v>NA</v>
      </c>
      <c r="AY826" t="b">
        <f>OR(ISNUMBER(FIND("SWCNT",C826)),ISNUMBER(FIND("SWNT",C826)),ISNUMBER(FIND("single-wall",C826)),ISNUMBER(FIND("single wall",C826)),ISNUMBER(FIND("Single wall",C826)),ISNUMBER(FIND("Single-wall",C826)),ISNUMBER(FIND("SWCNT",B826)),ISNUMBER(FIND("SWNT",B826)),ISNUMBER(FIND("single-wall",B826)),ISNUMBER(FIND("single wall",B826)),ISNUMBER(FIND("Single-wall",B826)),ISNUMBER(FIND("Single wall",B826)))</f>
        <v>0</v>
      </c>
      <c r="AZ826" t="b">
        <f>OR(ISNUMBER(FIND("MWCNT",C826)),ISNUMBER(FIND("MWNT",C826)),ISNUMBER(FIND("multi-wall",C826)),ISNUMBER(FIND("multi wall",C826)),ISNUMBER(FIND("multiwall",C826)),ISNUMBER(FIND("Multi-wall",C826)),ISNUMBER(FIND("Multi wall",C826)),ISNUMBER(FIND("Multiwall",C826)),ISNUMBER(FIND("MWCNT",B826)),ISNUMBER(FIND("MWNT",B826)),ISNUMBER(FIND("multi-wall",B826)),ISNUMBER(FIND("multi wall",B826)),ISNUMBER(FIND("multiwall",B826)),ISNUMBER(FIND("Multi-wall",B826)),ISNUMBER(FIND("Multi wall",B826)),ISNUMBER(FIND("Multiwall",B826)),ISNUMBER(FIND("Double-wall",B826)),ISNUMBER(FIND("Double wall",B826)),ISNUMBER(FIND("Doublewall",B826)),ISNUMBER(FIND("double-wall",B826)),ISNUMBER(FIND("double wall",B826)),ISNUMBER(FIND("doublewall",B826)))</f>
        <v>1</v>
      </c>
      <c r="BA826" t="b">
        <f>AND(Table1[[#This Row],[SWCNT]],Table1[[#This Row],[MWCNT]])</f>
        <v>0</v>
      </c>
      <c r="BB826" t="b">
        <f>IF(Table1[[#This Row],[SWCNT]]=TRUE,FALSE,IF(Table1[[#This Row],[MWCNT]]=TRUE,FALSE,TRUE))</f>
        <v>0</v>
      </c>
      <c r="BC826" s="18"/>
    </row>
    <row r="827" spans="1:55" ht="203.5">
      <c r="A827" t="s">
        <v>1065</v>
      </c>
      <c r="B827" s="2" t="s">
        <v>1066</v>
      </c>
      <c r="C827" s="16" t="s">
        <v>1067</v>
      </c>
      <c r="D827" s="17" t="s">
        <v>93</v>
      </c>
      <c r="E827" s="2">
        <v>2020</v>
      </c>
      <c r="F827" t="b">
        <f>OR(ISNUMBER(FIND("cytotoxic",C827)),ISNUMBER(FIND("Cytotoxic",C827)),ISNUMBER(FIND("cellular toxicity",C827)),ISNUMBER(FIND("cell death",C827)),ISNUMBER(FIND("viable",C827)),ISNUMBER(FIND("phytotoxic",C827)),ISNUMBER(FIND("acute toxicity",C827)),ISNUMBER(FIND("MTT",C827)),ISNUMBER(FIND("survival",C827)),ISNUMBER(FIND("prolifer",C827)),ISNUMBER(FIND("apoptosis",C827)),ISNUMBER(FIND("neurotoxic",C827)),ISNUMBER(FIND("  lysis ",C827)),ISNUMBER(FIND("necrosis",C827)),ISNUMBER(FIND("cellular death",C827))*3,ISNUMBER(FIND("LDH",C827)),ISNUMBER(FIND("Acute toxicity",C827)))</f>
        <v>0</v>
      </c>
      <c r="G827" t="b">
        <f>OR(ISNUMBER(FIND("genotoxic",C827)),ISNUMBER(FIND("genotoxicity",C827)),ISNUMBER(FIND("DNA damage",C827)),ISNUMBER(FIND("DNA",C827)),ISNUMBER(FIND("RNA",C827)),ISNUMBER(FIND("mesothelioma",C827)),ISNUMBER(FIND("carcino",C827)),ISNUMBER(FIND("mutagen",C827)),ISNUMBER(FIND("genetic",C827)))</f>
        <v>1</v>
      </c>
      <c r="H827" t="b">
        <f>OR(ISNUMBER(FIND("inflammatory",C827)),ISNUMBER(FIND("inflamm",C827)))</f>
        <v>0</v>
      </c>
      <c r="I827" t="b">
        <f>OR(ISNUMBER(FIND("immune",C827)),ISNUMBER(FIND("immunological",C827)),ISNUMBER(FIND("interleuk",C827)),ISNUMBER(FIND("platelet activation",C827)),ISNUMBER(FIND("monocyte",C827)),ISNUMBER(FIND("leukocyte",C827)),ISNUMBER(FIND("cytokine",C827)),ISNUMBER(FIND("CD4",C827)),ISNUMBER(FIND("CD8",C827)),ISNUMBER(FIND("T-cell",C827)))</f>
        <v>0</v>
      </c>
      <c r="J827" t="b">
        <f>OR(ISNUMBER(FIND("reactive oxygen",C827)),ISNUMBER(FIND("ROS",C827)),ISNUMBER(FIND("free radical",C827)),ISNUMBER(FIND("oxidative stress",C827)),ISNUMBER(FIND("peroxid",C827)),ISNUMBER(FIND("oxidative",C827)),ISNUMBER(FIND("antioxid",C827)))</f>
        <v>0</v>
      </c>
      <c r="K827" t="b">
        <f>OR(ISNUMBER(FIND("autophag",C827)))</f>
        <v>0</v>
      </c>
      <c r="L827" t="b">
        <f>OR(ISNUMBER(FIND("morpholog",C827)))</f>
        <v>0</v>
      </c>
      <c r="M827" t="b">
        <f>OR(ISNUMBER(FIND("fibrosis",C827)),ISNUMBER(FIND("Fibrosis",C827)),ISNUMBER(FIND("fibrot",C827)))</f>
        <v>0</v>
      </c>
      <c r="N827" t="b">
        <f>OR(ISNUMBER(FIND("offspring",C827)),ISNUMBER(FIND("Parental",C827)),ISNUMBER(FIND("parental",C827)),ISNUMBER(FIND("germline",C827)),ISNUMBER(FIND("reproduc",C827)),ISNUMBER(FIND("embryo",C827)))</f>
        <v>0</v>
      </c>
      <c r="O827" t="b">
        <f>OR(ISNUMBER(FIND("metabol",C827)),ISNUMBER(FIND("Metabol",C827)),ISNUMBER(FIND("digest",C827)),ISNUMBER(FIND("mitochon",C827)))</f>
        <v>0</v>
      </c>
      <c r="P827" t="b">
        <f>OR(ISNUMBER(FIND("ecotox",C827)),ISNUMBER(FIND("Ecotox",B827)),ISNUMBER(FIND("ecotox",B827)),ISNUMBER(FIND("Ecotox",C827)))</f>
        <v>0</v>
      </c>
      <c r="Q827" t="b">
        <f>OR(ISNUMBER(FIND("Bioaccum",C827)),ISNUMBER(FIND("bioaccum",C827)),ISNUMBER(FIND("accum",C827)))</f>
        <v>1</v>
      </c>
      <c r="R827" t="b">
        <f>OR(ISNUMBER(FIND("Occupation",C827)),ISNUMBER(FIND("occupation",C827)),ISNUMBER(FIND("worker",C827)),ISNUMBER(FIND("workforce",C827)))</f>
        <v>0</v>
      </c>
      <c r="S827" t="b">
        <f>NOT(OR(F827,G827,H827,I827,J827,K827,L827,M827,N827,O827,P827,Q827,R827))</f>
        <v>0</v>
      </c>
      <c r="U827" t="b">
        <f>OR(Table1[[#This Row],[Inflammation]],Table1[[#This Row],[Immune]])</f>
        <v>0</v>
      </c>
      <c r="V827" t="b">
        <f>IF(OR(Table1[[#This Row],[Rodents]],Table1[[#This Row],[Human]],Table1[[#This Row],[Pig]]),OR(ISNUMBER(FIND("intratrach",C827)),ISNUMBER(FIND("nasal ",C827)),ISNUMBER(FIND("instill",C827))),"NA")</f>
        <v>0</v>
      </c>
      <c r="W827" t="b">
        <f>IF(OR(Table1[[#This Row],[Rodents]],Table1[[#This Row],[Human]],Table1[[#This Row],[Pig]]),OR(ISNUMBER(FIND("dermal",C827)),ISNUMBER(FIND("skin ",C827))),"NA")</f>
        <v>0</v>
      </c>
      <c r="X827" t="b">
        <f>IF(OR(Table1[[#This Row],[Rodents]],Table1[[#This Row],[Human]],Table1[[#This Row],[Pig]]),OR(ISNUMBER(FIND("injected",C827)),ISNUMBER(FIND("periton",C827)),ISNUMBER(FIND("intrascrot",C827))),"NA")</f>
        <v>0</v>
      </c>
      <c r="Y827" t="b">
        <f>IF(OR(Table1[[#This Row],[Rodents]],Table1[[#This Row],[Human]],Table1[[#This Row],[Pig]]),NOT(OR(Table1[[#This Row],[Inhaled/Intratracheal/intranasal]],Table1[[#This Row],[Dermal]],Table1[[#This Row],[Injected]])),"NA")</f>
        <v>1</v>
      </c>
      <c r="AA827" t="b">
        <f>OR(ISNUMBER(FIND("fish ",C827)),ISNUMBER(FIND("Fish ",C827)),ISNUMBER(FIND("aquatic",C827)),ISNUMBER(FIND("daphnids",C827)),ISNUMBER(FIND("Carcinus maenas",C827)),ISNUMBER(FIND("Daphnia",C827)),ISNUMBER(FIND("Ruditapes philippinarum",C827)),ISNUMBER(FIND("daphnia",C827)),ISNUMBER(FIND("marine",C827)),ISNUMBER(FIND("mussel",C827)),ISNUMBER(FIND("algae",C827)),ISNUMBER(FIND("Donax faba",C827)),ISNUMBER(FIND("estuarine",C827)),ISNUMBER(FIND("snail",C827)),ISNUMBER(FIND("Prorocentrum donghaiense",C827)) )</f>
        <v>0</v>
      </c>
      <c r="AB827" t="b">
        <f>OR(ISNUMBER(FIND(" rat ",C827)),ISNUMBER(FIND(" rats ",C827)),ISNUMBER(FIND(" Rats ",C827)),ISNUMBER(FIND(" Rat ",C827)),ISNUMBER(FIND(" rat.",C827)),ISNUMBER(FIND(" rats.",C827)),ISNUMBER(FIND("mouse",C827)),ISNUMBER(FIND("mice",C827)), ISNUMBER(FIND(" Mice",C827)))</f>
        <v>1</v>
      </c>
      <c r="AC827" t="b">
        <f>OR(ISNUMBER(FIND(" cell ",C827)),ISNUMBER(FIND("fibroblast",C827)),ISNUMBER(FIND("macrophage",C827)),ISNUMBER(FIND("epithelial",C827)),ISNUMBER(FIND("endothelial",C827)),ISNUMBER(FIND("neuron",C827)),ISNUMBER(FIND(" cells ",C827)),ISNUMBER(FIND("RBC",C827)),ISNUMBER(FIND("mitochond",C827)),ISNUMBER(FIND("adipocyte",C827)),ISNUMBER(FIND("osteo",C827)),ISNUMBER(FIND("keratin",C827)),ISNUMBER(FIND(" cell's ",C827)),ISNUMBER(FIND("eukary",C827)),ISNUMBER(FIND("sperm",C827)))</f>
        <v>0</v>
      </c>
      <c r="AD827" t="b">
        <f>OR(ISNUMBER(FIND("human",B827)),ISNUMBER(FIND("workers",B827)),ISNUMBER(FIND("workforces",B827)),ISNUMBER(FIND("occupational",B827)),ISNUMBER(FIND("Case report",B827)),ISNUMBER(FIND("Workplaces",B827)),ISNUMBER(FIND("worker",B827)))</f>
        <v>0</v>
      </c>
      <c r="AE827" t="b">
        <f>OR(ISNUMBER(FIND(" plant ",C827)),ISNUMBER(FIND("Plant ",C827)),ISNUMBER(FIND("tomato",C827)),ISNUMBER(FIND("plants",C827)),ISNUMBER(FIND("Plants",C827)),ISNUMBER(FIND("algae",C827)),ISNUMBER(FIND("lettuce",C827)),ISNUMBER(FIND("green gram sprouts ",C827)),ISNUMBER(FIND("Cucurbita pepo",C827)),ISNUMBER(FIND("bean ",C827)),ISNUMBER(FIND("chloroplast",C827)),ISNUMBER(FIND("chlorophyll",C827)),ISNUMBER(FIND("seedling",C827)),ISNUMBER(FIND("canola",C827)),ISNUMBER(FIND("shoot",C827)),ISNUMBER(FIND("photosynthes",C827)),ISNUMBER(FIND(" leaves ",C827)),,ISNUMBER(FIND("agriculture",C827)),ISNUMBER(FIND(" crops ",C827)))</f>
        <v>0</v>
      </c>
      <c r="AF827" t="b">
        <f>OR(ISNUMBER(FIND("bacteria",C827)),ISNUMBER(FIND("Bacteria",C827)),ISNUMBER(FIND("Bacterium",C827)),ISNUMBER(FIND("bacterium",C827)),ISNUMBER(FIND(" coli ",C827)))</f>
        <v>0</v>
      </c>
      <c r="AG827" t="b">
        <f>OR(ISNUMBER(FIND("fungi",C827)),ISNUMBER(FIND("Fungi",C827)),ISNUMBER(FIND("fungus",C827)),ISNUMBER(FIND("Fungus",C827)),ISNUMBER(FIND("mushroom",C827)),ISNUMBER(FIND("Mushroom",C827)),ISNUMBER(FIND(" mold ",C827)))</f>
        <v>0</v>
      </c>
      <c r="AH827" t="b">
        <f>OR(ISNUMBER(FIND("Pig ",C827)),ISNUMBER(FIND("pig ",C827)),ISNUMBER(FIND("Pigs ",C827)),ISNUMBER(FIND("pigs ",C827)))</f>
        <v>0</v>
      </c>
      <c r="AI827" t="b">
        <f>OR(ISNUMBER(FIND(" C. elegans",C827)),ISNUMBER(FIND("Caenorhabditis elegans",C827)),ISNUMBER(FIND("earthworms",C827)),ISNUMBER(FIND(" Ficopomatus enigmaticus",C827)),ISNUMBER(FIND("larva",C827)),ISNUMBER(FIND("Lumbriculus variegatus",C827)),ISNUMBER(FIND("nematode",C827)))</f>
        <v>0</v>
      </c>
      <c r="AJ827" t="b">
        <f>NOT(OR(AA827,AB827,AC827,AD827,AE827,AF827,AG827,AH827,AI827))</f>
        <v>0</v>
      </c>
      <c r="AL827" t="b">
        <f>OR(AA827,AB827,AD827,AE827,AF827,AG827,AH827,AI827)</f>
        <v>1</v>
      </c>
      <c r="AM827" t="b">
        <f>IF(Table1[[#This Row],[In vivo?]],IF(Table1[[#This Row],[Cell]],FALSE,TRUE),FALSE)</f>
        <v>1</v>
      </c>
      <c r="AN827" t="b">
        <f>AND(AC827,AL827)</f>
        <v>0</v>
      </c>
      <c r="AO827" t="b">
        <f>IF(Table1[[#This Row],[Cell]],IF(Table1[[#This Row],[In vivo?]],FALSE,TRUE),FALSE)</f>
        <v>0</v>
      </c>
      <c r="AP827" t="b">
        <f>NOT(OR(Table1[[#This Row],[In vivo?]],Table1[[#This Row],[Only in Cell]]))</f>
        <v>0</v>
      </c>
      <c r="AQ827" t="b">
        <f>IF(OR(Table1[[#This Row],[Rodents]],Table1[[#This Row],[Human]],Table1[[#This Row],[Pig]]),OR(ISNUMBER(FIND("pulmonary",C827)),ISNUMBER(FIND("lung",C827))),"NA")</f>
        <v>1</v>
      </c>
      <c r="AR827" t="b">
        <f>IF(OR(Table1[[#This Row],[Rodents]],Table1[[#This Row],[Human]],Table1[[#This Row],[Pig]]),OR(ISNUMBER(FIND("skin",C827)),ISNUMBER(FIND("dermal",C827))),"NA")</f>
        <v>0</v>
      </c>
      <c r="AS827" t="b">
        <f>IF(OR(Table1[[#This Row],[Rodents]],Table1[[#This Row],[Human]],Table1[[#This Row],[Pig]]),OR(ISNUMBER(FIND("liver",C827)),ISNUMBER(FIND("hepat",C827))),"NA")</f>
        <v>1</v>
      </c>
      <c r="AT827" t="b">
        <f>IF(OR(Table1[[#This Row],[Rodents]],Table1[[#This Row],[Human]],Table1[[#This Row],[Pig]]),OR(ISNUMBER(FIND("kidney",C827)),ISNUMBER(FIND("neph",C827))),"NA")</f>
        <v>1</v>
      </c>
      <c r="AU827" t="b">
        <f>IF(OR(Table1[[#This Row],[Rodents]],Table1[[#This Row],[Human]],Table1[[#This Row],[Pig]]),OR(ISNUMBER(FIND("brain",C827)),ISNUMBER(FIND("neur",C827)),ISNUMBER(FIND("nerv",C827))),"NA")</f>
        <v>0</v>
      </c>
      <c r="AV827" t="b">
        <f>IF(OR(Table1[[#This Row],[Rodents]],Table1[[#This Row],[Human]],Table1[[#This Row],[Pig]]),OR(ISNUMBER(FIND("heart",C827)),ISNUMBER(FIND("cardi",C827))),"NA")</f>
        <v>1</v>
      </c>
      <c r="AW827" t="b">
        <f>IF(OR(Table1[[#This Row],[Rodents]],Table1[[#This Row],[Human]],Table1[[#This Row],[Pig]]),OR(ISNUMBER(FIND("gastro",C827)),ISNUMBER(FIND("intesti",C827)),ISNUMBER(FIND("stomach",C827))),"NA")</f>
        <v>0</v>
      </c>
      <c r="AX827" t="b">
        <f>IF(OR(Table1[[#This Row],[Rodents]],Table1[[#This Row],[Human]],Table1[[#This Row],[Pig]]),NOT(OR(AQ827,AR827,AS827,AT827,AU827,AV827,AW827)),"NA")</f>
        <v>0</v>
      </c>
      <c r="AY827" t="b">
        <f>OR(ISNUMBER(FIND("SWCNT",C827)),ISNUMBER(FIND("SWNT",C827)),ISNUMBER(FIND("single-wall",C827)),ISNUMBER(FIND("single wall",C827)),ISNUMBER(FIND("Single wall",C827)),ISNUMBER(FIND("Single-wall",C827)),ISNUMBER(FIND("SWCNT",B827)),ISNUMBER(FIND("SWNT",B827)),ISNUMBER(FIND("single-wall",B827)),ISNUMBER(FIND("single wall",B827)),ISNUMBER(FIND("Single-wall",B827)),ISNUMBER(FIND("Single wall",B827)))</f>
        <v>1</v>
      </c>
      <c r="AZ827" t="b">
        <f>OR(ISNUMBER(FIND("MWCNT",C827)),ISNUMBER(FIND("MWNT",C827)),ISNUMBER(FIND("multi-wall",C827)),ISNUMBER(FIND("multi wall",C827)),ISNUMBER(FIND("multiwall",C827)),ISNUMBER(FIND("Multi-wall",C827)),ISNUMBER(FIND("Multi wall",C827)),ISNUMBER(FIND("Multiwall",C827)),ISNUMBER(FIND("MWCNT",B827)),ISNUMBER(FIND("MWNT",B827)),ISNUMBER(FIND("multi-wall",B827)),ISNUMBER(FIND("multi wall",B827)),ISNUMBER(FIND("multiwall",B827)),ISNUMBER(FIND("Multi-wall",B827)),ISNUMBER(FIND("Multi wall",B827)),ISNUMBER(FIND("Multiwall",B827)),ISNUMBER(FIND("Double-wall",B827)),ISNUMBER(FIND("Double wall",B827)),ISNUMBER(FIND("Doublewall",B827)),ISNUMBER(FIND("double-wall",B827)),ISNUMBER(FIND("double wall",B827)),ISNUMBER(FIND("doublewall",B827)))</f>
        <v>1</v>
      </c>
      <c r="BA827" t="b">
        <f>AND(Table1[[#This Row],[SWCNT]],Table1[[#This Row],[MWCNT]])</f>
        <v>1</v>
      </c>
      <c r="BB827" t="b">
        <f>IF(Table1[[#This Row],[SWCNT]]=TRUE,FALSE,IF(Table1[[#This Row],[MWCNT]]=TRUE,FALSE,TRUE))</f>
        <v>0</v>
      </c>
      <c r="BC827" s="18"/>
    </row>
    <row r="828" spans="1:55" ht="240.5">
      <c r="A828" t="s">
        <v>5417</v>
      </c>
      <c r="B828" s="2" t="s">
        <v>5418</v>
      </c>
      <c r="C828" s="16" t="s">
        <v>5419</v>
      </c>
      <c r="D828" s="17" t="s">
        <v>1840</v>
      </c>
      <c r="E828" s="2">
        <v>2009</v>
      </c>
      <c r="F828" t="b">
        <f>OR(ISNUMBER(FIND("cytotoxic",C828)),ISNUMBER(FIND("Cytotoxic",C828)),ISNUMBER(FIND("cellular toxicity",C828)),ISNUMBER(FIND("cell death",C828)),ISNUMBER(FIND("viable",C828)),ISNUMBER(FIND("phytotoxic",C828)),ISNUMBER(FIND("acute toxicity",C828)),ISNUMBER(FIND("MTT",C828)),ISNUMBER(FIND("survival",C828)),ISNUMBER(FIND("prolifer",C828)),ISNUMBER(FIND("apoptosis",C828)),ISNUMBER(FIND("neurotoxic",C828)),ISNUMBER(FIND("  lysis ",C828)),ISNUMBER(FIND("necrosis",C828)),ISNUMBER(FIND("cellular death",C828))*3,ISNUMBER(FIND("LDH",C828)),ISNUMBER(FIND("Acute toxicity",C828)))</f>
        <v>0</v>
      </c>
      <c r="G828" t="b">
        <f>OR(ISNUMBER(FIND("genotoxic",C828)),ISNUMBER(FIND("genotoxicity",C828)),ISNUMBER(FIND("DNA damage",C828)),ISNUMBER(FIND("DNA",C828)),ISNUMBER(FIND("RNA",C828)),ISNUMBER(FIND("mesothelioma",C828)),ISNUMBER(FIND("carcino",C828)),ISNUMBER(FIND("mutagen",C828)),ISNUMBER(FIND("genetic",C828)))</f>
        <v>0</v>
      </c>
      <c r="H828" t="b">
        <f>OR(ISNUMBER(FIND("inflammatory",C828)),ISNUMBER(FIND("inflamm",C828)))</f>
        <v>0</v>
      </c>
      <c r="I828" t="b">
        <f>OR(ISNUMBER(FIND("immune",C828)),ISNUMBER(FIND("immunological",C828)),ISNUMBER(FIND("interleuk",C828)),ISNUMBER(FIND("platelet activation",C828)),ISNUMBER(FIND("monocyte",C828)),ISNUMBER(FIND("leukocyte",C828)),ISNUMBER(FIND("cytokine",C828)),ISNUMBER(FIND("CD4",C828)),ISNUMBER(FIND("CD8",C828)),ISNUMBER(FIND("T-cell",C828)))</f>
        <v>0</v>
      </c>
      <c r="J828" t="b">
        <f>OR(ISNUMBER(FIND("reactive oxygen",C828)),ISNUMBER(FIND("ROS",C828)),ISNUMBER(FIND("free radical",C828)),ISNUMBER(FIND("oxidative stress",C828)),ISNUMBER(FIND("peroxid",C828)),ISNUMBER(FIND("oxidative",C828)),ISNUMBER(FIND("antioxid",C828)))</f>
        <v>0</v>
      </c>
      <c r="K828" t="b">
        <f>OR(ISNUMBER(FIND("autophag",C828)))</f>
        <v>0</v>
      </c>
      <c r="L828" t="b">
        <f>OR(ISNUMBER(FIND("morpholog",C828)))</f>
        <v>0</v>
      </c>
      <c r="M828" t="b">
        <f>OR(ISNUMBER(FIND("fibrosis",C828)),ISNUMBER(FIND("Fibrosis",C828)),ISNUMBER(FIND("fibrot",C828)))</f>
        <v>0</v>
      </c>
      <c r="N828" t="b">
        <f>OR(ISNUMBER(FIND("offspring",C828)),ISNUMBER(FIND("Parental",C828)),ISNUMBER(FIND("parental",C828)),ISNUMBER(FIND("germline",C828)),ISNUMBER(FIND("reproduc",C828)),ISNUMBER(FIND("embryo",C828)))</f>
        <v>0</v>
      </c>
      <c r="O828" t="b">
        <f>OR(ISNUMBER(FIND("metabol",C828)),ISNUMBER(FIND("Metabol",C828)),ISNUMBER(FIND("digest",C828)),ISNUMBER(FIND("mitochon",C828)))</f>
        <v>0</v>
      </c>
      <c r="P828" t="b">
        <f>OR(ISNUMBER(FIND("ecotox",C828)),ISNUMBER(FIND("Ecotox",B828)),ISNUMBER(FIND("ecotox",B828)),ISNUMBER(FIND("Ecotox",C828)))</f>
        <v>0</v>
      </c>
      <c r="Q828" t="b">
        <f>OR(ISNUMBER(FIND("Bioaccum",C828)),ISNUMBER(FIND("bioaccum",C828)),ISNUMBER(FIND("accum",C828)))</f>
        <v>0</v>
      </c>
      <c r="R828" t="b">
        <f>OR(ISNUMBER(FIND("Occupation",C828)),ISNUMBER(FIND("occupation",C828)),ISNUMBER(FIND("worker",C828)),ISNUMBER(FIND("workforce",C828)))</f>
        <v>0</v>
      </c>
      <c r="S828" t="b">
        <f>NOT(OR(F828,G828,H828,I828,J828,K828,L828,M828,N828,O828,P828,Q828,R828))</f>
        <v>1</v>
      </c>
      <c r="U828" t="b">
        <f>OR(Table1[[#This Row],[Inflammation]],Table1[[#This Row],[Immune]])</f>
        <v>0</v>
      </c>
      <c r="V828" t="str">
        <f>IF(OR(Table1[[#This Row],[Rodents]],Table1[[#This Row],[Human]],Table1[[#This Row],[Pig]]),OR(ISNUMBER(FIND("intratrach",C828)),ISNUMBER(FIND("nasal ",C828)),ISNUMBER(FIND("instill",C828))),"NA")</f>
        <v>NA</v>
      </c>
      <c r="W828" t="str">
        <f>IF(OR(Table1[[#This Row],[Rodents]],Table1[[#This Row],[Human]],Table1[[#This Row],[Pig]]),OR(ISNUMBER(FIND("dermal",C828)),ISNUMBER(FIND("skin ",C828))),"NA")</f>
        <v>NA</v>
      </c>
      <c r="X828" t="str">
        <f>IF(OR(Table1[[#This Row],[Rodents]],Table1[[#This Row],[Human]],Table1[[#This Row],[Pig]]),OR(ISNUMBER(FIND("injected",C828)),ISNUMBER(FIND("periton",C828)),ISNUMBER(FIND("intrascrot",C828))),"NA")</f>
        <v>NA</v>
      </c>
      <c r="Y828" t="str">
        <f>IF(OR(Table1[[#This Row],[Rodents]],Table1[[#This Row],[Human]],Table1[[#This Row],[Pig]]),NOT(OR(Table1[[#This Row],[Inhaled/Intratracheal/intranasal]],Table1[[#This Row],[Dermal]],Table1[[#This Row],[Injected]])),"NA")</f>
        <v>NA</v>
      </c>
      <c r="AA828" t="b">
        <f>OR(ISNUMBER(FIND("fish ",C828)),ISNUMBER(FIND("Fish ",C828)),ISNUMBER(FIND("aquatic",C828)),ISNUMBER(FIND("daphnids",C828)),ISNUMBER(FIND("Carcinus maenas",C828)),ISNUMBER(FIND("Daphnia",C828)),ISNUMBER(FIND("Ruditapes philippinarum",C828)),ISNUMBER(FIND("daphnia",C828)),ISNUMBER(FIND("marine",C828)),ISNUMBER(FIND("mussel",C828)),ISNUMBER(FIND("algae",C828)),ISNUMBER(FIND("Donax faba",C828)),ISNUMBER(FIND("estuarine",C828)),ISNUMBER(FIND("snail",C828)),ISNUMBER(FIND("Prorocentrum donghaiense",C828)) )</f>
        <v>0</v>
      </c>
      <c r="AB828" t="b">
        <f>OR(ISNUMBER(FIND(" rat ",C828)),ISNUMBER(FIND(" rats ",C828)),ISNUMBER(FIND(" Rats ",C828)),ISNUMBER(FIND(" Rat ",C828)),ISNUMBER(FIND(" rat.",C828)),ISNUMBER(FIND(" rats.",C828)),ISNUMBER(FIND("mouse",C828)),ISNUMBER(FIND("mice",C828)), ISNUMBER(FIND(" Mice",C828)))</f>
        <v>0</v>
      </c>
      <c r="AC828" t="b">
        <f>OR(ISNUMBER(FIND(" cell ",C828)),ISNUMBER(FIND("fibroblast",C828)),ISNUMBER(FIND("macrophage",C828)),ISNUMBER(FIND("epithelial",C828)),ISNUMBER(FIND("endothelial",C828)),ISNUMBER(FIND("neuron",C828)),ISNUMBER(FIND(" cells ",C828)),ISNUMBER(FIND("RBC",C828)),ISNUMBER(FIND("mitochond",C828)),ISNUMBER(FIND("adipocyte",C828)),ISNUMBER(FIND("osteo",C828)),ISNUMBER(FIND("keratin",C828)),ISNUMBER(FIND(" cell's ",C828)),ISNUMBER(FIND("eukary",C828)),ISNUMBER(FIND("sperm",C828)))</f>
        <v>0</v>
      </c>
      <c r="AD828" t="b">
        <f>OR(ISNUMBER(FIND("human",B828)),ISNUMBER(FIND("workers",B828)),ISNUMBER(FIND("workforces",B828)),ISNUMBER(FIND("occupational",B828)),ISNUMBER(FIND("Case report",B828)),ISNUMBER(FIND("Workplaces",B828)),ISNUMBER(FIND("worker",B828)))</f>
        <v>0</v>
      </c>
      <c r="AE828" t="b">
        <f>OR(ISNUMBER(FIND(" plant ",C828)),ISNUMBER(FIND("Plant ",C828)),ISNUMBER(FIND("tomato",C828)),ISNUMBER(FIND("plants",C828)),ISNUMBER(FIND("Plants",C828)),ISNUMBER(FIND("algae",C828)),ISNUMBER(FIND("lettuce",C828)),ISNUMBER(FIND("green gram sprouts ",C828)),ISNUMBER(FIND("Cucurbita pepo",C828)),ISNUMBER(FIND("bean ",C828)),ISNUMBER(FIND("chloroplast",C828)),ISNUMBER(FIND("chlorophyll",C828)),ISNUMBER(FIND("seedling",C828)),ISNUMBER(FIND("canola",C828)),ISNUMBER(FIND("shoot",C828)),ISNUMBER(FIND("photosynthes",C828)),ISNUMBER(FIND(" leaves ",C828)),,ISNUMBER(FIND("agriculture",C828)),ISNUMBER(FIND(" crops ",C828)))</f>
        <v>0</v>
      </c>
      <c r="AF828" t="b">
        <f>OR(ISNUMBER(FIND("bacteria",C828)),ISNUMBER(FIND("Bacteria",C828)),ISNUMBER(FIND("Bacterium",C828)),ISNUMBER(FIND("bacterium",C828)),ISNUMBER(FIND(" coli ",C828)))</f>
        <v>0</v>
      </c>
      <c r="AG828" t="b">
        <f>OR(ISNUMBER(FIND("fungi",C828)),ISNUMBER(FIND("Fungi",C828)),ISNUMBER(FIND("fungus",C828)),ISNUMBER(FIND("Fungus",C828)),ISNUMBER(FIND("mushroom",C828)),ISNUMBER(FIND("Mushroom",C828)),ISNUMBER(FIND(" mold ",C828)))</f>
        <v>0</v>
      </c>
      <c r="AH828" t="b">
        <f>OR(ISNUMBER(FIND("Pig ",C828)),ISNUMBER(FIND("pig ",C828)),ISNUMBER(FIND("Pigs ",C828)),ISNUMBER(FIND("pigs ",C828)))</f>
        <v>0</v>
      </c>
      <c r="AI828" t="b">
        <f>OR(ISNUMBER(FIND(" C. elegans",C828)),ISNUMBER(FIND("Caenorhabditis elegans",C828)),ISNUMBER(FIND("earthworms",C828)),ISNUMBER(FIND(" Ficopomatus enigmaticus",C828)),ISNUMBER(FIND("larva",C828)),ISNUMBER(FIND("Lumbriculus variegatus",C828)),ISNUMBER(FIND("nematode",C828)))</f>
        <v>1</v>
      </c>
      <c r="AJ828" t="b">
        <f>NOT(OR(AA828,AB828,AC828,AD828,AE828,AF828,AG828,AH828,AI828))</f>
        <v>0</v>
      </c>
      <c r="AL828" t="b">
        <f>OR(AA828,AB828,AD828,AE828,AF828,AG828,AH828,AI828)</f>
        <v>1</v>
      </c>
      <c r="AM828" t="b">
        <f>IF(Table1[[#This Row],[In vivo?]],IF(Table1[[#This Row],[Cell]],FALSE,TRUE),FALSE)</f>
        <v>1</v>
      </c>
      <c r="AN828" t="b">
        <f>AND(AC828,AL828)</f>
        <v>0</v>
      </c>
      <c r="AO828" t="b">
        <f>IF(Table1[[#This Row],[Cell]],IF(Table1[[#This Row],[In vivo?]],FALSE,TRUE),FALSE)</f>
        <v>0</v>
      </c>
      <c r="AP828" t="b">
        <f>NOT(OR(Table1[[#This Row],[In vivo?]],Table1[[#This Row],[Only in Cell]]))</f>
        <v>0</v>
      </c>
      <c r="AQ828" t="str">
        <f>IF(OR(Table1[[#This Row],[Rodents]],Table1[[#This Row],[Human]],Table1[[#This Row],[Pig]]),OR(ISNUMBER(FIND("pulmonary",C828)),ISNUMBER(FIND("lung",C828))),"NA")</f>
        <v>NA</v>
      </c>
      <c r="AR828" t="str">
        <f>IF(OR(Table1[[#This Row],[Rodents]],Table1[[#This Row],[Human]],Table1[[#This Row],[Pig]]),OR(ISNUMBER(FIND("skin",C828)),ISNUMBER(FIND("dermal",C828))),"NA")</f>
        <v>NA</v>
      </c>
      <c r="AS828" t="str">
        <f>IF(OR(Table1[[#This Row],[Rodents]],Table1[[#This Row],[Human]],Table1[[#This Row],[Pig]]),OR(ISNUMBER(FIND("liver",C828)),ISNUMBER(FIND("hepat",C828))),"NA")</f>
        <v>NA</v>
      </c>
      <c r="AT828" t="str">
        <f>IF(OR(Table1[[#This Row],[Rodents]],Table1[[#This Row],[Human]],Table1[[#This Row],[Pig]]),OR(ISNUMBER(FIND("kidney",C828)),ISNUMBER(FIND("neph",C828))),"NA")</f>
        <v>NA</v>
      </c>
      <c r="AU828" t="str">
        <f>IF(OR(Table1[[#This Row],[Rodents]],Table1[[#This Row],[Human]],Table1[[#This Row],[Pig]]),OR(ISNUMBER(FIND("brain",C828)),ISNUMBER(FIND("neur",C828)),ISNUMBER(FIND("nerv",C828))),"NA")</f>
        <v>NA</v>
      </c>
      <c r="AV828" t="str">
        <f>IF(OR(Table1[[#This Row],[Rodents]],Table1[[#This Row],[Human]],Table1[[#This Row],[Pig]]),OR(ISNUMBER(FIND("heart",C828)),ISNUMBER(FIND("cardi",C828))),"NA")</f>
        <v>NA</v>
      </c>
      <c r="AW828" t="str">
        <f>IF(OR(Table1[[#This Row],[Rodents]],Table1[[#This Row],[Human]],Table1[[#This Row],[Pig]]),OR(ISNUMBER(FIND("gastro",C828)),ISNUMBER(FIND("intesti",C828)),ISNUMBER(FIND("stomach",C828))),"NA")</f>
        <v>NA</v>
      </c>
      <c r="AX828" t="str">
        <f>IF(OR(Table1[[#This Row],[Rodents]],Table1[[#This Row],[Human]],Table1[[#This Row],[Pig]]),NOT(OR(AQ828,AR828,AS828,AT828,AU828,AV828,AW828)),"NA")</f>
        <v>NA</v>
      </c>
      <c r="AY828" t="b">
        <f>OR(ISNUMBER(FIND("SWCNT",C828)),ISNUMBER(FIND("SWNT",C828)),ISNUMBER(FIND("single-wall",C828)),ISNUMBER(FIND("single wall",C828)),ISNUMBER(FIND("Single wall",C828)),ISNUMBER(FIND("Single-wall",C828)),ISNUMBER(FIND("SWCNT",B828)),ISNUMBER(FIND("SWNT",B828)),ISNUMBER(FIND("single-wall",B828)),ISNUMBER(FIND("single wall",B828)),ISNUMBER(FIND("Single-wall",B828)),ISNUMBER(FIND("Single wall",B828)))</f>
        <v>1</v>
      </c>
      <c r="AZ828" t="b">
        <f>OR(ISNUMBER(FIND("MWCNT",C828)),ISNUMBER(FIND("MWNT",C828)),ISNUMBER(FIND("multi-wall",C828)),ISNUMBER(FIND("multi wall",C828)),ISNUMBER(FIND("multiwall",C828)),ISNUMBER(FIND("Multi-wall",C828)),ISNUMBER(FIND("Multi wall",C828)),ISNUMBER(FIND("Multiwall",C828)),ISNUMBER(FIND("MWCNT",B828)),ISNUMBER(FIND("MWNT",B828)),ISNUMBER(FIND("multi-wall",B828)),ISNUMBER(FIND("multi wall",B828)),ISNUMBER(FIND("multiwall",B828)),ISNUMBER(FIND("Multi-wall",B828)),ISNUMBER(FIND("Multi wall",B828)),ISNUMBER(FIND("Multiwall",B828)),ISNUMBER(FIND("Double-wall",B828)),ISNUMBER(FIND("Double wall",B828)),ISNUMBER(FIND("Doublewall",B828)),ISNUMBER(FIND("double-wall",B828)),ISNUMBER(FIND("double wall",B828)),ISNUMBER(FIND("doublewall",B828)))</f>
        <v>1</v>
      </c>
      <c r="BA828" t="b">
        <f>AND(Table1[[#This Row],[SWCNT]],Table1[[#This Row],[MWCNT]])</f>
        <v>1</v>
      </c>
      <c r="BB828" t="b">
        <f>IF(Table1[[#This Row],[SWCNT]]=TRUE,FALSE,IF(Table1[[#This Row],[MWCNT]]=TRUE,FALSE,TRUE))</f>
        <v>0</v>
      </c>
      <c r="BC828" s="18"/>
    </row>
    <row r="829" spans="1:55" ht="259">
      <c r="A829" t="s">
        <v>5700</v>
      </c>
      <c r="B829" s="2" t="s">
        <v>5702</v>
      </c>
      <c r="C829" s="16" t="s">
        <v>5704</v>
      </c>
      <c r="D829" s="17" t="s">
        <v>1840</v>
      </c>
      <c r="E829" s="2">
        <v>2008</v>
      </c>
      <c r="F829" t="b">
        <f>OR(ISNUMBER(FIND("cytotoxic",C829)),ISNUMBER(FIND("Cytotoxic",C829)),ISNUMBER(FIND("cellular toxicity",C829)),ISNUMBER(FIND("cell death",C829)),ISNUMBER(FIND("viable",C829)),ISNUMBER(FIND("phytotoxic",C829)),ISNUMBER(FIND("acute toxicity",C829)),ISNUMBER(FIND("MTT",C829)),ISNUMBER(FIND("survival",C829)),ISNUMBER(FIND("prolifer",C829)),ISNUMBER(FIND("apoptosis",C829)),ISNUMBER(FIND("neurotoxic",C829)),ISNUMBER(FIND("  lysis ",C829)),ISNUMBER(FIND("necrosis",C829)),ISNUMBER(FIND("cellular death",C829))*3,ISNUMBER(FIND("LDH",C829)),ISNUMBER(FIND("Acute toxicity",C829)))</f>
        <v>0</v>
      </c>
      <c r="G829" t="b">
        <f>OR(ISNUMBER(FIND("genotoxic",C829)),ISNUMBER(FIND("genotoxicity",C829)),ISNUMBER(FIND("DNA damage",C829)),ISNUMBER(FIND("DNA",C829)),ISNUMBER(FIND("RNA",C829)),ISNUMBER(FIND("mesothelioma",C829)),ISNUMBER(FIND("carcino",C829)),ISNUMBER(FIND("mutagen",C829)),ISNUMBER(FIND("genetic",C829)))</f>
        <v>0</v>
      </c>
      <c r="H829" t="b">
        <f>OR(ISNUMBER(FIND("inflammatory",C829)),ISNUMBER(FIND("inflamm",C829)))</f>
        <v>0</v>
      </c>
      <c r="I829" t="b">
        <f>OR(ISNUMBER(FIND("immune",C829)),ISNUMBER(FIND("immunological",C829)),ISNUMBER(FIND("interleuk",C829)),ISNUMBER(FIND("platelet activation",C829)),ISNUMBER(FIND("monocyte",C829)),ISNUMBER(FIND("leukocyte",C829)),ISNUMBER(FIND("cytokine",C829)),ISNUMBER(FIND("CD4",C829)),ISNUMBER(FIND("CD8",C829)),ISNUMBER(FIND("T-cell",C829)))</f>
        <v>0</v>
      </c>
      <c r="J829" t="b">
        <f>OR(ISNUMBER(FIND("reactive oxygen",C829)),ISNUMBER(FIND("ROS",C829)),ISNUMBER(FIND("free radical",C829)),ISNUMBER(FIND("oxidative stress",C829)),ISNUMBER(FIND("peroxid",C829)),ISNUMBER(FIND("oxidative",C829)),ISNUMBER(FIND("antioxid",C829)))</f>
        <v>0</v>
      </c>
      <c r="K829" t="b">
        <f>OR(ISNUMBER(FIND("autophag",C829)))</f>
        <v>0</v>
      </c>
      <c r="L829" t="b">
        <f>OR(ISNUMBER(FIND("morpholog",C829)))</f>
        <v>0</v>
      </c>
      <c r="M829" t="b">
        <f>OR(ISNUMBER(FIND("fibrosis",C829)),ISNUMBER(FIND("Fibrosis",C829)),ISNUMBER(FIND("fibrot",C829)))</f>
        <v>0</v>
      </c>
      <c r="N829" t="b">
        <f>OR(ISNUMBER(FIND("offspring",C829)),ISNUMBER(FIND("Parental",C829)),ISNUMBER(FIND("parental",C829)),ISNUMBER(FIND("germline",C829)),ISNUMBER(FIND("reproduc",C829)),ISNUMBER(FIND("embryo",C829)))</f>
        <v>0</v>
      </c>
      <c r="O829" t="b">
        <f>OR(ISNUMBER(FIND("metabol",C829)),ISNUMBER(FIND("Metabol",C829)),ISNUMBER(FIND("digest",C829)),ISNUMBER(FIND("mitochon",C829)))</f>
        <v>0</v>
      </c>
      <c r="P829" t="b">
        <f>OR(ISNUMBER(FIND("ecotox",C829)),ISNUMBER(FIND("Ecotox",B829)),ISNUMBER(FIND("ecotox",B829)),ISNUMBER(FIND("Ecotox",C829)))</f>
        <v>0</v>
      </c>
      <c r="Q829" t="b">
        <f>OR(ISNUMBER(FIND("Bioaccum",C829)),ISNUMBER(FIND("bioaccum",C829)),ISNUMBER(FIND("accum",C829)))</f>
        <v>1</v>
      </c>
      <c r="R829" t="b">
        <f>OR(ISNUMBER(FIND("Occupation",C829)),ISNUMBER(FIND("occupation",C829)),ISNUMBER(FIND("worker",C829)),ISNUMBER(FIND("workforce",C829)))</f>
        <v>0</v>
      </c>
      <c r="S829" t="b">
        <f>NOT(OR(F829,G829,H829,I829,J829,K829,L829,M829,N829,O829,P829,Q829,R829))</f>
        <v>0</v>
      </c>
      <c r="U829" t="b">
        <f>OR(Table1[[#This Row],[Inflammation]],Table1[[#This Row],[Immune]])</f>
        <v>0</v>
      </c>
      <c r="V829" t="str">
        <f>IF(OR(Table1[[#This Row],[Rodents]],Table1[[#This Row],[Human]],Table1[[#This Row],[Pig]]),OR(ISNUMBER(FIND("intratrach",C829)),ISNUMBER(FIND("nasal ",C829)),ISNUMBER(FIND("instill",C829))),"NA")</f>
        <v>NA</v>
      </c>
      <c r="W829" t="str">
        <f>IF(OR(Table1[[#This Row],[Rodents]],Table1[[#This Row],[Human]],Table1[[#This Row],[Pig]]),OR(ISNUMBER(FIND("dermal",C829)),ISNUMBER(FIND("skin ",C829))),"NA")</f>
        <v>NA</v>
      </c>
      <c r="X829" t="str">
        <f>IF(OR(Table1[[#This Row],[Rodents]],Table1[[#This Row],[Human]],Table1[[#This Row],[Pig]]),OR(ISNUMBER(FIND("injected",C829)),ISNUMBER(FIND("periton",C829)),ISNUMBER(FIND("intrascrot",C829))),"NA")</f>
        <v>NA</v>
      </c>
      <c r="Y829" t="str">
        <f>IF(OR(Table1[[#This Row],[Rodents]],Table1[[#This Row],[Human]],Table1[[#This Row],[Pig]]),NOT(OR(Table1[[#This Row],[Inhaled/Intratracheal/intranasal]],Table1[[#This Row],[Dermal]],Table1[[#This Row],[Injected]])),"NA")</f>
        <v>NA</v>
      </c>
      <c r="AA829" t="b">
        <f>OR(ISNUMBER(FIND("fish ",C829)),ISNUMBER(FIND("Fish ",C829)),ISNUMBER(FIND("aquatic",C829)),ISNUMBER(FIND("daphnids",C829)),ISNUMBER(FIND("Carcinus maenas",C829)),ISNUMBER(FIND("Daphnia",C829)),ISNUMBER(FIND("Ruditapes philippinarum",C829)),ISNUMBER(FIND("daphnia",C829)),ISNUMBER(FIND("marine",C829)),ISNUMBER(FIND("mussel",C829)),ISNUMBER(FIND("algae",C829)),ISNUMBER(FIND("Donax faba",C829)),ISNUMBER(FIND("estuarine",C829)),ISNUMBER(FIND("snail",C829)),ISNUMBER(FIND("Prorocentrum donghaiense",C829)) )</f>
        <v>1</v>
      </c>
      <c r="AB829" t="b">
        <f>OR(ISNUMBER(FIND(" rat ",C829)),ISNUMBER(FIND(" rats ",C829)),ISNUMBER(FIND(" Rats ",C829)),ISNUMBER(FIND(" Rat ",C829)),ISNUMBER(FIND(" rat.",C829)),ISNUMBER(FIND(" rats.",C829)),ISNUMBER(FIND("mouse",C829)),ISNUMBER(FIND("mice",C829)), ISNUMBER(FIND(" Mice",C829)))</f>
        <v>0</v>
      </c>
      <c r="AC829" t="b">
        <f>OR(ISNUMBER(FIND(" cell ",C829)),ISNUMBER(FIND("fibroblast",C829)),ISNUMBER(FIND("macrophage",C829)),ISNUMBER(FIND("epithelial",C829)),ISNUMBER(FIND("endothelial",C829)),ISNUMBER(FIND("neuron",C829)),ISNUMBER(FIND(" cells ",C829)),ISNUMBER(FIND("RBC",C829)),ISNUMBER(FIND("mitochond",C829)),ISNUMBER(FIND("adipocyte",C829)),ISNUMBER(FIND("osteo",C829)),ISNUMBER(FIND("keratin",C829)),ISNUMBER(FIND(" cell's ",C829)),ISNUMBER(FIND("eukary",C829)),ISNUMBER(FIND("sperm",C829)))</f>
        <v>0</v>
      </c>
      <c r="AD829" t="b">
        <f>OR(ISNUMBER(FIND("human",B829)),ISNUMBER(FIND("workers",B829)),ISNUMBER(FIND("workforces",B829)),ISNUMBER(FIND("occupational",B829)),ISNUMBER(FIND("Case report",B829)),ISNUMBER(FIND("Workplaces",B829)),ISNUMBER(FIND("worker",B829)))</f>
        <v>0</v>
      </c>
      <c r="AE829" t="b">
        <f>OR(ISNUMBER(FIND(" plant ",C829)),ISNUMBER(FIND("Plant ",C829)),ISNUMBER(FIND("tomato",C829)),ISNUMBER(FIND("plants",C829)),ISNUMBER(FIND("Plants",C829)),ISNUMBER(FIND("algae",C829)),ISNUMBER(FIND("lettuce",C829)),ISNUMBER(FIND("green gram sprouts ",C829)),ISNUMBER(FIND("Cucurbita pepo",C829)),ISNUMBER(FIND("bean ",C829)),ISNUMBER(FIND("chloroplast",C829)),ISNUMBER(FIND("chlorophyll",C829)),ISNUMBER(FIND("seedling",C829)),ISNUMBER(FIND("canola",C829)),ISNUMBER(FIND("shoot",C829)),ISNUMBER(FIND("photosynthes",C829)),ISNUMBER(FIND(" leaves ",C829)),,ISNUMBER(FIND("agriculture",C829)),ISNUMBER(FIND(" crops ",C829)))</f>
        <v>0</v>
      </c>
      <c r="AF829" t="b">
        <f>OR(ISNUMBER(FIND("bacteria",C829)),ISNUMBER(FIND("Bacteria",C829)),ISNUMBER(FIND("Bacterium",C829)),ISNUMBER(FIND("bacterium",C829)),ISNUMBER(FIND(" coli ",C829)))</f>
        <v>0</v>
      </c>
      <c r="AG829" t="b">
        <f>OR(ISNUMBER(FIND("fungi",C829)),ISNUMBER(FIND("Fungi",C829)),ISNUMBER(FIND("fungus",C829)),ISNUMBER(FIND("Fungus",C829)),ISNUMBER(FIND("mushroom",C829)),ISNUMBER(FIND("Mushroom",C829)),ISNUMBER(FIND(" mold ",C829)))</f>
        <v>0</v>
      </c>
      <c r="AH829" t="b">
        <f>OR(ISNUMBER(FIND("Pig ",C829)),ISNUMBER(FIND("pig ",C829)),ISNUMBER(FIND("Pigs ",C829)),ISNUMBER(FIND("pigs ",C829)))</f>
        <v>0</v>
      </c>
      <c r="AI829" t="b">
        <f>OR(ISNUMBER(FIND(" C. elegans",C829)),ISNUMBER(FIND("Caenorhabditis elegans",C829)),ISNUMBER(FIND("earthworms",C829)),ISNUMBER(FIND(" Ficopomatus enigmaticus",C829)),ISNUMBER(FIND("larva",C829)),ISNUMBER(FIND("Lumbriculus variegatus",C829)),ISNUMBER(FIND("nematode",C829)))</f>
        <v>0</v>
      </c>
      <c r="AJ829" t="b">
        <f>NOT(OR(AA829,AB829,AC829,AD829,AE829,AF829,AG829,AH829,AI829))</f>
        <v>0</v>
      </c>
      <c r="AL829" t="b">
        <f>OR(AA829,AB829,AD829,AE829,AF829,AG829,AH829,AI829)</f>
        <v>1</v>
      </c>
      <c r="AM829" t="b">
        <f>IF(Table1[[#This Row],[In vivo?]],IF(Table1[[#This Row],[Cell]],FALSE,TRUE),FALSE)</f>
        <v>1</v>
      </c>
      <c r="AN829" t="b">
        <f>AND(AC829,AL829)</f>
        <v>0</v>
      </c>
      <c r="AO829" t="b">
        <f>IF(Table1[[#This Row],[Cell]],IF(Table1[[#This Row],[In vivo?]],FALSE,TRUE),FALSE)</f>
        <v>0</v>
      </c>
      <c r="AP829" t="b">
        <f>NOT(OR(Table1[[#This Row],[In vivo?]],Table1[[#This Row],[Only in Cell]]))</f>
        <v>0</v>
      </c>
      <c r="AQ829" t="str">
        <f>IF(OR(Table1[[#This Row],[Rodents]],Table1[[#This Row],[Human]],Table1[[#This Row],[Pig]]),OR(ISNUMBER(FIND("pulmonary",C829)),ISNUMBER(FIND("lung",C829))),"NA")</f>
        <v>NA</v>
      </c>
      <c r="AR829" t="str">
        <f>IF(OR(Table1[[#This Row],[Rodents]],Table1[[#This Row],[Human]],Table1[[#This Row],[Pig]]),OR(ISNUMBER(FIND("skin",C829)),ISNUMBER(FIND("dermal",C829))),"NA")</f>
        <v>NA</v>
      </c>
      <c r="AS829" t="str">
        <f>IF(OR(Table1[[#This Row],[Rodents]],Table1[[#This Row],[Human]],Table1[[#This Row],[Pig]]),OR(ISNUMBER(FIND("liver",C829)),ISNUMBER(FIND("hepat",C829))),"NA")</f>
        <v>NA</v>
      </c>
      <c r="AT829" t="str">
        <f>IF(OR(Table1[[#This Row],[Rodents]],Table1[[#This Row],[Human]],Table1[[#This Row],[Pig]]),OR(ISNUMBER(FIND("kidney",C829)),ISNUMBER(FIND("neph",C829))),"NA")</f>
        <v>NA</v>
      </c>
      <c r="AU829" t="str">
        <f>IF(OR(Table1[[#This Row],[Rodents]],Table1[[#This Row],[Human]],Table1[[#This Row],[Pig]]),OR(ISNUMBER(FIND("brain",C829)),ISNUMBER(FIND("neur",C829)),ISNUMBER(FIND("nerv",C829))),"NA")</f>
        <v>NA</v>
      </c>
      <c r="AV829" t="str">
        <f>IF(OR(Table1[[#This Row],[Rodents]],Table1[[#This Row],[Human]],Table1[[#This Row],[Pig]]),OR(ISNUMBER(FIND("heart",C829)),ISNUMBER(FIND("cardi",C829))),"NA")</f>
        <v>NA</v>
      </c>
      <c r="AW829" t="str">
        <f>IF(OR(Table1[[#This Row],[Rodents]],Table1[[#This Row],[Human]],Table1[[#This Row],[Pig]]),OR(ISNUMBER(FIND("gastro",C829)),ISNUMBER(FIND("intesti",C829)),ISNUMBER(FIND("stomach",C829))),"NA")</f>
        <v>NA</v>
      </c>
      <c r="AX829" t="str">
        <f>IF(OR(Table1[[#This Row],[Rodents]],Table1[[#This Row],[Human]],Table1[[#This Row],[Pig]]),NOT(OR(AQ829,AR829,AS829,AT829,AU829,AV829,AW829)),"NA")</f>
        <v>NA</v>
      </c>
      <c r="AY829" t="b">
        <f>OR(ISNUMBER(FIND("SWCNT",C829)),ISNUMBER(FIND("SWNT",C829)),ISNUMBER(FIND("single-wall",C829)),ISNUMBER(FIND("single wall",C829)),ISNUMBER(FIND("Single wall",C829)),ISNUMBER(FIND("Single-wall",C829)),ISNUMBER(FIND("SWCNT",B829)),ISNUMBER(FIND("SWNT",B829)),ISNUMBER(FIND("single-wall",B829)),ISNUMBER(FIND("single wall",B829)),ISNUMBER(FIND("Single-wall",B829)),ISNUMBER(FIND("Single wall",B829)))</f>
        <v>1</v>
      </c>
      <c r="AZ829" t="b">
        <f>OR(ISNUMBER(FIND("MWCNT",C829)),ISNUMBER(FIND("MWNT",C829)),ISNUMBER(FIND("multi-wall",C829)),ISNUMBER(FIND("multi wall",C829)),ISNUMBER(FIND("multiwall",C829)),ISNUMBER(FIND("Multi-wall",C829)),ISNUMBER(FIND("Multi wall",C829)),ISNUMBER(FIND("Multiwall",C829)),ISNUMBER(FIND("MWCNT",B829)),ISNUMBER(FIND("MWNT",B829)),ISNUMBER(FIND("multi-wall",B829)),ISNUMBER(FIND("multi wall",B829)),ISNUMBER(FIND("multiwall",B829)),ISNUMBER(FIND("Multi-wall",B829)),ISNUMBER(FIND("Multi wall",B829)),ISNUMBER(FIND("Multiwall",B829)),ISNUMBER(FIND("Double-wall",B829)),ISNUMBER(FIND("Double wall",B829)),ISNUMBER(FIND("Doublewall",B829)),ISNUMBER(FIND("double-wall",B829)),ISNUMBER(FIND("double wall",B829)),ISNUMBER(FIND("doublewall",B829)))</f>
        <v>0</v>
      </c>
      <c r="BA829" t="b">
        <f>AND(Table1[[#This Row],[SWCNT]],Table1[[#This Row],[MWCNT]])</f>
        <v>0</v>
      </c>
      <c r="BB829" t="b">
        <f>IF(Table1[[#This Row],[SWCNT]]=TRUE,FALSE,IF(Table1[[#This Row],[MWCNT]]=TRUE,FALSE,TRUE))</f>
        <v>0</v>
      </c>
      <c r="BC829" s="18"/>
    </row>
    <row r="830" spans="1:55" ht="185">
      <c r="A830" t="s">
        <v>1023</v>
      </c>
      <c r="B830" s="2" t="s">
        <v>1026</v>
      </c>
      <c r="C830" s="16" t="s">
        <v>1029</v>
      </c>
      <c r="D830" s="17" t="s">
        <v>1030</v>
      </c>
      <c r="E830" s="2">
        <v>2020</v>
      </c>
      <c r="F830" t="b">
        <f>OR(ISNUMBER(FIND("cytotoxic",C830)),ISNUMBER(FIND("Cytotoxic",C830)),ISNUMBER(FIND("cellular toxicity",C830)),ISNUMBER(FIND("cell death",C830)),ISNUMBER(FIND("viable",C830)),ISNUMBER(FIND("phytotoxic",C830)),ISNUMBER(FIND("acute toxicity",C830)),ISNUMBER(FIND("MTT",C830)),ISNUMBER(FIND("survival",C830)),ISNUMBER(FIND("prolifer",C830)),ISNUMBER(FIND("apoptosis",C830)),ISNUMBER(FIND("neurotoxic",C830)),ISNUMBER(FIND("  lysis ",C830)),ISNUMBER(FIND("necrosis",C830)),ISNUMBER(FIND("cellular death",C830))*3,ISNUMBER(FIND("LDH",C830)),ISNUMBER(FIND("Acute toxicity",C830)))</f>
        <v>0</v>
      </c>
      <c r="G830" t="b">
        <f>OR(ISNUMBER(FIND("genotoxic",C830)),ISNUMBER(FIND("genotoxicity",C830)),ISNUMBER(FIND("DNA damage",C830)),ISNUMBER(FIND("DNA",C830)),ISNUMBER(FIND("RNA",C830)),ISNUMBER(FIND("mesothelioma",C830)),ISNUMBER(FIND("carcino",C830)),ISNUMBER(FIND("mutagen",C830)),ISNUMBER(FIND("genetic",C830)))</f>
        <v>0</v>
      </c>
      <c r="H830" t="b">
        <f>OR(ISNUMBER(FIND("inflammatory",C830)),ISNUMBER(FIND("inflamm",C830)))</f>
        <v>0</v>
      </c>
      <c r="I830" t="b">
        <f>OR(ISNUMBER(FIND("immune",C830)),ISNUMBER(FIND("immunological",C830)),ISNUMBER(FIND("interleuk",C830)),ISNUMBER(FIND("platelet activation",C830)),ISNUMBER(FIND("monocyte",C830)),ISNUMBER(FIND("leukocyte",C830)),ISNUMBER(FIND("cytokine",C830)),ISNUMBER(FIND("CD4",C830)),ISNUMBER(FIND("CD8",C830)),ISNUMBER(FIND("T-cell",C830)))</f>
        <v>0</v>
      </c>
      <c r="J830" t="b">
        <f>OR(ISNUMBER(FIND("reactive oxygen",C830)),ISNUMBER(FIND("ROS",C830)),ISNUMBER(FIND("free radical",C830)),ISNUMBER(FIND("oxidative stress",C830)),ISNUMBER(FIND("peroxid",C830)),ISNUMBER(FIND("oxidative",C830)),ISNUMBER(FIND("antioxid",C830)))</f>
        <v>0</v>
      </c>
      <c r="K830" t="b">
        <f>OR(ISNUMBER(FIND("autophag",C830)))</f>
        <v>0</v>
      </c>
      <c r="L830" t="b">
        <f>OR(ISNUMBER(FIND("morpholog",C830)))</f>
        <v>0</v>
      </c>
      <c r="M830" t="b">
        <f>OR(ISNUMBER(FIND("fibrosis",C830)),ISNUMBER(FIND("Fibrosis",C830)),ISNUMBER(FIND("fibrot",C830)))</f>
        <v>0</v>
      </c>
      <c r="N830" t="b">
        <f>OR(ISNUMBER(FIND("offspring",C830)),ISNUMBER(FIND("Parental",C830)),ISNUMBER(FIND("parental",C830)),ISNUMBER(FIND("germline",C830)),ISNUMBER(FIND("reproduc",C830)),ISNUMBER(FIND("embryo",C830)))</f>
        <v>0</v>
      </c>
      <c r="O830" t="b">
        <f>OR(ISNUMBER(FIND("metabol",C830)),ISNUMBER(FIND("Metabol",C830)),ISNUMBER(FIND("digest",C830)),ISNUMBER(FIND("mitochon",C830)))</f>
        <v>0</v>
      </c>
      <c r="P830" t="b">
        <f>OR(ISNUMBER(FIND("ecotox",C830)),ISNUMBER(FIND("Ecotox",B830)),ISNUMBER(FIND("ecotox",B830)),ISNUMBER(FIND("Ecotox",C830)))</f>
        <v>1</v>
      </c>
      <c r="Q830" t="b">
        <f>OR(ISNUMBER(FIND("Bioaccum",C830)),ISNUMBER(FIND("bioaccum",C830)),ISNUMBER(FIND("accum",C830)))</f>
        <v>0</v>
      </c>
      <c r="R830" t="b">
        <f>OR(ISNUMBER(FIND("Occupation",C830)),ISNUMBER(FIND("occupation",C830)),ISNUMBER(FIND("worker",C830)),ISNUMBER(FIND("workforce",C830)))</f>
        <v>0</v>
      </c>
      <c r="S830" t="b">
        <f>NOT(OR(F830,G830,H830,I830,J830,K830,L830,M830,N830,O830,P830,Q830,R830))</f>
        <v>0</v>
      </c>
      <c r="U830" t="b">
        <f>OR(Table1[[#This Row],[Inflammation]],Table1[[#This Row],[Immune]])</f>
        <v>0</v>
      </c>
      <c r="V830" t="str">
        <f>IF(OR(Table1[[#This Row],[Rodents]],Table1[[#This Row],[Human]],Table1[[#This Row],[Pig]]),OR(ISNUMBER(FIND("intratrach",C830)),ISNUMBER(FIND("nasal ",C830)),ISNUMBER(FIND("instill",C830))),"NA")</f>
        <v>NA</v>
      </c>
      <c r="W830" t="str">
        <f>IF(OR(Table1[[#This Row],[Rodents]],Table1[[#This Row],[Human]],Table1[[#This Row],[Pig]]),OR(ISNUMBER(FIND("dermal",C830)),ISNUMBER(FIND("skin ",C830))),"NA")</f>
        <v>NA</v>
      </c>
      <c r="X830" t="str">
        <f>IF(OR(Table1[[#This Row],[Rodents]],Table1[[#This Row],[Human]],Table1[[#This Row],[Pig]]),OR(ISNUMBER(FIND("injected",C830)),ISNUMBER(FIND("periton",C830)),ISNUMBER(FIND("intrascrot",C830))),"NA")</f>
        <v>NA</v>
      </c>
      <c r="Y830" t="str">
        <f>IF(OR(Table1[[#This Row],[Rodents]],Table1[[#This Row],[Human]],Table1[[#This Row],[Pig]]),NOT(OR(Table1[[#This Row],[Inhaled/Intratracheal/intranasal]],Table1[[#This Row],[Dermal]],Table1[[#This Row],[Injected]])),"NA")</f>
        <v>NA</v>
      </c>
      <c r="AA830" t="b">
        <f>OR(ISNUMBER(FIND("fish ",C830)),ISNUMBER(FIND("Fish ",C830)),ISNUMBER(FIND("aquatic",C830)),ISNUMBER(FIND("daphnids",C830)),ISNUMBER(FIND("Carcinus maenas",C830)),ISNUMBER(FIND("Daphnia",C830)),ISNUMBER(FIND("Ruditapes philippinarum",C830)),ISNUMBER(FIND("daphnia",C830)),ISNUMBER(FIND("marine",C830)),ISNUMBER(FIND("mussel",C830)),ISNUMBER(FIND("algae",C830)),ISNUMBER(FIND("Donax faba",C830)),ISNUMBER(FIND("estuarine",C830)),ISNUMBER(FIND("snail",C830)),ISNUMBER(FIND("Prorocentrum donghaiense",C830)) )</f>
        <v>0</v>
      </c>
      <c r="AB830" t="b">
        <f>OR(ISNUMBER(FIND(" rat ",C830)),ISNUMBER(FIND(" rats ",C830)),ISNUMBER(FIND(" Rats ",C830)),ISNUMBER(FIND(" Rat ",C830)),ISNUMBER(FIND(" rat.",C830)),ISNUMBER(FIND(" rats.",C830)),ISNUMBER(FIND("mouse",C830)),ISNUMBER(FIND("mice",C830)), ISNUMBER(FIND(" Mice",C830)))</f>
        <v>0</v>
      </c>
      <c r="AC830" t="b">
        <f>OR(ISNUMBER(FIND(" cell ",C830)),ISNUMBER(FIND("fibroblast",C830)),ISNUMBER(FIND("macrophage",C830)),ISNUMBER(FIND("epithelial",C830)),ISNUMBER(FIND("endothelial",C830)),ISNUMBER(FIND("neuron",C830)),ISNUMBER(FIND(" cells ",C830)),ISNUMBER(FIND("RBC",C830)),ISNUMBER(FIND("mitochond",C830)),ISNUMBER(FIND("adipocyte",C830)),ISNUMBER(FIND("osteo",C830)),ISNUMBER(FIND("keratin",C830)),ISNUMBER(FIND(" cell's ",C830)),ISNUMBER(FIND("eukary",C830)),ISNUMBER(FIND("sperm",C830)))</f>
        <v>0</v>
      </c>
      <c r="AD830" t="b">
        <f>OR(ISNUMBER(FIND("human",B830)),ISNUMBER(FIND("workers",B830)),ISNUMBER(FIND("workforces",B830)),ISNUMBER(FIND("occupational",B830)),ISNUMBER(FIND("Case report",B830)),ISNUMBER(FIND("Workplaces",B830)),ISNUMBER(FIND("worker",B830)))</f>
        <v>0</v>
      </c>
      <c r="AE830" t="b">
        <f>OR(ISNUMBER(FIND(" plant ",C830)),ISNUMBER(FIND("Plant ",C830)),ISNUMBER(FIND("tomato",C830)),ISNUMBER(FIND("plants",C830)),ISNUMBER(FIND("Plants",C830)),ISNUMBER(FIND("algae",C830)),ISNUMBER(FIND("lettuce",C830)),ISNUMBER(FIND("green gram sprouts ",C830)),ISNUMBER(FIND("Cucurbita pepo",C830)),ISNUMBER(FIND("bean ",C830)),ISNUMBER(FIND("chloroplast",C830)),ISNUMBER(FIND("chlorophyll",C830)),ISNUMBER(FIND("seedling",C830)),ISNUMBER(FIND("canola",C830)),ISNUMBER(FIND("shoot",C830)),ISNUMBER(FIND("photosynthes",C830)),ISNUMBER(FIND(" leaves ",C830)),,ISNUMBER(FIND("agriculture",C830)),ISNUMBER(FIND(" crops ",C830)))</f>
        <v>0</v>
      </c>
      <c r="AF830" t="b">
        <f>OR(ISNUMBER(FIND("bacteria",C830)),ISNUMBER(FIND("Bacteria",C830)),ISNUMBER(FIND("Bacterium",C830)),ISNUMBER(FIND("bacterium",C830)),ISNUMBER(FIND(" coli ",C830)))</f>
        <v>0</v>
      </c>
      <c r="AG830" t="b">
        <f>OR(ISNUMBER(FIND("fungi",C830)),ISNUMBER(FIND("Fungi",C830)),ISNUMBER(FIND("fungus",C830)),ISNUMBER(FIND("Fungus",C830)),ISNUMBER(FIND("mushroom",C830)),ISNUMBER(FIND("Mushroom",C830)),ISNUMBER(FIND(" mold ",C830)))</f>
        <v>0</v>
      </c>
      <c r="AH830" t="b">
        <f>OR(ISNUMBER(FIND("Pig ",C830)),ISNUMBER(FIND("pig ",C830)),ISNUMBER(FIND("Pigs ",C830)),ISNUMBER(FIND("pigs ",C830)))</f>
        <v>0</v>
      </c>
      <c r="AI830" t="b">
        <f>OR(ISNUMBER(FIND(" C. elegans",C830)),ISNUMBER(FIND("Caenorhabditis elegans",C830)),ISNUMBER(FIND("earthworms",C830)),ISNUMBER(FIND(" Ficopomatus enigmaticus",C830)),ISNUMBER(FIND("larva",C830)),ISNUMBER(FIND("Lumbriculus variegatus",C830)),ISNUMBER(FIND("nematode",C830)))</f>
        <v>1</v>
      </c>
      <c r="AJ830" t="b">
        <f>NOT(OR(AA830,AB830,AC830,AD830,AE830,AF830,AG830,AH830,AI830))</f>
        <v>0</v>
      </c>
      <c r="AL830" t="b">
        <f>OR(AA830,AB830,AD830,AE830,AF830,AG830,AH830,AI830)</f>
        <v>1</v>
      </c>
      <c r="AM830" t="b">
        <f>IF(Table1[[#This Row],[In vivo?]],IF(Table1[[#This Row],[Cell]],FALSE,TRUE),FALSE)</f>
        <v>1</v>
      </c>
      <c r="AN830" t="b">
        <f>AND(AC830,AL830)</f>
        <v>0</v>
      </c>
      <c r="AO830" t="b">
        <f>IF(Table1[[#This Row],[Cell]],IF(Table1[[#This Row],[In vivo?]],FALSE,TRUE),FALSE)</f>
        <v>0</v>
      </c>
      <c r="AP830" t="b">
        <f>NOT(OR(Table1[[#This Row],[In vivo?]],Table1[[#This Row],[Only in Cell]]))</f>
        <v>0</v>
      </c>
      <c r="AQ830" t="str">
        <f>IF(OR(Table1[[#This Row],[Rodents]],Table1[[#This Row],[Human]],Table1[[#This Row],[Pig]]),OR(ISNUMBER(FIND("pulmonary",C830)),ISNUMBER(FIND("lung",C830))),"NA")</f>
        <v>NA</v>
      </c>
      <c r="AR830" t="str">
        <f>IF(OR(Table1[[#This Row],[Rodents]],Table1[[#This Row],[Human]],Table1[[#This Row],[Pig]]),OR(ISNUMBER(FIND("skin",C830)),ISNUMBER(FIND("dermal",C830))),"NA")</f>
        <v>NA</v>
      </c>
      <c r="AS830" t="str">
        <f>IF(OR(Table1[[#This Row],[Rodents]],Table1[[#This Row],[Human]],Table1[[#This Row],[Pig]]),OR(ISNUMBER(FIND("liver",C830)),ISNUMBER(FIND("hepat",C830))),"NA")</f>
        <v>NA</v>
      </c>
      <c r="AT830" t="str">
        <f>IF(OR(Table1[[#This Row],[Rodents]],Table1[[#This Row],[Human]],Table1[[#This Row],[Pig]]),OR(ISNUMBER(FIND("kidney",C830)),ISNUMBER(FIND("neph",C830))),"NA")</f>
        <v>NA</v>
      </c>
      <c r="AU830" t="str">
        <f>IF(OR(Table1[[#This Row],[Rodents]],Table1[[#This Row],[Human]],Table1[[#This Row],[Pig]]),OR(ISNUMBER(FIND("brain",C830)),ISNUMBER(FIND("neur",C830)),ISNUMBER(FIND("nerv",C830))),"NA")</f>
        <v>NA</v>
      </c>
      <c r="AV830" t="str">
        <f>IF(OR(Table1[[#This Row],[Rodents]],Table1[[#This Row],[Human]],Table1[[#This Row],[Pig]]),OR(ISNUMBER(FIND("heart",C830)),ISNUMBER(FIND("cardi",C830))),"NA")</f>
        <v>NA</v>
      </c>
      <c r="AW830" t="str">
        <f>IF(OR(Table1[[#This Row],[Rodents]],Table1[[#This Row],[Human]],Table1[[#This Row],[Pig]]),OR(ISNUMBER(FIND("gastro",C830)),ISNUMBER(FIND("intesti",C830)),ISNUMBER(FIND("stomach",C830))),"NA")</f>
        <v>NA</v>
      </c>
      <c r="AX830" t="str">
        <f>IF(OR(Table1[[#This Row],[Rodents]],Table1[[#This Row],[Human]],Table1[[#This Row],[Pig]]),NOT(OR(AQ830,AR830,AS830,AT830,AU830,AV830,AW830)),"NA")</f>
        <v>NA</v>
      </c>
      <c r="AY830" t="b">
        <f>OR(ISNUMBER(FIND("SWCNT",C830)),ISNUMBER(FIND("SWNT",C830)),ISNUMBER(FIND("single-wall",C830)),ISNUMBER(FIND("single wall",C830)),ISNUMBER(FIND("Single wall",C830)),ISNUMBER(FIND("Single-wall",C830)),ISNUMBER(FIND("SWCNT",B830)),ISNUMBER(FIND("SWNT",B830)),ISNUMBER(FIND("single-wall",B830)),ISNUMBER(FIND("single wall",B830)),ISNUMBER(FIND("Single-wall",B830)),ISNUMBER(FIND("Single wall",B830)))</f>
        <v>0</v>
      </c>
      <c r="AZ830" t="b">
        <f>OR(ISNUMBER(FIND("MWCNT",C830)),ISNUMBER(FIND("MWNT",C830)),ISNUMBER(FIND("multi-wall",C830)),ISNUMBER(FIND("multi wall",C830)),ISNUMBER(FIND("multiwall",C830)),ISNUMBER(FIND("Multi-wall",C830)),ISNUMBER(FIND("Multi wall",C830)),ISNUMBER(FIND("Multiwall",C830)),ISNUMBER(FIND("MWCNT",B830)),ISNUMBER(FIND("MWNT",B830)),ISNUMBER(FIND("multi-wall",B830)),ISNUMBER(FIND("multi wall",B830)),ISNUMBER(FIND("multiwall",B830)),ISNUMBER(FIND("Multi-wall",B830)),ISNUMBER(FIND("Multi wall",B830)),ISNUMBER(FIND("Multiwall",B830)),ISNUMBER(FIND("Double-wall",B830)),ISNUMBER(FIND("Double wall",B830)),ISNUMBER(FIND("Doublewall",B830)),ISNUMBER(FIND("double-wall",B830)),ISNUMBER(FIND("double wall",B830)),ISNUMBER(FIND("doublewall",B830)))</f>
        <v>1</v>
      </c>
      <c r="BA830" t="b">
        <f>AND(Table1[[#This Row],[SWCNT]],Table1[[#This Row],[MWCNT]])</f>
        <v>0</v>
      </c>
      <c r="BB830" t="b">
        <f>IF(Table1[[#This Row],[SWCNT]]=TRUE,FALSE,IF(Table1[[#This Row],[MWCNT]]=TRUE,FALSE,TRUE))</f>
        <v>0</v>
      </c>
      <c r="BC830" s="18"/>
    </row>
    <row r="831" spans="1:55" ht="203.5">
      <c r="A831" t="s">
        <v>4841</v>
      </c>
      <c r="B831" s="2" t="s">
        <v>4842</v>
      </c>
      <c r="C831" s="16" t="s">
        <v>4843</v>
      </c>
      <c r="D831" s="17" t="s">
        <v>4844</v>
      </c>
      <c r="E831" s="2">
        <v>2011</v>
      </c>
      <c r="F831" t="b">
        <f>OR(ISNUMBER(FIND("cytotoxic",C831)),ISNUMBER(FIND("Cytotoxic",C831)),ISNUMBER(FIND("cellular toxicity",C831)),ISNUMBER(FIND("cell death",C831)),ISNUMBER(FIND("viable",C831)),ISNUMBER(FIND("phytotoxic",C831)),ISNUMBER(FIND("acute toxicity",C831)),ISNUMBER(FIND("MTT",C831)),ISNUMBER(FIND("survival",C831)),ISNUMBER(FIND("prolifer",C831)),ISNUMBER(FIND("apoptosis",C831)),ISNUMBER(FIND("neurotoxic",C831)),ISNUMBER(FIND("  lysis ",C831)),ISNUMBER(FIND("necrosis",C831)),ISNUMBER(FIND("cellular death",C831))*3,ISNUMBER(FIND("LDH",C831)),ISNUMBER(FIND("Acute toxicity",C831)))</f>
        <v>1</v>
      </c>
      <c r="G831" t="b">
        <f>OR(ISNUMBER(FIND("genotoxic",C831)),ISNUMBER(FIND("genotoxicity",C831)),ISNUMBER(FIND("DNA damage",C831)),ISNUMBER(FIND("DNA",C831)),ISNUMBER(FIND("RNA",C831)),ISNUMBER(FIND("mesothelioma",C831)),ISNUMBER(FIND("carcino",C831)),ISNUMBER(FIND("mutagen",C831)),ISNUMBER(FIND("genetic",C831)))</f>
        <v>0</v>
      </c>
      <c r="H831" t="b">
        <f>OR(ISNUMBER(FIND("inflammatory",C831)),ISNUMBER(FIND("inflamm",C831)))</f>
        <v>0</v>
      </c>
      <c r="I831" t="b">
        <f>OR(ISNUMBER(FIND("immune",C831)),ISNUMBER(FIND("immunological",C831)),ISNUMBER(FIND("interleuk",C831)),ISNUMBER(FIND("platelet activation",C831)),ISNUMBER(FIND("monocyte",C831)),ISNUMBER(FIND("leukocyte",C831)),ISNUMBER(FIND("cytokine",C831)),ISNUMBER(FIND("CD4",C831)),ISNUMBER(FIND("CD8",C831)),ISNUMBER(FIND("T-cell",C831)))</f>
        <v>0</v>
      </c>
      <c r="J831" t="b">
        <f>OR(ISNUMBER(FIND("reactive oxygen",C831)),ISNUMBER(FIND("ROS",C831)),ISNUMBER(FIND("free radical",C831)),ISNUMBER(FIND("oxidative stress",C831)),ISNUMBER(FIND("peroxid",C831)),ISNUMBER(FIND("oxidative",C831)),ISNUMBER(FIND("antioxid",C831)))</f>
        <v>0</v>
      </c>
      <c r="K831" t="b">
        <f>OR(ISNUMBER(FIND("autophag",C831)))</f>
        <v>0</v>
      </c>
      <c r="L831" t="b">
        <f>OR(ISNUMBER(FIND("morpholog",C831)))</f>
        <v>0</v>
      </c>
      <c r="M831" t="b">
        <f>OR(ISNUMBER(FIND("fibrosis",C831)),ISNUMBER(FIND("Fibrosis",C831)),ISNUMBER(FIND("fibrot",C831)))</f>
        <v>0</v>
      </c>
      <c r="N831" t="b">
        <f>OR(ISNUMBER(FIND("offspring",C831)),ISNUMBER(FIND("Parental",C831)),ISNUMBER(FIND("parental",C831)),ISNUMBER(FIND("germline",C831)),ISNUMBER(FIND("reproduc",C831)),ISNUMBER(FIND("embryo",C831)))</f>
        <v>0</v>
      </c>
      <c r="O831" t="b">
        <f>OR(ISNUMBER(FIND("metabol",C831)),ISNUMBER(FIND("Metabol",C831)),ISNUMBER(FIND("digest",C831)),ISNUMBER(FIND("mitochon",C831)))</f>
        <v>0</v>
      </c>
      <c r="P831" t="b">
        <f>OR(ISNUMBER(FIND("ecotox",C831)),ISNUMBER(FIND("Ecotox",B831)),ISNUMBER(FIND("ecotox",B831)),ISNUMBER(FIND("Ecotox",C831)))</f>
        <v>0</v>
      </c>
      <c r="Q831" t="b">
        <f>OR(ISNUMBER(FIND("Bioaccum",C831)),ISNUMBER(FIND("bioaccum",C831)),ISNUMBER(FIND("accum",C831)))</f>
        <v>0</v>
      </c>
      <c r="R831" t="b">
        <f>OR(ISNUMBER(FIND("Occupation",C831)),ISNUMBER(FIND("occupation",C831)),ISNUMBER(FIND("worker",C831)),ISNUMBER(FIND("workforce",C831)))</f>
        <v>0</v>
      </c>
      <c r="S831" t="b">
        <f>NOT(OR(F831,G831,H831,I831,J831,K831,L831,M831,N831,O831,P831,Q831,R831))</f>
        <v>0</v>
      </c>
      <c r="U831" t="b">
        <f>OR(Table1[[#This Row],[Inflammation]],Table1[[#This Row],[Immune]])</f>
        <v>0</v>
      </c>
      <c r="V831" t="str">
        <f>IF(OR(Table1[[#This Row],[Rodents]],Table1[[#This Row],[Human]],Table1[[#This Row],[Pig]]),OR(ISNUMBER(FIND("intratrach",C831)),ISNUMBER(FIND("nasal ",C831)),ISNUMBER(FIND("instill",C831))),"NA")</f>
        <v>NA</v>
      </c>
      <c r="W831" t="str">
        <f>IF(OR(Table1[[#This Row],[Rodents]],Table1[[#This Row],[Human]],Table1[[#This Row],[Pig]]),OR(ISNUMBER(FIND("dermal",C831)),ISNUMBER(FIND("skin ",C831))),"NA")</f>
        <v>NA</v>
      </c>
      <c r="X831" t="str">
        <f>IF(OR(Table1[[#This Row],[Rodents]],Table1[[#This Row],[Human]],Table1[[#This Row],[Pig]]),OR(ISNUMBER(FIND("injected",C831)),ISNUMBER(FIND("periton",C831)),ISNUMBER(FIND("intrascrot",C831))),"NA")</f>
        <v>NA</v>
      </c>
      <c r="Y831" t="str">
        <f>IF(OR(Table1[[#This Row],[Rodents]],Table1[[#This Row],[Human]],Table1[[#This Row],[Pig]]),NOT(OR(Table1[[#This Row],[Inhaled/Intratracheal/intranasal]],Table1[[#This Row],[Dermal]],Table1[[#This Row],[Injected]])),"NA")</f>
        <v>NA</v>
      </c>
      <c r="AA831" t="b">
        <f>OR(ISNUMBER(FIND("fish ",C831)),ISNUMBER(FIND("Fish ",C831)),ISNUMBER(FIND("aquatic",C831)),ISNUMBER(FIND("daphnids",C831)),ISNUMBER(FIND("Carcinus maenas",C831)),ISNUMBER(FIND("Daphnia",C831)),ISNUMBER(FIND("Ruditapes philippinarum",C831)),ISNUMBER(FIND("daphnia",C831)),ISNUMBER(FIND("marine",C831)),ISNUMBER(FIND("mussel",C831)),ISNUMBER(FIND("algae",C831)),ISNUMBER(FIND("Donax faba",C831)),ISNUMBER(FIND("estuarine",C831)),ISNUMBER(FIND("snail",C831)),ISNUMBER(FIND("Prorocentrum donghaiense",C831)) )</f>
        <v>0</v>
      </c>
      <c r="AB831" t="b">
        <f>OR(ISNUMBER(FIND(" rat ",C831)),ISNUMBER(FIND(" rats ",C831)),ISNUMBER(FIND(" Rats ",C831)),ISNUMBER(FIND(" Rat ",C831)),ISNUMBER(FIND(" rat.",C831)),ISNUMBER(FIND(" rats.",C831)),ISNUMBER(FIND("mouse",C831)),ISNUMBER(FIND("mice",C831)), ISNUMBER(FIND(" Mice",C831)))</f>
        <v>0</v>
      </c>
      <c r="AC831" t="b">
        <f>OR(ISNUMBER(FIND(" cell ",C831)),ISNUMBER(FIND("fibroblast",C831)),ISNUMBER(FIND("macrophage",C831)),ISNUMBER(FIND("epithelial",C831)),ISNUMBER(FIND("endothelial",C831)),ISNUMBER(FIND("neuron",C831)),ISNUMBER(FIND(" cells ",C831)),ISNUMBER(FIND("RBC",C831)),ISNUMBER(FIND("mitochond",C831)),ISNUMBER(FIND("adipocyte",C831)),ISNUMBER(FIND("osteo",C831)),ISNUMBER(FIND("keratin",C831)),ISNUMBER(FIND(" cell's ",C831)),ISNUMBER(FIND("eukary",C831)),ISNUMBER(FIND("sperm",C831)))</f>
        <v>1</v>
      </c>
      <c r="AD831" t="b">
        <f>OR(ISNUMBER(FIND("human",B831)),ISNUMBER(FIND("workers",B831)),ISNUMBER(FIND("workforces",B831)),ISNUMBER(FIND("occupational",B831)),ISNUMBER(FIND("Case report",B831)),ISNUMBER(FIND("Workplaces",B831)),ISNUMBER(FIND("worker",B831)))</f>
        <v>0</v>
      </c>
      <c r="AE831" t="b">
        <f>OR(ISNUMBER(FIND(" plant ",C831)),ISNUMBER(FIND("Plant ",C831)),ISNUMBER(FIND("tomato",C831)),ISNUMBER(FIND("plants",C831)),ISNUMBER(FIND("Plants",C831)),ISNUMBER(FIND("algae",C831)),ISNUMBER(FIND("lettuce",C831)),ISNUMBER(FIND("green gram sprouts ",C831)),ISNUMBER(FIND("Cucurbita pepo",C831)),ISNUMBER(FIND("bean ",C831)),ISNUMBER(FIND("chloroplast",C831)),ISNUMBER(FIND("chlorophyll",C831)),ISNUMBER(FIND("seedling",C831)),ISNUMBER(FIND("canola",C831)),ISNUMBER(FIND("shoot",C831)),ISNUMBER(FIND("photosynthes",C831)),ISNUMBER(FIND(" leaves ",C831)),,ISNUMBER(FIND("agriculture",C831)),ISNUMBER(FIND(" crops ",C831)))</f>
        <v>0</v>
      </c>
      <c r="AF831" t="b">
        <f>OR(ISNUMBER(FIND("bacteria",C831)),ISNUMBER(FIND("Bacteria",C831)),ISNUMBER(FIND("Bacterium",C831)),ISNUMBER(FIND("bacterium",C831)),ISNUMBER(FIND(" coli ",C831)))</f>
        <v>0</v>
      </c>
      <c r="AG831" t="b">
        <f>OR(ISNUMBER(FIND("fungi",C831)),ISNUMBER(FIND("Fungi",C831)),ISNUMBER(FIND("fungus",C831)),ISNUMBER(FIND("Fungus",C831)),ISNUMBER(FIND("mushroom",C831)),ISNUMBER(FIND("Mushroom",C831)),ISNUMBER(FIND(" mold ",C831)))</f>
        <v>0</v>
      </c>
      <c r="AH831" t="b">
        <f>OR(ISNUMBER(FIND("Pig ",C831)),ISNUMBER(FIND("pig ",C831)),ISNUMBER(FIND("Pigs ",C831)),ISNUMBER(FIND("pigs ",C831)))</f>
        <v>0</v>
      </c>
      <c r="AI831" t="b">
        <f>OR(ISNUMBER(FIND(" C. elegans",C831)),ISNUMBER(FIND("Caenorhabditis elegans",C831)),ISNUMBER(FIND("earthworms",C831)),ISNUMBER(FIND(" Ficopomatus enigmaticus",C831)),ISNUMBER(FIND("larva",C831)),ISNUMBER(FIND("Lumbriculus variegatus",C831)),ISNUMBER(FIND("nematode",C831)))</f>
        <v>0</v>
      </c>
      <c r="AJ831" t="b">
        <f>NOT(OR(AA831,AB831,AC831,AD831,AE831,AF831,AG831,AH831,AI831))</f>
        <v>0</v>
      </c>
      <c r="AL831" t="b">
        <f>OR(AA831,AB831,AD831,AE831,AF831,AG831,AH831,AI831)</f>
        <v>0</v>
      </c>
      <c r="AM831" t="b">
        <f>IF(Table1[[#This Row],[In vivo?]],IF(Table1[[#This Row],[Cell]],FALSE,TRUE),FALSE)</f>
        <v>0</v>
      </c>
      <c r="AN831" t="b">
        <f>AND(AC831,AL831)</f>
        <v>0</v>
      </c>
      <c r="AO831" t="b">
        <f>IF(Table1[[#This Row],[Cell]],IF(Table1[[#This Row],[In vivo?]],FALSE,TRUE),FALSE)</f>
        <v>1</v>
      </c>
      <c r="AP831" t="b">
        <f>NOT(OR(Table1[[#This Row],[In vivo?]],Table1[[#This Row],[Only in Cell]]))</f>
        <v>0</v>
      </c>
      <c r="AQ831" t="str">
        <f>IF(OR(Table1[[#This Row],[Rodents]],Table1[[#This Row],[Human]],Table1[[#This Row],[Pig]]),OR(ISNUMBER(FIND("pulmonary",C831)),ISNUMBER(FIND("lung",C831))),"NA")</f>
        <v>NA</v>
      </c>
      <c r="AR831" t="str">
        <f>IF(OR(Table1[[#This Row],[Rodents]],Table1[[#This Row],[Human]],Table1[[#This Row],[Pig]]),OR(ISNUMBER(FIND("skin",C831)),ISNUMBER(FIND("dermal",C831))),"NA")</f>
        <v>NA</v>
      </c>
      <c r="AS831" t="str">
        <f>IF(OR(Table1[[#This Row],[Rodents]],Table1[[#This Row],[Human]],Table1[[#This Row],[Pig]]),OR(ISNUMBER(FIND("liver",C831)),ISNUMBER(FIND("hepat",C831))),"NA")</f>
        <v>NA</v>
      </c>
      <c r="AT831" t="str">
        <f>IF(OR(Table1[[#This Row],[Rodents]],Table1[[#This Row],[Human]],Table1[[#This Row],[Pig]]),OR(ISNUMBER(FIND("kidney",C831)),ISNUMBER(FIND("neph",C831))),"NA")</f>
        <v>NA</v>
      </c>
      <c r="AU831" t="str">
        <f>IF(OR(Table1[[#This Row],[Rodents]],Table1[[#This Row],[Human]],Table1[[#This Row],[Pig]]),OR(ISNUMBER(FIND("brain",C831)),ISNUMBER(FIND("neur",C831)),ISNUMBER(FIND("nerv",C831))),"NA")</f>
        <v>NA</v>
      </c>
      <c r="AV831" t="str">
        <f>IF(OR(Table1[[#This Row],[Rodents]],Table1[[#This Row],[Human]],Table1[[#This Row],[Pig]]),OR(ISNUMBER(FIND("heart",C831)),ISNUMBER(FIND("cardi",C831))),"NA")</f>
        <v>NA</v>
      </c>
      <c r="AW831" t="str">
        <f>IF(OR(Table1[[#This Row],[Rodents]],Table1[[#This Row],[Human]],Table1[[#This Row],[Pig]]),OR(ISNUMBER(FIND("gastro",C831)),ISNUMBER(FIND("intesti",C831)),ISNUMBER(FIND("stomach",C831))),"NA")</f>
        <v>NA</v>
      </c>
      <c r="AX831" t="str">
        <f>IF(OR(Table1[[#This Row],[Rodents]],Table1[[#This Row],[Human]],Table1[[#This Row],[Pig]]),NOT(OR(AQ831,AR831,AS831,AT831,AU831,AV831,AW831)),"NA")</f>
        <v>NA</v>
      </c>
      <c r="AY831" t="b">
        <f>OR(ISNUMBER(FIND("SWCNT",C831)),ISNUMBER(FIND("SWNT",C831)),ISNUMBER(FIND("single-wall",C831)),ISNUMBER(FIND("single wall",C831)),ISNUMBER(FIND("Single wall",C831)),ISNUMBER(FIND("Single-wall",C831)),ISNUMBER(FIND("SWCNT",B831)),ISNUMBER(FIND("SWNT",B831)),ISNUMBER(FIND("single-wall",B831)),ISNUMBER(FIND("single wall",B831)),ISNUMBER(FIND("Single-wall",B831)),ISNUMBER(FIND("Single wall",B831)))</f>
        <v>0</v>
      </c>
      <c r="AZ831" t="b">
        <f>OR(ISNUMBER(FIND("MWCNT",C831)),ISNUMBER(FIND("MWNT",C831)),ISNUMBER(FIND("multi-wall",C831)),ISNUMBER(FIND("multi wall",C831)),ISNUMBER(FIND("multiwall",C831)),ISNUMBER(FIND("Multi-wall",C831)),ISNUMBER(FIND("Multi wall",C831)),ISNUMBER(FIND("Multiwall",C831)),ISNUMBER(FIND("MWCNT",B831)),ISNUMBER(FIND("MWNT",B831)),ISNUMBER(FIND("multi-wall",B831)),ISNUMBER(FIND("multi wall",B831)),ISNUMBER(FIND("multiwall",B831)),ISNUMBER(FIND("Multi-wall",B831)),ISNUMBER(FIND("Multi wall",B831)),ISNUMBER(FIND("Multiwall",B831)),ISNUMBER(FIND("Double-wall",B831)),ISNUMBER(FIND("Double wall",B831)),ISNUMBER(FIND("Doublewall",B831)),ISNUMBER(FIND("double-wall",B831)),ISNUMBER(FIND("double wall",B831)),ISNUMBER(FIND("doublewall",B831)))</f>
        <v>1</v>
      </c>
      <c r="BA831" t="b">
        <f>AND(Table1[[#This Row],[SWCNT]],Table1[[#This Row],[MWCNT]])</f>
        <v>0</v>
      </c>
      <c r="BB831" t="b">
        <f>IF(Table1[[#This Row],[SWCNT]]=TRUE,FALSE,IF(Table1[[#This Row],[MWCNT]]=TRUE,FALSE,TRUE))</f>
        <v>0</v>
      </c>
      <c r="BC831" s="18"/>
    </row>
    <row r="832" spans="1:55" ht="222">
      <c r="A832" t="s">
        <v>2036</v>
      </c>
      <c r="B832" s="2" t="s">
        <v>2037</v>
      </c>
      <c r="C832" s="16" t="s">
        <v>2038</v>
      </c>
      <c r="D832" s="17" t="s">
        <v>170</v>
      </c>
      <c r="E832" s="2">
        <v>2017</v>
      </c>
      <c r="F832" t="b">
        <f>OR(ISNUMBER(FIND("cytotoxic",C832)),ISNUMBER(FIND("Cytotoxic",C832)),ISNUMBER(FIND("cellular toxicity",C832)),ISNUMBER(FIND("cell death",C832)),ISNUMBER(FIND("viable",C832)),ISNUMBER(FIND("phytotoxic",C832)),ISNUMBER(FIND("acute toxicity",C832)),ISNUMBER(FIND("MTT",C832)),ISNUMBER(FIND("survival",C832)),ISNUMBER(FIND("prolifer",C832)),ISNUMBER(FIND("apoptosis",C832)),ISNUMBER(FIND("neurotoxic",C832)),ISNUMBER(FIND("  lysis ",C832)),ISNUMBER(FIND("necrosis",C832)),ISNUMBER(FIND("cellular death",C832))*3,ISNUMBER(FIND("LDH",C832)),ISNUMBER(FIND("Acute toxicity",C832)))</f>
        <v>0</v>
      </c>
      <c r="G832" t="b">
        <f>OR(ISNUMBER(FIND("genotoxic",C832)),ISNUMBER(FIND("genotoxicity",C832)),ISNUMBER(FIND("DNA damage",C832)),ISNUMBER(FIND("DNA",C832)),ISNUMBER(FIND("RNA",C832)),ISNUMBER(FIND("mesothelioma",C832)),ISNUMBER(FIND("carcino",C832)),ISNUMBER(FIND("mutagen",C832)),ISNUMBER(FIND("genetic",C832)))</f>
        <v>0</v>
      </c>
      <c r="H832" t="b">
        <f>OR(ISNUMBER(FIND("inflammatory",C832)),ISNUMBER(FIND("inflamm",C832)))</f>
        <v>0</v>
      </c>
      <c r="I832" t="b">
        <f>OR(ISNUMBER(FIND("immune",C832)),ISNUMBER(FIND("immunological",C832)),ISNUMBER(FIND("interleuk",C832)),ISNUMBER(FIND("platelet activation",C832)),ISNUMBER(FIND("monocyte",C832)),ISNUMBER(FIND("leukocyte",C832)),ISNUMBER(FIND("cytokine",C832)),ISNUMBER(FIND("CD4",C832)),ISNUMBER(FIND("CD8",C832)),ISNUMBER(FIND("T-cell",C832)))</f>
        <v>0</v>
      </c>
      <c r="J832" t="b">
        <f>OR(ISNUMBER(FIND("reactive oxygen",C832)),ISNUMBER(FIND("ROS",C832)),ISNUMBER(FIND("free radical",C832)),ISNUMBER(FIND("oxidative stress",C832)),ISNUMBER(FIND("peroxid",C832)),ISNUMBER(FIND("oxidative",C832)),ISNUMBER(FIND("antioxid",C832)))</f>
        <v>0</v>
      </c>
      <c r="K832" t="b">
        <f>OR(ISNUMBER(FIND("autophag",C832)))</f>
        <v>0</v>
      </c>
      <c r="L832" t="b">
        <f>OR(ISNUMBER(FIND("morpholog",C832)))</f>
        <v>0</v>
      </c>
      <c r="M832" t="b">
        <f>OR(ISNUMBER(FIND("fibrosis",C832)),ISNUMBER(FIND("Fibrosis",C832)),ISNUMBER(FIND("fibrot",C832)))</f>
        <v>0</v>
      </c>
      <c r="N832" t="b">
        <f>OR(ISNUMBER(FIND("offspring",C832)),ISNUMBER(FIND("Parental",C832)),ISNUMBER(FIND("parental",C832)),ISNUMBER(FIND("germline",C832)),ISNUMBER(FIND("reproduc",C832)),ISNUMBER(FIND("embryo",C832)))</f>
        <v>0</v>
      </c>
      <c r="O832" t="b">
        <f>OR(ISNUMBER(FIND("metabol",C832)),ISNUMBER(FIND("Metabol",C832)),ISNUMBER(FIND("digest",C832)),ISNUMBER(FIND("mitochon",C832)))</f>
        <v>1</v>
      </c>
      <c r="P832" t="b">
        <f>OR(ISNUMBER(FIND("ecotox",C832)),ISNUMBER(FIND("Ecotox",B832)),ISNUMBER(FIND("ecotox",B832)),ISNUMBER(FIND("Ecotox",C832)))</f>
        <v>0</v>
      </c>
      <c r="Q832" t="b">
        <f>OR(ISNUMBER(FIND("Bioaccum",C832)),ISNUMBER(FIND("bioaccum",C832)),ISNUMBER(FIND("accum",C832)))</f>
        <v>0</v>
      </c>
      <c r="R832" t="b">
        <f>OR(ISNUMBER(FIND("Occupation",C832)),ISNUMBER(FIND("occupation",C832)),ISNUMBER(FIND("worker",C832)),ISNUMBER(FIND("workforce",C832)))</f>
        <v>0</v>
      </c>
      <c r="S832" t="b">
        <f>NOT(OR(F832,G832,H832,I832,J832,K832,L832,M832,N832,O832,P832,Q832,R832))</f>
        <v>0</v>
      </c>
      <c r="U832" t="b">
        <f>OR(Table1[[#This Row],[Inflammation]],Table1[[#This Row],[Immune]])</f>
        <v>0</v>
      </c>
      <c r="V832" t="b">
        <f>IF(OR(Table1[[#This Row],[Rodents]],Table1[[#This Row],[Human]],Table1[[#This Row],[Pig]]),OR(ISNUMBER(FIND("intratrach",C832)),ISNUMBER(FIND("nasal ",C832)),ISNUMBER(FIND("instill",C832))),"NA")</f>
        <v>0</v>
      </c>
      <c r="W832" t="b">
        <f>IF(OR(Table1[[#This Row],[Rodents]],Table1[[#This Row],[Human]],Table1[[#This Row],[Pig]]),OR(ISNUMBER(FIND("dermal",C832)),ISNUMBER(FIND("skin ",C832))),"NA")</f>
        <v>0</v>
      </c>
      <c r="X832" t="b">
        <f>IF(OR(Table1[[#This Row],[Rodents]],Table1[[#This Row],[Human]],Table1[[#This Row],[Pig]]),OR(ISNUMBER(FIND("injected",C832)),ISNUMBER(FIND("periton",C832)),ISNUMBER(FIND("intrascrot",C832))),"NA")</f>
        <v>0</v>
      </c>
      <c r="Y832" t="b">
        <f>IF(OR(Table1[[#This Row],[Rodents]],Table1[[#This Row],[Human]],Table1[[#This Row],[Pig]]),NOT(OR(Table1[[#This Row],[Inhaled/Intratracheal/intranasal]],Table1[[#This Row],[Dermal]],Table1[[#This Row],[Injected]])),"NA")</f>
        <v>1</v>
      </c>
      <c r="AA832" t="b">
        <f>OR(ISNUMBER(FIND("fish ",C832)),ISNUMBER(FIND("Fish ",C832)),ISNUMBER(FIND("aquatic",C832)),ISNUMBER(FIND("daphnids",C832)),ISNUMBER(FIND("Carcinus maenas",C832)),ISNUMBER(FIND("Daphnia",C832)),ISNUMBER(FIND("Ruditapes philippinarum",C832)),ISNUMBER(FIND("daphnia",C832)),ISNUMBER(FIND("marine",C832)),ISNUMBER(FIND("mussel",C832)),ISNUMBER(FIND("algae",C832)),ISNUMBER(FIND("Donax faba",C832)),ISNUMBER(FIND("estuarine",C832)),ISNUMBER(FIND("snail",C832)),ISNUMBER(FIND("Prorocentrum donghaiense",C832)) )</f>
        <v>0</v>
      </c>
      <c r="AB832" t="b">
        <f>OR(ISNUMBER(FIND(" rat ",C832)),ISNUMBER(FIND(" rats ",C832)),ISNUMBER(FIND(" Rats ",C832)),ISNUMBER(FIND(" Rat ",C832)),ISNUMBER(FIND(" rat.",C832)),ISNUMBER(FIND(" rats.",C832)),ISNUMBER(FIND("mouse",C832)),ISNUMBER(FIND("mice",C832)), ISNUMBER(FIND(" Mice",C832)))</f>
        <v>1</v>
      </c>
      <c r="AC832" t="b">
        <f>OR(ISNUMBER(FIND(" cell ",C832)),ISNUMBER(FIND("fibroblast",C832)),ISNUMBER(FIND("macrophage",C832)),ISNUMBER(FIND("epithelial",C832)),ISNUMBER(FIND("endothelial",C832)),ISNUMBER(FIND("neuron",C832)),ISNUMBER(FIND(" cells ",C832)),ISNUMBER(FIND("RBC",C832)),ISNUMBER(FIND("mitochond",C832)),ISNUMBER(FIND("adipocyte",C832)),ISNUMBER(FIND("osteo",C832)),ISNUMBER(FIND("keratin",C832)),ISNUMBER(FIND(" cell's ",C832)),ISNUMBER(FIND("eukary",C832)),ISNUMBER(FIND("sperm",C832)))</f>
        <v>0</v>
      </c>
      <c r="AD832" t="b">
        <f>OR(ISNUMBER(FIND("human",B832)),ISNUMBER(FIND("workers",B832)),ISNUMBER(FIND("workforces",B832)),ISNUMBER(FIND("occupational",B832)),ISNUMBER(FIND("Case report",B832)),ISNUMBER(FIND("Workplaces",B832)),ISNUMBER(FIND("worker",B832)))</f>
        <v>0</v>
      </c>
      <c r="AE832" t="b">
        <f>OR(ISNUMBER(FIND(" plant ",C832)),ISNUMBER(FIND("Plant ",C832)),ISNUMBER(FIND("tomato",C832)),ISNUMBER(FIND("plants",C832)),ISNUMBER(FIND("Plants",C832)),ISNUMBER(FIND("algae",C832)),ISNUMBER(FIND("lettuce",C832)),ISNUMBER(FIND("green gram sprouts ",C832)),ISNUMBER(FIND("Cucurbita pepo",C832)),ISNUMBER(FIND("bean ",C832)),ISNUMBER(FIND("chloroplast",C832)),ISNUMBER(FIND("chlorophyll",C832)),ISNUMBER(FIND("seedling",C832)),ISNUMBER(FIND("canola",C832)),ISNUMBER(FIND("shoot",C832)),ISNUMBER(FIND("photosynthes",C832)),ISNUMBER(FIND(" leaves ",C832)),,ISNUMBER(FIND("agriculture",C832)),ISNUMBER(FIND(" crops ",C832)))</f>
        <v>0</v>
      </c>
      <c r="AF832" t="b">
        <f>OR(ISNUMBER(FIND("bacteria",C832)),ISNUMBER(FIND("Bacteria",C832)),ISNUMBER(FIND("Bacterium",C832)),ISNUMBER(FIND("bacterium",C832)),ISNUMBER(FIND(" coli ",C832)))</f>
        <v>0</v>
      </c>
      <c r="AG832" t="b">
        <f>OR(ISNUMBER(FIND("fungi",C832)),ISNUMBER(FIND("Fungi",C832)),ISNUMBER(FIND("fungus",C832)),ISNUMBER(FIND("Fungus",C832)),ISNUMBER(FIND("mushroom",C832)),ISNUMBER(FIND("Mushroom",C832)),ISNUMBER(FIND(" mold ",C832)))</f>
        <v>0</v>
      </c>
      <c r="AH832" t="b">
        <f>OR(ISNUMBER(FIND("Pig ",C832)),ISNUMBER(FIND("pig ",C832)),ISNUMBER(FIND("Pigs ",C832)),ISNUMBER(FIND("pigs ",C832)))</f>
        <v>0</v>
      </c>
      <c r="AI832" t="b">
        <f>OR(ISNUMBER(FIND(" C. elegans",C832)),ISNUMBER(FIND("Caenorhabditis elegans",C832)),ISNUMBER(FIND("earthworms",C832)),ISNUMBER(FIND(" Ficopomatus enigmaticus",C832)),ISNUMBER(FIND("larva",C832)),ISNUMBER(FIND("Lumbriculus variegatus",C832)),ISNUMBER(FIND("nematode",C832)))</f>
        <v>0</v>
      </c>
      <c r="AJ832" t="b">
        <f>NOT(OR(AA832,AB832,AC832,AD832,AE832,AF832,AG832,AH832,AI832))</f>
        <v>0</v>
      </c>
      <c r="AL832" t="b">
        <f>OR(AA832,AB832,AD832,AE832,AF832,AG832,AH832,AI832)</f>
        <v>1</v>
      </c>
      <c r="AM832" t="b">
        <f>IF(Table1[[#This Row],[In vivo?]],IF(Table1[[#This Row],[Cell]],FALSE,TRUE),FALSE)</f>
        <v>1</v>
      </c>
      <c r="AN832" t="b">
        <f>AND(AC832,AL832)</f>
        <v>0</v>
      </c>
      <c r="AO832" t="b">
        <f>IF(Table1[[#This Row],[Cell]],IF(Table1[[#This Row],[In vivo?]],FALSE,TRUE),FALSE)</f>
        <v>0</v>
      </c>
      <c r="AP832" t="b">
        <f>NOT(OR(Table1[[#This Row],[In vivo?]],Table1[[#This Row],[Only in Cell]]))</f>
        <v>0</v>
      </c>
      <c r="AQ832" t="b">
        <f>IF(OR(Table1[[#This Row],[Rodents]],Table1[[#This Row],[Human]],Table1[[#This Row],[Pig]]),OR(ISNUMBER(FIND("pulmonary",C832)),ISNUMBER(FIND("lung",C832))),"NA")</f>
        <v>0</v>
      </c>
      <c r="AR832" t="b">
        <f>IF(OR(Table1[[#This Row],[Rodents]],Table1[[#This Row],[Human]],Table1[[#This Row],[Pig]]),OR(ISNUMBER(FIND("skin",C832)),ISNUMBER(FIND("dermal",C832))),"NA")</f>
        <v>0</v>
      </c>
      <c r="AS832" t="b">
        <f>IF(OR(Table1[[#This Row],[Rodents]],Table1[[#This Row],[Human]],Table1[[#This Row],[Pig]]),OR(ISNUMBER(FIND("liver",C832)),ISNUMBER(FIND("hepat",C832))),"NA")</f>
        <v>0</v>
      </c>
      <c r="AT832" t="b">
        <f>IF(OR(Table1[[#This Row],[Rodents]],Table1[[#This Row],[Human]],Table1[[#This Row],[Pig]]),OR(ISNUMBER(FIND("kidney",C832)),ISNUMBER(FIND("neph",C832))),"NA")</f>
        <v>0</v>
      </c>
      <c r="AU832" t="b">
        <f>IF(OR(Table1[[#This Row],[Rodents]],Table1[[#This Row],[Human]],Table1[[#This Row],[Pig]]),OR(ISNUMBER(FIND("brain",C832)),ISNUMBER(FIND("neur",C832)),ISNUMBER(FIND("nerv",C832))),"NA")</f>
        <v>0</v>
      </c>
      <c r="AV832" t="b">
        <f>IF(OR(Table1[[#This Row],[Rodents]],Table1[[#This Row],[Human]],Table1[[#This Row],[Pig]]),OR(ISNUMBER(FIND("heart",C832)),ISNUMBER(FIND("cardi",C832))),"NA")</f>
        <v>0</v>
      </c>
      <c r="AW832" t="b">
        <f>IF(OR(Table1[[#This Row],[Rodents]],Table1[[#This Row],[Human]],Table1[[#This Row],[Pig]]),OR(ISNUMBER(FIND("gastro",C832)),ISNUMBER(FIND("intesti",C832)),ISNUMBER(FIND("stomach",C832))),"NA")</f>
        <v>0</v>
      </c>
      <c r="AX832" t="b">
        <f>IF(OR(Table1[[#This Row],[Rodents]],Table1[[#This Row],[Human]],Table1[[#This Row],[Pig]]),NOT(OR(AQ832,AR832,AS832,AT832,AU832,AV832,AW832)),"NA")</f>
        <v>1</v>
      </c>
      <c r="AY832" t="b">
        <f>OR(ISNUMBER(FIND("SWCNT",C832)),ISNUMBER(FIND("SWNT",C832)),ISNUMBER(FIND("single-wall",C832)),ISNUMBER(FIND("single wall",C832)),ISNUMBER(FIND("Single wall",C832)),ISNUMBER(FIND("Single-wall",C832)),ISNUMBER(FIND("SWCNT",B832)),ISNUMBER(FIND("SWNT",B832)),ISNUMBER(FIND("single-wall",B832)),ISNUMBER(FIND("single wall",B832)),ISNUMBER(FIND("Single-wall",B832)),ISNUMBER(FIND("Single wall",B832)))</f>
        <v>0</v>
      </c>
      <c r="AZ832" t="b">
        <f>OR(ISNUMBER(FIND("MWCNT",C832)),ISNUMBER(FIND("MWNT",C832)),ISNUMBER(FIND("multi-wall",C832)),ISNUMBER(FIND("multi wall",C832)),ISNUMBER(FIND("multiwall",C832)),ISNUMBER(FIND("Multi-wall",C832)),ISNUMBER(FIND("Multi wall",C832)),ISNUMBER(FIND("Multiwall",C832)),ISNUMBER(FIND("MWCNT",B832)),ISNUMBER(FIND("MWNT",B832)),ISNUMBER(FIND("multi-wall",B832)),ISNUMBER(FIND("multi wall",B832)),ISNUMBER(FIND("multiwall",B832)),ISNUMBER(FIND("Multi-wall",B832)),ISNUMBER(FIND("Multi wall",B832)),ISNUMBER(FIND("Multiwall",B832)),ISNUMBER(FIND("Double-wall",B832)),ISNUMBER(FIND("Double wall",B832)),ISNUMBER(FIND("Doublewall",B832)),ISNUMBER(FIND("double-wall",B832)),ISNUMBER(FIND("double wall",B832)),ISNUMBER(FIND("doublewall",B832)))</f>
        <v>1</v>
      </c>
      <c r="BA832" t="b">
        <f>AND(Table1[[#This Row],[SWCNT]],Table1[[#This Row],[MWCNT]])</f>
        <v>0</v>
      </c>
      <c r="BB832" t="b">
        <f>IF(Table1[[#This Row],[SWCNT]]=TRUE,FALSE,IF(Table1[[#This Row],[MWCNT]]=TRUE,FALSE,TRUE))</f>
        <v>0</v>
      </c>
      <c r="BC832" s="18"/>
    </row>
    <row r="833" spans="1:55" ht="240.5">
      <c r="A833" t="s">
        <v>4300</v>
      </c>
      <c r="B833" s="2" t="s">
        <v>4301</v>
      </c>
      <c r="C833" s="16" t="s">
        <v>4302</v>
      </c>
      <c r="D833" s="17" t="s">
        <v>1840</v>
      </c>
      <c r="E833" s="2">
        <v>2012</v>
      </c>
      <c r="F833" t="b">
        <f>OR(ISNUMBER(FIND("cytotoxic",C833)),ISNUMBER(FIND("Cytotoxic",C833)),ISNUMBER(FIND("cellular toxicity",C833)),ISNUMBER(FIND("cell death",C833)),ISNUMBER(FIND("viable",C833)),ISNUMBER(FIND("phytotoxic",C833)),ISNUMBER(FIND("acute toxicity",C833)),ISNUMBER(FIND("MTT",C833)),ISNUMBER(FIND("survival",C833)),ISNUMBER(FIND("prolifer",C833)),ISNUMBER(FIND("apoptosis",C833)),ISNUMBER(FIND("neurotoxic",C833)),ISNUMBER(FIND("  lysis ",C833)),ISNUMBER(FIND("necrosis",C833)),ISNUMBER(FIND("cellular death",C833))*3,ISNUMBER(FIND("LDH",C833)),ISNUMBER(FIND("Acute toxicity",C833)))</f>
        <v>0</v>
      </c>
      <c r="G833" t="b">
        <f>OR(ISNUMBER(FIND("genotoxic",C833)),ISNUMBER(FIND("genotoxicity",C833)),ISNUMBER(FIND("DNA damage",C833)),ISNUMBER(FIND("DNA",C833)),ISNUMBER(FIND("RNA",C833)),ISNUMBER(FIND("mesothelioma",C833)),ISNUMBER(FIND("carcino",C833)),ISNUMBER(FIND("mutagen",C833)),ISNUMBER(FIND("genetic",C833)))</f>
        <v>0</v>
      </c>
      <c r="H833" t="b">
        <f>OR(ISNUMBER(FIND("inflammatory",C833)),ISNUMBER(FIND("inflamm",C833)))</f>
        <v>0</v>
      </c>
      <c r="I833" t="b">
        <f>OR(ISNUMBER(FIND("immune",C833)),ISNUMBER(FIND("immunological",C833)),ISNUMBER(FIND("interleuk",C833)),ISNUMBER(FIND("platelet activation",C833)),ISNUMBER(FIND("monocyte",C833)),ISNUMBER(FIND("leukocyte",C833)),ISNUMBER(FIND("cytokine",C833)),ISNUMBER(FIND("CD4",C833)),ISNUMBER(FIND("CD8",C833)),ISNUMBER(FIND("T-cell",C833)))</f>
        <v>0</v>
      </c>
      <c r="J833" t="b">
        <f>OR(ISNUMBER(FIND("reactive oxygen",C833)),ISNUMBER(FIND("ROS",C833)),ISNUMBER(FIND("free radical",C833)),ISNUMBER(FIND("oxidative stress",C833)),ISNUMBER(FIND("peroxid",C833)),ISNUMBER(FIND("oxidative",C833)),ISNUMBER(FIND("antioxid",C833)))</f>
        <v>0</v>
      </c>
      <c r="K833" t="b">
        <f>OR(ISNUMBER(FIND("autophag",C833)))</f>
        <v>0</v>
      </c>
      <c r="L833" t="b">
        <f>OR(ISNUMBER(FIND("morpholog",C833)))</f>
        <v>0</v>
      </c>
      <c r="M833" t="b">
        <f>OR(ISNUMBER(FIND("fibrosis",C833)),ISNUMBER(FIND("Fibrosis",C833)),ISNUMBER(FIND("fibrot",C833)))</f>
        <v>0</v>
      </c>
      <c r="N833" t="b">
        <f>OR(ISNUMBER(FIND("offspring",C833)),ISNUMBER(FIND("Parental",C833)),ISNUMBER(FIND("parental",C833)),ISNUMBER(FIND("germline",C833)),ISNUMBER(FIND("reproduc",C833)),ISNUMBER(FIND("embryo",C833)))</f>
        <v>0</v>
      </c>
      <c r="O833" t="b">
        <f>OR(ISNUMBER(FIND("metabol",C833)),ISNUMBER(FIND("Metabol",C833)),ISNUMBER(FIND("digest",C833)),ISNUMBER(FIND("mitochon",C833)))</f>
        <v>1</v>
      </c>
      <c r="P833" t="b">
        <f>OR(ISNUMBER(FIND("ecotox",C833)),ISNUMBER(FIND("Ecotox",B833)),ISNUMBER(FIND("ecotox",B833)),ISNUMBER(FIND("Ecotox",C833)))</f>
        <v>0</v>
      </c>
      <c r="Q833" t="b">
        <f>OR(ISNUMBER(FIND("Bioaccum",C833)),ISNUMBER(FIND("bioaccum",C833)),ISNUMBER(FIND("accum",C833)))</f>
        <v>0</v>
      </c>
      <c r="R833" t="b">
        <f>OR(ISNUMBER(FIND("Occupation",C833)),ISNUMBER(FIND("occupation",C833)),ISNUMBER(FIND("worker",C833)),ISNUMBER(FIND("workforce",C833)))</f>
        <v>0</v>
      </c>
      <c r="S833" t="b">
        <f>NOT(OR(F833,G833,H833,I833,J833,K833,L833,M833,N833,O833,P833,Q833,R833))</f>
        <v>0</v>
      </c>
      <c r="U833" t="b">
        <f>OR(Table1[[#This Row],[Inflammation]],Table1[[#This Row],[Immune]])</f>
        <v>0</v>
      </c>
      <c r="V833" t="str">
        <f>IF(OR(Table1[[#This Row],[Rodents]],Table1[[#This Row],[Human]],Table1[[#This Row],[Pig]]),OR(ISNUMBER(FIND("intratrach",C833)),ISNUMBER(FIND("nasal ",C833)),ISNUMBER(FIND("instill",C833))),"NA")</f>
        <v>NA</v>
      </c>
      <c r="W833" t="str">
        <f>IF(OR(Table1[[#This Row],[Rodents]],Table1[[#This Row],[Human]],Table1[[#This Row],[Pig]]),OR(ISNUMBER(FIND("dermal",C833)),ISNUMBER(FIND("skin ",C833))),"NA")</f>
        <v>NA</v>
      </c>
      <c r="X833" t="str">
        <f>IF(OR(Table1[[#This Row],[Rodents]],Table1[[#This Row],[Human]],Table1[[#This Row],[Pig]]),OR(ISNUMBER(FIND("injected",C833)),ISNUMBER(FIND("periton",C833)),ISNUMBER(FIND("intrascrot",C833))),"NA")</f>
        <v>NA</v>
      </c>
      <c r="Y833" t="str">
        <f>IF(OR(Table1[[#This Row],[Rodents]],Table1[[#This Row],[Human]],Table1[[#This Row],[Pig]]),NOT(OR(Table1[[#This Row],[Inhaled/Intratracheal/intranasal]],Table1[[#This Row],[Dermal]],Table1[[#This Row],[Injected]])),"NA")</f>
        <v>NA</v>
      </c>
      <c r="AA833" t="b">
        <f>OR(ISNUMBER(FIND("fish ",C833)),ISNUMBER(FIND("Fish ",C833)),ISNUMBER(FIND("aquatic",C833)),ISNUMBER(FIND("daphnids",C833)),ISNUMBER(FIND("Carcinus maenas",C833)),ISNUMBER(FIND("Daphnia",C833)),ISNUMBER(FIND("Ruditapes philippinarum",C833)),ISNUMBER(FIND("daphnia",C833)),ISNUMBER(FIND("marine",C833)),ISNUMBER(FIND("mussel",C833)),ISNUMBER(FIND("algae",C833)),ISNUMBER(FIND("Donax faba",C833)),ISNUMBER(FIND("estuarine",C833)),ISNUMBER(FIND("snail",C833)),ISNUMBER(FIND("Prorocentrum donghaiense",C833)) )</f>
        <v>0</v>
      </c>
      <c r="AB833" t="b">
        <f>OR(ISNUMBER(FIND(" rat ",C833)),ISNUMBER(FIND(" rats ",C833)),ISNUMBER(FIND(" Rats ",C833)),ISNUMBER(FIND(" Rat ",C833)),ISNUMBER(FIND(" rat.",C833)),ISNUMBER(FIND(" rats.",C833)),ISNUMBER(FIND("mouse",C833)),ISNUMBER(FIND("mice",C833)), ISNUMBER(FIND(" Mice",C833)))</f>
        <v>0</v>
      </c>
      <c r="AC833" t="b">
        <f>OR(ISNUMBER(FIND(" cell ",C833)),ISNUMBER(FIND("fibroblast",C833)),ISNUMBER(FIND("macrophage",C833)),ISNUMBER(FIND("epithelial",C833)),ISNUMBER(FIND("endothelial",C833)),ISNUMBER(FIND("neuron",C833)),ISNUMBER(FIND(" cells ",C833)),ISNUMBER(FIND("RBC",C833)),ISNUMBER(FIND("mitochond",C833)),ISNUMBER(FIND("adipocyte",C833)),ISNUMBER(FIND("osteo",C833)),ISNUMBER(FIND("keratin",C833)),ISNUMBER(FIND(" cell's ",C833)),ISNUMBER(FIND("eukary",C833)),ISNUMBER(FIND("sperm",C833)))</f>
        <v>1</v>
      </c>
      <c r="AD833" t="b">
        <f>OR(ISNUMBER(FIND("human",B833)),ISNUMBER(FIND("workers",B833)),ISNUMBER(FIND("workforces",B833)),ISNUMBER(FIND("occupational",B833)),ISNUMBER(FIND("Case report",B833)),ISNUMBER(FIND("Workplaces",B833)),ISNUMBER(FIND("worker",B833)))</f>
        <v>0</v>
      </c>
      <c r="AE833" t="b">
        <f>OR(ISNUMBER(FIND(" plant ",C833)),ISNUMBER(FIND("Plant ",C833)),ISNUMBER(FIND("tomato",C833)),ISNUMBER(FIND("plants",C833)),ISNUMBER(FIND("Plants",C833)),ISNUMBER(FIND("algae",C833)),ISNUMBER(FIND("lettuce",C833)),ISNUMBER(FIND("green gram sprouts ",C833)),ISNUMBER(FIND("Cucurbita pepo",C833)),ISNUMBER(FIND("bean ",C833)),ISNUMBER(FIND("chloroplast",C833)),ISNUMBER(FIND("chlorophyll",C833)),ISNUMBER(FIND("seedling",C833)),ISNUMBER(FIND("canola",C833)),ISNUMBER(FIND("shoot",C833)),ISNUMBER(FIND("photosynthes",C833)),ISNUMBER(FIND(" leaves ",C833)),,ISNUMBER(FIND("agriculture",C833)),ISNUMBER(FIND(" crops ",C833)))</f>
        <v>0</v>
      </c>
      <c r="AF833" t="b">
        <f>OR(ISNUMBER(FIND("bacteria",C833)),ISNUMBER(FIND("Bacteria",C833)),ISNUMBER(FIND("Bacterium",C833)),ISNUMBER(FIND("bacterium",C833)),ISNUMBER(FIND(" coli ",C833)))</f>
        <v>1</v>
      </c>
      <c r="AG833" t="b">
        <f>OR(ISNUMBER(FIND("fungi",C833)),ISNUMBER(FIND("Fungi",C833)),ISNUMBER(FIND("fungus",C833)),ISNUMBER(FIND("Fungus",C833)),ISNUMBER(FIND("mushroom",C833)),ISNUMBER(FIND("Mushroom",C833)),ISNUMBER(FIND(" mold ",C833)))</f>
        <v>0</v>
      </c>
      <c r="AH833" t="b">
        <f>OR(ISNUMBER(FIND("Pig ",C833)),ISNUMBER(FIND("pig ",C833)),ISNUMBER(FIND("Pigs ",C833)),ISNUMBER(FIND("pigs ",C833)))</f>
        <v>0</v>
      </c>
      <c r="AI833" t="b">
        <f>OR(ISNUMBER(FIND(" C. elegans",C833)),ISNUMBER(FIND("Caenorhabditis elegans",C833)),ISNUMBER(FIND("earthworms",C833)),ISNUMBER(FIND(" Ficopomatus enigmaticus",C833)),ISNUMBER(FIND("larva",C833)),ISNUMBER(FIND("Lumbriculus variegatus",C833)),ISNUMBER(FIND("nematode",C833)))</f>
        <v>0</v>
      </c>
      <c r="AJ833" t="b">
        <f>NOT(OR(AA833,AB833,AC833,AD833,AE833,AF833,AG833,AH833,AI833))</f>
        <v>0</v>
      </c>
      <c r="AL833" t="b">
        <f>OR(AA833,AB833,AD833,AE833,AF833,AG833,AH833,AI833)</f>
        <v>1</v>
      </c>
      <c r="AM833" t="b">
        <f>IF(Table1[[#This Row],[In vivo?]],IF(Table1[[#This Row],[Cell]],FALSE,TRUE),FALSE)</f>
        <v>0</v>
      </c>
      <c r="AN833" t="b">
        <f>AND(AC833,AL833)</f>
        <v>1</v>
      </c>
      <c r="AO833" t="b">
        <f>IF(Table1[[#This Row],[Cell]],IF(Table1[[#This Row],[In vivo?]],FALSE,TRUE),FALSE)</f>
        <v>0</v>
      </c>
      <c r="AP833" t="b">
        <f>NOT(OR(Table1[[#This Row],[In vivo?]],Table1[[#This Row],[Only in Cell]]))</f>
        <v>0</v>
      </c>
      <c r="AQ833" t="str">
        <f>IF(OR(Table1[[#This Row],[Rodents]],Table1[[#This Row],[Human]],Table1[[#This Row],[Pig]]),OR(ISNUMBER(FIND("pulmonary",C833)),ISNUMBER(FIND("lung",C833))),"NA")</f>
        <v>NA</v>
      </c>
      <c r="AR833" t="str">
        <f>IF(OR(Table1[[#This Row],[Rodents]],Table1[[#This Row],[Human]],Table1[[#This Row],[Pig]]),OR(ISNUMBER(FIND("skin",C833)),ISNUMBER(FIND("dermal",C833))),"NA")</f>
        <v>NA</v>
      </c>
      <c r="AS833" t="str">
        <f>IF(OR(Table1[[#This Row],[Rodents]],Table1[[#This Row],[Human]],Table1[[#This Row],[Pig]]),OR(ISNUMBER(FIND("liver",C833)),ISNUMBER(FIND("hepat",C833))),"NA")</f>
        <v>NA</v>
      </c>
      <c r="AT833" t="str">
        <f>IF(OR(Table1[[#This Row],[Rodents]],Table1[[#This Row],[Human]],Table1[[#This Row],[Pig]]),OR(ISNUMBER(FIND("kidney",C833)),ISNUMBER(FIND("neph",C833))),"NA")</f>
        <v>NA</v>
      </c>
      <c r="AU833" t="str">
        <f>IF(OR(Table1[[#This Row],[Rodents]],Table1[[#This Row],[Human]],Table1[[#This Row],[Pig]]),OR(ISNUMBER(FIND("brain",C833)),ISNUMBER(FIND("neur",C833)),ISNUMBER(FIND("nerv",C833))),"NA")</f>
        <v>NA</v>
      </c>
      <c r="AV833" t="str">
        <f>IF(OR(Table1[[#This Row],[Rodents]],Table1[[#This Row],[Human]],Table1[[#This Row],[Pig]]),OR(ISNUMBER(FIND("heart",C833)),ISNUMBER(FIND("cardi",C833))),"NA")</f>
        <v>NA</v>
      </c>
      <c r="AW833" t="str">
        <f>IF(OR(Table1[[#This Row],[Rodents]],Table1[[#This Row],[Human]],Table1[[#This Row],[Pig]]),OR(ISNUMBER(FIND("gastro",C833)),ISNUMBER(FIND("intesti",C833)),ISNUMBER(FIND("stomach",C833))),"NA")</f>
        <v>NA</v>
      </c>
      <c r="AX833" t="str">
        <f>IF(OR(Table1[[#This Row],[Rodents]],Table1[[#This Row],[Human]],Table1[[#This Row],[Pig]]),NOT(OR(AQ833,AR833,AS833,AT833,AU833,AV833,AW833)),"NA")</f>
        <v>NA</v>
      </c>
      <c r="AY833" t="b">
        <f>OR(ISNUMBER(FIND("SWCNT",C833)),ISNUMBER(FIND("SWNT",C833)),ISNUMBER(FIND("single-wall",C833)),ISNUMBER(FIND("single wall",C833)),ISNUMBER(FIND("Single wall",C833)),ISNUMBER(FIND("Single-wall",C833)),ISNUMBER(FIND("SWCNT",B833)),ISNUMBER(FIND("SWNT",B833)),ISNUMBER(FIND("single-wall",B833)),ISNUMBER(FIND("single wall",B833)),ISNUMBER(FIND("Single-wall",B833)),ISNUMBER(FIND("Single wall",B833)))</f>
        <v>1</v>
      </c>
      <c r="AZ833" t="b">
        <f>OR(ISNUMBER(FIND("MWCNT",C833)),ISNUMBER(FIND("MWNT",C833)),ISNUMBER(FIND("multi-wall",C833)),ISNUMBER(FIND("multi wall",C833)),ISNUMBER(FIND("multiwall",C833)),ISNUMBER(FIND("Multi-wall",C833)),ISNUMBER(FIND("Multi wall",C833)),ISNUMBER(FIND("Multiwall",C833)),ISNUMBER(FIND("MWCNT",B833)),ISNUMBER(FIND("MWNT",B833)),ISNUMBER(FIND("multi-wall",B833)),ISNUMBER(FIND("multi wall",B833)),ISNUMBER(FIND("multiwall",B833)),ISNUMBER(FIND("Multi-wall",B833)),ISNUMBER(FIND("Multi wall",B833)),ISNUMBER(FIND("Multiwall",B833)),ISNUMBER(FIND("Double-wall",B833)),ISNUMBER(FIND("Double wall",B833)),ISNUMBER(FIND("Doublewall",B833)),ISNUMBER(FIND("double-wall",B833)),ISNUMBER(FIND("double wall",B833)),ISNUMBER(FIND("doublewall",B833)))</f>
        <v>0</v>
      </c>
      <c r="BA833" t="b">
        <f>AND(Table1[[#This Row],[SWCNT]],Table1[[#This Row],[MWCNT]])</f>
        <v>0</v>
      </c>
      <c r="BB833" t="b">
        <f>IF(Table1[[#This Row],[SWCNT]]=TRUE,FALSE,IF(Table1[[#This Row],[MWCNT]]=TRUE,FALSE,TRUE))</f>
        <v>0</v>
      </c>
      <c r="BC833" s="18"/>
    </row>
    <row r="834" spans="1:55" ht="185">
      <c r="A834" t="s">
        <v>236</v>
      </c>
      <c r="B834" s="2" t="s">
        <v>237</v>
      </c>
      <c r="C834" s="16" t="s">
        <v>238</v>
      </c>
      <c r="D834" s="17" t="s">
        <v>239</v>
      </c>
      <c r="E834" s="2">
        <v>2022</v>
      </c>
      <c r="F834" t="b">
        <f>OR(ISNUMBER(FIND("cytotoxic",C834)),ISNUMBER(FIND("Cytotoxic",C834)),ISNUMBER(FIND("cellular toxicity",C834)),ISNUMBER(FIND("cell death",C834)),ISNUMBER(FIND("viable",C834)),ISNUMBER(FIND("phytotoxic",C834)),ISNUMBER(FIND("acute toxicity",C834)),ISNUMBER(FIND("MTT",C834)),ISNUMBER(FIND("survival",C834)),ISNUMBER(FIND("prolifer",C834)),ISNUMBER(FIND("apoptosis",C834)),ISNUMBER(FIND("neurotoxic",C834)),ISNUMBER(FIND("  lysis ",C834)),ISNUMBER(FIND("necrosis",C834)),ISNUMBER(FIND("cellular death",C834))*3,ISNUMBER(FIND("LDH",C834)),ISNUMBER(FIND("Acute toxicity",C834)))</f>
        <v>0</v>
      </c>
      <c r="G834" t="b">
        <f>OR(ISNUMBER(FIND("genotoxic",C834)),ISNUMBER(FIND("genotoxicity",C834)),ISNUMBER(FIND("DNA damage",C834)),ISNUMBER(FIND("DNA",C834)),ISNUMBER(FIND("RNA",C834)),ISNUMBER(FIND("mesothelioma",C834)),ISNUMBER(FIND("carcino",C834)),ISNUMBER(FIND("mutagen",C834)),ISNUMBER(FIND("genetic",C834)))</f>
        <v>1</v>
      </c>
      <c r="H834" t="b">
        <f>OR(ISNUMBER(FIND("inflammatory",C834)),ISNUMBER(FIND("inflamm",C834)))</f>
        <v>0</v>
      </c>
      <c r="I834" t="b">
        <f>OR(ISNUMBER(FIND("immune",C834)),ISNUMBER(FIND("immunological",C834)),ISNUMBER(FIND("interleuk",C834)),ISNUMBER(FIND("platelet activation",C834)),ISNUMBER(FIND("monocyte",C834)),ISNUMBER(FIND("leukocyte",C834)),ISNUMBER(FIND("cytokine",C834)),ISNUMBER(FIND("CD4",C834)),ISNUMBER(FIND("CD8",C834)),ISNUMBER(FIND("T-cell",C834)))</f>
        <v>0</v>
      </c>
      <c r="J834" t="b">
        <f>OR(ISNUMBER(FIND("reactive oxygen",C834)),ISNUMBER(FIND("ROS",C834)),ISNUMBER(FIND("free radical",C834)),ISNUMBER(FIND("oxidative stress",C834)),ISNUMBER(FIND("peroxid",C834)),ISNUMBER(FIND("oxidative",C834)),ISNUMBER(FIND("antioxid",C834)))</f>
        <v>1</v>
      </c>
      <c r="K834" t="b">
        <f>OR(ISNUMBER(FIND("autophag",C834)))</f>
        <v>0</v>
      </c>
      <c r="L834" t="b">
        <f>OR(ISNUMBER(FIND("morpholog",C834)))</f>
        <v>0</v>
      </c>
      <c r="M834" t="b">
        <f>OR(ISNUMBER(FIND("fibrosis",C834)),ISNUMBER(FIND("Fibrosis",C834)),ISNUMBER(FIND("fibrot",C834)))</f>
        <v>0</v>
      </c>
      <c r="N834" t="b">
        <f>OR(ISNUMBER(FIND("offspring",C834)),ISNUMBER(FIND("Parental",C834)),ISNUMBER(FIND("parental",C834)),ISNUMBER(FIND("germline",C834)),ISNUMBER(FIND("reproduc",C834)),ISNUMBER(FIND("embryo",C834)))</f>
        <v>0</v>
      </c>
      <c r="O834" t="b">
        <f>OR(ISNUMBER(FIND("metabol",C834)),ISNUMBER(FIND("Metabol",C834)),ISNUMBER(FIND("digest",C834)),ISNUMBER(FIND("mitochon",C834)))</f>
        <v>0</v>
      </c>
      <c r="P834" t="b">
        <f>OR(ISNUMBER(FIND("ecotox",C834)),ISNUMBER(FIND("Ecotox",B834)),ISNUMBER(FIND("ecotox",B834)),ISNUMBER(FIND("Ecotox",C834)))</f>
        <v>0</v>
      </c>
      <c r="Q834" t="b">
        <f>OR(ISNUMBER(FIND("Bioaccum",C834)),ISNUMBER(FIND("bioaccum",C834)),ISNUMBER(FIND("accum",C834)))</f>
        <v>0</v>
      </c>
      <c r="R834" t="b">
        <f>OR(ISNUMBER(FIND("Occupation",C834)),ISNUMBER(FIND("occupation",C834)),ISNUMBER(FIND("worker",C834)),ISNUMBER(FIND("workforce",C834)))</f>
        <v>0</v>
      </c>
      <c r="S834" t="b">
        <f>NOT(OR(F834,G834,H834,I834,J834,K834,L834,M834,N834,O834,P834,Q834,R834))</f>
        <v>0</v>
      </c>
      <c r="U834" t="b">
        <f>OR(Table1[[#This Row],[Inflammation]],Table1[[#This Row],[Immune]])</f>
        <v>0</v>
      </c>
      <c r="V834" t="str">
        <f>IF(OR(Table1[[#This Row],[Rodents]],Table1[[#This Row],[Human]],Table1[[#This Row],[Pig]]),OR(ISNUMBER(FIND("intratrach",C834)),ISNUMBER(FIND("nasal ",C834)),ISNUMBER(FIND("instill",C834))),"NA")</f>
        <v>NA</v>
      </c>
      <c r="W834" t="str">
        <f>IF(OR(Table1[[#This Row],[Rodents]],Table1[[#This Row],[Human]],Table1[[#This Row],[Pig]]),OR(ISNUMBER(FIND("dermal",C834)),ISNUMBER(FIND("skin ",C834))),"NA")</f>
        <v>NA</v>
      </c>
      <c r="X834" t="str">
        <f>IF(OR(Table1[[#This Row],[Rodents]],Table1[[#This Row],[Human]],Table1[[#This Row],[Pig]]),OR(ISNUMBER(FIND("injected",C834)),ISNUMBER(FIND("periton",C834)),ISNUMBER(FIND("intrascrot",C834))),"NA")</f>
        <v>NA</v>
      </c>
      <c r="Y834" t="str">
        <f>IF(OR(Table1[[#This Row],[Rodents]],Table1[[#This Row],[Human]],Table1[[#This Row],[Pig]]),NOT(OR(Table1[[#This Row],[Inhaled/Intratracheal/intranasal]],Table1[[#This Row],[Dermal]],Table1[[#This Row],[Injected]])),"NA")</f>
        <v>NA</v>
      </c>
      <c r="AA834" t="b">
        <f>OR(ISNUMBER(FIND("fish ",C834)),ISNUMBER(FIND("Fish ",C834)),ISNUMBER(FIND("aquatic",C834)),ISNUMBER(FIND("daphnids",C834)),ISNUMBER(FIND("Carcinus maenas",C834)),ISNUMBER(FIND("Daphnia",C834)),ISNUMBER(FIND("Ruditapes philippinarum",C834)),ISNUMBER(FIND("daphnia",C834)),ISNUMBER(FIND("marine",C834)),ISNUMBER(FIND("mussel",C834)),ISNUMBER(FIND("algae",C834)),ISNUMBER(FIND("Donax faba",C834)),ISNUMBER(FIND("estuarine",C834)),ISNUMBER(FIND("snail",C834)),ISNUMBER(FIND("Prorocentrum donghaiense",C834)) )</f>
        <v>0</v>
      </c>
      <c r="AB834" t="b">
        <f>OR(ISNUMBER(FIND(" rat ",C834)),ISNUMBER(FIND(" rats ",C834)),ISNUMBER(FIND(" Rats ",C834)),ISNUMBER(FIND(" Rat ",C834)),ISNUMBER(FIND(" rat.",C834)),ISNUMBER(FIND(" rats.",C834)),ISNUMBER(FIND("mouse",C834)),ISNUMBER(FIND("mice",C834)), ISNUMBER(FIND(" Mice",C834)))</f>
        <v>0</v>
      </c>
      <c r="AC834" t="b">
        <f>OR(ISNUMBER(FIND(" cell ",C834)),ISNUMBER(FIND("fibroblast",C834)),ISNUMBER(FIND("macrophage",C834)),ISNUMBER(FIND("epithelial",C834)),ISNUMBER(FIND("endothelial",C834)),ISNUMBER(FIND("neuron",C834)),ISNUMBER(FIND(" cells ",C834)),ISNUMBER(FIND("RBC",C834)),ISNUMBER(FIND("mitochond",C834)),ISNUMBER(FIND("adipocyte",C834)),ISNUMBER(FIND("osteo",C834)),ISNUMBER(FIND("keratin",C834)),ISNUMBER(FIND(" cell's ",C834)),ISNUMBER(FIND("eukary",C834)),ISNUMBER(FIND("sperm",C834)))</f>
        <v>0</v>
      </c>
      <c r="AD834" t="b">
        <f>OR(ISNUMBER(FIND("human",B834)),ISNUMBER(FIND("workers",B834)),ISNUMBER(FIND("workforces",B834)),ISNUMBER(FIND("occupational",B834)),ISNUMBER(FIND("Case report",B834)),ISNUMBER(FIND("Workplaces",B834)),ISNUMBER(FIND("worker",B834)))</f>
        <v>0</v>
      </c>
      <c r="AE834" t="b">
        <f>OR(ISNUMBER(FIND(" plant ",C834)),ISNUMBER(FIND("Plant ",C834)),ISNUMBER(FIND("tomato",C834)),ISNUMBER(FIND("plants",C834)),ISNUMBER(FIND("Plants",C834)),ISNUMBER(FIND("algae",C834)),ISNUMBER(FIND("lettuce",C834)),ISNUMBER(FIND("green gram sprouts ",C834)),ISNUMBER(FIND("Cucurbita pepo",C834)),ISNUMBER(FIND("bean ",C834)),ISNUMBER(FIND("chloroplast",C834)),ISNUMBER(FIND("chlorophyll",C834)),ISNUMBER(FIND("seedling",C834)),ISNUMBER(FIND("canola",C834)),ISNUMBER(FIND("shoot",C834)),ISNUMBER(FIND("photosynthes",C834)),ISNUMBER(FIND(" leaves ",C834)),,ISNUMBER(FIND("agriculture",C834)),ISNUMBER(FIND(" crops ",C834)))</f>
        <v>1</v>
      </c>
      <c r="AF834" t="b">
        <f>OR(ISNUMBER(FIND("bacteria",C834)),ISNUMBER(FIND("Bacteria",C834)),ISNUMBER(FIND("Bacterium",C834)),ISNUMBER(FIND("bacterium",C834)),ISNUMBER(FIND(" coli ",C834)))</f>
        <v>0</v>
      </c>
      <c r="AG834" t="b">
        <f>OR(ISNUMBER(FIND("fungi",C834)),ISNUMBER(FIND("Fungi",C834)),ISNUMBER(FIND("fungus",C834)),ISNUMBER(FIND("Fungus",C834)),ISNUMBER(FIND("mushroom",C834)),ISNUMBER(FIND("Mushroom",C834)),ISNUMBER(FIND(" mold ",C834)))</f>
        <v>0</v>
      </c>
      <c r="AH834" t="b">
        <f>OR(ISNUMBER(FIND("Pig ",C834)),ISNUMBER(FIND("pig ",C834)),ISNUMBER(FIND("Pigs ",C834)),ISNUMBER(FIND("pigs ",C834)))</f>
        <v>0</v>
      </c>
      <c r="AI834" t="b">
        <f>OR(ISNUMBER(FIND(" C. elegans",C834)),ISNUMBER(FIND("Caenorhabditis elegans",C834)),ISNUMBER(FIND("earthworms",C834)),ISNUMBER(FIND(" Ficopomatus enigmaticus",C834)),ISNUMBER(FIND("larva",C834)),ISNUMBER(FIND("Lumbriculus variegatus",C834)),ISNUMBER(FIND("nematode",C834)))</f>
        <v>0</v>
      </c>
      <c r="AJ834" t="b">
        <f>NOT(OR(AA834,AB834,AC834,AD834,AE834,AF834,AG834,AH834,AI834))</f>
        <v>0</v>
      </c>
      <c r="AL834" t="b">
        <f>OR(AA834,AB834,AD834,AE834,AF834,AG834,AH834,AI834)</f>
        <v>1</v>
      </c>
      <c r="AM834" t="b">
        <f>IF(Table1[[#This Row],[In vivo?]],IF(Table1[[#This Row],[Cell]],FALSE,TRUE),FALSE)</f>
        <v>1</v>
      </c>
      <c r="AN834" t="b">
        <f>AND(AC834,AL834)</f>
        <v>0</v>
      </c>
      <c r="AO834" t="b">
        <f>IF(Table1[[#This Row],[Cell]],IF(Table1[[#This Row],[In vivo?]],FALSE,TRUE),FALSE)</f>
        <v>0</v>
      </c>
      <c r="AP834" t="b">
        <f>NOT(OR(Table1[[#This Row],[In vivo?]],Table1[[#This Row],[Only in Cell]]))</f>
        <v>0</v>
      </c>
      <c r="AQ834" t="str">
        <f>IF(OR(Table1[[#This Row],[Rodents]],Table1[[#This Row],[Human]],Table1[[#This Row],[Pig]]),OR(ISNUMBER(FIND("pulmonary",C834)),ISNUMBER(FIND("lung",C834))),"NA")</f>
        <v>NA</v>
      </c>
      <c r="AR834" t="str">
        <f>IF(OR(Table1[[#This Row],[Rodents]],Table1[[#This Row],[Human]],Table1[[#This Row],[Pig]]),OR(ISNUMBER(FIND("skin",C834)),ISNUMBER(FIND("dermal",C834))),"NA")</f>
        <v>NA</v>
      </c>
      <c r="AS834" t="str">
        <f>IF(OR(Table1[[#This Row],[Rodents]],Table1[[#This Row],[Human]],Table1[[#This Row],[Pig]]),OR(ISNUMBER(FIND("liver",C834)),ISNUMBER(FIND("hepat",C834))),"NA")</f>
        <v>NA</v>
      </c>
      <c r="AT834" t="str">
        <f>IF(OR(Table1[[#This Row],[Rodents]],Table1[[#This Row],[Human]],Table1[[#This Row],[Pig]]),OR(ISNUMBER(FIND("kidney",C834)),ISNUMBER(FIND("neph",C834))),"NA")</f>
        <v>NA</v>
      </c>
      <c r="AU834" t="str">
        <f>IF(OR(Table1[[#This Row],[Rodents]],Table1[[#This Row],[Human]],Table1[[#This Row],[Pig]]),OR(ISNUMBER(FIND("brain",C834)),ISNUMBER(FIND("neur",C834)),ISNUMBER(FIND("nerv",C834))),"NA")</f>
        <v>NA</v>
      </c>
      <c r="AV834" t="str">
        <f>IF(OR(Table1[[#This Row],[Rodents]],Table1[[#This Row],[Human]],Table1[[#This Row],[Pig]]),OR(ISNUMBER(FIND("heart",C834)),ISNUMBER(FIND("cardi",C834))),"NA")</f>
        <v>NA</v>
      </c>
      <c r="AW834" t="str">
        <f>IF(OR(Table1[[#This Row],[Rodents]],Table1[[#This Row],[Human]],Table1[[#This Row],[Pig]]),OR(ISNUMBER(FIND("gastro",C834)),ISNUMBER(FIND("intesti",C834)),ISNUMBER(FIND("stomach",C834))),"NA")</f>
        <v>NA</v>
      </c>
      <c r="AX834" t="str">
        <f>IF(OR(Table1[[#This Row],[Rodents]],Table1[[#This Row],[Human]],Table1[[#This Row],[Pig]]),NOT(OR(AQ834,AR834,AS834,AT834,AU834,AV834,AW834)),"NA")</f>
        <v>NA</v>
      </c>
      <c r="AY834" t="b">
        <f>OR(ISNUMBER(FIND("SWCNT",C834)),ISNUMBER(FIND("SWNT",C834)),ISNUMBER(FIND("single-wall",C834)),ISNUMBER(FIND("single wall",C834)),ISNUMBER(FIND("Single wall",C834)),ISNUMBER(FIND("Single-wall",C834)),ISNUMBER(FIND("SWCNT",B834)),ISNUMBER(FIND("SWNT",B834)),ISNUMBER(FIND("single-wall",B834)),ISNUMBER(FIND("single wall",B834)),ISNUMBER(FIND("Single-wall",B834)),ISNUMBER(FIND("Single wall",B834)))</f>
        <v>0</v>
      </c>
      <c r="AZ834" t="b">
        <f>OR(ISNUMBER(FIND("MWCNT",C834)),ISNUMBER(FIND("MWNT",C834)),ISNUMBER(FIND("multi-wall",C834)),ISNUMBER(FIND("multi wall",C834)),ISNUMBER(FIND("multiwall",C834)),ISNUMBER(FIND("Multi-wall",C834)),ISNUMBER(FIND("Multi wall",C834)),ISNUMBER(FIND("Multiwall",C834)),ISNUMBER(FIND("MWCNT",B834)),ISNUMBER(FIND("MWNT",B834)),ISNUMBER(FIND("multi-wall",B834)),ISNUMBER(FIND("multi wall",B834)),ISNUMBER(FIND("multiwall",B834)),ISNUMBER(FIND("Multi-wall",B834)),ISNUMBER(FIND("Multi wall",B834)),ISNUMBER(FIND("Multiwall",B834)),ISNUMBER(FIND("Double-wall",B834)),ISNUMBER(FIND("Double wall",B834)),ISNUMBER(FIND("Doublewall",B834)),ISNUMBER(FIND("double-wall",B834)),ISNUMBER(FIND("double wall",B834)),ISNUMBER(FIND("doublewall",B834)))</f>
        <v>1</v>
      </c>
      <c r="BA834" t="b">
        <f>AND(Table1[[#This Row],[SWCNT]],Table1[[#This Row],[MWCNT]])</f>
        <v>0</v>
      </c>
      <c r="BB834" t="b">
        <f>IF(Table1[[#This Row],[SWCNT]]=TRUE,FALSE,IF(Table1[[#This Row],[MWCNT]]=TRUE,FALSE,TRUE))</f>
        <v>0</v>
      </c>
      <c r="BC834" s="18"/>
    </row>
    <row r="835" spans="1:55" ht="314.5">
      <c r="A835" t="s">
        <v>1206</v>
      </c>
      <c r="B835" s="2" t="s">
        <v>1209</v>
      </c>
      <c r="C835" s="16" t="s">
        <v>1212</v>
      </c>
      <c r="D835" s="17" t="s">
        <v>1215</v>
      </c>
      <c r="E835" s="2">
        <v>2020</v>
      </c>
      <c r="F835" t="b">
        <f>OR(ISNUMBER(FIND("cytotoxic",C835)),ISNUMBER(FIND("Cytotoxic",C835)),ISNUMBER(FIND("cellular toxicity",C835)),ISNUMBER(FIND("cell death",C835)),ISNUMBER(FIND("viable",C835)),ISNUMBER(FIND("phytotoxic",C835)),ISNUMBER(FIND("acute toxicity",C835)),ISNUMBER(FIND("MTT",C835)),ISNUMBER(FIND("survival",C835)),ISNUMBER(FIND("prolifer",C835)),ISNUMBER(FIND("apoptosis",C835)),ISNUMBER(FIND("neurotoxic",C835)),ISNUMBER(FIND("  lysis ",C835)),ISNUMBER(FIND("necrosis",C835)),ISNUMBER(FIND("cellular death",C835))*3,ISNUMBER(FIND("LDH",C835)),ISNUMBER(FIND("Acute toxicity",C835)))</f>
        <v>0</v>
      </c>
      <c r="G835" t="b">
        <f>OR(ISNUMBER(FIND("genotoxic",C835)),ISNUMBER(FIND("genotoxicity",C835)),ISNUMBER(FIND("DNA damage",C835)),ISNUMBER(FIND("DNA",C835)),ISNUMBER(FIND("RNA",C835)),ISNUMBER(FIND("mesothelioma",C835)),ISNUMBER(FIND("carcino",C835)),ISNUMBER(FIND("mutagen",C835)),ISNUMBER(FIND("genetic",C835)))</f>
        <v>0</v>
      </c>
      <c r="H835" t="b">
        <f>OR(ISNUMBER(FIND("inflammatory",C835)),ISNUMBER(FIND("inflamm",C835)))</f>
        <v>0</v>
      </c>
      <c r="I835" t="b">
        <f>OR(ISNUMBER(FIND("immune",C835)),ISNUMBER(FIND("immunological",C835)),ISNUMBER(FIND("interleuk",C835)),ISNUMBER(FIND("platelet activation",C835)),ISNUMBER(FIND("monocyte",C835)),ISNUMBER(FIND("leukocyte",C835)),ISNUMBER(FIND("cytokine",C835)),ISNUMBER(FIND("CD4",C835)),ISNUMBER(FIND("CD8",C835)),ISNUMBER(FIND("T-cell",C835)))</f>
        <v>0</v>
      </c>
      <c r="J835" t="b">
        <f>OR(ISNUMBER(FIND("reactive oxygen",C835)),ISNUMBER(FIND("ROS",C835)),ISNUMBER(FIND("free radical",C835)),ISNUMBER(FIND("oxidative stress",C835)),ISNUMBER(FIND("peroxid",C835)),ISNUMBER(FIND("oxidative",C835)),ISNUMBER(FIND("antioxid",C835)))</f>
        <v>1</v>
      </c>
      <c r="K835" t="b">
        <f>OR(ISNUMBER(FIND("autophag",C835)))</f>
        <v>0</v>
      </c>
      <c r="L835" t="b">
        <f>OR(ISNUMBER(FIND("morpholog",C835)))</f>
        <v>0</v>
      </c>
      <c r="M835" t="b">
        <f>OR(ISNUMBER(FIND("fibrosis",C835)),ISNUMBER(FIND("Fibrosis",C835)),ISNUMBER(FIND("fibrot",C835)))</f>
        <v>0</v>
      </c>
      <c r="N835" t="b">
        <f>OR(ISNUMBER(FIND("offspring",C835)),ISNUMBER(FIND("Parental",C835)),ISNUMBER(FIND("parental",C835)),ISNUMBER(FIND("germline",C835)),ISNUMBER(FIND("reproduc",C835)),ISNUMBER(FIND("embryo",C835)))</f>
        <v>0</v>
      </c>
      <c r="O835" t="b">
        <f>OR(ISNUMBER(FIND("metabol",C835)),ISNUMBER(FIND("Metabol",C835)),ISNUMBER(FIND("digest",C835)),ISNUMBER(FIND("mitochon",C835)))</f>
        <v>0</v>
      </c>
      <c r="P835" t="b">
        <f>OR(ISNUMBER(FIND("ecotox",C835)),ISNUMBER(FIND("Ecotox",B835)),ISNUMBER(FIND("ecotox",B835)),ISNUMBER(FIND("Ecotox",C835)))</f>
        <v>0</v>
      </c>
      <c r="Q835" t="b">
        <f>OR(ISNUMBER(FIND("Bioaccum",C835)),ISNUMBER(FIND("bioaccum",C835)),ISNUMBER(FIND("accum",C835)))</f>
        <v>0</v>
      </c>
      <c r="R835" t="b">
        <f>OR(ISNUMBER(FIND("Occupation",C835)),ISNUMBER(FIND("occupation",C835)),ISNUMBER(FIND("worker",C835)),ISNUMBER(FIND("workforce",C835)))</f>
        <v>0</v>
      </c>
      <c r="S835" t="b">
        <f>NOT(OR(F835,G835,H835,I835,J835,K835,L835,M835,N835,O835,P835,Q835,R835))</f>
        <v>0</v>
      </c>
      <c r="U835" t="b">
        <f>OR(Table1[[#This Row],[Inflammation]],Table1[[#This Row],[Immune]])</f>
        <v>0</v>
      </c>
      <c r="V835" t="str">
        <f>IF(OR(Table1[[#This Row],[Rodents]],Table1[[#This Row],[Human]],Table1[[#This Row],[Pig]]),OR(ISNUMBER(FIND("intratrach",C835)),ISNUMBER(FIND("nasal ",C835)),ISNUMBER(FIND("instill",C835))),"NA")</f>
        <v>NA</v>
      </c>
      <c r="W835" t="str">
        <f>IF(OR(Table1[[#This Row],[Rodents]],Table1[[#This Row],[Human]],Table1[[#This Row],[Pig]]),OR(ISNUMBER(FIND("dermal",C835)),ISNUMBER(FIND("skin ",C835))),"NA")</f>
        <v>NA</v>
      </c>
      <c r="X835" t="str">
        <f>IF(OR(Table1[[#This Row],[Rodents]],Table1[[#This Row],[Human]],Table1[[#This Row],[Pig]]),OR(ISNUMBER(FIND("injected",C835)),ISNUMBER(FIND("periton",C835)),ISNUMBER(FIND("intrascrot",C835))),"NA")</f>
        <v>NA</v>
      </c>
      <c r="Y835" t="str">
        <f>IF(OR(Table1[[#This Row],[Rodents]],Table1[[#This Row],[Human]],Table1[[#This Row],[Pig]]),NOT(OR(Table1[[#This Row],[Inhaled/Intratracheal/intranasal]],Table1[[#This Row],[Dermal]],Table1[[#This Row],[Injected]])),"NA")</f>
        <v>NA</v>
      </c>
      <c r="AA835" t="b">
        <f>OR(ISNUMBER(FIND("fish ",C835)),ISNUMBER(FIND("Fish ",C835)),ISNUMBER(FIND("aquatic",C835)),ISNUMBER(FIND("daphnids",C835)),ISNUMBER(FIND("Carcinus maenas",C835)),ISNUMBER(FIND("Daphnia",C835)),ISNUMBER(FIND("Ruditapes philippinarum",C835)),ISNUMBER(FIND("daphnia",C835)),ISNUMBER(FIND("marine",C835)),ISNUMBER(FIND("mussel",C835)),ISNUMBER(FIND("algae",C835)),ISNUMBER(FIND("Donax faba",C835)),ISNUMBER(FIND("estuarine",C835)),ISNUMBER(FIND("snail",C835)),ISNUMBER(FIND("Prorocentrum donghaiense",C835)) )</f>
        <v>0</v>
      </c>
      <c r="AB835" t="b">
        <f>OR(ISNUMBER(FIND(" rat ",C835)),ISNUMBER(FIND(" rats ",C835)),ISNUMBER(FIND(" Rats ",C835)),ISNUMBER(FIND(" Rat ",C835)),ISNUMBER(FIND(" rat.",C835)),ISNUMBER(FIND(" rats.",C835)),ISNUMBER(FIND("mouse",C835)),ISNUMBER(FIND("mice",C835)), ISNUMBER(FIND(" Mice",C835)))</f>
        <v>0</v>
      </c>
      <c r="AC835" t="b">
        <f>OR(ISNUMBER(FIND(" cell ",C835)),ISNUMBER(FIND("fibroblast",C835)),ISNUMBER(FIND("macrophage",C835)),ISNUMBER(FIND("epithelial",C835)),ISNUMBER(FIND("endothelial",C835)),ISNUMBER(FIND("neuron",C835)),ISNUMBER(FIND(" cells ",C835)),ISNUMBER(FIND("RBC",C835)),ISNUMBER(FIND("mitochond",C835)),ISNUMBER(FIND("adipocyte",C835)),ISNUMBER(FIND("osteo",C835)),ISNUMBER(FIND("keratin",C835)),ISNUMBER(FIND(" cell's ",C835)),ISNUMBER(FIND("eukary",C835)),ISNUMBER(FIND("sperm",C835)))</f>
        <v>0</v>
      </c>
      <c r="AD835" t="b">
        <f>OR(ISNUMBER(FIND("human",B835)),ISNUMBER(FIND("workers",B835)),ISNUMBER(FIND("workforces",B835)),ISNUMBER(FIND("occupational",B835)),ISNUMBER(FIND("Case report",B835)),ISNUMBER(FIND("Workplaces",B835)),ISNUMBER(FIND("worker",B835)))</f>
        <v>0</v>
      </c>
      <c r="AE835" t="b">
        <f>OR(ISNUMBER(FIND(" plant ",C835)),ISNUMBER(FIND("Plant ",C835)),ISNUMBER(FIND("tomato",C835)),ISNUMBER(FIND("plants",C835)),ISNUMBER(FIND("Plants",C835)),ISNUMBER(FIND("algae",C835)),ISNUMBER(FIND("lettuce",C835)),ISNUMBER(FIND("green gram sprouts ",C835)),ISNUMBER(FIND("Cucurbita pepo",C835)),ISNUMBER(FIND("bean ",C835)),ISNUMBER(FIND("chloroplast",C835)),ISNUMBER(FIND("chlorophyll",C835)),ISNUMBER(FIND("seedling",C835)),ISNUMBER(FIND("canola",C835)),ISNUMBER(FIND("shoot",C835)),ISNUMBER(FIND("photosynthes",C835)),ISNUMBER(FIND(" leaves ",C835)),,ISNUMBER(FIND("agriculture",C835)),ISNUMBER(FIND(" crops ",C835)))</f>
        <v>1</v>
      </c>
      <c r="AF835" t="b">
        <f>OR(ISNUMBER(FIND("bacteria",C835)),ISNUMBER(FIND("Bacteria",C835)),ISNUMBER(FIND("Bacterium",C835)),ISNUMBER(FIND("bacterium",C835)),ISNUMBER(FIND(" coli ",C835)))</f>
        <v>0</v>
      </c>
      <c r="AG835" t="b">
        <f>OR(ISNUMBER(FIND("fungi",C835)),ISNUMBER(FIND("Fungi",C835)),ISNUMBER(FIND("fungus",C835)),ISNUMBER(FIND("Fungus",C835)),ISNUMBER(FIND("mushroom",C835)),ISNUMBER(FIND("Mushroom",C835)),ISNUMBER(FIND(" mold ",C835)))</f>
        <v>0</v>
      </c>
      <c r="AH835" t="b">
        <f>OR(ISNUMBER(FIND("Pig ",C835)),ISNUMBER(FIND("pig ",C835)),ISNUMBER(FIND("Pigs ",C835)),ISNUMBER(FIND("pigs ",C835)))</f>
        <v>0</v>
      </c>
      <c r="AI835" t="b">
        <f>OR(ISNUMBER(FIND(" C. elegans",C835)),ISNUMBER(FIND("Caenorhabditis elegans",C835)),ISNUMBER(FIND("earthworms",C835)),ISNUMBER(FIND(" Ficopomatus enigmaticus",C835)),ISNUMBER(FIND("larva",C835)),ISNUMBER(FIND("Lumbriculus variegatus",C835)),ISNUMBER(FIND("nematode",C835)))</f>
        <v>0</v>
      </c>
      <c r="AJ835" t="b">
        <f>NOT(OR(AA835,AB835,AC835,AD835,AE835,AF835,AG835,AH835,AI835))</f>
        <v>0</v>
      </c>
      <c r="AL835" t="b">
        <f>OR(AA835,AB835,AD835,AE835,AF835,AG835,AH835,AI835)</f>
        <v>1</v>
      </c>
      <c r="AM835" t="b">
        <f>IF(Table1[[#This Row],[In vivo?]],IF(Table1[[#This Row],[Cell]],FALSE,TRUE),FALSE)</f>
        <v>1</v>
      </c>
      <c r="AN835" t="b">
        <f>AND(AC835,AL835)</f>
        <v>0</v>
      </c>
      <c r="AO835" t="b">
        <f>IF(Table1[[#This Row],[Cell]],IF(Table1[[#This Row],[In vivo?]],FALSE,TRUE),FALSE)</f>
        <v>0</v>
      </c>
      <c r="AP835" t="b">
        <f>NOT(OR(Table1[[#This Row],[In vivo?]],Table1[[#This Row],[Only in Cell]]))</f>
        <v>0</v>
      </c>
      <c r="AQ835" t="str">
        <f>IF(OR(Table1[[#This Row],[Rodents]],Table1[[#This Row],[Human]],Table1[[#This Row],[Pig]]),OR(ISNUMBER(FIND("pulmonary",C835)),ISNUMBER(FIND("lung",C835))),"NA")</f>
        <v>NA</v>
      </c>
      <c r="AR835" t="str">
        <f>IF(OR(Table1[[#This Row],[Rodents]],Table1[[#This Row],[Human]],Table1[[#This Row],[Pig]]),OR(ISNUMBER(FIND("skin",C835)),ISNUMBER(FIND("dermal",C835))),"NA")</f>
        <v>NA</v>
      </c>
      <c r="AS835" t="str">
        <f>IF(OR(Table1[[#This Row],[Rodents]],Table1[[#This Row],[Human]],Table1[[#This Row],[Pig]]),OR(ISNUMBER(FIND("liver",C835)),ISNUMBER(FIND("hepat",C835))),"NA")</f>
        <v>NA</v>
      </c>
      <c r="AT835" t="str">
        <f>IF(OR(Table1[[#This Row],[Rodents]],Table1[[#This Row],[Human]],Table1[[#This Row],[Pig]]),OR(ISNUMBER(FIND("kidney",C835)),ISNUMBER(FIND("neph",C835))),"NA")</f>
        <v>NA</v>
      </c>
      <c r="AU835" t="str">
        <f>IF(OR(Table1[[#This Row],[Rodents]],Table1[[#This Row],[Human]],Table1[[#This Row],[Pig]]),OR(ISNUMBER(FIND("brain",C835)),ISNUMBER(FIND("neur",C835)),ISNUMBER(FIND("nerv",C835))),"NA")</f>
        <v>NA</v>
      </c>
      <c r="AV835" t="str">
        <f>IF(OR(Table1[[#This Row],[Rodents]],Table1[[#This Row],[Human]],Table1[[#This Row],[Pig]]),OR(ISNUMBER(FIND("heart",C835)),ISNUMBER(FIND("cardi",C835))),"NA")</f>
        <v>NA</v>
      </c>
      <c r="AW835" t="str">
        <f>IF(OR(Table1[[#This Row],[Rodents]],Table1[[#This Row],[Human]],Table1[[#This Row],[Pig]]),OR(ISNUMBER(FIND("gastro",C835)),ISNUMBER(FIND("intesti",C835)),ISNUMBER(FIND("stomach",C835))),"NA")</f>
        <v>NA</v>
      </c>
      <c r="AX835" t="str">
        <f>IF(OR(Table1[[#This Row],[Rodents]],Table1[[#This Row],[Human]],Table1[[#This Row],[Pig]]),NOT(OR(AQ835,AR835,AS835,AT835,AU835,AV835,AW835)),"NA")</f>
        <v>NA</v>
      </c>
      <c r="AY835" t="b">
        <f>OR(ISNUMBER(FIND("SWCNT",C835)),ISNUMBER(FIND("SWNT",C835)),ISNUMBER(FIND("single-wall",C835)),ISNUMBER(FIND("single wall",C835)),ISNUMBER(FIND("Single wall",C835)),ISNUMBER(FIND("Single-wall",C835)),ISNUMBER(FIND("SWCNT",B835)),ISNUMBER(FIND("SWNT",B835)),ISNUMBER(FIND("single-wall",B835)),ISNUMBER(FIND("single wall",B835)),ISNUMBER(FIND("Single-wall",B835)),ISNUMBER(FIND("Single wall",B835)))</f>
        <v>0</v>
      </c>
      <c r="AZ835" t="b">
        <f>OR(ISNUMBER(FIND("MWCNT",C835)),ISNUMBER(FIND("MWNT",C835)),ISNUMBER(FIND("multi-wall",C835)),ISNUMBER(FIND("multi wall",C835)),ISNUMBER(FIND("multiwall",C835)),ISNUMBER(FIND("Multi-wall",C835)),ISNUMBER(FIND("Multi wall",C835)),ISNUMBER(FIND("Multiwall",C835)),ISNUMBER(FIND("MWCNT",B835)),ISNUMBER(FIND("MWNT",B835)),ISNUMBER(FIND("multi-wall",B835)),ISNUMBER(FIND("multi wall",B835)),ISNUMBER(FIND("multiwall",B835)),ISNUMBER(FIND("Multi-wall",B835)),ISNUMBER(FIND("Multi wall",B835)),ISNUMBER(FIND("Multiwall",B835)),ISNUMBER(FIND("Double-wall",B835)),ISNUMBER(FIND("Double wall",B835)),ISNUMBER(FIND("Doublewall",B835)),ISNUMBER(FIND("double-wall",B835)),ISNUMBER(FIND("double wall",B835)),ISNUMBER(FIND("doublewall",B835)))</f>
        <v>1</v>
      </c>
      <c r="BA835" t="b">
        <f>AND(Table1[[#This Row],[SWCNT]],Table1[[#This Row],[MWCNT]])</f>
        <v>0</v>
      </c>
      <c r="BB835" t="b">
        <f>IF(Table1[[#This Row],[SWCNT]]=TRUE,FALSE,IF(Table1[[#This Row],[MWCNT]]=TRUE,FALSE,TRUE))</f>
        <v>0</v>
      </c>
      <c r="BC835" s="18"/>
    </row>
    <row r="836" spans="1:55" ht="129.5">
      <c r="B836" s="2" t="s">
        <v>3536</v>
      </c>
      <c r="C836" s="16" t="s">
        <v>3537</v>
      </c>
      <c r="D836" s="17" t="s">
        <v>3538</v>
      </c>
      <c r="E836" s="2">
        <v>2014</v>
      </c>
      <c r="F836" t="b">
        <f>OR(ISNUMBER(FIND("cytotoxic",C836)),ISNUMBER(FIND("Cytotoxic",C836)),ISNUMBER(FIND("cellular toxicity",C836)),ISNUMBER(FIND("cell death",C836)),ISNUMBER(FIND("viable",C836)),ISNUMBER(FIND("phytotoxic",C836)),ISNUMBER(FIND("acute toxicity",C836)),ISNUMBER(FIND("MTT",C836)),ISNUMBER(FIND("survival",C836)),ISNUMBER(FIND("prolifer",C836)),ISNUMBER(FIND("apoptosis",C836)),ISNUMBER(FIND("neurotoxic",C836)),ISNUMBER(FIND("  lysis ",C836)),ISNUMBER(FIND("necrosis",C836)),ISNUMBER(FIND("cellular death",C836))*3,ISNUMBER(FIND("LDH",C836)),ISNUMBER(FIND("Acute toxicity",C836)))</f>
        <v>0</v>
      </c>
      <c r="G836" t="b">
        <f>OR(ISNUMBER(FIND("genotoxic",C836)),ISNUMBER(FIND("genotoxicity",C836)),ISNUMBER(FIND("DNA damage",C836)),ISNUMBER(FIND("DNA",C836)),ISNUMBER(FIND("RNA",C836)),ISNUMBER(FIND("mesothelioma",C836)),ISNUMBER(FIND("carcino",C836)),ISNUMBER(FIND("mutagen",C836)),ISNUMBER(FIND("genetic",C836)))</f>
        <v>0</v>
      </c>
      <c r="H836" t="b">
        <f>OR(ISNUMBER(FIND("inflammatory",C836)),ISNUMBER(FIND("inflamm",C836)))</f>
        <v>0</v>
      </c>
      <c r="I836" t="b">
        <f>OR(ISNUMBER(FIND("immune",C836)),ISNUMBER(FIND("immunological",C836)),ISNUMBER(FIND("interleuk",C836)),ISNUMBER(FIND("platelet activation",C836)),ISNUMBER(FIND("monocyte",C836)),ISNUMBER(FIND("leukocyte",C836)),ISNUMBER(FIND("cytokine",C836)),ISNUMBER(FIND("CD4",C836)),ISNUMBER(FIND("CD8",C836)),ISNUMBER(FIND("T-cell",C836)))</f>
        <v>0</v>
      </c>
      <c r="J836" t="b">
        <f>OR(ISNUMBER(FIND("reactive oxygen",C836)),ISNUMBER(FIND("ROS",C836)),ISNUMBER(FIND("free radical",C836)),ISNUMBER(FIND("oxidative stress",C836)),ISNUMBER(FIND("peroxid",C836)),ISNUMBER(FIND("oxidative",C836)),ISNUMBER(FIND("antioxid",C836)))</f>
        <v>1</v>
      </c>
      <c r="K836" t="b">
        <f>OR(ISNUMBER(FIND("autophag",C836)))</f>
        <v>0</v>
      </c>
      <c r="L836" t="b">
        <f>OR(ISNUMBER(FIND("morpholog",C836)))</f>
        <v>0</v>
      </c>
      <c r="M836" t="b">
        <f>OR(ISNUMBER(FIND("fibrosis",C836)),ISNUMBER(FIND("Fibrosis",C836)),ISNUMBER(FIND("fibrot",C836)))</f>
        <v>0</v>
      </c>
      <c r="N836" t="b">
        <f>OR(ISNUMBER(FIND("offspring",C836)),ISNUMBER(FIND("Parental",C836)),ISNUMBER(FIND("parental",C836)),ISNUMBER(FIND("germline",C836)),ISNUMBER(FIND("reproduc",C836)),ISNUMBER(FIND("embryo",C836)))</f>
        <v>0</v>
      </c>
      <c r="O836" t="b">
        <f>OR(ISNUMBER(FIND("metabol",C836)),ISNUMBER(FIND("Metabol",C836)),ISNUMBER(FIND("digest",C836)),ISNUMBER(FIND("mitochon",C836)))</f>
        <v>0</v>
      </c>
      <c r="P836" t="b">
        <f>OR(ISNUMBER(FIND("ecotox",C836)),ISNUMBER(FIND("Ecotox",B836)),ISNUMBER(FIND("ecotox",B836)),ISNUMBER(FIND("Ecotox",C836)))</f>
        <v>0</v>
      </c>
      <c r="Q836" t="b">
        <f>OR(ISNUMBER(FIND("Bioaccum",C836)),ISNUMBER(FIND("bioaccum",C836)),ISNUMBER(FIND("accum",C836)))</f>
        <v>0</v>
      </c>
      <c r="R836" t="b">
        <f>OR(ISNUMBER(FIND("Occupation",C836)),ISNUMBER(FIND("occupation",C836)),ISNUMBER(FIND("worker",C836)),ISNUMBER(FIND("workforce",C836)))</f>
        <v>0</v>
      </c>
      <c r="S836" t="b">
        <f>NOT(OR(F836,G836,H836,I836,J836,K836,L836,M836,N836,O836,P836,Q836,R836))</f>
        <v>0</v>
      </c>
      <c r="U836" t="b">
        <f>OR(Table1[[#This Row],[Inflammation]],Table1[[#This Row],[Immune]])</f>
        <v>0</v>
      </c>
      <c r="V836" t="str">
        <f>IF(OR(Table1[[#This Row],[Rodents]],Table1[[#This Row],[Human]],Table1[[#This Row],[Pig]]),OR(ISNUMBER(FIND("intratrach",C836)),ISNUMBER(FIND("nasal ",C836)),ISNUMBER(FIND("instill",C836))),"NA")</f>
        <v>NA</v>
      </c>
      <c r="W836" t="str">
        <f>IF(OR(Table1[[#This Row],[Rodents]],Table1[[#This Row],[Human]],Table1[[#This Row],[Pig]]),OR(ISNUMBER(FIND("dermal",C836)),ISNUMBER(FIND("skin ",C836))),"NA")</f>
        <v>NA</v>
      </c>
      <c r="X836" t="str">
        <f>IF(OR(Table1[[#This Row],[Rodents]],Table1[[#This Row],[Human]],Table1[[#This Row],[Pig]]),OR(ISNUMBER(FIND("injected",C836)),ISNUMBER(FIND("periton",C836)),ISNUMBER(FIND("intrascrot",C836))),"NA")</f>
        <v>NA</v>
      </c>
      <c r="Y836" t="str">
        <f>IF(OR(Table1[[#This Row],[Rodents]],Table1[[#This Row],[Human]],Table1[[#This Row],[Pig]]),NOT(OR(Table1[[#This Row],[Inhaled/Intratracheal/intranasal]],Table1[[#This Row],[Dermal]],Table1[[#This Row],[Injected]])),"NA")</f>
        <v>NA</v>
      </c>
      <c r="AA836" t="b">
        <f>OR(ISNUMBER(FIND("fish ",C836)),ISNUMBER(FIND("Fish ",C836)),ISNUMBER(FIND("aquatic",C836)),ISNUMBER(FIND("daphnids",C836)),ISNUMBER(FIND("Carcinus maenas",C836)),ISNUMBER(FIND("Daphnia",C836)),ISNUMBER(FIND("Ruditapes philippinarum",C836)),ISNUMBER(FIND("daphnia",C836)),ISNUMBER(FIND("marine",C836)),ISNUMBER(FIND("mussel",C836)),ISNUMBER(FIND("algae",C836)),ISNUMBER(FIND("Donax faba",C836)),ISNUMBER(FIND("estuarine",C836)),ISNUMBER(FIND("snail",C836)),ISNUMBER(FIND("Prorocentrum donghaiense",C836)) )</f>
        <v>0</v>
      </c>
      <c r="AB836" t="b">
        <f>OR(ISNUMBER(FIND(" rat ",C836)),ISNUMBER(FIND(" rats ",C836)),ISNUMBER(FIND(" Rats ",C836)),ISNUMBER(FIND(" Rat ",C836)),ISNUMBER(FIND(" rat.",C836)),ISNUMBER(FIND(" rats.",C836)),ISNUMBER(FIND("mouse",C836)),ISNUMBER(FIND("mice",C836)), ISNUMBER(FIND(" Mice",C836)))</f>
        <v>0</v>
      </c>
      <c r="AC836" t="b">
        <f>OR(ISNUMBER(FIND(" cell ",C836)),ISNUMBER(FIND("fibroblast",C836)),ISNUMBER(FIND("macrophage",C836)),ISNUMBER(FIND("epithelial",C836)),ISNUMBER(FIND("endothelial",C836)),ISNUMBER(FIND("neuron",C836)),ISNUMBER(FIND(" cells ",C836)),ISNUMBER(FIND("RBC",C836)),ISNUMBER(FIND("mitochond",C836)),ISNUMBER(FIND("adipocyte",C836)),ISNUMBER(FIND("osteo",C836)),ISNUMBER(FIND("keratin",C836)),ISNUMBER(FIND(" cell's ",C836)),ISNUMBER(FIND("eukary",C836)),ISNUMBER(FIND("sperm",C836)))</f>
        <v>0</v>
      </c>
      <c r="AD836" t="b">
        <f>OR(ISNUMBER(FIND("human",B836)),ISNUMBER(FIND("workers",B836)),ISNUMBER(FIND("workforces",B836)),ISNUMBER(FIND("occupational",B836)),ISNUMBER(FIND("Case report",B836)),ISNUMBER(FIND("Workplaces",B836)),ISNUMBER(FIND("worker",B836)))</f>
        <v>0</v>
      </c>
      <c r="AE836" t="b">
        <f>OR(ISNUMBER(FIND(" plant ",C836)),ISNUMBER(FIND("Plant ",C836)),ISNUMBER(FIND("tomato",C836)),ISNUMBER(FIND("plants",C836)),ISNUMBER(FIND("Plants",C836)),ISNUMBER(FIND("algae",C836)),ISNUMBER(FIND("lettuce",C836)),ISNUMBER(FIND("green gram sprouts ",C836)),ISNUMBER(FIND("Cucurbita pepo",C836)),ISNUMBER(FIND("bean ",C836)),ISNUMBER(FIND("chloroplast",C836)),ISNUMBER(FIND("chlorophyll",C836)),ISNUMBER(FIND("seedling",C836)),ISNUMBER(FIND("canola",C836)),ISNUMBER(FIND("shoot",C836)),ISNUMBER(FIND("photosynthes",C836)),ISNUMBER(FIND(" leaves ",C836)),,ISNUMBER(FIND("agriculture",C836)),ISNUMBER(FIND(" crops ",C836)))</f>
        <v>1</v>
      </c>
      <c r="AF836" t="b">
        <f>OR(ISNUMBER(FIND("bacteria",C836)),ISNUMBER(FIND("Bacteria",C836)),ISNUMBER(FIND("Bacterium",C836)),ISNUMBER(FIND("bacterium",C836)),ISNUMBER(FIND(" coli ",C836)))</f>
        <v>0</v>
      </c>
      <c r="AG836" t="b">
        <f>OR(ISNUMBER(FIND("fungi",C836)),ISNUMBER(FIND("Fungi",C836)),ISNUMBER(FIND("fungus",C836)),ISNUMBER(FIND("Fungus",C836)),ISNUMBER(FIND("mushroom",C836)),ISNUMBER(FIND("Mushroom",C836)),ISNUMBER(FIND(" mold ",C836)))</f>
        <v>0</v>
      </c>
      <c r="AH836" t="b">
        <f>OR(ISNUMBER(FIND("Pig ",C836)),ISNUMBER(FIND("pig ",C836)),ISNUMBER(FIND("Pigs ",C836)),ISNUMBER(FIND("pigs ",C836)))</f>
        <v>0</v>
      </c>
      <c r="AI836" t="b">
        <f>OR(ISNUMBER(FIND(" C. elegans",C836)),ISNUMBER(FIND("Caenorhabditis elegans",C836)),ISNUMBER(FIND("earthworms",C836)),ISNUMBER(FIND(" Ficopomatus enigmaticus",C836)),ISNUMBER(FIND("larva",C836)),ISNUMBER(FIND("Lumbriculus variegatus",C836)),ISNUMBER(FIND("nematode",C836)))</f>
        <v>0</v>
      </c>
      <c r="AJ836" t="b">
        <f>NOT(OR(AA836,AB836,AC836,AD836,AE836,AF836,AG836,AH836,AI836))</f>
        <v>0</v>
      </c>
      <c r="AL836" t="b">
        <f>OR(AA836,AB836,AD836,AE836,AF836,AG836,AH836,AI836)</f>
        <v>1</v>
      </c>
      <c r="AM836" t="b">
        <f>IF(Table1[[#This Row],[In vivo?]],IF(Table1[[#This Row],[Cell]],FALSE,TRUE),FALSE)</f>
        <v>1</v>
      </c>
      <c r="AN836" t="b">
        <f>AND(AC836,AL836)</f>
        <v>0</v>
      </c>
      <c r="AO836" t="b">
        <f>IF(Table1[[#This Row],[Cell]],IF(Table1[[#This Row],[In vivo?]],FALSE,TRUE),FALSE)</f>
        <v>0</v>
      </c>
      <c r="AP836" t="b">
        <f>NOT(OR(Table1[[#This Row],[In vivo?]],Table1[[#This Row],[Only in Cell]]))</f>
        <v>0</v>
      </c>
      <c r="AQ836" t="str">
        <f>IF(OR(Table1[[#This Row],[Rodents]],Table1[[#This Row],[Human]],Table1[[#This Row],[Pig]]),OR(ISNUMBER(FIND("pulmonary",C836)),ISNUMBER(FIND("lung",C836))),"NA")</f>
        <v>NA</v>
      </c>
      <c r="AR836" t="str">
        <f>IF(OR(Table1[[#This Row],[Rodents]],Table1[[#This Row],[Human]],Table1[[#This Row],[Pig]]),OR(ISNUMBER(FIND("skin",C836)),ISNUMBER(FIND("dermal",C836))),"NA")</f>
        <v>NA</v>
      </c>
      <c r="AS836" t="str">
        <f>IF(OR(Table1[[#This Row],[Rodents]],Table1[[#This Row],[Human]],Table1[[#This Row],[Pig]]),OR(ISNUMBER(FIND("liver",C836)),ISNUMBER(FIND("hepat",C836))),"NA")</f>
        <v>NA</v>
      </c>
      <c r="AT836" t="str">
        <f>IF(OR(Table1[[#This Row],[Rodents]],Table1[[#This Row],[Human]],Table1[[#This Row],[Pig]]),OR(ISNUMBER(FIND("kidney",C836)),ISNUMBER(FIND("neph",C836))),"NA")</f>
        <v>NA</v>
      </c>
      <c r="AU836" t="str">
        <f>IF(OR(Table1[[#This Row],[Rodents]],Table1[[#This Row],[Human]],Table1[[#This Row],[Pig]]),OR(ISNUMBER(FIND("brain",C836)),ISNUMBER(FIND("neur",C836)),ISNUMBER(FIND("nerv",C836))),"NA")</f>
        <v>NA</v>
      </c>
      <c r="AV836" t="str">
        <f>IF(OR(Table1[[#This Row],[Rodents]],Table1[[#This Row],[Human]],Table1[[#This Row],[Pig]]),OR(ISNUMBER(FIND("heart",C836)),ISNUMBER(FIND("cardi",C836))),"NA")</f>
        <v>NA</v>
      </c>
      <c r="AW836" t="str">
        <f>IF(OR(Table1[[#This Row],[Rodents]],Table1[[#This Row],[Human]],Table1[[#This Row],[Pig]]),OR(ISNUMBER(FIND("gastro",C836)),ISNUMBER(FIND("intesti",C836)),ISNUMBER(FIND("stomach",C836))),"NA")</f>
        <v>NA</v>
      </c>
      <c r="AX836" t="str">
        <f>IF(OR(Table1[[#This Row],[Rodents]],Table1[[#This Row],[Human]],Table1[[#This Row],[Pig]]),NOT(OR(AQ836,AR836,AS836,AT836,AU836,AV836,AW836)),"NA")</f>
        <v>NA</v>
      </c>
      <c r="AY836" t="b">
        <f>OR(ISNUMBER(FIND("SWCNT",C836)),ISNUMBER(FIND("SWNT",C836)),ISNUMBER(FIND("single-wall",C836)),ISNUMBER(FIND("single wall",C836)),ISNUMBER(FIND("Single wall",C836)),ISNUMBER(FIND("Single-wall",C836)),ISNUMBER(FIND("SWCNT",B836)),ISNUMBER(FIND("SWNT",B836)),ISNUMBER(FIND("single-wall",B836)),ISNUMBER(FIND("single wall",B836)),ISNUMBER(FIND("Single-wall",B836)),ISNUMBER(FIND("Single wall",B836)))</f>
        <v>0</v>
      </c>
      <c r="AZ836" t="b">
        <f>OR(ISNUMBER(FIND("MWCNT",C836)),ISNUMBER(FIND("MWNT",C836)),ISNUMBER(FIND("multi-wall",C836)),ISNUMBER(FIND("multi wall",C836)),ISNUMBER(FIND("multiwall",C836)),ISNUMBER(FIND("Multi-wall",C836)),ISNUMBER(FIND("Multi wall",C836)),ISNUMBER(FIND("Multiwall",C836)),ISNUMBER(FIND("MWCNT",B836)),ISNUMBER(FIND("MWNT",B836)),ISNUMBER(FIND("multi-wall",B836)),ISNUMBER(FIND("multi wall",B836)),ISNUMBER(FIND("multiwall",B836)),ISNUMBER(FIND("Multi-wall",B836)),ISNUMBER(FIND("Multi wall",B836)),ISNUMBER(FIND("Multiwall",B836)),ISNUMBER(FIND("Double-wall",B836)),ISNUMBER(FIND("Double wall",B836)),ISNUMBER(FIND("Doublewall",B836)),ISNUMBER(FIND("double-wall",B836)),ISNUMBER(FIND("double wall",B836)),ISNUMBER(FIND("doublewall",B836)))</f>
        <v>1</v>
      </c>
      <c r="BA836" t="b">
        <f>AND(Table1[[#This Row],[SWCNT]],Table1[[#This Row],[MWCNT]])</f>
        <v>0</v>
      </c>
      <c r="BB836" t="b">
        <f>IF(Table1[[#This Row],[SWCNT]]=TRUE,FALSE,IF(Table1[[#This Row],[MWCNT]]=TRUE,FALSE,TRUE))</f>
        <v>0</v>
      </c>
      <c r="BC836" s="18"/>
    </row>
    <row r="837" spans="1:55" ht="222">
      <c r="A837" t="s">
        <v>62</v>
      </c>
      <c r="B837" s="2" t="s">
        <v>64</v>
      </c>
      <c r="C837" s="16" t="s">
        <v>66</v>
      </c>
      <c r="D837" s="17" t="s">
        <v>68</v>
      </c>
      <c r="E837" s="2">
        <v>2023</v>
      </c>
      <c r="F837" t="b">
        <f>OR(ISNUMBER(FIND("cytotoxic",C837)),ISNUMBER(FIND("Cytotoxic",C837)),ISNUMBER(FIND("cellular toxicity",C837)),ISNUMBER(FIND("cell death",C837)),ISNUMBER(FIND("viable",C837)),ISNUMBER(FIND("phytotoxic",C837)),ISNUMBER(FIND("acute toxicity",C837)),ISNUMBER(FIND("MTT",C837)),ISNUMBER(FIND("survival",C837)),ISNUMBER(FIND("prolifer",C837)),ISNUMBER(FIND("apoptosis",C837)),ISNUMBER(FIND("neurotoxic",C837)),ISNUMBER(FIND("  lysis ",C837)),ISNUMBER(FIND("necrosis",C837)),ISNUMBER(FIND("cellular death",C837))*3,ISNUMBER(FIND("LDH",C837)),ISNUMBER(FIND("Acute toxicity",C837)))</f>
        <v>1</v>
      </c>
      <c r="G837" t="b">
        <f>OR(ISNUMBER(FIND("genotoxic",C837)),ISNUMBER(FIND("genotoxicity",C837)),ISNUMBER(FIND("DNA damage",C837)),ISNUMBER(FIND("DNA",C837)),ISNUMBER(FIND("RNA",C837)),ISNUMBER(FIND("mesothelioma",C837)),ISNUMBER(FIND("carcino",C837)),ISNUMBER(FIND("mutagen",C837)),ISNUMBER(FIND("genetic",C837)))</f>
        <v>1</v>
      </c>
      <c r="H837" t="b">
        <f>OR(ISNUMBER(FIND("inflammatory",C837)),ISNUMBER(FIND("inflamm",C837)))</f>
        <v>0</v>
      </c>
      <c r="I837" t="b">
        <f>OR(ISNUMBER(FIND("immune",C837)),ISNUMBER(FIND("immunological",C837)),ISNUMBER(FIND("interleuk",C837)),ISNUMBER(FIND("platelet activation",C837)),ISNUMBER(FIND("monocyte",C837)),ISNUMBER(FIND("leukocyte",C837)),ISNUMBER(FIND("cytokine",C837)),ISNUMBER(FIND("CD4",C837)),ISNUMBER(FIND("CD8",C837)),ISNUMBER(FIND("T-cell",C837)))</f>
        <v>0</v>
      </c>
      <c r="J837" t="b">
        <f>OR(ISNUMBER(FIND("reactive oxygen",C837)),ISNUMBER(FIND("ROS",C837)),ISNUMBER(FIND("free radical",C837)),ISNUMBER(FIND("oxidative stress",C837)),ISNUMBER(FIND("peroxid",C837)),ISNUMBER(FIND("oxidative",C837)),ISNUMBER(FIND("antioxid",C837)))</f>
        <v>0</v>
      </c>
      <c r="K837" t="b">
        <f>OR(ISNUMBER(FIND("autophag",C837)))</f>
        <v>0</v>
      </c>
      <c r="L837" t="b">
        <f>OR(ISNUMBER(FIND("morpholog",C837)))</f>
        <v>1</v>
      </c>
      <c r="M837" t="b">
        <f>OR(ISNUMBER(FIND("fibrosis",C837)),ISNUMBER(FIND("Fibrosis",C837)),ISNUMBER(FIND("fibrot",C837)))</f>
        <v>0</v>
      </c>
      <c r="N837" t="b">
        <f>OR(ISNUMBER(FIND("offspring",C837)),ISNUMBER(FIND("Parental",C837)),ISNUMBER(FIND("parental",C837)),ISNUMBER(FIND("germline",C837)),ISNUMBER(FIND("reproduc",C837)),ISNUMBER(FIND("embryo",C837)))</f>
        <v>0</v>
      </c>
      <c r="O837" t="b">
        <f>OR(ISNUMBER(FIND("metabol",C837)),ISNUMBER(FIND("Metabol",C837)),ISNUMBER(FIND("digest",C837)),ISNUMBER(FIND("mitochon",C837)))</f>
        <v>1</v>
      </c>
      <c r="P837" t="b">
        <f>OR(ISNUMBER(FIND("ecotox",C837)),ISNUMBER(FIND("Ecotox",B837)),ISNUMBER(FIND("ecotox",B837)),ISNUMBER(FIND("Ecotox",C837)))</f>
        <v>0</v>
      </c>
      <c r="Q837" t="b">
        <f>OR(ISNUMBER(FIND("Bioaccum",C837)),ISNUMBER(FIND("bioaccum",C837)),ISNUMBER(FIND("accum",C837)))</f>
        <v>1</v>
      </c>
      <c r="R837" t="b">
        <f>OR(ISNUMBER(FIND("Occupation",C837)),ISNUMBER(FIND("occupation",C837)),ISNUMBER(FIND("worker",C837)),ISNUMBER(FIND("workforce",C837)))</f>
        <v>0</v>
      </c>
      <c r="S837" t="b">
        <f>NOT(OR(F837,G837,H837,I837,J837,K837,L837,M837,N837,O837,P837,Q837,R837))</f>
        <v>0</v>
      </c>
      <c r="U837" t="b">
        <f>OR(Table1[[#This Row],[Inflammation]],Table1[[#This Row],[Immune]])</f>
        <v>0</v>
      </c>
      <c r="V837" t="str">
        <f>IF(OR(Table1[[#This Row],[Rodents]],Table1[[#This Row],[Human]],Table1[[#This Row],[Pig]]),OR(ISNUMBER(FIND("intratrach",C837)),ISNUMBER(FIND("nasal ",C837)),ISNUMBER(FIND("instill",C837))),"NA")</f>
        <v>NA</v>
      </c>
      <c r="W837" t="str">
        <f>IF(OR(Table1[[#This Row],[Rodents]],Table1[[#This Row],[Human]],Table1[[#This Row],[Pig]]),OR(ISNUMBER(FIND("dermal",C837)),ISNUMBER(FIND("skin ",C837))),"NA")</f>
        <v>NA</v>
      </c>
      <c r="X837" t="str">
        <f>IF(OR(Table1[[#This Row],[Rodents]],Table1[[#This Row],[Human]],Table1[[#This Row],[Pig]]),OR(ISNUMBER(FIND("injected",C837)),ISNUMBER(FIND("periton",C837)),ISNUMBER(FIND("intrascrot",C837))),"NA")</f>
        <v>NA</v>
      </c>
      <c r="Y837" t="str">
        <f>IF(OR(Table1[[#This Row],[Rodents]],Table1[[#This Row],[Human]],Table1[[#This Row],[Pig]]),NOT(OR(Table1[[#This Row],[Inhaled/Intratracheal/intranasal]],Table1[[#This Row],[Dermal]],Table1[[#This Row],[Injected]])),"NA")</f>
        <v>NA</v>
      </c>
      <c r="AA837" t="b">
        <f>OR(ISNUMBER(FIND("fish ",C837)),ISNUMBER(FIND("Fish ",C837)),ISNUMBER(FIND("aquatic",C837)),ISNUMBER(FIND("daphnids",C837)),ISNUMBER(FIND("Carcinus maenas",C837)),ISNUMBER(FIND("Daphnia",C837)),ISNUMBER(FIND("Ruditapes philippinarum",C837)),ISNUMBER(FIND("daphnia",C837)),ISNUMBER(FIND("marine",C837)),ISNUMBER(FIND("mussel",C837)),ISNUMBER(FIND("algae",C837)),ISNUMBER(FIND("Donax faba",C837)),ISNUMBER(FIND("estuarine",C837)),ISNUMBER(FIND("snail",C837)),ISNUMBER(FIND("Prorocentrum donghaiense",C837)) )</f>
        <v>0</v>
      </c>
      <c r="AB837" t="b">
        <f>OR(ISNUMBER(FIND(" rat ",C837)),ISNUMBER(FIND(" rats ",C837)),ISNUMBER(FIND(" Rats ",C837)),ISNUMBER(FIND(" Rat ",C837)),ISNUMBER(FIND(" rat.",C837)),ISNUMBER(FIND(" rats.",C837)),ISNUMBER(FIND("mouse",C837)),ISNUMBER(FIND("mice",C837)), ISNUMBER(FIND(" Mice",C837)))</f>
        <v>0</v>
      </c>
      <c r="AC837" t="b">
        <f>OR(ISNUMBER(FIND(" cell ",C837)),ISNUMBER(FIND("fibroblast",C837)),ISNUMBER(FIND("macrophage",C837)),ISNUMBER(FIND("epithelial",C837)),ISNUMBER(FIND("endothelial",C837)),ISNUMBER(FIND("neuron",C837)),ISNUMBER(FIND(" cells ",C837)),ISNUMBER(FIND("RBC",C837)),ISNUMBER(FIND("mitochond",C837)),ISNUMBER(FIND("adipocyte",C837)),ISNUMBER(FIND("osteo",C837)),ISNUMBER(FIND("keratin",C837)),ISNUMBER(FIND(" cell's ",C837)),ISNUMBER(FIND("eukary",C837)),ISNUMBER(FIND("sperm",C837)))</f>
        <v>0</v>
      </c>
      <c r="AD837" t="b">
        <f>OR(ISNUMBER(FIND("human",B837)),ISNUMBER(FIND("workers",B837)),ISNUMBER(FIND("workforces",B837)),ISNUMBER(FIND("occupational",B837)),ISNUMBER(FIND("Case report",B837)),ISNUMBER(FIND("Workplaces",B837)),ISNUMBER(FIND("worker",B837)))</f>
        <v>0</v>
      </c>
      <c r="AE837" t="b">
        <f>OR(ISNUMBER(FIND(" plant ",C837)),ISNUMBER(FIND("Plant ",C837)),ISNUMBER(FIND("tomato",C837)),ISNUMBER(FIND("plants",C837)),ISNUMBER(FIND("Plants",C837)),ISNUMBER(FIND("algae",C837)),ISNUMBER(FIND("lettuce",C837)),ISNUMBER(FIND("green gram sprouts ",C837)),ISNUMBER(FIND("Cucurbita pepo",C837)),ISNUMBER(FIND("bean ",C837)),ISNUMBER(FIND("chloroplast",C837)),ISNUMBER(FIND("chlorophyll",C837)),ISNUMBER(FIND("seedling",C837)),ISNUMBER(FIND("canola",C837)),ISNUMBER(FIND("shoot",C837)),ISNUMBER(FIND("photosynthes",C837)),ISNUMBER(FIND(" leaves ",C837)),,ISNUMBER(FIND("agriculture",C837)),ISNUMBER(FIND(" crops ",C837)))</f>
        <v>1</v>
      </c>
      <c r="AF837" t="b">
        <f>OR(ISNUMBER(FIND("bacteria",C837)),ISNUMBER(FIND("Bacteria",C837)),ISNUMBER(FIND("Bacterium",C837)),ISNUMBER(FIND("bacterium",C837)),ISNUMBER(FIND(" coli ",C837)))</f>
        <v>0</v>
      </c>
      <c r="AG837" t="b">
        <f>OR(ISNUMBER(FIND("fungi",C837)),ISNUMBER(FIND("Fungi",C837)),ISNUMBER(FIND("fungus",C837)),ISNUMBER(FIND("Fungus",C837)),ISNUMBER(FIND("mushroom",C837)),ISNUMBER(FIND("Mushroom",C837)),ISNUMBER(FIND(" mold ",C837)))</f>
        <v>0</v>
      </c>
      <c r="AH837" t="b">
        <f>OR(ISNUMBER(FIND("Pig ",C837)),ISNUMBER(FIND("pig ",C837)),ISNUMBER(FIND("Pigs ",C837)),ISNUMBER(FIND("pigs ",C837)))</f>
        <v>0</v>
      </c>
      <c r="AI837" t="b">
        <f>OR(ISNUMBER(FIND(" C. elegans",C837)),ISNUMBER(FIND("Caenorhabditis elegans",C837)),ISNUMBER(FIND("earthworms",C837)),ISNUMBER(FIND(" Ficopomatus enigmaticus",C837)),ISNUMBER(FIND("larva",C837)),ISNUMBER(FIND("Lumbriculus variegatus",C837)),ISNUMBER(FIND("nematode",C837)))</f>
        <v>0</v>
      </c>
      <c r="AJ837" t="b">
        <f>NOT(OR(AA837,AB837,AC837,AD837,AE837,AF837,AG837,AH837,AI837))</f>
        <v>0</v>
      </c>
      <c r="AL837" t="b">
        <f>OR(AA837,AB837,AD837,AE837,AF837,AG837,AH837,AI837)</f>
        <v>1</v>
      </c>
      <c r="AM837" t="b">
        <f>IF(Table1[[#This Row],[In vivo?]],IF(Table1[[#This Row],[Cell]],FALSE,TRUE),FALSE)</f>
        <v>1</v>
      </c>
      <c r="AN837" t="b">
        <f>AND(AC837,AL837)</f>
        <v>0</v>
      </c>
      <c r="AO837" t="b">
        <f>IF(Table1[[#This Row],[Cell]],IF(Table1[[#This Row],[In vivo?]],FALSE,TRUE),FALSE)</f>
        <v>0</v>
      </c>
      <c r="AP837" t="b">
        <f>NOT(OR(Table1[[#This Row],[In vivo?]],Table1[[#This Row],[Only in Cell]]))</f>
        <v>0</v>
      </c>
      <c r="AQ837" t="str">
        <f>IF(OR(Table1[[#This Row],[Rodents]],Table1[[#This Row],[Human]],Table1[[#This Row],[Pig]]),OR(ISNUMBER(FIND("pulmonary",C837)),ISNUMBER(FIND("lung",C837))),"NA")</f>
        <v>NA</v>
      </c>
      <c r="AR837" t="str">
        <f>IF(OR(Table1[[#This Row],[Rodents]],Table1[[#This Row],[Human]],Table1[[#This Row],[Pig]]),OR(ISNUMBER(FIND("skin",C837)),ISNUMBER(FIND("dermal",C837))),"NA")</f>
        <v>NA</v>
      </c>
      <c r="AS837" t="str">
        <f>IF(OR(Table1[[#This Row],[Rodents]],Table1[[#This Row],[Human]],Table1[[#This Row],[Pig]]),OR(ISNUMBER(FIND("liver",C837)),ISNUMBER(FIND("hepat",C837))),"NA")</f>
        <v>NA</v>
      </c>
      <c r="AT837" t="str">
        <f>IF(OR(Table1[[#This Row],[Rodents]],Table1[[#This Row],[Human]],Table1[[#This Row],[Pig]]),OR(ISNUMBER(FIND("kidney",C837)),ISNUMBER(FIND("neph",C837))),"NA")</f>
        <v>NA</v>
      </c>
      <c r="AU837" t="str">
        <f>IF(OR(Table1[[#This Row],[Rodents]],Table1[[#This Row],[Human]],Table1[[#This Row],[Pig]]),OR(ISNUMBER(FIND("brain",C837)),ISNUMBER(FIND("neur",C837)),ISNUMBER(FIND("nerv",C837))),"NA")</f>
        <v>NA</v>
      </c>
      <c r="AV837" t="str">
        <f>IF(OR(Table1[[#This Row],[Rodents]],Table1[[#This Row],[Human]],Table1[[#This Row],[Pig]]),OR(ISNUMBER(FIND("heart",C837)),ISNUMBER(FIND("cardi",C837))),"NA")</f>
        <v>NA</v>
      </c>
      <c r="AW837" t="str">
        <f>IF(OR(Table1[[#This Row],[Rodents]],Table1[[#This Row],[Human]],Table1[[#This Row],[Pig]]),OR(ISNUMBER(FIND("gastro",C837)),ISNUMBER(FIND("intesti",C837)),ISNUMBER(FIND("stomach",C837))),"NA")</f>
        <v>NA</v>
      </c>
      <c r="AX837" t="str">
        <f>IF(OR(Table1[[#This Row],[Rodents]],Table1[[#This Row],[Human]],Table1[[#This Row],[Pig]]),NOT(OR(AQ837,AR837,AS837,AT837,AU837,AV837,AW837)),"NA")</f>
        <v>NA</v>
      </c>
      <c r="AY837" t="b">
        <f>OR(ISNUMBER(FIND("SWCNT",C837)),ISNUMBER(FIND("SWNT",C837)),ISNUMBER(FIND("single-wall",C837)),ISNUMBER(FIND("single wall",C837)),ISNUMBER(FIND("Single wall",C837)),ISNUMBER(FIND("Single-wall",C837)),ISNUMBER(FIND("SWCNT",B837)),ISNUMBER(FIND("SWNT",B837)),ISNUMBER(FIND("single-wall",B837)),ISNUMBER(FIND("single wall",B837)),ISNUMBER(FIND("Single-wall",B837)),ISNUMBER(FIND("Single wall",B837)))</f>
        <v>0</v>
      </c>
      <c r="AZ837" t="b">
        <f>OR(ISNUMBER(FIND("MWCNT",C837)),ISNUMBER(FIND("MWNT",C837)),ISNUMBER(FIND("multi-wall",C837)),ISNUMBER(FIND("multi wall",C837)),ISNUMBER(FIND("multiwall",C837)),ISNUMBER(FIND("Multi-wall",C837)),ISNUMBER(FIND("Multi wall",C837)),ISNUMBER(FIND("Multiwall",C837)),ISNUMBER(FIND("MWCNT",B837)),ISNUMBER(FIND("MWNT",B837)),ISNUMBER(FIND("multi-wall",B837)),ISNUMBER(FIND("multi wall",B837)),ISNUMBER(FIND("multiwall",B837)),ISNUMBER(FIND("Multi-wall",B837)),ISNUMBER(FIND("Multi wall",B837)),ISNUMBER(FIND("Multiwall",B837)),ISNUMBER(FIND("Double-wall",B837)),ISNUMBER(FIND("Double wall",B837)),ISNUMBER(FIND("Doublewall",B837)),ISNUMBER(FIND("double-wall",B837)),ISNUMBER(FIND("double wall",B837)),ISNUMBER(FIND("doublewall",B837)))</f>
        <v>1</v>
      </c>
      <c r="BA837" t="b">
        <f>AND(Table1[[#This Row],[SWCNT]],Table1[[#This Row],[MWCNT]])</f>
        <v>0</v>
      </c>
      <c r="BB837" t="b">
        <f>IF(Table1[[#This Row],[SWCNT]]=TRUE,FALSE,IF(Table1[[#This Row],[MWCNT]]=TRUE,FALSE,TRUE))</f>
        <v>0</v>
      </c>
      <c r="BC837" s="18"/>
    </row>
    <row r="838" spans="1:55" ht="203.5">
      <c r="A838" t="s">
        <v>368</v>
      </c>
      <c r="B838" s="2" t="s">
        <v>369</v>
      </c>
      <c r="C838" s="16" t="s">
        <v>370</v>
      </c>
      <c r="D838" s="17" t="s">
        <v>371</v>
      </c>
      <c r="E838" s="2">
        <v>2022</v>
      </c>
      <c r="F838" t="b">
        <f>OR(ISNUMBER(FIND("cytotoxic",C838)),ISNUMBER(FIND("Cytotoxic",C838)),ISNUMBER(FIND("cellular toxicity",C838)),ISNUMBER(FIND("cell death",C838)),ISNUMBER(FIND("viable",C838)),ISNUMBER(FIND("phytotoxic",C838)),ISNUMBER(FIND("acute toxicity",C838)),ISNUMBER(FIND("MTT",C838)),ISNUMBER(FIND("survival",C838)),ISNUMBER(FIND("prolifer",C838)),ISNUMBER(FIND("apoptosis",C838)),ISNUMBER(FIND("neurotoxic",C838)),ISNUMBER(FIND("  lysis ",C838)),ISNUMBER(FIND("necrosis",C838)),ISNUMBER(FIND("cellular death",C838))*3,ISNUMBER(FIND("LDH",C838)),ISNUMBER(FIND("Acute toxicity",C838)))</f>
        <v>0</v>
      </c>
      <c r="G838" t="b">
        <f>OR(ISNUMBER(FIND("genotoxic",C838)),ISNUMBER(FIND("genotoxicity",C838)),ISNUMBER(FIND("DNA damage",C838)),ISNUMBER(FIND("DNA",C838)),ISNUMBER(FIND("RNA",C838)),ISNUMBER(FIND("mesothelioma",C838)),ISNUMBER(FIND("carcino",C838)),ISNUMBER(FIND("mutagen",C838)),ISNUMBER(FIND("genetic",C838)))</f>
        <v>1</v>
      </c>
      <c r="H838" t="b">
        <f>OR(ISNUMBER(FIND("inflammatory",C838)),ISNUMBER(FIND("inflamm",C838)))</f>
        <v>0</v>
      </c>
      <c r="I838" t="b">
        <f>OR(ISNUMBER(FIND("immune",C838)),ISNUMBER(FIND("immunological",C838)),ISNUMBER(FIND("interleuk",C838)),ISNUMBER(FIND("platelet activation",C838)),ISNUMBER(FIND("monocyte",C838)),ISNUMBER(FIND("leukocyte",C838)),ISNUMBER(FIND("cytokine",C838)),ISNUMBER(FIND("CD4",C838)),ISNUMBER(FIND("CD8",C838)),ISNUMBER(FIND("T-cell",C838)))</f>
        <v>1</v>
      </c>
      <c r="J838" t="b">
        <f>OR(ISNUMBER(FIND("reactive oxygen",C838)),ISNUMBER(FIND("ROS",C838)),ISNUMBER(FIND("free radical",C838)),ISNUMBER(FIND("oxidative stress",C838)),ISNUMBER(FIND("peroxid",C838)),ISNUMBER(FIND("oxidative",C838)),ISNUMBER(FIND("antioxid",C838)))</f>
        <v>1</v>
      </c>
      <c r="K838" t="b">
        <f>OR(ISNUMBER(FIND("autophag",C838)))</f>
        <v>0</v>
      </c>
      <c r="L838" t="b">
        <f>OR(ISNUMBER(FIND("morpholog",C838)))</f>
        <v>0</v>
      </c>
      <c r="M838" t="b">
        <f>OR(ISNUMBER(FIND("fibrosis",C838)),ISNUMBER(FIND("Fibrosis",C838)),ISNUMBER(FIND("fibrot",C838)))</f>
        <v>0</v>
      </c>
      <c r="N838" t="b">
        <f>OR(ISNUMBER(FIND("offspring",C838)),ISNUMBER(FIND("Parental",C838)),ISNUMBER(FIND("parental",C838)),ISNUMBER(FIND("germline",C838)),ISNUMBER(FIND("reproduc",C838)),ISNUMBER(FIND("embryo",C838)))</f>
        <v>0</v>
      </c>
      <c r="O838" t="b">
        <f>OR(ISNUMBER(FIND("metabol",C838)),ISNUMBER(FIND("Metabol",C838)),ISNUMBER(FIND("digest",C838)),ISNUMBER(FIND("mitochon",C838)))</f>
        <v>0</v>
      </c>
      <c r="P838" t="b">
        <f>OR(ISNUMBER(FIND("ecotox",C838)),ISNUMBER(FIND("Ecotox",B838)),ISNUMBER(FIND("ecotox",B838)),ISNUMBER(FIND("Ecotox",C838)))</f>
        <v>0</v>
      </c>
      <c r="Q838" t="b">
        <f>OR(ISNUMBER(FIND("Bioaccum",C838)),ISNUMBER(FIND("bioaccum",C838)),ISNUMBER(FIND("accum",C838)))</f>
        <v>0</v>
      </c>
      <c r="R838" t="b">
        <f>OR(ISNUMBER(FIND("Occupation",C838)),ISNUMBER(FIND("occupation",C838)),ISNUMBER(FIND("worker",C838)),ISNUMBER(FIND("workforce",C838)))</f>
        <v>0</v>
      </c>
      <c r="S838" t="b">
        <f>NOT(OR(F838,G838,H838,I838,J838,K838,L838,M838,N838,O838,P838,Q838,R838))</f>
        <v>0</v>
      </c>
      <c r="U838" t="b">
        <f>OR(Table1[[#This Row],[Inflammation]],Table1[[#This Row],[Immune]])</f>
        <v>1</v>
      </c>
      <c r="V838" t="str">
        <f>IF(OR(Table1[[#This Row],[Rodents]],Table1[[#This Row],[Human]],Table1[[#This Row],[Pig]]),OR(ISNUMBER(FIND("intratrach",C838)),ISNUMBER(FIND("nasal ",C838)),ISNUMBER(FIND("instill",C838))),"NA")</f>
        <v>NA</v>
      </c>
      <c r="W838" t="str">
        <f>IF(OR(Table1[[#This Row],[Rodents]],Table1[[#This Row],[Human]],Table1[[#This Row],[Pig]]),OR(ISNUMBER(FIND("dermal",C838)),ISNUMBER(FIND("skin ",C838))),"NA")</f>
        <v>NA</v>
      </c>
      <c r="X838" t="str">
        <f>IF(OR(Table1[[#This Row],[Rodents]],Table1[[#This Row],[Human]],Table1[[#This Row],[Pig]]),OR(ISNUMBER(FIND("injected",C838)),ISNUMBER(FIND("periton",C838)),ISNUMBER(FIND("intrascrot",C838))),"NA")</f>
        <v>NA</v>
      </c>
      <c r="Y838" t="str">
        <f>IF(OR(Table1[[#This Row],[Rodents]],Table1[[#This Row],[Human]],Table1[[#This Row],[Pig]]),NOT(OR(Table1[[#This Row],[Inhaled/Intratracheal/intranasal]],Table1[[#This Row],[Dermal]],Table1[[#This Row],[Injected]])),"NA")</f>
        <v>NA</v>
      </c>
      <c r="AA838" t="b">
        <f>OR(ISNUMBER(FIND("fish ",C838)),ISNUMBER(FIND("Fish ",C838)),ISNUMBER(FIND("aquatic",C838)),ISNUMBER(FIND("daphnids",C838)),ISNUMBER(FIND("Carcinus maenas",C838)),ISNUMBER(FIND("Daphnia",C838)),ISNUMBER(FIND("Ruditapes philippinarum",C838)),ISNUMBER(FIND("daphnia",C838)),ISNUMBER(FIND("marine",C838)),ISNUMBER(FIND("mussel",C838)),ISNUMBER(FIND("algae",C838)),ISNUMBER(FIND("Donax faba",C838)),ISNUMBER(FIND("estuarine",C838)),ISNUMBER(FIND("snail",C838)),ISNUMBER(FIND("Prorocentrum donghaiense",C838)) )</f>
        <v>0</v>
      </c>
      <c r="AB838" t="b">
        <f>OR(ISNUMBER(FIND(" rat ",C838)),ISNUMBER(FIND(" rats ",C838)),ISNUMBER(FIND(" Rats ",C838)),ISNUMBER(FIND(" Rat ",C838)),ISNUMBER(FIND(" rat.",C838)),ISNUMBER(FIND(" rats.",C838)),ISNUMBER(FIND("mouse",C838)),ISNUMBER(FIND("mice",C838)), ISNUMBER(FIND(" Mice",C838)))</f>
        <v>0</v>
      </c>
      <c r="AC838" t="b">
        <f>OR(ISNUMBER(FIND(" cell ",C838)),ISNUMBER(FIND("fibroblast",C838)),ISNUMBER(FIND("macrophage",C838)),ISNUMBER(FIND("epithelial",C838)),ISNUMBER(FIND("endothelial",C838)),ISNUMBER(FIND("neuron",C838)),ISNUMBER(FIND(" cells ",C838)),ISNUMBER(FIND("RBC",C838)),ISNUMBER(FIND("mitochond",C838)),ISNUMBER(FIND("adipocyte",C838)),ISNUMBER(FIND("osteo",C838)),ISNUMBER(FIND("keratin",C838)),ISNUMBER(FIND(" cell's ",C838)),ISNUMBER(FIND("eukary",C838)),ISNUMBER(FIND("sperm",C838)))</f>
        <v>1</v>
      </c>
      <c r="AD838" t="b">
        <f>OR(ISNUMBER(FIND("human",B838)),ISNUMBER(FIND("workers",B838)),ISNUMBER(FIND("workforces",B838)),ISNUMBER(FIND("occupational",B838)),ISNUMBER(FIND("Case report",B838)),ISNUMBER(FIND("Workplaces",B838)),ISNUMBER(FIND("worker",B838)))</f>
        <v>0</v>
      </c>
      <c r="AE838" t="b">
        <f>OR(ISNUMBER(FIND(" plant ",C838)),ISNUMBER(FIND("Plant ",C838)),ISNUMBER(FIND("tomato",C838)),ISNUMBER(FIND("plants",C838)),ISNUMBER(FIND("Plants",C838)),ISNUMBER(FIND("algae",C838)),ISNUMBER(FIND("lettuce",C838)),ISNUMBER(FIND("green gram sprouts ",C838)),ISNUMBER(FIND("Cucurbita pepo",C838)),ISNUMBER(FIND("bean ",C838)),ISNUMBER(FIND("chloroplast",C838)),ISNUMBER(FIND("chlorophyll",C838)),ISNUMBER(FIND("seedling",C838)),ISNUMBER(FIND("canola",C838)),ISNUMBER(FIND("shoot",C838)),ISNUMBER(FIND("photosynthes",C838)),ISNUMBER(FIND(" leaves ",C838)),,ISNUMBER(FIND("agriculture",C838)),ISNUMBER(FIND(" crops ",C838)))</f>
        <v>0</v>
      </c>
      <c r="AF838" t="b">
        <f>OR(ISNUMBER(FIND("bacteria",C838)),ISNUMBER(FIND("Bacteria",C838)),ISNUMBER(FIND("Bacterium",C838)),ISNUMBER(FIND("bacterium",C838)),ISNUMBER(FIND(" coli ",C838)))</f>
        <v>0</v>
      </c>
      <c r="AG838" t="b">
        <f>OR(ISNUMBER(FIND("fungi",C838)),ISNUMBER(FIND("Fungi",C838)),ISNUMBER(FIND("fungus",C838)),ISNUMBER(FIND("Fungus",C838)),ISNUMBER(FIND("mushroom",C838)),ISNUMBER(FIND("Mushroom",C838)),ISNUMBER(FIND(" mold ",C838)))</f>
        <v>0</v>
      </c>
      <c r="AH838" t="b">
        <f>OR(ISNUMBER(FIND("Pig ",C838)),ISNUMBER(FIND("pig ",C838)),ISNUMBER(FIND("Pigs ",C838)),ISNUMBER(FIND("pigs ",C838)))</f>
        <v>0</v>
      </c>
      <c r="AI838" t="b">
        <f>OR(ISNUMBER(FIND(" C. elegans",C838)),ISNUMBER(FIND("Caenorhabditis elegans",C838)),ISNUMBER(FIND("earthworms",C838)),ISNUMBER(FIND(" Ficopomatus enigmaticus",C838)),ISNUMBER(FIND("larva",C838)),ISNUMBER(FIND("Lumbriculus variegatus",C838)),ISNUMBER(FIND("nematode",C838)))</f>
        <v>0</v>
      </c>
      <c r="AJ838" t="b">
        <f>NOT(OR(AA838,AB838,AC838,AD838,AE838,AF838,AG838,AH838,AI838))</f>
        <v>0</v>
      </c>
      <c r="AL838" t="b">
        <f>OR(AA838,AB838,AD838,AE838,AF838,AG838,AH838,AI838)</f>
        <v>0</v>
      </c>
      <c r="AM838" t="b">
        <f>IF(Table1[[#This Row],[In vivo?]],IF(Table1[[#This Row],[Cell]],FALSE,TRUE),FALSE)</f>
        <v>0</v>
      </c>
      <c r="AN838" t="b">
        <f>AND(AC838,AL838)</f>
        <v>0</v>
      </c>
      <c r="AO838" t="b">
        <f>IF(Table1[[#This Row],[Cell]],IF(Table1[[#This Row],[In vivo?]],FALSE,TRUE),FALSE)</f>
        <v>1</v>
      </c>
      <c r="AP838" t="b">
        <f>NOT(OR(Table1[[#This Row],[In vivo?]],Table1[[#This Row],[Only in Cell]]))</f>
        <v>0</v>
      </c>
      <c r="AQ838" t="str">
        <f>IF(OR(Table1[[#This Row],[Rodents]],Table1[[#This Row],[Human]],Table1[[#This Row],[Pig]]),OR(ISNUMBER(FIND("pulmonary",C838)),ISNUMBER(FIND("lung",C838))),"NA")</f>
        <v>NA</v>
      </c>
      <c r="AR838" t="str">
        <f>IF(OR(Table1[[#This Row],[Rodents]],Table1[[#This Row],[Human]],Table1[[#This Row],[Pig]]),OR(ISNUMBER(FIND("skin",C838)),ISNUMBER(FIND("dermal",C838))),"NA")</f>
        <v>NA</v>
      </c>
      <c r="AS838" t="str">
        <f>IF(OR(Table1[[#This Row],[Rodents]],Table1[[#This Row],[Human]],Table1[[#This Row],[Pig]]),OR(ISNUMBER(FIND("liver",C838)),ISNUMBER(FIND("hepat",C838))),"NA")</f>
        <v>NA</v>
      </c>
      <c r="AT838" t="str">
        <f>IF(OR(Table1[[#This Row],[Rodents]],Table1[[#This Row],[Human]],Table1[[#This Row],[Pig]]),OR(ISNUMBER(FIND("kidney",C838)),ISNUMBER(FIND("neph",C838))),"NA")</f>
        <v>NA</v>
      </c>
      <c r="AU838" t="str">
        <f>IF(OR(Table1[[#This Row],[Rodents]],Table1[[#This Row],[Human]],Table1[[#This Row],[Pig]]),OR(ISNUMBER(FIND("brain",C838)),ISNUMBER(FIND("neur",C838)),ISNUMBER(FIND("nerv",C838))),"NA")</f>
        <v>NA</v>
      </c>
      <c r="AV838" t="str">
        <f>IF(OR(Table1[[#This Row],[Rodents]],Table1[[#This Row],[Human]],Table1[[#This Row],[Pig]]),OR(ISNUMBER(FIND("heart",C838)),ISNUMBER(FIND("cardi",C838))),"NA")</f>
        <v>NA</v>
      </c>
      <c r="AW838" t="str">
        <f>IF(OR(Table1[[#This Row],[Rodents]],Table1[[#This Row],[Human]],Table1[[#This Row],[Pig]]),OR(ISNUMBER(FIND("gastro",C838)),ISNUMBER(FIND("intesti",C838)),ISNUMBER(FIND("stomach",C838))),"NA")</f>
        <v>NA</v>
      </c>
      <c r="AX838" t="str">
        <f>IF(OR(Table1[[#This Row],[Rodents]],Table1[[#This Row],[Human]],Table1[[#This Row],[Pig]]),NOT(OR(AQ838,AR838,AS838,AT838,AU838,AV838,AW838)),"NA")</f>
        <v>NA</v>
      </c>
      <c r="AY838" t="b">
        <f>OR(ISNUMBER(FIND("SWCNT",C838)),ISNUMBER(FIND("SWNT",C838)),ISNUMBER(FIND("single-wall",C838)),ISNUMBER(FIND("single wall",C838)),ISNUMBER(FIND("Single wall",C838)),ISNUMBER(FIND("Single-wall",C838)),ISNUMBER(FIND("SWCNT",B838)),ISNUMBER(FIND("SWNT",B838)),ISNUMBER(FIND("single-wall",B838)),ISNUMBER(FIND("single wall",B838)),ISNUMBER(FIND("Single-wall",B838)),ISNUMBER(FIND("Single wall",B838)))</f>
        <v>0</v>
      </c>
      <c r="AZ838" t="b">
        <f>OR(ISNUMBER(FIND("MWCNT",C838)),ISNUMBER(FIND("MWNT",C838)),ISNUMBER(FIND("multi-wall",C838)),ISNUMBER(FIND("multi wall",C838)),ISNUMBER(FIND("multiwall",C838)),ISNUMBER(FIND("Multi-wall",C838)),ISNUMBER(FIND("Multi wall",C838)),ISNUMBER(FIND("Multiwall",C838)),ISNUMBER(FIND("MWCNT",B838)),ISNUMBER(FIND("MWNT",B838)),ISNUMBER(FIND("multi-wall",B838)),ISNUMBER(FIND("multi wall",B838)),ISNUMBER(FIND("multiwall",B838)),ISNUMBER(FIND("Multi-wall",B838)),ISNUMBER(FIND("Multi wall",B838)),ISNUMBER(FIND("Multiwall",B838)),ISNUMBER(FIND("Double-wall",B838)),ISNUMBER(FIND("Double wall",B838)),ISNUMBER(FIND("Doublewall",B838)),ISNUMBER(FIND("double-wall",B838)),ISNUMBER(FIND("double wall",B838)),ISNUMBER(FIND("doublewall",B838)))</f>
        <v>1</v>
      </c>
      <c r="BA838" t="b">
        <f>AND(Table1[[#This Row],[SWCNT]],Table1[[#This Row],[MWCNT]])</f>
        <v>0</v>
      </c>
      <c r="BB838" t="b">
        <f>IF(Table1[[#This Row],[SWCNT]]=TRUE,FALSE,IF(Table1[[#This Row],[MWCNT]]=TRUE,FALSE,TRUE))</f>
        <v>0</v>
      </c>
      <c r="BC838" s="18"/>
    </row>
    <row r="839" spans="1:55" ht="222">
      <c r="A839" t="s">
        <v>473</v>
      </c>
      <c r="B839" s="2" t="s">
        <v>474</v>
      </c>
      <c r="C839" s="16" t="s">
        <v>475</v>
      </c>
      <c r="D839" s="17" t="s">
        <v>54</v>
      </c>
      <c r="E839" s="2">
        <v>2021</v>
      </c>
      <c r="F839" t="b">
        <f>OR(ISNUMBER(FIND("cytotoxic",C839)),ISNUMBER(FIND("Cytotoxic",C839)),ISNUMBER(FIND("cellular toxicity",C839)),ISNUMBER(FIND("cell death",C839)),ISNUMBER(FIND("viable",C839)),ISNUMBER(FIND("phytotoxic",C839)),ISNUMBER(FIND("acute toxicity",C839)),ISNUMBER(FIND("MTT",C839)),ISNUMBER(FIND("survival",C839)),ISNUMBER(FIND("prolifer",C839)),ISNUMBER(FIND("apoptosis",C839)),ISNUMBER(FIND("neurotoxic",C839)),ISNUMBER(FIND("  lysis ",C839)),ISNUMBER(FIND("necrosis",C839)),ISNUMBER(FIND("cellular death",C839))*3,ISNUMBER(FIND("LDH",C839)),ISNUMBER(FIND("Acute toxicity",C839)))</f>
        <v>0</v>
      </c>
      <c r="G839" t="b">
        <f>OR(ISNUMBER(FIND("genotoxic",C839)),ISNUMBER(FIND("genotoxicity",C839)),ISNUMBER(FIND("DNA damage",C839)),ISNUMBER(FIND("DNA",C839)),ISNUMBER(FIND("RNA",C839)),ISNUMBER(FIND("mesothelioma",C839)),ISNUMBER(FIND("carcino",C839)),ISNUMBER(FIND("mutagen",C839)),ISNUMBER(FIND("genetic",C839)))</f>
        <v>0</v>
      </c>
      <c r="H839" t="b">
        <f>OR(ISNUMBER(FIND("inflammatory",C839)),ISNUMBER(FIND("inflamm",C839)))</f>
        <v>0</v>
      </c>
      <c r="I839" t="b">
        <f>OR(ISNUMBER(FIND("immune",C839)),ISNUMBER(FIND("immunological",C839)),ISNUMBER(FIND("interleuk",C839)),ISNUMBER(FIND("platelet activation",C839)),ISNUMBER(FIND("monocyte",C839)),ISNUMBER(FIND("leukocyte",C839)),ISNUMBER(FIND("cytokine",C839)),ISNUMBER(FIND("CD4",C839)),ISNUMBER(FIND("CD8",C839)),ISNUMBER(FIND("T-cell",C839)))</f>
        <v>0</v>
      </c>
      <c r="J839" t="b">
        <f>OR(ISNUMBER(FIND("reactive oxygen",C839)),ISNUMBER(FIND("ROS",C839)),ISNUMBER(FIND("free radical",C839)),ISNUMBER(FIND("oxidative stress",C839)),ISNUMBER(FIND("peroxid",C839)),ISNUMBER(FIND("oxidative",C839)),ISNUMBER(FIND("antioxid",C839)))</f>
        <v>1</v>
      </c>
      <c r="K839" t="b">
        <f>OR(ISNUMBER(FIND("autophag",C839)))</f>
        <v>0</v>
      </c>
      <c r="L839" t="b">
        <f>OR(ISNUMBER(FIND("morpholog",C839)))</f>
        <v>0</v>
      </c>
      <c r="M839" t="b">
        <f>OR(ISNUMBER(FIND("fibrosis",C839)),ISNUMBER(FIND("Fibrosis",C839)),ISNUMBER(FIND("fibrot",C839)))</f>
        <v>0</v>
      </c>
      <c r="N839" t="b">
        <f>OR(ISNUMBER(FIND("offspring",C839)),ISNUMBER(FIND("Parental",C839)),ISNUMBER(FIND("parental",C839)),ISNUMBER(FIND("germline",C839)),ISNUMBER(FIND("reproduc",C839)),ISNUMBER(FIND("embryo",C839)))</f>
        <v>0</v>
      </c>
      <c r="O839" t="b">
        <f>OR(ISNUMBER(FIND("metabol",C839)),ISNUMBER(FIND("Metabol",C839)),ISNUMBER(FIND("digest",C839)),ISNUMBER(FIND("mitochon",C839)))</f>
        <v>1</v>
      </c>
      <c r="P839" t="b">
        <f>OR(ISNUMBER(FIND("ecotox",C839)),ISNUMBER(FIND("Ecotox",B839)),ISNUMBER(FIND("ecotox",B839)),ISNUMBER(FIND("Ecotox",C839)))</f>
        <v>0</v>
      </c>
      <c r="Q839" t="b">
        <f>OR(ISNUMBER(FIND("Bioaccum",C839)),ISNUMBER(FIND("bioaccum",C839)),ISNUMBER(FIND("accum",C839)))</f>
        <v>0</v>
      </c>
      <c r="R839" t="b">
        <f>OR(ISNUMBER(FIND("Occupation",C839)),ISNUMBER(FIND("occupation",C839)),ISNUMBER(FIND("worker",C839)),ISNUMBER(FIND("workforce",C839)))</f>
        <v>0</v>
      </c>
      <c r="S839" t="b">
        <f>NOT(OR(F839,G839,H839,I839,J839,K839,L839,M839,N839,O839,P839,Q839,R839))</f>
        <v>0</v>
      </c>
      <c r="U839" t="b">
        <f>OR(Table1[[#This Row],[Inflammation]],Table1[[#This Row],[Immune]])</f>
        <v>0</v>
      </c>
      <c r="V839" t="str">
        <f>IF(OR(Table1[[#This Row],[Rodents]],Table1[[#This Row],[Human]],Table1[[#This Row],[Pig]]),OR(ISNUMBER(FIND("intratrach",C839)),ISNUMBER(FIND("nasal ",C839)),ISNUMBER(FIND("instill",C839))),"NA")</f>
        <v>NA</v>
      </c>
      <c r="W839" t="str">
        <f>IF(OR(Table1[[#This Row],[Rodents]],Table1[[#This Row],[Human]],Table1[[#This Row],[Pig]]),OR(ISNUMBER(FIND("dermal",C839)),ISNUMBER(FIND("skin ",C839))),"NA")</f>
        <v>NA</v>
      </c>
      <c r="X839" t="str">
        <f>IF(OR(Table1[[#This Row],[Rodents]],Table1[[#This Row],[Human]],Table1[[#This Row],[Pig]]),OR(ISNUMBER(FIND("injected",C839)),ISNUMBER(FIND("periton",C839)),ISNUMBER(FIND("intrascrot",C839))),"NA")</f>
        <v>NA</v>
      </c>
      <c r="Y839" t="str">
        <f>IF(OR(Table1[[#This Row],[Rodents]],Table1[[#This Row],[Human]],Table1[[#This Row],[Pig]]),NOT(OR(Table1[[#This Row],[Inhaled/Intratracheal/intranasal]],Table1[[#This Row],[Dermal]],Table1[[#This Row],[Injected]])),"NA")</f>
        <v>NA</v>
      </c>
      <c r="AA839" t="b">
        <f>OR(ISNUMBER(FIND("fish ",C839)),ISNUMBER(FIND("Fish ",C839)),ISNUMBER(FIND("aquatic",C839)),ISNUMBER(FIND("daphnids",C839)),ISNUMBER(FIND("Carcinus maenas",C839)),ISNUMBER(FIND("Daphnia",C839)),ISNUMBER(FIND("Ruditapes philippinarum",C839)),ISNUMBER(FIND("daphnia",C839)),ISNUMBER(FIND("marine",C839)),ISNUMBER(FIND("mussel",C839)),ISNUMBER(FIND("algae",C839)),ISNUMBER(FIND("Donax faba",C839)),ISNUMBER(FIND("estuarine",C839)),ISNUMBER(FIND("snail",C839)),ISNUMBER(FIND("Prorocentrum donghaiense",C839)) )</f>
        <v>0</v>
      </c>
      <c r="AB839" t="b">
        <f>OR(ISNUMBER(FIND(" rat ",C839)),ISNUMBER(FIND(" rats ",C839)),ISNUMBER(FIND(" Rats ",C839)),ISNUMBER(FIND(" Rat ",C839)),ISNUMBER(FIND(" rat.",C839)),ISNUMBER(FIND(" rats.",C839)),ISNUMBER(FIND("mouse",C839)),ISNUMBER(FIND("mice",C839)), ISNUMBER(FIND(" Mice",C839)))</f>
        <v>0</v>
      </c>
      <c r="AC839" t="b">
        <f>OR(ISNUMBER(FIND(" cell ",C839)),ISNUMBER(FIND("fibroblast",C839)),ISNUMBER(FIND("macrophage",C839)),ISNUMBER(FIND("epithelial",C839)),ISNUMBER(FIND("endothelial",C839)),ISNUMBER(FIND("neuron",C839)),ISNUMBER(FIND(" cells ",C839)),ISNUMBER(FIND("RBC",C839)),ISNUMBER(FIND("mitochond",C839)),ISNUMBER(FIND("adipocyte",C839)),ISNUMBER(FIND("osteo",C839)),ISNUMBER(FIND("keratin",C839)),ISNUMBER(FIND(" cell's ",C839)),ISNUMBER(FIND("eukary",C839)),ISNUMBER(FIND("sperm",C839)))</f>
        <v>0</v>
      </c>
      <c r="AD839" t="b">
        <f>OR(ISNUMBER(FIND("human",B839)),ISNUMBER(FIND("workers",B839)),ISNUMBER(FIND("workforces",B839)),ISNUMBER(FIND("occupational",B839)),ISNUMBER(FIND("Case report",B839)),ISNUMBER(FIND("Workplaces",B839)),ISNUMBER(FIND("worker",B839)))</f>
        <v>0</v>
      </c>
      <c r="AE839" t="b">
        <f>OR(ISNUMBER(FIND(" plant ",C839)),ISNUMBER(FIND("Plant ",C839)),ISNUMBER(FIND("tomato",C839)),ISNUMBER(FIND("plants",C839)),ISNUMBER(FIND("Plants",C839)),ISNUMBER(FIND("algae",C839)),ISNUMBER(FIND("lettuce",C839)),ISNUMBER(FIND("green gram sprouts ",C839)),ISNUMBER(FIND("Cucurbita pepo",C839)),ISNUMBER(FIND("bean ",C839)),ISNUMBER(FIND("chloroplast",C839)),ISNUMBER(FIND("chlorophyll",C839)),ISNUMBER(FIND("seedling",C839)),ISNUMBER(FIND("canola",C839)),ISNUMBER(FIND("shoot",C839)),ISNUMBER(FIND("photosynthes",C839)),ISNUMBER(FIND(" leaves ",C839)),,ISNUMBER(FIND("agriculture",C839)),ISNUMBER(FIND(" crops ",C839)))</f>
        <v>1</v>
      </c>
      <c r="AF839" t="b">
        <f>OR(ISNUMBER(FIND("bacteria",C839)),ISNUMBER(FIND("Bacteria",C839)),ISNUMBER(FIND("Bacterium",C839)),ISNUMBER(FIND("bacterium",C839)),ISNUMBER(FIND(" coli ",C839)))</f>
        <v>0</v>
      </c>
      <c r="AG839" t="b">
        <f>OR(ISNUMBER(FIND("fungi",C839)),ISNUMBER(FIND("Fungi",C839)),ISNUMBER(FIND("fungus",C839)),ISNUMBER(FIND("Fungus",C839)),ISNUMBER(FIND("mushroom",C839)),ISNUMBER(FIND("Mushroom",C839)),ISNUMBER(FIND(" mold ",C839)))</f>
        <v>0</v>
      </c>
      <c r="AH839" t="b">
        <f>OR(ISNUMBER(FIND("Pig ",C839)),ISNUMBER(FIND("pig ",C839)),ISNUMBER(FIND("Pigs ",C839)),ISNUMBER(FIND("pigs ",C839)))</f>
        <v>0</v>
      </c>
      <c r="AI839" t="b">
        <f>OR(ISNUMBER(FIND(" C. elegans",C839)),ISNUMBER(FIND("Caenorhabditis elegans",C839)),ISNUMBER(FIND("earthworms",C839)),ISNUMBER(FIND(" Ficopomatus enigmaticus",C839)),ISNUMBER(FIND("larva",C839)),ISNUMBER(FIND("Lumbriculus variegatus",C839)),ISNUMBER(FIND("nematode",C839)))</f>
        <v>0</v>
      </c>
      <c r="AJ839" t="b">
        <f>NOT(OR(AA839,AB839,AC839,AD839,AE839,AF839,AG839,AH839,AI839))</f>
        <v>0</v>
      </c>
      <c r="AL839" t="b">
        <f>OR(AA839,AB839,AD839,AE839,AF839,AG839,AH839,AI839)</f>
        <v>1</v>
      </c>
      <c r="AM839" t="b">
        <f>IF(Table1[[#This Row],[In vivo?]],IF(Table1[[#This Row],[Cell]],FALSE,TRUE),FALSE)</f>
        <v>1</v>
      </c>
      <c r="AN839" t="b">
        <f>AND(AC839,AL839)</f>
        <v>0</v>
      </c>
      <c r="AO839" t="b">
        <f>IF(Table1[[#This Row],[Cell]],IF(Table1[[#This Row],[In vivo?]],FALSE,TRUE),FALSE)</f>
        <v>0</v>
      </c>
      <c r="AP839" t="b">
        <f>NOT(OR(Table1[[#This Row],[In vivo?]],Table1[[#This Row],[Only in Cell]]))</f>
        <v>0</v>
      </c>
      <c r="AQ839" t="str">
        <f>IF(OR(Table1[[#This Row],[Rodents]],Table1[[#This Row],[Human]],Table1[[#This Row],[Pig]]),OR(ISNUMBER(FIND("pulmonary",C839)),ISNUMBER(FIND("lung",C839))),"NA")</f>
        <v>NA</v>
      </c>
      <c r="AR839" t="str">
        <f>IF(OR(Table1[[#This Row],[Rodents]],Table1[[#This Row],[Human]],Table1[[#This Row],[Pig]]),OR(ISNUMBER(FIND("skin",C839)),ISNUMBER(FIND("dermal",C839))),"NA")</f>
        <v>NA</v>
      </c>
      <c r="AS839" t="str">
        <f>IF(OR(Table1[[#This Row],[Rodents]],Table1[[#This Row],[Human]],Table1[[#This Row],[Pig]]),OR(ISNUMBER(FIND("liver",C839)),ISNUMBER(FIND("hepat",C839))),"NA")</f>
        <v>NA</v>
      </c>
      <c r="AT839" t="str">
        <f>IF(OR(Table1[[#This Row],[Rodents]],Table1[[#This Row],[Human]],Table1[[#This Row],[Pig]]),OR(ISNUMBER(FIND("kidney",C839)),ISNUMBER(FIND("neph",C839))),"NA")</f>
        <v>NA</v>
      </c>
      <c r="AU839" t="str">
        <f>IF(OR(Table1[[#This Row],[Rodents]],Table1[[#This Row],[Human]],Table1[[#This Row],[Pig]]),OR(ISNUMBER(FIND("brain",C839)),ISNUMBER(FIND("neur",C839)),ISNUMBER(FIND("nerv",C839))),"NA")</f>
        <v>NA</v>
      </c>
      <c r="AV839" t="str">
        <f>IF(OR(Table1[[#This Row],[Rodents]],Table1[[#This Row],[Human]],Table1[[#This Row],[Pig]]),OR(ISNUMBER(FIND("heart",C839)),ISNUMBER(FIND("cardi",C839))),"NA")</f>
        <v>NA</v>
      </c>
      <c r="AW839" t="str">
        <f>IF(OR(Table1[[#This Row],[Rodents]],Table1[[#This Row],[Human]],Table1[[#This Row],[Pig]]),OR(ISNUMBER(FIND("gastro",C839)),ISNUMBER(FIND("intesti",C839)),ISNUMBER(FIND("stomach",C839))),"NA")</f>
        <v>NA</v>
      </c>
      <c r="AX839" t="str">
        <f>IF(OR(Table1[[#This Row],[Rodents]],Table1[[#This Row],[Human]],Table1[[#This Row],[Pig]]),NOT(OR(AQ839,AR839,AS839,AT839,AU839,AV839,AW839)),"NA")</f>
        <v>NA</v>
      </c>
      <c r="AY839" t="b">
        <f>OR(ISNUMBER(FIND("SWCNT",C839)),ISNUMBER(FIND("SWNT",C839)),ISNUMBER(FIND("single-wall",C839)),ISNUMBER(FIND("single wall",C839)),ISNUMBER(FIND("Single wall",C839)),ISNUMBER(FIND("Single-wall",C839)),ISNUMBER(FIND("SWCNT",B839)),ISNUMBER(FIND("SWNT",B839)),ISNUMBER(FIND("single-wall",B839)),ISNUMBER(FIND("single wall",B839)),ISNUMBER(FIND("Single-wall",B839)),ISNUMBER(FIND("Single wall",B839)))</f>
        <v>0</v>
      </c>
      <c r="AZ839" t="b">
        <f>OR(ISNUMBER(FIND("MWCNT",C839)),ISNUMBER(FIND("MWNT",C839)),ISNUMBER(FIND("multi-wall",C839)),ISNUMBER(FIND("multi wall",C839)),ISNUMBER(FIND("multiwall",C839)),ISNUMBER(FIND("Multi-wall",C839)),ISNUMBER(FIND("Multi wall",C839)),ISNUMBER(FIND("Multiwall",C839)),ISNUMBER(FIND("MWCNT",B839)),ISNUMBER(FIND("MWNT",B839)),ISNUMBER(FIND("multi-wall",B839)),ISNUMBER(FIND("multi wall",B839)),ISNUMBER(FIND("multiwall",B839)),ISNUMBER(FIND("Multi-wall",B839)),ISNUMBER(FIND("Multi wall",B839)),ISNUMBER(FIND("Multiwall",B839)),ISNUMBER(FIND("Double-wall",B839)),ISNUMBER(FIND("Double wall",B839)),ISNUMBER(FIND("Doublewall",B839)),ISNUMBER(FIND("double-wall",B839)),ISNUMBER(FIND("double wall",B839)),ISNUMBER(FIND("doublewall",B839)))</f>
        <v>1</v>
      </c>
      <c r="BA839" t="b">
        <f>AND(Table1[[#This Row],[SWCNT]],Table1[[#This Row],[MWCNT]])</f>
        <v>0</v>
      </c>
      <c r="BB839" t="b">
        <f>IF(Table1[[#This Row],[SWCNT]]=TRUE,FALSE,IF(Table1[[#This Row],[MWCNT]]=TRUE,FALSE,TRUE))</f>
        <v>0</v>
      </c>
      <c r="BC839" s="18"/>
    </row>
    <row r="840" spans="1:55" ht="166.5">
      <c r="B840" s="2" t="s">
        <v>502</v>
      </c>
      <c r="C840" s="16" t="s">
        <v>503</v>
      </c>
      <c r="D840" s="17" t="s">
        <v>504</v>
      </c>
      <c r="E840" s="2">
        <v>2021</v>
      </c>
      <c r="F840" t="b">
        <f>OR(ISNUMBER(FIND("cytotoxic",C840)),ISNUMBER(FIND("Cytotoxic",C840)),ISNUMBER(FIND("cellular toxicity",C840)),ISNUMBER(FIND("cell death",C840)),ISNUMBER(FIND("viable",C840)),ISNUMBER(FIND("phytotoxic",C840)),ISNUMBER(FIND("acute toxicity",C840)),ISNUMBER(FIND("MTT",C840)),ISNUMBER(FIND("survival",C840)),ISNUMBER(FIND("prolifer",C840)),ISNUMBER(FIND("apoptosis",C840)),ISNUMBER(FIND("neurotoxic",C840)),ISNUMBER(FIND("  lysis ",C840)),ISNUMBER(FIND("necrosis",C840)),ISNUMBER(FIND("cellular death",C840))*3,ISNUMBER(FIND("LDH",C840)),ISNUMBER(FIND("Acute toxicity",C840)))</f>
        <v>1</v>
      </c>
      <c r="G840" t="b">
        <f>OR(ISNUMBER(FIND("genotoxic",C840)),ISNUMBER(FIND("genotoxicity",C840)),ISNUMBER(FIND("DNA damage",C840)),ISNUMBER(FIND("DNA",C840)),ISNUMBER(FIND("RNA",C840)),ISNUMBER(FIND("mesothelioma",C840)),ISNUMBER(FIND("carcino",C840)),ISNUMBER(FIND("mutagen",C840)),ISNUMBER(FIND("genetic",C840)))</f>
        <v>0</v>
      </c>
      <c r="H840" t="b">
        <f>OR(ISNUMBER(FIND("inflammatory",C840)),ISNUMBER(FIND("inflamm",C840)))</f>
        <v>0</v>
      </c>
      <c r="I840" t="b">
        <f>OR(ISNUMBER(FIND("immune",C840)),ISNUMBER(FIND("immunological",C840)),ISNUMBER(FIND("interleuk",C840)),ISNUMBER(FIND("platelet activation",C840)),ISNUMBER(FIND("monocyte",C840)),ISNUMBER(FIND("leukocyte",C840)),ISNUMBER(FIND("cytokine",C840)),ISNUMBER(FIND("CD4",C840)),ISNUMBER(FIND("CD8",C840)),ISNUMBER(FIND("T-cell",C840)))</f>
        <v>0</v>
      </c>
      <c r="J840" t="b">
        <f>OR(ISNUMBER(FIND("reactive oxygen",C840)),ISNUMBER(FIND("ROS",C840)),ISNUMBER(FIND("free radical",C840)),ISNUMBER(FIND("oxidative stress",C840)),ISNUMBER(FIND("peroxid",C840)),ISNUMBER(FIND("oxidative",C840)),ISNUMBER(FIND("antioxid",C840)))</f>
        <v>1</v>
      </c>
      <c r="K840" t="b">
        <f>OR(ISNUMBER(FIND("autophag",C840)))</f>
        <v>0</v>
      </c>
      <c r="L840" t="b">
        <f>OR(ISNUMBER(FIND("morpholog",C840)))</f>
        <v>0</v>
      </c>
      <c r="M840" t="b">
        <f>OR(ISNUMBER(FIND("fibrosis",C840)),ISNUMBER(FIND("Fibrosis",C840)),ISNUMBER(FIND("fibrot",C840)))</f>
        <v>0</v>
      </c>
      <c r="N840" t="b">
        <f>OR(ISNUMBER(FIND("offspring",C840)),ISNUMBER(FIND("Parental",C840)),ISNUMBER(FIND("parental",C840)),ISNUMBER(FIND("germline",C840)),ISNUMBER(FIND("reproduc",C840)),ISNUMBER(FIND("embryo",C840)))</f>
        <v>0</v>
      </c>
      <c r="O840" t="b">
        <f>OR(ISNUMBER(FIND("metabol",C840)),ISNUMBER(FIND("Metabol",C840)),ISNUMBER(FIND("digest",C840)),ISNUMBER(FIND("mitochon",C840)))</f>
        <v>1</v>
      </c>
      <c r="P840" t="b">
        <f>OR(ISNUMBER(FIND("ecotox",C840)),ISNUMBER(FIND("Ecotox",B840)),ISNUMBER(FIND("ecotox",B840)),ISNUMBER(FIND("Ecotox",C840)))</f>
        <v>0</v>
      </c>
      <c r="Q840" t="b">
        <f>OR(ISNUMBER(FIND("Bioaccum",C840)),ISNUMBER(FIND("bioaccum",C840)),ISNUMBER(FIND("accum",C840)))</f>
        <v>0</v>
      </c>
      <c r="R840" t="b">
        <f>OR(ISNUMBER(FIND("Occupation",C840)),ISNUMBER(FIND("occupation",C840)),ISNUMBER(FIND("worker",C840)),ISNUMBER(FIND("workforce",C840)))</f>
        <v>0</v>
      </c>
      <c r="S840" t="b">
        <f>NOT(OR(F840,G840,H840,I840,J840,K840,L840,M840,N840,O840,P840,Q840,R840))</f>
        <v>0</v>
      </c>
      <c r="U840" t="b">
        <f>OR(Table1[[#This Row],[Inflammation]],Table1[[#This Row],[Immune]])</f>
        <v>0</v>
      </c>
      <c r="V840" t="b">
        <f>IF(OR(Table1[[#This Row],[Rodents]],Table1[[#This Row],[Human]],Table1[[#This Row],[Pig]]),OR(ISNUMBER(FIND("intratrach",C840)),ISNUMBER(FIND("nasal ",C840)),ISNUMBER(FIND("instill",C840))),"NA")</f>
        <v>0</v>
      </c>
      <c r="W840" t="b">
        <f>IF(OR(Table1[[#This Row],[Rodents]],Table1[[#This Row],[Human]],Table1[[#This Row],[Pig]]),OR(ISNUMBER(FIND("dermal",C840)),ISNUMBER(FIND("skin ",C840))),"NA")</f>
        <v>1</v>
      </c>
      <c r="X840" t="b">
        <f>IF(OR(Table1[[#This Row],[Rodents]],Table1[[#This Row],[Human]],Table1[[#This Row],[Pig]]),OR(ISNUMBER(FIND("injected",C840)),ISNUMBER(FIND("periton",C840)),ISNUMBER(FIND("intrascrot",C840))),"NA")</f>
        <v>0</v>
      </c>
      <c r="Y840" t="b">
        <f>IF(OR(Table1[[#This Row],[Rodents]],Table1[[#This Row],[Human]],Table1[[#This Row],[Pig]]),NOT(OR(Table1[[#This Row],[Inhaled/Intratracheal/intranasal]],Table1[[#This Row],[Dermal]],Table1[[#This Row],[Injected]])),"NA")</f>
        <v>0</v>
      </c>
      <c r="AA840" t="b">
        <f>OR(ISNUMBER(FIND("fish ",C840)),ISNUMBER(FIND("Fish ",C840)),ISNUMBER(FIND("aquatic",C840)),ISNUMBER(FIND("daphnids",C840)),ISNUMBER(FIND("Carcinus maenas",C840)),ISNUMBER(FIND("Daphnia",C840)),ISNUMBER(FIND("Ruditapes philippinarum",C840)),ISNUMBER(FIND("daphnia",C840)),ISNUMBER(FIND("marine",C840)),ISNUMBER(FIND("mussel",C840)),ISNUMBER(FIND("algae",C840)),ISNUMBER(FIND("Donax faba",C840)),ISNUMBER(FIND("estuarine",C840)),ISNUMBER(FIND("snail",C840)),ISNUMBER(FIND("Prorocentrum donghaiense",C840)) )</f>
        <v>0</v>
      </c>
      <c r="AB840" t="b">
        <f>OR(ISNUMBER(FIND(" rat ",C840)),ISNUMBER(FIND(" rats ",C840)),ISNUMBER(FIND(" Rats ",C840)),ISNUMBER(FIND(" Rat ",C840)),ISNUMBER(FIND(" rat.",C840)),ISNUMBER(FIND(" rats.",C840)),ISNUMBER(FIND("mouse",C840)),ISNUMBER(FIND("mice",C840)), ISNUMBER(FIND(" Mice",C840)))</f>
        <v>1</v>
      </c>
      <c r="AC840" t="b">
        <f>OR(ISNUMBER(FIND(" cell ",C840)),ISNUMBER(FIND("fibroblast",C840)),ISNUMBER(FIND("macrophage",C840)),ISNUMBER(FIND("epithelial",C840)),ISNUMBER(FIND("endothelial",C840)),ISNUMBER(FIND("neuron",C840)),ISNUMBER(FIND(" cells ",C840)),ISNUMBER(FIND("RBC",C840)),ISNUMBER(FIND("mitochond",C840)),ISNUMBER(FIND("adipocyte",C840)),ISNUMBER(FIND("osteo",C840)),ISNUMBER(FIND("keratin",C840)),ISNUMBER(FIND(" cell's ",C840)),ISNUMBER(FIND("eukary",C840)),ISNUMBER(FIND("sperm",C840)))</f>
        <v>1</v>
      </c>
      <c r="AD840" t="b">
        <f>OR(ISNUMBER(FIND("human",B840)),ISNUMBER(FIND("workers",B840)),ISNUMBER(FIND("workforces",B840)),ISNUMBER(FIND("occupational",B840)),ISNUMBER(FIND("Case report",B840)),ISNUMBER(FIND("Workplaces",B840)),ISNUMBER(FIND("worker",B840)))</f>
        <v>0</v>
      </c>
      <c r="AE840" t="b">
        <f>OR(ISNUMBER(FIND(" plant ",C840)),ISNUMBER(FIND("Plant ",C840)),ISNUMBER(FIND("tomato",C840)),ISNUMBER(FIND("plants",C840)),ISNUMBER(FIND("Plants",C840)),ISNUMBER(FIND("algae",C840)),ISNUMBER(FIND("lettuce",C840)),ISNUMBER(FIND("green gram sprouts ",C840)),ISNUMBER(FIND("Cucurbita pepo",C840)),ISNUMBER(FIND("bean ",C840)),ISNUMBER(FIND("chloroplast",C840)),ISNUMBER(FIND("chlorophyll",C840)),ISNUMBER(FIND("seedling",C840)),ISNUMBER(FIND("canola",C840)),ISNUMBER(FIND("shoot",C840)),ISNUMBER(FIND("photosynthes",C840)),ISNUMBER(FIND(" leaves ",C840)),,ISNUMBER(FIND("agriculture",C840)),ISNUMBER(FIND(" crops ",C840)))</f>
        <v>0</v>
      </c>
      <c r="AF840" t="b">
        <f>OR(ISNUMBER(FIND("bacteria",C840)),ISNUMBER(FIND("Bacteria",C840)),ISNUMBER(FIND("Bacterium",C840)),ISNUMBER(FIND("bacterium",C840)),ISNUMBER(FIND(" coli ",C840)))</f>
        <v>0</v>
      </c>
      <c r="AG840" t="b">
        <f>OR(ISNUMBER(FIND("fungi",C840)),ISNUMBER(FIND("Fungi",C840)),ISNUMBER(FIND("fungus",C840)),ISNUMBER(FIND("Fungus",C840)),ISNUMBER(FIND("mushroom",C840)),ISNUMBER(FIND("Mushroom",C840)),ISNUMBER(FIND(" mold ",C840)))</f>
        <v>0</v>
      </c>
      <c r="AH840" t="b">
        <f>OR(ISNUMBER(FIND("Pig ",C840)),ISNUMBER(FIND("pig ",C840)),ISNUMBER(FIND("Pigs ",C840)),ISNUMBER(FIND("pigs ",C840)))</f>
        <v>0</v>
      </c>
      <c r="AI840" t="b">
        <f>OR(ISNUMBER(FIND(" C. elegans",C840)),ISNUMBER(FIND("Caenorhabditis elegans",C840)),ISNUMBER(FIND("earthworms",C840)),ISNUMBER(FIND(" Ficopomatus enigmaticus",C840)),ISNUMBER(FIND("larva",C840)),ISNUMBER(FIND("Lumbriculus variegatus",C840)),ISNUMBER(FIND("nematode",C840)))</f>
        <v>0</v>
      </c>
      <c r="AJ840" t="b">
        <f>NOT(OR(AA840,AB840,AC840,AD840,AE840,AF840,AG840,AH840,AI840))</f>
        <v>0</v>
      </c>
      <c r="AL840" t="b">
        <f>OR(AA840,AB840,AD840,AE840,AF840,AG840,AH840,AI840)</f>
        <v>1</v>
      </c>
      <c r="AM840" t="b">
        <f>IF(Table1[[#This Row],[In vivo?]],IF(Table1[[#This Row],[Cell]],FALSE,TRUE),FALSE)</f>
        <v>0</v>
      </c>
      <c r="AN840" t="b">
        <f>AND(AC840,AL840)</f>
        <v>1</v>
      </c>
      <c r="AO840" t="b">
        <f>IF(Table1[[#This Row],[Cell]],IF(Table1[[#This Row],[In vivo?]],FALSE,TRUE),FALSE)</f>
        <v>0</v>
      </c>
      <c r="AP840" t="b">
        <f>NOT(OR(Table1[[#This Row],[In vivo?]],Table1[[#This Row],[Only in Cell]]))</f>
        <v>0</v>
      </c>
      <c r="AQ840" t="b">
        <f>IF(OR(Table1[[#This Row],[Rodents]],Table1[[#This Row],[Human]],Table1[[#This Row],[Pig]]),OR(ISNUMBER(FIND("pulmonary",C840)),ISNUMBER(FIND("lung",C840))),"NA")</f>
        <v>0</v>
      </c>
      <c r="AR840" t="b">
        <f>IF(OR(Table1[[#This Row],[Rodents]],Table1[[#This Row],[Human]],Table1[[#This Row],[Pig]]),OR(ISNUMBER(FIND("skin",C840)),ISNUMBER(FIND("dermal",C840))),"NA")</f>
        <v>1</v>
      </c>
      <c r="AS840" t="b">
        <f>IF(OR(Table1[[#This Row],[Rodents]],Table1[[#This Row],[Human]],Table1[[#This Row],[Pig]]),OR(ISNUMBER(FIND("liver",C840)),ISNUMBER(FIND("hepat",C840))),"NA")</f>
        <v>0</v>
      </c>
      <c r="AT840" t="b">
        <f>IF(OR(Table1[[#This Row],[Rodents]],Table1[[#This Row],[Human]],Table1[[#This Row],[Pig]]),OR(ISNUMBER(FIND("kidney",C840)),ISNUMBER(FIND("neph",C840))),"NA")</f>
        <v>0</v>
      </c>
      <c r="AU840" t="b">
        <f>IF(OR(Table1[[#This Row],[Rodents]],Table1[[#This Row],[Human]],Table1[[#This Row],[Pig]]),OR(ISNUMBER(FIND("brain",C840)),ISNUMBER(FIND("neur",C840)),ISNUMBER(FIND("nerv",C840))),"NA")</f>
        <v>0</v>
      </c>
      <c r="AV840" t="b">
        <f>IF(OR(Table1[[#This Row],[Rodents]],Table1[[#This Row],[Human]],Table1[[#This Row],[Pig]]),OR(ISNUMBER(FIND("heart",C840)),ISNUMBER(FIND("cardi",C840))),"NA")</f>
        <v>1</v>
      </c>
      <c r="AW840" t="b">
        <f>IF(OR(Table1[[#This Row],[Rodents]],Table1[[#This Row],[Human]],Table1[[#This Row],[Pig]]),OR(ISNUMBER(FIND("gastro",C840)),ISNUMBER(FIND("intesti",C840)),ISNUMBER(FIND("stomach",C840))),"NA")</f>
        <v>0</v>
      </c>
      <c r="AX840" t="b">
        <f>IF(OR(Table1[[#This Row],[Rodents]],Table1[[#This Row],[Human]],Table1[[#This Row],[Pig]]),NOT(OR(AQ840,AR840,AS840,AT840,AU840,AV840,AW840)),"NA")</f>
        <v>0</v>
      </c>
      <c r="AY840" t="b">
        <f>OR(ISNUMBER(FIND("SWCNT",C840)),ISNUMBER(FIND("SWNT",C840)),ISNUMBER(FIND("single-wall",C840)),ISNUMBER(FIND("single wall",C840)),ISNUMBER(FIND("Single wall",C840)),ISNUMBER(FIND("Single-wall",C840)),ISNUMBER(FIND("SWCNT",B840)),ISNUMBER(FIND("SWNT",B840)),ISNUMBER(FIND("single-wall",B840)),ISNUMBER(FIND("single wall",B840)),ISNUMBER(FIND("Single-wall",B840)),ISNUMBER(FIND("Single wall",B840)))</f>
        <v>0</v>
      </c>
      <c r="AZ840" t="b">
        <f>OR(ISNUMBER(FIND("MWCNT",C840)),ISNUMBER(FIND("MWNT",C840)),ISNUMBER(FIND("multi-wall",C840)),ISNUMBER(FIND("multi wall",C840)),ISNUMBER(FIND("multiwall",C840)),ISNUMBER(FIND("Multi-wall",C840)),ISNUMBER(FIND("Multi wall",C840)),ISNUMBER(FIND("Multiwall",C840)),ISNUMBER(FIND("MWCNT",B840)),ISNUMBER(FIND("MWNT",B840)),ISNUMBER(FIND("multi-wall",B840)),ISNUMBER(FIND("multi wall",B840)),ISNUMBER(FIND("multiwall",B840)),ISNUMBER(FIND("Multi-wall",B840)),ISNUMBER(FIND("Multi wall",B840)),ISNUMBER(FIND("Multiwall",B840)),ISNUMBER(FIND("Double-wall",B840)),ISNUMBER(FIND("Double wall",B840)),ISNUMBER(FIND("Doublewall",B840)),ISNUMBER(FIND("double-wall",B840)),ISNUMBER(FIND("double wall",B840)),ISNUMBER(FIND("doublewall",B840)))</f>
        <v>1</v>
      </c>
      <c r="BA840" t="b">
        <f>AND(Table1[[#This Row],[SWCNT]],Table1[[#This Row],[MWCNT]])</f>
        <v>0</v>
      </c>
      <c r="BB840" t="b">
        <f>IF(Table1[[#This Row],[SWCNT]]=TRUE,FALSE,IF(Table1[[#This Row],[MWCNT]]=TRUE,FALSE,TRUE))</f>
        <v>0</v>
      </c>
      <c r="BC840" s="18"/>
    </row>
    <row r="841" spans="1:55" ht="222">
      <c r="A841" t="s">
        <v>769</v>
      </c>
      <c r="B841" s="2" t="s">
        <v>770</v>
      </c>
      <c r="C841" s="16" t="s">
        <v>771</v>
      </c>
      <c r="D841" s="17" t="s">
        <v>772</v>
      </c>
      <c r="E841" s="2">
        <v>2021</v>
      </c>
      <c r="F841" t="b">
        <f>OR(ISNUMBER(FIND("cytotoxic",C841)),ISNUMBER(FIND("Cytotoxic",C841)),ISNUMBER(FIND("cellular toxicity",C841)),ISNUMBER(FIND("cell death",C841)),ISNUMBER(FIND("viable",C841)),ISNUMBER(FIND("phytotoxic",C841)),ISNUMBER(FIND("acute toxicity",C841)),ISNUMBER(FIND("MTT",C841)),ISNUMBER(FIND("survival",C841)),ISNUMBER(FIND("prolifer",C841)),ISNUMBER(FIND("apoptosis",C841)),ISNUMBER(FIND("neurotoxic",C841)),ISNUMBER(FIND("  lysis ",C841)),ISNUMBER(FIND("necrosis",C841)),ISNUMBER(FIND("cellular death",C841))*3,ISNUMBER(FIND("LDH",C841)),ISNUMBER(FIND("Acute toxicity",C841)))</f>
        <v>0</v>
      </c>
      <c r="G841" t="b">
        <f>OR(ISNUMBER(FIND("genotoxic",C841)),ISNUMBER(FIND("genotoxicity",C841)),ISNUMBER(FIND("DNA damage",C841)),ISNUMBER(FIND("DNA",C841)),ISNUMBER(FIND("RNA",C841)),ISNUMBER(FIND("mesothelioma",C841)),ISNUMBER(FIND("carcino",C841)),ISNUMBER(FIND("mutagen",C841)),ISNUMBER(FIND("genetic",C841)))</f>
        <v>0</v>
      </c>
      <c r="H841" t="b">
        <f>OR(ISNUMBER(FIND("inflammatory",C841)),ISNUMBER(FIND("inflamm",C841)))</f>
        <v>0</v>
      </c>
      <c r="I841" t="b">
        <f>OR(ISNUMBER(FIND("immune",C841)),ISNUMBER(FIND("immunological",C841)),ISNUMBER(FIND("interleuk",C841)),ISNUMBER(FIND("platelet activation",C841)),ISNUMBER(FIND("monocyte",C841)),ISNUMBER(FIND("leukocyte",C841)),ISNUMBER(FIND("cytokine",C841)),ISNUMBER(FIND("CD4",C841)),ISNUMBER(FIND("CD8",C841)),ISNUMBER(FIND("T-cell",C841)))</f>
        <v>0</v>
      </c>
      <c r="J841" t="b">
        <f>OR(ISNUMBER(FIND("reactive oxygen",C841)),ISNUMBER(FIND("ROS",C841)),ISNUMBER(FIND("free radical",C841)),ISNUMBER(FIND("oxidative stress",C841)),ISNUMBER(FIND("peroxid",C841)),ISNUMBER(FIND("oxidative",C841)),ISNUMBER(FIND("antioxid",C841)))</f>
        <v>1</v>
      </c>
      <c r="K841" t="b">
        <f>OR(ISNUMBER(FIND("autophag",C841)))</f>
        <v>0</v>
      </c>
      <c r="L841" t="b">
        <f>OR(ISNUMBER(FIND("morpholog",C841)))</f>
        <v>0</v>
      </c>
      <c r="M841" t="b">
        <f>OR(ISNUMBER(FIND("fibrosis",C841)),ISNUMBER(FIND("Fibrosis",C841)),ISNUMBER(FIND("fibrot",C841)))</f>
        <v>0</v>
      </c>
      <c r="N841" t="b">
        <f>OR(ISNUMBER(FIND("offspring",C841)),ISNUMBER(FIND("Parental",C841)),ISNUMBER(FIND("parental",C841)),ISNUMBER(FIND("germline",C841)),ISNUMBER(FIND("reproduc",C841)),ISNUMBER(FIND("embryo",C841)))</f>
        <v>0</v>
      </c>
      <c r="O841" t="b">
        <f>OR(ISNUMBER(FIND("metabol",C841)),ISNUMBER(FIND("Metabol",C841)),ISNUMBER(FIND("digest",C841)),ISNUMBER(FIND("mitochon",C841)))</f>
        <v>1</v>
      </c>
      <c r="P841" t="b">
        <f>OR(ISNUMBER(FIND("ecotox",C841)),ISNUMBER(FIND("Ecotox",B841)),ISNUMBER(FIND("ecotox",B841)),ISNUMBER(FIND("Ecotox",C841)))</f>
        <v>1</v>
      </c>
      <c r="Q841" t="b">
        <f>OR(ISNUMBER(FIND("Bioaccum",C841)),ISNUMBER(FIND("bioaccum",C841)),ISNUMBER(FIND("accum",C841)))</f>
        <v>0</v>
      </c>
      <c r="R841" t="b">
        <f>OR(ISNUMBER(FIND("Occupation",C841)),ISNUMBER(FIND("occupation",C841)),ISNUMBER(FIND("worker",C841)),ISNUMBER(FIND("workforce",C841)))</f>
        <v>0</v>
      </c>
      <c r="S841" t="b">
        <f>NOT(OR(F841,G841,H841,I841,J841,K841,L841,M841,N841,O841,P841,Q841,R841))</f>
        <v>0</v>
      </c>
      <c r="U841" t="b">
        <f>OR(Table1[[#This Row],[Inflammation]],Table1[[#This Row],[Immune]])</f>
        <v>0</v>
      </c>
      <c r="V841" t="str">
        <f>IF(OR(Table1[[#This Row],[Rodents]],Table1[[#This Row],[Human]],Table1[[#This Row],[Pig]]),OR(ISNUMBER(FIND("intratrach",C841)),ISNUMBER(FIND("nasal ",C841)),ISNUMBER(FIND("instill",C841))),"NA")</f>
        <v>NA</v>
      </c>
      <c r="W841" t="str">
        <f>IF(OR(Table1[[#This Row],[Rodents]],Table1[[#This Row],[Human]],Table1[[#This Row],[Pig]]),OR(ISNUMBER(FIND("dermal",C841)),ISNUMBER(FIND("skin ",C841))),"NA")</f>
        <v>NA</v>
      </c>
      <c r="X841" t="str">
        <f>IF(OR(Table1[[#This Row],[Rodents]],Table1[[#This Row],[Human]],Table1[[#This Row],[Pig]]),OR(ISNUMBER(FIND("injected",C841)),ISNUMBER(FIND("periton",C841)),ISNUMBER(FIND("intrascrot",C841))),"NA")</f>
        <v>NA</v>
      </c>
      <c r="Y841" t="str">
        <f>IF(OR(Table1[[#This Row],[Rodents]],Table1[[#This Row],[Human]],Table1[[#This Row],[Pig]]),NOT(OR(Table1[[#This Row],[Inhaled/Intratracheal/intranasal]],Table1[[#This Row],[Dermal]],Table1[[#This Row],[Injected]])),"NA")</f>
        <v>NA</v>
      </c>
      <c r="AA841" t="b">
        <f>OR(ISNUMBER(FIND("fish ",C841)),ISNUMBER(FIND("Fish ",C841)),ISNUMBER(FIND("aquatic",C841)),ISNUMBER(FIND("daphnids",C841)),ISNUMBER(FIND("Carcinus maenas",C841)),ISNUMBER(FIND("Daphnia",C841)),ISNUMBER(FIND("Ruditapes philippinarum",C841)),ISNUMBER(FIND("daphnia",C841)),ISNUMBER(FIND("marine",C841)),ISNUMBER(FIND("mussel",C841)),ISNUMBER(FIND("algae",C841)),ISNUMBER(FIND("Donax faba",C841)),ISNUMBER(FIND("estuarine",C841)),ISNUMBER(FIND("snail",C841)),ISNUMBER(FIND("Prorocentrum donghaiense",C841)) )</f>
        <v>1</v>
      </c>
      <c r="AB841" t="b">
        <f>OR(ISNUMBER(FIND(" rat ",C841)),ISNUMBER(FIND(" rats ",C841)),ISNUMBER(FIND(" Rats ",C841)),ISNUMBER(FIND(" Rat ",C841)),ISNUMBER(FIND(" rat.",C841)),ISNUMBER(FIND(" rats.",C841)),ISNUMBER(FIND("mouse",C841)),ISNUMBER(FIND("mice",C841)), ISNUMBER(FIND(" Mice",C841)))</f>
        <v>0</v>
      </c>
      <c r="AC841" t="b">
        <f>OR(ISNUMBER(FIND(" cell ",C841)),ISNUMBER(FIND("fibroblast",C841)),ISNUMBER(FIND("macrophage",C841)),ISNUMBER(FIND("epithelial",C841)),ISNUMBER(FIND("endothelial",C841)),ISNUMBER(FIND("neuron",C841)),ISNUMBER(FIND(" cells ",C841)),ISNUMBER(FIND("RBC",C841)),ISNUMBER(FIND("mitochond",C841)),ISNUMBER(FIND("adipocyte",C841)),ISNUMBER(FIND("osteo",C841)),ISNUMBER(FIND("keratin",C841)),ISNUMBER(FIND(" cell's ",C841)),ISNUMBER(FIND("eukary",C841)),ISNUMBER(FIND("sperm",C841)))</f>
        <v>0</v>
      </c>
      <c r="AD841" t="b">
        <f>OR(ISNUMBER(FIND("human",B841)),ISNUMBER(FIND("workers",B841)),ISNUMBER(FIND("workforces",B841)),ISNUMBER(FIND("occupational",B841)),ISNUMBER(FIND("Case report",B841)),ISNUMBER(FIND("Workplaces",B841)),ISNUMBER(FIND("worker",B841)))</f>
        <v>0</v>
      </c>
      <c r="AE841" t="b">
        <f>OR(ISNUMBER(FIND(" plant ",C841)),ISNUMBER(FIND("Plant ",C841)),ISNUMBER(FIND("tomato",C841)),ISNUMBER(FIND("plants",C841)),ISNUMBER(FIND("Plants",C841)),ISNUMBER(FIND("algae",C841)),ISNUMBER(FIND("lettuce",C841)),ISNUMBER(FIND("green gram sprouts ",C841)),ISNUMBER(FIND("Cucurbita pepo",C841)),ISNUMBER(FIND("bean ",C841)),ISNUMBER(FIND("chloroplast",C841)),ISNUMBER(FIND("chlorophyll",C841)),ISNUMBER(FIND("seedling",C841)),ISNUMBER(FIND("canola",C841)),ISNUMBER(FIND("shoot",C841)),ISNUMBER(FIND("photosynthes",C841)),ISNUMBER(FIND(" leaves ",C841)),,ISNUMBER(FIND("agriculture",C841)),ISNUMBER(FIND(" crops ",C841)))</f>
        <v>0</v>
      </c>
      <c r="AF841" t="b">
        <f>OR(ISNUMBER(FIND("bacteria",C841)),ISNUMBER(FIND("Bacteria",C841)),ISNUMBER(FIND("Bacterium",C841)),ISNUMBER(FIND("bacterium",C841)),ISNUMBER(FIND(" coli ",C841)))</f>
        <v>0</v>
      </c>
      <c r="AG841" t="b">
        <f>OR(ISNUMBER(FIND("fungi",C841)),ISNUMBER(FIND("Fungi",C841)),ISNUMBER(FIND("fungus",C841)),ISNUMBER(FIND("Fungus",C841)),ISNUMBER(FIND("mushroom",C841)),ISNUMBER(FIND("Mushroom",C841)),ISNUMBER(FIND(" mold ",C841)))</f>
        <v>0</v>
      </c>
      <c r="AH841" t="b">
        <f>OR(ISNUMBER(FIND("Pig ",C841)),ISNUMBER(FIND("pig ",C841)),ISNUMBER(FIND("Pigs ",C841)),ISNUMBER(FIND("pigs ",C841)))</f>
        <v>0</v>
      </c>
      <c r="AI841" t="b">
        <f>OR(ISNUMBER(FIND(" C. elegans",C841)),ISNUMBER(FIND("Caenorhabditis elegans",C841)),ISNUMBER(FIND("earthworms",C841)),ISNUMBER(FIND(" Ficopomatus enigmaticus",C841)),ISNUMBER(FIND("larva",C841)),ISNUMBER(FIND("Lumbriculus variegatus",C841)),ISNUMBER(FIND("nematode",C841)))</f>
        <v>0</v>
      </c>
      <c r="AJ841" t="b">
        <f>NOT(OR(AA841,AB841,AC841,AD841,AE841,AF841,AG841,AH841,AI841))</f>
        <v>0</v>
      </c>
      <c r="AL841" t="b">
        <f>OR(AA841,AB841,AD841,AE841,AF841,AG841,AH841,AI841)</f>
        <v>1</v>
      </c>
      <c r="AM841" t="b">
        <f>IF(Table1[[#This Row],[In vivo?]],IF(Table1[[#This Row],[Cell]],FALSE,TRUE),FALSE)</f>
        <v>1</v>
      </c>
      <c r="AN841" t="b">
        <f>AND(AC841,AL841)</f>
        <v>0</v>
      </c>
      <c r="AO841" t="b">
        <f>IF(Table1[[#This Row],[Cell]],IF(Table1[[#This Row],[In vivo?]],FALSE,TRUE),FALSE)</f>
        <v>0</v>
      </c>
      <c r="AP841" t="b">
        <f>NOT(OR(Table1[[#This Row],[In vivo?]],Table1[[#This Row],[Only in Cell]]))</f>
        <v>0</v>
      </c>
      <c r="AQ841" t="str">
        <f>IF(OR(Table1[[#This Row],[Rodents]],Table1[[#This Row],[Human]],Table1[[#This Row],[Pig]]),OR(ISNUMBER(FIND("pulmonary",C841)),ISNUMBER(FIND("lung",C841))),"NA")</f>
        <v>NA</v>
      </c>
      <c r="AR841" t="str">
        <f>IF(OR(Table1[[#This Row],[Rodents]],Table1[[#This Row],[Human]],Table1[[#This Row],[Pig]]),OR(ISNUMBER(FIND("skin",C841)),ISNUMBER(FIND("dermal",C841))),"NA")</f>
        <v>NA</v>
      </c>
      <c r="AS841" t="str">
        <f>IF(OR(Table1[[#This Row],[Rodents]],Table1[[#This Row],[Human]],Table1[[#This Row],[Pig]]),OR(ISNUMBER(FIND("liver",C841)),ISNUMBER(FIND("hepat",C841))),"NA")</f>
        <v>NA</v>
      </c>
      <c r="AT841" t="str">
        <f>IF(OR(Table1[[#This Row],[Rodents]],Table1[[#This Row],[Human]],Table1[[#This Row],[Pig]]),OR(ISNUMBER(FIND("kidney",C841)),ISNUMBER(FIND("neph",C841))),"NA")</f>
        <v>NA</v>
      </c>
      <c r="AU841" t="str">
        <f>IF(OR(Table1[[#This Row],[Rodents]],Table1[[#This Row],[Human]],Table1[[#This Row],[Pig]]),OR(ISNUMBER(FIND("brain",C841)),ISNUMBER(FIND("neur",C841)),ISNUMBER(FIND("nerv",C841))),"NA")</f>
        <v>NA</v>
      </c>
      <c r="AV841" t="str">
        <f>IF(OR(Table1[[#This Row],[Rodents]],Table1[[#This Row],[Human]],Table1[[#This Row],[Pig]]),OR(ISNUMBER(FIND("heart",C841)),ISNUMBER(FIND("cardi",C841))),"NA")</f>
        <v>NA</v>
      </c>
      <c r="AW841" t="str">
        <f>IF(OR(Table1[[#This Row],[Rodents]],Table1[[#This Row],[Human]],Table1[[#This Row],[Pig]]),OR(ISNUMBER(FIND("gastro",C841)),ISNUMBER(FIND("intesti",C841)),ISNUMBER(FIND("stomach",C841))),"NA")</f>
        <v>NA</v>
      </c>
      <c r="AX841" t="str">
        <f>IF(OR(Table1[[#This Row],[Rodents]],Table1[[#This Row],[Human]],Table1[[#This Row],[Pig]]),NOT(OR(AQ841,AR841,AS841,AT841,AU841,AV841,AW841)),"NA")</f>
        <v>NA</v>
      </c>
      <c r="AY841" t="b">
        <f>OR(ISNUMBER(FIND("SWCNT",C841)),ISNUMBER(FIND("SWNT",C841)),ISNUMBER(FIND("single-wall",C841)),ISNUMBER(FIND("single wall",C841)),ISNUMBER(FIND("Single wall",C841)),ISNUMBER(FIND("Single-wall",C841)),ISNUMBER(FIND("SWCNT",B841)),ISNUMBER(FIND("SWNT",B841)),ISNUMBER(FIND("single-wall",B841)),ISNUMBER(FIND("single wall",B841)),ISNUMBER(FIND("Single-wall",B841)),ISNUMBER(FIND("Single wall",B841)))</f>
        <v>1</v>
      </c>
      <c r="AZ841" t="b">
        <f>OR(ISNUMBER(FIND("MWCNT",C841)),ISNUMBER(FIND("MWNT",C841)),ISNUMBER(FIND("multi-wall",C841)),ISNUMBER(FIND("multi wall",C841)),ISNUMBER(FIND("multiwall",C841)),ISNUMBER(FIND("Multi-wall",C841)),ISNUMBER(FIND("Multi wall",C841)),ISNUMBER(FIND("Multiwall",C841)),ISNUMBER(FIND("MWCNT",B841)),ISNUMBER(FIND("MWNT",B841)),ISNUMBER(FIND("multi-wall",B841)),ISNUMBER(FIND("multi wall",B841)),ISNUMBER(FIND("multiwall",B841)),ISNUMBER(FIND("Multi-wall",B841)),ISNUMBER(FIND("Multi wall",B841)),ISNUMBER(FIND("Multiwall",B841)),ISNUMBER(FIND("Double-wall",B841)),ISNUMBER(FIND("Double wall",B841)),ISNUMBER(FIND("Doublewall",B841)),ISNUMBER(FIND("double-wall",B841)),ISNUMBER(FIND("double wall",B841)),ISNUMBER(FIND("doublewall",B841)))</f>
        <v>0</v>
      </c>
      <c r="BA841" t="b">
        <f>AND(Table1[[#This Row],[SWCNT]],Table1[[#This Row],[MWCNT]])</f>
        <v>0</v>
      </c>
      <c r="BB841" t="b">
        <f>IF(Table1[[#This Row],[SWCNT]]=TRUE,FALSE,IF(Table1[[#This Row],[MWCNT]]=TRUE,FALSE,TRUE))</f>
        <v>0</v>
      </c>
      <c r="BC841" s="18"/>
    </row>
    <row r="842" spans="1:55" ht="111">
      <c r="B842" s="2" t="s">
        <v>901</v>
      </c>
      <c r="C842" s="16" t="s">
        <v>902</v>
      </c>
      <c r="D842" s="17" t="s">
        <v>903</v>
      </c>
      <c r="E842" s="2">
        <v>2020</v>
      </c>
      <c r="F842" t="b">
        <f>OR(ISNUMBER(FIND("cytotoxic",C842)),ISNUMBER(FIND("Cytotoxic",C842)),ISNUMBER(FIND("cellular toxicity",C842)),ISNUMBER(FIND("cell death",C842)),ISNUMBER(FIND("viable",C842)),ISNUMBER(FIND("phytotoxic",C842)),ISNUMBER(FIND("acute toxicity",C842)),ISNUMBER(FIND("MTT",C842)),ISNUMBER(FIND("survival",C842)),ISNUMBER(FIND("prolifer",C842)),ISNUMBER(FIND("apoptosis",C842)),ISNUMBER(FIND("neurotoxic",C842)),ISNUMBER(FIND("  lysis ",C842)),ISNUMBER(FIND("necrosis",C842)),ISNUMBER(FIND("cellular death",C842))*3,ISNUMBER(FIND("LDH",C842)),ISNUMBER(FIND("Acute toxicity",C842)))</f>
        <v>1</v>
      </c>
      <c r="G842" t="b">
        <f>OR(ISNUMBER(FIND("genotoxic",C842)),ISNUMBER(FIND("genotoxicity",C842)),ISNUMBER(FIND("DNA damage",C842)),ISNUMBER(FIND("DNA",C842)),ISNUMBER(FIND("RNA",C842)),ISNUMBER(FIND("mesothelioma",C842)),ISNUMBER(FIND("carcino",C842)),ISNUMBER(FIND("mutagen",C842)),ISNUMBER(FIND("genetic",C842)))</f>
        <v>0</v>
      </c>
      <c r="H842" t="b">
        <f>OR(ISNUMBER(FIND("inflammatory",C842)),ISNUMBER(FIND("inflamm",C842)))</f>
        <v>0</v>
      </c>
      <c r="I842" t="b">
        <f>OR(ISNUMBER(FIND("immune",C842)),ISNUMBER(FIND("immunological",C842)),ISNUMBER(FIND("interleuk",C842)),ISNUMBER(FIND("platelet activation",C842)),ISNUMBER(FIND("monocyte",C842)),ISNUMBER(FIND("leukocyte",C842)),ISNUMBER(FIND("cytokine",C842)),ISNUMBER(FIND("CD4",C842)),ISNUMBER(FIND("CD8",C842)),ISNUMBER(FIND("T-cell",C842)))</f>
        <v>0</v>
      </c>
      <c r="J842" t="b">
        <f>OR(ISNUMBER(FIND("reactive oxygen",C842)),ISNUMBER(FIND("ROS",C842)),ISNUMBER(FIND("free radical",C842)),ISNUMBER(FIND("oxidative stress",C842)),ISNUMBER(FIND("peroxid",C842)),ISNUMBER(FIND("oxidative",C842)),ISNUMBER(FIND("antioxid",C842)))</f>
        <v>0</v>
      </c>
      <c r="K842" t="b">
        <f>OR(ISNUMBER(FIND("autophag",C842)))</f>
        <v>0</v>
      </c>
      <c r="L842" t="b">
        <f>OR(ISNUMBER(FIND("morpholog",C842)))</f>
        <v>0</v>
      </c>
      <c r="M842" t="b">
        <f>OR(ISNUMBER(FIND("fibrosis",C842)),ISNUMBER(FIND("Fibrosis",C842)),ISNUMBER(FIND("fibrot",C842)))</f>
        <v>0</v>
      </c>
      <c r="N842" t="b">
        <f>OR(ISNUMBER(FIND("offspring",C842)),ISNUMBER(FIND("Parental",C842)),ISNUMBER(FIND("parental",C842)),ISNUMBER(FIND("germline",C842)),ISNUMBER(FIND("reproduc",C842)),ISNUMBER(FIND("embryo",C842)))</f>
        <v>0</v>
      </c>
      <c r="O842" t="b">
        <f>OR(ISNUMBER(FIND("metabol",C842)),ISNUMBER(FIND("Metabol",C842)),ISNUMBER(FIND("digest",C842)),ISNUMBER(FIND("mitochon",C842)))</f>
        <v>0</v>
      </c>
      <c r="P842" t="b">
        <f>OR(ISNUMBER(FIND("ecotox",C842)),ISNUMBER(FIND("Ecotox",B842)),ISNUMBER(FIND("ecotox",B842)),ISNUMBER(FIND("Ecotox",C842)))</f>
        <v>0</v>
      </c>
      <c r="Q842" t="b">
        <f>OR(ISNUMBER(FIND("Bioaccum",C842)),ISNUMBER(FIND("bioaccum",C842)),ISNUMBER(FIND("accum",C842)))</f>
        <v>0</v>
      </c>
      <c r="R842" t="b">
        <f>OR(ISNUMBER(FIND("Occupation",C842)),ISNUMBER(FIND("occupation",C842)),ISNUMBER(FIND("worker",C842)),ISNUMBER(FIND("workforce",C842)))</f>
        <v>0</v>
      </c>
      <c r="S842" t="b">
        <f>NOT(OR(F842,G842,H842,I842,J842,K842,L842,M842,N842,O842,P842,Q842,R842))</f>
        <v>0</v>
      </c>
      <c r="U842" t="b">
        <f>OR(Table1[[#This Row],[Inflammation]],Table1[[#This Row],[Immune]])</f>
        <v>0</v>
      </c>
      <c r="V842" t="str">
        <f>IF(OR(Table1[[#This Row],[Rodents]],Table1[[#This Row],[Human]],Table1[[#This Row],[Pig]]),OR(ISNUMBER(FIND("intratrach",C842)),ISNUMBER(FIND("nasal ",C842)),ISNUMBER(FIND("instill",C842))),"NA")</f>
        <v>NA</v>
      </c>
      <c r="W842" t="str">
        <f>IF(OR(Table1[[#This Row],[Rodents]],Table1[[#This Row],[Human]],Table1[[#This Row],[Pig]]),OR(ISNUMBER(FIND("dermal",C842)),ISNUMBER(FIND("skin ",C842))),"NA")</f>
        <v>NA</v>
      </c>
      <c r="X842" t="str">
        <f>IF(OR(Table1[[#This Row],[Rodents]],Table1[[#This Row],[Human]],Table1[[#This Row],[Pig]]),OR(ISNUMBER(FIND("injected",C842)),ISNUMBER(FIND("periton",C842)),ISNUMBER(FIND("intrascrot",C842))),"NA")</f>
        <v>NA</v>
      </c>
      <c r="Y842" t="str">
        <f>IF(OR(Table1[[#This Row],[Rodents]],Table1[[#This Row],[Human]],Table1[[#This Row],[Pig]]),NOT(OR(Table1[[#This Row],[Inhaled/Intratracheal/intranasal]],Table1[[#This Row],[Dermal]],Table1[[#This Row],[Injected]])),"NA")</f>
        <v>NA</v>
      </c>
      <c r="AA842" t="b">
        <f>OR(ISNUMBER(FIND("fish ",C842)),ISNUMBER(FIND("Fish ",C842)),ISNUMBER(FIND("aquatic",C842)),ISNUMBER(FIND("daphnids",C842)),ISNUMBER(FIND("Carcinus maenas",C842)),ISNUMBER(FIND("Daphnia",C842)),ISNUMBER(FIND("Ruditapes philippinarum",C842)),ISNUMBER(FIND("daphnia",C842)),ISNUMBER(FIND("marine",C842)),ISNUMBER(FIND("mussel",C842)),ISNUMBER(FIND("algae",C842)),ISNUMBER(FIND("Donax faba",C842)),ISNUMBER(FIND("estuarine",C842)),ISNUMBER(FIND("snail",C842)),ISNUMBER(FIND("Prorocentrum donghaiense",C842)) )</f>
        <v>0</v>
      </c>
      <c r="AB842" t="b">
        <f>OR(ISNUMBER(FIND(" rat ",C842)),ISNUMBER(FIND(" rats ",C842)),ISNUMBER(FIND(" Rats ",C842)),ISNUMBER(FIND(" Rat ",C842)),ISNUMBER(FIND(" rat.",C842)),ISNUMBER(FIND(" rats.",C842)),ISNUMBER(FIND("mouse",C842)),ISNUMBER(FIND("mice",C842)), ISNUMBER(FIND(" Mice",C842)))</f>
        <v>0</v>
      </c>
      <c r="AC842" t="b">
        <f>OR(ISNUMBER(FIND(" cell ",C842)),ISNUMBER(FIND("fibroblast",C842)),ISNUMBER(FIND("macrophage",C842)),ISNUMBER(FIND("epithelial",C842)),ISNUMBER(FIND("endothelial",C842)),ISNUMBER(FIND("neuron",C842)),ISNUMBER(FIND(" cells ",C842)),ISNUMBER(FIND("RBC",C842)),ISNUMBER(FIND("mitochond",C842)),ISNUMBER(FIND("adipocyte",C842)),ISNUMBER(FIND("osteo",C842)),ISNUMBER(FIND("keratin",C842)),ISNUMBER(FIND(" cell's ",C842)),ISNUMBER(FIND("eukary",C842)),ISNUMBER(FIND("sperm",C842)))</f>
        <v>1</v>
      </c>
      <c r="AD842" t="b">
        <f>OR(ISNUMBER(FIND("human",B842)),ISNUMBER(FIND("workers",B842)),ISNUMBER(FIND("workforces",B842)),ISNUMBER(FIND("occupational",B842)),ISNUMBER(FIND("Case report",B842)),ISNUMBER(FIND("Workplaces",B842)),ISNUMBER(FIND("worker",B842)))</f>
        <v>0</v>
      </c>
      <c r="AE842" t="b">
        <f>OR(ISNUMBER(FIND(" plant ",C842)),ISNUMBER(FIND("Plant ",C842)),ISNUMBER(FIND("tomato",C842)),ISNUMBER(FIND("plants",C842)),ISNUMBER(FIND("Plants",C842)),ISNUMBER(FIND("algae",C842)),ISNUMBER(FIND("lettuce",C842)),ISNUMBER(FIND("green gram sprouts ",C842)),ISNUMBER(FIND("Cucurbita pepo",C842)),ISNUMBER(FIND("bean ",C842)),ISNUMBER(FIND("chloroplast",C842)),ISNUMBER(FIND("chlorophyll",C842)),ISNUMBER(FIND("seedling",C842)),ISNUMBER(FIND("canola",C842)),ISNUMBER(FIND("shoot",C842)),ISNUMBER(FIND("photosynthes",C842)),ISNUMBER(FIND(" leaves ",C842)),,ISNUMBER(FIND("agriculture",C842)),ISNUMBER(FIND(" crops ",C842)))</f>
        <v>1</v>
      </c>
      <c r="AF842" t="b">
        <f>OR(ISNUMBER(FIND("bacteria",C842)),ISNUMBER(FIND("Bacteria",C842)),ISNUMBER(FIND("Bacterium",C842)),ISNUMBER(FIND("bacterium",C842)),ISNUMBER(FIND(" coli ",C842)))</f>
        <v>0</v>
      </c>
      <c r="AG842" t="b">
        <f>OR(ISNUMBER(FIND("fungi",C842)),ISNUMBER(FIND("Fungi",C842)),ISNUMBER(FIND("fungus",C842)),ISNUMBER(FIND("Fungus",C842)),ISNUMBER(FIND("mushroom",C842)),ISNUMBER(FIND("Mushroom",C842)),ISNUMBER(FIND(" mold ",C842)))</f>
        <v>0</v>
      </c>
      <c r="AH842" t="b">
        <f>OR(ISNUMBER(FIND("Pig ",C842)),ISNUMBER(FIND("pig ",C842)),ISNUMBER(FIND("Pigs ",C842)),ISNUMBER(FIND("pigs ",C842)))</f>
        <v>0</v>
      </c>
      <c r="AI842" t="b">
        <f>OR(ISNUMBER(FIND(" C. elegans",C842)),ISNUMBER(FIND("Caenorhabditis elegans",C842)),ISNUMBER(FIND("earthworms",C842)),ISNUMBER(FIND(" Ficopomatus enigmaticus",C842)),ISNUMBER(FIND("larva",C842)),ISNUMBER(FIND("Lumbriculus variegatus",C842)),ISNUMBER(FIND("nematode",C842)))</f>
        <v>0</v>
      </c>
      <c r="AJ842" t="b">
        <f>NOT(OR(AA842,AB842,AC842,AD842,AE842,AF842,AG842,AH842,AI842))</f>
        <v>0</v>
      </c>
      <c r="AL842" t="b">
        <f>OR(AA842,AB842,AD842,AE842,AF842,AG842,AH842,AI842)</f>
        <v>1</v>
      </c>
      <c r="AM842" t="b">
        <f>IF(Table1[[#This Row],[In vivo?]],IF(Table1[[#This Row],[Cell]],FALSE,TRUE),FALSE)</f>
        <v>0</v>
      </c>
      <c r="AN842" t="b">
        <f>AND(AC842,AL842)</f>
        <v>1</v>
      </c>
      <c r="AO842" t="b">
        <f>IF(Table1[[#This Row],[Cell]],IF(Table1[[#This Row],[In vivo?]],FALSE,TRUE),FALSE)</f>
        <v>0</v>
      </c>
      <c r="AP842" t="b">
        <f>NOT(OR(Table1[[#This Row],[In vivo?]],Table1[[#This Row],[Only in Cell]]))</f>
        <v>0</v>
      </c>
      <c r="AQ842" t="str">
        <f>IF(OR(Table1[[#This Row],[Rodents]],Table1[[#This Row],[Human]],Table1[[#This Row],[Pig]]),OR(ISNUMBER(FIND("pulmonary",C842)),ISNUMBER(FIND("lung",C842))),"NA")</f>
        <v>NA</v>
      </c>
      <c r="AR842" t="str">
        <f>IF(OR(Table1[[#This Row],[Rodents]],Table1[[#This Row],[Human]],Table1[[#This Row],[Pig]]),OR(ISNUMBER(FIND("skin",C842)),ISNUMBER(FIND("dermal",C842))),"NA")</f>
        <v>NA</v>
      </c>
      <c r="AS842" t="str">
        <f>IF(OR(Table1[[#This Row],[Rodents]],Table1[[#This Row],[Human]],Table1[[#This Row],[Pig]]),OR(ISNUMBER(FIND("liver",C842)),ISNUMBER(FIND("hepat",C842))),"NA")</f>
        <v>NA</v>
      </c>
      <c r="AT842" t="str">
        <f>IF(OR(Table1[[#This Row],[Rodents]],Table1[[#This Row],[Human]],Table1[[#This Row],[Pig]]),OR(ISNUMBER(FIND("kidney",C842)),ISNUMBER(FIND("neph",C842))),"NA")</f>
        <v>NA</v>
      </c>
      <c r="AU842" t="str">
        <f>IF(OR(Table1[[#This Row],[Rodents]],Table1[[#This Row],[Human]],Table1[[#This Row],[Pig]]),OR(ISNUMBER(FIND("brain",C842)),ISNUMBER(FIND("neur",C842)),ISNUMBER(FIND("nerv",C842))),"NA")</f>
        <v>NA</v>
      </c>
      <c r="AV842" t="str">
        <f>IF(OR(Table1[[#This Row],[Rodents]],Table1[[#This Row],[Human]],Table1[[#This Row],[Pig]]),OR(ISNUMBER(FIND("heart",C842)),ISNUMBER(FIND("cardi",C842))),"NA")</f>
        <v>NA</v>
      </c>
      <c r="AW842" t="str">
        <f>IF(OR(Table1[[#This Row],[Rodents]],Table1[[#This Row],[Human]],Table1[[#This Row],[Pig]]),OR(ISNUMBER(FIND("gastro",C842)),ISNUMBER(FIND("intesti",C842)),ISNUMBER(FIND("stomach",C842))),"NA")</f>
        <v>NA</v>
      </c>
      <c r="AX842" t="str">
        <f>IF(OR(Table1[[#This Row],[Rodents]],Table1[[#This Row],[Human]],Table1[[#This Row],[Pig]]),NOT(OR(AQ842,AR842,AS842,AT842,AU842,AV842,AW842)),"NA")</f>
        <v>NA</v>
      </c>
      <c r="AY842" t="b">
        <f>OR(ISNUMBER(FIND("SWCNT",C842)),ISNUMBER(FIND("SWNT",C842)),ISNUMBER(FIND("single-wall",C842)),ISNUMBER(FIND("single wall",C842)),ISNUMBER(FIND("Single wall",C842)),ISNUMBER(FIND("Single-wall",C842)),ISNUMBER(FIND("SWCNT",B842)),ISNUMBER(FIND("SWNT",B842)),ISNUMBER(FIND("single-wall",B842)),ISNUMBER(FIND("single wall",B842)),ISNUMBER(FIND("Single-wall",B842)),ISNUMBER(FIND("Single wall",B842)))</f>
        <v>0</v>
      </c>
      <c r="AZ842" t="b">
        <f>OR(ISNUMBER(FIND("MWCNT",C842)),ISNUMBER(FIND("MWNT",C842)),ISNUMBER(FIND("multi-wall",C842)),ISNUMBER(FIND("multi wall",C842)),ISNUMBER(FIND("multiwall",C842)),ISNUMBER(FIND("Multi-wall",C842)),ISNUMBER(FIND("Multi wall",C842)),ISNUMBER(FIND("Multiwall",C842)),ISNUMBER(FIND("MWCNT",B842)),ISNUMBER(FIND("MWNT",B842)),ISNUMBER(FIND("multi-wall",B842)),ISNUMBER(FIND("multi wall",B842)),ISNUMBER(FIND("multiwall",B842)),ISNUMBER(FIND("Multi-wall",B842)),ISNUMBER(FIND("Multi wall",B842)),ISNUMBER(FIND("Multiwall",B842)),ISNUMBER(FIND("Double-wall",B842)),ISNUMBER(FIND("Double wall",B842)),ISNUMBER(FIND("Doublewall",B842)),ISNUMBER(FIND("double-wall",B842)),ISNUMBER(FIND("double wall",B842)),ISNUMBER(FIND("doublewall",B842)))</f>
        <v>1</v>
      </c>
      <c r="BA842" t="b">
        <f>AND(Table1[[#This Row],[SWCNT]],Table1[[#This Row],[MWCNT]])</f>
        <v>0</v>
      </c>
      <c r="BB842" t="b">
        <f>IF(Table1[[#This Row],[SWCNT]]=TRUE,FALSE,IF(Table1[[#This Row],[MWCNT]]=TRUE,FALSE,TRUE))</f>
        <v>0</v>
      </c>
      <c r="BC842" s="18"/>
    </row>
    <row r="843" spans="1:55" ht="296">
      <c r="A843" t="s">
        <v>1068</v>
      </c>
      <c r="B843" s="2" t="s">
        <v>1069</v>
      </c>
      <c r="C843" s="16" t="s">
        <v>1070</v>
      </c>
      <c r="D843" s="17" t="s">
        <v>54</v>
      </c>
      <c r="E843" s="2">
        <v>2020</v>
      </c>
      <c r="F843" t="b">
        <f>OR(ISNUMBER(FIND("cytotoxic",C843)),ISNUMBER(FIND("Cytotoxic",C843)),ISNUMBER(FIND("cellular toxicity",C843)),ISNUMBER(FIND("cell death",C843)),ISNUMBER(FIND("viable",C843)),ISNUMBER(FIND("phytotoxic",C843)),ISNUMBER(FIND("acute toxicity",C843)),ISNUMBER(FIND("MTT",C843)),ISNUMBER(FIND("survival",C843)),ISNUMBER(FIND("prolifer",C843)),ISNUMBER(FIND("apoptosis",C843)),ISNUMBER(FIND("neurotoxic",C843)),ISNUMBER(FIND("  lysis ",C843)),ISNUMBER(FIND("necrosis",C843)),ISNUMBER(FIND("cellular death",C843))*3,ISNUMBER(FIND("LDH",C843)),ISNUMBER(FIND("Acute toxicity",C843)))</f>
        <v>0</v>
      </c>
      <c r="G843" t="b">
        <f>OR(ISNUMBER(FIND("genotoxic",C843)),ISNUMBER(FIND("genotoxicity",C843)),ISNUMBER(FIND("DNA damage",C843)),ISNUMBER(FIND("DNA",C843)),ISNUMBER(FIND("RNA",C843)),ISNUMBER(FIND("mesothelioma",C843)),ISNUMBER(FIND("carcino",C843)),ISNUMBER(FIND("mutagen",C843)),ISNUMBER(FIND("genetic",C843)))</f>
        <v>0</v>
      </c>
      <c r="H843" t="b">
        <f>OR(ISNUMBER(FIND("inflammatory",C843)),ISNUMBER(FIND("inflamm",C843)))</f>
        <v>0</v>
      </c>
      <c r="I843" t="b">
        <f>OR(ISNUMBER(FIND("immune",C843)),ISNUMBER(FIND("immunological",C843)),ISNUMBER(FIND("interleuk",C843)),ISNUMBER(FIND("platelet activation",C843)),ISNUMBER(FIND("monocyte",C843)),ISNUMBER(FIND("leukocyte",C843)),ISNUMBER(FIND("cytokine",C843)),ISNUMBER(FIND("CD4",C843)),ISNUMBER(FIND("CD8",C843)),ISNUMBER(FIND("T-cell",C843)))</f>
        <v>0</v>
      </c>
      <c r="J843" t="b">
        <f>OR(ISNUMBER(FIND("reactive oxygen",C843)),ISNUMBER(FIND("ROS",C843)),ISNUMBER(FIND("free radical",C843)),ISNUMBER(FIND("oxidative stress",C843)),ISNUMBER(FIND("peroxid",C843)),ISNUMBER(FIND("oxidative",C843)),ISNUMBER(FIND("antioxid",C843)))</f>
        <v>1</v>
      </c>
      <c r="K843" t="b">
        <f>OR(ISNUMBER(FIND("autophag",C843)))</f>
        <v>0</v>
      </c>
      <c r="L843" t="b">
        <f>OR(ISNUMBER(FIND("morpholog",C843)))</f>
        <v>0</v>
      </c>
      <c r="M843" t="b">
        <f>OR(ISNUMBER(FIND("fibrosis",C843)),ISNUMBER(FIND("Fibrosis",C843)),ISNUMBER(FIND("fibrot",C843)))</f>
        <v>0</v>
      </c>
      <c r="N843" t="b">
        <f>OR(ISNUMBER(FIND("offspring",C843)),ISNUMBER(FIND("Parental",C843)),ISNUMBER(FIND("parental",C843)),ISNUMBER(FIND("germline",C843)),ISNUMBER(FIND("reproduc",C843)),ISNUMBER(FIND("embryo",C843)))</f>
        <v>0</v>
      </c>
      <c r="O843" t="b">
        <f>OR(ISNUMBER(FIND("metabol",C843)),ISNUMBER(FIND("Metabol",C843)),ISNUMBER(FIND("digest",C843)),ISNUMBER(FIND("mitochon",C843)))</f>
        <v>0</v>
      </c>
      <c r="P843" t="b">
        <f>OR(ISNUMBER(FIND("ecotox",C843)),ISNUMBER(FIND("Ecotox",B843)),ISNUMBER(FIND("ecotox",B843)),ISNUMBER(FIND("Ecotox",C843)))</f>
        <v>0</v>
      </c>
      <c r="Q843" t="b">
        <f>OR(ISNUMBER(FIND("Bioaccum",C843)),ISNUMBER(FIND("bioaccum",C843)),ISNUMBER(FIND("accum",C843)))</f>
        <v>0</v>
      </c>
      <c r="R843" t="b">
        <f>OR(ISNUMBER(FIND("Occupation",C843)),ISNUMBER(FIND("occupation",C843)),ISNUMBER(FIND("worker",C843)),ISNUMBER(FIND("workforce",C843)))</f>
        <v>0</v>
      </c>
      <c r="S843" t="b">
        <f>NOT(OR(F843,G843,H843,I843,J843,K843,L843,M843,N843,O843,P843,Q843,R843))</f>
        <v>0</v>
      </c>
      <c r="U843" t="b">
        <f>OR(Table1[[#This Row],[Inflammation]],Table1[[#This Row],[Immune]])</f>
        <v>0</v>
      </c>
      <c r="V843" t="str">
        <f>IF(OR(Table1[[#This Row],[Rodents]],Table1[[#This Row],[Human]],Table1[[#This Row],[Pig]]),OR(ISNUMBER(FIND("intratrach",C843)),ISNUMBER(FIND("nasal ",C843)),ISNUMBER(FIND("instill",C843))),"NA")</f>
        <v>NA</v>
      </c>
      <c r="W843" t="str">
        <f>IF(OR(Table1[[#This Row],[Rodents]],Table1[[#This Row],[Human]],Table1[[#This Row],[Pig]]),OR(ISNUMBER(FIND("dermal",C843)),ISNUMBER(FIND("skin ",C843))),"NA")</f>
        <v>NA</v>
      </c>
      <c r="X843" t="str">
        <f>IF(OR(Table1[[#This Row],[Rodents]],Table1[[#This Row],[Human]],Table1[[#This Row],[Pig]]),OR(ISNUMBER(FIND("injected",C843)),ISNUMBER(FIND("periton",C843)),ISNUMBER(FIND("intrascrot",C843))),"NA")</f>
        <v>NA</v>
      </c>
      <c r="Y843" t="str">
        <f>IF(OR(Table1[[#This Row],[Rodents]],Table1[[#This Row],[Human]],Table1[[#This Row],[Pig]]),NOT(OR(Table1[[#This Row],[Inhaled/Intratracheal/intranasal]],Table1[[#This Row],[Dermal]],Table1[[#This Row],[Injected]])),"NA")</f>
        <v>NA</v>
      </c>
      <c r="AA843" t="b">
        <f>OR(ISNUMBER(FIND("fish ",C843)),ISNUMBER(FIND("Fish ",C843)),ISNUMBER(FIND("aquatic",C843)),ISNUMBER(FIND("daphnids",C843)),ISNUMBER(FIND("Carcinus maenas",C843)),ISNUMBER(FIND("Daphnia",C843)),ISNUMBER(FIND("Ruditapes philippinarum",C843)),ISNUMBER(FIND("daphnia",C843)),ISNUMBER(FIND("marine",C843)),ISNUMBER(FIND("mussel",C843)),ISNUMBER(FIND("algae",C843)),ISNUMBER(FIND("Donax faba",C843)),ISNUMBER(FIND("estuarine",C843)),ISNUMBER(FIND("snail",C843)),ISNUMBER(FIND("Prorocentrum donghaiense",C843)) )</f>
        <v>1</v>
      </c>
      <c r="AB843" t="b">
        <f>OR(ISNUMBER(FIND(" rat ",C843)),ISNUMBER(FIND(" rats ",C843)),ISNUMBER(FIND(" Rats ",C843)),ISNUMBER(FIND(" Rat ",C843)),ISNUMBER(FIND(" rat.",C843)),ISNUMBER(FIND(" rats.",C843)),ISNUMBER(FIND("mouse",C843)),ISNUMBER(FIND("mice",C843)), ISNUMBER(FIND(" Mice",C843)))</f>
        <v>0</v>
      </c>
      <c r="AC843" t="b">
        <f>OR(ISNUMBER(FIND(" cell ",C843)),ISNUMBER(FIND("fibroblast",C843)),ISNUMBER(FIND("macrophage",C843)),ISNUMBER(FIND("epithelial",C843)),ISNUMBER(FIND("endothelial",C843)),ISNUMBER(FIND("neuron",C843)),ISNUMBER(FIND(" cells ",C843)),ISNUMBER(FIND("RBC",C843)),ISNUMBER(FIND("mitochond",C843)),ISNUMBER(FIND("adipocyte",C843)),ISNUMBER(FIND("osteo",C843)),ISNUMBER(FIND("keratin",C843)),ISNUMBER(FIND(" cell's ",C843)),ISNUMBER(FIND("eukary",C843)),ISNUMBER(FIND("sperm",C843)))</f>
        <v>0</v>
      </c>
      <c r="AD843" t="b">
        <f>OR(ISNUMBER(FIND("human",B843)),ISNUMBER(FIND("workers",B843)),ISNUMBER(FIND("workforces",B843)),ISNUMBER(FIND("occupational",B843)),ISNUMBER(FIND("Case report",B843)),ISNUMBER(FIND("Workplaces",B843)),ISNUMBER(FIND("worker",B843)))</f>
        <v>0</v>
      </c>
      <c r="AE843" t="b">
        <f>OR(ISNUMBER(FIND(" plant ",C843)),ISNUMBER(FIND("Plant ",C843)),ISNUMBER(FIND("tomato",C843)),ISNUMBER(FIND("plants",C843)),ISNUMBER(FIND("Plants",C843)),ISNUMBER(FIND("algae",C843)),ISNUMBER(FIND("lettuce",C843)),ISNUMBER(FIND("green gram sprouts ",C843)),ISNUMBER(FIND("Cucurbita pepo",C843)),ISNUMBER(FIND("bean ",C843)),ISNUMBER(FIND("chloroplast",C843)),ISNUMBER(FIND("chlorophyll",C843)),ISNUMBER(FIND("seedling",C843)),ISNUMBER(FIND("canola",C843)),ISNUMBER(FIND("shoot",C843)),ISNUMBER(FIND("photosynthes",C843)),ISNUMBER(FIND(" leaves ",C843)),,ISNUMBER(FIND("agriculture",C843)),ISNUMBER(FIND(" crops ",C843)))</f>
        <v>0</v>
      </c>
      <c r="AF843" t="b">
        <f>OR(ISNUMBER(FIND("bacteria",C843)),ISNUMBER(FIND("Bacteria",C843)),ISNUMBER(FIND("Bacterium",C843)),ISNUMBER(FIND("bacterium",C843)),ISNUMBER(FIND(" coli ",C843)))</f>
        <v>0</v>
      </c>
      <c r="AG843" t="b">
        <f>OR(ISNUMBER(FIND("fungi",C843)),ISNUMBER(FIND("Fungi",C843)),ISNUMBER(FIND("fungus",C843)),ISNUMBER(FIND("Fungus",C843)),ISNUMBER(FIND("mushroom",C843)),ISNUMBER(FIND("Mushroom",C843)),ISNUMBER(FIND(" mold ",C843)))</f>
        <v>0</v>
      </c>
      <c r="AH843" t="b">
        <f>OR(ISNUMBER(FIND("Pig ",C843)),ISNUMBER(FIND("pig ",C843)),ISNUMBER(FIND("Pigs ",C843)),ISNUMBER(FIND("pigs ",C843)))</f>
        <v>0</v>
      </c>
      <c r="AI843" t="b">
        <f>OR(ISNUMBER(FIND(" C. elegans",C843)),ISNUMBER(FIND("Caenorhabditis elegans",C843)),ISNUMBER(FIND("earthworms",C843)),ISNUMBER(FIND(" Ficopomatus enigmaticus",C843)),ISNUMBER(FIND("larva",C843)),ISNUMBER(FIND("Lumbriculus variegatus",C843)),ISNUMBER(FIND("nematode",C843)))</f>
        <v>0</v>
      </c>
      <c r="AJ843" t="b">
        <f>NOT(OR(AA843,AB843,AC843,AD843,AE843,AF843,AG843,AH843,AI843))</f>
        <v>0</v>
      </c>
      <c r="AL843" t="b">
        <f>OR(AA843,AB843,AD843,AE843,AF843,AG843,AH843,AI843)</f>
        <v>1</v>
      </c>
      <c r="AM843" t="b">
        <f>IF(Table1[[#This Row],[In vivo?]],IF(Table1[[#This Row],[Cell]],FALSE,TRUE),FALSE)</f>
        <v>1</v>
      </c>
      <c r="AN843" t="b">
        <f>AND(AC843,AL843)</f>
        <v>0</v>
      </c>
      <c r="AO843" t="b">
        <f>IF(Table1[[#This Row],[Cell]],IF(Table1[[#This Row],[In vivo?]],FALSE,TRUE),FALSE)</f>
        <v>0</v>
      </c>
      <c r="AP843" t="b">
        <f>NOT(OR(Table1[[#This Row],[In vivo?]],Table1[[#This Row],[Only in Cell]]))</f>
        <v>0</v>
      </c>
      <c r="AQ843" t="str">
        <f>IF(OR(Table1[[#This Row],[Rodents]],Table1[[#This Row],[Human]],Table1[[#This Row],[Pig]]),OR(ISNUMBER(FIND("pulmonary",C843)),ISNUMBER(FIND("lung",C843))),"NA")</f>
        <v>NA</v>
      </c>
      <c r="AR843" t="str">
        <f>IF(OR(Table1[[#This Row],[Rodents]],Table1[[#This Row],[Human]],Table1[[#This Row],[Pig]]),OR(ISNUMBER(FIND("skin",C843)),ISNUMBER(FIND("dermal",C843))),"NA")</f>
        <v>NA</v>
      </c>
      <c r="AS843" t="str">
        <f>IF(OR(Table1[[#This Row],[Rodents]],Table1[[#This Row],[Human]],Table1[[#This Row],[Pig]]),OR(ISNUMBER(FIND("liver",C843)),ISNUMBER(FIND("hepat",C843))),"NA")</f>
        <v>NA</v>
      </c>
      <c r="AT843" t="str">
        <f>IF(OR(Table1[[#This Row],[Rodents]],Table1[[#This Row],[Human]],Table1[[#This Row],[Pig]]),OR(ISNUMBER(FIND("kidney",C843)),ISNUMBER(FIND("neph",C843))),"NA")</f>
        <v>NA</v>
      </c>
      <c r="AU843" t="str">
        <f>IF(OR(Table1[[#This Row],[Rodents]],Table1[[#This Row],[Human]],Table1[[#This Row],[Pig]]),OR(ISNUMBER(FIND("brain",C843)),ISNUMBER(FIND("neur",C843)),ISNUMBER(FIND("nerv",C843))),"NA")</f>
        <v>NA</v>
      </c>
      <c r="AV843" t="str">
        <f>IF(OR(Table1[[#This Row],[Rodents]],Table1[[#This Row],[Human]],Table1[[#This Row],[Pig]]),OR(ISNUMBER(FIND("heart",C843)),ISNUMBER(FIND("cardi",C843))),"NA")</f>
        <v>NA</v>
      </c>
      <c r="AW843" t="str">
        <f>IF(OR(Table1[[#This Row],[Rodents]],Table1[[#This Row],[Human]],Table1[[#This Row],[Pig]]),OR(ISNUMBER(FIND("gastro",C843)),ISNUMBER(FIND("intesti",C843)),ISNUMBER(FIND("stomach",C843))),"NA")</f>
        <v>NA</v>
      </c>
      <c r="AX843" t="str">
        <f>IF(OR(Table1[[#This Row],[Rodents]],Table1[[#This Row],[Human]],Table1[[#This Row],[Pig]]),NOT(OR(AQ843,AR843,AS843,AT843,AU843,AV843,AW843)),"NA")</f>
        <v>NA</v>
      </c>
      <c r="AY843" t="b">
        <f>OR(ISNUMBER(FIND("SWCNT",C843)),ISNUMBER(FIND("SWNT",C843)),ISNUMBER(FIND("single-wall",C843)),ISNUMBER(FIND("single wall",C843)),ISNUMBER(FIND("Single wall",C843)),ISNUMBER(FIND("Single-wall",C843)),ISNUMBER(FIND("SWCNT",B843)),ISNUMBER(FIND("SWNT",B843)),ISNUMBER(FIND("single-wall",B843)),ISNUMBER(FIND("single wall",B843)),ISNUMBER(FIND("Single-wall",B843)),ISNUMBER(FIND("Single wall",B843)))</f>
        <v>0</v>
      </c>
      <c r="AZ843" t="b">
        <f>OR(ISNUMBER(FIND("MWCNT",C843)),ISNUMBER(FIND("MWNT",C843)),ISNUMBER(FIND("multi-wall",C843)),ISNUMBER(FIND("multi wall",C843)),ISNUMBER(FIND("multiwall",C843)),ISNUMBER(FIND("Multi-wall",C843)),ISNUMBER(FIND("Multi wall",C843)),ISNUMBER(FIND("Multiwall",C843)),ISNUMBER(FIND("MWCNT",B843)),ISNUMBER(FIND("MWNT",B843)),ISNUMBER(FIND("multi-wall",B843)),ISNUMBER(FIND("multi wall",B843)),ISNUMBER(FIND("multiwall",B843)),ISNUMBER(FIND("Multi-wall",B843)),ISNUMBER(FIND("Multi wall",B843)),ISNUMBER(FIND("Multiwall",B843)),ISNUMBER(FIND("Double-wall",B843)),ISNUMBER(FIND("Double wall",B843)),ISNUMBER(FIND("Doublewall",B843)),ISNUMBER(FIND("double-wall",B843)),ISNUMBER(FIND("double wall",B843)),ISNUMBER(FIND("doublewall",B843)))</f>
        <v>1</v>
      </c>
      <c r="BA843" t="b">
        <f>AND(Table1[[#This Row],[SWCNT]],Table1[[#This Row],[MWCNT]])</f>
        <v>0</v>
      </c>
      <c r="BB843" t="b">
        <f>IF(Table1[[#This Row],[SWCNT]]=TRUE,FALSE,IF(Table1[[#This Row],[MWCNT]]=TRUE,FALSE,TRUE))</f>
        <v>0</v>
      </c>
      <c r="BC843" s="18"/>
    </row>
    <row r="844" spans="1:55" ht="314.5">
      <c r="A844" t="s">
        <v>1726</v>
      </c>
      <c r="B844" s="2" t="s">
        <v>1727</v>
      </c>
      <c r="C844" s="16" t="s">
        <v>1728</v>
      </c>
      <c r="D844" s="17" t="s">
        <v>1729</v>
      </c>
      <c r="E844" s="2">
        <v>2018</v>
      </c>
      <c r="F844" t="b">
        <f>OR(ISNUMBER(FIND("cytotoxic",C844)),ISNUMBER(FIND("Cytotoxic",C844)),ISNUMBER(FIND("cellular toxicity",C844)),ISNUMBER(FIND("cell death",C844)),ISNUMBER(FIND("viable",C844)),ISNUMBER(FIND("phytotoxic",C844)),ISNUMBER(FIND("acute toxicity",C844)),ISNUMBER(FIND("MTT",C844)),ISNUMBER(FIND("survival",C844)),ISNUMBER(FIND("prolifer",C844)),ISNUMBER(FIND("apoptosis",C844)),ISNUMBER(FIND("neurotoxic",C844)),ISNUMBER(FIND("  lysis ",C844)),ISNUMBER(FIND("necrosis",C844)),ISNUMBER(FIND("cellular death",C844))*3,ISNUMBER(FIND("LDH",C844)),ISNUMBER(FIND("Acute toxicity",C844)))</f>
        <v>0</v>
      </c>
      <c r="G844" t="b">
        <f>OR(ISNUMBER(FIND("genotoxic",C844)),ISNUMBER(FIND("genotoxicity",C844)),ISNUMBER(FIND("DNA damage",C844)),ISNUMBER(FIND("DNA",C844)),ISNUMBER(FIND("RNA",C844)),ISNUMBER(FIND("mesothelioma",C844)),ISNUMBER(FIND("carcino",C844)),ISNUMBER(FIND("mutagen",C844)),ISNUMBER(FIND("genetic",C844)))</f>
        <v>0</v>
      </c>
      <c r="H844" t="b">
        <f>OR(ISNUMBER(FIND("inflammatory",C844)),ISNUMBER(FIND("inflamm",C844)))</f>
        <v>0</v>
      </c>
      <c r="I844" t="b">
        <f>OR(ISNUMBER(FIND("immune",C844)),ISNUMBER(FIND("immunological",C844)),ISNUMBER(FIND("interleuk",C844)),ISNUMBER(FIND("platelet activation",C844)),ISNUMBER(FIND("monocyte",C844)),ISNUMBER(FIND("leukocyte",C844)),ISNUMBER(FIND("cytokine",C844)),ISNUMBER(FIND("CD4",C844)),ISNUMBER(FIND("CD8",C844)),ISNUMBER(FIND("T-cell",C844)))</f>
        <v>0</v>
      </c>
      <c r="J844" t="b">
        <f>OR(ISNUMBER(FIND("reactive oxygen",C844)),ISNUMBER(FIND("ROS",C844)),ISNUMBER(FIND("free radical",C844)),ISNUMBER(FIND("oxidative stress",C844)),ISNUMBER(FIND("peroxid",C844)),ISNUMBER(FIND("oxidative",C844)),ISNUMBER(FIND("antioxid",C844)))</f>
        <v>1</v>
      </c>
      <c r="K844" t="b">
        <f>OR(ISNUMBER(FIND("autophag",C844)))</f>
        <v>0</v>
      </c>
      <c r="L844" t="b">
        <f>OR(ISNUMBER(FIND("morpholog",C844)))</f>
        <v>0</v>
      </c>
      <c r="M844" t="b">
        <f>OR(ISNUMBER(FIND("fibrosis",C844)),ISNUMBER(FIND("Fibrosis",C844)),ISNUMBER(FIND("fibrot",C844)))</f>
        <v>0</v>
      </c>
      <c r="N844" t="b">
        <f>OR(ISNUMBER(FIND("offspring",C844)),ISNUMBER(FIND("Parental",C844)),ISNUMBER(FIND("parental",C844)),ISNUMBER(FIND("germline",C844)),ISNUMBER(FIND("reproduc",C844)),ISNUMBER(FIND("embryo",C844)))</f>
        <v>0</v>
      </c>
      <c r="O844" t="b">
        <f>OR(ISNUMBER(FIND("metabol",C844)),ISNUMBER(FIND("Metabol",C844)),ISNUMBER(FIND("digest",C844)),ISNUMBER(FIND("mitochon",C844)))</f>
        <v>0</v>
      </c>
      <c r="P844" t="b">
        <f>OR(ISNUMBER(FIND("ecotox",C844)),ISNUMBER(FIND("Ecotox",B844)),ISNUMBER(FIND("ecotox",B844)),ISNUMBER(FIND("Ecotox",C844)))</f>
        <v>1</v>
      </c>
      <c r="Q844" t="b">
        <f>OR(ISNUMBER(FIND("Bioaccum",C844)),ISNUMBER(FIND("bioaccum",C844)),ISNUMBER(FIND("accum",C844)))</f>
        <v>1</v>
      </c>
      <c r="R844" t="b">
        <f>OR(ISNUMBER(FIND("Occupation",C844)),ISNUMBER(FIND("occupation",C844)),ISNUMBER(FIND("worker",C844)),ISNUMBER(FIND("workforce",C844)))</f>
        <v>0</v>
      </c>
      <c r="S844" t="b">
        <f>NOT(OR(F844,G844,H844,I844,J844,K844,L844,M844,N844,O844,P844,Q844,R844))</f>
        <v>0</v>
      </c>
      <c r="U844" t="b">
        <f>OR(Table1[[#This Row],[Inflammation]],Table1[[#This Row],[Immune]])</f>
        <v>0</v>
      </c>
      <c r="V844" t="str">
        <f>IF(OR(Table1[[#This Row],[Rodents]],Table1[[#This Row],[Human]],Table1[[#This Row],[Pig]]),OR(ISNUMBER(FIND("intratrach",C844)),ISNUMBER(FIND("nasal ",C844)),ISNUMBER(FIND("instill",C844))),"NA")</f>
        <v>NA</v>
      </c>
      <c r="W844" t="str">
        <f>IF(OR(Table1[[#This Row],[Rodents]],Table1[[#This Row],[Human]],Table1[[#This Row],[Pig]]),OR(ISNUMBER(FIND("dermal",C844)),ISNUMBER(FIND("skin ",C844))),"NA")</f>
        <v>NA</v>
      </c>
      <c r="X844" t="str">
        <f>IF(OR(Table1[[#This Row],[Rodents]],Table1[[#This Row],[Human]],Table1[[#This Row],[Pig]]),OR(ISNUMBER(FIND("injected",C844)),ISNUMBER(FIND("periton",C844)),ISNUMBER(FIND("intrascrot",C844))),"NA")</f>
        <v>NA</v>
      </c>
      <c r="Y844" t="str">
        <f>IF(OR(Table1[[#This Row],[Rodents]],Table1[[#This Row],[Human]],Table1[[#This Row],[Pig]]),NOT(OR(Table1[[#This Row],[Inhaled/Intratracheal/intranasal]],Table1[[#This Row],[Dermal]],Table1[[#This Row],[Injected]])),"NA")</f>
        <v>NA</v>
      </c>
      <c r="AA844" t="b">
        <f>OR(ISNUMBER(FIND("fish ",C844)),ISNUMBER(FIND("Fish ",C844)),ISNUMBER(FIND("aquatic",C844)),ISNUMBER(FIND("daphnids",C844)),ISNUMBER(FIND("Carcinus maenas",C844)),ISNUMBER(FIND("Daphnia",C844)),ISNUMBER(FIND("Ruditapes philippinarum",C844)),ISNUMBER(FIND("daphnia",C844)),ISNUMBER(FIND("marine",C844)),ISNUMBER(FIND("mussel",C844)),ISNUMBER(FIND("algae",C844)),ISNUMBER(FIND("Donax faba",C844)),ISNUMBER(FIND("estuarine",C844)),ISNUMBER(FIND("snail",C844)),ISNUMBER(FIND("Prorocentrum donghaiense",C844)) )</f>
        <v>0</v>
      </c>
      <c r="AB844" t="b">
        <f>OR(ISNUMBER(FIND(" rat ",C844)),ISNUMBER(FIND(" rats ",C844)),ISNUMBER(FIND(" Rats ",C844)),ISNUMBER(FIND(" Rat ",C844)),ISNUMBER(FIND(" rat.",C844)),ISNUMBER(FIND(" rats.",C844)),ISNUMBER(FIND("mouse",C844)),ISNUMBER(FIND("mice",C844)), ISNUMBER(FIND(" Mice",C844)))</f>
        <v>0</v>
      </c>
      <c r="AC844" t="b">
        <f>OR(ISNUMBER(FIND(" cell ",C844)),ISNUMBER(FIND("fibroblast",C844)),ISNUMBER(FIND("macrophage",C844)),ISNUMBER(FIND("epithelial",C844)),ISNUMBER(FIND("endothelial",C844)),ISNUMBER(FIND("neuron",C844)),ISNUMBER(FIND(" cells ",C844)),ISNUMBER(FIND("RBC",C844)),ISNUMBER(FIND("mitochond",C844)),ISNUMBER(FIND("adipocyte",C844)),ISNUMBER(FIND("osteo",C844)),ISNUMBER(FIND("keratin",C844)),ISNUMBER(FIND(" cell's ",C844)),ISNUMBER(FIND("eukary",C844)),ISNUMBER(FIND("sperm",C844)))</f>
        <v>0</v>
      </c>
      <c r="AD844" t="b">
        <f>OR(ISNUMBER(FIND("human",B844)),ISNUMBER(FIND("workers",B844)),ISNUMBER(FIND("workforces",B844)),ISNUMBER(FIND("occupational",B844)),ISNUMBER(FIND("Case report",B844)),ISNUMBER(FIND("Workplaces",B844)),ISNUMBER(FIND("worker",B844)))</f>
        <v>0</v>
      </c>
      <c r="AE844" t="b">
        <f>OR(ISNUMBER(FIND(" plant ",C844)),ISNUMBER(FIND("Plant ",C844)),ISNUMBER(FIND("tomato",C844)),ISNUMBER(FIND("plants",C844)),ISNUMBER(FIND("Plants",C844)),ISNUMBER(FIND("algae",C844)),ISNUMBER(FIND("lettuce",C844)),ISNUMBER(FIND("green gram sprouts ",C844)),ISNUMBER(FIND("Cucurbita pepo",C844)),ISNUMBER(FIND("bean ",C844)),ISNUMBER(FIND("chloroplast",C844)),ISNUMBER(FIND("chlorophyll",C844)),ISNUMBER(FIND("seedling",C844)),ISNUMBER(FIND("canola",C844)),ISNUMBER(FIND("shoot",C844)),ISNUMBER(FIND("photosynthes",C844)),ISNUMBER(FIND(" leaves ",C844)),,ISNUMBER(FIND("agriculture",C844)),ISNUMBER(FIND(" crops ",C844)))</f>
        <v>1</v>
      </c>
      <c r="AF844" t="b">
        <f>OR(ISNUMBER(FIND("bacteria",C844)),ISNUMBER(FIND("Bacteria",C844)),ISNUMBER(FIND("Bacterium",C844)),ISNUMBER(FIND("bacterium",C844)),ISNUMBER(FIND(" coli ",C844)))</f>
        <v>0</v>
      </c>
      <c r="AG844" t="b">
        <f>OR(ISNUMBER(FIND("fungi",C844)),ISNUMBER(FIND("Fungi",C844)),ISNUMBER(FIND("fungus",C844)),ISNUMBER(FIND("Fungus",C844)),ISNUMBER(FIND("mushroom",C844)),ISNUMBER(FIND("Mushroom",C844)),ISNUMBER(FIND(" mold ",C844)))</f>
        <v>0</v>
      </c>
      <c r="AH844" t="b">
        <f>OR(ISNUMBER(FIND("Pig ",C844)),ISNUMBER(FIND("pig ",C844)),ISNUMBER(FIND("Pigs ",C844)),ISNUMBER(FIND("pigs ",C844)))</f>
        <v>0</v>
      </c>
      <c r="AI844" t="b">
        <f>OR(ISNUMBER(FIND(" C. elegans",C844)),ISNUMBER(FIND("Caenorhabditis elegans",C844)),ISNUMBER(FIND("earthworms",C844)),ISNUMBER(FIND(" Ficopomatus enigmaticus",C844)),ISNUMBER(FIND("larva",C844)),ISNUMBER(FIND("Lumbriculus variegatus",C844)),ISNUMBER(FIND("nematode",C844)))</f>
        <v>0</v>
      </c>
      <c r="AJ844" t="b">
        <f>NOT(OR(AA844,AB844,AC844,AD844,AE844,AF844,AG844,AH844,AI844))</f>
        <v>0</v>
      </c>
      <c r="AL844" t="b">
        <f>OR(AA844,AB844,AD844,AE844,AF844,AG844,AH844,AI844)</f>
        <v>1</v>
      </c>
      <c r="AM844" t="b">
        <f>IF(Table1[[#This Row],[In vivo?]],IF(Table1[[#This Row],[Cell]],FALSE,TRUE),FALSE)</f>
        <v>1</v>
      </c>
      <c r="AN844" t="b">
        <f>AND(AC844,AL844)</f>
        <v>0</v>
      </c>
      <c r="AO844" t="b">
        <f>IF(Table1[[#This Row],[Cell]],IF(Table1[[#This Row],[In vivo?]],FALSE,TRUE),FALSE)</f>
        <v>0</v>
      </c>
      <c r="AP844" t="b">
        <f>NOT(OR(Table1[[#This Row],[In vivo?]],Table1[[#This Row],[Only in Cell]]))</f>
        <v>0</v>
      </c>
      <c r="AQ844" t="str">
        <f>IF(OR(Table1[[#This Row],[Rodents]],Table1[[#This Row],[Human]],Table1[[#This Row],[Pig]]),OR(ISNUMBER(FIND("pulmonary",C844)),ISNUMBER(FIND("lung",C844))),"NA")</f>
        <v>NA</v>
      </c>
      <c r="AR844" t="str">
        <f>IF(OR(Table1[[#This Row],[Rodents]],Table1[[#This Row],[Human]],Table1[[#This Row],[Pig]]),OR(ISNUMBER(FIND("skin",C844)),ISNUMBER(FIND("dermal",C844))),"NA")</f>
        <v>NA</v>
      </c>
      <c r="AS844" t="str">
        <f>IF(OR(Table1[[#This Row],[Rodents]],Table1[[#This Row],[Human]],Table1[[#This Row],[Pig]]),OR(ISNUMBER(FIND("liver",C844)),ISNUMBER(FIND("hepat",C844))),"NA")</f>
        <v>NA</v>
      </c>
      <c r="AT844" t="str">
        <f>IF(OR(Table1[[#This Row],[Rodents]],Table1[[#This Row],[Human]],Table1[[#This Row],[Pig]]),OR(ISNUMBER(FIND("kidney",C844)),ISNUMBER(FIND("neph",C844))),"NA")</f>
        <v>NA</v>
      </c>
      <c r="AU844" t="str">
        <f>IF(OR(Table1[[#This Row],[Rodents]],Table1[[#This Row],[Human]],Table1[[#This Row],[Pig]]),OR(ISNUMBER(FIND("brain",C844)),ISNUMBER(FIND("neur",C844)),ISNUMBER(FIND("nerv",C844))),"NA")</f>
        <v>NA</v>
      </c>
      <c r="AV844" t="str">
        <f>IF(OR(Table1[[#This Row],[Rodents]],Table1[[#This Row],[Human]],Table1[[#This Row],[Pig]]),OR(ISNUMBER(FIND("heart",C844)),ISNUMBER(FIND("cardi",C844))),"NA")</f>
        <v>NA</v>
      </c>
      <c r="AW844" t="str">
        <f>IF(OR(Table1[[#This Row],[Rodents]],Table1[[#This Row],[Human]],Table1[[#This Row],[Pig]]),OR(ISNUMBER(FIND("gastro",C844)),ISNUMBER(FIND("intesti",C844)),ISNUMBER(FIND("stomach",C844))),"NA")</f>
        <v>NA</v>
      </c>
      <c r="AX844" t="str">
        <f>IF(OR(Table1[[#This Row],[Rodents]],Table1[[#This Row],[Human]],Table1[[#This Row],[Pig]]),NOT(OR(AQ844,AR844,AS844,AT844,AU844,AV844,AW844)),"NA")</f>
        <v>NA</v>
      </c>
      <c r="AY844" t="b">
        <f>OR(ISNUMBER(FIND("SWCNT",C844)),ISNUMBER(FIND("SWNT",C844)),ISNUMBER(FIND("single-wall",C844)),ISNUMBER(FIND("single wall",C844)),ISNUMBER(FIND("Single wall",C844)),ISNUMBER(FIND("Single-wall",C844)),ISNUMBER(FIND("SWCNT",B844)),ISNUMBER(FIND("SWNT",B844)),ISNUMBER(FIND("single-wall",B844)),ISNUMBER(FIND("single wall",B844)),ISNUMBER(FIND("Single-wall",B844)),ISNUMBER(FIND("Single wall",B844)))</f>
        <v>0</v>
      </c>
      <c r="AZ844" t="b">
        <f>OR(ISNUMBER(FIND("MWCNT",C844)),ISNUMBER(FIND("MWNT",C844)),ISNUMBER(FIND("multi-wall",C844)),ISNUMBER(FIND("multi wall",C844)),ISNUMBER(FIND("multiwall",C844)),ISNUMBER(FIND("Multi-wall",C844)),ISNUMBER(FIND("Multi wall",C844)),ISNUMBER(FIND("Multiwall",C844)),ISNUMBER(FIND("MWCNT",B844)),ISNUMBER(FIND("MWNT",B844)),ISNUMBER(FIND("multi-wall",B844)),ISNUMBER(FIND("multi wall",B844)),ISNUMBER(FIND("multiwall",B844)),ISNUMBER(FIND("Multi-wall",B844)),ISNUMBER(FIND("Multi wall",B844)),ISNUMBER(FIND("Multiwall",B844)),ISNUMBER(FIND("Double-wall",B844)),ISNUMBER(FIND("Double wall",B844)),ISNUMBER(FIND("Doublewall",B844)),ISNUMBER(FIND("double-wall",B844)),ISNUMBER(FIND("double wall",B844)),ISNUMBER(FIND("doublewall",B844)))</f>
        <v>1</v>
      </c>
      <c r="BA844" t="b">
        <f>AND(Table1[[#This Row],[SWCNT]],Table1[[#This Row],[MWCNT]])</f>
        <v>0</v>
      </c>
      <c r="BB844" t="b">
        <f>IF(Table1[[#This Row],[SWCNT]]=TRUE,FALSE,IF(Table1[[#This Row],[MWCNT]]=TRUE,FALSE,TRUE))</f>
        <v>0</v>
      </c>
      <c r="BC844" s="18"/>
    </row>
    <row r="845" spans="1:55" ht="222">
      <c r="A845" t="s">
        <v>2286</v>
      </c>
      <c r="B845" s="2" t="s">
        <v>2288</v>
      </c>
      <c r="C845" s="16" t="s">
        <v>2290</v>
      </c>
      <c r="D845" s="17" t="s">
        <v>282</v>
      </c>
      <c r="E845" s="2">
        <v>2017</v>
      </c>
      <c r="F845" t="b">
        <f>OR(ISNUMBER(FIND("cytotoxic",C845)),ISNUMBER(FIND("Cytotoxic",C845)),ISNUMBER(FIND("cellular toxicity",C845)),ISNUMBER(FIND("cell death",C845)),ISNUMBER(FIND("viable",C845)),ISNUMBER(FIND("phytotoxic",C845)),ISNUMBER(FIND("acute toxicity",C845)),ISNUMBER(FIND("MTT",C845)),ISNUMBER(FIND("survival",C845)),ISNUMBER(FIND("prolifer",C845)),ISNUMBER(FIND("apoptosis",C845)),ISNUMBER(FIND("neurotoxic",C845)),ISNUMBER(FIND("  lysis ",C845)),ISNUMBER(FIND("necrosis",C845)),ISNUMBER(FIND("cellular death",C845))*3,ISNUMBER(FIND("LDH",C845)),ISNUMBER(FIND("Acute toxicity",C845)))</f>
        <v>1</v>
      </c>
      <c r="G845" t="b">
        <f>OR(ISNUMBER(FIND("genotoxic",C845)),ISNUMBER(FIND("genotoxicity",C845)),ISNUMBER(FIND("DNA damage",C845)),ISNUMBER(FIND("DNA",C845)),ISNUMBER(FIND("RNA",C845)),ISNUMBER(FIND("mesothelioma",C845)),ISNUMBER(FIND("carcino",C845)),ISNUMBER(FIND("mutagen",C845)),ISNUMBER(FIND("genetic",C845)))</f>
        <v>0</v>
      </c>
      <c r="H845" t="b">
        <f>OR(ISNUMBER(FIND("inflammatory",C845)),ISNUMBER(FIND("inflamm",C845)))</f>
        <v>0</v>
      </c>
      <c r="I845" t="b">
        <f>OR(ISNUMBER(FIND("immune",C845)),ISNUMBER(FIND("immunological",C845)),ISNUMBER(FIND("interleuk",C845)),ISNUMBER(FIND("platelet activation",C845)),ISNUMBER(FIND("monocyte",C845)),ISNUMBER(FIND("leukocyte",C845)),ISNUMBER(FIND("cytokine",C845)),ISNUMBER(FIND("CD4",C845)),ISNUMBER(FIND("CD8",C845)),ISNUMBER(FIND("T-cell",C845)))</f>
        <v>0</v>
      </c>
      <c r="J845" t="b">
        <f>OR(ISNUMBER(FIND("reactive oxygen",C845)),ISNUMBER(FIND("ROS",C845)),ISNUMBER(FIND("free radical",C845)),ISNUMBER(FIND("oxidative stress",C845)),ISNUMBER(FIND("peroxid",C845)),ISNUMBER(FIND("oxidative",C845)),ISNUMBER(FIND("antioxid",C845)))</f>
        <v>1</v>
      </c>
      <c r="K845" t="b">
        <f>OR(ISNUMBER(FIND("autophag",C845)))</f>
        <v>0</v>
      </c>
      <c r="L845" t="b">
        <f>OR(ISNUMBER(FIND("morpholog",C845)))</f>
        <v>0</v>
      </c>
      <c r="M845" t="b">
        <f>OR(ISNUMBER(FIND("fibrosis",C845)),ISNUMBER(FIND("Fibrosis",C845)),ISNUMBER(FIND("fibrot",C845)))</f>
        <v>0</v>
      </c>
      <c r="N845" t="b">
        <f>OR(ISNUMBER(FIND("offspring",C845)),ISNUMBER(FIND("Parental",C845)),ISNUMBER(FIND("parental",C845)),ISNUMBER(FIND("germline",C845)),ISNUMBER(FIND("reproduc",C845)),ISNUMBER(FIND("embryo",C845)))</f>
        <v>0</v>
      </c>
      <c r="O845" t="b">
        <f>OR(ISNUMBER(FIND("metabol",C845)),ISNUMBER(FIND("Metabol",C845)),ISNUMBER(FIND("digest",C845)),ISNUMBER(FIND("mitochon",C845)))</f>
        <v>0</v>
      </c>
      <c r="P845" t="b">
        <f>OR(ISNUMBER(FIND("ecotox",C845)),ISNUMBER(FIND("Ecotox",B845)),ISNUMBER(FIND("ecotox",B845)),ISNUMBER(FIND("Ecotox",C845)))</f>
        <v>0</v>
      </c>
      <c r="Q845" t="b">
        <f>OR(ISNUMBER(FIND("Bioaccum",C845)),ISNUMBER(FIND("bioaccum",C845)),ISNUMBER(FIND("accum",C845)))</f>
        <v>1</v>
      </c>
      <c r="R845" t="b">
        <f>OR(ISNUMBER(FIND("Occupation",C845)),ISNUMBER(FIND("occupation",C845)),ISNUMBER(FIND("worker",C845)),ISNUMBER(FIND("workforce",C845)))</f>
        <v>0</v>
      </c>
      <c r="S845" t="b">
        <f>NOT(OR(F845,G845,H845,I845,J845,K845,L845,M845,N845,O845,P845,Q845,R845))</f>
        <v>0</v>
      </c>
      <c r="U845" t="b">
        <f>OR(Table1[[#This Row],[Inflammation]],Table1[[#This Row],[Immune]])</f>
        <v>0</v>
      </c>
      <c r="V845" t="str">
        <f>IF(OR(Table1[[#This Row],[Rodents]],Table1[[#This Row],[Human]],Table1[[#This Row],[Pig]]),OR(ISNUMBER(FIND("intratrach",C845)),ISNUMBER(FIND("nasal ",C845)),ISNUMBER(FIND("instill",C845))),"NA")</f>
        <v>NA</v>
      </c>
      <c r="W845" t="str">
        <f>IF(OR(Table1[[#This Row],[Rodents]],Table1[[#This Row],[Human]],Table1[[#This Row],[Pig]]),OR(ISNUMBER(FIND("dermal",C845)),ISNUMBER(FIND("skin ",C845))),"NA")</f>
        <v>NA</v>
      </c>
      <c r="X845" t="str">
        <f>IF(OR(Table1[[#This Row],[Rodents]],Table1[[#This Row],[Human]],Table1[[#This Row],[Pig]]),OR(ISNUMBER(FIND("injected",C845)),ISNUMBER(FIND("periton",C845)),ISNUMBER(FIND("intrascrot",C845))),"NA")</f>
        <v>NA</v>
      </c>
      <c r="Y845" t="str">
        <f>IF(OR(Table1[[#This Row],[Rodents]],Table1[[#This Row],[Human]],Table1[[#This Row],[Pig]]),NOT(OR(Table1[[#This Row],[Inhaled/Intratracheal/intranasal]],Table1[[#This Row],[Dermal]],Table1[[#This Row],[Injected]])),"NA")</f>
        <v>NA</v>
      </c>
      <c r="AA845" t="b">
        <f>OR(ISNUMBER(FIND("fish ",C845)),ISNUMBER(FIND("Fish ",C845)),ISNUMBER(FIND("aquatic",C845)),ISNUMBER(FIND("daphnids",C845)),ISNUMBER(FIND("Carcinus maenas",C845)),ISNUMBER(FIND("Daphnia",C845)),ISNUMBER(FIND("Ruditapes philippinarum",C845)),ISNUMBER(FIND("daphnia",C845)),ISNUMBER(FIND("marine",C845)),ISNUMBER(FIND("mussel",C845)),ISNUMBER(FIND("algae",C845)),ISNUMBER(FIND("Donax faba",C845)),ISNUMBER(FIND("estuarine",C845)),ISNUMBER(FIND("snail",C845)),ISNUMBER(FIND("Prorocentrum donghaiense",C845)) )</f>
        <v>0</v>
      </c>
      <c r="AB845" t="b">
        <f>OR(ISNUMBER(FIND(" rat ",C845)),ISNUMBER(FIND(" rats ",C845)),ISNUMBER(FIND(" Rats ",C845)),ISNUMBER(FIND(" Rat ",C845)),ISNUMBER(FIND(" rat.",C845)),ISNUMBER(FIND(" rats.",C845)),ISNUMBER(FIND("mouse",C845)),ISNUMBER(FIND("mice",C845)), ISNUMBER(FIND(" Mice",C845)))</f>
        <v>0</v>
      </c>
      <c r="AC845" t="b">
        <f>OR(ISNUMBER(FIND(" cell ",C845)),ISNUMBER(FIND("fibroblast",C845)),ISNUMBER(FIND("macrophage",C845)),ISNUMBER(FIND("epithelial",C845)),ISNUMBER(FIND("endothelial",C845)),ISNUMBER(FIND("neuron",C845)),ISNUMBER(FIND(" cells ",C845)),ISNUMBER(FIND("RBC",C845)),ISNUMBER(FIND("mitochond",C845)),ISNUMBER(FIND("adipocyte",C845)),ISNUMBER(FIND("osteo",C845)),ISNUMBER(FIND("keratin",C845)),ISNUMBER(FIND(" cell's ",C845)),ISNUMBER(FIND("eukary",C845)),ISNUMBER(FIND("sperm",C845)))</f>
        <v>0</v>
      </c>
      <c r="AD845" t="b">
        <f>OR(ISNUMBER(FIND("human",B845)),ISNUMBER(FIND("workers",B845)),ISNUMBER(FIND("workforces",B845)),ISNUMBER(FIND("occupational",B845)),ISNUMBER(FIND("Case report",B845)),ISNUMBER(FIND("Workplaces",B845)),ISNUMBER(FIND("worker",B845)))</f>
        <v>0</v>
      </c>
      <c r="AE845" t="b">
        <f>OR(ISNUMBER(FIND(" plant ",C845)),ISNUMBER(FIND("Plant ",C845)),ISNUMBER(FIND("tomato",C845)),ISNUMBER(FIND("plants",C845)),ISNUMBER(FIND("Plants",C845)),ISNUMBER(FIND("algae",C845)),ISNUMBER(FIND("lettuce",C845)),ISNUMBER(FIND("green gram sprouts ",C845)),ISNUMBER(FIND("Cucurbita pepo",C845)),ISNUMBER(FIND("bean ",C845)),ISNUMBER(FIND("chloroplast",C845)),ISNUMBER(FIND("chlorophyll",C845)),ISNUMBER(FIND("seedling",C845)),ISNUMBER(FIND("canola",C845)),ISNUMBER(FIND("shoot",C845)),ISNUMBER(FIND("photosynthes",C845)),ISNUMBER(FIND(" leaves ",C845)),,ISNUMBER(FIND("agriculture",C845)),ISNUMBER(FIND(" crops ",C845)))</f>
        <v>1</v>
      </c>
      <c r="AF845" t="b">
        <f>OR(ISNUMBER(FIND("bacteria",C845)),ISNUMBER(FIND("Bacteria",C845)),ISNUMBER(FIND("Bacterium",C845)),ISNUMBER(FIND("bacterium",C845)),ISNUMBER(FIND(" coli ",C845)))</f>
        <v>0</v>
      </c>
      <c r="AG845" t="b">
        <f>OR(ISNUMBER(FIND("fungi",C845)),ISNUMBER(FIND("Fungi",C845)),ISNUMBER(FIND("fungus",C845)),ISNUMBER(FIND("Fungus",C845)),ISNUMBER(FIND("mushroom",C845)),ISNUMBER(FIND("Mushroom",C845)),ISNUMBER(FIND(" mold ",C845)))</f>
        <v>0</v>
      </c>
      <c r="AH845" t="b">
        <f>OR(ISNUMBER(FIND("Pig ",C845)),ISNUMBER(FIND("pig ",C845)),ISNUMBER(FIND("Pigs ",C845)),ISNUMBER(FIND("pigs ",C845)))</f>
        <v>0</v>
      </c>
      <c r="AI845" t="b">
        <f>OR(ISNUMBER(FIND(" C. elegans",C845)),ISNUMBER(FIND("Caenorhabditis elegans",C845)),ISNUMBER(FIND("earthworms",C845)),ISNUMBER(FIND(" Ficopomatus enigmaticus",C845)),ISNUMBER(FIND("larva",C845)),ISNUMBER(FIND("Lumbriculus variegatus",C845)),ISNUMBER(FIND("nematode",C845)))</f>
        <v>0</v>
      </c>
      <c r="AJ845" t="b">
        <f>NOT(OR(AA845,AB845,AC845,AD845,AE845,AF845,AG845,AH845,AI845))</f>
        <v>0</v>
      </c>
      <c r="AL845" t="b">
        <f>OR(AA845,AB845,AD845,AE845,AF845,AG845,AH845,AI845)</f>
        <v>1</v>
      </c>
      <c r="AM845" t="b">
        <f>IF(Table1[[#This Row],[In vivo?]],IF(Table1[[#This Row],[Cell]],FALSE,TRUE),FALSE)</f>
        <v>1</v>
      </c>
      <c r="AN845" t="b">
        <f>AND(AC845,AL845)</f>
        <v>0</v>
      </c>
      <c r="AO845" t="b">
        <f>IF(Table1[[#This Row],[Cell]],IF(Table1[[#This Row],[In vivo?]],FALSE,TRUE),FALSE)</f>
        <v>0</v>
      </c>
      <c r="AP845" t="b">
        <f>NOT(OR(Table1[[#This Row],[In vivo?]],Table1[[#This Row],[Only in Cell]]))</f>
        <v>0</v>
      </c>
      <c r="AQ845" t="str">
        <f>IF(OR(Table1[[#This Row],[Rodents]],Table1[[#This Row],[Human]],Table1[[#This Row],[Pig]]),OR(ISNUMBER(FIND("pulmonary",C845)),ISNUMBER(FIND("lung",C845))),"NA")</f>
        <v>NA</v>
      </c>
      <c r="AR845" t="str">
        <f>IF(OR(Table1[[#This Row],[Rodents]],Table1[[#This Row],[Human]],Table1[[#This Row],[Pig]]),OR(ISNUMBER(FIND("skin",C845)),ISNUMBER(FIND("dermal",C845))),"NA")</f>
        <v>NA</v>
      </c>
      <c r="AS845" t="str">
        <f>IF(OR(Table1[[#This Row],[Rodents]],Table1[[#This Row],[Human]],Table1[[#This Row],[Pig]]),OR(ISNUMBER(FIND("liver",C845)),ISNUMBER(FIND("hepat",C845))),"NA")</f>
        <v>NA</v>
      </c>
      <c r="AT845" t="str">
        <f>IF(OR(Table1[[#This Row],[Rodents]],Table1[[#This Row],[Human]],Table1[[#This Row],[Pig]]),OR(ISNUMBER(FIND("kidney",C845)),ISNUMBER(FIND("neph",C845))),"NA")</f>
        <v>NA</v>
      </c>
      <c r="AU845" t="str">
        <f>IF(OR(Table1[[#This Row],[Rodents]],Table1[[#This Row],[Human]],Table1[[#This Row],[Pig]]),OR(ISNUMBER(FIND("brain",C845)),ISNUMBER(FIND("neur",C845)),ISNUMBER(FIND("nerv",C845))),"NA")</f>
        <v>NA</v>
      </c>
      <c r="AV845" t="str">
        <f>IF(OR(Table1[[#This Row],[Rodents]],Table1[[#This Row],[Human]],Table1[[#This Row],[Pig]]),OR(ISNUMBER(FIND("heart",C845)),ISNUMBER(FIND("cardi",C845))),"NA")</f>
        <v>NA</v>
      </c>
      <c r="AW845" t="str">
        <f>IF(OR(Table1[[#This Row],[Rodents]],Table1[[#This Row],[Human]],Table1[[#This Row],[Pig]]),OR(ISNUMBER(FIND("gastro",C845)),ISNUMBER(FIND("intesti",C845)),ISNUMBER(FIND("stomach",C845))),"NA")</f>
        <v>NA</v>
      </c>
      <c r="AX845" t="str">
        <f>IF(OR(Table1[[#This Row],[Rodents]],Table1[[#This Row],[Human]],Table1[[#This Row],[Pig]]),NOT(OR(AQ845,AR845,AS845,AT845,AU845,AV845,AW845)),"NA")</f>
        <v>NA</v>
      </c>
      <c r="AY845" t="b">
        <f>OR(ISNUMBER(FIND("SWCNT",C845)),ISNUMBER(FIND("SWNT",C845)),ISNUMBER(FIND("single-wall",C845)),ISNUMBER(FIND("single wall",C845)),ISNUMBER(FIND("Single wall",C845)),ISNUMBER(FIND("Single-wall",C845)),ISNUMBER(FIND("SWCNT",B845)),ISNUMBER(FIND("SWNT",B845)),ISNUMBER(FIND("single-wall",B845)),ISNUMBER(FIND("single wall",B845)),ISNUMBER(FIND("Single-wall",B845)),ISNUMBER(FIND("Single wall",B845)))</f>
        <v>0</v>
      </c>
      <c r="AZ845" t="b">
        <f>OR(ISNUMBER(FIND("MWCNT",C845)),ISNUMBER(FIND("MWNT",C845)),ISNUMBER(FIND("multi-wall",C845)),ISNUMBER(FIND("multi wall",C845)),ISNUMBER(FIND("multiwall",C845)),ISNUMBER(FIND("Multi-wall",C845)),ISNUMBER(FIND("Multi wall",C845)),ISNUMBER(FIND("Multiwall",C845)),ISNUMBER(FIND("MWCNT",B845)),ISNUMBER(FIND("MWNT",B845)),ISNUMBER(FIND("multi-wall",B845)),ISNUMBER(FIND("multi wall",B845)),ISNUMBER(FIND("multiwall",B845)),ISNUMBER(FIND("Multi-wall",B845)),ISNUMBER(FIND("Multi wall",B845)),ISNUMBER(FIND("Multiwall",B845)),ISNUMBER(FIND("Double-wall",B845)),ISNUMBER(FIND("Double wall",B845)),ISNUMBER(FIND("Doublewall",B845)),ISNUMBER(FIND("double-wall",B845)),ISNUMBER(FIND("double wall",B845)),ISNUMBER(FIND("doublewall",B845)))</f>
        <v>1</v>
      </c>
      <c r="BA845" t="b">
        <f>AND(Table1[[#This Row],[SWCNT]],Table1[[#This Row],[MWCNT]])</f>
        <v>0</v>
      </c>
      <c r="BB845" t="b">
        <f>IF(Table1[[#This Row],[SWCNT]]=TRUE,FALSE,IF(Table1[[#This Row],[MWCNT]]=TRUE,FALSE,TRUE))</f>
        <v>0</v>
      </c>
      <c r="BC845" s="18"/>
    </row>
    <row r="846" spans="1:55" ht="129.5">
      <c r="A846" t="s">
        <v>2395</v>
      </c>
      <c r="B846" s="2" t="s">
        <v>2398</v>
      </c>
      <c r="C846" s="16" t="s">
        <v>2401</v>
      </c>
      <c r="D846" s="17" t="s">
        <v>93</v>
      </c>
      <c r="E846" s="2">
        <v>2017</v>
      </c>
      <c r="F846" t="b">
        <f>OR(ISNUMBER(FIND("cytotoxic",C846)),ISNUMBER(FIND("Cytotoxic",C846)),ISNUMBER(FIND("cellular toxicity",C846)),ISNUMBER(FIND("cell death",C846)),ISNUMBER(FIND("viable",C846)),ISNUMBER(FIND("phytotoxic",C846)),ISNUMBER(FIND("acute toxicity",C846)),ISNUMBER(FIND("MTT",C846)),ISNUMBER(FIND("survival",C846)),ISNUMBER(FIND("prolifer",C846)),ISNUMBER(FIND("apoptosis",C846)),ISNUMBER(FIND("neurotoxic",C846)),ISNUMBER(FIND("  lysis ",C846)),ISNUMBER(FIND("necrosis",C846)),ISNUMBER(FIND("cellular death",C846))*3,ISNUMBER(FIND("LDH",C846)),ISNUMBER(FIND("Acute toxicity",C846)))</f>
        <v>0</v>
      </c>
      <c r="G846" t="b">
        <f>OR(ISNUMBER(FIND("genotoxic",C846)),ISNUMBER(FIND("genotoxicity",C846)),ISNUMBER(FIND("DNA damage",C846)),ISNUMBER(FIND("DNA",C846)),ISNUMBER(FIND("RNA",C846)),ISNUMBER(FIND("mesothelioma",C846)),ISNUMBER(FIND("carcino",C846)),ISNUMBER(FIND("mutagen",C846)),ISNUMBER(FIND("genetic",C846)))</f>
        <v>1</v>
      </c>
      <c r="H846" t="b">
        <f>OR(ISNUMBER(FIND("inflammatory",C846)),ISNUMBER(FIND("inflamm",C846)))</f>
        <v>0</v>
      </c>
      <c r="I846" t="b">
        <f>OR(ISNUMBER(FIND("immune",C846)),ISNUMBER(FIND("immunological",C846)),ISNUMBER(FIND("interleuk",C846)),ISNUMBER(FIND("platelet activation",C846)),ISNUMBER(FIND("monocyte",C846)),ISNUMBER(FIND("leukocyte",C846)),ISNUMBER(FIND("cytokine",C846)),ISNUMBER(FIND("CD4",C846)),ISNUMBER(FIND("CD8",C846)),ISNUMBER(FIND("T-cell",C846)))</f>
        <v>1</v>
      </c>
      <c r="J846" t="b">
        <f>OR(ISNUMBER(FIND("reactive oxygen",C846)),ISNUMBER(FIND("ROS",C846)),ISNUMBER(FIND("free radical",C846)),ISNUMBER(FIND("oxidative stress",C846)),ISNUMBER(FIND("peroxid",C846)),ISNUMBER(FIND("oxidative",C846)),ISNUMBER(FIND("antioxid",C846)))</f>
        <v>0</v>
      </c>
      <c r="K846" t="b">
        <f>OR(ISNUMBER(FIND("autophag",C846)))</f>
        <v>0</v>
      </c>
      <c r="L846" t="b">
        <f>OR(ISNUMBER(FIND("morpholog",C846)))</f>
        <v>0</v>
      </c>
      <c r="M846" t="b">
        <f>OR(ISNUMBER(FIND("fibrosis",C846)),ISNUMBER(FIND("Fibrosis",C846)),ISNUMBER(FIND("fibrot",C846)))</f>
        <v>0</v>
      </c>
      <c r="N846" t="b">
        <f>OR(ISNUMBER(FIND("offspring",C846)),ISNUMBER(FIND("Parental",C846)),ISNUMBER(FIND("parental",C846)),ISNUMBER(FIND("germline",C846)),ISNUMBER(FIND("reproduc",C846)),ISNUMBER(FIND("embryo",C846)))</f>
        <v>0</v>
      </c>
      <c r="O846" t="b">
        <f>OR(ISNUMBER(FIND("metabol",C846)),ISNUMBER(FIND("Metabol",C846)),ISNUMBER(FIND("digest",C846)),ISNUMBER(FIND("mitochon",C846)))</f>
        <v>0</v>
      </c>
      <c r="P846" t="b">
        <f>OR(ISNUMBER(FIND("ecotox",C846)),ISNUMBER(FIND("Ecotox",B846)),ISNUMBER(FIND("ecotox",B846)),ISNUMBER(FIND("Ecotox",C846)))</f>
        <v>0</v>
      </c>
      <c r="Q846" t="b">
        <f>OR(ISNUMBER(FIND("Bioaccum",C846)),ISNUMBER(FIND("bioaccum",C846)),ISNUMBER(FIND("accum",C846)))</f>
        <v>0</v>
      </c>
      <c r="R846" t="b">
        <f>OR(ISNUMBER(FIND("Occupation",C846)),ISNUMBER(FIND("occupation",C846)),ISNUMBER(FIND("worker",C846)),ISNUMBER(FIND("workforce",C846)))</f>
        <v>0</v>
      </c>
      <c r="S846" t="b">
        <f>NOT(OR(F846,G846,H846,I846,J846,K846,L846,M846,N846,O846,P846,Q846,R846))</f>
        <v>0</v>
      </c>
      <c r="U846" t="b">
        <f>OR(Table1[[#This Row],[Inflammation]],Table1[[#This Row],[Immune]])</f>
        <v>1</v>
      </c>
      <c r="V846" t="b">
        <f>IF(OR(Table1[[#This Row],[Rodents]],Table1[[#This Row],[Human]],Table1[[#This Row],[Pig]]),OR(ISNUMBER(FIND("intratrach",C846)),ISNUMBER(FIND("nasal ",C846)),ISNUMBER(FIND("instill",C846))),"NA")</f>
        <v>0</v>
      </c>
      <c r="W846" t="b">
        <f>IF(OR(Table1[[#This Row],[Rodents]],Table1[[#This Row],[Human]],Table1[[#This Row],[Pig]]),OR(ISNUMBER(FIND("dermal",C846)),ISNUMBER(FIND("skin ",C846))),"NA")</f>
        <v>0</v>
      </c>
      <c r="X846" t="b">
        <f>IF(OR(Table1[[#This Row],[Rodents]],Table1[[#This Row],[Human]],Table1[[#This Row],[Pig]]),OR(ISNUMBER(FIND("injected",C846)),ISNUMBER(FIND("periton",C846)),ISNUMBER(FIND("intrascrot",C846))),"NA")</f>
        <v>0</v>
      </c>
      <c r="Y846" t="b">
        <f>IF(OR(Table1[[#This Row],[Rodents]],Table1[[#This Row],[Human]],Table1[[#This Row],[Pig]]),NOT(OR(Table1[[#This Row],[Inhaled/Intratracheal/intranasal]],Table1[[#This Row],[Dermal]],Table1[[#This Row],[Injected]])),"NA")</f>
        <v>1</v>
      </c>
      <c r="AA846" t="b">
        <f>OR(ISNUMBER(FIND("fish ",C846)),ISNUMBER(FIND("Fish ",C846)),ISNUMBER(FIND("aquatic",C846)),ISNUMBER(FIND("daphnids",C846)),ISNUMBER(FIND("Carcinus maenas",C846)),ISNUMBER(FIND("Daphnia",C846)),ISNUMBER(FIND("Ruditapes philippinarum",C846)),ISNUMBER(FIND("daphnia",C846)),ISNUMBER(FIND("marine",C846)),ISNUMBER(FIND("mussel",C846)),ISNUMBER(FIND("algae",C846)),ISNUMBER(FIND("Donax faba",C846)),ISNUMBER(FIND("estuarine",C846)),ISNUMBER(FIND("snail",C846)),ISNUMBER(FIND("Prorocentrum donghaiense",C846)) )</f>
        <v>0</v>
      </c>
      <c r="AB846" t="b">
        <f>OR(ISNUMBER(FIND(" rat ",C846)),ISNUMBER(FIND(" rats ",C846)),ISNUMBER(FIND(" Rats ",C846)),ISNUMBER(FIND(" Rat ",C846)),ISNUMBER(FIND(" rat.",C846)),ISNUMBER(FIND(" rats.",C846)),ISNUMBER(FIND("mouse",C846)),ISNUMBER(FIND("mice",C846)), ISNUMBER(FIND(" Mice",C846)))</f>
        <v>1</v>
      </c>
      <c r="AC846" t="b">
        <f>OR(ISNUMBER(FIND(" cell ",C846)),ISNUMBER(FIND("fibroblast",C846)),ISNUMBER(FIND("macrophage",C846)),ISNUMBER(FIND("epithelial",C846)),ISNUMBER(FIND("endothelial",C846)),ISNUMBER(FIND("neuron",C846)),ISNUMBER(FIND(" cells ",C846)),ISNUMBER(FIND("RBC",C846)),ISNUMBER(FIND("mitochond",C846)),ISNUMBER(FIND("adipocyte",C846)),ISNUMBER(FIND("osteo",C846)),ISNUMBER(FIND("keratin",C846)),ISNUMBER(FIND(" cell's ",C846)),ISNUMBER(FIND("eukary",C846)),ISNUMBER(FIND("sperm",C846)))</f>
        <v>0</v>
      </c>
      <c r="AD846" t="b">
        <f>OR(ISNUMBER(FIND("human",B846)),ISNUMBER(FIND("workers",B846)),ISNUMBER(FIND("workforces",B846)),ISNUMBER(FIND("occupational",B846)),ISNUMBER(FIND("Case report",B846)),ISNUMBER(FIND("Workplaces",B846)),ISNUMBER(FIND("worker",B846)))</f>
        <v>0</v>
      </c>
      <c r="AE846" t="b">
        <f>OR(ISNUMBER(FIND(" plant ",C846)),ISNUMBER(FIND("Plant ",C846)),ISNUMBER(FIND("tomato",C846)),ISNUMBER(FIND("plants",C846)),ISNUMBER(FIND("Plants",C846)),ISNUMBER(FIND("algae",C846)),ISNUMBER(FIND("lettuce",C846)),ISNUMBER(FIND("green gram sprouts ",C846)),ISNUMBER(FIND("Cucurbita pepo",C846)),ISNUMBER(FIND("bean ",C846)),ISNUMBER(FIND("chloroplast",C846)),ISNUMBER(FIND("chlorophyll",C846)),ISNUMBER(FIND("seedling",C846)),ISNUMBER(FIND("canola",C846)),ISNUMBER(FIND("shoot",C846)),ISNUMBER(FIND("photosynthes",C846)),ISNUMBER(FIND(" leaves ",C846)),,ISNUMBER(FIND("agriculture",C846)),ISNUMBER(FIND(" crops ",C846)))</f>
        <v>0</v>
      </c>
      <c r="AF846" t="b">
        <f>OR(ISNUMBER(FIND("bacteria",C846)),ISNUMBER(FIND("Bacteria",C846)),ISNUMBER(FIND("Bacterium",C846)),ISNUMBER(FIND("bacterium",C846)),ISNUMBER(FIND(" coli ",C846)))</f>
        <v>0</v>
      </c>
      <c r="AG846" t="b">
        <f>OR(ISNUMBER(FIND("fungi",C846)),ISNUMBER(FIND("Fungi",C846)),ISNUMBER(FIND("fungus",C846)),ISNUMBER(FIND("Fungus",C846)),ISNUMBER(FIND("mushroom",C846)),ISNUMBER(FIND("Mushroom",C846)),ISNUMBER(FIND(" mold ",C846)))</f>
        <v>0</v>
      </c>
      <c r="AH846" t="b">
        <f>OR(ISNUMBER(FIND("Pig ",C846)),ISNUMBER(FIND("pig ",C846)),ISNUMBER(FIND("Pigs ",C846)),ISNUMBER(FIND("pigs ",C846)))</f>
        <v>0</v>
      </c>
      <c r="AI846" t="b">
        <f>OR(ISNUMBER(FIND(" C. elegans",C846)),ISNUMBER(FIND("Caenorhabditis elegans",C846)),ISNUMBER(FIND("earthworms",C846)),ISNUMBER(FIND(" Ficopomatus enigmaticus",C846)),ISNUMBER(FIND("larva",C846)),ISNUMBER(FIND("Lumbriculus variegatus",C846)),ISNUMBER(FIND("nematode",C846)))</f>
        <v>0</v>
      </c>
      <c r="AJ846" t="b">
        <f>NOT(OR(AA846,AB846,AC846,AD846,AE846,AF846,AG846,AH846,AI846))</f>
        <v>0</v>
      </c>
      <c r="AL846" t="b">
        <f>OR(AA846,AB846,AD846,AE846,AF846,AG846,AH846,AI846)</f>
        <v>1</v>
      </c>
      <c r="AM846" t="b">
        <f>IF(Table1[[#This Row],[In vivo?]],IF(Table1[[#This Row],[Cell]],FALSE,TRUE),FALSE)</f>
        <v>1</v>
      </c>
      <c r="AN846" t="b">
        <f>AND(AC846,AL846)</f>
        <v>0</v>
      </c>
      <c r="AO846" t="b">
        <f>IF(Table1[[#This Row],[Cell]],IF(Table1[[#This Row],[In vivo?]],FALSE,TRUE),FALSE)</f>
        <v>0</v>
      </c>
      <c r="AP846" t="b">
        <f>NOT(OR(Table1[[#This Row],[In vivo?]],Table1[[#This Row],[Only in Cell]]))</f>
        <v>0</v>
      </c>
      <c r="AQ846" t="b">
        <f>IF(OR(Table1[[#This Row],[Rodents]],Table1[[#This Row],[Human]],Table1[[#This Row],[Pig]]),OR(ISNUMBER(FIND("pulmonary",C846)),ISNUMBER(FIND("lung",C846))),"NA")</f>
        <v>0</v>
      </c>
      <c r="AR846" t="b">
        <f>IF(OR(Table1[[#This Row],[Rodents]],Table1[[#This Row],[Human]],Table1[[#This Row],[Pig]]),OR(ISNUMBER(FIND("skin",C846)),ISNUMBER(FIND("dermal",C846))),"NA")</f>
        <v>0</v>
      </c>
      <c r="AS846" t="b">
        <f>IF(OR(Table1[[#This Row],[Rodents]],Table1[[#This Row],[Human]],Table1[[#This Row],[Pig]]),OR(ISNUMBER(FIND("liver",C846)),ISNUMBER(FIND("hepat",C846))),"NA")</f>
        <v>0</v>
      </c>
      <c r="AT846" t="b">
        <f>IF(OR(Table1[[#This Row],[Rodents]],Table1[[#This Row],[Human]],Table1[[#This Row],[Pig]]),OR(ISNUMBER(FIND("kidney",C846)),ISNUMBER(FIND("neph",C846))),"NA")</f>
        <v>0</v>
      </c>
      <c r="AU846" t="b">
        <f>IF(OR(Table1[[#This Row],[Rodents]],Table1[[#This Row],[Human]],Table1[[#This Row],[Pig]]),OR(ISNUMBER(FIND("brain",C846)),ISNUMBER(FIND("neur",C846)),ISNUMBER(FIND("nerv",C846))),"NA")</f>
        <v>0</v>
      </c>
      <c r="AV846" t="b">
        <f>IF(OR(Table1[[#This Row],[Rodents]],Table1[[#This Row],[Human]],Table1[[#This Row],[Pig]]),OR(ISNUMBER(FIND("heart",C846)),ISNUMBER(FIND("cardi",C846))),"NA")</f>
        <v>0</v>
      </c>
      <c r="AW846" t="b">
        <f>IF(OR(Table1[[#This Row],[Rodents]],Table1[[#This Row],[Human]],Table1[[#This Row],[Pig]]),OR(ISNUMBER(FIND("gastro",C846)),ISNUMBER(FIND("intesti",C846)),ISNUMBER(FIND("stomach",C846))),"NA")</f>
        <v>0</v>
      </c>
      <c r="AX846" t="b">
        <f>IF(OR(Table1[[#This Row],[Rodents]],Table1[[#This Row],[Human]],Table1[[#This Row],[Pig]]),NOT(OR(AQ846,AR846,AS846,AT846,AU846,AV846,AW846)),"NA")</f>
        <v>1</v>
      </c>
      <c r="AY846" t="b">
        <f>OR(ISNUMBER(FIND("SWCNT",C846)),ISNUMBER(FIND("SWNT",C846)),ISNUMBER(FIND("single-wall",C846)),ISNUMBER(FIND("single wall",C846)),ISNUMBER(FIND("Single wall",C846)),ISNUMBER(FIND("Single-wall",C846)),ISNUMBER(FIND("SWCNT",B846)),ISNUMBER(FIND("SWNT",B846)),ISNUMBER(FIND("single-wall",B846)),ISNUMBER(FIND("single wall",B846)),ISNUMBER(FIND("Single-wall",B846)),ISNUMBER(FIND("Single wall",B846)))</f>
        <v>1</v>
      </c>
      <c r="AZ846" t="b">
        <f>OR(ISNUMBER(FIND("MWCNT",C846)),ISNUMBER(FIND("MWNT",C846)),ISNUMBER(FIND("multi-wall",C846)),ISNUMBER(FIND("multi wall",C846)),ISNUMBER(FIND("multiwall",C846)),ISNUMBER(FIND("Multi-wall",C846)),ISNUMBER(FIND("Multi wall",C846)),ISNUMBER(FIND("Multiwall",C846)),ISNUMBER(FIND("MWCNT",B846)),ISNUMBER(FIND("MWNT",B846)),ISNUMBER(FIND("multi-wall",B846)),ISNUMBER(FIND("multi wall",B846)),ISNUMBER(FIND("multiwall",B846)),ISNUMBER(FIND("Multi-wall",B846)),ISNUMBER(FIND("Multi wall",B846)),ISNUMBER(FIND("Multiwall",B846)),ISNUMBER(FIND("Double-wall",B846)),ISNUMBER(FIND("Double wall",B846)),ISNUMBER(FIND("Doublewall",B846)),ISNUMBER(FIND("double-wall",B846)),ISNUMBER(FIND("double wall",B846)),ISNUMBER(FIND("doublewall",B846)))</f>
        <v>1</v>
      </c>
      <c r="BA846" t="b">
        <f>AND(Table1[[#This Row],[SWCNT]],Table1[[#This Row],[MWCNT]])</f>
        <v>1</v>
      </c>
      <c r="BB846" t="b">
        <f>IF(Table1[[#This Row],[SWCNT]]=TRUE,FALSE,IF(Table1[[#This Row],[MWCNT]]=TRUE,FALSE,TRUE))</f>
        <v>0</v>
      </c>
      <c r="BC846" s="18"/>
    </row>
    <row r="847" spans="1:55" ht="129.5">
      <c r="B847" s="2" t="s">
        <v>3422</v>
      </c>
      <c r="C847" s="16" t="s">
        <v>3425</v>
      </c>
      <c r="D847" s="17" t="s">
        <v>3428</v>
      </c>
      <c r="E847" s="2">
        <v>2014</v>
      </c>
      <c r="F847" t="b">
        <f>OR(ISNUMBER(FIND("cytotoxic",C847)),ISNUMBER(FIND("Cytotoxic",C847)),ISNUMBER(FIND("cellular toxicity",C847)),ISNUMBER(FIND("cell death",C847)),ISNUMBER(FIND("viable",C847)),ISNUMBER(FIND("phytotoxic",C847)),ISNUMBER(FIND("acute toxicity",C847)),ISNUMBER(FIND("MTT",C847)),ISNUMBER(FIND("survival",C847)),ISNUMBER(FIND("prolifer",C847)),ISNUMBER(FIND("apoptosis",C847)),ISNUMBER(FIND("neurotoxic",C847)),ISNUMBER(FIND("  lysis ",C847)),ISNUMBER(FIND("necrosis",C847)),ISNUMBER(FIND("cellular death",C847))*3,ISNUMBER(FIND("LDH",C847)),ISNUMBER(FIND("Acute toxicity",C847)))</f>
        <v>0</v>
      </c>
      <c r="G847" t="b">
        <f>OR(ISNUMBER(FIND("genotoxic",C847)),ISNUMBER(FIND("genotoxicity",C847)),ISNUMBER(FIND("DNA damage",C847)),ISNUMBER(FIND("DNA",C847)),ISNUMBER(FIND("RNA",C847)),ISNUMBER(FIND("mesothelioma",C847)),ISNUMBER(FIND("carcino",C847)),ISNUMBER(FIND("mutagen",C847)),ISNUMBER(FIND("genetic",C847)))</f>
        <v>0</v>
      </c>
      <c r="H847" t="b">
        <f>OR(ISNUMBER(FIND("inflammatory",C847)),ISNUMBER(FIND("inflamm",C847)))</f>
        <v>0</v>
      </c>
      <c r="I847" t="b">
        <f>OR(ISNUMBER(FIND("immune",C847)),ISNUMBER(FIND("immunological",C847)),ISNUMBER(FIND("interleuk",C847)),ISNUMBER(FIND("platelet activation",C847)),ISNUMBER(FIND("monocyte",C847)),ISNUMBER(FIND("leukocyte",C847)),ISNUMBER(FIND("cytokine",C847)),ISNUMBER(FIND("CD4",C847)),ISNUMBER(FIND("CD8",C847)),ISNUMBER(FIND("T-cell",C847)))</f>
        <v>0</v>
      </c>
      <c r="J847" t="b">
        <f>OR(ISNUMBER(FIND("reactive oxygen",C847)),ISNUMBER(FIND("ROS",C847)),ISNUMBER(FIND("free radical",C847)),ISNUMBER(FIND("oxidative stress",C847)),ISNUMBER(FIND("peroxid",C847)),ISNUMBER(FIND("oxidative",C847)),ISNUMBER(FIND("antioxid",C847)))</f>
        <v>1</v>
      </c>
      <c r="K847" t="b">
        <f>OR(ISNUMBER(FIND("autophag",C847)))</f>
        <v>0</v>
      </c>
      <c r="L847" t="b">
        <f>OR(ISNUMBER(FIND("morpholog",C847)))</f>
        <v>0</v>
      </c>
      <c r="M847" t="b">
        <f>OR(ISNUMBER(FIND("fibrosis",C847)),ISNUMBER(FIND("Fibrosis",C847)),ISNUMBER(FIND("fibrot",C847)))</f>
        <v>0</v>
      </c>
      <c r="N847" t="b">
        <f>OR(ISNUMBER(FIND("offspring",C847)),ISNUMBER(FIND("Parental",C847)),ISNUMBER(FIND("parental",C847)),ISNUMBER(FIND("germline",C847)),ISNUMBER(FIND("reproduc",C847)),ISNUMBER(FIND("embryo",C847)))</f>
        <v>0</v>
      </c>
      <c r="O847" t="b">
        <f>OR(ISNUMBER(FIND("metabol",C847)),ISNUMBER(FIND("Metabol",C847)),ISNUMBER(FIND("digest",C847)),ISNUMBER(FIND("mitochon",C847)))</f>
        <v>0</v>
      </c>
      <c r="P847" t="b">
        <f>OR(ISNUMBER(FIND("ecotox",C847)),ISNUMBER(FIND("Ecotox",B847)),ISNUMBER(FIND("ecotox",B847)),ISNUMBER(FIND("Ecotox",C847)))</f>
        <v>0</v>
      </c>
      <c r="Q847" t="b">
        <f>OR(ISNUMBER(FIND("Bioaccum",C847)),ISNUMBER(FIND("bioaccum",C847)),ISNUMBER(FIND("accum",C847)))</f>
        <v>0</v>
      </c>
      <c r="R847" t="b">
        <f>OR(ISNUMBER(FIND("Occupation",C847)),ISNUMBER(FIND("occupation",C847)),ISNUMBER(FIND("worker",C847)),ISNUMBER(FIND("workforce",C847)))</f>
        <v>0</v>
      </c>
      <c r="S847" t="b">
        <f>NOT(OR(F847,G847,H847,I847,J847,K847,L847,M847,N847,O847,P847,Q847,R847))</f>
        <v>0</v>
      </c>
      <c r="U847" t="b">
        <f>OR(Table1[[#This Row],[Inflammation]],Table1[[#This Row],[Immune]])</f>
        <v>0</v>
      </c>
      <c r="V847" t="b">
        <f>IF(OR(Table1[[#This Row],[Rodents]],Table1[[#This Row],[Human]],Table1[[#This Row],[Pig]]),OR(ISNUMBER(FIND("intratrach",C847)),ISNUMBER(FIND("nasal ",C847)),ISNUMBER(FIND("instill",C847))),"NA")</f>
        <v>0</v>
      </c>
      <c r="W847" t="b">
        <f>IF(OR(Table1[[#This Row],[Rodents]],Table1[[#This Row],[Human]],Table1[[#This Row],[Pig]]),OR(ISNUMBER(FIND("dermal",C847)),ISNUMBER(FIND("skin ",C847))),"NA")</f>
        <v>0</v>
      </c>
      <c r="X847" t="b">
        <f>IF(OR(Table1[[#This Row],[Rodents]],Table1[[#This Row],[Human]],Table1[[#This Row],[Pig]]),OR(ISNUMBER(FIND("injected",C847)),ISNUMBER(FIND("periton",C847)),ISNUMBER(FIND("intrascrot",C847))),"NA")</f>
        <v>0</v>
      </c>
      <c r="Y847" t="b">
        <f>IF(OR(Table1[[#This Row],[Rodents]],Table1[[#This Row],[Human]],Table1[[#This Row],[Pig]]),NOT(OR(Table1[[#This Row],[Inhaled/Intratracheal/intranasal]],Table1[[#This Row],[Dermal]],Table1[[#This Row],[Injected]])),"NA")</f>
        <v>1</v>
      </c>
      <c r="AA847" t="b">
        <f>OR(ISNUMBER(FIND("fish ",C847)),ISNUMBER(FIND("Fish ",C847)),ISNUMBER(FIND("aquatic",C847)),ISNUMBER(FIND("daphnids",C847)),ISNUMBER(FIND("Carcinus maenas",C847)),ISNUMBER(FIND("Daphnia",C847)),ISNUMBER(FIND("Ruditapes philippinarum",C847)),ISNUMBER(FIND("daphnia",C847)),ISNUMBER(FIND("marine",C847)),ISNUMBER(FIND("mussel",C847)),ISNUMBER(FIND("algae",C847)),ISNUMBER(FIND("Donax faba",C847)),ISNUMBER(FIND("estuarine",C847)),ISNUMBER(FIND("snail",C847)),ISNUMBER(FIND("Prorocentrum donghaiense",C847)) )</f>
        <v>0</v>
      </c>
      <c r="AB847" t="b">
        <f>OR(ISNUMBER(FIND(" rat ",C847)),ISNUMBER(FIND(" rats ",C847)),ISNUMBER(FIND(" Rats ",C847)),ISNUMBER(FIND(" Rat ",C847)),ISNUMBER(FIND(" rat.",C847)),ISNUMBER(FIND(" rats.",C847)),ISNUMBER(FIND("mouse",C847)),ISNUMBER(FIND("mice",C847)), ISNUMBER(FIND(" Mice",C847)))</f>
        <v>1</v>
      </c>
      <c r="AC847" t="b">
        <f>OR(ISNUMBER(FIND(" cell ",C847)),ISNUMBER(FIND("fibroblast",C847)),ISNUMBER(FIND("macrophage",C847)),ISNUMBER(FIND("epithelial",C847)),ISNUMBER(FIND("endothelial",C847)),ISNUMBER(FIND("neuron",C847)),ISNUMBER(FIND(" cells ",C847)),ISNUMBER(FIND("RBC",C847)),ISNUMBER(FIND("mitochond",C847)),ISNUMBER(FIND("adipocyte",C847)),ISNUMBER(FIND("osteo",C847)),ISNUMBER(FIND("keratin",C847)),ISNUMBER(FIND(" cell's ",C847)),ISNUMBER(FIND("eukary",C847)),ISNUMBER(FIND("sperm",C847)))</f>
        <v>0</v>
      </c>
      <c r="AD847" t="b">
        <f>OR(ISNUMBER(FIND("human",B847)),ISNUMBER(FIND("workers",B847)),ISNUMBER(FIND("workforces",B847)),ISNUMBER(FIND("occupational",B847)),ISNUMBER(FIND("Case report",B847)),ISNUMBER(FIND("Workplaces",B847)),ISNUMBER(FIND("worker",B847)))</f>
        <v>0</v>
      </c>
      <c r="AE847" t="b">
        <f>OR(ISNUMBER(FIND(" plant ",C847)),ISNUMBER(FIND("Plant ",C847)),ISNUMBER(FIND("tomato",C847)),ISNUMBER(FIND("plants",C847)),ISNUMBER(FIND("Plants",C847)),ISNUMBER(FIND("algae",C847)),ISNUMBER(FIND("lettuce",C847)),ISNUMBER(FIND("green gram sprouts ",C847)),ISNUMBER(FIND("Cucurbita pepo",C847)),ISNUMBER(FIND("bean ",C847)),ISNUMBER(FIND("chloroplast",C847)),ISNUMBER(FIND("chlorophyll",C847)),ISNUMBER(FIND("seedling",C847)),ISNUMBER(FIND("canola",C847)),ISNUMBER(FIND("shoot",C847)),ISNUMBER(FIND("photosynthes",C847)),ISNUMBER(FIND(" leaves ",C847)),,ISNUMBER(FIND("agriculture",C847)),ISNUMBER(FIND(" crops ",C847)))</f>
        <v>0</v>
      </c>
      <c r="AF847" t="b">
        <f>OR(ISNUMBER(FIND("bacteria",C847)),ISNUMBER(FIND("Bacteria",C847)),ISNUMBER(FIND("Bacterium",C847)),ISNUMBER(FIND("bacterium",C847)),ISNUMBER(FIND(" coli ",C847)))</f>
        <v>0</v>
      </c>
      <c r="AG847" t="b">
        <f>OR(ISNUMBER(FIND("fungi",C847)),ISNUMBER(FIND("Fungi",C847)),ISNUMBER(FIND("fungus",C847)),ISNUMBER(FIND("Fungus",C847)),ISNUMBER(FIND("mushroom",C847)),ISNUMBER(FIND("Mushroom",C847)),ISNUMBER(FIND(" mold ",C847)))</f>
        <v>0</v>
      </c>
      <c r="AH847" t="b">
        <f>OR(ISNUMBER(FIND("Pig ",C847)),ISNUMBER(FIND("pig ",C847)),ISNUMBER(FIND("Pigs ",C847)),ISNUMBER(FIND("pigs ",C847)))</f>
        <v>0</v>
      </c>
      <c r="AI847" t="b">
        <f>OR(ISNUMBER(FIND(" C. elegans",C847)),ISNUMBER(FIND("Caenorhabditis elegans",C847)),ISNUMBER(FIND("earthworms",C847)),ISNUMBER(FIND(" Ficopomatus enigmaticus",C847)),ISNUMBER(FIND("larva",C847)),ISNUMBER(FIND("Lumbriculus variegatus",C847)),ISNUMBER(FIND("nematode",C847)))</f>
        <v>0</v>
      </c>
      <c r="AJ847" t="b">
        <f>NOT(OR(AA847,AB847,AC847,AD847,AE847,AF847,AG847,AH847,AI847))</f>
        <v>0</v>
      </c>
      <c r="AL847" t="b">
        <f>OR(AA847,AB847,AD847,AE847,AF847,AG847,AH847,AI847)</f>
        <v>1</v>
      </c>
      <c r="AM847" t="b">
        <f>IF(Table1[[#This Row],[In vivo?]],IF(Table1[[#This Row],[Cell]],FALSE,TRUE),FALSE)</f>
        <v>1</v>
      </c>
      <c r="AN847" t="b">
        <f>AND(AC847,AL847)</f>
        <v>0</v>
      </c>
      <c r="AO847" t="b">
        <f>IF(Table1[[#This Row],[Cell]],IF(Table1[[#This Row],[In vivo?]],FALSE,TRUE),FALSE)</f>
        <v>0</v>
      </c>
      <c r="AP847" t="b">
        <f>NOT(OR(Table1[[#This Row],[In vivo?]],Table1[[#This Row],[Only in Cell]]))</f>
        <v>0</v>
      </c>
      <c r="AQ847" t="b">
        <f>IF(OR(Table1[[#This Row],[Rodents]],Table1[[#This Row],[Human]],Table1[[#This Row],[Pig]]),OR(ISNUMBER(FIND("pulmonary",C847)),ISNUMBER(FIND("lung",C847))),"NA")</f>
        <v>0</v>
      </c>
      <c r="AR847" t="b">
        <f>IF(OR(Table1[[#This Row],[Rodents]],Table1[[#This Row],[Human]],Table1[[#This Row],[Pig]]),OR(ISNUMBER(FIND("skin",C847)),ISNUMBER(FIND("dermal",C847))),"NA")</f>
        <v>0</v>
      </c>
      <c r="AS847" t="b">
        <f>IF(OR(Table1[[#This Row],[Rodents]],Table1[[#This Row],[Human]],Table1[[#This Row],[Pig]]),OR(ISNUMBER(FIND("liver",C847)),ISNUMBER(FIND("hepat",C847))),"NA")</f>
        <v>1</v>
      </c>
      <c r="AT847" t="b">
        <f>IF(OR(Table1[[#This Row],[Rodents]],Table1[[#This Row],[Human]],Table1[[#This Row],[Pig]]),OR(ISNUMBER(FIND("kidney",C847)),ISNUMBER(FIND("neph",C847))),"NA")</f>
        <v>0</v>
      </c>
      <c r="AU847" t="b">
        <f>IF(OR(Table1[[#This Row],[Rodents]],Table1[[#This Row],[Human]],Table1[[#This Row],[Pig]]),OR(ISNUMBER(FIND("brain",C847)),ISNUMBER(FIND("neur",C847)),ISNUMBER(FIND("nerv",C847))),"NA")</f>
        <v>0</v>
      </c>
      <c r="AV847" t="b">
        <f>IF(OR(Table1[[#This Row],[Rodents]],Table1[[#This Row],[Human]],Table1[[#This Row],[Pig]]),OR(ISNUMBER(FIND("heart",C847)),ISNUMBER(FIND("cardi",C847))),"NA")</f>
        <v>0</v>
      </c>
      <c r="AW847" t="b">
        <f>IF(OR(Table1[[#This Row],[Rodents]],Table1[[#This Row],[Human]],Table1[[#This Row],[Pig]]),OR(ISNUMBER(FIND("gastro",C847)),ISNUMBER(FIND("intesti",C847)),ISNUMBER(FIND("stomach",C847))),"NA")</f>
        <v>0</v>
      </c>
      <c r="AX847" t="b">
        <f>IF(OR(Table1[[#This Row],[Rodents]],Table1[[#This Row],[Human]],Table1[[#This Row],[Pig]]),NOT(OR(AQ847,AR847,AS847,AT847,AU847,AV847,AW847)),"NA")</f>
        <v>0</v>
      </c>
      <c r="AY847" t="b">
        <f>OR(ISNUMBER(FIND("SWCNT",C847)),ISNUMBER(FIND("SWNT",C847)),ISNUMBER(FIND("single-wall",C847)),ISNUMBER(FIND("single wall",C847)),ISNUMBER(FIND("Single wall",C847)),ISNUMBER(FIND("Single-wall",C847)),ISNUMBER(FIND("SWCNT",B847)),ISNUMBER(FIND("SWNT",B847)),ISNUMBER(FIND("single-wall",B847)),ISNUMBER(FIND("single wall",B847)),ISNUMBER(FIND("Single-wall",B847)),ISNUMBER(FIND("Single wall",B847)))</f>
        <v>0</v>
      </c>
      <c r="AZ847" t="b">
        <f>OR(ISNUMBER(FIND("MWCNT",C847)),ISNUMBER(FIND("MWNT",C847)),ISNUMBER(FIND("multi-wall",C847)),ISNUMBER(FIND("multi wall",C847)),ISNUMBER(FIND("multiwall",C847)),ISNUMBER(FIND("Multi-wall",C847)),ISNUMBER(FIND("Multi wall",C847)),ISNUMBER(FIND("Multiwall",C847)),ISNUMBER(FIND("MWCNT",B847)),ISNUMBER(FIND("MWNT",B847)),ISNUMBER(FIND("multi-wall",B847)),ISNUMBER(FIND("multi wall",B847)),ISNUMBER(FIND("multiwall",B847)),ISNUMBER(FIND("Multi-wall",B847)),ISNUMBER(FIND("Multi wall",B847)),ISNUMBER(FIND("Multiwall",B847)),ISNUMBER(FIND("Double-wall",B847)),ISNUMBER(FIND("Double wall",B847)),ISNUMBER(FIND("Doublewall",B847)),ISNUMBER(FIND("double-wall",B847)),ISNUMBER(FIND("double wall",B847)),ISNUMBER(FIND("doublewall",B847)))</f>
        <v>1</v>
      </c>
      <c r="BA847" t="b">
        <f>AND(Table1[[#This Row],[SWCNT]],Table1[[#This Row],[MWCNT]])</f>
        <v>0</v>
      </c>
      <c r="BB847" t="b">
        <f>IF(Table1[[#This Row],[SWCNT]]=TRUE,FALSE,IF(Table1[[#This Row],[MWCNT]]=TRUE,FALSE,TRUE))</f>
        <v>0</v>
      </c>
      <c r="BC847" s="18"/>
    </row>
    <row r="848" spans="1:55" ht="240.5">
      <c r="A848" t="s">
        <v>3456</v>
      </c>
      <c r="B848" s="2" t="s">
        <v>3457</v>
      </c>
      <c r="C848" s="16" t="s">
        <v>3458</v>
      </c>
      <c r="D848" s="17" t="s">
        <v>890</v>
      </c>
      <c r="E848" s="2">
        <v>2014</v>
      </c>
      <c r="F848" t="b">
        <f>OR(ISNUMBER(FIND("cytotoxic",C848)),ISNUMBER(FIND("Cytotoxic",C848)),ISNUMBER(FIND("cellular toxicity",C848)),ISNUMBER(FIND("cell death",C848)),ISNUMBER(FIND("viable",C848)),ISNUMBER(FIND("phytotoxic",C848)),ISNUMBER(FIND("acute toxicity",C848)),ISNUMBER(FIND("MTT",C848)),ISNUMBER(FIND("survival",C848)),ISNUMBER(FIND("prolifer",C848)),ISNUMBER(FIND("apoptosis",C848)),ISNUMBER(FIND("neurotoxic",C848)),ISNUMBER(FIND("  lysis ",C848)),ISNUMBER(FIND("necrosis",C848)),ISNUMBER(FIND("cellular death",C848))*3,ISNUMBER(FIND("LDH",C848)),ISNUMBER(FIND("Acute toxicity",C848)))</f>
        <v>1</v>
      </c>
      <c r="G848" t="b">
        <f>OR(ISNUMBER(FIND("genotoxic",C848)),ISNUMBER(FIND("genotoxicity",C848)),ISNUMBER(FIND("DNA damage",C848)),ISNUMBER(FIND("DNA",C848)),ISNUMBER(FIND("RNA",C848)),ISNUMBER(FIND("mesothelioma",C848)),ISNUMBER(FIND("carcino",C848)),ISNUMBER(FIND("mutagen",C848)),ISNUMBER(FIND("genetic",C848)))</f>
        <v>0</v>
      </c>
      <c r="H848" t="b">
        <f>OR(ISNUMBER(FIND("inflammatory",C848)),ISNUMBER(FIND("inflamm",C848)))</f>
        <v>0</v>
      </c>
      <c r="I848" t="b">
        <f>OR(ISNUMBER(FIND("immune",C848)),ISNUMBER(FIND("immunological",C848)),ISNUMBER(FIND("interleuk",C848)),ISNUMBER(FIND("platelet activation",C848)),ISNUMBER(FIND("monocyte",C848)),ISNUMBER(FIND("leukocyte",C848)),ISNUMBER(FIND("cytokine",C848)),ISNUMBER(FIND("CD4",C848)),ISNUMBER(FIND("CD8",C848)),ISNUMBER(FIND("T-cell",C848)))</f>
        <v>0</v>
      </c>
      <c r="J848" t="b">
        <f>OR(ISNUMBER(FIND("reactive oxygen",C848)),ISNUMBER(FIND("ROS",C848)),ISNUMBER(FIND("free radical",C848)),ISNUMBER(FIND("oxidative stress",C848)),ISNUMBER(FIND("peroxid",C848)),ISNUMBER(FIND("oxidative",C848)),ISNUMBER(FIND("antioxid",C848)))</f>
        <v>1</v>
      </c>
      <c r="K848" t="b">
        <f>OR(ISNUMBER(FIND("autophag",C848)))</f>
        <v>0</v>
      </c>
      <c r="L848" t="b">
        <f>OR(ISNUMBER(FIND("morpholog",C848)))</f>
        <v>0</v>
      </c>
      <c r="M848" t="b">
        <f>OR(ISNUMBER(FIND("fibrosis",C848)),ISNUMBER(FIND("Fibrosis",C848)),ISNUMBER(FIND("fibrot",C848)))</f>
        <v>0</v>
      </c>
      <c r="N848" t="b">
        <f>OR(ISNUMBER(FIND("offspring",C848)),ISNUMBER(FIND("Parental",C848)),ISNUMBER(FIND("parental",C848)),ISNUMBER(FIND("germline",C848)),ISNUMBER(FIND("reproduc",C848)),ISNUMBER(FIND("embryo",C848)))</f>
        <v>1</v>
      </c>
      <c r="O848" t="b">
        <f>OR(ISNUMBER(FIND("metabol",C848)),ISNUMBER(FIND("Metabol",C848)),ISNUMBER(FIND("digest",C848)),ISNUMBER(FIND("mitochon",C848)))</f>
        <v>1</v>
      </c>
      <c r="P848" t="b">
        <f>OR(ISNUMBER(FIND("ecotox",C848)),ISNUMBER(FIND("Ecotox",B848)),ISNUMBER(FIND("ecotox",B848)),ISNUMBER(FIND("Ecotox",C848)))</f>
        <v>0</v>
      </c>
      <c r="Q848" t="b">
        <f>OR(ISNUMBER(FIND("Bioaccum",C848)),ISNUMBER(FIND("bioaccum",C848)),ISNUMBER(FIND("accum",C848)))</f>
        <v>0</v>
      </c>
      <c r="R848" t="b">
        <f>OR(ISNUMBER(FIND("Occupation",C848)),ISNUMBER(FIND("occupation",C848)),ISNUMBER(FIND("worker",C848)),ISNUMBER(FIND("workforce",C848)))</f>
        <v>0</v>
      </c>
      <c r="S848" t="b">
        <f>NOT(OR(F848,G848,H848,I848,J848,K848,L848,M848,N848,O848,P848,Q848,R848))</f>
        <v>0</v>
      </c>
      <c r="U848" t="b">
        <f>OR(Table1[[#This Row],[Inflammation]],Table1[[#This Row],[Immune]])</f>
        <v>0</v>
      </c>
      <c r="V848" t="str">
        <f>IF(OR(Table1[[#This Row],[Rodents]],Table1[[#This Row],[Human]],Table1[[#This Row],[Pig]]),OR(ISNUMBER(FIND("intratrach",C848)),ISNUMBER(FIND("nasal ",C848)),ISNUMBER(FIND("instill",C848))),"NA")</f>
        <v>NA</v>
      </c>
      <c r="W848" t="str">
        <f>IF(OR(Table1[[#This Row],[Rodents]],Table1[[#This Row],[Human]],Table1[[#This Row],[Pig]]),OR(ISNUMBER(FIND("dermal",C848)),ISNUMBER(FIND("skin ",C848))),"NA")</f>
        <v>NA</v>
      </c>
      <c r="X848" t="str">
        <f>IF(OR(Table1[[#This Row],[Rodents]],Table1[[#This Row],[Human]],Table1[[#This Row],[Pig]]),OR(ISNUMBER(FIND("injected",C848)),ISNUMBER(FIND("periton",C848)),ISNUMBER(FIND("intrascrot",C848))),"NA")</f>
        <v>NA</v>
      </c>
      <c r="Y848" t="str">
        <f>IF(OR(Table1[[#This Row],[Rodents]],Table1[[#This Row],[Human]],Table1[[#This Row],[Pig]]),NOT(OR(Table1[[#This Row],[Inhaled/Intratracheal/intranasal]],Table1[[#This Row],[Dermal]],Table1[[#This Row],[Injected]])),"NA")</f>
        <v>NA</v>
      </c>
      <c r="AA848" t="b">
        <f>OR(ISNUMBER(FIND("fish ",C848)),ISNUMBER(FIND("Fish ",C848)),ISNUMBER(FIND("aquatic",C848)),ISNUMBER(FIND("daphnids",C848)),ISNUMBER(FIND("Carcinus maenas",C848)),ISNUMBER(FIND("Daphnia",C848)),ISNUMBER(FIND("Ruditapes philippinarum",C848)),ISNUMBER(FIND("daphnia",C848)),ISNUMBER(FIND("marine",C848)),ISNUMBER(FIND("mussel",C848)),ISNUMBER(FIND("algae",C848)),ISNUMBER(FIND("Donax faba",C848)),ISNUMBER(FIND("estuarine",C848)),ISNUMBER(FIND("snail",C848)),ISNUMBER(FIND("Prorocentrum donghaiense",C848)) )</f>
        <v>0</v>
      </c>
      <c r="AB848" t="b">
        <f>OR(ISNUMBER(FIND(" rat ",C848)),ISNUMBER(FIND(" rats ",C848)),ISNUMBER(FIND(" Rats ",C848)),ISNUMBER(FIND(" Rat ",C848)),ISNUMBER(FIND(" rat.",C848)),ISNUMBER(FIND(" rats.",C848)),ISNUMBER(FIND("mouse",C848)),ISNUMBER(FIND("mice",C848)), ISNUMBER(FIND(" Mice",C848)))</f>
        <v>0</v>
      </c>
      <c r="AC848" t="b">
        <f>OR(ISNUMBER(FIND(" cell ",C848)),ISNUMBER(FIND("fibroblast",C848)),ISNUMBER(FIND("macrophage",C848)),ISNUMBER(FIND("epithelial",C848)),ISNUMBER(FIND("endothelial",C848)),ISNUMBER(FIND("neuron",C848)),ISNUMBER(FIND(" cells ",C848)),ISNUMBER(FIND("RBC",C848)),ISNUMBER(FIND("mitochond",C848)),ISNUMBER(FIND("adipocyte",C848)),ISNUMBER(FIND("osteo",C848)),ISNUMBER(FIND("keratin",C848)),ISNUMBER(FIND(" cell's ",C848)),ISNUMBER(FIND("eukary",C848)),ISNUMBER(FIND("sperm",C848)))</f>
        <v>1</v>
      </c>
      <c r="AD848" t="b">
        <f>OR(ISNUMBER(FIND("human",B848)),ISNUMBER(FIND("workers",B848)),ISNUMBER(FIND("workforces",B848)),ISNUMBER(FIND("occupational",B848)),ISNUMBER(FIND("Case report",B848)),ISNUMBER(FIND("Workplaces",B848)),ISNUMBER(FIND("worker",B848)))</f>
        <v>0</v>
      </c>
      <c r="AE848" t="b">
        <f>OR(ISNUMBER(FIND(" plant ",C848)),ISNUMBER(FIND("Plant ",C848)),ISNUMBER(FIND("tomato",C848)),ISNUMBER(FIND("plants",C848)),ISNUMBER(FIND("Plants",C848)),ISNUMBER(FIND("algae",C848)),ISNUMBER(FIND("lettuce",C848)),ISNUMBER(FIND("green gram sprouts ",C848)),ISNUMBER(FIND("Cucurbita pepo",C848)),ISNUMBER(FIND("bean ",C848)),ISNUMBER(FIND("chloroplast",C848)),ISNUMBER(FIND("chlorophyll",C848)),ISNUMBER(FIND("seedling",C848)),ISNUMBER(FIND("canola",C848)),ISNUMBER(FIND("shoot",C848)),ISNUMBER(FIND("photosynthes",C848)),ISNUMBER(FIND(" leaves ",C848)),,ISNUMBER(FIND("agriculture",C848)),ISNUMBER(FIND(" crops ",C848)))</f>
        <v>0</v>
      </c>
      <c r="AF848" t="b">
        <f>OR(ISNUMBER(FIND("bacteria",C848)),ISNUMBER(FIND("Bacteria",C848)),ISNUMBER(FIND("Bacterium",C848)),ISNUMBER(FIND("bacterium",C848)),ISNUMBER(FIND(" coli ",C848)))</f>
        <v>0</v>
      </c>
      <c r="AG848" t="b">
        <f>OR(ISNUMBER(FIND("fungi",C848)),ISNUMBER(FIND("Fungi",C848)),ISNUMBER(FIND("fungus",C848)),ISNUMBER(FIND("Fungus",C848)),ISNUMBER(FIND("mushroom",C848)),ISNUMBER(FIND("Mushroom",C848)),ISNUMBER(FIND(" mold ",C848)))</f>
        <v>0</v>
      </c>
      <c r="AH848" t="b">
        <f>OR(ISNUMBER(FIND("Pig ",C848)),ISNUMBER(FIND("pig ",C848)),ISNUMBER(FIND("Pigs ",C848)),ISNUMBER(FIND("pigs ",C848)))</f>
        <v>0</v>
      </c>
      <c r="AI848" t="b">
        <f>OR(ISNUMBER(FIND(" C. elegans",C848)),ISNUMBER(FIND("Caenorhabditis elegans",C848)),ISNUMBER(FIND("earthworms",C848)),ISNUMBER(FIND(" Ficopomatus enigmaticus",C848)),ISNUMBER(FIND("larva",C848)),ISNUMBER(FIND("Lumbriculus variegatus",C848)),ISNUMBER(FIND("nematode",C848)))</f>
        <v>0</v>
      </c>
      <c r="AJ848" t="b">
        <f>NOT(OR(AA848,AB848,AC848,AD848,AE848,AF848,AG848,AH848,AI848))</f>
        <v>0</v>
      </c>
      <c r="AL848" t="b">
        <f>OR(AA848,AB848,AD848,AE848,AF848,AG848,AH848,AI848)</f>
        <v>0</v>
      </c>
      <c r="AM848" t="b">
        <f>IF(Table1[[#This Row],[In vivo?]],IF(Table1[[#This Row],[Cell]],FALSE,TRUE),FALSE)</f>
        <v>0</v>
      </c>
      <c r="AN848" t="b">
        <f>AND(AC848,AL848)</f>
        <v>0</v>
      </c>
      <c r="AO848" t="b">
        <f>IF(Table1[[#This Row],[Cell]],IF(Table1[[#This Row],[In vivo?]],FALSE,TRUE),FALSE)</f>
        <v>1</v>
      </c>
      <c r="AP848" t="b">
        <f>NOT(OR(Table1[[#This Row],[In vivo?]],Table1[[#This Row],[Only in Cell]]))</f>
        <v>0</v>
      </c>
      <c r="AQ848" t="str">
        <f>IF(OR(Table1[[#This Row],[Rodents]],Table1[[#This Row],[Human]],Table1[[#This Row],[Pig]]),OR(ISNUMBER(FIND("pulmonary",C848)),ISNUMBER(FIND("lung",C848))),"NA")</f>
        <v>NA</v>
      </c>
      <c r="AR848" t="str">
        <f>IF(OR(Table1[[#This Row],[Rodents]],Table1[[#This Row],[Human]],Table1[[#This Row],[Pig]]),OR(ISNUMBER(FIND("skin",C848)),ISNUMBER(FIND("dermal",C848))),"NA")</f>
        <v>NA</v>
      </c>
      <c r="AS848" t="str">
        <f>IF(OR(Table1[[#This Row],[Rodents]],Table1[[#This Row],[Human]],Table1[[#This Row],[Pig]]),OR(ISNUMBER(FIND("liver",C848)),ISNUMBER(FIND("hepat",C848))),"NA")</f>
        <v>NA</v>
      </c>
      <c r="AT848" t="str">
        <f>IF(OR(Table1[[#This Row],[Rodents]],Table1[[#This Row],[Human]],Table1[[#This Row],[Pig]]),OR(ISNUMBER(FIND("kidney",C848)),ISNUMBER(FIND("neph",C848))),"NA")</f>
        <v>NA</v>
      </c>
      <c r="AU848" t="str">
        <f>IF(OR(Table1[[#This Row],[Rodents]],Table1[[#This Row],[Human]],Table1[[#This Row],[Pig]]),OR(ISNUMBER(FIND("brain",C848)),ISNUMBER(FIND("neur",C848)),ISNUMBER(FIND("nerv",C848))),"NA")</f>
        <v>NA</v>
      </c>
      <c r="AV848" t="str">
        <f>IF(OR(Table1[[#This Row],[Rodents]],Table1[[#This Row],[Human]],Table1[[#This Row],[Pig]]),OR(ISNUMBER(FIND("heart",C848)),ISNUMBER(FIND("cardi",C848))),"NA")</f>
        <v>NA</v>
      </c>
      <c r="AW848" t="str">
        <f>IF(OR(Table1[[#This Row],[Rodents]],Table1[[#This Row],[Human]],Table1[[#This Row],[Pig]]),OR(ISNUMBER(FIND("gastro",C848)),ISNUMBER(FIND("intesti",C848)),ISNUMBER(FIND("stomach",C848))),"NA")</f>
        <v>NA</v>
      </c>
      <c r="AX848" t="str">
        <f>IF(OR(Table1[[#This Row],[Rodents]],Table1[[#This Row],[Human]],Table1[[#This Row],[Pig]]),NOT(OR(AQ848,AR848,AS848,AT848,AU848,AV848,AW848)),"NA")</f>
        <v>NA</v>
      </c>
      <c r="AY848" t="b">
        <f>OR(ISNUMBER(FIND("SWCNT",C848)),ISNUMBER(FIND("SWNT",C848)),ISNUMBER(FIND("single-wall",C848)),ISNUMBER(FIND("single wall",C848)),ISNUMBER(FIND("Single wall",C848)),ISNUMBER(FIND("Single-wall",C848)),ISNUMBER(FIND("SWCNT",B848)),ISNUMBER(FIND("SWNT",B848)),ISNUMBER(FIND("single-wall",B848)),ISNUMBER(FIND("single wall",B848)),ISNUMBER(FIND("Single-wall",B848)),ISNUMBER(FIND("Single wall",B848)))</f>
        <v>1</v>
      </c>
      <c r="AZ848" t="b">
        <f>OR(ISNUMBER(FIND("MWCNT",C848)),ISNUMBER(FIND("MWNT",C848)),ISNUMBER(FIND("multi-wall",C848)),ISNUMBER(FIND("multi wall",C848)),ISNUMBER(FIND("multiwall",C848)),ISNUMBER(FIND("Multi-wall",C848)),ISNUMBER(FIND("Multi wall",C848)),ISNUMBER(FIND("Multiwall",C848)),ISNUMBER(FIND("MWCNT",B848)),ISNUMBER(FIND("MWNT",B848)),ISNUMBER(FIND("multi-wall",B848)),ISNUMBER(FIND("multi wall",B848)),ISNUMBER(FIND("multiwall",B848)),ISNUMBER(FIND("Multi-wall",B848)),ISNUMBER(FIND("Multi wall",B848)),ISNUMBER(FIND("Multiwall",B848)),ISNUMBER(FIND("Double-wall",B848)),ISNUMBER(FIND("Double wall",B848)),ISNUMBER(FIND("Doublewall",B848)),ISNUMBER(FIND("double-wall",B848)),ISNUMBER(FIND("double wall",B848)),ISNUMBER(FIND("doublewall",B848)))</f>
        <v>0</v>
      </c>
      <c r="BA848" t="b">
        <f>AND(Table1[[#This Row],[SWCNT]],Table1[[#This Row],[MWCNT]])</f>
        <v>0</v>
      </c>
      <c r="BB848" t="b">
        <f>IF(Table1[[#This Row],[SWCNT]]=TRUE,FALSE,IF(Table1[[#This Row],[MWCNT]]=TRUE,FALSE,TRUE))</f>
        <v>0</v>
      </c>
      <c r="BC848" s="18"/>
    </row>
    <row r="849" spans="1:55" ht="185">
      <c r="A849" t="s">
        <v>3480</v>
      </c>
      <c r="B849" s="2" t="s">
        <v>3483</v>
      </c>
      <c r="C849" s="16" t="s">
        <v>3486</v>
      </c>
      <c r="D849" s="17" t="s">
        <v>290</v>
      </c>
      <c r="E849" s="2">
        <v>2014</v>
      </c>
      <c r="F849" t="b">
        <f>OR(ISNUMBER(FIND("cytotoxic",C849)),ISNUMBER(FIND("Cytotoxic",C849)),ISNUMBER(FIND("cellular toxicity",C849)),ISNUMBER(FIND("cell death",C849)),ISNUMBER(FIND("viable",C849)),ISNUMBER(FIND("phytotoxic",C849)),ISNUMBER(FIND("acute toxicity",C849)),ISNUMBER(FIND("MTT",C849)),ISNUMBER(FIND("survival",C849)),ISNUMBER(FIND("prolifer",C849)),ISNUMBER(FIND("apoptosis",C849)),ISNUMBER(FIND("neurotoxic",C849)),ISNUMBER(FIND("  lysis ",C849)),ISNUMBER(FIND("necrosis",C849)),ISNUMBER(FIND("cellular death",C849))*3,ISNUMBER(FIND("LDH",C849)),ISNUMBER(FIND("Acute toxicity",C849)))</f>
        <v>1</v>
      </c>
      <c r="G849" t="b">
        <f>OR(ISNUMBER(FIND("genotoxic",C849)),ISNUMBER(FIND("genotoxicity",C849)),ISNUMBER(FIND("DNA damage",C849)),ISNUMBER(FIND("DNA",C849)),ISNUMBER(FIND("RNA",C849)),ISNUMBER(FIND("mesothelioma",C849)),ISNUMBER(FIND("carcino",C849)),ISNUMBER(FIND("mutagen",C849)),ISNUMBER(FIND("genetic",C849)))</f>
        <v>0</v>
      </c>
      <c r="H849" t="b">
        <f>OR(ISNUMBER(FIND("inflammatory",C849)),ISNUMBER(FIND("inflamm",C849)))</f>
        <v>0</v>
      </c>
      <c r="I849" t="b">
        <f>OR(ISNUMBER(FIND("immune",C849)),ISNUMBER(FIND("immunological",C849)),ISNUMBER(FIND("interleuk",C849)),ISNUMBER(FIND("platelet activation",C849)),ISNUMBER(FIND("monocyte",C849)),ISNUMBER(FIND("leukocyte",C849)),ISNUMBER(FIND("cytokine",C849)),ISNUMBER(FIND("CD4",C849)),ISNUMBER(FIND("CD8",C849)),ISNUMBER(FIND("T-cell",C849)))</f>
        <v>0</v>
      </c>
      <c r="J849" t="b">
        <f>OR(ISNUMBER(FIND("reactive oxygen",C849)),ISNUMBER(FIND("ROS",C849)),ISNUMBER(FIND("free radical",C849)),ISNUMBER(FIND("oxidative stress",C849)),ISNUMBER(FIND("peroxid",C849)),ISNUMBER(FIND("oxidative",C849)),ISNUMBER(FIND("antioxid",C849)))</f>
        <v>1</v>
      </c>
      <c r="K849" t="b">
        <f>OR(ISNUMBER(FIND("autophag",C849)))</f>
        <v>0</v>
      </c>
      <c r="L849" t="b">
        <f>OR(ISNUMBER(FIND("morpholog",C849)))</f>
        <v>0</v>
      </c>
      <c r="M849" t="b">
        <f>OR(ISNUMBER(FIND("fibrosis",C849)),ISNUMBER(FIND("Fibrosis",C849)),ISNUMBER(FIND("fibrot",C849)))</f>
        <v>0</v>
      </c>
      <c r="N849" t="b">
        <f>OR(ISNUMBER(FIND("offspring",C849)),ISNUMBER(FIND("Parental",C849)),ISNUMBER(FIND("parental",C849)),ISNUMBER(FIND("germline",C849)),ISNUMBER(FIND("reproduc",C849)),ISNUMBER(FIND("embryo",C849)))</f>
        <v>0</v>
      </c>
      <c r="O849" t="b">
        <f>OR(ISNUMBER(FIND("metabol",C849)),ISNUMBER(FIND("Metabol",C849)),ISNUMBER(FIND("digest",C849)),ISNUMBER(FIND("mitochon",C849)))</f>
        <v>0</v>
      </c>
      <c r="P849" t="b">
        <f>OR(ISNUMBER(FIND("ecotox",C849)),ISNUMBER(FIND("Ecotox",B849)),ISNUMBER(FIND("ecotox",B849)),ISNUMBER(FIND("Ecotox",C849)))</f>
        <v>0</v>
      </c>
      <c r="Q849" t="b">
        <f>OR(ISNUMBER(FIND("Bioaccum",C849)),ISNUMBER(FIND("bioaccum",C849)),ISNUMBER(FIND("accum",C849)))</f>
        <v>0</v>
      </c>
      <c r="R849" t="b">
        <f>OR(ISNUMBER(FIND("Occupation",C849)),ISNUMBER(FIND("occupation",C849)),ISNUMBER(FIND("worker",C849)),ISNUMBER(FIND("workforce",C849)))</f>
        <v>0</v>
      </c>
      <c r="S849" t="b">
        <f>NOT(OR(F849,G849,H849,I849,J849,K849,L849,M849,N849,O849,P849,Q849,R849))</f>
        <v>0</v>
      </c>
      <c r="U849" t="b">
        <f>OR(Table1[[#This Row],[Inflammation]],Table1[[#This Row],[Immune]])</f>
        <v>0</v>
      </c>
      <c r="V849" t="str">
        <f>IF(OR(Table1[[#This Row],[Rodents]],Table1[[#This Row],[Human]],Table1[[#This Row],[Pig]]),OR(ISNUMBER(FIND("intratrach",C849)),ISNUMBER(FIND("nasal ",C849)),ISNUMBER(FIND("instill",C849))),"NA")</f>
        <v>NA</v>
      </c>
      <c r="W849" t="str">
        <f>IF(OR(Table1[[#This Row],[Rodents]],Table1[[#This Row],[Human]],Table1[[#This Row],[Pig]]),OR(ISNUMBER(FIND("dermal",C849)),ISNUMBER(FIND("skin ",C849))),"NA")</f>
        <v>NA</v>
      </c>
      <c r="X849" t="str">
        <f>IF(OR(Table1[[#This Row],[Rodents]],Table1[[#This Row],[Human]],Table1[[#This Row],[Pig]]),OR(ISNUMBER(FIND("injected",C849)),ISNUMBER(FIND("periton",C849)),ISNUMBER(FIND("intrascrot",C849))),"NA")</f>
        <v>NA</v>
      </c>
      <c r="Y849" t="str">
        <f>IF(OR(Table1[[#This Row],[Rodents]],Table1[[#This Row],[Human]],Table1[[#This Row],[Pig]]),NOT(OR(Table1[[#This Row],[Inhaled/Intratracheal/intranasal]],Table1[[#This Row],[Dermal]],Table1[[#This Row],[Injected]])),"NA")</f>
        <v>NA</v>
      </c>
      <c r="AA849" t="b">
        <f>OR(ISNUMBER(FIND("fish ",C849)),ISNUMBER(FIND("Fish ",C849)),ISNUMBER(FIND("aquatic",C849)),ISNUMBER(FIND("daphnids",C849)),ISNUMBER(FIND("Carcinus maenas",C849)),ISNUMBER(FIND("Daphnia",C849)),ISNUMBER(FIND("Ruditapes philippinarum",C849)),ISNUMBER(FIND("daphnia",C849)),ISNUMBER(FIND("marine",C849)),ISNUMBER(FIND("mussel",C849)),ISNUMBER(FIND("algae",C849)),ISNUMBER(FIND("Donax faba",C849)),ISNUMBER(FIND("estuarine",C849)),ISNUMBER(FIND("snail",C849)),ISNUMBER(FIND("Prorocentrum donghaiense",C849)) )</f>
        <v>0</v>
      </c>
      <c r="AB849" t="b">
        <f>OR(ISNUMBER(FIND(" rat ",C849)),ISNUMBER(FIND(" rats ",C849)),ISNUMBER(FIND(" Rats ",C849)),ISNUMBER(FIND(" Rat ",C849)),ISNUMBER(FIND(" rat.",C849)),ISNUMBER(FIND(" rats.",C849)),ISNUMBER(FIND("mouse",C849)),ISNUMBER(FIND("mice",C849)), ISNUMBER(FIND(" Mice",C849)))</f>
        <v>0</v>
      </c>
      <c r="AC849" t="b">
        <f>OR(ISNUMBER(FIND(" cell ",C849)),ISNUMBER(FIND("fibroblast",C849)),ISNUMBER(FIND("macrophage",C849)),ISNUMBER(FIND("epithelial",C849)),ISNUMBER(FIND("endothelial",C849)),ISNUMBER(FIND("neuron",C849)),ISNUMBER(FIND(" cells ",C849)),ISNUMBER(FIND("RBC",C849)),ISNUMBER(FIND("mitochond",C849)),ISNUMBER(FIND("adipocyte",C849)),ISNUMBER(FIND("osteo",C849)),ISNUMBER(FIND("keratin",C849)),ISNUMBER(FIND(" cell's ",C849)),ISNUMBER(FIND("eukary",C849)),ISNUMBER(FIND("sperm",C849)))</f>
        <v>0</v>
      </c>
      <c r="AD849" t="b">
        <f>OR(ISNUMBER(FIND("human",B849)),ISNUMBER(FIND("workers",B849)),ISNUMBER(FIND("workforces",B849)),ISNUMBER(FIND("occupational",B849)),ISNUMBER(FIND("Case report",B849)),ISNUMBER(FIND("Workplaces",B849)),ISNUMBER(FIND("worker",B849)))</f>
        <v>0</v>
      </c>
      <c r="AE849" t="b">
        <f>OR(ISNUMBER(FIND(" plant ",C849)),ISNUMBER(FIND("Plant ",C849)),ISNUMBER(FIND("tomato",C849)),ISNUMBER(FIND("plants",C849)),ISNUMBER(FIND("Plants",C849)),ISNUMBER(FIND("algae",C849)),ISNUMBER(FIND("lettuce",C849)),ISNUMBER(FIND("green gram sprouts ",C849)),ISNUMBER(FIND("Cucurbita pepo",C849)),ISNUMBER(FIND("bean ",C849)),ISNUMBER(FIND("chloroplast",C849)),ISNUMBER(FIND("chlorophyll",C849)),ISNUMBER(FIND("seedling",C849)),ISNUMBER(FIND("canola",C849)),ISNUMBER(FIND("shoot",C849)),ISNUMBER(FIND("photosynthes",C849)),ISNUMBER(FIND(" leaves ",C849)),,ISNUMBER(FIND("agriculture",C849)),ISNUMBER(FIND(" crops ",C849)))</f>
        <v>1</v>
      </c>
      <c r="AF849" t="b">
        <f>OR(ISNUMBER(FIND("bacteria",C849)),ISNUMBER(FIND("Bacteria",C849)),ISNUMBER(FIND("Bacterium",C849)),ISNUMBER(FIND("bacterium",C849)),ISNUMBER(FIND(" coli ",C849)))</f>
        <v>0</v>
      </c>
      <c r="AG849" t="b">
        <f>OR(ISNUMBER(FIND("fungi",C849)),ISNUMBER(FIND("Fungi",C849)),ISNUMBER(FIND("fungus",C849)),ISNUMBER(FIND("Fungus",C849)),ISNUMBER(FIND("mushroom",C849)),ISNUMBER(FIND("Mushroom",C849)),ISNUMBER(FIND(" mold ",C849)))</f>
        <v>0</v>
      </c>
      <c r="AH849" t="b">
        <f>OR(ISNUMBER(FIND("Pig ",C849)),ISNUMBER(FIND("pig ",C849)),ISNUMBER(FIND("Pigs ",C849)),ISNUMBER(FIND("pigs ",C849)))</f>
        <v>0</v>
      </c>
      <c r="AI849" t="b">
        <f>OR(ISNUMBER(FIND(" C. elegans",C849)),ISNUMBER(FIND("Caenorhabditis elegans",C849)),ISNUMBER(FIND("earthworms",C849)),ISNUMBER(FIND(" Ficopomatus enigmaticus",C849)),ISNUMBER(FIND("larva",C849)),ISNUMBER(FIND("Lumbriculus variegatus",C849)),ISNUMBER(FIND("nematode",C849)))</f>
        <v>0</v>
      </c>
      <c r="AJ849" t="b">
        <f>NOT(OR(AA849,AB849,AC849,AD849,AE849,AF849,AG849,AH849,AI849))</f>
        <v>0</v>
      </c>
      <c r="AL849" t="b">
        <f>OR(AA849,AB849,AD849,AE849,AF849,AG849,AH849,AI849)</f>
        <v>1</v>
      </c>
      <c r="AM849" t="b">
        <f>IF(Table1[[#This Row],[In vivo?]],IF(Table1[[#This Row],[Cell]],FALSE,TRUE),FALSE)</f>
        <v>1</v>
      </c>
      <c r="AN849" t="b">
        <f>AND(AC849,AL849)</f>
        <v>0</v>
      </c>
      <c r="AO849" t="b">
        <f>IF(Table1[[#This Row],[Cell]],IF(Table1[[#This Row],[In vivo?]],FALSE,TRUE),FALSE)</f>
        <v>0</v>
      </c>
      <c r="AP849" t="b">
        <f>NOT(OR(Table1[[#This Row],[In vivo?]],Table1[[#This Row],[Only in Cell]]))</f>
        <v>0</v>
      </c>
      <c r="AQ849" t="str">
        <f>IF(OR(Table1[[#This Row],[Rodents]],Table1[[#This Row],[Human]],Table1[[#This Row],[Pig]]),OR(ISNUMBER(FIND("pulmonary",C849)),ISNUMBER(FIND("lung",C849))),"NA")</f>
        <v>NA</v>
      </c>
      <c r="AR849" t="str">
        <f>IF(OR(Table1[[#This Row],[Rodents]],Table1[[#This Row],[Human]],Table1[[#This Row],[Pig]]),OR(ISNUMBER(FIND("skin",C849)),ISNUMBER(FIND("dermal",C849))),"NA")</f>
        <v>NA</v>
      </c>
      <c r="AS849" t="str">
        <f>IF(OR(Table1[[#This Row],[Rodents]],Table1[[#This Row],[Human]],Table1[[#This Row],[Pig]]),OR(ISNUMBER(FIND("liver",C849)),ISNUMBER(FIND("hepat",C849))),"NA")</f>
        <v>NA</v>
      </c>
      <c r="AT849" t="str">
        <f>IF(OR(Table1[[#This Row],[Rodents]],Table1[[#This Row],[Human]],Table1[[#This Row],[Pig]]),OR(ISNUMBER(FIND("kidney",C849)),ISNUMBER(FIND("neph",C849))),"NA")</f>
        <v>NA</v>
      </c>
      <c r="AU849" t="str">
        <f>IF(OR(Table1[[#This Row],[Rodents]],Table1[[#This Row],[Human]],Table1[[#This Row],[Pig]]),OR(ISNUMBER(FIND("brain",C849)),ISNUMBER(FIND("neur",C849)),ISNUMBER(FIND("nerv",C849))),"NA")</f>
        <v>NA</v>
      </c>
      <c r="AV849" t="str">
        <f>IF(OR(Table1[[#This Row],[Rodents]],Table1[[#This Row],[Human]],Table1[[#This Row],[Pig]]),OR(ISNUMBER(FIND("heart",C849)),ISNUMBER(FIND("cardi",C849))),"NA")</f>
        <v>NA</v>
      </c>
      <c r="AW849" t="str">
        <f>IF(OR(Table1[[#This Row],[Rodents]],Table1[[#This Row],[Human]],Table1[[#This Row],[Pig]]),OR(ISNUMBER(FIND("gastro",C849)),ISNUMBER(FIND("intesti",C849)),ISNUMBER(FIND("stomach",C849))),"NA")</f>
        <v>NA</v>
      </c>
      <c r="AX849" t="str">
        <f>IF(OR(Table1[[#This Row],[Rodents]],Table1[[#This Row],[Human]],Table1[[#This Row],[Pig]]),NOT(OR(AQ849,AR849,AS849,AT849,AU849,AV849,AW849)),"NA")</f>
        <v>NA</v>
      </c>
      <c r="AY849" t="b">
        <f>OR(ISNUMBER(FIND("SWCNT",C849)),ISNUMBER(FIND("SWNT",C849)),ISNUMBER(FIND("single-wall",C849)),ISNUMBER(FIND("single wall",C849)),ISNUMBER(FIND("Single wall",C849)),ISNUMBER(FIND("Single-wall",C849)),ISNUMBER(FIND("SWCNT",B849)),ISNUMBER(FIND("SWNT",B849)),ISNUMBER(FIND("single-wall",B849)),ISNUMBER(FIND("single wall",B849)),ISNUMBER(FIND("Single-wall",B849)),ISNUMBER(FIND("Single wall",B849)))</f>
        <v>0</v>
      </c>
      <c r="AZ849" t="b">
        <f>OR(ISNUMBER(FIND("MWCNT",C849)),ISNUMBER(FIND("MWNT",C849)),ISNUMBER(FIND("multi-wall",C849)),ISNUMBER(FIND("multi wall",C849)),ISNUMBER(FIND("multiwall",C849)),ISNUMBER(FIND("Multi-wall",C849)),ISNUMBER(FIND("Multi wall",C849)),ISNUMBER(FIND("Multiwall",C849)),ISNUMBER(FIND("MWCNT",B849)),ISNUMBER(FIND("MWNT",B849)),ISNUMBER(FIND("multi-wall",B849)),ISNUMBER(FIND("multi wall",B849)),ISNUMBER(FIND("multiwall",B849)),ISNUMBER(FIND("Multi-wall",B849)),ISNUMBER(FIND("Multi wall",B849)),ISNUMBER(FIND("Multiwall",B849)),ISNUMBER(FIND("Double-wall",B849)),ISNUMBER(FIND("Double wall",B849)),ISNUMBER(FIND("Doublewall",B849)),ISNUMBER(FIND("double-wall",B849)),ISNUMBER(FIND("double wall",B849)),ISNUMBER(FIND("doublewall",B849)))</f>
        <v>1</v>
      </c>
      <c r="BA849" t="b">
        <f>AND(Table1[[#This Row],[SWCNT]],Table1[[#This Row],[MWCNT]])</f>
        <v>0</v>
      </c>
      <c r="BB849" t="b">
        <f>IF(Table1[[#This Row],[SWCNT]]=TRUE,FALSE,IF(Table1[[#This Row],[MWCNT]]=TRUE,FALSE,TRUE))</f>
        <v>0</v>
      </c>
      <c r="BC849" s="18"/>
    </row>
    <row r="850" spans="1:55" ht="148">
      <c r="A850" t="s">
        <v>5169</v>
      </c>
      <c r="B850" s="2" t="s">
        <v>5170</v>
      </c>
      <c r="C850" s="16" t="s">
        <v>5171</v>
      </c>
      <c r="D850" s="17" t="s">
        <v>1867</v>
      </c>
      <c r="E850" s="2">
        <v>2010</v>
      </c>
      <c r="F850" t="b">
        <f>OR(ISNUMBER(FIND("cytotoxic",C850)),ISNUMBER(FIND("Cytotoxic",C850)),ISNUMBER(FIND("cellular toxicity",C850)),ISNUMBER(FIND("cell death",C850)),ISNUMBER(FIND("viable",C850)),ISNUMBER(FIND("phytotoxic",C850)),ISNUMBER(FIND("acute toxicity",C850)),ISNUMBER(FIND("MTT",C850)),ISNUMBER(FIND("survival",C850)),ISNUMBER(FIND("prolifer",C850)),ISNUMBER(FIND("apoptosis",C850)),ISNUMBER(FIND("neurotoxic",C850)),ISNUMBER(FIND("  lysis ",C850)),ISNUMBER(FIND("necrosis",C850)),ISNUMBER(FIND("cellular death",C850))*3,ISNUMBER(FIND("LDH",C850)),ISNUMBER(FIND("Acute toxicity",C850)))</f>
        <v>1</v>
      </c>
      <c r="G850" t="b">
        <f>OR(ISNUMBER(FIND("genotoxic",C850)),ISNUMBER(FIND("genotoxicity",C850)),ISNUMBER(FIND("DNA damage",C850)),ISNUMBER(FIND("DNA",C850)),ISNUMBER(FIND("RNA",C850)),ISNUMBER(FIND("mesothelioma",C850)),ISNUMBER(FIND("carcino",C850)),ISNUMBER(FIND("mutagen",C850)),ISNUMBER(FIND("genetic",C850)))</f>
        <v>1</v>
      </c>
      <c r="H850" t="b">
        <f>OR(ISNUMBER(FIND("inflammatory",C850)),ISNUMBER(FIND("inflamm",C850)))</f>
        <v>0</v>
      </c>
      <c r="I850" t="b">
        <f>OR(ISNUMBER(FIND("immune",C850)),ISNUMBER(FIND("immunological",C850)),ISNUMBER(FIND("interleuk",C850)),ISNUMBER(FIND("platelet activation",C850)),ISNUMBER(FIND("monocyte",C850)),ISNUMBER(FIND("leukocyte",C850)),ISNUMBER(FIND("cytokine",C850)),ISNUMBER(FIND("CD4",C850)),ISNUMBER(FIND("CD8",C850)),ISNUMBER(FIND("T-cell",C850)))</f>
        <v>0</v>
      </c>
      <c r="J850" t="b">
        <f>OR(ISNUMBER(FIND("reactive oxygen",C850)),ISNUMBER(FIND("ROS",C850)),ISNUMBER(FIND("free radical",C850)),ISNUMBER(FIND("oxidative stress",C850)),ISNUMBER(FIND("peroxid",C850)),ISNUMBER(FIND("oxidative",C850)),ISNUMBER(FIND("antioxid",C850)))</f>
        <v>0</v>
      </c>
      <c r="K850" t="b">
        <f>OR(ISNUMBER(FIND("autophag",C850)))</f>
        <v>0</v>
      </c>
      <c r="L850" t="b">
        <f>OR(ISNUMBER(FIND("morpholog",C850)))</f>
        <v>0</v>
      </c>
      <c r="M850" t="b">
        <f>OR(ISNUMBER(FIND("fibrosis",C850)),ISNUMBER(FIND("Fibrosis",C850)),ISNUMBER(FIND("fibrot",C850)))</f>
        <v>0</v>
      </c>
      <c r="N850" t="b">
        <f>OR(ISNUMBER(FIND("offspring",C850)),ISNUMBER(FIND("Parental",C850)),ISNUMBER(FIND("parental",C850)),ISNUMBER(FIND("germline",C850)),ISNUMBER(FIND("reproduc",C850)),ISNUMBER(FIND("embryo",C850)))</f>
        <v>0</v>
      </c>
      <c r="O850" t="b">
        <f>OR(ISNUMBER(FIND("metabol",C850)),ISNUMBER(FIND("Metabol",C850)),ISNUMBER(FIND("digest",C850)),ISNUMBER(FIND("mitochon",C850)))</f>
        <v>0</v>
      </c>
      <c r="P850" t="b">
        <f>OR(ISNUMBER(FIND("ecotox",C850)),ISNUMBER(FIND("Ecotox",B850)),ISNUMBER(FIND("ecotox",B850)),ISNUMBER(FIND("Ecotox",C850)))</f>
        <v>1</v>
      </c>
      <c r="Q850" t="b">
        <f>OR(ISNUMBER(FIND("Bioaccum",C850)),ISNUMBER(FIND("bioaccum",C850)),ISNUMBER(FIND("accum",C850)))</f>
        <v>0</v>
      </c>
      <c r="R850" t="b">
        <f>OR(ISNUMBER(FIND("Occupation",C850)),ISNUMBER(FIND("occupation",C850)),ISNUMBER(FIND("worker",C850)),ISNUMBER(FIND("workforce",C850)))</f>
        <v>0</v>
      </c>
      <c r="S850" t="b">
        <f>NOT(OR(F850,G850,H850,I850,J850,K850,L850,M850,N850,O850,P850,Q850,R850))</f>
        <v>0</v>
      </c>
      <c r="U850" t="b">
        <f>OR(Table1[[#This Row],[Inflammation]],Table1[[#This Row],[Immune]])</f>
        <v>0</v>
      </c>
      <c r="V850" t="str">
        <f>IF(OR(Table1[[#This Row],[Rodents]],Table1[[#This Row],[Human]],Table1[[#This Row],[Pig]]),OR(ISNUMBER(FIND("intratrach",C850)),ISNUMBER(FIND("nasal ",C850)),ISNUMBER(FIND("instill",C850))),"NA")</f>
        <v>NA</v>
      </c>
      <c r="W850" t="str">
        <f>IF(OR(Table1[[#This Row],[Rodents]],Table1[[#This Row],[Human]],Table1[[#This Row],[Pig]]),OR(ISNUMBER(FIND("dermal",C850)),ISNUMBER(FIND("skin ",C850))),"NA")</f>
        <v>NA</v>
      </c>
      <c r="X850" t="str">
        <f>IF(OR(Table1[[#This Row],[Rodents]],Table1[[#This Row],[Human]],Table1[[#This Row],[Pig]]),OR(ISNUMBER(FIND("injected",C850)),ISNUMBER(FIND("periton",C850)),ISNUMBER(FIND("intrascrot",C850))),"NA")</f>
        <v>NA</v>
      </c>
      <c r="Y850" t="str">
        <f>IF(OR(Table1[[#This Row],[Rodents]],Table1[[#This Row],[Human]],Table1[[#This Row],[Pig]]),NOT(OR(Table1[[#This Row],[Inhaled/Intratracheal/intranasal]],Table1[[#This Row],[Dermal]],Table1[[#This Row],[Injected]])),"NA")</f>
        <v>NA</v>
      </c>
      <c r="AA850" t="b">
        <f>OR(ISNUMBER(FIND("fish ",C850)),ISNUMBER(FIND("Fish ",C850)),ISNUMBER(FIND("aquatic",C850)),ISNUMBER(FIND("daphnids",C850)),ISNUMBER(FIND("Carcinus maenas",C850)),ISNUMBER(FIND("Daphnia",C850)),ISNUMBER(FIND("Ruditapes philippinarum",C850)),ISNUMBER(FIND("daphnia",C850)),ISNUMBER(FIND("marine",C850)),ISNUMBER(FIND("mussel",C850)),ISNUMBER(FIND("algae",C850)),ISNUMBER(FIND("Donax faba",C850)),ISNUMBER(FIND("estuarine",C850)),ISNUMBER(FIND("snail",C850)),ISNUMBER(FIND("Prorocentrum donghaiense",C850)) )</f>
        <v>1</v>
      </c>
      <c r="AB850" t="b">
        <f>OR(ISNUMBER(FIND(" rat ",C850)),ISNUMBER(FIND(" rats ",C850)),ISNUMBER(FIND(" Rats ",C850)),ISNUMBER(FIND(" Rat ",C850)),ISNUMBER(FIND(" rat.",C850)),ISNUMBER(FIND(" rats.",C850)),ISNUMBER(FIND("mouse",C850)),ISNUMBER(FIND("mice",C850)), ISNUMBER(FIND(" Mice",C850)))</f>
        <v>0</v>
      </c>
      <c r="AC850" t="b">
        <f>OR(ISNUMBER(FIND(" cell ",C850)),ISNUMBER(FIND("fibroblast",C850)),ISNUMBER(FIND("macrophage",C850)),ISNUMBER(FIND("epithelial",C850)),ISNUMBER(FIND("endothelial",C850)),ISNUMBER(FIND("neuron",C850)),ISNUMBER(FIND(" cells ",C850)),ISNUMBER(FIND("RBC",C850)),ISNUMBER(FIND("mitochond",C850)),ISNUMBER(FIND("adipocyte",C850)),ISNUMBER(FIND("osteo",C850)),ISNUMBER(FIND("keratin",C850)),ISNUMBER(FIND(" cell's ",C850)),ISNUMBER(FIND("eukary",C850)),ISNUMBER(FIND("sperm",C850)))</f>
        <v>0</v>
      </c>
      <c r="AD850" t="b">
        <f>OR(ISNUMBER(FIND("human",B850)),ISNUMBER(FIND("workers",B850)),ISNUMBER(FIND("workforces",B850)),ISNUMBER(FIND("occupational",B850)),ISNUMBER(FIND("Case report",B850)),ISNUMBER(FIND("Workplaces",B850)),ISNUMBER(FIND("worker",B850)))</f>
        <v>0</v>
      </c>
      <c r="AE850" t="b">
        <f>OR(ISNUMBER(FIND(" plant ",C850)),ISNUMBER(FIND("Plant ",C850)),ISNUMBER(FIND("tomato",C850)),ISNUMBER(FIND("plants",C850)),ISNUMBER(FIND("Plants",C850)),ISNUMBER(FIND("algae",C850)),ISNUMBER(FIND("lettuce",C850)),ISNUMBER(FIND("green gram sprouts ",C850)),ISNUMBER(FIND("Cucurbita pepo",C850)),ISNUMBER(FIND("bean ",C850)),ISNUMBER(FIND("chloroplast",C850)),ISNUMBER(FIND("chlorophyll",C850)),ISNUMBER(FIND("seedling",C850)),ISNUMBER(FIND("canola",C850)),ISNUMBER(FIND("shoot",C850)),ISNUMBER(FIND("photosynthes",C850)),ISNUMBER(FIND(" leaves ",C850)),,ISNUMBER(FIND("agriculture",C850)),ISNUMBER(FIND(" crops ",C850)))</f>
        <v>0</v>
      </c>
      <c r="AF850" t="b">
        <f>OR(ISNUMBER(FIND("bacteria",C850)),ISNUMBER(FIND("Bacteria",C850)),ISNUMBER(FIND("Bacterium",C850)),ISNUMBER(FIND("bacterium",C850)),ISNUMBER(FIND(" coli ",C850)))</f>
        <v>0</v>
      </c>
      <c r="AG850" t="b">
        <f>OR(ISNUMBER(FIND("fungi",C850)),ISNUMBER(FIND("Fungi",C850)),ISNUMBER(FIND("fungus",C850)),ISNUMBER(FIND("Fungus",C850)),ISNUMBER(FIND("mushroom",C850)),ISNUMBER(FIND("Mushroom",C850)),ISNUMBER(FIND(" mold ",C850)))</f>
        <v>0</v>
      </c>
      <c r="AH850" t="b">
        <f>OR(ISNUMBER(FIND("Pig ",C850)),ISNUMBER(FIND("pig ",C850)),ISNUMBER(FIND("Pigs ",C850)),ISNUMBER(FIND("pigs ",C850)))</f>
        <v>0</v>
      </c>
      <c r="AI850" t="b">
        <f>OR(ISNUMBER(FIND(" C. elegans",C850)),ISNUMBER(FIND("Caenorhabditis elegans",C850)),ISNUMBER(FIND("earthworms",C850)),ISNUMBER(FIND(" Ficopomatus enigmaticus",C850)),ISNUMBER(FIND("larva",C850)),ISNUMBER(FIND("Lumbriculus variegatus",C850)),ISNUMBER(FIND("nematode",C850)))</f>
        <v>0</v>
      </c>
      <c r="AJ850" t="b">
        <f>NOT(OR(AA850,AB850,AC850,AD850,AE850,AF850,AG850,AH850,AI850))</f>
        <v>0</v>
      </c>
      <c r="AL850" t="b">
        <f>OR(AA850,AB850,AD850,AE850,AF850,AG850,AH850,AI850)</f>
        <v>1</v>
      </c>
      <c r="AM850" t="b">
        <f>IF(Table1[[#This Row],[In vivo?]],IF(Table1[[#This Row],[Cell]],FALSE,TRUE),FALSE)</f>
        <v>1</v>
      </c>
      <c r="AN850" t="b">
        <f>AND(AC850,AL850)</f>
        <v>0</v>
      </c>
      <c r="AO850" t="b">
        <f>IF(Table1[[#This Row],[Cell]],IF(Table1[[#This Row],[In vivo?]],FALSE,TRUE),FALSE)</f>
        <v>0</v>
      </c>
      <c r="AP850" t="b">
        <f>NOT(OR(Table1[[#This Row],[In vivo?]],Table1[[#This Row],[Only in Cell]]))</f>
        <v>0</v>
      </c>
      <c r="AQ850" t="str">
        <f>IF(OR(Table1[[#This Row],[Rodents]],Table1[[#This Row],[Human]],Table1[[#This Row],[Pig]]),OR(ISNUMBER(FIND("pulmonary",C850)),ISNUMBER(FIND("lung",C850))),"NA")</f>
        <v>NA</v>
      </c>
      <c r="AR850" t="str">
        <f>IF(OR(Table1[[#This Row],[Rodents]],Table1[[#This Row],[Human]],Table1[[#This Row],[Pig]]),OR(ISNUMBER(FIND("skin",C850)),ISNUMBER(FIND("dermal",C850))),"NA")</f>
        <v>NA</v>
      </c>
      <c r="AS850" t="str">
        <f>IF(OR(Table1[[#This Row],[Rodents]],Table1[[#This Row],[Human]],Table1[[#This Row],[Pig]]),OR(ISNUMBER(FIND("liver",C850)),ISNUMBER(FIND("hepat",C850))),"NA")</f>
        <v>NA</v>
      </c>
      <c r="AT850" t="str">
        <f>IF(OR(Table1[[#This Row],[Rodents]],Table1[[#This Row],[Human]],Table1[[#This Row],[Pig]]),OR(ISNUMBER(FIND("kidney",C850)),ISNUMBER(FIND("neph",C850))),"NA")</f>
        <v>NA</v>
      </c>
      <c r="AU850" t="str">
        <f>IF(OR(Table1[[#This Row],[Rodents]],Table1[[#This Row],[Human]],Table1[[#This Row],[Pig]]),OR(ISNUMBER(FIND("brain",C850)),ISNUMBER(FIND("neur",C850)),ISNUMBER(FIND("nerv",C850))),"NA")</f>
        <v>NA</v>
      </c>
      <c r="AV850" t="str">
        <f>IF(OR(Table1[[#This Row],[Rodents]],Table1[[#This Row],[Human]],Table1[[#This Row],[Pig]]),OR(ISNUMBER(FIND("heart",C850)),ISNUMBER(FIND("cardi",C850))),"NA")</f>
        <v>NA</v>
      </c>
      <c r="AW850" t="str">
        <f>IF(OR(Table1[[#This Row],[Rodents]],Table1[[#This Row],[Human]],Table1[[#This Row],[Pig]]),OR(ISNUMBER(FIND("gastro",C850)),ISNUMBER(FIND("intesti",C850)),ISNUMBER(FIND("stomach",C850))),"NA")</f>
        <v>NA</v>
      </c>
      <c r="AX850" t="str">
        <f>IF(OR(Table1[[#This Row],[Rodents]],Table1[[#This Row],[Human]],Table1[[#This Row],[Pig]]),NOT(OR(AQ850,AR850,AS850,AT850,AU850,AV850,AW850)),"NA")</f>
        <v>NA</v>
      </c>
      <c r="AY850" t="b">
        <f>OR(ISNUMBER(FIND("SWCNT",C850)),ISNUMBER(FIND("SWNT",C850)),ISNUMBER(FIND("single-wall",C850)),ISNUMBER(FIND("single wall",C850)),ISNUMBER(FIND("Single wall",C850)),ISNUMBER(FIND("Single-wall",C850)),ISNUMBER(FIND("SWCNT",B850)),ISNUMBER(FIND("SWNT",B850)),ISNUMBER(FIND("single-wall",B850)),ISNUMBER(FIND("single wall",B850)),ISNUMBER(FIND("Single-wall",B850)),ISNUMBER(FIND("Single wall",B850)))</f>
        <v>1</v>
      </c>
      <c r="AZ850" t="b">
        <f>OR(ISNUMBER(FIND("MWCNT",C850)),ISNUMBER(FIND("MWNT",C850)),ISNUMBER(FIND("multi-wall",C850)),ISNUMBER(FIND("multi wall",C850)),ISNUMBER(FIND("multiwall",C850)),ISNUMBER(FIND("Multi-wall",C850)),ISNUMBER(FIND("Multi wall",C850)),ISNUMBER(FIND("Multiwall",C850)),ISNUMBER(FIND("MWCNT",B850)),ISNUMBER(FIND("MWNT",B850)),ISNUMBER(FIND("multi-wall",B850)),ISNUMBER(FIND("multi wall",B850)),ISNUMBER(FIND("multiwall",B850)),ISNUMBER(FIND("Multi-wall",B850)),ISNUMBER(FIND("Multi wall",B850)),ISNUMBER(FIND("Multiwall",B850)),ISNUMBER(FIND("Double-wall",B850)),ISNUMBER(FIND("Double wall",B850)),ISNUMBER(FIND("Doublewall",B850)),ISNUMBER(FIND("double-wall",B850)),ISNUMBER(FIND("double wall",B850)),ISNUMBER(FIND("doublewall",B850)))</f>
        <v>0</v>
      </c>
      <c r="BA850" t="b">
        <f>AND(Table1[[#This Row],[SWCNT]],Table1[[#This Row],[MWCNT]])</f>
        <v>0</v>
      </c>
      <c r="BB850" t="b">
        <f>IF(Table1[[#This Row],[SWCNT]]=TRUE,FALSE,IF(Table1[[#This Row],[MWCNT]]=TRUE,FALSE,TRUE))</f>
        <v>0</v>
      </c>
      <c r="BC850" s="18"/>
    </row>
    <row r="851" spans="1:55" ht="277.5">
      <c r="A851" t="s">
        <v>2769</v>
      </c>
      <c r="B851" s="2" t="s">
        <v>2771</v>
      </c>
      <c r="C851" s="16" t="s">
        <v>2773</v>
      </c>
      <c r="D851" s="17" t="s">
        <v>2775</v>
      </c>
      <c r="E851" s="2">
        <v>2016</v>
      </c>
      <c r="F851" t="b">
        <f>OR(ISNUMBER(FIND("cytotoxic",C851)),ISNUMBER(FIND("Cytotoxic",C851)),ISNUMBER(FIND("cellular toxicity",C851)),ISNUMBER(FIND("cell death",C851)),ISNUMBER(FIND("viable",C851)),ISNUMBER(FIND("phytotoxic",C851)),ISNUMBER(FIND("acute toxicity",C851)),ISNUMBER(FIND("MTT",C851)),ISNUMBER(FIND("survival",C851)),ISNUMBER(FIND("prolifer",C851)),ISNUMBER(FIND("apoptosis",C851)),ISNUMBER(FIND("neurotoxic",C851)),ISNUMBER(FIND("  lysis ",C851)),ISNUMBER(FIND("necrosis",C851)),ISNUMBER(FIND("cellular death",C851))*3,ISNUMBER(FIND("LDH",C851)),ISNUMBER(FIND("Acute toxicity",C851)))</f>
        <v>0</v>
      </c>
      <c r="G851" t="b">
        <f>OR(ISNUMBER(FIND("genotoxic",C851)),ISNUMBER(FIND("genotoxicity",C851)),ISNUMBER(FIND("DNA damage",C851)),ISNUMBER(FIND("DNA",C851)),ISNUMBER(FIND("RNA",C851)),ISNUMBER(FIND("mesothelioma",C851)),ISNUMBER(FIND("carcino",C851)),ISNUMBER(FIND("mutagen",C851)),ISNUMBER(FIND("genetic",C851)))</f>
        <v>0</v>
      </c>
      <c r="H851" t="b">
        <f>OR(ISNUMBER(FIND("inflammatory",C851)),ISNUMBER(FIND("inflamm",C851)))</f>
        <v>0</v>
      </c>
      <c r="I851" t="b">
        <f>OR(ISNUMBER(FIND("immune",C851)),ISNUMBER(FIND("immunological",C851)),ISNUMBER(FIND("interleuk",C851)),ISNUMBER(FIND("platelet activation",C851)),ISNUMBER(FIND("monocyte",C851)),ISNUMBER(FIND("leukocyte",C851)),ISNUMBER(FIND("cytokine",C851)),ISNUMBER(FIND("CD4",C851)),ISNUMBER(FIND("CD8",C851)),ISNUMBER(FIND("T-cell",C851)))</f>
        <v>0</v>
      </c>
      <c r="J851" t="b">
        <f>OR(ISNUMBER(FIND("reactive oxygen",C851)),ISNUMBER(FIND("ROS",C851)),ISNUMBER(FIND("free radical",C851)),ISNUMBER(FIND("oxidative stress",C851)),ISNUMBER(FIND("peroxid",C851)),ISNUMBER(FIND("oxidative",C851)),ISNUMBER(FIND("antioxid",C851)))</f>
        <v>0</v>
      </c>
      <c r="K851" t="b">
        <f>OR(ISNUMBER(FIND("autophag",C851)))</f>
        <v>0</v>
      </c>
      <c r="L851" t="b">
        <f>OR(ISNUMBER(FIND("morpholog",C851)))</f>
        <v>0</v>
      </c>
      <c r="M851" t="b">
        <f>OR(ISNUMBER(FIND("fibrosis",C851)),ISNUMBER(FIND("Fibrosis",C851)),ISNUMBER(FIND("fibrot",C851)))</f>
        <v>0</v>
      </c>
      <c r="N851" t="b">
        <f>OR(ISNUMBER(FIND("offspring",C851)),ISNUMBER(FIND("Parental",C851)),ISNUMBER(FIND("parental",C851)),ISNUMBER(FIND("germline",C851)),ISNUMBER(FIND("reproduc",C851)),ISNUMBER(FIND("embryo",C851)))</f>
        <v>0</v>
      </c>
      <c r="O851" t="b">
        <f>OR(ISNUMBER(FIND("metabol",C851)),ISNUMBER(FIND("Metabol",C851)),ISNUMBER(FIND("digest",C851)),ISNUMBER(FIND("mitochon",C851)))</f>
        <v>0</v>
      </c>
      <c r="P851" t="b">
        <f>OR(ISNUMBER(FIND("ecotox",C851)),ISNUMBER(FIND("Ecotox",B851)),ISNUMBER(FIND("ecotox",B851)),ISNUMBER(FIND("Ecotox",C851)))</f>
        <v>0</v>
      </c>
      <c r="Q851" t="b">
        <f>OR(ISNUMBER(FIND("Bioaccum",C851)),ISNUMBER(FIND("bioaccum",C851)),ISNUMBER(FIND("accum",C851)))</f>
        <v>0</v>
      </c>
      <c r="R851" t="b">
        <f>OR(ISNUMBER(FIND("Occupation",C851)),ISNUMBER(FIND("occupation",C851)),ISNUMBER(FIND("worker",C851)),ISNUMBER(FIND("workforce",C851)))</f>
        <v>0</v>
      </c>
      <c r="S851" t="b">
        <f>NOT(OR(F851,G851,H851,I851,J851,K851,L851,M851,N851,O851,P851,Q851,R851))</f>
        <v>1</v>
      </c>
      <c r="U851" t="b">
        <f>OR(Table1[[#This Row],[Inflammation]],Table1[[#This Row],[Immune]])</f>
        <v>0</v>
      </c>
      <c r="V851" t="str">
        <f>IF(OR(Table1[[#This Row],[Rodents]],Table1[[#This Row],[Human]],Table1[[#This Row],[Pig]]),OR(ISNUMBER(FIND("intratrach",C851)),ISNUMBER(FIND("nasal ",C851)),ISNUMBER(FIND("instill",C851))),"NA")</f>
        <v>NA</v>
      </c>
      <c r="W851" t="str">
        <f>IF(OR(Table1[[#This Row],[Rodents]],Table1[[#This Row],[Human]],Table1[[#This Row],[Pig]]),OR(ISNUMBER(FIND("dermal",C851)),ISNUMBER(FIND("skin ",C851))),"NA")</f>
        <v>NA</v>
      </c>
      <c r="X851" t="str">
        <f>IF(OR(Table1[[#This Row],[Rodents]],Table1[[#This Row],[Human]],Table1[[#This Row],[Pig]]),OR(ISNUMBER(FIND("injected",C851)),ISNUMBER(FIND("periton",C851)),ISNUMBER(FIND("intrascrot",C851))),"NA")</f>
        <v>NA</v>
      </c>
      <c r="Y851" t="str">
        <f>IF(OR(Table1[[#This Row],[Rodents]],Table1[[#This Row],[Human]],Table1[[#This Row],[Pig]]),NOT(OR(Table1[[#This Row],[Inhaled/Intratracheal/intranasal]],Table1[[#This Row],[Dermal]],Table1[[#This Row],[Injected]])),"NA")</f>
        <v>NA</v>
      </c>
      <c r="AA851" t="b">
        <f>OR(ISNUMBER(FIND("fish ",C851)),ISNUMBER(FIND("Fish ",C851)),ISNUMBER(FIND("aquatic",C851)),ISNUMBER(FIND("daphnids",C851)),ISNUMBER(FIND("Carcinus maenas",C851)),ISNUMBER(FIND("Daphnia",C851)),ISNUMBER(FIND("Ruditapes philippinarum",C851)),ISNUMBER(FIND("daphnia",C851)),ISNUMBER(FIND("marine",C851)),ISNUMBER(FIND("mussel",C851)),ISNUMBER(FIND("algae",C851)),ISNUMBER(FIND("Donax faba",C851)),ISNUMBER(FIND("estuarine",C851)),ISNUMBER(FIND("snail",C851)),ISNUMBER(FIND("Prorocentrum donghaiense",C851)) )</f>
        <v>1</v>
      </c>
      <c r="AB851" t="b">
        <f>OR(ISNUMBER(FIND(" rat ",C851)),ISNUMBER(FIND(" rats ",C851)),ISNUMBER(FIND(" Rats ",C851)),ISNUMBER(FIND(" Rat ",C851)),ISNUMBER(FIND(" rat.",C851)),ISNUMBER(FIND(" rats.",C851)),ISNUMBER(FIND("mouse",C851)),ISNUMBER(FIND("mice",C851)), ISNUMBER(FIND(" Mice",C851)))</f>
        <v>0</v>
      </c>
      <c r="AC851" t="b">
        <f>OR(ISNUMBER(FIND(" cell ",C851)),ISNUMBER(FIND("fibroblast",C851)),ISNUMBER(FIND("macrophage",C851)),ISNUMBER(FIND("epithelial",C851)),ISNUMBER(FIND("endothelial",C851)),ISNUMBER(FIND("neuron",C851)),ISNUMBER(FIND(" cells ",C851)),ISNUMBER(FIND("RBC",C851)),ISNUMBER(FIND("mitochond",C851)),ISNUMBER(FIND("adipocyte",C851)),ISNUMBER(FIND("osteo",C851)),ISNUMBER(FIND("keratin",C851)),ISNUMBER(FIND(" cell's ",C851)),ISNUMBER(FIND("eukary",C851)),ISNUMBER(FIND("sperm",C851)))</f>
        <v>0</v>
      </c>
      <c r="AD851" t="b">
        <f>OR(ISNUMBER(FIND("human",B851)),ISNUMBER(FIND("workers",B851)),ISNUMBER(FIND("workforces",B851)),ISNUMBER(FIND("occupational",B851)),ISNUMBER(FIND("Case report",B851)),ISNUMBER(FIND("Workplaces",B851)),ISNUMBER(FIND("worker",B851)))</f>
        <v>0</v>
      </c>
      <c r="AE851" t="b">
        <f>OR(ISNUMBER(FIND(" plant ",C851)),ISNUMBER(FIND("Plant ",C851)),ISNUMBER(FIND("tomato",C851)),ISNUMBER(FIND("plants",C851)),ISNUMBER(FIND("Plants",C851)),ISNUMBER(FIND("algae",C851)),ISNUMBER(FIND("lettuce",C851)),ISNUMBER(FIND("green gram sprouts ",C851)),ISNUMBER(FIND("Cucurbita pepo",C851)),ISNUMBER(FIND("bean ",C851)),ISNUMBER(FIND("chloroplast",C851)),ISNUMBER(FIND("chlorophyll",C851)),ISNUMBER(FIND("seedling",C851)),ISNUMBER(FIND("canola",C851)),ISNUMBER(FIND("shoot",C851)),ISNUMBER(FIND("photosynthes",C851)),ISNUMBER(FIND(" leaves ",C851)),,ISNUMBER(FIND("agriculture",C851)),ISNUMBER(FIND(" crops ",C851)))</f>
        <v>0</v>
      </c>
      <c r="AF851" t="b">
        <f>OR(ISNUMBER(FIND("bacteria",C851)),ISNUMBER(FIND("Bacteria",C851)),ISNUMBER(FIND("Bacterium",C851)),ISNUMBER(FIND("bacterium",C851)),ISNUMBER(FIND(" coli ",C851)))</f>
        <v>0</v>
      </c>
      <c r="AG851" t="b">
        <f>OR(ISNUMBER(FIND("fungi",C851)),ISNUMBER(FIND("Fungi",C851)),ISNUMBER(FIND("fungus",C851)),ISNUMBER(FIND("Fungus",C851)),ISNUMBER(FIND("mushroom",C851)),ISNUMBER(FIND("Mushroom",C851)),ISNUMBER(FIND(" mold ",C851)))</f>
        <v>0</v>
      </c>
      <c r="AH851" t="b">
        <f>OR(ISNUMBER(FIND("Pig ",C851)),ISNUMBER(FIND("pig ",C851)),ISNUMBER(FIND("Pigs ",C851)),ISNUMBER(FIND("pigs ",C851)))</f>
        <v>0</v>
      </c>
      <c r="AI851" t="b">
        <f>OR(ISNUMBER(FIND(" C. elegans",C851)),ISNUMBER(FIND("Caenorhabditis elegans",C851)),ISNUMBER(FIND("earthworms",C851)),ISNUMBER(FIND(" Ficopomatus enigmaticus",C851)),ISNUMBER(FIND("larva",C851)),ISNUMBER(FIND("Lumbriculus variegatus",C851)),ISNUMBER(FIND("nematode",C851)))</f>
        <v>0</v>
      </c>
      <c r="AJ851" t="b">
        <f>NOT(OR(AA851,AB851,AC851,AD851,AE851,AF851,AG851,AH851,AI851))</f>
        <v>0</v>
      </c>
      <c r="AL851" t="b">
        <f>OR(AA851,AB851,AD851,AE851,AF851,AG851,AH851,AI851)</f>
        <v>1</v>
      </c>
      <c r="AM851" t="b">
        <f>IF(Table1[[#This Row],[In vivo?]],IF(Table1[[#This Row],[Cell]],FALSE,TRUE),FALSE)</f>
        <v>1</v>
      </c>
      <c r="AN851" t="b">
        <f>AND(AC851,AL851)</f>
        <v>0</v>
      </c>
      <c r="AO851" t="b">
        <f>IF(Table1[[#This Row],[Cell]],IF(Table1[[#This Row],[In vivo?]],FALSE,TRUE),FALSE)</f>
        <v>0</v>
      </c>
      <c r="AP851" t="b">
        <f>NOT(OR(Table1[[#This Row],[In vivo?]],Table1[[#This Row],[Only in Cell]]))</f>
        <v>0</v>
      </c>
      <c r="AQ851" t="str">
        <f>IF(OR(Table1[[#This Row],[Rodents]],Table1[[#This Row],[Human]],Table1[[#This Row],[Pig]]),OR(ISNUMBER(FIND("pulmonary",C851)),ISNUMBER(FIND("lung",C851))),"NA")</f>
        <v>NA</v>
      </c>
      <c r="AR851" t="str">
        <f>IF(OR(Table1[[#This Row],[Rodents]],Table1[[#This Row],[Human]],Table1[[#This Row],[Pig]]),OR(ISNUMBER(FIND("skin",C851)),ISNUMBER(FIND("dermal",C851))),"NA")</f>
        <v>NA</v>
      </c>
      <c r="AS851" t="str">
        <f>IF(OR(Table1[[#This Row],[Rodents]],Table1[[#This Row],[Human]],Table1[[#This Row],[Pig]]),OR(ISNUMBER(FIND("liver",C851)),ISNUMBER(FIND("hepat",C851))),"NA")</f>
        <v>NA</v>
      </c>
      <c r="AT851" t="str">
        <f>IF(OR(Table1[[#This Row],[Rodents]],Table1[[#This Row],[Human]],Table1[[#This Row],[Pig]]),OR(ISNUMBER(FIND("kidney",C851)),ISNUMBER(FIND("neph",C851))),"NA")</f>
        <v>NA</v>
      </c>
      <c r="AU851" t="str">
        <f>IF(OR(Table1[[#This Row],[Rodents]],Table1[[#This Row],[Human]],Table1[[#This Row],[Pig]]),OR(ISNUMBER(FIND("brain",C851)),ISNUMBER(FIND("neur",C851)),ISNUMBER(FIND("nerv",C851))),"NA")</f>
        <v>NA</v>
      </c>
      <c r="AV851" t="str">
        <f>IF(OR(Table1[[#This Row],[Rodents]],Table1[[#This Row],[Human]],Table1[[#This Row],[Pig]]),OR(ISNUMBER(FIND("heart",C851)),ISNUMBER(FIND("cardi",C851))),"NA")</f>
        <v>NA</v>
      </c>
      <c r="AW851" t="str">
        <f>IF(OR(Table1[[#This Row],[Rodents]],Table1[[#This Row],[Human]],Table1[[#This Row],[Pig]]),OR(ISNUMBER(FIND("gastro",C851)),ISNUMBER(FIND("intesti",C851)),ISNUMBER(FIND("stomach",C851))),"NA")</f>
        <v>NA</v>
      </c>
      <c r="AX851" t="str">
        <f>IF(OR(Table1[[#This Row],[Rodents]],Table1[[#This Row],[Human]],Table1[[#This Row],[Pig]]),NOT(OR(AQ851,AR851,AS851,AT851,AU851,AV851,AW851)),"NA")</f>
        <v>NA</v>
      </c>
      <c r="AY851" t="b">
        <f>OR(ISNUMBER(FIND("SWCNT",C851)),ISNUMBER(FIND("SWNT",C851)),ISNUMBER(FIND("single-wall",C851)),ISNUMBER(FIND("single wall",C851)),ISNUMBER(FIND("Single wall",C851)),ISNUMBER(FIND("Single-wall",C851)),ISNUMBER(FIND("SWCNT",B851)),ISNUMBER(FIND("SWNT",B851)),ISNUMBER(FIND("single-wall",B851)),ISNUMBER(FIND("single wall",B851)),ISNUMBER(FIND("Single-wall",B851)),ISNUMBER(FIND("Single wall",B851)))</f>
        <v>1</v>
      </c>
      <c r="AZ851" t="b">
        <f>OR(ISNUMBER(FIND("MWCNT",C851)),ISNUMBER(FIND("MWNT",C851)),ISNUMBER(FIND("multi-wall",C851)),ISNUMBER(FIND("multi wall",C851)),ISNUMBER(FIND("multiwall",C851)),ISNUMBER(FIND("Multi-wall",C851)),ISNUMBER(FIND("Multi wall",C851)),ISNUMBER(FIND("Multiwall",C851)),ISNUMBER(FIND("MWCNT",B851)),ISNUMBER(FIND("MWNT",B851)),ISNUMBER(FIND("multi-wall",B851)),ISNUMBER(FIND("multi wall",B851)),ISNUMBER(FIND("multiwall",B851)),ISNUMBER(FIND("Multi-wall",B851)),ISNUMBER(FIND("Multi wall",B851)),ISNUMBER(FIND("Multiwall",B851)),ISNUMBER(FIND("Double-wall",B851)),ISNUMBER(FIND("Double wall",B851)),ISNUMBER(FIND("Doublewall",B851)),ISNUMBER(FIND("double-wall",B851)),ISNUMBER(FIND("double wall",B851)),ISNUMBER(FIND("doublewall",B851)))</f>
        <v>1</v>
      </c>
      <c r="BA851" t="b">
        <f>AND(Table1[[#This Row],[SWCNT]],Table1[[#This Row],[MWCNT]])</f>
        <v>1</v>
      </c>
      <c r="BB851" t="b">
        <f>IF(Table1[[#This Row],[SWCNT]]=TRUE,FALSE,IF(Table1[[#This Row],[MWCNT]]=TRUE,FALSE,TRUE))</f>
        <v>0</v>
      </c>
      <c r="BC851" s="18"/>
    </row>
    <row r="852" spans="1:55" ht="203.5">
      <c r="A852" t="s">
        <v>728</v>
      </c>
      <c r="B852" s="2" t="s">
        <v>729</v>
      </c>
      <c r="C852" s="16" t="s">
        <v>730</v>
      </c>
      <c r="D852" s="17" t="s">
        <v>221</v>
      </c>
      <c r="E852" s="2">
        <v>2021</v>
      </c>
      <c r="F852" t="b">
        <f>OR(ISNUMBER(FIND("cytotoxic",C852)),ISNUMBER(FIND("Cytotoxic",C852)),ISNUMBER(FIND("cellular toxicity",C852)),ISNUMBER(FIND("cell death",C852)),ISNUMBER(FIND("viable",C852)),ISNUMBER(FIND("phytotoxic",C852)),ISNUMBER(FIND("acute toxicity",C852)),ISNUMBER(FIND("MTT",C852)),ISNUMBER(FIND("survival",C852)),ISNUMBER(FIND("prolifer",C852)),ISNUMBER(FIND("apoptosis",C852)),ISNUMBER(FIND("neurotoxic",C852)),ISNUMBER(FIND("  lysis ",C852)),ISNUMBER(FIND("necrosis",C852)),ISNUMBER(FIND("cellular death",C852))*3,ISNUMBER(FIND("LDH",C852)),ISNUMBER(FIND("Acute toxicity",C852)))</f>
        <v>0</v>
      </c>
      <c r="G852" t="b">
        <f>OR(ISNUMBER(FIND("genotoxic",C852)),ISNUMBER(FIND("genotoxicity",C852)),ISNUMBER(FIND("DNA damage",C852)),ISNUMBER(FIND("DNA",C852)),ISNUMBER(FIND("RNA",C852)),ISNUMBER(FIND("mesothelioma",C852)),ISNUMBER(FIND("carcino",C852)),ISNUMBER(FIND("mutagen",C852)),ISNUMBER(FIND("genetic",C852)))</f>
        <v>0</v>
      </c>
      <c r="H852" t="b">
        <f>OR(ISNUMBER(FIND("inflammatory",C852)),ISNUMBER(FIND("inflamm",C852)))</f>
        <v>0</v>
      </c>
      <c r="I852" t="b">
        <f>OR(ISNUMBER(FIND("immune",C852)),ISNUMBER(FIND("immunological",C852)),ISNUMBER(FIND("interleuk",C852)),ISNUMBER(FIND("platelet activation",C852)),ISNUMBER(FIND("monocyte",C852)),ISNUMBER(FIND("leukocyte",C852)),ISNUMBER(FIND("cytokine",C852)),ISNUMBER(FIND("CD4",C852)),ISNUMBER(FIND("CD8",C852)),ISNUMBER(FIND("T-cell",C852)))</f>
        <v>0</v>
      </c>
      <c r="J852" t="b">
        <f>OR(ISNUMBER(FIND("reactive oxygen",C852)),ISNUMBER(FIND("ROS",C852)),ISNUMBER(FIND("free radical",C852)),ISNUMBER(FIND("oxidative stress",C852)),ISNUMBER(FIND("peroxid",C852)),ISNUMBER(FIND("oxidative",C852)),ISNUMBER(FIND("antioxid",C852)))</f>
        <v>1</v>
      </c>
      <c r="K852" t="b">
        <f>OR(ISNUMBER(FIND("autophag",C852)))</f>
        <v>0</v>
      </c>
      <c r="L852" t="b">
        <f>OR(ISNUMBER(FIND("morpholog",C852)))</f>
        <v>0</v>
      </c>
      <c r="M852" t="b">
        <f>OR(ISNUMBER(FIND("fibrosis",C852)),ISNUMBER(FIND("Fibrosis",C852)),ISNUMBER(FIND("fibrot",C852)))</f>
        <v>0</v>
      </c>
      <c r="N852" t="b">
        <f>OR(ISNUMBER(FIND("offspring",C852)),ISNUMBER(FIND("Parental",C852)),ISNUMBER(FIND("parental",C852)),ISNUMBER(FIND("germline",C852)),ISNUMBER(FIND("reproduc",C852)),ISNUMBER(FIND("embryo",C852)))</f>
        <v>0</v>
      </c>
      <c r="O852" t="b">
        <f>OR(ISNUMBER(FIND("metabol",C852)),ISNUMBER(FIND("Metabol",C852)),ISNUMBER(FIND("digest",C852)),ISNUMBER(FIND("mitochon",C852)))</f>
        <v>1</v>
      </c>
      <c r="P852" t="b">
        <f>OR(ISNUMBER(FIND("ecotox",C852)),ISNUMBER(FIND("Ecotox",B852)),ISNUMBER(FIND("ecotox",B852)),ISNUMBER(FIND("Ecotox",C852)))</f>
        <v>0</v>
      </c>
      <c r="Q852" t="b">
        <f>OR(ISNUMBER(FIND("Bioaccum",C852)),ISNUMBER(FIND("bioaccum",C852)),ISNUMBER(FIND("accum",C852)))</f>
        <v>0</v>
      </c>
      <c r="R852" t="b">
        <f>OR(ISNUMBER(FIND("Occupation",C852)),ISNUMBER(FIND("occupation",C852)),ISNUMBER(FIND("worker",C852)),ISNUMBER(FIND("workforce",C852)))</f>
        <v>0</v>
      </c>
      <c r="S852" t="b">
        <f>NOT(OR(F852,G852,H852,I852,J852,K852,L852,M852,N852,O852,P852,Q852,R852))</f>
        <v>0</v>
      </c>
      <c r="U852" t="b">
        <f>OR(Table1[[#This Row],[Inflammation]],Table1[[#This Row],[Immune]])</f>
        <v>0</v>
      </c>
      <c r="V852" t="str">
        <f>IF(OR(Table1[[#This Row],[Rodents]],Table1[[#This Row],[Human]],Table1[[#This Row],[Pig]]),OR(ISNUMBER(FIND("intratrach",C852)),ISNUMBER(FIND("nasal ",C852)),ISNUMBER(FIND("instill",C852))),"NA")</f>
        <v>NA</v>
      </c>
      <c r="W852" t="str">
        <f>IF(OR(Table1[[#This Row],[Rodents]],Table1[[#This Row],[Human]],Table1[[#This Row],[Pig]]),OR(ISNUMBER(FIND("dermal",C852)),ISNUMBER(FIND("skin ",C852))),"NA")</f>
        <v>NA</v>
      </c>
      <c r="X852" t="str">
        <f>IF(OR(Table1[[#This Row],[Rodents]],Table1[[#This Row],[Human]],Table1[[#This Row],[Pig]]),OR(ISNUMBER(FIND("injected",C852)),ISNUMBER(FIND("periton",C852)),ISNUMBER(FIND("intrascrot",C852))),"NA")</f>
        <v>NA</v>
      </c>
      <c r="Y852" t="str">
        <f>IF(OR(Table1[[#This Row],[Rodents]],Table1[[#This Row],[Human]],Table1[[#This Row],[Pig]]),NOT(OR(Table1[[#This Row],[Inhaled/Intratracheal/intranasal]],Table1[[#This Row],[Dermal]],Table1[[#This Row],[Injected]])),"NA")</f>
        <v>NA</v>
      </c>
      <c r="AA852" t="b">
        <f>OR(ISNUMBER(FIND("fish ",C852)),ISNUMBER(FIND("Fish ",C852)),ISNUMBER(FIND("aquatic",C852)),ISNUMBER(FIND("daphnids",C852)),ISNUMBER(FIND("Carcinus maenas",C852)),ISNUMBER(FIND("Daphnia",C852)),ISNUMBER(FIND("Ruditapes philippinarum",C852)),ISNUMBER(FIND("daphnia",C852)),ISNUMBER(FIND("marine",C852)),ISNUMBER(FIND("mussel",C852)),ISNUMBER(FIND("algae",C852)),ISNUMBER(FIND("Donax faba",C852)),ISNUMBER(FIND("estuarine",C852)),ISNUMBER(FIND("snail",C852)),ISNUMBER(FIND("Prorocentrum donghaiense",C852)) )</f>
        <v>1</v>
      </c>
      <c r="AB852" t="b">
        <f>OR(ISNUMBER(FIND(" rat ",C852)),ISNUMBER(FIND(" rats ",C852)),ISNUMBER(FIND(" Rats ",C852)),ISNUMBER(FIND(" Rat ",C852)),ISNUMBER(FIND(" rat.",C852)),ISNUMBER(FIND(" rats.",C852)),ISNUMBER(FIND("mouse",C852)),ISNUMBER(FIND("mice",C852)), ISNUMBER(FIND(" Mice",C852)))</f>
        <v>0</v>
      </c>
      <c r="AC852" t="b">
        <f>OR(ISNUMBER(FIND(" cell ",C852)),ISNUMBER(FIND("fibroblast",C852)),ISNUMBER(FIND("macrophage",C852)),ISNUMBER(FIND("epithelial",C852)),ISNUMBER(FIND("endothelial",C852)),ISNUMBER(FIND("neuron",C852)),ISNUMBER(FIND(" cells ",C852)),ISNUMBER(FIND("RBC",C852)),ISNUMBER(FIND("mitochond",C852)),ISNUMBER(FIND("adipocyte",C852)),ISNUMBER(FIND("osteo",C852)),ISNUMBER(FIND("keratin",C852)),ISNUMBER(FIND(" cell's ",C852)),ISNUMBER(FIND("eukary",C852)),ISNUMBER(FIND("sperm",C852)))</f>
        <v>0</v>
      </c>
      <c r="AD852" t="b">
        <f>OR(ISNUMBER(FIND("human",B852)),ISNUMBER(FIND("workers",B852)),ISNUMBER(FIND("workforces",B852)),ISNUMBER(FIND("occupational",B852)),ISNUMBER(FIND("Case report",B852)),ISNUMBER(FIND("Workplaces",B852)),ISNUMBER(FIND("worker",B852)))</f>
        <v>0</v>
      </c>
      <c r="AE852" t="b">
        <f>OR(ISNUMBER(FIND(" plant ",C852)),ISNUMBER(FIND("Plant ",C852)),ISNUMBER(FIND("tomato",C852)),ISNUMBER(FIND("plants",C852)),ISNUMBER(FIND("Plants",C852)),ISNUMBER(FIND("algae",C852)),ISNUMBER(FIND("lettuce",C852)),ISNUMBER(FIND("green gram sprouts ",C852)),ISNUMBER(FIND("Cucurbita pepo",C852)),ISNUMBER(FIND("bean ",C852)),ISNUMBER(FIND("chloroplast",C852)),ISNUMBER(FIND("chlorophyll",C852)),ISNUMBER(FIND("seedling",C852)),ISNUMBER(FIND("canola",C852)),ISNUMBER(FIND("shoot",C852)),ISNUMBER(FIND("photosynthes",C852)),ISNUMBER(FIND(" leaves ",C852)),,ISNUMBER(FIND("agriculture",C852)),ISNUMBER(FIND(" crops ",C852)))</f>
        <v>0</v>
      </c>
      <c r="AF852" t="b">
        <f>OR(ISNUMBER(FIND("bacteria",C852)),ISNUMBER(FIND("Bacteria",C852)),ISNUMBER(FIND("Bacterium",C852)),ISNUMBER(FIND("bacterium",C852)),ISNUMBER(FIND(" coli ",C852)))</f>
        <v>0</v>
      </c>
      <c r="AG852" t="b">
        <f>OR(ISNUMBER(FIND("fungi",C852)),ISNUMBER(FIND("Fungi",C852)),ISNUMBER(FIND("fungus",C852)),ISNUMBER(FIND("Fungus",C852)),ISNUMBER(FIND("mushroom",C852)),ISNUMBER(FIND("Mushroom",C852)),ISNUMBER(FIND(" mold ",C852)))</f>
        <v>0</v>
      </c>
      <c r="AH852" t="b">
        <f>OR(ISNUMBER(FIND("Pig ",C852)),ISNUMBER(FIND("pig ",C852)),ISNUMBER(FIND("Pigs ",C852)),ISNUMBER(FIND("pigs ",C852)))</f>
        <v>0</v>
      </c>
      <c r="AI852" t="b">
        <f>OR(ISNUMBER(FIND(" C. elegans",C852)),ISNUMBER(FIND("Caenorhabditis elegans",C852)),ISNUMBER(FIND("earthworms",C852)),ISNUMBER(FIND(" Ficopomatus enigmaticus",C852)),ISNUMBER(FIND("larva",C852)),ISNUMBER(FIND("Lumbriculus variegatus",C852)),ISNUMBER(FIND("nematode",C852)))</f>
        <v>0</v>
      </c>
      <c r="AJ852" t="b">
        <f>NOT(OR(AA852,AB852,AC852,AD852,AE852,AF852,AG852,AH852,AI852))</f>
        <v>0</v>
      </c>
      <c r="AL852" t="b">
        <f>OR(AA852,AB852,AD852,AE852,AF852,AG852,AH852,AI852)</f>
        <v>1</v>
      </c>
      <c r="AM852" t="b">
        <f>IF(Table1[[#This Row],[In vivo?]],IF(Table1[[#This Row],[Cell]],FALSE,TRUE),FALSE)</f>
        <v>1</v>
      </c>
      <c r="AN852" t="b">
        <f>AND(AC852,AL852)</f>
        <v>0</v>
      </c>
      <c r="AO852" t="b">
        <f>IF(Table1[[#This Row],[Cell]],IF(Table1[[#This Row],[In vivo?]],FALSE,TRUE),FALSE)</f>
        <v>0</v>
      </c>
      <c r="AP852" t="b">
        <f>NOT(OR(Table1[[#This Row],[In vivo?]],Table1[[#This Row],[Only in Cell]]))</f>
        <v>0</v>
      </c>
      <c r="AQ852" t="str">
        <f>IF(OR(Table1[[#This Row],[Rodents]],Table1[[#This Row],[Human]],Table1[[#This Row],[Pig]]),OR(ISNUMBER(FIND("pulmonary",C852)),ISNUMBER(FIND("lung",C852))),"NA")</f>
        <v>NA</v>
      </c>
      <c r="AR852" t="str">
        <f>IF(OR(Table1[[#This Row],[Rodents]],Table1[[#This Row],[Human]],Table1[[#This Row],[Pig]]),OR(ISNUMBER(FIND("skin",C852)),ISNUMBER(FIND("dermal",C852))),"NA")</f>
        <v>NA</v>
      </c>
      <c r="AS852" t="str">
        <f>IF(OR(Table1[[#This Row],[Rodents]],Table1[[#This Row],[Human]],Table1[[#This Row],[Pig]]),OR(ISNUMBER(FIND("liver",C852)),ISNUMBER(FIND("hepat",C852))),"NA")</f>
        <v>NA</v>
      </c>
      <c r="AT852" t="str">
        <f>IF(OR(Table1[[#This Row],[Rodents]],Table1[[#This Row],[Human]],Table1[[#This Row],[Pig]]),OR(ISNUMBER(FIND("kidney",C852)),ISNUMBER(FIND("neph",C852))),"NA")</f>
        <v>NA</v>
      </c>
      <c r="AU852" t="str">
        <f>IF(OR(Table1[[#This Row],[Rodents]],Table1[[#This Row],[Human]],Table1[[#This Row],[Pig]]),OR(ISNUMBER(FIND("brain",C852)),ISNUMBER(FIND("neur",C852)),ISNUMBER(FIND("nerv",C852))),"NA")</f>
        <v>NA</v>
      </c>
      <c r="AV852" t="str">
        <f>IF(OR(Table1[[#This Row],[Rodents]],Table1[[#This Row],[Human]],Table1[[#This Row],[Pig]]),OR(ISNUMBER(FIND("heart",C852)),ISNUMBER(FIND("cardi",C852))),"NA")</f>
        <v>NA</v>
      </c>
      <c r="AW852" t="str">
        <f>IF(OR(Table1[[#This Row],[Rodents]],Table1[[#This Row],[Human]],Table1[[#This Row],[Pig]]),OR(ISNUMBER(FIND("gastro",C852)),ISNUMBER(FIND("intesti",C852)),ISNUMBER(FIND("stomach",C852))),"NA")</f>
        <v>NA</v>
      </c>
      <c r="AX852" t="str">
        <f>IF(OR(Table1[[#This Row],[Rodents]],Table1[[#This Row],[Human]],Table1[[#This Row],[Pig]]),NOT(OR(AQ852,AR852,AS852,AT852,AU852,AV852,AW852)),"NA")</f>
        <v>NA</v>
      </c>
      <c r="AY852" t="b">
        <f>OR(ISNUMBER(FIND("SWCNT",C852)),ISNUMBER(FIND("SWNT",C852)),ISNUMBER(FIND("single-wall",C852)),ISNUMBER(FIND("single wall",C852)),ISNUMBER(FIND("Single wall",C852)),ISNUMBER(FIND("Single-wall",C852)),ISNUMBER(FIND("SWCNT",B852)),ISNUMBER(FIND("SWNT",B852)),ISNUMBER(FIND("single-wall",B852)),ISNUMBER(FIND("single wall",B852)),ISNUMBER(FIND("Single-wall",B852)),ISNUMBER(FIND("Single wall",B852)))</f>
        <v>0</v>
      </c>
      <c r="AZ852" t="b">
        <f>OR(ISNUMBER(FIND("MWCNT",C852)),ISNUMBER(FIND("MWNT",C852)),ISNUMBER(FIND("multi-wall",C852)),ISNUMBER(FIND("multi wall",C852)),ISNUMBER(FIND("multiwall",C852)),ISNUMBER(FIND("Multi-wall",C852)),ISNUMBER(FIND("Multi wall",C852)),ISNUMBER(FIND("Multiwall",C852)),ISNUMBER(FIND("MWCNT",B852)),ISNUMBER(FIND("MWNT",B852)),ISNUMBER(FIND("multi-wall",B852)),ISNUMBER(FIND("multi wall",B852)),ISNUMBER(FIND("multiwall",B852)),ISNUMBER(FIND("Multi-wall",B852)),ISNUMBER(FIND("Multi wall",B852)),ISNUMBER(FIND("Multiwall",B852)),ISNUMBER(FIND("Double-wall",B852)),ISNUMBER(FIND("Double wall",B852)),ISNUMBER(FIND("Doublewall",B852)),ISNUMBER(FIND("double-wall",B852)),ISNUMBER(FIND("double wall",B852)),ISNUMBER(FIND("doublewall",B852)))</f>
        <v>1</v>
      </c>
      <c r="BA852" t="b">
        <f>AND(Table1[[#This Row],[SWCNT]],Table1[[#This Row],[MWCNT]])</f>
        <v>0</v>
      </c>
      <c r="BB852" t="b">
        <f>IF(Table1[[#This Row],[SWCNT]]=TRUE,FALSE,IF(Table1[[#This Row],[MWCNT]]=TRUE,FALSE,TRUE))</f>
        <v>0</v>
      </c>
      <c r="BC852" s="18"/>
    </row>
    <row r="853" spans="1:55" ht="148">
      <c r="A853" t="s">
        <v>1388</v>
      </c>
      <c r="B853" s="2" t="s">
        <v>1389</v>
      </c>
      <c r="C853" s="16" t="s">
        <v>1390</v>
      </c>
      <c r="D853" s="17" t="s">
        <v>243</v>
      </c>
      <c r="E853" s="2">
        <v>2019</v>
      </c>
      <c r="F853" t="b">
        <f>OR(ISNUMBER(FIND("cytotoxic",C853)),ISNUMBER(FIND("Cytotoxic",C853)),ISNUMBER(FIND("cellular toxicity",C853)),ISNUMBER(FIND("cell death",C853)),ISNUMBER(FIND("viable",C853)),ISNUMBER(FIND("phytotoxic",C853)),ISNUMBER(FIND("acute toxicity",C853)),ISNUMBER(FIND("MTT",C853)),ISNUMBER(FIND("survival",C853)),ISNUMBER(FIND("prolifer",C853)),ISNUMBER(FIND("apoptosis",C853)),ISNUMBER(FIND("neurotoxic",C853)),ISNUMBER(FIND("  lysis ",C853)),ISNUMBER(FIND("necrosis",C853)),ISNUMBER(FIND("cellular death",C853))*3,ISNUMBER(FIND("LDH",C853)),ISNUMBER(FIND("Acute toxicity",C853)))</f>
        <v>0</v>
      </c>
      <c r="G853" t="b">
        <f>OR(ISNUMBER(FIND("genotoxic",C853)),ISNUMBER(FIND("genotoxicity",C853)),ISNUMBER(FIND("DNA damage",C853)),ISNUMBER(FIND("DNA",C853)),ISNUMBER(FIND("RNA",C853)),ISNUMBER(FIND("mesothelioma",C853)),ISNUMBER(FIND("carcino",C853)),ISNUMBER(FIND("mutagen",C853)),ISNUMBER(FIND("genetic",C853)))</f>
        <v>0</v>
      </c>
      <c r="H853" t="b">
        <f>OR(ISNUMBER(FIND("inflammatory",C853)),ISNUMBER(FIND("inflamm",C853)))</f>
        <v>0</v>
      </c>
      <c r="I853" t="b">
        <f>OR(ISNUMBER(FIND("immune",C853)),ISNUMBER(FIND("immunological",C853)),ISNUMBER(FIND("interleuk",C853)),ISNUMBER(FIND("platelet activation",C853)),ISNUMBER(FIND("monocyte",C853)),ISNUMBER(FIND("leukocyte",C853)),ISNUMBER(FIND("cytokine",C853)),ISNUMBER(FIND("CD4",C853)),ISNUMBER(FIND("CD8",C853)),ISNUMBER(FIND("T-cell",C853)))</f>
        <v>0</v>
      </c>
      <c r="J853" t="b">
        <f>OR(ISNUMBER(FIND("reactive oxygen",C853)),ISNUMBER(FIND("ROS",C853)),ISNUMBER(FIND("free radical",C853)),ISNUMBER(FIND("oxidative stress",C853)),ISNUMBER(FIND("peroxid",C853)),ISNUMBER(FIND("oxidative",C853)),ISNUMBER(FIND("antioxid",C853)))</f>
        <v>0</v>
      </c>
      <c r="K853" t="b">
        <f>OR(ISNUMBER(FIND("autophag",C853)))</f>
        <v>0</v>
      </c>
      <c r="L853" t="b">
        <f>OR(ISNUMBER(FIND("morpholog",C853)))</f>
        <v>0</v>
      </c>
      <c r="M853" t="b">
        <f>OR(ISNUMBER(FIND("fibrosis",C853)),ISNUMBER(FIND("Fibrosis",C853)),ISNUMBER(FIND("fibrot",C853)))</f>
        <v>0</v>
      </c>
      <c r="N853" t="b">
        <f>OR(ISNUMBER(FIND("offspring",C853)),ISNUMBER(FIND("Parental",C853)),ISNUMBER(FIND("parental",C853)),ISNUMBER(FIND("germline",C853)),ISNUMBER(FIND("reproduc",C853)),ISNUMBER(FIND("embryo",C853)))</f>
        <v>1</v>
      </c>
      <c r="O853" t="b">
        <f>OR(ISNUMBER(FIND("metabol",C853)),ISNUMBER(FIND("Metabol",C853)),ISNUMBER(FIND("digest",C853)),ISNUMBER(FIND("mitochon",C853)))</f>
        <v>0</v>
      </c>
      <c r="P853" t="b">
        <f>OR(ISNUMBER(FIND("ecotox",C853)),ISNUMBER(FIND("Ecotox",B853)),ISNUMBER(FIND("ecotox",B853)),ISNUMBER(FIND("Ecotox",C853)))</f>
        <v>0</v>
      </c>
      <c r="Q853" t="b">
        <f>OR(ISNUMBER(FIND("Bioaccum",C853)),ISNUMBER(FIND("bioaccum",C853)),ISNUMBER(FIND("accum",C853)))</f>
        <v>0</v>
      </c>
      <c r="R853" t="b">
        <f>OR(ISNUMBER(FIND("Occupation",C853)),ISNUMBER(FIND("occupation",C853)),ISNUMBER(FIND("worker",C853)),ISNUMBER(FIND("workforce",C853)))</f>
        <v>0</v>
      </c>
      <c r="S853" t="b">
        <f>NOT(OR(F853,G853,H853,I853,J853,K853,L853,M853,N853,O853,P853,Q853,R853))</f>
        <v>0</v>
      </c>
      <c r="U853" t="b">
        <f>OR(Table1[[#This Row],[Inflammation]],Table1[[#This Row],[Immune]])</f>
        <v>0</v>
      </c>
      <c r="V853" t="str">
        <f>IF(OR(Table1[[#This Row],[Rodents]],Table1[[#This Row],[Human]],Table1[[#This Row],[Pig]]),OR(ISNUMBER(FIND("intratrach",C853)),ISNUMBER(FIND("nasal ",C853)),ISNUMBER(FIND("instill",C853))),"NA")</f>
        <v>NA</v>
      </c>
      <c r="W853" t="str">
        <f>IF(OR(Table1[[#This Row],[Rodents]],Table1[[#This Row],[Human]],Table1[[#This Row],[Pig]]),OR(ISNUMBER(FIND("dermal",C853)),ISNUMBER(FIND("skin ",C853))),"NA")</f>
        <v>NA</v>
      </c>
      <c r="X853" t="str">
        <f>IF(OR(Table1[[#This Row],[Rodents]],Table1[[#This Row],[Human]],Table1[[#This Row],[Pig]]),OR(ISNUMBER(FIND("injected",C853)),ISNUMBER(FIND("periton",C853)),ISNUMBER(FIND("intrascrot",C853))),"NA")</f>
        <v>NA</v>
      </c>
      <c r="Y853" t="str">
        <f>IF(OR(Table1[[#This Row],[Rodents]],Table1[[#This Row],[Human]],Table1[[#This Row],[Pig]]),NOT(OR(Table1[[#This Row],[Inhaled/Intratracheal/intranasal]],Table1[[#This Row],[Dermal]],Table1[[#This Row],[Injected]])),"NA")</f>
        <v>NA</v>
      </c>
      <c r="AA853" t="b">
        <f>OR(ISNUMBER(FIND("fish ",C853)),ISNUMBER(FIND("Fish ",C853)),ISNUMBER(FIND("aquatic",C853)),ISNUMBER(FIND("daphnids",C853)),ISNUMBER(FIND("Carcinus maenas",C853)),ISNUMBER(FIND("Daphnia",C853)),ISNUMBER(FIND("Ruditapes philippinarum",C853)),ISNUMBER(FIND("daphnia",C853)),ISNUMBER(FIND("marine",C853)),ISNUMBER(FIND("mussel",C853)),ISNUMBER(FIND("algae",C853)),ISNUMBER(FIND("Donax faba",C853)),ISNUMBER(FIND("estuarine",C853)),ISNUMBER(FIND("snail",C853)),ISNUMBER(FIND("Prorocentrum donghaiense",C853)) )</f>
        <v>1</v>
      </c>
      <c r="AB853" t="b">
        <f>OR(ISNUMBER(FIND(" rat ",C853)),ISNUMBER(FIND(" rats ",C853)),ISNUMBER(FIND(" Rats ",C853)),ISNUMBER(FIND(" Rat ",C853)),ISNUMBER(FIND(" rat.",C853)),ISNUMBER(FIND(" rats.",C853)),ISNUMBER(FIND("mouse",C853)),ISNUMBER(FIND("mice",C853)), ISNUMBER(FIND(" Mice",C853)))</f>
        <v>0</v>
      </c>
      <c r="AC853" t="b">
        <f>OR(ISNUMBER(FIND(" cell ",C853)),ISNUMBER(FIND("fibroblast",C853)),ISNUMBER(FIND("macrophage",C853)),ISNUMBER(FIND("epithelial",C853)),ISNUMBER(FIND("endothelial",C853)),ISNUMBER(FIND("neuron",C853)),ISNUMBER(FIND(" cells ",C853)),ISNUMBER(FIND("RBC",C853)),ISNUMBER(FIND("mitochond",C853)),ISNUMBER(FIND("adipocyte",C853)),ISNUMBER(FIND("osteo",C853)),ISNUMBER(FIND("keratin",C853)),ISNUMBER(FIND(" cell's ",C853)),ISNUMBER(FIND("eukary",C853)),ISNUMBER(FIND("sperm",C853)))</f>
        <v>0</v>
      </c>
      <c r="AD853" t="b">
        <f>OR(ISNUMBER(FIND("human",B853)),ISNUMBER(FIND("workers",B853)),ISNUMBER(FIND("workforces",B853)),ISNUMBER(FIND("occupational",B853)),ISNUMBER(FIND("Case report",B853)),ISNUMBER(FIND("Workplaces",B853)),ISNUMBER(FIND("worker",B853)))</f>
        <v>0</v>
      </c>
      <c r="AE853" t="b">
        <f>OR(ISNUMBER(FIND(" plant ",C853)),ISNUMBER(FIND("Plant ",C853)),ISNUMBER(FIND("tomato",C853)),ISNUMBER(FIND("plants",C853)),ISNUMBER(FIND("Plants",C853)),ISNUMBER(FIND("algae",C853)),ISNUMBER(FIND("lettuce",C853)),ISNUMBER(FIND("green gram sprouts ",C853)),ISNUMBER(FIND("Cucurbita pepo",C853)),ISNUMBER(FIND("bean ",C853)),ISNUMBER(FIND("chloroplast",C853)),ISNUMBER(FIND("chlorophyll",C853)),ISNUMBER(FIND("seedling",C853)),ISNUMBER(FIND("canola",C853)),ISNUMBER(FIND("shoot",C853)),ISNUMBER(FIND("photosynthes",C853)),ISNUMBER(FIND(" leaves ",C853)),,ISNUMBER(FIND("agriculture",C853)),ISNUMBER(FIND(" crops ",C853)))</f>
        <v>0</v>
      </c>
      <c r="AF853" t="b">
        <f>OR(ISNUMBER(FIND("bacteria",C853)),ISNUMBER(FIND("Bacteria",C853)),ISNUMBER(FIND("Bacterium",C853)),ISNUMBER(FIND("bacterium",C853)),ISNUMBER(FIND(" coli ",C853)))</f>
        <v>0</v>
      </c>
      <c r="AG853" t="b">
        <f>OR(ISNUMBER(FIND("fungi",C853)),ISNUMBER(FIND("Fungi",C853)),ISNUMBER(FIND("fungus",C853)),ISNUMBER(FIND("Fungus",C853)),ISNUMBER(FIND("mushroom",C853)),ISNUMBER(FIND("Mushroom",C853)),ISNUMBER(FIND(" mold ",C853)))</f>
        <v>0</v>
      </c>
      <c r="AH853" t="b">
        <f>OR(ISNUMBER(FIND("Pig ",C853)),ISNUMBER(FIND("pig ",C853)),ISNUMBER(FIND("Pigs ",C853)),ISNUMBER(FIND("pigs ",C853)))</f>
        <v>0</v>
      </c>
      <c r="AI853" t="b">
        <f>OR(ISNUMBER(FIND(" C. elegans",C853)),ISNUMBER(FIND("Caenorhabditis elegans",C853)),ISNUMBER(FIND("earthworms",C853)),ISNUMBER(FIND(" Ficopomatus enigmaticus",C853)),ISNUMBER(FIND("larva",C853)),ISNUMBER(FIND("Lumbriculus variegatus",C853)),ISNUMBER(FIND("nematode",C853)))</f>
        <v>0</v>
      </c>
      <c r="AJ853" t="b">
        <f>NOT(OR(AA853,AB853,AC853,AD853,AE853,AF853,AG853,AH853,AI853))</f>
        <v>0</v>
      </c>
      <c r="AL853" t="b">
        <f>OR(AA853,AB853,AD853,AE853,AF853,AG853,AH853,AI853)</f>
        <v>1</v>
      </c>
      <c r="AM853" t="b">
        <f>IF(Table1[[#This Row],[In vivo?]],IF(Table1[[#This Row],[Cell]],FALSE,TRUE),FALSE)</f>
        <v>1</v>
      </c>
      <c r="AN853" t="b">
        <f>AND(AC853,AL853)</f>
        <v>0</v>
      </c>
      <c r="AO853" t="b">
        <f>IF(Table1[[#This Row],[Cell]],IF(Table1[[#This Row],[In vivo?]],FALSE,TRUE),FALSE)</f>
        <v>0</v>
      </c>
      <c r="AP853" t="b">
        <f>NOT(OR(Table1[[#This Row],[In vivo?]],Table1[[#This Row],[Only in Cell]]))</f>
        <v>0</v>
      </c>
      <c r="AQ853" t="str">
        <f>IF(OR(Table1[[#This Row],[Rodents]],Table1[[#This Row],[Human]],Table1[[#This Row],[Pig]]),OR(ISNUMBER(FIND("pulmonary",C853)),ISNUMBER(FIND("lung",C853))),"NA")</f>
        <v>NA</v>
      </c>
      <c r="AR853" t="str">
        <f>IF(OR(Table1[[#This Row],[Rodents]],Table1[[#This Row],[Human]],Table1[[#This Row],[Pig]]),OR(ISNUMBER(FIND("skin",C853)),ISNUMBER(FIND("dermal",C853))),"NA")</f>
        <v>NA</v>
      </c>
      <c r="AS853" t="str">
        <f>IF(OR(Table1[[#This Row],[Rodents]],Table1[[#This Row],[Human]],Table1[[#This Row],[Pig]]),OR(ISNUMBER(FIND("liver",C853)),ISNUMBER(FIND("hepat",C853))),"NA")</f>
        <v>NA</v>
      </c>
      <c r="AT853" t="str">
        <f>IF(OR(Table1[[#This Row],[Rodents]],Table1[[#This Row],[Human]],Table1[[#This Row],[Pig]]),OR(ISNUMBER(FIND("kidney",C853)),ISNUMBER(FIND("neph",C853))),"NA")</f>
        <v>NA</v>
      </c>
      <c r="AU853" t="str">
        <f>IF(OR(Table1[[#This Row],[Rodents]],Table1[[#This Row],[Human]],Table1[[#This Row],[Pig]]),OR(ISNUMBER(FIND("brain",C853)),ISNUMBER(FIND("neur",C853)),ISNUMBER(FIND("nerv",C853))),"NA")</f>
        <v>NA</v>
      </c>
      <c r="AV853" t="str">
        <f>IF(OR(Table1[[#This Row],[Rodents]],Table1[[#This Row],[Human]],Table1[[#This Row],[Pig]]),OR(ISNUMBER(FIND("heart",C853)),ISNUMBER(FIND("cardi",C853))),"NA")</f>
        <v>NA</v>
      </c>
      <c r="AW853" t="str">
        <f>IF(OR(Table1[[#This Row],[Rodents]],Table1[[#This Row],[Human]],Table1[[#This Row],[Pig]]),OR(ISNUMBER(FIND("gastro",C853)),ISNUMBER(FIND("intesti",C853)),ISNUMBER(FIND("stomach",C853))),"NA")</f>
        <v>NA</v>
      </c>
      <c r="AX853" t="str">
        <f>IF(OR(Table1[[#This Row],[Rodents]],Table1[[#This Row],[Human]],Table1[[#This Row],[Pig]]),NOT(OR(AQ853,AR853,AS853,AT853,AU853,AV853,AW853)),"NA")</f>
        <v>NA</v>
      </c>
      <c r="AY853" t="b">
        <f>OR(ISNUMBER(FIND("SWCNT",C853)),ISNUMBER(FIND("SWNT",C853)),ISNUMBER(FIND("single-wall",C853)),ISNUMBER(FIND("single wall",C853)),ISNUMBER(FIND("Single wall",C853)),ISNUMBER(FIND("Single-wall",C853)),ISNUMBER(FIND("SWCNT",B853)),ISNUMBER(FIND("SWNT",B853)),ISNUMBER(FIND("single-wall",B853)),ISNUMBER(FIND("single wall",B853)),ISNUMBER(FIND("Single-wall",B853)),ISNUMBER(FIND("Single wall",B853)))</f>
        <v>0</v>
      </c>
      <c r="AZ853" t="b">
        <f>OR(ISNUMBER(FIND("MWCNT",C853)),ISNUMBER(FIND("MWNT",C853)),ISNUMBER(FIND("multi-wall",C853)),ISNUMBER(FIND("multi wall",C853)),ISNUMBER(FIND("multiwall",C853)),ISNUMBER(FIND("Multi-wall",C853)),ISNUMBER(FIND("Multi wall",C853)),ISNUMBER(FIND("Multiwall",C853)),ISNUMBER(FIND("MWCNT",B853)),ISNUMBER(FIND("MWNT",B853)),ISNUMBER(FIND("multi-wall",B853)),ISNUMBER(FIND("multi wall",B853)),ISNUMBER(FIND("multiwall",B853)),ISNUMBER(FIND("Multi-wall",B853)),ISNUMBER(FIND("Multi wall",B853)),ISNUMBER(FIND("Multiwall",B853)),ISNUMBER(FIND("Double-wall",B853)),ISNUMBER(FIND("Double wall",B853)),ISNUMBER(FIND("Doublewall",B853)),ISNUMBER(FIND("double-wall",B853)),ISNUMBER(FIND("double wall",B853)),ISNUMBER(FIND("doublewall",B853)))</f>
        <v>1</v>
      </c>
      <c r="BA853" t="b">
        <f>AND(Table1[[#This Row],[SWCNT]],Table1[[#This Row],[MWCNT]])</f>
        <v>0</v>
      </c>
      <c r="BB853" t="b">
        <f>IF(Table1[[#This Row],[SWCNT]]=TRUE,FALSE,IF(Table1[[#This Row],[MWCNT]]=TRUE,FALSE,TRUE))</f>
        <v>0</v>
      </c>
      <c r="BC853" s="18"/>
    </row>
    <row r="854" spans="1:55" ht="240.5">
      <c r="A854" t="s">
        <v>99</v>
      </c>
      <c r="B854" s="2" t="s">
        <v>101</v>
      </c>
      <c r="C854" s="16" t="s">
        <v>103</v>
      </c>
      <c r="D854" s="17" t="s">
        <v>38</v>
      </c>
      <c r="E854" s="2">
        <v>2023</v>
      </c>
      <c r="F854" t="b">
        <f>OR(ISNUMBER(FIND("cytotoxic",C854)),ISNUMBER(FIND("Cytotoxic",C854)),ISNUMBER(FIND("cellular toxicity",C854)),ISNUMBER(FIND("cell death",C854)),ISNUMBER(FIND("viable",C854)),ISNUMBER(FIND("phytotoxic",C854)),ISNUMBER(FIND("acute toxicity",C854)),ISNUMBER(FIND("MTT",C854)),ISNUMBER(FIND("survival",C854)),ISNUMBER(FIND("prolifer",C854)),ISNUMBER(FIND("apoptosis",C854)),ISNUMBER(FIND("neurotoxic",C854)),ISNUMBER(FIND("  lysis ",C854)),ISNUMBER(FIND("necrosis",C854)),ISNUMBER(FIND("cellular death",C854))*3,ISNUMBER(FIND("LDH",C854)),ISNUMBER(FIND("Acute toxicity",C854)))</f>
        <v>0</v>
      </c>
      <c r="G854" t="b">
        <f>OR(ISNUMBER(FIND("genotoxic",C854)),ISNUMBER(FIND("genotoxicity",C854)),ISNUMBER(FIND("DNA damage",C854)),ISNUMBER(FIND("DNA",C854)),ISNUMBER(FIND("RNA",C854)),ISNUMBER(FIND("mesothelioma",C854)),ISNUMBER(FIND("carcino",C854)),ISNUMBER(FIND("mutagen",C854)),ISNUMBER(FIND("genetic",C854)))</f>
        <v>0</v>
      </c>
      <c r="H854" t="b">
        <f>OR(ISNUMBER(FIND("inflammatory",C854)),ISNUMBER(FIND("inflamm",C854)))</f>
        <v>0</v>
      </c>
      <c r="I854" t="b">
        <f>OR(ISNUMBER(FIND("immune",C854)),ISNUMBER(FIND("immunological",C854)),ISNUMBER(FIND("interleuk",C854)),ISNUMBER(FIND("platelet activation",C854)),ISNUMBER(FIND("monocyte",C854)),ISNUMBER(FIND("leukocyte",C854)),ISNUMBER(FIND("cytokine",C854)),ISNUMBER(FIND("CD4",C854)),ISNUMBER(FIND("CD8",C854)),ISNUMBER(FIND("T-cell",C854)))</f>
        <v>0</v>
      </c>
      <c r="J854" t="b">
        <f>OR(ISNUMBER(FIND("reactive oxygen",C854)),ISNUMBER(FIND("ROS",C854)),ISNUMBER(FIND("free radical",C854)),ISNUMBER(FIND("oxidative stress",C854)),ISNUMBER(FIND("peroxid",C854)),ISNUMBER(FIND("oxidative",C854)),ISNUMBER(FIND("antioxid",C854)))</f>
        <v>0</v>
      </c>
      <c r="K854" t="b">
        <f>OR(ISNUMBER(FIND("autophag",C854)))</f>
        <v>0</v>
      </c>
      <c r="L854" t="b">
        <f>OR(ISNUMBER(FIND("morpholog",C854)))</f>
        <v>0</v>
      </c>
      <c r="M854" t="b">
        <f>OR(ISNUMBER(FIND("fibrosis",C854)),ISNUMBER(FIND("Fibrosis",C854)),ISNUMBER(FIND("fibrot",C854)))</f>
        <v>0</v>
      </c>
      <c r="N854" t="b">
        <f>OR(ISNUMBER(FIND("offspring",C854)),ISNUMBER(FIND("Parental",C854)),ISNUMBER(FIND("parental",C854)),ISNUMBER(FIND("germline",C854)),ISNUMBER(FIND("reproduc",C854)),ISNUMBER(FIND("embryo",C854)))</f>
        <v>0</v>
      </c>
      <c r="O854" t="b">
        <f>OR(ISNUMBER(FIND("metabol",C854)),ISNUMBER(FIND("Metabol",C854)),ISNUMBER(FIND("digest",C854)),ISNUMBER(FIND("mitochon",C854)))</f>
        <v>0</v>
      </c>
      <c r="P854" t="b">
        <f>OR(ISNUMBER(FIND("ecotox",C854)),ISNUMBER(FIND("Ecotox",B854)),ISNUMBER(FIND("ecotox",B854)),ISNUMBER(FIND("Ecotox",C854)))</f>
        <v>1</v>
      </c>
      <c r="Q854" t="b">
        <f>OR(ISNUMBER(FIND("Bioaccum",C854)),ISNUMBER(FIND("bioaccum",C854)),ISNUMBER(FIND("accum",C854)))</f>
        <v>0</v>
      </c>
      <c r="R854" t="b">
        <f>OR(ISNUMBER(FIND("Occupation",C854)),ISNUMBER(FIND("occupation",C854)),ISNUMBER(FIND("worker",C854)),ISNUMBER(FIND("workforce",C854)))</f>
        <v>0</v>
      </c>
      <c r="S854" t="b">
        <f>NOT(OR(F854,G854,H854,I854,J854,K854,L854,M854,N854,O854,P854,Q854,R854))</f>
        <v>0</v>
      </c>
      <c r="U854" t="b">
        <f>OR(Table1[[#This Row],[Inflammation]],Table1[[#This Row],[Immune]])</f>
        <v>0</v>
      </c>
      <c r="V854" t="str">
        <f>IF(OR(Table1[[#This Row],[Rodents]],Table1[[#This Row],[Human]],Table1[[#This Row],[Pig]]),OR(ISNUMBER(FIND("intratrach",C854)),ISNUMBER(FIND("nasal ",C854)),ISNUMBER(FIND("instill",C854))),"NA")</f>
        <v>NA</v>
      </c>
      <c r="W854" t="str">
        <f>IF(OR(Table1[[#This Row],[Rodents]],Table1[[#This Row],[Human]],Table1[[#This Row],[Pig]]),OR(ISNUMBER(FIND("dermal",C854)),ISNUMBER(FIND("skin ",C854))),"NA")</f>
        <v>NA</v>
      </c>
      <c r="X854" t="str">
        <f>IF(OR(Table1[[#This Row],[Rodents]],Table1[[#This Row],[Human]],Table1[[#This Row],[Pig]]),OR(ISNUMBER(FIND("injected",C854)),ISNUMBER(FIND("periton",C854)),ISNUMBER(FIND("intrascrot",C854))),"NA")</f>
        <v>NA</v>
      </c>
      <c r="Y854" t="str">
        <f>IF(OR(Table1[[#This Row],[Rodents]],Table1[[#This Row],[Human]],Table1[[#This Row],[Pig]]),NOT(OR(Table1[[#This Row],[Inhaled/Intratracheal/intranasal]],Table1[[#This Row],[Dermal]],Table1[[#This Row],[Injected]])),"NA")</f>
        <v>NA</v>
      </c>
      <c r="AA854" t="b">
        <f>OR(ISNUMBER(FIND("fish ",C854)),ISNUMBER(FIND("Fish ",C854)),ISNUMBER(FIND("aquatic",C854)),ISNUMBER(FIND("daphnids",C854)),ISNUMBER(FIND("Carcinus maenas",C854)),ISNUMBER(FIND("Daphnia",C854)),ISNUMBER(FIND("Ruditapes philippinarum",C854)),ISNUMBER(FIND("daphnia",C854)),ISNUMBER(FIND("marine",C854)),ISNUMBER(FIND("mussel",C854)),ISNUMBER(FIND("algae",C854)),ISNUMBER(FIND("Donax faba",C854)),ISNUMBER(FIND("estuarine",C854)),ISNUMBER(FIND("snail",C854)),ISNUMBER(FIND("Prorocentrum donghaiense",C854)) )</f>
        <v>0</v>
      </c>
      <c r="AB854" t="b">
        <f>OR(ISNUMBER(FIND(" rat ",C854)),ISNUMBER(FIND(" rats ",C854)),ISNUMBER(FIND(" Rats ",C854)),ISNUMBER(FIND(" Rat ",C854)),ISNUMBER(FIND(" rat.",C854)),ISNUMBER(FIND(" rats.",C854)),ISNUMBER(FIND("mouse",C854)),ISNUMBER(FIND("mice",C854)), ISNUMBER(FIND(" Mice",C854)))</f>
        <v>0</v>
      </c>
      <c r="AC854" t="b">
        <f>OR(ISNUMBER(FIND(" cell ",C854)),ISNUMBER(FIND("fibroblast",C854)),ISNUMBER(FIND("macrophage",C854)),ISNUMBER(FIND("epithelial",C854)),ISNUMBER(FIND("endothelial",C854)),ISNUMBER(FIND("neuron",C854)),ISNUMBER(FIND(" cells ",C854)),ISNUMBER(FIND("RBC",C854)),ISNUMBER(FIND("mitochond",C854)),ISNUMBER(FIND("adipocyte",C854)),ISNUMBER(FIND("osteo",C854)),ISNUMBER(FIND("keratin",C854)),ISNUMBER(FIND(" cell's ",C854)),ISNUMBER(FIND("eukary",C854)),ISNUMBER(FIND("sperm",C854)))</f>
        <v>0</v>
      </c>
      <c r="AD854" t="b">
        <f>OR(ISNUMBER(FIND("human",B854)),ISNUMBER(FIND("workers",B854)),ISNUMBER(FIND("workforces",B854)),ISNUMBER(FIND("occupational",B854)),ISNUMBER(FIND("Case report",B854)),ISNUMBER(FIND("Workplaces",B854)),ISNUMBER(FIND("worker",B854)))</f>
        <v>0</v>
      </c>
      <c r="AE854" t="b">
        <f>OR(ISNUMBER(FIND(" plant ",C854)),ISNUMBER(FIND("Plant ",C854)),ISNUMBER(FIND("tomato",C854)),ISNUMBER(FIND("plants",C854)),ISNUMBER(FIND("Plants",C854)),ISNUMBER(FIND("algae",C854)),ISNUMBER(FIND("lettuce",C854)),ISNUMBER(FIND("green gram sprouts ",C854)),ISNUMBER(FIND("Cucurbita pepo",C854)),ISNUMBER(FIND("bean ",C854)),ISNUMBER(FIND("chloroplast",C854)),ISNUMBER(FIND("chlorophyll",C854)),ISNUMBER(FIND("seedling",C854)),ISNUMBER(FIND("canola",C854)),ISNUMBER(FIND("shoot",C854)),ISNUMBER(FIND("photosynthes",C854)),ISNUMBER(FIND(" leaves ",C854)),,ISNUMBER(FIND("agriculture",C854)),ISNUMBER(FIND(" crops ",C854)))</f>
        <v>0</v>
      </c>
      <c r="AF854" t="b">
        <f>OR(ISNUMBER(FIND("bacteria",C854)),ISNUMBER(FIND("Bacteria",C854)),ISNUMBER(FIND("Bacterium",C854)),ISNUMBER(FIND("bacterium",C854)),ISNUMBER(FIND(" coli ",C854)))</f>
        <v>0</v>
      </c>
      <c r="AG854" t="b">
        <f>OR(ISNUMBER(FIND("fungi",C854)),ISNUMBER(FIND("Fungi",C854)),ISNUMBER(FIND("fungus",C854)),ISNUMBER(FIND("Fungus",C854)),ISNUMBER(FIND("mushroom",C854)),ISNUMBER(FIND("Mushroom",C854)),ISNUMBER(FIND(" mold ",C854)))</f>
        <v>0</v>
      </c>
      <c r="AH854" t="b">
        <f>OR(ISNUMBER(FIND("Pig ",C854)),ISNUMBER(FIND("pig ",C854)),ISNUMBER(FIND("Pigs ",C854)),ISNUMBER(FIND("pigs ",C854)))</f>
        <v>0</v>
      </c>
      <c r="AI854" t="b">
        <f>OR(ISNUMBER(FIND(" C. elegans",C854)),ISNUMBER(FIND("Caenorhabditis elegans",C854)),ISNUMBER(FIND("earthworms",C854)),ISNUMBER(FIND(" Ficopomatus enigmaticus",C854)),ISNUMBER(FIND("larva",C854)),ISNUMBER(FIND("Lumbriculus variegatus",C854)),ISNUMBER(FIND("nematode",C854)))</f>
        <v>0</v>
      </c>
      <c r="AJ854" t="b">
        <f>NOT(OR(AA854,AB854,AC854,AD854,AE854,AF854,AG854,AH854,AI854))</f>
        <v>1</v>
      </c>
      <c r="AK854" t="s">
        <v>6123</v>
      </c>
      <c r="AL854" t="b">
        <f>OR(AA854,AB854,AD854,AE854,AF854,AG854,AH854,AI854)</f>
        <v>0</v>
      </c>
      <c r="AM854" t="b">
        <f>IF(Table1[[#This Row],[In vivo?]],IF(Table1[[#This Row],[Cell]],FALSE,TRUE),FALSE)</f>
        <v>0</v>
      </c>
      <c r="AN854" t="b">
        <f>AND(AC854,AL854)</f>
        <v>0</v>
      </c>
      <c r="AO854" t="b">
        <f>IF(Table1[[#This Row],[Cell]],IF(Table1[[#This Row],[In vivo?]],FALSE,TRUE),FALSE)</f>
        <v>0</v>
      </c>
      <c r="AP854" t="b">
        <f>NOT(OR(Table1[[#This Row],[In vivo?]],Table1[[#This Row],[Only in Cell]]))</f>
        <v>1</v>
      </c>
      <c r="AQ854" t="str">
        <f>IF(OR(Table1[[#This Row],[Rodents]],Table1[[#This Row],[Human]],Table1[[#This Row],[Pig]]),OR(ISNUMBER(FIND("pulmonary",C854)),ISNUMBER(FIND("lung",C854))),"NA")</f>
        <v>NA</v>
      </c>
      <c r="AR854" t="str">
        <f>IF(OR(Table1[[#This Row],[Rodents]],Table1[[#This Row],[Human]],Table1[[#This Row],[Pig]]),OR(ISNUMBER(FIND("skin",C854)),ISNUMBER(FIND("dermal",C854))),"NA")</f>
        <v>NA</v>
      </c>
      <c r="AS854" t="str">
        <f>IF(OR(Table1[[#This Row],[Rodents]],Table1[[#This Row],[Human]],Table1[[#This Row],[Pig]]),OR(ISNUMBER(FIND("liver",C854)),ISNUMBER(FIND("hepat",C854))),"NA")</f>
        <v>NA</v>
      </c>
      <c r="AT854" t="str">
        <f>IF(OR(Table1[[#This Row],[Rodents]],Table1[[#This Row],[Human]],Table1[[#This Row],[Pig]]),OR(ISNUMBER(FIND("kidney",C854)),ISNUMBER(FIND("neph",C854))),"NA")</f>
        <v>NA</v>
      </c>
      <c r="AU854" t="str">
        <f>IF(OR(Table1[[#This Row],[Rodents]],Table1[[#This Row],[Human]],Table1[[#This Row],[Pig]]),OR(ISNUMBER(FIND("brain",C854)),ISNUMBER(FIND("neur",C854)),ISNUMBER(FIND("nerv",C854))),"NA")</f>
        <v>NA</v>
      </c>
      <c r="AV854" t="str">
        <f>IF(OR(Table1[[#This Row],[Rodents]],Table1[[#This Row],[Human]],Table1[[#This Row],[Pig]]),OR(ISNUMBER(FIND("heart",C854)),ISNUMBER(FIND("cardi",C854))),"NA")</f>
        <v>NA</v>
      </c>
      <c r="AW854" t="str">
        <f>IF(OR(Table1[[#This Row],[Rodents]],Table1[[#This Row],[Human]],Table1[[#This Row],[Pig]]),OR(ISNUMBER(FIND("gastro",C854)),ISNUMBER(FIND("intesti",C854)),ISNUMBER(FIND("stomach",C854))),"NA")</f>
        <v>NA</v>
      </c>
      <c r="AX854" t="str">
        <f>IF(OR(Table1[[#This Row],[Rodents]],Table1[[#This Row],[Human]],Table1[[#This Row],[Pig]]),NOT(OR(AQ854,AR854,AS854,AT854,AU854,AV854,AW854)),"NA")</f>
        <v>NA</v>
      </c>
      <c r="AY854" t="b">
        <f>OR(ISNUMBER(FIND("SWCNT",C854)),ISNUMBER(FIND("SWNT",C854)),ISNUMBER(FIND("single-wall",C854)),ISNUMBER(FIND("single wall",C854)),ISNUMBER(FIND("Single wall",C854)),ISNUMBER(FIND("Single-wall",C854)),ISNUMBER(FIND("SWCNT",B854)),ISNUMBER(FIND("SWNT",B854)),ISNUMBER(FIND("single-wall",B854)),ISNUMBER(FIND("single wall",B854)),ISNUMBER(FIND("Single-wall",B854)),ISNUMBER(FIND("Single wall",B854)))</f>
        <v>0</v>
      </c>
      <c r="AZ854" t="b">
        <f>OR(ISNUMBER(FIND("MWCNT",C854)),ISNUMBER(FIND("MWNT",C854)),ISNUMBER(FIND("multi-wall",C854)),ISNUMBER(FIND("multi wall",C854)),ISNUMBER(FIND("multiwall",C854)),ISNUMBER(FIND("Multi-wall",C854)),ISNUMBER(FIND("Multi wall",C854)),ISNUMBER(FIND("Multiwall",C854)),ISNUMBER(FIND("MWCNT",B854)),ISNUMBER(FIND("MWNT",B854)),ISNUMBER(FIND("multi-wall",B854)),ISNUMBER(FIND("multi wall",B854)),ISNUMBER(FIND("multiwall",B854)),ISNUMBER(FIND("Multi-wall",B854)),ISNUMBER(FIND("Multi wall",B854)),ISNUMBER(FIND("Multiwall",B854)),ISNUMBER(FIND("Double-wall",B854)),ISNUMBER(FIND("Double wall",B854)),ISNUMBER(FIND("Doublewall",B854)),ISNUMBER(FIND("double-wall",B854)),ISNUMBER(FIND("double wall",B854)),ISNUMBER(FIND("doublewall",B854)))</f>
        <v>0</v>
      </c>
      <c r="BA854" t="b">
        <f>AND(Table1[[#This Row],[SWCNT]],Table1[[#This Row],[MWCNT]])</f>
        <v>0</v>
      </c>
      <c r="BB854" t="b">
        <f>IF(Table1[[#This Row],[SWCNT]]=TRUE,FALSE,IF(Table1[[#This Row],[MWCNT]]=TRUE,FALSE,TRUE))</f>
        <v>1</v>
      </c>
      <c r="BC854" s="18"/>
    </row>
    <row r="855" spans="1:55" ht="203.5">
      <c r="A855" t="s">
        <v>2740</v>
      </c>
      <c r="B855" s="2" t="s">
        <v>2741</v>
      </c>
      <c r="C855" s="16" t="s">
        <v>2742</v>
      </c>
      <c r="D855" s="17" t="s">
        <v>30</v>
      </c>
      <c r="E855" s="2">
        <v>2016</v>
      </c>
      <c r="F855" t="b">
        <f>OR(ISNUMBER(FIND("cytotoxic",C855)),ISNUMBER(FIND("Cytotoxic",C855)),ISNUMBER(FIND("cellular toxicity",C855)),ISNUMBER(FIND("cell death",C855)),ISNUMBER(FIND("viable",C855)),ISNUMBER(FIND("phytotoxic",C855)),ISNUMBER(FIND("acute toxicity",C855)),ISNUMBER(FIND("MTT",C855)),ISNUMBER(FIND("survival",C855)),ISNUMBER(FIND("prolifer",C855)),ISNUMBER(FIND("apoptosis",C855)),ISNUMBER(FIND("neurotoxic",C855)),ISNUMBER(FIND("  lysis ",C855)),ISNUMBER(FIND("necrosis",C855)),ISNUMBER(FIND("cellular death",C855))*3,ISNUMBER(FIND("LDH",C855)),ISNUMBER(FIND("Acute toxicity",C855)))</f>
        <v>1</v>
      </c>
      <c r="G855" t="b">
        <f>OR(ISNUMBER(FIND("genotoxic",C855)),ISNUMBER(FIND("genotoxicity",C855)),ISNUMBER(FIND("DNA damage",C855)),ISNUMBER(FIND("DNA",C855)),ISNUMBER(FIND("RNA",C855)),ISNUMBER(FIND("mesothelioma",C855)),ISNUMBER(FIND("carcino",C855)),ISNUMBER(FIND("mutagen",C855)),ISNUMBER(FIND("genetic",C855)))</f>
        <v>0</v>
      </c>
      <c r="H855" t="b">
        <f>OR(ISNUMBER(FIND("inflammatory",C855)),ISNUMBER(FIND("inflamm",C855)))</f>
        <v>0</v>
      </c>
      <c r="I855" t="b">
        <f>OR(ISNUMBER(FIND("immune",C855)),ISNUMBER(FIND("immunological",C855)),ISNUMBER(FIND("interleuk",C855)),ISNUMBER(FIND("platelet activation",C855)),ISNUMBER(FIND("monocyte",C855)),ISNUMBER(FIND("leukocyte",C855)),ISNUMBER(FIND("cytokine",C855)),ISNUMBER(FIND("CD4",C855)),ISNUMBER(FIND("CD8",C855)),ISNUMBER(FIND("T-cell",C855)))</f>
        <v>0</v>
      </c>
      <c r="J855" t="b">
        <f>OR(ISNUMBER(FIND("reactive oxygen",C855)),ISNUMBER(FIND("ROS",C855)),ISNUMBER(FIND("free radical",C855)),ISNUMBER(FIND("oxidative stress",C855)),ISNUMBER(FIND("peroxid",C855)),ISNUMBER(FIND("oxidative",C855)),ISNUMBER(FIND("antioxid",C855)))</f>
        <v>1</v>
      </c>
      <c r="K855" t="b">
        <f>OR(ISNUMBER(FIND("autophag",C855)))</f>
        <v>0</v>
      </c>
      <c r="L855" t="b">
        <f>OR(ISNUMBER(FIND("morpholog",C855)))</f>
        <v>0</v>
      </c>
      <c r="M855" t="b">
        <f>OR(ISNUMBER(FIND("fibrosis",C855)),ISNUMBER(FIND("Fibrosis",C855)),ISNUMBER(FIND("fibrot",C855)))</f>
        <v>0</v>
      </c>
      <c r="N855" t="b">
        <f>OR(ISNUMBER(FIND("offspring",C855)),ISNUMBER(FIND("Parental",C855)),ISNUMBER(FIND("parental",C855)),ISNUMBER(FIND("germline",C855)),ISNUMBER(FIND("reproduc",C855)),ISNUMBER(FIND("embryo",C855)))</f>
        <v>1</v>
      </c>
      <c r="O855" t="b">
        <f>OR(ISNUMBER(FIND("metabol",C855)),ISNUMBER(FIND("Metabol",C855)),ISNUMBER(FIND("digest",C855)),ISNUMBER(FIND("mitochon",C855)))</f>
        <v>0</v>
      </c>
      <c r="P855" t="b">
        <f>OR(ISNUMBER(FIND("ecotox",C855)),ISNUMBER(FIND("Ecotox",B855)),ISNUMBER(FIND("ecotox",B855)),ISNUMBER(FIND("Ecotox",C855)))</f>
        <v>1</v>
      </c>
      <c r="Q855" t="b">
        <f>OR(ISNUMBER(FIND("Bioaccum",C855)),ISNUMBER(FIND("bioaccum",C855)),ISNUMBER(FIND("accum",C855)))</f>
        <v>0</v>
      </c>
      <c r="R855" t="b">
        <f>OR(ISNUMBER(FIND("Occupation",C855)),ISNUMBER(FIND("occupation",C855)),ISNUMBER(FIND("worker",C855)),ISNUMBER(FIND("workforce",C855)))</f>
        <v>0</v>
      </c>
      <c r="S855" t="b">
        <f>NOT(OR(F855,G855,H855,I855,J855,K855,L855,M855,N855,O855,P855,Q855,R855))</f>
        <v>0</v>
      </c>
      <c r="U855" t="b">
        <f>OR(Table1[[#This Row],[Inflammation]],Table1[[#This Row],[Immune]])</f>
        <v>0</v>
      </c>
      <c r="V855" t="str">
        <f>IF(OR(Table1[[#This Row],[Rodents]],Table1[[#This Row],[Human]],Table1[[#This Row],[Pig]]),OR(ISNUMBER(FIND("intratrach",C855)),ISNUMBER(FIND("nasal ",C855)),ISNUMBER(FIND("instill",C855))),"NA")</f>
        <v>NA</v>
      </c>
      <c r="W855" t="str">
        <f>IF(OR(Table1[[#This Row],[Rodents]],Table1[[#This Row],[Human]],Table1[[#This Row],[Pig]]),OR(ISNUMBER(FIND("dermal",C855)),ISNUMBER(FIND("skin ",C855))),"NA")</f>
        <v>NA</v>
      </c>
      <c r="X855" t="str">
        <f>IF(OR(Table1[[#This Row],[Rodents]],Table1[[#This Row],[Human]],Table1[[#This Row],[Pig]]),OR(ISNUMBER(FIND("injected",C855)),ISNUMBER(FIND("periton",C855)),ISNUMBER(FIND("intrascrot",C855))),"NA")</f>
        <v>NA</v>
      </c>
      <c r="Y855" t="str">
        <f>IF(OR(Table1[[#This Row],[Rodents]],Table1[[#This Row],[Human]],Table1[[#This Row],[Pig]]),NOT(OR(Table1[[#This Row],[Inhaled/Intratracheal/intranasal]],Table1[[#This Row],[Dermal]],Table1[[#This Row],[Injected]])),"NA")</f>
        <v>NA</v>
      </c>
      <c r="AA855" t="b">
        <f>OR(ISNUMBER(FIND("fish ",C855)),ISNUMBER(FIND("Fish ",C855)),ISNUMBER(FIND("aquatic",C855)),ISNUMBER(FIND("daphnids",C855)),ISNUMBER(FIND("Carcinus maenas",C855)),ISNUMBER(FIND("Daphnia",C855)),ISNUMBER(FIND("Ruditapes philippinarum",C855)),ISNUMBER(FIND("daphnia",C855)),ISNUMBER(FIND("marine",C855)),ISNUMBER(FIND("mussel",C855)),ISNUMBER(FIND("algae",C855)),ISNUMBER(FIND("Donax faba",C855)),ISNUMBER(FIND("estuarine",C855)),ISNUMBER(FIND("snail",C855)),ISNUMBER(FIND("Prorocentrum donghaiense",C855)) )</f>
        <v>1</v>
      </c>
      <c r="AB855" t="b">
        <f>OR(ISNUMBER(FIND(" rat ",C855)),ISNUMBER(FIND(" rats ",C855)),ISNUMBER(FIND(" Rats ",C855)),ISNUMBER(FIND(" Rat ",C855)),ISNUMBER(FIND(" rat.",C855)),ISNUMBER(FIND(" rats.",C855)),ISNUMBER(FIND("mouse",C855)),ISNUMBER(FIND("mice",C855)), ISNUMBER(FIND(" Mice",C855)))</f>
        <v>0</v>
      </c>
      <c r="AC855" t="b">
        <f>OR(ISNUMBER(FIND(" cell ",C855)),ISNUMBER(FIND("fibroblast",C855)),ISNUMBER(FIND("macrophage",C855)),ISNUMBER(FIND("epithelial",C855)),ISNUMBER(FIND("endothelial",C855)),ISNUMBER(FIND("neuron",C855)),ISNUMBER(FIND(" cells ",C855)),ISNUMBER(FIND("RBC",C855)),ISNUMBER(FIND("mitochond",C855)),ISNUMBER(FIND("adipocyte",C855)),ISNUMBER(FIND("osteo",C855)),ISNUMBER(FIND("keratin",C855)),ISNUMBER(FIND(" cell's ",C855)),ISNUMBER(FIND("eukary",C855)),ISNUMBER(FIND("sperm",C855)))</f>
        <v>0</v>
      </c>
      <c r="AD855" t="b">
        <f>OR(ISNUMBER(FIND("human",B855)),ISNUMBER(FIND("workers",B855)),ISNUMBER(FIND("workforces",B855)),ISNUMBER(FIND("occupational",B855)),ISNUMBER(FIND("Case report",B855)),ISNUMBER(FIND("Workplaces",B855)),ISNUMBER(FIND("worker",B855)))</f>
        <v>0</v>
      </c>
      <c r="AE855" t="b">
        <f>OR(ISNUMBER(FIND(" plant ",C855)),ISNUMBER(FIND("Plant ",C855)),ISNUMBER(FIND("tomato",C855)),ISNUMBER(FIND("plants",C855)),ISNUMBER(FIND("Plants",C855)),ISNUMBER(FIND("algae",C855)),ISNUMBER(FIND("lettuce",C855)),ISNUMBER(FIND("green gram sprouts ",C855)),ISNUMBER(FIND("Cucurbita pepo",C855)),ISNUMBER(FIND("bean ",C855)),ISNUMBER(FIND("chloroplast",C855)),ISNUMBER(FIND("chlorophyll",C855)),ISNUMBER(FIND("seedling",C855)),ISNUMBER(FIND("canola",C855)),ISNUMBER(FIND("shoot",C855)),ISNUMBER(FIND("photosynthes",C855)),ISNUMBER(FIND(" leaves ",C855)),,ISNUMBER(FIND("agriculture",C855)),ISNUMBER(FIND(" crops ",C855)))</f>
        <v>0</v>
      </c>
      <c r="AF855" t="b">
        <f>OR(ISNUMBER(FIND("bacteria",C855)),ISNUMBER(FIND("Bacteria",C855)),ISNUMBER(FIND("Bacterium",C855)),ISNUMBER(FIND("bacterium",C855)),ISNUMBER(FIND(" coli ",C855)))</f>
        <v>0</v>
      </c>
      <c r="AG855" t="b">
        <f>OR(ISNUMBER(FIND("fungi",C855)),ISNUMBER(FIND("Fungi",C855)),ISNUMBER(FIND("fungus",C855)),ISNUMBER(FIND("Fungus",C855)),ISNUMBER(FIND("mushroom",C855)),ISNUMBER(FIND("Mushroom",C855)),ISNUMBER(FIND(" mold ",C855)))</f>
        <v>0</v>
      </c>
      <c r="AH855" t="b">
        <f>OR(ISNUMBER(FIND("Pig ",C855)),ISNUMBER(FIND("pig ",C855)),ISNUMBER(FIND("Pigs ",C855)),ISNUMBER(FIND("pigs ",C855)))</f>
        <v>0</v>
      </c>
      <c r="AI855" t="b">
        <f>OR(ISNUMBER(FIND(" C. elegans",C855)),ISNUMBER(FIND("Caenorhabditis elegans",C855)),ISNUMBER(FIND("earthworms",C855)),ISNUMBER(FIND(" Ficopomatus enigmaticus",C855)),ISNUMBER(FIND("larva",C855)),ISNUMBER(FIND("Lumbriculus variegatus",C855)),ISNUMBER(FIND("nematode",C855)))</f>
        <v>0</v>
      </c>
      <c r="AJ855" t="b">
        <f>NOT(OR(AA855,AB855,AC855,AD855,AE855,AF855,AG855,AH855,AI855))</f>
        <v>0</v>
      </c>
      <c r="AL855" t="b">
        <f>OR(AA855,AB855,AD855,AE855,AF855,AG855,AH855,AI855)</f>
        <v>1</v>
      </c>
      <c r="AM855" t="b">
        <f>IF(Table1[[#This Row],[In vivo?]],IF(Table1[[#This Row],[Cell]],FALSE,TRUE),FALSE)</f>
        <v>1</v>
      </c>
      <c r="AN855" t="b">
        <f>AND(AC855,AL855)</f>
        <v>0</v>
      </c>
      <c r="AO855" t="b">
        <f>IF(Table1[[#This Row],[Cell]],IF(Table1[[#This Row],[In vivo?]],FALSE,TRUE),FALSE)</f>
        <v>0</v>
      </c>
      <c r="AP855" t="b">
        <f>NOT(OR(Table1[[#This Row],[In vivo?]],Table1[[#This Row],[Only in Cell]]))</f>
        <v>0</v>
      </c>
      <c r="AQ855" t="str">
        <f>IF(OR(Table1[[#This Row],[Rodents]],Table1[[#This Row],[Human]],Table1[[#This Row],[Pig]]),OR(ISNUMBER(FIND("pulmonary",C855)),ISNUMBER(FIND("lung",C855))),"NA")</f>
        <v>NA</v>
      </c>
      <c r="AR855" t="str">
        <f>IF(OR(Table1[[#This Row],[Rodents]],Table1[[#This Row],[Human]],Table1[[#This Row],[Pig]]),OR(ISNUMBER(FIND("skin",C855)),ISNUMBER(FIND("dermal",C855))),"NA")</f>
        <v>NA</v>
      </c>
      <c r="AS855" t="str">
        <f>IF(OR(Table1[[#This Row],[Rodents]],Table1[[#This Row],[Human]],Table1[[#This Row],[Pig]]),OR(ISNUMBER(FIND("liver",C855)),ISNUMBER(FIND("hepat",C855))),"NA")</f>
        <v>NA</v>
      </c>
      <c r="AT855" t="str">
        <f>IF(OR(Table1[[#This Row],[Rodents]],Table1[[#This Row],[Human]],Table1[[#This Row],[Pig]]),OR(ISNUMBER(FIND("kidney",C855)),ISNUMBER(FIND("neph",C855))),"NA")</f>
        <v>NA</v>
      </c>
      <c r="AU855" t="str">
        <f>IF(OR(Table1[[#This Row],[Rodents]],Table1[[#This Row],[Human]],Table1[[#This Row],[Pig]]),OR(ISNUMBER(FIND("brain",C855)),ISNUMBER(FIND("neur",C855)),ISNUMBER(FIND("nerv",C855))),"NA")</f>
        <v>NA</v>
      </c>
      <c r="AV855" t="str">
        <f>IF(OR(Table1[[#This Row],[Rodents]],Table1[[#This Row],[Human]],Table1[[#This Row],[Pig]]),OR(ISNUMBER(FIND("heart",C855)),ISNUMBER(FIND("cardi",C855))),"NA")</f>
        <v>NA</v>
      </c>
      <c r="AW855" t="str">
        <f>IF(OR(Table1[[#This Row],[Rodents]],Table1[[#This Row],[Human]],Table1[[#This Row],[Pig]]),OR(ISNUMBER(FIND("gastro",C855)),ISNUMBER(FIND("intesti",C855)),ISNUMBER(FIND("stomach",C855))),"NA")</f>
        <v>NA</v>
      </c>
      <c r="AX855" t="str">
        <f>IF(OR(Table1[[#This Row],[Rodents]],Table1[[#This Row],[Human]],Table1[[#This Row],[Pig]]),NOT(OR(AQ855,AR855,AS855,AT855,AU855,AV855,AW855)),"NA")</f>
        <v>NA</v>
      </c>
      <c r="AY855" t="b">
        <f>OR(ISNUMBER(FIND("SWCNT",C855)),ISNUMBER(FIND("SWNT",C855)),ISNUMBER(FIND("single-wall",C855)),ISNUMBER(FIND("single wall",C855)),ISNUMBER(FIND("Single wall",C855)),ISNUMBER(FIND("Single-wall",C855)),ISNUMBER(FIND("SWCNT",B855)),ISNUMBER(FIND("SWNT",B855)),ISNUMBER(FIND("single-wall",B855)),ISNUMBER(FIND("single wall",B855)),ISNUMBER(FIND("Single-wall",B855)),ISNUMBER(FIND("Single wall",B855)))</f>
        <v>0</v>
      </c>
      <c r="AZ855" t="b">
        <f>OR(ISNUMBER(FIND("MWCNT",C855)),ISNUMBER(FIND("MWNT",C855)),ISNUMBER(FIND("multi-wall",C855)),ISNUMBER(FIND("multi wall",C855)),ISNUMBER(FIND("multiwall",C855)),ISNUMBER(FIND("Multi-wall",C855)),ISNUMBER(FIND("Multi wall",C855)),ISNUMBER(FIND("Multiwall",C855)),ISNUMBER(FIND("MWCNT",B855)),ISNUMBER(FIND("MWNT",B855)),ISNUMBER(FIND("multi-wall",B855)),ISNUMBER(FIND("multi wall",B855)),ISNUMBER(FIND("multiwall",B855)),ISNUMBER(FIND("Multi-wall",B855)),ISNUMBER(FIND("Multi wall",B855)),ISNUMBER(FIND("Multiwall",B855)),ISNUMBER(FIND("Double-wall",B855)),ISNUMBER(FIND("Double wall",B855)),ISNUMBER(FIND("Doublewall",B855)),ISNUMBER(FIND("double-wall",B855)),ISNUMBER(FIND("double wall",B855)),ISNUMBER(FIND("doublewall",B855)))</f>
        <v>1</v>
      </c>
      <c r="BA855" t="b">
        <f>AND(Table1[[#This Row],[SWCNT]],Table1[[#This Row],[MWCNT]])</f>
        <v>0</v>
      </c>
      <c r="BB855" t="b">
        <f>IF(Table1[[#This Row],[SWCNT]]=TRUE,FALSE,IF(Table1[[#This Row],[MWCNT]]=TRUE,FALSE,TRUE))</f>
        <v>0</v>
      </c>
      <c r="BC855" s="18"/>
    </row>
    <row r="856" spans="1:55" ht="222">
      <c r="A856" t="s">
        <v>3848</v>
      </c>
      <c r="B856" s="2" t="s">
        <v>3849</v>
      </c>
      <c r="C856" s="16" t="s">
        <v>3850</v>
      </c>
      <c r="D856" s="17" t="s">
        <v>1298</v>
      </c>
      <c r="E856" s="2">
        <v>2013</v>
      </c>
      <c r="F856" t="b">
        <f>OR(ISNUMBER(FIND("cytotoxic",C856)),ISNUMBER(FIND("Cytotoxic",C856)),ISNUMBER(FIND("cellular toxicity",C856)),ISNUMBER(FIND("cell death",C856)),ISNUMBER(FIND("viable",C856)),ISNUMBER(FIND("phytotoxic",C856)),ISNUMBER(FIND("acute toxicity",C856)),ISNUMBER(FIND("MTT",C856)),ISNUMBER(FIND("survival",C856)),ISNUMBER(FIND("prolifer",C856)),ISNUMBER(FIND("apoptosis",C856)),ISNUMBER(FIND("neurotoxic",C856)),ISNUMBER(FIND("  lysis ",C856)),ISNUMBER(FIND("necrosis",C856)),ISNUMBER(FIND("cellular death",C856))*3,ISNUMBER(FIND("LDH",C856)),ISNUMBER(FIND("Acute toxicity",C856)))</f>
        <v>0</v>
      </c>
      <c r="G856" t="b">
        <f>OR(ISNUMBER(FIND("genotoxic",C856)),ISNUMBER(FIND("genotoxicity",C856)),ISNUMBER(FIND("DNA damage",C856)),ISNUMBER(FIND("DNA",C856)),ISNUMBER(FIND("RNA",C856)),ISNUMBER(FIND("mesothelioma",C856)),ISNUMBER(FIND("carcino",C856)),ISNUMBER(FIND("mutagen",C856)),ISNUMBER(FIND("genetic",C856)))</f>
        <v>1</v>
      </c>
      <c r="H856" t="b">
        <f>OR(ISNUMBER(FIND("inflammatory",C856)),ISNUMBER(FIND("inflamm",C856)))</f>
        <v>0</v>
      </c>
      <c r="I856" t="b">
        <f>OR(ISNUMBER(FIND("immune",C856)),ISNUMBER(FIND("immunological",C856)),ISNUMBER(FIND("interleuk",C856)),ISNUMBER(FIND("platelet activation",C856)),ISNUMBER(FIND("monocyte",C856)),ISNUMBER(FIND("leukocyte",C856)),ISNUMBER(FIND("cytokine",C856)),ISNUMBER(FIND("CD4",C856)),ISNUMBER(FIND("CD8",C856)),ISNUMBER(FIND("T-cell",C856)))</f>
        <v>0</v>
      </c>
      <c r="J856" t="b">
        <f>OR(ISNUMBER(FIND("reactive oxygen",C856)),ISNUMBER(FIND("ROS",C856)),ISNUMBER(FIND("free radical",C856)),ISNUMBER(FIND("oxidative stress",C856)),ISNUMBER(FIND("peroxid",C856)),ISNUMBER(FIND("oxidative",C856)),ISNUMBER(FIND("antioxid",C856)))</f>
        <v>1</v>
      </c>
      <c r="K856" t="b">
        <f>OR(ISNUMBER(FIND("autophag",C856)))</f>
        <v>0</v>
      </c>
      <c r="L856" t="b">
        <f>OR(ISNUMBER(FIND("morpholog",C856)))</f>
        <v>0</v>
      </c>
      <c r="M856" t="b">
        <f>OR(ISNUMBER(FIND("fibrosis",C856)),ISNUMBER(FIND("Fibrosis",C856)),ISNUMBER(FIND("fibrot",C856)))</f>
        <v>0</v>
      </c>
      <c r="N856" t="b">
        <f>OR(ISNUMBER(FIND("offspring",C856)),ISNUMBER(FIND("Parental",C856)),ISNUMBER(FIND("parental",C856)),ISNUMBER(FIND("germline",C856)),ISNUMBER(FIND("reproduc",C856)),ISNUMBER(FIND("embryo",C856)))</f>
        <v>0</v>
      </c>
      <c r="O856" t="b">
        <f>OR(ISNUMBER(FIND("metabol",C856)),ISNUMBER(FIND("Metabol",C856)),ISNUMBER(FIND("digest",C856)),ISNUMBER(FIND("mitochon",C856)))</f>
        <v>0</v>
      </c>
      <c r="P856" t="b">
        <f>OR(ISNUMBER(FIND("ecotox",C856)),ISNUMBER(FIND("Ecotox",B856)),ISNUMBER(FIND("ecotox",B856)),ISNUMBER(FIND("Ecotox",C856)))</f>
        <v>1</v>
      </c>
      <c r="Q856" t="b">
        <f>OR(ISNUMBER(FIND("Bioaccum",C856)),ISNUMBER(FIND("bioaccum",C856)),ISNUMBER(FIND("accum",C856)))</f>
        <v>0</v>
      </c>
      <c r="R856" t="b">
        <f>OR(ISNUMBER(FIND("Occupation",C856)),ISNUMBER(FIND("occupation",C856)),ISNUMBER(FIND("worker",C856)),ISNUMBER(FIND("workforce",C856)))</f>
        <v>0</v>
      </c>
      <c r="S856" t="b">
        <f>NOT(OR(F856,G856,H856,I856,J856,K856,L856,M856,N856,O856,P856,Q856,R856))</f>
        <v>0</v>
      </c>
      <c r="U856" t="b">
        <f>OR(Table1[[#This Row],[Inflammation]],Table1[[#This Row],[Immune]])</f>
        <v>0</v>
      </c>
      <c r="V856" t="str">
        <f>IF(OR(Table1[[#This Row],[Rodents]],Table1[[#This Row],[Human]],Table1[[#This Row],[Pig]]),OR(ISNUMBER(FIND("intratrach",C856)),ISNUMBER(FIND("nasal ",C856)),ISNUMBER(FIND("instill",C856))),"NA")</f>
        <v>NA</v>
      </c>
      <c r="W856" t="str">
        <f>IF(OR(Table1[[#This Row],[Rodents]],Table1[[#This Row],[Human]],Table1[[#This Row],[Pig]]),OR(ISNUMBER(FIND("dermal",C856)),ISNUMBER(FIND("skin ",C856))),"NA")</f>
        <v>NA</v>
      </c>
      <c r="X856" t="str">
        <f>IF(OR(Table1[[#This Row],[Rodents]],Table1[[#This Row],[Human]],Table1[[#This Row],[Pig]]),OR(ISNUMBER(FIND("injected",C856)),ISNUMBER(FIND("periton",C856)),ISNUMBER(FIND("intrascrot",C856))),"NA")</f>
        <v>NA</v>
      </c>
      <c r="Y856" t="str">
        <f>IF(OR(Table1[[#This Row],[Rodents]],Table1[[#This Row],[Human]],Table1[[#This Row],[Pig]]),NOT(OR(Table1[[#This Row],[Inhaled/Intratracheal/intranasal]],Table1[[#This Row],[Dermal]],Table1[[#This Row],[Injected]])),"NA")</f>
        <v>NA</v>
      </c>
      <c r="AA856" t="b">
        <f>OR(ISNUMBER(FIND("fish ",C856)),ISNUMBER(FIND("Fish ",C856)),ISNUMBER(FIND("aquatic",C856)),ISNUMBER(FIND("daphnids",C856)),ISNUMBER(FIND("Carcinus maenas",C856)),ISNUMBER(FIND("Daphnia",C856)),ISNUMBER(FIND("Ruditapes philippinarum",C856)),ISNUMBER(FIND("daphnia",C856)),ISNUMBER(FIND("marine",C856)),ISNUMBER(FIND("mussel",C856)),ISNUMBER(FIND("algae",C856)),ISNUMBER(FIND("Donax faba",C856)),ISNUMBER(FIND("estuarine",C856)),ISNUMBER(FIND("snail",C856)),ISNUMBER(FIND("Prorocentrum donghaiense",C856)) )</f>
        <v>1</v>
      </c>
      <c r="AB856" t="b">
        <f>OR(ISNUMBER(FIND(" rat ",C856)),ISNUMBER(FIND(" rats ",C856)),ISNUMBER(FIND(" Rats ",C856)),ISNUMBER(FIND(" Rat ",C856)),ISNUMBER(FIND(" rat.",C856)),ISNUMBER(FIND(" rats.",C856)),ISNUMBER(FIND("mouse",C856)),ISNUMBER(FIND("mice",C856)), ISNUMBER(FIND(" Mice",C856)))</f>
        <v>0</v>
      </c>
      <c r="AC856" t="b">
        <f>OR(ISNUMBER(FIND(" cell ",C856)),ISNUMBER(FIND("fibroblast",C856)),ISNUMBER(FIND("macrophage",C856)),ISNUMBER(FIND("epithelial",C856)),ISNUMBER(FIND("endothelial",C856)),ISNUMBER(FIND("neuron",C856)),ISNUMBER(FIND(" cells ",C856)),ISNUMBER(FIND("RBC",C856)),ISNUMBER(FIND("mitochond",C856)),ISNUMBER(FIND("adipocyte",C856)),ISNUMBER(FIND("osteo",C856)),ISNUMBER(FIND("keratin",C856)),ISNUMBER(FIND(" cell's ",C856)),ISNUMBER(FIND("eukary",C856)),ISNUMBER(FIND("sperm",C856)))</f>
        <v>0</v>
      </c>
      <c r="AD856" t="b">
        <f>OR(ISNUMBER(FIND("human",B856)),ISNUMBER(FIND("workers",B856)),ISNUMBER(FIND("workforces",B856)),ISNUMBER(FIND("occupational",B856)),ISNUMBER(FIND("Case report",B856)),ISNUMBER(FIND("Workplaces",B856)),ISNUMBER(FIND("worker",B856)))</f>
        <v>0</v>
      </c>
      <c r="AE856" t="b">
        <f>OR(ISNUMBER(FIND(" plant ",C856)),ISNUMBER(FIND("Plant ",C856)),ISNUMBER(FIND("tomato",C856)),ISNUMBER(FIND("plants",C856)),ISNUMBER(FIND("Plants",C856)),ISNUMBER(FIND("algae",C856)),ISNUMBER(FIND("lettuce",C856)),ISNUMBER(FIND("green gram sprouts ",C856)),ISNUMBER(FIND("Cucurbita pepo",C856)),ISNUMBER(FIND("bean ",C856)),ISNUMBER(FIND("chloroplast",C856)),ISNUMBER(FIND("chlorophyll",C856)),ISNUMBER(FIND("seedling",C856)),ISNUMBER(FIND("canola",C856)),ISNUMBER(FIND("shoot",C856)),ISNUMBER(FIND("photosynthes",C856)),ISNUMBER(FIND(" leaves ",C856)),,ISNUMBER(FIND("agriculture",C856)),ISNUMBER(FIND(" crops ",C856)))</f>
        <v>0</v>
      </c>
      <c r="AF856" t="b">
        <f>OR(ISNUMBER(FIND("bacteria",C856)),ISNUMBER(FIND("Bacteria",C856)),ISNUMBER(FIND("Bacterium",C856)),ISNUMBER(FIND("bacterium",C856)),ISNUMBER(FIND(" coli ",C856)))</f>
        <v>0</v>
      </c>
      <c r="AG856" t="b">
        <f>OR(ISNUMBER(FIND("fungi",C856)),ISNUMBER(FIND("Fungi",C856)),ISNUMBER(FIND("fungus",C856)),ISNUMBER(FIND("Fungus",C856)),ISNUMBER(FIND("mushroom",C856)),ISNUMBER(FIND("Mushroom",C856)),ISNUMBER(FIND(" mold ",C856)))</f>
        <v>0</v>
      </c>
      <c r="AH856" t="b">
        <f>OR(ISNUMBER(FIND("Pig ",C856)),ISNUMBER(FIND("pig ",C856)),ISNUMBER(FIND("Pigs ",C856)),ISNUMBER(FIND("pigs ",C856)))</f>
        <v>0</v>
      </c>
      <c r="AI856" t="b">
        <f>OR(ISNUMBER(FIND(" C. elegans",C856)),ISNUMBER(FIND("Caenorhabditis elegans",C856)),ISNUMBER(FIND("earthworms",C856)),ISNUMBER(FIND(" Ficopomatus enigmaticus",C856)),ISNUMBER(FIND("larva",C856)),ISNUMBER(FIND("Lumbriculus variegatus",C856)),ISNUMBER(FIND("nematode",C856)))</f>
        <v>0</v>
      </c>
      <c r="AJ856" t="b">
        <f>NOT(OR(AA856,AB856,AC856,AD856,AE856,AF856,AG856,AH856,AI856))</f>
        <v>0</v>
      </c>
      <c r="AL856" t="b">
        <f>OR(AA856,AB856,AD856,AE856,AF856,AG856,AH856,AI856)</f>
        <v>1</v>
      </c>
      <c r="AM856" t="b">
        <f>IF(Table1[[#This Row],[In vivo?]],IF(Table1[[#This Row],[Cell]],FALSE,TRUE),FALSE)</f>
        <v>1</v>
      </c>
      <c r="AN856" t="b">
        <f>AND(AC856,AL856)</f>
        <v>0</v>
      </c>
      <c r="AO856" t="b">
        <f>IF(Table1[[#This Row],[Cell]],IF(Table1[[#This Row],[In vivo?]],FALSE,TRUE),FALSE)</f>
        <v>0</v>
      </c>
      <c r="AP856" t="b">
        <f>NOT(OR(Table1[[#This Row],[In vivo?]],Table1[[#This Row],[Only in Cell]]))</f>
        <v>0</v>
      </c>
      <c r="AQ856" t="str">
        <f>IF(OR(Table1[[#This Row],[Rodents]],Table1[[#This Row],[Human]],Table1[[#This Row],[Pig]]),OR(ISNUMBER(FIND("pulmonary",C856)),ISNUMBER(FIND("lung",C856))),"NA")</f>
        <v>NA</v>
      </c>
      <c r="AR856" t="str">
        <f>IF(OR(Table1[[#This Row],[Rodents]],Table1[[#This Row],[Human]],Table1[[#This Row],[Pig]]),OR(ISNUMBER(FIND("skin",C856)),ISNUMBER(FIND("dermal",C856))),"NA")</f>
        <v>NA</v>
      </c>
      <c r="AS856" t="str">
        <f>IF(OR(Table1[[#This Row],[Rodents]],Table1[[#This Row],[Human]],Table1[[#This Row],[Pig]]),OR(ISNUMBER(FIND("liver",C856)),ISNUMBER(FIND("hepat",C856))),"NA")</f>
        <v>NA</v>
      </c>
      <c r="AT856" t="str">
        <f>IF(OR(Table1[[#This Row],[Rodents]],Table1[[#This Row],[Human]],Table1[[#This Row],[Pig]]),OR(ISNUMBER(FIND("kidney",C856)),ISNUMBER(FIND("neph",C856))),"NA")</f>
        <v>NA</v>
      </c>
      <c r="AU856" t="str">
        <f>IF(OR(Table1[[#This Row],[Rodents]],Table1[[#This Row],[Human]],Table1[[#This Row],[Pig]]),OR(ISNUMBER(FIND("brain",C856)),ISNUMBER(FIND("neur",C856)),ISNUMBER(FIND("nerv",C856))),"NA")</f>
        <v>NA</v>
      </c>
      <c r="AV856" t="str">
        <f>IF(OR(Table1[[#This Row],[Rodents]],Table1[[#This Row],[Human]],Table1[[#This Row],[Pig]]),OR(ISNUMBER(FIND("heart",C856)),ISNUMBER(FIND("cardi",C856))),"NA")</f>
        <v>NA</v>
      </c>
      <c r="AW856" t="str">
        <f>IF(OR(Table1[[#This Row],[Rodents]],Table1[[#This Row],[Human]],Table1[[#This Row],[Pig]]),OR(ISNUMBER(FIND("gastro",C856)),ISNUMBER(FIND("intesti",C856)),ISNUMBER(FIND("stomach",C856))),"NA")</f>
        <v>NA</v>
      </c>
      <c r="AX856" t="str">
        <f>IF(OR(Table1[[#This Row],[Rodents]],Table1[[#This Row],[Human]],Table1[[#This Row],[Pig]]),NOT(OR(AQ856,AR856,AS856,AT856,AU856,AV856,AW856)),"NA")</f>
        <v>NA</v>
      </c>
      <c r="AY856" t="b">
        <f>OR(ISNUMBER(FIND("SWCNT",C856)),ISNUMBER(FIND("SWNT",C856)),ISNUMBER(FIND("single-wall",C856)),ISNUMBER(FIND("single wall",C856)),ISNUMBER(FIND("Single wall",C856)),ISNUMBER(FIND("Single-wall",C856)),ISNUMBER(FIND("SWCNT",B856)),ISNUMBER(FIND("SWNT",B856)),ISNUMBER(FIND("single-wall",B856)),ISNUMBER(FIND("single wall",B856)),ISNUMBER(FIND("Single-wall",B856)),ISNUMBER(FIND("Single wall",B856)))</f>
        <v>1</v>
      </c>
      <c r="AZ856" t="b">
        <f>OR(ISNUMBER(FIND("MWCNT",C856)),ISNUMBER(FIND("MWNT",C856)),ISNUMBER(FIND("multi-wall",C856)),ISNUMBER(FIND("multi wall",C856)),ISNUMBER(FIND("multiwall",C856)),ISNUMBER(FIND("Multi-wall",C856)),ISNUMBER(FIND("Multi wall",C856)),ISNUMBER(FIND("Multiwall",C856)),ISNUMBER(FIND("MWCNT",B856)),ISNUMBER(FIND("MWNT",B856)),ISNUMBER(FIND("multi-wall",B856)),ISNUMBER(FIND("multi wall",B856)),ISNUMBER(FIND("multiwall",B856)),ISNUMBER(FIND("Multi-wall",B856)),ISNUMBER(FIND("Multi wall",B856)),ISNUMBER(FIND("Multiwall",B856)),ISNUMBER(FIND("Double-wall",B856)),ISNUMBER(FIND("Double wall",B856)),ISNUMBER(FIND("Doublewall",B856)),ISNUMBER(FIND("double-wall",B856)),ISNUMBER(FIND("double wall",B856)),ISNUMBER(FIND("doublewall",B856)))</f>
        <v>0</v>
      </c>
      <c r="BA856" t="b">
        <f>AND(Table1[[#This Row],[SWCNT]],Table1[[#This Row],[MWCNT]])</f>
        <v>0</v>
      </c>
      <c r="BB856" t="b">
        <f>IF(Table1[[#This Row],[SWCNT]]=TRUE,FALSE,IF(Table1[[#This Row],[MWCNT]]=TRUE,FALSE,TRUE))</f>
        <v>0</v>
      </c>
      <c r="BC856" s="18"/>
    </row>
    <row r="857" spans="1:55" ht="166.5">
      <c r="A857" t="s">
        <v>63</v>
      </c>
      <c r="B857" s="2" t="s">
        <v>65</v>
      </c>
      <c r="C857" s="16" t="s">
        <v>67</v>
      </c>
      <c r="D857" s="17" t="s">
        <v>68</v>
      </c>
      <c r="E857" s="2">
        <v>2023</v>
      </c>
      <c r="F857" t="b">
        <f>OR(ISNUMBER(FIND("cytotoxic",C857)),ISNUMBER(FIND("Cytotoxic",C857)),ISNUMBER(FIND("cellular toxicity",C857)),ISNUMBER(FIND("cell death",C857)),ISNUMBER(FIND("viable",C857)),ISNUMBER(FIND("phytotoxic",C857)),ISNUMBER(FIND("acute toxicity",C857)),ISNUMBER(FIND("MTT",C857)),ISNUMBER(FIND("survival",C857)),ISNUMBER(FIND("prolifer",C857)),ISNUMBER(FIND("apoptosis",C857)),ISNUMBER(FIND("neurotoxic",C857)),ISNUMBER(FIND("  lysis ",C857)),ISNUMBER(FIND("necrosis",C857)),ISNUMBER(FIND("cellular death",C857))*3,ISNUMBER(FIND("LDH",C857)),ISNUMBER(FIND("Acute toxicity",C857)))</f>
        <v>1</v>
      </c>
      <c r="G857" t="b">
        <f>OR(ISNUMBER(FIND("genotoxic",C857)),ISNUMBER(FIND("genotoxicity",C857)),ISNUMBER(FIND("DNA damage",C857)),ISNUMBER(FIND("DNA",C857)),ISNUMBER(FIND("RNA",C857)),ISNUMBER(FIND("mesothelioma",C857)),ISNUMBER(FIND("carcino",C857)),ISNUMBER(FIND("mutagen",C857)),ISNUMBER(FIND("genetic",C857)))</f>
        <v>0</v>
      </c>
      <c r="H857" t="b">
        <f>OR(ISNUMBER(FIND("inflammatory",C857)),ISNUMBER(FIND("inflamm",C857)))</f>
        <v>0</v>
      </c>
      <c r="I857" t="b">
        <f>OR(ISNUMBER(FIND("immune",C857)),ISNUMBER(FIND("immunological",C857)),ISNUMBER(FIND("interleuk",C857)),ISNUMBER(FIND("platelet activation",C857)),ISNUMBER(FIND("monocyte",C857)),ISNUMBER(FIND("leukocyte",C857)),ISNUMBER(FIND("cytokine",C857)),ISNUMBER(FIND("CD4",C857)),ISNUMBER(FIND("CD8",C857)),ISNUMBER(FIND("T-cell",C857)))</f>
        <v>0</v>
      </c>
      <c r="J857" t="b">
        <f>OR(ISNUMBER(FIND("reactive oxygen",C857)),ISNUMBER(FIND("ROS",C857)),ISNUMBER(FIND("free radical",C857)),ISNUMBER(FIND("oxidative stress",C857)),ISNUMBER(FIND("peroxid",C857)),ISNUMBER(FIND("oxidative",C857)),ISNUMBER(FIND("antioxid",C857)))</f>
        <v>1</v>
      </c>
      <c r="K857" t="b">
        <f>OR(ISNUMBER(FIND("autophag",C857)))</f>
        <v>0</v>
      </c>
      <c r="L857" t="b">
        <f>OR(ISNUMBER(FIND("morpholog",C857)))</f>
        <v>0</v>
      </c>
      <c r="M857" t="b">
        <f>OR(ISNUMBER(FIND("fibrosis",C857)),ISNUMBER(FIND("Fibrosis",C857)),ISNUMBER(FIND("fibrot",C857)))</f>
        <v>1</v>
      </c>
      <c r="N857" t="b">
        <f>OR(ISNUMBER(FIND("offspring",C857)),ISNUMBER(FIND("Parental",C857)),ISNUMBER(FIND("parental",C857)),ISNUMBER(FIND("germline",C857)),ISNUMBER(FIND("reproduc",C857)),ISNUMBER(FIND("embryo",C857)))</f>
        <v>0</v>
      </c>
      <c r="O857" t="b">
        <f>OR(ISNUMBER(FIND("metabol",C857)),ISNUMBER(FIND("Metabol",C857)),ISNUMBER(FIND("digest",C857)),ISNUMBER(FIND("mitochon",C857)))</f>
        <v>0</v>
      </c>
      <c r="P857" t="b">
        <f>OR(ISNUMBER(FIND("ecotox",C857)),ISNUMBER(FIND("Ecotox",B857)),ISNUMBER(FIND("ecotox",B857)),ISNUMBER(FIND("Ecotox",C857)))</f>
        <v>0</v>
      </c>
      <c r="Q857" t="b">
        <f>OR(ISNUMBER(FIND("Bioaccum",C857)),ISNUMBER(FIND("bioaccum",C857)),ISNUMBER(FIND("accum",C857)))</f>
        <v>0</v>
      </c>
      <c r="R857" t="b">
        <f>OR(ISNUMBER(FIND("Occupation",C857)),ISNUMBER(FIND("occupation",C857)),ISNUMBER(FIND("worker",C857)),ISNUMBER(FIND("workforce",C857)))</f>
        <v>0</v>
      </c>
      <c r="S857" t="b">
        <f>NOT(OR(F857,G857,H857,I857,J857,K857,L857,M857,N857,O857,P857,Q857,R857))</f>
        <v>0</v>
      </c>
      <c r="U857" t="b">
        <f>OR(Table1[[#This Row],[Inflammation]],Table1[[#This Row],[Immune]])</f>
        <v>0</v>
      </c>
      <c r="V857" t="str">
        <f>IF(OR(Table1[[#This Row],[Rodents]],Table1[[#This Row],[Human]],Table1[[#This Row],[Pig]]),OR(ISNUMBER(FIND("intratrach",C857)),ISNUMBER(FIND("nasal ",C857)),ISNUMBER(FIND("instill",C857))),"NA")</f>
        <v>NA</v>
      </c>
      <c r="W857" t="str">
        <f>IF(OR(Table1[[#This Row],[Rodents]],Table1[[#This Row],[Human]],Table1[[#This Row],[Pig]]),OR(ISNUMBER(FIND("dermal",C857)),ISNUMBER(FIND("skin ",C857))),"NA")</f>
        <v>NA</v>
      </c>
      <c r="X857" t="str">
        <f>IF(OR(Table1[[#This Row],[Rodents]],Table1[[#This Row],[Human]],Table1[[#This Row],[Pig]]),OR(ISNUMBER(FIND("injected",C857)),ISNUMBER(FIND("periton",C857)),ISNUMBER(FIND("intrascrot",C857))),"NA")</f>
        <v>NA</v>
      </c>
      <c r="Y857" t="str">
        <f>IF(OR(Table1[[#This Row],[Rodents]],Table1[[#This Row],[Human]],Table1[[#This Row],[Pig]]),NOT(OR(Table1[[#This Row],[Inhaled/Intratracheal/intranasal]],Table1[[#This Row],[Dermal]],Table1[[#This Row],[Injected]])),"NA")</f>
        <v>NA</v>
      </c>
      <c r="AA857" t="b">
        <f>OR(ISNUMBER(FIND("fish ",C857)),ISNUMBER(FIND("Fish ",C857)),ISNUMBER(FIND("aquatic",C857)),ISNUMBER(FIND("daphnids",C857)),ISNUMBER(FIND("Carcinus maenas",C857)),ISNUMBER(FIND("Daphnia",C857)),ISNUMBER(FIND("Ruditapes philippinarum",C857)),ISNUMBER(FIND("daphnia",C857)),ISNUMBER(FIND("marine",C857)),ISNUMBER(FIND("mussel",C857)),ISNUMBER(FIND("algae",C857)),ISNUMBER(FIND("Donax faba",C857)),ISNUMBER(FIND("estuarine",C857)),ISNUMBER(FIND("snail",C857)),ISNUMBER(FIND("Prorocentrum donghaiense",C857)) )</f>
        <v>0</v>
      </c>
      <c r="AB857" t="b">
        <f>OR(ISNUMBER(FIND(" rat ",C857)),ISNUMBER(FIND(" rats ",C857)),ISNUMBER(FIND(" Rats ",C857)),ISNUMBER(FIND(" Rat ",C857)),ISNUMBER(FIND(" rat.",C857)),ISNUMBER(FIND(" rats.",C857)),ISNUMBER(FIND("mouse",C857)),ISNUMBER(FIND("mice",C857)), ISNUMBER(FIND(" Mice",C857)))</f>
        <v>0</v>
      </c>
      <c r="AC857" t="b">
        <f>OR(ISNUMBER(FIND(" cell ",C857)),ISNUMBER(FIND("fibroblast",C857)),ISNUMBER(FIND("macrophage",C857)),ISNUMBER(FIND("epithelial",C857)),ISNUMBER(FIND("endothelial",C857)),ISNUMBER(FIND("neuron",C857)),ISNUMBER(FIND(" cells ",C857)),ISNUMBER(FIND("RBC",C857)),ISNUMBER(FIND("mitochond",C857)),ISNUMBER(FIND("adipocyte",C857)),ISNUMBER(FIND("osteo",C857)),ISNUMBER(FIND("keratin",C857)),ISNUMBER(FIND(" cell's ",C857)),ISNUMBER(FIND("eukary",C857)),ISNUMBER(FIND("sperm",C857)))</f>
        <v>0</v>
      </c>
      <c r="AD857" t="b">
        <f>OR(ISNUMBER(FIND("human",B857)),ISNUMBER(FIND("workers",B857)),ISNUMBER(FIND("workforces",B857)),ISNUMBER(FIND("occupational",B857)),ISNUMBER(FIND("Case report",B857)),ISNUMBER(FIND("Workplaces",B857)),ISNUMBER(FIND("worker",B857)))</f>
        <v>0</v>
      </c>
      <c r="AE857" t="b">
        <f>OR(ISNUMBER(FIND(" plant ",C857)),ISNUMBER(FIND("Plant ",C857)),ISNUMBER(FIND("tomato",C857)),ISNUMBER(FIND("plants",C857)),ISNUMBER(FIND("Plants",C857)),ISNUMBER(FIND("algae",C857)),ISNUMBER(FIND("lettuce",C857)),ISNUMBER(FIND("green gram sprouts ",C857)),ISNUMBER(FIND("Cucurbita pepo",C857)),ISNUMBER(FIND("bean ",C857)),ISNUMBER(FIND("chloroplast",C857)),ISNUMBER(FIND("chlorophyll",C857)),ISNUMBER(FIND("seedling",C857)),ISNUMBER(FIND("canola",C857)),ISNUMBER(FIND("shoot",C857)),ISNUMBER(FIND("photosynthes",C857)),ISNUMBER(FIND(" leaves ",C857)),,ISNUMBER(FIND("agriculture",C857)),ISNUMBER(FIND(" crops ",C857)))</f>
        <v>0</v>
      </c>
      <c r="AF857" t="b">
        <f>OR(ISNUMBER(FIND("bacteria",C857)),ISNUMBER(FIND("Bacteria",C857)),ISNUMBER(FIND("Bacterium",C857)),ISNUMBER(FIND("bacterium",C857)),ISNUMBER(FIND(" coli ",C857)))</f>
        <v>0</v>
      </c>
      <c r="AG857" t="b">
        <f>OR(ISNUMBER(FIND("fungi",C857)),ISNUMBER(FIND("Fungi",C857)),ISNUMBER(FIND("fungus",C857)),ISNUMBER(FIND("Fungus",C857)),ISNUMBER(FIND("mushroom",C857)),ISNUMBER(FIND("Mushroom",C857)),ISNUMBER(FIND(" mold ",C857)))</f>
        <v>0</v>
      </c>
      <c r="AH857" t="b">
        <f>OR(ISNUMBER(FIND("Pig ",C857)),ISNUMBER(FIND("pig ",C857)),ISNUMBER(FIND("Pigs ",C857)),ISNUMBER(FIND("pigs ",C857)))</f>
        <v>0</v>
      </c>
      <c r="AI857" t="b">
        <f>OR(ISNUMBER(FIND(" C. elegans",C857)),ISNUMBER(FIND("Caenorhabditis elegans",C857)),ISNUMBER(FIND("earthworms",C857)),ISNUMBER(FIND(" Ficopomatus enigmaticus",C857)),ISNUMBER(FIND("larva",C857)),ISNUMBER(FIND("Lumbriculus variegatus",C857)),ISNUMBER(FIND("nematode",C857)))</f>
        <v>0</v>
      </c>
      <c r="AJ857" t="b">
        <f>NOT(OR(AA857,AB857,AC857,AD857,AE857,AF857,AG857,AH857,AI857))</f>
        <v>1</v>
      </c>
      <c r="AK857" t="s">
        <v>6134</v>
      </c>
      <c r="AL857" t="b">
        <f>OR(AA857,AB857,AD857,AE857,AF857,AG857,AH857,AI857)</f>
        <v>0</v>
      </c>
      <c r="AM857" t="b">
        <f>IF(Table1[[#This Row],[In vivo?]],IF(Table1[[#This Row],[Cell]],FALSE,TRUE),FALSE)</f>
        <v>0</v>
      </c>
      <c r="AN857" t="b">
        <f>AND(AC857,AL857)</f>
        <v>0</v>
      </c>
      <c r="AO857" t="b">
        <f>IF(Table1[[#This Row],[Cell]],IF(Table1[[#This Row],[In vivo?]],FALSE,TRUE),FALSE)</f>
        <v>0</v>
      </c>
      <c r="AP857" t="b">
        <f>NOT(OR(Table1[[#This Row],[In vivo?]],Table1[[#This Row],[Only in Cell]]))</f>
        <v>1</v>
      </c>
      <c r="AQ857" t="str">
        <f>IF(OR(Table1[[#This Row],[Rodents]],Table1[[#This Row],[Human]],Table1[[#This Row],[Pig]]),OR(ISNUMBER(FIND("pulmonary",C857)),ISNUMBER(FIND("lung",C857))),"NA")</f>
        <v>NA</v>
      </c>
      <c r="AR857" t="str">
        <f>IF(OR(Table1[[#This Row],[Rodents]],Table1[[#This Row],[Human]],Table1[[#This Row],[Pig]]),OR(ISNUMBER(FIND("skin",C857)),ISNUMBER(FIND("dermal",C857))),"NA")</f>
        <v>NA</v>
      </c>
      <c r="AS857" t="str">
        <f>IF(OR(Table1[[#This Row],[Rodents]],Table1[[#This Row],[Human]],Table1[[#This Row],[Pig]]),OR(ISNUMBER(FIND("liver",C857)),ISNUMBER(FIND("hepat",C857))),"NA")</f>
        <v>NA</v>
      </c>
      <c r="AT857" t="str">
        <f>IF(OR(Table1[[#This Row],[Rodents]],Table1[[#This Row],[Human]],Table1[[#This Row],[Pig]]),OR(ISNUMBER(FIND("kidney",C857)),ISNUMBER(FIND("neph",C857))),"NA")</f>
        <v>NA</v>
      </c>
      <c r="AU857" t="str">
        <f>IF(OR(Table1[[#This Row],[Rodents]],Table1[[#This Row],[Human]],Table1[[#This Row],[Pig]]),OR(ISNUMBER(FIND("brain",C857)),ISNUMBER(FIND("neur",C857)),ISNUMBER(FIND("nerv",C857))),"NA")</f>
        <v>NA</v>
      </c>
      <c r="AV857" t="str">
        <f>IF(OR(Table1[[#This Row],[Rodents]],Table1[[#This Row],[Human]],Table1[[#This Row],[Pig]]),OR(ISNUMBER(FIND("heart",C857)),ISNUMBER(FIND("cardi",C857))),"NA")</f>
        <v>NA</v>
      </c>
      <c r="AW857" t="str">
        <f>IF(OR(Table1[[#This Row],[Rodents]],Table1[[#This Row],[Human]],Table1[[#This Row],[Pig]]),OR(ISNUMBER(FIND("gastro",C857)),ISNUMBER(FIND("intesti",C857)),ISNUMBER(FIND("stomach",C857))),"NA")</f>
        <v>NA</v>
      </c>
      <c r="AX857" t="str">
        <f>IF(OR(Table1[[#This Row],[Rodents]],Table1[[#This Row],[Human]],Table1[[#This Row],[Pig]]),NOT(OR(AQ857,AR857,AS857,AT857,AU857,AV857,AW857)),"NA")</f>
        <v>NA</v>
      </c>
      <c r="AY857" t="b">
        <f>OR(ISNUMBER(FIND("SWCNT",C857)),ISNUMBER(FIND("SWNT",C857)),ISNUMBER(FIND("single-wall",C857)),ISNUMBER(FIND("single wall",C857)),ISNUMBER(FIND("Single wall",C857)),ISNUMBER(FIND("Single-wall",C857)),ISNUMBER(FIND("SWCNT",B857)),ISNUMBER(FIND("SWNT",B857)),ISNUMBER(FIND("single-wall",B857)),ISNUMBER(FIND("single wall",B857)),ISNUMBER(FIND("Single-wall",B857)),ISNUMBER(FIND("Single wall",B857)))</f>
        <v>0</v>
      </c>
      <c r="AZ857" t="b">
        <f>OR(ISNUMBER(FIND("MWCNT",C857)),ISNUMBER(FIND("MWNT",C857)),ISNUMBER(FIND("multi-wall",C857)),ISNUMBER(FIND("multi wall",C857)),ISNUMBER(FIND("multiwall",C857)),ISNUMBER(FIND("Multi-wall",C857)),ISNUMBER(FIND("Multi wall",C857)),ISNUMBER(FIND("Multiwall",C857)),ISNUMBER(FIND("MWCNT",B857)),ISNUMBER(FIND("MWNT",B857)),ISNUMBER(FIND("multi-wall",B857)),ISNUMBER(FIND("multi wall",B857)),ISNUMBER(FIND("multiwall",B857)),ISNUMBER(FIND("Multi-wall",B857)),ISNUMBER(FIND("Multi wall",B857)),ISNUMBER(FIND("Multiwall",B857)),ISNUMBER(FIND("Double-wall",B857)),ISNUMBER(FIND("Double wall",B857)),ISNUMBER(FIND("Doublewall",B857)),ISNUMBER(FIND("double-wall",B857)),ISNUMBER(FIND("double wall",B857)),ISNUMBER(FIND("doublewall",B857)))</f>
        <v>1</v>
      </c>
      <c r="BA857" t="b">
        <f>AND(Table1[[#This Row],[SWCNT]],Table1[[#This Row],[MWCNT]])</f>
        <v>0</v>
      </c>
      <c r="BB857" t="b">
        <f>IF(Table1[[#This Row],[SWCNT]]=TRUE,FALSE,IF(Table1[[#This Row],[MWCNT]]=TRUE,FALSE,TRUE))</f>
        <v>0</v>
      </c>
      <c r="BC857" s="18"/>
    </row>
    <row r="858" spans="1:55" ht="203.5">
      <c r="A858" t="s">
        <v>291</v>
      </c>
      <c r="B858" s="2" t="s">
        <v>292</v>
      </c>
      <c r="C858" s="16" t="s">
        <v>293</v>
      </c>
      <c r="D858" s="17" t="s">
        <v>294</v>
      </c>
      <c r="E858" s="2">
        <v>2022</v>
      </c>
      <c r="F858" t="b">
        <f>OR(ISNUMBER(FIND("cytotoxic",C858)),ISNUMBER(FIND("Cytotoxic",C858)),ISNUMBER(FIND("cellular toxicity",C858)),ISNUMBER(FIND("cell death",C858)),ISNUMBER(FIND("viable",C858)),ISNUMBER(FIND("phytotoxic",C858)),ISNUMBER(FIND("acute toxicity",C858)),ISNUMBER(FIND("MTT",C858)),ISNUMBER(FIND("survival",C858)),ISNUMBER(FIND("prolifer",C858)),ISNUMBER(FIND("apoptosis",C858)),ISNUMBER(FIND("neurotoxic",C858)),ISNUMBER(FIND("  lysis ",C858)),ISNUMBER(FIND("necrosis",C858)),ISNUMBER(FIND("cellular death",C858))*3,ISNUMBER(FIND("LDH",C858)),ISNUMBER(FIND("Acute toxicity",C858)))</f>
        <v>0</v>
      </c>
      <c r="G858" t="b">
        <f>OR(ISNUMBER(FIND("genotoxic",C858)),ISNUMBER(FIND("genotoxicity",C858)),ISNUMBER(FIND("DNA damage",C858)),ISNUMBER(FIND("DNA",C858)),ISNUMBER(FIND("RNA",C858)),ISNUMBER(FIND("mesothelioma",C858)),ISNUMBER(FIND("carcino",C858)),ISNUMBER(FIND("mutagen",C858)),ISNUMBER(FIND("genetic",C858)))</f>
        <v>0</v>
      </c>
      <c r="H858" t="b">
        <f>OR(ISNUMBER(FIND("inflammatory",C858)),ISNUMBER(FIND("inflamm",C858)))</f>
        <v>0</v>
      </c>
      <c r="I858" t="b">
        <f>OR(ISNUMBER(FIND("immune",C858)),ISNUMBER(FIND("immunological",C858)),ISNUMBER(FIND("interleuk",C858)),ISNUMBER(FIND("platelet activation",C858)),ISNUMBER(FIND("monocyte",C858)),ISNUMBER(FIND("leukocyte",C858)),ISNUMBER(FIND("cytokine",C858)),ISNUMBER(FIND("CD4",C858)),ISNUMBER(FIND("CD8",C858)),ISNUMBER(FIND("T-cell",C858)))</f>
        <v>0</v>
      </c>
      <c r="J858" t="b">
        <f>OR(ISNUMBER(FIND("reactive oxygen",C858)),ISNUMBER(FIND("ROS",C858)),ISNUMBER(FIND("free radical",C858)),ISNUMBER(FIND("oxidative stress",C858)),ISNUMBER(FIND("peroxid",C858)),ISNUMBER(FIND("oxidative",C858)),ISNUMBER(FIND("antioxid",C858)))</f>
        <v>0</v>
      </c>
      <c r="K858" t="b">
        <f>OR(ISNUMBER(FIND("autophag",C858)))</f>
        <v>0</v>
      </c>
      <c r="L858" t="b">
        <f>OR(ISNUMBER(FIND("morpholog",C858)))</f>
        <v>0</v>
      </c>
      <c r="M858" t="b">
        <f>OR(ISNUMBER(FIND("fibrosis",C858)),ISNUMBER(FIND("Fibrosis",C858)),ISNUMBER(FIND("fibrot",C858)))</f>
        <v>0</v>
      </c>
      <c r="N858" t="b">
        <f>OR(ISNUMBER(FIND("offspring",C858)),ISNUMBER(FIND("Parental",C858)),ISNUMBER(FIND("parental",C858)),ISNUMBER(FIND("germline",C858)),ISNUMBER(FIND("reproduc",C858)),ISNUMBER(FIND("embryo",C858)))</f>
        <v>0</v>
      </c>
      <c r="O858" t="b">
        <f>OR(ISNUMBER(FIND("metabol",C858)),ISNUMBER(FIND("Metabol",C858)),ISNUMBER(FIND("digest",C858)),ISNUMBER(FIND("mitochon",C858)))</f>
        <v>0</v>
      </c>
      <c r="P858" t="b">
        <f>OR(ISNUMBER(FIND("ecotox",C858)),ISNUMBER(FIND("Ecotox",B858)),ISNUMBER(FIND("ecotox",B858)),ISNUMBER(FIND("Ecotox",C858)))</f>
        <v>0</v>
      </c>
      <c r="Q858" t="b">
        <f>OR(ISNUMBER(FIND("Bioaccum",C858)),ISNUMBER(FIND("bioaccum",C858)),ISNUMBER(FIND("accum",C858)))</f>
        <v>0</v>
      </c>
      <c r="R858" t="b">
        <f>OR(ISNUMBER(FIND("Occupation",C858)),ISNUMBER(FIND("occupation",C858)),ISNUMBER(FIND("worker",C858)),ISNUMBER(FIND("workforce",C858)))</f>
        <v>0</v>
      </c>
      <c r="S858" t="b">
        <f>NOT(OR(F858,G858,H858,I858,J858,K858,L858,M858,N858,O858,P858,Q858,R858))</f>
        <v>1</v>
      </c>
      <c r="U858" t="b">
        <f>OR(Table1[[#This Row],[Inflammation]],Table1[[#This Row],[Immune]])</f>
        <v>0</v>
      </c>
      <c r="V858" t="str">
        <f>IF(OR(Table1[[#This Row],[Rodents]],Table1[[#This Row],[Human]],Table1[[#This Row],[Pig]]),OR(ISNUMBER(FIND("intratrach",C858)),ISNUMBER(FIND("nasal ",C858)),ISNUMBER(FIND("instill",C858))),"NA")</f>
        <v>NA</v>
      </c>
      <c r="W858" t="str">
        <f>IF(OR(Table1[[#This Row],[Rodents]],Table1[[#This Row],[Human]],Table1[[#This Row],[Pig]]),OR(ISNUMBER(FIND("dermal",C858)),ISNUMBER(FIND("skin ",C858))),"NA")</f>
        <v>NA</v>
      </c>
      <c r="X858" t="str">
        <f>IF(OR(Table1[[#This Row],[Rodents]],Table1[[#This Row],[Human]],Table1[[#This Row],[Pig]]),OR(ISNUMBER(FIND("injected",C858)),ISNUMBER(FIND("periton",C858)),ISNUMBER(FIND("intrascrot",C858))),"NA")</f>
        <v>NA</v>
      </c>
      <c r="Y858" t="str">
        <f>IF(OR(Table1[[#This Row],[Rodents]],Table1[[#This Row],[Human]],Table1[[#This Row],[Pig]]),NOT(OR(Table1[[#This Row],[Inhaled/Intratracheal/intranasal]],Table1[[#This Row],[Dermal]],Table1[[#This Row],[Injected]])),"NA")</f>
        <v>NA</v>
      </c>
      <c r="AA858" t="b">
        <f>OR(ISNUMBER(FIND("fish ",C858)),ISNUMBER(FIND("Fish ",C858)),ISNUMBER(FIND("aquatic",C858)),ISNUMBER(FIND("daphnids",C858)),ISNUMBER(FIND("Carcinus maenas",C858)),ISNUMBER(FIND("Daphnia",C858)),ISNUMBER(FIND("Ruditapes philippinarum",C858)),ISNUMBER(FIND("daphnia",C858)),ISNUMBER(FIND("marine",C858)),ISNUMBER(FIND("mussel",C858)),ISNUMBER(FIND("algae",C858)),ISNUMBER(FIND("Donax faba",C858)),ISNUMBER(FIND("estuarine",C858)),ISNUMBER(FIND("snail",C858)),ISNUMBER(FIND("Prorocentrum donghaiense",C858)) )</f>
        <v>0</v>
      </c>
      <c r="AB858" t="b">
        <f>OR(ISNUMBER(FIND(" rat ",C858)),ISNUMBER(FIND(" rats ",C858)),ISNUMBER(FIND(" Rats ",C858)),ISNUMBER(FIND(" Rat ",C858)),ISNUMBER(FIND(" rat.",C858)),ISNUMBER(FIND(" rats.",C858)),ISNUMBER(FIND("mouse",C858)),ISNUMBER(FIND("mice",C858)), ISNUMBER(FIND(" Mice",C858)))</f>
        <v>0</v>
      </c>
      <c r="AC858" t="b">
        <f>OR(ISNUMBER(FIND(" cell ",C858)),ISNUMBER(FIND("fibroblast",C858)),ISNUMBER(FIND("macrophage",C858)),ISNUMBER(FIND("epithelial",C858)),ISNUMBER(FIND("endothelial",C858)),ISNUMBER(FIND("neuron",C858)),ISNUMBER(FIND(" cells ",C858)),ISNUMBER(FIND("RBC",C858)),ISNUMBER(FIND("mitochond",C858)),ISNUMBER(FIND("adipocyte",C858)),ISNUMBER(FIND("osteo",C858)),ISNUMBER(FIND("keratin",C858)),ISNUMBER(FIND(" cell's ",C858)),ISNUMBER(FIND("eukary",C858)),ISNUMBER(FIND("sperm",C858)))</f>
        <v>1</v>
      </c>
      <c r="AD858" t="b">
        <f>OR(ISNUMBER(FIND("human",B858)),ISNUMBER(FIND("workers",B858)),ISNUMBER(FIND("workforces",B858)),ISNUMBER(FIND("occupational",B858)),ISNUMBER(FIND("Case report",B858)),ISNUMBER(FIND("Workplaces",B858)),ISNUMBER(FIND("worker",B858)))</f>
        <v>0</v>
      </c>
      <c r="AE858" t="b">
        <f>OR(ISNUMBER(FIND(" plant ",C858)),ISNUMBER(FIND("Plant ",C858)),ISNUMBER(FIND("tomato",C858)),ISNUMBER(FIND("plants",C858)),ISNUMBER(FIND("Plants",C858)),ISNUMBER(FIND("algae",C858)),ISNUMBER(FIND("lettuce",C858)),ISNUMBER(FIND("green gram sprouts ",C858)),ISNUMBER(FIND("Cucurbita pepo",C858)),ISNUMBER(FIND("bean ",C858)),ISNUMBER(FIND("chloroplast",C858)),ISNUMBER(FIND("chlorophyll",C858)),ISNUMBER(FIND("seedling",C858)),ISNUMBER(FIND("canola",C858)),ISNUMBER(FIND("shoot",C858)),ISNUMBER(FIND("photosynthes",C858)),ISNUMBER(FIND(" leaves ",C858)),,ISNUMBER(FIND("agriculture",C858)),ISNUMBER(FIND(" crops ",C858)))</f>
        <v>0</v>
      </c>
      <c r="AF858" t="b">
        <f>OR(ISNUMBER(FIND("bacteria",C858)),ISNUMBER(FIND("Bacteria",C858)),ISNUMBER(FIND("Bacterium",C858)),ISNUMBER(FIND("bacterium",C858)),ISNUMBER(FIND(" coli ",C858)))</f>
        <v>1</v>
      </c>
      <c r="AG858" t="b">
        <f>OR(ISNUMBER(FIND("fungi",C858)),ISNUMBER(FIND("Fungi",C858)),ISNUMBER(FIND("fungus",C858)),ISNUMBER(FIND("Fungus",C858)),ISNUMBER(FIND("mushroom",C858)),ISNUMBER(FIND("Mushroom",C858)),ISNUMBER(FIND(" mold ",C858)))</f>
        <v>0</v>
      </c>
      <c r="AH858" t="b">
        <f>OR(ISNUMBER(FIND("Pig ",C858)),ISNUMBER(FIND("pig ",C858)),ISNUMBER(FIND("Pigs ",C858)),ISNUMBER(FIND("pigs ",C858)))</f>
        <v>0</v>
      </c>
      <c r="AI858" t="b">
        <f>OR(ISNUMBER(FIND(" C. elegans",C858)),ISNUMBER(FIND("Caenorhabditis elegans",C858)),ISNUMBER(FIND("earthworms",C858)),ISNUMBER(FIND(" Ficopomatus enigmaticus",C858)),ISNUMBER(FIND("larva",C858)),ISNUMBER(FIND("Lumbriculus variegatus",C858)),ISNUMBER(FIND("nematode",C858)))</f>
        <v>0</v>
      </c>
      <c r="AJ858" t="b">
        <f>NOT(OR(AA858,AB858,AC858,AD858,AE858,AF858,AG858,AH858,AI858))</f>
        <v>0</v>
      </c>
      <c r="AL858" t="b">
        <f>OR(AA858,AB858,AD858,AE858,AF858,AG858,AH858,AI858)</f>
        <v>1</v>
      </c>
      <c r="AM858" t="b">
        <f>IF(Table1[[#This Row],[In vivo?]],IF(Table1[[#This Row],[Cell]],FALSE,TRUE),FALSE)</f>
        <v>0</v>
      </c>
      <c r="AN858" t="b">
        <f>AND(AC858,AL858)</f>
        <v>1</v>
      </c>
      <c r="AO858" t="b">
        <f>IF(Table1[[#This Row],[Cell]],IF(Table1[[#This Row],[In vivo?]],FALSE,TRUE),FALSE)</f>
        <v>0</v>
      </c>
      <c r="AP858" t="b">
        <f>NOT(OR(Table1[[#This Row],[In vivo?]],Table1[[#This Row],[Only in Cell]]))</f>
        <v>0</v>
      </c>
      <c r="AQ858" t="str">
        <f>IF(OR(Table1[[#This Row],[Rodents]],Table1[[#This Row],[Human]],Table1[[#This Row],[Pig]]),OR(ISNUMBER(FIND("pulmonary",C858)),ISNUMBER(FIND("lung",C858))),"NA")</f>
        <v>NA</v>
      </c>
      <c r="AR858" t="str">
        <f>IF(OR(Table1[[#This Row],[Rodents]],Table1[[#This Row],[Human]],Table1[[#This Row],[Pig]]),OR(ISNUMBER(FIND("skin",C858)),ISNUMBER(FIND("dermal",C858))),"NA")</f>
        <v>NA</v>
      </c>
      <c r="AS858" t="str">
        <f>IF(OR(Table1[[#This Row],[Rodents]],Table1[[#This Row],[Human]],Table1[[#This Row],[Pig]]),OR(ISNUMBER(FIND("liver",C858)),ISNUMBER(FIND("hepat",C858))),"NA")</f>
        <v>NA</v>
      </c>
      <c r="AT858" t="str">
        <f>IF(OR(Table1[[#This Row],[Rodents]],Table1[[#This Row],[Human]],Table1[[#This Row],[Pig]]),OR(ISNUMBER(FIND("kidney",C858)),ISNUMBER(FIND("neph",C858))),"NA")</f>
        <v>NA</v>
      </c>
      <c r="AU858" t="str">
        <f>IF(OR(Table1[[#This Row],[Rodents]],Table1[[#This Row],[Human]],Table1[[#This Row],[Pig]]),OR(ISNUMBER(FIND("brain",C858)),ISNUMBER(FIND("neur",C858)),ISNUMBER(FIND("nerv",C858))),"NA")</f>
        <v>NA</v>
      </c>
      <c r="AV858" t="str">
        <f>IF(OR(Table1[[#This Row],[Rodents]],Table1[[#This Row],[Human]],Table1[[#This Row],[Pig]]),OR(ISNUMBER(FIND("heart",C858)),ISNUMBER(FIND("cardi",C858))),"NA")</f>
        <v>NA</v>
      </c>
      <c r="AW858" t="str">
        <f>IF(OR(Table1[[#This Row],[Rodents]],Table1[[#This Row],[Human]],Table1[[#This Row],[Pig]]),OR(ISNUMBER(FIND("gastro",C858)),ISNUMBER(FIND("intesti",C858)),ISNUMBER(FIND("stomach",C858))),"NA")</f>
        <v>NA</v>
      </c>
      <c r="AX858" t="str">
        <f>IF(OR(Table1[[#This Row],[Rodents]],Table1[[#This Row],[Human]],Table1[[#This Row],[Pig]]),NOT(OR(AQ858,AR858,AS858,AT858,AU858,AV858,AW858)),"NA")</f>
        <v>NA</v>
      </c>
      <c r="AY858" t="b">
        <f>OR(ISNUMBER(FIND("SWCNT",C858)),ISNUMBER(FIND("SWNT",C858)),ISNUMBER(FIND("single-wall",C858)),ISNUMBER(FIND("single wall",C858)),ISNUMBER(FIND("Single wall",C858)),ISNUMBER(FIND("Single-wall",C858)),ISNUMBER(FIND("SWCNT",B858)),ISNUMBER(FIND("SWNT",B858)),ISNUMBER(FIND("single-wall",B858)),ISNUMBER(FIND("single wall",B858)),ISNUMBER(FIND("Single-wall",B858)),ISNUMBER(FIND("Single wall",B858)))</f>
        <v>0</v>
      </c>
      <c r="AZ858" t="b">
        <f>OR(ISNUMBER(FIND("MWCNT",C858)),ISNUMBER(FIND("MWNT",C858)),ISNUMBER(FIND("multi-wall",C858)),ISNUMBER(FIND("multi wall",C858)),ISNUMBER(FIND("multiwall",C858)),ISNUMBER(FIND("Multi-wall",C858)),ISNUMBER(FIND("Multi wall",C858)),ISNUMBER(FIND("Multiwall",C858)),ISNUMBER(FIND("MWCNT",B858)),ISNUMBER(FIND("MWNT",B858)),ISNUMBER(FIND("multi-wall",B858)),ISNUMBER(FIND("multi wall",B858)),ISNUMBER(FIND("multiwall",B858)),ISNUMBER(FIND("Multi-wall",B858)),ISNUMBER(FIND("Multi wall",B858)),ISNUMBER(FIND("Multiwall",B858)),ISNUMBER(FIND("Double-wall",B858)),ISNUMBER(FIND("Double wall",B858)),ISNUMBER(FIND("Doublewall",B858)),ISNUMBER(FIND("double-wall",B858)),ISNUMBER(FIND("double wall",B858)),ISNUMBER(FIND("doublewall",B858)))</f>
        <v>1</v>
      </c>
      <c r="BA858" t="b">
        <f>AND(Table1[[#This Row],[SWCNT]],Table1[[#This Row],[MWCNT]])</f>
        <v>0</v>
      </c>
      <c r="BB858" t="b">
        <f>IF(Table1[[#This Row],[SWCNT]]=TRUE,FALSE,IF(Table1[[#This Row],[MWCNT]]=TRUE,FALSE,TRUE))</f>
        <v>0</v>
      </c>
      <c r="BC858" s="18"/>
    </row>
    <row r="859" spans="1:55" ht="222">
      <c r="A859" t="s">
        <v>307</v>
      </c>
      <c r="B859" s="2" t="s">
        <v>309</v>
      </c>
      <c r="C859" s="16" t="s">
        <v>311</v>
      </c>
      <c r="D859" s="17" t="s">
        <v>312</v>
      </c>
      <c r="E859" s="2">
        <v>2022</v>
      </c>
      <c r="F859" t="b">
        <f>OR(ISNUMBER(FIND("cytotoxic",C859)),ISNUMBER(FIND("Cytotoxic",C859)),ISNUMBER(FIND("cellular toxicity",C859)),ISNUMBER(FIND("cell death",C859)),ISNUMBER(FIND("viable",C859)),ISNUMBER(FIND("phytotoxic",C859)),ISNUMBER(FIND("acute toxicity",C859)),ISNUMBER(FIND("MTT",C859)),ISNUMBER(FIND("survival",C859)),ISNUMBER(FIND("prolifer",C859)),ISNUMBER(FIND("apoptosis",C859)),ISNUMBER(FIND("neurotoxic",C859)),ISNUMBER(FIND("  lysis ",C859)),ISNUMBER(FIND("necrosis",C859)),ISNUMBER(FIND("cellular death",C859))*3,ISNUMBER(FIND("LDH",C859)),ISNUMBER(FIND("Acute toxicity",C859)))</f>
        <v>0</v>
      </c>
      <c r="G859" t="b">
        <f>OR(ISNUMBER(FIND("genotoxic",C859)),ISNUMBER(FIND("genotoxicity",C859)),ISNUMBER(FIND("DNA damage",C859)),ISNUMBER(FIND("DNA",C859)),ISNUMBER(FIND("RNA",C859)),ISNUMBER(FIND("mesothelioma",C859)),ISNUMBER(FIND("carcino",C859)),ISNUMBER(FIND("mutagen",C859)),ISNUMBER(FIND("genetic",C859)))</f>
        <v>0</v>
      </c>
      <c r="H859" t="b">
        <f>OR(ISNUMBER(FIND("inflammatory",C859)),ISNUMBER(FIND("inflamm",C859)))</f>
        <v>0</v>
      </c>
      <c r="I859" t="b">
        <f>OR(ISNUMBER(FIND("immune",C859)),ISNUMBER(FIND("immunological",C859)),ISNUMBER(FIND("interleuk",C859)),ISNUMBER(FIND("platelet activation",C859)),ISNUMBER(FIND("monocyte",C859)),ISNUMBER(FIND("leukocyte",C859)),ISNUMBER(FIND("cytokine",C859)),ISNUMBER(FIND("CD4",C859)),ISNUMBER(FIND("CD8",C859)),ISNUMBER(FIND("T-cell",C859)))</f>
        <v>0</v>
      </c>
      <c r="J859" t="b">
        <f>OR(ISNUMBER(FIND("reactive oxygen",C859)),ISNUMBER(FIND("ROS",C859)),ISNUMBER(FIND("free radical",C859)),ISNUMBER(FIND("oxidative stress",C859)),ISNUMBER(FIND("peroxid",C859)),ISNUMBER(FIND("oxidative",C859)),ISNUMBER(FIND("antioxid",C859)))</f>
        <v>0</v>
      </c>
      <c r="K859" t="b">
        <f>OR(ISNUMBER(FIND("autophag",C859)))</f>
        <v>0</v>
      </c>
      <c r="L859" t="b">
        <f>OR(ISNUMBER(FIND("morpholog",C859)))</f>
        <v>0</v>
      </c>
      <c r="M859" t="b">
        <f>OR(ISNUMBER(FIND("fibrosis",C859)),ISNUMBER(FIND("Fibrosis",C859)),ISNUMBER(FIND("fibrot",C859)))</f>
        <v>0</v>
      </c>
      <c r="N859" t="b">
        <f>OR(ISNUMBER(FIND("offspring",C859)),ISNUMBER(FIND("Parental",C859)),ISNUMBER(FIND("parental",C859)),ISNUMBER(FIND("germline",C859)),ISNUMBER(FIND("reproduc",C859)),ISNUMBER(FIND("embryo",C859)))</f>
        <v>0</v>
      </c>
      <c r="O859" t="b">
        <f>OR(ISNUMBER(FIND("metabol",C859)),ISNUMBER(FIND("Metabol",C859)),ISNUMBER(FIND("digest",C859)),ISNUMBER(FIND("mitochon",C859)))</f>
        <v>0</v>
      </c>
      <c r="P859" t="b">
        <v>1</v>
      </c>
      <c r="Q859" t="b">
        <v>1</v>
      </c>
      <c r="R859" t="b">
        <f>OR(ISNUMBER(FIND("Occupation",C859)),ISNUMBER(FIND("occupation",C859)),ISNUMBER(FIND("worker",C859)),ISNUMBER(FIND("workforce",C859)))</f>
        <v>0</v>
      </c>
      <c r="S859" t="b">
        <f>NOT(OR(F859,G859,H859,I859,J859,K859,L859,M859,N859,O859,P859,Q859,R859))</f>
        <v>0</v>
      </c>
      <c r="U859" t="b">
        <f>OR(Table1[[#This Row],[Inflammation]],Table1[[#This Row],[Immune]])</f>
        <v>0</v>
      </c>
      <c r="V859" t="str">
        <f>IF(OR(Table1[[#This Row],[Rodents]],Table1[[#This Row],[Human]],Table1[[#This Row],[Pig]]),OR(ISNUMBER(FIND("intratrach",C859)),ISNUMBER(FIND("nasal ",C859)),ISNUMBER(FIND("instill",C859))),"NA")</f>
        <v>NA</v>
      </c>
      <c r="W859" t="str">
        <f>IF(OR(Table1[[#This Row],[Rodents]],Table1[[#This Row],[Human]],Table1[[#This Row],[Pig]]),OR(ISNUMBER(FIND("dermal",C859)),ISNUMBER(FIND("skin ",C859))),"NA")</f>
        <v>NA</v>
      </c>
      <c r="X859" t="str">
        <f>IF(OR(Table1[[#This Row],[Rodents]],Table1[[#This Row],[Human]],Table1[[#This Row],[Pig]]),OR(ISNUMBER(FIND("injected",C859)),ISNUMBER(FIND("periton",C859)),ISNUMBER(FIND("intrascrot",C859))),"NA")</f>
        <v>NA</v>
      </c>
      <c r="Y859" t="str">
        <f>IF(OR(Table1[[#This Row],[Rodents]],Table1[[#This Row],[Human]],Table1[[#This Row],[Pig]]),NOT(OR(Table1[[#This Row],[Inhaled/Intratracheal/intranasal]],Table1[[#This Row],[Dermal]],Table1[[#This Row],[Injected]])),"NA")</f>
        <v>NA</v>
      </c>
      <c r="AA859" t="b">
        <f>OR(ISNUMBER(FIND("fish ",C859)),ISNUMBER(FIND("Fish ",C859)),ISNUMBER(FIND("aquatic",C859)),ISNUMBER(FIND("daphnids",C859)),ISNUMBER(FIND("Carcinus maenas",C859)),ISNUMBER(FIND("Daphnia",C859)),ISNUMBER(FIND("Ruditapes philippinarum",C859)),ISNUMBER(FIND("daphnia",C859)),ISNUMBER(FIND("marine",C859)),ISNUMBER(FIND("mussel",C859)),ISNUMBER(FIND("algae",C859)),ISNUMBER(FIND("Donax faba",C859)),ISNUMBER(FIND("estuarine",C859)),ISNUMBER(FIND("snail",C859)),ISNUMBER(FIND("Prorocentrum donghaiense",C859)) )</f>
        <v>0</v>
      </c>
      <c r="AB859" t="b">
        <f>OR(ISNUMBER(FIND(" rat ",C859)),ISNUMBER(FIND(" rats ",C859)),ISNUMBER(FIND(" Rats ",C859)),ISNUMBER(FIND(" Rat ",C859)),ISNUMBER(FIND(" rat.",C859)),ISNUMBER(FIND(" rats.",C859)),ISNUMBER(FIND("mouse",C859)),ISNUMBER(FIND("mice",C859)), ISNUMBER(FIND(" Mice",C859)))</f>
        <v>0</v>
      </c>
      <c r="AC859" t="b">
        <f>OR(ISNUMBER(FIND(" cell ",C859)),ISNUMBER(FIND("fibroblast",C859)),ISNUMBER(FIND("macrophage",C859)),ISNUMBER(FIND("epithelial",C859)),ISNUMBER(FIND("endothelial",C859)),ISNUMBER(FIND("neuron",C859)),ISNUMBER(FIND(" cells ",C859)),ISNUMBER(FIND("RBC",C859)),ISNUMBER(FIND("mitochond",C859)),ISNUMBER(FIND("adipocyte",C859)),ISNUMBER(FIND("osteo",C859)),ISNUMBER(FIND("keratin",C859)),ISNUMBER(FIND(" cell's ",C859)),ISNUMBER(FIND("eukary",C859)),ISNUMBER(FIND("sperm",C859)))</f>
        <v>0</v>
      </c>
      <c r="AD859" t="b">
        <f>OR(ISNUMBER(FIND("human",B859)),ISNUMBER(FIND("workers",B859)),ISNUMBER(FIND("workforces",B859)),ISNUMBER(FIND("occupational",B859)),ISNUMBER(FIND("Case report",B859)),ISNUMBER(FIND("Workplaces",B859)),ISNUMBER(FIND("worker",B859)))</f>
        <v>0</v>
      </c>
      <c r="AE859" t="b">
        <f>OR(ISNUMBER(FIND(" plant ",C859)),ISNUMBER(FIND("Plant ",C859)),ISNUMBER(FIND("tomato",C859)),ISNUMBER(FIND("plants",C859)),ISNUMBER(FIND("Plants",C859)),ISNUMBER(FIND("algae",C859)),ISNUMBER(FIND("lettuce",C859)),ISNUMBER(FIND("green gram sprouts ",C859)),ISNUMBER(FIND("Cucurbita pepo",C859)),ISNUMBER(FIND("bean ",C859)),ISNUMBER(FIND("chloroplast",C859)),ISNUMBER(FIND("chlorophyll",C859)),ISNUMBER(FIND("seedling",C859)),ISNUMBER(FIND("canola",C859)),ISNUMBER(FIND("shoot",C859)),ISNUMBER(FIND("photosynthes",C859)),ISNUMBER(FIND(" leaves ",C859)),,ISNUMBER(FIND("agriculture",C859)),ISNUMBER(FIND(" crops ",C859)))</f>
        <v>1</v>
      </c>
      <c r="AF859" t="b">
        <f>OR(ISNUMBER(FIND("bacteria",C859)),ISNUMBER(FIND("Bacteria",C859)),ISNUMBER(FIND("Bacterium",C859)),ISNUMBER(FIND("bacterium",C859)),ISNUMBER(FIND(" coli ",C859)))</f>
        <v>0</v>
      </c>
      <c r="AG859" t="b">
        <f>OR(ISNUMBER(FIND("fungi",C859)),ISNUMBER(FIND("Fungi",C859)),ISNUMBER(FIND("fungus",C859)),ISNUMBER(FIND("Fungus",C859)),ISNUMBER(FIND("mushroom",C859)),ISNUMBER(FIND("Mushroom",C859)),ISNUMBER(FIND(" mold ",C859)))</f>
        <v>0</v>
      </c>
      <c r="AH859" t="b">
        <f>OR(ISNUMBER(FIND("Pig ",C859)),ISNUMBER(FIND("pig ",C859)),ISNUMBER(FIND("Pigs ",C859)),ISNUMBER(FIND("pigs ",C859)))</f>
        <v>0</v>
      </c>
      <c r="AI859" t="b">
        <f>OR(ISNUMBER(FIND(" C. elegans",C859)),ISNUMBER(FIND("Caenorhabditis elegans",C859)),ISNUMBER(FIND("earthworms",C859)),ISNUMBER(FIND(" Ficopomatus enigmaticus",C859)),ISNUMBER(FIND("larva",C859)),ISNUMBER(FIND("Lumbriculus variegatus",C859)),ISNUMBER(FIND("nematode",C859)))</f>
        <v>0</v>
      </c>
      <c r="AJ859" t="b">
        <f>NOT(OR(AA859,AB859,AC859,AD859,AE859,AF859,AG859,AH859,AI859))</f>
        <v>0</v>
      </c>
      <c r="AL859" t="b">
        <f>OR(AA859,AB859,AD859,AE859,AF859,AG859,AH859,AI859)</f>
        <v>1</v>
      </c>
      <c r="AM859" t="b">
        <f>IF(Table1[[#This Row],[In vivo?]],IF(Table1[[#This Row],[Cell]],FALSE,TRUE),FALSE)</f>
        <v>1</v>
      </c>
      <c r="AN859" t="b">
        <f>AND(AC859,AL859)</f>
        <v>0</v>
      </c>
      <c r="AO859" t="b">
        <f>IF(Table1[[#This Row],[Cell]],IF(Table1[[#This Row],[In vivo?]],FALSE,TRUE),FALSE)</f>
        <v>0</v>
      </c>
      <c r="AP859" t="b">
        <f>NOT(OR(Table1[[#This Row],[In vivo?]],Table1[[#This Row],[Only in Cell]]))</f>
        <v>0</v>
      </c>
      <c r="AQ859" t="str">
        <f>IF(OR(Table1[[#This Row],[Rodents]],Table1[[#This Row],[Human]],Table1[[#This Row],[Pig]]),OR(ISNUMBER(FIND("pulmonary",C859)),ISNUMBER(FIND("lung",C859))),"NA")</f>
        <v>NA</v>
      </c>
      <c r="AR859" t="str">
        <f>IF(OR(Table1[[#This Row],[Rodents]],Table1[[#This Row],[Human]],Table1[[#This Row],[Pig]]),OR(ISNUMBER(FIND("skin",C859)),ISNUMBER(FIND("dermal",C859))),"NA")</f>
        <v>NA</v>
      </c>
      <c r="AS859" t="str">
        <f>IF(OR(Table1[[#This Row],[Rodents]],Table1[[#This Row],[Human]],Table1[[#This Row],[Pig]]),OR(ISNUMBER(FIND("liver",C859)),ISNUMBER(FIND("hepat",C859))),"NA")</f>
        <v>NA</v>
      </c>
      <c r="AT859" t="str">
        <f>IF(OR(Table1[[#This Row],[Rodents]],Table1[[#This Row],[Human]],Table1[[#This Row],[Pig]]),OR(ISNUMBER(FIND("kidney",C859)),ISNUMBER(FIND("neph",C859))),"NA")</f>
        <v>NA</v>
      </c>
      <c r="AU859" t="str">
        <f>IF(OR(Table1[[#This Row],[Rodents]],Table1[[#This Row],[Human]],Table1[[#This Row],[Pig]]),OR(ISNUMBER(FIND("brain",C859)),ISNUMBER(FIND("neur",C859)),ISNUMBER(FIND("nerv",C859))),"NA")</f>
        <v>NA</v>
      </c>
      <c r="AV859" t="str">
        <f>IF(OR(Table1[[#This Row],[Rodents]],Table1[[#This Row],[Human]],Table1[[#This Row],[Pig]]),OR(ISNUMBER(FIND("heart",C859)),ISNUMBER(FIND("cardi",C859))),"NA")</f>
        <v>NA</v>
      </c>
      <c r="AW859" t="str">
        <f>IF(OR(Table1[[#This Row],[Rodents]],Table1[[#This Row],[Human]],Table1[[#This Row],[Pig]]),OR(ISNUMBER(FIND("gastro",C859)),ISNUMBER(FIND("intesti",C859)),ISNUMBER(FIND("stomach",C859))),"NA")</f>
        <v>NA</v>
      </c>
      <c r="AX859" t="str">
        <f>IF(OR(Table1[[#This Row],[Rodents]],Table1[[#This Row],[Human]],Table1[[#This Row],[Pig]]),NOT(OR(AQ859,AR859,AS859,AT859,AU859,AV859,AW859)),"NA")</f>
        <v>NA</v>
      </c>
      <c r="AY859" t="b">
        <f>OR(ISNUMBER(FIND("SWCNT",C859)),ISNUMBER(FIND("SWNT",C859)),ISNUMBER(FIND("single-wall",C859)),ISNUMBER(FIND("single wall",C859)),ISNUMBER(FIND("Single wall",C859)),ISNUMBER(FIND("Single-wall",C859)),ISNUMBER(FIND("SWCNT",B859)),ISNUMBER(FIND("SWNT",B859)),ISNUMBER(FIND("single-wall",B859)),ISNUMBER(FIND("single wall",B859)),ISNUMBER(FIND("Single-wall",B859)),ISNUMBER(FIND("Single wall",B859)))</f>
        <v>0</v>
      </c>
      <c r="AZ859" t="b">
        <f>OR(ISNUMBER(FIND("MWCNT",C859)),ISNUMBER(FIND("MWNT",C859)),ISNUMBER(FIND("multi-wall",C859)),ISNUMBER(FIND("multi wall",C859)),ISNUMBER(FIND("multiwall",C859)),ISNUMBER(FIND("Multi-wall",C859)),ISNUMBER(FIND("Multi wall",C859)),ISNUMBER(FIND("Multiwall",C859)),ISNUMBER(FIND("MWCNT",B859)),ISNUMBER(FIND("MWNT",B859)),ISNUMBER(FIND("multi-wall",B859)),ISNUMBER(FIND("multi wall",B859)),ISNUMBER(FIND("multiwall",B859)),ISNUMBER(FIND("Multi-wall",B859)),ISNUMBER(FIND("Multi wall",B859)),ISNUMBER(FIND("Multiwall",B859)),ISNUMBER(FIND("Double-wall",B859)),ISNUMBER(FIND("Double wall",B859)),ISNUMBER(FIND("Doublewall",B859)),ISNUMBER(FIND("double-wall",B859)),ISNUMBER(FIND("double wall",B859)),ISNUMBER(FIND("doublewall",B859)))</f>
        <v>1</v>
      </c>
      <c r="BA859" t="b">
        <f>AND(Table1[[#This Row],[SWCNT]],Table1[[#This Row],[MWCNT]])</f>
        <v>0</v>
      </c>
      <c r="BB859" t="b">
        <f>IF(Table1[[#This Row],[SWCNT]]=TRUE,FALSE,IF(Table1[[#This Row],[MWCNT]]=TRUE,FALSE,TRUE))</f>
        <v>0</v>
      </c>
      <c r="BC859" s="18"/>
    </row>
    <row r="860" spans="1:55" ht="240.5">
      <c r="A860" t="s">
        <v>316</v>
      </c>
      <c r="B860" s="2" t="s">
        <v>317</v>
      </c>
      <c r="C860" s="16" t="s">
        <v>318</v>
      </c>
      <c r="D860" s="17" t="s">
        <v>290</v>
      </c>
      <c r="E860" s="2">
        <v>2022</v>
      </c>
      <c r="F860" t="b">
        <f>OR(ISNUMBER(FIND("cytotoxic",C860)),ISNUMBER(FIND("Cytotoxic",C860)),ISNUMBER(FIND("cellular toxicity",C860)),ISNUMBER(FIND("cell death",C860)),ISNUMBER(FIND("viable",C860)),ISNUMBER(FIND("phytotoxic",C860)),ISNUMBER(FIND("acute toxicity",C860)),ISNUMBER(FIND("MTT",C860)),ISNUMBER(FIND("survival",C860)),ISNUMBER(FIND("prolifer",C860)),ISNUMBER(FIND("apoptosis",C860)),ISNUMBER(FIND("neurotoxic",C860)),ISNUMBER(FIND("  lysis ",C860)),ISNUMBER(FIND("necrosis",C860)),ISNUMBER(FIND("cellular death",C860))*3,ISNUMBER(FIND("LDH",C860)),ISNUMBER(FIND("Acute toxicity",C860)))</f>
        <v>0</v>
      </c>
      <c r="G860" t="b">
        <f>OR(ISNUMBER(FIND("genotoxic",C860)),ISNUMBER(FIND("genotoxicity",C860)),ISNUMBER(FIND("DNA damage",C860)),ISNUMBER(FIND("DNA",C860)),ISNUMBER(FIND("RNA",C860)),ISNUMBER(FIND("mesothelioma",C860)),ISNUMBER(FIND("carcino",C860)),ISNUMBER(FIND("mutagen",C860)),ISNUMBER(FIND("genetic",C860)))</f>
        <v>0</v>
      </c>
      <c r="H860" t="b">
        <f>OR(ISNUMBER(FIND("inflammatory",C860)),ISNUMBER(FIND("inflamm",C860)))</f>
        <v>0</v>
      </c>
      <c r="I860" t="b">
        <f>OR(ISNUMBER(FIND("immune",C860)),ISNUMBER(FIND("immunological",C860)),ISNUMBER(FIND("interleuk",C860)),ISNUMBER(FIND("platelet activation",C860)),ISNUMBER(FIND("monocyte",C860)),ISNUMBER(FIND("leukocyte",C860)),ISNUMBER(FIND("cytokine",C860)),ISNUMBER(FIND("CD4",C860)),ISNUMBER(FIND("CD8",C860)),ISNUMBER(FIND("T-cell",C860)))</f>
        <v>0</v>
      </c>
      <c r="J860" t="b">
        <f>OR(ISNUMBER(FIND("reactive oxygen",C860)),ISNUMBER(FIND("ROS",C860)),ISNUMBER(FIND("free radical",C860)),ISNUMBER(FIND("oxidative stress",C860)),ISNUMBER(FIND("peroxid",C860)),ISNUMBER(FIND("oxidative",C860)),ISNUMBER(FIND("antioxid",C860)))</f>
        <v>0</v>
      </c>
      <c r="K860" t="b">
        <f>OR(ISNUMBER(FIND("autophag",C860)))</f>
        <v>0</v>
      </c>
      <c r="L860" t="b">
        <f>OR(ISNUMBER(FIND("morpholog",C860)))</f>
        <v>0</v>
      </c>
      <c r="M860" t="b">
        <f>OR(ISNUMBER(FIND("fibrosis",C860)),ISNUMBER(FIND("Fibrosis",C860)),ISNUMBER(FIND("fibrot",C860)))</f>
        <v>0</v>
      </c>
      <c r="N860" t="b">
        <f>OR(ISNUMBER(FIND("offspring",C860)),ISNUMBER(FIND("Parental",C860)),ISNUMBER(FIND("parental",C860)),ISNUMBER(FIND("germline",C860)),ISNUMBER(FIND("reproduc",C860)),ISNUMBER(FIND("embryo",C860)))</f>
        <v>0</v>
      </c>
      <c r="O860" t="b">
        <f>OR(ISNUMBER(FIND("metabol",C860)),ISNUMBER(FIND("Metabol",C860)),ISNUMBER(FIND("digest",C860)),ISNUMBER(FIND("mitochon",C860)))</f>
        <v>0</v>
      </c>
      <c r="P860" t="b">
        <v>1</v>
      </c>
      <c r="Q860" t="b">
        <v>1</v>
      </c>
      <c r="R860" t="b">
        <f>OR(ISNUMBER(FIND("Occupation",C860)),ISNUMBER(FIND("occupation",C860)),ISNUMBER(FIND("worker",C860)),ISNUMBER(FIND("workforce",C860)))</f>
        <v>0</v>
      </c>
      <c r="S860" t="b">
        <f>NOT(OR(F860,G860,H860,I860,J860,K860,L860,M860,N860,O860,P860,Q860,R860))</f>
        <v>0</v>
      </c>
      <c r="U860" t="b">
        <f>OR(Table1[[#This Row],[Inflammation]],Table1[[#This Row],[Immune]])</f>
        <v>0</v>
      </c>
      <c r="V860" t="str">
        <f>IF(OR(Table1[[#This Row],[Rodents]],Table1[[#This Row],[Human]],Table1[[#This Row],[Pig]]),OR(ISNUMBER(FIND("intratrach",C860)),ISNUMBER(FIND("nasal ",C860)),ISNUMBER(FIND("instill",C860))),"NA")</f>
        <v>NA</v>
      </c>
      <c r="W860" t="str">
        <f>IF(OR(Table1[[#This Row],[Rodents]],Table1[[#This Row],[Human]],Table1[[#This Row],[Pig]]),OR(ISNUMBER(FIND("dermal",C860)),ISNUMBER(FIND("skin ",C860))),"NA")</f>
        <v>NA</v>
      </c>
      <c r="X860" t="str">
        <f>IF(OR(Table1[[#This Row],[Rodents]],Table1[[#This Row],[Human]],Table1[[#This Row],[Pig]]),OR(ISNUMBER(FIND("injected",C860)),ISNUMBER(FIND("periton",C860)),ISNUMBER(FIND("intrascrot",C860))),"NA")</f>
        <v>NA</v>
      </c>
      <c r="Y860" t="str">
        <f>IF(OR(Table1[[#This Row],[Rodents]],Table1[[#This Row],[Human]],Table1[[#This Row],[Pig]]),NOT(OR(Table1[[#This Row],[Inhaled/Intratracheal/intranasal]],Table1[[#This Row],[Dermal]],Table1[[#This Row],[Injected]])),"NA")</f>
        <v>NA</v>
      </c>
      <c r="AA860" t="b">
        <f>OR(ISNUMBER(FIND("fish ",C860)),ISNUMBER(FIND("Fish ",C860)),ISNUMBER(FIND("aquatic",C860)),ISNUMBER(FIND("daphnids",C860)),ISNUMBER(FIND("Carcinus maenas",C860)),ISNUMBER(FIND("Daphnia",C860)),ISNUMBER(FIND("Ruditapes philippinarum",C860)),ISNUMBER(FIND("daphnia",C860)),ISNUMBER(FIND("marine",C860)),ISNUMBER(FIND("mussel",C860)),ISNUMBER(FIND("algae",C860)),ISNUMBER(FIND("Donax faba",C860)),ISNUMBER(FIND("estuarine",C860)),ISNUMBER(FIND("snail",C860)),ISNUMBER(FIND("Prorocentrum donghaiense",C860)) )</f>
        <v>0</v>
      </c>
      <c r="AB860" t="b">
        <f>OR(ISNUMBER(FIND(" rat ",C860)),ISNUMBER(FIND(" rats ",C860)),ISNUMBER(FIND(" Rats ",C860)),ISNUMBER(FIND(" Rat ",C860)),ISNUMBER(FIND(" rat.",C860)),ISNUMBER(FIND(" rats.",C860)),ISNUMBER(FIND("mouse",C860)),ISNUMBER(FIND("mice",C860)), ISNUMBER(FIND(" Mice",C860)))</f>
        <v>0</v>
      </c>
      <c r="AC860" t="b">
        <f>OR(ISNUMBER(FIND(" cell ",C860)),ISNUMBER(FIND("fibroblast",C860)),ISNUMBER(FIND("macrophage",C860)),ISNUMBER(FIND("epithelial",C860)),ISNUMBER(FIND("endothelial",C860)),ISNUMBER(FIND("neuron",C860)),ISNUMBER(FIND(" cells ",C860)),ISNUMBER(FIND("RBC",C860)),ISNUMBER(FIND("mitochond",C860)),ISNUMBER(FIND("adipocyte",C860)),ISNUMBER(FIND("osteo",C860)),ISNUMBER(FIND("keratin",C860)),ISNUMBER(FIND(" cell's ",C860)),ISNUMBER(FIND("eukary",C860)),ISNUMBER(FIND("sperm",C860)))</f>
        <v>0</v>
      </c>
      <c r="AD860" t="b">
        <f>OR(ISNUMBER(FIND("human",B860)),ISNUMBER(FIND("workers",B860)),ISNUMBER(FIND("workforces",B860)),ISNUMBER(FIND("occupational",B860)),ISNUMBER(FIND("Case report",B860)),ISNUMBER(FIND("Workplaces",B860)),ISNUMBER(FIND("worker",B860)))</f>
        <v>0</v>
      </c>
      <c r="AE860" t="b">
        <f>OR(ISNUMBER(FIND(" plant ",C860)),ISNUMBER(FIND("Plant ",C860)),ISNUMBER(FIND("tomato",C860)),ISNUMBER(FIND("plants",C860)),ISNUMBER(FIND("Plants",C860)),ISNUMBER(FIND("algae",C860)),ISNUMBER(FIND("lettuce",C860)),ISNUMBER(FIND("green gram sprouts ",C860)),ISNUMBER(FIND("Cucurbita pepo",C860)),ISNUMBER(FIND("bean ",C860)),ISNUMBER(FIND("chloroplast",C860)),ISNUMBER(FIND("chlorophyll",C860)),ISNUMBER(FIND("seedling",C860)),ISNUMBER(FIND("canola",C860)),ISNUMBER(FIND("shoot",C860)),ISNUMBER(FIND("photosynthes",C860)),ISNUMBER(FIND(" leaves ",C860)),,ISNUMBER(FIND("agriculture",C860)),ISNUMBER(FIND(" crops ",C860)))</f>
        <v>1</v>
      </c>
      <c r="AF860" t="b">
        <f>OR(ISNUMBER(FIND("bacteria",C860)),ISNUMBER(FIND("Bacteria",C860)),ISNUMBER(FIND("Bacterium",C860)),ISNUMBER(FIND("bacterium",C860)),ISNUMBER(FIND(" coli ",C860)))</f>
        <v>1</v>
      </c>
      <c r="AG860" t="b">
        <f>OR(ISNUMBER(FIND("fungi",C860)),ISNUMBER(FIND("Fungi",C860)),ISNUMBER(FIND("fungus",C860)),ISNUMBER(FIND("Fungus",C860)),ISNUMBER(FIND("mushroom",C860)),ISNUMBER(FIND("Mushroom",C860)),ISNUMBER(FIND(" mold ",C860)))</f>
        <v>0</v>
      </c>
      <c r="AH860" t="b">
        <f>OR(ISNUMBER(FIND("Pig ",C860)),ISNUMBER(FIND("pig ",C860)),ISNUMBER(FIND("Pigs ",C860)),ISNUMBER(FIND("pigs ",C860)))</f>
        <v>0</v>
      </c>
      <c r="AI860" t="b">
        <f>OR(ISNUMBER(FIND(" C. elegans",C860)),ISNUMBER(FIND("Caenorhabditis elegans",C860)),ISNUMBER(FIND("earthworms",C860)),ISNUMBER(FIND(" Ficopomatus enigmaticus",C860)),ISNUMBER(FIND("larva",C860)),ISNUMBER(FIND("Lumbriculus variegatus",C860)),ISNUMBER(FIND("nematode",C860)))</f>
        <v>0</v>
      </c>
      <c r="AJ860" t="b">
        <f>NOT(OR(AA860,AB860,AC860,AD860,AE860,AF860,AG860,AH860,AI860))</f>
        <v>0</v>
      </c>
      <c r="AL860" t="b">
        <f>OR(AA860,AB860,AD860,AE860,AF860,AG860,AH860,AI860)</f>
        <v>1</v>
      </c>
      <c r="AM860" t="b">
        <f>IF(Table1[[#This Row],[In vivo?]],IF(Table1[[#This Row],[Cell]],FALSE,TRUE),FALSE)</f>
        <v>1</v>
      </c>
      <c r="AN860" t="b">
        <f>AND(AC860,AL860)</f>
        <v>0</v>
      </c>
      <c r="AO860" t="b">
        <f>IF(Table1[[#This Row],[Cell]],IF(Table1[[#This Row],[In vivo?]],FALSE,TRUE),FALSE)</f>
        <v>0</v>
      </c>
      <c r="AP860" t="b">
        <f>NOT(OR(Table1[[#This Row],[In vivo?]],Table1[[#This Row],[Only in Cell]]))</f>
        <v>0</v>
      </c>
      <c r="AQ860" t="str">
        <f>IF(OR(Table1[[#This Row],[Rodents]],Table1[[#This Row],[Human]],Table1[[#This Row],[Pig]]),OR(ISNUMBER(FIND("pulmonary",C860)),ISNUMBER(FIND("lung",C860))),"NA")</f>
        <v>NA</v>
      </c>
      <c r="AR860" t="str">
        <f>IF(OR(Table1[[#This Row],[Rodents]],Table1[[#This Row],[Human]],Table1[[#This Row],[Pig]]),OR(ISNUMBER(FIND("skin",C860)),ISNUMBER(FIND("dermal",C860))),"NA")</f>
        <v>NA</v>
      </c>
      <c r="AS860" t="str">
        <f>IF(OR(Table1[[#This Row],[Rodents]],Table1[[#This Row],[Human]],Table1[[#This Row],[Pig]]),OR(ISNUMBER(FIND("liver",C860)),ISNUMBER(FIND("hepat",C860))),"NA")</f>
        <v>NA</v>
      </c>
      <c r="AT860" t="str">
        <f>IF(OR(Table1[[#This Row],[Rodents]],Table1[[#This Row],[Human]],Table1[[#This Row],[Pig]]),OR(ISNUMBER(FIND("kidney",C860)),ISNUMBER(FIND("neph",C860))),"NA")</f>
        <v>NA</v>
      </c>
      <c r="AU860" t="str">
        <f>IF(OR(Table1[[#This Row],[Rodents]],Table1[[#This Row],[Human]],Table1[[#This Row],[Pig]]),OR(ISNUMBER(FIND("brain",C860)),ISNUMBER(FIND("neur",C860)),ISNUMBER(FIND("nerv",C860))),"NA")</f>
        <v>NA</v>
      </c>
      <c r="AV860" t="str">
        <f>IF(OR(Table1[[#This Row],[Rodents]],Table1[[#This Row],[Human]],Table1[[#This Row],[Pig]]),OR(ISNUMBER(FIND("heart",C860)),ISNUMBER(FIND("cardi",C860))),"NA")</f>
        <v>NA</v>
      </c>
      <c r="AW860" t="str">
        <f>IF(OR(Table1[[#This Row],[Rodents]],Table1[[#This Row],[Human]],Table1[[#This Row],[Pig]]),OR(ISNUMBER(FIND("gastro",C860)),ISNUMBER(FIND("intesti",C860)),ISNUMBER(FIND("stomach",C860))),"NA")</f>
        <v>NA</v>
      </c>
      <c r="AX860" t="str">
        <f>IF(OR(Table1[[#This Row],[Rodents]],Table1[[#This Row],[Human]],Table1[[#This Row],[Pig]]),NOT(OR(AQ860,AR860,AS860,AT860,AU860,AV860,AW860)),"NA")</f>
        <v>NA</v>
      </c>
      <c r="AY860" t="b">
        <f>OR(ISNUMBER(FIND("SWCNT",C860)),ISNUMBER(FIND("SWNT",C860)),ISNUMBER(FIND("single-wall",C860)),ISNUMBER(FIND("single wall",C860)),ISNUMBER(FIND("Single wall",C860)),ISNUMBER(FIND("Single-wall",C860)),ISNUMBER(FIND("SWCNT",B860)),ISNUMBER(FIND("SWNT",B860)),ISNUMBER(FIND("single-wall",B860)),ISNUMBER(FIND("single wall",B860)),ISNUMBER(FIND("Single-wall",B860)),ISNUMBER(FIND("Single wall",B860)))</f>
        <v>0</v>
      </c>
      <c r="AZ860" t="b">
        <f>OR(ISNUMBER(FIND("MWCNT",C860)),ISNUMBER(FIND("MWNT",C860)),ISNUMBER(FIND("multi-wall",C860)),ISNUMBER(FIND("multi wall",C860)),ISNUMBER(FIND("multiwall",C860)),ISNUMBER(FIND("Multi-wall",C860)),ISNUMBER(FIND("Multi wall",C860)),ISNUMBER(FIND("Multiwall",C860)),ISNUMBER(FIND("MWCNT",B860)),ISNUMBER(FIND("MWNT",B860)),ISNUMBER(FIND("multi-wall",B860)),ISNUMBER(FIND("multi wall",B860)),ISNUMBER(FIND("multiwall",B860)),ISNUMBER(FIND("Multi-wall",B860)),ISNUMBER(FIND("Multi wall",B860)),ISNUMBER(FIND("Multiwall",B860)),ISNUMBER(FIND("Double-wall",B860)),ISNUMBER(FIND("Double wall",B860)),ISNUMBER(FIND("Doublewall",B860)),ISNUMBER(FIND("double-wall",B860)),ISNUMBER(FIND("double wall",B860)),ISNUMBER(FIND("doublewall",B860)))</f>
        <v>1</v>
      </c>
      <c r="BA860" t="b">
        <f>AND(Table1[[#This Row],[SWCNT]],Table1[[#This Row],[MWCNT]])</f>
        <v>0</v>
      </c>
      <c r="BB860" t="b">
        <f>IF(Table1[[#This Row],[SWCNT]]=TRUE,FALSE,IF(Table1[[#This Row],[MWCNT]]=TRUE,FALSE,TRUE))</f>
        <v>0</v>
      </c>
      <c r="BC860" s="18"/>
    </row>
    <row r="861" spans="1:55" ht="259">
      <c r="A861" t="s">
        <v>419</v>
      </c>
      <c r="B861" s="2" t="s">
        <v>421</v>
      </c>
      <c r="C861" s="16" t="s">
        <v>423</v>
      </c>
      <c r="D861" s="17" t="s">
        <v>403</v>
      </c>
      <c r="E861" s="2">
        <v>2022</v>
      </c>
      <c r="F861" t="b">
        <f>OR(ISNUMBER(FIND("cytotoxic",C861)),ISNUMBER(FIND("Cytotoxic",C861)),ISNUMBER(FIND("cellular toxicity",C861)),ISNUMBER(FIND("cell death",C861)),ISNUMBER(FIND("viable",C861)),ISNUMBER(FIND("phytotoxic",C861)),ISNUMBER(FIND("acute toxicity",C861)),ISNUMBER(FIND("MTT",C861)),ISNUMBER(FIND("survival",C861)),ISNUMBER(FIND("prolifer",C861)),ISNUMBER(FIND("apoptosis",C861)),ISNUMBER(FIND("neurotoxic",C861)),ISNUMBER(FIND("  lysis ",C861)),ISNUMBER(FIND("necrosis",C861)),ISNUMBER(FIND("cellular death",C861))*3,ISNUMBER(FIND("LDH",C861)),ISNUMBER(FIND("Acute toxicity",C861)))</f>
        <v>0</v>
      </c>
      <c r="G861" t="b">
        <f>OR(ISNUMBER(FIND("genotoxic",C861)),ISNUMBER(FIND("genotoxicity",C861)),ISNUMBER(FIND("DNA damage",C861)),ISNUMBER(FIND("DNA",C861)),ISNUMBER(FIND("RNA",C861)),ISNUMBER(FIND("mesothelioma",C861)),ISNUMBER(FIND("carcino",C861)),ISNUMBER(FIND("mutagen",C861)),ISNUMBER(FIND("genetic",C861)))</f>
        <v>0</v>
      </c>
      <c r="H861" t="b">
        <f>OR(ISNUMBER(FIND("inflammatory",C861)),ISNUMBER(FIND("inflamm",C861)))</f>
        <v>0</v>
      </c>
      <c r="I861" t="b">
        <f>OR(ISNUMBER(FIND("immune",C861)),ISNUMBER(FIND("immunological",C861)),ISNUMBER(FIND("interleuk",C861)),ISNUMBER(FIND("platelet activation",C861)),ISNUMBER(FIND("monocyte",C861)),ISNUMBER(FIND("leukocyte",C861)),ISNUMBER(FIND("cytokine",C861)),ISNUMBER(FIND("CD4",C861)),ISNUMBER(FIND("CD8",C861)),ISNUMBER(FIND("T-cell",C861)))</f>
        <v>0</v>
      </c>
      <c r="J861" t="b">
        <f>OR(ISNUMBER(FIND("reactive oxygen",C861)),ISNUMBER(FIND("ROS",C861)),ISNUMBER(FIND("free radical",C861)),ISNUMBER(FIND("oxidative stress",C861)),ISNUMBER(FIND("peroxid",C861)),ISNUMBER(FIND("oxidative",C861)),ISNUMBER(FIND("antioxid",C861)))</f>
        <v>0</v>
      </c>
      <c r="K861" t="b">
        <f>OR(ISNUMBER(FIND("autophag",C861)))</f>
        <v>0</v>
      </c>
      <c r="L861" t="b">
        <f>OR(ISNUMBER(FIND("morpholog",C861)))</f>
        <v>0</v>
      </c>
      <c r="M861" t="b">
        <f>OR(ISNUMBER(FIND("fibrosis",C861)),ISNUMBER(FIND("Fibrosis",C861)),ISNUMBER(FIND("fibrot",C861)))</f>
        <v>0</v>
      </c>
      <c r="N861" t="b">
        <f>OR(ISNUMBER(FIND("offspring",C861)),ISNUMBER(FIND("Parental",C861)),ISNUMBER(FIND("parental",C861)),ISNUMBER(FIND("germline",C861)),ISNUMBER(FIND("reproduc",C861)),ISNUMBER(FIND("embryo",C861)))</f>
        <v>0</v>
      </c>
      <c r="O861" t="b">
        <f>OR(ISNUMBER(FIND("metabol",C861)),ISNUMBER(FIND("Metabol",C861)),ISNUMBER(FIND("digest",C861)),ISNUMBER(FIND("mitochon",C861)))</f>
        <v>0</v>
      </c>
      <c r="P861" t="b">
        <f>OR(ISNUMBER(FIND("ecotox",C861)),ISNUMBER(FIND("Ecotox",B861)),ISNUMBER(FIND("ecotox",B861)),ISNUMBER(FIND("Ecotox",C861)))</f>
        <v>0</v>
      </c>
      <c r="Q861" t="b">
        <f>OR(ISNUMBER(FIND("Bioaccum",C861)),ISNUMBER(FIND("bioaccum",C861)),ISNUMBER(FIND("accum",C861)))</f>
        <v>0</v>
      </c>
      <c r="R861" t="b">
        <f>OR(ISNUMBER(FIND("Occupation",C861)),ISNUMBER(FIND("occupation",C861)),ISNUMBER(FIND("worker",C861)),ISNUMBER(FIND("workforce",C861)))</f>
        <v>0</v>
      </c>
      <c r="S861" t="b">
        <f>NOT(OR(F861,G861,H861,I861,J861,K861,L861,M861,N861,O861,P861,Q861,R861))</f>
        <v>1</v>
      </c>
      <c r="T861" t="s">
        <v>6146</v>
      </c>
      <c r="U861" t="b">
        <f>OR(Table1[[#This Row],[Inflammation]],Table1[[#This Row],[Immune]])</f>
        <v>0</v>
      </c>
      <c r="V861" t="b">
        <f>IF(OR(Table1[[#This Row],[Rodents]],Table1[[#This Row],[Human]],Table1[[#This Row],[Pig]]),OR(ISNUMBER(FIND("intratrach",C861)),ISNUMBER(FIND("nasal ",C861)),ISNUMBER(FIND("instill",C861))),"NA")</f>
        <v>0</v>
      </c>
      <c r="W861" t="b">
        <f>IF(OR(Table1[[#This Row],[Rodents]],Table1[[#This Row],[Human]],Table1[[#This Row],[Pig]]),OR(ISNUMBER(FIND("dermal",C861)),ISNUMBER(FIND("skin ",C861))),"NA")</f>
        <v>0</v>
      </c>
      <c r="X861" t="b">
        <f>IF(OR(Table1[[#This Row],[Rodents]],Table1[[#This Row],[Human]],Table1[[#This Row],[Pig]]),OR(ISNUMBER(FIND("injected",C861)),ISNUMBER(FIND("periton",C861)),ISNUMBER(FIND("intrascrot",C861))),"NA")</f>
        <v>0</v>
      </c>
      <c r="Y861" t="b">
        <f>IF(OR(Table1[[#This Row],[Rodents]],Table1[[#This Row],[Human]],Table1[[#This Row],[Pig]]),NOT(OR(Table1[[#This Row],[Inhaled/Intratracheal/intranasal]],Table1[[#This Row],[Dermal]],Table1[[#This Row],[Injected]])),"NA")</f>
        <v>1</v>
      </c>
      <c r="AA861" t="b">
        <f>OR(ISNUMBER(FIND("fish ",C861)),ISNUMBER(FIND("Fish ",C861)),ISNUMBER(FIND("aquatic",C861)),ISNUMBER(FIND("daphnids",C861)),ISNUMBER(FIND("Carcinus maenas",C861)),ISNUMBER(FIND("Daphnia",C861)),ISNUMBER(FIND("Ruditapes philippinarum",C861)),ISNUMBER(FIND("daphnia",C861)),ISNUMBER(FIND("marine",C861)),ISNUMBER(FIND("mussel",C861)),ISNUMBER(FIND("algae",C861)),ISNUMBER(FIND("Donax faba",C861)),ISNUMBER(FIND("estuarine",C861)),ISNUMBER(FIND("snail",C861)),ISNUMBER(FIND("Prorocentrum donghaiense",C861)) )</f>
        <v>0</v>
      </c>
      <c r="AB861" t="b">
        <f>OR(ISNUMBER(FIND(" rat ",C861)),ISNUMBER(FIND(" rats ",C861)),ISNUMBER(FIND(" Rats ",C861)),ISNUMBER(FIND(" Rat ",C861)),ISNUMBER(FIND(" rat.",C861)),ISNUMBER(FIND(" rats.",C861)),ISNUMBER(FIND("mouse",C861)),ISNUMBER(FIND("mice",C861)), ISNUMBER(FIND(" Mice",C861)))</f>
        <v>1</v>
      </c>
      <c r="AC861" t="b">
        <f>OR(ISNUMBER(FIND(" cell ",C861)),ISNUMBER(FIND("fibroblast",C861)),ISNUMBER(FIND("macrophage",C861)),ISNUMBER(FIND("epithelial",C861)),ISNUMBER(FIND("endothelial",C861)),ISNUMBER(FIND("neuron",C861)),ISNUMBER(FIND(" cells ",C861)),ISNUMBER(FIND("RBC",C861)),ISNUMBER(FIND("mitochond",C861)),ISNUMBER(FIND("adipocyte",C861)),ISNUMBER(FIND("osteo",C861)),ISNUMBER(FIND("keratin",C861)),ISNUMBER(FIND(" cell's ",C861)),ISNUMBER(FIND("eukary",C861)),ISNUMBER(FIND("sperm",C861)))</f>
        <v>1</v>
      </c>
      <c r="AD861" t="b">
        <f>OR(ISNUMBER(FIND("human",B861)),ISNUMBER(FIND("workers",B861)),ISNUMBER(FIND("workforces",B861)),ISNUMBER(FIND("occupational",B861)),ISNUMBER(FIND("Case report",B861)),ISNUMBER(FIND("Workplaces",B861)),ISNUMBER(FIND("worker",B861)))</f>
        <v>0</v>
      </c>
      <c r="AE861" t="b">
        <f>OR(ISNUMBER(FIND(" plant ",C861)),ISNUMBER(FIND("Plant ",C861)),ISNUMBER(FIND("tomato",C861)),ISNUMBER(FIND("plants",C861)),ISNUMBER(FIND("Plants",C861)),ISNUMBER(FIND("algae",C861)),ISNUMBER(FIND("lettuce",C861)),ISNUMBER(FIND("green gram sprouts ",C861)),ISNUMBER(FIND("Cucurbita pepo",C861)),ISNUMBER(FIND("bean ",C861)),ISNUMBER(FIND("chloroplast",C861)),ISNUMBER(FIND("chlorophyll",C861)),ISNUMBER(FIND("seedling",C861)),ISNUMBER(FIND("canola",C861)),ISNUMBER(FIND("shoot",C861)),ISNUMBER(FIND("photosynthes",C861)),ISNUMBER(FIND(" leaves ",C861)),,ISNUMBER(FIND("agriculture",C861)),ISNUMBER(FIND(" crops ",C861)))</f>
        <v>0</v>
      </c>
      <c r="AF861" t="b">
        <f>OR(ISNUMBER(FIND("bacteria",C861)),ISNUMBER(FIND("Bacteria",C861)),ISNUMBER(FIND("Bacterium",C861)),ISNUMBER(FIND("bacterium",C861)),ISNUMBER(FIND(" coli ",C861)))</f>
        <v>0</v>
      </c>
      <c r="AG861" t="b">
        <f>OR(ISNUMBER(FIND("fungi",C861)),ISNUMBER(FIND("Fungi",C861)),ISNUMBER(FIND("fungus",C861)),ISNUMBER(FIND("Fungus",C861)),ISNUMBER(FIND("mushroom",C861)),ISNUMBER(FIND("Mushroom",C861)),ISNUMBER(FIND(" mold ",C861)))</f>
        <v>0</v>
      </c>
      <c r="AH861" t="b">
        <f>OR(ISNUMBER(FIND("Pig ",C861)),ISNUMBER(FIND("pig ",C861)),ISNUMBER(FIND("Pigs ",C861)),ISNUMBER(FIND("pigs ",C861)))</f>
        <v>0</v>
      </c>
      <c r="AI861" t="b">
        <f>OR(ISNUMBER(FIND(" C. elegans",C861)),ISNUMBER(FIND("Caenorhabditis elegans",C861)),ISNUMBER(FIND("earthworms",C861)),ISNUMBER(FIND(" Ficopomatus enigmaticus",C861)),ISNUMBER(FIND("larva",C861)),ISNUMBER(FIND("Lumbriculus variegatus",C861)),ISNUMBER(FIND("nematode",C861)))</f>
        <v>0</v>
      </c>
      <c r="AJ861" t="b">
        <f>NOT(OR(AA861,AB861,AC861,AD861,AE861,AF861,AG861,AH861,AI861))</f>
        <v>0</v>
      </c>
      <c r="AL861" t="b">
        <f>OR(AA861,AB861,AD861,AE861,AF861,AG861,AH861,AI861)</f>
        <v>1</v>
      </c>
      <c r="AM861" t="b">
        <f>IF(Table1[[#This Row],[In vivo?]],IF(Table1[[#This Row],[Cell]],FALSE,TRUE),FALSE)</f>
        <v>0</v>
      </c>
      <c r="AN861" t="b">
        <f>AND(AC861,AL861)</f>
        <v>1</v>
      </c>
      <c r="AO861" t="b">
        <f>IF(Table1[[#This Row],[Cell]],IF(Table1[[#This Row],[In vivo?]],FALSE,TRUE),FALSE)</f>
        <v>0</v>
      </c>
      <c r="AP861" t="b">
        <f>NOT(OR(Table1[[#This Row],[In vivo?]],Table1[[#This Row],[Only in Cell]]))</f>
        <v>0</v>
      </c>
      <c r="AQ861" t="b">
        <f>IF(OR(Table1[[#This Row],[Rodents]],Table1[[#This Row],[Human]],Table1[[#This Row],[Pig]]),OR(ISNUMBER(FIND("pulmonary",C861)),ISNUMBER(FIND("lung",C861))),"NA")</f>
        <v>1</v>
      </c>
      <c r="AR861" t="b">
        <f>IF(OR(Table1[[#This Row],[Rodents]],Table1[[#This Row],[Human]],Table1[[#This Row],[Pig]]),OR(ISNUMBER(FIND("skin",C861)),ISNUMBER(FIND("dermal",C861))),"NA")</f>
        <v>0</v>
      </c>
      <c r="AS861" t="b">
        <f>IF(OR(Table1[[#This Row],[Rodents]],Table1[[#This Row],[Human]],Table1[[#This Row],[Pig]]),OR(ISNUMBER(FIND("liver",C861)),ISNUMBER(FIND("hepat",C861))),"NA")</f>
        <v>0</v>
      </c>
      <c r="AT861" t="b">
        <f>IF(OR(Table1[[#This Row],[Rodents]],Table1[[#This Row],[Human]],Table1[[#This Row],[Pig]]),OR(ISNUMBER(FIND("kidney",C861)),ISNUMBER(FIND("neph",C861))),"NA")</f>
        <v>0</v>
      </c>
      <c r="AU861" t="b">
        <f>IF(OR(Table1[[#This Row],[Rodents]],Table1[[#This Row],[Human]],Table1[[#This Row],[Pig]]),OR(ISNUMBER(FIND("brain",C861)),ISNUMBER(FIND("neur",C861)),ISNUMBER(FIND("nerv",C861))),"NA")</f>
        <v>0</v>
      </c>
      <c r="AV861" t="b">
        <f>IF(OR(Table1[[#This Row],[Rodents]],Table1[[#This Row],[Human]],Table1[[#This Row],[Pig]]),OR(ISNUMBER(FIND("heart",C861)),ISNUMBER(FIND("cardi",C861))),"NA")</f>
        <v>0</v>
      </c>
      <c r="AW861" t="b">
        <f>IF(OR(Table1[[#This Row],[Rodents]],Table1[[#This Row],[Human]],Table1[[#This Row],[Pig]]),OR(ISNUMBER(FIND("gastro",C861)),ISNUMBER(FIND("intesti",C861)),ISNUMBER(FIND("stomach",C861))),"NA")</f>
        <v>0</v>
      </c>
      <c r="AX861" t="b">
        <f>IF(OR(Table1[[#This Row],[Rodents]],Table1[[#This Row],[Human]],Table1[[#This Row],[Pig]]),NOT(OR(AQ861,AR861,AS861,AT861,AU861,AV861,AW861)),"NA")</f>
        <v>0</v>
      </c>
      <c r="AY861" t="b">
        <f>OR(ISNUMBER(FIND("SWCNT",C861)),ISNUMBER(FIND("SWNT",C861)),ISNUMBER(FIND("single-wall",C861)),ISNUMBER(FIND("single wall",C861)),ISNUMBER(FIND("Single wall",C861)),ISNUMBER(FIND("Single-wall",C861)),ISNUMBER(FIND("SWCNT",B861)),ISNUMBER(FIND("SWNT",B861)),ISNUMBER(FIND("single-wall",B861)),ISNUMBER(FIND("single wall",B861)),ISNUMBER(FIND("Single-wall",B861)),ISNUMBER(FIND("Single wall",B861)))</f>
        <v>0</v>
      </c>
      <c r="AZ861" t="b">
        <f>OR(ISNUMBER(FIND("MWCNT",C861)),ISNUMBER(FIND("MWNT",C861)),ISNUMBER(FIND("multi-wall",C861)),ISNUMBER(FIND("multi wall",C861)),ISNUMBER(FIND("multiwall",C861)),ISNUMBER(FIND("Multi-wall",C861)),ISNUMBER(FIND("Multi wall",C861)),ISNUMBER(FIND("Multiwall",C861)),ISNUMBER(FIND("MWCNT",B861)),ISNUMBER(FIND("MWNT",B861)),ISNUMBER(FIND("multi-wall",B861)),ISNUMBER(FIND("multi wall",B861)),ISNUMBER(FIND("multiwall",B861)),ISNUMBER(FIND("Multi-wall",B861)),ISNUMBER(FIND("Multi wall",B861)),ISNUMBER(FIND("Multiwall",B861)),ISNUMBER(FIND("Double-wall",B861)),ISNUMBER(FIND("Double wall",B861)),ISNUMBER(FIND("Doublewall",B861)),ISNUMBER(FIND("double-wall",B861)),ISNUMBER(FIND("double wall",B861)),ISNUMBER(FIND("doublewall",B861)))</f>
        <v>1</v>
      </c>
      <c r="BA861" t="b">
        <f>AND(Table1[[#This Row],[SWCNT]],Table1[[#This Row],[MWCNT]])</f>
        <v>0</v>
      </c>
      <c r="BB861" t="b">
        <f>IF(Table1[[#This Row],[SWCNT]]=TRUE,FALSE,IF(Table1[[#This Row],[MWCNT]]=TRUE,FALSE,TRUE))</f>
        <v>0</v>
      </c>
      <c r="BC861" s="18"/>
    </row>
    <row r="862" spans="1:55" ht="203.5">
      <c r="A862" t="s">
        <v>489</v>
      </c>
      <c r="B862" s="2" t="s">
        <v>490</v>
      </c>
      <c r="C862" s="16" t="s">
        <v>491</v>
      </c>
      <c r="D862" s="17" t="s">
        <v>42</v>
      </c>
      <c r="E862" s="2">
        <v>2021</v>
      </c>
      <c r="F862" t="b">
        <f>OR(ISNUMBER(FIND("cytotoxic",C862)),ISNUMBER(FIND("Cytotoxic",C862)),ISNUMBER(FIND("cellular toxicity",C862)),ISNUMBER(FIND("cell death",C862)),ISNUMBER(FIND("viable",C862)),ISNUMBER(FIND("phytotoxic",C862)),ISNUMBER(FIND("acute toxicity",C862)),ISNUMBER(FIND("MTT",C862)),ISNUMBER(FIND("survival",C862)),ISNUMBER(FIND("prolifer",C862)),ISNUMBER(FIND("apoptosis",C862)),ISNUMBER(FIND("neurotoxic",C862)),ISNUMBER(FIND("  lysis ",C862)),ISNUMBER(FIND("necrosis",C862)),ISNUMBER(FIND("cellular death",C862))*3,ISNUMBER(FIND("LDH",C862)),ISNUMBER(FIND("Acute toxicity",C862)))</f>
        <v>0</v>
      </c>
      <c r="G862" t="b">
        <f>OR(ISNUMBER(FIND("genotoxic",C862)),ISNUMBER(FIND("genotoxicity",C862)),ISNUMBER(FIND("DNA damage",C862)),ISNUMBER(FIND("DNA",C862)),ISNUMBER(FIND("RNA",C862)),ISNUMBER(FIND("mesothelioma",C862)),ISNUMBER(FIND("carcino",C862)),ISNUMBER(FIND("mutagen",C862)),ISNUMBER(FIND("genetic",C862)))</f>
        <v>0</v>
      </c>
      <c r="H862" t="b">
        <f>OR(ISNUMBER(FIND("inflammatory",C862)),ISNUMBER(FIND("inflamm",C862)))</f>
        <v>0</v>
      </c>
      <c r="I862" t="b">
        <f>OR(ISNUMBER(FIND("immune",C862)),ISNUMBER(FIND("immunological",C862)),ISNUMBER(FIND("interleuk",C862)),ISNUMBER(FIND("platelet activation",C862)),ISNUMBER(FIND("monocyte",C862)),ISNUMBER(FIND("leukocyte",C862)),ISNUMBER(FIND("cytokine",C862)),ISNUMBER(FIND("CD4",C862)),ISNUMBER(FIND("CD8",C862)),ISNUMBER(FIND("T-cell",C862)))</f>
        <v>0</v>
      </c>
      <c r="J862" t="b">
        <f>OR(ISNUMBER(FIND("reactive oxygen",C862)),ISNUMBER(FIND("ROS",C862)),ISNUMBER(FIND("free radical",C862)),ISNUMBER(FIND("oxidative stress",C862)),ISNUMBER(FIND("peroxid",C862)),ISNUMBER(FIND("oxidative",C862)),ISNUMBER(FIND("antioxid",C862)))</f>
        <v>0</v>
      </c>
      <c r="K862" t="b">
        <f>OR(ISNUMBER(FIND("autophag",C862)))</f>
        <v>0</v>
      </c>
      <c r="L862" t="b">
        <f>OR(ISNUMBER(FIND("morpholog",C862)))</f>
        <v>0</v>
      </c>
      <c r="M862" t="b">
        <f>OR(ISNUMBER(FIND("fibrosis",C862)),ISNUMBER(FIND("Fibrosis",C862)),ISNUMBER(FIND("fibrot",C862)))</f>
        <v>0</v>
      </c>
      <c r="N862" t="b">
        <f>OR(ISNUMBER(FIND("offspring",C862)),ISNUMBER(FIND("Parental",C862)),ISNUMBER(FIND("parental",C862)),ISNUMBER(FIND("germline",C862)),ISNUMBER(FIND("reproduc",C862)),ISNUMBER(FIND("embryo",C862)))</f>
        <v>0</v>
      </c>
      <c r="O862" t="b">
        <f>OR(ISNUMBER(FIND("metabol",C862)),ISNUMBER(FIND("Metabol",C862)),ISNUMBER(FIND("digest",C862)),ISNUMBER(FIND("mitochon",C862)))</f>
        <v>0</v>
      </c>
      <c r="P862" t="b">
        <f>OR(ISNUMBER(FIND("ecotox",C862)),ISNUMBER(FIND("Ecotox",B862)),ISNUMBER(FIND("ecotox",B862)),ISNUMBER(FIND("Ecotox",C862)))</f>
        <v>0</v>
      </c>
      <c r="Q862" t="b">
        <f>OR(ISNUMBER(FIND("Bioaccum",C862)),ISNUMBER(FIND("bioaccum",C862)),ISNUMBER(FIND("accum",C862)))</f>
        <v>0</v>
      </c>
      <c r="R862" t="b">
        <f>OR(ISNUMBER(FIND("Occupation",C862)),ISNUMBER(FIND("occupation",C862)),ISNUMBER(FIND("worker",C862)),ISNUMBER(FIND("workforce",C862)))</f>
        <v>0</v>
      </c>
      <c r="S862" t="b">
        <f>NOT(OR(F862,G862,H862,I862,J862,K862,L862,M862,N862,O862,P862,Q862,R862))</f>
        <v>1</v>
      </c>
      <c r="U862" t="b">
        <f>OR(Table1[[#This Row],[Inflammation]],Table1[[#This Row],[Immune]])</f>
        <v>0</v>
      </c>
      <c r="V862" t="b">
        <f>IF(OR(Table1[[#This Row],[Rodents]],Table1[[#This Row],[Human]],Table1[[#This Row],[Pig]]),OR(ISNUMBER(FIND("intratrach",C862)),ISNUMBER(FIND("nasal ",C862)),ISNUMBER(FIND("instill",C862))),"NA")</f>
        <v>0</v>
      </c>
      <c r="W862" t="b">
        <f>IF(OR(Table1[[#This Row],[Rodents]],Table1[[#This Row],[Human]],Table1[[#This Row],[Pig]]),OR(ISNUMBER(FIND("dermal",C862)),ISNUMBER(FIND("skin ",C862))),"NA")</f>
        <v>0</v>
      </c>
      <c r="X862" t="b">
        <f>IF(OR(Table1[[#This Row],[Rodents]],Table1[[#This Row],[Human]],Table1[[#This Row],[Pig]]),OR(ISNUMBER(FIND("injected",C862)),ISNUMBER(FIND("periton",C862)),ISNUMBER(FIND("intrascrot",C862))),"NA")</f>
        <v>0</v>
      </c>
      <c r="Y862" t="b">
        <f>IF(OR(Table1[[#This Row],[Rodents]],Table1[[#This Row],[Human]],Table1[[#This Row],[Pig]]),NOT(OR(Table1[[#This Row],[Inhaled/Intratracheal/intranasal]],Table1[[#This Row],[Dermal]],Table1[[#This Row],[Injected]])),"NA")</f>
        <v>1</v>
      </c>
      <c r="AA862" t="b">
        <f>OR(ISNUMBER(FIND("fish ",C862)),ISNUMBER(FIND("Fish ",C862)),ISNUMBER(FIND("aquatic",C862)),ISNUMBER(FIND("daphnids",C862)),ISNUMBER(FIND("Carcinus maenas",C862)),ISNUMBER(FIND("Daphnia",C862)),ISNUMBER(FIND("Ruditapes philippinarum",C862)),ISNUMBER(FIND("daphnia",C862)),ISNUMBER(FIND("marine",C862)),ISNUMBER(FIND("mussel",C862)),ISNUMBER(FIND("algae",C862)),ISNUMBER(FIND("Donax faba",C862)),ISNUMBER(FIND("estuarine",C862)),ISNUMBER(FIND("snail",C862)),ISNUMBER(FIND("Prorocentrum donghaiense",C862)) )</f>
        <v>0</v>
      </c>
      <c r="AB862" t="b">
        <f>OR(ISNUMBER(FIND(" rat ",C862)),ISNUMBER(FIND(" rats ",C862)),ISNUMBER(FIND(" Rats ",C862)),ISNUMBER(FIND(" Rat ",C862)),ISNUMBER(FIND(" rat.",C862)),ISNUMBER(FIND(" rats.",C862)),ISNUMBER(FIND("mouse",C862)),ISNUMBER(FIND("mice",C862)), ISNUMBER(FIND(" Mice",C862)))</f>
        <v>1</v>
      </c>
      <c r="AC862" t="b">
        <f>OR(ISNUMBER(FIND(" cell ",C862)),ISNUMBER(FIND("fibroblast",C862)),ISNUMBER(FIND("macrophage",C862)),ISNUMBER(FIND("epithelial",C862)),ISNUMBER(FIND("endothelial",C862)),ISNUMBER(FIND("neuron",C862)),ISNUMBER(FIND(" cells ",C862)),ISNUMBER(FIND("RBC",C862)),ISNUMBER(FIND("mitochond",C862)),ISNUMBER(FIND("adipocyte",C862)),ISNUMBER(FIND("osteo",C862)),ISNUMBER(FIND("keratin",C862)),ISNUMBER(FIND(" cell's ",C862)),ISNUMBER(FIND("eukary",C862)),ISNUMBER(FIND("sperm",C862)))</f>
        <v>0</v>
      </c>
      <c r="AD862" t="b">
        <f>OR(ISNUMBER(FIND("human",B862)),ISNUMBER(FIND("workers",B862)),ISNUMBER(FIND("workforces",B862)),ISNUMBER(FIND("occupational",B862)),ISNUMBER(FIND("Case report",B862)),ISNUMBER(FIND("Workplaces",B862)),ISNUMBER(FIND("worker",B862)))</f>
        <v>0</v>
      </c>
      <c r="AE862" t="b">
        <f>OR(ISNUMBER(FIND(" plant ",C862)),ISNUMBER(FIND("Plant ",C862)),ISNUMBER(FIND("tomato",C862)),ISNUMBER(FIND("plants",C862)),ISNUMBER(FIND("Plants",C862)),ISNUMBER(FIND("algae",C862)),ISNUMBER(FIND("lettuce",C862)),ISNUMBER(FIND("green gram sprouts ",C862)),ISNUMBER(FIND("Cucurbita pepo",C862)),ISNUMBER(FIND("bean ",C862)),ISNUMBER(FIND("chloroplast",C862)),ISNUMBER(FIND("chlorophyll",C862)),ISNUMBER(FIND("seedling",C862)),ISNUMBER(FIND("canola",C862)),ISNUMBER(FIND("shoot",C862)),ISNUMBER(FIND("photosynthes",C862)),ISNUMBER(FIND(" leaves ",C862)),,ISNUMBER(FIND("agriculture",C862)),ISNUMBER(FIND(" crops ",C862)))</f>
        <v>0</v>
      </c>
      <c r="AF862" t="b">
        <f>OR(ISNUMBER(FIND("bacteria",C862)),ISNUMBER(FIND("Bacteria",C862)),ISNUMBER(FIND("Bacterium",C862)),ISNUMBER(FIND("bacterium",C862)),ISNUMBER(FIND(" coli ",C862)))</f>
        <v>0</v>
      </c>
      <c r="AG862" t="b">
        <f>OR(ISNUMBER(FIND("fungi",C862)),ISNUMBER(FIND("Fungi",C862)),ISNUMBER(FIND("fungus",C862)),ISNUMBER(FIND("Fungus",C862)),ISNUMBER(FIND("mushroom",C862)),ISNUMBER(FIND("Mushroom",C862)),ISNUMBER(FIND(" mold ",C862)))</f>
        <v>0</v>
      </c>
      <c r="AH862" t="b">
        <f>OR(ISNUMBER(FIND("Pig ",C862)),ISNUMBER(FIND("pig ",C862)),ISNUMBER(FIND("Pigs ",C862)),ISNUMBER(FIND("pigs ",C862)))</f>
        <v>0</v>
      </c>
      <c r="AI862" t="b">
        <f>OR(ISNUMBER(FIND(" C. elegans",C862)),ISNUMBER(FIND("Caenorhabditis elegans",C862)),ISNUMBER(FIND("earthworms",C862)),ISNUMBER(FIND(" Ficopomatus enigmaticus",C862)),ISNUMBER(FIND("larva",C862)),ISNUMBER(FIND("Lumbriculus variegatus",C862)),ISNUMBER(FIND("nematode",C862)))</f>
        <v>0</v>
      </c>
      <c r="AJ862" t="b">
        <f>NOT(OR(AA862,AB862,AC862,AD862,AE862,AF862,AG862,AH862,AI862))</f>
        <v>0</v>
      </c>
      <c r="AL862" t="b">
        <f>OR(AA862,AB862,AD862,AE862,AF862,AG862,AH862,AI862)</f>
        <v>1</v>
      </c>
      <c r="AM862" t="b">
        <f>IF(Table1[[#This Row],[In vivo?]],IF(Table1[[#This Row],[Cell]],FALSE,TRUE),FALSE)</f>
        <v>1</v>
      </c>
      <c r="AN862" t="b">
        <f>AND(AC862,AL862)</f>
        <v>0</v>
      </c>
      <c r="AO862" t="b">
        <f>IF(Table1[[#This Row],[Cell]],IF(Table1[[#This Row],[In vivo?]],FALSE,TRUE),FALSE)</f>
        <v>0</v>
      </c>
      <c r="AP862" t="b">
        <f>NOT(OR(Table1[[#This Row],[In vivo?]],Table1[[#This Row],[Only in Cell]]))</f>
        <v>0</v>
      </c>
      <c r="AQ862" t="b">
        <f>IF(OR(Table1[[#This Row],[Rodents]],Table1[[#This Row],[Human]],Table1[[#This Row],[Pig]]),OR(ISNUMBER(FIND("pulmonary",C862)),ISNUMBER(FIND("lung",C862))),"NA")</f>
        <v>0</v>
      </c>
      <c r="AR862" t="b">
        <f>IF(OR(Table1[[#This Row],[Rodents]],Table1[[#This Row],[Human]],Table1[[#This Row],[Pig]]),OR(ISNUMBER(FIND("skin",C862)),ISNUMBER(FIND("dermal",C862))),"NA")</f>
        <v>0</v>
      </c>
      <c r="AS862" t="b">
        <f>IF(OR(Table1[[#This Row],[Rodents]],Table1[[#This Row],[Human]],Table1[[#This Row],[Pig]]),OR(ISNUMBER(FIND("liver",C862)),ISNUMBER(FIND("hepat",C862))),"NA")</f>
        <v>0</v>
      </c>
      <c r="AT862" t="b">
        <f>IF(OR(Table1[[#This Row],[Rodents]],Table1[[#This Row],[Human]],Table1[[#This Row],[Pig]]),OR(ISNUMBER(FIND("kidney",C862)),ISNUMBER(FIND("neph",C862))),"NA")</f>
        <v>0</v>
      </c>
      <c r="AU862" t="b">
        <f>IF(OR(Table1[[#This Row],[Rodents]],Table1[[#This Row],[Human]],Table1[[#This Row],[Pig]]),OR(ISNUMBER(FIND("brain",C862)),ISNUMBER(FIND("neur",C862)),ISNUMBER(FIND("nerv",C862))),"NA")</f>
        <v>0</v>
      </c>
      <c r="AV862" t="b">
        <f>IF(OR(Table1[[#This Row],[Rodents]],Table1[[#This Row],[Human]],Table1[[#This Row],[Pig]]),OR(ISNUMBER(FIND("heart",C862)),ISNUMBER(FIND("cardi",C862))),"NA")</f>
        <v>0</v>
      </c>
      <c r="AW862" t="b">
        <f>IF(OR(Table1[[#This Row],[Rodents]],Table1[[#This Row],[Human]],Table1[[#This Row],[Pig]]),OR(ISNUMBER(FIND("gastro",C862)),ISNUMBER(FIND("intesti",C862)),ISNUMBER(FIND("stomach",C862))),"NA")</f>
        <v>1</v>
      </c>
      <c r="AX862" t="b">
        <f>IF(OR(Table1[[#This Row],[Rodents]],Table1[[#This Row],[Human]],Table1[[#This Row],[Pig]]),NOT(OR(AQ862,AR862,AS862,AT862,AU862,AV862,AW862)),"NA")</f>
        <v>0</v>
      </c>
      <c r="AY862" t="b">
        <f>OR(ISNUMBER(FIND("SWCNT",C862)),ISNUMBER(FIND("SWNT",C862)),ISNUMBER(FIND("single-wall",C862)),ISNUMBER(FIND("single wall",C862)),ISNUMBER(FIND("Single wall",C862)),ISNUMBER(FIND("Single-wall",C862)),ISNUMBER(FIND("SWCNT",B862)),ISNUMBER(FIND("SWNT",B862)),ISNUMBER(FIND("single-wall",B862)),ISNUMBER(FIND("single wall",B862)),ISNUMBER(FIND("Single-wall",B862)),ISNUMBER(FIND("Single wall",B862)))</f>
        <v>1</v>
      </c>
      <c r="AZ862" t="b">
        <f>OR(ISNUMBER(FIND("MWCNT",C862)),ISNUMBER(FIND("MWNT",C862)),ISNUMBER(FIND("multi-wall",C862)),ISNUMBER(FIND("multi wall",C862)),ISNUMBER(FIND("multiwall",C862)),ISNUMBER(FIND("Multi-wall",C862)),ISNUMBER(FIND("Multi wall",C862)),ISNUMBER(FIND("Multiwall",C862)),ISNUMBER(FIND("MWCNT",B862)),ISNUMBER(FIND("MWNT",B862)),ISNUMBER(FIND("multi-wall",B862)),ISNUMBER(FIND("multi wall",B862)),ISNUMBER(FIND("multiwall",B862)),ISNUMBER(FIND("Multi-wall",B862)),ISNUMBER(FIND("Multi wall",B862)),ISNUMBER(FIND("Multiwall",B862)),ISNUMBER(FIND("Double-wall",B862)),ISNUMBER(FIND("Double wall",B862)),ISNUMBER(FIND("Doublewall",B862)),ISNUMBER(FIND("double-wall",B862)),ISNUMBER(FIND("double wall",B862)),ISNUMBER(FIND("doublewall",B862)))</f>
        <v>0</v>
      </c>
      <c r="BA862" t="b">
        <f>AND(Table1[[#This Row],[SWCNT]],Table1[[#This Row],[MWCNT]])</f>
        <v>0</v>
      </c>
      <c r="BB862" t="b">
        <f>IF(Table1[[#This Row],[SWCNT]]=TRUE,FALSE,IF(Table1[[#This Row],[MWCNT]]=TRUE,FALSE,TRUE))</f>
        <v>0</v>
      </c>
      <c r="BC862" s="18"/>
    </row>
    <row r="863" spans="1:55" ht="222">
      <c r="A863" t="s">
        <v>530</v>
      </c>
      <c r="B863" s="2" t="s">
        <v>531</v>
      </c>
      <c r="C863" s="16" t="s">
        <v>532</v>
      </c>
      <c r="D863" s="17" t="s">
        <v>94</v>
      </c>
      <c r="E863" s="2">
        <v>2021</v>
      </c>
      <c r="F863" t="b">
        <f>OR(ISNUMBER(FIND("cytotoxic",C863)),ISNUMBER(FIND("Cytotoxic",C863)),ISNUMBER(FIND("cellular toxicity",C863)),ISNUMBER(FIND("cell death",C863)),ISNUMBER(FIND("viable",C863)),ISNUMBER(FIND("phytotoxic",C863)),ISNUMBER(FIND("acute toxicity",C863)),ISNUMBER(FIND("MTT",C863)),ISNUMBER(FIND("survival",C863)),ISNUMBER(FIND("prolifer",C863)),ISNUMBER(FIND("apoptosis",C863)),ISNUMBER(FIND("neurotoxic",C863)),ISNUMBER(FIND("  lysis ",C863)),ISNUMBER(FIND("necrosis",C863)),ISNUMBER(FIND("cellular death",C863))*3,ISNUMBER(FIND("LDH",C863)),ISNUMBER(FIND("Acute toxicity",C863)))</f>
        <v>0</v>
      </c>
      <c r="G863" t="b">
        <f>OR(ISNUMBER(FIND("genotoxic",C863)),ISNUMBER(FIND("genotoxicity",C863)),ISNUMBER(FIND("DNA damage",C863)),ISNUMBER(FIND("DNA",C863)),ISNUMBER(FIND("RNA",C863)),ISNUMBER(FIND("mesothelioma",C863)),ISNUMBER(FIND("carcino",C863)),ISNUMBER(FIND("mutagen",C863)),ISNUMBER(FIND("genetic",C863)))</f>
        <v>0</v>
      </c>
      <c r="H863" t="b">
        <f>OR(ISNUMBER(FIND("inflammatory",C863)),ISNUMBER(FIND("inflamm",C863)))</f>
        <v>0</v>
      </c>
      <c r="I863" t="b">
        <f>OR(ISNUMBER(FIND("immune",C863)),ISNUMBER(FIND("immunological",C863)),ISNUMBER(FIND("interleuk",C863)),ISNUMBER(FIND("platelet activation",C863)),ISNUMBER(FIND("monocyte",C863)),ISNUMBER(FIND("leukocyte",C863)),ISNUMBER(FIND("cytokine",C863)),ISNUMBER(FIND("CD4",C863)),ISNUMBER(FIND("CD8",C863)),ISNUMBER(FIND("T-cell",C863)))</f>
        <v>0</v>
      </c>
      <c r="J863" t="b">
        <f>OR(ISNUMBER(FIND("reactive oxygen",C863)),ISNUMBER(FIND("ROS",C863)),ISNUMBER(FIND("free radical",C863)),ISNUMBER(FIND("oxidative stress",C863)),ISNUMBER(FIND("peroxid",C863)),ISNUMBER(FIND("oxidative",C863)),ISNUMBER(FIND("antioxid",C863)))</f>
        <v>0</v>
      </c>
      <c r="K863" t="b">
        <f>OR(ISNUMBER(FIND("autophag",C863)))</f>
        <v>0</v>
      </c>
      <c r="L863" t="b">
        <f>OR(ISNUMBER(FIND("morpholog",C863)))</f>
        <v>0</v>
      </c>
      <c r="M863" t="b">
        <f>OR(ISNUMBER(FIND("fibrosis",C863)),ISNUMBER(FIND("Fibrosis",C863)),ISNUMBER(FIND("fibrot",C863)))</f>
        <v>0</v>
      </c>
      <c r="N863" t="b">
        <f>OR(ISNUMBER(FIND("offspring",C863)),ISNUMBER(FIND("Parental",C863)),ISNUMBER(FIND("parental",C863)),ISNUMBER(FIND("germline",C863)),ISNUMBER(FIND("reproduc",C863)),ISNUMBER(FIND("embryo",C863)))</f>
        <v>0</v>
      </c>
      <c r="O863" t="b">
        <f>OR(ISNUMBER(FIND("metabol",C863)),ISNUMBER(FIND("Metabol",C863)),ISNUMBER(FIND("digest",C863)),ISNUMBER(FIND("mitochon",C863)))</f>
        <v>0</v>
      </c>
      <c r="P863" t="b">
        <f>OR(ISNUMBER(FIND("ecotox",C863)),ISNUMBER(FIND("Ecotox",B863)),ISNUMBER(FIND("ecotox",B863)),ISNUMBER(FIND("Ecotox",C863)))</f>
        <v>0</v>
      </c>
      <c r="Q863" t="b">
        <f>OR(ISNUMBER(FIND("Bioaccum",C863)),ISNUMBER(FIND("bioaccum",C863)),ISNUMBER(FIND("accum",C863)))</f>
        <v>0</v>
      </c>
      <c r="R863" t="b">
        <f>OR(ISNUMBER(FIND("Occupation",C863)),ISNUMBER(FIND("occupation",C863)),ISNUMBER(FIND("worker",C863)),ISNUMBER(FIND("workforce",C863)))</f>
        <v>0</v>
      </c>
      <c r="S863" t="b">
        <f>NOT(OR(F863,G863,H863,I863,J863,K863,L863,M863,N863,O863,P863,Q863,R863))</f>
        <v>1</v>
      </c>
      <c r="U863" t="b">
        <f>OR(Table1[[#This Row],[Inflammation]],Table1[[#This Row],[Immune]])</f>
        <v>0</v>
      </c>
      <c r="V863" t="b">
        <f>IF(OR(Table1[[#This Row],[Rodents]],Table1[[#This Row],[Human]],Table1[[#This Row],[Pig]]),OR(ISNUMBER(FIND("intratrach",C863)),ISNUMBER(FIND("nasal ",C863)),ISNUMBER(FIND("instill",C863))),"NA")</f>
        <v>1</v>
      </c>
      <c r="W863" t="b">
        <f>IF(OR(Table1[[#This Row],[Rodents]],Table1[[#This Row],[Human]],Table1[[#This Row],[Pig]]),OR(ISNUMBER(FIND("dermal",C863)),ISNUMBER(FIND("skin ",C863))),"NA")</f>
        <v>0</v>
      </c>
      <c r="X863" t="b">
        <f>IF(OR(Table1[[#This Row],[Rodents]],Table1[[#This Row],[Human]],Table1[[#This Row],[Pig]]),OR(ISNUMBER(FIND("injected",C863)),ISNUMBER(FIND("periton",C863)),ISNUMBER(FIND("intrascrot",C863))),"NA")</f>
        <v>0</v>
      </c>
      <c r="Y863" t="b">
        <f>IF(OR(Table1[[#This Row],[Rodents]],Table1[[#This Row],[Human]],Table1[[#This Row],[Pig]]),NOT(OR(Table1[[#This Row],[Inhaled/Intratracheal/intranasal]],Table1[[#This Row],[Dermal]],Table1[[#This Row],[Injected]])),"NA")</f>
        <v>0</v>
      </c>
      <c r="AA863" t="b">
        <f>OR(ISNUMBER(FIND("fish ",C863)),ISNUMBER(FIND("Fish ",C863)),ISNUMBER(FIND("aquatic",C863)),ISNUMBER(FIND("daphnids",C863)),ISNUMBER(FIND("Carcinus maenas",C863)),ISNUMBER(FIND("Daphnia",C863)),ISNUMBER(FIND("Ruditapes philippinarum",C863)),ISNUMBER(FIND("daphnia",C863)),ISNUMBER(FIND("marine",C863)),ISNUMBER(FIND("mussel",C863)),ISNUMBER(FIND("algae",C863)),ISNUMBER(FIND("Donax faba",C863)),ISNUMBER(FIND("estuarine",C863)),ISNUMBER(FIND("snail",C863)),ISNUMBER(FIND("Prorocentrum donghaiense",C863)) )</f>
        <v>0</v>
      </c>
      <c r="AB863" t="b">
        <f>OR(ISNUMBER(FIND(" rat ",C863)),ISNUMBER(FIND(" rats ",C863)),ISNUMBER(FIND(" Rats ",C863)),ISNUMBER(FIND(" Rat ",C863)),ISNUMBER(FIND(" rat.",C863)),ISNUMBER(FIND(" rats.",C863)),ISNUMBER(FIND("mouse",C863)),ISNUMBER(FIND("mice",C863)), ISNUMBER(FIND(" Mice",C863)))</f>
        <v>1</v>
      </c>
      <c r="AC863" t="b">
        <f>OR(ISNUMBER(FIND(" cell ",C863)),ISNUMBER(FIND("fibroblast",C863)),ISNUMBER(FIND("macrophage",C863)),ISNUMBER(FIND("epithelial",C863)),ISNUMBER(FIND("endothelial",C863)),ISNUMBER(FIND("neuron",C863)),ISNUMBER(FIND(" cells ",C863)),ISNUMBER(FIND("RBC",C863)),ISNUMBER(FIND("mitochond",C863)),ISNUMBER(FIND("adipocyte",C863)),ISNUMBER(FIND("osteo",C863)),ISNUMBER(FIND("keratin",C863)),ISNUMBER(FIND(" cell's ",C863)),ISNUMBER(FIND("eukary",C863)),ISNUMBER(FIND("sperm",C863)))</f>
        <v>1</v>
      </c>
      <c r="AD863" t="b">
        <f>OR(ISNUMBER(FIND("human",B863)),ISNUMBER(FIND("workers",B863)),ISNUMBER(FIND("workforces",B863)),ISNUMBER(FIND("occupational",B863)),ISNUMBER(FIND("Case report",B863)),ISNUMBER(FIND("Workplaces",B863)),ISNUMBER(FIND("worker",B863)))</f>
        <v>0</v>
      </c>
      <c r="AE863" t="b">
        <f>OR(ISNUMBER(FIND(" plant ",C863)),ISNUMBER(FIND("Plant ",C863)),ISNUMBER(FIND("tomato",C863)),ISNUMBER(FIND("plants",C863)),ISNUMBER(FIND("Plants",C863)),ISNUMBER(FIND("algae",C863)),ISNUMBER(FIND("lettuce",C863)),ISNUMBER(FIND("green gram sprouts ",C863)),ISNUMBER(FIND("Cucurbita pepo",C863)),ISNUMBER(FIND("bean ",C863)),ISNUMBER(FIND("chloroplast",C863)),ISNUMBER(FIND("chlorophyll",C863)),ISNUMBER(FIND("seedling",C863)),ISNUMBER(FIND("canola",C863)),ISNUMBER(FIND("shoot",C863)),ISNUMBER(FIND("photosynthes",C863)),ISNUMBER(FIND(" leaves ",C863)),,ISNUMBER(FIND("agriculture",C863)),ISNUMBER(FIND(" crops ",C863)))</f>
        <v>0</v>
      </c>
      <c r="AF863" t="b">
        <f>OR(ISNUMBER(FIND("bacteria",C863)),ISNUMBER(FIND("Bacteria",C863)),ISNUMBER(FIND("Bacterium",C863)),ISNUMBER(FIND("bacterium",C863)),ISNUMBER(FIND(" coli ",C863)))</f>
        <v>0</v>
      </c>
      <c r="AG863" t="b">
        <f>OR(ISNUMBER(FIND("fungi",C863)),ISNUMBER(FIND("Fungi",C863)),ISNUMBER(FIND("fungus",C863)),ISNUMBER(FIND("Fungus",C863)),ISNUMBER(FIND("mushroom",C863)),ISNUMBER(FIND("Mushroom",C863)),ISNUMBER(FIND(" mold ",C863)))</f>
        <v>0</v>
      </c>
      <c r="AH863" t="b">
        <f>OR(ISNUMBER(FIND("Pig ",C863)),ISNUMBER(FIND("pig ",C863)),ISNUMBER(FIND("Pigs ",C863)),ISNUMBER(FIND("pigs ",C863)))</f>
        <v>0</v>
      </c>
      <c r="AI863" t="b">
        <f>OR(ISNUMBER(FIND(" C. elegans",C863)),ISNUMBER(FIND("Caenorhabditis elegans",C863)),ISNUMBER(FIND("earthworms",C863)),ISNUMBER(FIND(" Ficopomatus enigmaticus",C863)),ISNUMBER(FIND("larva",C863)),ISNUMBER(FIND("Lumbriculus variegatus",C863)),ISNUMBER(FIND("nematode",C863)))</f>
        <v>0</v>
      </c>
      <c r="AJ863" t="b">
        <f>NOT(OR(AA863,AB863,AC863,AD863,AE863,AF863,AG863,AH863,AI863))</f>
        <v>0</v>
      </c>
      <c r="AL863" t="b">
        <f>OR(AA863,AB863,AD863,AE863,AF863,AG863,AH863,AI863)</f>
        <v>1</v>
      </c>
      <c r="AM863" t="b">
        <f>IF(Table1[[#This Row],[In vivo?]],IF(Table1[[#This Row],[Cell]],FALSE,TRUE),FALSE)</f>
        <v>0</v>
      </c>
      <c r="AN863" t="b">
        <f>AND(AC863,AL863)</f>
        <v>1</v>
      </c>
      <c r="AO863" t="b">
        <f>IF(Table1[[#This Row],[Cell]],IF(Table1[[#This Row],[In vivo?]],FALSE,TRUE),FALSE)</f>
        <v>0</v>
      </c>
      <c r="AP863" t="b">
        <f>NOT(OR(Table1[[#This Row],[In vivo?]],Table1[[#This Row],[Only in Cell]]))</f>
        <v>0</v>
      </c>
      <c r="AQ863" t="b">
        <f>IF(OR(Table1[[#This Row],[Rodents]],Table1[[#This Row],[Human]],Table1[[#This Row],[Pig]]),OR(ISNUMBER(FIND("pulmonary",C863)),ISNUMBER(FIND("lung",C863))),"NA")</f>
        <v>0</v>
      </c>
      <c r="AR863" t="b">
        <f>IF(OR(Table1[[#This Row],[Rodents]],Table1[[#This Row],[Human]],Table1[[#This Row],[Pig]]),OR(ISNUMBER(FIND("skin",C863)),ISNUMBER(FIND("dermal",C863))),"NA")</f>
        <v>0</v>
      </c>
      <c r="AS863" t="b">
        <f>IF(OR(Table1[[#This Row],[Rodents]],Table1[[#This Row],[Human]],Table1[[#This Row],[Pig]]),OR(ISNUMBER(FIND("liver",C863)),ISNUMBER(FIND("hepat",C863))),"NA")</f>
        <v>0</v>
      </c>
      <c r="AT863" t="b">
        <f>IF(OR(Table1[[#This Row],[Rodents]],Table1[[#This Row],[Human]],Table1[[#This Row],[Pig]]),OR(ISNUMBER(FIND("kidney",C863)),ISNUMBER(FIND("neph",C863))),"NA")</f>
        <v>0</v>
      </c>
      <c r="AU863" t="b">
        <f>IF(OR(Table1[[#This Row],[Rodents]],Table1[[#This Row],[Human]],Table1[[#This Row],[Pig]]),OR(ISNUMBER(FIND("brain",C863)),ISNUMBER(FIND("neur",C863)),ISNUMBER(FIND("nerv",C863))),"NA")</f>
        <v>0</v>
      </c>
      <c r="AV863" t="b">
        <f>IF(OR(Table1[[#This Row],[Rodents]],Table1[[#This Row],[Human]],Table1[[#This Row],[Pig]]),OR(ISNUMBER(FIND("heart",C863)),ISNUMBER(FIND("cardi",C863))),"NA")</f>
        <v>0</v>
      </c>
      <c r="AW863" t="b">
        <f>IF(OR(Table1[[#This Row],[Rodents]],Table1[[#This Row],[Human]],Table1[[#This Row],[Pig]]),OR(ISNUMBER(FIND("gastro",C863)),ISNUMBER(FIND("intesti",C863)),ISNUMBER(FIND("stomach",C863))),"NA")</f>
        <v>0</v>
      </c>
      <c r="AX863" t="b">
        <f>IF(OR(Table1[[#This Row],[Rodents]],Table1[[#This Row],[Human]],Table1[[#This Row],[Pig]]),NOT(OR(AQ863,AR863,AS863,AT863,AU863,AV863,AW863)),"NA")</f>
        <v>1</v>
      </c>
      <c r="AY863" t="b">
        <f>OR(ISNUMBER(FIND("SWCNT",C863)),ISNUMBER(FIND("SWNT",C863)),ISNUMBER(FIND("single-wall",C863)),ISNUMBER(FIND("single wall",C863)),ISNUMBER(FIND("Single wall",C863)),ISNUMBER(FIND("Single-wall",C863)),ISNUMBER(FIND("SWCNT",B863)),ISNUMBER(FIND("SWNT",B863)),ISNUMBER(FIND("single-wall",B863)),ISNUMBER(FIND("single wall",B863)),ISNUMBER(FIND("Single-wall",B863)),ISNUMBER(FIND("Single wall",B863)))</f>
        <v>0</v>
      </c>
      <c r="AZ863" t="b">
        <f>OR(ISNUMBER(FIND("MWCNT",C863)),ISNUMBER(FIND("MWNT",C863)),ISNUMBER(FIND("multi-wall",C863)),ISNUMBER(FIND("multi wall",C863)),ISNUMBER(FIND("multiwall",C863)),ISNUMBER(FIND("Multi-wall",C863)),ISNUMBER(FIND("Multi wall",C863)),ISNUMBER(FIND("Multiwall",C863)),ISNUMBER(FIND("MWCNT",B863)),ISNUMBER(FIND("MWNT",B863)),ISNUMBER(FIND("multi-wall",B863)),ISNUMBER(FIND("multi wall",B863)),ISNUMBER(FIND("multiwall",B863)),ISNUMBER(FIND("Multi-wall",B863)),ISNUMBER(FIND("Multi wall",B863)),ISNUMBER(FIND("Multiwall",B863)),ISNUMBER(FIND("Double-wall",B863)),ISNUMBER(FIND("Double wall",B863)),ISNUMBER(FIND("Doublewall",B863)),ISNUMBER(FIND("double-wall",B863)),ISNUMBER(FIND("double wall",B863)),ISNUMBER(FIND("doublewall",B863)))</f>
        <v>1</v>
      </c>
      <c r="BA863" t="b">
        <f>AND(Table1[[#This Row],[SWCNT]],Table1[[#This Row],[MWCNT]])</f>
        <v>0</v>
      </c>
      <c r="BB863" t="b">
        <f>IF(Table1[[#This Row],[SWCNT]]=TRUE,FALSE,IF(Table1[[#This Row],[MWCNT]]=TRUE,FALSE,TRUE))</f>
        <v>0</v>
      </c>
      <c r="BC863" s="18"/>
    </row>
    <row r="864" spans="1:55" ht="240.5">
      <c r="A864" t="s">
        <v>705</v>
      </c>
      <c r="B864" s="2" t="s">
        <v>707</v>
      </c>
      <c r="C864" s="16" t="s">
        <v>709</v>
      </c>
      <c r="D864" s="17" t="s">
        <v>68</v>
      </c>
      <c r="E864" s="2">
        <v>2021</v>
      </c>
      <c r="F864" t="b">
        <f>OR(ISNUMBER(FIND("cytotoxic",C864)),ISNUMBER(FIND("Cytotoxic",C864)),ISNUMBER(FIND("cellular toxicity",C864)),ISNUMBER(FIND("cell death",C864)),ISNUMBER(FIND("viable",C864)),ISNUMBER(FIND("phytotoxic",C864)),ISNUMBER(FIND("acute toxicity",C864)),ISNUMBER(FIND("MTT",C864)),ISNUMBER(FIND("survival",C864)),ISNUMBER(FIND("prolifer",C864)),ISNUMBER(FIND("apoptosis",C864)),ISNUMBER(FIND("neurotoxic",C864)),ISNUMBER(FIND("  lysis ",C864)),ISNUMBER(FIND("necrosis",C864)),ISNUMBER(FIND("cellular death",C864))*3,ISNUMBER(FIND("LDH",C864)),ISNUMBER(FIND("Acute toxicity",C864)))</f>
        <v>0</v>
      </c>
      <c r="G864" t="b">
        <f>OR(ISNUMBER(FIND("genotoxic",C864)),ISNUMBER(FIND("genotoxicity",C864)),ISNUMBER(FIND("DNA damage",C864)),ISNUMBER(FIND("DNA",C864)),ISNUMBER(FIND("RNA",C864)),ISNUMBER(FIND("mesothelioma",C864)),ISNUMBER(FIND("carcino",C864)),ISNUMBER(FIND("mutagen",C864)),ISNUMBER(FIND("genetic",C864)))</f>
        <v>0</v>
      </c>
      <c r="H864" t="b">
        <f>OR(ISNUMBER(FIND("inflammatory",C864)),ISNUMBER(FIND("inflamm",C864)))</f>
        <v>0</v>
      </c>
      <c r="I864" t="b">
        <f>OR(ISNUMBER(FIND("immune",C864)),ISNUMBER(FIND("immunological",C864)),ISNUMBER(FIND("interleuk",C864)),ISNUMBER(FIND("platelet activation",C864)),ISNUMBER(FIND("monocyte",C864)),ISNUMBER(FIND("leukocyte",C864)),ISNUMBER(FIND("cytokine",C864)),ISNUMBER(FIND("CD4",C864)),ISNUMBER(FIND("CD8",C864)),ISNUMBER(FIND("T-cell",C864)))</f>
        <v>0</v>
      </c>
      <c r="J864" t="b">
        <f>OR(ISNUMBER(FIND("reactive oxygen",C864)),ISNUMBER(FIND("ROS",C864)),ISNUMBER(FIND("free radical",C864)),ISNUMBER(FIND("oxidative stress",C864)),ISNUMBER(FIND("peroxid",C864)),ISNUMBER(FIND("oxidative",C864)),ISNUMBER(FIND("antioxid",C864)))</f>
        <v>0</v>
      </c>
      <c r="K864" t="b">
        <f>OR(ISNUMBER(FIND("autophag",C864)))</f>
        <v>0</v>
      </c>
      <c r="L864" t="b">
        <f>OR(ISNUMBER(FIND("morpholog",C864)))</f>
        <v>0</v>
      </c>
      <c r="M864" t="b">
        <f>OR(ISNUMBER(FIND("fibrosis",C864)),ISNUMBER(FIND("Fibrosis",C864)),ISNUMBER(FIND("fibrot",C864)))</f>
        <v>0</v>
      </c>
      <c r="N864" t="b">
        <f>OR(ISNUMBER(FIND("offspring",C864)),ISNUMBER(FIND("Parental",C864)),ISNUMBER(FIND("parental",C864)),ISNUMBER(FIND("germline",C864)),ISNUMBER(FIND("reproduc",C864)),ISNUMBER(FIND("embryo",C864)))</f>
        <v>0</v>
      </c>
      <c r="O864" t="b">
        <f>OR(ISNUMBER(FIND("metabol",C864)),ISNUMBER(FIND("Metabol",C864)),ISNUMBER(FIND("digest",C864)),ISNUMBER(FIND("mitochon",C864)))</f>
        <v>0</v>
      </c>
      <c r="P864" t="b">
        <v>1</v>
      </c>
      <c r="Q864" t="b">
        <f>OR(ISNUMBER(FIND("Bioaccum",C864)),ISNUMBER(FIND("bioaccum",C864)),ISNUMBER(FIND("accum",C864)))</f>
        <v>0</v>
      </c>
      <c r="R864" t="b">
        <f>OR(ISNUMBER(FIND("Occupation",C864)),ISNUMBER(FIND("occupation",C864)),ISNUMBER(FIND("worker",C864)),ISNUMBER(FIND("workforce",C864)))</f>
        <v>0</v>
      </c>
      <c r="S864" t="b">
        <f>NOT(OR(F864,G864,H864,I864,J864,K864,L864,M864,N864,O864,P864,Q864,R864))</f>
        <v>0</v>
      </c>
      <c r="U864" t="b">
        <f>OR(Table1[[#This Row],[Inflammation]],Table1[[#This Row],[Immune]])</f>
        <v>0</v>
      </c>
      <c r="V864" t="str">
        <f>IF(OR(Table1[[#This Row],[Rodents]],Table1[[#This Row],[Human]],Table1[[#This Row],[Pig]]),OR(ISNUMBER(FIND("intratrach",C864)),ISNUMBER(FIND("nasal ",C864)),ISNUMBER(FIND("instill",C864))),"NA")</f>
        <v>NA</v>
      </c>
      <c r="W864" t="str">
        <f>IF(OR(Table1[[#This Row],[Rodents]],Table1[[#This Row],[Human]],Table1[[#This Row],[Pig]]),OR(ISNUMBER(FIND("dermal",C864)),ISNUMBER(FIND("skin ",C864))),"NA")</f>
        <v>NA</v>
      </c>
      <c r="X864" t="str">
        <f>IF(OR(Table1[[#This Row],[Rodents]],Table1[[#This Row],[Human]],Table1[[#This Row],[Pig]]),OR(ISNUMBER(FIND("injected",C864)),ISNUMBER(FIND("periton",C864)),ISNUMBER(FIND("intrascrot",C864))),"NA")</f>
        <v>NA</v>
      </c>
      <c r="Y864" t="str">
        <f>IF(OR(Table1[[#This Row],[Rodents]],Table1[[#This Row],[Human]],Table1[[#This Row],[Pig]]),NOT(OR(Table1[[#This Row],[Inhaled/Intratracheal/intranasal]],Table1[[#This Row],[Dermal]],Table1[[#This Row],[Injected]])),"NA")</f>
        <v>NA</v>
      </c>
      <c r="AA864" t="b">
        <f>OR(ISNUMBER(FIND("fish ",C864)),ISNUMBER(FIND("Fish ",C864)),ISNUMBER(FIND("aquatic",C864)),ISNUMBER(FIND("daphnids",C864)),ISNUMBER(FIND("Carcinus maenas",C864)),ISNUMBER(FIND("Daphnia",C864)),ISNUMBER(FIND("Ruditapes philippinarum",C864)),ISNUMBER(FIND("daphnia",C864)),ISNUMBER(FIND("marine",C864)),ISNUMBER(FIND("mussel",C864)),ISNUMBER(FIND("algae",C864)),ISNUMBER(FIND("Donax faba",C864)),ISNUMBER(FIND("estuarine",C864)),ISNUMBER(FIND("snail",C864)),ISNUMBER(FIND("Prorocentrum donghaiense",C864)) )</f>
        <v>0</v>
      </c>
      <c r="AB864" t="b">
        <f>OR(ISNUMBER(FIND(" rat ",C864)),ISNUMBER(FIND(" rats ",C864)),ISNUMBER(FIND(" Rats ",C864)),ISNUMBER(FIND(" Rat ",C864)),ISNUMBER(FIND(" rat.",C864)),ISNUMBER(FIND(" rats.",C864)),ISNUMBER(FIND("mouse",C864)),ISNUMBER(FIND("mice",C864)), ISNUMBER(FIND(" Mice",C864)))</f>
        <v>0</v>
      </c>
      <c r="AC864" t="b">
        <f>OR(ISNUMBER(FIND(" cell ",C864)),ISNUMBER(FIND("fibroblast",C864)),ISNUMBER(FIND("macrophage",C864)),ISNUMBER(FIND("epithelial",C864)),ISNUMBER(FIND("endothelial",C864)),ISNUMBER(FIND("neuron",C864)),ISNUMBER(FIND(" cells ",C864)),ISNUMBER(FIND("RBC",C864)),ISNUMBER(FIND("mitochond",C864)),ISNUMBER(FIND("adipocyte",C864)),ISNUMBER(FIND("osteo",C864)),ISNUMBER(FIND("keratin",C864)),ISNUMBER(FIND(" cell's ",C864)),ISNUMBER(FIND("eukary",C864)),ISNUMBER(FIND("sperm",C864)))</f>
        <v>0</v>
      </c>
      <c r="AD864" t="b">
        <f>OR(ISNUMBER(FIND("human",B864)),ISNUMBER(FIND("workers",B864)),ISNUMBER(FIND("workforces",B864)),ISNUMBER(FIND("occupational",B864)),ISNUMBER(FIND("Case report",B864)),ISNUMBER(FIND("Workplaces",B864)),ISNUMBER(FIND("worker",B864)))</f>
        <v>0</v>
      </c>
      <c r="AE864" t="b">
        <f>OR(ISNUMBER(FIND(" plant ",C864)),ISNUMBER(FIND("Plant ",C864)),ISNUMBER(FIND("tomato",C864)),ISNUMBER(FIND("plants",C864)),ISNUMBER(FIND("Plants",C864)),ISNUMBER(FIND("algae",C864)),ISNUMBER(FIND("lettuce",C864)),ISNUMBER(FIND("green gram sprouts ",C864)),ISNUMBER(FIND("Cucurbita pepo",C864)),ISNUMBER(FIND("bean ",C864)),ISNUMBER(FIND("chloroplast",C864)),ISNUMBER(FIND("chlorophyll",C864)),ISNUMBER(FIND("seedling",C864)),ISNUMBER(FIND("canola",C864)),ISNUMBER(FIND("shoot",C864)),ISNUMBER(FIND("photosynthes",C864)),ISNUMBER(FIND(" leaves ",C864)),,ISNUMBER(FIND("agriculture",C864)),ISNUMBER(FIND(" crops ",C864)))</f>
        <v>1</v>
      </c>
      <c r="AF864" t="b">
        <f>OR(ISNUMBER(FIND("bacteria",C864)),ISNUMBER(FIND("Bacteria",C864)),ISNUMBER(FIND("Bacterium",C864)),ISNUMBER(FIND("bacterium",C864)),ISNUMBER(FIND(" coli ",C864)))</f>
        <v>0</v>
      </c>
      <c r="AG864" t="b">
        <f>OR(ISNUMBER(FIND("fungi",C864)),ISNUMBER(FIND("Fungi",C864)),ISNUMBER(FIND("fungus",C864)),ISNUMBER(FIND("Fungus",C864)),ISNUMBER(FIND("mushroom",C864)),ISNUMBER(FIND("Mushroom",C864)),ISNUMBER(FIND(" mold ",C864)))</f>
        <v>0</v>
      </c>
      <c r="AH864" t="b">
        <f>OR(ISNUMBER(FIND("Pig ",C864)),ISNUMBER(FIND("pig ",C864)),ISNUMBER(FIND("Pigs ",C864)),ISNUMBER(FIND("pigs ",C864)))</f>
        <v>0</v>
      </c>
      <c r="AI864" t="b">
        <f>OR(ISNUMBER(FIND(" C. elegans",C864)),ISNUMBER(FIND("Caenorhabditis elegans",C864)),ISNUMBER(FIND("earthworms",C864)),ISNUMBER(FIND(" Ficopomatus enigmaticus",C864)),ISNUMBER(FIND("larva",C864)),ISNUMBER(FIND("Lumbriculus variegatus",C864)),ISNUMBER(FIND("nematode",C864)))</f>
        <v>0</v>
      </c>
      <c r="AJ864" t="b">
        <f>NOT(OR(AA864,AB864,AC864,AD864,AE864,AF864,AG864,AH864,AI864))</f>
        <v>0</v>
      </c>
      <c r="AL864" t="b">
        <f>OR(AA864,AB864,AD864,AE864,AF864,AG864,AH864,AI864)</f>
        <v>1</v>
      </c>
      <c r="AM864" t="b">
        <f>IF(Table1[[#This Row],[In vivo?]],IF(Table1[[#This Row],[Cell]],FALSE,TRUE),FALSE)</f>
        <v>1</v>
      </c>
      <c r="AN864" t="b">
        <f>AND(AC864,AL864)</f>
        <v>0</v>
      </c>
      <c r="AO864" t="b">
        <f>IF(Table1[[#This Row],[Cell]],IF(Table1[[#This Row],[In vivo?]],FALSE,TRUE),FALSE)</f>
        <v>0</v>
      </c>
      <c r="AP864" t="b">
        <f>NOT(OR(Table1[[#This Row],[In vivo?]],Table1[[#This Row],[Only in Cell]]))</f>
        <v>0</v>
      </c>
      <c r="AQ864" t="str">
        <f>IF(OR(Table1[[#This Row],[Rodents]],Table1[[#This Row],[Human]],Table1[[#This Row],[Pig]]),OR(ISNUMBER(FIND("pulmonary",C864)),ISNUMBER(FIND("lung",C864))),"NA")</f>
        <v>NA</v>
      </c>
      <c r="AR864" t="str">
        <f>IF(OR(Table1[[#This Row],[Rodents]],Table1[[#This Row],[Human]],Table1[[#This Row],[Pig]]),OR(ISNUMBER(FIND("skin",C864)),ISNUMBER(FIND("dermal",C864))),"NA")</f>
        <v>NA</v>
      </c>
      <c r="AS864" t="str">
        <f>IF(OR(Table1[[#This Row],[Rodents]],Table1[[#This Row],[Human]],Table1[[#This Row],[Pig]]),OR(ISNUMBER(FIND("liver",C864)),ISNUMBER(FIND("hepat",C864))),"NA")</f>
        <v>NA</v>
      </c>
      <c r="AT864" t="str">
        <f>IF(OR(Table1[[#This Row],[Rodents]],Table1[[#This Row],[Human]],Table1[[#This Row],[Pig]]),OR(ISNUMBER(FIND("kidney",C864)),ISNUMBER(FIND("neph",C864))),"NA")</f>
        <v>NA</v>
      </c>
      <c r="AU864" t="str">
        <f>IF(OR(Table1[[#This Row],[Rodents]],Table1[[#This Row],[Human]],Table1[[#This Row],[Pig]]),OR(ISNUMBER(FIND("brain",C864)),ISNUMBER(FIND("neur",C864)),ISNUMBER(FIND("nerv",C864))),"NA")</f>
        <v>NA</v>
      </c>
      <c r="AV864" t="str">
        <f>IF(OR(Table1[[#This Row],[Rodents]],Table1[[#This Row],[Human]],Table1[[#This Row],[Pig]]),OR(ISNUMBER(FIND("heart",C864)),ISNUMBER(FIND("cardi",C864))),"NA")</f>
        <v>NA</v>
      </c>
      <c r="AW864" t="str">
        <f>IF(OR(Table1[[#This Row],[Rodents]],Table1[[#This Row],[Human]],Table1[[#This Row],[Pig]]),OR(ISNUMBER(FIND("gastro",C864)),ISNUMBER(FIND("intesti",C864)),ISNUMBER(FIND("stomach",C864))),"NA")</f>
        <v>NA</v>
      </c>
      <c r="AX864" t="str">
        <f>IF(OR(Table1[[#This Row],[Rodents]],Table1[[#This Row],[Human]],Table1[[#This Row],[Pig]]),NOT(OR(AQ864,AR864,AS864,AT864,AU864,AV864,AW864)),"NA")</f>
        <v>NA</v>
      </c>
      <c r="AY864" t="b">
        <f>OR(ISNUMBER(FIND("SWCNT",C864)),ISNUMBER(FIND("SWNT",C864)),ISNUMBER(FIND("single-wall",C864)),ISNUMBER(FIND("single wall",C864)),ISNUMBER(FIND("Single wall",C864)),ISNUMBER(FIND("Single-wall",C864)),ISNUMBER(FIND("SWCNT",B864)),ISNUMBER(FIND("SWNT",B864)),ISNUMBER(FIND("single-wall",B864)),ISNUMBER(FIND("single wall",B864)),ISNUMBER(FIND("Single-wall",B864)),ISNUMBER(FIND("Single wall",B864)))</f>
        <v>0</v>
      </c>
      <c r="AZ864" t="b">
        <f>OR(ISNUMBER(FIND("MWCNT",C864)),ISNUMBER(FIND("MWNT",C864)),ISNUMBER(FIND("multi-wall",C864)),ISNUMBER(FIND("multi wall",C864)),ISNUMBER(FIND("multiwall",C864)),ISNUMBER(FIND("Multi-wall",C864)),ISNUMBER(FIND("Multi wall",C864)),ISNUMBER(FIND("Multiwall",C864)),ISNUMBER(FIND("MWCNT",B864)),ISNUMBER(FIND("MWNT",B864)),ISNUMBER(FIND("multi-wall",B864)),ISNUMBER(FIND("multi wall",B864)),ISNUMBER(FIND("multiwall",B864)),ISNUMBER(FIND("Multi-wall",B864)),ISNUMBER(FIND("Multi wall",B864)),ISNUMBER(FIND("Multiwall",B864)),ISNUMBER(FIND("Double-wall",B864)),ISNUMBER(FIND("Double wall",B864)),ISNUMBER(FIND("Doublewall",B864)),ISNUMBER(FIND("double-wall",B864)),ISNUMBER(FIND("double wall",B864)),ISNUMBER(FIND("doublewall",B864)))</f>
        <v>1</v>
      </c>
      <c r="BA864" t="b">
        <f>AND(Table1[[#This Row],[SWCNT]],Table1[[#This Row],[MWCNT]])</f>
        <v>0</v>
      </c>
      <c r="BB864" t="b">
        <f>IF(Table1[[#This Row],[SWCNT]]=TRUE,FALSE,IF(Table1[[#This Row],[MWCNT]]=TRUE,FALSE,TRUE))</f>
        <v>0</v>
      </c>
      <c r="BC864" s="18"/>
    </row>
    <row r="865" spans="1:55" ht="222">
      <c r="A865" t="s">
        <v>946</v>
      </c>
      <c r="B865" s="2" t="s">
        <v>947</v>
      </c>
      <c r="C865" s="16" t="s">
        <v>948</v>
      </c>
      <c r="D865" s="17" t="s">
        <v>225</v>
      </c>
      <c r="E865" s="2">
        <v>2020</v>
      </c>
      <c r="F865" t="b">
        <f>OR(ISNUMBER(FIND("cytotoxic",C865)),ISNUMBER(FIND("Cytotoxic",C865)),ISNUMBER(FIND("cellular toxicity",C865)),ISNUMBER(FIND("cell death",C865)),ISNUMBER(FIND("viable",C865)),ISNUMBER(FIND("phytotoxic",C865)),ISNUMBER(FIND("acute toxicity",C865)),ISNUMBER(FIND("MTT",C865)),ISNUMBER(FIND("survival",C865)),ISNUMBER(FIND("prolifer",C865)),ISNUMBER(FIND("apoptosis",C865)),ISNUMBER(FIND("neurotoxic",C865)),ISNUMBER(FIND("  lysis ",C865)),ISNUMBER(FIND("necrosis",C865)),ISNUMBER(FIND("cellular death",C865))*3,ISNUMBER(FIND("LDH",C865)),ISNUMBER(FIND("Acute toxicity",C865)))</f>
        <v>0</v>
      </c>
      <c r="G865" t="b">
        <f>OR(ISNUMBER(FIND("genotoxic",C865)),ISNUMBER(FIND("genotoxicity",C865)),ISNUMBER(FIND("DNA damage",C865)),ISNUMBER(FIND("DNA",C865)),ISNUMBER(FIND("RNA",C865)),ISNUMBER(FIND("mesothelioma",C865)),ISNUMBER(FIND("carcino",C865)),ISNUMBER(FIND("mutagen",C865)),ISNUMBER(FIND("genetic",C865)))</f>
        <v>0</v>
      </c>
      <c r="H865" t="b">
        <f>OR(ISNUMBER(FIND("inflammatory",C865)),ISNUMBER(FIND("inflamm",C865)))</f>
        <v>0</v>
      </c>
      <c r="I865" t="b">
        <f>OR(ISNUMBER(FIND("immune",C865)),ISNUMBER(FIND("immunological",C865)),ISNUMBER(FIND("interleuk",C865)),ISNUMBER(FIND("platelet activation",C865)),ISNUMBER(FIND("monocyte",C865)),ISNUMBER(FIND("leukocyte",C865)),ISNUMBER(FIND("cytokine",C865)),ISNUMBER(FIND("CD4",C865)),ISNUMBER(FIND("CD8",C865)),ISNUMBER(FIND("T-cell",C865)))</f>
        <v>0</v>
      </c>
      <c r="J865" t="b">
        <f>OR(ISNUMBER(FIND("reactive oxygen",C865)),ISNUMBER(FIND("ROS",C865)),ISNUMBER(FIND("free radical",C865)),ISNUMBER(FIND("oxidative stress",C865)),ISNUMBER(FIND("peroxid",C865)),ISNUMBER(FIND("oxidative",C865)),ISNUMBER(FIND("antioxid",C865)))</f>
        <v>0</v>
      </c>
      <c r="K865" t="b">
        <f>OR(ISNUMBER(FIND("autophag",C865)))</f>
        <v>0</v>
      </c>
      <c r="L865" t="b">
        <f>OR(ISNUMBER(FIND("morpholog",C865)))</f>
        <v>0</v>
      </c>
      <c r="M865" t="b">
        <f>OR(ISNUMBER(FIND("fibrosis",C865)),ISNUMBER(FIND("Fibrosis",C865)),ISNUMBER(FIND("fibrot",C865)))</f>
        <v>0</v>
      </c>
      <c r="N865" t="b">
        <f>OR(ISNUMBER(FIND("offspring",C865)),ISNUMBER(FIND("Parental",C865)),ISNUMBER(FIND("parental",C865)),ISNUMBER(FIND("germline",C865)),ISNUMBER(FIND("reproduc",C865)),ISNUMBER(FIND("embryo",C865)))</f>
        <v>0</v>
      </c>
      <c r="O865" t="b">
        <f>OR(ISNUMBER(FIND("metabol",C865)),ISNUMBER(FIND("Metabol",C865)),ISNUMBER(FIND("digest",C865)),ISNUMBER(FIND("mitochon",C865)))</f>
        <v>1</v>
      </c>
      <c r="P865" t="b">
        <f>OR(ISNUMBER(FIND("ecotox",C865)),ISNUMBER(FIND("Ecotox",B865)),ISNUMBER(FIND("ecotox",B865)),ISNUMBER(FIND("Ecotox",C865)))</f>
        <v>0</v>
      </c>
      <c r="Q865" t="b">
        <f>OR(ISNUMBER(FIND("Bioaccum",C865)),ISNUMBER(FIND("bioaccum",C865)),ISNUMBER(FIND("accum",C865)))</f>
        <v>0</v>
      </c>
      <c r="R865" t="b">
        <f>OR(ISNUMBER(FIND("Occupation",C865)),ISNUMBER(FIND("occupation",C865)),ISNUMBER(FIND("worker",C865)),ISNUMBER(FIND("workforce",C865)))</f>
        <v>0</v>
      </c>
      <c r="S865" t="b">
        <f>NOT(OR(F865,G865,H865,I865,J865,K865,L865,M865,N865,O865,P865,Q865,R865))</f>
        <v>0</v>
      </c>
      <c r="U865" t="b">
        <f>OR(Table1[[#This Row],[Inflammation]],Table1[[#This Row],[Immune]])</f>
        <v>0</v>
      </c>
      <c r="V865" t="str">
        <f>IF(OR(Table1[[#This Row],[Rodents]],Table1[[#This Row],[Human]],Table1[[#This Row],[Pig]]),OR(ISNUMBER(FIND("intratrach",C865)),ISNUMBER(FIND("nasal ",C865)),ISNUMBER(FIND("instill",C865))),"NA")</f>
        <v>NA</v>
      </c>
      <c r="W865" t="str">
        <f>IF(OR(Table1[[#This Row],[Rodents]],Table1[[#This Row],[Human]],Table1[[#This Row],[Pig]]),OR(ISNUMBER(FIND("dermal",C865)),ISNUMBER(FIND("skin ",C865))),"NA")</f>
        <v>NA</v>
      </c>
      <c r="X865" t="str">
        <f>IF(OR(Table1[[#This Row],[Rodents]],Table1[[#This Row],[Human]],Table1[[#This Row],[Pig]]),OR(ISNUMBER(FIND("injected",C865)),ISNUMBER(FIND("periton",C865)),ISNUMBER(FIND("intrascrot",C865))),"NA")</f>
        <v>NA</v>
      </c>
      <c r="Y865" t="str">
        <f>IF(OR(Table1[[#This Row],[Rodents]],Table1[[#This Row],[Human]],Table1[[#This Row],[Pig]]),NOT(OR(Table1[[#This Row],[Inhaled/Intratracheal/intranasal]],Table1[[#This Row],[Dermal]],Table1[[#This Row],[Injected]])),"NA")</f>
        <v>NA</v>
      </c>
      <c r="AA865" t="b">
        <f>OR(ISNUMBER(FIND("fish ",C865)),ISNUMBER(FIND("Fish ",C865)),ISNUMBER(FIND("aquatic",C865)),ISNUMBER(FIND("daphnids",C865)),ISNUMBER(FIND("Carcinus maenas",C865)),ISNUMBER(FIND("Daphnia",C865)),ISNUMBER(FIND("Ruditapes philippinarum",C865)),ISNUMBER(FIND("daphnia",C865)),ISNUMBER(FIND("marine",C865)),ISNUMBER(FIND("mussel",C865)),ISNUMBER(FIND("algae",C865)),ISNUMBER(FIND("Donax faba",C865)),ISNUMBER(FIND("estuarine",C865)),ISNUMBER(FIND("snail",C865)),ISNUMBER(FIND("Prorocentrum donghaiense",C865)) )</f>
        <v>0</v>
      </c>
      <c r="AB865" t="b">
        <f>OR(ISNUMBER(FIND(" rat ",C865)),ISNUMBER(FIND(" rats ",C865)),ISNUMBER(FIND(" Rats ",C865)),ISNUMBER(FIND(" Rat ",C865)),ISNUMBER(FIND(" rat.",C865)),ISNUMBER(FIND(" rats.",C865)),ISNUMBER(FIND("mouse",C865)),ISNUMBER(FIND("mice",C865)), ISNUMBER(FIND(" Mice",C865)))</f>
        <v>0</v>
      </c>
      <c r="AC865" t="b">
        <f>OR(ISNUMBER(FIND(" cell ",C865)),ISNUMBER(FIND("fibroblast",C865)),ISNUMBER(FIND("macrophage",C865)),ISNUMBER(FIND("epithelial",C865)),ISNUMBER(FIND("endothelial",C865)),ISNUMBER(FIND("neuron",C865)),ISNUMBER(FIND(" cells ",C865)),ISNUMBER(FIND("RBC",C865)),ISNUMBER(FIND("mitochond",C865)),ISNUMBER(FIND("adipocyte",C865)),ISNUMBER(FIND("osteo",C865)),ISNUMBER(FIND("keratin",C865)),ISNUMBER(FIND(" cell's ",C865)),ISNUMBER(FIND("eukary",C865)),ISNUMBER(FIND("sperm",C865)))</f>
        <v>1</v>
      </c>
      <c r="AD865" t="b">
        <f>OR(ISNUMBER(FIND("human",B865)),ISNUMBER(FIND("workers",B865)),ISNUMBER(FIND("workforces",B865)),ISNUMBER(FIND("occupational",B865)),ISNUMBER(FIND("Case report",B865)),ISNUMBER(FIND("Workplaces",B865)),ISNUMBER(FIND("worker",B865)))</f>
        <v>0</v>
      </c>
      <c r="AE865" t="b">
        <f>OR(ISNUMBER(FIND(" plant ",C865)),ISNUMBER(FIND("Plant ",C865)),ISNUMBER(FIND("tomato",C865)),ISNUMBER(FIND("plants",C865)),ISNUMBER(FIND("Plants",C865)),ISNUMBER(FIND("algae",C865)),ISNUMBER(FIND("lettuce",C865)),ISNUMBER(FIND("green gram sprouts ",C865)),ISNUMBER(FIND("Cucurbita pepo",C865)),ISNUMBER(FIND("bean ",C865)),ISNUMBER(FIND("chloroplast",C865)),ISNUMBER(FIND("chlorophyll",C865)),ISNUMBER(FIND("seedling",C865)),ISNUMBER(FIND("canola",C865)),ISNUMBER(FIND("shoot",C865)),ISNUMBER(FIND("photosynthes",C865)),ISNUMBER(FIND(" leaves ",C865)),,ISNUMBER(FIND("agriculture",C865)),ISNUMBER(FIND(" crops ",C865)))</f>
        <v>0</v>
      </c>
      <c r="AF865" t="b">
        <f>OR(ISNUMBER(FIND("bacteria",C865)),ISNUMBER(FIND("Bacteria",C865)),ISNUMBER(FIND("Bacterium",C865)),ISNUMBER(FIND("bacterium",C865)),ISNUMBER(FIND(" coli ",C865)))</f>
        <v>0</v>
      </c>
      <c r="AG865" t="b">
        <f>OR(ISNUMBER(FIND("fungi",C865)),ISNUMBER(FIND("Fungi",C865)),ISNUMBER(FIND("fungus",C865)),ISNUMBER(FIND("Fungus",C865)),ISNUMBER(FIND("mushroom",C865)),ISNUMBER(FIND("Mushroom",C865)),ISNUMBER(FIND(" mold ",C865)))</f>
        <v>0</v>
      </c>
      <c r="AH865" t="b">
        <f>OR(ISNUMBER(FIND("Pig ",C865)),ISNUMBER(FIND("pig ",C865)),ISNUMBER(FIND("Pigs ",C865)),ISNUMBER(FIND("pigs ",C865)))</f>
        <v>0</v>
      </c>
      <c r="AI865" t="b">
        <f>OR(ISNUMBER(FIND(" C. elegans",C865)),ISNUMBER(FIND("Caenorhabditis elegans",C865)),ISNUMBER(FIND("earthworms",C865)),ISNUMBER(FIND(" Ficopomatus enigmaticus",C865)),ISNUMBER(FIND("larva",C865)),ISNUMBER(FIND("Lumbriculus variegatus",C865)),ISNUMBER(FIND("nematode",C865)))</f>
        <v>0</v>
      </c>
      <c r="AJ865" t="b">
        <f>NOT(OR(AA865,AB865,AC865,AD865,AE865,AF865,AG865,AH865,AI865))</f>
        <v>0</v>
      </c>
      <c r="AL865" t="b">
        <f>OR(AA865,AB865,AD865,AE865,AF865,AG865,AH865,AI865)</f>
        <v>0</v>
      </c>
      <c r="AM865" t="b">
        <f>IF(Table1[[#This Row],[In vivo?]],IF(Table1[[#This Row],[Cell]],FALSE,TRUE),FALSE)</f>
        <v>0</v>
      </c>
      <c r="AN865" t="b">
        <f>AND(AC865,AL865)</f>
        <v>0</v>
      </c>
      <c r="AO865" t="b">
        <f>IF(Table1[[#This Row],[Cell]],IF(Table1[[#This Row],[In vivo?]],FALSE,TRUE),FALSE)</f>
        <v>1</v>
      </c>
      <c r="AP865" t="b">
        <f>NOT(OR(Table1[[#This Row],[In vivo?]],Table1[[#This Row],[Only in Cell]]))</f>
        <v>0</v>
      </c>
      <c r="AQ865" t="str">
        <f>IF(OR(Table1[[#This Row],[Rodents]],Table1[[#This Row],[Human]],Table1[[#This Row],[Pig]]),OR(ISNUMBER(FIND("pulmonary",C865)),ISNUMBER(FIND("lung",C865))),"NA")</f>
        <v>NA</v>
      </c>
      <c r="AR865" t="str">
        <f>IF(OR(Table1[[#This Row],[Rodents]],Table1[[#This Row],[Human]],Table1[[#This Row],[Pig]]),OR(ISNUMBER(FIND("skin",C865)),ISNUMBER(FIND("dermal",C865))),"NA")</f>
        <v>NA</v>
      </c>
      <c r="AS865" t="str">
        <f>IF(OR(Table1[[#This Row],[Rodents]],Table1[[#This Row],[Human]],Table1[[#This Row],[Pig]]),OR(ISNUMBER(FIND("liver",C865)),ISNUMBER(FIND("hepat",C865))),"NA")</f>
        <v>NA</v>
      </c>
      <c r="AT865" t="str">
        <f>IF(OR(Table1[[#This Row],[Rodents]],Table1[[#This Row],[Human]],Table1[[#This Row],[Pig]]),OR(ISNUMBER(FIND("kidney",C865)),ISNUMBER(FIND("neph",C865))),"NA")</f>
        <v>NA</v>
      </c>
      <c r="AU865" t="str">
        <f>IF(OR(Table1[[#This Row],[Rodents]],Table1[[#This Row],[Human]],Table1[[#This Row],[Pig]]),OR(ISNUMBER(FIND("brain",C865)),ISNUMBER(FIND("neur",C865)),ISNUMBER(FIND("nerv",C865))),"NA")</f>
        <v>NA</v>
      </c>
      <c r="AV865" t="str">
        <f>IF(OR(Table1[[#This Row],[Rodents]],Table1[[#This Row],[Human]],Table1[[#This Row],[Pig]]),OR(ISNUMBER(FIND("heart",C865)),ISNUMBER(FIND("cardi",C865))),"NA")</f>
        <v>NA</v>
      </c>
      <c r="AW865" t="str">
        <f>IF(OR(Table1[[#This Row],[Rodents]],Table1[[#This Row],[Human]],Table1[[#This Row],[Pig]]),OR(ISNUMBER(FIND("gastro",C865)),ISNUMBER(FIND("intesti",C865)),ISNUMBER(FIND("stomach",C865))),"NA")</f>
        <v>NA</v>
      </c>
      <c r="AX865" t="str">
        <f>IF(OR(Table1[[#This Row],[Rodents]],Table1[[#This Row],[Human]],Table1[[#This Row],[Pig]]),NOT(OR(AQ865,AR865,AS865,AT865,AU865,AV865,AW865)),"NA")</f>
        <v>NA</v>
      </c>
      <c r="AY865" t="b">
        <f>OR(ISNUMBER(FIND("SWCNT",C865)),ISNUMBER(FIND("SWNT",C865)),ISNUMBER(FIND("single-wall",C865)),ISNUMBER(FIND("single wall",C865)),ISNUMBER(FIND("Single wall",C865)),ISNUMBER(FIND("Single-wall",C865)),ISNUMBER(FIND("SWCNT",B865)),ISNUMBER(FIND("SWNT",B865)),ISNUMBER(FIND("single-wall",B865)),ISNUMBER(FIND("single wall",B865)),ISNUMBER(FIND("Single-wall",B865)),ISNUMBER(FIND("Single wall",B865)))</f>
        <v>1</v>
      </c>
      <c r="AZ865" t="b">
        <f>OR(ISNUMBER(FIND("MWCNT",C865)),ISNUMBER(FIND("MWNT",C865)),ISNUMBER(FIND("multi-wall",C865)),ISNUMBER(FIND("multi wall",C865)),ISNUMBER(FIND("multiwall",C865)),ISNUMBER(FIND("Multi-wall",C865)),ISNUMBER(FIND("Multi wall",C865)),ISNUMBER(FIND("Multiwall",C865)),ISNUMBER(FIND("MWCNT",B865)),ISNUMBER(FIND("MWNT",B865)),ISNUMBER(FIND("multi-wall",B865)),ISNUMBER(FIND("multi wall",B865)),ISNUMBER(FIND("multiwall",B865)),ISNUMBER(FIND("Multi-wall",B865)),ISNUMBER(FIND("Multi wall",B865)),ISNUMBER(FIND("Multiwall",B865)),ISNUMBER(FIND("Double-wall",B865)),ISNUMBER(FIND("Double wall",B865)),ISNUMBER(FIND("Doublewall",B865)),ISNUMBER(FIND("double-wall",B865)),ISNUMBER(FIND("double wall",B865)),ISNUMBER(FIND("doublewall",B865)))</f>
        <v>0</v>
      </c>
      <c r="BA865" t="b">
        <f>AND(Table1[[#This Row],[SWCNT]],Table1[[#This Row],[MWCNT]])</f>
        <v>0</v>
      </c>
      <c r="BB865" t="b">
        <f>IF(Table1[[#This Row],[SWCNT]]=TRUE,FALSE,IF(Table1[[#This Row],[MWCNT]]=TRUE,FALSE,TRUE))</f>
        <v>0</v>
      </c>
      <c r="BC865" s="18"/>
    </row>
    <row r="866" spans="1:55" ht="203.5">
      <c r="A866" t="s">
        <v>955</v>
      </c>
      <c r="B866" s="2" t="s">
        <v>956</v>
      </c>
      <c r="C866" s="16" t="s">
        <v>957</v>
      </c>
      <c r="D866" s="17" t="s">
        <v>22</v>
      </c>
      <c r="E866" s="2">
        <v>2020</v>
      </c>
      <c r="F866" t="b">
        <f>OR(ISNUMBER(FIND("cytotoxic",C866)),ISNUMBER(FIND("Cytotoxic",C866)),ISNUMBER(FIND("cellular toxicity",C866)),ISNUMBER(FIND("cell death",C866)),ISNUMBER(FIND("viable",C866)),ISNUMBER(FIND("phytotoxic",C866)),ISNUMBER(FIND("acute toxicity",C866)),ISNUMBER(FIND("MTT",C866)),ISNUMBER(FIND("survival",C866)),ISNUMBER(FIND("prolifer",C866)),ISNUMBER(FIND("apoptosis",C866)),ISNUMBER(FIND("neurotoxic",C866)),ISNUMBER(FIND("  lysis ",C866)),ISNUMBER(FIND("necrosis",C866)),ISNUMBER(FIND("cellular death",C866))*3,ISNUMBER(FIND("LDH",C866)),ISNUMBER(FIND("Acute toxicity",C866)))</f>
        <v>0</v>
      </c>
      <c r="G866" t="b">
        <f>OR(ISNUMBER(FIND("genotoxic",C866)),ISNUMBER(FIND("genotoxicity",C866)),ISNUMBER(FIND("DNA damage",C866)),ISNUMBER(FIND("DNA",C866)),ISNUMBER(FIND("RNA",C866)),ISNUMBER(FIND("mesothelioma",C866)),ISNUMBER(FIND("carcino",C866)),ISNUMBER(FIND("mutagen",C866)),ISNUMBER(FIND("genetic",C866)))</f>
        <v>0</v>
      </c>
      <c r="H866" t="b">
        <f>OR(ISNUMBER(FIND("inflammatory",C866)),ISNUMBER(FIND("inflamm",C866)))</f>
        <v>0</v>
      </c>
      <c r="I866" t="b">
        <f>OR(ISNUMBER(FIND("immune",C866)),ISNUMBER(FIND("immunological",C866)),ISNUMBER(FIND("interleuk",C866)),ISNUMBER(FIND("platelet activation",C866)),ISNUMBER(FIND("monocyte",C866)),ISNUMBER(FIND("leukocyte",C866)),ISNUMBER(FIND("cytokine",C866)),ISNUMBER(FIND("CD4",C866)),ISNUMBER(FIND("CD8",C866)),ISNUMBER(FIND("T-cell",C866)))</f>
        <v>0</v>
      </c>
      <c r="J866" t="b">
        <f>OR(ISNUMBER(FIND("reactive oxygen",C866)),ISNUMBER(FIND("ROS",C866)),ISNUMBER(FIND("free radical",C866)),ISNUMBER(FIND("oxidative stress",C866)),ISNUMBER(FIND("peroxid",C866)),ISNUMBER(FIND("oxidative",C866)),ISNUMBER(FIND("antioxid",C866)))</f>
        <v>0</v>
      </c>
      <c r="K866" t="b">
        <f>OR(ISNUMBER(FIND("autophag",C866)))</f>
        <v>0</v>
      </c>
      <c r="L866" t="b">
        <f>OR(ISNUMBER(FIND("morpholog",C866)))</f>
        <v>0</v>
      </c>
      <c r="M866" t="b">
        <f>OR(ISNUMBER(FIND("fibrosis",C866)),ISNUMBER(FIND("Fibrosis",C866)),ISNUMBER(FIND("fibrot",C866)))</f>
        <v>0</v>
      </c>
      <c r="N866" t="b">
        <f>OR(ISNUMBER(FIND("offspring",C866)),ISNUMBER(FIND("Parental",C866)),ISNUMBER(FIND("parental",C866)),ISNUMBER(FIND("germline",C866)),ISNUMBER(FIND("reproduc",C866)),ISNUMBER(FIND("embryo",C866)))</f>
        <v>0</v>
      </c>
      <c r="O866" t="b">
        <f>OR(ISNUMBER(FIND("metabol",C866)),ISNUMBER(FIND("Metabol",C866)),ISNUMBER(FIND("digest",C866)),ISNUMBER(FIND("mitochon",C866)))</f>
        <v>0</v>
      </c>
      <c r="P866" t="b">
        <v>1</v>
      </c>
      <c r="Q866" t="b">
        <f>OR(ISNUMBER(FIND("Bioaccum",C866)),ISNUMBER(FIND("bioaccum",C866)),ISNUMBER(FIND("accum",C866)))</f>
        <v>0</v>
      </c>
      <c r="R866" t="b">
        <f>OR(ISNUMBER(FIND("Occupation",C866)),ISNUMBER(FIND("occupation",C866)),ISNUMBER(FIND("worker",C866)),ISNUMBER(FIND("workforce",C866)))</f>
        <v>0</v>
      </c>
      <c r="S866" t="b">
        <f>NOT(OR(F866,G866,H866,I866,J866,K866,L866,M866,N866,O866,P866,Q866,R866))</f>
        <v>0</v>
      </c>
      <c r="U866" t="b">
        <f>OR(Table1[[#This Row],[Inflammation]],Table1[[#This Row],[Immune]])</f>
        <v>0</v>
      </c>
      <c r="V866" t="str">
        <f>IF(OR(Table1[[#This Row],[Rodents]],Table1[[#This Row],[Human]],Table1[[#This Row],[Pig]]),OR(ISNUMBER(FIND("intratrach",C866)),ISNUMBER(FIND("nasal ",C866)),ISNUMBER(FIND("instill",C866))),"NA")</f>
        <v>NA</v>
      </c>
      <c r="W866" t="str">
        <f>IF(OR(Table1[[#This Row],[Rodents]],Table1[[#This Row],[Human]],Table1[[#This Row],[Pig]]),OR(ISNUMBER(FIND("dermal",C866)),ISNUMBER(FIND("skin ",C866))),"NA")</f>
        <v>NA</v>
      </c>
      <c r="X866" t="str">
        <f>IF(OR(Table1[[#This Row],[Rodents]],Table1[[#This Row],[Human]],Table1[[#This Row],[Pig]]),OR(ISNUMBER(FIND("injected",C866)),ISNUMBER(FIND("periton",C866)),ISNUMBER(FIND("intrascrot",C866))),"NA")</f>
        <v>NA</v>
      </c>
      <c r="Y866" t="str">
        <f>IF(OR(Table1[[#This Row],[Rodents]],Table1[[#This Row],[Human]],Table1[[#This Row],[Pig]]),NOT(OR(Table1[[#This Row],[Inhaled/Intratracheal/intranasal]],Table1[[#This Row],[Dermal]],Table1[[#This Row],[Injected]])),"NA")</f>
        <v>NA</v>
      </c>
      <c r="AA866" t="b">
        <f>OR(ISNUMBER(FIND("fish ",C866)),ISNUMBER(FIND("Fish ",C866)),ISNUMBER(FIND("aquatic",C866)),ISNUMBER(FIND("daphnids",C866)),ISNUMBER(FIND("Carcinus maenas",C866)),ISNUMBER(FIND("Daphnia",C866)),ISNUMBER(FIND("Ruditapes philippinarum",C866)),ISNUMBER(FIND("daphnia",C866)),ISNUMBER(FIND("marine",C866)),ISNUMBER(FIND("mussel",C866)),ISNUMBER(FIND("algae",C866)),ISNUMBER(FIND("Donax faba",C866)),ISNUMBER(FIND("estuarine",C866)),ISNUMBER(FIND("snail",C866)),ISNUMBER(FIND("Prorocentrum donghaiense",C866)) )</f>
        <v>0</v>
      </c>
      <c r="AB866" t="b">
        <f>OR(ISNUMBER(FIND(" rat ",C866)),ISNUMBER(FIND(" rats ",C866)),ISNUMBER(FIND(" Rats ",C866)),ISNUMBER(FIND(" Rat ",C866)),ISNUMBER(FIND(" rat.",C866)),ISNUMBER(FIND(" rats.",C866)),ISNUMBER(FIND("mouse",C866)),ISNUMBER(FIND("mice",C866)), ISNUMBER(FIND(" Mice",C866)))</f>
        <v>0</v>
      </c>
      <c r="AC866" t="b">
        <f>OR(ISNUMBER(FIND(" cell ",C866)),ISNUMBER(FIND("fibroblast",C866)),ISNUMBER(FIND("macrophage",C866)),ISNUMBER(FIND("epithelial",C866)),ISNUMBER(FIND("endothelial",C866)),ISNUMBER(FIND("neuron",C866)),ISNUMBER(FIND(" cells ",C866)),ISNUMBER(FIND("RBC",C866)),ISNUMBER(FIND("mitochond",C866)),ISNUMBER(FIND("adipocyte",C866)),ISNUMBER(FIND("osteo",C866)),ISNUMBER(FIND("keratin",C866)),ISNUMBER(FIND(" cell's ",C866)),ISNUMBER(FIND("eukary",C866)),ISNUMBER(FIND("sperm",C866)))</f>
        <v>0</v>
      </c>
      <c r="AD866" t="b">
        <f>OR(ISNUMBER(FIND("human",B866)),ISNUMBER(FIND("workers",B866)),ISNUMBER(FIND("workforces",B866)),ISNUMBER(FIND("occupational",B866)),ISNUMBER(FIND("Case report",B866)),ISNUMBER(FIND("Workplaces",B866)),ISNUMBER(FIND("worker",B866)))</f>
        <v>0</v>
      </c>
      <c r="AE866" t="b">
        <f>OR(ISNUMBER(FIND(" plant ",C866)),ISNUMBER(FIND("Plant ",C866)),ISNUMBER(FIND("tomato",C866)),ISNUMBER(FIND("plants",C866)),ISNUMBER(FIND("Plants",C866)),ISNUMBER(FIND("algae",C866)),ISNUMBER(FIND("lettuce",C866)),ISNUMBER(FIND("green gram sprouts ",C866)),ISNUMBER(FIND("Cucurbita pepo",C866)),ISNUMBER(FIND("bean ",C866)),ISNUMBER(FIND("chloroplast",C866)),ISNUMBER(FIND("chlorophyll",C866)),ISNUMBER(FIND("seedling",C866)),ISNUMBER(FIND("canola",C866)),ISNUMBER(FIND("shoot",C866)),ISNUMBER(FIND("photosynthes",C866)),ISNUMBER(FIND(" leaves ",C866)),,ISNUMBER(FIND("agriculture",C866)),ISNUMBER(FIND(" crops ",C866)))</f>
        <v>1</v>
      </c>
      <c r="AF866" t="b">
        <f>OR(ISNUMBER(FIND("bacteria",C866)),ISNUMBER(FIND("Bacteria",C866)),ISNUMBER(FIND("Bacterium",C866)),ISNUMBER(FIND("bacterium",C866)),ISNUMBER(FIND(" coli ",C866)))</f>
        <v>0</v>
      </c>
      <c r="AG866" t="b">
        <f>OR(ISNUMBER(FIND("fungi",C866)),ISNUMBER(FIND("Fungi",C866)),ISNUMBER(FIND("fungus",C866)),ISNUMBER(FIND("Fungus",C866)),ISNUMBER(FIND("mushroom",C866)),ISNUMBER(FIND("Mushroom",C866)),ISNUMBER(FIND(" mold ",C866)))</f>
        <v>0</v>
      </c>
      <c r="AH866" t="b">
        <f>OR(ISNUMBER(FIND("Pig ",C866)),ISNUMBER(FIND("pig ",C866)),ISNUMBER(FIND("Pigs ",C866)),ISNUMBER(FIND("pigs ",C866)))</f>
        <v>0</v>
      </c>
      <c r="AI866" t="b">
        <f>OR(ISNUMBER(FIND(" C. elegans",C866)),ISNUMBER(FIND("Caenorhabditis elegans",C866)),ISNUMBER(FIND("earthworms",C866)),ISNUMBER(FIND(" Ficopomatus enigmaticus",C866)),ISNUMBER(FIND("larva",C866)),ISNUMBER(FIND("Lumbriculus variegatus",C866)),ISNUMBER(FIND("nematode",C866)))</f>
        <v>0</v>
      </c>
      <c r="AJ866" t="b">
        <f>NOT(OR(AA866,AB866,AC866,AD866,AE866,AF866,AG866,AH866,AI866))</f>
        <v>0</v>
      </c>
      <c r="AL866" t="b">
        <f>OR(AA866,AB866,AD866,AE866,AF866,AG866,AH866,AI866)</f>
        <v>1</v>
      </c>
      <c r="AM866" t="b">
        <f>IF(Table1[[#This Row],[In vivo?]],IF(Table1[[#This Row],[Cell]],FALSE,TRUE),FALSE)</f>
        <v>1</v>
      </c>
      <c r="AN866" t="b">
        <f>AND(AC866,AL866)</f>
        <v>0</v>
      </c>
      <c r="AO866" t="b">
        <f>IF(Table1[[#This Row],[Cell]],IF(Table1[[#This Row],[In vivo?]],FALSE,TRUE),FALSE)</f>
        <v>0</v>
      </c>
      <c r="AP866" t="b">
        <f>NOT(OR(Table1[[#This Row],[In vivo?]],Table1[[#This Row],[Only in Cell]]))</f>
        <v>0</v>
      </c>
      <c r="AQ866" t="str">
        <f>IF(OR(Table1[[#This Row],[Rodents]],Table1[[#This Row],[Human]],Table1[[#This Row],[Pig]]),OR(ISNUMBER(FIND("pulmonary",C866)),ISNUMBER(FIND("lung",C866))),"NA")</f>
        <v>NA</v>
      </c>
      <c r="AR866" t="str">
        <f>IF(OR(Table1[[#This Row],[Rodents]],Table1[[#This Row],[Human]],Table1[[#This Row],[Pig]]),OR(ISNUMBER(FIND("skin",C866)),ISNUMBER(FIND("dermal",C866))),"NA")</f>
        <v>NA</v>
      </c>
      <c r="AS866" t="str">
        <f>IF(OR(Table1[[#This Row],[Rodents]],Table1[[#This Row],[Human]],Table1[[#This Row],[Pig]]),OR(ISNUMBER(FIND("liver",C866)),ISNUMBER(FIND("hepat",C866))),"NA")</f>
        <v>NA</v>
      </c>
      <c r="AT866" t="str">
        <f>IF(OR(Table1[[#This Row],[Rodents]],Table1[[#This Row],[Human]],Table1[[#This Row],[Pig]]),OR(ISNUMBER(FIND("kidney",C866)),ISNUMBER(FIND("neph",C866))),"NA")</f>
        <v>NA</v>
      </c>
      <c r="AU866" t="str">
        <f>IF(OR(Table1[[#This Row],[Rodents]],Table1[[#This Row],[Human]],Table1[[#This Row],[Pig]]),OR(ISNUMBER(FIND("brain",C866)),ISNUMBER(FIND("neur",C866)),ISNUMBER(FIND("nerv",C866))),"NA")</f>
        <v>NA</v>
      </c>
      <c r="AV866" t="str">
        <f>IF(OR(Table1[[#This Row],[Rodents]],Table1[[#This Row],[Human]],Table1[[#This Row],[Pig]]),OR(ISNUMBER(FIND("heart",C866)),ISNUMBER(FIND("cardi",C866))),"NA")</f>
        <v>NA</v>
      </c>
      <c r="AW866" t="str">
        <f>IF(OR(Table1[[#This Row],[Rodents]],Table1[[#This Row],[Human]],Table1[[#This Row],[Pig]]),OR(ISNUMBER(FIND("gastro",C866)),ISNUMBER(FIND("intesti",C866)),ISNUMBER(FIND("stomach",C866))),"NA")</f>
        <v>NA</v>
      </c>
      <c r="AX866" t="str">
        <f>IF(OR(Table1[[#This Row],[Rodents]],Table1[[#This Row],[Human]],Table1[[#This Row],[Pig]]),NOT(OR(AQ866,AR866,AS866,AT866,AU866,AV866,AW866)),"NA")</f>
        <v>NA</v>
      </c>
      <c r="AY866" t="b">
        <f>OR(ISNUMBER(FIND("SWCNT",C866)),ISNUMBER(FIND("SWNT",C866)),ISNUMBER(FIND("single-wall",C866)),ISNUMBER(FIND("single wall",C866)),ISNUMBER(FIND("Single wall",C866)),ISNUMBER(FIND("Single-wall",C866)),ISNUMBER(FIND("SWCNT",B866)),ISNUMBER(FIND("SWNT",B866)),ISNUMBER(FIND("single-wall",B866)),ISNUMBER(FIND("single wall",B866)),ISNUMBER(FIND("Single-wall",B866)),ISNUMBER(FIND("Single wall",B866)))</f>
        <v>1</v>
      </c>
      <c r="AZ866" t="b">
        <f>OR(ISNUMBER(FIND("MWCNT",C866)),ISNUMBER(FIND("MWNT",C866)),ISNUMBER(FIND("multi-wall",C866)),ISNUMBER(FIND("multi wall",C866)),ISNUMBER(FIND("multiwall",C866)),ISNUMBER(FIND("Multi-wall",C866)),ISNUMBER(FIND("Multi wall",C866)),ISNUMBER(FIND("Multiwall",C866)),ISNUMBER(FIND("MWCNT",B866)),ISNUMBER(FIND("MWNT",B866)),ISNUMBER(FIND("multi-wall",B866)),ISNUMBER(FIND("multi wall",B866)),ISNUMBER(FIND("multiwall",B866)),ISNUMBER(FIND("Multi-wall",B866)),ISNUMBER(FIND("Multi wall",B866)),ISNUMBER(FIND("Multiwall",B866)),ISNUMBER(FIND("Double-wall",B866)),ISNUMBER(FIND("Double wall",B866)),ISNUMBER(FIND("Doublewall",B866)),ISNUMBER(FIND("double-wall",B866)),ISNUMBER(FIND("double wall",B866)),ISNUMBER(FIND("doublewall",B866)))</f>
        <v>1</v>
      </c>
      <c r="BA866" t="b">
        <f>AND(Table1[[#This Row],[SWCNT]],Table1[[#This Row],[MWCNT]])</f>
        <v>1</v>
      </c>
      <c r="BB866" t="b">
        <f>IF(Table1[[#This Row],[SWCNT]]=TRUE,FALSE,IF(Table1[[#This Row],[MWCNT]]=TRUE,FALSE,TRUE))</f>
        <v>0</v>
      </c>
      <c r="BC866" s="18"/>
    </row>
    <row r="867" spans="1:55" ht="185">
      <c r="A867" t="s">
        <v>1021</v>
      </c>
      <c r="B867" s="2" t="s">
        <v>1024</v>
      </c>
      <c r="C867" s="16" t="s">
        <v>1027</v>
      </c>
      <c r="D867" s="17" t="s">
        <v>30</v>
      </c>
      <c r="E867" s="2">
        <v>2020</v>
      </c>
      <c r="F867" t="b">
        <f>OR(ISNUMBER(FIND("cytotoxic",C867)),ISNUMBER(FIND("Cytotoxic",C867)),ISNUMBER(FIND("cellular toxicity",C867)),ISNUMBER(FIND("cell death",C867)),ISNUMBER(FIND("viable",C867)),ISNUMBER(FIND("phytotoxic",C867)),ISNUMBER(FIND("acute toxicity",C867)),ISNUMBER(FIND("MTT",C867)),ISNUMBER(FIND("survival",C867)),ISNUMBER(FIND("prolifer",C867)),ISNUMBER(FIND("apoptosis",C867)),ISNUMBER(FIND("neurotoxic",C867)),ISNUMBER(FIND("  lysis ",C867)),ISNUMBER(FIND("necrosis",C867)),ISNUMBER(FIND("cellular death",C867))*3,ISNUMBER(FIND("LDH",C867)),ISNUMBER(FIND("Acute toxicity",C867)))</f>
        <v>0</v>
      </c>
      <c r="G867" t="b">
        <f>OR(ISNUMBER(FIND("genotoxic",C867)),ISNUMBER(FIND("genotoxicity",C867)),ISNUMBER(FIND("DNA damage",C867)),ISNUMBER(FIND("DNA",C867)),ISNUMBER(FIND("RNA",C867)),ISNUMBER(FIND("mesothelioma",C867)),ISNUMBER(FIND("carcino",C867)),ISNUMBER(FIND("mutagen",C867)),ISNUMBER(FIND("genetic",C867)))</f>
        <v>0</v>
      </c>
      <c r="H867" t="b">
        <f>OR(ISNUMBER(FIND("inflammatory",C867)),ISNUMBER(FIND("inflamm",C867)))</f>
        <v>0</v>
      </c>
      <c r="I867" t="b">
        <f>OR(ISNUMBER(FIND("immune",C867)),ISNUMBER(FIND("immunological",C867)),ISNUMBER(FIND("interleuk",C867)),ISNUMBER(FIND("platelet activation",C867)),ISNUMBER(FIND("monocyte",C867)),ISNUMBER(FIND("leukocyte",C867)),ISNUMBER(FIND("cytokine",C867)),ISNUMBER(FIND("CD4",C867)),ISNUMBER(FIND("CD8",C867)),ISNUMBER(FIND("T-cell",C867)))</f>
        <v>0</v>
      </c>
      <c r="J867" t="b">
        <f>OR(ISNUMBER(FIND("reactive oxygen",C867)),ISNUMBER(FIND("ROS",C867)),ISNUMBER(FIND("free radical",C867)),ISNUMBER(FIND("oxidative stress",C867)),ISNUMBER(FIND("peroxid",C867)),ISNUMBER(FIND("oxidative",C867)),ISNUMBER(FIND("antioxid",C867)))</f>
        <v>0</v>
      </c>
      <c r="K867" t="b">
        <f>OR(ISNUMBER(FIND("autophag",C867)))</f>
        <v>0</v>
      </c>
      <c r="L867" t="b">
        <f>OR(ISNUMBER(FIND("morpholog",C867)))</f>
        <v>0</v>
      </c>
      <c r="M867" t="b">
        <f>OR(ISNUMBER(FIND("fibrosis",C867)),ISNUMBER(FIND("Fibrosis",C867)),ISNUMBER(FIND("fibrot",C867)))</f>
        <v>0</v>
      </c>
      <c r="N867" t="b">
        <f>OR(ISNUMBER(FIND("offspring",C867)),ISNUMBER(FIND("Parental",C867)),ISNUMBER(FIND("parental",C867)),ISNUMBER(FIND("germline",C867)),ISNUMBER(FIND("reproduc",C867)),ISNUMBER(FIND("embryo",C867)))</f>
        <v>0</v>
      </c>
      <c r="O867" t="b">
        <f>OR(ISNUMBER(FIND("metabol",C867)),ISNUMBER(FIND("Metabol",C867)),ISNUMBER(FIND("digest",C867)),ISNUMBER(FIND("mitochon",C867)))</f>
        <v>0</v>
      </c>
      <c r="P867" t="b">
        <v>1</v>
      </c>
      <c r="Q867" t="b">
        <f>OR(ISNUMBER(FIND("Bioaccum",C867)),ISNUMBER(FIND("bioaccum",C867)),ISNUMBER(FIND("accum",C867)))</f>
        <v>0</v>
      </c>
      <c r="R867" t="b">
        <f>OR(ISNUMBER(FIND("Occupation",C867)),ISNUMBER(FIND("occupation",C867)),ISNUMBER(FIND("worker",C867)),ISNUMBER(FIND("workforce",C867)))</f>
        <v>0</v>
      </c>
      <c r="S867" t="b">
        <f>NOT(OR(F867,G867,H867,I867,J867,K867,L867,M867,N867,O867,P867,Q867,R867))</f>
        <v>0</v>
      </c>
      <c r="U867" t="b">
        <f>OR(Table1[[#This Row],[Inflammation]],Table1[[#This Row],[Immune]])</f>
        <v>0</v>
      </c>
      <c r="V867" t="str">
        <f>IF(OR(Table1[[#This Row],[Rodents]],Table1[[#This Row],[Human]],Table1[[#This Row],[Pig]]),OR(ISNUMBER(FIND("intratrach",C867)),ISNUMBER(FIND("nasal ",C867)),ISNUMBER(FIND("instill",C867))),"NA")</f>
        <v>NA</v>
      </c>
      <c r="W867" t="str">
        <f>IF(OR(Table1[[#This Row],[Rodents]],Table1[[#This Row],[Human]],Table1[[#This Row],[Pig]]),OR(ISNUMBER(FIND("dermal",C867)),ISNUMBER(FIND("skin ",C867))),"NA")</f>
        <v>NA</v>
      </c>
      <c r="X867" t="str">
        <f>IF(OR(Table1[[#This Row],[Rodents]],Table1[[#This Row],[Human]],Table1[[#This Row],[Pig]]),OR(ISNUMBER(FIND("injected",C867)),ISNUMBER(FIND("periton",C867)),ISNUMBER(FIND("intrascrot",C867))),"NA")</f>
        <v>NA</v>
      </c>
      <c r="Y867" t="str">
        <f>IF(OR(Table1[[#This Row],[Rodents]],Table1[[#This Row],[Human]],Table1[[#This Row],[Pig]]),NOT(OR(Table1[[#This Row],[Inhaled/Intratracheal/intranasal]],Table1[[#This Row],[Dermal]],Table1[[#This Row],[Injected]])),"NA")</f>
        <v>NA</v>
      </c>
      <c r="AA867" t="b">
        <f>OR(ISNUMBER(FIND("fish ",C867)),ISNUMBER(FIND("Fish ",C867)),ISNUMBER(FIND("aquatic",C867)),ISNUMBER(FIND("daphnids",C867)),ISNUMBER(FIND("Carcinus maenas",C867)),ISNUMBER(FIND("Daphnia",C867)),ISNUMBER(FIND("Ruditapes philippinarum",C867)),ISNUMBER(FIND("daphnia",C867)),ISNUMBER(FIND("marine",C867)),ISNUMBER(FIND("mussel",C867)),ISNUMBER(FIND("algae",C867)),ISNUMBER(FIND("Donax faba",C867)),ISNUMBER(FIND("estuarine",C867)),ISNUMBER(FIND("snail",C867)),ISNUMBER(FIND("Prorocentrum donghaiense",C867)) )</f>
        <v>1</v>
      </c>
      <c r="AB867" t="b">
        <f>OR(ISNUMBER(FIND(" rat ",C867)),ISNUMBER(FIND(" rats ",C867)),ISNUMBER(FIND(" Rats ",C867)),ISNUMBER(FIND(" Rat ",C867)),ISNUMBER(FIND(" rat.",C867)),ISNUMBER(FIND(" rats.",C867)),ISNUMBER(FIND("mouse",C867)),ISNUMBER(FIND("mice",C867)), ISNUMBER(FIND(" Mice",C867)))</f>
        <v>0</v>
      </c>
      <c r="AC867" t="b">
        <f>OR(ISNUMBER(FIND(" cell ",C867)),ISNUMBER(FIND("fibroblast",C867)),ISNUMBER(FIND("macrophage",C867)),ISNUMBER(FIND("epithelial",C867)),ISNUMBER(FIND("endothelial",C867)),ISNUMBER(FIND("neuron",C867)),ISNUMBER(FIND(" cells ",C867)),ISNUMBER(FIND("RBC",C867)),ISNUMBER(FIND("mitochond",C867)),ISNUMBER(FIND("adipocyte",C867)),ISNUMBER(FIND("osteo",C867)),ISNUMBER(FIND("keratin",C867)),ISNUMBER(FIND(" cell's ",C867)),ISNUMBER(FIND("eukary",C867)),ISNUMBER(FIND("sperm",C867)))</f>
        <v>0</v>
      </c>
      <c r="AD867" t="b">
        <f>OR(ISNUMBER(FIND("human",B867)),ISNUMBER(FIND("workers",B867)),ISNUMBER(FIND("workforces",B867)),ISNUMBER(FIND("occupational",B867)),ISNUMBER(FIND("Case report",B867)),ISNUMBER(FIND("Workplaces",B867)),ISNUMBER(FIND("worker",B867)))</f>
        <v>0</v>
      </c>
      <c r="AE867" t="b">
        <f>OR(ISNUMBER(FIND(" plant ",C867)),ISNUMBER(FIND("Plant ",C867)),ISNUMBER(FIND("tomato",C867)),ISNUMBER(FIND("plants",C867)),ISNUMBER(FIND("Plants",C867)),ISNUMBER(FIND("algae",C867)),ISNUMBER(FIND("lettuce",C867)),ISNUMBER(FIND("green gram sprouts ",C867)),ISNUMBER(FIND("Cucurbita pepo",C867)),ISNUMBER(FIND("bean ",C867)),ISNUMBER(FIND("chloroplast",C867)),ISNUMBER(FIND("chlorophyll",C867)),ISNUMBER(FIND("seedling",C867)),ISNUMBER(FIND("canola",C867)),ISNUMBER(FIND("shoot",C867)),ISNUMBER(FIND("photosynthes",C867)),ISNUMBER(FIND(" leaves ",C867)),,ISNUMBER(FIND("agriculture",C867)),ISNUMBER(FIND(" crops ",C867)))</f>
        <v>1</v>
      </c>
      <c r="AF867" t="b">
        <f>OR(ISNUMBER(FIND("bacteria",C867)),ISNUMBER(FIND("Bacteria",C867)),ISNUMBER(FIND("Bacterium",C867)),ISNUMBER(FIND("bacterium",C867)),ISNUMBER(FIND(" coli ",C867)))</f>
        <v>0</v>
      </c>
      <c r="AG867" t="b">
        <f>OR(ISNUMBER(FIND("fungi",C867)),ISNUMBER(FIND("Fungi",C867)),ISNUMBER(FIND("fungus",C867)),ISNUMBER(FIND("Fungus",C867)),ISNUMBER(FIND("mushroom",C867)),ISNUMBER(FIND("Mushroom",C867)),ISNUMBER(FIND(" mold ",C867)))</f>
        <v>0</v>
      </c>
      <c r="AH867" t="b">
        <f>OR(ISNUMBER(FIND("Pig ",C867)),ISNUMBER(FIND("pig ",C867)),ISNUMBER(FIND("Pigs ",C867)),ISNUMBER(FIND("pigs ",C867)))</f>
        <v>0</v>
      </c>
      <c r="AI867" t="b">
        <f>OR(ISNUMBER(FIND(" C. elegans",C867)),ISNUMBER(FIND("Caenorhabditis elegans",C867)),ISNUMBER(FIND("earthworms",C867)),ISNUMBER(FIND(" Ficopomatus enigmaticus",C867)),ISNUMBER(FIND("larva",C867)),ISNUMBER(FIND("Lumbriculus variegatus",C867)),ISNUMBER(FIND("nematode",C867)))</f>
        <v>0</v>
      </c>
      <c r="AJ867" t="b">
        <f>NOT(OR(AA867,AB867,AC867,AD867,AE867,AF867,AG867,AH867,AI867))</f>
        <v>0</v>
      </c>
      <c r="AL867" t="b">
        <f>OR(AA867,AB867,AD867,AE867,AF867,AG867,AH867,AI867)</f>
        <v>1</v>
      </c>
      <c r="AM867" t="b">
        <f>IF(Table1[[#This Row],[In vivo?]],IF(Table1[[#This Row],[Cell]],FALSE,TRUE),FALSE)</f>
        <v>1</v>
      </c>
      <c r="AN867" t="b">
        <f>AND(AC867,AL867)</f>
        <v>0</v>
      </c>
      <c r="AO867" t="b">
        <f>IF(Table1[[#This Row],[Cell]],IF(Table1[[#This Row],[In vivo?]],FALSE,TRUE),FALSE)</f>
        <v>0</v>
      </c>
      <c r="AP867" t="b">
        <f>NOT(OR(Table1[[#This Row],[In vivo?]],Table1[[#This Row],[Only in Cell]]))</f>
        <v>0</v>
      </c>
      <c r="AQ867" t="str">
        <f>IF(OR(Table1[[#This Row],[Rodents]],Table1[[#This Row],[Human]],Table1[[#This Row],[Pig]]),OR(ISNUMBER(FIND("pulmonary",C867)),ISNUMBER(FIND("lung",C867))),"NA")</f>
        <v>NA</v>
      </c>
      <c r="AR867" t="str">
        <f>IF(OR(Table1[[#This Row],[Rodents]],Table1[[#This Row],[Human]],Table1[[#This Row],[Pig]]),OR(ISNUMBER(FIND("skin",C867)),ISNUMBER(FIND("dermal",C867))),"NA")</f>
        <v>NA</v>
      </c>
      <c r="AS867" t="str">
        <f>IF(OR(Table1[[#This Row],[Rodents]],Table1[[#This Row],[Human]],Table1[[#This Row],[Pig]]),OR(ISNUMBER(FIND("liver",C867)),ISNUMBER(FIND("hepat",C867))),"NA")</f>
        <v>NA</v>
      </c>
      <c r="AT867" t="str">
        <f>IF(OR(Table1[[#This Row],[Rodents]],Table1[[#This Row],[Human]],Table1[[#This Row],[Pig]]),OR(ISNUMBER(FIND("kidney",C867)),ISNUMBER(FIND("neph",C867))),"NA")</f>
        <v>NA</v>
      </c>
      <c r="AU867" t="str">
        <f>IF(OR(Table1[[#This Row],[Rodents]],Table1[[#This Row],[Human]],Table1[[#This Row],[Pig]]),OR(ISNUMBER(FIND("brain",C867)),ISNUMBER(FIND("neur",C867)),ISNUMBER(FIND("nerv",C867))),"NA")</f>
        <v>NA</v>
      </c>
      <c r="AV867" t="str">
        <f>IF(OR(Table1[[#This Row],[Rodents]],Table1[[#This Row],[Human]],Table1[[#This Row],[Pig]]),OR(ISNUMBER(FIND("heart",C867)),ISNUMBER(FIND("cardi",C867))),"NA")</f>
        <v>NA</v>
      </c>
      <c r="AW867" t="str">
        <f>IF(OR(Table1[[#This Row],[Rodents]],Table1[[#This Row],[Human]],Table1[[#This Row],[Pig]]),OR(ISNUMBER(FIND("gastro",C867)),ISNUMBER(FIND("intesti",C867)),ISNUMBER(FIND("stomach",C867))),"NA")</f>
        <v>NA</v>
      </c>
      <c r="AX867" t="str">
        <f>IF(OR(Table1[[#This Row],[Rodents]],Table1[[#This Row],[Human]],Table1[[#This Row],[Pig]]),NOT(OR(AQ867,AR867,AS867,AT867,AU867,AV867,AW867)),"NA")</f>
        <v>NA</v>
      </c>
      <c r="AY867" t="b">
        <f>OR(ISNUMBER(FIND("SWCNT",C867)),ISNUMBER(FIND("SWNT",C867)),ISNUMBER(FIND("single-wall",C867)),ISNUMBER(FIND("single wall",C867)),ISNUMBER(FIND("Single wall",C867)),ISNUMBER(FIND("Single-wall",C867)),ISNUMBER(FIND("SWCNT",B867)),ISNUMBER(FIND("SWNT",B867)),ISNUMBER(FIND("single-wall",B867)),ISNUMBER(FIND("single wall",B867)),ISNUMBER(FIND("Single-wall",B867)),ISNUMBER(FIND("Single wall",B867)))</f>
        <v>0</v>
      </c>
      <c r="AZ867" t="b">
        <f>OR(ISNUMBER(FIND("MWCNT",C867)),ISNUMBER(FIND("MWNT",C867)),ISNUMBER(FIND("multi-wall",C867)),ISNUMBER(FIND("multi wall",C867)),ISNUMBER(FIND("multiwall",C867)),ISNUMBER(FIND("Multi-wall",C867)),ISNUMBER(FIND("Multi wall",C867)),ISNUMBER(FIND("Multiwall",C867)),ISNUMBER(FIND("MWCNT",B867)),ISNUMBER(FIND("MWNT",B867)),ISNUMBER(FIND("multi-wall",B867)),ISNUMBER(FIND("multi wall",B867)),ISNUMBER(FIND("multiwall",B867)),ISNUMBER(FIND("Multi-wall",B867)),ISNUMBER(FIND("Multi wall",B867)),ISNUMBER(FIND("Multiwall",B867)),ISNUMBER(FIND("Double-wall",B867)),ISNUMBER(FIND("Double wall",B867)),ISNUMBER(FIND("Doublewall",B867)),ISNUMBER(FIND("double-wall",B867)),ISNUMBER(FIND("double wall",B867)),ISNUMBER(FIND("doublewall",B867)))</f>
        <v>1</v>
      </c>
      <c r="BA867" t="b">
        <f>AND(Table1[[#This Row],[SWCNT]],Table1[[#This Row],[MWCNT]])</f>
        <v>0</v>
      </c>
      <c r="BB867" t="b">
        <f>IF(Table1[[#This Row],[SWCNT]]=TRUE,FALSE,IF(Table1[[#This Row],[MWCNT]]=TRUE,FALSE,TRUE))</f>
        <v>0</v>
      </c>
      <c r="BC867" s="18"/>
    </row>
    <row r="868" spans="1:55" ht="259">
      <c r="A868" t="s">
        <v>1122</v>
      </c>
      <c r="B868" s="2" t="s">
        <v>1123</v>
      </c>
      <c r="C868" s="16" t="s">
        <v>1124</v>
      </c>
      <c r="D868" s="17" t="s">
        <v>1125</v>
      </c>
      <c r="E868" s="2">
        <v>2020</v>
      </c>
      <c r="F868" t="b">
        <f>OR(ISNUMBER(FIND("cytotoxic",C868)),ISNUMBER(FIND("Cytotoxic",C868)),ISNUMBER(FIND("cellular toxicity",C868)),ISNUMBER(FIND("cell death",C868)),ISNUMBER(FIND("viable",C868)),ISNUMBER(FIND("phytotoxic",C868)),ISNUMBER(FIND("acute toxicity",C868)),ISNUMBER(FIND("MTT",C868)),ISNUMBER(FIND("survival",C868)),ISNUMBER(FIND("prolifer",C868)),ISNUMBER(FIND("apoptosis",C868)),ISNUMBER(FIND("neurotoxic",C868)),ISNUMBER(FIND("  lysis ",C868)),ISNUMBER(FIND("necrosis",C868)),ISNUMBER(FIND("cellular death",C868))*3,ISNUMBER(FIND("LDH",C868)),ISNUMBER(FIND("Acute toxicity",C868)))</f>
        <v>0</v>
      </c>
      <c r="G868" t="b">
        <f>OR(ISNUMBER(FIND("genotoxic",C868)),ISNUMBER(FIND("genotoxicity",C868)),ISNUMBER(FIND("DNA damage",C868)),ISNUMBER(FIND("DNA",C868)),ISNUMBER(FIND("RNA",C868)),ISNUMBER(FIND("mesothelioma",C868)),ISNUMBER(FIND("carcino",C868)),ISNUMBER(FIND("mutagen",C868)),ISNUMBER(FIND("genetic",C868)))</f>
        <v>0</v>
      </c>
      <c r="H868" t="b">
        <f>OR(ISNUMBER(FIND("inflammatory",C868)),ISNUMBER(FIND("inflamm",C868)))</f>
        <v>0</v>
      </c>
      <c r="I868" t="b">
        <f>OR(ISNUMBER(FIND("immune",C868)),ISNUMBER(FIND("immunological",C868)),ISNUMBER(FIND("interleuk",C868)),ISNUMBER(FIND("platelet activation",C868)),ISNUMBER(FIND("monocyte",C868)),ISNUMBER(FIND("leukocyte",C868)),ISNUMBER(FIND("cytokine",C868)),ISNUMBER(FIND("CD4",C868)),ISNUMBER(FIND("CD8",C868)),ISNUMBER(FIND("T-cell",C868)))</f>
        <v>0</v>
      </c>
      <c r="J868" t="b">
        <f>OR(ISNUMBER(FIND("reactive oxygen",C868)),ISNUMBER(FIND("ROS",C868)),ISNUMBER(FIND("free radical",C868)),ISNUMBER(FIND("oxidative stress",C868)),ISNUMBER(FIND("peroxid",C868)),ISNUMBER(FIND("oxidative",C868)),ISNUMBER(FIND("antioxid",C868)))</f>
        <v>0</v>
      </c>
      <c r="K868" t="b">
        <f>OR(ISNUMBER(FIND("autophag",C868)))</f>
        <v>0</v>
      </c>
      <c r="L868" t="b">
        <f>OR(ISNUMBER(FIND("morpholog",C868)))</f>
        <v>0</v>
      </c>
      <c r="M868" t="b">
        <f>OR(ISNUMBER(FIND("fibrosis",C868)),ISNUMBER(FIND("Fibrosis",C868)),ISNUMBER(FIND("fibrot",C868)))</f>
        <v>0</v>
      </c>
      <c r="N868" t="b">
        <f>OR(ISNUMBER(FIND("offspring",C868)),ISNUMBER(FIND("Parental",C868)),ISNUMBER(FIND("parental",C868)),ISNUMBER(FIND("germline",C868)),ISNUMBER(FIND("reproduc",C868)),ISNUMBER(FIND("embryo",C868)))</f>
        <v>0</v>
      </c>
      <c r="O868" t="b">
        <f>OR(ISNUMBER(FIND("metabol",C868)),ISNUMBER(FIND("Metabol",C868)),ISNUMBER(FIND("digest",C868)),ISNUMBER(FIND("mitochon",C868)))</f>
        <v>0</v>
      </c>
      <c r="P868" t="b">
        <v>1</v>
      </c>
      <c r="Q868" t="b">
        <f>OR(ISNUMBER(FIND("Bioaccum",C868)),ISNUMBER(FIND("bioaccum",C868)),ISNUMBER(FIND("accum",C868)))</f>
        <v>0</v>
      </c>
      <c r="R868" t="b">
        <f>OR(ISNUMBER(FIND("Occupation",C868)),ISNUMBER(FIND("occupation",C868)),ISNUMBER(FIND("worker",C868)),ISNUMBER(FIND("workforce",C868)))</f>
        <v>0</v>
      </c>
      <c r="S868" t="b">
        <f>NOT(OR(F868,G868,H868,I868,J868,K868,L868,M868,N868,O868,P868,Q868,R868))</f>
        <v>0</v>
      </c>
      <c r="U868" t="b">
        <f>OR(Table1[[#This Row],[Inflammation]],Table1[[#This Row],[Immune]])</f>
        <v>0</v>
      </c>
      <c r="V868" t="b">
        <f>IF(OR(Table1[[#This Row],[Rodents]],Table1[[#This Row],[Human]],Table1[[#This Row],[Pig]]),OR(ISNUMBER(FIND("intratrach",C868)),ISNUMBER(FIND("nasal ",C868)),ISNUMBER(FIND("instill",C868))),"NA")</f>
        <v>0</v>
      </c>
      <c r="W868" t="b">
        <f>IF(OR(Table1[[#This Row],[Rodents]],Table1[[#This Row],[Human]],Table1[[#This Row],[Pig]]),OR(ISNUMBER(FIND("dermal",C868)),ISNUMBER(FIND("skin ",C868))),"NA")</f>
        <v>0</v>
      </c>
      <c r="X868" t="b">
        <f>IF(OR(Table1[[#This Row],[Rodents]],Table1[[#This Row],[Human]],Table1[[#This Row],[Pig]]),OR(ISNUMBER(FIND("injected",C868)),ISNUMBER(FIND("periton",C868)),ISNUMBER(FIND("intrascrot",C868))),"NA")</f>
        <v>1</v>
      </c>
      <c r="Y868" t="b">
        <f>IF(OR(Table1[[#This Row],[Rodents]],Table1[[#This Row],[Human]],Table1[[#This Row],[Pig]]),NOT(OR(Table1[[#This Row],[Inhaled/Intratracheal/intranasal]],Table1[[#This Row],[Dermal]],Table1[[#This Row],[Injected]])),"NA")</f>
        <v>0</v>
      </c>
      <c r="AA868" t="b">
        <f>OR(ISNUMBER(FIND("fish ",C868)),ISNUMBER(FIND("Fish ",C868)),ISNUMBER(FIND("aquatic",C868)),ISNUMBER(FIND("daphnids",C868)),ISNUMBER(FIND("Carcinus maenas",C868)),ISNUMBER(FIND("Daphnia",C868)),ISNUMBER(FIND("Ruditapes philippinarum",C868)),ISNUMBER(FIND("daphnia",C868)),ISNUMBER(FIND("marine",C868)),ISNUMBER(FIND("mussel",C868)),ISNUMBER(FIND("algae",C868)),ISNUMBER(FIND("Donax faba",C868)),ISNUMBER(FIND("estuarine",C868)),ISNUMBER(FIND("snail",C868)),ISNUMBER(FIND("Prorocentrum donghaiense",C868)) )</f>
        <v>0</v>
      </c>
      <c r="AB868" t="b">
        <f>OR(ISNUMBER(FIND(" rat ",C868)),ISNUMBER(FIND(" rats ",C868)),ISNUMBER(FIND(" Rats ",C868)),ISNUMBER(FIND(" Rat ",C868)),ISNUMBER(FIND(" rat.",C868)),ISNUMBER(FIND(" rats.",C868)),ISNUMBER(FIND("mouse",C868)),ISNUMBER(FIND("mice",C868)), ISNUMBER(FIND(" Mice",C868)))</f>
        <v>1</v>
      </c>
      <c r="AC868" t="b">
        <f>OR(ISNUMBER(FIND(" cell ",C868)),ISNUMBER(FIND("fibroblast",C868)),ISNUMBER(FIND("macrophage",C868)),ISNUMBER(FIND("epithelial",C868)),ISNUMBER(FIND("endothelial",C868)),ISNUMBER(FIND("neuron",C868)),ISNUMBER(FIND(" cells ",C868)),ISNUMBER(FIND("RBC",C868)),ISNUMBER(FIND("mitochond",C868)),ISNUMBER(FIND("adipocyte",C868)),ISNUMBER(FIND("osteo",C868)),ISNUMBER(FIND("keratin",C868)),ISNUMBER(FIND(" cell's ",C868)),ISNUMBER(FIND("eukary",C868)),ISNUMBER(FIND("sperm",C868)))</f>
        <v>1</v>
      </c>
      <c r="AD868" t="b">
        <f>OR(ISNUMBER(FIND("human",B868)),ISNUMBER(FIND("workers",B868)),ISNUMBER(FIND("workforces",B868)),ISNUMBER(FIND("occupational",B868)),ISNUMBER(FIND("Case report",B868)),ISNUMBER(FIND("Workplaces",B868)),ISNUMBER(FIND("worker",B868)))</f>
        <v>0</v>
      </c>
      <c r="AE868" t="b">
        <f>OR(ISNUMBER(FIND(" plant ",C868)),ISNUMBER(FIND("Plant ",C868)),ISNUMBER(FIND("tomato",C868)),ISNUMBER(FIND("plants",C868)),ISNUMBER(FIND("Plants",C868)),ISNUMBER(FIND("algae",C868)),ISNUMBER(FIND("lettuce",C868)),ISNUMBER(FIND("green gram sprouts ",C868)),ISNUMBER(FIND("Cucurbita pepo",C868)),ISNUMBER(FIND("bean ",C868)),ISNUMBER(FIND("chloroplast",C868)),ISNUMBER(FIND("chlorophyll",C868)),ISNUMBER(FIND("seedling",C868)),ISNUMBER(FIND("canola",C868)),ISNUMBER(FIND("shoot",C868)),ISNUMBER(FIND("photosynthes",C868)),ISNUMBER(FIND(" leaves ",C868)),,ISNUMBER(FIND("agriculture",C868)),ISNUMBER(FIND(" crops ",C868)))</f>
        <v>0</v>
      </c>
      <c r="AF868" t="b">
        <f>OR(ISNUMBER(FIND("bacteria",C868)),ISNUMBER(FIND("Bacteria",C868)),ISNUMBER(FIND("Bacterium",C868)),ISNUMBER(FIND("bacterium",C868)),ISNUMBER(FIND(" coli ",C868)))</f>
        <v>0</v>
      </c>
      <c r="AG868" t="b">
        <f>OR(ISNUMBER(FIND("fungi",C868)),ISNUMBER(FIND("Fungi",C868)),ISNUMBER(FIND("fungus",C868)),ISNUMBER(FIND("Fungus",C868)),ISNUMBER(FIND("mushroom",C868)),ISNUMBER(FIND("Mushroom",C868)),ISNUMBER(FIND(" mold ",C868)))</f>
        <v>0</v>
      </c>
      <c r="AH868" t="b">
        <f>OR(ISNUMBER(FIND("Pig ",C868)),ISNUMBER(FIND("pig ",C868)),ISNUMBER(FIND("Pigs ",C868)),ISNUMBER(FIND("pigs ",C868)))</f>
        <v>0</v>
      </c>
      <c r="AI868" t="b">
        <f>OR(ISNUMBER(FIND(" C. elegans",C868)),ISNUMBER(FIND("Caenorhabditis elegans",C868)),ISNUMBER(FIND("earthworms",C868)),ISNUMBER(FIND(" Ficopomatus enigmaticus",C868)),ISNUMBER(FIND("larva",C868)),ISNUMBER(FIND("Lumbriculus variegatus",C868)),ISNUMBER(FIND("nematode",C868)))</f>
        <v>0</v>
      </c>
      <c r="AJ868" t="b">
        <f>NOT(OR(AA868,AB868,AC868,AD868,AE868,AF868,AG868,AH868,AI868))</f>
        <v>0</v>
      </c>
      <c r="AL868" t="b">
        <f>OR(AA868,AB868,AD868,AE868,AF868,AG868,AH868,AI868)</f>
        <v>1</v>
      </c>
      <c r="AM868" t="b">
        <f>IF(Table1[[#This Row],[In vivo?]],IF(Table1[[#This Row],[Cell]],FALSE,TRUE),FALSE)</f>
        <v>0</v>
      </c>
      <c r="AN868" t="b">
        <f>AND(AC868,AL868)</f>
        <v>1</v>
      </c>
      <c r="AO868" t="b">
        <f>IF(Table1[[#This Row],[Cell]],IF(Table1[[#This Row],[In vivo?]],FALSE,TRUE),FALSE)</f>
        <v>0</v>
      </c>
      <c r="AP868" t="b">
        <f>NOT(OR(Table1[[#This Row],[In vivo?]],Table1[[#This Row],[Only in Cell]]))</f>
        <v>0</v>
      </c>
      <c r="AQ868" t="b">
        <f>IF(OR(Table1[[#This Row],[Rodents]],Table1[[#This Row],[Human]],Table1[[#This Row],[Pig]]),OR(ISNUMBER(FIND("pulmonary",C868)),ISNUMBER(FIND("lung",C868))),"NA")</f>
        <v>0</v>
      </c>
      <c r="AR868" t="b">
        <f>IF(OR(Table1[[#This Row],[Rodents]],Table1[[#This Row],[Human]],Table1[[#This Row],[Pig]]),OR(ISNUMBER(FIND("skin",C868)),ISNUMBER(FIND("dermal",C868))),"NA")</f>
        <v>0</v>
      </c>
      <c r="AS868" t="b">
        <f>IF(OR(Table1[[#This Row],[Rodents]],Table1[[#This Row],[Human]],Table1[[#This Row],[Pig]]),OR(ISNUMBER(FIND("liver",C868)),ISNUMBER(FIND("hepat",C868))),"NA")</f>
        <v>1</v>
      </c>
      <c r="AT868" t="b">
        <f>IF(OR(Table1[[#This Row],[Rodents]],Table1[[#This Row],[Human]],Table1[[#This Row],[Pig]]),OR(ISNUMBER(FIND("kidney",C868)),ISNUMBER(FIND("neph",C868))),"NA")</f>
        <v>0</v>
      </c>
      <c r="AU868" t="b">
        <f>IF(OR(Table1[[#This Row],[Rodents]],Table1[[#This Row],[Human]],Table1[[#This Row],[Pig]]),OR(ISNUMBER(FIND("brain",C868)),ISNUMBER(FIND("neur",C868)),ISNUMBER(FIND("nerv",C868))),"NA")</f>
        <v>0</v>
      </c>
      <c r="AV868" t="b">
        <f>IF(OR(Table1[[#This Row],[Rodents]],Table1[[#This Row],[Human]],Table1[[#This Row],[Pig]]),OR(ISNUMBER(FIND("heart",C868)),ISNUMBER(FIND("cardi",C868))),"NA")</f>
        <v>0</v>
      </c>
      <c r="AW868" t="b">
        <f>IF(OR(Table1[[#This Row],[Rodents]],Table1[[#This Row],[Human]],Table1[[#This Row],[Pig]]),OR(ISNUMBER(FIND("gastro",C868)),ISNUMBER(FIND("intesti",C868)),ISNUMBER(FIND("stomach",C868))),"NA")</f>
        <v>0</v>
      </c>
      <c r="AX868" t="b">
        <f>IF(OR(Table1[[#This Row],[Rodents]],Table1[[#This Row],[Human]],Table1[[#This Row],[Pig]]),NOT(OR(AQ868,AR868,AS868,AT868,AU868,AV868,AW868)),"NA")</f>
        <v>0</v>
      </c>
      <c r="AY868" t="b">
        <f>OR(ISNUMBER(FIND("SWCNT",C868)),ISNUMBER(FIND("SWNT",C868)),ISNUMBER(FIND("single-wall",C868)),ISNUMBER(FIND("single wall",C868)),ISNUMBER(FIND("Single wall",C868)),ISNUMBER(FIND("Single-wall",C868)),ISNUMBER(FIND("SWCNT",B868)),ISNUMBER(FIND("SWNT",B868)),ISNUMBER(FIND("single-wall",B868)),ISNUMBER(FIND("single wall",B868)),ISNUMBER(FIND("Single-wall",B868)),ISNUMBER(FIND("Single wall",B868)))</f>
        <v>1</v>
      </c>
      <c r="AZ868" t="b">
        <f>OR(ISNUMBER(FIND("MWCNT",C868)),ISNUMBER(FIND("MWNT",C868)),ISNUMBER(FIND("multi-wall",C868)),ISNUMBER(FIND("multi wall",C868)),ISNUMBER(FIND("multiwall",C868)),ISNUMBER(FIND("Multi-wall",C868)),ISNUMBER(FIND("Multi wall",C868)),ISNUMBER(FIND("Multiwall",C868)),ISNUMBER(FIND("MWCNT",B868)),ISNUMBER(FIND("MWNT",B868)),ISNUMBER(FIND("multi-wall",B868)),ISNUMBER(FIND("multi wall",B868)),ISNUMBER(FIND("multiwall",B868)),ISNUMBER(FIND("Multi-wall",B868)),ISNUMBER(FIND("Multi wall",B868)),ISNUMBER(FIND("Multiwall",B868)),ISNUMBER(FIND("Double-wall",B868)),ISNUMBER(FIND("Double wall",B868)),ISNUMBER(FIND("Doublewall",B868)),ISNUMBER(FIND("double-wall",B868)),ISNUMBER(FIND("double wall",B868)),ISNUMBER(FIND("doublewall",B868)))</f>
        <v>0</v>
      </c>
      <c r="BA868" t="b">
        <f>AND(Table1[[#This Row],[SWCNT]],Table1[[#This Row],[MWCNT]])</f>
        <v>0</v>
      </c>
      <c r="BB868" t="b">
        <f>IF(Table1[[#This Row],[SWCNT]]=TRUE,FALSE,IF(Table1[[#This Row],[MWCNT]]=TRUE,FALSE,TRUE))</f>
        <v>0</v>
      </c>
      <c r="BC868" s="18"/>
    </row>
    <row r="869" spans="1:55" ht="222">
      <c r="A869" t="s">
        <v>1205</v>
      </c>
      <c r="B869" s="2" t="s">
        <v>1208</v>
      </c>
      <c r="C869" s="16" t="s">
        <v>1211</v>
      </c>
      <c r="D869" s="17" t="s">
        <v>1214</v>
      </c>
      <c r="E869" s="2">
        <v>2020</v>
      </c>
      <c r="F869" t="b">
        <f>OR(ISNUMBER(FIND("cytotoxic",C869)),ISNUMBER(FIND("Cytotoxic",C869)),ISNUMBER(FIND("cellular toxicity",C869)),ISNUMBER(FIND("cell death",C869)),ISNUMBER(FIND("viable",C869)),ISNUMBER(FIND("phytotoxic",C869)),ISNUMBER(FIND("acute toxicity",C869)),ISNUMBER(FIND("MTT",C869)),ISNUMBER(FIND("survival",C869)),ISNUMBER(FIND("prolifer",C869)),ISNUMBER(FIND("apoptosis",C869)),ISNUMBER(FIND("neurotoxic",C869)),ISNUMBER(FIND("  lysis ",C869)),ISNUMBER(FIND("necrosis",C869)),ISNUMBER(FIND("cellular death",C869))*3,ISNUMBER(FIND("LDH",C869)),ISNUMBER(FIND("Acute toxicity",C869)))</f>
        <v>0</v>
      </c>
      <c r="G869" t="b">
        <f>OR(ISNUMBER(FIND("genotoxic",C869)),ISNUMBER(FIND("genotoxicity",C869)),ISNUMBER(FIND("DNA damage",C869)),ISNUMBER(FIND("DNA",C869)),ISNUMBER(FIND("RNA",C869)),ISNUMBER(FIND("mesothelioma",C869)),ISNUMBER(FIND("carcino",C869)),ISNUMBER(FIND("mutagen",C869)),ISNUMBER(FIND("genetic",C869)))</f>
        <v>0</v>
      </c>
      <c r="H869" t="b">
        <f>OR(ISNUMBER(FIND("inflammatory",C869)),ISNUMBER(FIND("inflamm",C869)))</f>
        <v>0</v>
      </c>
      <c r="I869" t="b">
        <f>OR(ISNUMBER(FIND("immune",C869)),ISNUMBER(FIND("immunological",C869)),ISNUMBER(FIND("interleuk",C869)),ISNUMBER(FIND("platelet activation",C869)),ISNUMBER(FIND("monocyte",C869)),ISNUMBER(FIND("leukocyte",C869)),ISNUMBER(FIND("cytokine",C869)),ISNUMBER(FIND("CD4",C869)),ISNUMBER(FIND("CD8",C869)),ISNUMBER(FIND("T-cell",C869)))</f>
        <v>0</v>
      </c>
      <c r="J869" t="b">
        <f>OR(ISNUMBER(FIND("reactive oxygen",C869)),ISNUMBER(FIND("ROS",C869)),ISNUMBER(FIND("free radical",C869)),ISNUMBER(FIND("oxidative stress",C869)),ISNUMBER(FIND("peroxid",C869)),ISNUMBER(FIND("oxidative",C869)),ISNUMBER(FIND("antioxid",C869)))</f>
        <v>0</v>
      </c>
      <c r="K869" t="b">
        <f>OR(ISNUMBER(FIND("autophag",C869)))</f>
        <v>0</v>
      </c>
      <c r="L869" t="b">
        <f>OR(ISNUMBER(FIND("morpholog",C869)))</f>
        <v>0</v>
      </c>
      <c r="M869" t="b">
        <f>OR(ISNUMBER(FIND("fibrosis",C869)),ISNUMBER(FIND("Fibrosis",C869)),ISNUMBER(FIND("fibrot",C869)))</f>
        <v>0</v>
      </c>
      <c r="N869" t="b">
        <f>OR(ISNUMBER(FIND("offspring",C869)),ISNUMBER(FIND("Parental",C869)),ISNUMBER(FIND("parental",C869)),ISNUMBER(FIND("germline",C869)),ISNUMBER(FIND("reproduc",C869)),ISNUMBER(FIND("embryo",C869)))</f>
        <v>0</v>
      </c>
      <c r="O869" t="b">
        <f>OR(ISNUMBER(FIND("metabol",C869)),ISNUMBER(FIND("Metabol",C869)),ISNUMBER(FIND("digest",C869)),ISNUMBER(FIND("mitochon",C869)))</f>
        <v>0</v>
      </c>
      <c r="P869" t="b">
        <v>1</v>
      </c>
      <c r="Q869" t="b">
        <f>OR(ISNUMBER(FIND("Bioaccum",C869)),ISNUMBER(FIND("bioaccum",C869)),ISNUMBER(FIND("accum",C869)))</f>
        <v>0</v>
      </c>
      <c r="R869" t="b">
        <f>OR(ISNUMBER(FIND("Occupation",C869)),ISNUMBER(FIND("occupation",C869)),ISNUMBER(FIND("worker",C869)),ISNUMBER(FIND("workforce",C869)))</f>
        <v>0</v>
      </c>
      <c r="S869" t="b">
        <f>NOT(OR(F869,G869,H869,I869,J869,K869,L869,M869,N869,O869,P869,Q869,R869))</f>
        <v>0</v>
      </c>
      <c r="U869" t="b">
        <f>OR(Table1[[#This Row],[Inflammation]],Table1[[#This Row],[Immune]])</f>
        <v>0</v>
      </c>
      <c r="V869" t="str">
        <f>IF(OR(Table1[[#This Row],[Rodents]],Table1[[#This Row],[Human]],Table1[[#This Row],[Pig]]),OR(ISNUMBER(FIND("intratrach",C869)),ISNUMBER(FIND("nasal ",C869)),ISNUMBER(FIND("instill",C869))),"NA")</f>
        <v>NA</v>
      </c>
      <c r="W869" t="str">
        <f>IF(OR(Table1[[#This Row],[Rodents]],Table1[[#This Row],[Human]],Table1[[#This Row],[Pig]]),OR(ISNUMBER(FIND("dermal",C869)),ISNUMBER(FIND("skin ",C869))),"NA")</f>
        <v>NA</v>
      </c>
      <c r="X869" t="str">
        <f>IF(OR(Table1[[#This Row],[Rodents]],Table1[[#This Row],[Human]],Table1[[#This Row],[Pig]]),OR(ISNUMBER(FIND("injected",C869)),ISNUMBER(FIND("periton",C869)),ISNUMBER(FIND("intrascrot",C869))),"NA")</f>
        <v>NA</v>
      </c>
      <c r="Y869" t="str">
        <f>IF(OR(Table1[[#This Row],[Rodents]],Table1[[#This Row],[Human]],Table1[[#This Row],[Pig]]),NOT(OR(Table1[[#This Row],[Inhaled/Intratracheal/intranasal]],Table1[[#This Row],[Dermal]],Table1[[#This Row],[Injected]])),"NA")</f>
        <v>NA</v>
      </c>
      <c r="AA869" t="b">
        <f>OR(ISNUMBER(FIND("fish ",C869)),ISNUMBER(FIND("Fish ",C869)),ISNUMBER(FIND("aquatic",C869)),ISNUMBER(FIND("daphnids",C869)),ISNUMBER(FIND("Carcinus maenas",C869)),ISNUMBER(FIND("Daphnia",C869)),ISNUMBER(FIND("Ruditapes philippinarum",C869)),ISNUMBER(FIND("daphnia",C869)),ISNUMBER(FIND("marine",C869)),ISNUMBER(FIND("mussel",C869)),ISNUMBER(FIND("algae",C869)),ISNUMBER(FIND("Donax faba",C869)),ISNUMBER(FIND("estuarine",C869)),ISNUMBER(FIND("snail",C869)),ISNUMBER(FIND("Prorocentrum donghaiense",C869)) )</f>
        <v>0</v>
      </c>
      <c r="AB869" t="b">
        <f>OR(ISNUMBER(FIND(" rat ",C869)),ISNUMBER(FIND(" rats ",C869)),ISNUMBER(FIND(" Rats ",C869)),ISNUMBER(FIND(" Rat ",C869)),ISNUMBER(FIND(" rat.",C869)),ISNUMBER(FIND(" rats.",C869)),ISNUMBER(FIND("mouse",C869)),ISNUMBER(FIND("mice",C869)), ISNUMBER(FIND(" Mice",C869)))</f>
        <v>0</v>
      </c>
      <c r="AC869" t="b">
        <f>OR(ISNUMBER(FIND(" cell ",C869)),ISNUMBER(FIND("fibroblast",C869)),ISNUMBER(FIND("macrophage",C869)),ISNUMBER(FIND("epithelial",C869)),ISNUMBER(FIND("endothelial",C869)),ISNUMBER(FIND("neuron",C869)),ISNUMBER(FIND(" cells ",C869)),ISNUMBER(FIND("RBC",C869)),ISNUMBER(FIND("mitochond",C869)),ISNUMBER(FIND("adipocyte",C869)),ISNUMBER(FIND("osteo",C869)),ISNUMBER(FIND("keratin",C869)),ISNUMBER(FIND(" cell's ",C869)),ISNUMBER(FIND("eukary",C869)),ISNUMBER(FIND("sperm",C869)))</f>
        <v>0</v>
      </c>
      <c r="AD869" t="b">
        <f>OR(ISNUMBER(FIND("human",B869)),ISNUMBER(FIND("workers",B869)),ISNUMBER(FIND("workforces",B869)),ISNUMBER(FIND("occupational",B869)),ISNUMBER(FIND("Case report",B869)),ISNUMBER(FIND("Workplaces",B869)),ISNUMBER(FIND("worker",B869)))</f>
        <v>0</v>
      </c>
      <c r="AE869" t="b">
        <f>OR(ISNUMBER(FIND(" plant ",C869)),ISNUMBER(FIND("Plant ",C869)),ISNUMBER(FIND("tomato",C869)),ISNUMBER(FIND("plants",C869)),ISNUMBER(FIND("Plants",C869)),ISNUMBER(FIND("algae",C869)),ISNUMBER(FIND("lettuce",C869)),ISNUMBER(FIND("green gram sprouts ",C869)),ISNUMBER(FIND("Cucurbita pepo",C869)),ISNUMBER(FIND("bean ",C869)),ISNUMBER(FIND("chloroplast",C869)),ISNUMBER(FIND("chlorophyll",C869)),ISNUMBER(FIND("seedling",C869)),ISNUMBER(FIND("canola",C869)),ISNUMBER(FIND("shoot",C869)),ISNUMBER(FIND("photosynthes",C869)),ISNUMBER(FIND(" leaves ",C869)),,ISNUMBER(FIND("agriculture",C869)),ISNUMBER(FIND(" crops ",C869)))</f>
        <v>1</v>
      </c>
      <c r="AF869" t="b">
        <f>OR(ISNUMBER(FIND("bacteria",C869)),ISNUMBER(FIND("Bacteria",C869)),ISNUMBER(FIND("Bacterium",C869)),ISNUMBER(FIND("bacterium",C869)),ISNUMBER(FIND(" coli ",C869)))</f>
        <v>0</v>
      </c>
      <c r="AG869" t="b">
        <f>OR(ISNUMBER(FIND("fungi",C869)),ISNUMBER(FIND("Fungi",C869)),ISNUMBER(FIND("fungus",C869)),ISNUMBER(FIND("Fungus",C869)),ISNUMBER(FIND("mushroom",C869)),ISNUMBER(FIND("Mushroom",C869)),ISNUMBER(FIND(" mold ",C869)))</f>
        <v>0</v>
      </c>
      <c r="AH869" t="b">
        <f>OR(ISNUMBER(FIND("Pig ",C869)),ISNUMBER(FIND("pig ",C869)),ISNUMBER(FIND("Pigs ",C869)),ISNUMBER(FIND("pigs ",C869)))</f>
        <v>0</v>
      </c>
      <c r="AI869" t="b">
        <f>OR(ISNUMBER(FIND(" C. elegans",C869)),ISNUMBER(FIND("Caenorhabditis elegans",C869)),ISNUMBER(FIND("earthworms",C869)),ISNUMBER(FIND(" Ficopomatus enigmaticus",C869)),ISNUMBER(FIND("larva",C869)),ISNUMBER(FIND("Lumbriculus variegatus",C869)),ISNUMBER(FIND("nematode",C869)))</f>
        <v>0</v>
      </c>
      <c r="AJ869" t="b">
        <f>NOT(OR(AA869,AB869,AC869,AD869,AE869,AF869,AG869,AH869,AI869))</f>
        <v>0</v>
      </c>
      <c r="AL869" t="b">
        <f>OR(AA869,AB869,AD869,AE869,AF869,AG869,AH869,AI869)</f>
        <v>1</v>
      </c>
      <c r="AM869" t="b">
        <f>IF(Table1[[#This Row],[In vivo?]],IF(Table1[[#This Row],[Cell]],FALSE,TRUE),FALSE)</f>
        <v>1</v>
      </c>
      <c r="AN869" t="b">
        <f>AND(AC869,AL869)</f>
        <v>0</v>
      </c>
      <c r="AO869" t="b">
        <f>IF(Table1[[#This Row],[Cell]],IF(Table1[[#This Row],[In vivo?]],FALSE,TRUE),FALSE)</f>
        <v>0</v>
      </c>
      <c r="AP869" t="b">
        <f>NOT(OR(Table1[[#This Row],[In vivo?]],Table1[[#This Row],[Only in Cell]]))</f>
        <v>0</v>
      </c>
      <c r="AQ869" t="str">
        <f>IF(OR(Table1[[#This Row],[Rodents]],Table1[[#This Row],[Human]],Table1[[#This Row],[Pig]]),OR(ISNUMBER(FIND("pulmonary",C869)),ISNUMBER(FIND("lung",C869))),"NA")</f>
        <v>NA</v>
      </c>
      <c r="AR869" t="str">
        <f>IF(OR(Table1[[#This Row],[Rodents]],Table1[[#This Row],[Human]],Table1[[#This Row],[Pig]]),OR(ISNUMBER(FIND("skin",C869)),ISNUMBER(FIND("dermal",C869))),"NA")</f>
        <v>NA</v>
      </c>
      <c r="AS869" t="str">
        <f>IF(OR(Table1[[#This Row],[Rodents]],Table1[[#This Row],[Human]],Table1[[#This Row],[Pig]]),OR(ISNUMBER(FIND("liver",C869)),ISNUMBER(FIND("hepat",C869))),"NA")</f>
        <v>NA</v>
      </c>
      <c r="AT869" t="str">
        <f>IF(OR(Table1[[#This Row],[Rodents]],Table1[[#This Row],[Human]],Table1[[#This Row],[Pig]]),OR(ISNUMBER(FIND("kidney",C869)),ISNUMBER(FIND("neph",C869))),"NA")</f>
        <v>NA</v>
      </c>
      <c r="AU869" t="str">
        <f>IF(OR(Table1[[#This Row],[Rodents]],Table1[[#This Row],[Human]],Table1[[#This Row],[Pig]]),OR(ISNUMBER(FIND("brain",C869)),ISNUMBER(FIND("neur",C869)),ISNUMBER(FIND("nerv",C869))),"NA")</f>
        <v>NA</v>
      </c>
      <c r="AV869" t="str">
        <f>IF(OR(Table1[[#This Row],[Rodents]],Table1[[#This Row],[Human]],Table1[[#This Row],[Pig]]),OR(ISNUMBER(FIND("heart",C869)),ISNUMBER(FIND("cardi",C869))),"NA")</f>
        <v>NA</v>
      </c>
      <c r="AW869" t="str">
        <f>IF(OR(Table1[[#This Row],[Rodents]],Table1[[#This Row],[Human]],Table1[[#This Row],[Pig]]),OR(ISNUMBER(FIND("gastro",C869)),ISNUMBER(FIND("intesti",C869)),ISNUMBER(FIND("stomach",C869))),"NA")</f>
        <v>NA</v>
      </c>
      <c r="AX869" t="str">
        <f>IF(OR(Table1[[#This Row],[Rodents]],Table1[[#This Row],[Human]],Table1[[#This Row],[Pig]]),NOT(OR(AQ869,AR869,AS869,AT869,AU869,AV869,AW869)),"NA")</f>
        <v>NA</v>
      </c>
      <c r="AY869" t="b">
        <f>OR(ISNUMBER(FIND("SWCNT",C869)),ISNUMBER(FIND("SWNT",C869)),ISNUMBER(FIND("single-wall",C869)),ISNUMBER(FIND("single wall",C869)),ISNUMBER(FIND("Single wall",C869)),ISNUMBER(FIND("Single-wall",C869)),ISNUMBER(FIND("SWCNT",B869)),ISNUMBER(FIND("SWNT",B869)),ISNUMBER(FIND("single-wall",B869)),ISNUMBER(FIND("single wall",B869)),ISNUMBER(FIND("Single-wall",B869)),ISNUMBER(FIND("Single wall",B869)))</f>
        <v>0</v>
      </c>
      <c r="AZ869" t="b">
        <f>OR(ISNUMBER(FIND("MWCNT",C869)),ISNUMBER(FIND("MWNT",C869)),ISNUMBER(FIND("multi-wall",C869)),ISNUMBER(FIND("multi wall",C869)),ISNUMBER(FIND("multiwall",C869)),ISNUMBER(FIND("Multi-wall",C869)),ISNUMBER(FIND("Multi wall",C869)),ISNUMBER(FIND("Multiwall",C869)),ISNUMBER(FIND("MWCNT",B869)),ISNUMBER(FIND("MWNT",B869)),ISNUMBER(FIND("multi-wall",B869)),ISNUMBER(FIND("multi wall",B869)),ISNUMBER(FIND("multiwall",B869)),ISNUMBER(FIND("Multi-wall",B869)),ISNUMBER(FIND("Multi wall",B869)),ISNUMBER(FIND("Multiwall",B869)),ISNUMBER(FIND("Double-wall",B869)),ISNUMBER(FIND("Double wall",B869)),ISNUMBER(FIND("Doublewall",B869)),ISNUMBER(FIND("double-wall",B869)),ISNUMBER(FIND("double wall",B869)),ISNUMBER(FIND("doublewall",B869)))</f>
        <v>1</v>
      </c>
      <c r="BA869" t="b">
        <f>AND(Table1[[#This Row],[SWCNT]],Table1[[#This Row],[MWCNT]])</f>
        <v>0</v>
      </c>
      <c r="BB869" t="b">
        <f>IF(Table1[[#This Row],[SWCNT]]=TRUE,FALSE,IF(Table1[[#This Row],[MWCNT]]=TRUE,FALSE,TRUE))</f>
        <v>0</v>
      </c>
      <c r="BC869" s="18"/>
    </row>
    <row r="870" spans="1:55" ht="166.5">
      <c r="A870" t="s">
        <v>1337</v>
      </c>
      <c r="B870" s="2" t="s">
        <v>1338</v>
      </c>
      <c r="C870" s="16" t="s">
        <v>1339</v>
      </c>
      <c r="D870" s="17" t="s">
        <v>938</v>
      </c>
      <c r="E870" s="2">
        <v>2019</v>
      </c>
      <c r="F870" t="b">
        <f>OR(ISNUMBER(FIND("cytotoxic",C870)),ISNUMBER(FIND("Cytotoxic",C870)),ISNUMBER(FIND("cellular toxicity",C870)),ISNUMBER(FIND("cell death",C870)),ISNUMBER(FIND("viable",C870)),ISNUMBER(FIND("phytotoxic",C870)),ISNUMBER(FIND("acute toxicity",C870)),ISNUMBER(FIND("MTT",C870)),ISNUMBER(FIND("survival",C870)),ISNUMBER(FIND("prolifer",C870)),ISNUMBER(FIND("apoptosis",C870)),ISNUMBER(FIND("neurotoxic",C870)),ISNUMBER(FIND("  lysis ",C870)),ISNUMBER(FIND("necrosis",C870)),ISNUMBER(FIND("cellular death",C870))*3,ISNUMBER(FIND("LDH",C870)),ISNUMBER(FIND("Acute toxicity",C870)))</f>
        <v>0</v>
      </c>
      <c r="G870" t="b">
        <f>OR(ISNUMBER(FIND("genotoxic",C870)),ISNUMBER(FIND("genotoxicity",C870)),ISNUMBER(FIND("DNA damage",C870)),ISNUMBER(FIND("DNA",C870)),ISNUMBER(FIND("RNA",C870)),ISNUMBER(FIND("mesothelioma",C870)),ISNUMBER(FIND("carcino",C870)),ISNUMBER(FIND("mutagen",C870)),ISNUMBER(FIND("genetic",C870)))</f>
        <v>0</v>
      </c>
      <c r="H870" t="b">
        <f>OR(ISNUMBER(FIND("inflammatory",C870)),ISNUMBER(FIND("inflamm",C870)))</f>
        <v>0</v>
      </c>
      <c r="I870" t="b">
        <f>OR(ISNUMBER(FIND("immune",C870)),ISNUMBER(FIND("immunological",C870)),ISNUMBER(FIND("interleuk",C870)),ISNUMBER(FIND("platelet activation",C870)),ISNUMBER(FIND("monocyte",C870)),ISNUMBER(FIND("leukocyte",C870)),ISNUMBER(FIND("cytokine",C870)),ISNUMBER(FIND("CD4",C870)),ISNUMBER(FIND("CD8",C870)),ISNUMBER(FIND("T-cell",C870)))</f>
        <v>0</v>
      </c>
      <c r="J870" t="b">
        <f>OR(ISNUMBER(FIND("reactive oxygen",C870)),ISNUMBER(FIND("ROS",C870)),ISNUMBER(FIND("free radical",C870)),ISNUMBER(FIND("oxidative stress",C870)),ISNUMBER(FIND("peroxid",C870)),ISNUMBER(FIND("oxidative",C870)),ISNUMBER(FIND("antioxid",C870)))</f>
        <v>0</v>
      </c>
      <c r="K870" t="b">
        <f>OR(ISNUMBER(FIND("autophag",C870)))</f>
        <v>0</v>
      </c>
      <c r="L870" t="b">
        <f>OR(ISNUMBER(FIND("morpholog",C870)))</f>
        <v>0</v>
      </c>
      <c r="M870" t="b">
        <f>OR(ISNUMBER(FIND("fibrosis",C870)),ISNUMBER(FIND("Fibrosis",C870)),ISNUMBER(FIND("fibrot",C870)))</f>
        <v>0</v>
      </c>
      <c r="N870" t="b">
        <f>OR(ISNUMBER(FIND("offspring",C870)),ISNUMBER(FIND("Parental",C870)),ISNUMBER(FIND("parental",C870)),ISNUMBER(FIND("germline",C870)),ISNUMBER(FIND("reproduc",C870)),ISNUMBER(FIND("embryo",C870)))</f>
        <v>0</v>
      </c>
      <c r="O870" t="b">
        <f>OR(ISNUMBER(FIND("metabol",C870)),ISNUMBER(FIND("Metabol",C870)),ISNUMBER(FIND("digest",C870)),ISNUMBER(FIND("mitochon",C870)))</f>
        <v>0</v>
      </c>
      <c r="P870" t="b">
        <f>OR(ISNUMBER(FIND("ecotox",C870)),ISNUMBER(FIND("Ecotox",B870)),ISNUMBER(FIND("ecotox",B870)),ISNUMBER(FIND("Ecotox",C870)))</f>
        <v>0</v>
      </c>
      <c r="Q870" t="b">
        <f>OR(ISNUMBER(FIND("Bioaccum",C870)),ISNUMBER(FIND("bioaccum",C870)),ISNUMBER(FIND("accum",C870)))</f>
        <v>0</v>
      </c>
      <c r="R870" t="b">
        <f>OR(ISNUMBER(FIND("Occupation",C870)),ISNUMBER(FIND("occupation",C870)),ISNUMBER(FIND("worker",C870)),ISNUMBER(FIND("workforce",C870)))</f>
        <v>0</v>
      </c>
      <c r="S870" t="b">
        <f>NOT(OR(F870,G870,H870,I870,J870,K870,L870,M870,N870,O870,P870,Q870,R870))</f>
        <v>1</v>
      </c>
      <c r="U870" t="b">
        <f>OR(Table1[[#This Row],[Inflammation]],Table1[[#This Row],[Immune]])</f>
        <v>0</v>
      </c>
      <c r="V870" t="str">
        <f>IF(OR(Table1[[#This Row],[Rodents]],Table1[[#This Row],[Human]],Table1[[#This Row],[Pig]]),OR(ISNUMBER(FIND("intratrach",C870)),ISNUMBER(FIND("nasal ",C870)),ISNUMBER(FIND("instill",C870))),"NA")</f>
        <v>NA</v>
      </c>
      <c r="W870" t="str">
        <f>IF(OR(Table1[[#This Row],[Rodents]],Table1[[#This Row],[Human]],Table1[[#This Row],[Pig]]),OR(ISNUMBER(FIND("dermal",C870)),ISNUMBER(FIND("skin ",C870))),"NA")</f>
        <v>NA</v>
      </c>
      <c r="X870" t="str">
        <f>IF(OR(Table1[[#This Row],[Rodents]],Table1[[#This Row],[Human]],Table1[[#This Row],[Pig]]),OR(ISNUMBER(FIND("injected",C870)),ISNUMBER(FIND("periton",C870)),ISNUMBER(FIND("intrascrot",C870))),"NA")</f>
        <v>NA</v>
      </c>
      <c r="Y870" t="str">
        <f>IF(OR(Table1[[#This Row],[Rodents]],Table1[[#This Row],[Human]],Table1[[#This Row],[Pig]]),NOT(OR(Table1[[#This Row],[Inhaled/Intratracheal/intranasal]],Table1[[#This Row],[Dermal]],Table1[[#This Row],[Injected]])),"NA")</f>
        <v>NA</v>
      </c>
      <c r="AA870" t="b">
        <f>OR(ISNUMBER(FIND("fish ",C870)),ISNUMBER(FIND("Fish ",C870)),ISNUMBER(FIND("aquatic",C870)),ISNUMBER(FIND("daphnids",C870)),ISNUMBER(FIND("Carcinus maenas",C870)),ISNUMBER(FIND("Daphnia",C870)),ISNUMBER(FIND("Ruditapes philippinarum",C870)),ISNUMBER(FIND("daphnia",C870)),ISNUMBER(FIND("marine",C870)),ISNUMBER(FIND("mussel",C870)),ISNUMBER(FIND("algae",C870)),ISNUMBER(FIND("Donax faba",C870)),ISNUMBER(FIND("estuarine",C870)),ISNUMBER(FIND("snail",C870)),ISNUMBER(FIND("Prorocentrum donghaiense",C870)) )</f>
        <v>0</v>
      </c>
      <c r="AB870" t="b">
        <f>OR(ISNUMBER(FIND(" rat ",C870)),ISNUMBER(FIND(" rats ",C870)),ISNUMBER(FIND(" Rats ",C870)),ISNUMBER(FIND(" Rat ",C870)),ISNUMBER(FIND(" rat.",C870)),ISNUMBER(FIND(" rats.",C870)),ISNUMBER(FIND("mouse",C870)),ISNUMBER(FIND("mice",C870)), ISNUMBER(FIND(" Mice",C870)))</f>
        <v>0</v>
      </c>
      <c r="AC870" t="b">
        <f>OR(ISNUMBER(FIND(" cell ",C870)),ISNUMBER(FIND("fibroblast",C870)),ISNUMBER(FIND("macrophage",C870)),ISNUMBER(FIND("epithelial",C870)),ISNUMBER(FIND("endothelial",C870)),ISNUMBER(FIND("neuron",C870)),ISNUMBER(FIND(" cells ",C870)),ISNUMBER(FIND("RBC",C870)),ISNUMBER(FIND("mitochond",C870)),ISNUMBER(FIND("adipocyte",C870)),ISNUMBER(FIND("osteo",C870)),ISNUMBER(FIND("keratin",C870)),ISNUMBER(FIND(" cell's ",C870)),ISNUMBER(FIND("eukary",C870)),ISNUMBER(FIND("sperm",C870)))</f>
        <v>0</v>
      </c>
      <c r="AD870" t="b">
        <f>OR(ISNUMBER(FIND("human",B870)),ISNUMBER(FIND("workers",B870)),ISNUMBER(FIND("workforces",B870)),ISNUMBER(FIND("occupational",B870)),ISNUMBER(FIND("Case report",B870)),ISNUMBER(FIND("Workplaces",B870)),ISNUMBER(FIND("worker",B870)))</f>
        <v>0</v>
      </c>
      <c r="AE870" t="b">
        <f>OR(ISNUMBER(FIND(" plant ",C870)),ISNUMBER(FIND("Plant ",C870)),ISNUMBER(FIND("tomato",C870)),ISNUMBER(FIND("plants",C870)),ISNUMBER(FIND("Plants",C870)),ISNUMBER(FIND("algae",C870)),ISNUMBER(FIND("lettuce",C870)),ISNUMBER(FIND("green gram sprouts ",C870)),ISNUMBER(FIND("Cucurbita pepo",C870)),ISNUMBER(FIND("bean ",C870)),ISNUMBER(FIND("chloroplast",C870)),ISNUMBER(FIND("chlorophyll",C870)),ISNUMBER(FIND("seedling",C870)),ISNUMBER(FIND("canola",C870)),ISNUMBER(FIND("shoot",C870)),ISNUMBER(FIND("photosynthes",C870)),ISNUMBER(FIND(" leaves ",C870)),,ISNUMBER(FIND("agriculture",C870)),ISNUMBER(FIND(" crops ",C870)))</f>
        <v>0</v>
      </c>
      <c r="AF870" t="b">
        <f>OR(ISNUMBER(FIND("bacteria",C870)),ISNUMBER(FIND("Bacteria",C870)),ISNUMBER(FIND("Bacterium",C870)),ISNUMBER(FIND("bacterium",C870)),ISNUMBER(FIND(" coli ",C870)))</f>
        <v>1</v>
      </c>
      <c r="AG870" t="b">
        <f>OR(ISNUMBER(FIND("fungi",C870)),ISNUMBER(FIND("Fungi",C870)),ISNUMBER(FIND("fungus",C870)),ISNUMBER(FIND("Fungus",C870)),ISNUMBER(FIND("mushroom",C870)),ISNUMBER(FIND("Mushroom",C870)),ISNUMBER(FIND(" mold ",C870)))</f>
        <v>0</v>
      </c>
      <c r="AH870" t="b">
        <f>OR(ISNUMBER(FIND("Pig ",C870)),ISNUMBER(FIND("pig ",C870)),ISNUMBER(FIND("Pigs ",C870)),ISNUMBER(FIND("pigs ",C870)))</f>
        <v>0</v>
      </c>
      <c r="AI870" t="b">
        <f>OR(ISNUMBER(FIND(" C. elegans",C870)),ISNUMBER(FIND("Caenorhabditis elegans",C870)),ISNUMBER(FIND("earthworms",C870)),ISNUMBER(FIND(" Ficopomatus enigmaticus",C870)),ISNUMBER(FIND("larva",C870)),ISNUMBER(FIND("Lumbriculus variegatus",C870)),ISNUMBER(FIND("nematode",C870)))</f>
        <v>0</v>
      </c>
      <c r="AJ870" t="b">
        <f>NOT(OR(AA870,AB870,AC870,AD870,AE870,AF870,AG870,AH870,AI870))</f>
        <v>0</v>
      </c>
      <c r="AL870" t="b">
        <f>OR(AA870,AB870,AD870,AE870,AF870,AG870,AH870,AI870)</f>
        <v>1</v>
      </c>
      <c r="AM870" t="b">
        <f>IF(Table1[[#This Row],[In vivo?]],IF(Table1[[#This Row],[Cell]],FALSE,TRUE),FALSE)</f>
        <v>1</v>
      </c>
      <c r="AN870" t="b">
        <f>AND(AC870,AL870)</f>
        <v>0</v>
      </c>
      <c r="AO870" t="b">
        <f>IF(Table1[[#This Row],[Cell]],IF(Table1[[#This Row],[In vivo?]],FALSE,TRUE),FALSE)</f>
        <v>0</v>
      </c>
      <c r="AP870" t="b">
        <f>NOT(OR(Table1[[#This Row],[In vivo?]],Table1[[#This Row],[Only in Cell]]))</f>
        <v>0</v>
      </c>
      <c r="AQ870" t="str">
        <f>IF(OR(Table1[[#This Row],[Rodents]],Table1[[#This Row],[Human]],Table1[[#This Row],[Pig]]),OR(ISNUMBER(FIND("pulmonary",C870)),ISNUMBER(FIND("lung",C870))),"NA")</f>
        <v>NA</v>
      </c>
      <c r="AR870" t="str">
        <f>IF(OR(Table1[[#This Row],[Rodents]],Table1[[#This Row],[Human]],Table1[[#This Row],[Pig]]),OR(ISNUMBER(FIND("skin",C870)),ISNUMBER(FIND("dermal",C870))),"NA")</f>
        <v>NA</v>
      </c>
      <c r="AS870" t="str">
        <f>IF(OR(Table1[[#This Row],[Rodents]],Table1[[#This Row],[Human]],Table1[[#This Row],[Pig]]),OR(ISNUMBER(FIND("liver",C870)),ISNUMBER(FIND("hepat",C870))),"NA")</f>
        <v>NA</v>
      </c>
      <c r="AT870" t="str">
        <f>IF(OR(Table1[[#This Row],[Rodents]],Table1[[#This Row],[Human]],Table1[[#This Row],[Pig]]),OR(ISNUMBER(FIND("kidney",C870)),ISNUMBER(FIND("neph",C870))),"NA")</f>
        <v>NA</v>
      </c>
      <c r="AU870" t="str">
        <f>IF(OR(Table1[[#This Row],[Rodents]],Table1[[#This Row],[Human]],Table1[[#This Row],[Pig]]),OR(ISNUMBER(FIND("brain",C870)),ISNUMBER(FIND("neur",C870)),ISNUMBER(FIND("nerv",C870))),"NA")</f>
        <v>NA</v>
      </c>
      <c r="AV870" t="str">
        <f>IF(OR(Table1[[#This Row],[Rodents]],Table1[[#This Row],[Human]],Table1[[#This Row],[Pig]]),OR(ISNUMBER(FIND("heart",C870)),ISNUMBER(FIND("cardi",C870))),"NA")</f>
        <v>NA</v>
      </c>
      <c r="AW870" t="str">
        <f>IF(OR(Table1[[#This Row],[Rodents]],Table1[[#This Row],[Human]],Table1[[#This Row],[Pig]]),OR(ISNUMBER(FIND("gastro",C870)),ISNUMBER(FIND("intesti",C870)),ISNUMBER(FIND("stomach",C870))),"NA")</f>
        <v>NA</v>
      </c>
      <c r="AX870" t="str">
        <f>IF(OR(Table1[[#This Row],[Rodents]],Table1[[#This Row],[Human]],Table1[[#This Row],[Pig]]),NOT(OR(AQ870,AR870,AS870,AT870,AU870,AV870,AW870)),"NA")</f>
        <v>NA</v>
      </c>
      <c r="AY870" t="b">
        <f>OR(ISNUMBER(FIND("SWCNT",C870)),ISNUMBER(FIND("SWNT",C870)),ISNUMBER(FIND("single-wall",C870)),ISNUMBER(FIND("single wall",C870)),ISNUMBER(FIND("Single wall",C870)),ISNUMBER(FIND("Single-wall",C870)),ISNUMBER(FIND("SWCNT",B870)),ISNUMBER(FIND("SWNT",B870)),ISNUMBER(FIND("single-wall",B870)),ISNUMBER(FIND("single wall",B870)),ISNUMBER(FIND("Single-wall",B870)),ISNUMBER(FIND("Single wall",B870)))</f>
        <v>0</v>
      </c>
      <c r="AZ870" t="b">
        <f>OR(ISNUMBER(FIND("MWCNT",C870)),ISNUMBER(FIND("MWNT",C870)),ISNUMBER(FIND("multi-wall",C870)),ISNUMBER(FIND("multi wall",C870)),ISNUMBER(FIND("multiwall",C870)),ISNUMBER(FIND("Multi-wall",C870)),ISNUMBER(FIND("Multi wall",C870)),ISNUMBER(FIND("Multiwall",C870)),ISNUMBER(FIND("MWCNT",B870)),ISNUMBER(FIND("MWNT",B870)),ISNUMBER(FIND("multi-wall",B870)),ISNUMBER(FIND("multi wall",B870)),ISNUMBER(FIND("multiwall",B870)),ISNUMBER(FIND("Multi-wall",B870)),ISNUMBER(FIND("Multi wall",B870)),ISNUMBER(FIND("Multiwall",B870)),ISNUMBER(FIND("Double-wall",B870)),ISNUMBER(FIND("Double wall",B870)),ISNUMBER(FIND("Doublewall",B870)),ISNUMBER(FIND("double-wall",B870)),ISNUMBER(FIND("double wall",B870)),ISNUMBER(FIND("doublewall",B870)))</f>
        <v>1</v>
      </c>
      <c r="BA870" t="b">
        <f>AND(Table1[[#This Row],[SWCNT]],Table1[[#This Row],[MWCNT]])</f>
        <v>0</v>
      </c>
      <c r="BB870" t="b">
        <f>IF(Table1[[#This Row],[SWCNT]]=TRUE,FALSE,IF(Table1[[#This Row],[MWCNT]]=TRUE,FALSE,TRUE))</f>
        <v>0</v>
      </c>
      <c r="BC870" s="18"/>
    </row>
    <row r="871" spans="1:55" ht="240.5">
      <c r="A871" t="s">
        <v>1354</v>
      </c>
      <c r="B871" s="2" t="s">
        <v>1355</v>
      </c>
      <c r="C871" s="16" t="s">
        <v>1356</v>
      </c>
      <c r="D871" s="17" t="s">
        <v>403</v>
      </c>
      <c r="E871" s="2">
        <v>2019</v>
      </c>
      <c r="F871" t="b">
        <f>OR(ISNUMBER(FIND("cytotoxic",C871)),ISNUMBER(FIND("Cytotoxic",C871)),ISNUMBER(FIND("cellular toxicity",C871)),ISNUMBER(FIND("cell death",C871)),ISNUMBER(FIND("viable",C871)),ISNUMBER(FIND("phytotoxic",C871)),ISNUMBER(FIND("acute toxicity",C871)),ISNUMBER(FIND("MTT",C871)),ISNUMBER(FIND("survival",C871)),ISNUMBER(FIND("prolifer",C871)),ISNUMBER(FIND("apoptosis",C871)),ISNUMBER(FIND("neurotoxic",C871)),ISNUMBER(FIND("  lysis ",C871)),ISNUMBER(FIND("necrosis",C871)),ISNUMBER(FIND("cellular death",C871))*3,ISNUMBER(FIND("LDH",C871)),ISNUMBER(FIND("Acute toxicity",C871)))</f>
        <v>0</v>
      </c>
      <c r="G871" t="b">
        <f>OR(ISNUMBER(FIND("genotoxic",C871)),ISNUMBER(FIND("genotoxicity",C871)),ISNUMBER(FIND("DNA damage",C871)),ISNUMBER(FIND("DNA",C871)),ISNUMBER(FIND("RNA",C871)),ISNUMBER(FIND("mesothelioma",C871)),ISNUMBER(FIND("carcino",C871)),ISNUMBER(FIND("mutagen",C871)),ISNUMBER(FIND("genetic",C871)))</f>
        <v>0</v>
      </c>
      <c r="H871" t="b">
        <f>OR(ISNUMBER(FIND("inflammatory",C871)),ISNUMBER(FIND("inflamm",C871)))</f>
        <v>0</v>
      </c>
      <c r="I871" t="b">
        <f>OR(ISNUMBER(FIND("immune",C871)),ISNUMBER(FIND("immunological",C871)),ISNUMBER(FIND("interleuk",C871)),ISNUMBER(FIND("platelet activation",C871)),ISNUMBER(FIND("monocyte",C871)),ISNUMBER(FIND("leukocyte",C871)),ISNUMBER(FIND("cytokine",C871)),ISNUMBER(FIND("CD4",C871)),ISNUMBER(FIND("CD8",C871)),ISNUMBER(FIND("T-cell",C871)))</f>
        <v>0</v>
      </c>
      <c r="J871" t="b">
        <f>OR(ISNUMBER(FIND("reactive oxygen",C871)),ISNUMBER(FIND("ROS",C871)),ISNUMBER(FIND("free radical",C871)),ISNUMBER(FIND("oxidative stress",C871)),ISNUMBER(FIND("peroxid",C871)),ISNUMBER(FIND("oxidative",C871)),ISNUMBER(FIND("antioxid",C871)))</f>
        <v>0</v>
      </c>
      <c r="K871" t="b">
        <f>OR(ISNUMBER(FIND("autophag",C871)))</f>
        <v>0</v>
      </c>
      <c r="L871" t="b">
        <f>OR(ISNUMBER(FIND("morpholog",C871)))</f>
        <v>0</v>
      </c>
      <c r="M871" t="b">
        <f>OR(ISNUMBER(FIND("fibrosis",C871)),ISNUMBER(FIND("Fibrosis",C871)),ISNUMBER(FIND("fibrot",C871)))</f>
        <v>0</v>
      </c>
      <c r="N871" t="b">
        <f>OR(ISNUMBER(FIND("offspring",C871)),ISNUMBER(FIND("Parental",C871)),ISNUMBER(FIND("parental",C871)),ISNUMBER(FIND("germline",C871)),ISNUMBER(FIND("reproduc",C871)),ISNUMBER(FIND("embryo",C871)))</f>
        <v>0</v>
      </c>
      <c r="O871" t="b">
        <f>OR(ISNUMBER(FIND("metabol",C871)),ISNUMBER(FIND("Metabol",C871)),ISNUMBER(FIND("digest",C871)),ISNUMBER(FIND("mitochon",C871)))</f>
        <v>0</v>
      </c>
      <c r="P871" t="b">
        <f>OR(ISNUMBER(FIND("ecotox",C871)),ISNUMBER(FIND("Ecotox",B871)),ISNUMBER(FIND("ecotox",B871)),ISNUMBER(FIND("Ecotox",C871)))</f>
        <v>0</v>
      </c>
      <c r="Q871" t="b">
        <f>OR(ISNUMBER(FIND("Bioaccum",C871)),ISNUMBER(FIND("bioaccum",C871)),ISNUMBER(FIND("accum",C871)))</f>
        <v>0</v>
      </c>
      <c r="R871" t="b">
        <f>OR(ISNUMBER(FIND("Occupation",C871)),ISNUMBER(FIND("occupation",C871)),ISNUMBER(FIND("worker",C871)),ISNUMBER(FIND("workforce",C871)))</f>
        <v>0</v>
      </c>
      <c r="S871" t="b">
        <f>NOT(OR(F871,G871,H871,I871,J871,K871,L871,M871,N871,O871,P871,Q871,R871))</f>
        <v>1</v>
      </c>
      <c r="U871" t="b">
        <f>OR(Table1[[#This Row],[Inflammation]],Table1[[#This Row],[Immune]])</f>
        <v>0</v>
      </c>
      <c r="V871" t="b">
        <f>IF(OR(Table1[[#This Row],[Rodents]],Table1[[#This Row],[Human]],Table1[[#This Row],[Pig]]),OR(ISNUMBER(FIND("intratrach",C871)),ISNUMBER(FIND("nasal ",C871)),ISNUMBER(FIND("instill",C871))),"NA")</f>
        <v>0</v>
      </c>
      <c r="W871" t="b">
        <f>IF(OR(Table1[[#This Row],[Rodents]],Table1[[#This Row],[Human]],Table1[[#This Row],[Pig]]),OR(ISNUMBER(FIND("dermal",C871)),ISNUMBER(FIND("skin ",C871))),"NA")</f>
        <v>0</v>
      </c>
      <c r="X871" t="b">
        <f>IF(OR(Table1[[#This Row],[Rodents]],Table1[[#This Row],[Human]],Table1[[#This Row],[Pig]]),OR(ISNUMBER(FIND("injected",C871)),ISNUMBER(FIND("periton",C871)),ISNUMBER(FIND("intrascrot",C871))),"NA")</f>
        <v>0</v>
      </c>
      <c r="Y871" t="b">
        <f>IF(OR(Table1[[#This Row],[Rodents]],Table1[[#This Row],[Human]],Table1[[#This Row],[Pig]]),NOT(OR(Table1[[#This Row],[Inhaled/Intratracheal/intranasal]],Table1[[#This Row],[Dermal]],Table1[[#This Row],[Injected]])),"NA")</f>
        <v>1</v>
      </c>
      <c r="AA871" t="b">
        <f>OR(ISNUMBER(FIND("fish ",C871)),ISNUMBER(FIND("Fish ",C871)),ISNUMBER(FIND("aquatic",C871)),ISNUMBER(FIND("daphnids",C871)),ISNUMBER(FIND("Carcinus maenas",C871)),ISNUMBER(FIND("Daphnia",C871)),ISNUMBER(FIND("Ruditapes philippinarum",C871)),ISNUMBER(FIND("daphnia",C871)),ISNUMBER(FIND("marine",C871)),ISNUMBER(FIND("mussel",C871)),ISNUMBER(FIND("algae",C871)),ISNUMBER(FIND("Donax faba",C871)),ISNUMBER(FIND("estuarine",C871)),ISNUMBER(FIND("snail",C871)),ISNUMBER(FIND("Prorocentrum donghaiense",C871)) )</f>
        <v>0</v>
      </c>
      <c r="AB871" t="b">
        <f>OR(ISNUMBER(FIND(" rat ",C871)),ISNUMBER(FIND(" rats ",C871)),ISNUMBER(FIND(" Rats ",C871)),ISNUMBER(FIND(" Rat ",C871)),ISNUMBER(FIND(" rat.",C871)),ISNUMBER(FIND(" rats.",C871)),ISNUMBER(FIND("mouse",C871)),ISNUMBER(FIND("mice",C871)), ISNUMBER(FIND(" Mice",C871)))</f>
        <v>1</v>
      </c>
      <c r="AC871" t="b">
        <f>OR(ISNUMBER(FIND(" cell ",C871)),ISNUMBER(FIND("fibroblast",C871)),ISNUMBER(FIND("macrophage",C871)),ISNUMBER(FIND("epithelial",C871)),ISNUMBER(FIND("endothelial",C871)),ISNUMBER(FIND("neuron",C871)),ISNUMBER(FIND(" cells ",C871)),ISNUMBER(FIND("RBC",C871)),ISNUMBER(FIND("mitochond",C871)),ISNUMBER(FIND("adipocyte",C871)),ISNUMBER(FIND("osteo",C871)),ISNUMBER(FIND("keratin",C871)),ISNUMBER(FIND(" cell's ",C871)),ISNUMBER(FIND("eukary",C871)),ISNUMBER(FIND("sperm",C871)))</f>
        <v>1</v>
      </c>
      <c r="AD871" t="b">
        <f>OR(ISNUMBER(FIND("human",B871)),ISNUMBER(FIND("workers",B871)),ISNUMBER(FIND("workforces",B871)),ISNUMBER(FIND("occupational",B871)),ISNUMBER(FIND("Case report",B871)),ISNUMBER(FIND("Workplaces",B871)),ISNUMBER(FIND("worker",B871)))</f>
        <v>0</v>
      </c>
      <c r="AE871" t="b">
        <f>OR(ISNUMBER(FIND(" plant ",C871)),ISNUMBER(FIND("Plant ",C871)),ISNUMBER(FIND("tomato",C871)),ISNUMBER(FIND("plants",C871)),ISNUMBER(FIND("Plants",C871)),ISNUMBER(FIND("algae",C871)),ISNUMBER(FIND("lettuce",C871)),ISNUMBER(FIND("green gram sprouts ",C871)),ISNUMBER(FIND("Cucurbita pepo",C871)),ISNUMBER(FIND("bean ",C871)),ISNUMBER(FIND("chloroplast",C871)),ISNUMBER(FIND("chlorophyll",C871)),ISNUMBER(FIND("seedling",C871)),ISNUMBER(FIND("canola",C871)),ISNUMBER(FIND("shoot",C871)),ISNUMBER(FIND("photosynthes",C871)),ISNUMBER(FIND(" leaves ",C871)),,ISNUMBER(FIND("agriculture",C871)),ISNUMBER(FIND(" crops ",C871)))</f>
        <v>0</v>
      </c>
      <c r="AF871" t="b">
        <f>OR(ISNUMBER(FIND("bacteria",C871)),ISNUMBER(FIND("Bacteria",C871)),ISNUMBER(FIND("Bacterium",C871)),ISNUMBER(FIND("bacterium",C871)),ISNUMBER(FIND(" coli ",C871)))</f>
        <v>0</v>
      </c>
      <c r="AG871" t="b">
        <f>OR(ISNUMBER(FIND("fungi",C871)),ISNUMBER(FIND("Fungi",C871)),ISNUMBER(FIND("fungus",C871)),ISNUMBER(FIND("Fungus",C871)),ISNUMBER(FIND("mushroom",C871)),ISNUMBER(FIND("Mushroom",C871)),ISNUMBER(FIND(" mold ",C871)))</f>
        <v>0</v>
      </c>
      <c r="AH871" t="b">
        <f>OR(ISNUMBER(FIND("Pig ",C871)),ISNUMBER(FIND("pig ",C871)),ISNUMBER(FIND("Pigs ",C871)),ISNUMBER(FIND("pigs ",C871)))</f>
        <v>0</v>
      </c>
      <c r="AI871" t="b">
        <f>OR(ISNUMBER(FIND(" C. elegans",C871)),ISNUMBER(FIND("Caenorhabditis elegans",C871)),ISNUMBER(FIND("earthworms",C871)),ISNUMBER(FIND(" Ficopomatus enigmaticus",C871)),ISNUMBER(FIND("larva",C871)),ISNUMBER(FIND("Lumbriculus variegatus",C871)),ISNUMBER(FIND("nematode",C871)))</f>
        <v>0</v>
      </c>
      <c r="AJ871" t="b">
        <f>NOT(OR(AA871,AB871,AC871,AD871,AE871,AF871,AG871,AH871,AI871))</f>
        <v>0</v>
      </c>
      <c r="AL871" t="b">
        <f>OR(AA871,AB871,AD871,AE871,AF871,AG871,AH871,AI871)</f>
        <v>1</v>
      </c>
      <c r="AM871" t="b">
        <f>IF(Table1[[#This Row],[In vivo?]],IF(Table1[[#This Row],[Cell]],FALSE,TRUE),FALSE)</f>
        <v>0</v>
      </c>
      <c r="AN871" t="b">
        <f>AND(AC871,AL871)</f>
        <v>1</v>
      </c>
      <c r="AO871" t="b">
        <f>IF(Table1[[#This Row],[Cell]],IF(Table1[[#This Row],[In vivo?]],FALSE,TRUE),FALSE)</f>
        <v>0</v>
      </c>
      <c r="AP871" t="b">
        <f>NOT(OR(Table1[[#This Row],[In vivo?]],Table1[[#This Row],[Only in Cell]]))</f>
        <v>0</v>
      </c>
      <c r="AQ871" t="b">
        <f>IF(OR(Table1[[#This Row],[Rodents]],Table1[[#This Row],[Human]],Table1[[#This Row],[Pig]]),OR(ISNUMBER(FIND("pulmonary",C871)),ISNUMBER(FIND("lung",C871))),"NA")</f>
        <v>0</v>
      </c>
      <c r="AR871" t="b">
        <f>IF(OR(Table1[[#This Row],[Rodents]],Table1[[#This Row],[Human]],Table1[[#This Row],[Pig]]),OR(ISNUMBER(FIND("skin",C871)),ISNUMBER(FIND("dermal",C871))),"NA")</f>
        <v>0</v>
      </c>
      <c r="AS871" t="b">
        <f>IF(OR(Table1[[#This Row],[Rodents]],Table1[[#This Row],[Human]],Table1[[#This Row],[Pig]]),OR(ISNUMBER(FIND("liver",C871)),ISNUMBER(FIND("hepat",C871))),"NA")</f>
        <v>0</v>
      </c>
      <c r="AT871" t="b">
        <f>IF(OR(Table1[[#This Row],[Rodents]],Table1[[#This Row],[Human]],Table1[[#This Row],[Pig]]),OR(ISNUMBER(FIND("kidney",C871)),ISNUMBER(FIND("neph",C871))),"NA")</f>
        <v>0</v>
      </c>
      <c r="AU871" t="b">
        <f>IF(OR(Table1[[#This Row],[Rodents]],Table1[[#This Row],[Human]],Table1[[#This Row],[Pig]]),OR(ISNUMBER(FIND("brain",C871)),ISNUMBER(FIND("neur",C871)),ISNUMBER(FIND("nerv",C871))),"NA")</f>
        <v>0</v>
      </c>
      <c r="AV871" t="b">
        <f>IF(OR(Table1[[#This Row],[Rodents]],Table1[[#This Row],[Human]],Table1[[#This Row],[Pig]]),OR(ISNUMBER(FIND("heart",C871)),ISNUMBER(FIND("cardi",C871))),"NA")</f>
        <v>0</v>
      </c>
      <c r="AW871" t="b">
        <f>IF(OR(Table1[[#This Row],[Rodents]],Table1[[#This Row],[Human]],Table1[[#This Row],[Pig]]),OR(ISNUMBER(FIND("gastro",C871)),ISNUMBER(FIND("intesti",C871)),ISNUMBER(FIND("stomach",C871))),"NA")</f>
        <v>0</v>
      </c>
      <c r="AX871" t="b">
        <f>IF(OR(Table1[[#This Row],[Rodents]],Table1[[#This Row],[Human]],Table1[[#This Row],[Pig]]),NOT(OR(AQ871,AR871,AS871,AT871,AU871,AV871,AW871)),"NA")</f>
        <v>1</v>
      </c>
      <c r="AY871" t="b">
        <f>OR(ISNUMBER(FIND("SWCNT",C871)),ISNUMBER(FIND("SWNT",C871)),ISNUMBER(FIND("single-wall",C871)),ISNUMBER(FIND("single wall",C871)),ISNUMBER(FIND("Single wall",C871)),ISNUMBER(FIND("Single-wall",C871)),ISNUMBER(FIND("SWCNT",B871)),ISNUMBER(FIND("SWNT",B871)),ISNUMBER(FIND("single-wall",B871)),ISNUMBER(FIND("single wall",B871)),ISNUMBER(FIND("Single-wall",B871)),ISNUMBER(FIND("Single wall",B871)))</f>
        <v>1</v>
      </c>
      <c r="AZ871" t="b">
        <f>OR(ISNUMBER(FIND("MWCNT",C871)),ISNUMBER(FIND("MWNT",C871)),ISNUMBER(FIND("multi-wall",C871)),ISNUMBER(FIND("multi wall",C871)),ISNUMBER(FIND("multiwall",C871)),ISNUMBER(FIND("Multi-wall",C871)),ISNUMBER(FIND("Multi wall",C871)),ISNUMBER(FIND("Multiwall",C871)),ISNUMBER(FIND("MWCNT",B871)),ISNUMBER(FIND("MWNT",B871)),ISNUMBER(FIND("multi-wall",B871)),ISNUMBER(FIND("multi wall",B871)),ISNUMBER(FIND("multiwall",B871)),ISNUMBER(FIND("Multi-wall",B871)),ISNUMBER(FIND("Multi wall",B871)),ISNUMBER(FIND("Multiwall",B871)),ISNUMBER(FIND("Double-wall",B871)),ISNUMBER(FIND("Double wall",B871)),ISNUMBER(FIND("Doublewall",B871)),ISNUMBER(FIND("double-wall",B871)),ISNUMBER(FIND("double wall",B871)),ISNUMBER(FIND("doublewall",B871)))</f>
        <v>0</v>
      </c>
      <c r="BA871" t="b">
        <f>AND(Table1[[#This Row],[SWCNT]],Table1[[#This Row],[MWCNT]])</f>
        <v>0</v>
      </c>
      <c r="BB871" t="b">
        <f>IF(Table1[[#This Row],[SWCNT]]=TRUE,FALSE,IF(Table1[[#This Row],[MWCNT]]=TRUE,FALSE,TRUE))</f>
        <v>0</v>
      </c>
      <c r="BC871" s="18"/>
    </row>
    <row r="872" spans="1:55" ht="166.5">
      <c r="A872" t="s">
        <v>1394</v>
      </c>
      <c r="B872" s="2" t="s">
        <v>1396</v>
      </c>
      <c r="C872" s="16" t="s">
        <v>1398</v>
      </c>
      <c r="D872" s="17" t="s">
        <v>1400</v>
      </c>
      <c r="E872" s="2">
        <v>2019</v>
      </c>
      <c r="F872" t="b">
        <f>OR(ISNUMBER(FIND("cytotoxic",C872)),ISNUMBER(FIND("Cytotoxic",C872)),ISNUMBER(FIND("cellular toxicity",C872)),ISNUMBER(FIND("cell death",C872)),ISNUMBER(FIND("viable",C872)),ISNUMBER(FIND("phytotoxic",C872)),ISNUMBER(FIND("acute toxicity",C872)),ISNUMBER(FIND("MTT",C872)),ISNUMBER(FIND("survival",C872)),ISNUMBER(FIND("prolifer",C872)),ISNUMBER(FIND("apoptosis",C872)),ISNUMBER(FIND("neurotoxic",C872)),ISNUMBER(FIND("  lysis ",C872)),ISNUMBER(FIND("necrosis",C872)),ISNUMBER(FIND("cellular death",C872))*3,ISNUMBER(FIND("LDH",C872)),ISNUMBER(FIND("Acute toxicity",C872)))</f>
        <v>0</v>
      </c>
      <c r="G872" t="b">
        <f>OR(ISNUMBER(FIND("genotoxic",C872)),ISNUMBER(FIND("genotoxicity",C872)),ISNUMBER(FIND("DNA damage",C872)),ISNUMBER(FIND("DNA",C872)),ISNUMBER(FIND("RNA",C872)),ISNUMBER(FIND("mesothelioma",C872)),ISNUMBER(FIND("carcino",C872)),ISNUMBER(FIND("mutagen",C872)),ISNUMBER(FIND("genetic",C872)))</f>
        <v>0</v>
      </c>
      <c r="H872" t="b">
        <f>OR(ISNUMBER(FIND("inflammatory",C872)),ISNUMBER(FIND("inflamm",C872)))</f>
        <v>0</v>
      </c>
      <c r="I872" t="b">
        <f>OR(ISNUMBER(FIND("immune",C872)),ISNUMBER(FIND("immunological",C872)),ISNUMBER(FIND("interleuk",C872)),ISNUMBER(FIND("platelet activation",C872)),ISNUMBER(FIND("monocyte",C872)),ISNUMBER(FIND("leukocyte",C872)),ISNUMBER(FIND("cytokine",C872)),ISNUMBER(FIND("CD4",C872)),ISNUMBER(FIND("CD8",C872)),ISNUMBER(FIND("T-cell",C872)))</f>
        <v>0</v>
      </c>
      <c r="J872" t="b">
        <f>OR(ISNUMBER(FIND("reactive oxygen",C872)),ISNUMBER(FIND("ROS",C872)),ISNUMBER(FIND("free radical",C872)),ISNUMBER(FIND("oxidative stress",C872)),ISNUMBER(FIND("peroxid",C872)),ISNUMBER(FIND("oxidative",C872)),ISNUMBER(FIND("antioxid",C872)))</f>
        <v>0</v>
      </c>
      <c r="K872" t="b">
        <f>OR(ISNUMBER(FIND("autophag",C872)))</f>
        <v>0</v>
      </c>
      <c r="L872" t="b">
        <f>OR(ISNUMBER(FIND("morpholog",C872)))</f>
        <v>0</v>
      </c>
      <c r="M872" t="b">
        <f>OR(ISNUMBER(FIND("fibrosis",C872)),ISNUMBER(FIND("Fibrosis",C872)),ISNUMBER(FIND("fibrot",C872)))</f>
        <v>0</v>
      </c>
      <c r="N872" t="b">
        <f>OR(ISNUMBER(FIND("offspring",C872)),ISNUMBER(FIND("Parental",C872)),ISNUMBER(FIND("parental",C872)),ISNUMBER(FIND("germline",C872)),ISNUMBER(FIND("reproduc",C872)),ISNUMBER(FIND("embryo",C872)))</f>
        <v>0</v>
      </c>
      <c r="O872" t="b">
        <f>OR(ISNUMBER(FIND("metabol",C872)),ISNUMBER(FIND("Metabol",C872)),ISNUMBER(FIND("digest",C872)),ISNUMBER(FIND("mitochon",C872)))</f>
        <v>0</v>
      </c>
      <c r="P872" t="b">
        <f>OR(ISNUMBER(FIND("ecotox",C872)),ISNUMBER(FIND("Ecotox",B872)),ISNUMBER(FIND("ecotox",B872)),ISNUMBER(FIND("Ecotox",C872)))</f>
        <v>0</v>
      </c>
      <c r="Q872" t="b">
        <f>OR(ISNUMBER(FIND("Bioaccum",C872)),ISNUMBER(FIND("bioaccum",C872)),ISNUMBER(FIND("accum",C872)))</f>
        <v>0</v>
      </c>
      <c r="R872" t="b">
        <v>1</v>
      </c>
      <c r="S872" t="b">
        <f>NOT(OR(F872,G872,H872,I872,J872,K872,L872,M872,N872,O872,P872,Q872,R872))</f>
        <v>0</v>
      </c>
      <c r="U872" t="b">
        <f>OR(Table1[[#This Row],[Inflammation]],Table1[[#This Row],[Immune]])</f>
        <v>0</v>
      </c>
      <c r="V872" t="b">
        <f>IF(OR(Table1[[#This Row],[Rodents]],Table1[[#This Row],[Human]],Table1[[#This Row],[Pig]]),OR(ISNUMBER(FIND("intratrach",C872)),ISNUMBER(FIND("nasal ",C872)),ISNUMBER(FIND("instill",C872))),"NA")</f>
        <v>1</v>
      </c>
      <c r="W872" t="b">
        <f>IF(OR(Table1[[#This Row],[Rodents]],Table1[[#This Row],[Human]],Table1[[#This Row],[Pig]]),OR(ISNUMBER(FIND("dermal",C872)),ISNUMBER(FIND("skin ",C872))),"NA")</f>
        <v>0</v>
      </c>
      <c r="X872" t="b">
        <f>IF(OR(Table1[[#This Row],[Rodents]],Table1[[#This Row],[Human]],Table1[[#This Row],[Pig]]),OR(ISNUMBER(FIND("injected",C872)),ISNUMBER(FIND("periton",C872)),ISNUMBER(FIND("intrascrot",C872))),"NA")</f>
        <v>0</v>
      </c>
      <c r="Y872" t="b">
        <f>IF(OR(Table1[[#This Row],[Rodents]],Table1[[#This Row],[Human]],Table1[[#This Row],[Pig]]),NOT(OR(Table1[[#This Row],[Inhaled/Intratracheal/intranasal]],Table1[[#This Row],[Dermal]],Table1[[#This Row],[Injected]])),"NA")</f>
        <v>0</v>
      </c>
      <c r="AA872" t="b">
        <f>OR(ISNUMBER(FIND("fish ",C872)),ISNUMBER(FIND("Fish ",C872)),ISNUMBER(FIND("aquatic",C872)),ISNUMBER(FIND("daphnids",C872)),ISNUMBER(FIND("Carcinus maenas",C872)),ISNUMBER(FIND("Daphnia",C872)),ISNUMBER(FIND("Ruditapes philippinarum",C872)),ISNUMBER(FIND("daphnia",C872)),ISNUMBER(FIND("marine",C872)),ISNUMBER(FIND("mussel",C872)),ISNUMBER(FIND("algae",C872)),ISNUMBER(FIND("Donax faba",C872)),ISNUMBER(FIND("estuarine",C872)),ISNUMBER(FIND("snail",C872)),ISNUMBER(FIND("Prorocentrum donghaiense",C872)) )</f>
        <v>0</v>
      </c>
      <c r="AB872" t="b">
        <f>OR(ISNUMBER(FIND(" rat ",C872)),ISNUMBER(FIND(" rats ",C872)),ISNUMBER(FIND(" Rats ",C872)),ISNUMBER(FIND(" Rat ",C872)),ISNUMBER(FIND(" rat.",C872)),ISNUMBER(FIND(" rats.",C872)),ISNUMBER(FIND("mouse",C872)),ISNUMBER(FIND("mice",C872)), ISNUMBER(FIND(" Mice",C872)))</f>
        <v>1</v>
      </c>
      <c r="AC872" t="b">
        <f>OR(ISNUMBER(FIND(" cell ",C872)),ISNUMBER(FIND("fibroblast",C872)),ISNUMBER(FIND("macrophage",C872)),ISNUMBER(FIND("epithelial",C872)),ISNUMBER(FIND("endothelial",C872)),ISNUMBER(FIND("neuron",C872)),ISNUMBER(FIND(" cells ",C872)),ISNUMBER(FIND("RBC",C872)),ISNUMBER(FIND("mitochond",C872)),ISNUMBER(FIND("adipocyte",C872)),ISNUMBER(FIND("osteo",C872)),ISNUMBER(FIND("keratin",C872)),ISNUMBER(FIND(" cell's ",C872)),ISNUMBER(FIND("eukary",C872)),ISNUMBER(FIND("sperm",C872)))</f>
        <v>0</v>
      </c>
      <c r="AD872" t="b">
        <f>OR(ISNUMBER(FIND("human",B872)),ISNUMBER(FIND("workers",B872)),ISNUMBER(FIND("workforces",B872)),ISNUMBER(FIND("occupational",B872)),ISNUMBER(FIND("Case report",B872)),ISNUMBER(FIND("Workplaces",B872)),ISNUMBER(FIND("worker",B872)))</f>
        <v>0</v>
      </c>
      <c r="AE872" t="b">
        <f>OR(ISNUMBER(FIND(" plant ",C872)),ISNUMBER(FIND("Plant ",C872)),ISNUMBER(FIND("tomato",C872)),ISNUMBER(FIND("plants",C872)),ISNUMBER(FIND("Plants",C872)),ISNUMBER(FIND("algae",C872)),ISNUMBER(FIND("lettuce",C872)),ISNUMBER(FIND("green gram sprouts ",C872)),ISNUMBER(FIND("Cucurbita pepo",C872)),ISNUMBER(FIND("bean ",C872)),ISNUMBER(FIND("chloroplast",C872)),ISNUMBER(FIND("chlorophyll",C872)),ISNUMBER(FIND("seedling",C872)),ISNUMBER(FIND("canola",C872)),ISNUMBER(FIND("shoot",C872)),ISNUMBER(FIND("photosynthes",C872)),ISNUMBER(FIND(" leaves ",C872)),,ISNUMBER(FIND("agriculture",C872)),ISNUMBER(FIND(" crops ",C872)))</f>
        <v>0</v>
      </c>
      <c r="AF872" t="b">
        <f>OR(ISNUMBER(FIND("bacteria",C872)),ISNUMBER(FIND("Bacteria",C872)),ISNUMBER(FIND("Bacterium",C872)),ISNUMBER(FIND("bacterium",C872)),ISNUMBER(FIND(" coli ",C872)))</f>
        <v>0</v>
      </c>
      <c r="AG872" t="b">
        <f>OR(ISNUMBER(FIND("fungi",C872)),ISNUMBER(FIND("Fungi",C872)),ISNUMBER(FIND("fungus",C872)),ISNUMBER(FIND("Fungus",C872)),ISNUMBER(FIND("mushroom",C872)),ISNUMBER(FIND("Mushroom",C872)),ISNUMBER(FIND(" mold ",C872)))</f>
        <v>0</v>
      </c>
      <c r="AH872" t="b">
        <f>OR(ISNUMBER(FIND("Pig ",C872)),ISNUMBER(FIND("pig ",C872)),ISNUMBER(FIND("Pigs ",C872)),ISNUMBER(FIND("pigs ",C872)))</f>
        <v>0</v>
      </c>
      <c r="AI872" t="b">
        <f>OR(ISNUMBER(FIND(" C. elegans",C872)),ISNUMBER(FIND("Caenorhabditis elegans",C872)),ISNUMBER(FIND("earthworms",C872)),ISNUMBER(FIND(" Ficopomatus enigmaticus",C872)),ISNUMBER(FIND("larva",C872)),ISNUMBER(FIND("Lumbriculus variegatus",C872)),ISNUMBER(FIND("nematode",C872)))</f>
        <v>0</v>
      </c>
      <c r="AJ872" t="b">
        <f>NOT(OR(AA872,AB872,AC872,AD872,AE872,AF872,AG872,AH872,AI872))</f>
        <v>0</v>
      </c>
      <c r="AL872" t="b">
        <f>OR(AA872,AB872,AD872,AE872,AF872,AG872,AH872,AI872)</f>
        <v>1</v>
      </c>
      <c r="AM872" t="b">
        <f>IF(Table1[[#This Row],[In vivo?]],IF(Table1[[#This Row],[Cell]],FALSE,TRUE),FALSE)</f>
        <v>1</v>
      </c>
      <c r="AN872" t="b">
        <f>AND(AC872,AL872)</f>
        <v>0</v>
      </c>
      <c r="AO872" t="b">
        <f>IF(Table1[[#This Row],[Cell]],IF(Table1[[#This Row],[In vivo?]],FALSE,TRUE),FALSE)</f>
        <v>0</v>
      </c>
      <c r="AP872" t="b">
        <f>NOT(OR(Table1[[#This Row],[In vivo?]],Table1[[#This Row],[Only in Cell]]))</f>
        <v>0</v>
      </c>
      <c r="AQ872" t="b">
        <f>IF(OR(Table1[[#This Row],[Rodents]],Table1[[#This Row],[Human]],Table1[[#This Row],[Pig]]),OR(ISNUMBER(FIND("pulmonary",C872)),ISNUMBER(FIND("lung",C872))),"NA")</f>
        <v>1</v>
      </c>
      <c r="AR872" t="b">
        <f>IF(OR(Table1[[#This Row],[Rodents]],Table1[[#This Row],[Human]],Table1[[#This Row],[Pig]]),OR(ISNUMBER(FIND("skin",C872)),ISNUMBER(FIND("dermal",C872))),"NA")</f>
        <v>0</v>
      </c>
      <c r="AS872" t="b">
        <f>IF(OR(Table1[[#This Row],[Rodents]],Table1[[#This Row],[Human]],Table1[[#This Row],[Pig]]),OR(ISNUMBER(FIND("liver",C872)),ISNUMBER(FIND("hepat",C872))),"NA")</f>
        <v>0</v>
      </c>
      <c r="AT872" t="b">
        <f>IF(OR(Table1[[#This Row],[Rodents]],Table1[[#This Row],[Human]],Table1[[#This Row],[Pig]]),OR(ISNUMBER(FIND("kidney",C872)),ISNUMBER(FIND("neph",C872))),"NA")</f>
        <v>0</v>
      </c>
      <c r="AU872" t="b">
        <f>IF(OR(Table1[[#This Row],[Rodents]],Table1[[#This Row],[Human]],Table1[[#This Row],[Pig]]),OR(ISNUMBER(FIND("brain",C872)),ISNUMBER(FIND("neur",C872)),ISNUMBER(FIND("nerv",C872))),"NA")</f>
        <v>0</v>
      </c>
      <c r="AV872" t="b">
        <f>IF(OR(Table1[[#This Row],[Rodents]],Table1[[#This Row],[Human]],Table1[[#This Row],[Pig]]),OR(ISNUMBER(FIND("heart",C872)),ISNUMBER(FIND("cardi",C872))),"NA")</f>
        <v>0</v>
      </c>
      <c r="AW872" t="b">
        <f>IF(OR(Table1[[#This Row],[Rodents]],Table1[[#This Row],[Human]],Table1[[#This Row],[Pig]]),OR(ISNUMBER(FIND("gastro",C872)),ISNUMBER(FIND("intesti",C872)),ISNUMBER(FIND("stomach",C872))),"NA")</f>
        <v>0</v>
      </c>
      <c r="AX872" t="b">
        <f>IF(OR(Table1[[#This Row],[Rodents]],Table1[[#This Row],[Human]],Table1[[#This Row],[Pig]]),NOT(OR(AQ872,AR872,AS872,AT872,AU872,AV872,AW872)),"NA")</f>
        <v>0</v>
      </c>
      <c r="AY872" t="b">
        <f>OR(ISNUMBER(FIND("SWCNT",C872)),ISNUMBER(FIND("SWNT",C872)),ISNUMBER(FIND("single-wall",C872)),ISNUMBER(FIND("single wall",C872)),ISNUMBER(FIND("Single wall",C872)),ISNUMBER(FIND("Single-wall",C872)),ISNUMBER(FIND("SWCNT",B872)),ISNUMBER(FIND("SWNT",B872)),ISNUMBER(FIND("single-wall",B872)),ISNUMBER(FIND("single wall",B872)),ISNUMBER(FIND("Single-wall",B872)),ISNUMBER(FIND("Single wall",B872)))</f>
        <v>1</v>
      </c>
      <c r="AZ872" t="b">
        <f>OR(ISNUMBER(FIND("MWCNT",C872)),ISNUMBER(FIND("MWNT",C872)),ISNUMBER(FIND("multi-wall",C872)),ISNUMBER(FIND("multi wall",C872)),ISNUMBER(FIND("multiwall",C872)),ISNUMBER(FIND("Multi-wall",C872)),ISNUMBER(FIND("Multi wall",C872)),ISNUMBER(FIND("Multiwall",C872)),ISNUMBER(FIND("MWCNT",B872)),ISNUMBER(FIND("MWNT",B872)),ISNUMBER(FIND("multi-wall",B872)),ISNUMBER(FIND("multi wall",B872)),ISNUMBER(FIND("multiwall",B872)),ISNUMBER(FIND("Multi-wall",B872)),ISNUMBER(FIND("Multi wall",B872)),ISNUMBER(FIND("Multiwall",B872)),ISNUMBER(FIND("Double-wall",B872)),ISNUMBER(FIND("Double wall",B872)),ISNUMBER(FIND("Doublewall",B872)),ISNUMBER(FIND("double-wall",B872)),ISNUMBER(FIND("double wall",B872)),ISNUMBER(FIND("doublewall",B872)))</f>
        <v>1</v>
      </c>
      <c r="BA872" t="b">
        <f>AND(Table1[[#This Row],[SWCNT]],Table1[[#This Row],[MWCNT]])</f>
        <v>1</v>
      </c>
      <c r="BB872" t="b">
        <f>IF(Table1[[#This Row],[SWCNT]]=TRUE,FALSE,IF(Table1[[#This Row],[MWCNT]]=TRUE,FALSE,TRUE))</f>
        <v>0</v>
      </c>
      <c r="BC872" s="18"/>
    </row>
    <row r="873" spans="1:55" ht="277.5">
      <c r="A873" t="s">
        <v>1545</v>
      </c>
      <c r="B873" s="2" t="s">
        <v>1546</v>
      </c>
      <c r="C873" s="16" t="s">
        <v>1547</v>
      </c>
      <c r="D873" s="17" t="s">
        <v>1548</v>
      </c>
      <c r="E873" s="2">
        <v>2019</v>
      </c>
      <c r="F873" t="b">
        <f>OR(ISNUMBER(FIND("cytotoxic",C873)),ISNUMBER(FIND("Cytotoxic",C873)),ISNUMBER(FIND("cellular toxicity",C873)),ISNUMBER(FIND("cell death",C873)),ISNUMBER(FIND("viable",C873)),ISNUMBER(FIND("phytotoxic",C873)),ISNUMBER(FIND("acute toxicity",C873)),ISNUMBER(FIND("MTT",C873)),ISNUMBER(FIND("survival",C873)),ISNUMBER(FIND("prolifer",C873)),ISNUMBER(FIND("apoptosis",C873)),ISNUMBER(FIND("neurotoxic",C873)),ISNUMBER(FIND("  lysis ",C873)),ISNUMBER(FIND("necrosis",C873)),ISNUMBER(FIND("cellular death",C873))*3,ISNUMBER(FIND("LDH",C873)),ISNUMBER(FIND("Acute toxicity",C873)))</f>
        <v>0</v>
      </c>
      <c r="G873" t="b">
        <f>OR(ISNUMBER(FIND("genotoxic",C873)),ISNUMBER(FIND("genotoxicity",C873)),ISNUMBER(FIND("DNA damage",C873)),ISNUMBER(FIND("DNA",C873)),ISNUMBER(FIND("RNA",C873)),ISNUMBER(FIND("mesothelioma",C873)),ISNUMBER(FIND("carcino",C873)),ISNUMBER(FIND("mutagen",C873)),ISNUMBER(FIND("genetic",C873)))</f>
        <v>0</v>
      </c>
      <c r="H873" t="b">
        <f>OR(ISNUMBER(FIND("inflammatory",C873)),ISNUMBER(FIND("inflamm",C873)))</f>
        <v>0</v>
      </c>
      <c r="I873" t="b">
        <f>OR(ISNUMBER(FIND("immune",C873)),ISNUMBER(FIND("immunological",C873)),ISNUMBER(FIND("interleuk",C873)),ISNUMBER(FIND("platelet activation",C873)),ISNUMBER(FIND("monocyte",C873)),ISNUMBER(FIND("leukocyte",C873)),ISNUMBER(FIND("cytokine",C873)),ISNUMBER(FIND("CD4",C873)),ISNUMBER(FIND("CD8",C873)),ISNUMBER(FIND("T-cell",C873)))</f>
        <v>0</v>
      </c>
      <c r="J873" t="b">
        <f>OR(ISNUMBER(FIND("reactive oxygen",C873)),ISNUMBER(FIND("ROS",C873)),ISNUMBER(FIND("free radical",C873)),ISNUMBER(FIND("oxidative stress",C873)),ISNUMBER(FIND("peroxid",C873)),ISNUMBER(FIND("oxidative",C873)),ISNUMBER(FIND("antioxid",C873)))</f>
        <v>0</v>
      </c>
      <c r="K873" t="b">
        <f>OR(ISNUMBER(FIND("autophag",C873)))</f>
        <v>0</v>
      </c>
      <c r="L873" t="b">
        <f>OR(ISNUMBER(FIND("morpholog",C873)))</f>
        <v>0</v>
      </c>
      <c r="M873" t="b">
        <f>OR(ISNUMBER(FIND("fibrosis",C873)),ISNUMBER(FIND("Fibrosis",C873)),ISNUMBER(FIND("fibrot",C873)))</f>
        <v>0</v>
      </c>
      <c r="N873" t="b">
        <f>OR(ISNUMBER(FIND("offspring",C873)),ISNUMBER(FIND("Parental",C873)),ISNUMBER(FIND("parental",C873)),ISNUMBER(FIND("germline",C873)),ISNUMBER(FIND("reproduc",C873)),ISNUMBER(FIND("embryo",C873)))</f>
        <v>0</v>
      </c>
      <c r="O873" t="b">
        <f>OR(ISNUMBER(FIND("metabol",C873)),ISNUMBER(FIND("Metabol",C873)),ISNUMBER(FIND("digest",C873)),ISNUMBER(FIND("mitochon",C873)))</f>
        <v>1</v>
      </c>
      <c r="P873" t="b">
        <f>OR(ISNUMBER(FIND("ecotox",C873)),ISNUMBER(FIND("Ecotox",B873)),ISNUMBER(FIND("ecotox",B873)),ISNUMBER(FIND("Ecotox",C873)))</f>
        <v>0</v>
      </c>
      <c r="Q873" t="b">
        <f>OR(ISNUMBER(FIND("Bioaccum",C873)),ISNUMBER(FIND("bioaccum",C873)),ISNUMBER(FIND("accum",C873)))</f>
        <v>0</v>
      </c>
      <c r="R873" t="b">
        <f>OR(ISNUMBER(FIND("Occupation",C873)),ISNUMBER(FIND("occupation",C873)),ISNUMBER(FIND("worker",C873)),ISNUMBER(FIND("workforce",C873)))</f>
        <v>0</v>
      </c>
      <c r="S873" t="b">
        <f>NOT(OR(F873,G873,H873,I873,J873,K873,L873,M873,N873,O873,P873,Q873,R873))</f>
        <v>0</v>
      </c>
      <c r="U873" t="b">
        <f>OR(Table1[[#This Row],[Inflammation]],Table1[[#This Row],[Immune]])</f>
        <v>0</v>
      </c>
      <c r="V873" t="str">
        <f>IF(OR(Table1[[#This Row],[Rodents]],Table1[[#This Row],[Human]],Table1[[#This Row],[Pig]]),OR(ISNUMBER(FIND("intratrach",C873)),ISNUMBER(FIND("nasal ",C873)),ISNUMBER(FIND("instill",C873))),"NA")</f>
        <v>NA</v>
      </c>
      <c r="W873" t="str">
        <f>IF(OR(Table1[[#This Row],[Rodents]],Table1[[#This Row],[Human]],Table1[[#This Row],[Pig]]),OR(ISNUMBER(FIND("dermal",C873)),ISNUMBER(FIND("skin ",C873))),"NA")</f>
        <v>NA</v>
      </c>
      <c r="X873" t="str">
        <f>IF(OR(Table1[[#This Row],[Rodents]],Table1[[#This Row],[Human]],Table1[[#This Row],[Pig]]),OR(ISNUMBER(FIND("injected",C873)),ISNUMBER(FIND("periton",C873)),ISNUMBER(FIND("intrascrot",C873))),"NA")</f>
        <v>NA</v>
      </c>
      <c r="Y873" t="str">
        <f>IF(OR(Table1[[#This Row],[Rodents]],Table1[[#This Row],[Human]],Table1[[#This Row],[Pig]]),NOT(OR(Table1[[#This Row],[Inhaled/Intratracheal/intranasal]],Table1[[#This Row],[Dermal]],Table1[[#This Row],[Injected]])),"NA")</f>
        <v>NA</v>
      </c>
      <c r="AA873" t="b">
        <f>OR(ISNUMBER(FIND("fish ",C873)),ISNUMBER(FIND("Fish ",C873)),ISNUMBER(FIND("aquatic",C873)),ISNUMBER(FIND("daphnids",C873)),ISNUMBER(FIND("Carcinus maenas",C873)),ISNUMBER(FIND("Daphnia",C873)),ISNUMBER(FIND("Ruditapes philippinarum",C873)),ISNUMBER(FIND("daphnia",C873)),ISNUMBER(FIND("marine",C873)),ISNUMBER(FIND("mussel",C873)),ISNUMBER(FIND("algae",C873)),ISNUMBER(FIND("Donax faba",C873)),ISNUMBER(FIND("estuarine",C873)),ISNUMBER(FIND("snail",C873)),ISNUMBER(FIND("Prorocentrum donghaiense",C873)) )</f>
        <v>1</v>
      </c>
      <c r="AB873" t="b">
        <f>OR(ISNUMBER(FIND(" rat ",C873)),ISNUMBER(FIND(" rats ",C873)),ISNUMBER(FIND(" Rats ",C873)),ISNUMBER(FIND(" Rat ",C873)),ISNUMBER(FIND(" rat.",C873)),ISNUMBER(FIND(" rats.",C873)),ISNUMBER(FIND("mouse",C873)),ISNUMBER(FIND("mice",C873)), ISNUMBER(FIND(" Mice",C873)))</f>
        <v>0</v>
      </c>
      <c r="AC873" t="b">
        <f>OR(ISNUMBER(FIND(" cell ",C873)),ISNUMBER(FIND("fibroblast",C873)),ISNUMBER(FIND("macrophage",C873)),ISNUMBER(FIND("epithelial",C873)),ISNUMBER(FIND("endothelial",C873)),ISNUMBER(FIND("neuron",C873)),ISNUMBER(FIND(" cells ",C873)),ISNUMBER(FIND("RBC",C873)),ISNUMBER(FIND("mitochond",C873)),ISNUMBER(FIND("adipocyte",C873)),ISNUMBER(FIND("osteo",C873)),ISNUMBER(FIND("keratin",C873)),ISNUMBER(FIND(" cell's ",C873)),ISNUMBER(FIND("eukary",C873)),ISNUMBER(FIND("sperm",C873)))</f>
        <v>0</v>
      </c>
      <c r="AD873" t="b">
        <f>OR(ISNUMBER(FIND("human",B873)),ISNUMBER(FIND("workers",B873)),ISNUMBER(FIND("workforces",B873)),ISNUMBER(FIND("occupational",B873)),ISNUMBER(FIND("Case report",B873)),ISNUMBER(FIND("Workplaces",B873)),ISNUMBER(FIND("worker",B873)))</f>
        <v>0</v>
      </c>
      <c r="AE873" t="b">
        <f>OR(ISNUMBER(FIND(" plant ",C873)),ISNUMBER(FIND("Plant ",C873)),ISNUMBER(FIND("tomato",C873)),ISNUMBER(FIND("plants",C873)),ISNUMBER(FIND("Plants",C873)),ISNUMBER(FIND("algae",C873)),ISNUMBER(FIND("lettuce",C873)),ISNUMBER(FIND("green gram sprouts ",C873)),ISNUMBER(FIND("Cucurbita pepo",C873)),ISNUMBER(FIND("bean ",C873)),ISNUMBER(FIND("chloroplast",C873)),ISNUMBER(FIND("chlorophyll",C873)),ISNUMBER(FIND("seedling",C873)),ISNUMBER(FIND("canola",C873)),ISNUMBER(FIND("shoot",C873)),ISNUMBER(FIND("photosynthes",C873)),ISNUMBER(FIND(" leaves ",C873)),,ISNUMBER(FIND("agriculture",C873)),ISNUMBER(FIND(" crops ",C873)))</f>
        <v>0</v>
      </c>
      <c r="AF873" t="b">
        <f>OR(ISNUMBER(FIND("bacteria",C873)),ISNUMBER(FIND("Bacteria",C873)),ISNUMBER(FIND("Bacterium",C873)),ISNUMBER(FIND("bacterium",C873)),ISNUMBER(FIND(" coli ",C873)))</f>
        <v>0</v>
      </c>
      <c r="AG873" t="b">
        <f>OR(ISNUMBER(FIND("fungi",C873)),ISNUMBER(FIND("Fungi",C873)),ISNUMBER(FIND("fungus",C873)),ISNUMBER(FIND("Fungus",C873)),ISNUMBER(FIND("mushroom",C873)),ISNUMBER(FIND("Mushroom",C873)),ISNUMBER(FIND(" mold ",C873)))</f>
        <v>0</v>
      </c>
      <c r="AH873" t="b">
        <f>OR(ISNUMBER(FIND("Pig ",C873)),ISNUMBER(FIND("pig ",C873)),ISNUMBER(FIND("Pigs ",C873)),ISNUMBER(FIND("pigs ",C873)))</f>
        <v>0</v>
      </c>
      <c r="AI873" t="b">
        <f>OR(ISNUMBER(FIND(" C. elegans",C873)),ISNUMBER(FIND("Caenorhabditis elegans",C873)),ISNUMBER(FIND("earthworms",C873)),ISNUMBER(FIND(" Ficopomatus enigmaticus",C873)),ISNUMBER(FIND("larva",C873)),ISNUMBER(FIND("Lumbriculus variegatus",C873)),ISNUMBER(FIND("nematode",C873)))</f>
        <v>0</v>
      </c>
      <c r="AJ873" t="b">
        <f>NOT(OR(AA873,AB873,AC873,AD873,AE873,AF873,AG873,AH873,AI873))</f>
        <v>0</v>
      </c>
      <c r="AL873" t="b">
        <f>OR(AA873,AB873,AD873,AE873,AF873,AG873,AH873,AI873)</f>
        <v>1</v>
      </c>
      <c r="AM873" t="b">
        <f>IF(Table1[[#This Row],[In vivo?]],IF(Table1[[#This Row],[Cell]],FALSE,TRUE),FALSE)</f>
        <v>1</v>
      </c>
      <c r="AN873" t="b">
        <f>AND(AC873,AL873)</f>
        <v>0</v>
      </c>
      <c r="AO873" t="b">
        <f>IF(Table1[[#This Row],[Cell]],IF(Table1[[#This Row],[In vivo?]],FALSE,TRUE),FALSE)</f>
        <v>0</v>
      </c>
      <c r="AP873" t="b">
        <f>NOT(OR(Table1[[#This Row],[In vivo?]],Table1[[#This Row],[Only in Cell]]))</f>
        <v>0</v>
      </c>
      <c r="AQ873" t="str">
        <f>IF(OR(Table1[[#This Row],[Rodents]],Table1[[#This Row],[Human]],Table1[[#This Row],[Pig]]),OR(ISNUMBER(FIND("pulmonary",C873)),ISNUMBER(FIND("lung",C873))),"NA")</f>
        <v>NA</v>
      </c>
      <c r="AR873" t="str">
        <f>IF(OR(Table1[[#This Row],[Rodents]],Table1[[#This Row],[Human]],Table1[[#This Row],[Pig]]),OR(ISNUMBER(FIND("skin",C873)),ISNUMBER(FIND("dermal",C873))),"NA")</f>
        <v>NA</v>
      </c>
      <c r="AS873" t="str">
        <f>IF(OR(Table1[[#This Row],[Rodents]],Table1[[#This Row],[Human]],Table1[[#This Row],[Pig]]),OR(ISNUMBER(FIND("liver",C873)),ISNUMBER(FIND("hepat",C873))),"NA")</f>
        <v>NA</v>
      </c>
      <c r="AT873" t="str">
        <f>IF(OR(Table1[[#This Row],[Rodents]],Table1[[#This Row],[Human]],Table1[[#This Row],[Pig]]),OR(ISNUMBER(FIND("kidney",C873)),ISNUMBER(FIND("neph",C873))),"NA")</f>
        <v>NA</v>
      </c>
      <c r="AU873" t="str">
        <f>IF(OR(Table1[[#This Row],[Rodents]],Table1[[#This Row],[Human]],Table1[[#This Row],[Pig]]),OR(ISNUMBER(FIND("brain",C873)),ISNUMBER(FIND("neur",C873)),ISNUMBER(FIND("nerv",C873))),"NA")</f>
        <v>NA</v>
      </c>
      <c r="AV873" t="str">
        <f>IF(OR(Table1[[#This Row],[Rodents]],Table1[[#This Row],[Human]],Table1[[#This Row],[Pig]]),OR(ISNUMBER(FIND("heart",C873)),ISNUMBER(FIND("cardi",C873))),"NA")</f>
        <v>NA</v>
      </c>
      <c r="AW873" t="str">
        <f>IF(OR(Table1[[#This Row],[Rodents]],Table1[[#This Row],[Human]],Table1[[#This Row],[Pig]]),OR(ISNUMBER(FIND("gastro",C873)),ISNUMBER(FIND("intesti",C873)),ISNUMBER(FIND("stomach",C873))),"NA")</f>
        <v>NA</v>
      </c>
      <c r="AX873" t="str">
        <f>IF(OR(Table1[[#This Row],[Rodents]],Table1[[#This Row],[Human]],Table1[[#This Row],[Pig]]),NOT(OR(AQ873,AR873,AS873,AT873,AU873,AV873,AW873)),"NA")</f>
        <v>NA</v>
      </c>
      <c r="AY873" t="b">
        <f>OR(ISNUMBER(FIND("SWCNT",C873)),ISNUMBER(FIND("SWNT",C873)),ISNUMBER(FIND("single-wall",C873)),ISNUMBER(FIND("single wall",C873)),ISNUMBER(FIND("Single wall",C873)),ISNUMBER(FIND("Single-wall",C873)),ISNUMBER(FIND("SWCNT",B873)),ISNUMBER(FIND("SWNT",B873)),ISNUMBER(FIND("single-wall",B873)),ISNUMBER(FIND("single wall",B873)),ISNUMBER(FIND("Single-wall",B873)),ISNUMBER(FIND("Single wall",B873)))</f>
        <v>0</v>
      </c>
      <c r="AZ873" t="b">
        <f>OR(ISNUMBER(FIND("MWCNT",C873)),ISNUMBER(FIND("MWNT",C873)),ISNUMBER(FIND("multi-wall",C873)),ISNUMBER(FIND("multi wall",C873)),ISNUMBER(FIND("multiwall",C873)),ISNUMBER(FIND("Multi-wall",C873)),ISNUMBER(FIND("Multi wall",C873)),ISNUMBER(FIND("Multiwall",C873)),ISNUMBER(FIND("MWCNT",B873)),ISNUMBER(FIND("MWNT",B873)),ISNUMBER(FIND("multi-wall",B873)),ISNUMBER(FIND("multi wall",B873)),ISNUMBER(FIND("multiwall",B873)),ISNUMBER(FIND("Multi-wall",B873)),ISNUMBER(FIND("Multi wall",B873)),ISNUMBER(FIND("Multiwall",B873)),ISNUMBER(FIND("Double-wall",B873)),ISNUMBER(FIND("Double wall",B873)),ISNUMBER(FIND("Doublewall",B873)),ISNUMBER(FIND("double-wall",B873)),ISNUMBER(FIND("double wall",B873)),ISNUMBER(FIND("doublewall",B873)))</f>
        <v>1</v>
      </c>
      <c r="BA873" t="b">
        <f>AND(Table1[[#This Row],[SWCNT]],Table1[[#This Row],[MWCNT]])</f>
        <v>0</v>
      </c>
      <c r="BB873" t="b">
        <f>IF(Table1[[#This Row],[SWCNT]]=TRUE,FALSE,IF(Table1[[#This Row],[MWCNT]]=TRUE,FALSE,TRUE))</f>
        <v>0</v>
      </c>
      <c r="BC873" s="18"/>
    </row>
    <row r="874" spans="1:55" ht="222">
      <c r="A874" t="s">
        <v>1648</v>
      </c>
      <c r="B874" s="2" t="s">
        <v>1650</v>
      </c>
      <c r="C874" s="16" t="s">
        <v>1652</v>
      </c>
      <c r="D874" s="17" t="s">
        <v>54</v>
      </c>
      <c r="E874" s="2">
        <v>2018</v>
      </c>
      <c r="F874" t="b">
        <f>OR(ISNUMBER(FIND("cytotoxic",C874)),ISNUMBER(FIND("Cytotoxic",C874)),ISNUMBER(FIND("cellular toxicity",C874)),ISNUMBER(FIND("cell death",C874)),ISNUMBER(FIND("viable",C874)),ISNUMBER(FIND("phytotoxic",C874)),ISNUMBER(FIND("acute toxicity",C874)),ISNUMBER(FIND("MTT",C874)),ISNUMBER(FIND("survival",C874)),ISNUMBER(FIND("prolifer",C874)),ISNUMBER(FIND("apoptosis",C874)),ISNUMBER(FIND("neurotoxic",C874)),ISNUMBER(FIND("  lysis ",C874)),ISNUMBER(FIND("necrosis",C874)),ISNUMBER(FIND("cellular death",C874))*3,ISNUMBER(FIND("LDH",C874)),ISNUMBER(FIND("Acute toxicity",C874)))</f>
        <v>0</v>
      </c>
      <c r="G874" t="b">
        <f>OR(ISNUMBER(FIND("genotoxic",C874)),ISNUMBER(FIND("genotoxicity",C874)),ISNUMBER(FIND("DNA damage",C874)),ISNUMBER(FIND("DNA",C874)),ISNUMBER(FIND("RNA",C874)),ISNUMBER(FIND("mesothelioma",C874)),ISNUMBER(FIND("carcino",C874)),ISNUMBER(FIND("mutagen",C874)),ISNUMBER(FIND("genetic",C874)))</f>
        <v>0</v>
      </c>
      <c r="H874" t="b">
        <f>OR(ISNUMBER(FIND("inflammatory",C874)),ISNUMBER(FIND("inflamm",C874)))</f>
        <v>0</v>
      </c>
      <c r="I874" t="b">
        <f>OR(ISNUMBER(FIND("immune",C874)),ISNUMBER(FIND("immunological",C874)),ISNUMBER(FIND("interleuk",C874)),ISNUMBER(FIND("platelet activation",C874)),ISNUMBER(FIND("monocyte",C874)),ISNUMBER(FIND("leukocyte",C874)),ISNUMBER(FIND("cytokine",C874)),ISNUMBER(FIND("CD4",C874)),ISNUMBER(FIND("CD8",C874)),ISNUMBER(FIND("T-cell",C874)))</f>
        <v>0</v>
      </c>
      <c r="J874" t="b">
        <f>OR(ISNUMBER(FIND("reactive oxygen",C874)),ISNUMBER(FIND("ROS",C874)),ISNUMBER(FIND("free radical",C874)),ISNUMBER(FIND("oxidative stress",C874)),ISNUMBER(FIND("peroxid",C874)),ISNUMBER(FIND("oxidative",C874)),ISNUMBER(FIND("antioxid",C874)))</f>
        <v>0</v>
      </c>
      <c r="K874" t="b">
        <f>OR(ISNUMBER(FIND("autophag",C874)))</f>
        <v>0</v>
      </c>
      <c r="L874" t="b">
        <f>OR(ISNUMBER(FIND("morpholog",C874)))</f>
        <v>0</v>
      </c>
      <c r="M874" t="b">
        <f>OR(ISNUMBER(FIND("fibrosis",C874)),ISNUMBER(FIND("Fibrosis",C874)),ISNUMBER(FIND("fibrot",C874)))</f>
        <v>0</v>
      </c>
      <c r="N874" t="b">
        <f>OR(ISNUMBER(FIND("offspring",C874)),ISNUMBER(FIND("Parental",C874)),ISNUMBER(FIND("parental",C874)),ISNUMBER(FIND("germline",C874)),ISNUMBER(FIND("reproduc",C874)),ISNUMBER(FIND("embryo",C874)))</f>
        <v>0</v>
      </c>
      <c r="O874" t="b">
        <f>OR(ISNUMBER(FIND("metabol",C874)),ISNUMBER(FIND("Metabol",C874)),ISNUMBER(FIND("digest",C874)),ISNUMBER(FIND("mitochon",C874)))</f>
        <v>0</v>
      </c>
      <c r="P874" t="b">
        <v>1</v>
      </c>
      <c r="Q874" t="b">
        <f>OR(ISNUMBER(FIND("Bioaccum",C874)),ISNUMBER(FIND("bioaccum",C874)),ISNUMBER(FIND("accum",C874)))</f>
        <v>0</v>
      </c>
      <c r="R874" t="b">
        <f>OR(ISNUMBER(FIND("Occupation",C874)),ISNUMBER(FIND("occupation",C874)),ISNUMBER(FIND("worker",C874)),ISNUMBER(FIND("workforce",C874)))</f>
        <v>0</v>
      </c>
      <c r="S874" t="b">
        <f>NOT(OR(F874,G874,H874,I874,J874,K874,L874,M874,N874,O874,P874,Q874,R874))</f>
        <v>0</v>
      </c>
      <c r="U874" t="b">
        <f>OR(Table1[[#This Row],[Inflammation]],Table1[[#This Row],[Immune]])</f>
        <v>0</v>
      </c>
      <c r="V874" t="str">
        <f>IF(OR(Table1[[#This Row],[Rodents]],Table1[[#This Row],[Human]],Table1[[#This Row],[Pig]]),OR(ISNUMBER(FIND("intratrach",C874)),ISNUMBER(FIND("nasal ",C874)),ISNUMBER(FIND("instill",C874))),"NA")</f>
        <v>NA</v>
      </c>
      <c r="W874" t="str">
        <f>IF(OR(Table1[[#This Row],[Rodents]],Table1[[#This Row],[Human]],Table1[[#This Row],[Pig]]),OR(ISNUMBER(FIND("dermal",C874)),ISNUMBER(FIND("skin ",C874))),"NA")</f>
        <v>NA</v>
      </c>
      <c r="X874" t="str">
        <f>IF(OR(Table1[[#This Row],[Rodents]],Table1[[#This Row],[Human]],Table1[[#This Row],[Pig]]),OR(ISNUMBER(FIND("injected",C874)),ISNUMBER(FIND("periton",C874)),ISNUMBER(FIND("intrascrot",C874))),"NA")</f>
        <v>NA</v>
      </c>
      <c r="Y874" t="str">
        <f>IF(OR(Table1[[#This Row],[Rodents]],Table1[[#This Row],[Human]],Table1[[#This Row],[Pig]]),NOT(OR(Table1[[#This Row],[Inhaled/Intratracheal/intranasal]],Table1[[#This Row],[Dermal]],Table1[[#This Row],[Injected]])),"NA")</f>
        <v>NA</v>
      </c>
      <c r="AA874" t="b">
        <f>OR(ISNUMBER(FIND("fish ",C874)),ISNUMBER(FIND("Fish ",C874)),ISNUMBER(FIND("aquatic",C874)),ISNUMBER(FIND("daphnids",C874)),ISNUMBER(FIND("Carcinus maenas",C874)),ISNUMBER(FIND("Daphnia",C874)),ISNUMBER(FIND("Ruditapes philippinarum",C874)),ISNUMBER(FIND("daphnia",C874)),ISNUMBER(FIND("marine",C874)),ISNUMBER(FIND("mussel",C874)),ISNUMBER(FIND("algae",C874)),ISNUMBER(FIND("Donax faba",C874)),ISNUMBER(FIND("estuarine",C874)),ISNUMBER(FIND("snail",C874)),ISNUMBER(FIND("Prorocentrum donghaiense",C874)) )</f>
        <v>0</v>
      </c>
      <c r="AB874" t="b">
        <f>OR(ISNUMBER(FIND(" rat ",C874)),ISNUMBER(FIND(" rats ",C874)),ISNUMBER(FIND(" Rats ",C874)),ISNUMBER(FIND(" Rat ",C874)),ISNUMBER(FIND(" rat.",C874)),ISNUMBER(FIND(" rats.",C874)),ISNUMBER(FIND("mouse",C874)),ISNUMBER(FIND("mice",C874)), ISNUMBER(FIND(" Mice",C874)))</f>
        <v>0</v>
      </c>
      <c r="AC874" t="b">
        <f>OR(ISNUMBER(FIND(" cell ",C874)),ISNUMBER(FIND("fibroblast",C874)),ISNUMBER(FIND("macrophage",C874)),ISNUMBER(FIND("epithelial",C874)),ISNUMBER(FIND("endothelial",C874)),ISNUMBER(FIND("neuron",C874)),ISNUMBER(FIND(" cells ",C874)),ISNUMBER(FIND("RBC",C874)),ISNUMBER(FIND("mitochond",C874)),ISNUMBER(FIND("adipocyte",C874)),ISNUMBER(FIND("osteo",C874)),ISNUMBER(FIND("keratin",C874)),ISNUMBER(FIND(" cell's ",C874)),ISNUMBER(FIND("eukary",C874)),ISNUMBER(FIND("sperm",C874)))</f>
        <v>0</v>
      </c>
      <c r="AD874" t="b">
        <f>OR(ISNUMBER(FIND("human",B874)),ISNUMBER(FIND("workers",B874)),ISNUMBER(FIND("workforces",B874)),ISNUMBER(FIND("occupational",B874)),ISNUMBER(FIND("Case report",B874)),ISNUMBER(FIND("Workplaces",B874)),ISNUMBER(FIND("worker",B874)))</f>
        <v>0</v>
      </c>
      <c r="AE874" t="b">
        <f>OR(ISNUMBER(FIND(" plant ",C874)),ISNUMBER(FIND("Plant ",C874)),ISNUMBER(FIND("tomato",C874)),ISNUMBER(FIND("plants",C874)),ISNUMBER(FIND("Plants",C874)),ISNUMBER(FIND("algae",C874)),ISNUMBER(FIND("lettuce",C874)),ISNUMBER(FIND("green gram sprouts ",C874)),ISNUMBER(FIND("Cucurbita pepo",C874)),ISNUMBER(FIND("bean ",C874)),ISNUMBER(FIND("chloroplast",C874)),ISNUMBER(FIND("chlorophyll",C874)),ISNUMBER(FIND("seedling",C874)),ISNUMBER(FIND("canola",C874)),ISNUMBER(FIND("shoot",C874)),ISNUMBER(FIND("photosynthes",C874)),ISNUMBER(FIND(" leaves ",C874)),,ISNUMBER(FIND("agriculture",C874)),ISNUMBER(FIND(" crops ",C874)))</f>
        <v>0</v>
      </c>
      <c r="AF874" t="b">
        <f>OR(ISNUMBER(FIND("bacteria",C874)),ISNUMBER(FIND("Bacteria",C874)),ISNUMBER(FIND("Bacterium",C874)),ISNUMBER(FIND("bacterium",C874)),ISNUMBER(FIND(" coli ",C874)))</f>
        <v>1</v>
      </c>
      <c r="AG874" t="b">
        <f>OR(ISNUMBER(FIND("fungi",C874)),ISNUMBER(FIND("Fungi",C874)),ISNUMBER(FIND("fungus",C874)),ISNUMBER(FIND("Fungus",C874)),ISNUMBER(FIND("mushroom",C874)),ISNUMBER(FIND("Mushroom",C874)),ISNUMBER(FIND(" mold ",C874)))</f>
        <v>0</v>
      </c>
      <c r="AH874" t="b">
        <f>OR(ISNUMBER(FIND("Pig ",C874)),ISNUMBER(FIND("pig ",C874)),ISNUMBER(FIND("Pigs ",C874)),ISNUMBER(FIND("pigs ",C874)))</f>
        <v>0</v>
      </c>
      <c r="AI874" t="b">
        <f>OR(ISNUMBER(FIND(" C. elegans",C874)),ISNUMBER(FIND("Caenorhabditis elegans",C874)),ISNUMBER(FIND("earthworms",C874)),ISNUMBER(FIND(" Ficopomatus enigmaticus",C874)),ISNUMBER(FIND("larva",C874)),ISNUMBER(FIND("Lumbriculus variegatus",C874)),ISNUMBER(FIND("nematode",C874)))</f>
        <v>0</v>
      </c>
      <c r="AJ874" t="b">
        <f>NOT(OR(AA874,AB874,AC874,AD874,AE874,AF874,AG874,AH874,AI874))</f>
        <v>0</v>
      </c>
      <c r="AL874" t="b">
        <f>OR(AA874,AB874,AD874,AE874,AF874,AG874,AH874,AI874)</f>
        <v>1</v>
      </c>
      <c r="AM874" t="b">
        <f>IF(Table1[[#This Row],[In vivo?]],IF(Table1[[#This Row],[Cell]],FALSE,TRUE),FALSE)</f>
        <v>1</v>
      </c>
      <c r="AN874" t="b">
        <f>AND(AC874,AL874)</f>
        <v>0</v>
      </c>
      <c r="AO874" t="b">
        <f>IF(Table1[[#This Row],[Cell]],IF(Table1[[#This Row],[In vivo?]],FALSE,TRUE),FALSE)</f>
        <v>0</v>
      </c>
      <c r="AP874" t="b">
        <f>NOT(OR(Table1[[#This Row],[In vivo?]],Table1[[#This Row],[Only in Cell]]))</f>
        <v>0</v>
      </c>
      <c r="AQ874" t="str">
        <f>IF(OR(Table1[[#This Row],[Rodents]],Table1[[#This Row],[Human]],Table1[[#This Row],[Pig]]),OR(ISNUMBER(FIND("pulmonary",C874)),ISNUMBER(FIND("lung",C874))),"NA")</f>
        <v>NA</v>
      </c>
      <c r="AR874" t="str">
        <f>IF(OR(Table1[[#This Row],[Rodents]],Table1[[#This Row],[Human]],Table1[[#This Row],[Pig]]),OR(ISNUMBER(FIND("skin",C874)),ISNUMBER(FIND("dermal",C874))),"NA")</f>
        <v>NA</v>
      </c>
      <c r="AS874" t="str">
        <f>IF(OR(Table1[[#This Row],[Rodents]],Table1[[#This Row],[Human]],Table1[[#This Row],[Pig]]),OR(ISNUMBER(FIND("liver",C874)),ISNUMBER(FIND("hepat",C874))),"NA")</f>
        <v>NA</v>
      </c>
      <c r="AT874" t="str">
        <f>IF(OR(Table1[[#This Row],[Rodents]],Table1[[#This Row],[Human]],Table1[[#This Row],[Pig]]),OR(ISNUMBER(FIND("kidney",C874)),ISNUMBER(FIND("neph",C874))),"NA")</f>
        <v>NA</v>
      </c>
      <c r="AU874" t="str">
        <f>IF(OR(Table1[[#This Row],[Rodents]],Table1[[#This Row],[Human]],Table1[[#This Row],[Pig]]),OR(ISNUMBER(FIND("brain",C874)),ISNUMBER(FIND("neur",C874)),ISNUMBER(FIND("nerv",C874))),"NA")</f>
        <v>NA</v>
      </c>
      <c r="AV874" t="str">
        <f>IF(OR(Table1[[#This Row],[Rodents]],Table1[[#This Row],[Human]],Table1[[#This Row],[Pig]]),OR(ISNUMBER(FIND("heart",C874)),ISNUMBER(FIND("cardi",C874))),"NA")</f>
        <v>NA</v>
      </c>
      <c r="AW874" t="str">
        <f>IF(OR(Table1[[#This Row],[Rodents]],Table1[[#This Row],[Human]],Table1[[#This Row],[Pig]]),OR(ISNUMBER(FIND("gastro",C874)),ISNUMBER(FIND("intesti",C874)),ISNUMBER(FIND("stomach",C874))),"NA")</f>
        <v>NA</v>
      </c>
      <c r="AX874" t="str">
        <f>IF(OR(Table1[[#This Row],[Rodents]],Table1[[#This Row],[Human]],Table1[[#This Row],[Pig]]),NOT(OR(AQ874,AR874,AS874,AT874,AU874,AV874,AW874)),"NA")</f>
        <v>NA</v>
      </c>
      <c r="AY874" t="b">
        <f>OR(ISNUMBER(FIND("SWCNT",C874)),ISNUMBER(FIND("SWNT",C874)),ISNUMBER(FIND("single-wall",C874)),ISNUMBER(FIND("single wall",C874)),ISNUMBER(FIND("Single wall",C874)),ISNUMBER(FIND("Single-wall",C874)),ISNUMBER(FIND("SWCNT",B874)),ISNUMBER(FIND("SWNT",B874)),ISNUMBER(FIND("single-wall",B874)),ISNUMBER(FIND("single wall",B874)),ISNUMBER(FIND("Single-wall",B874)),ISNUMBER(FIND("Single wall",B874)))</f>
        <v>0</v>
      </c>
      <c r="AZ874" t="b">
        <f>OR(ISNUMBER(FIND("MWCNT",C874)),ISNUMBER(FIND("MWNT",C874)),ISNUMBER(FIND("multi-wall",C874)),ISNUMBER(FIND("multi wall",C874)),ISNUMBER(FIND("multiwall",C874)),ISNUMBER(FIND("Multi-wall",C874)),ISNUMBER(FIND("Multi wall",C874)),ISNUMBER(FIND("Multiwall",C874)),ISNUMBER(FIND("MWCNT",B874)),ISNUMBER(FIND("MWNT",B874)),ISNUMBER(FIND("multi-wall",B874)),ISNUMBER(FIND("multi wall",B874)),ISNUMBER(FIND("multiwall",B874)),ISNUMBER(FIND("Multi-wall",B874)),ISNUMBER(FIND("Multi wall",B874)),ISNUMBER(FIND("Multiwall",B874)),ISNUMBER(FIND("Double-wall",B874)),ISNUMBER(FIND("Double wall",B874)),ISNUMBER(FIND("Doublewall",B874)),ISNUMBER(FIND("double-wall",B874)),ISNUMBER(FIND("double wall",B874)),ISNUMBER(FIND("doublewall",B874)))</f>
        <v>1</v>
      </c>
      <c r="BA874" t="b">
        <f>AND(Table1[[#This Row],[SWCNT]],Table1[[#This Row],[MWCNT]])</f>
        <v>0</v>
      </c>
      <c r="BB874" t="b">
        <f>IF(Table1[[#This Row],[SWCNT]]=TRUE,FALSE,IF(Table1[[#This Row],[MWCNT]]=TRUE,FALSE,TRUE))</f>
        <v>0</v>
      </c>
      <c r="BC874" s="18"/>
    </row>
    <row r="875" spans="1:55" ht="222">
      <c r="A875" t="s">
        <v>1649</v>
      </c>
      <c r="B875" s="2" t="s">
        <v>1651</v>
      </c>
      <c r="C875" s="16" t="s">
        <v>1653</v>
      </c>
      <c r="D875" s="17" t="s">
        <v>54</v>
      </c>
      <c r="E875" s="2">
        <v>2018</v>
      </c>
      <c r="F875" t="b">
        <f>OR(ISNUMBER(FIND("cytotoxic",C875)),ISNUMBER(FIND("Cytotoxic",C875)),ISNUMBER(FIND("cellular toxicity",C875)),ISNUMBER(FIND("cell death",C875)),ISNUMBER(FIND("viable",C875)),ISNUMBER(FIND("phytotoxic",C875)),ISNUMBER(FIND("acute toxicity",C875)),ISNUMBER(FIND("MTT",C875)),ISNUMBER(FIND("survival",C875)),ISNUMBER(FIND("prolifer",C875)),ISNUMBER(FIND("apoptosis",C875)),ISNUMBER(FIND("neurotoxic",C875)),ISNUMBER(FIND("  lysis ",C875)),ISNUMBER(FIND("necrosis",C875)),ISNUMBER(FIND("cellular death",C875))*3,ISNUMBER(FIND("LDH",C875)),ISNUMBER(FIND("Acute toxicity",C875)))</f>
        <v>0</v>
      </c>
      <c r="G875" t="b">
        <f>OR(ISNUMBER(FIND("genotoxic",C875)),ISNUMBER(FIND("genotoxicity",C875)),ISNUMBER(FIND("DNA damage",C875)),ISNUMBER(FIND("DNA",C875)),ISNUMBER(FIND("RNA",C875)),ISNUMBER(FIND("mesothelioma",C875)),ISNUMBER(FIND("carcino",C875)),ISNUMBER(FIND("mutagen",C875)),ISNUMBER(FIND("genetic",C875)))</f>
        <v>0</v>
      </c>
      <c r="H875" t="b">
        <f>OR(ISNUMBER(FIND("inflammatory",C875)),ISNUMBER(FIND("inflamm",C875)))</f>
        <v>0</v>
      </c>
      <c r="I875" t="b">
        <f>OR(ISNUMBER(FIND("immune",C875)),ISNUMBER(FIND("immunological",C875)),ISNUMBER(FIND("interleuk",C875)),ISNUMBER(FIND("platelet activation",C875)),ISNUMBER(FIND("monocyte",C875)),ISNUMBER(FIND("leukocyte",C875)),ISNUMBER(FIND("cytokine",C875)),ISNUMBER(FIND("CD4",C875)),ISNUMBER(FIND("CD8",C875)),ISNUMBER(FIND("T-cell",C875)))</f>
        <v>0</v>
      </c>
      <c r="J875" t="b">
        <f>OR(ISNUMBER(FIND("reactive oxygen",C875)),ISNUMBER(FIND("ROS",C875)),ISNUMBER(FIND("free radical",C875)),ISNUMBER(FIND("oxidative stress",C875)),ISNUMBER(FIND("peroxid",C875)),ISNUMBER(FIND("oxidative",C875)),ISNUMBER(FIND("antioxid",C875)))</f>
        <v>0</v>
      </c>
      <c r="K875" t="b">
        <f>OR(ISNUMBER(FIND("autophag",C875)))</f>
        <v>0</v>
      </c>
      <c r="L875" t="b">
        <f>OR(ISNUMBER(FIND("morpholog",C875)))</f>
        <v>0</v>
      </c>
      <c r="M875" t="b">
        <f>OR(ISNUMBER(FIND("fibrosis",C875)),ISNUMBER(FIND("Fibrosis",C875)),ISNUMBER(FIND("fibrot",C875)))</f>
        <v>0</v>
      </c>
      <c r="N875" t="b">
        <f>OR(ISNUMBER(FIND("offspring",C875)),ISNUMBER(FIND("Parental",C875)),ISNUMBER(FIND("parental",C875)),ISNUMBER(FIND("germline",C875)),ISNUMBER(FIND("reproduc",C875)),ISNUMBER(FIND("embryo",C875)))</f>
        <v>0</v>
      </c>
      <c r="O875" t="b">
        <f>OR(ISNUMBER(FIND("metabol",C875)),ISNUMBER(FIND("Metabol",C875)),ISNUMBER(FIND("digest",C875)),ISNUMBER(FIND("mitochon",C875)))</f>
        <v>0</v>
      </c>
      <c r="P875" t="b">
        <v>1</v>
      </c>
      <c r="Q875" t="b">
        <f>OR(ISNUMBER(FIND("Bioaccum",C875)),ISNUMBER(FIND("bioaccum",C875)),ISNUMBER(FIND("accum",C875)))</f>
        <v>0</v>
      </c>
      <c r="R875" t="b">
        <f>OR(ISNUMBER(FIND("Occupation",C875)),ISNUMBER(FIND("occupation",C875)),ISNUMBER(FIND("worker",C875)),ISNUMBER(FIND("workforce",C875)))</f>
        <v>0</v>
      </c>
      <c r="S875" t="b">
        <f>NOT(OR(F875,G875,H875,I875,J875,K875,L875,M875,N875,O875,P875,Q875,R875))</f>
        <v>0</v>
      </c>
      <c r="U875" t="b">
        <f>OR(Table1[[#This Row],[Inflammation]],Table1[[#This Row],[Immune]])</f>
        <v>0</v>
      </c>
      <c r="V875" t="str">
        <f>IF(OR(Table1[[#This Row],[Rodents]],Table1[[#This Row],[Human]],Table1[[#This Row],[Pig]]),OR(ISNUMBER(FIND("intratrach",C875)),ISNUMBER(FIND("nasal ",C875)),ISNUMBER(FIND("instill",C875))),"NA")</f>
        <v>NA</v>
      </c>
      <c r="W875" t="str">
        <f>IF(OR(Table1[[#This Row],[Rodents]],Table1[[#This Row],[Human]],Table1[[#This Row],[Pig]]),OR(ISNUMBER(FIND("dermal",C875)),ISNUMBER(FIND("skin ",C875))),"NA")</f>
        <v>NA</v>
      </c>
      <c r="X875" t="str">
        <f>IF(OR(Table1[[#This Row],[Rodents]],Table1[[#This Row],[Human]],Table1[[#This Row],[Pig]]),OR(ISNUMBER(FIND("injected",C875)),ISNUMBER(FIND("periton",C875)),ISNUMBER(FIND("intrascrot",C875))),"NA")</f>
        <v>NA</v>
      </c>
      <c r="Y875" t="str">
        <f>IF(OR(Table1[[#This Row],[Rodents]],Table1[[#This Row],[Human]],Table1[[#This Row],[Pig]]),NOT(OR(Table1[[#This Row],[Inhaled/Intratracheal/intranasal]],Table1[[#This Row],[Dermal]],Table1[[#This Row],[Injected]])),"NA")</f>
        <v>NA</v>
      </c>
      <c r="AA875" t="b">
        <f>OR(ISNUMBER(FIND("fish ",C875)),ISNUMBER(FIND("Fish ",C875)),ISNUMBER(FIND("aquatic",C875)),ISNUMBER(FIND("daphnids",C875)),ISNUMBER(FIND("Carcinus maenas",C875)),ISNUMBER(FIND("Daphnia",C875)),ISNUMBER(FIND("Ruditapes philippinarum",C875)),ISNUMBER(FIND("daphnia",C875)),ISNUMBER(FIND("marine",C875)),ISNUMBER(FIND("mussel",C875)),ISNUMBER(FIND("algae",C875)),ISNUMBER(FIND("Donax faba",C875)),ISNUMBER(FIND("estuarine",C875)),ISNUMBER(FIND("snail",C875)),ISNUMBER(FIND("Prorocentrum donghaiense",C875)) )</f>
        <v>0</v>
      </c>
      <c r="AB875" t="b">
        <f>OR(ISNUMBER(FIND(" rat ",C875)),ISNUMBER(FIND(" rats ",C875)),ISNUMBER(FIND(" Rats ",C875)),ISNUMBER(FIND(" Rat ",C875)),ISNUMBER(FIND(" rat.",C875)),ISNUMBER(FIND(" rats.",C875)),ISNUMBER(FIND("mouse",C875)),ISNUMBER(FIND("mice",C875)), ISNUMBER(FIND(" Mice",C875)))</f>
        <v>0</v>
      </c>
      <c r="AC875" t="b">
        <f>OR(ISNUMBER(FIND(" cell ",C875)),ISNUMBER(FIND("fibroblast",C875)),ISNUMBER(FIND("macrophage",C875)),ISNUMBER(FIND("epithelial",C875)),ISNUMBER(FIND("endothelial",C875)),ISNUMBER(FIND("neuron",C875)),ISNUMBER(FIND(" cells ",C875)),ISNUMBER(FIND("RBC",C875)),ISNUMBER(FIND("mitochond",C875)),ISNUMBER(FIND("adipocyte",C875)),ISNUMBER(FIND("osteo",C875)),ISNUMBER(FIND("keratin",C875)),ISNUMBER(FIND(" cell's ",C875)),ISNUMBER(FIND("eukary",C875)),ISNUMBER(FIND("sperm",C875)))</f>
        <v>1</v>
      </c>
      <c r="AD875" t="b">
        <f>OR(ISNUMBER(FIND("human",B875)),ISNUMBER(FIND("workers",B875)),ISNUMBER(FIND("workforces",B875)),ISNUMBER(FIND("occupational",B875)),ISNUMBER(FIND("Case report",B875)),ISNUMBER(FIND("Workplaces",B875)),ISNUMBER(FIND("worker",B875)))</f>
        <v>0</v>
      </c>
      <c r="AE875" t="b">
        <f>OR(ISNUMBER(FIND(" plant ",C875)),ISNUMBER(FIND("Plant ",C875)),ISNUMBER(FIND("tomato",C875)),ISNUMBER(FIND("plants",C875)),ISNUMBER(FIND("Plants",C875)),ISNUMBER(FIND("algae",C875)),ISNUMBER(FIND("lettuce",C875)),ISNUMBER(FIND("green gram sprouts ",C875)),ISNUMBER(FIND("Cucurbita pepo",C875)),ISNUMBER(FIND("bean ",C875)),ISNUMBER(FIND("chloroplast",C875)),ISNUMBER(FIND("chlorophyll",C875)),ISNUMBER(FIND("seedling",C875)),ISNUMBER(FIND("canola",C875)),ISNUMBER(FIND("shoot",C875)),ISNUMBER(FIND("photosynthes",C875)),ISNUMBER(FIND(" leaves ",C875)),,ISNUMBER(FIND("agriculture",C875)),ISNUMBER(FIND(" crops ",C875)))</f>
        <v>0</v>
      </c>
      <c r="AF875" t="b">
        <f>OR(ISNUMBER(FIND("bacteria",C875)),ISNUMBER(FIND("Bacteria",C875)),ISNUMBER(FIND("Bacterium",C875)),ISNUMBER(FIND("bacterium",C875)),ISNUMBER(FIND(" coli ",C875)))</f>
        <v>0</v>
      </c>
      <c r="AG875" t="b">
        <f>OR(ISNUMBER(FIND("fungi",C875)),ISNUMBER(FIND("Fungi",C875)),ISNUMBER(FIND("fungus",C875)),ISNUMBER(FIND("Fungus",C875)),ISNUMBER(FIND("mushroom",C875)),ISNUMBER(FIND("Mushroom",C875)),ISNUMBER(FIND(" mold ",C875)))</f>
        <v>1</v>
      </c>
      <c r="AH875" t="b">
        <f>OR(ISNUMBER(FIND("Pig ",C875)),ISNUMBER(FIND("pig ",C875)),ISNUMBER(FIND("Pigs ",C875)),ISNUMBER(FIND("pigs ",C875)))</f>
        <v>0</v>
      </c>
      <c r="AI875" t="b">
        <f>OR(ISNUMBER(FIND(" C. elegans",C875)),ISNUMBER(FIND("Caenorhabditis elegans",C875)),ISNUMBER(FIND("earthworms",C875)),ISNUMBER(FIND(" Ficopomatus enigmaticus",C875)),ISNUMBER(FIND("larva",C875)),ISNUMBER(FIND("Lumbriculus variegatus",C875)),ISNUMBER(FIND("nematode",C875)))</f>
        <v>0</v>
      </c>
      <c r="AJ875" t="b">
        <f>NOT(OR(AA875,AB875,AC875,AD875,AE875,AF875,AG875,AH875,AI875))</f>
        <v>0</v>
      </c>
      <c r="AL875" t="b">
        <f>OR(AA875,AB875,AD875,AE875,AF875,AG875,AH875,AI875)</f>
        <v>1</v>
      </c>
      <c r="AM875" t="b">
        <f>IF(Table1[[#This Row],[In vivo?]],IF(Table1[[#This Row],[Cell]],FALSE,TRUE),FALSE)</f>
        <v>0</v>
      </c>
      <c r="AN875" t="b">
        <f>AND(AC875,AL875)</f>
        <v>1</v>
      </c>
      <c r="AO875" t="b">
        <f>IF(Table1[[#This Row],[Cell]],IF(Table1[[#This Row],[In vivo?]],FALSE,TRUE),FALSE)</f>
        <v>0</v>
      </c>
      <c r="AP875" t="b">
        <f>NOT(OR(Table1[[#This Row],[In vivo?]],Table1[[#This Row],[Only in Cell]]))</f>
        <v>0</v>
      </c>
      <c r="AQ875" t="str">
        <f>IF(OR(Table1[[#This Row],[Rodents]],Table1[[#This Row],[Human]],Table1[[#This Row],[Pig]]),OR(ISNUMBER(FIND("pulmonary",C875)),ISNUMBER(FIND("lung",C875))),"NA")</f>
        <v>NA</v>
      </c>
      <c r="AR875" t="str">
        <f>IF(OR(Table1[[#This Row],[Rodents]],Table1[[#This Row],[Human]],Table1[[#This Row],[Pig]]),OR(ISNUMBER(FIND("skin",C875)),ISNUMBER(FIND("dermal",C875))),"NA")</f>
        <v>NA</v>
      </c>
      <c r="AS875" t="str">
        <f>IF(OR(Table1[[#This Row],[Rodents]],Table1[[#This Row],[Human]],Table1[[#This Row],[Pig]]),OR(ISNUMBER(FIND("liver",C875)),ISNUMBER(FIND("hepat",C875))),"NA")</f>
        <v>NA</v>
      </c>
      <c r="AT875" t="str">
        <f>IF(OR(Table1[[#This Row],[Rodents]],Table1[[#This Row],[Human]],Table1[[#This Row],[Pig]]),OR(ISNUMBER(FIND("kidney",C875)),ISNUMBER(FIND("neph",C875))),"NA")</f>
        <v>NA</v>
      </c>
      <c r="AU875" t="str">
        <f>IF(OR(Table1[[#This Row],[Rodents]],Table1[[#This Row],[Human]],Table1[[#This Row],[Pig]]),OR(ISNUMBER(FIND("brain",C875)),ISNUMBER(FIND("neur",C875)),ISNUMBER(FIND("nerv",C875))),"NA")</f>
        <v>NA</v>
      </c>
      <c r="AV875" t="str">
        <f>IF(OR(Table1[[#This Row],[Rodents]],Table1[[#This Row],[Human]],Table1[[#This Row],[Pig]]),OR(ISNUMBER(FIND("heart",C875)),ISNUMBER(FIND("cardi",C875))),"NA")</f>
        <v>NA</v>
      </c>
      <c r="AW875" t="str">
        <f>IF(OR(Table1[[#This Row],[Rodents]],Table1[[#This Row],[Human]],Table1[[#This Row],[Pig]]),OR(ISNUMBER(FIND("gastro",C875)),ISNUMBER(FIND("intesti",C875)),ISNUMBER(FIND("stomach",C875))),"NA")</f>
        <v>NA</v>
      </c>
      <c r="AX875" t="str">
        <f>IF(OR(Table1[[#This Row],[Rodents]],Table1[[#This Row],[Human]],Table1[[#This Row],[Pig]]),NOT(OR(AQ875,AR875,AS875,AT875,AU875,AV875,AW875)),"NA")</f>
        <v>NA</v>
      </c>
      <c r="AY875" t="b">
        <f>OR(ISNUMBER(FIND("SWCNT",C875)),ISNUMBER(FIND("SWNT",C875)),ISNUMBER(FIND("single-wall",C875)),ISNUMBER(FIND("single wall",C875)),ISNUMBER(FIND("Single wall",C875)),ISNUMBER(FIND("Single-wall",C875)),ISNUMBER(FIND("SWCNT",B875)),ISNUMBER(FIND("SWNT",B875)),ISNUMBER(FIND("single-wall",B875)),ISNUMBER(FIND("single wall",B875)),ISNUMBER(FIND("Single-wall",B875)),ISNUMBER(FIND("Single wall",B875)))</f>
        <v>0</v>
      </c>
      <c r="AZ875" t="b">
        <f>OR(ISNUMBER(FIND("MWCNT",C875)),ISNUMBER(FIND("MWNT",C875)),ISNUMBER(FIND("multi-wall",C875)),ISNUMBER(FIND("multi wall",C875)),ISNUMBER(FIND("multiwall",C875)),ISNUMBER(FIND("Multi-wall",C875)),ISNUMBER(FIND("Multi wall",C875)),ISNUMBER(FIND("Multiwall",C875)),ISNUMBER(FIND("MWCNT",B875)),ISNUMBER(FIND("MWNT",B875)),ISNUMBER(FIND("multi-wall",B875)),ISNUMBER(FIND("multi wall",B875)),ISNUMBER(FIND("multiwall",B875)),ISNUMBER(FIND("Multi-wall",B875)),ISNUMBER(FIND("Multi wall",B875)),ISNUMBER(FIND("Multiwall",B875)),ISNUMBER(FIND("Double-wall",B875)),ISNUMBER(FIND("Double wall",B875)),ISNUMBER(FIND("Doublewall",B875)),ISNUMBER(FIND("double-wall",B875)),ISNUMBER(FIND("double wall",B875)),ISNUMBER(FIND("doublewall",B875)))</f>
        <v>1</v>
      </c>
      <c r="BA875" t="b">
        <f>AND(Table1[[#This Row],[SWCNT]],Table1[[#This Row],[MWCNT]])</f>
        <v>0</v>
      </c>
      <c r="BB875" t="b">
        <f>IF(Table1[[#This Row],[SWCNT]]=TRUE,FALSE,IF(Table1[[#This Row],[MWCNT]]=TRUE,FALSE,TRUE))</f>
        <v>0</v>
      </c>
      <c r="BC875" s="18"/>
    </row>
    <row r="876" spans="1:55" ht="166.5">
      <c r="A876" t="s">
        <v>1770</v>
      </c>
      <c r="B876" s="2" t="s">
        <v>1773</v>
      </c>
      <c r="C876" s="16" t="s">
        <v>1776</v>
      </c>
      <c r="D876" s="17" t="s">
        <v>239</v>
      </c>
      <c r="E876" s="2">
        <v>2018</v>
      </c>
      <c r="F876" t="b">
        <f>OR(ISNUMBER(FIND("cytotoxic",C876)),ISNUMBER(FIND("Cytotoxic",C876)),ISNUMBER(FIND("cellular toxicity",C876)),ISNUMBER(FIND("cell death",C876)),ISNUMBER(FIND("viable",C876)),ISNUMBER(FIND("phytotoxic",C876)),ISNUMBER(FIND("acute toxicity",C876)),ISNUMBER(FIND("MTT",C876)),ISNUMBER(FIND("survival",C876)),ISNUMBER(FIND("prolifer",C876)),ISNUMBER(FIND("apoptosis",C876)),ISNUMBER(FIND("neurotoxic",C876)),ISNUMBER(FIND("  lysis ",C876)),ISNUMBER(FIND("necrosis",C876)),ISNUMBER(FIND("cellular death",C876))*3,ISNUMBER(FIND("LDH",C876)),ISNUMBER(FIND("Acute toxicity",C876)))</f>
        <v>0</v>
      </c>
      <c r="G876" t="b">
        <f>OR(ISNUMBER(FIND("genotoxic",C876)),ISNUMBER(FIND("genotoxicity",C876)),ISNUMBER(FIND("DNA damage",C876)),ISNUMBER(FIND("DNA",C876)),ISNUMBER(FIND("RNA",C876)),ISNUMBER(FIND("mesothelioma",C876)),ISNUMBER(FIND("carcino",C876)),ISNUMBER(FIND("mutagen",C876)),ISNUMBER(FIND("genetic",C876)))</f>
        <v>0</v>
      </c>
      <c r="H876" t="b">
        <f>OR(ISNUMBER(FIND("inflammatory",C876)),ISNUMBER(FIND("inflamm",C876)))</f>
        <v>0</v>
      </c>
      <c r="I876" t="b">
        <f>OR(ISNUMBER(FIND("immune",C876)),ISNUMBER(FIND("immunological",C876)),ISNUMBER(FIND("interleuk",C876)),ISNUMBER(FIND("platelet activation",C876)),ISNUMBER(FIND("monocyte",C876)),ISNUMBER(FIND("leukocyte",C876)),ISNUMBER(FIND("cytokine",C876)),ISNUMBER(FIND("CD4",C876)),ISNUMBER(FIND("CD8",C876)),ISNUMBER(FIND("T-cell",C876)))</f>
        <v>0</v>
      </c>
      <c r="J876" t="b">
        <f>OR(ISNUMBER(FIND("reactive oxygen",C876)),ISNUMBER(FIND("ROS",C876)),ISNUMBER(FIND("free radical",C876)),ISNUMBER(FIND("oxidative stress",C876)),ISNUMBER(FIND("peroxid",C876)),ISNUMBER(FIND("oxidative",C876)),ISNUMBER(FIND("antioxid",C876)))</f>
        <v>0</v>
      </c>
      <c r="K876" t="b">
        <f>OR(ISNUMBER(FIND("autophag",C876)))</f>
        <v>0</v>
      </c>
      <c r="L876" t="b">
        <f>OR(ISNUMBER(FIND("morpholog",C876)))</f>
        <v>0</v>
      </c>
      <c r="M876" t="b">
        <f>OR(ISNUMBER(FIND("fibrosis",C876)),ISNUMBER(FIND("Fibrosis",C876)),ISNUMBER(FIND("fibrot",C876)))</f>
        <v>0</v>
      </c>
      <c r="N876" t="b">
        <f>OR(ISNUMBER(FIND("offspring",C876)),ISNUMBER(FIND("Parental",C876)),ISNUMBER(FIND("parental",C876)),ISNUMBER(FIND("germline",C876)),ISNUMBER(FIND("reproduc",C876)),ISNUMBER(FIND("embryo",C876)))</f>
        <v>0</v>
      </c>
      <c r="O876" t="b">
        <f>OR(ISNUMBER(FIND("metabol",C876)),ISNUMBER(FIND("Metabol",C876)),ISNUMBER(FIND("digest",C876)),ISNUMBER(FIND("mitochon",C876)))</f>
        <v>0</v>
      </c>
      <c r="P876" t="b">
        <v>1</v>
      </c>
      <c r="Q876" t="b">
        <v>1</v>
      </c>
      <c r="R876" t="b">
        <f>OR(ISNUMBER(FIND("Occupation",C876)),ISNUMBER(FIND("occupation",C876)),ISNUMBER(FIND("worker",C876)),ISNUMBER(FIND("workforce",C876)))</f>
        <v>0</v>
      </c>
      <c r="S876" t="b">
        <f>NOT(OR(F876,G876,H876,I876,J876,K876,L876,M876,N876,O876,P876,Q876,R876))</f>
        <v>0</v>
      </c>
      <c r="U876" t="b">
        <f>OR(Table1[[#This Row],[Inflammation]],Table1[[#This Row],[Immune]])</f>
        <v>0</v>
      </c>
      <c r="V876" t="str">
        <f>IF(OR(Table1[[#This Row],[Rodents]],Table1[[#This Row],[Human]],Table1[[#This Row],[Pig]]),OR(ISNUMBER(FIND("intratrach",C876)),ISNUMBER(FIND("nasal ",C876)),ISNUMBER(FIND("instill",C876))),"NA")</f>
        <v>NA</v>
      </c>
      <c r="W876" t="str">
        <f>IF(OR(Table1[[#This Row],[Rodents]],Table1[[#This Row],[Human]],Table1[[#This Row],[Pig]]),OR(ISNUMBER(FIND("dermal",C876)),ISNUMBER(FIND("skin ",C876))),"NA")</f>
        <v>NA</v>
      </c>
      <c r="X876" t="str">
        <f>IF(OR(Table1[[#This Row],[Rodents]],Table1[[#This Row],[Human]],Table1[[#This Row],[Pig]]),OR(ISNUMBER(FIND("injected",C876)),ISNUMBER(FIND("periton",C876)),ISNUMBER(FIND("intrascrot",C876))),"NA")</f>
        <v>NA</v>
      </c>
      <c r="Y876" t="str">
        <f>IF(OR(Table1[[#This Row],[Rodents]],Table1[[#This Row],[Human]],Table1[[#This Row],[Pig]]),NOT(OR(Table1[[#This Row],[Inhaled/Intratracheal/intranasal]],Table1[[#This Row],[Dermal]],Table1[[#This Row],[Injected]])),"NA")</f>
        <v>NA</v>
      </c>
      <c r="AA876" t="b">
        <f>OR(ISNUMBER(FIND("fish ",C876)),ISNUMBER(FIND("Fish ",C876)),ISNUMBER(FIND("aquatic",C876)),ISNUMBER(FIND("daphnids",C876)),ISNUMBER(FIND("Carcinus maenas",C876)),ISNUMBER(FIND("Daphnia",C876)),ISNUMBER(FIND("Ruditapes philippinarum",C876)),ISNUMBER(FIND("daphnia",C876)),ISNUMBER(FIND("marine",C876)),ISNUMBER(FIND("mussel",C876)),ISNUMBER(FIND("algae",C876)),ISNUMBER(FIND("Donax faba",C876)),ISNUMBER(FIND("estuarine",C876)),ISNUMBER(FIND("snail",C876)),ISNUMBER(FIND("Prorocentrum donghaiense",C876)) )</f>
        <v>0</v>
      </c>
      <c r="AB876" t="b">
        <f>OR(ISNUMBER(FIND(" rat ",C876)),ISNUMBER(FIND(" rats ",C876)),ISNUMBER(FIND(" Rats ",C876)),ISNUMBER(FIND(" Rat ",C876)),ISNUMBER(FIND(" rat.",C876)),ISNUMBER(FIND(" rats.",C876)),ISNUMBER(FIND("mouse",C876)),ISNUMBER(FIND("mice",C876)), ISNUMBER(FIND(" Mice",C876)))</f>
        <v>0</v>
      </c>
      <c r="AC876" t="b">
        <f>OR(ISNUMBER(FIND(" cell ",C876)),ISNUMBER(FIND("fibroblast",C876)),ISNUMBER(FIND("macrophage",C876)),ISNUMBER(FIND("epithelial",C876)),ISNUMBER(FIND("endothelial",C876)),ISNUMBER(FIND("neuron",C876)),ISNUMBER(FIND(" cells ",C876)),ISNUMBER(FIND("RBC",C876)),ISNUMBER(FIND("mitochond",C876)),ISNUMBER(FIND("adipocyte",C876)),ISNUMBER(FIND("osteo",C876)),ISNUMBER(FIND("keratin",C876)),ISNUMBER(FIND(" cell's ",C876)),ISNUMBER(FIND("eukary",C876)),ISNUMBER(FIND("sperm",C876)))</f>
        <v>0</v>
      </c>
      <c r="AD876" t="b">
        <f>OR(ISNUMBER(FIND("human",B876)),ISNUMBER(FIND("workers",B876)),ISNUMBER(FIND("workforces",B876)),ISNUMBER(FIND("occupational",B876)),ISNUMBER(FIND("Case report",B876)),ISNUMBER(FIND("Workplaces",B876)),ISNUMBER(FIND("worker",B876)))</f>
        <v>0</v>
      </c>
      <c r="AE876" t="b">
        <f>OR(ISNUMBER(FIND(" plant ",C876)),ISNUMBER(FIND("Plant ",C876)),ISNUMBER(FIND("tomato",C876)),ISNUMBER(FIND("plants",C876)),ISNUMBER(FIND("Plants",C876)),ISNUMBER(FIND("algae",C876)),ISNUMBER(FIND("lettuce",C876)),ISNUMBER(FIND("green gram sprouts ",C876)),ISNUMBER(FIND("Cucurbita pepo",C876)),ISNUMBER(FIND("bean ",C876)),ISNUMBER(FIND("chloroplast",C876)),ISNUMBER(FIND("chlorophyll",C876)),ISNUMBER(FIND("seedling",C876)),ISNUMBER(FIND("canola",C876)),ISNUMBER(FIND("shoot",C876)),ISNUMBER(FIND("photosynthes",C876)),ISNUMBER(FIND(" leaves ",C876)),,ISNUMBER(FIND("agriculture",C876)),ISNUMBER(FIND(" crops ",C876)))</f>
        <v>1</v>
      </c>
      <c r="AF876" t="b">
        <f>OR(ISNUMBER(FIND("bacteria",C876)),ISNUMBER(FIND("Bacteria",C876)),ISNUMBER(FIND("Bacterium",C876)),ISNUMBER(FIND("bacterium",C876)),ISNUMBER(FIND(" coli ",C876)))</f>
        <v>0</v>
      </c>
      <c r="AG876" t="b">
        <f>OR(ISNUMBER(FIND("fungi",C876)),ISNUMBER(FIND("Fungi",C876)),ISNUMBER(FIND("fungus",C876)),ISNUMBER(FIND("Fungus",C876)),ISNUMBER(FIND("mushroom",C876)),ISNUMBER(FIND("Mushroom",C876)),ISNUMBER(FIND(" mold ",C876)))</f>
        <v>0</v>
      </c>
      <c r="AH876" t="b">
        <f>OR(ISNUMBER(FIND("Pig ",C876)),ISNUMBER(FIND("pig ",C876)),ISNUMBER(FIND("Pigs ",C876)),ISNUMBER(FIND("pigs ",C876)))</f>
        <v>0</v>
      </c>
      <c r="AI876" t="b">
        <f>OR(ISNUMBER(FIND(" C. elegans",C876)),ISNUMBER(FIND("Caenorhabditis elegans",C876)),ISNUMBER(FIND("earthworms",C876)),ISNUMBER(FIND(" Ficopomatus enigmaticus",C876)),ISNUMBER(FIND("larva",C876)),ISNUMBER(FIND("Lumbriculus variegatus",C876)),ISNUMBER(FIND("nematode",C876)))</f>
        <v>0</v>
      </c>
      <c r="AJ876" t="b">
        <f>NOT(OR(AA876,AB876,AC876,AD876,AE876,AF876,AG876,AH876,AI876))</f>
        <v>0</v>
      </c>
      <c r="AL876" t="b">
        <f>OR(AA876,AB876,AD876,AE876,AF876,AG876,AH876,AI876)</f>
        <v>1</v>
      </c>
      <c r="AM876" t="b">
        <f>IF(Table1[[#This Row],[In vivo?]],IF(Table1[[#This Row],[Cell]],FALSE,TRUE),FALSE)</f>
        <v>1</v>
      </c>
      <c r="AN876" t="b">
        <f>AND(AC876,AL876)</f>
        <v>0</v>
      </c>
      <c r="AO876" t="b">
        <f>IF(Table1[[#This Row],[Cell]],IF(Table1[[#This Row],[In vivo?]],FALSE,TRUE),FALSE)</f>
        <v>0</v>
      </c>
      <c r="AP876" t="b">
        <f>NOT(OR(Table1[[#This Row],[In vivo?]],Table1[[#This Row],[Only in Cell]]))</f>
        <v>0</v>
      </c>
      <c r="AQ876" t="str">
        <f>IF(OR(Table1[[#This Row],[Rodents]],Table1[[#This Row],[Human]],Table1[[#This Row],[Pig]]),OR(ISNUMBER(FIND("pulmonary",C876)),ISNUMBER(FIND("lung",C876))),"NA")</f>
        <v>NA</v>
      </c>
      <c r="AR876" t="str">
        <f>IF(OR(Table1[[#This Row],[Rodents]],Table1[[#This Row],[Human]],Table1[[#This Row],[Pig]]),OR(ISNUMBER(FIND("skin",C876)),ISNUMBER(FIND("dermal",C876))),"NA")</f>
        <v>NA</v>
      </c>
      <c r="AS876" t="str">
        <f>IF(OR(Table1[[#This Row],[Rodents]],Table1[[#This Row],[Human]],Table1[[#This Row],[Pig]]),OR(ISNUMBER(FIND("liver",C876)),ISNUMBER(FIND("hepat",C876))),"NA")</f>
        <v>NA</v>
      </c>
      <c r="AT876" t="str">
        <f>IF(OR(Table1[[#This Row],[Rodents]],Table1[[#This Row],[Human]],Table1[[#This Row],[Pig]]),OR(ISNUMBER(FIND("kidney",C876)),ISNUMBER(FIND("neph",C876))),"NA")</f>
        <v>NA</v>
      </c>
      <c r="AU876" t="str">
        <f>IF(OR(Table1[[#This Row],[Rodents]],Table1[[#This Row],[Human]],Table1[[#This Row],[Pig]]),OR(ISNUMBER(FIND("brain",C876)),ISNUMBER(FIND("neur",C876)),ISNUMBER(FIND("nerv",C876))),"NA")</f>
        <v>NA</v>
      </c>
      <c r="AV876" t="str">
        <f>IF(OR(Table1[[#This Row],[Rodents]],Table1[[#This Row],[Human]],Table1[[#This Row],[Pig]]),OR(ISNUMBER(FIND("heart",C876)),ISNUMBER(FIND("cardi",C876))),"NA")</f>
        <v>NA</v>
      </c>
      <c r="AW876" t="str">
        <f>IF(OR(Table1[[#This Row],[Rodents]],Table1[[#This Row],[Human]],Table1[[#This Row],[Pig]]),OR(ISNUMBER(FIND("gastro",C876)),ISNUMBER(FIND("intesti",C876)),ISNUMBER(FIND("stomach",C876))),"NA")</f>
        <v>NA</v>
      </c>
      <c r="AX876" t="str">
        <f>IF(OR(Table1[[#This Row],[Rodents]],Table1[[#This Row],[Human]],Table1[[#This Row],[Pig]]),NOT(OR(AQ876,AR876,AS876,AT876,AU876,AV876,AW876)),"NA")</f>
        <v>NA</v>
      </c>
      <c r="AY876" t="b">
        <f>OR(ISNUMBER(FIND("SWCNT",C876)),ISNUMBER(FIND("SWNT",C876)),ISNUMBER(FIND("single-wall",C876)),ISNUMBER(FIND("single wall",C876)),ISNUMBER(FIND("Single wall",C876)),ISNUMBER(FIND("Single-wall",C876)),ISNUMBER(FIND("SWCNT",B876)),ISNUMBER(FIND("SWNT",B876)),ISNUMBER(FIND("single-wall",B876)),ISNUMBER(FIND("single wall",B876)),ISNUMBER(FIND("Single-wall",B876)),ISNUMBER(FIND("Single wall",B876)))</f>
        <v>0</v>
      </c>
      <c r="AZ876" t="b">
        <f>OR(ISNUMBER(FIND("MWCNT",C876)),ISNUMBER(FIND("MWNT",C876)),ISNUMBER(FIND("multi-wall",C876)),ISNUMBER(FIND("multi wall",C876)),ISNUMBER(FIND("multiwall",C876)),ISNUMBER(FIND("Multi-wall",C876)),ISNUMBER(FIND("Multi wall",C876)),ISNUMBER(FIND("Multiwall",C876)),ISNUMBER(FIND("MWCNT",B876)),ISNUMBER(FIND("MWNT",B876)),ISNUMBER(FIND("multi-wall",B876)),ISNUMBER(FIND("multi wall",B876)),ISNUMBER(FIND("multiwall",B876)),ISNUMBER(FIND("Multi-wall",B876)),ISNUMBER(FIND("Multi wall",B876)),ISNUMBER(FIND("Multiwall",B876)),ISNUMBER(FIND("Double-wall",B876)),ISNUMBER(FIND("Double wall",B876)),ISNUMBER(FIND("Doublewall",B876)),ISNUMBER(FIND("double-wall",B876)),ISNUMBER(FIND("double wall",B876)),ISNUMBER(FIND("doublewall",B876)))</f>
        <v>1</v>
      </c>
      <c r="BA876" t="b">
        <f>AND(Table1[[#This Row],[SWCNT]],Table1[[#This Row],[MWCNT]])</f>
        <v>0</v>
      </c>
      <c r="BB876" t="b">
        <f>IF(Table1[[#This Row],[SWCNT]]=TRUE,FALSE,IF(Table1[[#This Row],[MWCNT]]=TRUE,FALSE,TRUE))</f>
        <v>0</v>
      </c>
      <c r="BC876" s="18"/>
    </row>
    <row r="877" spans="1:55" ht="203.5">
      <c r="A877" t="s">
        <v>1837</v>
      </c>
      <c r="B877" s="2" t="s">
        <v>1838</v>
      </c>
      <c r="C877" s="16" t="s">
        <v>1839</v>
      </c>
      <c r="D877" s="17" t="s">
        <v>1840</v>
      </c>
      <c r="E877" s="2">
        <v>2018</v>
      </c>
      <c r="F877" t="b">
        <f>OR(ISNUMBER(FIND("cytotoxic",C877)),ISNUMBER(FIND("Cytotoxic",C877)),ISNUMBER(FIND("cellular toxicity",C877)),ISNUMBER(FIND("cell death",C877)),ISNUMBER(FIND("viable",C877)),ISNUMBER(FIND("phytotoxic",C877)),ISNUMBER(FIND("acute toxicity",C877)),ISNUMBER(FIND("MTT",C877)),ISNUMBER(FIND("survival",C877)),ISNUMBER(FIND("prolifer",C877)),ISNUMBER(FIND("apoptosis",C877)),ISNUMBER(FIND("neurotoxic",C877)),ISNUMBER(FIND("  lysis ",C877)),ISNUMBER(FIND("necrosis",C877)),ISNUMBER(FIND("cellular death",C877))*3,ISNUMBER(FIND("LDH",C877)),ISNUMBER(FIND("Acute toxicity",C877)))</f>
        <v>0</v>
      </c>
      <c r="G877" t="b">
        <f>OR(ISNUMBER(FIND("genotoxic",C877)),ISNUMBER(FIND("genotoxicity",C877)),ISNUMBER(FIND("DNA damage",C877)),ISNUMBER(FIND("DNA",C877)),ISNUMBER(FIND("RNA",C877)),ISNUMBER(FIND("mesothelioma",C877)),ISNUMBER(FIND("carcino",C877)),ISNUMBER(FIND("mutagen",C877)),ISNUMBER(FIND("genetic",C877)))</f>
        <v>0</v>
      </c>
      <c r="H877" t="b">
        <f>OR(ISNUMBER(FIND("inflammatory",C877)),ISNUMBER(FIND("inflamm",C877)))</f>
        <v>0</v>
      </c>
      <c r="I877" t="b">
        <f>OR(ISNUMBER(FIND("immune",C877)),ISNUMBER(FIND("immunological",C877)),ISNUMBER(FIND("interleuk",C877)),ISNUMBER(FIND("platelet activation",C877)),ISNUMBER(FIND("monocyte",C877)),ISNUMBER(FIND("leukocyte",C877)),ISNUMBER(FIND("cytokine",C877)),ISNUMBER(FIND("CD4",C877)),ISNUMBER(FIND("CD8",C877)),ISNUMBER(FIND("T-cell",C877)))</f>
        <v>0</v>
      </c>
      <c r="J877" t="b">
        <f>OR(ISNUMBER(FIND("reactive oxygen",C877)),ISNUMBER(FIND("ROS",C877)),ISNUMBER(FIND("free radical",C877)),ISNUMBER(FIND("oxidative stress",C877)),ISNUMBER(FIND("peroxid",C877)),ISNUMBER(FIND("oxidative",C877)),ISNUMBER(FIND("antioxid",C877)))</f>
        <v>0</v>
      </c>
      <c r="K877" t="b">
        <f>OR(ISNUMBER(FIND("autophag",C877)))</f>
        <v>0</v>
      </c>
      <c r="L877" t="b">
        <f>OR(ISNUMBER(FIND("morpholog",C877)))</f>
        <v>0</v>
      </c>
      <c r="M877" t="b">
        <f>OR(ISNUMBER(FIND("fibrosis",C877)),ISNUMBER(FIND("Fibrosis",C877)),ISNUMBER(FIND("fibrot",C877)))</f>
        <v>0</v>
      </c>
      <c r="N877" t="b">
        <f>OR(ISNUMBER(FIND("offspring",C877)),ISNUMBER(FIND("Parental",C877)),ISNUMBER(FIND("parental",C877)),ISNUMBER(FIND("germline",C877)),ISNUMBER(FIND("reproduc",C877)),ISNUMBER(FIND("embryo",C877)))</f>
        <v>0</v>
      </c>
      <c r="O877" t="b">
        <f>OR(ISNUMBER(FIND("metabol",C877)),ISNUMBER(FIND("Metabol",C877)),ISNUMBER(FIND("digest",C877)),ISNUMBER(FIND("mitochon",C877)))</f>
        <v>0</v>
      </c>
      <c r="P877" t="b">
        <v>1</v>
      </c>
      <c r="Q877" t="b">
        <f>OR(ISNUMBER(FIND("Bioaccum",C877)),ISNUMBER(FIND("bioaccum",C877)),ISNUMBER(FIND("accum",C877)))</f>
        <v>0</v>
      </c>
      <c r="R877" t="b">
        <f>OR(ISNUMBER(FIND("Occupation",C877)),ISNUMBER(FIND("occupation",C877)),ISNUMBER(FIND("worker",C877)),ISNUMBER(FIND("workforce",C877)))</f>
        <v>0</v>
      </c>
      <c r="S877" t="b">
        <f>NOT(OR(F877,G877,H877,I877,J877,K877,L877,M877,N877,O877,P877,Q877,R877))</f>
        <v>0</v>
      </c>
      <c r="U877" t="b">
        <f>OR(Table1[[#This Row],[Inflammation]],Table1[[#This Row],[Immune]])</f>
        <v>0</v>
      </c>
      <c r="V877" t="str">
        <f>IF(OR(Table1[[#This Row],[Rodents]],Table1[[#This Row],[Human]],Table1[[#This Row],[Pig]]),OR(ISNUMBER(FIND("intratrach",C877)),ISNUMBER(FIND("nasal ",C877)),ISNUMBER(FIND("instill",C877))),"NA")</f>
        <v>NA</v>
      </c>
      <c r="W877" t="str">
        <f>IF(OR(Table1[[#This Row],[Rodents]],Table1[[#This Row],[Human]],Table1[[#This Row],[Pig]]),OR(ISNUMBER(FIND("dermal",C877)),ISNUMBER(FIND("skin ",C877))),"NA")</f>
        <v>NA</v>
      </c>
      <c r="X877" t="str">
        <f>IF(OR(Table1[[#This Row],[Rodents]],Table1[[#This Row],[Human]],Table1[[#This Row],[Pig]]),OR(ISNUMBER(FIND("injected",C877)),ISNUMBER(FIND("periton",C877)),ISNUMBER(FIND("intrascrot",C877))),"NA")</f>
        <v>NA</v>
      </c>
      <c r="Y877" t="str">
        <f>IF(OR(Table1[[#This Row],[Rodents]],Table1[[#This Row],[Human]],Table1[[#This Row],[Pig]]),NOT(OR(Table1[[#This Row],[Inhaled/Intratracheal/intranasal]],Table1[[#This Row],[Dermal]],Table1[[#This Row],[Injected]])),"NA")</f>
        <v>NA</v>
      </c>
      <c r="AA877" t="b">
        <f>OR(ISNUMBER(FIND("fish ",C877)),ISNUMBER(FIND("Fish ",C877)),ISNUMBER(FIND("aquatic",C877)),ISNUMBER(FIND("daphnids",C877)),ISNUMBER(FIND("Carcinus maenas",C877)),ISNUMBER(FIND("Daphnia",C877)),ISNUMBER(FIND("Ruditapes philippinarum",C877)),ISNUMBER(FIND("daphnia",C877)),ISNUMBER(FIND("marine",C877)),ISNUMBER(FIND("mussel",C877)),ISNUMBER(FIND("algae",C877)),ISNUMBER(FIND("Donax faba",C877)),ISNUMBER(FIND("estuarine",C877)),ISNUMBER(FIND("snail",C877)),ISNUMBER(FIND("Prorocentrum donghaiense",C877)) )</f>
        <v>1</v>
      </c>
      <c r="AB877" t="b">
        <f>OR(ISNUMBER(FIND(" rat ",C877)),ISNUMBER(FIND(" rats ",C877)),ISNUMBER(FIND(" Rats ",C877)),ISNUMBER(FIND(" Rat ",C877)),ISNUMBER(FIND(" rat.",C877)),ISNUMBER(FIND(" rats.",C877)),ISNUMBER(FIND("mouse",C877)),ISNUMBER(FIND("mice",C877)), ISNUMBER(FIND(" Mice",C877)))</f>
        <v>0</v>
      </c>
      <c r="AC877" t="b">
        <f>OR(ISNUMBER(FIND(" cell ",C877)),ISNUMBER(FIND("fibroblast",C877)),ISNUMBER(FIND("macrophage",C877)),ISNUMBER(FIND("epithelial",C877)),ISNUMBER(FIND("endothelial",C877)),ISNUMBER(FIND("neuron",C877)),ISNUMBER(FIND(" cells ",C877)),ISNUMBER(FIND("RBC",C877)),ISNUMBER(FIND("mitochond",C877)),ISNUMBER(FIND("adipocyte",C877)),ISNUMBER(FIND("osteo",C877)),ISNUMBER(FIND("keratin",C877)),ISNUMBER(FIND(" cell's ",C877)),ISNUMBER(FIND("eukary",C877)),ISNUMBER(FIND("sperm",C877)))</f>
        <v>0</v>
      </c>
      <c r="AD877" t="b">
        <f>OR(ISNUMBER(FIND("human",B877)),ISNUMBER(FIND("workers",B877)),ISNUMBER(FIND("workforces",B877)),ISNUMBER(FIND("occupational",B877)),ISNUMBER(FIND("Case report",B877)),ISNUMBER(FIND("Workplaces",B877)),ISNUMBER(FIND("worker",B877)))</f>
        <v>0</v>
      </c>
      <c r="AE877" t="b">
        <f>OR(ISNUMBER(FIND(" plant ",C877)),ISNUMBER(FIND("Plant ",C877)),ISNUMBER(FIND("tomato",C877)),ISNUMBER(FIND("plants",C877)),ISNUMBER(FIND("Plants",C877)),ISNUMBER(FIND("algae",C877)),ISNUMBER(FIND("lettuce",C877)),ISNUMBER(FIND("green gram sprouts ",C877)),ISNUMBER(FIND("Cucurbita pepo",C877)),ISNUMBER(FIND("bean ",C877)),ISNUMBER(FIND("chloroplast",C877)),ISNUMBER(FIND("chlorophyll",C877)),ISNUMBER(FIND("seedling",C877)),ISNUMBER(FIND("canola",C877)),ISNUMBER(FIND("shoot",C877)),ISNUMBER(FIND("photosynthes",C877)),ISNUMBER(FIND(" leaves ",C877)),,ISNUMBER(FIND("agriculture",C877)),ISNUMBER(FIND(" crops ",C877)))</f>
        <v>0</v>
      </c>
      <c r="AF877" t="b">
        <f>OR(ISNUMBER(FIND("bacteria",C877)),ISNUMBER(FIND("Bacteria",C877)),ISNUMBER(FIND("Bacterium",C877)),ISNUMBER(FIND("bacterium",C877)),ISNUMBER(FIND(" coli ",C877)))</f>
        <v>0</v>
      </c>
      <c r="AG877" t="b">
        <f>OR(ISNUMBER(FIND("fungi",C877)),ISNUMBER(FIND("Fungi",C877)),ISNUMBER(FIND("fungus",C877)),ISNUMBER(FIND("Fungus",C877)),ISNUMBER(FIND("mushroom",C877)),ISNUMBER(FIND("Mushroom",C877)),ISNUMBER(FIND(" mold ",C877)))</f>
        <v>0</v>
      </c>
      <c r="AH877" t="b">
        <f>OR(ISNUMBER(FIND("Pig ",C877)),ISNUMBER(FIND("pig ",C877)),ISNUMBER(FIND("Pigs ",C877)),ISNUMBER(FIND("pigs ",C877)))</f>
        <v>0</v>
      </c>
      <c r="AI877" t="b">
        <f>OR(ISNUMBER(FIND(" C. elegans",C877)),ISNUMBER(FIND("Caenorhabditis elegans",C877)),ISNUMBER(FIND("earthworms",C877)),ISNUMBER(FIND(" Ficopomatus enigmaticus",C877)),ISNUMBER(FIND("larva",C877)),ISNUMBER(FIND("Lumbriculus variegatus",C877)),ISNUMBER(FIND("nematode",C877)))</f>
        <v>0</v>
      </c>
      <c r="AJ877" t="b">
        <f>NOT(OR(AA877,AB877,AC877,AD877,AE877,AF877,AG877,AH877,AI877))</f>
        <v>0</v>
      </c>
      <c r="AL877" t="b">
        <f>OR(AA877,AB877,AD877,AE877,AF877,AG877,AH877,AI877)</f>
        <v>1</v>
      </c>
      <c r="AM877" t="b">
        <f>IF(Table1[[#This Row],[In vivo?]],IF(Table1[[#This Row],[Cell]],FALSE,TRUE),FALSE)</f>
        <v>1</v>
      </c>
      <c r="AN877" t="b">
        <f>AND(AC877,AL877)</f>
        <v>0</v>
      </c>
      <c r="AO877" t="b">
        <f>IF(Table1[[#This Row],[Cell]],IF(Table1[[#This Row],[In vivo?]],FALSE,TRUE),FALSE)</f>
        <v>0</v>
      </c>
      <c r="AP877" t="b">
        <f>NOT(OR(Table1[[#This Row],[In vivo?]],Table1[[#This Row],[Only in Cell]]))</f>
        <v>0</v>
      </c>
      <c r="AQ877" t="str">
        <f>IF(OR(Table1[[#This Row],[Rodents]],Table1[[#This Row],[Human]],Table1[[#This Row],[Pig]]),OR(ISNUMBER(FIND("pulmonary",C877)),ISNUMBER(FIND("lung",C877))),"NA")</f>
        <v>NA</v>
      </c>
      <c r="AR877" t="str">
        <f>IF(OR(Table1[[#This Row],[Rodents]],Table1[[#This Row],[Human]],Table1[[#This Row],[Pig]]),OR(ISNUMBER(FIND("skin",C877)),ISNUMBER(FIND("dermal",C877))),"NA")</f>
        <v>NA</v>
      </c>
      <c r="AS877" t="str">
        <f>IF(OR(Table1[[#This Row],[Rodents]],Table1[[#This Row],[Human]],Table1[[#This Row],[Pig]]),OR(ISNUMBER(FIND("liver",C877)),ISNUMBER(FIND("hepat",C877))),"NA")</f>
        <v>NA</v>
      </c>
      <c r="AT877" t="str">
        <f>IF(OR(Table1[[#This Row],[Rodents]],Table1[[#This Row],[Human]],Table1[[#This Row],[Pig]]),OR(ISNUMBER(FIND("kidney",C877)),ISNUMBER(FIND("neph",C877))),"NA")</f>
        <v>NA</v>
      </c>
      <c r="AU877" t="str">
        <f>IF(OR(Table1[[#This Row],[Rodents]],Table1[[#This Row],[Human]],Table1[[#This Row],[Pig]]),OR(ISNUMBER(FIND("brain",C877)),ISNUMBER(FIND("neur",C877)),ISNUMBER(FIND("nerv",C877))),"NA")</f>
        <v>NA</v>
      </c>
      <c r="AV877" t="str">
        <f>IF(OR(Table1[[#This Row],[Rodents]],Table1[[#This Row],[Human]],Table1[[#This Row],[Pig]]),OR(ISNUMBER(FIND("heart",C877)),ISNUMBER(FIND("cardi",C877))),"NA")</f>
        <v>NA</v>
      </c>
      <c r="AW877" t="str">
        <f>IF(OR(Table1[[#This Row],[Rodents]],Table1[[#This Row],[Human]],Table1[[#This Row],[Pig]]),OR(ISNUMBER(FIND("gastro",C877)),ISNUMBER(FIND("intesti",C877)),ISNUMBER(FIND("stomach",C877))),"NA")</f>
        <v>NA</v>
      </c>
      <c r="AX877" t="str">
        <f>IF(OR(Table1[[#This Row],[Rodents]],Table1[[#This Row],[Human]],Table1[[#This Row],[Pig]]),NOT(OR(AQ877,AR877,AS877,AT877,AU877,AV877,AW877)),"NA")</f>
        <v>NA</v>
      </c>
      <c r="AY877" t="b">
        <f>OR(ISNUMBER(FIND("SWCNT",C877)),ISNUMBER(FIND("SWNT",C877)),ISNUMBER(FIND("single-wall",C877)),ISNUMBER(FIND("single wall",C877)),ISNUMBER(FIND("Single wall",C877)),ISNUMBER(FIND("Single-wall",C877)),ISNUMBER(FIND("SWCNT",B877)),ISNUMBER(FIND("SWNT",B877)),ISNUMBER(FIND("single-wall",B877)),ISNUMBER(FIND("single wall",B877)),ISNUMBER(FIND("Single-wall",B877)),ISNUMBER(FIND("Single wall",B877)))</f>
        <v>1</v>
      </c>
      <c r="AZ877" t="b">
        <f>OR(ISNUMBER(FIND("MWCNT",C877)),ISNUMBER(FIND("MWNT",C877)),ISNUMBER(FIND("multi-wall",C877)),ISNUMBER(FIND("multi wall",C877)),ISNUMBER(FIND("multiwall",C877)),ISNUMBER(FIND("Multi-wall",C877)),ISNUMBER(FIND("Multi wall",C877)),ISNUMBER(FIND("Multiwall",C877)),ISNUMBER(FIND("MWCNT",B877)),ISNUMBER(FIND("MWNT",B877)),ISNUMBER(FIND("multi-wall",B877)),ISNUMBER(FIND("multi wall",B877)),ISNUMBER(FIND("multiwall",B877)),ISNUMBER(FIND("Multi-wall",B877)),ISNUMBER(FIND("Multi wall",B877)),ISNUMBER(FIND("Multiwall",B877)),ISNUMBER(FIND("Double-wall",B877)),ISNUMBER(FIND("Double wall",B877)),ISNUMBER(FIND("Doublewall",B877)),ISNUMBER(FIND("double-wall",B877)),ISNUMBER(FIND("double wall",B877)),ISNUMBER(FIND("doublewall",B877)))</f>
        <v>0</v>
      </c>
      <c r="BA877" t="b">
        <f>AND(Table1[[#This Row],[SWCNT]],Table1[[#This Row],[MWCNT]])</f>
        <v>0</v>
      </c>
      <c r="BB877" t="b">
        <f>IF(Table1[[#This Row],[SWCNT]]=TRUE,FALSE,IF(Table1[[#This Row],[MWCNT]]=TRUE,FALSE,TRUE))</f>
        <v>0</v>
      </c>
      <c r="BC877" s="18"/>
    </row>
    <row r="878" spans="1:55" ht="259">
      <c r="A878" t="s">
        <v>2115</v>
      </c>
      <c r="B878" s="2" t="s">
        <v>2117</v>
      </c>
      <c r="C878" s="16" t="s">
        <v>2119</v>
      </c>
      <c r="D878" s="17" t="s">
        <v>1135</v>
      </c>
      <c r="E878" s="2">
        <v>2017</v>
      </c>
      <c r="F878" t="b">
        <f>OR(ISNUMBER(FIND("cytotoxic",C878)),ISNUMBER(FIND("Cytotoxic",C878)),ISNUMBER(FIND("cellular toxicity",C878)),ISNUMBER(FIND("cell death",C878)),ISNUMBER(FIND("viable",C878)),ISNUMBER(FIND("phytotoxic",C878)),ISNUMBER(FIND("acute toxicity",C878)),ISNUMBER(FIND("MTT",C878)),ISNUMBER(FIND("survival",C878)),ISNUMBER(FIND("prolifer",C878)),ISNUMBER(FIND("apoptosis",C878)),ISNUMBER(FIND("neurotoxic",C878)),ISNUMBER(FIND("  lysis ",C878)),ISNUMBER(FIND("necrosis",C878)),ISNUMBER(FIND("cellular death",C878))*3,ISNUMBER(FIND("LDH",C878)),ISNUMBER(FIND("Acute toxicity",C878)))</f>
        <v>0</v>
      </c>
      <c r="G878" t="b">
        <f>OR(ISNUMBER(FIND("genotoxic",C878)),ISNUMBER(FIND("genotoxicity",C878)),ISNUMBER(FIND("DNA damage",C878)),ISNUMBER(FIND("DNA",C878)),ISNUMBER(FIND("RNA",C878)),ISNUMBER(FIND("mesothelioma",C878)),ISNUMBER(FIND("carcino",C878)),ISNUMBER(FIND("mutagen",C878)),ISNUMBER(FIND("genetic",C878)))</f>
        <v>0</v>
      </c>
      <c r="H878" t="b">
        <f>OR(ISNUMBER(FIND("inflammatory",C878)),ISNUMBER(FIND("inflamm",C878)))</f>
        <v>0</v>
      </c>
      <c r="I878" t="b">
        <f>OR(ISNUMBER(FIND("immune",C878)),ISNUMBER(FIND("immunological",C878)),ISNUMBER(FIND("interleuk",C878)),ISNUMBER(FIND("platelet activation",C878)),ISNUMBER(FIND("monocyte",C878)),ISNUMBER(FIND("leukocyte",C878)),ISNUMBER(FIND("cytokine",C878)),ISNUMBER(FIND("CD4",C878)),ISNUMBER(FIND("CD8",C878)),ISNUMBER(FIND("T-cell",C878)))</f>
        <v>0</v>
      </c>
      <c r="J878" t="b">
        <f>OR(ISNUMBER(FIND("reactive oxygen",C878)),ISNUMBER(FIND("ROS",C878)),ISNUMBER(FIND("free radical",C878)),ISNUMBER(FIND("oxidative stress",C878)),ISNUMBER(FIND("peroxid",C878)),ISNUMBER(FIND("oxidative",C878)),ISNUMBER(FIND("antioxid",C878)))</f>
        <v>0</v>
      </c>
      <c r="K878" t="b">
        <f>OR(ISNUMBER(FIND("autophag",C878)))</f>
        <v>0</v>
      </c>
      <c r="L878" t="b">
        <f>OR(ISNUMBER(FIND("morpholog",C878)))</f>
        <v>0</v>
      </c>
      <c r="M878" t="b">
        <f>OR(ISNUMBER(FIND("fibrosis",C878)),ISNUMBER(FIND("Fibrosis",C878)),ISNUMBER(FIND("fibrot",C878)))</f>
        <v>0</v>
      </c>
      <c r="N878" t="b">
        <f>OR(ISNUMBER(FIND("offspring",C878)),ISNUMBER(FIND("Parental",C878)),ISNUMBER(FIND("parental",C878)),ISNUMBER(FIND("germline",C878)),ISNUMBER(FIND("reproduc",C878)),ISNUMBER(FIND("embryo",C878)))</f>
        <v>0</v>
      </c>
      <c r="O878" t="b">
        <f>OR(ISNUMBER(FIND("metabol",C878)),ISNUMBER(FIND("Metabol",C878)),ISNUMBER(FIND("digest",C878)),ISNUMBER(FIND("mitochon",C878)))</f>
        <v>0</v>
      </c>
      <c r="P878" t="b">
        <f>OR(ISNUMBER(FIND("ecotox",C878)),ISNUMBER(FIND("Ecotox",B878)),ISNUMBER(FIND("ecotox",B878)),ISNUMBER(FIND("Ecotox",C878)))</f>
        <v>0</v>
      </c>
      <c r="Q878" t="b">
        <f>OR(ISNUMBER(FIND("Bioaccum",C878)),ISNUMBER(FIND("bioaccum",C878)),ISNUMBER(FIND("accum",C878)))</f>
        <v>0</v>
      </c>
      <c r="R878" t="b">
        <v>1</v>
      </c>
      <c r="S878" t="b">
        <f>NOT(OR(F878,G878,H878,I878,J878,K878,L878,M878,N878,O878,P878,Q878,R878))</f>
        <v>0</v>
      </c>
      <c r="U878" t="b">
        <f>OR(Table1[[#This Row],[Inflammation]],Table1[[#This Row],[Immune]])</f>
        <v>0</v>
      </c>
      <c r="V878" t="b">
        <f>IF(OR(Table1[[#This Row],[Rodents]],Table1[[#This Row],[Human]],Table1[[#This Row],[Pig]]),OR(ISNUMBER(FIND("intratrach",C878)),ISNUMBER(FIND("nasal ",C878)),ISNUMBER(FIND("instill",C878))),"NA")</f>
        <v>0</v>
      </c>
      <c r="W878" t="b">
        <f>IF(OR(Table1[[#This Row],[Rodents]],Table1[[#This Row],[Human]],Table1[[#This Row],[Pig]]),OR(ISNUMBER(FIND("dermal",C878)),ISNUMBER(FIND("skin ",C878))),"NA")</f>
        <v>0</v>
      </c>
      <c r="X878" t="b">
        <f>IF(OR(Table1[[#This Row],[Rodents]],Table1[[#This Row],[Human]],Table1[[#This Row],[Pig]]),OR(ISNUMBER(FIND("injected",C878)),ISNUMBER(FIND("periton",C878)),ISNUMBER(FIND("intrascrot",C878))),"NA")</f>
        <v>0</v>
      </c>
      <c r="Y878" t="b">
        <f>IF(OR(Table1[[#This Row],[Rodents]],Table1[[#This Row],[Human]],Table1[[#This Row],[Pig]]),NOT(OR(Table1[[#This Row],[Inhaled/Intratracheal/intranasal]],Table1[[#This Row],[Dermal]],Table1[[#This Row],[Injected]])),"NA")</f>
        <v>1</v>
      </c>
      <c r="AA878" t="b">
        <f>OR(ISNUMBER(FIND("fish ",C878)),ISNUMBER(FIND("Fish ",C878)),ISNUMBER(FIND("aquatic",C878)),ISNUMBER(FIND("daphnids",C878)),ISNUMBER(FIND("Carcinus maenas",C878)),ISNUMBER(FIND("Daphnia",C878)),ISNUMBER(FIND("Ruditapes philippinarum",C878)),ISNUMBER(FIND("daphnia",C878)),ISNUMBER(FIND("marine",C878)),ISNUMBER(FIND("mussel",C878)),ISNUMBER(FIND("algae",C878)),ISNUMBER(FIND("Donax faba",C878)),ISNUMBER(FIND("estuarine",C878)),ISNUMBER(FIND("snail",C878)),ISNUMBER(FIND("Prorocentrum donghaiense",C878)) )</f>
        <v>0</v>
      </c>
      <c r="AB878" t="b">
        <f>OR(ISNUMBER(FIND(" rat ",C878)),ISNUMBER(FIND(" rats ",C878)),ISNUMBER(FIND(" Rats ",C878)),ISNUMBER(FIND(" Rat ",C878)),ISNUMBER(FIND(" rat.",C878)),ISNUMBER(FIND(" rats.",C878)),ISNUMBER(FIND("mouse",C878)),ISNUMBER(FIND("mice",C878)), ISNUMBER(FIND(" Mice",C878)))</f>
        <v>1</v>
      </c>
      <c r="AC878" t="b">
        <f>OR(ISNUMBER(FIND(" cell ",C878)),ISNUMBER(FIND("fibroblast",C878)),ISNUMBER(FIND("macrophage",C878)),ISNUMBER(FIND("epithelial",C878)),ISNUMBER(FIND("endothelial",C878)),ISNUMBER(FIND("neuron",C878)),ISNUMBER(FIND(" cells ",C878)),ISNUMBER(FIND("RBC",C878)),ISNUMBER(FIND("mitochond",C878)),ISNUMBER(FIND("adipocyte",C878)),ISNUMBER(FIND("osteo",C878)),ISNUMBER(FIND("keratin",C878)),ISNUMBER(FIND(" cell's ",C878)),ISNUMBER(FIND("eukary",C878)),ISNUMBER(FIND("sperm",C878)))</f>
        <v>0</v>
      </c>
      <c r="AD878" t="b">
        <f>OR(ISNUMBER(FIND("human",B878)),ISNUMBER(FIND("workers",B878)),ISNUMBER(FIND("workforces",B878)),ISNUMBER(FIND("occupational",B878)),ISNUMBER(FIND("Case report",B878)),ISNUMBER(FIND("Workplaces",B878)),ISNUMBER(FIND("worker",B878)))</f>
        <v>0</v>
      </c>
      <c r="AE878" t="b">
        <f>OR(ISNUMBER(FIND(" plant ",C878)),ISNUMBER(FIND("Plant ",C878)),ISNUMBER(FIND("tomato",C878)),ISNUMBER(FIND("plants",C878)),ISNUMBER(FIND("Plants",C878)),ISNUMBER(FIND("algae",C878)),ISNUMBER(FIND("lettuce",C878)),ISNUMBER(FIND("green gram sprouts ",C878)),ISNUMBER(FIND("Cucurbita pepo",C878)),ISNUMBER(FIND("bean ",C878)),ISNUMBER(FIND("chloroplast",C878)),ISNUMBER(FIND("chlorophyll",C878)),ISNUMBER(FIND("seedling",C878)),ISNUMBER(FIND("canola",C878)),ISNUMBER(FIND("shoot",C878)),ISNUMBER(FIND("photosynthes",C878)),ISNUMBER(FIND(" leaves ",C878)),,ISNUMBER(FIND("agriculture",C878)),ISNUMBER(FIND(" crops ",C878)))</f>
        <v>1</v>
      </c>
      <c r="AF878" t="b">
        <f>OR(ISNUMBER(FIND("bacteria",C878)),ISNUMBER(FIND("Bacteria",C878)),ISNUMBER(FIND("Bacterium",C878)),ISNUMBER(FIND("bacterium",C878)),ISNUMBER(FIND(" coli ",C878)))</f>
        <v>0</v>
      </c>
      <c r="AG878" t="b">
        <f>OR(ISNUMBER(FIND("fungi",C878)),ISNUMBER(FIND("Fungi",C878)),ISNUMBER(FIND("fungus",C878)),ISNUMBER(FIND("Fungus",C878)),ISNUMBER(FIND("mushroom",C878)),ISNUMBER(FIND("Mushroom",C878)),ISNUMBER(FIND(" mold ",C878)))</f>
        <v>0</v>
      </c>
      <c r="AH878" t="b">
        <f>OR(ISNUMBER(FIND("Pig ",C878)),ISNUMBER(FIND("pig ",C878)),ISNUMBER(FIND("Pigs ",C878)),ISNUMBER(FIND("pigs ",C878)))</f>
        <v>0</v>
      </c>
      <c r="AI878" t="b">
        <f>OR(ISNUMBER(FIND(" C. elegans",C878)),ISNUMBER(FIND("Caenorhabditis elegans",C878)),ISNUMBER(FIND("earthworms",C878)),ISNUMBER(FIND(" Ficopomatus enigmaticus",C878)),ISNUMBER(FIND("larva",C878)),ISNUMBER(FIND("Lumbriculus variegatus",C878)),ISNUMBER(FIND("nematode",C878)))</f>
        <v>0</v>
      </c>
      <c r="AJ878" t="b">
        <f>NOT(OR(AA878,AB878,AC878,AD878,AE878,AF878,AG878,AH878,AI878))</f>
        <v>0</v>
      </c>
      <c r="AL878" t="b">
        <f>OR(AA878,AB878,AD878,AE878,AF878,AG878,AH878,AI878)</f>
        <v>1</v>
      </c>
      <c r="AM878" t="b">
        <f>IF(Table1[[#This Row],[In vivo?]],IF(Table1[[#This Row],[Cell]],FALSE,TRUE),FALSE)</f>
        <v>1</v>
      </c>
      <c r="AN878" t="b">
        <f>AND(AC878,AL878)</f>
        <v>0</v>
      </c>
      <c r="AO878" t="b">
        <f>IF(Table1[[#This Row],[Cell]],IF(Table1[[#This Row],[In vivo?]],FALSE,TRUE),FALSE)</f>
        <v>0</v>
      </c>
      <c r="AP878" t="b">
        <f>NOT(OR(Table1[[#This Row],[In vivo?]],Table1[[#This Row],[Only in Cell]]))</f>
        <v>0</v>
      </c>
      <c r="AQ878" t="b">
        <f>IF(OR(Table1[[#This Row],[Rodents]],Table1[[#This Row],[Human]],Table1[[#This Row],[Pig]]),OR(ISNUMBER(FIND("pulmonary",C878)),ISNUMBER(FIND("lung",C878))),"NA")</f>
        <v>0</v>
      </c>
      <c r="AR878" t="b">
        <f>IF(OR(Table1[[#This Row],[Rodents]],Table1[[#This Row],[Human]],Table1[[#This Row],[Pig]]),OR(ISNUMBER(FIND("skin",C878)),ISNUMBER(FIND("dermal",C878))),"NA")</f>
        <v>0</v>
      </c>
      <c r="AS878" t="b">
        <f>IF(OR(Table1[[#This Row],[Rodents]],Table1[[#This Row],[Human]],Table1[[#This Row],[Pig]]),OR(ISNUMBER(FIND("liver",C878)),ISNUMBER(FIND("hepat",C878))),"NA")</f>
        <v>0</v>
      </c>
      <c r="AT878" t="b">
        <f>IF(OR(Table1[[#This Row],[Rodents]],Table1[[#This Row],[Human]],Table1[[#This Row],[Pig]]),OR(ISNUMBER(FIND("kidney",C878)),ISNUMBER(FIND("neph",C878))),"NA")</f>
        <v>0</v>
      </c>
      <c r="AU878" t="b">
        <f>IF(OR(Table1[[#This Row],[Rodents]],Table1[[#This Row],[Human]],Table1[[#This Row],[Pig]]),OR(ISNUMBER(FIND("brain",C878)),ISNUMBER(FIND("neur",C878)),ISNUMBER(FIND("nerv",C878))),"NA")</f>
        <v>1</v>
      </c>
      <c r="AV878" t="b">
        <f>IF(OR(Table1[[#This Row],[Rodents]],Table1[[#This Row],[Human]],Table1[[#This Row],[Pig]]),OR(ISNUMBER(FIND("heart",C878)),ISNUMBER(FIND("cardi",C878))),"NA")</f>
        <v>0</v>
      </c>
      <c r="AW878" t="b">
        <f>IF(OR(Table1[[#This Row],[Rodents]],Table1[[#This Row],[Human]],Table1[[#This Row],[Pig]]),OR(ISNUMBER(FIND("gastro",C878)),ISNUMBER(FIND("intesti",C878)),ISNUMBER(FIND("stomach",C878))),"NA")</f>
        <v>0</v>
      </c>
      <c r="AX878" t="b">
        <f>IF(OR(Table1[[#This Row],[Rodents]],Table1[[#This Row],[Human]],Table1[[#This Row],[Pig]]),NOT(OR(AQ878,AR878,AS878,AT878,AU878,AV878,AW878)),"NA")</f>
        <v>0</v>
      </c>
      <c r="AY878" t="b">
        <f>OR(ISNUMBER(FIND("SWCNT",C878)),ISNUMBER(FIND("SWNT",C878)),ISNUMBER(FIND("single-wall",C878)),ISNUMBER(FIND("single wall",C878)),ISNUMBER(FIND("Single wall",C878)),ISNUMBER(FIND("Single-wall",C878)),ISNUMBER(FIND("SWCNT",B878)),ISNUMBER(FIND("SWNT",B878)),ISNUMBER(FIND("single-wall",B878)),ISNUMBER(FIND("single wall",B878)),ISNUMBER(FIND("Single-wall",B878)),ISNUMBER(FIND("Single wall",B878)))</f>
        <v>0</v>
      </c>
      <c r="AZ878" t="b">
        <f>OR(ISNUMBER(FIND("MWCNT",C878)),ISNUMBER(FIND("MWNT",C878)),ISNUMBER(FIND("multi-wall",C878)),ISNUMBER(FIND("multi wall",C878)),ISNUMBER(FIND("multiwall",C878)),ISNUMBER(FIND("Multi-wall",C878)),ISNUMBER(FIND("Multi wall",C878)),ISNUMBER(FIND("Multiwall",C878)),ISNUMBER(FIND("MWCNT",B878)),ISNUMBER(FIND("MWNT",B878)),ISNUMBER(FIND("multi-wall",B878)),ISNUMBER(FIND("multi wall",B878)),ISNUMBER(FIND("multiwall",B878)),ISNUMBER(FIND("Multi-wall",B878)),ISNUMBER(FIND("Multi wall",B878)),ISNUMBER(FIND("Multiwall",B878)),ISNUMBER(FIND("Double-wall",B878)),ISNUMBER(FIND("Double wall",B878)),ISNUMBER(FIND("Doublewall",B878)),ISNUMBER(FIND("double-wall",B878)),ISNUMBER(FIND("double wall",B878)),ISNUMBER(FIND("doublewall",B878)))</f>
        <v>1</v>
      </c>
      <c r="BA878" t="b">
        <f>AND(Table1[[#This Row],[SWCNT]],Table1[[#This Row],[MWCNT]])</f>
        <v>0</v>
      </c>
      <c r="BB878" t="b">
        <f>IF(Table1[[#This Row],[SWCNT]]=TRUE,FALSE,IF(Table1[[#This Row],[MWCNT]]=TRUE,FALSE,TRUE))</f>
        <v>0</v>
      </c>
      <c r="BC878" s="18"/>
    </row>
    <row r="879" spans="1:55" ht="259">
      <c r="A879" t="s">
        <v>2162</v>
      </c>
      <c r="B879" s="2" t="s">
        <v>2163</v>
      </c>
      <c r="C879" s="16" t="s">
        <v>2164</v>
      </c>
      <c r="D879" s="17" t="s">
        <v>54</v>
      </c>
      <c r="E879" s="2">
        <v>2017</v>
      </c>
      <c r="F879" t="b">
        <f>OR(ISNUMBER(FIND("cytotoxic",C879)),ISNUMBER(FIND("Cytotoxic",C879)),ISNUMBER(FIND("cellular toxicity",C879)),ISNUMBER(FIND("cell death",C879)),ISNUMBER(FIND("viable",C879)),ISNUMBER(FIND("phytotoxic",C879)),ISNUMBER(FIND("acute toxicity",C879)),ISNUMBER(FIND("MTT",C879)),ISNUMBER(FIND("survival",C879)),ISNUMBER(FIND("prolifer",C879)),ISNUMBER(FIND("apoptosis",C879)),ISNUMBER(FIND("neurotoxic",C879)),ISNUMBER(FIND("  lysis ",C879)),ISNUMBER(FIND("necrosis",C879)),ISNUMBER(FIND("cellular death",C879))*3,ISNUMBER(FIND("LDH",C879)),ISNUMBER(FIND("Acute toxicity",C879)))</f>
        <v>0</v>
      </c>
      <c r="G879" t="b">
        <f>OR(ISNUMBER(FIND("genotoxic",C879)),ISNUMBER(FIND("genotoxicity",C879)),ISNUMBER(FIND("DNA damage",C879)),ISNUMBER(FIND("DNA",C879)),ISNUMBER(FIND("RNA",C879)),ISNUMBER(FIND("mesothelioma",C879)),ISNUMBER(FIND("carcino",C879)),ISNUMBER(FIND("mutagen",C879)),ISNUMBER(FIND("genetic",C879)))</f>
        <v>0</v>
      </c>
      <c r="H879" t="b">
        <f>OR(ISNUMBER(FIND("inflammatory",C879)),ISNUMBER(FIND("inflamm",C879)))</f>
        <v>0</v>
      </c>
      <c r="I879" t="b">
        <f>OR(ISNUMBER(FIND("immune",C879)),ISNUMBER(FIND("immunological",C879)),ISNUMBER(FIND("interleuk",C879)),ISNUMBER(FIND("platelet activation",C879)),ISNUMBER(FIND("monocyte",C879)),ISNUMBER(FIND("leukocyte",C879)),ISNUMBER(FIND("cytokine",C879)),ISNUMBER(FIND("CD4",C879)),ISNUMBER(FIND("CD8",C879)),ISNUMBER(FIND("T-cell",C879)))</f>
        <v>0</v>
      </c>
      <c r="J879" t="b">
        <f>OR(ISNUMBER(FIND("reactive oxygen",C879)),ISNUMBER(FIND("ROS",C879)),ISNUMBER(FIND("free radical",C879)),ISNUMBER(FIND("oxidative stress",C879)),ISNUMBER(FIND("peroxid",C879)),ISNUMBER(FIND("oxidative",C879)),ISNUMBER(FIND("antioxid",C879)))</f>
        <v>0</v>
      </c>
      <c r="K879" t="b">
        <f>OR(ISNUMBER(FIND("autophag",C879)))</f>
        <v>0</v>
      </c>
      <c r="L879" t="b">
        <f>OR(ISNUMBER(FIND("morpholog",C879)))</f>
        <v>0</v>
      </c>
      <c r="M879" t="b">
        <f>OR(ISNUMBER(FIND("fibrosis",C879)),ISNUMBER(FIND("Fibrosis",C879)),ISNUMBER(FIND("fibrot",C879)))</f>
        <v>0</v>
      </c>
      <c r="N879" t="b">
        <f>OR(ISNUMBER(FIND("offspring",C879)),ISNUMBER(FIND("Parental",C879)),ISNUMBER(FIND("parental",C879)),ISNUMBER(FIND("germline",C879)),ISNUMBER(FIND("reproduc",C879)),ISNUMBER(FIND("embryo",C879)))</f>
        <v>0</v>
      </c>
      <c r="O879" t="b">
        <f>OR(ISNUMBER(FIND("metabol",C879)),ISNUMBER(FIND("Metabol",C879)),ISNUMBER(FIND("digest",C879)),ISNUMBER(FIND("mitochon",C879)))</f>
        <v>0</v>
      </c>
      <c r="P879" t="b">
        <v>1</v>
      </c>
      <c r="Q879" t="b">
        <v>1</v>
      </c>
      <c r="R879" t="b">
        <f>OR(ISNUMBER(FIND("Occupation",C879)),ISNUMBER(FIND("occupation",C879)),ISNUMBER(FIND("worker",C879)),ISNUMBER(FIND("workforce",C879)))</f>
        <v>0</v>
      </c>
      <c r="S879" t="b">
        <f>NOT(OR(F879,G879,H879,I879,J879,K879,L879,M879,N879,O879,P879,Q879,R879))</f>
        <v>0</v>
      </c>
      <c r="U879" t="b">
        <f>OR(Table1[[#This Row],[Inflammation]],Table1[[#This Row],[Immune]])</f>
        <v>0</v>
      </c>
      <c r="V879" t="str">
        <f>IF(OR(Table1[[#This Row],[Rodents]],Table1[[#This Row],[Human]],Table1[[#This Row],[Pig]]),OR(ISNUMBER(FIND("intratrach",C879)),ISNUMBER(FIND("nasal ",C879)),ISNUMBER(FIND("instill",C879))),"NA")</f>
        <v>NA</v>
      </c>
      <c r="W879" t="str">
        <f>IF(OR(Table1[[#This Row],[Rodents]],Table1[[#This Row],[Human]],Table1[[#This Row],[Pig]]),OR(ISNUMBER(FIND("dermal",C879)),ISNUMBER(FIND("skin ",C879))),"NA")</f>
        <v>NA</v>
      </c>
      <c r="X879" t="str">
        <f>IF(OR(Table1[[#This Row],[Rodents]],Table1[[#This Row],[Human]],Table1[[#This Row],[Pig]]),OR(ISNUMBER(FIND("injected",C879)),ISNUMBER(FIND("periton",C879)),ISNUMBER(FIND("intrascrot",C879))),"NA")</f>
        <v>NA</v>
      </c>
      <c r="Y879" t="str">
        <f>IF(OR(Table1[[#This Row],[Rodents]],Table1[[#This Row],[Human]],Table1[[#This Row],[Pig]]),NOT(OR(Table1[[#This Row],[Inhaled/Intratracheal/intranasal]],Table1[[#This Row],[Dermal]],Table1[[#This Row],[Injected]])),"NA")</f>
        <v>NA</v>
      </c>
      <c r="AA879" t="b">
        <f>OR(ISNUMBER(FIND("fish ",C879)),ISNUMBER(FIND("Fish ",C879)),ISNUMBER(FIND("aquatic",C879)),ISNUMBER(FIND("daphnids",C879)),ISNUMBER(FIND("Carcinus maenas",C879)),ISNUMBER(FIND("Daphnia",C879)),ISNUMBER(FIND("Ruditapes philippinarum",C879)),ISNUMBER(FIND("daphnia",C879)),ISNUMBER(FIND("marine",C879)),ISNUMBER(FIND("mussel",C879)),ISNUMBER(FIND("algae",C879)),ISNUMBER(FIND("Donax faba",C879)),ISNUMBER(FIND("estuarine",C879)),ISNUMBER(FIND("snail",C879)),ISNUMBER(FIND("Prorocentrum donghaiense",C879)) )</f>
        <v>1</v>
      </c>
      <c r="AB879" t="b">
        <f>OR(ISNUMBER(FIND(" rat ",C879)),ISNUMBER(FIND(" rats ",C879)),ISNUMBER(FIND(" Rats ",C879)),ISNUMBER(FIND(" Rat ",C879)),ISNUMBER(FIND(" rat.",C879)),ISNUMBER(FIND(" rats.",C879)),ISNUMBER(FIND("mouse",C879)),ISNUMBER(FIND("mice",C879)), ISNUMBER(FIND(" Mice",C879)))</f>
        <v>0</v>
      </c>
      <c r="AC879" t="b">
        <f>OR(ISNUMBER(FIND(" cell ",C879)),ISNUMBER(FIND("fibroblast",C879)),ISNUMBER(FIND("macrophage",C879)),ISNUMBER(FIND("epithelial",C879)),ISNUMBER(FIND("endothelial",C879)),ISNUMBER(FIND("neuron",C879)),ISNUMBER(FIND(" cells ",C879)),ISNUMBER(FIND("RBC",C879)),ISNUMBER(FIND("mitochond",C879)),ISNUMBER(FIND("adipocyte",C879)),ISNUMBER(FIND("osteo",C879)),ISNUMBER(FIND("keratin",C879)),ISNUMBER(FIND(" cell's ",C879)),ISNUMBER(FIND("eukary",C879)),ISNUMBER(FIND("sperm",C879)))</f>
        <v>0</v>
      </c>
      <c r="AD879" t="b">
        <f>OR(ISNUMBER(FIND("human",B879)),ISNUMBER(FIND("workers",B879)),ISNUMBER(FIND("workforces",B879)),ISNUMBER(FIND("occupational",B879)),ISNUMBER(FIND("Case report",B879)),ISNUMBER(FIND("Workplaces",B879)),ISNUMBER(FIND("worker",B879)))</f>
        <v>0</v>
      </c>
      <c r="AE879" t="b">
        <f>OR(ISNUMBER(FIND(" plant ",C879)),ISNUMBER(FIND("Plant ",C879)),ISNUMBER(FIND("tomato",C879)),ISNUMBER(FIND("plants",C879)),ISNUMBER(FIND("Plants",C879)),ISNUMBER(FIND("algae",C879)),ISNUMBER(FIND("lettuce",C879)),ISNUMBER(FIND("green gram sprouts ",C879)),ISNUMBER(FIND("Cucurbita pepo",C879)),ISNUMBER(FIND("bean ",C879)),ISNUMBER(FIND("chloroplast",C879)),ISNUMBER(FIND("chlorophyll",C879)),ISNUMBER(FIND("seedling",C879)),ISNUMBER(FIND("canola",C879)),ISNUMBER(FIND("shoot",C879)),ISNUMBER(FIND("photosynthes",C879)),ISNUMBER(FIND(" leaves ",C879)),,ISNUMBER(FIND("agriculture",C879)),ISNUMBER(FIND(" crops ",C879)))</f>
        <v>0</v>
      </c>
      <c r="AF879" t="b">
        <f>OR(ISNUMBER(FIND("bacteria",C879)),ISNUMBER(FIND("Bacteria",C879)),ISNUMBER(FIND("Bacterium",C879)),ISNUMBER(FIND("bacterium",C879)),ISNUMBER(FIND(" coli ",C879)))</f>
        <v>0</v>
      </c>
      <c r="AG879" t="b">
        <f>OR(ISNUMBER(FIND("fungi",C879)),ISNUMBER(FIND("Fungi",C879)),ISNUMBER(FIND("fungus",C879)),ISNUMBER(FIND("Fungus",C879)),ISNUMBER(FIND("mushroom",C879)),ISNUMBER(FIND("Mushroom",C879)),ISNUMBER(FIND(" mold ",C879)))</f>
        <v>0</v>
      </c>
      <c r="AH879" t="b">
        <f>OR(ISNUMBER(FIND("Pig ",C879)),ISNUMBER(FIND("pig ",C879)),ISNUMBER(FIND("Pigs ",C879)),ISNUMBER(FIND("pigs ",C879)))</f>
        <v>0</v>
      </c>
      <c r="AI879" t="b">
        <f>OR(ISNUMBER(FIND(" C. elegans",C879)),ISNUMBER(FIND("Caenorhabditis elegans",C879)),ISNUMBER(FIND("earthworms",C879)),ISNUMBER(FIND(" Ficopomatus enigmaticus",C879)),ISNUMBER(FIND("larva",C879)),ISNUMBER(FIND("Lumbriculus variegatus",C879)),ISNUMBER(FIND("nematode",C879)))</f>
        <v>0</v>
      </c>
      <c r="AJ879" t="b">
        <f>NOT(OR(AA879,AB879,AC879,AD879,AE879,AF879,AG879,AH879,AI879))</f>
        <v>0</v>
      </c>
      <c r="AL879" t="b">
        <f>OR(AA879,AB879,AD879,AE879,AF879,AG879,AH879,AI879)</f>
        <v>1</v>
      </c>
      <c r="AM879" t="b">
        <f>IF(Table1[[#This Row],[In vivo?]],IF(Table1[[#This Row],[Cell]],FALSE,TRUE),FALSE)</f>
        <v>1</v>
      </c>
      <c r="AN879" t="b">
        <f>AND(AC879,AL879)</f>
        <v>0</v>
      </c>
      <c r="AO879" t="b">
        <f>IF(Table1[[#This Row],[Cell]],IF(Table1[[#This Row],[In vivo?]],FALSE,TRUE),FALSE)</f>
        <v>0</v>
      </c>
      <c r="AP879" t="b">
        <f>NOT(OR(Table1[[#This Row],[In vivo?]],Table1[[#This Row],[Only in Cell]]))</f>
        <v>0</v>
      </c>
      <c r="AQ879" t="str">
        <f>IF(OR(Table1[[#This Row],[Rodents]],Table1[[#This Row],[Human]],Table1[[#This Row],[Pig]]),OR(ISNUMBER(FIND("pulmonary",C879)),ISNUMBER(FIND("lung",C879))),"NA")</f>
        <v>NA</v>
      </c>
      <c r="AR879" t="str">
        <f>IF(OR(Table1[[#This Row],[Rodents]],Table1[[#This Row],[Human]],Table1[[#This Row],[Pig]]),OR(ISNUMBER(FIND("skin",C879)),ISNUMBER(FIND("dermal",C879))),"NA")</f>
        <v>NA</v>
      </c>
      <c r="AS879" t="str">
        <f>IF(OR(Table1[[#This Row],[Rodents]],Table1[[#This Row],[Human]],Table1[[#This Row],[Pig]]),OR(ISNUMBER(FIND("liver",C879)),ISNUMBER(FIND("hepat",C879))),"NA")</f>
        <v>NA</v>
      </c>
      <c r="AT879" t="str">
        <f>IF(OR(Table1[[#This Row],[Rodents]],Table1[[#This Row],[Human]],Table1[[#This Row],[Pig]]),OR(ISNUMBER(FIND("kidney",C879)),ISNUMBER(FIND("neph",C879))),"NA")</f>
        <v>NA</v>
      </c>
      <c r="AU879" t="str">
        <f>IF(OR(Table1[[#This Row],[Rodents]],Table1[[#This Row],[Human]],Table1[[#This Row],[Pig]]),OR(ISNUMBER(FIND("brain",C879)),ISNUMBER(FIND("neur",C879)),ISNUMBER(FIND("nerv",C879))),"NA")</f>
        <v>NA</v>
      </c>
      <c r="AV879" t="str">
        <f>IF(OR(Table1[[#This Row],[Rodents]],Table1[[#This Row],[Human]],Table1[[#This Row],[Pig]]),OR(ISNUMBER(FIND("heart",C879)),ISNUMBER(FIND("cardi",C879))),"NA")</f>
        <v>NA</v>
      </c>
      <c r="AW879" t="str">
        <f>IF(OR(Table1[[#This Row],[Rodents]],Table1[[#This Row],[Human]],Table1[[#This Row],[Pig]]),OR(ISNUMBER(FIND("gastro",C879)),ISNUMBER(FIND("intesti",C879)),ISNUMBER(FIND("stomach",C879))),"NA")</f>
        <v>NA</v>
      </c>
      <c r="AX879" t="str">
        <f>IF(OR(Table1[[#This Row],[Rodents]],Table1[[#This Row],[Human]],Table1[[#This Row],[Pig]]),NOT(OR(AQ879,AR879,AS879,AT879,AU879,AV879,AW879)),"NA")</f>
        <v>NA</v>
      </c>
      <c r="AY879" t="b">
        <f>OR(ISNUMBER(FIND("SWCNT",C879)),ISNUMBER(FIND("SWNT",C879)),ISNUMBER(FIND("single-wall",C879)),ISNUMBER(FIND("single wall",C879)),ISNUMBER(FIND("Single wall",C879)),ISNUMBER(FIND("Single-wall",C879)),ISNUMBER(FIND("SWCNT",B879)),ISNUMBER(FIND("SWNT",B879)),ISNUMBER(FIND("single-wall",B879)),ISNUMBER(FIND("single wall",B879)),ISNUMBER(FIND("Single-wall",B879)),ISNUMBER(FIND("Single wall",B879)))</f>
        <v>0</v>
      </c>
      <c r="AZ879" t="b">
        <f>OR(ISNUMBER(FIND("MWCNT",C879)),ISNUMBER(FIND("MWNT",C879)),ISNUMBER(FIND("multi-wall",C879)),ISNUMBER(FIND("multi wall",C879)),ISNUMBER(FIND("multiwall",C879)),ISNUMBER(FIND("Multi-wall",C879)),ISNUMBER(FIND("Multi wall",C879)),ISNUMBER(FIND("Multiwall",C879)),ISNUMBER(FIND("MWCNT",B879)),ISNUMBER(FIND("MWNT",B879)),ISNUMBER(FIND("multi-wall",B879)),ISNUMBER(FIND("multi wall",B879)),ISNUMBER(FIND("multiwall",B879)),ISNUMBER(FIND("Multi-wall",B879)),ISNUMBER(FIND("Multi wall",B879)),ISNUMBER(FIND("Multiwall",B879)),ISNUMBER(FIND("Double-wall",B879)),ISNUMBER(FIND("Double wall",B879)),ISNUMBER(FIND("Doublewall",B879)),ISNUMBER(FIND("double-wall",B879)),ISNUMBER(FIND("double wall",B879)),ISNUMBER(FIND("doublewall",B879)))</f>
        <v>1</v>
      </c>
      <c r="BA879" t="b">
        <f>AND(Table1[[#This Row],[SWCNT]],Table1[[#This Row],[MWCNT]])</f>
        <v>0</v>
      </c>
      <c r="BB879" t="b">
        <f>IF(Table1[[#This Row],[SWCNT]]=TRUE,FALSE,IF(Table1[[#This Row],[MWCNT]]=TRUE,FALSE,TRUE))</f>
        <v>0</v>
      </c>
      <c r="BC879" s="18"/>
    </row>
    <row r="880" spans="1:55" ht="222">
      <c r="A880" t="s">
        <v>2185</v>
      </c>
      <c r="B880" s="2" t="s">
        <v>2187</v>
      </c>
      <c r="C880" s="16" t="s">
        <v>2189</v>
      </c>
      <c r="D880" s="17" t="s">
        <v>2191</v>
      </c>
      <c r="E880" s="2">
        <v>2017</v>
      </c>
      <c r="F880" t="b">
        <f>OR(ISNUMBER(FIND("cytotoxic",C880)),ISNUMBER(FIND("Cytotoxic",C880)),ISNUMBER(FIND("cellular toxicity",C880)),ISNUMBER(FIND("cell death",C880)),ISNUMBER(FIND("viable",C880)),ISNUMBER(FIND("phytotoxic",C880)),ISNUMBER(FIND("acute toxicity",C880)),ISNUMBER(FIND("MTT",C880)),ISNUMBER(FIND("survival",C880)),ISNUMBER(FIND("prolifer",C880)),ISNUMBER(FIND("apoptosis",C880)),ISNUMBER(FIND("neurotoxic",C880)),ISNUMBER(FIND("  lysis ",C880)),ISNUMBER(FIND("necrosis",C880)),ISNUMBER(FIND("cellular death",C880))*3,ISNUMBER(FIND("LDH",C880)),ISNUMBER(FIND("Acute toxicity",C880)))</f>
        <v>0</v>
      </c>
      <c r="G880" t="b">
        <f>OR(ISNUMBER(FIND("genotoxic",C880)),ISNUMBER(FIND("genotoxicity",C880)),ISNUMBER(FIND("DNA damage",C880)),ISNUMBER(FIND("DNA",C880)),ISNUMBER(FIND("RNA",C880)),ISNUMBER(FIND("mesothelioma",C880)),ISNUMBER(FIND("carcino",C880)),ISNUMBER(FIND("mutagen",C880)),ISNUMBER(FIND("genetic",C880)))</f>
        <v>0</v>
      </c>
      <c r="H880" t="b">
        <f>OR(ISNUMBER(FIND("inflammatory",C880)),ISNUMBER(FIND("inflamm",C880)))</f>
        <v>0</v>
      </c>
      <c r="I880" t="b">
        <f>OR(ISNUMBER(FIND("immune",C880)),ISNUMBER(FIND("immunological",C880)),ISNUMBER(FIND("interleuk",C880)),ISNUMBER(FIND("platelet activation",C880)),ISNUMBER(FIND("monocyte",C880)),ISNUMBER(FIND("leukocyte",C880)),ISNUMBER(FIND("cytokine",C880)),ISNUMBER(FIND("CD4",C880)),ISNUMBER(FIND("CD8",C880)),ISNUMBER(FIND("T-cell",C880)))</f>
        <v>0</v>
      </c>
      <c r="J880" t="b">
        <f>OR(ISNUMBER(FIND("reactive oxygen",C880)),ISNUMBER(FIND("ROS",C880)),ISNUMBER(FIND("free radical",C880)),ISNUMBER(FIND("oxidative stress",C880)),ISNUMBER(FIND("peroxid",C880)),ISNUMBER(FIND("oxidative",C880)),ISNUMBER(FIND("antioxid",C880)))</f>
        <v>0</v>
      </c>
      <c r="K880" t="b">
        <f>OR(ISNUMBER(FIND("autophag",C880)))</f>
        <v>0</v>
      </c>
      <c r="L880" t="b">
        <f>OR(ISNUMBER(FIND("morpholog",C880)))</f>
        <v>0</v>
      </c>
      <c r="M880" t="b">
        <f>OR(ISNUMBER(FIND("fibrosis",C880)),ISNUMBER(FIND("Fibrosis",C880)),ISNUMBER(FIND("fibrot",C880)))</f>
        <v>0</v>
      </c>
      <c r="N880" t="b">
        <f>OR(ISNUMBER(FIND("offspring",C880)),ISNUMBER(FIND("Parental",C880)),ISNUMBER(FIND("parental",C880)),ISNUMBER(FIND("germline",C880)),ISNUMBER(FIND("reproduc",C880)),ISNUMBER(FIND("embryo",C880)))</f>
        <v>0</v>
      </c>
      <c r="O880" t="b">
        <f>OR(ISNUMBER(FIND("metabol",C880)),ISNUMBER(FIND("Metabol",C880)),ISNUMBER(FIND("digest",C880)),ISNUMBER(FIND("mitochon",C880)))</f>
        <v>0</v>
      </c>
      <c r="P880" t="b">
        <f>OR(ISNUMBER(FIND("ecotox",C880)),ISNUMBER(FIND("Ecotox",B880)),ISNUMBER(FIND("ecotox",B880)),ISNUMBER(FIND("Ecotox",C880)))</f>
        <v>0</v>
      </c>
      <c r="Q880" t="b">
        <v>1</v>
      </c>
      <c r="R880" t="b">
        <f>OR(ISNUMBER(FIND("Occupation",C880)),ISNUMBER(FIND("occupation",C880)),ISNUMBER(FIND("worker",C880)),ISNUMBER(FIND("workforce",C880)))</f>
        <v>0</v>
      </c>
      <c r="S880" t="b">
        <f>NOT(OR(F880,G880,H880,I880,J880,K880,L880,M880,N880,O880,P880,Q880,R880))</f>
        <v>0</v>
      </c>
      <c r="T880" t="s">
        <v>6149</v>
      </c>
      <c r="U880" t="b">
        <f>OR(Table1[[#This Row],[Inflammation]],Table1[[#This Row],[Immune]])</f>
        <v>0</v>
      </c>
      <c r="V880" t="str">
        <f>IF(OR(Table1[[#This Row],[Rodents]],Table1[[#This Row],[Human]],Table1[[#This Row],[Pig]]),OR(ISNUMBER(FIND("intratrach",C880)),ISNUMBER(FIND("nasal ",C880)),ISNUMBER(FIND("instill",C880))),"NA")</f>
        <v>NA</v>
      </c>
      <c r="W880" t="str">
        <f>IF(OR(Table1[[#This Row],[Rodents]],Table1[[#This Row],[Human]],Table1[[#This Row],[Pig]]),OR(ISNUMBER(FIND("dermal",C880)),ISNUMBER(FIND("skin ",C880))),"NA")</f>
        <v>NA</v>
      </c>
      <c r="X880" t="str">
        <f>IF(OR(Table1[[#This Row],[Rodents]],Table1[[#This Row],[Human]],Table1[[#This Row],[Pig]]),OR(ISNUMBER(FIND("injected",C880)),ISNUMBER(FIND("periton",C880)),ISNUMBER(FIND("intrascrot",C880))),"NA")</f>
        <v>NA</v>
      </c>
      <c r="Y880" t="str">
        <f>IF(OR(Table1[[#This Row],[Rodents]],Table1[[#This Row],[Human]],Table1[[#This Row],[Pig]]),NOT(OR(Table1[[#This Row],[Inhaled/Intratracheal/intranasal]],Table1[[#This Row],[Dermal]],Table1[[#This Row],[Injected]])),"NA")</f>
        <v>NA</v>
      </c>
      <c r="AA880" t="b">
        <f>OR(ISNUMBER(FIND("fish ",C880)),ISNUMBER(FIND("Fish ",C880)),ISNUMBER(FIND("aquatic",C880)),ISNUMBER(FIND("daphnids",C880)),ISNUMBER(FIND("Carcinus maenas",C880)),ISNUMBER(FIND("Daphnia",C880)),ISNUMBER(FIND("Ruditapes philippinarum",C880)),ISNUMBER(FIND("daphnia",C880)),ISNUMBER(FIND("marine",C880)),ISNUMBER(FIND("mussel",C880)),ISNUMBER(FIND("algae",C880)),ISNUMBER(FIND("Donax faba",C880)),ISNUMBER(FIND("estuarine",C880)),ISNUMBER(FIND("snail",C880)),ISNUMBER(FIND("Prorocentrum donghaiense",C880)) )</f>
        <v>0</v>
      </c>
      <c r="AB880" t="b">
        <f>OR(ISNUMBER(FIND(" rat ",C880)),ISNUMBER(FIND(" rats ",C880)),ISNUMBER(FIND(" Rats ",C880)),ISNUMBER(FIND(" Rat ",C880)),ISNUMBER(FIND(" rat.",C880)),ISNUMBER(FIND(" rats.",C880)),ISNUMBER(FIND("mouse",C880)),ISNUMBER(FIND("mice",C880)), ISNUMBER(FIND(" Mice",C880)))</f>
        <v>0</v>
      </c>
      <c r="AC880" t="b">
        <f>OR(ISNUMBER(FIND(" cell ",C880)),ISNUMBER(FIND("fibroblast",C880)),ISNUMBER(FIND("macrophage",C880)),ISNUMBER(FIND("epithelial",C880)),ISNUMBER(FIND("endothelial",C880)),ISNUMBER(FIND("neuron",C880)),ISNUMBER(FIND(" cells ",C880)),ISNUMBER(FIND("RBC",C880)),ISNUMBER(FIND("mitochond",C880)),ISNUMBER(FIND("adipocyte",C880)),ISNUMBER(FIND("osteo",C880)),ISNUMBER(FIND("keratin",C880)),ISNUMBER(FIND(" cell's ",C880)),ISNUMBER(FIND("eukary",C880)),ISNUMBER(FIND("sperm",C880)))</f>
        <v>1</v>
      </c>
      <c r="AD880" t="b">
        <f>OR(ISNUMBER(FIND("human",B880)),ISNUMBER(FIND("workers",B880)),ISNUMBER(FIND("workforces",B880)),ISNUMBER(FIND("occupational",B880)),ISNUMBER(FIND("Case report",B880)),ISNUMBER(FIND("Workplaces",B880)),ISNUMBER(FIND("worker",B880)))</f>
        <v>0</v>
      </c>
      <c r="AE880" t="b">
        <f>OR(ISNUMBER(FIND(" plant ",C880)),ISNUMBER(FIND("Plant ",C880)),ISNUMBER(FIND("tomato",C880)),ISNUMBER(FIND("plants",C880)),ISNUMBER(FIND("Plants",C880)),ISNUMBER(FIND("algae",C880)),ISNUMBER(FIND("lettuce",C880)),ISNUMBER(FIND("green gram sprouts ",C880)),ISNUMBER(FIND("Cucurbita pepo",C880)),ISNUMBER(FIND("bean ",C880)),ISNUMBER(FIND("chloroplast",C880)),ISNUMBER(FIND("chlorophyll",C880)),ISNUMBER(FIND("seedling",C880)),ISNUMBER(FIND("canola",C880)),ISNUMBER(FIND("shoot",C880)),ISNUMBER(FIND("photosynthes",C880)),ISNUMBER(FIND(" leaves ",C880)),,ISNUMBER(FIND("agriculture",C880)),ISNUMBER(FIND(" crops ",C880)))</f>
        <v>0</v>
      </c>
      <c r="AF880" t="b">
        <f>OR(ISNUMBER(FIND("bacteria",C880)),ISNUMBER(FIND("Bacteria",C880)),ISNUMBER(FIND("Bacterium",C880)),ISNUMBER(FIND("bacterium",C880)),ISNUMBER(FIND(" coli ",C880)))</f>
        <v>0</v>
      </c>
      <c r="AG880" t="b">
        <f>OR(ISNUMBER(FIND("fungi",C880)),ISNUMBER(FIND("Fungi",C880)),ISNUMBER(FIND("fungus",C880)),ISNUMBER(FIND("Fungus",C880)),ISNUMBER(FIND("mushroom",C880)),ISNUMBER(FIND("Mushroom",C880)),ISNUMBER(FIND(" mold ",C880)))</f>
        <v>0</v>
      </c>
      <c r="AH880" t="b">
        <f>OR(ISNUMBER(FIND("Pig ",C880)),ISNUMBER(FIND("pig ",C880)),ISNUMBER(FIND("Pigs ",C880)),ISNUMBER(FIND("pigs ",C880)))</f>
        <v>0</v>
      </c>
      <c r="AI880" t="b">
        <f>OR(ISNUMBER(FIND(" C. elegans",C880)),ISNUMBER(FIND("Caenorhabditis elegans",C880)),ISNUMBER(FIND("earthworms",C880)),ISNUMBER(FIND(" Ficopomatus enigmaticus",C880)),ISNUMBER(FIND("larva",C880)),ISNUMBER(FIND("Lumbriculus variegatus",C880)),ISNUMBER(FIND("nematode",C880)))</f>
        <v>0</v>
      </c>
      <c r="AJ880" t="b">
        <f>NOT(OR(AA880,AB880,AC880,AD880,AE880,AF880,AG880,AH880,AI880))</f>
        <v>0</v>
      </c>
      <c r="AL880" t="b">
        <f>OR(AA880,AB880,AD880,AE880,AF880,AG880,AH880,AI880)</f>
        <v>0</v>
      </c>
      <c r="AM880" t="b">
        <f>IF(Table1[[#This Row],[In vivo?]],IF(Table1[[#This Row],[Cell]],FALSE,TRUE),FALSE)</f>
        <v>0</v>
      </c>
      <c r="AN880" t="b">
        <f>AND(AC880,AL880)</f>
        <v>0</v>
      </c>
      <c r="AO880" t="b">
        <f>IF(Table1[[#This Row],[Cell]],IF(Table1[[#This Row],[In vivo?]],FALSE,TRUE),FALSE)</f>
        <v>1</v>
      </c>
      <c r="AP880" t="b">
        <f>NOT(OR(Table1[[#This Row],[In vivo?]],Table1[[#This Row],[Only in Cell]]))</f>
        <v>0</v>
      </c>
      <c r="AQ880" t="str">
        <f>IF(OR(Table1[[#This Row],[Rodents]],Table1[[#This Row],[Human]],Table1[[#This Row],[Pig]]),OR(ISNUMBER(FIND("pulmonary",C880)),ISNUMBER(FIND("lung",C880))),"NA")</f>
        <v>NA</v>
      </c>
      <c r="AR880" t="str">
        <f>IF(OR(Table1[[#This Row],[Rodents]],Table1[[#This Row],[Human]],Table1[[#This Row],[Pig]]),OR(ISNUMBER(FIND("skin",C880)),ISNUMBER(FIND("dermal",C880))),"NA")</f>
        <v>NA</v>
      </c>
      <c r="AS880" t="str">
        <f>IF(OR(Table1[[#This Row],[Rodents]],Table1[[#This Row],[Human]],Table1[[#This Row],[Pig]]),OR(ISNUMBER(FIND("liver",C880)),ISNUMBER(FIND("hepat",C880))),"NA")</f>
        <v>NA</v>
      </c>
      <c r="AT880" t="str">
        <f>IF(OR(Table1[[#This Row],[Rodents]],Table1[[#This Row],[Human]],Table1[[#This Row],[Pig]]),OR(ISNUMBER(FIND("kidney",C880)),ISNUMBER(FIND("neph",C880))),"NA")</f>
        <v>NA</v>
      </c>
      <c r="AU880" t="str">
        <f>IF(OR(Table1[[#This Row],[Rodents]],Table1[[#This Row],[Human]],Table1[[#This Row],[Pig]]),OR(ISNUMBER(FIND("brain",C880)),ISNUMBER(FIND("neur",C880)),ISNUMBER(FIND("nerv",C880))),"NA")</f>
        <v>NA</v>
      </c>
      <c r="AV880" t="str">
        <f>IF(OR(Table1[[#This Row],[Rodents]],Table1[[#This Row],[Human]],Table1[[#This Row],[Pig]]),OR(ISNUMBER(FIND("heart",C880)),ISNUMBER(FIND("cardi",C880))),"NA")</f>
        <v>NA</v>
      </c>
      <c r="AW880" t="str">
        <f>IF(OR(Table1[[#This Row],[Rodents]],Table1[[#This Row],[Human]],Table1[[#This Row],[Pig]]),OR(ISNUMBER(FIND("gastro",C880)),ISNUMBER(FIND("intesti",C880)),ISNUMBER(FIND("stomach",C880))),"NA")</f>
        <v>NA</v>
      </c>
      <c r="AX880" t="str">
        <f>IF(OR(Table1[[#This Row],[Rodents]],Table1[[#This Row],[Human]],Table1[[#This Row],[Pig]]),NOT(OR(AQ880,AR880,AS880,AT880,AU880,AV880,AW880)),"NA")</f>
        <v>NA</v>
      </c>
      <c r="AY880" t="b">
        <f>OR(ISNUMBER(FIND("SWCNT",C880)),ISNUMBER(FIND("SWNT",C880)),ISNUMBER(FIND("single-wall",C880)),ISNUMBER(FIND("single wall",C880)),ISNUMBER(FIND("Single wall",C880)),ISNUMBER(FIND("Single-wall",C880)),ISNUMBER(FIND("SWCNT",B880)),ISNUMBER(FIND("SWNT",B880)),ISNUMBER(FIND("single-wall",B880)),ISNUMBER(FIND("single wall",B880)),ISNUMBER(FIND("Single-wall",B880)),ISNUMBER(FIND("Single wall",B880)))</f>
        <v>0</v>
      </c>
      <c r="AZ880" t="b">
        <f>OR(ISNUMBER(FIND("MWCNT",C880)),ISNUMBER(FIND("MWNT",C880)),ISNUMBER(FIND("multi-wall",C880)),ISNUMBER(FIND("multi wall",C880)),ISNUMBER(FIND("multiwall",C880)),ISNUMBER(FIND("Multi-wall",C880)),ISNUMBER(FIND("Multi wall",C880)),ISNUMBER(FIND("Multiwall",C880)),ISNUMBER(FIND("MWCNT",B880)),ISNUMBER(FIND("MWNT",B880)),ISNUMBER(FIND("multi-wall",B880)),ISNUMBER(FIND("multi wall",B880)),ISNUMBER(FIND("multiwall",B880)),ISNUMBER(FIND("Multi-wall",B880)),ISNUMBER(FIND("Multi wall",B880)),ISNUMBER(FIND("Multiwall",B880)),ISNUMBER(FIND("Double-wall",B880)),ISNUMBER(FIND("Double wall",B880)),ISNUMBER(FIND("Doublewall",B880)),ISNUMBER(FIND("double-wall",B880)),ISNUMBER(FIND("double wall",B880)),ISNUMBER(FIND("doublewall",B880)))</f>
        <v>1</v>
      </c>
      <c r="BA880" t="b">
        <f>AND(Table1[[#This Row],[SWCNT]],Table1[[#This Row],[MWCNT]])</f>
        <v>0</v>
      </c>
      <c r="BB880" t="b">
        <f>IF(Table1[[#This Row],[SWCNT]]=TRUE,FALSE,IF(Table1[[#This Row],[MWCNT]]=TRUE,FALSE,TRUE))</f>
        <v>0</v>
      </c>
      <c r="BC880" s="18"/>
    </row>
    <row r="881" spans="1:55" ht="203.5">
      <c r="A881" t="s">
        <v>2287</v>
      </c>
      <c r="B881" s="2" t="s">
        <v>2289</v>
      </c>
      <c r="C881" s="16" t="s">
        <v>2291</v>
      </c>
      <c r="D881" s="17" t="s">
        <v>1367</v>
      </c>
      <c r="E881" s="2">
        <v>2017</v>
      </c>
      <c r="F881" t="b">
        <f>OR(ISNUMBER(FIND("cytotoxic",C881)),ISNUMBER(FIND("Cytotoxic",C881)),ISNUMBER(FIND("cellular toxicity",C881)),ISNUMBER(FIND("cell death",C881)),ISNUMBER(FIND("viable",C881)),ISNUMBER(FIND("phytotoxic",C881)),ISNUMBER(FIND("acute toxicity",C881)),ISNUMBER(FIND("MTT",C881)),ISNUMBER(FIND("survival",C881)),ISNUMBER(FIND("prolifer",C881)),ISNUMBER(FIND("apoptosis",C881)),ISNUMBER(FIND("neurotoxic",C881)),ISNUMBER(FIND("  lysis ",C881)),ISNUMBER(FIND("necrosis",C881)),ISNUMBER(FIND("cellular death",C881))*3,ISNUMBER(FIND("LDH",C881)),ISNUMBER(FIND("Acute toxicity",C881)))</f>
        <v>0</v>
      </c>
      <c r="G881" t="b">
        <f>OR(ISNUMBER(FIND("genotoxic",C881)),ISNUMBER(FIND("genotoxicity",C881)),ISNUMBER(FIND("DNA damage",C881)),ISNUMBER(FIND("DNA",C881)),ISNUMBER(FIND("RNA",C881)),ISNUMBER(FIND("mesothelioma",C881)),ISNUMBER(FIND("carcino",C881)),ISNUMBER(FIND("mutagen",C881)),ISNUMBER(FIND("genetic",C881)))</f>
        <v>0</v>
      </c>
      <c r="H881" t="b">
        <f>OR(ISNUMBER(FIND("inflammatory",C881)),ISNUMBER(FIND("inflamm",C881)))</f>
        <v>0</v>
      </c>
      <c r="I881" t="b">
        <f>OR(ISNUMBER(FIND("immune",C881)),ISNUMBER(FIND("immunological",C881)),ISNUMBER(FIND("interleuk",C881)),ISNUMBER(FIND("platelet activation",C881)),ISNUMBER(FIND("monocyte",C881)),ISNUMBER(FIND("leukocyte",C881)),ISNUMBER(FIND("cytokine",C881)),ISNUMBER(FIND("CD4",C881)),ISNUMBER(FIND("CD8",C881)),ISNUMBER(FIND("T-cell",C881)))</f>
        <v>0</v>
      </c>
      <c r="J881" t="b">
        <f>OR(ISNUMBER(FIND("reactive oxygen",C881)),ISNUMBER(FIND("ROS",C881)),ISNUMBER(FIND("free radical",C881)),ISNUMBER(FIND("oxidative stress",C881)),ISNUMBER(FIND("peroxid",C881)),ISNUMBER(FIND("oxidative",C881)),ISNUMBER(FIND("antioxid",C881)))</f>
        <v>0</v>
      </c>
      <c r="K881" t="b">
        <f>OR(ISNUMBER(FIND("autophag",C881)))</f>
        <v>0</v>
      </c>
      <c r="L881" t="b">
        <f>OR(ISNUMBER(FIND("morpholog",C881)))</f>
        <v>0</v>
      </c>
      <c r="M881" t="b">
        <f>OR(ISNUMBER(FIND("fibrosis",C881)),ISNUMBER(FIND("Fibrosis",C881)),ISNUMBER(FIND("fibrot",C881)))</f>
        <v>0</v>
      </c>
      <c r="N881" t="b">
        <f>OR(ISNUMBER(FIND("offspring",C881)),ISNUMBER(FIND("Parental",C881)),ISNUMBER(FIND("parental",C881)),ISNUMBER(FIND("germline",C881)),ISNUMBER(FIND("reproduc",C881)),ISNUMBER(FIND("embryo",C881)))</f>
        <v>0</v>
      </c>
      <c r="O881" t="b">
        <f>OR(ISNUMBER(FIND("metabol",C881)),ISNUMBER(FIND("Metabol",C881)),ISNUMBER(FIND("digest",C881)),ISNUMBER(FIND("mitochon",C881)))</f>
        <v>0</v>
      </c>
      <c r="P881" t="b">
        <f>OR(ISNUMBER(FIND("ecotox",C881)),ISNUMBER(FIND("Ecotox",B881)),ISNUMBER(FIND("ecotox",B881)),ISNUMBER(FIND("Ecotox",C881)))</f>
        <v>0</v>
      </c>
      <c r="Q881" t="b">
        <f>OR(ISNUMBER(FIND("Bioaccum",C881)),ISNUMBER(FIND("bioaccum",C881)),ISNUMBER(FIND("accum",C881)))</f>
        <v>0</v>
      </c>
      <c r="R881" t="b">
        <f>OR(ISNUMBER(FIND("Occupation",C881)),ISNUMBER(FIND("occupation",C881)),ISNUMBER(FIND("worker",C881)),ISNUMBER(FIND("workforce",C881)))</f>
        <v>0</v>
      </c>
      <c r="S881" t="b">
        <f>NOT(OR(F881,G881,H881,I881,J881,K881,L881,M881,N881,O881,P881,Q881,R881))</f>
        <v>1</v>
      </c>
      <c r="U881" t="b">
        <f>OR(Table1[[#This Row],[Inflammation]],Table1[[#This Row],[Immune]])</f>
        <v>0</v>
      </c>
      <c r="V881" t="b">
        <f>IF(OR(Table1[[#This Row],[Rodents]],Table1[[#This Row],[Human]],Table1[[#This Row],[Pig]]),OR(ISNUMBER(FIND("intratrach",C881)),ISNUMBER(FIND("nasal ",C881)),ISNUMBER(FIND("instill",C881))),"NA")</f>
        <v>0</v>
      </c>
      <c r="W881" t="b">
        <f>IF(OR(Table1[[#This Row],[Rodents]],Table1[[#This Row],[Human]],Table1[[#This Row],[Pig]]),OR(ISNUMBER(FIND("dermal",C881)),ISNUMBER(FIND("skin ",C881))),"NA")</f>
        <v>0</v>
      </c>
      <c r="X881" t="b">
        <f>IF(OR(Table1[[#This Row],[Rodents]],Table1[[#This Row],[Human]],Table1[[#This Row],[Pig]]),OR(ISNUMBER(FIND("injected",C881)),ISNUMBER(FIND("periton",C881)),ISNUMBER(FIND("intrascrot",C881))),"NA")</f>
        <v>1</v>
      </c>
      <c r="Y881" t="b">
        <f>IF(OR(Table1[[#This Row],[Rodents]],Table1[[#This Row],[Human]],Table1[[#This Row],[Pig]]),NOT(OR(Table1[[#This Row],[Inhaled/Intratracheal/intranasal]],Table1[[#This Row],[Dermal]],Table1[[#This Row],[Injected]])),"NA")</f>
        <v>0</v>
      </c>
      <c r="AA881" t="b">
        <f>OR(ISNUMBER(FIND("fish ",C881)),ISNUMBER(FIND("Fish ",C881)),ISNUMBER(FIND("aquatic",C881)),ISNUMBER(FIND("daphnids",C881)),ISNUMBER(FIND("Carcinus maenas",C881)),ISNUMBER(FIND("Daphnia",C881)),ISNUMBER(FIND("Ruditapes philippinarum",C881)),ISNUMBER(FIND("daphnia",C881)),ISNUMBER(FIND("marine",C881)),ISNUMBER(FIND("mussel",C881)),ISNUMBER(FIND("algae",C881)),ISNUMBER(FIND("Donax faba",C881)),ISNUMBER(FIND("estuarine",C881)),ISNUMBER(FIND("snail",C881)),ISNUMBER(FIND("Prorocentrum donghaiense",C881)) )</f>
        <v>0</v>
      </c>
      <c r="AB881" t="b">
        <f>OR(ISNUMBER(FIND(" rat ",C881)),ISNUMBER(FIND(" rats ",C881)),ISNUMBER(FIND(" Rats ",C881)),ISNUMBER(FIND(" Rat ",C881)),ISNUMBER(FIND(" rat.",C881)),ISNUMBER(FIND(" rats.",C881)),ISNUMBER(FIND("mouse",C881)),ISNUMBER(FIND("mice",C881)), ISNUMBER(FIND(" Mice",C881)))</f>
        <v>1</v>
      </c>
      <c r="AC881" t="b">
        <f>OR(ISNUMBER(FIND(" cell ",C881)),ISNUMBER(FIND("fibroblast",C881)),ISNUMBER(FIND("macrophage",C881)),ISNUMBER(FIND("epithelial",C881)),ISNUMBER(FIND("endothelial",C881)),ISNUMBER(FIND("neuron",C881)),ISNUMBER(FIND(" cells ",C881)),ISNUMBER(FIND("RBC",C881)),ISNUMBER(FIND("mitochond",C881)),ISNUMBER(FIND("adipocyte",C881)),ISNUMBER(FIND("osteo",C881)),ISNUMBER(FIND("keratin",C881)),ISNUMBER(FIND(" cell's ",C881)),ISNUMBER(FIND("eukary",C881)),ISNUMBER(FIND("sperm",C881)))</f>
        <v>1</v>
      </c>
      <c r="AD881" t="b">
        <f>OR(ISNUMBER(FIND("human",B881)),ISNUMBER(FIND("workers",B881)),ISNUMBER(FIND("workforces",B881)),ISNUMBER(FIND("occupational",B881)),ISNUMBER(FIND("Case report",B881)),ISNUMBER(FIND("Workplaces",B881)),ISNUMBER(FIND("worker",B881)))</f>
        <v>0</v>
      </c>
      <c r="AE881" t="b">
        <f>OR(ISNUMBER(FIND(" plant ",C881)),ISNUMBER(FIND("Plant ",C881)),ISNUMBER(FIND("tomato",C881)),ISNUMBER(FIND("plants",C881)),ISNUMBER(FIND("Plants",C881)),ISNUMBER(FIND("algae",C881)),ISNUMBER(FIND("lettuce",C881)),ISNUMBER(FIND("green gram sprouts ",C881)),ISNUMBER(FIND("Cucurbita pepo",C881)),ISNUMBER(FIND("bean ",C881)),ISNUMBER(FIND("chloroplast",C881)),ISNUMBER(FIND("chlorophyll",C881)),ISNUMBER(FIND("seedling",C881)),ISNUMBER(FIND("canola",C881)),ISNUMBER(FIND("shoot",C881)),ISNUMBER(FIND("photosynthes",C881)),ISNUMBER(FIND(" leaves ",C881)),,ISNUMBER(FIND("agriculture",C881)),ISNUMBER(FIND(" crops ",C881)))</f>
        <v>0</v>
      </c>
      <c r="AF881" t="b">
        <f>OR(ISNUMBER(FIND("bacteria",C881)),ISNUMBER(FIND("Bacteria",C881)),ISNUMBER(FIND("Bacterium",C881)),ISNUMBER(FIND("bacterium",C881)),ISNUMBER(FIND(" coli ",C881)))</f>
        <v>0</v>
      </c>
      <c r="AG881" t="b">
        <f>OR(ISNUMBER(FIND("fungi",C881)),ISNUMBER(FIND("Fungi",C881)),ISNUMBER(FIND("fungus",C881)),ISNUMBER(FIND("Fungus",C881)),ISNUMBER(FIND("mushroom",C881)),ISNUMBER(FIND("Mushroom",C881)),ISNUMBER(FIND(" mold ",C881)))</f>
        <v>0</v>
      </c>
      <c r="AH881" t="b">
        <f>OR(ISNUMBER(FIND("Pig ",C881)),ISNUMBER(FIND("pig ",C881)),ISNUMBER(FIND("Pigs ",C881)),ISNUMBER(FIND("pigs ",C881)))</f>
        <v>0</v>
      </c>
      <c r="AI881" t="b">
        <f>OR(ISNUMBER(FIND(" C. elegans",C881)),ISNUMBER(FIND("Caenorhabditis elegans",C881)),ISNUMBER(FIND("earthworms",C881)),ISNUMBER(FIND(" Ficopomatus enigmaticus",C881)),ISNUMBER(FIND("larva",C881)),ISNUMBER(FIND("Lumbriculus variegatus",C881)),ISNUMBER(FIND("nematode",C881)))</f>
        <v>0</v>
      </c>
      <c r="AJ881" t="b">
        <f>NOT(OR(AA881,AB881,AC881,AD881,AE881,AF881,AG881,AH881,AI881))</f>
        <v>0</v>
      </c>
      <c r="AL881" t="b">
        <f>OR(AA881,AB881,AD881,AE881,AF881,AG881,AH881,AI881)</f>
        <v>1</v>
      </c>
      <c r="AM881" t="b">
        <f>IF(Table1[[#This Row],[In vivo?]],IF(Table1[[#This Row],[Cell]],FALSE,TRUE),FALSE)</f>
        <v>0</v>
      </c>
      <c r="AN881" t="b">
        <f>AND(AC881,AL881)</f>
        <v>1</v>
      </c>
      <c r="AO881" t="b">
        <f>IF(Table1[[#This Row],[Cell]],IF(Table1[[#This Row],[In vivo?]],FALSE,TRUE),FALSE)</f>
        <v>0</v>
      </c>
      <c r="AP881" t="b">
        <f>NOT(OR(Table1[[#This Row],[In vivo?]],Table1[[#This Row],[Only in Cell]]))</f>
        <v>0</v>
      </c>
      <c r="AQ881" t="b">
        <f>IF(OR(Table1[[#This Row],[Rodents]],Table1[[#This Row],[Human]],Table1[[#This Row],[Pig]]),OR(ISNUMBER(FIND("pulmonary",C881)),ISNUMBER(FIND("lung",C881))),"NA")</f>
        <v>0</v>
      </c>
      <c r="AR881" t="b">
        <f>IF(OR(Table1[[#This Row],[Rodents]],Table1[[#This Row],[Human]],Table1[[#This Row],[Pig]]),OR(ISNUMBER(FIND("skin",C881)),ISNUMBER(FIND("dermal",C881))),"NA")</f>
        <v>0</v>
      </c>
      <c r="AS881" t="b">
        <f>IF(OR(Table1[[#This Row],[Rodents]],Table1[[#This Row],[Human]],Table1[[#This Row],[Pig]]),OR(ISNUMBER(FIND("liver",C881)),ISNUMBER(FIND("hepat",C881))),"NA")</f>
        <v>0</v>
      </c>
      <c r="AT881" t="b">
        <f>IF(OR(Table1[[#This Row],[Rodents]],Table1[[#This Row],[Human]],Table1[[#This Row],[Pig]]),OR(ISNUMBER(FIND("kidney",C881)),ISNUMBER(FIND("neph",C881))),"NA")</f>
        <v>0</v>
      </c>
      <c r="AU881" t="b">
        <f>IF(OR(Table1[[#This Row],[Rodents]],Table1[[#This Row],[Human]],Table1[[#This Row],[Pig]]),OR(ISNUMBER(FIND("brain",C881)),ISNUMBER(FIND("neur",C881)),ISNUMBER(FIND("nerv",C881))),"NA")</f>
        <v>0</v>
      </c>
      <c r="AV881" t="b">
        <f>IF(OR(Table1[[#This Row],[Rodents]],Table1[[#This Row],[Human]],Table1[[#This Row],[Pig]]),OR(ISNUMBER(FIND("heart",C881)),ISNUMBER(FIND("cardi",C881))),"NA")</f>
        <v>0</v>
      </c>
      <c r="AW881" t="b">
        <f>IF(OR(Table1[[#This Row],[Rodents]],Table1[[#This Row],[Human]],Table1[[#This Row],[Pig]]),OR(ISNUMBER(FIND("gastro",C881)),ISNUMBER(FIND("intesti",C881)),ISNUMBER(FIND("stomach",C881))),"NA")</f>
        <v>0</v>
      </c>
      <c r="AX881" t="b">
        <f>IF(OR(Table1[[#This Row],[Rodents]],Table1[[#This Row],[Human]],Table1[[#This Row],[Pig]]),NOT(OR(AQ881,AR881,AS881,AT881,AU881,AV881,AW881)),"NA")</f>
        <v>1</v>
      </c>
      <c r="AY881" t="b">
        <f>OR(ISNUMBER(FIND("SWCNT",C881)),ISNUMBER(FIND("SWNT",C881)),ISNUMBER(FIND("single-wall",C881)),ISNUMBER(FIND("single wall",C881)),ISNUMBER(FIND("Single wall",C881)),ISNUMBER(FIND("Single-wall",C881)),ISNUMBER(FIND("SWCNT",B881)),ISNUMBER(FIND("SWNT",B881)),ISNUMBER(FIND("single-wall",B881)),ISNUMBER(FIND("single wall",B881)),ISNUMBER(FIND("Single-wall",B881)),ISNUMBER(FIND("Single wall",B881)))</f>
        <v>0</v>
      </c>
      <c r="AZ881" t="b">
        <f>OR(ISNUMBER(FIND("MWCNT",C881)),ISNUMBER(FIND("MWNT",C881)),ISNUMBER(FIND("multi-wall",C881)),ISNUMBER(FIND("multi wall",C881)),ISNUMBER(FIND("multiwall",C881)),ISNUMBER(FIND("Multi-wall",C881)),ISNUMBER(FIND("Multi wall",C881)),ISNUMBER(FIND("Multiwall",C881)),ISNUMBER(FIND("MWCNT",B881)),ISNUMBER(FIND("MWNT",B881)),ISNUMBER(FIND("multi-wall",B881)),ISNUMBER(FIND("multi wall",B881)),ISNUMBER(FIND("multiwall",B881)),ISNUMBER(FIND("Multi-wall",B881)),ISNUMBER(FIND("Multi wall",B881)),ISNUMBER(FIND("Multiwall",B881)),ISNUMBER(FIND("Double-wall",B881)),ISNUMBER(FIND("Double wall",B881)),ISNUMBER(FIND("Doublewall",B881)),ISNUMBER(FIND("double-wall",B881)),ISNUMBER(FIND("double wall",B881)),ISNUMBER(FIND("doublewall",B881)))</f>
        <v>1</v>
      </c>
      <c r="BA881" t="b">
        <f>AND(Table1[[#This Row],[SWCNT]],Table1[[#This Row],[MWCNT]])</f>
        <v>0</v>
      </c>
      <c r="BB881" t="b">
        <f>IF(Table1[[#This Row],[SWCNT]]=TRUE,FALSE,IF(Table1[[#This Row],[MWCNT]]=TRUE,FALSE,TRUE))</f>
        <v>0</v>
      </c>
      <c r="BC881" s="18"/>
    </row>
    <row r="882" spans="1:55" ht="222">
      <c r="A882" t="s">
        <v>2302</v>
      </c>
      <c r="B882" s="2" t="s">
        <v>2307</v>
      </c>
      <c r="C882" s="16" t="s">
        <v>2312</v>
      </c>
      <c r="D882" s="17" t="s">
        <v>1840</v>
      </c>
      <c r="E882" s="2">
        <v>2017</v>
      </c>
      <c r="F882" t="b">
        <f>OR(ISNUMBER(FIND("cytotoxic",C882)),ISNUMBER(FIND("Cytotoxic",C882)),ISNUMBER(FIND("cellular toxicity",C882)),ISNUMBER(FIND("cell death",C882)),ISNUMBER(FIND("viable",C882)),ISNUMBER(FIND("phytotoxic",C882)),ISNUMBER(FIND("acute toxicity",C882)),ISNUMBER(FIND("MTT",C882)),ISNUMBER(FIND("survival",C882)),ISNUMBER(FIND("prolifer",C882)),ISNUMBER(FIND("apoptosis",C882)),ISNUMBER(FIND("neurotoxic",C882)),ISNUMBER(FIND("  lysis ",C882)),ISNUMBER(FIND("necrosis",C882)),ISNUMBER(FIND("cellular death",C882))*3,ISNUMBER(FIND("LDH",C882)),ISNUMBER(FIND("Acute toxicity",C882)))</f>
        <v>0</v>
      </c>
      <c r="G882" t="b">
        <f>OR(ISNUMBER(FIND("genotoxic",C882)),ISNUMBER(FIND("genotoxicity",C882)),ISNUMBER(FIND("DNA damage",C882)),ISNUMBER(FIND("DNA",C882)),ISNUMBER(FIND("RNA",C882)),ISNUMBER(FIND("mesothelioma",C882)),ISNUMBER(FIND("carcino",C882)),ISNUMBER(FIND("mutagen",C882)),ISNUMBER(FIND("genetic",C882)))</f>
        <v>0</v>
      </c>
      <c r="H882" t="b">
        <f>OR(ISNUMBER(FIND("inflammatory",C882)),ISNUMBER(FIND("inflamm",C882)))</f>
        <v>0</v>
      </c>
      <c r="I882" t="b">
        <f>OR(ISNUMBER(FIND("immune",C882)),ISNUMBER(FIND("immunological",C882)),ISNUMBER(FIND("interleuk",C882)),ISNUMBER(FIND("platelet activation",C882)),ISNUMBER(FIND("monocyte",C882)),ISNUMBER(FIND("leukocyte",C882)),ISNUMBER(FIND("cytokine",C882)),ISNUMBER(FIND("CD4",C882)),ISNUMBER(FIND("CD8",C882)),ISNUMBER(FIND("T-cell",C882)))</f>
        <v>0</v>
      </c>
      <c r="J882" t="b">
        <f>OR(ISNUMBER(FIND("reactive oxygen",C882)),ISNUMBER(FIND("ROS",C882)),ISNUMBER(FIND("free radical",C882)),ISNUMBER(FIND("oxidative stress",C882)),ISNUMBER(FIND("peroxid",C882)),ISNUMBER(FIND("oxidative",C882)),ISNUMBER(FIND("antioxid",C882)))</f>
        <v>0</v>
      </c>
      <c r="K882" t="b">
        <f>OR(ISNUMBER(FIND("autophag",C882)))</f>
        <v>0</v>
      </c>
      <c r="L882" t="b">
        <f>OR(ISNUMBER(FIND("morpholog",C882)))</f>
        <v>0</v>
      </c>
      <c r="M882" t="b">
        <f>OR(ISNUMBER(FIND("fibrosis",C882)),ISNUMBER(FIND("Fibrosis",C882)),ISNUMBER(FIND("fibrot",C882)))</f>
        <v>0</v>
      </c>
      <c r="N882" t="b">
        <f>OR(ISNUMBER(FIND("offspring",C882)),ISNUMBER(FIND("Parental",C882)),ISNUMBER(FIND("parental",C882)),ISNUMBER(FIND("germline",C882)),ISNUMBER(FIND("reproduc",C882)),ISNUMBER(FIND("embryo",C882)))</f>
        <v>0</v>
      </c>
      <c r="O882" t="b">
        <f>OR(ISNUMBER(FIND("metabol",C882)),ISNUMBER(FIND("Metabol",C882)),ISNUMBER(FIND("digest",C882)),ISNUMBER(FIND("mitochon",C882)))</f>
        <v>0</v>
      </c>
      <c r="P882" t="b">
        <v>1</v>
      </c>
      <c r="Q882" t="b">
        <f>OR(ISNUMBER(FIND("Bioaccum",C882)),ISNUMBER(FIND("bioaccum",C882)),ISNUMBER(FIND("accum",C882)))</f>
        <v>0</v>
      </c>
      <c r="R882" t="b">
        <f>OR(ISNUMBER(FIND("Occupation",C882)),ISNUMBER(FIND("occupation",C882)),ISNUMBER(FIND("worker",C882)),ISNUMBER(FIND("workforce",C882)))</f>
        <v>0</v>
      </c>
      <c r="S882" t="b">
        <f>NOT(OR(F882,G882,H882,I882,J882,K882,L882,M882,N882,O882,P882,Q882,R882))</f>
        <v>0</v>
      </c>
      <c r="U882" t="b">
        <f>OR(Table1[[#This Row],[Inflammation]],Table1[[#This Row],[Immune]])</f>
        <v>0</v>
      </c>
      <c r="V882" t="str">
        <f>IF(OR(Table1[[#This Row],[Rodents]],Table1[[#This Row],[Human]],Table1[[#This Row],[Pig]]),OR(ISNUMBER(FIND("intratrach",C882)),ISNUMBER(FIND("nasal ",C882)),ISNUMBER(FIND("instill",C882))),"NA")</f>
        <v>NA</v>
      </c>
      <c r="W882" t="str">
        <f>IF(OR(Table1[[#This Row],[Rodents]],Table1[[#This Row],[Human]],Table1[[#This Row],[Pig]]),OR(ISNUMBER(FIND("dermal",C882)),ISNUMBER(FIND("skin ",C882))),"NA")</f>
        <v>NA</v>
      </c>
      <c r="X882" t="str">
        <f>IF(OR(Table1[[#This Row],[Rodents]],Table1[[#This Row],[Human]],Table1[[#This Row],[Pig]]),OR(ISNUMBER(FIND("injected",C882)),ISNUMBER(FIND("periton",C882)),ISNUMBER(FIND("intrascrot",C882))),"NA")</f>
        <v>NA</v>
      </c>
      <c r="Y882" t="str">
        <f>IF(OR(Table1[[#This Row],[Rodents]],Table1[[#This Row],[Human]],Table1[[#This Row],[Pig]]),NOT(OR(Table1[[#This Row],[Inhaled/Intratracheal/intranasal]],Table1[[#This Row],[Dermal]],Table1[[#This Row],[Injected]])),"NA")</f>
        <v>NA</v>
      </c>
      <c r="AA882" t="b">
        <f>OR(ISNUMBER(FIND("fish ",C882)),ISNUMBER(FIND("Fish ",C882)),ISNUMBER(FIND("aquatic",C882)),ISNUMBER(FIND("daphnids",C882)),ISNUMBER(FIND("Carcinus maenas",C882)),ISNUMBER(FIND("Daphnia",C882)),ISNUMBER(FIND("Ruditapes philippinarum",C882)),ISNUMBER(FIND("daphnia",C882)),ISNUMBER(FIND("marine",C882)),ISNUMBER(FIND("mussel",C882)),ISNUMBER(FIND("algae",C882)),ISNUMBER(FIND("Donax faba",C882)),ISNUMBER(FIND("estuarine",C882)),ISNUMBER(FIND("snail",C882)),ISNUMBER(FIND("Prorocentrum donghaiense",C882)) )</f>
        <v>1</v>
      </c>
      <c r="AB882" t="b">
        <f>OR(ISNUMBER(FIND(" rat ",C882)),ISNUMBER(FIND(" rats ",C882)),ISNUMBER(FIND(" Rats ",C882)),ISNUMBER(FIND(" Rat ",C882)),ISNUMBER(FIND(" rat.",C882)),ISNUMBER(FIND(" rats.",C882)),ISNUMBER(FIND("mouse",C882)),ISNUMBER(FIND("mice",C882)), ISNUMBER(FIND(" Mice",C882)))</f>
        <v>0</v>
      </c>
      <c r="AC882" t="b">
        <f>OR(ISNUMBER(FIND(" cell ",C882)),ISNUMBER(FIND("fibroblast",C882)),ISNUMBER(FIND("macrophage",C882)),ISNUMBER(FIND("epithelial",C882)),ISNUMBER(FIND("endothelial",C882)),ISNUMBER(FIND("neuron",C882)),ISNUMBER(FIND(" cells ",C882)),ISNUMBER(FIND("RBC",C882)),ISNUMBER(FIND("mitochond",C882)),ISNUMBER(FIND("adipocyte",C882)),ISNUMBER(FIND("osteo",C882)),ISNUMBER(FIND("keratin",C882)),ISNUMBER(FIND(" cell's ",C882)),ISNUMBER(FIND("eukary",C882)),ISNUMBER(FIND("sperm",C882)))</f>
        <v>0</v>
      </c>
      <c r="AD882" t="b">
        <f>OR(ISNUMBER(FIND("human",B882)),ISNUMBER(FIND("workers",B882)),ISNUMBER(FIND("workforces",B882)),ISNUMBER(FIND("occupational",B882)),ISNUMBER(FIND("Case report",B882)),ISNUMBER(FIND("Workplaces",B882)),ISNUMBER(FIND("worker",B882)))</f>
        <v>0</v>
      </c>
      <c r="AE882" t="b">
        <f>OR(ISNUMBER(FIND(" plant ",C882)),ISNUMBER(FIND("Plant ",C882)),ISNUMBER(FIND("tomato",C882)),ISNUMBER(FIND("plants",C882)),ISNUMBER(FIND("Plants",C882)),ISNUMBER(FIND("algae",C882)),ISNUMBER(FIND("lettuce",C882)),ISNUMBER(FIND("green gram sprouts ",C882)),ISNUMBER(FIND("Cucurbita pepo",C882)),ISNUMBER(FIND("bean ",C882)),ISNUMBER(FIND("chloroplast",C882)),ISNUMBER(FIND("chlorophyll",C882)),ISNUMBER(FIND("seedling",C882)),ISNUMBER(FIND("canola",C882)),ISNUMBER(FIND("shoot",C882)),ISNUMBER(FIND("photosynthes",C882)),ISNUMBER(FIND(" leaves ",C882)),,ISNUMBER(FIND("agriculture",C882)),ISNUMBER(FIND(" crops ",C882)))</f>
        <v>0</v>
      </c>
      <c r="AF882" t="b">
        <f>OR(ISNUMBER(FIND("bacteria",C882)),ISNUMBER(FIND("Bacteria",C882)),ISNUMBER(FIND("Bacterium",C882)),ISNUMBER(FIND("bacterium",C882)),ISNUMBER(FIND(" coli ",C882)))</f>
        <v>0</v>
      </c>
      <c r="AG882" t="b">
        <f>OR(ISNUMBER(FIND("fungi",C882)),ISNUMBER(FIND("Fungi",C882)),ISNUMBER(FIND("fungus",C882)),ISNUMBER(FIND("Fungus",C882)),ISNUMBER(FIND("mushroom",C882)),ISNUMBER(FIND("Mushroom",C882)),ISNUMBER(FIND(" mold ",C882)))</f>
        <v>0</v>
      </c>
      <c r="AH882" t="b">
        <f>OR(ISNUMBER(FIND("Pig ",C882)),ISNUMBER(FIND("pig ",C882)),ISNUMBER(FIND("Pigs ",C882)),ISNUMBER(FIND("pigs ",C882)))</f>
        <v>0</v>
      </c>
      <c r="AI882" t="b">
        <f>OR(ISNUMBER(FIND(" C. elegans",C882)),ISNUMBER(FIND("Caenorhabditis elegans",C882)),ISNUMBER(FIND("earthworms",C882)),ISNUMBER(FIND(" Ficopomatus enigmaticus",C882)),ISNUMBER(FIND("larva",C882)),ISNUMBER(FIND("Lumbriculus variegatus",C882)),ISNUMBER(FIND("nematode",C882)))</f>
        <v>0</v>
      </c>
      <c r="AJ882" t="b">
        <f>NOT(OR(AA882,AB882,AC882,AD882,AE882,AF882,AG882,AH882,AI882))</f>
        <v>0</v>
      </c>
      <c r="AL882" t="b">
        <f>OR(AA882,AB882,AD882,AE882,AF882,AG882,AH882,AI882)</f>
        <v>1</v>
      </c>
      <c r="AM882" t="b">
        <f>IF(Table1[[#This Row],[In vivo?]],IF(Table1[[#This Row],[Cell]],FALSE,TRUE),FALSE)</f>
        <v>1</v>
      </c>
      <c r="AN882" t="b">
        <f>AND(AC882,AL882)</f>
        <v>0</v>
      </c>
      <c r="AO882" t="b">
        <f>IF(Table1[[#This Row],[Cell]],IF(Table1[[#This Row],[In vivo?]],FALSE,TRUE),FALSE)</f>
        <v>0</v>
      </c>
      <c r="AP882" t="b">
        <f>NOT(OR(Table1[[#This Row],[In vivo?]],Table1[[#This Row],[Only in Cell]]))</f>
        <v>0</v>
      </c>
      <c r="AQ882" t="str">
        <f>IF(OR(Table1[[#This Row],[Rodents]],Table1[[#This Row],[Human]],Table1[[#This Row],[Pig]]),OR(ISNUMBER(FIND("pulmonary",C882)),ISNUMBER(FIND("lung",C882))),"NA")</f>
        <v>NA</v>
      </c>
      <c r="AR882" t="str">
        <f>IF(OR(Table1[[#This Row],[Rodents]],Table1[[#This Row],[Human]],Table1[[#This Row],[Pig]]),OR(ISNUMBER(FIND("skin",C882)),ISNUMBER(FIND("dermal",C882))),"NA")</f>
        <v>NA</v>
      </c>
      <c r="AS882" t="str">
        <f>IF(OR(Table1[[#This Row],[Rodents]],Table1[[#This Row],[Human]],Table1[[#This Row],[Pig]]),OR(ISNUMBER(FIND("liver",C882)),ISNUMBER(FIND("hepat",C882))),"NA")</f>
        <v>NA</v>
      </c>
      <c r="AT882" t="str">
        <f>IF(OR(Table1[[#This Row],[Rodents]],Table1[[#This Row],[Human]],Table1[[#This Row],[Pig]]),OR(ISNUMBER(FIND("kidney",C882)),ISNUMBER(FIND("neph",C882))),"NA")</f>
        <v>NA</v>
      </c>
      <c r="AU882" t="str">
        <f>IF(OR(Table1[[#This Row],[Rodents]],Table1[[#This Row],[Human]],Table1[[#This Row],[Pig]]),OR(ISNUMBER(FIND("brain",C882)),ISNUMBER(FIND("neur",C882)),ISNUMBER(FIND("nerv",C882))),"NA")</f>
        <v>NA</v>
      </c>
      <c r="AV882" t="str">
        <f>IF(OR(Table1[[#This Row],[Rodents]],Table1[[#This Row],[Human]],Table1[[#This Row],[Pig]]),OR(ISNUMBER(FIND("heart",C882)),ISNUMBER(FIND("cardi",C882))),"NA")</f>
        <v>NA</v>
      </c>
      <c r="AW882" t="str">
        <f>IF(OR(Table1[[#This Row],[Rodents]],Table1[[#This Row],[Human]],Table1[[#This Row],[Pig]]),OR(ISNUMBER(FIND("gastro",C882)),ISNUMBER(FIND("intesti",C882)),ISNUMBER(FIND("stomach",C882))),"NA")</f>
        <v>NA</v>
      </c>
      <c r="AX882" t="str">
        <f>IF(OR(Table1[[#This Row],[Rodents]],Table1[[#This Row],[Human]],Table1[[#This Row],[Pig]]),NOT(OR(AQ882,AR882,AS882,AT882,AU882,AV882,AW882)),"NA")</f>
        <v>NA</v>
      </c>
      <c r="AY882" t="b">
        <f>OR(ISNUMBER(FIND("SWCNT",C882)),ISNUMBER(FIND("SWNT",C882)),ISNUMBER(FIND("single-wall",C882)),ISNUMBER(FIND("single wall",C882)),ISNUMBER(FIND("Single wall",C882)),ISNUMBER(FIND("Single-wall",C882)),ISNUMBER(FIND("SWCNT",B882)),ISNUMBER(FIND("SWNT",B882)),ISNUMBER(FIND("single-wall",B882)),ISNUMBER(FIND("single wall",B882)),ISNUMBER(FIND("Single-wall",B882)),ISNUMBER(FIND("Single wall",B882)))</f>
        <v>1</v>
      </c>
      <c r="AZ882" t="b">
        <f>OR(ISNUMBER(FIND("MWCNT",C882)),ISNUMBER(FIND("MWNT",C882)),ISNUMBER(FIND("multi-wall",C882)),ISNUMBER(FIND("multi wall",C882)),ISNUMBER(FIND("multiwall",C882)),ISNUMBER(FIND("Multi-wall",C882)),ISNUMBER(FIND("Multi wall",C882)),ISNUMBER(FIND("Multiwall",C882)),ISNUMBER(FIND("MWCNT",B882)),ISNUMBER(FIND("MWNT",B882)),ISNUMBER(FIND("multi-wall",B882)),ISNUMBER(FIND("multi wall",B882)),ISNUMBER(FIND("multiwall",B882)),ISNUMBER(FIND("Multi-wall",B882)),ISNUMBER(FIND("Multi wall",B882)),ISNUMBER(FIND("Multiwall",B882)),ISNUMBER(FIND("Double-wall",B882)),ISNUMBER(FIND("Double wall",B882)),ISNUMBER(FIND("Doublewall",B882)),ISNUMBER(FIND("double-wall",B882)),ISNUMBER(FIND("double wall",B882)),ISNUMBER(FIND("doublewall",B882)))</f>
        <v>0</v>
      </c>
      <c r="BA882" t="b">
        <f>AND(Table1[[#This Row],[SWCNT]],Table1[[#This Row],[MWCNT]])</f>
        <v>0</v>
      </c>
      <c r="BB882" t="b">
        <f>IF(Table1[[#This Row],[SWCNT]]=TRUE,FALSE,IF(Table1[[#This Row],[MWCNT]]=TRUE,FALSE,TRUE))</f>
        <v>0</v>
      </c>
      <c r="BC882" s="18"/>
    </row>
    <row r="883" spans="1:55" ht="185">
      <c r="A883" t="s">
        <v>2430</v>
      </c>
      <c r="B883" s="2" t="s">
        <v>2431</v>
      </c>
      <c r="C883" s="16" t="s">
        <v>2432</v>
      </c>
      <c r="D883" s="17" t="s">
        <v>2433</v>
      </c>
      <c r="E883" s="2">
        <v>2016</v>
      </c>
      <c r="F883" t="b">
        <f>OR(ISNUMBER(FIND("cytotoxic",C883)),ISNUMBER(FIND("Cytotoxic",C883)),ISNUMBER(FIND("cellular toxicity",C883)),ISNUMBER(FIND("cell death",C883)),ISNUMBER(FIND("viable",C883)),ISNUMBER(FIND("phytotoxic",C883)),ISNUMBER(FIND("acute toxicity",C883)),ISNUMBER(FIND("MTT",C883)),ISNUMBER(FIND("survival",C883)),ISNUMBER(FIND("prolifer",C883)),ISNUMBER(FIND("apoptosis",C883)),ISNUMBER(FIND("neurotoxic",C883)),ISNUMBER(FIND("  lysis ",C883)),ISNUMBER(FIND("necrosis",C883)),ISNUMBER(FIND("cellular death",C883))*3,ISNUMBER(FIND("LDH",C883)),ISNUMBER(FIND("Acute toxicity",C883)))</f>
        <v>0</v>
      </c>
      <c r="G883" t="b">
        <f>OR(ISNUMBER(FIND("genotoxic",C883)),ISNUMBER(FIND("genotoxicity",C883)),ISNUMBER(FIND("DNA damage",C883)),ISNUMBER(FIND("DNA",C883)),ISNUMBER(FIND("RNA",C883)),ISNUMBER(FIND("mesothelioma",C883)),ISNUMBER(FIND("carcino",C883)),ISNUMBER(FIND("mutagen",C883)),ISNUMBER(FIND("genetic",C883)))</f>
        <v>0</v>
      </c>
      <c r="H883" t="b">
        <f>OR(ISNUMBER(FIND("inflammatory",C883)),ISNUMBER(FIND("inflamm",C883)))</f>
        <v>0</v>
      </c>
      <c r="I883" t="b">
        <f>OR(ISNUMBER(FIND("immune",C883)),ISNUMBER(FIND("immunological",C883)),ISNUMBER(FIND("interleuk",C883)),ISNUMBER(FIND("platelet activation",C883)),ISNUMBER(FIND("monocyte",C883)),ISNUMBER(FIND("leukocyte",C883)),ISNUMBER(FIND("cytokine",C883)),ISNUMBER(FIND("CD4",C883)),ISNUMBER(FIND("CD8",C883)),ISNUMBER(FIND("T-cell",C883)))</f>
        <v>0</v>
      </c>
      <c r="J883" t="b">
        <f>OR(ISNUMBER(FIND("reactive oxygen",C883)),ISNUMBER(FIND("ROS",C883)),ISNUMBER(FIND("free radical",C883)),ISNUMBER(FIND("oxidative stress",C883)),ISNUMBER(FIND("peroxid",C883)),ISNUMBER(FIND("oxidative",C883)),ISNUMBER(FIND("antioxid",C883)))</f>
        <v>0</v>
      </c>
      <c r="K883" t="b">
        <f>OR(ISNUMBER(FIND("autophag",C883)))</f>
        <v>0</v>
      </c>
      <c r="L883" t="b">
        <f>OR(ISNUMBER(FIND("morpholog",C883)))</f>
        <v>0</v>
      </c>
      <c r="M883" t="b">
        <f>OR(ISNUMBER(FIND("fibrosis",C883)),ISNUMBER(FIND("Fibrosis",C883)),ISNUMBER(FIND("fibrot",C883)))</f>
        <v>0</v>
      </c>
      <c r="N883" t="b">
        <f>OR(ISNUMBER(FIND("offspring",C883)),ISNUMBER(FIND("Parental",C883)),ISNUMBER(FIND("parental",C883)),ISNUMBER(FIND("germline",C883)),ISNUMBER(FIND("reproduc",C883)),ISNUMBER(FIND("embryo",C883)))</f>
        <v>0</v>
      </c>
      <c r="O883" t="b">
        <f>OR(ISNUMBER(FIND("metabol",C883)),ISNUMBER(FIND("Metabol",C883)),ISNUMBER(FIND("digest",C883)),ISNUMBER(FIND("mitochon",C883)))</f>
        <v>0</v>
      </c>
      <c r="P883" t="b">
        <f>OR(ISNUMBER(FIND("ecotox",C883)),ISNUMBER(FIND("Ecotox",B883)),ISNUMBER(FIND("ecotox",B883)),ISNUMBER(FIND("Ecotox",C883)))</f>
        <v>0</v>
      </c>
      <c r="Q883" t="b">
        <f>OR(ISNUMBER(FIND("Bioaccum",C883)),ISNUMBER(FIND("bioaccum",C883)),ISNUMBER(FIND("accum",C883)))</f>
        <v>0</v>
      </c>
      <c r="R883" t="b">
        <f>OR(ISNUMBER(FIND("Occupation",C883)),ISNUMBER(FIND("occupation",C883)),ISNUMBER(FIND("worker",C883)),ISNUMBER(FIND("workforce",C883)))</f>
        <v>0</v>
      </c>
      <c r="S883" t="b">
        <f>NOT(OR(F883,G883,H883,I883,J883,K883,L883,M883,N883,O883,P883,Q883,R883))</f>
        <v>1</v>
      </c>
      <c r="U883" t="b">
        <f>OR(Table1[[#This Row],[Inflammation]],Table1[[#This Row],[Immune]])</f>
        <v>0</v>
      </c>
      <c r="V883" t="str">
        <f>IF(OR(Table1[[#This Row],[Rodents]],Table1[[#This Row],[Human]],Table1[[#This Row],[Pig]]),OR(ISNUMBER(FIND("intratrach",C883)),ISNUMBER(FIND("nasal ",C883)),ISNUMBER(FIND("instill",C883))),"NA")</f>
        <v>NA</v>
      </c>
      <c r="W883" t="str">
        <f>IF(OR(Table1[[#This Row],[Rodents]],Table1[[#This Row],[Human]],Table1[[#This Row],[Pig]]),OR(ISNUMBER(FIND("dermal",C883)),ISNUMBER(FIND("skin ",C883))),"NA")</f>
        <v>NA</v>
      </c>
      <c r="X883" t="str">
        <f>IF(OR(Table1[[#This Row],[Rodents]],Table1[[#This Row],[Human]],Table1[[#This Row],[Pig]]),OR(ISNUMBER(FIND("injected",C883)),ISNUMBER(FIND("periton",C883)),ISNUMBER(FIND("intrascrot",C883))),"NA")</f>
        <v>NA</v>
      </c>
      <c r="Y883" t="str">
        <f>IF(OR(Table1[[#This Row],[Rodents]],Table1[[#This Row],[Human]],Table1[[#This Row],[Pig]]),NOT(OR(Table1[[#This Row],[Inhaled/Intratracheal/intranasal]],Table1[[#This Row],[Dermal]],Table1[[#This Row],[Injected]])),"NA")</f>
        <v>NA</v>
      </c>
      <c r="AA883" t="b">
        <f>OR(ISNUMBER(FIND("fish ",C883)),ISNUMBER(FIND("Fish ",C883)),ISNUMBER(FIND("aquatic",C883)),ISNUMBER(FIND("daphnids",C883)),ISNUMBER(FIND("Carcinus maenas",C883)),ISNUMBER(FIND("Daphnia",C883)),ISNUMBER(FIND("Ruditapes philippinarum",C883)),ISNUMBER(FIND("daphnia",C883)),ISNUMBER(FIND("marine",C883)),ISNUMBER(FIND("mussel",C883)),ISNUMBER(FIND("algae",C883)),ISNUMBER(FIND("Donax faba",C883)),ISNUMBER(FIND("estuarine",C883)),ISNUMBER(FIND("snail",C883)),ISNUMBER(FIND("Prorocentrum donghaiense",C883)) )</f>
        <v>1</v>
      </c>
      <c r="AB883" t="b">
        <f>OR(ISNUMBER(FIND(" rat ",C883)),ISNUMBER(FIND(" rats ",C883)),ISNUMBER(FIND(" Rats ",C883)),ISNUMBER(FIND(" Rat ",C883)),ISNUMBER(FIND(" rat.",C883)),ISNUMBER(FIND(" rats.",C883)),ISNUMBER(FIND("mouse",C883)),ISNUMBER(FIND("mice",C883)), ISNUMBER(FIND(" Mice",C883)))</f>
        <v>0</v>
      </c>
      <c r="AC883" t="b">
        <f>OR(ISNUMBER(FIND(" cell ",C883)),ISNUMBER(FIND("fibroblast",C883)),ISNUMBER(FIND("macrophage",C883)),ISNUMBER(FIND("epithelial",C883)),ISNUMBER(FIND("endothelial",C883)),ISNUMBER(FIND("neuron",C883)),ISNUMBER(FIND(" cells ",C883)),ISNUMBER(FIND("RBC",C883)),ISNUMBER(FIND("mitochond",C883)),ISNUMBER(FIND("adipocyte",C883)),ISNUMBER(FIND("osteo",C883)),ISNUMBER(FIND("keratin",C883)),ISNUMBER(FIND(" cell's ",C883)),ISNUMBER(FIND("eukary",C883)),ISNUMBER(FIND("sperm",C883)))</f>
        <v>1</v>
      </c>
      <c r="AD883" t="b">
        <f>OR(ISNUMBER(FIND("human",B883)),ISNUMBER(FIND("workers",B883)),ISNUMBER(FIND("workforces",B883)),ISNUMBER(FIND("occupational",B883)),ISNUMBER(FIND("Case report",B883)),ISNUMBER(FIND("Workplaces",B883)),ISNUMBER(FIND("worker",B883)))</f>
        <v>0</v>
      </c>
      <c r="AE883" t="b">
        <f>OR(ISNUMBER(FIND(" plant ",C883)),ISNUMBER(FIND("Plant ",C883)),ISNUMBER(FIND("tomato",C883)),ISNUMBER(FIND("plants",C883)),ISNUMBER(FIND("Plants",C883)),ISNUMBER(FIND("algae",C883)),ISNUMBER(FIND("lettuce",C883)),ISNUMBER(FIND("green gram sprouts ",C883)),ISNUMBER(FIND("Cucurbita pepo",C883)),ISNUMBER(FIND("bean ",C883)),ISNUMBER(FIND("chloroplast",C883)),ISNUMBER(FIND("chlorophyll",C883)),ISNUMBER(FIND("seedling",C883)),ISNUMBER(FIND("canola",C883)),ISNUMBER(FIND("shoot",C883)),ISNUMBER(FIND("photosynthes",C883)),ISNUMBER(FIND(" leaves ",C883)),,ISNUMBER(FIND("agriculture",C883)),ISNUMBER(FIND(" crops ",C883)))</f>
        <v>0</v>
      </c>
      <c r="AF883" t="b">
        <f>OR(ISNUMBER(FIND("bacteria",C883)),ISNUMBER(FIND("Bacteria",C883)),ISNUMBER(FIND("Bacterium",C883)),ISNUMBER(FIND("bacterium",C883)),ISNUMBER(FIND(" coli ",C883)))</f>
        <v>0</v>
      </c>
      <c r="AG883" t="b">
        <f>OR(ISNUMBER(FIND("fungi",C883)),ISNUMBER(FIND("Fungi",C883)),ISNUMBER(FIND("fungus",C883)),ISNUMBER(FIND("Fungus",C883)),ISNUMBER(FIND("mushroom",C883)),ISNUMBER(FIND("Mushroom",C883)),ISNUMBER(FIND(" mold ",C883)))</f>
        <v>0</v>
      </c>
      <c r="AH883" t="b">
        <f>OR(ISNUMBER(FIND("Pig ",C883)),ISNUMBER(FIND("pig ",C883)),ISNUMBER(FIND("Pigs ",C883)),ISNUMBER(FIND("pigs ",C883)))</f>
        <v>0</v>
      </c>
      <c r="AI883" t="b">
        <f>OR(ISNUMBER(FIND(" C. elegans",C883)),ISNUMBER(FIND("Caenorhabditis elegans",C883)),ISNUMBER(FIND("earthworms",C883)),ISNUMBER(FIND(" Ficopomatus enigmaticus",C883)),ISNUMBER(FIND("larva",C883)),ISNUMBER(FIND("Lumbriculus variegatus",C883)),ISNUMBER(FIND("nematode",C883)))</f>
        <v>0</v>
      </c>
      <c r="AJ883" t="b">
        <f>NOT(OR(AA883,AB883,AC883,AD883,AE883,AF883,AG883,AH883,AI883))</f>
        <v>0</v>
      </c>
      <c r="AL883" t="b">
        <f>OR(AA883,AB883,AD883,AE883,AF883,AG883,AH883,AI883)</f>
        <v>1</v>
      </c>
      <c r="AM883" t="b">
        <f>IF(Table1[[#This Row],[In vivo?]],IF(Table1[[#This Row],[Cell]],FALSE,TRUE),FALSE)</f>
        <v>0</v>
      </c>
      <c r="AN883" t="b">
        <f>AND(AC883,AL883)</f>
        <v>1</v>
      </c>
      <c r="AO883" t="b">
        <f>IF(Table1[[#This Row],[Cell]],IF(Table1[[#This Row],[In vivo?]],FALSE,TRUE),FALSE)</f>
        <v>0</v>
      </c>
      <c r="AP883" t="b">
        <f>NOT(OR(Table1[[#This Row],[In vivo?]],Table1[[#This Row],[Only in Cell]]))</f>
        <v>0</v>
      </c>
      <c r="AQ883" t="str">
        <f>IF(OR(Table1[[#This Row],[Rodents]],Table1[[#This Row],[Human]],Table1[[#This Row],[Pig]]),OR(ISNUMBER(FIND("pulmonary",C883)),ISNUMBER(FIND("lung",C883))),"NA")</f>
        <v>NA</v>
      </c>
      <c r="AR883" t="str">
        <f>IF(OR(Table1[[#This Row],[Rodents]],Table1[[#This Row],[Human]],Table1[[#This Row],[Pig]]),OR(ISNUMBER(FIND("skin",C883)),ISNUMBER(FIND("dermal",C883))),"NA")</f>
        <v>NA</v>
      </c>
      <c r="AS883" t="str">
        <f>IF(OR(Table1[[#This Row],[Rodents]],Table1[[#This Row],[Human]],Table1[[#This Row],[Pig]]),OR(ISNUMBER(FIND("liver",C883)),ISNUMBER(FIND("hepat",C883))),"NA")</f>
        <v>NA</v>
      </c>
      <c r="AT883" t="str">
        <f>IF(OR(Table1[[#This Row],[Rodents]],Table1[[#This Row],[Human]],Table1[[#This Row],[Pig]]),OR(ISNUMBER(FIND("kidney",C883)),ISNUMBER(FIND("neph",C883))),"NA")</f>
        <v>NA</v>
      </c>
      <c r="AU883" t="str">
        <f>IF(OR(Table1[[#This Row],[Rodents]],Table1[[#This Row],[Human]],Table1[[#This Row],[Pig]]),OR(ISNUMBER(FIND("brain",C883)),ISNUMBER(FIND("neur",C883)),ISNUMBER(FIND("nerv",C883))),"NA")</f>
        <v>NA</v>
      </c>
      <c r="AV883" t="str">
        <f>IF(OR(Table1[[#This Row],[Rodents]],Table1[[#This Row],[Human]],Table1[[#This Row],[Pig]]),OR(ISNUMBER(FIND("heart",C883)),ISNUMBER(FIND("cardi",C883))),"NA")</f>
        <v>NA</v>
      </c>
      <c r="AW883" t="str">
        <f>IF(OR(Table1[[#This Row],[Rodents]],Table1[[#This Row],[Human]],Table1[[#This Row],[Pig]]),OR(ISNUMBER(FIND("gastro",C883)),ISNUMBER(FIND("intesti",C883)),ISNUMBER(FIND("stomach",C883))),"NA")</f>
        <v>NA</v>
      </c>
      <c r="AX883" t="str">
        <f>IF(OR(Table1[[#This Row],[Rodents]],Table1[[#This Row],[Human]],Table1[[#This Row],[Pig]]),NOT(OR(AQ883,AR883,AS883,AT883,AU883,AV883,AW883)),"NA")</f>
        <v>NA</v>
      </c>
      <c r="AY883" t="b">
        <f>OR(ISNUMBER(FIND("SWCNT",C883)),ISNUMBER(FIND("SWNT",C883)),ISNUMBER(FIND("single-wall",C883)),ISNUMBER(FIND("single wall",C883)),ISNUMBER(FIND("Single wall",C883)),ISNUMBER(FIND("Single-wall",C883)),ISNUMBER(FIND("SWCNT",B883)),ISNUMBER(FIND("SWNT",B883)),ISNUMBER(FIND("single-wall",B883)),ISNUMBER(FIND("single wall",B883)),ISNUMBER(FIND("Single-wall",B883)),ISNUMBER(FIND("Single wall",B883)))</f>
        <v>0</v>
      </c>
      <c r="AZ883" t="b">
        <f>OR(ISNUMBER(FIND("MWCNT",C883)),ISNUMBER(FIND("MWNT",C883)),ISNUMBER(FIND("multi-wall",C883)),ISNUMBER(FIND("multi wall",C883)),ISNUMBER(FIND("multiwall",C883)),ISNUMBER(FIND("Multi-wall",C883)),ISNUMBER(FIND("Multi wall",C883)),ISNUMBER(FIND("Multiwall",C883)),ISNUMBER(FIND("MWCNT",B883)),ISNUMBER(FIND("MWNT",B883)),ISNUMBER(FIND("multi-wall",B883)),ISNUMBER(FIND("multi wall",B883)),ISNUMBER(FIND("multiwall",B883)),ISNUMBER(FIND("Multi-wall",B883)),ISNUMBER(FIND("Multi wall",B883)),ISNUMBER(FIND("Multiwall",B883)),ISNUMBER(FIND("Double-wall",B883)),ISNUMBER(FIND("Double wall",B883)),ISNUMBER(FIND("Doublewall",B883)),ISNUMBER(FIND("double-wall",B883)),ISNUMBER(FIND("double wall",B883)),ISNUMBER(FIND("doublewall",B883)))</f>
        <v>1</v>
      </c>
      <c r="BA883" t="b">
        <f>AND(Table1[[#This Row],[SWCNT]],Table1[[#This Row],[MWCNT]])</f>
        <v>0</v>
      </c>
      <c r="BB883" t="b">
        <f>IF(Table1[[#This Row],[SWCNT]]=TRUE,FALSE,IF(Table1[[#This Row],[MWCNT]]=TRUE,FALSE,TRUE))</f>
        <v>0</v>
      </c>
      <c r="BC883" s="18"/>
    </row>
    <row r="884" spans="1:55" ht="222">
      <c r="A884" t="s">
        <v>2443</v>
      </c>
      <c r="B884" s="2" t="s">
        <v>2444</v>
      </c>
      <c r="C884" s="16" t="s">
        <v>2445</v>
      </c>
      <c r="D884" s="17" t="s">
        <v>2446</v>
      </c>
      <c r="E884" s="2">
        <v>2016</v>
      </c>
      <c r="F884" t="b">
        <f>OR(ISNUMBER(FIND("cytotoxic",C884)),ISNUMBER(FIND("Cytotoxic",C884)),ISNUMBER(FIND("cellular toxicity",C884)),ISNUMBER(FIND("cell death",C884)),ISNUMBER(FIND("viable",C884)),ISNUMBER(FIND("phytotoxic",C884)),ISNUMBER(FIND("acute toxicity",C884)),ISNUMBER(FIND("MTT",C884)),ISNUMBER(FIND("survival",C884)),ISNUMBER(FIND("prolifer",C884)),ISNUMBER(FIND("apoptosis",C884)),ISNUMBER(FIND("neurotoxic",C884)),ISNUMBER(FIND("  lysis ",C884)),ISNUMBER(FIND("necrosis",C884)),ISNUMBER(FIND("cellular death",C884))*3,ISNUMBER(FIND("LDH",C884)),ISNUMBER(FIND("Acute toxicity",C884)))</f>
        <v>0</v>
      </c>
      <c r="G884" t="b">
        <f>OR(ISNUMBER(FIND("genotoxic",C884)),ISNUMBER(FIND("genotoxicity",C884)),ISNUMBER(FIND("DNA damage",C884)),ISNUMBER(FIND("DNA",C884)),ISNUMBER(FIND("RNA",C884)),ISNUMBER(FIND("mesothelioma",C884)),ISNUMBER(FIND("carcino",C884)),ISNUMBER(FIND("mutagen",C884)),ISNUMBER(FIND("genetic",C884)))</f>
        <v>0</v>
      </c>
      <c r="H884" t="b">
        <f>OR(ISNUMBER(FIND("inflammatory",C884)),ISNUMBER(FIND("inflamm",C884)))</f>
        <v>0</v>
      </c>
      <c r="I884" t="b">
        <f>OR(ISNUMBER(FIND("immune",C884)),ISNUMBER(FIND("immunological",C884)),ISNUMBER(FIND("interleuk",C884)),ISNUMBER(FIND("platelet activation",C884)),ISNUMBER(FIND("monocyte",C884)),ISNUMBER(FIND("leukocyte",C884)),ISNUMBER(FIND("cytokine",C884)),ISNUMBER(FIND("CD4",C884)),ISNUMBER(FIND("CD8",C884)),ISNUMBER(FIND("T-cell",C884)))</f>
        <v>0</v>
      </c>
      <c r="J884" t="b">
        <f>OR(ISNUMBER(FIND("reactive oxygen",C884)),ISNUMBER(FIND("ROS",C884)),ISNUMBER(FIND("free radical",C884)),ISNUMBER(FIND("oxidative stress",C884)),ISNUMBER(FIND("peroxid",C884)),ISNUMBER(FIND("oxidative",C884)),ISNUMBER(FIND("antioxid",C884)))</f>
        <v>0</v>
      </c>
      <c r="K884" t="b">
        <f>OR(ISNUMBER(FIND("autophag",C884)))</f>
        <v>0</v>
      </c>
      <c r="L884" t="b">
        <f>OR(ISNUMBER(FIND("morpholog",C884)))</f>
        <v>0</v>
      </c>
      <c r="M884" t="b">
        <f>OR(ISNUMBER(FIND("fibrosis",C884)),ISNUMBER(FIND("Fibrosis",C884)),ISNUMBER(FIND("fibrot",C884)))</f>
        <v>0</v>
      </c>
      <c r="N884" t="b">
        <f>OR(ISNUMBER(FIND("offspring",C884)),ISNUMBER(FIND("Parental",C884)),ISNUMBER(FIND("parental",C884)),ISNUMBER(FIND("germline",C884)),ISNUMBER(FIND("reproduc",C884)),ISNUMBER(FIND("embryo",C884)))</f>
        <v>0</v>
      </c>
      <c r="O884" t="b">
        <f>OR(ISNUMBER(FIND("metabol",C884)),ISNUMBER(FIND("Metabol",C884)),ISNUMBER(FIND("digest",C884)),ISNUMBER(FIND("mitochon",C884)))</f>
        <v>0</v>
      </c>
      <c r="P884" t="b">
        <f>OR(ISNUMBER(FIND("ecotox",C884)),ISNUMBER(FIND("Ecotox",B884)),ISNUMBER(FIND("ecotox",B884)),ISNUMBER(FIND("Ecotox",C884)))</f>
        <v>0</v>
      </c>
      <c r="Q884" t="b">
        <f>OR(ISNUMBER(FIND("Bioaccum",C884)),ISNUMBER(FIND("bioaccum",C884)),ISNUMBER(FIND("accum",C884)))</f>
        <v>0</v>
      </c>
      <c r="R884" t="b">
        <f>OR(ISNUMBER(FIND("Occupation",C884)),ISNUMBER(FIND("occupation",C884)),ISNUMBER(FIND("worker",C884)),ISNUMBER(FIND("workforce",C884)))</f>
        <v>0</v>
      </c>
      <c r="S884" t="b">
        <f>NOT(OR(F884,G884,H884,I884,J884,K884,L884,M884,N884,O884,P884,Q884,R884))</f>
        <v>1</v>
      </c>
      <c r="U884" t="b">
        <f>OR(Table1[[#This Row],[Inflammation]],Table1[[#This Row],[Immune]])</f>
        <v>0</v>
      </c>
      <c r="V884" t="str">
        <f>IF(OR(Table1[[#This Row],[Rodents]],Table1[[#This Row],[Human]],Table1[[#This Row],[Pig]]),OR(ISNUMBER(FIND("intratrach",C884)),ISNUMBER(FIND("nasal ",C884)),ISNUMBER(FIND("instill",C884))),"NA")</f>
        <v>NA</v>
      </c>
      <c r="W884" t="str">
        <f>IF(OR(Table1[[#This Row],[Rodents]],Table1[[#This Row],[Human]],Table1[[#This Row],[Pig]]),OR(ISNUMBER(FIND("dermal",C884)),ISNUMBER(FIND("skin ",C884))),"NA")</f>
        <v>NA</v>
      </c>
      <c r="X884" t="str">
        <f>IF(OR(Table1[[#This Row],[Rodents]],Table1[[#This Row],[Human]],Table1[[#This Row],[Pig]]),OR(ISNUMBER(FIND("injected",C884)),ISNUMBER(FIND("periton",C884)),ISNUMBER(FIND("intrascrot",C884))),"NA")</f>
        <v>NA</v>
      </c>
      <c r="Y884" t="str">
        <f>IF(OR(Table1[[#This Row],[Rodents]],Table1[[#This Row],[Human]],Table1[[#This Row],[Pig]]),NOT(OR(Table1[[#This Row],[Inhaled/Intratracheal/intranasal]],Table1[[#This Row],[Dermal]],Table1[[#This Row],[Injected]])),"NA")</f>
        <v>NA</v>
      </c>
      <c r="AA884" t="b">
        <f>OR(ISNUMBER(FIND("fish ",C884)),ISNUMBER(FIND("Fish ",C884)),ISNUMBER(FIND("aquatic",C884)),ISNUMBER(FIND("daphnids",C884)),ISNUMBER(FIND("Carcinus maenas",C884)),ISNUMBER(FIND("Daphnia",C884)),ISNUMBER(FIND("Ruditapes philippinarum",C884)),ISNUMBER(FIND("daphnia",C884)),ISNUMBER(FIND("marine",C884)),ISNUMBER(FIND("mussel",C884)),ISNUMBER(FIND("algae",C884)),ISNUMBER(FIND("Donax faba",C884)),ISNUMBER(FIND("estuarine",C884)),ISNUMBER(FIND("snail",C884)),ISNUMBER(FIND("Prorocentrum donghaiense",C884)) )</f>
        <v>0</v>
      </c>
      <c r="AB884" t="b">
        <f>OR(ISNUMBER(FIND(" rat ",C884)),ISNUMBER(FIND(" rats ",C884)),ISNUMBER(FIND(" Rats ",C884)),ISNUMBER(FIND(" Rat ",C884)),ISNUMBER(FIND(" rat.",C884)),ISNUMBER(FIND(" rats.",C884)),ISNUMBER(FIND("mouse",C884)),ISNUMBER(FIND("mice",C884)), ISNUMBER(FIND(" Mice",C884)))</f>
        <v>0</v>
      </c>
      <c r="AC884" t="b">
        <f>OR(ISNUMBER(FIND(" cell ",C884)),ISNUMBER(FIND("fibroblast",C884)),ISNUMBER(FIND("macrophage",C884)),ISNUMBER(FIND("epithelial",C884)),ISNUMBER(FIND("endothelial",C884)),ISNUMBER(FIND("neuron",C884)),ISNUMBER(FIND(" cells ",C884)),ISNUMBER(FIND("RBC",C884)),ISNUMBER(FIND("mitochond",C884)),ISNUMBER(FIND("adipocyte",C884)),ISNUMBER(FIND("osteo",C884)),ISNUMBER(FIND("keratin",C884)),ISNUMBER(FIND(" cell's ",C884)),ISNUMBER(FIND("eukary",C884)),ISNUMBER(FIND("sperm",C884)))</f>
        <v>1</v>
      </c>
      <c r="AD884" t="b">
        <v>0</v>
      </c>
      <c r="AE884" t="b">
        <f>OR(ISNUMBER(FIND(" plant ",C884)),ISNUMBER(FIND("Plant ",C884)),ISNUMBER(FIND("tomato",C884)),ISNUMBER(FIND("plants",C884)),ISNUMBER(FIND("Plants",C884)),ISNUMBER(FIND("algae",C884)),ISNUMBER(FIND("lettuce",C884)),ISNUMBER(FIND("green gram sprouts ",C884)),ISNUMBER(FIND("Cucurbita pepo",C884)),ISNUMBER(FIND("bean ",C884)),ISNUMBER(FIND("chloroplast",C884)),ISNUMBER(FIND("chlorophyll",C884)),ISNUMBER(FIND("seedling",C884)),ISNUMBER(FIND("canola",C884)),ISNUMBER(FIND("shoot",C884)),ISNUMBER(FIND("photosynthes",C884)),ISNUMBER(FIND(" leaves ",C884)),,ISNUMBER(FIND("agriculture",C884)),ISNUMBER(FIND(" crops ",C884)))</f>
        <v>0</v>
      </c>
      <c r="AF884" t="b">
        <f>OR(ISNUMBER(FIND("bacteria",C884)),ISNUMBER(FIND("Bacteria",C884)),ISNUMBER(FIND("Bacterium",C884)),ISNUMBER(FIND("bacterium",C884)),ISNUMBER(FIND(" coli ",C884)))</f>
        <v>0</v>
      </c>
      <c r="AG884" t="b">
        <f>OR(ISNUMBER(FIND("fungi",C884)),ISNUMBER(FIND("Fungi",C884)),ISNUMBER(FIND("fungus",C884)),ISNUMBER(FIND("Fungus",C884)),ISNUMBER(FIND("mushroom",C884)),ISNUMBER(FIND("Mushroom",C884)),ISNUMBER(FIND(" mold ",C884)))</f>
        <v>0</v>
      </c>
      <c r="AH884" t="b">
        <f>OR(ISNUMBER(FIND("Pig ",C884)),ISNUMBER(FIND("pig ",C884)),ISNUMBER(FIND("Pigs ",C884)),ISNUMBER(FIND("pigs ",C884)))</f>
        <v>0</v>
      </c>
      <c r="AI884" t="b">
        <f>OR(ISNUMBER(FIND(" C. elegans",C884)),ISNUMBER(FIND("Caenorhabditis elegans",C884)),ISNUMBER(FIND("earthworms",C884)),ISNUMBER(FIND(" Ficopomatus enigmaticus",C884)),ISNUMBER(FIND("larva",C884)),ISNUMBER(FIND("Lumbriculus variegatus",C884)),ISNUMBER(FIND("nematode",C884)))</f>
        <v>0</v>
      </c>
      <c r="AJ884" t="b">
        <f>NOT(OR(AA884,AB884,AC884,AD884,AE884,AF884,AG884,AH884,AI884))</f>
        <v>0</v>
      </c>
      <c r="AL884" t="b">
        <f>OR(AA884,AB884,AD884,AE884,AF884,AG884,AH884,AI884)</f>
        <v>0</v>
      </c>
      <c r="AM884" t="b">
        <f>IF(Table1[[#This Row],[In vivo?]],IF(Table1[[#This Row],[Cell]],FALSE,TRUE),FALSE)</f>
        <v>0</v>
      </c>
      <c r="AN884" t="b">
        <f>AND(AC884,AL884)</f>
        <v>0</v>
      </c>
      <c r="AO884" t="b">
        <f>IF(Table1[[#This Row],[Cell]],IF(Table1[[#This Row],[In vivo?]],FALSE,TRUE),FALSE)</f>
        <v>1</v>
      </c>
      <c r="AP884" t="b">
        <f>NOT(OR(Table1[[#This Row],[In vivo?]],Table1[[#This Row],[Only in Cell]]))</f>
        <v>0</v>
      </c>
      <c r="AQ884" t="str">
        <f>IF(OR(Table1[[#This Row],[Rodents]],Table1[[#This Row],[Human]],Table1[[#This Row],[Pig]]),OR(ISNUMBER(FIND("pulmonary",C884)),ISNUMBER(FIND("lung",C884))),"NA")</f>
        <v>NA</v>
      </c>
      <c r="AR884" t="str">
        <f>IF(OR(Table1[[#This Row],[Rodents]],Table1[[#This Row],[Human]],Table1[[#This Row],[Pig]]),OR(ISNUMBER(FIND("skin",C884)),ISNUMBER(FIND("dermal",C884))),"NA")</f>
        <v>NA</v>
      </c>
      <c r="AS884" t="str">
        <f>IF(OR(Table1[[#This Row],[Rodents]],Table1[[#This Row],[Human]],Table1[[#This Row],[Pig]]),OR(ISNUMBER(FIND("liver",C884)),ISNUMBER(FIND("hepat",C884))),"NA")</f>
        <v>NA</v>
      </c>
      <c r="AT884" t="str">
        <f>IF(OR(Table1[[#This Row],[Rodents]],Table1[[#This Row],[Human]],Table1[[#This Row],[Pig]]),OR(ISNUMBER(FIND("kidney",C884)),ISNUMBER(FIND("neph",C884))),"NA")</f>
        <v>NA</v>
      </c>
      <c r="AU884" t="str">
        <f>IF(OR(Table1[[#This Row],[Rodents]],Table1[[#This Row],[Human]],Table1[[#This Row],[Pig]]),OR(ISNUMBER(FIND("brain",C884)),ISNUMBER(FIND("neur",C884)),ISNUMBER(FIND("nerv",C884))),"NA")</f>
        <v>NA</v>
      </c>
      <c r="AV884" t="str">
        <f>IF(OR(Table1[[#This Row],[Rodents]],Table1[[#This Row],[Human]],Table1[[#This Row],[Pig]]),OR(ISNUMBER(FIND("heart",C884)),ISNUMBER(FIND("cardi",C884))),"NA")</f>
        <v>NA</v>
      </c>
      <c r="AW884" t="str">
        <f>IF(OR(Table1[[#This Row],[Rodents]],Table1[[#This Row],[Human]],Table1[[#This Row],[Pig]]),OR(ISNUMBER(FIND("gastro",C884)),ISNUMBER(FIND("intesti",C884)),ISNUMBER(FIND("stomach",C884))),"NA")</f>
        <v>NA</v>
      </c>
      <c r="AX884" t="str">
        <f>IF(OR(Table1[[#This Row],[Rodents]],Table1[[#This Row],[Human]],Table1[[#This Row],[Pig]]),NOT(OR(AQ884,AR884,AS884,AT884,AU884,AV884,AW884)),"NA")</f>
        <v>NA</v>
      </c>
      <c r="AY884" t="b">
        <f>OR(ISNUMBER(FIND("SWCNT",C884)),ISNUMBER(FIND("SWNT",C884)),ISNUMBER(FIND("single-wall",C884)),ISNUMBER(FIND("single wall",C884)),ISNUMBER(FIND("Single wall",C884)),ISNUMBER(FIND("Single-wall",C884)),ISNUMBER(FIND("SWCNT",B884)),ISNUMBER(FIND("SWNT",B884)),ISNUMBER(FIND("single-wall",B884)),ISNUMBER(FIND("single wall",B884)),ISNUMBER(FIND("Single-wall",B884)),ISNUMBER(FIND("Single wall",B884)))</f>
        <v>0</v>
      </c>
      <c r="AZ884" t="b">
        <f>OR(ISNUMBER(FIND("MWCNT",C884)),ISNUMBER(FIND("MWNT",C884)),ISNUMBER(FIND("multi-wall",C884)),ISNUMBER(FIND("multi wall",C884)),ISNUMBER(FIND("multiwall",C884)),ISNUMBER(FIND("Multi-wall",C884)),ISNUMBER(FIND("Multi wall",C884)),ISNUMBER(FIND("Multiwall",C884)),ISNUMBER(FIND("MWCNT",B884)),ISNUMBER(FIND("MWNT",B884)),ISNUMBER(FIND("multi-wall",B884)),ISNUMBER(FIND("multi wall",B884)),ISNUMBER(FIND("multiwall",B884)),ISNUMBER(FIND("Multi-wall",B884)),ISNUMBER(FIND("Multi wall",B884)),ISNUMBER(FIND("Multiwall",B884)),ISNUMBER(FIND("Double-wall",B884)),ISNUMBER(FIND("Double wall",B884)),ISNUMBER(FIND("Doublewall",B884)),ISNUMBER(FIND("double-wall",B884)),ISNUMBER(FIND("double wall",B884)),ISNUMBER(FIND("doublewall",B884)))</f>
        <v>1</v>
      </c>
      <c r="BA884" t="b">
        <f>AND(Table1[[#This Row],[SWCNT]],Table1[[#This Row],[MWCNT]])</f>
        <v>0</v>
      </c>
      <c r="BB884" t="b">
        <f>IF(Table1[[#This Row],[SWCNT]]=TRUE,FALSE,IF(Table1[[#This Row],[MWCNT]]=TRUE,FALSE,TRUE))</f>
        <v>0</v>
      </c>
      <c r="BC884" s="18"/>
    </row>
    <row r="885" spans="1:55" ht="259">
      <c r="A885" t="s">
        <v>2453</v>
      </c>
      <c r="B885" s="2" t="s">
        <v>2454</v>
      </c>
      <c r="C885" s="16" t="s">
        <v>2455</v>
      </c>
      <c r="D885" s="17" t="s">
        <v>1298</v>
      </c>
      <c r="E885" s="2">
        <v>2016</v>
      </c>
      <c r="F885" t="b">
        <f>OR(ISNUMBER(FIND("cytotoxic",C885)),ISNUMBER(FIND("Cytotoxic",C885)),ISNUMBER(FIND("cellular toxicity",C885)),ISNUMBER(FIND("cell death",C885)),ISNUMBER(FIND("viable",C885)),ISNUMBER(FIND("phytotoxic",C885)),ISNUMBER(FIND("acute toxicity",C885)),ISNUMBER(FIND("MTT",C885)),ISNUMBER(FIND("survival",C885)),ISNUMBER(FIND("prolifer",C885)),ISNUMBER(FIND("apoptosis",C885)),ISNUMBER(FIND("neurotoxic",C885)),ISNUMBER(FIND("  lysis ",C885)),ISNUMBER(FIND("necrosis",C885)),ISNUMBER(FIND("cellular death",C885))*3,ISNUMBER(FIND("LDH",C885)),ISNUMBER(FIND("Acute toxicity",C885)))</f>
        <v>0</v>
      </c>
      <c r="G885" t="b">
        <f>OR(ISNUMBER(FIND("genotoxic",C885)),ISNUMBER(FIND("genotoxicity",C885)),ISNUMBER(FIND("DNA damage",C885)),ISNUMBER(FIND("DNA",C885)),ISNUMBER(FIND("RNA",C885)),ISNUMBER(FIND("mesothelioma",C885)),ISNUMBER(FIND("carcino",C885)),ISNUMBER(FIND("mutagen",C885)),ISNUMBER(FIND("genetic",C885)))</f>
        <v>0</v>
      </c>
      <c r="H885" t="b">
        <f>OR(ISNUMBER(FIND("inflammatory",C885)),ISNUMBER(FIND("inflamm",C885)))</f>
        <v>0</v>
      </c>
      <c r="I885" t="b">
        <f>OR(ISNUMBER(FIND("immune",C885)),ISNUMBER(FIND("immunological",C885)),ISNUMBER(FIND("interleuk",C885)),ISNUMBER(FIND("platelet activation",C885)),ISNUMBER(FIND("monocyte",C885)),ISNUMBER(FIND("leukocyte",C885)),ISNUMBER(FIND("cytokine",C885)),ISNUMBER(FIND("CD4",C885)),ISNUMBER(FIND("CD8",C885)),ISNUMBER(FIND("T-cell",C885)))</f>
        <v>0</v>
      </c>
      <c r="J885" t="b">
        <f>OR(ISNUMBER(FIND("reactive oxygen",C885)),ISNUMBER(FIND("ROS",C885)),ISNUMBER(FIND("free radical",C885)),ISNUMBER(FIND("oxidative stress",C885)),ISNUMBER(FIND("peroxid",C885)),ISNUMBER(FIND("oxidative",C885)),ISNUMBER(FIND("antioxid",C885)))</f>
        <v>0</v>
      </c>
      <c r="K885" t="b">
        <f>OR(ISNUMBER(FIND("autophag",C885)))</f>
        <v>0</v>
      </c>
      <c r="L885" t="b">
        <f>OR(ISNUMBER(FIND("morpholog",C885)))</f>
        <v>0</v>
      </c>
      <c r="M885" t="b">
        <f>OR(ISNUMBER(FIND("fibrosis",C885)),ISNUMBER(FIND("Fibrosis",C885)),ISNUMBER(FIND("fibrot",C885)))</f>
        <v>0</v>
      </c>
      <c r="N885" t="b">
        <f>OR(ISNUMBER(FIND("offspring",C885)),ISNUMBER(FIND("Parental",C885)),ISNUMBER(FIND("parental",C885)),ISNUMBER(FIND("germline",C885)),ISNUMBER(FIND("reproduc",C885)),ISNUMBER(FIND("embryo",C885)))</f>
        <v>0</v>
      </c>
      <c r="O885" t="b">
        <f>OR(ISNUMBER(FIND("metabol",C885)),ISNUMBER(FIND("Metabol",C885)),ISNUMBER(FIND("digest",C885)),ISNUMBER(FIND("mitochon",C885)))</f>
        <v>0</v>
      </c>
      <c r="P885" t="b">
        <v>1</v>
      </c>
      <c r="Q885" t="b">
        <f>OR(ISNUMBER(FIND("Bioaccum",C885)),ISNUMBER(FIND("bioaccum",C885)),ISNUMBER(FIND("accum",C885)))</f>
        <v>0</v>
      </c>
      <c r="R885" t="b">
        <f>OR(ISNUMBER(FIND("Occupation",C885)),ISNUMBER(FIND("occupation",C885)),ISNUMBER(FIND("worker",C885)),ISNUMBER(FIND("workforce",C885)))</f>
        <v>0</v>
      </c>
      <c r="S885" t="b">
        <f>NOT(OR(F885,G885,H885,I885,J885,K885,L885,M885,N885,O885,P885,Q885,R885))</f>
        <v>0</v>
      </c>
      <c r="U885" t="b">
        <f>OR(Table1[[#This Row],[Inflammation]],Table1[[#This Row],[Immune]])</f>
        <v>0</v>
      </c>
      <c r="V885" t="str">
        <f>IF(OR(Table1[[#This Row],[Rodents]],Table1[[#This Row],[Human]],Table1[[#This Row],[Pig]]),OR(ISNUMBER(FIND("intratrach",C885)),ISNUMBER(FIND("nasal ",C885)),ISNUMBER(FIND("instill",C885))),"NA")</f>
        <v>NA</v>
      </c>
      <c r="W885" t="str">
        <f>IF(OR(Table1[[#This Row],[Rodents]],Table1[[#This Row],[Human]],Table1[[#This Row],[Pig]]),OR(ISNUMBER(FIND("dermal",C885)),ISNUMBER(FIND("skin ",C885))),"NA")</f>
        <v>NA</v>
      </c>
      <c r="X885" t="str">
        <f>IF(OR(Table1[[#This Row],[Rodents]],Table1[[#This Row],[Human]],Table1[[#This Row],[Pig]]),OR(ISNUMBER(FIND("injected",C885)),ISNUMBER(FIND("periton",C885)),ISNUMBER(FIND("intrascrot",C885))),"NA")</f>
        <v>NA</v>
      </c>
      <c r="Y885" t="str">
        <f>IF(OR(Table1[[#This Row],[Rodents]],Table1[[#This Row],[Human]],Table1[[#This Row],[Pig]]),NOT(OR(Table1[[#This Row],[Inhaled/Intratracheal/intranasal]],Table1[[#This Row],[Dermal]],Table1[[#This Row],[Injected]])),"NA")</f>
        <v>NA</v>
      </c>
      <c r="AA885" t="b">
        <f>OR(ISNUMBER(FIND("fish ",C885)),ISNUMBER(FIND("Fish ",C885)),ISNUMBER(FIND("aquatic",C885)),ISNUMBER(FIND("daphnids",C885)),ISNUMBER(FIND("Carcinus maenas",C885)),ISNUMBER(FIND("Daphnia",C885)),ISNUMBER(FIND("Ruditapes philippinarum",C885)),ISNUMBER(FIND("daphnia",C885)),ISNUMBER(FIND("marine",C885)),ISNUMBER(FIND("mussel",C885)),ISNUMBER(FIND("algae",C885)),ISNUMBER(FIND("Donax faba",C885)),ISNUMBER(FIND("estuarine",C885)),ISNUMBER(FIND("snail",C885)),ISNUMBER(FIND("Prorocentrum donghaiense",C885)) )</f>
        <v>0</v>
      </c>
      <c r="AB885" t="b">
        <f>OR(ISNUMBER(FIND(" rat ",C885)),ISNUMBER(FIND(" rats ",C885)),ISNUMBER(FIND(" Rats ",C885)),ISNUMBER(FIND(" Rat ",C885)),ISNUMBER(FIND(" rat.",C885)),ISNUMBER(FIND(" rats.",C885)),ISNUMBER(FIND("mouse",C885)),ISNUMBER(FIND("mice",C885)), ISNUMBER(FIND(" Mice",C885)))</f>
        <v>0</v>
      </c>
      <c r="AC885" t="b">
        <f>OR(ISNUMBER(FIND(" cell ",C885)),ISNUMBER(FIND("fibroblast",C885)),ISNUMBER(FIND("macrophage",C885)),ISNUMBER(FIND("epithelial",C885)),ISNUMBER(FIND("endothelial",C885)),ISNUMBER(FIND("neuron",C885)),ISNUMBER(FIND(" cells ",C885)),ISNUMBER(FIND("RBC",C885)),ISNUMBER(FIND("mitochond",C885)),ISNUMBER(FIND("adipocyte",C885)),ISNUMBER(FIND("osteo",C885)),ISNUMBER(FIND("keratin",C885)),ISNUMBER(FIND(" cell's ",C885)),ISNUMBER(FIND("eukary",C885)),ISNUMBER(FIND("sperm",C885)))</f>
        <v>0</v>
      </c>
      <c r="AD885" t="b">
        <f>OR(ISNUMBER(FIND("human",B885)),ISNUMBER(FIND("workers",B885)),ISNUMBER(FIND("workforces",B885)),ISNUMBER(FIND("occupational",B885)),ISNUMBER(FIND("Case report",B885)),ISNUMBER(FIND("Workplaces",B885)),ISNUMBER(FIND("worker",B885)))</f>
        <v>0</v>
      </c>
      <c r="AE885" t="b">
        <f>OR(ISNUMBER(FIND(" plant ",C885)),ISNUMBER(FIND("Plant ",C885)),ISNUMBER(FIND("tomato",C885)),ISNUMBER(FIND("plants",C885)),ISNUMBER(FIND("Plants",C885)),ISNUMBER(FIND("algae",C885)),ISNUMBER(FIND("lettuce",C885)),ISNUMBER(FIND("green gram sprouts ",C885)),ISNUMBER(FIND("Cucurbita pepo",C885)),ISNUMBER(FIND("bean ",C885)),ISNUMBER(FIND("chloroplast",C885)),ISNUMBER(FIND("chlorophyll",C885)),ISNUMBER(FIND("seedling",C885)),ISNUMBER(FIND("canola",C885)),ISNUMBER(FIND("shoot",C885)),ISNUMBER(FIND("photosynthes",C885)),ISNUMBER(FIND(" leaves ",C885)),,ISNUMBER(FIND("agriculture",C885)),ISNUMBER(FIND(" crops ",C885)))</f>
        <v>1</v>
      </c>
      <c r="AF885" t="b">
        <f>OR(ISNUMBER(FIND("bacteria",C885)),ISNUMBER(FIND("Bacteria",C885)),ISNUMBER(FIND("Bacterium",C885)),ISNUMBER(FIND("bacterium",C885)),ISNUMBER(FIND(" coli ",C885)))</f>
        <v>0</v>
      </c>
      <c r="AG885" t="b">
        <f>OR(ISNUMBER(FIND("fungi",C885)),ISNUMBER(FIND("Fungi",C885)),ISNUMBER(FIND("fungus",C885)),ISNUMBER(FIND("Fungus",C885)),ISNUMBER(FIND("mushroom",C885)),ISNUMBER(FIND("Mushroom",C885)),ISNUMBER(FIND(" mold ",C885)))</f>
        <v>0</v>
      </c>
      <c r="AH885" t="b">
        <f>OR(ISNUMBER(FIND("Pig ",C885)),ISNUMBER(FIND("pig ",C885)),ISNUMBER(FIND("Pigs ",C885)),ISNUMBER(FIND("pigs ",C885)))</f>
        <v>0</v>
      </c>
      <c r="AI885" t="b">
        <f>OR(ISNUMBER(FIND(" C. elegans",C885)),ISNUMBER(FIND("Caenorhabditis elegans",C885)),ISNUMBER(FIND("earthworms",C885)),ISNUMBER(FIND(" Ficopomatus enigmaticus",C885)),ISNUMBER(FIND("larva",C885)),ISNUMBER(FIND("Lumbriculus variegatus",C885)),ISNUMBER(FIND("nematode",C885)))</f>
        <v>0</v>
      </c>
      <c r="AJ885" t="b">
        <f>NOT(OR(AA885,AB885,AC885,AD885,AE885,AF885,AG885,AH885,AI885))</f>
        <v>0</v>
      </c>
      <c r="AL885" t="b">
        <f>OR(AA885,AB885,AD885,AE885,AF885,AG885,AH885,AI885)</f>
        <v>1</v>
      </c>
      <c r="AM885" t="b">
        <f>IF(Table1[[#This Row],[In vivo?]],IF(Table1[[#This Row],[Cell]],FALSE,TRUE),FALSE)</f>
        <v>1</v>
      </c>
      <c r="AN885" t="b">
        <f>AND(AC885,AL885)</f>
        <v>0</v>
      </c>
      <c r="AO885" t="b">
        <f>IF(Table1[[#This Row],[Cell]],IF(Table1[[#This Row],[In vivo?]],FALSE,TRUE),FALSE)</f>
        <v>0</v>
      </c>
      <c r="AP885" t="b">
        <f>NOT(OR(Table1[[#This Row],[In vivo?]],Table1[[#This Row],[Only in Cell]]))</f>
        <v>0</v>
      </c>
      <c r="AQ885" t="str">
        <f>IF(OR(Table1[[#This Row],[Rodents]],Table1[[#This Row],[Human]],Table1[[#This Row],[Pig]]),OR(ISNUMBER(FIND("pulmonary",C885)),ISNUMBER(FIND("lung",C885))),"NA")</f>
        <v>NA</v>
      </c>
      <c r="AR885" t="str">
        <f>IF(OR(Table1[[#This Row],[Rodents]],Table1[[#This Row],[Human]],Table1[[#This Row],[Pig]]),OR(ISNUMBER(FIND("skin",C885)),ISNUMBER(FIND("dermal",C885))),"NA")</f>
        <v>NA</v>
      </c>
      <c r="AS885" t="str">
        <f>IF(OR(Table1[[#This Row],[Rodents]],Table1[[#This Row],[Human]],Table1[[#This Row],[Pig]]),OR(ISNUMBER(FIND("liver",C885)),ISNUMBER(FIND("hepat",C885))),"NA")</f>
        <v>NA</v>
      </c>
      <c r="AT885" t="str">
        <f>IF(OR(Table1[[#This Row],[Rodents]],Table1[[#This Row],[Human]],Table1[[#This Row],[Pig]]),OR(ISNUMBER(FIND("kidney",C885)),ISNUMBER(FIND("neph",C885))),"NA")</f>
        <v>NA</v>
      </c>
      <c r="AU885" t="str">
        <f>IF(OR(Table1[[#This Row],[Rodents]],Table1[[#This Row],[Human]],Table1[[#This Row],[Pig]]),OR(ISNUMBER(FIND("brain",C885)),ISNUMBER(FIND("neur",C885)),ISNUMBER(FIND("nerv",C885))),"NA")</f>
        <v>NA</v>
      </c>
      <c r="AV885" t="str">
        <f>IF(OR(Table1[[#This Row],[Rodents]],Table1[[#This Row],[Human]],Table1[[#This Row],[Pig]]),OR(ISNUMBER(FIND("heart",C885)),ISNUMBER(FIND("cardi",C885))),"NA")</f>
        <v>NA</v>
      </c>
      <c r="AW885" t="str">
        <f>IF(OR(Table1[[#This Row],[Rodents]],Table1[[#This Row],[Human]],Table1[[#This Row],[Pig]]),OR(ISNUMBER(FIND("gastro",C885)),ISNUMBER(FIND("intesti",C885)),ISNUMBER(FIND("stomach",C885))),"NA")</f>
        <v>NA</v>
      </c>
      <c r="AX885" t="str">
        <f>IF(OR(Table1[[#This Row],[Rodents]],Table1[[#This Row],[Human]],Table1[[#This Row],[Pig]]),NOT(OR(AQ885,AR885,AS885,AT885,AU885,AV885,AW885)),"NA")</f>
        <v>NA</v>
      </c>
      <c r="AY885" t="b">
        <f>OR(ISNUMBER(FIND("SWCNT",C885)),ISNUMBER(FIND("SWNT",C885)),ISNUMBER(FIND("single-wall",C885)),ISNUMBER(FIND("single wall",C885)),ISNUMBER(FIND("Single wall",C885)),ISNUMBER(FIND("Single-wall",C885)),ISNUMBER(FIND("SWCNT",B885)),ISNUMBER(FIND("SWNT",B885)),ISNUMBER(FIND("single-wall",B885)),ISNUMBER(FIND("single wall",B885)),ISNUMBER(FIND("Single-wall",B885)),ISNUMBER(FIND("Single wall",B885)))</f>
        <v>0</v>
      </c>
      <c r="AZ885" t="b">
        <f>OR(ISNUMBER(FIND("MWCNT",C885)),ISNUMBER(FIND("MWNT",C885)),ISNUMBER(FIND("multi-wall",C885)),ISNUMBER(FIND("multi wall",C885)),ISNUMBER(FIND("multiwall",C885)),ISNUMBER(FIND("Multi-wall",C885)),ISNUMBER(FIND("Multi wall",C885)),ISNUMBER(FIND("Multiwall",C885)),ISNUMBER(FIND("MWCNT",B885)),ISNUMBER(FIND("MWNT",B885)),ISNUMBER(FIND("multi-wall",B885)),ISNUMBER(FIND("multi wall",B885)),ISNUMBER(FIND("multiwall",B885)),ISNUMBER(FIND("Multi-wall",B885)),ISNUMBER(FIND("Multi wall",B885)),ISNUMBER(FIND("Multiwall",B885)),ISNUMBER(FIND("Double-wall",B885)),ISNUMBER(FIND("Double wall",B885)),ISNUMBER(FIND("Doublewall",B885)),ISNUMBER(FIND("double-wall",B885)),ISNUMBER(FIND("double wall",B885)),ISNUMBER(FIND("doublewall",B885)))</f>
        <v>1</v>
      </c>
      <c r="BA885" t="b">
        <f>AND(Table1[[#This Row],[SWCNT]],Table1[[#This Row],[MWCNT]])</f>
        <v>0</v>
      </c>
      <c r="BB885" t="b">
        <f>IF(Table1[[#This Row],[SWCNT]]=TRUE,FALSE,IF(Table1[[#This Row],[MWCNT]]=TRUE,FALSE,TRUE))</f>
        <v>0</v>
      </c>
      <c r="BC885" s="18"/>
    </row>
    <row r="886" spans="1:55" ht="185">
      <c r="A886" t="s">
        <v>2602</v>
      </c>
      <c r="B886" s="2" t="s">
        <v>2603</v>
      </c>
      <c r="C886" s="16" t="s">
        <v>2604</v>
      </c>
      <c r="D886" s="17" t="s">
        <v>1298</v>
      </c>
      <c r="E886" s="2">
        <v>2016</v>
      </c>
      <c r="F886" t="b">
        <f>OR(ISNUMBER(FIND("cytotoxic",C886)),ISNUMBER(FIND("Cytotoxic",C886)),ISNUMBER(FIND("cellular toxicity",C886)),ISNUMBER(FIND("cell death",C886)),ISNUMBER(FIND("viable",C886)),ISNUMBER(FIND("phytotoxic",C886)),ISNUMBER(FIND("acute toxicity",C886)),ISNUMBER(FIND("MTT",C886)),ISNUMBER(FIND("survival",C886)),ISNUMBER(FIND("prolifer",C886)),ISNUMBER(FIND("apoptosis",C886)),ISNUMBER(FIND("neurotoxic",C886)),ISNUMBER(FIND("  lysis ",C886)),ISNUMBER(FIND("necrosis",C886)),ISNUMBER(FIND("cellular death",C886))*3,ISNUMBER(FIND("LDH",C886)),ISNUMBER(FIND("Acute toxicity",C886)))</f>
        <v>0</v>
      </c>
      <c r="G886" t="b">
        <f>OR(ISNUMBER(FIND("genotoxic",C886)),ISNUMBER(FIND("genotoxicity",C886)),ISNUMBER(FIND("DNA damage",C886)),ISNUMBER(FIND("DNA",C886)),ISNUMBER(FIND("RNA",C886)),ISNUMBER(FIND("mesothelioma",C886)),ISNUMBER(FIND("carcino",C886)),ISNUMBER(FIND("mutagen",C886)),ISNUMBER(FIND("genetic",C886)))</f>
        <v>0</v>
      </c>
      <c r="H886" t="b">
        <f>OR(ISNUMBER(FIND("inflammatory",C886)),ISNUMBER(FIND("inflamm",C886)))</f>
        <v>0</v>
      </c>
      <c r="I886" t="b">
        <f>OR(ISNUMBER(FIND("immune",C886)),ISNUMBER(FIND("immunological",C886)),ISNUMBER(FIND("interleuk",C886)),ISNUMBER(FIND("platelet activation",C886)),ISNUMBER(FIND("monocyte",C886)),ISNUMBER(FIND("leukocyte",C886)),ISNUMBER(FIND("cytokine",C886)),ISNUMBER(FIND("CD4",C886)),ISNUMBER(FIND("CD8",C886)),ISNUMBER(FIND("T-cell",C886)))</f>
        <v>0</v>
      </c>
      <c r="J886" t="b">
        <f>OR(ISNUMBER(FIND("reactive oxygen",C886)),ISNUMBER(FIND("ROS",C886)),ISNUMBER(FIND("free radical",C886)),ISNUMBER(FIND("oxidative stress",C886)),ISNUMBER(FIND("peroxid",C886)),ISNUMBER(FIND("oxidative",C886)),ISNUMBER(FIND("antioxid",C886)))</f>
        <v>0</v>
      </c>
      <c r="K886" t="b">
        <f>OR(ISNUMBER(FIND("autophag",C886)))</f>
        <v>0</v>
      </c>
      <c r="L886" t="b">
        <f>OR(ISNUMBER(FIND("morpholog",C886)))</f>
        <v>0</v>
      </c>
      <c r="M886" t="b">
        <f>OR(ISNUMBER(FIND("fibrosis",C886)),ISNUMBER(FIND("Fibrosis",C886)),ISNUMBER(FIND("fibrot",C886)))</f>
        <v>0</v>
      </c>
      <c r="N886" t="b">
        <f>OR(ISNUMBER(FIND("offspring",C886)),ISNUMBER(FIND("Parental",C886)),ISNUMBER(FIND("parental",C886)),ISNUMBER(FIND("germline",C886)),ISNUMBER(FIND("reproduc",C886)),ISNUMBER(FIND("embryo",C886)))</f>
        <v>0</v>
      </c>
      <c r="O886" t="b">
        <f>OR(ISNUMBER(FIND("metabol",C886)),ISNUMBER(FIND("Metabol",C886)),ISNUMBER(FIND("digest",C886)),ISNUMBER(FIND("mitochon",C886)))</f>
        <v>0</v>
      </c>
      <c r="P886" t="b">
        <v>1</v>
      </c>
      <c r="Q886" t="b">
        <f>OR(ISNUMBER(FIND("Bioaccum",C886)),ISNUMBER(FIND("bioaccum",C886)),ISNUMBER(FIND("accum",C886)))</f>
        <v>0</v>
      </c>
      <c r="R886" t="b">
        <f>OR(ISNUMBER(FIND("Occupation",C886)),ISNUMBER(FIND("occupation",C886)),ISNUMBER(FIND("worker",C886)),ISNUMBER(FIND("workforce",C886)))</f>
        <v>0</v>
      </c>
      <c r="S886" t="b">
        <f>NOT(OR(F886,G886,H886,I886,J886,K886,L886,M886,N886,O886,P886,Q886,R886))</f>
        <v>0</v>
      </c>
      <c r="U886" t="b">
        <f>OR(Table1[[#This Row],[Inflammation]],Table1[[#This Row],[Immune]])</f>
        <v>0</v>
      </c>
      <c r="V886" t="str">
        <f>IF(OR(Table1[[#This Row],[Rodents]],Table1[[#This Row],[Human]],Table1[[#This Row],[Pig]]),OR(ISNUMBER(FIND("intratrach",C886)),ISNUMBER(FIND("nasal ",C886)),ISNUMBER(FIND("instill",C886))),"NA")</f>
        <v>NA</v>
      </c>
      <c r="W886" t="str">
        <f>IF(OR(Table1[[#This Row],[Rodents]],Table1[[#This Row],[Human]],Table1[[#This Row],[Pig]]),OR(ISNUMBER(FIND("dermal",C886)),ISNUMBER(FIND("skin ",C886))),"NA")</f>
        <v>NA</v>
      </c>
      <c r="X886" t="str">
        <f>IF(OR(Table1[[#This Row],[Rodents]],Table1[[#This Row],[Human]],Table1[[#This Row],[Pig]]),OR(ISNUMBER(FIND("injected",C886)),ISNUMBER(FIND("periton",C886)),ISNUMBER(FIND("intrascrot",C886))),"NA")</f>
        <v>NA</v>
      </c>
      <c r="Y886" t="str">
        <f>IF(OR(Table1[[#This Row],[Rodents]],Table1[[#This Row],[Human]],Table1[[#This Row],[Pig]]),NOT(OR(Table1[[#This Row],[Inhaled/Intratracheal/intranasal]],Table1[[#This Row],[Dermal]],Table1[[#This Row],[Injected]])),"NA")</f>
        <v>NA</v>
      </c>
      <c r="AA886" t="b">
        <f>OR(ISNUMBER(FIND("fish ",C886)),ISNUMBER(FIND("Fish ",C886)),ISNUMBER(FIND("aquatic",C886)),ISNUMBER(FIND("daphnids",C886)),ISNUMBER(FIND("Carcinus maenas",C886)),ISNUMBER(FIND("Daphnia",C886)),ISNUMBER(FIND("Ruditapes philippinarum",C886)),ISNUMBER(FIND("daphnia",C886)),ISNUMBER(FIND("marine",C886)),ISNUMBER(FIND("mussel",C886)),ISNUMBER(FIND("algae",C886)),ISNUMBER(FIND("Donax faba",C886)),ISNUMBER(FIND("estuarine",C886)),ISNUMBER(FIND("snail",C886)),ISNUMBER(FIND("Prorocentrum donghaiense",C886)) )</f>
        <v>1</v>
      </c>
      <c r="AB886" t="b">
        <f>OR(ISNUMBER(FIND(" rat ",C886)),ISNUMBER(FIND(" rats ",C886)),ISNUMBER(FIND(" Rats ",C886)),ISNUMBER(FIND(" Rat ",C886)),ISNUMBER(FIND(" rat.",C886)),ISNUMBER(FIND(" rats.",C886)),ISNUMBER(FIND("mouse",C886)),ISNUMBER(FIND("mice",C886)), ISNUMBER(FIND(" Mice",C886)))</f>
        <v>0</v>
      </c>
      <c r="AC886" t="b">
        <f>OR(ISNUMBER(FIND(" cell ",C886)),ISNUMBER(FIND("fibroblast",C886)),ISNUMBER(FIND("macrophage",C886)),ISNUMBER(FIND("epithelial",C886)),ISNUMBER(FIND("endothelial",C886)),ISNUMBER(FIND("neuron",C886)),ISNUMBER(FIND(" cells ",C886)),ISNUMBER(FIND("RBC",C886)),ISNUMBER(FIND("mitochond",C886)),ISNUMBER(FIND("adipocyte",C886)),ISNUMBER(FIND("osteo",C886)),ISNUMBER(FIND("keratin",C886)),ISNUMBER(FIND(" cell's ",C886)),ISNUMBER(FIND("eukary",C886)),ISNUMBER(FIND("sperm",C886)))</f>
        <v>0</v>
      </c>
      <c r="AD886" t="b">
        <f>OR(ISNUMBER(FIND("human",B886)),ISNUMBER(FIND("workers",B886)),ISNUMBER(FIND("workforces",B886)),ISNUMBER(FIND("occupational",B886)),ISNUMBER(FIND("Case report",B886)),ISNUMBER(FIND("Workplaces",B886)),ISNUMBER(FIND("worker",B886)))</f>
        <v>0</v>
      </c>
      <c r="AE886" t="b">
        <f>OR(ISNUMBER(FIND(" plant ",C886)),ISNUMBER(FIND("Plant ",C886)),ISNUMBER(FIND("tomato",C886)),ISNUMBER(FIND("plants",C886)),ISNUMBER(FIND("Plants",C886)),ISNUMBER(FIND("algae",C886)),ISNUMBER(FIND("lettuce",C886)),ISNUMBER(FIND("green gram sprouts ",C886)),ISNUMBER(FIND("Cucurbita pepo",C886)),ISNUMBER(FIND("bean ",C886)),ISNUMBER(FIND("chloroplast",C886)),ISNUMBER(FIND("chlorophyll",C886)),ISNUMBER(FIND("seedling",C886)),ISNUMBER(FIND("canola",C886)),ISNUMBER(FIND("shoot",C886)),ISNUMBER(FIND("photosynthes",C886)),ISNUMBER(FIND(" leaves ",C886)),,ISNUMBER(FIND("agriculture",C886)),ISNUMBER(FIND(" crops ",C886)))</f>
        <v>0</v>
      </c>
      <c r="AF886" t="b">
        <f>OR(ISNUMBER(FIND("bacteria",C886)),ISNUMBER(FIND("Bacteria",C886)),ISNUMBER(FIND("Bacterium",C886)),ISNUMBER(FIND("bacterium",C886)),ISNUMBER(FIND(" coli ",C886)))</f>
        <v>0</v>
      </c>
      <c r="AG886" t="b">
        <f>OR(ISNUMBER(FIND("fungi",C886)),ISNUMBER(FIND("Fungi",C886)),ISNUMBER(FIND("fungus",C886)),ISNUMBER(FIND("Fungus",C886)),ISNUMBER(FIND("mushroom",C886)),ISNUMBER(FIND("Mushroom",C886)),ISNUMBER(FIND(" mold ",C886)))</f>
        <v>0</v>
      </c>
      <c r="AH886" t="b">
        <f>OR(ISNUMBER(FIND("Pig ",C886)),ISNUMBER(FIND("pig ",C886)),ISNUMBER(FIND("Pigs ",C886)),ISNUMBER(FIND("pigs ",C886)))</f>
        <v>0</v>
      </c>
      <c r="AI886" t="b">
        <f>OR(ISNUMBER(FIND(" C. elegans",C886)),ISNUMBER(FIND("Caenorhabditis elegans",C886)),ISNUMBER(FIND("earthworms",C886)),ISNUMBER(FIND(" Ficopomatus enigmaticus",C886)),ISNUMBER(FIND("larva",C886)),ISNUMBER(FIND("Lumbriculus variegatus",C886)),ISNUMBER(FIND("nematode",C886)))</f>
        <v>0</v>
      </c>
      <c r="AJ886" t="b">
        <f>NOT(OR(AA886,AB886,AC886,AD886,AE886,AF886,AG886,AH886,AI886))</f>
        <v>0</v>
      </c>
      <c r="AL886" t="b">
        <f>OR(AA886,AB886,AD886,AE886,AF886,AG886,AH886,AI886)</f>
        <v>1</v>
      </c>
      <c r="AM886" t="b">
        <f>IF(Table1[[#This Row],[In vivo?]],IF(Table1[[#This Row],[Cell]],FALSE,TRUE),FALSE)</f>
        <v>1</v>
      </c>
      <c r="AN886" t="b">
        <f>AND(AC886,AL886)</f>
        <v>0</v>
      </c>
      <c r="AO886" t="b">
        <f>IF(Table1[[#This Row],[Cell]],IF(Table1[[#This Row],[In vivo?]],FALSE,TRUE),FALSE)</f>
        <v>0</v>
      </c>
      <c r="AP886" t="b">
        <f>NOT(OR(Table1[[#This Row],[In vivo?]],Table1[[#This Row],[Only in Cell]]))</f>
        <v>0</v>
      </c>
      <c r="AQ886" t="str">
        <f>IF(OR(Table1[[#This Row],[Rodents]],Table1[[#This Row],[Human]],Table1[[#This Row],[Pig]]),OR(ISNUMBER(FIND("pulmonary",C886)),ISNUMBER(FIND("lung",C886))),"NA")</f>
        <v>NA</v>
      </c>
      <c r="AR886" t="str">
        <f>IF(OR(Table1[[#This Row],[Rodents]],Table1[[#This Row],[Human]],Table1[[#This Row],[Pig]]),OR(ISNUMBER(FIND("skin",C886)),ISNUMBER(FIND("dermal",C886))),"NA")</f>
        <v>NA</v>
      </c>
      <c r="AS886" t="str">
        <f>IF(OR(Table1[[#This Row],[Rodents]],Table1[[#This Row],[Human]],Table1[[#This Row],[Pig]]),OR(ISNUMBER(FIND("liver",C886)),ISNUMBER(FIND("hepat",C886))),"NA")</f>
        <v>NA</v>
      </c>
      <c r="AT886" t="str">
        <f>IF(OR(Table1[[#This Row],[Rodents]],Table1[[#This Row],[Human]],Table1[[#This Row],[Pig]]),OR(ISNUMBER(FIND("kidney",C886)),ISNUMBER(FIND("neph",C886))),"NA")</f>
        <v>NA</v>
      </c>
      <c r="AU886" t="str">
        <f>IF(OR(Table1[[#This Row],[Rodents]],Table1[[#This Row],[Human]],Table1[[#This Row],[Pig]]),OR(ISNUMBER(FIND("brain",C886)),ISNUMBER(FIND("neur",C886)),ISNUMBER(FIND("nerv",C886))),"NA")</f>
        <v>NA</v>
      </c>
      <c r="AV886" t="str">
        <f>IF(OR(Table1[[#This Row],[Rodents]],Table1[[#This Row],[Human]],Table1[[#This Row],[Pig]]),OR(ISNUMBER(FIND("heart",C886)),ISNUMBER(FIND("cardi",C886))),"NA")</f>
        <v>NA</v>
      </c>
      <c r="AW886" t="str">
        <f>IF(OR(Table1[[#This Row],[Rodents]],Table1[[#This Row],[Human]],Table1[[#This Row],[Pig]]),OR(ISNUMBER(FIND("gastro",C886)),ISNUMBER(FIND("intesti",C886)),ISNUMBER(FIND("stomach",C886))),"NA")</f>
        <v>NA</v>
      </c>
      <c r="AX886" t="str">
        <f>IF(OR(Table1[[#This Row],[Rodents]],Table1[[#This Row],[Human]],Table1[[#This Row],[Pig]]),NOT(OR(AQ886,AR886,AS886,AT886,AU886,AV886,AW886)),"NA")</f>
        <v>NA</v>
      </c>
      <c r="AY886" t="b">
        <f>OR(ISNUMBER(FIND("SWCNT",C886)),ISNUMBER(FIND("SWNT",C886)),ISNUMBER(FIND("single-wall",C886)),ISNUMBER(FIND("single wall",C886)),ISNUMBER(FIND("Single wall",C886)),ISNUMBER(FIND("Single-wall",C886)),ISNUMBER(FIND("SWCNT",B886)),ISNUMBER(FIND("SWNT",B886)),ISNUMBER(FIND("single-wall",B886)),ISNUMBER(FIND("single wall",B886)),ISNUMBER(FIND("Single-wall",B886)),ISNUMBER(FIND("Single wall",B886)))</f>
        <v>0</v>
      </c>
      <c r="AZ886" t="b">
        <f>OR(ISNUMBER(FIND("MWCNT",C886)),ISNUMBER(FIND("MWNT",C886)),ISNUMBER(FIND("multi-wall",C886)),ISNUMBER(FIND("multi wall",C886)),ISNUMBER(FIND("multiwall",C886)),ISNUMBER(FIND("Multi-wall",C886)),ISNUMBER(FIND("Multi wall",C886)),ISNUMBER(FIND("Multiwall",C886)),ISNUMBER(FIND("MWCNT",B886)),ISNUMBER(FIND("MWNT",B886)),ISNUMBER(FIND("multi-wall",B886)),ISNUMBER(FIND("multi wall",B886)),ISNUMBER(FIND("multiwall",B886)),ISNUMBER(FIND("Multi-wall",B886)),ISNUMBER(FIND("Multi wall",B886)),ISNUMBER(FIND("Multiwall",B886)),ISNUMBER(FIND("Double-wall",B886)),ISNUMBER(FIND("Double wall",B886)),ISNUMBER(FIND("Doublewall",B886)),ISNUMBER(FIND("double-wall",B886)),ISNUMBER(FIND("double wall",B886)),ISNUMBER(FIND("doublewall",B886)))</f>
        <v>1</v>
      </c>
      <c r="BA886" t="b">
        <f>AND(Table1[[#This Row],[SWCNT]],Table1[[#This Row],[MWCNT]])</f>
        <v>0</v>
      </c>
      <c r="BB886" t="b">
        <f>IF(Table1[[#This Row],[SWCNT]]=TRUE,FALSE,IF(Table1[[#This Row],[MWCNT]]=TRUE,FALSE,TRUE))</f>
        <v>0</v>
      </c>
      <c r="BC886" s="18"/>
    </row>
    <row r="887" spans="1:55" ht="277.5">
      <c r="A887" t="s">
        <v>2643</v>
      </c>
      <c r="B887" s="2" t="s">
        <v>2644</v>
      </c>
      <c r="C887" s="16" t="s">
        <v>2645</v>
      </c>
      <c r="D887" s="17" t="s">
        <v>260</v>
      </c>
      <c r="E887" s="2">
        <v>2016</v>
      </c>
      <c r="F887" t="b">
        <f>OR(ISNUMBER(FIND("cytotoxic",C887)),ISNUMBER(FIND("Cytotoxic",C887)),ISNUMBER(FIND("cellular toxicity",C887)),ISNUMBER(FIND("cell death",C887)),ISNUMBER(FIND("viable",C887)),ISNUMBER(FIND("phytotoxic",C887)),ISNUMBER(FIND("acute toxicity",C887)),ISNUMBER(FIND("MTT",C887)),ISNUMBER(FIND("survival",C887)),ISNUMBER(FIND("prolifer",C887)),ISNUMBER(FIND("apoptosis",C887)),ISNUMBER(FIND("neurotoxic",C887)),ISNUMBER(FIND("  lysis ",C887)),ISNUMBER(FIND("necrosis",C887)),ISNUMBER(FIND("cellular death",C887))*3,ISNUMBER(FIND("LDH",C887)),ISNUMBER(FIND("Acute toxicity",C887)))</f>
        <v>0</v>
      </c>
      <c r="G887" t="b">
        <f>OR(ISNUMBER(FIND("genotoxic",C887)),ISNUMBER(FIND("genotoxicity",C887)),ISNUMBER(FIND("DNA damage",C887)),ISNUMBER(FIND("DNA",C887)),ISNUMBER(FIND("RNA",C887)),ISNUMBER(FIND("mesothelioma",C887)),ISNUMBER(FIND("carcino",C887)),ISNUMBER(FIND("mutagen",C887)),ISNUMBER(FIND("genetic",C887)))</f>
        <v>0</v>
      </c>
      <c r="H887" t="b">
        <f>OR(ISNUMBER(FIND("inflammatory",C887)),ISNUMBER(FIND("inflamm",C887)))</f>
        <v>0</v>
      </c>
      <c r="I887" t="b">
        <f>OR(ISNUMBER(FIND("immune",C887)),ISNUMBER(FIND("immunological",C887)),ISNUMBER(FIND("interleuk",C887)),ISNUMBER(FIND("platelet activation",C887)),ISNUMBER(FIND("monocyte",C887)),ISNUMBER(FIND("leukocyte",C887)),ISNUMBER(FIND("cytokine",C887)),ISNUMBER(FIND("CD4",C887)),ISNUMBER(FIND("CD8",C887)),ISNUMBER(FIND("T-cell",C887)))</f>
        <v>0</v>
      </c>
      <c r="J887" t="b">
        <f>OR(ISNUMBER(FIND("reactive oxygen",C887)),ISNUMBER(FIND("ROS",C887)),ISNUMBER(FIND("free radical",C887)),ISNUMBER(FIND("oxidative stress",C887)),ISNUMBER(FIND("peroxid",C887)),ISNUMBER(FIND("oxidative",C887)),ISNUMBER(FIND("antioxid",C887)))</f>
        <v>0</v>
      </c>
      <c r="K887" t="b">
        <f>OR(ISNUMBER(FIND("autophag",C887)))</f>
        <v>0</v>
      </c>
      <c r="L887" t="b">
        <f>OR(ISNUMBER(FIND("morpholog",C887)))</f>
        <v>0</v>
      </c>
      <c r="M887" t="b">
        <f>OR(ISNUMBER(FIND("fibrosis",C887)),ISNUMBER(FIND("Fibrosis",C887)),ISNUMBER(FIND("fibrot",C887)))</f>
        <v>0</v>
      </c>
      <c r="N887" t="b">
        <f>OR(ISNUMBER(FIND("offspring",C887)),ISNUMBER(FIND("Parental",C887)),ISNUMBER(FIND("parental",C887)),ISNUMBER(FIND("germline",C887)),ISNUMBER(FIND("reproduc",C887)),ISNUMBER(FIND("embryo",C887)))</f>
        <v>0</v>
      </c>
      <c r="O887" t="b">
        <f>OR(ISNUMBER(FIND("metabol",C887)),ISNUMBER(FIND("Metabol",C887)),ISNUMBER(FIND("digest",C887)),ISNUMBER(FIND("mitochon",C887)))</f>
        <v>0</v>
      </c>
      <c r="P887" t="b">
        <f>OR(ISNUMBER(FIND("ecotox",C887)),ISNUMBER(FIND("Ecotox",B887)),ISNUMBER(FIND("ecotox",B887)),ISNUMBER(FIND("Ecotox",C887)))</f>
        <v>0</v>
      </c>
      <c r="Q887" t="b">
        <v>1</v>
      </c>
      <c r="R887" t="b">
        <f>OR(ISNUMBER(FIND("Occupation",C887)),ISNUMBER(FIND("occupation",C887)),ISNUMBER(FIND("worker",C887)),ISNUMBER(FIND("workforce",C887)))</f>
        <v>0</v>
      </c>
      <c r="S887" t="b">
        <f>NOT(OR(F887,G887,H887,I887,J887,K887,L887,M887,N887,O887,P887,Q887,R887))</f>
        <v>0</v>
      </c>
      <c r="U887" t="b">
        <f>OR(Table1[[#This Row],[Inflammation]],Table1[[#This Row],[Immune]])</f>
        <v>0</v>
      </c>
      <c r="V887" t="str">
        <f>IF(OR(Table1[[#This Row],[Rodents]],Table1[[#This Row],[Human]],Table1[[#This Row],[Pig]]),OR(ISNUMBER(FIND("intratrach",C887)),ISNUMBER(FIND("nasal ",C887)),ISNUMBER(FIND("instill",C887))),"NA")</f>
        <v>NA</v>
      </c>
      <c r="W887" t="str">
        <f>IF(OR(Table1[[#This Row],[Rodents]],Table1[[#This Row],[Human]],Table1[[#This Row],[Pig]]),OR(ISNUMBER(FIND("dermal",C887)),ISNUMBER(FIND("skin ",C887))),"NA")</f>
        <v>NA</v>
      </c>
      <c r="X887" t="str">
        <f>IF(OR(Table1[[#This Row],[Rodents]],Table1[[#This Row],[Human]],Table1[[#This Row],[Pig]]),OR(ISNUMBER(FIND("injected",C887)),ISNUMBER(FIND("periton",C887)),ISNUMBER(FIND("intrascrot",C887))),"NA")</f>
        <v>NA</v>
      </c>
      <c r="Y887" t="str">
        <f>IF(OR(Table1[[#This Row],[Rodents]],Table1[[#This Row],[Human]],Table1[[#This Row],[Pig]]),NOT(OR(Table1[[#This Row],[Inhaled/Intratracheal/intranasal]],Table1[[#This Row],[Dermal]],Table1[[#This Row],[Injected]])),"NA")</f>
        <v>NA</v>
      </c>
      <c r="AA887" t="b">
        <f>OR(ISNUMBER(FIND("fish ",C887)),ISNUMBER(FIND("Fish ",C887)),ISNUMBER(FIND("aquatic",C887)),ISNUMBER(FIND("daphnids",C887)),ISNUMBER(FIND("Carcinus maenas",C887)),ISNUMBER(FIND("Daphnia",C887)),ISNUMBER(FIND("Ruditapes philippinarum",C887)),ISNUMBER(FIND("daphnia",C887)),ISNUMBER(FIND("marine",C887)),ISNUMBER(FIND("mussel",C887)),ISNUMBER(FIND("algae",C887)),ISNUMBER(FIND("Donax faba",C887)),ISNUMBER(FIND("estuarine",C887)),ISNUMBER(FIND("snail",C887)),ISNUMBER(FIND("Prorocentrum donghaiense",C887)) )</f>
        <v>0</v>
      </c>
      <c r="AB887" t="b">
        <f>OR(ISNUMBER(FIND(" rat ",C887)),ISNUMBER(FIND(" rats ",C887)),ISNUMBER(FIND(" Rats ",C887)),ISNUMBER(FIND(" Rat ",C887)),ISNUMBER(FIND(" rat.",C887)),ISNUMBER(FIND(" rats.",C887)),ISNUMBER(FIND("mouse",C887)),ISNUMBER(FIND("mice",C887)), ISNUMBER(FIND(" Mice",C887)))</f>
        <v>0</v>
      </c>
      <c r="AC887" t="b">
        <f>OR(ISNUMBER(FIND(" cell ",C887)),ISNUMBER(FIND("fibroblast",C887)),ISNUMBER(FIND("macrophage",C887)),ISNUMBER(FIND("epithelial",C887)),ISNUMBER(FIND("endothelial",C887)),ISNUMBER(FIND("neuron",C887)),ISNUMBER(FIND(" cells ",C887)),ISNUMBER(FIND("RBC",C887)),ISNUMBER(FIND("mitochond",C887)),ISNUMBER(FIND("adipocyte",C887)),ISNUMBER(FIND("osteo",C887)),ISNUMBER(FIND("keratin",C887)),ISNUMBER(FIND(" cell's ",C887)),ISNUMBER(FIND("eukary",C887)),ISNUMBER(FIND("sperm",C887)))</f>
        <v>1</v>
      </c>
      <c r="AD887" t="b">
        <f>OR(ISNUMBER(FIND("human",B887)),ISNUMBER(FIND("workers",B887)),ISNUMBER(FIND("workforces",B887)),ISNUMBER(FIND("occupational",B887)),ISNUMBER(FIND("Case report",B887)),ISNUMBER(FIND("Workplaces",B887)),ISNUMBER(FIND("worker",B887)))</f>
        <v>0</v>
      </c>
      <c r="AE887" t="b">
        <f>OR(ISNUMBER(FIND(" plant ",C887)),ISNUMBER(FIND("Plant ",C887)),ISNUMBER(FIND("tomato",C887)),ISNUMBER(FIND("plants",C887)),ISNUMBER(FIND("Plants",C887)),ISNUMBER(FIND("algae",C887)),ISNUMBER(FIND("lettuce",C887)),ISNUMBER(FIND("green gram sprouts ",C887)),ISNUMBER(FIND("Cucurbita pepo",C887)),ISNUMBER(FIND("bean ",C887)),ISNUMBER(FIND("chloroplast",C887)),ISNUMBER(FIND("chlorophyll",C887)),ISNUMBER(FIND("seedling",C887)),ISNUMBER(FIND("canola",C887)),ISNUMBER(FIND("shoot",C887)),ISNUMBER(FIND("photosynthes",C887)),ISNUMBER(FIND(" leaves ",C887)),,ISNUMBER(FIND("agriculture",C887)),ISNUMBER(FIND(" crops ",C887)))</f>
        <v>0</v>
      </c>
      <c r="AF887" t="b">
        <f>OR(ISNUMBER(FIND("bacteria",C887)),ISNUMBER(FIND("Bacteria",C887)),ISNUMBER(FIND("Bacterium",C887)),ISNUMBER(FIND("bacterium",C887)),ISNUMBER(FIND(" coli ",C887)))</f>
        <v>0</v>
      </c>
      <c r="AG887" t="b">
        <f>OR(ISNUMBER(FIND("fungi",C887)),ISNUMBER(FIND("Fungi",C887)),ISNUMBER(FIND("fungus",C887)),ISNUMBER(FIND("Fungus",C887)),ISNUMBER(FIND("mushroom",C887)),ISNUMBER(FIND("Mushroom",C887)),ISNUMBER(FIND(" mold ",C887)))</f>
        <v>0</v>
      </c>
      <c r="AH887" t="b">
        <f>OR(ISNUMBER(FIND("Pig ",C887)),ISNUMBER(FIND("pig ",C887)),ISNUMBER(FIND("Pigs ",C887)),ISNUMBER(FIND("pigs ",C887)))</f>
        <v>0</v>
      </c>
      <c r="AI887" t="b">
        <f>OR(ISNUMBER(FIND(" C. elegans",C887)),ISNUMBER(FIND("Caenorhabditis elegans",C887)),ISNUMBER(FIND("earthworms",C887)),ISNUMBER(FIND(" Ficopomatus enigmaticus",C887)),ISNUMBER(FIND("larva",C887)),ISNUMBER(FIND("Lumbriculus variegatus",C887)),ISNUMBER(FIND("nematode",C887)))</f>
        <v>0</v>
      </c>
      <c r="AJ887" t="b">
        <f>NOT(OR(AA887,AB887,AC887,AD887,AE887,AF887,AG887,AH887,AI887))</f>
        <v>0</v>
      </c>
      <c r="AL887" t="b">
        <f>OR(AA887,AB887,AD887,AE887,AF887,AG887,AH887,AI887)</f>
        <v>0</v>
      </c>
      <c r="AM887" t="b">
        <f>IF(Table1[[#This Row],[In vivo?]],IF(Table1[[#This Row],[Cell]],FALSE,TRUE),FALSE)</f>
        <v>0</v>
      </c>
      <c r="AN887" t="b">
        <f>AND(AC887,AL887)</f>
        <v>0</v>
      </c>
      <c r="AO887" t="b">
        <f>IF(Table1[[#This Row],[Cell]],IF(Table1[[#This Row],[In vivo?]],FALSE,TRUE),FALSE)</f>
        <v>1</v>
      </c>
      <c r="AP887" t="b">
        <f>NOT(OR(Table1[[#This Row],[In vivo?]],Table1[[#This Row],[Only in Cell]]))</f>
        <v>0</v>
      </c>
      <c r="AQ887" t="str">
        <f>IF(OR(Table1[[#This Row],[Rodents]],Table1[[#This Row],[Human]],Table1[[#This Row],[Pig]]),OR(ISNUMBER(FIND("pulmonary",C887)),ISNUMBER(FIND("lung",C887))),"NA")</f>
        <v>NA</v>
      </c>
      <c r="AR887" t="str">
        <f>IF(OR(Table1[[#This Row],[Rodents]],Table1[[#This Row],[Human]],Table1[[#This Row],[Pig]]),OR(ISNUMBER(FIND("skin",C887)),ISNUMBER(FIND("dermal",C887))),"NA")</f>
        <v>NA</v>
      </c>
      <c r="AS887" t="str">
        <f>IF(OR(Table1[[#This Row],[Rodents]],Table1[[#This Row],[Human]],Table1[[#This Row],[Pig]]),OR(ISNUMBER(FIND("liver",C887)),ISNUMBER(FIND("hepat",C887))),"NA")</f>
        <v>NA</v>
      </c>
      <c r="AT887" t="str">
        <f>IF(OR(Table1[[#This Row],[Rodents]],Table1[[#This Row],[Human]],Table1[[#This Row],[Pig]]),OR(ISNUMBER(FIND("kidney",C887)),ISNUMBER(FIND("neph",C887))),"NA")</f>
        <v>NA</v>
      </c>
      <c r="AU887" t="str">
        <f>IF(OR(Table1[[#This Row],[Rodents]],Table1[[#This Row],[Human]],Table1[[#This Row],[Pig]]),OR(ISNUMBER(FIND("brain",C887)),ISNUMBER(FIND("neur",C887)),ISNUMBER(FIND("nerv",C887))),"NA")</f>
        <v>NA</v>
      </c>
      <c r="AV887" t="str">
        <f>IF(OR(Table1[[#This Row],[Rodents]],Table1[[#This Row],[Human]],Table1[[#This Row],[Pig]]),OR(ISNUMBER(FIND("heart",C887)),ISNUMBER(FIND("cardi",C887))),"NA")</f>
        <v>NA</v>
      </c>
      <c r="AW887" t="str">
        <f>IF(OR(Table1[[#This Row],[Rodents]],Table1[[#This Row],[Human]],Table1[[#This Row],[Pig]]),OR(ISNUMBER(FIND("gastro",C887)),ISNUMBER(FIND("intesti",C887)),ISNUMBER(FIND("stomach",C887))),"NA")</f>
        <v>NA</v>
      </c>
      <c r="AX887" t="str">
        <f>IF(OR(Table1[[#This Row],[Rodents]],Table1[[#This Row],[Human]],Table1[[#This Row],[Pig]]),NOT(OR(AQ887,AR887,AS887,AT887,AU887,AV887,AW887)),"NA")</f>
        <v>NA</v>
      </c>
      <c r="AY887" t="b">
        <f>OR(ISNUMBER(FIND("SWCNT",C887)),ISNUMBER(FIND("SWNT",C887)),ISNUMBER(FIND("single-wall",C887)),ISNUMBER(FIND("single wall",C887)),ISNUMBER(FIND("Single wall",C887)),ISNUMBER(FIND("Single-wall",C887)),ISNUMBER(FIND("SWCNT",B887)),ISNUMBER(FIND("SWNT",B887)),ISNUMBER(FIND("single-wall",B887)),ISNUMBER(FIND("single wall",B887)),ISNUMBER(FIND("Single-wall",B887)),ISNUMBER(FIND("Single wall",B887)))</f>
        <v>0</v>
      </c>
      <c r="AZ887" t="b">
        <f>OR(ISNUMBER(FIND("MWCNT",C887)),ISNUMBER(FIND("MWNT",C887)),ISNUMBER(FIND("multi-wall",C887)),ISNUMBER(FIND("multi wall",C887)),ISNUMBER(FIND("multiwall",C887)),ISNUMBER(FIND("Multi-wall",C887)),ISNUMBER(FIND("Multi wall",C887)),ISNUMBER(FIND("Multiwall",C887)),ISNUMBER(FIND("MWCNT",B887)),ISNUMBER(FIND("MWNT",B887)),ISNUMBER(FIND("multi-wall",B887)),ISNUMBER(FIND("multi wall",B887)),ISNUMBER(FIND("multiwall",B887)),ISNUMBER(FIND("Multi-wall",B887)),ISNUMBER(FIND("Multi wall",B887)),ISNUMBER(FIND("Multiwall",B887)),ISNUMBER(FIND("Double-wall",B887)),ISNUMBER(FIND("Double wall",B887)),ISNUMBER(FIND("Doublewall",B887)),ISNUMBER(FIND("double-wall",B887)),ISNUMBER(FIND("double wall",B887)),ISNUMBER(FIND("doublewall",B887)))</f>
        <v>1</v>
      </c>
      <c r="BA887" t="b">
        <f>AND(Table1[[#This Row],[SWCNT]],Table1[[#This Row],[MWCNT]])</f>
        <v>0</v>
      </c>
      <c r="BB887" t="b">
        <f>IF(Table1[[#This Row],[SWCNT]]=TRUE,FALSE,IF(Table1[[#This Row],[MWCNT]]=TRUE,FALSE,TRUE))</f>
        <v>0</v>
      </c>
      <c r="BC887" s="18"/>
    </row>
    <row r="888" spans="1:55" ht="333">
      <c r="A888" t="s">
        <v>2667</v>
      </c>
      <c r="B888" s="2" t="s">
        <v>2668</v>
      </c>
      <c r="C888" s="16" t="s">
        <v>2669</v>
      </c>
      <c r="D888" s="17" t="s">
        <v>68</v>
      </c>
      <c r="E888" s="2">
        <v>2016</v>
      </c>
      <c r="F888" t="b">
        <f>OR(ISNUMBER(FIND("cytotoxic",C888)),ISNUMBER(FIND("Cytotoxic",C888)),ISNUMBER(FIND("cellular toxicity",C888)),ISNUMBER(FIND("cell death",C888)),ISNUMBER(FIND("viable",C888)),ISNUMBER(FIND("phytotoxic",C888)),ISNUMBER(FIND("acute toxicity",C888)),ISNUMBER(FIND("MTT",C888)),ISNUMBER(FIND("survival",C888)),ISNUMBER(FIND("prolifer",C888)),ISNUMBER(FIND("apoptosis",C888)),ISNUMBER(FIND("neurotoxic",C888)),ISNUMBER(FIND("  lysis ",C888)),ISNUMBER(FIND("necrosis",C888)),ISNUMBER(FIND("cellular death",C888))*3,ISNUMBER(FIND("LDH",C888)),ISNUMBER(FIND("Acute toxicity",C888)))</f>
        <v>0</v>
      </c>
      <c r="G888" t="b">
        <f>OR(ISNUMBER(FIND("genotoxic",C888)),ISNUMBER(FIND("genotoxicity",C888)),ISNUMBER(FIND("DNA damage",C888)),ISNUMBER(FIND("DNA",C888)),ISNUMBER(FIND("RNA",C888)),ISNUMBER(FIND("mesothelioma",C888)),ISNUMBER(FIND("carcino",C888)),ISNUMBER(FIND("mutagen",C888)),ISNUMBER(FIND("genetic",C888)))</f>
        <v>0</v>
      </c>
      <c r="H888" t="b">
        <f>OR(ISNUMBER(FIND("inflammatory",C888)),ISNUMBER(FIND("inflamm",C888)))</f>
        <v>0</v>
      </c>
      <c r="I888" t="b">
        <f>OR(ISNUMBER(FIND("immune",C888)),ISNUMBER(FIND("immunological",C888)),ISNUMBER(FIND("interleuk",C888)),ISNUMBER(FIND("platelet activation",C888)),ISNUMBER(FIND("monocyte",C888)),ISNUMBER(FIND("leukocyte",C888)),ISNUMBER(FIND("cytokine",C888)),ISNUMBER(FIND("CD4",C888)),ISNUMBER(FIND("CD8",C888)),ISNUMBER(FIND("T-cell",C888)))</f>
        <v>0</v>
      </c>
      <c r="J888" t="b">
        <f>OR(ISNUMBER(FIND("reactive oxygen",C888)),ISNUMBER(FIND("ROS",C888)),ISNUMBER(FIND("free radical",C888)),ISNUMBER(FIND("oxidative stress",C888)),ISNUMBER(FIND("peroxid",C888)),ISNUMBER(FIND("oxidative",C888)),ISNUMBER(FIND("antioxid",C888)))</f>
        <v>0</v>
      </c>
      <c r="K888" t="b">
        <f>OR(ISNUMBER(FIND("autophag",C888)))</f>
        <v>0</v>
      </c>
      <c r="L888" t="b">
        <f>OR(ISNUMBER(FIND("morpholog",C888)))</f>
        <v>0</v>
      </c>
      <c r="M888" t="b">
        <f>OR(ISNUMBER(FIND("fibrosis",C888)),ISNUMBER(FIND("Fibrosis",C888)),ISNUMBER(FIND("fibrot",C888)))</f>
        <v>0</v>
      </c>
      <c r="N888" t="b">
        <f>OR(ISNUMBER(FIND("offspring",C888)),ISNUMBER(FIND("Parental",C888)),ISNUMBER(FIND("parental",C888)),ISNUMBER(FIND("germline",C888)),ISNUMBER(FIND("reproduc",C888)),ISNUMBER(FIND("embryo",C888)))</f>
        <v>0</v>
      </c>
      <c r="O888" t="b">
        <f>OR(ISNUMBER(FIND("metabol",C888)),ISNUMBER(FIND("Metabol",C888)),ISNUMBER(FIND("digest",C888)),ISNUMBER(FIND("mitochon",C888)))</f>
        <v>0</v>
      </c>
      <c r="P888" t="b">
        <v>1</v>
      </c>
      <c r="Q888" t="b">
        <f>OR(ISNUMBER(FIND("Bioaccum",C888)),ISNUMBER(FIND("bioaccum",C888)),ISNUMBER(FIND("accum",C888)))</f>
        <v>0</v>
      </c>
      <c r="R888" t="b">
        <f>OR(ISNUMBER(FIND("Occupation",C888)),ISNUMBER(FIND("occupation",C888)),ISNUMBER(FIND("worker",C888)),ISNUMBER(FIND("workforce",C888)))</f>
        <v>0</v>
      </c>
      <c r="S888" t="b">
        <f>NOT(OR(F888,G888,H888,I888,J888,K888,L888,M888,N888,O888,P888,Q888,R888))</f>
        <v>0</v>
      </c>
      <c r="U888" t="b">
        <f>OR(Table1[[#This Row],[Inflammation]],Table1[[#This Row],[Immune]])</f>
        <v>0</v>
      </c>
      <c r="V888" t="str">
        <f>IF(OR(Table1[[#This Row],[Rodents]],Table1[[#This Row],[Human]],Table1[[#This Row],[Pig]]),OR(ISNUMBER(FIND("intratrach",C888)),ISNUMBER(FIND("nasal ",C888)),ISNUMBER(FIND("instill",C888))),"NA")</f>
        <v>NA</v>
      </c>
      <c r="W888" t="str">
        <f>IF(OR(Table1[[#This Row],[Rodents]],Table1[[#This Row],[Human]],Table1[[#This Row],[Pig]]),OR(ISNUMBER(FIND("dermal",C888)),ISNUMBER(FIND("skin ",C888))),"NA")</f>
        <v>NA</v>
      </c>
      <c r="X888" t="str">
        <f>IF(OR(Table1[[#This Row],[Rodents]],Table1[[#This Row],[Human]],Table1[[#This Row],[Pig]]),OR(ISNUMBER(FIND("injected",C888)),ISNUMBER(FIND("periton",C888)),ISNUMBER(FIND("intrascrot",C888))),"NA")</f>
        <v>NA</v>
      </c>
      <c r="Y888" t="str">
        <f>IF(OR(Table1[[#This Row],[Rodents]],Table1[[#This Row],[Human]],Table1[[#This Row],[Pig]]),NOT(OR(Table1[[#This Row],[Inhaled/Intratracheal/intranasal]],Table1[[#This Row],[Dermal]],Table1[[#This Row],[Injected]])),"NA")</f>
        <v>NA</v>
      </c>
      <c r="AA888" t="b">
        <f>OR(ISNUMBER(FIND("fish ",C888)),ISNUMBER(FIND("Fish ",C888)),ISNUMBER(FIND("aquatic",C888)),ISNUMBER(FIND("daphnids",C888)),ISNUMBER(FIND("Carcinus maenas",C888)),ISNUMBER(FIND("Daphnia",C888)),ISNUMBER(FIND("Ruditapes philippinarum",C888)),ISNUMBER(FIND("daphnia",C888)),ISNUMBER(FIND("marine",C888)),ISNUMBER(FIND("mussel",C888)),ISNUMBER(FIND("algae",C888)),ISNUMBER(FIND("Donax faba",C888)),ISNUMBER(FIND("estuarine",C888)),ISNUMBER(FIND("snail",C888)),ISNUMBER(FIND("Prorocentrum donghaiense",C888)) )</f>
        <v>1</v>
      </c>
      <c r="AB888" t="b">
        <f>OR(ISNUMBER(FIND(" rat ",C888)),ISNUMBER(FIND(" rats ",C888)),ISNUMBER(FIND(" Rats ",C888)),ISNUMBER(FIND(" Rat ",C888)),ISNUMBER(FIND(" rat.",C888)),ISNUMBER(FIND(" rats.",C888)),ISNUMBER(FIND("mouse",C888)),ISNUMBER(FIND("mice",C888)), ISNUMBER(FIND(" Mice",C888)))</f>
        <v>0</v>
      </c>
      <c r="AC888" t="b">
        <f>OR(ISNUMBER(FIND(" cell ",C888)),ISNUMBER(FIND("fibroblast",C888)),ISNUMBER(FIND("macrophage",C888)),ISNUMBER(FIND("epithelial",C888)),ISNUMBER(FIND("endothelial",C888)),ISNUMBER(FIND("neuron",C888)),ISNUMBER(FIND(" cells ",C888)),ISNUMBER(FIND("RBC",C888)),ISNUMBER(FIND("mitochond",C888)),ISNUMBER(FIND("adipocyte",C888)),ISNUMBER(FIND("osteo",C888)),ISNUMBER(FIND("keratin",C888)),ISNUMBER(FIND(" cell's ",C888)),ISNUMBER(FIND("eukary",C888)),ISNUMBER(FIND("sperm",C888)))</f>
        <v>0</v>
      </c>
      <c r="AD888" t="b">
        <f>OR(ISNUMBER(FIND("human",B888)),ISNUMBER(FIND("workers",B888)),ISNUMBER(FIND("workforces",B888)),ISNUMBER(FIND("occupational",B888)),ISNUMBER(FIND("Case report",B888)),ISNUMBER(FIND("Workplaces",B888)),ISNUMBER(FIND("worker",B888)))</f>
        <v>0</v>
      </c>
      <c r="AE888" t="b">
        <f>OR(ISNUMBER(FIND(" plant ",C888)),ISNUMBER(FIND("Plant ",C888)),ISNUMBER(FIND("tomato",C888)),ISNUMBER(FIND("plants",C888)),ISNUMBER(FIND("Plants",C888)),ISNUMBER(FIND("algae",C888)),ISNUMBER(FIND("lettuce",C888)),ISNUMBER(FIND("green gram sprouts ",C888)),ISNUMBER(FIND("Cucurbita pepo",C888)),ISNUMBER(FIND("bean ",C888)),ISNUMBER(FIND("chloroplast",C888)),ISNUMBER(FIND("chlorophyll",C888)),ISNUMBER(FIND("seedling",C888)),ISNUMBER(FIND("canola",C888)),ISNUMBER(FIND("shoot",C888)),ISNUMBER(FIND("photosynthes",C888)),ISNUMBER(FIND(" leaves ",C888)),,ISNUMBER(FIND("agriculture",C888)),ISNUMBER(FIND(" crops ",C888)))</f>
        <v>0</v>
      </c>
      <c r="AF888" t="b">
        <f>OR(ISNUMBER(FIND("bacteria",C888)),ISNUMBER(FIND("Bacteria",C888)),ISNUMBER(FIND("Bacterium",C888)),ISNUMBER(FIND("bacterium",C888)),ISNUMBER(FIND(" coli ",C888)))</f>
        <v>1</v>
      </c>
      <c r="AG888" t="b">
        <f>OR(ISNUMBER(FIND("fungi",C888)),ISNUMBER(FIND("Fungi",C888)),ISNUMBER(FIND("fungus",C888)),ISNUMBER(FIND("Fungus",C888)),ISNUMBER(FIND("mushroom",C888)),ISNUMBER(FIND("Mushroom",C888)),ISNUMBER(FIND(" mold ",C888)))</f>
        <v>0</v>
      </c>
      <c r="AH888" t="b">
        <f>OR(ISNUMBER(FIND("Pig ",C888)),ISNUMBER(FIND("pig ",C888)),ISNUMBER(FIND("Pigs ",C888)),ISNUMBER(FIND("pigs ",C888)))</f>
        <v>0</v>
      </c>
      <c r="AI888" t="b">
        <f>OR(ISNUMBER(FIND(" C. elegans",C888)),ISNUMBER(FIND("Caenorhabditis elegans",C888)),ISNUMBER(FIND("earthworms",C888)),ISNUMBER(FIND(" Ficopomatus enigmaticus",C888)),ISNUMBER(FIND("larva",C888)),ISNUMBER(FIND("Lumbriculus variegatus",C888)),ISNUMBER(FIND("nematode",C888)))</f>
        <v>0</v>
      </c>
      <c r="AJ888" t="b">
        <f>NOT(OR(AA888,AB888,AC888,AD888,AE888,AF888,AG888,AH888,AI888))</f>
        <v>0</v>
      </c>
      <c r="AL888" t="b">
        <f>OR(AA888,AB888,AD888,AE888,AF888,AG888,AH888,AI888)</f>
        <v>1</v>
      </c>
      <c r="AM888" t="b">
        <f>IF(Table1[[#This Row],[In vivo?]],IF(Table1[[#This Row],[Cell]],FALSE,TRUE),FALSE)</f>
        <v>1</v>
      </c>
      <c r="AN888" t="b">
        <f>AND(AC888,AL888)</f>
        <v>0</v>
      </c>
      <c r="AO888" t="b">
        <f>IF(Table1[[#This Row],[Cell]],IF(Table1[[#This Row],[In vivo?]],FALSE,TRUE),FALSE)</f>
        <v>0</v>
      </c>
      <c r="AP888" t="b">
        <f>NOT(OR(Table1[[#This Row],[In vivo?]],Table1[[#This Row],[Only in Cell]]))</f>
        <v>0</v>
      </c>
      <c r="AQ888" t="str">
        <f>IF(OR(Table1[[#This Row],[Rodents]],Table1[[#This Row],[Human]],Table1[[#This Row],[Pig]]),OR(ISNUMBER(FIND("pulmonary",C888)),ISNUMBER(FIND("lung",C888))),"NA")</f>
        <v>NA</v>
      </c>
      <c r="AR888" t="str">
        <f>IF(OR(Table1[[#This Row],[Rodents]],Table1[[#This Row],[Human]],Table1[[#This Row],[Pig]]),OR(ISNUMBER(FIND("skin",C888)),ISNUMBER(FIND("dermal",C888))),"NA")</f>
        <v>NA</v>
      </c>
      <c r="AS888" t="str">
        <f>IF(OR(Table1[[#This Row],[Rodents]],Table1[[#This Row],[Human]],Table1[[#This Row],[Pig]]),OR(ISNUMBER(FIND("liver",C888)),ISNUMBER(FIND("hepat",C888))),"NA")</f>
        <v>NA</v>
      </c>
      <c r="AT888" t="str">
        <f>IF(OR(Table1[[#This Row],[Rodents]],Table1[[#This Row],[Human]],Table1[[#This Row],[Pig]]),OR(ISNUMBER(FIND("kidney",C888)),ISNUMBER(FIND("neph",C888))),"NA")</f>
        <v>NA</v>
      </c>
      <c r="AU888" t="str">
        <f>IF(OR(Table1[[#This Row],[Rodents]],Table1[[#This Row],[Human]],Table1[[#This Row],[Pig]]),OR(ISNUMBER(FIND("brain",C888)),ISNUMBER(FIND("neur",C888)),ISNUMBER(FIND("nerv",C888))),"NA")</f>
        <v>NA</v>
      </c>
      <c r="AV888" t="str">
        <f>IF(OR(Table1[[#This Row],[Rodents]],Table1[[#This Row],[Human]],Table1[[#This Row],[Pig]]),OR(ISNUMBER(FIND("heart",C888)),ISNUMBER(FIND("cardi",C888))),"NA")</f>
        <v>NA</v>
      </c>
      <c r="AW888" t="str">
        <f>IF(OR(Table1[[#This Row],[Rodents]],Table1[[#This Row],[Human]],Table1[[#This Row],[Pig]]),OR(ISNUMBER(FIND("gastro",C888)),ISNUMBER(FIND("intesti",C888)),ISNUMBER(FIND("stomach",C888))),"NA")</f>
        <v>NA</v>
      </c>
      <c r="AX888" t="str">
        <f>IF(OR(Table1[[#This Row],[Rodents]],Table1[[#This Row],[Human]],Table1[[#This Row],[Pig]]),NOT(OR(AQ888,AR888,AS888,AT888,AU888,AV888,AW888)),"NA")</f>
        <v>NA</v>
      </c>
      <c r="AY888" t="b">
        <f>OR(ISNUMBER(FIND("SWCNT",C888)),ISNUMBER(FIND("SWNT",C888)),ISNUMBER(FIND("single-wall",C888)),ISNUMBER(FIND("single wall",C888)),ISNUMBER(FIND("Single wall",C888)),ISNUMBER(FIND("Single-wall",C888)),ISNUMBER(FIND("SWCNT",B888)),ISNUMBER(FIND("SWNT",B888)),ISNUMBER(FIND("single-wall",B888)),ISNUMBER(FIND("single wall",B888)),ISNUMBER(FIND("Single-wall",B888)),ISNUMBER(FIND("Single wall",B888)))</f>
        <v>1</v>
      </c>
      <c r="AZ888" t="b">
        <f>OR(ISNUMBER(FIND("MWCNT",C888)),ISNUMBER(FIND("MWNT",C888)),ISNUMBER(FIND("multi-wall",C888)),ISNUMBER(FIND("multi wall",C888)),ISNUMBER(FIND("multiwall",C888)),ISNUMBER(FIND("Multi-wall",C888)),ISNUMBER(FIND("Multi wall",C888)),ISNUMBER(FIND("Multiwall",C888)),ISNUMBER(FIND("MWCNT",B888)),ISNUMBER(FIND("MWNT",B888)),ISNUMBER(FIND("multi-wall",B888)),ISNUMBER(FIND("multi wall",B888)),ISNUMBER(FIND("multiwall",B888)),ISNUMBER(FIND("Multi-wall",B888)),ISNUMBER(FIND("Multi wall",B888)),ISNUMBER(FIND("Multiwall",B888)),ISNUMBER(FIND("Double-wall",B888)),ISNUMBER(FIND("Double wall",B888)),ISNUMBER(FIND("Doublewall",B888)),ISNUMBER(FIND("double-wall",B888)),ISNUMBER(FIND("double wall",B888)),ISNUMBER(FIND("doublewall",B888)))</f>
        <v>1</v>
      </c>
      <c r="BA888" t="b">
        <f>AND(Table1[[#This Row],[SWCNT]],Table1[[#This Row],[MWCNT]])</f>
        <v>1</v>
      </c>
      <c r="BB888" t="b">
        <f>IF(Table1[[#This Row],[SWCNT]]=TRUE,FALSE,IF(Table1[[#This Row],[MWCNT]]=TRUE,FALSE,TRUE))</f>
        <v>0</v>
      </c>
      <c r="BC888" s="18"/>
    </row>
    <row r="889" spans="1:55" ht="240.5">
      <c r="A889" t="s">
        <v>2727</v>
      </c>
      <c r="B889" s="2" t="s">
        <v>2730</v>
      </c>
      <c r="C889" s="16" t="s">
        <v>2734</v>
      </c>
      <c r="D889" s="17" t="s">
        <v>1840</v>
      </c>
      <c r="E889" s="2">
        <v>2016</v>
      </c>
      <c r="F889" t="b">
        <f>OR(ISNUMBER(FIND("cytotoxic",C889)),ISNUMBER(FIND("Cytotoxic",C889)),ISNUMBER(FIND("cellular toxicity",C889)),ISNUMBER(FIND("cell death",C889)),ISNUMBER(FIND("viable",C889)),ISNUMBER(FIND("phytotoxic",C889)),ISNUMBER(FIND("acute toxicity",C889)),ISNUMBER(FIND("MTT",C889)),ISNUMBER(FIND("survival",C889)),ISNUMBER(FIND("prolifer",C889)),ISNUMBER(FIND("apoptosis",C889)),ISNUMBER(FIND("neurotoxic",C889)),ISNUMBER(FIND("  lysis ",C889)),ISNUMBER(FIND("necrosis",C889)),ISNUMBER(FIND("cellular death",C889))*3,ISNUMBER(FIND("LDH",C889)),ISNUMBER(FIND("Acute toxicity",C889)))</f>
        <v>0</v>
      </c>
      <c r="G889" t="b">
        <f>OR(ISNUMBER(FIND("genotoxic",C889)),ISNUMBER(FIND("genotoxicity",C889)),ISNUMBER(FIND("DNA damage",C889)),ISNUMBER(FIND("DNA",C889)),ISNUMBER(FIND("RNA",C889)),ISNUMBER(FIND("mesothelioma",C889)),ISNUMBER(FIND("carcino",C889)),ISNUMBER(FIND("mutagen",C889)),ISNUMBER(FIND("genetic",C889)))</f>
        <v>0</v>
      </c>
      <c r="H889" t="b">
        <f>OR(ISNUMBER(FIND("inflammatory",C889)),ISNUMBER(FIND("inflamm",C889)))</f>
        <v>0</v>
      </c>
      <c r="I889" t="b">
        <f>OR(ISNUMBER(FIND("immune",C889)),ISNUMBER(FIND("immunological",C889)),ISNUMBER(FIND("interleuk",C889)),ISNUMBER(FIND("platelet activation",C889)),ISNUMBER(FIND("monocyte",C889)),ISNUMBER(FIND("leukocyte",C889)),ISNUMBER(FIND("cytokine",C889)),ISNUMBER(FIND("CD4",C889)),ISNUMBER(FIND("CD8",C889)),ISNUMBER(FIND("T-cell",C889)))</f>
        <v>0</v>
      </c>
      <c r="J889" t="b">
        <f>OR(ISNUMBER(FIND("reactive oxygen",C889)),ISNUMBER(FIND("ROS",C889)),ISNUMBER(FIND("free radical",C889)),ISNUMBER(FIND("oxidative stress",C889)),ISNUMBER(FIND("peroxid",C889)),ISNUMBER(FIND("oxidative",C889)),ISNUMBER(FIND("antioxid",C889)))</f>
        <v>0</v>
      </c>
      <c r="K889" t="b">
        <f>OR(ISNUMBER(FIND("autophag",C889)))</f>
        <v>0</v>
      </c>
      <c r="L889" t="b">
        <f>OR(ISNUMBER(FIND("morpholog",C889)))</f>
        <v>0</v>
      </c>
      <c r="M889" t="b">
        <f>OR(ISNUMBER(FIND("fibrosis",C889)),ISNUMBER(FIND("Fibrosis",C889)),ISNUMBER(FIND("fibrot",C889)))</f>
        <v>0</v>
      </c>
      <c r="N889" t="b">
        <f>OR(ISNUMBER(FIND("offspring",C889)),ISNUMBER(FIND("Parental",C889)),ISNUMBER(FIND("parental",C889)),ISNUMBER(FIND("germline",C889)),ISNUMBER(FIND("reproduc",C889)),ISNUMBER(FIND("embryo",C889)))</f>
        <v>0</v>
      </c>
      <c r="O889" t="b">
        <f>OR(ISNUMBER(FIND("metabol",C889)),ISNUMBER(FIND("Metabol",C889)),ISNUMBER(FIND("digest",C889)),ISNUMBER(FIND("mitochon",C889)))</f>
        <v>0</v>
      </c>
      <c r="P889" t="b">
        <v>1</v>
      </c>
      <c r="Q889" t="b">
        <f>OR(ISNUMBER(FIND("Bioaccum",C889)),ISNUMBER(FIND("bioaccum",C889)),ISNUMBER(FIND("accum",C889)))</f>
        <v>0</v>
      </c>
      <c r="R889" t="b">
        <f>OR(ISNUMBER(FIND("Occupation",C889)),ISNUMBER(FIND("occupation",C889)),ISNUMBER(FIND("worker",C889)),ISNUMBER(FIND("workforce",C889)))</f>
        <v>0</v>
      </c>
      <c r="S889" t="b">
        <f>NOT(OR(F889,G889,H889,I889,J889,K889,L889,M889,N889,O889,P889,Q889,R889))</f>
        <v>0</v>
      </c>
      <c r="U889" t="b">
        <f>OR(Table1[[#This Row],[Inflammation]],Table1[[#This Row],[Immune]])</f>
        <v>0</v>
      </c>
      <c r="V889" t="str">
        <f>IF(OR(Table1[[#This Row],[Rodents]],Table1[[#This Row],[Human]],Table1[[#This Row],[Pig]]),OR(ISNUMBER(FIND("intratrach",C889)),ISNUMBER(FIND("nasal ",C889)),ISNUMBER(FIND("instill",C889))),"NA")</f>
        <v>NA</v>
      </c>
      <c r="W889" t="str">
        <f>IF(OR(Table1[[#This Row],[Rodents]],Table1[[#This Row],[Human]],Table1[[#This Row],[Pig]]),OR(ISNUMBER(FIND("dermal",C889)),ISNUMBER(FIND("skin ",C889))),"NA")</f>
        <v>NA</v>
      </c>
      <c r="X889" t="str">
        <f>IF(OR(Table1[[#This Row],[Rodents]],Table1[[#This Row],[Human]],Table1[[#This Row],[Pig]]),OR(ISNUMBER(FIND("injected",C889)),ISNUMBER(FIND("periton",C889)),ISNUMBER(FIND("intrascrot",C889))),"NA")</f>
        <v>NA</v>
      </c>
      <c r="Y889" t="str">
        <f>IF(OR(Table1[[#This Row],[Rodents]],Table1[[#This Row],[Human]],Table1[[#This Row],[Pig]]),NOT(OR(Table1[[#This Row],[Inhaled/Intratracheal/intranasal]],Table1[[#This Row],[Dermal]],Table1[[#This Row],[Injected]])),"NA")</f>
        <v>NA</v>
      </c>
      <c r="AA889" t="b">
        <f>OR(ISNUMBER(FIND("fish ",C889)),ISNUMBER(FIND("Fish ",C889)),ISNUMBER(FIND("aquatic",C889)),ISNUMBER(FIND("daphnids",C889)),ISNUMBER(FIND("Carcinus maenas",C889)),ISNUMBER(FIND("Daphnia",C889)),ISNUMBER(FIND("Ruditapes philippinarum",C889)),ISNUMBER(FIND("daphnia",C889)),ISNUMBER(FIND("marine",C889)),ISNUMBER(FIND("mussel",C889)),ISNUMBER(FIND("algae",C889)),ISNUMBER(FIND("Donax faba",C889)),ISNUMBER(FIND("estuarine",C889)),ISNUMBER(FIND("snail",C889)),ISNUMBER(FIND("Prorocentrum donghaiense",C889)) )</f>
        <v>1</v>
      </c>
      <c r="AB889" t="b">
        <f>OR(ISNUMBER(FIND(" rat ",C889)),ISNUMBER(FIND(" rats ",C889)),ISNUMBER(FIND(" Rats ",C889)),ISNUMBER(FIND(" Rat ",C889)),ISNUMBER(FIND(" rat.",C889)),ISNUMBER(FIND(" rats.",C889)),ISNUMBER(FIND("mouse",C889)),ISNUMBER(FIND("mice",C889)), ISNUMBER(FIND(" Mice",C889)))</f>
        <v>0</v>
      </c>
      <c r="AC889" t="b">
        <f>OR(ISNUMBER(FIND(" cell ",C889)),ISNUMBER(FIND("fibroblast",C889)),ISNUMBER(FIND("macrophage",C889)),ISNUMBER(FIND("epithelial",C889)),ISNUMBER(FIND("endothelial",C889)),ISNUMBER(FIND("neuron",C889)),ISNUMBER(FIND(" cells ",C889)),ISNUMBER(FIND("RBC",C889)),ISNUMBER(FIND("mitochond",C889)),ISNUMBER(FIND("adipocyte",C889)),ISNUMBER(FIND("osteo",C889)),ISNUMBER(FIND("keratin",C889)),ISNUMBER(FIND(" cell's ",C889)),ISNUMBER(FIND("eukary",C889)),ISNUMBER(FIND("sperm",C889)))</f>
        <v>0</v>
      </c>
      <c r="AD889" t="b">
        <f>OR(ISNUMBER(FIND("human",B889)),ISNUMBER(FIND("workers",B889)),ISNUMBER(FIND("workforces",B889)),ISNUMBER(FIND("occupational",B889)),ISNUMBER(FIND("Case report",B889)),ISNUMBER(FIND("Workplaces",B889)),ISNUMBER(FIND("worker",B889)))</f>
        <v>0</v>
      </c>
      <c r="AE889" t="b">
        <f>OR(ISNUMBER(FIND(" plant ",C889)),ISNUMBER(FIND("Plant ",C889)),ISNUMBER(FIND("tomato",C889)),ISNUMBER(FIND("plants",C889)),ISNUMBER(FIND("Plants",C889)),ISNUMBER(FIND("algae",C889)),ISNUMBER(FIND("lettuce",C889)),ISNUMBER(FIND("green gram sprouts ",C889)),ISNUMBER(FIND("Cucurbita pepo",C889)),ISNUMBER(FIND("bean ",C889)),ISNUMBER(FIND("chloroplast",C889)),ISNUMBER(FIND("chlorophyll",C889)),ISNUMBER(FIND("seedling",C889)),ISNUMBER(FIND("canola",C889)),ISNUMBER(FIND("shoot",C889)),ISNUMBER(FIND("photosynthes",C889)),ISNUMBER(FIND(" leaves ",C889)),,ISNUMBER(FIND("agriculture",C889)),ISNUMBER(FIND(" crops ",C889)))</f>
        <v>1</v>
      </c>
      <c r="AF889" t="b">
        <f>OR(ISNUMBER(FIND("bacteria",C889)),ISNUMBER(FIND("Bacteria",C889)),ISNUMBER(FIND("Bacterium",C889)),ISNUMBER(FIND("bacterium",C889)),ISNUMBER(FIND(" coli ",C889)))</f>
        <v>0</v>
      </c>
      <c r="AG889" t="b">
        <f>OR(ISNUMBER(FIND("fungi",C889)),ISNUMBER(FIND("Fungi",C889)),ISNUMBER(FIND("fungus",C889)),ISNUMBER(FIND("Fungus",C889)),ISNUMBER(FIND("mushroom",C889)),ISNUMBER(FIND("Mushroom",C889)),ISNUMBER(FIND(" mold ",C889)))</f>
        <v>0</v>
      </c>
      <c r="AH889" t="b">
        <f>OR(ISNUMBER(FIND("Pig ",C889)),ISNUMBER(FIND("pig ",C889)),ISNUMBER(FIND("Pigs ",C889)),ISNUMBER(FIND("pigs ",C889)))</f>
        <v>0</v>
      </c>
      <c r="AI889" t="b">
        <f>OR(ISNUMBER(FIND(" C. elegans",C889)),ISNUMBER(FIND("Caenorhabditis elegans",C889)),ISNUMBER(FIND("earthworms",C889)),ISNUMBER(FIND(" Ficopomatus enigmaticus",C889)),ISNUMBER(FIND("larva",C889)),ISNUMBER(FIND("Lumbriculus variegatus",C889)),ISNUMBER(FIND("nematode",C889)))</f>
        <v>0</v>
      </c>
      <c r="AJ889" t="b">
        <f>NOT(OR(AA889,AB889,AC889,AD889,AE889,AF889,AG889,AH889,AI889))</f>
        <v>0</v>
      </c>
      <c r="AL889" t="b">
        <f>OR(AA889,AB889,AD889,AE889,AF889,AG889,AH889,AI889)</f>
        <v>1</v>
      </c>
      <c r="AM889" t="b">
        <f>IF(Table1[[#This Row],[In vivo?]],IF(Table1[[#This Row],[Cell]],FALSE,TRUE),FALSE)</f>
        <v>1</v>
      </c>
      <c r="AN889" t="b">
        <f>AND(AC889,AL889)</f>
        <v>0</v>
      </c>
      <c r="AO889" t="b">
        <f>IF(Table1[[#This Row],[Cell]],IF(Table1[[#This Row],[In vivo?]],FALSE,TRUE),FALSE)</f>
        <v>0</v>
      </c>
      <c r="AP889" t="b">
        <f>NOT(OR(Table1[[#This Row],[In vivo?]],Table1[[#This Row],[Only in Cell]]))</f>
        <v>0</v>
      </c>
      <c r="AQ889" t="str">
        <f>IF(OR(Table1[[#This Row],[Rodents]],Table1[[#This Row],[Human]],Table1[[#This Row],[Pig]]),OR(ISNUMBER(FIND("pulmonary",C889)),ISNUMBER(FIND("lung",C889))),"NA")</f>
        <v>NA</v>
      </c>
      <c r="AR889" t="str">
        <f>IF(OR(Table1[[#This Row],[Rodents]],Table1[[#This Row],[Human]],Table1[[#This Row],[Pig]]),OR(ISNUMBER(FIND("skin",C889)),ISNUMBER(FIND("dermal",C889))),"NA")</f>
        <v>NA</v>
      </c>
      <c r="AS889" t="str">
        <f>IF(OR(Table1[[#This Row],[Rodents]],Table1[[#This Row],[Human]],Table1[[#This Row],[Pig]]),OR(ISNUMBER(FIND("liver",C889)),ISNUMBER(FIND("hepat",C889))),"NA")</f>
        <v>NA</v>
      </c>
      <c r="AT889" t="str">
        <f>IF(OR(Table1[[#This Row],[Rodents]],Table1[[#This Row],[Human]],Table1[[#This Row],[Pig]]),OR(ISNUMBER(FIND("kidney",C889)),ISNUMBER(FIND("neph",C889))),"NA")</f>
        <v>NA</v>
      </c>
      <c r="AU889" t="str">
        <f>IF(OR(Table1[[#This Row],[Rodents]],Table1[[#This Row],[Human]],Table1[[#This Row],[Pig]]),OR(ISNUMBER(FIND("brain",C889)),ISNUMBER(FIND("neur",C889)),ISNUMBER(FIND("nerv",C889))),"NA")</f>
        <v>NA</v>
      </c>
      <c r="AV889" t="str">
        <f>IF(OR(Table1[[#This Row],[Rodents]],Table1[[#This Row],[Human]],Table1[[#This Row],[Pig]]),OR(ISNUMBER(FIND("heart",C889)),ISNUMBER(FIND("cardi",C889))),"NA")</f>
        <v>NA</v>
      </c>
      <c r="AW889" t="str">
        <f>IF(OR(Table1[[#This Row],[Rodents]],Table1[[#This Row],[Human]],Table1[[#This Row],[Pig]]),OR(ISNUMBER(FIND("gastro",C889)),ISNUMBER(FIND("intesti",C889)),ISNUMBER(FIND("stomach",C889))),"NA")</f>
        <v>NA</v>
      </c>
      <c r="AX889" t="str">
        <f>IF(OR(Table1[[#This Row],[Rodents]],Table1[[#This Row],[Human]],Table1[[#This Row],[Pig]]),NOT(OR(AQ889,AR889,AS889,AT889,AU889,AV889,AW889)),"NA")</f>
        <v>NA</v>
      </c>
      <c r="AY889" t="b">
        <f>OR(ISNUMBER(FIND("SWCNT",C889)),ISNUMBER(FIND("SWNT",C889)),ISNUMBER(FIND("single-wall",C889)),ISNUMBER(FIND("single wall",C889)),ISNUMBER(FIND("Single wall",C889)),ISNUMBER(FIND("Single-wall",C889)),ISNUMBER(FIND("SWCNT",B889)),ISNUMBER(FIND("SWNT",B889)),ISNUMBER(FIND("single-wall",B889)),ISNUMBER(FIND("single wall",B889)),ISNUMBER(FIND("Single-wall",B889)),ISNUMBER(FIND("Single wall",B889)))</f>
        <v>1</v>
      </c>
      <c r="AZ889" t="b">
        <f>OR(ISNUMBER(FIND("MWCNT",C889)),ISNUMBER(FIND("MWNT",C889)),ISNUMBER(FIND("multi-wall",C889)),ISNUMBER(FIND("multi wall",C889)),ISNUMBER(FIND("multiwall",C889)),ISNUMBER(FIND("Multi-wall",C889)),ISNUMBER(FIND("Multi wall",C889)),ISNUMBER(FIND("Multiwall",C889)),ISNUMBER(FIND("MWCNT",B889)),ISNUMBER(FIND("MWNT",B889)),ISNUMBER(FIND("multi-wall",B889)),ISNUMBER(FIND("multi wall",B889)),ISNUMBER(FIND("multiwall",B889)),ISNUMBER(FIND("Multi-wall",B889)),ISNUMBER(FIND("Multi wall",B889)),ISNUMBER(FIND("Multiwall",B889)),ISNUMBER(FIND("Double-wall",B889)),ISNUMBER(FIND("Double wall",B889)),ISNUMBER(FIND("Doublewall",B889)),ISNUMBER(FIND("double-wall",B889)),ISNUMBER(FIND("double wall",B889)),ISNUMBER(FIND("doublewall",B889)))</f>
        <v>1</v>
      </c>
      <c r="BA889" t="b">
        <f>AND(Table1[[#This Row],[SWCNT]],Table1[[#This Row],[MWCNT]])</f>
        <v>1</v>
      </c>
      <c r="BB889" t="b">
        <f>IF(Table1[[#This Row],[SWCNT]]=TRUE,FALSE,IF(Table1[[#This Row],[MWCNT]]=TRUE,FALSE,TRUE))</f>
        <v>0</v>
      </c>
      <c r="BC889" s="18"/>
    </row>
    <row r="890" spans="1:55" ht="203.5">
      <c r="A890" t="s">
        <v>3098</v>
      </c>
      <c r="B890" s="2" t="s">
        <v>3099</v>
      </c>
      <c r="C890" s="16" t="s">
        <v>3100</v>
      </c>
      <c r="D890" s="17" t="s">
        <v>3101</v>
      </c>
      <c r="E890" s="2">
        <v>2015</v>
      </c>
      <c r="F890" t="b">
        <f>OR(ISNUMBER(FIND("cytotoxic",C890)),ISNUMBER(FIND("Cytotoxic",C890)),ISNUMBER(FIND("cellular toxicity",C890)),ISNUMBER(FIND("cell death",C890)),ISNUMBER(FIND("viable",C890)),ISNUMBER(FIND("phytotoxic",C890)),ISNUMBER(FIND("acute toxicity",C890)),ISNUMBER(FIND("MTT",C890)),ISNUMBER(FIND("survival",C890)),ISNUMBER(FIND("prolifer",C890)),ISNUMBER(FIND("apoptosis",C890)),ISNUMBER(FIND("neurotoxic",C890)),ISNUMBER(FIND("  lysis ",C890)),ISNUMBER(FIND("necrosis",C890)),ISNUMBER(FIND("cellular death",C890))*3,ISNUMBER(FIND("LDH",C890)),ISNUMBER(FIND("Acute toxicity",C890)))</f>
        <v>0</v>
      </c>
      <c r="G890" t="b">
        <f>OR(ISNUMBER(FIND("genotoxic",C890)),ISNUMBER(FIND("genotoxicity",C890)),ISNUMBER(FIND("DNA damage",C890)),ISNUMBER(FIND("DNA",C890)),ISNUMBER(FIND("RNA",C890)),ISNUMBER(FIND("mesothelioma",C890)),ISNUMBER(FIND("carcino",C890)),ISNUMBER(FIND("mutagen",C890)),ISNUMBER(FIND("genetic",C890)))</f>
        <v>0</v>
      </c>
      <c r="H890" t="b">
        <f>OR(ISNUMBER(FIND("inflammatory",C890)),ISNUMBER(FIND("inflamm",C890)))</f>
        <v>0</v>
      </c>
      <c r="I890" t="b">
        <f>OR(ISNUMBER(FIND("immune",C890)),ISNUMBER(FIND("immunological",C890)),ISNUMBER(FIND("interleuk",C890)),ISNUMBER(FIND("platelet activation",C890)),ISNUMBER(FIND("monocyte",C890)),ISNUMBER(FIND("leukocyte",C890)),ISNUMBER(FIND("cytokine",C890)),ISNUMBER(FIND("CD4",C890)),ISNUMBER(FIND("CD8",C890)),ISNUMBER(FIND("T-cell",C890)))</f>
        <v>0</v>
      </c>
      <c r="J890" t="b">
        <f>OR(ISNUMBER(FIND("reactive oxygen",C890)),ISNUMBER(FIND("ROS",C890)),ISNUMBER(FIND("free radical",C890)),ISNUMBER(FIND("oxidative stress",C890)),ISNUMBER(FIND("peroxid",C890)),ISNUMBER(FIND("oxidative",C890)),ISNUMBER(FIND("antioxid",C890)))</f>
        <v>0</v>
      </c>
      <c r="K890" t="b">
        <f>OR(ISNUMBER(FIND("autophag",C890)))</f>
        <v>0</v>
      </c>
      <c r="L890" t="b">
        <f>OR(ISNUMBER(FIND("morpholog",C890)))</f>
        <v>0</v>
      </c>
      <c r="M890" t="b">
        <f>OR(ISNUMBER(FIND("fibrosis",C890)),ISNUMBER(FIND("Fibrosis",C890)),ISNUMBER(FIND("fibrot",C890)))</f>
        <v>0</v>
      </c>
      <c r="N890" t="b">
        <f>OR(ISNUMBER(FIND("offspring",C890)),ISNUMBER(FIND("Parental",C890)),ISNUMBER(FIND("parental",C890)),ISNUMBER(FIND("germline",C890)),ISNUMBER(FIND("reproduc",C890)),ISNUMBER(FIND("embryo",C890)))</f>
        <v>0</v>
      </c>
      <c r="O890" t="b">
        <v>1</v>
      </c>
      <c r="P890" t="b">
        <f>OR(ISNUMBER(FIND("ecotox",C890)),ISNUMBER(FIND("Ecotox",B890)),ISNUMBER(FIND("ecotox",B890)),ISNUMBER(FIND("Ecotox",C890)))</f>
        <v>0</v>
      </c>
      <c r="Q890" t="b">
        <f>OR(ISNUMBER(FIND("Bioaccum",C890)),ISNUMBER(FIND("bioaccum",C890)),ISNUMBER(FIND("accum",C890)))</f>
        <v>0</v>
      </c>
      <c r="R890" t="b">
        <v>1</v>
      </c>
      <c r="S890" t="b">
        <f>NOT(OR(F890,G890,H890,I890,J890,K890,L890,M890,N890,O890,P890,Q890,R890))</f>
        <v>0</v>
      </c>
      <c r="U890" t="b">
        <f>OR(Table1[[#This Row],[Inflammation]],Table1[[#This Row],[Immune]])</f>
        <v>0</v>
      </c>
      <c r="V890" t="str">
        <f>IF(OR(Table1[[#This Row],[Rodents]],Table1[[#This Row],[Human]],Table1[[#This Row],[Pig]]),OR(ISNUMBER(FIND("intratrach",C890)),ISNUMBER(FIND("nasal ",C890)),ISNUMBER(FIND("instill",C890))),"NA")</f>
        <v>NA</v>
      </c>
      <c r="W890" t="str">
        <f>IF(OR(Table1[[#This Row],[Rodents]],Table1[[#This Row],[Human]],Table1[[#This Row],[Pig]]),OR(ISNUMBER(FIND("dermal",C890)),ISNUMBER(FIND("skin ",C890))),"NA")</f>
        <v>NA</v>
      </c>
      <c r="X890" t="str">
        <f>IF(OR(Table1[[#This Row],[Rodents]],Table1[[#This Row],[Human]],Table1[[#This Row],[Pig]]),OR(ISNUMBER(FIND("injected",C890)),ISNUMBER(FIND("periton",C890)),ISNUMBER(FIND("intrascrot",C890))),"NA")</f>
        <v>NA</v>
      </c>
      <c r="Y890" t="str">
        <f>IF(OR(Table1[[#This Row],[Rodents]],Table1[[#This Row],[Human]],Table1[[#This Row],[Pig]]),NOT(OR(Table1[[#This Row],[Inhaled/Intratracheal/intranasal]],Table1[[#This Row],[Dermal]],Table1[[#This Row],[Injected]])),"NA")</f>
        <v>NA</v>
      </c>
      <c r="AA890" t="b">
        <f>OR(ISNUMBER(FIND("fish ",C890)),ISNUMBER(FIND("Fish ",C890)),ISNUMBER(FIND("aquatic",C890)),ISNUMBER(FIND("daphnids",C890)),ISNUMBER(FIND("Carcinus maenas",C890)),ISNUMBER(FIND("Daphnia",C890)),ISNUMBER(FIND("Ruditapes philippinarum",C890)),ISNUMBER(FIND("daphnia",C890)),ISNUMBER(FIND("marine",C890)),ISNUMBER(FIND("mussel",C890)),ISNUMBER(FIND("algae",C890)),ISNUMBER(FIND("Donax faba",C890)),ISNUMBER(FIND("estuarine",C890)),ISNUMBER(FIND("snail",C890)),ISNUMBER(FIND("Prorocentrum donghaiense",C890)) )</f>
        <v>1</v>
      </c>
      <c r="AB890" t="b">
        <f>OR(ISNUMBER(FIND(" rat ",C890)),ISNUMBER(FIND(" rats ",C890)),ISNUMBER(FIND(" Rats ",C890)),ISNUMBER(FIND(" Rat ",C890)),ISNUMBER(FIND(" rat.",C890)),ISNUMBER(FIND(" rats.",C890)),ISNUMBER(FIND("mouse",C890)),ISNUMBER(FIND("mice",C890)), ISNUMBER(FIND(" Mice",C890)))</f>
        <v>0</v>
      </c>
      <c r="AC890" t="b">
        <f>OR(ISNUMBER(FIND(" cell ",C890)),ISNUMBER(FIND("fibroblast",C890)),ISNUMBER(FIND("macrophage",C890)),ISNUMBER(FIND("epithelial",C890)),ISNUMBER(FIND("endothelial",C890)),ISNUMBER(FIND("neuron",C890)),ISNUMBER(FIND(" cells ",C890)),ISNUMBER(FIND("RBC",C890)),ISNUMBER(FIND("mitochond",C890)),ISNUMBER(FIND("adipocyte",C890)),ISNUMBER(FIND("osteo",C890)),ISNUMBER(FIND("keratin",C890)),ISNUMBER(FIND(" cell's ",C890)),ISNUMBER(FIND("eukary",C890)),ISNUMBER(FIND("sperm",C890)))</f>
        <v>0</v>
      </c>
      <c r="AD890" t="b">
        <f>OR(ISNUMBER(FIND("human",B890)),ISNUMBER(FIND("workers",B890)),ISNUMBER(FIND("workforces",B890)),ISNUMBER(FIND("occupational",B890)),ISNUMBER(FIND("Case report",B890)),ISNUMBER(FIND("Workplaces",B890)),ISNUMBER(FIND("worker",B890)))</f>
        <v>0</v>
      </c>
      <c r="AE890" t="b">
        <f>OR(ISNUMBER(FIND(" plant ",C890)),ISNUMBER(FIND("Plant ",C890)),ISNUMBER(FIND("tomato",C890)),ISNUMBER(FIND("plants",C890)),ISNUMBER(FIND("Plants",C890)),ISNUMBER(FIND("algae",C890)),ISNUMBER(FIND("lettuce",C890)),ISNUMBER(FIND("green gram sprouts ",C890)),ISNUMBER(FIND("Cucurbita pepo",C890)),ISNUMBER(FIND("bean ",C890)),ISNUMBER(FIND("chloroplast",C890)),ISNUMBER(FIND("chlorophyll",C890)),ISNUMBER(FIND("seedling",C890)),ISNUMBER(FIND("canola",C890)),ISNUMBER(FIND("shoot",C890)),ISNUMBER(FIND("photosynthes",C890)),ISNUMBER(FIND(" leaves ",C890)),,ISNUMBER(FIND("agriculture",C890)),ISNUMBER(FIND(" crops ",C890)))</f>
        <v>0</v>
      </c>
      <c r="AF890" t="b">
        <f>OR(ISNUMBER(FIND("bacteria",C890)),ISNUMBER(FIND("Bacteria",C890)),ISNUMBER(FIND("Bacterium",C890)),ISNUMBER(FIND("bacterium",C890)),ISNUMBER(FIND(" coli ",C890)))</f>
        <v>0</v>
      </c>
      <c r="AG890" t="b">
        <f>OR(ISNUMBER(FIND("fungi",C890)),ISNUMBER(FIND("Fungi",C890)),ISNUMBER(FIND("fungus",C890)),ISNUMBER(FIND("Fungus",C890)),ISNUMBER(FIND("mushroom",C890)),ISNUMBER(FIND("Mushroom",C890)),ISNUMBER(FIND(" mold ",C890)))</f>
        <v>0</v>
      </c>
      <c r="AH890" t="b">
        <f>OR(ISNUMBER(FIND("Pig ",C890)),ISNUMBER(FIND("pig ",C890)),ISNUMBER(FIND("Pigs ",C890)),ISNUMBER(FIND("pigs ",C890)))</f>
        <v>0</v>
      </c>
      <c r="AI890" t="b">
        <f>OR(ISNUMBER(FIND(" C. elegans",C890)),ISNUMBER(FIND("Caenorhabditis elegans",C890)),ISNUMBER(FIND("earthworms",C890)),ISNUMBER(FIND(" Ficopomatus enigmaticus",C890)),ISNUMBER(FIND("larva",C890)),ISNUMBER(FIND("Lumbriculus variegatus",C890)),ISNUMBER(FIND("nematode",C890)))</f>
        <v>0</v>
      </c>
      <c r="AJ890" t="b">
        <f>NOT(OR(AA890,AB890,AC890,AD890,AE890,AF890,AG890,AH890,AI890))</f>
        <v>0</v>
      </c>
      <c r="AL890" t="b">
        <f>OR(AA890,AB890,AD890,AE890,AF890,AG890,AH890,AI890)</f>
        <v>1</v>
      </c>
      <c r="AM890" t="b">
        <f>IF(Table1[[#This Row],[In vivo?]],IF(Table1[[#This Row],[Cell]],FALSE,TRUE),FALSE)</f>
        <v>1</v>
      </c>
      <c r="AN890" t="b">
        <f>AND(AC890,AL890)</f>
        <v>0</v>
      </c>
      <c r="AO890" t="b">
        <f>IF(Table1[[#This Row],[Cell]],IF(Table1[[#This Row],[In vivo?]],FALSE,TRUE),FALSE)</f>
        <v>0</v>
      </c>
      <c r="AP890" t="b">
        <f>NOT(OR(Table1[[#This Row],[In vivo?]],Table1[[#This Row],[Only in Cell]]))</f>
        <v>0</v>
      </c>
      <c r="AQ890" t="str">
        <f>IF(OR(Table1[[#This Row],[Rodents]],Table1[[#This Row],[Human]],Table1[[#This Row],[Pig]]),OR(ISNUMBER(FIND("pulmonary",C890)),ISNUMBER(FIND("lung",C890))),"NA")</f>
        <v>NA</v>
      </c>
      <c r="AR890" t="str">
        <f>IF(OR(Table1[[#This Row],[Rodents]],Table1[[#This Row],[Human]],Table1[[#This Row],[Pig]]),OR(ISNUMBER(FIND("skin",C890)),ISNUMBER(FIND("dermal",C890))),"NA")</f>
        <v>NA</v>
      </c>
      <c r="AS890" t="str">
        <f>IF(OR(Table1[[#This Row],[Rodents]],Table1[[#This Row],[Human]],Table1[[#This Row],[Pig]]),OR(ISNUMBER(FIND("liver",C890)),ISNUMBER(FIND("hepat",C890))),"NA")</f>
        <v>NA</v>
      </c>
      <c r="AT890" t="str">
        <f>IF(OR(Table1[[#This Row],[Rodents]],Table1[[#This Row],[Human]],Table1[[#This Row],[Pig]]),OR(ISNUMBER(FIND("kidney",C890)),ISNUMBER(FIND("neph",C890))),"NA")</f>
        <v>NA</v>
      </c>
      <c r="AU890" t="str">
        <f>IF(OR(Table1[[#This Row],[Rodents]],Table1[[#This Row],[Human]],Table1[[#This Row],[Pig]]),OR(ISNUMBER(FIND("brain",C890)),ISNUMBER(FIND("neur",C890)),ISNUMBER(FIND("nerv",C890))),"NA")</f>
        <v>NA</v>
      </c>
      <c r="AV890" t="str">
        <f>IF(OR(Table1[[#This Row],[Rodents]],Table1[[#This Row],[Human]],Table1[[#This Row],[Pig]]),OR(ISNUMBER(FIND("heart",C890)),ISNUMBER(FIND("cardi",C890))),"NA")</f>
        <v>NA</v>
      </c>
      <c r="AW890" t="str">
        <f>IF(OR(Table1[[#This Row],[Rodents]],Table1[[#This Row],[Human]],Table1[[#This Row],[Pig]]),OR(ISNUMBER(FIND("gastro",C890)),ISNUMBER(FIND("intesti",C890)),ISNUMBER(FIND("stomach",C890))),"NA")</f>
        <v>NA</v>
      </c>
      <c r="AX890" t="str">
        <f>IF(OR(Table1[[#This Row],[Rodents]],Table1[[#This Row],[Human]],Table1[[#This Row],[Pig]]),NOT(OR(AQ890,AR890,AS890,AT890,AU890,AV890,AW890)),"NA")</f>
        <v>NA</v>
      </c>
      <c r="AY890" t="b">
        <f>OR(ISNUMBER(FIND("SWCNT",C890)),ISNUMBER(FIND("SWNT",C890)),ISNUMBER(FIND("single-wall",C890)),ISNUMBER(FIND("single wall",C890)),ISNUMBER(FIND("Single wall",C890)),ISNUMBER(FIND("Single-wall",C890)),ISNUMBER(FIND("SWCNT",B890)),ISNUMBER(FIND("SWNT",B890)),ISNUMBER(FIND("single-wall",B890)),ISNUMBER(FIND("single wall",B890)),ISNUMBER(FIND("Single-wall",B890)),ISNUMBER(FIND("Single wall",B890)))</f>
        <v>1</v>
      </c>
      <c r="AZ890" t="b">
        <f>OR(ISNUMBER(FIND("MWCNT",C890)),ISNUMBER(FIND("MWNT",C890)),ISNUMBER(FIND("multi-wall",C890)),ISNUMBER(FIND("multi wall",C890)),ISNUMBER(FIND("multiwall",C890)),ISNUMBER(FIND("Multi-wall",C890)),ISNUMBER(FIND("Multi wall",C890)),ISNUMBER(FIND("Multiwall",C890)),ISNUMBER(FIND("MWCNT",B890)),ISNUMBER(FIND("MWNT",B890)),ISNUMBER(FIND("multi-wall",B890)),ISNUMBER(FIND("multi wall",B890)),ISNUMBER(FIND("multiwall",B890)),ISNUMBER(FIND("Multi-wall",B890)),ISNUMBER(FIND("Multi wall",B890)),ISNUMBER(FIND("Multiwall",B890)),ISNUMBER(FIND("Double-wall",B890)),ISNUMBER(FIND("Double wall",B890)),ISNUMBER(FIND("Doublewall",B890)),ISNUMBER(FIND("double-wall",B890)),ISNUMBER(FIND("double wall",B890)),ISNUMBER(FIND("doublewall",B890)))</f>
        <v>1</v>
      </c>
      <c r="BA890" t="b">
        <f>AND(Table1[[#This Row],[SWCNT]],Table1[[#This Row],[MWCNT]])</f>
        <v>1</v>
      </c>
      <c r="BB890" t="b">
        <f>IF(Table1[[#This Row],[SWCNT]]=TRUE,FALSE,IF(Table1[[#This Row],[MWCNT]]=TRUE,FALSE,TRUE))</f>
        <v>0</v>
      </c>
      <c r="BC890" s="18"/>
    </row>
    <row r="891" spans="1:55" ht="259">
      <c r="A891" t="s">
        <v>3125</v>
      </c>
      <c r="B891" s="2" t="s">
        <v>3127</v>
      </c>
      <c r="C891" s="16" t="s">
        <v>3129</v>
      </c>
      <c r="D891" s="17" t="s">
        <v>1840</v>
      </c>
      <c r="E891" s="2">
        <v>2015</v>
      </c>
      <c r="F891" t="b">
        <f>OR(ISNUMBER(FIND("cytotoxic",C891)),ISNUMBER(FIND("Cytotoxic",C891)),ISNUMBER(FIND("cellular toxicity",C891)),ISNUMBER(FIND("cell death",C891)),ISNUMBER(FIND("viable",C891)),ISNUMBER(FIND("phytotoxic",C891)),ISNUMBER(FIND("acute toxicity",C891)),ISNUMBER(FIND("MTT",C891)),ISNUMBER(FIND("survival",C891)),ISNUMBER(FIND("prolifer",C891)),ISNUMBER(FIND("apoptosis",C891)),ISNUMBER(FIND("neurotoxic",C891)),ISNUMBER(FIND("  lysis ",C891)),ISNUMBER(FIND("necrosis",C891)),ISNUMBER(FIND("cellular death",C891))*3,ISNUMBER(FIND("LDH",C891)),ISNUMBER(FIND("Acute toxicity",C891)))</f>
        <v>0</v>
      </c>
      <c r="G891" t="b">
        <f>OR(ISNUMBER(FIND("genotoxic",C891)),ISNUMBER(FIND("genotoxicity",C891)),ISNUMBER(FIND("DNA damage",C891)),ISNUMBER(FIND("DNA",C891)),ISNUMBER(FIND("RNA",C891)),ISNUMBER(FIND("mesothelioma",C891)),ISNUMBER(FIND("carcino",C891)),ISNUMBER(FIND("mutagen",C891)),ISNUMBER(FIND("genetic",C891)))</f>
        <v>0</v>
      </c>
      <c r="H891" t="b">
        <f>OR(ISNUMBER(FIND("inflammatory",C891)),ISNUMBER(FIND("inflamm",C891)))</f>
        <v>0</v>
      </c>
      <c r="I891" t="b">
        <f>OR(ISNUMBER(FIND("immune",C891)),ISNUMBER(FIND("immunological",C891)),ISNUMBER(FIND("interleuk",C891)),ISNUMBER(FIND("platelet activation",C891)),ISNUMBER(FIND("monocyte",C891)),ISNUMBER(FIND("leukocyte",C891)),ISNUMBER(FIND("cytokine",C891)),ISNUMBER(FIND("CD4",C891)),ISNUMBER(FIND("CD8",C891)),ISNUMBER(FIND("T-cell",C891)))</f>
        <v>0</v>
      </c>
      <c r="J891" t="b">
        <f>OR(ISNUMBER(FIND("reactive oxygen",C891)),ISNUMBER(FIND("ROS",C891)),ISNUMBER(FIND("free radical",C891)),ISNUMBER(FIND("oxidative stress",C891)),ISNUMBER(FIND("peroxid",C891)),ISNUMBER(FIND("oxidative",C891)),ISNUMBER(FIND("antioxid",C891)))</f>
        <v>0</v>
      </c>
      <c r="K891" t="b">
        <f>OR(ISNUMBER(FIND("autophag",C891)))</f>
        <v>0</v>
      </c>
      <c r="L891" t="b">
        <f>OR(ISNUMBER(FIND("morpholog",C891)))</f>
        <v>0</v>
      </c>
      <c r="M891" t="b">
        <f>OR(ISNUMBER(FIND("fibrosis",C891)),ISNUMBER(FIND("Fibrosis",C891)),ISNUMBER(FIND("fibrot",C891)))</f>
        <v>0</v>
      </c>
      <c r="N891" t="b">
        <f>OR(ISNUMBER(FIND("offspring",C891)),ISNUMBER(FIND("Parental",C891)),ISNUMBER(FIND("parental",C891)),ISNUMBER(FIND("germline",C891)),ISNUMBER(FIND("reproduc",C891)),ISNUMBER(FIND("embryo",C891)))</f>
        <v>0</v>
      </c>
      <c r="O891" t="b">
        <f>OR(ISNUMBER(FIND("metabol",C891)),ISNUMBER(FIND("Metabol",C891)),ISNUMBER(FIND("digest",C891)),ISNUMBER(FIND("mitochon",C891)))</f>
        <v>0</v>
      </c>
      <c r="P891" t="b">
        <f>OR(ISNUMBER(FIND("ecotox",C891)),ISNUMBER(FIND("Ecotox",B891)),ISNUMBER(FIND("ecotox",B891)),ISNUMBER(FIND("Ecotox",C891)))</f>
        <v>0</v>
      </c>
      <c r="Q891" t="b">
        <f>OR(ISNUMBER(FIND("Bioaccum",C891)),ISNUMBER(FIND("bioaccum",C891)),ISNUMBER(FIND("accum",C891)))</f>
        <v>0</v>
      </c>
      <c r="R891" t="b">
        <f>OR(ISNUMBER(FIND("Occupation",C891)),ISNUMBER(FIND("occupation",C891)),ISNUMBER(FIND("worker",C891)),ISNUMBER(FIND("workforce",C891)))</f>
        <v>0</v>
      </c>
      <c r="S891" t="b">
        <f>NOT(OR(F891,G891,H891,I891,J891,K891,L891,M891,N891,O891,P891,Q891,R891))</f>
        <v>1</v>
      </c>
      <c r="U891" t="b">
        <f>OR(Table1[[#This Row],[Inflammation]],Table1[[#This Row],[Immune]])</f>
        <v>0</v>
      </c>
      <c r="V891" t="str">
        <f>IF(OR(Table1[[#This Row],[Rodents]],Table1[[#This Row],[Human]],Table1[[#This Row],[Pig]]),OR(ISNUMBER(FIND("intratrach",C891)),ISNUMBER(FIND("nasal ",C891)),ISNUMBER(FIND("instill",C891))),"NA")</f>
        <v>NA</v>
      </c>
      <c r="W891" t="str">
        <f>IF(OR(Table1[[#This Row],[Rodents]],Table1[[#This Row],[Human]],Table1[[#This Row],[Pig]]),OR(ISNUMBER(FIND("dermal",C891)),ISNUMBER(FIND("skin ",C891))),"NA")</f>
        <v>NA</v>
      </c>
      <c r="X891" t="str">
        <f>IF(OR(Table1[[#This Row],[Rodents]],Table1[[#This Row],[Human]],Table1[[#This Row],[Pig]]),OR(ISNUMBER(FIND("injected",C891)),ISNUMBER(FIND("periton",C891)),ISNUMBER(FIND("intrascrot",C891))),"NA")</f>
        <v>NA</v>
      </c>
      <c r="Y891" t="str">
        <f>IF(OR(Table1[[#This Row],[Rodents]],Table1[[#This Row],[Human]],Table1[[#This Row],[Pig]]),NOT(OR(Table1[[#This Row],[Inhaled/Intratracheal/intranasal]],Table1[[#This Row],[Dermal]],Table1[[#This Row],[Injected]])),"NA")</f>
        <v>NA</v>
      </c>
      <c r="AA891" t="b">
        <f>OR(ISNUMBER(FIND("fish ",C891)),ISNUMBER(FIND("Fish ",C891)),ISNUMBER(FIND("aquatic",C891)),ISNUMBER(FIND("daphnids",C891)),ISNUMBER(FIND("Carcinus maenas",C891)),ISNUMBER(FIND("Daphnia",C891)),ISNUMBER(FIND("Ruditapes philippinarum",C891)),ISNUMBER(FIND("daphnia",C891)),ISNUMBER(FIND("marine",C891)),ISNUMBER(FIND("mussel",C891)),ISNUMBER(FIND("algae",C891)),ISNUMBER(FIND("Donax faba",C891)),ISNUMBER(FIND("estuarine",C891)),ISNUMBER(FIND("snail",C891)),ISNUMBER(FIND("Prorocentrum donghaiense",C891)) )</f>
        <v>1</v>
      </c>
      <c r="AB891" t="b">
        <f>OR(ISNUMBER(FIND(" rat ",C891)),ISNUMBER(FIND(" rats ",C891)),ISNUMBER(FIND(" Rats ",C891)),ISNUMBER(FIND(" Rat ",C891)),ISNUMBER(FIND(" rat.",C891)),ISNUMBER(FIND(" rats.",C891)),ISNUMBER(FIND("mouse",C891)),ISNUMBER(FIND("mice",C891)), ISNUMBER(FIND(" Mice",C891)))</f>
        <v>0</v>
      </c>
      <c r="AC891" t="b">
        <f>OR(ISNUMBER(FIND(" cell ",C891)),ISNUMBER(FIND("fibroblast",C891)),ISNUMBER(FIND("macrophage",C891)),ISNUMBER(FIND("epithelial",C891)),ISNUMBER(FIND("endothelial",C891)),ISNUMBER(FIND("neuron",C891)),ISNUMBER(FIND(" cells ",C891)),ISNUMBER(FIND("RBC",C891)),ISNUMBER(FIND("mitochond",C891)),ISNUMBER(FIND("adipocyte",C891)),ISNUMBER(FIND("osteo",C891)),ISNUMBER(FIND("keratin",C891)),ISNUMBER(FIND(" cell's ",C891)),ISNUMBER(FIND("eukary",C891)),ISNUMBER(FIND("sperm",C891)))</f>
        <v>1</v>
      </c>
      <c r="AD891" t="b">
        <f>OR(ISNUMBER(FIND("human",B891)),ISNUMBER(FIND("workers",B891)),ISNUMBER(FIND("workforces",B891)),ISNUMBER(FIND("occupational",B891)),ISNUMBER(FIND("Case report",B891)),ISNUMBER(FIND("Workplaces",B891)),ISNUMBER(FIND("worker",B891)))</f>
        <v>0</v>
      </c>
      <c r="AE891" t="b">
        <f>OR(ISNUMBER(FIND(" plant ",C891)),ISNUMBER(FIND("Plant ",C891)),ISNUMBER(FIND("tomato",C891)),ISNUMBER(FIND("plants",C891)),ISNUMBER(FIND("Plants",C891)),ISNUMBER(FIND("algae",C891)),ISNUMBER(FIND("lettuce",C891)),ISNUMBER(FIND("green gram sprouts ",C891)),ISNUMBER(FIND("Cucurbita pepo",C891)),ISNUMBER(FIND("bean ",C891)),ISNUMBER(FIND("chloroplast",C891)),ISNUMBER(FIND("chlorophyll",C891)),ISNUMBER(FIND("seedling",C891)),ISNUMBER(FIND("canola",C891)),ISNUMBER(FIND("shoot",C891)),ISNUMBER(FIND("photosynthes",C891)),ISNUMBER(FIND(" leaves ",C891)),,ISNUMBER(FIND("agriculture",C891)),ISNUMBER(FIND(" crops ",C891)))</f>
        <v>0</v>
      </c>
      <c r="AF891" t="b">
        <f>OR(ISNUMBER(FIND("bacteria",C891)),ISNUMBER(FIND("Bacteria",C891)),ISNUMBER(FIND("Bacterium",C891)),ISNUMBER(FIND("bacterium",C891)),ISNUMBER(FIND(" coli ",C891)))</f>
        <v>0</v>
      </c>
      <c r="AG891" t="b">
        <f>OR(ISNUMBER(FIND("fungi",C891)),ISNUMBER(FIND("Fungi",C891)),ISNUMBER(FIND("fungus",C891)),ISNUMBER(FIND("Fungus",C891)),ISNUMBER(FIND("mushroom",C891)),ISNUMBER(FIND("Mushroom",C891)),ISNUMBER(FIND(" mold ",C891)))</f>
        <v>0</v>
      </c>
      <c r="AH891" t="b">
        <f>OR(ISNUMBER(FIND("Pig ",C891)),ISNUMBER(FIND("pig ",C891)),ISNUMBER(FIND("Pigs ",C891)),ISNUMBER(FIND("pigs ",C891)))</f>
        <v>0</v>
      </c>
      <c r="AI891" t="b">
        <f>OR(ISNUMBER(FIND(" C. elegans",C891)),ISNUMBER(FIND("Caenorhabditis elegans",C891)),ISNUMBER(FIND("earthworms",C891)),ISNUMBER(FIND(" Ficopomatus enigmaticus",C891)),ISNUMBER(FIND("larva",C891)),ISNUMBER(FIND("Lumbriculus variegatus",C891)),ISNUMBER(FIND("nematode",C891)))</f>
        <v>0</v>
      </c>
      <c r="AJ891" t="b">
        <f>NOT(OR(AA891,AB891,AC891,AD891,AE891,AF891,AG891,AH891,AI891))</f>
        <v>0</v>
      </c>
      <c r="AL891" t="b">
        <f>OR(AA891,AB891,AD891,AE891,AF891,AG891,AH891,AI891)</f>
        <v>1</v>
      </c>
      <c r="AM891" t="b">
        <f>IF(Table1[[#This Row],[In vivo?]],IF(Table1[[#This Row],[Cell]],FALSE,TRUE),FALSE)</f>
        <v>0</v>
      </c>
      <c r="AN891" t="b">
        <f>AND(AC891,AL891)</f>
        <v>1</v>
      </c>
      <c r="AO891" t="b">
        <f>IF(Table1[[#This Row],[Cell]],IF(Table1[[#This Row],[In vivo?]],FALSE,TRUE),FALSE)</f>
        <v>0</v>
      </c>
      <c r="AP891" t="b">
        <f>NOT(OR(Table1[[#This Row],[In vivo?]],Table1[[#This Row],[Only in Cell]]))</f>
        <v>0</v>
      </c>
      <c r="AQ891" t="str">
        <f>IF(OR(Table1[[#This Row],[Rodents]],Table1[[#This Row],[Human]],Table1[[#This Row],[Pig]]),OR(ISNUMBER(FIND("pulmonary",C891)),ISNUMBER(FIND("lung",C891))),"NA")</f>
        <v>NA</v>
      </c>
      <c r="AR891" t="str">
        <f>IF(OR(Table1[[#This Row],[Rodents]],Table1[[#This Row],[Human]],Table1[[#This Row],[Pig]]),OR(ISNUMBER(FIND("skin",C891)),ISNUMBER(FIND("dermal",C891))),"NA")</f>
        <v>NA</v>
      </c>
      <c r="AS891" t="str">
        <f>IF(OR(Table1[[#This Row],[Rodents]],Table1[[#This Row],[Human]],Table1[[#This Row],[Pig]]),OR(ISNUMBER(FIND("liver",C891)),ISNUMBER(FIND("hepat",C891))),"NA")</f>
        <v>NA</v>
      </c>
      <c r="AT891" t="str">
        <f>IF(OR(Table1[[#This Row],[Rodents]],Table1[[#This Row],[Human]],Table1[[#This Row],[Pig]]),OR(ISNUMBER(FIND("kidney",C891)),ISNUMBER(FIND("neph",C891))),"NA")</f>
        <v>NA</v>
      </c>
      <c r="AU891" t="str">
        <f>IF(OR(Table1[[#This Row],[Rodents]],Table1[[#This Row],[Human]],Table1[[#This Row],[Pig]]),OR(ISNUMBER(FIND("brain",C891)),ISNUMBER(FIND("neur",C891)),ISNUMBER(FIND("nerv",C891))),"NA")</f>
        <v>NA</v>
      </c>
      <c r="AV891" t="str">
        <f>IF(OR(Table1[[#This Row],[Rodents]],Table1[[#This Row],[Human]],Table1[[#This Row],[Pig]]),OR(ISNUMBER(FIND("heart",C891)),ISNUMBER(FIND("cardi",C891))),"NA")</f>
        <v>NA</v>
      </c>
      <c r="AW891" t="str">
        <f>IF(OR(Table1[[#This Row],[Rodents]],Table1[[#This Row],[Human]],Table1[[#This Row],[Pig]]),OR(ISNUMBER(FIND("gastro",C891)),ISNUMBER(FIND("intesti",C891)),ISNUMBER(FIND("stomach",C891))),"NA")</f>
        <v>NA</v>
      </c>
      <c r="AX891" t="str">
        <f>IF(OR(Table1[[#This Row],[Rodents]],Table1[[#This Row],[Human]],Table1[[#This Row],[Pig]]),NOT(OR(AQ891,AR891,AS891,AT891,AU891,AV891,AW891)),"NA")</f>
        <v>NA</v>
      </c>
      <c r="AY891" t="b">
        <f>OR(ISNUMBER(FIND("SWCNT",C891)),ISNUMBER(FIND("SWNT",C891)),ISNUMBER(FIND("single-wall",C891)),ISNUMBER(FIND("single wall",C891)),ISNUMBER(FIND("Single wall",C891)),ISNUMBER(FIND("Single-wall",C891)),ISNUMBER(FIND("SWCNT",B891)),ISNUMBER(FIND("SWNT",B891)),ISNUMBER(FIND("single-wall",B891)),ISNUMBER(FIND("single wall",B891)),ISNUMBER(FIND("Single-wall",B891)),ISNUMBER(FIND("Single wall",B891)))</f>
        <v>1</v>
      </c>
      <c r="AZ891" t="b">
        <f>OR(ISNUMBER(FIND("MWCNT",C891)),ISNUMBER(FIND("MWNT",C891)),ISNUMBER(FIND("multi-wall",C891)),ISNUMBER(FIND("multi wall",C891)),ISNUMBER(FIND("multiwall",C891)),ISNUMBER(FIND("Multi-wall",C891)),ISNUMBER(FIND("Multi wall",C891)),ISNUMBER(FIND("Multiwall",C891)),ISNUMBER(FIND("MWCNT",B891)),ISNUMBER(FIND("MWNT",B891)),ISNUMBER(FIND("multi-wall",B891)),ISNUMBER(FIND("multi wall",B891)),ISNUMBER(FIND("multiwall",B891)),ISNUMBER(FIND("Multi-wall",B891)),ISNUMBER(FIND("Multi wall",B891)),ISNUMBER(FIND("Multiwall",B891)),ISNUMBER(FIND("Double-wall",B891)),ISNUMBER(FIND("Double wall",B891)),ISNUMBER(FIND("Doublewall",B891)),ISNUMBER(FIND("double-wall",B891)),ISNUMBER(FIND("double wall",B891)),ISNUMBER(FIND("doublewall",B891)))</f>
        <v>0</v>
      </c>
      <c r="BA891" t="b">
        <f>AND(Table1[[#This Row],[SWCNT]],Table1[[#This Row],[MWCNT]])</f>
        <v>0</v>
      </c>
      <c r="BB891" t="b">
        <f>IF(Table1[[#This Row],[SWCNT]]=TRUE,FALSE,IF(Table1[[#This Row],[MWCNT]]=TRUE,FALSE,TRUE))</f>
        <v>0</v>
      </c>
      <c r="BC891" s="18"/>
    </row>
    <row r="892" spans="1:55" ht="166.5">
      <c r="A892" t="s">
        <v>3232</v>
      </c>
      <c r="B892" s="2" t="s">
        <v>3233</v>
      </c>
      <c r="C892" s="16" t="s">
        <v>3234</v>
      </c>
      <c r="D892" s="17" t="s">
        <v>38</v>
      </c>
      <c r="E892" s="2">
        <v>2015</v>
      </c>
      <c r="F892" t="b">
        <f>OR(ISNUMBER(FIND("cytotoxic",C892)),ISNUMBER(FIND("Cytotoxic",C892)),ISNUMBER(FIND("cellular toxicity",C892)),ISNUMBER(FIND("cell death",C892)),ISNUMBER(FIND("viable",C892)),ISNUMBER(FIND("phytotoxic",C892)),ISNUMBER(FIND("acute toxicity",C892)),ISNUMBER(FIND("MTT",C892)),ISNUMBER(FIND("survival",C892)),ISNUMBER(FIND("prolifer",C892)),ISNUMBER(FIND("apoptosis",C892)),ISNUMBER(FIND("neurotoxic",C892)),ISNUMBER(FIND("  lysis ",C892)),ISNUMBER(FIND("necrosis",C892)),ISNUMBER(FIND("cellular death",C892))*3,ISNUMBER(FIND("LDH",C892)),ISNUMBER(FIND("Acute toxicity",C892)))</f>
        <v>0</v>
      </c>
      <c r="G892" t="b">
        <f>OR(ISNUMBER(FIND("genotoxic",C892)),ISNUMBER(FIND("genotoxicity",C892)),ISNUMBER(FIND("DNA damage",C892)),ISNUMBER(FIND("DNA",C892)),ISNUMBER(FIND("RNA",C892)),ISNUMBER(FIND("mesothelioma",C892)),ISNUMBER(FIND("carcino",C892)),ISNUMBER(FIND("mutagen",C892)),ISNUMBER(FIND("genetic",C892)))</f>
        <v>0</v>
      </c>
      <c r="H892" t="b">
        <f>OR(ISNUMBER(FIND("inflammatory",C892)),ISNUMBER(FIND("inflamm",C892)))</f>
        <v>0</v>
      </c>
      <c r="I892" t="b">
        <f>OR(ISNUMBER(FIND("immune",C892)),ISNUMBER(FIND("immunological",C892)),ISNUMBER(FIND("interleuk",C892)),ISNUMBER(FIND("platelet activation",C892)),ISNUMBER(FIND("monocyte",C892)),ISNUMBER(FIND("leukocyte",C892)),ISNUMBER(FIND("cytokine",C892)),ISNUMBER(FIND("CD4",C892)),ISNUMBER(FIND("CD8",C892)),ISNUMBER(FIND("T-cell",C892)))</f>
        <v>0</v>
      </c>
      <c r="J892" t="b">
        <f>OR(ISNUMBER(FIND("reactive oxygen",C892)),ISNUMBER(FIND("ROS",C892)),ISNUMBER(FIND("free radical",C892)),ISNUMBER(FIND("oxidative stress",C892)),ISNUMBER(FIND("peroxid",C892)),ISNUMBER(FIND("oxidative",C892)),ISNUMBER(FIND("antioxid",C892)))</f>
        <v>0</v>
      </c>
      <c r="K892" t="b">
        <f>OR(ISNUMBER(FIND("autophag",C892)))</f>
        <v>0</v>
      </c>
      <c r="L892" t="b">
        <f>OR(ISNUMBER(FIND("morpholog",C892)))</f>
        <v>0</v>
      </c>
      <c r="M892" t="b">
        <f>OR(ISNUMBER(FIND("fibrosis",C892)),ISNUMBER(FIND("Fibrosis",C892)),ISNUMBER(FIND("fibrot",C892)))</f>
        <v>0</v>
      </c>
      <c r="N892" t="b">
        <f>OR(ISNUMBER(FIND("offspring",C892)),ISNUMBER(FIND("Parental",C892)),ISNUMBER(FIND("parental",C892)),ISNUMBER(FIND("germline",C892)),ISNUMBER(FIND("reproduc",C892)),ISNUMBER(FIND("embryo",C892)))</f>
        <v>0</v>
      </c>
      <c r="O892" t="b">
        <f>OR(ISNUMBER(FIND("metabol",C892)),ISNUMBER(FIND("Metabol",C892)),ISNUMBER(FIND("digest",C892)),ISNUMBER(FIND("mitochon",C892)))</f>
        <v>0</v>
      </c>
      <c r="P892" t="b">
        <v>1</v>
      </c>
      <c r="Q892" t="b">
        <f>OR(ISNUMBER(FIND("Bioaccum",C892)),ISNUMBER(FIND("bioaccum",C892)),ISNUMBER(FIND("accum",C892)))</f>
        <v>0</v>
      </c>
      <c r="R892" t="b">
        <f>OR(ISNUMBER(FIND("Occupation",C892)),ISNUMBER(FIND("occupation",C892)),ISNUMBER(FIND("worker",C892)),ISNUMBER(FIND("workforce",C892)))</f>
        <v>0</v>
      </c>
      <c r="S892" t="b">
        <f>NOT(OR(F892,G892,H892,I892,J892,K892,L892,M892,N892,O892,P892,Q892,R892))</f>
        <v>0</v>
      </c>
      <c r="U892" t="b">
        <f>OR(Table1[[#This Row],[Inflammation]],Table1[[#This Row],[Immune]])</f>
        <v>0</v>
      </c>
      <c r="V892" t="str">
        <f>IF(OR(Table1[[#This Row],[Rodents]],Table1[[#This Row],[Human]],Table1[[#This Row],[Pig]]),OR(ISNUMBER(FIND("intratrach",C892)),ISNUMBER(FIND("nasal ",C892)),ISNUMBER(FIND("instill",C892))),"NA")</f>
        <v>NA</v>
      </c>
      <c r="W892" t="str">
        <f>IF(OR(Table1[[#This Row],[Rodents]],Table1[[#This Row],[Human]],Table1[[#This Row],[Pig]]),OR(ISNUMBER(FIND("dermal",C892)),ISNUMBER(FIND("skin ",C892))),"NA")</f>
        <v>NA</v>
      </c>
      <c r="X892" t="str">
        <f>IF(OR(Table1[[#This Row],[Rodents]],Table1[[#This Row],[Human]],Table1[[#This Row],[Pig]]),OR(ISNUMBER(FIND("injected",C892)),ISNUMBER(FIND("periton",C892)),ISNUMBER(FIND("intrascrot",C892))),"NA")</f>
        <v>NA</v>
      </c>
      <c r="Y892" t="str">
        <f>IF(OR(Table1[[#This Row],[Rodents]],Table1[[#This Row],[Human]],Table1[[#This Row],[Pig]]),NOT(OR(Table1[[#This Row],[Inhaled/Intratracheal/intranasal]],Table1[[#This Row],[Dermal]],Table1[[#This Row],[Injected]])),"NA")</f>
        <v>NA</v>
      </c>
      <c r="AA892" t="b">
        <f>OR(ISNUMBER(FIND("fish ",C892)),ISNUMBER(FIND("Fish ",C892)),ISNUMBER(FIND("aquatic",C892)),ISNUMBER(FIND("daphnids",C892)),ISNUMBER(FIND("Carcinus maenas",C892)),ISNUMBER(FIND("Daphnia",C892)),ISNUMBER(FIND("Ruditapes philippinarum",C892)),ISNUMBER(FIND("daphnia",C892)),ISNUMBER(FIND("marine",C892)),ISNUMBER(FIND("mussel",C892)),ISNUMBER(FIND("algae",C892)),ISNUMBER(FIND("Donax faba",C892)),ISNUMBER(FIND("estuarine",C892)),ISNUMBER(FIND("snail",C892)),ISNUMBER(FIND("Prorocentrum donghaiense",C892)) )</f>
        <v>0</v>
      </c>
      <c r="AB892" t="b">
        <f>OR(ISNUMBER(FIND(" rat ",C892)),ISNUMBER(FIND(" rats ",C892)),ISNUMBER(FIND(" Rats ",C892)),ISNUMBER(FIND(" Rat ",C892)),ISNUMBER(FIND(" rat.",C892)),ISNUMBER(FIND(" rats.",C892)),ISNUMBER(FIND("mouse",C892)),ISNUMBER(FIND("mice",C892)), ISNUMBER(FIND(" Mice",C892)))</f>
        <v>0</v>
      </c>
      <c r="AC892" t="b">
        <f>OR(ISNUMBER(FIND(" cell ",C892)),ISNUMBER(FIND("fibroblast",C892)),ISNUMBER(FIND("macrophage",C892)),ISNUMBER(FIND("epithelial",C892)),ISNUMBER(FIND("endothelial",C892)),ISNUMBER(FIND("neuron",C892)),ISNUMBER(FIND(" cells ",C892)),ISNUMBER(FIND("RBC",C892)),ISNUMBER(FIND("mitochond",C892)),ISNUMBER(FIND("adipocyte",C892)),ISNUMBER(FIND("osteo",C892)),ISNUMBER(FIND("keratin",C892)),ISNUMBER(FIND(" cell's ",C892)),ISNUMBER(FIND("eukary",C892)),ISNUMBER(FIND("sperm",C892)))</f>
        <v>0</v>
      </c>
      <c r="AD892" t="b">
        <f>OR(ISNUMBER(FIND("human",B892)),ISNUMBER(FIND("workers",B892)),ISNUMBER(FIND("workforces",B892)),ISNUMBER(FIND("occupational",B892)),ISNUMBER(FIND("Case report",B892)),ISNUMBER(FIND("Workplaces",B892)),ISNUMBER(FIND("worker",B892)))</f>
        <v>0</v>
      </c>
      <c r="AE892" t="b">
        <f>OR(ISNUMBER(FIND(" plant ",C892)),ISNUMBER(FIND("Plant ",C892)),ISNUMBER(FIND("tomato",C892)),ISNUMBER(FIND("plants",C892)),ISNUMBER(FIND("Plants",C892)),ISNUMBER(FIND("algae",C892)),ISNUMBER(FIND("lettuce",C892)),ISNUMBER(FIND("green gram sprouts ",C892)),ISNUMBER(FIND("Cucurbita pepo",C892)),ISNUMBER(FIND("bean ",C892)),ISNUMBER(FIND("chloroplast",C892)),ISNUMBER(FIND("chlorophyll",C892)),ISNUMBER(FIND("seedling",C892)),ISNUMBER(FIND("canola",C892)),ISNUMBER(FIND("shoot",C892)),ISNUMBER(FIND("photosynthes",C892)),ISNUMBER(FIND(" leaves ",C892)),,ISNUMBER(FIND("agriculture",C892)),ISNUMBER(FIND(" crops ",C892)))</f>
        <v>0</v>
      </c>
      <c r="AF892" t="b">
        <f>OR(ISNUMBER(FIND("bacteria",C892)),ISNUMBER(FIND("Bacteria",C892)),ISNUMBER(FIND("Bacterium",C892)),ISNUMBER(FIND("bacterium",C892)),ISNUMBER(FIND(" coli ",C892)))</f>
        <v>1</v>
      </c>
      <c r="AG892" t="b">
        <f>OR(ISNUMBER(FIND("fungi",C892)),ISNUMBER(FIND("Fungi",C892)),ISNUMBER(FIND("fungus",C892)),ISNUMBER(FIND("Fungus",C892)),ISNUMBER(FIND("mushroom",C892)),ISNUMBER(FIND("Mushroom",C892)),ISNUMBER(FIND(" mold ",C892)))</f>
        <v>0</v>
      </c>
      <c r="AH892" t="b">
        <f>OR(ISNUMBER(FIND("Pig ",C892)),ISNUMBER(FIND("pig ",C892)),ISNUMBER(FIND("Pigs ",C892)),ISNUMBER(FIND("pigs ",C892)))</f>
        <v>0</v>
      </c>
      <c r="AI892" t="b">
        <f>OR(ISNUMBER(FIND(" C. elegans",C892)),ISNUMBER(FIND("Caenorhabditis elegans",C892)),ISNUMBER(FIND("earthworms",C892)),ISNUMBER(FIND(" Ficopomatus enigmaticus",C892)),ISNUMBER(FIND("larva",C892)),ISNUMBER(FIND("Lumbriculus variegatus",C892)),ISNUMBER(FIND("nematode",C892)))</f>
        <v>0</v>
      </c>
      <c r="AJ892" t="b">
        <f>NOT(OR(AA892,AB892,AC892,AD892,AE892,AF892,AG892,AH892,AI892))</f>
        <v>0</v>
      </c>
      <c r="AL892" t="b">
        <f>OR(AA892,AB892,AD892,AE892,AF892,AG892,AH892,AI892)</f>
        <v>1</v>
      </c>
      <c r="AM892" t="b">
        <f>IF(Table1[[#This Row],[In vivo?]],IF(Table1[[#This Row],[Cell]],FALSE,TRUE),FALSE)</f>
        <v>1</v>
      </c>
      <c r="AN892" t="b">
        <f>AND(AC892,AL892)</f>
        <v>0</v>
      </c>
      <c r="AO892" t="b">
        <f>IF(Table1[[#This Row],[Cell]],IF(Table1[[#This Row],[In vivo?]],FALSE,TRUE),FALSE)</f>
        <v>0</v>
      </c>
      <c r="AP892" t="b">
        <f>NOT(OR(Table1[[#This Row],[In vivo?]],Table1[[#This Row],[Only in Cell]]))</f>
        <v>0</v>
      </c>
      <c r="AQ892" t="str">
        <f>IF(OR(Table1[[#This Row],[Rodents]],Table1[[#This Row],[Human]],Table1[[#This Row],[Pig]]),OR(ISNUMBER(FIND("pulmonary",C892)),ISNUMBER(FIND("lung",C892))),"NA")</f>
        <v>NA</v>
      </c>
      <c r="AR892" t="str">
        <f>IF(OR(Table1[[#This Row],[Rodents]],Table1[[#This Row],[Human]],Table1[[#This Row],[Pig]]),OR(ISNUMBER(FIND("skin",C892)),ISNUMBER(FIND("dermal",C892))),"NA")</f>
        <v>NA</v>
      </c>
      <c r="AS892" t="str">
        <f>IF(OR(Table1[[#This Row],[Rodents]],Table1[[#This Row],[Human]],Table1[[#This Row],[Pig]]),OR(ISNUMBER(FIND("liver",C892)),ISNUMBER(FIND("hepat",C892))),"NA")</f>
        <v>NA</v>
      </c>
      <c r="AT892" t="str">
        <f>IF(OR(Table1[[#This Row],[Rodents]],Table1[[#This Row],[Human]],Table1[[#This Row],[Pig]]),OR(ISNUMBER(FIND("kidney",C892)),ISNUMBER(FIND("neph",C892))),"NA")</f>
        <v>NA</v>
      </c>
      <c r="AU892" t="str">
        <f>IF(OR(Table1[[#This Row],[Rodents]],Table1[[#This Row],[Human]],Table1[[#This Row],[Pig]]),OR(ISNUMBER(FIND("brain",C892)),ISNUMBER(FIND("neur",C892)),ISNUMBER(FIND("nerv",C892))),"NA")</f>
        <v>NA</v>
      </c>
      <c r="AV892" t="str">
        <f>IF(OR(Table1[[#This Row],[Rodents]],Table1[[#This Row],[Human]],Table1[[#This Row],[Pig]]),OR(ISNUMBER(FIND("heart",C892)),ISNUMBER(FIND("cardi",C892))),"NA")</f>
        <v>NA</v>
      </c>
      <c r="AW892" t="str">
        <f>IF(OR(Table1[[#This Row],[Rodents]],Table1[[#This Row],[Human]],Table1[[#This Row],[Pig]]),OR(ISNUMBER(FIND("gastro",C892)),ISNUMBER(FIND("intesti",C892)),ISNUMBER(FIND("stomach",C892))),"NA")</f>
        <v>NA</v>
      </c>
      <c r="AX892" t="str">
        <f>IF(OR(Table1[[#This Row],[Rodents]],Table1[[#This Row],[Human]],Table1[[#This Row],[Pig]]),NOT(OR(AQ892,AR892,AS892,AT892,AU892,AV892,AW892)),"NA")</f>
        <v>NA</v>
      </c>
      <c r="AY892" t="b">
        <f>OR(ISNUMBER(FIND("SWCNT",C892)),ISNUMBER(FIND("SWNT",C892)),ISNUMBER(FIND("single-wall",C892)),ISNUMBER(FIND("single wall",C892)),ISNUMBER(FIND("Single wall",C892)),ISNUMBER(FIND("Single-wall",C892)),ISNUMBER(FIND("SWCNT",B892)),ISNUMBER(FIND("SWNT",B892)),ISNUMBER(FIND("single-wall",B892)),ISNUMBER(FIND("single wall",B892)),ISNUMBER(FIND("Single-wall",B892)),ISNUMBER(FIND("Single wall",B892)))</f>
        <v>1</v>
      </c>
      <c r="AZ892" t="b">
        <f>OR(ISNUMBER(FIND("MWCNT",C892)),ISNUMBER(FIND("MWNT",C892)),ISNUMBER(FIND("multi-wall",C892)),ISNUMBER(FIND("multi wall",C892)),ISNUMBER(FIND("multiwall",C892)),ISNUMBER(FIND("Multi-wall",C892)),ISNUMBER(FIND("Multi wall",C892)),ISNUMBER(FIND("Multiwall",C892)),ISNUMBER(FIND("MWCNT",B892)),ISNUMBER(FIND("MWNT",B892)),ISNUMBER(FIND("multi-wall",B892)),ISNUMBER(FIND("multi wall",B892)),ISNUMBER(FIND("multiwall",B892)),ISNUMBER(FIND("Multi-wall",B892)),ISNUMBER(FIND("Multi wall",B892)),ISNUMBER(FIND("Multiwall",B892)),ISNUMBER(FIND("Double-wall",B892)),ISNUMBER(FIND("Double wall",B892)),ISNUMBER(FIND("Doublewall",B892)),ISNUMBER(FIND("double-wall",B892)),ISNUMBER(FIND("double wall",B892)),ISNUMBER(FIND("doublewall",B892)))</f>
        <v>1</v>
      </c>
      <c r="BA892" t="b">
        <f>AND(Table1[[#This Row],[SWCNT]],Table1[[#This Row],[MWCNT]])</f>
        <v>1</v>
      </c>
      <c r="BB892" t="b">
        <f>IF(Table1[[#This Row],[SWCNT]]=TRUE,FALSE,IF(Table1[[#This Row],[MWCNT]]=TRUE,FALSE,TRUE))</f>
        <v>0</v>
      </c>
      <c r="BC892" s="18"/>
    </row>
    <row r="893" spans="1:55" ht="203.5">
      <c r="A893" t="s">
        <v>3236</v>
      </c>
      <c r="B893" s="2" t="s">
        <v>3238</v>
      </c>
      <c r="C893" s="16" t="s">
        <v>3240</v>
      </c>
      <c r="D893" s="17" t="s">
        <v>93</v>
      </c>
      <c r="E893" s="2">
        <v>2015</v>
      </c>
      <c r="F893" t="b">
        <f>OR(ISNUMBER(FIND("cytotoxic",C893)),ISNUMBER(FIND("Cytotoxic",C893)),ISNUMBER(FIND("cellular toxicity",C893)),ISNUMBER(FIND("cell death",C893)),ISNUMBER(FIND("viable",C893)),ISNUMBER(FIND("phytotoxic",C893)),ISNUMBER(FIND("acute toxicity",C893)),ISNUMBER(FIND("MTT",C893)),ISNUMBER(FIND("survival",C893)),ISNUMBER(FIND("prolifer",C893)),ISNUMBER(FIND("apoptosis",C893)),ISNUMBER(FIND("neurotoxic",C893)),ISNUMBER(FIND("  lysis ",C893)),ISNUMBER(FIND("necrosis",C893)),ISNUMBER(FIND("cellular death",C893))*3,ISNUMBER(FIND("LDH",C893)),ISNUMBER(FIND("Acute toxicity",C893)))</f>
        <v>0</v>
      </c>
      <c r="G893" t="b">
        <f>OR(ISNUMBER(FIND("genotoxic",C893)),ISNUMBER(FIND("genotoxicity",C893)),ISNUMBER(FIND("DNA damage",C893)),ISNUMBER(FIND("DNA",C893)),ISNUMBER(FIND("RNA",C893)),ISNUMBER(FIND("mesothelioma",C893)),ISNUMBER(FIND("carcino",C893)),ISNUMBER(FIND("mutagen",C893)),ISNUMBER(FIND("genetic",C893)))</f>
        <v>0</v>
      </c>
      <c r="H893" t="b">
        <f>OR(ISNUMBER(FIND("inflammatory",C893)),ISNUMBER(FIND("inflamm",C893)))</f>
        <v>0</v>
      </c>
      <c r="I893" t="b">
        <f>OR(ISNUMBER(FIND("immune",C893)),ISNUMBER(FIND("immunological",C893)),ISNUMBER(FIND("interleuk",C893)),ISNUMBER(FIND("platelet activation",C893)),ISNUMBER(FIND("monocyte",C893)),ISNUMBER(FIND("leukocyte",C893)),ISNUMBER(FIND("cytokine",C893)),ISNUMBER(FIND("CD4",C893)),ISNUMBER(FIND("CD8",C893)),ISNUMBER(FIND("T-cell",C893)))</f>
        <v>0</v>
      </c>
      <c r="J893" t="b">
        <f>OR(ISNUMBER(FIND("reactive oxygen",C893)),ISNUMBER(FIND("ROS",C893)),ISNUMBER(FIND("free radical",C893)),ISNUMBER(FIND("oxidative stress",C893)),ISNUMBER(FIND("peroxid",C893)),ISNUMBER(FIND("oxidative",C893)),ISNUMBER(FIND("antioxid",C893)))</f>
        <v>0</v>
      </c>
      <c r="K893" t="b">
        <f>OR(ISNUMBER(FIND("autophag",C893)))</f>
        <v>0</v>
      </c>
      <c r="L893" t="b">
        <f>OR(ISNUMBER(FIND("morpholog",C893)))</f>
        <v>0</v>
      </c>
      <c r="M893" t="b">
        <f>OR(ISNUMBER(FIND("fibrosis",C893)),ISNUMBER(FIND("Fibrosis",C893)),ISNUMBER(FIND("fibrot",C893)))</f>
        <v>0</v>
      </c>
      <c r="N893" t="b">
        <f>OR(ISNUMBER(FIND("offspring",C893)),ISNUMBER(FIND("Parental",C893)),ISNUMBER(FIND("parental",C893)),ISNUMBER(FIND("germline",C893)),ISNUMBER(FIND("reproduc",C893)),ISNUMBER(FIND("embryo",C893)))</f>
        <v>0</v>
      </c>
      <c r="O893" t="b">
        <f>OR(ISNUMBER(FIND("metabol",C893)),ISNUMBER(FIND("Metabol",C893)),ISNUMBER(FIND("digest",C893)),ISNUMBER(FIND("mitochon",C893)))</f>
        <v>0</v>
      </c>
      <c r="P893" t="b">
        <f>OR(ISNUMBER(FIND("ecotox",C893)),ISNUMBER(FIND("Ecotox",B893)),ISNUMBER(FIND("ecotox",B893)),ISNUMBER(FIND("Ecotox",C893)))</f>
        <v>0</v>
      </c>
      <c r="Q893" t="b">
        <v>1</v>
      </c>
      <c r="R893" t="b">
        <f>OR(ISNUMBER(FIND("Occupation",C893)),ISNUMBER(FIND("occupation",C893)),ISNUMBER(FIND("worker",C893)),ISNUMBER(FIND("workforce",C893)))</f>
        <v>0</v>
      </c>
      <c r="S893" t="b">
        <f>NOT(OR(F893,G893,H893,I893,J893,K893,L893,M893,N893,O893,P893,Q893,R893))</f>
        <v>0</v>
      </c>
      <c r="U893" t="b">
        <f>OR(Table1[[#This Row],[Inflammation]],Table1[[#This Row],[Immune]])</f>
        <v>0</v>
      </c>
      <c r="V893" t="b">
        <f>IF(OR(Table1[[#This Row],[Rodents]],Table1[[#This Row],[Human]],Table1[[#This Row],[Pig]]),OR(ISNUMBER(FIND("intratrach",C893)),ISNUMBER(FIND("nasal ",C893)),ISNUMBER(FIND("instill",C893))),"NA")</f>
        <v>1</v>
      </c>
      <c r="W893" t="b">
        <f>IF(OR(Table1[[#This Row],[Rodents]],Table1[[#This Row],[Human]],Table1[[#This Row],[Pig]]),OR(ISNUMBER(FIND("dermal",C893)),ISNUMBER(FIND("skin ",C893))),"NA")</f>
        <v>0</v>
      </c>
      <c r="X893" t="b">
        <f>IF(OR(Table1[[#This Row],[Rodents]],Table1[[#This Row],[Human]],Table1[[#This Row],[Pig]]),OR(ISNUMBER(FIND("injected",C893)),ISNUMBER(FIND("periton",C893)),ISNUMBER(FIND("intrascrot",C893))),"NA")</f>
        <v>0</v>
      </c>
      <c r="Y893" t="b">
        <f>IF(OR(Table1[[#This Row],[Rodents]],Table1[[#This Row],[Human]],Table1[[#This Row],[Pig]]),NOT(OR(Table1[[#This Row],[Inhaled/Intratracheal/intranasal]],Table1[[#This Row],[Dermal]],Table1[[#This Row],[Injected]])),"NA")</f>
        <v>0</v>
      </c>
      <c r="AA893" t="b">
        <f>OR(ISNUMBER(FIND("fish ",C893)),ISNUMBER(FIND("Fish ",C893)),ISNUMBER(FIND("aquatic",C893)),ISNUMBER(FIND("daphnids",C893)),ISNUMBER(FIND("Carcinus maenas",C893)),ISNUMBER(FIND("Daphnia",C893)),ISNUMBER(FIND("Ruditapes philippinarum",C893)),ISNUMBER(FIND("daphnia",C893)),ISNUMBER(FIND("marine",C893)),ISNUMBER(FIND("mussel",C893)),ISNUMBER(FIND("algae",C893)),ISNUMBER(FIND("Donax faba",C893)),ISNUMBER(FIND("estuarine",C893)),ISNUMBER(FIND("snail",C893)),ISNUMBER(FIND("Prorocentrum donghaiense",C893)) )</f>
        <v>0</v>
      </c>
      <c r="AB893" t="b">
        <f>OR(ISNUMBER(FIND(" rat ",C893)),ISNUMBER(FIND(" rats ",C893)),ISNUMBER(FIND(" Rats ",C893)),ISNUMBER(FIND(" Rat ",C893)),ISNUMBER(FIND(" rat.",C893)),ISNUMBER(FIND(" rats.",C893)),ISNUMBER(FIND("mouse",C893)),ISNUMBER(FIND("mice",C893)), ISNUMBER(FIND(" Mice",C893)))</f>
        <v>1</v>
      </c>
      <c r="AC893" t="b">
        <f>OR(ISNUMBER(FIND(" cell ",C893)),ISNUMBER(FIND("fibroblast",C893)),ISNUMBER(FIND("macrophage",C893)),ISNUMBER(FIND("epithelial",C893)),ISNUMBER(FIND("endothelial",C893)),ISNUMBER(FIND("neuron",C893)),ISNUMBER(FIND(" cells ",C893)),ISNUMBER(FIND("RBC",C893)),ISNUMBER(FIND("mitochond",C893)),ISNUMBER(FIND("adipocyte",C893)),ISNUMBER(FIND("osteo",C893)),ISNUMBER(FIND("keratin",C893)),ISNUMBER(FIND(" cell's ",C893)),ISNUMBER(FIND("eukary",C893)),ISNUMBER(FIND("sperm",C893)))</f>
        <v>1</v>
      </c>
      <c r="AD893" t="b">
        <f>OR(ISNUMBER(FIND("human",B893)),ISNUMBER(FIND("workers",B893)),ISNUMBER(FIND("workforces",B893)),ISNUMBER(FIND("occupational",B893)),ISNUMBER(FIND("Case report",B893)),ISNUMBER(FIND("Workplaces",B893)),ISNUMBER(FIND("worker",B893)))</f>
        <v>0</v>
      </c>
      <c r="AE893" t="b">
        <f>OR(ISNUMBER(FIND(" plant ",C893)),ISNUMBER(FIND("Plant ",C893)),ISNUMBER(FIND("tomato",C893)),ISNUMBER(FIND("plants",C893)),ISNUMBER(FIND("Plants",C893)),ISNUMBER(FIND("algae",C893)),ISNUMBER(FIND("lettuce",C893)),ISNUMBER(FIND("green gram sprouts ",C893)),ISNUMBER(FIND("Cucurbita pepo",C893)),ISNUMBER(FIND("bean ",C893)),ISNUMBER(FIND("chloroplast",C893)),ISNUMBER(FIND("chlorophyll",C893)),ISNUMBER(FIND("seedling",C893)),ISNUMBER(FIND("canola",C893)),ISNUMBER(FIND("shoot",C893)),ISNUMBER(FIND("photosynthes",C893)),ISNUMBER(FIND(" leaves ",C893)),,ISNUMBER(FIND("agriculture",C893)),ISNUMBER(FIND(" crops ",C893)))</f>
        <v>0</v>
      </c>
      <c r="AF893" t="b">
        <f>OR(ISNUMBER(FIND("bacteria",C893)),ISNUMBER(FIND("Bacteria",C893)),ISNUMBER(FIND("Bacterium",C893)),ISNUMBER(FIND("bacterium",C893)),ISNUMBER(FIND(" coli ",C893)))</f>
        <v>0</v>
      </c>
      <c r="AG893" t="b">
        <f>OR(ISNUMBER(FIND("fungi",C893)),ISNUMBER(FIND("Fungi",C893)),ISNUMBER(FIND("fungus",C893)),ISNUMBER(FIND("Fungus",C893)),ISNUMBER(FIND("mushroom",C893)),ISNUMBER(FIND("Mushroom",C893)),ISNUMBER(FIND(" mold ",C893)))</f>
        <v>0</v>
      </c>
      <c r="AH893" t="b">
        <f>OR(ISNUMBER(FIND("Pig ",C893)),ISNUMBER(FIND("pig ",C893)),ISNUMBER(FIND("Pigs ",C893)),ISNUMBER(FIND("pigs ",C893)))</f>
        <v>0</v>
      </c>
      <c r="AI893" t="b">
        <f>OR(ISNUMBER(FIND(" C. elegans",C893)),ISNUMBER(FIND("Caenorhabditis elegans",C893)),ISNUMBER(FIND("earthworms",C893)),ISNUMBER(FIND(" Ficopomatus enigmaticus",C893)),ISNUMBER(FIND("larva",C893)),ISNUMBER(FIND("Lumbriculus variegatus",C893)),ISNUMBER(FIND("nematode",C893)))</f>
        <v>0</v>
      </c>
      <c r="AJ893" t="b">
        <f>NOT(OR(AA893,AB893,AC893,AD893,AE893,AF893,AG893,AH893,AI893))</f>
        <v>0</v>
      </c>
      <c r="AL893" t="b">
        <f>OR(AA893,AB893,AD893,AE893,AF893,AG893,AH893,AI893)</f>
        <v>1</v>
      </c>
      <c r="AM893" t="b">
        <f>IF(Table1[[#This Row],[In vivo?]],IF(Table1[[#This Row],[Cell]],FALSE,TRUE),FALSE)</f>
        <v>0</v>
      </c>
      <c r="AN893" t="b">
        <f>AND(AC893,AL893)</f>
        <v>1</v>
      </c>
      <c r="AO893" t="b">
        <f>IF(Table1[[#This Row],[Cell]],IF(Table1[[#This Row],[In vivo?]],FALSE,TRUE),FALSE)</f>
        <v>0</v>
      </c>
      <c r="AP893" t="b">
        <f>NOT(OR(Table1[[#This Row],[In vivo?]],Table1[[#This Row],[Only in Cell]]))</f>
        <v>0</v>
      </c>
      <c r="AQ893" t="b">
        <f>IF(OR(Table1[[#This Row],[Rodents]],Table1[[#This Row],[Human]],Table1[[#This Row],[Pig]]),OR(ISNUMBER(FIND("pulmonary",C893)),ISNUMBER(FIND("lung",C893))),"NA")</f>
        <v>1</v>
      </c>
      <c r="AR893" t="b">
        <f>IF(OR(Table1[[#This Row],[Rodents]],Table1[[#This Row],[Human]],Table1[[#This Row],[Pig]]),OR(ISNUMBER(FIND("skin",C893)),ISNUMBER(FIND("dermal",C893))),"NA")</f>
        <v>0</v>
      </c>
      <c r="AS893" t="b">
        <f>IF(OR(Table1[[#This Row],[Rodents]],Table1[[#This Row],[Human]],Table1[[#This Row],[Pig]]),OR(ISNUMBER(FIND("liver",C893)),ISNUMBER(FIND("hepat",C893))),"NA")</f>
        <v>0</v>
      </c>
      <c r="AT893" t="b">
        <f>IF(OR(Table1[[#This Row],[Rodents]],Table1[[#This Row],[Human]],Table1[[#This Row],[Pig]]),OR(ISNUMBER(FIND("kidney",C893)),ISNUMBER(FIND("neph",C893))),"NA")</f>
        <v>0</v>
      </c>
      <c r="AU893" t="b">
        <f>IF(OR(Table1[[#This Row],[Rodents]],Table1[[#This Row],[Human]],Table1[[#This Row],[Pig]]),OR(ISNUMBER(FIND("brain",C893)),ISNUMBER(FIND("neur",C893)),ISNUMBER(FIND("nerv",C893))),"NA")</f>
        <v>0</v>
      </c>
      <c r="AV893" t="b">
        <f>IF(OR(Table1[[#This Row],[Rodents]],Table1[[#This Row],[Human]],Table1[[#This Row],[Pig]]),OR(ISNUMBER(FIND("heart",C893)),ISNUMBER(FIND("cardi",C893))),"NA")</f>
        <v>0</v>
      </c>
      <c r="AW893" t="b">
        <f>IF(OR(Table1[[#This Row],[Rodents]],Table1[[#This Row],[Human]],Table1[[#This Row],[Pig]]),OR(ISNUMBER(FIND("gastro",C893)),ISNUMBER(FIND("intesti",C893)),ISNUMBER(FIND("stomach",C893))),"NA")</f>
        <v>0</v>
      </c>
      <c r="AX893" t="b">
        <f>IF(OR(Table1[[#This Row],[Rodents]],Table1[[#This Row],[Human]],Table1[[#This Row],[Pig]]),NOT(OR(AQ893,AR893,AS893,AT893,AU893,AV893,AW893)),"NA")</f>
        <v>0</v>
      </c>
      <c r="AY893" t="b">
        <f>OR(ISNUMBER(FIND("SWCNT",C893)),ISNUMBER(FIND("SWNT",C893)),ISNUMBER(FIND("single-wall",C893)),ISNUMBER(FIND("single wall",C893)),ISNUMBER(FIND("Single wall",C893)),ISNUMBER(FIND("Single-wall",C893)),ISNUMBER(FIND("SWCNT",B893)),ISNUMBER(FIND("SWNT",B893)),ISNUMBER(FIND("single-wall",B893)),ISNUMBER(FIND("single wall",B893)),ISNUMBER(FIND("Single-wall",B893)),ISNUMBER(FIND("Single wall",B893)))</f>
        <v>0</v>
      </c>
      <c r="AZ893" t="b">
        <f>OR(ISNUMBER(FIND("MWCNT",C893)),ISNUMBER(FIND("MWNT",C893)),ISNUMBER(FIND("multi-wall",C893)),ISNUMBER(FIND("multi wall",C893)),ISNUMBER(FIND("multiwall",C893)),ISNUMBER(FIND("Multi-wall",C893)),ISNUMBER(FIND("Multi wall",C893)),ISNUMBER(FIND("Multiwall",C893)),ISNUMBER(FIND("MWCNT",B893)),ISNUMBER(FIND("MWNT",B893)),ISNUMBER(FIND("multi-wall",B893)),ISNUMBER(FIND("multi wall",B893)),ISNUMBER(FIND("multiwall",B893)),ISNUMBER(FIND("Multi-wall",B893)),ISNUMBER(FIND("Multi wall",B893)),ISNUMBER(FIND("Multiwall",B893)),ISNUMBER(FIND("Double-wall",B893)),ISNUMBER(FIND("Double wall",B893)),ISNUMBER(FIND("Doublewall",B893)),ISNUMBER(FIND("double-wall",B893)),ISNUMBER(FIND("double wall",B893)),ISNUMBER(FIND("doublewall",B893)))</f>
        <v>1</v>
      </c>
      <c r="BA893" t="b">
        <f>AND(Table1[[#This Row],[SWCNT]],Table1[[#This Row],[MWCNT]])</f>
        <v>0</v>
      </c>
      <c r="BB893" t="b">
        <f>IF(Table1[[#This Row],[SWCNT]]=TRUE,FALSE,IF(Table1[[#This Row],[MWCNT]]=TRUE,FALSE,TRUE))</f>
        <v>0</v>
      </c>
      <c r="BC893" s="18"/>
    </row>
    <row r="894" spans="1:55" ht="314.5">
      <c r="A894" t="s">
        <v>3503</v>
      </c>
      <c r="B894" s="2" t="s">
        <v>3505</v>
      </c>
      <c r="C894" s="16" t="s">
        <v>3507</v>
      </c>
      <c r="D894" s="17" t="s">
        <v>3492</v>
      </c>
      <c r="E894" s="2">
        <v>2014</v>
      </c>
      <c r="F894" t="b">
        <f>OR(ISNUMBER(FIND("cytotoxic",C894)),ISNUMBER(FIND("Cytotoxic",C894)),ISNUMBER(FIND("cellular toxicity",C894)),ISNUMBER(FIND("cell death",C894)),ISNUMBER(FIND("viable",C894)),ISNUMBER(FIND("phytotoxic",C894)),ISNUMBER(FIND("acute toxicity",C894)),ISNUMBER(FIND("MTT",C894)),ISNUMBER(FIND("survival",C894)),ISNUMBER(FIND("prolifer",C894)),ISNUMBER(FIND("apoptosis",C894)),ISNUMBER(FIND("neurotoxic",C894)),ISNUMBER(FIND("  lysis ",C894)),ISNUMBER(FIND("necrosis",C894)),ISNUMBER(FIND("cellular death",C894))*3,ISNUMBER(FIND("LDH",C894)),ISNUMBER(FIND("Acute toxicity",C894)))</f>
        <v>0</v>
      </c>
      <c r="G894" t="b">
        <f>OR(ISNUMBER(FIND("genotoxic",C894)),ISNUMBER(FIND("genotoxicity",C894)),ISNUMBER(FIND("DNA damage",C894)),ISNUMBER(FIND("DNA",C894)),ISNUMBER(FIND("RNA",C894)),ISNUMBER(FIND("mesothelioma",C894)),ISNUMBER(FIND("carcino",C894)),ISNUMBER(FIND("mutagen",C894)),ISNUMBER(FIND("genetic",C894)))</f>
        <v>0</v>
      </c>
      <c r="H894" t="b">
        <f>OR(ISNUMBER(FIND("inflammatory",C894)),ISNUMBER(FIND("inflamm",C894)))</f>
        <v>0</v>
      </c>
      <c r="I894" t="b">
        <f>OR(ISNUMBER(FIND("immune",C894)),ISNUMBER(FIND("immunological",C894)),ISNUMBER(FIND("interleuk",C894)),ISNUMBER(FIND("platelet activation",C894)),ISNUMBER(FIND("monocyte",C894)),ISNUMBER(FIND("leukocyte",C894)),ISNUMBER(FIND("cytokine",C894)),ISNUMBER(FIND("CD4",C894)),ISNUMBER(FIND("CD8",C894)),ISNUMBER(FIND("T-cell",C894)))</f>
        <v>0</v>
      </c>
      <c r="J894" t="b">
        <f>OR(ISNUMBER(FIND("reactive oxygen",C894)),ISNUMBER(FIND("ROS",C894)),ISNUMBER(FIND("free radical",C894)),ISNUMBER(FIND("oxidative stress",C894)),ISNUMBER(FIND("peroxid",C894)),ISNUMBER(FIND("oxidative",C894)),ISNUMBER(FIND("antioxid",C894)))</f>
        <v>0</v>
      </c>
      <c r="K894" t="b">
        <f>OR(ISNUMBER(FIND("autophag",C894)))</f>
        <v>0</v>
      </c>
      <c r="L894" t="b">
        <f>OR(ISNUMBER(FIND("morpholog",C894)))</f>
        <v>0</v>
      </c>
      <c r="M894" t="b">
        <f>OR(ISNUMBER(FIND("fibrosis",C894)),ISNUMBER(FIND("Fibrosis",C894)),ISNUMBER(FIND("fibrot",C894)))</f>
        <v>0</v>
      </c>
      <c r="N894" t="b">
        <f>OR(ISNUMBER(FIND("offspring",C894)),ISNUMBER(FIND("Parental",C894)),ISNUMBER(FIND("parental",C894)),ISNUMBER(FIND("germline",C894)),ISNUMBER(FIND("reproduc",C894)),ISNUMBER(FIND("embryo",C894)))</f>
        <v>0</v>
      </c>
      <c r="O894" t="b">
        <f>OR(ISNUMBER(FIND("metabol",C894)),ISNUMBER(FIND("Metabol",C894)),ISNUMBER(FIND("digest",C894)),ISNUMBER(FIND("mitochon",C894)))</f>
        <v>0</v>
      </c>
      <c r="P894" t="b">
        <f>OR(ISNUMBER(FIND("ecotox",C894)),ISNUMBER(FIND("Ecotox",B894)),ISNUMBER(FIND("ecotox",B894)),ISNUMBER(FIND("Ecotox",C894)))</f>
        <v>0</v>
      </c>
      <c r="Q894" t="b">
        <f>OR(ISNUMBER(FIND("Bioaccum",C894)),ISNUMBER(FIND("bioaccum",C894)),ISNUMBER(FIND("accum",C894)))</f>
        <v>0</v>
      </c>
      <c r="R894" t="b">
        <f>OR(ISNUMBER(FIND("Occupation",C894)),ISNUMBER(FIND("occupation",C894)),ISNUMBER(FIND("worker",C894)),ISNUMBER(FIND("workforce",C894)))</f>
        <v>0</v>
      </c>
      <c r="S894" t="b">
        <f>NOT(OR(F894,G894,H894,I894,J894,K894,L894,M894,N894,O894,P894,Q894,R894))</f>
        <v>1</v>
      </c>
      <c r="U894" t="b">
        <f>OR(Table1[[#This Row],[Inflammation]],Table1[[#This Row],[Immune]])</f>
        <v>0</v>
      </c>
      <c r="V894" t="str">
        <f>IF(OR(Table1[[#This Row],[Rodents]],Table1[[#This Row],[Human]],Table1[[#This Row],[Pig]]),OR(ISNUMBER(FIND("intratrach",C894)),ISNUMBER(FIND("nasal ",C894)),ISNUMBER(FIND("instill",C894))),"NA")</f>
        <v>NA</v>
      </c>
      <c r="W894" t="str">
        <f>IF(OR(Table1[[#This Row],[Rodents]],Table1[[#This Row],[Human]],Table1[[#This Row],[Pig]]),OR(ISNUMBER(FIND("dermal",C894)),ISNUMBER(FIND("skin ",C894))),"NA")</f>
        <v>NA</v>
      </c>
      <c r="X894" t="str">
        <f>IF(OR(Table1[[#This Row],[Rodents]],Table1[[#This Row],[Human]],Table1[[#This Row],[Pig]]),OR(ISNUMBER(FIND("injected",C894)),ISNUMBER(FIND("periton",C894)),ISNUMBER(FIND("intrascrot",C894))),"NA")</f>
        <v>NA</v>
      </c>
      <c r="Y894" t="str">
        <f>IF(OR(Table1[[#This Row],[Rodents]],Table1[[#This Row],[Human]],Table1[[#This Row],[Pig]]),NOT(OR(Table1[[#This Row],[Inhaled/Intratracheal/intranasal]],Table1[[#This Row],[Dermal]],Table1[[#This Row],[Injected]])),"NA")</f>
        <v>NA</v>
      </c>
      <c r="AA894" t="b">
        <f>OR(ISNUMBER(FIND("fish ",C894)),ISNUMBER(FIND("Fish ",C894)),ISNUMBER(FIND("aquatic",C894)),ISNUMBER(FIND("daphnids",C894)),ISNUMBER(FIND("Carcinus maenas",C894)),ISNUMBER(FIND("Daphnia",C894)),ISNUMBER(FIND("Ruditapes philippinarum",C894)),ISNUMBER(FIND("daphnia",C894)),ISNUMBER(FIND("marine",C894)),ISNUMBER(FIND("mussel",C894)),ISNUMBER(FIND("algae",C894)),ISNUMBER(FIND("Donax faba",C894)),ISNUMBER(FIND("estuarine",C894)),ISNUMBER(FIND("snail",C894)),ISNUMBER(FIND("Prorocentrum donghaiense",C894)) )</f>
        <v>0</v>
      </c>
      <c r="AB894" t="b">
        <f>OR(ISNUMBER(FIND(" rat ",C894)),ISNUMBER(FIND(" rats ",C894)),ISNUMBER(FIND(" Rats ",C894)),ISNUMBER(FIND(" Rat ",C894)),ISNUMBER(FIND(" rat.",C894)),ISNUMBER(FIND(" rats.",C894)),ISNUMBER(FIND("mouse",C894)),ISNUMBER(FIND("mice",C894)), ISNUMBER(FIND(" Mice",C894)))</f>
        <v>0</v>
      </c>
      <c r="AC894" t="b">
        <f>OR(ISNUMBER(FIND(" cell ",C894)),ISNUMBER(FIND("fibroblast",C894)),ISNUMBER(FIND("macrophage",C894)),ISNUMBER(FIND("epithelial",C894)),ISNUMBER(FIND("endothelial",C894)),ISNUMBER(FIND("neuron",C894)),ISNUMBER(FIND(" cells ",C894)),ISNUMBER(FIND("RBC",C894)),ISNUMBER(FIND("mitochond",C894)),ISNUMBER(FIND("adipocyte",C894)),ISNUMBER(FIND("osteo",C894)),ISNUMBER(FIND("keratin",C894)),ISNUMBER(FIND(" cell's ",C894)),ISNUMBER(FIND("eukary",C894)),ISNUMBER(FIND("sperm",C894)))</f>
        <v>1</v>
      </c>
      <c r="AD894" t="b">
        <f>OR(ISNUMBER(FIND("human",B894)),ISNUMBER(FIND("workers",B894)),ISNUMBER(FIND("workforces",B894)),ISNUMBER(FIND("occupational",B894)),ISNUMBER(FIND("Case report",B894)),ISNUMBER(FIND("Workplaces",B894)),ISNUMBER(FIND("worker",B894)))</f>
        <v>0</v>
      </c>
      <c r="AE894" t="b">
        <f>OR(ISNUMBER(FIND(" plant ",C894)),ISNUMBER(FIND("Plant ",C894)),ISNUMBER(FIND("tomato",C894)),ISNUMBER(FIND("plants",C894)),ISNUMBER(FIND("Plants",C894)),ISNUMBER(FIND("algae",C894)),ISNUMBER(FIND("lettuce",C894)),ISNUMBER(FIND("green gram sprouts ",C894)),ISNUMBER(FIND("Cucurbita pepo",C894)),ISNUMBER(FIND("bean ",C894)),ISNUMBER(FIND("chloroplast",C894)),ISNUMBER(FIND("chlorophyll",C894)),ISNUMBER(FIND("seedling",C894)),ISNUMBER(FIND("canola",C894)),ISNUMBER(FIND("shoot",C894)),ISNUMBER(FIND("photosynthes",C894)),ISNUMBER(FIND(" leaves ",C894)),,ISNUMBER(FIND("agriculture",C894)),ISNUMBER(FIND(" crops ",C894)))</f>
        <v>0</v>
      </c>
      <c r="AF894" t="b">
        <f>OR(ISNUMBER(FIND("bacteria",C894)),ISNUMBER(FIND("Bacteria",C894)),ISNUMBER(FIND("Bacterium",C894)),ISNUMBER(FIND("bacterium",C894)),ISNUMBER(FIND(" coli ",C894)))</f>
        <v>0</v>
      </c>
      <c r="AG894" t="b">
        <f>OR(ISNUMBER(FIND("fungi",C894)),ISNUMBER(FIND("Fungi",C894)),ISNUMBER(FIND("fungus",C894)),ISNUMBER(FIND("Fungus",C894)),ISNUMBER(FIND("mushroom",C894)),ISNUMBER(FIND("Mushroom",C894)),ISNUMBER(FIND(" mold ",C894)))</f>
        <v>1</v>
      </c>
      <c r="AH894" t="b">
        <f>OR(ISNUMBER(FIND("Pig ",C894)),ISNUMBER(FIND("pig ",C894)),ISNUMBER(FIND("Pigs ",C894)),ISNUMBER(FIND("pigs ",C894)))</f>
        <v>0</v>
      </c>
      <c r="AI894" t="b">
        <f>OR(ISNUMBER(FIND(" C. elegans",C894)),ISNUMBER(FIND("Caenorhabditis elegans",C894)),ISNUMBER(FIND("earthworms",C894)),ISNUMBER(FIND(" Ficopomatus enigmaticus",C894)),ISNUMBER(FIND("larva",C894)),ISNUMBER(FIND("Lumbriculus variegatus",C894)),ISNUMBER(FIND("nematode",C894)))</f>
        <v>0</v>
      </c>
      <c r="AJ894" t="b">
        <f>NOT(OR(AA894,AB894,AC894,AD894,AE894,AF894,AG894,AH894,AI894))</f>
        <v>0</v>
      </c>
      <c r="AL894" t="b">
        <f>OR(AA894,AB894,AD894,AE894,AF894,AG894,AH894,AI894)</f>
        <v>1</v>
      </c>
      <c r="AM894" t="b">
        <f>IF(Table1[[#This Row],[In vivo?]],IF(Table1[[#This Row],[Cell]],FALSE,TRUE),FALSE)</f>
        <v>0</v>
      </c>
      <c r="AN894" t="b">
        <f>AND(AC894,AL894)</f>
        <v>1</v>
      </c>
      <c r="AO894" t="b">
        <f>IF(Table1[[#This Row],[Cell]],IF(Table1[[#This Row],[In vivo?]],FALSE,TRUE),FALSE)</f>
        <v>0</v>
      </c>
      <c r="AP894" t="b">
        <f>NOT(OR(Table1[[#This Row],[In vivo?]],Table1[[#This Row],[Only in Cell]]))</f>
        <v>0</v>
      </c>
      <c r="AQ894" t="str">
        <f>IF(OR(Table1[[#This Row],[Rodents]],Table1[[#This Row],[Human]],Table1[[#This Row],[Pig]]),OR(ISNUMBER(FIND("pulmonary",C894)),ISNUMBER(FIND("lung",C894))),"NA")</f>
        <v>NA</v>
      </c>
      <c r="AR894" t="str">
        <f>IF(OR(Table1[[#This Row],[Rodents]],Table1[[#This Row],[Human]],Table1[[#This Row],[Pig]]),OR(ISNUMBER(FIND("skin",C894)),ISNUMBER(FIND("dermal",C894))),"NA")</f>
        <v>NA</v>
      </c>
      <c r="AS894" t="str">
        <f>IF(OR(Table1[[#This Row],[Rodents]],Table1[[#This Row],[Human]],Table1[[#This Row],[Pig]]),OR(ISNUMBER(FIND("liver",C894)),ISNUMBER(FIND("hepat",C894))),"NA")</f>
        <v>NA</v>
      </c>
      <c r="AT894" t="str">
        <f>IF(OR(Table1[[#This Row],[Rodents]],Table1[[#This Row],[Human]],Table1[[#This Row],[Pig]]),OR(ISNUMBER(FIND("kidney",C894)),ISNUMBER(FIND("neph",C894))),"NA")</f>
        <v>NA</v>
      </c>
      <c r="AU894" t="str">
        <f>IF(OR(Table1[[#This Row],[Rodents]],Table1[[#This Row],[Human]],Table1[[#This Row],[Pig]]),OR(ISNUMBER(FIND("brain",C894)),ISNUMBER(FIND("neur",C894)),ISNUMBER(FIND("nerv",C894))),"NA")</f>
        <v>NA</v>
      </c>
      <c r="AV894" t="str">
        <f>IF(OR(Table1[[#This Row],[Rodents]],Table1[[#This Row],[Human]],Table1[[#This Row],[Pig]]),OR(ISNUMBER(FIND("heart",C894)),ISNUMBER(FIND("cardi",C894))),"NA")</f>
        <v>NA</v>
      </c>
      <c r="AW894" t="str">
        <f>IF(OR(Table1[[#This Row],[Rodents]],Table1[[#This Row],[Human]],Table1[[#This Row],[Pig]]),OR(ISNUMBER(FIND("gastro",C894)),ISNUMBER(FIND("intesti",C894)),ISNUMBER(FIND("stomach",C894))),"NA")</f>
        <v>NA</v>
      </c>
      <c r="AX894" t="str">
        <f>IF(OR(Table1[[#This Row],[Rodents]],Table1[[#This Row],[Human]],Table1[[#This Row],[Pig]]),NOT(OR(AQ894,AR894,AS894,AT894,AU894,AV894,AW894)),"NA")</f>
        <v>NA</v>
      </c>
      <c r="AY894" t="b">
        <f>OR(ISNUMBER(FIND("SWCNT",C894)),ISNUMBER(FIND("SWNT",C894)),ISNUMBER(FIND("single-wall",C894)),ISNUMBER(FIND("single wall",C894)),ISNUMBER(FIND("Single wall",C894)),ISNUMBER(FIND("Single-wall",C894)),ISNUMBER(FIND("SWCNT",B894)),ISNUMBER(FIND("SWNT",B894)),ISNUMBER(FIND("single-wall",B894)),ISNUMBER(FIND("single wall",B894)),ISNUMBER(FIND("Single-wall",B894)),ISNUMBER(FIND("Single wall",B894)))</f>
        <v>0</v>
      </c>
      <c r="AZ894" t="b">
        <f>OR(ISNUMBER(FIND("MWCNT",C894)),ISNUMBER(FIND("MWNT",C894)),ISNUMBER(FIND("multi-wall",C894)),ISNUMBER(FIND("multi wall",C894)),ISNUMBER(FIND("multiwall",C894)),ISNUMBER(FIND("Multi-wall",C894)),ISNUMBER(FIND("Multi wall",C894)),ISNUMBER(FIND("Multiwall",C894)),ISNUMBER(FIND("MWCNT",B894)),ISNUMBER(FIND("MWNT",B894)),ISNUMBER(FIND("multi-wall",B894)),ISNUMBER(FIND("multi wall",B894)),ISNUMBER(FIND("multiwall",B894)),ISNUMBER(FIND("Multi-wall",B894)),ISNUMBER(FIND("Multi wall",B894)),ISNUMBER(FIND("Multiwall",B894)),ISNUMBER(FIND("Double-wall",B894)),ISNUMBER(FIND("Double wall",B894)),ISNUMBER(FIND("Doublewall",B894)),ISNUMBER(FIND("double-wall",B894)),ISNUMBER(FIND("double wall",B894)),ISNUMBER(FIND("doublewall",B894)))</f>
        <v>1</v>
      </c>
      <c r="BA894" t="b">
        <f>AND(Table1[[#This Row],[SWCNT]],Table1[[#This Row],[MWCNT]])</f>
        <v>0</v>
      </c>
      <c r="BB894" t="b">
        <f>IF(Table1[[#This Row],[SWCNT]]=TRUE,FALSE,IF(Table1[[#This Row],[MWCNT]]=TRUE,FALSE,TRUE))</f>
        <v>0</v>
      </c>
      <c r="BC894" s="18"/>
    </row>
    <row r="895" spans="1:55" ht="129.5">
      <c r="A895" t="s">
        <v>3633</v>
      </c>
      <c r="B895" s="2" t="s">
        <v>3634</v>
      </c>
      <c r="C895" s="16" t="s">
        <v>3635</v>
      </c>
      <c r="D895" s="17" t="s">
        <v>1548</v>
      </c>
      <c r="E895" s="2">
        <v>2014</v>
      </c>
      <c r="F895" t="b">
        <f>OR(ISNUMBER(FIND("cytotoxic",C895)),ISNUMBER(FIND("Cytotoxic",C895)),ISNUMBER(FIND("cellular toxicity",C895)),ISNUMBER(FIND("cell death",C895)),ISNUMBER(FIND("viable",C895)),ISNUMBER(FIND("phytotoxic",C895)),ISNUMBER(FIND("acute toxicity",C895)),ISNUMBER(FIND("MTT",C895)),ISNUMBER(FIND("survival",C895)),ISNUMBER(FIND("prolifer",C895)),ISNUMBER(FIND("apoptosis",C895)),ISNUMBER(FIND("neurotoxic",C895)),ISNUMBER(FIND("  lysis ",C895)),ISNUMBER(FIND("necrosis",C895)),ISNUMBER(FIND("cellular death",C895))*3,ISNUMBER(FIND("LDH",C895)),ISNUMBER(FIND("Acute toxicity",C895)))</f>
        <v>0</v>
      </c>
      <c r="G895" t="b">
        <f>OR(ISNUMBER(FIND("genotoxic",C895)),ISNUMBER(FIND("genotoxicity",C895)),ISNUMBER(FIND("DNA damage",C895)),ISNUMBER(FIND("DNA",C895)),ISNUMBER(FIND("RNA",C895)),ISNUMBER(FIND("mesothelioma",C895)),ISNUMBER(FIND("carcino",C895)),ISNUMBER(FIND("mutagen",C895)),ISNUMBER(FIND("genetic",C895)))</f>
        <v>0</v>
      </c>
      <c r="H895" t="b">
        <f>OR(ISNUMBER(FIND("inflammatory",C895)),ISNUMBER(FIND("inflamm",C895)))</f>
        <v>0</v>
      </c>
      <c r="I895" t="b">
        <f>OR(ISNUMBER(FIND("immune",C895)),ISNUMBER(FIND("immunological",C895)),ISNUMBER(FIND("interleuk",C895)),ISNUMBER(FIND("platelet activation",C895)),ISNUMBER(FIND("monocyte",C895)),ISNUMBER(FIND("leukocyte",C895)),ISNUMBER(FIND("cytokine",C895)),ISNUMBER(FIND("CD4",C895)),ISNUMBER(FIND("CD8",C895)),ISNUMBER(FIND("T-cell",C895)))</f>
        <v>0</v>
      </c>
      <c r="J895" t="b">
        <f>OR(ISNUMBER(FIND("reactive oxygen",C895)),ISNUMBER(FIND("ROS",C895)),ISNUMBER(FIND("free radical",C895)),ISNUMBER(FIND("oxidative stress",C895)),ISNUMBER(FIND("peroxid",C895)),ISNUMBER(FIND("oxidative",C895)),ISNUMBER(FIND("antioxid",C895)))</f>
        <v>0</v>
      </c>
      <c r="K895" t="b">
        <f>OR(ISNUMBER(FIND("autophag",C895)))</f>
        <v>0</v>
      </c>
      <c r="L895" t="b">
        <f>OR(ISNUMBER(FIND("morpholog",C895)))</f>
        <v>0</v>
      </c>
      <c r="M895" t="b">
        <f>OR(ISNUMBER(FIND("fibrosis",C895)),ISNUMBER(FIND("Fibrosis",C895)),ISNUMBER(FIND("fibrot",C895)))</f>
        <v>0</v>
      </c>
      <c r="N895" t="b">
        <f>OR(ISNUMBER(FIND("offspring",C895)),ISNUMBER(FIND("Parental",C895)),ISNUMBER(FIND("parental",C895)),ISNUMBER(FIND("germline",C895)),ISNUMBER(FIND("reproduc",C895)),ISNUMBER(FIND("embryo",C895)))</f>
        <v>0</v>
      </c>
      <c r="O895" t="b">
        <f>OR(ISNUMBER(FIND("metabol",C895)),ISNUMBER(FIND("Metabol",C895)),ISNUMBER(FIND("digest",C895)),ISNUMBER(FIND("mitochon",C895)))</f>
        <v>0</v>
      </c>
      <c r="P895" t="b">
        <f>OR(ISNUMBER(FIND("ecotox",C895)),ISNUMBER(FIND("Ecotox",B895)),ISNUMBER(FIND("ecotox",B895)),ISNUMBER(FIND("Ecotox",C895)))</f>
        <v>0</v>
      </c>
      <c r="Q895" t="b">
        <f>OR(ISNUMBER(FIND("Bioaccum",C895)),ISNUMBER(FIND("bioaccum",C895)),ISNUMBER(FIND("accum",C895)))</f>
        <v>0</v>
      </c>
      <c r="R895" t="b">
        <f>OR(ISNUMBER(FIND("Occupation",C895)),ISNUMBER(FIND("occupation",C895)),ISNUMBER(FIND("worker",C895)),ISNUMBER(FIND("workforce",C895)))</f>
        <v>0</v>
      </c>
      <c r="S895" t="b">
        <f>NOT(OR(F895,G895,H895,I895,J895,K895,L895,M895,N895,O895,P895,Q895,R895))</f>
        <v>1</v>
      </c>
      <c r="U895" t="b">
        <f>OR(Table1[[#This Row],[Inflammation]],Table1[[#This Row],[Immune]])</f>
        <v>0</v>
      </c>
      <c r="V895" t="str">
        <f>IF(OR(Table1[[#This Row],[Rodents]],Table1[[#This Row],[Human]],Table1[[#This Row],[Pig]]),OR(ISNUMBER(FIND("intratrach",C895)),ISNUMBER(FIND("nasal ",C895)),ISNUMBER(FIND("instill",C895))),"NA")</f>
        <v>NA</v>
      </c>
      <c r="W895" t="str">
        <f>IF(OR(Table1[[#This Row],[Rodents]],Table1[[#This Row],[Human]],Table1[[#This Row],[Pig]]),OR(ISNUMBER(FIND("dermal",C895)),ISNUMBER(FIND("skin ",C895))),"NA")</f>
        <v>NA</v>
      </c>
      <c r="X895" t="str">
        <f>IF(OR(Table1[[#This Row],[Rodents]],Table1[[#This Row],[Human]],Table1[[#This Row],[Pig]]),OR(ISNUMBER(FIND("injected",C895)),ISNUMBER(FIND("periton",C895)),ISNUMBER(FIND("intrascrot",C895))),"NA")</f>
        <v>NA</v>
      </c>
      <c r="Y895" t="str">
        <f>IF(OR(Table1[[#This Row],[Rodents]],Table1[[#This Row],[Human]],Table1[[#This Row],[Pig]]),NOT(OR(Table1[[#This Row],[Inhaled/Intratracheal/intranasal]],Table1[[#This Row],[Dermal]],Table1[[#This Row],[Injected]])),"NA")</f>
        <v>NA</v>
      </c>
      <c r="AA895" t="b">
        <f>OR(ISNUMBER(FIND("fish ",C895)),ISNUMBER(FIND("Fish ",C895)),ISNUMBER(FIND("aquatic",C895)),ISNUMBER(FIND("daphnids",C895)),ISNUMBER(FIND("Carcinus maenas",C895)),ISNUMBER(FIND("Daphnia",C895)),ISNUMBER(FIND("Ruditapes philippinarum",C895)),ISNUMBER(FIND("daphnia",C895)),ISNUMBER(FIND("marine",C895)),ISNUMBER(FIND("mussel",C895)),ISNUMBER(FIND("algae",C895)),ISNUMBER(FIND("Donax faba",C895)),ISNUMBER(FIND("estuarine",C895)),ISNUMBER(FIND("snail",C895)),ISNUMBER(FIND("Prorocentrum donghaiense",C895)) )</f>
        <v>0</v>
      </c>
      <c r="AB895" t="b">
        <f>OR(ISNUMBER(FIND(" rat ",C895)),ISNUMBER(FIND(" rats ",C895)),ISNUMBER(FIND(" Rats ",C895)),ISNUMBER(FIND(" Rat ",C895)),ISNUMBER(FIND(" rat.",C895)),ISNUMBER(FIND(" rats.",C895)),ISNUMBER(FIND("mouse",C895)),ISNUMBER(FIND("mice",C895)), ISNUMBER(FIND(" Mice",C895)))</f>
        <v>0</v>
      </c>
      <c r="AC895" t="b">
        <f>OR(ISNUMBER(FIND(" cell ",C895)),ISNUMBER(FIND("fibroblast",C895)),ISNUMBER(FIND("macrophage",C895)),ISNUMBER(FIND("epithelial",C895)),ISNUMBER(FIND("endothelial",C895)),ISNUMBER(FIND("neuron",C895)),ISNUMBER(FIND(" cells ",C895)),ISNUMBER(FIND("RBC",C895)),ISNUMBER(FIND("mitochond",C895)),ISNUMBER(FIND("adipocyte",C895)),ISNUMBER(FIND("osteo",C895)),ISNUMBER(FIND("keratin",C895)),ISNUMBER(FIND(" cell's ",C895)),ISNUMBER(FIND("eukary",C895)),ISNUMBER(FIND("sperm",C895)))</f>
        <v>0</v>
      </c>
      <c r="AD895" t="b">
        <f>OR(ISNUMBER(FIND("human",B895)),ISNUMBER(FIND("workers",B895)),ISNUMBER(FIND("workforces",B895)),ISNUMBER(FIND("occupational",B895)),ISNUMBER(FIND("Case report",B895)),ISNUMBER(FIND("Workplaces",B895)),ISNUMBER(FIND("worker",B895)))</f>
        <v>0</v>
      </c>
      <c r="AE895" t="b">
        <f>OR(ISNUMBER(FIND(" plant ",C895)),ISNUMBER(FIND("Plant ",C895)),ISNUMBER(FIND("tomato",C895)),ISNUMBER(FIND("plants",C895)),ISNUMBER(FIND("Plants",C895)),ISNUMBER(FIND("algae",C895)),ISNUMBER(FIND("lettuce",C895)),ISNUMBER(FIND("green gram sprouts ",C895)),ISNUMBER(FIND("Cucurbita pepo",C895)),ISNUMBER(FIND("bean ",C895)),ISNUMBER(FIND("chloroplast",C895)),ISNUMBER(FIND("chlorophyll",C895)),ISNUMBER(FIND("seedling",C895)),ISNUMBER(FIND("canola",C895)),ISNUMBER(FIND("shoot",C895)),ISNUMBER(FIND("photosynthes",C895)),ISNUMBER(FIND(" leaves ",C895)),,ISNUMBER(FIND("agriculture",C895)),ISNUMBER(FIND(" crops ",C895)))</f>
        <v>0</v>
      </c>
      <c r="AF895" t="b">
        <f>OR(ISNUMBER(FIND("bacteria",C895)),ISNUMBER(FIND("Bacteria",C895)),ISNUMBER(FIND("Bacterium",C895)),ISNUMBER(FIND("bacterium",C895)),ISNUMBER(FIND(" coli ",C895)))</f>
        <v>0</v>
      </c>
      <c r="AG895" t="b">
        <f>OR(ISNUMBER(FIND("fungi",C895)),ISNUMBER(FIND("Fungi",C895)),ISNUMBER(FIND("fungus",C895)),ISNUMBER(FIND("Fungus",C895)),ISNUMBER(FIND("mushroom",C895)),ISNUMBER(FIND("Mushroom",C895)),ISNUMBER(FIND(" mold ",C895)))</f>
        <v>0</v>
      </c>
      <c r="AH895" t="b">
        <f>OR(ISNUMBER(FIND("Pig ",C895)),ISNUMBER(FIND("pig ",C895)),ISNUMBER(FIND("Pigs ",C895)),ISNUMBER(FIND("pigs ",C895)))</f>
        <v>0</v>
      </c>
      <c r="AI895" t="b">
        <f>OR(ISNUMBER(FIND(" C. elegans",C895)),ISNUMBER(FIND("Caenorhabditis elegans",C895)),ISNUMBER(FIND("earthworms",C895)),ISNUMBER(FIND(" Ficopomatus enigmaticus",C895)),ISNUMBER(FIND("larva",C895)),ISNUMBER(FIND("Lumbriculus variegatus",C895)),ISNUMBER(FIND("nematode",C895)))</f>
        <v>1</v>
      </c>
      <c r="AJ895" t="b">
        <f>NOT(OR(AA895,AB895,AC895,AD895,AE895,AF895,AG895,AH895,AI895))</f>
        <v>0</v>
      </c>
      <c r="AL895" t="b">
        <f>OR(AA895,AB895,AD895,AE895,AF895,AG895,AH895,AI895)</f>
        <v>1</v>
      </c>
      <c r="AM895" t="b">
        <f>IF(Table1[[#This Row],[In vivo?]],IF(Table1[[#This Row],[Cell]],FALSE,TRUE),FALSE)</f>
        <v>1</v>
      </c>
      <c r="AN895" t="b">
        <f>AND(AC895,AL895)</f>
        <v>0</v>
      </c>
      <c r="AO895" t="b">
        <f>IF(Table1[[#This Row],[Cell]],IF(Table1[[#This Row],[In vivo?]],FALSE,TRUE),FALSE)</f>
        <v>0</v>
      </c>
      <c r="AP895" t="b">
        <f>NOT(OR(Table1[[#This Row],[In vivo?]],Table1[[#This Row],[Only in Cell]]))</f>
        <v>0</v>
      </c>
      <c r="AQ895" t="str">
        <f>IF(OR(Table1[[#This Row],[Rodents]],Table1[[#This Row],[Human]],Table1[[#This Row],[Pig]]),OR(ISNUMBER(FIND("pulmonary",C895)),ISNUMBER(FIND("lung",C895))),"NA")</f>
        <v>NA</v>
      </c>
      <c r="AR895" t="str">
        <f>IF(OR(Table1[[#This Row],[Rodents]],Table1[[#This Row],[Human]],Table1[[#This Row],[Pig]]),OR(ISNUMBER(FIND("skin",C895)),ISNUMBER(FIND("dermal",C895))),"NA")</f>
        <v>NA</v>
      </c>
      <c r="AS895" t="str">
        <f>IF(OR(Table1[[#This Row],[Rodents]],Table1[[#This Row],[Human]],Table1[[#This Row],[Pig]]),OR(ISNUMBER(FIND("liver",C895)),ISNUMBER(FIND("hepat",C895))),"NA")</f>
        <v>NA</v>
      </c>
      <c r="AT895" t="str">
        <f>IF(OR(Table1[[#This Row],[Rodents]],Table1[[#This Row],[Human]],Table1[[#This Row],[Pig]]),OR(ISNUMBER(FIND("kidney",C895)),ISNUMBER(FIND("neph",C895))),"NA")</f>
        <v>NA</v>
      </c>
      <c r="AU895" t="str">
        <f>IF(OR(Table1[[#This Row],[Rodents]],Table1[[#This Row],[Human]],Table1[[#This Row],[Pig]]),OR(ISNUMBER(FIND("brain",C895)),ISNUMBER(FIND("neur",C895)),ISNUMBER(FIND("nerv",C895))),"NA")</f>
        <v>NA</v>
      </c>
      <c r="AV895" t="str">
        <f>IF(OR(Table1[[#This Row],[Rodents]],Table1[[#This Row],[Human]],Table1[[#This Row],[Pig]]),OR(ISNUMBER(FIND("heart",C895)),ISNUMBER(FIND("cardi",C895))),"NA")</f>
        <v>NA</v>
      </c>
      <c r="AW895" t="str">
        <f>IF(OR(Table1[[#This Row],[Rodents]],Table1[[#This Row],[Human]],Table1[[#This Row],[Pig]]),OR(ISNUMBER(FIND("gastro",C895)),ISNUMBER(FIND("intesti",C895)),ISNUMBER(FIND("stomach",C895))),"NA")</f>
        <v>NA</v>
      </c>
      <c r="AX895" t="str">
        <f>IF(OR(Table1[[#This Row],[Rodents]],Table1[[#This Row],[Human]],Table1[[#This Row],[Pig]]),NOT(OR(AQ895,AR895,AS895,AT895,AU895,AV895,AW895)),"NA")</f>
        <v>NA</v>
      </c>
      <c r="AY895" t="b">
        <f>OR(ISNUMBER(FIND("SWCNT",C895)),ISNUMBER(FIND("SWNT",C895)),ISNUMBER(FIND("single-wall",C895)),ISNUMBER(FIND("single wall",C895)),ISNUMBER(FIND("Single wall",C895)),ISNUMBER(FIND("Single-wall",C895)),ISNUMBER(FIND("SWCNT",B895)),ISNUMBER(FIND("SWNT",B895)),ISNUMBER(FIND("single-wall",B895)),ISNUMBER(FIND("single wall",B895)),ISNUMBER(FIND("Single-wall",B895)),ISNUMBER(FIND("Single wall",B895)))</f>
        <v>1</v>
      </c>
      <c r="AZ895" t="b">
        <f>OR(ISNUMBER(FIND("MWCNT",C895)),ISNUMBER(FIND("MWNT",C895)),ISNUMBER(FIND("multi-wall",C895)),ISNUMBER(FIND("multi wall",C895)),ISNUMBER(FIND("multiwall",C895)),ISNUMBER(FIND("Multi-wall",C895)),ISNUMBER(FIND("Multi wall",C895)),ISNUMBER(FIND("Multiwall",C895)),ISNUMBER(FIND("MWCNT",B895)),ISNUMBER(FIND("MWNT",B895)),ISNUMBER(FIND("multi-wall",B895)),ISNUMBER(FIND("multi wall",B895)),ISNUMBER(FIND("multiwall",B895)),ISNUMBER(FIND("Multi-wall",B895)),ISNUMBER(FIND("Multi wall",B895)),ISNUMBER(FIND("Multiwall",B895)),ISNUMBER(FIND("Double-wall",B895)),ISNUMBER(FIND("Double wall",B895)),ISNUMBER(FIND("Doublewall",B895)),ISNUMBER(FIND("double-wall",B895)),ISNUMBER(FIND("double wall",B895)),ISNUMBER(FIND("doublewall",B895)))</f>
        <v>0</v>
      </c>
      <c r="BA895" t="b">
        <f>AND(Table1[[#This Row],[SWCNT]],Table1[[#This Row],[MWCNT]])</f>
        <v>0</v>
      </c>
      <c r="BB895" t="b">
        <f>IF(Table1[[#This Row],[SWCNT]]=TRUE,FALSE,IF(Table1[[#This Row],[MWCNT]]=TRUE,FALSE,TRUE))</f>
        <v>0</v>
      </c>
      <c r="BC895" s="18"/>
    </row>
    <row r="896" spans="1:55" ht="166.5">
      <c r="A896" t="s">
        <v>3704</v>
      </c>
      <c r="B896" s="2" t="s">
        <v>3705</v>
      </c>
      <c r="C896" s="16" t="s">
        <v>3706</v>
      </c>
      <c r="D896" s="17" t="s">
        <v>1548</v>
      </c>
      <c r="E896" s="2">
        <v>2014</v>
      </c>
      <c r="F896" t="b">
        <f>OR(ISNUMBER(FIND("cytotoxic",C896)),ISNUMBER(FIND("Cytotoxic",C896)),ISNUMBER(FIND("cellular toxicity",C896)),ISNUMBER(FIND("cell death",C896)),ISNUMBER(FIND("viable",C896)),ISNUMBER(FIND("phytotoxic",C896)),ISNUMBER(FIND("acute toxicity",C896)),ISNUMBER(FIND("MTT",C896)),ISNUMBER(FIND("survival",C896)),ISNUMBER(FIND("prolifer",C896)),ISNUMBER(FIND("apoptosis",C896)),ISNUMBER(FIND("neurotoxic",C896)),ISNUMBER(FIND("  lysis ",C896)),ISNUMBER(FIND("necrosis",C896)),ISNUMBER(FIND("cellular death",C896))*3,ISNUMBER(FIND("LDH",C896)),ISNUMBER(FIND("Acute toxicity",C896)))</f>
        <v>0</v>
      </c>
      <c r="G896" t="b">
        <f>OR(ISNUMBER(FIND("genotoxic",C896)),ISNUMBER(FIND("genotoxicity",C896)),ISNUMBER(FIND("DNA damage",C896)),ISNUMBER(FIND("DNA",C896)),ISNUMBER(FIND("RNA",C896)),ISNUMBER(FIND("mesothelioma",C896)),ISNUMBER(FIND("carcino",C896)),ISNUMBER(FIND("mutagen",C896)),ISNUMBER(FIND("genetic",C896)))</f>
        <v>0</v>
      </c>
      <c r="H896" t="b">
        <f>OR(ISNUMBER(FIND("inflammatory",C896)),ISNUMBER(FIND("inflamm",C896)))</f>
        <v>0</v>
      </c>
      <c r="I896" t="b">
        <f>OR(ISNUMBER(FIND("immune",C896)),ISNUMBER(FIND("immunological",C896)),ISNUMBER(FIND("interleuk",C896)),ISNUMBER(FIND("platelet activation",C896)),ISNUMBER(FIND("monocyte",C896)),ISNUMBER(FIND("leukocyte",C896)),ISNUMBER(FIND("cytokine",C896)),ISNUMBER(FIND("CD4",C896)),ISNUMBER(FIND("CD8",C896)),ISNUMBER(FIND("T-cell",C896)))</f>
        <v>0</v>
      </c>
      <c r="J896" t="b">
        <f>OR(ISNUMBER(FIND("reactive oxygen",C896)),ISNUMBER(FIND("ROS",C896)),ISNUMBER(FIND("free radical",C896)),ISNUMBER(FIND("oxidative stress",C896)),ISNUMBER(FIND("peroxid",C896)),ISNUMBER(FIND("oxidative",C896)),ISNUMBER(FIND("antioxid",C896)))</f>
        <v>0</v>
      </c>
      <c r="K896" t="b">
        <f>OR(ISNUMBER(FIND("autophag",C896)))</f>
        <v>0</v>
      </c>
      <c r="L896" t="b">
        <f>OR(ISNUMBER(FIND("morpholog",C896)))</f>
        <v>0</v>
      </c>
      <c r="M896" t="b">
        <f>OR(ISNUMBER(FIND("fibrosis",C896)),ISNUMBER(FIND("Fibrosis",C896)),ISNUMBER(FIND("fibrot",C896)))</f>
        <v>0</v>
      </c>
      <c r="N896" t="b">
        <f>OR(ISNUMBER(FIND("offspring",C896)),ISNUMBER(FIND("Parental",C896)),ISNUMBER(FIND("parental",C896)),ISNUMBER(FIND("germline",C896)),ISNUMBER(FIND("reproduc",C896)),ISNUMBER(FIND("embryo",C896)))</f>
        <v>0</v>
      </c>
      <c r="O896" t="b">
        <f>OR(ISNUMBER(FIND("metabol",C896)),ISNUMBER(FIND("Metabol",C896)),ISNUMBER(FIND("digest",C896)),ISNUMBER(FIND("mitochon",C896)))</f>
        <v>0</v>
      </c>
      <c r="P896" t="b">
        <f>OR(ISNUMBER(FIND("ecotox",C896)),ISNUMBER(FIND("Ecotox",B896)),ISNUMBER(FIND("ecotox",B896)),ISNUMBER(FIND("Ecotox",C896)))</f>
        <v>0</v>
      </c>
      <c r="Q896" t="b">
        <f>OR(ISNUMBER(FIND("Bioaccum",C896)),ISNUMBER(FIND("bioaccum",C896)),ISNUMBER(FIND("accum",C896)))</f>
        <v>0</v>
      </c>
      <c r="R896" t="b">
        <f>OR(ISNUMBER(FIND("Occupation",C896)),ISNUMBER(FIND("occupation",C896)),ISNUMBER(FIND("worker",C896)),ISNUMBER(FIND("workforce",C896)))</f>
        <v>0</v>
      </c>
      <c r="S896" t="b">
        <f>NOT(OR(F896,G896,H896,I896,J896,K896,L896,M896,N896,O896,P896,Q896,R896))</f>
        <v>1</v>
      </c>
      <c r="U896" t="b">
        <f>OR(Table1[[#This Row],[Inflammation]],Table1[[#This Row],[Immune]])</f>
        <v>0</v>
      </c>
      <c r="V896" t="str">
        <f>IF(OR(Table1[[#This Row],[Rodents]],Table1[[#This Row],[Human]],Table1[[#This Row],[Pig]]),OR(ISNUMBER(FIND("intratrach",C896)),ISNUMBER(FIND("nasal ",C896)),ISNUMBER(FIND("instill",C896))),"NA")</f>
        <v>NA</v>
      </c>
      <c r="W896" t="str">
        <f>IF(OR(Table1[[#This Row],[Rodents]],Table1[[#This Row],[Human]],Table1[[#This Row],[Pig]]),OR(ISNUMBER(FIND("dermal",C896)),ISNUMBER(FIND("skin ",C896))),"NA")</f>
        <v>NA</v>
      </c>
      <c r="X896" t="str">
        <f>IF(OR(Table1[[#This Row],[Rodents]],Table1[[#This Row],[Human]],Table1[[#This Row],[Pig]]),OR(ISNUMBER(FIND("injected",C896)),ISNUMBER(FIND("periton",C896)),ISNUMBER(FIND("intrascrot",C896))),"NA")</f>
        <v>NA</v>
      </c>
      <c r="Y896" t="str">
        <f>IF(OR(Table1[[#This Row],[Rodents]],Table1[[#This Row],[Human]],Table1[[#This Row],[Pig]]),NOT(OR(Table1[[#This Row],[Inhaled/Intratracheal/intranasal]],Table1[[#This Row],[Dermal]],Table1[[#This Row],[Injected]])),"NA")</f>
        <v>NA</v>
      </c>
      <c r="AA896" t="b">
        <f>OR(ISNUMBER(FIND("fish ",C896)),ISNUMBER(FIND("Fish ",C896)),ISNUMBER(FIND("aquatic",C896)),ISNUMBER(FIND("daphnids",C896)),ISNUMBER(FIND("Carcinus maenas",C896)),ISNUMBER(FIND("Daphnia",C896)),ISNUMBER(FIND("Ruditapes philippinarum",C896)),ISNUMBER(FIND("daphnia",C896)),ISNUMBER(FIND("marine",C896)),ISNUMBER(FIND("mussel",C896)),ISNUMBER(FIND("algae",C896)),ISNUMBER(FIND("Donax faba",C896)),ISNUMBER(FIND("estuarine",C896)),ISNUMBER(FIND("snail",C896)),ISNUMBER(FIND("Prorocentrum donghaiense",C896)) )</f>
        <v>0</v>
      </c>
      <c r="AB896" t="b">
        <f>OR(ISNUMBER(FIND(" rat ",C896)),ISNUMBER(FIND(" rats ",C896)),ISNUMBER(FIND(" Rats ",C896)),ISNUMBER(FIND(" Rat ",C896)),ISNUMBER(FIND(" rat.",C896)),ISNUMBER(FIND(" rats.",C896)),ISNUMBER(FIND("mouse",C896)),ISNUMBER(FIND("mice",C896)), ISNUMBER(FIND(" Mice",C896)))</f>
        <v>0</v>
      </c>
      <c r="AC896" t="b">
        <f>OR(ISNUMBER(FIND(" cell ",C896)),ISNUMBER(FIND("fibroblast",C896)),ISNUMBER(FIND("macrophage",C896)),ISNUMBER(FIND("epithelial",C896)),ISNUMBER(FIND("endothelial",C896)),ISNUMBER(FIND("neuron",C896)),ISNUMBER(FIND(" cells ",C896)),ISNUMBER(FIND("RBC",C896)),ISNUMBER(FIND("mitochond",C896)),ISNUMBER(FIND("adipocyte",C896)),ISNUMBER(FIND("osteo",C896)),ISNUMBER(FIND("keratin",C896)),ISNUMBER(FIND(" cell's ",C896)),ISNUMBER(FIND("eukary",C896)),ISNUMBER(FIND("sperm",C896)))</f>
        <v>1</v>
      </c>
      <c r="AD896" t="b">
        <f>OR(ISNUMBER(FIND("human",B896)),ISNUMBER(FIND("workers",B896)),ISNUMBER(FIND("workforces",B896)),ISNUMBER(FIND("occupational",B896)),ISNUMBER(FIND("Case report",B896)),ISNUMBER(FIND("Workplaces",B896)),ISNUMBER(FIND("worker",B896)))</f>
        <v>0</v>
      </c>
      <c r="AE896" t="b">
        <f>OR(ISNUMBER(FIND(" plant ",C896)),ISNUMBER(FIND("Plant ",C896)),ISNUMBER(FIND("tomato",C896)),ISNUMBER(FIND("plants",C896)),ISNUMBER(FIND("Plants",C896)),ISNUMBER(FIND("algae",C896)),ISNUMBER(FIND("lettuce",C896)),ISNUMBER(FIND("green gram sprouts ",C896)),ISNUMBER(FIND("Cucurbita pepo",C896)),ISNUMBER(FIND("bean ",C896)),ISNUMBER(FIND("chloroplast",C896)),ISNUMBER(FIND("chlorophyll",C896)),ISNUMBER(FIND("seedling",C896)),ISNUMBER(FIND("canola",C896)),ISNUMBER(FIND("shoot",C896)),ISNUMBER(FIND("photosynthes",C896)),ISNUMBER(FIND(" leaves ",C896)),,ISNUMBER(FIND("agriculture",C896)),ISNUMBER(FIND(" crops ",C896)))</f>
        <v>0</v>
      </c>
      <c r="AF896" t="b">
        <f>OR(ISNUMBER(FIND("bacteria",C896)),ISNUMBER(FIND("Bacteria",C896)),ISNUMBER(FIND("Bacterium",C896)),ISNUMBER(FIND("bacterium",C896)),ISNUMBER(FIND(" coli ",C896)))</f>
        <v>0</v>
      </c>
      <c r="AG896" t="b">
        <f>OR(ISNUMBER(FIND("fungi",C896)),ISNUMBER(FIND("Fungi",C896)),ISNUMBER(FIND("fungus",C896)),ISNUMBER(FIND("Fungus",C896)),ISNUMBER(FIND("mushroom",C896)),ISNUMBER(FIND("Mushroom",C896)),ISNUMBER(FIND(" mold ",C896)))</f>
        <v>0</v>
      </c>
      <c r="AH896" t="b">
        <f>OR(ISNUMBER(FIND("Pig ",C896)),ISNUMBER(FIND("pig ",C896)),ISNUMBER(FIND("Pigs ",C896)),ISNUMBER(FIND("pigs ",C896)))</f>
        <v>0</v>
      </c>
      <c r="AI896" t="b">
        <f>OR(ISNUMBER(FIND(" C. elegans",C896)),ISNUMBER(FIND("Caenorhabditis elegans",C896)),ISNUMBER(FIND("earthworms",C896)),ISNUMBER(FIND(" Ficopomatus enigmaticus",C896)),ISNUMBER(FIND("larva",C896)),ISNUMBER(FIND("Lumbriculus variegatus",C896)),ISNUMBER(FIND("nematode",C896)))</f>
        <v>0</v>
      </c>
      <c r="AJ896" t="b">
        <f>NOT(OR(AA896,AB896,AC896,AD896,AE896,AF896,AG896,AH896,AI896))</f>
        <v>0</v>
      </c>
      <c r="AL896" t="b">
        <f>OR(AA896,AB896,AD896,AE896,AF896,AG896,AH896,AI896)</f>
        <v>0</v>
      </c>
      <c r="AM896" t="b">
        <f>IF(Table1[[#This Row],[In vivo?]],IF(Table1[[#This Row],[Cell]],FALSE,TRUE),FALSE)</f>
        <v>0</v>
      </c>
      <c r="AN896" t="b">
        <f>AND(AC896,AL896)</f>
        <v>0</v>
      </c>
      <c r="AO896" t="b">
        <f>IF(Table1[[#This Row],[Cell]],IF(Table1[[#This Row],[In vivo?]],FALSE,TRUE),FALSE)</f>
        <v>1</v>
      </c>
      <c r="AP896" t="b">
        <f>NOT(OR(Table1[[#This Row],[In vivo?]],Table1[[#This Row],[Only in Cell]]))</f>
        <v>0</v>
      </c>
      <c r="AQ896" t="str">
        <f>IF(OR(Table1[[#This Row],[Rodents]],Table1[[#This Row],[Human]],Table1[[#This Row],[Pig]]),OR(ISNUMBER(FIND("pulmonary",C896)),ISNUMBER(FIND("lung",C896))),"NA")</f>
        <v>NA</v>
      </c>
      <c r="AR896" t="str">
        <f>IF(OR(Table1[[#This Row],[Rodents]],Table1[[#This Row],[Human]],Table1[[#This Row],[Pig]]),OR(ISNUMBER(FIND("skin",C896)),ISNUMBER(FIND("dermal",C896))),"NA")</f>
        <v>NA</v>
      </c>
      <c r="AS896" t="str">
        <f>IF(OR(Table1[[#This Row],[Rodents]],Table1[[#This Row],[Human]],Table1[[#This Row],[Pig]]),OR(ISNUMBER(FIND("liver",C896)),ISNUMBER(FIND("hepat",C896))),"NA")</f>
        <v>NA</v>
      </c>
      <c r="AT896" t="str">
        <f>IF(OR(Table1[[#This Row],[Rodents]],Table1[[#This Row],[Human]],Table1[[#This Row],[Pig]]),OR(ISNUMBER(FIND("kidney",C896)),ISNUMBER(FIND("neph",C896))),"NA")</f>
        <v>NA</v>
      </c>
      <c r="AU896" t="str">
        <f>IF(OR(Table1[[#This Row],[Rodents]],Table1[[#This Row],[Human]],Table1[[#This Row],[Pig]]),OR(ISNUMBER(FIND("brain",C896)),ISNUMBER(FIND("neur",C896)),ISNUMBER(FIND("nerv",C896))),"NA")</f>
        <v>NA</v>
      </c>
      <c r="AV896" t="str">
        <f>IF(OR(Table1[[#This Row],[Rodents]],Table1[[#This Row],[Human]],Table1[[#This Row],[Pig]]),OR(ISNUMBER(FIND("heart",C896)),ISNUMBER(FIND("cardi",C896))),"NA")</f>
        <v>NA</v>
      </c>
      <c r="AW896" t="str">
        <f>IF(OR(Table1[[#This Row],[Rodents]],Table1[[#This Row],[Human]],Table1[[#This Row],[Pig]]),OR(ISNUMBER(FIND("gastro",C896)),ISNUMBER(FIND("intesti",C896)),ISNUMBER(FIND("stomach",C896))),"NA")</f>
        <v>NA</v>
      </c>
      <c r="AX896" t="str">
        <f>IF(OR(Table1[[#This Row],[Rodents]],Table1[[#This Row],[Human]],Table1[[#This Row],[Pig]]),NOT(OR(AQ896,AR896,AS896,AT896,AU896,AV896,AW896)),"NA")</f>
        <v>NA</v>
      </c>
      <c r="AY896" t="b">
        <f>OR(ISNUMBER(FIND("SWCNT",C896)),ISNUMBER(FIND("SWNT",C896)),ISNUMBER(FIND("single-wall",C896)),ISNUMBER(FIND("single wall",C896)),ISNUMBER(FIND("Single wall",C896)),ISNUMBER(FIND("Single-wall",C896)),ISNUMBER(FIND("SWCNT",B896)),ISNUMBER(FIND("SWNT",B896)),ISNUMBER(FIND("single-wall",B896)),ISNUMBER(FIND("single wall",B896)),ISNUMBER(FIND("Single-wall",B896)),ISNUMBER(FIND("Single wall",B896)))</f>
        <v>0</v>
      </c>
      <c r="AZ896" t="b">
        <f>OR(ISNUMBER(FIND("MWCNT",C896)),ISNUMBER(FIND("MWNT",C896)),ISNUMBER(FIND("multi-wall",C896)),ISNUMBER(FIND("multi wall",C896)),ISNUMBER(FIND("multiwall",C896)),ISNUMBER(FIND("Multi-wall",C896)),ISNUMBER(FIND("Multi wall",C896)),ISNUMBER(FIND("Multiwall",C896)),ISNUMBER(FIND("MWCNT",B896)),ISNUMBER(FIND("MWNT",B896)),ISNUMBER(FIND("multi-wall",B896)),ISNUMBER(FIND("multi wall",B896)),ISNUMBER(FIND("multiwall",B896)),ISNUMBER(FIND("Multi-wall",B896)),ISNUMBER(FIND("Multi wall",B896)),ISNUMBER(FIND("Multiwall",B896)),ISNUMBER(FIND("Double-wall",B896)),ISNUMBER(FIND("Double wall",B896)),ISNUMBER(FIND("Doublewall",B896)),ISNUMBER(FIND("double-wall",B896)),ISNUMBER(FIND("double wall",B896)),ISNUMBER(FIND("doublewall",B896)))</f>
        <v>1</v>
      </c>
      <c r="BA896" t="b">
        <f>AND(Table1[[#This Row],[SWCNT]],Table1[[#This Row],[MWCNT]])</f>
        <v>0</v>
      </c>
      <c r="BB896" t="b">
        <f>IF(Table1[[#This Row],[SWCNT]]=TRUE,FALSE,IF(Table1[[#This Row],[MWCNT]]=TRUE,FALSE,TRUE))</f>
        <v>0</v>
      </c>
      <c r="BC896" s="18"/>
    </row>
    <row r="897" spans="1:55" ht="185">
      <c r="A897" t="s">
        <v>3758</v>
      </c>
      <c r="B897" s="2" t="s">
        <v>3759</v>
      </c>
      <c r="C897" s="16" t="s">
        <v>3760</v>
      </c>
      <c r="D897" s="17" t="s">
        <v>2183</v>
      </c>
      <c r="E897" s="2">
        <v>2014</v>
      </c>
      <c r="F897" t="b">
        <f>OR(ISNUMBER(FIND("cytotoxic",C897)),ISNUMBER(FIND("Cytotoxic",C897)),ISNUMBER(FIND("cellular toxicity",C897)),ISNUMBER(FIND("cell death",C897)),ISNUMBER(FIND("viable",C897)),ISNUMBER(FIND("phytotoxic",C897)),ISNUMBER(FIND("acute toxicity",C897)),ISNUMBER(FIND("MTT",C897)),ISNUMBER(FIND("survival",C897)),ISNUMBER(FIND("prolifer",C897)),ISNUMBER(FIND("apoptosis",C897)),ISNUMBER(FIND("neurotoxic",C897)),ISNUMBER(FIND("  lysis ",C897)),ISNUMBER(FIND("necrosis",C897)),ISNUMBER(FIND("cellular death",C897))*3,ISNUMBER(FIND("LDH",C897)),ISNUMBER(FIND("Acute toxicity",C897)))</f>
        <v>0</v>
      </c>
      <c r="G897" t="b">
        <f>OR(ISNUMBER(FIND("genotoxic",C897)),ISNUMBER(FIND("genotoxicity",C897)),ISNUMBER(FIND("DNA damage",C897)),ISNUMBER(FIND("DNA",C897)),ISNUMBER(FIND("RNA",C897)),ISNUMBER(FIND("mesothelioma",C897)),ISNUMBER(FIND("carcino",C897)),ISNUMBER(FIND("mutagen",C897)),ISNUMBER(FIND("genetic",C897)))</f>
        <v>0</v>
      </c>
      <c r="H897" t="b">
        <f>OR(ISNUMBER(FIND("inflammatory",C897)),ISNUMBER(FIND("inflamm",C897)))</f>
        <v>0</v>
      </c>
      <c r="I897" t="b">
        <f>OR(ISNUMBER(FIND("immune",C897)),ISNUMBER(FIND("immunological",C897)),ISNUMBER(FIND("interleuk",C897)),ISNUMBER(FIND("platelet activation",C897)),ISNUMBER(FIND("monocyte",C897)),ISNUMBER(FIND("leukocyte",C897)),ISNUMBER(FIND("cytokine",C897)),ISNUMBER(FIND("CD4",C897)),ISNUMBER(FIND("CD8",C897)),ISNUMBER(FIND("T-cell",C897)))</f>
        <v>0</v>
      </c>
      <c r="J897" t="b">
        <f>OR(ISNUMBER(FIND("reactive oxygen",C897)),ISNUMBER(FIND("ROS",C897)),ISNUMBER(FIND("free radical",C897)),ISNUMBER(FIND("oxidative stress",C897)),ISNUMBER(FIND("peroxid",C897)),ISNUMBER(FIND("oxidative",C897)),ISNUMBER(FIND("antioxid",C897)))</f>
        <v>0</v>
      </c>
      <c r="K897" t="b">
        <f>OR(ISNUMBER(FIND("autophag",C897)))</f>
        <v>0</v>
      </c>
      <c r="L897" t="b">
        <f>OR(ISNUMBER(FIND("morpholog",C897)))</f>
        <v>0</v>
      </c>
      <c r="M897" t="b">
        <f>OR(ISNUMBER(FIND("fibrosis",C897)),ISNUMBER(FIND("Fibrosis",C897)),ISNUMBER(FIND("fibrot",C897)))</f>
        <v>0</v>
      </c>
      <c r="N897" t="b">
        <f>OR(ISNUMBER(FIND("offspring",C897)),ISNUMBER(FIND("Parental",C897)),ISNUMBER(FIND("parental",C897)),ISNUMBER(FIND("germline",C897)),ISNUMBER(FIND("reproduc",C897)),ISNUMBER(FIND("embryo",C897)))</f>
        <v>0</v>
      </c>
      <c r="O897" t="b">
        <f>OR(ISNUMBER(FIND("metabol",C897)),ISNUMBER(FIND("Metabol",C897)),ISNUMBER(FIND("digest",C897)),ISNUMBER(FIND("mitochon",C897)))</f>
        <v>0</v>
      </c>
      <c r="P897" t="b">
        <f>OR(ISNUMBER(FIND("ecotox",C897)),ISNUMBER(FIND("Ecotox",B897)),ISNUMBER(FIND("ecotox",B897)),ISNUMBER(FIND("Ecotox",C897)))</f>
        <v>0</v>
      </c>
      <c r="Q897" t="b">
        <f>OR(ISNUMBER(FIND("Bioaccum",C897)),ISNUMBER(FIND("bioaccum",C897)),ISNUMBER(FIND("accum",C897)))</f>
        <v>0</v>
      </c>
      <c r="R897" t="b">
        <f>OR(ISNUMBER(FIND("Occupation",C897)),ISNUMBER(FIND("occupation",C897)),ISNUMBER(FIND("worker",C897)),ISNUMBER(FIND("workforce",C897)))</f>
        <v>0</v>
      </c>
      <c r="S897" t="b">
        <f>NOT(OR(F897,G897,H897,I897,J897,K897,L897,M897,N897,O897,P897,Q897,R897))</f>
        <v>1</v>
      </c>
      <c r="T897" t="s">
        <v>6103</v>
      </c>
      <c r="U897" t="b">
        <f>OR(Table1[[#This Row],[Inflammation]],Table1[[#This Row],[Immune]])</f>
        <v>0</v>
      </c>
      <c r="V897" t="str">
        <f>IF(OR(Table1[[#This Row],[Rodents]],Table1[[#This Row],[Human]],Table1[[#This Row],[Pig]]),OR(ISNUMBER(FIND("intratrach",C897)),ISNUMBER(FIND("nasal ",C897)),ISNUMBER(FIND("instill",C897))),"NA")</f>
        <v>NA</v>
      </c>
      <c r="W897" t="str">
        <f>IF(OR(Table1[[#This Row],[Rodents]],Table1[[#This Row],[Human]],Table1[[#This Row],[Pig]]),OR(ISNUMBER(FIND("dermal",C897)),ISNUMBER(FIND("skin ",C897))),"NA")</f>
        <v>NA</v>
      </c>
      <c r="X897" t="str">
        <f>IF(OR(Table1[[#This Row],[Rodents]],Table1[[#This Row],[Human]],Table1[[#This Row],[Pig]]),OR(ISNUMBER(FIND("injected",C897)),ISNUMBER(FIND("periton",C897)),ISNUMBER(FIND("intrascrot",C897))),"NA")</f>
        <v>NA</v>
      </c>
      <c r="Y897" t="str">
        <f>IF(OR(Table1[[#This Row],[Rodents]],Table1[[#This Row],[Human]],Table1[[#This Row],[Pig]]),NOT(OR(Table1[[#This Row],[Inhaled/Intratracheal/intranasal]],Table1[[#This Row],[Dermal]],Table1[[#This Row],[Injected]])),"NA")</f>
        <v>NA</v>
      </c>
      <c r="AA897" t="b">
        <f>OR(ISNUMBER(FIND("fish ",C897)),ISNUMBER(FIND("Fish ",C897)),ISNUMBER(FIND("aquatic",C897)),ISNUMBER(FIND("daphnids",C897)),ISNUMBER(FIND("Carcinus maenas",C897)),ISNUMBER(FIND("Daphnia",C897)),ISNUMBER(FIND("Ruditapes philippinarum",C897)),ISNUMBER(FIND("daphnia",C897)),ISNUMBER(FIND("marine",C897)),ISNUMBER(FIND("mussel",C897)),ISNUMBER(FIND("algae",C897)),ISNUMBER(FIND("Donax faba",C897)),ISNUMBER(FIND("estuarine",C897)),ISNUMBER(FIND("snail",C897)),ISNUMBER(FIND("Prorocentrum donghaiense",C897)) )</f>
        <v>0</v>
      </c>
      <c r="AB897" t="b">
        <f>OR(ISNUMBER(FIND(" rat ",C897)),ISNUMBER(FIND(" rats ",C897)),ISNUMBER(FIND(" Rats ",C897)),ISNUMBER(FIND(" Rat ",C897)),ISNUMBER(FIND(" rat.",C897)),ISNUMBER(FIND(" rats.",C897)),ISNUMBER(FIND("mouse",C897)),ISNUMBER(FIND("mice",C897)), ISNUMBER(FIND(" Mice",C897)))</f>
        <v>0</v>
      </c>
      <c r="AC897" t="b">
        <f>OR(ISNUMBER(FIND(" cell ",C897)),ISNUMBER(FIND("fibroblast",C897)),ISNUMBER(FIND("macrophage",C897)),ISNUMBER(FIND("epithelial",C897)),ISNUMBER(FIND("endothelial",C897)),ISNUMBER(FIND("neuron",C897)),ISNUMBER(FIND(" cells ",C897)),ISNUMBER(FIND("RBC",C897)),ISNUMBER(FIND("mitochond",C897)),ISNUMBER(FIND("adipocyte",C897)),ISNUMBER(FIND("osteo",C897)),ISNUMBER(FIND("keratin",C897)),ISNUMBER(FIND(" cell's ",C897)),ISNUMBER(FIND("eukary",C897)),ISNUMBER(FIND("sperm",C897)))</f>
        <v>0</v>
      </c>
      <c r="AD897" t="b">
        <f>OR(ISNUMBER(FIND("human",B897)),ISNUMBER(FIND("workers",B897)),ISNUMBER(FIND("workforces",B897)),ISNUMBER(FIND("occupational",B897)),ISNUMBER(FIND("Case report",B897)),ISNUMBER(FIND("Workplaces",B897)),ISNUMBER(FIND("worker",B897)))</f>
        <v>0</v>
      </c>
      <c r="AE897" t="b">
        <f>OR(ISNUMBER(FIND(" plant ",C897)),ISNUMBER(FIND("Plant ",C897)),ISNUMBER(FIND("tomato",C897)),ISNUMBER(FIND("plants",C897)),ISNUMBER(FIND("Plants",C897)),ISNUMBER(FIND("algae",C897)),ISNUMBER(FIND("lettuce",C897)),ISNUMBER(FIND("green gram sprouts ",C897)),ISNUMBER(FIND("Cucurbita pepo",C897)),ISNUMBER(FIND("bean ",C897)),ISNUMBER(FIND("chloroplast",C897)),ISNUMBER(FIND("chlorophyll",C897)),ISNUMBER(FIND("seedling",C897)),ISNUMBER(FIND("canola",C897)),ISNUMBER(FIND("shoot",C897)),ISNUMBER(FIND("photosynthes",C897)),ISNUMBER(FIND(" leaves ",C897)),,ISNUMBER(FIND("agriculture",C897)),ISNUMBER(FIND(" crops ",C897)))</f>
        <v>0</v>
      </c>
      <c r="AF897" t="b">
        <f>OR(ISNUMBER(FIND("bacteria",C897)),ISNUMBER(FIND("Bacteria",C897)),ISNUMBER(FIND("Bacterium",C897)),ISNUMBER(FIND("bacterium",C897)),ISNUMBER(FIND(" coli ",C897)))</f>
        <v>1</v>
      </c>
      <c r="AG897" t="b">
        <f>OR(ISNUMBER(FIND("fungi",C897)),ISNUMBER(FIND("Fungi",C897)),ISNUMBER(FIND("fungus",C897)),ISNUMBER(FIND("Fungus",C897)),ISNUMBER(FIND("mushroom",C897)),ISNUMBER(FIND("Mushroom",C897)),ISNUMBER(FIND(" mold ",C897)))</f>
        <v>0</v>
      </c>
      <c r="AH897" t="b">
        <f>OR(ISNUMBER(FIND("Pig ",C897)),ISNUMBER(FIND("pig ",C897)),ISNUMBER(FIND("Pigs ",C897)),ISNUMBER(FIND("pigs ",C897)))</f>
        <v>0</v>
      </c>
      <c r="AI897" t="b">
        <f>OR(ISNUMBER(FIND(" C. elegans",C897)),ISNUMBER(FIND("Caenorhabditis elegans",C897)),ISNUMBER(FIND("earthworms",C897)),ISNUMBER(FIND(" Ficopomatus enigmaticus",C897)),ISNUMBER(FIND("larva",C897)),ISNUMBER(FIND("Lumbriculus variegatus",C897)),ISNUMBER(FIND("nematode",C897)))</f>
        <v>0</v>
      </c>
      <c r="AJ897" t="b">
        <f>NOT(OR(AA897,AB897,AC897,AD897,AE897,AF897,AG897,AH897,AI897))</f>
        <v>0</v>
      </c>
      <c r="AL897" t="b">
        <f>OR(AA897,AB897,AD897,AE897,AF897,AG897,AH897,AI897)</f>
        <v>1</v>
      </c>
      <c r="AM897" t="b">
        <f>IF(Table1[[#This Row],[In vivo?]],IF(Table1[[#This Row],[Cell]],FALSE,TRUE),FALSE)</f>
        <v>1</v>
      </c>
      <c r="AN897" t="b">
        <f>AND(AC897,AL897)</f>
        <v>0</v>
      </c>
      <c r="AO897" t="b">
        <f>IF(Table1[[#This Row],[Cell]],IF(Table1[[#This Row],[In vivo?]],FALSE,TRUE),FALSE)</f>
        <v>0</v>
      </c>
      <c r="AP897" t="b">
        <f>NOT(OR(Table1[[#This Row],[In vivo?]],Table1[[#This Row],[Only in Cell]]))</f>
        <v>0</v>
      </c>
      <c r="AQ897" t="str">
        <f>IF(OR(Table1[[#This Row],[Rodents]],Table1[[#This Row],[Human]],Table1[[#This Row],[Pig]]),OR(ISNUMBER(FIND("pulmonary",C897)),ISNUMBER(FIND("lung",C897))),"NA")</f>
        <v>NA</v>
      </c>
      <c r="AR897" t="str">
        <f>IF(OR(Table1[[#This Row],[Rodents]],Table1[[#This Row],[Human]],Table1[[#This Row],[Pig]]),OR(ISNUMBER(FIND("skin",C897)),ISNUMBER(FIND("dermal",C897))),"NA")</f>
        <v>NA</v>
      </c>
      <c r="AS897" t="str">
        <f>IF(OR(Table1[[#This Row],[Rodents]],Table1[[#This Row],[Human]],Table1[[#This Row],[Pig]]),OR(ISNUMBER(FIND("liver",C897)),ISNUMBER(FIND("hepat",C897))),"NA")</f>
        <v>NA</v>
      </c>
      <c r="AT897" t="str">
        <f>IF(OR(Table1[[#This Row],[Rodents]],Table1[[#This Row],[Human]],Table1[[#This Row],[Pig]]),OR(ISNUMBER(FIND("kidney",C897)),ISNUMBER(FIND("neph",C897))),"NA")</f>
        <v>NA</v>
      </c>
      <c r="AU897" t="str">
        <f>IF(OR(Table1[[#This Row],[Rodents]],Table1[[#This Row],[Human]],Table1[[#This Row],[Pig]]),OR(ISNUMBER(FIND("brain",C897)),ISNUMBER(FIND("neur",C897)),ISNUMBER(FIND("nerv",C897))),"NA")</f>
        <v>NA</v>
      </c>
      <c r="AV897" t="str">
        <f>IF(OR(Table1[[#This Row],[Rodents]],Table1[[#This Row],[Human]],Table1[[#This Row],[Pig]]),OR(ISNUMBER(FIND("heart",C897)),ISNUMBER(FIND("cardi",C897))),"NA")</f>
        <v>NA</v>
      </c>
      <c r="AW897" t="str">
        <f>IF(OR(Table1[[#This Row],[Rodents]],Table1[[#This Row],[Human]],Table1[[#This Row],[Pig]]),OR(ISNUMBER(FIND("gastro",C897)),ISNUMBER(FIND("intesti",C897)),ISNUMBER(FIND("stomach",C897))),"NA")</f>
        <v>NA</v>
      </c>
      <c r="AX897" t="str">
        <f>IF(OR(Table1[[#This Row],[Rodents]],Table1[[#This Row],[Human]],Table1[[#This Row],[Pig]]),NOT(OR(AQ897,AR897,AS897,AT897,AU897,AV897,AW897)),"NA")</f>
        <v>NA</v>
      </c>
      <c r="AY897" t="b">
        <f>OR(ISNUMBER(FIND("SWCNT",C897)),ISNUMBER(FIND("SWNT",C897)),ISNUMBER(FIND("single-wall",C897)),ISNUMBER(FIND("single wall",C897)),ISNUMBER(FIND("Single wall",C897)),ISNUMBER(FIND("Single-wall",C897)),ISNUMBER(FIND("SWCNT",B897)),ISNUMBER(FIND("SWNT",B897)),ISNUMBER(FIND("single-wall",B897)),ISNUMBER(FIND("single wall",B897)),ISNUMBER(FIND("Single-wall",B897)),ISNUMBER(FIND("Single wall",B897)))</f>
        <v>0</v>
      </c>
      <c r="AZ897" t="b">
        <f>OR(ISNUMBER(FIND("MWCNT",C897)),ISNUMBER(FIND("MWNT",C897)),ISNUMBER(FIND("multi-wall",C897)),ISNUMBER(FIND("multi wall",C897)),ISNUMBER(FIND("multiwall",C897)),ISNUMBER(FIND("Multi-wall",C897)),ISNUMBER(FIND("Multi wall",C897)),ISNUMBER(FIND("Multiwall",C897)),ISNUMBER(FIND("MWCNT",B897)),ISNUMBER(FIND("MWNT",B897)),ISNUMBER(FIND("multi-wall",B897)),ISNUMBER(FIND("multi wall",B897)),ISNUMBER(FIND("multiwall",B897)),ISNUMBER(FIND("Multi-wall",B897)),ISNUMBER(FIND("Multi wall",B897)),ISNUMBER(FIND("Multiwall",B897)),ISNUMBER(FIND("Double-wall",B897)),ISNUMBER(FIND("Double wall",B897)),ISNUMBER(FIND("Doublewall",B897)),ISNUMBER(FIND("double-wall",B897)),ISNUMBER(FIND("double wall",B897)),ISNUMBER(FIND("doublewall",B897)))</f>
        <v>1</v>
      </c>
      <c r="BA897" t="b">
        <f>AND(Table1[[#This Row],[SWCNT]],Table1[[#This Row],[MWCNT]])</f>
        <v>0</v>
      </c>
      <c r="BB897" t="b">
        <f>IF(Table1[[#This Row],[SWCNT]]=TRUE,FALSE,IF(Table1[[#This Row],[MWCNT]]=TRUE,FALSE,TRUE))</f>
        <v>0</v>
      </c>
      <c r="BC897" s="18"/>
    </row>
    <row r="898" spans="1:55" ht="222">
      <c r="A898" t="s">
        <v>3761</v>
      </c>
      <c r="B898" s="2" t="s">
        <v>3762</v>
      </c>
      <c r="C898" s="16" t="s">
        <v>3763</v>
      </c>
      <c r="D898" s="17" t="s">
        <v>403</v>
      </c>
      <c r="E898" s="2">
        <v>2014</v>
      </c>
      <c r="F898" t="b">
        <f>OR(ISNUMBER(FIND("cytotoxic",C898)),ISNUMBER(FIND("Cytotoxic",C898)),ISNUMBER(FIND("cellular toxicity",C898)),ISNUMBER(FIND("cell death",C898)),ISNUMBER(FIND("viable",C898)),ISNUMBER(FIND("phytotoxic",C898)),ISNUMBER(FIND("acute toxicity",C898)),ISNUMBER(FIND("MTT",C898)),ISNUMBER(FIND("survival",C898)),ISNUMBER(FIND("prolifer",C898)),ISNUMBER(FIND("apoptosis",C898)),ISNUMBER(FIND("neurotoxic",C898)),ISNUMBER(FIND("  lysis ",C898)),ISNUMBER(FIND("necrosis",C898)),ISNUMBER(FIND("cellular death",C898))*3,ISNUMBER(FIND("LDH",C898)),ISNUMBER(FIND("Acute toxicity",C898)))</f>
        <v>0</v>
      </c>
      <c r="G898" t="b">
        <f>OR(ISNUMBER(FIND("genotoxic",C898)),ISNUMBER(FIND("genotoxicity",C898)),ISNUMBER(FIND("DNA damage",C898)),ISNUMBER(FIND("DNA",C898)),ISNUMBER(FIND("RNA",C898)),ISNUMBER(FIND("mesothelioma",C898)),ISNUMBER(FIND("carcino",C898)),ISNUMBER(FIND("mutagen",C898)),ISNUMBER(FIND("genetic",C898)))</f>
        <v>0</v>
      </c>
      <c r="H898" t="b">
        <f>OR(ISNUMBER(FIND("inflammatory",C898)),ISNUMBER(FIND("inflamm",C898)))</f>
        <v>0</v>
      </c>
      <c r="I898" t="b">
        <f>OR(ISNUMBER(FIND("immune",C898)),ISNUMBER(FIND("immunological",C898)),ISNUMBER(FIND("interleuk",C898)),ISNUMBER(FIND("platelet activation",C898)),ISNUMBER(FIND("monocyte",C898)),ISNUMBER(FIND("leukocyte",C898)),ISNUMBER(FIND("cytokine",C898)),ISNUMBER(FIND("CD4",C898)),ISNUMBER(FIND("CD8",C898)),ISNUMBER(FIND("T-cell",C898)))</f>
        <v>0</v>
      </c>
      <c r="J898" t="b">
        <f>OR(ISNUMBER(FIND("reactive oxygen",C898)),ISNUMBER(FIND("ROS",C898)),ISNUMBER(FIND("free radical",C898)),ISNUMBER(FIND("oxidative stress",C898)),ISNUMBER(FIND("peroxid",C898)),ISNUMBER(FIND("oxidative",C898)),ISNUMBER(FIND("antioxid",C898)))</f>
        <v>0</v>
      </c>
      <c r="K898" t="b">
        <f>OR(ISNUMBER(FIND("autophag",C898)))</f>
        <v>0</v>
      </c>
      <c r="L898" t="b">
        <f>OR(ISNUMBER(FIND("morpholog",C898)))</f>
        <v>0</v>
      </c>
      <c r="M898" t="b">
        <f>OR(ISNUMBER(FIND("fibrosis",C898)),ISNUMBER(FIND("Fibrosis",C898)),ISNUMBER(FIND("fibrot",C898)))</f>
        <v>0</v>
      </c>
      <c r="N898" t="b">
        <f>OR(ISNUMBER(FIND("offspring",C898)),ISNUMBER(FIND("Parental",C898)),ISNUMBER(FIND("parental",C898)),ISNUMBER(FIND("germline",C898)),ISNUMBER(FIND("reproduc",C898)),ISNUMBER(FIND("embryo",C898)))</f>
        <v>0</v>
      </c>
      <c r="O898" t="b">
        <f>OR(ISNUMBER(FIND("metabol",C898)),ISNUMBER(FIND("Metabol",C898)),ISNUMBER(FIND("digest",C898)),ISNUMBER(FIND("mitochon",C898)))</f>
        <v>0</v>
      </c>
      <c r="P898" t="b">
        <f>OR(ISNUMBER(FIND("ecotox",C898)),ISNUMBER(FIND("Ecotox",B898)),ISNUMBER(FIND("ecotox",B898)),ISNUMBER(FIND("Ecotox",C898)))</f>
        <v>0</v>
      </c>
      <c r="Q898" t="b">
        <v>1</v>
      </c>
      <c r="R898" t="b">
        <f>OR(ISNUMBER(FIND("Occupation",C898)),ISNUMBER(FIND("occupation",C898)),ISNUMBER(FIND("worker",C898)),ISNUMBER(FIND("workforce",C898)))</f>
        <v>0</v>
      </c>
      <c r="S898" t="b">
        <f>NOT(OR(F898,G898,H898,I898,J898,K898,L898,M898,N898,O898,P898,Q898,R898))</f>
        <v>0</v>
      </c>
      <c r="U898" t="b">
        <f>OR(Table1[[#This Row],[Inflammation]],Table1[[#This Row],[Immune]])</f>
        <v>0</v>
      </c>
      <c r="V898" t="str">
        <f>IF(OR(Table1[[#This Row],[Rodents]],Table1[[#This Row],[Human]],Table1[[#This Row],[Pig]]),OR(ISNUMBER(FIND("intratrach",C898)),ISNUMBER(FIND("nasal ",C898)),ISNUMBER(FIND("instill",C898))),"NA")</f>
        <v>NA</v>
      </c>
      <c r="W898" t="str">
        <f>IF(OR(Table1[[#This Row],[Rodents]],Table1[[#This Row],[Human]],Table1[[#This Row],[Pig]]),OR(ISNUMBER(FIND("dermal",C898)),ISNUMBER(FIND("skin ",C898))),"NA")</f>
        <v>NA</v>
      </c>
      <c r="X898" t="str">
        <f>IF(OR(Table1[[#This Row],[Rodents]],Table1[[#This Row],[Human]],Table1[[#This Row],[Pig]]),OR(ISNUMBER(FIND("injected",C898)),ISNUMBER(FIND("periton",C898)),ISNUMBER(FIND("intrascrot",C898))),"NA")</f>
        <v>NA</v>
      </c>
      <c r="Y898" t="str">
        <f>IF(OR(Table1[[#This Row],[Rodents]],Table1[[#This Row],[Human]],Table1[[#This Row],[Pig]]),NOT(OR(Table1[[#This Row],[Inhaled/Intratracheal/intranasal]],Table1[[#This Row],[Dermal]],Table1[[#This Row],[Injected]])),"NA")</f>
        <v>NA</v>
      </c>
      <c r="AA898" t="b">
        <f>OR(ISNUMBER(FIND("fish ",C898)),ISNUMBER(FIND("Fish ",C898)),ISNUMBER(FIND("aquatic",C898)),ISNUMBER(FIND("daphnids",C898)),ISNUMBER(FIND("Carcinus maenas",C898)),ISNUMBER(FIND("Daphnia",C898)),ISNUMBER(FIND("Ruditapes philippinarum",C898)),ISNUMBER(FIND("daphnia",C898)),ISNUMBER(FIND("marine",C898)),ISNUMBER(FIND("mussel",C898)),ISNUMBER(FIND("algae",C898)),ISNUMBER(FIND("Donax faba",C898)),ISNUMBER(FIND("estuarine",C898)),ISNUMBER(FIND("snail",C898)),ISNUMBER(FIND("Prorocentrum donghaiense",C898)) )</f>
        <v>1</v>
      </c>
      <c r="AB898" t="b">
        <f>OR(ISNUMBER(FIND(" rat ",C898)),ISNUMBER(FIND(" rats ",C898)),ISNUMBER(FIND(" Rats ",C898)),ISNUMBER(FIND(" Rat ",C898)),ISNUMBER(FIND(" rat.",C898)),ISNUMBER(FIND(" rats.",C898)),ISNUMBER(FIND("mouse",C898)),ISNUMBER(FIND("mice",C898)), ISNUMBER(FIND(" Mice",C898)))</f>
        <v>0</v>
      </c>
      <c r="AC898" t="b">
        <f>OR(ISNUMBER(FIND(" cell ",C898)),ISNUMBER(FIND("fibroblast",C898)),ISNUMBER(FIND("macrophage",C898)),ISNUMBER(FIND("epithelial",C898)),ISNUMBER(FIND("endothelial",C898)),ISNUMBER(FIND("neuron",C898)),ISNUMBER(FIND(" cells ",C898)),ISNUMBER(FIND("RBC",C898)),ISNUMBER(FIND("mitochond",C898)),ISNUMBER(FIND("adipocyte",C898)),ISNUMBER(FIND("osteo",C898)),ISNUMBER(FIND("keratin",C898)),ISNUMBER(FIND(" cell's ",C898)),ISNUMBER(FIND("eukary",C898)),ISNUMBER(FIND("sperm",C898)))</f>
        <v>1</v>
      </c>
      <c r="AD898" t="b">
        <f>OR(ISNUMBER(FIND("human",B898)),ISNUMBER(FIND("workers",B898)),ISNUMBER(FIND("workforces",B898)),ISNUMBER(FIND("occupational",B898)),ISNUMBER(FIND("Case report",B898)),ISNUMBER(FIND("Workplaces",B898)),ISNUMBER(FIND("worker",B898)))</f>
        <v>0</v>
      </c>
      <c r="AE898" t="b">
        <f>OR(ISNUMBER(FIND(" plant ",C898)),ISNUMBER(FIND("Plant ",C898)),ISNUMBER(FIND("tomato",C898)),ISNUMBER(FIND("plants",C898)),ISNUMBER(FIND("Plants",C898)),ISNUMBER(FIND("algae",C898)),ISNUMBER(FIND("lettuce",C898)),ISNUMBER(FIND("green gram sprouts ",C898)),ISNUMBER(FIND("Cucurbita pepo",C898)),ISNUMBER(FIND("bean ",C898)),ISNUMBER(FIND("chloroplast",C898)),ISNUMBER(FIND("chlorophyll",C898)),ISNUMBER(FIND("seedling",C898)),ISNUMBER(FIND("canola",C898)),ISNUMBER(FIND("shoot",C898)),ISNUMBER(FIND("photosynthes",C898)),ISNUMBER(FIND(" leaves ",C898)),,ISNUMBER(FIND("agriculture",C898)),ISNUMBER(FIND(" crops ",C898)))</f>
        <v>0</v>
      </c>
      <c r="AF898" t="b">
        <f>OR(ISNUMBER(FIND("bacteria",C898)),ISNUMBER(FIND("Bacteria",C898)),ISNUMBER(FIND("Bacterium",C898)),ISNUMBER(FIND("bacterium",C898)),ISNUMBER(FIND(" coli ",C898)))</f>
        <v>0</v>
      </c>
      <c r="AG898" t="b">
        <f>OR(ISNUMBER(FIND("fungi",C898)),ISNUMBER(FIND("Fungi",C898)),ISNUMBER(FIND("fungus",C898)),ISNUMBER(FIND("Fungus",C898)),ISNUMBER(FIND("mushroom",C898)),ISNUMBER(FIND("Mushroom",C898)),ISNUMBER(FIND(" mold ",C898)))</f>
        <v>0</v>
      </c>
      <c r="AH898" t="b">
        <f>OR(ISNUMBER(FIND("Pig ",C898)),ISNUMBER(FIND("pig ",C898)),ISNUMBER(FIND("Pigs ",C898)),ISNUMBER(FIND("pigs ",C898)))</f>
        <v>0</v>
      </c>
      <c r="AI898" t="b">
        <f>OR(ISNUMBER(FIND(" C. elegans",C898)),ISNUMBER(FIND("Caenorhabditis elegans",C898)),ISNUMBER(FIND("earthworms",C898)),ISNUMBER(FIND(" Ficopomatus enigmaticus",C898)),ISNUMBER(FIND("larva",C898)),ISNUMBER(FIND("Lumbriculus variegatus",C898)),ISNUMBER(FIND("nematode",C898)))</f>
        <v>0</v>
      </c>
      <c r="AJ898" t="b">
        <f>NOT(OR(AA898,AB898,AC898,AD898,AE898,AF898,AG898,AH898,AI898))</f>
        <v>0</v>
      </c>
      <c r="AL898" t="b">
        <f>OR(AA898,AB898,AD898,AE898,AF898,AG898,AH898,AI898)</f>
        <v>1</v>
      </c>
      <c r="AM898" t="b">
        <f>IF(Table1[[#This Row],[In vivo?]],IF(Table1[[#This Row],[Cell]],FALSE,TRUE),FALSE)</f>
        <v>0</v>
      </c>
      <c r="AN898" t="b">
        <f>AND(AC898,AL898)</f>
        <v>1</v>
      </c>
      <c r="AO898" t="b">
        <f>IF(Table1[[#This Row],[Cell]],IF(Table1[[#This Row],[In vivo?]],FALSE,TRUE),FALSE)</f>
        <v>0</v>
      </c>
      <c r="AP898" t="b">
        <f>NOT(OR(Table1[[#This Row],[In vivo?]],Table1[[#This Row],[Only in Cell]]))</f>
        <v>0</v>
      </c>
      <c r="AQ898" t="str">
        <f>IF(OR(Table1[[#This Row],[Rodents]],Table1[[#This Row],[Human]],Table1[[#This Row],[Pig]]),OR(ISNUMBER(FIND("pulmonary",C898)),ISNUMBER(FIND("lung",C898))),"NA")</f>
        <v>NA</v>
      </c>
      <c r="AR898" t="str">
        <f>IF(OR(Table1[[#This Row],[Rodents]],Table1[[#This Row],[Human]],Table1[[#This Row],[Pig]]),OR(ISNUMBER(FIND("skin",C898)),ISNUMBER(FIND("dermal",C898))),"NA")</f>
        <v>NA</v>
      </c>
      <c r="AS898" t="str">
        <f>IF(OR(Table1[[#This Row],[Rodents]],Table1[[#This Row],[Human]],Table1[[#This Row],[Pig]]),OR(ISNUMBER(FIND("liver",C898)),ISNUMBER(FIND("hepat",C898))),"NA")</f>
        <v>NA</v>
      </c>
      <c r="AT898" t="str">
        <f>IF(OR(Table1[[#This Row],[Rodents]],Table1[[#This Row],[Human]],Table1[[#This Row],[Pig]]),OR(ISNUMBER(FIND("kidney",C898)),ISNUMBER(FIND("neph",C898))),"NA")</f>
        <v>NA</v>
      </c>
      <c r="AU898" t="str">
        <f>IF(OR(Table1[[#This Row],[Rodents]],Table1[[#This Row],[Human]],Table1[[#This Row],[Pig]]),OR(ISNUMBER(FIND("brain",C898)),ISNUMBER(FIND("neur",C898)),ISNUMBER(FIND("nerv",C898))),"NA")</f>
        <v>NA</v>
      </c>
      <c r="AV898" t="str">
        <f>IF(OR(Table1[[#This Row],[Rodents]],Table1[[#This Row],[Human]],Table1[[#This Row],[Pig]]),OR(ISNUMBER(FIND("heart",C898)),ISNUMBER(FIND("cardi",C898))),"NA")</f>
        <v>NA</v>
      </c>
      <c r="AW898" t="str">
        <f>IF(OR(Table1[[#This Row],[Rodents]],Table1[[#This Row],[Human]],Table1[[#This Row],[Pig]]),OR(ISNUMBER(FIND("gastro",C898)),ISNUMBER(FIND("intesti",C898)),ISNUMBER(FIND("stomach",C898))),"NA")</f>
        <v>NA</v>
      </c>
      <c r="AX898" t="str">
        <f>IF(OR(Table1[[#This Row],[Rodents]],Table1[[#This Row],[Human]],Table1[[#This Row],[Pig]]),NOT(OR(AQ898,AR898,AS898,AT898,AU898,AV898,AW898)),"NA")</f>
        <v>NA</v>
      </c>
      <c r="AY898" t="b">
        <f>OR(ISNUMBER(FIND("SWCNT",C898)),ISNUMBER(FIND("SWNT",C898)),ISNUMBER(FIND("single-wall",C898)),ISNUMBER(FIND("single wall",C898)),ISNUMBER(FIND("Single wall",C898)),ISNUMBER(FIND("Single-wall",C898)),ISNUMBER(FIND("SWCNT",B898)),ISNUMBER(FIND("SWNT",B898)),ISNUMBER(FIND("single-wall",B898)),ISNUMBER(FIND("single wall",B898)),ISNUMBER(FIND("Single-wall",B898)),ISNUMBER(FIND("Single wall",B898)))</f>
        <v>1</v>
      </c>
      <c r="AZ898" t="b">
        <f>OR(ISNUMBER(FIND("MWCNT",C898)),ISNUMBER(FIND("MWNT",C898)),ISNUMBER(FIND("multi-wall",C898)),ISNUMBER(FIND("multi wall",C898)),ISNUMBER(FIND("multiwall",C898)),ISNUMBER(FIND("Multi-wall",C898)),ISNUMBER(FIND("Multi wall",C898)),ISNUMBER(FIND("Multiwall",C898)),ISNUMBER(FIND("MWCNT",B898)),ISNUMBER(FIND("MWNT",B898)),ISNUMBER(FIND("multi-wall",B898)),ISNUMBER(FIND("multi wall",B898)),ISNUMBER(FIND("multiwall",B898)),ISNUMBER(FIND("Multi-wall",B898)),ISNUMBER(FIND("Multi wall",B898)),ISNUMBER(FIND("Multiwall",B898)),ISNUMBER(FIND("Double-wall",B898)),ISNUMBER(FIND("Double wall",B898)),ISNUMBER(FIND("Doublewall",B898)),ISNUMBER(FIND("double-wall",B898)),ISNUMBER(FIND("double wall",B898)),ISNUMBER(FIND("doublewall",B898)))</f>
        <v>0</v>
      </c>
      <c r="BA898" t="b">
        <f>AND(Table1[[#This Row],[SWCNT]],Table1[[#This Row],[MWCNT]])</f>
        <v>0</v>
      </c>
      <c r="BB898" t="b">
        <f>IF(Table1[[#This Row],[SWCNT]]=TRUE,FALSE,IF(Table1[[#This Row],[MWCNT]]=TRUE,FALSE,TRUE))</f>
        <v>0</v>
      </c>
      <c r="BC898" s="18"/>
    </row>
    <row r="899" spans="1:55" ht="203.5">
      <c r="A899" t="s">
        <v>3819</v>
      </c>
      <c r="B899" s="2" t="s">
        <v>3820</v>
      </c>
      <c r="C899" s="16" t="s">
        <v>3821</v>
      </c>
      <c r="D899" s="17" t="s">
        <v>38</v>
      </c>
      <c r="E899" s="2">
        <v>2014</v>
      </c>
      <c r="F899" t="b">
        <f>OR(ISNUMBER(FIND("cytotoxic",C899)),ISNUMBER(FIND("Cytotoxic",C899)),ISNUMBER(FIND("cellular toxicity",C899)),ISNUMBER(FIND("cell death",C899)),ISNUMBER(FIND("viable",C899)),ISNUMBER(FIND("phytotoxic",C899)),ISNUMBER(FIND("acute toxicity",C899)),ISNUMBER(FIND("MTT",C899)),ISNUMBER(FIND("survival",C899)),ISNUMBER(FIND("prolifer",C899)),ISNUMBER(FIND("apoptosis",C899)),ISNUMBER(FIND("neurotoxic",C899)),ISNUMBER(FIND("  lysis ",C899)),ISNUMBER(FIND("necrosis",C899)),ISNUMBER(FIND("cellular death",C899))*3,ISNUMBER(FIND("LDH",C899)),ISNUMBER(FIND("Acute toxicity",C899)))</f>
        <v>0</v>
      </c>
      <c r="G899" t="b">
        <f>OR(ISNUMBER(FIND("genotoxic",C899)),ISNUMBER(FIND("genotoxicity",C899)),ISNUMBER(FIND("DNA damage",C899)),ISNUMBER(FIND("DNA",C899)),ISNUMBER(FIND("RNA",C899)),ISNUMBER(FIND("mesothelioma",C899)),ISNUMBER(FIND("carcino",C899)),ISNUMBER(FIND("mutagen",C899)),ISNUMBER(FIND("genetic",C899)))</f>
        <v>0</v>
      </c>
      <c r="H899" t="b">
        <f>OR(ISNUMBER(FIND("inflammatory",C899)),ISNUMBER(FIND("inflamm",C899)))</f>
        <v>0</v>
      </c>
      <c r="I899" t="b">
        <f>OR(ISNUMBER(FIND("immune",C899)),ISNUMBER(FIND("immunological",C899)),ISNUMBER(FIND("interleuk",C899)),ISNUMBER(FIND("platelet activation",C899)),ISNUMBER(FIND("monocyte",C899)),ISNUMBER(FIND("leukocyte",C899)),ISNUMBER(FIND("cytokine",C899)),ISNUMBER(FIND("CD4",C899)),ISNUMBER(FIND("CD8",C899)),ISNUMBER(FIND("T-cell",C899)))</f>
        <v>0</v>
      </c>
      <c r="J899" t="b">
        <f>OR(ISNUMBER(FIND("reactive oxygen",C899)),ISNUMBER(FIND("ROS",C899)),ISNUMBER(FIND("free radical",C899)),ISNUMBER(FIND("oxidative stress",C899)),ISNUMBER(FIND("peroxid",C899)),ISNUMBER(FIND("oxidative",C899)),ISNUMBER(FIND("antioxid",C899)))</f>
        <v>0</v>
      </c>
      <c r="K899" t="b">
        <f>OR(ISNUMBER(FIND("autophag",C899)))</f>
        <v>0</v>
      </c>
      <c r="L899" t="b">
        <f>OR(ISNUMBER(FIND("morpholog",C899)))</f>
        <v>0</v>
      </c>
      <c r="M899" t="b">
        <f>OR(ISNUMBER(FIND("fibrosis",C899)),ISNUMBER(FIND("Fibrosis",C899)),ISNUMBER(FIND("fibrot",C899)))</f>
        <v>0</v>
      </c>
      <c r="N899" t="b">
        <f>OR(ISNUMBER(FIND("offspring",C899)),ISNUMBER(FIND("Parental",C899)),ISNUMBER(FIND("parental",C899)),ISNUMBER(FIND("germline",C899)),ISNUMBER(FIND("reproduc",C899)),ISNUMBER(FIND("embryo",C899)))</f>
        <v>0</v>
      </c>
      <c r="O899" t="b">
        <f>OR(ISNUMBER(FIND("metabol",C899)),ISNUMBER(FIND("Metabol",C899)),ISNUMBER(FIND("digest",C899)),ISNUMBER(FIND("mitochon",C899)))</f>
        <v>0</v>
      </c>
      <c r="P899" t="b">
        <v>1</v>
      </c>
      <c r="Q899" t="b">
        <f>OR(ISNUMBER(FIND("Bioaccum",C899)),ISNUMBER(FIND("bioaccum",C899)),ISNUMBER(FIND("accum",C899)))</f>
        <v>0</v>
      </c>
      <c r="R899" t="b">
        <f>OR(ISNUMBER(FIND("Occupation",C899)),ISNUMBER(FIND("occupation",C899)),ISNUMBER(FIND("worker",C899)),ISNUMBER(FIND("workforce",C899)))</f>
        <v>0</v>
      </c>
      <c r="S899" t="b">
        <f>NOT(OR(F899,G899,H899,I899,J899,K899,L899,M899,N899,O899,P899,Q899,R899))</f>
        <v>0</v>
      </c>
      <c r="U899" t="b">
        <f>OR(Table1[[#This Row],[Inflammation]],Table1[[#This Row],[Immune]])</f>
        <v>0</v>
      </c>
      <c r="V899" t="str">
        <f>IF(OR(Table1[[#This Row],[Rodents]],Table1[[#This Row],[Human]],Table1[[#This Row],[Pig]]),OR(ISNUMBER(FIND("intratrach",C899)),ISNUMBER(FIND("nasal ",C899)),ISNUMBER(FIND("instill",C899))),"NA")</f>
        <v>NA</v>
      </c>
      <c r="W899" t="str">
        <f>IF(OR(Table1[[#This Row],[Rodents]],Table1[[#This Row],[Human]],Table1[[#This Row],[Pig]]),OR(ISNUMBER(FIND("dermal",C899)),ISNUMBER(FIND("skin ",C899))),"NA")</f>
        <v>NA</v>
      </c>
      <c r="X899" t="str">
        <f>IF(OR(Table1[[#This Row],[Rodents]],Table1[[#This Row],[Human]],Table1[[#This Row],[Pig]]),OR(ISNUMBER(FIND("injected",C899)),ISNUMBER(FIND("periton",C899)),ISNUMBER(FIND("intrascrot",C899))),"NA")</f>
        <v>NA</v>
      </c>
      <c r="Y899" t="str">
        <f>IF(OR(Table1[[#This Row],[Rodents]],Table1[[#This Row],[Human]],Table1[[#This Row],[Pig]]),NOT(OR(Table1[[#This Row],[Inhaled/Intratracheal/intranasal]],Table1[[#This Row],[Dermal]],Table1[[#This Row],[Injected]])),"NA")</f>
        <v>NA</v>
      </c>
      <c r="AA899" t="b">
        <f>OR(ISNUMBER(FIND("fish ",C899)),ISNUMBER(FIND("Fish ",C899)),ISNUMBER(FIND("aquatic",C899)),ISNUMBER(FIND("daphnids",C899)),ISNUMBER(FIND("Carcinus maenas",C899)),ISNUMBER(FIND("Daphnia",C899)),ISNUMBER(FIND("Ruditapes philippinarum",C899)),ISNUMBER(FIND("daphnia",C899)),ISNUMBER(FIND("marine",C899)),ISNUMBER(FIND("mussel",C899)),ISNUMBER(FIND("algae",C899)),ISNUMBER(FIND("Donax faba",C899)),ISNUMBER(FIND("estuarine",C899)),ISNUMBER(FIND("snail",C899)),ISNUMBER(FIND("Prorocentrum donghaiense",C899)) )</f>
        <v>0</v>
      </c>
      <c r="AB899" t="b">
        <f>OR(ISNUMBER(FIND(" rat ",C899)),ISNUMBER(FIND(" rats ",C899)),ISNUMBER(FIND(" Rats ",C899)),ISNUMBER(FIND(" Rat ",C899)),ISNUMBER(FIND(" rat.",C899)),ISNUMBER(FIND(" rats.",C899)),ISNUMBER(FIND("mouse",C899)),ISNUMBER(FIND("mice",C899)), ISNUMBER(FIND(" Mice",C899)))</f>
        <v>0</v>
      </c>
      <c r="AC899" t="b">
        <f>OR(ISNUMBER(FIND(" cell ",C899)),ISNUMBER(FIND("fibroblast",C899)),ISNUMBER(FIND("macrophage",C899)),ISNUMBER(FIND("epithelial",C899)),ISNUMBER(FIND("endothelial",C899)),ISNUMBER(FIND("neuron",C899)),ISNUMBER(FIND(" cells ",C899)),ISNUMBER(FIND("RBC",C899)),ISNUMBER(FIND("mitochond",C899)),ISNUMBER(FIND("adipocyte",C899)),ISNUMBER(FIND("osteo",C899)),ISNUMBER(FIND("keratin",C899)),ISNUMBER(FIND(" cell's ",C899)),ISNUMBER(FIND("eukary",C899)),ISNUMBER(FIND("sperm",C899)))</f>
        <v>0</v>
      </c>
      <c r="AD899" t="b">
        <f>OR(ISNUMBER(FIND("human",B899)),ISNUMBER(FIND("workers",B899)),ISNUMBER(FIND("workforces",B899)),ISNUMBER(FIND("occupational",B899)),ISNUMBER(FIND("Case report",B899)),ISNUMBER(FIND("Workplaces",B899)),ISNUMBER(FIND("worker",B899)))</f>
        <v>0</v>
      </c>
      <c r="AE899" t="b">
        <f>OR(ISNUMBER(FIND(" plant ",C899)),ISNUMBER(FIND("Plant ",C899)),ISNUMBER(FIND("tomato",C899)),ISNUMBER(FIND("plants",C899)),ISNUMBER(FIND("Plants",C899)),ISNUMBER(FIND("algae",C899)),ISNUMBER(FIND("lettuce",C899)),ISNUMBER(FIND("green gram sprouts ",C899)),ISNUMBER(FIND("Cucurbita pepo",C899)),ISNUMBER(FIND("bean ",C899)),ISNUMBER(FIND("chloroplast",C899)),ISNUMBER(FIND("chlorophyll",C899)),ISNUMBER(FIND("seedling",C899)),ISNUMBER(FIND("canola",C899)),ISNUMBER(FIND("shoot",C899)),ISNUMBER(FIND("photosynthes",C899)),ISNUMBER(FIND(" leaves ",C899)),,ISNUMBER(FIND("agriculture",C899)),ISNUMBER(FIND(" crops ",C899)))</f>
        <v>0</v>
      </c>
      <c r="AF899" t="b">
        <f>OR(ISNUMBER(FIND("bacteria",C899)),ISNUMBER(FIND("Bacteria",C899)),ISNUMBER(FIND("Bacterium",C899)),ISNUMBER(FIND("bacterium",C899)),ISNUMBER(FIND(" coli ",C899)))</f>
        <v>1</v>
      </c>
      <c r="AG899" t="b">
        <f>OR(ISNUMBER(FIND("fungi",C899)),ISNUMBER(FIND("Fungi",C899)),ISNUMBER(FIND("fungus",C899)),ISNUMBER(FIND("Fungus",C899)),ISNUMBER(FIND("mushroom",C899)),ISNUMBER(FIND("Mushroom",C899)),ISNUMBER(FIND(" mold ",C899)))</f>
        <v>1</v>
      </c>
      <c r="AH899" t="b">
        <f>OR(ISNUMBER(FIND("Pig ",C899)),ISNUMBER(FIND("pig ",C899)),ISNUMBER(FIND("Pigs ",C899)),ISNUMBER(FIND("pigs ",C899)))</f>
        <v>0</v>
      </c>
      <c r="AI899" t="b">
        <f>OR(ISNUMBER(FIND(" C. elegans",C899)),ISNUMBER(FIND("Caenorhabditis elegans",C899)),ISNUMBER(FIND("earthworms",C899)),ISNUMBER(FIND(" Ficopomatus enigmaticus",C899)),ISNUMBER(FIND("larva",C899)),ISNUMBER(FIND("Lumbriculus variegatus",C899)),ISNUMBER(FIND("nematode",C899)))</f>
        <v>0</v>
      </c>
      <c r="AJ899" t="b">
        <f>NOT(OR(AA899,AB899,AC899,AD899,AE899,AF899,AG899,AH899,AI899))</f>
        <v>0</v>
      </c>
      <c r="AL899" t="b">
        <f>OR(AA899,AB899,AD899,AE899,AF899,AG899,AH899,AI899)</f>
        <v>1</v>
      </c>
      <c r="AM899" t="b">
        <f>IF(Table1[[#This Row],[In vivo?]],IF(Table1[[#This Row],[Cell]],FALSE,TRUE),FALSE)</f>
        <v>1</v>
      </c>
      <c r="AN899" t="b">
        <f>AND(AC899,AL899)</f>
        <v>0</v>
      </c>
      <c r="AO899" t="b">
        <f>IF(Table1[[#This Row],[Cell]],IF(Table1[[#This Row],[In vivo?]],FALSE,TRUE),FALSE)</f>
        <v>0</v>
      </c>
      <c r="AP899" t="b">
        <f>NOT(OR(Table1[[#This Row],[In vivo?]],Table1[[#This Row],[Only in Cell]]))</f>
        <v>0</v>
      </c>
      <c r="AQ899" t="str">
        <f>IF(OR(Table1[[#This Row],[Rodents]],Table1[[#This Row],[Human]],Table1[[#This Row],[Pig]]),OR(ISNUMBER(FIND("pulmonary",C899)),ISNUMBER(FIND("lung",C899))),"NA")</f>
        <v>NA</v>
      </c>
      <c r="AR899" t="str">
        <f>IF(OR(Table1[[#This Row],[Rodents]],Table1[[#This Row],[Human]],Table1[[#This Row],[Pig]]),OR(ISNUMBER(FIND("skin",C899)),ISNUMBER(FIND("dermal",C899))),"NA")</f>
        <v>NA</v>
      </c>
      <c r="AS899" t="str">
        <f>IF(OR(Table1[[#This Row],[Rodents]],Table1[[#This Row],[Human]],Table1[[#This Row],[Pig]]),OR(ISNUMBER(FIND("liver",C899)),ISNUMBER(FIND("hepat",C899))),"NA")</f>
        <v>NA</v>
      </c>
      <c r="AT899" t="str">
        <f>IF(OR(Table1[[#This Row],[Rodents]],Table1[[#This Row],[Human]],Table1[[#This Row],[Pig]]),OR(ISNUMBER(FIND("kidney",C899)),ISNUMBER(FIND("neph",C899))),"NA")</f>
        <v>NA</v>
      </c>
      <c r="AU899" t="str">
        <f>IF(OR(Table1[[#This Row],[Rodents]],Table1[[#This Row],[Human]],Table1[[#This Row],[Pig]]),OR(ISNUMBER(FIND("brain",C899)),ISNUMBER(FIND("neur",C899)),ISNUMBER(FIND("nerv",C899))),"NA")</f>
        <v>NA</v>
      </c>
      <c r="AV899" t="str">
        <f>IF(OR(Table1[[#This Row],[Rodents]],Table1[[#This Row],[Human]],Table1[[#This Row],[Pig]]),OR(ISNUMBER(FIND("heart",C899)),ISNUMBER(FIND("cardi",C899))),"NA")</f>
        <v>NA</v>
      </c>
      <c r="AW899" t="str">
        <f>IF(OR(Table1[[#This Row],[Rodents]],Table1[[#This Row],[Human]],Table1[[#This Row],[Pig]]),OR(ISNUMBER(FIND("gastro",C899)),ISNUMBER(FIND("intesti",C899)),ISNUMBER(FIND("stomach",C899))),"NA")</f>
        <v>NA</v>
      </c>
      <c r="AX899" t="str">
        <f>IF(OR(Table1[[#This Row],[Rodents]],Table1[[#This Row],[Human]],Table1[[#This Row],[Pig]]),NOT(OR(AQ899,AR899,AS899,AT899,AU899,AV899,AW899)),"NA")</f>
        <v>NA</v>
      </c>
      <c r="AY899" t="b">
        <f>OR(ISNUMBER(FIND("SWCNT",C899)),ISNUMBER(FIND("SWNT",C899)),ISNUMBER(FIND("single-wall",C899)),ISNUMBER(FIND("single wall",C899)),ISNUMBER(FIND("Single wall",C899)),ISNUMBER(FIND("Single-wall",C899)),ISNUMBER(FIND("SWCNT",B899)),ISNUMBER(FIND("SWNT",B899)),ISNUMBER(FIND("single-wall",B899)),ISNUMBER(FIND("single wall",B899)),ISNUMBER(FIND("Single-wall",B899)),ISNUMBER(FIND("Single wall",B899)))</f>
        <v>1</v>
      </c>
      <c r="AZ899" t="b">
        <f>OR(ISNUMBER(FIND("MWCNT",C899)),ISNUMBER(FIND("MWNT",C899)),ISNUMBER(FIND("multi-wall",C899)),ISNUMBER(FIND("multi wall",C899)),ISNUMBER(FIND("multiwall",C899)),ISNUMBER(FIND("Multi-wall",C899)),ISNUMBER(FIND("Multi wall",C899)),ISNUMBER(FIND("Multiwall",C899)),ISNUMBER(FIND("MWCNT",B899)),ISNUMBER(FIND("MWNT",B899)),ISNUMBER(FIND("multi-wall",B899)),ISNUMBER(FIND("multi wall",B899)),ISNUMBER(FIND("multiwall",B899)),ISNUMBER(FIND("Multi-wall",B899)),ISNUMBER(FIND("Multi wall",B899)),ISNUMBER(FIND("Multiwall",B899)),ISNUMBER(FIND("Double-wall",B899)),ISNUMBER(FIND("Double wall",B899)),ISNUMBER(FIND("Doublewall",B899)),ISNUMBER(FIND("double-wall",B899)),ISNUMBER(FIND("double wall",B899)),ISNUMBER(FIND("doublewall",B899)))</f>
        <v>0</v>
      </c>
      <c r="BA899" t="b">
        <f>AND(Table1[[#This Row],[SWCNT]],Table1[[#This Row],[MWCNT]])</f>
        <v>0</v>
      </c>
      <c r="BB899" t="b">
        <f>IF(Table1[[#This Row],[SWCNT]]=TRUE,FALSE,IF(Table1[[#This Row],[MWCNT]]=TRUE,FALSE,TRUE))</f>
        <v>0</v>
      </c>
      <c r="BC899" s="18"/>
    </row>
    <row r="900" spans="1:55" ht="296">
      <c r="A900" t="s">
        <v>3855</v>
      </c>
      <c r="B900" s="2" t="s">
        <v>3857</v>
      </c>
      <c r="C900" s="16" t="s">
        <v>3859</v>
      </c>
      <c r="D900" s="17" t="s">
        <v>1725</v>
      </c>
      <c r="E900" s="2">
        <v>2013</v>
      </c>
      <c r="F900" t="b">
        <f>OR(ISNUMBER(FIND("cytotoxic",C900)),ISNUMBER(FIND("Cytotoxic",C900)),ISNUMBER(FIND("cellular toxicity",C900)),ISNUMBER(FIND("cell death",C900)),ISNUMBER(FIND("viable",C900)),ISNUMBER(FIND("phytotoxic",C900)),ISNUMBER(FIND("acute toxicity",C900)),ISNUMBER(FIND("MTT",C900)),ISNUMBER(FIND("survival",C900)),ISNUMBER(FIND("prolifer",C900)),ISNUMBER(FIND("apoptosis",C900)),ISNUMBER(FIND("neurotoxic",C900)),ISNUMBER(FIND("  lysis ",C900)),ISNUMBER(FIND("necrosis",C900)),ISNUMBER(FIND("cellular death",C900))*3,ISNUMBER(FIND("LDH",C900)),ISNUMBER(FIND("Acute toxicity",C900)))</f>
        <v>0</v>
      </c>
      <c r="G900" t="b">
        <f>OR(ISNUMBER(FIND("genotoxic",C900)),ISNUMBER(FIND("genotoxicity",C900)),ISNUMBER(FIND("DNA damage",C900)),ISNUMBER(FIND("DNA",C900)),ISNUMBER(FIND("RNA",C900)),ISNUMBER(FIND("mesothelioma",C900)),ISNUMBER(FIND("carcino",C900)),ISNUMBER(FIND("mutagen",C900)),ISNUMBER(FIND("genetic",C900)))</f>
        <v>0</v>
      </c>
      <c r="H900" t="b">
        <f>OR(ISNUMBER(FIND("inflammatory",C900)),ISNUMBER(FIND("inflamm",C900)))</f>
        <v>0</v>
      </c>
      <c r="I900" t="b">
        <f>OR(ISNUMBER(FIND("immune",C900)),ISNUMBER(FIND("immunological",C900)),ISNUMBER(FIND("interleuk",C900)),ISNUMBER(FIND("platelet activation",C900)),ISNUMBER(FIND("monocyte",C900)),ISNUMBER(FIND("leukocyte",C900)),ISNUMBER(FIND("cytokine",C900)),ISNUMBER(FIND("CD4",C900)),ISNUMBER(FIND("CD8",C900)),ISNUMBER(FIND("T-cell",C900)))</f>
        <v>0</v>
      </c>
      <c r="J900" t="b">
        <f>OR(ISNUMBER(FIND("reactive oxygen",C900)),ISNUMBER(FIND("ROS",C900)),ISNUMBER(FIND("free radical",C900)),ISNUMBER(FIND("oxidative stress",C900)),ISNUMBER(FIND("peroxid",C900)),ISNUMBER(FIND("oxidative",C900)),ISNUMBER(FIND("antioxid",C900)))</f>
        <v>0</v>
      </c>
      <c r="K900" t="b">
        <f>OR(ISNUMBER(FIND("autophag",C900)))</f>
        <v>0</v>
      </c>
      <c r="L900" t="b">
        <f>OR(ISNUMBER(FIND("morpholog",C900)))</f>
        <v>0</v>
      </c>
      <c r="M900" t="b">
        <f>OR(ISNUMBER(FIND("fibrosis",C900)),ISNUMBER(FIND("Fibrosis",C900)),ISNUMBER(FIND("fibrot",C900)))</f>
        <v>0</v>
      </c>
      <c r="N900" t="b">
        <f>OR(ISNUMBER(FIND("offspring",C900)),ISNUMBER(FIND("Parental",C900)),ISNUMBER(FIND("parental",C900)),ISNUMBER(FIND("germline",C900)),ISNUMBER(FIND("reproduc",C900)),ISNUMBER(FIND("embryo",C900)))</f>
        <v>0</v>
      </c>
      <c r="O900" t="b">
        <f>OR(ISNUMBER(FIND("metabol",C900)),ISNUMBER(FIND("Metabol",C900)),ISNUMBER(FIND("digest",C900)),ISNUMBER(FIND("mitochon",C900)))</f>
        <v>0</v>
      </c>
      <c r="P900" t="b">
        <f>OR(ISNUMBER(FIND("ecotox",C900)),ISNUMBER(FIND("Ecotox",B900)),ISNUMBER(FIND("ecotox",B900)),ISNUMBER(FIND("Ecotox",C900)))</f>
        <v>0</v>
      </c>
      <c r="Q900" t="b">
        <v>1</v>
      </c>
      <c r="R900" t="b">
        <f>OR(ISNUMBER(FIND("Occupation",C900)),ISNUMBER(FIND("occupation",C900)),ISNUMBER(FIND("worker",C900)),ISNUMBER(FIND("workforce",C900)))</f>
        <v>0</v>
      </c>
      <c r="S900" t="b">
        <f>NOT(OR(F900,G900,H900,I900,J900,K900,L900,M900,N900,O900,P900,Q900,R900))</f>
        <v>0</v>
      </c>
      <c r="U900" t="b">
        <f>OR(Table1[[#This Row],[Inflammation]],Table1[[#This Row],[Immune]])</f>
        <v>0</v>
      </c>
      <c r="V900" t="b">
        <f>IF(OR(Table1[[#This Row],[Rodents]],Table1[[#This Row],[Human]],Table1[[#This Row],[Pig]]),OR(ISNUMBER(FIND("intratrach",C900)),ISNUMBER(FIND("nasal ",C900)),ISNUMBER(FIND("instill",C900))),"NA")</f>
        <v>0</v>
      </c>
      <c r="W900" t="b">
        <f>IF(OR(Table1[[#This Row],[Rodents]],Table1[[#This Row],[Human]],Table1[[#This Row],[Pig]]),OR(ISNUMBER(FIND("dermal",C900)),ISNUMBER(FIND("skin ",C900))),"NA")</f>
        <v>0</v>
      </c>
      <c r="X900" t="b">
        <f>IF(OR(Table1[[#This Row],[Rodents]],Table1[[#This Row],[Human]],Table1[[#This Row],[Pig]]),OR(ISNUMBER(FIND("injected",C900)),ISNUMBER(FIND("periton",C900)),ISNUMBER(FIND("intrascrot",C900))),"NA")</f>
        <v>0</v>
      </c>
      <c r="Y900" t="b">
        <f>IF(OR(Table1[[#This Row],[Rodents]],Table1[[#This Row],[Human]],Table1[[#This Row],[Pig]]),NOT(OR(Table1[[#This Row],[Inhaled/Intratracheal/intranasal]],Table1[[#This Row],[Dermal]],Table1[[#This Row],[Injected]])),"NA")</f>
        <v>1</v>
      </c>
      <c r="AA900" t="b">
        <f>OR(ISNUMBER(FIND("fish ",C900)),ISNUMBER(FIND("Fish ",C900)),ISNUMBER(FIND("aquatic",C900)),ISNUMBER(FIND("daphnids",C900)),ISNUMBER(FIND("Carcinus maenas",C900)),ISNUMBER(FIND("Daphnia",C900)),ISNUMBER(FIND("Ruditapes philippinarum",C900)),ISNUMBER(FIND("daphnia",C900)),ISNUMBER(FIND("marine",C900)),ISNUMBER(FIND("mussel",C900)),ISNUMBER(FIND("algae",C900)),ISNUMBER(FIND("Donax faba",C900)),ISNUMBER(FIND("estuarine",C900)),ISNUMBER(FIND("snail",C900)),ISNUMBER(FIND("Prorocentrum donghaiense",C900)) )</f>
        <v>0</v>
      </c>
      <c r="AB900" t="b">
        <f>OR(ISNUMBER(FIND(" rat ",C900)),ISNUMBER(FIND(" rats ",C900)),ISNUMBER(FIND(" Rats ",C900)),ISNUMBER(FIND(" Rat ",C900)),ISNUMBER(FIND(" rat.",C900)),ISNUMBER(FIND(" rats.",C900)),ISNUMBER(FIND("mouse",C900)),ISNUMBER(FIND("mice",C900)), ISNUMBER(FIND(" Mice",C900)))</f>
        <v>1</v>
      </c>
      <c r="AC900" t="b">
        <f>OR(ISNUMBER(FIND(" cell ",C900)),ISNUMBER(FIND("fibroblast",C900)),ISNUMBER(FIND("macrophage",C900)),ISNUMBER(FIND("epithelial",C900)),ISNUMBER(FIND("endothelial",C900)),ISNUMBER(FIND("neuron",C900)),ISNUMBER(FIND(" cells ",C900)),ISNUMBER(FIND("RBC",C900)),ISNUMBER(FIND("mitochond",C900)),ISNUMBER(FIND("adipocyte",C900)),ISNUMBER(FIND("osteo",C900)),ISNUMBER(FIND("keratin",C900)),ISNUMBER(FIND(" cell's ",C900)),ISNUMBER(FIND("eukary",C900)),ISNUMBER(FIND("sperm",C900)))</f>
        <v>1</v>
      </c>
      <c r="AD900" t="b">
        <f>OR(ISNUMBER(FIND("human",B900)),ISNUMBER(FIND("workers",B900)),ISNUMBER(FIND("workforces",B900)),ISNUMBER(FIND("occupational",B900)),ISNUMBER(FIND("Case report",B900)),ISNUMBER(FIND("Workplaces",B900)),ISNUMBER(FIND("worker",B900)))</f>
        <v>0</v>
      </c>
      <c r="AE900" t="b">
        <f>OR(ISNUMBER(FIND(" plant ",C900)),ISNUMBER(FIND("Plant ",C900)),ISNUMBER(FIND("tomato",C900)),ISNUMBER(FIND("plants",C900)),ISNUMBER(FIND("Plants",C900)),ISNUMBER(FIND("algae",C900)),ISNUMBER(FIND("lettuce",C900)),ISNUMBER(FIND("green gram sprouts ",C900)),ISNUMBER(FIND("Cucurbita pepo",C900)),ISNUMBER(FIND("bean ",C900)),ISNUMBER(FIND("chloroplast",C900)),ISNUMBER(FIND("chlorophyll",C900)),ISNUMBER(FIND("seedling",C900)),ISNUMBER(FIND("canola",C900)),ISNUMBER(FIND("shoot",C900)),ISNUMBER(FIND("photosynthes",C900)),ISNUMBER(FIND(" leaves ",C900)),,ISNUMBER(FIND("agriculture",C900)),ISNUMBER(FIND(" crops ",C900)))</f>
        <v>0</v>
      </c>
      <c r="AF900" t="b">
        <f>OR(ISNUMBER(FIND("bacteria",C900)),ISNUMBER(FIND("Bacteria",C900)),ISNUMBER(FIND("Bacterium",C900)),ISNUMBER(FIND("bacterium",C900)),ISNUMBER(FIND(" coli ",C900)))</f>
        <v>0</v>
      </c>
      <c r="AG900" t="b">
        <f>OR(ISNUMBER(FIND("fungi",C900)),ISNUMBER(FIND("Fungi",C900)),ISNUMBER(FIND("fungus",C900)),ISNUMBER(FIND("Fungus",C900)),ISNUMBER(FIND("mushroom",C900)),ISNUMBER(FIND("Mushroom",C900)),ISNUMBER(FIND(" mold ",C900)))</f>
        <v>0</v>
      </c>
      <c r="AH900" t="b">
        <f>OR(ISNUMBER(FIND("Pig ",C900)),ISNUMBER(FIND("pig ",C900)),ISNUMBER(FIND("Pigs ",C900)),ISNUMBER(FIND("pigs ",C900)))</f>
        <v>0</v>
      </c>
      <c r="AI900" t="b">
        <f>OR(ISNUMBER(FIND(" C. elegans",C900)),ISNUMBER(FIND("Caenorhabditis elegans",C900)),ISNUMBER(FIND("earthworms",C900)),ISNUMBER(FIND(" Ficopomatus enigmaticus",C900)),ISNUMBER(FIND("larva",C900)),ISNUMBER(FIND("Lumbriculus variegatus",C900)),ISNUMBER(FIND("nematode",C900)))</f>
        <v>0</v>
      </c>
      <c r="AJ900" t="b">
        <f>NOT(OR(AA900,AB900,AC900,AD900,AE900,AF900,AG900,AH900,AI900))</f>
        <v>0</v>
      </c>
      <c r="AL900" t="b">
        <f>OR(AA900,AB900,AD900,AE900,AF900,AG900,AH900,AI900)</f>
        <v>1</v>
      </c>
      <c r="AM900" t="b">
        <f>IF(Table1[[#This Row],[In vivo?]],IF(Table1[[#This Row],[Cell]],FALSE,TRUE),FALSE)</f>
        <v>0</v>
      </c>
      <c r="AN900" t="b">
        <f>AND(AC900,AL900)</f>
        <v>1</v>
      </c>
      <c r="AO900" t="b">
        <f>IF(Table1[[#This Row],[Cell]],IF(Table1[[#This Row],[In vivo?]],FALSE,TRUE),FALSE)</f>
        <v>0</v>
      </c>
      <c r="AP900" t="b">
        <f>NOT(OR(Table1[[#This Row],[In vivo?]],Table1[[#This Row],[Only in Cell]]))</f>
        <v>0</v>
      </c>
      <c r="AQ900" t="b">
        <f>IF(OR(Table1[[#This Row],[Rodents]],Table1[[#This Row],[Human]],Table1[[#This Row],[Pig]]),OR(ISNUMBER(FIND("pulmonary",C900)),ISNUMBER(FIND("lung",C900))),"NA")</f>
        <v>1</v>
      </c>
      <c r="AR900" t="b">
        <f>IF(OR(Table1[[#This Row],[Rodents]],Table1[[#This Row],[Human]],Table1[[#This Row],[Pig]]),OR(ISNUMBER(FIND("skin",C900)),ISNUMBER(FIND("dermal",C900))),"NA")</f>
        <v>0</v>
      </c>
      <c r="AS900" t="b">
        <f>IF(OR(Table1[[#This Row],[Rodents]],Table1[[#This Row],[Human]],Table1[[#This Row],[Pig]]),OR(ISNUMBER(FIND("liver",C900)),ISNUMBER(FIND("hepat",C900))),"NA")</f>
        <v>0</v>
      </c>
      <c r="AT900" t="b">
        <f>IF(OR(Table1[[#This Row],[Rodents]],Table1[[#This Row],[Human]],Table1[[#This Row],[Pig]]),OR(ISNUMBER(FIND("kidney",C900)),ISNUMBER(FIND("neph",C900))),"NA")</f>
        <v>0</v>
      </c>
      <c r="AU900" t="b">
        <f>IF(OR(Table1[[#This Row],[Rodents]],Table1[[#This Row],[Human]],Table1[[#This Row],[Pig]]),OR(ISNUMBER(FIND("brain",C900)),ISNUMBER(FIND("neur",C900)),ISNUMBER(FIND("nerv",C900))),"NA")</f>
        <v>1</v>
      </c>
      <c r="AV900" t="b">
        <f>IF(OR(Table1[[#This Row],[Rodents]],Table1[[#This Row],[Human]],Table1[[#This Row],[Pig]]),OR(ISNUMBER(FIND("heart",C900)),ISNUMBER(FIND("cardi",C900))),"NA")</f>
        <v>0</v>
      </c>
      <c r="AW900" t="b">
        <f>IF(OR(Table1[[#This Row],[Rodents]],Table1[[#This Row],[Human]],Table1[[#This Row],[Pig]]),OR(ISNUMBER(FIND("gastro",C900)),ISNUMBER(FIND("intesti",C900)),ISNUMBER(FIND("stomach",C900))),"NA")</f>
        <v>0</v>
      </c>
      <c r="AX900" t="b">
        <f>IF(OR(Table1[[#This Row],[Rodents]],Table1[[#This Row],[Human]],Table1[[#This Row],[Pig]]),NOT(OR(AQ900,AR900,AS900,AT900,AU900,AV900,AW900)),"NA")</f>
        <v>0</v>
      </c>
      <c r="AY900" t="b">
        <f>OR(ISNUMBER(FIND("SWCNT",C900)),ISNUMBER(FIND("SWNT",C900)),ISNUMBER(FIND("single-wall",C900)),ISNUMBER(FIND("single wall",C900)),ISNUMBER(FIND("Single wall",C900)),ISNUMBER(FIND("Single-wall",C900)),ISNUMBER(FIND("SWCNT",B900)),ISNUMBER(FIND("SWNT",B900)),ISNUMBER(FIND("single-wall",B900)),ISNUMBER(FIND("single wall",B900)),ISNUMBER(FIND("Single-wall",B900)),ISNUMBER(FIND("Single wall",B900)))</f>
        <v>0</v>
      </c>
      <c r="AZ900" t="b">
        <f>OR(ISNUMBER(FIND("MWCNT",C900)),ISNUMBER(FIND("MWNT",C900)),ISNUMBER(FIND("multi-wall",C900)),ISNUMBER(FIND("multi wall",C900)),ISNUMBER(FIND("multiwall",C900)),ISNUMBER(FIND("Multi-wall",C900)),ISNUMBER(FIND("Multi wall",C900)),ISNUMBER(FIND("Multiwall",C900)),ISNUMBER(FIND("MWCNT",B900)),ISNUMBER(FIND("MWNT",B900)),ISNUMBER(FIND("multi-wall",B900)),ISNUMBER(FIND("multi wall",B900)),ISNUMBER(FIND("multiwall",B900)),ISNUMBER(FIND("Multi-wall",B900)),ISNUMBER(FIND("Multi wall",B900)),ISNUMBER(FIND("Multiwall",B900)),ISNUMBER(FIND("Double-wall",B900)),ISNUMBER(FIND("Double wall",B900)),ISNUMBER(FIND("Doublewall",B900)),ISNUMBER(FIND("double-wall",B900)),ISNUMBER(FIND("double wall",B900)),ISNUMBER(FIND("doublewall",B900)))</f>
        <v>1</v>
      </c>
      <c r="BA900" t="b">
        <f>AND(Table1[[#This Row],[SWCNT]],Table1[[#This Row],[MWCNT]])</f>
        <v>0</v>
      </c>
      <c r="BB900" t="b">
        <f>IF(Table1[[#This Row],[SWCNT]]=TRUE,FALSE,IF(Table1[[#This Row],[MWCNT]]=TRUE,FALSE,TRUE))</f>
        <v>0</v>
      </c>
      <c r="BC900" s="18"/>
    </row>
    <row r="901" spans="1:55" ht="222">
      <c r="A901" t="s">
        <v>3876</v>
      </c>
      <c r="B901" s="2" t="s">
        <v>3878</v>
      </c>
      <c r="C901" s="16" t="s">
        <v>3880</v>
      </c>
      <c r="D901" s="17" t="s">
        <v>890</v>
      </c>
      <c r="E901" s="2">
        <v>2013</v>
      </c>
      <c r="F901" t="b">
        <f>OR(ISNUMBER(FIND("cytotoxic",C901)),ISNUMBER(FIND("Cytotoxic",C901)),ISNUMBER(FIND("cellular toxicity",C901)),ISNUMBER(FIND("cell death",C901)),ISNUMBER(FIND("viable",C901)),ISNUMBER(FIND("phytotoxic",C901)),ISNUMBER(FIND("acute toxicity",C901)),ISNUMBER(FIND("MTT",C901)),ISNUMBER(FIND("survival",C901)),ISNUMBER(FIND("prolifer",C901)),ISNUMBER(FIND("apoptosis",C901)),ISNUMBER(FIND("neurotoxic",C901)),ISNUMBER(FIND("  lysis ",C901)),ISNUMBER(FIND("necrosis",C901)),ISNUMBER(FIND("cellular death",C901))*3,ISNUMBER(FIND("LDH",C901)),ISNUMBER(FIND("Acute toxicity",C901)))</f>
        <v>0</v>
      </c>
      <c r="G901" t="b">
        <f>OR(ISNUMBER(FIND("genotoxic",C901)),ISNUMBER(FIND("genotoxicity",C901)),ISNUMBER(FIND("DNA damage",C901)),ISNUMBER(FIND("DNA",C901)),ISNUMBER(FIND("RNA",C901)),ISNUMBER(FIND("mesothelioma",C901)),ISNUMBER(FIND("carcino",C901)),ISNUMBER(FIND("mutagen",C901)),ISNUMBER(FIND("genetic",C901)))</f>
        <v>0</v>
      </c>
      <c r="H901" t="b">
        <f>OR(ISNUMBER(FIND("inflammatory",C901)),ISNUMBER(FIND("inflamm",C901)))</f>
        <v>0</v>
      </c>
      <c r="I901" t="b">
        <f>OR(ISNUMBER(FIND("immune",C901)),ISNUMBER(FIND("immunological",C901)),ISNUMBER(FIND("interleuk",C901)),ISNUMBER(FIND("platelet activation",C901)),ISNUMBER(FIND("monocyte",C901)),ISNUMBER(FIND("leukocyte",C901)),ISNUMBER(FIND("cytokine",C901)),ISNUMBER(FIND("CD4",C901)),ISNUMBER(FIND("CD8",C901)),ISNUMBER(FIND("T-cell",C901)))</f>
        <v>0</v>
      </c>
      <c r="J901" t="b">
        <f>OR(ISNUMBER(FIND("reactive oxygen",C901)),ISNUMBER(FIND("ROS",C901)),ISNUMBER(FIND("free radical",C901)),ISNUMBER(FIND("oxidative stress",C901)),ISNUMBER(FIND("peroxid",C901)),ISNUMBER(FIND("oxidative",C901)),ISNUMBER(FIND("antioxid",C901)))</f>
        <v>0</v>
      </c>
      <c r="K901" t="b">
        <f>OR(ISNUMBER(FIND("autophag",C901)))</f>
        <v>0</v>
      </c>
      <c r="L901" t="b">
        <f>OR(ISNUMBER(FIND("morpholog",C901)))</f>
        <v>0</v>
      </c>
      <c r="M901" t="b">
        <f>OR(ISNUMBER(FIND("fibrosis",C901)),ISNUMBER(FIND("Fibrosis",C901)),ISNUMBER(FIND("fibrot",C901)))</f>
        <v>0</v>
      </c>
      <c r="N901" t="b">
        <f>OR(ISNUMBER(FIND("offspring",C901)),ISNUMBER(FIND("Parental",C901)),ISNUMBER(FIND("parental",C901)),ISNUMBER(FIND("germline",C901)),ISNUMBER(FIND("reproduc",C901)),ISNUMBER(FIND("embryo",C901)))</f>
        <v>0</v>
      </c>
      <c r="O901" t="b">
        <f>OR(ISNUMBER(FIND("metabol",C901)),ISNUMBER(FIND("Metabol",C901)),ISNUMBER(FIND("digest",C901)),ISNUMBER(FIND("mitochon",C901)))</f>
        <v>0</v>
      </c>
      <c r="P901" t="b">
        <f>OR(ISNUMBER(FIND("ecotox",C901)),ISNUMBER(FIND("Ecotox",B901)),ISNUMBER(FIND("ecotox",B901)),ISNUMBER(FIND("Ecotox",C901)))</f>
        <v>0</v>
      </c>
      <c r="Q901" t="b">
        <v>1</v>
      </c>
      <c r="R901" t="b">
        <f>OR(ISNUMBER(FIND("Occupation",C901)),ISNUMBER(FIND("occupation",C901)),ISNUMBER(FIND("worker",C901)),ISNUMBER(FIND("workforce",C901)))</f>
        <v>0</v>
      </c>
      <c r="S901" t="b">
        <f>NOT(OR(F901,G901,H901,I901,J901,K901,L901,M901,N901,O901,P901,Q901,R901))</f>
        <v>0</v>
      </c>
      <c r="U901" t="b">
        <f>OR(Table1[[#This Row],[Inflammation]],Table1[[#This Row],[Immune]])</f>
        <v>0</v>
      </c>
      <c r="V901" t="b">
        <f>IF(OR(Table1[[#This Row],[Rodents]],Table1[[#This Row],[Human]],Table1[[#This Row],[Pig]]),OR(ISNUMBER(FIND("intratrach",C901)),ISNUMBER(FIND("nasal ",C901)),ISNUMBER(FIND("instill",C901))),"NA")</f>
        <v>0</v>
      </c>
      <c r="W901" t="b">
        <f>IF(OR(Table1[[#This Row],[Rodents]],Table1[[#This Row],[Human]],Table1[[#This Row],[Pig]]),OR(ISNUMBER(FIND("dermal",C901)),ISNUMBER(FIND("skin ",C901))),"NA")</f>
        <v>0</v>
      </c>
      <c r="X901" t="b">
        <f>IF(OR(Table1[[#This Row],[Rodents]],Table1[[#This Row],[Human]],Table1[[#This Row],[Pig]]),OR(ISNUMBER(FIND("injected",C901)),ISNUMBER(FIND("periton",C901)),ISNUMBER(FIND("intrascrot",C901))),"NA")</f>
        <v>0</v>
      </c>
      <c r="Y901" t="b">
        <f>IF(OR(Table1[[#This Row],[Rodents]],Table1[[#This Row],[Human]],Table1[[#This Row],[Pig]]),NOT(OR(Table1[[#This Row],[Inhaled/Intratracheal/intranasal]],Table1[[#This Row],[Dermal]],Table1[[#This Row],[Injected]])),"NA")</f>
        <v>1</v>
      </c>
      <c r="AA901" t="b">
        <f>OR(ISNUMBER(FIND("fish ",C901)),ISNUMBER(FIND("Fish ",C901)),ISNUMBER(FIND("aquatic",C901)),ISNUMBER(FIND("daphnids",C901)),ISNUMBER(FIND("Carcinus maenas",C901)),ISNUMBER(FIND("Daphnia",C901)),ISNUMBER(FIND("Ruditapes philippinarum",C901)),ISNUMBER(FIND("daphnia",C901)),ISNUMBER(FIND("marine",C901)),ISNUMBER(FIND("mussel",C901)),ISNUMBER(FIND("algae",C901)),ISNUMBER(FIND("Donax faba",C901)),ISNUMBER(FIND("estuarine",C901)),ISNUMBER(FIND("snail",C901)),ISNUMBER(FIND("Prorocentrum donghaiense",C901)) )</f>
        <v>0</v>
      </c>
      <c r="AB901" t="b">
        <f>OR(ISNUMBER(FIND(" rat ",C901)),ISNUMBER(FIND(" rats ",C901)),ISNUMBER(FIND(" Rats ",C901)),ISNUMBER(FIND(" Rat ",C901)),ISNUMBER(FIND(" rat.",C901)),ISNUMBER(FIND(" rats.",C901)),ISNUMBER(FIND("mouse",C901)),ISNUMBER(FIND("mice",C901)), ISNUMBER(FIND(" Mice",C901)))</f>
        <v>1</v>
      </c>
      <c r="AC901" t="b">
        <f>OR(ISNUMBER(FIND(" cell ",C901)),ISNUMBER(FIND("fibroblast",C901)),ISNUMBER(FIND("macrophage",C901)),ISNUMBER(FIND("epithelial",C901)),ISNUMBER(FIND("endothelial",C901)),ISNUMBER(FIND("neuron",C901)),ISNUMBER(FIND(" cells ",C901)),ISNUMBER(FIND("RBC",C901)),ISNUMBER(FIND("mitochond",C901)),ISNUMBER(FIND("adipocyte",C901)),ISNUMBER(FIND("osteo",C901)),ISNUMBER(FIND("keratin",C901)),ISNUMBER(FIND(" cell's ",C901)),ISNUMBER(FIND("eukary",C901)),ISNUMBER(FIND("sperm",C901)))</f>
        <v>1</v>
      </c>
      <c r="AD901" t="b">
        <f>OR(ISNUMBER(FIND("human",B901)),ISNUMBER(FIND("workers",B901)),ISNUMBER(FIND("workforces",B901)),ISNUMBER(FIND("occupational",B901)),ISNUMBER(FIND("Case report",B901)),ISNUMBER(FIND("Workplaces",B901)),ISNUMBER(FIND("worker",B901)))</f>
        <v>0</v>
      </c>
      <c r="AE901" t="b">
        <f>OR(ISNUMBER(FIND(" plant ",C901)),ISNUMBER(FIND("Plant ",C901)),ISNUMBER(FIND("tomato",C901)),ISNUMBER(FIND("plants",C901)),ISNUMBER(FIND("Plants",C901)),ISNUMBER(FIND("algae",C901)),ISNUMBER(FIND("lettuce",C901)),ISNUMBER(FIND("green gram sprouts ",C901)),ISNUMBER(FIND("Cucurbita pepo",C901)),ISNUMBER(FIND("bean ",C901)),ISNUMBER(FIND("chloroplast",C901)),ISNUMBER(FIND("chlorophyll",C901)),ISNUMBER(FIND("seedling",C901)),ISNUMBER(FIND("canola",C901)),ISNUMBER(FIND("shoot",C901)),ISNUMBER(FIND("photosynthes",C901)),ISNUMBER(FIND(" leaves ",C901)),,ISNUMBER(FIND("agriculture",C901)),ISNUMBER(FIND(" crops ",C901)))</f>
        <v>0</v>
      </c>
      <c r="AF901" t="b">
        <f>OR(ISNUMBER(FIND("bacteria",C901)),ISNUMBER(FIND("Bacteria",C901)),ISNUMBER(FIND("Bacterium",C901)),ISNUMBER(FIND("bacterium",C901)),ISNUMBER(FIND(" coli ",C901)))</f>
        <v>0</v>
      </c>
      <c r="AG901" t="b">
        <f>OR(ISNUMBER(FIND("fungi",C901)),ISNUMBER(FIND("Fungi",C901)),ISNUMBER(FIND("fungus",C901)),ISNUMBER(FIND("Fungus",C901)),ISNUMBER(FIND("mushroom",C901)),ISNUMBER(FIND("Mushroom",C901)),ISNUMBER(FIND(" mold ",C901)))</f>
        <v>0</v>
      </c>
      <c r="AH901" t="b">
        <f>OR(ISNUMBER(FIND("Pig ",C901)),ISNUMBER(FIND("pig ",C901)),ISNUMBER(FIND("Pigs ",C901)),ISNUMBER(FIND("pigs ",C901)))</f>
        <v>0</v>
      </c>
      <c r="AI901" t="b">
        <f>OR(ISNUMBER(FIND(" C. elegans",C901)),ISNUMBER(FIND("Caenorhabditis elegans",C901)),ISNUMBER(FIND("earthworms",C901)),ISNUMBER(FIND(" Ficopomatus enigmaticus",C901)),ISNUMBER(FIND("larva",C901)),ISNUMBER(FIND("Lumbriculus variegatus",C901)),ISNUMBER(FIND("nematode",C901)))</f>
        <v>0</v>
      </c>
      <c r="AJ901" t="b">
        <f>NOT(OR(AA901,AB901,AC901,AD901,AE901,AF901,AG901,AH901,AI901))</f>
        <v>0</v>
      </c>
      <c r="AL901" t="b">
        <f>OR(AA901,AB901,AD901,AE901,AF901,AG901,AH901,AI901)</f>
        <v>1</v>
      </c>
      <c r="AM901" t="b">
        <f>IF(Table1[[#This Row],[In vivo?]],IF(Table1[[#This Row],[Cell]],FALSE,TRUE),FALSE)</f>
        <v>0</v>
      </c>
      <c r="AN901" t="b">
        <f>AND(AC901,AL901)</f>
        <v>1</v>
      </c>
      <c r="AO901" t="b">
        <f>IF(Table1[[#This Row],[Cell]],IF(Table1[[#This Row],[In vivo?]],FALSE,TRUE),FALSE)</f>
        <v>0</v>
      </c>
      <c r="AP901" t="b">
        <f>NOT(OR(Table1[[#This Row],[In vivo?]],Table1[[#This Row],[Only in Cell]]))</f>
        <v>0</v>
      </c>
      <c r="AQ901" t="b">
        <f>IF(OR(Table1[[#This Row],[Rodents]],Table1[[#This Row],[Human]],Table1[[#This Row],[Pig]]),OR(ISNUMBER(FIND("pulmonary",C901)),ISNUMBER(FIND("lung",C901))),"NA")</f>
        <v>0</v>
      </c>
      <c r="AR901" t="b">
        <f>IF(OR(Table1[[#This Row],[Rodents]],Table1[[#This Row],[Human]],Table1[[#This Row],[Pig]]),OR(ISNUMBER(FIND("skin",C901)),ISNUMBER(FIND("dermal",C901))),"NA")</f>
        <v>0</v>
      </c>
      <c r="AS901" t="b">
        <f>IF(OR(Table1[[#This Row],[Rodents]],Table1[[#This Row],[Human]],Table1[[#This Row],[Pig]]),OR(ISNUMBER(FIND("liver",C901)),ISNUMBER(FIND("hepat",C901))),"NA")</f>
        <v>1</v>
      </c>
      <c r="AT901" t="b">
        <f>IF(OR(Table1[[#This Row],[Rodents]],Table1[[#This Row],[Human]],Table1[[#This Row],[Pig]]),OR(ISNUMBER(FIND("kidney",C901)),ISNUMBER(FIND("neph",C901))),"NA")</f>
        <v>0</v>
      </c>
      <c r="AU901" t="b">
        <f>IF(OR(Table1[[#This Row],[Rodents]],Table1[[#This Row],[Human]],Table1[[#This Row],[Pig]]),OR(ISNUMBER(FIND("brain",C901)),ISNUMBER(FIND("neur",C901)),ISNUMBER(FIND("nerv",C901))),"NA")</f>
        <v>0</v>
      </c>
      <c r="AV901" t="b">
        <f>IF(OR(Table1[[#This Row],[Rodents]],Table1[[#This Row],[Human]],Table1[[#This Row],[Pig]]),OR(ISNUMBER(FIND("heart",C901)),ISNUMBER(FIND("cardi",C901))),"NA")</f>
        <v>0</v>
      </c>
      <c r="AW901" t="b">
        <f>IF(OR(Table1[[#This Row],[Rodents]],Table1[[#This Row],[Human]],Table1[[#This Row],[Pig]]),OR(ISNUMBER(FIND("gastro",C901)),ISNUMBER(FIND("intesti",C901)),ISNUMBER(FIND("stomach",C901))),"NA")</f>
        <v>0</v>
      </c>
      <c r="AX901" t="b">
        <f>IF(OR(Table1[[#This Row],[Rodents]],Table1[[#This Row],[Human]],Table1[[#This Row],[Pig]]),NOT(OR(AQ901,AR901,AS901,AT901,AU901,AV901,AW901)),"NA")</f>
        <v>0</v>
      </c>
      <c r="AY901" t="b">
        <f>OR(ISNUMBER(FIND("SWCNT",C901)),ISNUMBER(FIND("SWNT",C901)),ISNUMBER(FIND("single-wall",C901)),ISNUMBER(FIND("single wall",C901)),ISNUMBER(FIND("Single wall",C901)),ISNUMBER(FIND("Single-wall",C901)),ISNUMBER(FIND("SWCNT",B901)),ISNUMBER(FIND("SWNT",B901)),ISNUMBER(FIND("single-wall",B901)),ISNUMBER(FIND("single wall",B901)),ISNUMBER(FIND("Single-wall",B901)),ISNUMBER(FIND("Single wall",B901)))</f>
        <v>1</v>
      </c>
      <c r="AZ901" t="b">
        <f>OR(ISNUMBER(FIND("MWCNT",C901)),ISNUMBER(FIND("MWNT",C901)),ISNUMBER(FIND("multi-wall",C901)),ISNUMBER(FIND("multi wall",C901)),ISNUMBER(FIND("multiwall",C901)),ISNUMBER(FIND("Multi-wall",C901)),ISNUMBER(FIND("Multi wall",C901)),ISNUMBER(FIND("Multiwall",C901)),ISNUMBER(FIND("MWCNT",B901)),ISNUMBER(FIND("MWNT",B901)),ISNUMBER(FIND("multi-wall",B901)),ISNUMBER(FIND("multi wall",B901)),ISNUMBER(FIND("multiwall",B901)),ISNUMBER(FIND("Multi-wall",B901)),ISNUMBER(FIND("Multi wall",B901)),ISNUMBER(FIND("Multiwall",B901)),ISNUMBER(FIND("Double-wall",B901)),ISNUMBER(FIND("Double wall",B901)),ISNUMBER(FIND("Doublewall",B901)),ISNUMBER(FIND("double-wall",B901)),ISNUMBER(FIND("double wall",B901)),ISNUMBER(FIND("doublewall",B901)))</f>
        <v>1</v>
      </c>
      <c r="BA901" t="b">
        <f>AND(Table1[[#This Row],[SWCNT]],Table1[[#This Row],[MWCNT]])</f>
        <v>1</v>
      </c>
      <c r="BB901" t="b">
        <f>IF(Table1[[#This Row],[SWCNT]]=TRUE,FALSE,IF(Table1[[#This Row],[MWCNT]]=TRUE,FALSE,TRUE))</f>
        <v>0</v>
      </c>
      <c r="BC901" s="18"/>
    </row>
    <row r="902" spans="1:55" ht="203.5">
      <c r="A902" t="s">
        <v>4016</v>
      </c>
      <c r="B902" s="2" t="s">
        <v>4017</v>
      </c>
      <c r="C902" s="16" t="s">
        <v>4018</v>
      </c>
      <c r="D902" s="17" t="s">
        <v>653</v>
      </c>
      <c r="E902" s="2">
        <v>2013</v>
      </c>
      <c r="F902" t="b">
        <f>OR(ISNUMBER(FIND("cytotoxic",C902)),ISNUMBER(FIND("Cytotoxic",C902)),ISNUMBER(FIND("cellular toxicity",C902)),ISNUMBER(FIND("cell death",C902)),ISNUMBER(FIND("viable",C902)),ISNUMBER(FIND("phytotoxic",C902)),ISNUMBER(FIND("acute toxicity",C902)),ISNUMBER(FIND("MTT",C902)),ISNUMBER(FIND("survival",C902)),ISNUMBER(FIND("prolifer",C902)),ISNUMBER(FIND("apoptosis",C902)),ISNUMBER(FIND("neurotoxic",C902)),ISNUMBER(FIND("  lysis ",C902)),ISNUMBER(FIND("necrosis",C902)),ISNUMBER(FIND("cellular death",C902))*3,ISNUMBER(FIND("LDH",C902)),ISNUMBER(FIND("Acute toxicity",C902)))</f>
        <v>0</v>
      </c>
      <c r="G902" t="b">
        <f>OR(ISNUMBER(FIND("genotoxic",C902)),ISNUMBER(FIND("genotoxicity",C902)),ISNUMBER(FIND("DNA damage",C902)),ISNUMBER(FIND("DNA",C902)),ISNUMBER(FIND("RNA",C902)),ISNUMBER(FIND("mesothelioma",C902)),ISNUMBER(FIND("carcino",C902)),ISNUMBER(FIND("mutagen",C902)),ISNUMBER(FIND("genetic",C902)))</f>
        <v>0</v>
      </c>
      <c r="H902" t="b">
        <f>OR(ISNUMBER(FIND("inflammatory",C902)),ISNUMBER(FIND("inflamm",C902)))</f>
        <v>0</v>
      </c>
      <c r="I902" t="b">
        <f>OR(ISNUMBER(FIND("immune",C902)),ISNUMBER(FIND("immunological",C902)),ISNUMBER(FIND("interleuk",C902)),ISNUMBER(FIND("platelet activation",C902)),ISNUMBER(FIND("monocyte",C902)),ISNUMBER(FIND("leukocyte",C902)),ISNUMBER(FIND("cytokine",C902)),ISNUMBER(FIND("CD4",C902)),ISNUMBER(FIND("CD8",C902)),ISNUMBER(FIND("T-cell",C902)))</f>
        <v>0</v>
      </c>
      <c r="J902" t="b">
        <f>OR(ISNUMBER(FIND("reactive oxygen",C902)),ISNUMBER(FIND("ROS",C902)),ISNUMBER(FIND("free radical",C902)),ISNUMBER(FIND("oxidative stress",C902)),ISNUMBER(FIND("peroxid",C902)),ISNUMBER(FIND("oxidative",C902)),ISNUMBER(FIND("antioxid",C902)))</f>
        <v>0</v>
      </c>
      <c r="K902" t="b">
        <f>OR(ISNUMBER(FIND("autophag",C902)))</f>
        <v>0</v>
      </c>
      <c r="L902" t="b">
        <f>OR(ISNUMBER(FIND("morpholog",C902)))</f>
        <v>0</v>
      </c>
      <c r="M902" t="b">
        <f>OR(ISNUMBER(FIND("fibrosis",C902)),ISNUMBER(FIND("Fibrosis",C902)),ISNUMBER(FIND("fibrot",C902)))</f>
        <v>0</v>
      </c>
      <c r="N902" t="b">
        <f>OR(ISNUMBER(FIND("offspring",C902)),ISNUMBER(FIND("Parental",C902)),ISNUMBER(FIND("parental",C902)),ISNUMBER(FIND("germline",C902)),ISNUMBER(FIND("reproduc",C902)),ISNUMBER(FIND("embryo",C902)))</f>
        <v>0</v>
      </c>
      <c r="O902" t="b">
        <f>OR(ISNUMBER(FIND("metabol",C902)),ISNUMBER(FIND("Metabol",C902)),ISNUMBER(FIND("digest",C902)),ISNUMBER(FIND("mitochon",C902)))</f>
        <v>0</v>
      </c>
      <c r="P902" t="b">
        <f>OR(ISNUMBER(FIND("ecotox",C902)),ISNUMBER(FIND("Ecotox",B902)),ISNUMBER(FIND("ecotox",B902)),ISNUMBER(FIND("Ecotox",C902)))</f>
        <v>0</v>
      </c>
      <c r="Q902" t="b">
        <f>OR(ISNUMBER(FIND("Bioaccum",C902)),ISNUMBER(FIND("bioaccum",C902)),ISNUMBER(FIND("accum",C902)))</f>
        <v>0</v>
      </c>
      <c r="R902" t="b">
        <f>OR(ISNUMBER(FIND("Occupation",C902)),ISNUMBER(FIND("occupation",C902)),ISNUMBER(FIND("worker",C902)),ISNUMBER(FIND("workforce",C902)))</f>
        <v>0</v>
      </c>
      <c r="S902" t="b">
        <f>NOT(OR(F902,G902,H902,I902,J902,K902,L902,M902,N902,O902,P902,Q902,R902))</f>
        <v>1</v>
      </c>
      <c r="U902" t="b">
        <f>OR(Table1[[#This Row],[Inflammation]],Table1[[#This Row],[Immune]])</f>
        <v>0</v>
      </c>
      <c r="V902" t="str">
        <f>IF(OR(Table1[[#This Row],[Rodents]],Table1[[#This Row],[Human]],Table1[[#This Row],[Pig]]),OR(ISNUMBER(FIND("intratrach",C902)),ISNUMBER(FIND("nasal ",C902)),ISNUMBER(FIND("instill",C902))),"NA")</f>
        <v>NA</v>
      </c>
      <c r="W902" t="str">
        <f>IF(OR(Table1[[#This Row],[Rodents]],Table1[[#This Row],[Human]],Table1[[#This Row],[Pig]]),OR(ISNUMBER(FIND("dermal",C902)),ISNUMBER(FIND("skin ",C902))),"NA")</f>
        <v>NA</v>
      </c>
      <c r="X902" t="str">
        <f>IF(OR(Table1[[#This Row],[Rodents]],Table1[[#This Row],[Human]],Table1[[#This Row],[Pig]]),OR(ISNUMBER(FIND("injected",C902)),ISNUMBER(FIND("periton",C902)),ISNUMBER(FIND("intrascrot",C902))),"NA")</f>
        <v>NA</v>
      </c>
      <c r="Y902" t="str">
        <f>IF(OR(Table1[[#This Row],[Rodents]],Table1[[#This Row],[Human]],Table1[[#This Row],[Pig]]),NOT(OR(Table1[[#This Row],[Inhaled/Intratracheal/intranasal]],Table1[[#This Row],[Dermal]],Table1[[#This Row],[Injected]])),"NA")</f>
        <v>NA</v>
      </c>
      <c r="AA902" t="b">
        <f>OR(ISNUMBER(FIND("fish ",C902)),ISNUMBER(FIND("Fish ",C902)),ISNUMBER(FIND("aquatic",C902)),ISNUMBER(FIND("daphnids",C902)),ISNUMBER(FIND("Carcinus maenas",C902)),ISNUMBER(FIND("Daphnia",C902)),ISNUMBER(FIND("Ruditapes philippinarum",C902)),ISNUMBER(FIND("daphnia",C902)),ISNUMBER(FIND("marine",C902)),ISNUMBER(FIND("mussel",C902)),ISNUMBER(FIND("algae",C902)),ISNUMBER(FIND("Donax faba",C902)),ISNUMBER(FIND("estuarine",C902)),ISNUMBER(FIND("snail",C902)),ISNUMBER(FIND("Prorocentrum donghaiense",C902)) )</f>
        <v>0</v>
      </c>
      <c r="AB902" t="b">
        <f>OR(ISNUMBER(FIND(" rat ",C902)),ISNUMBER(FIND(" rats ",C902)),ISNUMBER(FIND(" Rats ",C902)),ISNUMBER(FIND(" Rat ",C902)),ISNUMBER(FIND(" rat.",C902)),ISNUMBER(FIND(" rats.",C902)),ISNUMBER(FIND("mouse",C902)),ISNUMBER(FIND("mice",C902)), ISNUMBER(FIND(" Mice",C902)))</f>
        <v>0</v>
      </c>
      <c r="AC902" t="b">
        <f>OR(ISNUMBER(FIND(" cell ",C902)),ISNUMBER(FIND("fibroblast",C902)),ISNUMBER(FIND("macrophage",C902)),ISNUMBER(FIND("epithelial",C902)),ISNUMBER(FIND("endothelial",C902)),ISNUMBER(FIND("neuron",C902)),ISNUMBER(FIND(" cells ",C902)),ISNUMBER(FIND("RBC",C902)),ISNUMBER(FIND("mitochond",C902)),ISNUMBER(FIND("adipocyte",C902)),ISNUMBER(FIND("osteo",C902)),ISNUMBER(FIND("keratin",C902)),ISNUMBER(FIND(" cell's ",C902)),ISNUMBER(FIND("eukary",C902)),ISNUMBER(FIND("sperm",C902)))</f>
        <v>1</v>
      </c>
      <c r="AD902" t="b">
        <f>OR(ISNUMBER(FIND("human",B902)),ISNUMBER(FIND("workers",B902)),ISNUMBER(FIND("workforces",B902)),ISNUMBER(FIND("occupational",B902)),ISNUMBER(FIND("Case report",B902)),ISNUMBER(FIND("Workplaces",B902)),ISNUMBER(FIND("worker",B902)))</f>
        <v>0</v>
      </c>
      <c r="AE902" t="b">
        <f>OR(ISNUMBER(FIND(" plant ",C902)),ISNUMBER(FIND("Plant ",C902)),ISNUMBER(FIND("tomato",C902)),ISNUMBER(FIND("plants",C902)),ISNUMBER(FIND("Plants",C902)),ISNUMBER(FIND("algae",C902)),ISNUMBER(FIND("lettuce",C902)),ISNUMBER(FIND("green gram sprouts ",C902)),ISNUMBER(FIND("Cucurbita pepo",C902)),ISNUMBER(FIND("bean ",C902)),ISNUMBER(FIND("chloroplast",C902)),ISNUMBER(FIND("chlorophyll",C902)),ISNUMBER(FIND("seedling",C902)),ISNUMBER(FIND("canola",C902)),ISNUMBER(FIND("shoot",C902)),ISNUMBER(FIND("photosynthes",C902)),ISNUMBER(FIND(" leaves ",C902)),,ISNUMBER(FIND("agriculture",C902)),ISNUMBER(FIND(" crops ",C902)))</f>
        <v>0</v>
      </c>
      <c r="AF902" t="b">
        <f>OR(ISNUMBER(FIND("bacteria",C902)),ISNUMBER(FIND("Bacteria",C902)),ISNUMBER(FIND("Bacterium",C902)),ISNUMBER(FIND("bacterium",C902)),ISNUMBER(FIND(" coli ",C902)))</f>
        <v>0</v>
      </c>
      <c r="AG902" t="b">
        <f>OR(ISNUMBER(FIND("fungi",C902)),ISNUMBER(FIND("Fungi",C902)),ISNUMBER(FIND("fungus",C902)),ISNUMBER(FIND("Fungus",C902)),ISNUMBER(FIND("mushroom",C902)),ISNUMBER(FIND("Mushroom",C902)),ISNUMBER(FIND(" mold ",C902)))</f>
        <v>0</v>
      </c>
      <c r="AH902" t="b">
        <f>OR(ISNUMBER(FIND("Pig ",C902)),ISNUMBER(FIND("pig ",C902)),ISNUMBER(FIND("Pigs ",C902)),ISNUMBER(FIND("pigs ",C902)))</f>
        <v>0</v>
      </c>
      <c r="AI902" t="b">
        <f>OR(ISNUMBER(FIND(" C. elegans",C902)),ISNUMBER(FIND("Caenorhabditis elegans",C902)),ISNUMBER(FIND("earthworms",C902)),ISNUMBER(FIND(" Ficopomatus enigmaticus",C902)),ISNUMBER(FIND("larva",C902)),ISNUMBER(FIND("Lumbriculus variegatus",C902)),ISNUMBER(FIND("nematode",C902)))</f>
        <v>0</v>
      </c>
      <c r="AJ902" t="b">
        <f>NOT(OR(AA902,AB902,AC902,AD902,AE902,AF902,AG902,AH902,AI902))</f>
        <v>0</v>
      </c>
      <c r="AL902" t="b">
        <f>OR(AA902,AB902,AD902,AE902,AF902,AG902,AH902,AI902)</f>
        <v>0</v>
      </c>
      <c r="AM902" t="b">
        <f>IF(Table1[[#This Row],[In vivo?]],IF(Table1[[#This Row],[Cell]],FALSE,TRUE),FALSE)</f>
        <v>0</v>
      </c>
      <c r="AN902" t="b">
        <f>AND(AC902,AL902)</f>
        <v>0</v>
      </c>
      <c r="AO902" t="b">
        <f>IF(Table1[[#This Row],[Cell]],IF(Table1[[#This Row],[In vivo?]],FALSE,TRUE),FALSE)</f>
        <v>1</v>
      </c>
      <c r="AP902" t="b">
        <f>NOT(OR(Table1[[#This Row],[In vivo?]],Table1[[#This Row],[Only in Cell]]))</f>
        <v>0</v>
      </c>
      <c r="AQ902" t="str">
        <f>IF(OR(Table1[[#This Row],[Rodents]],Table1[[#This Row],[Human]],Table1[[#This Row],[Pig]]),OR(ISNUMBER(FIND("pulmonary",C902)),ISNUMBER(FIND("lung",C902))),"NA")</f>
        <v>NA</v>
      </c>
      <c r="AR902" t="str">
        <f>IF(OR(Table1[[#This Row],[Rodents]],Table1[[#This Row],[Human]],Table1[[#This Row],[Pig]]),OR(ISNUMBER(FIND("skin",C902)),ISNUMBER(FIND("dermal",C902))),"NA")</f>
        <v>NA</v>
      </c>
      <c r="AS902" t="str">
        <f>IF(OR(Table1[[#This Row],[Rodents]],Table1[[#This Row],[Human]],Table1[[#This Row],[Pig]]),OR(ISNUMBER(FIND("liver",C902)),ISNUMBER(FIND("hepat",C902))),"NA")</f>
        <v>NA</v>
      </c>
      <c r="AT902" t="str">
        <f>IF(OR(Table1[[#This Row],[Rodents]],Table1[[#This Row],[Human]],Table1[[#This Row],[Pig]]),OR(ISNUMBER(FIND("kidney",C902)),ISNUMBER(FIND("neph",C902))),"NA")</f>
        <v>NA</v>
      </c>
      <c r="AU902" t="str">
        <f>IF(OR(Table1[[#This Row],[Rodents]],Table1[[#This Row],[Human]],Table1[[#This Row],[Pig]]),OR(ISNUMBER(FIND("brain",C902)),ISNUMBER(FIND("neur",C902)),ISNUMBER(FIND("nerv",C902))),"NA")</f>
        <v>NA</v>
      </c>
      <c r="AV902" t="str">
        <f>IF(OR(Table1[[#This Row],[Rodents]],Table1[[#This Row],[Human]],Table1[[#This Row],[Pig]]),OR(ISNUMBER(FIND("heart",C902)),ISNUMBER(FIND("cardi",C902))),"NA")</f>
        <v>NA</v>
      </c>
      <c r="AW902" t="str">
        <f>IF(OR(Table1[[#This Row],[Rodents]],Table1[[#This Row],[Human]],Table1[[#This Row],[Pig]]),OR(ISNUMBER(FIND("gastro",C902)),ISNUMBER(FIND("intesti",C902)),ISNUMBER(FIND("stomach",C902))),"NA")</f>
        <v>NA</v>
      </c>
      <c r="AX902" t="str">
        <f>IF(OR(Table1[[#This Row],[Rodents]],Table1[[#This Row],[Human]],Table1[[#This Row],[Pig]]),NOT(OR(AQ902,AR902,AS902,AT902,AU902,AV902,AW902)),"NA")</f>
        <v>NA</v>
      </c>
      <c r="AY902" t="b">
        <f>OR(ISNUMBER(FIND("SWCNT",C902)),ISNUMBER(FIND("SWNT",C902)),ISNUMBER(FIND("single-wall",C902)),ISNUMBER(FIND("single wall",C902)),ISNUMBER(FIND("Single wall",C902)),ISNUMBER(FIND("Single-wall",C902)),ISNUMBER(FIND("SWCNT",B902)),ISNUMBER(FIND("SWNT",B902)),ISNUMBER(FIND("single-wall",B902)),ISNUMBER(FIND("single wall",B902)),ISNUMBER(FIND("Single-wall",B902)),ISNUMBER(FIND("Single wall",B902)))</f>
        <v>0</v>
      </c>
      <c r="AZ902" t="b">
        <f>OR(ISNUMBER(FIND("MWCNT",C902)),ISNUMBER(FIND("MWNT",C902)),ISNUMBER(FIND("multi-wall",C902)),ISNUMBER(FIND("multi wall",C902)),ISNUMBER(FIND("multiwall",C902)),ISNUMBER(FIND("Multi-wall",C902)),ISNUMBER(FIND("Multi wall",C902)),ISNUMBER(FIND("Multiwall",C902)),ISNUMBER(FIND("MWCNT",B902)),ISNUMBER(FIND("MWNT",B902)),ISNUMBER(FIND("multi-wall",B902)),ISNUMBER(FIND("multi wall",B902)),ISNUMBER(FIND("multiwall",B902)),ISNUMBER(FIND("Multi-wall",B902)),ISNUMBER(FIND("Multi wall",B902)),ISNUMBER(FIND("Multiwall",B902)),ISNUMBER(FIND("Double-wall",B902)),ISNUMBER(FIND("Double wall",B902)),ISNUMBER(FIND("Doublewall",B902)),ISNUMBER(FIND("double-wall",B902)),ISNUMBER(FIND("double wall",B902)),ISNUMBER(FIND("doublewall",B902)))</f>
        <v>1</v>
      </c>
      <c r="BA902" t="b">
        <f>AND(Table1[[#This Row],[SWCNT]],Table1[[#This Row],[MWCNT]])</f>
        <v>0</v>
      </c>
      <c r="BB902" t="b">
        <f>IF(Table1[[#This Row],[SWCNT]]=TRUE,FALSE,IF(Table1[[#This Row],[MWCNT]]=TRUE,FALSE,TRUE))</f>
        <v>0</v>
      </c>
      <c r="BC902" s="18"/>
    </row>
    <row r="903" spans="1:55" ht="185">
      <c r="A903" t="s">
        <v>4029</v>
      </c>
      <c r="B903" s="2" t="s">
        <v>4032</v>
      </c>
      <c r="C903" s="16" t="s">
        <v>4035</v>
      </c>
      <c r="D903" s="17" t="s">
        <v>1840</v>
      </c>
      <c r="E903" s="2">
        <v>2013</v>
      </c>
      <c r="F903" t="b">
        <f>OR(ISNUMBER(FIND("cytotoxic",C903)),ISNUMBER(FIND("Cytotoxic",C903)),ISNUMBER(FIND("cellular toxicity",C903)),ISNUMBER(FIND("cell death",C903)),ISNUMBER(FIND("viable",C903)),ISNUMBER(FIND("phytotoxic",C903)),ISNUMBER(FIND("acute toxicity",C903)),ISNUMBER(FIND("MTT",C903)),ISNUMBER(FIND("survival",C903)),ISNUMBER(FIND("prolifer",C903)),ISNUMBER(FIND("apoptosis",C903)),ISNUMBER(FIND("neurotoxic",C903)),ISNUMBER(FIND("  lysis ",C903)),ISNUMBER(FIND("necrosis",C903)),ISNUMBER(FIND("cellular death",C903))*3,ISNUMBER(FIND("LDH",C903)),ISNUMBER(FIND("Acute toxicity",C903)))</f>
        <v>0</v>
      </c>
      <c r="G903" t="b">
        <f>OR(ISNUMBER(FIND("genotoxic",C903)),ISNUMBER(FIND("genotoxicity",C903)),ISNUMBER(FIND("DNA damage",C903)),ISNUMBER(FIND("DNA",C903)),ISNUMBER(FIND("RNA",C903)),ISNUMBER(FIND("mesothelioma",C903)),ISNUMBER(FIND("carcino",C903)),ISNUMBER(FIND("mutagen",C903)),ISNUMBER(FIND("genetic",C903)))</f>
        <v>0</v>
      </c>
      <c r="H903" t="b">
        <f>OR(ISNUMBER(FIND("inflammatory",C903)),ISNUMBER(FIND("inflamm",C903)))</f>
        <v>0</v>
      </c>
      <c r="I903" t="b">
        <f>OR(ISNUMBER(FIND("immune",C903)),ISNUMBER(FIND("immunological",C903)),ISNUMBER(FIND("interleuk",C903)),ISNUMBER(FIND("platelet activation",C903)),ISNUMBER(FIND("monocyte",C903)),ISNUMBER(FIND("leukocyte",C903)),ISNUMBER(FIND("cytokine",C903)),ISNUMBER(FIND("CD4",C903)),ISNUMBER(FIND("CD8",C903)),ISNUMBER(FIND("T-cell",C903)))</f>
        <v>0</v>
      </c>
      <c r="J903" t="b">
        <f>OR(ISNUMBER(FIND("reactive oxygen",C903)),ISNUMBER(FIND("ROS",C903)),ISNUMBER(FIND("free radical",C903)),ISNUMBER(FIND("oxidative stress",C903)),ISNUMBER(FIND("peroxid",C903)),ISNUMBER(FIND("oxidative",C903)),ISNUMBER(FIND("antioxid",C903)))</f>
        <v>0</v>
      </c>
      <c r="K903" t="b">
        <f>OR(ISNUMBER(FIND("autophag",C903)))</f>
        <v>0</v>
      </c>
      <c r="L903" t="b">
        <f>OR(ISNUMBER(FIND("morpholog",C903)))</f>
        <v>0</v>
      </c>
      <c r="M903" t="b">
        <f>OR(ISNUMBER(FIND("fibrosis",C903)),ISNUMBER(FIND("Fibrosis",C903)),ISNUMBER(FIND("fibrot",C903)))</f>
        <v>0</v>
      </c>
      <c r="N903" t="b">
        <f>OR(ISNUMBER(FIND("offspring",C903)),ISNUMBER(FIND("Parental",C903)),ISNUMBER(FIND("parental",C903)),ISNUMBER(FIND("germline",C903)),ISNUMBER(FIND("reproduc",C903)),ISNUMBER(FIND("embryo",C903)))</f>
        <v>0</v>
      </c>
      <c r="O903" t="b">
        <f>OR(ISNUMBER(FIND("metabol",C903)),ISNUMBER(FIND("Metabol",C903)),ISNUMBER(FIND("digest",C903)),ISNUMBER(FIND("mitochon",C903)))</f>
        <v>0</v>
      </c>
      <c r="P903" t="b">
        <f>OR(ISNUMBER(FIND("ecotox",C903)),ISNUMBER(FIND("Ecotox",B903)),ISNUMBER(FIND("ecotox",B903)),ISNUMBER(FIND("Ecotox",C903)))</f>
        <v>0</v>
      </c>
      <c r="Q903" t="b">
        <f>OR(ISNUMBER(FIND("Bioaccum",C903)),ISNUMBER(FIND("bioaccum",C903)),ISNUMBER(FIND("accum",C903)))</f>
        <v>0</v>
      </c>
      <c r="R903" t="b">
        <f>OR(ISNUMBER(FIND("Occupation",C903)),ISNUMBER(FIND("occupation",C903)),ISNUMBER(FIND("worker",C903)),ISNUMBER(FIND("workforce",C903)))</f>
        <v>0</v>
      </c>
      <c r="S903" t="b">
        <f>NOT(OR(F903,G903,H903,I903,J903,K903,L903,M903,N903,O903,P903,Q903,R903))</f>
        <v>1</v>
      </c>
      <c r="U903" t="b">
        <f>OR(Table1[[#This Row],[Inflammation]],Table1[[#This Row],[Immune]])</f>
        <v>0</v>
      </c>
      <c r="V903" t="str">
        <f>IF(OR(Table1[[#This Row],[Rodents]],Table1[[#This Row],[Human]],Table1[[#This Row],[Pig]]),OR(ISNUMBER(FIND("intratrach",C903)),ISNUMBER(FIND("nasal ",C903)),ISNUMBER(FIND("instill",C903))),"NA")</f>
        <v>NA</v>
      </c>
      <c r="W903" t="str">
        <f>IF(OR(Table1[[#This Row],[Rodents]],Table1[[#This Row],[Human]],Table1[[#This Row],[Pig]]),OR(ISNUMBER(FIND("dermal",C903)),ISNUMBER(FIND("skin ",C903))),"NA")</f>
        <v>NA</v>
      </c>
      <c r="X903" t="str">
        <f>IF(OR(Table1[[#This Row],[Rodents]],Table1[[#This Row],[Human]],Table1[[#This Row],[Pig]]),OR(ISNUMBER(FIND("injected",C903)),ISNUMBER(FIND("periton",C903)),ISNUMBER(FIND("intrascrot",C903))),"NA")</f>
        <v>NA</v>
      </c>
      <c r="Y903" t="str">
        <f>IF(OR(Table1[[#This Row],[Rodents]],Table1[[#This Row],[Human]],Table1[[#This Row],[Pig]]),NOT(OR(Table1[[#This Row],[Inhaled/Intratracheal/intranasal]],Table1[[#This Row],[Dermal]],Table1[[#This Row],[Injected]])),"NA")</f>
        <v>NA</v>
      </c>
      <c r="AA903" t="b">
        <f>OR(ISNUMBER(FIND("fish ",C903)),ISNUMBER(FIND("Fish ",C903)),ISNUMBER(FIND("aquatic",C903)),ISNUMBER(FIND("daphnids",C903)),ISNUMBER(FIND("Carcinus maenas",C903)),ISNUMBER(FIND("Daphnia",C903)),ISNUMBER(FIND("Ruditapes philippinarum",C903)),ISNUMBER(FIND("daphnia",C903)),ISNUMBER(FIND("marine",C903)),ISNUMBER(FIND("mussel",C903)),ISNUMBER(FIND("algae",C903)),ISNUMBER(FIND("Donax faba",C903)),ISNUMBER(FIND("estuarine",C903)),ISNUMBER(FIND("snail",C903)),ISNUMBER(FIND("Prorocentrum donghaiense",C903)) )</f>
        <v>1</v>
      </c>
      <c r="AB903" t="b">
        <f>OR(ISNUMBER(FIND(" rat ",C903)),ISNUMBER(FIND(" rats ",C903)),ISNUMBER(FIND(" Rats ",C903)),ISNUMBER(FIND(" Rat ",C903)),ISNUMBER(FIND(" rat.",C903)),ISNUMBER(FIND(" rats.",C903)),ISNUMBER(FIND("mouse",C903)),ISNUMBER(FIND("mice",C903)), ISNUMBER(FIND(" Mice",C903)))</f>
        <v>0</v>
      </c>
      <c r="AC903" t="b">
        <f>OR(ISNUMBER(FIND(" cell ",C903)),ISNUMBER(FIND("fibroblast",C903)),ISNUMBER(FIND("macrophage",C903)),ISNUMBER(FIND("epithelial",C903)),ISNUMBER(FIND("endothelial",C903)),ISNUMBER(FIND("neuron",C903)),ISNUMBER(FIND(" cells ",C903)),ISNUMBER(FIND("RBC",C903)),ISNUMBER(FIND("mitochond",C903)),ISNUMBER(FIND("adipocyte",C903)),ISNUMBER(FIND("osteo",C903)),ISNUMBER(FIND("keratin",C903)),ISNUMBER(FIND(" cell's ",C903)),ISNUMBER(FIND("eukary",C903)),ISNUMBER(FIND("sperm",C903)))</f>
        <v>1</v>
      </c>
      <c r="AD903" t="b">
        <f>OR(ISNUMBER(FIND("human",B903)),ISNUMBER(FIND("workers",B903)),ISNUMBER(FIND("workforces",B903)),ISNUMBER(FIND("occupational",B903)),ISNUMBER(FIND("Case report",B903)),ISNUMBER(FIND("Workplaces",B903)),ISNUMBER(FIND("worker",B903)))</f>
        <v>0</v>
      </c>
      <c r="AE903" t="b">
        <f>OR(ISNUMBER(FIND(" plant ",C903)),ISNUMBER(FIND("Plant ",C903)),ISNUMBER(FIND("tomato",C903)),ISNUMBER(FIND("plants",C903)),ISNUMBER(FIND("Plants",C903)),ISNUMBER(FIND("algae",C903)),ISNUMBER(FIND("lettuce",C903)),ISNUMBER(FIND("green gram sprouts ",C903)),ISNUMBER(FIND("Cucurbita pepo",C903)),ISNUMBER(FIND("bean ",C903)),ISNUMBER(FIND("chloroplast",C903)),ISNUMBER(FIND("chlorophyll",C903)),ISNUMBER(FIND("seedling",C903)),ISNUMBER(FIND("canola",C903)),ISNUMBER(FIND("shoot",C903)),ISNUMBER(FIND("photosynthes",C903)),ISNUMBER(FIND(" leaves ",C903)),,ISNUMBER(FIND("agriculture",C903)),ISNUMBER(FIND(" crops ",C903)))</f>
        <v>1</v>
      </c>
      <c r="AF903" t="b">
        <f>OR(ISNUMBER(FIND("bacteria",C903)),ISNUMBER(FIND("Bacteria",C903)),ISNUMBER(FIND("Bacterium",C903)),ISNUMBER(FIND("bacterium",C903)),ISNUMBER(FIND(" coli ",C903)))</f>
        <v>0</v>
      </c>
      <c r="AG903" t="b">
        <f>OR(ISNUMBER(FIND("fungi",C903)),ISNUMBER(FIND("Fungi",C903)),ISNUMBER(FIND("fungus",C903)),ISNUMBER(FIND("Fungus",C903)),ISNUMBER(FIND("mushroom",C903)),ISNUMBER(FIND("Mushroom",C903)),ISNUMBER(FIND(" mold ",C903)))</f>
        <v>0</v>
      </c>
      <c r="AH903" t="b">
        <f>OR(ISNUMBER(FIND("Pig ",C903)),ISNUMBER(FIND("pig ",C903)),ISNUMBER(FIND("Pigs ",C903)),ISNUMBER(FIND("pigs ",C903)))</f>
        <v>0</v>
      </c>
      <c r="AI903" t="b">
        <f>OR(ISNUMBER(FIND(" C. elegans",C903)),ISNUMBER(FIND("Caenorhabditis elegans",C903)),ISNUMBER(FIND("earthworms",C903)),ISNUMBER(FIND(" Ficopomatus enigmaticus",C903)),ISNUMBER(FIND("larva",C903)),ISNUMBER(FIND("Lumbriculus variegatus",C903)),ISNUMBER(FIND("nematode",C903)))</f>
        <v>0</v>
      </c>
      <c r="AJ903" t="b">
        <f>NOT(OR(AA903,AB903,AC903,AD903,AE903,AF903,AG903,AH903,AI903))</f>
        <v>0</v>
      </c>
      <c r="AL903" t="b">
        <f>OR(AA903,AB903,AD903,AE903,AF903,AG903,AH903,AI903)</f>
        <v>1</v>
      </c>
      <c r="AM903" t="b">
        <f>IF(Table1[[#This Row],[In vivo?]],IF(Table1[[#This Row],[Cell]],FALSE,TRUE),FALSE)</f>
        <v>0</v>
      </c>
      <c r="AN903" t="b">
        <f>AND(AC903,AL903)</f>
        <v>1</v>
      </c>
      <c r="AO903" t="b">
        <f>IF(Table1[[#This Row],[Cell]],IF(Table1[[#This Row],[In vivo?]],FALSE,TRUE),FALSE)</f>
        <v>0</v>
      </c>
      <c r="AP903" t="b">
        <f>NOT(OR(Table1[[#This Row],[In vivo?]],Table1[[#This Row],[Only in Cell]]))</f>
        <v>0</v>
      </c>
      <c r="AQ903" t="str">
        <f>IF(OR(Table1[[#This Row],[Rodents]],Table1[[#This Row],[Human]],Table1[[#This Row],[Pig]]),OR(ISNUMBER(FIND("pulmonary",C903)),ISNUMBER(FIND("lung",C903))),"NA")</f>
        <v>NA</v>
      </c>
      <c r="AR903" t="str">
        <f>IF(OR(Table1[[#This Row],[Rodents]],Table1[[#This Row],[Human]],Table1[[#This Row],[Pig]]),OR(ISNUMBER(FIND("skin",C903)),ISNUMBER(FIND("dermal",C903))),"NA")</f>
        <v>NA</v>
      </c>
      <c r="AS903" t="str">
        <f>IF(OR(Table1[[#This Row],[Rodents]],Table1[[#This Row],[Human]],Table1[[#This Row],[Pig]]),OR(ISNUMBER(FIND("liver",C903)),ISNUMBER(FIND("hepat",C903))),"NA")</f>
        <v>NA</v>
      </c>
      <c r="AT903" t="str">
        <f>IF(OR(Table1[[#This Row],[Rodents]],Table1[[#This Row],[Human]],Table1[[#This Row],[Pig]]),OR(ISNUMBER(FIND("kidney",C903)),ISNUMBER(FIND("neph",C903))),"NA")</f>
        <v>NA</v>
      </c>
      <c r="AU903" t="str">
        <f>IF(OR(Table1[[#This Row],[Rodents]],Table1[[#This Row],[Human]],Table1[[#This Row],[Pig]]),OR(ISNUMBER(FIND("brain",C903)),ISNUMBER(FIND("neur",C903)),ISNUMBER(FIND("nerv",C903))),"NA")</f>
        <v>NA</v>
      </c>
      <c r="AV903" t="str">
        <f>IF(OR(Table1[[#This Row],[Rodents]],Table1[[#This Row],[Human]],Table1[[#This Row],[Pig]]),OR(ISNUMBER(FIND("heart",C903)),ISNUMBER(FIND("cardi",C903))),"NA")</f>
        <v>NA</v>
      </c>
      <c r="AW903" t="str">
        <f>IF(OR(Table1[[#This Row],[Rodents]],Table1[[#This Row],[Human]],Table1[[#This Row],[Pig]]),OR(ISNUMBER(FIND("gastro",C903)),ISNUMBER(FIND("intesti",C903)),ISNUMBER(FIND("stomach",C903))),"NA")</f>
        <v>NA</v>
      </c>
      <c r="AX903" t="str">
        <f>IF(OR(Table1[[#This Row],[Rodents]],Table1[[#This Row],[Human]],Table1[[#This Row],[Pig]]),NOT(OR(AQ903,AR903,AS903,AT903,AU903,AV903,AW903)),"NA")</f>
        <v>NA</v>
      </c>
      <c r="AY903" t="b">
        <f>OR(ISNUMBER(FIND("SWCNT",C903)),ISNUMBER(FIND("SWNT",C903)),ISNUMBER(FIND("single-wall",C903)),ISNUMBER(FIND("single wall",C903)),ISNUMBER(FIND("Single wall",C903)),ISNUMBER(FIND("Single-wall",C903)),ISNUMBER(FIND("SWCNT",B903)),ISNUMBER(FIND("SWNT",B903)),ISNUMBER(FIND("single-wall",B903)),ISNUMBER(FIND("single wall",B903)),ISNUMBER(FIND("Single-wall",B903)),ISNUMBER(FIND("Single wall",B903)))</f>
        <v>0</v>
      </c>
      <c r="AZ903" t="b">
        <f>OR(ISNUMBER(FIND("MWCNT",C903)),ISNUMBER(FIND("MWNT",C903)),ISNUMBER(FIND("multi-wall",C903)),ISNUMBER(FIND("multi wall",C903)),ISNUMBER(FIND("multiwall",C903)),ISNUMBER(FIND("Multi-wall",C903)),ISNUMBER(FIND("Multi wall",C903)),ISNUMBER(FIND("Multiwall",C903)),ISNUMBER(FIND("MWCNT",B903)),ISNUMBER(FIND("MWNT",B903)),ISNUMBER(FIND("multi-wall",B903)),ISNUMBER(FIND("multi wall",B903)),ISNUMBER(FIND("multiwall",B903)),ISNUMBER(FIND("Multi-wall",B903)),ISNUMBER(FIND("Multi wall",B903)),ISNUMBER(FIND("Multiwall",B903)),ISNUMBER(FIND("Double-wall",B903)),ISNUMBER(FIND("Double wall",B903)),ISNUMBER(FIND("Doublewall",B903)),ISNUMBER(FIND("double-wall",B903)),ISNUMBER(FIND("double wall",B903)),ISNUMBER(FIND("doublewall",B903)))</f>
        <v>1</v>
      </c>
      <c r="BA903" t="b">
        <f>AND(Table1[[#This Row],[SWCNT]],Table1[[#This Row],[MWCNT]])</f>
        <v>0</v>
      </c>
      <c r="BB903" t="b">
        <f>IF(Table1[[#This Row],[SWCNT]]=TRUE,FALSE,IF(Table1[[#This Row],[MWCNT]]=TRUE,FALSE,TRUE))</f>
        <v>0</v>
      </c>
      <c r="BC903" s="18"/>
    </row>
    <row r="904" spans="1:55" ht="148">
      <c r="A904" t="s">
        <v>4114</v>
      </c>
      <c r="B904" s="2" t="s">
        <v>4116</v>
      </c>
      <c r="C904" s="16" t="s">
        <v>4118</v>
      </c>
      <c r="D904" s="17" t="s">
        <v>49</v>
      </c>
      <c r="E904" s="2">
        <v>2013</v>
      </c>
      <c r="F904" t="b">
        <f>OR(ISNUMBER(FIND("cytotoxic",C904)),ISNUMBER(FIND("Cytotoxic",C904)),ISNUMBER(FIND("cellular toxicity",C904)),ISNUMBER(FIND("cell death",C904)),ISNUMBER(FIND("viable",C904)),ISNUMBER(FIND("phytotoxic",C904)),ISNUMBER(FIND("acute toxicity",C904)),ISNUMBER(FIND("MTT",C904)),ISNUMBER(FIND("survival",C904)),ISNUMBER(FIND("prolifer",C904)),ISNUMBER(FIND("apoptosis",C904)),ISNUMBER(FIND("neurotoxic",C904)),ISNUMBER(FIND("  lysis ",C904)),ISNUMBER(FIND("necrosis",C904)),ISNUMBER(FIND("cellular death",C904))*3,ISNUMBER(FIND("LDH",C904)),ISNUMBER(FIND("Acute toxicity",C904)))</f>
        <v>0</v>
      </c>
      <c r="G904" t="b">
        <f>OR(ISNUMBER(FIND("genotoxic",C904)),ISNUMBER(FIND("genotoxicity",C904)),ISNUMBER(FIND("DNA damage",C904)),ISNUMBER(FIND("DNA",C904)),ISNUMBER(FIND("RNA",C904)),ISNUMBER(FIND("mesothelioma",C904)),ISNUMBER(FIND("carcino",C904)),ISNUMBER(FIND("mutagen",C904)),ISNUMBER(FIND("genetic",C904)))</f>
        <v>0</v>
      </c>
      <c r="H904" t="b">
        <f>OR(ISNUMBER(FIND("inflammatory",C904)),ISNUMBER(FIND("inflamm",C904)))</f>
        <v>0</v>
      </c>
      <c r="I904" t="b">
        <f>OR(ISNUMBER(FIND("immune",C904)),ISNUMBER(FIND("immunological",C904)),ISNUMBER(FIND("interleuk",C904)),ISNUMBER(FIND("platelet activation",C904)),ISNUMBER(FIND("monocyte",C904)),ISNUMBER(FIND("leukocyte",C904)),ISNUMBER(FIND("cytokine",C904)),ISNUMBER(FIND("CD4",C904)),ISNUMBER(FIND("CD8",C904)),ISNUMBER(FIND("T-cell",C904)))</f>
        <v>0</v>
      </c>
      <c r="J904" t="b">
        <f>OR(ISNUMBER(FIND("reactive oxygen",C904)),ISNUMBER(FIND("ROS",C904)),ISNUMBER(FIND("free radical",C904)),ISNUMBER(FIND("oxidative stress",C904)),ISNUMBER(FIND("peroxid",C904)),ISNUMBER(FIND("oxidative",C904)),ISNUMBER(FIND("antioxid",C904)))</f>
        <v>0</v>
      </c>
      <c r="K904" t="b">
        <f>OR(ISNUMBER(FIND("autophag",C904)))</f>
        <v>0</v>
      </c>
      <c r="L904" t="b">
        <f>OR(ISNUMBER(FIND("morpholog",C904)))</f>
        <v>0</v>
      </c>
      <c r="M904" t="b">
        <f>OR(ISNUMBER(FIND("fibrosis",C904)),ISNUMBER(FIND("Fibrosis",C904)),ISNUMBER(FIND("fibrot",C904)))</f>
        <v>0</v>
      </c>
      <c r="N904" t="b">
        <f>OR(ISNUMBER(FIND("offspring",C904)),ISNUMBER(FIND("Parental",C904)),ISNUMBER(FIND("parental",C904)),ISNUMBER(FIND("germline",C904)),ISNUMBER(FIND("reproduc",C904)),ISNUMBER(FIND("embryo",C904)))</f>
        <v>0</v>
      </c>
      <c r="O904" t="b">
        <f>OR(ISNUMBER(FIND("metabol",C904)),ISNUMBER(FIND("Metabol",C904)),ISNUMBER(FIND("digest",C904)),ISNUMBER(FIND("mitochon",C904)))</f>
        <v>0</v>
      </c>
      <c r="P904" t="b">
        <f>OR(ISNUMBER(FIND("ecotox",C904)),ISNUMBER(FIND("Ecotox",B904)),ISNUMBER(FIND("ecotox",B904)),ISNUMBER(FIND("Ecotox",C904)))</f>
        <v>0</v>
      </c>
      <c r="Q904" t="b">
        <v>1</v>
      </c>
      <c r="R904" t="b">
        <f>OR(ISNUMBER(FIND("Occupation",C904)),ISNUMBER(FIND("occupation",C904)),ISNUMBER(FIND("worker",C904)),ISNUMBER(FIND("workforce",C904)))</f>
        <v>0</v>
      </c>
      <c r="S904" t="b">
        <f>NOT(OR(F904,G904,H904,I904,J904,K904,L904,M904,N904,O904,P904,Q904,R904))</f>
        <v>0</v>
      </c>
      <c r="U904" t="b">
        <f>OR(Table1[[#This Row],[Inflammation]],Table1[[#This Row],[Immune]])</f>
        <v>0</v>
      </c>
      <c r="V904" t="b">
        <f>IF(OR(Table1[[#This Row],[Rodents]],Table1[[#This Row],[Human]],Table1[[#This Row],[Pig]]),OR(ISNUMBER(FIND("intratrach",C904)),ISNUMBER(FIND("nasal ",C904)),ISNUMBER(FIND("instill",C904))),"NA")</f>
        <v>1</v>
      </c>
      <c r="W904" t="b">
        <f>IF(OR(Table1[[#This Row],[Rodents]],Table1[[#This Row],[Human]],Table1[[#This Row],[Pig]]),OR(ISNUMBER(FIND("dermal",C904)),ISNUMBER(FIND("skin ",C904))),"NA")</f>
        <v>0</v>
      </c>
      <c r="X904" t="b">
        <f>IF(OR(Table1[[#This Row],[Rodents]],Table1[[#This Row],[Human]],Table1[[#This Row],[Pig]]),OR(ISNUMBER(FIND("injected",C904)),ISNUMBER(FIND("periton",C904)),ISNUMBER(FIND("intrascrot",C904))),"NA")</f>
        <v>0</v>
      </c>
      <c r="Y904" t="b">
        <f>IF(OR(Table1[[#This Row],[Rodents]],Table1[[#This Row],[Human]],Table1[[#This Row],[Pig]]),NOT(OR(Table1[[#This Row],[Inhaled/Intratracheal/intranasal]],Table1[[#This Row],[Dermal]],Table1[[#This Row],[Injected]])),"NA")</f>
        <v>0</v>
      </c>
      <c r="AA904" t="b">
        <f>OR(ISNUMBER(FIND("fish ",C904)),ISNUMBER(FIND("Fish ",C904)),ISNUMBER(FIND("aquatic",C904)),ISNUMBER(FIND("daphnids",C904)),ISNUMBER(FIND("Carcinus maenas",C904)),ISNUMBER(FIND("Daphnia",C904)),ISNUMBER(FIND("Ruditapes philippinarum",C904)),ISNUMBER(FIND("daphnia",C904)),ISNUMBER(FIND("marine",C904)),ISNUMBER(FIND("mussel",C904)),ISNUMBER(FIND("algae",C904)),ISNUMBER(FIND("Donax faba",C904)),ISNUMBER(FIND("estuarine",C904)),ISNUMBER(FIND("snail",C904)),ISNUMBER(FIND("Prorocentrum donghaiense",C904)) )</f>
        <v>0</v>
      </c>
      <c r="AB904" t="b">
        <f>OR(ISNUMBER(FIND(" rat ",C904)),ISNUMBER(FIND(" rats ",C904)),ISNUMBER(FIND(" Rats ",C904)),ISNUMBER(FIND(" Rat ",C904)),ISNUMBER(FIND(" rat.",C904)),ISNUMBER(FIND(" rats.",C904)),ISNUMBER(FIND("mouse",C904)),ISNUMBER(FIND("mice",C904)), ISNUMBER(FIND(" Mice",C904)))</f>
        <v>1</v>
      </c>
      <c r="AC904" t="b">
        <f>OR(ISNUMBER(FIND(" cell ",C904)),ISNUMBER(FIND("fibroblast",C904)),ISNUMBER(FIND("macrophage",C904)),ISNUMBER(FIND("epithelial",C904)),ISNUMBER(FIND("endothelial",C904)),ISNUMBER(FIND("neuron",C904)),ISNUMBER(FIND(" cells ",C904)),ISNUMBER(FIND("RBC",C904)),ISNUMBER(FIND("mitochond",C904)),ISNUMBER(FIND("adipocyte",C904)),ISNUMBER(FIND("osteo",C904)),ISNUMBER(FIND("keratin",C904)),ISNUMBER(FIND(" cell's ",C904)),ISNUMBER(FIND("eukary",C904)),ISNUMBER(FIND("sperm",C904)))</f>
        <v>0</v>
      </c>
      <c r="AD904" t="b">
        <f>OR(ISNUMBER(FIND("human",B904)),ISNUMBER(FIND("workers",B904)),ISNUMBER(FIND("workforces",B904)),ISNUMBER(FIND("occupational",B904)),ISNUMBER(FIND("Case report",B904)),ISNUMBER(FIND("Workplaces",B904)),ISNUMBER(FIND("worker",B904)))</f>
        <v>0</v>
      </c>
      <c r="AE904" t="b">
        <f>OR(ISNUMBER(FIND(" plant ",C904)),ISNUMBER(FIND("Plant ",C904)),ISNUMBER(FIND("tomato",C904)),ISNUMBER(FIND("plants",C904)),ISNUMBER(FIND("Plants",C904)),ISNUMBER(FIND("algae",C904)),ISNUMBER(FIND("lettuce",C904)),ISNUMBER(FIND("green gram sprouts ",C904)),ISNUMBER(FIND("Cucurbita pepo",C904)),ISNUMBER(FIND("bean ",C904)),ISNUMBER(FIND("chloroplast",C904)),ISNUMBER(FIND("chlorophyll",C904)),ISNUMBER(FIND("seedling",C904)),ISNUMBER(FIND("canola",C904)),ISNUMBER(FIND("shoot",C904)),ISNUMBER(FIND("photosynthes",C904)),ISNUMBER(FIND(" leaves ",C904)),,ISNUMBER(FIND("agriculture",C904)),ISNUMBER(FIND(" crops ",C904)))</f>
        <v>0</v>
      </c>
      <c r="AF904" t="b">
        <f>OR(ISNUMBER(FIND("bacteria",C904)),ISNUMBER(FIND("Bacteria",C904)),ISNUMBER(FIND("Bacterium",C904)),ISNUMBER(FIND("bacterium",C904)),ISNUMBER(FIND(" coli ",C904)))</f>
        <v>0</v>
      </c>
      <c r="AG904" t="b">
        <f>OR(ISNUMBER(FIND("fungi",C904)),ISNUMBER(FIND("Fungi",C904)),ISNUMBER(FIND("fungus",C904)),ISNUMBER(FIND("Fungus",C904)),ISNUMBER(FIND("mushroom",C904)),ISNUMBER(FIND("Mushroom",C904)),ISNUMBER(FIND(" mold ",C904)))</f>
        <v>0</v>
      </c>
      <c r="AH904" t="b">
        <f>OR(ISNUMBER(FIND("Pig ",C904)),ISNUMBER(FIND("pig ",C904)),ISNUMBER(FIND("Pigs ",C904)),ISNUMBER(FIND("pigs ",C904)))</f>
        <v>0</v>
      </c>
      <c r="AI904" t="b">
        <f>OR(ISNUMBER(FIND(" C. elegans",C904)),ISNUMBER(FIND("Caenorhabditis elegans",C904)),ISNUMBER(FIND("earthworms",C904)),ISNUMBER(FIND(" Ficopomatus enigmaticus",C904)),ISNUMBER(FIND("larva",C904)),ISNUMBER(FIND("Lumbriculus variegatus",C904)),ISNUMBER(FIND("nematode",C904)))</f>
        <v>0</v>
      </c>
      <c r="AJ904" t="b">
        <f>NOT(OR(AA904,AB904,AC904,AD904,AE904,AF904,AG904,AH904,AI904))</f>
        <v>0</v>
      </c>
      <c r="AL904" t="b">
        <f>OR(AA904,AB904,AD904,AE904,AF904,AG904,AH904,AI904)</f>
        <v>1</v>
      </c>
      <c r="AM904" t="b">
        <f>IF(Table1[[#This Row],[In vivo?]],IF(Table1[[#This Row],[Cell]],FALSE,TRUE),FALSE)</f>
        <v>1</v>
      </c>
      <c r="AN904" t="b">
        <f>AND(AC904,AL904)</f>
        <v>0</v>
      </c>
      <c r="AO904" t="b">
        <f>IF(Table1[[#This Row],[Cell]],IF(Table1[[#This Row],[In vivo?]],FALSE,TRUE),FALSE)</f>
        <v>0</v>
      </c>
      <c r="AP904" t="b">
        <f>NOT(OR(Table1[[#This Row],[In vivo?]],Table1[[#This Row],[Only in Cell]]))</f>
        <v>0</v>
      </c>
      <c r="AQ904" t="b">
        <f>IF(OR(Table1[[#This Row],[Rodents]],Table1[[#This Row],[Human]],Table1[[#This Row],[Pig]]),OR(ISNUMBER(FIND("pulmonary",C904)),ISNUMBER(FIND("lung",C904))),"NA")</f>
        <v>1</v>
      </c>
      <c r="AR904" t="b">
        <f>IF(OR(Table1[[#This Row],[Rodents]],Table1[[#This Row],[Human]],Table1[[#This Row],[Pig]]),OR(ISNUMBER(FIND("skin",C904)),ISNUMBER(FIND("dermal",C904))),"NA")</f>
        <v>0</v>
      </c>
      <c r="AS904" t="b">
        <f>IF(OR(Table1[[#This Row],[Rodents]],Table1[[#This Row],[Human]],Table1[[#This Row],[Pig]]),OR(ISNUMBER(FIND("liver",C904)),ISNUMBER(FIND("hepat",C904))),"NA")</f>
        <v>0</v>
      </c>
      <c r="AT904" t="b">
        <f>IF(OR(Table1[[#This Row],[Rodents]],Table1[[#This Row],[Human]],Table1[[#This Row],[Pig]]),OR(ISNUMBER(FIND("kidney",C904)),ISNUMBER(FIND("neph",C904))),"NA")</f>
        <v>0</v>
      </c>
      <c r="AU904" t="b">
        <f>IF(OR(Table1[[#This Row],[Rodents]],Table1[[#This Row],[Human]],Table1[[#This Row],[Pig]]),OR(ISNUMBER(FIND("brain",C904)),ISNUMBER(FIND("neur",C904)),ISNUMBER(FIND("nerv",C904))),"NA")</f>
        <v>0</v>
      </c>
      <c r="AV904" t="b">
        <f>IF(OR(Table1[[#This Row],[Rodents]],Table1[[#This Row],[Human]],Table1[[#This Row],[Pig]]),OR(ISNUMBER(FIND("heart",C904)),ISNUMBER(FIND("cardi",C904))),"NA")</f>
        <v>0</v>
      </c>
      <c r="AW904" t="b">
        <f>IF(OR(Table1[[#This Row],[Rodents]],Table1[[#This Row],[Human]],Table1[[#This Row],[Pig]]),OR(ISNUMBER(FIND("gastro",C904)),ISNUMBER(FIND("intesti",C904)),ISNUMBER(FIND("stomach",C904))),"NA")</f>
        <v>0</v>
      </c>
      <c r="AX904" t="b">
        <f>IF(OR(Table1[[#This Row],[Rodents]],Table1[[#This Row],[Human]],Table1[[#This Row],[Pig]]),NOT(OR(AQ904,AR904,AS904,AT904,AU904,AV904,AW904)),"NA")</f>
        <v>0</v>
      </c>
      <c r="AY904" t="b">
        <f>OR(ISNUMBER(FIND("SWCNT",C904)),ISNUMBER(FIND("SWNT",C904)),ISNUMBER(FIND("single-wall",C904)),ISNUMBER(FIND("single wall",C904)),ISNUMBER(FIND("Single wall",C904)),ISNUMBER(FIND("Single-wall",C904)),ISNUMBER(FIND("SWCNT",B904)),ISNUMBER(FIND("SWNT",B904)),ISNUMBER(FIND("single-wall",B904)),ISNUMBER(FIND("single wall",B904)),ISNUMBER(FIND("Single-wall",B904)),ISNUMBER(FIND("Single wall",B904)))</f>
        <v>1</v>
      </c>
      <c r="AZ904" t="b">
        <f>OR(ISNUMBER(FIND("MWCNT",C904)),ISNUMBER(FIND("MWNT",C904)),ISNUMBER(FIND("multi-wall",C904)),ISNUMBER(FIND("multi wall",C904)),ISNUMBER(FIND("multiwall",C904)),ISNUMBER(FIND("Multi-wall",C904)),ISNUMBER(FIND("Multi wall",C904)),ISNUMBER(FIND("Multiwall",C904)),ISNUMBER(FIND("MWCNT",B904)),ISNUMBER(FIND("MWNT",B904)),ISNUMBER(FIND("multi-wall",B904)),ISNUMBER(FIND("multi wall",B904)),ISNUMBER(FIND("multiwall",B904)),ISNUMBER(FIND("Multi-wall",B904)),ISNUMBER(FIND("Multi wall",B904)),ISNUMBER(FIND("Multiwall",B904)),ISNUMBER(FIND("Double-wall",B904)),ISNUMBER(FIND("Double wall",B904)),ISNUMBER(FIND("Doublewall",B904)),ISNUMBER(FIND("double-wall",B904)),ISNUMBER(FIND("double wall",B904)),ISNUMBER(FIND("doublewall",B904)))</f>
        <v>0</v>
      </c>
      <c r="BA904" t="b">
        <f>AND(Table1[[#This Row],[SWCNT]],Table1[[#This Row],[MWCNT]])</f>
        <v>0</v>
      </c>
      <c r="BB904" t="b">
        <f>IF(Table1[[#This Row],[SWCNT]]=TRUE,FALSE,IF(Table1[[#This Row],[MWCNT]]=TRUE,FALSE,TRUE))</f>
        <v>0</v>
      </c>
      <c r="BC904" s="18"/>
    </row>
    <row r="905" spans="1:55" ht="333">
      <c r="A905" t="s">
        <v>4354</v>
      </c>
      <c r="B905" s="2" t="s">
        <v>4355</v>
      </c>
      <c r="C905" s="16" t="s">
        <v>4356</v>
      </c>
      <c r="D905" s="17" t="s">
        <v>1840</v>
      </c>
      <c r="E905" s="2">
        <v>2012</v>
      </c>
      <c r="F905" t="b">
        <f>OR(ISNUMBER(FIND("cytotoxic",C905)),ISNUMBER(FIND("Cytotoxic",C905)),ISNUMBER(FIND("cellular toxicity",C905)),ISNUMBER(FIND("cell death",C905)),ISNUMBER(FIND("viable",C905)),ISNUMBER(FIND("phytotoxic",C905)),ISNUMBER(FIND("acute toxicity",C905)),ISNUMBER(FIND("MTT",C905)),ISNUMBER(FIND("survival",C905)),ISNUMBER(FIND("prolifer",C905)),ISNUMBER(FIND("apoptosis",C905)),ISNUMBER(FIND("neurotoxic",C905)),ISNUMBER(FIND("  lysis ",C905)),ISNUMBER(FIND("necrosis",C905)),ISNUMBER(FIND("cellular death",C905))*3,ISNUMBER(FIND("LDH",C905)),ISNUMBER(FIND("Acute toxicity",C905)))</f>
        <v>0</v>
      </c>
      <c r="G905" t="b">
        <f>OR(ISNUMBER(FIND("genotoxic",C905)),ISNUMBER(FIND("genotoxicity",C905)),ISNUMBER(FIND("DNA damage",C905)),ISNUMBER(FIND("DNA",C905)),ISNUMBER(FIND("RNA",C905)),ISNUMBER(FIND("mesothelioma",C905)),ISNUMBER(FIND("carcino",C905)),ISNUMBER(FIND("mutagen",C905)),ISNUMBER(FIND("genetic",C905)))</f>
        <v>0</v>
      </c>
      <c r="H905" t="b">
        <f>OR(ISNUMBER(FIND("inflammatory",C905)),ISNUMBER(FIND("inflamm",C905)))</f>
        <v>0</v>
      </c>
      <c r="I905" t="b">
        <f>OR(ISNUMBER(FIND("immune",C905)),ISNUMBER(FIND("immunological",C905)),ISNUMBER(FIND("interleuk",C905)),ISNUMBER(FIND("platelet activation",C905)),ISNUMBER(FIND("monocyte",C905)),ISNUMBER(FIND("leukocyte",C905)),ISNUMBER(FIND("cytokine",C905)),ISNUMBER(FIND("CD4",C905)),ISNUMBER(FIND("CD8",C905)),ISNUMBER(FIND("T-cell",C905)))</f>
        <v>0</v>
      </c>
      <c r="J905" t="b">
        <f>OR(ISNUMBER(FIND("reactive oxygen",C905)),ISNUMBER(FIND("ROS",C905)),ISNUMBER(FIND("free radical",C905)),ISNUMBER(FIND("oxidative stress",C905)),ISNUMBER(FIND("peroxid",C905)),ISNUMBER(FIND("oxidative",C905)),ISNUMBER(FIND("antioxid",C905)))</f>
        <v>0</v>
      </c>
      <c r="K905" t="b">
        <f>OR(ISNUMBER(FIND("autophag",C905)))</f>
        <v>0</v>
      </c>
      <c r="L905" t="b">
        <f>OR(ISNUMBER(FIND("morpholog",C905)))</f>
        <v>0</v>
      </c>
      <c r="M905" t="b">
        <f>OR(ISNUMBER(FIND("fibrosis",C905)),ISNUMBER(FIND("Fibrosis",C905)),ISNUMBER(FIND("fibrot",C905)))</f>
        <v>0</v>
      </c>
      <c r="N905" t="b">
        <f>OR(ISNUMBER(FIND("offspring",C905)),ISNUMBER(FIND("Parental",C905)),ISNUMBER(FIND("parental",C905)),ISNUMBER(FIND("germline",C905)),ISNUMBER(FIND("reproduc",C905)),ISNUMBER(FIND("embryo",C905)))</f>
        <v>0</v>
      </c>
      <c r="O905" t="b">
        <f>OR(ISNUMBER(FIND("metabol",C905)),ISNUMBER(FIND("Metabol",C905)),ISNUMBER(FIND("digest",C905)),ISNUMBER(FIND("mitochon",C905)))</f>
        <v>0</v>
      </c>
      <c r="P905" t="b">
        <v>1</v>
      </c>
      <c r="Q905" t="b">
        <f>OR(ISNUMBER(FIND("Bioaccum",C905)),ISNUMBER(FIND("bioaccum",C905)),ISNUMBER(FIND("accum",C905)))</f>
        <v>0</v>
      </c>
      <c r="R905" t="b">
        <f>OR(ISNUMBER(FIND("Occupation",C905)),ISNUMBER(FIND("occupation",C905)),ISNUMBER(FIND("worker",C905)),ISNUMBER(FIND("workforce",C905)))</f>
        <v>0</v>
      </c>
      <c r="S905" t="b">
        <f>NOT(OR(F905,G905,H905,I905,J905,K905,L905,M905,N905,O905,P905,Q905,R905))</f>
        <v>0</v>
      </c>
      <c r="U905" t="b">
        <f>OR(Table1[[#This Row],[Inflammation]],Table1[[#This Row],[Immune]])</f>
        <v>0</v>
      </c>
      <c r="V905" t="str">
        <f>IF(OR(Table1[[#This Row],[Rodents]],Table1[[#This Row],[Human]],Table1[[#This Row],[Pig]]),OR(ISNUMBER(FIND("intratrach",C905)),ISNUMBER(FIND("nasal ",C905)),ISNUMBER(FIND("instill",C905))),"NA")</f>
        <v>NA</v>
      </c>
      <c r="W905" t="str">
        <f>IF(OR(Table1[[#This Row],[Rodents]],Table1[[#This Row],[Human]],Table1[[#This Row],[Pig]]),OR(ISNUMBER(FIND("dermal",C905)),ISNUMBER(FIND("skin ",C905))),"NA")</f>
        <v>NA</v>
      </c>
      <c r="X905" t="str">
        <f>IF(OR(Table1[[#This Row],[Rodents]],Table1[[#This Row],[Human]],Table1[[#This Row],[Pig]]),OR(ISNUMBER(FIND("injected",C905)),ISNUMBER(FIND("periton",C905)),ISNUMBER(FIND("intrascrot",C905))),"NA")</f>
        <v>NA</v>
      </c>
      <c r="Y905" t="str">
        <f>IF(OR(Table1[[#This Row],[Rodents]],Table1[[#This Row],[Human]],Table1[[#This Row],[Pig]]),NOT(OR(Table1[[#This Row],[Inhaled/Intratracheal/intranasal]],Table1[[#This Row],[Dermal]],Table1[[#This Row],[Injected]])),"NA")</f>
        <v>NA</v>
      </c>
      <c r="AA905" t="b">
        <f>OR(ISNUMBER(FIND("fish ",C905)),ISNUMBER(FIND("Fish ",C905)),ISNUMBER(FIND("aquatic",C905)),ISNUMBER(FIND("daphnids",C905)),ISNUMBER(FIND("Carcinus maenas",C905)),ISNUMBER(FIND("Daphnia",C905)),ISNUMBER(FIND("Ruditapes philippinarum",C905)),ISNUMBER(FIND("daphnia",C905)),ISNUMBER(FIND("marine",C905)),ISNUMBER(FIND("mussel",C905)),ISNUMBER(FIND("algae",C905)),ISNUMBER(FIND("Donax faba",C905)),ISNUMBER(FIND("estuarine",C905)),ISNUMBER(FIND("snail",C905)),ISNUMBER(FIND("Prorocentrum donghaiense",C905)) )</f>
        <v>1</v>
      </c>
      <c r="AB905" t="b">
        <f>OR(ISNUMBER(FIND(" rat ",C905)),ISNUMBER(FIND(" rats ",C905)),ISNUMBER(FIND(" Rats ",C905)),ISNUMBER(FIND(" Rat ",C905)),ISNUMBER(FIND(" rat.",C905)),ISNUMBER(FIND(" rats.",C905)),ISNUMBER(FIND("mouse",C905)),ISNUMBER(FIND("mice",C905)), ISNUMBER(FIND(" Mice",C905)))</f>
        <v>0</v>
      </c>
      <c r="AC905" t="b">
        <f>OR(ISNUMBER(FIND(" cell ",C905)),ISNUMBER(FIND("fibroblast",C905)),ISNUMBER(FIND("macrophage",C905)),ISNUMBER(FIND("epithelial",C905)),ISNUMBER(FIND("endothelial",C905)),ISNUMBER(FIND("neuron",C905)),ISNUMBER(FIND(" cells ",C905)),ISNUMBER(FIND("RBC",C905)),ISNUMBER(FIND("mitochond",C905)),ISNUMBER(FIND("adipocyte",C905)),ISNUMBER(FIND("osteo",C905)),ISNUMBER(FIND("keratin",C905)),ISNUMBER(FIND(" cell's ",C905)),ISNUMBER(FIND("eukary",C905)),ISNUMBER(FIND("sperm",C905)))</f>
        <v>0</v>
      </c>
      <c r="AD905" t="b">
        <f>OR(ISNUMBER(FIND("human",B905)),ISNUMBER(FIND("workers",B905)),ISNUMBER(FIND("workforces",B905)),ISNUMBER(FIND("occupational",B905)),ISNUMBER(FIND("Case report",B905)),ISNUMBER(FIND("Workplaces",B905)),ISNUMBER(FIND("worker",B905)))</f>
        <v>0</v>
      </c>
      <c r="AE905" t="b">
        <f>OR(ISNUMBER(FIND(" plant ",C905)),ISNUMBER(FIND("Plant ",C905)),ISNUMBER(FIND("tomato",C905)),ISNUMBER(FIND("plants",C905)),ISNUMBER(FIND("Plants",C905)),ISNUMBER(FIND("algae",C905)),ISNUMBER(FIND("lettuce",C905)),ISNUMBER(FIND("green gram sprouts ",C905)),ISNUMBER(FIND("Cucurbita pepo",C905)),ISNUMBER(FIND("bean ",C905)),ISNUMBER(FIND("chloroplast",C905)),ISNUMBER(FIND("chlorophyll",C905)),ISNUMBER(FIND("seedling",C905)),ISNUMBER(FIND("canola",C905)),ISNUMBER(FIND("shoot",C905)),ISNUMBER(FIND("photosynthes",C905)),ISNUMBER(FIND(" leaves ",C905)),,ISNUMBER(FIND("agriculture",C905)),ISNUMBER(FIND(" crops ",C905)))</f>
        <v>0</v>
      </c>
      <c r="AF905" t="b">
        <f>OR(ISNUMBER(FIND("bacteria",C905)),ISNUMBER(FIND("Bacteria",C905)),ISNUMBER(FIND("Bacterium",C905)),ISNUMBER(FIND("bacterium",C905)),ISNUMBER(FIND(" coli ",C905)))</f>
        <v>0</v>
      </c>
      <c r="AG905" t="b">
        <f>OR(ISNUMBER(FIND("fungi",C905)),ISNUMBER(FIND("Fungi",C905)),ISNUMBER(FIND("fungus",C905)),ISNUMBER(FIND("Fungus",C905)),ISNUMBER(FIND("mushroom",C905)),ISNUMBER(FIND("Mushroom",C905)),ISNUMBER(FIND(" mold ",C905)))</f>
        <v>0</v>
      </c>
      <c r="AH905" t="b">
        <f>OR(ISNUMBER(FIND("Pig ",C905)),ISNUMBER(FIND("pig ",C905)),ISNUMBER(FIND("Pigs ",C905)),ISNUMBER(FIND("pigs ",C905)))</f>
        <v>0</v>
      </c>
      <c r="AI905" t="b">
        <f>OR(ISNUMBER(FIND(" C. elegans",C905)),ISNUMBER(FIND("Caenorhabditis elegans",C905)),ISNUMBER(FIND("earthworms",C905)),ISNUMBER(FIND(" Ficopomatus enigmaticus",C905)),ISNUMBER(FIND("larva",C905)),ISNUMBER(FIND("Lumbriculus variegatus",C905)),ISNUMBER(FIND("nematode",C905)))</f>
        <v>0</v>
      </c>
      <c r="AJ905" t="b">
        <f>NOT(OR(AA905,AB905,AC905,AD905,AE905,AF905,AG905,AH905,AI905))</f>
        <v>0</v>
      </c>
      <c r="AL905" t="b">
        <f>OR(AA905,AB905,AD905,AE905,AF905,AG905,AH905,AI905)</f>
        <v>1</v>
      </c>
      <c r="AM905" t="b">
        <f>IF(Table1[[#This Row],[In vivo?]],IF(Table1[[#This Row],[Cell]],FALSE,TRUE),FALSE)</f>
        <v>1</v>
      </c>
      <c r="AN905" t="b">
        <f>AND(AC905,AL905)</f>
        <v>0</v>
      </c>
      <c r="AO905" t="b">
        <f>IF(Table1[[#This Row],[Cell]],IF(Table1[[#This Row],[In vivo?]],FALSE,TRUE),FALSE)</f>
        <v>0</v>
      </c>
      <c r="AP905" t="b">
        <f>NOT(OR(Table1[[#This Row],[In vivo?]],Table1[[#This Row],[Only in Cell]]))</f>
        <v>0</v>
      </c>
      <c r="AQ905" t="str">
        <f>IF(OR(Table1[[#This Row],[Rodents]],Table1[[#This Row],[Human]],Table1[[#This Row],[Pig]]),OR(ISNUMBER(FIND("pulmonary",C905)),ISNUMBER(FIND("lung",C905))),"NA")</f>
        <v>NA</v>
      </c>
      <c r="AR905" t="str">
        <f>IF(OR(Table1[[#This Row],[Rodents]],Table1[[#This Row],[Human]],Table1[[#This Row],[Pig]]),OR(ISNUMBER(FIND("skin",C905)),ISNUMBER(FIND("dermal",C905))),"NA")</f>
        <v>NA</v>
      </c>
      <c r="AS905" t="str">
        <f>IF(OR(Table1[[#This Row],[Rodents]],Table1[[#This Row],[Human]],Table1[[#This Row],[Pig]]),OR(ISNUMBER(FIND("liver",C905)),ISNUMBER(FIND("hepat",C905))),"NA")</f>
        <v>NA</v>
      </c>
      <c r="AT905" t="str">
        <f>IF(OR(Table1[[#This Row],[Rodents]],Table1[[#This Row],[Human]],Table1[[#This Row],[Pig]]),OR(ISNUMBER(FIND("kidney",C905)),ISNUMBER(FIND("neph",C905))),"NA")</f>
        <v>NA</v>
      </c>
      <c r="AU905" t="str">
        <f>IF(OR(Table1[[#This Row],[Rodents]],Table1[[#This Row],[Human]],Table1[[#This Row],[Pig]]),OR(ISNUMBER(FIND("brain",C905)),ISNUMBER(FIND("neur",C905)),ISNUMBER(FIND("nerv",C905))),"NA")</f>
        <v>NA</v>
      </c>
      <c r="AV905" t="str">
        <f>IF(OR(Table1[[#This Row],[Rodents]],Table1[[#This Row],[Human]],Table1[[#This Row],[Pig]]),OR(ISNUMBER(FIND("heart",C905)),ISNUMBER(FIND("cardi",C905))),"NA")</f>
        <v>NA</v>
      </c>
      <c r="AW905" t="str">
        <f>IF(OR(Table1[[#This Row],[Rodents]],Table1[[#This Row],[Human]],Table1[[#This Row],[Pig]]),OR(ISNUMBER(FIND("gastro",C905)),ISNUMBER(FIND("intesti",C905)),ISNUMBER(FIND("stomach",C905))),"NA")</f>
        <v>NA</v>
      </c>
      <c r="AX905" t="str">
        <f>IF(OR(Table1[[#This Row],[Rodents]],Table1[[#This Row],[Human]],Table1[[#This Row],[Pig]]),NOT(OR(AQ905,AR905,AS905,AT905,AU905,AV905,AW905)),"NA")</f>
        <v>NA</v>
      </c>
      <c r="AY905" t="b">
        <f>OR(ISNUMBER(FIND("SWCNT",C905)),ISNUMBER(FIND("SWNT",C905)),ISNUMBER(FIND("single-wall",C905)),ISNUMBER(FIND("single wall",C905)),ISNUMBER(FIND("Single wall",C905)),ISNUMBER(FIND("Single-wall",C905)),ISNUMBER(FIND("SWCNT",B905)),ISNUMBER(FIND("SWNT",B905)),ISNUMBER(FIND("single-wall",B905)),ISNUMBER(FIND("single wall",B905)),ISNUMBER(FIND("Single-wall",B905)),ISNUMBER(FIND("Single wall",B905)))</f>
        <v>1</v>
      </c>
      <c r="AZ905" t="b">
        <f>OR(ISNUMBER(FIND("MWCNT",C905)),ISNUMBER(FIND("MWNT",C905)),ISNUMBER(FIND("multi-wall",C905)),ISNUMBER(FIND("multi wall",C905)),ISNUMBER(FIND("multiwall",C905)),ISNUMBER(FIND("Multi-wall",C905)),ISNUMBER(FIND("Multi wall",C905)),ISNUMBER(FIND("Multiwall",C905)),ISNUMBER(FIND("MWCNT",B905)),ISNUMBER(FIND("MWNT",B905)),ISNUMBER(FIND("multi-wall",B905)),ISNUMBER(FIND("multi wall",B905)),ISNUMBER(FIND("multiwall",B905)),ISNUMBER(FIND("Multi-wall",B905)),ISNUMBER(FIND("Multi wall",B905)),ISNUMBER(FIND("Multiwall",B905)),ISNUMBER(FIND("Double-wall",B905)),ISNUMBER(FIND("Double wall",B905)),ISNUMBER(FIND("Doublewall",B905)),ISNUMBER(FIND("double-wall",B905)),ISNUMBER(FIND("double wall",B905)),ISNUMBER(FIND("doublewall",B905)))</f>
        <v>0</v>
      </c>
      <c r="BA905" t="b">
        <f>AND(Table1[[#This Row],[SWCNT]],Table1[[#This Row],[MWCNT]])</f>
        <v>0</v>
      </c>
      <c r="BB905" t="b">
        <f>IF(Table1[[#This Row],[SWCNT]]=TRUE,FALSE,IF(Table1[[#This Row],[MWCNT]]=TRUE,FALSE,TRUE))</f>
        <v>0</v>
      </c>
      <c r="BC905" s="18"/>
    </row>
    <row r="906" spans="1:55" ht="92.5">
      <c r="A906" t="s">
        <v>4483</v>
      </c>
      <c r="B906" s="2" t="s">
        <v>4487</v>
      </c>
      <c r="C906" s="16" t="s">
        <v>4491</v>
      </c>
      <c r="D906" s="17" t="s">
        <v>2338</v>
      </c>
      <c r="E906" s="2">
        <v>2012</v>
      </c>
      <c r="F906" t="b">
        <f>OR(ISNUMBER(FIND("cytotoxic",C906)),ISNUMBER(FIND("Cytotoxic",C906)),ISNUMBER(FIND("cellular toxicity",C906)),ISNUMBER(FIND("cell death",C906)),ISNUMBER(FIND("viable",C906)),ISNUMBER(FIND("phytotoxic",C906)),ISNUMBER(FIND("acute toxicity",C906)),ISNUMBER(FIND("MTT",C906)),ISNUMBER(FIND("survival",C906)),ISNUMBER(FIND("prolifer",C906)),ISNUMBER(FIND("apoptosis",C906)),ISNUMBER(FIND("neurotoxic",C906)),ISNUMBER(FIND("  lysis ",C906)),ISNUMBER(FIND("necrosis",C906)),ISNUMBER(FIND("cellular death",C906))*3,ISNUMBER(FIND("LDH",C906)),ISNUMBER(FIND("Acute toxicity",C906)))</f>
        <v>0</v>
      </c>
      <c r="G906" t="b">
        <f>OR(ISNUMBER(FIND("genotoxic",C906)),ISNUMBER(FIND("genotoxicity",C906)),ISNUMBER(FIND("DNA damage",C906)),ISNUMBER(FIND("DNA",C906)),ISNUMBER(FIND("RNA",C906)),ISNUMBER(FIND("mesothelioma",C906)),ISNUMBER(FIND("carcino",C906)),ISNUMBER(FIND("mutagen",C906)),ISNUMBER(FIND("genetic",C906)))</f>
        <v>0</v>
      </c>
      <c r="H906" t="b">
        <f>OR(ISNUMBER(FIND("inflammatory",C906)),ISNUMBER(FIND("inflamm",C906)))</f>
        <v>0</v>
      </c>
      <c r="I906" t="b">
        <f>OR(ISNUMBER(FIND("immune",C906)),ISNUMBER(FIND("immunological",C906)),ISNUMBER(FIND("interleuk",C906)),ISNUMBER(FIND("platelet activation",C906)),ISNUMBER(FIND("monocyte",C906)),ISNUMBER(FIND("leukocyte",C906)),ISNUMBER(FIND("cytokine",C906)),ISNUMBER(FIND("CD4",C906)),ISNUMBER(FIND("CD8",C906)),ISNUMBER(FIND("T-cell",C906)))</f>
        <v>0</v>
      </c>
      <c r="J906" t="b">
        <f>OR(ISNUMBER(FIND("reactive oxygen",C906)),ISNUMBER(FIND("ROS",C906)),ISNUMBER(FIND("free radical",C906)),ISNUMBER(FIND("oxidative stress",C906)),ISNUMBER(FIND("peroxid",C906)),ISNUMBER(FIND("oxidative",C906)),ISNUMBER(FIND("antioxid",C906)))</f>
        <v>0</v>
      </c>
      <c r="K906" t="b">
        <f>OR(ISNUMBER(FIND("autophag",C906)))</f>
        <v>0</v>
      </c>
      <c r="L906" t="b">
        <f>OR(ISNUMBER(FIND("morpholog",C906)))</f>
        <v>0</v>
      </c>
      <c r="M906" t="b">
        <f>OR(ISNUMBER(FIND("fibrosis",C906)),ISNUMBER(FIND("Fibrosis",C906)),ISNUMBER(FIND("fibrot",C906)))</f>
        <v>0</v>
      </c>
      <c r="N906" t="b">
        <f>OR(ISNUMBER(FIND("offspring",C906)),ISNUMBER(FIND("Parental",C906)),ISNUMBER(FIND("parental",C906)),ISNUMBER(FIND("germline",C906)),ISNUMBER(FIND("reproduc",C906)),ISNUMBER(FIND("embryo",C906)))</f>
        <v>0</v>
      </c>
      <c r="O906" t="b">
        <f>OR(ISNUMBER(FIND("metabol",C906)),ISNUMBER(FIND("Metabol",C906)),ISNUMBER(FIND("digest",C906)),ISNUMBER(FIND("mitochon",C906)))</f>
        <v>0</v>
      </c>
      <c r="P906" t="b">
        <f>OR(ISNUMBER(FIND("ecotox",C906)),ISNUMBER(FIND("Ecotox",B906)),ISNUMBER(FIND("ecotox",B906)),ISNUMBER(FIND("Ecotox",C906)))</f>
        <v>0</v>
      </c>
      <c r="Q906" t="b">
        <f>OR(ISNUMBER(FIND("Bioaccum",C906)),ISNUMBER(FIND("bioaccum",C906)),ISNUMBER(FIND("accum",C906)))</f>
        <v>0</v>
      </c>
      <c r="R906" t="b">
        <f>OR(ISNUMBER(FIND("Occupation",C906)),ISNUMBER(FIND("occupation",C906)),ISNUMBER(FIND("worker",C906)),ISNUMBER(FIND("workforce",C906)))</f>
        <v>0</v>
      </c>
      <c r="S906" t="b">
        <f>NOT(OR(F906,G906,H906,I906,J906,K906,L906,M906,N906,O906,P906,Q906,R906))</f>
        <v>1</v>
      </c>
      <c r="U906" t="b">
        <f>OR(Table1[[#This Row],[Inflammation]],Table1[[#This Row],[Immune]])</f>
        <v>0</v>
      </c>
      <c r="V906" t="str">
        <f>IF(OR(Table1[[#This Row],[Rodents]],Table1[[#This Row],[Human]],Table1[[#This Row],[Pig]]),OR(ISNUMBER(FIND("intratrach",C906)),ISNUMBER(FIND("nasal ",C906)),ISNUMBER(FIND("instill",C906))),"NA")</f>
        <v>NA</v>
      </c>
      <c r="W906" t="str">
        <f>IF(OR(Table1[[#This Row],[Rodents]],Table1[[#This Row],[Human]],Table1[[#This Row],[Pig]]),OR(ISNUMBER(FIND("dermal",C906)),ISNUMBER(FIND("skin ",C906))),"NA")</f>
        <v>NA</v>
      </c>
      <c r="X906" t="str">
        <f>IF(OR(Table1[[#This Row],[Rodents]],Table1[[#This Row],[Human]],Table1[[#This Row],[Pig]]),OR(ISNUMBER(FIND("injected",C906)),ISNUMBER(FIND("periton",C906)),ISNUMBER(FIND("intrascrot",C906))),"NA")</f>
        <v>NA</v>
      </c>
      <c r="Y906" t="str">
        <f>IF(OR(Table1[[#This Row],[Rodents]],Table1[[#This Row],[Human]],Table1[[#This Row],[Pig]]),NOT(OR(Table1[[#This Row],[Inhaled/Intratracheal/intranasal]],Table1[[#This Row],[Dermal]],Table1[[#This Row],[Injected]])),"NA")</f>
        <v>NA</v>
      </c>
      <c r="AA906" t="b">
        <f>OR(ISNUMBER(FIND("fish ",C906)),ISNUMBER(FIND("Fish ",C906)),ISNUMBER(FIND("aquatic",C906)),ISNUMBER(FIND("daphnids",C906)),ISNUMBER(FIND("Carcinus maenas",C906)),ISNUMBER(FIND("Daphnia",C906)),ISNUMBER(FIND("Ruditapes philippinarum",C906)),ISNUMBER(FIND("daphnia",C906)),ISNUMBER(FIND("marine",C906)),ISNUMBER(FIND("mussel",C906)),ISNUMBER(FIND("algae",C906)),ISNUMBER(FIND("Donax faba",C906)),ISNUMBER(FIND("estuarine",C906)),ISNUMBER(FIND("snail",C906)),ISNUMBER(FIND("Prorocentrum donghaiense",C906)) )</f>
        <v>0</v>
      </c>
      <c r="AB906" t="b">
        <f>OR(ISNUMBER(FIND(" rat ",C906)),ISNUMBER(FIND(" rats ",C906)),ISNUMBER(FIND(" Rats ",C906)),ISNUMBER(FIND(" Rat ",C906)),ISNUMBER(FIND(" rat.",C906)),ISNUMBER(FIND(" rats.",C906)),ISNUMBER(FIND("mouse",C906)),ISNUMBER(FIND("mice",C906)), ISNUMBER(FIND(" Mice",C906)))</f>
        <v>0</v>
      </c>
      <c r="AC906" t="b">
        <f>OR(ISNUMBER(FIND(" cell ",C906)),ISNUMBER(FIND("fibroblast",C906)),ISNUMBER(FIND("macrophage",C906)),ISNUMBER(FIND("epithelial",C906)),ISNUMBER(FIND("endothelial",C906)),ISNUMBER(FIND("neuron",C906)),ISNUMBER(FIND(" cells ",C906)),ISNUMBER(FIND("RBC",C906)),ISNUMBER(FIND("mitochond",C906)),ISNUMBER(FIND("adipocyte",C906)),ISNUMBER(FIND("osteo",C906)),ISNUMBER(FIND("keratin",C906)),ISNUMBER(FIND(" cell's ",C906)),ISNUMBER(FIND("eukary",C906)),ISNUMBER(FIND("sperm",C906)))</f>
        <v>0</v>
      </c>
      <c r="AD906" t="b">
        <f>OR(ISNUMBER(FIND("human",B906)),ISNUMBER(FIND("workers",B906)),ISNUMBER(FIND("workforces",B906)),ISNUMBER(FIND("occupational",B906)),ISNUMBER(FIND("Case report",B906)),ISNUMBER(FIND("Workplaces",B906)),ISNUMBER(FIND("worker",B906)))</f>
        <v>0</v>
      </c>
      <c r="AE906" t="b">
        <f>OR(ISNUMBER(FIND(" plant ",C906)),ISNUMBER(FIND("Plant ",C906)),ISNUMBER(FIND("tomato",C906)),ISNUMBER(FIND("plants",C906)),ISNUMBER(FIND("Plants",C906)),ISNUMBER(FIND("algae",C906)),ISNUMBER(FIND("lettuce",C906)),ISNUMBER(FIND("green gram sprouts ",C906)),ISNUMBER(FIND("Cucurbita pepo",C906)),ISNUMBER(FIND("bean ",C906)),ISNUMBER(FIND("chloroplast",C906)),ISNUMBER(FIND("chlorophyll",C906)),ISNUMBER(FIND("seedling",C906)),ISNUMBER(FIND("canola",C906)),ISNUMBER(FIND("shoot",C906)),ISNUMBER(FIND("photosynthes",C906)),ISNUMBER(FIND(" leaves ",C906)),,ISNUMBER(FIND("agriculture",C906)),ISNUMBER(FIND(" crops ",C906)))</f>
        <v>0</v>
      </c>
      <c r="AF906" t="b">
        <f>OR(ISNUMBER(FIND("bacteria",C906)),ISNUMBER(FIND("Bacteria",C906)),ISNUMBER(FIND("Bacterium",C906)),ISNUMBER(FIND("bacterium",C906)),ISNUMBER(FIND(" coli ",C906)))</f>
        <v>1</v>
      </c>
      <c r="AG906" t="b">
        <f>OR(ISNUMBER(FIND("fungi",C906)),ISNUMBER(FIND("Fungi",C906)),ISNUMBER(FIND("fungus",C906)),ISNUMBER(FIND("Fungus",C906)),ISNUMBER(FIND("mushroom",C906)),ISNUMBER(FIND("Mushroom",C906)),ISNUMBER(FIND(" mold ",C906)))</f>
        <v>0</v>
      </c>
      <c r="AH906" t="b">
        <f>OR(ISNUMBER(FIND("Pig ",C906)),ISNUMBER(FIND("pig ",C906)),ISNUMBER(FIND("Pigs ",C906)),ISNUMBER(FIND("pigs ",C906)))</f>
        <v>0</v>
      </c>
      <c r="AI906" t="b">
        <f>OR(ISNUMBER(FIND(" C. elegans",C906)),ISNUMBER(FIND("Caenorhabditis elegans",C906)),ISNUMBER(FIND("earthworms",C906)),ISNUMBER(FIND(" Ficopomatus enigmaticus",C906)),ISNUMBER(FIND("larva",C906)),ISNUMBER(FIND("Lumbriculus variegatus",C906)),ISNUMBER(FIND("nematode",C906)))</f>
        <v>0</v>
      </c>
      <c r="AJ906" t="b">
        <f>NOT(OR(AA906,AB906,AC906,AD906,AE906,AF906,AG906,AH906,AI906))</f>
        <v>0</v>
      </c>
      <c r="AL906" t="b">
        <f>OR(AA906,AB906,AD906,AE906,AF906,AG906,AH906,AI906)</f>
        <v>1</v>
      </c>
      <c r="AM906" t="b">
        <f>IF(Table1[[#This Row],[In vivo?]],IF(Table1[[#This Row],[Cell]],FALSE,TRUE),FALSE)</f>
        <v>1</v>
      </c>
      <c r="AN906" t="b">
        <f>AND(AC906,AL906)</f>
        <v>0</v>
      </c>
      <c r="AO906" t="b">
        <f>IF(Table1[[#This Row],[Cell]],IF(Table1[[#This Row],[In vivo?]],FALSE,TRUE),FALSE)</f>
        <v>0</v>
      </c>
      <c r="AP906" t="b">
        <f>NOT(OR(Table1[[#This Row],[In vivo?]],Table1[[#This Row],[Only in Cell]]))</f>
        <v>0</v>
      </c>
      <c r="AQ906" t="str">
        <f>IF(OR(Table1[[#This Row],[Rodents]],Table1[[#This Row],[Human]],Table1[[#This Row],[Pig]]),OR(ISNUMBER(FIND("pulmonary",C906)),ISNUMBER(FIND("lung",C906))),"NA")</f>
        <v>NA</v>
      </c>
      <c r="AR906" t="str">
        <f>IF(OR(Table1[[#This Row],[Rodents]],Table1[[#This Row],[Human]],Table1[[#This Row],[Pig]]),OR(ISNUMBER(FIND("skin",C906)),ISNUMBER(FIND("dermal",C906))),"NA")</f>
        <v>NA</v>
      </c>
      <c r="AS906" t="str">
        <f>IF(OR(Table1[[#This Row],[Rodents]],Table1[[#This Row],[Human]],Table1[[#This Row],[Pig]]),OR(ISNUMBER(FIND("liver",C906)),ISNUMBER(FIND("hepat",C906))),"NA")</f>
        <v>NA</v>
      </c>
      <c r="AT906" t="str">
        <f>IF(OR(Table1[[#This Row],[Rodents]],Table1[[#This Row],[Human]],Table1[[#This Row],[Pig]]),OR(ISNUMBER(FIND("kidney",C906)),ISNUMBER(FIND("neph",C906))),"NA")</f>
        <v>NA</v>
      </c>
      <c r="AU906" t="str">
        <f>IF(OR(Table1[[#This Row],[Rodents]],Table1[[#This Row],[Human]],Table1[[#This Row],[Pig]]),OR(ISNUMBER(FIND("brain",C906)),ISNUMBER(FIND("neur",C906)),ISNUMBER(FIND("nerv",C906))),"NA")</f>
        <v>NA</v>
      </c>
      <c r="AV906" t="str">
        <f>IF(OR(Table1[[#This Row],[Rodents]],Table1[[#This Row],[Human]],Table1[[#This Row],[Pig]]),OR(ISNUMBER(FIND("heart",C906)),ISNUMBER(FIND("cardi",C906))),"NA")</f>
        <v>NA</v>
      </c>
      <c r="AW906" t="str">
        <f>IF(OR(Table1[[#This Row],[Rodents]],Table1[[#This Row],[Human]],Table1[[#This Row],[Pig]]),OR(ISNUMBER(FIND("gastro",C906)),ISNUMBER(FIND("intesti",C906)),ISNUMBER(FIND("stomach",C906))),"NA")</f>
        <v>NA</v>
      </c>
      <c r="AX906" t="str">
        <f>IF(OR(Table1[[#This Row],[Rodents]],Table1[[#This Row],[Human]],Table1[[#This Row],[Pig]]),NOT(OR(AQ906,AR906,AS906,AT906,AU906,AV906,AW906)),"NA")</f>
        <v>NA</v>
      </c>
      <c r="AY906" t="b">
        <f>OR(ISNUMBER(FIND("SWCNT",C906)),ISNUMBER(FIND("SWNT",C906)),ISNUMBER(FIND("single-wall",C906)),ISNUMBER(FIND("single wall",C906)),ISNUMBER(FIND("Single wall",C906)),ISNUMBER(FIND("Single-wall",C906)),ISNUMBER(FIND("SWCNT",B906)),ISNUMBER(FIND("SWNT",B906)),ISNUMBER(FIND("single-wall",B906)),ISNUMBER(FIND("single wall",B906)),ISNUMBER(FIND("Single-wall",B906)),ISNUMBER(FIND("Single wall",B906)))</f>
        <v>0</v>
      </c>
      <c r="AZ906" t="b">
        <f>OR(ISNUMBER(FIND("MWCNT",C906)),ISNUMBER(FIND("MWNT",C906)),ISNUMBER(FIND("multi-wall",C906)),ISNUMBER(FIND("multi wall",C906)),ISNUMBER(FIND("multiwall",C906)),ISNUMBER(FIND("Multi-wall",C906)),ISNUMBER(FIND("Multi wall",C906)),ISNUMBER(FIND("Multiwall",C906)),ISNUMBER(FIND("MWCNT",B906)),ISNUMBER(FIND("MWNT",B906)),ISNUMBER(FIND("multi-wall",B906)),ISNUMBER(FIND("multi wall",B906)),ISNUMBER(FIND("multiwall",B906)),ISNUMBER(FIND("Multi-wall",B906)),ISNUMBER(FIND("Multi wall",B906)),ISNUMBER(FIND("Multiwall",B906)),ISNUMBER(FIND("Double-wall",B906)),ISNUMBER(FIND("Double wall",B906)),ISNUMBER(FIND("Doublewall",B906)),ISNUMBER(FIND("double-wall",B906)),ISNUMBER(FIND("double wall",B906)),ISNUMBER(FIND("doublewall",B906)))</f>
        <v>1</v>
      </c>
      <c r="BA906" t="b">
        <f>AND(Table1[[#This Row],[SWCNT]],Table1[[#This Row],[MWCNT]])</f>
        <v>0</v>
      </c>
      <c r="BB906" t="b">
        <f>IF(Table1[[#This Row],[SWCNT]]=TRUE,FALSE,IF(Table1[[#This Row],[MWCNT]]=TRUE,FALSE,TRUE))</f>
        <v>0</v>
      </c>
      <c r="BC906" s="18"/>
    </row>
    <row r="907" spans="1:55" ht="185">
      <c r="A907" t="s">
        <v>4666</v>
      </c>
      <c r="B907" s="2" t="s">
        <v>4668</v>
      </c>
      <c r="C907" s="16" t="s">
        <v>4671</v>
      </c>
      <c r="D907" s="17" t="s">
        <v>1204</v>
      </c>
      <c r="E907" s="2">
        <v>2012</v>
      </c>
      <c r="F907" t="b">
        <f>OR(ISNUMBER(FIND("cytotoxic",C907)),ISNUMBER(FIND("Cytotoxic",C907)),ISNUMBER(FIND("cellular toxicity",C907)),ISNUMBER(FIND("cell death",C907)),ISNUMBER(FIND("viable",C907)),ISNUMBER(FIND("phytotoxic",C907)),ISNUMBER(FIND("acute toxicity",C907)),ISNUMBER(FIND("MTT",C907)),ISNUMBER(FIND("survival",C907)),ISNUMBER(FIND("prolifer",C907)),ISNUMBER(FIND("apoptosis",C907)),ISNUMBER(FIND("neurotoxic",C907)),ISNUMBER(FIND("  lysis ",C907)),ISNUMBER(FIND("necrosis",C907)),ISNUMBER(FIND("cellular death",C907))*3,ISNUMBER(FIND("LDH",C907)),ISNUMBER(FIND("Acute toxicity",C907)))</f>
        <v>0</v>
      </c>
      <c r="G907" t="b">
        <f>OR(ISNUMBER(FIND("genotoxic",C907)),ISNUMBER(FIND("genotoxicity",C907)),ISNUMBER(FIND("DNA damage",C907)),ISNUMBER(FIND("DNA",C907)),ISNUMBER(FIND("RNA",C907)),ISNUMBER(FIND("mesothelioma",C907)),ISNUMBER(FIND("carcino",C907)),ISNUMBER(FIND("mutagen",C907)),ISNUMBER(FIND("genetic",C907)))</f>
        <v>0</v>
      </c>
      <c r="H907" t="b">
        <f>OR(ISNUMBER(FIND("inflammatory",C907)),ISNUMBER(FIND("inflamm",C907)))</f>
        <v>0</v>
      </c>
      <c r="I907" t="b">
        <f>OR(ISNUMBER(FIND("immune",C907)),ISNUMBER(FIND("immunological",C907)),ISNUMBER(FIND("interleuk",C907)),ISNUMBER(FIND("platelet activation",C907)),ISNUMBER(FIND("monocyte",C907)),ISNUMBER(FIND("leukocyte",C907)),ISNUMBER(FIND("cytokine",C907)),ISNUMBER(FIND("CD4",C907)),ISNUMBER(FIND("CD8",C907)),ISNUMBER(FIND("T-cell",C907)))</f>
        <v>0</v>
      </c>
      <c r="J907" t="b">
        <f>OR(ISNUMBER(FIND("reactive oxygen",C907)),ISNUMBER(FIND("ROS",C907)),ISNUMBER(FIND("free radical",C907)),ISNUMBER(FIND("oxidative stress",C907)),ISNUMBER(FIND("peroxid",C907)),ISNUMBER(FIND("oxidative",C907)),ISNUMBER(FIND("antioxid",C907)))</f>
        <v>0</v>
      </c>
      <c r="K907" t="b">
        <f>OR(ISNUMBER(FIND("autophag",C907)))</f>
        <v>0</v>
      </c>
      <c r="L907" t="b">
        <f>OR(ISNUMBER(FIND("morpholog",C907)))</f>
        <v>0</v>
      </c>
      <c r="M907" t="b">
        <f>OR(ISNUMBER(FIND("fibrosis",C907)),ISNUMBER(FIND("Fibrosis",C907)),ISNUMBER(FIND("fibrot",C907)))</f>
        <v>0</v>
      </c>
      <c r="N907" t="b">
        <f>OR(ISNUMBER(FIND("offspring",C907)),ISNUMBER(FIND("Parental",C907)),ISNUMBER(FIND("parental",C907)),ISNUMBER(FIND("germline",C907)),ISNUMBER(FIND("reproduc",C907)),ISNUMBER(FIND("embryo",C907)))</f>
        <v>0</v>
      </c>
      <c r="O907" t="b">
        <f>OR(ISNUMBER(FIND("metabol",C907)),ISNUMBER(FIND("Metabol",C907)),ISNUMBER(FIND("digest",C907)),ISNUMBER(FIND("mitochon",C907)))</f>
        <v>0</v>
      </c>
      <c r="P907" t="b">
        <f>OR(ISNUMBER(FIND("ecotox",C907)),ISNUMBER(FIND("Ecotox",B907)),ISNUMBER(FIND("ecotox",B907)),ISNUMBER(FIND("Ecotox",C907)))</f>
        <v>0</v>
      </c>
      <c r="Q907" t="b">
        <f>OR(ISNUMBER(FIND("Bioaccum",C907)),ISNUMBER(FIND("bioaccum",C907)),ISNUMBER(FIND("accum",C907)))</f>
        <v>0</v>
      </c>
      <c r="R907" t="b">
        <f>OR(ISNUMBER(FIND("Occupation",C907)),ISNUMBER(FIND("occupation",C907)),ISNUMBER(FIND("worker",C907)),ISNUMBER(FIND("workforce",C907)))</f>
        <v>0</v>
      </c>
      <c r="S907" t="b">
        <f>NOT(OR(F907,G907,H907,I907,J907,K907,L907,M907,N907,O907,P907,Q907,R907))</f>
        <v>1</v>
      </c>
      <c r="T907" t="s">
        <v>6152</v>
      </c>
      <c r="U907" t="b">
        <f>OR(Table1[[#This Row],[Inflammation]],Table1[[#This Row],[Immune]])</f>
        <v>0</v>
      </c>
      <c r="V907" t="b">
        <f>IF(OR(Table1[[#This Row],[Rodents]],Table1[[#This Row],[Human]],Table1[[#This Row],[Pig]]),OR(ISNUMBER(FIND("intratrach",C907)),ISNUMBER(FIND("nasal ",C907)),ISNUMBER(FIND("instill",C907))),"NA")</f>
        <v>0</v>
      </c>
      <c r="W907" t="b">
        <f>IF(OR(Table1[[#This Row],[Rodents]],Table1[[#This Row],[Human]],Table1[[#This Row],[Pig]]),OR(ISNUMBER(FIND("dermal",C907)),ISNUMBER(FIND("skin ",C907))),"NA")</f>
        <v>0</v>
      </c>
      <c r="X907" t="b">
        <f>IF(OR(Table1[[#This Row],[Rodents]],Table1[[#This Row],[Human]],Table1[[#This Row],[Pig]]),OR(ISNUMBER(FIND("injected",C907)),ISNUMBER(FIND("periton",C907)),ISNUMBER(FIND("intrascrot",C907))),"NA")</f>
        <v>0</v>
      </c>
      <c r="Y907" t="b">
        <f>IF(OR(Table1[[#This Row],[Rodents]],Table1[[#This Row],[Human]],Table1[[#This Row],[Pig]]),NOT(OR(Table1[[#This Row],[Inhaled/Intratracheal/intranasal]],Table1[[#This Row],[Dermal]],Table1[[#This Row],[Injected]])),"NA")</f>
        <v>1</v>
      </c>
      <c r="AA907" t="b">
        <f>OR(ISNUMBER(FIND("fish ",C907)),ISNUMBER(FIND("Fish ",C907)),ISNUMBER(FIND("aquatic",C907)),ISNUMBER(FIND("daphnids",C907)),ISNUMBER(FIND("Carcinus maenas",C907)),ISNUMBER(FIND("Daphnia",C907)),ISNUMBER(FIND("Ruditapes philippinarum",C907)),ISNUMBER(FIND("daphnia",C907)),ISNUMBER(FIND("marine",C907)),ISNUMBER(FIND("mussel",C907)),ISNUMBER(FIND("algae",C907)),ISNUMBER(FIND("Donax faba",C907)),ISNUMBER(FIND("estuarine",C907)),ISNUMBER(FIND("snail",C907)),ISNUMBER(FIND("Prorocentrum donghaiense",C907)) )</f>
        <v>0</v>
      </c>
      <c r="AB907" t="b">
        <f>OR(ISNUMBER(FIND(" rat ",C907)),ISNUMBER(FIND(" rats ",C907)),ISNUMBER(FIND(" Rats ",C907)),ISNUMBER(FIND(" Rat ",C907)),ISNUMBER(FIND(" rat.",C907)),ISNUMBER(FIND(" rats.",C907)),ISNUMBER(FIND("mouse",C907)),ISNUMBER(FIND("mice",C907)), ISNUMBER(FIND(" Mice",C907)))</f>
        <v>1</v>
      </c>
      <c r="AC907" t="b">
        <f>OR(ISNUMBER(FIND(" cell ",C907)),ISNUMBER(FIND("fibroblast",C907)),ISNUMBER(FIND("macrophage",C907)),ISNUMBER(FIND("epithelial",C907)),ISNUMBER(FIND("endothelial",C907)),ISNUMBER(FIND("neuron",C907)),ISNUMBER(FIND(" cells ",C907)),ISNUMBER(FIND("RBC",C907)),ISNUMBER(FIND("mitochond",C907)),ISNUMBER(FIND("adipocyte",C907)),ISNUMBER(FIND("osteo",C907)),ISNUMBER(FIND("keratin",C907)),ISNUMBER(FIND(" cell's ",C907)),ISNUMBER(FIND("eukary",C907)),ISNUMBER(FIND("sperm",C907)))</f>
        <v>0</v>
      </c>
      <c r="AD907" t="b">
        <f>OR(ISNUMBER(FIND("human",B907)),ISNUMBER(FIND("workers",B907)),ISNUMBER(FIND("workforces",B907)),ISNUMBER(FIND("occupational",B907)),ISNUMBER(FIND("Case report",B907)),ISNUMBER(FIND("Workplaces",B907)),ISNUMBER(FIND("worker",B907)))</f>
        <v>0</v>
      </c>
      <c r="AE907" t="b">
        <f>OR(ISNUMBER(FIND(" plant ",C907)),ISNUMBER(FIND("Plant ",C907)),ISNUMBER(FIND("tomato",C907)),ISNUMBER(FIND("plants",C907)),ISNUMBER(FIND("Plants",C907)),ISNUMBER(FIND("algae",C907)),ISNUMBER(FIND("lettuce",C907)),ISNUMBER(FIND("green gram sprouts ",C907)),ISNUMBER(FIND("Cucurbita pepo",C907)),ISNUMBER(FIND("bean ",C907)),ISNUMBER(FIND("chloroplast",C907)),ISNUMBER(FIND("chlorophyll",C907)),ISNUMBER(FIND("seedling",C907)),ISNUMBER(FIND("canola",C907)),ISNUMBER(FIND("shoot",C907)),ISNUMBER(FIND("photosynthes",C907)),ISNUMBER(FIND(" leaves ",C907)),,ISNUMBER(FIND("agriculture",C907)),ISNUMBER(FIND(" crops ",C907)))</f>
        <v>0</v>
      </c>
      <c r="AF907" t="b">
        <f>OR(ISNUMBER(FIND("bacteria",C907)),ISNUMBER(FIND("Bacteria",C907)),ISNUMBER(FIND("Bacterium",C907)),ISNUMBER(FIND("bacterium",C907)),ISNUMBER(FIND(" coli ",C907)))</f>
        <v>0</v>
      </c>
      <c r="AG907" t="b">
        <f>OR(ISNUMBER(FIND("fungi",C907)),ISNUMBER(FIND("Fungi",C907)),ISNUMBER(FIND("fungus",C907)),ISNUMBER(FIND("Fungus",C907)),ISNUMBER(FIND("mushroom",C907)),ISNUMBER(FIND("Mushroom",C907)),ISNUMBER(FIND(" mold ",C907)))</f>
        <v>0</v>
      </c>
      <c r="AH907" t="b">
        <f>OR(ISNUMBER(FIND("Pig ",C907)),ISNUMBER(FIND("pig ",C907)),ISNUMBER(FIND("Pigs ",C907)),ISNUMBER(FIND("pigs ",C907)))</f>
        <v>0</v>
      </c>
      <c r="AI907" t="b">
        <f>OR(ISNUMBER(FIND(" C. elegans",C907)),ISNUMBER(FIND("Caenorhabditis elegans",C907)),ISNUMBER(FIND("earthworms",C907)),ISNUMBER(FIND(" Ficopomatus enigmaticus",C907)),ISNUMBER(FIND("larva",C907)),ISNUMBER(FIND("Lumbriculus variegatus",C907)),ISNUMBER(FIND("nematode",C907)))</f>
        <v>0</v>
      </c>
      <c r="AJ907" t="b">
        <f>NOT(OR(AA907,AB907,AC907,AD907,AE907,AF907,AG907,AH907,AI907))</f>
        <v>0</v>
      </c>
      <c r="AL907" t="b">
        <f>OR(AA907,AB907,AD907,AE907,AF907,AG907,AH907,AI907)</f>
        <v>1</v>
      </c>
      <c r="AM907" t="b">
        <f>IF(Table1[[#This Row],[In vivo?]],IF(Table1[[#This Row],[Cell]],FALSE,TRUE),FALSE)</f>
        <v>1</v>
      </c>
      <c r="AN907" t="b">
        <f>AND(AC907,AL907)</f>
        <v>0</v>
      </c>
      <c r="AO907" t="b">
        <f>IF(Table1[[#This Row],[Cell]],IF(Table1[[#This Row],[In vivo?]],FALSE,TRUE),FALSE)</f>
        <v>0</v>
      </c>
      <c r="AP907" t="b">
        <f>NOT(OR(Table1[[#This Row],[In vivo?]],Table1[[#This Row],[Only in Cell]]))</f>
        <v>0</v>
      </c>
      <c r="AQ907" t="b">
        <f>IF(OR(Table1[[#This Row],[Rodents]],Table1[[#This Row],[Human]],Table1[[#This Row],[Pig]]),OR(ISNUMBER(FIND("pulmonary",C907)),ISNUMBER(FIND("lung",C907))),"NA")</f>
        <v>0</v>
      </c>
      <c r="AR907" t="b">
        <f>IF(OR(Table1[[#This Row],[Rodents]],Table1[[#This Row],[Human]],Table1[[#This Row],[Pig]]),OR(ISNUMBER(FIND("skin",C907)),ISNUMBER(FIND("dermal",C907))),"NA")</f>
        <v>0</v>
      </c>
      <c r="AS907" t="b">
        <f>IF(OR(Table1[[#This Row],[Rodents]],Table1[[#This Row],[Human]],Table1[[#This Row],[Pig]]),OR(ISNUMBER(FIND("liver",C907)),ISNUMBER(FIND("hepat",C907))),"NA")</f>
        <v>0</v>
      </c>
      <c r="AT907" t="b">
        <f>IF(OR(Table1[[#This Row],[Rodents]],Table1[[#This Row],[Human]],Table1[[#This Row],[Pig]]),OR(ISNUMBER(FIND("kidney",C907)),ISNUMBER(FIND("neph",C907))),"NA")</f>
        <v>0</v>
      </c>
      <c r="AU907" t="b">
        <f>IF(OR(Table1[[#This Row],[Rodents]],Table1[[#This Row],[Human]],Table1[[#This Row],[Pig]]),OR(ISNUMBER(FIND("brain",C907)),ISNUMBER(FIND("neur",C907)),ISNUMBER(FIND("nerv",C907))),"NA")</f>
        <v>0</v>
      </c>
      <c r="AV907" t="b">
        <f>IF(OR(Table1[[#This Row],[Rodents]],Table1[[#This Row],[Human]],Table1[[#This Row],[Pig]]),OR(ISNUMBER(FIND("heart",C907)),ISNUMBER(FIND("cardi",C907))),"NA")</f>
        <v>0</v>
      </c>
      <c r="AW907" t="b">
        <f>IF(OR(Table1[[#This Row],[Rodents]],Table1[[#This Row],[Human]],Table1[[#This Row],[Pig]]),OR(ISNUMBER(FIND("gastro",C907)),ISNUMBER(FIND("intesti",C907)),ISNUMBER(FIND("stomach",C907))),"NA")</f>
        <v>1</v>
      </c>
      <c r="AX907" t="b">
        <f>IF(OR(Table1[[#This Row],[Rodents]],Table1[[#This Row],[Human]],Table1[[#This Row],[Pig]]),NOT(OR(AQ907,AR907,AS907,AT907,AU907,AV907,AW907)),"NA")</f>
        <v>0</v>
      </c>
      <c r="AY907" t="b">
        <f>OR(ISNUMBER(FIND("SWCNT",C907)),ISNUMBER(FIND("SWNT",C907)),ISNUMBER(FIND("single-wall",C907)),ISNUMBER(FIND("single wall",C907)),ISNUMBER(FIND("Single wall",C907)),ISNUMBER(FIND("Single-wall",C907)),ISNUMBER(FIND("SWCNT",B907)),ISNUMBER(FIND("SWNT",B907)),ISNUMBER(FIND("single-wall",B907)),ISNUMBER(FIND("single wall",B907)),ISNUMBER(FIND("Single-wall",B907)),ISNUMBER(FIND("Single wall",B907)))</f>
        <v>1</v>
      </c>
      <c r="AZ907" t="b">
        <f>OR(ISNUMBER(FIND("MWCNT",C907)),ISNUMBER(FIND("MWNT",C907)),ISNUMBER(FIND("multi-wall",C907)),ISNUMBER(FIND("multi wall",C907)),ISNUMBER(FIND("multiwall",C907)),ISNUMBER(FIND("Multi-wall",C907)),ISNUMBER(FIND("Multi wall",C907)),ISNUMBER(FIND("Multiwall",C907)),ISNUMBER(FIND("MWCNT",B907)),ISNUMBER(FIND("MWNT",B907)),ISNUMBER(FIND("multi-wall",B907)),ISNUMBER(FIND("multi wall",B907)),ISNUMBER(FIND("multiwall",B907)),ISNUMBER(FIND("Multi-wall",B907)),ISNUMBER(FIND("Multi wall",B907)),ISNUMBER(FIND("Multiwall",B907)),ISNUMBER(FIND("Double-wall",B907)),ISNUMBER(FIND("Double wall",B907)),ISNUMBER(FIND("Doublewall",B907)),ISNUMBER(FIND("double-wall",B907)),ISNUMBER(FIND("double wall",B907)),ISNUMBER(FIND("doublewall",B907)))</f>
        <v>1</v>
      </c>
      <c r="BA907" t="b">
        <f>AND(Table1[[#This Row],[SWCNT]],Table1[[#This Row],[MWCNT]])</f>
        <v>1</v>
      </c>
      <c r="BB907" t="b">
        <f>IF(Table1[[#This Row],[SWCNT]]=TRUE,FALSE,IF(Table1[[#This Row],[MWCNT]]=TRUE,FALSE,TRUE))</f>
        <v>0</v>
      </c>
      <c r="BC907" s="18"/>
    </row>
    <row r="908" spans="1:55" ht="203.5">
      <c r="A908" t="s">
        <v>4767</v>
      </c>
      <c r="B908" s="2" t="s">
        <v>4769</v>
      </c>
      <c r="C908" s="16" t="s">
        <v>4771</v>
      </c>
      <c r="D908" s="17" t="s">
        <v>148</v>
      </c>
      <c r="E908" s="2">
        <v>2011</v>
      </c>
      <c r="F908" t="b">
        <f>OR(ISNUMBER(FIND("cytotoxic",C908)),ISNUMBER(FIND("Cytotoxic",C908)),ISNUMBER(FIND("cellular toxicity",C908)),ISNUMBER(FIND("cell death",C908)),ISNUMBER(FIND("viable",C908)),ISNUMBER(FIND("phytotoxic",C908)),ISNUMBER(FIND("acute toxicity",C908)),ISNUMBER(FIND("MTT",C908)),ISNUMBER(FIND("survival",C908)),ISNUMBER(FIND("prolifer",C908)),ISNUMBER(FIND("apoptosis",C908)),ISNUMBER(FIND("neurotoxic",C908)),ISNUMBER(FIND("  lysis ",C908)),ISNUMBER(FIND("necrosis",C908)),ISNUMBER(FIND("cellular death",C908))*3,ISNUMBER(FIND("LDH",C908)),ISNUMBER(FIND("Acute toxicity",C908)))</f>
        <v>0</v>
      </c>
      <c r="G908" t="b">
        <f>OR(ISNUMBER(FIND("genotoxic",C908)),ISNUMBER(FIND("genotoxicity",C908)),ISNUMBER(FIND("DNA damage",C908)),ISNUMBER(FIND("DNA",C908)),ISNUMBER(FIND("RNA",C908)),ISNUMBER(FIND("mesothelioma",C908)),ISNUMBER(FIND("carcino",C908)),ISNUMBER(FIND("mutagen",C908)),ISNUMBER(FIND("genetic",C908)))</f>
        <v>0</v>
      </c>
      <c r="H908" t="b">
        <f>OR(ISNUMBER(FIND("inflammatory",C908)),ISNUMBER(FIND("inflamm",C908)))</f>
        <v>0</v>
      </c>
      <c r="I908" t="b">
        <f>OR(ISNUMBER(FIND("immune",C908)),ISNUMBER(FIND("immunological",C908)),ISNUMBER(FIND("interleuk",C908)),ISNUMBER(FIND("platelet activation",C908)),ISNUMBER(FIND("monocyte",C908)),ISNUMBER(FIND("leukocyte",C908)),ISNUMBER(FIND("cytokine",C908)),ISNUMBER(FIND("CD4",C908)),ISNUMBER(FIND("CD8",C908)),ISNUMBER(FIND("T-cell",C908)))</f>
        <v>0</v>
      </c>
      <c r="J908" t="b">
        <f>OR(ISNUMBER(FIND("reactive oxygen",C908)),ISNUMBER(FIND("ROS",C908)),ISNUMBER(FIND("free radical",C908)),ISNUMBER(FIND("oxidative stress",C908)),ISNUMBER(FIND("peroxid",C908)),ISNUMBER(FIND("oxidative",C908)),ISNUMBER(FIND("antioxid",C908)))</f>
        <v>0</v>
      </c>
      <c r="K908" t="b">
        <f>OR(ISNUMBER(FIND("autophag",C908)))</f>
        <v>0</v>
      </c>
      <c r="L908" t="b">
        <f>OR(ISNUMBER(FIND("morpholog",C908)))</f>
        <v>0</v>
      </c>
      <c r="M908" t="b">
        <f>OR(ISNUMBER(FIND("fibrosis",C908)),ISNUMBER(FIND("Fibrosis",C908)),ISNUMBER(FIND("fibrot",C908)))</f>
        <v>0</v>
      </c>
      <c r="N908" t="b">
        <f>OR(ISNUMBER(FIND("offspring",C908)),ISNUMBER(FIND("Parental",C908)),ISNUMBER(FIND("parental",C908)),ISNUMBER(FIND("germline",C908)),ISNUMBER(FIND("reproduc",C908)),ISNUMBER(FIND("embryo",C908)))</f>
        <v>0</v>
      </c>
      <c r="O908" t="b">
        <f>OR(ISNUMBER(FIND("metabol",C908)),ISNUMBER(FIND("Metabol",C908)),ISNUMBER(FIND("digest",C908)),ISNUMBER(FIND("mitochon",C908)))</f>
        <v>0</v>
      </c>
      <c r="P908" t="b">
        <f>OR(ISNUMBER(FIND("ecotox",C908)),ISNUMBER(FIND("Ecotox",B908)),ISNUMBER(FIND("ecotox",B908)),ISNUMBER(FIND("Ecotox",C908)))</f>
        <v>0</v>
      </c>
      <c r="Q908" t="b">
        <v>1</v>
      </c>
      <c r="R908" t="b">
        <f>OR(ISNUMBER(FIND("Occupation",C908)),ISNUMBER(FIND("occupation",C908)),ISNUMBER(FIND("worker",C908)),ISNUMBER(FIND("workforce",C908)))</f>
        <v>0</v>
      </c>
      <c r="S908" t="b">
        <f>NOT(OR(F908,G908,H908,I908,J908,K908,L908,M908,N908,O908,P908,Q908,R908))</f>
        <v>0</v>
      </c>
      <c r="U908" t="b">
        <f>OR(Table1[[#This Row],[Inflammation]],Table1[[#This Row],[Immune]])</f>
        <v>0</v>
      </c>
      <c r="V908" t="b">
        <f>IF(OR(Table1[[#This Row],[Rodents]],Table1[[#This Row],[Human]],Table1[[#This Row],[Pig]]),OR(ISNUMBER(FIND("intratrach",C908)),ISNUMBER(FIND("nasal ",C908)),ISNUMBER(FIND("instill",C908))),"NA")</f>
        <v>0</v>
      </c>
      <c r="W908" t="b">
        <f>IF(OR(Table1[[#This Row],[Rodents]],Table1[[#This Row],[Human]],Table1[[#This Row],[Pig]]),OR(ISNUMBER(FIND("dermal",C908)),ISNUMBER(FIND("skin ",C908))),"NA")</f>
        <v>0</v>
      </c>
      <c r="X908" t="b">
        <f>IF(OR(Table1[[#This Row],[Rodents]],Table1[[#This Row],[Human]],Table1[[#This Row],[Pig]]),OR(ISNUMBER(FIND("injected",C908)),ISNUMBER(FIND("periton",C908)),ISNUMBER(FIND("intrascrot",C908))),"NA")</f>
        <v>0</v>
      </c>
      <c r="Y908" t="b">
        <f>IF(OR(Table1[[#This Row],[Rodents]],Table1[[#This Row],[Human]],Table1[[#This Row],[Pig]]),NOT(OR(Table1[[#This Row],[Inhaled/Intratracheal/intranasal]],Table1[[#This Row],[Dermal]],Table1[[#This Row],[Injected]])),"NA")</f>
        <v>1</v>
      </c>
      <c r="AA908" t="b">
        <f>OR(ISNUMBER(FIND("fish ",C908)),ISNUMBER(FIND("Fish ",C908)),ISNUMBER(FIND("aquatic",C908)),ISNUMBER(FIND("daphnids",C908)),ISNUMBER(FIND("Carcinus maenas",C908)),ISNUMBER(FIND("Daphnia",C908)),ISNUMBER(FIND("Ruditapes philippinarum",C908)),ISNUMBER(FIND("daphnia",C908)),ISNUMBER(FIND("marine",C908)),ISNUMBER(FIND("mussel",C908)),ISNUMBER(FIND("algae",C908)),ISNUMBER(FIND("Donax faba",C908)),ISNUMBER(FIND("estuarine",C908)),ISNUMBER(FIND("snail",C908)),ISNUMBER(FIND("Prorocentrum donghaiense",C908)) )</f>
        <v>0</v>
      </c>
      <c r="AB908" t="b">
        <f>OR(ISNUMBER(FIND(" rat ",C908)),ISNUMBER(FIND(" rats ",C908)),ISNUMBER(FIND(" Rats ",C908)),ISNUMBER(FIND(" Rat ",C908)),ISNUMBER(FIND(" rat.",C908)),ISNUMBER(FIND(" rats.",C908)),ISNUMBER(FIND("mouse",C908)),ISNUMBER(FIND("mice",C908)), ISNUMBER(FIND(" Mice",C908)))</f>
        <v>1</v>
      </c>
      <c r="AC908" t="b">
        <f>OR(ISNUMBER(FIND(" cell ",C908)),ISNUMBER(FIND("fibroblast",C908)),ISNUMBER(FIND("macrophage",C908)),ISNUMBER(FIND("epithelial",C908)),ISNUMBER(FIND("endothelial",C908)),ISNUMBER(FIND("neuron",C908)),ISNUMBER(FIND(" cells ",C908)),ISNUMBER(FIND("RBC",C908)),ISNUMBER(FIND("mitochond",C908)),ISNUMBER(FIND("adipocyte",C908)),ISNUMBER(FIND("osteo",C908)),ISNUMBER(FIND("keratin",C908)),ISNUMBER(FIND(" cell's ",C908)),ISNUMBER(FIND("eukary",C908)),ISNUMBER(FIND("sperm",C908)))</f>
        <v>0</v>
      </c>
      <c r="AD908" t="b">
        <f>OR(ISNUMBER(FIND("human",B908)),ISNUMBER(FIND("workers",B908)),ISNUMBER(FIND("workforces",B908)),ISNUMBER(FIND("occupational",B908)),ISNUMBER(FIND("Case report",B908)),ISNUMBER(FIND("Workplaces",B908)),ISNUMBER(FIND("worker",B908)))</f>
        <v>0</v>
      </c>
      <c r="AE908" t="b">
        <f>OR(ISNUMBER(FIND(" plant ",C908)),ISNUMBER(FIND("Plant ",C908)),ISNUMBER(FIND("tomato",C908)),ISNUMBER(FIND("plants",C908)),ISNUMBER(FIND("Plants",C908)),ISNUMBER(FIND("algae",C908)),ISNUMBER(FIND("lettuce",C908)),ISNUMBER(FIND("green gram sprouts ",C908)),ISNUMBER(FIND("Cucurbita pepo",C908)),ISNUMBER(FIND("bean ",C908)),ISNUMBER(FIND("chloroplast",C908)),ISNUMBER(FIND("chlorophyll",C908)),ISNUMBER(FIND("seedling",C908)),ISNUMBER(FIND("canola",C908)),ISNUMBER(FIND("shoot",C908)),ISNUMBER(FIND("photosynthes",C908)),ISNUMBER(FIND(" leaves ",C908)),,ISNUMBER(FIND("agriculture",C908)),ISNUMBER(FIND(" crops ",C908)))</f>
        <v>0</v>
      </c>
      <c r="AF908" t="b">
        <f>OR(ISNUMBER(FIND("bacteria",C908)),ISNUMBER(FIND("Bacteria",C908)),ISNUMBER(FIND("Bacterium",C908)),ISNUMBER(FIND("bacterium",C908)),ISNUMBER(FIND(" coli ",C908)))</f>
        <v>0</v>
      </c>
      <c r="AG908" t="b">
        <f>OR(ISNUMBER(FIND("fungi",C908)),ISNUMBER(FIND("Fungi",C908)),ISNUMBER(FIND("fungus",C908)),ISNUMBER(FIND("Fungus",C908)),ISNUMBER(FIND("mushroom",C908)),ISNUMBER(FIND("Mushroom",C908)),ISNUMBER(FIND(" mold ",C908)))</f>
        <v>0</v>
      </c>
      <c r="AH908" t="b">
        <f>OR(ISNUMBER(FIND("Pig ",C908)),ISNUMBER(FIND("pig ",C908)),ISNUMBER(FIND("Pigs ",C908)),ISNUMBER(FIND("pigs ",C908)))</f>
        <v>0</v>
      </c>
      <c r="AI908" t="b">
        <f>OR(ISNUMBER(FIND(" C. elegans",C908)),ISNUMBER(FIND("Caenorhabditis elegans",C908)),ISNUMBER(FIND("earthworms",C908)),ISNUMBER(FIND(" Ficopomatus enigmaticus",C908)),ISNUMBER(FIND("larva",C908)),ISNUMBER(FIND("Lumbriculus variegatus",C908)),ISNUMBER(FIND("nematode",C908)))</f>
        <v>0</v>
      </c>
      <c r="AJ908" t="b">
        <f>NOT(OR(AA908,AB908,AC908,AD908,AE908,AF908,AG908,AH908,AI908))</f>
        <v>0</v>
      </c>
      <c r="AL908" t="b">
        <f>OR(AA908,AB908,AD908,AE908,AF908,AG908,AH908,AI908)</f>
        <v>1</v>
      </c>
      <c r="AM908" t="b">
        <f>IF(Table1[[#This Row],[In vivo?]],IF(Table1[[#This Row],[Cell]],FALSE,TRUE),FALSE)</f>
        <v>1</v>
      </c>
      <c r="AN908" t="b">
        <f>AND(AC908,AL908)</f>
        <v>0</v>
      </c>
      <c r="AO908" t="b">
        <f>IF(Table1[[#This Row],[Cell]],IF(Table1[[#This Row],[In vivo?]],FALSE,TRUE),FALSE)</f>
        <v>0</v>
      </c>
      <c r="AP908" t="b">
        <f>NOT(OR(Table1[[#This Row],[In vivo?]],Table1[[#This Row],[Only in Cell]]))</f>
        <v>0</v>
      </c>
      <c r="AQ908" t="b">
        <f>IF(OR(Table1[[#This Row],[Rodents]],Table1[[#This Row],[Human]],Table1[[#This Row],[Pig]]),OR(ISNUMBER(FIND("pulmonary",C908)),ISNUMBER(FIND("lung",C908))),"NA")</f>
        <v>1</v>
      </c>
      <c r="AR908" t="b">
        <f>IF(OR(Table1[[#This Row],[Rodents]],Table1[[#This Row],[Human]],Table1[[#This Row],[Pig]]),OR(ISNUMBER(FIND("skin",C908)),ISNUMBER(FIND("dermal",C908))),"NA")</f>
        <v>0</v>
      </c>
      <c r="AS908" t="b">
        <f>IF(OR(Table1[[#This Row],[Rodents]],Table1[[#This Row],[Human]],Table1[[#This Row],[Pig]]),OR(ISNUMBER(FIND("liver",C908)),ISNUMBER(FIND("hepat",C908))),"NA")</f>
        <v>0</v>
      </c>
      <c r="AT908" t="b">
        <f>IF(OR(Table1[[#This Row],[Rodents]],Table1[[#This Row],[Human]],Table1[[#This Row],[Pig]]),OR(ISNUMBER(FIND("kidney",C908)),ISNUMBER(FIND("neph",C908))),"NA")</f>
        <v>0</v>
      </c>
      <c r="AU908" t="b">
        <f>IF(OR(Table1[[#This Row],[Rodents]],Table1[[#This Row],[Human]],Table1[[#This Row],[Pig]]),OR(ISNUMBER(FIND("brain",C908)),ISNUMBER(FIND("neur",C908)),ISNUMBER(FIND("nerv",C908))),"NA")</f>
        <v>0</v>
      </c>
      <c r="AV908" t="b">
        <f>IF(OR(Table1[[#This Row],[Rodents]],Table1[[#This Row],[Human]],Table1[[#This Row],[Pig]]),OR(ISNUMBER(FIND("heart",C908)),ISNUMBER(FIND("cardi",C908))),"NA")</f>
        <v>0</v>
      </c>
      <c r="AW908" t="b">
        <f>IF(OR(Table1[[#This Row],[Rodents]],Table1[[#This Row],[Human]],Table1[[#This Row],[Pig]]),OR(ISNUMBER(FIND("gastro",C908)),ISNUMBER(FIND("intesti",C908)),ISNUMBER(FIND("stomach",C908))),"NA")</f>
        <v>0</v>
      </c>
      <c r="AX908" t="b">
        <f>IF(OR(Table1[[#This Row],[Rodents]],Table1[[#This Row],[Human]],Table1[[#This Row],[Pig]]),NOT(OR(AQ908,AR908,AS908,AT908,AU908,AV908,AW908)),"NA")</f>
        <v>0</v>
      </c>
      <c r="AY908" t="b">
        <f>OR(ISNUMBER(FIND("SWCNT",C908)),ISNUMBER(FIND("SWNT",C908)),ISNUMBER(FIND("single-wall",C908)),ISNUMBER(FIND("single wall",C908)),ISNUMBER(FIND("Single wall",C908)),ISNUMBER(FIND("Single-wall",C908)),ISNUMBER(FIND("SWCNT",B908)),ISNUMBER(FIND("SWNT",B908)),ISNUMBER(FIND("single-wall",B908)),ISNUMBER(FIND("single wall",B908)),ISNUMBER(FIND("Single-wall",B908)),ISNUMBER(FIND("Single wall",B908)))</f>
        <v>0</v>
      </c>
      <c r="AZ908" t="b">
        <f>OR(ISNUMBER(FIND("MWCNT",C908)),ISNUMBER(FIND("MWNT",C908)),ISNUMBER(FIND("multi-wall",C908)),ISNUMBER(FIND("multi wall",C908)),ISNUMBER(FIND("multiwall",C908)),ISNUMBER(FIND("Multi-wall",C908)),ISNUMBER(FIND("Multi wall",C908)),ISNUMBER(FIND("Multiwall",C908)),ISNUMBER(FIND("MWCNT",B908)),ISNUMBER(FIND("MWNT",B908)),ISNUMBER(FIND("multi-wall",B908)),ISNUMBER(FIND("multi wall",B908)),ISNUMBER(FIND("multiwall",B908)),ISNUMBER(FIND("Multi-wall",B908)),ISNUMBER(FIND("Multi wall",B908)),ISNUMBER(FIND("Multiwall",B908)),ISNUMBER(FIND("Double-wall",B908)),ISNUMBER(FIND("Double wall",B908)),ISNUMBER(FIND("Doublewall",B908)),ISNUMBER(FIND("double-wall",B908)),ISNUMBER(FIND("double wall",B908)),ISNUMBER(FIND("doublewall",B908)))</f>
        <v>1</v>
      </c>
      <c r="BA908" t="b">
        <f>AND(Table1[[#This Row],[SWCNT]],Table1[[#This Row],[MWCNT]])</f>
        <v>0</v>
      </c>
      <c r="BB908" t="b">
        <f>IF(Table1[[#This Row],[SWCNT]]=TRUE,FALSE,IF(Table1[[#This Row],[MWCNT]]=TRUE,FALSE,TRUE))</f>
        <v>0</v>
      </c>
      <c r="BC908" s="18"/>
    </row>
    <row r="909" spans="1:55" ht="277.5">
      <c r="A909" t="s">
        <v>4831</v>
      </c>
      <c r="B909" s="2" t="s">
        <v>4832</v>
      </c>
      <c r="C909" s="16" t="s">
        <v>4833</v>
      </c>
      <c r="D909" s="17" t="s">
        <v>890</v>
      </c>
      <c r="E909" s="2">
        <v>2011</v>
      </c>
      <c r="F909" t="b">
        <f>OR(ISNUMBER(FIND("cytotoxic",C909)),ISNUMBER(FIND("Cytotoxic",C909)),ISNUMBER(FIND("cellular toxicity",C909)),ISNUMBER(FIND("cell death",C909)),ISNUMBER(FIND("viable",C909)),ISNUMBER(FIND("phytotoxic",C909)),ISNUMBER(FIND("acute toxicity",C909)),ISNUMBER(FIND("MTT",C909)),ISNUMBER(FIND("survival",C909)),ISNUMBER(FIND("prolifer",C909)),ISNUMBER(FIND("apoptosis",C909)),ISNUMBER(FIND("neurotoxic",C909)),ISNUMBER(FIND("  lysis ",C909)),ISNUMBER(FIND("necrosis",C909)),ISNUMBER(FIND("cellular death",C909))*3,ISNUMBER(FIND("LDH",C909)),ISNUMBER(FIND("Acute toxicity",C909)))</f>
        <v>0</v>
      </c>
      <c r="G909" t="b">
        <f>OR(ISNUMBER(FIND("genotoxic",C909)),ISNUMBER(FIND("genotoxicity",C909)),ISNUMBER(FIND("DNA damage",C909)),ISNUMBER(FIND("DNA",C909)),ISNUMBER(FIND("RNA",C909)),ISNUMBER(FIND("mesothelioma",C909)),ISNUMBER(FIND("carcino",C909)),ISNUMBER(FIND("mutagen",C909)),ISNUMBER(FIND("genetic",C909)))</f>
        <v>0</v>
      </c>
      <c r="H909" t="b">
        <f>OR(ISNUMBER(FIND("inflammatory",C909)),ISNUMBER(FIND("inflamm",C909)))</f>
        <v>0</v>
      </c>
      <c r="I909" t="b">
        <f>OR(ISNUMBER(FIND("immune",C909)),ISNUMBER(FIND("immunological",C909)),ISNUMBER(FIND("interleuk",C909)),ISNUMBER(FIND("platelet activation",C909)),ISNUMBER(FIND("monocyte",C909)),ISNUMBER(FIND("leukocyte",C909)),ISNUMBER(FIND("cytokine",C909)),ISNUMBER(FIND("CD4",C909)),ISNUMBER(FIND("CD8",C909)),ISNUMBER(FIND("T-cell",C909)))</f>
        <v>0</v>
      </c>
      <c r="J909" t="b">
        <f>OR(ISNUMBER(FIND("reactive oxygen",C909)),ISNUMBER(FIND("ROS",C909)),ISNUMBER(FIND("free radical",C909)),ISNUMBER(FIND("oxidative stress",C909)),ISNUMBER(FIND("peroxid",C909)),ISNUMBER(FIND("oxidative",C909)),ISNUMBER(FIND("antioxid",C909)))</f>
        <v>0</v>
      </c>
      <c r="K909" t="b">
        <f>OR(ISNUMBER(FIND("autophag",C909)))</f>
        <v>0</v>
      </c>
      <c r="L909" t="b">
        <f>OR(ISNUMBER(FIND("morpholog",C909)))</f>
        <v>0</v>
      </c>
      <c r="M909" t="b">
        <f>OR(ISNUMBER(FIND("fibrosis",C909)),ISNUMBER(FIND("Fibrosis",C909)),ISNUMBER(FIND("fibrot",C909)))</f>
        <v>0</v>
      </c>
      <c r="N909" t="b">
        <f>OR(ISNUMBER(FIND("offspring",C909)),ISNUMBER(FIND("Parental",C909)),ISNUMBER(FIND("parental",C909)),ISNUMBER(FIND("germline",C909)),ISNUMBER(FIND("reproduc",C909)),ISNUMBER(FIND("embryo",C909)))</f>
        <v>0</v>
      </c>
      <c r="O909" t="b">
        <f>OR(ISNUMBER(FIND("metabol",C909)),ISNUMBER(FIND("Metabol",C909)),ISNUMBER(FIND("digest",C909)),ISNUMBER(FIND("mitochon",C909)))</f>
        <v>0</v>
      </c>
      <c r="P909" t="b">
        <f>OR(ISNUMBER(FIND("ecotox",C909)),ISNUMBER(FIND("Ecotox",B909)),ISNUMBER(FIND("ecotox",B909)),ISNUMBER(FIND("Ecotox",C909)))</f>
        <v>0</v>
      </c>
      <c r="Q909" t="b">
        <v>1</v>
      </c>
      <c r="R909" t="b">
        <f>OR(ISNUMBER(FIND("Occupation",C909)),ISNUMBER(FIND("occupation",C909)),ISNUMBER(FIND("worker",C909)),ISNUMBER(FIND("workforce",C909)))</f>
        <v>0</v>
      </c>
      <c r="S909" t="b">
        <f>NOT(OR(F909,G909,H909,I909,J909,K909,L909,M909,N909,O909,P909,Q909,R909))</f>
        <v>0</v>
      </c>
      <c r="U909" t="b">
        <f>OR(Table1[[#This Row],[Inflammation]],Table1[[#This Row],[Immune]])</f>
        <v>0</v>
      </c>
      <c r="V909" t="str">
        <f>IF(OR(Table1[[#This Row],[Rodents]],Table1[[#This Row],[Human]],Table1[[#This Row],[Pig]]),OR(ISNUMBER(FIND("intratrach",C909)),ISNUMBER(FIND("nasal ",C909)),ISNUMBER(FIND("instill",C909))),"NA")</f>
        <v>NA</v>
      </c>
      <c r="W909" t="str">
        <f>IF(OR(Table1[[#This Row],[Rodents]],Table1[[#This Row],[Human]],Table1[[#This Row],[Pig]]),OR(ISNUMBER(FIND("dermal",C909)),ISNUMBER(FIND("skin ",C909))),"NA")</f>
        <v>NA</v>
      </c>
      <c r="X909" t="str">
        <f>IF(OR(Table1[[#This Row],[Rodents]],Table1[[#This Row],[Human]],Table1[[#This Row],[Pig]]),OR(ISNUMBER(FIND("injected",C909)),ISNUMBER(FIND("periton",C909)),ISNUMBER(FIND("intrascrot",C909))),"NA")</f>
        <v>NA</v>
      </c>
      <c r="Y909" t="str">
        <f>IF(OR(Table1[[#This Row],[Rodents]],Table1[[#This Row],[Human]],Table1[[#This Row],[Pig]]),NOT(OR(Table1[[#This Row],[Inhaled/Intratracheal/intranasal]],Table1[[#This Row],[Dermal]],Table1[[#This Row],[Injected]])),"NA")</f>
        <v>NA</v>
      </c>
      <c r="AA909" t="b">
        <f>OR(ISNUMBER(FIND("fish ",C909)),ISNUMBER(FIND("Fish ",C909)),ISNUMBER(FIND("aquatic",C909)),ISNUMBER(FIND("daphnids",C909)),ISNUMBER(FIND("Carcinus maenas",C909)),ISNUMBER(FIND("Daphnia",C909)),ISNUMBER(FIND("Ruditapes philippinarum",C909)),ISNUMBER(FIND("daphnia",C909)),ISNUMBER(FIND("marine",C909)),ISNUMBER(FIND("mussel",C909)),ISNUMBER(FIND("algae",C909)),ISNUMBER(FIND("Donax faba",C909)),ISNUMBER(FIND("estuarine",C909)),ISNUMBER(FIND("snail",C909)),ISNUMBER(FIND("Prorocentrum donghaiense",C909)) )</f>
        <v>0</v>
      </c>
      <c r="AB909" t="b">
        <f>OR(ISNUMBER(FIND(" rat ",C909)),ISNUMBER(FIND(" rats ",C909)),ISNUMBER(FIND(" Rats ",C909)),ISNUMBER(FIND(" Rat ",C909)),ISNUMBER(FIND(" rat.",C909)),ISNUMBER(FIND(" rats.",C909)),ISNUMBER(FIND("mouse",C909)),ISNUMBER(FIND("mice",C909)), ISNUMBER(FIND(" Mice",C909)))</f>
        <v>0</v>
      </c>
      <c r="AC909" t="b">
        <f>OR(ISNUMBER(FIND(" cell ",C909)),ISNUMBER(FIND("fibroblast",C909)),ISNUMBER(FIND("macrophage",C909)),ISNUMBER(FIND("epithelial",C909)),ISNUMBER(FIND("endothelial",C909)),ISNUMBER(FIND("neuron",C909)),ISNUMBER(FIND(" cells ",C909)),ISNUMBER(FIND("RBC",C909)),ISNUMBER(FIND("mitochond",C909)),ISNUMBER(FIND("adipocyte",C909)),ISNUMBER(FIND("osteo",C909)),ISNUMBER(FIND("keratin",C909)),ISNUMBER(FIND(" cell's ",C909)),ISNUMBER(FIND("eukary",C909)),ISNUMBER(FIND("sperm",C909)))</f>
        <v>1</v>
      </c>
      <c r="AD909" t="b">
        <v>0</v>
      </c>
      <c r="AE909" t="b">
        <f>OR(ISNUMBER(FIND(" plant ",C909)),ISNUMBER(FIND("Plant ",C909)),ISNUMBER(FIND("tomato",C909)),ISNUMBER(FIND("plants",C909)),ISNUMBER(FIND("Plants",C909)),ISNUMBER(FIND("algae",C909)),ISNUMBER(FIND("lettuce",C909)),ISNUMBER(FIND("green gram sprouts ",C909)),ISNUMBER(FIND("Cucurbita pepo",C909)),ISNUMBER(FIND("bean ",C909)),ISNUMBER(FIND("chloroplast",C909)),ISNUMBER(FIND("chlorophyll",C909)),ISNUMBER(FIND("seedling",C909)),ISNUMBER(FIND("canola",C909)),ISNUMBER(FIND("shoot",C909)),ISNUMBER(FIND("photosynthes",C909)),ISNUMBER(FIND(" leaves ",C909)),,ISNUMBER(FIND("agriculture",C909)),ISNUMBER(FIND(" crops ",C909)))</f>
        <v>0</v>
      </c>
      <c r="AF909" t="b">
        <f>OR(ISNUMBER(FIND("bacteria",C909)),ISNUMBER(FIND("Bacteria",C909)),ISNUMBER(FIND("Bacterium",C909)),ISNUMBER(FIND("bacterium",C909)),ISNUMBER(FIND(" coli ",C909)))</f>
        <v>0</v>
      </c>
      <c r="AG909" t="b">
        <f>OR(ISNUMBER(FIND("fungi",C909)),ISNUMBER(FIND("Fungi",C909)),ISNUMBER(FIND("fungus",C909)),ISNUMBER(FIND("Fungus",C909)),ISNUMBER(FIND("mushroom",C909)),ISNUMBER(FIND("Mushroom",C909)),ISNUMBER(FIND(" mold ",C909)))</f>
        <v>0</v>
      </c>
      <c r="AH909" t="b">
        <f>OR(ISNUMBER(FIND("Pig ",C909)),ISNUMBER(FIND("pig ",C909)),ISNUMBER(FIND("Pigs ",C909)),ISNUMBER(FIND("pigs ",C909)))</f>
        <v>0</v>
      </c>
      <c r="AI909" t="b">
        <f>OR(ISNUMBER(FIND(" C. elegans",C909)),ISNUMBER(FIND("Caenorhabditis elegans",C909)),ISNUMBER(FIND("earthworms",C909)),ISNUMBER(FIND(" Ficopomatus enigmaticus",C909)),ISNUMBER(FIND("larva",C909)),ISNUMBER(FIND("Lumbriculus variegatus",C909)),ISNUMBER(FIND("nematode",C909)))</f>
        <v>0</v>
      </c>
      <c r="AJ909" t="b">
        <f>NOT(OR(AA909,AB909,AC909,AD909,AE909,AF909,AG909,AH909,AI909))</f>
        <v>0</v>
      </c>
      <c r="AL909" t="b">
        <f>OR(AA909,AB909,AD909,AE909,AF909,AG909,AH909,AI909)</f>
        <v>0</v>
      </c>
      <c r="AM909" t="b">
        <f>IF(Table1[[#This Row],[In vivo?]],IF(Table1[[#This Row],[Cell]],FALSE,TRUE),FALSE)</f>
        <v>0</v>
      </c>
      <c r="AN909" t="b">
        <f>AND(AC909,AL909)</f>
        <v>0</v>
      </c>
      <c r="AO909" t="b">
        <f>IF(Table1[[#This Row],[Cell]],IF(Table1[[#This Row],[In vivo?]],FALSE,TRUE),FALSE)</f>
        <v>1</v>
      </c>
      <c r="AP909" t="b">
        <f>NOT(OR(Table1[[#This Row],[In vivo?]],Table1[[#This Row],[Only in Cell]]))</f>
        <v>0</v>
      </c>
      <c r="AQ909" t="str">
        <f>IF(OR(Table1[[#This Row],[Rodents]],Table1[[#This Row],[Human]],Table1[[#This Row],[Pig]]),OR(ISNUMBER(FIND("pulmonary",C909)),ISNUMBER(FIND("lung",C909))),"NA")</f>
        <v>NA</v>
      </c>
      <c r="AR909" t="str">
        <f>IF(OR(Table1[[#This Row],[Rodents]],Table1[[#This Row],[Human]],Table1[[#This Row],[Pig]]),OR(ISNUMBER(FIND("skin",C909)),ISNUMBER(FIND("dermal",C909))),"NA")</f>
        <v>NA</v>
      </c>
      <c r="AS909" t="str">
        <f>IF(OR(Table1[[#This Row],[Rodents]],Table1[[#This Row],[Human]],Table1[[#This Row],[Pig]]),OR(ISNUMBER(FIND("liver",C909)),ISNUMBER(FIND("hepat",C909))),"NA")</f>
        <v>NA</v>
      </c>
      <c r="AT909" t="str">
        <f>IF(OR(Table1[[#This Row],[Rodents]],Table1[[#This Row],[Human]],Table1[[#This Row],[Pig]]),OR(ISNUMBER(FIND("kidney",C909)),ISNUMBER(FIND("neph",C909))),"NA")</f>
        <v>NA</v>
      </c>
      <c r="AU909" t="str">
        <f>IF(OR(Table1[[#This Row],[Rodents]],Table1[[#This Row],[Human]],Table1[[#This Row],[Pig]]),OR(ISNUMBER(FIND("brain",C909)),ISNUMBER(FIND("neur",C909)),ISNUMBER(FIND("nerv",C909))),"NA")</f>
        <v>NA</v>
      </c>
      <c r="AV909" t="str">
        <f>IF(OR(Table1[[#This Row],[Rodents]],Table1[[#This Row],[Human]],Table1[[#This Row],[Pig]]),OR(ISNUMBER(FIND("heart",C909)),ISNUMBER(FIND("cardi",C909))),"NA")</f>
        <v>NA</v>
      </c>
      <c r="AW909" t="str">
        <f>IF(OR(Table1[[#This Row],[Rodents]],Table1[[#This Row],[Human]],Table1[[#This Row],[Pig]]),OR(ISNUMBER(FIND("gastro",C909)),ISNUMBER(FIND("intesti",C909)),ISNUMBER(FIND("stomach",C909))),"NA")</f>
        <v>NA</v>
      </c>
      <c r="AX909" t="str">
        <f>IF(OR(Table1[[#This Row],[Rodents]],Table1[[#This Row],[Human]],Table1[[#This Row],[Pig]]),NOT(OR(AQ909,AR909,AS909,AT909,AU909,AV909,AW909)),"NA")</f>
        <v>NA</v>
      </c>
      <c r="AY909" t="b">
        <f>OR(ISNUMBER(FIND("SWCNT",C909)),ISNUMBER(FIND("SWNT",C909)),ISNUMBER(FIND("single-wall",C909)),ISNUMBER(FIND("single wall",C909)),ISNUMBER(FIND("Single wall",C909)),ISNUMBER(FIND("Single-wall",C909)),ISNUMBER(FIND("SWCNT",B909)),ISNUMBER(FIND("SWNT",B909)),ISNUMBER(FIND("single-wall",B909)),ISNUMBER(FIND("single wall",B909)),ISNUMBER(FIND("Single-wall",B909)),ISNUMBER(FIND("Single wall",B909)))</f>
        <v>1</v>
      </c>
      <c r="AZ909" t="b">
        <f>OR(ISNUMBER(FIND("MWCNT",C909)),ISNUMBER(FIND("MWNT",C909)),ISNUMBER(FIND("multi-wall",C909)),ISNUMBER(FIND("multi wall",C909)),ISNUMBER(FIND("multiwall",C909)),ISNUMBER(FIND("Multi-wall",C909)),ISNUMBER(FIND("Multi wall",C909)),ISNUMBER(FIND("Multiwall",C909)),ISNUMBER(FIND("MWCNT",B909)),ISNUMBER(FIND("MWNT",B909)),ISNUMBER(FIND("multi-wall",B909)),ISNUMBER(FIND("multi wall",B909)),ISNUMBER(FIND("multiwall",B909)),ISNUMBER(FIND("Multi-wall",B909)),ISNUMBER(FIND("Multi wall",B909)),ISNUMBER(FIND("Multiwall",B909)),ISNUMBER(FIND("Double-wall",B909)),ISNUMBER(FIND("Double wall",B909)),ISNUMBER(FIND("Doublewall",B909)),ISNUMBER(FIND("double-wall",B909)),ISNUMBER(FIND("double wall",B909)),ISNUMBER(FIND("doublewall",B909)))</f>
        <v>0</v>
      </c>
      <c r="BA909" t="b">
        <f>AND(Table1[[#This Row],[SWCNT]],Table1[[#This Row],[MWCNT]])</f>
        <v>0</v>
      </c>
      <c r="BB909" t="b">
        <f>IF(Table1[[#This Row],[SWCNT]]=TRUE,FALSE,IF(Table1[[#This Row],[MWCNT]]=TRUE,FALSE,TRUE))</f>
        <v>0</v>
      </c>
      <c r="BC909" s="18"/>
    </row>
    <row r="910" spans="1:55" ht="92.5">
      <c r="A910" t="s">
        <v>5053</v>
      </c>
      <c r="B910" s="2" t="s">
        <v>5054</v>
      </c>
      <c r="C910" s="16" t="s">
        <v>5055</v>
      </c>
      <c r="D910" s="17" t="s">
        <v>890</v>
      </c>
      <c r="E910" s="2">
        <v>2010</v>
      </c>
      <c r="F910" t="b">
        <f>OR(ISNUMBER(FIND("cytotoxic",C910)),ISNUMBER(FIND("Cytotoxic",C910)),ISNUMBER(FIND("cellular toxicity",C910)),ISNUMBER(FIND("cell death",C910)),ISNUMBER(FIND("viable",C910)),ISNUMBER(FIND("phytotoxic",C910)),ISNUMBER(FIND("acute toxicity",C910)),ISNUMBER(FIND("MTT",C910)),ISNUMBER(FIND("survival",C910)),ISNUMBER(FIND("prolifer",C910)),ISNUMBER(FIND("apoptosis",C910)),ISNUMBER(FIND("neurotoxic",C910)),ISNUMBER(FIND("  lysis ",C910)),ISNUMBER(FIND("necrosis",C910)),ISNUMBER(FIND("cellular death",C910))*3,ISNUMBER(FIND("LDH",C910)),ISNUMBER(FIND("Acute toxicity",C910)))</f>
        <v>0</v>
      </c>
      <c r="G910" t="b">
        <f>OR(ISNUMBER(FIND("genotoxic",C910)),ISNUMBER(FIND("genotoxicity",C910)),ISNUMBER(FIND("DNA damage",C910)),ISNUMBER(FIND("DNA",C910)),ISNUMBER(FIND("RNA",C910)),ISNUMBER(FIND("mesothelioma",C910)),ISNUMBER(FIND("carcino",C910)),ISNUMBER(FIND("mutagen",C910)),ISNUMBER(FIND("genetic",C910)))</f>
        <v>0</v>
      </c>
      <c r="H910" t="b">
        <f>OR(ISNUMBER(FIND("inflammatory",C910)),ISNUMBER(FIND("inflamm",C910)))</f>
        <v>0</v>
      </c>
      <c r="I910" t="b">
        <f>OR(ISNUMBER(FIND("immune",C910)),ISNUMBER(FIND("immunological",C910)),ISNUMBER(FIND("interleuk",C910)),ISNUMBER(FIND("platelet activation",C910)),ISNUMBER(FIND("monocyte",C910)),ISNUMBER(FIND("leukocyte",C910)),ISNUMBER(FIND("cytokine",C910)),ISNUMBER(FIND("CD4",C910)),ISNUMBER(FIND("CD8",C910)),ISNUMBER(FIND("T-cell",C910)))</f>
        <v>0</v>
      </c>
      <c r="J910" t="b">
        <f>OR(ISNUMBER(FIND("reactive oxygen",C910)),ISNUMBER(FIND("ROS",C910)),ISNUMBER(FIND("free radical",C910)),ISNUMBER(FIND("oxidative stress",C910)),ISNUMBER(FIND("peroxid",C910)),ISNUMBER(FIND("oxidative",C910)),ISNUMBER(FIND("antioxid",C910)))</f>
        <v>0</v>
      </c>
      <c r="K910" t="b">
        <f>OR(ISNUMBER(FIND("autophag",C910)))</f>
        <v>0</v>
      </c>
      <c r="L910" t="b">
        <f>OR(ISNUMBER(FIND("morpholog",C910)))</f>
        <v>0</v>
      </c>
      <c r="M910" t="b">
        <f>OR(ISNUMBER(FIND("fibrosis",C910)),ISNUMBER(FIND("Fibrosis",C910)),ISNUMBER(FIND("fibrot",C910)))</f>
        <v>0</v>
      </c>
      <c r="N910" t="b">
        <f>OR(ISNUMBER(FIND("offspring",C910)),ISNUMBER(FIND("Parental",C910)),ISNUMBER(FIND("parental",C910)),ISNUMBER(FIND("germline",C910)),ISNUMBER(FIND("reproduc",C910)),ISNUMBER(FIND("embryo",C910)))</f>
        <v>0</v>
      </c>
      <c r="O910" t="b">
        <f>OR(ISNUMBER(FIND("metabol",C910)),ISNUMBER(FIND("Metabol",C910)),ISNUMBER(FIND("digest",C910)),ISNUMBER(FIND("mitochon",C910)))</f>
        <v>0</v>
      </c>
      <c r="P910" t="b">
        <f>OR(ISNUMBER(FIND("ecotox",C910)),ISNUMBER(FIND("Ecotox",B910)),ISNUMBER(FIND("ecotox",B910)),ISNUMBER(FIND("Ecotox",C910)))</f>
        <v>0</v>
      </c>
      <c r="Q910" t="b">
        <f>OR(ISNUMBER(FIND("Bioaccum",C910)),ISNUMBER(FIND("bioaccum",C910)),ISNUMBER(FIND("accum",C910)))</f>
        <v>0</v>
      </c>
      <c r="R910" t="b">
        <f>OR(ISNUMBER(FIND("Occupation",C910)),ISNUMBER(FIND("occupation",C910)),ISNUMBER(FIND("worker",C910)),ISNUMBER(FIND("workforce",C910)))</f>
        <v>0</v>
      </c>
      <c r="S910" t="b">
        <f>NOT(OR(F910,G910,H910,I910,J910,K910,L910,M910,N910,O910,P910,Q910,R910))</f>
        <v>1</v>
      </c>
      <c r="U910" t="b">
        <f>OR(Table1[[#This Row],[Inflammation]],Table1[[#This Row],[Immune]])</f>
        <v>0</v>
      </c>
      <c r="V910" t="str">
        <f>IF(OR(Table1[[#This Row],[Rodents]],Table1[[#This Row],[Human]],Table1[[#This Row],[Pig]]),OR(ISNUMBER(FIND("intratrach",C910)),ISNUMBER(FIND("nasal ",C910)),ISNUMBER(FIND("instill",C910))),"NA")</f>
        <v>NA</v>
      </c>
      <c r="W910" t="str">
        <f>IF(OR(Table1[[#This Row],[Rodents]],Table1[[#This Row],[Human]],Table1[[#This Row],[Pig]]),OR(ISNUMBER(FIND("dermal",C910)),ISNUMBER(FIND("skin ",C910))),"NA")</f>
        <v>NA</v>
      </c>
      <c r="X910" t="str">
        <f>IF(OR(Table1[[#This Row],[Rodents]],Table1[[#This Row],[Human]],Table1[[#This Row],[Pig]]),OR(ISNUMBER(FIND("injected",C910)),ISNUMBER(FIND("periton",C910)),ISNUMBER(FIND("intrascrot",C910))),"NA")</f>
        <v>NA</v>
      </c>
      <c r="Y910" t="str">
        <f>IF(OR(Table1[[#This Row],[Rodents]],Table1[[#This Row],[Human]],Table1[[#This Row],[Pig]]),NOT(OR(Table1[[#This Row],[Inhaled/Intratracheal/intranasal]],Table1[[#This Row],[Dermal]],Table1[[#This Row],[Injected]])),"NA")</f>
        <v>NA</v>
      </c>
      <c r="AA910" t="b">
        <f>OR(ISNUMBER(FIND("fish ",C910)),ISNUMBER(FIND("Fish ",C910)),ISNUMBER(FIND("aquatic",C910)),ISNUMBER(FIND("daphnids",C910)),ISNUMBER(FIND("Carcinus maenas",C910)),ISNUMBER(FIND("Daphnia",C910)),ISNUMBER(FIND("Ruditapes philippinarum",C910)),ISNUMBER(FIND("daphnia",C910)),ISNUMBER(FIND("marine",C910)),ISNUMBER(FIND("mussel",C910)),ISNUMBER(FIND("algae",C910)),ISNUMBER(FIND("Donax faba",C910)),ISNUMBER(FIND("estuarine",C910)),ISNUMBER(FIND("snail",C910)),ISNUMBER(FIND("Prorocentrum donghaiense",C910)) )</f>
        <v>0</v>
      </c>
      <c r="AB910" t="b">
        <f>OR(ISNUMBER(FIND(" rat ",C910)),ISNUMBER(FIND(" rats ",C910)),ISNUMBER(FIND(" Rats ",C910)),ISNUMBER(FIND(" Rat ",C910)),ISNUMBER(FIND(" rat.",C910)),ISNUMBER(FIND(" rats.",C910)),ISNUMBER(FIND("mouse",C910)),ISNUMBER(FIND("mice",C910)), ISNUMBER(FIND(" Mice",C910)))</f>
        <v>0</v>
      </c>
      <c r="AC910" t="b">
        <f>OR(ISNUMBER(FIND(" cell ",C910)),ISNUMBER(FIND("fibroblast",C910)),ISNUMBER(FIND("macrophage",C910)),ISNUMBER(FIND("epithelial",C910)),ISNUMBER(FIND("endothelial",C910)),ISNUMBER(FIND("neuron",C910)),ISNUMBER(FIND(" cells ",C910)),ISNUMBER(FIND("RBC",C910)),ISNUMBER(FIND("mitochond",C910)),ISNUMBER(FIND("adipocyte",C910)),ISNUMBER(FIND("osteo",C910)),ISNUMBER(FIND("keratin",C910)),ISNUMBER(FIND(" cell's ",C910)),ISNUMBER(FIND("eukary",C910)),ISNUMBER(FIND("sperm",C910)))</f>
        <v>1</v>
      </c>
      <c r="AD910" t="b">
        <f>OR(ISNUMBER(FIND("human",B910)),ISNUMBER(FIND("workers",B910)),ISNUMBER(FIND("workforces",B910)),ISNUMBER(FIND("occupational",B910)),ISNUMBER(FIND("Case report",B910)),ISNUMBER(FIND("Workplaces",B910)),ISNUMBER(FIND("worker",B910)))</f>
        <v>0</v>
      </c>
      <c r="AE910" t="b">
        <f>OR(ISNUMBER(FIND(" plant ",C910)),ISNUMBER(FIND("Plant ",C910)),ISNUMBER(FIND("tomato",C910)),ISNUMBER(FIND("plants",C910)),ISNUMBER(FIND("Plants",C910)),ISNUMBER(FIND("algae",C910)),ISNUMBER(FIND("lettuce",C910)),ISNUMBER(FIND("green gram sprouts ",C910)),ISNUMBER(FIND("Cucurbita pepo",C910)),ISNUMBER(FIND("bean ",C910)),ISNUMBER(FIND("chloroplast",C910)),ISNUMBER(FIND("chlorophyll",C910)),ISNUMBER(FIND("seedling",C910)),ISNUMBER(FIND("canola",C910)),ISNUMBER(FIND("shoot",C910)),ISNUMBER(FIND("photosynthes",C910)),ISNUMBER(FIND(" leaves ",C910)),,ISNUMBER(FIND("agriculture",C910)),ISNUMBER(FIND(" crops ",C910)))</f>
        <v>0</v>
      </c>
      <c r="AF910" t="b">
        <f>OR(ISNUMBER(FIND("bacteria",C910)),ISNUMBER(FIND("Bacteria",C910)),ISNUMBER(FIND("Bacterium",C910)),ISNUMBER(FIND("bacterium",C910)),ISNUMBER(FIND(" coli ",C910)))</f>
        <v>0</v>
      </c>
      <c r="AG910" t="b">
        <f>OR(ISNUMBER(FIND("fungi",C910)),ISNUMBER(FIND("Fungi",C910)),ISNUMBER(FIND("fungus",C910)),ISNUMBER(FIND("Fungus",C910)),ISNUMBER(FIND("mushroom",C910)),ISNUMBER(FIND("Mushroom",C910)),ISNUMBER(FIND(" mold ",C910)))</f>
        <v>0</v>
      </c>
      <c r="AH910" t="b">
        <f>OR(ISNUMBER(FIND("Pig ",C910)),ISNUMBER(FIND("pig ",C910)),ISNUMBER(FIND("Pigs ",C910)),ISNUMBER(FIND("pigs ",C910)))</f>
        <v>0</v>
      </c>
      <c r="AI910" t="b">
        <f>OR(ISNUMBER(FIND(" C. elegans",C910)),ISNUMBER(FIND("Caenorhabditis elegans",C910)),ISNUMBER(FIND("earthworms",C910)),ISNUMBER(FIND(" Ficopomatus enigmaticus",C910)),ISNUMBER(FIND("larva",C910)),ISNUMBER(FIND("Lumbriculus variegatus",C910)),ISNUMBER(FIND("nematode",C910)))</f>
        <v>0</v>
      </c>
      <c r="AJ910" t="b">
        <f>NOT(OR(AA910,AB910,AC910,AD910,AE910,AF910,AG910,AH910,AI910))</f>
        <v>0</v>
      </c>
      <c r="AL910" t="b">
        <f>OR(AA910,AB910,AD910,AE910,AF910,AG910,AH910,AI910)</f>
        <v>0</v>
      </c>
      <c r="AM910" t="b">
        <f>IF(Table1[[#This Row],[In vivo?]],IF(Table1[[#This Row],[Cell]],FALSE,TRUE),FALSE)</f>
        <v>0</v>
      </c>
      <c r="AN910" t="b">
        <f>AND(AC910,AL910)</f>
        <v>0</v>
      </c>
      <c r="AO910" t="b">
        <f>IF(Table1[[#This Row],[Cell]],IF(Table1[[#This Row],[In vivo?]],FALSE,TRUE),FALSE)</f>
        <v>1</v>
      </c>
      <c r="AP910" t="b">
        <f>NOT(OR(Table1[[#This Row],[In vivo?]],Table1[[#This Row],[Only in Cell]]))</f>
        <v>0</v>
      </c>
      <c r="AQ910" t="str">
        <f>IF(OR(Table1[[#This Row],[Rodents]],Table1[[#This Row],[Human]],Table1[[#This Row],[Pig]]),OR(ISNUMBER(FIND("pulmonary",C910)),ISNUMBER(FIND("lung",C910))),"NA")</f>
        <v>NA</v>
      </c>
      <c r="AR910" t="str">
        <f>IF(OR(Table1[[#This Row],[Rodents]],Table1[[#This Row],[Human]],Table1[[#This Row],[Pig]]),OR(ISNUMBER(FIND("skin",C910)),ISNUMBER(FIND("dermal",C910))),"NA")</f>
        <v>NA</v>
      </c>
      <c r="AS910" t="str">
        <f>IF(OR(Table1[[#This Row],[Rodents]],Table1[[#This Row],[Human]],Table1[[#This Row],[Pig]]),OR(ISNUMBER(FIND("liver",C910)),ISNUMBER(FIND("hepat",C910))),"NA")</f>
        <v>NA</v>
      </c>
      <c r="AT910" t="str">
        <f>IF(OR(Table1[[#This Row],[Rodents]],Table1[[#This Row],[Human]],Table1[[#This Row],[Pig]]),OR(ISNUMBER(FIND("kidney",C910)),ISNUMBER(FIND("neph",C910))),"NA")</f>
        <v>NA</v>
      </c>
      <c r="AU910" t="str">
        <f>IF(OR(Table1[[#This Row],[Rodents]],Table1[[#This Row],[Human]],Table1[[#This Row],[Pig]]),OR(ISNUMBER(FIND("brain",C910)),ISNUMBER(FIND("neur",C910)),ISNUMBER(FIND("nerv",C910))),"NA")</f>
        <v>NA</v>
      </c>
      <c r="AV910" t="str">
        <f>IF(OR(Table1[[#This Row],[Rodents]],Table1[[#This Row],[Human]],Table1[[#This Row],[Pig]]),OR(ISNUMBER(FIND("heart",C910)),ISNUMBER(FIND("cardi",C910))),"NA")</f>
        <v>NA</v>
      </c>
      <c r="AW910" t="str">
        <f>IF(OR(Table1[[#This Row],[Rodents]],Table1[[#This Row],[Human]],Table1[[#This Row],[Pig]]),OR(ISNUMBER(FIND("gastro",C910)),ISNUMBER(FIND("intesti",C910)),ISNUMBER(FIND("stomach",C910))),"NA")</f>
        <v>NA</v>
      </c>
      <c r="AX910" t="str">
        <f>IF(OR(Table1[[#This Row],[Rodents]],Table1[[#This Row],[Human]],Table1[[#This Row],[Pig]]),NOT(OR(AQ910,AR910,AS910,AT910,AU910,AV910,AW910)),"NA")</f>
        <v>NA</v>
      </c>
      <c r="AY910" t="b">
        <f>OR(ISNUMBER(FIND("SWCNT",C910)),ISNUMBER(FIND("SWNT",C910)),ISNUMBER(FIND("single-wall",C910)),ISNUMBER(FIND("single wall",C910)),ISNUMBER(FIND("Single wall",C910)),ISNUMBER(FIND("Single-wall",C910)),ISNUMBER(FIND("SWCNT",B910)),ISNUMBER(FIND("SWNT",B910)),ISNUMBER(FIND("single-wall",B910)),ISNUMBER(FIND("single wall",B910)),ISNUMBER(FIND("Single-wall",B910)),ISNUMBER(FIND("Single wall",B910)))</f>
        <v>1</v>
      </c>
      <c r="AZ910" t="b">
        <f>OR(ISNUMBER(FIND("MWCNT",C910)),ISNUMBER(FIND("MWNT",C910)),ISNUMBER(FIND("multi-wall",C910)),ISNUMBER(FIND("multi wall",C910)),ISNUMBER(FIND("multiwall",C910)),ISNUMBER(FIND("Multi-wall",C910)),ISNUMBER(FIND("Multi wall",C910)),ISNUMBER(FIND("Multiwall",C910)),ISNUMBER(FIND("MWCNT",B910)),ISNUMBER(FIND("MWNT",B910)),ISNUMBER(FIND("multi-wall",B910)),ISNUMBER(FIND("multi wall",B910)),ISNUMBER(FIND("multiwall",B910)),ISNUMBER(FIND("Multi-wall",B910)),ISNUMBER(FIND("Multi wall",B910)),ISNUMBER(FIND("Multiwall",B910)),ISNUMBER(FIND("Double-wall",B910)),ISNUMBER(FIND("Double wall",B910)),ISNUMBER(FIND("Doublewall",B910)),ISNUMBER(FIND("double-wall",B910)),ISNUMBER(FIND("double wall",B910)),ISNUMBER(FIND("doublewall",B910)))</f>
        <v>1</v>
      </c>
      <c r="BA910" t="b">
        <f>AND(Table1[[#This Row],[SWCNT]],Table1[[#This Row],[MWCNT]])</f>
        <v>1</v>
      </c>
      <c r="BB910" t="b">
        <f>IF(Table1[[#This Row],[SWCNT]]=TRUE,FALSE,IF(Table1[[#This Row],[MWCNT]]=TRUE,FALSE,TRUE))</f>
        <v>0</v>
      </c>
      <c r="BC910" s="18"/>
    </row>
    <row r="911" spans="1:55" ht="203.5">
      <c r="A911" t="s">
        <v>5474</v>
      </c>
      <c r="B911" s="2" t="s">
        <v>5476</v>
      </c>
      <c r="C911" s="16" t="s">
        <v>5478</v>
      </c>
      <c r="D911" s="17" t="s">
        <v>984</v>
      </c>
      <c r="E911" s="2">
        <v>2009</v>
      </c>
      <c r="F911" t="b">
        <f>OR(ISNUMBER(FIND("cytotoxic",C911)),ISNUMBER(FIND("Cytotoxic",C911)),ISNUMBER(FIND("cellular toxicity",C911)),ISNUMBER(FIND("cell death",C911)),ISNUMBER(FIND("viable",C911)),ISNUMBER(FIND("phytotoxic",C911)),ISNUMBER(FIND("acute toxicity",C911)),ISNUMBER(FIND("MTT",C911)),ISNUMBER(FIND("survival",C911)),ISNUMBER(FIND("prolifer",C911)),ISNUMBER(FIND("apoptosis",C911)),ISNUMBER(FIND("neurotoxic",C911)),ISNUMBER(FIND("  lysis ",C911)),ISNUMBER(FIND("necrosis",C911)),ISNUMBER(FIND("cellular death",C911))*3,ISNUMBER(FIND("LDH",C911)),ISNUMBER(FIND("Acute toxicity",C911)))</f>
        <v>0</v>
      </c>
      <c r="G911" t="b">
        <f>OR(ISNUMBER(FIND("genotoxic",C911)),ISNUMBER(FIND("genotoxicity",C911)),ISNUMBER(FIND("DNA damage",C911)),ISNUMBER(FIND("DNA",C911)),ISNUMBER(FIND("RNA",C911)),ISNUMBER(FIND("mesothelioma",C911)),ISNUMBER(FIND("carcino",C911)),ISNUMBER(FIND("mutagen",C911)),ISNUMBER(FIND("genetic",C911)))</f>
        <v>0</v>
      </c>
      <c r="H911" t="b">
        <f>OR(ISNUMBER(FIND("inflammatory",C911)),ISNUMBER(FIND("inflamm",C911)))</f>
        <v>0</v>
      </c>
      <c r="I911" t="b">
        <f>OR(ISNUMBER(FIND("immune",C911)),ISNUMBER(FIND("immunological",C911)),ISNUMBER(FIND("interleuk",C911)),ISNUMBER(FIND("platelet activation",C911)),ISNUMBER(FIND("monocyte",C911)),ISNUMBER(FIND("leukocyte",C911)),ISNUMBER(FIND("cytokine",C911)),ISNUMBER(FIND("CD4",C911)),ISNUMBER(FIND("CD8",C911)),ISNUMBER(FIND("T-cell",C911)))</f>
        <v>0</v>
      </c>
      <c r="J911" t="b">
        <f>OR(ISNUMBER(FIND("reactive oxygen",C911)),ISNUMBER(FIND("ROS",C911)),ISNUMBER(FIND("free radical",C911)),ISNUMBER(FIND("oxidative stress",C911)),ISNUMBER(FIND("peroxid",C911)),ISNUMBER(FIND("oxidative",C911)),ISNUMBER(FIND("antioxid",C911)))</f>
        <v>0</v>
      </c>
      <c r="K911" t="b">
        <f>OR(ISNUMBER(FIND("autophag",C911)))</f>
        <v>0</v>
      </c>
      <c r="L911" t="b">
        <f>OR(ISNUMBER(FIND("morpholog",C911)))</f>
        <v>0</v>
      </c>
      <c r="M911" t="b">
        <f>OR(ISNUMBER(FIND("fibrosis",C911)),ISNUMBER(FIND("Fibrosis",C911)),ISNUMBER(FIND("fibrot",C911)))</f>
        <v>0</v>
      </c>
      <c r="N911" t="b">
        <f>OR(ISNUMBER(FIND("offspring",C911)),ISNUMBER(FIND("Parental",C911)),ISNUMBER(FIND("parental",C911)),ISNUMBER(FIND("germline",C911)),ISNUMBER(FIND("reproduc",C911)),ISNUMBER(FIND("embryo",C911)))</f>
        <v>0</v>
      </c>
      <c r="O911" t="b">
        <f>OR(ISNUMBER(FIND("metabol",C911)),ISNUMBER(FIND("Metabol",C911)),ISNUMBER(FIND("digest",C911)),ISNUMBER(FIND("mitochon",C911)))</f>
        <v>0</v>
      </c>
      <c r="P911" t="b">
        <f>OR(ISNUMBER(FIND("ecotox",C911)),ISNUMBER(FIND("Ecotox",B911)),ISNUMBER(FIND("ecotox",B911)),ISNUMBER(FIND("Ecotox",C911)))</f>
        <v>0</v>
      </c>
      <c r="Q911" t="b">
        <f>OR(ISNUMBER(FIND("Bioaccum",C911)),ISNUMBER(FIND("bioaccum",C911)),ISNUMBER(FIND("accum",C911)))</f>
        <v>0</v>
      </c>
      <c r="R911" t="b">
        <v>1</v>
      </c>
      <c r="S911" t="b">
        <f>NOT(OR(F911,G911,H911,I911,J911,K911,L911,M911,N911,O911,P911,Q911,R911))</f>
        <v>0</v>
      </c>
      <c r="T911" t="s">
        <v>6145</v>
      </c>
      <c r="U911" t="b">
        <f>OR(Table1[[#This Row],[Inflammation]],Table1[[#This Row],[Immune]])</f>
        <v>0</v>
      </c>
      <c r="V911" t="b">
        <f>IF(OR(Table1[[#This Row],[Rodents]],Table1[[#This Row],[Human]],Table1[[#This Row],[Pig]]),OR(ISNUMBER(FIND("intratrach",C911)),ISNUMBER(FIND("nasal ",C911)),ISNUMBER(FIND("instill",C911))),"NA")</f>
        <v>1</v>
      </c>
      <c r="W911" t="b">
        <f>IF(OR(Table1[[#This Row],[Rodents]],Table1[[#This Row],[Human]],Table1[[#This Row],[Pig]]),OR(ISNUMBER(FIND("dermal",C911)),ISNUMBER(FIND("skin ",C911))),"NA")</f>
        <v>0</v>
      </c>
      <c r="X911" t="b">
        <f>IF(OR(Table1[[#This Row],[Rodents]],Table1[[#This Row],[Human]],Table1[[#This Row],[Pig]]),OR(ISNUMBER(FIND("injected",C911)),ISNUMBER(FIND("periton",C911)),ISNUMBER(FIND("intrascrot",C911))),"NA")</f>
        <v>0</v>
      </c>
      <c r="Y911" t="b">
        <f>IF(OR(Table1[[#This Row],[Rodents]],Table1[[#This Row],[Human]],Table1[[#This Row],[Pig]]),NOT(OR(Table1[[#This Row],[Inhaled/Intratracheal/intranasal]],Table1[[#This Row],[Dermal]],Table1[[#This Row],[Injected]])),"NA")</f>
        <v>0</v>
      </c>
      <c r="AA911" t="b">
        <f>OR(ISNUMBER(FIND("fish ",C911)),ISNUMBER(FIND("Fish ",C911)),ISNUMBER(FIND("aquatic",C911)),ISNUMBER(FIND("daphnids",C911)),ISNUMBER(FIND("Carcinus maenas",C911)),ISNUMBER(FIND("Daphnia",C911)),ISNUMBER(FIND("Ruditapes philippinarum",C911)),ISNUMBER(FIND("daphnia",C911)),ISNUMBER(FIND("marine",C911)),ISNUMBER(FIND("mussel",C911)),ISNUMBER(FIND("algae",C911)),ISNUMBER(FIND("Donax faba",C911)),ISNUMBER(FIND("estuarine",C911)),ISNUMBER(FIND("snail",C911)),ISNUMBER(FIND("Prorocentrum donghaiense",C911)) )</f>
        <v>0</v>
      </c>
      <c r="AB911" t="b">
        <f>OR(ISNUMBER(FIND(" rat ",C911)),ISNUMBER(FIND(" rats ",C911)),ISNUMBER(FIND(" Rats ",C911)),ISNUMBER(FIND(" Rat ",C911)),ISNUMBER(FIND(" rat.",C911)),ISNUMBER(FIND(" rats.",C911)),ISNUMBER(FIND("mouse",C911)),ISNUMBER(FIND("mice",C911)), ISNUMBER(FIND(" Mice",C911)))</f>
        <v>1</v>
      </c>
      <c r="AC911" t="b">
        <f>OR(ISNUMBER(FIND(" cell ",C911)),ISNUMBER(FIND("fibroblast",C911)),ISNUMBER(FIND("macrophage",C911)),ISNUMBER(FIND("epithelial",C911)),ISNUMBER(FIND("endothelial",C911)),ISNUMBER(FIND("neuron",C911)),ISNUMBER(FIND(" cells ",C911)),ISNUMBER(FIND("RBC",C911)),ISNUMBER(FIND("mitochond",C911)),ISNUMBER(FIND("adipocyte",C911)),ISNUMBER(FIND("osteo",C911)),ISNUMBER(FIND("keratin",C911)),ISNUMBER(FIND(" cell's ",C911)),ISNUMBER(FIND("eukary",C911)),ISNUMBER(FIND("sperm",C911)))</f>
        <v>0</v>
      </c>
      <c r="AD911" t="b">
        <f>OR(ISNUMBER(FIND("human",B911)),ISNUMBER(FIND("workers",B911)),ISNUMBER(FIND("workforces",B911)),ISNUMBER(FIND("occupational",B911)),ISNUMBER(FIND("Case report",B911)),ISNUMBER(FIND("Workplaces",B911)),ISNUMBER(FIND("worker",B911)))</f>
        <v>0</v>
      </c>
      <c r="AE911" t="b">
        <f>OR(ISNUMBER(FIND(" plant ",C911)),ISNUMBER(FIND("Plant ",C911)),ISNUMBER(FIND("tomato",C911)),ISNUMBER(FIND("plants",C911)),ISNUMBER(FIND("Plants",C911)),ISNUMBER(FIND("algae",C911)),ISNUMBER(FIND("lettuce",C911)),ISNUMBER(FIND("green gram sprouts ",C911)),ISNUMBER(FIND("Cucurbita pepo",C911)),ISNUMBER(FIND("bean ",C911)),ISNUMBER(FIND("chloroplast",C911)),ISNUMBER(FIND("chlorophyll",C911)),ISNUMBER(FIND("seedling",C911)),ISNUMBER(FIND("canola",C911)),ISNUMBER(FIND("shoot",C911)),ISNUMBER(FIND("photosynthes",C911)),ISNUMBER(FIND(" leaves ",C911)),,ISNUMBER(FIND("agriculture",C911)),ISNUMBER(FIND(" crops ",C911)))</f>
        <v>0</v>
      </c>
      <c r="AF911" t="b">
        <f>OR(ISNUMBER(FIND("bacteria",C911)),ISNUMBER(FIND("Bacteria",C911)),ISNUMBER(FIND("Bacterium",C911)),ISNUMBER(FIND("bacterium",C911)),ISNUMBER(FIND(" coli ",C911)))</f>
        <v>0</v>
      </c>
      <c r="AG911" t="b">
        <f>OR(ISNUMBER(FIND("fungi",C911)),ISNUMBER(FIND("Fungi",C911)),ISNUMBER(FIND("fungus",C911)),ISNUMBER(FIND("Fungus",C911)),ISNUMBER(FIND("mushroom",C911)),ISNUMBER(FIND("Mushroom",C911)),ISNUMBER(FIND(" mold ",C911)))</f>
        <v>0</v>
      </c>
      <c r="AH911" t="b">
        <f>OR(ISNUMBER(FIND("Pig ",C911)),ISNUMBER(FIND("pig ",C911)),ISNUMBER(FIND("Pigs ",C911)),ISNUMBER(FIND("pigs ",C911)))</f>
        <v>0</v>
      </c>
      <c r="AI911" t="b">
        <f>OR(ISNUMBER(FIND(" C. elegans",C911)),ISNUMBER(FIND("Caenorhabditis elegans",C911)),ISNUMBER(FIND("earthworms",C911)),ISNUMBER(FIND(" Ficopomatus enigmaticus",C911)),ISNUMBER(FIND("larva",C911)),ISNUMBER(FIND("Lumbriculus variegatus",C911)),ISNUMBER(FIND("nematode",C911)))</f>
        <v>0</v>
      </c>
      <c r="AJ911" t="b">
        <f>NOT(OR(AA911,AB911,AC911,AD911,AE911,AF911,AG911,AH911,AI911))</f>
        <v>0</v>
      </c>
      <c r="AL911" t="b">
        <f>OR(AA911,AB911,AD911,AE911,AF911,AG911,AH911,AI911)</f>
        <v>1</v>
      </c>
      <c r="AM911" t="b">
        <f>IF(Table1[[#This Row],[In vivo?]],IF(Table1[[#This Row],[Cell]],FALSE,TRUE),FALSE)</f>
        <v>1</v>
      </c>
      <c r="AN911" t="b">
        <f>AND(AC911,AL911)</f>
        <v>0</v>
      </c>
      <c r="AO911" t="b">
        <f>IF(Table1[[#This Row],[Cell]],IF(Table1[[#This Row],[In vivo?]],FALSE,TRUE),FALSE)</f>
        <v>0</v>
      </c>
      <c r="AP911" t="b">
        <f>NOT(OR(Table1[[#This Row],[In vivo?]],Table1[[#This Row],[Only in Cell]]))</f>
        <v>0</v>
      </c>
      <c r="AQ911" t="b">
        <f>IF(OR(Table1[[#This Row],[Rodents]],Table1[[#This Row],[Human]],Table1[[#This Row],[Pig]]),OR(ISNUMBER(FIND("pulmonary",C911)),ISNUMBER(FIND("lung",C911))),"NA")</f>
        <v>0</v>
      </c>
      <c r="AR911" t="b">
        <f>IF(OR(Table1[[#This Row],[Rodents]],Table1[[#This Row],[Human]],Table1[[#This Row],[Pig]]),OR(ISNUMBER(FIND("skin",C911)),ISNUMBER(FIND("dermal",C911))),"NA")</f>
        <v>0</v>
      </c>
      <c r="AS911" t="b">
        <f>IF(OR(Table1[[#This Row],[Rodents]],Table1[[#This Row],[Human]],Table1[[#This Row],[Pig]]),OR(ISNUMBER(FIND("liver",C911)),ISNUMBER(FIND("hepat",C911))),"NA")</f>
        <v>0</v>
      </c>
      <c r="AT911" t="b">
        <f>IF(OR(Table1[[#This Row],[Rodents]],Table1[[#This Row],[Human]],Table1[[#This Row],[Pig]]),OR(ISNUMBER(FIND("kidney",C911)),ISNUMBER(FIND("neph",C911))),"NA")</f>
        <v>0</v>
      </c>
      <c r="AU911" t="b">
        <f>IF(OR(Table1[[#This Row],[Rodents]],Table1[[#This Row],[Human]],Table1[[#This Row],[Pig]]),OR(ISNUMBER(FIND("brain",C911)),ISNUMBER(FIND("neur",C911)),ISNUMBER(FIND("nerv",C911))),"NA")</f>
        <v>0</v>
      </c>
      <c r="AV911" t="b">
        <f>IF(OR(Table1[[#This Row],[Rodents]],Table1[[#This Row],[Human]],Table1[[#This Row],[Pig]]),OR(ISNUMBER(FIND("heart",C911)),ISNUMBER(FIND("cardi",C911))),"NA")</f>
        <v>1</v>
      </c>
      <c r="AW911" t="b">
        <f>IF(OR(Table1[[#This Row],[Rodents]],Table1[[#This Row],[Human]],Table1[[#This Row],[Pig]]),OR(ISNUMBER(FIND("gastro",C911)),ISNUMBER(FIND("intesti",C911)),ISNUMBER(FIND("stomach",C911))),"NA")</f>
        <v>0</v>
      </c>
      <c r="AX911" t="b">
        <f>IF(OR(Table1[[#This Row],[Rodents]],Table1[[#This Row],[Human]],Table1[[#This Row],[Pig]]),NOT(OR(AQ911,AR911,AS911,AT911,AU911,AV911,AW911)),"NA")</f>
        <v>0</v>
      </c>
      <c r="AY911" t="b">
        <f>OR(ISNUMBER(FIND("SWCNT",C911)),ISNUMBER(FIND("SWNT",C911)),ISNUMBER(FIND("single-wall",C911)),ISNUMBER(FIND("single wall",C911)),ISNUMBER(FIND("Single wall",C911)),ISNUMBER(FIND("Single-wall",C911)),ISNUMBER(FIND("SWCNT",B911)),ISNUMBER(FIND("SWNT",B911)),ISNUMBER(FIND("single-wall",B911)),ISNUMBER(FIND("single wall",B911)),ISNUMBER(FIND("Single-wall",B911)),ISNUMBER(FIND("Single wall",B911)))</f>
        <v>1</v>
      </c>
      <c r="AZ911" t="b">
        <f>OR(ISNUMBER(FIND("MWCNT",C911)),ISNUMBER(FIND("MWNT",C911)),ISNUMBER(FIND("multi-wall",C911)),ISNUMBER(FIND("multi wall",C911)),ISNUMBER(FIND("multiwall",C911)),ISNUMBER(FIND("Multi-wall",C911)),ISNUMBER(FIND("Multi wall",C911)),ISNUMBER(FIND("Multiwall",C911)),ISNUMBER(FIND("MWCNT",B911)),ISNUMBER(FIND("MWNT",B911)),ISNUMBER(FIND("multi-wall",B911)),ISNUMBER(FIND("multi wall",B911)),ISNUMBER(FIND("multiwall",B911)),ISNUMBER(FIND("Multi-wall",B911)),ISNUMBER(FIND("Multi wall",B911)),ISNUMBER(FIND("Multiwall",B911)),ISNUMBER(FIND("Double-wall",B911)),ISNUMBER(FIND("Double wall",B911)),ISNUMBER(FIND("Doublewall",B911)),ISNUMBER(FIND("double-wall",B911)),ISNUMBER(FIND("double wall",B911)),ISNUMBER(FIND("doublewall",B911)))</f>
        <v>0</v>
      </c>
      <c r="BA911" t="b">
        <f>AND(Table1[[#This Row],[SWCNT]],Table1[[#This Row],[MWCNT]])</f>
        <v>0</v>
      </c>
      <c r="BB911" t="b">
        <f>IF(Table1[[#This Row],[SWCNT]]=TRUE,FALSE,IF(Table1[[#This Row],[MWCNT]]=TRUE,FALSE,TRUE))</f>
        <v>0</v>
      </c>
      <c r="BC911" s="18"/>
    </row>
    <row r="912" spans="1:55" ht="92.5">
      <c r="A912" t="s">
        <v>5511</v>
      </c>
      <c r="B912" s="2" t="s">
        <v>5512</v>
      </c>
      <c r="C912" s="16" t="s">
        <v>5513</v>
      </c>
      <c r="D912" s="17" t="s">
        <v>1326</v>
      </c>
      <c r="E912" s="2">
        <v>2009</v>
      </c>
      <c r="F912" t="b">
        <f>OR(ISNUMBER(FIND("cytotoxic",C912)),ISNUMBER(FIND("Cytotoxic",C912)),ISNUMBER(FIND("cellular toxicity",C912)),ISNUMBER(FIND("cell death",C912)),ISNUMBER(FIND("viable",C912)),ISNUMBER(FIND("phytotoxic",C912)),ISNUMBER(FIND("acute toxicity",C912)),ISNUMBER(FIND("MTT",C912)),ISNUMBER(FIND("survival",C912)),ISNUMBER(FIND("prolifer",C912)),ISNUMBER(FIND("apoptosis",C912)),ISNUMBER(FIND("neurotoxic",C912)),ISNUMBER(FIND("  lysis ",C912)),ISNUMBER(FIND("necrosis",C912)),ISNUMBER(FIND("cellular death",C912))*3,ISNUMBER(FIND("LDH",C912)),ISNUMBER(FIND("Acute toxicity",C912)))</f>
        <v>0</v>
      </c>
      <c r="G912" t="b">
        <f>OR(ISNUMBER(FIND("genotoxic",C912)),ISNUMBER(FIND("genotoxicity",C912)),ISNUMBER(FIND("DNA damage",C912)),ISNUMBER(FIND("DNA",C912)),ISNUMBER(FIND("RNA",C912)),ISNUMBER(FIND("mesothelioma",C912)),ISNUMBER(FIND("carcino",C912)),ISNUMBER(FIND("mutagen",C912)),ISNUMBER(FIND("genetic",C912)))</f>
        <v>0</v>
      </c>
      <c r="H912" t="b">
        <f>OR(ISNUMBER(FIND("inflammatory",C912)),ISNUMBER(FIND("inflamm",C912)))</f>
        <v>0</v>
      </c>
      <c r="I912" t="b">
        <f>OR(ISNUMBER(FIND("immune",C912)),ISNUMBER(FIND("immunological",C912)),ISNUMBER(FIND("interleuk",C912)),ISNUMBER(FIND("platelet activation",C912)),ISNUMBER(FIND("monocyte",C912)),ISNUMBER(FIND("leukocyte",C912)),ISNUMBER(FIND("cytokine",C912)),ISNUMBER(FIND("CD4",C912)),ISNUMBER(FIND("CD8",C912)),ISNUMBER(FIND("T-cell",C912)))</f>
        <v>0</v>
      </c>
      <c r="J912" t="b">
        <f>OR(ISNUMBER(FIND("reactive oxygen",C912)),ISNUMBER(FIND("ROS",C912)),ISNUMBER(FIND("free radical",C912)),ISNUMBER(FIND("oxidative stress",C912)),ISNUMBER(FIND("peroxid",C912)),ISNUMBER(FIND("oxidative",C912)),ISNUMBER(FIND("antioxid",C912)))</f>
        <v>0</v>
      </c>
      <c r="K912" t="b">
        <f>OR(ISNUMBER(FIND("autophag",C912)))</f>
        <v>0</v>
      </c>
      <c r="L912" t="b">
        <f>OR(ISNUMBER(FIND("morpholog",C912)))</f>
        <v>0</v>
      </c>
      <c r="M912" t="b">
        <f>OR(ISNUMBER(FIND("fibrosis",C912)),ISNUMBER(FIND("Fibrosis",C912)),ISNUMBER(FIND("fibrot",C912)))</f>
        <v>0</v>
      </c>
      <c r="N912" t="b">
        <f>OR(ISNUMBER(FIND("offspring",C912)),ISNUMBER(FIND("Parental",C912)),ISNUMBER(FIND("parental",C912)),ISNUMBER(FIND("germline",C912)),ISNUMBER(FIND("reproduc",C912)),ISNUMBER(FIND("embryo",C912)))</f>
        <v>0</v>
      </c>
      <c r="O912" t="b">
        <f>OR(ISNUMBER(FIND("metabol",C912)),ISNUMBER(FIND("Metabol",C912)),ISNUMBER(FIND("digest",C912)),ISNUMBER(FIND("mitochon",C912)))</f>
        <v>0</v>
      </c>
      <c r="P912" t="b">
        <f>OR(ISNUMBER(FIND("ecotox",C912)),ISNUMBER(FIND("Ecotox",B912)),ISNUMBER(FIND("ecotox",B912)),ISNUMBER(FIND("Ecotox",C912)))</f>
        <v>0</v>
      </c>
      <c r="Q912" t="b">
        <f>OR(ISNUMBER(FIND("Bioaccum",C912)),ISNUMBER(FIND("bioaccum",C912)),ISNUMBER(FIND("accum",C912)))</f>
        <v>0</v>
      </c>
      <c r="R912" t="b">
        <f>OR(ISNUMBER(FIND("Occupation",C912)),ISNUMBER(FIND("occupation",C912)),ISNUMBER(FIND("worker",C912)),ISNUMBER(FIND("workforce",C912)))</f>
        <v>0</v>
      </c>
      <c r="S912" t="b">
        <f>NOT(OR(F912,G912,H912,I912,J912,K912,L912,M912,N912,O912,P912,Q912,R912))</f>
        <v>1</v>
      </c>
      <c r="U912" t="b">
        <f>OR(Table1[[#This Row],[Inflammation]],Table1[[#This Row],[Immune]])</f>
        <v>0</v>
      </c>
      <c r="V912" t="str">
        <f>IF(OR(Table1[[#This Row],[Rodents]],Table1[[#This Row],[Human]],Table1[[#This Row],[Pig]]),OR(ISNUMBER(FIND("intratrach",C912)),ISNUMBER(FIND("nasal ",C912)),ISNUMBER(FIND("instill",C912))),"NA")</f>
        <v>NA</v>
      </c>
      <c r="W912" t="str">
        <f>IF(OR(Table1[[#This Row],[Rodents]],Table1[[#This Row],[Human]],Table1[[#This Row],[Pig]]),OR(ISNUMBER(FIND("dermal",C912)),ISNUMBER(FIND("skin ",C912))),"NA")</f>
        <v>NA</v>
      </c>
      <c r="X912" t="str">
        <f>IF(OR(Table1[[#This Row],[Rodents]],Table1[[#This Row],[Human]],Table1[[#This Row],[Pig]]),OR(ISNUMBER(FIND("injected",C912)),ISNUMBER(FIND("periton",C912)),ISNUMBER(FIND("intrascrot",C912))),"NA")</f>
        <v>NA</v>
      </c>
      <c r="Y912" t="str">
        <f>IF(OR(Table1[[#This Row],[Rodents]],Table1[[#This Row],[Human]],Table1[[#This Row],[Pig]]),NOT(OR(Table1[[#This Row],[Inhaled/Intratracheal/intranasal]],Table1[[#This Row],[Dermal]],Table1[[#This Row],[Injected]])),"NA")</f>
        <v>NA</v>
      </c>
      <c r="AA912" t="b">
        <f>OR(ISNUMBER(FIND("fish ",C912)),ISNUMBER(FIND("Fish ",C912)),ISNUMBER(FIND("aquatic",C912)),ISNUMBER(FIND("daphnids",C912)),ISNUMBER(FIND("Carcinus maenas",C912)),ISNUMBER(FIND("Daphnia",C912)),ISNUMBER(FIND("Ruditapes philippinarum",C912)),ISNUMBER(FIND("daphnia",C912)),ISNUMBER(FIND("marine",C912)),ISNUMBER(FIND("mussel",C912)),ISNUMBER(FIND("algae",C912)),ISNUMBER(FIND("Donax faba",C912)),ISNUMBER(FIND("estuarine",C912)),ISNUMBER(FIND("snail",C912)),ISNUMBER(FIND("Prorocentrum donghaiense",C912)) )</f>
        <v>0</v>
      </c>
      <c r="AB912" t="b">
        <f>OR(ISNUMBER(FIND(" rat ",C912)),ISNUMBER(FIND(" rats ",C912)),ISNUMBER(FIND(" Rats ",C912)),ISNUMBER(FIND(" Rat ",C912)),ISNUMBER(FIND(" rat.",C912)),ISNUMBER(FIND(" rats.",C912)),ISNUMBER(FIND("mouse",C912)),ISNUMBER(FIND("mice",C912)), ISNUMBER(FIND(" Mice",C912)))</f>
        <v>0</v>
      </c>
      <c r="AC912" t="b">
        <f>OR(ISNUMBER(FIND(" cell ",C912)),ISNUMBER(FIND("fibroblast",C912)),ISNUMBER(FIND("macrophage",C912)),ISNUMBER(FIND("epithelial",C912)),ISNUMBER(FIND("endothelial",C912)),ISNUMBER(FIND("neuron",C912)),ISNUMBER(FIND(" cells ",C912)),ISNUMBER(FIND("RBC",C912)),ISNUMBER(FIND("mitochond",C912)),ISNUMBER(FIND("adipocyte",C912)),ISNUMBER(FIND("osteo",C912)),ISNUMBER(FIND("keratin",C912)),ISNUMBER(FIND(" cell's ",C912)),ISNUMBER(FIND("eukary",C912)),ISNUMBER(FIND("sperm",C912)))</f>
        <v>1</v>
      </c>
      <c r="AD912" t="b">
        <f>OR(ISNUMBER(FIND("human",B912)),ISNUMBER(FIND("workers",B912)),ISNUMBER(FIND("workforces",B912)),ISNUMBER(FIND("occupational",B912)),ISNUMBER(FIND("Case report",B912)),ISNUMBER(FIND("Workplaces",B912)),ISNUMBER(FIND("worker",B912)))</f>
        <v>0</v>
      </c>
      <c r="AE912" t="b">
        <f>OR(ISNUMBER(FIND(" plant ",C912)),ISNUMBER(FIND("Plant ",C912)),ISNUMBER(FIND("tomato",C912)),ISNUMBER(FIND("plants",C912)),ISNUMBER(FIND("Plants",C912)),ISNUMBER(FIND("algae",C912)),ISNUMBER(FIND("lettuce",C912)),ISNUMBER(FIND("green gram sprouts ",C912)),ISNUMBER(FIND("Cucurbita pepo",C912)),ISNUMBER(FIND("bean ",C912)),ISNUMBER(FIND("chloroplast",C912)),ISNUMBER(FIND("chlorophyll",C912)),ISNUMBER(FIND("seedling",C912)),ISNUMBER(FIND("canola",C912)),ISNUMBER(FIND("shoot",C912)),ISNUMBER(FIND("photosynthes",C912)),ISNUMBER(FIND(" leaves ",C912)),,ISNUMBER(FIND("agriculture",C912)),ISNUMBER(FIND(" crops ",C912)))</f>
        <v>0</v>
      </c>
      <c r="AF912" t="b">
        <f>OR(ISNUMBER(FIND("bacteria",C912)),ISNUMBER(FIND("Bacteria",C912)),ISNUMBER(FIND("Bacterium",C912)),ISNUMBER(FIND("bacterium",C912)),ISNUMBER(FIND(" coli ",C912)))</f>
        <v>0</v>
      </c>
      <c r="AG912" t="b">
        <f>OR(ISNUMBER(FIND("fungi",C912)),ISNUMBER(FIND("Fungi",C912)),ISNUMBER(FIND("fungus",C912)),ISNUMBER(FIND("Fungus",C912)),ISNUMBER(FIND("mushroom",C912)),ISNUMBER(FIND("Mushroom",C912)),ISNUMBER(FIND(" mold ",C912)))</f>
        <v>0</v>
      </c>
      <c r="AH912" t="b">
        <f>OR(ISNUMBER(FIND("Pig ",C912)),ISNUMBER(FIND("pig ",C912)),ISNUMBER(FIND("Pigs ",C912)),ISNUMBER(FIND("pigs ",C912)))</f>
        <v>0</v>
      </c>
      <c r="AI912" t="b">
        <f>OR(ISNUMBER(FIND(" C. elegans",C912)),ISNUMBER(FIND("Caenorhabditis elegans",C912)),ISNUMBER(FIND("earthworms",C912)),ISNUMBER(FIND(" Ficopomatus enigmaticus",C912)),ISNUMBER(FIND("larva",C912)),ISNUMBER(FIND("Lumbriculus variegatus",C912)),ISNUMBER(FIND("nematode",C912)))</f>
        <v>0</v>
      </c>
      <c r="AJ912" t="b">
        <f>NOT(OR(AA912,AB912,AC912,AD912,AE912,AF912,AG912,AH912,AI912))</f>
        <v>0</v>
      </c>
      <c r="AL912" t="b">
        <f>OR(AA912,AB912,AD912,AE912,AF912,AG912,AH912,AI912)</f>
        <v>0</v>
      </c>
      <c r="AM912" t="b">
        <f>IF(Table1[[#This Row],[In vivo?]],IF(Table1[[#This Row],[Cell]],FALSE,TRUE),FALSE)</f>
        <v>0</v>
      </c>
      <c r="AN912" t="b">
        <f>AND(AC912,AL912)</f>
        <v>0</v>
      </c>
      <c r="AO912" t="b">
        <f>IF(Table1[[#This Row],[Cell]],IF(Table1[[#This Row],[In vivo?]],FALSE,TRUE),FALSE)</f>
        <v>1</v>
      </c>
      <c r="AP912" t="b">
        <f>NOT(OR(Table1[[#This Row],[In vivo?]],Table1[[#This Row],[Only in Cell]]))</f>
        <v>0</v>
      </c>
      <c r="AQ912" t="str">
        <f>IF(OR(Table1[[#This Row],[Rodents]],Table1[[#This Row],[Human]],Table1[[#This Row],[Pig]]),OR(ISNUMBER(FIND("pulmonary",C912)),ISNUMBER(FIND("lung",C912))),"NA")</f>
        <v>NA</v>
      </c>
      <c r="AR912" t="str">
        <f>IF(OR(Table1[[#This Row],[Rodents]],Table1[[#This Row],[Human]],Table1[[#This Row],[Pig]]),OR(ISNUMBER(FIND("skin",C912)),ISNUMBER(FIND("dermal",C912))),"NA")</f>
        <v>NA</v>
      </c>
      <c r="AS912" t="str">
        <f>IF(OR(Table1[[#This Row],[Rodents]],Table1[[#This Row],[Human]],Table1[[#This Row],[Pig]]),OR(ISNUMBER(FIND("liver",C912)),ISNUMBER(FIND("hepat",C912))),"NA")</f>
        <v>NA</v>
      </c>
      <c r="AT912" t="str">
        <f>IF(OR(Table1[[#This Row],[Rodents]],Table1[[#This Row],[Human]],Table1[[#This Row],[Pig]]),OR(ISNUMBER(FIND("kidney",C912)),ISNUMBER(FIND("neph",C912))),"NA")</f>
        <v>NA</v>
      </c>
      <c r="AU912" t="str">
        <f>IF(OR(Table1[[#This Row],[Rodents]],Table1[[#This Row],[Human]],Table1[[#This Row],[Pig]]),OR(ISNUMBER(FIND("brain",C912)),ISNUMBER(FIND("neur",C912)),ISNUMBER(FIND("nerv",C912))),"NA")</f>
        <v>NA</v>
      </c>
      <c r="AV912" t="str">
        <f>IF(OR(Table1[[#This Row],[Rodents]],Table1[[#This Row],[Human]],Table1[[#This Row],[Pig]]),OR(ISNUMBER(FIND("heart",C912)),ISNUMBER(FIND("cardi",C912))),"NA")</f>
        <v>NA</v>
      </c>
      <c r="AW912" t="str">
        <f>IF(OR(Table1[[#This Row],[Rodents]],Table1[[#This Row],[Human]],Table1[[#This Row],[Pig]]),OR(ISNUMBER(FIND("gastro",C912)),ISNUMBER(FIND("intesti",C912)),ISNUMBER(FIND("stomach",C912))),"NA")</f>
        <v>NA</v>
      </c>
      <c r="AX912" t="str">
        <f>IF(OR(Table1[[#This Row],[Rodents]],Table1[[#This Row],[Human]],Table1[[#This Row],[Pig]]),NOT(OR(AQ912,AR912,AS912,AT912,AU912,AV912,AW912)),"NA")</f>
        <v>NA</v>
      </c>
      <c r="AY912" t="b">
        <f>OR(ISNUMBER(FIND("SWCNT",C912)),ISNUMBER(FIND("SWNT",C912)),ISNUMBER(FIND("single-wall",C912)),ISNUMBER(FIND("single wall",C912)),ISNUMBER(FIND("Single wall",C912)),ISNUMBER(FIND("Single-wall",C912)),ISNUMBER(FIND("SWCNT",B912)),ISNUMBER(FIND("SWNT",B912)),ISNUMBER(FIND("single-wall",B912)),ISNUMBER(FIND("single wall",B912)),ISNUMBER(FIND("Single-wall",B912)),ISNUMBER(FIND("Single wall",B912)))</f>
        <v>0</v>
      </c>
      <c r="AZ912" t="b">
        <f>OR(ISNUMBER(FIND("MWCNT",C912)),ISNUMBER(FIND("MWNT",C912)),ISNUMBER(FIND("multi-wall",C912)),ISNUMBER(FIND("multi wall",C912)),ISNUMBER(FIND("multiwall",C912)),ISNUMBER(FIND("Multi-wall",C912)),ISNUMBER(FIND("Multi wall",C912)),ISNUMBER(FIND("Multiwall",C912)),ISNUMBER(FIND("MWCNT",B912)),ISNUMBER(FIND("MWNT",B912)),ISNUMBER(FIND("multi-wall",B912)),ISNUMBER(FIND("multi wall",B912)),ISNUMBER(FIND("multiwall",B912)),ISNUMBER(FIND("Multi-wall",B912)),ISNUMBER(FIND("Multi wall",B912)),ISNUMBER(FIND("Multiwall",B912)),ISNUMBER(FIND("Double-wall",B912)),ISNUMBER(FIND("Double wall",B912)),ISNUMBER(FIND("Doublewall",B912)),ISNUMBER(FIND("double-wall",B912)),ISNUMBER(FIND("double wall",B912)),ISNUMBER(FIND("doublewall",B912)))</f>
        <v>1</v>
      </c>
      <c r="BA912" t="b">
        <f>AND(Table1[[#This Row],[SWCNT]],Table1[[#This Row],[MWCNT]])</f>
        <v>0</v>
      </c>
      <c r="BB912" t="b">
        <f>IF(Table1[[#This Row],[SWCNT]]=TRUE,FALSE,IF(Table1[[#This Row],[MWCNT]]=TRUE,FALSE,TRUE))</f>
        <v>0</v>
      </c>
      <c r="BC912" s="18"/>
    </row>
    <row r="913" spans="1:55" ht="203.5">
      <c r="A913" t="s">
        <v>5587</v>
      </c>
      <c r="B913" s="2" t="s">
        <v>5588</v>
      </c>
      <c r="C913" s="16" t="s">
        <v>5589</v>
      </c>
      <c r="D913" s="17" t="s">
        <v>260</v>
      </c>
      <c r="E913" s="2">
        <v>2009</v>
      </c>
      <c r="F913" t="b">
        <f>OR(ISNUMBER(FIND("cytotoxic",C913)),ISNUMBER(FIND("Cytotoxic",C913)),ISNUMBER(FIND("cellular toxicity",C913)),ISNUMBER(FIND("cell death",C913)),ISNUMBER(FIND("viable",C913)),ISNUMBER(FIND("phytotoxic",C913)),ISNUMBER(FIND("acute toxicity",C913)),ISNUMBER(FIND("MTT",C913)),ISNUMBER(FIND("survival",C913)),ISNUMBER(FIND("prolifer",C913)),ISNUMBER(FIND("apoptosis",C913)),ISNUMBER(FIND("neurotoxic",C913)),ISNUMBER(FIND("  lysis ",C913)),ISNUMBER(FIND("necrosis",C913)),ISNUMBER(FIND("cellular death",C913))*3,ISNUMBER(FIND("LDH",C913)),ISNUMBER(FIND("Acute toxicity",C913)))</f>
        <v>0</v>
      </c>
      <c r="G913" t="b">
        <f>OR(ISNUMBER(FIND("genotoxic",C913)),ISNUMBER(FIND("genotoxicity",C913)),ISNUMBER(FIND("DNA damage",C913)),ISNUMBER(FIND("DNA",C913)),ISNUMBER(FIND("RNA",C913)),ISNUMBER(FIND("mesothelioma",C913)),ISNUMBER(FIND("carcino",C913)),ISNUMBER(FIND("mutagen",C913)),ISNUMBER(FIND("genetic",C913)))</f>
        <v>0</v>
      </c>
      <c r="H913" t="b">
        <f>OR(ISNUMBER(FIND("inflammatory",C913)),ISNUMBER(FIND("inflamm",C913)))</f>
        <v>0</v>
      </c>
      <c r="I913" t="b">
        <f>OR(ISNUMBER(FIND("immune",C913)),ISNUMBER(FIND("immunological",C913)),ISNUMBER(FIND("interleuk",C913)),ISNUMBER(FIND("platelet activation",C913)),ISNUMBER(FIND("monocyte",C913)),ISNUMBER(FIND("leukocyte",C913)),ISNUMBER(FIND("cytokine",C913)),ISNUMBER(FIND("CD4",C913)),ISNUMBER(FIND("CD8",C913)),ISNUMBER(FIND("T-cell",C913)))</f>
        <v>0</v>
      </c>
      <c r="J913" t="b">
        <f>OR(ISNUMBER(FIND("reactive oxygen",C913)),ISNUMBER(FIND("ROS",C913)),ISNUMBER(FIND("free radical",C913)),ISNUMBER(FIND("oxidative stress",C913)),ISNUMBER(FIND("peroxid",C913)),ISNUMBER(FIND("oxidative",C913)),ISNUMBER(FIND("antioxid",C913)))</f>
        <v>0</v>
      </c>
      <c r="K913" t="b">
        <f>OR(ISNUMBER(FIND("autophag",C913)))</f>
        <v>0</v>
      </c>
      <c r="L913" t="b">
        <f>OR(ISNUMBER(FIND("morpholog",C913)))</f>
        <v>0</v>
      </c>
      <c r="M913" t="b">
        <f>OR(ISNUMBER(FIND("fibrosis",C913)),ISNUMBER(FIND("Fibrosis",C913)),ISNUMBER(FIND("fibrot",C913)))</f>
        <v>0</v>
      </c>
      <c r="N913" t="b">
        <f>OR(ISNUMBER(FIND("offspring",C913)),ISNUMBER(FIND("Parental",C913)),ISNUMBER(FIND("parental",C913)),ISNUMBER(FIND("germline",C913)),ISNUMBER(FIND("reproduc",C913)),ISNUMBER(FIND("embryo",C913)))</f>
        <v>0</v>
      </c>
      <c r="O913" t="b">
        <f>OR(ISNUMBER(FIND("metabol",C913)),ISNUMBER(FIND("Metabol",C913)),ISNUMBER(FIND("digest",C913)),ISNUMBER(FIND("mitochon",C913)))</f>
        <v>0</v>
      </c>
      <c r="P913" t="b">
        <f>OR(ISNUMBER(FIND("ecotox",C913)),ISNUMBER(FIND("Ecotox",B913)),ISNUMBER(FIND("ecotox",B913)),ISNUMBER(FIND("Ecotox",C913)))</f>
        <v>0</v>
      </c>
      <c r="Q913" t="b">
        <f>OR(ISNUMBER(FIND("Bioaccum",C913)),ISNUMBER(FIND("bioaccum",C913)),ISNUMBER(FIND("accum",C913)))</f>
        <v>0</v>
      </c>
      <c r="R913" t="b">
        <f>OR(ISNUMBER(FIND("Occupation",C913)),ISNUMBER(FIND("occupation",C913)),ISNUMBER(FIND("worker",C913)),ISNUMBER(FIND("workforce",C913)))</f>
        <v>0</v>
      </c>
      <c r="S913" t="b">
        <f>NOT(OR(F913,G913,H913,I913,J913,K913,L913,M913,N913,O913,P913,Q913,R913))</f>
        <v>1</v>
      </c>
      <c r="U913" t="b">
        <f>OR(Table1[[#This Row],[Inflammation]],Table1[[#This Row],[Immune]])</f>
        <v>0</v>
      </c>
      <c r="V913" t="str">
        <f>IF(OR(Table1[[#This Row],[Rodents]],Table1[[#This Row],[Human]],Table1[[#This Row],[Pig]]),OR(ISNUMBER(FIND("intratrach",C913)),ISNUMBER(FIND("nasal ",C913)),ISNUMBER(FIND("instill",C913))),"NA")</f>
        <v>NA</v>
      </c>
      <c r="W913" t="str">
        <f>IF(OR(Table1[[#This Row],[Rodents]],Table1[[#This Row],[Human]],Table1[[#This Row],[Pig]]),OR(ISNUMBER(FIND("dermal",C913)),ISNUMBER(FIND("skin ",C913))),"NA")</f>
        <v>NA</v>
      </c>
      <c r="X913" t="str">
        <f>IF(OR(Table1[[#This Row],[Rodents]],Table1[[#This Row],[Human]],Table1[[#This Row],[Pig]]),OR(ISNUMBER(FIND("injected",C913)),ISNUMBER(FIND("periton",C913)),ISNUMBER(FIND("intrascrot",C913))),"NA")</f>
        <v>NA</v>
      </c>
      <c r="Y913" t="str">
        <f>IF(OR(Table1[[#This Row],[Rodents]],Table1[[#This Row],[Human]],Table1[[#This Row],[Pig]]),NOT(OR(Table1[[#This Row],[Inhaled/Intratracheal/intranasal]],Table1[[#This Row],[Dermal]],Table1[[#This Row],[Injected]])),"NA")</f>
        <v>NA</v>
      </c>
      <c r="AA913" t="b">
        <f>OR(ISNUMBER(FIND("fish ",C913)),ISNUMBER(FIND("Fish ",C913)),ISNUMBER(FIND("aquatic",C913)),ISNUMBER(FIND("daphnids",C913)),ISNUMBER(FIND("Carcinus maenas",C913)),ISNUMBER(FIND("Daphnia",C913)),ISNUMBER(FIND("Ruditapes philippinarum",C913)),ISNUMBER(FIND("daphnia",C913)),ISNUMBER(FIND("marine",C913)),ISNUMBER(FIND("mussel",C913)),ISNUMBER(FIND("algae",C913)),ISNUMBER(FIND("Donax faba",C913)),ISNUMBER(FIND("estuarine",C913)),ISNUMBER(FIND("snail",C913)),ISNUMBER(FIND("Prorocentrum donghaiense",C913)) )</f>
        <v>0</v>
      </c>
      <c r="AB913" t="b">
        <f>OR(ISNUMBER(FIND(" rat ",C913)),ISNUMBER(FIND(" rats ",C913)),ISNUMBER(FIND(" Rats ",C913)),ISNUMBER(FIND(" Rat ",C913)),ISNUMBER(FIND(" rat.",C913)),ISNUMBER(FIND(" rats.",C913)),ISNUMBER(FIND("mouse",C913)),ISNUMBER(FIND("mice",C913)), ISNUMBER(FIND(" Mice",C913)))</f>
        <v>0</v>
      </c>
      <c r="AC913" t="b">
        <f>OR(ISNUMBER(FIND(" cell ",C913)),ISNUMBER(FIND("fibroblast",C913)),ISNUMBER(FIND("macrophage",C913)),ISNUMBER(FIND("epithelial",C913)),ISNUMBER(FIND("endothelial",C913)),ISNUMBER(FIND("neuron",C913)),ISNUMBER(FIND(" cells ",C913)),ISNUMBER(FIND("RBC",C913)),ISNUMBER(FIND("mitochond",C913)),ISNUMBER(FIND("adipocyte",C913)),ISNUMBER(FIND("osteo",C913)),ISNUMBER(FIND("keratin",C913)),ISNUMBER(FIND(" cell's ",C913)),ISNUMBER(FIND("eukary",C913)),ISNUMBER(FIND("sperm",C913)))</f>
        <v>1</v>
      </c>
      <c r="AD913" t="b">
        <f>OR(ISNUMBER(FIND("human",B913)),ISNUMBER(FIND("workers",B913)),ISNUMBER(FIND("workforces",B913)),ISNUMBER(FIND("occupational",B913)),ISNUMBER(FIND("Case report",B913)),ISNUMBER(FIND("Workplaces",B913)),ISNUMBER(FIND("worker",B913)))</f>
        <v>0</v>
      </c>
      <c r="AE913" t="b">
        <f>OR(ISNUMBER(FIND(" plant ",C913)),ISNUMBER(FIND("Plant ",C913)),ISNUMBER(FIND("tomato",C913)),ISNUMBER(FIND("plants",C913)),ISNUMBER(FIND("Plants",C913)),ISNUMBER(FIND("algae",C913)),ISNUMBER(FIND("lettuce",C913)),ISNUMBER(FIND("green gram sprouts ",C913)),ISNUMBER(FIND("Cucurbita pepo",C913)),ISNUMBER(FIND("bean ",C913)),ISNUMBER(FIND("chloroplast",C913)),ISNUMBER(FIND("chlorophyll",C913)),ISNUMBER(FIND("seedling",C913)),ISNUMBER(FIND("canola",C913)),ISNUMBER(FIND("shoot",C913)),ISNUMBER(FIND("photosynthes",C913)),ISNUMBER(FIND(" leaves ",C913)),,ISNUMBER(FIND("agriculture",C913)),ISNUMBER(FIND(" crops ",C913)))</f>
        <v>0</v>
      </c>
      <c r="AF913" t="b">
        <f>OR(ISNUMBER(FIND("bacteria",C913)),ISNUMBER(FIND("Bacteria",C913)),ISNUMBER(FIND("Bacterium",C913)),ISNUMBER(FIND("bacterium",C913)),ISNUMBER(FIND(" coli ",C913)))</f>
        <v>0</v>
      </c>
      <c r="AG913" t="b">
        <f>OR(ISNUMBER(FIND("fungi",C913)),ISNUMBER(FIND("Fungi",C913)),ISNUMBER(FIND("fungus",C913)),ISNUMBER(FIND("Fungus",C913)),ISNUMBER(FIND("mushroom",C913)),ISNUMBER(FIND("Mushroom",C913)),ISNUMBER(FIND(" mold ",C913)))</f>
        <v>0</v>
      </c>
      <c r="AH913" t="b">
        <f>OR(ISNUMBER(FIND("Pig ",C913)),ISNUMBER(FIND("pig ",C913)),ISNUMBER(FIND("Pigs ",C913)),ISNUMBER(FIND("pigs ",C913)))</f>
        <v>0</v>
      </c>
      <c r="AI913" t="b">
        <f>OR(ISNUMBER(FIND(" C. elegans",C913)),ISNUMBER(FIND("Caenorhabditis elegans",C913)),ISNUMBER(FIND("earthworms",C913)),ISNUMBER(FIND(" Ficopomatus enigmaticus",C913)),ISNUMBER(FIND("larva",C913)),ISNUMBER(FIND("Lumbriculus variegatus",C913)),ISNUMBER(FIND("nematode",C913)))</f>
        <v>0</v>
      </c>
      <c r="AJ913" t="b">
        <f>NOT(OR(AA913,AB913,AC913,AD913,AE913,AF913,AG913,AH913,AI913))</f>
        <v>0</v>
      </c>
      <c r="AL913" t="b">
        <f>OR(AA913,AB913,AD913,AE913,AF913,AG913,AH913,AI913)</f>
        <v>0</v>
      </c>
      <c r="AM913" t="b">
        <f>IF(Table1[[#This Row],[In vivo?]],IF(Table1[[#This Row],[Cell]],FALSE,TRUE),FALSE)</f>
        <v>0</v>
      </c>
      <c r="AN913" t="b">
        <f>AND(AC913,AL913)</f>
        <v>0</v>
      </c>
      <c r="AO913" t="b">
        <f>IF(Table1[[#This Row],[Cell]],IF(Table1[[#This Row],[In vivo?]],FALSE,TRUE),FALSE)</f>
        <v>1</v>
      </c>
      <c r="AP913" t="b">
        <f>NOT(OR(Table1[[#This Row],[In vivo?]],Table1[[#This Row],[Only in Cell]]))</f>
        <v>0</v>
      </c>
      <c r="AQ913" t="str">
        <f>IF(OR(Table1[[#This Row],[Rodents]],Table1[[#This Row],[Human]],Table1[[#This Row],[Pig]]),OR(ISNUMBER(FIND("pulmonary",C913)),ISNUMBER(FIND("lung",C913))),"NA")</f>
        <v>NA</v>
      </c>
      <c r="AR913" t="str">
        <f>IF(OR(Table1[[#This Row],[Rodents]],Table1[[#This Row],[Human]],Table1[[#This Row],[Pig]]),OR(ISNUMBER(FIND("skin",C913)),ISNUMBER(FIND("dermal",C913))),"NA")</f>
        <v>NA</v>
      </c>
      <c r="AS913" t="str">
        <f>IF(OR(Table1[[#This Row],[Rodents]],Table1[[#This Row],[Human]],Table1[[#This Row],[Pig]]),OR(ISNUMBER(FIND("liver",C913)),ISNUMBER(FIND("hepat",C913))),"NA")</f>
        <v>NA</v>
      </c>
      <c r="AT913" t="str">
        <f>IF(OR(Table1[[#This Row],[Rodents]],Table1[[#This Row],[Human]],Table1[[#This Row],[Pig]]),OR(ISNUMBER(FIND("kidney",C913)),ISNUMBER(FIND("neph",C913))),"NA")</f>
        <v>NA</v>
      </c>
      <c r="AU913" t="str">
        <f>IF(OR(Table1[[#This Row],[Rodents]],Table1[[#This Row],[Human]],Table1[[#This Row],[Pig]]),OR(ISNUMBER(FIND("brain",C913)),ISNUMBER(FIND("neur",C913)),ISNUMBER(FIND("nerv",C913))),"NA")</f>
        <v>NA</v>
      </c>
      <c r="AV913" t="str">
        <f>IF(OR(Table1[[#This Row],[Rodents]],Table1[[#This Row],[Human]],Table1[[#This Row],[Pig]]),OR(ISNUMBER(FIND("heart",C913)),ISNUMBER(FIND("cardi",C913))),"NA")</f>
        <v>NA</v>
      </c>
      <c r="AW913" t="str">
        <f>IF(OR(Table1[[#This Row],[Rodents]],Table1[[#This Row],[Human]],Table1[[#This Row],[Pig]]),OR(ISNUMBER(FIND("gastro",C913)),ISNUMBER(FIND("intesti",C913)),ISNUMBER(FIND("stomach",C913))),"NA")</f>
        <v>NA</v>
      </c>
      <c r="AX913" t="str">
        <f>IF(OR(Table1[[#This Row],[Rodents]],Table1[[#This Row],[Human]],Table1[[#This Row],[Pig]]),NOT(OR(AQ913,AR913,AS913,AT913,AU913,AV913,AW913)),"NA")</f>
        <v>NA</v>
      </c>
      <c r="AY913" t="b">
        <f>OR(ISNUMBER(FIND("SWCNT",C913)),ISNUMBER(FIND("SWNT",C913)),ISNUMBER(FIND("single-wall",C913)),ISNUMBER(FIND("single wall",C913)),ISNUMBER(FIND("Single wall",C913)),ISNUMBER(FIND("Single-wall",C913)),ISNUMBER(FIND("SWCNT",B913)),ISNUMBER(FIND("SWNT",B913)),ISNUMBER(FIND("single-wall",B913)),ISNUMBER(FIND("single wall",B913)),ISNUMBER(FIND("Single-wall",B913)),ISNUMBER(FIND("Single wall",B913)))</f>
        <v>1</v>
      </c>
      <c r="AZ913" t="b">
        <f>OR(ISNUMBER(FIND("MWCNT",C913)),ISNUMBER(FIND("MWNT",C913)),ISNUMBER(FIND("multi-wall",C913)),ISNUMBER(FIND("multi wall",C913)),ISNUMBER(FIND("multiwall",C913)),ISNUMBER(FIND("Multi-wall",C913)),ISNUMBER(FIND("Multi wall",C913)),ISNUMBER(FIND("Multiwall",C913)),ISNUMBER(FIND("MWCNT",B913)),ISNUMBER(FIND("MWNT",B913)),ISNUMBER(FIND("multi-wall",B913)),ISNUMBER(FIND("multi wall",B913)),ISNUMBER(FIND("multiwall",B913)),ISNUMBER(FIND("Multi-wall",B913)),ISNUMBER(FIND("Multi wall",B913)),ISNUMBER(FIND("Multiwall",B913)),ISNUMBER(FIND("Double-wall",B913)),ISNUMBER(FIND("Double wall",B913)),ISNUMBER(FIND("Doublewall",B913)),ISNUMBER(FIND("double-wall",B913)),ISNUMBER(FIND("double wall",B913)),ISNUMBER(FIND("doublewall",B913)))</f>
        <v>0</v>
      </c>
      <c r="BA913" t="b">
        <f>AND(Table1[[#This Row],[SWCNT]],Table1[[#This Row],[MWCNT]])</f>
        <v>0</v>
      </c>
      <c r="BB913" t="b">
        <f>IF(Table1[[#This Row],[SWCNT]]=TRUE,FALSE,IF(Table1[[#This Row],[MWCNT]]=TRUE,FALSE,TRUE))</f>
        <v>0</v>
      </c>
      <c r="BC913" s="18"/>
    </row>
    <row r="914" spans="1:55" ht="129.5">
      <c r="A914" t="s">
        <v>5602</v>
      </c>
      <c r="B914" s="2" t="s">
        <v>5603</v>
      </c>
      <c r="C914" s="16" t="s">
        <v>5604</v>
      </c>
      <c r="D914" s="17" t="s">
        <v>181</v>
      </c>
      <c r="E914" s="2">
        <v>2008</v>
      </c>
      <c r="F914" t="b">
        <f>OR(ISNUMBER(FIND("cytotoxic",C914)),ISNUMBER(FIND("Cytotoxic",C914)),ISNUMBER(FIND("cellular toxicity",C914)),ISNUMBER(FIND("cell death",C914)),ISNUMBER(FIND("viable",C914)),ISNUMBER(FIND("phytotoxic",C914)),ISNUMBER(FIND("acute toxicity",C914)),ISNUMBER(FIND("MTT",C914)),ISNUMBER(FIND("survival",C914)),ISNUMBER(FIND("prolifer",C914)),ISNUMBER(FIND("apoptosis",C914)),ISNUMBER(FIND("neurotoxic",C914)),ISNUMBER(FIND("  lysis ",C914)),ISNUMBER(FIND("necrosis",C914)),ISNUMBER(FIND("cellular death",C914))*3,ISNUMBER(FIND("LDH",C914)),ISNUMBER(FIND("Acute toxicity",C914)))</f>
        <v>0</v>
      </c>
      <c r="G914" t="b">
        <f>OR(ISNUMBER(FIND("genotoxic",C914)),ISNUMBER(FIND("genotoxicity",C914)),ISNUMBER(FIND("DNA damage",C914)),ISNUMBER(FIND("DNA",C914)),ISNUMBER(FIND("RNA",C914)),ISNUMBER(FIND("mesothelioma",C914)),ISNUMBER(FIND("carcino",C914)),ISNUMBER(FIND("mutagen",C914)),ISNUMBER(FIND("genetic",C914)))</f>
        <v>0</v>
      </c>
      <c r="H914" t="b">
        <f>OR(ISNUMBER(FIND("inflammatory",C914)),ISNUMBER(FIND("inflamm",C914)))</f>
        <v>0</v>
      </c>
      <c r="I914" t="b">
        <f>OR(ISNUMBER(FIND("immune",C914)),ISNUMBER(FIND("immunological",C914)),ISNUMBER(FIND("interleuk",C914)),ISNUMBER(FIND("platelet activation",C914)),ISNUMBER(FIND("monocyte",C914)),ISNUMBER(FIND("leukocyte",C914)),ISNUMBER(FIND("cytokine",C914)),ISNUMBER(FIND("CD4",C914)),ISNUMBER(FIND("CD8",C914)),ISNUMBER(FIND("T-cell",C914)))</f>
        <v>0</v>
      </c>
      <c r="J914" t="b">
        <f>OR(ISNUMBER(FIND("reactive oxygen",C914)),ISNUMBER(FIND("ROS",C914)),ISNUMBER(FIND("free radical",C914)),ISNUMBER(FIND("oxidative stress",C914)),ISNUMBER(FIND("peroxid",C914)),ISNUMBER(FIND("oxidative",C914)),ISNUMBER(FIND("antioxid",C914)))</f>
        <v>0</v>
      </c>
      <c r="K914" t="b">
        <f>OR(ISNUMBER(FIND("autophag",C914)))</f>
        <v>0</v>
      </c>
      <c r="L914" t="b">
        <f>OR(ISNUMBER(FIND("morpholog",C914)))</f>
        <v>0</v>
      </c>
      <c r="M914" t="b">
        <f>OR(ISNUMBER(FIND("fibrosis",C914)),ISNUMBER(FIND("Fibrosis",C914)),ISNUMBER(FIND("fibrot",C914)))</f>
        <v>0</v>
      </c>
      <c r="N914" t="b">
        <f>OR(ISNUMBER(FIND("offspring",C914)),ISNUMBER(FIND("Parental",C914)),ISNUMBER(FIND("parental",C914)),ISNUMBER(FIND("germline",C914)),ISNUMBER(FIND("reproduc",C914)),ISNUMBER(FIND("embryo",C914)))</f>
        <v>0</v>
      </c>
      <c r="O914" t="b">
        <f>OR(ISNUMBER(FIND("metabol",C914)),ISNUMBER(FIND("Metabol",C914)),ISNUMBER(FIND("digest",C914)),ISNUMBER(FIND("mitochon",C914)))</f>
        <v>0</v>
      </c>
      <c r="P914" t="b">
        <f>OR(ISNUMBER(FIND("ecotox",C914)),ISNUMBER(FIND("Ecotox",B914)),ISNUMBER(FIND("ecotox",B914)),ISNUMBER(FIND("Ecotox",C914)))</f>
        <v>0</v>
      </c>
      <c r="Q914" t="b">
        <v>1</v>
      </c>
      <c r="R914" t="b">
        <f>OR(ISNUMBER(FIND("Occupation",C914)),ISNUMBER(FIND("occupation",C914)),ISNUMBER(FIND("worker",C914)),ISNUMBER(FIND("workforce",C914)))</f>
        <v>0</v>
      </c>
      <c r="S914" t="b">
        <f>NOT(OR(F914,G914,H914,I914,J914,K914,L914,M914,N914,O914,P914,Q914,R914))</f>
        <v>0</v>
      </c>
      <c r="U914" t="b">
        <f>OR(Table1[[#This Row],[Inflammation]],Table1[[#This Row],[Immune]])</f>
        <v>0</v>
      </c>
      <c r="V914" t="b">
        <f>IF(OR(Table1[[#This Row],[Rodents]],Table1[[#This Row],[Human]],Table1[[#This Row],[Pig]]),OR(ISNUMBER(FIND("intratrach",C914)),ISNUMBER(FIND("nasal ",C914)),ISNUMBER(FIND("instill",C914))),"NA")</f>
        <v>1</v>
      </c>
      <c r="W914" t="b">
        <f>IF(OR(Table1[[#This Row],[Rodents]],Table1[[#This Row],[Human]],Table1[[#This Row],[Pig]]),OR(ISNUMBER(FIND("dermal",C914)),ISNUMBER(FIND("skin ",C914))),"NA")</f>
        <v>0</v>
      </c>
      <c r="X914" t="b">
        <f>IF(OR(Table1[[#This Row],[Rodents]],Table1[[#This Row],[Human]],Table1[[#This Row],[Pig]]),OR(ISNUMBER(FIND("injected",C914)),ISNUMBER(FIND("periton",C914)),ISNUMBER(FIND("intrascrot",C914))),"NA")</f>
        <v>0</v>
      </c>
      <c r="Y914" t="b">
        <f>IF(OR(Table1[[#This Row],[Rodents]],Table1[[#This Row],[Human]],Table1[[#This Row],[Pig]]),NOT(OR(Table1[[#This Row],[Inhaled/Intratracheal/intranasal]],Table1[[#This Row],[Dermal]],Table1[[#This Row],[Injected]])),"NA")</f>
        <v>0</v>
      </c>
      <c r="AA914" t="b">
        <f>OR(ISNUMBER(FIND("fish ",C914)),ISNUMBER(FIND("Fish ",C914)),ISNUMBER(FIND("aquatic",C914)),ISNUMBER(FIND("daphnids",C914)),ISNUMBER(FIND("Carcinus maenas",C914)),ISNUMBER(FIND("Daphnia",C914)),ISNUMBER(FIND("Ruditapes philippinarum",C914)),ISNUMBER(FIND("daphnia",C914)),ISNUMBER(FIND("marine",C914)),ISNUMBER(FIND("mussel",C914)),ISNUMBER(FIND("algae",C914)),ISNUMBER(FIND("Donax faba",C914)),ISNUMBER(FIND("estuarine",C914)),ISNUMBER(FIND("snail",C914)),ISNUMBER(FIND("Prorocentrum donghaiense",C914)) )</f>
        <v>0</v>
      </c>
      <c r="AB914" t="b">
        <f>OR(ISNUMBER(FIND(" rat ",C914)),ISNUMBER(FIND(" rats ",C914)),ISNUMBER(FIND(" Rats ",C914)),ISNUMBER(FIND(" Rat ",C914)),ISNUMBER(FIND(" rat.",C914)),ISNUMBER(FIND(" rats.",C914)),ISNUMBER(FIND("mouse",C914)),ISNUMBER(FIND("mice",C914)), ISNUMBER(FIND(" Mice",C914)))</f>
        <v>1</v>
      </c>
      <c r="AC914" t="b">
        <f>OR(ISNUMBER(FIND(" cell ",C914)),ISNUMBER(FIND("fibroblast",C914)),ISNUMBER(FIND("macrophage",C914)),ISNUMBER(FIND("epithelial",C914)),ISNUMBER(FIND("endothelial",C914)),ISNUMBER(FIND("neuron",C914)),ISNUMBER(FIND(" cells ",C914)),ISNUMBER(FIND("RBC",C914)),ISNUMBER(FIND("mitochond",C914)),ISNUMBER(FIND("adipocyte",C914)),ISNUMBER(FIND("osteo",C914)),ISNUMBER(FIND("keratin",C914)),ISNUMBER(FIND(" cell's ",C914)),ISNUMBER(FIND("eukary",C914)),ISNUMBER(FIND("sperm",C914)))</f>
        <v>0</v>
      </c>
      <c r="AD914" t="b">
        <f>OR(ISNUMBER(FIND("human",B914)),ISNUMBER(FIND("workers",B914)),ISNUMBER(FIND("workforces",B914)),ISNUMBER(FIND("occupational",B914)),ISNUMBER(FIND("Case report",B914)),ISNUMBER(FIND("Workplaces",B914)),ISNUMBER(FIND("worker",B914)))</f>
        <v>0</v>
      </c>
      <c r="AE914" t="b">
        <f>OR(ISNUMBER(FIND(" plant ",C914)),ISNUMBER(FIND("Plant ",C914)),ISNUMBER(FIND("tomato",C914)),ISNUMBER(FIND("plants",C914)),ISNUMBER(FIND("Plants",C914)),ISNUMBER(FIND("algae",C914)),ISNUMBER(FIND("lettuce",C914)),ISNUMBER(FIND("green gram sprouts ",C914)),ISNUMBER(FIND("Cucurbita pepo",C914)),ISNUMBER(FIND("bean ",C914)),ISNUMBER(FIND("chloroplast",C914)),ISNUMBER(FIND("chlorophyll",C914)),ISNUMBER(FIND("seedling",C914)),ISNUMBER(FIND("canola",C914)),ISNUMBER(FIND("shoot",C914)),ISNUMBER(FIND("photosynthes",C914)),ISNUMBER(FIND(" leaves ",C914)),,ISNUMBER(FIND("agriculture",C914)),ISNUMBER(FIND(" crops ",C914)))</f>
        <v>0</v>
      </c>
      <c r="AF914" t="b">
        <f>OR(ISNUMBER(FIND("bacteria",C914)),ISNUMBER(FIND("Bacteria",C914)),ISNUMBER(FIND("Bacterium",C914)),ISNUMBER(FIND("bacterium",C914)),ISNUMBER(FIND(" coli ",C914)))</f>
        <v>0</v>
      </c>
      <c r="AG914" t="b">
        <f>OR(ISNUMBER(FIND("fungi",C914)),ISNUMBER(FIND("Fungi",C914)),ISNUMBER(FIND("fungus",C914)),ISNUMBER(FIND("Fungus",C914)),ISNUMBER(FIND("mushroom",C914)),ISNUMBER(FIND("Mushroom",C914)),ISNUMBER(FIND(" mold ",C914)))</f>
        <v>0</v>
      </c>
      <c r="AH914" t="b">
        <f>OR(ISNUMBER(FIND("Pig ",C914)),ISNUMBER(FIND("pig ",C914)),ISNUMBER(FIND("Pigs ",C914)),ISNUMBER(FIND("pigs ",C914)))</f>
        <v>0</v>
      </c>
      <c r="AI914" t="b">
        <f>OR(ISNUMBER(FIND(" C. elegans",C914)),ISNUMBER(FIND("Caenorhabditis elegans",C914)),ISNUMBER(FIND("earthworms",C914)),ISNUMBER(FIND(" Ficopomatus enigmaticus",C914)),ISNUMBER(FIND("larva",C914)),ISNUMBER(FIND("Lumbriculus variegatus",C914)),ISNUMBER(FIND("nematode",C914)))</f>
        <v>0</v>
      </c>
      <c r="AJ914" t="b">
        <f>NOT(OR(AA914,AB914,AC914,AD914,AE914,AF914,AG914,AH914,AI914))</f>
        <v>0</v>
      </c>
      <c r="AL914" t="b">
        <f>OR(AA914,AB914,AD914,AE914,AF914,AG914,AH914,AI914)</f>
        <v>1</v>
      </c>
      <c r="AM914" t="b">
        <f>IF(Table1[[#This Row],[In vivo?]],IF(Table1[[#This Row],[Cell]],FALSE,TRUE),FALSE)</f>
        <v>1</v>
      </c>
      <c r="AN914" t="b">
        <f>AND(AC914,AL914)</f>
        <v>0</v>
      </c>
      <c r="AO914" t="b">
        <f>IF(Table1[[#This Row],[Cell]],IF(Table1[[#This Row],[In vivo?]],FALSE,TRUE),FALSE)</f>
        <v>0</v>
      </c>
      <c r="AP914" t="b">
        <f>NOT(OR(Table1[[#This Row],[In vivo?]],Table1[[#This Row],[Only in Cell]]))</f>
        <v>0</v>
      </c>
      <c r="AQ914" t="b">
        <f>IF(OR(Table1[[#This Row],[Rodents]],Table1[[#This Row],[Human]],Table1[[#This Row],[Pig]]),OR(ISNUMBER(FIND("pulmonary",C914)),ISNUMBER(FIND("lung",C914))),"NA")</f>
        <v>1</v>
      </c>
      <c r="AR914" t="b">
        <f>IF(OR(Table1[[#This Row],[Rodents]],Table1[[#This Row],[Human]],Table1[[#This Row],[Pig]]),OR(ISNUMBER(FIND("skin",C914)),ISNUMBER(FIND("dermal",C914))),"NA")</f>
        <v>0</v>
      </c>
      <c r="AS914" t="b">
        <f>IF(OR(Table1[[#This Row],[Rodents]],Table1[[#This Row],[Human]],Table1[[#This Row],[Pig]]),OR(ISNUMBER(FIND("liver",C914)),ISNUMBER(FIND("hepat",C914))),"NA")</f>
        <v>0</v>
      </c>
      <c r="AT914" t="b">
        <f>IF(OR(Table1[[#This Row],[Rodents]],Table1[[#This Row],[Human]],Table1[[#This Row],[Pig]]),OR(ISNUMBER(FIND("kidney",C914)),ISNUMBER(FIND("neph",C914))),"NA")</f>
        <v>0</v>
      </c>
      <c r="AU914" t="b">
        <f>IF(OR(Table1[[#This Row],[Rodents]],Table1[[#This Row],[Human]],Table1[[#This Row],[Pig]]),OR(ISNUMBER(FIND("brain",C914)),ISNUMBER(FIND("neur",C914)),ISNUMBER(FIND("nerv",C914))),"NA")</f>
        <v>0</v>
      </c>
      <c r="AV914" t="b">
        <f>IF(OR(Table1[[#This Row],[Rodents]],Table1[[#This Row],[Human]],Table1[[#This Row],[Pig]]),OR(ISNUMBER(FIND("heart",C914)),ISNUMBER(FIND("cardi",C914))),"NA")</f>
        <v>0</v>
      </c>
      <c r="AW914" t="b">
        <f>IF(OR(Table1[[#This Row],[Rodents]],Table1[[#This Row],[Human]],Table1[[#This Row],[Pig]]),OR(ISNUMBER(FIND("gastro",C914)),ISNUMBER(FIND("intesti",C914)),ISNUMBER(FIND("stomach",C914))),"NA")</f>
        <v>0</v>
      </c>
      <c r="AX914" t="b">
        <f>IF(OR(Table1[[#This Row],[Rodents]],Table1[[#This Row],[Human]],Table1[[#This Row],[Pig]]),NOT(OR(AQ914,AR914,AS914,AT914,AU914,AV914,AW914)),"NA")</f>
        <v>0</v>
      </c>
      <c r="AY914" t="b">
        <f>OR(ISNUMBER(FIND("SWCNT",C914)),ISNUMBER(FIND("SWNT",C914)),ISNUMBER(FIND("single-wall",C914)),ISNUMBER(FIND("single wall",C914)),ISNUMBER(FIND("Single wall",C914)),ISNUMBER(FIND("Single-wall",C914)),ISNUMBER(FIND("SWCNT",B914)),ISNUMBER(FIND("SWNT",B914)),ISNUMBER(FIND("single-wall",B914)),ISNUMBER(FIND("single wall",B914)),ISNUMBER(FIND("Single-wall",B914)),ISNUMBER(FIND("Single wall",B914)))</f>
        <v>0</v>
      </c>
      <c r="AZ914" t="b">
        <f>OR(ISNUMBER(FIND("MWCNT",C914)),ISNUMBER(FIND("MWNT",C914)),ISNUMBER(FIND("multi-wall",C914)),ISNUMBER(FIND("multi wall",C914)),ISNUMBER(FIND("multiwall",C914)),ISNUMBER(FIND("Multi-wall",C914)),ISNUMBER(FIND("Multi wall",C914)),ISNUMBER(FIND("Multiwall",C914)),ISNUMBER(FIND("MWCNT",B914)),ISNUMBER(FIND("MWNT",B914)),ISNUMBER(FIND("multi-wall",B914)),ISNUMBER(FIND("multi wall",B914)),ISNUMBER(FIND("multiwall",B914)),ISNUMBER(FIND("Multi-wall",B914)),ISNUMBER(FIND("Multi wall",B914)),ISNUMBER(FIND("Multiwall",B914)),ISNUMBER(FIND("Double-wall",B914)),ISNUMBER(FIND("Double wall",B914)),ISNUMBER(FIND("Doublewall",B914)),ISNUMBER(FIND("double-wall",B914)),ISNUMBER(FIND("double wall",B914)),ISNUMBER(FIND("doublewall",B914)))</f>
        <v>1</v>
      </c>
      <c r="BA914" t="b">
        <f>AND(Table1[[#This Row],[SWCNT]],Table1[[#This Row],[MWCNT]])</f>
        <v>0</v>
      </c>
      <c r="BB914" t="b">
        <f>IF(Table1[[#This Row],[SWCNT]]=TRUE,FALSE,IF(Table1[[#This Row],[MWCNT]]=TRUE,FALSE,TRUE))</f>
        <v>0</v>
      </c>
      <c r="BC914" s="18"/>
    </row>
    <row r="915" spans="1:55" ht="111">
      <c r="A915" t="s">
        <v>5612</v>
      </c>
      <c r="B915" s="2" t="s">
        <v>5613</v>
      </c>
      <c r="C915" s="16" t="s">
        <v>5614</v>
      </c>
      <c r="D915" s="17" t="s">
        <v>282</v>
      </c>
      <c r="E915" s="2">
        <v>2008</v>
      </c>
      <c r="F915" t="b">
        <f>OR(ISNUMBER(FIND("cytotoxic",C915)),ISNUMBER(FIND("Cytotoxic",C915)),ISNUMBER(FIND("cellular toxicity",C915)),ISNUMBER(FIND("cell death",C915)),ISNUMBER(FIND("viable",C915)),ISNUMBER(FIND("phytotoxic",C915)),ISNUMBER(FIND("acute toxicity",C915)),ISNUMBER(FIND("MTT",C915)),ISNUMBER(FIND("survival",C915)),ISNUMBER(FIND("prolifer",C915)),ISNUMBER(FIND("apoptosis",C915)),ISNUMBER(FIND("neurotoxic",C915)),ISNUMBER(FIND("  lysis ",C915)),ISNUMBER(FIND("necrosis",C915)),ISNUMBER(FIND("cellular death",C915))*3,ISNUMBER(FIND("LDH",C915)),ISNUMBER(FIND("Acute toxicity",C915)))</f>
        <v>0</v>
      </c>
      <c r="G915" t="b">
        <f>OR(ISNUMBER(FIND("genotoxic",C915)),ISNUMBER(FIND("genotoxicity",C915)),ISNUMBER(FIND("DNA damage",C915)),ISNUMBER(FIND("DNA",C915)),ISNUMBER(FIND("RNA",C915)),ISNUMBER(FIND("mesothelioma",C915)),ISNUMBER(FIND("carcino",C915)),ISNUMBER(FIND("mutagen",C915)),ISNUMBER(FIND("genetic",C915)))</f>
        <v>0</v>
      </c>
      <c r="H915" t="b">
        <f>OR(ISNUMBER(FIND("inflammatory",C915)),ISNUMBER(FIND("inflamm",C915)))</f>
        <v>0</v>
      </c>
      <c r="I915" t="b">
        <f>OR(ISNUMBER(FIND("immune",C915)),ISNUMBER(FIND("immunological",C915)),ISNUMBER(FIND("interleuk",C915)),ISNUMBER(FIND("platelet activation",C915)),ISNUMBER(FIND("monocyte",C915)),ISNUMBER(FIND("leukocyte",C915)),ISNUMBER(FIND("cytokine",C915)),ISNUMBER(FIND("CD4",C915)),ISNUMBER(FIND("CD8",C915)),ISNUMBER(FIND("T-cell",C915)))</f>
        <v>0</v>
      </c>
      <c r="J915" t="b">
        <f>OR(ISNUMBER(FIND("reactive oxygen",C915)),ISNUMBER(FIND("ROS",C915)),ISNUMBER(FIND("free radical",C915)),ISNUMBER(FIND("oxidative stress",C915)),ISNUMBER(FIND("peroxid",C915)),ISNUMBER(FIND("oxidative",C915)),ISNUMBER(FIND("antioxid",C915)))</f>
        <v>0</v>
      </c>
      <c r="K915" t="b">
        <f>OR(ISNUMBER(FIND("autophag",C915)))</f>
        <v>0</v>
      </c>
      <c r="L915" t="b">
        <f>OR(ISNUMBER(FIND("morpholog",C915)))</f>
        <v>0</v>
      </c>
      <c r="M915" t="b">
        <f>OR(ISNUMBER(FIND("fibrosis",C915)),ISNUMBER(FIND("Fibrosis",C915)),ISNUMBER(FIND("fibrot",C915)))</f>
        <v>0</v>
      </c>
      <c r="N915" t="b">
        <f>OR(ISNUMBER(FIND("offspring",C915)),ISNUMBER(FIND("Parental",C915)),ISNUMBER(FIND("parental",C915)),ISNUMBER(FIND("germline",C915)),ISNUMBER(FIND("reproduc",C915)),ISNUMBER(FIND("embryo",C915)))</f>
        <v>0</v>
      </c>
      <c r="O915" t="b">
        <f>OR(ISNUMBER(FIND("metabol",C915)),ISNUMBER(FIND("Metabol",C915)),ISNUMBER(FIND("digest",C915)),ISNUMBER(FIND("mitochon",C915)))</f>
        <v>0</v>
      </c>
      <c r="P915" t="b">
        <f>OR(ISNUMBER(FIND("ecotox",C915)),ISNUMBER(FIND("Ecotox",B915)),ISNUMBER(FIND("ecotox",B915)),ISNUMBER(FIND("Ecotox",C915)))</f>
        <v>0</v>
      </c>
      <c r="Q915" t="b">
        <v>1</v>
      </c>
      <c r="R915" t="b">
        <f>OR(ISNUMBER(FIND("Occupation",C915)),ISNUMBER(FIND("occupation",C915)),ISNUMBER(FIND("worker",C915)),ISNUMBER(FIND("workforce",C915)))</f>
        <v>0</v>
      </c>
      <c r="S915" t="b">
        <f>NOT(OR(F915,G915,H915,I915,J915,K915,L915,M915,N915,O915,P915,Q915,R915))</f>
        <v>0</v>
      </c>
      <c r="U915" t="b">
        <f>OR(Table1[[#This Row],[Inflammation]],Table1[[#This Row],[Immune]])</f>
        <v>0</v>
      </c>
      <c r="V915" t="b">
        <f>IF(OR(Table1[[#This Row],[Rodents]],Table1[[#This Row],[Human]],Table1[[#This Row],[Pig]]),OR(ISNUMBER(FIND("intratrach",C915)),ISNUMBER(FIND("nasal ",C915)),ISNUMBER(FIND("instill",C915))),"NA")</f>
        <v>1</v>
      </c>
      <c r="W915" t="b">
        <f>IF(OR(Table1[[#This Row],[Rodents]],Table1[[#This Row],[Human]],Table1[[#This Row],[Pig]]),OR(ISNUMBER(FIND("dermal",C915)),ISNUMBER(FIND("skin ",C915))),"NA")</f>
        <v>0</v>
      </c>
      <c r="X915" t="b">
        <f>IF(OR(Table1[[#This Row],[Rodents]],Table1[[#This Row],[Human]],Table1[[#This Row],[Pig]]),OR(ISNUMBER(FIND("injected",C915)),ISNUMBER(FIND("periton",C915)),ISNUMBER(FIND("intrascrot",C915))),"NA")</f>
        <v>0</v>
      </c>
      <c r="Y915" t="b">
        <f>IF(OR(Table1[[#This Row],[Rodents]],Table1[[#This Row],[Human]],Table1[[#This Row],[Pig]]),NOT(OR(Table1[[#This Row],[Inhaled/Intratracheal/intranasal]],Table1[[#This Row],[Dermal]],Table1[[#This Row],[Injected]])),"NA")</f>
        <v>0</v>
      </c>
      <c r="AA915" t="b">
        <f>OR(ISNUMBER(FIND("fish ",C915)),ISNUMBER(FIND("Fish ",C915)),ISNUMBER(FIND("aquatic",C915)),ISNUMBER(FIND("daphnids",C915)),ISNUMBER(FIND("Carcinus maenas",C915)),ISNUMBER(FIND("Daphnia",C915)),ISNUMBER(FIND("Ruditapes philippinarum",C915)),ISNUMBER(FIND("daphnia",C915)),ISNUMBER(FIND("marine",C915)),ISNUMBER(FIND("mussel",C915)),ISNUMBER(FIND("algae",C915)),ISNUMBER(FIND("Donax faba",C915)),ISNUMBER(FIND("estuarine",C915)),ISNUMBER(FIND("snail",C915)),ISNUMBER(FIND("Prorocentrum donghaiense",C915)) )</f>
        <v>0</v>
      </c>
      <c r="AB915" t="b">
        <f>OR(ISNUMBER(FIND(" rat ",C915)),ISNUMBER(FIND(" rats ",C915)),ISNUMBER(FIND(" Rats ",C915)),ISNUMBER(FIND(" Rat ",C915)),ISNUMBER(FIND(" rat.",C915)),ISNUMBER(FIND(" rats.",C915)),ISNUMBER(FIND("mouse",C915)),ISNUMBER(FIND("mice",C915)), ISNUMBER(FIND(" Mice",C915)))</f>
        <v>1</v>
      </c>
      <c r="AC915" t="b">
        <f>OR(ISNUMBER(FIND(" cell ",C915)),ISNUMBER(FIND("fibroblast",C915)),ISNUMBER(FIND("macrophage",C915)),ISNUMBER(FIND("epithelial",C915)),ISNUMBER(FIND("endothelial",C915)),ISNUMBER(FIND("neuron",C915)),ISNUMBER(FIND(" cells ",C915)),ISNUMBER(FIND("RBC",C915)),ISNUMBER(FIND("mitochond",C915)),ISNUMBER(FIND("adipocyte",C915)),ISNUMBER(FIND("osteo",C915)),ISNUMBER(FIND("keratin",C915)),ISNUMBER(FIND(" cell's ",C915)),ISNUMBER(FIND("eukary",C915)),ISNUMBER(FIND("sperm",C915)))</f>
        <v>0</v>
      </c>
      <c r="AD915" t="b">
        <f>OR(ISNUMBER(FIND("human",B915)),ISNUMBER(FIND("workers",B915)),ISNUMBER(FIND("workforces",B915)),ISNUMBER(FIND("occupational",B915)),ISNUMBER(FIND("Case report",B915)),ISNUMBER(FIND("Workplaces",B915)),ISNUMBER(FIND("worker",B915)))</f>
        <v>0</v>
      </c>
      <c r="AE915" t="b">
        <f>OR(ISNUMBER(FIND(" plant ",C915)),ISNUMBER(FIND("Plant ",C915)),ISNUMBER(FIND("tomato",C915)),ISNUMBER(FIND("plants",C915)),ISNUMBER(FIND("Plants",C915)),ISNUMBER(FIND("algae",C915)),ISNUMBER(FIND("lettuce",C915)),ISNUMBER(FIND("green gram sprouts ",C915)),ISNUMBER(FIND("Cucurbita pepo",C915)),ISNUMBER(FIND("bean ",C915)),ISNUMBER(FIND("chloroplast",C915)),ISNUMBER(FIND("chlorophyll",C915)),ISNUMBER(FIND("seedling",C915)),ISNUMBER(FIND("canola",C915)),ISNUMBER(FIND("shoot",C915)),ISNUMBER(FIND("photosynthes",C915)),ISNUMBER(FIND(" leaves ",C915)),,ISNUMBER(FIND("agriculture",C915)),ISNUMBER(FIND(" crops ",C915)))</f>
        <v>0</v>
      </c>
      <c r="AF915" t="b">
        <f>OR(ISNUMBER(FIND("bacteria",C915)),ISNUMBER(FIND("Bacteria",C915)),ISNUMBER(FIND("Bacterium",C915)),ISNUMBER(FIND("bacterium",C915)),ISNUMBER(FIND(" coli ",C915)))</f>
        <v>0</v>
      </c>
      <c r="AG915" t="b">
        <f>OR(ISNUMBER(FIND("fungi",C915)),ISNUMBER(FIND("Fungi",C915)),ISNUMBER(FIND("fungus",C915)),ISNUMBER(FIND("Fungus",C915)),ISNUMBER(FIND("mushroom",C915)),ISNUMBER(FIND("Mushroom",C915)),ISNUMBER(FIND(" mold ",C915)))</f>
        <v>0</v>
      </c>
      <c r="AH915" t="b">
        <f>OR(ISNUMBER(FIND("Pig ",C915)),ISNUMBER(FIND("pig ",C915)),ISNUMBER(FIND("Pigs ",C915)),ISNUMBER(FIND("pigs ",C915)))</f>
        <v>0</v>
      </c>
      <c r="AI915" t="b">
        <f>OR(ISNUMBER(FIND(" C. elegans",C915)),ISNUMBER(FIND("Caenorhabditis elegans",C915)),ISNUMBER(FIND("earthworms",C915)),ISNUMBER(FIND(" Ficopomatus enigmaticus",C915)),ISNUMBER(FIND("larva",C915)),ISNUMBER(FIND("Lumbriculus variegatus",C915)),ISNUMBER(FIND("nematode",C915)))</f>
        <v>0</v>
      </c>
      <c r="AJ915" t="b">
        <f>NOT(OR(AA915,AB915,AC915,AD915,AE915,AF915,AG915,AH915,AI915))</f>
        <v>0</v>
      </c>
      <c r="AL915" t="b">
        <f>OR(AA915,AB915,AD915,AE915,AF915,AG915,AH915,AI915)</f>
        <v>1</v>
      </c>
      <c r="AM915" t="b">
        <f>IF(Table1[[#This Row],[In vivo?]],IF(Table1[[#This Row],[Cell]],FALSE,TRUE),FALSE)</f>
        <v>1</v>
      </c>
      <c r="AN915" t="b">
        <f>AND(AC915,AL915)</f>
        <v>0</v>
      </c>
      <c r="AO915" t="b">
        <f>IF(Table1[[#This Row],[Cell]],IF(Table1[[#This Row],[In vivo?]],FALSE,TRUE),FALSE)</f>
        <v>0</v>
      </c>
      <c r="AP915" t="b">
        <f>NOT(OR(Table1[[#This Row],[In vivo?]],Table1[[#This Row],[Only in Cell]]))</f>
        <v>0</v>
      </c>
      <c r="AQ915" t="b">
        <f>IF(OR(Table1[[#This Row],[Rodents]],Table1[[#This Row],[Human]],Table1[[#This Row],[Pig]]),OR(ISNUMBER(FIND("pulmonary",C915)),ISNUMBER(FIND("lung",C915))),"NA")</f>
        <v>1</v>
      </c>
      <c r="AR915" t="b">
        <f>IF(OR(Table1[[#This Row],[Rodents]],Table1[[#This Row],[Human]],Table1[[#This Row],[Pig]]),OR(ISNUMBER(FIND("skin",C915)),ISNUMBER(FIND("dermal",C915))),"NA")</f>
        <v>0</v>
      </c>
      <c r="AS915" t="b">
        <f>IF(OR(Table1[[#This Row],[Rodents]],Table1[[#This Row],[Human]],Table1[[#This Row],[Pig]]),OR(ISNUMBER(FIND("liver",C915)),ISNUMBER(FIND("hepat",C915))),"NA")</f>
        <v>0</v>
      </c>
      <c r="AT915" t="b">
        <f>IF(OR(Table1[[#This Row],[Rodents]],Table1[[#This Row],[Human]],Table1[[#This Row],[Pig]]),OR(ISNUMBER(FIND("kidney",C915)),ISNUMBER(FIND("neph",C915))),"NA")</f>
        <v>0</v>
      </c>
      <c r="AU915" t="b">
        <f>IF(OR(Table1[[#This Row],[Rodents]],Table1[[#This Row],[Human]],Table1[[#This Row],[Pig]]),OR(ISNUMBER(FIND("brain",C915)),ISNUMBER(FIND("neur",C915)),ISNUMBER(FIND("nerv",C915))),"NA")</f>
        <v>0</v>
      </c>
      <c r="AV915" t="b">
        <f>IF(OR(Table1[[#This Row],[Rodents]],Table1[[#This Row],[Human]],Table1[[#This Row],[Pig]]),OR(ISNUMBER(FIND("heart",C915)),ISNUMBER(FIND("cardi",C915))),"NA")</f>
        <v>0</v>
      </c>
      <c r="AW915" t="b">
        <f>IF(OR(Table1[[#This Row],[Rodents]],Table1[[#This Row],[Human]],Table1[[#This Row],[Pig]]),OR(ISNUMBER(FIND("gastro",C915)),ISNUMBER(FIND("intesti",C915)),ISNUMBER(FIND("stomach",C915))),"NA")</f>
        <v>0</v>
      </c>
      <c r="AX915" t="b">
        <f>IF(OR(Table1[[#This Row],[Rodents]],Table1[[#This Row],[Human]],Table1[[#This Row],[Pig]]),NOT(OR(AQ915,AR915,AS915,AT915,AU915,AV915,AW915)),"NA")</f>
        <v>0</v>
      </c>
      <c r="AY915" t="b">
        <f>OR(ISNUMBER(FIND("SWCNT",C915)),ISNUMBER(FIND("SWNT",C915)),ISNUMBER(FIND("single-wall",C915)),ISNUMBER(FIND("single wall",C915)),ISNUMBER(FIND("Single wall",C915)),ISNUMBER(FIND("Single-wall",C915)),ISNUMBER(FIND("SWCNT",B915)),ISNUMBER(FIND("SWNT",B915)),ISNUMBER(FIND("single-wall",B915)),ISNUMBER(FIND("single wall",B915)),ISNUMBER(FIND("Single-wall",B915)),ISNUMBER(FIND("Single wall",B915)))</f>
        <v>0</v>
      </c>
      <c r="AZ915" t="b">
        <f>OR(ISNUMBER(FIND("MWCNT",C915)),ISNUMBER(FIND("MWNT",C915)),ISNUMBER(FIND("multi-wall",C915)),ISNUMBER(FIND("multi wall",C915)),ISNUMBER(FIND("multiwall",C915)),ISNUMBER(FIND("Multi-wall",C915)),ISNUMBER(FIND("Multi wall",C915)),ISNUMBER(FIND("Multiwall",C915)),ISNUMBER(FIND("MWCNT",B915)),ISNUMBER(FIND("MWNT",B915)),ISNUMBER(FIND("multi-wall",B915)),ISNUMBER(FIND("multi wall",B915)),ISNUMBER(FIND("multiwall",B915)),ISNUMBER(FIND("Multi-wall",B915)),ISNUMBER(FIND("Multi wall",B915)),ISNUMBER(FIND("Multiwall",B915)),ISNUMBER(FIND("Double-wall",B915)),ISNUMBER(FIND("Double wall",B915)),ISNUMBER(FIND("Doublewall",B915)),ISNUMBER(FIND("double-wall",B915)),ISNUMBER(FIND("double wall",B915)),ISNUMBER(FIND("doublewall",B915)))</f>
        <v>1</v>
      </c>
      <c r="BA915" t="b">
        <f>AND(Table1[[#This Row],[SWCNT]],Table1[[#This Row],[MWCNT]])</f>
        <v>0</v>
      </c>
      <c r="BB915" t="b">
        <f>IF(Table1[[#This Row],[SWCNT]]=TRUE,FALSE,IF(Table1[[#This Row],[MWCNT]]=TRUE,FALSE,TRUE))</f>
        <v>0</v>
      </c>
      <c r="BC915" s="18"/>
    </row>
    <row r="916" spans="1:55" ht="148">
      <c r="B916" s="2" t="s">
        <v>5741</v>
      </c>
      <c r="C916" s="16" t="s">
        <v>5742</v>
      </c>
      <c r="D916" s="17" t="s">
        <v>5743</v>
      </c>
      <c r="E916" s="2">
        <v>2008</v>
      </c>
      <c r="F916" t="b">
        <f>OR(ISNUMBER(FIND("cytotoxic",C916)),ISNUMBER(FIND("Cytotoxic",C916)),ISNUMBER(FIND("cellular toxicity",C916)),ISNUMBER(FIND("cell death",C916)),ISNUMBER(FIND("viable",C916)),ISNUMBER(FIND("phytotoxic",C916)),ISNUMBER(FIND("acute toxicity",C916)),ISNUMBER(FIND("MTT",C916)),ISNUMBER(FIND("survival",C916)),ISNUMBER(FIND("prolifer",C916)),ISNUMBER(FIND("apoptosis",C916)),ISNUMBER(FIND("neurotoxic",C916)),ISNUMBER(FIND("  lysis ",C916)),ISNUMBER(FIND("necrosis",C916)),ISNUMBER(FIND("cellular death",C916))*3,ISNUMBER(FIND("LDH",C916)),ISNUMBER(FIND("Acute toxicity",C916)))</f>
        <v>0</v>
      </c>
      <c r="G916" t="b">
        <f>OR(ISNUMBER(FIND("genotoxic",C916)),ISNUMBER(FIND("genotoxicity",C916)),ISNUMBER(FIND("DNA damage",C916)),ISNUMBER(FIND("DNA",C916)),ISNUMBER(FIND("RNA",C916)),ISNUMBER(FIND("mesothelioma",C916)),ISNUMBER(FIND("carcino",C916)),ISNUMBER(FIND("mutagen",C916)),ISNUMBER(FIND("genetic",C916)))</f>
        <v>0</v>
      </c>
      <c r="H916" t="b">
        <f>OR(ISNUMBER(FIND("inflammatory",C916)),ISNUMBER(FIND("inflamm",C916)))</f>
        <v>0</v>
      </c>
      <c r="I916" t="b">
        <f>OR(ISNUMBER(FIND("immune",C916)),ISNUMBER(FIND("immunological",C916)),ISNUMBER(FIND("interleuk",C916)),ISNUMBER(FIND("platelet activation",C916)),ISNUMBER(FIND("monocyte",C916)),ISNUMBER(FIND("leukocyte",C916)),ISNUMBER(FIND("cytokine",C916)),ISNUMBER(FIND("CD4",C916)),ISNUMBER(FIND("CD8",C916)),ISNUMBER(FIND("T-cell",C916)))</f>
        <v>0</v>
      </c>
      <c r="J916" t="b">
        <f>OR(ISNUMBER(FIND("reactive oxygen",C916)),ISNUMBER(FIND("ROS",C916)),ISNUMBER(FIND("free radical",C916)),ISNUMBER(FIND("oxidative stress",C916)),ISNUMBER(FIND("peroxid",C916)),ISNUMBER(FIND("oxidative",C916)),ISNUMBER(FIND("antioxid",C916)))</f>
        <v>0</v>
      </c>
      <c r="K916" t="b">
        <f>OR(ISNUMBER(FIND("autophag",C916)))</f>
        <v>0</v>
      </c>
      <c r="L916" t="b">
        <f>OR(ISNUMBER(FIND("morpholog",C916)))</f>
        <v>0</v>
      </c>
      <c r="M916" t="b">
        <f>OR(ISNUMBER(FIND("fibrosis",C916)),ISNUMBER(FIND("Fibrosis",C916)),ISNUMBER(FIND("fibrot",C916)))</f>
        <v>0</v>
      </c>
      <c r="N916" t="b">
        <f>OR(ISNUMBER(FIND("offspring",C916)),ISNUMBER(FIND("Parental",C916)),ISNUMBER(FIND("parental",C916)),ISNUMBER(FIND("germline",C916)),ISNUMBER(FIND("reproduc",C916)),ISNUMBER(FIND("embryo",C916)))</f>
        <v>0</v>
      </c>
      <c r="O916" t="b">
        <f>OR(ISNUMBER(FIND("metabol",C916)),ISNUMBER(FIND("Metabol",C916)),ISNUMBER(FIND("digest",C916)),ISNUMBER(FIND("mitochon",C916)))</f>
        <v>0</v>
      </c>
      <c r="P916" t="b">
        <v>1</v>
      </c>
      <c r="Q916" t="b">
        <f>OR(ISNUMBER(FIND("Bioaccum",C916)),ISNUMBER(FIND("bioaccum",C916)),ISNUMBER(FIND("accum",C916)))</f>
        <v>0</v>
      </c>
      <c r="R916" t="b">
        <f>OR(ISNUMBER(FIND("Occupation",C916)),ISNUMBER(FIND("occupation",C916)),ISNUMBER(FIND("worker",C916)),ISNUMBER(FIND("workforce",C916)))</f>
        <v>0</v>
      </c>
      <c r="S916" t="b">
        <f>NOT(OR(F916,G916,H916,I916,J916,K916,L916,M916,N916,O916,P916,Q916,R916))</f>
        <v>0</v>
      </c>
      <c r="U916" t="b">
        <f>OR(Table1[[#This Row],[Inflammation]],Table1[[#This Row],[Immune]])</f>
        <v>0</v>
      </c>
      <c r="V916" t="str">
        <f>IF(OR(Table1[[#This Row],[Rodents]],Table1[[#This Row],[Human]],Table1[[#This Row],[Pig]]),OR(ISNUMBER(FIND("intratrach",C916)),ISNUMBER(FIND("nasal ",C916)),ISNUMBER(FIND("instill",C916))),"NA")</f>
        <v>NA</v>
      </c>
      <c r="W916" t="str">
        <f>IF(OR(Table1[[#This Row],[Rodents]],Table1[[#This Row],[Human]],Table1[[#This Row],[Pig]]),OR(ISNUMBER(FIND("dermal",C916)),ISNUMBER(FIND("skin ",C916))),"NA")</f>
        <v>NA</v>
      </c>
      <c r="X916" t="str">
        <f>IF(OR(Table1[[#This Row],[Rodents]],Table1[[#This Row],[Human]],Table1[[#This Row],[Pig]]),OR(ISNUMBER(FIND("injected",C916)),ISNUMBER(FIND("periton",C916)),ISNUMBER(FIND("intrascrot",C916))),"NA")</f>
        <v>NA</v>
      </c>
      <c r="Y916" t="str">
        <f>IF(OR(Table1[[#This Row],[Rodents]],Table1[[#This Row],[Human]],Table1[[#This Row],[Pig]]),NOT(OR(Table1[[#This Row],[Inhaled/Intratracheal/intranasal]],Table1[[#This Row],[Dermal]],Table1[[#This Row],[Injected]])),"NA")</f>
        <v>NA</v>
      </c>
      <c r="AA916" t="b">
        <f>OR(ISNUMBER(FIND("fish ",C916)),ISNUMBER(FIND("Fish ",C916)),ISNUMBER(FIND("aquatic",C916)),ISNUMBER(FIND("daphnids",C916)),ISNUMBER(FIND("Carcinus maenas",C916)),ISNUMBER(FIND("Daphnia",C916)),ISNUMBER(FIND("Ruditapes philippinarum",C916)),ISNUMBER(FIND("daphnia",C916)),ISNUMBER(FIND("marine",C916)),ISNUMBER(FIND("mussel",C916)),ISNUMBER(FIND("algae",C916)),ISNUMBER(FIND("Donax faba",C916)),ISNUMBER(FIND("estuarine",C916)),ISNUMBER(FIND("snail",C916)),ISNUMBER(FIND("Prorocentrum donghaiense",C916)) )</f>
        <v>1</v>
      </c>
      <c r="AB916" t="b">
        <f>OR(ISNUMBER(FIND(" rat ",C916)),ISNUMBER(FIND(" rats ",C916)),ISNUMBER(FIND(" Rats ",C916)),ISNUMBER(FIND(" Rat ",C916)),ISNUMBER(FIND(" rat.",C916)),ISNUMBER(FIND(" rats.",C916)),ISNUMBER(FIND("mouse",C916)),ISNUMBER(FIND("mice",C916)), ISNUMBER(FIND(" Mice",C916)))</f>
        <v>0</v>
      </c>
      <c r="AC916" t="b">
        <f>OR(ISNUMBER(FIND(" cell ",C916)),ISNUMBER(FIND("fibroblast",C916)),ISNUMBER(FIND("macrophage",C916)),ISNUMBER(FIND("epithelial",C916)),ISNUMBER(FIND("endothelial",C916)),ISNUMBER(FIND("neuron",C916)),ISNUMBER(FIND(" cells ",C916)),ISNUMBER(FIND("RBC",C916)),ISNUMBER(FIND("mitochond",C916)),ISNUMBER(FIND("adipocyte",C916)),ISNUMBER(FIND("osteo",C916)),ISNUMBER(FIND("keratin",C916)),ISNUMBER(FIND(" cell's ",C916)),ISNUMBER(FIND("eukary",C916)),ISNUMBER(FIND("sperm",C916)))</f>
        <v>0</v>
      </c>
      <c r="AD916" t="b">
        <f>OR(ISNUMBER(FIND("human",B916)),ISNUMBER(FIND("workers",B916)),ISNUMBER(FIND("workforces",B916)),ISNUMBER(FIND("occupational",B916)),ISNUMBER(FIND("Case report",B916)),ISNUMBER(FIND("Workplaces",B916)),ISNUMBER(FIND("worker",B916)))</f>
        <v>0</v>
      </c>
      <c r="AE916" t="b">
        <f>OR(ISNUMBER(FIND(" plant ",C916)),ISNUMBER(FIND("Plant ",C916)),ISNUMBER(FIND("tomato",C916)),ISNUMBER(FIND("plants",C916)),ISNUMBER(FIND("Plants",C916)),ISNUMBER(FIND("algae",C916)),ISNUMBER(FIND("lettuce",C916)),ISNUMBER(FIND("green gram sprouts ",C916)),ISNUMBER(FIND("Cucurbita pepo",C916)),ISNUMBER(FIND("bean ",C916)),ISNUMBER(FIND("chloroplast",C916)),ISNUMBER(FIND("chlorophyll",C916)),ISNUMBER(FIND("seedling",C916)),ISNUMBER(FIND("canola",C916)),ISNUMBER(FIND("shoot",C916)),ISNUMBER(FIND("photosynthes",C916)),ISNUMBER(FIND(" leaves ",C916)),,ISNUMBER(FIND("agriculture",C916)),ISNUMBER(FIND(" crops ",C916)))</f>
        <v>1</v>
      </c>
      <c r="AF916" t="b">
        <f>OR(ISNUMBER(FIND("bacteria",C916)),ISNUMBER(FIND("Bacteria",C916)),ISNUMBER(FIND("Bacterium",C916)),ISNUMBER(FIND("bacterium",C916)),ISNUMBER(FIND(" coli ",C916)))</f>
        <v>0</v>
      </c>
      <c r="AG916" t="b">
        <f>OR(ISNUMBER(FIND("fungi",C916)),ISNUMBER(FIND("Fungi",C916)),ISNUMBER(FIND("fungus",C916)),ISNUMBER(FIND("Fungus",C916)),ISNUMBER(FIND("mushroom",C916)),ISNUMBER(FIND("Mushroom",C916)),ISNUMBER(FIND(" mold ",C916)))</f>
        <v>0</v>
      </c>
      <c r="AH916" t="b">
        <f>OR(ISNUMBER(FIND("Pig ",C916)),ISNUMBER(FIND("pig ",C916)),ISNUMBER(FIND("Pigs ",C916)),ISNUMBER(FIND("pigs ",C916)))</f>
        <v>0</v>
      </c>
      <c r="AI916" t="b">
        <f>OR(ISNUMBER(FIND(" C. elegans",C916)),ISNUMBER(FIND("Caenorhabditis elegans",C916)),ISNUMBER(FIND("earthworms",C916)),ISNUMBER(FIND(" Ficopomatus enigmaticus",C916)),ISNUMBER(FIND("larva",C916)),ISNUMBER(FIND("Lumbriculus variegatus",C916)),ISNUMBER(FIND("nematode",C916)))</f>
        <v>0</v>
      </c>
      <c r="AJ916" t="b">
        <f>NOT(OR(AA916,AB916,AC916,AD916,AE916,AF916,AG916,AH916,AI916))</f>
        <v>0</v>
      </c>
      <c r="AL916" t="b">
        <f>OR(AA916,AB916,AD916,AE916,AF916,AG916,AH916,AI916)</f>
        <v>1</v>
      </c>
      <c r="AM916" t="b">
        <f>IF(Table1[[#This Row],[In vivo?]],IF(Table1[[#This Row],[Cell]],FALSE,TRUE),FALSE)</f>
        <v>1</v>
      </c>
      <c r="AN916" t="b">
        <f>AND(AC916,AL916)</f>
        <v>0</v>
      </c>
      <c r="AO916" t="b">
        <f>IF(Table1[[#This Row],[Cell]],IF(Table1[[#This Row],[In vivo?]],FALSE,TRUE),FALSE)</f>
        <v>0</v>
      </c>
      <c r="AP916" t="b">
        <f>NOT(OR(Table1[[#This Row],[In vivo?]],Table1[[#This Row],[Only in Cell]]))</f>
        <v>0</v>
      </c>
      <c r="AQ916" t="str">
        <f>IF(OR(Table1[[#This Row],[Rodents]],Table1[[#This Row],[Human]],Table1[[#This Row],[Pig]]),OR(ISNUMBER(FIND("pulmonary",C916)),ISNUMBER(FIND("lung",C916))),"NA")</f>
        <v>NA</v>
      </c>
      <c r="AR916" t="str">
        <f>IF(OR(Table1[[#This Row],[Rodents]],Table1[[#This Row],[Human]],Table1[[#This Row],[Pig]]),OR(ISNUMBER(FIND("skin",C916)),ISNUMBER(FIND("dermal",C916))),"NA")</f>
        <v>NA</v>
      </c>
      <c r="AS916" t="str">
        <f>IF(OR(Table1[[#This Row],[Rodents]],Table1[[#This Row],[Human]],Table1[[#This Row],[Pig]]),OR(ISNUMBER(FIND("liver",C916)),ISNUMBER(FIND("hepat",C916))),"NA")</f>
        <v>NA</v>
      </c>
      <c r="AT916" t="str">
        <f>IF(OR(Table1[[#This Row],[Rodents]],Table1[[#This Row],[Human]],Table1[[#This Row],[Pig]]),OR(ISNUMBER(FIND("kidney",C916)),ISNUMBER(FIND("neph",C916))),"NA")</f>
        <v>NA</v>
      </c>
      <c r="AU916" t="str">
        <f>IF(OR(Table1[[#This Row],[Rodents]],Table1[[#This Row],[Human]],Table1[[#This Row],[Pig]]),OR(ISNUMBER(FIND("brain",C916)),ISNUMBER(FIND("neur",C916)),ISNUMBER(FIND("nerv",C916))),"NA")</f>
        <v>NA</v>
      </c>
      <c r="AV916" t="str">
        <f>IF(OR(Table1[[#This Row],[Rodents]],Table1[[#This Row],[Human]],Table1[[#This Row],[Pig]]),OR(ISNUMBER(FIND("heart",C916)),ISNUMBER(FIND("cardi",C916))),"NA")</f>
        <v>NA</v>
      </c>
      <c r="AW916" t="str">
        <f>IF(OR(Table1[[#This Row],[Rodents]],Table1[[#This Row],[Human]],Table1[[#This Row],[Pig]]),OR(ISNUMBER(FIND("gastro",C916)),ISNUMBER(FIND("intesti",C916)),ISNUMBER(FIND("stomach",C916))),"NA")</f>
        <v>NA</v>
      </c>
      <c r="AX916" t="str">
        <f>IF(OR(Table1[[#This Row],[Rodents]],Table1[[#This Row],[Human]],Table1[[#This Row],[Pig]]),NOT(OR(AQ916,AR916,AS916,AT916,AU916,AV916,AW916)),"NA")</f>
        <v>NA</v>
      </c>
      <c r="AY916" t="b">
        <f>OR(ISNUMBER(FIND("SWCNT",C916)),ISNUMBER(FIND("SWNT",C916)),ISNUMBER(FIND("single-wall",C916)),ISNUMBER(FIND("single wall",C916)),ISNUMBER(FIND("Single wall",C916)),ISNUMBER(FIND("Single-wall",C916)),ISNUMBER(FIND("SWCNT",B916)),ISNUMBER(FIND("SWNT",B916)),ISNUMBER(FIND("single-wall",B916)),ISNUMBER(FIND("single wall",B916)),ISNUMBER(FIND("Single-wall",B916)),ISNUMBER(FIND("Single wall",B916)))</f>
        <v>1</v>
      </c>
      <c r="AZ916" t="b">
        <f>OR(ISNUMBER(FIND("MWCNT",C916)),ISNUMBER(FIND("MWNT",C916)),ISNUMBER(FIND("multi-wall",C916)),ISNUMBER(FIND("multi wall",C916)),ISNUMBER(FIND("multiwall",C916)),ISNUMBER(FIND("Multi-wall",C916)),ISNUMBER(FIND("Multi wall",C916)),ISNUMBER(FIND("Multiwall",C916)),ISNUMBER(FIND("MWCNT",B916)),ISNUMBER(FIND("MWNT",B916)),ISNUMBER(FIND("multi-wall",B916)),ISNUMBER(FIND("multi wall",B916)),ISNUMBER(FIND("multiwall",B916)),ISNUMBER(FIND("Multi-wall",B916)),ISNUMBER(FIND("Multi wall",B916)),ISNUMBER(FIND("Multiwall",B916)),ISNUMBER(FIND("Double-wall",B916)),ISNUMBER(FIND("Double wall",B916)),ISNUMBER(FIND("Doublewall",B916)),ISNUMBER(FIND("double-wall",B916)),ISNUMBER(FIND("double wall",B916)),ISNUMBER(FIND("doublewall",B916)))</f>
        <v>1</v>
      </c>
      <c r="BA916" t="b">
        <f>AND(Table1[[#This Row],[SWCNT]],Table1[[#This Row],[MWCNT]])</f>
        <v>1</v>
      </c>
      <c r="BB916" t="b">
        <f>IF(Table1[[#This Row],[SWCNT]]=TRUE,FALSE,IF(Table1[[#This Row],[MWCNT]]=TRUE,FALSE,TRUE))</f>
        <v>0</v>
      </c>
      <c r="BC916" s="18"/>
    </row>
    <row r="917" spans="1:55" ht="185">
      <c r="A917" t="s">
        <v>5744</v>
      </c>
      <c r="B917" s="2" t="s">
        <v>5745</v>
      </c>
      <c r="C917" s="16" t="s">
        <v>5746</v>
      </c>
      <c r="D917" s="17" t="s">
        <v>2269</v>
      </c>
      <c r="E917" s="2">
        <v>2008</v>
      </c>
      <c r="F917" t="b">
        <f>OR(ISNUMBER(FIND("cytotoxic",C917)),ISNUMBER(FIND("Cytotoxic",C917)),ISNUMBER(FIND("cellular toxicity",C917)),ISNUMBER(FIND("cell death",C917)),ISNUMBER(FIND("viable",C917)),ISNUMBER(FIND("phytotoxic",C917)),ISNUMBER(FIND("acute toxicity",C917)),ISNUMBER(FIND("MTT",C917)),ISNUMBER(FIND("survival",C917)),ISNUMBER(FIND("prolifer",C917)),ISNUMBER(FIND("apoptosis",C917)),ISNUMBER(FIND("neurotoxic",C917)),ISNUMBER(FIND("  lysis ",C917)),ISNUMBER(FIND("necrosis",C917)),ISNUMBER(FIND("cellular death",C917))*3,ISNUMBER(FIND("LDH",C917)),ISNUMBER(FIND("Acute toxicity",C917)))</f>
        <v>0</v>
      </c>
      <c r="G917" t="b">
        <f>OR(ISNUMBER(FIND("genotoxic",C917)),ISNUMBER(FIND("genotoxicity",C917)),ISNUMBER(FIND("DNA damage",C917)),ISNUMBER(FIND("DNA",C917)),ISNUMBER(FIND("RNA",C917)),ISNUMBER(FIND("mesothelioma",C917)),ISNUMBER(FIND("carcino",C917)),ISNUMBER(FIND("mutagen",C917)),ISNUMBER(FIND("genetic",C917)))</f>
        <v>0</v>
      </c>
      <c r="H917" t="b">
        <f>OR(ISNUMBER(FIND("inflammatory",C917)),ISNUMBER(FIND("inflamm",C917)))</f>
        <v>0</v>
      </c>
      <c r="I917" t="b">
        <f>OR(ISNUMBER(FIND("immune",C917)),ISNUMBER(FIND("immunological",C917)),ISNUMBER(FIND("interleuk",C917)),ISNUMBER(FIND("platelet activation",C917)),ISNUMBER(FIND("monocyte",C917)),ISNUMBER(FIND("leukocyte",C917)),ISNUMBER(FIND("cytokine",C917)),ISNUMBER(FIND("CD4",C917)),ISNUMBER(FIND("CD8",C917)),ISNUMBER(FIND("T-cell",C917)))</f>
        <v>0</v>
      </c>
      <c r="J917" t="b">
        <f>OR(ISNUMBER(FIND("reactive oxygen",C917)),ISNUMBER(FIND("ROS",C917)),ISNUMBER(FIND("free radical",C917)),ISNUMBER(FIND("oxidative stress",C917)),ISNUMBER(FIND("peroxid",C917)),ISNUMBER(FIND("oxidative",C917)),ISNUMBER(FIND("antioxid",C917)))</f>
        <v>0</v>
      </c>
      <c r="K917" t="b">
        <f>OR(ISNUMBER(FIND("autophag",C917)))</f>
        <v>0</v>
      </c>
      <c r="L917" t="b">
        <f>OR(ISNUMBER(FIND("morpholog",C917)))</f>
        <v>0</v>
      </c>
      <c r="M917" t="b">
        <f>OR(ISNUMBER(FIND("fibrosis",C917)),ISNUMBER(FIND("Fibrosis",C917)),ISNUMBER(FIND("fibrot",C917)))</f>
        <v>0</v>
      </c>
      <c r="N917" t="b">
        <f>OR(ISNUMBER(FIND("offspring",C917)),ISNUMBER(FIND("Parental",C917)),ISNUMBER(FIND("parental",C917)),ISNUMBER(FIND("germline",C917)),ISNUMBER(FIND("reproduc",C917)),ISNUMBER(FIND("embryo",C917)))</f>
        <v>0</v>
      </c>
      <c r="O917" t="b">
        <f>OR(ISNUMBER(FIND("metabol",C917)),ISNUMBER(FIND("Metabol",C917)),ISNUMBER(FIND("digest",C917)),ISNUMBER(FIND("mitochon",C917)))</f>
        <v>0</v>
      </c>
      <c r="P917" t="b">
        <f>OR(ISNUMBER(FIND("ecotox",C917)),ISNUMBER(FIND("Ecotox",B917)),ISNUMBER(FIND("ecotox",B917)),ISNUMBER(FIND("Ecotox",C917)))</f>
        <v>0</v>
      </c>
      <c r="Q917" t="b">
        <v>1</v>
      </c>
      <c r="R917" t="b">
        <f>OR(ISNUMBER(FIND("Occupation",C917)),ISNUMBER(FIND("occupation",C917)),ISNUMBER(FIND("worker",C917)),ISNUMBER(FIND("workforce",C917)))</f>
        <v>0</v>
      </c>
      <c r="S917" t="b">
        <f>NOT(OR(F917,G917,H917,I917,J917,K917,L917,M917,N917,O917,P917,Q917,R917))</f>
        <v>0</v>
      </c>
      <c r="U917" t="b">
        <f>OR(Table1[[#This Row],[Inflammation]],Table1[[#This Row],[Immune]])</f>
        <v>0</v>
      </c>
      <c r="V917" t="b">
        <f>IF(OR(Table1[[#This Row],[Rodents]],Table1[[#This Row],[Human]],Table1[[#This Row],[Pig]]),OR(ISNUMBER(FIND("intratrach",C917)),ISNUMBER(FIND("nasal ",C917)),ISNUMBER(FIND("instill",C917))),"NA")</f>
        <v>0</v>
      </c>
      <c r="W917" t="b">
        <f>IF(OR(Table1[[#This Row],[Rodents]],Table1[[#This Row],[Human]],Table1[[#This Row],[Pig]]),OR(ISNUMBER(FIND("dermal",C917)),ISNUMBER(FIND("skin ",C917))),"NA")</f>
        <v>0</v>
      </c>
      <c r="X917" t="b">
        <f>IF(OR(Table1[[#This Row],[Rodents]],Table1[[#This Row],[Human]],Table1[[#This Row],[Pig]]),OR(ISNUMBER(FIND("injected",C917)),ISNUMBER(FIND("periton",C917)),ISNUMBER(FIND("intrascrot",C917))),"NA")</f>
        <v>1</v>
      </c>
      <c r="Y917" t="b">
        <f>IF(OR(Table1[[#This Row],[Rodents]],Table1[[#This Row],[Human]],Table1[[#This Row],[Pig]]),NOT(OR(Table1[[#This Row],[Inhaled/Intratracheal/intranasal]],Table1[[#This Row],[Dermal]],Table1[[#This Row],[Injected]])),"NA")</f>
        <v>0</v>
      </c>
      <c r="AA917" t="b">
        <f>OR(ISNUMBER(FIND("fish ",C917)),ISNUMBER(FIND("Fish ",C917)),ISNUMBER(FIND("aquatic",C917)),ISNUMBER(FIND("daphnids",C917)),ISNUMBER(FIND("Carcinus maenas",C917)),ISNUMBER(FIND("Daphnia",C917)),ISNUMBER(FIND("Ruditapes philippinarum",C917)),ISNUMBER(FIND("daphnia",C917)),ISNUMBER(FIND("marine",C917)),ISNUMBER(FIND("mussel",C917)),ISNUMBER(FIND("algae",C917)),ISNUMBER(FIND("Donax faba",C917)),ISNUMBER(FIND("estuarine",C917)),ISNUMBER(FIND("snail",C917)),ISNUMBER(FIND("Prorocentrum donghaiense",C917)) )</f>
        <v>0</v>
      </c>
      <c r="AB917" t="b">
        <f>OR(ISNUMBER(FIND(" rat ",C917)),ISNUMBER(FIND(" rats ",C917)),ISNUMBER(FIND(" Rats ",C917)),ISNUMBER(FIND(" Rat ",C917)),ISNUMBER(FIND(" rat.",C917)),ISNUMBER(FIND(" rats.",C917)),ISNUMBER(FIND("mouse",C917)),ISNUMBER(FIND("mice",C917)), ISNUMBER(FIND(" Mice",C917)))</f>
        <v>1</v>
      </c>
      <c r="AC917" t="b">
        <f>OR(ISNUMBER(FIND(" cell ",C917)),ISNUMBER(FIND("fibroblast",C917)),ISNUMBER(FIND("macrophage",C917)),ISNUMBER(FIND("epithelial",C917)),ISNUMBER(FIND("endothelial",C917)),ISNUMBER(FIND("neuron",C917)),ISNUMBER(FIND(" cells ",C917)),ISNUMBER(FIND("RBC",C917)),ISNUMBER(FIND("mitochond",C917)),ISNUMBER(FIND("adipocyte",C917)),ISNUMBER(FIND("osteo",C917)),ISNUMBER(FIND("keratin",C917)),ISNUMBER(FIND(" cell's ",C917)),ISNUMBER(FIND("eukary",C917)),ISNUMBER(FIND("sperm",C917)))</f>
        <v>1</v>
      </c>
      <c r="AD917" t="b">
        <f>OR(ISNUMBER(FIND("human",B917)),ISNUMBER(FIND("workers",B917)),ISNUMBER(FIND("workforces",B917)),ISNUMBER(FIND("occupational",B917)),ISNUMBER(FIND("Case report",B917)),ISNUMBER(FIND("Workplaces",B917)),ISNUMBER(FIND("worker",B917)))</f>
        <v>0</v>
      </c>
      <c r="AE917" t="b">
        <f>OR(ISNUMBER(FIND(" plant ",C917)),ISNUMBER(FIND("Plant ",C917)),ISNUMBER(FIND("tomato",C917)),ISNUMBER(FIND("plants",C917)),ISNUMBER(FIND("Plants",C917)),ISNUMBER(FIND("algae",C917)),ISNUMBER(FIND("lettuce",C917)),ISNUMBER(FIND("green gram sprouts ",C917)),ISNUMBER(FIND("Cucurbita pepo",C917)),ISNUMBER(FIND("bean ",C917)),ISNUMBER(FIND("chloroplast",C917)),ISNUMBER(FIND("chlorophyll",C917)),ISNUMBER(FIND("seedling",C917)),ISNUMBER(FIND("canola",C917)),ISNUMBER(FIND("shoot",C917)),ISNUMBER(FIND("photosynthes",C917)),ISNUMBER(FIND(" leaves ",C917)),,ISNUMBER(FIND("agriculture",C917)),ISNUMBER(FIND(" crops ",C917)))</f>
        <v>0</v>
      </c>
      <c r="AF917" t="b">
        <f>OR(ISNUMBER(FIND("bacteria",C917)),ISNUMBER(FIND("Bacteria",C917)),ISNUMBER(FIND("Bacterium",C917)),ISNUMBER(FIND("bacterium",C917)),ISNUMBER(FIND(" coli ",C917)))</f>
        <v>0</v>
      </c>
      <c r="AG917" t="b">
        <f>OR(ISNUMBER(FIND("fungi",C917)),ISNUMBER(FIND("Fungi",C917)),ISNUMBER(FIND("fungus",C917)),ISNUMBER(FIND("Fungus",C917)),ISNUMBER(FIND("mushroom",C917)),ISNUMBER(FIND("Mushroom",C917)),ISNUMBER(FIND(" mold ",C917)))</f>
        <v>0</v>
      </c>
      <c r="AH917" t="b">
        <f>OR(ISNUMBER(FIND("Pig ",C917)),ISNUMBER(FIND("pig ",C917)),ISNUMBER(FIND("Pigs ",C917)),ISNUMBER(FIND("pigs ",C917)))</f>
        <v>0</v>
      </c>
      <c r="AI917" t="b">
        <f>OR(ISNUMBER(FIND(" C. elegans",C917)),ISNUMBER(FIND("Caenorhabditis elegans",C917)),ISNUMBER(FIND("earthworms",C917)),ISNUMBER(FIND(" Ficopomatus enigmaticus",C917)),ISNUMBER(FIND("larva",C917)),ISNUMBER(FIND("Lumbriculus variegatus",C917)),ISNUMBER(FIND("nematode",C917)))</f>
        <v>0</v>
      </c>
      <c r="AJ917" t="b">
        <f>NOT(OR(AA917,AB917,AC917,AD917,AE917,AF917,AG917,AH917,AI917))</f>
        <v>0</v>
      </c>
      <c r="AL917" t="b">
        <f>OR(AA917,AB917,AD917,AE917,AF917,AG917,AH917,AI917)</f>
        <v>1</v>
      </c>
      <c r="AM917" t="b">
        <f>IF(Table1[[#This Row],[In vivo?]],IF(Table1[[#This Row],[Cell]],FALSE,TRUE),FALSE)</f>
        <v>0</v>
      </c>
      <c r="AN917" t="b">
        <f>AND(AC917,AL917)</f>
        <v>1</v>
      </c>
      <c r="AO917" t="b">
        <f>IF(Table1[[#This Row],[Cell]],IF(Table1[[#This Row],[In vivo?]],FALSE,TRUE),FALSE)</f>
        <v>0</v>
      </c>
      <c r="AP917" t="b">
        <f>NOT(OR(Table1[[#This Row],[In vivo?]],Table1[[#This Row],[Only in Cell]]))</f>
        <v>0</v>
      </c>
      <c r="AQ917" t="b">
        <f>IF(OR(Table1[[#This Row],[Rodents]],Table1[[#This Row],[Human]],Table1[[#This Row],[Pig]]),OR(ISNUMBER(FIND("pulmonary",C917)),ISNUMBER(FIND("lung",C917))),"NA")</f>
        <v>0</v>
      </c>
      <c r="AR917" t="b">
        <f>IF(OR(Table1[[#This Row],[Rodents]],Table1[[#This Row],[Human]],Table1[[#This Row],[Pig]]),OR(ISNUMBER(FIND("skin",C917)),ISNUMBER(FIND("dermal",C917))),"NA")</f>
        <v>0</v>
      </c>
      <c r="AS917" t="b">
        <f>IF(OR(Table1[[#This Row],[Rodents]],Table1[[#This Row],[Human]],Table1[[#This Row],[Pig]]),OR(ISNUMBER(FIND("liver",C917)),ISNUMBER(FIND("hepat",C917))),"NA")</f>
        <v>1</v>
      </c>
      <c r="AT917" t="b">
        <f>IF(OR(Table1[[#This Row],[Rodents]],Table1[[#This Row],[Human]],Table1[[#This Row],[Pig]]),OR(ISNUMBER(FIND("kidney",C917)),ISNUMBER(FIND("neph",C917))),"NA")</f>
        <v>1</v>
      </c>
      <c r="AU917" t="b">
        <f>IF(OR(Table1[[#This Row],[Rodents]],Table1[[#This Row],[Human]],Table1[[#This Row],[Pig]]),OR(ISNUMBER(FIND("brain",C917)),ISNUMBER(FIND("neur",C917)),ISNUMBER(FIND("nerv",C917))),"NA")</f>
        <v>0</v>
      </c>
      <c r="AV917" t="b">
        <f>IF(OR(Table1[[#This Row],[Rodents]],Table1[[#This Row],[Human]],Table1[[#This Row],[Pig]]),OR(ISNUMBER(FIND("heart",C917)),ISNUMBER(FIND("cardi",C917))),"NA")</f>
        <v>0</v>
      </c>
      <c r="AW917" t="b">
        <f>IF(OR(Table1[[#This Row],[Rodents]],Table1[[#This Row],[Human]],Table1[[#This Row],[Pig]]),OR(ISNUMBER(FIND("gastro",C917)),ISNUMBER(FIND("intesti",C917)),ISNUMBER(FIND("stomach",C917))),"NA")</f>
        <v>1</v>
      </c>
      <c r="AX917" t="b">
        <f>IF(OR(Table1[[#This Row],[Rodents]],Table1[[#This Row],[Human]],Table1[[#This Row],[Pig]]),NOT(OR(AQ917,AR917,AS917,AT917,AU917,AV917,AW917)),"NA")</f>
        <v>0</v>
      </c>
      <c r="AY917" t="b">
        <f>OR(ISNUMBER(FIND("SWCNT",C917)),ISNUMBER(FIND("SWNT",C917)),ISNUMBER(FIND("single-wall",C917)),ISNUMBER(FIND("single wall",C917)),ISNUMBER(FIND("Single wall",C917)),ISNUMBER(FIND("Single-wall",C917)),ISNUMBER(FIND("SWCNT",B917)),ISNUMBER(FIND("SWNT",B917)),ISNUMBER(FIND("single-wall",B917)),ISNUMBER(FIND("single wall",B917)),ISNUMBER(FIND("Single-wall",B917)),ISNUMBER(FIND("Single wall",B917)))</f>
        <v>1</v>
      </c>
      <c r="AZ917" t="b">
        <f>OR(ISNUMBER(FIND("MWCNT",C917)),ISNUMBER(FIND("MWNT",C917)),ISNUMBER(FIND("multi-wall",C917)),ISNUMBER(FIND("multi wall",C917)),ISNUMBER(FIND("multiwall",C917)),ISNUMBER(FIND("Multi-wall",C917)),ISNUMBER(FIND("Multi wall",C917)),ISNUMBER(FIND("Multiwall",C917)),ISNUMBER(FIND("MWCNT",B917)),ISNUMBER(FIND("MWNT",B917)),ISNUMBER(FIND("multi-wall",B917)),ISNUMBER(FIND("multi wall",B917)),ISNUMBER(FIND("multiwall",B917)),ISNUMBER(FIND("Multi-wall",B917)),ISNUMBER(FIND("Multi wall",B917)),ISNUMBER(FIND("Multiwall",B917)),ISNUMBER(FIND("Double-wall",B917)),ISNUMBER(FIND("Double wall",B917)),ISNUMBER(FIND("Doublewall",B917)),ISNUMBER(FIND("double-wall",B917)),ISNUMBER(FIND("double wall",B917)),ISNUMBER(FIND("doublewall",B917)))</f>
        <v>0</v>
      </c>
      <c r="BA917" t="b">
        <f>AND(Table1[[#This Row],[SWCNT]],Table1[[#This Row],[MWCNT]])</f>
        <v>0</v>
      </c>
      <c r="BB917" t="b">
        <f>IF(Table1[[#This Row],[SWCNT]]=TRUE,FALSE,IF(Table1[[#This Row],[MWCNT]]=TRUE,FALSE,TRUE))</f>
        <v>0</v>
      </c>
      <c r="BC917" s="18"/>
    </row>
    <row r="918" spans="1:55" ht="111">
      <c r="A918" t="s">
        <v>5840</v>
      </c>
      <c r="B918" s="2" t="s">
        <v>5841</v>
      </c>
      <c r="C918" s="16" t="s">
        <v>5842</v>
      </c>
      <c r="D918" s="17" t="s">
        <v>2768</v>
      </c>
      <c r="E918" s="2">
        <v>2007</v>
      </c>
      <c r="F918" t="b">
        <f>OR(ISNUMBER(FIND("cytotoxic",C918)),ISNUMBER(FIND("Cytotoxic",C918)),ISNUMBER(FIND("cellular toxicity",C918)),ISNUMBER(FIND("cell death",C918)),ISNUMBER(FIND("viable",C918)),ISNUMBER(FIND("phytotoxic",C918)),ISNUMBER(FIND("acute toxicity",C918)),ISNUMBER(FIND("MTT",C918)),ISNUMBER(FIND("survival",C918)),ISNUMBER(FIND("prolifer",C918)),ISNUMBER(FIND("apoptosis",C918)),ISNUMBER(FIND("neurotoxic",C918)),ISNUMBER(FIND("  lysis ",C918)),ISNUMBER(FIND("necrosis",C918)),ISNUMBER(FIND("cellular death",C918))*3,ISNUMBER(FIND("LDH",C918)),ISNUMBER(FIND("Acute toxicity",C918)))</f>
        <v>0</v>
      </c>
      <c r="G918" t="b">
        <f>OR(ISNUMBER(FIND("genotoxic",C918)),ISNUMBER(FIND("genotoxicity",C918)),ISNUMBER(FIND("DNA damage",C918)),ISNUMBER(FIND("DNA",C918)),ISNUMBER(FIND("RNA",C918)),ISNUMBER(FIND("mesothelioma",C918)),ISNUMBER(FIND("carcino",C918)),ISNUMBER(FIND("mutagen",C918)),ISNUMBER(FIND("genetic",C918)))</f>
        <v>0</v>
      </c>
      <c r="H918" t="b">
        <f>OR(ISNUMBER(FIND("inflammatory",C918)),ISNUMBER(FIND("inflamm",C918)))</f>
        <v>0</v>
      </c>
      <c r="I918" t="b">
        <f>OR(ISNUMBER(FIND("immune",C918)),ISNUMBER(FIND("immunological",C918)),ISNUMBER(FIND("interleuk",C918)),ISNUMBER(FIND("platelet activation",C918)),ISNUMBER(FIND("monocyte",C918)),ISNUMBER(FIND("leukocyte",C918)),ISNUMBER(FIND("cytokine",C918)),ISNUMBER(FIND("CD4",C918)),ISNUMBER(FIND("CD8",C918)),ISNUMBER(FIND("T-cell",C918)))</f>
        <v>0</v>
      </c>
      <c r="J918" t="b">
        <f>OR(ISNUMBER(FIND("reactive oxygen",C918)),ISNUMBER(FIND("ROS",C918)),ISNUMBER(FIND("free radical",C918)),ISNUMBER(FIND("oxidative stress",C918)),ISNUMBER(FIND("peroxid",C918)),ISNUMBER(FIND("oxidative",C918)),ISNUMBER(FIND("antioxid",C918)))</f>
        <v>0</v>
      </c>
      <c r="K918" t="b">
        <f>OR(ISNUMBER(FIND("autophag",C918)))</f>
        <v>0</v>
      </c>
      <c r="L918" t="b">
        <f>OR(ISNUMBER(FIND("morpholog",C918)))</f>
        <v>0</v>
      </c>
      <c r="M918" t="b">
        <f>OR(ISNUMBER(FIND("fibrosis",C918)),ISNUMBER(FIND("Fibrosis",C918)),ISNUMBER(FIND("fibrot",C918)))</f>
        <v>0</v>
      </c>
      <c r="N918" t="b">
        <f>OR(ISNUMBER(FIND("offspring",C918)),ISNUMBER(FIND("Parental",C918)),ISNUMBER(FIND("parental",C918)),ISNUMBER(FIND("germline",C918)),ISNUMBER(FIND("reproduc",C918)),ISNUMBER(FIND("embryo",C918)))</f>
        <v>0</v>
      </c>
      <c r="O918" t="b">
        <f>OR(ISNUMBER(FIND("metabol",C918)),ISNUMBER(FIND("Metabol",C918)),ISNUMBER(FIND("digest",C918)),ISNUMBER(FIND("mitochon",C918)))</f>
        <v>0</v>
      </c>
      <c r="P918" t="b">
        <f>OR(ISNUMBER(FIND("ecotox",C918)),ISNUMBER(FIND("Ecotox",B918)),ISNUMBER(FIND("ecotox",B918)),ISNUMBER(FIND("Ecotox",C918)))</f>
        <v>0</v>
      </c>
      <c r="Q918" t="b">
        <f>OR(ISNUMBER(FIND("Bioaccum",C918)),ISNUMBER(FIND("bioaccum",C918)),ISNUMBER(FIND("accum",C918)))</f>
        <v>0</v>
      </c>
      <c r="R918" t="b">
        <f>OR(ISNUMBER(FIND("Occupation",C918)),ISNUMBER(FIND("occupation",C918)),ISNUMBER(FIND("worker",C918)),ISNUMBER(FIND("workforce",C918)))</f>
        <v>0</v>
      </c>
      <c r="S918" t="b">
        <f>NOT(OR(F918,G918,H918,I918,J918,K918,L918,M918,N918,O918,P918,Q918,R918))</f>
        <v>1</v>
      </c>
      <c r="U918" t="b">
        <f>OR(Table1[[#This Row],[Inflammation]],Table1[[#This Row],[Immune]])</f>
        <v>0</v>
      </c>
      <c r="V918" t="str">
        <f>IF(OR(Table1[[#This Row],[Rodents]],Table1[[#This Row],[Human]],Table1[[#This Row],[Pig]]),OR(ISNUMBER(FIND("intratrach",C918)),ISNUMBER(FIND("nasal ",C918)),ISNUMBER(FIND("instill",C918))),"NA")</f>
        <v>NA</v>
      </c>
      <c r="W918" t="str">
        <f>IF(OR(Table1[[#This Row],[Rodents]],Table1[[#This Row],[Human]],Table1[[#This Row],[Pig]]),OR(ISNUMBER(FIND("dermal",C918)),ISNUMBER(FIND("skin ",C918))),"NA")</f>
        <v>NA</v>
      </c>
      <c r="X918" t="str">
        <f>IF(OR(Table1[[#This Row],[Rodents]],Table1[[#This Row],[Human]],Table1[[#This Row],[Pig]]),OR(ISNUMBER(FIND("injected",C918)),ISNUMBER(FIND("periton",C918)),ISNUMBER(FIND("intrascrot",C918))),"NA")</f>
        <v>NA</v>
      </c>
      <c r="Y918" t="str">
        <f>IF(OR(Table1[[#This Row],[Rodents]],Table1[[#This Row],[Human]],Table1[[#This Row],[Pig]]),NOT(OR(Table1[[#This Row],[Inhaled/Intratracheal/intranasal]],Table1[[#This Row],[Dermal]],Table1[[#This Row],[Injected]])),"NA")</f>
        <v>NA</v>
      </c>
      <c r="AA918" t="b">
        <f>OR(ISNUMBER(FIND("fish ",C918)),ISNUMBER(FIND("Fish ",C918)),ISNUMBER(FIND("aquatic",C918)),ISNUMBER(FIND("daphnids",C918)),ISNUMBER(FIND("Carcinus maenas",C918)),ISNUMBER(FIND("Daphnia",C918)),ISNUMBER(FIND("Ruditapes philippinarum",C918)),ISNUMBER(FIND("daphnia",C918)),ISNUMBER(FIND("marine",C918)),ISNUMBER(FIND("mussel",C918)),ISNUMBER(FIND("algae",C918)),ISNUMBER(FIND("Donax faba",C918)),ISNUMBER(FIND("estuarine",C918)),ISNUMBER(FIND("snail",C918)),ISNUMBER(FIND("Prorocentrum donghaiense",C918)) )</f>
        <v>0</v>
      </c>
      <c r="AB918" t="b">
        <f>OR(ISNUMBER(FIND(" rat ",C918)),ISNUMBER(FIND(" rats ",C918)),ISNUMBER(FIND(" Rats ",C918)),ISNUMBER(FIND(" Rat ",C918)),ISNUMBER(FIND(" rat.",C918)),ISNUMBER(FIND(" rats.",C918)),ISNUMBER(FIND("mouse",C918)),ISNUMBER(FIND("mice",C918)), ISNUMBER(FIND(" Mice",C918)))</f>
        <v>0</v>
      </c>
      <c r="AC918" t="b">
        <f>OR(ISNUMBER(FIND(" cell ",C918)),ISNUMBER(FIND("fibroblast",C918)),ISNUMBER(FIND("macrophage",C918)),ISNUMBER(FIND("epithelial",C918)),ISNUMBER(FIND("endothelial",C918)),ISNUMBER(FIND("neuron",C918)),ISNUMBER(FIND(" cells ",C918)),ISNUMBER(FIND("RBC",C918)),ISNUMBER(FIND("mitochond",C918)),ISNUMBER(FIND("adipocyte",C918)),ISNUMBER(FIND("osteo",C918)),ISNUMBER(FIND("keratin",C918)),ISNUMBER(FIND(" cell's ",C918)),ISNUMBER(FIND("eukary",C918)),ISNUMBER(FIND("sperm",C918)))</f>
        <v>1</v>
      </c>
      <c r="AD918" t="b">
        <f>OR(ISNUMBER(FIND("human",B918)),ISNUMBER(FIND("workers",B918)),ISNUMBER(FIND("workforces",B918)),ISNUMBER(FIND("occupational",B918)),ISNUMBER(FIND("Case report",B918)),ISNUMBER(FIND("Workplaces",B918)),ISNUMBER(FIND("worker",B918)))</f>
        <v>0</v>
      </c>
      <c r="AE918" t="b">
        <f>OR(ISNUMBER(FIND(" plant ",C918)),ISNUMBER(FIND("Plant ",C918)),ISNUMBER(FIND("tomato",C918)),ISNUMBER(FIND("plants",C918)),ISNUMBER(FIND("Plants",C918)),ISNUMBER(FIND("algae",C918)),ISNUMBER(FIND("lettuce",C918)),ISNUMBER(FIND("green gram sprouts ",C918)),ISNUMBER(FIND("Cucurbita pepo",C918)),ISNUMBER(FIND("bean ",C918)),ISNUMBER(FIND("chloroplast",C918)),ISNUMBER(FIND("chlorophyll",C918)),ISNUMBER(FIND("seedling",C918)),ISNUMBER(FIND("canola",C918)),ISNUMBER(FIND("shoot",C918)),ISNUMBER(FIND("photosynthes",C918)),ISNUMBER(FIND(" leaves ",C918)),,ISNUMBER(FIND("agriculture",C918)),ISNUMBER(FIND(" crops ",C918)))</f>
        <v>0</v>
      </c>
      <c r="AF918" t="b">
        <f>OR(ISNUMBER(FIND("bacteria",C918)),ISNUMBER(FIND("Bacteria",C918)),ISNUMBER(FIND("Bacterium",C918)),ISNUMBER(FIND("bacterium",C918)),ISNUMBER(FIND(" coli ",C918)))</f>
        <v>0</v>
      </c>
      <c r="AG918" t="b">
        <f>OR(ISNUMBER(FIND("fungi",C918)),ISNUMBER(FIND("Fungi",C918)),ISNUMBER(FIND("fungus",C918)),ISNUMBER(FIND("Fungus",C918)),ISNUMBER(FIND("mushroom",C918)),ISNUMBER(FIND("Mushroom",C918)),ISNUMBER(FIND(" mold ",C918)))</f>
        <v>0</v>
      </c>
      <c r="AH918" t="b">
        <f>OR(ISNUMBER(FIND("Pig ",C918)),ISNUMBER(FIND("pig ",C918)),ISNUMBER(FIND("Pigs ",C918)),ISNUMBER(FIND("pigs ",C918)))</f>
        <v>0</v>
      </c>
      <c r="AI918" t="b">
        <f>OR(ISNUMBER(FIND(" C. elegans",C918)),ISNUMBER(FIND("Caenorhabditis elegans",C918)),ISNUMBER(FIND("earthworms",C918)),ISNUMBER(FIND(" Ficopomatus enigmaticus",C918)),ISNUMBER(FIND("larva",C918)),ISNUMBER(FIND("Lumbriculus variegatus",C918)),ISNUMBER(FIND("nematode",C918)))</f>
        <v>0</v>
      </c>
      <c r="AJ918" t="b">
        <f>NOT(OR(AA918,AB918,AC918,AD918,AE918,AF918,AG918,AH918,AI918))</f>
        <v>0</v>
      </c>
      <c r="AL918" t="b">
        <f>OR(AA918,AB918,AD918,AE918,AF918,AG918,AH918,AI918)</f>
        <v>0</v>
      </c>
      <c r="AM918" t="b">
        <f>IF(Table1[[#This Row],[In vivo?]],IF(Table1[[#This Row],[Cell]],FALSE,TRUE),FALSE)</f>
        <v>0</v>
      </c>
      <c r="AN918" t="b">
        <f>AND(AC918,AL918)</f>
        <v>0</v>
      </c>
      <c r="AO918" t="b">
        <f>IF(Table1[[#This Row],[Cell]],IF(Table1[[#This Row],[In vivo?]],FALSE,TRUE),FALSE)</f>
        <v>1</v>
      </c>
      <c r="AP918" t="b">
        <f>NOT(OR(Table1[[#This Row],[In vivo?]],Table1[[#This Row],[Only in Cell]]))</f>
        <v>0</v>
      </c>
      <c r="AQ918" t="str">
        <f>IF(OR(Table1[[#This Row],[Rodents]],Table1[[#This Row],[Human]],Table1[[#This Row],[Pig]]),OR(ISNUMBER(FIND("pulmonary",C918)),ISNUMBER(FIND("lung",C918))),"NA")</f>
        <v>NA</v>
      </c>
      <c r="AR918" t="str">
        <f>IF(OR(Table1[[#This Row],[Rodents]],Table1[[#This Row],[Human]],Table1[[#This Row],[Pig]]),OR(ISNUMBER(FIND("skin",C918)),ISNUMBER(FIND("dermal",C918))),"NA")</f>
        <v>NA</v>
      </c>
      <c r="AS918" t="str">
        <f>IF(OR(Table1[[#This Row],[Rodents]],Table1[[#This Row],[Human]],Table1[[#This Row],[Pig]]),OR(ISNUMBER(FIND("liver",C918)),ISNUMBER(FIND("hepat",C918))),"NA")</f>
        <v>NA</v>
      </c>
      <c r="AT918" t="str">
        <f>IF(OR(Table1[[#This Row],[Rodents]],Table1[[#This Row],[Human]],Table1[[#This Row],[Pig]]),OR(ISNUMBER(FIND("kidney",C918)),ISNUMBER(FIND("neph",C918))),"NA")</f>
        <v>NA</v>
      </c>
      <c r="AU918" t="str">
        <f>IF(OR(Table1[[#This Row],[Rodents]],Table1[[#This Row],[Human]],Table1[[#This Row],[Pig]]),OR(ISNUMBER(FIND("brain",C918)),ISNUMBER(FIND("neur",C918)),ISNUMBER(FIND("nerv",C918))),"NA")</f>
        <v>NA</v>
      </c>
      <c r="AV918" t="str">
        <f>IF(OR(Table1[[#This Row],[Rodents]],Table1[[#This Row],[Human]],Table1[[#This Row],[Pig]]),OR(ISNUMBER(FIND("heart",C918)),ISNUMBER(FIND("cardi",C918))),"NA")</f>
        <v>NA</v>
      </c>
      <c r="AW918" t="str">
        <f>IF(OR(Table1[[#This Row],[Rodents]],Table1[[#This Row],[Human]],Table1[[#This Row],[Pig]]),OR(ISNUMBER(FIND("gastro",C918)),ISNUMBER(FIND("intesti",C918)),ISNUMBER(FIND("stomach",C918))),"NA")</f>
        <v>NA</v>
      </c>
      <c r="AX918" t="str">
        <f>IF(OR(Table1[[#This Row],[Rodents]],Table1[[#This Row],[Human]],Table1[[#This Row],[Pig]]),NOT(OR(AQ918,AR918,AS918,AT918,AU918,AV918,AW918)),"NA")</f>
        <v>NA</v>
      </c>
      <c r="AY918" t="b">
        <f>OR(ISNUMBER(FIND("SWCNT",C918)),ISNUMBER(FIND("SWNT",C918)),ISNUMBER(FIND("single-wall",C918)),ISNUMBER(FIND("single wall",C918)),ISNUMBER(FIND("Single wall",C918)),ISNUMBER(FIND("Single-wall",C918)),ISNUMBER(FIND("SWCNT",B918)),ISNUMBER(FIND("SWNT",B918)),ISNUMBER(FIND("single-wall",B918)),ISNUMBER(FIND("single wall",B918)),ISNUMBER(FIND("Single-wall",B918)),ISNUMBER(FIND("Single wall",B918)))</f>
        <v>0</v>
      </c>
      <c r="AZ918" t="b">
        <f>OR(ISNUMBER(FIND("MWCNT",C918)),ISNUMBER(FIND("MWNT",C918)),ISNUMBER(FIND("multi-wall",C918)),ISNUMBER(FIND("multi wall",C918)),ISNUMBER(FIND("multiwall",C918)),ISNUMBER(FIND("Multi-wall",C918)),ISNUMBER(FIND("Multi wall",C918)),ISNUMBER(FIND("Multiwall",C918)),ISNUMBER(FIND("MWCNT",B918)),ISNUMBER(FIND("MWNT",B918)),ISNUMBER(FIND("multi-wall",B918)),ISNUMBER(FIND("multi wall",B918)),ISNUMBER(FIND("multiwall",B918)),ISNUMBER(FIND("Multi-wall",B918)),ISNUMBER(FIND("Multi wall",B918)),ISNUMBER(FIND("Multiwall",B918)),ISNUMBER(FIND("Double-wall",B918)),ISNUMBER(FIND("Double wall",B918)),ISNUMBER(FIND("Doublewall",B918)),ISNUMBER(FIND("double-wall",B918)),ISNUMBER(FIND("double wall",B918)),ISNUMBER(FIND("doublewall",B918)))</f>
        <v>1</v>
      </c>
      <c r="BA918" t="b">
        <f>AND(Table1[[#This Row],[SWCNT]],Table1[[#This Row],[MWCNT]])</f>
        <v>0</v>
      </c>
      <c r="BB918" t="b">
        <f>IF(Table1[[#This Row],[SWCNT]]=TRUE,FALSE,IF(Table1[[#This Row],[MWCNT]]=TRUE,FALSE,TRUE))</f>
        <v>0</v>
      </c>
      <c r="BC918" s="18"/>
    </row>
    <row r="919" spans="1:55" ht="203.5">
      <c r="A919" t="s">
        <v>5843</v>
      </c>
      <c r="B919" s="2" t="s">
        <v>5844</v>
      </c>
      <c r="C919" s="16" t="s">
        <v>5845</v>
      </c>
      <c r="D919" s="17" t="s">
        <v>653</v>
      </c>
      <c r="E919" s="2">
        <v>2007</v>
      </c>
      <c r="F919" t="b">
        <f>OR(ISNUMBER(FIND("cytotoxic",C919)),ISNUMBER(FIND("Cytotoxic",C919)),ISNUMBER(FIND("cellular toxicity",C919)),ISNUMBER(FIND("cell death",C919)),ISNUMBER(FIND("viable",C919)),ISNUMBER(FIND("phytotoxic",C919)),ISNUMBER(FIND("acute toxicity",C919)),ISNUMBER(FIND("MTT",C919)),ISNUMBER(FIND("survival",C919)),ISNUMBER(FIND("prolifer",C919)),ISNUMBER(FIND("apoptosis",C919)),ISNUMBER(FIND("neurotoxic",C919)),ISNUMBER(FIND("  lysis ",C919)),ISNUMBER(FIND("necrosis",C919)),ISNUMBER(FIND("cellular death",C919))*3,ISNUMBER(FIND("LDH",C919)),ISNUMBER(FIND("Acute toxicity",C919)))</f>
        <v>0</v>
      </c>
      <c r="G919" t="b">
        <f>OR(ISNUMBER(FIND("genotoxic",C919)),ISNUMBER(FIND("genotoxicity",C919)),ISNUMBER(FIND("DNA damage",C919)),ISNUMBER(FIND("DNA",C919)),ISNUMBER(FIND("RNA",C919)),ISNUMBER(FIND("mesothelioma",C919)),ISNUMBER(FIND("carcino",C919)),ISNUMBER(FIND("mutagen",C919)),ISNUMBER(FIND("genetic",C919)))</f>
        <v>0</v>
      </c>
      <c r="H919" t="b">
        <f>OR(ISNUMBER(FIND("inflammatory",C919)),ISNUMBER(FIND("inflamm",C919)))</f>
        <v>0</v>
      </c>
      <c r="I919" t="b">
        <f>OR(ISNUMBER(FIND("immune",C919)),ISNUMBER(FIND("immunological",C919)),ISNUMBER(FIND("interleuk",C919)),ISNUMBER(FIND("platelet activation",C919)),ISNUMBER(FIND("monocyte",C919)),ISNUMBER(FIND("leukocyte",C919)),ISNUMBER(FIND("cytokine",C919)),ISNUMBER(FIND("CD4",C919)),ISNUMBER(FIND("CD8",C919)),ISNUMBER(FIND("T-cell",C919)))</f>
        <v>0</v>
      </c>
      <c r="J919" t="b">
        <f>OR(ISNUMBER(FIND("reactive oxygen",C919)),ISNUMBER(FIND("ROS",C919)),ISNUMBER(FIND("free radical",C919)),ISNUMBER(FIND("oxidative stress",C919)),ISNUMBER(FIND("peroxid",C919)),ISNUMBER(FIND("oxidative",C919)),ISNUMBER(FIND("antioxid",C919)))</f>
        <v>0</v>
      </c>
      <c r="K919" t="b">
        <f>OR(ISNUMBER(FIND("autophag",C919)))</f>
        <v>0</v>
      </c>
      <c r="L919" t="b">
        <f>OR(ISNUMBER(FIND("morpholog",C919)))</f>
        <v>0</v>
      </c>
      <c r="M919" t="b">
        <f>OR(ISNUMBER(FIND("fibrosis",C919)),ISNUMBER(FIND("Fibrosis",C919)),ISNUMBER(FIND("fibrot",C919)))</f>
        <v>0</v>
      </c>
      <c r="N919" t="b">
        <f>OR(ISNUMBER(FIND("offspring",C919)),ISNUMBER(FIND("Parental",C919)),ISNUMBER(FIND("parental",C919)),ISNUMBER(FIND("germline",C919)),ISNUMBER(FIND("reproduc",C919)),ISNUMBER(FIND("embryo",C919)))</f>
        <v>0</v>
      </c>
      <c r="O919" t="b">
        <f>OR(ISNUMBER(FIND("metabol",C919)),ISNUMBER(FIND("Metabol",C919)),ISNUMBER(FIND("digest",C919)),ISNUMBER(FIND("mitochon",C919)))</f>
        <v>0</v>
      </c>
      <c r="P919" t="b">
        <f>OR(ISNUMBER(FIND("ecotox",C919)),ISNUMBER(FIND("Ecotox",B919)),ISNUMBER(FIND("ecotox",B919)),ISNUMBER(FIND("Ecotox",C919)))</f>
        <v>0</v>
      </c>
      <c r="Q919" t="b">
        <f>OR(ISNUMBER(FIND("Bioaccum",C919)),ISNUMBER(FIND("bioaccum",C919)),ISNUMBER(FIND("accum",C919)))</f>
        <v>0</v>
      </c>
      <c r="R919" t="b">
        <f>OR(ISNUMBER(FIND("Occupation",C919)),ISNUMBER(FIND("occupation",C919)),ISNUMBER(FIND("worker",C919)),ISNUMBER(FIND("workforce",C919)))</f>
        <v>0</v>
      </c>
      <c r="S919" t="b">
        <f>NOT(OR(F919,G919,H919,I919,J919,K919,L919,M919,N919,O919,P919,Q919,R919))</f>
        <v>1</v>
      </c>
      <c r="U919" t="b">
        <f>OR(Table1[[#This Row],[Inflammation]],Table1[[#This Row],[Immune]])</f>
        <v>0</v>
      </c>
      <c r="V919" t="str">
        <f>IF(OR(Table1[[#This Row],[Rodents]],Table1[[#This Row],[Human]],Table1[[#This Row],[Pig]]),OR(ISNUMBER(FIND("intratrach",C919)),ISNUMBER(FIND("nasal ",C919)),ISNUMBER(FIND("instill",C919))),"NA")</f>
        <v>NA</v>
      </c>
      <c r="W919" t="str">
        <f>IF(OR(Table1[[#This Row],[Rodents]],Table1[[#This Row],[Human]],Table1[[#This Row],[Pig]]),OR(ISNUMBER(FIND("dermal",C919)),ISNUMBER(FIND("skin ",C919))),"NA")</f>
        <v>NA</v>
      </c>
      <c r="X919" t="str">
        <f>IF(OR(Table1[[#This Row],[Rodents]],Table1[[#This Row],[Human]],Table1[[#This Row],[Pig]]),OR(ISNUMBER(FIND("injected",C919)),ISNUMBER(FIND("periton",C919)),ISNUMBER(FIND("intrascrot",C919))),"NA")</f>
        <v>NA</v>
      </c>
      <c r="Y919" t="str">
        <f>IF(OR(Table1[[#This Row],[Rodents]],Table1[[#This Row],[Human]],Table1[[#This Row],[Pig]]),NOT(OR(Table1[[#This Row],[Inhaled/Intratracheal/intranasal]],Table1[[#This Row],[Dermal]],Table1[[#This Row],[Injected]])),"NA")</f>
        <v>NA</v>
      </c>
      <c r="AA919" t="b">
        <f>OR(ISNUMBER(FIND("fish ",C919)),ISNUMBER(FIND("Fish ",C919)),ISNUMBER(FIND("aquatic",C919)),ISNUMBER(FIND("daphnids",C919)),ISNUMBER(FIND("Carcinus maenas",C919)),ISNUMBER(FIND("Daphnia",C919)),ISNUMBER(FIND("Ruditapes philippinarum",C919)),ISNUMBER(FIND("daphnia",C919)),ISNUMBER(FIND("marine",C919)),ISNUMBER(FIND("mussel",C919)),ISNUMBER(FIND("algae",C919)),ISNUMBER(FIND("Donax faba",C919)),ISNUMBER(FIND("estuarine",C919)),ISNUMBER(FIND("snail",C919)),ISNUMBER(FIND("Prorocentrum donghaiense",C919)) )</f>
        <v>0</v>
      </c>
      <c r="AB919" t="b">
        <f>OR(ISNUMBER(FIND(" rat ",C919)),ISNUMBER(FIND(" rats ",C919)),ISNUMBER(FIND(" Rats ",C919)),ISNUMBER(FIND(" Rat ",C919)),ISNUMBER(FIND(" rat.",C919)),ISNUMBER(FIND(" rats.",C919)),ISNUMBER(FIND("mouse",C919)),ISNUMBER(FIND("mice",C919)), ISNUMBER(FIND(" Mice",C919)))</f>
        <v>0</v>
      </c>
      <c r="AC919" t="b">
        <f>OR(ISNUMBER(FIND(" cell ",C919)),ISNUMBER(FIND("fibroblast",C919)),ISNUMBER(FIND("macrophage",C919)),ISNUMBER(FIND("epithelial",C919)),ISNUMBER(FIND("endothelial",C919)),ISNUMBER(FIND("neuron",C919)),ISNUMBER(FIND(" cells ",C919)),ISNUMBER(FIND("RBC",C919)),ISNUMBER(FIND("mitochond",C919)),ISNUMBER(FIND("adipocyte",C919)),ISNUMBER(FIND("osteo",C919)),ISNUMBER(FIND("keratin",C919)),ISNUMBER(FIND(" cell's ",C919)),ISNUMBER(FIND("eukary",C919)),ISNUMBER(FIND("sperm",C919)))</f>
        <v>1</v>
      </c>
      <c r="AD919" t="b">
        <f>OR(ISNUMBER(FIND("human",B919)),ISNUMBER(FIND("workers",B919)),ISNUMBER(FIND("workforces",B919)),ISNUMBER(FIND("occupational",B919)),ISNUMBER(FIND("Case report",B919)),ISNUMBER(FIND("Workplaces",B919)),ISNUMBER(FIND("worker",B919)))</f>
        <v>0</v>
      </c>
      <c r="AE919" t="b">
        <f>OR(ISNUMBER(FIND(" plant ",C919)),ISNUMBER(FIND("Plant ",C919)),ISNUMBER(FIND("tomato",C919)),ISNUMBER(FIND("plants",C919)),ISNUMBER(FIND("Plants",C919)),ISNUMBER(FIND("algae",C919)),ISNUMBER(FIND("lettuce",C919)),ISNUMBER(FIND("green gram sprouts ",C919)),ISNUMBER(FIND("Cucurbita pepo",C919)),ISNUMBER(FIND("bean ",C919)),ISNUMBER(FIND("chloroplast",C919)),ISNUMBER(FIND("chlorophyll",C919)),ISNUMBER(FIND("seedling",C919)),ISNUMBER(FIND("canola",C919)),ISNUMBER(FIND("shoot",C919)),ISNUMBER(FIND("photosynthes",C919)),ISNUMBER(FIND(" leaves ",C919)),,ISNUMBER(FIND("agriculture",C919)),ISNUMBER(FIND(" crops ",C919)))</f>
        <v>0</v>
      </c>
      <c r="AF919" t="b">
        <f>OR(ISNUMBER(FIND("bacteria",C919)),ISNUMBER(FIND("Bacteria",C919)),ISNUMBER(FIND("Bacterium",C919)),ISNUMBER(FIND("bacterium",C919)),ISNUMBER(FIND(" coli ",C919)))</f>
        <v>0</v>
      </c>
      <c r="AG919" t="b">
        <f>OR(ISNUMBER(FIND("fungi",C919)),ISNUMBER(FIND("Fungi",C919)),ISNUMBER(FIND("fungus",C919)),ISNUMBER(FIND("Fungus",C919)),ISNUMBER(FIND("mushroom",C919)),ISNUMBER(FIND("Mushroom",C919)),ISNUMBER(FIND(" mold ",C919)))</f>
        <v>0</v>
      </c>
      <c r="AH919" t="b">
        <f>OR(ISNUMBER(FIND("Pig ",C919)),ISNUMBER(FIND("pig ",C919)),ISNUMBER(FIND("Pigs ",C919)),ISNUMBER(FIND("pigs ",C919)))</f>
        <v>0</v>
      </c>
      <c r="AI919" t="b">
        <f>OR(ISNUMBER(FIND(" C. elegans",C919)),ISNUMBER(FIND("Caenorhabditis elegans",C919)),ISNUMBER(FIND("earthworms",C919)),ISNUMBER(FIND(" Ficopomatus enigmaticus",C919)),ISNUMBER(FIND("larva",C919)),ISNUMBER(FIND("Lumbriculus variegatus",C919)),ISNUMBER(FIND("nematode",C919)))</f>
        <v>0</v>
      </c>
      <c r="AJ919" t="b">
        <f>NOT(OR(AA919,AB919,AC919,AD919,AE919,AF919,AG919,AH919,AI919))</f>
        <v>0</v>
      </c>
      <c r="AL919" t="b">
        <f>OR(AA919,AB919,AD919,AE919,AF919,AG919,AH919,AI919)</f>
        <v>0</v>
      </c>
      <c r="AM919" t="b">
        <f>IF(Table1[[#This Row],[In vivo?]],IF(Table1[[#This Row],[Cell]],FALSE,TRUE),FALSE)</f>
        <v>0</v>
      </c>
      <c r="AN919" t="b">
        <f>AND(AC919,AL919)</f>
        <v>0</v>
      </c>
      <c r="AO919" t="b">
        <f>IF(Table1[[#This Row],[Cell]],IF(Table1[[#This Row],[In vivo?]],FALSE,TRUE),FALSE)</f>
        <v>1</v>
      </c>
      <c r="AP919" t="b">
        <f>NOT(OR(Table1[[#This Row],[In vivo?]],Table1[[#This Row],[Only in Cell]]))</f>
        <v>0</v>
      </c>
      <c r="AQ919" t="str">
        <f>IF(OR(Table1[[#This Row],[Rodents]],Table1[[#This Row],[Human]],Table1[[#This Row],[Pig]]),OR(ISNUMBER(FIND("pulmonary",C919)),ISNUMBER(FIND("lung",C919))),"NA")</f>
        <v>NA</v>
      </c>
      <c r="AR919" t="str">
        <f>IF(OR(Table1[[#This Row],[Rodents]],Table1[[#This Row],[Human]],Table1[[#This Row],[Pig]]),OR(ISNUMBER(FIND("skin",C919)),ISNUMBER(FIND("dermal",C919))),"NA")</f>
        <v>NA</v>
      </c>
      <c r="AS919" t="str">
        <f>IF(OR(Table1[[#This Row],[Rodents]],Table1[[#This Row],[Human]],Table1[[#This Row],[Pig]]),OR(ISNUMBER(FIND("liver",C919)),ISNUMBER(FIND("hepat",C919))),"NA")</f>
        <v>NA</v>
      </c>
      <c r="AT919" t="str">
        <f>IF(OR(Table1[[#This Row],[Rodents]],Table1[[#This Row],[Human]],Table1[[#This Row],[Pig]]),OR(ISNUMBER(FIND("kidney",C919)),ISNUMBER(FIND("neph",C919))),"NA")</f>
        <v>NA</v>
      </c>
      <c r="AU919" t="str">
        <f>IF(OR(Table1[[#This Row],[Rodents]],Table1[[#This Row],[Human]],Table1[[#This Row],[Pig]]),OR(ISNUMBER(FIND("brain",C919)),ISNUMBER(FIND("neur",C919)),ISNUMBER(FIND("nerv",C919))),"NA")</f>
        <v>NA</v>
      </c>
      <c r="AV919" t="str">
        <f>IF(OR(Table1[[#This Row],[Rodents]],Table1[[#This Row],[Human]],Table1[[#This Row],[Pig]]),OR(ISNUMBER(FIND("heart",C919)),ISNUMBER(FIND("cardi",C919))),"NA")</f>
        <v>NA</v>
      </c>
      <c r="AW919" t="str">
        <f>IF(OR(Table1[[#This Row],[Rodents]],Table1[[#This Row],[Human]],Table1[[#This Row],[Pig]]),OR(ISNUMBER(FIND("gastro",C919)),ISNUMBER(FIND("intesti",C919)),ISNUMBER(FIND("stomach",C919))),"NA")</f>
        <v>NA</v>
      </c>
      <c r="AX919" t="str">
        <f>IF(OR(Table1[[#This Row],[Rodents]],Table1[[#This Row],[Human]],Table1[[#This Row],[Pig]]),NOT(OR(AQ919,AR919,AS919,AT919,AU919,AV919,AW919)),"NA")</f>
        <v>NA</v>
      </c>
      <c r="AY919" t="b">
        <f>OR(ISNUMBER(FIND("SWCNT",C919)),ISNUMBER(FIND("SWNT",C919)),ISNUMBER(FIND("single-wall",C919)),ISNUMBER(FIND("single wall",C919)),ISNUMBER(FIND("Single wall",C919)),ISNUMBER(FIND("Single-wall",C919)),ISNUMBER(FIND("SWCNT",B919)),ISNUMBER(FIND("SWNT",B919)),ISNUMBER(FIND("single-wall",B919)),ISNUMBER(FIND("single wall",B919)),ISNUMBER(FIND("Single-wall",B919)),ISNUMBER(FIND("Single wall",B919)))</f>
        <v>0</v>
      </c>
      <c r="AZ919" t="b">
        <f>OR(ISNUMBER(FIND("MWCNT",C919)),ISNUMBER(FIND("MWNT",C919)),ISNUMBER(FIND("multi-wall",C919)),ISNUMBER(FIND("multi wall",C919)),ISNUMBER(FIND("multiwall",C919)),ISNUMBER(FIND("Multi-wall",C919)),ISNUMBER(FIND("Multi wall",C919)),ISNUMBER(FIND("Multiwall",C919)),ISNUMBER(FIND("MWCNT",B919)),ISNUMBER(FIND("MWNT",B919)),ISNUMBER(FIND("multi-wall",B919)),ISNUMBER(FIND("multi wall",B919)),ISNUMBER(FIND("multiwall",B919)),ISNUMBER(FIND("Multi-wall",B919)),ISNUMBER(FIND("Multi wall",B919)),ISNUMBER(FIND("Multiwall",B919)),ISNUMBER(FIND("Double-wall",B919)),ISNUMBER(FIND("Double wall",B919)),ISNUMBER(FIND("Doublewall",B919)),ISNUMBER(FIND("double-wall",B919)),ISNUMBER(FIND("double wall",B919)),ISNUMBER(FIND("doublewall",B919)))</f>
        <v>1</v>
      </c>
      <c r="BA919" t="b">
        <f>AND(Table1[[#This Row],[SWCNT]],Table1[[#This Row],[MWCNT]])</f>
        <v>0</v>
      </c>
      <c r="BB919" t="b">
        <f>IF(Table1[[#This Row],[SWCNT]]=TRUE,FALSE,IF(Table1[[#This Row],[MWCNT]]=TRUE,FALSE,TRUE))</f>
        <v>0</v>
      </c>
      <c r="BC919" s="18"/>
    </row>
    <row r="920" spans="1:55" ht="203.5">
      <c r="A920" t="s">
        <v>5982</v>
      </c>
      <c r="B920" s="2" t="s">
        <v>5983</v>
      </c>
      <c r="C920" s="16" t="s">
        <v>5984</v>
      </c>
      <c r="D920" s="17" t="s">
        <v>2269</v>
      </c>
      <c r="E920" s="2">
        <v>2006</v>
      </c>
      <c r="F920" t="b">
        <f>OR(ISNUMBER(FIND("cytotoxic",C920)),ISNUMBER(FIND("Cytotoxic",C920)),ISNUMBER(FIND("cellular toxicity",C920)),ISNUMBER(FIND("cell death",C920)),ISNUMBER(FIND("viable",C920)),ISNUMBER(FIND("phytotoxic",C920)),ISNUMBER(FIND("acute toxicity",C920)),ISNUMBER(FIND("MTT",C920)),ISNUMBER(FIND("survival",C920)),ISNUMBER(FIND("prolifer",C920)),ISNUMBER(FIND("apoptosis",C920)),ISNUMBER(FIND("neurotoxic",C920)),ISNUMBER(FIND("  lysis ",C920)),ISNUMBER(FIND("necrosis",C920)),ISNUMBER(FIND("cellular death",C920))*3,ISNUMBER(FIND("LDH",C920)),ISNUMBER(FIND("Acute toxicity",C920)))</f>
        <v>0</v>
      </c>
      <c r="G920" t="b">
        <f>OR(ISNUMBER(FIND("genotoxic",C920)),ISNUMBER(FIND("genotoxicity",C920)),ISNUMBER(FIND("DNA damage",C920)),ISNUMBER(FIND("DNA",C920)),ISNUMBER(FIND("RNA",C920)),ISNUMBER(FIND("mesothelioma",C920)),ISNUMBER(FIND("carcino",C920)),ISNUMBER(FIND("mutagen",C920)),ISNUMBER(FIND("genetic",C920)))</f>
        <v>0</v>
      </c>
      <c r="H920" t="b">
        <f>OR(ISNUMBER(FIND("inflammatory",C920)),ISNUMBER(FIND("inflamm",C920)))</f>
        <v>0</v>
      </c>
      <c r="I920" t="b">
        <f>OR(ISNUMBER(FIND("immune",C920)),ISNUMBER(FIND("immunological",C920)),ISNUMBER(FIND("interleuk",C920)),ISNUMBER(FIND("platelet activation",C920)),ISNUMBER(FIND("monocyte",C920)),ISNUMBER(FIND("leukocyte",C920)),ISNUMBER(FIND("cytokine",C920)),ISNUMBER(FIND("CD4",C920)),ISNUMBER(FIND("CD8",C920)),ISNUMBER(FIND("T-cell",C920)))</f>
        <v>0</v>
      </c>
      <c r="J920" t="b">
        <f>OR(ISNUMBER(FIND("reactive oxygen",C920)),ISNUMBER(FIND("ROS",C920)),ISNUMBER(FIND("free radical",C920)),ISNUMBER(FIND("oxidative stress",C920)),ISNUMBER(FIND("peroxid",C920)),ISNUMBER(FIND("oxidative",C920)),ISNUMBER(FIND("antioxid",C920)))</f>
        <v>0</v>
      </c>
      <c r="K920" t="b">
        <f>OR(ISNUMBER(FIND("autophag",C920)))</f>
        <v>0</v>
      </c>
      <c r="L920" t="b">
        <f>OR(ISNUMBER(FIND("morpholog",C920)))</f>
        <v>0</v>
      </c>
      <c r="M920" t="b">
        <f>OR(ISNUMBER(FIND("fibrosis",C920)),ISNUMBER(FIND("Fibrosis",C920)),ISNUMBER(FIND("fibrot",C920)))</f>
        <v>0</v>
      </c>
      <c r="N920" t="b">
        <f>OR(ISNUMBER(FIND("offspring",C920)),ISNUMBER(FIND("Parental",C920)),ISNUMBER(FIND("parental",C920)),ISNUMBER(FIND("germline",C920)),ISNUMBER(FIND("reproduc",C920)),ISNUMBER(FIND("embryo",C920)))</f>
        <v>0</v>
      </c>
      <c r="O920" t="b">
        <f>OR(ISNUMBER(FIND("metabol",C920)),ISNUMBER(FIND("Metabol",C920)),ISNUMBER(FIND("digest",C920)),ISNUMBER(FIND("mitochon",C920)))</f>
        <v>0</v>
      </c>
      <c r="P920" t="b">
        <f>OR(ISNUMBER(FIND("ecotox",C920)),ISNUMBER(FIND("Ecotox",B920)),ISNUMBER(FIND("ecotox",B920)),ISNUMBER(FIND("Ecotox",C920)))</f>
        <v>0</v>
      </c>
      <c r="Q920" t="b">
        <v>1</v>
      </c>
      <c r="R920" t="b">
        <f>OR(ISNUMBER(FIND("Occupation",C920)),ISNUMBER(FIND("occupation",C920)),ISNUMBER(FIND("worker",C920)),ISNUMBER(FIND("workforce",C920)))</f>
        <v>0</v>
      </c>
      <c r="S920" t="b">
        <f>NOT(OR(F920,G920,H920,I920,J920,K920,L920,M920,N920,O920,P920,Q920,R920))</f>
        <v>0</v>
      </c>
      <c r="U920" t="b">
        <f>OR(Table1[[#This Row],[Inflammation]],Table1[[#This Row],[Immune]])</f>
        <v>0</v>
      </c>
      <c r="V920" t="str">
        <f>IF(OR(Table1[[#This Row],[Rodents]],Table1[[#This Row],[Human]],Table1[[#This Row],[Pig]]),OR(ISNUMBER(FIND("intratrach",C920)),ISNUMBER(FIND("nasal ",C920)),ISNUMBER(FIND("instill",C920))),"NA")</f>
        <v>NA</v>
      </c>
      <c r="W920" t="str">
        <f>IF(OR(Table1[[#This Row],[Rodents]],Table1[[#This Row],[Human]],Table1[[#This Row],[Pig]]),OR(ISNUMBER(FIND("dermal",C920)),ISNUMBER(FIND("skin ",C920))),"NA")</f>
        <v>NA</v>
      </c>
      <c r="X920" t="str">
        <f>IF(OR(Table1[[#This Row],[Rodents]],Table1[[#This Row],[Human]],Table1[[#This Row],[Pig]]),OR(ISNUMBER(FIND("injected",C920)),ISNUMBER(FIND("periton",C920)),ISNUMBER(FIND("intrascrot",C920))),"NA")</f>
        <v>NA</v>
      </c>
      <c r="Y920" t="str">
        <f>IF(OR(Table1[[#This Row],[Rodents]],Table1[[#This Row],[Human]],Table1[[#This Row],[Pig]]),NOT(OR(Table1[[#This Row],[Inhaled/Intratracheal/intranasal]],Table1[[#This Row],[Dermal]],Table1[[#This Row],[Injected]])),"NA")</f>
        <v>NA</v>
      </c>
      <c r="AA920" t="b">
        <f>OR(ISNUMBER(FIND("fish ",C920)),ISNUMBER(FIND("Fish ",C920)),ISNUMBER(FIND("aquatic",C920)),ISNUMBER(FIND("daphnids",C920)),ISNUMBER(FIND("Carcinus maenas",C920)),ISNUMBER(FIND("Daphnia",C920)),ISNUMBER(FIND("Ruditapes philippinarum",C920)),ISNUMBER(FIND("daphnia",C920)),ISNUMBER(FIND("marine",C920)),ISNUMBER(FIND("mussel",C920)),ISNUMBER(FIND("algae",C920)),ISNUMBER(FIND("Donax faba",C920)),ISNUMBER(FIND("estuarine",C920)),ISNUMBER(FIND("snail",C920)),ISNUMBER(FIND("Prorocentrum donghaiense",C920)) )</f>
        <v>0</v>
      </c>
      <c r="AB920" t="b">
        <f>OR(ISNUMBER(FIND(" rat ",C920)),ISNUMBER(FIND(" rats ",C920)),ISNUMBER(FIND(" Rats ",C920)),ISNUMBER(FIND(" Rat ",C920)),ISNUMBER(FIND(" rat.",C920)),ISNUMBER(FIND(" rats.",C920)),ISNUMBER(FIND("mouse",C920)),ISNUMBER(FIND("mice",C920)), ISNUMBER(FIND(" Mice",C920)))</f>
        <v>0</v>
      </c>
      <c r="AC920" t="b">
        <f>OR(ISNUMBER(FIND(" cell ",C920)),ISNUMBER(FIND("fibroblast",C920)),ISNUMBER(FIND("macrophage",C920)),ISNUMBER(FIND("epithelial",C920)),ISNUMBER(FIND("endothelial",C920)),ISNUMBER(FIND("neuron",C920)),ISNUMBER(FIND(" cells ",C920)),ISNUMBER(FIND("RBC",C920)),ISNUMBER(FIND("mitochond",C920)),ISNUMBER(FIND("adipocyte",C920)),ISNUMBER(FIND("osteo",C920)),ISNUMBER(FIND("keratin",C920)),ISNUMBER(FIND(" cell's ",C920)),ISNUMBER(FIND("eukary",C920)),ISNUMBER(FIND("sperm",C920)))</f>
        <v>1</v>
      </c>
      <c r="AD920" t="b">
        <f>OR(ISNUMBER(FIND("human",B920)),ISNUMBER(FIND("workers",B920)),ISNUMBER(FIND("workforces",B920)),ISNUMBER(FIND("occupational",B920)),ISNUMBER(FIND("Case report",B920)),ISNUMBER(FIND("Workplaces",B920)),ISNUMBER(FIND("worker",B920)))</f>
        <v>0</v>
      </c>
      <c r="AE920" t="b">
        <f>OR(ISNUMBER(FIND(" plant ",C920)),ISNUMBER(FIND("Plant ",C920)),ISNUMBER(FIND("tomato",C920)),ISNUMBER(FIND("plants",C920)),ISNUMBER(FIND("Plants",C920)),ISNUMBER(FIND("algae",C920)),ISNUMBER(FIND("lettuce",C920)),ISNUMBER(FIND("green gram sprouts ",C920)),ISNUMBER(FIND("Cucurbita pepo",C920)),ISNUMBER(FIND("bean ",C920)),ISNUMBER(FIND("chloroplast",C920)),ISNUMBER(FIND("chlorophyll",C920)),ISNUMBER(FIND("seedling",C920)),ISNUMBER(FIND("canola",C920)),ISNUMBER(FIND("shoot",C920)),ISNUMBER(FIND("photosynthes",C920)),ISNUMBER(FIND(" leaves ",C920)),,ISNUMBER(FIND("agriculture",C920)),ISNUMBER(FIND(" crops ",C920)))</f>
        <v>0</v>
      </c>
      <c r="AF920" t="b">
        <f>OR(ISNUMBER(FIND("bacteria",C920)),ISNUMBER(FIND("Bacteria",C920)),ISNUMBER(FIND("Bacterium",C920)),ISNUMBER(FIND("bacterium",C920)),ISNUMBER(FIND(" coli ",C920)))</f>
        <v>0</v>
      </c>
      <c r="AG920" t="b">
        <f>OR(ISNUMBER(FIND("fungi",C920)),ISNUMBER(FIND("Fungi",C920)),ISNUMBER(FIND("fungus",C920)),ISNUMBER(FIND("Fungus",C920)),ISNUMBER(FIND("mushroom",C920)),ISNUMBER(FIND("Mushroom",C920)),ISNUMBER(FIND(" mold ",C920)))</f>
        <v>0</v>
      </c>
      <c r="AH920" t="b">
        <f>OR(ISNUMBER(FIND("Pig ",C920)),ISNUMBER(FIND("pig ",C920)),ISNUMBER(FIND("Pigs ",C920)),ISNUMBER(FIND("pigs ",C920)))</f>
        <v>0</v>
      </c>
      <c r="AI920" t="b">
        <f>OR(ISNUMBER(FIND(" C. elegans",C920)),ISNUMBER(FIND("Caenorhabditis elegans",C920)),ISNUMBER(FIND("earthworms",C920)),ISNUMBER(FIND(" Ficopomatus enigmaticus",C920)),ISNUMBER(FIND("larva",C920)),ISNUMBER(FIND("Lumbriculus variegatus",C920)),ISNUMBER(FIND("nematode",C920)))</f>
        <v>0</v>
      </c>
      <c r="AJ920" t="b">
        <f>NOT(OR(AA920,AB920,AC920,AD920,AE920,AF920,AG920,AH920,AI920))</f>
        <v>0</v>
      </c>
      <c r="AL920" t="b">
        <f>OR(AA920,AB920,AD920,AE920,AF920,AG920,AH920,AI920)</f>
        <v>0</v>
      </c>
      <c r="AM920" t="b">
        <f>IF(Table1[[#This Row],[In vivo?]],IF(Table1[[#This Row],[Cell]],FALSE,TRUE),FALSE)</f>
        <v>0</v>
      </c>
      <c r="AN920" t="b">
        <f>AND(AC920,AL920)</f>
        <v>0</v>
      </c>
      <c r="AO920" t="b">
        <f>IF(Table1[[#This Row],[Cell]],IF(Table1[[#This Row],[In vivo?]],FALSE,TRUE),FALSE)</f>
        <v>1</v>
      </c>
      <c r="AP920" t="b">
        <f>NOT(OR(Table1[[#This Row],[In vivo?]],Table1[[#This Row],[Only in Cell]]))</f>
        <v>0</v>
      </c>
      <c r="AQ920" t="str">
        <f>IF(OR(Table1[[#This Row],[Rodents]],Table1[[#This Row],[Human]],Table1[[#This Row],[Pig]]),OR(ISNUMBER(FIND("pulmonary",C920)),ISNUMBER(FIND("lung",C920))),"NA")</f>
        <v>NA</v>
      </c>
      <c r="AR920" t="str">
        <f>IF(OR(Table1[[#This Row],[Rodents]],Table1[[#This Row],[Human]],Table1[[#This Row],[Pig]]),OR(ISNUMBER(FIND("skin",C920)),ISNUMBER(FIND("dermal",C920))),"NA")</f>
        <v>NA</v>
      </c>
      <c r="AS920" t="str">
        <f>IF(OR(Table1[[#This Row],[Rodents]],Table1[[#This Row],[Human]],Table1[[#This Row],[Pig]]),OR(ISNUMBER(FIND("liver",C920)),ISNUMBER(FIND("hepat",C920))),"NA")</f>
        <v>NA</v>
      </c>
      <c r="AT920" t="str">
        <f>IF(OR(Table1[[#This Row],[Rodents]],Table1[[#This Row],[Human]],Table1[[#This Row],[Pig]]),OR(ISNUMBER(FIND("kidney",C920)),ISNUMBER(FIND("neph",C920))),"NA")</f>
        <v>NA</v>
      </c>
      <c r="AU920" t="str">
        <f>IF(OR(Table1[[#This Row],[Rodents]],Table1[[#This Row],[Human]],Table1[[#This Row],[Pig]]),OR(ISNUMBER(FIND("brain",C920)),ISNUMBER(FIND("neur",C920)),ISNUMBER(FIND("nerv",C920))),"NA")</f>
        <v>NA</v>
      </c>
      <c r="AV920" t="str">
        <f>IF(OR(Table1[[#This Row],[Rodents]],Table1[[#This Row],[Human]],Table1[[#This Row],[Pig]]),OR(ISNUMBER(FIND("heart",C920)),ISNUMBER(FIND("cardi",C920))),"NA")</f>
        <v>NA</v>
      </c>
      <c r="AW920" t="str">
        <f>IF(OR(Table1[[#This Row],[Rodents]],Table1[[#This Row],[Human]],Table1[[#This Row],[Pig]]),OR(ISNUMBER(FIND("gastro",C920)),ISNUMBER(FIND("intesti",C920)),ISNUMBER(FIND("stomach",C920))),"NA")</f>
        <v>NA</v>
      </c>
      <c r="AX920" t="str">
        <f>IF(OR(Table1[[#This Row],[Rodents]],Table1[[#This Row],[Human]],Table1[[#This Row],[Pig]]),NOT(OR(AQ920,AR920,AS920,AT920,AU920,AV920,AW920)),"NA")</f>
        <v>NA</v>
      </c>
      <c r="AY920" t="b">
        <f>OR(ISNUMBER(FIND("SWCNT",C920)),ISNUMBER(FIND("SWNT",C920)),ISNUMBER(FIND("single-wall",C920)),ISNUMBER(FIND("single wall",C920)),ISNUMBER(FIND("Single wall",C920)),ISNUMBER(FIND("Single-wall",C920)),ISNUMBER(FIND("SWCNT",B920)),ISNUMBER(FIND("SWNT",B920)),ISNUMBER(FIND("single-wall",B920)),ISNUMBER(FIND("single wall",B920)),ISNUMBER(FIND("Single-wall",B920)),ISNUMBER(FIND("Single wall",B920)))</f>
        <v>1</v>
      </c>
      <c r="AZ920" t="b">
        <f>OR(ISNUMBER(FIND("MWCNT",C920)),ISNUMBER(FIND("MWNT",C920)),ISNUMBER(FIND("multi-wall",C920)),ISNUMBER(FIND("multi wall",C920)),ISNUMBER(FIND("multiwall",C920)),ISNUMBER(FIND("Multi-wall",C920)),ISNUMBER(FIND("Multi wall",C920)),ISNUMBER(FIND("Multiwall",C920)),ISNUMBER(FIND("MWCNT",B920)),ISNUMBER(FIND("MWNT",B920)),ISNUMBER(FIND("multi-wall",B920)),ISNUMBER(FIND("multi wall",B920)),ISNUMBER(FIND("multiwall",B920)),ISNUMBER(FIND("Multi-wall",B920)),ISNUMBER(FIND("Multi wall",B920)),ISNUMBER(FIND("Multiwall",B920)),ISNUMBER(FIND("Double-wall",B920)),ISNUMBER(FIND("Double wall",B920)),ISNUMBER(FIND("Doublewall",B920)),ISNUMBER(FIND("double-wall",B920)),ISNUMBER(FIND("double wall",B920)),ISNUMBER(FIND("doublewall",B920)))</f>
        <v>1</v>
      </c>
      <c r="BA920" t="b">
        <f>AND(Table1[[#This Row],[SWCNT]],Table1[[#This Row],[MWCNT]])</f>
        <v>1</v>
      </c>
      <c r="BB920" t="b">
        <f>IF(Table1[[#This Row],[SWCNT]]=TRUE,FALSE,IF(Table1[[#This Row],[MWCNT]]=TRUE,FALSE,TRUE))</f>
        <v>0</v>
      </c>
      <c r="BC920" s="18"/>
    </row>
    <row r="921" spans="1:55" ht="222">
      <c r="A921" t="s">
        <v>141</v>
      </c>
      <c r="B921" s="2" t="s">
        <v>142</v>
      </c>
      <c r="C921" s="16" t="s">
        <v>143</v>
      </c>
      <c r="D921" s="17" t="s">
        <v>144</v>
      </c>
      <c r="E921" s="2">
        <v>2023</v>
      </c>
      <c r="F921" t="b">
        <f>OR(ISNUMBER(FIND("cytotoxic",C921)),ISNUMBER(FIND("Cytotoxic",C921)),ISNUMBER(FIND("cellular toxicity",C921)),ISNUMBER(FIND("cell death",C921)),ISNUMBER(FIND("viable",C921)),ISNUMBER(FIND("phytotoxic",C921)),ISNUMBER(FIND("acute toxicity",C921)),ISNUMBER(FIND("MTT",C921)),ISNUMBER(FIND("survival",C921)),ISNUMBER(FIND("prolifer",C921)),ISNUMBER(FIND("apoptosis",C921)),ISNUMBER(FIND("neurotoxic",C921)),ISNUMBER(FIND("  lysis ",C921)),ISNUMBER(FIND("necrosis",C921)),ISNUMBER(FIND("cellular death",C921))*3,ISNUMBER(FIND("LDH",C921)),ISNUMBER(FIND("Acute toxicity",C921)))</f>
        <v>0</v>
      </c>
      <c r="G921" t="b">
        <f>OR(ISNUMBER(FIND("genotoxic",C921)),ISNUMBER(FIND("genotoxicity",C921)),ISNUMBER(FIND("DNA damage",C921)),ISNUMBER(FIND("DNA",C921)),ISNUMBER(FIND("RNA",C921)),ISNUMBER(FIND("mesothelioma",C921)),ISNUMBER(FIND("carcino",C921)),ISNUMBER(FIND("mutagen",C921)),ISNUMBER(FIND("genetic",C921)))</f>
        <v>0</v>
      </c>
      <c r="H921" t="b">
        <f>OR(ISNUMBER(FIND("inflammatory",C921)),ISNUMBER(FIND("inflamm",C921)))</f>
        <v>0</v>
      </c>
      <c r="I921" t="b">
        <f>OR(ISNUMBER(FIND("immune",C921)),ISNUMBER(FIND("immunological",C921)),ISNUMBER(FIND("interleuk",C921)),ISNUMBER(FIND("platelet activation",C921)),ISNUMBER(FIND("monocyte",C921)),ISNUMBER(FIND("leukocyte",C921)),ISNUMBER(FIND("cytokine",C921)),ISNUMBER(FIND("CD4",C921)),ISNUMBER(FIND("CD8",C921)),ISNUMBER(FIND("T-cell",C921)))</f>
        <v>0</v>
      </c>
      <c r="J921" t="b">
        <f>OR(ISNUMBER(FIND("reactive oxygen",C921)),ISNUMBER(FIND("ROS",C921)),ISNUMBER(FIND("free radical",C921)),ISNUMBER(FIND("oxidative stress",C921)),ISNUMBER(FIND("peroxid",C921)),ISNUMBER(FIND("oxidative",C921)),ISNUMBER(FIND("antioxid",C921)))</f>
        <v>0</v>
      </c>
      <c r="K921" t="b">
        <f>OR(ISNUMBER(FIND("autophag",C921)))</f>
        <v>0</v>
      </c>
      <c r="L921" t="b">
        <f>OR(ISNUMBER(FIND("morpholog",C921)))</f>
        <v>0</v>
      </c>
      <c r="M921" t="b">
        <f>OR(ISNUMBER(FIND("fibrosis",C921)),ISNUMBER(FIND("Fibrosis",C921)),ISNUMBER(FIND("fibrot",C921)))</f>
        <v>0</v>
      </c>
      <c r="N921" t="b">
        <f>OR(ISNUMBER(FIND("offspring",C921)),ISNUMBER(FIND("Parental",C921)),ISNUMBER(FIND("parental",C921)),ISNUMBER(FIND("germline",C921)),ISNUMBER(FIND("reproduc",C921)),ISNUMBER(FIND("embryo",C921)))</f>
        <v>0</v>
      </c>
      <c r="O921" t="b">
        <f>OR(ISNUMBER(FIND("metabol",C921)),ISNUMBER(FIND("Metabol",C921)),ISNUMBER(FIND("digest",C921)),ISNUMBER(FIND("mitochon",C921)))</f>
        <v>0</v>
      </c>
      <c r="P921" t="b">
        <f>OR(ISNUMBER(FIND("ecotox",C921)),ISNUMBER(FIND("Ecotox",B921)),ISNUMBER(FIND("ecotox",B921)),ISNUMBER(FIND("Ecotox",C921)))</f>
        <v>0</v>
      </c>
      <c r="Q921" t="b">
        <f>OR(ISNUMBER(FIND("Bioaccum",C921)),ISNUMBER(FIND("bioaccum",C921)),ISNUMBER(FIND("accum",C921)))</f>
        <v>0</v>
      </c>
      <c r="R921" t="b">
        <f>OR(ISNUMBER(FIND("Occupation",C921)),ISNUMBER(FIND("occupation",C921)),ISNUMBER(FIND("worker",C921)),ISNUMBER(FIND("workforce",C921)))</f>
        <v>0</v>
      </c>
      <c r="S921" t="b">
        <f>NOT(OR(F921,G921,H921,I921,J921,K921,L921,M921,N921,O921,P921,Q921,R921))</f>
        <v>1</v>
      </c>
      <c r="U921" t="b">
        <f>OR(Table1[[#This Row],[Inflammation]],Table1[[#This Row],[Immune]])</f>
        <v>0</v>
      </c>
      <c r="V921" t="str">
        <f>IF(OR(Table1[[#This Row],[Rodents]],Table1[[#This Row],[Human]],Table1[[#This Row],[Pig]]),OR(ISNUMBER(FIND("intratrach",C921)),ISNUMBER(FIND("nasal ",C921)),ISNUMBER(FIND("instill",C921))),"NA")</f>
        <v>NA</v>
      </c>
      <c r="W921" t="str">
        <f>IF(OR(Table1[[#This Row],[Rodents]],Table1[[#This Row],[Human]],Table1[[#This Row],[Pig]]),OR(ISNUMBER(FIND("dermal",C921)),ISNUMBER(FIND("skin ",C921))),"NA")</f>
        <v>NA</v>
      </c>
      <c r="X921" t="str">
        <f>IF(OR(Table1[[#This Row],[Rodents]],Table1[[#This Row],[Human]],Table1[[#This Row],[Pig]]),OR(ISNUMBER(FIND("injected",C921)),ISNUMBER(FIND("periton",C921)),ISNUMBER(FIND("intrascrot",C921))),"NA")</f>
        <v>NA</v>
      </c>
      <c r="Y921" t="str">
        <f>IF(OR(Table1[[#This Row],[Rodents]],Table1[[#This Row],[Human]],Table1[[#This Row],[Pig]]),NOT(OR(Table1[[#This Row],[Inhaled/Intratracheal/intranasal]],Table1[[#This Row],[Dermal]],Table1[[#This Row],[Injected]])),"NA")</f>
        <v>NA</v>
      </c>
      <c r="AA921" t="b">
        <f>OR(ISNUMBER(FIND("fish ",C921)),ISNUMBER(FIND("Fish ",C921)),ISNUMBER(FIND("aquatic",C921)),ISNUMBER(FIND("daphnids",C921)),ISNUMBER(FIND("Carcinus maenas",C921)),ISNUMBER(FIND("Daphnia",C921)),ISNUMBER(FIND("Ruditapes philippinarum",C921)),ISNUMBER(FIND("daphnia",C921)),ISNUMBER(FIND("marine",C921)),ISNUMBER(FIND("mussel",C921)),ISNUMBER(FIND("algae",C921)),ISNUMBER(FIND("Donax faba",C921)),ISNUMBER(FIND("estuarine",C921)),ISNUMBER(FIND("snail",C921)),ISNUMBER(FIND("Prorocentrum donghaiense",C921)) )</f>
        <v>0</v>
      </c>
      <c r="AB921" t="b">
        <f>OR(ISNUMBER(FIND(" rat ",C921)),ISNUMBER(FIND(" rats ",C921)),ISNUMBER(FIND(" Rats ",C921)),ISNUMBER(FIND(" Rat ",C921)),ISNUMBER(FIND(" rat.",C921)),ISNUMBER(FIND(" rats.",C921)),ISNUMBER(FIND("mouse",C921)),ISNUMBER(FIND("mice",C921)), ISNUMBER(FIND(" Mice",C921)))</f>
        <v>0</v>
      </c>
      <c r="AC921" t="b">
        <f>OR(ISNUMBER(FIND(" cell ",C921)),ISNUMBER(FIND("fibroblast",C921)),ISNUMBER(FIND("macrophage",C921)),ISNUMBER(FIND("epithelial",C921)),ISNUMBER(FIND("endothelial",C921)),ISNUMBER(FIND("neuron",C921)),ISNUMBER(FIND(" cells ",C921)),ISNUMBER(FIND("RBC",C921)),ISNUMBER(FIND("mitochond",C921)),ISNUMBER(FIND("adipocyte",C921)),ISNUMBER(FIND("osteo",C921)),ISNUMBER(FIND("keratin",C921)),ISNUMBER(FIND(" cell's ",C921)),ISNUMBER(FIND("eukary",C921)),ISNUMBER(FIND("sperm",C921)))</f>
        <v>1</v>
      </c>
      <c r="AD921" t="b">
        <f>OR(ISNUMBER(FIND("human",B921)),ISNUMBER(FIND("workers",B921)),ISNUMBER(FIND("workforces",B921)),ISNUMBER(FIND("occupational",B921)),ISNUMBER(FIND("Case report",B921)),ISNUMBER(FIND("Workplaces",B921)),ISNUMBER(FIND("worker",B921)))</f>
        <v>0</v>
      </c>
      <c r="AE921" t="b">
        <f>OR(ISNUMBER(FIND(" plant ",C921)),ISNUMBER(FIND("Plant ",C921)),ISNUMBER(FIND("tomato",C921)),ISNUMBER(FIND("plants",C921)),ISNUMBER(FIND("Plants",C921)),ISNUMBER(FIND("algae",C921)),ISNUMBER(FIND("lettuce",C921)),ISNUMBER(FIND("green gram sprouts ",C921)),ISNUMBER(FIND("Cucurbita pepo",C921)),ISNUMBER(FIND("bean ",C921)),ISNUMBER(FIND("chloroplast",C921)),ISNUMBER(FIND("chlorophyll",C921)),ISNUMBER(FIND("seedling",C921)),ISNUMBER(FIND("canola",C921)),ISNUMBER(FIND("shoot",C921)),ISNUMBER(FIND("photosynthes",C921)),ISNUMBER(FIND(" leaves ",C921)),,ISNUMBER(FIND("agriculture",C921)),ISNUMBER(FIND(" crops ",C921)))</f>
        <v>0</v>
      </c>
      <c r="AF921" t="b">
        <f>OR(ISNUMBER(FIND("bacteria",C921)),ISNUMBER(FIND("Bacteria",C921)),ISNUMBER(FIND("Bacterium",C921)),ISNUMBER(FIND("bacterium",C921)),ISNUMBER(FIND(" coli ",C921)))</f>
        <v>1</v>
      </c>
      <c r="AG921" t="b">
        <f>OR(ISNUMBER(FIND("fungi",C921)),ISNUMBER(FIND("Fungi",C921)),ISNUMBER(FIND("fungus",C921)),ISNUMBER(FIND("Fungus",C921)),ISNUMBER(FIND("mushroom",C921)),ISNUMBER(FIND("Mushroom",C921)),ISNUMBER(FIND(" mold ",C921)))</f>
        <v>0</v>
      </c>
      <c r="AH921" t="b">
        <f>OR(ISNUMBER(FIND("Pig ",C921)),ISNUMBER(FIND("pig ",C921)),ISNUMBER(FIND("Pigs ",C921)),ISNUMBER(FIND("pigs ",C921)))</f>
        <v>0</v>
      </c>
      <c r="AI921" t="b">
        <f>OR(ISNUMBER(FIND(" C. elegans",C921)),ISNUMBER(FIND("Caenorhabditis elegans",C921)),ISNUMBER(FIND("earthworms",C921)),ISNUMBER(FIND(" Ficopomatus enigmaticus",C921)),ISNUMBER(FIND("larva",C921)),ISNUMBER(FIND("Lumbriculus variegatus",C921)),ISNUMBER(FIND("nematode",C921)))</f>
        <v>0</v>
      </c>
      <c r="AJ921" t="b">
        <f>NOT(OR(AA921,AB921,AC921,AD921,AE921,AF921,AG921,AH921,AI921))</f>
        <v>0</v>
      </c>
      <c r="AL921" t="b">
        <f>OR(AA921,AB921,AD921,AE921,AF921,AG921,AH921,AI921)</f>
        <v>1</v>
      </c>
      <c r="AM921" t="b">
        <f>IF(Table1[[#This Row],[In vivo?]],IF(Table1[[#This Row],[Cell]],FALSE,TRUE),FALSE)</f>
        <v>0</v>
      </c>
      <c r="AN921" t="b">
        <f>AND(AC921,AL921)</f>
        <v>1</v>
      </c>
      <c r="AO921" t="b">
        <f>IF(Table1[[#This Row],[Cell]],IF(Table1[[#This Row],[In vivo?]],FALSE,TRUE),FALSE)</f>
        <v>0</v>
      </c>
      <c r="AP921" t="b">
        <f>NOT(OR(Table1[[#This Row],[In vivo?]],Table1[[#This Row],[Only in Cell]]))</f>
        <v>0</v>
      </c>
      <c r="AQ921" t="str">
        <f>IF(OR(Table1[[#This Row],[Rodents]],Table1[[#This Row],[Human]],Table1[[#This Row],[Pig]]),OR(ISNUMBER(FIND("pulmonary",C921)),ISNUMBER(FIND("lung",C921))),"NA")</f>
        <v>NA</v>
      </c>
      <c r="AR921" t="str">
        <f>IF(OR(Table1[[#This Row],[Rodents]],Table1[[#This Row],[Human]],Table1[[#This Row],[Pig]]),OR(ISNUMBER(FIND("skin",C921)),ISNUMBER(FIND("dermal",C921))),"NA")</f>
        <v>NA</v>
      </c>
      <c r="AS921" t="str">
        <f>IF(OR(Table1[[#This Row],[Rodents]],Table1[[#This Row],[Human]],Table1[[#This Row],[Pig]]),OR(ISNUMBER(FIND("liver",C921)),ISNUMBER(FIND("hepat",C921))),"NA")</f>
        <v>NA</v>
      </c>
      <c r="AT921" t="str">
        <f>IF(OR(Table1[[#This Row],[Rodents]],Table1[[#This Row],[Human]],Table1[[#This Row],[Pig]]),OR(ISNUMBER(FIND("kidney",C921)),ISNUMBER(FIND("neph",C921))),"NA")</f>
        <v>NA</v>
      </c>
      <c r="AU921" t="str">
        <f>IF(OR(Table1[[#This Row],[Rodents]],Table1[[#This Row],[Human]],Table1[[#This Row],[Pig]]),OR(ISNUMBER(FIND("brain",C921)),ISNUMBER(FIND("neur",C921)),ISNUMBER(FIND("nerv",C921))),"NA")</f>
        <v>NA</v>
      </c>
      <c r="AV921" t="str">
        <f>IF(OR(Table1[[#This Row],[Rodents]],Table1[[#This Row],[Human]],Table1[[#This Row],[Pig]]),OR(ISNUMBER(FIND("heart",C921)),ISNUMBER(FIND("cardi",C921))),"NA")</f>
        <v>NA</v>
      </c>
      <c r="AW921" t="str">
        <f>IF(OR(Table1[[#This Row],[Rodents]],Table1[[#This Row],[Human]],Table1[[#This Row],[Pig]]),OR(ISNUMBER(FIND("gastro",C921)),ISNUMBER(FIND("intesti",C921)),ISNUMBER(FIND("stomach",C921))),"NA")</f>
        <v>NA</v>
      </c>
      <c r="AX921" t="str">
        <f>IF(OR(Table1[[#This Row],[Rodents]],Table1[[#This Row],[Human]],Table1[[#This Row],[Pig]]),NOT(OR(AQ921,AR921,AS921,AT921,AU921,AV921,AW921)),"NA")</f>
        <v>NA</v>
      </c>
      <c r="AY921" t="b">
        <f>OR(ISNUMBER(FIND("SWCNT",C921)),ISNUMBER(FIND("SWNT",C921)),ISNUMBER(FIND("single-wall",C921)),ISNUMBER(FIND("single wall",C921)),ISNUMBER(FIND("Single wall",C921)),ISNUMBER(FIND("Single-wall",C921)),ISNUMBER(FIND("SWCNT",B921)),ISNUMBER(FIND("SWNT",B921)),ISNUMBER(FIND("single-wall",B921)),ISNUMBER(FIND("single wall",B921)),ISNUMBER(FIND("Single-wall",B921)),ISNUMBER(FIND("Single wall",B921)))</f>
        <v>1</v>
      </c>
      <c r="AZ921" t="b">
        <f>OR(ISNUMBER(FIND("MWCNT",C921)),ISNUMBER(FIND("MWNT",C921)),ISNUMBER(FIND("multi-wall",C921)),ISNUMBER(FIND("multi wall",C921)),ISNUMBER(FIND("multiwall",C921)),ISNUMBER(FIND("Multi-wall",C921)),ISNUMBER(FIND("Multi wall",C921)),ISNUMBER(FIND("Multiwall",C921)),ISNUMBER(FIND("MWCNT",B921)),ISNUMBER(FIND("MWNT",B921)),ISNUMBER(FIND("multi-wall",B921)),ISNUMBER(FIND("multi wall",B921)),ISNUMBER(FIND("multiwall",B921)),ISNUMBER(FIND("Multi-wall",B921)),ISNUMBER(FIND("Multi wall",B921)),ISNUMBER(FIND("Multiwall",B921)),ISNUMBER(FIND("Double-wall",B921)),ISNUMBER(FIND("Double wall",B921)),ISNUMBER(FIND("Doublewall",B921)),ISNUMBER(FIND("double-wall",B921)),ISNUMBER(FIND("double wall",B921)),ISNUMBER(FIND("doublewall",B921)))</f>
        <v>0</v>
      </c>
      <c r="BA921" t="b">
        <f>AND(Table1[[#This Row],[SWCNT]],Table1[[#This Row],[MWCNT]])</f>
        <v>0</v>
      </c>
      <c r="BB921" t="b">
        <f>IF(Table1[[#This Row],[SWCNT]]=TRUE,FALSE,IF(Table1[[#This Row],[MWCNT]]=TRUE,FALSE,TRUE))</f>
        <v>0</v>
      </c>
      <c r="BC921" s="18"/>
    </row>
    <row r="922" spans="1:55" ht="203.5">
      <c r="A922" t="s">
        <v>1987</v>
      </c>
      <c r="B922" s="2" t="s">
        <v>1990</v>
      </c>
      <c r="C922" s="16" t="s">
        <v>1993</v>
      </c>
      <c r="D922" s="17" t="s">
        <v>278</v>
      </c>
      <c r="E922" s="2">
        <v>2018</v>
      </c>
      <c r="F922" t="b">
        <f>OR(ISNUMBER(FIND("cytotoxic",C922)),ISNUMBER(FIND("Cytotoxic",C922)),ISNUMBER(FIND("cellular toxicity",C922)),ISNUMBER(FIND("cell death",C922)),ISNUMBER(FIND("viable",C922)),ISNUMBER(FIND("phytotoxic",C922)),ISNUMBER(FIND("acute toxicity",C922)),ISNUMBER(FIND("MTT",C922)),ISNUMBER(FIND("survival",C922)),ISNUMBER(FIND("prolifer",C922)),ISNUMBER(FIND("apoptosis",C922)),ISNUMBER(FIND("neurotoxic",C922)),ISNUMBER(FIND("  lysis ",C922)),ISNUMBER(FIND("necrosis",C922)),ISNUMBER(FIND("cellular death",C922))*3,ISNUMBER(FIND("LDH",C922)),ISNUMBER(FIND("Acute toxicity",C922)))</f>
        <v>0</v>
      </c>
      <c r="G922" t="b">
        <f>OR(ISNUMBER(FIND("genotoxic",C922)),ISNUMBER(FIND("genotoxicity",C922)),ISNUMBER(FIND("DNA damage",C922)),ISNUMBER(FIND("DNA",C922)),ISNUMBER(FIND("RNA",C922)),ISNUMBER(FIND("mesothelioma",C922)),ISNUMBER(FIND("carcino",C922)),ISNUMBER(FIND("mutagen",C922)),ISNUMBER(FIND("genetic",C922)))</f>
        <v>0</v>
      </c>
      <c r="H922" t="b">
        <f>OR(ISNUMBER(FIND("inflammatory",C922)),ISNUMBER(FIND("inflamm",C922)))</f>
        <v>0</v>
      </c>
      <c r="I922" t="b">
        <f>OR(ISNUMBER(FIND("immune",C922)),ISNUMBER(FIND("immunological",C922)),ISNUMBER(FIND("interleuk",C922)),ISNUMBER(FIND("platelet activation",C922)),ISNUMBER(FIND("monocyte",C922)),ISNUMBER(FIND("leukocyte",C922)),ISNUMBER(FIND("cytokine",C922)),ISNUMBER(FIND("CD4",C922)),ISNUMBER(FIND("CD8",C922)),ISNUMBER(FIND("T-cell",C922)))</f>
        <v>0</v>
      </c>
      <c r="J922" t="b">
        <f>OR(ISNUMBER(FIND("reactive oxygen",C922)),ISNUMBER(FIND("ROS",C922)),ISNUMBER(FIND("free radical",C922)),ISNUMBER(FIND("oxidative stress",C922)),ISNUMBER(FIND("peroxid",C922)),ISNUMBER(FIND("oxidative",C922)),ISNUMBER(FIND("antioxid",C922)))</f>
        <v>0</v>
      </c>
      <c r="K922" t="b">
        <f>OR(ISNUMBER(FIND("autophag",C922)))</f>
        <v>0</v>
      </c>
      <c r="L922" t="b">
        <f>OR(ISNUMBER(FIND("morpholog",C922)))</f>
        <v>0</v>
      </c>
      <c r="M922" t="b">
        <f>OR(ISNUMBER(FIND("fibrosis",C922)),ISNUMBER(FIND("Fibrosis",C922)),ISNUMBER(FIND("fibrot",C922)))</f>
        <v>0</v>
      </c>
      <c r="N922" t="b">
        <f>OR(ISNUMBER(FIND("offspring",C922)),ISNUMBER(FIND("Parental",C922)),ISNUMBER(FIND("parental",C922)),ISNUMBER(FIND("germline",C922)),ISNUMBER(FIND("reproduc",C922)),ISNUMBER(FIND("embryo",C922)))</f>
        <v>0</v>
      </c>
      <c r="O922" t="b">
        <f>OR(ISNUMBER(FIND("metabol",C922)),ISNUMBER(FIND("Metabol",C922)),ISNUMBER(FIND("digest",C922)),ISNUMBER(FIND("mitochon",C922)))</f>
        <v>0</v>
      </c>
      <c r="P922" t="b">
        <f>OR(ISNUMBER(FIND("ecotox",C922)),ISNUMBER(FIND("Ecotox",B922)),ISNUMBER(FIND("ecotox",B922)),ISNUMBER(FIND("Ecotox",C922)))</f>
        <v>0</v>
      </c>
      <c r="Q922" t="b">
        <f>OR(ISNUMBER(FIND("Bioaccum",C922)),ISNUMBER(FIND("bioaccum",C922)),ISNUMBER(FIND("accum",C922)))</f>
        <v>0</v>
      </c>
      <c r="R922" t="b">
        <f>OR(ISNUMBER(FIND("Occupation",C922)),ISNUMBER(FIND("occupation",C922)),ISNUMBER(FIND("worker",C922)),ISNUMBER(FIND("workforce",C922)))</f>
        <v>0</v>
      </c>
      <c r="S922" t="b">
        <f>NOT(OR(F922,G922,H922,I922,J922,K922,L922,M922,N922,O922,P922,Q922,R922))</f>
        <v>1</v>
      </c>
      <c r="U922" t="b">
        <f>OR(Table1[[#This Row],[Inflammation]],Table1[[#This Row],[Immune]])</f>
        <v>0</v>
      </c>
      <c r="V922" t="str">
        <f>IF(OR(Table1[[#This Row],[Rodents]],Table1[[#This Row],[Human]],Table1[[#This Row],[Pig]]),OR(ISNUMBER(FIND("intratrach",C922)),ISNUMBER(FIND("nasal ",C922)),ISNUMBER(FIND("instill",C922))),"NA")</f>
        <v>NA</v>
      </c>
      <c r="W922" t="str">
        <f>IF(OR(Table1[[#This Row],[Rodents]],Table1[[#This Row],[Human]],Table1[[#This Row],[Pig]]),OR(ISNUMBER(FIND("dermal",C922)),ISNUMBER(FIND("skin ",C922))),"NA")</f>
        <v>NA</v>
      </c>
      <c r="X922" t="str">
        <f>IF(OR(Table1[[#This Row],[Rodents]],Table1[[#This Row],[Human]],Table1[[#This Row],[Pig]]),OR(ISNUMBER(FIND("injected",C922)),ISNUMBER(FIND("periton",C922)),ISNUMBER(FIND("intrascrot",C922))),"NA")</f>
        <v>NA</v>
      </c>
      <c r="Y922" t="str">
        <f>IF(OR(Table1[[#This Row],[Rodents]],Table1[[#This Row],[Human]],Table1[[#This Row],[Pig]]),NOT(OR(Table1[[#This Row],[Inhaled/Intratracheal/intranasal]],Table1[[#This Row],[Dermal]],Table1[[#This Row],[Injected]])),"NA")</f>
        <v>NA</v>
      </c>
      <c r="AA922" t="b">
        <f>OR(ISNUMBER(FIND("fish ",C922)),ISNUMBER(FIND("Fish ",C922)),ISNUMBER(FIND("aquatic",C922)),ISNUMBER(FIND("daphnids",C922)),ISNUMBER(FIND("Carcinus maenas",C922)),ISNUMBER(FIND("Daphnia",C922)),ISNUMBER(FIND("Ruditapes philippinarum",C922)),ISNUMBER(FIND("daphnia",C922)),ISNUMBER(FIND("marine",C922)),ISNUMBER(FIND("mussel",C922)),ISNUMBER(FIND("algae",C922)),ISNUMBER(FIND("Donax faba",C922)),ISNUMBER(FIND("estuarine",C922)),ISNUMBER(FIND("snail",C922)),ISNUMBER(FIND("Prorocentrum donghaiense",C922)) )</f>
        <v>0</v>
      </c>
      <c r="AB922" t="b">
        <f>OR(ISNUMBER(FIND(" rat ",C922)),ISNUMBER(FIND(" rats ",C922)),ISNUMBER(FIND(" Rats ",C922)),ISNUMBER(FIND(" Rat ",C922)),ISNUMBER(FIND(" rat.",C922)),ISNUMBER(FIND(" rats.",C922)),ISNUMBER(FIND("mouse",C922)),ISNUMBER(FIND("mice",C922)), ISNUMBER(FIND(" Mice",C922)))</f>
        <v>0</v>
      </c>
      <c r="AC922" t="b">
        <f>OR(ISNUMBER(FIND(" cell ",C922)),ISNUMBER(FIND("fibroblast",C922)),ISNUMBER(FIND("macrophage",C922)),ISNUMBER(FIND("epithelial",C922)),ISNUMBER(FIND("endothelial",C922)),ISNUMBER(FIND("neuron",C922)),ISNUMBER(FIND(" cells ",C922)),ISNUMBER(FIND("RBC",C922)),ISNUMBER(FIND("mitochond",C922)),ISNUMBER(FIND("adipocyte",C922)),ISNUMBER(FIND("osteo",C922)),ISNUMBER(FIND("keratin",C922)),ISNUMBER(FIND(" cell's ",C922)),ISNUMBER(FIND("eukary",C922)),ISNUMBER(FIND("sperm",C922)))</f>
        <v>1</v>
      </c>
      <c r="AD922" t="b">
        <f>OR(ISNUMBER(FIND("human",B922)),ISNUMBER(FIND("workers",B922)),ISNUMBER(FIND("workforces",B922)),ISNUMBER(FIND("occupational",B922)),ISNUMBER(FIND("Case report",B922)),ISNUMBER(FIND("Workplaces",B922)),ISNUMBER(FIND("worker",B922)))</f>
        <v>0</v>
      </c>
      <c r="AE922" t="b">
        <f>OR(ISNUMBER(FIND(" plant ",C922)),ISNUMBER(FIND("Plant ",C922)),ISNUMBER(FIND("tomato",C922)),ISNUMBER(FIND("plants",C922)),ISNUMBER(FIND("Plants",C922)),ISNUMBER(FIND("algae",C922)),ISNUMBER(FIND("lettuce",C922)),ISNUMBER(FIND("green gram sprouts ",C922)),ISNUMBER(FIND("Cucurbita pepo",C922)),ISNUMBER(FIND("bean ",C922)),ISNUMBER(FIND("chloroplast",C922)),ISNUMBER(FIND("chlorophyll",C922)),ISNUMBER(FIND("seedling",C922)),ISNUMBER(FIND("canola",C922)),ISNUMBER(FIND("shoot",C922)),ISNUMBER(FIND("photosynthes",C922)),ISNUMBER(FIND(" leaves ",C922)),,ISNUMBER(FIND("agriculture",C922)),ISNUMBER(FIND(" crops ",C922)))</f>
        <v>0</v>
      </c>
      <c r="AF922" t="b">
        <f>OR(ISNUMBER(FIND("bacteria",C922)),ISNUMBER(FIND("Bacteria",C922)),ISNUMBER(FIND("Bacterium",C922)),ISNUMBER(FIND("bacterium",C922)),ISNUMBER(FIND(" coli ",C922)))</f>
        <v>0</v>
      </c>
      <c r="AG922" t="b">
        <f>OR(ISNUMBER(FIND("fungi",C922)),ISNUMBER(FIND("Fungi",C922)),ISNUMBER(FIND("fungus",C922)),ISNUMBER(FIND("Fungus",C922)),ISNUMBER(FIND("mushroom",C922)),ISNUMBER(FIND("Mushroom",C922)),ISNUMBER(FIND(" mold ",C922)))</f>
        <v>0</v>
      </c>
      <c r="AH922" t="b">
        <f>OR(ISNUMBER(FIND("Pig ",C922)),ISNUMBER(FIND("pig ",C922)),ISNUMBER(FIND("Pigs ",C922)),ISNUMBER(FIND("pigs ",C922)))</f>
        <v>0</v>
      </c>
      <c r="AI922" t="b">
        <f>OR(ISNUMBER(FIND(" C. elegans",C922)),ISNUMBER(FIND("Caenorhabditis elegans",C922)),ISNUMBER(FIND("earthworms",C922)),ISNUMBER(FIND(" Ficopomatus enigmaticus",C922)),ISNUMBER(FIND("larva",C922)),ISNUMBER(FIND("Lumbriculus variegatus",C922)),ISNUMBER(FIND("nematode",C922)))</f>
        <v>0</v>
      </c>
      <c r="AJ922" t="b">
        <f>NOT(OR(AA922,AB922,AC922,AD922,AE922,AF922,AG922,AH922,AI922))</f>
        <v>0</v>
      </c>
      <c r="AL922" t="b">
        <f>OR(AA922,AB922,AD922,AE922,AF922,AG922,AH922,AI922)</f>
        <v>0</v>
      </c>
      <c r="AM922" t="b">
        <f>IF(Table1[[#This Row],[In vivo?]],IF(Table1[[#This Row],[Cell]],FALSE,TRUE),FALSE)</f>
        <v>0</v>
      </c>
      <c r="AN922" t="b">
        <f>AND(AC922,AL922)</f>
        <v>0</v>
      </c>
      <c r="AO922" t="b">
        <f>IF(Table1[[#This Row],[Cell]],IF(Table1[[#This Row],[In vivo?]],FALSE,TRUE),FALSE)</f>
        <v>1</v>
      </c>
      <c r="AP922" t="b">
        <f>NOT(OR(Table1[[#This Row],[In vivo?]],Table1[[#This Row],[Only in Cell]]))</f>
        <v>0</v>
      </c>
      <c r="AQ922" t="str">
        <f>IF(OR(Table1[[#This Row],[Rodents]],Table1[[#This Row],[Human]],Table1[[#This Row],[Pig]]),OR(ISNUMBER(FIND("pulmonary",C922)),ISNUMBER(FIND("lung",C922))),"NA")</f>
        <v>NA</v>
      </c>
      <c r="AR922" t="str">
        <f>IF(OR(Table1[[#This Row],[Rodents]],Table1[[#This Row],[Human]],Table1[[#This Row],[Pig]]),OR(ISNUMBER(FIND("skin",C922)),ISNUMBER(FIND("dermal",C922))),"NA")</f>
        <v>NA</v>
      </c>
      <c r="AS922" t="str">
        <f>IF(OR(Table1[[#This Row],[Rodents]],Table1[[#This Row],[Human]],Table1[[#This Row],[Pig]]),OR(ISNUMBER(FIND("liver",C922)),ISNUMBER(FIND("hepat",C922))),"NA")</f>
        <v>NA</v>
      </c>
      <c r="AT922" t="str">
        <f>IF(OR(Table1[[#This Row],[Rodents]],Table1[[#This Row],[Human]],Table1[[#This Row],[Pig]]),OR(ISNUMBER(FIND("kidney",C922)),ISNUMBER(FIND("neph",C922))),"NA")</f>
        <v>NA</v>
      </c>
      <c r="AU922" t="str">
        <f>IF(OR(Table1[[#This Row],[Rodents]],Table1[[#This Row],[Human]],Table1[[#This Row],[Pig]]),OR(ISNUMBER(FIND("brain",C922)),ISNUMBER(FIND("neur",C922)),ISNUMBER(FIND("nerv",C922))),"NA")</f>
        <v>NA</v>
      </c>
      <c r="AV922" t="str">
        <f>IF(OR(Table1[[#This Row],[Rodents]],Table1[[#This Row],[Human]],Table1[[#This Row],[Pig]]),OR(ISNUMBER(FIND("heart",C922)),ISNUMBER(FIND("cardi",C922))),"NA")</f>
        <v>NA</v>
      </c>
      <c r="AW922" t="str">
        <f>IF(OR(Table1[[#This Row],[Rodents]],Table1[[#This Row],[Human]],Table1[[#This Row],[Pig]]),OR(ISNUMBER(FIND("gastro",C922)),ISNUMBER(FIND("intesti",C922)),ISNUMBER(FIND("stomach",C922))),"NA")</f>
        <v>NA</v>
      </c>
      <c r="AX922" t="str">
        <f>IF(OR(Table1[[#This Row],[Rodents]],Table1[[#This Row],[Human]],Table1[[#This Row],[Pig]]),NOT(OR(AQ922,AR922,AS922,AT922,AU922,AV922,AW922)),"NA")</f>
        <v>NA</v>
      </c>
      <c r="AY922" t="b">
        <f>OR(ISNUMBER(FIND("SWCNT",C922)),ISNUMBER(FIND("SWNT",C922)),ISNUMBER(FIND("single-wall",C922)),ISNUMBER(FIND("single wall",C922)),ISNUMBER(FIND("Single wall",C922)),ISNUMBER(FIND("Single-wall",C922)),ISNUMBER(FIND("SWCNT",B922)),ISNUMBER(FIND("SWNT",B922)),ISNUMBER(FIND("single-wall",B922)),ISNUMBER(FIND("single wall",B922)),ISNUMBER(FIND("Single-wall",B922)),ISNUMBER(FIND("Single wall",B922)))</f>
        <v>1</v>
      </c>
      <c r="AZ922" t="b">
        <f>OR(ISNUMBER(FIND("MWCNT",C922)),ISNUMBER(FIND("MWNT",C922)),ISNUMBER(FIND("multi-wall",C922)),ISNUMBER(FIND("multi wall",C922)),ISNUMBER(FIND("multiwall",C922)),ISNUMBER(FIND("Multi-wall",C922)),ISNUMBER(FIND("Multi wall",C922)),ISNUMBER(FIND("Multiwall",C922)),ISNUMBER(FIND("MWCNT",B922)),ISNUMBER(FIND("MWNT",B922)),ISNUMBER(FIND("multi-wall",B922)),ISNUMBER(FIND("multi wall",B922)),ISNUMBER(FIND("multiwall",B922)),ISNUMBER(FIND("Multi-wall",B922)),ISNUMBER(FIND("Multi wall",B922)),ISNUMBER(FIND("Multiwall",B922)),ISNUMBER(FIND("Double-wall",B922)),ISNUMBER(FIND("Double wall",B922)),ISNUMBER(FIND("Doublewall",B922)),ISNUMBER(FIND("double-wall",B922)),ISNUMBER(FIND("double wall",B922)),ISNUMBER(FIND("doublewall",B922)))</f>
        <v>0</v>
      </c>
      <c r="BA922" t="b">
        <f>AND(Table1[[#This Row],[SWCNT]],Table1[[#This Row],[MWCNT]])</f>
        <v>0</v>
      </c>
      <c r="BB922" t="b">
        <f>IF(Table1[[#This Row],[SWCNT]]=TRUE,FALSE,IF(Table1[[#This Row],[MWCNT]]=TRUE,FALSE,TRUE))</f>
        <v>0</v>
      </c>
      <c r="BC922" s="18"/>
    </row>
    <row r="923" spans="1:55" ht="240.5">
      <c r="A923" t="s">
        <v>2350</v>
      </c>
      <c r="B923" s="2" t="s">
        <v>2351</v>
      </c>
      <c r="C923" s="16" t="s">
        <v>2352</v>
      </c>
      <c r="D923" s="17" t="s">
        <v>22</v>
      </c>
      <c r="E923" s="2">
        <v>2017</v>
      </c>
      <c r="F923" t="b">
        <f>OR(ISNUMBER(FIND("cytotoxic",C923)),ISNUMBER(FIND("Cytotoxic",C923)),ISNUMBER(FIND("cellular toxicity",C923)),ISNUMBER(FIND("cell death",C923)),ISNUMBER(FIND("viable",C923)),ISNUMBER(FIND("phytotoxic",C923)),ISNUMBER(FIND("acute toxicity",C923)),ISNUMBER(FIND("MTT",C923)),ISNUMBER(FIND("survival",C923)),ISNUMBER(FIND("prolifer",C923)),ISNUMBER(FIND("apoptosis",C923)),ISNUMBER(FIND("neurotoxic",C923)),ISNUMBER(FIND("  lysis ",C923)),ISNUMBER(FIND("necrosis",C923)),ISNUMBER(FIND("cellular death",C923))*3,ISNUMBER(FIND("LDH",C923)),ISNUMBER(FIND("Acute toxicity",C923)))</f>
        <v>0</v>
      </c>
      <c r="G923" t="b">
        <f>OR(ISNUMBER(FIND("genotoxic",C923)),ISNUMBER(FIND("genotoxicity",C923)),ISNUMBER(FIND("DNA damage",C923)),ISNUMBER(FIND("DNA",C923)),ISNUMBER(FIND("RNA",C923)),ISNUMBER(FIND("mesothelioma",C923)),ISNUMBER(FIND("carcino",C923)),ISNUMBER(FIND("mutagen",C923)),ISNUMBER(FIND("genetic",C923)))</f>
        <v>0</v>
      </c>
      <c r="H923" t="b">
        <f>OR(ISNUMBER(FIND("inflammatory",C923)),ISNUMBER(FIND("inflamm",C923)))</f>
        <v>0</v>
      </c>
      <c r="I923" t="b">
        <f>OR(ISNUMBER(FIND("immune",C923)),ISNUMBER(FIND("immunological",C923)),ISNUMBER(FIND("interleuk",C923)),ISNUMBER(FIND("platelet activation",C923)),ISNUMBER(FIND("monocyte",C923)),ISNUMBER(FIND("leukocyte",C923)),ISNUMBER(FIND("cytokine",C923)),ISNUMBER(FIND("CD4",C923)),ISNUMBER(FIND("CD8",C923)),ISNUMBER(FIND("T-cell",C923)))</f>
        <v>0</v>
      </c>
      <c r="J923" t="b">
        <f>OR(ISNUMBER(FIND("reactive oxygen",C923)),ISNUMBER(FIND("ROS",C923)),ISNUMBER(FIND("free radical",C923)),ISNUMBER(FIND("oxidative stress",C923)),ISNUMBER(FIND("peroxid",C923)),ISNUMBER(FIND("oxidative",C923)),ISNUMBER(FIND("antioxid",C923)))</f>
        <v>0</v>
      </c>
      <c r="K923" t="b">
        <f>OR(ISNUMBER(FIND("autophag",C923)))</f>
        <v>0</v>
      </c>
      <c r="L923" t="b">
        <f>OR(ISNUMBER(FIND("morpholog",C923)))</f>
        <v>0</v>
      </c>
      <c r="M923" t="b">
        <f>OR(ISNUMBER(FIND("fibrosis",C923)),ISNUMBER(FIND("Fibrosis",C923)),ISNUMBER(FIND("fibrot",C923)))</f>
        <v>0</v>
      </c>
      <c r="N923" t="b">
        <f>OR(ISNUMBER(FIND("offspring",C923)),ISNUMBER(FIND("Parental",C923)),ISNUMBER(FIND("parental",C923)),ISNUMBER(FIND("germline",C923)),ISNUMBER(FIND("reproduc",C923)),ISNUMBER(FIND("embryo",C923)))</f>
        <v>0</v>
      </c>
      <c r="O923" t="b">
        <f>OR(ISNUMBER(FIND("metabol",C923)),ISNUMBER(FIND("Metabol",C923)),ISNUMBER(FIND("digest",C923)),ISNUMBER(FIND("mitochon",C923)))</f>
        <v>0</v>
      </c>
      <c r="P923" t="b">
        <f>OR(ISNUMBER(FIND("ecotox",C923)),ISNUMBER(FIND("Ecotox",B923)),ISNUMBER(FIND("ecotox",B923)),ISNUMBER(FIND("Ecotox",C923)))</f>
        <v>0</v>
      </c>
      <c r="Q923" t="b">
        <f>OR(ISNUMBER(FIND("Bioaccum",C923)),ISNUMBER(FIND("bioaccum",C923)),ISNUMBER(FIND("accum",C923)))</f>
        <v>0</v>
      </c>
      <c r="R923" t="b">
        <f>OR(ISNUMBER(FIND("Occupation",C923)),ISNUMBER(FIND("occupation",C923)),ISNUMBER(FIND("worker",C923)),ISNUMBER(FIND("workforce",C923)))</f>
        <v>0</v>
      </c>
      <c r="S923" t="b">
        <f>NOT(OR(F923,G923,H923,I923,J923,K923,L923,M923,N923,O923,P923,Q923,R923))</f>
        <v>1</v>
      </c>
      <c r="U923" t="b">
        <f>OR(Table1[[#This Row],[Inflammation]],Table1[[#This Row],[Immune]])</f>
        <v>0</v>
      </c>
      <c r="V923" t="str">
        <f>IF(OR(Table1[[#This Row],[Rodents]],Table1[[#This Row],[Human]],Table1[[#This Row],[Pig]]),OR(ISNUMBER(FIND("intratrach",C923)),ISNUMBER(FIND("nasal ",C923)),ISNUMBER(FIND("instill",C923))),"NA")</f>
        <v>NA</v>
      </c>
      <c r="W923" t="str">
        <f>IF(OR(Table1[[#This Row],[Rodents]],Table1[[#This Row],[Human]],Table1[[#This Row],[Pig]]),OR(ISNUMBER(FIND("dermal",C923)),ISNUMBER(FIND("skin ",C923))),"NA")</f>
        <v>NA</v>
      </c>
      <c r="X923" t="str">
        <f>IF(OR(Table1[[#This Row],[Rodents]],Table1[[#This Row],[Human]],Table1[[#This Row],[Pig]]),OR(ISNUMBER(FIND("injected",C923)),ISNUMBER(FIND("periton",C923)),ISNUMBER(FIND("intrascrot",C923))),"NA")</f>
        <v>NA</v>
      </c>
      <c r="Y923" t="str">
        <f>IF(OR(Table1[[#This Row],[Rodents]],Table1[[#This Row],[Human]],Table1[[#This Row],[Pig]]),NOT(OR(Table1[[#This Row],[Inhaled/Intratracheal/intranasal]],Table1[[#This Row],[Dermal]],Table1[[#This Row],[Injected]])),"NA")</f>
        <v>NA</v>
      </c>
      <c r="AA923" t="b">
        <f>OR(ISNUMBER(FIND("fish ",C923)),ISNUMBER(FIND("Fish ",C923)),ISNUMBER(FIND("aquatic",C923)),ISNUMBER(FIND("daphnids",C923)),ISNUMBER(FIND("Carcinus maenas",C923)),ISNUMBER(FIND("Daphnia",C923)),ISNUMBER(FIND("Ruditapes philippinarum",C923)),ISNUMBER(FIND("daphnia",C923)),ISNUMBER(FIND("marine",C923)),ISNUMBER(FIND("mussel",C923)),ISNUMBER(FIND("algae",C923)),ISNUMBER(FIND("Donax faba",C923)),ISNUMBER(FIND("estuarine",C923)),ISNUMBER(FIND("snail",C923)),ISNUMBER(FIND("Prorocentrum donghaiense",C923)) )</f>
        <v>0</v>
      </c>
      <c r="AB923" t="b">
        <f>OR(ISNUMBER(FIND(" rat ",C923)),ISNUMBER(FIND(" rats ",C923)),ISNUMBER(FIND(" Rats ",C923)),ISNUMBER(FIND(" Rat ",C923)),ISNUMBER(FIND(" rat.",C923)),ISNUMBER(FIND(" rats.",C923)),ISNUMBER(FIND("mouse",C923)),ISNUMBER(FIND("mice",C923)), ISNUMBER(FIND(" Mice",C923)))</f>
        <v>0</v>
      </c>
      <c r="AC923" t="b">
        <f>OR(ISNUMBER(FIND(" cell ",C923)),ISNUMBER(FIND("fibroblast",C923)),ISNUMBER(FIND("macrophage",C923)),ISNUMBER(FIND("epithelial",C923)),ISNUMBER(FIND("endothelial",C923)),ISNUMBER(FIND("neuron",C923)),ISNUMBER(FIND(" cells ",C923)),ISNUMBER(FIND("RBC",C923)),ISNUMBER(FIND("mitochond",C923)),ISNUMBER(FIND("adipocyte",C923)),ISNUMBER(FIND("osteo",C923)),ISNUMBER(FIND("keratin",C923)),ISNUMBER(FIND(" cell's ",C923)),ISNUMBER(FIND("eukary",C923)),ISNUMBER(FIND("sperm",C923)))</f>
        <v>1</v>
      </c>
      <c r="AD923" t="b">
        <f>OR(ISNUMBER(FIND("human",B923)),ISNUMBER(FIND("workers",B923)),ISNUMBER(FIND("workforces",B923)),ISNUMBER(FIND("occupational",B923)),ISNUMBER(FIND("Case report",B923)),ISNUMBER(FIND("Workplaces",B923)),ISNUMBER(FIND("worker",B923)))</f>
        <v>0</v>
      </c>
      <c r="AE923" t="b">
        <f>OR(ISNUMBER(FIND(" plant ",C923)),ISNUMBER(FIND("Plant ",C923)),ISNUMBER(FIND("tomato",C923)),ISNUMBER(FIND("plants",C923)),ISNUMBER(FIND("Plants",C923)),ISNUMBER(FIND("algae",C923)),ISNUMBER(FIND("lettuce",C923)),ISNUMBER(FIND("green gram sprouts ",C923)),ISNUMBER(FIND("Cucurbita pepo",C923)),ISNUMBER(FIND("bean ",C923)),ISNUMBER(FIND("chloroplast",C923)),ISNUMBER(FIND("chlorophyll",C923)),ISNUMBER(FIND("seedling",C923)),ISNUMBER(FIND("canola",C923)),ISNUMBER(FIND("shoot",C923)),ISNUMBER(FIND("photosynthes",C923)),ISNUMBER(FIND(" leaves ",C923)),,ISNUMBER(FIND("agriculture",C923)),ISNUMBER(FIND(" crops ",C923)))</f>
        <v>0</v>
      </c>
      <c r="AF923" t="b">
        <f>OR(ISNUMBER(FIND("bacteria",C923)),ISNUMBER(FIND("Bacteria",C923)),ISNUMBER(FIND("Bacterium",C923)),ISNUMBER(FIND("bacterium",C923)),ISNUMBER(FIND(" coli ",C923)))</f>
        <v>1</v>
      </c>
      <c r="AG923" t="b">
        <f>OR(ISNUMBER(FIND("fungi",C923)),ISNUMBER(FIND("Fungi",C923)),ISNUMBER(FIND("fungus",C923)),ISNUMBER(FIND("Fungus",C923)),ISNUMBER(FIND("mushroom",C923)),ISNUMBER(FIND("Mushroom",C923)),ISNUMBER(FIND(" mold ",C923)))</f>
        <v>0</v>
      </c>
      <c r="AH923" t="b">
        <f>OR(ISNUMBER(FIND("Pig ",C923)),ISNUMBER(FIND("pig ",C923)),ISNUMBER(FIND("Pigs ",C923)),ISNUMBER(FIND("pigs ",C923)))</f>
        <v>0</v>
      </c>
      <c r="AI923" t="b">
        <f>OR(ISNUMBER(FIND(" C. elegans",C923)),ISNUMBER(FIND("Caenorhabditis elegans",C923)),ISNUMBER(FIND("earthworms",C923)),ISNUMBER(FIND(" Ficopomatus enigmaticus",C923)),ISNUMBER(FIND("larva",C923)),ISNUMBER(FIND("Lumbriculus variegatus",C923)),ISNUMBER(FIND("nematode",C923)))</f>
        <v>0</v>
      </c>
      <c r="AJ923" t="b">
        <f>NOT(OR(AA923,AB923,AC923,AD923,AE923,AF923,AG923,AH923,AI923))</f>
        <v>0</v>
      </c>
      <c r="AL923" t="b">
        <f>OR(AA923,AB923,AD923,AE923,AF923,AG923,AH923,AI923)</f>
        <v>1</v>
      </c>
      <c r="AM923" t="b">
        <f>IF(Table1[[#This Row],[In vivo?]],IF(Table1[[#This Row],[Cell]],FALSE,TRUE),FALSE)</f>
        <v>0</v>
      </c>
      <c r="AN923" t="b">
        <f>AND(AC923,AL923)</f>
        <v>1</v>
      </c>
      <c r="AO923" t="b">
        <f>IF(Table1[[#This Row],[Cell]],IF(Table1[[#This Row],[In vivo?]],FALSE,TRUE),FALSE)</f>
        <v>0</v>
      </c>
      <c r="AP923" t="b">
        <f>NOT(OR(Table1[[#This Row],[In vivo?]],Table1[[#This Row],[Only in Cell]]))</f>
        <v>0</v>
      </c>
      <c r="AQ923" t="str">
        <f>IF(OR(Table1[[#This Row],[Rodents]],Table1[[#This Row],[Human]],Table1[[#This Row],[Pig]]),OR(ISNUMBER(FIND("pulmonary",C923)),ISNUMBER(FIND("lung",C923))),"NA")</f>
        <v>NA</v>
      </c>
      <c r="AR923" t="str">
        <f>IF(OR(Table1[[#This Row],[Rodents]],Table1[[#This Row],[Human]],Table1[[#This Row],[Pig]]),OR(ISNUMBER(FIND("skin",C923)),ISNUMBER(FIND("dermal",C923))),"NA")</f>
        <v>NA</v>
      </c>
      <c r="AS923" t="str">
        <f>IF(OR(Table1[[#This Row],[Rodents]],Table1[[#This Row],[Human]],Table1[[#This Row],[Pig]]),OR(ISNUMBER(FIND("liver",C923)),ISNUMBER(FIND("hepat",C923))),"NA")</f>
        <v>NA</v>
      </c>
      <c r="AT923" t="str">
        <f>IF(OR(Table1[[#This Row],[Rodents]],Table1[[#This Row],[Human]],Table1[[#This Row],[Pig]]),OR(ISNUMBER(FIND("kidney",C923)),ISNUMBER(FIND("neph",C923))),"NA")</f>
        <v>NA</v>
      </c>
      <c r="AU923" t="str">
        <f>IF(OR(Table1[[#This Row],[Rodents]],Table1[[#This Row],[Human]],Table1[[#This Row],[Pig]]),OR(ISNUMBER(FIND("brain",C923)),ISNUMBER(FIND("neur",C923)),ISNUMBER(FIND("nerv",C923))),"NA")</f>
        <v>NA</v>
      </c>
      <c r="AV923" t="str">
        <f>IF(OR(Table1[[#This Row],[Rodents]],Table1[[#This Row],[Human]],Table1[[#This Row],[Pig]]),OR(ISNUMBER(FIND("heart",C923)),ISNUMBER(FIND("cardi",C923))),"NA")</f>
        <v>NA</v>
      </c>
      <c r="AW923" t="str">
        <f>IF(OR(Table1[[#This Row],[Rodents]],Table1[[#This Row],[Human]],Table1[[#This Row],[Pig]]),OR(ISNUMBER(FIND("gastro",C923)),ISNUMBER(FIND("intesti",C923)),ISNUMBER(FIND("stomach",C923))),"NA")</f>
        <v>NA</v>
      </c>
      <c r="AX923" t="str">
        <f>IF(OR(Table1[[#This Row],[Rodents]],Table1[[#This Row],[Human]],Table1[[#This Row],[Pig]]),NOT(OR(AQ923,AR923,AS923,AT923,AU923,AV923,AW923)),"NA")</f>
        <v>NA</v>
      </c>
      <c r="AY923" t="b">
        <f>OR(ISNUMBER(FIND("SWCNT",C923)),ISNUMBER(FIND("SWNT",C923)),ISNUMBER(FIND("single-wall",C923)),ISNUMBER(FIND("single wall",C923)),ISNUMBER(FIND("Single wall",C923)),ISNUMBER(FIND("Single-wall",C923)),ISNUMBER(FIND("SWCNT",B923)),ISNUMBER(FIND("SWNT",B923)),ISNUMBER(FIND("single-wall",B923)),ISNUMBER(FIND("single wall",B923)),ISNUMBER(FIND("Single-wall",B923)),ISNUMBER(FIND("Single wall",B923)))</f>
        <v>0</v>
      </c>
      <c r="AZ923" t="b">
        <f>OR(ISNUMBER(FIND("MWCNT",C923)),ISNUMBER(FIND("MWNT",C923)),ISNUMBER(FIND("multi-wall",C923)),ISNUMBER(FIND("multi wall",C923)),ISNUMBER(FIND("multiwall",C923)),ISNUMBER(FIND("Multi-wall",C923)),ISNUMBER(FIND("Multi wall",C923)),ISNUMBER(FIND("Multiwall",C923)),ISNUMBER(FIND("MWCNT",B923)),ISNUMBER(FIND("MWNT",B923)),ISNUMBER(FIND("multi-wall",B923)),ISNUMBER(FIND("multi wall",B923)),ISNUMBER(FIND("multiwall",B923)),ISNUMBER(FIND("Multi-wall",B923)),ISNUMBER(FIND("Multi wall",B923)),ISNUMBER(FIND("Multiwall",B923)),ISNUMBER(FIND("Double-wall",B923)),ISNUMBER(FIND("Double wall",B923)),ISNUMBER(FIND("Doublewall",B923)),ISNUMBER(FIND("double-wall",B923)),ISNUMBER(FIND("double wall",B923)),ISNUMBER(FIND("doublewall",B923)))</f>
        <v>1</v>
      </c>
      <c r="BA923" t="b">
        <f>AND(Table1[[#This Row],[SWCNT]],Table1[[#This Row],[MWCNT]])</f>
        <v>0</v>
      </c>
      <c r="BB923" t="b">
        <f>IF(Table1[[#This Row],[SWCNT]]=TRUE,FALSE,IF(Table1[[#This Row],[MWCNT]]=TRUE,FALSE,TRUE))</f>
        <v>0</v>
      </c>
      <c r="BC923" s="18"/>
    </row>
    <row r="924" spans="1:55" ht="203.5">
      <c r="A924" t="s">
        <v>2930</v>
      </c>
      <c r="B924" s="2" t="s">
        <v>2934</v>
      </c>
      <c r="C924" s="16" t="s">
        <v>2938</v>
      </c>
      <c r="D924" s="17" t="s">
        <v>54</v>
      </c>
      <c r="E924" s="2">
        <v>2015</v>
      </c>
      <c r="F924" t="b">
        <f>OR(ISNUMBER(FIND("cytotoxic",C924)),ISNUMBER(FIND("Cytotoxic",C924)),ISNUMBER(FIND("cellular toxicity",C924)),ISNUMBER(FIND("cell death",C924)),ISNUMBER(FIND("viable",C924)),ISNUMBER(FIND("phytotoxic",C924)),ISNUMBER(FIND("acute toxicity",C924)),ISNUMBER(FIND("MTT",C924)),ISNUMBER(FIND("survival",C924)),ISNUMBER(FIND("prolifer",C924)),ISNUMBER(FIND("apoptosis",C924)),ISNUMBER(FIND("neurotoxic",C924)),ISNUMBER(FIND("  lysis ",C924)),ISNUMBER(FIND("necrosis",C924)),ISNUMBER(FIND("cellular death",C924))*3,ISNUMBER(FIND("LDH",C924)),ISNUMBER(FIND("Acute toxicity",C924)))</f>
        <v>0</v>
      </c>
      <c r="G924" t="b">
        <f>OR(ISNUMBER(FIND("genotoxic",C924)),ISNUMBER(FIND("genotoxicity",C924)),ISNUMBER(FIND("DNA damage",C924)),ISNUMBER(FIND("DNA",C924)),ISNUMBER(FIND("RNA",C924)),ISNUMBER(FIND("mesothelioma",C924)),ISNUMBER(FIND("carcino",C924)),ISNUMBER(FIND("mutagen",C924)),ISNUMBER(FIND("genetic",C924)))</f>
        <v>0</v>
      </c>
      <c r="H924" t="b">
        <f>OR(ISNUMBER(FIND("inflammatory",C924)),ISNUMBER(FIND("inflamm",C924)))</f>
        <v>0</v>
      </c>
      <c r="I924" t="b">
        <f>OR(ISNUMBER(FIND("immune",C924)),ISNUMBER(FIND("immunological",C924)),ISNUMBER(FIND("interleuk",C924)),ISNUMBER(FIND("platelet activation",C924)),ISNUMBER(FIND("monocyte",C924)),ISNUMBER(FIND("leukocyte",C924)),ISNUMBER(FIND("cytokine",C924)),ISNUMBER(FIND("CD4",C924)),ISNUMBER(FIND("CD8",C924)),ISNUMBER(FIND("T-cell",C924)))</f>
        <v>0</v>
      </c>
      <c r="J924" t="b">
        <f>OR(ISNUMBER(FIND("reactive oxygen",C924)),ISNUMBER(FIND("ROS",C924)),ISNUMBER(FIND("free radical",C924)),ISNUMBER(FIND("oxidative stress",C924)),ISNUMBER(FIND("peroxid",C924)),ISNUMBER(FIND("oxidative",C924)),ISNUMBER(FIND("antioxid",C924)))</f>
        <v>0</v>
      </c>
      <c r="K924" t="b">
        <f>OR(ISNUMBER(FIND("autophag",C924)))</f>
        <v>0</v>
      </c>
      <c r="L924" t="b">
        <f>OR(ISNUMBER(FIND("morpholog",C924)))</f>
        <v>0</v>
      </c>
      <c r="M924" t="b">
        <f>OR(ISNUMBER(FIND("fibrosis",C924)),ISNUMBER(FIND("Fibrosis",C924)),ISNUMBER(FIND("fibrot",C924)))</f>
        <v>0</v>
      </c>
      <c r="N924" t="b">
        <f>OR(ISNUMBER(FIND("offspring",C924)),ISNUMBER(FIND("Parental",C924)),ISNUMBER(FIND("parental",C924)),ISNUMBER(FIND("germline",C924)),ISNUMBER(FIND("reproduc",C924)),ISNUMBER(FIND("embryo",C924)))</f>
        <v>0</v>
      </c>
      <c r="O924" t="b">
        <f>OR(ISNUMBER(FIND("metabol",C924)),ISNUMBER(FIND("Metabol",C924)),ISNUMBER(FIND("digest",C924)),ISNUMBER(FIND("mitochon",C924)))</f>
        <v>0</v>
      </c>
      <c r="P924" t="b">
        <v>1</v>
      </c>
      <c r="Q924" t="b">
        <f>OR(ISNUMBER(FIND("Bioaccum",C924)),ISNUMBER(FIND("bioaccum",C924)),ISNUMBER(FIND("accum",C924)))</f>
        <v>0</v>
      </c>
      <c r="R924" t="b">
        <f>OR(ISNUMBER(FIND("Occupation",C924)),ISNUMBER(FIND("occupation",C924)),ISNUMBER(FIND("worker",C924)),ISNUMBER(FIND("workforce",C924)))</f>
        <v>0</v>
      </c>
      <c r="S924" t="b">
        <f>NOT(OR(F924,G924,H924,I924,J924,K924,L924,M924,N924,O924,P924,Q924,R924))</f>
        <v>0</v>
      </c>
      <c r="T924" t="s">
        <v>6156</v>
      </c>
      <c r="U924" t="b">
        <f>OR(Table1[[#This Row],[Inflammation]],Table1[[#This Row],[Immune]])</f>
        <v>0</v>
      </c>
      <c r="V924" t="str">
        <f>IF(OR(Table1[[#This Row],[Rodents]],Table1[[#This Row],[Human]],Table1[[#This Row],[Pig]]),OR(ISNUMBER(FIND("intratrach",C924)),ISNUMBER(FIND("nasal ",C924)),ISNUMBER(FIND("instill",C924))),"NA")</f>
        <v>NA</v>
      </c>
      <c r="W924" t="str">
        <f>IF(OR(Table1[[#This Row],[Rodents]],Table1[[#This Row],[Human]],Table1[[#This Row],[Pig]]),OR(ISNUMBER(FIND("dermal",C924)),ISNUMBER(FIND("skin ",C924))),"NA")</f>
        <v>NA</v>
      </c>
      <c r="X924" t="str">
        <f>IF(OR(Table1[[#This Row],[Rodents]],Table1[[#This Row],[Human]],Table1[[#This Row],[Pig]]),OR(ISNUMBER(FIND("injected",C924)),ISNUMBER(FIND("periton",C924)),ISNUMBER(FIND("intrascrot",C924))),"NA")</f>
        <v>NA</v>
      </c>
      <c r="Y924" t="str">
        <f>IF(OR(Table1[[#This Row],[Rodents]],Table1[[#This Row],[Human]],Table1[[#This Row],[Pig]]),NOT(OR(Table1[[#This Row],[Inhaled/Intratracheal/intranasal]],Table1[[#This Row],[Dermal]],Table1[[#This Row],[Injected]])),"NA")</f>
        <v>NA</v>
      </c>
      <c r="AA924" t="b">
        <f>OR(ISNUMBER(FIND("fish ",C924)),ISNUMBER(FIND("Fish ",C924)),ISNUMBER(FIND("aquatic",C924)),ISNUMBER(FIND("daphnids",C924)),ISNUMBER(FIND("Carcinus maenas",C924)),ISNUMBER(FIND("Daphnia",C924)),ISNUMBER(FIND("Ruditapes philippinarum",C924)),ISNUMBER(FIND("daphnia",C924)),ISNUMBER(FIND("marine",C924)),ISNUMBER(FIND("mussel",C924)),ISNUMBER(FIND("algae",C924)),ISNUMBER(FIND("Donax faba",C924)),ISNUMBER(FIND("estuarine",C924)),ISNUMBER(FIND("snail",C924)),ISNUMBER(FIND("Prorocentrum donghaiense",C924)) )</f>
        <v>0</v>
      </c>
      <c r="AB924" t="b">
        <f>OR(ISNUMBER(FIND(" rat ",C924)),ISNUMBER(FIND(" rats ",C924)),ISNUMBER(FIND(" Rats ",C924)),ISNUMBER(FIND(" Rat ",C924)),ISNUMBER(FIND(" rat.",C924)),ISNUMBER(FIND(" rats.",C924)),ISNUMBER(FIND("mouse",C924)),ISNUMBER(FIND("mice",C924)), ISNUMBER(FIND(" Mice",C924)))</f>
        <v>0</v>
      </c>
      <c r="AC924" t="b">
        <f>OR(ISNUMBER(FIND(" cell ",C924)),ISNUMBER(FIND("fibroblast",C924)),ISNUMBER(FIND("macrophage",C924)),ISNUMBER(FIND("epithelial",C924)),ISNUMBER(FIND("endothelial",C924)),ISNUMBER(FIND("neuron",C924)),ISNUMBER(FIND(" cells ",C924)),ISNUMBER(FIND("RBC",C924)),ISNUMBER(FIND("mitochond",C924)),ISNUMBER(FIND("adipocyte",C924)),ISNUMBER(FIND("osteo",C924)),ISNUMBER(FIND("keratin",C924)),ISNUMBER(FIND(" cell's ",C924)),ISNUMBER(FIND("eukary",C924)),ISNUMBER(FIND("sperm",C924)))</f>
        <v>1</v>
      </c>
      <c r="AD924" t="b">
        <f>OR(ISNUMBER(FIND("human",B924)),ISNUMBER(FIND("workers",B924)),ISNUMBER(FIND("workforces",B924)),ISNUMBER(FIND("occupational",B924)),ISNUMBER(FIND("Case report",B924)),ISNUMBER(FIND("Workplaces",B924)),ISNUMBER(FIND("worker",B924)))</f>
        <v>0</v>
      </c>
      <c r="AE924" t="b">
        <f>OR(ISNUMBER(FIND(" plant ",C924)),ISNUMBER(FIND("Plant ",C924)),ISNUMBER(FIND("tomato",C924)),ISNUMBER(FIND("plants",C924)),ISNUMBER(FIND("Plants",C924)),ISNUMBER(FIND("algae",C924)),ISNUMBER(FIND("lettuce",C924)),ISNUMBER(FIND("green gram sprouts ",C924)),ISNUMBER(FIND("Cucurbita pepo",C924)),ISNUMBER(FIND("bean ",C924)),ISNUMBER(FIND("chloroplast",C924)),ISNUMBER(FIND("chlorophyll",C924)),ISNUMBER(FIND("seedling",C924)),ISNUMBER(FIND("canola",C924)),ISNUMBER(FIND("shoot",C924)),ISNUMBER(FIND("photosynthes",C924)),ISNUMBER(FIND(" leaves ",C924)),,ISNUMBER(FIND("agriculture",C924)),ISNUMBER(FIND(" crops ",C924)))</f>
        <v>0</v>
      </c>
      <c r="AF924" t="b">
        <f>OR(ISNUMBER(FIND("bacteria",C924)),ISNUMBER(FIND("Bacteria",C924)),ISNUMBER(FIND("Bacterium",C924)),ISNUMBER(FIND("bacterium",C924)),ISNUMBER(FIND(" coli ",C924)))</f>
        <v>0</v>
      </c>
      <c r="AG924" t="b">
        <f>OR(ISNUMBER(FIND("fungi",C924)),ISNUMBER(FIND("Fungi",C924)),ISNUMBER(FIND("fungus",C924)),ISNUMBER(FIND("Fungus",C924)),ISNUMBER(FIND("mushroom",C924)),ISNUMBER(FIND("Mushroom",C924)),ISNUMBER(FIND(" mold ",C924)))</f>
        <v>0</v>
      </c>
      <c r="AH924" t="b">
        <f>OR(ISNUMBER(FIND("Pig ",C924)),ISNUMBER(FIND("pig ",C924)),ISNUMBER(FIND("Pigs ",C924)),ISNUMBER(FIND("pigs ",C924)))</f>
        <v>0</v>
      </c>
      <c r="AI924" t="b">
        <f>OR(ISNUMBER(FIND(" C. elegans",C924)),ISNUMBER(FIND("Caenorhabditis elegans",C924)),ISNUMBER(FIND("earthworms",C924)),ISNUMBER(FIND(" Ficopomatus enigmaticus",C924)),ISNUMBER(FIND("larva",C924)),ISNUMBER(FIND("Lumbriculus variegatus",C924)),ISNUMBER(FIND("nematode",C924)))</f>
        <v>0</v>
      </c>
      <c r="AJ924" t="b">
        <f>NOT(OR(AA924,AB924,AC924,AD924,AE924,AF924,AG924,AH924,AI924))</f>
        <v>0</v>
      </c>
      <c r="AL924" t="b">
        <f>OR(AA924,AB924,AD924,AE924,AF924,AG924,AH924,AI924)</f>
        <v>0</v>
      </c>
      <c r="AM924" t="b">
        <f>IF(Table1[[#This Row],[In vivo?]],IF(Table1[[#This Row],[Cell]],FALSE,TRUE),FALSE)</f>
        <v>0</v>
      </c>
      <c r="AN924" t="b">
        <f>AND(AC924,AL924)</f>
        <v>0</v>
      </c>
      <c r="AO924" t="b">
        <f>IF(Table1[[#This Row],[Cell]],IF(Table1[[#This Row],[In vivo?]],FALSE,TRUE),FALSE)</f>
        <v>1</v>
      </c>
      <c r="AP924" t="b">
        <f>NOT(OR(Table1[[#This Row],[In vivo?]],Table1[[#This Row],[Only in Cell]]))</f>
        <v>0</v>
      </c>
      <c r="AQ924" t="str">
        <f>IF(OR(Table1[[#This Row],[Rodents]],Table1[[#This Row],[Human]],Table1[[#This Row],[Pig]]),OR(ISNUMBER(FIND("pulmonary",C924)),ISNUMBER(FIND("lung",C924))),"NA")</f>
        <v>NA</v>
      </c>
      <c r="AR924" t="str">
        <f>IF(OR(Table1[[#This Row],[Rodents]],Table1[[#This Row],[Human]],Table1[[#This Row],[Pig]]),OR(ISNUMBER(FIND("skin",C924)),ISNUMBER(FIND("dermal",C924))),"NA")</f>
        <v>NA</v>
      </c>
      <c r="AS924" t="str">
        <f>IF(OR(Table1[[#This Row],[Rodents]],Table1[[#This Row],[Human]],Table1[[#This Row],[Pig]]),OR(ISNUMBER(FIND("liver",C924)),ISNUMBER(FIND("hepat",C924))),"NA")</f>
        <v>NA</v>
      </c>
      <c r="AT924" t="str">
        <f>IF(OR(Table1[[#This Row],[Rodents]],Table1[[#This Row],[Human]],Table1[[#This Row],[Pig]]),OR(ISNUMBER(FIND("kidney",C924)),ISNUMBER(FIND("neph",C924))),"NA")</f>
        <v>NA</v>
      </c>
      <c r="AU924" t="str">
        <f>IF(OR(Table1[[#This Row],[Rodents]],Table1[[#This Row],[Human]],Table1[[#This Row],[Pig]]),OR(ISNUMBER(FIND("brain",C924)),ISNUMBER(FIND("neur",C924)),ISNUMBER(FIND("nerv",C924))),"NA")</f>
        <v>NA</v>
      </c>
      <c r="AV924" t="str">
        <f>IF(OR(Table1[[#This Row],[Rodents]],Table1[[#This Row],[Human]],Table1[[#This Row],[Pig]]),OR(ISNUMBER(FIND("heart",C924)),ISNUMBER(FIND("cardi",C924))),"NA")</f>
        <v>NA</v>
      </c>
      <c r="AW924" t="str">
        <f>IF(OR(Table1[[#This Row],[Rodents]],Table1[[#This Row],[Human]],Table1[[#This Row],[Pig]]),OR(ISNUMBER(FIND("gastro",C924)),ISNUMBER(FIND("intesti",C924)),ISNUMBER(FIND("stomach",C924))),"NA")</f>
        <v>NA</v>
      </c>
      <c r="AX924" t="str">
        <f>IF(OR(Table1[[#This Row],[Rodents]],Table1[[#This Row],[Human]],Table1[[#This Row],[Pig]]),NOT(OR(AQ924,AR924,AS924,AT924,AU924,AV924,AW924)),"NA")</f>
        <v>NA</v>
      </c>
      <c r="AY924" t="b">
        <f>OR(ISNUMBER(FIND("SWCNT",C924)),ISNUMBER(FIND("SWNT",C924)),ISNUMBER(FIND("single-wall",C924)),ISNUMBER(FIND("single wall",C924)),ISNUMBER(FIND("Single wall",C924)),ISNUMBER(FIND("Single-wall",C924)),ISNUMBER(FIND("SWCNT",B924)),ISNUMBER(FIND("SWNT",B924)),ISNUMBER(FIND("single-wall",B924)),ISNUMBER(FIND("single wall",B924)),ISNUMBER(FIND("Single-wall",B924)),ISNUMBER(FIND("Single wall",B924)))</f>
        <v>0</v>
      </c>
      <c r="AZ924" t="b">
        <f>OR(ISNUMBER(FIND("MWCNT",C924)),ISNUMBER(FIND("MWNT",C924)),ISNUMBER(FIND("multi-wall",C924)),ISNUMBER(FIND("multi wall",C924)),ISNUMBER(FIND("multiwall",C924)),ISNUMBER(FIND("Multi-wall",C924)),ISNUMBER(FIND("Multi wall",C924)),ISNUMBER(FIND("Multiwall",C924)),ISNUMBER(FIND("MWCNT",B924)),ISNUMBER(FIND("MWNT",B924)),ISNUMBER(FIND("multi-wall",B924)),ISNUMBER(FIND("multi wall",B924)),ISNUMBER(FIND("multiwall",B924)),ISNUMBER(FIND("Multi-wall",B924)),ISNUMBER(FIND("Multi wall",B924)),ISNUMBER(FIND("Multiwall",B924)),ISNUMBER(FIND("Double-wall",B924)),ISNUMBER(FIND("Double wall",B924)),ISNUMBER(FIND("Doublewall",B924)),ISNUMBER(FIND("double-wall",B924)),ISNUMBER(FIND("double wall",B924)),ISNUMBER(FIND("doublewall",B924)))</f>
        <v>1</v>
      </c>
      <c r="BA924" t="b">
        <f>AND(Table1[[#This Row],[SWCNT]],Table1[[#This Row],[MWCNT]])</f>
        <v>0</v>
      </c>
      <c r="BB924" t="b">
        <f>IF(Table1[[#This Row],[SWCNT]]=TRUE,FALSE,IF(Table1[[#This Row],[MWCNT]]=TRUE,FALSE,TRUE))</f>
        <v>0</v>
      </c>
      <c r="BC924" s="18"/>
    </row>
    <row r="925" spans="1:55" ht="222">
      <c r="A925" t="s">
        <v>3072</v>
      </c>
      <c r="B925" s="2" t="s">
        <v>3073</v>
      </c>
      <c r="C925" s="16" t="s">
        <v>3074</v>
      </c>
      <c r="D925" s="17" t="s">
        <v>3075</v>
      </c>
      <c r="E925" s="2">
        <v>2015</v>
      </c>
      <c r="F925" t="b">
        <f>OR(ISNUMBER(FIND("cytotoxic",C925)),ISNUMBER(FIND("Cytotoxic",C925)),ISNUMBER(FIND("cellular toxicity",C925)),ISNUMBER(FIND("cell death",C925)),ISNUMBER(FIND("viable",C925)),ISNUMBER(FIND("phytotoxic",C925)),ISNUMBER(FIND("acute toxicity",C925)),ISNUMBER(FIND("MTT",C925)),ISNUMBER(FIND("survival",C925)),ISNUMBER(FIND("prolifer",C925)),ISNUMBER(FIND("apoptosis",C925)),ISNUMBER(FIND("neurotoxic",C925)),ISNUMBER(FIND("  lysis ",C925)),ISNUMBER(FIND("necrosis",C925)),ISNUMBER(FIND("cellular death",C925))*3,ISNUMBER(FIND("LDH",C925)),ISNUMBER(FIND("Acute toxicity",C925)))</f>
        <v>0</v>
      </c>
      <c r="G925" t="b">
        <f>OR(ISNUMBER(FIND("genotoxic",C925)),ISNUMBER(FIND("genotoxicity",C925)),ISNUMBER(FIND("DNA damage",C925)),ISNUMBER(FIND("DNA",C925)),ISNUMBER(FIND("RNA",C925)),ISNUMBER(FIND("mesothelioma",C925)),ISNUMBER(FIND("carcino",C925)),ISNUMBER(FIND("mutagen",C925)),ISNUMBER(FIND("genetic",C925)))</f>
        <v>0</v>
      </c>
      <c r="H925" t="b">
        <f>OR(ISNUMBER(FIND("inflammatory",C925)),ISNUMBER(FIND("inflamm",C925)))</f>
        <v>0</v>
      </c>
      <c r="I925" t="b">
        <f>OR(ISNUMBER(FIND("immune",C925)),ISNUMBER(FIND("immunological",C925)),ISNUMBER(FIND("interleuk",C925)),ISNUMBER(FIND("platelet activation",C925)),ISNUMBER(FIND("monocyte",C925)),ISNUMBER(FIND("leukocyte",C925)),ISNUMBER(FIND("cytokine",C925)),ISNUMBER(FIND("CD4",C925)),ISNUMBER(FIND("CD8",C925)),ISNUMBER(FIND("T-cell",C925)))</f>
        <v>0</v>
      </c>
      <c r="J925" t="b">
        <f>OR(ISNUMBER(FIND("reactive oxygen",C925)),ISNUMBER(FIND("ROS",C925)),ISNUMBER(FIND("free radical",C925)),ISNUMBER(FIND("oxidative stress",C925)),ISNUMBER(FIND("peroxid",C925)),ISNUMBER(FIND("oxidative",C925)),ISNUMBER(FIND("antioxid",C925)))</f>
        <v>0</v>
      </c>
      <c r="K925" t="b">
        <f>OR(ISNUMBER(FIND("autophag",C925)))</f>
        <v>0</v>
      </c>
      <c r="L925" t="b">
        <f>OR(ISNUMBER(FIND("morpholog",C925)))</f>
        <v>0</v>
      </c>
      <c r="M925" t="b">
        <f>OR(ISNUMBER(FIND("fibrosis",C925)),ISNUMBER(FIND("Fibrosis",C925)),ISNUMBER(FIND("fibrot",C925)))</f>
        <v>0</v>
      </c>
      <c r="N925" t="b">
        <f>OR(ISNUMBER(FIND("offspring",C925)),ISNUMBER(FIND("Parental",C925)),ISNUMBER(FIND("parental",C925)),ISNUMBER(FIND("germline",C925)),ISNUMBER(FIND("reproduc",C925)),ISNUMBER(FIND("embryo",C925)))</f>
        <v>0</v>
      </c>
      <c r="O925" t="b">
        <f>OR(ISNUMBER(FIND("metabol",C925)),ISNUMBER(FIND("Metabol",C925)),ISNUMBER(FIND("digest",C925)),ISNUMBER(FIND("mitochon",C925)))</f>
        <v>0</v>
      </c>
      <c r="P925" t="b">
        <f>OR(ISNUMBER(FIND("ecotox",C925)),ISNUMBER(FIND("Ecotox",B925)),ISNUMBER(FIND("ecotox",B925)),ISNUMBER(FIND("Ecotox",C925)))</f>
        <v>0</v>
      </c>
      <c r="Q925" t="b">
        <f>OR(ISNUMBER(FIND("Bioaccum",C925)),ISNUMBER(FIND("bioaccum",C925)),ISNUMBER(FIND("accum",C925)))</f>
        <v>0</v>
      </c>
      <c r="R925" t="b">
        <f>OR(ISNUMBER(FIND("Occupation",C925)),ISNUMBER(FIND("occupation",C925)),ISNUMBER(FIND("worker",C925)),ISNUMBER(FIND("workforce",C925)))</f>
        <v>0</v>
      </c>
      <c r="S925" t="b">
        <f>NOT(OR(F925,G925,H925,I925,J925,K925,L925,M925,N925,O925,P925,Q925,R925))</f>
        <v>1</v>
      </c>
      <c r="U925" t="b">
        <f>OR(Table1[[#This Row],[Inflammation]],Table1[[#This Row],[Immune]])</f>
        <v>0</v>
      </c>
      <c r="V925" t="str">
        <f>IF(OR(Table1[[#This Row],[Rodents]],Table1[[#This Row],[Human]],Table1[[#This Row],[Pig]]),OR(ISNUMBER(FIND("intratrach",C925)),ISNUMBER(FIND("nasal ",C925)),ISNUMBER(FIND("instill",C925))),"NA")</f>
        <v>NA</v>
      </c>
      <c r="W925" t="str">
        <f>IF(OR(Table1[[#This Row],[Rodents]],Table1[[#This Row],[Human]],Table1[[#This Row],[Pig]]),OR(ISNUMBER(FIND("dermal",C925)),ISNUMBER(FIND("skin ",C925))),"NA")</f>
        <v>NA</v>
      </c>
      <c r="X925" t="str">
        <f>IF(OR(Table1[[#This Row],[Rodents]],Table1[[#This Row],[Human]],Table1[[#This Row],[Pig]]),OR(ISNUMBER(FIND("injected",C925)),ISNUMBER(FIND("periton",C925)),ISNUMBER(FIND("intrascrot",C925))),"NA")</f>
        <v>NA</v>
      </c>
      <c r="Y925" t="str">
        <f>IF(OR(Table1[[#This Row],[Rodents]],Table1[[#This Row],[Human]],Table1[[#This Row],[Pig]]),NOT(OR(Table1[[#This Row],[Inhaled/Intratracheal/intranasal]],Table1[[#This Row],[Dermal]],Table1[[#This Row],[Injected]])),"NA")</f>
        <v>NA</v>
      </c>
      <c r="AA925" t="b">
        <f>OR(ISNUMBER(FIND("fish ",C925)),ISNUMBER(FIND("Fish ",C925)),ISNUMBER(FIND("aquatic",C925)),ISNUMBER(FIND("daphnids",C925)),ISNUMBER(FIND("Carcinus maenas",C925)),ISNUMBER(FIND("Daphnia",C925)),ISNUMBER(FIND("Ruditapes philippinarum",C925)),ISNUMBER(FIND("daphnia",C925)),ISNUMBER(FIND("marine",C925)),ISNUMBER(FIND("mussel",C925)),ISNUMBER(FIND("algae",C925)),ISNUMBER(FIND("Donax faba",C925)),ISNUMBER(FIND("estuarine",C925)),ISNUMBER(FIND("snail",C925)),ISNUMBER(FIND("Prorocentrum donghaiense",C925)) )</f>
        <v>0</v>
      </c>
      <c r="AB925" t="b">
        <f>OR(ISNUMBER(FIND(" rat ",C925)),ISNUMBER(FIND(" rats ",C925)),ISNUMBER(FIND(" Rats ",C925)),ISNUMBER(FIND(" Rat ",C925)),ISNUMBER(FIND(" rat.",C925)),ISNUMBER(FIND(" rats.",C925)),ISNUMBER(FIND("mouse",C925)),ISNUMBER(FIND("mice",C925)), ISNUMBER(FIND(" Mice",C925)))</f>
        <v>0</v>
      </c>
      <c r="AC925" t="b">
        <f>OR(ISNUMBER(FIND(" cell ",C925)),ISNUMBER(FIND("fibroblast",C925)),ISNUMBER(FIND("macrophage",C925)),ISNUMBER(FIND("epithelial",C925)),ISNUMBER(FIND("endothelial",C925)),ISNUMBER(FIND("neuron",C925)),ISNUMBER(FIND(" cells ",C925)),ISNUMBER(FIND("RBC",C925)),ISNUMBER(FIND("mitochond",C925)),ISNUMBER(FIND("adipocyte",C925)),ISNUMBER(FIND("osteo",C925)),ISNUMBER(FIND("keratin",C925)),ISNUMBER(FIND(" cell's ",C925)),ISNUMBER(FIND("eukary",C925)),ISNUMBER(FIND("sperm",C925)))</f>
        <v>1</v>
      </c>
      <c r="AD925" t="b">
        <f>OR(ISNUMBER(FIND("human",B925)),ISNUMBER(FIND("workers",B925)),ISNUMBER(FIND("workforces",B925)),ISNUMBER(FIND("occupational",B925)),ISNUMBER(FIND("Case report",B925)),ISNUMBER(FIND("Workplaces",B925)),ISNUMBER(FIND("worker",B925)))</f>
        <v>0</v>
      </c>
      <c r="AE925" t="b">
        <f>OR(ISNUMBER(FIND(" plant ",C925)),ISNUMBER(FIND("Plant ",C925)),ISNUMBER(FIND("tomato",C925)),ISNUMBER(FIND("plants",C925)),ISNUMBER(FIND("Plants",C925)),ISNUMBER(FIND("algae",C925)),ISNUMBER(FIND("lettuce",C925)),ISNUMBER(FIND("green gram sprouts ",C925)),ISNUMBER(FIND("Cucurbita pepo",C925)),ISNUMBER(FIND("bean ",C925)),ISNUMBER(FIND("chloroplast",C925)),ISNUMBER(FIND("chlorophyll",C925)),ISNUMBER(FIND("seedling",C925)),ISNUMBER(FIND("canola",C925)),ISNUMBER(FIND("shoot",C925)),ISNUMBER(FIND("photosynthes",C925)),ISNUMBER(FIND(" leaves ",C925)),,ISNUMBER(FIND("agriculture",C925)),ISNUMBER(FIND(" crops ",C925)))</f>
        <v>0</v>
      </c>
      <c r="AF925" t="b">
        <f>OR(ISNUMBER(FIND("bacteria",C925)),ISNUMBER(FIND("Bacteria",C925)),ISNUMBER(FIND("Bacterium",C925)),ISNUMBER(FIND("bacterium",C925)),ISNUMBER(FIND(" coli ",C925)))</f>
        <v>0</v>
      </c>
      <c r="AG925" t="b">
        <f>OR(ISNUMBER(FIND("fungi",C925)),ISNUMBER(FIND("Fungi",C925)),ISNUMBER(FIND("fungus",C925)),ISNUMBER(FIND("Fungus",C925)),ISNUMBER(FIND("mushroom",C925)),ISNUMBER(FIND("Mushroom",C925)),ISNUMBER(FIND(" mold ",C925)))</f>
        <v>0</v>
      </c>
      <c r="AH925" t="b">
        <f>OR(ISNUMBER(FIND("Pig ",C925)),ISNUMBER(FIND("pig ",C925)),ISNUMBER(FIND("Pigs ",C925)),ISNUMBER(FIND("pigs ",C925)))</f>
        <v>0</v>
      </c>
      <c r="AI925" t="b">
        <f>OR(ISNUMBER(FIND(" C. elegans",C925)),ISNUMBER(FIND("Caenorhabditis elegans",C925)),ISNUMBER(FIND("earthworms",C925)),ISNUMBER(FIND(" Ficopomatus enigmaticus",C925)),ISNUMBER(FIND("larva",C925)),ISNUMBER(FIND("Lumbriculus variegatus",C925)),ISNUMBER(FIND("nematode",C925)))</f>
        <v>0</v>
      </c>
      <c r="AJ925" t="b">
        <f>NOT(OR(AA925,AB925,AC925,AD925,AE925,AF925,AG925,AH925,AI925))</f>
        <v>0</v>
      </c>
      <c r="AL925" t="b">
        <f>OR(AA925,AB925,AD925,AE925,AF925,AG925,AH925,AI925)</f>
        <v>0</v>
      </c>
      <c r="AM925" t="b">
        <f>IF(Table1[[#This Row],[In vivo?]],IF(Table1[[#This Row],[Cell]],FALSE,TRUE),FALSE)</f>
        <v>0</v>
      </c>
      <c r="AN925" t="b">
        <f>AND(AC925,AL925)</f>
        <v>0</v>
      </c>
      <c r="AO925" t="b">
        <f>IF(Table1[[#This Row],[Cell]],IF(Table1[[#This Row],[In vivo?]],FALSE,TRUE),FALSE)</f>
        <v>1</v>
      </c>
      <c r="AP925" t="b">
        <f>NOT(OR(Table1[[#This Row],[In vivo?]],Table1[[#This Row],[Only in Cell]]))</f>
        <v>0</v>
      </c>
      <c r="AQ925" t="str">
        <f>IF(OR(Table1[[#This Row],[Rodents]],Table1[[#This Row],[Human]],Table1[[#This Row],[Pig]]),OR(ISNUMBER(FIND("pulmonary",C925)),ISNUMBER(FIND("lung",C925))),"NA")</f>
        <v>NA</v>
      </c>
      <c r="AR925" t="str">
        <f>IF(OR(Table1[[#This Row],[Rodents]],Table1[[#This Row],[Human]],Table1[[#This Row],[Pig]]),OR(ISNUMBER(FIND("skin",C925)),ISNUMBER(FIND("dermal",C925))),"NA")</f>
        <v>NA</v>
      </c>
      <c r="AS925" t="str">
        <f>IF(OR(Table1[[#This Row],[Rodents]],Table1[[#This Row],[Human]],Table1[[#This Row],[Pig]]),OR(ISNUMBER(FIND("liver",C925)),ISNUMBER(FIND("hepat",C925))),"NA")</f>
        <v>NA</v>
      </c>
      <c r="AT925" t="str">
        <f>IF(OR(Table1[[#This Row],[Rodents]],Table1[[#This Row],[Human]],Table1[[#This Row],[Pig]]),OR(ISNUMBER(FIND("kidney",C925)),ISNUMBER(FIND("neph",C925))),"NA")</f>
        <v>NA</v>
      </c>
      <c r="AU925" t="str">
        <f>IF(OR(Table1[[#This Row],[Rodents]],Table1[[#This Row],[Human]],Table1[[#This Row],[Pig]]),OR(ISNUMBER(FIND("brain",C925)),ISNUMBER(FIND("neur",C925)),ISNUMBER(FIND("nerv",C925))),"NA")</f>
        <v>NA</v>
      </c>
      <c r="AV925" t="str">
        <f>IF(OR(Table1[[#This Row],[Rodents]],Table1[[#This Row],[Human]],Table1[[#This Row],[Pig]]),OR(ISNUMBER(FIND("heart",C925)),ISNUMBER(FIND("cardi",C925))),"NA")</f>
        <v>NA</v>
      </c>
      <c r="AW925" t="str">
        <f>IF(OR(Table1[[#This Row],[Rodents]],Table1[[#This Row],[Human]],Table1[[#This Row],[Pig]]),OR(ISNUMBER(FIND("gastro",C925)),ISNUMBER(FIND("intesti",C925)),ISNUMBER(FIND("stomach",C925))),"NA")</f>
        <v>NA</v>
      </c>
      <c r="AX925" t="str">
        <f>IF(OR(Table1[[#This Row],[Rodents]],Table1[[#This Row],[Human]],Table1[[#This Row],[Pig]]),NOT(OR(AQ925,AR925,AS925,AT925,AU925,AV925,AW925)),"NA")</f>
        <v>NA</v>
      </c>
      <c r="AY925" t="b">
        <f>OR(ISNUMBER(FIND("SWCNT",C925)),ISNUMBER(FIND("SWNT",C925)),ISNUMBER(FIND("single-wall",C925)),ISNUMBER(FIND("single wall",C925)),ISNUMBER(FIND("Single wall",C925)),ISNUMBER(FIND("Single-wall",C925)),ISNUMBER(FIND("SWCNT",B925)),ISNUMBER(FIND("SWNT",B925)),ISNUMBER(FIND("single-wall",B925)),ISNUMBER(FIND("single wall",B925)),ISNUMBER(FIND("Single-wall",B925)),ISNUMBER(FIND("Single wall",B925)))</f>
        <v>1</v>
      </c>
      <c r="AZ925" t="b">
        <f>OR(ISNUMBER(FIND("MWCNT",C925)),ISNUMBER(FIND("MWNT",C925)),ISNUMBER(FIND("multi-wall",C925)),ISNUMBER(FIND("multi wall",C925)),ISNUMBER(FIND("multiwall",C925)),ISNUMBER(FIND("Multi-wall",C925)),ISNUMBER(FIND("Multi wall",C925)),ISNUMBER(FIND("Multiwall",C925)),ISNUMBER(FIND("MWCNT",B925)),ISNUMBER(FIND("MWNT",B925)),ISNUMBER(FIND("multi-wall",B925)),ISNUMBER(FIND("multi wall",B925)),ISNUMBER(FIND("multiwall",B925)),ISNUMBER(FIND("Multi-wall",B925)),ISNUMBER(FIND("Multi wall",B925)),ISNUMBER(FIND("Multiwall",B925)),ISNUMBER(FIND("Double-wall",B925)),ISNUMBER(FIND("Double wall",B925)),ISNUMBER(FIND("Doublewall",B925)),ISNUMBER(FIND("double-wall",B925)),ISNUMBER(FIND("double wall",B925)),ISNUMBER(FIND("doublewall",B925)))</f>
        <v>1</v>
      </c>
      <c r="BA925" t="b">
        <f>AND(Table1[[#This Row],[SWCNT]],Table1[[#This Row],[MWCNT]])</f>
        <v>1</v>
      </c>
      <c r="BB925" t="b">
        <f>IF(Table1[[#This Row],[SWCNT]]=TRUE,FALSE,IF(Table1[[#This Row],[MWCNT]]=TRUE,FALSE,TRUE))</f>
        <v>0</v>
      </c>
      <c r="BC925" s="18"/>
    </row>
    <row r="926" spans="1:55" ht="222">
      <c r="A926" t="s">
        <v>3200</v>
      </c>
      <c r="B926" s="2" t="s">
        <v>3201</v>
      </c>
      <c r="C926" s="16" t="s">
        <v>3202</v>
      </c>
      <c r="D926" s="17" t="s">
        <v>3203</v>
      </c>
      <c r="E926" s="2">
        <v>2015</v>
      </c>
      <c r="F926" t="b">
        <f>OR(ISNUMBER(FIND("cytotoxic",C926)),ISNUMBER(FIND("Cytotoxic",C926)),ISNUMBER(FIND("cellular toxicity",C926)),ISNUMBER(FIND("cell death",C926)),ISNUMBER(FIND("viable",C926)),ISNUMBER(FIND("phytotoxic",C926)),ISNUMBER(FIND("acute toxicity",C926)),ISNUMBER(FIND("MTT",C926)),ISNUMBER(FIND("survival",C926)),ISNUMBER(FIND("prolifer",C926)),ISNUMBER(FIND("apoptosis",C926)),ISNUMBER(FIND("neurotoxic",C926)),ISNUMBER(FIND("  lysis ",C926)),ISNUMBER(FIND("necrosis",C926)),ISNUMBER(FIND("cellular death",C926))*3,ISNUMBER(FIND("LDH",C926)),ISNUMBER(FIND("Acute toxicity",C926)))</f>
        <v>0</v>
      </c>
      <c r="G926" t="b">
        <f>OR(ISNUMBER(FIND("genotoxic",C926)),ISNUMBER(FIND("genotoxicity",C926)),ISNUMBER(FIND("DNA damage",C926)),ISNUMBER(FIND("DNA",C926)),ISNUMBER(FIND("RNA",C926)),ISNUMBER(FIND("mesothelioma",C926)),ISNUMBER(FIND("carcino",C926)),ISNUMBER(FIND("mutagen",C926)),ISNUMBER(FIND("genetic",C926)))</f>
        <v>0</v>
      </c>
      <c r="H926" t="b">
        <f>OR(ISNUMBER(FIND("inflammatory",C926)),ISNUMBER(FIND("inflamm",C926)))</f>
        <v>0</v>
      </c>
      <c r="I926" t="b">
        <f>OR(ISNUMBER(FIND("immune",C926)),ISNUMBER(FIND("immunological",C926)),ISNUMBER(FIND("interleuk",C926)),ISNUMBER(FIND("platelet activation",C926)),ISNUMBER(FIND("monocyte",C926)),ISNUMBER(FIND("leukocyte",C926)),ISNUMBER(FIND("cytokine",C926)),ISNUMBER(FIND("CD4",C926)),ISNUMBER(FIND("CD8",C926)),ISNUMBER(FIND("T-cell",C926)))</f>
        <v>0</v>
      </c>
      <c r="J926" t="b">
        <f>OR(ISNUMBER(FIND("reactive oxygen",C926)),ISNUMBER(FIND("ROS",C926)),ISNUMBER(FIND("free radical",C926)),ISNUMBER(FIND("oxidative stress",C926)),ISNUMBER(FIND("peroxid",C926)),ISNUMBER(FIND("oxidative",C926)),ISNUMBER(FIND("antioxid",C926)))</f>
        <v>0</v>
      </c>
      <c r="K926" t="b">
        <f>OR(ISNUMBER(FIND("autophag",C926)))</f>
        <v>0</v>
      </c>
      <c r="L926" t="b">
        <f>OR(ISNUMBER(FIND("morpholog",C926)))</f>
        <v>0</v>
      </c>
      <c r="M926" t="b">
        <f>OR(ISNUMBER(FIND("fibrosis",C926)),ISNUMBER(FIND("Fibrosis",C926)),ISNUMBER(FIND("fibrot",C926)))</f>
        <v>0</v>
      </c>
      <c r="N926" t="b">
        <f>OR(ISNUMBER(FIND("offspring",C926)),ISNUMBER(FIND("Parental",C926)),ISNUMBER(FIND("parental",C926)),ISNUMBER(FIND("germline",C926)),ISNUMBER(FIND("reproduc",C926)),ISNUMBER(FIND("embryo",C926)))</f>
        <v>0</v>
      </c>
      <c r="O926" t="b">
        <f>OR(ISNUMBER(FIND("metabol",C926)),ISNUMBER(FIND("Metabol",C926)),ISNUMBER(FIND("digest",C926)),ISNUMBER(FIND("mitochon",C926)))</f>
        <v>0</v>
      </c>
      <c r="P926" t="b">
        <f>OR(ISNUMBER(FIND("ecotox",C926)),ISNUMBER(FIND("Ecotox",B926)),ISNUMBER(FIND("ecotox",B926)),ISNUMBER(FIND("Ecotox",C926)))</f>
        <v>0</v>
      </c>
      <c r="Q926" t="b">
        <f>OR(ISNUMBER(FIND("Bioaccum",C926)),ISNUMBER(FIND("bioaccum",C926)),ISNUMBER(FIND("accum",C926)))</f>
        <v>0</v>
      </c>
      <c r="R926" t="b">
        <f>OR(ISNUMBER(FIND("Occupation",C926)),ISNUMBER(FIND("occupation",C926)),ISNUMBER(FIND("worker",C926)),ISNUMBER(FIND("workforce",C926)))</f>
        <v>0</v>
      </c>
      <c r="S926" t="b">
        <f>NOT(OR(F926,G926,H926,I926,J926,K926,L926,M926,N926,O926,P926,Q926,R926))</f>
        <v>1</v>
      </c>
      <c r="U926" t="b">
        <f>OR(Table1[[#This Row],[Inflammation]],Table1[[#This Row],[Immune]])</f>
        <v>0</v>
      </c>
      <c r="V926" t="str">
        <f>IF(OR(Table1[[#This Row],[Rodents]],Table1[[#This Row],[Human]],Table1[[#This Row],[Pig]]),OR(ISNUMBER(FIND("intratrach",C926)),ISNUMBER(FIND("nasal ",C926)),ISNUMBER(FIND("instill",C926))),"NA")</f>
        <v>NA</v>
      </c>
      <c r="W926" t="str">
        <f>IF(OR(Table1[[#This Row],[Rodents]],Table1[[#This Row],[Human]],Table1[[#This Row],[Pig]]),OR(ISNUMBER(FIND("dermal",C926)),ISNUMBER(FIND("skin ",C926))),"NA")</f>
        <v>NA</v>
      </c>
      <c r="X926" t="str">
        <f>IF(OR(Table1[[#This Row],[Rodents]],Table1[[#This Row],[Human]],Table1[[#This Row],[Pig]]),OR(ISNUMBER(FIND("injected",C926)),ISNUMBER(FIND("periton",C926)),ISNUMBER(FIND("intrascrot",C926))),"NA")</f>
        <v>NA</v>
      </c>
      <c r="Y926" t="str">
        <f>IF(OR(Table1[[#This Row],[Rodents]],Table1[[#This Row],[Human]],Table1[[#This Row],[Pig]]),NOT(OR(Table1[[#This Row],[Inhaled/Intratracheal/intranasal]],Table1[[#This Row],[Dermal]],Table1[[#This Row],[Injected]])),"NA")</f>
        <v>NA</v>
      </c>
      <c r="AA926" t="b">
        <f>OR(ISNUMBER(FIND("fish ",C926)),ISNUMBER(FIND("Fish ",C926)),ISNUMBER(FIND("aquatic",C926)),ISNUMBER(FIND("daphnids",C926)),ISNUMBER(FIND("Carcinus maenas",C926)),ISNUMBER(FIND("Daphnia",C926)),ISNUMBER(FIND("Ruditapes philippinarum",C926)),ISNUMBER(FIND("daphnia",C926)),ISNUMBER(FIND("marine",C926)),ISNUMBER(FIND("mussel",C926)),ISNUMBER(FIND("algae",C926)),ISNUMBER(FIND("Donax faba",C926)),ISNUMBER(FIND("estuarine",C926)),ISNUMBER(FIND("snail",C926)),ISNUMBER(FIND("Prorocentrum donghaiense",C926)) )</f>
        <v>0</v>
      </c>
      <c r="AB926" t="b">
        <f>OR(ISNUMBER(FIND(" rat ",C926)),ISNUMBER(FIND(" rats ",C926)),ISNUMBER(FIND(" Rats ",C926)),ISNUMBER(FIND(" Rat ",C926)),ISNUMBER(FIND(" rat.",C926)),ISNUMBER(FIND(" rats.",C926)),ISNUMBER(FIND("mouse",C926)),ISNUMBER(FIND("mice",C926)), ISNUMBER(FIND(" Mice",C926)))</f>
        <v>0</v>
      </c>
      <c r="AC926" t="b">
        <f>OR(ISNUMBER(FIND(" cell ",C926)),ISNUMBER(FIND("fibroblast",C926)),ISNUMBER(FIND("macrophage",C926)),ISNUMBER(FIND("epithelial",C926)),ISNUMBER(FIND("endothelial",C926)),ISNUMBER(FIND("neuron",C926)),ISNUMBER(FIND(" cells ",C926)),ISNUMBER(FIND("RBC",C926)),ISNUMBER(FIND("mitochond",C926)),ISNUMBER(FIND("adipocyte",C926)),ISNUMBER(FIND("osteo",C926)),ISNUMBER(FIND("keratin",C926)),ISNUMBER(FIND(" cell's ",C926)),ISNUMBER(FIND("eukary",C926)),ISNUMBER(FIND("sperm",C926)))</f>
        <v>1</v>
      </c>
      <c r="AD926" t="b">
        <f>OR(ISNUMBER(FIND("human",B926)),ISNUMBER(FIND("workers",B926)),ISNUMBER(FIND("workforces",B926)),ISNUMBER(FIND("occupational",B926)),ISNUMBER(FIND("Case report",B926)),ISNUMBER(FIND("Workplaces",B926)),ISNUMBER(FIND("worker",B926)))</f>
        <v>0</v>
      </c>
      <c r="AE926" t="b">
        <f>OR(ISNUMBER(FIND(" plant ",C926)),ISNUMBER(FIND("Plant ",C926)),ISNUMBER(FIND("tomato",C926)),ISNUMBER(FIND("plants",C926)),ISNUMBER(FIND("Plants",C926)),ISNUMBER(FIND("algae",C926)),ISNUMBER(FIND("lettuce",C926)),ISNUMBER(FIND("green gram sprouts ",C926)),ISNUMBER(FIND("Cucurbita pepo",C926)),ISNUMBER(FIND("bean ",C926)),ISNUMBER(FIND("chloroplast",C926)),ISNUMBER(FIND("chlorophyll",C926)),ISNUMBER(FIND("seedling",C926)),ISNUMBER(FIND("canola",C926)),ISNUMBER(FIND("shoot",C926)),ISNUMBER(FIND("photosynthes",C926)),ISNUMBER(FIND(" leaves ",C926)),,ISNUMBER(FIND("agriculture",C926)),ISNUMBER(FIND(" crops ",C926)))</f>
        <v>0</v>
      </c>
      <c r="AF926" t="b">
        <f>OR(ISNUMBER(FIND("bacteria",C926)),ISNUMBER(FIND("Bacteria",C926)),ISNUMBER(FIND("Bacterium",C926)),ISNUMBER(FIND("bacterium",C926)),ISNUMBER(FIND(" coli ",C926)))</f>
        <v>0</v>
      </c>
      <c r="AG926" t="b">
        <f>OR(ISNUMBER(FIND("fungi",C926)),ISNUMBER(FIND("Fungi",C926)),ISNUMBER(FIND("fungus",C926)),ISNUMBER(FIND("Fungus",C926)),ISNUMBER(FIND("mushroom",C926)),ISNUMBER(FIND("Mushroom",C926)),ISNUMBER(FIND(" mold ",C926)))</f>
        <v>0</v>
      </c>
      <c r="AH926" t="b">
        <f>OR(ISNUMBER(FIND("Pig ",C926)),ISNUMBER(FIND("pig ",C926)),ISNUMBER(FIND("Pigs ",C926)),ISNUMBER(FIND("pigs ",C926)))</f>
        <v>0</v>
      </c>
      <c r="AI926" t="b">
        <f>OR(ISNUMBER(FIND(" C. elegans",C926)),ISNUMBER(FIND("Caenorhabditis elegans",C926)),ISNUMBER(FIND("earthworms",C926)),ISNUMBER(FIND(" Ficopomatus enigmaticus",C926)),ISNUMBER(FIND("larva",C926)),ISNUMBER(FIND("Lumbriculus variegatus",C926)),ISNUMBER(FIND("nematode",C926)))</f>
        <v>0</v>
      </c>
      <c r="AJ926" t="b">
        <f>NOT(OR(AA926,AB926,AC926,AD926,AE926,AF926,AG926,AH926,AI926))</f>
        <v>0</v>
      </c>
      <c r="AL926" t="b">
        <f>OR(AA926,AB926,AD926,AE926,AF926,AG926,AH926,AI926)</f>
        <v>0</v>
      </c>
      <c r="AM926" t="b">
        <f>IF(Table1[[#This Row],[In vivo?]],IF(Table1[[#This Row],[Cell]],FALSE,TRUE),FALSE)</f>
        <v>0</v>
      </c>
      <c r="AN926" t="b">
        <f>AND(AC926,AL926)</f>
        <v>0</v>
      </c>
      <c r="AO926" t="b">
        <f>IF(Table1[[#This Row],[Cell]],IF(Table1[[#This Row],[In vivo?]],FALSE,TRUE),FALSE)</f>
        <v>1</v>
      </c>
      <c r="AP926" t="b">
        <f>NOT(OR(Table1[[#This Row],[In vivo?]],Table1[[#This Row],[Only in Cell]]))</f>
        <v>0</v>
      </c>
      <c r="AQ926" t="str">
        <f>IF(OR(Table1[[#This Row],[Rodents]],Table1[[#This Row],[Human]],Table1[[#This Row],[Pig]]),OR(ISNUMBER(FIND("pulmonary",C926)),ISNUMBER(FIND("lung",C926))),"NA")</f>
        <v>NA</v>
      </c>
      <c r="AR926" t="str">
        <f>IF(OR(Table1[[#This Row],[Rodents]],Table1[[#This Row],[Human]],Table1[[#This Row],[Pig]]),OR(ISNUMBER(FIND("skin",C926)),ISNUMBER(FIND("dermal",C926))),"NA")</f>
        <v>NA</v>
      </c>
      <c r="AS926" t="str">
        <f>IF(OR(Table1[[#This Row],[Rodents]],Table1[[#This Row],[Human]],Table1[[#This Row],[Pig]]),OR(ISNUMBER(FIND("liver",C926)),ISNUMBER(FIND("hepat",C926))),"NA")</f>
        <v>NA</v>
      </c>
      <c r="AT926" t="str">
        <f>IF(OR(Table1[[#This Row],[Rodents]],Table1[[#This Row],[Human]],Table1[[#This Row],[Pig]]),OR(ISNUMBER(FIND("kidney",C926)),ISNUMBER(FIND("neph",C926))),"NA")</f>
        <v>NA</v>
      </c>
      <c r="AU926" t="str">
        <f>IF(OR(Table1[[#This Row],[Rodents]],Table1[[#This Row],[Human]],Table1[[#This Row],[Pig]]),OR(ISNUMBER(FIND("brain",C926)),ISNUMBER(FIND("neur",C926)),ISNUMBER(FIND("nerv",C926))),"NA")</f>
        <v>NA</v>
      </c>
      <c r="AV926" t="str">
        <f>IF(OR(Table1[[#This Row],[Rodents]],Table1[[#This Row],[Human]],Table1[[#This Row],[Pig]]),OR(ISNUMBER(FIND("heart",C926)),ISNUMBER(FIND("cardi",C926))),"NA")</f>
        <v>NA</v>
      </c>
      <c r="AW926" t="str">
        <f>IF(OR(Table1[[#This Row],[Rodents]],Table1[[#This Row],[Human]],Table1[[#This Row],[Pig]]),OR(ISNUMBER(FIND("gastro",C926)),ISNUMBER(FIND("intesti",C926)),ISNUMBER(FIND("stomach",C926))),"NA")</f>
        <v>NA</v>
      </c>
      <c r="AX926" t="str">
        <f>IF(OR(Table1[[#This Row],[Rodents]],Table1[[#This Row],[Human]],Table1[[#This Row],[Pig]]),NOT(OR(AQ926,AR926,AS926,AT926,AU926,AV926,AW926)),"NA")</f>
        <v>NA</v>
      </c>
      <c r="AY926" t="b">
        <f>OR(ISNUMBER(FIND("SWCNT",C926)),ISNUMBER(FIND("SWNT",C926)),ISNUMBER(FIND("single-wall",C926)),ISNUMBER(FIND("single wall",C926)),ISNUMBER(FIND("Single wall",C926)),ISNUMBER(FIND("Single-wall",C926)),ISNUMBER(FIND("SWCNT",B926)),ISNUMBER(FIND("SWNT",B926)),ISNUMBER(FIND("single-wall",B926)),ISNUMBER(FIND("single wall",B926)),ISNUMBER(FIND("Single-wall",B926)),ISNUMBER(FIND("Single wall",B926)))</f>
        <v>0</v>
      </c>
      <c r="AZ926" t="b">
        <f>OR(ISNUMBER(FIND("MWCNT",C926)),ISNUMBER(FIND("MWNT",C926)),ISNUMBER(FIND("multi-wall",C926)),ISNUMBER(FIND("multi wall",C926)),ISNUMBER(FIND("multiwall",C926)),ISNUMBER(FIND("Multi-wall",C926)),ISNUMBER(FIND("Multi wall",C926)),ISNUMBER(FIND("Multiwall",C926)),ISNUMBER(FIND("MWCNT",B926)),ISNUMBER(FIND("MWNT",B926)),ISNUMBER(FIND("multi-wall",B926)),ISNUMBER(FIND("multi wall",B926)),ISNUMBER(FIND("multiwall",B926)),ISNUMBER(FIND("Multi-wall",B926)),ISNUMBER(FIND("Multi wall",B926)),ISNUMBER(FIND("Multiwall",B926)),ISNUMBER(FIND("Double-wall",B926)),ISNUMBER(FIND("Double wall",B926)),ISNUMBER(FIND("Doublewall",B926)),ISNUMBER(FIND("double-wall",B926)),ISNUMBER(FIND("double wall",B926)),ISNUMBER(FIND("doublewall",B926)))</f>
        <v>1</v>
      </c>
      <c r="BA926" t="b">
        <f>AND(Table1[[#This Row],[SWCNT]],Table1[[#This Row],[MWCNT]])</f>
        <v>0</v>
      </c>
      <c r="BB926" t="b">
        <f>IF(Table1[[#This Row],[SWCNT]]=TRUE,FALSE,IF(Table1[[#This Row],[MWCNT]]=TRUE,FALSE,TRUE))</f>
        <v>0</v>
      </c>
      <c r="BC926" s="18"/>
    </row>
    <row r="927" spans="1:55" ht="222">
      <c r="A927" t="s">
        <v>3782</v>
      </c>
      <c r="B927" s="2" t="s">
        <v>3785</v>
      </c>
      <c r="C927" s="16" t="s">
        <v>3788</v>
      </c>
      <c r="D927" s="17" t="s">
        <v>3789</v>
      </c>
      <c r="E927" s="2">
        <v>2014</v>
      </c>
      <c r="F927" t="b">
        <f>OR(ISNUMBER(FIND("cytotoxic",C927)),ISNUMBER(FIND("Cytotoxic",C927)),ISNUMBER(FIND("cellular toxicity",C927)),ISNUMBER(FIND("cell death",C927)),ISNUMBER(FIND("viable",C927)),ISNUMBER(FIND("phytotoxic",C927)),ISNUMBER(FIND("acute toxicity",C927)),ISNUMBER(FIND("MTT",C927)),ISNUMBER(FIND("survival",C927)),ISNUMBER(FIND("prolifer",C927)),ISNUMBER(FIND("apoptosis",C927)),ISNUMBER(FIND("neurotoxic",C927)),ISNUMBER(FIND("  lysis ",C927)),ISNUMBER(FIND("necrosis",C927)),ISNUMBER(FIND("cellular death",C927))*3,ISNUMBER(FIND("LDH",C927)),ISNUMBER(FIND("Acute toxicity",C927)))</f>
        <v>0</v>
      </c>
      <c r="G927" t="b">
        <f>OR(ISNUMBER(FIND("genotoxic",C927)),ISNUMBER(FIND("genotoxicity",C927)),ISNUMBER(FIND("DNA damage",C927)),ISNUMBER(FIND("DNA",C927)),ISNUMBER(FIND("RNA",C927)),ISNUMBER(FIND("mesothelioma",C927)),ISNUMBER(FIND("carcino",C927)),ISNUMBER(FIND("mutagen",C927)),ISNUMBER(FIND("genetic",C927)))</f>
        <v>0</v>
      </c>
      <c r="H927" t="b">
        <f>OR(ISNUMBER(FIND("inflammatory",C927)),ISNUMBER(FIND("inflamm",C927)))</f>
        <v>0</v>
      </c>
      <c r="I927" t="b">
        <f>OR(ISNUMBER(FIND("immune",C927)),ISNUMBER(FIND("immunological",C927)),ISNUMBER(FIND("interleuk",C927)),ISNUMBER(FIND("platelet activation",C927)),ISNUMBER(FIND("monocyte",C927)),ISNUMBER(FIND("leukocyte",C927)),ISNUMBER(FIND("cytokine",C927)),ISNUMBER(FIND("CD4",C927)),ISNUMBER(FIND("CD8",C927)),ISNUMBER(FIND("T-cell",C927)))</f>
        <v>0</v>
      </c>
      <c r="J927" t="b">
        <f>OR(ISNUMBER(FIND("reactive oxygen",C927)),ISNUMBER(FIND("ROS",C927)),ISNUMBER(FIND("free radical",C927)),ISNUMBER(FIND("oxidative stress",C927)),ISNUMBER(FIND("peroxid",C927)),ISNUMBER(FIND("oxidative",C927)),ISNUMBER(FIND("antioxid",C927)))</f>
        <v>0</v>
      </c>
      <c r="K927" t="b">
        <f>OR(ISNUMBER(FIND("autophag",C927)))</f>
        <v>0</v>
      </c>
      <c r="L927" t="b">
        <f>OR(ISNUMBER(FIND("morpholog",C927)))</f>
        <v>0</v>
      </c>
      <c r="M927" t="b">
        <f>OR(ISNUMBER(FIND("fibrosis",C927)),ISNUMBER(FIND("Fibrosis",C927)),ISNUMBER(FIND("fibrot",C927)))</f>
        <v>0</v>
      </c>
      <c r="N927" t="b">
        <f>OR(ISNUMBER(FIND("offspring",C927)),ISNUMBER(FIND("Parental",C927)),ISNUMBER(FIND("parental",C927)),ISNUMBER(FIND("germline",C927)),ISNUMBER(FIND("reproduc",C927)),ISNUMBER(FIND("embryo",C927)))</f>
        <v>0</v>
      </c>
      <c r="O927" t="b">
        <f>OR(ISNUMBER(FIND("metabol",C927)),ISNUMBER(FIND("Metabol",C927)),ISNUMBER(FIND("digest",C927)),ISNUMBER(FIND("mitochon",C927)))</f>
        <v>0</v>
      </c>
      <c r="P927" t="b">
        <f>OR(ISNUMBER(FIND("ecotox",C927)),ISNUMBER(FIND("Ecotox",B927)),ISNUMBER(FIND("ecotox",B927)),ISNUMBER(FIND("Ecotox",C927)))</f>
        <v>0</v>
      </c>
      <c r="Q927" t="b">
        <f>OR(ISNUMBER(FIND("Bioaccum",C927)),ISNUMBER(FIND("bioaccum",C927)),ISNUMBER(FIND("accum",C927)))</f>
        <v>0</v>
      </c>
      <c r="R927" t="b">
        <f>OR(ISNUMBER(FIND("Occupation",C927)),ISNUMBER(FIND("occupation",C927)),ISNUMBER(FIND("worker",C927)),ISNUMBER(FIND("workforce",C927)))</f>
        <v>0</v>
      </c>
      <c r="S927" t="b">
        <f>NOT(OR(F927,G927,H927,I927,J927,K927,L927,M927,N927,O927,P927,Q927,R927))</f>
        <v>1</v>
      </c>
      <c r="U927" t="b">
        <f>OR(Table1[[#This Row],[Inflammation]],Table1[[#This Row],[Immune]])</f>
        <v>0</v>
      </c>
      <c r="V927" t="str">
        <f>IF(OR(Table1[[#This Row],[Rodents]],Table1[[#This Row],[Human]],Table1[[#This Row],[Pig]]),OR(ISNUMBER(FIND("intratrach",C927)),ISNUMBER(FIND("nasal ",C927)),ISNUMBER(FIND("instill",C927))),"NA")</f>
        <v>NA</v>
      </c>
      <c r="W927" t="str">
        <f>IF(OR(Table1[[#This Row],[Rodents]],Table1[[#This Row],[Human]],Table1[[#This Row],[Pig]]),OR(ISNUMBER(FIND("dermal",C927)),ISNUMBER(FIND("skin ",C927))),"NA")</f>
        <v>NA</v>
      </c>
      <c r="X927" t="str">
        <f>IF(OR(Table1[[#This Row],[Rodents]],Table1[[#This Row],[Human]],Table1[[#This Row],[Pig]]),OR(ISNUMBER(FIND("injected",C927)),ISNUMBER(FIND("periton",C927)),ISNUMBER(FIND("intrascrot",C927))),"NA")</f>
        <v>NA</v>
      </c>
      <c r="Y927" t="str">
        <f>IF(OR(Table1[[#This Row],[Rodents]],Table1[[#This Row],[Human]],Table1[[#This Row],[Pig]]),NOT(OR(Table1[[#This Row],[Inhaled/Intratracheal/intranasal]],Table1[[#This Row],[Dermal]],Table1[[#This Row],[Injected]])),"NA")</f>
        <v>NA</v>
      </c>
      <c r="AA927" t="b">
        <f>OR(ISNUMBER(FIND("fish ",C927)),ISNUMBER(FIND("Fish ",C927)),ISNUMBER(FIND("aquatic",C927)),ISNUMBER(FIND("daphnids",C927)),ISNUMBER(FIND("Carcinus maenas",C927)),ISNUMBER(FIND("Daphnia",C927)),ISNUMBER(FIND("Ruditapes philippinarum",C927)),ISNUMBER(FIND("daphnia",C927)),ISNUMBER(FIND("marine",C927)),ISNUMBER(FIND("mussel",C927)),ISNUMBER(FIND("algae",C927)),ISNUMBER(FIND("Donax faba",C927)),ISNUMBER(FIND("estuarine",C927)),ISNUMBER(FIND("snail",C927)),ISNUMBER(FIND("Prorocentrum donghaiense",C927)) )</f>
        <v>0</v>
      </c>
      <c r="AB927" t="b">
        <f>OR(ISNUMBER(FIND(" rat ",C927)),ISNUMBER(FIND(" rats ",C927)),ISNUMBER(FIND(" Rats ",C927)),ISNUMBER(FIND(" Rat ",C927)),ISNUMBER(FIND(" rat.",C927)),ISNUMBER(FIND(" rats.",C927)),ISNUMBER(FIND("mouse",C927)),ISNUMBER(FIND("mice",C927)), ISNUMBER(FIND(" Mice",C927)))</f>
        <v>0</v>
      </c>
      <c r="AC927" t="b">
        <f>OR(ISNUMBER(FIND(" cell ",C927)),ISNUMBER(FIND("fibroblast",C927)),ISNUMBER(FIND("macrophage",C927)),ISNUMBER(FIND("epithelial",C927)),ISNUMBER(FIND("endothelial",C927)),ISNUMBER(FIND("neuron",C927)),ISNUMBER(FIND(" cells ",C927)),ISNUMBER(FIND("RBC",C927)),ISNUMBER(FIND("mitochond",C927)),ISNUMBER(FIND("adipocyte",C927)),ISNUMBER(FIND("osteo",C927)),ISNUMBER(FIND("keratin",C927)),ISNUMBER(FIND(" cell's ",C927)),ISNUMBER(FIND("eukary",C927)),ISNUMBER(FIND("sperm",C927)))</f>
        <v>1</v>
      </c>
      <c r="AD927" t="b">
        <f>OR(ISNUMBER(FIND("human",B927)),ISNUMBER(FIND("workers",B927)),ISNUMBER(FIND("workforces",B927)),ISNUMBER(FIND("occupational",B927)),ISNUMBER(FIND("Case report",B927)),ISNUMBER(FIND("Workplaces",B927)),ISNUMBER(FIND("worker",B927)))</f>
        <v>0</v>
      </c>
      <c r="AE927" t="b">
        <f>OR(ISNUMBER(FIND(" plant ",C927)),ISNUMBER(FIND("Plant ",C927)),ISNUMBER(FIND("tomato",C927)),ISNUMBER(FIND("plants",C927)),ISNUMBER(FIND("Plants",C927)),ISNUMBER(FIND("algae",C927)),ISNUMBER(FIND("lettuce",C927)),ISNUMBER(FIND("green gram sprouts ",C927)),ISNUMBER(FIND("Cucurbita pepo",C927)),ISNUMBER(FIND("bean ",C927)),ISNUMBER(FIND("chloroplast",C927)),ISNUMBER(FIND("chlorophyll",C927)),ISNUMBER(FIND("seedling",C927)),ISNUMBER(FIND("canola",C927)),ISNUMBER(FIND("shoot",C927)),ISNUMBER(FIND("photosynthes",C927)),ISNUMBER(FIND(" leaves ",C927)),,ISNUMBER(FIND("agriculture",C927)),ISNUMBER(FIND(" crops ",C927)))</f>
        <v>0</v>
      </c>
      <c r="AF927" t="b">
        <f>OR(ISNUMBER(FIND("bacteria",C927)),ISNUMBER(FIND("Bacteria",C927)),ISNUMBER(FIND("Bacterium",C927)),ISNUMBER(FIND("bacterium",C927)),ISNUMBER(FIND(" coli ",C927)))</f>
        <v>1</v>
      </c>
      <c r="AG927" t="b">
        <f>OR(ISNUMBER(FIND("fungi",C927)),ISNUMBER(FIND("Fungi",C927)),ISNUMBER(FIND("fungus",C927)),ISNUMBER(FIND("Fungus",C927)),ISNUMBER(FIND("mushroom",C927)),ISNUMBER(FIND("Mushroom",C927)),ISNUMBER(FIND(" mold ",C927)))</f>
        <v>0</v>
      </c>
      <c r="AH927" t="b">
        <f>OR(ISNUMBER(FIND("Pig ",C927)),ISNUMBER(FIND("pig ",C927)),ISNUMBER(FIND("Pigs ",C927)),ISNUMBER(FIND("pigs ",C927)))</f>
        <v>0</v>
      </c>
      <c r="AI927" t="b">
        <f>OR(ISNUMBER(FIND(" C. elegans",C927)),ISNUMBER(FIND("Caenorhabditis elegans",C927)),ISNUMBER(FIND("earthworms",C927)),ISNUMBER(FIND(" Ficopomatus enigmaticus",C927)),ISNUMBER(FIND("larva",C927)),ISNUMBER(FIND("Lumbriculus variegatus",C927)),ISNUMBER(FIND("nematode",C927)))</f>
        <v>0</v>
      </c>
      <c r="AJ927" t="b">
        <f>NOT(OR(AA927,AB927,AC927,AD927,AE927,AF927,AG927,AH927,AI927))</f>
        <v>0</v>
      </c>
      <c r="AL927" t="b">
        <f>OR(AA927,AB927,AD927,AE927,AF927,AG927,AH927,AI927)</f>
        <v>1</v>
      </c>
      <c r="AM927" t="b">
        <f>IF(Table1[[#This Row],[In vivo?]],IF(Table1[[#This Row],[Cell]],FALSE,TRUE),FALSE)</f>
        <v>0</v>
      </c>
      <c r="AN927" t="b">
        <f>AND(AC927,AL927)</f>
        <v>1</v>
      </c>
      <c r="AO927" t="b">
        <f>IF(Table1[[#This Row],[Cell]],IF(Table1[[#This Row],[In vivo?]],FALSE,TRUE),FALSE)</f>
        <v>0</v>
      </c>
      <c r="AP927" t="b">
        <f>NOT(OR(Table1[[#This Row],[In vivo?]],Table1[[#This Row],[Only in Cell]]))</f>
        <v>0</v>
      </c>
      <c r="AQ927" t="str">
        <f>IF(OR(Table1[[#This Row],[Rodents]],Table1[[#This Row],[Human]],Table1[[#This Row],[Pig]]),OR(ISNUMBER(FIND("pulmonary",C927)),ISNUMBER(FIND("lung",C927))),"NA")</f>
        <v>NA</v>
      </c>
      <c r="AR927" t="str">
        <f>IF(OR(Table1[[#This Row],[Rodents]],Table1[[#This Row],[Human]],Table1[[#This Row],[Pig]]),OR(ISNUMBER(FIND("skin",C927)),ISNUMBER(FIND("dermal",C927))),"NA")</f>
        <v>NA</v>
      </c>
      <c r="AS927" t="str">
        <f>IF(OR(Table1[[#This Row],[Rodents]],Table1[[#This Row],[Human]],Table1[[#This Row],[Pig]]),OR(ISNUMBER(FIND("liver",C927)),ISNUMBER(FIND("hepat",C927))),"NA")</f>
        <v>NA</v>
      </c>
      <c r="AT927" t="str">
        <f>IF(OR(Table1[[#This Row],[Rodents]],Table1[[#This Row],[Human]],Table1[[#This Row],[Pig]]),OR(ISNUMBER(FIND("kidney",C927)),ISNUMBER(FIND("neph",C927))),"NA")</f>
        <v>NA</v>
      </c>
      <c r="AU927" t="str">
        <f>IF(OR(Table1[[#This Row],[Rodents]],Table1[[#This Row],[Human]],Table1[[#This Row],[Pig]]),OR(ISNUMBER(FIND("brain",C927)),ISNUMBER(FIND("neur",C927)),ISNUMBER(FIND("nerv",C927))),"NA")</f>
        <v>NA</v>
      </c>
      <c r="AV927" t="str">
        <f>IF(OR(Table1[[#This Row],[Rodents]],Table1[[#This Row],[Human]],Table1[[#This Row],[Pig]]),OR(ISNUMBER(FIND("heart",C927)),ISNUMBER(FIND("cardi",C927))),"NA")</f>
        <v>NA</v>
      </c>
      <c r="AW927" t="str">
        <f>IF(OR(Table1[[#This Row],[Rodents]],Table1[[#This Row],[Human]],Table1[[#This Row],[Pig]]),OR(ISNUMBER(FIND("gastro",C927)),ISNUMBER(FIND("intesti",C927)),ISNUMBER(FIND("stomach",C927))),"NA")</f>
        <v>NA</v>
      </c>
      <c r="AX927" t="str">
        <f>IF(OR(Table1[[#This Row],[Rodents]],Table1[[#This Row],[Human]],Table1[[#This Row],[Pig]]),NOT(OR(AQ927,AR927,AS927,AT927,AU927,AV927,AW927)),"NA")</f>
        <v>NA</v>
      </c>
      <c r="AY927" t="b">
        <f>OR(ISNUMBER(FIND("SWCNT",C927)),ISNUMBER(FIND("SWNT",C927)),ISNUMBER(FIND("single-wall",C927)),ISNUMBER(FIND("single wall",C927)),ISNUMBER(FIND("Single wall",C927)),ISNUMBER(FIND("Single-wall",C927)),ISNUMBER(FIND("SWCNT",B927)),ISNUMBER(FIND("SWNT",B927)),ISNUMBER(FIND("single-wall",B927)),ISNUMBER(FIND("single wall",B927)),ISNUMBER(FIND("Single-wall",B927)),ISNUMBER(FIND("Single wall",B927)))</f>
        <v>1</v>
      </c>
      <c r="AZ927" t="b">
        <f>OR(ISNUMBER(FIND("MWCNT",C927)),ISNUMBER(FIND("MWNT",C927)),ISNUMBER(FIND("multi-wall",C927)),ISNUMBER(FIND("multi wall",C927)),ISNUMBER(FIND("multiwall",C927)),ISNUMBER(FIND("Multi-wall",C927)),ISNUMBER(FIND("Multi wall",C927)),ISNUMBER(FIND("Multiwall",C927)),ISNUMBER(FIND("MWCNT",B927)),ISNUMBER(FIND("MWNT",B927)),ISNUMBER(FIND("multi-wall",B927)),ISNUMBER(FIND("multi wall",B927)),ISNUMBER(FIND("multiwall",B927)),ISNUMBER(FIND("Multi-wall",B927)),ISNUMBER(FIND("Multi wall",B927)),ISNUMBER(FIND("Multiwall",B927)),ISNUMBER(FIND("Double-wall",B927)),ISNUMBER(FIND("Double wall",B927)),ISNUMBER(FIND("Doublewall",B927)),ISNUMBER(FIND("double-wall",B927)),ISNUMBER(FIND("double wall",B927)),ISNUMBER(FIND("doublewall",B927)))</f>
        <v>0</v>
      </c>
      <c r="BA927" t="b">
        <f>AND(Table1[[#This Row],[SWCNT]],Table1[[#This Row],[MWCNT]])</f>
        <v>0</v>
      </c>
      <c r="BB927" t="b">
        <f>IF(Table1[[#This Row],[SWCNT]]=TRUE,FALSE,IF(Table1[[#This Row],[MWCNT]]=TRUE,FALSE,TRUE))</f>
        <v>0</v>
      </c>
      <c r="BC927" s="18"/>
    </row>
    <row r="928" spans="1:55" ht="203.5">
      <c r="A928" t="s">
        <v>3851</v>
      </c>
      <c r="B928" s="2" t="s">
        <v>3852</v>
      </c>
      <c r="C928" s="16" t="s">
        <v>3853</v>
      </c>
      <c r="D928" s="17" t="s">
        <v>3598</v>
      </c>
      <c r="E928" s="2">
        <v>2013</v>
      </c>
      <c r="F928" t="b">
        <f>OR(ISNUMBER(FIND("cytotoxic",C928)),ISNUMBER(FIND("Cytotoxic",C928)),ISNUMBER(FIND("cellular toxicity",C928)),ISNUMBER(FIND("cell death",C928)),ISNUMBER(FIND("viable",C928)),ISNUMBER(FIND("phytotoxic",C928)),ISNUMBER(FIND("acute toxicity",C928)),ISNUMBER(FIND("MTT",C928)),ISNUMBER(FIND("survival",C928)),ISNUMBER(FIND("prolifer",C928)),ISNUMBER(FIND("apoptosis",C928)),ISNUMBER(FIND("neurotoxic",C928)),ISNUMBER(FIND("  lysis ",C928)),ISNUMBER(FIND("necrosis",C928)),ISNUMBER(FIND("cellular death",C928))*3,ISNUMBER(FIND("LDH",C928)),ISNUMBER(FIND("Acute toxicity",C928)))</f>
        <v>0</v>
      </c>
      <c r="G928" t="b">
        <f>OR(ISNUMBER(FIND("genotoxic",C928)),ISNUMBER(FIND("genotoxicity",C928)),ISNUMBER(FIND("DNA damage",C928)),ISNUMBER(FIND("DNA",C928)),ISNUMBER(FIND("RNA",C928)),ISNUMBER(FIND("mesothelioma",C928)),ISNUMBER(FIND("carcino",C928)),ISNUMBER(FIND("mutagen",C928)),ISNUMBER(FIND("genetic",C928)))</f>
        <v>0</v>
      </c>
      <c r="H928" t="b">
        <f>OR(ISNUMBER(FIND("inflammatory",C928)),ISNUMBER(FIND("inflamm",C928)))</f>
        <v>0</v>
      </c>
      <c r="I928" t="b">
        <f>OR(ISNUMBER(FIND("immune",C928)),ISNUMBER(FIND("immunological",C928)),ISNUMBER(FIND("interleuk",C928)),ISNUMBER(FIND("platelet activation",C928)),ISNUMBER(FIND("monocyte",C928)),ISNUMBER(FIND("leukocyte",C928)),ISNUMBER(FIND("cytokine",C928)),ISNUMBER(FIND("CD4",C928)),ISNUMBER(FIND("CD8",C928)),ISNUMBER(FIND("T-cell",C928)))</f>
        <v>0</v>
      </c>
      <c r="J928" t="b">
        <f>OR(ISNUMBER(FIND("reactive oxygen",C928)),ISNUMBER(FIND("ROS",C928)),ISNUMBER(FIND("free radical",C928)),ISNUMBER(FIND("oxidative stress",C928)),ISNUMBER(FIND("peroxid",C928)),ISNUMBER(FIND("oxidative",C928)),ISNUMBER(FIND("antioxid",C928)))</f>
        <v>0</v>
      </c>
      <c r="K928" t="b">
        <f>OR(ISNUMBER(FIND("autophag",C928)))</f>
        <v>0</v>
      </c>
      <c r="L928" t="b">
        <f>OR(ISNUMBER(FIND("morpholog",C928)))</f>
        <v>0</v>
      </c>
      <c r="M928" t="b">
        <f>OR(ISNUMBER(FIND("fibrosis",C928)),ISNUMBER(FIND("Fibrosis",C928)),ISNUMBER(FIND("fibrot",C928)))</f>
        <v>0</v>
      </c>
      <c r="N928" t="b">
        <f>OR(ISNUMBER(FIND("offspring",C928)),ISNUMBER(FIND("Parental",C928)),ISNUMBER(FIND("parental",C928)),ISNUMBER(FIND("germline",C928)),ISNUMBER(FIND("reproduc",C928)),ISNUMBER(FIND("embryo",C928)))</f>
        <v>0</v>
      </c>
      <c r="O928" t="b">
        <f>OR(ISNUMBER(FIND("metabol",C928)),ISNUMBER(FIND("Metabol",C928)),ISNUMBER(FIND("digest",C928)),ISNUMBER(FIND("mitochon",C928)))</f>
        <v>0</v>
      </c>
      <c r="P928" t="b">
        <f>OR(ISNUMBER(FIND("ecotox",C928)),ISNUMBER(FIND("Ecotox",B928)),ISNUMBER(FIND("ecotox",B928)),ISNUMBER(FIND("Ecotox",C928)))</f>
        <v>0</v>
      </c>
      <c r="Q928" t="b">
        <f>OR(ISNUMBER(FIND("Bioaccum",C928)),ISNUMBER(FIND("bioaccum",C928)),ISNUMBER(FIND("accum",C928)))</f>
        <v>0</v>
      </c>
      <c r="R928" t="b">
        <f>OR(ISNUMBER(FIND("Occupation",C928)),ISNUMBER(FIND("occupation",C928)),ISNUMBER(FIND("worker",C928)),ISNUMBER(FIND("workforce",C928)))</f>
        <v>0</v>
      </c>
      <c r="S928" t="b">
        <f>NOT(OR(F928,G928,H928,I928,J928,K928,L928,M928,N928,O928,P928,Q928,R928))</f>
        <v>1</v>
      </c>
      <c r="U928" t="b">
        <f>OR(Table1[[#This Row],[Inflammation]],Table1[[#This Row],[Immune]])</f>
        <v>0</v>
      </c>
      <c r="V928" t="str">
        <f>IF(OR(Table1[[#This Row],[Rodents]],Table1[[#This Row],[Human]],Table1[[#This Row],[Pig]]),OR(ISNUMBER(FIND("intratrach",C928)),ISNUMBER(FIND("nasal ",C928)),ISNUMBER(FIND("instill",C928))),"NA")</f>
        <v>NA</v>
      </c>
      <c r="W928" t="str">
        <f>IF(OR(Table1[[#This Row],[Rodents]],Table1[[#This Row],[Human]],Table1[[#This Row],[Pig]]),OR(ISNUMBER(FIND("dermal",C928)),ISNUMBER(FIND("skin ",C928))),"NA")</f>
        <v>NA</v>
      </c>
      <c r="X928" t="str">
        <f>IF(OR(Table1[[#This Row],[Rodents]],Table1[[#This Row],[Human]],Table1[[#This Row],[Pig]]),OR(ISNUMBER(FIND("injected",C928)),ISNUMBER(FIND("periton",C928)),ISNUMBER(FIND("intrascrot",C928))),"NA")</f>
        <v>NA</v>
      </c>
      <c r="Y928" t="str">
        <f>IF(OR(Table1[[#This Row],[Rodents]],Table1[[#This Row],[Human]],Table1[[#This Row],[Pig]]),NOT(OR(Table1[[#This Row],[Inhaled/Intratracheal/intranasal]],Table1[[#This Row],[Dermal]],Table1[[#This Row],[Injected]])),"NA")</f>
        <v>NA</v>
      </c>
      <c r="AA928" t="b">
        <f>OR(ISNUMBER(FIND("fish ",C928)),ISNUMBER(FIND("Fish ",C928)),ISNUMBER(FIND("aquatic",C928)),ISNUMBER(FIND("daphnids",C928)),ISNUMBER(FIND("Carcinus maenas",C928)),ISNUMBER(FIND("Daphnia",C928)),ISNUMBER(FIND("Ruditapes philippinarum",C928)),ISNUMBER(FIND("daphnia",C928)),ISNUMBER(FIND("marine",C928)),ISNUMBER(FIND("mussel",C928)),ISNUMBER(FIND("algae",C928)),ISNUMBER(FIND("Donax faba",C928)),ISNUMBER(FIND("estuarine",C928)),ISNUMBER(FIND("snail",C928)),ISNUMBER(FIND("Prorocentrum donghaiense",C928)) )</f>
        <v>0</v>
      </c>
      <c r="AB928" t="b">
        <f>OR(ISNUMBER(FIND(" rat ",C928)),ISNUMBER(FIND(" rats ",C928)),ISNUMBER(FIND(" Rats ",C928)),ISNUMBER(FIND(" Rat ",C928)),ISNUMBER(FIND(" rat.",C928)),ISNUMBER(FIND(" rats.",C928)),ISNUMBER(FIND("mouse",C928)),ISNUMBER(FIND("mice",C928)), ISNUMBER(FIND(" Mice",C928)))</f>
        <v>0</v>
      </c>
      <c r="AC928" t="b">
        <f>OR(ISNUMBER(FIND(" cell ",C928)),ISNUMBER(FIND("fibroblast",C928)),ISNUMBER(FIND("macrophage",C928)),ISNUMBER(FIND("epithelial",C928)),ISNUMBER(FIND("endothelial",C928)),ISNUMBER(FIND("neuron",C928)),ISNUMBER(FIND(" cells ",C928)),ISNUMBER(FIND("RBC",C928)),ISNUMBER(FIND("mitochond",C928)),ISNUMBER(FIND("adipocyte",C928)),ISNUMBER(FIND("osteo",C928)),ISNUMBER(FIND("keratin",C928)),ISNUMBER(FIND(" cell's ",C928)),ISNUMBER(FIND("eukary",C928)),ISNUMBER(FIND("sperm",C928)))</f>
        <v>1</v>
      </c>
      <c r="AD928" t="b">
        <f>OR(ISNUMBER(FIND("human",B928)),ISNUMBER(FIND("workers",B928)),ISNUMBER(FIND("workforces",B928)),ISNUMBER(FIND("occupational",B928)),ISNUMBER(FIND("Case report",B928)),ISNUMBER(FIND("Workplaces",B928)),ISNUMBER(FIND("worker",B928)))</f>
        <v>0</v>
      </c>
      <c r="AE928" t="b">
        <f>OR(ISNUMBER(FIND(" plant ",C928)),ISNUMBER(FIND("Plant ",C928)),ISNUMBER(FIND("tomato",C928)),ISNUMBER(FIND("plants",C928)),ISNUMBER(FIND("Plants",C928)),ISNUMBER(FIND("algae",C928)),ISNUMBER(FIND("lettuce",C928)),ISNUMBER(FIND("green gram sprouts ",C928)),ISNUMBER(FIND("Cucurbita pepo",C928)),ISNUMBER(FIND("bean ",C928)),ISNUMBER(FIND("chloroplast",C928)),ISNUMBER(FIND("chlorophyll",C928)),ISNUMBER(FIND("seedling",C928)),ISNUMBER(FIND("canola",C928)),ISNUMBER(FIND("shoot",C928)),ISNUMBER(FIND("photosynthes",C928)),ISNUMBER(FIND(" leaves ",C928)),,ISNUMBER(FIND("agriculture",C928)),ISNUMBER(FIND(" crops ",C928)))</f>
        <v>0</v>
      </c>
      <c r="AF928" t="b">
        <f>OR(ISNUMBER(FIND("bacteria",C928)),ISNUMBER(FIND("Bacteria",C928)),ISNUMBER(FIND("Bacterium",C928)),ISNUMBER(FIND("bacterium",C928)),ISNUMBER(FIND(" coli ",C928)))</f>
        <v>0</v>
      </c>
      <c r="AG928" t="b">
        <f>OR(ISNUMBER(FIND("fungi",C928)),ISNUMBER(FIND("Fungi",C928)),ISNUMBER(FIND("fungus",C928)),ISNUMBER(FIND("Fungus",C928)),ISNUMBER(FIND("mushroom",C928)),ISNUMBER(FIND("Mushroom",C928)),ISNUMBER(FIND(" mold ",C928)))</f>
        <v>0</v>
      </c>
      <c r="AH928" t="b">
        <f>OR(ISNUMBER(FIND("Pig ",C928)),ISNUMBER(FIND("pig ",C928)),ISNUMBER(FIND("Pigs ",C928)),ISNUMBER(FIND("pigs ",C928)))</f>
        <v>0</v>
      </c>
      <c r="AI928" t="b">
        <f>OR(ISNUMBER(FIND(" C. elegans",C928)),ISNUMBER(FIND("Caenorhabditis elegans",C928)),ISNUMBER(FIND("earthworms",C928)),ISNUMBER(FIND(" Ficopomatus enigmaticus",C928)),ISNUMBER(FIND("larva",C928)),ISNUMBER(FIND("Lumbriculus variegatus",C928)),ISNUMBER(FIND("nematode",C928)))</f>
        <v>0</v>
      </c>
      <c r="AJ928" t="b">
        <f>NOT(OR(AA928,AB928,AC928,AD928,AE928,AF928,AG928,AH928,AI928))</f>
        <v>0</v>
      </c>
      <c r="AL928" t="b">
        <f>OR(AA928,AB928,AD928,AE928,AF928,AG928,AH928,AI928)</f>
        <v>0</v>
      </c>
      <c r="AM928" t="b">
        <f>IF(Table1[[#This Row],[In vivo?]],IF(Table1[[#This Row],[Cell]],FALSE,TRUE),FALSE)</f>
        <v>0</v>
      </c>
      <c r="AN928" t="b">
        <f>AND(AC928,AL928)</f>
        <v>0</v>
      </c>
      <c r="AO928" t="b">
        <f>IF(Table1[[#This Row],[Cell]],IF(Table1[[#This Row],[In vivo?]],FALSE,TRUE),FALSE)</f>
        <v>1</v>
      </c>
      <c r="AP928" t="b">
        <f>NOT(OR(Table1[[#This Row],[In vivo?]],Table1[[#This Row],[Only in Cell]]))</f>
        <v>0</v>
      </c>
      <c r="AQ928" t="str">
        <f>IF(OR(Table1[[#This Row],[Rodents]],Table1[[#This Row],[Human]],Table1[[#This Row],[Pig]]),OR(ISNUMBER(FIND("pulmonary",C928)),ISNUMBER(FIND("lung",C928))),"NA")</f>
        <v>NA</v>
      </c>
      <c r="AR928" t="str">
        <f>IF(OR(Table1[[#This Row],[Rodents]],Table1[[#This Row],[Human]],Table1[[#This Row],[Pig]]),OR(ISNUMBER(FIND("skin",C928)),ISNUMBER(FIND("dermal",C928))),"NA")</f>
        <v>NA</v>
      </c>
      <c r="AS928" t="str">
        <f>IF(OR(Table1[[#This Row],[Rodents]],Table1[[#This Row],[Human]],Table1[[#This Row],[Pig]]),OR(ISNUMBER(FIND("liver",C928)),ISNUMBER(FIND("hepat",C928))),"NA")</f>
        <v>NA</v>
      </c>
      <c r="AT928" t="str">
        <f>IF(OR(Table1[[#This Row],[Rodents]],Table1[[#This Row],[Human]],Table1[[#This Row],[Pig]]),OR(ISNUMBER(FIND("kidney",C928)),ISNUMBER(FIND("neph",C928))),"NA")</f>
        <v>NA</v>
      </c>
      <c r="AU928" t="str">
        <f>IF(OR(Table1[[#This Row],[Rodents]],Table1[[#This Row],[Human]],Table1[[#This Row],[Pig]]),OR(ISNUMBER(FIND("brain",C928)),ISNUMBER(FIND("neur",C928)),ISNUMBER(FIND("nerv",C928))),"NA")</f>
        <v>NA</v>
      </c>
      <c r="AV928" t="str">
        <f>IF(OR(Table1[[#This Row],[Rodents]],Table1[[#This Row],[Human]],Table1[[#This Row],[Pig]]),OR(ISNUMBER(FIND("heart",C928)),ISNUMBER(FIND("cardi",C928))),"NA")</f>
        <v>NA</v>
      </c>
      <c r="AW928" t="str">
        <f>IF(OR(Table1[[#This Row],[Rodents]],Table1[[#This Row],[Human]],Table1[[#This Row],[Pig]]),OR(ISNUMBER(FIND("gastro",C928)),ISNUMBER(FIND("intesti",C928)),ISNUMBER(FIND("stomach",C928))),"NA")</f>
        <v>NA</v>
      </c>
      <c r="AX928" t="str">
        <f>IF(OR(Table1[[#This Row],[Rodents]],Table1[[#This Row],[Human]],Table1[[#This Row],[Pig]]),NOT(OR(AQ928,AR928,AS928,AT928,AU928,AV928,AW928)),"NA")</f>
        <v>NA</v>
      </c>
      <c r="AY928" t="b">
        <f>OR(ISNUMBER(FIND("SWCNT",C928)),ISNUMBER(FIND("SWNT",C928)),ISNUMBER(FIND("single-wall",C928)),ISNUMBER(FIND("single wall",C928)),ISNUMBER(FIND("Single wall",C928)),ISNUMBER(FIND("Single-wall",C928)),ISNUMBER(FIND("SWCNT",B928)),ISNUMBER(FIND("SWNT",B928)),ISNUMBER(FIND("single-wall",B928)),ISNUMBER(FIND("single wall",B928)),ISNUMBER(FIND("Single-wall",B928)),ISNUMBER(FIND("Single wall",B928)))</f>
        <v>0</v>
      </c>
      <c r="AZ928" t="b">
        <f>OR(ISNUMBER(FIND("MWCNT",C928)),ISNUMBER(FIND("MWNT",C928)),ISNUMBER(FIND("multi-wall",C928)),ISNUMBER(FIND("multi wall",C928)),ISNUMBER(FIND("multiwall",C928)),ISNUMBER(FIND("Multi-wall",C928)),ISNUMBER(FIND("Multi wall",C928)),ISNUMBER(FIND("Multiwall",C928)),ISNUMBER(FIND("MWCNT",B928)),ISNUMBER(FIND("MWNT",B928)),ISNUMBER(FIND("multi-wall",B928)),ISNUMBER(FIND("multi wall",B928)),ISNUMBER(FIND("multiwall",B928)),ISNUMBER(FIND("Multi-wall",B928)),ISNUMBER(FIND("Multi wall",B928)),ISNUMBER(FIND("Multiwall",B928)),ISNUMBER(FIND("Double-wall",B928)),ISNUMBER(FIND("Double wall",B928)),ISNUMBER(FIND("Doublewall",B928)),ISNUMBER(FIND("double-wall",B928)),ISNUMBER(FIND("double wall",B928)),ISNUMBER(FIND("doublewall",B928)))</f>
        <v>1</v>
      </c>
      <c r="BA928" t="b">
        <f>AND(Table1[[#This Row],[SWCNT]],Table1[[#This Row],[MWCNT]])</f>
        <v>0</v>
      </c>
      <c r="BB928" t="b">
        <f>IF(Table1[[#This Row],[SWCNT]]=TRUE,FALSE,IF(Table1[[#This Row],[MWCNT]]=TRUE,FALSE,TRUE))</f>
        <v>0</v>
      </c>
      <c r="BC928" s="18"/>
    </row>
    <row r="929" spans="1:55" ht="259">
      <c r="A929" t="s">
        <v>3872</v>
      </c>
      <c r="B929" s="2" t="s">
        <v>3873</v>
      </c>
      <c r="C929" s="16" t="s">
        <v>3874</v>
      </c>
      <c r="D929" s="17" t="s">
        <v>30</v>
      </c>
      <c r="E929" s="2">
        <v>2013</v>
      </c>
      <c r="F929" t="b">
        <f>OR(ISNUMBER(FIND("cytotoxic",C929)),ISNUMBER(FIND("Cytotoxic",C929)),ISNUMBER(FIND("cellular toxicity",C929)),ISNUMBER(FIND("cell death",C929)),ISNUMBER(FIND("viable",C929)),ISNUMBER(FIND("phytotoxic",C929)),ISNUMBER(FIND("acute toxicity",C929)),ISNUMBER(FIND("MTT",C929)),ISNUMBER(FIND("survival",C929)),ISNUMBER(FIND("prolifer",C929)),ISNUMBER(FIND("apoptosis",C929)),ISNUMBER(FIND("neurotoxic",C929)),ISNUMBER(FIND("  lysis ",C929)),ISNUMBER(FIND("necrosis",C929)),ISNUMBER(FIND("cellular death",C929))*3,ISNUMBER(FIND("LDH",C929)),ISNUMBER(FIND("Acute toxicity",C929)))</f>
        <v>0</v>
      </c>
      <c r="G929" t="b">
        <f>OR(ISNUMBER(FIND("genotoxic",C929)),ISNUMBER(FIND("genotoxicity",C929)),ISNUMBER(FIND("DNA damage",C929)),ISNUMBER(FIND("DNA",C929)),ISNUMBER(FIND("RNA",C929)),ISNUMBER(FIND("mesothelioma",C929)),ISNUMBER(FIND("carcino",C929)),ISNUMBER(FIND("mutagen",C929)),ISNUMBER(FIND("genetic",C929)))</f>
        <v>0</v>
      </c>
      <c r="H929" t="b">
        <f>OR(ISNUMBER(FIND("inflammatory",C929)),ISNUMBER(FIND("inflamm",C929)))</f>
        <v>0</v>
      </c>
      <c r="I929" t="b">
        <f>OR(ISNUMBER(FIND("immune",C929)),ISNUMBER(FIND("immunological",C929)),ISNUMBER(FIND("interleuk",C929)),ISNUMBER(FIND("platelet activation",C929)),ISNUMBER(FIND("monocyte",C929)),ISNUMBER(FIND("leukocyte",C929)),ISNUMBER(FIND("cytokine",C929)),ISNUMBER(FIND("CD4",C929)),ISNUMBER(FIND("CD8",C929)),ISNUMBER(FIND("T-cell",C929)))</f>
        <v>0</v>
      </c>
      <c r="J929" t="b">
        <f>OR(ISNUMBER(FIND("reactive oxygen",C929)),ISNUMBER(FIND("ROS",C929)),ISNUMBER(FIND("free radical",C929)),ISNUMBER(FIND("oxidative stress",C929)),ISNUMBER(FIND("peroxid",C929)),ISNUMBER(FIND("oxidative",C929)),ISNUMBER(FIND("antioxid",C929)))</f>
        <v>0</v>
      </c>
      <c r="K929" t="b">
        <f>OR(ISNUMBER(FIND("autophag",C929)))</f>
        <v>0</v>
      </c>
      <c r="L929" t="b">
        <f>OR(ISNUMBER(FIND("morpholog",C929)))</f>
        <v>0</v>
      </c>
      <c r="M929" t="b">
        <f>OR(ISNUMBER(FIND("fibrosis",C929)),ISNUMBER(FIND("Fibrosis",C929)),ISNUMBER(FIND("fibrot",C929)))</f>
        <v>0</v>
      </c>
      <c r="N929" t="b">
        <f>OR(ISNUMBER(FIND("offspring",C929)),ISNUMBER(FIND("Parental",C929)),ISNUMBER(FIND("parental",C929)),ISNUMBER(FIND("germline",C929)),ISNUMBER(FIND("reproduc",C929)),ISNUMBER(FIND("embryo",C929)))</f>
        <v>0</v>
      </c>
      <c r="O929" t="b">
        <f>OR(ISNUMBER(FIND("metabol",C929)),ISNUMBER(FIND("Metabol",C929)),ISNUMBER(FIND("digest",C929)),ISNUMBER(FIND("mitochon",C929)))</f>
        <v>0</v>
      </c>
      <c r="P929" t="b">
        <f>OR(ISNUMBER(FIND("ecotox",C929)),ISNUMBER(FIND("Ecotox",B929)),ISNUMBER(FIND("ecotox",B929)),ISNUMBER(FIND("Ecotox",C929)))</f>
        <v>0</v>
      </c>
      <c r="Q929" t="b">
        <f>OR(ISNUMBER(FIND("Bioaccum",C929)),ISNUMBER(FIND("bioaccum",C929)),ISNUMBER(FIND("accum",C929)))</f>
        <v>0</v>
      </c>
      <c r="R929" t="b">
        <f>OR(ISNUMBER(FIND("Occupation",C929)),ISNUMBER(FIND("occupation",C929)),ISNUMBER(FIND("worker",C929)),ISNUMBER(FIND("workforce",C929)))</f>
        <v>0</v>
      </c>
      <c r="S929" t="b">
        <f>NOT(OR(F929,G929,H929,I929,J929,K929,L929,M929,N929,O929,P929,Q929,R929))</f>
        <v>1</v>
      </c>
      <c r="U929" t="b">
        <f>OR(Table1[[#This Row],[Inflammation]],Table1[[#This Row],[Immune]])</f>
        <v>0</v>
      </c>
      <c r="V929" t="str">
        <f>IF(OR(Table1[[#This Row],[Rodents]],Table1[[#This Row],[Human]],Table1[[#This Row],[Pig]]),OR(ISNUMBER(FIND("intratrach",C929)),ISNUMBER(FIND("nasal ",C929)),ISNUMBER(FIND("instill",C929))),"NA")</f>
        <v>NA</v>
      </c>
      <c r="W929" t="str">
        <f>IF(OR(Table1[[#This Row],[Rodents]],Table1[[#This Row],[Human]],Table1[[#This Row],[Pig]]),OR(ISNUMBER(FIND("dermal",C929)),ISNUMBER(FIND("skin ",C929))),"NA")</f>
        <v>NA</v>
      </c>
      <c r="X929" t="str">
        <f>IF(OR(Table1[[#This Row],[Rodents]],Table1[[#This Row],[Human]],Table1[[#This Row],[Pig]]),OR(ISNUMBER(FIND("injected",C929)),ISNUMBER(FIND("periton",C929)),ISNUMBER(FIND("intrascrot",C929))),"NA")</f>
        <v>NA</v>
      </c>
      <c r="Y929" t="str">
        <f>IF(OR(Table1[[#This Row],[Rodents]],Table1[[#This Row],[Human]],Table1[[#This Row],[Pig]]),NOT(OR(Table1[[#This Row],[Inhaled/Intratracheal/intranasal]],Table1[[#This Row],[Dermal]],Table1[[#This Row],[Injected]])),"NA")</f>
        <v>NA</v>
      </c>
      <c r="AA929" t="b">
        <f>OR(ISNUMBER(FIND("fish ",C929)),ISNUMBER(FIND("Fish ",C929)),ISNUMBER(FIND("aquatic",C929)),ISNUMBER(FIND("daphnids",C929)),ISNUMBER(FIND("Carcinus maenas",C929)),ISNUMBER(FIND("Daphnia",C929)),ISNUMBER(FIND("Ruditapes philippinarum",C929)),ISNUMBER(FIND("daphnia",C929)),ISNUMBER(FIND("marine",C929)),ISNUMBER(FIND("mussel",C929)),ISNUMBER(FIND("algae",C929)),ISNUMBER(FIND("Donax faba",C929)),ISNUMBER(FIND("estuarine",C929)),ISNUMBER(FIND("snail",C929)),ISNUMBER(FIND("Prorocentrum donghaiense",C929)) )</f>
        <v>1</v>
      </c>
      <c r="AB929" t="b">
        <f>OR(ISNUMBER(FIND(" rat ",C929)),ISNUMBER(FIND(" rats ",C929)),ISNUMBER(FIND(" Rats ",C929)),ISNUMBER(FIND(" Rat ",C929)),ISNUMBER(FIND(" rat.",C929)),ISNUMBER(FIND(" rats.",C929)),ISNUMBER(FIND("mouse",C929)),ISNUMBER(FIND("mice",C929)), ISNUMBER(FIND(" Mice",C929)))</f>
        <v>0</v>
      </c>
      <c r="AC929" t="b">
        <f>OR(ISNUMBER(FIND(" cell ",C929)),ISNUMBER(FIND("fibroblast",C929)),ISNUMBER(FIND("macrophage",C929)),ISNUMBER(FIND("epithelial",C929)),ISNUMBER(FIND("endothelial",C929)),ISNUMBER(FIND("neuron",C929)),ISNUMBER(FIND(" cells ",C929)),ISNUMBER(FIND("RBC",C929)),ISNUMBER(FIND("mitochond",C929)),ISNUMBER(FIND("adipocyte",C929)),ISNUMBER(FIND("osteo",C929)),ISNUMBER(FIND("keratin",C929)),ISNUMBER(FIND(" cell's ",C929)),ISNUMBER(FIND("eukary",C929)),ISNUMBER(FIND("sperm",C929)))</f>
        <v>1</v>
      </c>
      <c r="AD929" t="b">
        <f>OR(ISNUMBER(FIND("human",B929)),ISNUMBER(FIND("workers",B929)),ISNUMBER(FIND("workforces",B929)),ISNUMBER(FIND("occupational",B929)),ISNUMBER(FIND("Case report",B929)),ISNUMBER(FIND("Workplaces",B929)),ISNUMBER(FIND("worker",B929)))</f>
        <v>0</v>
      </c>
      <c r="AE929" t="b">
        <f>OR(ISNUMBER(FIND(" plant ",C929)),ISNUMBER(FIND("Plant ",C929)),ISNUMBER(FIND("tomato",C929)),ISNUMBER(FIND("plants",C929)),ISNUMBER(FIND("Plants",C929)),ISNUMBER(FIND("algae",C929)),ISNUMBER(FIND("lettuce",C929)),ISNUMBER(FIND("green gram sprouts ",C929)),ISNUMBER(FIND("Cucurbita pepo",C929)),ISNUMBER(FIND("bean ",C929)),ISNUMBER(FIND("chloroplast",C929)),ISNUMBER(FIND("chlorophyll",C929)),ISNUMBER(FIND("seedling",C929)),ISNUMBER(FIND("canola",C929)),ISNUMBER(FIND("shoot",C929)),ISNUMBER(FIND("photosynthes",C929)),ISNUMBER(FIND(" leaves ",C929)),,ISNUMBER(FIND("agriculture",C929)),ISNUMBER(FIND(" crops ",C929)))</f>
        <v>0</v>
      </c>
      <c r="AF929" t="b">
        <f>OR(ISNUMBER(FIND("bacteria",C929)),ISNUMBER(FIND("Bacteria",C929)),ISNUMBER(FIND("Bacterium",C929)),ISNUMBER(FIND("bacterium",C929)),ISNUMBER(FIND(" coli ",C929)))</f>
        <v>1</v>
      </c>
      <c r="AG929" t="b">
        <f>OR(ISNUMBER(FIND("fungi",C929)),ISNUMBER(FIND("Fungi",C929)),ISNUMBER(FIND("fungus",C929)),ISNUMBER(FIND("Fungus",C929)),ISNUMBER(FIND("mushroom",C929)),ISNUMBER(FIND("Mushroom",C929)),ISNUMBER(FIND(" mold ",C929)))</f>
        <v>0</v>
      </c>
      <c r="AH929" t="b">
        <f>OR(ISNUMBER(FIND("Pig ",C929)),ISNUMBER(FIND("pig ",C929)),ISNUMBER(FIND("Pigs ",C929)),ISNUMBER(FIND("pigs ",C929)))</f>
        <v>0</v>
      </c>
      <c r="AI929" t="b">
        <f>OR(ISNUMBER(FIND(" C. elegans",C929)),ISNUMBER(FIND("Caenorhabditis elegans",C929)),ISNUMBER(FIND("earthworms",C929)),ISNUMBER(FIND(" Ficopomatus enigmaticus",C929)),ISNUMBER(FIND("larva",C929)),ISNUMBER(FIND("Lumbriculus variegatus",C929)),ISNUMBER(FIND("nematode",C929)))</f>
        <v>0</v>
      </c>
      <c r="AJ929" t="b">
        <f>NOT(OR(AA929,AB929,AC929,AD929,AE929,AF929,AG929,AH929,AI929))</f>
        <v>0</v>
      </c>
      <c r="AL929" t="b">
        <f>OR(AA929,AB929,AD929,AE929,AF929,AG929,AH929,AI929)</f>
        <v>1</v>
      </c>
      <c r="AM929" t="b">
        <f>IF(Table1[[#This Row],[In vivo?]],IF(Table1[[#This Row],[Cell]],FALSE,TRUE),FALSE)</f>
        <v>0</v>
      </c>
      <c r="AN929" t="b">
        <f>AND(AC929,AL929)</f>
        <v>1</v>
      </c>
      <c r="AO929" t="b">
        <f>IF(Table1[[#This Row],[Cell]],IF(Table1[[#This Row],[In vivo?]],FALSE,TRUE),FALSE)</f>
        <v>0</v>
      </c>
      <c r="AP929" t="b">
        <f>NOT(OR(Table1[[#This Row],[In vivo?]],Table1[[#This Row],[Only in Cell]]))</f>
        <v>0</v>
      </c>
      <c r="AQ929" t="str">
        <f>IF(OR(Table1[[#This Row],[Rodents]],Table1[[#This Row],[Human]],Table1[[#This Row],[Pig]]),OR(ISNUMBER(FIND("pulmonary",C929)),ISNUMBER(FIND("lung",C929))),"NA")</f>
        <v>NA</v>
      </c>
      <c r="AR929" t="str">
        <f>IF(OR(Table1[[#This Row],[Rodents]],Table1[[#This Row],[Human]],Table1[[#This Row],[Pig]]),OR(ISNUMBER(FIND("skin",C929)),ISNUMBER(FIND("dermal",C929))),"NA")</f>
        <v>NA</v>
      </c>
      <c r="AS929" t="str">
        <f>IF(OR(Table1[[#This Row],[Rodents]],Table1[[#This Row],[Human]],Table1[[#This Row],[Pig]]),OR(ISNUMBER(FIND("liver",C929)),ISNUMBER(FIND("hepat",C929))),"NA")</f>
        <v>NA</v>
      </c>
      <c r="AT929" t="str">
        <f>IF(OR(Table1[[#This Row],[Rodents]],Table1[[#This Row],[Human]],Table1[[#This Row],[Pig]]),OR(ISNUMBER(FIND("kidney",C929)),ISNUMBER(FIND("neph",C929))),"NA")</f>
        <v>NA</v>
      </c>
      <c r="AU929" t="str">
        <f>IF(OR(Table1[[#This Row],[Rodents]],Table1[[#This Row],[Human]],Table1[[#This Row],[Pig]]),OR(ISNUMBER(FIND("brain",C929)),ISNUMBER(FIND("neur",C929)),ISNUMBER(FIND("nerv",C929))),"NA")</f>
        <v>NA</v>
      </c>
      <c r="AV929" t="str">
        <f>IF(OR(Table1[[#This Row],[Rodents]],Table1[[#This Row],[Human]],Table1[[#This Row],[Pig]]),OR(ISNUMBER(FIND("heart",C929)),ISNUMBER(FIND("cardi",C929))),"NA")</f>
        <v>NA</v>
      </c>
      <c r="AW929" t="str">
        <f>IF(OR(Table1[[#This Row],[Rodents]],Table1[[#This Row],[Human]],Table1[[#This Row],[Pig]]),OR(ISNUMBER(FIND("gastro",C929)),ISNUMBER(FIND("intesti",C929)),ISNUMBER(FIND("stomach",C929))),"NA")</f>
        <v>NA</v>
      </c>
      <c r="AX929" t="str">
        <f>IF(OR(Table1[[#This Row],[Rodents]],Table1[[#This Row],[Human]],Table1[[#This Row],[Pig]]),NOT(OR(AQ929,AR929,AS929,AT929,AU929,AV929,AW929)),"NA")</f>
        <v>NA</v>
      </c>
      <c r="AY929" t="b">
        <f>OR(ISNUMBER(FIND("SWCNT",C929)),ISNUMBER(FIND("SWNT",C929)),ISNUMBER(FIND("single-wall",C929)),ISNUMBER(FIND("single wall",C929)),ISNUMBER(FIND("Single wall",C929)),ISNUMBER(FIND("Single-wall",C929)),ISNUMBER(FIND("SWCNT",B929)),ISNUMBER(FIND("SWNT",B929)),ISNUMBER(FIND("single-wall",B929)),ISNUMBER(FIND("single wall",B929)),ISNUMBER(FIND("Single-wall",B929)),ISNUMBER(FIND("Single wall",B929)))</f>
        <v>1</v>
      </c>
      <c r="AZ929" t="b">
        <f>OR(ISNUMBER(FIND("MWCNT",C929)),ISNUMBER(FIND("MWNT",C929)),ISNUMBER(FIND("multi-wall",C929)),ISNUMBER(FIND("multi wall",C929)),ISNUMBER(FIND("multiwall",C929)),ISNUMBER(FIND("Multi-wall",C929)),ISNUMBER(FIND("Multi wall",C929)),ISNUMBER(FIND("Multiwall",C929)),ISNUMBER(FIND("MWCNT",B929)),ISNUMBER(FIND("MWNT",B929)),ISNUMBER(FIND("multi-wall",B929)),ISNUMBER(FIND("multi wall",B929)),ISNUMBER(FIND("multiwall",B929)),ISNUMBER(FIND("Multi-wall",B929)),ISNUMBER(FIND("Multi wall",B929)),ISNUMBER(FIND("Multiwall",B929)),ISNUMBER(FIND("Double-wall",B929)),ISNUMBER(FIND("Double wall",B929)),ISNUMBER(FIND("Doublewall",B929)),ISNUMBER(FIND("double-wall",B929)),ISNUMBER(FIND("double wall",B929)),ISNUMBER(FIND("doublewall",B929)))</f>
        <v>0</v>
      </c>
      <c r="BA929" t="b">
        <f>AND(Table1[[#This Row],[SWCNT]],Table1[[#This Row],[MWCNT]])</f>
        <v>0</v>
      </c>
      <c r="BB929" t="b">
        <f>IF(Table1[[#This Row],[SWCNT]]=TRUE,FALSE,IF(Table1[[#This Row],[MWCNT]]=TRUE,FALSE,TRUE))</f>
        <v>0</v>
      </c>
      <c r="BC929" s="18"/>
    </row>
    <row r="930" spans="1:55" ht="185">
      <c r="A930" t="s">
        <v>4123</v>
      </c>
      <c r="B930" s="2" t="s">
        <v>4124</v>
      </c>
      <c r="C930" s="16" t="s">
        <v>4125</v>
      </c>
      <c r="D930" s="17" t="s">
        <v>4126</v>
      </c>
      <c r="E930" s="2">
        <v>2013</v>
      </c>
      <c r="F930" t="b">
        <f>OR(ISNUMBER(FIND("cytotoxic",C930)),ISNUMBER(FIND("Cytotoxic",C930)),ISNUMBER(FIND("cellular toxicity",C930)),ISNUMBER(FIND("cell death",C930)),ISNUMBER(FIND("viable",C930)),ISNUMBER(FIND("phytotoxic",C930)),ISNUMBER(FIND("acute toxicity",C930)),ISNUMBER(FIND("MTT",C930)),ISNUMBER(FIND("survival",C930)),ISNUMBER(FIND("prolifer",C930)),ISNUMBER(FIND("apoptosis",C930)),ISNUMBER(FIND("neurotoxic",C930)),ISNUMBER(FIND("  lysis ",C930)),ISNUMBER(FIND("necrosis",C930)),ISNUMBER(FIND("cellular death",C930))*3,ISNUMBER(FIND("LDH",C930)),ISNUMBER(FIND("Acute toxicity",C930)))</f>
        <v>0</v>
      </c>
      <c r="G930" t="b">
        <f>OR(ISNUMBER(FIND("genotoxic",C930)),ISNUMBER(FIND("genotoxicity",C930)),ISNUMBER(FIND("DNA damage",C930)),ISNUMBER(FIND("DNA",C930)),ISNUMBER(FIND("RNA",C930)),ISNUMBER(FIND("mesothelioma",C930)),ISNUMBER(FIND("carcino",C930)),ISNUMBER(FIND("mutagen",C930)),ISNUMBER(FIND("genetic",C930)))</f>
        <v>0</v>
      </c>
      <c r="H930" t="b">
        <f>OR(ISNUMBER(FIND("inflammatory",C930)),ISNUMBER(FIND("inflamm",C930)))</f>
        <v>0</v>
      </c>
      <c r="I930" t="b">
        <f>OR(ISNUMBER(FIND("immune",C930)),ISNUMBER(FIND("immunological",C930)),ISNUMBER(FIND("interleuk",C930)),ISNUMBER(FIND("platelet activation",C930)),ISNUMBER(FIND("monocyte",C930)),ISNUMBER(FIND("leukocyte",C930)),ISNUMBER(FIND("cytokine",C930)),ISNUMBER(FIND("CD4",C930)),ISNUMBER(FIND("CD8",C930)),ISNUMBER(FIND("T-cell",C930)))</f>
        <v>0</v>
      </c>
      <c r="J930" t="b">
        <f>OR(ISNUMBER(FIND("reactive oxygen",C930)),ISNUMBER(FIND("ROS",C930)),ISNUMBER(FIND("free radical",C930)),ISNUMBER(FIND("oxidative stress",C930)),ISNUMBER(FIND("peroxid",C930)),ISNUMBER(FIND("oxidative",C930)),ISNUMBER(FIND("antioxid",C930)))</f>
        <v>0</v>
      </c>
      <c r="K930" t="b">
        <f>OR(ISNUMBER(FIND("autophag",C930)))</f>
        <v>0</v>
      </c>
      <c r="L930" t="b">
        <f>OR(ISNUMBER(FIND("morpholog",C930)))</f>
        <v>0</v>
      </c>
      <c r="M930" t="b">
        <f>OR(ISNUMBER(FIND("fibrosis",C930)),ISNUMBER(FIND("Fibrosis",C930)),ISNUMBER(FIND("fibrot",C930)))</f>
        <v>0</v>
      </c>
      <c r="N930" t="b">
        <f>OR(ISNUMBER(FIND("offspring",C930)),ISNUMBER(FIND("Parental",C930)),ISNUMBER(FIND("parental",C930)),ISNUMBER(FIND("germline",C930)),ISNUMBER(FIND("reproduc",C930)),ISNUMBER(FIND("embryo",C930)))</f>
        <v>0</v>
      </c>
      <c r="O930" t="b">
        <f>OR(ISNUMBER(FIND("metabol",C930)),ISNUMBER(FIND("Metabol",C930)),ISNUMBER(FIND("digest",C930)),ISNUMBER(FIND("mitochon",C930)))</f>
        <v>0</v>
      </c>
      <c r="P930" t="b">
        <f>OR(ISNUMBER(FIND("ecotox",C930)),ISNUMBER(FIND("Ecotox",B930)),ISNUMBER(FIND("ecotox",B930)),ISNUMBER(FIND("Ecotox",C930)))</f>
        <v>0</v>
      </c>
      <c r="Q930" t="b">
        <f>OR(ISNUMBER(FIND("Bioaccum",C930)),ISNUMBER(FIND("bioaccum",C930)),ISNUMBER(FIND("accum",C930)))</f>
        <v>0</v>
      </c>
      <c r="R930" t="b">
        <f>OR(ISNUMBER(FIND("Occupation",C930)),ISNUMBER(FIND("occupation",C930)),ISNUMBER(FIND("worker",C930)),ISNUMBER(FIND("workforce",C930)))</f>
        <v>0</v>
      </c>
      <c r="S930" t="b">
        <f>NOT(OR(F930,G930,H930,I930,J930,K930,L930,M930,N930,O930,P930,Q930,R930))</f>
        <v>1</v>
      </c>
      <c r="U930" t="b">
        <f>OR(Table1[[#This Row],[Inflammation]],Table1[[#This Row],[Immune]])</f>
        <v>0</v>
      </c>
      <c r="V930" t="str">
        <f>IF(OR(Table1[[#This Row],[Rodents]],Table1[[#This Row],[Human]],Table1[[#This Row],[Pig]]),OR(ISNUMBER(FIND("intratrach",C930)),ISNUMBER(FIND("nasal ",C930)),ISNUMBER(FIND("instill",C930))),"NA")</f>
        <v>NA</v>
      </c>
      <c r="W930" t="str">
        <f>IF(OR(Table1[[#This Row],[Rodents]],Table1[[#This Row],[Human]],Table1[[#This Row],[Pig]]),OR(ISNUMBER(FIND("dermal",C930)),ISNUMBER(FIND("skin ",C930))),"NA")</f>
        <v>NA</v>
      </c>
      <c r="X930" t="str">
        <f>IF(OR(Table1[[#This Row],[Rodents]],Table1[[#This Row],[Human]],Table1[[#This Row],[Pig]]),OR(ISNUMBER(FIND("injected",C930)),ISNUMBER(FIND("periton",C930)),ISNUMBER(FIND("intrascrot",C930))),"NA")</f>
        <v>NA</v>
      </c>
      <c r="Y930" t="str">
        <f>IF(OR(Table1[[#This Row],[Rodents]],Table1[[#This Row],[Human]],Table1[[#This Row],[Pig]]),NOT(OR(Table1[[#This Row],[Inhaled/Intratracheal/intranasal]],Table1[[#This Row],[Dermal]],Table1[[#This Row],[Injected]])),"NA")</f>
        <v>NA</v>
      </c>
      <c r="AA930" t="b">
        <f>OR(ISNUMBER(FIND("fish ",C930)),ISNUMBER(FIND("Fish ",C930)),ISNUMBER(FIND("aquatic",C930)),ISNUMBER(FIND("daphnids",C930)),ISNUMBER(FIND("Carcinus maenas",C930)),ISNUMBER(FIND("Daphnia",C930)),ISNUMBER(FIND("Ruditapes philippinarum",C930)),ISNUMBER(FIND("daphnia",C930)),ISNUMBER(FIND("marine",C930)),ISNUMBER(FIND("mussel",C930)),ISNUMBER(FIND("algae",C930)),ISNUMBER(FIND("Donax faba",C930)),ISNUMBER(FIND("estuarine",C930)),ISNUMBER(FIND("snail",C930)),ISNUMBER(FIND("Prorocentrum donghaiense",C930)) )</f>
        <v>0</v>
      </c>
      <c r="AB930" t="b">
        <f>OR(ISNUMBER(FIND(" rat ",C930)),ISNUMBER(FIND(" rats ",C930)),ISNUMBER(FIND(" Rats ",C930)),ISNUMBER(FIND(" Rat ",C930)),ISNUMBER(FIND(" rat.",C930)),ISNUMBER(FIND(" rats.",C930)),ISNUMBER(FIND("mouse",C930)),ISNUMBER(FIND("mice",C930)), ISNUMBER(FIND(" Mice",C930)))</f>
        <v>0</v>
      </c>
      <c r="AC930" t="b">
        <f>OR(ISNUMBER(FIND(" cell ",C930)),ISNUMBER(FIND("fibroblast",C930)),ISNUMBER(FIND("macrophage",C930)),ISNUMBER(FIND("epithelial",C930)),ISNUMBER(FIND("endothelial",C930)),ISNUMBER(FIND("neuron",C930)),ISNUMBER(FIND(" cells ",C930)),ISNUMBER(FIND("RBC",C930)),ISNUMBER(FIND("mitochond",C930)),ISNUMBER(FIND("adipocyte",C930)),ISNUMBER(FIND("osteo",C930)),ISNUMBER(FIND("keratin",C930)),ISNUMBER(FIND(" cell's ",C930)),ISNUMBER(FIND("eukary",C930)),ISNUMBER(FIND("sperm",C930)))</f>
        <v>1</v>
      </c>
      <c r="AD930" t="b">
        <f>OR(ISNUMBER(FIND("human",B930)),ISNUMBER(FIND("workers",B930)),ISNUMBER(FIND("workforces",B930)),ISNUMBER(FIND("occupational",B930)),ISNUMBER(FIND("Case report",B930)),ISNUMBER(FIND("Workplaces",B930)),ISNUMBER(FIND("worker",B930)))</f>
        <v>0</v>
      </c>
      <c r="AE930" t="b">
        <f>OR(ISNUMBER(FIND(" plant ",C930)),ISNUMBER(FIND("Plant ",C930)),ISNUMBER(FIND("tomato",C930)),ISNUMBER(FIND("plants",C930)),ISNUMBER(FIND("Plants",C930)),ISNUMBER(FIND("algae",C930)),ISNUMBER(FIND("lettuce",C930)),ISNUMBER(FIND("green gram sprouts ",C930)),ISNUMBER(FIND("Cucurbita pepo",C930)),ISNUMBER(FIND("bean ",C930)),ISNUMBER(FIND("chloroplast",C930)),ISNUMBER(FIND("chlorophyll",C930)),ISNUMBER(FIND("seedling",C930)),ISNUMBER(FIND("canola",C930)),ISNUMBER(FIND("shoot",C930)),ISNUMBER(FIND("photosynthes",C930)),ISNUMBER(FIND(" leaves ",C930)),,ISNUMBER(FIND("agriculture",C930)),ISNUMBER(FIND(" crops ",C930)))</f>
        <v>0</v>
      </c>
      <c r="AF930" t="b">
        <f>OR(ISNUMBER(FIND("bacteria",C930)),ISNUMBER(FIND("Bacteria",C930)),ISNUMBER(FIND("Bacterium",C930)),ISNUMBER(FIND("bacterium",C930)),ISNUMBER(FIND(" coli ",C930)))</f>
        <v>0</v>
      </c>
      <c r="AG930" t="b">
        <f>OR(ISNUMBER(FIND("fungi",C930)),ISNUMBER(FIND("Fungi",C930)),ISNUMBER(FIND("fungus",C930)),ISNUMBER(FIND("Fungus",C930)),ISNUMBER(FIND("mushroom",C930)),ISNUMBER(FIND("Mushroom",C930)),ISNUMBER(FIND(" mold ",C930)))</f>
        <v>0</v>
      </c>
      <c r="AH930" t="b">
        <f>OR(ISNUMBER(FIND("Pig ",C930)),ISNUMBER(FIND("pig ",C930)),ISNUMBER(FIND("Pigs ",C930)),ISNUMBER(FIND("pigs ",C930)))</f>
        <v>0</v>
      </c>
      <c r="AI930" t="b">
        <f>OR(ISNUMBER(FIND(" C. elegans",C930)),ISNUMBER(FIND("Caenorhabditis elegans",C930)),ISNUMBER(FIND("earthworms",C930)),ISNUMBER(FIND(" Ficopomatus enigmaticus",C930)),ISNUMBER(FIND("larva",C930)),ISNUMBER(FIND("Lumbriculus variegatus",C930)),ISNUMBER(FIND("nematode",C930)))</f>
        <v>0</v>
      </c>
      <c r="AJ930" t="b">
        <f>NOT(OR(AA930,AB930,AC930,AD930,AE930,AF930,AG930,AH930,AI930))</f>
        <v>0</v>
      </c>
      <c r="AL930" t="b">
        <f>OR(AA930,AB930,AD930,AE930,AF930,AG930,AH930,AI930)</f>
        <v>0</v>
      </c>
      <c r="AM930" t="b">
        <f>IF(Table1[[#This Row],[In vivo?]],IF(Table1[[#This Row],[Cell]],FALSE,TRUE),FALSE)</f>
        <v>0</v>
      </c>
      <c r="AN930" t="b">
        <f>AND(AC930,AL930)</f>
        <v>0</v>
      </c>
      <c r="AO930" t="b">
        <f>IF(Table1[[#This Row],[Cell]],IF(Table1[[#This Row],[In vivo?]],FALSE,TRUE),FALSE)</f>
        <v>1</v>
      </c>
      <c r="AP930" t="b">
        <f>NOT(OR(Table1[[#This Row],[In vivo?]],Table1[[#This Row],[Only in Cell]]))</f>
        <v>0</v>
      </c>
      <c r="AQ930" t="str">
        <f>IF(OR(Table1[[#This Row],[Rodents]],Table1[[#This Row],[Human]],Table1[[#This Row],[Pig]]),OR(ISNUMBER(FIND("pulmonary",C930)),ISNUMBER(FIND("lung",C930))),"NA")</f>
        <v>NA</v>
      </c>
      <c r="AR930" t="str">
        <f>IF(OR(Table1[[#This Row],[Rodents]],Table1[[#This Row],[Human]],Table1[[#This Row],[Pig]]),OR(ISNUMBER(FIND("skin",C930)),ISNUMBER(FIND("dermal",C930))),"NA")</f>
        <v>NA</v>
      </c>
      <c r="AS930" t="str">
        <f>IF(OR(Table1[[#This Row],[Rodents]],Table1[[#This Row],[Human]],Table1[[#This Row],[Pig]]),OR(ISNUMBER(FIND("liver",C930)),ISNUMBER(FIND("hepat",C930))),"NA")</f>
        <v>NA</v>
      </c>
      <c r="AT930" t="str">
        <f>IF(OR(Table1[[#This Row],[Rodents]],Table1[[#This Row],[Human]],Table1[[#This Row],[Pig]]),OR(ISNUMBER(FIND("kidney",C930)),ISNUMBER(FIND("neph",C930))),"NA")</f>
        <v>NA</v>
      </c>
      <c r="AU930" t="str">
        <f>IF(OR(Table1[[#This Row],[Rodents]],Table1[[#This Row],[Human]],Table1[[#This Row],[Pig]]),OR(ISNUMBER(FIND("brain",C930)),ISNUMBER(FIND("neur",C930)),ISNUMBER(FIND("nerv",C930))),"NA")</f>
        <v>NA</v>
      </c>
      <c r="AV930" t="str">
        <f>IF(OR(Table1[[#This Row],[Rodents]],Table1[[#This Row],[Human]],Table1[[#This Row],[Pig]]),OR(ISNUMBER(FIND("heart",C930)),ISNUMBER(FIND("cardi",C930))),"NA")</f>
        <v>NA</v>
      </c>
      <c r="AW930" t="str">
        <f>IF(OR(Table1[[#This Row],[Rodents]],Table1[[#This Row],[Human]],Table1[[#This Row],[Pig]]),OR(ISNUMBER(FIND("gastro",C930)),ISNUMBER(FIND("intesti",C930)),ISNUMBER(FIND("stomach",C930))),"NA")</f>
        <v>NA</v>
      </c>
      <c r="AX930" t="str">
        <f>IF(OR(Table1[[#This Row],[Rodents]],Table1[[#This Row],[Human]],Table1[[#This Row],[Pig]]),NOT(OR(AQ930,AR930,AS930,AT930,AU930,AV930,AW930)),"NA")</f>
        <v>NA</v>
      </c>
      <c r="AY930" t="b">
        <f>OR(ISNUMBER(FIND("SWCNT",C930)),ISNUMBER(FIND("SWNT",C930)),ISNUMBER(FIND("single-wall",C930)),ISNUMBER(FIND("single wall",C930)),ISNUMBER(FIND("Single wall",C930)),ISNUMBER(FIND("Single-wall",C930)),ISNUMBER(FIND("SWCNT",B930)),ISNUMBER(FIND("SWNT",B930)),ISNUMBER(FIND("single-wall",B930)),ISNUMBER(FIND("single wall",B930)),ISNUMBER(FIND("Single-wall",B930)),ISNUMBER(FIND("Single wall",B930)))</f>
        <v>1</v>
      </c>
      <c r="AZ930" t="b">
        <f>OR(ISNUMBER(FIND("MWCNT",C930)),ISNUMBER(FIND("MWNT",C930)),ISNUMBER(FIND("multi-wall",C930)),ISNUMBER(FIND("multi wall",C930)),ISNUMBER(FIND("multiwall",C930)),ISNUMBER(FIND("Multi-wall",C930)),ISNUMBER(FIND("Multi wall",C930)),ISNUMBER(FIND("Multiwall",C930)),ISNUMBER(FIND("MWCNT",B930)),ISNUMBER(FIND("MWNT",B930)),ISNUMBER(FIND("multi-wall",B930)),ISNUMBER(FIND("multi wall",B930)),ISNUMBER(FIND("multiwall",B930)),ISNUMBER(FIND("Multi-wall",B930)),ISNUMBER(FIND("Multi wall",B930)),ISNUMBER(FIND("Multiwall",B930)),ISNUMBER(FIND("Double-wall",B930)),ISNUMBER(FIND("Double wall",B930)),ISNUMBER(FIND("Doublewall",B930)),ISNUMBER(FIND("double-wall",B930)),ISNUMBER(FIND("double wall",B930)),ISNUMBER(FIND("doublewall",B930)))</f>
        <v>0</v>
      </c>
      <c r="BA930" t="b">
        <f>AND(Table1[[#This Row],[SWCNT]],Table1[[#This Row],[MWCNT]])</f>
        <v>0</v>
      </c>
      <c r="BB930" t="b">
        <f>IF(Table1[[#This Row],[SWCNT]]=TRUE,FALSE,IF(Table1[[#This Row],[MWCNT]]=TRUE,FALSE,TRUE))</f>
        <v>0</v>
      </c>
      <c r="BC930" s="18"/>
    </row>
    <row r="931" spans="1:55" ht="185">
      <c r="A931" t="s">
        <v>4588</v>
      </c>
      <c r="B931" s="2" t="s">
        <v>4589</v>
      </c>
      <c r="C931" s="16" t="s">
        <v>4590</v>
      </c>
      <c r="D931" s="17" t="s">
        <v>4591</v>
      </c>
      <c r="E931" s="2">
        <v>2012</v>
      </c>
      <c r="F931" t="b">
        <f>OR(ISNUMBER(FIND("cytotoxic",C931)),ISNUMBER(FIND("Cytotoxic",C931)),ISNUMBER(FIND("cellular toxicity",C931)),ISNUMBER(FIND("cell death",C931)),ISNUMBER(FIND("viable",C931)),ISNUMBER(FIND("phytotoxic",C931)),ISNUMBER(FIND("acute toxicity",C931)),ISNUMBER(FIND("MTT",C931)),ISNUMBER(FIND("survival",C931)),ISNUMBER(FIND("prolifer",C931)),ISNUMBER(FIND("apoptosis",C931)),ISNUMBER(FIND("neurotoxic",C931)),ISNUMBER(FIND("  lysis ",C931)),ISNUMBER(FIND("necrosis",C931)),ISNUMBER(FIND("cellular death",C931))*3,ISNUMBER(FIND("LDH",C931)),ISNUMBER(FIND("Acute toxicity",C931)))</f>
        <v>0</v>
      </c>
      <c r="G931" t="b">
        <f>OR(ISNUMBER(FIND("genotoxic",C931)),ISNUMBER(FIND("genotoxicity",C931)),ISNUMBER(FIND("DNA damage",C931)),ISNUMBER(FIND("DNA",C931)),ISNUMBER(FIND("RNA",C931)),ISNUMBER(FIND("mesothelioma",C931)),ISNUMBER(FIND("carcino",C931)),ISNUMBER(FIND("mutagen",C931)),ISNUMBER(FIND("genetic",C931)))</f>
        <v>0</v>
      </c>
      <c r="H931" t="b">
        <f>OR(ISNUMBER(FIND("inflammatory",C931)),ISNUMBER(FIND("inflamm",C931)))</f>
        <v>0</v>
      </c>
      <c r="I931" t="b">
        <f>OR(ISNUMBER(FIND("immune",C931)),ISNUMBER(FIND("immunological",C931)),ISNUMBER(FIND("interleuk",C931)),ISNUMBER(FIND("platelet activation",C931)),ISNUMBER(FIND("monocyte",C931)),ISNUMBER(FIND("leukocyte",C931)),ISNUMBER(FIND("cytokine",C931)),ISNUMBER(FIND("CD4",C931)),ISNUMBER(FIND("CD8",C931)),ISNUMBER(FIND("T-cell",C931)))</f>
        <v>0</v>
      </c>
      <c r="J931" t="b">
        <f>OR(ISNUMBER(FIND("reactive oxygen",C931)),ISNUMBER(FIND("ROS",C931)),ISNUMBER(FIND("free radical",C931)),ISNUMBER(FIND("oxidative stress",C931)),ISNUMBER(FIND("peroxid",C931)),ISNUMBER(FIND("oxidative",C931)),ISNUMBER(FIND("antioxid",C931)))</f>
        <v>0</v>
      </c>
      <c r="K931" t="b">
        <f>OR(ISNUMBER(FIND("autophag",C931)))</f>
        <v>0</v>
      </c>
      <c r="L931" t="b">
        <f>OR(ISNUMBER(FIND("morpholog",C931)))</f>
        <v>0</v>
      </c>
      <c r="M931" t="b">
        <f>OR(ISNUMBER(FIND("fibrosis",C931)),ISNUMBER(FIND("Fibrosis",C931)),ISNUMBER(FIND("fibrot",C931)))</f>
        <v>0</v>
      </c>
      <c r="N931" t="b">
        <f>OR(ISNUMBER(FIND("offspring",C931)),ISNUMBER(FIND("Parental",C931)),ISNUMBER(FIND("parental",C931)),ISNUMBER(FIND("germline",C931)),ISNUMBER(FIND("reproduc",C931)),ISNUMBER(FIND("embryo",C931)))</f>
        <v>0</v>
      </c>
      <c r="O931" t="b">
        <f>OR(ISNUMBER(FIND("metabol",C931)),ISNUMBER(FIND("Metabol",C931)),ISNUMBER(FIND("digest",C931)),ISNUMBER(FIND("mitochon",C931)))</f>
        <v>0</v>
      </c>
      <c r="P931" t="b">
        <f>OR(ISNUMBER(FIND("ecotox",C931)),ISNUMBER(FIND("Ecotox",B931)),ISNUMBER(FIND("ecotox",B931)),ISNUMBER(FIND("Ecotox",C931)))</f>
        <v>0</v>
      </c>
      <c r="Q931" t="b">
        <f>OR(ISNUMBER(FIND("Bioaccum",C931)),ISNUMBER(FIND("bioaccum",C931)),ISNUMBER(FIND("accum",C931)))</f>
        <v>0</v>
      </c>
      <c r="R931" t="b">
        <f>OR(ISNUMBER(FIND("Occupation",C931)),ISNUMBER(FIND("occupation",C931)),ISNUMBER(FIND("worker",C931)),ISNUMBER(FIND("workforce",C931)))</f>
        <v>0</v>
      </c>
      <c r="S931" t="b">
        <f>NOT(OR(F931,G931,H931,I931,J931,K931,L931,M931,N931,O931,P931,Q931,R931))</f>
        <v>1</v>
      </c>
      <c r="U931" t="b">
        <f>OR(Table1[[#This Row],[Inflammation]],Table1[[#This Row],[Immune]])</f>
        <v>0</v>
      </c>
      <c r="V931" t="str">
        <f>IF(OR(Table1[[#This Row],[Rodents]],Table1[[#This Row],[Human]],Table1[[#This Row],[Pig]]),OR(ISNUMBER(FIND("intratrach",C931)),ISNUMBER(FIND("nasal ",C931)),ISNUMBER(FIND("instill",C931))),"NA")</f>
        <v>NA</v>
      </c>
      <c r="W931" t="str">
        <f>IF(OR(Table1[[#This Row],[Rodents]],Table1[[#This Row],[Human]],Table1[[#This Row],[Pig]]),OR(ISNUMBER(FIND("dermal",C931)),ISNUMBER(FIND("skin ",C931))),"NA")</f>
        <v>NA</v>
      </c>
      <c r="X931" t="str">
        <f>IF(OR(Table1[[#This Row],[Rodents]],Table1[[#This Row],[Human]],Table1[[#This Row],[Pig]]),OR(ISNUMBER(FIND("injected",C931)),ISNUMBER(FIND("periton",C931)),ISNUMBER(FIND("intrascrot",C931))),"NA")</f>
        <v>NA</v>
      </c>
      <c r="Y931" t="str">
        <f>IF(OR(Table1[[#This Row],[Rodents]],Table1[[#This Row],[Human]],Table1[[#This Row],[Pig]]),NOT(OR(Table1[[#This Row],[Inhaled/Intratracheal/intranasal]],Table1[[#This Row],[Dermal]],Table1[[#This Row],[Injected]])),"NA")</f>
        <v>NA</v>
      </c>
      <c r="AA931" t="b">
        <f>OR(ISNUMBER(FIND("fish ",C931)),ISNUMBER(FIND("Fish ",C931)),ISNUMBER(FIND("aquatic",C931)),ISNUMBER(FIND("daphnids",C931)),ISNUMBER(FIND("Carcinus maenas",C931)),ISNUMBER(FIND("Daphnia",C931)),ISNUMBER(FIND("Ruditapes philippinarum",C931)),ISNUMBER(FIND("daphnia",C931)),ISNUMBER(FIND("marine",C931)),ISNUMBER(FIND("mussel",C931)),ISNUMBER(FIND("algae",C931)),ISNUMBER(FIND("Donax faba",C931)),ISNUMBER(FIND("estuarine",C931)),ISNUMBER(FIND("snail",C931)),ISNUMBER(FIND("Prorocentrum donghaiense",C931)) )</f>
        <v>0</v>
      </c>
      <c r="AB931" t="b">
        <f>OR(ISNUMBER(FIND(" rat ",C931)),ISNUMBER(FIND(" rats ",C931)),ISNUMBER(FIND(" Rats ",C931)),ISNUMBER(FIND(" Rat ",C931)),ISNUMBER(FIND(" rat.",C931)),ISNUMBER(FIND(" rats.",C931)),ISNUMBER(FIND("mouse",C931)),ISNUMBER(FIND("mice",C931)), ISNUMBER(FIND(" Mice",C931)))</f>
        <v>0</v>
      </c>
      <c r="AC931" t="b">
        <f>OR(ISNUMBER(FIND(" cell ",C931)),ISNUMBER(FIND("fibroblast",C931)),ISNUMBER(FIND("macrophage",C931)),ISNUMBER(FIND("epithelial",C931)),ISNUMBER(FIND("endothelial",C931)),ISNUMBER(FIND("neuron",C931)),ISNUMBER(FIND(" cells ",C931)),ISNUMBER(FIND("RBC",C931)),ISNUMBER(FIND("mitochond",C931)),ISNUMBER(FIND("adipocyte",C931)),ISNUMBER(FIND("osteo",C931)),ISNUMBER(FIND("keratin",C931)),ISNUMBER(FIND(" cell's ",C931)),ISNUMBER(FIND("eukary",C931)),ISNUMBER(FIND("sperm",C931)))</f>
        <v>1</v>
      </c>
      <c r="AD931" t="b">
        <f>OR(ISNUMBER(FIND("human",B931)),ISNUMBER(FIND("workers",B931)),ISNUMBER(FIND("workforces",B931)),ISNUMBER(FIND("occupational",B931)),ISNUMBER(FIND("Case report",B931)),ISNUMBER(FIND("Workplaces",B931)),ISNUMBER(FIND("worker",B931)))</f>
        <v>0</v>
      </c>
      <c r="AE931" t="b">
        <f>OR(ISNUMBER(FIND(" plant ",C931)),ISNUMBER(FIND("Plant ",C931)),ISNUMBER(FIND("tomato",C931)),ISNUMBER(FIND("plants",C931)),ISNUMBER(FIND("Plants",C931)),ISNUMBER(FIND("algae",C931)),ISNUMBER(FIND("lettuce",C931)),ISNUMBER(FIND("green gram sprouts ",C931)),ISNUMBER(FIND("Cucurbita pepo",C931)),ISNUMBER(FIND("bean ",C931)),ISNUMBER(FIND("chloroplast",C931)),ISNUMBER(FIND("chlorophyll",C931)),ISNUMBER(FIND("seedling",C931)),ISNUMBER(FIND("canola",C931)),ISNUMBER(FIND("shoot",C931)),ISNUMBER(FIND("photosynthes",C931)),ISNUMBER(FIND(" leaves ",C931)),,ISNUMBER(FIND("agriculture",C931)),ISNUMBER(FIND(" crops ",C931)))</f>
        <v>0</v>
      </c>
      <c r="AF931" t="b">
        <f>OR(ISNUMBER(FIND("bacteria",C931)),ISNUMBER(FIND("Bacteria",C931)),ISNUMBER(FIND("Bacterium",C931)),ISNUMBER(FIND("bacterium",C931)),ISNUMBER(FIND(" coli ",C931)))</f>
        <v>0</v>
      </c>
      <c r="AG931" t="b">
        <f>OR(ISNUMBER(FIND("fungi",C931)),ISNUMBER(FIND("Fungi",C931)),ISNUMBER(FIND("fungus",C931)),ISNUMBER(FIND("Fungus",C931)),ISNUMBER(FIND("mushroom",C931)),ISNUMBER(FIND("Mushroom",C931)),ISNUMBER(FIND(" mold ",C931)))</f>
        <v>0</v>
      </c>
      <c r="AH931" t="b">
        <f>OR(ISNUMBER(FIND("Pig ",C931)),ISNUMBER(FIND("pig ",C931)),ISNUMBER(FIND("Pigs ",C931)),ISNUMBER(FIND("pigs ",C931)))</f>
        <v>0</v>
      </c>
      <c r="AI931" t="b">
        <f>OR(ISNUMBER(FIND(" C. elegans",C931)),ISNUMBER(FIND("Caenorhabditis elegans",C931)),ISNUMBER(FIND("earthworms",C931)),ISNUMBER(FIND(" Ficopomatus enigmaticus",C931)),ISNUMBER(FIND("larva",C931)),ISNUMBER(FIND("Lumbriculus variegatus",C931)),ISNUMBER(FIND("nematode",C931)))</f>
        <v>0</v>
      </c>
      <c r="AJ931" t="b">
        <f>NOT(OR(AA931,AB931,AC931,AD931,AE931,AF931,AG931,AH931,AI931))</f>
        <v>0</v>
      </c>
      <c r="AL931" t="b">
        <f>OR(AA931,AB931,AD931,AE931,AF931,AG931,AH931,AI931)</f>
        <v>0</v>
      </c>
      <c r="AM931" t="b">
        <f>IF(Table1[[#This Row],[In vivo?]],IF(Table1[[#This Row],[Cell]],FALSE,TRUE),FALSE)</f>
        <v>0</v>
      </c>
      <c r="AN931" t="b">
        <f>AND(AC931,AL931)</f>
        <v>0</v>
      </c>
      <c r="AO931" t="b">
        <f>IF(Table1[[#This Row],[Cell]],IF(Table1[[#This Row],[In vivo?]],FALSE,TRUE),FALSE)</f>
        <v>1</v>
      </c>
      <c r="AP931" t="b">
        <f>NOT(OR(Table1[[#This Row],[In vivo?]],Table1[[#This Row],[Only in Cell]]))</f>
        <v>0</v>
      </c>
      <c r="AQ931" t="str">
        <f>IF(OR(Table1[[#This Row],[Rodents]],Table1[[#This Row],[Human]],Table1[[#This Row],[Pig]]),OR(ISNUMBER(FIND("pulmonary",C931)),ISNUMBER(FIND("lung",C931))),"NA")</f>
        <v>NA</v>
      </c>
      <c r="AR931" t="str">
        <f>IF(OR(Table1[[#This Row],[Rodents]],Table1[[#This Row],[Human]],Table1[[#This Row],[Pig]]),OR(ISNUMBER(FIND("skin",C931)),ISNUMBER(FIND("dermal",C931))),"NA")</f>
        <v>NA</v>
      </c>
      <c r="AS931" t="str">
        <f>IF(OR(Table1[[#This Row],[Rodents]],Table1[[#This Row],[Human]],Table1[[#This Row],[Pig]]),OR(ISNUMBER(FIND("liver",C931)),ISNUMBER(FIND("hepat",C931))),"NA")</f>
        <v>NA</v>
      </c>
      <c r="AT931" t="str">
        <f>IF(OR(Table1[[#This Row],[Rodents]],Table1[[#This Row],[Human]],Table1[[#This Row],[Pig]]),OR(ISNUMBER(FIND("kidney",C931)),ISNUMBER(FIND("neph",C931))),"NA")</f>
        <v>NA</v>
      </c>
      <c r="AU931" t="str">
        <f>IF(OR(Table1[[#This Row],[Rodents]],Table1[[#This Row],[Human]],Table1[[#This Row],[Pig]]),OR(ISNUMBER(FIND("brain",C931)),ISNUMBER(FIND("neur",C931)),ISNUMBER(FIND("nerv",C931))),"NA")</f>
        <v>NA</v>
      </c>
      <c r="AV931" t="str">
        <f>IF(OR(Table1[[#This Row],[Rodents]],Table1[[#This Row],[Human]],Table1[[#This Row],[Pig]]),OR(ISNUMBER(FIND("heart",C931)),ISNUMBER(FIND("cardi",C931))),"NA")</f>
        <v>NA</v>
      </c>
      <c r="AW931" t="str">
        <f>IF(OR(Table1[[#This Row],[Rodents]],Table1[[#This Row],[Human]],Table1[[#This Row],[Pig]]),OR(ISNUMBER(FIND("gastro",C931)),ISNUMBER(FIND("intesti",C931)),ISNUMBER(FIND("stomach",C931))),"NA")</f>
        <v>NA</v>
      </c>
      <c r="AX931" t="str">
        <f>IF(OR(Table1[[#This Row],[Rodents]],Table1[[#This Row],[Human]],Table1[[#This Row],[Pig]]),NOT(OR(AQ931,AR931,AS931,AT931,AU931,AV931,AW931)),"NA")</f>
        <v>NA</v>
      </c>
      <c r="AY931" t="b">
        <f>OR(ISNUMBER(FIND("SWCNT",C931)),ISNUMBER(FIND("SWNT",C931)),ISNUMBER(FIND("single-wall",C931)),ISNUMBER(FIND("single wall",C931)),ISNUMBER(FIND("Single wall",C931)),ISNUMBER(FIND("Single-wall",C931)),ISNUMBER(FIND("SWCNT",B931)),ISNUMBER(FIND("SWNT",B931)),ISNUMBER(FIND("single-wall",B931)),ISNUMBER(FIND("single wall",B931)),ISNUMBER(FIND("Single-wall",B931)),ISNUMBER(FIND("Single wall",B931)))</f>
        <v>0</v>
      </c>
      <c r="AZ931" t="b">
        <f>OR(ISNUMBER(FIND("MWCNT",C931)),ISNUMBER(FIND("MWNT",C931)),ISNUMBER(FIND("multi-wall",C931)),ISNUMBER(FIND("multi wall",C931)),ISNUMBER(FIND("multiwall",C931)),ISNUMBER(FIND("Multi-wall",C931)),ISNUMBER(FIND("Multi wall",C931)),ISNUMBER(FIND("Multiwall",C931)),ISNUMBER(FIND("MWCNT",B931)),ISNUMBER(FIND("MWNT",B931)),ISNUMBER(FIND("multi-wall",B931)),ISNUMBER(FIND("multi wall",B931)),ISNUMBER(FIND("multiwall",B931)),ISNUMBER(FIND("Multi-wall",B931)),ISNUMBER(FIND("Multi wall",B931)),ISNUMBER(FIND("Multiwall",B931)),ISNUMBER(FIND("Double-wall",B931)),ISNUMBER(FIND("Double wall",B931)),ISNUMBER(FIND("Doublewall",B931)),ISNUMBER(FIND("double-wall",B931)),ISNUMBER(FIND("double wall",B931)),ISNUMBER(FIND("doublewall",B931)))</f>
        <v>1</v>
      </c>
      <c r="BA931" t="b">
        <f>AND(Table1[[#This Row],[SWCNT]],Table1[[#This Row],[MWCNT]])</f>
        <v>0</v>
      </c>
      <c r="BB931" t="b">
        <f>IF(Table1[[#This Row],[SWCNT]]=TRUE,FALSE,IF(Table1[[#This Row],[MWCNT]]=TRUE,FALSE,TRUE))</f>
        <v>0</v>
      </c>
      <c r="BC931" s="18"/>
    </row>
    <row r="932" spans="1:55" ht="203.5">
      <c r="B932" s="2" t="s">
        <v>4764</v>
      </c>
      <c r="C932" s="16" t="s">
        <v>4765</v>
      </c>
      <c r="D932" s="17" t="s">
        <v>4766</v>
      </c>
      <c r="E932" s="2">
        <v>2011</v>
      </c>
      <c r="F932" t="b">
        <f>OR(ISNUMBER(FIND("cytotoxic",C932)),ISNUMBER(FIND("Cytotoxic",C932)),ISNUMBER(FIND("cellular toxicity",C932)),ISNUMBER(FIND("cell death",C932)),ISNUMBER(FIND("viable",C932)),ISNUMBER(FIND("phytotoxic",C932)),ISNUMBER(FIND("acute toxicity",C932)),ISNUMBER(FIND("MTT",C932)),ISNUMBER(FIND("survival",C932)),ISNUMBER(FIND("prolifer",C932)),ISNUMBER(FIND("apoptosis",C932)),ISNUMBER(FIND("neurotoxic",C932)),ISNUMBER(FIND("  lysis ",C932)),ISNUMBER(FIND("necrosis",C932)),ISNUMBER(FIND("cellular death",C932))*3,ISNUMBER(FIND("LDH",C932)),ISNUMBER(FIND("Acute toxicity",C932)))</f>
        <v>0</v>
      </c>
      <c r="G932" t="b">
        <f>OR(ISNUMBER(FIND("genotoxic",C932)),ISNUMBER(FIND("genotoxicity",C932)),ISNUMBER(FIND("DNA damage",C932)),ISNUMBER(FIND("DNA",C932)),ISNUMBER(FIND("RNA",C932)),ISNUMBER(FIND("mesothelioma",C932)),ISNUMBER(FIND("carcino",C932)),ISNUMBER(FIND("mutagen",C932)),ISNUMBER(FIND("genetic",C932)))</f>
        <v>0</v>
      </c>
      <c r="H932" t="b">
        <f>OR(ISNUMBER(FIND("inflammatory",C932)),ISNUMBER(FIND("inflamm",C932)))</f>
        <v>0</v>
      </c>
      <c r="I932" t="b">
        <f>OR(ISNUMBER(FIND("immune",C932)),ISNUMBER(FIND("immunological",C932)),ISNUMBER(FIND("interleuk",C932)),ISNUMBER(FIND("platelet activation",C932)),ISNUMBER(FIND("monocyte",C932)),ISNUMBER(FIND("leukocyte",C932)),ISNUMBER(FIND("cytokine",C932)),ISNUMBER(FIND("CD4",C932)),ISNUMBER(FIND("CD8",C932)),ISNUMBER(FIND("T-cell",C932)))</f>
        <v>0</v>
      </c>
      <c r="J932" t="b">
        <f>OR(ISNUMBER(FIND("reactive oxygen",C932)),ISNUMBER(FIND("ROS",C932)),ISNUMBER(FIND("free radical",C932)),ISNUMBER(FIND("oxidative stress",C932)),ISNUMBER(FIND("peroxid",C932)),ISNUMBER(FIND("oxidative",C932)),ISNUMBER(FIND("antioxid",C932)))</f>
        <v>0</v>
      </c>
      <c r="K932" t="b">
        <f>OR(ISNUMBER(FIND("autophag",C932)))</f>
        <v>0</v>
      </c>
      <c r="L932" t="b">
        <f>OR(ISNUMBER(FIND("morpholog",C932)))</f>
        <v>0</v>
      </c>
      <c r="M932" t="b">
        <f>OR(ISNUMBER(FIND("fibrosis",C932)),ISNUMBER(FIND("Fibrosis",C932)),ISNUMBER(FIND("fibrot",C932)))</f>
        <v>0</v>
      </c>
      <c r="N932" t="b">
        <f>OR(ISNUMBER(FIND("offspring",C932)),ISNUMBER(FIND("Parental",C932)),ISNUMBER(FIND("parental",C932)),ISNUMBER(FIND("germline",C932)),ISNUMBER(FIND("reproduc",C932)),ISNUMBER(FIND("embryo",C932)))</f>
        <v>0</v>
      </c>
      <c r="O932" t="b">
        <f>OR(ISNUMBER(FIND("metabol",C932)),ISNUMBER(FIND("Metabol",C932)),ISNUMBER(FIND("digest",C932)),ISNUMBER(FIND("mitochon",C932)))</f>
        <v>0</v>
      </c>
      <c r="P932" t="b">
        <f>OR(ISNUMBER(FIND("ecotox",C932)),ISNUMBER(FIND("Ecotox",B932)),ISNUMBER(FIND("ecotox",B932)),ISNUMBER(FIND("Ecotox",C932)))</f>
        <v>0</v>
      </c>
      <c r="Q932" t="b">
        <f>OR(ISNUMBER(FIND("Bioaccum",C932)),ISNUMBER(FIND("bioaccum",C932)),ISNUMBER(FIND("accum",C932)))</f>
        <v>0</v>
      </c>
      <c r="R932" t="b">
        <f>OR(ISNUMBER(FIND("Occupation",C932)),ISNUMBER(FIND("occupation",C932)),ISNUMBER(FIND("worker",C932)),ISNUMBER(FIND("workforce",C932)))</f>
        <v>0</v>
      </c>
      <c r="S932" t="b">
        <f>NOT(OR(F932,G932,H932,I932,J932,K932,L932,M932,N932,O932,P932,Q932,R932))</f>
        <v>1</v>
      </c>
      <c r="U932" t="b">
        <f>OR(Table1[[#This Row],[Inflammation]],Table1[[#This Row],[Immune]])</f>
        <v>0</v>
      </c>
      <c r="V932" t="str">
        <f>IF(OR(Table1[[#This Row],[Rodents]],Table1[[#This Row],[Human]],Table1[[#This Row],[Pig]]),OR(ISNUMBER(FIND("intratrach",C932)),ISNUMBER(FIND("nasal ",C932)),ISNUMBER(FIND("instill",C932))),"NA")</f>
        <v>NA</v>
      </c>
      <c r="W932" t="str">
        <f>IF(OR(Table1[[#This Row],[Rodents]],Table1[[#This Row],[Human]],Table1[[#This Row],[Pig]]),OR(ISNUMBER(FIND("dermal",C932)),ISNUMBER(FIND("skin ",C932))),"NA")</f>
        <v>NA</v>
      </c>
      <c r="X932" t="str">
        <f>IF(OR(Table1[[#This Row],[Rodents]],Table1[[#This Row],[Human]],Table1[[#This Row],[Pig]]),OR(ISNUMBER(FIND("injected",C932)),ISNUMBER(FIND("periton",C932)),ISNUMBER(FIND("intrascrot",C932))),"NA")</f>
        <v>NA</v>
      </c>
      <c r="Y932" t="str">
        <f>IF(OR(Table1[[#This Row],[Rodents]],Table1[[#This Row],[Human]],Table1[[#This Row],[Pig]]),NOT(OR(Table1[[#This Row],[Inhaled/Intratracheal/intranasal]],Table1[[#This Row],[Dermal]],Table1[[#This Row],[Injected]])),"NA")</f>
        <v>NA</v>
      </c>
      <c r="AA932" t="b">
        <f>OR(ISNUMBER(FIND("fish ",C932)),ISNUMBER(FIND("Fish ",C932)),ISNUMBER(FIND("aquatic",C932)),ISNUMBER(FIND("daphnids",C932)),ISNUMBER(FIND("Carcinus maenas",C932)),ISNUMBER(FIND("Daphnia",C932)),ISNUMBER(FIND("Ruditapes philippinarum",C932)),ISNUMBER(FIND("daphnia",C932)),ISNUMBER(FIND("marine",C932)),ISNUMBER(FIND("mussel",C932)),ISNUMBER(FIND("algae",C932)),ISNUMBER(FIND("Donax faba",C932)),ISNUMBER(FIND("estuarine",C932)),ISNUMBER(FIND("snail",C932)),ISNUMBER(FIND("Prorocentrum donghaiense",C932)) )</f>
        <v>0</v>
      </c>
      <c r="AB932" t="b">
        <f>OR(ISNUMBER(FIND(" rat ",C932)),ISNUMBER(FIND(" rats ",C932)),ISNUMBER(FIND(" Rats ",C932)),ISNUMBER(FIND(" Rat ",C932)),ISNUMBER(FIND(" rat.",C932)),ISNUMBER(FIND(" rats.",C932)),ISNUMBER(FIND("mouse",C932)),ISNUMBER(FIND("mice",C932)), ISNUMBER(FIND(" Mice",C932)))</f>
        <v>0</v>
      </c>
      <c r="AC932" t="b">
        <f>OR(ISNUMBER(FIND(" cell ",C932)),ISNUMBER(FIND("fibroblast",C932)),ISNUMBER(FIND("macrophage",C932)),ISNUMBER(FIND("epithelial",C932)),ISNUMBER(FIND("endothelial",C932)),ISNUMBER(FIND("neuron",C932)),ISNUMBER(FIND(" cells ",C932)),ISNUMBER(FIND("RBC",C932)),ISNUMBER(FIND("mitochond",C932)),ISNUMBER(FIND("adipocyte",C932)),ISNUMBER(FIND("osteo",C932)),ISNUMBER(FIND("keratin",C932)),ISNUMBER(FIND(" cell's ",C932)),ISNUMBER(FIND("eukary",C932)),ISNUMBER(FIND("sperm",C932)))</f>
        <v>1</v>
      </c>
      <c r="AD932" t="b">
        <v>0</v>
      </c>
      <c r="AE932" t="b">
        <f>OR(ISNUMBER(FIND(" plant ",C932)),ISNUMBER(FIND("Plant ",C932)),ISNUMBER(FIND("tomato",C932)),ISNUMBER(FIND("plants",C932)),ISNUMBER(FIND("Plants",C932)),ISNUMBER(FIND("algae",C932)),ISNUMBER(FIND("lettuce",C932)),ISNUMBER(FIND("green gram sprouts ",C932)),ISNUMBER(FIND("Cucurbita pepo",C932)),ISNUMBER(FIND("bean ",C932)),ISNUMBER(FIND("chloroplast",C932)),ISNUMBER(FIND("chlorophyll",C932)),ISNUMBER(FIND("seedling",C932)),ISNUMBER(FIND("canola",C932)),ISNUMBER(FIND("shoot",C932)),ISNUMBER(FIND("photosynthes",C932)),ISNUMBER(FIND(" leaves ",C932)),,ISNUMBER(FIND("agriculture",C932)),ISNUMBER(FIND(" crops ",C932)))</f>
        <v>0</v>
      </c>
      <c r="AF932" t="b">
        <f>OR(ISNUMBER(FIND("bacteria",C932)),ISNUMBER(FIND("Bacteria",C932)),ISNUMBER(FIND("Bacterium",C932)),ISNUMBER(FIND("bacterium",C932)),ISNUMBER(FIND(" coli ",C932)))</f>
        <v>0</v>
      </c>
      <c r="AG932" t="b">
        <f>OR(ISNUMBER(FIND("fungi",C932)),ISNUMBER(FIND("Fungi",C932)),ISNUMBER(FIND("fungus",C932)),ISNUMBER(FIND("Fungus",C932)),ISNUMBER(FIND("mushroom",C932)),ISNUMBER(FIND("Mushroom",C932)),ISNUMBER(FIND(" mold ",C932)))</f>
        <v>0</v>
      </c>
      <c r="AH932" t="b">
        <f>OR(ISNUMBER(FIND("Pig ",C932)),ISNUMBER(FIND("pig ",C932)),ISNUMBER(FIND("Pigs ",C932)),ISNUMBER(FIND("pigs ",C932)))</f>
        <v>0</v>
      </c>
      <c r="AI932" t="b">
        <f>OR(ISNUMBER(FIND(" C. elegans",C932)),ISNUMBER(FIND("Caenorhabditis elegans",C932)),ISNUMBER(FIND("earthworms",C932)),ISNUMBER(FIND(" Ficopomatus enigmaticus",C932)),ISNUMBER(FIND("larva",C932)),ISNUMBER(FIND("Lumbriculus variegatus",C932)),ISNUMBER(FIND("nematode",C932)))</f>
        <v>0</v>
      </c>
      <c r="AJ932" t="b">
        <f>NOT(OR(AA932,AB932,AC932,AD932,AE932,AF932,AG932,AH932,AI932))</f>
        <v>0</v>
      </c>
      <c r="AL932" t="b">
        <f>OR(AA932,AB932,AD932,AE932,AF932,AG932,AH932,AI932)</f>
        <v>0</v>
      </c>
      <c r="AM932" t="b">
        <f>IF(Table1[[#This Row],[In vivo?]],IF(Table1[[#This Row],[Cell]],FALSE,TRUE),FALSE)</f>
        <v>0</v>
      </c>
      <c r="AN932" t="b">
        <f>AND(AC932,AL932)</f>
        <v>0</v>
      </c>
      <c r="AO932" t="b">
        <f>IF(Table1[[#This Row],[Cell]],IF(Table1[[#This Row],[In vivo?]],FALSE,TRUE),FALSE)</f>
        <v>1</v>
      </c>
      <c r="AP932" t="b">
        <f>NOT(OR(Table1[[#This Row],[In vivo?]],Table1[[#This Row],[Only in Cell]]))</f>
        <v>0</v>
      </c>
      <c r="AQ932" t="str">
        <f>IF(OR(Table1[[#This Row],[Rodents]],Table1[[#This Row],[Human]],Table1[[#This Row],[Pig]]),OR(ISNUMBER(FIND("pulmonary",C932)),ISNUMBER(FIND("lung",C932))),"NA")</f>
        <v>NA</v>
      </c>
      <c r="AR932" t="str">
        <f>IF(OR(Table1[[#This Row],[Rodents]],Table1[[#This Row],[Human]],Table1[[#This Row],[Pig]]),OR(ISNUMBER(FIND("skin",C932)),ISNUMBER(FIND("dermal",C932))),"NA")</f>
        <v>NA</v>
      </c>
      <c r="AS932" t="str">
        <f>IF(OR(Table1[[#This Row],[Rodents]],Table1[[#This Row],[Human]],Table1[[#This Row],[Pig]]),OR(ISNUMBER(FIND("liver",C932)),ISNUMBER(FIND("hepat",C932))),"NA")</f>
        <v>NA</v>
      </c>
      <c r="AT932" t="str">
        <f>IF(OR(Table1[[#This Row],[Rodents]],Table1[[#This Row],[Human]],Table1[[#This Row],[Pig]]),OR(ISNUMBER(FIND("kidney",C932)),ISNUMBER(FIND("neph",C932))),"NA")</f>
        <v>NA</v>
      </c>
      <c r="AU932" t="str">
        <f>IF(OR(Table1[[#This Row],[Rodents]],Table1[[#This Row],[Human]],Table1[[#This Row],[Pig]]),OR(ISNUMBER(FIND("brain",C932)),ISNUMBER(FIND("neur",C932)),ISNUMBER(FIND("nerv",C932))),"NA")</f>
        <v>NA</v>
      </c>
      <c r="AV932" t="str">
        <f>IF(OR(Table1[[#This Row],[Rodents]],Table1[[#This Row],[Human]],Table1[[#This Row],[Pig]]),OR(ISNUMBER(FIND("heart",C932)),ISNUMBER(FIND("cardi",C932))),"NA")</f>
        <v>NA</v>
      </c>
      <c r="AW932" t="str">
        <f>IF(OR(Table1[[#This Row],[Rodents]],Table1[[#This Row],[Human]],Table1[[#This Row],[Pig]]),OR(ISNUMBER(FIND("gastro",C932)),ISNUMBER(FIND("intesti",C932)),ISNUMBER(FIND("stomach",C932))),"NA")</f>
        <v>NA</v>
      </c>
      <c r="AX932" t="str">
        <f>IF(OR(Table1[[#This Row],[Rodents]],Table1[[#This Row],[Human]],Table1[[#This Row],[Pig]]),NOT(OR(AQ932,AR932,AS932,AT932,AU932,AV932,AW932)),"NA")</f>
        <v>NA</v>
      </c>
      <c r="AY932" t="b">
        <f>OR(ISNUMBER(FIND("SWCNT",C932)),ISNUMBER(FIND("SWNT",C932)),ISNUMBER(FIND("single-wall",C932)),ISNUMBER(FIND("single wall",C932)),ISNUMBER(FIND("Single wall",C932)),ISNUMBER(FIND("Single-wall",C932)),ISNUMBER(FIND("SWCNT",B932)),ISNUMBER(FIND("SWNT",B932)),ISNUMBER(FIND("single-wall",B932)),ISNUMBER(FIND("single wall",B932)),ISNUMBER(FIND("Single-wall",B932)),ISNUMBER(FIND("Single wall",B932)))</f>
        <v>0</v>
      </c>
      <c r="AZ932" t="b">
        <f>OR(ISNUMBER(FIND("MWCNT",C932)),ISNUMBER(FIND("MWNT",C932)),ISNUMBER(FIND("multi-wall",C932)),ISNUMBER(FIND("multi wall",C932)),ISNUMBER(FIND("multiwall",C932)),ISNUMBER(FIND("Multi-wall",C932)),ISNUMBER(FIND("Multi wall",C932)),ISNUMBER(FIND("Multiwall",C932)),ISNUMBER(FIND("MWCNT",B932)),ISNUMBER(FIND("MWNT",B932)),ISNUMBER(FIND("multi-wall",B932)),ISNUMBER(FIND("multi wall",B932)),ISNUMBER(FIND("multiwall",B932)),ISNUMBER(FIND("Multi-wall",B932)),ISNUMBER(FIND("Multi wall",B932)),ISNUMBER(FIND("Multiwall",B932)),ISNUMBER(FIND("Double-wall",B932)),ISNUMBER(FIND("Double wall",B932)),ISNUMBER(FIND("Doublewall",B932)),ISNUMBER(FIND("double-wall",B932)),ISNUMBER(FIND("double wall",B932)),ISNUMBER(FIND("doublewall",B932)))</f>
        <v>1</v>
      </c>
      <c r="BA932" t="b">
        <f>AND(Table1[[#This Row],[SWCNT]],Table1[[#This Row],[MWCNT]])</f>
        <v>0</v>
      </c>
      <c r="BB932" t="b">
        <f>IF(Table1[[#This Row],[SWCNT]]=TRUE,FALSE,IF(Table1[[#This Row],[MWCNT]]=TRUE,FALSE,TRUE))</f>
        <v>0</v>
      </c>
      <c r="BC932" s="18"/>
    </row>
    <row r="933" spans="1:55" ht="111">
      <c r="A933" t="s">
        <v>5693</v>
      </c>
      <c r="B933" s="2" t="s">
        <v>5694</v>
      </c>
      <c r="C933" s="16" t="s">
        <v>5695</v>
      </c>
      <c r="D933" s="17" t="s">
        <v>890</v>
      </c>
      <c r="E933" s="2">
        <v>2008</v>
      </c>
      <c r="F933" t="b">
        <f>OR(ISNUMBER(FIND("cytotoxic",C933)),ISNUMBER(FIND("Cytotoxic",C933)),ISNUMBER(FIND("cellular toxicity",C933)),ISNUMBER(FIND("cell death",C933)),ISNUMBER(FIND("viable",C933)),ISNUMBER(FIND("phytotoxic",C933)),ISNUMBER(FIND("acute toxicity",C933)),ISNUMBER(FIND("MTT",C933)),ISNUMBER(FIND("survival",C933)),ISNUMBER(FIND("prolifer",C933)),ISNUMBER(FIND("apoptosis",C933)),ISNUMBER(FIND("neurotoxic",C933)),ISNUMBER(FIND("  lysis ",C933)),ISNUMBER(FIND("necrosis",C933)),ISNUMBER(FIND("cellular death",C933))*3,ISNUMBER(FIND("LDH",C933)),ISNUMBER(FIND("Acute toxicity",C933)))</f>
        <v>0</v>
      </c>
      <c r="G933" t="b">
        <f>OR(ISNUMBER(FIND("genotoxic",C933)),ISNUMBER(FIND("genotoxicity",C933)),ISNUMBER(FIND("DNA damage",C933)),ISNUMBER(FIND("DNA",C933)),ISNUMBER(FIND("RNA",C933)),ISNUMBER(FIND("mesothelioma",C933)),ISNUMBER(FIND("carcino",C933)),ISNUMBER(FIND("mutagen",C933)),ISNUMBER(FIND("genetic",C933)))</f>
        <v>0</v>
      </c>
      <c r="H933" t="b">
        <f>OR(ISNUMBER(FIND("inflammatory",C933)),ISNUMBER(FIND("inflamm",C933)))</f>
        <v>0</v>
      </c>
      <c r="I933" t="b">
        <f>OR(ISNUMBER(FIND("immune",C933)),ISNUMBER(FIND("immunological",C933)),ISNUMBER(FIND("interleuk",C933)),ISNUMBER(FIND("platelet activation",C933)),ISNUMBER(FIND("monocyte",C933)),ISNUMBER(FIND("leukocyte",C933)),ISNUMBER(FIND("cytokine",C933)),ISNUMBER(FIND("CD4",C933)),ISNUMBER(FIND("CD8",C933)),ISNUMBER(FIND("T-cell",C933)))</f>
        <v>0</v>
      </c>
      <c r="J933" t="b">
        <f>OR(ISNUMBER(FIND("reactive oxygen",C933)),ISNUMBER(FIND("ROS",C933)),ISNUMBER(FIND("free radical",C933)),ISNUMBER(FIND("oxidative stress",C933)),ISNUMBER(FIND("peroxid",C933)),ISNUMBER(FIND("oxidative",C933)),ISNUMBER(FIND("antioxid",C933)))</f>
        <v>0</v>
      </c>
      <c r="K933" t="b">
        <f>OR(ISNUMBER(FIND("autophag",C933)))</f>
        <v>0</v>
      </c>
      <c r="L933" t="b">
        <f>OR(ISNUMBER(FIND("morpholog",C933)))</f>
        <v>0</v>
      </c>
      <c r="M933" t="b">
        <f>OR(ISNUMBER(FIND("fibrosis",C933)),ISNUMBER(FIND("Fibrosis",C933)),ISNUMBER(FIND("fibrot",C933)))</f>
        <v>0</v>
      </c>
      <c r="N933" t="b">
        <f>OR(ISNUMBER(FIND("offspring",C933)),ISNUMBER(FIND("Parental",C933)),ISNUMBER(FIND("parental",C933)),ISNUMBER(FIND("germline",C933)),ISNUMBER(FIND("reproduc",C933)),ISNUMBER(FIND("embryo",C933)))</f>
        <v>0</v>
      </c>
      <c r="O933" t="b">
        <f>OR(ISNUMBER(FIND("metabol",C933)),ISNUMBER(FIND("Metabol",C933)),ISNUMBER(FIND("digest",C933)),ISNUMBER(FIND("mitochon",C933)))</f>
        <v>0</v>
      </c>
      <c r="P933" t="b">
        <f>OR(ISNUMBER(FIND("ecotox",C933)),ISNUMBER(FIND("Ecotox",B933)),ISNUMBER(FIND("ecotox",B933)),ISNUMBER(FIND("Ecotox",C933)))</f>
        <v>0</v>
      </c>
      <c r="Q933" t="b">
        <f>OR(ISNUMBER(FIND("Bioaccum",C933)),ISNUMBER(FIND("bioaccum",C933)),ISNUMBER(FIND("accum",C933)))</f>
        <v>0</v>
      </c>
      <c r="R933" t="b">
        <f>OR(ISNUMBER(FIND("Occupation",C933)),ISNUMBER(FIND("occupation",C933)),ISNUMBER(FIND("worker",C933)),ISNUMBER(FIND("workforce",C933)))</f>
        <v>0</v>
      </c>
      <c r="S933" t="b">
        <f>NOT(OR(F933,G933,H933,I933,J933,K933,L933,M933,N933,O933,P933,Q933,R933))</f>
        <v>1</v>
      </c>
      <c r="U933" t="b">
        <f>OR(Table1[[#This Row],[Inflammation]],Table1[[#This Row],[Immune]])</f>
        <v>0</v>
      </c>
      <c r="V933" t="str">
        <f>IF(OR(Table1[[#This Row],[Rodents]],Table1[[#This Row],[Human]],Table1[[#This Row],[Pig]]),OR(ISNUMBER(FIND("intratrach",C933)),ISNUMBER(FIND("nasal ",C933)),ISNUMBER(FIND("instill",C933))),"NA")</f>
        <v>NA</v>
      </c>
      <c r="W933" t="str">
        <f>IF(OR(Table1[[#This Row],[Rodents]],Table1[[#This Row],[Human]],Table1[[#This Row],[Pig]]),OR(ISNUMBER(FIND("dermal",C933)),ISNUMBER(FIND("skin ",C933))),"NA")</f>
        <v>NA</v>
      </c>
      <c r="X933" t="str">
        <f>IF(OR(Table1[[#This Row],[Rodents]],Table1[[#This Row],[Human]],Table1[[#This Row],[Pig]]),OR(ISNUMBER(FIND("injected",C933)),ISNUMBER(FIND("periton",C933)),ISNUMBER(FIND("intrascrot",C933))),"NA")</f>
        <v>NA</v>
      </c>
      <c r="Y933" t="str">
        <f>IF(OR(Table1[[#This Row],[Rodents]],Table1[[#This Row],[Human]],Table1[[#This Row],[Pig]]),NOT(OR(Table1[[#This Row],[Inhaled/Intratracheal/intranasal]],Table1[[#This Row],[Dermal]],Table1[[#This Row],[Injected]])),"NA")</f>
        <v>NA</v>
      </c>
      <c r="AA933" t="b">
        <f>OR(ISNUMBER(FIND("fish ",C933)),ISNUMBER(FIND("Fish ",C933)),ISNUMBER(FIND("aquatic",C933)),ISNUMBER(FIND("daphnids",C933)),ISNUMBER(FIND("Carcinus maenas",C933)),ISNUMBER(FIND("Daphnia",C933)),ISNUMBER(FIND("Ruditapes philippinarum",C933)),ISNUMBER(FIND("daphnia",C933)),ISNUMBER(FIND("marine",C933)),ISNUMBER(FIND("mussel",C933)),ISNUMBER(FIND("algae",C933)),ISNUMBER(FIND("Donax faba",C933)),ISNUMBER(FIND("estuarine",C933)),ISNUMBER(FIND("snail",C933)),ISNUMBER(FIND("Prorocentrum donghaiense",C933)) )</f>
        <v>0</v>
      </c>
      <c r="AB933" t="b">
        <f>OR(ISNUMBER(FIND(" rat ",C933)),ISNUMBER(FIND(" rats ",C933)),ISNUMBER(FIND(" Rats ",C933)),ISNUMBER(FIND(" Rat ",C933)),ISNUMBER(FIND(" rat.",C933)),ISNUMBER(FIND(" rats.",C933)),ISNUMBER(FIND("mouse",C933)),ISNUMBER(FIND("mice",C933)), ISNUMBER(FIND(" Mice",C933)))</f>
        <v>0</v>
      </c>
      <c r="AC933" t="b">
        <f>OR(ISNUMBER(FIND(" cell ",C933)),ISNUMBER(FIND("fibroblast",C933)),ISNUMBER(FIND("macrophage",C933)),ISNUMBER(FIND("epithelial",C933)),ISNUMBER(FIND("endothelial",C933)),ISNUMBER(FIND("neuron",C933)),ISNUMBER(FIND(" cells ",C933)),ISNUMBER(FIND("RBC",C933)),ISNUMBER(FIND("mitochond",C933)),ISNUMBER(FIND("adipocyte",C933)),ISNUMBER(FIND("osteo",C933)),ISNUMBER(FIND("keratin",C933)),ISNUMBER(FIND(" cell's ",C933)),ISNUMBER(FIND("eukary",C933)),ISNUMBER(FIND("sperm",C933)))</f>
        <v>1</v>
      </c>
      <c r="AD933" t="b">
        <f>OR(ISNUMBER(FIND("human",B933)),ISNUMBER(FIND("workers",B933)),ISNUMBER(FIND("workforces",B933)),ISNUMBER(FIND("occupational",B933)),ISNUMBER(FIND("Case report",B933)),ISNUMBER(FIND("Workplaces",B933)),ISNUMBER(FIND("worker",B933)))</f>
        <v>0</v>
      </c>
      <c r="AE933" t="b">
        <f>OR(ISNUMBER(FIND(" plant ",C933)),ISNUMBER(FIND("Plant ",C933)),ISNUMBER(FIND("tomato",C933)),ISNUMBER(FIND("plants",C933)),ISNUMBER(FIND("Plants",C933)),ISNUMBER(FIND("algae",C933)),ISNUMBER(FIND("lettuce",C933)),ISNUMBER(FIND("green gram sprouts ",C933)),ISNUMBER(FIND("Cucurbita pepo",C933)),ISNUMBER(FIND("bean ",C933)),ISNUMBER(FIND("chloroplast",C933)),ISNUMBER(FIND("chlorophyll",C933)),ISNUMBER(FIND("seedling",C933)),ISNUMBER(FIND("canola",C933)),ISNUMBER(FIND("shoot",C933)),ISNUMBER(FIND("photosynthes",C933)),ISNUMBER(FIND(" leaves ",C933)),,ISNUMBER(FIND("agriculture",C933)),ISNUMBER(FIND(" crops ",C933)))</f>
        <v>0</v>
      </c>
      <c r="AF933" t="b">
        <f>OR(ISNUMBER(FIND("bacteria",C933)),ISNUMBER(FIND("Bacteria",C933)),ISNUMBER(FIND("Bacterium",C933)),ISNUMBER(FIND("bacterium",C933)),ISNUMBER(FIND(" coli ",C933)))</f>
        <v>0</v>
      </c>
      <c r="AG933" t="b">
        <f>OR(ISNUMBER(FIND("fungi",C933)),ISNUMBER(FIND("Fungi",C933)),ISNUMBER(FIND("fungus",C933)),ISNUMBER(FIND("Fungus",C933)),ISNUMBER(FIND("mushroom",C933)),ISNUMBER(FIND("Mushroom",C933)),ISNUMBER(FIND(" mold ",C933)))</f>
        <v>0</v>
      </c>
      <c r="AH933" t="b">
        <f>OR(ISNUMBER(FIND("Pig ",C933)),ISNUMBER(FIND("pig ",C933)),ISNUMBER(FIND("Pigs ",C933)),ISNUMBER(FIND("pigs ",C933)))</f>
        <v>0</v>
      </c>
      <c r="AI933" t="b">
        <f>OR(ISNUMBER(FIND(" C. elegans",C933)),ISNUMBER(FIND("Caenorhabditis elegans",C933)),ISNUMBER(FIND("earthworms",C933)),ISNUMBER(FIND(" Ficopomatus enigmaticus",C933)),ISNUMBER(FIND("larva",C933)),ISNUMBER(FIND("Lumbriculus variegatus",C933)),ISNUMBER(FIND("nematode",C933)))</f>
        <v>0</v>
      </c>
      <c r="AJ933" t="b">
        <f>NOT(OR(AA933,AB933,AC933,AD933,AE933,AF933,AG933,AH933,AI933))</f>
        <v>0</v>
      </c>
      <c r="AL933" t="b">
        <f>OR(AA933,AB933,AD933,AE933,AF933,AG933,AH933,AI933)</f>
        <v>0</v>
      </c>
      <c r="AM933" t="b">
        <f>IF(Table1[[#This Row],[In vivo?]],IF(Table1[[#This Row],[Cell]],FALSE,TRUE),FALSE)</f>
        <v>0</v>
      </c>
      <c r="AN933" t="b">
        <f>AND(AC933,AL933)</f>
        <v>0</v>
      </c>
      <c r="AO933" t="b">
        <f>IF(Table1[[#This Row],[Cell]],IF(Table1[[#This Row],[In vivo?]],FALSE,TRUE),FALSE)</f>
        <v>1</v>
      </c>
      <c r="AP933" t="b">
        <f>NOT(OR(Table1[[#This Row],[In vivo?]],Table1[[#This Row],[Only in Cell]]))</f>
        <v>0</v>
      </c>
      <c r="AQ933" t="str">
        <f>IF(OR(Table1[[#This Row],[Rodents]],Table1[[#This Row],[Human]],Table1[[#This Row],[Pig]]),OR(ISNUMBER(FIND("pulmonary",C933)),ISNUMBER(FIND("lung",C933))),"NA")</f>
        <v>NA</v>
      </c>
      <c r="AR933" t="str">
        <f>IF(OR(Table1[[#This Row],[Rodents]],Table1[[#This Row],[Human]],Table1[[#This Row],[Pig]]),OR(ISNUMBER(FIND("skin",C933)),ISNUMBER(FIND("dermal",C933))),"NA")</f>
        <v>NA</v>
      </c>
      <c r="AS933" t="str">
        <f>IF(OR(Table1[[#This Row],[Rodents]],Table1[[#This Row],[Human]],Table1[[#This Row],[Pig]]),OR(ISNUMBER(FIND("liver",C933)),ISNUMBER(FIND("hepat",C933))),"NA")</f>
        <v>NA</v>
      </c>
      <c r="AT933" t="str">
        <f>IF(OR(Table1[[#This Row],[Rodents]],Table1[[#This Row],[Human]],Table1[[#This Row],[Pig]]),OR(ISNUMBER(FIND("kidney",C933)),ISNUMBER(FIND("neph",C933))),"NA")</f>
        <v>NA</v>
      </c>
      <c r="AU933" t="str">
        <f>IF(OR(Table1[[#This Row],[Rodents]],Table1[[#This Row],[Human]],Table1[[#This Row],[Pig]]),OR(ISNUMBER(FIND("brain",C933)),ISNUMBER(FIND("neur",C933)),ISNUMBER(FIND("nerv",C933))),"NA")</f>
        <v>NA</v>
      </c>
      <c r="AV933" t="str">
        <f>IF(OR(Table1[[#This Row],[Rodents]],Table1[[#This Row],[Human]],Table1[[#This Row],[Pig]]),OR(ISNUMBER(FIND("heart",C933)),ISNUMBER(FIND("cardi",C933))),"NA")</f>
        <v>NA</v>
      </c>
      <c r="AW933" t="str">
        <f>IF(OR(Table1[[#This Row],[Rodents]],Table1[[#This Row],[Human]],Table1[[#This Row],[Pig]]),OR(ISNUMBER(FIND("gastro",C933)),ISNUMBER(FIND("intesti",C933)),ISNUMBER(FIND("stomach",C933))),"NA")</f>
        <v>NA</v>
      </c>
      <c r="AX933" t="str">
        <f>IF(OR(Table1[[#This Row],[Rodents]],Table1[[#This Row],[Human]],Table1[[#This Row],[Pig]]),NOT(OR(AQ933,AR933,AS933,AT933,AU933,AV933,AW933)),"NA")</f>
        <v>NA</v>
      </c>
      <c r="AY933" t="b">
        <f>OR(ISNUMBER(FIND("SWCNT",C933)),ISNUMBER(FIND("SWNT",C933)),ISNUMBER(FIND("single-wall",C933)),ISNUMBER(FIND("single wall",C933)),ISNUMBER(FIND("Single wall",C933)),ISNUMBER(FIND("Single-wall",C933)),ISNUMBER(FIND("SWCNT",B933)),ISNUMBER(FIND("SWNT",B933)),ISNUMBER(FIND("single-wall",B933)),ISNUMBER(FIND("single wall",B933)),ISNUMBER(FIND("Single-wall",B933)),ISNUMBER(FIND("Single wall",B933)))</f>
        <v>1</v>
      </c>
      <c r="AZ933" t="b">
        <f>OR(ISNUMBER(FIND("MWCNT",C933)),ISNUMBER(FIND("MWNT",C933)),ISNUMBER(FIND("multi-wall",C933)),ISNUMBER(FIND("multi wall",C933)),ISNUMBER(FIND("multiwall",C933)),ISNUMBER(FIND("Multi-wall",C933)),ISNUMBER(FIND("Multi wall",C933)),ISNUMBER(FIND("Multiwall",C933)),ISNUMBER(FIND("MWCNT",B933)),ISNUMBER(FIND("MWNT",B933)),ISNUMBER(FIND("multi-wall",B933)),ISNUMBER(FIND("multi wall",B933)),ISNUMBER(FIND("multiwall",B933)),ISNUMBER(FIND("Multi-wall",B933)),ISNUMBER(FIND("Multi wall",B933)),ISNUMBER(FIND("Multiwall",B933)),ISNUMBER(FIND("Double-wall",B933)),ISNUMBER(FIND("Double wall",B933)),ISNUMBER(FIND("Doublewall",B933)),ISNUMBER(FIND("double-wall",B933)),ISNUMBER(FIND("double wall",B933)),ISNUMBER(FIND("doublewall",B933)))</f>
        <v>0</v>
      </c>
      <c r="BA933" t="b">
        <f>AND(Table1[[#This Row],[SWCNT]],Table1[[#This Row],[MWCNT]])</f>
        <v>0</v>
      </c>
      <c r="BB933" t="b">
        <f>IF(Table1[[#This Row],[SWCNT]]=TRUE,FALSE,IF(Table1[[#This Row],[MWCNT]]=TRUE,FALSE,TRUE))</f>
        <v>0</v>
      </c>
      <c r="BC933" s="18"/>
    </row>
    <row r="934" spans="1:55" ht="185">
      <c r="B934" s="2" t="s">
        <v>5904</v>
      </c>
      <c r="C934" s="16" t="s">
        <v>5905</v>
      </c>
      <c r="D934" s="17" t="s">
        <v>5906</v>
      </c>
      <c r="E934" s="2">
        <v>2007</v>
      </c>
      <c r="F934" t="b">
        <f>OR(ISNUMBER(FIND("cytotoxic",C934)),ISNUMBER(FIND("Cytotoxic",C934)),ISNUMBER(FIND("cellular toxicity",C934)),ISNUMBER(FIND("cell death",C934)),ISNUMBER(FIND("viable",C934)),ISNUMBER(FIND("phytotoxic",C934)),ISNUMBER(FIND("acute toxicity",C934)),ISNUMBER(FIND("MTT",C934)),ISNUMBER(FIND("survival",C934)),ISNUMBER(FIND("prolifer",C934)),ISNUMBER(FIND("apoptosis",C934)),ISNUMBER(FIND("neurotoxic",C934)),ISNUMBER(FIND("  lysis ",C934)),ISNUMBER(FIND("necrosis",C934)),ISNUMBER(FIND("cellular death",C934))*3,ISNUMBER(FIND("LDH",C934)),ISNUMBER(FIND("Acute toxicity",C934)))</f>
        <v>0</v>
      </c>
      <c r="G934" t="b">
        <f>OR(ISNUMBER(FIND("genotoxic",C934)),ISNUMBER(FIND("genotoxicity",C934)),ISNUMBER(FIND("DNA damage",C934)),ISNUMBER(FIND("DNA",C934)),ISNUMBER(FIND("RNA",C934)),ISNUMBER(FIND("mesothelioma",C934)),ISNUMBER(FIND("carcino",C934)),ISNUMBER(FIND("mutagen",C934)),ISNUMBER(FIND("genetic",C934)))</f>
        <v>0</v>
      </c>
      <c r="H934" t="b">
        <f>OR(ISNUMBER(FIND("inflammatory",C934)),ISNUMBER(FIND("inflamm",C934)))</f>
        <v>0</v>
      </c>
      <c r="I934" t="b">
        <f>OR(ISNUMBER(FIND("immune",C934)),ISNUMBER(FIND("immunological",C934)),ISNUMBER(FIND("interleuk",C934)),ISNUMBER(FIND("platelet activation",C934)),ISNUMBER(FIND("monocyte",C934)),ISNUMBER(FIND("leukocyte",C934)),ISNUMBER(FIND("cytokine",C934)),ISNUMBER(FIND("CD4",C934)),ISNUMBER(FIND("CD8",C934)),ISNUMBER(FIND("T-cell",C934)))</f>
        <v>0</v>
      </c>
      <c r="J934" t="b">
        <f>OR(ISNUMBER(FIND("reactive oxygen",C934)),ISNUMBER(FIND("ROS",C934)),ISNUMBER(FIND("free radical",C934)),ISNUMBER(FIND("oxidative stress",C934)),ISNUMBER(FIND("peroxid",C934)),ISNUMBER(FIND("oxidative",C934)),ISNUMBER(FIND("antioxid",C934)))</f>
        <v>0</v>
      </c>
      <c r="K934" t="b">
        <f>OR(ISNUMBER(FIND("autophag",C934)))</f>
        <v>0</v>
      </c>
      <c r="L934" t="b">
        <f>OR(ISNUMBER(FIND("morpholog",C934)))</f>
        <v>0</v>
      </c>
      <c r="M934" t="b">
        <f>OR(ISNUMBER(FIND("fibrosis",C934)),ISNUMBER(FIND("Fibrosis",C934)),ISNUMBER(FIND("fibrot",C934)))</f>
        <v>0</v>
      </c>
      <c r="N934" t="b">
        <f>OR(ISNUMBER(FIND("offspring",C934)),ISNUMBER(FIND("Parental",C934)),ISNUMBER(FIND("parental",C934)),ISNUMBER(FIND("germline",C934)),ISNUMBER(FIND("reproduc",C934)),ISNUMBER(FIND("embryo",C934)))</f>
        <v>0</v>
      </c>
      <c r="O934" t="b">
        <f>OR(ISNUMBER(FIND("metabol",C934)),ISNUMBER(FIND("Metabol",C934)),ISNUMBER(FIND("digest",C934)),ISNUMBER(FIND("mitochon",C934)))</f>
        <v>1</v>
      </c>
      <c r="P934" t="b">
        <f>OR(ISNUMBER(FIND("ecotox",C934)),ISNUMBER(FIND("Ecotox",B934)),ISNUMBER(FIND("ecotox",B934)),ISNUMBER(FIND("Ecotox",C934)))</f>
        <v>0</v>
      </c>
      <c r="Q934" t="b">
        <f>OR(ISNUMBER(FIND("Bioaccum",C934)),ISNUMBER(FIND("bioaccum",C934)),ISNUMBER(FIND("accum",C934)))</f>
        <v>0</v>
      </c>
      <c r="R934" t="b">
        <f>OR(ISNUMBER(FIND("Occupation",C934)),ISNUMBER(FIND("occupation",C934)),ISNUMBER(FIND("worker",C934)),ISNUMBER(FIND("workforce",C934)))</f>
        <v>0</v>
      </c>
      <c r="S934" t="b">
        <f>NOT(OR(F934,G934,H934,I934,J934,K934,L934,M934,N934,O934,P934,Q934,R934))</f>
        <v>0</v>
      </c>
      <c r="U934" t="b">
        <f>OR(Table1[[#This Row],[Inflammation]],Table1[[#This Row],[Immune]])</f>
        <v>0</v>
      </c>
      <c r="V934" t="str">
        <f>IF(OR(Table1[[#This Row],[Rodents]],Table1[[#This Row],[Human]],Table1[[#This Row],[Pig]]),OR(ISNUMBER(FIND("intratrach",C934)),ISNUMBER(FIND("nasal ",C934)),ISNUMBER(FIND("instill",C934))),"NA")</f>
        <v>NA</v>
      </c>
      <c r="W934" t="str">
        <f>IF(OR(Table1[[#This Row],[Rodents]],Table1[[#This Row],[Human]],Table1[[#This Row],[Pig]]),OR(ISNUMBER(FIND("dermal",C934)),ISNUMBER(FIND("skin ",C934))),"NA")</f>
        <v>NA</v>
      </c>
      <c r="X934" t="str">
        <f>IF(OR(Table1[[#This Row],[Rodents]],Table1[[#This Row],[Human]],Table1[[#This Row],[Pig]]),OR(ISNUMBER(FIND("injected",C934)),ISNUMBER(FIND("periton",C934)),ISNUMBER(FIND("intrascrot",C934))),"NA")</f>
        <v>NA</v>
      </c>
      <c r="Y934" t="str">
        <f>IF(OR(Table1[[#This Row],[Rodents]],Table1[[#This Row],[Human]],Table1[[#This Row],[Pig]]),NOT(OR(Table1[[#This Row],[Inhaled/Intratracheal/intranasal]],Table1[[#This Row],[Dermal]],Table1[[#This Row],[Injected]])),"NA")</f>
        <v>NA</v>
      </c>
      <c r="AA934" t="b">
        <f>OR(ISNUMBER(FIND("fish ",C934)),ISNUMBER(FIND("Fish ",C934)),ISNUMBER(FIND("aquatic",C934)),ISNUMBER(FIND("daphnids",C934)),ISNUMBER(FIND("Carcinus maenas",C934)),ISNUMBER(FIND("Daphnia",C934)),ISNUMBER(FIND("Ruditapes philippinarum",C934)),ISNUMBER(FIND("daphnia",C934)),ISNUMBER(FIND("marine",C934)),ISNUMBER(FIND("mussel",C934)),ISNUMBER(FIND("algae",C934)),ISNUMBER(FIND("Donax faba",C934)),ISNUMBER(FIND("estuarine",C934)),ISNUMBER(FIND("snail",C934)),ISNUMBER(FIND("Prorocentrum donghaiense",C934)) )</f>
        <v>0</v>
      </c>
      <c r="AB934" t="b">
        <f>OR(ISNUMBER(FIND(" rat ",C934)),ISNUMBER(FIND(" rats ",C934)),ISNUMBER(FIND(" Rats ",C934)),ISNUMBER(FIND(" Rat ",C934)),ISNUMBER(FIND(" rat.",C934)),ISNUMBER(FIND(" rats.",C934)),ISNUMBER(FIND("mouse",C934)),ISNUMBER(FIND("mice",C934)), ISNUMBER(FIND(" Mice",C934)))</f>
        <v>0</v>
      </c>
      <c r="AC934" t="b">
        <f>OR(ISNUMBER(FIND(" cell ",C934)),ISNUMBER(FIND("fibroblast",C934)),ISNUMBER(FIND("macrophage",C934)),ISNUMBER(FIND("epithelial",C934)),ISNUMBER(FIND("endothelial",C934)),ISNUMBER(FIND("neuron",C934)),ISNUMBER(FIND(" cells ",C934)),ISNUMBER(FIND("RBC",C934)),ISNUMBER(FIND("mitochond",C934)),ISNUMBER(FIND("adipocyte",C934)),ISNUMBER(FIND("osteo",C934)),ISNUMBER(FIND("keratin",C934)),ISNUMBER(FIND(" cell's ",C934)),ISNUMBER(FIND("eukary",C934)),ISNUMBER(FIND("sperm",C934)))</f>
        <v>1</v>
      </c>
      <c r="AD934" t="b">
        <f>OR(ISNUMBER(FIND("human",B934)),ISNUMBER(FIND("workers",B934)),ISNUMBER(FIND("workforces",B934)),ISNUMBER(FIND("occupational",B934)),ISNUMBER(FIND("Case report",B934)),ISNUMBER(FIND("Workplaces",B934)),ISNUMBER(FIND("worker",B934)))</f>
        <v>0</v>
      </c>
      <c r="AE934" t="b">
        <f>OR(ISNUMBER(FIND(" plant ",C934)),ISNUMBER(FIND("Plant ",C934)),ISNUMBER(FIND("tomato",C934)),ISNUMBER(FIND("plants",C934)),ISNUMBER(FIND("Plants",C934)),ISNUMBER(FIND("algae",C934)),ISNUMBER(FIND("lettuce",C934)),ISNUMBER(FIND("green gram sprouts ",C934)),ISNUMBER(FIND("Cucurbita pepo",C934)),ISNUMBER(FIND("bean ",C934)),ISNUMBER(FIND("chloroplast",C934)),ISNUMBER(FIND("chlorophyll",C934)),ISNUMBER(FIND("seedling",C934)),ISNUMBER(FIND("canola",C934)),ISNUMBER(FIND("shoot",C934)),ISNUMBER(FIND("photosynthes",C934)),ISNUMBER(FIND(" leaves ",C934)),,ISNUMBER(FIND("agriculture",C934)),ISNUMBER(FIND(" crops ",C934)))</f>
        <v>0</v>
      </c>
      <c r="AF934" t="b">
        <f>OR(ISNUMBER(FIND("bacteria",C934)),ISNUMBER(FIND("Bacteria",C934)),ISNUMBER(FIND("Bacterium",C934)),ISNUMBER(FIND("bacterium",C934)),ISNUMBER(FIND(" coli ",C934)))</f>
        <v>0</v>
      </c>
      <c r="AG934" t="b">
        <f>OR(ISNUMBER(FIND("fungi",C934)),ISNUMBER(FIND("Fungi",C934)),ISNUMBER(FIND("fungus",C934)),ISNUMBER(FIND("Fungus",C934)),ISNUMBER(FIND("mushroom",C934)),ISNUMBER(FIND("Mushroom",C934)),ISNUMBER(FIND(" mold ",C934)))</f>
        <v>0</v>
      </c>
      <c r="AH934" t="b">
        <f>OR(ISNUMBER(FIND("Pig ",C934)),ISNUMBER(FIND("pig ",C934)),ISNUMBER(FIND("Pigs ",C934)),ISNUMBER(FIND("pigs ",C934)))</f>
        <v>0</v>
      </c>
      <c r="AI934" t="b">
        <f>OR(ISNUMBER(FIND(" C. elegans",C934)),ISNUMBER(FIND("Caenorhabditis elegans",C934)),ISNUMBER(FIND("earthworms",C934)),ISNUMBER(FIND(" Ficopomatus enigmaticus",C934)),ISNUMBER(FIND("larva",C934)),ISNUMBER(FIND("Lumbriculus variegatus",C934)),ISNUMBER(FIND("nematode",C934)))</f>
        <v>0</v>
      </c>
      <c r="AJ934" t="b">
        <f>NOT(OR(AA934,AB934,AC934,AD934,AE934,AF934,AG934,AH934,AI934))</f>
        <v>0</v>
      </c>
      <c r="AL934" t="b">
        <f>OR(AA934,AB934,AD934,AE934,AF934,AG934,AH934,AI934)</f>
        <v>0</v>
      </c>
      <c r="AM934" t="b">
        <f>IF(Table1[[#This Row],[In vivo?]],IF(Table1[[#This Row],[Cell]],FALSE,TRUE),FALSE)</f>
        <v>0</v>
      </c>
      <c r="AN934" t="b">
        <f>AND(AC934,AL934)</f>
        <v>0</v>
      </c>
      <c r="AO934" t="b">
        <f>IF(Table1[[#This Row],[Cell]],IF(Table1[[#This Row],[In vivo?]],FALSE,TRUE),FALSE)</f>
        <v>1</v>
      </c>
      <c r="AP934" t="b">
        <f>NOT(OR(Table1[[#This Row],[In vivo?]],Table1[[#This Row],[Only in Cell]]))</f>
        <v>0</v>
      </c>
      <c r="AQ934" t="str">
        <f>IF(OR(Table1[[#This Row],[Rodents]],Table1[[#This Row],[Human]],Table1[[#This Row],[Pig]]),OR(ISNUMBER(FIND("pulmonary",C934)),ISNUMBER(FIND("lung",C934))),"NA")</f>
        <v>NA</v>
      </c>
      <c r="AR934" t="str">
        <f>IF(OR(Table1[[#This Row],[Rodents]],Table1[[#This Row],[Human]],Table1[[#This Row],[Pig]]),OR(ISNUMBER(FIND("skin",C934)),ISNUMBER(FIND("dermal",C934))),"NA")</f>
        <v>NA</v>
      </c>
      <c r="AS934" t="str">
        <f>IF(OR(Table1[[#This Row],[Rodents]],Table1[[#This Row],[Human]],Table1[[#This Row],[Pig]]),OR(ISNUMBER(FIND("liver",C934)),ISNUMBER(FIND("hepat",C934))),"NA")</f>
        <v>NA</v>
      </c>
      <c r="AT934" t="str">
        <f>IF(OR(Table1[[#This Row],[Rodents]],Table1[[#This Row],[Human]],Table1[[#This Row],[Pig]]),OR(ISNUMBER(FIND("kidney",C934)),ISNUMBER(FIND("neph",C934))),"NA")</f>
        <v>NA</v>
      </c>
      <c r="AU934" t="str">
        <f>IF(OR(Table1[[#This Row],[Rodents]],Table1[[#This Row],[Human]],Table1[[#This Row],[Pig]]),OR(ISNUMBER(FIND("brain",C934)),ISNUMBER(FIND("neur",C934)),ISNUMBER(FIND("nerv",C934))),"NA")</f>
        <v>NA</v>
      </c>
      <c r="AV934" t="str">
        <f>IF(OR(Table1[[#This Row],[Rodents]],Table1[[#This Row],[Human]],Table1[[#This Row],[Pig]]),OR(ISNUMBER(FIND("heart",C934)),ISNUMBER(FIND("cardi",C934))),"NA")</f>
        <v>NA</v>
      </c>
      <c r="AW934" t="str">
        <f>IF(OR(Table1[[#This Row],[Rodents]],Table1[[#This Row],[Human]],Table1[[#This Row],[Pig]]),OR(ISNUMBER(FIND("gastro",C934)),ISNUMBER(FIND("intesti",C934)),ISNUMBER(FIND("stomach",C934))),"NA")</f>
        <v>NA</v>
      </c>
      <c r="AX934" t="str">
        <f>IF(OR(Table1[[#This Row],[Rodents]],Table1[[#This Row],[Human]],Table1[[#This Row],[Pig]]),NOT(OR(AQ934,AR934,AS934,AT934,AU934,AV934,AW934)),"NA")</f>
        <v>NA</v>
      </c>
      <c r="AY934" t="b">
        <f>OR(ISNUMBER(FIND("SWCNT",C934)),ISNUMBER(FIND("SWNT",C934)),ISNUMBER(FIND("single-wall",C934)),ISNUMBER(FIND("single wall",C934)),ISNUMBER(FIND("Single wall",C934)),ISNUMBER(FIND("Single-wall",C934)),ISNUMBER(FIND("SWCNT",B934)),ISNUMBER(FIND("SWNT",B934)),ISNUMBER(FIND("single-wall",B934)),ISNUMBER(FIND("single wall",B934)),ISNUMBER(FIND("Single-wall",B934)),ISNUMBER(FIND("Single wall",B934)))</f>
        <v>0</v>
      </c>
      <c r="AZ934" t="b">
        <f>OR(ISNUMBER(FIND("MWCNT",C934)),ISNUMBER(FIND("MWNT",C934)),ISNUMBER(FIND("multi-wall",C934)),ISNUMBER(FIND("multi wall",C934)),ISNUMBER(FIND("multiwall",C934)),ISNUMBER(FIND("Multi-wall",C934)),ISNUMBER(FIND("Multi wall",C934)),ISNUMBER(FIND("Multiwall",C934)),ISNUMBER(FIND("MWCNT",B934)),ISNUMBER(FIND("MWNT",B934)),ISNUMBER(FIND("multi-wall",B934)),ISNUMBER(FIND("multi wall",B934)),ISNUMBER(FIND("multiwall",B934)),ISNUMBER(FIND("Multi-wall",B934)),ISNUMBER(FIND("Multi wall",B934)),ISNUMBER(FIND("Multiwall",B934)),ISNUMBER(FIND("Double-wall",B934)),ISNUMBER(FIND("Double wall",B934)),ISNUMBER(FIND("Doublewall",B934)),ISNUMBER(FIND("double-wall",B934)),ISNUMBER(FIND("double wall",B934)),ISNUMBER(FIND("doublewall",B934)))</f>
        <v>1</v>
      </c>
      <c r="BA934" t="b">
        <f>AND(Table1[[#This Row],[SWCNT]],Table1[[#This Row],[MWCNT]])</f>
        <v>0</v>
      </c>
      <c r="BB934" t="b">
        <f>IF(Table1[[#This Row],[SWCNT]]=TRUE,FALSE,IF(Table1[[#This Row],[MWCNT]]=TRUE,FALSE,TRUE))</f>
        <v>0</v>
      </c>
      <c r="BC934" s="18"/>
    </row>
    <row r="935" spans="1:55" ht="277.5">
      <c r="A935" t="s">
        <v>2316</v>
      </c>
      <c r="B935" s="2" t="s">
        <v>2318</v>
      </c>
      <c r="C935" s="16" t="s">
        <v>2320</v>
      </c>
      <c r="D935" s="17" t="s">
        <v>403</v>
      </c>
      <c r="E935" s="2">
        <v>2017</v>
      </c>
      <c r="F935" t="b">
        <f>OR(ISNUMBER(FIND("cytotoxic",C935)),ISNUMBER(FIND("Cytotoxic",C935)),ISNUMBER(FIND("cellular toxicity",C935)),ISNUMBER(FIND("cell death",C935)),ISNUMBER(FIND("viable",C935)),ISNUMBER(FIND("phytotoxic",C935)),ISNUMBER(FIND("acute toxicity",C935)),ISNUMBER(FIND("MTT",C935)),ISNUMBER(FIND("survival",C935)),ISNUMBER(FIND("prolifer",C935)),ISNUMBER(FIND("apoptosis",C935)),ISNUMBER(FIND("neurotoxic",C935)),ISNUMBER(FIND("  lysis ",C935)),ISNUMBER(FIND("necrosis",C935)),ISNUMBER(FIND("cellular death",C935))*3,ISNUMBER(FIND("LDH",C935)),ISNUMBER(FIND("Acute toxicity",C935)))</f>
        <v>0</v>
      </c>
      <c r="G935" t="b">
        <f>OR(ISNUMBER(FIND("genotoxic",C935)),ISNUMBER(FIND("genotoxicity",C935)),ISNUMBER(FIND("DNA damage",C935)),ISNUMBER(FIND("DNA",C935)),ISNUMBER(FIND("RNA",C935)),ISNUMBER(FIND("mesothelioma",C935)),ISNUMBER(FIND("carcino",C935)),ISNUMBER(FIND("mutagen",C935)),ISNUMBER(FIND("genetic",C935)))</f>
        <v>0</v>
      </c>
      <c r="H935" t="b">
        <f>OR(ISNUMBER(FIND("inflammatory",C935)),ISNUMBER(FIND("inflamm",C935)))</f>
        <v>0</v>
      </c>
      <c r="I935" t="b">
        <f>OR(ISNUMBER(FIND("immune",C935)),ISNUMBER(FIND("immunological",C935)),ISNUMBER(FIND("interleuk",C935)),ISNUMBER(FIND("platelet activation",C935)),ISNUMBER(FIND("monocyte",C935)),ISNUMBER(FIND("leukocyte",C935)),ISNUMBER(FIND("cytokine",C935)),ISNUMBER(FIND("CD4",C935)),ISNUMBER(FIND("CD8",C935)),ISNUMBER(FIND("T-cell",C935)))</f>
        <v>1</v>
      </c>
      <c r="J935" t="b">
        <f>OR(ISNUMBER(FIND("reactive oxygen",C935)),ISNUMBER(FIND("ROS",C935)),ISNUMBER(FIND("free radical",C935)),ISNUMBER(FIND("oxidative stress",C935)),ISNUMBER(FIND("peroxid",C935)),ISNUMBER(FIND("oxidative",C935)),ISNUMBER(FIND("antioxid",C935)))</f>
        <v>0</v>
      </c>
      <c r="K935" t="b">
        <f>OR(ISNUMBER(FIND("autophag",C935)))</f>
        <v>0</v>
      </c>
      <c r="L935" t="b">
        <f>OR(ISNUMBER(FIND("morpholog",C935)))</f>
        <v>0</v>
      </c>
      <c r="M935" t="b">
        <f>OR(ISNUMBER(FIND("fibrosis",C935)),ISNUMBER(FIND("Fibrosis",C935)),ISNUMBER(FIND("fibrot",C935)))</f>
        <v>0</v>
      </c>
      <c r="N935" t="b">
        <f>OR(ISNUMBER(FIND("offspring",C935)),ISNUMBER(FIND("Parental",C935)),ISNUMBER(FIND("parental",C935)),ISNUMBER(FIND("germline",C935)),ISNUMBER(FIND("reproduc",C935)),ISNUMBER(FIND("embryo",C935)))</f>
        <v>0</v>
      </c>
      <c r="O935" t="b">
        <f>OR(ISNUMBER(FIND("metabol",C935)),ISNUMBER(FIND("Metabol",C935)),ISNUMBER(FIND("digest",C935)),ISNUMBER(FIND("mitochon",C935)))</f>
        <v>0</v>
      </c>
      <c r="P935" t="b">
        <f>OR(ISNUMBER(FIND("ecotox",C935)),ISNUMBER(FIND("Ecotox",B935)),ISNUMBER(FIND("ecotox",B935)),ISNUMBER(FIND("Ecotox",C935)))</f>
        <v>0</v>
      </c>
      <c r="Q935" t="b">
        <f>OR(ISNUMBER(FIND("Bioaccum",C935)),ISNUMBER(FIND("bioaccum",C935)),ISNUMBER(FIND("accum",C935)))</f>
        <v>0</v>
      </c>
      <c r="R935" t="b">
        <f>OR(ISNUMBER(FIND("Occupation",C935)),ISNUMBER(FIND("occupation",C935)),ISNUMBER(FIND("worker",C935)),ISNUMBER(FIND("workforce",C935)))</f>
        <v>0</v>
      </c>
      <c r="S935" t="b">
        <f>NOT(OR(F935,G935,H935,I935,J935,K935,L935,M935,N935,O935,P935,Q935,R935))</f>
        <v>0</v>
      </c>
      <c r="U935" t="b">
        <f>OR(Table1[[#This Row],[Inflammation]],Table1[[#This Row],[Immune]])</f>
        <v>1</v>
      </c>
      <c r="V935" t="b">
        <f>IF(OR(Table1[[#This Row],[Rodents]],Table1[[#This Row],[Human]],Table1[[#This Row],[Pig]]),OR(ISNUMBER(FIND("intratrach",C935)),ISNUMBER(FIND("nasal ",C935)),ISNUMBER(FIND("instill",C935))),"NA")</f>
        <v>0</v>
      </c>
      <c r="W935" t="b">
        <f>IF(OR(Table1[[#This Row],[Rodents]],Table1[[#This Row],[Human]],Table1[[#This Row],[Pig]]),OR(ISNUMBER(FIND("dermal",C935)),ISNUMBER(FIND("skin ",C935))),"NA")</f>
        <v>0</v>
      </c>
      <c r="X935" t="b">
        <f>IF(OR(Table1[[#This Row],[Rodents]],Table1[[#This Row],[Human]],Table1[[#This Row],[Pig]]),OR(ISNUMBER(FIND("injected",C935)),ISNUMBER(FIND("periton",C935)),ISNUMBER(FIND("intrascrot",C935))),"NA")</f>
        <v>0</v>
      </c>
      <c r="Y935" t="b">
        <f>IF(OR(Table1[[#This Row],[Rodents]],Table1[[#This Row],[Human]],Table1[[#This Row],[Pig]]),NOT(OR(Table1[[#This Row],[Inhaled/Intratracheal/intranasal]],Table1[[#This Row],[Dermal]],Table1[[#This Row],[Injected]])),"NA")</f>
        <v>1</v>
      </c>
      <c r="AA935" t="b">
        <f>OR(ISNUMBER(FIND("fish ",C935)),ISNUMBER(FIND("Fish ",C935)),ISNUMBER(FIND("aquatic",C935)),ISNUMBER(FIND("daphnids",C935)),ISNUMBER(FIND("Carcinus maenas",C935)),ISNUMBER(FIND("Daphnia",C935)),ISNUMBER(FIND("Ruditapes philippinarum",C935)),ISNUMBER(FIND("daphnia",C935)),ISNUMBER(FIND("marine",C935)),ISNUMBER(FIND("mussel",C935)),ISNUMBER(FIND("algae",C935)),ISNUMBER(FIND("Donax faba",C935)),ISNUMBER(FIND("estuarine",C935)),ISNUMBER(FIND("snail",C935)),ISNUMBER(FIND("Prorocentrum donghaiense",C935)) )</f>
        <v>0</v>
      </c>
      <c r="AB935" t="b">
        <f>OR(ISNUMBER(FIND(" rat ",C935)),ISNUMBER(FIND(" rats ",C935)),ISNUMBER(FIND(" Rats ",C935)),ISNUMBER(FIND(" Rat ",C935)),ISNUMBER(FIND(" rat.",C935)),ISNUMBER(FIND(" rats.",C935)),ISNUMBER(FIND("mouse",C935)),ISNUMBER(FIND("mice",C935)), ISNUMBER(FIND(" Mice",C935)))</f>
        <v>1</v>
      </c>
      <c r="AC935" t="b">
        <f>OR(ISNUMBER(FIND(" cell ",C935)),ISNUMBER(FIND("fibroblast",C935)),ISNUMBER(FIND("macrophage",C935)),ISNUMBER(FIND("epithelial",C935)),ISNUMBER(FIND("endothelial",C935)),ISNUMBER(FIND("neuron",C935)),ISNUMBER(FIND(" cells ",C935)),ISNUMBER(FIND("RBC",C935)),ISNUMBER(FIND("mitochond",C935)),ISNUMBER(FIND("adipocyte",C935)),ISNUMBER(FIND("osteo",C935)),ISNUMBER(FIND("keratin",C935)),ISNUMBER(FIND(" cell's ",C935)),ISNUMBER(FIND("eukary",C935)),ISNUMBER(FIND("sperm",C935)))</f>
        <v>0</v>
      </c>
      <c r="AD935" t="b">
        <f>OR(ISNUMBER(FIND("human",B935)),ISNUMBER(FIND("workers",B935)),ISNUMBER(FIND("workforces",B935)),ISNUMBER(FIND("occupational",B935)),ISNUMBER(FIND("Case report",B935)),ISNUMBER(FIND("Workplaces",B935)),ISNUMBER(FIND("worker",B935)))</f>
        <v>0</v>
      </c>
      <c r="AE935" t="b">
        <f>OR(ISNUMBER(FIND(" plant ",C935)),ISNUMBER(FIND("Plant ",C935)),ISNUMBER(FIND("tomato",C935)),ISNUMBER(FIND("plants",C935)),ISNUMBER(FIND("Plants",C935)),ISNUMBER(FIND("algae",C935)),ISNUMBER(FIND("lettuce",C935)),ISNUMBER(FIND("green gram sprouts ",C935)),ISNUMBER(FIND("Cucurbita pepo",C935)),ISNUMBER(FIND("bean ",C935)),ISNUMBER(FIND("chloroplast",C935)),ISNUMBER(FIND("chlorophyll",C935)),ISNUMBER(FIND("seedling",C935)),ISNUMBER(FIND("canola",C935)),ISNUMBER(FIND("shoot",C935)),ISNUMBER(FIND("photosynthes",C935)),ISNUMBER(FIND(" leaves ",C935)),,ISNUMBER(FIND("agriculture",C935)),ISNUMBER(FIND(" crops ",C935)))</f>
        <v>0</v>
      </c>
      <c r="AF935" t="b">
        <f>OR(ISNUMBER(FIND("bacteria",C935)),ISNUMBER(FIND("Bacteria",C935)),ISNUMBER(FIND("Bacterium",C935)),ISNUMBER(FIND("bacterium",C935)),ISNUMBER(FIND(" coli ",C935)))</f>
        <v>0</v>
      </c>
      <c r="AG935" t="b">
        <f>OR(ISNUMBER(FIND("fungi",C935)),ISNUMBER(FIND("Fungi",C935)),ISNUMBER(FIND("fungus",C935)),ISNUMBER(FIND("Fungus",C935)),ISNUMBER(FIND("mushroom",C935)),ISNUMBER(FIND("Mushroom",C935)),ISNUMBER(FIND(" mold ",C935)))</f>
        <v>0</v>
      </c>
      <c r="AH935" t="b">
        <f>OR(ISNUMBER(FIND("Pig ",C935)),ISNUMBER(FIND("pig ",C935)),ISNUMBER(FIND("Pigs ",C935)),ISNUMBER(FIND("pigs ",C935)))</f>
        <v>0</v>
      </c>
      <c r="AI935" t="b">
        <f>OR(ISNUMBER(FIND(" C. elegans",C935)),ISNUMBER(FIND("Caenorhabditis elegans",C935)),ISNUMBER(FIND("earthworms",C935)),ISNUMBER(FIND(" Ficopomatus enigmaticus",C935)),ISNUMBER(FIND("larva",C935)),ISNUMBER(FIND("Lumbriculus variegatus",C935)),ISNUMBER(FIND("nematode",C935)))</f>
        <v>0</v>
      </c>
      <c r="AJ935" t="b">
        <f>NOT(OR(AA935,AB935,AC935,AD935,AE935,AF935,AG935,AH935,AI935))</f>
        <v>0</v>
      </c>
      <c r="AL935" t="b">
        <f>OR(AA935,AB935,AD935,AE935,AF935,AG935,AH935,AI935)</f>
        <v>1</v>
      </c>
      <c r="AM935" t="b">
        <f>IF(Table1[[#This Row],[In vivo?]],IF(Table1[[#This Row],[Cell]],FALSE,TRUE),FALSE)</f>
        <v>1</v>
      </c>
      <c r="AN935" t="b">
        <f>AND(AC935,AL935)</f>
        <v>0</v>
      </c>
      <c r="AO935" t="b">
        <f>IF(Table1[[#This Row],[Cell]],IF(Table1[[#This Row],[In vivo?]],FALSE,TRUE),FALSE)</f>
        <v>0</v>
      </c>
      <c r="AP935" t="b">
        <f>NOT(OR(Table1[[#This Row],[In vivo?]],Table1[[#This Row],[Only in Cell]]))</f>
        <v>0</v>
      </c>
      <c r="AQ935" t="b">
        <f>IF(OR(Table1[[#This Row],[Rodents]],Table1[[#This Row],[Human]],Table1[[#This Row],[Pig]]),OR(ISNUMBER(FIND("pulmonary",C935)),ISNUMBER(FIND("lung",C935))),"NA")</f>
        <v>1</v>
      </c>
      <c r="AR935" t="b">
        <f>IF(OR(Table1[[#This Row],[Rodents]],Table1[[#This Row],[Human]],Table1[[#This Row],[Pig]]),OR(ISNUMBER(FIND("skin",C935)),ISNUMBER(FIND("dermal",C935))),"NA")</f>
        <v>0</v>
      </c>
      <c r="AS935" t="b">
        <f>IF(OR(Table1[[#This Row],[Rodents]],Table1[[#This Row],[Human]],Table1[[#This Row],[Pig]]),OR(ISNUMBER(FIND("liver",C935)),ISNUMBER(FIND("hepat",C935))),"NA")</f>
        <v>1</v>
      </c>
      <c r="AT935" t="b">
        <f>IF(OR(Table1[[#This Row],[Rodents]],Table1[[#This Row],[Human]],Table1[[#This Row],[Pig]]),OR(ISNUMBER(FIND("kidney",C935)),ISNUMBER(FIND("neph",C935))),"NA")</f>
        <v>0</v>
      </c>
      <c r="AU935" t="b">
        <f>IF(OR(Table1[[#This Row],[Rodents]],Table1[[#This Row],[Human]],Table1[[#This Row],[Pig]]),OR(ISNUMBER(FIND("brain",C935)),ISNUMBER(FIND("neur",C935)),ISNUMBER(FIND("nerv",C935))),"NA")</f>
        <v>0</v>
      </c>
      <c r="AV935" t="b">
        <f>IF(OR(Table1[[#This Row],[Rodents]],Table1[[#This Row],[Human]],Table1[[#This Row],[Pig]]),OR(ISNUMBER(FIND("heart",C935)),ISNUMBER(FIND("cardi",C935))),"NA")</f>
        <v>0</v>
      </c>
      <c r="AW935" t="b">
        <f>IF(OR(Table1[[#This Row],[Rodents]],Table1[[#This Row],[Human]],Table1[[#This Row],[Pig]]),OR(ISNUMBER(FIND("gastro",C935)),ISNUMBER(FIND("intesti",C935)),ISNUMBER(FIND("stomach",C935))),"NA")</f>
        <v>0</v>
      </c>
      <c r="AX935" t="b">
        <f>IF(OR(Table1[[#This Row],[Rodents]],Table1[[#This Row],[Human]],Table1[[#This Row],[Pig]]),NOT(OR(AQ935,AR935,AS935,AT935,AU935,AV935,AW935)),"NA")</f>
        <v>0</v>
      </c>
      <c r="AY935" t="b">
        <f>OR(ISNUMBER(FIND("SWCNT",C935)),ISNUMBER(FIND("SWNT",C935)),ISNUMBER(FIND("single-wall",C935)),ISNUMBER(FIND("single wall",C935)),ISNUMBER(FIND("Single wall",C935)),ISNUMBER(FIND("Single-wall",C935)),ISNUMBER(FIND("SWCNT",B935)),ISNUMBER(FIND("SWNT",B935)),ISNUMBER(FIND("single-wall",B935)),ISNUMBER(FIND("single wall",B935)),ISNUMBER(FIND("Single-wall",B935)),ISNUMBER(FIND("Single wall",B935)))</f>
        <v>0</v>
      </c>
      <c r="AZ935" t="b">
        <f>OR(ISNUMBER(FIND("MWCNT",C935)),ISNUMBER(FIND("MWNT",C935)),ISNUMBER(FIND("multi-wall",C935)),ISNUMBER(FIND("multi wall",C935)),ISNUMBER(FIND("multiwall",C935)),ISNUMBER(FIND("Multi-wall",C935)),ISNUMBER(FIND("Multi wall",C935)),ISNUMBER(FIND("Multiwall",C935)),ISNUMBER(FIND("MWCNT",B935)),ISNUMBER(FIND("MWNT",B935)),ISNUMBER(FIND("multi-wall",B935)),ISNUMBER(FIND("multi wall",B935)),ISNUMBER(FIND("multiwall",B935)),ISNUMBER(FIND("Multi-wall",B935)),ISNUMBER(FIND("Multi wall",B935)),ISNUMBER(FIND("Multiwall",B935)),ISNUMBER(FIND("Double-wall",B935)),ISNUMBER(FIND("Double wall",B935)),ISNUMBER(FIND("Doublewall",B935)),ISNUMBER(FIND("double-wall",B935)),ISNUMBER(FIND("double wall",B935)),ISNUMBER(FIND("doublewall",B935)))</f>
        <v>1</v>
      </c>
      <c r="BA935" t="b">
        <f>AND(Table1[[#This Row],[SWCNT]],Table1[[#This Row],[MWCNT]])</f>
        <v>0</v>
      </c>
      <c r="BB935" t="b">
        <f>IF(Table1[[#This Row],[SWCNT]]=TRUE,FALSE,IF(Table1[[#This Row],[MWCNT]]=TRUE,FALSE,TRUE))</f>
        <v>0</v>
      </c>
      <c r="BC935" s="18"/>
    </row>
    <row r="936" spans="1:55" ht="222">
      <c r="A936" t="s">
        <v>2503</v>
      </c>
      <c r="B936" s="2" t="s">
        <v>2505</v>
      </c>
      <c r="C936" s="16" t="s">
        <v>2507</v>
      </c>
      <c r="D936" s="17" t="s">
        <v>181</v>
      </c>
      <c r="E936" s="2">
        <v>2016</v>
      </c>
      <c r="F936" t="b">
        <f>OR(ISNUMBER(FIND("cytotoxic",C936)),ISNUMBER(FIND("Cytotoxic",C936)),ISNUMBER(FIND("cellular toxicity",C936)),ISNUMBER(FIND("cell death",C936)),ISNUMBER(FIND("viable",C936)),ISNUMBER(FIND("phytotoxic",C936)),ISNUMBER(FIND("acute toxicity",C936)),ISNUMBER(FIND("MTT",C936)),ISNUMBER(FIND("survival",C936)),ISNUMBER(FIND("prolifer",C936)),ISNUMBER(FIND("apoptosis",C936)),ISNUMBER(FIND("neurotoxic",C936)),ISNUMBER(FIND("  lysis ",C936)),ISNUMBER(FIND("necrosis",C936)),ISNUMBER(FIND("cellular death",C936))*3,ISNUMBER(FIND("LDH",C936)),ISNUMBER(FIND("Acute toxicity",C936)))</f>
        <v>0</v>
      </c>
      <c r="G936" t="b">
        <f>OR(ISNUMBER(FIND("genotoxic",C936)),ISNUMBER(FIND("genotoxicity",C936)),ISNUMBER(FIND("DNA damage",C936)),ISNUMBER(FIND("DNA",C936)),ISNUMBER(FIND("RNA",C936)),ISNUMBER(FIND("mesothelioma",C936)),ISNUMBER(FIND("carcino",C936)),ISNUMBER(FIND("mutagen",C936)),ISNUMBER(FIND("genetic",C936)))</f>
        <v>0</v>
      </c>
      <c r="H936" t="b">
        <f>OR(ISNUMBER(FIND("inflammatory",C936)),ISNUMBER(FIND("inflamm",C936)))</f>
        <v>0</v>
      </c>
      <c r="I936" t="b">
        <f>OR(ISNUMBER(FIND("immune",C936)),ISNUMBER(FIND("immunological",C936)),ISNUMBER(FIND("interleuk",C936)),ISNUMBER(FIND("platelet activation",C936)),ISNUMBER(FIND("monocyte",C936)),ISNUMBER(FIND("leukocyte",C936)),ISNUMBER(FIND("cytokine",C936)),ISNUMBER(FIND("CD4",C936)),ISNUMBER(FIND("CD8",C936)),ISNUMBER(FIND("T-cell",C936)))</f>
        <v>1</v>
      </c>
      <c r="J936" t="b">
        <f>OR(ISNUMBER(FIND("reactive oxygen",C936)),ISNUMBER(FIND("ROS",C936)),ISNUMBER(FIND("free radical",C936)),ISNUMBER(FIND("oxidative stress",C936)),ISNUMBER(FIND("peroxid",C936)),ISNUMBER(FIND("oxidative",C936)),ISNUMBER(FIND("antioxid",C936)))</f>
        <v>0</v>
      </c>
      <c r="K936" t="b">
        <f>OR(ISNUMBER(FIND("autophag",C936)))</f>
        <v>0</v>
      </c>
      <c r="L936" t="b">
        <f>OR(ISNUMBER(FIND("morpholog",C936)))</f>
        <v>0</v>
      </c>
      <c r="M936" t="b">
        <f>OR(ISNUMBER(FIND("fibrosis",C936)),ISNUMBER(FIND("Fibrosis",C936)),ISNUMBER(FIND("fibrot",C936)))</f>
        <v>0</v>
      </c>
      <c r="N936" t="b">
        <f>OR(ISNUMBER(FIND("offspring",C936)),ISNUMBER(FIND("Parental",C936)),ISNUMBER(FIND("parental",C936)),ISNUMBER(FIND("germline",C936)),ISNUMBER(FIND("reproduc",C936)),ISNUMBER(FIND("embryo",C936)))</f>
        <v>0</v>
      </c>
      <c r="O936" t="b">
        <f>OR(ISNUMBER(FIND("metabol",C936)),ISNUMBER(FIND("Metabol",C936)),ISNUMBER(FIND("digest",C936)),ISNUMBER(FIND("mitochon",C936)))</f>
        <v>0</v>
      </c>
      <c r="P936" t="b">
        <f>OR(ISNUMBER(FIND("ecotox",C936)),ISNUMBER(FIND("Ecotox",B936)),ISNUMBER(FIND("ecotox",B936)),ISNUMBER(FIND("Ecotox",C936)))</f>
        <v>0</v>
      </c>
      <c r="Q936" t="b">
        <f>OR(ISNUMBER(FIND("Bioaccum",C936)),ISNUMBER(FIND("bioaccum",C936)),ISNUMBER(FIND("accum",C936)))</f>
        <v>0</v>
      </c>
      <c r="R936" t="b">
        <f>OR(ISNUMBER(FIND("Occupation",C936)),ISNUMBER(FIND("occupation",C936)),ISNUMBER(FIND("worker",C936)),ISNUMBER(FIND("workforce",C936)))</f>
        <v>0</v>
      </c>
      <c r="S936" t="b">
        <f>NOT(OR(F936,G936,H936,I936,J936,K936,L936,M936,N936,O936,P936,Q936,R936))</f>
        <v>0</v>
      </c>
      <c r="U936" t="b">
        <f>OR(Table1[[#This Row],[Inflammation]],Table1[[#This Row],[Immune]])</f>
        <v>1</v>
      </c>
      <c r="V936" t="b">
        <f>IF(OR(Table1[[#This Row],[Rodents]],Table1[[#This Row],[Human]],Table1[[#This Row],[Pig]]),OR(ISNUMBER(FIND("intratrach",C936)),ISNUMBER(FIND("nasal ",C936)),ISNUMBER(FIND("instill",C936))),"NA")</f>
        <v>0</v>
      </c>
      <c r="W936" t="b">
        <f>IF(OR(Table1[[#This Row],[Rodents]],Table1[[#This Row],[Human]],Table1[[#This Row],[Pig]]),OR(ISNUMBER(FIND("dermal",C936)),ISNUMBER(FIND("skin ",C936))),"NA")</f>
        <v>0</v>
      </c>
      <c r="X936" t="b">
        <f>IF(OR(Table1[[#This Row],[Rodents]],Table1[[#This Row],[Human]],Table1[[#This Row],[Pig]]),OR(ISNUMBER(FIND("injected",C936)),ISNUMBER(FIND("periton",C936)),ISNUMBER(FIND("intrascrot",C936))),"NA")</f>
        <v>0</v>
      </c>
      <c r="Y936" t="b">
        <f>IF(OR(Table1[[#This Row],[Rodents]],Table1[[#This Row],[Human]],Table1[[#This Row],[Pig]]),NOT(OR(Table1[[#This Row],[Inhaled/Intratracheal/intranasal]],Table1[[#This Row],[Dermal]],Table1[[#This Row],[Injected]])),"NA")</f>
        <v>1</v>
      </c>
      <c r="AA936" t="b">
        <f>OR(ISNUMBER(FIND("fish ",C936)),ISNUMBER(FIND("Fish ",C936)),ISNUMBER(FIND("aquatic",C936)),ISNUMBER(FIND("daphnids",C936)),ISNUMBER(FIND("Carcinus maenas",C936)),ISNUMBER(FIND("Daphnia",C936)),ISNUMBER(FIND("Ruditapes philippinarum",C936)),ISNUMBER(FIND("daphnia",C936)),ISNUMBER(FIND("marine",C936)),ISNUMBER(FIND("mussel",C936)),ISNUMBER(FIND("algae",C936)),ISNUMBER(FIND("Donax faba",C936)),ISNUMBER(FIND("estuarine",C936)),ISNUMBER(FIND("snail",C936)),ISNUMBER(FIND("Prorocentrum donghaiense",C936)) )</f>
        <v>0</v>
      </c>
      <c r="AB936" t="b">
        <f>OR(ISNUMBER(FIND(" rat ",C936)),ISNUMBER(FIND(" rats ",C936)),ISNUMBER(FIND(" Rats ",C936)),ISNUMBER(FIND(" Rat ",C936)),ISNUMBER(FIND(" rat.",C936)),ISNUMBER(FIND(" rats.",C936)),ISNUMBER(FIND("mouse",C936)),ISNUMBER(FIND("mice",C936)), ISNUMBER(FIND(" Mice",C936)))</f>
        <v>1</v>
      </c>
      <c r="AC936" t="b">
        <f>OR(ISNUMBER(FIND(" cell ",C936)),ISNUMBER(FIND("fibroblast",C936)),ISNUMBER(FIND("macrophage",C936)),ISNUMBER(FIND("epithelial",C936)),ISNUMBER(FIND("endothelial",C936)),ISNUMBER(FIND("neuron",C936)),ISNUMBER(FIND(" cells ",C936)),ISNUMBER(FIND("RBC",C936)),ISNUMBER(FIND("mitochond",C936)),ISNUMBER(FIND("adipocyte",C936)),ISNUMBER(FIND("osteo",C936)),ISNUMBER(FIND("keratin",C936)),ISNUMBER(FIND(" cell's ",C936)),ISNUMBER(FIND("eukary",C936)),ISNUMBER(FIND("sperm",C936)))</f>
        <v>1</v>
      </c>
      <c r="AD936" t="b">
        <f>OR(ISNUMBER(FIND("human",B936)),ISNUMBER(FIND("workers",B936)),ISNUMBER(FIND("workforces",B936)),ISNUMBER(FIND("occupational",B936)),ISNUMBER(FIND("Case report",B936)),ISNUMBER(FIND("Workplaces",B936)),ISNUMBER(FIND("worker",B936)))</f>
        <v>0</v>
      </c>
      <c r="AE936" t="b">
        <f>OR(ISNUMBER(FIND(" plant ",C936)),ISNUMBER(FIND("Plant ",C936)),ISNUMBER(FIND("tomato",C936)),ISNUMBER(FIND("plants",C936)),ISNUMBER(FIND("Plants",C936)),ISNUMBER(FIND("algae",C936)),ISNUMBER(FIND("lettuce",C936)),ISNUMBER(FIND("green gram sprouts ",C936)),ISNUMBER(FIND("Cucurbita pepo",C936)),ISNUMBER(FIND("bean ",C936)),ISNUMBER(FIND("chloroplast",C936)),ISNUMBER(FIND("chlorophyll",C936)),ISNUMBER(FIND("seedling",C936)),ISNUMBER(FIND("canola",C936)),ISNUMBER(FIND("shoot",C936)),ISNUMBER(FIND("photosynthes",C936)),ISNUMBER(FIND(" leaves ",C936)),,ISNUMBER(FIND("agriculture",C936)),ISNUMBER(FIND(" crops ",C936)))</f>
        <v>0</v>
      </c>
      <c r="AF936" t="b">
        <f>OR(ISNUMBER(FIND("bacteria",C936)),ISNUMBER(FIND("Bacteria",C936)),ISNUMBER(FIND("Bacterium",C936)),ISNUMBER(FIND("bacterium",C936)),ISNUMBER(FIND(" coli ",C936)))</f>
        <v>0</v>
      </c>
      <c r="AG936" t="b">
        <f>OR(ISNUMBER(FIND("fungi",C936)),ISNUMBER(FIND("Fungi",C936)),ISNUMBER(FIND("fungus",C936)),ISNUMBER(FIND("Fungus",C936)),ISNUMBER(FIND("mushroom",C936)),ISNUMBER(FIND("Mushroom",C936)),ISNUMBER(FIND(" mold ",C936)))</f>
        <v>0</v>
      </c>
      <c r="AH936" t="b">
        <f>OR(ISNUMBER(FIND("Pig ",C936)),ISNUMBER(FIND("pig ",C936)),ISNUMBER(FIND("Pigs ",C936)),ISNUMBER(FIND("pigs ",C936)))</f>
        <v>0</v>
      </c>
      <c r="AI936" t="b">
        <f>OR(ISNUMBER(FIND(" C. elegans",C936)),ISNUMBER(FIND("Caenorhabditis elegans",C936)),ISNUMBER(FIND("earthworms",C936)),ISNUMBER(FIND(" Ficopomatus enigmaticus",C936)),ISNUMBER(FIND("larva",C936)),ISNUMBER(FIND("Lumbriculus variegatus",C936)),ISNUMBER(FIND("nematode",C936)))</f>
        <v>0</v>
      </c>
      <c r="AJ936" t="b">
        <f>NOT(OR(AA936,AB936,AC936,AD936,AE936,AF936,AG936,AH936,AI936))</f>
        <v>0</v>
      </c>
      <c r="AL936" t="b">
        <f>OR(AA936,AB936,AD936,AE936,AF936,AG936,AH936,AI936)</f>
        <v>1</v>
      </c>
      <c r="AM936" t="b">
        <f>IF(Table1[[#This Row],[In vivo?]],IF(Table1[[#This Row],[Cell]],FALSE,TRUE),FALSE)</f>
        <v>0</v>
      </c>
      <c r="AN936" t="b">
        <f>AND(AC936,AL936)</f>
        <v>1</v>
      </c>
      <c r="AO936" t="b">
        <f>IF(Table1[[#This Row],[Cell]],IF(Table1[[#This Row],[In vivo?]],FALSE,TRUE),FALSE)</f>
        <v>0</v>
      </c>
      <c r="AP936" t="b">
        <f>NOT(OR(Table1[[#This Row],[In vivo?]],Table1[[#This Row],[Only in Cell]]))</f>
        <v>0</v>
      </c>
      <c r="AQ936" t="b">
        <f>IF(OR(Table1[[#This Row],[Rodents]],Table1[[#This Row],[Human]],Table1[[#This Row],[Pig]]),OR(ISNUMBER(FIND("pulmonary",C936)),ISNUMBER(FIND("lung",C936))),"NA")</f>
        <v>1</v>
      </c>
      <c r="AR936" t="b">
        <f>IF(OR(Table1[[#This Row],[Rodents]],Table1[[#This Row],[Human]],Table1[[#This Row],[Pig]]),OR(ISNUMBER(FIND("skin",C936)),ISNUMBER(FIND("dermal",C936))),"NA")</f>
        <v>0</v>
      </c>
      <c r="AS936" t="b">
        <f>IF(OR(Table1[[#This Row],[Rodents]],Table1[[#This Row],[Human]],Table1[[#This Row],[Pig]]),OR(ISNUMBER(FIND("liver",C936)),ISNUMBER(FIND("hepat",C936))),"NA")</f>
        <v>0</v>
      </c>
      <c r="AT936" t="b">
        <f>IF(OR(Table1[[#This Row],[Rodents]],Table1[[#This Row],[Human]],Table1[[#This Row],[Pig]]),OR(ISNUMBER(FIND("kidney",C936)),ISNUMBER(FIND("neph",C936))),"NA")</f>
        <v>0</v>
      </c>
      <c r="AU936" t="b">
        <f>IF(OR(Table1[[#This Row],[Rodents]],Table1[[#This Row],[Human]],Table1[[#This Row],[Pig]]),OR(ISNUMBER(FIND("brain",C936)),ISNUMBER(FIND("neur",C936)),ISNUMBER(FIND("nerv",C936))),"NA")</f>
        <v>0</v>
      </c>
      <c r="AV936" t="b">
        <f>IF(OR(Table1[[#This Row],[Rodents]],Table1[[#This Row],[Human]],Table1[[#This Row],[Pig]]),OR(ISNUMBER(FIND("heart",C936)),ISNUMBER(FIND("cardi",C936))),"NA")</f>
        <v>1</v>
      </c>
      <c r="AW936" t="b">
        <f>IF(OR(Table1[[#This Row],[Rodents]],Table1[[#This Row],[Human]],Table1[[#This Row],[Pig]]),OR(ISNUMBER(FIND("gastro",C936)),ISNUMBER(FIND("intesti",C936)),ISNUMBER(FIND("stomach",C936))),"NA")</f>
        <v>0</v>
      </c>
      <c r="AX936" t="b">
        <f>IF(OR(Table1[[#This Row],[Rodents]],Table1[[#This Row],[Human]],Table1[[#This Row],[Pig]]),NOT(OR(AQ936,AR936,AS936,AT936,AU936,AV936,AW936)),"NA")</f>
        <v>0</v>
      </c>
      <c r="AY936" t="b">
        <f>OR(ISNUMBER(FIND("SWCNT",C936)),ISNUMBER(FIND("SWNT",C936)),ISNUMBER(FIND("single-wall",C936)),ISNUMBER(FIND("single wall",C936)),ISNUMBER(FIND("Single wall",C936)),ISNUMBER(FIND("Single-wall",C936)),ISNUMBER(FIND("SWCNT",B936)),ISNUMBER(FIND("SWNT",B936)),ISNUMBER(FIND("single-wall",B936)),ISNUMBER(FIND("single wall",B936)),ISNUMBER(FIND("Single-wall",B936)),ISNUMBER(FIND("Single wall",B936)))</f>
        <v>1</v>
      </c>
      <c r="AZ936" t="b">
        <f>OR(ISNUMBER(FIND("MWCNT",C936)),ISNUMBER(FIND("MWNT",C936)),ISNUMBER(FIND("multi-wall",C936)),ISNUMBER(FIND("multi wall",C936)),ISNUMBER(FIND("multiwall",C936)),ISNUMBER(FIND("Multi-wall",C936)),ISNUMBER(FIND("Multi wall",C936)),ISNUMBER(FIND("Multiwall",C936)),ISNUMBER(FIND("MWCNT",B936)),ISNUMBER(FIND("MWNT",B936)),ISNUMBER(FIND("multi-wall",B936)),ISNUMBER(FIND("multi wall",B936)),ISNUMBER(FIND("multiwall",B936)),ISNUMBER(FIND("Multi-wall",B936)),ISNUMBER(FIND("Multi wall",B936)),ISNUMBER(FIND("Multiwall",B936)),ISNUMBER(FIND("Double-wall",B936)),ISNUMBER(FIND("Double wall",B936)),ISNUMBER(FIND("Doublewall",B936)),ISNUMBER(FIND("double-wall",B936)),ISNUMBER(FIND("double wall",B936)),ISNUMBER(FIND("doublewall",B936)))</f>
        <v>1</v>
      </c>
      <c r="BA936" t="b">
        <f>AND(Table1[[#This Row],[SWCNT]],Table1[[#This Row],[MWCNT]])</f>
        <v>1</v>
      </c>
      <c r="BB936" t="b">
        <f>IF(Table1[[#This Row],[SWCNT]]=TRUE,FALSE,IF(Table1[[#This Row],[MWCNT]]=TRUE,FALSE,TRUE))</f>
        <v>0</v>
      </c>
      <c r="BC936" s="18"/>
    </row>
    <row r="937" spans="1:55" ht="203.5">
      <c r="B937" s="2" t="s">
        <v>2537</v>
      </c>
      <c r="C937" s="16" t="s">
        <v>2541</v>
      </c>
      <c r="D937" s="17" t="s">
        <v>2542</v>
      </c>
      <c r="E937" s="2">
        <v>2016</v>
      </c>
      <c r="F937" t="b">
        <f>OR(ISNUMBER(FIND("cytotoxic",C937)),ISNUMBER(FIND("Cytotoxic",C937)),ISNUMBER(FIND("cellular toxicity",C937)),ISNUMBER(FIND("cell death",C937)),ISNUMBER(FIND("viable",C937)),ISNUMBER(FIND("phytotoxic",C937)),ISNUMBER(FIND("acute toxicity",C937)),ISNUMBER(FIND("MTT",C937)),ISNUMBER(FIND("survival",C937)),ISNUMBER(FIND("prolifer",C937)),ISNUMBER(FIND("apoptosis",C937)),ISNUMBER(FIND("neurotoxic",C937)),ISNUMBER(FIND("  lysis ",C937)),ISNUMBER(FIND("necrosis",C937)),ISNUMBER(FIND("cellular death",C937))*3,ISNUMBER(FIND("LDH",C937)),ISNUMBER(FIND("Acute toxicity",C937)))</f>
        <v>1</v>
      </c>
      <c r="G937" t="b">
        <f>OR(ISNUMBER(FIND("genotoxic",C937)),ISNUMBER(FIND("genotoxicity",C937)),ISNUMBER(FIND("DNA damage",C937)),ISNUMBER(FIND("DNA",C937)),ISNUMBER(FIND("RNA",C937)),ISNUMBER(FIND("mesothelioma",C937)),ISNUMBER(FIND("carcino",C937)),ISNUMBER(FIND("mutagen",C937)),ISNUMBER(FIND("genetic",C937)))</f>
        <v>0</v>
      </c>
      <c r="H937" t="b">
        <f>OR(ISNUMBER(FIND("inflammatory",C937)),ISNUMBER(FIND("inflamm",C937)))</f>
        <v>0</v>
      </c>
      <c r="I937" t="b">
        <f>OR(ISNUMBER(FIND("immune",C937)),ISNUMBER(FIND("immunological",C937)),ISNUMBER(FIND("interleuk",C937)),ISNUMBER(FIND("platelet activation",C937)),ISNUMBER(FIND("monocyte",C937)),ISNUMBER(FIND("leukocyte",C937)),ISNUMBER(FIND("cytokine",C937)),ISNUMBER(FIND("CD4",C937)),ISNUMBER(FIND("CD8",C937)),ISNUMBER(FIND("T-cell",C937)))</f>
        <v>0</v>
      </c>
      <c r="J937" t="b">
        <f>OR(ISNUMBER(FIND("reactive oxygen",C937)),ISNUMBER(FIND("ROS",C937)),ISNUMBER(FIND("free radical",C937)),ISNUMBER(FIND("oxidative stress",C937)),ISNUMBER(FIND("peroxid",C937)),ISNUMBER(FIND("oxidative",C937)),ISNUMBER(FIND("antioxid",C937)))</f>
        <v>0</v>
      </c>
      <c r="K937" t="b">
        <f>OR(ISNUMBER(FIND("autophag",C937)))</f>
        <v>0</v>
      </c>
      <c r="L937" t="b">
        <f>OR(ISNUMBER(FIND("morpholog",C937)))</f>
        <v>0</v>
      </c>
      <c r="M937" t="b">
        <f>OR(ISNUMBER(FIND("fibrosis",C937)),ISNUMBER(FIND("Fibrosis",C937)),ISNUMBER(FIND("fibrot",C937)))</f>
        <v>0</v>
      </c>
      <c r="N937" t="b">
        <f>OR(ISNUMBER(FIND("offspring",C937)),ISNUMBER(FIND("Parental",C937)),ISNUMBER(FIND("parental",C937)),ISNUMBER(FIND("germline",C937)),ISNUMBER(FIND("reproduc",C937)),ISNUMBER(FIND("embryo",C937)))</f>
        <v>0</v>
      </c>
      <c r="O937" t="b">
        <f>OR(ISNUMBER(FIND("metabol",C937)),ISNUMBER(FIND("Metabol",C937)),ISNUMBER(FIND("digest",C937)),ISNUMBER(FIND("mitochon",C937)))</f>
        <v>0</v>
      </c>
      <c r="P937" t="b">
        <f>OR(ISNUMBER(FIND("ecotox",C937)),ISNUMBER(FIND("Ecotox",B937)),ISNUMBER(FIND("ecotox",B937)),ISNUMBER(FIND("Ecotox",C937)))</f>
        <v>0</v>
      </c>
      <c r="Q937" t="b">
        <f>OR(ISNUMBER(FIND("Bioaccum",C937)),ISNUMBER(FIND("bioaccum",C937)),ISNUMBER(FIND("accum",C937)))</f>
        <v>0</v>
      </c>
      <c r="R937" t="b">
        <f>OR(ISNUMBER(FIND("Occupation",C937)),ISNUMBER(FIND("occupation",C937)),ISNUMBER(FIND("worker",C937)),ISNUMBER(FIND("workforce",C937)))</f>
        <v>0</v>
      </c>
      <c r="S937" t="b">
        <f>NOT(OR(F937,G937,H937,I937,J937,K937,L937,M937,N937,O937,P937,Q937,R937))</f>
        <v>0</v>
      </c>
      <c r="U937" t="b">
        <f>OR(Table1[[#This Row],[Inflammation]],Table1[[#This Row],[Immune]])</f>
        <v>0</v>
      </c>
      <c r="V937" t="str">
        <f>IF(OR(Table1[[#This Row],[Rodents]],Table1[[#This Row],[Human]],Table1[[#This Row],[Pig]]),OR(ISNUMBER(FIND("intratrach",C937)),ISNUMBER(FIND("nasal ",C937)),ISNUMBER(FIND("instill",C937))),"NA")</f>
        <v>NA</v>
      </c>
      <c r="W937" t="str">
        <f>IF(OR(Table1[[#This Row],[Rodents]],Table1[[#This Row],[Human]],Table1[[#This Row],[Pig]]),OR(ISNUMBER(FIND("dermal",C937)),ISNUMBER(FIND("skin ",C937))),"NA")</f>
        <v>NA</v>
      </c>
      <c r="X937" t="str">
        <f>IF(OR(Table1[[#This Row],[Rodents]],Table1[[#This Row],[Human]],Table1[[#This Row],[Pig]]),OR(ISNUMBER(FIND("injected",C937)),ISNUMBER(FIND("periton",C937)),ISNUMBER(FIND("intrascrot",C937))),"NA")</f>
        <v>NA</v>
      </c>
      <c r="Y937" t="str">
        <f>IF(OR(Table1[[#This Row],[Rodents]],Table1[[#This Row],[Human]],Table1[[#This Row],[Pig]]),NOT(OR(Table1[[#This Row],[Inhaled/Intratracheal/intranasal]],Table1[[#This Row],[Dermal]],Table1[[#This Row],[Injected]])),"NA")</f>
        <v>NA</v>
      </c>
      <c r="AA937" t="b">
        <f>OR(ISNUMBER(FIND("fish ",C937)),ISNUMBER(FIND("Fish ",C937)),ISNUMBER(FIND("aquatic",C937)),ISNUMBER(FIND("daphnids",C937)),ISNUMBER(FIND("Carcinus maenas",C937)),ISNUMBER(FIND("Daphnia",C937)),ISNUMBER(FIND("Ruditapes philippinarum",C937)),ISNUMBER(FIND("daphnia",C937)),ISNUMBER(FIND("marine",C937)),ISNUMBER(FIND("mussel",C937)),ISNUMBER(FIND("algae",C937)),ISNUMBER(FIND("Donax faba",C937)),ISNUMBER(FIND("estuarine",C937)),ISNUMBER(FIND("snail",C937)),ISNUMBER(FIND("Prorocentrum donghaiense",C937)) )</f>
        <v>0</v>
      </c>
      <c r="AB937" t="b">
        <f>OR(ISNUMBER(FIND(" rat ",C937)),ISNUMBER(FIND(" rats ",C937)),ISNUMBER(FIND(" Rats ",C937)),ISNUMBER(FIND(" Rat ",C937)),ISNUMBER(FIND(" rat.",C937)),ISNUMBER(FIND(" rats.",C937)),ISNUMBER(FIND("mouse",C937)),ISNUMBER(FIND("mice",C937)), ISNUMBER(FIND(" Mice",C937)))</f>
        <v>0</v>
      </c>
      <c r="AC937" t="b">
        <f>OR(ISNUMBER(FIND(" cell ",C937)),ISNUMBER(FIND("fibroblast",C937)),ISNUMBER(FIND("macrophage",C937)),ISNUMBER(FIND("epithelial",C937)),ISNUMBER(FIND("endothelial",C937)),ISNUMBER(FIND("neuron",C937)),ISNUMBER(FIND(" cells ",C937)),ISNUMBER(FIND("RBC",C937)),ISNUMBER(FIND("mitochond",C937)),ISNUMBER(FIND("adipocyte",C937)),ISNUMBER(FIND("osteo",C937)),ISNUMBER(FIND("keratin",C937)),ISNUMBER(FIND(" cell's ",C937)),ISNUMBER(FIND("eukary",C937)),ISNUMBER(FIND("sperm",C937)))</f>
        <v>1</v>
      </c>
      <c r="AD937" t="b">
        <f>OR(ISNUMBER(FIND("human",B937)),ISNUMBER(FIND("workers",B937)),ISNUMBER(FIND("workforces",B937)),ISNUMBER(FIND("occupational",B937)),ISNUMBER(FIND("Case report",B937)),ISNUMBER(FIND("Workplaces",B937)),ISNUMBER(FIND("worker",B937)))</f>
        <v>0</v>
      </c>
      <c r="AE937" t="b">
        <f>OR(ISNUMBER(FIND(" plant ",C937)),ISNUMBER(FIND("Plant ",C937)),ISNUMBER(FIND("tomato",C937)),ISNUMBER(FIND("plants",C937)),ISNUMBER(FIND("Plants",C937)),ISNUMBER(FIND("algae",C937)),ISNUMBER(FIND("lettuce",C937)),ISNUMBER(FIND("green gram sprouts ",C937)),ISNUMBER(FIND("Cucurbita pepo",C937)),ISNUMBER(FIND("bean ",C937)),ISNUMBER(FIND("chloroplast",C937)),ISNUMBER(FIND("chlorophyll",C937)),ISNUMBER(FIND("seedling",C937)),ISNUMBER(FIND("canola",C937)),ISNUMBER(FIND("shoot",C937)),ISNUMBER(FIND("photosynthes",C937)),ISNUMBER(FIND(" leaves ",C937)),,ISNUMBER(FIND("agriculture",C937)),ISNUMBER(FIND(" crops ",C937)))</f>
        <v>0</v>
      </c>
      <c r="AF937" t="b">
        <f>OR(ISNUMBER(FIND("bacteria",C937)),ISNUMBER(FIND("Bacteria",C937)),ISNUMBER(FIND("Bacterium",C937)),ISNUMBER(FIND("bacterium",C937)),ISNUMBER(FIND(" coli ",C937)))</f>
        <v>0</v>
      </c>
      <c r="AG937" t="b">
        <f>OR(ISNUMBER(FIND("fungi",C937)),ISNUMBER(FIND("Fungi",C937)),ISNUMBER(FIND("fungus",C937)),ISNUMBER(FIND("Fungus",C937)),ISNUMBER(FIND("mushroom",C937)),ISNUMBER(FIND("Mushroom",C937)),ISNUMBER(FIND(" mold ",C937)))</f>
        <v>0</v>
      </c>
      <c r="AH937" t="b">
        <f>OR(ISNUMBER(FIND("Pig ",C937)),ISNUMBER(FIND("pig ",C937)),ISNUMBER(FIND("Pigs ",C937)),ISNUMBER(FIND("pigs ",C937)))</f>
        <v>0</v>
      </c>
      <c r="AI937" t="b">
        <f>OR(ISNUMBER(FIND(" C. elegans",C937)),ISNUMBER(FIND("Caenorhabditis elegans",C937)),ISNUMBER(FIND("earthworms",C937)),ISNUMBER(FIND(" Ficopomatus enigmaticus",C937)),ISNUMBER(FIND("larva",C937)),ISNUMBER(FIND("Lumbriculus variegatus",C937)),ISNUMBER(FIND("nematode",C937)))</f>
        <v>0</v>
      </c>
      <c r="AJ937" t="b">
        <f>NOT(OR(AA937,AB937,AC937,AD937,AE937,AF937,AG937,AH937,AI937))</f>
        <v>0</v>
      </c>
      <c r="AL937" t="b">
        <f>OR(AA937,AB937,AD937,AE937,AF937,AG937,AH937,AI937)</f>
        <v>0</v>
      </c>
      <c r="AM937" t="b">
        <f>IF(Table1[[#This Row],[In vivo?]],IF(Table1[[#This Row],[Cell]],FALSE,TRUE),FALSE)</f>
        <v>0</v>
      </c>
      <c r="AN937" t="b">
        <f>AND(AC937,AL937)</f>
        <v>0</v>
      </c>
      <c r="AO937" t="b">
        <f>IF(Table1[[#This Row],[Cell]],IF(Table1[[#This Row],[In vivo?]],FALSE,TRUE),FALSE)</f>
        <v>1</v>
      </c>
      <c r="AP937" t="b">
        <f>NOT(OR(Table1[[#This Row],[In vivo?]],Table1[[#This Row],[Only in Cell]]))</f>
        <v>0</v>
      </c>
      <c r="AQ937" t="str">
        <f>IF(OR(Table1[[#This Row],[Rodents]],Table1[[#This Row],[Human]],Table1[[#This Row],[Pig]]),OR(ISNUMBER(FIND("pulmonary",C937)),ISNUMBER(FIND("lung",C937))),"NA")</f>
        <v>NA</v>
      </c>
      <c r="AR937" t="str">
        <f>IF(OR(Table1[[#This Row],[Rodents]],Table1[[#This Row],[Human]],Table1[[#This Row],[Pig]]),OR(ISNUMBER(FIND("skin",C937)),ISNUMBER(FIND("dermal",C937))),"NA")</f>
        <v>NA</v>
      </c>
      <c r="AS937" t="str">
        <f>IF(OR(Table1[[#This Row],[Rodents]],Table1[[#This Row],[Human]],Table1[[#This Row],[Pig]]),OR(ISNUMBER(FIND("liver",C937)),ISNUMBER(FIND("hepat",C937))),"NA")</f>
        <v>NA</v>
      </c>
      <c r="AT937" t="str">
        <f>IF(OR(Table1[[#This Row],[Rodents]],Table1[[#This Row],[Human]],Table1[[#This Row],[Pig]]),OR(ISNUMBER(FIND("kidney",C937)),ISNUMBER(FIND("neph",C937))),"NA")</f>
        <v>NA</v>
      </c>
      <c r="AU937" t="str">
        <f>IF(OR(Table1[[#This Row],[Rodents]],Table1[[#This Row],[Human]],Table1[[#This Row],[Pig]]),OR(ISNUMBER(FIND("brain",C937)),ISNUMBER(FIND("neur",C937)),ISNUMBER(FIND("nerv",C937))),"NA")</f>
        <v>NA</v>
      </c>
      <c r="AV937" t="str">
        <f>IF(OR(Table1[[#This Row],[Rodents]],Table1[[#This Row],[Human]],Table1[[#This Row],[Pig]]),OR(ISNUMBER(FIND("heart",C937)),ISNUMBER(FIND("cardi",C937))),"NA")</f>
        <v>NA</v>
      </c>
      <c r="AW937" t="str">
        <f>IF(OR(Table1[[#This Row],[Rodents]],Table1[[#This Row],[Human]],Table1[[#This Row],[Pig]]),OR(ISNUMBER(FIND("gastro",C937)),ISNUMBER(FIND("intesti",C937)),ISNUMBER(FIND("stomach",C937))),"NA")</f>
        <v>NA</v>
      </c>
      <c r="AX937" t="str">
        <f>IF(OR(Table1[[#This Row],[Rodents]],Table1[[#This Row],[Human]],Table1[[#This Row],[Pig]]),NOT(OR(AQ937,AR937,AS937,AT937,AU937,AV937,AW937)),"NA")</f>
        <v>NA</v>
      </c>
      <c r="AY937" t="b">
        <f>OR(ISNUMBER(FIND("SWCNT",C937)),ISNUMBER(FIND("SWNT",C937)),ISNUMBER(FIND("single-wall",C937)),ISNUMBER(FIND("single wall",C937)),ISNUMBER(FIND("Single wall",C937)),ISNUMBER(FIND("Single-wall",C937)),ISNUMBER(FIND("SWCNT",B937)),ISNUMBER(FIND("SWNT",B937)),ISNUMBER(FIND("single-wall",B937)),ISNUMBER(FIND("single wall",B937)),ISNUMBER(FIND("Single-wall",B937)),ISNUMBER(FIND("Single wall",B937)))</f>
        <v>1</v>
      </c>
      <c r="AZ937" t="b">
        <f>OR(ISNUMBER(FIND("MWCNT",C937)),ISNUMBER(FIND("MWNT",C937)),ISNUMBER(FIND("multi-wall",C937)),ISNUMBER(FIND("multi wall",C937)),ISNUMBER(FIND("multiwall",C937)),ISNUMBER(FIND("Multi-wall",C937)),ISNUMBER(FIND("Multi wall",C937)),ISNUMBER(FIND("Multiwall",C937)),ISNUMBER(FIND("MWCNT",B937)),ISNUMBER(FIND("MWNT",B937)),ISNUMBER(FIND("multi-wall",B937)),ISNUMBER(FIND("multi wall",B937)),ISNUMBER(FIND("multiwall",B937)),ISNUMBER(FIND("Multi-wall",B937)),ISNUMBER(FIND("Multi wall",B937)),ISNUMBER(FIND("Multiwall",B937)),ISNUMBER(FIND("Double-wall",B937)),ISNUMBER(FIND("Double wall",B937)),ISNUMBER(FIND("Doublewall",B937)),ISNUMBER(FIND("double-wall",B937)),ISNUMBER(FIND("double wall",B937)),ISNUMBER(FIND("doublewall",B937)))</f>
        <v>0</v>
      </c>
      <c r="BA937" t="b">
        <f>AND(Table1[[#This Row],[SWCNT]],Table1[[#This Row],[MWCNT]])</f>
        <v>0</v>
      </c>
      <c r="BB937" t="b">
        <f>IF(Table1[[#This Row],[SWCNT]]=TRUE,FALSE,IF(Table1[[#This Row],[MWCNT]]=TRUE,FALSE,TRUE))</f>
        <v>0</v>
      </c>
      <c r="BC937" s="18"/>
    </row>
    <row r="938" spans="1:55" ht="259">
      <c r="A938" t="s">
        <v>2794</v>
      </c>
      <c r="B938" s="2" t="s">
        <v>2795</v>
      </c>
      <c r="C938" s="16" t="s">
        <v>2796</v>
      </c>
      <c r="D938" s="17" t="s">
        <v>440</v>
      </c>
      <c r="E938" s="2">
        <v>2016</v>
      </c>
      <c r="F938" t="b">
        <f>OR(ISNUMBER(FIND("cytotoxic",C938)),ISNUMBER(FIND("Cytotoxic",C938)),ISNUMBER(FIND("cellular toxicity",C938)),ISNUMBER(FIND("cell death",C938)),ISNUMBER(FIND("viable",C938)),ISNUMBER(FIND("phytotoxic",C938)),ISNUMBER(FIND("acute toxicity",C938)),ISNUMBER(FIND("MTT",C938)),ISNUMBER(FIND("survival",C938)),ISNUMBER(FIND("prolifer",C938)),ISNUMBER(FIND("apoptosis",C938)),ISNUMBER(FIND("neurotoxic",C938)),ISNUMBER(FIND("  lysis ",C938)),ISNUMBER(FIND("necrosis",C938)),ISNUMBER(FIND("cellular death",C938))*3,ISNUMBER(FIND("LDH",C938)),ISNUMBER(FIND("Acute toxicity",C938)))</f>
        <v>1</v>
      </c>
      <c r="G938" t="b">
        <f>OR(ISNUMBER(FIND("genotoxic",C938)),ISNUMBER(FIND("genotoxicity",C938)),ISNUMBER(FIND("DNA damage",C938)),ISNUMBER(FIND("DNA",C938)),ISNUMBER(FIND("RNA",C938)),ISNUMBER(FIND("mesothelioma",C938)),ISNUMBER(FIND("carcino",C938)),ISNUMBER(FIND("mutagen",C938)),ISNUMBER(FIND("genetic",C938)))</f>
        <v>0</v>
      </c>
      <c r="H938" t="b">
        <f>OR(ISNUMBER(FIND("inflammatory",C938)),ISNUMBER(FIND("inflamm",C938)))</f>
        <v>0</v>
      </c>
      <c r="I938" t="b">
        <f>OR(ISNUMBER(FIND("immune",C938)),ISNUMBER(FIND("immunological",C938)),ISNUMBER(FIND("interleuk",C938)),ISNUMBER(FIND("platelet activation",C938)),ISNUMBER(FIND("monocyte",C938)),ISNUMBER(FIND("leukocyte",C938)),ISNUMBER(FIND("cytokine",C938)),ISNUMBER(FIND("CD4",C938)),ISNUMBER(FIND("CD8",C938)),ISNUMBER(FIND("T-cell",C938)))</f>
        <v>0</v>
      </c>
      <c r="J938" t="b">
        <f>OR(ISNUMBER(FIND("reactive oxygen",C938)),ISNUMBER(FIND("ROS",C938)),ISNUMBER(FIND("free radical",C938)),ISNUMBER(FIND("oxidative stress",C938)),ISNUMBER(FIND("peroxid",C938)),ISNUMBER(FIND("oxidative",C938)),ISNUMBER(FIND("antioxid",C938)))</f>
        <v>0</v>
      </c>
      <c r="K938" t="b">
        <f>OR(ISNUMBER(FIND("autophag",C938)))</f>
        <v>0</v>
      </c>
      <c r="L938" t="b">
        <f>OR(ISNUMBER(FIND("morpholog",C938)))</f>
        <v>0</v>
      </c>
      <c r="M938" t="b">
        <f>OR(ISNUMBER(FIND("fibrosis",C938)),ISNUMBER(FIND("Fibrosis",C938)),ISNUMBER(FIND("fibrot",C938)))</f>
        <v>0</v>
      </c>
      <c r="N938" t="b">
        <f>OR(ISNUMBER(FIND("offspring",C938)),ISNUMBER(FIND("Parental",C938)),ISNUMBER(FIND("parental",C938)),ISNUMBER(FIND("germline",C938)),ISNUMBER(FIND("reproduc",C938)),ISNUMBER(FIND("embryo",C938)))</f>
        <v>0</v>
      </c>
      <c r="O938" t="b">
        <f>OR(ISNUMBER(FIND("metabol",C938)),ISNUMBER(FIND("Metabol",C938)),ISNUMBER(FIND("digest",C938)),ISNUMBER(FIND("mitochon",C938)))</f>
        <v>0</v>
      </c>
      <c r="P938" t="b">
        <f>OR(ISNUMBER(FIND("ecotox",C938)),ISNUMBER(FIND("Ecotox",B938)),ISNUMBER(FIND("ecotox",B938)),ISNUMBER(FIND("Ecotox",C938)))</f>
        <v>0</v>
      </c>
      <c r="Q938" t="b">
        <f>OR(ISNUMBER(FIND("Bioaccum",C938)),ISNUMBER(FIND("bioaccum",C938)),ISNUMBER(FIND("accum",C938)))</f>
        <v>0</v>
      </c>
      <c r="R938" t="b">
        <f>OR(ISNUMBER(FIND("Occupation",C938)),ISNUMBER(FIND("occupation",C938)),ISNUMBER(FIND("worker",C938)),ISNUMBER(FIND("workforce",C938)))</f>
        <v>0</v>
      </c>
      <c r="S938" t="b">
        <f>NOT(OR(F938,G938,H938,I938,J938,K938,L938,M938,N938,O938,P938,Q938,R938))</f>
        <v>0</v>
      </c>
      <c r="U938" t="b">
        <f>OR(Table1[[#This Row],[Inflammation]],Table1[[#This Row],[Immune]])</f>
        <v>0</v>
      </c>
      <c r="V938" t="b">
        <f>IF(OR(Table1[[#This Row],[Rodents]],Table1[[#This Row],[Human]],Table1[[#This Row],[Pig]]),OR(ISNUMBER(FIND("intratrach",C938)),ISNUMBER(FIND("nasal ",C938)),ISNUMBER(FIND("instill",C938))),"NA")</f>
        <v>0</v>
      </c>
      <c r="W938" t="b">
        <f>IF(OR(Table1[[#This Row],[Rodents]],Table1[[#This Row],[Human]],Table1[[#This Row],[Pig]]),OR(ISNUMBER(FIND("dermal",C938)),ISNUMBER(FIND("skin ",C938))),"NA")</f>
        <v>0</v>
      </c>
      <c r="X938" t="b">
        <f>IF(OR(Table1[[#This Row],[Rodents]],Table1[[#This Row],[Human]],Table1[[#This Row],[Pig]]),OR(ISNUMBER(FIND("injected",C938)),ISNUMBER(FIND("periton",C938)),ISNUMBER(FIND("intrascrot",C938))),"NA")</f>
        <v>0</v>
      </c>
      <c r="Y938" t="b">
        <f>IF(OR(Table1[[#This Row],[Rodents]],Table1[[#This Row],[Human]],Table1[[#This Row],[Pig]]),NOT(OR(Table1[[#This Row],[Inhaled/Intratracheal/intranasal]],Table1[[#This Row],[Dermal]],Table1[[#This Row],[Injected]])),"NA")</f>
        <v>1</v>
      </c>
      <c r="AA938" t="b">
        <f>OR(ISNUMBER(FIND("fish ",C938)),ISNUMBER(FIND("Fish ",C938)),ISNUMBER(FIND("aquatic",C938)),ISNUMBER(FIND("daphnids",C938)),ISNUMBER(FIND("Carcinus maenas",C938)),ISNUMBER(FIND("Daphnia",C938)),ISNUMBER(FIND("Ruditapes philippinarum",C938)),ISNUMBER(FIND("daphnia",C938)),ISNUMBER(FIND("marine",C938)),ISNUMBER(FIND("mussel",C938)),ISNUMBER(FIND("algae",C938)),ISNUMBER(FIND("Donax faba",C938)),ISNUMBER(FIND("estuarine",C938)),ISNUMBER(FIND("snail",C938)),ISNUMBER(FIND("Prorocentrum donghaiense",C938)) )</f>
        <v>0</v>
      </c>
      <c r="AB938" t="b">
        <f>OR(ISNUMBER(FIND(" rat ",C938)),ISNUMBER(FIND(" rats ",C938)),ISNUMBER(FIND(" Rats ",C938)),ISNUMBER(FIND(" Rat ",C938)),ISNUMBER(FIND(" rat.",C938)),ISNUMBER(FIND(" rats.",C938)),ISNUMBER(FIND("mouse",C938)),ISNUMBER(FIND("mice",C938)), ISNUMBER(FIND(" Mice",C938)))</f>
        <v>1</v>
      </c>
      <c r="AC938" t="b">
        <f>OR(ISNUMBER(FIND(" cell ",C938)),ISNUMBER(FIND("fibroblast",C938)),ISNUMBER(FIND("macrophage",C938)),ISNUMBER(FIND("epithelial",C938)),ISNUMBER(FIND("endothelial",C938)),ISNUMBER(FIND("neuron",C938)),ISNUMBER(FIND(" cells ",C938)),ISNUMBER(FIND("RBC",C938)),ISNUMBER(FIND("mitochond",C938)),ISNUMBER(FIND("adipocyte",C938)),ISNUMBER(FIND("osteo",C938)),ISNUMBER(FIND("keratin",C938)),ISNUMBER(FIND(" cell's ",C938)),ISNUMBER(FIND("eukary",C938)),ISNUMBER(FIND("sperm",C938)))</f>
        <v>0</v>
      </c>
      <c r="AD938" t="b">
        <f>OR(ISNUMBER(FIND("human",B938)),ISNUMBER(FIND("workers",B938)),ISNUMBER(FIND("workforces",B938)),ISNUMBER(FIND("occupational",B938)),ISNUMBER(FIND("Case report",B938)),ISNUMBER(FIND("Workplaces",B938)),ISNUMBER(FIND("worker",B938)))</f>
        <v>0</v>
      </c>
      <c r="AE938" t="b">
        <f>OR(ISNUMBER(FIND(" plant ",C938)),ISNUMBER(FIND("Plant ",C938)),ISNUMBER(FIND("tomato",C938)),ISNUMBER(FIND("plants",C938)),ISNUMBER(FIND("Plants",C938)),ISNUMBER(FIND("algae",C938)),ISNUMBER(FIND("lettuce",C938)),ISNUMBER(FIND("green gram sprouts ",C938)),ISNUMBER(FIND("Cucurbita pepo",C938)),ISNUMBER(FIND("bean ",C938)),ISNUMBER(FIND("chloroplast",C938)),ISNUMBER(FIND("chlorophyll",C938)),ISNUMBER(FIND("seedling",C938)),ISNUMBER(FIND("canola",C938)),ISNUMBER(FIND("shoot",C938)),ISNUMBER(FIND("photosynthes",C938)),ISNUMBER(FIND(" leaves ",C938)),,ISNUMBER(FIND("agriculture",C938)),ISNUMBER(FIND(" crops ",C938)))</f>
        <v>0</v>
      </c>
      <c r="AF938" t="b">
        <f>OR(ISNUMBER(FIND("bacteria",C938)),ISNUMBER(FIND("Bacteria",C938)),ISNUMBER(FIND("Bacterium",C938)),ISNUMBER(FIND("bacterium",C938)),ISNUMBER(FIND(" coli ",C938)))</f>
        <v>0</v>
      </c>
      <c r="AG938" t="b">
        <f>OR(ISNUMBER(FIND("fungi",C938)),ISNUMBER(FIND("Fungi",C938)),ISNUMBER(FIND("fungus",C938)),ISNUMBER(FIND("Fungus",C938)),ISNUMBER(FIND("mushroom",C938)),ISNUMBER(FIND("Mushroom",C938)),ISNUMBER(FIND(" mold ",C938)))</f>
        <v>0</v>
      </c>
      <c r="AH938" t="b">
        <f>OR(ISNUMBER(FIND("Pig ",C938)),ISNUMBER(FIND("pig ",C938)),ISNUMBER(FIND("Pigs ",C938)),ISNUMBER(FIND("pigs ",C938)))</f>
        <v>0</v>
      </c>
      <c r="AI938" t="b">
        <f>OR(ISNUMBER(FIND(" C. elegans",C938)),ISNUMBER(FIND("Caenorhabditis elegans",C938)),ISNUMBER(FIND("earthworms",C938)),ISNUMBER(FIND(" Ficopomatus enigmaticus",C938)),ISNUMBER(FIND("larva",C938)),ISNUMBER(FIND("Lumbriculus variegatus",C938)),ISNUMBER(FIND("nematode",C938)))</f>
        <v>0</v>
      </c>
      <c r="AJ938" t="b">
        <f>NOT(OR(AA938,AB938,AC938,AD938,AE938,AF938,AG938,AH938,AI938))</f>
        <v>0</v>
      </c>
      <c r="AL938" t="b">
        <f>OR(AA938,AB938,AD938,AE938,AF938,AG938,AH938,AI938)</f>
        <v>1</v>
      </c>
      <c r="AM938" t="b">
        <f>IF(Table1[[#This Row],[In vivo?]],IF(Table1[[#This Row],[Cell]],FALSE,TRUE),FALSE)</f>
        <v>1</v>
      </c>
      <c r="AN938" t="b">
        <f>AND(AC938,AL938)</f>
        <v>0</v>
      </c>
      <c r="AO938" t="b">
        <f>IF(Table1[[#This Row],[Cell]],IF(Table1[[#This Row],[In vivo?]],FALSE,TRUE),FALSE)</f>
        <v>0</v>
      </c>
      <c r="AP938" t="b">
        <f>NOT(OR(Table1[[#This Row],[In vivo?]],Table1[[#This Row],[Only in Cell]]))</f>
        <v>0</v>
      </c>
      <c r="AQ938" t="b">
        <f>IF(OR(Table1[[#This Row],[Rodents]],Table1[[#This Row],[Human]],Table1[[#This Row],[Pig]]),OR(ISNUMBER(FIND("pulmonary",C938)),ISNUMBER(FIND("lung",C938))),"NA")</f>
        <v>1</v>
      </c>
      <c r="AR938" t="b">
        <f>IF(OR(Table1[[#This Row],[Rodents]],Table1[[#This Row],[Human]],Table1[[#This Row],[Pig]]),OR(ISNUMBER(FIND("skin",C938)),ISNUMBER(FIND("dermal",C938))),"NA")</f>
        <v>0</v>
      </c>
      <c r="AS938" t="b">
        <f>IF(OR(Table1[[#This Row],[Rodents]],Table1[[#This Row],[Human]],Table1[[#This Row],[Pig]]),OR(ISNUMBER(FIND("liver",C938)),ISNUMBER(FIND("hepat",C938))),"NA")</f>
        <v>0</v>
      </c>
      <c r="AT938" t="b">
        <f>IF(OR(Table1[[#This Row],[Rodents]],Table1[[#This Row],[Human]],Table1[[#This Row],[Pig]]),OR(ISNUMBER(FIND("kidney",C938)),ISNUMBER(FIND("neph",C938))),"NA")</f>
        <v>0</v>
      </c>
      <c r="AU938" t="b">
        <f>IF(OR(Table1[[#This Row],[Rodents]],Table1[[#This Row],[Human]],Table1[[#This Row],[Pig]]),OR(ISNUMBER(FIND("brain",C938)),ISNUMBER(FIND("neur",C938)),ISNUMBER(FIND("nerv",C938))),"NA")</f>
        <v>0</v>
      </c>
      <c r="AV938" t="b">
        <f>IF(OR(Table1[[#This Row],[Rodents]],Table1[[#This Row],[Human]],Table1[[#This Row],[Pig]]),OR(ISNUMBER(FIND("heart",C938)),ISNUMBER(FIND("cardi",C938))),"NA")</f>
        <v>1</v>
      </c>
      <c r="AW938" t="b">
        <f>IF(OR(Table1[[#This Row],[Rodents]],Table1[[#This Row],[Human]],Table1[[#This Row],[Pig]]),OR(ISNUMBER(FIND("gastro",C938)),ISNUMBER(FIND("intesti",C938)),ISNUMBER(FIND("stomach",C938))),"NA")</f>
        <v>0</v>
      </c>
      <c r="AX938" t="b">
        <f>IF(OR(Table1[[#This Row],[Rodents]],Table1[[#This Row],[Human]],Table1[[#This Row],[Pig]]),NOT(OR(AQ938,AR938,AS938,AT938,AU938,AV938,AW938)),"NA")</f>
        <v>0</v>
      </c>
      <c r="AY938" t="b">
        <f>OR(ISNUMBER(FIND("SWCNT",C938)),ISNUMBER(FIND("SWNT",C938)),ISNUMBER(FIND("single-wall",C938)),ISNUMBER(FIND("single wall",C938)),ISNUMBER(FIND("Single wall",C938)),ISNUMBER(FIND("Single-wall",C938)),ISNUMBER(FIND("SWCNT",B938)),ISNUMBER(FIND("SWNT",B938)),ISNUMBER(FIND("single-wall",B938)),ISNUMBER(FIND("single wall",B938)),ISNUMBER(FIND("Single-wall",B938)),ISNUMBER(FIND("Single wall",B938)))</f>
        <v>0</v>
      </c>
      <c r="AZ938" t="b">
        <f>OR(ISNUMBER(FIND("MWCNT",C938)),ISNUMBER(FIND("MWNT",C938)),ISNUMBER(FIND("multi-wall",C938)),ISNUMBER(FIND("multi wall",C938)),ISNUMBER(FIND("multiwall",C938)),ISNUMBER(FIND("Multi-wall",C938)),ISNUMBER(FIND("Multi wall",C938)),ISNUMBER(FIND("Multiwall",C938)),ISNUMBER(FIND("MWCNT",B938)),ISNUMBER(FIND("MWNT",B938)),ISNUMBER(FIND("multi-wall",B938)),ISNUMBER(FIND("multi wall",B938)),ISNUMBER(FIND("multiwall",B938)),ISNUMBER(FIND("Multi-wall",B938)),ISNUMBER(FIND("Multi wall",B938)),ISNUMBER(FIND("Multiwall",B938)),ISNUMBER(FIND("Double-wall",B938)),ISNUMBER(FIND("Double wall",B938)),ISNUMBER(FIND("Doublewall",B938)),ISNUMBER(FIND("double-wall",B938)),ISNUMBER(FIND("double wall",B938)),ISNUMBER(FIND("doublewall",B938)))</f>
        <v>1</v>
      </c>
      <c r="BA938" t="b">
        <f>AND(Table1[[#This Row],[SWCNT]],Table1[[#This Row],[MWCNT]])</f>
        <v>0</v>
      </c>
      <c r="BB938" t="b">
        <f>IF(Table1[[#This Row],[SWCNT]]=TRUE,FALSE,IF(Table1[[#This Row],[MWCNT]]=TRUE,FALSE,TRUE))</f>
        <v>0</v>
      </c>
      <c r="BC938" s="18"/>
    </row>
    <row r="939" spans="1:55" ht="259">
      <c r="A939" t="s">
        <v>2986</v>
      </c>
      <c r="B939" s="2" t="s">
        <v>2989</v>
      </c>
      <c r="C939" s="16" t="s">
        <v>2992</v>
      </c>
      <c r="D939" s="17" t="s">
        <v>403</v>
      </c>
      <c r="E939" s="2">
        <v>2015</v>
      </c>
      <c r="F939" t="b">
        <f>OR(ISNUMBER(FIND("cytotoxic",C939)),ISNUMBER(FIND("Cytotoxic",C939)),ISNUMBER(FIND("cellular toxicity",C939)),ISNUMBER(FIND("cell death",C939)),ISNUMBER(FIND("viable",C939)),ISNUMBER(FIND("phytotoxic",C939)),ISNUMBER(FIND("acute toxicity",C939)),ISNUMBER(FIND("MTT",C939)),ISNUMBER(FIND("survival",C939)),ISNUMBER(FIND("prolifer",C939)),ISNUMBER(FIND("apoptosis",C939)),ISNUMBER(FIND("neurotoxic",C939)),ISNUMBER(FIND("  lysis ",C939)),ISNUMBER(FIND("necrosis",C939)),ISNUMBER(FIND("cellular death",C939))*3,ISNUMBER(FIND("LDH",C939)),ISNUMBER(FIND("Acute toxicity",C939)))</f>
        <v>0</v>
      </c>
      <c r="G939" t="b">
        <f>OR(ISNUMBER(FIND("genotoxic",C939)),ISNUMBER(FIND("genotoxicity",C939)),ISNUMBER(FIND("DNA damage",C939)),ISNUMBER(FIND("DNA",C939)),ISNUMBER(FIND("RNA",C939)),ISNUMBER(FIND("mesothelioma",C939)),ISNUMBER(FIND("carcino",C939)),ISNUMBER(FIND("mutagen",C939)),ISNUMBER(FIND("genetic",C939)))</f>
        <v>0</v>
      </c>
      <c r="H939" t="b">
        <f>OR(ISNUMBER(FIND("inflammatory",C939)),ISNUMBER(FIND("inflamm",C939)))</f>
        <v>0</v>
      </c>
      <c r="I939" t="b">
        <f>OR(ISNUMBER(FIND("immune",C939)),ISNUMBER(FIND("immunological",C939)),ISNUMBER(FIND("interleuk",C939)),ISNUMBER(FIND("platelet activation",C939)),ISNUMBER(FIND("monocyte",C939)),ISNUMBER(FIND("leukocyte",C939)),ISNUMBER(FIND("cytokine",C939)),ISNUMBER(FIND("CD4",C939)),ISNUMBER(FIND("CD8",C939)),ISNUMBER(FIND("T-cell",C939)))</f>
        <v>0</v>
      </c>
      <c r="J939" t="b">
        <f>OR(ISNUMBER(FIND("reactive oxygen",C939)),ISNUMBER(FIND("ROS",C939)),ISNUMBER(FIND("free radical",C939)),ISNUMBER(FIND("oxidative stress",C939)),ISNUMBER(FIND("peroxid",C939)),ISNUMBER(FIND("oxidative",C939)),ISNUMBER(FIND("antioxid",C939)))</f>
        <v>0</v>
      </c>
      <c r="K939" t="b">
        <f>OR(ISNUMBER(FIND("autophag",C939)))</f>
        <v>0</v>
      </c>
      <c r="L939" t="b">
        <f>OR(ISNUMBER(FIND("morpholog",C939)))</f>
        <v>0</v>
      </c>
      <c r="M939" t="b">
        <f>OR(ISNUMBER(FIND("fibrosis",C939)),ISNUMBER(FIND("Fibrosis",C939)),ISNUMBER(FIND("fibrot",C939)))</f>
        <v>0</v>
      </c>
      <c r="N939" t="b">
        <f>OR(ISNUMBER(FIND("offspring",C939)),ISNUMBER(FIND("Parental",C939)),ISNUMBER(FIND("parental",C939)),ISNUMBER(FIND("germline",C939)),ISNUMBER(FIND("reproduc",C939)),ISNUMBER(FIND("embryo",C939)))</f>
        <v>0</v>
      </c>
      <c r="O939" t="b">
        <f>OR(ISNUMBER(FIND("metabol",C939)),ISNUMBER(FIND("Metabol",C939)),ISNUMBER(FIND("digest",C939)),ISNUMBER(FIND("mitochon",C939)))</f>
        <v>0</v>
      </c>
      <c r="P939" t="b">
        <f>OR(ISNUMBER(FIND("ecotox",C939)),ISNUMBER(FIND("Ecotox",B939)),ISNUMBER(FIND("ecotox",B939)),ISNUMBER(FIND("Ecotox",C939)))</f>
        <v>0</v>
      </c>
      <c r="Q939" t="b">
        <f>OR(ISNUMBER(FIND("Bioaccum",C939)),ISNUMBER(FIND("bioaccum",C939)),ISNUMBER(FIND("accum",C939)))</f>
        <v>0</v>
      </c>
      <c r="R939" t="b">
        <f>OR(ISNUMBER(FIND("Occupation",C939)),ISNUMBER(FIND("occupation",C939)),ISNUMBER(FIND("worker",C939)),ISNUMBER(FIND("workforce",C939)))</f>
        <v>1</v>
      </c>
      <c r="S939" t="b">
        <f>NOT(OR(F939,G939,H939,I939,J939,K939,L939,M939,N939,O939,P939,Q939,R939))</f>
        <v>0</v>
      </c>
      <c r="U939" t="b">
        <f>OR(Table1[[#This Row],[Inflammation]],Table1[[#This Row],[Immune]])</f>
        <v>0</v>
      </c>
      <c r="V939" t="b">
        <f>IF(OR(Table1[[#This Row],[Rodents]],Table1[[#This Row],[Human]],Table1[[#This Row],[Pig]]),OR(ISNUMBER(FIND("intratrach",C939)),ISNUMBER(FIND("nasal ",C939)),ISNUMBER(FIND("instill",C939))),"NA")</f>
        <v>0</v>
      </c>
      <c r="W939" t="b">
        <f>IF(OR(Table1[[#This Row],[Rodents]],Table1[[#This Row],[Human]],Table1[[#This Row],[Pig]]),OR(ISNUMBER(FIND("dermal",C939)),ISNUMBER(FIND("skin ",C939))),"NA")</f>
        <v>0</v>
      </c>
      <c r="X939" t="b">
        <f>IF(OR(Table1[[#This Row],[Rodents]],Table1[[#This Row],[Human]],Table1[[#This Row],[Pig]]),OR(ISNUMBER(FIND("injected",C939)),ISNUMBER(FIND("periton",C939)),ISNUMBER(FIND("intrascrot",C939))),"NA")</f>
        <v>0</v>
      </c>
      <c r="Y939" t="b">
        <f>IF(OR(Table1[[#This Row],[Rodents]],Table1[[#This Row],[Human]],Table1[[#This Row],[Pig]]),NOT(OR(Table1[[#This Row],[Inhaled/Intratracheal/intranasal]],Table1[[#This Row],[Dermal]],Table1[[#This Row],[Injected]])),"NA")</f>
        <v>1</v>
      </c>
      <c r="AA939" t="b">
        <f>OR(ISNUMBER(FIND("fish ",C939)),ISNUMBER(FIND("Fish ",C939)),ISNUMBER(FIND("aquatic",C939)),ISNUMBER(FIND("daphnids",C939)),ISNUMBER(FIND("Carcinus maenas",C939)),ISNUMBER(FIND("Daphnia",C939)),ISNUMBER(FIND("Ruditapes philippinarum",C939)),ISNUMBER(FIND("daphnia",C939)),ISNUMBER(FIND("marine",C939)),ISNUMBER(FIND("mussel",C939)),ISNUMBER(FIND("algae",C939)),ISNUMBER(FIND("Donax faba",C939)),ISNUMBER(FIND("estuarine",C939)),ISNUMBER(FIND("snail",C939)),ISNUMBER(FIND("Prorocentrum donghaiense",C939)) )</f>
        <v>0</v>
      </c>
      <c r="AB939" t="b">
        <f>OR(ISNUMBER(FIND(" rat ",C939)),ISNUMBER(FIND(" rats ",C939)),ISNUMBER(FIND(" Rats ",C939)),ISNUMBER(FIND(" Rat ",C939)),ISNUMBER(FIND(" rat.",C939)),ISNUMBER(FIND(" rats.",C939)),ISNUMBER(FIND("mouse",C939)),ISNUMBER(FIND("mice",C939)), ISNUMBER(FIND(" Mice",C939)))</f>
        <v>0</v>
      </c>
      <c r="AC939" t="b">
        <f>OR(ISNUMBER(FIND(" cell ",C939)),ISNUMBER(FIND("fibroblast",C939)),ISNUMBER(FIND("macrophage",C939)),ISNUMBER(FIND("epithelial",C939)),ISNUMBER(FIND("endothelial",C939)),ISNUMBER(FIND("neuron",C939)),ISNUMBER(FIND(" cells ",C939)),ISNUMBER(FIND("RBC",C939)),ISNUMBER(FIND("mitochond",C939)),ISNUMBER(FIND("adipocyte",C939)),ISNUMBER(FIND("osteo",C939)),ISNUMBER(FIND("keratin",C939)),ISNUMBER(FIND(" cell's ",C939)),ISNUMBER(FIND("eukary",C939)),ISNUMBER(FIND("sperm",C939)))</f>
        <v>0</v>
      </c>
      <c r="AD939" t="b">
        <f>OR(ISNUMBER(FIND("human",B939)),ISNUMBER(FIND("workers",B939)),ISNUMBER(FIND("workforces",B939)),ISNUMBER(FIND("occupational",B939)),ISNUMBER(FIND("Case report",B939)),ISNUMBER(FIND("Workplaces",B939)),ISNUMBER(FIND("worker",B939)))</f>
        <v>1</v>
      </c>
      <c r="AE939" t="b">
        <f>OR(ISNUMBER(FIND(" plant ",C939)),ISNUMBER(FIND("Plant ",C939)),ISNUMBER(FIND("tomato",C939)),ISNUMBER(FIND("plants",C939)),ISNUMBER(FIND("Plants",C939)),ISNUMBER(FIND("algae",C939)),ISNUMBER(FIND("lettuce",C939)),ISNUMBER(FIND("green gram sprouts ",C939)),ISNUMBER(FIND("Cucurbita pepo",C939)),ISNUMBER(FIND("bean ",C939)),ISNUMBER(FIND("chloroplast",C939)),ISNUMBER(FIND("chlorophyll",C939)),ISNUMBER(FIND("seedling",C939)),ISNUMBER(FIND("canola",C939)),ISNUMBER(FIND("shoot",C939)),ISNUMBER(FIND("photosynthes",C939)),ISNUMBER(FIND(" leaves ",C939)),,ISNUMBER(FIND("agriculture",C939)),ISNUMBER(FIND(" crops ",C939)))</f>
        <v>0</v>
      </c>
      <c r="AF939" t="b">
        <f>OR(ISNUMBER(FIND("bacteria",C939)),ISNUMBER(FIND("Bacteria",C939)),ISNUMBER(FIND("Bacterium",C939)),ISNUMBER(FIND("bacterium",C939)),ISNUMBER(FIND(" coli ",C939)))</f>
        <v>0</v>
      </c>
      <c r="AG939" t="b">
        <f>OR(ISNUMBER(FIND("fungi",C939)),ISNUMBER(FIND("Fungi",C939)),ISNUMBER(FIND("fungus",C939)),ISNUMBER(FIND("Fungus",C939)),ISNUMBER(FIND("mushroom",C939)),ISNUMBER(FIND("Mushroom",C939)),ISNUMBER(FIND(" mold ",C939)))</f>
        <v>0</v>
      </c>
      <c r="AH939" t="b">
        <f>OR(ISNUMBER(FIND("Pig ",C939)),ISNUMBER(FIND("pig ",C939)),ISNUMBER(FIND("Pigs ",C939)),ISNUMBER(FIND("pigs ",C939)))</f>
        <v>0</v>
      </c>
      <c r="AI939" t="b">
        <f>OR(ISNUMBER(FIND(" C. elegans",C939)),ISNUMBER(FIND("Caenorhabditis elegans",C939)),ISNUMBER(FIND("earthworms",C939)),ISNUMBER(FIND(" Ficopomatus enigmaticus",C939)),ISNUMBER(FIND("larva",C939)),ISNUMBER(FIND("Lumbriculus variegatus",C939)),ISNUMBER(FIND("nematode",C939)))</f>
        <v>0</v>
      </c>
      <c r="AJ939" t="b">
        <f>NOT(OR(AA939,AB939,AC939,AD939,AE939,AF939,AG939,AH939,AI939))</f>
        <v>0</v>
      </c>
      <c r="AL939" t="b">
        <f>OR(AA939,AB939,AD939,AE939,AF939,AG939,AH939,AI939)</f>
        <v>1</v>
      </c>
      <c r="AM939" t="b">
        <f>IF(Table1[[#This Row],[In vivo?]],IF(Table1[[#This Row],[Cell]],FALSE,TRUE),FALSE)</f>
        <v>1</v>
      </c>
      <c r="AN939" t="b">
        <f>AND(AC939,AL939)</f>
        <v>0</v>
      </c>
      <c r="AO939" t="b">
        <f>IF(Table1[[#This Row],[Cell]],IF(Table1[[#This Row],[In vivo?]],FALSE,TRUE),FALSE)</f>
        <v>0</v>
      </c>
      <c r="AP939" t="b">
        <f>NOT(OR(Table1[[#This Row],[In vivo?]],Table1[[#This Row],[Only in Cell]]))</f>
        <v>0</v>
      </c>
      <c r="AQ939" t="b">
        <f>IF(OR(Table1[[#This Row],[Rodents]],Table1[[#This Row],[Human]],Table1[[#This Row],[Pig]]),OR(ISNUMBER(FIND("pulmonary",C939)),ISNUMBER(FIND("lung",C939))),"NA")</f>
        <v>1</v>
      </c>
      <c r="AR939" t="b">
        <f>IF(OR(Table1[[#This Row],[Rodents]],Table1[[#This Row],[Human]],Table1[[#This Row],[Pig]]),OR(ISNUMBER(FIND("skin",C939)),ISNUMBER(FIND("dermal",C939))),"NA")</f>
        <v>0</v>
      </c>
      <c r="AS939" t="b">
        <f>IF(OR(Table1[[#This Row],[Rodents]],Table1[[#This Row],[Human]],Table1[[#This Row],[Pig]]),OR(ISNUMBER(FIND("liver",C939)),ISNUMBER(FIND("hepat",C939))),"NA")</f>
        <v>0</v>
      </c>
      <c r="AT939" t="b">
        <f>IF(OR(Table1[[#This Row],[Rodents]],Table1[[#This Row],[Human]],Table1[[#This Row],[Pig]]),OR(ISNUMBER(FIND("kidney",C939)),ISNUMBER(FIND("neph",C939))),"NA")</f>
        <v>0</v>
      </c>
      <c r="AU939" t="b">
        <f>IF(OR(Table1[[#This Row],[Rodents]],Table1[[#This Row],[Human]],Table1[[#This Row],[Pig]]),OR(ISNUMBER(FIND("brain",C939)),ISNUMBER(FIND("neur",C939)),ISNUMBER(FIND("nerv",C939))),"NA")</f>
        <v>0</v>
      </c>
      <c r="AV939" t="b">
        <f>IF(OR(Table1[[#This Row],[Rodents]],Table1[[#This Row],[Human]],Table1[[#This Row],[Pig]]),OR(ISNUMBER(FIND("heart",C939)),ISNUMBER(FIND("cardi",C939))),"NA")</f>
        <v>0</v>
      </c>
      <c r="AW939" t="b">
        <f>IF(OR(Table1[[#This Row],[Rodents]],Table1[[#This Row],[Human]],Table1[[#This Row],[Pig]]),OR(ISNUMBER(FIND("gastro",C939)),ISNUMBER(FIND("intesti",C939)),ISNUMBER(FIND("stomach",C939))),"NA")</f>
        <v>0</v>
      </c>
      <c r="AX939" t="b">
        <f>IF(OR(Table1[[#This Row],[Rodents]],Table1[[#This Row],[Human]],Table1[[#This Row],[Pig]]),NOT(OR(AQ939,AR939,AS939,AT939,AU939,AV939,AW939)),"NA")</f>
        <v>0</v>
      </c>
      <c r="AY939" t="b">
        <f>OR(ISNUMBER(FIND("SWCNT",C939)),ISNUMBER(FIND("SWNT",C939)),ISNUMBER(FIND("single-wall",C939)),ISNUMBER(FIND("single wall",C939)),ISNUMBER(FIND("Single wall",C939)),ISNUMBER(FIND("Single-wall",C939)),ISNUMBER(FIND("SWCNT",B939)),ISNUMBER(FIND("SWNT",B939)),ISNUMBER(FIND("single-wall",B939)),ISNUMBER(FIND("single wall",B939)),ISNUMBER(FIND("Single-wall",B939)),ISNUMBER(FIND("Single wall",B939)))</f>
        <v>0</v>
      </c>
      <c r="AZ939" t="b">
        <f>OR(ISNUMBER(FIND("MWCNT",C939)),ISNUMBER(FIND("MWNT",C939)),ISNUMBER(FIND("multi-wall",C939)),ISNUMBER(FIND("multi wall",C939)),ISNUMBER(FIND("multiwall",C939)),ISNUMBER(FIND("Multi-wall",C939)),ISNUMBER(FIND("Multi wall",C939)),ISNUMBER(FIND("Multiwall",C939)),ISNUMBER(FIND("MWCNT",B939)),ISNUMBER(FIND("MWNT",B939)),ISNUMBER(FIND("multi-wall",B939)),ISNUMBER(FIND("multi wall",B939)),ISNUMBER(FIND("multiwall",B939)),ISNUMBER(FIND("Multi-wall",B939)),ISNUMBER(FIND("Multi wall",B939)),ISNUMBER(FIND("Multiwall",B939)),ISNUMBER(FIND("Double-wall",B939)),ISNUMBER(FIND("Double wall",B939)),ISNUMBER(FIND("Doublewall",B939)),ISNUMBER(FIND("double-wall",B939)),ISNUMBER(FIND("double wall",B939)),ISNUMBER(FIND("doublewall",B939)))</f>
        <v>1</v>
      </c>
      <c r="BA939" t="b">
        <f>AND(Table1[[#This Row],[SWCNT]],Table1[[#This Row],[MWCNT]])</f>
        <v>0</v>
      </c>
      <c r="BB939" t="b">
        <f>IF(Table1[[#This Row],[SWCNT]]=TRUE,FALSE,IF(Table1[[#This Row],[MWCNT]]=TRUE,FALSE,TRUE))</f>
        <v>0</v>
      </c>
      <c r="BC939" s="18"/>
    </row>
    <row r="940" spans="1:55" ht="240.5">
      <c r="A940" t="s">
        <v>3378</v>
      </c>
      <c r="B940" s="2" t="s">
        <v>3380</v>
      </c>
      <c r="C940" s="16" t="s">
        <v>3382</v>
      </c>
      <c r="D940" s="17" t="s">
        <v>371</v>
      </c>
      <c r="E940" s="2">
        <v>2014</v>
      </c>
      <c r="F940" t="b">
        <f>OR(ISNUMBER(FIND("cytotoxic",C940)),ISNUMBER(FIND("Cytotoxic",C940)),ISNUMBER(FIND("cellular toxicity",C940)),ISNUMBER(FIND("cell death",C940)),ISNUMBER(FIND("viable",C940)),ISNUMBER(FIND("phytotoxic",C940)),ISNUMBER(FIND("acute toxicity",C940)),ISNUMBER(FIND("MTT",C940)),ISNUMBER(FIND("survival",C940)),ISNUMBER(FIND("prolifer",C940)),ISNUMBER(FIND("apoptosis",C940)),ISNUMBER(FIND("neurotoxic",C940)),ISNUMBER(FIND("  lysis ",C940)),ISNUMBER(FIND("necrosis",C940)),ISNUMBER(FIND("cellular death",C940))*3,ISNUMBER(FIND("LDH",C940)),ISNUMBER(FIND("Acute toxicity",C940)))</f>
        <v>0</v>
      </c>
      <c r="G940" t="b">
        <f>OR(ISNUMBER(FIND("genotoxic",C940)),ISNUMBER(FIND("genotoxicity",C940)),ISNUMBER(FIND("DNA damage",C940)),ISNUMBER(FIND("DNA",C940)),ISNUMBER(FIND("RNA",C940)),ISNUMBER(FIND("mesothelioma",C940)),ISNUMBER(FIND("carcino",C940)),ISNUMBER(FIND("mutagen",C940)),ISNUMBER(FIND("genetic",C940)))</f>
        <v>0</v>
      </c>
      <c r="H940" t="b">
        <f>OR(ISNUMBER(FIND("inflammatory",C940)),ISNUMBER(FIND("inflamm",C940)))</f>
        <v>0</v>
      </c>
      <c r="I940" t="b">
        <f>OR(ISNUMBER(FIND("immune",C940)),ISNUMBER(FIND("immunological",C940)),ISNUMBER(FIND("interleuk",C940)),ISNUMBER(FIND("platelet activation",C940)),ISNUMBER(FIND("monocyte",C940)),ISNUMBER(FIND("leukocyte",C940)),ISNUMBER(FIND("cytokine",C940)),ISNUMBER(FIND("CD4",C940)),ISNUMBER(FIND("CD8",C940)),ISNUMBER(FIND("T-cell",C940)))</f>
        <v>1</v>
      </c>
      <c r="J940" t="b">
        <f>OR(ISNUMBER(FIND("reactive oxygen",C940)),ISNUMBER(FIND("ROS",C940)),ISNUMBER(FIND("free radical",C940)),ISNUMBER(FIND("oxidative stress",C940)),ISNUMBER(FIND("peroxid",C940)),ISNUMBER(FIND("oxidative",C940)),ISNUMBER(FIND("antioxid",C940)))</f>
        <v>0</v>
      </c>
      <c r="K940" t="b">
        <f>OR(ISNUMBER(FIND("autophag",C940)))</f>
        <v>0</v>
      </c>
      <c r="L940" t="b">
        <f>OR(ISNUMBER(FIND("morpholog",C940)))</f>
        <v>0</v>
      </c>
      <c r="M940" t="b">
        <f>OR(ISNUMBER(FIND("fibrosis",C940)),ISNUMBER(FIND("Fibrosis",C940)),ISNUMBER(FIND("fibrot",C940)))</f>
        <v>0</v>
      </c>
      <c r="N940" t="b">
        <f>OR(ISNUMBER(FIND("offspring",C940)),ISNUMBER(FIND("Parental",C940)),ISNUMBER(FIND("parental",C940)),ISNUMBER(FIND("germline",C940)),ISNUMBER(FIND("reproduc",C940)),ISNUMBER(FIND("embryo",C940)))</f>
        <v>0</v>
      </c>
      <c r="O940" t="b">
        <f>OR(ISNUMBER(FIND("metabol",C940)),ISNUMBER(FIND("Metabol",C940)),ISNUMBER(FIND("digest",C940)),ISNUMBER(FIND("mitochon",C940)))</f>
        <v>0</v>
      </c>
      <c r="P940" t="b">
        <f>OR(ISNUMBER(FIND("ecotox",C940)),ISNUMBER(FIND("Ecotox",B940)),ISNUMBER(FIND("ecotox",B940)),ISNUMBER(FIND("Ecotox",C940)))</f>
        <v>0</v>
      </c>
      <c r="Q940" t="b">
        <f>OR(ISNUMBER(FIND("Bioaccum",C940)),ISNUMBER(FIND("bioaccum",C940)),ISNUMBER(FIND("accum",C940)))</f>
        <v>0</v>
      </c>
      <c r="R940" t="b">
        <f>OR(ISNUMBER(FIND("Occupation",C940)),ISNUMBER(FIND("occupation",C940)),ISNUMBER(FIND("worker",C940)),ISNUMBER(FIND("workforce",C940)))</f>
        <v>0</v>
      </c>
      <c r="S940" t="b">
        <f>NOT(OR(F940,G940,H940,I940,J940,K940,L940,M940,N940,O940,P940,Q940,R940))</f>
        <v>0</v>
      </c>
      <c r="U940" t="b">
        <f>OR(Table1[[#This Row],[Inflammation]],Table1[[#This Row],[Immune]])</f>
        <v>1</v>
      </c>
      <c r="V940" t="str">
        <f>IF(OR(Table1[[#This Row],[Rodents]],Table1[[#This Row],[Human]],Table1[[#This Row],[Pig]]),OR(ISNUMBER(FIND("intratrach",C940)),ISNUMBER(FIND("nasal ",C940)),ISNUMBER(FIND("instill",C940))),"NA")</f>
        <v>NA</v>
      </c>
      <c r="W940" t="str">
        <f>IF(OR(Table1[[#This Row],[Rodents]],Table1[[#This Row],[Human]],Table1[[#This Row],[Pig]]),OR(ISNUMBER(FIND("dermal",C940)),ISNUMBER(FIND("skin ",C940))),"NA")</f>
        <v>NA</v>
      </c>
      <c r="X940" t="str">
        <f>IF(OR(Table1[[#This Row],[Rodents]],Table1[[#This Row],[Human]],Table1[[#This Row],[Pig]]),OR(ISNUMBER(FIND("injected",C940)),ISNUMBER(FIND("periton",C940)),ISNUMBER(FIND("intrascrot",C940))),"NA")</f>
        <v>NA</v>
      </c>
      <c r="Y940" t="str">
        <f>IF(OR(Table1[[#This Row],[Rodents]],Table1[[#This Row],[Human]],Table1[[#This Row],[Pig]]),NOT(OR(Table1[[#This Row],[Inhaled/Intratracheal/intranasal]],Table1[[#This Row],[Dermal]],Table1[[#This Row],[Injected]])),"NA")</f>
        <v>NA</v>
      </c>
      <c r="AA940" t="b">
        <f>OR(ISNUMBER(FIND("fish ",C940)),ISNUMBER(FIND("Fish ",C940)),ISNUMBER(FIND("aquatic",C940)),ISNUMBER(FIND("daphnids",C940)),ISNUMBER(FIND("Carcinus maenas",C940)),ISNUMBER(FIND("Daphnia",C940)),ISNUMBER(FIND("Ruditapes philippinarum",C940)),ISNUMBER(FIND("daphnia",C940)),ISNUMBER(FIND("marine",C940)),ISNUMBER(FIND("mussel",C940)),ISNUMBER(FIND("algae",C940)),ISNUMBER(FIND("Donax faba",C940)),ISNUMBER(FIND("estuarine",C940)),ISNUMBER(FIND("snail",C940)),ISNUMBER(FIND("Prorocentrum donghaiense",C940)) )</f>
        <v>0</v>
      </c>
      <c r="AB940" t="b">
        <f>OR(ISNUMBER(FIND(" rat ",C940)),ISNUMBER(FIND(" rats ",C940)),ISNUMBER(FIND(" Rats ",C940)),ISNUMBER(FIND(" Rat ",C940)),ISNUMBER(FIND(" rat.",C940)),ISNUMBER(FIND(" rats.",C940)),ISNUMBER(FIND("mouse",C940)),ISNUMBER(FIND("mice",C940)), ISNUMBER(FIND(" Mice",C940)))</f>
        <v>0</v>
      </c>
      <c r="AC940" t="b">
        <f>OR(ISNUMBER(FIND(" cell ",C940)),ISNUMBER(FIND("fibroblast",C940)),ISNUMBER(FIND("macrophage",C940)),ISNUMBER(FIND("epithelial",C940)),ISNUMBER(FIND("endothelial",C940)),ISNUMBER(FIND("neuron",C940)),ISNUMBER(FIND(" cells ",C940)),ISNUMBER(FIND("RBC",C940)),ISNUMBER(FIND("mitochond",C940)),ISNUMBER(FIND("adipocyte",C940)),ISNUMBER(FIND("osteo",C940)),ISNUMBER(FIND("keratin",C940)),ISNUMBER(FIND(" cell's ",C940)),ISNUMBER(FIND("eukary",C940)),ISNUMBER(FIND("sperm",C940)))</f>
        <v>1</v>
      </c>
      <c r="AD940" t="b">
        <f>OR(ISNUMBER(FIND("human",B940)),ISNUMBER(FIND("workers",B940)),ISNUMBER(FIND("workforces",B940)),ISNUMBER(FIND("occupational",B940)),ISNUMBER(FIND("Case report",B940)),ISNUMBER(FIND("Workplaces",B940)),ISNUMBER(FIND("worker",B940)))</f>
        <v>0</v>
      </c>
      <c r="AE940" t="b">
        <f>OR(ISNUMBER(FIND(" plant ",C940)),ISNUMBER(FIND("Plant ",C940)),ISNUMBER(FIND("tomato",C940)),ISNUMBER(FIND("plants",C940)),ISNUMBER(FIND("Plants",C940)),ISNUMBER(FIND("algae",C940)),ISNUMBER(FIND("lettuce",C940)),ISNUMBER(FIND("green gram sprouts ",C940)),ISNUMBER(FIND("Cucurbita pepo",C940)),ISNUMBER(FIND("bean ",C940)),ISNUMBER(FIND("chloroplast",C940)),ISNUMBER(FIND("chlorophyll",C940)),ISNUMBER(FIND("seedling",C940)),ISNUMBER(FIND("canola",C940)),ISNUMBER(FIND("shoot",C940)),ISNUMBER(FIND("photosynthes",C940)),ISNUMBER(FIND(" leaves ",C940)),,ISNUMBER(FIND("agriculture",C940)),ISNUMBER(FIND(" crops ",C940)))</f>
        <v>0</v>
      </c>
      <c r="AF940" t="b">
        <f>OR(ISNUMBER(FIND("bacteria",C940)),ISNUMBER(FIND("Bacteria",C940)),ISNUMBER(FIND("Bacterium",C940)),ISNUMBER(FIND("bacterium",C940)),ISNUMBER(FIND(" coli ",C940)))</f>
        <v>0</v>
      </c>
      <c r="AG940" t="b">
        <f>OR(ISNUMBER(FIND("fungi",C940)),ISNUMBER(FIND("Fungi",C940)),ISNUMBER(FIND("fungus",C940)),ISNUMBER(FIND("Fungus",C940)),ISNUMBER(FIND("mushroom",C940)),ISNUMBER(FIND("Mushroom",C940)),ISNUMBER(FIND(" mold ",C940)))</f>
        <v>0</v>
      </c>
      <c r="AH940" t="b">
        <f>OR(ISNUMBER(FIND("Pig ",C940)),ISNUMBER(FIND("pig ",C940)),ISNUMBER(FIND("Pigs ",C940)),ISNUMBER(FIND("pigs ",C940)))</f>
        <v>0</v>
      </c>
      <c r="AI940" t="b">
        <f>OR(ISNUMBER(FIND(" C. elegans",C940)),ISNUMBER(FIND("Caenorhabditis elegans",C940)),ISNUMBER(FIND("earthworms",C940)),ISNUMBER(FIND(" Ficopomatus enigmaticus",C940)),ISNUMBER(FIND("larva",C940)),ISNUMBER(FIND("Lumbriculus variegatus",C940)),ISNUMBER(FIND("nematode",C940)))</f>
        <v>0</v>
      </c>
      <c r="AJ940" t="b">
        <f>NOT(OR(AA940,AB940,AC940,AD940,AE940,AF940,AG940,AH940,AI940))</f>
        <v>0</v>
      </c>
      <c r="AL940" t="b">
        <f>OR(AA940,AB940,AD940,AE940,AF940,AG940,AH940,AI940)</f>
        <v>0</v>
      </c>
      <c r="AM940" t="b">
        <f>IF(Table1[[#This Row],[In vivo?]],IF(Table1[[#This Row],[Cell]],FALSE,TRUE),FALSE)</f>
        <v>0</v>
      </c>
      <c r="AN940" t="b">
        <f>AND(AC940,AL940)</f>
        <v>0</v>
      </c>
      <c r="AO940" t="b">
        <f>IF(Table1[[#This Row],[Cell]],IF(Table1[[#This Row],[In vivo?]],FALSE,TRUE),FALSE)</f>
        <v>1</v>
      </c>
      <c r="AP940" t="b">
        <f>NOT(OR(Table1[[#This Row],[In vivo?]],Table1[[#This Row],[Only in Cell]]))</f>
        <v>0</v>
      </c>
      <c r="AQ940" t="str">
        <f>IF(OR(Table1[[#This Row],[Rodents]],Table1[[#This Row],[Human]],Table1[[#This Row],[Pig]]),OR(ISNUMBER(FIND("pulmonary",C940)),ISNUMBER(FIND("lung",C940))),"NA")</f>
        <v>NA</v>
      </c>
      <c r="AR940" t="str">
        <f>IF(OR(Table1[[#This Row],[Rodents]],Table1[[#This Row],[Human]],Table1[[#This Row],[Pig]]),OR(ISNUMBER(FIND("skin",C940)),ISNUMBER(FIND("dermal",C940))),"NA")</f>
        <v>NA</v>
      </c>
      <c r="AS940" t="str">
        <f>IF(OR(Table1[[#This Row],[Rodents]],Table1[[#This Row],[Human]],Table1[[#This Row],[Pig]]),OR(ISNUMBER(FIND("liver",C940)),ISNUMBER(FIND("hepat",C940))),"NA")</f>
        <v>NA</v>
      </c>
      <c r="AT940" t="str">
        <f>IF(OR(Table1[[#This Row],[Rodents]],Table1[[#This Row],[Human]],Table1[[#This Row],[Pig]]),OR(ISNUMBER(FIND("kidney",C940)),ISNUMBER(FIND("neph",C940))),"NA")</f>
        <v>NA</v>
      </c>
      <c r="AU940" t="str">
        <f>IF(OR(Table1[[#This Row],[Rodents]],Table1[[#This Row],[Human]],Table1[[#This Row],[Pig]]),OR(ISNUMBER(FIND("brain",C940)),ISNUMBER(FIND("neur",C940)),ISNUMBER(FIND("nerv",C940))),"NA")</f>
        <v>NA</v>
      </c>
      <c r="AV940" t="str">
        <f>IF(OR(Table1[[#This Row],[Rodents]],Table1[[#This Row],[Human]],Table1[[#This Row],[Pig]]),OR(ISNUMBER(FIND("heart",C940)),ISNUMBER(FIND("cardi",C940))),"NA")</f>
        <v>NA</v>
      </c>
      <c r="AW940" t="str">
        <f>IF(OR(Table1[[#This Row],[Rodents]],Table1[[#This Row],[Human]],Table1[[#This Row],[Pig]]),OR(ISNUMBER(FIND("gastro",C940)),ISNUMBER(FIND("intesti",C940)),ISNUMBER(FIND("stomach",C940))),"NA")</f>
        <v>NA</v>
      </c>
      <c r="AX940" t="str">
        <f>IF(OR(Table1[[#This Row],[Rodents]],Table1[[#This Row],[Human]],Table1[[#This Row],[Pig]]),NOT(OR(AQ940,AR940,AS940,AT940,AU940,AV940,AW940)),"NA")</f>
        <v>NA</v>
      </c>
      <c r="AY940" t="b">
        <f>OR(ISNUMBER(FIND("SWCNT",C940)),ISNUMBER(FIND("SWNT",C940)),ISNUMBER(FIND("single-wall",C940)),ISNUMBER(FIND("single wall",C940)),ISNUMBER(FIND("Single wall",C940)),ISNUMBER(FIND("Single-wall",C940)),ISNUMBER(FIND("SWCNT",B940)),ISNUMBER(FIND("SWNT",B940)),ISNUMBER(FIND("single-wall",B940)),ISNUMBER(FIND("single wall",B940)),ISNUMBER(FIND("Single-wall",B940)),ISNUMBER(FIND("Single wall",B940)))</f>
        <v>1</v>
      </c>
      <c r="AZ940" t="b">
        <f>OR(ISNUMBER(FIND("MWCNT",C940)),ISNUMBER(FIND("MWNT",C940)),ISNUMBER(FIND("multi-wall",C940)),ISNUMBER(FIND("multi wall",C940)),ISNUMBER(FIND("multiwall",C940)),ISNUMBER(FIND("Multi-wall",C940)),ISNUMBER(FIND("Multi wall",C940)),ISNUMBER(FIND("Multiwall",C940)),ISNUMBER(FIND("MWCNT",B940)),ISNUMBER(FIND("MWNT",B940)),ISNUMBER(FIND("multi-wall",B940)),ISNUMBER(FIND("multi wall",B940)),ISNUMBER(FIND("multiwall",B940)),ISNUMBER(FIND("Multi-wall",B940)),ISNUMBER(FIND("Multi wall",B940)),ISNUMBER(FIND("Multiwall",B940)),ISNUMBER(FIND("Double-wall",B940)),ISNUMBER(FIND("Double wall",B940)),ISNUMBER(FIND("Doublewall",B940)),ISNUMBER(FIND("double-wall",B940)),ISNUMBER(FIND("double wall",B940)),ISNUMBER(FIND("doublewall",B940)))</f>
        <v>0</v>
      </c>
      <c r="BA940" t="b">
        <f>AND(Table1[[#This Row],[SWCNT]],Table1[[#This Row],[MWCNT]])</f>
        <v>0</v>
      </c>
      <c r="BB940" t="b">
        <f>IF(Table1[[#This Row],[SWCNT]]=TRUE,FALSE,IF(Table1[[#This Row],[MWCNT]]=TRUE,FALSE,TRUE))</f>
        <v>0</v>
      </c>
      <c r="BC940" s="18"/>
    </row>
    <row r="941" spans="1:55" ht="166.5">
      <c r="A941" t="s">
        <v>4107</v>
      </c>
      <c r="B941" s="2" t="s">
        <v>4109</v>
      </c>
      <c r="C941" s="16" t="s">
        <v>4111</v>
      </c>
      <c r="D941" s="17" t="s">
        <v>403</v>
      </c>
      <c r="E941" s="2">
        <v>2013</v>
      </c>
      <c r="F941" t="b">
        <f>OR(ISNUMBER(FIND("cytotoxic",C941)),ISNUMBER(FIND("Cytotoxic",C941)),ISNUMBER(FIND("cellular toxicity",C941)),ISNUMBER(FIND("cell death",C941)),ISNUMBER(FIND("viable",C941)),ISNUMBER(FIND("phytotoxic",C941)),ISNUMBER(FIND("acute toxicity",C941)),ISNUMBER(FIND("MTT",C941)),ISNUMBER(FIND("survival",C941)),ISNUMBER(FIND("prolifer",C941)),ISNUMBER(FIND("apoptosis",C941)),ISNUMBER(FIND("neurotoxic",C941)),ISNUMBER(FIND("  lysis ",C941)),ISNUMBER(FIND("necrosis",C941)),ISNUMBER(FIND("cellular death",C941))*3,ISNUMBER(FIND("LDH",C941)),ISNUMBER(FIND("Acute toxicity",C941)))</f>
        <v>1</v>
      </c>
      <c r="G941" t="b">
        <f>OR(ISNUMBER(FIND("genotoxic",C941)),ISNUMBER(FIND("genotoxicity",C941)),ISNUMBER(FIND("DNA damage",C941)),ISNUMBER(FIND("DNA",C941)),ISNUMBER(FIND("RNA",C941)),ISNUMBER(FIND("mesothelioma",C941)),ISNUMBER(FIND("carcino",C941)),ISNUMBER(FIND("mutagen",C941)),ISNUMBER(FIND("genetic",C941)))</f>
        <v>0</v>
      </c>
      <c r="H941" t="b">
        <f>OR(ISNUMBER(FIND("inflammatory",C941)),ISNUMBER(FIND("inflamm",C941)))</f>
        <v>0</v>
      </c>
      <c r="I941" t="b">
        <f>OR(ISNUMBER(FIND("immune",C941)),ISNUMBER(FIND("immunological",C941)),ISNUMBER(FIND("interleuk",C941)),ISNUMBER(FIND("platelet activation",C941)),ISNUMBER(FIND("monocyte",C941)),ISNUMBER(FIND("leukocyte",C941)),ISNUMBER(FIND("cytokine",C941)),ISNUMBER(FIND("CD4",C941)),ISNUMBER(FIND("CD8",C941)),ISNUMBER(FIND("T-cell",C941)))</f>
        <v>0</v>
      </c>
      <c r="J941" t="b">
        <f>OR(ISNUMBER(FIND("reactive oxygen",C941)),ISNUMBER(FIND("ROS",C941)),ISNUMBER(FIND("free radical",C941)),ISNUMBER(FIND("oxidative stress",C941)),ISNUMBER(FIND("peroxid",C941)),ISNUMBER(FIND("oxidative",C941)),ISNUMBER(FIND("antioxid",C941)))</f>
        <v>0</v>
      </c>
      <c r="K941" t="b">
        <f>OR(ISNUMBER(FIND("autophag",C941)))</f>
        <v>0</v>
      </c>
      <c r="L941" t="b">
        <f>OR(ISNUMBER(FIND("morpholog",C941)))</f>
        <v>0</v>
      </c>
      <c r="M941" t="b">
        <f>OR(ISNUMBER(FIND("fibrosis",C941)),ISNUMBER(FIND("Fibrosis",C941)),ISNUMBER(FIND("fibrot",C941)))</f>
        <v>0</v>
      </c>
      <c r="N941" t="b">
        <f>OR(ISNUMBER(FIND("offspring",C941)),ISNUMBER(FIND("Parental",C941)),ISNUMBER(FIND("parental",C941)),ISNUMBER(FIND("germline",C941)),ISNUMBER(FIND("reproduc",C941)),ISNUMBER(FIND("embryo",C941)))</f>
        <v>0</v>
      </c>
      <c r="O941" t="b">
        <f>OR(ISNUMBER(FIND("metabol",C941)),ISNUMBER(FIND("Metabol",C941)),ISNUMBER(FIND("digest",C941)),ISNUMBER(FIND("mitochon",C941)))</f>
        <v>1</v>
      </c>
      <c r="P941" t="b">
        <f>OR(ISNUMBER(FIND("ecotox",C941)),ISNUMBER(FIND("Ecotox",B941)),ISNUMBER(FIND("ecotox",B941)),ISNUMBER(FIND("Ecotox",C941)))</f>
        <v>0</v>
      </c>
      <c r="Q941" t="b">
        <f>OR(ISNUMBER(FIND("Bioaccum",C941)),ISNUMBER(FIND("bioaccum",C941)),ISNUMBER(FIND("accum",C941)))</f>
        <v>0</v>
      </c>
      <c r="R941" t="b">
        <f>OR(ISNUMBER(FIND("Occupation",C941)),ISNUMBER(FIND("occupation",C941)),ISNUMBER(FIND("worker",C941)),ISNUMBER(FIND("workforce",C941)))</f>
        <v>0</v>
      </c>
      <c r="S941" t="b">
        <f>NOT(OR(F941,G941,H941,I941,J941,K941,L941,M941,N941,O941,P941,Q941,R941))</f>
        <v>0</v>
      </c>
      <c r="U941" t="b">
        <f>OR(Table1[[#This Row],[Inflammation]],Table1[[#This Row],[Immune]])</f>
        <v>0</v>
      </c>
      <c r="V941" t="str">
        <f>IF(OR(Table1[[#This Row],[Rodents]],Table1[[#This Row],[Human]],Table1[[#This Row],[Pig]]),OR(ISNUMBER(FIND("intratrach",C941)),ISNUMBER(FIND("nasal ",C941)),ISNUMBER(FIND("instill",C941))),"NA")</f>
        <v>NA</v>
      </c>
      <c r="W941" t="str">
        <f>IF(OR(Table1[[#This Row],[Rodents]],Table1[[#This Row],[Human]],Table1[[#This Row],[Pig]]),OR(ISNUMBER(FIND("dermal",C941)),ISNUMBER(FIND("skin ",C941))),"NA")</f>
        <v>NA</v>
      </c>
      <c r="X941" t="str">
        <f>IF(OR(Table1[[#This Row],[Rodents]],Table1[[#This Row],[Human]],Table1[[#This Row],[Pig]]),OR(ISNUMBER(FIND("injected",C941)),ISNUMBER(FIND("periton",C941)),ISNUMBER(FIND("intrascrot",C941))),"NA")</f>
        <v>NA</v>
      </c>
      <c r="Y941" t="str">
        <f>IF(OR(Table1[[#This Row],[Rodents]],Table1[[#This Row],[Human]],Table1[[#This Row],[Pig]]),NOT(OR(Table1[[#This Row],[Inhaled/Intratracheal/intranasal]],Table1[[#This Row],[Dermal]],Table1[[#This Row],[Injected]])),"NA")</f>
        <v>NA</v>
      </c>
      <c r="AA941" t="b">
        <f>OR(ISNUMBER(FIND("fish ",C941)),ISNUMBER(FIND("Fish ",C941)),ISNUMBER(FIND("aquatic",C941)),ISNUMBER(FIND("daphnids",C941)),ISNUMBER(FIND("Carcinus maenas",C941)),ISNUMBER(FIND("Daphnia",C941)),ISNUMBER(FIND("Ruditapes philippinarum",C941)),ISNUMBER(FIND("daphnia",C941)),ISNUMBER(FIND("marine",C941)),ISNUMBER(FIND("mussel",C941)),ISNUMBER(FIND("algae",C941)),ISNUMBER(FIND("Donax faba",C941)),ISNUMBER(FIND("estuarine",C941)),ISNUMBER(FIND("snail",C941)),ISNUMBER(FIND("Prorocentrum donghaiense",C941)) )</f>
        <v>0</v>
      </c>
      <c r="AB941" t="b">
        <f>OR(ISNUMBER(FIND(" rat ",C941)),ISNUMBER(FIND(" rats ",C941)),ISNUMBER(FIND(" Rats ",C941)),ISNUMBER(FIND(" Rat ",C941)),ISNUMBER(FIND(" rat.",C941)),ISNUMBER(FIND(" rats.",C941)),ISNUMBER(FIND("mouse",C941)),ISNUMBER(FIND("mice",C941)), ISNUMBER(FIND(" Mice",C941)))</f>
        <v>0</v>
      </c>
      <c r="AC941" t="b">
        <f>OR(ISNUMBER(FIND(" cell ",C941)),ISNUMBER(FIND("fibroblast",C941)),ISNUMBER(FIND("macrophage",C941)),ISNUMBER(FIND("epithelial",C941)),ISNUMBER(FIND("endothelial",C941)),ISNUMBER(FIND("neuron",C941)),ISNUMBER(FIND(" cells ",C941)),ISNUMBER(FIND("RBC",C941)),ISNUMBER(FIND("mitochond",C941)),ISNUMBER(FIND("adipocyte",C941)),ISNUMBER(FIND("osteo",C941)),ISNUMBER(FIND("keratin",C941)),ISNUMBER(FIND(" cell's ",C941)),ISNUMBER(FIND("eukary",C941)),ISNUMBER(FIND("sperm",C941)))</f>
        <v>0</v>
      </c>
      <c r="AD941" t="b">
        <f>OR(ISNUMBER(FIND("human",B941)),ISNUMBER(FIND("workers",B941)),ISNUMBER(FIND("workforces",B941)),ISNUMBER(FIND("occupational",B941)),ISNUMBER(FIND("Case report",B941)),ISNUMBER(FIND("Workplaces",B941)),ISNUMBER(FIND("worker",B941)))</f>
        <v>0</v>
      </c>
      <c r="AE941" t="b">
        <f>OR(ISNUMBER(FIND(" plant ",C941)),ISNUMBER(FIND("Plant ",C941)),ISNUMBER(FIND("tomato",C941)),ISNUMBER(FIND("plants",C941)),ISNUMBER(FIND("Plants",C941)),ISNUMBER(FIND("algae",C941)),ISNUMBER(FIND("lettuce",C941)),ISNUMBER(FIND("green gram sprouts ",C941)),ISNUMBER(FIND("Cucurbita pepo",C941)),ISNUMBER(FIND("bean ",C941)),ISNUMBER(FIND("chloroplast",C941)),ISNUMBER(FIND("chlorophyll",C941)),ISNUMBER(FIND("seedling",C941)),ISNUMBER(FIND("canola",C941)),ISNUMBER(FIND("shoot",C941)),ISNUMBER(FIND("photosynthes",C941)),ISNUMBER(FIND(" leaves ",C941)),,ISNUMBER(FIND("agriculture",C941)),ISNUMBER(FIND(" crops ",C941)))</f>
        <v>0</v>
      </c>
      <c r="AF941" t="b">
        <f>OR(ISNUMBER(FIND("bacteria",C941)),ISNUMBER(FIND("Bacteria",C941)),ISNUMBER(FIND("Bacterium",C941)),ISNUMBER(FIND("bacterium",C941)),ISNUMBER(FIND(" coli ",C941)))</f>
        <v>1</v>
      </c>
      <c r="AG941" t="b">
        <f>OR(ISNUMBER(FIND("fungi",C941)),ISNUMBER(FIND("Fungi",C941)),ISNUMBER(FIND("fungus",C941)),ISNUMBER(FIND("Fungus",C941)),ISNUMBER(FIND("mushroom",C941)),ISNUMBER(FIND("Mushroom",C941)),ISNUMBER(FIND(" mold ",C941)))</f>
        <v>0</v>
      </c>
      <c r="AH941" t="b">
        <f>OR(ISNUMBER(FIND("Pig ",C941)),ISNUMBER(FIND("pig ",C941)),ISNUMBER(FIND("Pigs ",C941)),ISNUMBER(FIND("pigs ",C941)))</f>
        <v>0</v>
      </c>
      <c r="AI941" t="b">
        <f>OR(ISNUMBER(FIND(" C. elegans",C941)),ISNUMBER(FIND("Caenorhabditis elegans",C941)),ISNUMBER(FIND("earthworms",C941)),ISNUMBER(FIND(" Ficopomatus enigmaticus",C941)),ISNUMBER(FIND("larva",C941)),ISNUMBER(FIND("Lumbriculus variegatus",C941)),ISNUMBER(FIND("nematode",C941)))</f>
        <v>0</v>
      </c>
      <c r="AJ941" t="b">
        <f>NOT(OR(AA941,AB941,AC941,AD941,AE941,AF941,AG941,AH941,AI941))</f>
        <v>0</v>
      </c>
      <c r="AL941" t="b">
        <f>OR(AA941,AB941,AD941,AE941,AF941,AG941,AH941,AI941)</f>
        <v>1</v>
      </c>
      <c r="AM941" t="b">
        <f>IF(Table1[[#This Row],[In vivo?]],IF(Table1[[#This Row],[Cell]],FALSE,TRUE),FALSE)</f>
        <v>1</v>
      </c>
      <c r="AN941" t="b">
        <f>AND(AC941,AL941)</f>
        <v>0</v>
      </c>
      <c r="AO941" t="b">
        <f>IF(Table1[[#This Row],[Cell]],IF(Table1[[#This Row],[In vivo?]],FALSE,TRUE),FALSE)</f>
        <v>0</v>
      </c>
      <c r="AP941" t="b">
        <f>NOT(OR(Table1[[#This Row],[In vivo?]],Table1[[#This Row],[Only in Cell]]))</f>
        <v>0</v>
      </c>
      <c r="AQ941" t="str">
        <f>IF(OR(Table1[[#This Row],[Rodents]],Table1[[#This Row],[Human]],Table1[[#This Row],[Pig]]),OR(ISNUMBER(FIND("pulmonary",C941)),ISNUMBER(FIND("lung",C941))),"NA")</f>
        <v>NA</v>
      </c>
      <c r="AR941" t="str">
        <f>IF(OR(Table1[[#This Row],[Rodents]],Table1[[#This Row],[Human]],Table1[[#This Row],[Pig]]),OR(ISNUMBER(FIND("skin",C941)),ISNUMBER(FIND("dermal",C941))),"NA")</f>
        <v>NA</v>
      </c>
      <c r="AS941" t="str">
        <f>IF(OR(Table1[[#This Row],[Rodents]],Table1[[#This Row],[Human]],Table1[[#This Row],[Pig]]),OR(ISNUMBER(FIND("liver",C941)),ISNUMBER(FIND("hepat",C941))),"NA")</f>
        <v>NA</v>
      </c>
      <c r="AT941" t="str">
        <f>IF(OR(Table1[[#This Row],[Rodents]],Table1[[#This Row],[Human]],Table1[[#This Row],[Pig]]),OR(ISNUMBER(FIND("kidney",C941)),ISNUMBER(FIND("neph",C941))),"NA")</f>
        <v>NA</v>
      </c>
      <c r="AU941" t="str">
        <f>IF(OR(Table1[[#This Row],[Rodents]],Table1[[#This Row],[Human]],Table1[[#This Row],[Pig]]),OR(ISNUMBER(FIND("brain",C941)),ISNUMBER(FIND("neur",C941)),ISNUMBER(FIND("nerv",C941))),"NA")</f>
        <v>NA</v>
      </c>
      <c r="AV941" t="str">
        <f>IF(OR(Table1[[#This Row],[Rodents]],Table1[[#This Row],[Human]],Table1[[#This Row],[Pig]]),OR(ISNUMBER(FIND("heart",C941)),ISNUMBER(FIND("cardi",C941))),"NA")</f>
        <v>NA</v>
      </c>
      <c r="AW941" t="str">
        <f>IF(OR(Table1[[#This Row],[Rodents]],Table1[[#This Row],[Human]],Table1[[#This Row],[Pig]]),OR(ISNUMBER(FIND("gastro",C941)),ISNUMBER(FIND("intesti",C941)),ISNUMBER(FIND("stomach",C941))),"NA")</f>
        <v>NA</v>
      </c>
      <c r="AX941" t="str">
        <f>IF(OR(Table1[[#This Row],[Rodents]],Table1[[#This Row],[Human]],Table1[[#This Row],[Pig]]),NOT(OR(AQ941,AR941,AS941,AT941,AU941,AV941,AW941)),"NA")</f>
        <v>NA</v>
      </c>
      <c r="AY941" t="b">
        <f>OR(ISNUMBER(FIND("SWCNT",C941)),ISNUMBER(FIND("SWNT",C941)),ISNUMBER(FIND("single-wall",C941)),ISNUMBER(FIND("single wall",C941)),ISNUMBER(FIND("Single wall",C941)),ISNUMBER(FIND("Single-wall",C941)),ISNUMBER(FIND("SWCNT",B941)),ISNUMBER(FIND("SWNT",B941)),ISNUMBER(FIND("single-wall",B941)),ISNUMBER(FIND("single wall",B941)),ISNUMBER(FIND("Single-wall",B941)),ISNUMBER(FIND("Single wall",B941)))</f>
        <v>1</v>
      </c>
      <c r="AZ941" t="b">
        <f>OR(ISNUMBER(FIND("MWCNT",C941)),ISNUMBER(FIND("MWNT",C941)),ISNUMBER(FIND("multi-wall",C941)),ISNUMBER(FIND("multi wall",C941)),ISNUMBER(FIND("multiwall",C941)),ISNUMBER(FIND("Multi-wall",C941)),ISNUMBER(FIND("Multi wall",C941)),ISNUMBER(FIND("Multiwall",C941)),ISNUMBER(FIND("MWCNT",B941)),ISNUMBER(FIND("MWNT",B941)),ISNUMBER(FIND("multi-wall",B941)),ISNUMBER(FIND("multi wall",B941)),ISNUMBER(FIND("multiwall",B941)),ISNUMBER(FIND("Multi-wall",B941)),ISNUMBER(FIND("Multi wall",B941)),ISNUMBER(FIND("Multiwall",B941)),ISNUMBER(FIND("Double-wall",B941)),ISNUMBER(FIND("Double wall",B941)),ISNUMBER(FIND("Doublewall",B941)),ISNUMBER(FIND("double-wall",B941)),ISNUMBER(FIND("double wall",B941)),ISNUMBER(FIND("doublewall",B941)))</f>
        <v>0</v>
      </c>
      <c r="BA941" t="b">
        <f>AND(Table1[[#This Row],[SWCNT]],Table1[[#This Row],[MWCNT]])</f>
        <v>0</v>
      </c>
      <c r="BB941" t="b">
        <f>IF(Table1[[#This Row],[SWCNT]]=TRUE,FALSE,IF(Table1[[#This Row],[MWCNT]]=TRUE,FALSE,TRUE))</f>
        <v>0</v>
      </c>
      <c r="BC941" s="18"/>
    </row>
    <row r="942" spans="1:55" ht="129.5">
      <c r="A942" t="s">
        <v>4250</v>
      </c>
      <c r="B942" s="2" t="s">
        <v>4251</v>
      </c>
      <c r="C942" s="16" t="s">
        <v>4252</v>
      </c>
      <c r="D942" s="17" t="s">
        <v>1243</v>
      </c>
      <c r="E942" s="2">
        <v>2013</v>
      </c>
      <c r="F942" t="b">
        <f>OR(ISNUMBER(FIND("cytotoxic",C942)),ISNUMBER(FIND("Cytotoxic",C942)),ISNUMBER(FIND("cellular toxicity",C942)),ISNUMBER(FIND("cell death",C942)),ISNUMBER(FIND("viable",C942)),ISNUMBER(FIND("phytotoxic",C942)),ISNUMBER(FIND("acute toxicity",C942)),ISNUMBER(FIND("MTT",C942)),ISNUMBER(FIND("survival",C942)),ISNUMBER(FIND("prolifer",C942)),ISNUMBER(FIND("apoptosis",C942)),ISNUMBER(FIND("neurotoxic",C942)),ISNUMBER(FIND("  lysis ",C942)),ISNUMBER(FIND("necrosis",C942)),ISNUMBER(FIND("cellular death",C942))*3,ISNUMBER(FIND("LDH",C942)),ISNUMBER(FIND("Acute toxicity",C942)))</f>
        <v>1</v>
      </c>
      <c r="G942" t="b">
        <f>OR(ISNUMBER(FIND("genotoxic",C942)),ISNUMBER(FIND("genotoxicity",C942)),ISNUMBER(FIND("DNA damage",C942)),ISNUMBER(FIND("DNA",C942)),ISNUMBER(FIND("RNA",C942)),ISNUMBER(FIND("mesothelioma",C942)),ISNUMBER(FIND("carcino",C942)),ISNUMBER(FIND("mutagen",C942)),ISNUMBER(FIND("genetic",C942)))</f>
        <v>0</v>
      </c>
      <c r="H942" t="b">
        <f>OR(ISNUMBER(FIND("inflammatory",C942)),ISNUMBER(FIND("inflamm",C942)))</f>
        <v>0</v>
      </c>
      <c r="I942" t="b">
        <f>OR(ISNUMBER(FIND("immune",C942)),ISNUMBER(FIND("immunological",C942)),ISNUMBER(FIND("interleuk",C942)),ISNUMBER(FIND("platelet activation",C942)),ISNUMBER(FIND("monocyte",C942)),ISNUMBER(FIND("leukocyte",C942)),ISNUMBER(FIND("cytokine",C942)),ISNUMBER(FIND("CD4",C942)),ISNUMBER(FIND("CD8",C942)),ISNUMBER(FIND("T-cell",C942)))</f>
        <v>0</v>
      </c>
      <c r="J942" t="b">
        <f>OR(ISNUMBER(FIND("reactive oxygen",C942)),ISNUMBER(FIND("ROS",C942)),ISNUMBER(FIND("free radical",C942)),ISNUMBER(FIND("oxidative stress",C942)),ISNUMBER(FIND("peroxid",C942)),ISNUMBER(FIND("oxidative",C942)),ISNUMBER(FIND("antioxid",C942)))</f>
        <v>0</v>
      </c>
      <c r="K942" t="b">
        <f>OR(ISNUMBER(FIND("autophag",C942)))</f>
        <v>0</v>
      </c>
      <c r="L942" t="b">
        <f>OR(ISNUMBER(FIND("morpholog",C942)))</f>
        <v>0</v>
      </c>
      <c r="M942" t="b">
        <f>OR(ISNUMBER(FIND("fibrosis",C942)),ISNUMBER(FIND("Fibrosis",C942)),ISNUMBER(FIND("fibrot",C942)))</f>
        <v>0</v>
      </c>
      <c r="N942" t="b">
        <f>OR(ISNUMBER(FIND("offspring",C942)),ISNUMBER(FIND("Parental",C942)),ISNUMBER(FIND("parental",C942)),ISNUMBER(FIND("germline",C942)),ISNUMBER(FIND("reproduc",C942)),ISNUMBER(FIND("embryo",C942)))</f>
        <v>0</v>
      </c>
      <c r="O942" t="b">
        <f>OR(ISNUMBER(FIND("metabol",C942)),ISNUMBER(FIND("Metabol",C942)),ISNUMBER(FIND("digest",C942)),ISNUMBER(FIND("mitochon",C942)))</f>
        <v>0</v>
      </c>
      <c r="P942" t="b">
        <f>OR(ISNUMBER(FIND("ecotox",C942)),ISNUMBER(FIND("Ecotox",B942)),ISNUMBER(FIND("ecotox",B942)),ISNUMBER(FIND("Ecotox",C942)))</f>
        <v>0</v>
      </c>
      <c r="Q942" t="b">
        <f>OR(ISNUMBER(FIND("Bioaccum",C942)),ISNUMBER(FIND("bioaccum",C942)),ISNUMBER(FIND("accum",C942)))</f>
        <v>0</v>
      </c>
      <c r="R942" t="b">
        <f>OR(ISNUMBER(FIND("Occupation",C942)),ISNUMBER(FIND("occupation",C942)),ISNUMBER(FIND("worker",C942)),ISNUMBER(FIND("workforce",C942)))</f>
        <v>0</v>
      </c>
      <c r="S942" t="b">
        <f>NOT(OR(F942,G942,H942,I942,J942,K942,L942,M942,N942,O942,P942,Q942,R942))</f>
        <v>0</v>
      </c>
      <c r="U942" t="b">
        <f>OR(Table1[[#This Row],[Inflammation]],Table1[[#This Row],[Immune]])</f>
        <v>0</v>
      </c>
      <c r="V942" t="str">
        <f>IF(OR(Table1[[#This Row],[Rodents]],Table1[[#This Row],[Human]],Table1[[#This Row],[Pig]]),OR(ISNUMBER(FIND("intratrach",C942)),ISNUMBER(FIND("nasal ",C942)),ISNUMBER(FIND("instill",C942))),"NA")</f>
        <v>NA</v>
      </c>
      <c r="W942" t="str">
        <f>IF(OR(Table1[[#This Row],[Rodents]],Table1[[#This Row],[Human]],Table1[[#This Row],[Pig]]),OR(ISNUMBER(FIND("dermal",C942)),ISNUMBER(FIND("skin ",C942))),"NA")</f>
        <v>NA</v>
      </c>
      <c r="X942" t="str">
        <f>IF(OR(Table1[[#This Row],[Rodents]],Table1[[#This Row],[Human]],Table1[[#This Row],[Pig]]),OR(ISNUMBER(FIND("injected",C942)),ISNUMBER(FIND("periton",C942)),ISNUMBER(FIND("intrascrot",C942))),"NA")</f>
        <v>NA</v>
      </c>
      <c r="Y942" t="str">
        <f>IF(OR(Table1[[#This Row],[Rodents]],Table1[[#This Row],[Human]],Table1[[#This Row],[Pig]]),NOT(OR(Table1[[#This Row],[Inhaled/Intratracheal/intranasal]],Table1[[#This Row],[Dermal]],Table1[[#This Row],[Injected]])),"NA")</f>
        <v>NA</v>
      </c>
      <c r="AA942" t="b">
        <f>OR(ISNUMBER(FIND("fish ",C942)),ISNUMBER(FIND("Fish ",C942)),ISNUMBER(FIND("aquatic",C942)),ISNUMBER(FIND("daphnids",C942)),ISNUMBER(FIND("Carcinus maenas",C942)),ISNUMBER(FIND("Daphnia",C942)),ISNUMBER(FIND("Ruditapes philippinarum",C942)),ISNUMBER(FIND("daphnia",C942)),ISNUMBER(FIND("marine",C942)),ISNUMBER(FIND("mussel",C942)),ISNUMBER(FIND("algae",C942)),ISNUMBER(FIND("Donax faba",C942)),ISNUMBER(FIND("estuarine",C942)),ISNUMBER(FIND("snail",C942)),ISNUMBER(FIND("Prorocentrum donghaiense",C942)) )</f>
        <v>0</v>
      </c>
      <c r="AB942" t="b">
        <f>OR(ISNUMBER(FIND(" rat ",C942)),ISNUMBER(FIND(" rats ",C942)),ISNUMBER(FIND(" Rats ",C942)),ISNUMBER(FIND(" Rat ",C942)),ISNUMBER(FIND(" rat.",C942)),ISNUMBER(FIND(" rats.",C942)),ISNUMBER(FIND("mouse",C942)),ISNUMBER(FIND("mice",C942)), ISNUMBER(FIND(" Mice",C942)))</f>
        <v>0</v>
      </c>
      <c r="AC942" t="b">
        <f>OR(ISNUMBER(FIND(" cell ",C942)),ISNUMBER(FIND("fibroblast",C942)),ISNUMBER(FIND("macrophage",C942)),ISNUMBER(FIND("epithelial",C942)),ISNUMBER(FIND("endothelial",C942)),ISNUMBER(FIND("neuron",C942)),ISNUMBER(FIND(" cells ",C942)),ISNUMBER(FIND("RBC",C942)),ISNUMBER(FIND("mitochond",C942)),ISNUMBER(FIND("adipocyte",C942)),ISNUMBER(FIND("osteo",C942)),ISNUMBER(FIND("keratin",C942)),ISNUMBER(FIND(" cell's ",C942)),ISNUMBER(FIND("eukary",C942)),ISNUMBER(FIND("sperm",C942)))</f>
        <v>1</v>
      </c>
      <c r="AD942" t="b">
        <f>OR(ISNUMBER(FIND("human",B942)),ISNUMBER(FIND("workers",B942)),ISNUMBER(FIND("workforces",B942)),ISNUMBER(FIND("occupational",B942)),ISNUMBER(FIND("Case report",B942)),ISNUMBER(FIND("Workplaces",B942)),ISNUMBER(FIND("worker",B942)))</f>
        <v>0</v>
      </c>
      <c r="AE942" t="b">
        <f>OR(ISNUMBER(FIND(" plant ",C942)),ISNUMBER(FIND("Plant ",C942)),ISNUMBER(FIND("tomato",C942)),ISNUMBER(FIND("plants",C942)),ISNUMBER(FIND("Plants",C942)),ISNUMBER(FIND("algae",C942)),ISNUMBER(FIND("lettuce",C942)),ISNUMBER(FIND("green gram sprouts ",C942)),ISNUMBER(FIND("Cucurbita pepo",C942)),ISNUMBER(FIND("bean ",C942)),ISNUMBER(FIND("chloroplast",C942)),ISNUMBER(FIND("chlorophyll",C942)),ISNUMBER(FIND("seedling",C942)),ISNUMBER(FIND("canola",C942)),ISNUMBER(FIND("shoot",C942)),ISNUMBER(FIND("photosynthes",C942)),ISNUMBER(FIND(" leaves ",C942)),,ISNUMBER(FIND("agriculture",C942)),ISNUMBER(FIND(" crops ",C942)))</f>
        <v>0</v>
      </c>
      <c r="AF942" t="b">
        <f>OR(ISNUMBER(FIND("bacteria",C942)),ISNUMBER(FIND("Bacteria",C942)),ISNUMBER(FIND("Bacterium",C942)),ISNUMBER(FIND("bacterium",C942)),ISNUMBER(FIND(" coli ",C942)))</f>
        <v>0</v>
      </c>
      <c r="AG942" t="b">
        <f>OR(ISNUMBER(FIND("fungi",C942)),ISNUMBER(FIND("Fungi",C942)),ISNUMBER(FIND("fungus",C942)),ISNUMBER(FIND("Fungus",C942)),ISNUMBER(FIND("mushroom",C942)),ISNUMBER(FIND("Mushroom",C942)),ISNUMBER(FIND(" mold ",C942)))</f>
        <v>0</v>
      </c>
      <c r="AH942" t="b">
        <f>OR(ISNUMBER(FIND("Pig ",C942)),ISNUMBER(FIND("pig ",C942)),ISNUMBER(FIND("Pigs ",C942)),ISNUMBER(FIND("pigs ",C942)))</f>
        <v>0</v>
      </c>
      <c r="AI942" t="b">
        <f>OR(ISNUMBER(FIND(" C. elegans",C942)),ISNUMBER(FIND("Caenorhabditis elegans",C942)),ISNUMBER(FIND("earthworms",C942)),ISNUMBER(FIND(" Ficopomatus enigmaticus",C942)),ISNUMBER(FIND("larva",C942)),ISNUMBER(FIND("Lumbriculus variegatus",C942)),ISNUMBER(FIND("nematode",C942)))</f>
        <v>0</v>
      </c>
      <c r="AJ942" t="b">
        <f>NOT(OR(AA942,AB942,AC942,AD942,AE942,AF942,AG942,AH942,AI942))</f>
        <v>0</v>
      </c>
      <c r="AL942" t="b">
        <f>OR(AA942,AB942,AD942,AE942,AF942,AG942,AH942,AI942)</f>
        <v>0</v>
      </c>
      <c r="AM942" t="b">
        <f>IF(Table1[[#This Row],[In vivo?]],IF(Table1[[#This Row],[Cell]],FALSE,TRUE),FALSE)</f>
        <v>0</v>
      </c>
      <c r="AN942" t="b">
        <f>AND(AC942,AL942)</f>
        <v>0</v>
      </c>
      <c r="AO942" t="b">
        <f>IF(Table1[[#This Row],[Cell]],IF(Table1[[#This Row],[In vivo?]],FALSE,TRUE),FALSE)</f>
        <v>1</v>
      </c>
      <c r="AP942" t="b">
        <f>NOT(OR(Table1[[#This Row],[In vivo?]],Table1[[#This Row],[Only in Cell]]))</f>
        <v>0</v>
      </c>
      <c r="AQ942" t="str">
        <f>IF(OR(Table1[[#This Row],[Rodents]],Table1[[#This Row],[Human]],Table1[[#This Row],[Pig]]),OR(ISNUMBER(FIND("pulmonary",C942)),ISNUMBER(FIND("lung",C942))),"NA")</f>
        <v>NA</v>
      </c>
      <c r="AR942" t="str">
        <f>IF(OR(Table1[[#This Row],[Rodents]],Table1[[#This Row],[Human]],Table1[[#This Row],[Pig]]),OR(ISNUMBER(FIND("skin",C942)),ISNUMBER(FIND("dermal",C942))),"NA")</f>
        <v>NA</v>
      </c>
      <c r="AS942" t="str">
        <f>IF(OR(Table1[[#This Row],[Rodents]],Table1[[#This Row],[Human]],Table1[[#This Row],[Pig]]),OR(ISNUMBER(FIND("liver",C942)),ISNUMBER(FIND("hepat",C942))),"NA")</f>
        <v>NA</v>
      </c>
      <c r="AT942" t="str">
        <f>IF(OR(Table1[[#This Row],[Rodents]],Table1[[#This Row],[Human]],Table1[[#This Row],[Pig]]),OR(ISNUMBER(FIND("kidney",C942)),ISNUMBER(FIND("neph",C942))),"NA")</f>
        <v>NA</v>
      </c>
      <c r="AU942" t="str">
        <f>IF(OR(Table1[[#This Row],[Rodents]],Table1[[#This Row],[Human]],Table1[[#This Row],[Pig]]),OR(ISNUMBER(FIND("brain",C942)),ISNUMBER(FIND("neur",C942)),ISNUMBER(FIND("nerv",C942))),"NA")</f>
        <v>NA</v>
      </c>
      <c r="AV942" t="str">
        <f>IF(OR(Table1[[#This Row],[Rodents]],Table1[[#This Row],[Human]],Table1[[#This Row],[Pig]]),OR(ISNUMBER(FIND("heart",C942)),ISNUMBER(FIND("cardi",C942))),"NA")</f>
        <v>NA</v>
      </c>
      <c r="AW942" t="str">
        <f>IF(OR(Table1[[#This Row],[Rodents]],Table1[[#This Row],[Human]],Table1[[#This Row],[Pig]]),OR(ISNUMBER(FIND("gastro",C942)),ISNUMBER(FIND("intesti",C942)),ISNUMBER(FIND("stomach",C942))),"NA")</f>
        <v>NA</v>
      </c>
      <c r="AX942" t="str">
        <f>IF(OR(Table1[[#This Row],[Rodents]],Table1[[#This Row],[Human]],Table1[[#This Row],[Pig]]),NOT(OR(AQ942,AR942,AS942,AT942,AU942,AV942,AW942)),"NA")</f>
        <v>NA</v>
      </c>
      <c r="AY942" t="b">
        <f>OR(ISNUMBER(FIND("SWCNT",C942)),ISNUMBER(FIND("SWNT",C942)),ISNUMBER(FIND("single-wall",C942)),ISNUMBER(FIND("single wall",C942)),ISNUMBER(FIND("Single wall",C942)),ISNUMBER(FIND("Single-wall",C942)),ISNUMBER(FIND("SWCNT",B942)),ISNUMBER(FIND("SWNT",B942)),ISNUMBER(FIND("single-wall",B942)),ISNUMBER(FIND("single wall",B942)),ISNUMBER(FIND("Single-wall",B942)),ISNUMBER(FIND("Single wall",B942)))</f>
        <v>0</v>
      </c>
      <c r="AZ942" t="b">
        <f>OR(ISNUMBER(FIND("MWCNT",C942)),ISNUMBER(FIND("MWNT",C942)),ISNUMBER(FIND("multi-wall",C942)),ISNUMBER(FIND("multi wall",C942)),ISNUMBER(FIND("multiwall",C942)),ISNUMBER(FIND("Multi-wall",C942)),ISNUMBER(FIND("Multi wall",C942)),ISNUMBER(FIND("Multiwall",C942)),ISNUMBER(FIND("MWCNT",B942)),ISNUMBER(FIND("MWNT",B942)),ISNUMBER(FIND("multi-wall",B942)),ISNUMBER(FIND("multi wall",B942)),ISNUMBER(FIND("multiwall",B942)),ISNUMBER(FIND("Multi-wall",B942)),ISNUMBER(FIND("Multi wall",B942)),ISNUMBER(FIND("Multiwall",B942)),ISNUMBER(FIND("Double-wall",B942)),ISNUMBER(FIND("Double wall",B942)),ISNUMBER(FIND("Doublewall",B942)),ISNUMBER(FIND("double-wall",B942)),ISNUMBER(FIND("double wall",B942)),ISNUMBER(FIND("doublewall",B942)))</f>
        <v>1</v>
      </c>
      <c r="BA942" t="b">
        <f>AND(Table1[[#This Row],[SWCNT]],Table1[[#This Row],[MWCNT]])</f>
        <v>0</v>
      </c>
      <c r="BB942" t="b">
        <f>IF(Table1[[#This Row],[SWCNT]]=TRUE,FALSE,IF(Table1[[#This Row],[MWCNT]]=TRUE,FALSE,TRUE))</f>
        <v>0</v>
      </c>
      <c r="BC942" s="18"/>
    </row>
    <row r="943" spans="1:55" ht="240.5">
      <c r="A943" t="s">
        <v>4357</v>
      </c>
      <c r="B943" s="2" t="s">
        <v>4358</v>
      </c>
      <c r="C943" s="16" t="s">
        <v>4359</v>
      </c>
      <c r="D943" s="17" t="s">
        <v>1752</v>
      </c>
      <c r="E943" s="2">
        <v>2012</v>
      </c>
      <c r="F943" t="b">
        <f>OR(ISNUMBER(FIND("cytotoxic",C943)),ISNUMBER(FIND("Cytotoxic",C943)),ISNUMBER(FIND("cellular toxicity",C943)),ISNUMBER(FIND("cell death",C943)),ISNUMBER(FIND("viable",C943)),ISNUMBER(FIND("phytotoxic",C943)),ISNUMBER(FIND("acute toxicity",C943)),ISNUMBER(FIND("MTT",C943)),ISNUMBER(FIND("survival",C943)),ISNUMBER(FIND("prolifer",C943)),ISNUMBER(FIND("apoptosis",C943)),ISNUMBER(FIND("neurotoxic",C943)),ISNUMBER(FIND("  lysis ",C943)),ISNUMBER(FIND("necrosis",C943)),ISNUMBER(FIND("cellular death",C943))*3,ISNUMBER(FIND("LDH",C943)),ISNUMBER(FIND("Acute toxicity",C943)))</f>
        <v>0</v>
      </c>
      <c r="G943" t="b">
        <f>OR(ISNUMBER(FIND("genotoxic",C943)),ISNUMBER(FIND("genotoxicity",C943)),ISNUMBER(FIND("DNA damage",C943)),ISNUMBER(FIND("DNA",C943)),ISNUMBER(FIND("RNA",C943)),ISNUMBER(FIND("mesothelioma",C943)),ISNUMBER(FIND("carcino",C943)),ISNUMBER(FIND("mutagen",C943)),ISNUMBER(FIND("genetic",C943)))</f>
        <v>0</v>
      </c>
      <c r="H943" t="b">
        <f>OR(ISNUMBER(FIND("inflammatory",C943)),ISNUMBER(FIND("inflamm",C943)))</f>
        <v>0</v>
      </c>
      <c r="I943" t="b">
        <f>OR(ISNUMBER(FIND("immune",C943)),ISNUMBER(FIND("immunological",C943)),ISNUMBER(FIND("interleuk",C943)),ISNUMBER(FIND("platelet activation",C943)),ISNUMBER(FIND("monocyte",C943)),ISNUMBER(FIND("leukocyte",C943)),ISNUMBER(FIND("cytokine",C943)),ISNUMBER(FIND("CD4",C943)),ISNUMBER(FIND("CD8",C943)),ISNUMBER(FIND("T-cell",C943)))</f>
        <v>1</v>
      </c>
      <c r="J943" t="b">
        <f>OR(ISNUMBER(FIND("reactive oxygen",C943)),ISNUMBER(FIND("ROS",C943)),ISNUMBER(FIND("free radical",C943)),ISNUMBER(FIND("oxidative stress",C943)),ISNUMBER(FIND("peroxid",C943)),ISNUMBER(FIND("oxidative",C943)),ISNUMBER(FIND("antioxid",C943)))</f>
        <v>0</v>
      </c>
      <c r="K943" t="b">
        <f>OR(ISNUMBER(FIND("autophag",C943)))</f>
        <v>0</v>
      </c>
      <c r="L943" t="b">
        <f>OR(ISNUMBER(FIND("morpholog",C943)))</f>
        <v>0</v>
      </c>
      <c r="M943" t="b">
        <f>OR(ISNUMBER(FIND("fibrosis",C943)),ISNUMBER(FIND("Fibrosis",C943)),ISNUMBER(FIND("fibrot",C943)))</f>
        <v>0</v>
      </c>
      <c r="N943" t="b">
        <f>OR(ISNUMBER(FIND("offspring",C943)),ISNUMBER(FIND("Parental",C943)),ISNUMBER(FIND("parental",C943)),ISNUMBER(FIND("germline",C943)),ISNUMBER(FIND("reproduc",C943)),ISNUMBER(FIND("embryo",C943)))</f>
        <v>0</v>
      </c>
      <c r="O943" t="b">
        <f>OR(ISNUMBER(FIND("metabol",C943)),ISNUMBER(FIND("Metabol",C943)),ISNUMBER(FIND("digest",C943)),ISNUMBER(FIND("mitochon",C943)))</f>
        <v>0</v>
      </c>
      <c r="P943" t="b">
        <f>OR(ISNUMBER(FIND("ecotox",C943)),ISNUMBER(FIND("Ecotox",B943)),ISNUMBER(FIND("ecotox",B943)),ISNUMBER(FIND("Ecotox",C943)))</f>
        <v>0</v>
      </c>
      <c r="Q943" t="b">
        <f>OR(ISNUMBER(FIND("Bioaccum",C943)),ISNUMBER(FIND("bioaccum",C943)),ISNUMBER(FIND("accum",C943)))</f>
        <v>0</v>
      </c>
      <c r="R943" t="b">
        <f>OR(ISNUMBER(FIND("Occupation",C943)),ISNUMBER(FIND("occupation",C943)),ISNUMBER(FIND("worker",C943)),ISNUMBER(FIND("workforce",C943)))</f>
        <v>0</v>
      </c>
      <c r="S943" t="b">
        <f>NOT(OR(F943,G943,H943,I943,J943,K943,L943,M943,N943,O943,P943,Q943,R943))</f>
        <v>0</v>
      </c>
      <c r="U943" t="b">
        <f>OR(Table1[[#This Row],[Inflammation]],Table1[[#This Row],[Immune]])</f>
        <v>1</v>
      </c>
      <c r="V943" t="str">
        <f>IF(OR(Table1[[#This Row],[Rodents]],Table1[[#This Row],[Human]],Table1[[#This Row],[Pig]]),OR(ISNUMBER(FIND("intratrach",C943)),ISNUMBER(FIND("nasal ",C943)),ISNUMBER(FIND("instill",C943))),"NA")</f>
        <v>NA</v>
      </c>
      <c r="W943" t="str">
        <f>IF(OR(Table1[[#This Row],[Rodents]],Table1[[#This Row],[Human]],Table1[[#This Row],[Pig]]),OR(ISNUMBER(FIND("dermal",C943)),ISNUMBER(FIND("skin ",C943))),"NA")</f>
        <v>NA</v>
      </c>
      <c r="X943" t="str">
        <f>IF(OR(Table1[[#This Row],[Rodents]],Table1[[#This Row],[Human]],Table1[[#This Row],[Pig]]),OR(ISNUMBER(FIND("injected",C943)),ISNUMBER(FIND("periton",C943)),ISNUMBER(FIND("intrascrot",C943))),"NA")</f>
        <v>NA</v>
      </c>
      <c r="Y943" t="str">
        <f>IF(OR(Table1[[#This Row],[Rodents]],Table1[[#This Row],[Human]],Table1[[#This Row],[Pig]]),NOT(OR(Table1[[#This Row],[Inhaled/Intratracheal/intranasal]],Table1[[#This Row],[Dermal]],Table1[[#This Row],[Injected]])),"NA")</f>
        <v>NA</v>
      </c>
      <c r="AA943" t="b">
        <f>OR(ISNUMBER(FIND("fish ",C943)),ISNUMBER(FIND("Fish ",C943)),ISNUMBER(FIND("aquatic",C943)),ISNUMBER(FIND("daphnids",C943)),ISNUMBER(FIND("Carcinus maenas",C943)),ISNUMBER(FIND("Daphnia",C943)),ISNUMBER(FIND("Ruditapes philippinarum",C943)),ISNUMBER(FIND("daphnia",C943)),ISNUMBER(FIND("marine",C943)),ISNUMBER(FIND("mussel",C943)),ISNUMBER(FIND("algae",C943)),ISNUMBER(FIND("Donax faba",C943)),ISNUMBER(FIND("estuarine",C943)),ISNUMBER(FIND("snail",C943)),ISNUMBER(FIND("Prorocentrum donghaiense",C943)) )</f>
        <v>0</v>
      </c>
      <c r="AB943" t="b">
        <f>OR(ISNUMBER(FIND(" rat ",C943)),ISNUMBER(FIND(" rats ",C943)),ISNUMBER(FIND(" Rats ",C943)),ISNUMBER(FIND(" Rat ",C943)),ISNUMBER(FIND(" rat.",C943)),ISNUMBER(FIND(" rats.",C943)),ISNUMBER(FIND("mouse",C943)),ISNUMBER(FIND("mice",C943)), ISNUMBER(FIND(" Mice",C943)))</f>
        <v>0</v>
      </c>
      <c r="AC943" t="b">
        <f>OR(ISNUMBER(FIND(" cell ",C943)),ISNUMBER(FIND("fibroblast",C943)),ISNUMBER(FIND("macrophage",C943)),ISNUMBER(FIND("epithelial",C943)),ISNUMBER(FIND("endothelial",C943)),ISNUMBER(FIND("neuron",C943)),ISNUMBER(FIND(" cells ",C943)),ISNUMBER(FIND("RBC",C943)),ISNUMBER(FIND("mitochond",C943)),ISNUMBER(FIND("adipocyte",C943)),ISNUMBER(FIND("osteo",C943)),ISNUMBER(FIND("keratin",C943)),ISNUMBER(FIND(" cell's ",C943)),ISNUMBER(FIND("eukary",C943)),ISNUMBER(FIND("sperm",C943)))</f>
        <v>0</v>
      </c>
      <c r="AD943" t="b">
        <f>OR(ISNUMBER(FIND("human",B943)),ISNUMBER(FIND("workers",B943)),ISNUMBER(FIND("workforces",B943)),ISNUMBER(FIND("occupational",B943)),ISNUMBER(FIND("Case report",B943)),ISNUMBER(FIND("Workplaces",B943)),ISNUMBER(FIND("worker",B943)))</f>
        <v>0</v>
      </c>
      <c r="AE943" t="b">
        <f>OR(ISNUMBER(FIND(" plant ",C943)),ISNUMBER(FIND("Plant ",C943)),ISNUMBER(FIND("tomato",C943)),ISNUMBER(FIND("plants",C943)),ISNUMBER(FIND("Plants",C943)),ISNUMBER(FIND("algae",C943)),ISNUMBER(FIND("lettuce",C943)),ISNUMBER(FIND("green gram sprouts ",C943)),ISNUMBER(FIND("Cucurbita pepo",C943)),ISNUMBER(FIND("bean ",C943)),ISNUMBER(FIND("chloroplast",C943)),ISNUMBER(FIND("chlorophyll",C943)),ISNUMBER(FIND("seedling",C943)),ISNUMBER(FIND("canola",C943)),ISNUMBER(FIND("shoot",C943)),ISNUMBER(FIND("photosynthes",C943)),ISNUMBER(FIND(" leaves ",C943)),,ISNUMBER(FIND("agriculture",C943)),ISNUMBER(FIND(" crops ",C943)))</f>
        <v>0</v>
      </c>
      <c r="AF943" t="b">
        <f>OR(ISNUMBER(FIND("bacteria",C943)),ISNUMBER(FIND("Bacteria",C943)),ISNUMBER(FIND("Bacterium",C943)),ISNUMBER(FIND("bacterium",C943)),ISNUMBER(FIND(" coli ",C943)))</f>
        <v>0</v>
      </c>
      <c r="AG943" t="b">
        <f>OR(ISNUMBER(FIND("fungi",C943)),ISNUMBER(FIND("Fungi",C943)),ISNUMBER(FIND("fungus",C943)),ISNUMBER(FIND("Fungus",C943)),ISNUMBER(FIND("mushroom",C943)),ISNUMBER(FIND("Mushroom",C943)),ISNUMBER(FIND(" mold ",C943)))</f>
        <v>0</v>
      </c>
      <c r="AH943" t="b">
        <f>OR(ISNUMBER(FIND("Pig ",C943)),ISNUMBER(FIND("pig ",C943)),ISNUMBER(FIND("Pigs ",C943)),ISNUMBER(FIND("pigs ",C943)))</f>
        <v>0</v>
      </c>
      <c r="AI943" t="b">
        <f>OR(ISNUMBER(FIND(" C. elegans",C943)),ISNUMBER(FIND("Caenorhabditis elegans",C943)),ISNUMBER(FIND("earthworms",C943)),ISNUMBER(FIND(" Ficopomatus enigmaticus",C943)),ISNUMBER(FIND("larva",C943)),ISNUMBER(FIND("Lumbriculus variegatus",C943)),ISNUMBER(FIND("nematode",C943)))</f>
        <v>0</v>
      </c>
      <c r="AJ943" t="b">
        <f>NOT(OR(AA943,AB943,AC943,AD943,AE943,AF943,AG943,AH943,AI943))</f>
        <v>1</v>
      </c>
      <c r="AL943" t="b">
        <f>OR(AA943,AB943,AD943,AE943,AF943,AG943,AH943,AI943)</f>
        <v>0</v>
      </c>
      <c r="AM943" t="b">
        <f>IF(Table1[[#This Row],[In vivo?]],IF(Table1[[#This Row],[Cell]],FALSE,TRUE),FALSE)</f>
        <v>0</v>
      </c>
      <c r="AN943" t="b">
        <f>AND(AC943,AL943)</f>
        <v>0</v>
      </c>
      <c r="AO943" t="b">
        <f>IF(Table1[[#This Row],[Cell]],IF(Table1[[#This Row],[In vivo?]],FALSE,TRUE),FALSE)</f>
        <v>0</v>
      </c>
      <c r="AP943" t="b">
        <f>NOT(OR(Table1[[#This Row],[In vivo?]],Table1[[#This Row],[Only in Cell]]))</f>
        <v>1</v>
      </c>
      <c r="AQ943" t="str">
        <f>IF(OR(Table1[[#This Row],[Rodents]],Table1[[#This Row],[Human]],Table1[[#This Row],[Pig]]),OR(ISNUMBER(FIND("pulmonary",C943)),ISNUMBER(FIND("lung",C943))),"NA")</f>
        <v>NA</v>
      </c>
      <c r="AR943" t="str">
        <f>IF(OR(Table1[[#This Row],[Rodents]],Table1[[#This Row],[Human]],Table1[[#This Row],[Pig]]),OR(ISNUMBER(FIND("skin",C943)),ISNUMBER(FIND("dermal",C943))),"NA")</f>
        <v>NA</v>
      </c>
      <c r="AS943" t="str">
        <f>IF(OR(Table1[[#This Row],[Rodents]],Table1[[#This Row],[Human]],Table1[[#This Row],[Pig]]),OR(ISNUMBER(FIND("liver",C943)),ISNUMBER(FIND("hepat",C943))),"NA")</f>
        <v>NA</v>
      </c>
      <c r="AT943" t="str">
        <f>IF(OR(Table1[[#This Row],[Rodents]],Table1[[#This Row],[Human]],Table1[[#This Row],[Pig]]),OR(ISNUMBER(FIND("kidney",C943)),ISNUMBER(FIND("neph",C943))),"NA")</f>
        <v>NA</v>
      </c>
      <c r="AU943" t="str">
        <f>IF(OR(Table1[[#This Row],[Rodents]],Table1[[#This Row],[Human]],Table1[[#This Row],[Pig]]),OR(ISNUMBER(FIND("brain",C943)),ISNUMBER(FIND("neur",C943)),ISNUMBER(FIND("nerv",C943))),"NA")</f>
        <v>NA</v>
      </c>
      <c r="AV943" t="str">
        <f>IF(OR(Table1[[#This Row],[Rodents]],Table1[[#This Row],[Human]],Table1[[#This Row],[Pig]]),OR(ISNUMBER(FIND("heart",C943)),ISNUMBER(FIND("cardi",C943))),"NA")</f>
        <v>NA</v>
      </c>
      <c r="AW943" t="str">
        <f>IF(OR(Table1[[#This Row],[Rodents]],Table1[[#This Row],[Human]],Table1[[#This Row],[Pig]]),OR(ISNUMBER(FIND("gastro",C943)),ISNUMBER(FIND("intesti",C943)),ISNUMBER(FIND("stomach",C943))),"NA")</f>
        <v>NA</v>
      </c>
      <c r="AX943" t="str">
        <f>IF(OR(Table1[[#This Row],[Rodents]],Table1[[#This Row],[Human]],Table1[[#This Row],[Pig]]),NOT(OR(AQ943,AR943,AS943,AT943,AU943,AV943,AW943)),"NA")</f>
        <v>NA</v>
      </c>
      <c r="AY943" t="b">
        <f>OR(ISNUMBER(FIND("SWCNT",C943)),ISNUMBER(FIND("SWNT",C943)),ISNUMBER(FIND("single-wall",C943)),ISNUMBER(FIND("single wall",C943)),ISNUMBER(FIND("Single wall",C943)),ISNUMBER(FIND("Single-wall",C943)),ISNUMBER(FIND("SWCNT",B943)),ISNUMBER(FIND("SWNT",B943)),ISNUMBER(FIND("single-wall",B943)),ISNUMBER(FIND("single wall",B943)),ISNUMBER(FIND("Single-wall",B943)),ISNUMBER(FIND("Single wall",B943)))</f>
        <v>0</v>
      </c>
      <c r="AZ943" t="b">
        <f>OR(ISNUMBER(FIND("MWCNT",C943)),ISNUMBER(FIND("MWNT",C943)),ISNUMBER(FIND("multi-wall",C943)),ISNUMBER(FIND("multi wall",C943)),ISNUMBER(FIND("multiwall",C943)),ISNUMBER(FIND("Multi-wall",C943)),ISNUMBER(FIND("Multi wall",C943)),ISNUMBER(FIND("Multiwall",C943)),ISNUMBER(FIND("MWCNT",B943)),ISNUMBER(FIND("MWNT",B943)),ISNUMBER(FIND("multi-wall",B943)),ISNUMBER(FIND("multi wall",B943)),ISNUMBER(FIND("multiwall",B943)),ISNUMBER(FIND("Multi-wall",B943)),ISNUMBER(FIND("Multi wall",B943)),ISNUMBER(FIND("Multiwall",B943)),ISNUMBER(FIND("Double-wall",B943)),ISNUMBER(FIND("Double wall",B943)),ISNUMBER(FIND("Doublewall",B943)),ISNUMBER(FIND("double-wall",B943)),ISNUMBER(FIND("double wall",B943)),ISNUMBER(FIND("doublewall",B943)))</f>
        <v>1</v>
      </c>
      <c r="BA943" t="b">
        <f>AND(Table1[[#This Row],[SWCNT]],Table1[[#This Row],[MWCNT]])</f>
        <v>0</v>
      </c>
      <c r="BB943" t="b">
        <f>IF(Table1[[#This Row],[SWCNT]]=TRUE,FALSE,IF(Table1[[#This Row],[MWCNT]]=TRUE,FALSE,TRUE))</f>
        <v>0</v>
      </c>
      <c r="BC943" s="18"/>
    </row>
    <row r="944" spans="1:55" ht="166.5">
      <c r="A944" t="s">
        <v>4820</v>
      </c>
      <c r="B944" s="2" t="s">
        <v>4822</v>
      </c>
      <c r="C944" s="16" t="s">
        <v>4824</v>
      </c>
      <c r="D944" s="17" t="s">
        <v>403</v>
      </c>
      <c r="E944" s="2">
        <v>2011</v>
      </c>
      <c r="F944" t="b">
        <f>OR(ISNUMBER(FIND("cytotoxic",C944)),ISNUMBER(FIND("Cytotoxic",C944)),ISNUMBER(FIND("cellular toxicity",C944)),ISNUMBER(FIND("cell death",C944)),ISNUMBER(FIND("viable",C944)),ISNUMBER(FIND("phytotoxic",C944)),ISNUMBER(FIND("acute toxicity",C944)),ISNUMBER(FIND("MTT",C944)),ISNUMBER(FIND("survival",C944)),ISNUMBER(FIND("prolifer",C944)),ISNUMBER(FIND("apoptosis",C944)),ISNUMBER(FIND("neurotoxic",C944)),ISNUMBER(FIND("  lysis ",C944)),ISNUMBER(FIND("necrosis",C944)),ISNUMBER(FIND("cellular death",C944))*3,ISNUMBER(FIND("LDH",C944)),ISNUMBER(FIND("Acute toxicity",C944)))</f>
        <v>0</v>
      </c>
      <c r="G944" t="b">
        <f>OR(ISNUMBER(FIND("genotoxic",C944)),ISNUMBER(FIND("genotoxicity",C944)),ISNUMBER(FIND("DNA damage",C944)),ISNUMBER(FIND("DNA",C944)),ISNUMBER(FIND("RNA",C944)),ISNUMBER(FIND("mesothelioma",C944)),ISNUMBER(FIND("carcino",C944)),ISNUMBER(FIND("mutagen",C944)),ISNUMBER(FIND("genetic",C944)))</f>
        <v>0</v>
      </c>
      <c r="H944" t="b">
        <f>OR(ISNUMBER(FIND("inflammatory",C944)),ISNUMBER(FIND("inflamm",C944)))</f>
        <v>0</v>
      </c>
      <c r="I944" t="b">
        <f>OR(ISNUMBER(FIND("immune",C944)),ISNUMBER(FIND("immunological",C944)),ISNUMBER(FIND("interleuk",C944)),ISNUMBER(FIND("platelet activation",C944)),ISNUMBER(FIND("monocyte",C944)),ISNUMBER(FIND("leukocyte",C944)),ISNUMBER(FIND("cytokine",C944)),ISNUMBER(FIND("CD4",C944)),ISNUMBER(FIND("CD8",C944)),ISNUMBER(FIND("T-cell",C944)))</f>
        <v>1</v>
      </c>
      <c r="J944" t="b">
        <f>OR(ISNUMBER(FIND("reactive oxygen",C944)),ISNUMBER(FIND("ROS",C944)),ISNUMBER(FIND("free radical",C944)),ISNUMBER(FIND("oxidative stress",C944)),ISNUMBER(FIND("peroxid",C944)),ISNUMBER(FIND("oxidative",C944)),ISNUMBER(FIND("antioxid",C944)))</f>
        <v>0</v>
      </c>
      <c r="K944" t="b">
        <f>OR(ISNUMBER(FIND("autophag",C944)))</f>
        <v>0</v>
      </c>
      <c r="L944" t="b">
        <f>OR(ISNUMBER(FIND("morpholog",C944)))</f>
        <v>0</v>
      </c>
      <c r="M944" t="b">
        <f>OR(ISNUMBER(FIND("fibrosis",C944)),ISNUMBER(FIND("Fibrosis",C944)),ISNUMBER(FIND("fibrot",C944)))</f>
        <v>0</v>
      </c>
      <c r="N944" t="b">
        <f>OR(ISNUMBER(FIND("offspring",C944)),ISNUMBER(FIND("Parental",C944)),ISNUMBER(FIND("parental",C944)),ISNUMBER(FIND("germline",C944)),ISNUMBER(FIND("reproduc",C944)),ISNUMBER(FIND("embryo",C944)))</f>
        <v>0</v>
      </c>
      <c r="O944" t="b">
        <f>OR(ISNUMBER(FIND("metabol",C944)),ISNUMBER(FIND("Metabol",C944)),ISNUMBER(FIND("digest",C944)),ISNUMBER(FIND("mitochon",C944)))</f>
        <v>0</v>
      </c>
      <c r="P944" t="b">
        <f>OR(ISNUMBER(FIND("ecotox",C944)),ISNUMBER(FIND("Ecotox",B944)),ISNUMBER(FIND("ecotox",B944)),ISNUMBER(FIND("Ecotox",C944)))</f>
        <v>0</v>
      </c>
      <c r="Q944" t="b">
        <f>OR(ISNUMBER(FIND("Bioaccum",C944)),ISNUMBER(FIND("bioaccum",C944)),ISNUMBER(FIND("accum",C944)))</f>
        <v>0</v>
      </c>
      <c r="R944" t="b">
        <f>OR(ISNUMBER(FIND("Occupation",C944)),ISNUMBER(FIND("occupation",C944)),ISNUMBER(FIND("worker",C944)),ISNUMBER(FIND("workforce",C944)))</f>
        <v>0</v>
      </c>
      <c r="S944" t="b">
        <f>NOT(OR(F944,G944,H944,I944,J944,K944,L944,M944,N944,O944,P944,Q944,R944))</f>
        <v>0</v>
      </c>
      <c r="U944" t="b">
        <f>OR(Table1[[#This Row],[Inflammation]],Table1[[#This Row],[Immune]])</f>
        <v>1</v>
      </c>
      <c r="V944" t="str">
        <f>IF(OR(Table1[[#This Row],[Rodents]],Table1[[#This Row],[Human]],Table1[[#This Row],[Pig]]),OR(ISNUMBER(FIND("intratrach",C944)),ISNUMBER(FIND("nasal ",C944)),ISNUMBER(FIND("instill",C944))),"NA")</f>
        <v>NA</v>
      </c>
      <c r="W944" t="str">
        <f>IF(OR(Table1[[#This Row],[Rodents]],Table1[[#This Row],[Human]],Table1[[#This Row],[Pig]]),OR(ISNUMBER(FIND("dermal",C944)),ISNUMBER(FIND("skin ",C944))),"NA")</f>
        <v>NA</v>
      </c>
      <c r="X944" t="str">
        <f>IF(OR(Table1[[#This Row],[Rodents]],Table1[[#This Row],[Human]],Table1[[#This Row],[Pig]]),OR(ISNUMBER(FIND("injected",C944)),ISNUMBER(FIND("periton",C944)),ISNUMBER(FIND("intrascrot",C944))),"NA")</f>
        <v>NA</v>
      </c>
      <c r="Y944" t="str">
        <f>IF(OR(Table1[[#This Row],[Rodents]],Table1[[#This Row],[Human]],Table1[[#This Row],[Pig]]),NOT(OR(Table1[[#This Row],[Inhaled/Intratracheal/intranasal]],Table1[[#This Row],[Dermal]],Table1[[#This Row],[Injected]])),"NA")</f>
        <v>NA</v>
      </c>
      <c r="AA944" t="b">
        <f>OR(ISNUMBER(FIND("fish ",C944)),ISNUMBER(FIND("Fish ",C944)),ISNUMBER(FIND("aquatic",C944)),ISNUMBER(FIND("daphnids",C944)),ISNUMBER(FIND("Carcinus maenas",C944)),ISNUMBER(FIND("Daphnia",C944)),ISNUMBER(FIND("Ruditapes philippinarum",C944)),ISNUMBER(FIND("daphnia",C944)),ISNUMBER(FIND("marine",C944)),ISNUMBER(FIND("mussel",C944)),ISNUMBER(FIND("algae",C944)),ISNUMBER(FIND("Donax faba",C944)),ISNUMBER(FIND("estuarine",C944)),ISNUMBER(FIND("snail",C944)),ISNUMBER(FIND("Prorocentrum donghaiense",C944)) )</f>
        <v>0</v>
      </c>
      <c r="AB944" t="b">
        <f>OR(ISNUMBER(FIND(" rat ",C944)),ISNUMBER(FIND(" rats ",C944)),ISNUMBER(FIND(" Rats ",C944)),ISNUMBER(FIND(" Rat ",C944)),ISNUMBER(FIND(" rat.",C944)),ISNUMBER(FIND(" rats.",C944)),ISNUMBER(FIND("mouse",C944)),ISNUMBER(FIND("mice",C944)), ISNUMBER(FIND(" Mice",C944)))</f>
        <v>0</v>
      </c>
      <c r="AC944" t="b">
        <f>OR(ISNUMBER(FIND(" cell ",C944)),ISNUMBER(FIND("fibroblast",C944)),ISNUMBER(FIND("macrophage",C944)),ISNUMBER(FIND("epithelial",C944)),ISNUMBER(FIND("endothelial",C944)),ISNUMBER(FIND("neuron",C944)),ISNUMBER(FIND(" cells ",C944)),ISNUMBER(FIND("RBC",C944)),ISNUMBER(FIND("mitochond",C944)),ISNUMBER(FIND("adipocyte",C944)),ISNUMBER(FIND("osteo",C944)),ISNUMBER(FIND("keratin",C944)),ISNUMBER(FIND(" cell's ",C944)),ISNUMBER(FIND("eukary",C944)),ISNUMBER(FIND("sperm",C944)))</f>
        <v>1</v>
      </c>
      <c r="AD944" t="b">
        <f>OR(ISNUMBER(FIND("human",B944)),ISNUMBER(FIND("workers",B944)),ISNUMBER(FIND("workforces",B944)),ISNUMBER(FIND("occupational",B944)),ISNUMBER(FIND("Case report",B944)),ISNUMBER(FIND("Workplaces",B944)),ISNUMBER(FIND("worker",B944)))</f>
        <v>0</v>
      </c>
      <c r="AE944" t="b">
        <f>OR(ISNUMBER(FIND(" plant ",C944)),ISNUMBER(FIND("Plant ",C944)),ISNUMBER(FIND("tomato",C944)),ISNUMBER(FIND("plants",C944)),ISNUMBER(FIND("Plants",C944)),ISNUMBER(FIND("algae",C944)),ISNUMBER(FIND("lettuce",C944)),ISNUMBER(FIND("green gram sprouts ",C944)),ISNUMBER(FIND("Cucurbita pepo",C944)),ISNUMBER(FIND("bean ",C944)),ISNUMBER(FIND("chloroplast",C944)),ISNUMBER(FIND("chlorophyll",C944)),ISNUMBER(FIND("seedling",C944)),ISNUMBER(FIND("canola",C944)),ISNUMBER(FIND("shoot",C944)),ISNUMBER(FIND("photosynthes",C944)),ISNUMBER(FIND(" leaves ",C944)),,ISNUMBER(FIND("agriculture",C944)),ISNUMBER(FIND(" crops ",C944)))</f>
        <v>0</v>
      </c>
      <c r="AF944" t="b">
        <f>OR(ISNUMBER(FIND("bacteria",C944)),ISNUMBER(FIND("Bacteria",C944)),ISNUMBER(FIND("Bacterium",C944)),ISNUMBER(FIND("bacterium",C944)),ISNUMBER(FIND(" coli ",C944)))</f>
        <v>0</v>
      </c>
      <c r="AG944" t="b">
        <f>OR(ISNUMBER(FIND("fungi",C944)),ISNUMBER(FIND("Fungi",C944)),ISNUMBER(FIND("fungus",C944)),ISNUMBER(FIND("Fungus",C944)),ISNUMBER(FIND("mushroom",C944)),ISNUMBER(FIND("Mushroom",C944)),ISNUMBER(FIND(" mold ",C944)))</f>
        <v>0</v>
      </c>
      <c r="AH944" t="b">
        <f>OR(ISNUMBER(FIND("Pig ",C944)),ISNUMBER(FIND("pig ",C944)),ISNUMBER(FIND("Pigs ",C944)),ISNUMBER(FIND("pigs ",C944)))</f>
        <v>0</v>
      </c>
      <c r="AI944" t="b">
        <f>OR(ISNUMBER(FIND(" C. elegans",C944)),ISNUMBER(FIND("Caenorhabditis elegans",C944)),ISNUMBER(FIND("earthworms",C944)),ISNUMBER(FIND(" Ficopomatus enigmaticus",C944)),ISNUMBER(FIND("larva",C944)),ISNUMBER(FIND("Lumbriculus variegatus",C944)),ISNUMBER(FIND("nematode",C944)))</f>
        <v>0</v>
      </c>
      <c r="AJ944" t="b">
        <f>NOT(OR(AA944,AB944,AC944,AD944,AE944,AF944,AG944,AH944,AI944))</f>
        <v>0</v>
      </c>
      <c r="AL944" t="b">
        <f>OR(AA944,AB944,AD944,AE944,AF944,AG944,AH944,AI944)</f>
        <v>0</v>
      </c>
      <c r="AM944" t="b">
        <f>IF(Table1[[#This Row],[In vivo?]],IF(Table1[[#This Row],[Cell]],FALSE,TRUE),FALSE)</f>
        <v>0</v>
      </c>
      <c r="AN944" t="b">
        <f>AND(AC944,AL944)</f>
        <v>0</v>
      </c>
      <c r="AO944" t="b">
        <f>IF(Table1[[#This Row],[Cell]],IF(Table1[[#This Row],[In vivo?]],FALSE,TRUE),FALSE)</f>
        <v>1</v>
      </c>
      <c r="AP944" t="b">
        <f>NOT(OR(Table1[[#This Row],[In vivo?]],Table1[[#This Row],[Only in Cell]]))</f>
        <v>0</v>
      </c>
      <c r="AQ944" t="str">
        <f>IF(OR(Table1[[#This Row],[Rodents]],Table1[[#This Row],[Human]],Table1[[#This Row],[Pig]]),OR(ISNUMBER(FIND("pulmonary",C944)),ISNUMBER(FIND("lung",C944))),"NA")</f>
        <v>NA</v>
      </c>
      <c r="AR944" t="str">
        <f>IF(OR(Table1[[#This Row],[Rodents]],Table1[[#This Row],[Human]],Table1[[#This Row],[Pig]]),OR(ISNUMBER(FIND("skin",C944)),ISNUMBER(FIND("dermal",C944))),"NA")</f>
        <v>NA</v>
      </c>
      <c r="AS944" t="str">
        <f>IF(OR(Table1[[#This Row],[Rodents]],Table1[[#This Row],[Human]],Table1[[#This Row],[Pig]]),OR(ISNUMBER(FIND("liver",C944)),ISNUMBER(FIND("hepat",C944))),"NA")</f>
        <v>NA</v>
      </c>
      <c r="AT944" t="str">
        <f>IF(OR(Table1[[#This Row],[Rodents]],Table1[[#This Row],[Human]],Table1[[#This Row],[Pig]]),OR(ISNUMBER(FIND("kidney",C944)),ISNUMBER(FIND("neph",C944))),"NA")</f>
        <v>NA</v>
      </c>
      <c r="AU944" t="str">
        <f>IF(OR(Table1[[#This Row],[Rodents]],Table1[[#This Row],[Human]],Table1[[#This Row],[Pig]]),OR(ISNUMBER(FIND("brain",C944)),ISNUMBER(FIND("neur",C944)),ISNUMBER(FIND("nerv",C944))),"NA")</f>
        <v>NA</v>
      </c>
      <c r="AV944" t="str">
        <f>IF(OR(Table1[[#This Row],[Rodents]],Table1[[#This Row],[Human]],Table1[[#This Row],[Pig]]),OR(ISNUMBER(FIND("heart",C944)),ISNUMBER(FIND("cardi",C944))),"NA")</f>
        <v>NA</v>
      </c>
      <c r="AW944" t="str">
        <f>IF(OR(Table1[[#This Row],[Rodents]],Table1[[#This Row],[Human]],Table1[[#This Row],[Pig]]),OR(ISNUMBER(FIND("gastro",C944)),ISNUMBER(FIND("intesti",C944)),ISNUMBER(FIND("stomach",C944))),"NA")</f>
        <v>NA</v>
      </c>
      <c r="AX944" t="str">
        <f>IF(OR(Table1[[#This Row],[Rodents]],Table1[[#This Row],[Human]],Table1[[#This Row],[Pig]]),NOT(OR(AQ944,AR944,AS944,AT944,AU944,AV944,AW944)),"NA")</f>
        <v>NA</v>
      </c>
      <c r="AY944" t="b">
        <f>OR(ISNUMBER(FIND("SWCNT",C944)),ISNUMBER(FIND("SWNT",C944)),ISNUMBER(FIND("single-wall",C944)),ISNUMBER(FIND("single wall",C944)),ISNUMBER(FIND("Single wall",C944)),ISNUMBER(FIND("Single-wall",C944)),ISNUMBER(FIND("SWCNT",B944)),ISNUMBER(FIND("SWNT",B944)),ISNUMBER(FIND("single-wall",B944)),ISNUMBER(FIND("single wall",B944)),ISNUMBER(FIND("Single-wall",B944)),ISNUMBER(FIND("Single wall",B944)))</f>
        <v>1</v>
      </c>
      <c r="AZ944" t="b">
        <f>OR(ISNUMBER(FIND("MWCNT",C944)),ISNUMBER(FIND("MWNT",C944)),ISNUMBER(FIND("multi-wall",C944)),ISNUMBER(FIND("multi wall",C944)),ISNUMBER(FIND("multiwall",C944)),ISNUMBER(FIND("Multi-wall",C944)),ISNUMBER(FIND("Multi wall",C944)),ISNUMBER(FIND("Multiwall",C944)),ISNUMBER(FIND("MWCNT",B944)),ISNUMBER(FIND("MWNT",B944)),ISNUMBER(FIND("multi-wall",B944)),ISNUMBER(FIND("multi wall",B944)),ISNUMBER(FIND("multiwall",B944)),ISNUMBER(FIND("Multi-wall",B944)),ISNUMBER(FIND("Multi wall",B944)),ISNUMBER(FIND("Multiwall",B944)),ISNUMBER(FIND("Double-wall",B944)),ISNUMBER(FIND("Double wall",B944)),ISNUMBER(FIND("Doublewall",B944)),ISNUMBER(FIND("double-wall",B944)),ISNUMBER(FIND("double wall",B944)),ISNUMBER(FIND("doublewall",B944)))</f>
        <v>1</v>
      </c>
      <c r="BA944" t="b">
        <f>AND(Table1[[#This Row],[SWCNT]],Table1[[#This Row],[MWCNT]])</f>
        <v>1</v>
      </c>
      <c r="BB944" t="b">
        <f>IF(Table1[[#This Row],[SWCNT]]=TRUE,FALSE,IF(Table1[[#This Row],[MWCNT]]=TRUE,FALSE,TRUE))</f>
        <v>0</v>
      </c>
      <c r="BC944" s="18"/>
    </row>
    <row r="945" spans="1:55" ht="351.5">
      <c r="A945" t="s">
        <v>4849</v>
      </c>
      <c r="B945" s="2" t="s">
        <v>4851</v>
      </c>
      <c r="C945" s="16" t="s">
        <v>4853</v>
      </c>
      <c r="D945" s="17" t="s">
        <v>181</v>
      </c>
      <c r="E945" s="2">
        <v>2011</v>
      </c>
      <c r="F945" t="b">
        <f>OR(ISNUMBER(FIND("cytotoxic",C945)),ISNUMBER(FIND("Cytotoxic",C945)),ISNUMBER(FIND("cellular toxicity",C945)),ISNUMBER(FIND("cell death",C945)),ISNUMBER(FIND("viable",C945)),ISNUMBER(FIND("phytotoxic",C945)),ISNUMBER(FIND("acute toxicity",C945)),ISNUMBER(FIND("MTT",C945)),ISNUMBER(FIND("survival",C945)),ISNUMBER(FIND("prolifer",C945)),ISNUMBER(FIND("apoptosis",C945)),ISNUMBER(FIND("neurotoxic",C945)),ISNUMBER(FIND("  lysis ",C945)),ISNUMBER(FIND("necrosis",C945)),ISNUMBER(FIND("cellular death",C945))*3,ISNUMBER(FIND("LDH",C945)),ISNUMBER(FIND("Acute toxicity",C945)))</f>
        <v>0</v>
      </c>
      <c r="G945" t="b">
        <f>OR(ISNUMBER(FIND("genotoxic",C945)),ISNUMBER(FIND("genotoxicity",C945)),ISNUMBER(FIND("DNA damage",C945)),ISNUMBER(FIND("DNA",C945)),ISNUMBER(FIND("RNA",C945)),ISNUMBER(FIND("mesothelioma",C945)),ISNUMBER(FIND("carcino",C945)),ISNUMBER(FIND("mutagen",C945)),ISNUMBER(FIND("genetic",C945)))</f>
        <v>0</v>
      </c>
      <c r="H945" t="b">
        <f>OR(ISNUMBER(FIND("inflammatory",C945)),ISNUMBER(FIND("inflamm",C945)))</f>
        <v>0</v>
      </c>
      <c r="I945" t="b">
        <f>OR(ISNUMBER(FIND("immune",C945)),ISNUMBER(FIND("immunological",C945)),ISNUMBER(FIND("interleuk",C945)),ISNUMBER(FIND("platelet activation",C945)),ISNUMBER(FIND("monocyte",C945)),ISNUMBER(FIND("leukocyte",C945)),ISNUMBER(FIND("cytokine",C945)),ISNUMBER(FIND("CD4",C945)),ISNUMBER(FIND("CD8",C945)),ISNUMBER(FIND("T-cell",C945)))</f>
        <v>0</v>
      </c>
      <c r="J945" t="b">
        <f>OR(ISNUMBER(FIND("reactive oxygen",C945)),ISNUMBER(FIND("ROS",C945)),ISNUMBER(FIND("free radical",C945)),ISNUMBER(FIND("oxidative stress",C945)),ISNUMBER(FIND("peroxid",C945)),ISNUMBER(FIND("oxidative",C945)),ISNUMBER(FIND("antioxid",C945)))</f>
        <v>0</v>
      </c>
      <c r="K945" t="b">
        <f>OR(ISNUMBER(FIND("autophag",C945)))</f>
        <v>0</v>
      </c>
      <c r="L945" t="b">
        <f>OR(ISNUMBER(FIND("morpholog",C945)))</f>
        <v>0</v>
      </c>
      <c r="M945" t="b">
        <f>OR(ISNUMBER(FIND("fibrosis",C945)),ISNUMBER(FIND("Fibrosis",C945)),ISNUMBER(FIND("fibrot",C945)))</f>
        <v>1</v>
      </c>
      <c r="N945" t="b">
        <f>OR(ISNUMBER(FIND("offspring",C945)),ISNUMBER(FIND("Parental",C945)),ISNUMBER(FIND("parental",C945)),ISNUMBER(FIND("germline",C945)),ISNUMBER(FIND("reproduc",C945)),ISNUMBER(FIND("embryo",C945)))</f>
        <v>0</v>
      </c>
      <c r="O945" t="b">
        <f>OR(ISNUMBER(FIND("metabol",C945)),ISNUMBER(FIND("Metabol",C945)),ISNUMBER(FIND("digest",C945)),ISNUMBER(FIND("mitochon",C945)))</f>
        <v>0</v>
      </c>
      <c r="P945" t="b">
        <f>OR(ISNUMBER(FIND("ecotox",C945)),ISNUMBER(FIND("Ecotox",B945)),ISNUMBER(FIND("ecotox",B945)),ISNUMBER(FIND("Ecotox",C945)))</f>
        <v>0</v>
      </c>
      <c r="Q945" t="b">
        <f>OR(ISNUMBER(FIND("Bioaccum",C945)),ISNUMBER(FIND("bioaccum",C945)),ISNUMBER(FIND("accum",C945)))</f>
        <v>0</v>
      </c>
      <c r="R945" t="b">
        <f>OR(ISNUMBER(FIND("Occupation",C945)),ISNUMBER(FIND("occupation",C945)),ISNUMBER(FIND("worker",C945)),ISNUMBER(FIND("workforce",C945)))</f>
        <v>0</v>
      </c>
      <c r="S945" t="b">
        <f>NOT(OR(F945,G945,H945,I945,J945,K945,L945,M945,N945,O945,P945,Q945,R945))</f>
        <v>0</v>
      </c>
      <c r="U945" t="b">
        <f>OR(Table1[[#This Row],[Inflammation]],Table1[[#This Row],[Immune]])</f>
        <v>0</v>
      </c>
      <c r="V945" t="b">
        <f>IF(OR(Table1[[#This Row],[Rodents]],Table1[[#This Row],[Human]],Table1[[#This Row],[Pig]]),OR(ISNUMBER(FIND("intratrach",C945)),ISNUMBER(FIND("nasal ",C945)),ISNUMBER(FIND("instill",C945))),"NA")</f>
        <v>0</v>
      </c>
      <c r="W945" t="b">
        <f>IF(OR(Table1[[#This Row],[Rodents]],Table1[[#This Row],[Human]],Table1[[#This Row],[Pig]]),OR(ISNUMBER(FIND("dermal",C945)),ISNUMBER(FIND("skin ",C945))),"NA")</f>
        <v>0</v>
      </c>
      <c r="X945" t="b">
        <f>IF(OR(Table1[[#This Row],[Rodents]],Table1[[#This Row],[Human]],Table1[[#This Row],[Pig]]),OR(ISNUMBER(FIND("injected",C945)),ISNUMBER(FIND("periton",C945)),ISNUMBER(FIND("intrascrot",C945))),"NA")</f>
        <v>0</v>
      </c>
      <c r="Y945" t="b">
        <f>IF(OR(Table1[[#This Row],[Rodents]],Table1[[#This Row],[Human]],Table1[[#This Row],[Pig]]),NOT(OR(Table1[[#This Row],[Inhaled/Intratracheal/intranasal]],Table1[[#This Row],[Dermal]],Table1[[#This Row],[Injected]])),"NA")</f>
        <v>1</v>
      </c>
      <c r="AA945" t="b">
        <f>OR(ISNUMBER(FIND("fish ",C945)),ISNUMBER(FIND("Fish ",C945)),ISNUMBER(FIND("aquatic",C945)),ISNUMBER(FIND("daphnids",C945)),ISNUMBER(FIND("Carcinus maenas",C945)),ISNUMBER(FIND("Daphnia",C945)),ISNUMBER(FIND("Ruditapes philippinarum",C945)),ISNUMBER(FIND("daphnia",C945)),ISNUMBER(FIND("marine",C945)),ISNUMBER(FIND("mussel",C945)),ISNUMBER(FIND("algae",C945)),ISNUMBER(FIND("Donax faba",C945)),ISNUMBER(FIND("estuarine",C945)),ISNUMBER(FIND("snail",C945)),ISNUMBER(FIND("Prorocentrum donghaiense",C945)) )</f>
        <v>0</v>
      </c>
      <c r="AB945" t="b">
        <f>OR(ISNUMBER(FIND(" rat ",C945)),ISNUMBER(FIND(" rats ",C945)),ISNUMBER(FIND(" Rats ",C945)),ISNUMBER(FIND(" Rat ",C945)),ISNUMBER(FIND(" rat.",C945)),ISNUMBER(FIND(" rats.",C945)),ISNUMBER(FIND("mouse",C945)),ISNUMBER(FIND("mice",C945)), ISNUMBER(FIND(" Mice",C945)))</f>
        <v>1</v>
      </c>
      <c r="AC945" t="b">
        <f>OR(ISNUMBER(FIND(" cell ",C945)),ISNUMBER(FIND("fibroblast",C945)),ISNUMBER(FIND("macrophage",C945)),ISNUMBER(FIND("epithelial",C945)),ISNUMBER(FIND("endothelial",C945)),ISNUMBER(FIND("neuron",C945)),ISNUMBER(FIND(" cells ",C945)),ISNUMBER(FIND("RBC",C945)),ISNUMBER(FIND("mitochond",C945)),ISNUMBER(FIND("adipocyte",C945)),ISNUMBER(FIND("osteo",C945)),ISNUMBER(FIND("keratin",C945)),ISNUMBER(FIND(" cell's ",C945)),ISNUMBER(FIND("eukary",C945)),ISNUMBER(FIND("sperm",C945)))</f>
        <v>1</v>
      </c>
      <c r="AD945" t="b">
        <f>OR(ISNUMBER(FIND("human",B945)),ISNUMBER(FIND("workers",B945)),ISNUMBER(FIND("workforces",B945)),ISNUMBER(FIND("occupational",B945)),ISNUMBER(FIND("Case report",B945)),ISNUMBER(FIND("Workplaces",B945)),ISNUMBER(FIND("worker",B945)))</f>
        <v>0</v>
      </c>
      <c r="AE945" t="b">
        <f>OR(ISNUMBER(FIND(" plant ",C945)),ISNUMBER(FIND("Plant ",C945)),ISNUMBER(FIND("tomato",C945)),ISNUMBER(FIND("plants",C945)),ISNUMBER(FIND("Plants",C945)),ISNUMBER(FIND("algae",C945)),ISNUMBER(FIND("lettuce",C945)),ISNUMBER(FIND("green gram sprouts ",C945)),ISNUMBER(FIND("Cucurbita pepo",C945)),ISNUMBER(FIND("bean ",C945)),ISNUMBER(FIND("chloroplast",C945)),ISNUMBER(FIND("chlorophyll",C945)),ISNUMBER(FIND("seedling",C945)),ISNUMBER(FIND("canola",C945)),ISNUMBER(FIND("shoot",C945)),ISNUMBER(FIND("photosynthes",C945)),ISNUMBER(FIND(" leaves ",C945)),,ISNUMBER(FIND("agriculture",C945)),ISNUMBER(FIND(" crops ",C945)))</f>
        <v>0</v>
      </c>
      <c r="AF945" t="b">
        <f>OR(ISNUMBER(FIND("bacteria",C945)),ISNUMBER(FIND("Bacteria",C945)),ISNUMBER(FIND("Bacterium",C945)),ISNUMBER(FIND("bacterium",C945)),ISNUMBER(FIND(" coli ",C945)))</f>
        <v>0</v>
      </c>
      <c r="AG945" t="b">
        <f>OR(ISNUMBER(FIND("fungi",C945)),ISNUMBER(FIND("Fungi",C945)),ISNUMBER(FIND("fungus",C945)),ISNUMBER(FIND("Fungus",C945)),ISNUMBER(FIND("mushroom",C945)),ISNUMBER(FIND("Mushroom",C945)),ISNUMBER(FIND(" mold ",C945)))</f>
        <v>0</v>
      </c>
      <c r="AH945" t="b">
        <f>OR(ISNUMBER(FIND("Pig ",C945)),ISNUMBER(FIND("pig ",C945)),ISNUMBER(FIND("Pigs ",C945)),ISNUMBER(FIND("pigs ",C945)))</f>
        <v>0</v>
      </c>
      <c r="AI945" t="b">
        <f>OR(ISNUMBER(FIND(" C. elegans",C945)),ISNUMBER(FIND("Caenorhabditis elegans",C945)),ISNUMBER(FIND("earthworms",C945)),ISNUMBER(FIND(" Ficopomatus enigmaticus",C945)),ISNUMBER(FIND("larva",C945)),ISNUMBER(FIND("Lumbriculus variegatus",C945)),ISNUMBER(FIND("nematode",C945)))</f>
        <v>0</v>
      </c>
      <c r="AJ945" t="b">
        <f>NOT(OR(AA945,AB945,AC945,AD945,AE945,AF945,AG945,AH945,AI945))</f>
        <v>0</v>
      </c>
      <c r="AL945" t="b">
        <f>OR(AA945,AB945,AD945,AE945,AF945,AG945,AH945,AI945)</f>
        <v>1</v>
      </c>
      <c r="AM945" t="b">
        <f>IF(Table1[[#This Row],[In vivo?]],IF(Table1[[#This Row],[Cell]],FALSE,TRUE),FALSE)</f>
        <v>0</v>
      </c>
      <c r="AN945" t="b">
        <f>AND(AC945,AL945)</f>
        <v>1</v>
      </c>
      <c r="AO945" t="b">
        <f>IF(Table1[[#This Row],[Cell]],IF(Table1[[#This Row],[In vivo?]],FALSE,TRUE),FALSE)</f>
        <v>0</v>
      </c>
      <c r="AP945" t="b">
        <f>NOT(OR(Table1[[#This Row],[In vivo?]],Table1[[#This Row],[Only in Cell]]))</f>
        <v>0</v>
      </c>
      <c r="AQ945" t="b">
        <f>IF(OR(Table1[[#This Row],[Rodents]],Table1[[#This Row],[Human]],Table1[[#This Row],[Pig]]),OR(ISNUMBER(FIND("pulmonary",C945)),ISNUMBER(FIND("lung",C945))),"NA")</f>
        <v>1</v>
      </c>
      <c r="AR945" t="b">
        <f>IF(OR(Table1[[#This Row],[Rodents]],Table1[[#This Row],[Human]],Table1[[#This Row],[Pig]]),OR(ISNUMBER(FIND("skin",C945)),ISNUMBER(FIND("dermal",C945))),"NA")</f>
        <v>0</v>
      </c>
      <c r="AS945" t="b">
        <f>IF(OR(Table1[[#This Row],[Rodents]],Table1[[#This Row],[Human]],Table1[[#This Row],[Pig]]),OR(ISNUMBER(FIND("liver",C945)),ISNUMBER(FIND("hepat",C945))),"NA")</f>
        <v>1</v>
      </c>
      <c r="AT945" t="b">
        <f>IF(OR(Table1[[#This Row],[Rodents]],Table1[[#This Row],[Human]],Table1[[#This Row],[Pig]]),OR(ISNUMBER(FIND("kidney",C945)),ISNUMBER(FIND("neph",C945))),"NA")</f>
        <v>0</v>
      </c>
      <c r="AU945" t="b">
        <f>IF(OR(Table1[[#This Row],[Rodents]],Table1[[#This Row],[Human]],Table1[[#This Row],[Pig]]),OR(ISNUMBER(FIND("brain",C945)),ISNUMBER(FIND("neur",C945)),ISNUMBER(FIND("nerv",C945))),"NA")</f>
        <v>0</v>
      </c>
      <c r="AV945" t="b">
        <f>IF(OR(Table1[[#This Row],[Rodents]],Table1[[#This Row],[Human]],Table1[[#This Row],[Pig]]),OR(ISNUMBER(FIND("heart",C945)),ISNUMBER(FIND("cardi",C945))),"NA")</f>
        <v>0</v>
      </c>
      <c r="AW945" t="b">
        <f>IF(OR(Table1[[#This Row],[Rodents]],Table1[[#This Row],[Human]],Table1[[#This Row],[Pig]]),OR(ISNUMBER(FIND("gastro",C945)),ISNUMBER(FIND("intesti",C945)),ISNUMBER(FIND("stomach",C945))),"NA")</f>
        <v>0</v>
      </c>
      <c r="AX945" t="b">
        <f>IF(OR(Table1[[#This Row],[Rodents]],Table1[[#This Row],[Human]],Table1[[#This Row],[Pig]]),NOT(OR(AQ945,AR945,AS945,AT945,AU945,AV945,AW945)),"NA")</f>
        <v>0</v>
      </c>
      <c r="AY945" t="b">
        <f>OR(ISNUMBER(FIND("SWCNT",C945)),ISNUMBER(FIND("SWNT",C945)),ISNUMBER(FIND("single-wall",C945)),ISNUMBER(FIND("single wall",C945)),ISNUMBER(FIND("Single wall",C945)),ISNUMBER(FIND("Single-wall",C945)),ISNUMBER(FIND("SWCNT",B945)),ISNUMBER(FIND("SWNT",B945)),ISNUMBER(FIND("single-wall",B945)),ISNUMBER(FIND("single wall",B945)),ISNUMBER(FIND("Single-wall",B945)),ISNUMBER(FIND("Single wall",B945)))</f>
        <v>1</v>
      </c>
      <c r="AZ945" t="b">
        <f>OR(ISNUMBER(FIND("MWCNT",C945)),ISNUMBER(FIND("MWNT",C945)),ISNUMBER(FIND("multi-wall",C945)),ISNUMBER(FIND("multi wall",C945)),ISNUMBER(FIND("multiwall",C945)),ISNUMBER(FIND("Multi-wall",C945)),ISNUMBER(FIND("Multi wall",C945)),ISNUMBER(FIND("Multiwall",C945)),ISNUMBER(FIND("MWCNT",B945)),ISNUMBER(FIND("MWNT",B945)),ISNUMBER(FIND("multi-wall",B945)),ISNUMBER(FIND("multi wall",B945)),ISNUMBER(FIND("multiwall",B945)),ISNUMBER(FIND("Multi-wall",B945)),ISNUMBER(FIND("Multi wall",B945)),ISNUMBER(FIND("Multiwall",B945)),ISNUMBER(FIND("Double-wall",B945)),ISNUMBER(FIND("Double wall",B945)),ISNUMBER(FIND("Doublewall",B945)),ISNUMBER(FIND("double-wall",B945)),ISNUMBER(FIND("double wall",B945)),ISNUMBER(FIND("doublewall",B945)))</f>
        <v>1</v>
      </c>
      <c r="BA945" t="b">
        <f>AND(Table1[[#This Row],[SWCNT]],Table1[[#This Row],[MWCNT]])</f>
        <v>1</v>
      </c>
      <c r="BB945" t="b">
        <f>IF(Table1[[#This Row],[SWCNT]]=TRUE,FALSE,IF(Table1[[#This Row],[MWCNT]]=TRUE,FALSE,TRUE))</f>
        <v>0</v>
      </c>
      <c r="BC945" s="18"/>
    </row>
    <row r="946" spans="1:55" ht="333">
      <c r="A946" t="s">
        <v>4854</v>
      </c>
      <c r="B946" s="2" t="s">
        <v>4855</v>
      </c>
      <c r="C946" s="16" t="s">
        <v>4856</v>
      </c>
      <c r="D946" s="17" t="s">
        <v>93</v>
      </c>
      <c r="E946" s="2">
        <v>2011</v>
      </c>
      <c r="F946" t="b">
        <f>OR(ISNUMBER(FIND("cytotoxic",C946)),ISNUMBER(FIND("Cytotoxic",C946)),ISNUMBER(FIND("cellular toxicity",C946)),ISNUMBER(FIND("cell death",C946)),ISNUMBER(FIND("viable",C946)),ISNUMBER(FIND("phytotoxic",C946)),ISNUMBER(FIND("acute toxicity",C946)),ISNUMBER(FIND("MTT",C946)),ISNUMBER(FIND("survival",C946)),ISNUMBER(FIND("prolifer",C946)),ISNUMBER(FIND("apoptosis",C946)),ISNUMBER(FIND("neurotoxic",C946)),ISNUMBER(FIND("  lysis ",C946)),ISNUMBER(FIND("necrosis",C946)),ISNUMBER(FIND("cellular death",C946))*3,ISNUMBER(FIND("LDH",C946)),ISNUMBER(FIND("Acute toxicity",C946)))</f>
        <v>0</v>
      </c>
      <c r="G946" t="b">
        <f>OR(ISNUMBER(FIND("genotoxic",C946)),ISNUMBER(FIND("genotoxicity",C946)),ISNUMBER(FIND("DNA damage",C946)),ISNUMBER(FIND("DNA",C946)),ISNUMBER(FIND("RNA",C946)),ISNUMBER(FIND("mesothelioma",C946)),ISNUMBER(FIND("carcino",C946)),ISNUMBER(FIND("mutagen",C946)),ISNUMBER(FIND("genetic",C946)))</f>
        <v>0</v>
      </c>
      <c r="H946" t="b">
        <f>OR(ISNUMBER(FIND("inflammatory",C946)),ISNUMBER(FIND("inflamm",C946)))</f>
        <v>0</v>
      </c>
      <c r="I946" t="b">
        <f>OR(ISNUMBER(FIND("immune",C946)),ISNUMBER(FIND("immunological",C946)),ISNUMBER(FIND("interleuk",C946)),ISNUMBER(FIND("platelet activation",C946)),ISNUMBER(FIND("monocyte",C946)),ISNUMBER(FIND("leukocyte",C946)),ISNUMBER(FIND("cytokine",C946)),ISNUMBER(FIND("CD4",C946)),ISNUMBER(FIND("CD8",C946)),ISNUMBER(FIND("T-cell",C946)))</f>
        <v>0</v>
      </c>
      <c r="J946" t="b">
        <f>OR(ISNUMBER(FIND("reactive oxygen",C946)),ISNUMBER(FIND("ROS",C946)),ISNUMBER(FIND("free radical",C946)),ISNUMBER(FIND("oxidative stress",C946)),ISNUMBER(FIND("peroxid",C946)),ISNUMBER(FIND("oxidative",C946)),ISNUMBER(FIND("antioxid",C946)))</f>
        <v>0</v>
      </c>
      <c r="K946" t="b">
        <f>OR(ISNUMBER(FIND("autophag",C946)))</f>
        <v>0</v>
      </c>
      <c r="L946" t="b">
        <f>OR(ISNUMBER(FIND("morpholog",C946)))</f>
        <v>0</v>
      </c>
      <c r="M946" t="b">
        <f>OR(ISNUMBER(FIND("fibrosis",C946)),ISNUMBER(FIND("Fibrosis",C946)),ISNUMBER(FIND("fibrot",C946)))</f>
        <v>0</v>
      </c>
      <c r="N946" t="b">
        <f>OR(ISNUMBER(FIND("offspring",C946)),ISNUMBER(FIND("Parental",C946)),ISNUMBER(FIND("parental",C946)),ISNUMBER(FIND("germline",C946)),ISNUMBER(FIND("reproduc",C946)),ISNUMBER(FIND("embryo",C946)))</f>
        <v>0</v>
      </c>
      <c r="O946" t="b">
        <f>OR(ISNUMBER(FIND("metabol",C946)),ISNUMBER(FIND("Metabol",C946)),ISNUMBER(FIND("digest",C946)),ISNUMBER(FIND("mitochon",C946)))</f>
        <v>0</v>
      </c>
      <c r="P946" t="b">
        <f>OR(ISNUMBER(FIND("ecotox",C946)),ISNUMBER(FIND("Ecotox",B946)),ISNUMBER(FIND("ecotox",B946)),ISNUMBER(FIND("Ecotox",C946)))</f>
        <v>0</v>
      </c>
      <c r="Q946" t="b">
        <f>OR(ISNUMBER(FIND("Bioaccum",C946)),ISNUMBER(FIND("bioaccum",C946)),ISNUMBER(FIND("accum",C946)))</f>
        <v>0</v>
      </c>
      <c r="R946" t="b">
        <f>OR(ISNUMBER(FIND("Occupation",C946)),ISNUMBER(FIND("occupation",C946)),ISNUMBER(FIND("worker",C946)),ISNUMBER(FIND("workforce",C946)))</f>
        <v>0</v>
      </c>
      <c r="S946" t="b">
        <f>NOT(OR(F946,G946,H946,I946,J946,K946,L946,M946,N946,O946,P946,Q946,R946))</f>
        <v>1</v>
      </c>
      <c r="U946" t="b">
        <f>OR(Table1[[#This Row],[Inflammation]],Table1[[#This Row],[Immune]])</f>
        <v>0</v>
      </c>
      <c r="V946" t="b">
        <f>IF(OR(Table1[[#This Row],[Rodents]],Table1[[#This Row],[Human]],Table1[[#This Row],[Pig]]),OR(ISNUMBER(FIND("intratrach",C946)),ISNUMBER(FIND("nasal ",C946)),ISNUMBER(FIND("instill",C946))),"NA")</f>
        <v>1</v>
      </c>
      <c r="W946" t="b">
        <f>IF(OR(Table1[[#This Row],[Rodents]],Table1[[#This Row],[Human]],Table1[[#This Row],[Pig]]),OR(ISNUMBER(FIND("dermal",C946)),ISNUMBER(FIND("skin ",C946))),"NA")</f>
        <v>0</v>
      </c>
      <c r="X946" t="b">
        <f>IF(OR(Table1[[#This Row],[Rodents]],Table1[[#This Row],[Human]],Table1[[#This Row],[Pig]]),OR(ISNUMBER(FIND("injected",C946)),ISNUMBER(FIND("periton",C946)),ISNUMBER(FIND("intrascrot",C946))),"NA")</f>
        <v>1</v>
      </c>
      <c r="Y946" t="b">
        <f>IF(OR(Table1[[#This Row],[Rodents]],Table1[[#This Row],[Human]],Table1[[#This Row],[Pig]]),NOT(OR(Table1[[#This Row],[Inhaled/Intratracheal/intranasal]],Table1[[#This Row],[Dermal]],Table1[[#This Row],[Injected]])),"NA")</f>
        <v>0</v>
      </c>
      <c r="AA946" t="b">
        <f>OR(ISNUMBER(FIND("fish ",C946)),ISNUMBER(FIND("Fish ",C946)),ISNUMBER(FIND("aquatic",C946)),ISNUMBER(FIND("daphnids",C946)),ISNUMBER(FIND("Carcinus maenas",C946)),ISNUMBER(FIND("Daphnia",C946)),ISNUMBER(FIND("Ruditapes philippinarum",C946)),ISNUMBER(FIND("daphnia",C946)),ISNUMBER(FIND("marine",C946)),ISNUMBER(FIND("mussel",C946)),ISNUMBER(FIND("algae",C946)),ISNUMBER(FIND("Donax faba",C946)),ISNUMBER(FIND("estuarine",C946)),ISNUMBER(FIND("snail",C946)),ISNUMBER(FIND("Prorocentrum donghaiense",C946)) )</f>
        <v>0</v>
      </c>
      <c r="AB946" t="b">
        <f>OR(ISNUMBER(FIND(" rat ",C946)),ISNUMBER(FIND(" rats ",C946)),ISNUMBER(FIND(" Rats ",C946)),ISNUMBER(FIND(" Rat ",C946)),ISNUMBER(FIND(" rat.",C946)),ISNUMBER(FIND(" rats.",C946)),ISNUMBER(FIND("mouse",C946)),ISNUMBER(FIND("mice",C946)), ISNUMBER(FIND(" Mice",C946)))</f>
        <v>1</v>
      </c>
      <c r="AC946" t="b">
        <f>OR(ISNUMBER(FIND(" cell ",C946)),ISNUMBER(FIND("fibroblast",C946)),ISNUMBER(FIND("macrophage",C946)),ISNUMBER(FIND("epithelial",C946)),ISNUMBER(FIND("endothelial",C946)),ISNUMBER(FIND("neuron",C946)),ISNUMBER(FIND(" cells ",C946)),ISNUMBER(FIND("RBC",C946)),ISNUMBER(FIND("mitochond",C946)),ISNUMBER(FIND("adipocyte",C946)),ISNUMBER(FIND("osteo",C946)),ISNUMBER(FIND("keratin",C946)),ISNUMBER(FIND(" cell's ",C946)),ISNUMBER(FIND("eukary",C946)),ISNUMBER(FIND("sperm",C946)))</f>
        <v>1</v>
      </c>
      <c r="AD946" t="b">
        <f>OR(ISNUMBER(FIND("human",B946)),ISNUMBER(FIND("workers",B946)),ISNUMBER(FIND("workforces",B946)),ISNUMBER(FIND("occupational",B946)),ISNUMBER(FIND("Case report",B946)),ISNUMBER(FIND("Workplaces",B946)),ISNUMBER(FIND("worker",B946)))</f>
        <v>0</v>
      </c>
      <c r="AE946" t="b">
        <f>OR(ISNUMBER(FIND(" plant ",C946)),ISNUMBER(FIND("Plant ",C946)),ISNUMBER(FIND("tomato",C946)),ISNUMBER(FIND("plants",C946)),ISNUMBER(FIND("Plants",C946)),ISNUMBER(FIND("algae",C946)),ISNUMBER(FIND("lettuce",C946)),ISNUMBER(FIND("green gram sprouts ",C946)),ISNUMBER(FIND("Cucurbita pepo",C946)),ISNUMBER(FIND("bean ",C946)),ISNUMBER(FIND("chloroplast",C946)),ISNUMBER(FIND("chlorophyll",C946)),ISNUMBER(FIND("seedling",C946)),ISNUMBER(FIND("canola",C946)),ISNUMBER(FIND("shoot",C946)),ISNUMBER(FIND("photosynthes",C946)),ISNUMBER(FIND(" leaves ",C946)),,ISNUMBER(FIND("agriculture",C946)),ISNUMBER(FIND(" crops ",C946)))</f>
        <v>0</v>
      </c>
      <c r="AF946" t="b">
        <f>OR(ISNUMBER(FIND("bacteria",C946)),ISNUMBER(FIND("Bacteria",C946)),ISNUMBER(FIND("Bacterium",C946)),ISNUMBER(FIND("bacterium",C946)),ISNUMBER(FIND(" coli ",C946)))</f>
        <v>0</v>
      </c>
      <c r="AG946" t="b">
        <f>OR(ISNUMBER(FIND("fungi",C946)),ISNUMBER(FIND("Fungi",C946)),ISNUMBER(FIND("fungus",C946)),ISNUMBER(FIND("Fungus",C946)),ISNUMBER(FIND("mushroom",C946)),ISNUMBER(FIND("Mushroom",C946)),ISNUMBER(FIND(" mold ",C946)))</f>
        <v>0</v>
      </c>
      <c r="AH946" t="b">
        <f>OR(ISNUMBER(FIND("Pig ",C946)),ISNUMBER(FIND("pig ",C946)),ISNUMBER(FIND("Pigs ",C946)),ISNUMBER(FIND("pigs ",C946)))</f>
        <v>0</v>
      </c>
      <c r="AI946" t="b">
        <f>OR(ISNUMBER(FIND(" C. elegans",C946)),ISNUMBER(FIND("Caenorhabditis elegans",C946)),ISNUMBER(FIND("earthworms",C946)),ISNUMBER(FIND(" Ficopomatus enigmaticus",C946)),ISNUMBER(FIND("larva",C946)),ISNUMBER(FIND("Lumbriculus variegatus",C946)),ISNUMBER(FIND("nematode",C946)))</f>
        <v>0</v>
      </c>
      <c r="AJ946" t="b">
        <f>NOT(OR(AA946,AB946,AC946,AD946,AE946,AF946,AG946,AH946,AI946))</f>
        <v>0</v>
      </c>
      <c r="AL946" t="b">
        <f>OR(AA946,AB946,AD946,AE946,AF946,AG946,AH946,AI946)</f>
        <v>1</v>
      </c>
      <c r="AM946" t="b">
        <f>IF(Table1[[#This Row],[In vivo?]],IF(Table1[[#This Row],[Cell]],FALSE,TRUE),FALSE)</f>
        <v>0</v>
      </c>
      <c r="AN946" t="b">
        <f>AND(AC946,AL946)</f>
        <v>1</v>
      </c>
      <c r="AO946" t="b">
        <f>IF(Table1[[#This Row],[Cell]],IF(Table1[[#This Row],[In vivo?]],FALSE,TRUE),FALSE)</f>
        <v>0</v>
      </c>
      <c r="AP946" t="b">
        <f>NOT(OR(Table1[[#This Row],[In vivo?]],Table1[[#This Row],[Only in Cell]]))</f>
        <v>0</v>
      </c>
      <c r="AQ946" t="b">
        <f>IF(OR(Table1[[#This Row],[Rodents]],Table1[[#This Row],[Human]],Table1[[#This Row],[Pig]]),OR(ISNUMBER(FIND("pulmonary",C946)),ISNUMBER(FIND("lung",C946))),"NA")</f>
        <v>0</v>
      </c>
      <c r="AR946" t="b">
        <f>IF(OR(Table1[[#This Row],[Rodents]],Table1[[#This Row],[Human]],Table1[[#This Row],[Pig]]),OR(ISNUMBER(FIND("skin",C946)),ISNUMBER(FIND("dermal",C946))),"NA")</f>
        <v>0</v>
      </c>
      <c r="AS946" t="b">
        <f>IF(OR(Table1[[#This Row],[Rodents]],Table1[[#This Row],[Human]],Table1[[#This Row],[Pig]]),OR(ISNUMBER(FIND("liver",C946)),ISNUMBER(FIND("hepat",C946))),"NA")</f>
        <v>0</v>
      </c>
      <c r="AT946" t="b">
        <f>IF(OR(Table1[[#This Row],[Rodents]],Table1[[#This Row],[Human]],Table1[[#This Row],[Pig]]),OR(ISNUMBER(FIND("kidney",C946)),ISNUMBER(FIND("neph",C946))),"NA")</f>
        <v>0</v>
      </c>
      <c r="AU946" t="b">
        <f>IF(OR(Table1[[#This Row],[Rodents]],Table1[[#This Row],[Human]],Table1[[#This Row],[Pig]]),OR(ISNUMBER(FIND("brain",C946)),ISNUMBER(FIND("neur",C946)),ISNUMBER(FIND("nerv",C946))),"NA")</f>
        <v>0</v>
      </c>
      <c r="AV946" t="b">
        <f>IF(OR(Table1[[#This Row],[Rodents]],Table1[[#This Row],[Human]],Table1[[#This Row],[Pig]]),OR(ISNUMBER(FIND("heart",C946)),ISNUMBER(FIND("cardi",C946))),"NA")</f>
        <v>0</v>
      </c>
      <c r="AW946" t="b">
        <f>IF(OR(Table1[[#This Row],[Rodents]],Table1[[#This Row],[Human]],Table1[[#This Row],[Pig]]),OR(ISNUMBER(FIND("gastro",C946)),ISNUMBER(FIND("intesti",C946)),ISNUMBER(FIND("stomach",C946))),"NA")</f>
        <v>0</v>
      </c>
      <c r="AX946" t="b">
        <f>IF(OR(Table1[[#This Row],[Rodents]],Table1[[#This Row],[Human]],Table1[[#This Row],[Pig]]),NOT(OR(AQ946,AR946,AS946,AT946,AU946,AV946,AW946)),"NA")</f>
        <v>1</v>
      </c>
      <c r="AY946" t="b">
        <f>OR(ISNUMBER(FIND("SWCNT",C946)),ISNUMBER(FIND("SWNT",C946)),ISNUMBER(FIND("single-wall",C946)),ISNUMBER(FIND("single wall",C946)),ISNUMBER(FIND("Single wall",C946)),ISNUMBER(FIND("Single-wall",C946)),ISNUMBER(FIND("SWCNT",B946)),ISNUMBER(FIND("SWNT",B946)),ISNUMBER(FIND("single-wall",B946)),ISNUMBER(FIND("single wall",B946)),ISNUMBER(FIND("Single-wall",B946)),ISNUMBER(FIND("Single wall",B946)))</f>
        <v>1</v>
      </c>
      <c r="AZ946" t="b">
        <f>OR(ISNUMBER(FIND("MWCNT",C946)),ISNUMBER(FIND("MWNT",C946)),ISNUMBER(FIND("multi-wall",C946)),ISNUMBER(FIND("multi wall",C946)),ISNUMBER(FIND("multiwall",C946)),ISNUMBER(FIND("Multi-wall",C946)),ISNUMBER(FIND("Multi wall",C946)),ISNUMBER(FIND("Multiwall",C946)),ISNUMBER(FIND("MWCNT",B946)),ISNUMBER(FIND("MWNT",B946)),ISNUMBER(FIND("multi-wall",B946)),ISNUMBER(FIND("multi wall",B946)),ISNUMBER(FIND("multiwall",B946)),ISNUMBER(FIND("Multi-wall",B946)),ISNUMBER(FIND("Multi wall",B946)),ISNUMBER(FIND("Multiwall",B946)),ISNUMBER(FIND("Double-wall",B946)),ISNUMBER(FIND("Double wall",B946)),ISNUMBER(FIND("Doublewall",B946)),ISNUMBER(FIND("double-wall",B946)),ISNUMBER(FIND("double wall",B946)),ISNUMBER(FIND("doublewall",B946)))</f>
        <v>0</v>
      </c>
      <c r="BA946" t="b">
        <f>AND(Table1[[#This Row],[SWCNT]],Table1[[#This Row],[MWCNT]])</f>
        <v>0</v>
      </c>
      <c r="BB946" t="b">
        <f>IF(Table1[[#This Row],[SWCNT]]=TRUE,FALSE,IF(Table1[[#This Row],[MWCNT]]=TRUE,FALSE,TRUE))</f>
        <v>0</v>
      </c>
      <c r="BC946" s="18"/>
    </row>
    <row r="947" spans="1:55" ht="277.5">
      <c r="A947" t="s">
        <v>5123</v>
      </c>
      <c r="B947" s="2" t="s">
        <v>5126</v>
      </c>
      <c r="C947" s="16" t="s">
        <v>5129</v>
      </c>
      <c r="D947" s="17" t="s">
        <v>765</v>
      </c>
      <c r="E947" s="2">
        <v>2010</v>
      </c>
      <c r="F947" t="b">
        <f>OR(ISNUMBER(FIND("cytotoxic",C947)),ISNUMBER(FIND("Cytotoxic",C947)),ISNUMBER(FIND("cellular toxicity",C947)),ISNUMBER(FIND("cell death",C947)),ISNUMBER(FIND("viable",C947)),ISNUMBER(FIND("phytotoxic",C947)),ISNUMBER(FIND("acute toxicity",C947)),ISNUMBER(FIND("MTT",C947)),ISNUMBER(FIND("survival",C947)),ISNUMBER(FIND("prolifer",C947)),ISNUMBER(FIND("apoptosis",C947)),ISNUMBER(FIND("neurotoxic",C947)),ISNUMBER(FIND("  lysis ",C947)),ISNUMBER(FIND("necrosis",C947)),ISNUMBER(FIND("cellular death",C947))*3,ISNUMBER(FIND("LDH",C947)),ISNUMBER(FIND("Acute toxicity",C947)))</f>
        <v>1</v>
      </c>
      <c r="G947" t="b">
        <f>OR(ISNUMBER(FIND("genotoxic",C947)),ISNUMBER(FIND("genotoxicity",C947)),ISNUMBER(FIND("DNA damage",C947)),ISNUMBER(FIND("DNA",C947)),ISNUMBER(FIND("RNA",C947)),ISNUMBER(FIND("mesothelioma",C947)),ISNUMBER(FIND("carcino",C947)),ISNUMBER(FIND("mutagen",C947)),ISNUMBER(FIND("genetic",C947)))</f>
        <v>0</v>
      </c>
      <c r="H947" t="b">
        <f>OR(ISNUMBER(FIND("inflammatory",C947)),ISNUMBER(FIND("inflamm",C947)))</f>
        <v>0</v>
      </c>
      <c r="I947" t="b">
        <f>OR(ISNUMBER(FIND("immune",C947)),ISNUMBER(FIND("immunological",C947)),ISNUMBER(FIND("interleuk",C947)),ISNUMBER(FIND("platelet activation",C947)),ISNUMBER(FIND("monocyte",C947)),ISNUMBER(FIND("leukocyte",C947)),ISNUMBER(FIND("cytokine",C947)),ISNUMBER(FIND("CD4",C947)),ISNUMBER(FIND("CD8",C947)),ISNUMBER(FIND("T-cell",C947)))</f>
        <v>0</v>
      </c>
      <c r="J947" t="b">
        <f>OR(ISNUMBER(FIND("reactive oxygen",C947)),ISNUMBER(FIND("ROS",C947)),ISNUMBER(FIND("free radical",C947)),ISNUMBER(FIND("oxidative stress",C947)),ISNUMBER(FIND("peroxid",C947)),ISNUMBER(FIND("oxidative",C947)),ISNUMBER(FIND("antioxid",C947)))</f>
        <v>0</v>
      </c>
      <c r="K947" t="b">
        <f>OR(ISNUMBER(FIND("autophag",C947)))</f>
        <v>0</v>
      </c>
      <c r="L947" t="b">
        <f>OR(ISNUMBER(FIND("morpholog",C947)))</f>
        <v>0</v>
      </c>
      <c r="M947" t="b">
        <f>OR(ISNUMBER(FIND("fibrosis",C947)),ISNUMBER(FIND("Fibrosis",C947)),ISNUMBER(FIND("fibrot",C947)))</f>
        <v>0</v>
      </c>
      <c r="N947" t="b">
        <f>OR(ISNUMBER(FIND("offspring",C947)),ISNUMBER(FIND("Parental",C947)),ISNUMBER(FIND("parental",C947)),ISNUMBER(FIND("germline",C947)),ISNUMBER(FIND("reproduc",C947)),ISNUMBER(FIND("embryo",C947)))</f>
        <v>0</v>
      </c>
      <c r="O947" t="b">
        <f>OR(ISNUMBER(FIND("metabol",C947)),ISNUMBER(FIND("Metabol",C947)),ISNUMBER(FIND("digest",C947)),ISNUMBER(FIND("mitochon",C947)))</f>
        <v>0</v>
      </c>
      <c r="P947" t="b">
        <f>OR(ISNUMBER(FIND("ecotox",C947)),ISNUMBER(FIND("Ecotox",B947)),ISNUMBER(FIND("ecotox",B947)),ISNUMBER(FIND("Ecotox",C947)))</f>
        <v>0</v>
      </c>
      <c r="Q947" t="b">
        <f>OR(ISNUMBER(FIND("Bioaccum",C947)),ISNUMBER(FIND("bioaccum",C947)),ISNUMBER(FIND("accum",C947)))</f>
        <v>0</v>
      </c>
      <c r="R947" t="b">
        <f>OR(ISNUMBER(FIND("Occupation",C947)),ISNUMBER(FIND("occupation",C947)),ISNUMBER(FIND("worker",C947)),ISNUMBER(FIND("workforce",C947)))</f>
        <v>0</v>
      </c>
      <c r="S947" t="b">
        <f>NOT(OR(F947,G947,H947,I947,J947,K947,L947,M947,N947,O947,P947,Q947,R947))</f>
        <v>0</v>
      </c>
      <c r="U947" t="b">
        <f>OR(Table1[[#This Row],[Inflammation]],Table1[[#This Row],[Immune]])</f>
        <v>0</v>
      </c>
      <c r="V947" t="b">
        <f>IF(OR(Table1[[#This Row],[Rodents]],Table1[[#This Row],[Human]],Table1[[#This Row],[Pig]]),OR(ISNUMBER(FIND("intratrach",C947)),ISNUMBER(FIND("nasal ",C947)),ISNUMBER(FIND("instill",C947))),"NA")</f>
        <v>1</v>
      </c>
      <c r="W947" t="b">
        <f>IF(OR(Table1[[#This Row],[Rodents]],Table1[[#This Row],[Human]],Table1[[#This Row],[Pig]]),OR(ISNUMBER(FIND("dermal",C947)),ISNUMBER(FIND("skin ",C947))),"NA")</f>
        <v>0</v>
      </c>
      <c r="X947" t="b">
        <f>IF(OR(Table1[[#This Row],[Rodents]],Table1[[#This Row],[Human]],Table1[[#This Row],[Pig]]),OR(ISNUMBER(FIND("injected",C947)),ISNUMBER(FIND("periton",C947)),ISNUMBER(FIND("intrascrot",C947))),"NA")</f>
        <v>0</v>
      </c>
      <c r="Y947" t="b">
        <f>IF(OR(Table1[[#This Row],[Rodents]],Table1[[#This Row],[Human]],Table1[[#This Row],[Pig]]),NOT(OR(Table1[[#This Row],[Inhaled/Intratracheal/intranasal]],Table1[[#This Row],[Dermal]],Table1[[#This Row],[Injected]])),"NA")</f>
        <v>0</v>
      </c>
      <c r="AA947" t="b">
        <f>OR(ISNUMBER(FIND("fish ",C947)),ISNUMBER(FIND("Fish ",C947)),ISNUMBER(FIND("aquatic",C947)),ISNUMBER(FIND("daphnids",C947)),ISNUMBER(FIND("Carcinus maenas",C947)),ISNUMBER(FIND("Daphnia",C947)),ISNUMBER(FIND("Ruditapes philippinarum",C947)),ISNUMBER(FIND("daphnia",C947)),ISNUMBER(FIND("marine",C947)),ISNUMBER(FIND("mussel",C947)),ISNUMBER(FIND("algae",C947)),ISNUMBER(FIND("Donax faba",C947)),ISNUMBER(FIND("estuarine",C947)),ISNUMBER(FIND("snail",C947)),ISNUMBER(FIND("Prorocentrum donghaiense",C947)) )</f>
        <v>0</v>
      </c>
      <c r="AB947" t="b">
        <f>OR(ISNUMBER(FIND(" rat ",C947)),ISNUMBER(FIND(" rats ",C947)),ISNUMBER(FIND(" Rats ",C947)),ISNUMBER(FIND(" Rat ",C947)),ISNUMBER(FIND(" rat.",C947)),ISNUMBER(FIND(" rats.",C947)),ISNUMBER(FIND("mouse",C947)),ISNUMBER(FIND("mice",C947)), ISNUMBER(FIND(" Mice",C947)))</f>
        <v>1</v>
      </c>
      <c r="AC947" t="b">
        <f>OR(ISNUMBER(FIND(" cell ",C947)),ISNUMBER(FIND("fibroblast",C947)),ISNUMBER(FIND("macrophage",C947)),ISNUMBER(FIND("epithelial",C947)),ISNUMBER(FIND("endothelial",C947)),ISNUMBER(FIND("neuron",C947)),ISNUMBER(FIND(" cells ",C947)),ISNUMBER(FIND("RBC",C947)),ISNUMBER(FIND("mitochond",C947)),ISNUMBER(FIND("adipocyte",C947)),ISNUMBER(FIND("osteo",C947)),ISNUMBER(FIND("keratin",C947)),ISNUMBER(FIND(" cell's ",C947)),ISNUMBER(FIND("eukary",C947)),ISNUMBER(FIND("sperm",C947)))</f>
        <v>0</v>
      </c>
      <c r="AD947" t="b">
        <f>OR(ISNUMBER(FIND("human",B947)),ISNUMBER(FIND("workers",B947)),ISNUMBER(FIND("workforces",B947)),ISNUMBER(FIND("occupational",B947)),ISNUMBER(FIND("Case report",B947)),ISNUMBER(FIND("Workplaces",B947)),ISNUMBER(FIND("worker",B947)))</f>
        <v>0</v>
      </c>
      <c r="AE947" t="b">
        <f>OR(ISNUMBER(FIND(" plant ",C947)),ISNUMBER(FIND("Plant ",C947)),ISNUMBER(FIND("tomato",C947)),ISNUMBER(FIND("plants",C947)),ISNUMBER(FIND("Plants",C947)),ISNUMBER(FIND("algae",C947)),ISNUMBER(FIND("lettuce",C947)),ISNUMBER(FIND("green gram sprouts ",C947)),ISNUMBER(FIND("Cucurbita pepo",C947)),ISNUMBER(FIND("bean ",C947)),ISNUMBER(FIND("chloroplast",C947)),ISNUMBER(FIND("chlorophyll",C947)),ISNUMBER(FIND("seedling",C947)),ISNUMBER(FIND("canola",C947)),ISNUMBER(FIND("shoot",C947)),ISNUMBER(FIND("photosynthes",C947)),ISNUMBER(FIND(" leaves ",C947)),,ISNUMBER(FIND("agriculture",C947)),ISNUMBER(FIND(" crops ",C947)))</f>
        <v>0</v>
      </c>
      <c r="AF947" t="b">
        <f>OR(ISNUMBER(FIND("bacteria",C947)),ISNUMBER(FIND("Bacteria",C947)),ISNUMBER(FIND("Bacterium",C947)),ISNUMBER(FIND("bacterium",C947)),ISNUMBER(FIND(" coli ",C947)))</f>
        <v>0</v>
      </c>
      <c r="AG947" t="b">
        <f>OR(ISNUMBER(FIND("fungi",C947)),ISNUMBER(FIND("Fungi",C947)),ISNUMBER(FIND("fungus",C947)),ISNUMBER(FIND("Fungus",C947)),ISNUMBER(FIND("mushroom",C947)),ISNUMBER(FIND("Mushroom",C947)),ISNUMBER(FIND(" mold ",C947)))</f>
        <v>0</v>
      </c>
      <c r="AH947" t="b">
        <f>OR(ISNUMBER(FIND("Pig ",C947)),ISNUMBER(FIND("pig ",C947)),ISNUMBER(FIND("Pigs ",C947)),ISNUMBER(FIND("pigs ",C947)))</f>
        <v>0</v>
      </c>
      <c r="AI947" t="b">
        <f>OR(ISNUMBER(FIND(" C. elegans",C947)),ISNUMBER(FIND("Caenorhabditis elegans",C947)),ISNUMBER(FIND("earthworms",C947)),ISNUMBER(FIND(" Ficopomatus enigmaticus",C947)),ISNUMBER(FIND("larva",C947)),ISNUMBER(FIND("Lumbriculus variegatus",C947)),ISNUMBER(FIND("nematode",C947)))</f>
        <v>0</v>
      </c>
      <c r="AJ947" t="b">
        <f>NOT(OR(AA947,AB947,AC947,AD947,AE947,AF947,AG947,AH947,AI947))</f>
        <v>0</v>
      </c>
      <c r="AL947" t="b">
        <f>OR(AA947,AB947,AD947,AE947,AF947,AG947,AH947,AI947)</f>
        <v>1</v>
      </c>
      <c r="AM947" t="b">
        <f>IF(Table1[[#This Row],[In vivo?]],IF(Table1[[#This Row],[Cell]],FALSE,TRUE),FALSE)</f>
        <v>1</v>
      </c>
      <c r="AN947" t="b">
        <f>AND(AC947,AL947)</f>
        <v>0</v>
      </c>
      <c r="AO947" t="b">
        <f>IF(Table1[[#This Row],[Cell]],IF(Table1[[#This Row],[In vivo?]],FALSE,TRUE),FALSE)</f>
        <v>0</v>
      </c>
      <c r="AP947" t="b">
        <f>NOT(OR(Table1[[#This Row],[In vivo?]],Table1[[#This Row],[Only in Cell]]))</f>
        <v>0</v>
      </c>
      <c r="AQ947" t="b">
        <f>IF(OR(Table1[[#This Row],[Rodents]],Table1[[#This Row],[Human]],Table1[[#This Row],[Pig]]),OR(ISNUMBER(FIND("pulmonary",C947)),ISNUMBER(FIND("lung",C947))),"NA")</f>
        <v>1</v>
      </c>
      <c r="AR947" t="b">
        <f>IF(OR(Table1[[#This Row],[Rodents]],Table1[[#This Row],[Human]],Table1[[#This Row],[Pig]]),OR(ISNUMBER(FIND("skin",C947)),ISNUMBER(FIND("dermal",C947))),"NA")</f>
        <v>0</v>
      </c>
      <c r="AS947" t="b">
        <f>IF(OR(Table1[[#This Row],[Rodents]],Table1[[#This Row],[Human]],Table1[[#This Row],[Pig]]),OR(ISNUMBER(FIND("liver",C947)),ISNUMBER(FIND("hepat",C947))),"NA")</f>
        <v>0</v>
      </c>
      <c r="AT947" t="b">
        <f>IF(OR(Table1[[#This Row],[Rodents]],Table1[[#This Row],[Human]],Table1[[#This Row],[Pig]]),OR(ISNUMBER(FIND("kidney",C947)),ISNUMBER(FIND("neph",C947))),"NA")</f>
        <v>0</v>
      </c>
      <c r="AU947" t="b">
        <f>IF(OR(Table1[[#This Row],[Rodents]],Table1[[#This Row],[Human]],Table1[[#This Row],[Pig]]),OR(ISNUMBER(FIND("brain",C947)),ISNUMBER(FIND("neur",C947)),ISNUMBER(FIND("nerv",C947))),"NA")</f>
        <v>0</v>
      </c>
      <c r="AV947" t="b">
        <f>IF(OR(Table1[[#This Row],[Rodents]],Table1[[#This Row],[Human]],Table1[[#This Row],[Pig]]),OR(ISNUMBER(FIND("heart",C947)),ISNUMBER(FIND("cardi",C947))),"NA")</f>
        <v>0</v>
      </c>
      <c r="AW947" t="b">
        <f>IF(OR(Table1[[#This Row],[Rodents]],Table1[[#This Row],[Human]],Table1[[#This Row],[Pig]]),OR(ISNUMBER(FIND("gastro",C947)),ISNUMBER(FIND("intesti",C947)),ISNUMBER(FIND("stomach",C947))),"NA")</f>
        <v>0</v>
      </c>
      <c r="AX947" t="b">
        <f>IF(OR(Table1[[#This Row],[Rodents]],Table1[[#This Row],[Human]],Table1[[#This Row],[Pig]]),NOT(OR(AQ947,AR947,AS947,AT947,AU947,AV947,AW947)),"NA")</f>
        <v>0</v>
      </c>
      <c r="AY947" t="b">
        <f>OR(ISNUMBER(FIND("SWCNT",C947)),ISNUMBER(FIND("SWNT",C947)),ISNUMBER(FIND("single-wall",C947)),ISNUMBER(FIND("single wall",C947)),ISNUMBER(FIND("Single wall",C947)),ISNUMBER(FIND("Single-wall",C947)),ISNUMBER(FIND("SWCNT",B947)),ISNUMBER(FIND("SWNT",B947)),ISNUMBER(FIND("single-wall",B947)),ISNUMBER(FIND("single wall",B947)),ISNUMBER(FIND("Single-wall",B947)),ISNUMBER(FIND("Single wall",B947)))</f>
        <v>0</v>
      </c>
      <c r="AZ947" t="b">
        <f>OR(ISNUMBER(FIND("MWCNT",C947)),ISNUMBER(FIND("MWNT",C947)),ISNUMBER(FIND("multi-wall",C947)),ISNUMBER(FIND("multi wall",C947)),ISNUMBER(FIND("multiwall",C947)),ISNUMBER(FIND("Multi-wall",C947)),ISNUMBER(FIND("Multi wall",C947)),ISNUMBER(FIND("Multiwall",C947)),ISNUMBER(FIND("MWCNT",B947)),ISNUMBER(FIND("MWNT",B947)),ISNUMBER(FIND("multi-wall",B947)),ISNUMBER(FIND("multi wall",B947)),ISNUMBER(FIND("multiwall",B947)),ISNUMBER(FIND("Multi-wall",B947)),ISNUMBER(FIND("Multi wall",B947)),ISNUMBER(FIND("Multiwall",B947)),ISNUMBER(FIND("Double-wall",B947)),ISNUMBER(FIND("Double wall",B947)),ISNUMBER(FIND("Doublewall",B947)),ISNUMBER(FIND("double-wall",B947)),ISNUMBER(FIND("double wall",B947)),ISNUMBER(FIND("doublewall",B947)))</f>
        <v>1</v>
      </c>
      <c r="BA947" t="b">
        <f>AND(Table1[[#This Row],[SWCNT]],Table1[[#This Row],[MWCNT]])</f>
        <v>0</v>
      </c>
      <c r="BB947" t="b">
        <f>IF(Table1[[#This Row],[SWCNT]]=TRUE,FALSE,IF(Table1[[#This Row],[MWCNT]]=TRUE,FALSE,TRUE))</f>
        <v>0</v>
      </c>
      <c r="BC947" s="18"/>
    </row>
    <row r="948" spans="1:55" ht="148">
      <c r="A948" t="s">
        <v>5142</v>
      </c>
      <c r="B948" s="2" t="s">
        <v>5145</v>
      </c>
      <c r="C948" s="16" t="s">
        <v>5147</v>
      </c>
      <c r="D948" s="17" t="s">
        <v>411</v>
      </c>
      <c r="E948" s="2">
        <v>2010</v>
      </c>
      <c r="F948" t="b">
        <f>OR(ISNUMBER(FIND("cytotoxic",C948)),ISNUMBER(FIND("Cytotoxic",C948)),ISNUMBER(FIND("cellular toxicity",C948)),ISNUMBER(FIND("cell death",C948)),ISNUMBER(FIND("viable",C948)),ISNUMBER(FIND("phytotoxic",C948)),ISNUMBER(FIND("acute toxicity",C948)),ISNUMBER(FIND("MTT",C948)),ISNUMBER(FIND("survival",C948)),ISNUMBER(FIND("prolifer",C948)),ISNUMBER(FIND("apoptosis",C948)),ISNUMBER(FIND("neurotoxic",C948)),ISNUMBER(FIND("  lysis ",C948)),ISNUMBER(FIND("necrosis",C948)),ISNUMBER(FIND("cellular death",C948))*3,ISNUMBER(FIND("LDH",C948)),ISNUMBER(FIND("Acute toxicity",C948)))</f>
        <v>1</v>
      </c>
      <c r="G948" t="b">
        <f>OR(ISNUMBER(FIND("genotoxic",C948)),ISNUMBER(FIND("genotoxicity",C948)),ISNUMBER(FIND("DNA damage",C948)),ISNUMBER(FIND("DNA",C948)),ISNUMBER(FIND("RNA",C948)),ISNUMBER(FIND("mesothelioma",C948)),ISNUMBER(FIND("carcino",C948)),ISNUMBER(FIND("mutagen",C948)),ISNUMBER(FIND("genetic",C948)))</f>
        <v>0</v>
      </c>
      <c r="H948" t="b">
        <f>OR(ISNUMBER(FIND("inflammatory",C948)),ISNUMBER(FIND("inflamm",C948)))</f>
        <v>0</v>
      </c>
      <c r="I948" t="b">
        <f>OR(ISNUMBER(FIND("immune",C948)),ISNUMBER(FIND("immunological",C948)),ISNUMBER(FIND("interleuk",C948)),ISNUMBER(FIND("platelet activation",C948)),ISNUMBER(FIND("monocyte",C948)),ISNUMBER(FIND("leukocyte",C948)),ISNUMBER(FIND("cytokine",C948)),ISNUMBER(FIND("CD4",C948)),ISNUMBER(FIND("CD8",C948)),ISNUMBER(FIND("T-cell",C948)))</f>
        <v>0</v>
      </c>
      <c r="J948" t="b">
        <f>OR(ISNUMBER(FIND("reactive oxygen",C948)),ISNUMBER(FIND("ROS",C948)),ISNUMBER(FIND("free radical",C948)),ISNUMBER(FIND("oxidative stress",C948)),ISNUMBER(FIND("peroxid",C948)),ISNUMBER(FIND("oxidative",C948)),ISNUMBER(FIND("antioxid",C948)))</f>
        <v>0</v>
      </c>
      <c r="K948" t="b">
        <f>OR(ISNUMBER(FIND("autophag",C948)))</f>
        <v>0</v>
      </c>
      <c r="L948" t="b">
        <f>OR(ISNUMBER(FIND("morpholog",C948)))</f>
        <v>0</v>
      </c>
      <c r="M948" t="b">
        <f>OR(ISNUMBER(FIND("fibrosis",C948)),ISNUMBER(FIND("Fibrosis",C948)),ISNUMBER(FIND("fibrot",C948)))</f>
        <v>0</v>
      </c>
      <c r="N948" t="b">
        <f>OR(ISNUMBER(FIND("offspring",C948)),ISNUMBER(FIND("Parental",C948)),ISNUMBER(FIND("parental",C948)),ISNUMBER(FIND("germline",C948)),ISNUMBER(FIND("reproduc",C948)),ISNUMBER(FIND("embryo",C948)))</f>
        <v>0</v>
      </c>
      <c r="O948" t="b">
        <f>OR(ISNUMBER(FIND("metabol",C948)),ISNUMBER(FIND("Metabol",C948)),ISNUMBER(FIND("digest",C948)),ISNUMBER(FIND("mitochon",C948)))</f>
        <v>0</v>
      </c>
      <c r="P948" t="b">
        <f>OR(ISNUMBER(FIND("ecotox",C948)),ISNUMBER(FIND("Ecotox",B948)),ISNUMBER(FIND("ecotox",B948)),ISNUMBER(FIND("Ecotox",C948)))</f>
        <v>0</v>
      </c>
      <c r="Q948" t="b">
        <f>OR(ISNUMBER(FIND("Bioaccum",C948)),ISNUMBER(FIND("bioaccum",C948)),ISNUMBER(FIND("accum",C948)))</f>
        <v>0</v>
      </c>
      <c r="R948" t="b">
        <f>OR(ISNUMBER(FIND("Occupation",C948)),ISNUMBER(FIND("occupation",C948)),ISNUMBER(FIND("worker",C948)),ISNUMBER(FIND("workforce",C948)))</f>
        <v>0</v>
      </c>
      <c r="S948" t="b">
        <f>NOT(OR(F948,G948,H948,I948,J948,K948,L948,M948,N948,O948,P948,Q948,R948))</f>
        <v>0</v>
      </c>
      <c r="U948" t="b">
        <f>OR(Table1[[#This Row],[Inflammation]],Table1[[#This Row],[Immune]])</f>
        <v>0</v>
      </c>
      <c r="V948" t="b">
        <f>IF(OR(Table1[[#This Row],[Rodents]],Table1[[#This Row],[Human]],Table1[[#This Row],[Pig]]),OR(ISNUMBER(FIND("intratrach",C948)),ISNUMBER(FIND("nasal ",C948)),ISNUMBER(FIND("instill",C948))),"NA")</f>
        <v>1</v>
      </c>
      <c r="W948" t="b">
        <f>IF(OR(Table1[[#This Row],[Rodents]],Table1[[#This Row],[Human]],Table1[[#This Row],[Pig]]),OR(ISNUMBER(FIND("dermal",C948)),ISNUMBER(FIND("skin ",C948))),"NA")</f>
        <v>0</v>
      </c>
      <c r="X948" t="b">
        <f>IF(OR(Table1[[#This Row],[Rodents]],Table1[[#This Row],[Human]],Table1[[#This Row],[Pig]]),OR(ISNUMBER(FIND("injected",C948)),ISNUMBER(FIND("periton",C948)),ISNUMBER(FIND("intrascrot",C948))),"NA")</f>
        <v>0</v>
      </c>
      <c r="Y948" t="b">
        <f>IF(OR(Table1[[#This Row],[Rodents]],Table1[[#This Row],[Human]],Table1[[#This Row],[Pig]]),NOT(OR(Table1[[#This Row],[Inhaled/Intratracheal/intranasal]],Table1[[#This Row],[Dermal]],Table1[[#This Row],[Injected]])),"NA")</f>
        <v>0</v>
      </c>
      <c r="AA948" t="b">
        <f>OR(ISNUMBER(FIND("fish ",C948)),ISNUMBER(FIND("Fish ",C948)),ISNUMBER(FIND("aquatic",C948)),ISNUMBER(FIND("daphnids",C948)),ISNUMBER(FIND("Carcinus maenas",C948)),ISNUMBER(FIND("Daphnia",C948)),ISNUMBER(FIND("Ruditapes philippinarum",C948)),ISNUMBER(FIND("daphnia",C948)),ISNUMBER(FIND("marine",C948)),ISNUMBER(FIND("mussel",C948)),ISNUMBER(FIND("algae",C948)),ISNUMBER(FIND("Donax faba",C948)),ISNUMBER(FIND("estuarine",C948)),ISNUMBER(FIND("snail",C948)),ISNUMBER(FIND("Prorocentrum donghaiense",C948)) )</f>
        <v>0</v>
      </c>
      <c r="AB948" t="b">
        <f>OR(ISNUMBER(FIND(" rat ",C948)),ISNUMBER(FIND(" rats ",C948)),ISNUMBER(FIND(" Rats ",C948)),ISNUMBER(FIND(" Rat ",C948)),ISNUMBER(FIND(" rat.",C948)),ISNUMBER(FIND(" rats.",C948)),ISNUMBER(FIND("mouse",C948)),ISNUMBER(FIND("mice",C948)), ISNUMBER(FIND(" Mice",C948)))</f>
        <v>1</v>
      </c>
      <c r="AC948" t="b">
        <f>OR(ISNUMBER(FIND(" cell ",C948)),ISNUMBER(FIND("fibroblast",C948)),ISNUMBER(FIND("macrophage",C948)),ISNUMBER(FIND("epithelial",C948)),ISNUMBER(FIND("endothelial",C948)),ISNUMBER(FIND("neuron",C948)),ISNUMBER(FIND(" cells ",C948)),ISNUMBER(FIND("RBC",C948)),ISNUMBER(FIND("mitochond",C948)),ISNUMBER(FIND("adipocyte",C948)),ISNUMBER(FIND("osteo",C948)),ISNUMBER(FIND("keratin",C948)),ISNUMBER(FIND(" cell's ",C948)),ISNUMBER(FIND("eukary",C948)),ISNUMBER(FIND("sperm",C948)))</f>
        <v>0</v>
      </c>
      <c r="AD948" t="b">
        <f>OR(ISNUMBER(FIND("human",B948)),ISNUMBER(FIND("workers",B948)),ISNUMBER(FIND("workforces",B948)),ISNUMBER(FIND("occupational",B948)),ISNUMBER(FIND("Case report",B948)),ISNUMBER(FIND("Workplaces",B948)),ISNUMBER(FIND("worker",B948)))</f>
        <v>0</v>
      </c>
      <c r="AE948" t="b">
        <f>OR(ISNUMBER(FIND(" plant ",C948)),ISNUMBER(FIND("Plant ",C948)),ISNUMBER(FIND("tomato",C948)),ISNUMBER(FIND("plants",C948)),ISNUMBER(FIND("Plants",C948)),ISNUMBER(FIND("algae",C948)),ISNUMBER(FIND("lettuce",C948)),ISNUMBER(FIND("green gram sprouts ",C948)),ISNUMBER(FIND("Cucurbita pepo",C948)),ISNUMBER(FIND("bean ",C948)),ISNUMBER(FIND("chloroplast",C948)),ISNUMBER(FIND("chlorophyll",C948)),ISNUMBER(FIND("seedling",C948)),ISNUMBER(FIND("canola",C948)),ISNUMBER(FIND("shoot",C948)),ISNUMBER(FIND("photosynthes",C948)),ISNUMBER(FIND(" leaves ",C948)),,ISNUMBER(FIND("agriculture",C948)),ISNUMBER(FIND(" crops ",C948)))</f>
        <v>0</v>
      </c>
      <c r="AF948" t="b">
        <f>OR(ISNUMBER(FIND("bacteria",C948)),ISNUMBER(FIND("Bacteria",C948)),ISNUMBER(FIND("Bacterium",C948)),ISNUMBER(FIND("bacterium",C948)),ISNUMBER(FIND(" coli ",C948)))</f>
        <v>0</v>
      </c>
      <c r="AG948" t="b">
        <f>OR(ISNUMBER(FIND("fungi",C948)),ISNUMBER(FIND("Fungi",C948)),ISNUMBER(FIND("fungus",C948)),ISNUMBER(FIND("Fungus",C948)),ISNUMBER(FIND("mushroom",C948)),ISNUMBER(FIND("Mushroom",C948)),ISNUMBER(FIND(" mold ",C948)))</f>
        <v>0</v>
      </c>
      <c r="AH948" t="b">
        <f>OR(ISNUMBER(FIND("Pig ",C948)),ISNUMBER(FIND("pig ",C948)),ISNUMBER(FIND("Pigs ",C948)),ISNUMBER(FIND("pigs ",C948)))</f>
        <v>0</v>
      </c>
      <c r="AI948" t="b">
        <f>OR(ISNUMBER(FIND(" C. elegans",C948)),ISNUMBER(FIND("Caenorhabditis elegans",C948)),ISNUMBER(FIND("earthworms",C948)),ISNUMBER(FIND(" Ficopomatus enigmaticus",C948)),ISNUMBER(FIND("larva",C948)),ISNUMBER(FIND("Lumbriculus variegatus",C948)),ISNUMBER(FIND("nematode",C948)))</f>
        <v>0</v>
      </c>
      <c r="AJ948" t="b">
        <f>NOT(OR(AA948,AB948,AC948,AD948,AE948,AF948,AG948,AH948,AI948))</f>
        <v>0</v>
      </c>
      <c r="AL948" t="b">
        <f>OR(AA948,AB948,AD948,AE948,AF948,AG948,AH948,AI948)</f>
        <v>1</v>
      </c>
      <c r="AM948" t="b">
        <f>IF(Table1[[#This Row],[In vivo?]],IF(Table1[[#This Row],[Cell]],FALSE,TRUE),FALSE)</f>
        <v>1</v>
      </c>
      <c r="AN948" t="b">
        <f>AND(AC948,AL948)</f>
        <v>0</v>
      </c>
      <c r="AO948" t="b">
        <f>IF(Table1[[#This Row],[Cell]],IF(Table1[[#This Row],[In vivo?]],FALSE,TRUE),FALSE)</f>
        <v>0</v>
      </c>
      <c r="AP948" t="b">
        <f>NOT(OR(Table1[[#This Row],[In vivo?]],Table1[[#This Row],[Only in Cell]]))</f>
        <v>0</v>
      </c>
      <c r="AQ948" t="b">
        <f>IF(OR(Table1[[#This Row],[Rodents]],Table1[[#This Row],[Human]],Table1[[#This Row],[Pig]]),OR(ISNUMBER(FIND("pulmonary",C948)),ISNUMBER(FIND("lung",C948))),"NA")</f>
        <v>1</v>
      </c>
      <c r="AR948" t="b">
        <f>IF(OR(Table1[[#This Row],[Rodents]],Table1[[#This Row],[Human]],Table1[[#This Row],[Pig]]),OR(ISNUMBER(FIND("skin",C948)),ISNUMBER(FIND("dermal",C948))),"NA")</f>
        <v>0</v>
      </c>
      <c r="AS948" t="b">
        <f>IF(OR(Table1[[#This Row],[Rodents]],Table1[[#This Row],[Human]],Table1[[#This Row],[Pig]]),OR(ISNUMBER(FIND("liver",C948)),ISNUMBER(FIND("hepat",C948))),"NA")</f>
        <v>1</v>
      </c>
      <c r="AT948" t="b">
        <f>IF(OR(Table1[[#This Row],[Rodents]],Table1[[#This Row],[Human]],Table1[[#This Row],[Pig]]),OR(ISNUMBER(FIND("kidney",C948)),ISNUMBER(FIND("neph",C948))),"NA")</f>
        <v>1</v>
      </c>
      <c r="AU948" t="b">
        <f>IF(OR(Table1[[#This Row],[Rodents]],Table1[[#This Row],[Human]],Table1[[#This Row],[Pig]]),OR(ISNUMBER(FIND("brain",C948)),ISNUMBER(FIND("neur",C948)),ISNUMBER(FIND("nerv",C948))),"NA")</f>
        <v>0</v>
      </c>
      <c r="AV948" t="b">
        <f>IF(OR(Table1[[#This Row],[Rodents]],Table1[[#This Row],[Human]],Table1[[#This Row],[Pig]]),OR(ISNUMBER(FIND("heart",C948)),ISNUMBER(FIND("cardi",C948))),"NA")</f>
        <v>0</v>
      </c>
      <c r="AW948" t="b">
        <f>IF(OR(Table1[[#This Row],[Rodents]],Table1[[#This Row],[Human]],Table1[[#This Row],[Pig]]),OR(ISNUMBER(FIND("gastro",C948)),ISNUMBER(FIND("intesti",C948)),ISNUMBER(FIND("stomach",C948))),"NA")</f>
        <v>0</v>
      </c>
      <c r="AX948" t="b">
        <f>IF(OR(Table1[[#This Row],[Rodents]],Table1[[#This Row],[Human]],Table1[[#This Row],[Pig]]),NOT(OR(AQ948,AR948,AS948,AT948,AU948,AV948,AW948)),"NA")</f>
        <v>0</v>
      </c>
      <c r="AY948" t="b">
        <f>OR(ISNUMBER(FIND("SWCNT",C948)),ISNUMBER(FIND("SWNT",C948)),ISNUMBER(FIND("single-wall",C948)),ISNUMBER(FIND("single wall",C948)),ISNUMBER(FIND("Single wall",C948)),ISNUMBER(FIND("Single-wall",C948)),ISNUMBER(FIND("SWCNT",B948)),ISNUMBER(FIND("SWNT",B948)),ISNUMBER(FIND("single-wall",B948)),ISNUMBER(FIND("single wall",B948)),ISNUMBER(FIND("Single-wall",B948)),ISNUMBER(FIND("Single wall",B948)))</f>
        <v>0</v>
      </c>
      <c r="AZ948" t="b">
        <f>OR(ISNUMBER(FIND("MWCNT",C948)),ISNUMBER(FIND("MWNT",C948)),ISNUMBER(FIND("multi-wall",C948)),ISNUMBER(FIND("multi wall",C948)),ISNUMBER(FIND("multiwall",C948)),ISNUMBER(FIND("Multi-wall",C948)),ISNUMBER(FIND("Multi wall",C948)),ISNUMBER(FIND("Multiwall",C948)),ISNUMBER(FIND("MWCNT",B948)),ISNUMBER(FIND("MWNT",B948)),ISNUMBER(FIND("multi-wall",B948)),ISNUMBER(FIND("multi wall",B948)),ISNUMBER(FIND("multiwall",B948)),ISNUMBER(FIND("Multi-wall",B948)),ISNUMBER(FIND("Multi wall",B948)),ISNUMBER(FIND("Multiwall",B948)),ISNUMBER(FIND("Double-wall",B948)),ISNUMBER(FIND("Double wall",B948)),ISNUMBER(FIND("Doublewall",B948)),ISNUMBER(FIND("double-wall",B948)),ISNUMBER(FIND("double wall",B948)),ISNUMBER(FIND("doublewall",B948)))</f>
        <v>1</v>
      </c>
      <c r="BA948" t="b">
        <f>AND(Table1[[#This Row],[SWCNT]],Table1[[#This Row],[MWCNT]])</f>
        <v>0</v>
      </c>
      <c r="BB948" t="b">
        <f>IF(Table1[[#This Row],[SWCNT]]=TRUE,FALSE,IF(Table1[[#This Row],[MWCNT]]=TRUE,FALSE,TRUE))</f>
        <v>0</v>
      </c>
      <c r="BC948" s="18"/>
    </row>
    <row r="949" spans="1:55" ht="259">
      <c r="A949" t="s">
        <v>5214</v>
      </c>
      <c r="B949" s="2" t="s">
        <v>5218</v>
      </c>
      <c r="C949" s="16" t="s">
        <v>5222</v>
      </c>
      <c r="D949" s="17" t="s">
        <v>395</v>
      </c>
      <c r="E949" s="2">
        <v>2010</v>
      </c>
      <c r="F949" t="b">
        <f>OR(ISNUMBER(FIND("cytotoxic",C949)),ISNUMBER(FIND("Cytotoxic",C949)),ISNUMBER(FIND("cellular toxicity",C949)),ISNUMBER(FIND("cell death",C949)),ISNUMBER(FIND("viable",C949)),ISNUMBER(FIND("phytotoxic",C949)),ISNUMBER(FIND("acute toxicity",C949)),ISNUMBER(FIND("MTT",C949)),ISNUMBER(FIND("survival",C949)),ISNUMBER(FIND("prolifer",C949)),ISNUMBER(FIND("apoptosis",C949)),ISNUMBER(FIND("neurotoxic",C949)),ISNUMBER(FIND("  lysis ",C949)),ISNUMBER(FIND("necrosis",C949)),ISNUMBER(FIND("cellular death",C949))*3,ISNUMBER(FIND("LDH",C949)),ISNUMBER(FIND("Acute toxicity",C949)))</f>
        <v>0</v>
      </c>
      <c r="G949" t="b">
        <f>OR(ISNUMBER(FIND("genotoxic",C949)),ISNUMBER(FIND("genotoxicity",C949)),ISNUMBER(FIND("DNA damage",C949)),ISNUMBER(FIND("DNA",C949)),ISNUMBER(FIND("RNA",C949)),ISNUMBER(FIND("mesothelioma",C949)),ISNUMBER(FIND("carcino",C949)),ISNUMBER(FIND("mutagen",C949)),ISNUMBER(FIND("genetic",C949)))</f>
        <v>0</v>
      </c>
      <c r="H949" t="b">
        <f>OR(ISNUMBER(FIND("inflammatory",C949)),ISNUMBER(FIND("inflamm",C949)))</f>
        <v>0</v>
      </c>
      <c r="I949" t="b">
        <f>OR(ISNUMBER(FIND("immune",C949)),ISNUMBER(FIND("immunological",C949)),ISNUMBER(FIND("interleuk",C949)),ISNUMBER(FIND("platelet activation",C949)),ISNUMBER(FIND("monocyte",C949)),ISNUMBER(FIND("leukocyte",C949)),ISNUMBER(FIND("cytokine",C949)),ISNUMBER(FIND("CD4",C949)),ISNUMBER(FIND("CD8",C949)),ISNUMBER(FIND("T-cell",C949)))</f>
        <v>1</v>
      </c>
      <c r="J949" t="b">
        <f>OR(ISNUMBER(FIND("reactive oxygen",C949)),ISNUMBER(FIND("ROS",C949)),ISNUMBER(FIND("free radical",C949)),ISNUMBER(FIND("oxidative stress",C949)),ISNUMBER(FIND("peroxid",C949)),ISNUMBER(FIND("oxidative",C949)),ISNUMBER(FIND("antioxid",C949)))</f>
        <v>0</v>
      </c>
      <c r="K949" t="b">
        <f>OR(ISNUMBER(FIND("autophag",C949)))</f>
        <v>0</v>
      </c>
      <c r="L949" t="b">
        <f>OR(ISNUMBER(FIND("morpholog",C949)))</f>
        <v>0</v>
      </c>
      <c r="M949" t="b">
        <f>OR(ISNUMBER(FIND("fibrosis",C949)),ISNUMBER(FIND("Fibrosis",C949)),ISNUMBER(FIND("fibrot",C949)))</f>
        <v>0</v>
      </c>
      <c r="N949" t="b">
        <f>OR(ISNUMBER(FIND("offspring",C949)),ISNUMBER(FIND("Parental",C949)),ISNUMBER(FIND("parental",C949)),ISNUMBER(FIND("germline",C949)),ISNUMBER(FIND("reproduc",C949)),ISNUMBER(FIND("embryo",C949)))</f>
        <v>0</v>
      </c>
      <c r="O949" t="b">
        <f>OR(ISNUMBER(FIND("metabol",C949)),ISNUMBER(FIND("Metabol",C949)),ISNUMBER(FIND("digest",C949)),ISNUMBER(FIND("mitochon",C949)))</f>
        <v>0</v>
      </c>
      <c r="P949" t="b">
        <f>OR(ISNUMBER(FIND("ecotox",C949)),ISNUMBER(FIND("Ecotox",B949)),ISNUMBER(FIND("ecotox",B949)),ISNUMBER(FIND("Ecotox",C949)))</f>
        <v>0</v>
      </c>
      <c r="Q949" t="b">
        <f>OR(ISNUMBER(FIND("Bioaccum",C949)),ISNUMBER(FIND("bioaccum",C949)),ISNUMBER(FIND("accum",C949)))</f>
        <v>0</v>
      </c>
      <c r="R949" t="b">
        <f>OR(ISNUMBER(FIND("Occupation",C949)),ISNUMBER(FIND("occupation",C949)),ISNUMBER(FIND("worker",C949)),ISNUMBER(FIND("workforce",C949)))</f>
        <v>0</v>
      </c>
      <c r="S949" t="b">
        <f>NOT(OR(F949,G949,H949,I949,J949,K949,L949,M949,N949,O949,P949,Q949,R949))</f>
        <v>0</v>
      </c>
      <c r="U949" t="b">
        <f>OR(Table1[[#This Row],[Inflammation]],Table1[[#This Row],[Immune]])</f>
        <v>1</v>
      </c>
      <c r="V949" t="b">
        <f>IF(OR(Table1[[#This Row],[Rodents]],Table1[[#This Row],[Human]],Table1[[#This Row],[Pig]]),OR(ISNUMBER(FIND("intratrach",C949)),ISNUMBER(FIND("nasal ",C949)),ISNUMBER(FIND("instill",C949))),"NA")</f>
        <v>0</v>
      </c>
      <c r="W949" t="b">
        <f>IF(OR(Table1[[#This Row],[Rodents]],Table1[[#This Row],[Human]],Table1[[#This Row],[Pig]]),OR(ISNUMBER(FIND("dermal",C949)),ISNUMBER(FIND("skin ",C949))),"NA")</f>
        <v>0</v>
      </c>
      <c r="X949" t="b">
        <f>IF(OR(Table1[[#This Row],[Rodents]],Table1[[#This Row],[Human]],Table1[[#This Row],[Pig]]),OR(ISNUMBER(FIND("injected",C949)),ISNUMBER(FIND("periton",C949)),ISNUMBER(FIND("intrascrot",C949))),"NA")</f>
        <v>1</v>
      </c>
      <c r="Y949" t="b">
        <f>IF(OR(Table1[[#This Row],[Rodents]],Table1[[#This Row],[Human]],Table1[[#This Row],[Pig]]),NOT(OR(Table1[[#This Row],[Inhaled/Intratracheal/intranasal]],Table1[[#This Row],[Dermal]],Table1[[#This Row],[Injected]])),"NA")</f>
        <v>0</v>
      </c>
      <c r="AA949" t="b">
        <f>OR(ISNUMBER(FIND("fish ",C949)),ISNUMBER(FIND("Fish ",C949)),ISNUMBER(FIND("aquatic",C949)),ISNUMBER(FIND("daphnids",C949)),ISNUMBER(FIND("Carcinus maenas",C949)),ISNUMBER(FIND("Daphnia",C949)),ISNUMBER(FIND("Ruditapes philippinarum",C949)),ISNUMBER(FIND("daphnia",C949)),ISNUMBER(FIND("marine",C949)),ISNUMBER(FIND("mussel",C949)),ISNUMBER(FIND("algae",C949)),ISNUMBER(FIND("Donax faba",C949)),ISNUMBER(FIND("estuarine",C949)),ISNUMBER(FIND("snail",C949)),ISNUMBER(FIND("Prorocentrum donghaiense",C949)) )</f>
        <v>0</v>
      </c>
      <c r="AB949" t="b">
        <f>OR(ISNUMBER(FIND(" rat ",C949)),ISNUMBER(FIND(" rats ",C949)),ISNUMBER(FIND(" Rats ",C949)),ISNUMBER(FIND(" Rat ",C949)),ISNUMBER(FIND(" rat.",C949)),ISNUMBER(FIND(" rats.",C949)),ISNUMBER(FIND("mouse",C949)),ISNUMBER(FIND("mice",C949)), ISNUMBER(FIND(" Mice",C949)))</f>
        <v>1</v>
      </c>
      <c r="AC949" t="b">
        <f>OR(ISNUMBER(FIND(" cell ",C949)),ISNUMBER(FIND("fibroblast",C949)),ISNUMBER(FIND("macrophage",C949)),ISNUMBER(FIND("epithelial",C949)),ISNUMBER(FIND("endothelial",C949)),ISNUMBER(FIND("neuron",C949)),ISNUMBER(FIND(" cells ",C949)),ISNUMBER(FIND("RBC",C949)),ISNUMBER(FIND("mitochond",C949)),ISNUMBER(FIND("adipocyte",C949)),ISNUMBER(FIND("osteo",C949)),ISNUMBER(FIND("keratin",C949)),ISNUMBER(FIND(" cell's ",C949)),ISNUMBER(FIND("eukary",C949)),ISNUMBER(FIND("sperm",C949)))</f>
        <v>0</v>
      </c>
      <c r="AD949" t="b">
        <f>OR(ISNUMBER(FIND("human",B949)),ISNUMBER(FIND("workers",B949)),ISNUMBER(FIND("workforces",B949)),ISNUMBER(FIND("occupational",B949)),ISNUMBER(FIND("Case report",B949)),ISNUMBER(FIND("Workplaces",B949)),ISNUMBER(FIND("worker",B949)))</f>
        <v>0</v>
      </c>
      <c r="AE949" t="b">
        <f>OR(ISNUMBER(FIND(" plant ",C949)),ISNUMBER(FIND("Plant ",C949)),ISNUMBER(FIND("tomato",C949)),ISNUMBER(FIND("plants",C949)),ISNUMBER(FIND("Plants",C949)),ISNUMBER(FIND("algae",C949)),ISNUMBER(FIND("lettuce",C949)),ISNUMBER(FIND("green gram sprouts ",C949)),ISNUMBER(FIND("Cucurbita pepo",C949)),ISNUMBER(FIND("bean ",C949)),ISNUMBER(FIND("chloroplast",C949)),ISNUMBER(FIND("chlorophyll",C949)),ISNUMBER(FIND("seedling",C949)),ISNUMBER(FIND("canola",C949)),ISNUMBER(FIND("shoot",C949)),ISNUMBER(FIND("photosynthes",C949)),ISNUMBER(FIND(" leaves ",C949)),,ISNUMBER(FIND("agriculture",C949)),ISNUMBER(FIND(" crops ",C949)))</f>
        <v>0</v>
      </c>
      <c r="AF949" t="b">
        <f>OR(ISNUMBER(FIND("bacteria",C949)),ISNUMBER(FIND("Bacteria",C949)),ISNUMBER(FIND("Bacterium",C949)),ISNUMBER(FIND("bacterium",C949)),ISNUMBER(FIND(" coli ",C949)))</f>
        <v>0</v>
      </c>
      <c r="AG949" t="b">
        <f>OR(ISNUMBER(FIND("fungi",C949)),ISNUMBER(FIND("Fungi",C949)),ISNUMBER(FIND("fungus",C949)),ISNUMBER(FIND("Fungus",C949)),ISNUMBER(FIND("mushroom",C949)),ISNUMBER(FIND("Mushroom",C949)),ISNUMBER(FIND(" mold ",C949)))</f>
        <v>0</v>
      </c>
      <c r="AH949" t="b">
        <f>OR(ISNUMBER(FIND("Pig ",C949)),ISNUMBER(FIND("pig ",C949)),ISNUMBER(FIND("Pigs ",C949)),ISNUMBER(FIND("pigs ",C949)))</f>
        <v>0</v>
      </c>
      <c r="AI949" t="b">
        <f>OR(ISNUMBER(FIND(" C. elegans",C949)),ISNUMBER(FIND("Caenorhabditis elegans",C949)),ISNUMBER(FIND("earthworms",C949)),ISNUMBER(FIND(" Ficopomatus enigmaticus",C949)),ISNUMBER(FIND("larva",C949)),ISNUMBER(FIND("Lumbriculus variegatus",C949)),ISNUMBER(FIND("nematode",C949)))</f>
        <v>0</v>
      </c>
      <c r="AJ949" t="b">
        <f>NOT(OR(AA949,AB949,AC949,AD949,AE949,AF949,AG949,AH949,AI949))</f>
        <v>0</v>
      </c>
      <c r="AL949" t="b">
        <f>OR(AA949,AB949,AD949,AE949,AF949,AG949,AH949,AI949)</f>
        <v>1</v>
      </c>
      <c r="AM949" t="b">
        <f>IF(Table1[[#This Row],[In vivo?]],IF(Table1[[#This Row],[Cell]],FALSE,TRUE),FALSE)</f>
        <v>1</v>
      </c>
      <c r="AN949" t="b">
        <f>AND(AC949,AL949)</f>
        <v>0</v>
      </c>
      <c r="AO949" t="b">
        <f>IF(Table1[[#This Row],[Cell]],IF(Table1[[#This Row],[In vivo?]],FALSE,TRUE),FALSE)</f>
        <v>0</v>
      </c>
      <c r="AP949" t="b">
        <f>NOT(OR(Table1[[#This Row],[In vivo?]],Table1[[#This Row],[Only in Cell]]))</f>
        <v>0</v>
      </c>
      <c r="AQ949" t="b">
        <f>IF(OR(Table1[[#This Row],[Rodents]],Table1[[#This Row],[Human]],Table1[[#This Row],[Pig]]),OR(ISNUMBER(FIND("pulmonary",C949)),ISNUMBER(FIND("lung",C949))),"NA")</f>
        <v>0</v>
      </c>
      <c r="AR949" t="b">
        <f>IF(OR(Table1[[#This Row],[Rodents]],Table1[[#This Row],[Human]],Table1[[#This Row],[Pig]]),OR(ISNUMBER(FIND("skin",C949)),ISNUMBER(FIND("dermal",C949))),"NA")</f>
        <v>0</v>
      </c>
      <c r="AS949" t="b">
        <f>IF(OR(Table1[[#This Row],[Rodents]],Table1[[#This Row],[Human]],Table1[[#This Row],[Pig]]),OR(ISNUMBER(FIND("liver",C949)),ISNUMBER(FIND("hepat",C949))),"NA")</f>
        <v>0</v>
      </c>
      <c r="AT949" t="b">
        <f>IF(OR(Table1[[#This Row],[Rodents]],Table1[[#This Row],[Human]],Table1[[#This Row],[Pig]]),OR(ISNUMBER(FIND("kidney",C949)),ISNUMBER(FIND("neph",C949))),"NA")</f>
        <v>0</v>
      </c>
      <c r="AU949" t="b">
        <f>IF(OR(Table1[[#This Row],[Rodents]],Table1[[#This Row],[Human]],Table1[[#This Row],[Pig]]),OR(ISNUMBER(FIND("brain",C949)),ISNUMBER(FIND("neur",C949)),ISNUMBER(FIND("nerv",C949))),"NA")</f>
        <v>0</v>
      </c>
      <c r="AV949" t="b">
        <f>IF(OR(Table1[[#This Row],[Rodents]],Table1[[#This Row],[Human]],Table1[[#This Row],[Pig]]),OR(ISNUMBER(FIND("heart",C949)),ISNUMBER(FIND("cardi",C949))),"NA")</f>
        <v>0</v>
      </c>
      <c r="AW949" t="b">
        <f>IF(OR(Table1[[#This Row],[Rodents]],Table1[[#This Row],[Human]],Table1[[#This Row],[Pig]]),OR(ISNUMBER(FIND("gastro",C949)),ISNUMBER(FIND("intesti",C949)),ISNUMBER(FIND("stomach",C949))),"NA")</f>
        <v>0</v>
      </c>
      <c r="AX949" t="b">
        <f>IF(OR(Table1[[#This Row],[Rodents]],Table1[[#This Row],[Human]],Table1[[#This Row],[Pig]]),NOT(OR(AQ949,AR949,AS949,AT949,AU949,AV949,AW949)),"NA")</f>
        <v>1</v>
      </c>
      <c r="AY949" t="b">
        <f>OR(ISNUMBER(FIND("SWCNT",C949)),ISNUMBER(FIND("SWNT",C949)),ISNUMBER(FIND("single-wall",C949)),ISNUMBER(FIND("single wall",C949)),ISNUMBER(FIND("Single wall",C949)),ISNUMBER(FIND("Single-wall",C949)),ISNUMBER(FIND("SWCNT",B949)),ISNUMBER(FIND("SWNT",B949)),ISNUMBER(FIND("single-wall",B949)),ISNUMBER(FIND("single wall",B949)),ISNUMBER(FIND("Single-wall",B949)),ISNUMBER(FIND("Single wall",B949)))</f>
        <v>1</v>
      </c>
      <c r="AZ949" t="b">
        <f>OR(ISNUMBER(FIND("MWCNT",C949)),ISNUMBER(FIND("MWNT",C949)),ISNUMBER(FIND("multi-wall",C949)),ISNUMBER(FIND("multi wall",C949)),ISNUMBER(FIND("multiwall",C949)),ISNUMBER(FIND("Multi-wall",C949)),ISNUMBER(FIND("Multi wall",C949)),ISNUMBER(FIND("Multiwall",C949)),ISNUMBER(FIND("MWCNT",B949)),ISNUMBER(FIND("MWNT",B949)),ISNUMBER(FIND("multi-wall",B949)),ISNUMBER(FIND("multi wall",B949)),ISNUMBER(FIND("multiwall",B949)),ISNUMBER(FIND("Multi-wall",B949)),ISNUMBER(FIND("Multi wall",B949)),ISNUMBER(FIND("Multiwall",B949)),ISNUMBER(FIND("Double-wall",B949)),ISNUMBER(FIND("Double wall",B949)),ISNUMBER(FIND("Doublewall",B949)),ISNUMBER(FIND("double-wall",B949)),ISNUMBER(FIND("double wall",B949)),ISNUMBER(FIND("doublewall",B949)))</f>
        <v>0</v>
      </c>
      <c r="BA949" t="b">
        <f>AND(Table1[[#This Row],[SWCNT]],Table1[[#This Row],[MWCNT]])</f>
        <v>0</v>
      </c>
      <c r="BB949" t="b">
        <f>IF(Table1[[#This Row],[SWCNT]]=TRUE,FALSE,IF(Table1[[#This Row],[MWCNT]]=TRUE,FALSE,TRUE))</f>
        <v>0</v>
      </c>
      <c r="BC949" s="18"/>
    </row>
    <row r="950" spans="1:55" ht="185">
      <c r="A950" t="s">
        <v>5398</v>
      </c>
      <c r="B950" s="2" t="s">
        <v>5399</v>
      </c>
      <c r="C950" s="16" t="s">
        <v>5400</v>
      </c>
      <c r="D950" s="17" t="s">
        <v>3186</v>
      </c>
      <c r="E950" s="2">
        <v>2009</v>
      </c>
      <c r="F950" t="b">
        <f>OR(ISNUMBER(FIND("cytotoxic",C950)),ISNUMBER(FIND("Cytotoxic",C950)),ISNUMBER(FIND("cellular toxicity",C950)),ISNUMBER(FIND("cell death",C950)),ISNUMBER(FIND("viable",C950)),ISNUMBER(FIND("phytotoxic",C950)),ISNUMBER(FIND("acute toxicity",C950)),ISNUMBER(FIND("MTT",C950)),ISNUMBER(FIND("survival",C950)),ISNUMBER(FIND("prolifer",C950)),ISNUMBER(FIND("apoptosis",C950)),ISNUMBER(FIND("neurotoxic",C950)),ISNUMBER(FIND("  lysis ",C950)),ISNUMBER(FIND("necrosis",C950)),ISNUMBER(FIND("cellular death",C950))*3,ISNUMBER(FIND("LDH",C950)),ISNUMBER(FIND("Acute toxicity",C950)))</f>
        <v>0</v>
      </c>
      <c r="G950" t="b">
        <f>OR(ISNUMBER(FIND("genotoxic",C950)),ISNUMBER(FIND("genotoxicity",C950)),ISNUMBER(FIND("DNA damage",C950)),ISNUMBER(FIND("DNA",C950)),ISNUMBER(FIND("RNA",C950)),ISNUMBER(FIND("mesothelioma",C950)),ISNUMBER(FIND("carcino",C950)),ISNUMBER(FIND("mutagen",C950)),ISNUMBER(FIND("genetic",C950)))</f>
        <v>1</v>
      </c>
      <c r="H950" t="b">
        <f>OR(ISNUMBER(FIND("inflammatory",C950)),ISNUMBER(FIND("inflamm",C950)))</f>
        <v>0</v>
      </c>
      <c r="I950" t="b">
        <f>OR(ISNUMBER(FIND("immune",C950)),ISNUMBER(FIND("immunological",C950)),ISNUMBER(FIND("interleuk",C950)),ISNUMBER(FIND("platelet activation",C950)),ISNUMBER(FIND("monocyte",C950)),ISNUMBER(FIND("leukocyte",C950)),ISNUMBER(FIND("cytokine",C950)),ISNUMBER(FIND("CD4",C950)),ISNUMBER(FIND("CD8",C950)),ISNUMBER(FIND("T-cell",C950)))</f>
        <v>0</v>
      </c>
      <c r="J950" t="b">
        <f>OR(ISNUMBER(FIND("reactive oxygen",C950)),ISNUMBER(FIND("ROS",C950)),ISNUMBER(FIND("free radical",C950)),ISNUMBER(FIND("oxidative stress",C950)),ISNUMBER(FIND("peroxid",C950)),ISNUMBER(FIND("oxidative",C950)),ISNUMBER(FIND("antioxid",C950)))</f>
        <v>0</v>
      </c>
      <c r="K950" t="b">
        <f>OR(ISNUMBER(FIND("autophag",C950)))</f>
        <v>0</v>
      </c>
      <c r="L950" t="b">
        <f>OR(ISNUMBER(FIND("morpholog",C950)))</f>
        <v>0</v>
      </c>
      <c r="M950" t="b">
        <f>OR(ISNUMBER(FIND("fibrosis",C950)),ISNUMBER(FIND("Fibrosis",C950)),ISNUMBER(FIND("fibrot",C950)))</f>
        <v>0</v>
      </c>
      <c r="N950" t="b">
        <f>OR(ISNUMBER(FIND("offspring",C950)),ISNUMBER(FIND("Parental",C950)),ISNUMBER(FIND("parental",C950)),ISNUMBER(FIND("germline",C950)),ISNUMBER(FIND("reproduc",C950)),ISNUMBER(FIND("embryo",C950)))</f>
        <v>0</v>
      </c>
      <c r="O950" t="b">
        <f>OR(ISNUMBER(FIND("metabol",C950)),ISNUMBER(FIND("Metabol",C950)),ISNUMBER(FIND("digest",C950)),ISNUMBER(FIND("mitochon",C950)))</f>
        <v>0</v>
      </c>
      <c r="P950" t="b">
        <f>OR(ISNUMBER(FIND("ecotox",C950)),ISNUMBER(FIND("Ecotox",B950)),ISNUMBER(FIND("ecotox",B950)),ISNUMBER(FIND("Ecotox",C950)))</f>
        <v>0</v>
      </c>
      <c r="Q950" t="b">
        <f>OR(ISNUMBER(FIND("Bioaccum",C950)),ISNUMBER(FIND("bioaccum",C950)),ISNUMBER(FIND("accum",C950)))</f>
        <v>0</v>
      </c>
      <c r="R950" t="b">
        <f>OR(ISNUMBER(FIND("Occupation",C950)),ISNUMBER(FIND("occupation",C950)),ISNUMBER(FIND("worker",C950)),ISNUMBER(FIND("workforce",C950)))</f>
        <v>1</v>
      </c>
      <c r="S950" t="b">
        <f>NOT(OR(F950,G950,H950,I950,J950,K950,L950,M950,N950,O950,P950,Q950,R950))</f>
        <v>0</v>
      </c>
      <c r="U950" t="b">
        <f>OR(Table1[[#This Row],[Inflammation]],Table1[[#This Row],[Immune]])</f>
        <v>0</v>
      </c>
      <c r="V950" t="str">
        <f>IF(OR(Table1[[#This Row],[Rodents]],Table1[[#This Row],[Human]],Table1[[#This Row],[Pig]]),OR(ISNUMBER(FIND("intratrach",C950)),ISNUMBER(FIND("nasal ",C950)),ISNUMBER(FIND("instill",C950))),"NA")</f>
        <v>NA</v>
      </c>
      <c r="W950" t="str">
        <f>IF(OR(Table1[[#This Row],[Rodents]],Table1[[#This Row],[Human]],Table1[[#This Row],[Pig]]),OR(ISNUMBER(FIND("dermal",C950)),ISNUMBER(FIND("skin ",C950))),"NA")</f>
        <v>NA</v>
      </c>
      <c r="X950" t="str">
        <f>IF(OR(Table1[[#This Row],[Rodents]],Table1[[#This Row],[Human]],Table1[[#This Row],[Pig]]),OR(ISNUMBER(FIND("injected",C950)),ISNUMBER(FIND("periton",C950)),ISNUMBER(FIND("intrascrot",C950))),"NA")</f>
        <v>NA</v>
      </c>
      <c r="Y950" t="str">
        <f>IF(OR(Table1[[#This Row],[Rodents]],Table1[[#This Row],[Human]],Table1[[#This Row],[Pig]]),NOT(OR(Table1[[#This Row],[Inhaled/Intratracheal/intranasal]],Table1[[#This Row],[Dermal]],Table1[[#This Row],[Injected]])),"NA")</f>
        <v>NA</v>
      </c>
      <c r="AA950" t="b">
        <f>OR(ISNUMBER(FIND("fish ",C950)),ISNUMBER(FIND("Fish ",C950)),ISNUMBER(FIND("aquatic",C950)),ISNUMBER(FIND("daphnids",C950)),ISNUMBER(FIND("Carcinus maenas",C950)),ISNUMBER(FIND("Daphnia",C950)),ISNUMBER(FIND("Ruditapes philippinarum",C950)),ISNUMBER(FIND("daphnia",C950)),ISNUMBER(FIND("marine",C950)),ISNUMBER(FIND("mussel",C950)),ISNUMBER(FIND("algae",C950)),ISNUMBER(FIND("Donax faba",C950)),ISNUMBER(FIND("estuarine",C950)),ISNUMBER(FIND("snail",C950)),ISNUMBER(FIND("Prorocentrum donghaiense",C950)) )</f>
        <v>0</v>
      </c>
      <c r="AB950" t="b">
        <f>OR(ISNUMBER(FIND(" rat ",C950)),ISNUMBER(FIND(" rats ",C950)),ISNUMBER(FIND(" Rats ",C950)),ISNUMBER(FIND(" Rat ",C950)),ISNUMBER(FIND(" rat.",C950)),ISNUMBER(FIND(" rats.",C950)),ISNUMBER(FIND("mouse",C950)),ISNUMBER(FIND("mice",C950)), ISNUMBER(FIND(" Mice",C950)))</f>
        <v>0</v>
      </c>
      <c r="AC950" t="b">
        <f>OR(ISNUMBER(FIND(" cell ",C950)),ISNUMBER(FIND("fibroblast",C950)),ISNUMBER(FIND("macrophage",C950)),ISNUMBER(FIND("epithelial",C950)),ISNUMBER(FIND("endothelial",C950)),ISNUMBER(FIND("neuron",C950)),ISNUMBER(FIND(" cells ",C950)),ISNUMBER(FIND("RBC",C950)),ISNUMBER(FIND("mitochond",C950)),ISNUMBER(FIND("adipocyte",C950)),ISNUMBER(FIND("osteo",C950)),ISNUMBER(FIND("keratin",C950)),ISNUMBER(FIND(" cell's ",C950)),ISNUMBER(FIND("eukary",C950)),ISNUMBER(FIND("sperm",C950)))</f>
        <v>1</v>
      </c>
      <c r="AD950" t="b">
        <f>OR(ISNUMBER(FIND("human",B950)),ISNUMBER(FIND("workers",B950)),ISNUMBER(FIND("workforces",B950)),ISNUMBER(FIND("occupational",B950)),ISNUMBER(FIND("Case report",B950)),ISNUMBER(FIND("Workplaces",B950)),ISNUMBER(FIND("worker",B950)))</f>
        <v>0</v>
      </c>
      <c r="AE950" t="b">
        <f>OR(ISNUMBER(FIND(" plant ",C950)),ISNUMBER(FIND("Plant ",C950)),ISNUMBER(FIND("tomato",C950)),ISNUMBER(FIND("plants",C950)),ISNUMBER(FIND("Plants",C950)),ISNUMBER(FIND("algae",C950)),ISNUMBER(FIND("lettuce",C950)),ISNUMBER(FIND("green gram sprouts ",C950)),ISNUMBER(FIND("Cucurbita pepo",C950)),ISNUMBER(FIND("bean ",C950)),ISNUMBER(FIND("chloroplast",C950)),ISNUMBER(FIND("chlorophyll",C950)),ISNUMBER(FIND("seedling",C950)),ISNUMBER(FIND("canola",C950)),ISNUMBER(FIND("shoot",C950)),ISNUMBER(FIND("photosynthes",C950)),ISNUMBER(FIND(" leaves ",C950)),,ISNUMBER(FIND("agriculture",C950)),ISNUMBER(FIND(" crops ",C950)))</f>
        <v>0</v>
      </c>
      <c r="AF950" t="b">
        <f>OR(ISNUMBER(FIND("bacteria",C950)),ISNUMBER(FIND("Bacteria",C950)),ISNUMBER(FIND("Bacterium",C950)),ISNUMBER(FIND("bacterium",C950)),ISNUMBER(FIND(" coli ",C950)))</f>
        <v>0</v>
      </c>
      <c r="AG950" t="b">
        <f>OR(ISNUMBER(FIND("fungi",C950)),ISNUMBER(FIND("Fungi",C950)),ISNUMBER(FIND("fungus",C950)),ISNUMBER(FIND("Fungus",C950)),ISNUMBER(FIND("mushroom",C950)),ISNUMBER(FIND("Mushroom",C950)),ISNUMBER(FIND(" mold ",C950)))</f>
        <v>0</v>
      </c>
      <c r="AH950" t="b">
        <f>OR(ISNUMBER(FIND("Pig ",C950)),ISNUMBER(FIND("pig ",C950)),ISNUMBER(FIND("Pigs ",C950)),ISNUMBER(FIND("pigs ",C950)))</f>
        <v>0</v>
      </c>
      <c r="AI950" t="b">
        <f>OR(ISNUMBER(FIND(" C. elegans",C950)),ISNUMBER(FIND("Caenorhabditis elegans",C950)),ISNUMBER(FIND("earthworms",C950)),ISNUMBER(FIND(" Ficopomatus enigmaticus",C950)),ISNUMBER(FIND("larva",C950)),ISNUMBER(FIND("Lumbriculus variegatus",C950)),ISNUMBER(FIND("nematode",C950)))</f>
        <v>0</v>
      </c>
      <c r="AJ950" t="b">
        <f>NOT(OR(AA950,AB950,AC950,AD950,AE950,AF950,AG950,AH950,AI950))</f>
        <v>0</v>
      </c>
      <c r="AL950" t="b">
        <f>OR(AA950,AB950,AD950,AE950,AF950,AG950,AH950,AI950)</f>
        <v>0</v>
      </c>
      <c r="AM950" t="b">
        <f>IF(Table1[[#This Row],[In vivo?]],IF(Table1[[#This Row],[Cell]],FALSE,TRUE),FALSE)</f>
        <v>0</v>
      </c>
      <c r="AN950" t="b">
        <f>AND(AC950,AL950)</f>
        <v>0</v>
      </c>
      <c r="AO950" t="b">
        <f>IF(Table1[[#This Row],[Cell]],IF(Table1[[#This Row],[In vivo?]],FALSE,TRUE),FALSE)</f>
        <v>1</v>
      </c>
      <c r="AP950" t="b">
        <f>NOT(OR(Table1[[#This Row],[In vivo?]],Table1[[#This Row],[Only in Cell]]))</f>
        <v>0</v>
      </c>
      <c r="AQ950" t="str">
        <f>IF(OR(Table1[[#This Row],[Rodents]],Table1[[#This Row],[Human]],Table1[[#This Row],[Pig]]),OR(ISNUMBER(FIND("pulmonary",C950)),ISNUMBER(FIND("lung",C950))),"NA")</f>
        <v>NA</v>
      </c>
      <c r="AR950" t="str">
        <f>IF(OR(Table1[[#This Row],[Rodents]],Table1[[#This Row],[Human]],Table1[[#This Row],[Pig]]),OR(ISNUMBER(FIND("skin",C950)),ISNUMBER(FIND("dermal",C950))),"NA")</f>
        <v>NA</v>
      </c>
      <c r="AS950" t="str">
        <f>IF(OR(Table1[[#This Row],[Rodents]],Table1[[#This Row],[Human]],Table1[[#This Row],[Pig]]),OR(ISNUMBER(FIND("liver",C950)),ISNUMBER(FIND("hepat",C950))),"NA")</f>
        <v>NA</v>
      </c>
      <c r="AT950" t="str">
        <f>IF(OR(Table1[[#This Row],[Rodents]],Table1[[#This Row],[Human]],Table1[[#This Row],[Pig]]),OR(ISNUMBER(FIND("kidney",C950)),ISNUMBER(FIND("neph",C950))),"NA")</f>
        <v>NA</v>
      </c>
      <c r="AU950" t="str">
        <f>IF(OR(Table1[[#This Row],[Rodents]],Table1[[#This Row],[Human]],Table1[[#This Row],[Pig]]),OR(ISNUMBER(FIND("brain",C950)),ISNUMBER(FIND("neur",C950)),ISNUMBER(FIND("nerv",C950))),"NA")</f>
        <v>NA</v>
      </c>
      <c r="AV950" t="str">
        <f>IF(OR(Table1[[#This Row],[Rodents]],Table1[[#This Row],[Human]],Table1[[#This Row],[Pig]]),OR(ISNUMBER(FIND("heart",C950)),ISNUMBER(FIND("cardi",C950))),"NA")</f>
        <v>NA</v>
      </c>
      <c r="AW950" t="str">
        <f>IF(OR(Table1[[#This Row],[Rodents]],Table1[[#This Row],[Human]],Table1[[#This Row],[Pig]]),OR(ISNUMBER(FIND("gastro",C950)),ISNUMBER(FIND("intesti",C950)),ISNUMBER(FIND("stomach",C950))),"NA")</f>
        <v>NA</v>
      </c>
      <c r="AX950" t="str">
        <f>IF(OR(Table1[[#This Row],[Rodents]],Table1[[#This Row],[Human]],Table1[[#This Row],[Pig]]),NOT(OR(AQ950,AR950,AS950,AT950,AU950,AV950,AW950)),"NA")</f>
        <v>NA</v>
      </c>
      <c r="AY950" t="b">
        <f>OR(ISNUMBER(FIND("SWCNT",C950)),ISNUMBER(FIND("SWNT",C950)),ISNUMBER(FIND("single-wall",C950)),ISNUMBER(FIND("single wall",C950)),ISNUMBER(FIND("Single wall",C950)),ISNUMBER(FIND("Single-wall",C950)),ISNUMBER(FIND("SWCNT",B950)),ISNUMBER(FIND("SWNT",B950)),ISNUMBER(FIND("single-wall",B950)),ISNUMBER(FIND("single wall",B950)),ISNUMBER(FIND("Single-wall",B950)),ISNUMBER(FIND("Single wall",B950)))</f>
        <v>1</v>
      </c>
      <c r="AZ950" t="b">
        <f>OR(ISNUMBER(FIND("MWCNT",C950)),ISNUMBER(FIND("MWNT",C950)),ISNUMBER(FIND("multi-wall",C950)),ISNUMBER(FIND("multi wall",C950)),ISNUMBER(FIND("multiwall",C950)),ISNUMBER(FIND("Multi-wall",C950)),ISNUMBER(FIND("Multi wall",C950)),ISNUMBER(FIND("Multiwall",C950)),ISNUMBER(FIND("MWCNT",B950)),ISNUMBER(FIND("MWNT",B950)),ISNUMBER(FIND("multi-wall",B950)),ISNUMBER(FIND("multi wall",B950)),ISNUMBER(FIND("multiwall",B950)),ISNUMBER(FIND("Multi-wall",B950)),ISNUMBER(FIND("Multi wall",B950)),ISNUMBER(FIND("Multiwall",B950)),ISNUMBER(FIND("Double-wall",B950)),ISNUMBER(FIND("Double wall",B950)),ISNUMBER(FIND("Doublewall",B950)),ISNUMBER(FIND("double-wall",B950)),ISNUMBER(FIND("double wall",B950)),ISNUMBER(FIND("doublewall",B950)))</f>
        <v>0</v>
      </c>
      <c r="BA950" t="b">
        <f>AND(Table1[[#This Row],[SWCNT]],Table1[[#This Row],[MWCNT]])</f>
        <v>0</v>
      </c>
      <c r="BB950" t="b">
        <f>IF(Table1[[#This Row],[SWCNT]]=TRUE,FALSE,IF(Table1[[#This Row],[MWCNT]]=TRUE,FALSE,TRUE))</f>
        <v>0</v>
      </c>
      <c r="BC950" s="18"/>
    </row>
    <row r="951" spans="1:55" ht="74">
      <c r="A951" t="s">
        <v>5708</v>
      </c>
      <c r="B951" s="2" t="s">
        <v>5711</v>
      </c>
      <c r="C951" s="16" t="s">
        <v>5714</v>
      </c>
      <c r="D951" s="17" t="s">
        <v>5717</v>
      </c>
      <c r="E951" s="2">
        <v>2008</v>
      </c>
      <c r="F951" t="b">
        <f>OR(ISNUMBER(FIND("cytotoxic",C951)),ISNUMBER(FIND("Cytotoxic",C951)),ISNUMBER(FIND("cellular toxicity",C951)),ISNUMBER(FIND("cell death",C951)),ISNUMBER(FIND("viable",C951)),ISNUMBER(FIND("phytotoxic",C951)),ISNUMBER(FIND("acute toxicity",C951)),ISNUMBER(FIND("MTT",C951)),ISNUMBER(FIND("survival",C951)),ISNUMBER(FIND("prolifer",C951)),ISNUMBER(FIND("apoptosis",C951)),ISNUMBER(FIND("neurotoxic",C951)),ISNUMBER(FIND("  lysis ",C951)),ISNUMBER(FIND("necrosis",C951)),ISNUMBER(FIND("cellular death",C951))*3,ISNUMBER(FIND("LDH",C951)),ISNUMBER(FIND("Acute toxicity",C951)))</f>
        <v>1</v>
      </c>
      <c r="G951" t="b">
        <f>OR(ISNUMBER(FIND("genotoxic",C951)),ISNUMBER(FIND("genotoxicity",C951)),ISNUMBER(FIND("DNA damage",C951)),ISNUMBER(FIND("DNA",C951)),ISNUMBER(FIND("RNA",C951)),ISNUMBER(FIND("mesothelioma",C951)),ISNUMBER(FIND("carcino",C951)),ISNUMBER(FIND("mutagen",C951)),ISNUMBER(FIND("genetic",C951)))</f>
        <v>0</v>
      </c>
      <c r="H951" t="b">
        <f>OR(ISNUMBER(FIND("inflammatory",C951)),ISNUMBER(FIND("inflamm",C951)))</f>
        <v>0</v>
      </c>
      <c r="I951" t="b">
        <f>OR(ISNUMBER(FIND("immune",C951)),ISNUMBER(FIND("immunological",C951)),ISNUMBER(FIND("interleuk",C951)),ISNUMBER(FIND("platelet activation",C951)),ISNUMBER(FIND("monocyte",C951)),ISNUMBER(FIND("leukocyte",C951)),ISNUMBER(FIND("cytokine",C951)),ISNUMBER(FIND("CD4",C951)),ISNUMBER(FIND("CD8",C951)),ISNUMBER(FIND("T-cell",C951)))</f>
        <v>0</v>
      </c>
      <c r="J951" t="b">
        <f>OR(ISNUMBER(FIND("reactive oxygen",C951)),ISNUMBER(FIND("ROS",C951)),ISNUMBER(FIND("free radical",C951)),ISNUMBER(FIND("oxidative stress",C951)),ISNUMBER(FIND("peroxid",C951)),ISNUMBER(FIND("oxidative",C951)),ISNUMBER(FIND("antioxid",C951)))</f>
        <v>0</v>
      </c>
      <c r="K951" t="b">
        <f>OR(ISNUMBER(FIND("autophag",C951)))</f>
        <v>0</v>
      </c>
      <c r="L951" t="b">
        <f>OR(ISNUMBER(FIND("morpholog",C951)))</f>
        <v>0</v>
      </c>
      <c r="M951" t="b">
        <f>OR(ISNUMBER(FIND("fibrosis",C951)),ISNUMBER(FIND("Fibrosis",C951)),ISNUMBER(FIND("fibrot",C951)))</f>
        <v>0</v>
      </c>
      <c r="N951" t="b">
        <f>OR(ISNUMBER(FIND("offspring",C951)),ISNUMBER(FIND("Parental",C951)),ISNUMBER(FIND("parental",C951)),ISNUMBER(FIND("germline",C951)),ISNUMBER(FIND("reproduc",C951)),ISNUMBER(FIND("embryo",C951)))</f>
        <v>0</v>
      </c>
      <c r="O951" t="b">
        <f>OR(ISNUMBER(FIND("metabol",C951)),ISNUMBER(FIND("Metabol",C951)),ISNUMBER(FIND("digest",C951)),ISNUMBER(FIND("mitochon",C951)))</f>
        <v>1</v>
      </c>
      <c r="P951" t="b">
        <f>OR(ISNUMBER(FIND("ecotox",C951)),ISNUMBER(FIND("Ecotox",B951)),ISNUMBER(FIND("ecotox",B951)),ISNUMBER(FIND("Ecotox",C951)))</f>
        <v>0</v>
      </c>
      <c r="Q951" t="b">
        <f>OR(ISNUMBER(FIND("Bioaccum",C951)),ISNUMBER(FIND("bioaccum",C951)),ISNUMBER(FIND("accum",C951)))</f>
        <v>0</v>
      </c>
      <c r="R951" t="b">
        <f>OR(ISNUMBER(FIND("Occupation",C951)),ISNUMBER(FIND("occupation",C951)),ISNUMBER(FIND("worker",C951)),ISNUMBER(FIND("workforce",C951)))</f>
        <v>0</v>
      </c>
      <c r="S951" t="b">
        <f>NOT(OR(F951,G951,H951,I951,J951,K951,L951,M951,N951,O951,P951,Q951,R951))</f>
        <v>0</v>
      </c>
      <c r="U951" t="b">
        <f>OR(Table1[[#This Row],[Inflammation]],Table1[[#This Row],[Immune]])</f>
        <v>0</v>
      </c>
      <c r="V951" t="b">
        <f>IF(OR(Table1[[#This Row],[Rodents]],Table1[[#This Row],[Human]],Table1[[#This Row],[Pig]]),OR(ISNUMBER(FIND("intratrach",C951)),ISNUMBER(FIND("nasal ",C951)),ISNUMBER(FIND("instill",C951))),"NA")</f>
        <v>0</v>
      </c>
      <c r="W951" t="b">
        <f>IF(OR(Table1[[#This Row],[Rodents]],Table1[[#This Row],[Human]],Table1[[#This Row],[Pig]]),OR(ISNUMBER(FIND("dermal",C951)),ISNUMBER(FIND("skin ",C951))),"NA")</f>
        <v>0</v>
      </c>
      <c r="X951" t="b">
        <f>IF(OR(Table1[[#This Row],[Rodents]],Table1[[#This Row],[Human]],Table1[[#This Row],[Pig]]),OR(ISNUMBER(FIND("injected",C951)),ISNUMBER(FIND("periton",C951)),ISNUMBER(FIND("intrascrot",C951))),"NA")</f>
        <v>0</v>
      </c>
      <c r="Y951" t="b">
        <f>IF(OR(Table1[[#This Row],[Rodents]],Table1[[#This Row],[Human]],Table1[[#This Row],[Pig]]),NOT(OR(Table1[[#This Row],[Inhaled/Intratracheal/intranasal]],Table1[[#This Row],[Dermal]],Table1[[#This Row],[Injected]])),"NA")</f>
        <v>1</v>
      </c>
      <c r="AA951" t="b">
        <f>OR(ISNUMBER(FIND("fish ",C951)),ISNUMBER(FIND("Fish ",C951)),ISNUMBER(FIND("aquatic",C951)),ISNUMBER(FIND("daphnids",C951)),ISNUMBER(FIND("Carcinus maenas",C951)),ISNUMBER(FIND("Daphnia",C951)),ISNUMBER(FIND("Ruditapes philippinarum",C951)),ISNUMBER(FIND("daphnia",C951)),ISNUMBER(FIND("marine",C951)),ISNUMBER(FIND("mussel",C951)),ISNUMBER(FIND("algae",C951)),ISNUMBER(FIND("Donax faba",C951)),ISNUMBER(FIND("estuarine",C951)),ISNUMBER(FIND("snail",C951)),ISNUMBER(FIND("Prorocentrum donghaiense",C951)) )</f>
        <v>0</v>
      </c>
      <c r="AB951" t="b">
        <f>OR(ISNUMBER(FIND(" rat ",C951)),ISNUMBER(FIND(" rats ",C951)),ISNUMBER(FIND(" Rats ",C951)),ISNUMBER(FIND(" Rat ",C951)),ISNUMBER(FIND(" rat.",C951)),ISNUMBER(FIND(" rats.",C951)),ISNUMBER(FIND("mouse",C951)),ISNUMBER(FIND("mice",C951)), ISNUMBER(FIND(" Mice",C951)))</f>
        <v>1</v>
      </c>
      <c r="AC951" t="b">
        <f>OR(ISNUMBER(FIND(" cell ",C951)),ISNUMBER(FIND("fibroblast",C951)),ISNUMBER(FIND("macrophage",C951)),ISNUMBER(FIND("epithelial",C951)),ISNUMBER(FIND("endothelial",C951)),ISNUMBER(FIND("neuron",C951)),ISNUMBER(FIND(" cells ",C951)),ISNUMBER(FIND("RBC",C951)),ISNUMBER(FIND("mitochond",C951)),ISNUMBER(FIND("adipocyte",C951)),ISNUMBER(FIND("osteo",C951)),ISNUMBER(FIND("keratin",C951)),ISNUMBER(FIND(" cell's ",C951)),ISNUMBER(FIND("eukary",C951)),ISNUMBER(FIND("sperm",C951)))</f>
        <v>1</v>
      </c>
      <c r="AD951" t="b">
        <f>OR(ISNUMBER(FIND("human",B951)),ISNUMBER(FIND("workers",B951)),ISNUMBER(FIND("workforces",B951)),ISNUMBER(FIND("occupational",B951)),ISNUMBER(FIND("Case report",B951)),ISNUMBER(FIND("Workplaces",B951)),ISNUMBER(FIND("worker",B951)))</f>
        <v>0</v>
      </c>
      <c r="AE951" t="b">
        <f>OR(ISNUMBER(FIND(" plant ",C951)),ISNUMBER(FIND("Plant ",C951)),ISNUMBER(FIND("tomato",C951)),ISNUMBER(FIND("plants",C951)),ISNUMBER(FIND("Plants",C951)),ISNUMBER(FIND("algae",C951)),ISNUMBER(FIND("lettuce",C951)),ISNUMBER(FIND("green gram sprouts ",C951)),ISNUMBER(FIND("Cucurbita pepo",C951)),ISNUMBER(FIND("bean ",C951)),ISNUMBER(FIND("chloroplast",C951)),ISNUMBER(FIND("chlorophyll",C951)),ISNUMBER(FIND("seedling",C951)),ISNUMBER(FIND("canola",C951)),ISNUMBER(FIND("shoot",C951)),ISNUMBER(FIND("photosynthes",C951)),ISNUMBER(FIND(" leaves ",C951)),,ISNUMBER(FIND("agriculture",C951)),ISNUMBER(FIND(" crops ",C951)))</f>
        <v>0</v>
      </c>
      <c r="AF951" t="b">
        <f>OR(ISNUMBER(FIND("bacteria",C951)),ISNUMBER(FIND("Bacteria",C951)),ISNUMBER(FIND("Bacterium",C951)),ISNUMBER(FIND("bacterium",C951)),ISNUMBER(FIND(" coli ",C951)))</f>
        <v>0</v>
      </c>
      <c r="AG951" t="b">
        <f>OR(ISNUMBER(FIND("fungi",C951)),ISNUMBER(FIND("Fungi",C951)),ISNUMBER(FIND("fungus",C951)),ISNUMBER(FIND("Fungus",C951)),ISNUMBER(FIND("mushroom",C951)),ISNUMBER(FIND("Mushroom",C951)),ISNUMBER(FIND(" mold ",C951)))</f>
        <v>0</v>
      </c>
      <c r="AH951" t="b">
        <f>OR(ISNUMBER(FIND("Pig ",C951)),ISNUMBER(FIND("pig ",C951)),ISNUMBER(FIND("Pigs ",C951)),ISNUMBER(FIND("pigs ",C951)))</f>
        <v>0</v>
      </c>
      <c r="AI951" t="b">
        <f>OR(ISNUMBER(FIND(" C. elegans",C951)),ISNUMBER(FIND("Caenorhabditis elegans",C951)),ISNUMBER(FIND("earthworms",C951)),ISNUMBER(FIND(" Ficopomatus enigmaticus",C951)),ISNUMBER(FIND("larva",C951)),ISNUMBER(FIND("Lumbriculus variegatus",C951)),ISNUMBER(FIND("nematode",C951)))</f>
        <v>0</v>
      </c>
      <c r="AJ951" t="b">
        <f>NOT(OR(AA951,AB951,AC951,AD951,AE951,AF951,AG951,AH951,AI951))</f>
        <v>0</v>
      </c>
      <c r="AL951" t="b">
        <f>OR(AA951,AB951,AD951,AE951,AF951,AG951,AH951,AI951)</f>
        <v>1</v>
      </c>
      <c r="AM951" t="b">
        <f>IF(Table1[[#This Row],[In vivo?]],IF(Table1[[#This Row],[Cell]],FALSE,TRUE),FALSE)</f>
        <v>0</v>
      </c>
      <c r="AN951" t="b">
        <f>AND(AC951,AL951)</f>
        <v>1</v>
      </c>
      <c r="AO951" t="b">
        <f>IF(Table1[[#This Row],[Cell]],IF(Table1[[#This Row],[In vivo?]],FALSE,TRUE),FALSE)</f>
        <v>0</v>
      </c>
      <c r="AP951" t="b">
        <f>NOT(OR(Table1[[#This Row],[In vivo?]],Table1[[#This Row],[Only in Cell]]))</f>
        <v>0</v>
      </c>
      <c r="AQ951" t="b">
        <f>IF(OR(Table1[[#This Row],[Rodents]],Table1[[#This Row],[Human]],Table1[[#This Row],[Pig]]),OR(ISNUMBER(FIND("pulmonary",C951)),ISNUMBER(FIND("lung",C951))),"NA")</f>
        <v>0</v>
      </c>
      <c r="AR951" t="b">
        <f>IF(OR(Table1[[#This Row],[Rodents]],Table1[[#This Row],[Human]],Table1[[#This Row],[Pig]]),OR(ISNUMBER(FIND("skin",C951)),ISNUMBER(FIND("dermal",C951))),"NA")</f>
        <v>0</v>
      </c>
      <c r="AS951" t="b">
        <f>IF(OR(Table1[[#This Row],[Rodents]],Table1[[#This Row],[Human]],Table1[[#This Row],[Pig]]),OR(ISNUMBER(FIND("liver",C951)),ISNUMBER(FIND("hepat",C951))),"NA")</f>
        <v>0</v>
      </c>
      <c r="AT951" t="b">
        <f>IF(OR(Table1[[#This Row],[Rodents]],Table1[[#This Row],[Human]],Table1[[#This Row],[Pig]]),OR(ISNUMBER(FIND("kidney",C951)),ISNUMBER(FIND("neph",C951))),"NA")</f>
        <v>0</v>
      </c>
      <c r="AU951" t="b">
        <f>IF(OR(Table1[[#This Row],[Rodents]],Table1[[#This Row],[Human]],Table1[[#This Row],[Pig]]),OR(ISNUMBER(FIND("brain",C951)),ISNUMBER(FIND("neur",C951)),ISNUMBER(FIND("nerv",C951))),"NA")</f>
        <v>0</v>
      </c>
      <c r="AV951" t="b">
        <f>IF(OR(Table1[[#This Row],[Rodents]],Table1[[#This Row],[Human]],Table1[[#This Row],[Pig]]),OR(ISNUMBER(FIND("heart",C951)),ISNUMBER(FIND("cardi",C951))),"NA")</f>
        <v>0</v>
      </c>
      <c r="AW951" t="b">
        <f>IF(OR(Table1[[#This Row],[Rodents]],Table1[[#This Row],[Human]],Table1[[#This Row],[Pig]]),OR(ISNUMBER(FIND("gastro",C951)),ISNUMBER(FIND("intesti",C951)),ISNUMBER(FIND("stomach",C951))),"NA")</f>
        <v>0</v>
      </c>
      <c r="AX951" t="b">
        <f>IF(OR(Table1[[#This Row],[Rodents]],Table1[[#This Row],[Human]],Table1[[#This Row],[Pig]]),NOT(OR(AQ951,AR951,AS951,AT951,AU951,AV951,AW951)),"NA")</f>
        <v>1</v>
      </c>
      <c r="AY951" t="b">
        <f>OR(ISNUMBER(FIND("SWCNT",C951)),ISNUMBER(FIND("SWNT",C951)),ISNUMBER(FIND("single-wall",C951)),ISNUMBER(FIND("single wall",C951)),ISNUMBER(FIND("Single wall",C951)),ISNUMBER(FIND("Single-wall",C951)),ISNUMBER(FIND("SWCNT",B951)),ISNUMBER(FIND("SWNT",B951)),ISNUMBER(FIND("single-wall",B951)),ISNUMBER(FIND("single wall",B951)),ISNUMBER(FIND("Single-wall",B951)),ISNUMBER(FIND("Single wall",B951)))</f>
        <v>0</v>
      </c>
      <c r="AZ951" t="b">
        <f>OR(ISNUMBER(FIND("MWCNT",C951)),ISNUMBER(FIND("MWNT",C951)),ISNUMBER(FIND("multi-wall",C951)),ISNUMBER(FIND("multi wall",C951)),ISNUMBER(FIND("multiwall",C951)),ISNUMBER(FIND("Multi-wall",C951)),ISNUMBER(FIND("Multi wall",C951)),ISNUMBER(FIND("Multiwall",C951)),ISNUMBER(FIND("MWCNT",B951)),ISNUMBER(FIND("MWNT",B951)),ISNUMBER(FIND("multi-wall",B951)),ISNUMBER(FIND("multi wall",B951)),ISNUMBER(FIND("multiwall",B951)),ISNUMBER(FIND("Multi-wall",B951)),ISNUMBER(FIND("Multi wall",B951)),ISNUMBER(FIND("Multiwall",B951)),ISNUMBER(FIND("Double-wall",B951)),ISNUMBER(FIND("Double wall",B951)),ISNUMBER(FIND("Doublewall",B951)),ISNUMBER(FIND("double-wall",B951)),ISNUMBER(FIND("double wall",B951)),ISNUMBER(FIND("doublewall",B951)))</f>
        <v>1</v>
      </c>
      <c r="BA951" t="b">
        <f>AND(Table1[[#This Row],[SWCNT]],Table1[[#This Row],[MWCNT]])</f>
        <v>0</v>
      </c>
      <c r="BB951" t="b">
        <f>IF(Table1[[#This Row],[SWCNT]]=TRUE,FALSE,IF(Table1[[#This Row],[MWCNT]]=TRUE,FALSE,TRUE))</f>
        <v>0</v>
      </c>
      <c r="BC951" s="18"/>
    </row>
    <row r="952" spans="1:55" ht="166.5">
      <c r="A952" t="s">
        <v>5720</v>
      </c>
      <c r="B952" s="2" t="s">
        <v>5724</v>
      </c>
      <c r="C952" s="16" t="s">
        <v>5727</v>
      </c>
      <c r="D952" s="17" t="s">
        <v>116</v>
      </c>
      <c r="E952" s="2">
        <v>2008</v>
      </c>
      <c r="F952" t="b">
        <f>OR(ISNUMBER(FIND("cytotoxic",C952)),ISNUMBER(FIND("Cytotoxic",C952)),ISNUMBER(FIND("cellular toxicity",C952)),ISNUMBER(FIND("cell death",C952)),ISNUMBER(FIND("viable",C952)),ISNUMBER(FIND("phytotoxic",C952)),ISNUMBER(FIND("acute toxicity",C952)),ISNUMBER(FIND("MTT",C952)),ISNUMBER(FIND("survival",C952)),ISNUMBER(FIND("prolifer",C952)),ISNUMBER(FIND("apoptosis",C952)),ISNUMBER(FIND("neurotoxic",C952)),ISNUMBER(FIND("  lysis ",C952)),ISNUMBER(FIND("necrosis",C952)),ISNUMBER(FIND("cellular death",C952))*3,ISNUMBER(FIND("LDH",C952)),ISNUMBER(FIND("Acute toxicity",C952)))</f>
        <v>0</v>
      </c>
      <c r="G952" t="b">
        <f>OR(ISNUMBER(FIND("genotoxic",C952)),ISNUMBER(FIND("genotoxicity",C952)),ISNUMBER(FIND("DNA damage",C952)),ISNUMBER(FIND("DNA",C952)),ISNUMBER(FIND("RNA",C952)),ISNUMBER(FIND("mesothelioma",C952)),ISNUMBER(FIND("carcino",C952)),ISNUMBER(FIND("mutagen",C952)),ISNUMBER(FIND("genetic",C952)))</f>
        <v>0</v>
      </c>
      <c r="H952" t="b">
        <f>OR(ISNUMBER(FIND("inflammatory",C952)),ISNUMBER(FIND("inflamm",C952)))</f>
        <v>0</v>
      </c>
      <c r="I952" t="b">
        <f>OR(ISNUMBER(FIND("immune",C952)),ISNUMBER(FIND("immunological",C952)),ISNUMBER(FIND("interleuk",C952)),ISNUMBER(FIND("platelet activation",C952)),ISNUMBER(FIND("monocyte",C952)),ISNUMBER(FIND("leukocyte",C952)),ISNUMBER(FIND("cytokine",C952)),ISNUMBER(FIND("CD4",C952)),ISNUMBER(FIND("CD8",C952)),ISNUMBER(FIND("T-cell",C952)))</f>
        <v>0</v>
      </c>
      <c r="J952" t="b">
        <f>OR(ISNUMBER(FIND("reactive oxygen",C952)),ISNUMBER(FIND("ROS",C952)),ISNUMBER(FIND("free radical",C952)),ISNUMBER(FIND("oxidative stress",C952)),ISNUMBER(FIND("peroxid",C952)),ISNUMBER(FIND("oxidative",C952)),ISNUMBER(FIND("antioxid",C952)))</f>
        <v>0</v>
      </c>
      <c r="K952" t="b">
        <f>OR(ISNUMBER(FIND("autophag",C952)))</f>
        <v>0</v>
      </c>
      <c r="L952" t="b">
        <f>OR(ISNUMBER(FIND("morpholog",C952)))</f>
        <v>0</v>
      </c>
      <c r="M952" t="b">
        <f>OR(ISNUMBER(FIND("fibrosis",C952)),ISNUMBER(FIND("Fibrosis",C952)),ISNUMBER(FIND("fibrot",C952)))</f>
        <v>0</v>
      </c>
      <c r="N952" t="b">
        <f>OR(ISNUMBER(FIND("offspring",C952)),ISNUMBER(FIND("Parental",C952)),ISNUMBER(FIND("parental",C952)),ISNUMBER(FIND("germline",C952)),ISNUMBER(FIND("reproduc",C952)),ISNUMBER(FIND("embryo",C952)))</f>
        <v>0</v>
      </c>
      <c r="O952" t="b">
        <f>OR(ISNUMBER(FIND("metabol",C952)),ISNUMBER(FIND("Metabol",C952)),ISNUMBER(FIND("digest",C952)),ISNUMBER(FIND("mitochon",C952)))</f>
        <v>0</v>
      </c>
      <c r="P952" t="b">
        <f>OR(ISNUMBER(FIND("ecotox",C952)),ISNUMBER(FIND("Ecotox",B952)),ISNUMBER(FIND("ecotox",B952)),ISNUMBER(FIND("Ecotox",C952)))</f>
        <v>0</v>
      </c>
      <c r="Q952" t="b">
        <f>OR(ISNUMBER(FIND("Bioaccum",C952)),ISNUMBER(FIND("bioaccum",C952)),ISNUMBER(FIND("accum",C952)))</f>
        <v>0</v>
      </c>
      <c r="R952" t="b">
        <f>OR(ISNUMBER(FIND("Occupation",C952)),ISNUMBER(FIND("occupation",C952)),ISNUMBER(FIND("worker",C952)),ISNUMBER(FIND("workforce",C952)))</f>
        <v>0</v>
      </c>
      <c r="S952" t="b">
        <f>NOT(OR(F952,G952,H952,I952,J952,K952,L952,M952,N952,O952,P952,Q952,R952))</f>
        <v>1</v>
      </c>
      <c r="U952" t="b">
        <f>OR(Table1[[#This Row],[Inflammation]],Table1[[#This Row],[Immune]])</f>
        <v>0</v>
      </c>
      <c r="V952" t="b">
        <f>IF(OR(Table1[[#This Row],[Rodents]],Table1[[#This Row],[Human]],Table1[[#This Row],[Pig]]),OR(ISNUMBER(FIND("intratrach",C952)),ISNUMBER(FIND("nasal ",C952)),ISNUMBER(FIND("instill",C952))),"NA")</f>
        <v>0</v>
      </c>
      <c r="W952" t="b">
        <f>IF(OR(Table1[[#This Row],[Rodents]],Table1[[#This Row],[Human]],Table1[[#This Row],[Pig]]),OR(ISNUMBER(FIND("dermal",C952)),ISNUMBER(FIND("skin ",C952))),"NA")</f>
        <v>0</v>
      </c>
      <c r="X952" t="b">
        <f>IF(OR(Table1[[#This Row],[Rodents]],Table1[[#This Row],[Human]],Table1[[#This Row],[Pig]]),OR(ISNUMBER(FIND("injected",C952)),ISNUMBER(FIND("periton",C952)),ISNUMBER(FIND("intrascrot",C952))),"NA")</f>
        <v>1</v>
      </c>
      <c r="Y952" t="b">
        <f>IF(OR(Table1[[#This Row],[Rodents]],Table1[[#This Row],[Human]],Table1[[#This Row],[Pig]]),NOT(OR(Table1[[#This Row],[Inhaled/Intratracheal/intranasal]],Table1[[#This Row],[Dermal]],Table1[[#This Row],[Injected]])),"NA")</f>
        <v>0</v>
      </c>
      <c r="AA952" t="b">
        <f>OR(ISNUMBER(FIND("fish ",C952)),ISNUMBER(FIND("Fish ",C952)),ISNUMBER(FIND("aquatic",C952)),ISNUMBER(FIND("daphnids",C952)),ISNUMBER(FIND("Carcinus maenas",C952)),ISNUMBER(FIND("Daphnia",C952)),ISNUMBER(FIND("Ruditapes philippinarum",C952)),ISNUMBER(FIND("daphnia",C952)),ISNUMBER(FIND("marine",C952)),ISNUMBER(FIND("mussel",C952)),ISNUMBER(FIND("algae",C952)),ISNUMBER(FIND("Donax faba",C952)),ISNUMBER(FIND("estuarine",C952)),ISNUMBER(FIND("snail",C952)),ISNUMBER(FIND("Prorocentrum donghaiense",C952)) )</f>
        <v>0</v>
      </c>
      <c r="AB952" t="b">
        <f>OR(ISNUMBER(FIND(" rat ",C952)),ISNUMBER(FIND(" rats ",C952)),ISNUMBER(FIND(" Rats ",C952)),ISNUMBER(FIND(" Rat ",C952)),ISNUMBER(FIND(" rat.",C952)),ISNUMBER(FIND(" rats.",C952)),ISNUMBER(FIND("mouse",C952)),ISNUMBER(FIND("mice",C952)), ISNUMBER(FIND(" Mice",C952)))</f>
        <v>1</v>
      </c>
      <c r="AC952" t="b">
        <f>OR(ISNUMBER(FIND(" cell ",C952)),ISNUMBER(FIND("fibroblast",C952)),ISNUMBER(FIND("macrophage",C952)),ISNUMBER(FIND("epithelial",C952)),ISNUMBER(FIND("endothelial",C952)),ISNUMBER(FIND("neuron",C952)),ISNUMBER(FIND(" cells ",C952)),ISNUMBER(FIND("RBC",C952)),ISNUMBER(FIND("mitochond",C952)),ISNUMBER(FIND("adipocyte",C952)),ISNUMBER(FIND("osteo",C952)),ISNUMBER(FIND("keratin",C952)),ISNUMBER(FIND(" cell's ",C952)),ISNUMBER(FIND("eukary",C952)),ISNUMBER(FIND("sperm",C952)))</f>
        <v>1</v>
      </c>
      <c r="AD952" t="b">
        <f>OR(ISNUMBER(FIND("human",B952)),ISNUMBER(FIND("workers",B952)),ISNUMBER(FIND("workforces",B952)),ISNUMBER(FIND("occupational",B952)),ISNUMBER(FIND("Case report",B952)),ISNUMBER(FIND("Workplaces",B952)),ISNUMBER(FIND("worker",B952)))</f>
        <v>0</v>
      </c>
      <c r="AE952" t="b">
        <f>OR(ISNUMBER(FIND(" plant ",C952)),ISNUMBER(FIND("Plant ",C952)),ISNUMBER(FIND("tomato",C952)),ISNUMBER(FIND("plants",C952)),ISNUMBER(FIND("Plants",C952)),ISNUMBER(FIND("algae",C952)),ISNUMBER(FIND("lettuce",C952)),ISNUMBER(FIND("green gram sprouts ",C952)),ISNUMBER(FIND("Cucurbita pepo",C952)),ISNUMBER(FIND("bean ",C952)),ISNUMBER(FIND("chloroplast",C952)),ISNUMBER(FIND("chlorophyll",C952)),ISNUMBER(FIND("seedling",C952)),ISNUMBER(FIND("canola",C952)),ISNUMBER(FIND("shoot",C952)),ISNUMBER(FIND("photosynthes",C952)),ISNUMBER(FIND(" leaves ",C952)),,ISNUMBER(FIND("agriculture",C952)),ISNUMBER(FIND(" crops ",C952)))</f>
        <v>0</v>
      </c>
      <c r="AF952" t="b">
        <f>OR(ISNUMBER(FIND("bacteria",C952)),ISNUMBER(FIND("Bacteria",C952)),ISNUMBER(FIND("Bacterium",C952)),ISNUMBER(FIND("bacterium",C952)),ISNUMBER(FIND(" coli ",C952)))</f>
        <v>0</v>
      </c>
      <c r="AG952" t="b">
        <f>OR(ISNUMBER(FIND("fungi",C952)),ISNUMBER(FIND("Fungi",C952)),ISNUMBER(FIND("fungus",C952)),ISNUMBER(FIND("Fungus",C952)),ISNUMBER(FIND("mushroom",C952)),ISNUMBER(FIND("Mushroom",C952)),ISNUMBER(FIND(" mold ",C952)))</f>
        <v>0</v>
      </c>
      <c r="AH952" t="b">
        <f>OR(ISNUMBER(FIND("Pig ",C952)),ISNUMBER(FIND("pig ",C952)),ISNUMBER(FIND("Pigs ",C952)),ISNUMBER(FIND("pigs ",C952)))</f>
        <v>0</v>
      </c>
      <c r="AI952" t="b">
        <f>OR(ISNUMBER(FIND(" C. elegans",C952)),ISNUMBER(FIND("Caenorhabditis elegans",C952)),ISNUMBER(FIND("earthworms",C952)),ISNUMBER(FIND(" Ficopomatus enigmaticus",C952)),ISNUMBER(FIND("larva",C952)),ISNUMBER(FIND("Lumbriculus variegatus",C952)),ISNUMBER(FIND("nematode",C952)))</f>
        <v>0</v>
      </c>
      <c r="AJ952" t="b">
        <f>NOT(OR(AA952,AB952,AC952,AD952,AE952,AF952,AG952,AH952,AI952))</f>
        <v>0</v>
      </c>
      <c r="AL952" t="b">
        <f>OR(AA952,AB952,AD952,AE952,AF952,AG952,AH952,AI952)</f>
        <v>1</v>
      </c>
      <c r="AM952" t="b">
        <f>IF(Table1[[#This Row],[In vivo?]],IF(Table1[[#This Row],[Cell]],FALSE,TRUE),FALSE)</f>
        <v>0</v>
      </c>
      <c r="AN952" t="b">
        <f>AND(AC952,AL952)</f>
        <v>1</v>
      </c>
      <c r="AO952" t="b">
        <f>IF(Table1[[#This Row],[Cell]],IF(Table1[[#This Row],[In vivo?]],FALSE,TRUE),FALSE)</f>
        <v>0</v>
      </c>
      <c r="AP952" t="b">
        <f>NOT(OR(Table1[[#This Row],[In vivo?]],Table1[[#This Row],[Only in Cell]]))</f>
        <v>0</v>
      </c>
      <c r="AQ952" t="b">
        <f>IF(OR(Table1[[#This Row],[Rodents]],Table1[[#This Row],[Human]],Table1[[#This Row],[Pig]]),OR(ISNUMBER(FIND("pulmonary",C952)),ISNUMBER(FIND("lung",C952))),"NA")</f>
        <v>0</v>
      </c>
      <c r="AR952" t="b">
        <f>IF(OR(Table1[[#This Row],[Rodents]],Table1[[#This Row],[Human]],Table1[[#This Row],[Pig]]),OR(ISNUMBER(FIND("skin",C952)),ISNUMBER(FIND("dermal",C952))),"NA")</f>
        <v>0</v>
      </c>
      <c r="AS952" t="b">
        <f>IF(OR(Table1[[#This Row],[Rodents]],Table1[[#This Row],[Human]],Table1[[#This Row],[Pig]]),OR(ISNUMBER(FIND("liver",C952)),ISNUMBER(FIND("hepat",C952))),"NA")</f>
        <v>1</v>
      </c>
      <c r="AT952" t="b">
        <f>IF(OR(Table1[[#This Row],[Rodents]],Table1[[#This Row],[Human]],Table1[[#This Row],[Pig]]),OR(ISNUMBER(FIND("kidney",C952)),ISNUMBER(FIND("neph",C952))),"NA")</f>
        <v>0</v>
      </c>
      <c r="AU952" t="b">
        <f>IF(OR(Table1[[#This Row],[Rodents]],Table1[[#This Row],[Human]],Table1[[#This Row],[Pig]]),OR(ISNUMBER(FIND("brain",C952)),ISNUMBER(FIND("neur",C952)),ISNUMBER(FIND("nerv",C952))),"NA")</f>
        <v>0</v>
      </c>
      <c r="AV952" t="b">
        <f>IF(OR(Table1[[#This Row],[Rodents]],Table1[[#This Row],[Human]],Table1[[#This Row],[Pig]]),OR(ISNUMBER(FIND("heart",C952)),ISNUMBER(FIND("cardi",C952))),"NA")</f>
        <v>0</v>
      </c>
      <c r="AW952" t="b">
        <f>IF(OR(Table1[[#This Row],[Rodents]],Table1[[#This Row],[Human]],Table1[[#This Row],[Pig]]),OR(ISNUMBER(FIND("gastro",C952)),ISNUMBER(FIND("intesti",C952)),ISNUMBER(FIND("stomach",C952))),"NA")</f>
        <v>0</v>
      </c>
      <c r="AX952" t="b">
        <f>IF(OR(Table1[[#This Row],[Rodents]],Table1[[#This Row],[Human]],Table1[[#This Row],[Pig]]),NOT(OR(AQ952,AR952,AS952,AT952,AU952,AV952,AW952)),"NA")</f>
        <v>0</v>
      </c>
      <c r="AY952" t="b">
        <f>OR(ISNUMBER(FIND("SWCNT",C952)),ISNUMBER(FIND("SWNT",C952)),ISNUMBER(FIND("single-wall",C952)),ISNUMBER(FIND("single wall",C952)),ISNUMBER(FIND("Single wall",C952)),ISNUMBER(FIND("Single-wall",C952)),ISNUMBER(FIND("SWCNT",B952)),ISNUMBER(FIND("SWNT",B952)),ISNUMBER(FIND("single-wall",B952)),ISNUMBER(FIND("single wall",B952)),ISNUMBER(FIND("Single-wall",B952)),ISNUMBER(FIND("Single wall",B952)))</f>
        <v>1</v>
      </c>
      <c r="AZ952" t="b">
        <f>OR(ISNUMBER(FIND("MWCNT",C952)),ISNUMBER(FIND("MWNT",C952)),ISNUMBER(FIND("multi-wall",C952)),ISNUMBER(FIND("multi wall",C952)),ISNUMBER(FIND("multiwall",C952)),ISNUMBER(FIND("Multi-wall",C952)),ISNUMBER(FIND("Multi wall",C952)),ISNUMBER(FIND("Multiwall",C952)),ISNUMBER(FIND("MWCNT",B952)),ISNUMBER(FIND("MWNT",B952)),ISNUMBER(FIND("multi-wall",B952)),ISNUMBER(FIND("multi wall",B952)),ISNUMBER(FIND("multiwall",B952)),ISNUMBER(FIND("Multi-wall",B952)),ISNUMBER(FIND("Multi wall",B952)),ISNUMBER(FIND("Multiwall",B952)),ISNUMBER(FIND("Double-wall",B952)),ISNUMBER(FIND("Double wall",B952)),ISNUMBER(FIND("Doublewall",B952)),ISNUMBER(FIND("double-wall",B952)),ISNUMBER(FIND("double wall",B952)),ISNUMBER(FIND("doublewall",B952)))</f>
        <v>0</v>
      </c>
      <c r="BA952" t="b">
        <f>AND(Table1[[#This Row],[SWCNT]],Table1[[#This Row],[MWCNT]])</f>
        <v>0</v>
      </c>
      <c r="BB952" t="b">
        <f>IF(Table1[[#This Row],[SWCNT]]=TRUE,FALSE,IF(Table1[[#This Row],[MWCNT]]=TRUE,FALSE,TRUE))</f>
        <v>0</v>
      </c>
      <c r="BC952" s="18"/>
    </row>
    <row r="953" spans="1:55" ht="240.5">
      <c r="A953" t="s">
        <v>5801</v>
      </c>
      <c r="B953" s="2" t="s">
        <v>5803</v>
      </c>
      <c r="C953" s="16" t="s">
        <v>5805</v>
      </c>
      <c r="D953" s="17" t="s">
        <v>1302</v>
      </c>
      <c r="E953" s="2">
        <v>2007</v>
      </c>
      <c r="F953" t="b">
        <f>OR(ISNUMBER(FIND("cytotoxic",C953)),ISNUMBER(FIND("Cytotoxic",C953)),ISNUMBER(FIND("cellular toxicity",C953)),ISNUMBER(FIND("cell death",C953)),ISNUMBER(FIND("viable",C953)),ISNUMBER(FIND("phytotoxic",C953)),ISNUMBER(FIND("acute toxicity",C953)),ISNUMBER(FIND("MTT",C953)),ISNUMBER(FIND("survival",C953)),ISNUMBER(FIND("prolifer",C953)),ISNUMBER(FIND("apoptosis",C953)),ISNUMBER(FIND("neurotoxic",C953)),ISNUMBER(FIND("  lysis ",C953)),ISNUMBER(FIND("necrosis",C953)),ISNUMBER(FIND("cellular death",C953))*3,ISNUMBER(FIND("LDH",C953)),ISNUMBER(FIND("Acute toxicity",C953)))</f>
        <v>1</v>
      </c>
      <c r="G953" t="b">
        <f>OR(ISNUMBER(FIND("genotoxic",C953)),ISNUMBER(FIND("genotoxicity",C953)),ISNUMBER(FIND("DNA damage",C953)),ISNUMBER(FIND("DNA",C953)),ISNUMBER(FIND("RNA",C953)),ISNUMBER(FIND("mesothelioma",C953)),ISNUMBER(FIND("carcino",C953)),ISNUMBER(FIND("mutagen",C953)),ISNUMBER(FIND("genetic",C953)))</f>
        <v>0</v>
      </c>
      <c r="H953" t="b">
        <f>OR(ISNUMBER(FIND("inflammatory",C953)),ISNUMBER(FIND("inflamm",C953)))</f>
        <v>0</v>
      </c>
      <c r="I953" t="b">
        <f>OR(ISNUMBER(FIND("immune",C953)),ISNUMBER(FIND("immunological",C953)),ISNUMBER(FIND("interleuk",C953)),ISNUMBER(FIND("platelet activation",C953)),ISNUMBER(FIND("monocyte",C953)),ISNUMBER(FIND("leukocyte",C953)),ISNUMBER(FIND("cytokine",C953)),ISNUMBER(FIND("CD4",C953)),ISNUMBER(FIND("CD8",C953)),ISNUMBER(FIND("T-cell",C953)))</f>
        <v>0</v>
      </c>
      <c r="J953" t="b">
        <f>OR(ISNUMBER(FIND("reactive oxygen",C953)),ISNUMBER(FIND("ROS",C953)),ISNUMBER(FIND("free radical",C953)),ISNUMBER(FIND("oxidative stress",C953)),ISNUMBER(FIND("peroxid",C953)),ISNUMBER(FIND("oxidative",C953)),ISNUMBER(FIND("antioxid",C953)))</f>
        <v>0</v>
      </c>
      <c r="K953" t="b">
        <f>OR(ISNUMBER(FIND("autophag",C953)))</f>
        <v>0</v>
      </c>
      <c r="L953" t="b">
        <f>OR(ISNUMBER(FIND("morpholog",C953)))</f>
        <v>0</v>
      </c>
      <c r="M953" t="b">
        <f>OR(ISNUMBER(FIND("fibrosis",C953)),ISNUMBER(FIND("Fibrosis",C953)),ISNUMBER(FIND("fibrot",C953)))</f>
        <v>0</v>
      </c>
      <c r="N953" t="b">
        <f>OR(ISNUMBER(FIND("offspring",C953)),ISNUMBER(FIND("Parental",C953)),ISNUMBER(FIND("parental",C953)),ISNUMBER(FIND("germline",C953)),ISNUMBER(FIND("reproduc",C953)),ISNUMBER(FIND("embryo",C953)))</f>
        <v>0</v>
      </c>
      <c r="O953" t="b">
        <f>OR(ISNUMBER(FIND("metabol",C953)),ISNUMBER(FIND("Metabol",C953)),ISNUMBER(FIND("digest",C953)),ISNUMBER(FIND("mitochon",C953)))</f>
        <v>0</v>
      </c>
      <c r="P953" t="b">
        <f>OR(ISNUMBER(FIND("ecotox",C953)),ISNUMBER(FIND("Ecotox",B953)),ISNUMBER(FIND("ecotox",B953)),ISNUMBER(FIND("Ecotox",C953)))</f>
        <v>0</v>
      </c>
      <c r="Q953" t="b">
        <f>OR(ISNUMBER(FIND("Bioaccum",C953)),ISNUMBER(FIND("bioaccum",C953)),ISNUMBER(FIND("accum",C953)))</f>
        <v>0</v>
      </c>
      <c r="R953" t="b">
        <f>OR(ISNUMBER(FIND("Occupation",C953)),ISNUMBER(FIND("occupation",C953)),ISNUMBER(FIND("worker",C953)),ISNUMBER(FIND("workforce",C953)))</f>
        <v>0</v>
      </c>
      <c r="S953" t="b">
        <f>NOT(OR(F953,G953,H953,I953,J953,K953,L953,M953,N953,O953,P953,Q953,R953))</f>
        <v>0</v>
      </c>
      <c r="U953" t="b">
        <f>OR(Table1[[#This Row],[Inflammation]],Table1[[#This Row],[Immune]])</f>
        <v>0</v>
      </c>
      <c r="V953" t="b">
        <f>IF(OR(Table1[[#This Row],[Rodents]],Table1[[#This Row],[Human]],Table1[[#This Row],[Pig]]),OR(ISNUMBER(FIND("intratrach",C953)),ISNUMBER(FIND("nasal ",C953)),ISNUMBER(FIND("instill",C953))),"NA")</f>
        <v>0</v>
      </c>
      <c r="W953" t="b">
        <f>IF(OR(Table1[[#This Row],[Rodents]],Table1[[#This Row],[Human]],Table1[[#This Row],[Pig]]),OR(ISNUMBER(FIND("dermal",C953)),ISNUMBER(FIND("skin ",C953))),"NA")</f>
        <v>0</v>
      </c>
      <c r="X953" t="b">
        <f>IF(OR(Table1[[#This Row],[Rodents]],Table1[[#This Row],[Human]],Table1[[#This Row],[Pig]]),OR(ISNUMBER(FIND("injected",C953)),ISNUMBER(FIND("periton",C953)),ISNUMBER(FIND("intrascrot",C953))),"NA")</f>
        <v>0</v>
      </c>
      <c r="Y953" t="b">
        <f>IF(OR(Table1[[#This Row],[Rodents]],Table1[[#This Row],[Human]],Table1[[#This Row],[Pig]]),NOT(OR(Table1[[#This Row],[Inhaled/Intratracheal/intranasal]],Table1[[#This Row],[Dermal]],Table1[[#This Row],[Injected]])),"NA")</f>
        <v>1</v>
      </c>
      <c r="AA953" t="b">
        <f>OR(ISNUMBER(FIND("fish ",C953)),ISNUMBER(FIND("Fish ",C953)),ISNUMBER(FIND("aquatic",C953)),ISNUMBER(FIND("daphnids",C953)),ISNUMBER(FIND("Carcinus maenas",C953)),ISNUMBER(FIND("Daphnia",C953)),ISNUMBER(FIND("Ruditapes philippinarum",C953)),ISNUMBER(FIND("daphnia",C953)),ISNUMBER(FIND("marine",C953)),ISNUMBER(FIND("mussel",C953)),ISNUMBER(FIND("algae",C953)),ISNUMBER(FIND("Donax faba",C953)),ISNUMBER(FIND("estuarine",C953)),ISNUMBER(FIND("snail",C953)),ISNUMBER(FIND("Prorocentrum donghaiense",C953)) )</f>
        <v>0</v>
      </c>
      <c r="AB953" t="b">
        <f>OR(ISNUMBER(FIND(" rat ",C953)),ISNUMBER(FIND(" rats ",C953)),ISNUMBER(FIND(" Rats ",C953)),ISNUMBER(FIND(" Rat ",C953)),ISNUMBER(FIND(" rat.",C953)),ISNUMBER(FIND(" rats.",C953)),ISNUMBER(FIND("mouse",C953)),ISNUMBER(FIND("mice",C953)), ISNUMBER(FIND(" Mice",C953)))</f>
        <v>1</v>
      </c>
      <c r="AC953" t="b">
        <f>OR(ISNUMBER(FIND(" cell ",C953)),ISNUMBER(FIND("fibroblast",C953)),ISNUMBER(FIND("macrophage",C953)),ISNUMBER(FIND("epithelial",C953)),ISNUMBER(FIND("endothelial",C953)),ISNUMBER(FIND("neuron",C953)),ISNUMBER(FIND(" cells ",C953)),ISNUMBER(FIND("RBC",C953)),ISNUMBER(FIND("mitochond",C953)),ISNUMBER(FIND("adipocyte",C953)),ISNUMBER(FIND("osteo",C953)),ISNUMBER(FIND("keratin",C953)),ISNUMBER(FIND(" cell's ",C953)),ISNUMBER(FIND("eukary",C953)),ISNUMBER(FIND("sperm",C953)))</f>
        <v>1</v>
      </c>
      <c r="AD953" t="b">
        <f>OR(ISNUMBER(FIND("human",B953)),ISNUMBER(FIND("workers",B953)),ISNUMBER(FIND("workforces",B953)),ISNUMBER(FIND("occupational",B953)),ISNUMBER(FIND("Case report",B953)),ISNUMBER(FIND("Workplaces",B953)),ISNUMBER(FIND("worker",B953)))</f>
        <v>0</v>
      </c>
      <c r="AE953" t="b">
        <f>OR(ISNUMBER(FIND(" plant ",C953)),ISNUMBER(FIND("Plant ",C953)),ISNUMBER(FIND("tomato",C953)),ISNUMBER(FIND("plants",C953)),ISNUMBER(FIND("Plants",C953)),ISNUMBER(FIND("algae",C953)),ISNUMBER(FIND("lettuce",C953)),ISNUMBER(FIND("green gram sprouts ",C953)),ISNUMBER(FIND("Cucurbita pepo",C953)),ISNUMBER(FIND("bean ",C953)),ISNUMBER(FIND("chloroplast",C953)),ISNUMBER(FIND("chlorophyll",C953)),ISNUMBER(FIND("seedling",C953)),ISNUMBER(FIND("canola",C953)),ISNUMBER(FIND("shoot",C953)),ISNUMBER(FIND("photosynthes",C953)),ISNUMBER(FIND(" leaves ",C953)),,ISNUMBER(FIND("agriculture",C953)),ISNUMBER(FIND(" crops ",C953)))</f>
        <v>0</v>
      </c>
      <c r="AF953" t="b">
        <f>OR(ISNUMBER(FIND("bacteria",C953)),ISNUMBER(FIND("Bacteria",C953)),ISNUMBER(FIND("Bacterium",C953)),ISNUMBER(FIND("bacterium",C953)),ISNUMBER(FIND(" coli ",C953)))</f>
        <v>0</v>
      </c>
      <c r="AG953" t="b">
        <f>OR(ISNUMBER(FIND("fungi",C953)),ISNUMBER(FIND("Fungi",C953)),ISNUMBER(FIND("fungus",C953)),ISNUMBER(FIND("Fungus",C953)),ISNUMBER(FIND("mushroom",C953)),ISNUMBER(FIND("Mushroom",C953)),ISNUMBER(FIND(" mold ",C953)))</f>
        <v>0</v>
      </c>
      <c r="AH953" t="b">
        <f>OR(ISNUMBER(FIND("Pig ",C953)),ISNUMBER(FIND("pig ",C953)),ISNUMBER(FIND("Pigs ",C953)),ISNUMBER(FIND("pigs ",C953)))</f>
        <v>0</v>
      </c>
      <c r="AI953" t="b">
        <f>OR(ISNUMBER(FIND(" C. elegans",C953)),ISNUMBER(FIND("Caenorhabditis elegans",C953)),ISNUMBER(FIND("earthworms",C953)),ISNUMBER(FIND(" Ficopomatus enigmaticus",C953)),ISNUMBER(FIND("larva",C953)),ISNUMBER(FIND("Lumbriculus variegatus",C953)),ISNUMBER(FIND("nematode",C953)))</f>
        <v>0</v>
      </c>
      <c r="AJ953" t="b">
        <f>NOT(OR(AA953,AB953,AC953,AD953,AE953,AF953,AG953,AH953,AI953))</f>
        <v>0</v>
      </c>
      <c r="AL953" t="b">
        <f>OR(AA953,AB953,AD953,AE953,AF953,AG953,AH953,AI953)</f>
        <v>1</v>
      </c>
      <c r="AM953" t="b">
        <f>IF(Table1[[#This Row],[In vivo?]],IF(Table1[[#This Row],[Cell]],FALSE,TRUE),FALSE)</f>
        <v>0</v>
      </c>
      <c r="AN953" t="b">
        <f>AND(AC953,AL953)</f>
        <v>1</v>
      </c>
      <c r="AO953" t="b">
        <f>IF(Table1[[#This Row],[Cell]],IF(Table1[[#This Row],[In vivo?]],FALSE,TRUE),FALSE)</f>
        <v>0</v>
      </c>
      <c r="AP953" t="b">
        <f>NOT(OR(Table1[[#This Row],[In vivo?]],Table1[[#This Row],[Only in Cell]]))</f>
        <v>0</v>
      </c>
      <c r="AQ953" t="b">
        <f>IF(OR(Table1[[#This Row],[Rodents]],Table1[[#This Row],[Human]],Table1[[#This Row],[Pig]]),OR(ISNUMBER(FIND("pulmonary",C953)),ISNUMBER(FIND("lung",C953))),"NA")</f>
        <v>0</v>
      </c>
      <c r="AR953" t="b">
        <f>IF(OR(Table1[[#This Row],[Rodents]],Table1[[#This Row],[Human]],Table1[[#This Row],[Pig]]),OR(ISNUMBER(FIND("skin",C953)),ISNUMBER(FIND("dermal",C953))),"NA")</f>
        <v>0</v>
      </c>
      <c r="AS953" t="b">
        <f>IF(OR(Table1[[#This Row],[Rodents]],Table1[[#This Row],[Human]],Table1[[#This Row],[Pig]]),OR(ISNUMBER(FIND("liver",C953)),ISNUMBER(FIND("hepat",C953))),"NA")</f>
        <v>0</v>
      </c>
      <c r="AT953" t="b">
        <f>IF(OR(Table1[[#This Row],[Rodents]],Table1[[#This Row],[Human]],Table1[[#This Row],[Pig]]),OR(ISNUMBER(FIND("kidney",C953)),ISNUMBER(FIND("neph",C953))),"NA")</f>
        <v>0</v>
      </c>
      <c r="AU953" t="b">
        <f>IF(OR(Table1[[#This Row],[Rodents]],Table1[[#This Row],[Human]],Table1[[#This Row],[Pig]]),OR(ISNUMBER(FIND("brain",C953)),ISNUMBER(FIND("neur",C953)),ISNUMBER(FIND("nerv",C953))),"NA")</f>
        <v>0</v>
      </c>
      <c r="AV953" t="b">
        <f>IF(OR(Table1[[#This Row],[Rodents]],Table1[[#This Row],[Human]],Table1[[#This Row],[Pig]]),OR(ISNUMBER(FIND("heart",C953)),ISNUMBER(FIND("cardi",C953))),"NA")</f>
        <v>0</v>
      </c>
      <c r="AW953" t="b">
        <f>IF(OR(Table1[[#This Row],[Rodents]],Table1[[#This Row],[Human]],Table1[[#This Row],[Pig]]),OR(ISNUMBER(FIND("gastro",C953)),ISNUMBER(FIND("intesti",C953)),ISNUMBER(FIND("stomach",C953))),"NA")</f>
        <v>0</v>
      </c>
      <c r="AX953" t="b">
        <f>IF(OR(Table1[[#This Row],[Rodents]],Table1[[#This Row],[Human]],Table1[[#This Row],[Pig]]),NOT(OR(AQ953,AR953,AS953,AT953,AU953,AV953,AW953)),"NA")</f>
        <v>1</v>
      </c>
      <c r="AY953" t="b">
        <f>OR(ISNUMBER(FIND("SWCNT",C953)),ISNUMBER(FIND("SWNT",C953)),ISNUMBER(FIND("single-wall",C953)),ISNUMBER(FIND("single wall",C953)),ISNUMBER(FIND("Single wall",C953)),ISNUMBER(FIND("Single-wall",C953)),ISNUMBER(FIND("SWCNT",B953)),ISNUMBER(FIND("SWNT",B953)),ISNUMBER(FIND("single-wall",B953)),ISNUMBER(FIND("single wall",B953)),ISNUMBER(FIND("Single-wall",B953)),ISNUMBER(FIND("Single wall",B953)))</f>
        <v>1</v>
      </c>
      <c r="AZ953" t="b">
        <f>OR(ISNUMBER(FIND("MWCNT",C953)),ISNUMBER(FIND("MWNT",C953)),ISNUMBER(FIND("multi-wall",C953)),ISNUMBER(FIND("multi wall",C953)),ISNUMBER(FIND("multiwall",C953)),ISNUMBER(FIND("Multi-wall",C953)),ISNUMBER(FIND("Multi wall",C953)),ISNUMBER(FIND("Multiwall",C953)),ISNUMBER(FIND("MWCNT",B953)),ISNUMBER(FIND("MWNT",B953)),ISNUMBER(FIND("multi-wall",B953)),ISNUMBER(FIND("multi wall",B953)),ISNUMBER(FIND("multiwall",B953)),ISNUMBER(FIND("Multi-wall",B953)),ISNUMBER(FIND("Multi wall",B953)),ISNUMBER(FIND("Multiwall",B953)),ISNUMBER(FIND("Double-wall",B953)),ISNUMBER(FIND("Double wall",B953)),ISNUMBER(FIND("Doublewall",B953)),ISNUMBER(FIND("double-wall",B953)),ISNUMBER(FIND("double wall",B953)),ISNUMBER(FIND("doublewall",B953)))</f>
        <v>0</v>
      </c>
      <c r="BA953" t="b">
        <f>AND(Table1[[#This Row],[SWCNT]],Table1[[#This Row],[MWCNT]])</f>
        <v>0</v>
      </c>
      <c r="BB953" t="b">
        <f>IF(Table1[[#This Row],[SWCNT]]=TRUE,FALSE,IF(Table1[[#This Row],[MWCNT]]=TRUE,FALSE,TRUE))</f>
        <v>0</v>
      </c>
      <c r="BC953" s="18"/>
    </row>
    <row r="954" spans="1:55" ht="129.5">
      <c r="A954" t="s">
        <v>5872</v>
      </c>
      <c r="B954" s="2" t="s">
        <v>5874</v>
      </c>
      <c r="C954" s="16" t="s">
        <v>5876</v>
      </c>
      <c r="D954" s="17" t="s">
        <v>1840</v>
      </c>
      <c r="E954" s="2">
        <v>2007</v>
      </c>
      <c r="F954" t="b">
        <f>OR(ISNUMBER(FIND("cytotoxic",C954)),ISNUMBER(FIND("Cytotoxic",C954)),ISNUMBER(FIND("cellular toxicity",C954)),ISNUMBER(FIND("cell death",C954)),ISNUMBER(FIND("viable",C954)),ISNUMBER(FIND("phytotoxic",C954)),ISNUMBER(FIND("acute toxicity",C954)),ISNUMBER(FIND("MTT",C954)),ISNUMBER(FIND("survival",C954)),ISNUMBER(FIND("prolifer",C954)),ISNUMBER(FIND("apoptosis",C954)),ISNUMBER(FIND("neurotoxic",C954)),ISNUMBER(FIND("  lysis ",C954)),ISNUMBER(FIND("necrosis",C954)),ISNUMBER(FIND("cellular death",C954))*3,ISNUMBER(FIND("LDH",C954)),ISNUMBER(FIND("Acute toxicity",C954)))</f>
        <v>1</v>
      </c>
      <c r="G954" t="b">
        <f>OR(ISNUMBER(FIND("genotoxic",C954)),ISNUMBER(FIND("genotoxicity",C954)),ISNUMBER(FIND("DNA damage",C954)),ISNUMBER(FIND("DNA",C954)),ISNUMBER(FIND("RNA",C954)),ISNUMBER(FIND("mesothelioma",C954)),ISNUMBER(FIND("carcino",C954)),ISNUMBER(FIND("mutagen",C954)),ISNUMBER(FIND("genetic",C954)))</f>
        <v>0</v>
      </c>
      <c r="H954" t="b">
        <f>OR(ISNUMBER(FIND("inflammatory",C954)),ISNUMBER(FIND("inflamm",C954)))</f>
        <v>0</v>
      </c>
      <c r="I954" t="b">
        <f>OR(ISNUMBER(FIND("immune",C954)),ISNUMBER(FIND("immunological",C954)),ISNUMBER(FIND("interleuk",C954)),ISNUMBER(FIND("platelet activation",C954)),ISNUMBER(FIND("monocyte",C954)),ISNUMBER(FIND("leukocyte",C954)),ISNUMBER(FIND("cytokine",C954)),ISNUMBER(FIND("CD4",C954)),ISNUMBER(FIND("CD8",C954)),ISNUMBER(FIND("T-cell",C954)))</f>
        <v>0</v>
      </c>
      <c r="J954" t="b">
        <f>OR(ISNUMBER(FIND("reactive oxygen",C954)),ISNUMBER(FIND("ROS",C954)),ISNUMBER(FIND("free radical",C954)),ISNUMBER(FIND("oxidative stress",C954)),ISNUMBER(FIND("peroxid",C954)),ISNUMBER(FIND("oxidative",C954)),ISNUMBER(FIND("antioxid",C954)))</f>
        <v>0</v>
      </c>
      <c r="K954" t="b">
        <f>OR(ISNUMBER(FIND("autophag",C954)))</f>
        <v>0</v>
      </c>
      <c r="L954" t="b">
        <f>OR(ISNUMBER(FIND("morpholog",C954)))</f>
        <v>0</v>
      </c>
      <c r="M954" t="b">
        <f>OR(ISNUMBER(FIND("fibrosis",C954)),ISNUMBER(FIND("Fibrosis",C954)),ISNUMBER(FIND("fibrot",C954)))</f>
        <v>0</v>
      </c>
      <c r="N954" t="b">
        <f>OR(ISNUMBER(FIND("offspring",C954)),ISNUMBER(FIND("Parental",C954)),ISNUMBER(FIND("parental",C954)),ISNUMBER(FIND("germline",C954)),ISNUMBER(FIND("reproduc",C954)),ISNUMBER(FIND("embryo",C954)))</f>
        <v>0</v>
      </c>
      <c r="O954" t="b">
        <f>OR(ISNUMBER(FIND("metabol",C954)),ISNUMBER(FIND("Metabol",C954)),ISNUMBER(FIND("digest",C954)),ISNUMBER(FIND("mitochon",C954)))</f>
        <v>1</v>
      </c>
      <c r="P954" t="b">
        <f>OR(ISNUMBER(FIND("ecotox",C954)),ISNUMBER(FIND("Ecotox",B954)),ISNUMBER(FIND("ecotox",B954)),ISNUMBER(FIND("Ecotox",C954)))</f>
        <v>0</v>
      </c>
      <c r="Q954" t="b">
        <f>OR(ISNUMBER(FIND("Bioaccum",C954)),ISNUMBER(FIND("bioaccum",C954)),ISNUMBER(FIND("accum",C954)))</f>
        <v>0</v>
      </c>
      <c r="R954" t="b">
        <f>OR(ISNUMBER(FIND("Occupation",C954)),ISNUMBER(FIND("occupation",C954)),ISNUMBER(FIND("worker",C954)),ISNUMBER(FIND("workforce",C954)))</f>
        <v>0</v>
      </c>
      <c r="S954" t="b">
        <f>NOT(OR(F954,G954,H954,I954,J954,K954,L954,M954,N954,O954,P954,Q954,R954))</f>
        <v>0</v>
      </c>
      <c r="U954" t="b">
        <f>OR(Table1[[#This Row],[Inflammation]],Table1[[#This Row],[Immune]])</f>
        <v>0</v>
      </c>
      <c r="V954" t="str">
        <f>IF(OR(Table1[[#This Row],[Rodents]],Table1[[#This Row],[Human]],Table1[[#This Row],[Pig]]),OR(ISNUMBER(FIND("intratrach",C954)),ISNUMBER(FIND("nasal ",C954)),ISNUMBER(FIND("instill",C954))),"NA")</f>
        <v>NA</v>
      </c>
      <c r="W954" t="str">
        <f>IF(OR(Table1[[#This Row],[Rodents]],Table1[[#This Row],[Human]],Table1[[#This Row],[Pig]]),OR(ISNUMBER(FIND("dermal",C954)),ISNUMBER(FIND("skin ",C954))),"NA")</f>
        <v>NA</v>
      </c>
      <c r="X954" t="str">
        <f>IF(OR(Table1[[#This Row],[Rodents]],Table1[[#This Row],[Human]],Table1[[#This Row],[Pig]]),OR(ISNUMBER(FIND("injected",C954)),ISNUMBER(FIND("periton",C954)),ISNUMBER(FIND("intrascrot",C954))),"NA")</f>
        <v>NA</v>
      </c>
      <c r="Y954" t="str">
        <f>IF(OR(Table1[[#This Row],[Rodents]],Table1[[#This Row],[Human]],Table1[[#This Row],[Pig]]),NOT(OR(Table1[[#This Row],[Inhaled/Intratracheal/intranasal]],Table1[[#This Row],[Dermal]],Table1[[#This Row],[Injected]])),"NA")</f>
        <v>NA</v>
      </c>
      <c r="AA954" t="b">
        <f>OR(ISNUMBER(FIND("fish ",C954)),ISNUMBER(FIND("Fish ",C954)),ISNUMBER(FIND("aquatic",C954)),ISNUMBER(FIND("daphnids",C954)),ISNUMBER(FIND("Carcinus maenas",C954)),ISNUMBER(FIND("Daphnia",C954)),ISNUMBER(FIND("Ruditapes philippinarum",C954)),ISNUMBER(FIND("daphnia",C954)),ISNUMBER(FIND("marine",C954)),ISNUMBER(FIND("mussel",C954)),ISNUMBER(FIND("algae",C954)),ISNUMBER(FIND("Donax faba",C954)),ISNUMBER(FIND("estuarine",C954)),ISNUMBER(FIND("snail",C954)),ISNUMBER(FIND("Prorocentrum donghaiense",C954)) )</f>
        <v>1</v>
      </c>
      <c r="AB954" t="b">
        <f>OR(ISNUMBER(FIND(" rat ",C954)),ISNUMBER(FIND(" rats ",C954)),ISNUMBER(FIND(" Rats ",C954)),ISNUMBER(FIND(" Rat ",C954)),ISNUMBER(FIND(" rat.",C954)),ISNUMBER(FIND(" rats.",C954)),ISNUMBER(FIND("mouse",C954)),ISNUMBER(FIND("mice",C954)), ISNUMBER(FIND(" Mice",C954)))</f>
        <v>0</v>
      </c>
      <c r="AC954" t="b">
        <f>OR(ISNUMBER(FIND(" cell ",C954)),ISNUMBER(FIND("fibroblast",C954)),ISNUMBER(FIND("macrophage",C954)),ISNUMBER(FIND("epithelial",C954)),ISNUMBER(FIND("endothelial",C954)),ISNUMBER(FIND("neuron",C954)),ISNUMBER(FIND(" cells ",C954)),ISNUMBER(FIND("RBC",C954)),ISNUMBER(FIND("mitochond",C954)),ISNUMBER(FIND("adipocyte",C954)),ISNUMBER(FIND("osteo",C954)),ISNUMBER(FIND("keratin",C954)),ISNUMBER(FIND(" cell's ",C954)),ISNUMBER(FIND("eukary",C954)),ISNUMBER(FIND("sperm",C954)))</f>
        <v>0</v>
      </c>
      <c r="AD954" t="b">
        <f>OR(ISNUMBER(FIND("human",B954)),ISNUMBER(FIND("workers",B954)),ISNUMBER(FIND("workforces",B954)),ISNUMBER(FIND("occupational",B954)),ISNUMBER(FIND("Case report",B954)),ISNUMBER(FIND("Workplaces",B954)),ISNUMBER(FIND("worker",B954)))</f>
        <v>0</v>
      </c>
      <c r="AE954" t="b">
        <f>OR(ISNUMBER(FIND(" plant ",C954)),ISNUMBER(FIND("Plant ",C954)),ISNUMBER(FIND("tomato",C954)),ISNUMBER(FIND("plants",C954)),ISNUMBER(FIND("Plants",C954)),ISNUMBER(FIND("algae",C954)),ISNUMBER(FIND("lettuce",C954)),ISNUMBER(FIND("green gram sprouts ",C954)),ISNUMBER(FIND("Cucurbita pepo",C954)),ISNUMBER(FIND("bean ",C954)),ISNUMBER(FIND("chloroplast",C954)),ISNUMBER(FIND("chlorophyll",C954)),ISNUMBER(FIND("seedling",C954)),ISNUMBER(FIND("canola",C954)),ISNUMBER(FIND("shoot",C954)),ISNUMBER(FIND("photosynthes",C954)),ISNUMBER(FIND(" leaves ",C954)),,ISNUMBER(FIND("agriculture",C954)),ISNUMBER(FIND(" crops ",C954)))</f>
        <v>0</v>
      </c>
      <c r="AF954" t="b">
        <f>OR(ISNUMBER(FIND("bacteria",C954)),ISNUMBER(FIND("Bacteria",C954)),ISNUMBER(FIND("Bacterium",C954)),ISNUMBER(FIND("bacterium",C954)),ISNUMBER(FIND(" coli ",C954)))</f>
        <v>0</v>
      </c>
      <c r="AG954" t="b">
        <f>OR(ISNUMBER(FIND("fungi",C954)),ISNUMBER(FIND("Fungi",C954)),ISNUMBER(FIND("fungus",C954)),ISNUMBER(FIND("Fungus",C954)),ISNUMBER(FIND("mushroom",C954)),ISNUMBER(FIND("Mushroom",C954)),ISNUMBER(FIND(" mold ",C954)))</f>
        <v>0</v>
      </c>
      <c r="AH954" t="b">
        <f>OR(ISNUMBER(FIND("Pig ",C954)),ISNUMBER(FIND("pig ",C954)),ISNUMBER(FIND("Pigs ",C954)),ISNUMBER(FIND("pigs ",C954)))</f>
        <v>0</v>
      </c>
      <c r="AI954" t="b">
        <f>OR(ISNUMBER(FIND(" C. elegans",C954)),ISNUMBER(FIND("Caenorhabditis elegans",C954)),ISNUMBER(FIND("earthworms",C954)),ISNUMBER(FIND(" Ficopomatus enigmaticus",C954)),ISNUMBER(FIND("larva",C954)),ISNUMBER(FIND("Lumbriculus variegatus",C954)),ISNUMBER(FIND("nematode",C954)))</f>
        <v>0</v>
      </c>
      <c r="AJ954" t="b">
        <f>NOT(OR(AA954,AB954,AC954,AD954,AE954,AF954,AG954,AH954,AI954))</f>
        <v>0</v>
      </c>
      <c r="AL954" t="b">
        <f>OR(AA954,AB954,AD954,AE954,AF954,AG954,AH954,AI954)</f>
        <v>1</v>
      </c>
      <c r="AM954" t="b">
        <f>IF(Table1[[#This Row],[In vivo?]],IF(Table1[[#This Row],[Cell]],FALSE,TRUE),FALSE)</f>
        <v>1</v>
      </c>
      <c r="AN954" t="b">
        <f>AND(AC954,AL954)</f>
        <v>0</v>
      </c>
      <c r="AO954" t="b">
        <f>IF(Table1[[#This Row],[Cell]],IF(Table1[[#This Row],[In vivo?]],FALSE,TRUE),FALSE)</f>
        <v>0</v>
      </c>
      <c r="AP954" t="b">
        <f>NOT(OR(Table1[[#This Row],[In vivo?]],Table1[[#This Row],[Only in Cell]]))</f>
        <v>0</v>
      </c>
      <c r="AQ954" t="str">
        <f>IF(OR(Table1[[#This Row],[Rodents]],Table1[[#This Row],[Human]],Table1[[#This Row],[Pig]]),OR(ISNUMBER(FIND("pulmonary",C954)),ISNUMBER(FIND("lung",C954))),"NA")</f>
        <v>NA</v>
      </c>
      <c r="AR954" t="str">
        <f>IF(OR(Table1[[#This Row],[Rodents]],Table1[[#This Row],[Human]],Table1[[#This Row],[Pig]]),OR(ISNUMBER(FIND("skin",C954)),ISNUMBER(FIND("dermal",C954))),"NA")</f>
        <v>NA</v>
      </c>
      <c r="AS954" t="str">
        <f>IF(OR(Table1[[#This Row],[Rodents]],Table1[[#This Row],[Human]],Table1[[#This Row],[Pig]]),OR(ISNUMBER(FIND("liver",C954)),ISNUMBER(FIND("hepat",C954))),"NA")</f>
        <v>NA</v>
      </c>
      <c r="AT954" t="str">
        <f>IF(OR(Table1[[#This Row],[Rodents]],Table1[[#This Row],[Human]],Table1[[#This Row],[Pig]]),OR(ISNUMBER(FIND("kidney",C954)),ISNUMBER(FIND("neph",C954))),"NA")</f>
        <v>NA</v>
      </c>
      <c r="AU954" t="str">
        <f>IF(OR(Table1[[#This Row],[Rodents]],Table1[[#This Row],[Human]],Table1[[#This Row],[Pig]]),OR(ISNUMBER(FIND("brain",C954)),ISNUMBER(FIND("neur",C954)),ISNUMBER(FIND("nerv",C954))),"NA")</f>
        <v>NA</v>
      </c>
      <c r="AV954" t="str">
        <f>IF(OR(Table1[[#This Row],[Rodents]],Table1[[#This Row],[Human]],Table1[[#This Row],[Pig]]),OR(ISNUMBER(FIND("heart",C954)),ISNUMBER(FIND("cardi",C954))),"NA")</f>
        <v>NA</v>
      </c>
      <c r="AW954" t="str">
        <f>IF(OR(Table1[[#This Row],[Rodents]],Table1[[#This Row],[Human]],Table1[[#This Row],[Pig]]),OR(ISNUMBER(FIND("gastro",C954)),ISNUMBER(FIND("intesti",C954)),ISNUMBER(FIND("stomach",C954))),"NA")</f>
        <v>NA</v>
      </c>
      <c r="AX954" t="str">
        <f>IF(OR(Table1[[#This Row],[Rodents]],Table1[[#This Row],[Human]],Table1[[#This Row],[Pig]]),NOT(OR(AQ954,AR954,AS954,AT954,AU954,AV954,AW954)),"NA")</f>
        <v>NA</v>
      </c>
      <c r="AY954" t="b">
        <f>OR(ISNUMBER(FIND("SWCNT",C954)),ISNUMBER(FIND("SWNT",C954)),ISNUMBER(FIND("single-wall",C954)),ISNUMBER(FIND("single wall",C954)),ISNUMBER(FIND("Single wall",C954)),ISNUMBER(FIND("Single-wall",C954)),ISNUMBER(FIND("SWCNT",B954)),ISNUMBER(FIND("SWNT",B954)),ISNUMBER(FIND("single-wall",B954)),ISNUMBER(FIND("single wall",B954)),ISNUMBER(FIND("Single-wall",B954)),ISNUMBER(FIND("Single wall",B954)))</f>
        <v>1</v>
      </c>
      <c r="AZ954" t="b">
        <f>OR(ISNUMBER(FIND("MWCNT",C954)),ISNUMBER(FIND("MWNT",C954)),ISNUMBER(FIND("multi-wall",C954)),ISNUMBER(FIND("multi wall",C954)),ISNUMBER(FIND("multiwall",C954)),ISNUMBER(FIND("Multi-wall",C954)),ISNUMBER(FIND("Multi wall",C954)),ISNUMBER(FIND("Multiwall",C954)),ISNUMBER(FIND("MWCNT",B954)),ISNUMBER(FIND("MWNT",B954)),ISNUMBER(FIND("multi-wall",B954)),ISNUMBER(FIND("multi wall",B954)),ISNUMBER(FIND("multiwall",B954)),ISNUMBER(FIND("Multi-wall",B954)),ISNUMBER(FIND("Multi wall",B954)),ISNUMBER(FIND("Multiwall",B954)),ISNUMBER(FIND("Double-wall",B954)),ISNUMBER(FIND("Double wall",B954)),ISNUMBER(FIND("Doublewall",B954)),ISNUMBER(FIND("double-wall",B954)),ISNUMBER(FIND("double wall",B954)),ISNUMBER(FIND("doublewall",B954)))</f>
        <v>0</v>
      </c>
      <c r="BA954" t="b">
        <f>AND(Table1[[#This Row],[SWCNT]],Table1[[#This Row],[MWCNT]])</f>
        <v>0</v>
      </c>
      <c r="BB954" t="b">
        <f>IF(Table1[[#This Row],[SWCNT]]=TRUE,FALSE,IF(Table1[[#This Row],[MWCNT]]=TRUE,FALSE,TRUE))</f>
        <v>0</v>
      </c>
      <c r="BC954" s="18"/>
    </row>
    <row r="955" spans="1:55" ht="166.5">
      <c r="A955" t="s">
        <v>5967</v>
      </c>
      <c r="B955" s="2" t="s">
        <v>5969</v>
      </c>
      <c r="C955" s="16" t="s">
        <v>5971</v>
      </c>
      <c r="D955" s="17" t="s">
        <v>653</v>
      </c>
      <c r="E955" s="2">
        <v>2006</v>
      </c>
      <c r="F955" t="b">
        <f>OR(ISNUMBER(FIND("cytotoxic",C955)),ISNUMBER(FIND("Cytotoxic",C955)),ISNUMBER(FIND("cellular toxicity",C955)),ISNUMBER(FIND("cell death",C955)),ISNUMBER(FIND("viable",C955)),ISNUMBER(FIND("phytotoxic",C955)),ISNUMBER(FIND("acute toxicity",C955)),ISNUMBER(FIND("MTT",C955)),ISNUMBER(FIND("survival",C955)),ISNUMBER(FIND("prolifer",C955)),ISNUMBER(FIND("apoptosis",C955)),ISNUMBER(FIND("neurotoxic",C955)),ISNUMBER(FIND("  lysis ",C955)),ISNUMBER(FIND("necrosis",C955)),ISNUMBER(FIND("cellular death",C955))*3,ISNUMBER(FIND("LDH",C955)),ISNUMBER(FIND("Acute toxicity",C955)))</f>
        <v>0</v>
      </c>
      <c r="G955" t="b">
        <f>OR(ISNUMBER(FIND("genotoxic",C955)),ISNUMBER(FIND("genotoxicity",C955)),ISNUMBER(FIND("DNA damage",C955)),ISNUMBER(FIND("DNA",C955)),ISNUMBER(FIND("RNA",C955)),ISNUMBER(FIND("mesothelioma",C955)),ISNUMBER(FIND("carcino",C955)),ISNUMBER(FIND("mutagen",C955)),ISNUMBER(FIND("genetic",C955)))</f>
        <v>0</v>
      </c>
      <c r="H955" t="b">
        <f>OR(ISNUMBER(FIND("inflammatory",C955)),ISNUMBER(FIND("inflamm",C955)))</f>
        <v>0</v>
      </c>
      <c r="I955" t="b">
        <f>OR(ISNUMBER(FIND("immune",C955)),ISNUMBER(FIND("immunological",C955)),ISNUMBER(FIND("interleuk",C955)),ISNUMBER(FIND("platelet activation",C955)),ISNUMBER(FIND("monocyte",C955)),ISNUMBER(FIND("leukocyte",C955)),ISNUMBER(FIND("cytokine",C955)),ISNUMBER(FIND("CD4",C955)),ISNUMBER(FIND("CD8",C955)),ISNUMBER(FIND("T-cell",C955)))</f>
        <v>1</v>
      </c>
      <c r="J955" t="b">
        <f>OR(ISNUMBER(FIND("reactive oxygen",C955)),ISNUMBER(FIND("ROS",C955)),ISNUMBER(FIND("free radical",C955)),ISNUMBER(FIND("oxidative stress",C955)),ISNUMBER(FIND("peroxid",C955)),ISNUMBER(FIND("oxidative",C955)),ISNUMBER(FIND("antioxid",C955)))</f>
        <v>0</v>
      </c>
      <c r="K955" t="b">
        <f>OR(ISNUMBER(FIND("autophag",C955)))</f>
        <v>0</v>
      </c>
      <c r="L955" t="b">
        <f>OR(ISNUMBER(FIND("morpholog",C955)))</f>
        <v>0</v>
      </c>
      <c r="M955" t="b">
        <f>OR(ISNUMBER(FIND("fibrosis",C955)),ISNUMBER(FIND("Fibrosis",C955)),ISNUMBER(FIND("fibrot",C955)))</f>
        <v>0</v>
      </c>
      <c r="N955" t="b">
        <f>OR(ISNUMBER(FIND("offspring",C955)),ISNUMBER(FIND("Parental",C955)),ISNUMBER(FIND("parental",C955)),ISNUMBER(FIND("germline",C955)),ISNUMBER(FIND("reproduc",C955)),ISNUMBER(FIND("embryo",C955)))</f>
        <v>0</v>
      </c>
      <c r="O955" t="b">
        <f>OR(ISNUMBER(FIND("metabol",C955)),ISNUMBER(FIND("Metabol",C955)),ISNUMBER(FIND("digest",C955)),ISNUMBER(FIND("mitochon",C955)))</f>
        <v>0</v>
      </c>
      <c r="P955" t="b">
        <f>OR(ISNUMBER(FIND("ecotox",C955)),ISNUMBER(FIND("Ecotox",B955)),ISNUMBER(FIND("ecotox",B955)),ISNUMBER(FIND("Ecotox",C955)))</f>
        <v>0</v>
      </c>
      <c r="Q955" t="b">
        <f>OR(ISNUMBER(FIND("Bioaccum",C955)),ISNUMBER(FIND("bioaccum",C955)),ISNUMBER(FIND("accum",C955)))</f>
        <v>0</v>
      </c>
      <c r="R955" t="b">
        <f>OR(ISNUMBER(FIND("Occupation",C955)),ISNUMBER(FIND("occupation",C955)),ISNUMBER(FIND("worker",C955)),ISNUMBER(FIND("workforce",C955)))</f>
        <v>0</v>
      </c>
      <c r="S955" t="b">
        <f>NOT(OR(F955,G955,H955,I955,J955,K955,L955,M955,N955,O955,P955,Q955,R955))</f>
        <v>0</v>
      </c>
      <c r="U955" t="b">
        <f>OR(Table1[[#This Row],[Inflammation]],Table1[[#This Row],[Immune]])</f>
        <v>1</v>
      </c>
      <c r="V955" t="b">
        <f>IF(OR(Table1[[#This Row],[Rodents]],Table1[[#This Row],[Human]],Table1[[#This Row],[Pig]]),OR(ISNUMBER(FIND("intratrach",C955)),ISNUMBER(FIND("nasal ",C955)),ISNUMBER(FIND("instill",C955))),"NA")</f>
        <v>0</v>
      </c>
      <c r="W955" t="b">
        <f>IF(OR(Table1[[#This Row],[Rodents]],Table1[[#This Row],[Human]],Table1[[#This Row],[Pig]]),OR(ISNUMBER(FIND("dermal",C955)),ISNUMBER(FIND("skin ",C955))),"NA")</f>
        <v>0</v>
      </c>
      <c r="X955" t="b">
        <f>IF(OR(Table1[[#This Row],[Rodents]],Table1[[#This Row],[Human]],Table1[[#This Row],[Pig]]),OR(ISNUMBER(FIND("injected",C955)),ISNUMBER(FIND("periton",C955)),ISNUMBER(FIND("intrascrot",C955))),"NA")</f>
        <v>0</v>
      </c>
      <c r="Y955" t="b">
        <f>IF(OR(Table1[[#This Row],[Rodents]],Table1[[#This Row],[Human]],Table1[[#This Row],[Pig]]),NOT(OR(Table1[[#This Row],[Inhaled/Intratracheal/intranasal]],Table1[[#This Row],[Dermal]],Table1[[#This Row],[Injected]])),"NA")</f>
        <v>1</v>
      </c>
      <c r="AA955" t="b">
        <f>OR(ISNUMBER(FIND("fish ",C955)),ISNUMBER(FIND("Fish ",C955)),ISNUMBER(FIND("aquatic",C955)),ISNUMBER(FIND("daphnids",C955)),ISNUMBER(FIND("Carcinus maenas",C955)),ISNUMBER(FIND("Daphnia",C955)),ISNUMBER(FIND("Ruditapes philippinarum",C955)),ISNUMBER(FIND("daphnia",C955)),ISNUMBER(FIND("marine",C955)),ISNUMBER(FIND("mussel",C955)),ISNUMBER(FIND("algae",C955)),ISNUMBER(FIND("Donax faba",C955)),ISNUMBER(FIND("estuarine",C955)),ISNUMBER(FIND("snail",C955)),ISNUMBER(FIND("Prorocentrum donghaiense",C955)) )</f>
        <v>0</v>
      </c>
      <c r="AB955" t="b">
        <f>OR(ISNUMBER(FIND(" rat ",C955)),ISNUMBER(FIND(" rats ",C955)),ISNUMBER(FIND(" Rats ",C955)),ISNUMBER(FIND(" Rat ",C955)),ISNUMBER(FIND(" rat.",C955)),ISNUMBER(FIND(" rats.",C955)),ISNUMBER(FIND("mouse",C955)),ISNUMBER(FIND("mice",C955)), ISNUMBER(FIND(" Mice",C955)))</f>
        <v>1</v>
      </c>
      <c r="AC955" t="b">
        <f>OR(ISNUMBER(FIND(" cell ",C955)),ISNUMBER(FIND("fibroblast",C955)),ISNUMBER(FIND("macrophage",C955)),ISNUMBER(FIND("epithelial",C955)),ISNUMBER(FIND("endothelial",C955)),ISNUMBER(FIND("neuron",C955)),ISNUMBER(FIND(" cells ",C955)),ISNUMBER(FIND("RBC",C955)),ISNUMBER(FIND("mitochond",C955)),ISNUMBER(FIND("adipocyte",C955)),ISNUMBER(FIND("osteo",C955)),ISNUMBER(FIND("keratin",C955)),ISNUMBER(FIND(" cell's ",C955)),ISNUMBER(FIND("eukary",C955)),ISNUMBER(FIND("sperm",C955)))</f>
        <v>0</v>
      </c>
      <c r="AD955" t="b">
        <f>OR(ISNUMBER(FIND("human",B955)),ISNUMBER(FIND("workers",B955)),ISNUMBER(FIND("workforces",B955)),ISNUMBER(FIND("occupational",B955)),ISNUMBER(FIND("Case report",B955)),ISNUMBER(FIND("Workplaces",B955)),ISNUMBER(FIND("worker",B955)))</f>
        <v>0</v>
      </c>
      <c r="AE955" t="b">
        <f>OR(ISNUMBER(FIND(" plant ",C955)),ISNUMBER(FIND("Plant ",C955)),ISNUMBER(FIND("tomato",C955)),ISNUMBER(FIND("plants",C955)),ISNUMBER(FIND("Plants",C955)),ISNUMBER(FIND("algae",C955)),ISNUMBER(FIND("lettuce",C955)),ISNUMBER(FIND("green gram sprouts ",C955)),ISNUMBER(FIND("Cucurbita pepo",C955)),ISNUMBER(FIND("bean ",C955)),ISNUMBER(FIND("chloroplast",C955)),ISNUMBER(FIND("chlorophyll",C955)),ISNUMBER(FIND("seedling",C955)),ISNUMBER(FIND("canola",C955)),ISNUMBER(FIND("shoot",C955)),ISNUMBER(FIND("photosynthes",C955)),ISNUMBER(FIND(" leaves ",C955)),,ISNUMBER(FIND("agriculture",C955)),ISNUMBER(FIND(" crops ",C955)))</f>
        <v>0</v>
      </c>
      <c r="AF955" t="b">
        <f>OR(ISNUMBER(FIND("bacteria",C955)),ISNUMBER(FIND("Bacteria",C955)),ISNUMBER(FIND("Bacterium",C955)),ISNUMBER(FIND("bacterium",C955)),ISNUMBER(FIND(" coli ",C955)))</f>
        <v>0</v>
      </c>
      <c r="AG955" t="b">
        <f>OR(ISNUMBER(FIND("fungi",C955)),ISNUMBER(FIND("Fungi",C955)),ISNUMBER(FIND("fungus",C955)),ISNUMBER(FIND("Fungus",C955)),ISNUMBER(FIND("mushroom",C955)),ISNUMBER(FIND("Mushroom",C955)),ISNUMBER(FIND(" mold ",C955)))</f>
        <v>0</v>
      </c>
      <c r="AH955" t="b">
        <f>OR(ISNUMBER(FIND("Pig ",C955)),ISNUMBER(FIND("pig ",C955)),ISNUMBER(FIND("Pigs ",C955)),ISNUMBER(FIND("pigs ",C955)))</f>
        <v>0</v>
      </c>
      <c r="AI955" t="b">
        <f>OR(ISNUMBER(FIND(" C. elegans",C955)),ISNUMBER(FIND("Caenorhabditis elegans",C955)),ISNUMBER(FIND("earthworms",C955)),ISNUMBER(FIND(" Ficopomatus enigmaticus",C955)),ISNUMBER(FIND("larva",C955)),ISNUMBER(FIND("Lumbriculus variegatus",C955)),ISNUMBER(FIND("nematode",C955)))</f>
        <v>0</v>
      </c>
      <c r="AJ955" t="b">
        <f>NOT(OR(AA955,AB955,AC955,AD955,AE955,AF955,AG955,AH955,AI955))</f>
        <v>0</v>
      </c>
      <c r="AL955" t="b">
        <f>OR(AA955,AB955,AD955,AE955,AF955,AG955,AH955,AI955)</f>
        <v>1</v>
      </c>
      <c r="AM955" t="b">
        <f>IF(Table1[[#This Row],[In vivo?]],IF(Table1[[#This Row],[Cell]],FALSE,TRUE),FALSE)</f>
        <v>1</v>
      </c>
      <c r="AN955" t="b">
        <f>AND(AC955,AL955)</f>
        <v>0</v>
      </c>
      <c r="AO955" t="b">
        <f>IF(Table1[[#This Row],[Cell]],IF(Table1[[#This Row],[In vivo?]],FALSE,TRUE),FALSE)</f>
        <v>0</v>
      </c>
      <c r="AP955" t="b">
        <f>NOT(OR(Table1[[#This Row],[In vivo?]],Table1[[#This Row],[Only in Cell]]))</f>
        <v>0</v>
      </c>
      <c r="AQ955" t="b">
        <f>IF(OR(Table1[[#This Row],[Rodents]],Table1[[#This Row],[Human]],Table1[[#This Row],[Pig]]),OR(ISNUMBER(FIND("pulmonary",C955)),ISNUMBER(FIND("lung",C955))),"NA")</f>
        <v>0</v>
      </c>
      <c r="AR955" t="b">
        <f>IF(OR(Table1[[#This Row],[Rodents]],Table1[[#This Row],[Human]],Table1[[#This Row],[Pig]]),OR(ISNUMBER(FIND("skin",C955)),ISNUMBER(FIND("dermal",C955))),"NA")</f>
        <v>0</v>
      </c>
      <c r="AS955" t="b">
        <f>IF(OR(Table1[[#This Row],[Rodents]],Table1[[#This Row],[Human]],Table1[[#This Row],[Pig]]),OR(ISNUMBER(FIND("liver",C955)),ISNUMBER(FIND("hepat",C955))),"NA")</f>
        <v>0</v>
      </c>
      <c r="AT955" t="b">
        <f>IF(OR(Table1[[#This Row],[Rodents]],Table1[[#This Row],[Human]],Table1[[#This Row],[Pig]]),OR(ISNUMBER(FIND("kidney",C955)),ISNUMBER(FIND("neph",C955))),"NA")</f>
        <v>0</v>
      </c>
      <c r="AU955" t="b">
        <f>IF(OR(Table1[[#This Row],[Rodents]],Table1[[#This Row],[Human]],Table1[[#This Row],[Pig]]),OR(ISNUMBER(FIND("brain",C955)),ISNUMBER(FIND("neur",C955)),ISNUMBER(FIND("nerv",C955))),"NA")</f>
        <v>0</v>
      </c>
      <c r="AV955" t="b">
        <f>IF(OR(Table1[[#This Row],[Rodents]],Table1[[#This Row],[Human]],Table1[[#This Row],[Pig]]),OR(ISNUMBER(FIND("heart",C955)),ISNUMBER(FIND("cardi",C955))),"NA")</f>
        <v>0</v>
      </c>
      <c r="AW955" t="b">
        <f>IF(OR(Table1[[#This Row],[Rodents]],Table1[[#This Row],[Human]],Table1[[#This Row],[Pig]]),OR(ISNUMBER(FIND("gastro",C955)),ISNUMBER(FIND("intesti",C955)),ISNUMBER(FIND("stomach",C955))),"NA")</f>
        <v>0</v>
      </c>
      <c r="AX955" t="b">
        <f>IF(OR(Table1[[#This Row],[Rodents]],Table1[[#This Row],[Human]],Table1[[#This Row],[Pig]]),NOT(OR(AQ955,AR955,AS955,AT955,AU955,AV955,AW955)),"NA")</f>
        <v>1</v>
      </c>
      <c r="AY955" t="b">
        <f>OR(ISNUMBER(FIND("SWCNT",C955)),ISNUMBER(FIND("SWNT",C955)),ISNUMBER(FIND("single-wall",C955)),ISNUMBER(FIND("single wall",C955)),ISNUMBER(FIND("Single wall",C955)),ISNUMBER(FIND("Single-wall",C955)),ISNUMBER(FIND("SWCNT",B955)),ISNUMBER(FIND("SWNT",B955)),ISNUMBER(FIND("single-wall",B955)),ISNUMBER(FIND("single wall",B955)),ISNUMBER(FIND("Single-wall",B955)),ISNUMBER(FIND("Single wall",B955)))</f>
        <v>1</v>
      </c>
      <c r="AZ955" t="b">
        <f>OR(ISNUMBER(FIND("MWCNT",C955)),ISNUMBER(FIND("MWNT",C955)),ISNUMBER(FIND("multi-wall",C955)),ISNUMBER(FIND("multi wall",C955)),ISNUMBER(FIND("multiwall",C955)),ISNUMBER(FIND("Multi-wall",C955)),ISNUMBER(FIND("Multi wall",C955)),ISNUMBER(FIND("Multiwall",C955)),ISNUMBER(FIND("MWCNT",B955)),ISNUMBER(FIND("MWNT",B955)),ISNUMBER(FIND("multi-wall",B955)),ISNUMBER(FIND("multi wall",B955)),ISNUMBER(FIND("multiwall",B955)),ISNUMBER(FIND("Multi-wall",B955)),ISNUMBER(FIND("Multi wall",B955)),ISNUMBER(FIND("Multiwall",B955)),ISNUMBER(FIND("Double-wall",B955)),ISNUMBER(FIND("Double wall",B955)),ISNUMBER(FIND("Doublewall",B955)),ISNUMBER(FIND("double-wall",B955)),ISNUMBER(FIND("double wall",B955)),ISNUMBER(FIND("doublewall",B955)))</f>
        <v>0</v>
      </c>
      <c r="BA955" t="b">
        <f>AND(Table1[[#This Row],[SWCNT]],Table1[[#This Row],[MWCNT]])</f>
        <v>0</v>
      </c>
      <c r="BB955" t="b">
        <f>IF(Table1[[#This Row],[SWCNT]]=TRUE,FALSE,IF(Table1[[#This Row],[MWCNT]]=TRUE,FALSE,TRUE))</f>
        <v>0</v>
      </c>
      <c r="BC955" s="18"/>
    </row>
    <row r="956" spans="1:55" ht="259">
      <c r="A956" t="s">
        <v>1567</v>
      </c>
      <c r="B956" s="2" t="s">
        <v>1570</v>
      </c>
      <c r="C956" s="16" t="s">
        <v>1573</v>
      </c>
      <c r="D956" s="17" t="s">
        <v>1574</v>
      </c>
      <c r="E956" s="2">
        <v>2019</v>
      </c>
      <c r="F956" t="b">
        <f>OR(ISNUMBER(FIND("cytotoxic",C956)),ISNUMBER(FIND("Cytotoxic",C956)),ISNUMBER(FIND("cellular toxicity",C956)),ISNUMBER(FIND("cell death",C956)),ISNUMBER(FIND("viable",C956)),ISNUMBER(FIND("phytotoxic",C956)),ISNUMBER(FIND("acute toxicity",C956)),ISNUMBER(FIND("MTT",C956)),ISNUMBER(FIND("survival",C956)),ISNUMBER(FIND("prolifer",C956)),ISNUMBER(FIND("apoptosis",C956)),ISNUMBER(FIND("neurotoxic",C956)),ISNUMBER(FIND("  lysis ",C956)),ISNUMBER(FIND("necrosis",C956)),ISNUMBER(FIND("cellular death",C956))*3,ISNUMBER(FIND("LDH",C956)),ISNUMBER(FIND("Acute toxicity",C956)))</f>
        <v>0</v>
      </c>
      <c r="G956" t="b">
        <f>OR(ISNUMBER(FIND("genotoxic",C956)),ISNUMBER(FIND("genotoxicity",C956)),ISNUMBER(FIND("DNA damage",C956)),ISNUMBER(FIND("DNA",C956)),ISNUMBER(FIND("RNA",C956)),ISNUMBER(FIND("mesothelioma",C956)),ISNUMBER(FIND("carcino",C956)),ISNUMBER(FIND("mutagen",C956)),ISNUMBER(FIND("genetic",C956)))</f>
        <v>0</v>
      </c>
      <c r="H956" t="b">
        <f>OR(ISNUMBER(FIND("inflammatory",C956)),ISNUMBER(FIND("inflamm",C956)))</f>
        <v>0</v>
      </c>
      <c r="I956" t="b">
        <f>OR(ISNUMBER(FIND("immune",C956)),ISNUMBER(FIND("immunological",C956)),ISNUMBER(FIND("interleuk",C956)),ISNUMBER(FIND("platelet activation",C956)),ISNUMBER(FIND("monocyte",C956)),ISNUMBER(FIND("leukocyte",C956)),ISNUMBER(FIND("cytokine",C956)),ISNUMBER(FIND("CD4",C956)),ISNUMBER(FIND("CD8",C956)),ISNUMBER(FIND("T-cell",C956)))</f>
        <v>0</v>
      </c>
      <c r="J956" t="b">
        <f>OR(ISNUMBER(FIND("reactive oxygen",C956)),ISNUMBER(FIND("ROS",C956)),ISNUMBER(FIND("free radical",C956)),ISNUMBER(FIND("oxidative stress",C956)),ISNUMBER(FIND("peroxid",C956)),ISNUMBER(FIND("oxidative",C956)),ISNUMBER(FIND("antioxid",C956)))</f>
        <v>0</v>
      </c>
      <c r="K956" t="b">
        <f>OR(ISNUMBER(FIND("autophag",C956)))</f>
        <v>0</v>
      </c>
      <c r="L956" t="b">
        <f>OR(ISNUMBER(FIND("morpholog",C956)))</f>
        <v>0</v>
      </c>
      <c r="M956" t="b">
        <f>OR(ISNUMBER(FIND("fibrosis",C956)),ISNUMBER(FIND("Fibrosis",C956)),ISNUMBER(FIND("fibrot",C956)))</f>
        <v>0</v>
      </c>
      <c r="N956" t="b">
        <f>OR(ISNUMBER(FIND("offspring",C956)),ISNUMBER(FIND("Parental",C956)),ISNUMBER(FIND("parental",C956)),ISNUMBER(FIND("germline",C956)),ISNUMBER(FIND("reproduc",C956)),ISNUMBER(FIND("embryo",C956)))</f>
        <v>0</v>
      </c>
      <c r="O956" t="b">
        <f>OR(ISNUMBER(FIND("metabol",C956)),ISNUMBER(FIND("Metabol",C956)),ISNUMBER(FIND("digest",C956)),ISNUMBER(FIND("mitochon",C956)))</f>
        <v>0</v>
      </c>
      <c r="P956" t="b">
        <f>OR(ISNUMBER(FIND("ecotox",C956)),ISNUMBER(FIND("Ecotox",B956)),ISNUMBER(FIND("ecotox",B956)),ISNUMBER(FIND("Ecotox",C956)))</f>
        <v>0</v>
      </c>
      <c r="Q956" t="b">
        <f>OR(ISNUMBER(FIND("Bioaccum",C956)),ISNUMBER(FIND("bioaccum",C956)),ISNUMBER(FIND("accum",C956)))</f>
        <v>0</v>
      </c>
      <c r="R956" t="b">
        <f>OR(ISNUMBER(FIND("Occupation",C956)),ISNUMBER(FIND("occupation",C956)),ISNUMBER(FIND("worker",C956)),ISNUMBER(FIND("workforce",C956)))</f>
        <v>1</v>
      </c>
      <c r="S956" t="b">
        <f>NOT(OR(F956,G956,H956,I956,J956,K956,L956,M956,N956,O956,P956,Q956,R956))</f>
        <v>0</v>
      </c>
      <c r="U956" t="b">
        <f>OR(Table1[[#This Row],[Inflammation]],Table1[[#This Row],[Immune]])</f>
        <v>0</v>
      </c>
      <c r="V956" t="b">
        <f>IF(OR(Table1[[#This Row],[Rodents]],Table1[[#This Row],[Human]],Table1[[#This Row],[Pig]]),OR(ISNUMBER(FIND("intratrach",C956)),ISNUMBER(FIND("nasal ",C956)),ISNUMBER(FIND("instill",C956))),"NA")</f>
        <v>0</v>
      </c>
      <c r="W956" t="b">
        <f>IF(OR(Table1[[#This Row],[Rodents]],Table1[[#This Row],[Human]],Table1[[#This Row],[Pig]]),OR(ISNUMBER(FIND("dermal",C956)),ISNUMBER(FIND("skin ",C956))),"NA")</f>
        <v>0</v>
      </c>
      <c r="X956" t="b">
        <f>IF(OR(Table1[[#This Row],[Rodents]],Table1[[#This Row],[Human]],Table1[[#This Row],[Pig]]),OR(ISNUMBER(FIND("injected",C956)),ISNUMBER(FIND("periton",C956)),ISNUMBER(FIND("intrascrot",C956))),"NA")</f>
        <v>0</v>
      </c>
      <c r="Y956" t="b">
        <f>IF(OR(Table1[[#This Row],[Rodents]],Table1[[#This Row],[Human]],Table1[[#This Row],[Pig]]),NOT(OR(Table1[[#This Row],[Inhaled/Intratracheal/intranasal]],Table1[[#This Row],[Dermal]],Table1[[#This Row],[Injected]])),"NA")</f>
        <v>1</v>
      </c>
      <c r="AA956" t="b">
        <f>OR(ISNUMBER(FIND("fish ",C956)),ISNUMBER(FIND("Fish ",C956)),ISNUMBER(FIND("aquatic",C956)),ISNUMBER(FIND("daphnids",C956)),ISNUMBER(FIND("Carcinus maenas",C956)),ISNUMBER(FIND("Daphnia",C956)),ISNUMBER(FIND("Ruditapes philippinarum",C956)),ISNUMBER(FIND("daphnia",C956)),ISNUMBER(FIND("marine",C956)),ISNUMBER(FIND("mussel",C956)),ISNUMBER(FIND("algae",C956)),ISNUMBER(FIND("Donax faba",C956)),ISNUMBER(FIND("estuarine",C956)),ISNUMBER(FIND("snail",C956)),ISNUMBER(FIND("Prorocentrum donghaiense",C956)) )</f>
        <v>0</v>
      </c>
      <c r="AB956" t="b">
        <f>OR(ISNUMBER(FIND(" rat ",C956)),ISNUMBER(FIND(" rats ",C956)),ISNUMBER(FIND(" Rats ",C956)),ISNUMBER(FIND(" Rat ",C956)),ISNUMBER(FIND(" rat.",C956)),ISNUMBER(FIND(" rats.",C956)),ISNUMBER(FIND("mouse",C956)),ISNUMBER(FIND("mice",C956)), ISNUMBER(FIND(" Mice",C956)))</f>
        <v>1</v>
      </c>
      <c r="AC956" t="b">
        <f>OR(ISNUMBER(FIND(" cell ",C956)),ISNUMBER(FIND("fibroblast",C956)),ISNUMBER(FIND("macrophage",C956)),ISNUMBER(FIND("epithelial",C956)),ISNUMBER(FIND("endothelial",C956)),ISNUMBER(FIND("neuron",C956)),ISNUMBER(FIND(" cells ",C956)),ISNUMBER(FIND("RBC",C956)),ISNUMBER(FIND("mitochond",C956)),ISNUMBER(FIND("adipocyte",C956)),ISNUMBER(FIND("osteo",C956)),ISNUMBER(FIND("keratin",C956)),ISNUMBER(FIND(" cell's ",C956)),ISNUMBER(FIND("eukary",C956)),ISNUMBER(FIND("sperm",C956)))</f>
        <v>0</v>
      </c>
      <c r="AD956" t="b">
        <f>OR(ISNUMBER(FIND("human",B956)),ISNUMBER(FIND("workers",B956)),ISNUMBER(FIND("workforces",B956)),ISNUMBER(FIND("occupational",B956)),ISNUMBER(FIND("Case report",B956)),ISNUMBER(FIND("Workplaces",B956)),ISNUMBER(FIND("worker",B956)))</f>
        <v>1</v>
      </c>
      <c r="AE956" t="b">
        <f>OR(ISNUMBER(FIND(" plant ",C956)),ISNUMBER(FIND("Plant ",C956)),ISNUMBER(FIND("tomato",C956)),ISNUMBER(FIND("plants",C956)),ISNUMBER(FIND("Plants",C956)),ISNUMBER(FIND("algae",C956)),ISNUMBER(FIND("lettuce",C956)),ISNUMBER(FIND("green gram sprouts ",C956)),ISNUMBER(FIND("Cucurbita pepo",C956)),ISNUMBER(FIND("bean ",C956)),ISNUMBER(FIND("chloroplast",C956)),ISNUMBER(FIND("chlorophyll",C956)),ISNUMBER(FIND("seedling",C956)),ISNUMBER(FIND("canola",C956)),ISNUMBER(FIND("shoot",C956)),ISNUMBER(FIND("photosynthes",C956)),ISNUMBER(FIND(" leaves ",C956)),,ISNUMBER(FIND("agriculture",C956)),ISNUMBER(FIND(" crops ",C956)))</f>
        <v>0</v>
      </c>
      <c r="AF956" t="b">
        <f>OR(ISNUMBER(FIND("bacteria",C956)),ISNUMBER(FIND("Bacteria",C956)),ISNUMBER(FIND("Bacterium",C956)),ISNUMBER(FIND("bacterium",C956)),ISNUMBER(FIND(" coli ",C956)))</f>
        <v>0</v>
      </c>
      <c r="AG956" t="b">
        <f>OR(ISNUMBER(FIND("fungi",C956)),ISNUMBER(FIND("Fungi",C956)),ISNUMBER(FIND("fungus",C956)),ISNUMBER(FIND("Fungus",C956)),ISNUMBER(FIND("mushroom",C956)),ISNUMBER(FIND("Mushroom",C956)),ISNUMBER(FIND(" mold ",C956)))</f>
        <v>0</v>
      </c>
      <c r="AH956" t="b">
        <f>OR(ISNUMBER(FIND("Pig ",C956)),ISNUMBER(FIND("pig ",C956)),ISNUMBER(FIND("Pigs ",C956)),ISNUMBER(FIND("pigs ",C956)))</f>
        <v>0</v>
      </c>
      <c r="AI956" t="b">
        <f>OR(ISNUMBER(FIND(" C. elegans",C956)),ISNUMBER(FIND("Caenorhabditis elegans",C956)),ISNUMBER(FIND("earthworms",C956)),ISNUMBER(FIND(" Ficopomatus enigmaticus",C956)),ISNUMBER(FIND("larva",C956)),ISNUMBER(FIND("Lumbriculus variegatus",C956)),ISNUMBER(FIND("nematode",C956)))</f>
        <v>0</v>
      </c>
      <c r="AJ956" t="b">
        <f>NOT(OR(AA956,AB956,AC956,AD956,AE956,AF956,AG956,AH956,AI956))</f>
        <v>0</v>
      </c>
      <c r="AL956" t="b">
        <f>OR(AA956,AB956,AD956,AE956,AF956,AG956,AH956,AI956)</f>
        <v>1</v>
      </c>
      <c r="AM956" t="b">
        <f>IF(Table1[[#This Row],[In vivo?]],IF(Table1[[#This Row],[Cell]],FALSE,TRUE),FALSE)</f>
        <v>1</v>
      </c>
      <c r="AN956" t="b">
        <f>AND(AC956,AL956)</f>
        <v>0</v>
      </c>
      <c r="AO956" t="b">
        <f>IF(Table1[[#This Row],[Cell]],IF(Table1[[#This Row],[In vivo?]],FALSE,TRUE),FALSE)</f>
        <v>0</v>
      </c>
      <c r="AP956" t="b">
        <f>NOT(OR(Table1[[#This Row],[In vivo?]],Table1[[#This Row],[Only in Cell]]))</f>
        <v>0</v>
      </c>
      <c r="AQ956" t="b">
        <f>IF(OR(Table1[[#This Row],[Rodents]],Table1[[#This Row],[Human]],Table1[[#This Row],[Pig]]),OR(ISNUMBER(FIND("pulmonary",C956)),ISNUMBER(FIND("lung",C956))),"NA")</f>
        <v>1</v>
      </c>
      <c r="AR956" t="b">
        <f>IF(OR(Table1[[#This Row],[Rodents]],Table1[[#This Row],[Human]],Table1[[#This Row],[Pig]]),OR(ISNUMBER(FIND("skin",C956)),ISNUMBER(FIND("dermal",C956))),"NA")</f>
        <v>0</v>
      </c>
      <c r="AS956" t="b">
        <f>IF(OR(Table1[[#This Row],[Rodents]],Table1[[#This Row],[Human]],Table1[[#This Row],[Pig]]),OR(ISNUMBER(FIND("liver",C956)),ISNUMBER(FIND("hepat",C956))),"NA")</f>
        <v>0</v>
      </c>
      <c r="AT956" t="b">
        <f>IF(OR(Table1[[#This Row],[Rodents]],Table1[[#This Row],[Human]],Table1[[#This Row],[Pig]]),OR(ISNUMBER(FIND("kidney",C956)),ISNUMBER(FIND("neph",C956))),"NA")</f>
        <v>0</v>
      </c>
      <c r="AU956" t="b">
        <f>IF(OR(Table1[[#This Row],[Rodents]],Table1[[#This Row],[Human]],Table1[[#This Row],[Pig]]),OR(ISNUMBER(FIND("brain",C956)),ISNUMBER(FIND("neur",C956)),ISNUMBER(FIND("nerv",C956))),"NA")</f>
        <v>0</v>
      </c>
      <c r="AV956" t="b">
        <f>IF(OR(Table1[[#This Row],[Rodents]],Table1[[#This Row],[Human]],Table1[[#This Row],[Pig]]),OR(ISNUMBER(FIND("heart",C956)),ISNUMBER(FIND("cardi",C956))),"NA")</f>
        <v>0</v>
      </c>
      <c r="AW956" t="b">
        <f>IF(OR(Table1[[#This Row],[Rodents]],Table1[[#This Row],[Human]],Table1[[#This Row],[Pig]]),OR(ISNUMBER(FIND("gastro",C956)),ISNUMBER(FIND("intesti",C956)),ISNUMBER(FIND("stomach",C956))),"NA")</f>
        <v>0</v>
      </c>
      <c r="AX956" t="b">
        <f>IF(OR(Table1[[#This Row],[Rodents]],Table1[[#This Row],[Human]],Table1[[#This Row],[Pig]]),NOT(OR(AQ956,AR956,AS956,AT956,AU956,AV956,AW956)),"NA")</f>
        <v>0</v>
      </c>
      <c r="AY956" t="b">
        <f>OR(ISNUMBER(FIND("SWCNT",C956)),ISNUMBER(FIND("SWNT",C956)),ISNUMBER(FIND("single-wall",C956)),ISNUMBER(FIND("single wall",C956)),ISNUMBER(FIND("Single wall",C956)),ISNUMBER(FIND("Single-wall",C956)),ISNUMBER(FIND("SWCNT",B956)),ISNUMBER(FIND("SWNT",B956)),ISNUMBER(FIND("single-wall",B956)),ISNUMBER(FIND("single wall",B956)),ISNUMBER(FIND("Single-wall",B956)),ISNUMBER(FIND("Single wall",B956)))</f>
        <v>0</v>
      </c>
      <c r="AZ956" t="b">
        <f>OR(ISNUMBER(FIND("MWCNT",C956)),ISNUMBER(FIND("MWNT",C956)),ISNUMBER(FIND("multi-wall",C956)),ISNUMBER(FIND("multi wall",C956)),ISNUMBER(FIND("multiwall",C956)),ISNUMBER(FIND("Multi-wall",C956)),ISNUMBER(FIND("Multi wall",C956)),ISNUMBER(FIND("Multiwall",C956)),ISNUMBER(FIND("MWCNT",B956)),ISNUMBER(FIND("MWNT",B956)),ISNUMBER(FIND("multi-wall",B956)),ISNUMBER(FIND("multi wall",B956)),ISNUMBER(FIND("multiwall",B956)),ISNUMBER(FIND("Multi-wall",B956)),ISNUMBER(FIND("Multi wall",B956)),ISNUMBER(FIND("Multiwall",B956)),ISNUMBER(FIND("Double-wall",B956)),ISNUMBER(FIND("Double wall",B956)),ISNUMBER(FIND("Doublewall",B956)),ISNUMBER(FIND("double-wall",B956)),ISNUMBER(FIND("double wall",B956)),ISNUMBER(FIND("doublewall",B956)))</f>
        <v>1</v>
      </c>
      <c r="BA956" t="b">
        <f>AND(Table1[[#This Row],[SWCNT]],Table1[[#This Row],[MWCNT]])</f>
        <v>0</v>
      </c>
      <c r="BB956" t="b">
        <f>IF(Table1[[#This Row],[SWCNT]]=TRUE,FALSE,IF(Table1[[#This Row],[MWCNT]]=TRUE,FALSE,TRUE))</f>
        <v>0</v>
      </c>
      <c r="BC956" s="18"/>
    </row>
    <row r="957" spans="1:55" ht="185">
      <c r="A957" t="s">
        <v>2356</v>
      </c>
      <c r="B957" s="2" t="s">
        <v>2357</v>
      </c>
      <c r="C957" s="16" t="s">
        <v>2358</v>
      </c>
      <c r="D957" s="17" t="s">
        <v>2359</v>
      </c>
      <c r="E957" s="2">
        <v>2017</v>
      </c>
      <c r="F957" t="b">
        <f>OR(ISNUMBER(FIND("cytotoxic",C957)),ISNUMBER(FIND("Cytotoxic",C957)),ISNUMBER(FIND("cellular toxicity",C957)),ISNUMBER(FIND("cell death",C957)),ISNUMBER(FIND("viable",C957)),ISNUMBER(FIND("phytotoxic",C957)),ISNUMBER(FIND("acute toxicity",C957)),ISNUMBER(FIND("MTT",C957)),ISNUMBER(FIND("survival",C957)),ISNUMBER(FIND("prolifer",C957)),ISNUMBER(FIND("apoptosis",C957)),ISNUMBER(FIND("neurotoxic",C957)),ISNUMBER(FIND("  lysis ",C957)),ISNUMBER(FIND("necrosis",C957)),ISNUMBER(FIND("cellular death",C957))*3,ISNUMBER(FIND("LDH",C957)),ISNUMBER(FIND("Acute toxicity",C957)))</f>
        <v>0</v>
      </c>
      <c r="G957" t="b">
        <f>OR(ISNUMBER(FIND("genotoxic",C957)),ISNUMBER(FIND("genotoxicity",C957)),ISNUMBER(FIND("DNA damage",C957)),ISNUMBER(FIND("DNA",C957)),ISNUMBER(FIND("RNA",C957)),ISNUMBER(FIND("mesothelioma",C957)),ISNUMBER(FIND("carcino",C957)),ISNUMBER(FIND("mutagen",C957)),ISNUMBER(FIND("genetic",C957)))</f>
        <v>0</v>
      </c>
      <c r="H957" t="b">
        <f>OR(ISNUMBER(FIND("inflammatory",C957)),ISNUMBER(FIND("inflamm",C957)))</f>
        <v>0</v>
      </c>
      <c r="I957" t="b">
        <f>OR(ISNUMBER(FIND("immune",C957)),ISNUMBER(FIND("immunological",C957)),ISNUMBER(FIND("interleuk",C957)),ISNUMBER(FIND("platelet activation",C957)),ISNUMBER(FIND("monocyte",C957)),ISNUMBER(FIND("leukocyte",C957)),ISNUMBER(FIND("cytokine",C957)),ISNUMBER(FIND("CD4",C957)),ISNUMBER(FIND("CD8",C957)),ISNUMBER(FIND("T-cell",C957)))</f>
        <v>0</v>
      </c>
      <c r="J957" t="b">
        <f>OR(ISNUMBER(FIND("reactive oxygen",C957)),ISNUMBER(FIND("ROS",C957)),ISNUMBER(FIND("free radical",C957)),ISNUMBER(FIND("oxidative stress",C957)),ISNUMBER(FIND("peroxid",C957)),ISNUMBER(FIND("oxidative",C957)),ISNUMBER(FIND("antioxid",C957)))</f>
        <v>0</v>
      </c>
      <c r="K957" t="b">
        <f>OR(ISNUMBER(FIND("autophag",C957)))</f>
        <v>0</v>
      </c>
      <c r="L957" t="b">
        <f>OR(ISNUMBER(FIND("morpholog",C957)))</f>
        <v>0</v>
      </c>
      <c r="M957" t="b">
        <f>OR(ISNUMBER(FIND("fibrosis",C957)),ISNUMBER(FIND("Fibrosis",C957)),ISNUMBER(FIND("fibrot",C957)))</f>
        <v>0</v>
      </c>
      <c r="N957" t="b">
        <f>OR(ISNUMBER(FIND("offspring",C957)),ISNUMBER(FIND("Parental",C957)),ISNUMBER(FIND("parental",C957)),ISNUMBER(FIND("germline",C957)),ISNUMBER(FIND("reproduc",C957)),ISNUMBER(FIND("embryo",C957)))</f>
        <v>0</v>
      </c>
      <c r="O957" t="b">
        <f>OR(ISNUMBER(FIND("metabol",C957)),ISNUMBER(FIND("Metabol",C957)),ISNUMBER(FIND("digest",C957)),ISNUMBER(FIND("mitochon",C957)))</f>
        <v>0</v>
      </c>
      <c r="P957" t="b">
        <f>OR(ISNUMBER(FIND("ecotox",C957)),ISNUMBER(FIND("Ecotox",B957)),ISNUMBER(FIND("ecotox",B957)),ISNUMBER(FIND("Ecotox",C957)))</f>
        <v>0</v>
      </c>
      <c r="Q957" t="b">
        <f>OR(ISNUMBER(FIND("Bioaccum",C957)),ISNUMBER(FIND("bioaccum",C957)),ISNUMBER(FIND("accum",C957)))</f>
        <v>0</v>
      </c>
      <c r="R957" t="b">
        <f>OR(ISNUMBER(FIND("Occupation",C957)),ISNUMBER(FIND("occupation",C957)),ISNUMBER(FIND("worker",C957)),ISNUMBER(FIND("workforce",C957)))</f>
        <v>1</v>
      </c>
      <c r="S957" t="b">
        <f>NOT(OR(F957,G957,H957,I957,J957,K957,L957,M957,N957,O957,P957,Q957,R957))</f>
        <v>0</v>
      </c>
      <c r="U957" t="b">
        <f>OR(Table1[[#This Row],[Inflammation]],Table1[[#This Row],[Immune]])</f>
        <v>0</v>
      </c>
      <c r="V957" t="b">
        <f>IF(OR(Table1[[#This Row],[Rodents]],Table1[[#This Row],[Human]],Table1[[#This Row],[Pig]]),OR(ISNUMBER(FIND("intratrach",C957)),ISNUMBER(FIND("nasal ",C957)),ISNUMBER(FIND("instill",C957))),"NA")</f>
        <v>1</v>
      </c>
      <c r="W957" t="b">
        <f>IF(OR(Table1[[#This Row],[Rodents]],Table1[[#This Row],[Human]],Table1[[#This Row],[Pig]]),OR(ISNUMBER(FIND("dermal",C957)),ISNUMBER(FIND("skin ",C957))),"NA")</f>
        <v>0</v>
      </c>
      <c r="X957" t="b">
        <f>IF(OR(Table1[[#This Row],[Rodents]],Table1[[#This Row],[Human]],Table1[[#This Row],[Pig]]),OR(ISNUMBER(FIND("injected",C957)),ISNUMBER(FIND("periton",C957)),ISNUMBER(FIND("intrascrot",C957))),"NA")</f>
        <v>0</v>
      </c>
      <c r="Y957" t="b">
        <f>IF(OR(Table1[[#This Row],[Rodents]],Table1[[#This Row],[Human]],Table1[[#This Row],[Pig]]),NOT(OR(Table1[[#This Row],[Inhaled/Intratracheal/intranasal]],Table1[[#This Row],[Dermal]],Table1[[#This Row],[Injected]])),"NA")</f>
        <v>0</v>
      </c>
      <c r="AA957" t="b">
        <f>OR(ISNUMBER(FIND("fish ",C957)),ISNUMBER(FIND("Fish ",C957)),ISNUMBER(FIND("aquatic",C957)),ISNUMBER(FIND("daphnids",C957)),ISNUMBER(FIND("Carcinus maenas",C957)),ISNUMBER(FIND("Daphnia",C957)),ISNUMBER(FIND("Ruditapes philippinarum",C957)),ISNUMBER(FIND("daphnia",C957)),ISNUMBER(FIND("marine",C957)),ISNUMBER(FIND("mussel",C957)),ISNUMBER(FIND("algae",C957)),ISNUMBER(FIND("Donax faba",C957)),ISNUMBER(FIND("estuarine",C957)),ISNUMBER(FIND("snail",C957)),ISNUMBER(FIND("Prorocentrum donghaiense",C957)) )</f>
        <v>0</v>
      </c>
      <c r="AB957" t="b">
        <f>OR(ISNUMBER(FIND(" rat ",C957)),ISNUMBER(FIND(" rats ",C957)),ISNUMBER(FIND(" Rats ",C957)),ISNUMBER(FIND(" Rat ",C957)),ISNUMBER(FIND(" rat.",C957)),ISNUMBER(FIND(" rats.",C957)),ISNUMBER(FIND("mouse",C957)),ISNUMBER(FIND("mice",C957)), ISNUMBER(FIND(" Mice",C957)))</f>
        <v>1</v>
      </c>
      <c r="AC957" t="b">
        <f>OR(ISNUMBER(FIND(" cell ",C957)),ISNUMBER(FIND("fibroblast",C957)),ISNUMBER(FIND("macrophage",C957)),ISNUMBER(FIND("epithelial",C957)),ISNUMBER(FIND("endothelial",C957)),ISNUMBER(FIND("neuron",C957)),ISNUMBER(FIND(" cells ",C957)),ISNUMBER(FIND("RBC",C957)),ISNUMBER(FIND("mitochond",C957)),ISNUMBER(FIND("adipocyte",C957)),ISNUMBER(FIND("osteo",C957)),ISNUMBER(FIND("keratin",C957)),ISNUMBER(FIND(" cell's ",C957)),ISNUMBER(FIND("eukary",C957)),ISNUMBER(FIND("sperm",C957)))</f>
        <v>0</v>
      </c>
      <c r="AD957" t="b">
        <f>OR(ISNUMBER(FIND("human",B957)),ISNUMBER(FIND("workers",B957)),ISNUMBER(FIND("workforces",B957)),ISNUMBER(FIND("occupational",B957)),ISNUMBER(FIND("Case report",B957)),ISNUMBER(FIND("Workplaces",B957)),ISNUMBER(FIND("worker",B957)))</f>
        <v>0</v>
      </c>
      <c r="AE957" t="b">
        <f>OR(ISNUMBER(FIND(" plant ",C957)),ISNUMBER(FIND("Plant ",C957)),ISNUMBER(FIND("tomato",C957)),ISNUMBER(FIND("plants",C957)),ISNUMBER(FIND("Plants",C957)),ISNUMBER(FIND("algae",C957)),ISNUMBER(FIND("lettuce",C957)),ISNUMBER(FIND("green gram sprouts ",C957)),ISNUMBER(FIND("Cucurbita pepo",C957)),ISNUMBER(FIND("bean ",C957)),ISNUMBER(FIND("chloroplast",C957)),ISNUMBER(FIND("chlorophyll",C957)),ISNUMBER(FIND("seedling",C957)),ISNUMBER(FIND("canola",C957)),ISNUMBER(FIND("shoot",C957)),ISNUMBER(FIND("photosynthes",C957)),ISNUMBER(FIND(" leaves ",C957)),,ISNUMBER(FIND("agriculture",C957)),ISNUMBER(FIND(" crops ",C957)))</f>
        <v>0</v>
      </c>
      <c r="AF957" t="b">
        <f>OR(ISNUMBER(FIND("bacteria",C957)),ISNUMBER(FIND("Bacteria",C957)),ISNUMBER(FIND("Bacterium",C957)),ISNUMBER(FIND("bacterium",C957)),ISNUMBER(FIND(" coli ",C957)))</f>
        <v>0</v>
      </c>
      <c r="AG957" t="b">
        <f>OR(ISNUMBER(FIND("fungi",C957)),ISNUMBER(FIND("Fungi",C957)),ISNUMBER(FIND("fungus",C957)),ISNUMBER(FIND("Fungus",C957)),ISNUMBER(FIND("mushroom",C957)),ISNUMBER(FIND("Mushroom",C957)),ISNUMBER(FIND(" mold ",C957)))</f>
        <v>0</v>
      </c>
      <c r="AH957" t="b">
        <f>OR(ISNUMBER(FIND("Pig ",C957)),ISNUMBER(FIND("pig ",C957)),ISNUMBER(FIND("Pigs ",C957)),ISNUMBER(FIND("pigs ",C957)))</f>
        <v>0</v>
      </c>
      <c r="AI957" t="b">
        <f>OR(ISNUMBER(FIND(" C. elegans",C957)),ISNUMBER(FIND("Caenorhabditis elegans",C957)),ISNUMBER(FIND("earthworms",C957)),ISNUMBER(FIND(" Ficopomatus enigmaticus",C957)),ISNUMBER(FIND("larva",C957)),ISNUMBER(FIND("Lumbriculus variegatus",C957)),ISNUMBER(FIND("nematode",C957)))</f>
        <v>0</v>
      </c>
      <c r="AJ957" t="b">
        <f>NOT(OR(AA957,AB957,AC957,AD957,AE957,AF957,AG957,AH957,AI957))</f>
        <v>0</v>
      </c>
      <c r="AL957" t="b">
        <f>OR(AA957,AB957,AD957,AE957,AF957,AG957,AH957,AI957)</f>
        <v>1</v>
      </c>
      <c r="AM957" t="b">
        <f>IF(Table1[[#This Row],[In vivo?]],IF(Table1[[#This Row],[Cell]],FALSE,TRUE),FALSE)</f>
        <v>1</v>
      </c>
      <c r="AN957" t="b">
        <f>AND(AC957,AL957)</f>
        <v>0</v>
      </c>
      <c r="AO957" t="b">
        <f>IF(Table1[[#This Row],[Cell]],IF(Table1[[#This Row],[In vivo?]],FALSE,TRUE),FALSE)</f>
        <v>0</v>
      </c>
      <c r="AP957" t="b">
        <f>NOT(OR(Table1[[#This Row],[In vivo?]],Table1[[#This Row],[Only in Cell]]))</f>
        <v>0</v>
      </c>
      <c r="AQ957" t="b">
        <f>IF(OR(Table1[[#This Row],[Rodents]],Table1[[#This Row],[Human]],Table1[[#This Row],[Pig]]),OR(ISNUMBER(FIND("pulmonary",C957)),ISNUMBER(FIND("lung",C957))),"NA")</f>
        <v>1</v>
      </c>
      <c r="AR957" t="b">
        <f>IF(OR(Table1[[#This Row],[Rodents]],Table1[[#This Row],[Human]],Table1[[#This Row],[Pig]]),OR(ISNUMBER(FIND("skin",C957)),ISNUMBER(FIND("dermal",C957))),"NA")</f>
        <v>0</v>
      </c>
      <c r="AS957" t="b">
        <f>IF(OR(Table1[[#This Row],[Rodents]],Table1[[#This Row],[Human]],Table1[[#This Row],[Pig]]),OR(ISNUMBER(FIND("liver",C957)),ISNUMBER(FIND("hepat",C957))),"NA")</f>
        <v>1</v>
      </c>
      <c r="AT957" t="b">
        <f>IF(OR(Table1[[#This Row],[Rodents]],Table1[[#This Row],[Human]],Table1[[#This Row],[Pig]]),OR(ISNUMBER(FIND("kidney",C957)),ISNUMBER(FIND("neph",C957))),"NA")</f>
        <v>1</v>
      </c>
      <c r="AU957" t="b">
        <f>IF(OR(Table1[[#This Row],[Rodents]],Table1[[#This Row],[Human]],Table1[[#This Row],[Pig]]),OR(ISNUMBER(FIND("brain",C957)),ISNUMBER(FIND("neur",C957)),ISNUMBER(FIND("nerv",C957))),"NA")</f>
        <v>0</v>
      </c>
      <c r="AV957" t="b">
        <f>IF(OR(Table1[[#This Row],[Rodents]],Table1[[#This Row],[Human]],Table1[[#This Row],[Pig]]),OR(ISNUMBER(FIND("heart",C957)),ISNUMBER(FIND("cardi",C957))),"NA")</f>
        <v>0</v>
      </c>
      <c r="AW957" t="b">
        <f>IF(OR(Table1[[#This Row],[Rodents]],Table1[[#This Row],[Human]],Table1[[#This Row],[Pig]]),OR(ISNUMBER(FIND("gastro",C957)),ISNUMBER(FIND("intesti",C957)),ISNUMBER(FIND("stomach",C957))),"NA")</f>
        <v>0</v>
      </c>
      <c r="AX957" t="b">
        <f>IF(OR(Table1[[#This Row],[Rodents]],Table1[[#This Row],[Human]],Table1[[#This Row],[Pig]]),NOT(OR(AQ957,AR957,AS957,AT957,AU957,AV957,AW957)),"NA")</f>
        <v>0</v>
      </c>
      <c r="AY957" t="b">
        <f>OR(ISNUMBER(FIND("SWCNT",C957)),ISNUMBER(FIND("SWNT",C957)),ISNUMBER(FIND("single-wall",C957)),ISNUMBER(FIND("single wall",C957)),ISNUMBER(FIND("Single wall",C957)),ISNUMBER(FIND("Single-wall",C957)),ISNUMBER(FIND("SWCNT",B957)),ISNUMBER(FIND("SWNT",B957)),ISNUMBER(FIND("single-wall",B957)),ISNUMBER(FIND("single wall",B957)),ISNUMBER(FIND("Single-wall",B957)),ISNUMBER(FIND("Single wall",B957)))</f>
        <v>0</v>
      </c>
      <c r="AZ957" t="b">
        <f>OR(ISNUMBER(FIND("MWCNT",C957)),ISNUMBER(FIND("MWNT",C957)),ISNUMBER(FIND("multi-wall",C957)),ISNUMBER(FIND("multi wall",C957)),ISNUMBER(FIND("multiwall",C957)),ISNUMBER(FIND("Multi-wall",C957)),ISNUMBER(FIND("Multi wall",C957)),ISNUMBER(FIND("Multiwall",C957)),ISNUMBER(FIND("MWCNT",B957)),ISNUMBER(FIND("MWNT",B957)),ISNUMBER(FIND("multi-wall",B957)),ISNUMBER(FIND("multi wall",B957)),ISNUMBER(FIND("multiwall",B957)),ISNUMBER(FIND("Multi-wall",B957)),ISNUMBER(FIND("Multi wall",B957)),ISNUMBER(FIND("Multiwall",B957)),ISNUMBER(FIND("Double-wall",B957)),ISNUMBER(FIND("Double wall",B957)),ISNUMBER(FIND("Doublewall",B957)),ISNUMBER(FIND("double-wall",B957)),ISNUMBER(FIND("double wall",B957)),ISNUMBER(FIND("doublewall",B957)))</f>
        <v>1</v>
      </c>
      <c r="BA957" t="b">
        <f>AND(Table1[[#This Row],[SWCNT]],Table1[[#This Row],[MWCNT]])</f>
        <v>0</v>
      </c>
      <c r="BB957" t="b">
        <f>IF(Table1[[#This Row],[SWCNT]]=TRUE,FALSE,IF(Table1[[#This Row],[MWCNT]]=TRUE,FALSE,TRUE))</f>
        <v>0</v>
      </c>
      <c r="BC957" s="18"/>
    </row>
    <row r="958" spans="1:55" ht="222">
      <c r="A958" t="s">
        <v>2498</v>
      </c>
      <c r="B958" s="2" t="s">
        <v>2500</v>
      </c>
      <c r="C958" s="16" t="s">
        <v>2502</v>
      </c>
      <c r="D958" s="17" t="s">
        <v>403</v>
      </c>
      <c r="E958" s="2">
        <v>2016</v>
      </c>
      <c r="F958" t="b">
        <f>OR(ISNUMBER(FIND("cytotoxic",C958)),ISNUMBER(FIND("Cytotoxic",C958)),ISNUMBER(FIND("cellular toxicity",C958)),ISNUMBER(FIND("cell death",C958)),ISNUMBER(FIND("viable",C958)),ISNUMBER(FIND("phytotoxic",C958)),ISNUMBER(FIND("acute toxicity",C958)),ISNUMBER(FIND("MTT",C958)),ISNUMBER(FIND("survival",C958)),ISNUMBER(FIND("prolifer",C958)),ISNUMBER(FIND("apoptosis",C958)),ISNUMBER(FIND("neurotoxic",C958)),ISNUMBER(FIND("  lysis ",C958)),ISNUMBER(FIND("necrosis",C958)),ISNUMBER(FIND("cellular death",C958))*3,ISNUMBER(FIND("LDH",C958)),ISNUMBER(FIND("Acute toxicity",C958)))</f>
        <v>0</v>
      </c>
      <c r="G958" t="b">
        <f>OR(ISNUMBER(FIND("genotoxic",C958)),ISNUMBER(FIND("genotoxicity",C958)),ISNUMBER(FIND("DNA damage",C958)),ISNUMBER(FIND("DNA",C958)),ISNUMBER(FIND("RNA",C958)),ISNUMBER(FIND("mesothelioma",C958)),ISNUMBER(FIND("carcino",C958)),ISNUMBER(FIND("mutagen",C958)),ISNUMBER(FIND("genetic",C958)))</f>
        <v>0</v>
      </c>
      <c r="H958" t="b">
        <f>OR(ISNUMBER(FIND("inflammatory",C958)),ISNUMBER(FIND("inflamm",C958)))</f>
        <v>0</v>
      </c>
      <c r="I958" t="b">
        <f>OR(ISNUMBER(FIND("immune",C958)),ISNUMBER(FIND("immunological",C958)),ISNUMBER(FIND("interleuk",C958)),ISNUMBER(FIND("platelet activation",C958)),ISNUMBER(FIND("monocyte",C958)),ISNUMBER(FIND("leukocyte",C958)),ISNUMBER(FIND("cytokine",C958)),ISNUMBER(FIND("CD4",C958)),ISNUMBER(FIND("CD8",C958)),ISNUMBER(FIND("T-cell",C958)))</f>
        <v>0</v>
      </c>
      <c r="J958" t="b">
        <f>OR(ISNUMBER(FIND("reactive oxygen",C958)),ISNUMBER(FIND("ROS",C958)),ISNUMBER(FIND("free radical",C958)),ISNUMBER(FIND("oxidative stress",C958)),ISNUMBER(FIND("peroxid",C958)),ISNUMBER(FIND("oxidative",C958)),ISNUMBER(FIND("antioxid",C958)))</f>
        <v>0</v>
      </c>
      <c r="K958" t="b">
        <f>OR(ISNUMBER(FIND("autophag",C958)))</f>
        <v>0</v>
      </c>
      <c r="L958" t="b">
        <f>OR(ISNUMBER(FIND("morpholog",C958)))</f>
        <v>0</v>
      </c>
      <c r="M958" t="b">
        <f>OR(ISNUMBER(FIND("fibrosis",C958)),ISNUMBER(FIND("Fibrosis",C958)),ISNUMBER(FIND("fibrot",C958)))</f>
        <v>0</v>
      </c>
      <c r="N958" t="b">
        <f>OR(ISNUMBER(FIND("offspring",C958)),ISNUMBER(FIND("Parental",C958)),ISNUMBER(FIND("parental",C958)),ISNUMBER(FIND("germline",C958)),ISNUMBER(FIND("reproduc",C958)),ISNUMBER(FIND("embryo",C958)))</f>
        <v>0</v>
      </c>
      <c r="O958" t="b">
        <f>OR(ISNUMBER(FIND("metabol",C958)),ISNUMBER(FIND("Metabol",C958)),ISNUMBER(FIND("digest",C958)),ISNUMBER(FIND("mitochon",C958)))</f>
        <v>0</v>
      </c>
      <c r="P958" t="b">
        <f>OR(ISNUMBER(FIND("ecotox",C958)),ISNUMBER(FIND("Ecotox",B958)),ISNUMBER(FIND("ecotox",B958)),ISNUMBER(FIND("Ecotox",C958)))</f>
        <v>0</v>
      </c>
      <c r="Q958" t="b">
        <f>OR(ISNUMBER(FIND("Bioaccum",C958)),ISNUMBER(FIND("bioaccum",C958)),ISNUMBER(FIND("accum",C958)))</f>
        <v>0</v>
      </c>
      <c r="R958" t="b">
        <f>OR(ISNUMBER(FIND("Occupation",C958)),ISNUMBER(FIND("occupation",C958)),ISNUMBER(FIND("worker",C958)),ISNUMBER(FIND("workforce",C958)))</f>
        <v>1</v>
      </c>
      <c r="S958" t="b">
        <f>NOT(OR(F958,G958,H958,I958,J958,K958,L958,M958,N958,O958,P958,Q958,R958))</f>
        <v>0</v>
      </c>
      <c r="U958" t="b">
        <f>OR(Table1[[#This Row],[Inflammation]],Table1[[#This Row],[Immune]])</f>
        <v>0</v>
      </c>
      <c r="V958" t="b">
        <f>IF(OR(Table1[[#This Row],[Rodents]],Table1[[#This Row],[Human]],Table1[[#This Row],[Pig]]),OR(ISNUMBER(FIND("intratrach",C958)),ISNUMBER(FIND("nasal ",C958)),ISNUMBER(FIND("instill",C958))),"NA")</f>
        <v>0</v>
      </c>
      <c r="W958" t="b">
        <f>IF(OR(Table1[[#This Row],[Rodents]],Table1[[#This Row],[Human]],Table1[[#This Row],[Pig]]),OR(ISNUMBER(FIND("dermal",C958)),ISNUMBER(FIND("skin ",C958))),"NA")</f>
        <v>0</v>
      </c>
      <c r="X958" t="b">
        <f>IF(OR(Table1[[#This Row],[Rodents]],Table1[[#This Row],[Human]],Table1[[#This Row],[Pig]]),OR(ISNUMBER(FIND("injected",C958)),ISNUMBER(FIND("periton",C958)),ISNUMBER(FIND("intrascrot",C958))),"NA")</f>
        <v>0</v>
      </c>
      <c r="Y958" t="b">
        <f>IF(OR(Table1[[#This Row],[Rodents]],Table1[[#This Row],[Human]],Table1[[#This Row],[Pig]]),NOT(OR(Table1[[#This Row],[Inhaled/Intratracheal/intranasal]],Table1[[#This Row],[Dermal]],Table1[[#This Row],[Injected]])),"NA")</f>
        <v>1</v>
      </c>
      <c r="AA958" t="b">
        <f>OR(ISNUMBER(FIND("fish ",C958)),ISNUMBER(FIND("Fish ",C958)),ISNUMBER(FIND("aquatic",C958)),ISNUMBER(FIND("daphnids",C958)),ISNUMBER(FIND("Carcinus maenas",C958)),ISNUMBER(FIND("Daphnia",C958)),ISNUMBER(FIND("Ruditapes philippinarum",C958)),ISNUMBER(FIND("daphnia",C958)),ISNUMBER(FIND("marine",C958)),ISNUMBER(FIND("mussel",C958)),ISNUMBER(FIND("algae",C958)),ISNUMBER(FIND("Donax faba",C958)),ISNUMBER(FIND("estuarine",C958)),ISNUMBER(FIND("snail",C958)),ISNUMBER(FIND("Prorocentrum donghaiense",C958)) )</f>
        <v>0</v>
      </c>
      <c r="AB958" t="b">
        <f>OR(ISNUMBER(FIND(" rat ",C958)),ISNUMBER(FIND(" rats ",C958)),ISNUMBER(FIND(" Rats ",C958)),ISNUMBER(FIND(" Rat ",C958)),ISNUMBER(FIND(" rat.",C958)),ISNUMBER(FIND(" rats.",C958)),ISNUMBER(FIND("mouse",C958)),ISNUMBER(FIND("mice",C958)), ISNUMBER(FIND(" Mice",C958)))</f>
        <v>0</v>
      </c>
      <c r="AC958" t="b">
        <f>OR(ISNUMBER(FIND(" cell ",C958)),ISNUMBER(FIND("fibroblast",C958)),ISNUMBER(FIND("macrophage",C958)),ISNUMBER(FIND("epithelial",C958)),ISNUMBER(FIND("endothelial",C958)),ISNUMBER(FIND("neuron",C958)),ISNUMBER(FIND(" cells ",C958)),ISNUMBER(FIND("RBC",C958)),ISNUMBER(FIND("mitochond",C958)),ISNUMBER(FIND("adipocyte",C958)),ISNUMBER(FIND("osteo",C958)),ISNUMBER(FIND("keratin",C958)),ISNUMBER(FIND(" cell's ",C958)),ISNUMBER(FIND("eukary",C958)),ISNUMBER(FIND("sperm",C958)))</f>
        <v>0</v>
      </c>
      <c r="AD958" t="b">
        <f>OR(ISNUMBER(FIND("human",B958)),ISNUMBER(FIND("workers",B958)),ISNUMBER(FIND("workforces",B958)),ISNUMBER(FIND("occupational",B958)),ISNUMBER(FIND("Case report",B958)),ISNUMBER(FIND("Workplaces",B958)),ISNUMBER(FIND("worker",B958)))</f>
        <v>1</v>
      </c>
      <c r="AE958" t="b">
        <f>OR(ISNUMBER(FIND(" plant ",C958)),ISNUMBER(FIND("Plant ",C958)),ISNUMBER(FIND("tomato",C958)),ISNUMBER(FIND("plants",C958)),ISNUMBER(FIND("Plants",C958)),ISNUMBER(FIND("algae",C958)),ISNUMBER(FIND("lettuce",C958)),ISNUMBER(FIND("green gram sprouts ",C958)),ISNUMBER(FIND("Cucurbita pepo",C958)),ISNUMBER(FIND("bean ",C958)),ISNUMBER(FIND("chloroplast",C958)),ISNUMBER(FIND("chlorophyll",C958)),ISNUMBER(FIND("seedling",C958)),ISNUMBER(FIND("canola",C958)),ISNUMBER(FIND("shoot",C958)),ISNUMBER(FIND("photosynthes",C958)),ISNUMBER(FIND(" leaves ",C958)),,ISNUMBER(FIND("agriculture",C958)),ISNUMBER(FIND(" crops ",C958)))</f>
        <v>0</v>
      </c>
      <c r="AF958" t="b">
        <f>OR(ISNUMBER(FIND("bacteria",C958)),ISNUMBER(FIND("Bacteria",C958)),ISNUMBER(FIND("Bacterium",C958)),ISNUMBER(FIND("bacterium",C958)),ISNUMBER(FIND(" coli ",C958)))</f>
        <v>0</v>
      </c>
      <c r="AG958" t="b">
        <f>OR(ISNUMBER(FIND("fungi",C958)),ISNUMBER(FIND("Fungi",C958)),ISNUMBER(FIND("fungus",C958)),ISNUMBER(FIND("Fungus",C958)),ISNUMBER(FIND("mushroom",C958)),ISNUMBER(FIND("Mushroom",C958)),ISNUMBER(FIND(" mold ",C958)))</f>
        <v>0</v>
      </c>
      <c r="AH958" t="b">
        <f>OR(ISNUMBER(FIND("Pig ",C958)),ISNUMBER(FIND("pig ",C958)),ISNUMBER(FIND("Pigs ",C958)),ISNUMBER(FIND("pigs ",C958)))</f>
        <v>0</v>
      </c>
      <c r="AI958" t="b">
        <f>OR(ISNUMBER(FIND(" C. elegans",C958)),ISNUMBER(FIND("Caenorhabditis elegans",C958)),ISNUMBER(FIND("earthworms",C958)),ISNUMBER(FIND(" Ficopomatus enigmaticus",C958)),ISNUMBER(FIND("larva",C958)),ISNUMBER(FIND("Lumbriculus variegatus",C958)),ISNUMBER(FIND("nematode",C958)))</f>
        <v>0</v>
      </c>
      <c r="AJ958" t="b">
        <f>NOT(OR(AA958,AB958,AC958,AD958,AE958,AF958,AG958,AH958,AI958))</f>
        <v>0</v>
      </c>
      <c r="AL958" t="b">
        <f>OR(AA958,AB958,AD958,AE958,AF958,AG958,AH958,AI958)</f>
        <v>1</v>
      </c>
      <c r="AM958" t="b">
        <f>IF(Table1[[#This Row],[In vivo?]],IF(Table1[[#This Row],[Cell]],FALSE,TRUE),FALSE)</f>
        <v>1</v>
      </c>
      <c r="AN958" t="b">
        <f>AND(AC958,AL958)</f>
        <v>0</v>
      </c>
      <c r="AO958" t="b">
        <f>IF(Table1[[#This Row],[Cell]],IF(Table1[[#This Row],[In vivo?]],FALSE,TRUE),FALSE)</f>
        <v>0</v>
      </c>
      <c r="AP958" t="b">
        <f>NOT(OR(Table1[[#This Row],[In vivo?]],Table1[[#This Row],[Only in Cell]]))</f>
        <v>0</v>
      </c>
      <c r="AQ958" t="b">
        <f>IF(OR(Table1[[#This Row],[Rodents]],Table1[[#This Row],[Human]],Table1[[#This Row],[Pig]]),OR(ISNUMBER(FIND("pulmonary",C958)),ISNUMBER(FIND("lung",C958))),"NA")</f>
        <v>0</v>
      </c>
      <c r="AR958" t="b">
        <f>IF(OR(Table1[[#This Row],[Rodents]],Table1[[#This Row],[Human]],Table1[[#This Row],[Pig]]),OR(ISNUMBER(FIND("skin",C958)),ISNUMBER(FIND("dermal",C958))),"NA")</f>
        <v>0</v>
      </c>
      <c r="AS958" t="b">
        <f>IF(OR(Table1[[#This Row],[Rodents]],Table1[[#This Row],[Human]],Table1[[#This Row],[Pig]]),OR(ISNUMBER(FIND("liver",C958)),ISNUMBER(FIND("hepat",C958))),"NA")</f>
        <v>0</v>
      </c>
      <c r="AT958" t="b">
        <f>IF(OR(Table1[[#This Row],[Rodents]],Table1[[#This Row],[Human]],Table1[[#This Row],[Pig]]),OR(ISNUMBER(FIND("kidney",C958)),ISNUMBER(FIND("neph",C958))),"NA")</f>
        <v>0</v>
      </c>
      <c r="AU958" t="b">
        <f>IF(OR(Table1[[#This Row],[Rodents]],Table1[[#This Row],[Human]],Table1[[#This Row],[Pig]]),OR(ISNUMBER(FIND("brain",C958)),ISNUMBER(FIND("neur",C958)),ISNUMBER(FIND("nerv",C958))),"NA")</f>
        <v>0</v>
      </c>
      <c r="AV958" t="b">
        <f>IF(OR(Table1[[#This Row],[Rodents]],Table1[[#This Row],[Human]],Table1[[#This Row],[Pig]]),OR(ISNUMBER(FIND("heart",C958)),ISNUMBER(FIND("cardi",C958))),"NA")</f>
        <v>0</v>
      </c>
      <c r="AW958" t="b">
        <f>IF(OR(Table1[[#This Row],[Rodents]],Table1[[#This Row],[Human]],Table1[[#This Row],[Pig]]),OR(ISNUMBER(FIND("gastro",C958)),ISNUMBER(FIND("intesti",C958)),ISNUMBER(FIND("stomach",C958))),"NA")</f>
        <v>0</v>
      </c>
      <c r="AX958" t="b">
        <f>IF(OR(Table1[[#This Row],[Rodents]],Table1[[#This Row],[Human]],Table1[[#This Row],[Pig]]),NOT(OR(AQ958,AR958,AS958,AT958,AU958,AV958,AW958)),"NA")</f>
        <v>1</v>
      </c>
      <c r="AY958" t="b">
        <f>OR(ISNUMBER(FIND("SWCNT",C958)),ISNUMBER(FIND("SWNT",C958)),ISNUMBER(FIND("single-wall",C958)),ISNUMBER(FIND("single wall",C958)),ISNUMBER(FIND("Single wall",C958)),ISNUMBER(FIND("Single-wall",C958)),ISNUMBER(FIND("SWCNT",B958)),ISNUMBER(FIND("SWNT",B958)),ISNUMBER(FIND("single-wall",B958)),ISNUMBER(FIND("single wall",B958)),ISNUMBER(FIND("Single-wall",B958)),ISNUMBER(FIND("Single wall",B958)))</f>
        <v>0</v>
      </c>
      <c r="AZ958" t="b">
        <f>OR(ISNUMBER(FIND("MWCNT",C958)),ISNUMBER(FIND("MWNT",C958)),ISNUMBER(FIND("multi-wall",C958)),ISNUMBER(FIND("multi wall",C958)),ISNUMBER(FIND("multiwall",C958)),ISNUMBER(FIND("Multi-wall",C958)),ISNUMBER(FIND("Multi wall",C958)),ISNUMBER(FIND("Multiwall",C958)),ISNUMBER(FIND("MWCNT",B958)),ISNUMBER(FIND("MWNT",B958)),ISNUMBER(FIND("multi-wall",B958)),ISNUMBER(FIND("multi wall",B958)),ISNUMBER(FIND("multiwall",B958)),ISNUMBER(FIND("Multi-wall",B958)),ISNUMBER(FIND("Multi wall",B958)),ISNUMBER(FIND("Multiwall",B958)),ISNUMBER(FIND("Double-wall",B958)),ISNUMBER(FIND("Double wall",B958)),ISNUMBER(FIND("Doublewall",B958)),ISNUMBER(FIND("double-wall",B958)),ISNUMBER(FIND("double wall",B958)),ISNUMBER(FIND("doublewall",B958)))</f>
        <v>1</v>
      </c>
      <c r="BA958" t="b">
        <f>AND(Table1[[#This Row],[SWCNT]],Table1[[#This Row],[MWCNT]])</f>
        <v>0</v>
      </c>
      <c r="BB958" t="b">
        <f>IF(Table1[[#This Row],[SWCNT]]=TRUE,FALSE,IF(Table1[[#This Row],[MWCNT]]=TRUE,FALSE,TRUE))</f>
        <v>0</v>
      </c>
      <c r="BC958" s="18"/>
    </row>
    <row r="959" spans="1:55" ht="166.5">
      <c r="A959" t="s">
        <v>257</v>
      </c>
      <c r="B959" s="2" t="s">
        <v>258</v>
      </c>
      <c r="C959" s="16" t="s">
        <v>259</v>
      </c>
      <c r="D959" s="17" t="s">
        <v>260</v>
      </c>
      <c r="E959" s="2">
        <v>2022</v>
      </c>
      <c r="F959" t="b">
        <f>OR(ISNUMBER(FIND("cytotoxic",C959)),ISNUMBER(FIND("Cytotoxic",C959)),ISNUMBER(FIND("cellular toxicity",C959)),ISNUMBER(FIND("cell death",C959)),ISNUMBER(FIND("viable",C959)),ISNUMBER(FIND("phytotoxic",C959)),ISNUMBER(FIND("acute toxicity",C959)),ISNUMBER(FIND("MTT",C959)),ISNUMBER(FIND("survival",C959)),ISNUMBER(FIND("prolifer",C959)),ISNUMBER(FIND("apoptosis",C959)),ISNUMBER(FIND("neurotoxic",C959)),ISNUMBER(FIND("  lysis ",C959)),ISNUMBER(FIND("necrosis",C959)),ISNUMBER(FIND("cellular death",C959))*3,ISNUMBER(FIND("LDH",C959)),ISNUMBER(FIND("Acute toxicity",C959)))</f>
        <v>0</v>
      </c>
      <c r="G959" t="b">
        <f>OR(ISNUMBER(FIND("genotoxic",C959)),ISNUMBER(FIND("genotoxicity",C959)),ISNUMBER(FIND("DNA damage",C959)),ISNUMBER(FIND("DNA",C959)),ISNUMBER(FIND("RNA",C959)),ISNUMBER(FIND("mesothelioma",C959)),ISNUMBER(FIND("carcino",C959)),ISNUMBER(FIND("mutagen",C959)),ISNUMBER(FIND("genetic",C959)))</f>
        <v>0</v>
      </c>
      <c r="H959" t="b">
        <f>OR(ISNUMBER(FIND("inflammatory",C959)),ISNUMBER(FIND("inflamm",C959)))</f>
        <v>0</v>
      </c>
      <c r="I959" t="b">
        <f>OR(ISNUMBER(FIND("immune",C959)),ISNUMBER(FIND("immunological",C959)),ISNUMBER(FIND("interleuk",C959)),ISNUMBER(FIND("platelet activation",C959)),ISNUMBER(FIND("monocyte",C959)),ISNUMBER(FIND("leukocyte",C959)),ISNUMBER(FIND("cytokine",C959)),ISNUMBER(FIND("CD4",C959)),ISNUMBER(FIND("CD8",C959)),ISNUMBER(FIND("T-cell",C959)))</f>
        <v>0</v>
      </c>
      <c r="J959" t="b">
        <f>OR(ISNUMBER(FIND("reactive oxygen",C959)),ISNUMBER(FIND("ROS",C959)),ISNUMBER(FIND("free radical",C959)),ISNUMBER(FIND("oxidative stress",C959)),ISNUMBER(FIND("peroxid",C959)),ISNUMBER(FIND("oxidative",C959)),ISNUMBER(FIND("antioxid",C959)))</f>
        <v>0</v>
      </c>
      <c r="K959" t="b">
        <f>OR(ISNUMBER(FIND("autophag",C959)))</f>
        <v>0</v>
      </c>
      <c r="L959" t="b">
        <f>OR(ISNUMBER(FIND("morpholog",C959)))</f>
        <v>0</v>
      </c>
      <c r="M959" t="b">
        <f>OR(ISNUMBER(FIND("fibrosis",C959)),ISNUMBER(FIND("Fibrosis",C959)),ISNUMBER(FIND("fibrot",C959)))</f>
        <v>0</v>
      </c>
      <c r="N959" t="b">
        <f>OR(ISNUMBER(FIND("offspring",C959)),ISNUMBER(FIND("Parental",C959)),ISNUMBER(FIND("parental",C959)),ISNUMBER(FIND("germline",C959)),ISNUMBER(FIND("reproduc",C959)),ISNUMBER(FIND("embryo",C959)))</f>
        <v>0</v>
      </c>
      <c r="O959" t="b">
        <f>OR(ISNUMBER(FIND("metabol",C959)),ISNUMBER(FIND("Metabol",C959)),ISNUMBER(FIND("digest",C959)),ISNUMBER(FIND("mitochon",C959)))</f>
        <v>0</v>
      </c>
      <c r="P959" t="b">
        <f>OR(ISNUMBER(FIND("ecotox",C959)),ISNUMBER(FIND("Ecotox",B959)),ISNUMBER(FIND("ecotox",B959)),ISNUMBER(FIND("Ecotox",C959)))</f>
        <v>0</v>
      </c>
      <c r="Q959" t="b">
        <f>OR(ISNUMBER(FIND("Bioaccum",C959)),ISNUMBER(FIND("bioaccum",C959)),ISNUMBER(FIND("accum",C959)))</f>
        <v>1</v>
      </c>
      <c r="R959" t="b">
        <f>OR(ISNUMBER(FIND("Occupation",C959)),ISNUMBER(FIND("occupation",C959)),ISNUMBER(FIND("worker",C959)),ISNUMBER(FIND("workforce",C959)))</f>
        <v>0</v>
      </c>
      <c r="S959" t="b">
        <f>NOT(OR(F959,G959,H959,I959,J959,K959,L959,M959,N959,O959,P959,Q959,R959))</f>
        <v>0</v>
      </c>
      <c r="U959" t="b">
        <f>OR(Table1[[#This Row],[Inflammation]],Table1[[#This Row],[Immune]])</f>
        <v>0</v>
      </c>
      <c r="V959" t="b">
        <f>IF(OR(Table1[[#This Row],[Rodents]],Table1[[#This Row],[Human]],Table1[[#This Row],[Pig]]),OR(ISNUMBER(FIND("intratrach",C959)),ISNUMBER(FIND("nasal ",C959)),ISNUMBER(FIND("instill",C959))),"NA")</f>
        <v>0</v>
      </c>
      <c r="W959" t="b">
        <f>IF(OR(Table1[[#This Row],[Rodents]],Table1[[#This Row],[Human]],Table1[[#This Row],[Pig]]),OR(ISNUMBER(FIND("dermal",C959)),ISNUMBER(FIND("skin ",C959))),"NA")</f>
        <v>0</v>
      </c>
      <c r="X959" t="b">
        <f>IF(OR(Table1[[#This Row],[Rodents]],Table1[[#This Row],[Human]],Table1[[#This Row],[Pig]]),OR(ISNUMBER(FIND("injected",C959)),ISNUMBER(FIND("periton",C959)),ISNUMBER(FIND("intrascrot",C959))),"NA")</f>
        <v>0</v>
      </c>
      <c r="Y959" t="b">
        <f>IF(OR(Table1[[#This Row],[Rodents]],Table1[[#This Row],[Human]],Table1[[#This Row],[Pig]]),NOT(OR(Table1[[#This Row],[Inhaled/Intratracheal/intranasal]],Table1[[#This Row],[Dermal]],Table1[[#This Row],[Injected]])),"NA")</f>
        <v>1</v>
      </c>
      <c r="AA959" t="b">
        <f>OR(ISNUMBER(FIND("fish ",C959)),ISNUMBER(FIND("Fish ",C959)),ISNUMBER(FIND("aquatic",C959)),ISNUMBER(FIND("daphnids",C959)),ISNUMBER(FIND("Carcinus maenas",C959)),ISNUMBER(FIND("Daphnia",C959)),ISNUMBER(FIND("Ruditapes philippinarum",C959)),ISNUMBER(FIND("daphnia",C959)),ISNUMBER(FIND("marine",C959)),ISNUMBER(FIND("mussel",C959)),ISNUMBER(FIND("algae",C959)),ISNUMBER(FIND("Donax faba",C959)),ISNUMBER(FIND("estuarine",C959)),ISNUMBER(FIND("snail",C959)),ISNUMBER(FIND("Prorocentrum donghaiense",C959)) )</f>
        <v>0</v>
      </c>
      <c r="AB959" t="b">
        <f>OR(ISNUMBER(FIND(" rat ",C959)),ISNUMBER(FIND(" rats ",C959)),ISNUMBER(FIND(" Rats ",C959)),ISNUMBER(FIND(" Rat ",C959)),ISNUMBER(FIND(" rat.",C959)),ISNUMBER(FIND(" rats.",C959)),ISNUMBER(FIND("mouse",C959)),ISNUMBER(FIND("mice",C959)), ISNUMBER(FIND(" Mice",C959)))</f>
        <v>1</v>
      </c>
      <c r="AC959" t="b">
        <f>OR(ISNUMBER(FIND(" cell ",C959)),ISNUMBER(FIND("fibroblast",C959)),ISNUMBER(FIND("macrophage",C959)),ISNUMBER(FIND("epithelial",C959)),ISNUMBER(FIND("endothelial",C959)),ISNUMBER(FIND("neuron",C959)),ISNUMBER(FIND(" cells ",C959)),ISNUMBER(FIND("RBC",C959)),ISNUMBER(FIND("mitochond",C959)),ISNUMBER(FIND("adipocyte",C959)),ISNUMBER(FIND("osteo",C959)),ISNUMBER(FIND("keratin",C959)),ISNUMBER(FIND(" cell's ",C959)),ISNUMBER(FIND("eukary",C959)),ISNUMBER(FIND("sperm",C959)))</f>
        <v>0</v>
      </c>
      <c r="AD959" t="b">
        <f>OR(ISNUMBER(FIND("human",B959)),ISNUMBER(FIND("workers",B959)),ISNUMBER(FIND("workforces",B959)),ISNUMBER(FIND("occupational",B959)),ISNUMBER(FIND("Case report",B959)),ISNUMBER(FIND("Workplaces",B959)),ISNUMBER(FIND("worker",B959)))</f>
        <v>0</v>
      </c>
      <c r="AE959" t="b">
        <f>OR(ISNUMBER(FIND(" plant ",C959)),ISNUMBER(FIND("Plant ",C959)),ISNUMBER(FIND("tomato",C959)),ISNUMBER(FIND("plants",C959)),ISNUMBER(FIND("Plants",C959)),ISNUMBER(FIND("algae",C959)),ISNUMBER(FIND("lettuce",C959)),ISNUMBER(FIND("green gram sprouts ",C959)),ISNUMBER(FIND("Cucurbita pepo",C959)),ISNUMBER(FIND("bean ",C959)),ISNUMBER(FIND("chloroplast",C959)),ISNUMBER(FIND("chlorophyll",C959)),ISNUMBER(FIND("seedling",C959)),ISNUMBER(FIND("canola",C959)),ISNUMBER(FIND("shoot",C959)),ISNUMBER(FIND("photosynthes",C959)),ISNUMBER(FIND(" leaves ",C959)),,ISNUMBER(FIND("agriculture",C959)),ISNUMBER(FIND(" crops ",C959)))</f>
        <v>1</v>
      </c>
      <c r="AF959" t="b">
        <f>OR(ISNUMBER(FIND("bacteria",C959)),ISNUMBER(FIND("Bacteria",C959)),ISNUMBER(FIND("Bacterium",C959)),ISNUMBER(FIND("bacterium",C959)),ISNUMBER(FIND(" coli ",C959)))</f>
        <v>0</v>
      </c>
      <c r="AG959" t="b">
        <f>OR(ISNUMBER(FIND("fungi",C959)),ISNUMBER(FIND("Fungi",C959)),ISNUMBER(FIND("fungus",C959)),ISNUMBER(FIND("Fungus",C959)),ISNUMBER(FIND("mushroom",C959)),ISNUMBER(FIND("Mushroom",C959)),ISNUMBER(FIND(" mold ",C959)))</f>
        <v>0</v>
      </c>
      <c r="AH959" t="b">
        <f>OR(ISNUMBER(FIND("Pig ",C959)),ISNUMBER(FIND("pig ",C959)),ISNUMBER(FIND("Pigs ",C959)),ISNUMBER(FIND("pigs ",C959)))</f>
        <v>0</v>
      </c>
      <c r="AI959" t="b">
        <f>OR(ISNUMBER(FIND(" C. elegans",C959)),ISNUMBER(FIND("Caenorhabditis elegans",C959)),ISNUMBER(FIND("earthworms",C959)),ISNUMBER(FIND(" Ficopomatus enigmaticus",C959)),ISNUMBER(FIND("larva",C959)),ISNUMBER(FIND("Lumbriculus variegatus",C959)),ISNUMBER(FIND("nematode",C959)))</f>
        <v>0</v>
      </c>
      <c r="AJ959" t="b">
        <f>NOT(OR(AA959,AB959,AC959,AD959,AE959,AF959,AG959,AH959,AI959))</f>
        <v>0</v>
      </c>
      <c r="AL959" t="b">
        <f>OR(AA959,AB959,AD959,AE959,AF959,AG959,AH959,AI959)</f>
        <v>1</v>
      </c>
      <c r="AM959" t="b">
        <f>IF(Table1[[#This Row],[In vivo?]],IF(Table1[[#This Row],[Cell]],FALSE,TRUE),FALSE)</f>
        <v>1</v>
      </c>
      <c r="AN959" t="b">
        <f>AND(AC959,AL959)</f>
        <v>0</v>
      </c>
      <c r="AO959" t="b">
        <f>IF(Table1[[#This Row],[Cell]],IF(Table1[[#This Row],[In vivo?]],FALSE,TRUE),FALSE)</f>
        <v>0</v>
      </c>
      <c r="AP959" t="b">
        <f>NOT(OR(Table1[[#This Row],[In vivo?]],Table1[[#This Row],[Only in Cell]]))</f>
        <v>0</v>
      </c>
      <c r="AQ959" t="b">
        <f>IF(OR(Table1[[#This Row],[Rodents]],Table1[[#This Row],[Human]],Table1[[#This Row],[Pig]]),OR(ISNUMBER(FIND("pulmonary",C959)),ISNUMBER(FIND("lung",C959))),"NA")</f>
        <v>0</v>
      </c>
      <c r="AR959" t="b">
        <f>IF(OR(Table1[[#This Row],[Rodents]],Table1[[#This Row],[Human]],Table1[[#This Row],[Pig]]),OR(ISNUMBER(FIND("skin",C959)),ISNUMBER(FIND("dermal",C959))),"NA")</f>
        <v>0</v>
      </c>
      <c r="AS959" t="b">
        <f>IF(OR(Table1[[#This Row],[Rodents]],Table1[[#This Row],[Human]],Table1[[#This Row],[Pig]]),OR(ISNUMBER(FIND("liver",C959)),ISNUMBER(FIND("hepat",C959))),"NA")</f>
        <v>0</v>
      </c>
      <c r="AT959" t="b">
        <f>IF(OR(Table1[[#This Row],[Rodents]],Table1[[#This Row],[Human]],Table1[[#This Row],[Pig]]),OR(ISNUMBER(FIND("kidney",C959)),ISNUMBER(FIND("neph",C959))),"NA")</f>
        <v>0</v>
      </c>
      <c r="AU959" t="b">
        <f>IF(OR(Table1[[#This Row],[Rodents]],Table1[[#This Row],[Human]],Table1[[#This Row],[Pig]]),OR(ISNUMBER(FIND("brain",C959)),ISNUMBER(FIND("neur",C959)),ISNUMBER(FIND("nerv",C959))),"NA")</f>
        <v>0</v>
      </c>
      <c r="AV959" t="b">
        <f>IF(OR(Table1[[#This Row],[Rodents]],Table1[[#This Row],[Human]],Table1[[#This Row],[Pig]]),OR(ISNUMBER(FIND("heart",C959)),ISNUMBER(FIND("cardi",C959))),"NA")</f>
        <v>0</v>
      </c>
      <c r="AW959" t="b">
        <f>IF(OR(Table1[[#This Row],[Rodents]],Table1[[#This Row],[Human]],Table1[[#This Row],[Pig]]),OR(ISNUMBER(FIND("gastro",C959)),ISNUMBER(FIND("intesti",C959)),ISNUMBER(FIND("stomach",C959))),"NA")</f>
        <v>0</v>
      </c>
      <c r="AX959" t="b">
        <f>IF(OR(Table1[[#This Row],[Rodents]],Table1[[#This Row],[Human]],Table1[[#This Row],[Pig]]),NOT(OR(AQ959,AR959,AS959,AT959,AU959,AV959,AW959)),"NA")</f>
        <v>1</v>
      </c>
      <c r="AY959" t="b">
        <f>OR(ISNUMBER(FIND("SWCNT",C959)),ISNUMBER(FIND("SWNT",C959)),ISNUMBER(FIND("single-wall",C959)),ISNUMBER(FIND("single wall",C959)),ISNUMBER(FIND("Single wall",C959)),ISNUMBER(FIND("Single-wall",C959)),ISNUMBER(FIND("SWCNT",B959)),ISNUMBER(FIND("SWNT",B959)),ISNUMBER(FIND("single-wall",B959)),ISNUMBER(FIND("single wall",B959)),ISNUMBER(FIND("Single-wall",B959)),ISNUMBER(FIND("Single wall",B959)))</f>
        <v>0</v>
      </c>
      <c r="AZ959" t="b">
        <f>OR(ISNUMBER(FIND("MWCNT",C959)),ISNUMBER(FIND("MWNT",C959)),ISNUMBER(FIND("multi-wall",C959)),ISNUMBER(FIND("multi wall",C959)),ISNUMBER(FIND("multiwall",C959)),ISNUMBER(FIND("Multi-wall",C959)),ISNUMBER(FIND("Multi wall",C959)),ISNUMBER(FIND("Multiwall",C959)),ISNUMBER(FIND("MWCNT",B959)),ISNUMBER(FIND("MWNT",B959)),ISNUMBER(FIND("multi-wall",B959)),ISNUMBER(FIND("multi wall",B959)),ISNUMBER(FIND("multiwall",B959)),ISNUMBER(FIND("Multi-wall",B959)),ISNUMBER(FIND("Multi wall",B959)),ISNUMBER(FIND("Multiwall",B959)),ISNUMBER(FIND("Double-wall",B959)),ISNUMBER(FIND("Double wall",B959)),ISNUMBER(FIND("Doublewall",B959)),ISNUMBER(FIND("double-wall",B959)),ISNUMBER(FIND("double wall",B959)),ISNUMBER(FIND("doublewall",B959)))</f>
        <v>1</v>
      </c>
      <c r="BA959" t="b">
        <f>AND(Table1[[#This Row],[SWCNT]],Table1[[#This Row],[MWCNT]])</f>
        <v>0</v>
      </c>
      <c r="BB959" t="b">
        <f>IF(Table1[[#This Row],[SWCNT]]=TRUE,FALSE,IF(Table1[[#This Row],[MWCNT]]=TRUE,FALSE,TRUE))</f>
        <v>0</v>
      </c>
      <c r="BC959" s="18"/>
    </row>
    <row r="960" spans="1:55" ht="166.5">
      <c r="A960" t="s">
        <v>313</v>
      </c>
      <c r="B960" s="2" t="s">
        <v>314</v>
      </c>
      <c r="C960" s="16" t="s">
        <v>315</v>
      </c>
      <c r="D960" s="17" t="s">
        <v>290</v>
      </c>
      <c r="E960" s="2">
        <v>2022</v>
      </c>
      <c r="F960" t="b">
        <f>OR(ISNUMBER(FIND("cytotoxic",C960)),ISNUMBER(FIND("Cytotoxic",C960)),ISNUMBER(FIND("cellular toxicity",C960)),ISNUMBER(FIND("cell death",C960)),ISNUMBER(FIND("viable",C960)),ISNUMBER(FIND("phytotoxic",C960)),ISNUMBER(FIND("acute toxicity",C960)),ISNUMBER(FIND("MTT",C960)),ISNUMBER(FIND("survival",C960)),ISNUMBER(FIND("prolifer",C960)),ISNUMBER(FIND("apoptosis",C960)),ISNUMBER(FIND("neurotoxic",C960)),ISNUMBER(FIND("  lysis ",C960)),ISNUMBER(FIND("necrosis",C960)),ISNUMBER(FIND("cellular death",C960))*3,ISNUMBER(FIND("LDH",C960)),ISNUMBER(FIND("Acute toxicity",C960)))</f>
        <v>0</v>
      </c>
      <c r="G960" t="b">
        <f>OR(ISNUMBER(FIND("genotoxic",C960)),ISNUMBER(FIND("genotoxicity",C960)),ISNUMBER(FIND("DNA damage",C960)),ISNUMBER(FIND("DNA",C960)),ISNUMBER(FIND("RNA",C960)),ISNUMBER(FIND("mesothelioma",C960)),ISNUMBER(FIND("carcino",C960)),ISNUMBER(FIND("mutagen",C960)),ISNUMBER(FIND("genetic",C960)))</f>
        <v>0</v>
      </c>
      <c r="H960" t="b">
        <f>OR(ISNUMBER(FIND("inflammatory",C960)),ISNUMBER(FIND("inflamm",C960)))</f>
        <v>0</v>
      </c>
      <c r="I960" t="b">
        <f>OR(ISNUMBER(FIND("immune",C960)),ISNUMBER(FIND("immunological",C960)),ISNUMBER(FIND("interleuk",C960)),ISNUMBER(FIND("platelet activation",C960)),ISNUMBER(FIND("monocyte",C960)),ISNUMBER(FIND("leukocyte",C960)),ISNUMBER(FIND("cytokine",C960)),ISNUMBER(FIND("CD4",C960)),ISNUMBER(FIND("CD8",C960)),ISNUMBER(FIND("T-cell",C960)))</f>
        <v>0</v>
      </c>
      <c r="J960" t="b">
        <f>OR(ISNUMBER(FIND("reactive oxygen",C960)),ISNUMBER(FIND("ROS",C960)),ISNUMBER(FIND("free radical",C960)),ISNUMBER(FIND("oxidative stress",C960)),ISNUMBER(FIND("peroxid",C960)),ISNUMBER(FIND("oxidative",C960)),ISNUMBER(FIND("antioxid",C960)))</f>
        <v>0</v>
      </c>
      <c r="K960" t="b">
        <f>OR(ISNUMBER(FIND("autophag",C960)))</f>
        <v>0</v>
      </c>
      <c r="L960" t="b">
        <f>OR(ISNUMBER(FIND("morpholog",C960)))</f>
        <v>0</v>
      </c>
      <c r="M960" t="b">
        <f>OR(ISNUMBER(FIND("fibrosis",C960)),ISNUMBER(FIND("Fibrosis",C960)),ISNUMBER(FIND("fibrot",C960)))</f>
        <v>0</v>
      </c>
      <c r="N960" t="b">
        <f>OR(ISNUMBER(FIND("offspring",C960)),ISNUMBER(FIND("Parental",C960)),ISNUMBER(FIND("parental",C960)),ISNUMBER(FIND("germline",C960)),ISNUMBER(FIND("reproduc",C960)),ISNUMBER(FIND("embryo",C960)))</f>
        <v>0</v>
      </c>
      <c r="O960" t="b">
        <f>OR(ISNUMBER(FIND("metabol",C960)),ISNUMBER(FIND("Metabol",C960)),ISNUMBER(FIND("digest",C960)),ISNUMBER(FIND("mitochon",C960)))</f>
        <v>0</v>
      </c>
      <c r="P960" t="b">
        <f>OR(ISNUMBER(FIND("ecotox",C960)),ISNUMBER(FIND("Ecotox",B960)),ISNUMBER(FIND("ecotox",B960)),ISNUMBER(FIND("Ecotox",C960)))</f>
        <v>0</v>
      </c>
      <c r="Q960" t="b">
        <f>OR(ISNUMBER(FIND("Bioaccum",C960)),ISNUMBER(FIND("bioaccum",C960)),ISNUMBER(FIND("accum",C960)))</f>
        <v>1</v>
      </c>
      <c r="R960" t="b">
        <f>OR(ISNUMBER(FIND("Occupation",C960)),ISNUMBER(FIND("occupation",C960)),ISNUMBER(FIND("worker",C960)),ISNUMBER(FIND("workforce",C960)))</f>
        <v>0</v>
      </c>
      <c r="S960" t="b">
        <f>NOT(OR(F960,G960,H960,I960,J960,K960,L960,M960,N960,O960,P960,Q960,R960))</f>
        <v>0</v>
      </c>
      <c r="U960" t="b">
        <f>OR(Table1[[#This Row],[Inflammation]],Table1[[#This Row],[Immune]])</f>
        <v>0</v>
      </c>
      <c r="V960" t="str">
        <f>IF(OR(Table1[[#This Row],[Rodents]],Table1[[#This Row],[Human]],Table1[[#This Row],[Pig]]),OR(ISNUMBER(FIND("intratrach",C960)),ISNUMBER(FIND("nasal ",C960)),ISNUMBER(FIND("instill",C960))),"NA")</f>
        <v>NA</v>
      </c>
      <c r="W960" t="str">
        <f>IF(OR(Table1[[#This Row],[Rodents]],Table1[[#This Row],[Human]],Table1[[#This Row],[Pig]]),OR(ISNUMBER(FIND("dermal",C960)),ISNUMBER(FIND("skin ",C960))),"NA")</f>
        <v>NA</v>
      </c>
      <c r="X960" t="str">
        <f>IF(OR(Table1[[#This Row],[Rodents]],Table1[[#This Row],[Human]],Table1[[#This Row],[Pig]]),OR(ISNUMBER(FIND("injected",C960)),ISNUMBER(FIND("periton",C960)),ISNUMBER(FIND("intrascrot",C960))),"NA")</f>
        <v>NA</v>
      </c>
      <c r="Y960" t="str">
        <f>IF(OR(Table1[[#This Row],[Rodents]],Table1[[#This Row],[Human]],Table1[[#This Row],[Pig]]),NOT(OR(Table1[[#This Row],[Inhaled/Intratracheal/intranasal]],Table1[[#This Row],[Dermal]],Table1[[#This Row],[Injected]])),"NA")</f>
        <v>NA</v>
      </c>
      <c r="AA960" t="b">
        <f>OR(ISNUMBER(FIND("fish ",C960)),ISNUMBER(FIND("Fish ",C960)),ISNUMBER(FIND("aquatic",C960)),ISNUMBER(FIND("daphnids",C960)),ISNUMBER(FIND("Carcinus maenas",C960)),ISNUMBER(FIND("Daphnia",C960)),ISNUMBER(FIND("Ruditapes philippinarum",C960)),ISNUMBER(FIND("daphnia",C960)),ISNUMBER(FIND("marine",C960)),ISNUMBER(FIND("mussel",C960)),ISNUMBER(FIND("algae",C960)),ISNUMBER(FIND("Donax faba",C960)),ISNUMBER(FIND("estuarine",C960)),ISNUMBER(FIND("snail",C960)),ISNUMBER(FIND("Prorocentrum donghaiense",C960)) )</f>
        <v>0</v>
      </c>
      <c r="AB960" t="b">
        <f>OR(ISNUMBER(FIND(" rat ",C960)),ISNUMBER(FIND(" rats ",C960)),ISNUMBER(FIND(" Rats ",C960)),ISNUMBER(FIND(" Rat ",C960)),ISNUMBER(FIND(" rat.",C960)),ISNUMBER(FIND(" rats.",C960)),ISNUMBER(FIND("mouse",C960)),ISNUMBER(FIND("mice",C960)), ISNUMBER(FIND(" Mice",C960)))</f>
        <v>0</v>
      </c>
      <c r="AC960" t="b">
        <f>OR(ISNUMBER(FIND(" cell ",C960)),ISNUMBER(FIND("fibroblast",C960)),ISNUMBER(FIND("macrophage",C960)),ISNUMBER(FIND("epithelial",C960)),ISNUMBER(FIND("endothelial",C960)),ISNUMBER(FIND("neuron",C960)),ISNUMBER(FIND(" cells ",C960)),ISNUMBER(FIND("RBC",C960)),ISNUMBER(FIND("mitochond",C960)),ISNUMBER(FIND("adipocyte",C960)),ISNUMBER(FIND("osteo",C960)),ISNUMBER(FIND("keratin",C960)),ISNUMBER(FIND(" cell's ",C960)),ISNUMBER(FIND("eukary",C960)),ISNUMBER(FIND("sperm",C960)))</f>
        <v>1</v>
      </c>
      <c r="AD960" t="b">
        <f>OR(ISNUMBER(FIND("human",B960)),ISNUMBER(FIND("workers",B960)),ISNUMBER(FIND("workforces",B960)),ISNUMBER(FIND("occupational",B960)),ISNUMBER(FIND("Case report",B960)),ISNUMBER(FIND("Workplaces",B960)),ISNUMBER(FIND("worker",B960)))</f>
        <v>0</v>
      </c>
      <c r="AE960" t="b">
        <f>OR(ISNUMBER(FIND(" plant ",C960)),ISNUMBER(FIND("Plant ",C960)),ISNUMBER(FIND("tomato",C960)),ISNUMBER(FIND("plants",C960)),ISNUMBER(FIND("Plants",C960)),ISNUMBER(FIND("algae",C960)),ISNUMBER(FIND("lettuce",C960)),ISNUMBER(FIND("green gram sprouts ",C960)),ISNUMBER(FIND("Cucurbita pepo",C960)),ISNUMBER(FIND("bean ",C960)),ISNUMBER(FIND("chloroplast",C960)),ISNUMBER(FIND("chlorophyll",C960)),ISNUMBER(FIND("seedling",C960)),ISNUMBER(FIND("canola",C960)),ISNUMBER(FIND("shoot",C960)),ISNUMBER(FIND("photosynthes",C960)),ISNUMBER(FIND(" leaves ",C960)),,ISNUMBER(FIND("agriculture",C960)),ISNUMBER(FIND(" crops ",C960)))</f>
        <v>0</v>
      </c>
      <c r="AF960" t="b">
        <f>OR(ISNUMBER(FIND("bacteria",C960)),ISNUMBER(FIND("Bacteria",C960)),ISNUMBER(FIND("Bacterium",C960)),ISNUMBER(FIND("bacterium",C960)),ISNUMBER(FIND(" coli ",C960)))</f>
        <v>0</v>
      </c>
      <c r="AG960" t="b">
        <f>OR(ISNUMBER(FIND("fungi",C960)),ISNUMBER(FIND("Fungi",C960)),ISNUMBER(FIND("fungus",C960)),ISNUMBER(FIND("Fungus",C960)),ISNUMBER(FIND("mushroom",C960)),ISNUMBER(FIND("Mushroom",C960)),ISNUMBER(FIND(" mold ",C960)))</f>
        <v>0</v>
      </c>
      <c r="AH960" t="b">
        <f>OR(ISNUMBER(FIND("Pig ",C960)),ISNUMBER(FIND("pig ",C960)),ISNUMBER(FIND("Pigs ",C960)),ISNUMBER(FIND("pigs ",C960)))</f>
        <v>0</v>
      </c>
      <c r="AI960" t="b">
        <f>OR(ISNUMBER(FIND(" C. elegans",C960)),ISNUMBER(FIND("Caenorhabditis elegans",C960)),ISNUMBER(FIND("earthworms",C960)),ISNUMBER(FIND(" Ficopomatus enigmaticus",C960)),ISNUMBER(FIND("larva",C960)),ISNUMBER(FIND("Lumbriculus variegatus",C960)),ISNUMBER(FIND("nematode",C960)))</f>
        <v>0</v>
      </c>
      <c r="AJ960" t="b">
        <f>NOT(OR(AA960,AB960,AC960,AD960,AE960,AF960,AG960,AH960,AI960))</f>
        <v>0</v>
      </c>
      <c r="AL960" t="b">
        <f>OR(AA960,AB960,AD960,AE960,AF960,AG960,AH960,AI960)</f>
        <v>0</v>
      </c>
      <c r="AM960" t="b">
        <f>IF(Table1[[#This Row],[In vivo?]],IF(Table1[[#This Row],[Cell]],FALSE,TRUE),FALSE)</f>
        <v>0</v>
      </c>
      <c r="AN960" t="b">
        <f>AND(AC960,AL960)</f>
        <v>0</v>
      </c>
      <c r="AO960" t="b">
        <f>IF(Table1[[#This Row],[Cell]],IF(Table1[[#This Row],[In vivo?]],FALSE,TRUE),FALSE)</f>
        <v>1</v>
      </c>
      <c r="AP960" t="b">
        <f>NOT(OR(Table1[[#This Row],[In vivo?]],Table1[[#This Row],[Only in Cell]]))</f>
        <v>0</v>
      </c>
      <c r="AQ960" t="str">
        <f>IF(OR(Table1[[#This Row],[Rodents]],Table1[[#This Row],[Human]],Table1[[#This Row],[Pig]]),OR(ISNUMBER(FIND("pulmonary",C960)),ISNUMBER(FIND("lung",C960))),"NA")</f>
        <v>NA</v>
      </c>
      <c r="AR960" t="str">
        <f>IF(OR(Table1[[#This Row],[Rodents]],Table1[[#This Row],[Human]],Table1[[#This Row],[Pig]]),OR(ISNUMBER(FIND("skin",C960)),ISNUMBER(FIND("dermal",C960))),"NA")</f>
        <v>NA</v>
      </c>
      <c r="AS960" t="str">
        <f>IF(OR(Table1[[#This Row],[Rodents]],Table1[[#This Row],[Human]],Table1[[#This Row],[Pig]]),OR(ISNUMBER(FIND("liver",C960)),ISNUMBER(FIND("hepat",C960))),"NA")</f>
        <v>NA</v>
      </c>
      <c r="AT960" t="str">
        <f>IF(OR(Table1[[#This Row],[Rodents]],Table1[[#This Row],[Human]],Table1[[#This Row],[Pig]]),OR(ISNUMBER(FIND("kidney",C960)),ISNUMBER(FIND("neph",C960))),"NA")</f>
        <v>NA</v>
      </c>
      <c r="AU960" t="str">
        <f>IF(OR(Table1[[#This Row],[Rodents]],Table1[[#This Row],[Human]],Table1[[#This Row],[Pig]]),OR(ISNUMBER(FIND("brain",C960)),ISNUMBER(FIND("neur",C960)),ISNUMBER(FIND("nerv",C960))),"NA")</f>
        <v>NA</v>
      </c>
      <c r="AV960" t="str">
        <f>IF(OR(Table1[[#This Row],[Rodents]],Table1[[#This Row],[Human]],Table1[[#This Row],[Pig]]),OR(ISNUMBER(FIND("heart",C960)),ISNUMBER(FIND("cardi",C960))),"NA")</f>
        <v>NA</v>
      </c>
      <c r="AW960" t="str">
        <f>IF(OR(Table1[[#This Row],[Rodents]],Table1[[#This Row],[Human]],Table1[[#This Row],[Pig]]),OR(ISNUMBER(FIND("gastro",C960)),ISNUMBER(FIND("intesti",C960)),ISNUMBER(FIND("stomach",C960))),"NA")</f>
        <v>NA</v>
      </c>
      <c r="AX960" t="str">
        <f>IF(OR(Table1[[#This Row],[Rodents]],Table1[[#This Row],[Human]],Table1[[#This Row],[Pig]]),NOT(OR(AQ960,AR960,AS960,AT960,AU960,AV960,AW960)),"NA")</f>
        <v>NA</v>
      </c>
      <c r="AY960" t="b">
        <f>OR(ISNUMBER(FIND("SWCNT",C960)),ISNUMBER(FIND("SWNT",C960)),ISNUMBER(FIND("single-wall",C960)),ISNUMBER(FIND("single wall",C960)),ISNUMBER(FIND("Single wall",C960)),ISNUMBER(FIND("Single-wall",C960)),ISNUMBER(FIND("SWCNT",B960)),ISNUMBER(FIND("SWNT",B960)),ISNUMBER(FIND("single-wall",B960)),ISNUMBER(FIND("single wall",B960)),ISNUMBER(FIND("Single-wall",B960)),ISNUMBER(FIND("Single wall",B960)))</f>
        <v>0</v>
      </c>
      <c r="AZ960" t="b">
        <f>OR(ISNUMBER(FIND("MWCNT",C960)),ISNUMBER(FIND("MWNT",C960)),ISNUMBER(FIND("multi-wall",C960)),ISNUMBER(FIND("multi wall",C960)),ISNUMBER(FIND("multiwall",C960)),ISNUMBER(FIND("Multi-wall",C960)),ISNUMBER(FIND("Multi wall",C960)),ISNUMBER(FIND("Multiwall",C960)),ISNUMBER(FIND("MWCNT",B960)),ISNUMBER(FIND("MWNT",B960)),ISNUMBER(FIND("multi-wall",B960)),ISNUMBER(FIND("multi wall",B960)),ISNUMBER(FIND("multiwall",B960)),ISNUMBER(FIND("Multi-wall",B960)),ISNUMBER(FIND("Multi wall",B960)),ISNUMBER(FIND("Multiwall",B960)),ISNUMBER(FIND("Double-wall",B960)),ISNUMBER(FIND("Double wall",B960)),ISNUMBER(FIND("Doublewall",B960)),ISNUMBER(FIND("double-wall",B960)),ISNUMBER(FIND("double wall",B960)),ISNUMBER(FIND("doublewall",B960)))</f>
        <v>1</v>
      </c>
      <c r="BA960" t="b">
        <f>AND(Table1[[#This Row],[SWCNT]],Table1[[#This Row],[MWCNT]])</f>
        <v>0</v>
      </c>
      <c r="BB960" t="b">
        <f>IF(Table1[[#This Row],[SWCNT]]=TRUE,FALSE,IF(Table1[[#This Row],[MWCNT]]=TRUE,FALSE,TRUE))</f>
        <v>0</v>
      </c>
      <c r="BC960" s="18"/>
    </row>
    <row r="961" spans="1:55" ht="222">
      <c r="A961" t="s">
        <v>596</v>
      </c>
      <c r="B961" s="2" t="s">
        <v>597</v>
      </c>
      <c r="C961" s="16" t="s">
        <v>598</v>
      </c>
      <c r="D961" s="17" t="s">
        <v>290</v>
      </c>
      <c r="E961" s="2">
        <v>2021</v>
      </c>
      <c r="F961" t="b">
        <f>OR(ISNUMBER(FIND("cytotoxic",C961)),ISNUMBER(FIND("Cytotoxic",C961)),ISNUMBER(FIND("cellular toxicity",C961)),ISNUMBER(FIND("cell death",C961)),ISNUMBER(FIND("viable",C961)),ISNUMBER(FIND("phytotoxic",C961)),ISNUMBER(FIND("acute toxicity",C961)),ISNUMBER(FIND("MTT",C961)),ISNUMBER(FIND("survival",C961)),ISNUMBER(FIND("prolifer",C961)),ISNUMBER(FIND("apoptosis",C961)),ISNUMBER(FIND("neurotoxic",C961)),ISNUMBER(FIND("  lysis ",C961)),ISNUMBER(FIND("necrosis",C961)),ISNUMBER(FIND("cellular death",C961))*3,ISNUMBER(FIND("LDH",C961)),ISNUMBER(FIND("Acute toxicity",C961)))</f>
        <v>0</v>
      </c>
      <c r="G961" t="b">
        <f>OR(ISNUMBER(FIND("genotoxic",C961)),ISNUMBER(FIND("genotoxicity",C961)),ISNUMBER(FIND("DNA damage",C961)),ISNUMBER(FIND("DNA",C961)),ISNUMBER(FIND("RNA",C961)),ISNUMBER(FIND("mesothelioma",C961)),ISNUMBER(FIND("carcino",C961)),ISNUMBER(FIND("mutagen",C961)),ISNUMBER(FIND("genetic",C961)))</f>
        <v>0</v>
      </c>
      <c r="H961" t="b">
        <f>OR(ISNUMBER(FIND("inflammatory",C961)),ISNUMBER(FIND("inflamm",C961)))</f>
        <v>0</v>
      </c>
      <c r="I961" t="b">
        <f>OR(ISNUMBER(FIND("immune",C961)),ISNUMBER(FIND("immunological",C961)),ISNUMBER(FIND("interleuk",C961)),ISNUMBER(FIND("platelet activation",C961)),ISNUMBER(FIND("monocyte",C961)),ISNUMBER(FIND("leukocyte",C961)),ISNUMBER(FIND("cytokine",C961)),ISNUMBER(FIND("CD4",C961)),ISNUMBER(FIND("CD8",C961)),ISNUMBER(FIND("T-cell",C961)))</f>
        <v>0</v>
      </c>
      <c r="J961" t="b">
        <f>OR(ISNUMBER(FIND("reactive oxygen",C961)),ISNUMBER(FIND("ROS",C961)),ISNUMBER(FIND("free radical",C961)),ISNUMBER(FIND("oxidative stress",C961)),ISNUMBER(FIND("peroxid",C961)),ISNUMBER(FIND("oxidative",C961)),ISNUMBER(FIND("antioxid",C961)))</f>
        <v>0</v>
      </c>
      <c r="K961" t="b">
        <f>OR(ISNUMBER(FIND("autophag",C961)))</f>
        <v>0</v>
      </c>
      <c r="L961" t="b">
        <f>OR(ISNUMBER(FIND("morpholog",C961)))</f>
        <v>0</v>
      </c>
      <c r="M961" t="b">
        <f>OR(ISNUMBER(FIND("fibrosis",C961)),ISNUMBER(FIND("Fibrosis",C961)),ISNUMBER(FIND("fibrot",C961)))</f>
        <v>0</v>
      </c>
      <c r="N961" t="b">
        <f>OR(ISNUMBER(FIND("offspring",C961)),ISNUMBER(FIND("Parental",C961)),ISNUMBER(FIND("parental",C961)),ISNUMBER(FIND("germline",C961)),ISNUMBER(FIND("reproduc",C961)),ISNUMBER(FIND("embryo",C961)))</f>
        <v>0</v>
      </c>
      <c r="O961" t="b">
        <f>OR(ISNUMBER(FIND("metabol",C961)),ISNUMBER(FIND("Metabol",C961)),ISNUMBER(FIND("digest",C961)),ISNUMBER(FIND("mitochon",C961)))</f>
        <v>0</v>
      </c>
      <c r="P961" t="b">
        <f>OR(ISNUMBER(FIND("ecotox",C961)),ISNUMBER(FIND("Ecotox",B961)),ISNUMBER(FIND("ecotox",B961)),ISNUMBER(FIND("Ecotox",C961)))</f>
        <v>0</v>
      </c>
      <c r="Q961" t="b">
        <f>OR(ISNUMBER(FIND("Bioaccum",C961)),ISNUMBER(FIND("bioaccum",C961)),ISNUMBER(FIND("accum",C961)))</f>
        <v>1</v>
      </c>
      <c r="R961" t="b">
        <f>OR(ISNUMBER(FIND("Occupation",C961)),ISNUMBER(FIND("occupation",C961)),ISNUMBER(FIND("worker",C961)),ISNUMBER(FIND("workforce",C961)))</f>
        <v>0</v>
      </c>
      <c r="S961" t="b">
        <f>NOT(OR(F961,G961,H961,I961,J961,K961,L961,M961,N961,O961,P961,Q961,R961))</f>
        <v>0</v>
      </c>
      <c r="U961" t="b">
        <f>OR(Table1[[#This Row],[Inflammation]],Table1[[#This Row],[Immune]])</f>
        <v>0</v>
      </c>
      <c r="V961" t="str">
        <f>IF(OR(Table1[[#This Row],[Rodents]],Table1[[#This Row],[Human]],Table1[[#This Row],[Pig]]),OR(ISNUMBER(FIND("intratrach",C961)),ISNUMBER(FIND("nasal ",C961)),ISNUMBER(FIND("instill",C961))),"NA")</f>
        <v>NA</v>
      </c>
      <c r="W961" t="str">
        <f>IF(OR(Table1[[#This Row],[Rodents]],Table1[[#This Row],[Human]],Table1[[#This Row],[Pig]]),OR(ISNUMBER(FIND("dermal",C961)),ISNUMBER(FIND("skin ",C961))),"NA")</f>
        <v>NA</v>
      </c>
      <c r="X961" t="str">
        <f>IF(OR(Table1[[#This Row],[Rodents]],Table1[[#This Row],[Human]],Table1[[#This Row],[Pig]]),OR(ISNUMBER(FIND("injected",C961)),ISNUMBER(FIND("periton",C961)),ISNUMBER(FIND("intrascrot",C961))),"NA")</f>
        <v>NA</v>
      </c>
      <c r="Y961" t="str">
        <f>IF(OR(Table1[[#This Row],[Rodents]],Table1[[#This Row],[Human]],Table1[[#This Row],[Pig]]),NOT(OR(Table1[[#This Row],[Inhaled/Intratracheal/intranasal]],Table1[[#This Row],[Dermal]],Table1[[#This Row],[Injected]])),"NA")</f>
        <v>NA</v>
      </c>
      <c r="AA961" t="b">
        <f>OR(ISNUMBER(FIND("fish ",C961)),ISNUMBER(FIND("Fish ",C961)),ISNUMBER(FIND("aquatic",C961)),ISNUMBER(FIND("daphnids",C961)),ISNUMBER(FIND("Carcinus maenas",C961)),ISNUMBER(FIND("Daphnia",C961)),ISNUMBER(FIND("Ruditapes philippinarum",C961)),ISNUMBER(FIND("daphnia",C961)),ISNUMBER(FIND("marine",C961)),ISNUMBER(FIND("mussel",C961)),ISNUMBER(FIND("algae",C961)),ISNUMBER(FIND("Donax faba",C961)),ISNUMBER(FIND("estuarine",C961)),ISNUMBER(FIND("snail",C961)),ISNUMBER(FIND("Prorocentrum donghaiense",C961)) )</f>
        <v>1</v>
      </c>
      <c r="AB961" t="b">
        <f>OR(ISNUMBER(FIND(" rat ",C961)),ISNUMBER(FIND(" rats ",C961)),ISNUMBER(FIND(" Rats ",C961)),ISNUMBER(FIND(" Rat ",C961)),ISNUMBER(FIND(" rat.",C961)),ISNUMBER(FIND(" rats.",C961)),ISNUMBER(FIND("mouse",C961)),ISNUMBER(FIND("mice",C961)), ISNUMBER(FIND(" Mice",C961)))</f>
        <v>0</v>
      </c>
      <c r="AC961" t="b">
        <f>OR(ISNUMBER(FIND(" cell ",C961)),ISNUMBER(FIND("fibroblast",C961)),ISNUMBER(FIND("macrophage",C961)),ISNUMBER(FIND("epithelial",C961)),ISNUMBER(FIND("endothelial",C961)),ISNUMBER(FIND("neuron",C961)),ISNUMBER(FIND(" cells ",C961)),ISNUMBER(FIND("RBC",C961)),ISNUMBER(FIND("mitochond",C961)),ISNUMBER(FIND("adipocyte",C961)),ISNUMBER(FIND("osteo",C961)),ISNUMBER(FIND("keratin",C961)),ISNUMBER(FIND(" cell's ",C961)),ISNUMBER(FIND("eukary",C961)),ISNUMBER(FIND("sperm",C961)))</f>
        <v>0</v>
      </c>
      <c r="AD961" t="b">
        <f>OR(ISNUMBER(FIND("human",B961)),ISNUMBER(FIND("workers",B961)),ISNUMBER(FIND("workforces",B961)),ISNUMBER(FIND("occupational",B961)),ISNUMBER(FIND("Case report",B961)),ISNUMBER(FIND("Workplaces",B961)),ISNUMBER(FIND("worker",B961)))</f>
        <v>0</v>
      </c>
      <c r="AE961" t="b">
        <f>OR(ISNUMBER(FIND(" plant ",C961)),ISNUMBER(FIND("Plant ",C961)),ISNUMBER(FIND("tomato",C961)),ISNUMBER(FIND("plants",C961)),ISNUMBER(FIND("Plants",C961)),ISNUMBER(FIND("algae",C961)),ISNUMBER(FIND("lettuce",C961)),ISNUMBER(FIND("green gram sprouts ",C961)),ISNUMBER(FIND("Cucurbita pepo",C961)),ISNUMBER(FIND("bean ",C961)),ISNUMBER(FIND("chloroplast",C961)),ISNUMBER(FIND("chlorophyll",C961)),ISNUMBER(FIND("seedling",C961)),ISNUMBER(FIND("canola",C961)),ISNUMBER(FIND("shoot",C961)),ISNUMBER(FIND("photosynthes",C961)),ISNUMBER(FIND(" leaves ",C961)),,ISNUMBER(FIND("agriculture",C961)),ISNUMBER(FIND(" crops ",C961)))</f>
        <v>0</v>
      </c>
      <c r="AF961" t="b">
        <f>OR(ISNUMBER(FIND("bacteria",C961)),ISNUMBER(FIND("Bacteria",C961)),ISNUMBER(FIND("Bacterium",C961)),ISNUMBER(FIND("bacterium",C961)),ISNUMBER(FIND(" coli ",C961)))</f>
        <v>0</v>
      </c>
      <c r="AG961" t="b">
        <f>OR(ISNUMBER(FIND("fungi",C961)),ISNUMBER(FIND("Fungi",C961)),ISNUMBER(FIND("fungus",C961)),ISNUMBER(FIND("Fungus",C961)),ISNUMBER(FIND("mushroom",C961)),ISNUMBER(FIND("Mushroom",C961)),ISNUMBER(FIND(" mold ",C961)))</f>
        <v>0</v>
      </c>
      <c r="AH961" t="b">
        <f>OR(ISNUMBER(FIND("Pig ",C961)),ISNUMBER(FIND("pig ",C961)),ISNUMBER(FIND("Pigs ",C961)),ISNUMBER(FIND("pigs ",C961)))</f>
        <v>0</v>
      </c>
      <c r="AI961" t="b">
        <f>OR(ISNUMBER(FIND(" C. elegans",C961)),ISNUMBER(FIND("Caenorhabditis elegans",C961)),ISNUMBER(FIND("earthworms",C961)),ISNUMBER(FIND(" Ficopomatus enigmaticus",C961)),ISNUMBER(FIND("larva",C961)),ISNUMBER(FIND("Lumbriculus variegatus",C961)),ISNUMBER(FIND("nematode",C961)))</f>
        <v>0</v>
      </c>
      <c r="AJ961" t="b">
        <f>NOT(OR(AA961,AB961,AC961,AD961,AE961,AF961,AG961,AH961,AI961))</f>
        <v>0</v>
      </c>
      <c r="AL961" t="b">
        <f>OR(AA961,AB961,AD961,AE961,AF961,AG961,AH961,AI961)</f>
        <v>1</v>
      </c>
      <c r="AM961" t="b">
        <f>IF(Table1[[#This Row],[In vivo?]],IF(Table1[[#This Row],[Cell]],FALSE,TRUE),FALSE)</f>
        <v>1</v>
      </c>
      <c r="AN961" t="b">
        <f>AND(AC961,AL961)</f>
        <v>0</v>
      </c>
      <c r="AO961" t="b">
        <f>IF(Table1[[#This Row],[Cell]],IF(Table1[[#This Row],[In vivo?]],FALSE,TRUE),FALSE)</f>
        <v>0</v>
      </c>
      <c r="AP961" t="b">
        <f>NOT(OR(Table1[[#This Row],[In vivo?]],Table1[[#This Row],[Only in Cell]]))</f>
        <v>0</v>
      </c>
      <c r="AQ961" t="str">
        <f>IF(OR(Table1[[#This Row],[Rodents]],Table1[[#This Row],[Human]],Table1[[#This Row],[Pig]]),OR(ISNUMBER(FIND("pulmonary",C961)),ISNUMBER(FIND("lung",C961))),"NA")</f>
        <v>NA</v>
      </c>
      <c r="AR961" t="str">
        <f>IF(OR(Table1[[#This Row],[Rodents]],Table1[[#This Row],[Human]],Table1[[#This Row],[Pig]]),OR(ISNUMBER(FIND("skin",C961)),ISNUMBER(FIND("dermal",C961))),"NA")</f>
        <v>NA</v>
      </c>
      <c r="AS961" t="str">
        <f>IF(OR(Table1[[#This Row],[Rodents]],Table1[[#This Row],[Human]],Table1[[#This Row],[Pig]]),OR(ISNUMBER(FIND("liver",C961)),ISNUMBER(FIND("hepat",C961))),"NA")</f>
        <v>NA</v>
      </c>
      <c r="AT961" t="str">
        <f>IF(OR(Table1[[#This Row],[Rodents]],Table1[[#This Row],[Human]],Table1[[#This Row],[Pig]]),OR(ISNUMBER(FIND("kidney",C961)),ISNUMBER(FIND("neph",C961))),"NA")</f>
        <v>NA</v>
      </c>
      <c r="AU961" t="str">
        <f>IF(OR(Table1[[#This Row],[Rodents]],Table1[[#This Row],[Human]],Table1[[#This Row],[Pig]]),OR(ISNUMBER(FIND("brain",C961)),ISNUMBER(FIND("neur",C961)),ISNUMBER(FIND("nerv",C961))),"NA")</f>
        <v>NA</v>
      </c>
      <c r="AV961" t="str">
        <f>IF(OR(Table1[[#This Row],[Rodents]],Table1[[#This Row],[Human]],Table1[[#This Row],[Pig]]),OR(ISNUMBER(FIND("heart",C961)),ISNUMBER(FIND("cardi",C961))),"NA")</f>
        <v>NA</v>
      </c>
      <c r="AW961" t="str">
        <f>IF(OR(Table1[[#This Row],[Rodents]],Table1[[#This Row],[Human]],Table1[[#This Row],[Pig]]),OR(ISNUMBER(FIND("gastro",C961)),ISNUMBER(FIND("intesti",C961)),ISNUMBER(FIND("stomach",C961))),"NA")</f>
        <v>NA</v>
      </c>
      <c r="AX961" t="str">
        <f>IF(OR(Table1[[#This Row],[Rodents]],Table1[[#This Row],[Human]],Table1[[#This Row],[Pig]]),NOT(OR(AQ961,AR961,AS961,AT961,AU961,AV961,AW961)),"NA")</f>
        <v>NA</v>
      </c>
      <c r="AY961" t="b">
        <f>OR(ISNUMBER(FIND("SWCNT",C961)),ISNUMBER(FIND("SWNT",C961)),ISNUMBER(FIND("single-wall",C961)),ISNUMBER(FIND("single wall",C961)),ISNUMBER(FIND("Single wall",C961)),ISNUMBER(FIND("Single-wall",C961)),ISNUMBER(FIND("SWCNT",B961)),ISNUMBER(FIND("SWNT",B961)),ISNUMBER(FIND("single-wall",B961)),ISNUMBER(FIND("single wall",B961)),ISNUMBER(FIND("Single-wall",B961)),ISNUMBER(FIND("Single wall",B961)))</f>
        <v>1</v>
      </c>
      <c r="AZ961" t="b">
        <f>OR(ISNUMBER(FIND("MWCNT",C961)),ISNUMBER(FIND("MWNT",C961)),ISNUMBER(FIND("multi-wall",C961)),ISNUMBER(FIND("multi wall",C961)),ISNUMBER(FIND("multiwall",C961)),ISNUMBER(FIND("Multi-wall",C961)),ISNUMBER(FIND("Multi wall",C961)),ISNUMBER(FIND("Multiwall",C961)),ISNUMBER(FIND("MWCNT",B961)),ISNUMBER(FIND("MWNT",B961)),ISNUMBER(FIND("multi-wall",B961)),ISNUMBER(FIND("multi wall",B961)),ISNUMBER(FIND("multiwall",B961)),ISNUMBER(FIND("Multi-wall",B961)),ISNUMBER(FIND("Multi wall",B961)),ISNUMBER(FIND("Multiwall",B961)),ISNUMBER(FIND("Double-wall",B961)),ISNUMBER(FIND("Double wall",B961)),ISNUMBER(FIND("Doublewall",B961)),ISNUMBER(FIND("double-wall",B961)),ISNUMBER(FIND("double wall",B961)),ISNUMBER(FIND("doublewall",B961)))</f>
        <v>1</v>
      </c>
      <c r="BA961" t="b">
        <f>AND(Table1[[#This Row],[SWCNT]],Table1[[#This Row],[MWCNT]])</f>
        <v>1</v>
      </c>
      <c r="BB961" t="b">
        <f>IF(Table1[[#This Row],[SWCNT]]=TRUE,FALSE,IF(Table1[[#This Row],[MWCNT]]=TRUE,FALSE,TRUE))</f>
        <v>0</v>
      </c>
      <c r="BC961" s="18"/>
    </row>
    <row r="962" spans="1:55" ht="240.5">
      <c r="A962" t="s">
        <v>749</v>
      </c>
      <c r="B962" s="2" t="s">
        <v>751</v>
      </c>
      <c r="C962" s="16" t="s">
        <v>753</v>
      </c>
      <c r="D962" s="17" t="s">
        <v>42</v>
      </c>
      <c r="E962" s="2">
        <v>2021</v>
      </c>
      <c r="F962" t="b">
        <f>OR(ISNUMBER(FIND("cytotoxic",C962)),ISNUMBER(FIND("Cytotoxic",C962)),ISNUMBER(FIND("cellular toxicity",C962)),ISNUMBER(FIND("cell death",C962)),ISNUMBER(FIND("viable",C962)),ISNUMBER(FIND("phytotoxic",C962)),ISNUMBER(FIND("acute toxicity",C962)),ISNUMBER(FIND("MTT",C962)),ISNUMBER(FIND("survival",C962)),ISNUMBER(FIND("prolifer",C962)),ISNUMBER(FIND("apoptosis",C962)),ISNUMBER(FIND("neurotoxic",C962)),ISNUMBER(FIND("  lysis ",C962)),ISNUMBER(FIND("necrosis",C962)),ISNUMBER(FIND("cellular death",C962))*3,ISNUMBER(FIND("LDH",C962)),ISNUMBER(FIND("Acute toxicity",C962)))</f>
        <v>0</v>
      </c>
      <c r="G962" t="b">
        <f>OR(ISNUMBER(FIND("genotoxic",C962)),ISNUMBER(FIND("genotoxicity",C962)),ISNUMBER(FIND("DNA damage",C962)),ISNUMBER(FIND("DNA",C962)),ISNUMBER(FIND("RNA",C962)),ISNUMBER(FIND("mesothelioma",C962)),ISNUMBER(FIND("carcino",C962)),ISNUMBER(FIND("mutagen",C962)),ISNUMBER(FIND("genetic",C962)))</f>
        <v>0</v>
      </c>
      <c r="H962" t="b">
        <f>OR(ISNUMBER(FIND("inflammatory",C962)),ISNUMBER(FIND("inflamm",C962)))</f>
        <v>0</v>
      </c>
      <c r="I962" t="b">
        <f>OR(ISNUMBER(FIND("immune",C962)),ISNUMBER(FIND("immunological",C962)),ISNUMBER(FIND("interleuk",C962)),ISNUMBER(FIND("platelet activation",C962)),ISNUMBER(FIND("monocyte",C962)),ISNUMBER(FIND("leukocyte",C962)),ISNUMBER(FIND("cytokine",C962)),ISNUMBER(FIND("CD4",C962)),ISNUMBER(FIND("CD8",C962)),ISNUMBER(FIND("T-cell",C962)))</f>
        <v>0</v>
      </c>
      <c r="J962" t="b">
        <f>OR(ISNUMBER(FIND("reactive oxygen",C962)),ISNUMBER(FIND("ROS",C962)),ISNUMBER(FIND("free radical",C962)),ISNUMBER(FIND("oxidative stress",C962)),ISNUMBER(FIND("peroxid",C962)),ISNUMBER(FIND("oxidative",C962)),ISNUMBER(FIND("antioxid",C962)))</f>
        <v>0</v>
      </c>
      <c r="K962" t="b">
        <f>OR(ISNUMBER(FIND("autophag",C962)))</f>
        <v>0</v>
      </c>
      <c r="L962" t="b">
        <f>OR(ISNUMBER(FIND("morpholog",C962)))</f>
        <v>0</v>
      </c>
      <c r="M962" t="b">
        <f>OR(ISNUMBER(FIND("fibrosis",C962)),ISNUMBER(FIND("Fibrosis",C962)),ISNUMBER(FIND("fibrot",C962)))</f>
        <v>0</v>
      </c>
      <c r="N962" t="b">
        <f>OR(ISNUMBER(FIND("offspring",C962)),ISNUMBER(FIND("Parental",C962)),ISNUMBER(FIND("parental",C962)),ISNUMBER(FIND("germline",C962)),ISNUMBER(FIND("reproduc",C962)),ISNUMBER(FIND("embryo",C962)))</f>
        <v>0</v>
      </c>
      <c r="O962" t="b">
        <f>OR(ISNUMBER(FIND("metabol",C962)),ISNUMBER(FIND("Metabol",C962)),ISNUMBER(FIND("digest",C962)),ISNUMBER(FIND("mitochon",C962)))</f>
        <v>0</v>
      </c>
      <c r="P962" t="b">
        <f>OR(ISNUMBER(FIND("ecotox",C962)),ISNUMBER(FIND("Ecotox",B962)),ISNUMBER(FIND("ecotox",B962)),ISNUMBER(FIND("Ecotox",C962)))</f>
        <v>0</v>
      </c>
      <c r="Q962" t="b">
        <f>OR(ISNUMBER(FIND("Bioaccum",C962)),ISNUMBER(FIND("bioaccum",C962)),ISNUMBER(FIND("accum",C962)))</f>
        <v>1</v>
      </c>
      <c r="R962" t="b">
        <f>OR(ISNUMBER(FIND("Occupation",C962)),ISNUMBER(FIND("occupation",C962)),ISNUMBER(FIND("worker",C962)),ISNUMBER(FIND("workforce",C962)))</f>
        <v>0</v>
      </c>
      <c r="S962" t="b">
        <f>NOT(OR(F962,G962,H962,I962,J962,K962,L962,M962,N962,O962,P962,Q962,R962))</f>
        <v>0</v>
      </c>
      <c r="U962" t="b">
        <f>OR(Table1[[#This Row],[Inflammation]],Table1[[#This Row],[Immune]])</f>
        <v>0</v>
      </c>
      <c r="V962" t="b">
        <f>IF(OR(Table1[[#This Row],[Rodents]],Table1[[#This Row],[Human]],Table1[[#This Row],[Pig]]),OR(ISNUMBER(FIND("intratrach",C962)),ISNUMBER(FIND("nasal ",C962)),ISNUMBER(FIND("instill",C962))),"NA")</f>
        <v>0</v>
      </c>
      <c r="W962" t="b">
        <f>IF(OR(Table1[[#This Row],[Rodents]],Table1[[#This Row],[Human]],Table1[[#This Row],[Pig]]),OR(ISNUMBER(FIND("dermal",C962)),ISNUMBER(FIND("skin ",C962))),"NA")</f>
        <v>0</v>
      </c>
      <c r="X962" t="b">
        <f>IF(OR(Table1[[#This Row],[Rodents]],Table1[[#This Row],[Human]],Table1[[#This Row],[Pig]]),OR(ISNUMBER(FIND("injected",C962)),ISNUMBER(FIND("periton",C962)),ISNUMBER(FIND("intrascrot",C962))),"NA")</f>
        <v>0</v>
      </c>
      <c r="Y962" t="b">
        <f>IF(OR(Table1[[#This Row],[Rodents]],Table1[[#This Row],[Human]],Table1[[#This Row],[Pig]]),NOT(OR(Table1[[#This Row],[Inhaled/Intratracheal/intranasal]],Table1[[#This Row],[Dermal]],Table1[[#This Row],[Injected]])),"NA")</f>
        <v>1</v>
      </c>
      <c r="AA962" t="b">
        <f>OR(ISNUMBER(FIND("fish ",C962)),ISNUMBER(FIND("Fish ",C962)),ISNUMBER(FIND("aquatic",C962)),ISNUMBER(FIND("daphnids",C962)),ISNUMBER(FIND("Carcinus maenas",C962)),ISNUMBER(FIND("Daphnia",C962)),ISNUMBER(FIND("Ruditapes philippinarum",C962)),ISNUMBER(FIND("daphnia",C962)),ISNUMBER(FIND("marine",C962)),ISNUMBER(FIND("mussel",C962)),ISNUMBER(FIND("algae",C962)),ISNUMBER(FIND("Donax faba",C962)),ISNUMBER(FIND("estuarine",C962)),ISNUMBER(FIND("snail",C962)),ISNUMBER(FIND("Prorocentrum donghaiense",C962)) )</f>
        <v>0</v>
      </c>
      <c r="AB962" t="b">
        <f>OR(ISNUMBER(FIND(" rat ",C962)),ISNUMBER(FIND(" rats ",C962)),ISNUMBER(FIND(" Rats ",C962)),ISNUMBER(FIND(" Rat ",C962)),ISNUMBER(FIND(" rat.",C962)),ISNUMBER(FIND(" rats.",C962)),ISNUMBER(FIND("mouse",C962)),ISNUMBER(FIND("mice",C962)), ISNUMBER(FIND(" Mice",C962)))</f>
        <v>1</v>
      </c>
      <c r="AC962" t="b">
        <f>OR(ISNUMBER(FIND(" cell ",C962)),ISNUMBER(FIND("fibroblast",C962)),ISNUMBER(FIND("macrophage",C962)),ISNUMBER(FIND("epithelial",C962)),ISNUMBER(FIND("endothelial",C962)),ISNUMBER(FIND("neuron",C962)),ISNUMBER(FIND(" cells ",C962)),ISNUMBER(FIND("RBC",C962)),ISNUMBER(FIND("mitochond",C962)),ISNUMBER(FIND("adipocyte",C962)),ISNUMBER(FIND("osteo",C962)),ISNUMBER(FIND("keratin",C962)),ISNUMBER(FIND(" cell's ",C962)),ISNUMBER(FIND("eukary",C962)),ISNUMBER(FIND("sperm",C962)))</f>
        <v>1</v>
      </c>
      <c r="AD962" t="b">
        <f>OR(ISNUMBER(FIND("human",B962)),ISNUMBER(FIND("workers",B962)),ISNUMBER(FIND("workforces",B962)),ISNUMBER(FIND("occupational",B962)),ISNUMBER(FIND("Case report",B962)),ISNUMBER(FIND("Workplaces",B962)),ISNUMBER(FIND("worker",B962)))</f>
        <v>0</v>
      </c>
      <c r="AE962" t="b">
        <f>OR(ISNUMBER(FIND(" plant ",C962)),ISNUMBER(FIND("Plant ",C962)),ISNUMBER(FIND("tomato",C962)),ISNUMBER(FIND("plants",C962)),ISNUMBER(FIND("Plants",C962)),ISNUMBER(FIND("algae",C962)),ISNUMBER(FIND("lettuce",C962)),ISNUMBER(FIND("green gram sprouts ",C962)),ISNUMBER(FIND("Cucurbita pepo",C962)),ISNUMBER(FIND("bean ",C962)),ISNUMBER(FIND("chloroplast",C962)),ISNUMBER(FIND("chlorophyll",C962)),ISNUMBER(FIND("seedling",C962)),ISNUMBER(FIND("canola",C962)),ISNUMBER(FIND("shoot",C962)),ISNUMBER(FIND("photosynthes",C962)),ISNUMBER(FIND(" leaves ",C962)),,ISNUMBER(FIND("agriculture",C962)),ISNUMBER(FIND(" crops ",C962)))</f>
        <v>0</v>
      </c>
      <c r="AF962" t="b">
        <f>OR(ISNUMBER(FIND("bacteria",C962)),ISNUMBER(FIND("Bacteria",C962)),ISNUMBER(FIND("Bacterium",C962)),ISNUMBER(FIND("bacterium",C962)),ISNUMBER(FIND(" coli ",C962)))</f>
        <v>0</v>
      </c>
      <c r="AG962" t="b">
        <f>OR(ISNUMBER(FIND("fungi",C962)),ISNUMBER(FIND("Fungi",C962)),ISNUMBER(FIND("fungus",C962)),ISNUMBER(FIND("Fungus",C962)),ISNUMBER(FIND("mushroom",C962)),ISNUMBER(FIND("Mushroom",C962)),ISNUMBER(FIND(" mold ",C962)))</f>
        <v>0</v>
      </c>
      <c r="AH962" t="b">
        <f>OR(ISNUMBER(FIND("Pig ",C962)),ISNUMBER(FIND("pig ",C962)),ISNUMBER(FIND("Pigs ",C962)),ISNUMBER(FIND("pigs ",C962)))</f>
        <v>0</v>
      </c>
      <c r="AI962" t="b">
        <f>OR(ISNUMBER(FIND(" C. elegans",C962)),ISNUMBER(FIND("Caenorhabditis elegans",C962)),ISNUMBER(FIND("earthworms",C962)),ISNUMBER(FIND(" Ficopomatus enigmaticus",C962)),ISNUMBER(FIND("larva",C962)),ISNUMBER(FIND("Lumbriculus variegatus",C962)),ISNUMBER(FIND("nematode",C962)))</f>
        <v>0</v>
      </c>
      <c r="AJ962" t="b">
        <f>NOT(OR(AA962,AB962,AC962,AD962,AE962,AF962,AG962,AH962,AI962))</f>
        <v>0</v>
      </c>
      <c r="AL962" t="b">
        <f>OR(AA962,AB962,AD962,AE962,AF962,AG962,AH962,AI962)</f>
        <v>1</v>
      </c>
      <c r="AM962" t="b">
        <f>IF(Table1[[#This Row],[In vivo?]],IF(Table1[[#This Row],[Cell]],FALSE,TRUE),FALSE)</f>
        <v>0</v>
      </c>
      <c r="AN962" t="b">
        <f>AND(AC962,AL962)</f>
        <v>1</v>
      </c>
      <c r="AO962" t="b">
        <f>IF(Table1[[#This Row],[Cell]],IF(Table1[[#This Row],[In vivo?]],FALSE,TRUE),FALSE)</f>
        <v>0</v>
      </c>
      <c r="AP962" t="b">
        <f>NOT(OR(Table1[[#This Row],[In vivo?]],Table1[[#This Row],[Only in Cell]]))</f>
        <v>0</v>
      </c>
      <c r="AQ962" t="b">
        <f>IF(OR(Table1[[#This Row],[Rodents]],Table1[[#This Row],[Human]],Table1[[#This Row],[Pig]]),OR(ISNUMBER(FIND("pulmonary",C962)),ISNUMBER(FIND("lung",C962))),"NA")</f>
        <v>0</v>
      </c>
      <c r="AR962" t="b">
        <f>IF(OR(Table1[[#This Row],[Rodents]],Table1[[#This Row],[Human]],Table1[[#This Row],[Pig]]),OR(ISNUMBER(FIND("skin",C962)),ISNUMBER(FIND("dermal",C962))),"NA")</f>
        <v>0</v>
      </c>
      <c r="AS962" t="b">
        <f>IF(OR(Table1[[#This Row],[Rodents]],Table1[[#This Row],[Human]],Table1[[#This Row],[Pig]]),OR(ISNUMBER(FIND("liver",C962)),ISNUMBER(FIND("hepat",C962))),"NA")</f>
        <v>0</v>
      </c>
      <c r="AT962" t="b">
        <f>IF(OR(Table1[[#This Row],[Rodents]],Table1[[#This Row],[Human]],Table1[[#This Row],[Pig]]),OR(ISNUMBER(FIND("kidney",C962)),ISNUMBER(FIND("neph",C962))),"NA")</f>
        <v>0</v>
      </c>
      <c r="AU962" t="b">
        <f>IF(OR(Table1[[#This Row],[Rodents]],Table1[[#This Row],[Human]],Table1[[#This Row],[Pig]]),OR(ISNUMBER(FIND("brain",C962)),ISNUMBER(FIND("neur",C962)),ISNUMBER(FIND("nerv",C962))),"NA")</f>
        <v>0</v>
      </c>
      <c r="AV962" t="b">
        <f>IF(OR(Table1[[#This Row],[Rodents]],Table1[[#This Row],[Human]],Table1[[#This Row],[Pig]]),OR(ISNUMBER(FIND("heart",C962)),ISNUMBER(FIND("cardi",C962))),"NA")</f>
        <v>0</v>
      </c>
      <c r="AW962" t="b">
        <f>IF(OR(Table1[[#This Row],[Rodents]],Table1[[#This Row],[Human]],Table1[[#This Row],[Pig]]),OR(ISNUMBER(FIND("gastro",C962)),ISNUMBER(FIND("intesti",C962)),ISNUMBER(FIND("stomach",C962))),"NA")</f>
        <v>0</v>
      </c>
      <c r="AX962" t="b">
        <f>IF(OR(Table1[[#This Row],[Rodents]],Table1[[#This Row],[Human]],Table1[[#This Row],[Pig]]),NOT(OR(AQ962,AR962,AS962,AT962,AU962,AV962,AW962)),"NA")</f>
        <v>1</v>
      </c>
      <c r="AY962" t="b">
        <f>OR(ISNUMBER(FIND("SWCNT",C962)),ISNUMBER(FIND("SWNT",C962)),ISNUMBER(FIND("single-wall",C962)),ISNUMBER(FIND("single wall",C962)),ISNUMBER(FIND("Single wall",C962)),ISNUMBER(FIND("Single-wall",C962)),ISNUMBER(FIND("SWCNT",B962)),ISNUMBER(FIND("SWNT",B962)),ISNUMBER(FIND("single-wall",B962)),ISNUMBER(FIND("single wall",B962)),ISNUMBER(FIND("Single-wall",B962)),ISNUMBER(FIND("Single wall",B962)))</f>
        <v>0</v>
      </c>
      <c r="AZ962" t="b">
        <f>OR(ISNUMBER(FIND("MWCNT",C962)),ISNUMBER(FIND("MWNT",C962)),ISNUMBER(FIND("multi-wall",C962)),ISNUMBER(FIND("multi wall",C962)),ISNUMBER(FIND("multiwall",C962)),ISNUMBER(FIND("Multi-wall",C962)),ISNUMBER(FIND("Multi wall",C962)),ISNUMBER(FIND("Multiwall",C962)),ISNUMBER(FIND("MWCNT",B962)),ISNUMBER(FIND("MWNT",B962)),ISNUMBER(FIND("multi-wall",B962)),ISNUMBER(FIND("multi wall",B962)),ISNUMBER(FIND("multiwall",B962)),ISNUMBER(FIND("Multi-wall",B962)),ISNUMBER(FIND("Multi wall",B962)),ISNUMBER(FIND("Multiwall",B962)),ISNUMBER(FIND("Double-wall",B962)),ISNUMBER(FIND("Double wall",B962)),ISNUMBER(FIND("Doublewall",B962)),ISNUMBER(FIND("double-wall",B962)),ISNUMBER(FIND("double wall",B962)),ISNUMBER(FIND("doublewall",B962)))</f>
        <v>1</v>
      </c>
      <c r="BA962" t="b">
        <f>AND(Table1[[#This Row],[SWCNT]],Table1[[#This Row],[MWCNT]])</f>
        <v>0</v>
      </c>
      <c r="BB962" t="b">
        <f>IF(Table1[[#This Row],[SWCNT]]=TRUE,FALSE,IF(Table1[[#This Row],[MWCNT]]=TRUE,FALSE,TRUE))</f>
        <v>0</v>
      </c>
      <c r="BC962" s="18"/>
    </row>
    <row r="963" spans="1:55" ht="203.5">
      <c r="A963" t="s">
        <v>925</v>
      </c>
      <c r="B963" s="2" t="s">
        <v>928</v>
      </c>
      <c r="C963" s="16" t="s">
        <v>931</v>
      </c>
      <c r="D963" s="17" t="s">
        <v>290</v>
      </c>
      <c r="E963" s="2">
        <v>2020</v>
      </c>
      <c r="F963" t="b">
        <f>OR(ISNUMBER(FIND("cytotoxic",C963)),ISNUMBER(FIND("Cytotoxic",C963)),ISNUMBER(FIND("cellular toxicity",C963)),ISNUMBER(FIND("cell death",C963)),ISNUMBER(FIND("viable",C963)),ISNUMBER(FIND("phytotoxic",C963)),ISNUMBER(FIND("acute toxicity",C963)),ISNUMBER(FIND("MTT",C963)),ISNUMBER(FIND("survival",C963)),ISNUMBER(FIND("prolifer",C963)),ISNUMBER(FIND("apoptosis",C963)),ISNUMBER(FIND("neurotoxic",C963)),ISNUMBER(FIND("  lysis ",C963)),ISNUMBER(FIND("necrosis",C963)),ISNUMBER(FIND("cellular death",C963))*3,ISNUMBER(FIND("LDH",C963)),ISNUMBER(FIND("Acute toxicity",C963)))</f>
        <v>1</v>
      </c>
      <c r="G963" t="b">
        <f>OR(ISNUMBER(FIND("genotoxic",C963)),ISNUMBER(FIND("genotoxicity",C963)),ISNUMBER(FIND("DNA damage",C963)),ISNUMBER(FIND("DNA",C963)),ISNUMBER(FIND("RNA",C963)),ISNUMBER(FIND("mesothelioma",C963)),ISNUMBER(FIND("carcino",C963)),ISNUMBER(FIND("mutagen",C963)),ISNUMBER(FIND("genetic",C963)))</f>
        <v>0</v>
      </c>
      <c r="H963" t="b">
        <f>OR(ISNUMBER(FIND("inflammatory",C963)),ISNUMBER(FIND("inflamm",C963)))</f>
        <v>0</v>
      </c>
      <c r="I963" t="b">
        <f>OR(ISNUMBER(FIND("immune",C963)),ISNUMBER(FIND("immunological",C963)),ISNUMBER(FIND("interleuk",C963)),ISNUMBER(FIND("platelet activation",C963)),ISNUMBER(FIND("monocyte",C963)),ISNUMBER(FIND("leukocyte",C963)),ISNUMBER(FIND("cytokine",C963)),ISNUMBER(FIND("CD4",C963)),ISNUMBER(FIND("CD8",C963)),ISNUMBER(FIND("T-cell",C963)))</f>
        <v>0</v>
      </c>
      <c r="J963" t="b">
        <f>OR(ISNUMBER(FIND("reactive oxygen",C963)),ISNUMBER(FIND("ROS",C963)),ISNUMBER(FIND("free radical",C963)),ISNUMBER(FIND("oxidative stress",C963)),ISNUMBER(FIND("peroxid",C963)),ISNUMBER(FIND("oxidative",C963)),ISNUMBER(FIND("antioxid",C963)))</f>
        <v>0</v>
      </c>
      <c r="K963" t="b">
        <f>OR(ISNUMBER(FIND("autophag",C963)))</f>
        <v>0</v>
      </c>
      <c r="L963" t="b">
        <f>OR(ISNUMBER(FIND("morpholog",C963)))</f>
        <v>0</v>
      </c>
      <c r="M963" t="b">
        <f>OR(ISNUMBER(FIND("fibrosis",C963)),ISNUMBER(FIND("Fibrosis",C963)),ISNUMBER(FIND("fibrot",C963)))</f>
        <v>0</v>
      </c>
      <c r="N963" t="b">
        <f>OR(ISNUMBER(FIND("offspring",C963)),ISNUMBER(FIND("Parental",C963)),ISNUMBER(FIND("parental",C963)),ISNUMBER(FIND("germline",C963)),ISNUMBER(FIND("reproduc",C963)),ISNUMBER(FIND("embryo",C963)))</f>
        <v>0</v>
      </c>
      <c r="O963" t="b">
        <f>OR(ISNUMBER(FIND("metabol",C963)),ISNUMBER(FIND("Metabol",C963)),ISNUMBER(FIND("digest",C963)),ISNUMBER(FIND("mitochon",C963)))</f>
        <v>0</v>
      </c>
      <c r="P963" t="b">
        <f>OR(ISNUMBER(FIND("ecotox",C963)),ISNUMBER(FIND("Ecotox",B963)),ISNUMBER(FIND("ecotox",B963)),ISNUMBER(FIND("Ecotox",C963)))</f>
        <v>0</v>
      </c>
      <c r="Q963" t="b">
        <f>OR(ISNUMBER(FIND("Bioaccum",C963)),ISNUMBER(FIND("bioaccum",C963)),ISNUMBER(FIND("accum",C963)))</f>
        <v>0</v>
      </c>
      <c r="R963" t="b">
        <f>OR(ISNUMBER(FIND("Occupation",C963)),ISNUMBER(FIND("occupation",C963)),ISNUMBER(FIND("worker",C963)),ISNUMBER(FIND("workforce",C963)))</f>
        <v>0</v>
      </c>
      <c r="S963" t="b">
        <f>NOT(OR(F963,G963,H963,I963,J963,K963,L963,M963,N963,O963,P963,Q963,R963))</f>
        <v>0</v>
      </c>
      <c r="U963" t="b">
        <f>OR(Table1[[#This Row],[Inflammation]],Table1[[#This Row],[Immune]])</f>
        <v>0</v>
      </c>
      <c r="V963" t="str">
        <f>IF(OR(Table1[[#This Row],[Rodents]],Table1[[#This Row],[Human]],Table1[[#This Row],[Pig]]),OR(ISNUMBER(FIND("intratrach",C963)),ISNUMBER(FIND("nasal ",C963)),ISNUMBER(FIND("instill",C963))),"NA")</f>
        <v>NA</v>
      </c>
      <c r="W963" t="str">
        <f>IF(OR(Table1[[#This Row],[Rodents]],Table1[[#This Row],[Human]],Table1[[#This Row],[Pig]]),OR(ISNUMBER(FIND("dermal",C963)),ISNUMBER(FIND("skin ",C963))),"NA")</f>
        <v>NA</v>
      </c>
      <c r="X963" t="str">
        <f>IF(OR(Table1[[#This Row],[Rodents]],Table1[[#This Row],[Human]],Table1[[#This Row],[Pig]]),OR(ISNUMBER(FIND("injected",C963)),ISNUMBER(FIND("periton",C963)),ISNUMBER(FIND("intrascrot",C963))),"NA")</f>
        <v>NA</v>
      </c>
      <c r="Y963" t="str">
        <f>IF(OR(Table1[[#This Row],[Rodents]],Table1[[#This Row],[Human]],Table1[[#This Row],[Pig]]),NOT(OR(Table1[[#This Row],[Inhaled/Intratracheal/intranasal]],Table1[[#This Row],[Dermal]],Table1[[#This Row],[Injected]])),"NA")</f>
        <v>NA</v>
      </c>
      <c r="AA963" t="b">
        <f>OR(ISNUMBER(FIND("fish ",C963)),ISNUMBER(FIND("Fish ",C963)),ISNUMBER(FIND("aquatic",C963)),ISNUMBER(FIND("daphnids",C963)),ISNUMBER(FIND("Carcinus maenas",C963)),ISNUMBER(FIND("Daphnia",C963)),ISNUMBER(FIND("Ruditapes philippinarum",C963)),ISNUMBER(FIND("daphnia",C963)),ISNUMBER(FIND("marine",C963)),ISNUMBER(FIND("mussel",C963)),ISNUMBER(FIND("algae",C963)),ISNUMBER(FIND("Donax faba",C963)),ISNUMBER(FIND("estuarine",C963)),ISNUMBER(FIND("snail",C963)),ISNUMBER(FIND("Prorocentrum donghaiense",C963)) )</f>
        <v>1</v>
      </c>
      <c r="AB963" t="b">
        <f>OR(ISNUMBER(FIND(" rat ",C963)),ISNUMBER(FIND(" rats ",C963)),ISNUMBER(FIND(" Rats ",C963)),ISNUMBER(FIND(" Rat ",C963)),ISNUMBER(FIND(" rat.",C963)),ISNUMBER(FIND(" rats.",C963)),ISNUMBER(FIND("mouse",C963)),ISNUMBER(FIND("mice",C963)), ISNUMBER(FIND(" Mice",C963)))</f>
        <v>0</v>
      </c>
      <c r="AC963" t="b">
        <f>OR(ISNUMBER(FIND(" cell ",C963)),ISNUMBER(FIND("fibroblast",C963)),ISNUMBER(FIND("macrophage",C963)),ISNUMBER(FIND("epithelial",C963)),ISNUMBER(FIND("endothelial",C963)),ISNUMBER(FIND("neuron",C963)),ISNUMBER(FIND(" cells ",C963)),ISNUMBER(FIND("RBC",C963)),ISNUMBER(FIND("mitochond",C963)),ISNUMBER(FIND("adipocyte",C963)),ISNUMBER(FIND("osteo",C963)),ISNUMBER(FIND("keratin",C963)),ISNUMBER(FIND(" cell's ",C963)),ISNUMBER(FIND("eukary",C963)),ISNUMBER(FIND("sperm",C963)))</f>
        <v>0</v>
      </c>
      <c r="AD963" t="b">
        <f>OR(ISNUMBER(FIND("human",B963)),ISNUMBER(FIND("workers",B963)),ISNUMBER(FIND("workforces",B963)),ISNUMBER(FIND("occupational",B963)),ISNUMBER(FIND("Case report",B963)),ISNUMBER(FIND("Workplaces",B963)),ISNUMBER(FIND("worker",B963)))</f>
        <v>0</v>
      </c>
      <c r="AE963" t="b">
        <f>OR(ISNUMBER(FIND(" plant ",C963)),ISNUMBER(FIND("Plant ",C963)),ISNUMBER(FIND("tomato",C963)),ISNUMBER(FIND("plants",C963)),ISNUMBER(FIND("Plants",C963)),ISNUMBER(FIND("algae",C963)),ISNUMBER(FIND("lettuce",C963)),ISNUMBER(FIND("green gram sprouts ",C963)),ISNUMBER(FIND("Cucurbita pepo",C963)),ISNUMBER(FIND("bean ",C963)),ISNUMBER(FIND("chloroplast",C963)),ISNUMBER(FIND("chlorophyll",C963)),ISNUMBER(FIND("seedling",C963)),ISNUMBER(FIND("canola",C963)),ISNUMBER(FIND("shoot",C963)),ISNUMBER(FIND("photosynthes",C963)),ISNUMBER(FIND(" leaves ",C963)),,ISNUMBER(FIND("agriculture",C963)),ISNUMBER(FIND(" crops ",C963)))</f>
        <v>0</v>
      </c>
      <c r="AF963" t="b">
        <f>OR(ISNUMBER(FIND("bacteria",C963)),ISNUMBER(FIND("Bacteria",C963)),ISNUMBER(FIND("Bacterium",C963)),ISNUMBER(FIND("bacterium",C963)),ISNUMBER(FIND(" coli ",C963)))</f>
        <v>0</v>
      </c>
      <c r="AG963" t="b">
        <f>OR(ISNUMBER(FIND("fungi",C963)),ISNUMBER(FIND("Fungi",C963)),ISNUMBER(FIND("fungus",C963)),ISNUMBER(FIND("Fungus",C963)),ISNUMBER(FIND("mushroom",C963)),ISNUMBER(FIND("Mushroom",C963)),ISNUMBER(FIND(" mold ",C963)))</f>
        <v>0</v>
      </c>
      <c r="AH963" t="b">
        <f>OR(ISNUMBER(FIND("Pig ",C963)),ISNUMBER(FIND("pig ",C963)),ISNUMBER(FIND("Pigs ",C963)),ISNUMBER(FIND("pigs ",C963)))</f>
        <v>0</v>
      </c>
      <c r="AI963" t="b">
        <f>OR(ISNUMBER(FIND(" C. elegans",C963)),ISNUMBER(FIND("Caenorhabditis elegans",C963)),ISNUMBER(FIND("earthworms",C963)),ISNUMBER(FIND(" Ficopomatus enigmaticus",C963)),ISNUMBER(FIND("larva",C963)),ISNUMBER(FIND("Lumbriculus variegatus",C963)),ISNUMBER(FIND("nematode",C963)))</f>
        <v>0</v>
      </c>
      <c r="AJ963" t="b">
        <f>NOT(OR(AA963,AB963,AC963,AD963,AE963,AF963,AG963,AH963,AI963))</f>
        <v>0</v>
      </c>
      <c r="AL963" t="b">
        <f>OR(AA963,AB963,AD963,AE963,AF963,AG963,AH963,AI963)</f>
        <v>1</v>
      </c>
      <c r="AM963" t="b">
        <f>IF(Table1[[#This Row],[In vivo?]],IF(Table1[[#This Row],[Cell]],FALSE,TRUE),FALSE)</f>
        <v>1</v>
      </c>
      <c r="AN963" t="b">
        <f>AND(AC963,AL963)</f>
        <v>0</v>
      </c>
      <c r="AO963" t="b">
        <f>IF(Table1[[#This Row],[Cell]],IF(Table1[[#This Row],[In vivo?]],FALSE,TRUE),FALSE)</f>
        <v>0</v>
      </c>
      <c r="AP963" t="b">
        <f>NOT(OR(Table1[[#This Row],[In vivo?]],Table1[[#This Row],[Only in Cell]]))</f>
        <v>0</v>
      </c>
      <c r="AQ963" t="str">
        <f>IF(OR(Table1[[#This Row],[Rodents]],Table1[[#This Row],[Human]],Table1[[#This Row],[Pig]]),OR(ISNUMBER(FIND("pulmonary",C963)),ISNUMBER(FIND("lung",C963))),"NA")</f>
        <v>NA</v>
      </c>
      <c r="AR963" t="str">
        <f>IF(OR(Table1[[#This Row],[Rodents]],Table1[[#This Row],[Human]],Table1[[#This Row],[Pig]]),OR(ISNUMBER(FIND("skin",C963)),ISNUMBER(FIND("dermal",C963))),"NA")</f>
        <v>NA</v>
      </c>
      <c r="AS963" t="str">
        <f>IF(OR(Table1[[#This Row],[Rodents]],Table1[[#This Row],[Human]],Table1[[#This Row],[Pig]]),OR(ISNUMBER(FIND("liver",C963)),ISNUMBER(FIND("hepat",C963))),"NA")</f>
        <v>NA</v>
      </c>
      <c r="AT963" t="str">
        <f>IF(OR(Table1[[#This Row],[Rodents]],Table1[[#This Row],[Human]],Table1[[#This Row],[Pig]]),OR(ISNUMBER(FIND("kidney",C963)),ISNUMBER(FIND("neph",C963))),"NA")</f>
        <v>NA</v>
      </c>
      <c r="AU963" t="str">
        <f>IF(OR(Table1[[#This Row],[Rodents]],Table1[[#This Row],[Human]],Table1[[#This Row],[Pig]]),OR(ISNUMBER(FIND("brain",C963)),ISNUMBER(FIND("neur",C963)),ISNUMBER(FIND("nerv",C963))),"NA")</f>
        <v>NA</v>
      </c>
      <c r="AV963" t="str">
        <f>IF(OR(Table1[[#This Row],[Rodents]],Table1[[#This Row],[Human]],Table1[[#This Row],[Pig]]),OR(ISNUMBER(FIND("heart",C963)),ISNUMBER(FIND("cardi",C963))),"NA")</f>
        <v>NA</v>
      </c>
      <c r="AW963" t="str">
        <f>IF(OR(Table1[[#This Row],[Rodents]],Table1[[#This Row],[Human]],Table1[[#This Row],[Pig]]),OR(ISNUMBER(FIND("gastro",C963)),ISNUMBER(FIND("intesti",C963)),ISNUMBER(FIND("stomach",C963))),"NA")</f>
        <v>NA</v>
      </c>
      <c r="AX963" t="str">
        <f>IF(OR(Table1[[#This Row],[Rodents]],Table1[[#This Row],[Human]],Table1[[#This Row],[Pig]]),NOT(OR(AQ963,AR963,AS963,AT963,AU963,AV963,AW963)),"NA")</f>
        <v>NA</v>
      </c>
      <c r="AY963" t="b">
        <f>OR(ISNUMBER(FIND("SWCNT",C963)),ISNUMBER(FIND("SWNT",C963)),ISNUMBER(FIND("single-wall",C963)),ISNUMBER(FIND("single wall",C963)),ISNUMBER(FIND("Single wall",C963)),ISNUMBER(FIND("Single-wall",C963)),ISNUMBER(FIND("SWCNT",B963)),ISNUMBER(FIND("SWNT",B963)),ISNUMBER(FIND("single-wall",B963)),ISNUMBER(FIND("single wall",B963)),ISNUMBER(FIND("Single-wall",B963)),ISNUMBER(FIND("Single wall",B963)))</f>
        <v>0</v>
      </c>
      <c r="AZ963" t="b">
        <f>OR(ISNUMBER(FIND("MWCNT",C963)),ISNUMBER(FIND("MWNT",C963)),ISNUMBER(FIND("multi-wall",C963)),ISNUMBER(FIND("multi wall",C963)),ISNUMBER(FIND("multiwall",C963)),ISNUMBER(FIND("Multi-wall",C963)),ISNUMBER(FIND("Multi wall",C963)),ISNUMBER(FIND("Multiwall",C963)),ISNUMBER(FIND("MWCNT",B963)),ISNUMBER(FIND("MWNT",B963)),ISNUMBER(FIND("multi-wall",B963)),ISNUMBER(FIND("multi wall",B963)),ISNUMBER(FIND("multiwall",B963)),ISNUMBER(FIND("Multi-wall",B963)),ISNUMBER(FIND("Multi wall",B963)),ISNUMBER(FIND("Multiwall",B963)),ISNUMBER(FIND("Double-wall",B963)),ISNUMBER(FIND("Double wall",B963)),ISNUMBER(FIND("Doublewall",B963)),ISNUMBER(FIND("double-wall",B963)),ISNUMBER(FIND("double wall",B963)),ISNUMBER(FIND("doublewall",B963)))</f>
        <v>1</v>
      </c>
      <c r="BA963" t="b">
        <f>AND(Table1[[#This Row],[SWCNT]],Table1[[#This Row],[MWCNT]])</f>
        <v>0</v>
      </c>
      <c r="BB963" t="b">
        <f>IF(Table1[[#This Row],[SWCNT]]=TRUE,FALSE,IF(Table1[[#This Row],[MWCNT]]=TRUE,FALSE,TRUE))</f>
        <v>0</v>
      </c>
      <c r="BC963" s="18"/>
    </row>
    <row r="964" spans="1:55" ht="240.5">
      <c r="A964" t="s">
        <v>960</v>
      </c>
      <c r="B964" s="2" t="s">
        <v>963</v>
      </c>
      <c r="C964" s="16" t="s">
        <v>966</v>
      </c>
      <c r="D964" s="17" t="s">
        <v>181</v>
      </c>
      <c r="E964" s="2">
        <v>2020</v>
      </c>
      <c r="F964" t="b">
        <f>OR(ISNUMBER(FIND("cytotoxic",C964)),ISNUMBER(FIND("Cytotoxic",C964)),ISNUMBER(FIND("cellular toxicity",C964)),ISNUMBER(FIND("cell death",C964)),ISNUMBER(FIND("viable",C964)),ISNUMBER(FIND("phytotoxic",C964)),ISNUMBER(FIND("acute toxicity",C964)),ISNUMBER(FIND("MTT",C964)),ISNUMBER(FIND("survival",C964)),ISNUMBER(FIND("prolifer",C964)),ISNUMBER(FIND("apoptosis",C964)),ISNUMBER(FIND("neurotoxic",C964)),ISNUMBER(FIND("  lysis ",C964)),ISNUMBER(FIND("necrosis",C964)),ISNUMBER(FIND("cellular death",C964))*3,ISNUMBER(FIND("LDH",C964)),ISNUMBER(FIND("Acute toxicity",C964)))</f>
        <v>0</v>
      </c>
      <c r="G964" t="b">
        <f>OR(ISNUMBER(FIND("genotoxic",C964)),ISNUMBER(FIND("genotoxicity",C964)),ISNUMBER(FIND("DNA damage",C964)),ISNUMBER(FIND("DNA",C964)),ISNUMBER(FIND("RNA",C964)),ISNUMBER(FIND("mesothelioma",C964)),ISNUMBER(FIND("carcino",C964)),ISNUMBER(FIND("mutagen",C964)),ISNUMBER(FIND("genetic",C964)))</f>
        <v>0</v>
      </c>
      <c r="H964" t="b">
        <f>OR(ISNUMBER(FIND("inflammatory",C964)),ISNUMBER(FIND("inflamm",C964)))</f>
        <v>0</v>
      </c>
      <c r="I964" t="b">
        <f>OR(ISNUMBER(FIND("immune",C964)),ISNUMBER(FIND("immunological",C964)),ISNUMBER(FIND("interleuk",C964)),ISNUMBER(FIND("platelet activation",C964)),ISNUMBER(FIND("monocyte",C964)),ISNUMBER(FIND("leukocyte",C964)),ISNUMBER(FIND("cytokine",C964)),ISNUMBER(FIND("CD4",C964)),ISNUMBER(FIND("CD8",C964)),ISNUMBER(FIND("T-cell",C964)))</f>
        <v>0</v>
      </c>
      <c r="J964" t="b">
        <f>OR(ISNUMBER(FIND("reactive oxygen",C964)),ISNUMBER(FIND("ROS",C964)),ISNUMBER(FIND("free radical",C964)),ISNUMBER(FIND("oxidative stress",C964)),ISNUMBER(FIND("peroxid",C964)),ISNUMBER(FIND("oxidative",C964)),ISNUMBER(FIND("antioxid",C964)))</f>
        <v>0</v>
      </c>
      <c r="K964" t="b">
        <f>OR(ISNUMBER(FIND("autophag",C964)))</f>
        <v>0</v>
      </c>
      <c r="L964" t="b">
        <f>OR(ISNUMBER(FIND("morpholog",C964)))</f>
        <v>0</v>
      </c>
      <c r="M964" t="b">
        <f>OR(ISNUMBER(FIND("fibrosis",C964)),ISNUMBER(FIND("Fibrosis",C964)),ISNUMBER(FIND("fibrot",C964)))</f>
        <v>0</v>
      </c>
      <c r="N964" t="b">
        <f>OR(ISNUMBER(FIND("offspring",C964)),ISNUMBER(FIND("Parental",C964)),ISNUMBER(FIND("parental",C964)),ISNUMBER(FIND("germline",C964)),ISNUMBER(FIND("reproduc",C964)),ISNUMBER(FIND("embryo",C964)))</f>
        <v>0</v>
      </c>
      <c r="O964" t="b">
        <f>OR(ISNUMBER(FIND("metabol",C964)),ISNUMBER(FIND("Metabol",C964)),ISNUMBER(FIND("digest",C964)),ISNUMBER(FIND("mitochon",C964)))</f>
        <v>1</v>
      </c>
      <c r="P964" t="b">
        <f>OR(ISNUMBER(FIND("ecotox",C964)),ISNUMBER(FIND("Ecotox",B964)),ISNUMBER(FIND("ecotox",B964)),ISNUMBER(FIND("Ecotox",C964)))</f>
        <v>0</v>
      </c>
      <c r="Q964" t="b">
        <f>OR(ISNUMBER(FIND("Bioaccum",C964)),ISNUMBER(FIND("bioaccum",C964)),ISNUMBER(FIND("accum",C964)))</f>
        <v>1</v>
      </c>
      <c r="R964" t="b">
        <f>OR(ISNUMBER(FIND("Occupation",C964)),ISNUMBER(FIND("occupation",C964)),ISNUMBER(FIND("worker",C964)),ISNUMBER(FIND("workforce",C964)))</f>
        <v>0</v>
      </c>
      <c r="S964" t="b">
        <f>NOT(OR(F964,G964,H964,I964,J964,K964,L964,M964,N964,O964,P964,Q964,R964))</f>
        <v>0</v>
      </c>
      <c r="U964" t="b">
        <f>OR(Table1[[#This Row],[Inflammation]],Table1[[#This Row],[Immune]])</f>
        <v>0</v>
      </c>
      <c r="V964" t="b">
        <f>IF(OR(Table1[[#This Row],[Rodents]],Table1[[#This Row],[Human]],Table1[[#This Row],[Pig]]),OR(ISNUMBER(FIND("intratrach",C964)),ISNUMBER(FIND("nasal ",C964)),ISNUMBER(FIND("instill",C964))),"NA")</f>
        <v>0</v>
      </c>
      <c r="W964" t="b">
        <f>IF(OR(Table1[[#This Row],[Rodents]],Table1[[#This Row],[Human]],Table1[[#This Row],[Pig]]),OR(ISNUMBER(FIND("dermal",C964)),ISNUMBER(FIND("skin ",C964))),"NA")</f>
        <v>0</v>
      </c>
      <c r="X964" t="b">
        <f>IF(OR(Table1[[#This Row],[Rodents]],Table1[[#This Row],[Human]],Table1[[#This Row],[Pig]]),OR(ISNUMBER(FIND("injected",C964)),ISNUMBER(FIND("periton",C964)),ISNUMBER(FIND("intrascrot",C964))),"NA")</f>
        <v>0</v>
      </c>
      <c r="Y964" t="b">
        <f>IF(OR(Table1[[#This Row],[Rodents]],Table1[[#This Row],[Human]],Table1[[#This Row],[Pig]]),NOT(OR(Table1[[#This Row],[Inhaled/Intratracheal/intranasal]],Table1[[#This Row],[Dermal]],Table1[[#This Row],[Injected]])),"NA")</f>
        <v>1</v>
      </c>
      <c r="AA964" t="b">
        <f>OR(ISNUMBER(FIND("fish ",C964)),ISNUMBER(FIND("Fish ",C964)),ISNUMBER(FIND("aquatic",C964)),ISNUMBER(FIND("daphnids",C964)),ISNUMBER(FIND("Carcinus maenas",C964)),ISNUMBER(FIND("Daphnia",C964)),ISNUMBER(FIND("Ruditapes philippinarum",C964)),ISNUMBER(FIND("daphnia",C964)),ISNUMBER(FIND("marine",C964)),ISNUMBER(FIND("mussel",C964)),ISNUMBER(FIND("algae",C964)),ISNUMBER(FIND("Donax faba",C964)),ISNUMBER(FIND("estuarine",C964)),ISNUMBER(FIND("snail",C964)),ISNUMBER(FIND("Prorocentrum donghaiense",C964)) )</f>
        <v>0</v>
      </c>
      <c r="AB964" t="b">
        <f>OR(ISNUMBER(FIND(" rat ",C964)),ISNUMBER(FIND(" rats ",C964)),ISNUMBER(FIND(" Rats ",C964)),ISNUMBER(FIND(" Rat ",C964)),ISNUMBER(FIND(" rat.",C964)),ISNUMBER(FIND(" rats.",C964)),ISNUMBER(FIND("mouse",C964)),ISNUMBER(FIND("mice",C964)), ISNUMBER(FIND(" Mice",C964)))</f>
        <v>1</v>
      </c>
      <c r="AC964" t="b">
        <f>OR(ISNUMBER(FIND(" cell ",C964)),ISNUMBER(FIND("fibroblast",C964)),ISNUMBER(FIND("macrophage",C964)),ISNUMBER(FIND("epithelial",C964)),ISNUMBER(FIND("endothelial",C964)),ISNUMBER(FIND("neuron",C964)),ISNUMBER(FIND(" cells ",C964)),ISNUMBER(FIND("RBC",C964)),ISNUMBER(FIND("mitochond",C964)),ISNUMBER(FIND("adipocyte",C964)),ISNUMBER(FIND("osteo",C964)),ISNUMBER(FIND("keratin",C964)),ISNUMBER(FIND(" cell's ",C964)),ISNUMBER(FIND("eukary",C964)),ISNUMBER(FIND("sperm",C964)))</f>
        <v>0</v>
      </c>
      <c r="AD964" t="b">
        <f>OR(ISNUMBER(FIND("human",B964)),ISNUMBER(FIND("workers",B964)),ISNUMBER(FIND("workforces",B964)),ISNUMBER(FIND("occupational",B964)),ISNUMBER(FIND("Case report",B964)),ISNUMBER(FIND("Workplaces",B964)),ISNUMBER(FIND("worker",B964)))</f>
        <v>0</v>
      </c>
      <c r="AE964" t="b">
        <f>OR(ISNUMBER(FIND(" plant ",C964)),ISNUMBER(FIND("Plant ",C964)),ISNUMBER(FIND("tomato",C964)),ISNUMBER(FIND("plants",C964)),ISNUMBER(FIND("Plants",C964)),ISNUMBER(FIND("algae",C964)),ISNUMBER(FIND("lettuce",C964)),ISNUMBER(FIND("green gram sprouts ",C964)),ISNUMBER(FIND("Cucurbita pepo",C964)),ISNUMBER(FIND("bean ",C964)),ISNUMBER(FIND("chloroplast",C964)),ISNUMBER(FIND("chlorophyll",C964)),ISNUMBER(FIND("seedling",C964)),ISNUMBER(FIND("canola",C964)),ISNUMBER(FIND("shoot",C964)),ISNUMBER(FIND("photosynthes",C964)),ISNUMBER(FIND(" leaves ",C964)),,ISNUMBER(FIND("agriculture",C964)),ISNUMBER(FIND(" crops ",C964)))</f>
        <v>0</v>
      </c>
      <c r="AF964" t="b">
        <f>OR(ISNUMBER(FIND("bacteria",C964)),ISNUMBER(FIND("Bacteria",C964)),ISNUMBER(FIND("Bacterium",C964)),ISNUMBER(FIND("bacterium",C964)),ISNUMBER(FIND(" coli ",C964)))</f>
        <v>0</v>
      </c>
      <c r="AG964" t="b">
        <f>OR(ISNUMBER(FIND("fungi",C964)),ISNUMBER(FIND("Fungi",C964)),ISNUMBER(FIND("fungus",C964)),ISNUMBER(FIND("Fungus",C964)),ISNUMBER(FIND("mushroom",C964)),ISNUMBER(FIND("Mushroom",C964)),ISNUMBER(FIND(" mold ",C964)))</f>
        <v>0</v>
      </c>
      <c r="AH964" t="b">
        <f>OR(ISNUMBER(FIND("Pig ",C964)),ISNUMBER(FIND("pig ",C964)),ISNUMBER(FIND("Pigs ",C964)),ISNUMBER(FIND("pigs ",C964)))</f>
        <v>0</v>
      </c>
      <c r="AI964" t="b">
        <f>OR(ISNUMBER(FIND(" C. elegans",C964)),ISNUMBER(FIND("Caenorhabditis elegans",C964)),ISNUMBER(FIND("earthworms",C964)),ISNUMBER(FIND(" Ficopomatus enigmaticus",C964)),ISNUMBER(FIND("larva",C964)),ISNUMBER(FIND("Lumbriculus variegatus",C964)),ISNUMBER(FIND("nematode",C964)))</f>
        <v>0</v>
      </c>
      <c r="AJ964" t="b">
        <f>NOT(OR(AA964,AB964,AC964,AD964,AE964,AF964,AG964,AH964,AI964))</f>
        <v>0</v>
      </c>
      <c r="AL964" t="b">
        <f>OR(AA964,AB964,AD964,AE964,AF964,AG964,AH964,AI964)</f>
        <v>1</v>
      </c>
      <c r="AM964" t="b">
        <f>IF(Table1[[#This Row],[In vivo?]],IF(Table1[[#This Row],[Cell]],FALSE,TRUE),FALSE)</f>
        <v>1</v>
      </c>
      <c r="AN964" t="b">
        <f>AND(AC964,AL964)</f>
        <v>0</v>
      </c>
      <c r="AO964" t="b">
        <f>IF(Table1[[#This Row],[Cell]],IF(Table1[[#This Row],[In vivo?]],FALSE,TRUE),FALSE)</f>
        <v>0</v>
      </c>
      <c r="AP964" t="b">
        <f>NOT(OR(Table1[[#This Row],[In vivo?]],Table1[[#This Row],[Only in Cell]]))</f>
        <v>0</v>
      </c>
      <c r="AQ964" t="b">
        <f>IF(OR(Table1[[#This Row],[Rodents]],Table1[[#This Row],[Human]],Table1[[#This Row],[Pig]]),OR(ISNUMBER(FIND("pulmonary",C964)),ISNUMBER(FIND("lung",C964))),"NA")</f>
        <v>1</v>
      </c>
      <c r="AR964" t="b">
        <f>IF(OR(Table1[[#This Row],[Rodents]],Table1[[#This Row],[Human]],Table1[[#This Row],[Pig]]),OR(ISNUMBER(FIND("skin",C964)),ISNUMBER(FIND("dermal",C964))),"NA")</f>
        <v>0</v>
      </c>
      <c r="AS964" t="b">
        <f>IF(OR(Table1[[#This Row],[Rodents]],Table1[[#This Row],[Human]],Table1[[#This Row],[Pig]]),OR(ISNUMBER(FIND("liver",C964)),ISNUMBER(FIND("hepat",C964))),"NA")</f>
        <v>0</v>
      </c>
      <c r="AT964" t="b">
        <f>IF(OR(Table1[[#This Row],[Rodents]],Table1[[#This Row],[Human]],Table1[[#This Row],[Pig]]),OR(ISNUMBER(FIND("kidney",C964)),ISNUMBER(FIND("neph",C964))),"NA")</f>
        <v>0</v>
      </c>
      <c r="AU964" t="b">
        <f>IF(OR(Table1[[#This Row],[Rodents]],Table1[[#This Row],[Human]],Table1[[#This Row],[Pig]]),OR(ISNUMBER(FIND("brain",C964)),ISNUMBER(FIND("neur",C964)),ISNUMBER(FIND("nerv",C964))),"NA")</f>
        <v>0</v>
      </c>
      <c r="AV964" t="b">
        <f>IF(OR(Table1[[#This Row],[Rodents]],Table1[[#This Row],[Human]],Table1[[#This Row],[Pig]]),OR(ISNUMBER(FIND("heart",C964)),ISNUMBER(FIND("cardi",C964))),"NA")</f>
        <v>0</v>
      </c>
      <c r="AW964" t="b">
        <f>IF(OR(Table1[[#This Row],[Rodents]],Table1[[#This Row],[Human]],Table1[[#This Row],[Pig]]),OR(ISNUMBER(FIND("gastro",C964)),ISNUMBER(FIND("intesti",C964)),ISNUMBER(FIND("stomach",C964))),"NA")</f>
        <v>0</v>
      </c>
      <c r="AX964" t="b">
        <f>IF(OR(Table1[[#This Row],[Rodents]],Table1[[#This Row],[Human]],Table1[[#This Row],[Pig]]),NOT(OR(AQ964,AR964,AS964,AT964,AU964,AV964,AW964)),"NA")</f>
        <v>0</v>
      </c>
      <c r="AY964" t="b">
        <f>OR(ISNUMBER(FIND("SWCNT",C964)),ISNUMBER(FIND("SWNT",C964)),ISNUMBER(FIND("single-wall",C964)),ISNUMBER(FIND("single wall",C964)),ISNUMBER(FIND("Single wall",C964)),ISNUMBER(FIND("Single-wall",C964)),ISNUMBER(FIND("SWCNT",B964)),ISNUMBER(FIND("SWNT",B964)),ISNUMBER(FIND("single-wall",B964)),ISNUMBER(FIND("single wall",B964)),ISNUMBER(FIND("Single-wall",B964)),ISNUMBER(FIND("Single wall",B964)))</f>
        <v>0</v>
      </c>
      <c r="AZ964" t="b">
        <f>OR(ISNUMBER(FIND("MWCNT",C964)),ISNUMBER(FIND("MWNT",C964)),ISNUMBER(FIND("multi-wall",C964)),ISNUMBER(FIND("multi wall",C964)),ISNUMBER(FIND("multiwall",C964)),ISNUMBER(FIND("Multi-wall",C964)),ISNUMBER(FIND("Multi wall",C964)),ISNUMBER(FIND("Multiwall",C964)),ISNUMBER(FIND("MWCNT",B964)),ISNUMBER(FIND("MWNT",B964)),ISNUMBER(FIND("multi-wall",B964)),ISNUMBER(FIND("multi wall",B964)),ISNUMBER(FIND("multiwall",B964)),ISNUMBER(FIND("Multi-wall",B964)),ISNUMBER(FIND("Multi wall",B964)),ISNUMBER(FIND("Multiwall",B964)),ISNUMBER(FIND("Double-wall",B964)),ISNUMBER(FIND("Double wall",B964)),ISNUMBER(FIND("Doublewall",B964)),ISNUMBER(FIND("double-wall",B964)),ISNUMBER(FIND("double wall",B964)),ISNUMBER(FIND("doublewall",B964)))</f>
        <v>1</v>
      </c>
      <c r="BA964" t="b">
        <f>AND(Table1[[#This Row],[SWCNT]],Table1[[#This Row],[MWCNT]])</f>
        <v>0</v>
      </c>
      <c r="BB964" t="b">
        <f>IF(Table1[[#This Row],[SWCNT]]=TRUE,FALSE,IF(Table1[[#This Row],[MWCNT]]=TRUE,FALSE,TRUE))</f>
        <v>0</v>
      </c>
      <c r="BC964" s="18"/>
    </row>
    <row r="965" spans="1:55" ht="296">
      <c r="A965" t="s">
        <v>1086</v>
      </c>
      <c r="B965" s="2" t="s">
        <v>1088</v>
      </c>
      <c r="C965" s="16" t="s">
        <v>1090</v>
      </c>
      <c r="D965" s="17" t="s">
        <v>38</v>
      </c>
      <c r="E965" s="2">
        <v>2020</v>
      </c>
      <c r="F965" t="b">
        <f>OR(ISNUMBER(FIND("cytotoxic",C965)),ISNUMBER(FIND("Cytotoxic",C965)),ISNUMBER(FIND("cellular toxicity",C965)),ISNUMBER(FIND("cell death",C965)),ISNUMBER(FIND("viable",C965)),ISNUMBER(FIND("phytotoxic",C965)),ISNUMBER(FIND("acute toxicity",C965)),ISNUMBER(FIND("MTT",C965)),ISNUMBER(FIND("survival",C965)),ISNUMBER(FIND("prolifer",C965)),ISNUMBER(FIND("apoptosis",C965)),ISNUMBER(FIND("neurotoxic",C965)),ISNUMBER(FIND("  lysis ",C965)),ISNUMBER(FIND("necrosis",C965)),ISNUMBER(FIND("cellular death",C965))*3,ISNUMBER(FIND("LDH",C965)),ISNUMBER(FIND("Acute toxicity",C965)))</f>
        <v>0</v>
      </c>
      <c r="G965" t="b">
        <f>OR(ISNUMBER(FIND("genotoxic",C965)),ISNUMBER(FIND("genotoxicity",C965)),ISNUMBER(FIND("DNA damage",C965)),ISNUMBER(FIND("DNA",C965)),ISNUMBER(FIND("RNA",C965)),ISNUMBER(FIND("mesothelioma",C965)),ISNUMBER(FIND("carcino",C965)),ISNUMBER(FIND("mutagen",C965)),ISNUMBER(FIND("genetic",C965)))</f>
        <v>1</v>
      </c>
      <c r="H965" t="b">
        <f>OR(ISNUMBER(FIND("inflammatory",C965)),ISNUMBER(FIND("inflamm",C965)))</f>
        <v>0</v>
      </c>
      <c r="I965" t="b">
        <f>OR(ISNUMBER(FIND("immune",C965)),ISNUMBER(FIND("immunological",C965)),ISNUMBER(FIND("interleuk",C965)),ISNUMBER(FIND("platelet activation",C965)),ISNUMBER(FIND("monocyte",C965)),ISNUMBER(FIND("leukocyte",C965)),ISNUMBER(FIND("cytokine",C965)),ISNUMBER(FIND("CD4",C965)),ISNUMBER(FIND("CD8",C965)),ISNUMBER(FIND("T-cell",C965)))</f>
        <v>0</v>
      </c>
      <c r="J965" t="b">
        <f>OR(ISNUMBER(FIND("reactive oxygen",C965)),ISNUMBER(FIND("ROS",C965)),ISNUMBER(FIND("free radical",C965)),ISNUMBER(FIND("oxidative stress",C965)),ISNUMBER(FIND("peroxid",C965)),ISNUMBER(FIND("oxidative",C965)),ISNUMBER(FIND("antioxid",C965)))</f>
        <v>0</v>
      </c>
      <c r="K965" t="b">
        <f>OR(ISNUMBER(FIND("autophag",C965)))</f>
        <v>0</v>
      </c>
      <c r="L965" t="b">
        <f>OR(ISNUMBER(FIND("morpholog",C965)))</f>
        <v>0</v>
      </c>
      <c r="M965" t="b">
        <f>OR(ISNUMBER(FIND("fibrosis",C965)),ISNUMBER(FIND("Fibrosis",C965)),ISNUMBER(FIND("fibrot",C965)))</f>
        <v>0</v>
      </c>
      <c r="N965" t="b">
        <f>OR(ISNUMBER(FIND("offspring",C965)),ISNUMBER(FIND("Parental",C965)),ISNUMBER(FIND("parental",C965)),ISNUMBER(FIND("germline",C965)),ISNUMBER(FIND("reproduc",C965)),ISNUMBER(FIND("embryo",C965)))</f>
        <v>0</v>
      </c>
      <c r="O965" t="b">
        <f>OR(ISNUMBER(FIND("metabol",C965)),ISNUMBER(FIND("Metabol",C965)),ISNUMBER(FIND("digest",C965)),ISNUMBER(FIND("mitochon",C965)))</f>
        <v>0</v>
      </c>
      <c r="P965" t="b">
        <f>OR(ISNUMBER(FIND("ecotox",C965)),ISNUMBER(FIND("Ecotox",B965)),ISNUMBER(FIND("ecotox",B965)),ISNUMBER(FIND("Ecotox",C965)))</f>
        <v>0</v>
      </c>
      <c r="Q965" t="b">
        <f>OR(ISNUMBER(FIND("Bioaccum",C965)),ISNUMBER(FIND("bioaccum",C965)),ISNUMBER(FIND("accum",C965)))</f>
        <v>0</v>
      </c>
      <c r="R965" t="b">
        <f>OR(ISNUMBER(FIND("Occupation",C965)),ISNUMBER(FIND("occupation",C965)),ISNUMBER(FIND("worker",C965)),ISNUMBER(FIND("workforce",C965)))</f>
        <v>0</v>
      </c>
      <c r="S965" t="b">
        <f>NOT(OR(F965,G965,H965,I965,J965,K965,L965,M965,N965,O965,P965,Q965,R965))</f>
        <v>0</v>
      </c>
      <c r="U965" t="b">
        <f>OR(Table1[[#This Row],[Inflammation]],Table1[[#This Row],[Immune]])</f>
        <v>0</v>
      </c>
      <c r="V965" t="str">
        <f>IF(OR(Table1[[#This Row],[Rodents]],Table1[[#This Row],[Human]],Table1[[#This Row],[Pig]]),OR(ISNUMBER(FIND("intratrach",C965)),ISNUMBER(FIND("nasal ",C965)),ISNUMBER(FIND("instill",C965))),"NA")</f>
        <v>NA</v>
      </c>
      <c r="W965" t="str">
        <f>IF(OR(Table1[[#This Row],[Rodents]],Table1[[#This Row],[Human]],Table1[[#This Row],[Pig]]),OR(ISNUMBER(FIND("dermal",C965)),ISNUMBER(FIND("skin ",C965))),"NA")</f>
        <v>NA</v>
      </c>
      <c r="X965" t="str">
        <f>IF(OR(Table1[[#This Row],[Rodents]],Table1[[#This Row],[Human]],Table1[[#This Row],[Pig]]),OR(ISNUMBER(FIND("injected",C965)),ISNUMBER(FIND("periton",C965)),ISNUMBER(FIND("intrascrot",C965))),"NA")</f>
        <v>NA</v>
      </c>
      <c r="Y965" t="str">
        <f>IF(OR(Table1[[#This Row],[Rodents]],Table1[[#This Row],[Human]],Table1[[#This Row],[Pig]]),NOT(OR(Table1[[#This Row],[Inhaled/Intratracheal/intranasal]],Table1[[#This Row],[Dermal]],Table1[[#This Row],[Injected]])),"NA")</f>
        <v>NA</v>
      </c>
      <c r="AA965" t="b">
        <f>OR(ISNUMBER(FIND("fish ",C965)),ISNUMBER(FIND("Fish ",C965)),ISNUMBER(FIND("aquatic",C965)),ISNUMBER(FIND("daphnids",C965)),ISNUMBER(FIND("Carcinus maenas",C965)),ISNUMBER(FIND("Daphnia",C965)),ISNUMBER(FIND("Ruditapes philippinarum",C965)),ISNUMBER(FIND("daphnia",C965)),ISNUMBER(FIND("marine",C965)),ISNUMBER(FIND("mussel",C965)),ISNUMBER(FIND("algae",C965)),ISNUMBER(FIND("Donax faba",C965)),ISNUMBER(FIND("estuarine",C965)),ISNUMBER(FIND("snail",C965)),ISNUMBER(FIND("Prorocentrum donghaiense",C965)) )</f>
        <v>1</v>
      </c>
      <c r="AB965" t="b">
        <f>OR(ISNUMBER(FIND(" rat ",C965)),ISNUMBER(FIND(" rats ",C965)),ISNUMBER(FIND(" Rats ",C965)),ISNUMBER(FIND(" Rat ",C965)),ISNUMBER(FIND(" rat.",C965)),ISNUMBER(FIND(" rats.",C965)),ISNUMBER(FIND("mouse",C965)),ISNUMBER(FIND("mice",C965)), ISNUMBER(FIND(" Mice",C965)))</f>
        <v>0</v>
      </c>
      <c r="AC965" t="b">
        <f>OR(ISNUMBER(FIND(" cell ",C965)),ISNUMBER(FIND("fibroblast",C965)),ISNUMBER(FIND("macrophage",C965)),ISNUMBER(FIND("epithelial",C965)),ISNUMBER(FIND("endothelial",C965)),ISNUMBER(FIND("neuron",C965)),ISNUMBER(FIND(" cells ",C965)),ISNUMBER(FIND("RBC",C965)),ISNUMBER(FIND("mitochond",C965)),ISNUMBER(FIND("adipocyte",C965)),ISNUMBER(FIND("osteo",C965)),ISNUMBER(FIND("keratin",C965)),ISNUMBER(FIND(" cell's ",C965)),ISNUMBER(FIND("eukary",C965)),ISNUMBER(FIND("sperm",C965)))</f>
        <v>0</v>
      </c>
      <c r="AD965" t="b">
        <f>OR(ISNUMBER(FIND("human",B965)),ISNUMBER(FIND("workers",B965)),ISNUMBER(FIND("workforces",B965)),ISNUMBER(FIND("occupational",B965)),ISNUMBER(FIND("Case report",B965)),ISNUMBER(FIND("Workplaces",B965)),ISNUMBER(FIND("worker",B965)))</f>
        <v>0</v>
      </c>
      <c r="AE965" t="b">
        <f>OR(ISNUMBER(FIND(" plant ",C965)),ISNUMBER(FIND("Plant ",C965)),ISNUMBER(FIND("tomato",C965)),ISNUMBER(FIND("plants",C965)),ISNUMBER(FIND("Plants",C965)),ISNUMBER(FIND("algae",C965)),ISNUMBER(FIND("lettuce",C965)),ISNUMBER(FIND("green gram sprouts ",C965)),ISNUMBER(FIND("Cucurbita pepo",C965)),ISNUMBER(FIND("bean ",C965)),ISNUMBER(FIND("chloroplast",C965)),ISNUMBER(FIND("chlorophyll",C965)),ISNUMBER(FIND("seedling",C965)),ISNUMBER(FIND("canola",C965)),ISNUMBER(FIND("shoot",C965)),ISNUMBER(FIND("photosynthes",C965)),ISNUMBER(FIND(" leaves ",C965)),,ISNUMBER(FIND("agriculture",C965)),ISNUMBER(FIND(" crops ",C965)))</f>
        <v>0</v>
      </c>
      <c r="AF965" t="b">
        <f>OR(ISNUMBER(FIND("bacteria",C965)),ISNUMBER(FIND("Bacteria",C965)),ISNUMBER(FIND("Bacterium",C965)),ISNUMBER(FIND("bacterium",C965)),ISNUMBER(FIND(" coli ",C965)))</f>
        <v>1</v>
      </c>
      <c r="AG965" t="b">
        <f>OR(ISNUMBER(FIND("fungi",C965)),ISNUMBER(FIND("Fungi",C965)),ISNUMBER(FIND("fungus",C965)),ISNUMBER(FIND("Fungus",C965)),ISNUMBER(FIND("mushroom",C965)),ISNUMBER(FIND("Mushroom",C965)),ISNUMBER(FIND(" mold ",C965)))</f>
        <v>0</v>
      </c>
      <c r="AH965" t="b">
        <f>OR(ISNUMBER(FIND("Pig ",C965)),ISNUMBER(FIND("pig ",C965)),ISNUMBER(FIND("Pigs ",C965)),ISNUMBER(FIND("pigs ",C965)))</f>
        <v>0</v>
      </c>
      <c r="AI965" t="b">
        <f>OR(ISNUMBER(FIND(" C. elegans",C965)),ISNUMBER(FIND("Caenorhabditis elegans",C965)),ISNUMBER(FIND("earthworms",C965)),ISNUMBER(FIND(" Ficopomatus enigmaticus",C965)),ISNUMBER(FIND("larva",C965)),ISNUMBER(FIND("Lumbriculus variegatus",C965)),ISNUMBER(FIND("nematode",C965)))</f>
        <v>0</v>
      </c>
      <c r="AJ965" t="b">
        <f>NOT(OR(AA965,AB965,AC965,AD965,AE965,AF965,AG965,AH965,AI965))</f>
        <v>0</v>
      </c>
      <c r="AL965" t="b">
        <f>OR(AA965,AB965,AD965,AE965,AF965,AG965,AH965,AI965)</f>
        <v>1</v>
      </c>
      <c r="AM965" t="b">
        <f>IF(Table1[[#This Row],[In vivo?]],IF(Table1[[#This Row],[Cell]],FALSE,TRUE),FALSE)</f>
        <v>1</v>
      </c>
      <c r="AN965" t="b">
        <f>AND(AC965,AL965)</f>
        <v>0</v>
      </c>
      <c r="AO965" t="b">
        <f>IF(Table1[[#This Row],[Cell]],IF(Table1[[#This Row],[In vivo?]],FALSE,TRUE),FALSE)</f>
        <v>0</v>
      </c>
      <c r="AP965" t="b">
        <f>NOT(OR(Table1[[#This Row],[In vivo?]],Table1[[#This Row],[Only in Cell]]))</f>
        <v>0</v>
      </c>
      <c r="AQ965" t="str">
        <f>IF(OR(Table1[[#This Row],[Rodents]],Table1[[#This Row],[Human]],Table1[[#This Row],[Pig]]),OR(ISNUMBER(FIND("pulmonary",C965)),ISNUMBER(FIND("lung",C965))),"NA")</f>
        <v>NA</v>
      </c>
      <c r="AR965" t="str">
        <f>IF(OR(Table1[[#This Row],[Rodents]],Table1[[#This Row],[Human]],Table1[[#This Row],[Pig]]),OR(ISNUMBER(FIND("skin",C965)),ISNUMBER(FIND("dermal",C965))),"NA")</f>
        <v>NA</v>
      </c>
      <c r="AS965" t="str">
        <f>IF(OR(Table1[[#This Row],[Rodents]],Table1[[#This Row],[Human]],Table1[[#This Row],[Pig]]),OR(ISNUMBER(FIND("liver",C965)),ISNUMBER(FIND("hepat",C965))),"NA")</f>
        <v>NA</v>
      </c>
      <c r="AT965" t="str">
        <f>IF(OR(Table1[[#This Row],[Rodents]],Table1[[#This Row],[Human]],Table1[[#This Row],[Pig]]),OR(ISNUMBER(FIND("kidney",C965)),ISNUMBER(FIND("neph",C965))),"NA")</f>
        <v>NA</v>
      </c>
      <c r="AU965" t="str">
        <f>IF(OR(Table1[[#This Row],[Rodents]],Table1[[#This Row],[Human]],Table1[[#This Row],[Pig]]),OR(ISNUMBER(FIND("brain",C965)),ISNUMBER(FIND("neur",C965)),ISNUMBER(FIND("nerv",C965))),"NA")</f>
        <v>NA</v>
      </c>
      <c r="AV965" t="str">
        <f>IF(OR(Table1[[#This Row],[Rodents]],Table1[[#This Row],[Human]],Table1[[#This Row],[Pig]]),OR(ISNUMBER(FIND("heart",C965)),ISNUMBER(FIND("cardi",C965))),"NA")</f>
        <v>NA</v>
      </c>
      <c r="AW965" t="str">
        <f>IF(OR(Table1[[#This Row],[Rodents]],Table1[[#This Row],[Human]],Table1[[#This Row],[Pig]]),OR(ISNUMBER(FIND("gastro",C965)),ISNUMBER(FIND("intesti",C965)),ISNUMBER(FIND("stomach",C965))),"NA")</f>
        <v>NA</v>
      </c>
      <c r="AX965" t="str">
        <f>IF(OR(Table1[[#This Row],[Rodents]],Table1[[#This Row],[Human]],Table1[[#This Row],[Pig]]),NOT(OR(AQ965,AR965,AS965,AT965,AU965,AV965,AW965)),"NA")</f>
        <v>NA</v>
      </c>
      <c r="AY965" t="b">
        <f>OR(ISNUMBER(FIND("SWCNT",C965)),ISNUMBER(FIND("SWNT",C965)),ISNUMBER(FIND("single-wall",C965)),ISNUMBER(FIND("single wall",C965)),ISNUMBER(FIND("Single wall",C965)),ISNUMBER(FIND("Single-wall",C965)),ISNUMBER(FIND("SWCNT",B965)),ISNUMBER(FIND("SWNT",B965)),ISNUMBER(FIND("single-wall",B965)),ISNUMBER(FIND("single wall",B965)),ISNUMBER(FIND("Single-wall",B965)),ISNUMBER(FIND("Single wall",B965)))</f>
        <v>0</v>
      </c>
      <c r="AZ965" t="b">
        <f>OR(ISNUMBER(FIND("MWCNT",C965)),ISNUMBER(FIND("MWNT",C965)),ISNUMBER(FIND("multi-wall",C965)),ISNUMBER(FIND("multi wall",C965)),ISNUMBER(FIND("multiwall",C965)),ISNUMBER(FIND("Multi-wall",C965)),ISNUMBER(FIND("Multi wall",C965)),ISNUMBER(FIND("Multiwall",C965)),ISNUMBER(FIND("MWCNT",B965)),ISNUMBER(FIND("MWNT",B965)),ISNUMBER(FIND("multi-wall",B965)),ISNUMBER(FIND("multi wall",B965)),ISNUMBER(FIND("multiwall",B965)),ISNUMBER(FIND("Multi-wall",B965)),ISNUMBER(FIND("Multi wall",B965)),ISNUMBER(FIND("Multiwall",B965)),ISNUMBER(FIND("Double-wall",B965)),ISNUMBER(FIND("Double wall",B965)),ISNUMBER(FIND("Doublewall",B965)),ISNUMBER(FIND("double-wall",B965)),ISNUMBER(FIND("double wall",B965)),ISNUMBER(FIND("doublewall",B965)))</f>
        <v>1</v>
      </c>
      <c r="BA965" t="b">
        <f>AND(Table1[[#This Row],[SWCNT]],Table1[[#This Row],[MWCNT]])</f>
        <v>0</v>
      </c>
      <c r="BB965" t="b">
        <f>IF(Table1[[#This Row],[SWCNT]]=TRUE,FALSE,IF(Table1[[#This Row],[MWCNT]]=TRUE,FALSE,TRUE))</f>
        <v>0</v>
      </c>
      <c r="BC965" s="18"/>
    </row>
    <row r="966" spans="1:55" ht="203.5">
      <c r="A966" t="s">
        <v>1129</v>
      </c>
      <c r="B966" s="2" t="s">
        <v>1131</v>
      </c>
      <c r="C966" s="16" t="s">
        <v>1133</v>
      </c>
      <c r="D966" s="17" t="s">
        <v>1135</v>
      </c>
      <c r="E966" s="2">
        <v>2020</v>
      </c>
      <c r="F966" t="b">
        <f>OR(ISNUMBER(FIND("cytotoxic",C966)),ISNUMBER(FIND("Cytotoxic",C966)),ISNUMBER(FIND("cellular toxicity",C966)),ISNUMBER(FIND("cell death",C966)),ISNUMBER(FIND("viable",C966)),ISNUMBER(FIND("phytotoxic",C966)),ISNUMBER(FIND("acute toxicity",C966)),ISNUMBER(FIND("MTT",C966)),ISNUMBER(FIND("survival",C966)),ISNUMBER(FIND("prolifer",C966)),ISNUMBER(FIND("apoptosis",C966)),ISNUMBER(FIND("neurotoxic",C966)),ISNUMBER(FIND("  lysis ",C966)),ISNUMBER(FIND("necrosis",C966)),ISNUMBER(FIND("cellular death",C966))*3,ISNUMBER(FIND("LDH",C966)),ISNUMBER(FIND("Acute toxicity",C966)))</f>
        <v>0</v>
      </c>
      <c r="G966" t="b">
        <f>OR(ISNUMBER(FIND("genotoxic",C966)),ISNUMBER(FIND("genotoxicity",C966)),ISNUMBER(FIND("DNA damage",C966)),ISNUMBER(FIND("DNA",C966)),ISNUMBER(FIND("RNA",C966)),ISNUMBER(FIND("mesothelioma",C966)),ISNUMBER(FIND("carcino",C966)),ISNUMBER(FIND("mutagen",C966)),ISNUMBER(FIND("genetic",C966)))</f>
        <v>0</v>
      </c>
      <c r="H966" t="b">
        <f>OR(ISNUMBER(FIND("inflammatory",C966)),ISNUMBER(FIND("inflamm",C966)))</f>
        <v>0</v>
      </c>
      <c r="I966" t="b">
        <f>OR(ISNUMBER(FIND("immune",C966)),ISNUMBER(FIND("immunological",C966)),ISNUMBER(FIND("interleuk",C966)),ISNUMBER(FIND("platelet activation",C966)),ISNUMBER(FIND("monocyte",C966)),ISNUMBER(FIND("leukocyte",C966)),ISNUMBER(FIND("cytokine",C966)),ISNUMBER(FIND("CD4",C966)),ISNUMBER(FIND("CD8",C966)),ISNUMBER(FIND("T-cell",C966)))</f>
        <v>0</v>
      </c>
      <c r="J966" t="b">
        <f>OR(ISNUMBER(FIND("reactive oxygen",C966)),ISNUMBER(FIND("ROS",C966)),ISNUMBER(FIND("free radical",C966)),ISNUMBER(FIND("oxidative stress",C966)),ISNUMBER(FIND("peroxid",C966)),ISNUMBER(FIND("oxidative",C966)),ISNUMBER(FIND("antioxid",C966)))</f>
        <v>0</v>
      </c>
      <c r="K966" t="b">
        <f>OR(ISNUMBER(FIND("autophag",C966)))</f>
        <v>0</v>
      </c>
      <c r="L966" t="b">
        <f>OR(ISNUMBER(FIND("morpholog",C966)))</f>
        <v>0</v>
      </c>
      <c r="M966" t="b">
        <f>OR(ISNUMBER(FIND("fibrosis",C966)),ISNUMBER(FIND("Fibrosis",C966)),ISNUMBER(FIND("fibrot",C966)))</f>
        <v>0</v>
      </c>
      <c r="N966" t="b">
        <f>OR(ISNUMBER(FIND("offspring",C966)),ISNUMBER(FIND("Parental",C966)),ISNUMBER(FIND("parental",C966)),ISNUMBER(FIND("germline",C966)),ISNUMBER(FIND("reproduc",C966)),ISNUMBER(FIND("embryo",C966)))</f>
        <v>0</v>
      </c>
      <c r="O966" t="b">
        <f>OR(ISNUMBER(FIND("metabol",C966)),ISNUMBER(FIND("Metabol",C966)),ISNUMBER(FIND("digest",C966)),ISNUMBER(FIND("mitochon",C966)))</f>
        <v>0</v>
      </c>
      <c r="P966" t="b">
        <f>OR(ISNUMBER(FIND("ecotox",C966)),ISNUMBER(FIND("Ecotox",B966)),ISNUMBER(FIND("ecotox",B966)),ISNUMBER(FIND("Ecotox",C966)))</f>
        <v>0</v>
      </c>
      <c r="Q966" t="b">
        <f>OR(ISNUMBER(FIND("Bioaccum",C966)),ISNUMBER(FIND("bioaccum",C966)),ISNUMBER(FIND("accum",C966)))</f>
        <v>1</v>
      </c>
      <c r="R966" t="b">
        <f>OR(ISNUMBER(FIND("Occupation",C966)),ISNUMBER(FIND("occupation",C966)),ISNUMBER(FIND("worker",C966)),ISNUMBER(FIND("workforce",C966)))</f>
        <v>0</v>
      </c>
      <c r="S966" t="b">
        <f>NOT(OR(F966,G966,H966,I966,J966,K966,L966,M966,N966,O966,P966,Q966,R966))</f>
        <v>0</v>
      </c>
      <c r="U966" t="b">
        <f>OR(Table1[[#This Row],[Inflammation]],Table1[[#This Row],[Immune]])</f>
        <v>0</v>
      </c>
      <c r="V966" t="b">
        <f>IF(OR(Table1[[#This Row],[Rodents]],Table1[[#This Row],[Human]],Table1[[#This Row],[Pig]]),OR(ISNUMBER(FIND("intratrach",C966)),ISNUMBER(FIND("nasal ",C966)),ISNUMBER(FIND("instill",C966))),"NA")</f>
        <v>0</v>
      </c>
      <c r="W966" t="b">
        <f>IF(OR(Table1[[#This Row],[Rodents]],Table1[[#This Row],[Human]],Table1[[#This Row],[Pig]]),OR(ISNUMBER(FIND("dermal",C966)),ISNUMBER(FIND("skin ",C966))),"NA")</f>
        <v>0</v>
      </c>
      <c r="X966" t="b">
        <f>IF(OR(Table1[[#This Row],[Rodents]],Table1[[#This Row],[Human]],Table1[[#This Row],[Pig]]),OR(ISNUMBER(FIND("injected",C966)),ISNUMBER(FIND("periton",C966)),ISNUMBER(FIND("intrascrot",C966))),"NA")</f>
        <v>0</v>
      </c>
      <c r="Y966" t="b">
        <f>IF(OR(Table1[[#This Row],[Rodents]],Table1[[#This Row],[Human]],Table1[[#This Row],[Pig]]),NOT(OR(Table1[[#This Row],[Inhaled/Intratracheal/intranasal]],Table1[[#This Row],[Dermal]],Table1[[#This Row],[Injected]])),"NA")</f>
        <v>1</v>
      </c>
      <c r="AA966" t="b">
        <f>OR(ISNUMBER(FIND("fish ",C966)),ISNUMBER(FIND("Fish ",C966)),ISNUMBER(FIND("aquatic",C966)),ISNUMBER(FIND("daphnids",C966)),ISNUMBER(FIND("Carcinus maenas",C966)),ISNUMBER(FIND("Daphnia",C966)),ISNUMBER(FIND("Ruditapes philippinarum",C966)),ISNUMBER(FIND("daphnia",C966)),ISNUMBER(FIND("marine",C966)),ISNUMBER(FIND("mussel",C966)),ISNUMBER(FIND("algae",C966)),ISNUMBER(FIND("Donax faba",C966)),ISNUMBER(FIND("estuarine",C966)),ISNUMBER(FIND("snail",C966)),ISNUMBER(FIND("Prorocentrum donghaiense",C966)) )</f>
        <v>0</v>
      </c>
      <c r="AB966" t="b">
        <f>OR(ISNUMBER(FIND(" rat ",C966)),ISNUMBER(FIND(" rats ",C966)),ISNUMBER(FIND(" Rats ",C966)),ISNUMBER(FIND(" Rat ",C966)),ISNUMBER(FIND(" rat.",C966)),ISNUMBER(FIND(" rats.",C966)),ISNUMBER(FIND("mouse",C966)),ISNUMBER(FIND("mice",C966)), ISNUMBER(FIND(" Mice",C966)))</f>
        <v>1</v>
      </c>
      <c r="AC966" t="b">
        <f>OR(ISNUMBER(FIND(" cell ",C966)),ISNUMBER(FIND("fibroblast",C966)),ISNUMBER(FIND("macrophage",C966)),ISNUMBER(FIND("epithelial",C966)),ISNUMBER(FIND("endothelial",C966)),ISNUMBER(FIND("neuron",C966)),ISNUMBER(FIND(" cells ",C966)),ISNUMBER(FIND("RBC",C966)),ISNUMBER(FIND("mitochond",C966)),ISNUMBER(FIND("adipocyte",C966)),ISNUMBER(FIND("osteo",C966)),ISNUMBER(FIND("keratin",C966)),ISNUMBER(FIND(" cell's ",C966)),ISNUMBER(FIND("eukary",C966)),ISNUMBER(FIND("sperm",C966)))</f>
        <v>0</v>
      </c>
      <c r="AD966" t="b">
        <f>OR(ISNUMBER(FIND("human",B966)),ISNUMBER(FIND("workers",B966)),ISNUMBER(FIND("workforces",B966)),ISNUMBER(FIND("occupational",B966)),ISNUMBER(FIND("Case report",B966)),ISNUMBER(FIND("Workplaces",B966)),ISNUMBER(FIND("worker",B966)))</f>
        <v>0</v>
      </c>
      <c r="AE966" t="b">
        <f>OR(ISNUMBER(FIND(" plant ",C966)),ISNUMBER(FIND("Plant ",C966)),ISNUMBER(FIND("tomato",C966)),ISNUMBER(FIND("plants",C966)),ISNUMBER(FIND("Plants",C966)),ISNUMBER(FIND("algae",C966)),ISNUMBER(FIND("lettuce",C966)),ISNUMBER(FIND("green gram sprouts ",C966)),ISNUMBER(FIND("Cucurbita pepo",C966)),ISNUMBER(FIND("bean ",C966)),ISNUMBER(FIND("chloroplast",C966)),ISNUMBER(FIND("chlorophyll",C966)),ISNUMBER(FIND("seedling",C966)),ISNUMBER(FIND("canola",C966)),ISNUMBER(FIND("shoot",C966)),ISNUMBER(FIND("photosynthes",C966)),ISNUMBER(FIND(" leaves ",C966)),,ISNUMBER(FIND("agriculture",C966)),ISNUMBER(FIND(" crops ",C966)))</f>
        <v>0</v>
      </c>
      <c r="AF966" t="b">
        <f>OR(ISNUMBER(FIND("bacteria",C966)),ISNUMBER(FIND("Bacteria",C966)),ISNUMBER(FIND("Bacterium",C966)),ISNUMBER(FIND("bacterium",C966)),ISNUMBER(FIND(" coli ",C966)))</f>
        <v>0</v>
      </c>
      <c r="AG966" t="b">
        <f>OR(ISNUMBER(FIND("fungi",C966)),ISNUMBER(FIND("Fungi",C966)),ISNUMBER(FIND("fungus",C966)),ISNUMBER(FIND("Fungus",C966)),ISNUMBER(FIND("mushroom",C966)),ISNUMBER(FIND("Mushroom",C966)),ISNUMBER(FIND(" mold ",C966)))</f>
        <v>0</v>
      </c>
      <c r="AH966" t="b">
        <f>OR(ISNUMBER(FIND("Pig ",C966)),ISNUMBER(FIND("pig ",C966)),ISNUMBER(FIND("Pigs ",C966)),ISNUMBER(FIND("pigs ",C966)))</f>
        <v>0</v>
      </c>
      <c r="AI966" t="b">
        <f>OR(ISNUMBER(FIND(" C. elegans",C966)),ISNUMBER(FIND("Caenorhabditis elegans",C966)),ISNUMBER(FIND("earthworms",C966)),ISNUMBER(FIND(" Ficopomatus enigmaticus",C966)),ISNUMBER(FIND("larva",C966)),ISNUMBER(FIND("Lumbriculus variegatus",C966)),ISNUMBER(FIND("nematode",C966)))</f>
        <v>0</v>
      </c>
      <c r="AJ966" t="b">
        <f>NOT(OR(AA966,AB966,AC966,AD966,AE966,AF966,AG966,AH966,AI966))</f>
        <v>0</v>
      </c>
      <c r="AL966" t="b">
        <f>OR(AA966,AB966,AD966,AE966,AF966,AG966,AH966,AI966)</f>
        <v>1</v>
      </c>
      <c r="AM966" t="b">
        <f>IF(Table1[[#This Row],[In vivo?]],IF(Table1[[#This Row],[Cell]],FALSE,TRUE),FALSE)</f>
        <v>1</v>
      </c>
      <c r="AN966" t="b">
        <f>AND(AC966,AL966)</f>
        <v>0</v>
      </c>
      <c r="AO966" t="b">
        <f>IF(Table1[[#This Row],[Cell]],IF(Table1[[#This Row],[In vivo?]],FALSE,TRUE),FALSE)</f>
        <v>0</v>
      </c>
      <c r="AP966" t="b">
        <f>NOT(OR(Table1[[#This Row],[In vivo?]],Table1[[#This Row],[Only in Cell]]))</f>
        <v>0</v>
      </c>
      <c r="AQ966" t="b">
        <f>IF(OR(Table1[[#This Row],[Rodents]],Table1[[#This Row],[Human]],Table1[[#This Row],[Pig]]),OR(ISNUMBER(FIND("pulmonary",C966)),ISNUMBER(FIND("lung",C966))),"NA")</f>
        <v>1</v>
      </c>
      <c r="AR966" t="b">
        <f>IF(OR(Table1[[#This Row],[Rodents]],Table1[[#This Row],[Human]],Table1[[#This Row],[Pig]]),OR(ISNUMBER(FIND("skin",C966)),ISNUMBER(FIND("dermal",C966))),"NA")</f>
        <v>0</v>
      </c>
      <c r="AS966" t="b">
        <f>IF(OR(Table1[[#This Row],[Rodents]],Table1[[#This Row],[Human]],Table1[[#This Row],[Pig]]),OR(ISNUMBER(FIND("liver",C966)),ISNUMBER(FIND("hepat",C966))),"NA")</f>
        <v>0</v>
      </c>
      <c r="AT966" t="b">
        <f>IF(OR(Table1[[#This Row],[Rodents]],Table1[[#This Row],[Human]],Table1[[#This Row],[Pig]]),OR(ISNUMBER(FIND("kidney",C966)),ISNUMBER(FIND("neph",C966))),"NA")</f>
        <v>0</v>
      </c>
      <c r="AU966" t="b">
        <f>IF(OR(Table1[[#This Row],[Rodents]],Table1[[#This Row],[Human]],Table1[[#This Row],[Pig]]),OR(ISNUMBER(FIND("brain",C966)),ISNUMBER(FIND("neur",C966)),ISNUMBER(FIND("nerv",C966))),"NA")</f>
        <v>0</v>
      </c>
      <c r="AV966" t="b">
        <f>IF(OR(Table1[[#This Row],[Rodents]],Table1[[#This Row],[Human]],Table1[[#This Row],[Pig]]),OR(ISNUMBER(FIND("heart",C966)),ISNUMBER(FIND("cardi",C966))),"NA")</f>
        <v>0</v>
      </c>
      <c r="AW966" t="b">
        <f>IF(OR(Table1[[#This Row],[Rodents]],Table1[[#This Row],[Human]],Table1[[#This Row],[Pig]]),OR(ISNUMBER(FIND("gastro",C966)),ISNUMBER(FIND("intesti",C966)),ISNUMBER(FIND("stomach",C966))),"NA")</f>
        <v>0</v>
      </c>
      <c r="AX966" t="b">
        <f>IF(OR(Table1[[#This Row],[Rodents]],Table1[[#This Row],[Human]],Table1[[#This Row],[Pig]]),NOT(OR(AQ966,AR966,AS966,AT966,AU966,AV966,AW966)),"NA")</f>
        <v>0</v>
      </c>
      <c r="AY966" t="b">
        <f>OR(ISNUMBER(FIND("SWCNT",C966)),ISNUMBER(FIND("SWNT",C966)),ISNUMBER(FIND("single-wall",C966)),ISNUMBER(FIND("single wall",C966)),ISNUMBER(FIND("Single wall",C966)),ISNUMBER(FIND("Single-wall",C966)),ISNUMBER(FIND("SWCNT",B966)),ISNUMBER(FIND("SWNT",B966)),ISNUMBER(FIND("single-wall",B966)),ISNUMBER(FIND("single wall",B966)),ISNUMBER(FIND("Single-wall",B966)),ISNUMBER(FIND("Single wall",B966)))</f>
        <v>0</v>
      </c>
      <c r="AZ966" t="b">
        <f>OR(ISNUMBER(FIND("MWCNT",C966)),ISNUMBER(FIND("MWNT",C966)),ISNUMBER(FIND("multi-wall",C966)),ISNUMBER(FIND("multi wall",C966)),ISNUMBER(FIND("multiwall",C966)),ISNUMBER(FIND("Multi-wall",C966)),ISNUMBER(FIND("Multi wall",C966)),ISNUMBER(FIND("Multiwall",C966)),ISNUMBER(FIND("MWCNT",B966)),ISNUMBER(FIND("MWNT",B966)),ISNUMBER(FIND("multi-wall",B966)),ISNUMBER(FIND("multi wall",B966)),ISNUMBER(FIND("multiwall",B966)),ISNUMBER(FIND("Multi-wall",B966)),ISNUMBER(FIND("Multi wall",B966)),ISNUMBER(FIND("Multiwall",B966)),ISNUMBER(FIND("Double-wall",B966)),ISNUMBER(FIND("Double wall",B966)),ISNUMBER(FIND("Doublewall",B966)),ISNUMBER(FIND("double-wall",B966)),ISNUMBER(FIND("double wall",B966)),ISNUMBER(FIND("doublewall",B966)))</f>
        <v>1</v>
      </c>
      <c r="BA966" t="b">
        <f>AND(Table1[[#This Row],[SWCNT]],Table1[[#This Row],[MWCNT]])</f>
        <v>0</v>
      </c>
      <c r="BB966" t="b">
        <f>IF(Table1[[#This Row],[SWCNT]]=TRUE,FALSE,IF(Table1[[#This Row],[MWCNT]]=TRUE,FALSE,TRUE))</f>
        <v>0</v>
      </c>
      <c r="BC966" s="18"/>
    </row>
    <row r="967" spans="1:55" ht="185">
      <c r="A967" t="s">
        <v>1201</v>
      </c>
      <c r="B967" s="2" t="s">
        <v>1202</v>
      </c>
      <c r="C967" s="16" t="s">
        <v>1203</v>
      </c>
      <c r="D967" s="17" t="s">
        <v>1204</v>
      </c>
      <c r="E967" s="2">
        <v>2020</v>
      </c>
      <c r="F967" t="b">
        <f>OR(ISNUMBER(FIND("cytotoxic",C967)),ISNUMBER(FIND("Cytotoxic",C967)),ISNUMBER(FIND("cellular toxicity",C967)),ISNUMBER(FIND("cell death",C967)),ISNUMBER(FIND("viable",C967)),ISNUMBER(FIND("phytotoxic",C967)),ISNUMBER(FIND("acute toxicity",C967)),ISNUMBER(FIND("MTT",C967)),ISNUMBER(FIND("survival",C967)),ISNUMBER(FIND("prolifer",C967)),ISNUMBER(FIND("apoptosis",C967)),ISNUMBER(FIND("neurotoxic",C967)),ISNUMBER(FIND("  lysis ",C967)),ISNUMBER(FIND("necrosis",C967)),ISNUMBER(FIND("cellular death",C967))*3,ISNUMBER(FIND("LDH",C967)),ISNUMBER(FIND("Acute toxicity",C967)))</f>
        <v>1</v>
      </c>
      <c r="G967" t="b">
        <f>OR(ISNUMBER(FIND("genotoxic",C967)),ISNUMBER(FIND("genotoxicity",C967)),ISNUMBER(FIND("DNA damage",C967)),ISNUMBER(FIND("DNA",C967)),ISNUMBER(FIND("RNA",C967)),ISNUMBER(FIND("mesothelioma",C967)),ISNUMBER(FIND("carcino",C967)),ISNUMBER(FIND("mutagen",C967)),ISNUMBER(FIND("genetic",C967)))</f>
        <v>0</v>
      </c>
      <c r="H967" t="b">
        <f>OR(ISNUMBER(FIND("inflammatory",C967)),ISNUMBER(FIND("inflamm",C967)))</f>
        <v>0</v>
      </c>
      <c r="I967" t="b">
        <f>OR(ISNUMBER(FIND("immune",C967)),ISNUMBER(FIND("immunological",C967)),ISNUMBER(FIND("interleuk",C967)),ISNUMBER(FIND("platelet activation",C967)),ISNUMBER(FIND("monocyte",C967)),ISNUMBER(FIND("leukocyte",C967)),ISNUMBER(FIND("cytokine",C967)),ISNUMBER(FIND("CD4",C967)),ISNUMBER(FIND("CD8",C967)),ISNUMBER(FIND("T-cell",C967)))</f>
        <v>0</v>
      </c>
      <c r="J967" t="b">
        <f>OR(ISNUMBER(FIND("reactive oxygen",C967)),ISNUMBER(FIND("ROS",C967)),ISNUMBER(FIND("free radical",C967)),ISNUMBER(FIND("oxidative stress",C967)),ISNUMBER(FIND("peroxid",C967)),ISNUMBER(FIND("oxidative",C967)),ISNUMBER(FIND("antioxid",C967)))</f>
        <v>0</v>
      </c>
      <c r="K967" t="b">
        <f>OR(ISNUMBER(FIND("autophag",C967)))</f>
        <v>0</v>
      </c>
      <c r="L967" t="b">
        <f>OR(ISNUMBER(FIND("morpholog",C967)))</f>
        <v>0</v>
      </c>
      <c r="M967" t="b">
        <f>OR(ISNUMBER(FIND("fibrosis",C967)),ISNUMBER(FIND("Fibrosis",C967)),ISNUMBER(FIND("fibrot",C967)))</f>
        <v>0</v>
      </c>
      <c r="N967" t="b">
        <f>OR(ISNUMBER(FIND("offspring",C967)),ISNUMBER(FIND("Parental",C967)),ISNUMBER(FIND("parental",C967)),ISNUMBER(FIND("germline",C967)),ISNUMBER(FIND("reproduc",C967)),ISNUMBER(FIND("embryo",C967)))</f>
        <v>0</v>
      </c>
      <c r="O967" t="b">
        <f>OR(ISNUMBER(FIND("metabol",C967)),ISNUMBER(FIND("Metabol",C967)),ISNUMBER(FIND("digest",C967)),ISNUMBER(FIND("mitochon",C967)))</f>
        <v>0</v>
      </c>
      <c r="P967" t="b">
        <f>OR(ISNUMBER(FIND("ecotox",C967)),ISNUMBER(FIND("Ecotox",B967)),ISNUMBER(FIND("ecotox",B967)),ISNUMBER(FIND("Ecotox",C967)))</f>
        <v>0</v>
      </c>
      <c r="Q967" t="b">
        <f>OR(ISNUMBER(FIND("Bioaccum",C967)),ISNUMBER(FIND("bioaccum",C967)),ISNUMBER(FIND("accum",C967)))</f>
        <v>0</v>
      </c>
      <c r="R967" t="b">
        <f>OR(ISNUMBER(FIND("Occupation",C967)),ISNUMBER(FIND("occupation",C967)),ISNUMBER(FIND("worker",C967)),ISNUMBER(FIND("workforce",C967)))</f>
        <v>0</v>
      </c>
      <c r="S967" t="b">
        <f>NOT(OR(F967,G967,H967,I967,J967,K967,L967,M967,N967,O967,P967,Q967,R967))</f>
        <v>0</v>
      </c>
      <c r="U967" t="b">
        <f>OR(Table1[[#This Row],[Inflammation]],Table1[[#This Row],[Immune]])</f>
        <v>0</v>
      </c>
      <c r="V967" t="str">
        <f>IF(OR(Table1[[#This Row],[Rodents]],Table1[[#This Row],[Human]],Table1[[#This Row],[Pig]]),OR(ISNUMBER(FIND("intratrach",C967)),ISNUMBER(FIND("nasal ",C967)),ISNUMBER(FIND("instill",C967))),"NA")</f>
        <v>NA</v>
      </c>
      <c r="W967" t="str">
        <f>IF(OR(Table1[[#This Row],[Rodents]],Table1[[#This Row],[Human]],Table1[[#This Row],[Pig]]),OR(ISNUMBER(FIND("dermal",C967)),ISNUMBER(FIND("skin ",C967))),"NA")</f>
        <v>NA</v>
      </c>
      <c r="X967" t="str">
        <f>IF(OR(Table1[[#This Row],[Rodents]],Table1[[#This Row],[Human]],Table1[[#This Row],[Pig]]),OR(ISNUMBER(FIND("injected",C967)),ISNUMBER(FIND("periton",C967)),ISNUMBER(FIND("intrascrot",C967))),"NA")</f>
        <v>NA</v>
      </c>
      <c r="Y967" t="str">
        <f>IF(OR(Table1[[#This Row],[Rodents]],Table1[[#This Row],[Human]],Table1[[#This Row],[Pig]]),NOT(OR(Table1[[#This Row],[Inhaled/Intratracheal/intranasal]],Table1[[#This Row],[Dermal]],Table1[[#This Row],[Injected]])),"NA")</f>
        <v>NA</v>
      </c>
      <c r="AA967" t="b">
        <f>OR(ISNUMBER(FIND("fish ",C967)),ISNUMBER(FIND("Fish ",C967)),ISNUMBER(FIND("aquatic",C967)),ISNUMBER(FIND("daphnids",C967)),ISNUMBER(FIND("Carcinus maenas",C967)),ISNUMBER(FIND("Daphnia",C967)),ISNUMBER(FIND("Ruditapes philippinarum",C967)),ISNUMBER(FIND("daphnia",C967)),ISNUMBER(FIND("marine",C967)),ISNUMBER(FIND("mussel",C967)),ISNUMBER(FIND("algae",C967)),ISNUMBER(FIND("Donax faba",C967)),ISNUMBER(FIND("estuarine",C967)),ISNUMBER(FIND("snail",C967)),ISNUMBER(FIND("Prorocentrum donghaiense",C967)) )</f>
        <v>0</v>
      </c>
      <c r="AB967" t="b">
        <f>OR(ISNUMBER(FIND(" rat ",C967)),ISNUMBER(FIND(" rats ",C967)),ISNUMBER(FIND(" Rats ",C967)),ISNUMBER(FIND(" Rat ",C967)),ISNUMBER(FIND(" rat.",C967)),ISNUMBER(FIND(" rats.",C967)),ISNUMBER(FIND("mouse",C967)),ISNUMBER(FIND("mice",C967)), ISNUMBER(FIND(" Mice",C967)))</f>
        <v>0</v>
      </c>
      <c r="AC967" t="b">
        <f>OR(ISNUMBER(FIND(" cell ",C967)),ISNUMBER(FIND("fibroblast",C967)),ISNUMBER(FIND("macrophage",C967)),ISNUMBER(FIND("epithelial",C967)),ISNUMBER(FIND("endothelial",C967)),ISNUMBER(FIND("neuron",C967)),ISNUMBER(FIND(" cells ",C967)),ISNUMBER(FIND("RBC",C967)),ISNUMBER(FIND("mitochond",C967)),ISNUMBER(FIND("adipocyte",C967)),ISNUMBER(FIND("osteo",C967)),ISNUMBER(FIND("keratin",C967)),ISNUMBER(FIND(" cell's ",C967)),ISNUMBER(FIND("eukary",C967)),ISNUMBER(FIND("sperm",C967)))</f>
        <v>1</v>
      </c>
      <c r="AD967" t="b">
        <f>OR(ISNUMBER(FIND("human",B967)),ISNUMBER(FIND("workers",B967)),ISNUMBER(FIND("workforces",B967)),ISNUMBER(FIND("occupational",B967)),ISNUMBER(FIND("Case report",B967)),ISNUMBER(FIND("Workplaces",B967)),ISNUMBER(FIND("worker",B967)))</f>
        <v>0</v>
      </c>
      <c r="AE967" t="b">
        <f>OR(ISNUMBER(FIND(" plant ",C967)),ISNUMBER(FIND("Plant ",C967)),ISNUMBER(FIND("tomato",C967)),ISNUMBER(FIND("plants",C967)),ISNUMBER(FIND("Plants",C967)),ISNUMBER(FIND("algae",C967)),ISNUMBER(FIND("lettuce",C967)),ISNUMBER(FIND("green gram sprouts ",C967)),ISNUMBER(FIND("Cucurbita pepo",C967)),ISNUMBER(FIND("bean ",C967)),ISNUMBER(FIND("chloroplast",C967)),ISNUMBER(FIND("chlorophyll",C967)),ISNUMBER(FIND("seedling",C967)),ISNUMBER(FIND("canola",C967)),ISNUMBER(FIND("shoot",C967)),ISNUMBER(FIND("photosynthes",C967)),ISNUMBER(FIND(" leaves ",C967)),,ISNUMBER(FIND("agriculture",C967)),ISNUMBER(FIND(" crops ",C967)))</f>
        <v>0</v>
      </c>
      <c r="AF967" t="b">
        <f>OR(ISNUMBER(FIND("bacteria",C967)),ISNUMBER(FIND("Bacteria",C967)),ISNUMBER(FIND("Bacterium",C967)),ISNUMBER(FIND("bacterium",C967)),ISNUMBER(FIND(" coli ",C967)))</f>
        <v>0</v>
      </c>
      <c r="AG967" t="b">
        <f>OR(ISNUMBER(FIND("fungi",C967)),ISNUMBER(FIND("Fungi",C967)),ISNUMBER(FIND("fungus",C967)),ISNUMBER(FIND("Fungus",C967)),ISNUMBER(FIND("mushroom",C967)),ISNUMBER(FIND("Mushroom",C967)),ISNUMBER(FIND(" mold ",C967)))</f>
        <v>0</v>
      </c>
      <c r="AH967" t="b">
        <f>OR(ISNUMBER(FIND("Pig ",C967)),ISNUMBER(FIND("pig ",C967)),ISNUMBER(FIND("Pigs ",C967)),ISNUMBER(FIND("pigs ",C967)))</f>
        <v>0</v>
      </c>
      <c r="AI967" t="b">
        <f>OR(ISNUMBER(FIND(" C. elegans",C967)),ISNUMBER(FIND("Caenorhabditis elegans",C967)),ISNUMBER(FIND("earthworms",C967)),ISNUMBER(FIND(" Ficopomatus enigmaticus",C967)),ISNUMBER(FIND("larva",C967)),ISNUMBER(FIND("Lumbriculus variegatus",C967)),ISNUMBER(FIND("nematode",C967)))</f>
        <v>0</v>
      </c>
      <c r="AJ967" t="b">
        <f>NOT(OR(AA967,AB967,AC967,AD967,AE967,AF967,AG967,AH967,AI967))</f>
        <v>0</v>
      </c>
      <c r="AL967" t="b">
        <f>OR(AA967,AB967,AD967,AE967,AF967,AG967,AH967,AI967)</f>
        <v>0</v>
      </c>
      <c r="AM967" t="b">
        <f>IF(Table1[[#This Row],[In vivo?]],IF(Table1[[#This Row],[Cell]],FALSE,TRUE),FALSE)</f>
        <v>0</v>
      </c>
      <c r="AN967" t="b">
        <f>AND(AC967,AL967)</f>
        <v>0</v>
      </c>
      <c r="AO967" t="b">
        <f>IF(Table1[[#This Row],[Cell]],IF(Table1[[#This Row],[In vivo?]],FALSE,TRUE),FALSE)</f>
        <v>1</v>
      </c>
      <c r="AP967" t="b">
        <f>NOT(OR(Table1[[#This Row],[In vivo?]],Table1[[#This Row],[Only in Cell]]))</f>
        <v>0</v>
      </c>
      <c r="AQ967" t="str">
        <f>IF(OR(Table1[[#This Row],[Rodents]],Table1[[#This Row],[Human]],Table1[[#This Row],[Pig]]),OR(ISNUMBER(FIND("pulmonary",C967)),ISNUMBER(FIND("lung",C967))),"NA")</f>
        <v>NA</v>
      </c>
      <c r="AR967" t="str">
        <f>IF(OR(Table1[[#This Row],[Rodents]],Table1[[#This Row],[Human]],Table1[[#This Row],[Pig]]),OR(ISNUMBER(FIND("skin",C967)),ISNUMBER(FIND("dermal",C967))),"NA")</f>
        <v>NA</v>
      </c>
      <c r="AS967" t="str">
        <f>IF(OR(Table1[[#This Row],[Rodents]],Table1[[#This Row],[Human]],Table1[[#This Row],[Pig]]),OR(ISNUMBER(FIND("liver",C967)),ISNUMBER(FIND("hepat",C967))),"NA")</f>
        <v>NA</v>
      </c>
      <c r="AT967" t="str">
        <f>IF(OR(Table1[[#This Row],[Rodents]],Table1[[#This Row],[Human]],Table1[[#This Row],[Pig]]),OR(ISNUMBER(FIND("kidney",C967)),ISNUMBER(FIND("neph",C967))),"NA")</f>
        <v>NA</v>
      </c>
      <c r="AU967" t="str">
        <f>IF(OR(Table1[[#This Row],[Rodents]],Table1[[#This Row],[Human]],Table1[[#This Row],[Pig]]),OR(ISNUMBER(FIND("brain",C967)),ISNUMBER(FIND("neur",C967)),ISNUMBER(FIND("nerv",C967))),"NA")</f>
        <v>NA</v>
      </c>
      <c r="AV967" t="str">
        <f>IF(OR(Table1[[#This Row],[Rodents]],Table1[[#This Row],[Human]],Table1[[#This Row],[Pig]]),OR(ISNUMBER(FIND("heart",C967)),ISNUMBER(FIND("cardi",C967))),"NA")</f>
        <v>NA</v>
      </c>
      <c r="AW967" t="str">
        <f>IF(OR(Table1[[#This Row],[Rodents]],Table1[[#This Row],[Human]],Table1[[#This Row],[Pig]]),OR(ISNUMBER(FIND("gastro",C967)),ISNUMBER(FIND("intesti",C967)),ISNUMBER(FIND("stomach",C967))),"NA")</f>
        <v>NA</v>
      </c>
      <c r="AX967" t="str">
        <f>IF(OR(Table1[[#This Row],[Rodents]],Table1[[#This Row],[Human]],Table1[[#This Row],[Pig]]),NOT(OR(AQ967,AR967,AS967,AT967,AU967,AV967,AW967)),"NA")</f>
        <v>NA</v>
      </c>
      <c r="AY967" t="b">
        <f>OR(ISNUMBER(FIND("SWCNT",C967)),ISNUMBER(FIND("SWNT",C967)),ISNUMBER(FIND("single-wall",C967)),ISNUMBER(FIND("single wall",C967)),ISNUMBER(FIND("Single wall",C967)),ISNUMBER(FIND("Single-wall",C967)),ISNUMBER(FIND("SWCNT",B967)),ISNUMBER(FIND("SWNT",B967)),ISNUMBER(FIND("single-wall",B967)),ISNUMBER(FIND("single wall",B967)),ISNUMBER(FIND("Single-wall",B967)),ISNUMBER(FIND("Single wall",B967)))</f>
        <v>0</v>
      </c>
      <c r="AZ967" t="b">
        <f>OR(ISNUMBER(FIND("MWCNT",C967)),ISNUMBER(FIND("MWNT",C967)),ISNUMBER(FIND("multi-wall",C967)),ISNUMBER(FIND("multi wall",C967)),ISNUMBER(FIND("multiwall",C967)),ISNUMBER(FIND("Multi-wall",C967)),ISNUMBER(FIND("Multi wall",C967)),ISNUMBER(FIND("Multiwall",C967)),ISNUMBER(FIND("MWCNT",B967)),ISNUMBER(FIND("MWNT",B967)),ISNUMBER(FIND("multi-wall",B967)),ISNUMBER(FIND("multi wall",B967)),ISNUMBER(FIND("multiwall",B967)),ISNUMBER(FIND("Multi-wall",B967)),ISNUMBER(FIND("Multi wall",B967)),ISNUMBER(FIND("Multiwall",B967)),ISNUMBER(FIND("Double-wall",B967)),ISNUMBER(FIND("Double wall",B967)),ISNUMBER(FIND("Doublewall",B967)),ISNUMBER(FIND("double-wall",B967)),ISNUMBER(FIND("double wall",B967)),ISNUMBER(FIND("doublewall",B967)))</f>
        <v>1</v>
      </c>
      <c r="BA967" t="b">
        <f>AND(Table1[[#This Row],[SWCNT]],Table1[[#This Row],[MWCNT]])</f>
        <v>0</v>
      </c>
      <c r="BB967" t="b">
        <f>IF(Table1[[#This Row],[SWCNT]]=TRUE,FALSE,IF(Table1[[#This Row],[MWCNT]]=TRUE,FALSE,TRUE))</f>
        <v>0</v>
      </c>
      <c r="BC967" s="18"/>
    </row>
    <row r="968" spans="1:55" ht="277.5">
      <c r="A968" t="s">
        <v>1237</v>
      </c>
      <c r="B968" s="2" t="s">
        <v>1238</v>
      </c>
      <c r="C968" s="16" t="s">
        <v>1239</v>
      </c>
      <c r="D968" s="17" t="s">
        <v>1240</v>
      </c>
      <c r="E968" s="2">
        <v>2019</v>
      </c>
      <c r="F968" t="b">
        <f>OR(ISNUMBER(FIND("cytotoxic",C968)),ISNUMBER(FIND("Cytotoxic",C968)),ISNUMBER(FIND("cellular toxicity",C968)),ISNUMBER(FIND("cell death",C968)),ISNUMBER(FIND("viable",C968)),ISNUMBER(FIND("phytotoxic",C968)),ISNUMBER(FIND("acute toxicity",C968)),ISNUMBER(FIND("MTT",C968)),ISNUMBER(FIND("survival",C968)),ISNUMBER(FIND("prolifer",C968)),ISNUMBER(FIND("apoptosis",C968)),ISNUMBER(FIND("neurotoxic",C968)),ISNUMBER(FIND("  lysis ",C968)),ISNUMBER(FIND("necrosis",C968)),ISNUMBER(FIND("cellular death",C968))*3,ISNUMBER(FIND("LDH",C968)),ISNUMBER(FIND("Acute toxicity",C968)))</f>
        <v>1</v>
      </c>
      <c r="G968" t="b">
        <f>OR(ISNUMBER(FIND("genotoxic",C968)),ISNUMBER(FIND("genotoxicity",C968)),ISNUMBER(FIND("DNA damage",C968)),ISNUMBER(FIND("DNA",C968)),ISNUMBER(FIND("RNA",C968)),ISNUMBER(FIND("mesothelioma",C968)),ISNUMBER(FIND("carcino",C968)),ISNUMBER(FIND("mutagen",C968)),ISNUMBER(FIND("genetic",C968)))</f>
        <v>0</v>
      </c>
      <c r="H968" t="b">
        <f>OR(ISNUMBER(FIND("inflammatory",C968)),ISNUMBER(FIND("inflamm",C968)))</f>
        <v>0</v>
      </c>
      <c r="I968" t="b">
        <f>OR(ISNUMBER(FIND("immune",C968)),ISNUMBER(FIND("immunological",C968)),ISNUMBER(FIND("interleuk",C968)),ISNUMBER(FIND("platelet activation",C968)),ISNUMBER(FIND("monocyte",C968)),ISNUMBER(FIND("leukocyte",C968)),ISNUMBER(FIND("cytokine",C968)),ISNUMBER(FIND("CD4",C968)),ISNUMBER(FIND("CD8",C968)),ISNUMBER(FIND("T-cell",C968)))</f>
        <v>0</v>
      </c>
      <c r="J968" t="b">
        <f>OR(ISNUMBER(FIND("reactive oxygen",C968)),ISNUMBER(FIND("ROS",C968)),ISNUMBER(FIND("free radical",C968)),ISNUMBER(FIND("oxidative stress",C968)),ISNUMBER(FIND("peroxid",C968)),ISNUMBER(FIND("oxidative",C968)),ISNUMBER(FIND("antioxid",C968)))</f>
        <v>0</v>
      </c>
      <c r="K968" t="b">
        <f>OR(ISNUMBER(FIND("autophag",C968)))</f>
        <v>0</v>
      </c>
      <c r="L968" t="b">
        <f>OR(ISNUMBER(FIND("morpholog",C968)))</f>
        <v>0</v>
      </c>
      <c r="M968" t="b">
        <f>OR(ISNUMBER(FIND("fibrosis",C968)),ISNUMBER(FIND("Fibrosis",C968)),ISNUMBER(FIND("fibrot",C968)))</f>
        <v>0</v>
      </c>
      <c r="N968" t="b">
        <f>OR(ISNUMBER(FIND("offspring",C968)),ISNUMBER(FIND("Parental",C968)),ISNUMBER(FIND("parental",C968)),ISNUMBER(FIND("germline",C968)),ISNUMBER(FIND("reproduc",C968)),ISNUMBER(FIND("embryo",C968)))</f>
        <v>0</v>
      </c>
      <c r="O968" t="b">
        <f>OR(ISNUMBER(FIND("metabol",C968)),ISNUMBER(FIND("Metabol",C968)),ISNUMBER(FIND("digest",C968)),ISNUMBER(FIND("mitochon",C968)))</f>
        <v>0</v>
      </c>
      <c r="P968" t="b">
        <f>OR(ISNUMBER(FIND("ecotox",C968)),ISNUMBER(FIND("Ecotox",B968)),ISNUMBER(FIND("ecotox",B968)),ISNUMBER(FIND("Ecotox",C968)))</f>
        <v>0</v>
      </c>
      <c r="Q968" t="b">
        <f>OR(ISNUMBER(FIND("Bioaccum",C968)),ISNUMBER(FIND("bioaccum",C968)),ISNUMBER(FIND("accum",C968)))</f>
        <v>0</v>
      </c>
      <c r="R968" t="b">
        <f>OR(ISNUMBER(FIND("Occupation",C968)),ISNUMBER(FIND("occupation",C968)),ISNUMBER(FIND("worker",C968)),ISNUMBER(FIND("workforce",C968)))</f>
        <v>0</v>
      </c>
      <c r="S968" t="b">
        <f>NOT(OR(F968,G968,H968,I968,J968,K968,L968,M968,N968,O968,P968,Q968,R968))</f>
        <v>0</v>
      </c>
      <c r="U968" t="b">
        <f>OR(Table1[[#This Row],[Inflammation]],Table1[[#This Row],[Immune]])</f>
        <v>0</v>
      </c>
      <c r="V968" t="str">
        <f>IF(OR(Table1[[#This Row],[Rodents]],Table1[[#This Row],[Human]],Table1[[#This Row],[Pig]]),OR(ISNUMBER(FIND("intratrach",C968)),ISNUMBER(FIND("nasal ",C968)),ISNUMBER(FIND("instill",C968))),"NA")</f>
        <v>NA</v>
      </c>
      <c r="W968" t="str">
        <f>IF(OR(Table1[[#This Row],[Rodents]],Table1[[#This Row],[Human]],Table1[[#This Row],[Pig]]),OR(ISNUMBER(FIND("dermal",C968)),ISNUMBER(FIND("skin ",C968))),"NA")</f>
        <v>NA</v>
      </c>
      <c r="X968" t="str">
        <f>IF(OR(Table1[[#This Row],[Rodents]],Table1[[#This Row],[Human]],Table1[[#This Row],[Pig]]),OR(ISNUMBER(FIND("injected",C968)),ISNUMBER(FIND("periton",C968)),ISNUMBER(FIND("intrascrot",C968))),"NA")</f>
        <v>NA</v>
      </c>
      <c r="Y968" t="str">
        <f>IF(OR(Table1[[#This Row],[Rodents]],Table1[[#This Row],[Human]],Table1[[#This Row],[Pig]]),NOT(OR(Table1[[#This Row],[Inhaled/Intratracheal/intranasal]],Table1[[#This Row],[Dermal]],Table1[[#This Row],[Injected]])),"NA")</f>
        <v>NA</v>
      </c>
      <c r="AA968" t="b">
        <f>OR(ISNUMBER(FIND("fish ",C968)),ISNUMBER(FIND("Fish ",C968)),ISNUMBER(FIND("aquatic",C968)),ISNUMBER(FIND("daphnids",C968)),ISNUMBER(FIND("Carcinus maenas",C968)),ISNUMBER(FIND("Daphnia",C968)),ISNUMBER(FIND("Ruditapes philippinarum",C968)),ISNUMBER(FIND("daphnia",C968)),ISNUMBER(FIND("marine",C968)),ISNUMBER(FIND("mussel",C968)),ISNUMBER(FIND("algae",C968)),ISNUMBER(FIND("Donax faba",C968)),ISNUMBER(FIND("estuarine",C968)),ISNUMBER(FIND("snail",C968)),ISNUMBER(FIND("Prorocentrum donghaiense",C968)) )</f>
        <v>0</v>
      </c>
      <c r="AB968" t="b">
        <f>OR(ISNUMBER(FIND(" rat ",C968)),ISNUMBER(FIND(" rats ",C968)),ISNUMBER(FIND(" Rats ",C968)),ISNUMBER(FIND(" Rat ",C968)),ISNUMBER(FIND(" rat.",C968)),ISNUMBER(FIND(" rats.",C968)),ISNUMBER(FIND("mouse",C968)),ISNUMBER(FIND("mice",C968)), ISNUMBER(FIND(" Mice",C968)))</f>
        <v>0</v>
      </c>
      <c r="AC968" t="b">
        <f>OR(ISNUMBER(FIND(" cell ",C968)),ISNUMBER(FIND("fibroblast",C968)),ISNUMBER(FIND("macrophage",C968)),ISNUMBER(FIND("epithelial",C968)),ISNUMBER(FIND("endothelial",C968)),ISNUMBER(FIND("neuron",C968)),ISNUMBER(FIND(" cells ",C968)),ISNUMBER(FIND("RBC",C968)),ISNUMBER(FIND("mitochond",C968)),ISNUMBER(FIND("adipocyte",C968)),ISNUMBER(FIND("osteo",C968)),ISNUMBER(FIND("keratin",C968)),ISNUMBER(FIND(" cell's ",C968)),ISNUMBER(FIND("eukary",C968)),ISNUMBER(FIND("sperm",C968)))</f>
        <v>1</v>
      </c>
      <c r="AD968" t="b">
        <f>OR(ISNUMBER(FIND("human",B968)),ISNUMBER(FIND("workers",B968)),ISNUMBER(FIND("workforces",B968)),ISNUMBER(FIND("occupational",B968)),ISNUMBER(FIND("Case report",B968)),ISNUMBER(FIND("Workplaces",B968)),ISNUMBER(FIND("worker",B968)))</f>
        <v>0</v>
      </c>
      <c r="AE968" t="b">
        <f>OR(ISNUMBER(FIND(" plant ",C968)),ISNUMBER(FIND("Plant ",C968)),ISNUMBER(FIND("tomato",C968)),ISNUMBER(FIND("plants",C968)),ISNUMBER(FIND("Plants",C968)),ISNUMBER(FIND("algae",C968)),ISNUMBER(FIND("lettuce",C968)),ISNUMBER(FIND("green gram sprouts ",C968)),ISNUMBER(FIND("Cucurbita pepo",C968)),ISNUMBER(FIND("bean ",C968)),ISNUMBER(FIND("chloroplast",C968)),ISNUMBER(FIND("chlorophyll",C968)),ISNUMBER(FIND("seedling",C968)),ISNUMBER(FIND("canola",C968)),ISNUMBER(FIND("shoot",C968)),ISNUMBER(FIND("photosynthes",C968)),ISNUMBER(FIND(" leaves ",C968)),,ISNUMBER(FIND("agriculture",C968)),ISNUMBER(FIND(" crops ",C968)))</f>
        <v>0</v>
      </c>
      <c r="AF968" t="b">
        <f>OR(ISNUMBER(FIND("bacteria",C968)),ISNUMBER(FIND("Bacteria",C968)),ISNUMBER(FIND("Bacterium",C968)),ISNUMBER(FIND("bacterium",C968)),ISNUMBER(FIND(" coli ",C968)))</f>
        <v>0</v>
      </c>
      <c r="AG968" t="b">
        <f>OR(ISNUMBER(FIND("fungi",C968)),ISNUMBER(FIND("Fungi",C968)),ISNUMBER(FIND("fungus",C968)),ISNUMBER(FIND("Fungus",C968)),ISNUMBER(FIND("mushroom",C968)),ISNUMBER(FIND("Mushroom",C968)),ISNUMBER(FIND(" mold ",C968)))</f>
        <v>0</v>
      </c>
      <c r="AH968" t="b">
        <f>OR(ISNUMBER(FIND("Pig ",C968)),ISNUMBER(FIND("pig ",C968)),ISNUMBER(FIND("Pigs ",C968)),ISNUMBER(FIND("pigs ",C968)))</f>
        <v>0</v>
      </c>
      <c r="AI968" t="b">
        <f>OR(ISNUMBER(FIND(" C. elegans",C968)),ISNUMBER(FIND("Caenorhabditis elegans",C968)),ISNUMBER(FIND("earthworms",C968)),ISNUMBER(FIND(" Ficopomatus enigmaticus",C968)),ISNUMBER(FIND("larva",C968)),ISNUMBER(FIND("Lumbriculus variegatus",C968)),ISNUMBER(FIND("nematode",C968)))</f>
        <v>0</v>
      </c>
      <c r="AJ968" t="b">
        <f>NOT(OR(AA968,AB968,AC968,AD968,AE968,AF968,AG968,AH968,AI968))</f>
        <v>0</v>
      </c>
      <c r="AL968" t="b">
        <f>OR(AA968,AB968,AD968,AE968,AF968,AG968,AH968,AI968)</f>
        <v>0</v>
      </c>
      <c r="AM968" t="b">
        <f>IF(Table1[[#This Row],[In vivo?]],IF(Table1[[#This Row],[Cell]],FALSE,TRUE),FALSE)</f>
        <v>0</v>
      </c>
      <c r="AN968" t="b">
        <f>AND(AC968,AL968)</f>
        <v>0</v>
      </c>
      <c r="AO968" t="b">
        <f>IF(Table1[[#This Row],[Cell]],IF(Table1[[#This Row],[In vivo?]],FALSE,TRUE),FALSE)</f>
        <v>1</v>
      </c>
      <c r="AP968" t="b">
        <f>NOT(OR(Table1[[#This Row],[In vivo?]],Table1[[#This Row],[Only in Cell]]))</f>
        <v>0</v>
      </c>
      <c r="AQ968" t="str">
        <f>IF(OR(Table1[[#This Row],[Rodents]],Table1[[#This Row],[Human]],Table1[[#This Row],[Pig]]),OR(ISNUMBER(FIND("pulmonary",C968)),ISNUMBER(FIND("lung",C968))),"NA")</f>
        <v>NA</v>
      </c>
      <c r="AR968" t="str">
        <f>IF(OR(Table1[[#This Row],[Rodents]],Table1[[#This Row],[Human]],Table1[[#This Row],[Pig]]),OR(ISNUMBER(FIND("skin",C968)),ISNUMBER(FIND("dermal",C968))),"NA")</f>
        <v>NA</v>
      </c>
      <c r="AS968" t="str">
        <f>IF(OR(Table1[[#This Row],[Rodents]],Table1[[#This Row],[Human]],Table1[[#This Row],[Pig]]),OR(ISNUMBER(FIND("liver",C968)),ISNUMBER(FIND("hepat",C968))),"NA")</f>
        <v>NA</v>
      </c>
      <c r="AT968" t="str">
        <f>IF(OR(Table1[[#This Row],[Rodents]],Table1[[#This Row],[Human]],Table1[[#This Row],[Pig]]),OR(ISNUMBER(FIND("kidney",C968)),ISNUMBER(FIND("neph",C968))),"NA")</f>
        <v>NA</v>
      </c>
      <c r="AU968" t="str">
        <f>IF(OR(Table1[[#This Row],[Rodents]],Table1[[#This Row],[Human]],Table1[[#This Row],[Pig]]),OR(ISNUMBER(FIND("brain",C968)),ISNUMBER(FIND("neur",C968)),ISNUMBER(FIND("nerv",C968))),"NA")</f>
        <v>NA</v>
      </c>
      <c r="AV968" t="str">
        <f>IF(OR(Table1[[#This Row],[Rodents]],Table1[[#This Row],[Human]],Table1[[#This Row],[Pig]]),OR(ISNUMBER(FIND("heart",C968)),ISNUMBER(FIND("cardi",C968))),"NA")</f>
        <v>NA</v>
      </c>
      <c r="AW968" t="str">
        <f>IF(OR(Table1[[#This Row],[Rodents]],Table1[[#This Row],[Human]],Table1[[#This Row],[Pig]]),OR(ISNUMBER(FIND("gastro",C968)),ISNUMBER(FIND("intesti",C968)),ISNUMBER(FIND("stomach",C968))),"NA")</f>
        <v>NA</v>
      </c>
      <c r="AX968" t="str">
        <f>IF(OR(Table1[[#This Row],[Rodents]],Table1[[#This Row],[Human]],Table1[[#This Row],[Pig]]),NOT(OR(AQ968,AR968,AS968,AT968,AU968,AV968,AW968)),"NA")</f>
        <v>NA</v>
      </c>
      <c r="AY968" t="b">
        <f>OR(ISNUMBER(FIND("SWCNT",C968)),ISNUMBER(FIND("SWNT",C968)),ISNUMBER(FIND("single-wall",C968)),ISNUMBER(FIND("single wall",C968)),ISNUMBER(FIND("Single wall",C968)),ISNUMBER(FIND("Single-wall",C968)),ISNUMBER(FIND("SWCNT",B968)),ISNUMBER(FIND("SWNT",B968)),ISNUMBER(FIND("single-wall",B968)),ISNUMBER(FIND("single wall",B968)),ISNUMBER(FIND("Single-wall",B968)),ISNUMBER(FIND("Single wall",B968)))</f>
        <v>0</v>
      </c>
      <c r="AZ968" t="b">
        <f>OR(ISNUMBER(FIND("MWCNT",C968)),ISNUMBER(FIND("MWNT",C968)),ISNUMBER(FIND("multi-wall",C968)),ISNUMBER(FIND("multi wall",C968)),ISNUMBER(FIND("multiwall",C968)),ISNUMBER(FIND("Multi-wall",C968)),ISNUMBER(FIND("Multi wall",C968)),ISNUMBER(FIND("Multiwall",C968)),ISNUMBER(FIND("MWCNT",B968)),ISNUMBER(FIND("MWNT",B968)),ISNUMBER(FIND("multi-wall",B968)),ISNUMBER(FIND("multi wall",B968)),ISNUMBER(FIND("multiwall",B968)),ISNUMBER(FIND("Multi-wall",B968)),ISNUMBER(FIND("Multi wall",B968)),ISNUMBER(FIND("Multiwall",B968)),ISNUMBER(FIND("Double-wall",B968)),ISNUMBER(FIND("Double wall",B968)),ISNUMBER(FIND("Doublewall",B968)),ISNUMBER(FIND("double-wall",B968)),ISNUMBER(FIND("double wall",B968)),ISNUMBER(FIND("doublewall",B968)))</f>
        <v>1</v>
      </c>
      <c r="BA968" t="b">
        <f>AND(Table1[[#This Row],[SWCNT]],Table1[[#This Row],[MWCNT]])</f>
        <v>0</v>
      </c>
      <c r="BB968" t="b">
        <f>IF(Table1[[#This Row],[SWCNT]]=TRUE,FALSE,IF(Table1[[#This Row],[MWCNT]]=TRUE,FALSE,TRUE))</f>
        <v>0</v>
      </c>
      <c r="BC968" s="18"/>
    </row>
    <row r="969" spans="1:55" ht="129.5">
      <c r="A969" t="s">
        <v>1253</v>
      </c>
      <c r="B969" s="2" t="s">
        <v>1254</v>
      </c>
      <c r="C969" s="16" t="s">
        <v>1255</v>
      </c>
      <c r="D969" s="17" t="s">
        <v>170</v>
      </c>
      <c r="E969" s="2">
        <v>2019</v>
      </c>
      <c r="F969" t="b">
        <f>OR(ISNUMBER(FIND("cytotoxic",C969)),ISNUMBER(FIND("Cytotoxic",C969)),ISNUMBER(FIND("cellular toxicity",C969)),ISNUMBER(FIND("cell death",C969)),ISNUMBER(FIND("viable",C969)),ISNUMBER(FIND("phytotoxic",C969)),ISNUMBER(FIND("acute toxicity",C969)),ISNUMBER(FIND("MTT",C969)),ISNUMBER(FIND("survival",C969)),ISNUMBER(FIND("prolifer",C969)),ISNUMBER(FIND("apoptosis",C969)),ISNUMBER(FIND("neurotoxic",C969)),ISNUMBER(FIND("  lysis ",C969)),ISNUMBER(FIND("necrosis",C969)),ISNUMBER(FIND("cellular death",C969))*3,ISNUMBER(FIND("LDH",C969)),ISNUMBER(FIND("Acute toxicity",C969)))</f>
        <v>0</v>
      </c>
      <c r="G969" t="b">
        <f>OR(ISNUMBER(FIND("genotoxic",C969)),ISNUMBER(FIND("genotoxicity",C969)),ISNUMBER(FIND("DNA damage",C969)),ISNUMBER(FIND("DNA",C969)),ISNUMBER(FIND("RNA",C969)),ISNUMBER(FIND("mesothelioma",C969)),ISNUMBER(FIND("carcino",C969)),ISNUMBER(FIND("mutagen",C969)),ISNUMBER(FIND("genetic",C969)))</f>
        <v>1</v>
      </c>
      <c r="H969" t="b">
        <f>OR(ISNUMBER(FIND("inflammatory",C969)),ISNUMBER(FIND("inflamm",C969)))</f>
        <v>0</v>
      </c>
      <c r="I969" t="b">
        <f>OR(ISNUMBER(FIND("immune",C969)),ISNUMBER(FIND("immunological",C969)),ISNUMBER(FIND("interleuk",C969)),ISNUMBER(FIND("platelet activation",C969)),ISNUMBER(FIND("monocyte",C969)),ISNUMBER(FIND("leukocyte",C969)),ISNUMBER(FIND("cytokine",C969)),ISNUMBER(FIND("CD4",C969)),ISNUMBER(FIND("CD8",C969)),ISNUMBER(FIND("T-cell",C969)))</f>
        <v>0</v>
      </c>
      <c r="J969" t="b">
        <f>OR(ISNUMBER(FIND("reactive oxygen",C969)),ISNUMBER(FIND("ROS",C969)),ISNUMBER(FIND("free radical",C969)),ISNUMBER(FIND("oxidative stress",C969)),ISNUMBER(FIND("peroxid",C969)),ISNUMBER(FIND("oxidative",C969)),ISNUMBER(FIND("antioxid",C969)))</f>
        <v>0</v>
      </c>
      <c r="K969" t="b">
        <f>OR(ISNUMBER(FIND("autophag",C969)))</f>
        <v>0</v>
      </c>
      <c r="L969" t="b">
        <f>OR(ISNUMBER(FIND("morpholog",C969)))</f>
        <v>0</v>
      </c>
      <c r="M969" t="b">
        <f>OR(ISNUMBER(FIND("fibrosis",C969)),ISNUMBER(FIND("Fibrosis",C969)),ISNUMBER(FIND("fibrot",C969)))</f>
        <v>0</v>
      </c>
      <c r="N969" t="b">
        <f>OR(ISNUMBER(FIND("offspring",C969)),ISNUMBER(FIND("Parental",C969)),ISNUMBER(FIND("parental",C969)),ISNUMBER(FIND("germline",C969)),ISNUMBER(FIND("reproduc",C969)),ISNUMBER(FIND("embryo",C969)))</f>
        <v>0</v>
      </c>
      <c r="O969" t="b">
        <f>OR(ISNUMBER(FIND("metabol",C969)),ISNUMBER(FIND("Metabol",C969)),ISNUMBER(FIND("digest",C969)),ISNUMBER(FIND("mitochon",C969)))</f>
        <v>0</v>
      </c>
      <c r="P969" t="b">
        <f>OR(ISNUMBER(FIND("ecotox",C969)),ISNUMBER(FIND("Ecotox",B969)),ISNUMBER(FIND("ecotox",B969)),ISNUMBER(FIND("Ecotox",C969)))</f>
        <v>0</v>
      </c>
      <c r="Q969" t="b">
        <f>OR(ISNUMBER(FIND("Bioaccum",C969)),ISNUMBER(FIND("bioaccum",C969)),ISNUMBER(FIND("accum",C969)))</f>
        <v>0</v>
      </c>
      <c r="R969" t="b">
        <f>OR(ISNUMBER(FIND("Occupation",C969)),ISNUMBER(FIND("occupation",C969)),ISNUMBER(FIND("worker",C969)),ISNUMBER(FIND("workforce",C969)))</f>
        <v>0</v>
      </c>
      <c r="S969" t="b">
        <f>NOT(OR(F969,G969,H969,I969,J969,K969,L969,M969,N969,O969,P969,Q969,R969))</f>
        <v>0</v>
      </c>
      <c r="U969" t="b">
        <f>OR(Table1[[#This Row],[Inflammation]],Table1[[#This Row],[Immune]])</f>
        <v>0</v>
      </c>
      <c r="V969" t="str">
        <f>IF(OR(Table1[[#This Row],[Rodents]],Table1[[#This Row],[Human]],Table1[[#This Row],[Pig]]),OR(ISNUMBER(FIND("intratrach",C969)),ISNUMBER(FIND("nasal ",C969)),ISNUMBER(FIND("instill",C969))),"NA")</f>
        <v>NA</v>
      </c>
      <c r="W969" t="str">
        <f>IF(OR(Table1[[#This Row],[Rodents]],Table1[[#This Row],[Human]],Table1[[#This Row],[Pig]]),OR(ISNUMBER(FIND("dermal",C969)),ISNUMBER(FIND("skin ",C969))),"NA")</f>
        <v>NA</v>
      </c>
      <c r="X969" t="str">
        <f>IF(OR(Table1[[#This Row],[Rodents]],Table1[[#This Row],[Human]],Table1[[#This Row],[Pig]]),OR(ISNUMBER(FIND("injected",C969)),ISNUMBER(FIND("periton",C969)),ISNUMBER(FIND("intrascrot",C969))),"NA")</f>
        <v>NA</v>
      </c>
      <c r="Y969" t="str">
        <f>IF(OR(Table1[[#This Row],[Rodents]],Table1[[#This Row],[Human]],Table1[[#This Row],[Pig]]),NOT(OR(Table1[[#This Row],[Inhaled/Intratracheal/intranasal]],Table1[[#This Row],[Dermal]],Table1[[#This Row],[Injected]])),"NA")</f>
        <v>NA</v>
      </c>
      <c r="AA969" t="b">
        <f>OR(ISNUMBER(FIND("fish ",C969)),ISNUMBER(FIND("Fish ",C969)),ISNUMBER(FIND("aquatic",C969)),ISNUMBER(FIND("daphnids",C969)),ISNUMBER(FIND("Carcinus maenas",C969)),ISNUMBER(FIND("Daphnia",C969)),ISNUMBER(FIND("Ruditapes philippinarum",C969)),ISNUMBER(FIND("daphnia",C969)),ISNUMBER(FIND("marine",C969)),ISNUMBER(FIND("mussel",C969)),ISNUMBER(FIND("algae",C969)),ISNUMBER(FIND("Donax faba",C969)),ISNUMBER(FIND("estuarine",C969)),ISNUMBER(FIND("snail",C969)),ISNUMBER(FIND("Prorocentrum donghaiense",C969)) )</f>
        <v>0</v>
      </c>
      <c r="AB969" t="b">
        <f>OR(ISNUMBER(FIND(" rat ",C969)),ISNUMBER(FIND(" rats ",C969)),ISNUMBER(FIND(" Rats ",C969)),ISNUMBER(FIND(" Rat ",C969)),ISNUMBER(FIND(" rat.",C969)),ISNUMBER(FIND(" rats.",C969)),ISNUMBER(FIND("mouse",C969)),ISNUMBER(FIND("mice",C969)), ISNUMBER(FIND(" Mice",C969)))</f>
        <v>0</v>
      </c>
      <c r="AC969" t="b">
        <f>OR(ISNUMBER(FIND(" cell ",C969)),ISNUMBER(FIND("fibroblast",C969)),ISNUMBER(FIND("macrophage",C969)),ISNUMBER(FIND("epithelial",C969)),ISNUMBER(FIND("endothelial",C969)),ISNUMBER(FIND("neuron",C969)),ISNUMBER(FIND(" cells ",C969)),ISNUMBER(FIND("RBC",C969)),ISNUMBER(FIND("mitochond",C969)),ISNUMBER(FIND("adipocyte",C969)),ISNUMBER(FIND("osteo",C969)),ISNUMBER(FIND("keratin",C969)),ISNUMBER(FIND(" cell's ",C969)),ISNUMBER(FIND("eukary",C969)),ISNUMBER(FIND("sperm",C969)))</f>
        <v>0</v>
      </c>
      <c r="AD969" t="b">
        <f>OR(ISNUMBER(FIND("human",B969)),ISNUMBER(FIND("workers",B969)),ISNUMBER(FIND("workforces",B969)),ISNUMBER(FIND("occupational",B969)),ISNUMBER(FIND("Case report",B969)),ISNUMBER(FIND("Workplaces",B969)),ISNUMBER(FIND("worker",B969)))</f>
        <v>0</v>
      </c>
      <c r="AE969" t="b">
        <f>OR(ISNUMBER(FIND(" plant ",C969)),ISNUMBER(FIND("Plant ",C969)),ISNUMBER(FIND("tomato",C969)),ISNUMBER(FIND("plants",C969)),ISNUMBER(FIND("Plants",C969)),ISNUMBER(FIND("algae",C969)),ISNUMBER(FIND("lettuce",C969)),ISNUMBER(FIND("green gram sprouts ",C969)),ISNUMBER(FIND("Cucurbita pepo",C969)),ISNUMBER(FIND("bean ",C969)),ISNUMBER(FIND("chloroplast",C969)),ISNUMBER(FIND("chlorophyll",C969)),ISNUMBER(FIND("seedling",C969)),ISNUMBER(FIND("canola",C969)),ISNUMBER(FIND("shoot",C969)),ISNUMBER(FIND("photosynthes",C969)),ISNUMBER(FIND(" leaves ",C969)),,ISNUMBER(FIND("agriculture",C969)),ISNUMBER(FIND(" crops ",C969)))</f>
        <v>0</v>
      </c>
      <c r="AF969" t="b">
        <f>OR(ISNUMBER(FIND("bacteria",C969)),ISNUMBER(FIND("Bacteria",C969)),ISNUMBER(FIND("Bacterium",C969)),ISNUMBER(FIND("bacterium",C969)),ISNUMBER(FIND(" coli ",C969)))</f>
        <v>0</v>
      </c>
      <c r="AG969" t="b">
        <f>OR(ISNUMBER(FIND("fungi",C969)),ISNUMBER(FIND("Fungi",C969)),ISNUMBER(FIND("fungus",C969)),ISNUMBER(FIND("Fungus",C969)),ISNUMBER(FIND("mushroom",C969)),ISNUMBER(FIND("Mushroom",C969)),ISNUMBER(FIND(" mold ",C969)))</f>
        <v>0</v>
      </c>
      <c r="AH969" t="b">
        <f>OR(ISNUMBER(FIND("Pig ",C969)),ISNUMBER(FIND("pig ",C969)),ISNUMBER(FIND("Pigs ",C969)),ISNUMBER(FIND("pigs ",C969)))</f>
        <v>0</v>
      </c>
      <c r="AI969" t="b">
        <f>OR(ISNUMBER(FIND(" C. elegans",C969)),ISNUMBER(FIND("Caenorhabditis elegans",C969)),ISNUMBER(FIND("earthworms",C969)),ISNUMBER(FIND(" Ficopomatus enigmaticus",C969)),ISNUMBER(FIND("larva",C969)),ISNUMBER(FIND("Lumbriculus variegatus",C969)),ISNUMBER(FIND("nematode",C969)))</f>
        <v>1</v>
      </c>
      <c r="AJ969" t="b">
        <f>NOT(OR(AA969,AB969,AC969,AD969,AE969,AF969,AG969,AH969,AI969))</f>
        <v>0</v>
      </c>
      <c r="AL969" t="b">
        <f>OR(AA969,AB969,AD969,AE969,AF969,AG969,AH969,AI969)</f>
        <v>1</v>
      </c>
      <c r="AM969" t="b">
        <f>IF(Table1[[#This Row],[In vivo?]],IF(Table1[[#This Row],[Cell]],FALSE,TRUE),FALSE)</f>
        <v>1</v>
      </c>
      <c r="AN969" t="b">
        <f>AND(AC969,AL969)</f>
        <v>0</v>
      </c>
      <c r="AO969" t="b">
        <f>IF(Table1[[#This Row],[Cell]],IF(Table1[[#This Row],[In vivo?]],FALSE,TRUE),FALSE)</f>
        <v>0</v>
      </c>
      <c r="AP969" t="b">
        <f>NOT(OR(Table1[[#This Row],[In vivo?]],Table1[[#This Row],[Only in Cell]]))</f>
        <v>0</v>
      </c>
      <c r="AQ969" t="str">
        <f>IF(OR(Table1[[#This Row],[Rodents]],Table1[[#This Row],[Human]],Table1[[#This Row],[Pig]]),OR(ISNUMBER(FIND("pulmonary",C969)),ISNUMBER(FIND("lung",C969))),"NA")</f>
        <v>NA</v>
      </c>
      <c r="AR969" t="str">
        <f>IF(OR(Table1[[#This Row],[Rodents]],Table1[[#This Row],[Human]],Table1[[#This Row],[Pig]]),OR(ISNUMBER(FIND("skin",C969)),ISNUMBER(FIND("dermal",C969))),"NA")</f>
        <v>NA</v>
      </c>
      <c r="AS969" t="str">
        <f>IF(OR(Table1[[#This Row],[Rodents]],Table1[[#This Row],[Human]],Table1[[#This Row],[Pig]]),OR(ISNUMBER(FIND("liver",C969)),ISNUMBER(FIND("hepat",C969))),"NA")</f>
        <v>NA</v>
      </c>
      <c r="AT969" t="str">
        <f>IF(OR(Table1[[#This Row],[Rodents]],Table1[[#This Row],[Human]],Table1[[#This Row],[Pig]]),OR(ISNUMBER(FIND("kidney",C969)),ISNUMBER(FIND("neph",C969))),"NA")</f>
        <v>NA</v>
      </c>
      <c r="AU969" t="str">
        <f>IF(OR(Table1[[#This Row],[Rodents]],Table1[[#This Row],[Human]],Table1[[#This Row],[Pig]]),OR(ISNUMBER(FIND("brain",C969)),ISNUMBER(FIND("neur",C969)),ISNUMBER(FIND("nerv",C969))),"NA")</f>
        <v>NA</v>
      </c>
      <c r="AV969" t="str">
        <f>IF(OR(Table1[[#This Row],[Rodents]],Table1[[#This Row],[Human]],Table1[[#This Row],[Pig]]),OR(ISNUMBER(FIND("heart",C969)),ISNUMBER(FIND("cardi",C969))),"NA")</f>
        <v>NA</v>
      </c>
      <c r="AW969" t="str">
        <f>IF(OR(Table1[[#This Row],[Rodents]],Table1[[#This Row],[Human]],Table1[[#This Row],[Pig]]),OR(ISNUMBER(FIND("gastro",C969)),ISNUMBER(FIND("intesti",C969)),ISNUMBER(FIND("stomach",C969))),"NA")</f>
        <v>NA</v>
      </c>
      <c r="AX969" t="str">
        <f>IF(OR(Table1[[#This Row],[Rodents]],Table1[[#This Row],[Human]],Table1[[#This Row],[Pig]]),NOT(OR(AQ969,AR969,AS969,AT969,AU969,AV969,AW969)),"NA")</f>
        <v>NA</v>
      </c>
      <c r="AY969" t="b">
        <f>OR(ISNUMBER(FIND("SWCNT",C969)),ISNUMBER(FIND("SWNT",C969)),ISNUMBER(FIND("single-wall",C969)),ISNUMBER(FIND("single wall",C969)),ISNUMBER(FIND("Single wall",C969)),ISNUMBER(FIND("Single-wall",C969)),ISNUMBER(FIND("SWCNT",B969)),ISNUMBER(FIND("SWNT",B969)),ISNUMBER(FIND("single-wall",B969)),ISNUMBER(FIND("single wall",B969)),ISNUMBER(FIND("Single-wall",B969)),ISNUMBER(FIND("Single wall",B969)))</f>
        <v>0</v>
      </c>
      <c r="AZ969" t="b">
        <f>OR(ISNUMBER(FIND("MWCNT",C969)),ISNUMBER(FIND("MWNT",C969)),ISNUMBER(FIND("multi-wall",C969)),ISNUMBER(FIND("multi wall",C969)),ISNUMBER(FIND("multiwall",C969)),ISNUMBER(FIND("Multi-wall",C969)),ISNUMBER(FIND("Multi wall",C969)),ISNUMBER(FIND("Multiwall",C969)),ISNUMBER(FIND("MWCNT",B969)),ISNUMBER(FIND("MWNT",B969)),ISNUMBER(FIND("multi-wall",B969)),ISNUMBER(FIND("multi wall",B969)),ISNUMBER(FIND("multiwall",B969)),ISNUMBER(FIND("Multi-wall",B969)),ISNUMBER(FIND("Multi wall",B969)),ISNUMBER(FIND("Multiwall",B969)),ISNUMBER(FIND("Double-wall",B969)),ISNUMBER(FIND("Double wall",B969)),ISNUMBER(FIND("Doublewall",B969)),ISNUMBER(FIND("double-wall",B969)),ISNUMBER(FIND("double wall",B969)),ISNUMBER(FIND("doublewall",B969)))</f>
        <v>1</v>
      </c>
      <c r="BA969" t="b">
        <f>AND(Table1[[#This Row],[SWCNT]],Table1[[#This Row],[MWCNT]])</f>
        <v>0</v>
      </c>
      <c r="BB969" t="b">
        <f>IF(Table1[[#This Row],[SWCNT]]=TRUE,FALSE,IF(Table1[[#This Row],[MWCNT]]=TRUE,FALSE,TRUE))</f>
        <v>0</v>
      </c>
      <c r="BC969" s="18"/>
    </row>
    <row r="970" spans="1:55" ht="185">
      <c r="A970" t="s">
        <v>1347</v>
      </c>
      <c r="B970" s="2" t="s">
        <v>1348</v>
      </c>
      <c r="C970" s="16" t="s">
        <v>1349</v>
      </c>
      <c r="D970" s="17" t="s">
        <v>1350</v>
      </c>
      <c r="E970" s="2">
        <v>2019</v>
      </c>
      <c r="F970" t="b">
        <f>OR(ISNUMBER(FIND("cytotoxic",C970)),ISNUMBER(FIND("Cytotoxic",C970)),ISNUMBER(FIND("cellular toxicity",C970)),ISNUMBER(FIND("cell death",C970)),ISNUMBER(FIND("viable",C970)),ISNUMBER(FIND("phytotoxic",C970)),ISNUMBER(FIND("acute toxicity",C970)),ISNUMBER(FIND("MTT",C970)),ISNUMBER(FIND("survival",C970)),ISNUMBER(FIND("prolifer",C970)),ISNUMBER(FIND("apoptosis",C970)),ISNUMBER(FIND("neurotoxic",C970)),ISNUMBER(FIND("  lysis ",C970)),ISNUMBER(FIND("necrosis",C970)),ISNUMBER(FIND("cellular death",C970))*3,ISNUMBER(FIND("LDH",C970)),ISNUMBER(FIND("Acute toxicity",C970)))</f>
        <v>0</v>
      </c>
      <c r="G970" t="b">
        <f>OR(ISNUMBER(FIND("genotoxic",C970)),ISNUMBER(FIND("genotoxicity",C970)),ISNUMBER(FIND("DNA damage",C970)),ISNUMBER(FIND("DNA",C970)),ISNUMBER(FIND("RNA",C970)),ISNUMBER(FIND("mesothelioma",C970)),ISNUMBER(FIND("carcino",C970)),ISNUMBER(FIND("mutagen",C970)),ISNUMBER(FIND("genetic",C970)))</f>
        <v>0</v>
      </c>
      <c r="H970" t="b">
        <f>OR(ISNUMBER(FIND("inflammatory",C970)),ISNUMBER(FIND("inflamm",C970)))</f>
        <v>0</v>
      </c>
      <c r="I970" t="b">
        <f>OR(ISNUMBER(FIND("immune",C970)),ISNUMBER(FIND("immunological",C970)),ISNUMBER(FIND("interleuk",C970)),ISNUMBER(FIND("platelet activation",C970)),ISNUMBER(FIND("monocyte",C970)),ISNUMBER(FIND("leukocyte",C970)),ISNUMBER(FIND("cytokine",C970)),ISNUMBER(FIND("CD4",C970)),ISNUMBER(FIND("CD8",C970)),ISNUMBER(FIND("T-cell",C970)))</f>
        <v>0</v>
      </c>
      <c r="J970" t="b">
        <f>OR(ISNUMBER(FIND("reactive oxygen",C970)),ISNUMBER(FIND("ROS",C970)),ISNUMBER(FIND("free radical",C970)),ISNUMBER(FIND("oxidative stress",C970)),ISNUMBER(FIND("peroxid",C970)),ISNUMBER(FIND("oxidative",C970)),ISNUMBER(FIND("antioxid",C970)))</f>
        <v>0</v>
      </c>
      <c r="K970" t="b">
        <f>OR(ISNUMBER(FIND("autophag",C970)))</f>
        <v>0</v>
      </c>
      <c r="L970" t="b">
        <f>OR(ISNUMBER(FIND("morpholog",C970)))</f>
        <v>0</v>
      </c>
      <c r="M970" t="b">
        <f>OR(ISNUMBER(FIND("fibrosis",C970)),ISNUMBER(FIND("Fibrosis",C970)),ISNUMBER(FIND("fibrot",C970)))</f>
        <v>0</v>
      </c>
      <c r="N970" t="b">
        <f>OR(ISNUMBER(FIND("offspring",C970)),ISNUMBER(FIND("Parental",C970)),ISNUMBER(FIND("parental",C970)),ISNUMBER(FIND("germline",C970)),ISNUMBER(FIND("reproduc",C970)),ISNUMBER(FIND("embryo",C970)))</f>
        <v>0</v>
      </c>
      <c r="O970" t="b">
        <f>OR(ISNUMBER(FIND("metabol",C970)),ISNUMBER(FIND("Metabol",C970)),ISNUMBER(FIND("digest",C970)),ISNUMBER(FIND("mitochon",C970)))</f>
        <v>0</v>
      </c>
      <c r="P970" t="b">
        <f>OR(ISNUMBER(FIND("ecotox",C970)),ISNUMBER(FIND("Ecotox",B970)),ISNUMBER(FIND("ecotox",B970)),ISNUMBER(FIND("Ecotox",C970)))</f>
        <v>0</v>
      </c>
      <c r="Q970" t="b">
        <f>OR(ISNUMBER(FIND("Bioaccum",C970)),ISNUMBER(FIND("bioaccum",C970)),ISNUMBER(FIND("accum",C970)))</f>
        <v>0</v>
      </c>
      <c r="R970" t="b">
        <f>OR(ISNUMBER(FIND("Occupation",C970)),ISNUMBER(FIND("occupation",C970)),ISNUMBER(FIND("worker",C970)),ISNUMBER(FIND("workforce",C970)))</f>
        <v>0</v>
      </c>
      <c r="S970" t="b">
        <f>NOT(OR(F970,G970,H970,I970,J970,K970,L970,M970,N970,O970,P970,Q970,R970))</f>
        <v>1</v>
      </c>
      <c r="U970" t="b">
        <f>OR(Table1[[#This Row],[Inflammation]],Table1[[#This Row],[Immune]])</f>
        <v>0</v>
      </c>
      <c r="V970" t="str">
        <f>IF(OR(Table1[[#This Row],[Rodents]],Table1[[#This Row],[Human]],Table1[[#This Row],[Pig]]),OR(ISNUMBER(FIND("intratrach",C970)),ISNUMBER(FIND("nasal ",C970)),ISNUMBER(FIND("instill",C970))),"NA")</f>
        <v>NA</v>
      </c>
      <c r="W970" t="str">
        <f>IF(OR(Table1[[#This Row],[Rodents]],Table1[[#This Row],[Human]],Table1[[#This Row],[Pig]]),OR(ISNUMBER(FIND("dermal",C970)),ISNUMBER(FIND("skin ",C970))),"NA")</f>
        <v>NA</v>
      </c>
      <c r="X970" t="str">
        <f>IF(OR(Table1[[#This Row],[Rodents]],Table1[[#This Row],[Human]],Table1[[#This Row],[Pig]]),OR(ISNUMBER(FIND("injected",C970)),ISNUMBER(FIND("periton",C970)),ISNUMBER(FIND("intrascrot",C970))),"NA")</f>
        <v>NA</v>
      </c>
      <c r="Y970" t="str">
        <f>IF(OR(Table1[[#This Row],[Rodents]],Table1[[#This Row],[Human]],Table1[[#This Row],[Pig]]),NOT(OR(Table1[[#This Row],[Inhaled/Intratracheal/intranasal]],Table1[[#This Row],[Dermal]],Table1[[#This Row],[Injected]])),"NA")</f>
        <v>NA</v>
      </c>
      <c r="AA970" t="b">
        <f>OR(ISNUMBER(FIND("fish ",C970)),ISNUMBER(FIND("Fish ",C970)),ISNUMBER(FIND("aquatic",C970)),ISNUMBER(FIND("daphnids",C970)),ISNUMBER(FIND("Carcinus maenas",C970)),ISNUMBER(FIND("Daphnia",C970)),ISNUMBER(FIND("Ruditapes philippinarum",C970)),ISNUMBER(FIND("daphnia",C970)),ISNUMBER(FIND("marine",C970)),ISNUMBER(FIND("mussel",C970)),ISNUMBER(FIND("algae",C970)),ISNUMBER(FIND("Donax faba",C970)),ISNUMBER(FIND("estuarine",C970)),ISNUMBER(FIND("snail",C970)),ISNUMBER(FIND("Prorocentrum donghaiense",C970)) )</f>
        <v>0</v>
      </c>
      <c r="AB970" t="b">
        <f>OR(ISNUMBER(FIND(" rat ",C970)),ISNUMBER(FIND(" rats ",C970)),ISNUMBER(FIND(" Rats ",C970)),ISNUMBER(FIND(" Rat ",C970)),ISNUMBER(FIND(" rat.",C970)),ISNUMBER(FIND(" rats.",C970)),ISNUMBER(FIND("mouse",C970)),ISNUMBER(FIND("mice",C970)), ISNUMBER(FIND(" Mice",C970)))</f>
        <v>0</v>
      </c>
      <c r="AC970" t="b">
        <f>OR(ISNUMBER(FIND(" cell ",C970)),ISNUMBER(FIND("fibroblast",C970)),ISNUMBER(FIND("macrophage",C970)),ISNUMBER(FIND("epithelial",C970)),ISNUMBER(FIND("endothelial",C970)),ISNUMBER(FIND("neuron",C970)),ISNUMBER(FIND(" cells ",C970)),ISNUMBER(FIND("RBC",C970)),ISNUMBER(FIND("mitochond",C970)),ISNUMBER(FIND("adipocyte",C970)),ISNUMBER(FIND("osteo",C970)),ISNUMBER(FIND("keratin",C970)),ISNUMBER(FIND(" cell's ",C970)),ISNUMBER(FIND("eukary",C970)),ISNUMBER(FIND("sperm",C970)))</f>
        <v>0</v>
      </c>
      <c r="AD970" t="b">
        <f>OR(ISNUMBER(FIND("human",B970)),ISNUMBER(FIND("workers",B970)),ISNUMBER(FIND("workforces",B970)),ISNUMBER(FIND("occupational",B970)),ISNUMBER(FIND("Case report",B970)),ISNUMBER(FIND("Workplaces",B970)),ISNUMBER(FIND("worker",B970)))</f>
        <v>0</v>
      </c>
      <c r="AE970" t="b">
        <f>OR(ISNUMBER(FIND(" plant ",C970)),ISNUMBER(FIND("Plant ",C970)),ISNUMBER(FIND("tomato",C970)),ISNUMBER(FIND("plants",C970)),ISNUMBER(FIND("Plants",C970)),ISNUMBER(FIND("algae",C970)),ISNUMBER(FIND("lettuce",C970)),ISNUMBER(FIND("green gram sprouts ",C970)),ISNUMBER(FIND("Cucurbita pepo",C970)),ISNUMBER(FIND("bean ",C970)),ISNUMBER(FIND("chloroplast",C970)),ISNUMBER(FIND("chlorophyll",C970)),ISNUMBER(FIND("seedling",C970)),ISNUMBER(FIND("canola",C970)),ISNUMBER(FIND("shoot",C970)),ISNUMBER(FIND("photosynthes",C970)),ISNUMBER(FIND(" leaves ",C970)),,ISNUMBER(FIND("agriculture",C970)),ISNUMBER(FIND(" crops ",C970)))</f>
        <v>1</v>
      </c>
      <c r="AF970" t="b">
        <f>OR(ISNUMBER(FIND("bacteria",C970)),ISNUMBER(FIND("Bacteria",C970)),ISNUMBER(FIND("Bacterium",C970)),ISNUMBER(FIND("bacterium",C970)),ISNUMBER(FIND(" coli ",C970)))</f>
        <v>0</v>
      </c>
      <c r="AG970" t="b">
        <f>OR(ISNUMBER(FIND("fungi",C970)),ISNUMBER(FIND("Fungi",C970)),ISNUMBER(FIND("fungus",C970)),ISNUMBER(FIND("Fungus",C970)),ISNUMBER(FIND("mushroom",C970)),ISNUMBER(FIND("Mushroom",C970)),ISNUMBER(FIND(" mold ",C970)))</f>
        <v>0</v>
      </c>
      <c r="AH970" t="b">
        <f>OR(ISNUMBER(FIND("Pig ",C970)),ISNUMBER(FIND("pig ",C970)),ISNUMBER(FIND("Pigs ",C970)),ISNUMBER(FIND("pigs ",C970)))</f>
        <v>0</v>
      </c>
      <c r="AI970" t="b">
        <f>OR(ISNUMBER(FIND(" C. elegans",C970)),ISNUMBER(FIND("Caenorhabditis elegans",C970)),ISNUMBER(FIND("earthworms",C970)),ISNUMBER(FIND(" Ficopomatus enigmaticus",C970)),ISNUMBER(FIND("larva",C970)),ISNUMBER(FIND("Lumbriculus variegatus",C970)),ISNUMBER(FIND("nematode",C970)))</f>
        <v>0</v>
      </c>
      <c r="AJ970" t="b">
        <f>NOT(OR(AA970,AB970,AC970,AD970,AE970,AF970,AG970,AH970,AI970))</f>
        <v>0</v>
      </c>
      <c r="AL970" t="b">
        <f>OR(AA970,AB970,AD970,AE970,AF970,AG970,AH970,AI970)</f>
        <v>1</v>
      </c>
      <c r="AM970" t="b">
        <f>IF(Table1[[#This Row],[In vivo?]],IF(Table1[[#This Row],[Cell]],FALSE,TRUE),FALSE)</f>
        <v>1</v>
      </c>
      <c r="AN970" t="b">
        <f>AND(AC970,AL970)</f>
        <v>0</v>
      </c>
      <c r="AO970" t="b">
        <f>IF(Table1[[#This Row],[Cell]],IF(Table1[[#This Row],[In vivo?]],FALSE,TRUE),FALSE)</f>
        <v>0</v>
      </c>
      <c r="AP970" t="b">
        <f>NOT(OR(Table1[[#This Row],[In vivo?]],Table1[[#This Row],[Only in Cell]]))</f>
        <v>0</v>
      </c>
      <c r="AQ970" t="str">
        <f>IF(OR(Table1[[#This Row],[Rodents]],Table1[[#This Row],[Human]],Table1[[#This Row],[Pig]]),OR(ISNUMBER(FIND("pulmonary",C970)),ISNUMBER(FIND("lung",C970))),"NA")</f>
        <v>NA</v>
      </c>
      <c r="AR970" t="str">
        <f>IF(OR(Table1[[#This Row],[Rodents]],Table1[[#This Row],[Human]],Table1[[#This Row],[Pig]]),OR(ISNUMBER(FIND("skin",C970)),ISNUMBER(FIND("dermal",C970))),"NA")</f>
        <v>NA</v>
      </c>
      <c r="AS970" t="str">
        <f>IF(OR(Table1[[#This Row],[Rodents]],Table1[[#This Row],[Human]],Table1[[#This Row],[Pig]]),OR(ISNUMBER(FIND("liver",C970)),ISNUMBER(FIND("hepat",C970))),"NA")</f>
        <v>NA</v>
      </c>
      <c r="AT970" t="str">
        <f>IF(OR(Table1[[#This Row],[Rodents]],Table1[[#This Row],[Human]],Table1[[#This Row],[Pig]]),OR(ISNUMBER(FIND("kidney",C970)),ISNUMBER(FIND("neph",C970))),"NA")</f>
        <v>NA</v>
      </c>
      <c r="AU970" t="str">
        <f>IF(OR(Table1[[#This Row],[Rodents]],Table1[[#This Row],[Human]],Table1[[#This Row],[Pig]]),OR(ISNUMBER(FIND("brain",C970)),ISNUMBER(FIND("neur",C970)),ISNUMBER(FIND("nerv",C970))),"NA")</f>
        <v>NA</v>
      </c>
      <c r="AV970" t="str">
        <f>IF(OR(Table1[[#This Row],[Rodents]],Table1[[#This Row],[Human]],Table1[[#This Row],[Pig]]),OR(ISNUMBER(FIND("heart",C970)),ISNUMBER(FIND("cardi",C970))),"NA")</f>
        <v>NA</v>
      </c>
      <c r="AW970" t="str">
        <f>IF(OR(Table1[[#This Row],[Rodents]],Table1[[#This Row],[Human]],Table1[[#This Row],[Pig]]),OR(ISNUMBER(FIND("gastro",C970)),ISNUMBER(FIND("intesti",C970)),ISNUMBER(FIND("stomach",C970))),"NA")</f>
        <v>NA</v>
      </c>
      <c r="AX970" t="str">
        <f>IF(OR(Table1[[#This Row],[Rodents]],Table1[[#This Row],[Human]],Table1[[#This Row],[Pig]]),NOT(OR(AQ970,AR970,AS970,AT970,AU970,AV970,AW970)),"NA")</f>
        <v>NA</v>
      </c>
      <c r="AY970" t="b">
        <f>OR(ISNUMBER(FIND("SWCNT",C970)),ISNUMBER(FIND("SWNT",C970)),ISNUMBER(FIND("single-wall",C970)),ISNUMBER(FIND("single wall",C970)),ISNUMBER(FIND("Single wall",C970)),ISNUMBER(FIND("Single-wall",C970)),ISNUMBER(FIND("SWCNT",B970)),ISNUMBER(FIND("SWNT",B970)),ISNUMBER(FIND("single-wall",B970)),ISNUMBER(FIND("single wall",B970)),ISNUMBER(FIND("Single-wall",B970)),ISNUMBER(FIND("Single wall",B970)))</f>
        <v>0</v>
      </c>
      <c r="AZ970" t="b">
        <f>OR(ISNUMBER(FIND("MWCNT",C970)),ISNUMBER(FIND("MWNT",C970)),ISNUMBER(FIND("multi-wall",C970)),ISNUMBER(FIND("multi wall",C970)),ISNUMBER(FIND("multiwall",C970)),ISNUMBER(FIND("Multi-wall",C970)),ISNUMBER(FIND("Multi wall",C970)),ISNUMBER(FIND("Multiwall",C970)),ISNUMBER(FIND("MWCNT",B970)),ISNUMBER(FIND("MWNT",B970)),ISNUMBER(FIND("multi-wall",B970)),ISNUMBER(FIND("multi wall",B970)),ISNUMBER(FIND("multiwall",B970)),ISNUMBER(FIND("Multi-wall",B970)),ISNUMBER(FIND("Multi wall",B970)),ISNUMBER(FIND("Multiwall",B970)),ISNUMBER(FIND("Double-wall",B970)),ISNUMBER(FIND("Double wall",B970)),ISNUMBER(FIND("Doublewall",B970)),ISNUMBER(FIND("double-wall",B970)),ISNUMBER(FIND("double wall",B970)),ISNUMBER(FIND("doublewall",B970)))</f>
        <v>1</v>
      </c>
      <c r="BA970" t="b">
        <f>AND(Table1[[#This Row],[SWCNT]],Table1[[#This Row],[MWCNT]])</f>
        <v>0</v>
      </c>
      <c r="BB970" t="b">
        <f>IF(Table1[[#This Row],[SWCNT]]=TRUE,FALSE,IF(Table1[[#This Row],[MWCNT]]=TRUE,FALSE,TRUE))</f>
        <v>0</v>
      </c>
      <c r="BC970" s="18"/>
    </row>
    <row r="971" spans="1:55" ht="222">
      <c r="A971" t="s">
        <v>1553</v>
      </c>
      <c r="B971" s="2" t="s">
        <v>1554</v>
      </c>
      <c r="C971" s="16" t="s">
        <v>1555</v>
      </c>
      <c r="D971" s="17" t="s">
        <v>1196</v>
      </c>
      <c r="E971" s="2">
        <v>2019</v>
      </c>
      <c r="F971" t="b">
        <f>OR(ISNUMBER(FIND("cytotoxic",C971)),ISNUMBER(FIND("Cytotoxic",C971)),ISNUMBER(FIND("cellular toxicity",C971)),ISNUMBER(FIND("cell death",C971)),ISNUMBER(FIND("viable",C971)),ISNUMBER(FIND("phytotoxic",C971)),ISNUMBER(FIND("acute toxicity",C971)),ISNUMBER(FIND("MTT",C971)),ISNUMBER(FIND("survival",C971)),ISNUMBER(FIND("prolifer",C971)),ISNUMBER(FIND("apoptosis",C971)),ISNUMBER(FIND("neurotoxic",C971)),ISNUMBER(FIND("  lysis ",C971)),ISNUMBER(FIND("necrosis",C971)),ISNUMBER(FIND("cellular death",C971))*3,ISNUMBER(FIND("LDH",C971)),ISNUMBER(FIND("Acute toxicity",C971)))</f>
        <v>0</v>
      </c>
      <c r="G971" t="b">
        <f>OR(ISNUMBER(FIND("genotoxic",C971)),ISNUMBER(FIND("genotoxicity",C971)),ISNUMBER(FIND("DNA damage",C971)),ISNUMBER(FIND("DNA",C971)),ISNUMBER(FIND("RNA",C971)),ISNUMBER(FIND("mesothelioma",C971)),ISNUMBER(FIND("carcino",C971)),ISNUMBER(FIND("mutagen",C971)),ISNUMBER(FIND("genetic",C971)))</f>
        <v>1</v>
      </c>
      <c r="H971" t="b">
        <f>OR(ISNUMBER(FIND("inflammatory",C971)),ISNUMBER(FIND("inflamm",C971)))</f>
        <v>0</v>
      </c>
      <c r="I971" t="b">
        <f>OR(ISNUMBER(FIND("immune",C971)),ISNUMBER(FIND("immunological",C971)),ISNUMBER(FIND("interleuk",C971)),ISNUMBER(FIND("platelet activation",C971)),ISNUMBER(FIND("monocyte",C971)),ISNUMBER(FIND("leukocyte",C971)),ISNUMBER(FIND("cytokine",C971)),ISNUMBER(FIND("CD4",C971)),ISNUMBER(FIND("CD8",C971)),ISNUMBER(FIND("T-cell",C971)))</f>
        <v>0</v>
      </c>
      <c r="J971" t="b">
        <f>OR(ISNUMBER(FIND("reactive oxygen",C971)),ISNUMBER(FIND("ROS",C971)),ISNUMBER(FIND("free radical",C971)),ISNUMBER(FIND("oxidative stress",C971)),ISNUMBER(FIND("peroxid",C971)),ISNUMBER(FIND("oxidative",C971)),ISNUMBER(FIND("antioxid",C971)))</f>
        <v>0</v>
      </c>
      <c r="K971" t="b">
        <f>OR(ISNUMBER(FIND("autophag",C971)))</f>
        <v>0</v>
      </c>
      <c r="L971" t="b">
        <f>OR(ISNUMBER(FIND("morpholog",C971)))</f>
        <v>0</v>
      </c>
      <c r="M971" t="b">
        <f>OR(ISNUMBER(FIND("fibrosis",C971)),ISNUMBER(FIND("Fibrosis",C971)),ISNUMBER(FIND("fibrot",C971)))</f>
        <v>0</v>
      </c>
      <c r="N971" t="b">
        <f>OR(ISNUMBER(FIND("offspring",C971)),ISNUMBER(FIND("Parental",C971)),ISNUMBER(FIND("parental",C971)),ISNUMBER(FIND("germline",C971)),ISNUMBER(FIND("reproduc",C971)),ISNUMBER(FIND("embryo",C971)))</f>
        <v>0</v>
      </c>
      <c r="O971" t="b">
        <f>OR(ISNUMBER(FIND("metabol",C971)),ISNUMBER(FIND("Metabol",C971)),ISNUMBER(FIND("digest",C971)),ISNUMBER(FIND("mitochon",C971)))</f>
        <v>0</v>
      </c>
      <c r="P971" t="b">
        <f>OR(ISNUMBER(FIND("ecotox",C971)),ISNUMBER(FIND("Ecotox",B971)),ISNUMBER(FIND("ecotox",B971)),ISNUMBER(FIND("Ecotox",C971)))</f>
        <v>0</v>
      </c>
      <c r="Q971" t="b">
        <f>OR(ISNUMBER(FIND("Bioaccum",C971)),ISNUMBER(FIND("bioaccum",C971)),ISNUMBER(FIND("accum",C971)))</f>
        <v>1</v>
      </c>
      <c r="R971" t="b">
        <f>OR(ISNUMBER(FIND("Occupation",C971)),ISNUMBER(FIND("occupation",C971)),ISNUMBER(FIND("worker",C971)),ISNUMBER(FIND("workforce",C971)))</f>
        <v>0</v>
      </c>
      <c r="S971" t="b">
        <f>NOT(OR(F971,G971,H971,I971,J971,K971,L971,M971,N971,O971,P971,Q971,R971))</f>
        <v>0</v>
      </c>
      <c r="U971" t="b">
        <f>OR(Table1[[#This Row],[Inflammation]],Table1[[#This Row],[Immune]])</f>
        <v>0</v>
      </c>
      <c r="V971" t="b">
        <f>IF(OR(Table1[[#This Row],[Rodents]],Table1[[#This Row],[Human]],Table1[[#This Row],[Pig]]),OR(ISNUMBER(FIND("intratrach",C971)),ISNUMBER(FIND("nasal ",C971)),ISNUMBER(FIND("instill",C971))),"NA")</f>
        <v>0</v>
      </c>
      <c r="W971" t="b">
        <f>IF(OR(Table1[[#This Row],[Rodents]],Table1[[#This Row],[Human]],Table1[[#This Row],[Pig]]),OR(ISNUMBER(FIND("dermal",C971)),ISNUMBER(FIND("skin ",C971))),"NA")</f>
        <v>0</v>
      </c>
      <c r="X971" t="b">
        <f>IF(OR(Table1[[#This Row],[Rodents]],Table1[[#This Row],[Human]],Table1[[#This Row],[Pig]]),OR(ISNUMBER(FIND("injected",C971)),ISNUMBER(FIND("periton",C971)),ISNUMBER(FIND("intrascrot",C971))),"NA")</f>
        <v>0</v>
      </c>
      <c r="Y971" t="b">
        <f>IF(OR(Table1[[#This Row],[Rodents]],Table1[[#This Row],[Human]],Table1[[#This Row],[Pig]]),NOT(OR(Table1[[#This Row],[Inhaled/Intratracheal/intranasal]],Table1[[#This Row],[Dermal]],Table1[[#This Row],[Injected]])),"NA")</f>
        <v>1</v>
      </c>
      <c r="AA971" t="b">
        <f>OR(ISNUMBER(FIND("fish ",C971)),ISNUMBER(FIND("Fish ",C971)),ISNUMBER(FIND("aquatic",C971)),ISNUMBER(FIND("daphnids",C971)),ISNUMBER(FIND("Carcinus maenas",C971)),ISNUMBER(FIND("Daphnia",C971)),ISNUMBER(FIND("Ruditapes philippinarum",C971)),ISNUMBER(FIND("daphnia",C971)),ISNUMBER(FIND("marine",C971)),ISNUMBER(FIND("mussel",C971)),ISNUMBER(FIND("algae",C971)),ISNUMBER(FIND("Donax faba",C971)),ISNUMBER(FIND("estuarine",C971)),ISNUMBER(FIND("snail",C971)),ISNUMBER(FIND("Prorocentrum donghaiense",C971)) )</f>
        <v>0</v>
      </c>
      <c r="AB971" t="b">
        <f>OR(ISNUMBER(FIND(" rat ",C971)),ISNUMBER(FIND(" rats ",C971)),ISNUMBER(FIND(" Rats ",C971)),ISNUMBER(FIND(" Rat ",C971)),ISNUMBER(FIND(" rat.",C971)),ISNUMBER(FIND(" rats.",C971)),ISNUMBER(FIND("mouse",C971)),ISNUMBER(FIND("mice",C971)), ISNUMBER(FIND(" Mice",C971)))</f>
        <v>1</v>
      </c>
      <c r="AC971" t="b">
        <f>OR(ISNUMBER(FIND(" cell ",C971)),ISNUMBER(FIND("fibroblast",C971)),ISNUMBER(FIND("macrophage",C971)),ISNUMBER(FIND("epithelial",C971)),ISNUMBER(FIND("endothelial",C971)),ISNUMBER(FIND("neuron",C971)),ISNUMBER(FIND(" cells ",C971)),ISNUMBER(FIND("RBC",C971)),ISNUMBER(FIND("mitochond",C971)),ISNUMBER(FIND("adipocyte",C971)),ISNUMBER(FIND("osteo",C971)),ISNUMBER(FIND("keratin",C971)),ISNUMBER(FIND(" cell's ",C971)),ISNUMBER(FIND("eukary",C971)),ISNUMBER(FIND("sperm",C971)))</f>
        <v>1</v>
      </c>
      <c r="AD971" t="b">
        <f>OR(ISNUMBER(FIND("human",B971)),ISNUMBER(FIND("workers",B971)),ISNUMBER(FIND("workforces",B971)),ISNUMBER(FIND("occupational",B971)),ISNUMBER(FIND("Case report",B971)),ISNUMBER(FIND("Workplaces",B971)),ISNUMBER(FIND("worker",B971)))</f>
        <v>0</v>
      </c>
      <c r="AE971" t="b">
        <f>OR(ISNUMBER(FIND(" plant ",C971)),ISNUMBER(FIND("Plant ",C971)),ISNUMBER(FIND("tomato",C971)),ISNUMBER(FIND("plants",C971)),ISNUMBER(FIND("Plants",C971)),ISNUMBER(FIND("algae",C971)),ISNUMBER(FIND("lettuce",C971)),ISNUMBER(FIND("green gram sprouts ",C971)),ISNUMBER(FIND("Cucurbita pepo",C971)),ISNUMBER(FIND("bean ",C971)),ISNUMBER(FIND("chloroplast",C971)),ISNUMBER(FIND("chlorophyll",C971)),ISNUMBER(FIND("seedling",C971)),ISNUMBER(FIND("canola",C971)),ISNUMBER(FIND("shoot",C971)),ISNUMBER(FIND("photosynthes",C971)),ISNUMBER(FIND(" leaves ",C971)),,ISNUMBER(FIND("agriculture",C971)),ISNUMBER(FIND(" crops ",C971)))</f>
        <v>0</v>
      </c>
      <c r="AF971" t="b">
        <f>OR(ISNUMBER(FIND("bacteria",C971)),ISNUMBER(FIND("Bacteria",C971)),ISNUMBER(FIND("Bacterium",C971)),ISNUMBER(FIND("bacterium",C971)),ISNUMBER(FIND(" coli ",C971)))</f>
        <v>0</v>
      </c>
      <c r="AG971" t="b">
        <f>OR(ISNUMBER(FIND("fungi",C971)),ISNUMBER(FIND("Fungi",C971)),ISNUMBER(FIND("fungus",C971)),ISNUMBER(FIND("Fungus",C971)),ISNUMBER(FIND("mushroom",C971)),ISNUMBER(FIND("Mushroom",C971)),ISNUMBER(FIND(" mold ",C971)))</f>
        <v>0</v>
      </c>
      <c r="AH971" t="b">
        <f>OR(ISNUMBER(FIND("Pig ",C971)),ISNUMBER(FIND("pig ",C971)),ISNUMBER(FIND("Pigs ",C971)),ISNUMBER(FIND("pigs ",C971)))</f>
        <v>0</v>
      </c>
      <c r="AI971" t="b">
        <f>OR(ISNUMBER(FIND(" C. elegans",C971)),ISNUMBER(FIND("Caenorhabditis elegans",C971)),ISNUMBER(FIND("earthworms",C971)),ISNUMBER(FIND(" Ficopomatus enigmaticus",C971)),ISNUMBER(FIND("larva",C971)),ISNUMBER(FIND("Lumbriculus variegatus",C971)),ISNUMBER(FIND("nematode",C971)))</f>
        <v>0</v>
      </c>
      <c r="AJ971" t="b">
        <f>NOT(OR(AA971,AB971,AC971,AD971,AE971,AF971,AG971,AH971,AI971))</f>
        <v>0</v>
      </c>
      <c r="AL971" t="b">
        <f>OR(AA971,AB971,AD971,AE971,AF971,AG971,AH971,AI971)</f>
        <v>1</v>
      </c>
      <c r="AM971" t="b">
        <f>IF(Table1[[#This Row],[In vivo?]],IF(Table1[[#This Row],[Cell]],FALSE,TRUE),FALSE)</f>
        <v>0</v>
      </c>
      <c r="AN971" t="b">
        <f>AND(AC971,AL971)</f>
        <v>1</v>
      </c>
      <c r="AO971" t="b">
        <f>IF(Table1[[#This Row],[Cell]],IF(Table1[[#This Row],[In vivo?]],FALSE,TRUE),FALSE)</f>
        <v>0</v>
      </c>
      <c r="AP971" t="b">
        <f>NOT(OR(Table1[[#This Row],[In vivo?]],Table1[[#This Row],[Only in Cell]]))</f>
        <v>0</v>
      </c>
      <c r="AQ971" t="b">
        <f>IF(OR(Table1[[#This Row],[Rodents]],Table1[[#This Row],[Human]],Table1[[#This Row],[Pig]]),OR(ISNUMBER(FIND("pulmonary",C971)),ISNUMBER(FIND("lung",C971))),"NA")</f>
        <v>1</v>
      </c>
      <c r="AR971" t="b">
        <f>IF(OR(Table1[[#This Row],[Rodents]],Table1[[#This Row],[Human]],Table1[[#This Row],[Pig]]),OR(ISNUMBER(FIND("skin",C971)),ISNUMBER(FIND("dermal",C971))),"NA")</f>
        <v>0</v>
      </c>
      <c r="AS971" t="b">
        <f>IF(OR(Table1[[#This Row],[Rodents]],Table1[[#This Row],[Human]],Table1[[#This Row],[Pig]]),OR(ISNUMBER(FIND("liver",C971)),ISNUMBER(FIND("hepat",C971))),"NA")</f>
        <v>0</v>
      </c>
      <c r="AT971" t="b">
        <f>IF(OR(Table1[[#This Row],[Rodents]],Table1[[#This Row],[Human]],Table1[[#This Row],[Pig]]),OR(ISNUMBER(FIND("kidney",C971)),ISNUMBER(FIND("neph",C971))),"NA")</f>
        <v>0</v>
      </c>
      <c r="AU971" t="b">
        <f>IF(OR(Table1[[#This Row],[Rodents]],Table1[[#This Row],[Human]],Table1[[#This Row],[Pig]]),OR(ISNUMBER(FIND("brain",C971)),ISNUMBER(FIND("neur",C971)),ISNUMBER(FIND("nerv",C971))),"NA")</f>
        <v>0</v>
      </c>
      <c r="AV971" t="b">
        <f>IF(OR(Table1[[#This Row],[Rodents]],Table1[[#This Row],[Human]],Table1[[#This Row],[Pig]]),OR(ISNUMBER(FIND("heart",C971)),ISNUMBER(FIND("cardi",C971))),"NA")</f>
        <v>0</v>
      </c>
      <c r="AW971" t="b">
        <f>IF(OR(Table1[[#This Row],[Rodents]],Table1[[#This Row],[Human]],Table1[[#This Row],[Pig]]),OR(ISNUMBER(FIND("gastro",C971)),ISNUMBER(FIND("intesti",C971)),ISNUMBER(FIND("stomach",C971))),"NA")</f>
        <v>0</v>
      </c>
      <c r="AX971" t="b">
        <f>IF(OR(Table1[[#This Row],[Rodents]],Table1[[#This Row],[Human]],Table1[[#This Row],[Pig]]),NOT(OR(AQ971,AR971,AS971,AT971,AU971,AV971,AW971)),"NA")</f>
        <v>0</v>
      </c>
      <c r="AY971" t="b">
        <f>OR(ISNUMBER(FIND("SWCNT",C971)),ISNUMBER(FIND("SWNT",C971)),ISNUMBER(FIND("single-wall",C971)),ISNUMBER(FIND("single wall",C971)),ISNUMBER(FIND("Single wall",C971)),ISNUMBER(FIND("Single-wall",C971)),ISNUMBER(FIND("SWCNT",B971)),ISNUMBER(FIND("SWNT",B971)),ISNUMBER(FIND("single-wall",B971)),ISNUMBER(FIND("single wall",B971)),ISNUMBER(FIND("Single-wall",B971)),ISNUMBER(FIND("Single wall",B971)))</f>
        <v>0</v>
      </c>
      <c r="AZ971" t="b">
        <f>OR(ISNUMBER(FIND("MWCNT",C971)),ISNUMBER(FIND("MWNT",C971)),ISNUMBER(FIND("multi-wall",C971)),ISNUMBER(FIND("multi wall",C971)),ISNUMBER(FIND("multiwall",C971)),ISNUMBER(FIND("Multi-wall",C971)),ISNUMBER(FIND("Multi wall",C971)),ISNUMBER(FIND("Multiwall",C971)),ISNUMBER(FIND("MWCNT",B971)),ISNUMBER(FIND("MWNT",B971)),ISNUMBER(FIND("multi-wall",B971)),ISNUMBER(FIND("multi wall",B971)),ISNUMBER(FIND("multiwall",B971)),ISNUMBER(FIND("Multi-wall",B971)),ISNUMBER(FIND("Multi wall",B971)),ISNUMBER(FIND("Multiwall",B971)),ISNUMBER(FIND("Double-wall",B971)),ISNUMBER(FIND("Double wall",B971)),ISNUMBER(FIND("Doublewall",B971)),ISNUMBER(FIND("double-wall",B971)),ISNUMBER(FIND("double wall",B971)),ISNUMBER(FIND("doublewall",B971)))</f>
        <v>1</v>
      </c>
      <c r="BA971" t="b">
        <f>AND(Table1[[#This Row],[SWCNT]],Table1[[#This Row],[MWCNT]])</f>
        <v>0</v>
      </c>
      <c r="BB971" t="b">
        <f>IF(Table1[[#This Row],[SWCNT]]=TRUE,FALSE,IF(Table1[[#This Row],[MWCNT]]=TRUE,FALSE,TRUE))</f>
        <v>0</v>
      </c>
      <c r="BC971" s="18"/>
    </row>
    <row r="972" spans="1:55" ht="185">
      <c r="A972" t="s">
        <v>1562</v>
      </c>
      <c r="B972" s="2" t="s">
        <v>1563</v>
      </c>
      <c r="C972" s="16" t="s">
        <v>1564</v>
      </c>
      <c r="D972" s="17" t="s">
        <v>678</v>
      </c>
      <c r="E972" s="2">
        <v>2019</v>
      </c>
      <c r="F972" t="b">
        <f>OR(ISNUMBER(FIND("cytotoxic",C972)),ISNUMBER(FIND("Cytotoxic",C972)),ISNUMBER(FIND("cellular toxicity",C972)),ISNUMBER(FIND("cell death",C972)),ISNUMBER(FIND("viable",C972)),ISNUMBER(FIND("phytotoxic",C972)),ISNUMBER(FIND("acute toxicity",C972)),ISNUMBER(FIND("MTT",C972)),ISNUMBER(FIND("survival",C972)),ISNUMBER(FIND("prolifer",C972)),ISNUMBER(FIND("apoptosis",C972)),ISNUMBER(FIND("neurotoxic",C972)),ISNUMBER(FIND("  lysis ",C972)),ISNUMBER(FIND("necrosis",C972)),ISNUMBER(FIND("cellular death",C972))*3,ISNUMBER(FIND("LDH",C972)),ISNUMBER(FIND("Acute toxicity",C972)))</f>
        <v>0</v>
      </c>
      <c r="G972" t="b">
        <f>OR(ISNUMBER(FIND("genotoxic",C972)),ISNUMBER(FIND("genotoxicity",C972)),ISNUMBER(FIND("DNA damage",C972)),ISNUMBER(FIND("DNA",C972)),ISNUMBER(FIND("RNA",C972)),ISNUMBER(FIND("mesothelioma",C972)),ISNUMBER(FIND("carcino",C972)),ISNUMBER(FIND("mutagen",C972)),ISNUMBER(FIND("genetic",C972)))</f>
        <v>1</v>
      </c>
      <c r="H972" t="b">
        <f>OR(ISNUMBER(FIND("inflammatory",C972)),ISNUMBER(FIND("inflamm",C972)))</f>
        <v>0</v>
      </c>
      <c r="I972" t="b">
        <f>OR(ISNUMBER(FIND("immune",C972)),ISNUMBER(FIND("immunological",C972)),ISNUMBER(FIND("interleuk",C972)),ISNUMBER(FIND("platelet activation",C972)),ISNUMBER(FIND("monocyte",C972)),ISNUMBER(FIND("leukocyte",C972)),ISNUMBER(FIND("cytokine",C972)),ISNUMBER(FIND("CD4",C972)),ISNUMBER(FIND("CD8",C972)),ISNUMBER(FIND("T-cell",C972)))</f>
        <v>0</v>
      </c>
      <c r="J972" t="b">
        <f>OR(ISNUMBER(FIND("reactive oxygen",C972)),ISNUMBER(FIND("ROS",C972)),ISNUMBER(FIND("free radical",C972)),ISNUMBER(FIND("oxidative stress",C972)),ISNUMBER(FIND("peroxid",C972)),ISNUMBER(FIND("oxidative",C972)),ISNUMBER(FIND("antioxid",C972)))</f>
        <v>0</v>
      </c>
      <c r="K972" t="b">
        <f>OR(ISNUMBER(FIND("autophag",C972)))</f>
        <v>0</v>
      </c>
      <c r="L972" t="b">
        <f>OR(ISNUMBER(FIND("morpholog",C972)))</f>
        <v>0</v>
      </c>
      <c r="M972" t="b">
        <f>OR(ISNUMBER(FIND("fibrosis",C972)),ISNUMBER(FIND("Fibrosis",C972)),ISNUMBER(FIND("fibrot",C972)))</f>
        <v>0</v>
      </c>
      <c r="N972" t="b">
        <f>OR(ISNUMBER(FIND("offspring",C972)),ISNUMBER(FIND("Parental",C972)),ISNUMBER(FIND("parental",C972)),ISNUMBER(FIND("germline",C972)),ISNUMBER(FIND("reproduc",C972)),ISNUMBER(FIND("embryo",C972)))</f>
        <v>0</v>
      </c>
      <c r="O972" t="b">
        <f>OR(ISNUMBER(FIND("metabol",C972)),ISNUMBER(FIND("Metabol",C972)),ISNUMBER(FIND("digest",C972)),ISNUMBER(FIND("mitochon",C972)))</f>
        <v>0</v>
      </c>
      <c r="P972" t="b">
        <f>OR(ISNUMBER(FIND("ecotox",C972)),ISNUMBER(FIND("Ecotox",B972)),ISNUMBER(FIND("ecotox",B972)),ISNUMBER(FIND("Ecotox",C972)))</f>
        <v>0</v>
      </c>
      <c r="Q972" t="b">
        <f>OR(ISNUMBER(FIND("Bioaccum",C972)),ISNUMBER(FIND("bioaccum",C972)),ISNUMBER(FIND("accum",C972)))</f>
        <v>0</v>
      </c>
      <c r="R972" t="b">
        <f>OR(ISNUMBER(FIND("Occupation",C972)),ISNUMBER(FIND("occupation",C972)),ISNUMBER(FIND("worker",C972)),ISNUMBER(FIND("workforce",C972)))</f>
        <v>0</v>
      </c>
      <c r="S972" t="b">
        <f>NOT(OR(F972,G972,H972,I972,J972,K972,L972,M972,N972,O972,P972,Q972,R972))</f>
        <v>0</v>
      </c>
      <c r="U972" t="b">
        <f>OR(Table1[[#This Row],[Inflammation]],Table1[[#This Row],[Immune]])</f>
        <v>0</v>
      </c>
      <c r="V972" t="b">
        <f>IF(OR(Table1[[#This Row],[Rodents]],Table1[[#This Row],[Human]],Table1[[#This Row],[Pig]]),OR(ISNUMBER(FIND("intratrach",C972)),ISNUMBER(FIND("nasal ",C972)),ISNUMBER(FIND("instill",C972))),"NA")</f>
        <v>0</v>
      </c>
      <c r="W972" t="b">
        <f>IF(OR(Table1[[#This Row],[Rodents]],Table1[[#This Row],[Human]],Table1[[#This Row],[Pig]]),OR(ISNUMBER(FIND("dermal",C972)),ISNUMBER(FIND("skin ",C972))),"NA")</f>
        <v>0</v>
      </c>
      <c r="X972" t="b">
        <f>IF(OR(Table1[[#This Row],[Rodents]],Table1[[#This Row],[Human]],Table1[[#This Row],[Pig]]),OR(ISNUMBER(FIND("injected",C972)),ISNUMBER(FIND("periton",C972)),ISNUMBER(FIND("intrascrot",C972))),"NA")</f>
        <v>1</v>
      </c>
      <c r="Y972" t="b">
        <f>IF(OR(Table1[[#This Row],[Rodents]],Table1[[#This Row],[Human]],Table1[[#This Row],[Pig]]),NOT(OR(Table1[[#This Row],[Inhaled/Intratracheal/intranasal]],Table1[[#This Row],[Dermal]],Table1[[#This Row],[Injected]])),"NA")</f>
        <v>0</v>
      </c>
      <c r="AA972" t="b">
        <f>OR(ISNUMBER(FIND("fish ",C972)),ISNUMBER(FIND("Fish ",C972)),ISNUMBER(FIND("aquatic",C972)),ISNUMBER(FIND("daphnids",C972)),ISNUMBER(FIND("Carcinus maenas",C972)),ISNUMBER(FIND("Daphnia",C972)),ISNUMBER(FIND("Ruditapes philippinarum",C972)),ISNUMBER(FIND("daphnia",C972)),ISNUMBER(FIND("marine",C972)),ISNUMBER(FIND("mussel",C972)),ISNUMBER(FIND("algae",C972)),ISNUMBER(FIND("Donax faba",C972)),ISNUMBER(FIND("estuarine",C972)),ISNUMBER(FIND("snail",C972)),ISNUMBER(FIND("Prorocentrum donghaiense",C972)) )</f>
        <v>0</v>
      </c>
      <c r="AB972" t="b">
        <f>OR(ISNUMBER(FIND(" rat ",C972)),ISNUMBER(FIND(" rats ",C972)),ISNUMBER(FIND(" Rats ",C972)),ISNUMBER(FIND(" Rat ",C972)),ISNUMBER(FIND(" rat.",C972)),ISNUMBER(FIND(" rats.",C972)),ISNUMBER(FIND("mouse",C972)),ISNUMBER(FIND("mice",C972)), ISNUMBER(FIND(" Mice",C972)))</f>
        <v>1</v>
      </c>
      <c r="AC972" t="b">
        <f>OR(ISNUMBER(FIND(" cell ",C972)),ISNUMBER(FIND("fibroblast",C972)),ISNUMBER(FIND("macrophage",C972)),ISNUMBER(FIND("epithelial",C972)),ISNUMBER(FIND("endothelial",C972)),ISNUMBER(FIND("neuron",C972)),ISNUMBER(FIND(" cells ",C972)),ISNUMBER(FIND("RBC",C972)),ISNUMBER(FIND("mitochond",C972)),ISNUMBER(FIND("adipocyte",C972)),ISNUMBER(FIND("osteo",C972)),ISNUMBER(FIND("keratin",C972)),ISNUMBER(FIND(" cell's ",C972)),ISNUMBER(FIND("eukary",C972)),ISNUMBER(FIND("sperm",C972)))</f>
        <v>0</v>
      </c>
      <c r="AD972" t="b">
        <f>OR(ISNUMBER(FIND("human",B972)),ISNUMBER(FIND("workers",B972)),ISNUMBER(FIND("workforces",B972)),ISNUMBER(FIND("occupational",B972)),ISNUMBER(FIND("Case report",B972)),ISNUMBER(FIND("Workplaces",B972)),ISNUMBER(FIND("worker",B972)))</f>
        <v>0</v>
      </c>
      <c r="AE972" t="b">
        <f>OR(ISNUMBER(FIND(" plant ",C972)),ISNUMBER(FIND("Plant ",C972)),ISNUMBER(FIND("tomato",C972)),ISNUMBER(FIND("plants",C972)),ISNUMBER(FIND("Plants",C972)),ISNUMBER(FIND("algae",C972)),ISNUMBER(FIND("lettuce",C972)),ISNUMBER(FIND("green gram sprouts ",C972)),ISNUMBER(FIND("Cucurbita pepo",C972)),ISNUMBER(FIND("bean ",C972)),ISNUMBER(FIND("chloroplast",C972)),ISNUMBER(FIND("chlorophyll",C972)),ISNUMBER(FIND("seedling",C972)),ISNUMBER(FIND("canola",C972)),ISNUMBER(FIND("shoot",C972)),ISNUMBER(FIND("photosynthes",C972)),ISNUMBER(FIND(" leaves ",C972)),,ISNUMBER(FIND("agriculture",C972)),ISNUMBER(FIND(" crops ",C972)))</f>
        <v>0</v>
      </c>
      <c r="AF972" t="b">
        <f>OR(ISNUMBER(FIND("bacteria",C972)),ISNUMBER(FIND("Bacteria",C972)),ISNUMBER(FIND("Bacterium",C972)),ISNUMBER(FIND("bacterium",C972)),ISNUMBER(FIND(" coli ",C972)))</f>
        <v>0</v>
      </c>
      <c r="AG972" t="b">
        <f>OR(ISNUMBER(FIND("fungi",C972)),ISNUMBER(FIND("Fungi",C972)),ISNUMBER(FIND("fungus",C972)),ISNUMBER(FIND("Fungus",C972)),ISNUMBER(FIND("mushroom",C972)),ISNUMBER(FIND("Mushroom",C972)),ISNUMBER(FIND(" mold ",C972)))</f>
        <v>0</v>
      </c>
      <c r="AH972" t="b">
        <f>OR(ISNUMBER(FIND("Pig ",C972)),ISNUMBER(FIND("pig ",C972)),ISNUMBER(FIND("Pigs ",C972)),ISNUMBER(FIND("pigs ",C972)))</f>
        <v>0</v>
      </c>
      <c r="AI972" t="b">
        <f>OR(ISNUMBER(FIND(" C. elegans",C972)),ISNUMBER(FIND("Caenorhabditis elegans",C972)),ISNUMBER(FIND("earthworms",C972)),ISNUMBER(FIND(" Ficopomatus enigmaticus",C972)),ISNUMBER(FIND("larva",C972)),ISNUMBER(FIND("Lumbriculus variegatus",C972)),ISNUMBER(FIND("nematode",C972)))</f>
        <v>0</v>
      </c>
      <c r="AJ972" t="b">
        <f>NOT(OR(AA972,AB972,AC972,AD972,AE972,AF972,AG972,AH972,AI972))</f>
        <v>0</v>
      </c>
      <c r="AL972" t="b">
        <f>OR(AA972,AB972,AD972,AE972,AF972,AG972,AH972,AI972)</f>
        <v>1</v>
      </c>
      <c r="AM972" t="b">
        <f>IF(Table1[[#This Row],[In vivo?]],IF(Table1[[#This Row],[Cell]],FALSE,TRUE),FALSE)</f>
        <v>1</v>
      </c>
      <c r="AN972" t="b">
        <f>AND(AC972,AL972)</f>
        <v>0</v>
      </c>
      <c r="AO972" t="b">
        <f>IF(Table1[[#This Row],[Cell]],IF(Table1[[#This Row],[In vivo?]],FALSE,TRUE),FALSE)</f>
        <v>0</v>
      </c>
      <c r="AP972" t="b">
        <f>NOT(OR(Table1[[#This Row],[In vivo?]],Table1[[#This Row],[Only in Cell]]))</f>
        <v>0</v>
      </c>
      <c r="AQ972" t="b">
        <f>IF(OR(Table1[[#This Row],[Rodents]],Table1[[#This Row],[Human]],Table1[[#This Row],[Pig]]),OR(ISNUMBER(FIND("pulmonary",C972)),ISNUMBER(FIND("lung",C972))),"NA")</f>
        <v>1</v>
      </c>
      <c r="AR972" t="b">
        <f>IF(OR(Table1[[#This Row],[Rodents]],Table1[[#This Row],[Human]],Table1[[#This Row],[Pig]]),OR(ISNUMBER(FIND("skin",C972)),ISNUMBER(FIND("dermal",C972))),"NA")</f>
        <v>0</v>
      </c>
      <c r="AS972" t="b">
        <f>IF(OR(Table1[[#This Row],[Rodents]],Table1[[#This Row],[Human]],Table1[[#This Row],[Pig]]),OR(ISNUMBER(FIND("liver",C972)),ISNUMBER(FIND("hepat",C972))),"NA")</f>
        <v>0</v>
      </c>
      <c r="AT972" t="b">
        <f>IF(OR(Table1[[#This Row],[Rodents]],Table1[[#This Row],[Human]],Table1[[#This Row],[Pig]]),OR(ISNUMBER(FIND("kidney",C972)),ISNUMBER(FIND("neph",C972))),"NA")</f>
        <v>0</v>
      </c>
      <c r="AU972" t="b">
        <f>IF(OR(Table1[[#This Row],[Rodents]],Table1[[#This Row],[Human]],Table1[[#This Row],[Pig]]),OR(ISNUMBER(FIND("brain",C972)),ISNUMBER(FIND("neur",C972)),ISNUMBER(FIND("nerv",C972))),"NA")</f>
        <v>0</v>
      </c>
      <c r="AV972" t="b">
        <f>IF(OR(Table1[[#This Row],[Rodents]],Table1[[#This Row],[Human]],Table1[[#This Row],[Pig]]),OR(ISNUMBER(FIND("heart",C972)),ISNUMBER(FIND("cardi",C972))),"NA")</f>
        <v>0</v>
      </c>
      <c r="AW972" t="b">
        <f>IF(OR(Table1[[#This Row],[Rodents]],Table1[[#This Row],[Human]],Table1[[#This Row],[Pig]]),OR(ISNUMBER(FIND("gastro",C972)),ISNUMBER(FIND("intesti",C972)),ISNUMBER(FIND("stomach",C972))),"NA")</f>
        <v>0</v>
      </c>
      <c r="AX972" t="b">
        <f>IF(OR(Table1[[#This Row],[Rodents]],Table1[[#This Row],[Human]],Table1[[#This Row],[Pig]]),NOT(OR(AQ972,AR972,AS972,AT972,AU972,AV972,AW972)),"NA")</f>
        <v>0</v>
      </c>
      <c r="AY972" t="b">
        <f>OR(ISNUMBER(FIND("SWCNT",C972)),ISNUMBER(FIND("SWNT",C972)),ISNUMBER(FIND("single-wall",C972)),ISNUMBER(FIND("single wall",C972)),ISNUMBER(FIND("Single wall",C972)),ISNUMBER(FIND("Single-wall",C972)),ISNUMBER(FIND("SWCNT",B972)),ISNUMBER(FIND("SWNT",B972)),ISNUMBER(FIND("single-wall",B972)),ISNUMBER(FIND("single wall",B972)),ISNUMBER(FIND("Single-wall",B972)),ISNUMBER(FIND("Single wall",B972)))</f>
        <v>0</v>
      </c>
      <c r="AZ972" t="b">
        <f>OR(ISNUMBER(FIND("MWCNT",C972)),ISNUMBER(FIND("MWNT",C972)),ISNUMBER(FIND("multi-wall",C972)),ISNUMBER(FIND("multi wall",C972)),ISNUMBER(FIND("multiwall",C972)),ISNUMBER(FIND("Multi-wall",C972)),ISNUMBER(FIND("Multi wall",C972)),ISNUMBER(FIND("Multiwall",C972)),ISNUMBER(FIND("MWCNT",B972)),ISNUMBER(FIND("MWNT",B972)),ISNUMBER(FIND("multi-wall",B972)),ISNUMBER(FIND("multi wall",B972)),ISNUMBER(FIND("multiwall",B972)),ISNUMBER(FIND("Multi-wall",B972)),ISNUMBER(FIND("Multi wall",B972)),ISNUMBER(FIND("Multiwall",B972)),ISNUMBER(FIND("Double-wall",B972)),ISNUMBER(FIND("Double wall",B972)),ISNUMBER(FIND("Doublewall",B972)),ISNUMBER(FIND("double-wall",B972)),ISNUMBER(FIND("double wall",B972)),ISNUMBER(FIND("doublewall",B972)))</f>
        <v>1</v>
      </c>
      <c r="BA972" t="b">
        <f>AND(Table1[[#This Row],[SWCNT]],Table1[[#This Row],[MWCNT]])</f>
        <v>0</v>
      </c>
      <c r="BB972" t="b">
        <f>IF(Table1[[#This Row],[SWCNT]]=TRUE,FALSE,IF(Table1[[#This Row],[MWCNT]]=TRUE,FALSE,TRUE))</f>
        <v>0</v>
      </c>
      <c r="BC972" s="18"/>
    </row>
    <row r="973" spans="1:55" ht="259">
      <c r="A973" t="s">
        <v>1601</v>
      </c>
      <c r="B973" s="2" t="s">
        <v>1602</v>
      </c>
      <c r="C973" s="16" t="s">
        <v>1603</v>
      </c>
      <c r="D973" s="17" t="s">
        <v>1458</v>
      </c>
      <c r="E973" s="2">
        <v>2019</v>
      </c>
      <c r="F973" t="b">
        <f>OR(ISNUMBER(FIND("cytotoxic",C973)),ISNUMBER(FIND("Cytotoxic",C973)),ISNUMBER(FIND("cellular toxicity",C973)),ISNUMBER(FIND("cell death",C973)),ISNUMBER(FIND("viable",C973)),ISNUMBER(FIND("phytotoxic",C973)),ISNUMBER(FIND("acute toxicity",C973)),ISNUMBER(FIND("MTT",C973)),ISNUMBER(FIND("survival",C973)),ISNUMBER(FIND("prolifer",C973)),ISNUMBER(FIND("apoptosis",C973)),ISNUMBER(FIND("neurotoxic",C973)),ISNUMBER(FIND("  lysis ",C973)),ISNUMBER(FIND("necrosis",C973)),ISNUMBER(FIND("cellular death",C973))*3,ISNUMBER(FIND("LDH",C973)),ISNUMBER(FIND("Acute toxicity",C973)))</f>
        <v>0</v>
      </c>
      <c r="G973" t="b">
        <f>OR(ISNUMBER(FIND("genotoxic",C973)),ISNUMBER(FIND("genotoxicity",C973)),ISNUMBER(FIND("DNA damage",C973)),ISNUMBER(FIND("DNA",C973)),ISNUMBER(FIND("RNA",C973)),ISNUMBER(FIND("mesothelioma",C973)),ISNUMBER(FIND("carcino",C973)),ISNUMBER(FIND("mutagen",C973)),ISNUMBER(FIND("genetic",C973)))</f>
        <v>1</v>
      </c>
      <c r="H973" t="b">
        <f>OR(ISNUMBER(FIND("inflammatory",C973)),ISNUMBER(FIND("inflamm",C973)))</f>
        <v>0</v>
      </c>
      <c r="I973" t="b">
        <f>OR(ISNUMBER(FIND("immune",C973)),ISNUMBER(FIND("immunological",C973)),ISNUMBER(FIND("interleuk",C973)),ISNUMBER(FIND("platelet activation",C973)),ISNUMBER(FIND("monocyte",C973)),ISNUMBER(FIND("leukocyte",C973)),ISNUMBER(FIND("cytokine",C973)),ISNUMBER(FIND("CD4",C973)),ISNUMBER(FIND("CD8",C973)),ISNUMBER(FIND("T-cell",C973)))</f>
        <v>0</v>
      </c>
      <c r="J973" t="b">
        <f>OR(ISNUMBER(FIND("reactive oxygen",C973)),ISNUMBER(FIND("ROS",C973)),ISNUMBER(FIND("free radical",C973)),ISNUMBER(FIND("oxidative stress",C973)),ISNUMBER(FIND("peroxid",C973)),ISNUMBER(FIND("oxidative",C973)),ISNUMBER(FIND("antioxid",C973)))</f>
        <v>0</v>
      </c>
      <c r="K973" t="b">
        <f>OR(ISNUMBER(FIND("autophag",C973)))</f>
        <v>0</v>
      </c>
      <c r="L973" t="b">
        <f>OR(ISNUMBER(FIND("morpholog",C973)))</f>
        <v>0</v>
      </c>
      <c r="M973" t="b">
        <f>OR(ISNUMBER(FIND("fibrosis",C973)),ISNUMBER(FIND("Fibrosis",C973)),ISNUMBER(FIND("fibrot",C973)))</f>
        <v>0</v>
      </c>
      <c r="N973" t="b">
        <f>OR(ISNUMBER(FIND("offspring",C973)),ISNUMBER(FIND("Parental",C973)),ISNUMBER(FIND("parental",C973)),ISNUMBER(FIND("germline",C973)),ISNUMBER(FIND("reproduc",C973)),ISNUMBER(FIND("embryo",C973)))</f>
        <v>0</v>
      </c>
      <c r="O973" t="b">
        <f>OR(ISNUMBER(FIND("metabol",C973)),ISNUMBER(FIND("Metabol",C973)),ISNUMBER(FIND("digest",C973)),ISNUMBER(FIND("mitochon",C973)))</f>
        <v>0</v>
      </c>
      <c r="P973" t="b">
        <f>OR(ISNUMBER(FIND("ecotox",C973)),ISNUMBER(FIND("Ecotox",B973)),ISNUMBER(FIND("ecotox",B973)),ISNUMBER(FIND("Ecotox",C973)))</f>
        <v>0</v>
      </c>
      <c r="Q973" t="b">
        <f>OR(ISNUMBER(FIND("Bioaccum",C973)),ISNUMBER(FIND("bioaccum",C973)),ISNUMBER(FIND("accum",C973)))</f>
        <v>0</v>
      </c>
      <c r="R973" t="b">
        <f>OR(ISNUMBER(FIND("Occupation",C973)),ISNUMBER(FIND("occupation",C973)),ISNUMBER(FIND("worker",C973)),ISNUMBER(FIND("workforce",C973)))</f>
        <v>0</v>
      </c>
      <c r="S973" t="b">
        <f>NOT(OR(F973,G973,H973,I973,J973,K973,L973,M973,N973,O973,P973,Q973,R973))</f>
        <v>0</v>
      </c>
      <c r="U973" t="b">
        <f>OR(Table1[[#This Row],[Inflammation]],Table1[[#This Row],[Immune]])</f>
        <v>0</v>
      </c>
      <c r="V973" t="b">
        <f>IF(OR(Table1[[#This Row],[Rodents]],Table1[[#This Row],[Human]],Table1[[#This Row],[Pig]]),OR(ISNUMBER(FIND("intratrach",C973)),ISNUMBER(FIND("nasal ",C973)),ISNUMBER(FIND("instill",C973))),"NA")</f>
        <v>0</v>
      </c>
      <c r="W973" t="b">
        <f>IF(OR(Table1[[#This Row],[Rodents]],Table1[[#This Row],[Human]],Table1[[#This Row],[Pig]]),OR(ISNUMBER(FIND("dermal",C973)),ISNUMBER(FIND("skin ",C973))),"NA")</f>
        <v>0</v>
      </c>
      <c r="X973" t="b">
        <f>IF(OR(Table1[[#This Row],[Rodents]],Table1[[#This Row],[Human]],Table1[[#This Row],[Pig]]),OR(ISNUMBER(FIND("injected",C973)),ISNUMBER(FIND("periton",C973)),ISNUMBER(FIND("intrascrot",C973))),"NA")</f>
        <v>0</v>
      </c>
      <c r="Y973" t="b">
        <f>IF(OR(Table1[[#This Row],[Rodents]],Table1[[#This Row],[Human]],Table1[[#This Row],[Pig]]),NOT(OR(Table1[[#This Row],[Inhaled/Intratracheal/intranasal]],Table1[[#This Row],[Dermal]],Table1[[#This Row],[Injected]])),"NA")</f>
        <v>1</v>
      </c>
      <c r="AA973" t="b">
        <f>OR(ISNUMBER(FIND("fish ",C973)),ISNUMBER(FIND("Fish ",C973)),ISNUMBER(FIND("aquatic",C973)),ISNUMBER(FIND("daphnids",C973)),ISNUMBER(FIND("Carcinus maenas",C973)),ISNUMBER(FIND("Daphnia",C973)),ISNUMBER(FIND("Ruditapes philippinarum",C973)),ISNUMBER(FIND("daphnia",C973)),ISNUMBER(FIND("marine",C973)),ISNUMBER(FIND("mussel",C973)),ISNUMBER(FIND("algae",C973)),ISNUMBER(FIND("Donax faba",C973)),ISNUMBER(FIND("estuarine",C973)),ISNUMBER(FIND("snail",C973)),ISNUMBER(FIND("Prorocentrum donghaiense",C973)) )</f>
        <v>0</v>
      </c>
      <c r="AB973" t="b">
        <f>OR(ISNUMBER(FIND(" rat ",C973)),ISNUMBER(FIND(" rats ",C973)),ISNUMBER(FIND(" Rats ",C973)),ISNUMBER(FIND(" Rat ",C973)),ISNUMBER(FIND(" rat.",C973)),ISNUMBER(FIND(" rats.",C973)),ISNUMBER(FIND("mouse",C973)),ISNUMBER(FIND("mice",C973)), ISNUMBER(FIND(" Mice",C973)))</f>
        <v>1</v>
      </c>
      <c r="AC973" t="b">
        <f>OR(ISNUMBER(FIND(" cell ",C973)),ISNUMBER(FIND("fibroblast",C973)),ISNUMBER(FIND("macrophage",C973)),ISNUMBER(FIND("epithelial",C973)),ISNUMBER(FIND("endothelial",C973)),ISNUMBER(FIND("neuron",C973)),ISNUMBER(FIND(" cells ",C973)),ISNUMBER(FIND("RBC",C973)),ISNUMBER(FIND("mitochond",C973)),ISNUMBER(FIND("adipocyte",C973)),ISNUMBER(FIND("osteo",C973)),ISNUMBER(FIND("keratin",C973)),ISNUMBER(FIND(" cell's ",C973)),ISNUMBER(FIND("eukary",C973)),ISNUMBER(FIND("sperm",C973)))</f>
        <v>1</v>
      </c>
      <c r="AD973" t="b">
        <f>OR(ISNUMBER(FIND("human",B973)),ISNUMBER(FIND("workers",B973)),ISNUMBER(FIND("workforces",B973)),ISNUMBER(FIND("occupational",B973)),ISNUMBER(FIND("Case report",B973)),ISNUMBER(FIND("Workplaces",B973)),ISNUMBER(FIND("worker",B973)))</f>
        <v>0</v>
      </c>
      <c r="AE973" t="b">
        <f>OR(ISNUMBER(FIND(" plant ",C973)),ISNUMBER(FIND("Plant ",C973)),ISNUMBER(FIND("tomato",C973)),ISNUMBER(FIND("plants",C973)),ISNUMBER(FIND("Plants",C973)),ISNUMBER(FIND("algae",C973)),ISNUMBER(FIND("lettuce",C973)),ISNUMBER(FIND("green gram sprouts ",C973)),ISNUMBER(FIND("Cucurbita pepo",C973)),ISNUMBER(FIND("bean ",C973)),ISNUMBER(FIND("chloroplast",C973)),ISNUMBER(FIND("chlorophyll",C973)),ISNUMBER(FIND("seedling",C973)),ISNUMBER(FIND("canola",C973)),ISNUMBER(FIND("shoot",C973)),ISNUMBER(FIND("photosynthes",C973)),ISNUMBER(FIND(" leaves ",C973)),,ISNUMBER(FIND("agriculture",C973)),ISNUMBER(FIND(" crops ",C973)))</f>
        <v>0</v>
      </c>
      <c r="AF973" t="b">
        <f>OR(ISNUMBER(FIND("bacteria",C973)),ISNUMBER(FIND("Bacteria",C973)),ISNUMBER(FIND("Bacterium",C973)),ISNUMBER(FIND("bacterium",C973)),ISNUMBER(FIND(" coli ",C973)))</f>
        <v>0</v>
      </c>
      <c r="AG973" t="b">
        <f>OR(ISNUMBER(FIND("fungi",C973)),ISNUMBER(FIND("Fungi",C973)),ISNUMBER(FIND("fungus",C973)),ISNUMBER(FIND("Fungus",C973)),ISNUMBER(FIND("mushroom",C973)),ISNUMBER(FIND("Mushroom",C973)),ISNUMBER(FIND(" mold ",C973)))</f>
        <v>0</v>
      </c>
      <c r="AH973" t="b">
        <f>OR(ISNUMBER(FIND("Pig ",C973)),ISNUMBER(FIND("pig ",C973)),ISNUMBER(FIND("Pigs ",C973)),ISNUMBER(FIND("pigs ",C973)))</f>
        <v>0</v>
      </c>
      <c r="AI973" t="b">
        <f>OR(ISNUMBER(FIND(" C. elegans",C973)),ISNUMBER(FIND("Caenorhabditis elegans",C973)),ISNUMBER(FIND("earthworms",C973)),ISNUMBER(FIND(" Ficopomatus enigmaticus",C973)),ISNUMBER(FIND("larva",C973)),ISNUMBER(FIND("Lumbriculus variegatus",C973)),ISNUMBER(FIND("nematode",C973)))</f>
        <v>0</v>
      </c>
      <c r="AJ973" t="b">
        <f>NOT(OR(AA973,AB973,AC973,AD973,AE973,AF973,AG973,AH973,AI973))</f>
        <v>0</v>
      </c>
      <c r="AL973" t="b">
        <f>OR(AA973,AB973,AD973,AE973,AF973,AG973,AH973,AI973)</f>
        <v>1</v>
      </c>
      <c r="AM973" t="b">
        <f>IF(Table1[[#This Row],[In vivo?]],IF(Table1[[#This Row],[Cell]],FALSE,TRUE),FALSE)</f>
        <v>0</v>
      </c>
      <c r="AN973" t="b">
        <f>AND(AC973,AL973)</f>
        <v>1</v>
      </c>
      <c r="AO973" t="b">
        <f>IF(Table1[[#This Row],[Cell]],IF(Table1[[#This Row],[In vivo?]],FALSE,TRUE),FALSE)</f>
        <v>0</v>
      </c>
      <c r="AP973" t="b">
        <f>NOT(OR(Table1[[#This Row],[In vivo?]],Table1[[#This Row],[Only in Cell]]))</f>
        <v>0</v>
      </c>
      <c r="AQ973" t="b">
        <f>IF(OR(Table1[[#This Row],[Rodents]],Table1[[#This Row],[Human]],Table1[[#This Row],[Pig]]),OR(ISNUMBER(FIND("pulmonary",C973)),ISNUMBER(FIND("lung",C973))),"NA")</f>
        <v>1</v>
      </c>
      <c r="AR973" t="b">
        <f>IF(OR(Table1[[#This Row],[Rodents]],Table1[[#This Row],[Human]],Table1[[#This Row],[Pig]]),OR(ISNUMBER(FIND("skin",C973)),ISNUMBER(FIND("dermal",C973))),"NA")</f>
        <v>0</v>
      </c>
      <c r="AS973" t="b">
        <f>IF(OR(Table1[[#This Row],[Rodents]],Table1[[#This Row],[Human]],Table1[[#This Row],[Pig]]),OR(ISNUMBER(FIND("liver",C973)),ISNUMBER(FIND("hepat",C973))),"NA")</f>
        <v>0</v>
      </c>
      <c r="AT973" t="b">
        <f>IF(OR(Table1[[#This Row],[Rodents]],Table1[[#This Row],[Human]],Table1[[#This Row],[Pig]]),OR(ISNUMBER(FIND("kidney",C973)),ISNUMBER(FIND("neph",C973))),"NA")</f>
        <v>0</v>
      </c>
      <c r="AU973" t="b">
        <f>IF(OR(Table1[[#This Row],[Rodents]],Table1[[#This Row],[Human]],Table1[[#This Row],[Pig]]),OR(ISNUMBER(FIND("brain",C973)),ISNUMBER(FIND("neur",C973)),ISNUMBER(FIND("nerv",C973))),"NA")</f>
        <v>0</v>
      </c>
      <c r="AV973" t="b">
        <f>IF(OR(Table1[[#This Row],[Rodents]],Table1[[#This Row],[Human]],Table1[[#This Row],[Pig]]),OR(ISNUMBER(FIND("heart",C973)),ISNUMBER(FIND("cardi",C973))),"NA")</f>
        <v>0</v>
      </c>
      <c r="AW973" t="b">
        <f>IF(OR(Table1[[#This Row],[Rodents]],Table1[[#This Row],[Human]],Table1[[#This Row],[Pig]]),OR(ISNUMBER(FIND("gastro",C973)),ISNUMBER(FIND("intesti",C973)),ISNUMBER(FIND("stomach",C973))),"NA")</f>
        <v>0</v>
      </c>
      <c r="AX973" t="b">
        <f>IF(OR(Table1[[#This Row],[Rodents]],Table1[[#This Row],[Human]],Table1[[#This Row],[Pig]]),NOT(OR(AQ973,AR973,AS973,AT973,AU973,AV973,AW973)),"NA")</f>
        <v>0</v>
      </c>
      <c r="AY973" t="b">
        <f>OR(ISNUMBER(FIND("SWCNT",C973)),ISNUMBER(FIND("SWNT",C973)),ISNUMBER(FIND("single-wall",C973)),ISNUMBER(FIND("single wall",C973)),ISNUMBER(FIND("Single wall",C973)),ISNUMBER(FIND("Single-wall",C973)),ISNUMBER(FIND("SWCNT",B973)),ISNUMBER(FIND("SWNT",B973)),ISNUMBER(FIND("single-wall",B973)),ISNUMBER(FIND("single wall",B973)),ISNUMBER(FIND("Single-wall",B973)),ISNUMBER(FIND("Single wall",B973)))</f>
        <v>0</v>
      </c>
      <c r="AZ973" t="b">
        <f>OR(ISNUMBER(FIND("MWCNT",C973)),ISNUMBER(FIND("MWNT",C973)),ISNUMBER(FIND("multi-wall",C973)),ISNUMBER(FIND("multi wall",C973)),ISNUMBER(FIND("multiwall",C973)),ISNUMBER(FIND("Multi-wall",C973)),ISNUMBER(FIND("Multi wall",C973)),ISNUMBER(FIND("Multiwall",C973)),ISNUMBER(FIND("MWCNT",B973)),ISNUMBER(FIND("MWNT",B973)),ISNUMBER(FIND("multi-wall",B973)),ISNUMBER(FIND("multi wall",B973)),ISNUMBER(FIND("multiwall",B973)),ISNUMBER(FIND("Multi-wall",B973)),ISNUMBER(FIND("Multi wall",B973)),ISNUMBER(FIND("Multiwall",B973)),ISNUMBER(FIND("Double-wall",B973)),ISNUMBER(FIND("Double wall",B973)),ISNUMBER(FIND("Doublewall",B973)),ISNUMBER(FIND("double-wall",B973)),ISNUMBER(FIND("double wall",B973)),ISNUMBER(FIND("doublewall",B973)))</f>
        <v>1</v>
      </c>
      <c r="BA973" t="b">
        <f>AND(Table1[[#This Row],[SWCNT]],Table1[[#This Row],[MWCNT]])</f>
        <v>0</v>
      </c>
      <c r="BB973" t="b">
        <f>IF(Table1[[#This Row],[SWCNT]]=TRUE,FALSE,IF(Table1[[#This Row],[MWCNT]]=TRUE,FALSE,TRUE))</f>
        <v>0</v>
      </c>
      <c r="BC973" s="18"/>
    </row>
    <row r="974" spans="1:55" ht="314.5">
      <c r="A974" t="s">
        <v>1604</v>
      </c>
      <c r="B974" s="2" t="s">
        <v>1605</v>
      </c>
      <c r="C974" s="16" t="s">
        <v>1606</v>
      </c>
      <c r="D974" s="17" t="s">
        <v>278</v>
      </c>
      <c r="E974" s="2">
        <v>2019</v>
      </c>
      <c r="F974" t="b">
        <f>OR(ISNUMBER(FIND("cytotoxic",C974)),ISNUMBER(FIND("Cytotoxic",C974)),ISNUMBER(FIND("cellular toxicity",C974)),ISNUMBER(FIND("cell death",C974)),ISNUMBER(FIND("viable",C974)),ISNUMBER(FIND("phytotoxic",C974)),ISNUMBER(FIND("acute toxicity",C974)),ISNUMBER(FIND("MTT",C974)),ISNUMBER(FIND("survival",C974)),ISNUMBER(FIND("prolifer",C974)),ISNUMBER(FIND("apoptosis",C974)),ISNUMBER(FIND("neurotoxic",C974)),ISNUMBER(FIND("  lysis ",C974)),ISNUMBER(FIND("necrosis",C974)),ISNUMBER(FIND("cellular death",C974))*3,ISNUMBER(FIND("LDH",C974)),ISNUMBER(FIND("Acute toxicity",C974)))</f>
        <v>0</v>
      </c>
      <c r="G974" t="b">
        <f>OR(ISNUMBER(FIND("genotoxic",C974)),ISNUMBER(FIND("genotoxicity",C974)),ISNUMBER(FIND("DNA damage",C974)),ISNUMBER(FIND("DNA",C974)),ISNUMBER(FIND("RNA",C974)),ISNUMBER(FIND("mesothelioma",C974)),ISNUMBER(FIND("carcino",C974)),ISNUMBER(FIND("mutagen",C974)),ISNUMBER(FIND("genetic",C974)))</f>
        <v>0</v>
      </c>
      <c r="H974" t="b">
        <f>OR(ISNUMBER(FIND("inflammatory",C974)),ISNUMBER(FIND("inflamm",C974)))</f>
        <v>0</v>
      </c>
      <c r="I974" t="b">
        <f>OR(ISNUMBER(FIND("immune",C974)),ISNUMBER(FIND("immunological",C974)),ISNUMBER(FIND("interleuk",C974)),ISNUMBER(FIND("platelet activation",C974)),ISNUMBER(FIND("monocyte",C974)),ISNUMBER(FIND("leukocyte",C974)),ISNUMBER(FIND("cytokine",C974)),ISNUMBER(FIND("CD4",C974)),ISNUMBER(FIND("CD8",C974)),ISNUMBER(FIND("T-cell",C974)))</f>
        <v>0</v>
      </c>
      <c r="J974" t="b">
        <f>OR(ISNUMBER(FIND("reactive oxygen",C974)),ISNUMBER(FIND("ROS",C974)),ISNUMBER(FIND("free radical",C974)),ISNUMBER(FIND("oxidative stress",C974)),ISNUMBER(FIND("peroxid",C974)),ISNUMBER(FIND("oxidative",C974)),ISNUMBER(FIND("antioxid",C974)))</f>
        <v>0</v>
      </c>
      <c r="K974" t="b">
        <f>OR(ISNUMBER(FIND("autophag",C974)))</f>
        <v>0</v>
      </c>
      <c r="L974" t="b">
        <f>OR(ISNUMBER(FIND("morpholog",C974)))</f>
        <v>0</v>
      </c>
      <c r="M974" t="b">
        <f>OR(ISNUMBER(FIND("fibrosis",C974)),ISNUMBER(FIND("Fibrosis",C974)),ISNUMBER(FIND("fibrot",C974)))</f>
        <v>0</v>
      </c>
      <c r="N974" t="b">
        <f>OR(ISNUMBER(FIND("offspring",C974)),ISNUMBER(FIND("Parental",C974)),ISNUMBER(FIND("parental",C974)),ISNUMBER(FIND("germline",C974)),ISNUMBER(FIND("reproduc",C974)),ISNUMBER(FIND("embryo",C974)))</f>
        <v>0</v>
      </c>
      <c r="O974" t="b">
        <f>OR(ISNUMBER(FIND("metabol",C974)),ISNUMBER(FIND("Metabol",C974)),ISNUMBER(FIND("digest",C974)),ISNUMBER(FIND("mitochon",C974)))</f>
        <v>0</v>
      </c>
      <c r="P974" t="b">
        <f>OR(ISNUMBER(FIND("ecotox",C974)),ISNUMBER(FIND("Ecotox",B974)),ISNUMBER(FIND("ecotox",B974)),ISNUMBER(FIND("Ecotox",C974)))</f>
        <v>0</v>
      </c>
      <c r="Q974" t="b">
        <f>OR(ISNUMBER(FIND("Bioaccum",C974)),ISNUMBER(FIND("bioaccum",C974)),ISNUMBER(FIND("accum",C974)))</f>
        <v>1</v>
      </c>
      <c r="R974" t="b">
        <f>OR(ISNUMBER(FIND("Occupation",C974)),ISNUMBER(FIND("occupation",C974)),ISNUMBER(FIND("worker",C974)),ISNUMBER(FIND("workforce",C974)))</f>
        <v>0</v>
      </c>
      <c r="S974" t="b">
        <f>NOT(OR(F974,G974,H974,I974,J974,K974,L974,M974,N974,O974,P974,Q974,R974))</f>
        <v>0</v>
      </c>
      <c r="U974" t="b">
        <f>OR(Table1[[#This Row],[Inflammation]],Table1[[#This Row],[Immune]])</f>
        <v>0</v>
      </c>
      <c r="V974" t="str">
        <f>IF(OR(Table1[[#This Row],[Rodents]],Table1[[#This Row],[Human]],Table1[[#This Row],[Pig]]),OR(ISNUMBER(FIND("intratrach",C974)),ISNUMBER(FIND("nasal ",C974)),ISNUMBER(FIND("instill",C974))),"NA")</f>
        <v>NA</v>
      </c>
      <c r="W974" t="str">
        <f>IF(OR(Table1[[#This Row],[Rodents]],Table1[[#This Row],[Human]],Table1[[#This Row],[Pig]]),OR(ISNUMBER(FIND("dermal",C974)),ISNUMBER(FIND("skin ",C974))),"NA")</f>
        <v>NA</v>
      </c>
      <c r="X974" t="str">
        <f>IF(OR(Table1[[#This Row],[Rodents]],Table1[[#This Row],[Human]],Table1[[#This Row],[Pig]]),OR(ISNUMBER(FIND("injected",C974)),ISNUMBER(FIND("periton",C974)),ISNUMBER(FIND("intrascrot",C974))),"NA")</f>
        <v>NA</v>
      </c>
      <c r="Y974" t="str">
        <f>IF(OR(Table1[[#This Row],[Rodents]],Table1[[#This Row],[Human]],Table1[[#This Row],[Pig]]),NOT(OR(Table1[[#This Row],[Inhaled/Intratracheal/intranasal]],Table1[[#This Row],[Dermal]],Table1[[#This Row],[Injected]])),"NA")</f>
        <v>NA</v>
      </c>
      <c r="AA974" t="b">
        <f>OR(ISNUMBER(FIND("fish ",C974)),ISNUMBER(FIND("Fish ",C974)),ISNUMBER(FIND("aquatic",C974)),ISNUMBER(FIND("daphnids",C974)),ISNUMBER(FIND("Carcinus maenas",C974)),ISNUMBER(FIND("Daphnia",C974)),ISNUMBER(FIND("Ruditapes philippinarum",C974)),ISNUMBER(FIND("daphnia",C974)),ISNUMBER(FIND("marine",C974)),ISNUMBER(FIND("mussel",C974)),ISNUMBER(FIND("algae",C974)),ISNUMBER(FIND("Donax faba",C974)),ISNUMBER(FIND("estuarine",C974)),ISNUMBER(FIND("snail",C974)),ISNUMBER(FIND("Prorocentrum donghaiense",C974)) )</f>
        <v>1</v>
      </c>
      <c r="AB974" t="b">
        <f>OR(ISNUMBER(FIND(" rat ",C974)),ISNUMBER(FIND(" rats ",C974)),ISNUMBER(FIND(" Rats ",C974)),ISNUMBER(FIND(" Rat ",C974)),ISNUMBER(FIND(" rat.",C974)),ISNUMBER(FIND(" rats.",C974)),ISNUMBER(FIND("mouse",C974)),ISNUMBER(FIND("mice",C974)), ISNUMBER(FIND(" Mice",C974)))</f>
        <v>0</v>
      </c>
      <c r="AC974" t="b">
        <f>OR(ISNUMBER(FIND(" cell ",C974)),ISNUMBER(FIND("fibroblast",C974)),ISNUMBER(FIND("macrophage",C974)),ISNUMBER(FIND("epithelial",C974)),ISNUMBER(FIND("endothelial",C974)),ISNUMBER(FIND("neuron",C974)),ISNUMBER(FIND(" cells ",C974)),ISNUMBER(FIND("RBC",C974)),ISNUMBER(FIND("mitochond",C974)),ISNUMBER(FIND("adipocyte",C974)),ISNUMBER(FIND("osteo",C974)),ISNUMBER(FIND("keratin",C974)),ISNUMBER(FIND(" cell's ",C974)),ISNUMBER(FIND("eukary",C974)),ISNUMBER(FIND("sperm",C974)))</f>
        <v>0</v>
      </c>
      <c r="AD974" t="b">
        <f>OR(ISNUMBER(FIND("human",B974)),ISNUMBER(FIND("workers",B974)),ISNUMBER(FIND("workforces",B974)),ISNUMBER(FIND("occupational",B974)),ISNUMBER(FIND("Case report",B974)),ISNUMBER(FIND("Workplaces",B974)),ISNUMBER(FIND("worker",B974)))</f>
        <v>0</v>
      </c>
      <c r="AE974" t="b">
        <f>OR(ISNUMBER(FIND(" plant ",C974)),ISNUMBER(FIND("Plant ",C974)),ISNUMBER(FIND("tomato",C974)),ISNUMBER(FIND("plants",C974)),ISNUMBER(FIND("Plants",C974)),ISNUMBER(FIND("algae",C974)),ISNUMBER(FIND("lettuce",C974)),ISNUMBER(FIND("green gram sprouts ",C974)),ISNUMBER(FIND("Cucurbita pepo",C974)),ISNUMBER(FIND("bean ",C974)),ISNUMBER(FIND("chloroplast",C974)),ISNUMBER(FIND("chlorophyll",C974)),ISNUMBER(FIND("seedling",C974)),ISNUMBER(FIND("canola",C974)),ISNUMBER(FIND("shoot",C974)),ISNUMBER(FIND("photosynthes",C974)),ISNUMBER(FIND(" leaves ",C974)),,ISNUMBER(FIND("agriculture",C974)),ISNUMBER(FIND(" crops ",C974)))</f>
        <v>0</v>
      </c>
      <c r="AF974" t="b">
        <f>OR(ISNUMBER(FIND("bacteria",C974)),ISNUMBER(FIND("Bacteria",C974)),ISNUMBER(FIND("Bacterium",C974)),ISNUMBER(FIND("bacterium",C974)),ISNUMBER(FIND(" coli ",C974)))</f>
        <v>0</v>
      </c>
      <c r="AG974" t="b">
        <f>OR(ISNUMBER(FIND("fungi",C974)),ISNUMBER(FIND("Fungi",C974)),ISNUMBER(FIND("fungus",C974)),ISNUMBER(FIND("Fungus",C974)),ISNUMBER(FIND("mushroom",C974)),ISNUMBER(FIND("Mushroom",C974)),ISNUMBER(FIND(" mold ",C974)))</f>
        <v>0</v>
      </c>
      <c r="AH974" t="b">
        <f>OR(ISNUMBER(FIND("Pig ",C974)),ISNUMBER(FIND("pig ",C974)),ISNUMBER(FIND("Pigs ",C974)),ISNUMBER(FIND("pigs ",C974)))</f>
        <v>0</v>
      </c>
      <c r="AI974" t="b">
        <f>OR(ISNUMBER(FIND(" C. elegans",C974)),ISNUMBER(FIND("Caenorhabditis elegans",C974)),ISNUMBER(FIND("earthworms",C974)),ISNUMBER(FIND(" Ficopomatus enigmaticus",C974)),ISNUMBER(FIND("larva",C974)),ISNUMBER(FIND("Lumbriculus variegatus",C974)),ISNUMBER(FIND("nematode",C974)))</f>
        <v>0</v>
      </c>
      <c r="AJ974" t="b">
        <f>NOT(OR(AA974,AB974,AC974,AD974,AE974,AF974,AG974,AH974,AI974))</f>
        <v>0</v>
      </c>
      <c r="AL974" t="b">
        <f>OR(AA974,AB974,AD974,AE974,AF974,AG974,AH974,AI974)</f>
        <v>1</v>
      </c>
      <c r="AM974" t="b">
        <f>IF(Table1[[#This Row],[In vivo?]],IF(Table1[[#This Row],[Cell]],FALSE,TRUE),FALSE)</f>
        <v>1</v>
      </c>
      <c r="AN974" t="b">
        <f>AND(AC974,AL974)</f>
        <v>0</v>
      </c>
      <c r="AO974" t="b">
        <f>IF(Table1[[#This Row],[Cell]],IF(Table1[[#This Row],[In vivo?]],FALSE,TRUE),FALSE)</f>
        <v>0</v>
      </c>
      <c r="AP974" t="b">
        <f>NOT(OR(Table1[[#This Row],[In vivo?]],Table1[[#This Row],[Only in Cell]]))</f>
        <v>0</v>
      </c>
      <c r="AQ974" t="str">
        <f>IF(OR(Table1[[#This Row],[Rodents]],Table1[[#This Row],[Human]],Table1[[#This Row],[Pig]]),OR(ISNUMBER(FIND("pulmonary",C974)),ISNUMBER(FIND("lung",C974))),"NA")</f>
        <v>NA</v>
      </c>
      <c r="AR974" t="str">
        <f>IF(OR(Table1[[#This Row],[Rodents]],Table1[[#This Row],[Human]],Table1[[#This Row],[Pig]]),OR(ISNUMBER(FIND("skin",C974)),ISNUMBER(FIND("dermal",C974))),"NA")</f>
        <v>NA</v>
      </c>
      <c r="AS974" t="str">
        <f>IF(OR(Table1[[#This Row],[Rodents]],Table1[[#This Row],[Human]],Table1[[#This Row],[Pig]]),OR(ISNUMBER(FIND("liver",C974)),ISNUMBER(FIND("hepat",C974))),"NA")</f>
        <v>NA</v>
      </c>
      <c r="AT974" t="str">
        <f>IF(OR(Table1[[#This Row],[Rodents]],Table1[[#This Row],[Human]],Table1[[#This Row],[Pig]]),OR(ISNUMBER(FIND("kidney",C974)),ISNUMBER(FIND("neph",C974))),"NA")</f>
        <v>NA</v>
      </c>
      <c r="AU974" t="str">
        <f>IF(OR(Table1[[#This Row],[Rodents]],Table1[[#This Row],[Human]],Table1[[#This Row],[Pig]]),OR(ISNUMBER(FIND("brain",C974)),ISNUMBER(FIND("neur",C974)),ISNUMBER(FIND("nerv",C974))),"NA")</f>
        <v>NA</v>
      </c>
      <c r="AV974" t="str">
        <f>IF(OR(Table1[[#This Row],[Rodents]],Table1[[#This Row],[Human]],Table1[[#This Row],[Pig]]),OR(ISNUMBER(FIND("heart",C974)),ISNUMBER(FIND("cardi",C974))),"NA")</f>
        <v>NA</v>
      </c>
      <c r="AW974" t="str">
        <f>IF(OR(Table1[[#This Row],[Rodents]],Table1[[#This Row],[Human]],Table1[[#This Row],[Pig]]),OR(ISNUMBER(FIND("gastro",C974)),ISNUMBER(FIND("intesti",C974)),ISNUMBER(FIND("stomach",C974))),"NA")</f>
        <v>NA</v>
      </c>
      <c r="AX974" t="str">
        <f>IF(OR(Table1[[#This Row],[Rodents]],Table1[[#This Row],[Human]],Table1[[#This Row],[Pig]]),NOT(OR(AQ974,AR974,AS974,AT974,AU974,AV974,AW974)),"NA")</f>
        <v>NA</v>
      </c>
      <c r="AY974" t="b">
        <f>OR(ISNUMBER(FIND("SWCNT",C974)),ISNUMBER(FIND("SWNT",C974)),ISNUMBER(FIND("single-wall",C974)),ISNUMBER(FIND("single wall",C974)),ISNUMBER(FIND("Single wall",C974)),ISNUMBER(FIND("Single-wall",C974)),ISNUMBER(FIND("SWCNT",B974)),ISNUMBER(FIND("SWNT",B974)),ISNUMBER(FIND("single-wall",B974)),ISNUMBER(FIND("single wall",B974)),ISNUMBER(FIND("Single-wall",B974)),ISNUMBER(FIND("Single wall",B974)))</f>
        <v>0</v>
      </c>
      <c r="AZ974" t="b">
        <f>OR(ISNUMBER(FIND("MWCNT",C974)),ISNUMBER(FIND("MWNT",C974)),ISNUMBER(FIND("multi-wall",C974)),ISNUMBER(FIND("multi wall",C974)),ISNUMBER(FIND("multiwall",C974)),ISNUMBER(FIND("Multi-wall",C974)),ISNUMBER(FIND("Multi wall",C974)),ISNUMBER(FIND("Multiwall",C974)),ISNUMBER(FIND("MWCNT",B974)),ISNUMBER(FIND("MWNT",B974)),ISNUMBER(FIND("multi-wall",B974)),ISNUMBER(FIND("multi wall",B974)),ISNUMBER(FIND("multiwall",B974)),ISNUMBER(FIND("Multi-wall",B974)),ISNUMBER(FIND("Multi wall",B974)),ISNUMBER(FIND("Multiwall",B974)),ISNUMBER(FIND("Double-wall",B974)),ISNUMBER(FIND("Double wall",B974)),ISNUMBER(FIND("Doublewall",B974)),ISNUMBER(FIND("double-wall",B974)),ISNUMBER(FIND("double wall",B974)),ISNUMBER(FIND("doublewall",B974)))</f>
        <v>1</v>
      </c>
      <c r="BA974" t="b">
        <f>AND(Table1[[#This Row],[SWCNT]],Table1[[#This Row],[MWCNT]])</f>
        <v>0</v>
      </c>
      <c r="BB974" t="b">
        <f>IF(Table1[[#This Row],[SWCNT]]=TRUE,FALSE,IF(Table1[[#This Row],[MWCNT]]=TRUE,FALSE,TRUE))</f>
        <v>0</v>
      </c>
      <c r="BC974" s="18"/>
    </row>
    <row r="975" spans="1:55" ht="333">
      <c r="A975" t="s">
        <v>1688</v>
      </c>
      <c r="B975" s="2" t="s">
        <v>1692</v>
      </c>
      <c r="C975" s="16" t="s">
        <v>1696</v>
      </c>
      <c r="D975" s="17" t="s">
        <v>924</v>
      </c>
      <c r="E975" s="2">
        <v>2018</v>
      </c>
      <c r="F975" t="b">
        <f>OR(ISNUMBER(FIND("cytotoxic",C975)),ISNUMBER(FIND("Cytotoxic",C975)),ISNUMBER(FIND("cellular toxicity",C975)),ISNUMBER(FIND("cell death",C975)),ISNUMBER(FIND("viable",C975)),ISNUMBER(FIND("phytotoxic",C975)),ISNUMBER(FIND("acute toxicity",C975)),ISNUMBER(FIND("MTT",C975)),ISNUMBER(FIND("survival",C975)),ISNUMBER(FIND("prolifer",C975)),ISNUMBER(FIND("apoptosis",C975)),ISNUMBER(FIND("neurotoxic",C975)),ISNUMBER(FIND("  lysis ",C975)),ISNUMBER(FIND("necrosis",C975)),ISNUMBER(FIND("cellular death",C975))*3,ISNUMBER(FIND("LDH",C975)),ISNUMBER(FIND("Acute toxicity",C975)))</f>
        <v>0</v>
      </c>
      <c r="G975" t="b">
        <f>OR(ISNUMBER(FIND("genotoxic",C975)),ISNUMBER(FIND("genotoxicity",C975)),ISNUMBER(FIND("DNA damage",C975)),ISNUMBER(FIND("DNA",C975)),ISNUMBER(FIND("RNA",C975)),ISNUMBER(FIND("mesothelioma",C975)),ISNUMBER(FIND("carcino",C975)),ISNUMBER(FIND("mutagen",C975)),ISNUMBER(FIND("genetic",C975)))</f>
        <v>0</v>
      </c>
      <c r="H975" t="b">
        <f>OR(ISNUMBER(FIND("inflammatory",C975)),ISNUMBER(FIND("inflamm",C975)))</f>
        <v>0</v>
      </c>
      <c r="I975" t="b">
        <f>OR(ISNUMBER(FIND("immune",C975)),ISNUMBER(FIND("immunological",C975)),ISNUMBER(FIND("interleuk",C975)),ISNUMBER(FIND("platelet activation",C975)),ISNUMBER(FIND("monocyte",C975)),ISNUMBER(FIND("leukocyte",C975)),ISNUMBER(FIND("cytokine",C975)),ISNUMBER(FIND("CD4",C975)),ISNUMBER(FIND("CD8",C975)),ISNUMBER(FIND("T-cell",C975)))</f>
        <v>0</v>
      </c>
      <c r="J975" t="b">
        <f>OR(ISNUMBER(FIND("reactive oxygen",C975)),ISNUMBER(FIND("ROS",C975)),ISNUMBER(FIND("free radical",C975)),ISNUMBER(FIND("oxidative stress",C975)),ISNUMBER(FIND("peroxid",C975)),ISNUMBER(FIND("oxidative",C975)),ISNUMBER(FIND("antioxid",C975)))</f>
        <v>0</v>
      </c>
      <c r="K975" t="b">
        <f>OR(ISNUMBER(FIND("autophag",C975)))</f>
        <v>0</v>
      </c>
      <c r="L975" t="b">
        <f>OR(ISNUMBER(FIND("morpholog",C975)))</f>
        <v>0</v>
      </c>
      <c r="M975" t="b">
        <f>OR(ISNUMBER(FIND("fibrosis",C975)),ISNUMBER(FIND("Fibrosis",C975)),ISNUMBER(FIND("fibrot",C975)))</f>
        <v>0</v>
      </c>
      <c r="N975" t="b">
        <f>OR(ISNUMBER(FIND("offspring",C975)),ISNUMBER(FIND("Parental",C975)),ISNUMBER(FIND("parental",C975)),ISNUMBER(FIND("germline",C975)),ISNUMBER(FIND("reproduc",C975)),ISNUMBER(FIND("embryo",C975)))</f>
        <v>0</v>
      </c>
      <c r="O975" t="b">
        <f>OR(ISNUMBER(FIND("metabol",C975)),ISNUMBER(FIND("Metabol",C975)),ISNUMBER(FIND("digest",C975)),ISNUMBER(FIND("mitochon",C975)))</f>
        <v>0</v>
      </c>
      <c r="P975" t="b">
        <f>OR(ISNUMBER(FIND("ecotox",C975)),ISNUMBER(FIND("Ecotox",B975)),ISNUMBER(FIND("ecotox",B975)),ISNUMBER(FIND("Ecotox",C975)))</f>
        <v>0</v>
      </c>
      <c r="Q975" t="b">
        <f>OR(ISNUMBER(FIND("Bioaccum",C975)),ISNUMBER(FIND("bioaccum",C975)),ISNUMBER(FIND("accum",C975)))</f>
        <v>1</v>
      </c>
      <c r="R975" t="b">
        <f>OR(ISNUMBER(FIND("Occupation",C975)),ISNUMBER(FIND("occupation",C975)),ISNUMBER(FIND("worker",C975)),ISNUMBER(FIND("workforce",C975)))</f>
        <v>0</v>
      </c>
      <c r="S975" t="b">
        <f>NOT(OR(F975,G975,H975,I975,J975,K975,L975,M975,N975,O975,P975,Q975,R975))</f>
        <v>0</v>
      </c>
      <c r="U975" t="b">
        <f>OR(Table1[[#This Row],[Inflammation]],Table1[[#This Row],[Immune]])</f>
        <v>0</v>
      </c>
      <c r="V975" t="b">
        <f>IF(OR(Table1[[#This Row],[Rodents]],Table1[[#This Row],[Human]],Table1[[#This Row],[Pig]]),OR(ISNUMBER(FIND("intratrach",C975)),ISNUMBER(FIND("nasal ",C975)),ISNUMBER(FIND("instill",C975))),"NA")</f>
        <v>0</v>
      </c>
      <c r="W975" t="b">
        <f>IF(OR(Table1[[#This Row],[Rodents]],Table1[[#This Row],[Human]],Table1[[#This Row],[Pig]]),OR(ISNUMBER(FIND("dermal",C975)),ISNUMBER(FIND("skin ",C975))),"NA")</f>
        <v>0</v>
      </c>
      <c r="X975" t="b">
        <f>IF(OR(Table1[[#This Row],[Rodents]],Table1[[#This Row],[Human]],Table1[[#This Row],[Pig]]),OR(ISNUMBER(FIND("injected",C975)),ISNUMBER(FIND("periton",C975)),ISNUMBER(FIND("intrascrot",C975))),"NA")</f>
        <v>0</v>
      </c>
      <c r="Y975" t="b">
        <f>IF(OR(Table1[[#This Row],[Rodents]],Table1[[#This Row],[Human]],Table1[[#This Row],[Pig]]),NOT(OR(Table1[[#This Row],[Inhaled/Intratracheal/intranasal]],Table1[[#This Row],[Dermal]],Table1[[#This Row],[Injected]])),"NA")</f>
        <v>1</v>
      </c>
      <c r="AA975" t="b">
        <f>OR(ISNUMBER(FIND("fish ",C975)),ISNUMBER(FIND("Fish ",C975)),ISNUMBER(FIND("aquatic",C975)),ISNUMBER(FIND("daphnids",C975)),ISNUMBER(FIND("Carcinus maenas",C975)),ISNUMBER(FIND("Daphnia",C975)),ISNUMBER(FIND("Ruditapes philippinarum",C975)),ISNUMBER(FIND("daphnia",C975)),ISNUMBER(FIND("marine",C975)),ISNUMBER(FIND("mussel",C975)),ISNUMBER(FIND("algae",C975)),ISNUMBER(FIND("Donax faba",C975)),ISNUMBER(FIND("estuarine",C975)),ISNUMBER(FIND("snail",C975)),ISNUMBER(FIND("Prorocentrum donghaiense",C975)) )</f>
        <v>0</v>
      </c>
      <c r="AB975" t="b">
        <f>OR(ISNUMBER(FIND(" rat ",C975)),ISNUMBER(FIND(" rats ",C975)),ISNUMBER(FIND(" Rats ",C975)),ISNUMBER(FIND(" Rat ",C975)),ISNUMBER(FIND(" rat.",C975)),ISNUMBER(FIND(" rats.",C975)),ISNUMBER(FIND("mouse",C975)),ISNUMBER(FIND("mice",C975)), ISNUMBER(FIND(" Mice",C975)))</f>
        <v>1</v>
      </c>
      <c r="AC975" t="b">
        <f>OR(ISNUMBER(FIND(" cell ",C975)),ISNUMBER(FIND("fibroblast",C975)),ISNUMBER(FIND("macrophage",C975)),ISNUMBER(FIND("epithelial",C975)),ISNUMBER(FIND("endothelial",C975)),ISNUMBER(FIND("neuron",C975)),ISNUMBER(FIND(" cells ",C975)),ISNUMBER(FIND("RBC",C975)),ISNUMBER(FIND("mitochond",C975)),ISNUMBER(FIND("adipocyte",C975)),ISNUMBER(FIND("osteo",C975)),ISNUMBER(FIND("keratin",C975)),ISNUMBER(FIND(" cell's ",C975)),ISNUMBER(FIND("eukary",C975)),ISNUMBER(FIND("sperm",C975)))</f>
        <v>1</v>
      </c>
      <c r="AD975" t="b">
        <f>OR(ISNUMBER(FIND("human",B975)),ISNUMBER(FIND("workers",B975)),ISNUMBER(FIND("workforces",B975)),ISNUMBER(FIND("occupational",B975)),ISNUMBER(FIND("Case report",B975)),ISNUMBER(FIND("Workplaces",B975)),ISNUMBER(FIND("worker",B975)))</f>
        <v>0</v>
      </c>
      <c r="AE975" t="b">
        <f>OR(ISNUMBER(FIND(" plant ",C975)),ISNUMBER(FIND("Plant ",C975)),ISNUMBER(FIND("tomato",C975)),ISNUMBER(FIND("plants",C975)),ISNUMBER(FIND("Plants",C975)),ISNUMBER(FIND("algae",C975)),ISNUMBER(FIND("lettuce",C975)),ISNUMBER(FIND("green gram sprouts ",C975)),ISNUMBER(FIND("Cucurbita pepo",C975)),ISNUMBER(FIND("bean ",C975)),ISNUMBER(FIND("chloroplast",C975)),ISNUMBER(FIND("chlorophyll",C975)),ISNUMBER(FIND("seedling",C975)),ISNUMBER(FIND("canola",C975)),ISNUMBER(FIND("shoot",C975)),ISNUMBER(FIND("photosynthes",C975)),ISNUMBER(FIND(" leaves ",C975)),,ISNUMBER(FIND("agriculture",C975)),ISNUMBER(FIND(" crops ",C975)))</f>
        <v>0</v>
      </c>
      <c r="AF975" t="b">
        <f>OR(ISNUMBER(FIND("bacteria",C975)),ISNUMBER(FIND("Bacteria",C975)),ISNUMBER(FIND("Bacterium",C975)),ISNUMBER(FIND("bacterium",C975)),ISNUMBER(FIND(" coli ",C975)))</f>
        <v>0</v>
      </c>
      <c r="AG975" t="b">
        <f>OR(ISNUMBER(FIND("fungi",C975)),ISNUMBER(FIND("Fungi",C975)),ISNUMBER(FIND("fungus",C975)),ISNUMBER(FIND("Fungus",C975)),ISNUMBER(FIND("mushroom",C975)),ISNUMBER(FIND("Mushroom",C975)),ISNUMBER(FIND(" mold ",C975)))</f>
        <v>0</v>
      </c>
      <c r="AH975" t="b">
        <f>OR(ISNUMBER(FIND("Pig ",C975)),ISNUMBER(FIND("pig ",C975)),ISNUMBER(FIND("Pigs ",C975)),ISNUMBER(FIND("pigs ",C975)))</f>
        <v>0</v>
      </c>
      <c r="AI975" t="b">
        <f>OR(ISNUMBER(FIND(" C. elegans",C975)),ISNUMBER(FIND("Caenorhabditis elegans",C975)),ISNUMBER(FIND("earthworms",C975)),ISNUMBER(FIND(" Ficopomatus enigmaticus",C975)),ISNUMBER(FIND("larva",C975)),ISNUMBER(FIND("Lumbriculus variegatus",C975)),ISNUMBER(FIND("nematode",C975)))</f>
        <v>0</v>
      </c>
      <c r="AJ975" t="b">
        <f>NOT(OR(AA975,AB975,AC975,AD975,AE975,AF975,AG975,AH975,AI975))</f>
        <v>0</v>
      </c>
      <c r="AL975" t="b">
        <f>OR(AA975,AB975,AD975,AE975,AF975,AG975,AH975,AI975)</f>
        <v>1</v>
      </c>
      <c r="AM975" t="b">
        <f>IF(Table1[[#This Row],[In vivo?]],IF(Table1[[#This Row],[Cell]],FALSE,TRUE),FALSE)</f>
        <v>0</v>
      </c>
      <c r="AN975" t="b">
        <f>AND(AC975,AL975)</f>
        <v>1</v>
      </c>
      <c r="AO975" t="b">
        <f>IF(Table1[[#This Row],[Cell]],IF(Table1[[#This Row],[In vivo?]],FALSE,TRUE),FALSE)</f>
        <v>0</v>
      </c>
      <c r="AP975" t="b">
        <f>NOT(OR(Table1[[#This Row],[In vivo?]],Table1[[#This Row],[Only in Cell]]))</f>
        <v>0</v>
      </c>
      <c r="AQ975" t="b">
        <f>IF(OR(Table1[[#This Row],[Rodents]],Table1[[#This Row],[Human]],Table1[[#This Row],[Pig]]),OR(ISNUMBER(FIND("pulmonary",C975)),ISNUMBER(FIND("lung",C975))),"NA")</f>
        <v>1</v>
      </c>
      <c r="AR975" t="b">
        <f>IF(OR(Table1[[#This Row],[Rodents]],Table1[[#This Row],[Human]],Table1[[#This Row],[Pig]]),OR(ISNUMBER(FIND("skin",C975)),ISNUMBER(FIND("dermal",C975))),"NA")</f>
        <v>0</v>
      </c>
      <c r="AS975" t="b">
        <f>IF(OR(Table1[[#This Row],[Rodents]],Table1[[#This Row],[Human]],Table1[[#This Row],[Pig]]),OR(ISNUMBER(FIND("liver",C975)),ISNUMBER(FIND("hepat",C975))),"NA")</f>
        <v>0</v>
      </c>
      <c r="AT975" t="b">
        <f>IF(OR(Table1[[#This Row],[Rodents]],Table1[[#This Row],[Human]],Table1[[#This Row],[Pig]]),OR(ISNUMBER(FIND("kidney",C975)),ISNUMBER(FIND("neph",C975))),"NA")</f>
        <v>0</v>
      </c>
      <c r="AU975" t="b">
        <f>IF(OR(Table1[[#This Row],[Rodents]],Table1[[#This Row],[Human]],Table1[[#This Row],[Pig]]),OR(ISNUMBER(FIND("brain",C975)),ISNUMBER(FIND("neur",C975)),ISNUMBER(FIND("nerv",C975))),"NA")</f>
        <v>0</v>
      </c>
      <c r="AV975" t="b">
        <f>IF(OR(Table1[[#This Row],[Rodents]],Table1[[#This Row],[Human]],Table1[[#This Row],[Pig]]),OR(ISNUMBER(FIND("heart",C975)),ISNUMBER(FIND("cardi",C975))),"NA")</f>
        <v>0</v>
      </c>
      <c r="AW975" t="b">
        <f>IF(OR(Table1[[#This Row],[Rodents]],Table1[[#This Row],[Human]],Table1[[#This Row],[Pig]]),OR(ISNUMBER(FIND("gastro",C975)),ISNUMBER(FIND("intesti",C975)),ISNUMBER(FIND("stomach",C975))),"NA")</f>
        <v>0</v>
      </c>
      <c r="AX975" t="b">
        <f>IF(OR(Table1[[#This Row],[Rodents]],Table1[[#This Row],[Human]],Table1[[#This Row],[Pig]]),NOT(OR(AQ975,AR975,AS975,AT975,AU975,AV975,AW975)),"NA")</f>
        <v>0</v>
      </c>
      <c r="AY975" t="b">
        <f>OR(ISNUMBER(FIND("SWCNT",C975)),ISNUMBER(FIND("SWNT",C975)),ISNUMBER(FIND("single-wall",C975)),ISNUMBER(FIND("single wall",C975)),ISNUMBER(FIND("Single wall",C975)),ISNUMBER(FIND("Single-wall",C975)),ISNUMBER(FIND("SWCNT",B975)),ISNUMBER(FIND("SWNT",B975)),ISNUMBER(FIND("single-wall",B975)),ISNUMBER(FIND("single wall",B975)),ISNUMBER(FIND("Single-wall",B975)),ISNUMBER(FIND("Single wall",B975)))</f>
        <v>0</v>
      </c>
      <c r="AZ975" t="b">
        <f>OR(ISNUMBER(FIND("MWCNT",C975)),ISNUMBER(FIND("MWNT",C975)),ISNUMBER(FIND("multi-wall",C975)),ISNUMBER(FIND("multi wall",C975)),ISNUMBER(FIND("multiwall",C975)),ISNUMBER(FIND("Multi-wall",C975)),ISNUMBER(FIND("Multi wall",C975)),ISNUMBER(FIND("Multiwall",C975)),ISNUMBER(FIND("MWCNT",B975)),ISNUMBER(FIND("MWNT",B975)),ISNUMBER(FIND("multi-wall",B975)),ISNUMBER(FIND("multi wall",B975)),ISNUMBER(FIND("multiwall",B975)),ISNUMBER(FIND("Multi-wall",B975)),ISNUMBER(FIND("Multi wall",B975)),ISNUMBER(FIND("Multiwall",B975)),ISNUMBER(FIND("Double-wall",B975)),ISNUMBER(FIND("Double wall",B975)),ISNUMBER(FIND("Doublewall",B975)),ISNUMBER(FIND("double-wall",B975)),ISNUMBER(FIND("double wall",B975)),ISNUMBER(FIND("doublewall",B975)))</f>
        <v>1</v>
      </c>
      <c r="BA975" t="b">
        <f>AND(Table1[[#This Row],[SWCNT]],Table1[[#This Row],[MWCNT]])</f>
        <v>0</v>
      </c>
      <c r="BB975" t="b">
        <f>IF(Table1[[#This Row],[SWCNT]]=TRUE,FALSE,IF(Table1[[#This Row],[MWCNT]]=TRUE,FALSE,TRUE))</f>
        <v>0</v>
      </c>
      <c r="BC975" s="18"/>
    </row>
    <row r="976" spans="1:55" ht="259">
      <c r="A976" t="s">
        <v>1731</v>
      </c>
      <c r="B976" s="2" t="s">
        <v>1734</v>
      </c>
      <c r="C976" s="16" t="s">
        <v>1737</v>
      </c>
      <c r="D976" s="17" t="s">
        <v>403</v>
      </c>
      <c r="E976" s="2">
        <v>2018</v>
      </c>
      <c r="F976" t="b">
        <f>OR(ISNUMBER(FIND("cytotoxic",C976)),ISNUMBER(FIND("Cytotoxic",C976)),ISNUMBER(FIND("cellular toxicity",C976)),ISNUMBER(FIND("cell death",C976)),ISNUMBER(FIND("viable",C976)),ISNUMBER(FIND("phytotoxic",C976)),ISNUMBER(FIND("acute toxicity",C976)),ISNUMBER(FIND("MTT",C976)),ISNUMBER(FIND("survival",C976)),ISNUMBER(FIND("prolifer",C976)),ISNUMBER(FIND("apoptosis",C976)),ISNUMBER(FIND("neurotoxic",C976)),ISNUMBER(FIND("  lysis ",C976)),ISNUMBER(FIND("necrosis",C976)),ISNUMBER(FIND("cellular death",C976))*3,ISNUMBER(FIND("LDH",C976)),ISNUMBER(FIND("Acute toxicity",C976)))</f>
        <v>0</v>
      </c>
      <c r="G976" t="b">
        <f>OR(ISNUMBER(FIND("genotoxic",C976)),ISNUMBER(FIND("genotoxicity",C976)),ISNUMBER(FIND("DNA damage",C976)),ISNUMBER(FIND("DNA",C976)),ISNUMBER(FIND("RNA",C976)),ISNUMBER(FIND("mesothelioma",C976)),ISNUMBER(FIND("carcino",C976)),ISNUMBER(FIND("mutagen",C976)),ISNUMBER(FIND("genetic",C976)))</f>
        <v>0</v>
      </c>
      <c r="H976" t="b">
        <f>OR(ISNUMBER(FIND("inflammatory",C976)),ISNUMBER(FIND("inflamm",C976)))</f>
        <v>0</v>
      </c>
      <c r="I976" t="b">
        <f>OR(ISNUMBER(FIND("immune",C976)),ISNUMBER(FIND("immunological",C976)),ISNUMBER(FIND("interleuk",C976)),ISNUMBER(FIND("platelet activation",C976)),ISNUMBER(FIND("monocyte",C976)),ISNUMBER(FIND("leukocyte",C976)),ISNUMBER(FIND("cytokine",C976)),ISNUMBER(FIND("CD4",C976)),ISNUMBER(FIND("CD8",C976)),ISNUMBER(FIND("T-cell",C976)))</f>
        <v>0</v>
      </c>
      <c r="J976" t="b">
        <f>OR(ISNUMBER(FIND("reactive oxygen",C976)),ISNUMBER(FIND("ROS",C976)),ISNUMBER(FIND("free radical",C976)),ISNUMBER(FIND("oxidative stress",C976)),ISNUMBER(FIND("peroxid",C976)),ISNUMBER(FIND("oxidative",C976)),ISNUMBER(FIND("antioxid",C976)))</f>
        <v>0</v>
      </c>
      <c r="K976" t="b">
        <f>OR(ISNUMBER(FIND("autophag",C976)))</f>
        <v>0</v>
      </c>
      <c r="L976" t="b">
        <f>OR(ISNUMBER(FIND("morpholog",C976)))</f>
        <v>0</v>
      </c>
      <c r="M976" t="b">
        <f>OR(ISNUMBER(FIND("fibrosis",C976)),ISNUMBER(FIND("Fibrosis",C976)),ISNUMBER(FIND("fibrot",C976)))</f>
        <v>0</v>
      </c>
      <c r="N976" t="b">
        <f>OR(ISNUMBER(FIND("offspring",C976)),ISNUMBER(FIND("Parental",C976)),ISNUMBER(FIND("parental",C976)),ISNUMBER(FIND("germline",C976)),ISNUMBER(FIND("reproduc",C976)),ISNUMBER(FIND("embryo",C976)))</f>
        <v>0</v>
      </c>
      <c r="O976" t="b">
        <f>OR(ISNUMBER(FIND("metabol",C976)),ISNUMBER(FIND("Metabol",C976)),ISNUMBER(FIND("digest",C976)),ISNUMBER(FIND("mitochon",C976)))</f>
        <v>0</v>
      </c>
      <c r="P976" t="b">
        <f>OR(ISNUMBER(FIND("ecotox",C976)),ISNUMBER(FIND("Ecotox",B976)),ISNUMBER(FIND("ecotox",B976)),ISNUMBER(FIND("Ecotox",C976)))</f>
        <v>0</v>
      </c>
      <c r="Q976" t="b">
        <f>OR(ISNUMBER(FIND("Bioaccum",C976)),ISNUMBER(FIND("bioaccum",C976)),ISNUMBER(FIND("accum",C976)))</f>
        <v>1</v>
      </c>
      <c r="R976" t="b">
        <f>OR(ISNUMBER(FIND("Occupation",C976)),ISNUMBER(FIND("occupation",C976)),ISNUMBER(FIND("worker",C976)),ISNUMBER(FIND("workforce",C976)))</f>
        <v>0</v>
      </c>
      <c r="S976" t="b">
        <f>NOT(OR(F976,G976,H976,I976,J976,K976,L976,M976,N976,O976,P976,Q976,R976))</f>
        <v>0</v>
      </c>
      <c r="U976" t="b">
        <f>OR(Table1[[#This Row],[Inflammation]],Table1[[#This Row],[Immune]])</f>
        <v>0</v>
      </c>
      <c r="V976" t="str">
        <f>IF(OR(Table1[[#This Row],[Rodents]],Table1[[#This Row],[Human]],Table1[[#This Row],[Pig]]),OR(ISNUMBER(FIND("intratrach",C976)),ISNUMBER(FIND("nasal ",C976)),ISNUMBER(FIND("instill",C976))),"NA")</f>
        <v>NA</v>
      </c>
      <c r="W976" t="str">
        <f>IF(OR(Table1[[#This Row],[Rodents]],Table1[[#This Row],[Human]],Table1[[#This Row],[Pig]]),OR(ISNUMBER(FIND("dermal",C976)),ISNUMBER(FIND("skin ",C976))),"NA")</f>
        <v>NA</v>
      </c>
      <c r="X976" t="str">
        <f>IF(OR(Table1[[#This Row],[Rodents]],Table1[[#This Row],[Human]],Table1[[#This Row],[Pig]]),OR(ISNUMBER(FIND("injected",C976)),ISNUMBER(FIND("periton",C976)),ISNUMBER(FIND("intrascrot",C976))),"NA")</f>
        <v>NA</v>
      </c>
      <c r="Y976" t="str">
        <f>IF(OR(Table1[[#This Row],[Rodents]],Table1[[#This Row],[Human]],Table1[[#This Row],[Pig]]),NOT(OR(Table1[[#This Row],[Inhaled/Intratracheal/intranasal]],Table1[[#This Row],[Dermal]],Table1[[#This Row],[Injected]])),"NA")</f>
        <v>NA</v>
      </c>
      <c r="AA976" t="b">
        <f>OR(ISNUMBER(FIND("fish ",C976)),ISNUMBER(FIND("Fish ",C976)),ISNUMBER(FIND("aquatic",C976)),ISNUMBER(FIND("daphnids",C976)),ISNUMBER(FIND("Carcinus maenas",C976)),ISNUMBER(FIND("Daphnia",C976)),ISNUMBER(FIND("Ruditapes philippinarum",C976)),ISNUMBER(FIND("daphnia",C976)),ISNUMBER(FIND("marine",C976)),ISNUMBER(FIND("mussel",C976)),ISNUMBER(FIND("algae",C976)),ISNUMBER(FIND("Donax faba",C976)),ISNUMBER(FIND("estuarine",C976)),ISNUMBER(FIND("snail",C976)),ISNUMBER(FIND("Prorocentrum donghaiense",C976)) )</f>
        <v>0</v>
      </c>
      <c r="AB976" t="b">
        <f>OR(ISNUMBER(FIND(" rat ",C976)),ISNUMBER(FIND(" rats ",C976)),ISNUMBER(FIND(" Rats ",C976)),ISNUMBER(FIND(" Rat ",C976)),ISNUMBER(FIND(" rat.",C976)),ISNUMBER(FIND(" rats.",C976)),ISNUMBER(FIND("mouse",C976)),ISNUMBER(FIND("mice",C976)), ISNUMBER(FIND(" Mice",C976)))</f>
        <v>0</v>
      </c>
      <c r="AC976" t="b">
        <f>OR(ISNUMBER(FIND(" cell ",C976)),ISNUMBER(FIND("fibroblast",C976)),ISNUMBER(FIND("macrophage",C976)),ISNUMBER(FIND("epithelial",C976)),ISNUMBER(FIND("endothelial",C976)),ISNUMBER(FIND("neuron",C976)),ISNUMBER(FIND(" cells ",C976)),ISNUMBER(FIND("RBC",C976)),ISNUMBER(FIND("mitochond",C976)),ISNUMBER(FIND("adipocyte",C976)),ISNUMBER(FIND("osteo",C976)),ISNUMBER(FIND("keratin",C976)),ISNUMBER(FIND(" cell's ",C976)),ISNUMBER(FIND("eukary",C976)),ISNUMBER(FIND("sperm",C976)))</f>
        <v>1</v>
      </c>
      <c r="AD976" t="b">
        <f>OR(ISNUMBER(FIND("human",B976)),ISNUMBER(FIND("workers",B976)),ISNUMBER(FIND("workforces",B976)),ISNUMBER(FIND("occupational",B976)),ISNUMBER(FIND("Case report",B976)),ISNUMBER(FIND("Workplaces",B976)),ISNUMBER(FIND("worker",B976)))</f>
        <v>0</v>
      </c>
      <c r="AE976" t="b">
        <f>OR(ISNUMBER(FIND(" plant ",C976)),ISNUMBER(FIND("Plant ",C976)),ISNUMBER(FIND("tomato",C976)),ISNUMBER(FIND("plants",C976)),ISNUMBER(FIND("Plants",C976)),ISNUMBER(FIND("algae",C976)),ISNUMBER(FIND("lettuce",C976)),ISNUMBER(FIND("green gram sprouts ",C976)),ISNUMBER(FIND("Cucurbita pepo",C976)),ISNUMBER(FIND("bean ",C976)),ISNUMBER(FIND("chloroplast",C976)),ISNUMBER(FIND("chlorophyll",C976)),ISNUMBER(FIND("seedling",C976)),ISNUMBER(FIND("canola",C976)),ISNUMBER(FIND("shoot",C976)),ISNUMBER(FIND("photosynthes",C976)),ISNUMBER(FIND(" leaves ",C976)),,ISNUMBER(FIND("agriculture",C976)),ISNUMBER(FIND(" crops ",C976)))</f>
        <v>0</v>
      </c>
      <c r="AF976" t="b">
        <f>OR(ISNUMBER(FIND("bacteria",C976)),ISNUMBER(FIND("Bacteria",C976)),ISNUMBER(FIND("Bacterium",C976)),ISNUMBER(FIND("bacterium",C976)),ISNUMBER(FIND(" coli ",C976)))</f>
        <v>0</v>
      </c>
      <c r="AG976" t="b">
        <f>OR(ISNUMBER(FIND("fungi",C976)),ISNUMBER(FIND("Fungi",C976)),ISNUMBER(FIND("fungus",C976)),ISNUMBER(FIND("Fungus",C976)),ISNUMBER(FIND("mushroom",C976)),ISNUMBER(FIND("Mushroom",C976)),ISNUMBER(FIND(" mold ",C976)))</f>
        <v>0</v>
      </c>
      <c r="AH976" t="b">
        <f>OR(ISNUMBER(FIND("Pig ",C976)),ISNUMBER(FIND("pig ",C976)),ISNUMBER(FIND("Pigs ",C976)),ISNUMBER(FIND("pigs ",C976)))</f>
        <v>0</v>
      </c>
      <c r="AI976" t="b">
        <f>OR(ISNUMBER(FIND(" C. elegans",C976)),ISNUMBER(FIND("Caenorhabditis elegans",C976)),ISNUMBER(FIND("earthworms",C976)),ISNUMBER(FIND(" Ficopomatus enigmaticus",C976)),ISNUMBER(FIND("larva",C976)),ISNUMBER(FIND("Lumbriculus variegatus",C976)),ISNUMBER(FIND("nematode",C976)))</f>
        <v>0</v>
      </c>
      <c r="AJ976" t="b">
        <f>NOT(OR(AA976,AB976,AC976,AD976,AE976,AF976,AG976,AH976,AI976))</f>
        <v>0</v>
      </c>
      <c r="AL976" t="b">
        <f>OR(AA976,AB976,AD976,AE976,AF976,AG976,AH976,AI976)</f>
        <v>0</v>
      </c>
      <c r="AM976" t="b">
        <f>IF(Table1[[#This Row],[In vivo?]],IF(Table1[[#This Row],[Cell]],FALSE,TRUE),FALSE)</f>
        <v>0</v>
      </c>
      <c r="AN976" t="b">
        <f>AND(AC976,AL976)</f>
        <v>0</v>
      </c>
      <c r="AO976" t="b">
        <f>IF(Table1[[#This Row],[Cell]],IF(Table1[[#This Row],[In vivo?]],FALSE,TRUE),FALSE)</f>
        <v>1</v>
      </c>
      <c r="AP976" t="b">
        <f>NOT(OR(Table1[[#This Row],[In vivo?]],Table1[[#This Row],[Only in Cell]]))</f>
        <v>0</v>
      </c>
      <c r="AQ976" t="str">
        <f>IF(OR(Table1[[#This Row],[Rodents]],Table1[[#This Row],[Human]],Table1[[#This Row],[Pig]]),OR(ISNUMBER(FIND("pulmonary",C976)),ISNUMBER(FIND("lung",C976))),"NA")</f>
        <v>NA</v>
      </c>
      <c r="AR976" t="str">
        <f>IF(OR(Table1[[#This Row],[Rodents]],Table1[[#This Row],[Human]],Table1[[#This Row],[Pig]]),OR(ISNUMBER(FIND("skin",C976)),ISNUMBER(FIND("dermal",C976))),"NA")</f>
        <v>NA</v>
      </c>
      <c r="AS976" t="str">
        <f>IF(OR(Table1[[#This Row],[Rodents]],Table1[[#This Row],[Human]],Table1[[#This Row],[Pig]]),OR(ISNUMBER(FIND("liver",C976)),ISNUMBER(FIND("hepat",C976))),"NA")</f>
        <v>NA</v>
      </c>
      <c r="AT976" t="str">
        <f>IF(OR(Table1[[#This Row],[Rodents]],Table1[[#This Row],[Human]],Table1[[#This Row],[Pig]]),OR(ISNUMBER(FIND("kidney",C976)),ISNUMBER(FIND("neph",C976))),"NA")</f>
        <v>NA</v>
      </c>
      <c r="AU976" t="str">
        <f>IF(OR(Table1[[#This Row],[Rodents]],Table1[[#This Row],[Human]],Table1[[#This Row],[Pig]]),OR(ISNUMBER(FIND("brain",C976)),ISNUMBER(FIND("neur",C976)),ISNUMBER(FIND("nerv",C976))),"NA")</f>
        <v>NA</v>
      </c>
      <c r="AV976" t="str">
        <f>IF(OR(Table1[[#This Row],[Rodents]],Table1[[#This Row],[Human]],Table1[[#This Row],[Pig]]),OR(ISNUMBER(FIND("heart",C976)),ISNUMBER(FIND("cardi",C976))),"NA")</f>
        <v>NA</v>
      </c>
      <c r="AW976" t="str">
        <f>IF(OR(Table1[[#This Row],[Rodents]],Table1[[#This Row],[Human]],Table1[[#This Row],[Pig]]),OR(ISNUMBER(FIND("gastro",C976)),ISNUMBER(FIND("intesti",C976)),ISNUMBER(FIND("stomach",C976))),"NA")</f>
        <v>NA</v>
      </c>
      <c r="AX976" t="str">
        <f>IF(OR(Table1[[#This Row],[Rodents]],Table1[[#This Row],[Human]],Table1[[#This Row],[Pig]]),NOT(OR(AQ976,AR976,AS976,AT976,AU976,AV976,AW976)),"NA")</f>
        <v>NA</v>
      </c>
      <c r="AY976" t="b">
        <f>OR(ISNUMBER(FIND("SWCNT",C976)),ISNUMBER(FIND("SWNT",C976)),ISNUMBER(FIND("single-wall",C976)),ISNUMBER(FIND("single wall",C976)),ISNUMBER(FIND("Single wall",C976)),ISNUMBER(FIND("Single-wall",C976)),ISNUMBER(FIND("SWCNT",B976)),ISNUMBER(FIND("SWNT",B976)),ISNUMBER(FIND("single-wall",B976)),ISNUMBER(FIND("single wall",B976)),ISNUMBER(FIND("Single-wall",B976)),ISNUMBER(FIND("Single wall",B976)))</f>
        <v>0</v>
      </c>
      <c r="AZ976" t="b">
        <f>OR(ISNUMBER(FIND("MWCNT",C976)),ISNUMBER(FIND("MWNT",C976)),ISNUMBER(FIND("multi-wall",C976)),ISNUMBER(FIND("multi wall",C976)),ISNUMBER(FIND("multiwall",C976)),ISNUMBER(FIND("Multi-wall",C976)),ISNUMBER(FIND("Multi wall",C976)),ISNUMBER(FIND("Multiwall",C976)),ISNUMBER(FIND("MWCNT",B976)),ISNUMBER(FIND("MWNT",B976)),ISNUMBER(FIND("multi-wall",B976)),ISNUMBER(FIND("multi wall",B976)),ISNUMBER(FIND("multiwall",B976)),ISNUMBER(FIND("Multi-wall",B976)),ISNUMBER(FIND("Multi wall",B976)),ISNUMBER(FIND("Multiwall",B976)),ISNUMBER(FIND("Double-wall",B976)),ISNUMBER(FIND("Double wall",B976)),ISNUMBER(FIND("Doublewall",B976)),ISNUMBER(FIND("double-wall",B976)),ISNUMBER(FIND("double wall",B976)),ISNUMBER(FIND("doublewall",B976)))</f>
        <v>1</v>
      </c>
      <c r="BA976" t="b">
        <f>AND(Table1[[#This Row],[SWCNT]],Table1[[#This Row],[MWCNT]])</f>
        <v>0</v>
      </c>
      <c r="BB976" t="b">
        <f>IF(Table1[[#This Row],[SWCNT]]=TRUE,FALSE,IF(Table1[[#This Row],[MWCNT]]=TRUE,FALSE,TRUE))</f>
        <v>0</v>
      </c>
      <c r="BC976" s="18"/>
    </row>
    <row r="977" spans="1:55" ht="259">
      <c r="A977" t="s">
        <v>1938</v>
      </c>
      <c r="B977" s="2" t="s">
        <v>1941</v>
      </c>
      <c r="C977" s="16" t="s">
        <v>1944</v>
      </c>
      <c r="D977" s="17" t="s">
        <v>1204</v>
      </c>
      <c r="E977" s="2">
        <v>2018</v>
      </c>
      <c r="F977" t="b">
        <f>OR(ISNUMBER(FIND("cytotoxic",C977)),ISNUMBER(FIND("Cytotoxic",C977)),ISNUMBER(FIND("cellular toxicity",C977)),ISNUMBER(FIND("cell death",C977)),ISNUMBER(FIND("viable",C977)),ISNUMBER(FIND("phytotoxic",C977)),ISNUMBER(FIND("acute toxicity",C977)),ISNUMBER(FIND("MTT",C977)),ISNUMBER(FIND("survival",C977)),ISNUMBER(FIND("prolifer",C977)),ISNUMBER(FIND("apoptosis",C977)),ISNUMBER(FIND("neurotoxic",C977)),ISNUMBER(FIND("  lysis ",C977)),ISNUMBER(FIND("necrosis",C977)),ISNUMBER(FIND("cellular death",C977))*3,ISNUMBER(FIND("LDH",C977)),ISNUMBER(FIND("Acute toxicity",C977)))</f>
        <v>0</v>
      </c>
      <c r="G977" t="b">
        <f>OR(ISNUMBER(FIND("genotoxic",C977)),ISNUMBER(FIND("genotoxicity",C977)),ISNUMBER(FIND("DNA damage",C977)),ISNUMBER(FIND("DNA",C977)),ISNUMBER(FIND("RNA",C977)),ISNUMBER(FIND("mesothelioma",C977)),ISNUMBER(FIND("carcino",C977)),ISNUMBER(FIND("mutagen",C977)),ISNUMBER(FIND("genetic",C977)))</f>
        <v>1</v>
      </c>
      <c r="H977" t="b">
        <f>OR(ISNUMBER(FIND("inflammatory",C977)),ISNUMBER(FIND("inflamm",C977)))</f>
        <v>0</v>
      </c>
      <c r="I977" t="b">
        <f>OR(ISNUMBER(FIND("immune",C977)),ISNUMBER(FIND("immunological",C977)),ISNUMBER(FIND("interleuk",C977)),ISNUMBER(FIND("platelet activation",C977)),ISNUMBER(FIND("monocyte",C977)),ISNUMBER(FIND("leukocyte",C977)),ISNUMBER(FIND("cytokine",C977)),ISNUMBER(FIND("CD4",C977)),ISNUMBER(FIND("CD8",C977)),ISNUMBER(FIND("T-cell",C977)))</f>
        <v>0</v>
      </c>
      <c r="J977" t="b">
        <f>OR(ISNUMBER(FIND("reactive oxygen",C977)),ISNUMBER(FIND("ROS",C977)),ISNUMBER(FIND("free radical",C977)),ISNUMBER(FIND("oxidative stress",C977)),ISNUMBER(FIND("peroxid",C977)),ISNUMBER(FIND("oxidative",C977)),ISNUMBER(FIND("antioxid",C977)))</f>
        <v>0</v>
      </c>
      <c r="K977" t="b">
        <f>OR(ISNUMBER(FIND("autophag",C977)))</f>
        <v>0</v>
      </c>
      <c r="L977" t="b">
        <f>OR(ISNUMBER(FIND("morpholog",C977)))</f>
        <v>0</v>
      </c>
      <c r="M977" t="b">
        <f>OR(ISNUMBER(FIND("fibrosis",C977)),ISNUMBER(FIND("Fibrosis",C977)),ISNUMBER(FIND("fibrot",C977)))</f>
        <v>0</v>
      </c>
      <c r="N977" t="b">
        <f>OR(ISNUMBER(FIND("offspring",C977)),ISNUMBER(FIND("Parental",C977)),ISNUMBER(FIND("parental",C977)),ISNUMBER(FIND("germline",C977)),ISNUMBER(FIND("reproduc",C977)),ISNUMBER(FIND("embryo",C977)))</f>
        <v>0</v>
      </c>
      <c r="O977" t="b">
        <f>OR(ISNUMBER(FIND("metabol",C977)),ISNUMBER(FIND("Metabol",C977)),ISNUMBER(FIND("digest",C977)),ISNUMBER(FIND("mitochon",C977)))</f>
        <v>0</v>
      </c>
      <c r="P977" t="b">
        <f>OR(ISNUMBER(FIND("ecotox",C977)),ISNUMBER(FIND("Ecotox",B977)),ISNUMBER(FIND("ecotox",B977)),ISNUMBER(FIND("Ecotox",C977)))</f>
        <v>0</v>
      </c>
      <c r="Q977" t="b">
        <f>OR(ISNUMBER(FIND("Bioaccum",C977)),ISNUMBER(FIND("bioaccum",C977)),ISNUMBER(FIND("accum",C977)))</f>
        <v>0</v>
      </c>
      <c r="R977" t="b">
        <f>OR(ISNUMBER(FIND("Occupation",C977)),ISNUMBER(FIND("occupation",C977)),ISNUMBER(FIND("worker",C977)),ISNUMBER(FIND("workforce",C977)))</f>
        <v>0</v>
      </c>
      <c r="S977" t="b">
        <f>NOT(OR(F977,G977,H977,I977,J977,K977,L977,M977,N977,O977,P977,Q977,R977))</f>
        <v>0</v>
      </c>
      <c r="U977" t="b">
        <f>OR(Table1[[#This Row],[Inflammation]],Table1[[#This Row],[Immune]])</f>
        <v>0</v>
      </c>
      <c r="V977" t="b">
        <f>IF(OR(Table1[[#This Row],[Rodents]],Table1[[#This Row],[Human]],Table1[[#This Row],[Pig]]),OR(ISNUMBER(FIND("intratrach",C977)),ISNUMBER(FIND("nasal ",C977)),ISNUMBER(FIND("instill",C977))),"NA")</f>
        <v>0</v>
      </c>
      <c r="W977" t="b">
        <f>IF(OR(Table1[[#This Row],[Rodents]],Table1[[#This Row],[Human]],Table1[[#This Row],[Pig]]),OR(ISNUMBER(FIND("dermal",C977)),ISNUMBER(FIND("skin ",C977))),"NA")</f>
        <v>0</v>
      </c>
      <c r="X977" t="b">
        <f>IF(OR(Table1[[#This Row],[Rodents]],Table1[[#This Row],[Human]],Table1[[#This Row],[Pig]]),OR(ISNUMBER(FIND("injected",C977)),ISNUMBER(FIND("periton",C977)),ISNUMBER(FIND("intrascrot",C977))),"NA")</f>
        <v>1</v>
      </c>
      <c r="Y977" t="b">
        <f>IF(OR(Table1[[#This Row],[Rodents]],Table1[[#This Row],[Human]],Table1[[#This Row],[Pig]]),NOT(OR(Table1[[#This Row],[Inhaled/Intratracheal/intranasal]],Table1[[#This Row],[Dermal]],Table1[[#This Row],[Injected]])),"NA")</f>
        <v>0</v>
      </c>
      <c r="AA977" t="b">
        <f>OR(ISNUMBER(FIND("fish ",C977)),ISNUMBER(FIND("Fish ",C977)),ISNUMBER(FIND("aquatic",C977)),ISNUMBER(FIND("daphnids",C977)),ISNUMBER(FIND("Carcinus maenas",C977)),ISNUMBER(FIND("Daphnia",C977)),ISNUMBER(FIND("Ruditapes philippinarum",C977)),ISNUMBER(FIND("daphnia",C977)),ISNUMBER(FIND("marine",C977)),ISNUMBER(FIND("mussel",C977)),ISNUMBER(FIND("algae",C977)),ISNUMBER(FIND("Donax faba",C977)),ISNUMBER(FIND("estuarine",C977)),ISNUMBER(FIND("snail",C977)),ISNUMBER(FIND("Prorocentrum donghaiense",C977)) )</f>
        <v>0</v>
      </c>
      <c r="AB977" t="b">
        <f>OR(ISNUMBER(FIND(" rat ",C977)),ISNUMBER(FIND(" rats ",C977)),ISNUMBER(FIND(" Rats ",C977)),ISNUMBER(FIND(" Rat ",C977)),ISNUMBER(FIND(" rat.",C977)),ISNUMBER(FIND(" rats.",C977)),ISNUMBER(FIND("mouse",C977)),ISNUMBER(FIND("mice",C977)), ISNUMBER(FIND(" Mice",C977)))</f>
        <v>1</v>
      </c>
      <c r="AC977" t="b">
        <f>OR(ISNUMBER(FIND(" cell ",C977)),ISNUMBER(FIND("fibroblast",C977)),ISNUMBER(FIND("macrophage",C977)),ISNUMBER(FIND("epithelial",C977)),ISNUMBER(FIND("endothelial",C977)),ISNUMBER(FIND("neuron",C977)),ISNUMBER(FIND(" cells ",C977)),ISNUMBER(FIND("RBC",C977)),ISNUMBER(FIND("mitochond",C977)),ISNUMBER(FIND("adipocyte",C977)),ISNUMBER(FIND("osteo",C977)),ISNUMBER(FIND("keratin",C977)),ISNUMBER(FIND(" cell's ",C977)),ISNUMBER(FIND("eukary",C977)),ISNUMBER(FIND("sperm",C977)))</f>
        <v>0</v>
      </c>
      <c r="AD977" t="b">
        <f>OR(ISNUMBER(FIND("human",B977)),ISNUMBER(FIND("workers",B977)),ISNUMBER(FIND("workforces",B977)),ISNUMBER(FIND("occupational",B977)),ISNUMBER(FIND("Case report",B977)),ISNUMBER(FIND("Workplaces",B977)),ISNUMBER(FIND("worker",B977)))</f>
        <v>0</v>
      </c>
      <c r="AE977" t="b">
        <f>OR(ISNUMBER(FIND(" plant ",C977)),ISNUMBER(FIND("Plant ",C977)),ISNUMBER(FIND("tomato",C977)),ISNUMBER(FIND("plants",C977)),ISNUMBER(FIND("Plants",C977)),ISNUMBER(FIND("algae",C977)),ISNUMBER(FIND("lettuce",C977)),ISNUMBER(FIND("green gram sprouts ",C977)),ISNUMBER(FIND("Cucurbita pepo",C977)),ISNUMBER(FIND("bean ",C977)),ISNUMBER(FIND("chloroplast",C977)),ISNUMBER(FIND("chlorophyll",C977)),ISNUMBER(FIND("seedling",C977)),ISNUMBER(FIND("canola",C977)),ISNUMBER(FIND("shoot",C977)),ISNUMBER(FIND("photosynthes",C977)),ISNUMBER(FIND(" leaves ",C977)),,ISNUMBER(FIND("agriculture",C977)),ISNUMBER(FIND(" crops ",C977)))</f>
        <v>0</v>
      </c>
      <c r="AF977" t="b">
        <f>OR(ISNUMBER(FIND("bacteria",C977)),ISNUMBER(FIND("Bacteria",C977)),ISNUMBER(FIND("Bacterium",C977)),ISNUMBER(FIND("bacterium",C977)),ISNUMBER(FIND(" coli ",C977)))</f>
        <v>0</v>
      </c>
      <c r="AG977" t="b">
        <f>OR(ISNUMBER(FIND("fungi",C977)),ISNUMBER(FIND("Fungi",C977)),ISNUMBER(FIND("fungus",C977)),ISNUMBER(FIND("Fungus",C977)),ISNUMBER(FIND("mushroom",C977)),ISNUMBER(FIND("Mushroom",C977)),ISNUMBER(FIND(" mold ",C977)))</f>
        <v>0</v>
      </c>
      <c r="AH977" t="b">
        <f>OR(ISNUMBER(FIND("Pig ",C977)),ISNUMBER(FIND("pig ",C977)),ISNUMBER(FIND("Pigs ",C977)),ISNUMBER(FIND("pigs ",C977)))</f>
        <v>0</v>
      </c>
      <c r="AI977" t="b">
        <f>OR(ISNUMBER(FIND(" C. elegans",C977)),ISNUMBER(FIND("Caenorhabditis elegans",C977)),ISNUMBER(FIND("earthworms",C977)),ISNUMBER(FIND(" Ficopomatus enigmaticus",C977)),ISNUMBER(FIND("larva",C977)),ISNUMBER(FIND("Lumbriculus variegatus",C977)),ISNUMBER(FIND("nematode",C977)))</f>
        <v>0</v>
      </c>
      <c r="AJ977" t="b">
        <f>NOT(OR(AA977,AB977,AC977,AD977,AE977,AF977,AG977,AH977,AI977))</f>
        <v>0</v>
      </c>
      <c r="AL977" t="b">
        <f>OR(AA977,AB977,AD977,AE977,AF977,AG977,AH977,AI977)</f>
        <v>1</v>
      </c>
      <c r="AM977" t="b">
        <f>IF(Table1[[#This Row],[In vivo?]],IF(Table1[[#This Row],[Cell]],FALSE,TRUE),FALSE)</f>
        <v>1</v>
      </c>
      <c r="AN977" t="b">
        <f>AND(AC977,AL977)</f>
        <v>0</v>
      </c>
      <c r="AO977" t="b">
        <f>IF(Table1[[#This Row],[Cell]],IF(Table1[[#This Row],[In vivo?]],FALSE,TRUE),FALSE)</f>
        <v>0</v>
      </c>
      <c r="AP977" t="b">
        <f>NOT(OR(Table1[[#This Row],[In vivo?]],Table1[[#This Row],[Only in Cell]]))</f>
        <v>0</v>
      </c>
      <c r="AQ977" t="b">
        <f>IF(OR(Table1[[#This Row],[Rodents]],Table1[[#This Row],[Human]],Table1[[#This Row],[Pig]]),OR(ISNUMBER(FIND("pulmonary",C977)),ISNUMBER(FIND("lung",C977))),"NA")</f>
        <v>0</v>
      </c>
      <c r="AR977" t="b">
        <f>IF(OR(Table1[[#This Row],[Rodents]],Table1[[#This Row],[Human]],Table1[[#This Row],[Pig]]),OR(ISNUMBER(FIND("skin",C977)),ISNUMBER(FIND("dermal",C977))),"NA")</f>
        <v>0</v>
      </c>
      <c r="AS977" t="b">
        <f>IF(OR(Table1[[#This Row],[Rodents]],Table1[[#This Row],[Human]],Table1[[#This Row],[Pig]]),OR(ISNUMBER(FIND("liver",C977)),ISNUMBER(FIND("hepat",C977))),"NA")</f>
        <v>0</v>
      </c>
      <c r="AT977" t="b">
        <f>IF(OR(Table1[[#This Row],[Rodents]],Table1[[#This Row],[Human]],Table1[[#This Row],[Pig]]),OR(ISNUMBER(FIND("kidney",C977)),ISNUMBER(FIND("neph",C977))),"NA")</f>
        <v>0</v>
      </c>
      <c r="AU977" t="b">
        <f>IF(OR(Table1[[#This Row],[Rodents]],Table1[[#This Row],[Human]],Table1[[#This Row],[Pig]]),OR(ISNUMBER(FIND("brain",C977)),ISNUMBER(FIND("neur",C977)),ISNUMBER(FIND("nerv",C977))),"NA")</f>
        <v>0</v>
      </c>
      <c r="AV977" t="b">
        <f>IF(OR(Table1[[#This Row],[Rodents]],Table1[[#This Row],[Human]],Table1[[#This Row],[Pig]]),OR(ISNUMBER(FIND("heart",C977)),ISNUMBER(FIND("cardi",C977))),"NA")</f>
        <v>0</v>
      </c>
      <c r="AW977" t="b">
        <f>IF(OR(Table1[[#This Row],[Rodents]],Table1[[#This Row],[Human]],Table1[[#This Row],[Pig]]),OR(ISNUMBER(FIND("gastro",C977)),ISNUMBER(FIND("intesti",C977)),ISNUMBER(FIND("stomach",C977))),"NA")</f>
        <v>0</v>
      </c>
      <c r="AX977" t="b">
        <f>IF(OR(Table1[[#This Row],[Rodents]],Table1[[#This Row],[Human]],Table1[[#This Row],[Pig]]),NOT(OR(AQ977,AR977,AS977,AT977,AU977,AV977,AW977)),"NA")</f>
        <v>1</v>
      </c>
      <c r="AY977" t="b">
        <f>OR(ISNUMBER(FIND("SWCNT",C977)),ISNUMBER(FIND("SWNT",C977)),ISNUMBER(FIND("single-wall",C977)),ISNUMBER(FIND("single wall",C977)),ISNUMBER(FIND("Single wall",C977)),ISNUMBER(FIND("Single-wall",C977)),ISNUMBER(FIND("SWCNT",B977)),ISNUMBER(FIND("SWNT",B977)),ISNUMBER(FIND("single-wall",B977)),ISNUMBER(FIND("single wall",B977)),ISNUMBER(FIND("Single-wall",B977)),ISNUMBER(FIND("Single wall",B977)))</f>
        <v>0</v>
      </c>
      <c r="AZ977" t="b">
        <f>OR(ISNUMBER(FIND("MWCNT",C977)),ISNUMBER(FIND("MWNT",C977)),ISNUMBER(FIND("multi-wall",C977)),ISNUMBER(FIND("multi wall",C977)),ISNUMBER(FIND("multiwall",C977)),ISNUMBER(FIND("Multi-wall",C977)),ISNUMBER(FIND("Multi wall",C977)),ISNUMBER(FIND("Multiwall",C977)),ISNUMBER(FIND("MWCNT",B977)),ISNUMBER(FIND("MWNT",B977)),ISNUMBER(FIND("multi-wall",B977)),ISNUMBER(FIND("multi wall",B977)),ISNUMBER(FIND("multiwall",B977)),ISNUMBER(FIND("Multi-wall",B977)),ISNUMBER(FIND("Multi wall",B977)),ISNUMBER(FIND("Multiwall",B977)),ISNUMBER(FIND("Double-wall",B977)),ISNUMBER(FIND("Double wall",B977)),ISNUMBER(FIND("Doublewall",B977)),ISNUMBER(FIND("double-wall",B977)),ISNUMBER(FIND("double wall",B977)),ISNUMBER(FIND("doublewall",B977)))</f>
        <v>1</v>
      </c>
      <c r="BA977" t="b">
        <f>AND(Table1[[#This Row],[SWCNT]],Table1[[#This Row],[MWCNT]])</f>
        <v>0</v>
      </c>
      <c r="BB977" t="b">
        <f>IF(Table1[[#This Row],[SWCNT]]=TRUE,FALSE,IF(Table1[[#This Row],[MWCNT]]=TRUE,FALSE,TRUE))</f>
        <v>0</v>
      </c>
      <c r="BC977" s="18"/>
    </row>
    <row r="978" spans="1:55" ht="240.5">
      <c r="A978" t="s">
        <v>2040</v>
      </c>
      <c r="B978" s="2" t="s">
        <v>2042</v>
      </c>
      <c r="C978" s="16" t="s">
        <v>2044</v>
      </c>
      <c r="D978" s="17" t="s">
        <v>170</v>
      </c>
      <c r="E978" s="2">
        <v>2017</v>
      </c>
      <c r="F978" t="b">
        <f>OR(ISNUMBER(FIND("cytotoxic",C978)),ISNUMBER(FIND("Cytotoxic",C978)),ISNUMBER(FIND("cellular toxicity",C978)),ISNUMBER(FIND("cell death",C978)),ISNUMBER(FIND("viable",C978)),ISNUMBER(FIND("phytotoxic",C978)),ISNUMBER(FIND("acute toxicity",C978)),ISNUMBER(FIND("MTT",C978)),ISNUMBER(FIND("survival",C978)),ISNUMBER(FIND("prolifer",C978)),ISNUMBER(FIND("apoptosis",C978)),ISNUMBER(FIND("neurotoxic",C978)),ISNUMBER(FIND("  lysis ",C978)),ISNUMBER(FIND("necrosis",C978)),ISNUMBER(FIND("cellular death",C978))*3,ISNUMBER(FIND("LDH",C978)),ISNUMBER(FIND("Acute toxicity",C978)))</f>
        <v>0</v>
      </c>
      <c r="G978" t="b">
        <f>OR(ISNUMBER(FIND("genotoxic",C978)),ISNUMBER(FIND("genotoxicity",C978)),ISNUMBER(FIND("DNA damage",C978)),ISNUMBER(FIND("DNA",C978)),ISNUMBER(FIND("RNA",C978)),ISNUMBER(FIND("mesothelioma",C978)),ISNUMBER(FIND("carcino",C978)),ISNUMBER(FIND("mutagen",C978)),ISNUMBER(FIND("genetic",C978)))</f>
        <v>0</v>
      </c>
      <c r="H978" t="b">
        <f>OR(ISNUMBER(FIND("inflammatory",C978)),ISNUMBER(FIND("inflamm",C978)))</f>
        <v>0</v>
      </c>
      <c r="I978" t="b">
        <f>OR(ISNUMBER(FIND("immune",C978)),ISNUMBER(FIND("immunological",C978)),ISNUMBER(FIND("interleuk",C978)),ISNUMBER(FIND("platelet activation",C978)),ISNUMBER(FIND("monocyte",C978)),ISNUMBER(FIND("leukocyte",C978)),ISNUMBER(FIND("cytokine",C978)),ISNUMBER(FIND("CD4",C978)),ISNUMBER(FIND("CD8",C978)),ISNUMBER(FIND("T-cell",C978)))</f>
        <v>0</v>
      </c>
      <c r="J978" t="b">
        <f>OR(ISNUMBER(FIND("reactive oxygen",C978)),ISNUMBER(FIND("ROS",C978)),ISNUMBER(FIND("free radical",C978)),ISNUMBER(FIND("oxidative stress",C978)),ISNUMBER(FIND("peroxid",C978)),ISNUMBER(FIND("oxidative",C978)),ISNUMBER(FIND("antioxid",C978)))</f>
        <v>0</v>
      </c>
      <c r="K978" t="b">
        <f>OR(ISNUMBER(FIND("autophag",C978)))</f>
        <v>0</v>
      </c>
      <c r="L978" t="b">
        <f>OR(ISNUMBER(FIND("morpholog",C978)))</f>
        <v>0</v>
      </c>
      <c r="M978" t="b">
        <f>OR(ISNUMBER(FIND("fibrosis",C978)),ISNUMBER(FIND("Fibrosis",C978)),ISNUMBER(FIND("fibrot",C978)))</f>
        <v>0</v>
      </c>
      <c r="N978" t="b">
        <f>OR(ISNUMBER(FIND("offspring",C978)),ISNUMBER(FIND("Parental",C978)),ISNUMBER(FIND("parental",C978)),ISNUMBER(FIND("germline",C978)),ISNUMBER(FIND("reproduc",C978)),ISNUMBER(FIND("embryo",C978)))</f>
        <v>0</v>
      </c>
      <c r="O978" t="b">
        <f>OR(ISNUMBER(FIND("metabol",C978)),ISNUMBER(FIND("Metabol",C978)),ISNUMBER(FIND("digest",C978)),ISNUMBER(FIND("mitochon",C978)))</f>
        <v>0</v>
      </c>
      <c r="P978" t="b">
        <f>OR(ISNUMBER(FIND("ecotox",C978)),ISNUMBER(FIND("Ecotox",B978)),ISNUMBER(FIND("ecotox",B978)),ISNUMBER(FIND("Ecotox",C978)))</f>
        <v>0</v>
      </c>
      <c r="Q978" t="b">
        <f>OR(ISNUMBER(FIND("Bioaccum",C978)),ISNUMBER(FIND("bioaccum",C978)),ISNUMBER(FIND("accum",C978)))</f>
        <v>1</v>
      </c>
      <c r="R978" t="b">
        <f>OR(ISNUMBER(FIND("Occupation",C978)),ISNUMBER(FIND("occupation",C978)),ISNUMBER(FIND("worker",C978)),ISNUMBER(FIND("workforce",C978)))</f>
        <v>0</v>
      </c>
      <c r="S978" t="b">
        <f>NOT(OR(F978,G978,H978,I978,J978,K978,L978,M978,N978,O978,P978,Q978,R978))</f>
        <v>0</v>
      </c>
      <c r="U978" t="b">
        <f>OR(Table1[[#This Row],[Inflammation]],Table1[[#This Row],[Immune]])</f>
        <v>0</v>
      </c>
      <c r="V978" t="str">
        <f>IF(OR(Table1[[#This Row],[Rodents]],Table1[[#This Row],[Human]],Table1[[#This Row],[Pig]]),OR(ISNUMBER(FIND("intratrach",C978)),ISNUMBER(FIND("nasal ",C978)),ISNUMBER(FIND("instill",C978))),"NA")</f>
        <v>NA</v>
      </c>
      <c r="W978" t="str">
        <f>IF(OR(Table1[[#This Row],[Rodents]],Table1[[#This Row],[Human]],Table1[[#This Row],[Pig]]),OR(ISNUMBER(FIND("dermal",C978)),ISNUMBER(FIND("skin ",C978))),"NA")</f>
        <v>NA</v>
      </c>
      <c r="X978" t="str">
        <f>IF(OR(Table1[[#This Row],[Rodents]],Table1[[#This Row],[Human]],Table1[[#This Row],[Pig]]),OR(ISNUMBER(FIND("injected",C978)),ISNUMBER(FIND("periton",C978)),ISNUMBER(FIND("intrascrot",C978))),"NA")</f>
        <v>NA</v>
      </c>
      <c r="Y978" t="str">
        <f>IF(OR(Table1[[#This Row],[Rodents]],Table1[[#This Row],[Human]],Table1[[#This Row],[Pig]]),NOT(OR(Table1[[#This Row],[Inhaled/Intratracheal/intranasal]],Table1[[#This Row],[Dermal]],Table1[[#This Row],[Injected]])),"NA")</f>
        <v>NA</v>
      </c>
      <c r="AA978" t="b">
        <f>OR(ISNUMBER(FIND("fish ",C978)),ISNUMBER(FIND("Fish ",C978)),ISNUMBER(FIND("aquatic",C978)),ISNUMBER(FIND("daphnids",C978)),ISNUMBER(FIND("Carcinus maenas",C978)),ISNUMBER(FIND("Daphnia",C978)),ISNUMBER(FIND("Ruditapes philippinarum",C978)),ISNUMBER(FIND("daphnia",C978)),ISNUMBER(FIND("marine",C978)),ISNUMBER(FIND("mussel",C978)),ISNUMBER(FIND("algae",C978)),ISNUMBER(FIND("Donax faba",C978)),ISNUMBER(FIND("estuarine",C978)),ISNUMBER(FIND("snail",C978)),ISNUMBER(FIND("Prorocentrum donghaiense",C978)) )</f>
        <v>0</v>
      </c>
      <c r="AB978" t="b">
        <f>OR(ISNUMBER(FIND(" rat ",C978)),ISNUMBER(FIND(" rats ",C978)),ISNUMBER(FIND(" Rats ",C978)),ISNUMBER(FIND(" Rat ",C978)),ISNUMBER(FIND(" rat.",C978)),ISNUMBER(FIND(" rats.",C978)),ISNUMBER(FIND("mouse",C978)),ISNUMBER(FIND("mice",C978)), ISNUMBER(FIND(" Mice",C978)))</f>
        <v>0</v>
      </c>
      <c r="AC978" t="b">
        <f>OR(ISNUMBER(FIND(" cell ",C978)),ISNUMBER(FIND("fibroblast",C978)),ISNUMBER(FIND("macrophage",C978)),ISNUMBER(FIND("epithelial",C978)),ISNUMBER(FIND("endothelial",C978)),ISNUMBER(FIND("neuron",C978)),ISNUMBER(FIND(" cells ",C978)),ISNUMBER(FIND("RBC",C978)),ISNUMBER(FIND("mitochond",C978)),ISNUMBER(FIND("adipocyte",C978)),ISNUMBER(FIND("osteo",C978)),ISNUMBER(FIND("keratin",C978)),ISNUMBER(FIND(" cell's ",C978)),ISNUMBER(FIND("eukary",C978)),ISNUMBER(FIND("sperm",C978)))</f>
        <v>1</v>
      </c>
      <c r="AD978" t="b">
        <f>OR(ISNUMBER(FIND("human",B978)),ISNUMBER(FIND("workers",B978)),ISNUMBER(FIND("workforces",B978)),ISNUMBER(FIND("occupational",B978)),ISNUMBER(FIND("Case report",B978)),ISNUMBER(FIND("Workplaces",B978)),ISNUMBER(FIND("worker",B978)))</f>
        <v>0</v>
      </c>
      <c r="AE978" t="b">
        <f>OR(ISNUMBER(FIND(" plant ",C978)),ISNUMBER(FIND("Plant ",C978)),ISNUMBER(FIND("tomato",C978)),ISNUMBER(FIND("plants",C978)),ISNUMBER(FIND("Plants",C978)),ISNUMBER(FIND("algae",C978)),ISNUMBER(FIND("lettuce",C978)),ISNUMBER(FIND("green gram sprouts ",C978)),ISNUMBER(FIND("Cucurbita pepo",C978)),ISNUMBER(FIND("bean ",C978)),ISNUMBER(FIND("chloroplast",C978)),ISNUMBER(FIND("chlorophyll",C978)),ISNUMBER(FIND("seedling",C978)),ISNUMBER(FIND("canola",C978)),ISNUMBER(FIND("shoot",C978)),ISNUMBER(FIND("photosynthes",C978)),ISNUMBER(FIND(" leaves ",C978)),,ISNUMBER(FIND("agriculture",C978)),ISNUMBER(FIND(" crops ",C978)))</f>
        <v>0</v>
      </c>
      <c r="AF978" t="b">
        <f>OR(ISNUMBER(FIND("bacteria",C978)),ISNUMBER(FIND("Bacteria",C978)),ISNUMBER(FIND("Bacterium",C978)),ISNUMBER(FIND("bacterium",C978)),ISNUMBER(FIND(" coli ",C978)))</f>
        <v>0</v>
      </c>
      <c r="AG978" t="b">
        <f>OR(ISNUMBER(FIND("fungi",C978)),ISNUMBER(FIND("Fungi",C978)),ISNUMBER(FIND("fungus",C978)),ISNUMBER(FIND("Fungus",C978)),ISNUMBER(FIND("mushroom",C978)),ISNUMBER(FIND("Mushroom",C978)),ISNUMBER(FIND(" mold ",C978)))</f>
        <v>0</v>
      </c>
      <c r="AH978" t="b">
        <f>OR(ISNUMBER(FIND("Pig ",C978)),ISNUMBER(FIND("pig ",C978)),ISNUMBER(FIND("Pigs ",C978)),ISNUMBER(FIND("pigs ",C978)))</f>
        <v>0</v>
      </c>
      <c r="AI978" t="b">
        <f>OR(ISNUMBER(FIND(" C. elegans",C978)),ISNUMBER(FIND("Caenorhabditis elegans",C978)),ISNUMBER(FIND("earthworms",C978)),ISNUMBER(FIND(" Ficopomatus enigmaticus",C978)),ISNUMBER(FIND("larva",C978)),ISNUMBER(FIND("Lumbriculus variegatus",C978)),ISNUMBER(FIND("nematode",C978)))</f>
        <v>0</v>
      </c>
      <c r="AJ978" t="b">
        <f>NOT(OR(AA978,AB978,AC978,AD978,AE978,AF978,AG978,AH978,AI978))</f>
        <v>0</v>
      </c>
      <c r="AL978" t="b">
        <f>OR(AA978,AB978,AD978,AE978,AF978,AG978,AH978,AI978)</f>
        <v>0</v>
      </c>
      <c r="AM978" t="b">
        <f>IF(Table1[[#This Row],[In vivo?]],IF(Table1[[#This Row],[Cell]],FALSE,TRUE),FALSE)</f>
        <v>0</v>
      </c>
      <c r="AN978" t="b">
        <f>AND(AC978,AL978)</f>
        <v>0</v>
      </c>
      <c r="AO978" t="b">
        <f>IF(Table1[[#This Row],[Cell]],IF(Table1[[#This Row],[In vivo?]],FALSE,TRUE),FALSE)</f>
        <v>1</v>
      </c>
      <c r="AP978" t="b">
        <f>NOT(OR(Table1[[#This Row],[In vivo?]],Table1[[#This Row],[Only in Cell]]))</f>
        <v>0</v>
      </c>
      <c r="AQ978" t="str">
        <f>IF(OR(Table1[[#This Row],[Rodents]],Table1[[#This Row],[Human]],Table1[[#This Row],[Pig]]),OR(ISNUMBER(FIND("pulmonary",C978)),ISNUMBER(FIND("lung",C978))),"NA")</f>
        <v>NA</v>
      </c>
      <c r="AR978" t="str">
        <f>IF(OR(Table1[[#This Row],[Rodents]],Table1[[#This Row],[Human]],Table1[[#This Row],[Pig]]),OR(ISNUMBER(FIND("skin",C978)),ISNUMBER(FIND("dermal",C978))),"NA")</f>
        <v>NA</v>
      </c>
      <c r="AS978" t="str">
        <f>IF(OR(Table1[[#This Row],[Rodents]],Table1[[#This Row],[Human]],Table1[[#This Row],[Pig]]),OR(ISNUMBER(FIND("liver",C978)),ISNUMBER(FIND("hepat",C978))),"NA")</f>
        <v>NA</v>
      </c>
      <c r="AT978" t="str">
        <f>IF(OR(Table1[[#This Row],[Rodents]],Table1[[#This Row],[Human]],Table1[[#This Row],[Pig]]),OR(ISNUMBER(FIND("kidney",C978)),ISNUMBER(FIND("neph",C978))),"NA")</f>
        <v>NA</v>
      </c>
      <c r="AU978" t="str">
        <f>IF(OR(Table1[[#This Row],[Rodents]],Table1[[#This Row],[Human]],Table1[[#This Row],[Pig]]),OR(ISNUMBER(FIND("brain",C978)),ISNUMBER(FIND("neur",C978)),ISNUMBER(FIND("nerv",C978))),"NA")</f>
        <v>NA</v>
      </c>
      <c r="AV978" t="str">
        <f>IF(OR(Table1[[#This Row],[Rodents]],Table1[[#This Row],[Human]],Table1[[#This Row],[Pig]]),OR(ISNUMBER(FIND("heart",C978)),ISNUMBER(FIND("cardi",C978))),"NA")</f>
        <v>NA</v>
      </c>
      <c r="AW978" t="str">
        <f>IF(OR(Table1[[#This Row],[Rodents]],Table1[[#This Row],[Human]],Table1[[#This Row],[Pig]]),OR(ISNUMBER(FIND("gastro",C978)),ISNUMBER(FIND("intesti",C978)),ISNUMBER(FIND("stomach",C978))),"NA")</f>
        <v>NA</v>
      </c>
      <c r="AX978" t="str">
        <f>IF(OR(Table1[[#This Row],[Rodents]],Table1[[#This Row],[Human]],Table1[[#This Row],[Pig]]),NOT(OR(AQ978,AR978,AS978,AT978,AU978,AV978,AW978)),"NA")</f>
        <v>NA</v>
      </c>
      <c r="AY978" t="b">
        <f>OR(ISNUMBER(FIND("SWCNT",C978)),ISNUMBER(FIND("SWNT",C978)),ISNUMBER(FIND("single-wall",C978)),ISNUMBER(FIND("single wall",C978)),ISNUMBER(FIND("Single wall",C978)),ISNUMBER(FIND("Single-wall",C978)),ISNUMBER(FIND("SWCNT",B978)),ISNUMBER(FIND("SWNT",B978)),ISNUMBER(FIND("single-wall",B978)),ISNUMBER(FIND("single wall",B978)),ISNUMBER(FIND("Single-wall",B978)),ISNUMBER(FIND("Single wall",B978)))</f>
        <v>1</v>
      </c>
      <c r="AZ978" t="b">
        <f>OR(ISNUMBER(FIND("MWCNT",C978)),ISNUMBER(FIND("MWNT",C978)),ISNUMBER(FIND("multi-wall",C978)),ISNUMBER(FIND("multi wall",C978)),ISNUMBER(FIND("multiwall",C978)),ISNUMBER(FIND("Multi-wall",C978)),ISNUMBER(FIND("Multi wall",C978)),ISNUMBER(FIND("Multiwall",C978)),ISNUMBER(FIND("MWCNT",B978)),ISNUMBER(FIND("MWNT",B978)),ISNUMBER(FIND("multi-wall",B978)),ISNUMBER(FIND("multi wall",B978)),ISNUMBER(FIND("multiwall",B978)),ISNUMBER(FIND("Multi-wall",B978)),ISNUMBER(FIND("Multi wall",B978)),ISNUMBER(FIND("Multiwall",B978)),ISNUMBER(FIND("Double-wall",B978)),ISNUMBER(FIND("Double wall",B978)),ISNUMBER(FIND("Doublewall",B978)),ISNUMBER(FIND("double-wall",B978)),ISNUMBER(FIND("double wall",B978)),ISNUMBER(FIND("doublewall",B978)))</f>
        <v>1</v>
      </c>
      <c r="BA978" t="b">
        <f>AND(Table1[[#This Row],[SWCNT]],Table1[[#This Row],[MWCNT]])</f>
        <v>1</v>
      </c>
      <c r="BB978" t="b">
        <f>IF(Table1[[#This Row],[SWCNT]]=TRUE,FALSE,IF(Table1[[#This Row],[MWCNT]]=TRUE,FALSE,TRUE))</f>
        <v>0</v>
      </c>
      <c r="BC978" s="18"/>
    </row>
    <row r="979" spans="1:55" ht="277.5">
      <c r="A979" t="s">
        <v>2248</v>
      </c>
      <c r="B979" s="2" t="s">
        <v>2249</v>
      </c>
      <c r="C979" s="16" t="s">
        <v>2250</v>
      </c>
      <c r="D979" s="17" t="s">
        <v>1367</v>
      </c>
      <c r="E979" s="2">
        <v>2017</v>
      </c>
      <c r="F979" t="b">
        <f>OR(ISNUMBER(FIND("cytotoxic",C979)),ISNUMBER(FIND("Cytotoxic",C979)),ISNUMBER(FIND("cellular toxicity",C979)),ISNUMBER(FIND("cell death",C979)),ISNUMBER(FIND("viable",C979)),ISNUMBER(FIND("phytotoxic",C979)),ISNUMBER(FIND("acute toxicity",C979)),ISNUMBER(FIND("MTT",C979)),ISNUMBER(FIND("survival",C979)),ISNUMBER(FIND("prolifer",C979)),ISNUMBER(FIND("apoptosis",C979)),ISNUMBER(FIND("neurotoxic",C979)),ISNUMBER(FIND("  lysis ",C979)),ISNUMBER(FIND("necrosis",C979)),ISNUMBER(FIND("cellular death",C979))*3,ISNUMBER(FIND("LDH",C979)),ISNUMBER(FIND("Acute toxicity",C979)))</f>
        <v>0</v>
      </c>
      <c r="G979" t="b">
        <f>OR(ISNUMBER(FIND("genotoxic",C979)),ISNUMBER(FIND("genotoxicity",C979)),ISNUMBER(FIND("DNA damage",C979)),ISNUMBER(FIND("DNA",C979)),ISNUMBER(FIND("RNA",C979)),ISNUMBER(FIND("mesothelioma",C979)),ISNUMBER(FIND("carcino",C979)),ISNUMBER(FIND("mutagen",C979)),ISNUMBER(FIND("genetic",C979)))</f>
        <v>1</v>
      </c>
      <c r="H979" t="b">
        <f>OR(ISNUMBER(FIND("inflammatory",C979)),ISNUMBER(FIND("inflamm",C979)))</f>
        <v>0</v>
      </c>
      <c r="I979" t="b">
        <f>OR(ISNUMBER(FIND("immune",C979)),ISNUMBER(FIND("immunological",C979)),ISNUMBER(FIND("interleuk",C979)),ISNUMBER(FIND("platelet activation",C979)),ISNUMBER(FIND("monocyte",C979)),ISNUMBER(FIND("leukocyte",C979)),ISNUMBER(FIND("cytokine",C979)),ISNUMBER(FIND("CD4",C979)),ISNUMBER(FIND("CD8",C979)),ISNUMBER(FIND("T-cell",C979)))</f>
        <v>0</v>
      </c>
      <c r="J979" t="b">
        <f>OR(ISNUMBER(FIND("reactive oxygen",C979)),ISNUMBER(FIND("ROS",C979)),ISNUMBER(FIND("free radical",C979)),ISNUMBER(FIND("oxidative stress",C979)),ISNUMBER(FIND("peroxid",C979)),ISNUMBER(FIND("oxidative",C979)),ISNUMBER(FIND("antioxid",C979)))</f>
        <v>0</v>
      </c>
      <c r="K979" t="b">
        <f>OR(ISNUMBER(FIND("autophag",C979)))</f>
        <v>0</v>
      </c>
      <c r="L979" t="b">
        <f>OR(ISNUMBER(FIND("morpholog",C979)))</f>
        <v>0</v>
      </c>
      <c r="M979" t="b">
        <f>OR(ISNUMBER(FIND("fibrosis",C979)),ISNUMBER(FIND("Fibrosis",C979)),ISNUMBER(FIND("fibrot",C979)))</f>
        <v>0</v>
      </c>
      <c r="N979" t="b">
        <f>OR(ISNUMBER(FIND("offspring",C979)),ISNUMBER(FIND("Parental",C979)),ISNUMBER(FIND("parental",C979)),ISNUMBER(FIND("germline",C979)),ISNUMBER(FIND("reproduc",C979)),ISNUMBER(FIND("embryo",C979)))</f>
        <v>0</v>
      </c>
      <c r="O979" t="b">
        <f>OR(ISNUMBER(FIND("metabol",C979)),ISNUMBER(FIND("Metabol",C979)),ISNUMBER(FIND("digest",C979)),ISNUMBER(FIND("mitochon",C979)))</f>
        <v>0</v>
      </c>
      <c r="P979" t="b">
        <f>OR(ISNUMBER(FIND("ecotox",C979)),ISNUMBER(FIND("Ecotox",B979)),ISNUMBER(FIND("ecotox",B979)),ISNUMBER(FIND("Ecotox",C979)))</f>
        <v>0</v>
      </c>
      <c r="Q979" t="b">
        <f>OR(ISNUMBER(FIND("Bioaccum",C979)),ISNUMBER(FIND("bioaccum",C979)),ISNUMBER(FIND("accum",C979)))</f>
        <v>0</v>
      </c>
      <c r="R979" t="b">
        <f>OR(ISNUMBER(FIND("Occupation",C979)),ISNUMBER(FIND("occupation",C979)),ISNUMBER(FIND("worker",C979)),ISNUMBER(FIND("workforce",C979)))</f>
        <v>0</v>
      </c>
      <c r="S979" t="b">
        <f>NOT(OR(F979,G979,H979,I979,J979,K979,L979,M979,N979,O979,P979,Q979,R979))</f>
        <v>0</v>
      </c>
      <c r="U979" t="b">
        <f>OR(Table1[[#This Row],[Inflammation]],Table1[[#This Row],[Immune]])</f>
        <v>0</v>
      </c>
      <c r="V979" t="b">
        <f>IF(OR(Table1[[#This Row],[Rodents]],Table1[[#This Row],[Human]],Table1[[#This Row],[Pig]]),OR(ISNUMBER(FIND("intratrach",C979)),ISNUMBER(FIND("nasal ",C979)),ISNUMBER(FIND("instill",C979))),"NA")</f>
        <v>0</v>
      </c>
      <c r="W979" t="b">
        <f>IF(OR(Table1[[#This Row],[Rodents]],Table1[[#This Row],[Human]],Table1[[#This Row],[Pig]]),OR(ISNUMBER(FIND("dermal",C979)),ISNUMBER(FIND("skin ",C979))),"NA")</f>
        <v>0</v>
      </c>
      <c r="X979" t="b">
        <f>IF(OR(Table1[[#This Row],[Rodents]],Table1[[#This Row],[Human]],Table1[[#This Row],[Pig]]),OR(ISNUMBER(FIND("injected",C979)),ISNUMBER(FIND("periton",C979)),ISNUMBER(FIND("intrascrot",C979))),"NA")</f>
        <v>1</v>
      </c>
      <c r="Y979" t="b">
        <f>IF(OR(Table1[[#This Row],[Rodents]],Table1[[#This Row],[Human]],Table1[[#This Row],[Pig]]),NOT(OR(Table1[[#This Row],[Inhaled/Intratracheal/intranasal]],Table1[[#This Row],[Dermal]],Table1[[#This Row],[Injected]])),"NA")</f>
        <v>0</v>
      </c>
      <c r="AA979" t="b">
        <f>OR(ISNUMBER(FIND("fish ",C979)),ISNUMBER(FIND("Fish ",C979)),ISNUMBER(FIND("aquatic",C979)),ISNUMBER(FIND("daphnids",C979)),ISNUMBER(FIND("Carcinus maenas",C979)),ISNUMBER(FIND("Daphnia",C979)),ISNUMBER(FIND("Ruditapes philippinarum",C979)),ISNUMBER(FIND("daphnia",C979)),ISNUMBER(FIND("marine",C979)),ISNUMBER(FIND("mussel",C979)),ISNUMBER(FIND("algae",C979)),ISNUMBER(FIND("Donax faba",C979)),ISNUMBER(FIND("estuarine",C979)),ISNUMBER(FIND("snail",C979)),ISNUMBER(FIND("Prorocentrum donghaiense",C979)) )</f>
        <v>0</v>
      </c>
      <c r="AB979" t="b">
        <f>OR(ISNUMBER(FIND(" rat ",C979)),ISNUMBER(FIND(" rats ",C979)),ISNUMBER(FIND(" Rats ",C979)),ISNUMBER(FIND(" Rat ",C979)),ISNUMBER(FIND(" rat.",C979)),ISNUMBER(FIND(" rats.",C979)),ISNUMBER(FIND("mouse",C979)),ISNUMBER(FIND("mice",C979)), ISNUMBER(FIND(" Mice",C979)))</f>
        <v>1</v>
      </c>
      <c r="AC979" t="b">
        <f>OR(ISNUMBER(FIND(" cell ",C979)),ISNUMBER(FIND("fibroblast",C979)),ISNUMBER(FIND("macrophage",C979)),ISNUMBER(FIND("epithelial",C979)),ISNUMBER(FIND("endothelial",C979)),ISNUMBER(FIND("neuron",C979)),ISNUMBER(FIND(" cells ",C979)),ISNUMBER(FIND("RBC",C979)),ISNUMBER(FIND("mitochond",C979)),ISNUMBER(FIND("adipocyte",C979)),ISNUMBER(FIND("osteo",C979)),ISNUMBER(FIND("keratin",C979)),ISNUMBER(FIND(" cell's ",C979)),ISNUMBER(FIND("eukary",C979)),ISNUMBER(FIND("sperm",C979)))</f>
        <v>0</v>
      </c>
      <c r="AD979" t="b">
        <f>OR(ISNUMBER(FIND("human",B979)),ISNUMBER(FIND("workers",B979)),ISNUMBER(FIND("workforces",B979)),ISNUMBER(FIND("occupational",B979)),ISNUMBER(FIND("Case report",B979)),ISNUMBER(FIND("Workplaces",B979)),ISNUMBER(FIND("worker",B979)))</f>
        <v>0</v>
      </c>
      <c r="AE979" t="b">
        <f>OR(ISNUMBER(FIND(" plant ",C979)),ISNUMBER(FIND("Plant ",C979)),ISNUMBER(FIND("tomato",C979)),ISNUMBER(FIND("plants",C979)),ISNUMBER(FIND("Plants",C979)),ISNUMBER(FIND("algae",C979)),ISNUMBER(FIND("lettuce",C979)),ISNUMBER(FIND("green gram sprouts ",C979)),ISNUMBER(FIND("Cucurbita pepo",C979)),ISNUMBER(FIND("bean ",C979)),ISNUMBER(FIND("chloroplast",C979)),ISNUMBER(FIND("chlorophyll",C979)),ISNUMBER(FIND("seedling",C979)),ISNUMBER(FIND("canola",C979)),ISNUMBER(FIND("shoot",C979)),ISNUMBER(FIND("photosynthes",C979)),ISNUMBER(FIND(" leaves ",C979)),,ISNUMBER(FIND("agriculture",C979)),ISNUMBER(FIND(" crops ",C979)))</f>
        <v>0</v>
      </c>
      <c r="AF979" t="b">
        <f>OR(ISNUMBER(FIND("bacteria",C979)),ISNUMBER(FIND("Bacteria",C979)),ISNUMBER(FIND("Bacterium",C979)),ISNUMBER(FIND("bacterium",C979)),ISNUMBER(FIND(" coli ",C979)))</f>
        <v>0</v>
      </c>
      <c r="AG979" t="b">
        <f>OR(ISNUMBER(FIND("fungi",C979)),ISNUMBER(FIND("Fungi",C979)),ISNUMBER(FIND("fungus",C979)),ISNUMBER(FIND("Fungus",C979)),ISNUMBER(FIND("mushroom",C979)),ISNUMBER(FIND("Mushroom",C979)),ISNUMBER(FIND(" mold ",C979)))</f>
        <v>0</v>
      </c>
      <c r="AH979" t="b">
        <f>OR(ISNUMBER(FIND("Pig ",C979)),ISNUMBER(FIND("pig ",C979)),ISNUMBER(FIND("Pigs ",C979)),ISNUMBER(FIND("pigs ",C979)))</f>
        <v>0</v>
      </c>
      <c r="AI979" t="b">
        <f>OR(ISNUMBER(FIND(" C. elegans",C979)),ISNUMBER(FIND("Caenorhabditis elegans",C979)),ISNUMBER(FIND("earthworms",C979)),ISNUMBER(FIND(" Ficopomatus enigmaticus",C979)),ISNUMBER(FIND("larva",C979)),ISNUMBER(FIND("Lumbriculus variegatus",C979)),ISNUMBER(FIND("nematode",C979)))</f>
        <v>0</v>
      </c>
      <c r="AJ979" t="b">
        <f>NOT(OR(AA979,AB979,AC979,AD979,AE979,AF979,AG979,AH979,AI979))</f>
        <v>0</v>
      </c>
      <c r="AL979" t="b">
        <f>OR(AA979,AB979,AD979,AE979,AF979,AG979,AH979,AI979)</f>
        <v>1</v>
      </c>
      <c r="AM979" t="b">
        <f>IF(Table1[[#This Row],[In vivo?]],IF(Table1[[#This Row],[Cell]],FALSE,TRUE),FALSE)</f>
        <v>1</v>
      </c>
      <c r="AN979" t="b">
        <f>AND(AC979,AL979)</f>
        <v>0</v>
      </c>
      <c r="AO979" t="b">
        <f>IF(Table1[[#This Row],[Cell]],IF(Table1[[#This Row],[In vivo?]],FALSE,TRUE),FALSE)</f>
        <v>0</v>
      </c>
      <c r="AP979" t="b">
        <f>NOT(OR(Table1[[#This Row],[In vivo?]],Table1[[#This Row],[Only in Cell]]))</f>
        <v>0</v>
      </c>
      <c r="AQ979" t="b">
        <f>IF(OR(Table1[[#This Row],[Rodents]],Table1[[#This Row],[Human]],Table1[[#This Row],[Pig]]),OR(ISNUMBER(FIND("pulmonary",C979)),ISNUMBER(FIND("lung",C979))),"NA")</f>
        <v>0</v>
      </c>
      <c r="AR979" t="b">
        <f>IF(OR(Table1[[#This Row],[Rodents]],Table1[[#This Row],[Human]],Table1[[#This Row],[Pig]]),OR(ISNUMBER(FIND("skin",C979)),ISNUMBER(FIND("dermal",C979))),"NA")</f>
        <v>0</v>
      </c>
      <c r="AS979" t="b">
        <f>IF(OR(Table1[[#This Row],[Rodents]],Table1[[#This Row],[Human]],Table1[[#This Row],[Pig]]),OR(ISNUMBER(FIND("liver",C979)),ISNUMBER(FIND("hepat",C979))),"NA")</f>
        <v>0</v>
      </c>
      <c r="AT979" t="b">
        <f>IF(OR(Table1[[#This Row],[Rodents]],Table1[[#This Row],[Human]],Table1[[#This Row],[Pig]]),OR(ISNUMBER(FIND("kidney",C979)),ISNUMBER(FIND("neph",C979))),"NA")</f>
        <v>0</v>
      </c>
      <c r="AU979" t="b">
        <f>IF(OR(Table1[[#This Row],[Rodents]],Table1[[#This Row],[Human]],Table1[[#This Row],[Pig]]),OR(ISNUMBER(FIND("brain",C979)),ISNUMBER(FIND("neur",C979)),ISNUMBER(FIND("nerv",C979))),"NA")</f>
        <v>1</v>
      </c>
      <c r="AV979" t="b">
        <f>IF(OR(Table1[[#This Row],[Rodents]],Table1[[#This Row],[Human]],Table1[[#This Row],[Pig]]),OR(ISNUMBER(FIND("heart",C979)),ISNUMBER(FIND("cardi",C979))),"NA")</f>
        <v>0</v>
      </c>
      <c r="AW979" t="b">
        <f>IF(OR(Table1[[#This Row],[Rodents]],Table1[[#This Row],[Human]],Table1[[#This Row],[Pig]]),OR(ISNUMBER(FIND("gastro",C979)),ISNUMBER(FIND("intesti",C979)),ISNUMBER(FIND("stomach",C979))),"NA")</f>
        <v>0</v>
      </c>
      <c r="AX979" t="b">
        <f>IF(OR(Table1[[#This Row],[Rodents]],Table1[[#This Row],[Human]],Table1[[#This Row],[Pig]]),NOT(OR(AQ979,AR979,AS979,AT979,AU979,AV979,AW979)),"NA")</f>
        <v>0</v>
      </c>
      <c r="AY979" t="b">
        <f>OR(ISNUMBER(FIND("SWCNT",C979)),ISNUMBER(FIND("SWNT",C979)),ISNUMBER(FIND("single-wall",C979)),ISNUMBER(FIND("single wall",C979)),ISNUMBER(FIND("Single wall",C979)),ISNUMBER(FIND("Single-wall",C979)),ISNUMBER(FIND("SWCNT",B979)),ISNUMBER(FIND("SWNT",B979)),ISNUMBER(FIND("single-wall",B979)),ISNUMBER(FIND("single wall",B979)),ISNUMBER(FIND("Single-wall",B979)),ISNUMBER(FIND("Single wall",B979)))</f>
        <v>1</v>
      </c>
      <c r="AZ979" t="b">
        <f>OR(ISNUMBER(FIND("MWCNT",C979)),ISNUMBER(FIND("MWNT",C979)),ISNUMBER(FIND("multi-wall",C979)),ISNUMBER(FIND("multi wall",C979)),ISNUMBER(FIND("multiwall",C979)),ISNUMBER(FIND("Multi-wall",C979)),ISNUMBER(FIND("Multi wall",C979)),ISNUMBER(FIND("Multiwall",C979)),ISNUMBER(FIND("MWCNT",B979)),ISNUMBER(FIND("MWNT",B979)),ISNUMBER(FIND("multi-wall",B979)),ISNUMBER(FIND("multi wall",B979)),ISNUMBER(FIND("multiwall",B979)),ISNUMBER(FIND("Multi-wall",B979)),ISNUMBER(FIND("Multi wall",B979)),ISNUMBER(FIND("Multiwall",B979)),ISNUMBER(FIND("Double-wall",B979)),ISNUMBER(FIND("Double wall",B979)),ISNUMBER(FIND("Doublewall",B979)),ISNUMBER(FIND("double-wall",B979)),ISNUMBER(FIND("double wall",B979)),ISNUMBER(FIND("doublewall",B979)))</f>
        <v>1</v>
      </c>
      <c r="BA979" t="b">
        <f>AND(Table1[[#This Row],[SWCNT]],Table1[[#This Row],[MWCNT]])</f>
        <v>1</v>
      </c>
      <c r="BB979" t="b">
        <f>IF(Table1[[#This Row],[SWCNT]]=TRUE,FALSE,IF(Table1[[#This Row],[MWCNT]]=TRUE,FALSE,TRUE))</f>
        <v>0</v>
      </c>
      <c r="BC979" s="18"/>
    </row>
    <row r="980" spans="1:55" ht="240.5">
      <c r="A980" t="s">
        <v>2292</v>
      </c>
      <c r="B980" s="2" t="s">
        <v>2293</v>
      </c>
      <c r="C980" s="16" t="s">
        <v>2294</v>
      </c>
      <c r="D980" s="17" t="s">
        <v>1298</v>
      </c>
      <c r="E980" s="2">
        <v>2017</v>
      </c>
      <c r="F980" t="b">
        <f>OR(ISNUMBER(FIND("cytotoxic",C980)),ISNUMBER(FIND("Cytotoxic",C980)),ISNUMBER(FIND("cellular toxicity",C980)),ISNUMBER(FIND("cell death",C980)),ISNUMBER(FIND("viable",C980)),ISNUMBER(FIND("phytotoxic",C980)),ISNUMBER(FIND("acute toxicity",C980)),ISNUMBER(FIND("MTT",C980)),ISNUMBER(FIND("survival",C980)),ISNUMBER(FIND("prolifer",C980)),ISNUMBER(FIND("apoptosis",C980)),ISNUMBER(FIND("neurotoxic",C980)),ISNUMBER(FIND("  lysis ",C980)),ISNUMBER(FIND("necrosis",C980)),ISNUMBER(FIND("cellular death",C980))*3,ISNUMBER(FIND("LDH",C980)),ISNUMBER(FIND("Acute toxicity",C980)))</f>
        <v>0</v>
      </c>
      <c r="G980" t="b">
        <f>OR(ISNUMBER(FIND("genotoxic",C980)),ISNUMBER(FIND("genotoxicity",C980)),ISNUMBER(FIND("DNA damage",C980)),ISNUMBER(FIND("DNA",C980)),ISNUMBER(FIND("RNA",C980)),ISNUMBER(FIND("mesothelioma",C980)),ISNUMBER(FIND("carcino",C980)),ISNUMBER(FIND("mutagen",C980)),ISNUMBER(FIND("genetic",C980)))</f>
        <v>0</v>
      </c>
      <c r="H980" t="b">
        <f>OR(ISNUMBER(FIND("inflammatory",C980)),ISNUMBER(FIND("inflamm",C980)))</f>
        <v>0</v>
      </c>
      <c r="I980" t="b">
        <f>OR(ISNUMBER(FIND("immune",C980)),ISNUMBER(FIND("immunological",C980)),ISNUMBER(FIND("interleuk",C980)),ISNUMBER(FIND("platelet activation",C980)),ISNUMBER(FIND("monocyte",C980)),ISNUMBER(FIND("leukocyte",C980)),ISNUMBER(FIND("cytokine",C980)),ISNUMBER(FIND("CD4",C980)),ISNUMBER(FIND("CD8",C980)),ISNUMBER(FIND("T-cell",C980)))</f>
        <v>0</v>
      </c>
      <c r="J980" t="b">
        <f>OR(ISNUMBER(FIND("reactive oxygen",C980)),ISNUMBER(FIND("ROS",C980)),ISNUMBER(FIND("free radical",C980)),ISNUMBER(FIND("oxidative stress",C980)),ISNUMBER(FIND("peroxid",C980)),ISNUMBER(FIND("oxidative",C980)),ISNUMBER(FIND("antioxid",C980)))</f>
        <v>0</v>
      </c>
      <c r="K980" t="b">
        <f>OR(ISNUMBER(FIND("autophag",C980)))</f>
        <v>0</v>
      </c>
      <c r="L980" t="b">
        <f>OR(ISNUMBER(FIND("morpholog",C980)))</f>
        <v>0</v>
      </c>
      <c r="M980" t="b">
        <f>OR(ISNUMBER(FIND("fibrosis",C980)),ISNUMBER(FIND("Fibrosis",C980)),ISNUMBER(FIND("fibrot",C980)))</f>
        <v>0</v>
      </c>
      <c r="N980" t="b">
        <f>OR(ISNUMBER(FIND("offspring",C980)),ISNUMBER(FIND("Parental",C980)),ISNUMBER(FIND("parental",C980)),ISNUMBER(FIND("germline",C980)),ISNUMBER(FIND("reproduc",C980)),ISNUMBER(FIND("embryo",C980)))</f>
        <v>0</v>
      </c>
      <c r="O980" t="b">
        <f>OR(ISNUMBER(FIND("metabol",C980)),ISNUMBER(FIND("Metabol",C980)),ISNUMBER(FIND("digest",C980)),ISNUMBER(FIND("mitochon",C980)))</f>
        <v>0</v>
      </c>
      <c r="P980" t="b">
        <f>OR(ISNUMBER(FIND("ecotox",C980)),ISNUMBER(FIND("Ecotox",B980)),ISNUMBER(FIND("ecotox",B980)),ISNUMBER(FIND("Ecotox",C980)))</f>
        <v>0</v>
      </c>
      <c r="Q980" t="b">
        <f>OR(ISNUMBER(FIND("Bioaccum",C980)),ISNUMBER(FIND("bioaccum",C980)),ISNUMBER(FIND("accum",C980)))</f>
        <v>1</v>
      </c>
      <c r="R980" t="b">
        <f>OR(ISNUMBER(FIND("Occupation",C980)),ISNUMBER(FIND("occupation",C980)),ISNUMBER(FIND("worker",C980)),ISNUMBER(FIND("workforce",C980)))</f>
        <v>0</v>
      </c>
      <c r="S980" t="b">
        <f>NOT(OR(F980,G980,H980,I980,J980,K980,L980,M980,N980,O980,P980,Q980,R980))</f>
        <v>0</v>
      </c>
      <c r="U980" t="b">
        <f>OR(Table1[[#This Row],[Inflammation]],Table1[[#This Row],[Immune]])</f>
        <v>0</v>
      </c>
      <c r="V980" t="str">
        <f>IF(OR(Table1[[#This Row],[Rodents]],Table1[[#This Row],[Human]],Table1[[#This Row],[Pig]]),OR(ISNUMBER(FIND("intratrach",C980)),ISNUMBER(FIND("nasal ",C980)),ISNUMBER(FIND("instill",C980))),"NA")</f>
        <v>NA</v>
      </c>
      <c r="W980" t="str">
        <f>IF(OR(Table1[[#This Row],[Rodents]],Table1[[#This Row],[Human]],Table1[[#This Row],[Pig]]),OR(ISNUMBER(FIND("dermal",C980)),ISNUMBER(FIND("skin ",C980))),"NA")</f>
        <v>NA</v>
      </c>
      <c r="X980" t="str">
        <f>IF(OR(Table1[[#This Row],[Rodents]],Table1[[#This Row],[Human]],Table1[[#This Row],[Pig]]),OR(ISNUMBER(FIND("injected",C980)),ISNUMBER(FIND("periton",C980)),ISNUMBER(FIND("intrascrot",C980))),"NA")</f>
        <v>NA</v>
      </c>
      <c r="Y980" t="str">
        <f>IF(OR(Table1[[#This Row],[Rodents]],Table1[[#This Row],[Human]],Table1[[#This Row],[Pig]]),NOT(OR(Table1[[#This Row],[Inhaled/Intratracheal/intranasal]],Table1[[#This Row],[Dermal]],Table1[[#This Row],[Injected]])),"NA")</f>
        <v>NA</v>
      </c>
      <c r="AA980" t="b">
        <f>OR(ISNUMBER(FIND("fish ",C980)),ISNUMBER(FIND("Fish ",C980)),ISNUMBER(FIND("aquatic",C980)),ISNUMBER(FIND("daphnids",C980)),ISNUMBER(FIND("Carcinus maenas",C980)),ISNUMBER(FIND("Daphnia",C980)),ISNUMBER(FIND("Ruditapes philippinarum",C980)),ISNUMBER(FIND("daphnia",C980)),ISNUMBER(FIND("marine",C980)),ISNUMBER(FIND("mussel",C980)),ISNUMBER(FIND("algae",C980)),ISNUMBER(FIND("Donax faba",C980)),ISNUMBER(FIND("estuarine",C980)),ISNUMBER(FIND("snail",C980)),ISNUMBER(FIND("Prorocentrum donghaiense",C980)) )</f>
        <v>0</v>
      </c>
      <c r="AB980" t="b">
        <f>OR(ISNUMBER(FIND(" rat ",C980)),ISNUMBER(FIND(" rats ",C980)),ISNUMBER(FIND(" Rats ",C980)),ISNUMBER(FIND(" Rat ",C980)),ISNUMBER(FIND(" rat.",C980)),ISNUMBER(FIND(" rats.",C980)),ISNUMBER(FIND("mouse",C980)),ISNUMBER(FIND("mice",C980)), ISNUMBER(FIND(" Mice",C980)))</f>
        <v>0</v>
      </c>
      <c r="AC980" t="b">
        <f>OR(ISNUMBER(FIND(" cell ",C980)),ISNUMBER(FIND("fibroblast",C980)),ISNUMBER(FIND("macrophage",C980)),ISNUMBER(FIND("epithelial",C980)),ISNUMBER(FIND("endothelial",C980)),ISNUMBER(FIND("neuron",C980)),ISNUMBER(FIND(" cells ",C980)),ISNUMBER(FIND("RBC",C980)),ISNUMBER(FIND("mitochond",C980)),ISNUMBER(FIND("adipocyte",C980)),ISNUMBER(FIND("osteo",C980)),ISNUMBER(FIND("keratin",C980)),ISNUMBER(FIND(" cell's ",C980)),ISNUMBER(FIND("eukary",C980)),ISNUMBER(FIND("sperm",C980)))</f>
        <v>0</v>
      </c>
      <c r="AD980" t="b">
        <f>OR(ISNUMBER(FIND("human",B980)),ISNUMBER(FIND("workers",B980)),ISNUMBER(FIND("workforces",B980)),ISNUMBER(FIND("occupational",B980)),ISNUMBER(FIND("Case report",B980)),ISNUMBER(FIND("Workplaces",B980)),ISNUMBER(FIND("worker",B980)))</f>
        <v>0</v>
      </c>
      <c r="AE980" t="b">
        <f>OR(ISNUMBER(FIND(" plant ",C980)),ISNUMBER(FIND("Plant ",C980)),ISNUMBER(FIND("tomato",C980)),ISNUMBER(FIND("plants",C980)),ISNUMBER(FIND("Plants",C980)),ISNUMBER(FIND("algae",C980)),ISNUMBER(FIND("lettuce",C980)),ISNUMBER(FIND("green gram sprouts ",C980)),ISNUMBER(FIND("Cucurbita pepo",C980)),ISNUMBER(FIND("bean ",C980)),ISNUMBER(FIND("chloroplast",C980)),ISNUMBER(FIND("chlorophyll",C980)),ISNUMBER(FIND("seedling",C980)),ISNUMBER(FIND("canola",C980)),ISNUMBER(FIND("shoot",C980)),ISNUMBER(FIND("photosynthes",C980)),ISNUMBER(FIND(" leaves ",C980)),,ISNUMBER(FIND("agriculture",C980)),ISNUMBER(FIND(" crops ",C980)))</f>
        <v>0</v>
      </c>
      <c r="AF980" t="b">
        <f>OR(ISNUMBER(FIND("bacteria",C980)),ISNUMBER(FIND("Bacteria",C980)),ISNUMBER(FIND("Bacterium",C980)),ISNUMBER(FIND("bacterium",C980)),ISNUMBER(FIND(" coli ",C980)))</f>
        <v>0</v>
      </c>
      <c r="AG980" t="b">
        <f>OR(ISNUMBER(FIND("fungi",C980)),ISNUMBER(FIND("Fungi",C980)),ISNUMBER(FIND("fungus",C980)),ISNUMBER(FIND("Fungus",C980)),ISNUMBER(FIND("mushroom",C980)),ISNUMBER(FIND("Mushroom",C980)),ISNUMBER(FIND(" mold ",C980)))</f>
        <v>0</v>
      </c>
      <c r="AH980" t="b">
        <f>OR(ISNUMBER(FIND("Pig ",C980)),ISNUMBER(FIND("pig ",C980)),ISNUMBER(FIND("Pigs ",C980)),ISNUMBER(FIND("pigs ",C980)))</f>
        <v>0</v>
      </c>
      <c r="AI980" t="b">
        <f>OR(ISNUMBER(FIND(" C. elegans",C980)),ISNUMBER(FIND("Caenorhabditis elegans",C980)),ISNUMBER(FIND("earthworms",C980)),ISNUMBER(FIND(" Ficopomatus enigmaticus",C980)),ISNUMBER(FIND("larva",C980)),ISNUMBER(FIND("Lumbriculus variegatus",C980)),ISNUMBER(FIND("nematode",C980)))</f>
        <v>0</v>
      </c>
      <c r="AJ980" t="b">
        <f>NOT(OR(AA980,AB980,AC980,AD980,AE980,AF980,AG980,AH980,AI980))</f>
        <v>1</v>
      </c>
      <c r="AL980" t="b">
        <f>OR(AA980,AB980,AD980,AE980,AF980,AG980,AH980,AI980)</f>
        <v>0</v>
      </c>
      <c r="AM980" t="b">
        <f>IF(Table1[[#This Row],[In vivo?]],IF(Table1[[#This Row],[Cell]],FALSE,TRUE),FALSE)</f>
        <v>0</v>
      </c>
      <c r="AN980" t="b">
        <f>AND(AC980,AL980)</f>
        <v>0</v>
      </c>
      <c r="AO980" t="b">
        <f>IF(Table1[[#This Row],[Cell]],IF(Table1[[#This Row],[In vivo?]],FALSE,TRUE),FALSE)</f>
        <v>0</v>
      </c>
      <c r="AP980" t="b">
        <f>NOT(OR(Table1[[#This Row],[In vivo?]],Table1[[#This Row],[Only in Cell]]))</f>
        <v>1</v>
      </c>
      <c r="AQ980" t="str">
        <f>IF(OR(Table1[[#This Row],[Rodents]],Table1[[#This Row],[Human]],Table1[[#This Row],[Pig]]),OR(ISNUMBER(FIND("pulmonary",C980)),ISNUMBER(FIND("lung",C980))),"NA")</f>
        <v>NA</v>
      </c>
      <c r="AR980" t="str">
        <f>IF(OR(Table1[[#This Row],[Rodents]],Table1[[#This Row],[Human]],Table1[[#This Row],[Pig]]),OR(ISNUMBER(FIND("skin",C980)),ISNUMBER(FIND("dermal",C980))),"NA")</f>
        <v>NA</v>
      </c>
      <c r="AS980" t="str">
        <f>IF(OR(Table1[[#This Row],[Rodents]],Table1[[#This Row],[Human]],Table1[[#This Row],[Pig]]),OR(ISNUMBER(FIND("liver",C980)),ISNUMBER(FIND("hepat",C980))),"NA")</f>
        <v>NA</v>
      </c>
      <c r="AT980" t="str">
        <f>IF(OR(Table1[[#This Row],[Rodents]],Table1[[#This Row],[Human]],Table1[[#This Row],[Pig]]),OR(ISNUMBER(FIND("kidney",C980)),ISNUMBER(FIND("neph",C980))),"NA")</f>
        <v>NA</v>
      </c>
      <c r="AU980" t="str">
        <f>IF(OR(Table1[[#This Row],[Rodents]],Table1[[#This Row],[Human]],Table1[[#This Row],[Pig]]),OR(ISNUMBER(FIND("brain",C980)),ISNUMBER(FIND("neur",C980)),ISNUMBER(FIND("nerv",C980))),"NA")</f>
        <v>NA</v>
      </c>
      <c r="AV980" t="str">
        <f>IF(OR(Table1[[#This Row],[Rodents]],Table1[[#This Row],[Human]],Table1[[#This Row],[Pig]]),OR(ISNUMBER(FIND("heart",C980)),ISNUMBER(FIND("cardi",C980))),"NA")</f>
        <v>NA</v>
      </c>
      <c r="AW980" t="str">
        <f>IF(OR(Table1[[#This Row],[Rodents]],Table1[[#This Row],[Human]],Table1[[#This Row],[Pig]]),OR(ISNUMBER(FIND("gastro",C980)),ISNUMBER(FIND("intesti",C980)),ISNUMBER(FIND("stomach",C980))),"NA")</f>
        <v>NA</v>
      </c>
      <c r="AX980" t="str">
        <f>IF(OR(Table1[[#This Row],[Rodents]],Table1[[#This Row],[Human]],Table1[[#This Row],[Pig]]),NOT(OR(AQ980,AR980,AS980,AT980,AU980,AV980,AW980)),"NA")</f>
        <v>NA</v>
      </c>
      <c r="AY980" t="b">
        <f>OR(ISNUMBER(FIND("SWCNT",C980)),ISNUMBER(FIND("SWNT",C980)),ISNUMBER(FIND("single-wall",C980)),ISNUMBER(FIND("single wall",C980)),ISNUMBER(FIND("Single wall",C980)),ISNUMBER(FIND("Single-wall",C980)),ISNUMBER(FIND("SWCNT",B980)),ISNUMBER(FIND("SWNT",B980)),ISNUMBER(FIND("single-wall",B980)),ISNUMBER(FIND("single wall",B980)),ISNUMBER(FIND("Single-wall",B980)),ISNUMBER(FIND("Single wall",B980)))</f>
        <v>0</v>
      </c>
      <c r="AZ980" t="b">
        <f>OR(ISNUMBER(FIND("MWCNT",C980)),ISNUMBER(FIND("MWNT",C980)),ISNUMBER(FIND("multi-wall",C980)),ISNUMBER(FIND("multi wall",C980)),ISNUMBER(FIND("multiwall",C980)),ISNUMBER(FIND("Multi-wall",C980)),ISNUMBER(FIND("Multi wall",C980)),ISNUMBER(FIND("Multiwall",C980)),ISNUMBER(FIND("MWCNT",B980)),ISNUMBER(FIND("MWNT",B980)),ISNUMBER(FIND("multi-wall",B980)),ISNUMBER(FIND("multi wall",B980)),ISNUMBER(FIND("multiwall",B980)),ISNUMBER(FIND("Multi-wall",B980)),ISNUMBER(FIND("Multi wall",B980)),ISNUMBER(FIND("Multiwall",B980)),ISNUMBER(FIND("Double-wall",B980)),ISNUMBER(FIND("Double wall",B980)),ISNUMBER(FIND("Doublewall",B980)),ISNUMBER(FIND("double-wall",B980)),ISNUMBER(FIND("double wall",B980)),ISNUMBER(FIND("doublewall",B980)))</f>
        <v>1</v>
      </c>
      <c r="BA980" t="b">
        <f>AND(Table1[[#This Row],[SWCNT]],Table1[[#This Row],[MWCNT]])</f>
        <v>0</v>
      </c>
      <c r="BB980" t="b">
        <f>IF(Table1[[#This Row],[SWCNT]]=TRUE,FALSE,IF(Table1[[#This Row],[MWCNT]]=TRUE,FALSE,TRUE))</f>
        <v>0</v>
      </c>
      <c r="BC980" s="18"/>
    </row>
    <row r="981" spans="1:55" ht="222">
      <c r="A981" t="s">
        <v>2427</v>
      </c>
      <c r="B981" s="2" t="s">
        <v>2428</v>
      </c>
      <c r="C981" s="16" t="s">
        <v>2429</v>
      </c>
      <c r="D981" s="17" t="s">
        <v>170</v>
      </c>
      <c r="E981" s="2">
        <v>2016</v>
      </c>
      <c r="F981" t="b">
        <f>OR(ISNUMBER(FIND("cytotoxic",C981)),ISNUMBER(FIND("Cytotoxic",C981)),ISNUMBER(FIND("cellular toxicity",C981)),ISNUMBER(FIND("cell death",C981)),ISNUMBER(FIND("viable",C981)),ISNUMBER(FIND("phytotoxic",C981)),ISNUMBER(FIND("acute toxicity",C981)),ISNUMBER(FIND("MTT",C981)),ISNUMBER(FIND("survival",C981)),ISNUMBER(FIND("prolifer",C981)),ISNUMBER(FIND("apoptosis",C981)),ISNUMBER(FIND("neurotoxic",C981)),ISNUMBER(FIND("  lysis ",C981)),ISNUMBER(FIND("necrosis",C981)),ISNUMBER(FIND("cellular death",C981))*3,ISNUMBER(FIND("LDH",C981)),ISNUMBER(FIND("Acute toxicity",C981)))</f>
        <v>0</v>
      </c>
      <c r="G981" t="b">
        <f>OR(ISNUMBER(FIND("genotoxic",C981)),ISNUMBER(FIND("genotoxicity",C981)),ISNUMBER(FIND("DNA damage",C981)),ISNUMBER(FIND("DNA",C981)),ISNUMBER(FIND("RNA",C981)),ISNUMBER(FIND("mesothelioma",C981)),ISNUMBER(FIND("carcino",C981)),ISNUMBER(FIND("mutagen",C981)),ISNUMBER(FIND("genetic",C981)))</f>
        <v>1</v>
      </c>
      <c r="H981" t="b">
        <f>OR(ISNUMBER(FIND("inflammatory",C981)),ISNUMBER(FIND("inflamm",C981)))</f>
        <v>0</v>
      </c>
      <c r="I981" t="b">
        <f>OR(ISNUMBER(FIND("immune",C981)),ISNUMBER(FIND("immunological",C981)),ISNUMBER(FIND("interleuk",C981)),ISNUMBER(FIND("platelet activation",C981)),ISNUMBER(FIND("monocyte",C981)),ISNUMBER(FIND("leukocyte",C981)),ISNUMBER(FIND("cytokine",C981)),ISNUMBER(FIND("CD4",C981)),ISNUMBER(FIND("CD8",C981)),ISNUMBER(FIND("T-cell",C981)))</f>
        <v>0</v>
      </c>
      <c r="J981" t="b">
        <f>OR(ISNUMBER(FIND("reactive oxygen",C981)),ISNUMBER(FIND("ROS",C981)),ISNUMBER(FIND("free radical",C981)),ISNUMBER(FIND("oxidative stress",C981)),ISNUMBER(FIND("peroxid",C981)),ISNUMBER(FIND("oxidative",C981)),ISNUMBER(FIND("antioxid",C981)))</f>
        <v>0</v>
      </c>
      <c r="K981" t="b">
        <f>OR(ISNUMBER(FIND("autophag",C981)))</f>
        <v>0</v>
      </c>
      <c r="L981" t="b">
        <f>OR(ISNUMBER(FIND("morpholog",C981)))</f>
        <v>0</v>
      </c>
      <c r="M981" t="b">
        <f>OR(ISNUMBER(FIND("fibrosis",C981)),ISNUMBER(FIND("Fibrosis",C981)),ISNUMBER(FIND("fibrot",C981)))</f>
        <v>0</v>
      </c>
      <c r="N981" t="b">
        <f>OR(ISNUMBER(FIND("offspring",C981)),ISNUMBER(FIND("Parental",C981)),ISNUMBER(FIND("parental",C981)),ISNUMBER(FIND("germline",C981)),ISNUMBER(FIND("reproduc",C981)),ISNUMBER(FIND("embryo",C981)))</f>
        <v>0</v>
      </c>
      <c r="O981" t="b">
        <f>OR(ISNUMBER(FIND("metabol",C981)),ISNUMBER(FIND("Metabol",C981)),ISNUMBER(FIND("digest",C981)),ISNUMBER(FIND("mitochon",C981)))</f>
        <v>0</v>
      </c>
      <c r="P981" t="b">
        <f>OR(ISNUMBER(FIND("ecotox",C981)),ISNUMBER(FIND("Ecotox",B981)),ISNUMBER(FIND("ecotox",B981)),ISNUMBER(FIND("Ecotox",C981)))</f>
        <v>0</v>
      </c>
      <c r="Q981" t="b">
        <f>OR(ISNUMBER(FIND("Bioaccum",C981)),ISNUMBER(FIND("bioaccum",C981)),ISNUMBER(FIND("accum",C981)))</f>
        <v>0</v>
      </c>
      <c r="R981" t="b">
        <f>OR(ISNUMBER(FIND("Occupation",C981)),ISNUMBER(FIND("occupation",C981)),ISNUMBER(FIND("worker",C981)),ISNUMBER(FIND("workforce",C981)))</f>
        <v>0</v>
      </c>
      <c r="S981" t="b">
        <f>NOT(OR(F981,G981,H981,I981,J981,K981,L981,M981,N981,O981,P981,Q981,R981))</f>
        <v>0</v>
      </c>
      <c r="U981" t="b">
        <f>OR(Table1[[#This Row],[Inflammation]],Table1[[#This Row],[Immune]])</f>
        <v>0</v>
      </c>
      <c r="V981" t="str">
        <f>IF(OR(Table1[[#This Row],[Rodents]],Table1[[#This Row],[Human]],Table1[[#This Row],[Pig]]),OR(ISNUMBER(FIND("intratrach",C981)),ISNUMBER(FIND("nasal ",C981)),ISNUMBER(FIND("instill",C981))),"NA")</f>
        <v>NA</v>
      </c>
      <c r="W981" t="str">
        <f>IF(OR(Table1[[#This Row],[Rodents]],Table1[[#This Row],[Human]],Table1[[#This Row],[Pig]]),OR(ISNUMBER(FIND("dermal",C981)),ISNUMBER(FIND("skin ",C981))),"NA")</f>
        <v>NA</v>
      </c>
      <c r="X981" t="str">
        <f>IF(OR(Table1[[#This Row],[Rodents]],Table1[[#This Row],[Human]],Table1[[#This Row],[Pig]]),OR(ISNUMBER(FIND("injected",C981)),ISNUMBER(FIND("periton",C981)),ISNUMBER(FIND("intrascrot",C981))),"NA")</f>
        <v>NA</v>
      </c>
      <c r="Y981" t="str">
        <f>IF(OR(Table1[[#This Row],[Rodents]],Table1[[#This Row],[Human]],Table1[[#This Row],[Pig]]),NOT(OR(Table1[[#This Row],[Inhaled/Intratracheal/intranasal]],Table1[[#This Row],[Dermal]],Table1[[#This Row],[Injected]])),"NA")</f>
        <v>NA</v>
      </c>
      <c r="AA981" t="b">
        <f>OR(ISNUMBER(FIND("fish ",C981)),ISNUMBER(FIND("Fish ",C981)),ISNUMBER(FIND("aquatic",C981)),ISNUMBER(FIND("daphnids",C981)),ISNUMBER(FIND("Carcinus maenas",C981)),ISNUMBER(FIND("Daphnia",C981)),ISNUMBER(FIND("Ruditapes philippinarum",C981)),ISNUMBER(FIND("daphnia",C981)),ISNUMBER(FIND("marine",C981)),ISNUMBER(FIND("mussel",C981)),ISNUMBER(FIND("algae",C981)),ISNUMBER(FIND("Donax faba",C981)),ISNUMBER(FIND("estuarine",C981)),ISNUMBER(FIND("snail",C981)),ISNUMBER(FIND("Prorocentrum donghaiense",C981)) )</f>
        <v>0</v>
      </c>
      <c r="AB981" t="b">
        <f>OR(ISNUMBER(FIND(" rat ",C981)),ISNUMBER(FIND(" rats ",C981)),ISNUMBER(FIND(" Rats ",C981)),ISNUMBER(FIND(" Rat ",C981)),ISNUMBER(FIND(" rat.",C981)),ISNUMBER(FIND(" rats.",C981)),ISNUMBER(FIND("mouse",C981)),ISNUMBER(FIND("mice",C981)), ISNUMBER(FIND(" Mice",C981)))</f>
        <v>0</v>
      </c>
      <c r="AC981" t="b">
        <f>OR(ISNUMBER(FIND(" cell ",C981)),ISNUMBER(FIND("fibroblast",C981)),ISNUMBER(FIND("macrophage",C981)),ISNUMBER(FIND("epithelial",C981)),ISNUMBER(FIND("endothelial",C981)),ISNUMBER(FIND("neuron",C981)),ISNUMBER(FIND(" cells ",C981)),ISNUMBER(FIND("RBC",C981)),ISNUMBER(FIND("mitochond",C981)),ISNUMBER(FIND("adipocyte",C981)),ISNUMBER(FIND("osteo",C981)),ISNUMBER(FIND("keratin",C981)),ISNUMBER(FIND(" cell's ",C981)),ISNUMBER(FIND("eukary",C981)),ISNUMBER(FIND("sperm",C981)))</f>
        <v>1</v>
      </c>
      <c r="AD981" t="b">
        <f>OR(ISNUMBER(FIND("human",B981)),ISNUMBER(FIND("workers",B981)),ISNUMBER(FIND("workforces",B981)),ISNUMBER(FIND("occupational",B981)),ISNUMBER(FIND("Case report",B981)),ISNUMBER(FIND("Workplaces",B981)),ISNUMBER(FIND("worker",B981)))</f>
        <v>0</v>
      </c>
      <c r="AE981" t="b">
        <f>OR(ISNUMBER(FIND(" plant ",C981)),ISNUMBER(FIND("Plant ",C981)),ISNUMBER(FIND("tomato",C981)),ISNUMBER(FIND("plants",C981)),ISNUMBER(FIND("Plants",C981)),ISNUMBER(FIND("algae",C981)),ISNUMBER(FIND("lettuce",C981)),ISNUMBER(FIND("green gram sprouts ",C981)),ISNUMBER(FIND("Cucurbita pepo",C981)),ISNUMBER(FIND("bean ",C981)),ISNUMBER(FIND("chloroplast",C981)),ISNUMBER(FIND("chlorophyll",C981)),ISNUMBER(FIND("seedling",C981)),ISNUMBER(FIND("canola",C981)),ISNUMBER(FIND("shoot",C981)),ISNUMBER(FIND("photosynthes",C981)),ISNUMBER(FIND(" leaves ",C981)),,ISNUMBER(FIND("agriculture",C981)),ISNUMBER(FIND(" crops ",C981)))</f>
        <v>0</v>
      </c>
      <c r="AF981" t="b">
        <f>OR(ISNUMBER(FIND("bacteria",C981)),ISNUMBER(FIND("Bacteria",C981)),ISNUMBER(FIND("Bacterium",C981)),ISNUMBER(FIND("bacterium",C981)),ISNUMBER(FIND(" coli ",C981)))</f>
        <v>0</v>
      </c>
      <c r="AG981" t="b">
        <f>OR(ISNUMBER(FIND("fungi",C981)),ISNUMBER(FIND("Fungi",C981)),ISNUMBER(FIND("fungus",C981)),ISNUMBER(FIND("Fungus",C981)),ISNUMBER(FIND("mushroom",C981)),ISNUMBER(FIND("Mushroom",C981)),ISNUMBER(FIND(" mold ",C981)))</f>
        <v>0</v>
      </c>
      <c r="AH981" t="b">
        <f>OR(ISNUMBER(FIND("Pig ",C981)),ISNUMBER(FIND("pig ",C981)),ISNUMBER(FIND("Pigs ",C981)),ISNUMBER(FIND("pigs ",C981)))</f>
        <v>0</v>
      </c>
      <c r="AI981" t="b">
        <f>OR(ISNUMBER(FIND(" C. elegans",C981)),ISNUMBER(FIND("Caenorhabditis elegans",C981)),ISNUMBER(FIND("earthworms",C981)),ISNUMBER(FIND(" Ficopomatus enigmaticus",C981)),ISNUMBER(FIND("larva",C981)),ISNUMBER(FIND("Lumbriculus variegatus",C981)),ISNUMBER(FIND("nematode",C981)))</f>
        <v>0</v>
      </c>
      <c r="AJ981" t="b">
        <f>NOT(OR(AA981,AB981,AC981,AD981,AE981,AF981,AG981,AH981,AI981))</f>
        <v>0</v>
      </c>
      <c r="AL981" t="b">
        <f>OR(AA981,AB981,AD981,AE981,AF981,AG981,AH981,AI981)</f>
        <v>0</v>
      </c>
      <c r="AM981" t="b">
        <f>IF(Table1[[#This Row],[In vivo?]],IF(Table1[[#This Row],[Cell]],FALSE,TRUE),FALSE)</f>
        <v>0</v>
      </c>
      <c r="AN981" t="b">
        <f>AND(AC981,AL981)</f>
        <v>0</v>
      </c>
      <c r="AO981" t="b">
        <f>IF(Table1[[#This Row],[Cell]],IF(Table1[[#This Row],[In vivo?]],FALSE,TRUE),FALSE)</f>
        <v>1</v>
      </c>
      <c r="AP981" t="b">
        <f>NOT(OR(Table1[[#This Row],[In vivo?]],Table1[[#This Row],[Only in Cell]]))</f>
        <v>0</v>
      </c>
      <c r="AQ981" t="str">
        <f>IF(OR(Table1[[#This Row],[Rodents]],Table1[[#This Row],[Human]],Table1[[#This Row],[Pig]]),OR(ISNUMBER(FIND("pulmonary",C981)),ISNUMBER(FIND("lung",C981))),"NA")</f>
        <v>NA</v>
      </c>
      <c r="AR981" t="str">
        <f>IF(OR(Table1[[#This Row],[Rodents]],Table1[[#This Row],[Human]],Table1[[#This Row],[Pig]]),OR(ISNUMBER(FIND("skin",C981)),ISNUMBER(FIND("dermal",C981))),"NA")</f>
        <v>NA</v>
      </c>
      <c r="AS981" t="str">
        <f>IF(OR(Table1[[#This Row],[Rodents]],Table1[[#This Row],[Human]],Table1[[#This Row],[Pig]]),OR(ISNUMBER(FIND("liver",C981)),ISNUMBER(FIND("hepat",C981))),"NA")</f>
        <v>NA</v>
      </c>
      <c r="AT981" t="str">
        <f>IF(OR(Table1[[#This Row],[Rodents]],Table1[[#This Row],[Human]],Table1[[#This Row],[Pig]]),OR(ISNUMBER(FIND("kidney",C981)),ISNUMBER(FIND("neph",C981))),"NA")</f>
        <v>NA</v>
      </c>
      <c r="AU981" t="str">
        <f>IF(OR(Table1[[#This Row],[Rodents]],Table1[[#This Row],[Human]],Table1[[#This Row],[Pig]]),OR(ISNUMBER(FIND("brain",C981)),ISNUMBER(FIND("neur",C981)),ISNUMBER(FIND("nerv",C981))),"NA")</f>
        <v>NA</v>
      </c>
      <c r="AV981" t="str">
        <f>IF(OR(Table1[[#This Row],[Rodents]],Table1[[#This Row],[Human]],Table1[[#This Row],[Pig]]),OR(ISNUMBER(FIND("heart",C981)),ISNUMBER(FIND("cardi",C981))),"NA")</f>
        <v>NA</v>
      </c>
      <c r="AW981" t="str">
        <f>IF(OR(Table1[[#This Row],[Rodents]],Table1[[#This Row],[Human]],Table1[[#This Row],[Pig]]),OR(ISNUMBER(FIND("gastro",C981)),ISNUMBER(FIND("intesti",C981)),ISNUMBER(FIND("stomach",C981))),"NA")</f>
        <v>NA</v>
      </c>
      <c r="AX981" t="str">
        <f>IF(OR(Table1[[#This Row],[Rodents]],Table1[[#This Row],[Human]],Table1[[#This Row],[Pig]]),NOT(OR(AQ981,AR981,AS981,AT981,AU981,AV981,AW981)),"NA")</f>
        <v>NA</v>
      </c>
      <c r="AY981" t="b">
        <f>OR(ISNUMBER(FIND("SWCNT",C981)),ISNUMBER(FIND("SWNT",C981)),ISNUMBER(FIND("single-wall",C981)),ISNUMBER(FIND("single wall",C981)),ISNUMBER(FIND("Single wall",C981)),ISNUMBER(FIND("Single-wall",C981)),ISNUMBER(FIND("SWCNT",B981)),ISNUMBER(FIND("SWNT",B981)),ISNUMBER(FIND("single-wall",B981)),ISNUMBER(FIND("single wall",B981)),ISNUMBER(FIND("Single-wall",B981)),ISNUMBER(FIND("Single wall",B981)))</f>
        <v>1</v>
      </c>
      <c r="AZ981" t="b">
        <f>OR(ISNUMBER(FIND("MWCNT",C981)),ISNUMBER(FIND("MWNT",C981)),ISNUMBER(FIND("multi-wall",C981)),ISNUMBER(FIND("multi wall",C981)),ISNUMBER(FIND("multiwall",C981)),ISNUMBER(FIND("Multi-wall",C981)),ISNUMBER(FIND("Multi wall",C981)),ISNUMBER(FIND("Multiwall",C981)),ISNUMBER(FIND("MWCNT",B981)),ISNUMBER(FIND("MWNT",B981)),ISNUMBER(FIND("multi-wall",B981)),ISNUMBER(FIND("multi wall",B981)),ISNUMBER(FIND("multiwall",B981)),ISNUMBER(FIND("Multi-wall",B981)),ISNUMBER(FIND("Multi wall",B981)),ISNUMBER(FIND("Multiwall",B981)),ISNUMBER(FIND("Double-wall",B981)),ISNUMBER(FIND("Double wall",B981)),ISNUMBER(FIND("Doublewall",B981)),ISNUMBER(FIND("double-wall",B981)),ISNUMBER(FIND("double wall",B981)),ISNUMBER(FIND("doublewall",B981)))</f>
        <v>1</v>
      </c>
      <c r="BA981" t="b">
        <f>AND(Table1[[#This Row],[SWCNT]],Table1[[#This Row],[MWCNT]])</f>
        <v>1</v>
      </c>
      <c r="BB981" t="b">
        <f>IF(Table1[[#This Row],[SWCNT]]=TRUE,FALSE,IF(Table1[[#This Row],[MWCNT]]=TRUE,FALSE,TRUE))</f>
        <v>0</v>
      </c>
      <c r="BC981" s="18"/>
    </row>
    <row r="982" spans="1:55" ht="185">
      <c r="A982" t="s">
        <v>2637</v>
      </c>
      <c r="B982" s="2" t="s">
        <v>2639</v>
      </c>
      <c r="C982" s="16" t="s">
        <v>2641</v>
      </c>
      <c r="D982" s="17" t="s">
        <v>22</v>
      </c>
      <c r="E982" s="2">
        <v>2016</v>
      </c>
      <c r="F982" t="b">
        <f>OR(ISNUMBER(FIND("cytotoxic",C982)),ISNUMBER(FIND("Cytotoxic",C982)),ISNUMBER(FIND("cellular toxicity",C982)),ISNUMBER(FIND("cell death",C982)),ISNUMBER(FIND("viable",C982)),ISNUMBER(FIND("phytotoxic",C982)),ISNUMBER(FIND("acute toxicity",C982)),ISNUMBER(FIND("MTT",C982)),ISNUMBER(FIND("survival",C982)),ISNUMBER(FIND("prolifer",C982)),ISNUMBER(FIND("apoptosis",C982)),ISNUMBER(FIND("neurotoxic",C982)),ISNUMBER(FIND("  lysis ",C982)),ISNUMBER(FIND("necrosis",C982)),ISNUMBER(FIND("cellular death",C982))*3,ISNUMBER(FIND("LDH",C982)),ISNUMBER(FIND("Acute toxicity",C982)))</f>
        <v>0</v>
      </c>
      <c r="G982" t="b">
        <f>OR(ISNUMBER(FIND("genotoxic",C982)),ISNUMBER(FIND("genotoxicity",C982)),ISNUMBER(FIND("DNA damage",C982)),ISNUMBER(FIND("DNA",C982)),ISNUMBER(FIND("RNA",C982)),ISNUMBER(FIND("mesothelioma",C982)),ISNUMBER(FIND("carcino",C982)),ISNUMBER(FIND("mutagen",C982)),ISNUMBER(FIND("genetic",C982)))</f>
        <v>0</v>
      </c>
      <c r="H982" t="b">
        <f>OR(ISNUMBER(FIND("inflammatory",C982)),ISNUMBER(FIND("inflamm",C982)))</f>
        <v>0</v>
      </c>
      <c r="I982" t="b">
        <f>OR(ISNUMBER(FIND("immune",C982)),ISNUMBER(FIND("immunological",C982)),ISNUMBER(FIND("interleuk",C982)),ISNUMBER(FIND("platelet activation",C982)),ISNUMBER(FIND("monocyte",C982)),ISNUMBER(FIND("leukocyte",C982)),ISNUMBER(FIND("cytokine",C982)),ISNUMBER(FIND("CD4",C982)),ISNUMBER(FIND("CD8",C982)),ISNUMBER(FIND("T-cell",C982)))</f>
        <v>0</v>
      </c>
      <c r="J982" t="b">
        <f>OR(ISNUMBER(FIND("reactive oxygen",C982)),ISNUMBER(FIND("ROS",C982)),ISNUMBER(FIND("free radical",C982)),ISNUMBER(FIND("oxidative stress",C982)),ISNUMBER(FIND("peroxid",C982)),ISNUMBER(FIND("oxidative",C982)),ISNUMBER(FIND("antioxid",C982)))</f>
        <v>0</v>
      </c>
      <c r="K982" t="b">
        <f>OR(ISNUMBER(FIND("autophag",C982)))</f>
        <v>0</v>
      </c>
      <c r="L982" t="b">
        <f>OR(ISNUMBER(FIND("morpholog",C982)))</f>
        <v>0</v>
      </c>
      <c r="M982" t="b">
        <f>OR(ISNUMBER(FIND("fibrosis",C982)),ISNUMBER(FIND("Fibrosis",C982)),ISNUMBER(FIND("fibrot",C982)))</f>
        <v>0</v>
      </c>
      <c r="N982" t="b">
        <f>OR(ISNUMBER(FIND("offspring",C982)),ISNUMBER(FIND("Parental",C982)),ISNUMBER(FIND("parental",C982)),ISNUMBER(FIND("germline",C982)),ISNUMBER(FIND("reproduc",C982)),ISNUMBER(FIND("embryo",C982)))</f>
        <v>0</v>
      </c>
      <c r="O982" t="b">
        <f>OR(ISNUMBER(FIND("metabol",C982)),ISNUMBER(FIND("Metabol",C982)),ISNUMBER(FIND("digest",C982)),ISNUMBER(FIND("mitochon",C982)))</f>
        <v>0</v>
      </c>
      <c r="P982" t="b">
        <f>OR(ISNUMBER(FIND("ecotox",C982)),ISNUMBER(FIND("Ecotox",B982)),ISNUMBER(FIND("ecotox",B982)),ISNUMBER(FIND("Ecotox",C982)))</f>
        <v>0</v>
      </c>
      <c r="Q982" t="b">
        <f>OR(ISNUMBER(FIND("Bioaccum",C982)),ISNUMBER(FIND("bioaccum",C982)),ISNUMBER(FIND("accum",C982)))</f>
        <v>1</v>
      </c>
      <c r="R982" t="b">
        <f>OR(ISNUMBER(FIND("Occupation",C982)),ISNUMBER(FIND("occupation",C982)),ISNUMBER(FIND("worker",C982)),ISNUMBER(FIND("workforce",C982)))</f>
        <v>0</v>
      </c>
      <c r="S982" t="b">
        <f>NOT(OR(F982,G982,H982,I982,J982,K982,L982,M982,N982,O982,P982,Q982,R982))</f>
        <v>0</v>
      </c>
      <c r="U982" t="b">
        <f>OR(Table1[[#This Row],[Inflammation]],Table1[[#This Row],[Immune]])</f>
        <v>0</v>
      </c>
      <c r="V982" t="str">
        <f>IF(OR(Table1[[#This Row],[Rodents]],Table1[[#This Row],[Human]],Table1[[#This Row],[Pig]]),OR(ISNUMBER(FIND("intratrach",C982)),ISNUMBER(FIND("nasal ",C982)),ISNUMBER(FIND("instill",C982))),"NA")</f>
        <v>NA</v>
      </c>
      <c r="W982" t="str">
        <f>IF(OR(Table1[[#This Row],[Rodents]],Table1[[#This Row],[Human]],Table1[[#This Row],[Pig]]),OR(ISNUMBER(FIND("dermal",C982)),ISNUMBER(FIND("skin ",C982))),"NA")</f>
        <v>NA</v>
      </c>
      <c r="X982" t="str">
        <f>IF(OR(Table1[[#This Row],[Rodents]],Table1[[#This Row],[Human]],Table1[[#This Row],[Pig]]),OR(ISNUMBER(FIND("injected",C982)),ISNUMBER(FIND("periton",C982)),ISNUMBER(FIND("intrascrot",C982))),"NA")</f>
        <v>NA</v>
      </c>
      <c r="Y982" t="str">
        <f>IF(OR(Table1[[#This Row],[Rodents]],Table1[[#This Row],[Human]],Table1[[#This Row],[Pig]]),NOT(OR(Table1[[#This Row],[Inhaled/Intratracheal/intranasal]],Table1[[#This Row],[Dermal]],Table1[[#This Row],[Injected]])),"NA")</f>
        <v>NA</v>
      </c>
      <c r="AA982" t="b">
        <f>OR(ISNUMBER(FIND("fish ",C982)),ISNUMBER(FIND("Fish ",C982)),ISNUMBER(FIND("aquatic",C982)),ISNUMBER(FIND("daphnids",C982)),ISNUMBER(FIND("Carcinus maenas",C982)),ISNUMBER(FIND("Daphnia",C982)),ISNUMBER(FIND("Ruditapes philippinarum",C982)),ISNUMBER(FIND("daphnia",C982)),ISNUMBER(FIND("marine",C982)),ISNUMBER(FIND("mussel",C982)),ISNUMBER(FIND("algae",C982)),ISNUMBER(FIND("Donax faba",C982)),ISNUMBER(FIND("estuarine",C982)),ISNUMBER(FIND("snail",C982)),ISNUMBER(FIND("Prorocentrum donghaiense",C982)) )</f>
        <v>0</v>
      </c>
      <c r="AB982" t="b">
        <f>OR(ISNUMBER(FIND(" rat ",C982)),ISNUMBER(FIND(" rats ",C982)),ISNUMBER(FIND(" Rats ",C982)),ISNUMBER(FIND(" Rat ",C982)),ISNUMBER(FIND(" rat.",C982)),ISNUMBER(FIND(" rats.",C982)),ISNUMBER(FIND("mouse",C982)),ISNUMBER(FIND("mice",C982)), ISNUMBER(FIND(" Mice",C982)))</f>
        <v>0</v>
      </c>
      <c r="AC982" t="b">
        <f>OR(ISNUMBER(FIND(" cell ",C982)),ISNUMBER(FIND("fibroblast",C982)),ISNUMBER(FIND("macrophage",C982)),ISNUMBER(FIND("epithelial",C982)),ISNUMBER(FIND("endothelial",C982)),ISNUMBER(FIND("neuron",C982)),ISNUMBER(FIND(" cells ",C982)),ISNUMBER(FIND("RBC",C982)),ISNUMBER(FIND("mitochond",C982)),ISNUMBER(FIND("adipocyte",C982)),ISNUMBER(FIND("osteo",C982)),ISNUMBER(FIND("keratin",C982)),ISNUMBER(FIND(" cell's ",C982)),ISNUMBER(FIND("eukary",C982)),ISNUMBER(FIND("sperm",C982)))</f>
        <v>0</v>
      </c>
      <c r="AD982" t="b">
        <f>OR(ISNUMBER(FIND("human",B982)),ISNUMBER(FIND("workers",B982)),ISNUMBER(FIND("workforces",B982)),ISNUMBER(FIND("occupational",B982)),ISNUMBER(FIND("Case report",B982)),ISNUMBER(FIND("Workplaces",B982)),ISNUMBER(FIND("worker",B982)))</f>
        <v>0</v>
      </c>
      <c r="AE982" t="b">
        <f>OR(ISNUMBER(FIND(" plant ",C982)),ISNUMBER(FIND("Plant ",C982)),ISNUMBER(FIND("tomato",C982)),ISNUMBER(FIND("plants",C982)),ISNUMBER(FIND("Plants",C982)),ISNUMBER(FIND("algae",C982)),ISNUMBER(FIND("lettuce",C982)),ISNUMBER(FIND("green gram sprouts ",C982)),ISNUMBER(FIND("Cucurbita pepo",C982)),ISNUMBER(FIND("bean ",C982)),ISNUMBER(FIND("chloroplast",C982)),ISNUMBER(FIND("chlorophyll",C982)),ISNUMBER(FIND("seedling",C982)),ISNUMBER(FIND("canola",C982)),ISNUMBER(FIND("shoot",C982)),ISNUMBER(FIND("photosynthes",C982)),ISNUMBER(FIND(" leaves ",C982)),,ISNUMBER(FIND("agriculture",C982)),ISNUMBER(FIND(" crops ",C982)))</f>
        <v>1</v>
      </c>
      <c r="AF982" t="b">
        <f>OR(ISNUMBER(FIND("bacteria",C982)),ISNUMBER(FIND("Bacteria",C982)),ISNUMBER(FIND("Bacterium",C982)),ISNUMBER(FIND("bacterium",C982)),ISNUMBER(FIND(" coli ",C982)))</f>
        <v>0</v>
      </c>
      <c r="AG982" t="b">
        <f>OR(ISNUMBER(FIND("fungi",C982)),ISNUMBER(FIND("Fungi",C982)),ISNUMBER(FIND("fungus",C982)),ISNUMBER(FIND("Fungus",C982)),ISNUMBER(FIND("mushroom",C982)),ISNUMBER(FIND("Mushroom",C982)),ISNUMBER(FIND(" mold ",C982)))</f>
        <v>0</v>
      </c>
      <c r="AH982" t="b">
        <f>OR(ISNUMBER(FIND("Pig ",C982)),ISNUMBER(FIND("pig ",C982)),ISNUMBER(FIND("Pigs ",C982)),ISNUMBER(FIND("pigs ",C982)))</f>
        <v>0</v>
      </c>
      <c r="AI982" t="b">
        <f>OR(ISNUMBER(FIND(" C. elegans",C982)),ISNUMBER(FIND("Caenorhabditis elegans",C982)),ISNUMBER(FIND("earthworms",C982)),ISNUMBER(FIND(" Ficopomatus enigmaticus",C982)),ISNUMBER(FIND("larva",C982)),ISNUMBER(FIND("Lumbriculus variegatus",C982)),ISNUMBER(FIND("nematode",C982)))</f>
        <v>0</v>
      </c>
      <c r="AJ982" t="b">
        <f>NOT(OR(AA982,AB982,AC982,AD982,AE982,AF982,AG982,AH982,AI982))</f>
        <v>0</v>
      </c>
      <c r="AL982" t="b">
        <f>OR(AA982,AB982,AD982,AE982,AF982,AG982,AH982,AI982)</f>
        <v>1</v>
      </c>
      <c r="AM982" t="b">
        <f>IF(Table1[[#This Row],[In vivo?]],IF(Table1[[#This Row],[Cell]],FALSE,TRUE),FALSE)</f>
        <v>1</v>
      </c>
      <c r="AN982" t="b">
        <f>AND(AC982,AL982)</f>
        <v>0</v>
      </c>
      <c r="AO982" t="b">
        <f>IF(Table1[[#This Row],[Cell]],IF(Table1[[#This Row],[In vivo?]],FALSE,TRUE),FALSE)</f>
        <v>0</v>
      </c>
      <c r="AP982" t="b">
        <f>NOT(OR(Table1[[#This Row],[In vivo?]],Table1[[#This Row],[Only in Cell]]))</f>
        <v>0</v>
      </c>
      <c r="AQ982" t="str">
        <f>IF(OR(Table1[[#This Row],[Rodents]],Table1[[#This Row],[Human]],Table1[[#This Row],[Pig]]),OR(ISNUMBER(FIND("pulmonary",C982)),ISNUMBER(FIND("lung",C982))),"NA")</f>
        <v>NA</v>
      </c>
      <c r="AR982" t="str">
        <f>IF(OR(Table1[[#This Row],[Rodents]],Table1[[#This Row],[Human]],Table1[[#This Row],[Pig]]),OR(ISNUMBER(FIND("skin",C982)),ISNUMBER(FIND("dermal",C982))),"NA")</f>
        <v>NA</v>
      </c>
      <c r="AS982" t="str">
        <f>IF(OR(Table1[[#This Row],[Rodents]],Table1[[#This Row],[Human]],Table1[[#This Row],[Pig]]),OR(ISNUMBER(FIND("liver",C982)),ISNUMBER(FIND("hepat",C982))),"NA")</f>
        <v>NA</v>
      </c>
      <c r="AT982" t="str">
        <f>IF(OR(Table1[[#This Row],[Rodents]],Table1[[#This Row],[Human]],Table1[[#This Row],[Pig]]),OR(ISNUMBER(FIND("kidney",C982)),ISNUMBER(FIND("neph",C982))),"NA")</f>
        <v>NA</v>
      </c>
      <c r="AU982" t="str">
        <f>IF(OR(Table1[[#This Row],[Rodents]],Table1[[#This Row],[Human]],Table1[[#This Row],[Pig]]),OR(ISNUMBER(FIND("brain",C982)),ISNUMBER(FIND("neur",C982)),ISNUMBER(FIND("nerv",C982))),"NA")</f>
        <v>NA</v>
      </c>
      <c r="AV982" t="str">
        <f>IF(OR(Table1[[#This Row],[Rodents]],Table1[[#This Row],[Human]],Table1[[#This Row],[Pig]]),OR(ISNUMBER(FIND("heart",C982)),ISNUMBER(FIND("cardi",C982))),"NA")</f>
        <v>NA</v>
      </c>
      <c r="AW982" t="str">
        <f>IF(OR(Table1[[#This Row],[Rodents]],Table1[[#This Row],[Human]],Table1[[#This Row],[Pig]]),OR(ISNUMBER(FIND("gastro",C982)),ISNUMBER(FIND("intesti",C982)),ISNUMBER(FIND("stomach",C982))),"NA")</f>
        <v>NA</v>
      </c>
      <c r="AX982" t="str">
        <f>IF(OR(Table1[[#This Row],[Rodents]],Table1[[#This Row],[Human]],Table1[[#This Row],[Pig]]),NOT(OR(AQ982,AR982,AS982,AT982,AU982,AV982,AW982)),"NA")</f>
        <v>NA</v>
      </c>
      <c r="AY982" t="b">
        <f>OR(ISNUMBER(FIND("SWCNT",C982)),ISNUMBER(FIND("SWNT",C982)),ISNUMBER(FIND("single-wall",C982)),ISNUMBER(FIND("single wall",C982)),ISNUMBER(FIND("Single wall",C982)),ISNUMBER(FIND("Single-wall",C982)),ISNUMBER(FIND("SWCNT",B982)),ISNUMBER(FIND("SWNT",B982)),ISNUMBER(FIND("single-wall",B982)),ISNUMBER(FIND("single wall",B982)),ISNUMBER(FIND("Single-wall",B982)),ISNUMBER(FIND("Single wall",B982)))</f>
        <v>1</v>
      </c>
      <c r="AZ982" t="b">
        <f>OR(ISNUMBER(FIND("MWCNT",C982)),ISNUMBER(FIND("MWNT",C982)),ISNUMBER(FIND("multi-wall",C982)),ISNUMBER(FIND("multi wall",C982)),ISNUMBER(FIND("multiwall",C982)),ISNUMBER(FIND("Multi-wall",C982)),ISNUMBER(FIND("Multi wall",C982)),ISNUMBER(FIND("Multiwall",C982)),ISNUMBER(FIND("MWCNT",B982)),ISNUMBER(FIND("MWNT",B982)),ISNUMBER(FIND("multi-wall",B982)),ISNUMBER(FIND("multi wall",B982)),ISNUMBER(FIND("multiwall",B982)),ISNUMBER(FIND("Multi-wall",B982)),ISNUMBER(FIND("Multi wall",B982)),ISNUMBER(FIND("Multiwall",B982)),ISNUMBER(FIND("Double-wall",B982)),ISNUMBER(FIND("Double wall",B982)),ISNUMBER(FIND("Doublewall",B982)),ISNUMBER(FIND("double-wall",B982)),ISNUMBER(FIND("double wall",B982)),ISNUMBER(FIND("doublewall",B982)))</f>
        <v>0</v>
      </c>
      <c r="BA982" t="b">
        <f>AND(Table1[[#This Row],[SWCNT]],Table1[[#This Row],[MWCNT]])</f>
        <v>0</v>
      </c>
      <c r="BB982" t="b">
        <f>IF(Table1[[#This Row],[SWCNT]]=TRUE,FALSE,IF(Table1[[#This Row],[MWCNT]]=TRUE,FALSE,TRUE))</f>
        <v>0</v>
      </c>
      <c r="BC982" s="18"/>
    </row>
    <row r="983" spans="1:55" ht="203.5">
      <c r="A983" t="s">
        <v>2889</v>
      </c>
      <c r="B983" s="2" t="s">
        <v>2890</v>
      </c>
      <c r="C983" s="16" t="s">
        <v>2891</v>
      </c>
      <c r="D983" s="17" t="s">
        <v>205</v>
      </c>
      <c r="E983" s="2">
        <v>2015</v>
      </c>
      <c r="F983" t="b">
        <f>OR(ISNUMBER(FIND("cytotoxic",C983)),ISNUMBER(FIND("Cytotoxic",C983)),ISNUMBER(FIND("cellular toxicity",C983)),ISNUMBER(FIND("cell death",C983)),ISNUMBER(FIND("viable",C983)),ISNUMBER(FIND("phytotoxic",C983)),ISNUMBER(FIND("acute toxicity",C983)),ISNUMBER(FIND("MTT",C983)),ISNUMBER(FIND("survival",C983)),ISNUMBER(FIND("prolifer",C983)),ISNUMBER(FIND("apoptosis",C983)),ISNUMBER(FIND("neurotoxic",C983)),ISNUMBER(FIND("  lysis ",C983)),ISNUMBER(FIND("necrosis",C983)),ISNUMBER(FIND("cellular death",C983))*3,ISNUMBER(FIND("LDH",C983)),ISNUMBER(FIND("Acute toxicity",C983)))</f>
        <v>0</v>
      </c>
      <c r="G983" t="b">
        <f>OR(ISNUMBER(FIND("genotoxic",C983)),ISNUMBER(FIND("genotoxicity",C983)),ISNUMBER(FIND("DNA damage",C983)),ISNUMBER(FIND("DNA",C983)),ISNUMBER(FIND("RNA",C983)),ISNUMBER(FIND("mesothelioma",C983)),ISNUMBER(FIND("carcino",C983)),ISNUMBER(FIND("mutagen",C983)),ISNUMBER(FIND("genetic",C983)))</f>
        <v>0</v>
      </c>
      <c r="H983" t="b">
        <f>OR(ISNUMBER(FIND("inflammatory",C983)),ISNUMBER(FIND("inflamm",C983)))</f>
        <v>0</v>
      </c>
      <c r="I983" t="b">
        <f>OR(ISNUMBER(FIND("immune",C983)),ISNUMBER(FIND("immunological",C983)),ISNUMBER(FIND("interleuk",C983)),ISNUMBER(FIND("platelet activation",C983)),ISNUMBER(FIND("monocyte",C983)),ISNUMBER(FIND("leukocyte",C983)),ISNUMBER(FIND("cytokine",C983)),ISNUMBER(FIND("CD4",C983)),ISNUMBER(FIND("CD8",C983)),ISNUMBER(FIND("T-cell",C983)))</f>
        <v>0</v>
      </c>
      <c r="J983" t="b">
        <f>OR(ISNUMBER(FIND("reactive oxygen",C983)),ISNUMBER(FIND("ROS",C983)),ISNUMBER(FIND("free radical",C983)),ISNUMBER(FIND("oxidative stress",C983)),ISNUMBER(FIND("peroxid",C983)),ISNUMBER(FIND("oxidative",C983)),ISNUMBER(FIND("antioxid",C983)))</f>
        <v>0</v>
      </c>
      <c r="K983" t="b">
        <f>OR(ISNUMBER(FIND("autophag",C983)))</f>
        <v>0</v>
      </c>
      <c r="L983" t="b">
        <f>OR(ISNUMBER(FIND("morpholog",C983)))</f>
        <v>0</v>
      </c>
      <c r="M983" t="b">
        <f>OR(ISNUMBER(FIND("fibrosis",C983)),ISNUMBER(FIND("Fibrosis",C983)),ISNUMBER(FIND("fibrot",C983)))</f>
        <v>0</v>
      </c>
      <c r="N983" t="b">
        <f>OR(ISNUMBER(FIND("offspring",C983)),ISNUMBER(FIND("Parental",C983)),ISNUMBER(FIND("parental",C983)),ISNUMBER(FIND("germline",C983)),ISNUMBER(FIND("reproduc",C983)),ISNUMBER(FIND("embryo",C983)))</f>
        <v>0</v>
      </c>
      <c r="O983" t="b">
        <f>OR(ISNUMBER(FIND("metabol",C983)),ISNUMBER(FIND("Metabol",C983)),ISNUMBER(FIND("digest",C983)),ISNUMBER(FIND("mitochon",C983)))</f>
        <v>0</v>
      </c>
      <c r="P983" t="b">
        <f>OR(ISNUMBER(FIND("ecotox",C983)),ISNUMBER(FIND("Ecotox",B983)),ISNUMBER(FIND("ecotox",B983)),ISNUMBER(FIND("Ecotox",C983)))</f>
        <v>0</v>
      </c>
      <c r="Q983" t="b">
        <f>OR(ISNUMBER(FIND("Bioaccum",C983)),ISNUMBER(FIND("bioaccum",C983)),ISNUMBER(FIND("accum",C983)))</f>
        <v>1</v>
      </c>
      <c r="R983" t="b">
        <f>OR(ISNUMBER(FIND("Occupation",C983)),ISNUMBER(FIND("occupation",C983)),ISNUMBER(FIND("worker",C983)),ISNUMBER(FIND("workforce",C983)))</f>
        <v>0</v>
      </c>
      <c r="S983" t="b">
        <f>NOT(OR(F983,G983,H983,I983,J983,K983,L983,M983,N983,O983,P983,Q983,R983))</f>
        <v>0</v>
      </c>
      <c r="U983" t="b">
        <f>OR(Table1[[#This Row],[Inflammation]],Table1[[#This Row],[Immune]])</f>
        <v>0</v>
      </c>
      <c r="V983" t="str">
        <f>IF(OR(Table1[[#This Row],[Rodents]],Table1[[#This Row],[Human]],Table1[[#This Row],[Pig]]),OR(ISNUMBER(FIND("intratrach",C983)),ISNUMBER(FIND("nasal ",C983)),ISNUMBER(FIND("instill",C983))),"NA")</f>
        <v>NA</v>
      </c>
      <c r="W983" t="str">
        <f>IF(OR(Table1[[#This Row],[Rodents]],Table1[[#This Row],[Human]],Table1[[#This Row],[Pig]]),OR(ISNUMBER(FIND("dermal",C983)),ISNUMBER(FIND("skin ",C983))),"NA")</f>
        <v>NA</v>
      </c>
      <c r="X983" t="str">
        <f>IF(OR(Table1[[#This Row],[Rodents]],Table1[[#This Row],[Human]],Table1[[#This Row],[Pig]]),OR(ISNUMBER(FIND("injected",C983)),ISNUMBER(FIND("periton",C983)),ISNUMBER(FIND("intrascrot",C983))),"NA")</f>
        <v>NA</v>
      </c>
      <c r="Y983" t="str">
        <f>IF(OR(Table1[[#This Row],[Rodents]],Table1[[#This Row],[Human]],Table1[[#This Row],[Pig]]),NOT(OR(Table1[[#This Row],[Inhaled/Intratracheal/intranasal]],Table1[[#This Row],[Dermal]],Table1[[#This Row],[Injected]])),"NA")</f>
        <v>NA</v>
      </c>
      <c r="AA983" t="b">
        <f>OR(ISNUMBER(FIND("fish ",C983)),ISNUMBER(FIND("Fish ",C983)),ISNUMBER(FIND("aquatic",C983)),ISNUMBER(FIND("daphnids",C983)),ISNUMBER(FIND("Carcinus maenas",C983)),ISNUMBER(FIND("Daphnia",C983)),ISNUMBER(FIND("Ruditapes philippinarum",C983)),ISNUMBER(FIND("daphnia",C983)),ISNUMBER(FIND("marine",C983)),ISNUMBER(FIND("mussel",C983)),ISNUMBER(FIND("algae",C983)),ISNUMBER(FIND("Donax faba",C983)),ISNUMBER(FIND("estuarine",C983)),ISNUMBER(FIND("snail",C983)),ISNUMBER(FIND("Prorocentrum donghaiense",C983)) )</f>
        <v>0</v>
      </c>
      <c r="AB983" t="b">
        <f>OR(ISNUMBER(FIND(" rat ",C983)),ISNUMBER(FIND(" rats ",C983)),ISNUMBER(FIND(" Rats ",C983)),ISNUMBER(FIND(" Rat ",C983)),ISNUMBER(FIND(" rat.",C983)),ISNUMBER(FIND(" rats.",C983)),ISNUMBER(FIND("mouse",C983)),ISNUMBER(FIND("mice",C983)), ISNUMBER(FIND(" Mice",C983)))</f>
        <v>0</v>
      </c>
      <c r="AC983" t="b">
        <f>OR(ISNUMBER(FIND(" cell ",C983)),ISNUMBER(FIND("fibroblast",C983)),ISNUMBER(FIND("macrophage",C983)),ISNUMBER(FIND("epithelial",C983)),ISNUMBER(FIND("endothelial",C983)),ISNUMBER(FIND("neuron",C983)),ISNUMBER(FIND(" cells ",C983)),ISNUMBER(FIND("RBC",C983)),ISNUMBER(FIND("mitochond",C983)),ISNUMBER(FIND("adipocyte",C983)),ISNUMBER(FIND("osteo",C983)),ISNUMBER(FIND("keratin",C983)),ISNUMBER(FIND(" cell's ",C983)),ISNUMBER(FIND("eukary",C983)),ISNUMBER(FIND("sperm",C983)))</f>
        <v>1</v>
      </c>
      <c r="AD983" t="b">
        <f>OR(ISNUMBER(FIND("human",B983)),ISNUMBER(FIND("workers",B983)),ISNUMBER(FIND("workforces",B983)),ISNUMBER(FIND("occupational",B983)),ISNUMBER(FIND("Case report",B983)),ISNUMBER(FIND("Workplaces",B983)),ISNUMBER(FIND("worker",B983)))</f>
        <v>0</v>
      </c>
      <c r="AE983" t="b">
        <f>OR(ISNUMBER(FIND(" plant ",C983)),ISNUMBER(FIND("Plant ",C983)),ISNUMBER(FIND("tomato",C983)),ISNUMBER(FIND("plants",C983)),ISNUMBER(FIND("Plants",C983)),ISNUMBER(FIND("algae",C983)),ISNUMBER(FIND("lettuce",C983)),ISNUMBER(FIND("green gram sprouts ",C983)),ISNUMBER(FIND("Cucurbita pepo",C983)),ISNUMBER(FIND("bean ",C983)),ISNUMBER(FIND("chloroplast",C983)),ISNUMBER(FIND("chlorophyll",C983)),ISNUMBER(FIND("seedling",C983)),ISNUMBER(FIND("canola",C983)),ISNUMBER(FIND("shoot",C983)),ISNUMBER(FIND("photosynthes",C983)),ISNUMBER(FIND(" leaves ",C983)),,ISNUMBER(FIND("agriculture",C983)),ISNUMBER(FIND(" crops ",C983)))</f>
        <v>1</v>
      </c>
      <c r="AF983" t="b">
        <f>OR(ISNUMBER(FIND("bacteria",C983)),ISNUMBER(FIND("Bacteria",C983)),ISNUMBER(FIND("Bacterium",C983)),ISNUMBER(FIND("bacterium",C983)),ISNUMBER(FIND(" coli ",C983)))</f>
        <v>0</v>
      </c>
      <c r="AG983" t="b">
        <f>OR(ISNUMBER(FIND("fungi",C983)),ISNUMBER(FIND("Fungi",C983)),ISNUMBER(FIND("fungus",C983)),ISNUMBER(FIND("Fungus",C983)),ISNUMBER(FIND("mushroom",C983)),ISNUMBER(FIND("Mushroom",C983)),ISNUMBER(FIND(" mold ",C983)))</f>
        <v>0</v>
      </c>
      <c r="AH983" t="b">
        <f>OR(ISNUMBER(FIND("Pig ",C983)),ISNUMBER(FIND("pig ",C983)),ISNUMBER(FIND("Pigs ",C983)),ISNUMBER(FIND("pigs ",C983)))</f>
        <v>0</v>
      </c>
      <c r="AI983" t="b">
        <f>OR(ISNUMBER(FIND(" C. elegans",C983)),ISNUMBER(FIND("Caenorhabditis elegans",C983)),ISNUMBER(FIND("earthworms",C983)),ISNUMBER(FIND(" Ficopomatus enigmaticus",C983)),ISNUMBER(FIND("larva",C983)),ISNUMBER(FIND("Lumbriculus variegatus",C983)),ISNUMBER(FIND("nematode",C983)))</f>
        <v>0</v>
      </c>
      <c r="AJ983" t="b">
        <f>NOT(OR(AA983,AB983,AC983,AD983,AE983,AF983,AG983,AH983,AI983))</f>
        <v>0</v>
      </c>
      <c r="AL983" t="b">
        <f>OR(AA983,AB983,AD983,AE983,AF983,AG983,AH983,AI983)</f>
        <v>1</v>
      </c>
      <c r="AM983" t="b">
        <f>IF(Table1[[#This Row],[In vivo?]],IF(Table1[[#This Row],[Cell]],FALSE,TRUE),FALSE)</f>
        <v>0</v>
      </c>
      <c r="AN983" t="b">
        <f>AND(AC983,AL983)</f>
        <v>1</v>
      </c>
      <c r="AO983" t="b">
        <f>IF(Table1[[#This Row],[Cell]],IF(Table1[[#This Row],[In vivo?]],FALSE,TRUE),FALSE)</f>
        <v>0</v>
      </c>
      <c r="AP983" t="b">
        <f>NOT(OR(Table1[[#This Row],[In vivo?]],Table1[[#This Row],[Only in Cell]]))</f>
        <v>0</v>
      </c>
      <c r="AQ983" t="str">
        <f>IF(OR(Table1[[#This Row],[Rodents]],Table1[[#This Row],[Human]],Table1[[#This Row],[Pig]]),OR(ISNUMBER(FIND("pulmonary",C983)),ISNUMBER(FIND("lung",C983))),"NA")</f>
        <v>NA</v>
      </c>
      <c r="AR983" t="str">
        <f>IF(OR(Table1[[#This Row],[Rodents]],Table1[[#This Row],[Human]],Table1[[#This Row],[Pig]]),OR(ISNUMBER(FIND("skin",C983)),ISNUMBER(FIND("dermal",C983))),"NA")</f>
        <v>NA</v>
      </c>
      <c r="AS983" t="str">
        <f>IF(OR(Table1[[#This Row],[Rodents]],Table1[[#This Row],[Human]],Table1[[#This Row],[Pig]]),OR(ISNUMBER(FIND("liver",C983)),ISNUMBER(FIND("hepat",C983))),"NA")</f>
        <v>NA</v>
      </c>
      <c r="AT983" t="str">
        <f>IF(OR(Table1[[#This Row],[Rodents]],Table1[[#This Row],[Human]],Table1[[#This Row],[Pig]]),OR(ISNUMBER(FIND("kidney",C983)),ISNUMBER(FIND("neph",C983))),"NA")</f>
        <v>NA</v>
      </c>
      <c r="AU983" t="str">
        <f>IF(OR(Table1[[#This Row],[Rodents]],Table1[[#This Row],[Human]],Table1[[#This Row],[Pig]]),OR(ISNUMBER(FIND("brain",C983)),ISNUMBER(FIND("neur",C983)),ISNUMBER(FIND("nerv",C983))),"NA")</f>
        <v>NA</v>
      </c>
      <c r="AV983" t="str">
        <f>IF(OR(Table1[[#This Row],[Rodents]],Table1[[#This Row],[Human]],Table1[[#This Row],[Pig]]),OR(ISNUMBER(FIND("heart",C983)),ISNUMBER(FIND("cardi",C983))),"NA")</f>
        <v>NA</v>
      </c>
      <c r="AW983" t="str">
        <f>IF(OR(Table1[[#This Row],[Rodents]],Table1[[#This Row],[Human]],Table1[[#This Row],[Pig]]),OR(ISNUMBER(FIND("gastro",C983)),ISNUMBER(FIND("intesti",C983)),ISNUMBER(FIND("stomach",C983))),"NA")</f>
        <v>NA</v>
      </c>
      <c r="AX983" t="str">
        <f>IF(OR(Table1[[#This Row],[Rodents]],Table1[[#This Row],[Human]],Table1[[#This Row],[Pig]]),NOT(OR(AQ983,AR983,AS983,AT983,AU983,AV983,AW983)),"NA")</f>
        <v>NA</v>
      </c>
      <c r="AY983" t="b">
        <f>OR(ISNUMBER(FIND("SWCNT",C983)),ISNUMBER(FIND("SWNT",C983)),ISNUMBER(FIND("single-wall",C983)),ISNUMBER(FIND("single wall",C983)),ISNUMBER(FIND("Single wall",C983)),ISNUMBER(FIND("Single-wall",C983)),ISNUMBER(FIND("SWCNT",B983)),ISNUMBER(FIND("SWNT",B983)),ISNUMBER(FIND("single-wall",B983)),ISNUMBER(FIND("single wall",B983)),ISNUMBER(FIND("Single-wall",B983)),ISNUMBER(FIND("Single wall",B983)))</f>
        <v>1</v>
      </c>
      <c r="AZ983" t="b">
        <f>OR(ISNUMBER(FIND("MWCNT",C983)),ISNUMBER(FIND("MWNT",C983)),ISNUMBER(FIND("multi-wall",C983)),ISNUMBER(FIND("multi wall",C983)),ISNUMBER(FIND("multiwall",C983)),ISNUMBER(FIND("Multi-wall",C983)),ISNUMBER(FIND("Multi wall",C983)),ISNUMBER(FIND("Multiwall",C983)),ISNUMBER(FIND("MWCNT",B983)),ISNUMBER(FIND("MWNT",B983)),ISNUMBER(FIND("multi-wall",B983)),ISNUMBER(FIND("multi wall",B983)),ISNUMBER(FIND("multiwall",B983)),ISNUMBER(FIND("Multi-wall",B983)),ISNUMBER(FIND("Multi wall",B983)),ISNUMBER(FIND("Multiwall",B983)),ISNUMBER(FIND("Double-wall",B983)),ISNUMBER(FIND("Double wall",B983)),ISNUMBER(FIND("Doublewall",B983)),ISNUMBER(FIND("double-wall",B983)),ISNUMBER(FIND("double wall",B983)),ISNUMBER(FIND("doublewall",B983)))</f>
        <v>0</v>
      </c>
      <c r="BA983" t="b">
        <f>AND(Table1[[#This Row],[SWCNT]],Table1[[#This Row],[MWCNT]])</f>
        <v>0</v>
      </c>
      <c r="BB983" t="b">
        <f>IF(Table1[[#This Row],[SWCNT]]=TRUE,FALSE,IF(Table1[[#This Row],[MWCNT]]=TRUE,FALSE,TRUE))</f>
        <v>0</v>
      </c>
      <c r="BC983" s="18"/>
    </row>
    <row r="984" spans="1:55" ht="370">
      <c r="A984" t="s">
        <v>3045</v>
      </c>
      <c r="B984" s="2" t="s">
        <v>3047</v>
      </c>
      <c r="C984" s="16" t="s">
        <v>3049</v>
      </c>
      <c r="D984" s="17" t="s">
        <v>1964</v>
      </c>
      <c r="E984" s="2">
        <v>2015</v>
      </c>
      <c r="F984" t="b">
        <f>OR(ISNUMBER(FIND("cytotoxic",C984)),ISNUMBER(FIND("Cytotoxic",C984)),ISNUMBER(FIND("cellular toxicity",C984)),ISNUMBER(FIND("cell death",C984)),ISNUMBER(FIND("viable",C984)),ISNUMBER(FIND("phytotoxic",C984)),ISNUMBER(FIND("acute toxicity",C984)),ISNUMBER(FIND("MTT",C984)),ISNUMBER(FIND("survival",C984)),ISNUMBER(FIND("prolifer",C984)),ISNUMBER(FIND("apoptosis",C984)),ISNUMBER(FIND("neurotoxic",C984)),ISNUMBER(FIND("  lysis ",C984)),ISNUMBER(FIND("necrosis",C984)),ISNUMBER(FIND("cellular death",C984))*3,ISNUMBER(FIND("LDH",C984)),ISNUMBER(FIND("Acute toxicity",C984)))</f>
        <v>0</v>
      </c>
      <c r="G984" t="b">
        <f>OR(ISNUMBER(FIND("genotoxic",C984)),ISNUMBER(FIND("genotoxicity",C984)),ISNUMBER(FIND("DNA damage",C984)),ISNUMBER(FIND("DNA",C984)),ISNUMBER(FIND("RNA",C984)),ISNUMBER(FIND("mesothelioma",C984)),ISNUMBER(FIND("carcino",C984)),ISNUMBER(FIND("mutagen",C984)),ISNUMBER(FIND("genetic",C984)))</f>
        <v>0</v>
      </c>
      <c r="H984" t="b">
        <f>OR(ISNUMBER(FIND("inflammatory",C984)),ISNUMBER(FIND("inflamm",C984)))</f>
        <v>0</v>
      </c>
      <c r="I984" t="b">
        <f>OR(ISNUMBER(FIND("immune",C984)),ISNUMBER(FIND("immunological",C984)),ISNUMBER(FIND("interleuk",C984)),ISNUMBER(FIND("platelet activation",C984)),ISNUMBER(FIND("monocyte",C984)),ISNUMBER(FIND("leukocyte",C984)),ISNUMBER(FIND("cytokine",C984)),ISNUMBER(FIND("CD4",C984)),ISNUMBER(FIND("CD8",C984)),ISNUMBER(FIND("T-cell",C984)))</f>
        <v>0</v>
      </c>
      <c r="J984" t="b">
        <f>OR(ISNUMBER(FIND("reactive oxygen",C984)),ISNUMBER(FIND("ROS",C984)),ISNUMBER(FIND("free radical",C984)),ISNUMBER(FIND("oxidative stress",C984)),ISNUMBER(FIND("peroxid",C984)),ISNUMBER(FIND("oxidative",C984)),ISNUMBER(FIND("antioxid",C984)))</f>
        <v>0</v>
      </c>
      <c r="K984" t="b">
        <f>OR(ISNUMBER(FIND("autophag",C984)))</f>
        <v>0</v>
      </c>
      <c r="L984" t="b">
        <f>OR(ISNUMBER(FIND("morpholog",C984)))</f>
        <v>0</v>
      </c>
      <c r="M984" t="b">
        <f>OR(ISNUMBER(FIND("fibrosis",C984)),ISNUMBER(FIND("Fibrosis",C984)),ISNUMBER(FIND("fibrot",C984)))</f>
        <v>0</v>
      </c>
      <c r="N984" t="b">
        <f>OR(ISNUMBER(FIND("offspring",C984)),ISNUMBER(FIND("Parental",C984)),ISNUMBER(FIND("parental",C984)),ISNUMBER(FIND("germline",C984)),ISNUMBER(FIND("reproduc",C984)),ISNUMBER(FIND("embryo",C984)))</f>
        <v>0</v>
      </c>
      <c r="O984" t="b">
        <f>OR(ISNUMBER(FIND("metabol",C984)),ISNUMBER(FIND("Metabol",C984)),ISNUMBER(FIND("digest",C984)),ISNUMBER(FIND("mitochon",C984)))</f>
        <v>0</v>
      </c>
      <c r="P984" t="b">
        <f>OR(ISNUMBER(FIND("ecotox",C984)),ISNUMBER(FIND("Ecotox",B984)),ISNUMBER(FIND("ecotox",B984)),ISNUMBER(FIND("Ecotox",C984)))</f>
        <v>0</v>
      </c>
      <c r="Q984" t="b">
        <f>OR(ISNUMBER(FIND("Bioaccum",C984)),ISNUMBER(FIND("bioaccum",C984)),ISNUMBER(FIND("accum",C984)))</f>
        <v>1</v>
      </c>
      <c r="R984" t="b">
        <f>OR(ISNUMBER(FIND("Occupation",C984)),ISNUMBER(FIND("occupation",C984)),ISNUMBER(FIND("worker",C984)),ISNUMBER(FIND("workforce",C984)))</f>
        <v>0</v>
      </c>
      <c r="S984" t="b">
        <f>NOT(OR(F984,G984,H984,I984,J984,K984,L984,M984,N984,O984,P984,Q984,R984))</f>
        <v>0</v>
      </c>
      <c r="U984" t="b">
        <f>OR(Table1[[#This Row],[Inflammation]],Table1[[#This Row],[Immune]])</f>
        <v>0</v>
      </c>
      <c r="V984" t="b">
        <f>IF(OR(Table1[[#This Row],[Rodents]],Table1[[#This Row],[Human]],Table1[[#This Row],[Pig]]),OR(ISNUMBER(FIND("intratrach",C984)),ISNUMBER(FIND("nasal ",C984)),ISNUMBER(FIND("instill",C984))),"NA")</f>
        <v>0</v>
      </c>
      <c r="W984" t="b">
        <f>IF(OR(Table1[[#This Row],[Rodents]],Table1[[#This Row],[Human]],Table1[[#This Row],[Pig]]),OR(ISNUMBER(FIND("dermal",C984)),ISNUMBER(FIND("skin ",C984))),"NA")</f>
        <v>0</v>
      </c>
      <c r="X984" t="b">
        <f>IF(OR(Table1[[#This Row],[Rodents]],Table1[[#This Row],[Human]],Table1[[#This Row],[Pig]]),OR(ISNUMBER(FIND("injected",C984)),ISNUMBER(FIND("periton",C984)),ISNUMBER(FIND("intrascrot",C984))),"NA")</f>
        <v>1</v>
      </c>
      <c r="Y984" t="b">
        <f>IF(OR(Table1[[#This Row],[Rodents]],Table1[[#This Row],[Human]],Table1[[#This Row],[Pig]]),NOT(OR(Table1[[#This Row],[Inhaled/Intratracheal/intranasal]],Table1[[#This Row],[Dermal]],Table1[[#This Row],[Injected]])),"NA")</f>
        <v>0</v>
      </c>
      <c r="AA984" t="b">
        <f>OR(ISNUMBER(FIND("fish ",C984)),ISNUMBER(FIND("Fish ",C984)),ISNUMBER(FIND("aquatic",C984)),ISNUMBER(FIND("daphnids",C984)),ISNUMBER(FIND("Carcinus maenas",C984)),ISNUMBER(FIND("Daphnia",C984)),ISNUMBER(FIND("Ruditapes philippinarum",C984)),ISNUMBER(FIND("daphnia",C984)),ISNUMBER(FIND("marine",C984)),ISNUMBER(FIND("mussel",C984)),ISNUMBER(FIND("algae",C984)),ISNUMBER(FIND("Donax faba",C984)),ISNUMBER(FIND("estuarine",C984)),ISNUMBER(FIND("snail",C984)),ISNUMBER(FIND("Prorocentrum donghaiense",C984)) )</f>
        <v>0</v>
      </c>
      <c r="AB984" t="b">
        <f>OR(ISNUMBER(FIND(" rat ",C984)),ISNUMBER(FIND(" rats ",C984)),ISNUMBER(FIND(" Rats ",C984)),ISNUMBER(FIND(" Rat ",C984)),ISNUMBER(FIND(" rat.",C984)),ISNUMBER(FIND(" rats.",C984)),ISNUMBER(FIND("mouse",C984)),ISNUMBER(FIND("mice",C984)), ISNUMBER(FIND(" Mice",C984)))</f>
        <v>1</v>
      </c>
      <c r="AC984" t="b">
        <f>OR(ISNUMBER(FIND(" cell ",C984)),ISNUMBER(FIND("fibroblast",C984)),ISNUMBER(FIND("macrophage",C984)),ISNUMBER(FIND("epithelial",C984)),ISNUMBER(FIND("endothelial",C984)),ISNUMBER(FIND("neuron",C984)),ISNUMBER(FIND(" cells ",C984)),ISNUMBER(FIND("RBC",C984)),ISNUMBER(FIND("mitochond",C984)),ISNUMBER(FIND("adipocyte",C984)),ISNUMBER(FIND("osteo",C984)),ISNUMBER(FIND("keratin",C984)),ISNUMBER(FIND(" cell's ",C984)),ISNUMBER(FIND("eukary",C984)),ISNUMBER(FIND("sperm",C984)))</f>
        <v>0</v>
      </c>
      <c r="AD984" t="b">
        <f>OR(ISNUMBER(FIND("human",B984)),ISNUMBER(FIND("workers",B984)),ISNUMBER(FIND("workforces",B984)),ISNUMBER(FIND("occupational",B984)),ISNUMBER(FIND("Case report",B984)),ISNUMBER(FIND("Workplaces",B984)),ISNUMBER(FIND("worker",B984)))</f>
        <v>0</v>
      </c>
      <c r="AE984" t="b">
        <f>OR(ISNUMBER(FIND(" plant ",C984)),ISNUMBER(FIND("Plant ",C984)),ISNUMBER(FIND("tomato",C984)),ISNUMBER(FIND("plants",C984)),ISNUMBER(FIND("Plants",C984)),ISNUMBER(FIND("algae",C984)),ISNUMBER(FIND("lettuce",C984)),ISNUMBER(FIND("green gram sprouts ",C984)),ISNUMBER(FIND("Cucurbita pepo",C984)),ISNUMBER(FIND("bean ",C984)),ISNUMBER(FIND("chloroplast",C984)),ISNUMBER(FIND("chlorophyll",C984)),ISNUMBER(FIND("seedling",C984)),ISNUMBER(FIND("canola",C984)),ISNUMBER(FIND("shoot",C984)),ISNUMBER(FIND("photosynthes",C984)),ISNUMBER(FIND(" leaves ",C984)),,ISNUMBER(FIND("agriculture",C984)),ISNUMBER(FIND(" crops ",C984)))</f>
        <v>0</v>
      </c>
      <c r="AF984" t="b">
        <f>OR(ISNUMBER(FIND("bacteria",C984)),ISNUMBER(FIND("Bacteria",C984)),ISNUMBER(FIND("Bacterium",C984)),ISNUMBER(FIND("bacterium",C984)),ISNUMBER(FIND(" coli ",C984)))</f>
        <v>0</v>
      </c>
      <c r="AG984" t="b">
        <f>OR(ISNUMBER(FIND("fungi",C984)),ISNUMBER(FIND("Fungi",C984)),ISNUMBER(FIND("fungus",C984)),ISNUMBER(FIND("Fungus",C984)),ISNUMBER(FIND("mushroom",C984)),ISNUMBER(FIND("Mushroom",C984)),ISNUMBER(FIND(" mold ",C984)))</f>
        <v>0</v>
      </c>
      <c r="AH984" t="b">
        <f>OR(ISNUMBER(FIND("Pig ",C984)),ISNUMBER(FIND("pig ",C984)),ISNUMBER(FIND("Pigs ",C984)),ISNUMBER(FIND("pigs ",C984)))</f>
        <v>0</v>
      </c>
      <c r="AI984" t="b">
        <f>OR(ISNUMBER(FIND(" C. elegans",C984)),ISNUMBER(FIND("Caenorhabditis elegans",C984)),ISNUMBER(FIND("earthworms",C984)),ISNUMBER(FIND(" Ficopomatus enigmaticus",C984)),ISNUMBER(FIND("larva",C984)),ISNUMBER(FIND("Lumbriculus variegatus",C984)),ISNUMBER(FIND("nematode",C984)))</f>
        <v>0</v>
      </c>
      <c r="AJ984" t="b">
        <f>NOT(OR(AA984,AB984,AC984,AD984,AE984,AF984,AG984,AH984,AI984))</f>
        <v>0</v>
      </c>
      <c r="AL984" t="b">
        <f>OR(AA984,AB984,AD984,AE984,AF984,AG984,AH984,AI984)</f>
        <v>1</v>
      </c>
      <c r="AM984" t="b">
        <f>IF(Table1[[#This Row],[In vivo?]],IF(Table1[[#This Row],[Cell]],FALSE,TRUE),FALSE)</f>
        <v>1</v>
      </c>
      <c r="AN984" t="b">
        <f>AND(AC984,AL984)</f>
        <v>0</v>
      </c>
      <c r="AO984" t="b">
        <f>IF(Table1[[#This Row],[Cell]],IF(Table1[[#This Row],[In vivo?]],FALSE,TRUE),FALSE)</f>
        <v>0</v>
      </c>
      <c r="AP984" t="b">
        <f>NOT(OR(Table1[[#This Row],[In vivo?]],Table1[[#This Row],[Only in Cell]]))</f>
        <v>0</v>
      </c>
      <c r="AQ984" t="b">
        <f>IF(OR(Table1[[#This Row],[Rodents]],Table1[[#This Row],[Human]],Table1[[#This Row],[Pig]]),OR(ISNUMBER(FIND("pulmonary",C984)),ISNUMBER(FIND("lung",C984))),"NA")</f>
        <v>0</v>
      </c>
      <c r="AR984" t="b">
        <f>IF(OR(Table1[[#This Row],[Rodents]],Table1[[#This Row],[Human]],Table1[[#This Row],[Pig]]),OR(ISNUMBER(FIND("skin",C984)),ISNUMBER(FIND("dermal",C984))),"NA")</f>
        <v>0</v>
      </c>
      <c r="AS984" t="b">
        <f>IF(OR(Table1[[#This Row],[Rodents]],Table1[[#This Row],[Human]],Table1[[#This Row],[Pig]]),OR(ISNUMBER(FIND("liver",C984)),ISNUMBER(FIND("hepat",C984))),"NA")</f>
        <v>0</v>
      </c>
      <c r="AT984" t="b">
        <f>IF(OR(Table1[[#This Row],[Rodents]],Table1[[#This Row],[Human]],Table1[[#This Row],[Pig]]),OR(ISNUMBER(FIND("kidney",C984)),ISNUMBER(FIND("neph",C984))),"NA")</f>
        <v>0</v>
      </c>
      <c r="AU984" t="b">
        <f>IF(OR(Table1[[#This Row],[Rodents]],Table1[[#This Row],[Human]],Table1[[#This Row],[Pig]]),OR(ISNUMBER(FIND("brain",C984)),ISNUMBER(FIND("neur",C984)),ISNUMBER(FIND("nerv",C984))),"NA")</f>
        <v>0</v>
      </c>
      <c r="AV984" t="b">
        <f>IF(OR(Table1[[#This Row],[Rodents]],Table1[[#This Row],[Human]],Table1[[#This Row],[Pig]]),OR(ISNUMBER(FIND("heart",C984)),ISNUMBER(FIND("cardi",C984))),"NA")</f>
        <v>0</v>
      </c>
      <c r="AW984" t="b">
        <f>IF(OR(Table1[[#This Row],[Rodents]],Table1[[#This Row],[Human]],Table1[[#This Row],[Pig]]),OR(ISNUMBER(FIND("gastro",C984)),ISNUMBER(FIND("intesti",C984)),ISNUMBER(FIND("stomach",C984))),"NA")</f>
        <v>0</v>
      </c>
      <c r="AX984" t="b">
        <f>IF(OR(Table1[[#This Row],[Rodents]],Table1[[#This Row],[Human]],Table1[[#This Row],[Pig]]),NOT(OR(AQ984,AR984,AS984,AT984,AU984,AV984,AW984)),"NA")</f>
        <v>1</v>
      </c>
      <c r="AY984" t="b">
        <f>OR(ISNUMBER(FIND("SWCNT",C984)),ISNUMBER(FIND("SWNT",C984)),ISNUMBER(FIND("single-wall",C984)),ISNUMBER(FIND("single wall",C984)),ISNUMBER(FIND("Single wall",C984)),ISNUMBER(FIND("Single-wall",C984)),ISNUMBER(FIND("SWCNT",B984)),ISNUMBER(FIND("SWNT",B984)),ISNUMBER(FIND("single-wall",B984)),ISNUMBER(FIND("single wall",B984)),ISNUMBER(FIND("Single-wall",B984)),ISNUMBER(FIND("Single wall",B984)))</f>
        <v>1</v>
      </c>
      <c r="AZ984" t="b">
        <f>OR(ISNUMBER(FIND("MWCNT",C984)),ISNUMBER(FIND("MWNT",C984)),ISNUMBER(FIND("multi-wall",C984)),ISNUMBER(FIND("multi wall",C984)),ISNUMBER(FIND("multiwall",C984)),ISNUMBER(FIND("Multi-wall",C984)),ISNUMBER(FIND("Multi wall",C984)),ISNUMBER(FIND("Multiwall",C984)),ISNUMBER(FIND("MWCNT",B984)),ISNUMBER(FIND("MWNT",B984)),ISNUMBER(FIND("multi-wall",B984)),ISNUMBER(FIND("multi wall",B984)),ISNUMBER(FIND("multiwall",B984)),ISNUMBER(FIND("Multi-wall",B984)),ISNUMBER(FIND("Multi wall",B984)),ISNUMBER(FIND("Multiwall",B984)),ISNUMBER(FIND("Double-wall",B984)),ISNUMBER(FIND("Double wall",B984)),ISNUMBER(FIND("Doublewall",B984)),ISNUMBER(FIND("double-wall",B984)),ISNUMBER(FIND("double wall",B984)),ISNUMBER(FIND("doublewall",B984)))</f>
        <v>0</v>
      </c>
      <c r="BA984" t="b">
        <f>AND(Table1[[#This Row],[SWCNT]],Table1[[#This Row],[MWCNT]])</f>
        <v>0</v>
      </c>
      <c r="BB984" t="b">
        <f>IF(Table1[[#This Row],[SWCNT]]=TRUE,FALSE,IF(Table1[[#This Row],[MWCNT]]=TRUE,FALSE,TRUE))</f>
        <v>0</v>
      </c>
      <c r="BC984" s="18"/>
    </row>
    <row r="985" spans="1:55" ht="222">
      <c r="A985" t="s">
        <v>3311</v>
      </c>
      <c r="B985" s="2" t="s">
        <v>3312</v>
      </c>
      <c r="C985" s="16" t="s">
        <v>3313</v>
      </c>
      <c r="D985" s="17" t="s">
        <v>3314</v>
      </c>
      <c r="E985" s="2">
        <v>2015</v>
      </c>
      <c r="F985" t="b">
        <f>OR(ISNUMBER(FIND("cytotoxic",C985)),ISNUMBER(FIND("Cytotoxic",C985)),ISNUMBER(FIND("cellular toxicity",C985)),ISNUMBER(FIND("cell death",C985)),ISNUMBER(FIND("viable",C985)),ISNUMBER(FIND("phytotoxic",C985)),ISNUMBER(FIND("acute toxicity",C985)),ISNUMBER(FIND("MTT",C985)),ISNUMBER(FIND("survival",C985)),ISNUMBER(FIND("prolifer",C985)),ISNUMBER(FIND("apoptosis",C985)),ISNUMBER(FIND("neurotoxic",C985)),ISNUMBER(FIND("  lysis ",C985)),ISNUMBER(FIND("necrosis",C985)),ISNUMBER(FIND("cellular death",C985))*3,ISNUMBER(FIND("LDH",C985)),ISNUMBER(FIND("Acute toxicity",C985)))</f>
        <v>0</v>
      </c>
      <c r="G985" t="b">
        <f>OR(ISNUMBER(FIND("genotoxic",C985)),ISNUMBER(FIND("genotoxicity",C985)),ISNUMBER(FIND("DNA damage",C985)),ISNUMBER(FIND("DNA",C985)),ISNUMBER(FIND("RNA",C985)),ISNUMBER(FIND("mesothelioma",C985)),ISNUMBER(FIND("carcino",C985)),ISNUMBER(FIND("mutagen",C985)),ISNUMBER(FIND("genetic",C985)))</f>
        <v>0</v>
      </c>
      <c r="H985" t="b">
        <f>OR(ISNUMBER(FIND("inflammatory",C985)),ISNUMBER(FIND("inflamm",C985)))</f>
        <v>0</v>
      </c>
      <c r="I985" t="b">
        <f>OR(ISNUMBER(FIND("immune",C985)),ISNUMBER(FIND("immunological",C985)),ISNUMBER(FIND("interleuk",C985)),ISNUMBER(FIND("platelet activation",C985)),ISNUMBER(FIND("monocyte",C985)),ISNUMBER(FIND("leukocyte",C985)),ISNUMBER(FIND("cytokine",C985)),ISNUMBER(FIND("CD4",C985)),ISNUMBER(FIND("CD8",C985)),ISNUMBER(FIND("T-cell",C985)))</f>
        <v>0</v>
      </c>
      <c r="J985" t="b">
        <f>OR(ISNUMBER(FIND("reactive oxygen",C985)),ISNUMBER(FIND("ROS",C985)),ISNUMBER(FIND("free radical",C985)),ISNUMBER(FIND("oxidative stress",C985)),ISNUMBER(FIND("peroxid",C985)),ISNUMBER(FIND("oxidative",C985)),ISNUMBER(FIND("antioxid",C985)))</f>
        <v>0</v>
      </c>
      <c r="K985" t="b">
        <f>OR(ISNUMBER(FIND("autophag",C985)))</f>
        <v>0</v>
      </c>
      <c r="L985" t="b">
        <f>OR(ISNUMBER(FIND("morpholog",C985)))</f>
        <v>0</v>
      </c>
      <c r="M985" t="b">
        <f>OR(ISNUMBER(FIND("fibrosis",C985)),ISNUMBER(FIND("Fibrosis",C985)),ISNUMBER(FIND("fibrot",C985)))</f>
        <v>0</v>
      </c>
      <c r="N985" t="b">
        <f>OR(ISNUMBER(FIND("offspring",C985)),ISNUMBER(FIND("Parental",C985)),ISNUMBER(FIND("parental",C985)),ISNUMBER(FIND("germline",C985)),ISNUMBER(FIND("reproduc",C985)),ISNUMBER(FIND("embryo",C985)))</f>
        <v>0</v>
      </c>
      <c r="O985" t="b">
        <f>OR(ISNUMBER(FIND("metabol",C985)),ISNUMBER(FIND("Metabol",C985)),ISNUMBER(FIND("digest",C985)),ISNUMBER(FIND("mitochon",C985)))</f>
        <v>0</v>
      </c>
      <c r="P985" t="b">
        <f>OR(ISNUMBER(FIND("ecotox",C985)),ISNUMBER(FIND("Ecotox",B985)),ISNUMBER(FIND("ecotox",B985)),ISNUMBER(FIND("Ecotox",C985)))</f>
        <v>0</v>
      </c>
      <c r="Q985" t="b">
        <f>OR(ISNUMBER(FIND("Bioaccum",C985)),ISNUMBER(FIND("bioaccum",C985)),ISNUMBER(FIND("accum",C985)))</f>
        <v>0</v>
      </c>
      <c r="R985" t="b">
        <f>OR(ISNUMBER(FIND("Occupation",C985)),ISNUMBER(FIND("occupation",C985)),ISNUMBER(FIND("worker",C985)),ISNUMBER(FIND("workforce",C985)))</f>
        <v>0</v>
      </c>
      <c r="S985" t="b">
        <f>NOT(OR(F985,G985,H985,I985,J985,K985,L985,M985,N985,O985,P985,Q985,R985))</f>
        <v>1</v>
      </c>
      <c r="U985" t="b">
        <f>OR(Table1[[#This Row],[Inflammation]],Table1[[#This Row],[Immune]])</f>
        <v>0</v>
      </c>
      <c r="V985" t="str">
        <f>IF(OR(Table1[[#This Row],[Rodents]],Table1[[#This Row],[Human]],Table1[[#This Row],[Pig]]),OR(ISNUMBER(FIND("intratrach",C985)),ISNUMBER(FIND("nasal ",C985)),ISNUMBER(FIND("instill",C985))),"NA")</f>
        <v>NA</v>
      </c>
      <c r="W985" t="str">
        <f>IF(OR(Table1[[#This Row],[Rodents]],Table1[[#This Row],[Human]],Table1[[#This Row],[Pig]]),OR(ISNUMBER(FIND("dermal",C985)),ISNUMBER(FIND("skin ",C985))),"NA")</f>
        <v>NA</v>
      </c>
      <c r="X985" t="str">
        <f>IF(OR(Table1[[#This Row],[Rodents]],Table1[[#This Row],[Human]],Table1[[#This Row],[Pig]]),OR(ISNUMBER(FIND("injected",C985)),ISNUMBER(FIND("periton",C985)),ISNUMBER(FIND("intrascrot",C985))),"NA")</f>
        <v>NA</v>
      </c>
      <c r="Y985" t="str">
        <f>IF(OR(Table1[[#This Row],[Rodents]],Table1[[#This Row],[Human]],Table1[[#This Row],[Pig]]),NOT(OR(Table1[[#This Row],[Inhaled/Intratracheal/intranasal]],Table1[[#This Row],[Dermal]],Table1[[#This Row],[Injected]])),"NA")</f>
        <v>NA</v>
      </c>
      <c r="AA985" t="b">
        <f>OR(ISNUMBER(FIND("fish ",C985)),ISNUMBER(FIND("Fish ",C985)),ISNUMBER(FIND("aquatic",C985)),ISNUMBER(FIND("daphnids",C985)),ISNUMBER(FIND("Carcinus maenas",C985)),ISNUMBER(FIND("Daphnia",C985)),ISNUMBER(FIND("Ruditapes philippinarum",C985)),ISNUMBER(FIND("daphnia",C985)),ISNUMBER(FIND("marine",C985)),ISNUMBER(FIND("mussel",C985)),ISNUMBER(FIND("algae",C985)),ISNUMBER(FIND("Donax faba",C985)),ISNUMBER(FIND("estuarine",C985)),ISNUMBER(FIND("snail",C985)),ISNUMBER(FIND("Prorocentrum donghaiense",C985)) )</f>
        <v>0</v>
      </c>
      <c r="AB985" t="b">
        <f>OR(ISNUMBER(FIND(" rat ",C985)),ISNUMBER(FIND(" rats ",C985)),ISNUMBER(FIND(" Rats ",C985)),ISNUMBER(FIND(" Rat ",C985)),ISNUMBER(FIND(" rat.",C985)),ISNUMBER(FIND(" rats.",C985)),ISNUMBER(FIND("mouse",C985)),ISNUMBER(FIND("mice",C985)), ISNUMBER(FIND(" Mice",C985)))</f>
        <v>0</v>
      </c>
      <c r="AC985" t="b">
        <f>OR(ISNUMBER(FIND(" cell ",C985)),ISNUMBER(FIND("fibroblast",C985)),ISNUMBER(FIND("macrophage",C985)),ISNUMBER(FIND("epithelial",C985)),ISNUMBER(FIND("endothelial",C985)),ISNUMBER(FIND("neuron",C985)),ISNUMBER(FIND(" cells ",C985)),ISNUMBER(FIND("RBC",C985)),ISNUMBER(FIND("mitochond",C985)),ISNUMBER(FIND("adipocyte",C985)),ISNUMBER(FIND("osteo",C985)),ISNUMBER(FIND("keratin",C985)),ISNUMBER(FIND(" cell's ",C985)),ISNUMBER(FIND("eukary",C985)),ISNUMBER(FIND("sperm",C985)))</f>
        <v>0</v>
      </c>
      <c r="AD985" t="b">
        <f>OR(ISNUMBER(FIND("human",B985)),ISNUMBER(FIND("workers",B985)),ISNUMBER(FIND("workforces",B985)),ISNUMBER(FIND("occupational",B985)),ISNUMBER(FIND("Case report",B985)),ISNUMBER(FIND("Workplaces",B985)),ISNUMBER(FIND("worker",B985)))</f>
        <v>0</v>
      </c>
      <c r="AE985" t="b">
        <f>OR(ISNUMBER(FIND(" plant ",C985)),ISNUMBER(FIND("Plant ",C985)),ISNUMBER(FIND("tomato",C985)),ISNUMBER(FIND("plants",C985)),ISNUMBER(FIND("Plants",C985)),ISNUMBER(FIND("algae",C985)),ISNUMBER(FIND("lettuce",C985)),ISNUMBER(FIND("green gram sprouts ",C985)),ISNUMBER(FIND("Cucurbita pepo",C985)),ISNUMBER(FIND("bean ",C985)),ISNUMBER(FIND("chloroplast",C985)),ISNUMBER(FIND("chlorophyll",C985)),ISNUMBER(FIND("seedling",C985)),ISNUMBER(FIND("canola",C985)),ISNUMBER(FIND("shoot",C985)),ISNUMBER(FIND("photosynthes",C985)),ISNUMBER(FIND(" leaves ",C985)),,ISNUMBER(FIND("agriculture",C985)),ISNUMBER(FIND(" crops ",C985)))</f>
        <v>0</v>
      </c>
      <c r="AF985" t="b">
        <f>OR(ISNUMBER(FIND("bacteria",C985)),ISNUMBER(FIND("Bacteria",C985)),ISNUMBER(FIND("Bacterium",C985)),ISNUMBER(FIND("bacterium",C985)),ISNUMBER(FIND(" coli ",C985)))</f>
        <v>0</v>
      </c>
      <c r="AG985" t="b">
        <f>OR(ISNUMBER(FIND("fungi",C985)),ISNUMBER(FIND("Fungi",C985)),ISNUMBER(FIND("fungus",C985)),ISNUMBER(FIND("Fungus",C985)),ISNUMBER(FIND("mushroom",C985)),ISNUMBER(FIND("Mushroom",C985)),ISNUMBER(FIND(" mold ",C985)))</f>
        <v>1</v>
      </c>
      <c r="AH985" t="b">
        <f>OR(ISNUMBER(FIND("Pig ",C985)),ISNUMBER(FIND("pig ",C985)),ISNUMBER(FIND("Pigs ",C985)),ISNUMBER(FIND("pigs ",C985)))</f>
        <v>0</v>
      </c>
      <c r="AI985" t="b">
        <f>OR(ISNUMBER(FIND(" C. elegans",C985)),ISNUMBER(FIND("Caenorhabditis elegans",C985)),ISNUMBER(FIND("earthworms",C985)),ISNUMBER(FIND(" Ficopomatus enigmaticus",C985)),ISNUMBER(FIND("larva",C985)),ISNUMBER(FIND("Lumbriculus variegatus",C985)),ISNUMBER(FIND("nematode",C985)))</f>
        <v>1</v>
      </c>
      <c r="AJ985" t="b">
        <f>NOT(OR(AA985,AB985,AC985,AD985,AE985,AF985,AG985,AH985,AI985))</f>
        <v>0</v>
      </c>
      <c r="AL985" t="b">
        <f>OR(AA985,AB985,AD985,AE985,AF985,AG985,AH985,AI985)</f>
        <v>1</v>
      </c>
      <c r="AM985" t="b">
        <f>IF(Table1[[#This Row],[In vivo?]],IF(Table1[[#This Row],[Cell]],FALSE,TRUE),FALSE)</f>
        <v>1</v>
      </c>
      <c r="AN985" t="b">
        <f>AND(AC985,AL985)</f>
        <v>0</v>
      </c>
      <c r="AO985" t="b">
        <f>IF(Table1[[#This Row],[Cell]],IF(Table1[[#This Row],[In vivo?]],FALSE,TRUE),FALSE)</f>
        <v>0</v>
      </c>
      <c r="AP985" t="b">
        <f>NOT(OR(Table1[[#This Row],[In vivo?]],Table1[[#This Row],[Only in Cell]]))</f>
        <v>0</v>
      </c>
      <c r="AQ985" t="str">
        <f>IF(OR(Table1[[#This Row],[Rodents]],Table1[[#This Row],[Human]],Table1[[#This Row],[Pig]]),OR(ISNUMBER(FIND("pulmonary",C985)),ISNUMBER(FIND("lung",C985))),"NA")</f>
        <v>NA</v>
      </c>
      <c r="AR985" t="str">
        <f>IF(OR(Table1[[#This Row],[Rodents]],Table1[[#This Row],[Human]],Table1[[#This Row],[Pig]]),OR(ISNUMBER(FIND("skin",C985)),ISNUMBER(FIND("dermal",C985))),"NA")</f>
        <v>NA</v>
      </c>
      <c r="AS985" t="str">
        <f>IF(OR(Table1[[#This Row],[Rodents]],Table1[[#This Row],[Human]],Table1[[#This Row],[Pig]]),OR(ISNUMBER(FIND("liver",C985)),ISNUMBER(FIND("hepat",C985))),"NA")</f>
        <v>NA</v>
      </c>
      <c r="AT985" t="str">
        <f>IF(OR(Table1[[#This Row],[Rodents]],Table1[[#This Row],[Human]],Table1[[#This Row],[Pig]]),OR(ISNUMBER(FIND("kidney",C985)),ISNUMBER(FIND("neph",C985))),"NA")</f>
        <v>NA</v>
      </c>
      <c r="AU985" t="str">
        <f>IF(OR(Table1[[#This Row],[Rodents]],Table1[[#This Row],[Human]],Table1[[#This Row],[Pig]]),OR(ISNUMBER(FIND("brain",C985)),ISNUMBER(FIND("neur",C985)),ISNUMBER(FIND("nerv",C985))),"NA")</f>
        <v>NA</v>
      </c>
      <c r="AV985" t="str">
        <f>IF(OR(Table1[[#This Row],[Rodents]],Table1[[#This Row],[Human]],Table1[[#This Row],[Pig]]),OR(ISNUMBER(FIND("heart",C985)),ISNUMBER(FIND("cardi",C985))),"NA")</f>
        <v>NA</v>
      </c>
      <c r="AW985" t="str">
        <f>IF(OR(Table1[[#This Row],[Rodents]],Table1[[#This Row],[Human]],Table1[[#This Row],[Pig]]),OR(ISNUMBER(FIND("gastro",C985)),ISNUMBER(FIND("intesti",C985)),ISNUMBER(FIND("stomach",C985))),"NA")</f>
        <v>NA</v>
      </c>
      <c r="AX985" t="str">
        <f>IF(OR(Table1[[#This Row],[Rodents]],Table1[[#This Row],[Human]],Table1[[#This Row],[Pig]]),NOT(OR(AQ985,AR985,AS985,AT985,AU985,AV985,AW985)),"NA")</f>
        <v>NA</v>
      </c>
      <c r="AY985" t="b">
        <f>OR(ISNUMBER(FIND("SWCNT",C985)),ISNUMBER(FIND("SWNT",C985)),ISNUMBER(FIND("single-wall",C985)),ISNUMBER(FIND("single wall",C985)),ISNUMBER(FIND("Single wall",C985)),ISNUMBER(FIND("Single-wall",C985)),ISNUMBER(FIND("SWCNT",B985)),ISNUMBER(FIND("SWNT",B985)),ISNUMBER(FIND("single-wall",B985)),ISNUMBER(FIND("single wall",B985)),ISNUMBER(FIND("Single-wall",B985)),ISNUMBER(FIND("Single wall",B985)))</f>
        <v>0</v>
      </c>
      <c r="AZ985" t="b">
        <f>OR(ISNUMBER(FIND("MWCNT",C985)),ISNUMBER(FIND("MWNT",C985)),ISNUMBER(FIND("multi-wall",C985)),ISNUMBER(FIND("multi wall",C985)),ISNUMBER(FIND("multiwall",C985)),ISNUMBER(FIND("Multi-wall",C985)),ISNUMBER(FIND("Multi wall",C985)),ISNUMBER(FIND("Multiwall",C985)),ISNUMBER(FIND("MWCNT",B985)),ISNUMBER(FIND("MWNT",B985)),ISNUMBER(FIND("multi-wall",B985)),ISNUMBER(FIND("multi wall",B985)),ISNUMBER(FIND("multiwall",B985)),ISNUMBER(FIND("Multi-wall",B985)),ISNUMBER(FIND("Multi wall",B985)),ISNUMBER(FIND("Multiwall",B985)),ISNUMBER(FIND("Double-wall",B985)),ISNUMBER(FIND("Double wall",B985)),ISNUMBER(FIND("Doublewall",B985)),ISNUMBER(FIND("double-wall",B985)),ISNUMBER(FIND("double wall",B985)),ISNUMBER(FIND("doublewall",B985)))</f>
        <v>1</v>
      </c>
      <c r="BA985" t="b">
        <f>AND(Table1[[#This Row],[SWCNT]],Table1[[#This Row],[MWCNT]])</f>
        <v>0</v>
      </c>
      <c r="BB985" t="b">
        <f>IF(Table1[[#This Row],[SWCNT]]=TRUE,FALSE,IF(Table1[[#This Row],[MWCNT]]=TRUE,FALSE,TRUE))</f>
        <v>0</v>
      </c>
      <c r="BC985" s="18"/>
    </row>
    <row r="986" spans="1:55" ht="166.5">
      <c r="A986" t="s">
        <v>3321</v>
      </c>
      <c r="B986" s="2" t="s">
        <v>3322</v>
      </c>
      <c r="C986" s="16" t="s">
        <v>3323</v>
      </c>
      <c r="D986" s="17" t="s">
        <v>1867</v>
      </c>
      <c r="E986" s="2">
        <v>2015</v>
      </c>
      <c r="F986" t="b">
        <f>OR(ISNUMBER(FIND("cytotoxic",C986)),ISNUMBER(FIND("Cytotoxic",C986)),ISNUMBER(FIND("cellular toxicity",C986)),ISNUMBER(FIND("cell death",C986)),ISNUMBER(FIND("viable",C986)),ISNUMBER(FIND("phytotoxic",C986)),ISNUMBER(FIND("acute toxicity",C986)),ISNUMBER(FIND("MTT",C986)),ISNUMBER(FIND("survival",C986)),ISNUMBER(FIND("prolifer",C986)),ISNUMBER(FIND("apoptosis",C986)),ISNUMBER(FIND("neurotoxic",C986)),ISNUMBER(FIND("  lysis ",C986)),ISNUMBER(FIND("necrosis",C986)),ISNUMBER(FIND("cellular death",C986))*3,ISNUMBER(FIND("LDH",C986)),ISNUMBER(FIND("Acute toxicity",C986)))</f>
        <v>0</v>
      </c>
      <c r="G986" t="b">
        <f>OR(ISNUMBER(FIND("genotoxic",C986)),ISNUMBER(FIND("genotoxicity",C986)),ISNUMBER(FIND("DNA damage",C986)),ISNUMBER(FIND("DNA",C986)),ISNUMBER(FIND("RNA",C986)),ISNUMBER(FIND("mesothelioma",C986)),ISNUMBER(FIND("carcino",C986)),ISNUMBER(FIND("mutagen",C986)),ISNUMBER(FIND("genetic",C986)))</f>
        <v>0</v>
      </c>
      <c r="H986" t="b">
        <f>OR(ISNUMBER(FIND("inflammatory",C986)),ISNUMBER(FIND("inflamm",C986)))</f>
        <v>0</v>
      </c>
      <c r="I986" t="b">
        <f>OR(ISNUMBER(FIND("immune",C986)),ISNUMBER(FIND("immunological",C986)),ISNUMBER(FIND("interleuk",C986)),ISNUMBER(FIND("platelet activation",C986)),ISNUMBER(FIND("monocyte",C986)),ISNUMBER(FIND("leukocyte",C986)),ISNUMBER(FIND("cytokine",C986)),ISNUMBER(FIND("CD4",C986)),ISNUMBER(FIND("CD8",C986)),ISNUMBER(FIND("T-cell",C986)))</f>
        <v>1</v>
      </c>
      <c r="J986" t="b">
        <f>OR(ISNUMBER(FIND("reactive oxygen",C986)),ISNUMBER(FIND("ROS",C986)),ISNUMBER(FIND("free radical",C986)),ISNUMBER(FIND("oxidative stress",C986)),ISNUMBER(FIND("peroxid",C986)),ISNUMBER(FIND("oxidative",C986)),ISNUMBER(FIND("antioxid",C986)))</f>
        <v>0</v>
      </c>
      <c r="K986" t="b">
        <f>OR(ISNUMBER(FIND("autophag",C986)))</f>
        <v>0</v>
      </c>
      <c r="L986" t="b">
        <f>OR(ISNUMBER(FIND("morpholog",C986)))</f>
        <v>0</v>
      </c>
      <c r="M986" t="b">
        <f>OR(ISNUMBER(FIND("fibrosis",C986)),ISNUMBER(FIND("Fibrosis",C986)),ISNUMBER(FIND("fibrot",C986)))</f>
        <v>0</v>
      </c>
      <c r="N986" t="b">
        <f>OR(ISNUMBER(FIND("offspring",C986)),ISNUMBER(FIND("Parental",C986)),ISNUMBER(FIND("parental",C986)),ISNUMBER(FIND("germline",C986)),ISNUMBER(FIND("reproduc",C986)),ISNUMBER(FIND("embryo",C986)))</f>
        <v>0</v>
      </c>
      <c r="O986" t="b">
        <f>OR(ISNUMBER(FIND("metabol",C986)),ISNUMBER(FIND("Metabol",C986)),ISNUMBER(FIND("digest",C986)),ISNUMBER(FIND("mitochon",C986)))</f>
        <v>0</v>
      </c>
      <c r="P986" t="b">
        <f>OR(ISNUMBER(FIND("ecotox",C986)),ISNUMBER(FIND("Ecotox",B986)),ISNUMBER(FIND("ecotox",B986)),ISNUMBER(FIND("Ecotox",C986)))</f>
        <v>0</v>
      </c>
      <c r="Q986" t="b">
        <f>OR(ISNUMBER(FIND("Bioaccum",C986)),ISNUMBER(FIND("bioaccum",C986)),ISNUMBER(FIND("accum",C986)))</f>
        <v>1</v>
      </c>
      <c r="R986" t="b">
        <f>OR(ISNUMBER(FIND("Occupation",C986)),ISNUMBER(FIND("occupation",C986)),ISNUMBER(FIND("worker",C986)),ISNUMBER(FIND("workforce",C986)))</f>
        <v>0</v>
      </c>
      <c r="S986" t="b">
        <f>NOT(OR(F986,G986,H986,I986,J986,K986,L986,M986,N986,O986,P986,Q986,R986))</f>
        <v>0</v>
      </c>
      <c r="U986" t="b">
        <f>OR(Table1[[#This Row],[Inflammation]],Table1[[#This Row],[Immune]])</f>
        <v>1</v>
      </c>
      <c r="V986" t="str">
        <f>IF(OR(Table1[[#This Row],[Rodents]],Table1[[#This Row],[Human]],Table1[[#This Row],[Pig]]),OR(ISNUMBER(FIND("intratrach",C986)),ISNUMBER(FIND("nasal ",C986)),ISNUMBER(FIND("instill",C986))),"NA")</f>
        <v>NA</v>
      </c>
      <c r="W986" t="str">
        <f>IF(OR(Table1[[#This Row],[Rodents]],Table1[[#This Row],[Human]],Table1[[#This Row],[Pig]]),OR(ISNUMBER(FIND("dermal",C986)),ISNUMBER(FIND("skin ",C986))),"NA")</f>
        <v>NA</v>
      </c>
      <c r="X986" t="str">
        <f>IF(OR(Table1[[#This Row],[Rodents]],Table1[[#This Row],[Human]],Table1[[#This Row],[Pig]]),OR(ISNUMBER(FIND("injected",C986)),ISNUMBER(FIND("periton",C986)),ISNUMBER(FIND("intrascrot",C986))),"NA")</f>
        <v>NA</v>
      </c>
      <c r="Y986" t="str">
        <f>IF(OR(Table1[[#This Row],[Rodents]],Table1[[#This Row],[Human]],Table1[[#This Row],[Pig]]),NOT(OR(Table1[[#This Row],[Inhaled/Intratracheal/intranasal]],Table1[[#This Row],[Dermal]],Table1[[#This Row],[Injected]])),"NA")</f>
        <v>NA</v>
      </c>
      <c r="AA986" t="b">
        <f>OR(ISNUMBER(FIND("fish ",C986)),ISNUMBER(FIND("Fish ",C986)),ISNUMBER(FIND("aquatic",C986)),ISNUMBER(FIND("daphnids",C986)),ISNUMBER(FIND("Carcinus maenas",C986)),ISNUMBER(FIND("Daphnia",C986)),ISNUMBER(FIND("Ruditapes philippinarum",C986)),ISNUMBER(FIND("daphnia",C986)),ISNUMBER(FIND("marine",C986)),ISNUMBER(FIND("mussel",C986)),ISNUMBER(FIND("algae",C986)),ISNUMBER(FIND("Donax faba",C986)),ISNUMBER(FIND("estuarine",C986)),ISNUMBER(FIND("snail",C986)),ISNUMBER(FIND("Prorocentrum donghaiense",C986)) )</f>
        <v>1</v>
      </c>
      <c r="AB986" t="b">
        <f>OR(ISNUMBER(FIND(" rat ",C986)),ISNUMBER(FIND(" rats ",C986)),ISNUMBER(FIND(" Rats ",C986)),ISNUMBER(FIND(" Rat ",C986)),ISNUMBER(FIND(" rat.",C986)),ISNUMBER(FIND(" rats.",C986)),ISNUMBER(FIND("mouse",C986)),ISNUMBER(FIND("mice",C986)), ISNUMBER(FIND(" Mice",C986)))</f>
        <v>0</v>
      </c>
      <c r="AC986" t="b">
        <f>OR(ISNUMBER(FIND(" cell ",C986)),ISNUMBER(FIND("fibroblast",C986)),ISNUMBER(FIND("macrophage",C986)),ISNUMBER(FIND("epithelial",C986)),ISNUMBER(FIND("endothelial",C986)),ISNUMBER(FIND("neuron",C986)),ISNUMBER(FIND(" cells ",C986)),ISNUMBER(FIND("RBC",C986)),ISNUMBER(FIND("mitochond",C986)),ISNUMBER(FIND("adipocyte",C986)),ISNUMBER(FIND("osteo",C986)),ISNUMBER(FIND("keratin",C986)),ISNUMBER(FIND(" cell's ",C986)),ISNUMBER(FIND("eukary",C986)),ISNUMBER(FIND("sperm",C986)))</f>
        <v>1</v>
      </c>
      <c r="AD986" t="b">
        <f>OR(ISNUMBER(FIND("human",B986)),ISNUMBER(FIND("workers",B986)),ISNUMBER(FIND("workforces",B986)),ISNUMBER(FIND("occupational",B986)),ISNUMBER(FIND("Case report",B986)),ISNUMBER(FIND("Workplaces",B986)),ISNUMBER(FIND("worker",B986)))</f>
        <v>0</v>
      </c>
      <c r="AE986" t="b">
        <f>OR(ISNUMBER(FIND(" plant ",C986)),ISNUMBER(FIND("Plant ",C986)),ISNUMBER(FIND("tomato",C986)),ISNUMBER(FIND("plants",C986)),ISNUMBER(FIND("Plants",C986)),ISNUMBER(FIND("algae",C986)),ISNUMBER(FIND("lettuce",C986)),ISNUMBER(FIND("green gram sprouts ",C986)),ISNUMBER(FIND("Cucurbita pepo",C986)),ISNUMBER(FIND("bean ",C986)),ISNUMBER(FIND("chloroplast",C986)),ISNUMBER(FIND("chlorophyll",C986)),ISNUMBER(FIND("seedling",C986)),ISNUMBER(FIND("canola",C986)),ISNUMBER(FIND("shoot",C986)),ISNUMBER(FIND("photosynthes",C986)),ISNUMBER(FIND(" leaves ",C986)),,ISNUMBER(FIND("agriculture",C986)),ISNUMBER(FIND(" crops ",C986)))</f>
        <v>1</v>
      </c>
      <c r="AF986" t="b">
        <f>OR(ISNUMBER(FIND("bacteria",C986)),ISNUMBER(FIND("Bacteria",C986)),ISNUMBER(FIND("Bacterium",C986)),ISNUMBER(FIND("bacterium",C986)),ISNUMBER(FIND(" coli ",C986)))</f>
        <v>0</v>
      </c>
      <c r="AG986" t="b">
        <f>OR(ISNUMBER(FIND("fungi",C986)),ISNUMBER(FIND("Fungi",C986)),ISNUMBER(FIND("fungus",C986)),ISNUMBER(FIND("Fungus",C986)),ISNUMBER(FIND("mushroom",C986)),ISNUMBER(FIND("Mushroom",C986)),ISNUMBER(FIND(" mold ",C986)))</f>
        <v>0</v>
      </c>
      <c r="AH986" t="b">
        <f>OR(ISNUMBER(FIND("Pig ",C986)),ISNUMBER(FIND("pig ",C986)),ISNUMBER(FIND("Pigs ",C986)),ISNUMBER(FIND("pigs ",C986)))</f>
        <v>0</v>
      </c>
      <c r="AI986" t="b">
        <f>OR(ISNUMBER(FIND(" C. elegans",C986)),ISNUMBER(FIND("Caenorhabditis elegans",C986)),ISNUMBER(FIND("earthworms",C986)),ISNUMBER(FIND(" Ficopomatus enigmaticus",C986)),ISNUMBER(FIND("larva",C986)),ISNUMBER(FIND("Lumbriculus variegatus",C986)),ISNUMBER(FIND("nematode",C986)))</f>
        <v>0</v>
      </c>
      <c r="AJ986" t="b">
        <f>NOT(OR(AA986,AB986,AC986,AD986,AE986,AF986,AG986,AH986,AI986))</f>
        <v>0</v>
      </c>
      <c r="AL986" t="b">
        <f>OR(AA986,AB986,AD986,AE986,AF986,AG986,AH986,AI986)</f>
        <v>1</v>
      </c>
      <c r="AM986" t="b">
        <f>IF(Table1[[#This Row],[In vivo?]],IF(Table1[[#This Row],[Cell]],FALSE,TRUE),FALSE)</f>
        <v>0</v>
      </c>
      <c r="AN986" t="b">
        <f>AND(AC986,AL986)</f>
        <v>1</v>
      </c>
      <c r="AO986" t="b">
        <f>IF(Table1[[#This Row],[Cell]],IF(Table1[[#This Row],[In vivo?]],FALSE,TRUE),FALSE)</f>
        <v>0</v>
      </c>
      <c r="AP986" t="b">
        <f>NOT(OR(Table1[[#This Row],[In vivo?]],Table1[[#This Row],[Only in Cell]]))</f>
        <v>0</v>
      </c>
      <c r="AQ986" t="str">
        <f>IF(OR(Table1[[#This Row],[Rodents]],Table1[[#This Row],[Human]],Table1[[#This Row],[Pig]]),OR(ISNUMBER(FIND("pulmonary",C986)),ISNUMBER(FIND("lung",C986))),"NA")</f>
        <v>NA</v>
      </c>
      <c r="AR986" t="str">
        <f>IF(OR(Table1[[#This Row],[Rodents]],Table1[[#This Row],[Human]],Table1[[#This Row],[Pig]]),OR(ISNUMBER(FIND("skin",C986)),ISNUMBER(FIND("dermal",C986))),"NA")</f>
        <v>NA</v>
      </c>
      <c r="AS986" t="str">
        <f>IF(OR(Table1[[#This Row],[Rodents]],Table1[[#This Row],[Human]],Table1[[#This Row],[Pig]]),OR(ISNUMBER(FIND("liver",C986)),ISNUMBER(FIND("hepat",C986))),"NA")</f>
        <v>NA</v>
      </c>
      <c r="AT986" t="str">
        <f>IF(OR(Table1[[#This Row],[Rodents]],Table1[[#This Row],[Human]],Table1[[#This Row],[Pig]]),OR(ISNUMBER(FIND("kidney",C986)),ISNUMBER(FIND("neph",C986))),"NA")</f>
        <v>NA</v>
      </c>
      <c r="AU986" t="str">
        <f>IF(OR(Table1[[#This Row],[Rodents]],Table1[[#This Row],[Human]],Table1[[#This Row],[Pig]]),OR(ISNUMBER(FIND("brain",C986)),ISNUMBER(FIND("neur",C986)),ISNUMBER(FIND("nerv",C986))),"NA")</f>
        <v>NA</v>
      </c>
      <c r="AV986" t="str">
        <f>IF(OR(Table1[[#This Row],[Rodents]],Table1[[#This Row],[Human]],Table1[[#This Row],[Pig]]),OR(ISNUMBER(FIND("heart",C986)),ISNUMBER(FIND("cardi",C986))),"NA")</f>
        <v>NA</v>
      </c>
      <c r="AW986" t="str">
        <f>IF(OR(Table1[[#This Row],[Rodents]],Table1[[#This Row],[Human]],Table1[[#This Row],[Pig]]),OR(ISNUMBER(FIND("gastro",C986)),ISNUMBER(FIND("intesti",C986)),ISNUMBER(FIND("stomach",C986))),"NA")</f>
        <v>NA</v>
      </c>
      <c r="AX986" t="str">
        <f>IF(OR(Table1[[#This Row],[Rodents]],Table1[[#This Row],[Human]],Table1[[#This Row],[Pig]]),NOT(OR(AQ986,AR986,AS986,AT986,AU986,AV986,AW986)),"NA")</f>
        <v>NA</v>
      </c>
      <c r="AY986" t="b">
        <f>OR(ISNUMBER(FIND("SWCNT",C986)),ISNUMBER(FIND("SWNT",C986)),ISNUMBER(FIND("single-wall",C986)),ISNUMBER(FIND("single wall",C986)),ISNUMBER(FIND("Single wall",C986)),ISNUMBER(FIND("Single-wall",C986)),ISNUMBER(FIND("SWCNT",B986)),ISNUMBER(FIND("SWNT",B986)),ISNUMBER(FIND("single-wall",B986)),ISNUMBER(FIND("single wall",B986)),ISNUMBER(FIND("Single-wall",B986)),ISNUMBER(FIND("Single wall",B986)))</f>
        <v>0</v>
      </c>
      <c r="AZ986" t="b">
        <f>OR(ISNUMBER(FIND("MWCNT",C986)),ISNUMBER(FIND("MWNT",C986)),ISNUMBER(FIND("multi-wall",C986)),ISNUMBER(FIND("multi wall",C986)),ISNUMBER(FIND("multiwall",C986)),ISNUMBER(FIND("Multi-wall",C986)),ISNUMBER(FIND("Multi wall",C986)),ISNUMBER(FIND("Multiwall",C986)),ISNUMBER(FIND("MWCNT",B986)),ISNUMBER(FIND("MWNT",B986)),ISNUMBER(FIND("multi-wall",B986)),ISNUMBER(FIND("multi wall",B986)),ISNUMBER(FIND("multiwall",B986)),ISNUMBER(FIND("Multi-wall",B986)),ISNUMBER(FIND("Multi wall",B986)),ISNUMBER(FIND("Multiwall",B986)),ISNUMBER(FIND("Double-wall",B986)),ISNUMBER(FIND("Double wall",B986)),ISNUMBER(FIND("Doublewall",B986)),ISNUMBER(FIND("double-wall",B986)),ISNUMBER(FIND("double wall",B986)),ISNUMBER(FIND("doublewall",B986)))</f>
        <v>1</v>
      </c>
      <c r="BA986" t="b">
        <f>AND(Table1[[#This Row],[SWCNT]],Table1[[#This Row],[MWCNT]])</f>
        <v>0</v>
      </c>
      <c r="BB986" t="b">
        <f>IF(Table1[[#This Row],[SWCNT]]=TRUE,FALSE,IF(Table1[[#This Row],[MWCNT]]=TRUE,FALSE,TRUE))</f>
        <v>0</v>
      </c>
      <c r="BC986" s="18"/>
    </row>
    <row r="987" spans="1:55" ht="240.5">
      <c r="A987" t="s">
        <v>3412</v>
      </c>
      <c r="B987" s="2" t="s">
        <v>3414</v>
      </c>
      <c r="C987" s="16" t="s">
        <v>3416</v>
      </c>
      <c r="D987" s="17" t="s">
        <v>924</v>
      </c>
      <c r="E987" s="2">
        <v>2014</v>
      </c>
      <c r="F987" t="b">
        <f>OR(ISNUMBER(FIND("cytotoxic",C987)),ISNUMBER(FIND("Cytotoxic",C987)),ISNUMBER(FIND("cellular toxicity",C987)),ISNUMBER(FIND("cell death",C987)),ISNUMBER(FIND("viable",C987)),ISNUMBER(FIND("phytotoxic",C987)),ISNUMBER(FIND("acute toxicity",C987)),ISNUMBER(FIND("MTT",C987)),ISNUMBER(FIND("survival",C987)),ISNUMBER(FIND("prolifer",C987)),ISNUMBER(FIND("apoptosis",C987)),ISNUMBER(FIND("neurotoxic",C987)),ISNUMBER(FIND("  lysis ",C987)),ISNUMBER(FIND("necrosis",C987)),ISNUMBER(FIND("cellular death",C987))*3,ISNUMBER(FIND("LDH",C987)),ISNUMBER(FIND("Acute toxicity",C987)))</f>
        <v>1</v>
      </c>
      <c r="G987" t="b">
        <f>OR(ISNUMBER(FIND("genotoxic",C987)),ISNUMBER(FIND("genotoxicity",C987)),ISNUMBER(FIND("DNA damage",C987)),ISNUMBER(FIND("DNA",C987)),ISNUMBER(FIND("RNA",C987)),ISNUMBER(FIND("mesothelioma",C987)),ISNUMBER(FIND("carcino",C987)),ISNUMBER(FIND("mutagen",C987)),ISNUMBER(FIND("genetic",C987)))</f>
        <v>0</v>
      </c>
      <c r="H987" t="b">
        <f>OR(ISNUMBER(FIND("inflammatory",C987)),ISNUMBER(FIND("inflamm",C987)))</f>
        <v>0</v>
      </c>
      <c r="I987" t="b">
        <f>OR(ISNUMBER(FIND("immune",C987)),ISNUMBER(FIND("immunological",C987)),ISNUMBER(FIND("interleuk",C987)),ISNUMBER(FIND("platelet activation",C987)),ISNUMBER(FIND("monocyte",C987)),ISNUMBER(FIND("leukocyte",C987)),ISNUMBER(FIND("cytokine",C987)),ISNUMBER(FIND("CD4",C987)),ISNUMBER(FIND("CD8",C987)),ISNUMBER(FIND("T-cell",C987)))</f>
        <v>0</v>
      </c>
      <c r="J987" t="b">
        <f>OR(ISNUMBER(FIND("reactive oxygen",C987)),ISNUMBER(FIND("ROS",C987)),ISNUMBER(FIND("free radical",C987)),ISNUMBER(FIND("oxidative stress",C987)),ISNUMBER(FIND("peroxid",C987)),ISNUMBER(FIND("oxidative",C987)),ISNUMBER(FIND("antioxid",C987)))</f>
        <v>0</v>
      </c>
      <c r="K987" t="b">
        <f>OR(ISNUMBER(FIND("autophag",C987)))</f>
        <v>0</v>
      </c>
      <c r="L987" t="b">
        <f>OR(ISNUMBER(FIND("morpholog",C987)))</f>
        <v>0</v>
      </c>
      <c r="M987" t="b">
        <f>OR(ISNUMBER(FIND("fibrosis",C987)),ISNUMBER(FIND("Fibrosis",C987)),ISNUMBER(FIND("fibrot",C987)))</f>
        <v>0</v>
      </c>
      <c r="N987" t="b">
        <f>OR(ISNUMBER(FIND("offspring",C987)),ISNUMBER(FIND("Parental",C987)),ISNUMBER(FIND("parental",C987)),ISNUMBER(FIND("germline",C987)),ISNUMBER(FIND("reproduc",C987)),ISNUMBER(FIND("embryo",C987)))</f>
        <v>0</v>
      </c>
      <c r="O987" t="b">
        <f>OR(ISNUMBER(FIND("metabol",C987)),ISNUMBER(FIND("Metabol",C987)),ISNUMBER(FIND("digest",C987)),ISNUMBER(FIND("mitochon",C987)))</f>
        <v>0</v>
      </c>
      <c r="P987" t="b">
        <f>OR(ISNUMBER(FIND("ecotox",C987)),ISNUMBER(FIND("Ecotox",B987)),ISNUMBER(FIND("ecotox",B987)),ISNUMBER(FIND("Ecotox",C987)))</f>
        <v>0</v>
      </c>
      <c r="Q987" t="b">
        <f>OR(ISNUMBER(FIND("Bioaccum",C987)),ISNUMBER(FIND("bioaccum",C987)),ISNUMBER(FIND("accum",C987)))</f>
        <v>0</v>
      </c>
      <c r="R987" t="b">
        <f>OR(ISNUMBER(FIND("Occupation",C987)),ISNUMBER(FIND("occupation",C987)),ISNUMBER(FIND("worker",C987)),ISNUMBER(FIND("workforce",C987)))</f>
        <v>0</v>
      </c>
      <c r="S987" t="b">
        <f>NOT(OR(F987,G987,H987,I987,J987,K987,L987,M987,N987,O987,P987,Q987,R987))</f>
        <v>0</v>
      </c>
      <c r="U987" t="b">
        <f>OR(Table1[[#This Row],[Inflammation]],Table1[[#This Row],[Immune]])</f>
        <v>0</v>
      </c>
      <c r="V987" t="str">
        <f>IF(OR(Table1[[#This Row],[Rodents]],Table1[[#This Row],[Human]],Table1[[#This Row],[Pig]]),OR(ISNUMBER(FIND("intratrach",C987)),ISNUMBER(FIND("nasal ",C987)),ISNUMBER(FIND("instill",C987))),"NA")</f>
        <v>NA</v>
      </c>
      <c r="W987" t="str">
        <f>IF(OR(Table1[[#This Row],[Rodents]],Table1[[#This Row],[Human]],Table1[[#This Row],[Pig]]),OR(ISNUMBER(FIND("dermal",C987)),ISNUMBER(FIND("skin ",C987))),"NA")</f>
        <v>NA</v>
      </c>
      <c r="X987" t="str">
        <f>IF(OR(Table1[[#This Row],[Rodents]],Table1[[#This Row],[Human]],Table1[[#This Row],[Pig]]),OR(ISNUMBER(FIND("injected",C987)),ISNUMBER(FIND("periton",C987)),ISNUMBER(FIND("intrascrot",C987))),"NA")</f>
        <v>NA</v>
      </c>
      <c r="Y987" t="str">
        <f>IF(OR(Table1[[#This Row],[Rodents]],Table1[[#This Row],[Human]],Table1[[#This Row],[Pig]]),NOT(OR(Table1[[#This Row],[Inhaled/Intratracheal/intranasal]],Table1[[#This Row],[Dermal]],Table1[[#This Row],[Injected]])),"NA")</f>
        <v>NA</v>
      </c>
      <c r="AA987" t="b">
        <f>OR(ISNUMBER(FIND("fish ",C987)),ISNUMBER(FIND("Fish ",C987)),ISNUMBER(FIND("aquatic",C987)),ISNUMBER(FIND("daphnids",C987)),ISNUMBER(FIND("Carcinus maenas",C987)),ISNUMBER(FIND("Daphnia",C987)),ISNUMBER(FIND("Ruditapes philippinarum",C987)),ISNUMBER(FIND("daphnia",C987)),ISNUMBER(FIND("marine",C987)),ISNUMBER(FIND("mussel",C987)),ISNUMBER(FIND("algae",C987)),ISNUMBER(FIND("Donax faba",C987)),ISNUMBER(FIND("estuarine",C987)),ISNUMBER(FIND("snail",C987)),ISNUMBER(FIND("Prorocentrum donghaiense",C987)) )</f>
        <v>0</v>
      </c>
      <c r="AB987" t="b">
        <f>OR(ISNUMBER(FIND(" rat ",C987)),ISNUMBER(FIND(" rats ",C987)),ISNUMBER(FIND(" Rats ",C987)),ISNUMBER(FIND(" Rat ",C987)),ISNUMBER(FIND(" rat.",C987)),ISNUMBER(FIND(" rats.",C987)),ISNUMBER(FIND("mouse",C987)),ISNUMBER(FIND("mice",C987)), ISNUMBER(FIND(" Mice",C987)))</f>
        <v>0</v>
      </c>
      <c r="AC987" t="b">
        <f>OR(ISNUMBER(FIND(" cell ",C987)),ISNUMBER(FIND("fibroblast",C987)),ISNUMBER(FIND("macrophage",C987)),ISNUMBER(FIND("epithelial",C987)),ISNUMBER(FIND("endothelial",C987)),ISNUMBER(FIND("neuron",C987)),ISNUMBER(FIND(" cells ",C987)),ISNUMBER(FIND("RBC",C987)),ISNUMBER(FIND("mitochond",C987)),ISNUMBER(FIND("adipocyte",C987)),ISNUMBER(FIND("osteo",C987)),ISNUMBER(FIND("keratin",C987)),ISNUMBER(FIND(" cell's ",C987)),ISNUMBER(FIND("eukary",C987)),ISNUMBER(FIND("sperm",C987)))</f>
        <v>1</v>
      </c>
      <c r="AD987" t="b">
        <f>OR(ISNUMBER(FIND("human",B987)),ISNUMBER(FIND("workers",B987)),ISNUMBER(FIND("workforces",B987)),ISNUMBER(FIND("occupational",B987)),ISNUMBER(FIND("Case report",B987)),ISNUMBER(FIND("Workplaces",B987)),ISNUMBER(FIND("worker",B987)))</f>
        <v>0</v>
      </c>
      <c r="AE987" t="b">
        <f>OR(ISNUMBER(FIND(" plant ",C987)),ISNUMBER(FIND("Plant ",C987)),ISNUMBER(FIND("tomato",C987)),ISNUMBER(FIND("plants",C987)),ISNUMBER(FIND("Plants",C987)),ISNUMBER(FIND("algae",C987)),ISNUMBER(FIND("lettuce",C987)),ISNUMBER(FIND("green gram sprouts ",C987)),ISNUMBER(FIND("Cucurbita pepo",C987)),ISNUMBER(FIND("bean ",C987)),ISNUMBER(FIND("chloroplast",C987)),ISNUMBER(FIND("chlorophyll",C987)),ISNUMBER(FIND("seedling",C987)),ISNUMBER(FIND("canola",C987)),ISNUMBER(FIND("shoot",C987)),ISNUMBER(FIND("photosynthes",C987)),ISNUMBER(FIND(" leaves ",C987)),,ISNUMBER(FIND("agriculture",C987)),ISNUMBER(FIND(" crops ",C987)))</f>
        <v>0</v>
      </c>
      <c r="AF987" t="b">
        <f>OR(ISNUMBER(FIND("bacteria",C987)),ISNUMBER(FIND("Bacteria",C987)),ISNUMBER(FIND("Bacterium",C987)),ISNUMBER(FIND("bacterium",C987)),ISNUMBER(FIND(" coli ",C987)))</f>
        <v>0</v>
      </c>
      <c r="AG987" t="b">
        <f>OR(ISNUMBER(FIND("fungi",C987)),ISNUMBER(FIND("Fungi",C987)),ISNUMBER(FIND("fungus",C987)),ISNUMBER(FIND("Fungus",C987)),ISNUMBER(FIND("mushroom",C987)),ISNUMBER(FIND("Mushroom",C987)),ISNUMBER(FIND(" mold ",C987)))</f>
        <v>0</v>
      </c>
      <c r="AH987" t="b">
        <f>OR(ISNUMBER(FIND("Pig ",C987)),ISNUMBER(FIND("pig ",C987)),ISNUMBER(FIND("Pigs ",C987)),ISNUMBER(FIND("pigs ",C987)))</f>
        <v>0</v>
      </c>
      <c r="AI987" t="b">
        <f>OR(ISNUMBER(FIND(" C. elegans",C987)),ISNUMBER(FIND("Caenorhabditis elegans",C987)),ISNUMBER(FIND("earthworms",C987)),ISNUMBER(FIND(" Ficopomatus enigmaticus",C987)),ISNUMBER(FIND("larva",C987)),ISNUMBER(FIND("Lumbriculus variegatus",C987)),ISNUMBER(FIND("nematode",C987)))</f>
        <v>0</v>
      </c>
      <c r="AJ987" t="b">
        <f>NOT(OR(AA987,AB987,AC987,AD987,AE987,AF987,AG987,AH987,AI987))</f>
        <v>0</v>
      </c>
      <c r="AL987" t="b">
        <f>OR(AA987,AB987,AD987,AE987,AF987,AG987,AH987,AI987)</f>
        <v>0</v>
      </c>
      <c r="AM987" t="b">
        <f>IF(Table1[[#This Row],[In vivo?]],IF(Table1[[#This Row],[Cell]],FALSE,TRUE),FALSE)</f>
        <v>0</v>
      </c>
      <c r="AN987" t="b">
        <f>AND(AC987,AL987)</f>
        <v>0</v>
      </c>
      <c r="AO987" t="b">
        <f>IF(Table1[[#This Row],[Cell]],IF(Table1[[#This Row],[In vivo?]],FALSE,TRUE),FALSE)</f>
        <v>1</v>
      </c>
      <c r="AP987" t="b">
        <f>NOT(OR(Table1[[#This Row],[In vivo?]],Table1[[#This Row],[Only in Cell]]))</f>
        <v>0</v>
      </c>
      <c r="AQ987" t="str">
        <f>IF(OR(Table1[[#This Row],[Rodents]],Table1[[#This Row],[Human]],Table1[[#This Row],[Pig]]),OR(ISNUMBER(FIND("pulmonary",C987)),ISNUMBER(FIND("lung",C987))),"NA")</f>
        <v>NA</v>
      </c>
      <c r="AR987" t="str">
        <f>IF(OR(Table1[[#This Row],[Rodents]],Table1[[#This Row],[Human]],Table1[[#This Row],[Pig]]),OR(ISNUMBER(FIND("skin",C987)),ISNUMBER(FIND("dermal",C987))),"NA")</f>
        <v>NA</v>
      </c>
      <c r="AS987" t="str">
        <f>IF(OR(Table1[[#This Row],[Rodents]],Table1[[#This Row],[Human]],Table1[[#This Row],[Pig]]),OR(ISNUMBER(FIND("liver",C987)),ISNUMBER(FIND("hepat",C987))),"NA")</f>
        <v>NA</v>
      </c>
      <c r="AT987" t="str">
        <f>IF(OR(Table1[[#This Row],[Rodents]],Table1[[#This Row],[Human]],Table1[[#This Row],[Pig]]),OR(ISNUMBER(FIND("kidney",C987)),ISNUMBER(FIND("neph",C987))),"NA")</f>
        <v>NA</v>
      </c>
      <c r="AU987" t="str">
        <f>IF(OR(Table1[[#This Row],[Rodents]],Table1[[#This Row],[Human]],Table1[[#This Row],[Pig]]),OR(ISNUMBER(FIND("brain",C987)),ISNUMBER(FIND("neur",C987)),ISNUMBER(FIND("nerv",C987))),"NA")</f>
        <v>NA</v>
      </c>
      <c r="AV987" t="str">
        <f>IF(OR(Table1[[#This Row],[Rodents]],Table1[[#This Row],[Human]],Table1[[#This Row],[Pig]]),OR(ISNUMBER(FIND("heart",C987)),ISNUMBER(FIND("cardi",C987))),"NA")</f>
        <v>NA</v>
      </c>
      <c r="AW987" t="str">
        <f>IF(OR(Table1[[#This Row],[Rodents]],Table1[[#This Row],[Human]],Table1[[#This Row],[Pig]]),OR(ISNUMBER(FIND("gastro",C987)),ISNUMBER(FIND("intesti",C987)),ISNUMBER(FIND("stomach",C987))),"NA")</f>
        <v>NA</v>
      </c>
      <c r="AX987" t="str">
        <f>IF(OR(Table1[[#This Row],[Rodents]],Table1[[#This Row],[Human]],Table1[[#This Row],[Pig]]),NOT(OR(AQ987,AR987,AS987,AT987,AU987,AV987,AW987)),"NA")</f>
        <v>NA</v>
      </c>
      <c r="AY987" t="b">
        <f>OR(ISNUMBER(FIND("SWCNT",C987)),ISNUMBER(FIND("SWNT",C987)),ISNUMBER(FIND("single-wall",C987)),ISNUMBER(FIND("single wall",C987)),ISNUMBER(FIND("Single wall",C987)),ISNUMBER(FIND("Single-wall",C987)),ISNUMBER(FIND("SWCNT",B987)),ISNUMBER(FIND("SWNT",B987)),ISNUMBER(FIND("single-wall",B987)),ISNUMBER(FIND("single wall",B987)),ISNUMBER(FIND("Single-wall",B987)),ISNUMBER(FIND("Single wall",B987)))</f>
        <v>0</v>
      </c>
      <c r="AZ987" t="b">
        <f>OR(ISNUMBER(FIND("MWCNT",C987)),ISNUMBER(FIND("MWNT",C987)),ISNUMBER(FIND("multi-wall",C987)),ISNUMBER(FIND("multi wall",C987)),ISNUMBER(FIND("multiwall",C987)),ISNUMBER(FIND("Multi-wall",C987)),ISNUMBER(FIND("Multi wall",C987)),ISNUMBER(FIND("Multiwall",C987)),ISNUMBER(FIND("MWCNT",B987)),ISNUMBER(FIND("MWNT",B987)),ISNUMBER(FIND("multi-wall",B987)),ISNUMBER(FIND("multi wall",B987)),ISNUMBER(FIND("multiwall",B987)),ISNUMBER(FIND("Multi-wall",B987)),ISNUMBER(FIND("Multi wall",B987)),ISNUMBER(FIND("Multiwall",B987)),ISNUMBER(FIND("Double-wall",B987)),ISNUMBER(FIND("Double wall",B987)),ISNUMBER(FIND("Doublewall",B987)),ISNUMBER(FIND("double-wall",B987)),ISNUMBER(FIND("double wall",B987)),ISNUMBER(FIND("doublewall",B987)))</f>
        <v>1</v>
      </c>
      <c r="BA987" t="b">
        <f>AND(Table1[[#This Row],[SWCNT]],Table1[[#This Row],[MWCNT]])</f>
        <v>0</v>
      </c>
      <c r="BB987" t="b">
        <f>IF(Table1[[#This Row],[SWCNT]]=TRUE,FALSE,IF(Table1[[#This Row],[MWCNT]]=TRUE,FALSE,TRUE))</f>
        <v>0</v>
      </c>
      <c r="BC987" s="18"/>
    </row>
    <row r="988" spans="1:55" ht="166.5">
      <c r="A988" t="s">
        <v>3520</v>
      </c>
      <c r="B988" s="2" t="s">
        <v>3523</v>
      </c>
      <c r="C988" s="16" t="s">
        <v>3526</v>
      </c>
      <c r="D988" s="17" t="s">
        <v>1240</v>
      </c>
      <c r="E988" s="2">
        <v>2014</v>
      </c>
      <c r="F988" t="b">
        <f>OR(ISNUMBER(FIND("cytotoxic",C988)),ISNUMBER(FIND("Cytotoxic",C988)),ISNUMBER(FIND("cellular toxicity",C988)),ISNUMBER(FIND("cell death",C988)),ISNUMBER(FIND("viable",C988)),ISNUMBER(FIND("phytotoxic",C988)),ISNUMBER(FIND("acute toxicity",C988)),ISNUMBER(FIND("MTT",C988)),ISNUMBER(FIND("survival",C988)),ISNUMBER(FIND("prolifer",C988)),ISNUMBER(FIND("apoptosis",C988)),ISNUMBER(FIND("neurotoxic",C988)),ISNUMBER(FIND("  lysis ",C988)),ISNUMBER(FIND("necrosis",C988)),ISNUMBER(FIND("cellular death",C988))*3,ISNUMBER(FIND("LDH",C988)),ISNUMBER(FIND("Acute toxicity",C988)))</f>
        <v>0</v>
      </c>
      <c r="G988" t="b">
        <f>OR(ISNUMBER(FIND("genotoxic",C988)),ISNUMBER(FIND("genotoxicity",C988)),ISNUMBER(FIND("DNA damage",C988)),ISNUMBER(FIND("DNA",C988)),ISNUMBER(FIND("RNA",C988)),ISNUMBER(FIND("mesothelioma",C988)),ISNUMBER(FIND("carcino",C988)),ISNUMBER(FIND("mutagen",C988)),ISNUMBER(FIND("genetic",C988)))</f>
        <v>1</v>
      </c>
      <c r="H988" t="b">
        <f>OR(ISNUMBER(FIND("inflammatory",C988)),ISNUMBER(FIND("inflamm",C988)))</f>
        <v>0</v>
      </c>
      <c r="I988" t="b">
        <f>OR(ISNUMBER(FIND("immune",C988)),ISNUMBER(FIND("immunological",C988)),ISNUMBER(FIND("interleuk",C988)),ISNUMBER(FIND("platelet activation",C988)),ISNUMBER(FIND("monocyte",C988)),ISNUMBER(FIND("leukocyte",C988)),ISNUMBER(FIND("cytokine",C988)),ISNUMBER(FIND("CD4",C988)),ISNUMBER(FIND("CD8",C988)),ISNUMBER(FIND("T-cell",C988)))</f>
        <v>0</v>
      </c>
      <c r="J988" t="b">
        <f>OR(ISNUMBER(FIND("reactive oxygen",C988)),ISNUMBER(FIND("ROS",C988)),ISNUMBER(FIND("free radical",C988)),ISNUMBER(FIND("oxidative stress",C988)),ISNUMBER(FIND("peroxid",C988)),ISNUMBER(FIND("oxidative",C988)),ISNUMBER(FIND("antioxid",C988)))</f>
        <v>0</v>
      </c>
      <c r="K988" t="b">
        <f>OR(ISNUMBER(FIND("autophag",C988)))</f>
        <v>0</v>
      </c>
      <c r="L988" t="b">
        <f>OR(ISNUMBER(FIND("morpholog",C988)))</f>
        <v>0</v>
      </c>
      <c r="M988" t="b">
        <f>OR(ISNUMBER(FIND("fibrosis",C988)),ISNUMBER(FIND("Fibrosis",C988)),ISNUMBER(FIND("fibrot",C988)))</f>
        <v>0</v>
      </c>
      <c r="N988" t="b">
        <f>OR(ISNUMBER(FIND("offspring",C988)),ISNUMBER(FIND("Parental",C988)),ISNUMBER(FIND("parental",C988)),ISNUMBER(FIND("germline",C988)),ISNUMBER(FIND("reproduc",C988)),ISNUMBER(FIND("embryo",C988)))</f>
        <v>0</v>
      </c>
      <c r="O988" t="b">
        <f>OR(ISNUMBER(FIND("metabol",C988)),ISNUMBER(FIND("Metabol",C988)),ISNUMBER(FIND("digest",C988)),ISNUMBER(FIND("mitochon",C988)))</f>
        <v>0</v>
      </c>
      <c r="P988" t="b">
        <f>OR(ISNUMBER(FIND("ecotox",C988)),ISNUMBER(FIND("Ecotox",B988)),ISNUMBER(FIND("ecotox",B988)),ISNUMBER(FIND("Ecotox",C988)))</f>
        <v>0</v>
      </c>
      <c r="Q988" t="b">
        <f>OR(ISNUMBER(FIND("Bioaccum",C988)),ISNUMBER(FIND("bioaccum",C988)),ISNUMBER(FIND("accum",C988)))</f>
        <v>0</v>
      </c>
      <c r="R988" t="b">
        <f>OR(ISNUMBER(FIND("Occupation",C988)),ISNUMBER(FIND("occupation",C988)),ISNUMBER(FIND("worker",C988)),ISNUMBER(FIND("workforce",C988)))</f>
        <v>0</v>
      </c>
      <c r="S988" t="b">
        <f>NOT(OR(F988,G988,H988,I988,J988,K988,L988,M988,N988,O988,P988,Q988,R988))</f>
        <v>0</v>
      </c>
      <c r="U988" t="b">
        <f>OR(Table1[[#This Row],[Inflammation]],Table1[[#This Row],[Immune]])</f>
        <v>0</v>
      </c>
      <c r="V988" t="str">
        <f>IF(OR(Table1[[#This Row],[Rodents]],Table1[[#This Row],[Human]],Table1[[#This Row],[Pig]]),OR(ISNUMBER(FIND("intratrach",C988)),ISNUMBER(FIND("nasal ",C988)),ISNUMBER(FIND("instill",C988))),"NA")</f>
        <v>NA</v>
      </c>
      <c r="W988" t="str">
        <f>IF(OR(Table1[[#This Row],[Rodents]],Table1[[#This Row],[Human]],Table1[[#This Row],[Pig]]),OR(ISNUMBER(FIND("dermal",C988)),ISNUMBER(FIND("skin ",C988))),"NA")</f>
        <v>NA</v>
      </c>
      <c r="X988" t="str">
        <f>IF(OR(Table1[[#This Row],[Rodents]],Table1[[#This Row],[Human]],Table1[[#This Row],[Pig]]),OR(ISNUMBER(FIND("injected",C988)),ISNUMBER(FIND("periton",C988)),ISNUMBER(FIND("intrascrot",C988))),"NA")</f>
        <v>NA</v>
      </c>
      <c r="Y988" t="str">
        <f>IF(OR(Table1[[#This Row],[Rodents]],Table1[[#This Row],[Human]],Table1[[#This Row],[Pig]]),NOT(OR(Table1[[#This Row],[Inhaled/Intratracheal/intranasal]],Table1[[#This Row],[Dermal]],Table1[[#This Row],[Injected]])),"NA")</f>
        <v>NA</v>
      </c>
      <c r="AA988" t="b">
        <f>OR(ISNUMBER(FIND("fish ",C988)),ISNUMBER(FIND("Fish ",C988)),ISNUMBER(FIND("aquatic",C988)),ISNUMBER(FIND("daphnids",C988)),ISNUMBER(FIND("Carcinus maenas",C988)),ISNUMBER(FIND("Daphnia",C988)),ISNUMBER(FIND("Ruditapes philippinarum",C988)),ISNUMBER(FIND("daphnia",C988)),ISNUMBER(FIND("marine",C988)),ISNUMBER(FIND("mussel",C988)),ISNUMBER(FIND("algae",C988)),ISNUMBER(FIND("Donax faba",C988)),ISNUMBER(FIND("estuarine",C988)),ISNUMBER(FIND("snail",C988)),ISNUMBER(FIND("Prorocentrum donghaiense",C988)) )</f>
        <v>0</v>
      </c>
      <c r="AB988" t="b">
        <f>OR(ISNUMBER(FIND(" rat ",C988)),ISNUMBER(FIND(" rats ",C988)),ISNUMBER(FIND(" Rats ",C988)),ISNUMBER(FIND(" Rat ",C988)),ISNUMBER(FIND(" rat.",C988)),ISNUMBER(FIND(" rats.",C988)),ISNUMBER(FIND("mouse",C988)),ISNUMBER(FIND("mice",C988)), ISNUMBER(FIND(" Mice",C988)))</f>
        <v>0</v>
      </c>
      <c r="AC988" t="b">
        <f>OR(ISNUMBER(FIND(" cell ",C988)),ISNUMBER(FIND("fibroblast",C988)),ISNUMBER(FIND("macrophage",C988)),ISNUMBER(FIND("epithelial",C988)),ISNUMBER(FIND("endothelial",C988)),ISNUMBER(FIND("neuron",C988)),ISNUMBER(FIND(" cells ",C988)),ISNUMBER(FIND("RBC",C988)),ISNUMBER(FIND("mitochond",C988)),ISNUMBER(FIND("adipocyte",C988)),ISNUMBER(FIND("osteo",C988)),ISNUMBER(FIND("keratin",C988)),ISNUMBER(FIND(" cell's ",C988)),ISNUMBER(FIND("eukary",C988)),ISNUMBER(FIND("sperm",C988)))</f>
        <v>0</v>
      </c>
      <c r="AD988" t="b">
        <f>OR(ISNUMBER(FIND("human",B988)),ISNUMBER(FIND("workers",B988)),ISNUMBER(FIND("workforces",B988)),ISNUMBER(FIND("occupational",B988)),ISNUMBER(FIND("Case report",B988)),ISNUMBER(FIND("Workplaces",B988)),ISNUMBER(FIND("worker",B988)))</f>
        <v>0</v>
      </c>
      <c r="AE988" t="b">
        <f>OR(ISNUMBER(FIND(" plant ",C988)),ISNUMBER(FIND("Plant ",C988)),ISNUMBER(FIND("tomato",C988)),ISNUMBER(FIND("plants",C988)),ISNUMBER(FIND("Plants",C988)),ISNUMBER(FIND("algae",C988)),ISNUMBER(FIND("lettuce",C988)),ISNUMBER(FIND("green gram sprouts ",C988)),ISNUMBER(FIND("Cucurbita pepo",C988)),ISNUMBER(FIND("bean ",C988)),ISNUMBER(FIND("chloroplast",C988)),ISNUMBER(FIND("chlorophyll",C988)),ISNUMBER(FIND("seedling",C988)),ISNUMBER(FIND("canola",C988)),ISNUMBER(FIND("shoot",C988)),ISNUMBER(FIND("photosynthes",C988)),ISNUMBER(FIND(" leaves ",C988)),,ISNUMBER(FIND("agriculture",C988)),ISNUMBER(FIND(" crops ",C988)))</f>
        <v>0</v>
      </c>
      <c r="AF988" t="b">
        <f>OR(ISNUMBER(FIND("bacteria",C988)),ISNUMBER(FIND("Bacteria",C988)),ISNUMBER(FIND("Bacterium",C988)),ISNUMBER(FIND("bacterium",C988)),ISNUMBER(FIND(" coli ",C988)))</f>
        <v>0</v>
      </c>
      <c r="AG988" t="b">
        <f>OR(ISNUMBER(FIND("fungi",C988)),ISNUMBER(FIND("Fungi",C988)),ISNUMBER(FIND("fungus",C988)),ISNUMBER(FIND("Fungus",C988)),ISNUMBER(FIND("mushroom",C988)),ISNUMBER(FIND("Mushroom",C988)),ISNUMBER(FIND(" mold ",C988)))</f>
        <v>0</v>
      </c>
      <c r="AH988" t="b">
        <f>OR(ISNUMBER(FIND("Pig ",C988)),ISNUMBER(FIND("pig ",C988)),ISNUMBER(FIND("Pigs ",C988)),ISNUMBER(FIND("pigs ",C988)))</f>
        <v>0</v>
      </c>
      <c r="AI988" t="b">
        <f>OR(ISNUMBER(FIND(" C. elegans",C988)),ISNUMBER(FIND("Caenorhabditis elegans",C988)),ISNUMBER(FIND("earthworms",C988)),ISNUMBER(FIND(" Ficopomatus enigmaticus",C988)),ISNUMBER(FIND("larva",C988)),ISNUMBER(FIND("Lumbriculus variegatus",C988)),ISNUMBER(FIND("nematode",C988)))</f>
        <v>1</v>
      </c>
      <c r="AJ988" t="b">
        <f>NOT(OR(AA988,AB988,AC988,AD988,AE988,AF988,AG988,AH988,AI988))</f>
        <v>0</v>
      </c>
      <c r="AL988" t="b">
        <f>OR(AA988,AB988,AD988,AE988,AF988,AG988,AH988,AI988)</f>
        <v>1</v>
      </c>
      <c r="AM988" t="b">
        <f>IF(Table1[[#This Row],[In vivo?]],IF(Table1[[#This Row],[Cell]],FALSE,TRUE),FALSE)</f>
        <v>1</v>
      </c>
      <c r="AN988" t="b">
        <f>AND(AC988,AL988)</f>
        <v>0</v>
      </c>
      <c r="AO988" t="b">
        <f>IF(Table1[[#This Row],[Cell]],IF(Table1[[#This Row],[In vivo?]],FALSE,TRUE),FALSE)</f>
        <v>0</v>
      </c>
      <c r="AP988" t="b">
        <f>NOT(OR(Table1[[#This Row],[In vivo?]],Table1[[#This Row],[Only in Cell]]))</f>
        <v>0</v>
      </c>
      <c r="AQ988" t="str">
        <f>IF(OR(Table1[[#This Row],[Rodents]],Table1[[#This Row],[Human]],Table1[[#This Row],[Pig]]),OR(ISNUMBER(FIND("pulmonary",C988)),ISNUMBER(FIND("lung",C988))),"NA")</f>
        <v>NA</v>
      </c>
      <c r="AR988" t="str">
        <f>IF(OR(Table1[[#This Row],[Rodents]],Table1[[#This Row],[Human]],Table1[[#This Row],[Pig]]),OR(ISNUMBER(FIND("skin",C988)),ISNUMBER(FIND("dermal",C988))),"NA")</f>
        <v>NA</v>
      </c>
      <c r="AS988" t="str">
        <f>IF(OR(Table1[[#This Row],[Rodents]],Table1[[#This Row],[Human]],Table1[[#This Row],[Pig]]),OR(ISNUMBER(FIND("liver",C988)),ISNUMBER(FIND("hepat",C988))),"NA")</f>
        <v>NA</v>
      </c>
      <c r="AT988" t="str">
        <f>IF(OR(Table1[[#This Row],[Rodents]],Table1[[#This Row],[Human]],Table1[[#This Row],[Pig]]),OR(ISNUMBER(FIND("kidney",C988)),ISNUMBER(FIND("neph",C988))),"NA")</f>
        <v>NA</v>
      </c>
      <c r="AU988" t="str">
        <f>IF(OR(Table1[[#This Row],[Rodents]],Table1[[#This Row],[Human]],Table1[[#This Row],[Pig]]),OR(ISNUMBER(FIND("brain",C988)),ISNUMBER(FIND("neur",C988)),ISNUMBER(FIND("nerv",C988))),"NA")</f>
        <v>NA</v>
      </c>
      <c r="AV988" t="str">
        <f>IF(OR(Table1[[#This Row],[Rodents]],Table1[[#This Row],[Human]],Table1[[#This Row],[Pig]]),OR(ISNUMBER(FIND("heart",C988)),ISNUMBER(FIND("cardi",C988))),"NA")</f>
        <v>NA</v>
      </c>
      <c r="AW988" t="str">
        <f>IF(OR(Table1[[#This Row],[Rodents]],Table1[[#This Row],[Human]],Table1[[#This Row],[Pig]]),OR(ISNUMBER(FIND("gastro",C988)),ISNUMBER(FIND("intesti",C988)),ISNUMBER(FIND("stomach",C988))),"NA")</f>
        <v>NA</v>
      </c>
      <c r="AX988" t="str">
        <f>IF(OR(Table1[[#This Row],[Rodents]],Table1[[#This Row],[Human]],Table1[[#This Row],[Pig]]),NOT(OR(AQ988,AR988,AS988,AT988,AU988,AV988,AW988)),"NA")</f>
        <v>NA</v>
      </c>
      <c r="AY988" t="b">
        <f>OR(ISNUMBER(FIND("SWCNT",C988)),ISNUMBER(FIND("SWNT",C988)),ISNUMBER(FIND("single-wall",C988)),ISNUMBER(FIND("single wall",C988)),ISNUMBER(FIND("Single wall",C988)),ISNUMBER(FIND("Single-wall",C988)),ISNUMBER(FIND("SWCNT",B988)),ISNUMBER(FIND("SWNT",B988)),ISNUMBER(FIND("single-wall",B988)),ISNUMBER(FIND("single wall",B988)),ISNUMBER(FIND("Single-wall",B988)),ISNUMBER(FIND("Single wall",B988)))</f>
        <v>0</v>
      </c>
      <c r="AZ988" t="b">
        <f>OR(ISNUMBER(FIND("MWCNT",C988)),ISNUMBER(FIND("MWNT",C988)),ISNUMBER(FIND("multi-wall",C988)),ISNUMBER(FIND("multi wall",C988)),ISNUMBER(FIND("multiwall",C988)),ISNUMBER(FIND("Multi-wall",C988)),ISNUMBER(FIND("Multi wall",C988)),ISNUMBER(FIND("Multiwall",C988)),ISNUMBER(FIND("MWCNT",B988)),ISNUMBER(FIND("MWNT",B988)),ISNUMBER(FIND("multi-wall",B988)),ISNUMBER(FIND("multi wall",B988)),ISNUMBER(FIND("multiwall",B988)),ISNUMBER(FIND("Multi-wall",B988)),ISNUMBER(FIND("Multi wall",B988)),ISNUMBER(FIND("Multiwall",B988)),ISNUMBER(FIND("Double-wall",B988)),ISNUMBER(FIND("Double wall",B988)),ISNUMBER(FIND("Doublewall",B988)),ISNUMBER(FIND("double-wall",B988)),ISNUMBER(FIND("double wall",B988)),ISNUMBER(FIND("doublewall",B988)))</f>
        <v>1</v>
      </c>
      <c r="BA988" t="b">
        <f>AND(Table1[[#This Row],[SWCNT]],Table1[[#This Row],[MWCNT]])</f>
        <v>0</v>
      </c>
      <c r="BB988" t="b">
        <f>IF(Table1[[#This Row],[SWCNT]]=TRUE,FALSE,IF(Table1[[#This Row],[MWCNT]]=TRUE,FALSE,TRUE))</f>
        <v>0</v>
      </c>
      <c r="BC988" s="18"/>
    </row>
    <row r="989" spans="1:55" ht="185">
      <c r="A989" t="s">
        <v>3669</v>
      </c>
      <c r="B989" s="2" t="s">
        <v>3670</v>
      </c>
      <c r="C989" s="16" t="s">
        <v>3671</v>
      </c>
      <c r="D989" s="17" t="s">
        <v>2342</v>
      </c>
      <c r="E989" s="2">
        <v>2014</v>
      </c>
      <c r="F989" t="b">
        <f>OR(ISNUMBER(FIND("cytotoxic",C989)),ISNUMBER(FIND("Cytotoxic",C989)),ISNUMBER(FIND("cellular toxicity",C989)),ISNUMBER(FIND("cell death",C989)),ISNUMBER(FIND("viable",C989)),ISNUMBER(FIND("phytotoxic",C989)),ISNUMBER(FIND("acute toxicity",C989)),ISNUMBER(FIND("MTT",C989)),ISNUMBER(FIND("survival",C989)),ISNUMBER(FIND("prolifer",C989)),ISNUMBER(FIND("apoptosis",C989)),ISNUMBER(FIND("neurotoxic",C989)),ISNUMBER(FIND("  lysis ",C989)),ISNUMBER(FIND("necrosis",C989)),ISNUMBER(FIND("cellular death",C989))*3,ISNUMBER(FIND("LDH",C989)),ISNUMBER(FIND("Acute toxicity",C989)))</f>
        <v>0</v>
      </c>
      <c r="G989" t="b">
        <f>OR(ISNUMBER(FIND("genotoxic",C989)),ISNUMBER(FIND("genotoxicity",C989)),ISNUMBER(FIND("DNA damage",C989)),ISNUMBER(FIND("DNA",C989)),ISNUMBER(FIND("RNA",C989)),ISNUMBER(FIND("mesothelioma",C989)),ISNUMBER(FIND("carcino",C989)),ISNUMBER(FIND("mutagen",C989)),ISNUMBER(FIND("genetic",C989)))</f>
        <v>0</v>
      </c>
      <c r="H989" t="b">
        <f>OR(ISNUMBER(FIND("inflammatory",C989)),ISNUMBER(FIND("inflamm",C989)))</f>
        <v>0</v>
      </c>
      <c r="I989" t="b">
        <f>OR(ISNUMBER(FIND("immune",C989)),ISNUMBER(FIND("immunological",C989)),ISNUMBER(FIND("interleuk",C989)),ISNUMBER(FIND("platelet activation",C989)),ISNUMBER(FIND("monocyte",C989)),ISNUMBER(FIND("leukocyte",C989)),ISNUMBER(FIND("cytokine",C989)),ISNUMBER(FIND("CD4",C989)),ISNUMBER(FIND("CD8",C989)),ISNUMBER(FIND("T-cell",C989)))</f>
        <v>0</v>
      </c>
      <c r="J989" t="b">
        <f>OR(ISNUMBER(FIND("reactive oxygen",C989)),ISNUMBER(FIND("ROS",C989)),ISNUMBER(FIND("free radical",C989)),ISNUMBER(FIND("oxidative stress",C989)),ISNUMBER(FIND("peroxid",C989)),ISNUMBER(FIND("oxidative",C989)),ISNUMBER(FIND("antioxid",C989)))</f>
        <v>0</v>
      </c>
      <c r="K989" t="b">
        <f>OR(ISNUMBER(FIND("autophag",C989)))</f>
        <v>0</v>
      </c>
      <c r="L989" t="b">
        <f>OR(ISNUMBER(FIND("morpholog",C989)))</f>
        <v>0</v>
      </c>
      <c r="M989" t="b">
        <f>OR(ISNUMBER(FIND("fibrosis",C989)),ISNUMBER(FIND("Fibrosis",C989)),ISNUMBER(FIND("fibrot",C989)))</f>
        <v>0</v>
      </c>
      <c r="N989" t="b">
        <f>OR(ISNUMBER(FIND("offspring",C989)),ISNUMBER(FIND("Parental",C989)),ISNUMBER(FIND("parental",C989)),ISNUMBER(FIND("germline",C989)),ISNUMBER(FIND("reproduc",C989)),ISNUMBER(FIND("embryo",C989)))</f>
        <v>0</v>
      </c>
      <c r="O989" t="b">
        <f>OR(ISNUMBER(FIND("metabol",C989)),ISNUMBER(FIND("Metabol",C989)),ISNUMBER(FIND("digest",C989)),ISNUMBER(FIND("mitochon",C989)))</f>
        <v>0</v>
      </c>
      <c r="P989" t="b">
        <f>OR(ISNUMBER(FIND("ecotox",C989)),ISNUMBER(FIND("Ecotox",B989)),ISNUMBER(FIND("ecotox",B989)),ISNUMBER(FIND("Ecotox",C989)))</f>
        <v>0</v>
      </c>
      <c r="Q989" t="b">
        <f>OR(ISNUMBER(FIND("Bioaccum",C989)),ISNUMBER(FIND("bioaccum",C989)),ISNUMBER(FIND("accum",C989)))</f>
        <v>1</v>
      </c>
      <c r="R989" t="b">
        <f>OR(ISNUMBER(FIND("Occupation",C989)),ISNUMBER(FIND("occupation",C989)),ISNUMBER(FIND("worker",C989)),ISNUMBER(FIND("workforce",C989)))</f>
        <v>0</v>
      </c>
      <c r="S989" t="b">
        <f>NOT(OR(F989,G989,H989,I989,J989,K989,L989,M989,N989,O989,P989,Q989,R989))</f>
        <v>0</v>
      </c>
      <c r="U989" t="b">
        <f>OR(Table1[[#This Row],[Inflammation]],Table1[[#This Row],[Immune]])</f>
        <v>0</v>
      </c>
      <c r="V989" t="b">
        <f>IF(OR(Table1[[#This Row],[Rodents]],Table1[[#This Row],[Human]],Table1[[#This Row],[Pig]]),OR(ISNUMBER(FIND("intratrach",C989)),ISNUMBER(FIND("nasal ",C989)),ISNUMBER(FIND("instill",C989))),"NA")</f>
        <v>0</v>
      </c>
      <c r="W989" t="b">
        <f>IF(OR(Table1[[#This Row],[Rodents]],Table1[[#This Row],[Human]],Table1[[#This Row],[Pig]]),OR(ISNUMBER(FIND("dermal",C989)),ISNUMBER(FIND("skin ",C989))),"NA")</f>
        <v>0</v>
      </c>
      <c r="X989" t="b">
        <f>IF(OR(Table1[[#This Row],[Rodents]],Table1[[#This Row],[Human]],Table1[[#This Row],[Pig]]),OR(ISNUMBER(FIND("injected",C989)),ISNUMBER(FIND("periton",C989)),ISNUMBER(FIND("intrascrot",C989))),"NA")</f>
        <v>0</v>
      </c>
      <c r="Y989" t="b">
        <f>IF(OR(Table1[[#This Row],[Rodents]],Table1[[#This Row],[Human]],Table1[[#This Row],[Pig]]),NOT(OR(Table1[[#This Row],[Inhaled/Intratracheal/intranasal]],Table1[[#This Row],[Dermal]],Table1[[#This Row],[Injected]])),"NA")</f>
        <v>1</v>
      </c>
      <c r="AA989" t="b">
        <f>OR(ISNUMBER(FIND("fish ",C989)),ISNUMBER(FIND("Fish ",C989)),ISNUMBER(FIND("aquatic",C989)),ISNUMBER(FIND("daphnids",C989)),ISNUMBER(FIND("Carcinus maenas",C989)),ISNUMBER(FIND("Daphnia",C989)),ISNUMBER(FIND("Ruditapes philippinarum",C989)),ISNUMBER(FIND("daphnia",C989)),ISNUMBER(FIND("marine",C989)),ISNUMBER(FIND("mussel",C989)),ISNUMBER(FIND("algae",C989)),ISNUMBER(FIND("Donax faba",C989)),ISNUMBER(FIND("estuarine",C989)),ISNUMBER(FIND("snail",C989)),ISNUMBER(FIND("Prorocentrum donghaiense",C989)) )</f>
        <v>0</v>
      </c>
      <c r="AB989" t="b">
        <f>OR(ISNUMBER(FIND(" rat ",C989)),ISNUMBER(FIND(" rats ",C989)),ISNUMBER(FIND(" Rats ",C989)),ISNUMBER(FIND(" Rat ",C989)),ISNUMBER(FIND(" rat.",C989)),ISNUMBER(FIND(" rats.",C989)),ISNUMBER(FIND("mouse",C989)),ISNUMBER(FIND("mice",C989)), ISNUMBER(FIND(" Mice",C989)))</f>
        <v>1</v>
      </c>
      <c r="AC989" t="b">
        <f>OR(ISNUMBER(FIND(" cell ",C989)),ISNUMBER(FIND("fibroblast",C989)),ISNUMBER(FIND("macrophage",C989)),ISNUMBER(FIND("epithelial",C989)),ISNUMBER(FIND("endothelial",C989)),ISNUMBER(FIND("neuron",C989)),ISNUMBER(FIND(" cells ",C989)),ISNUMBER(FIND("RBC",C989)),ISNUMBER(FIND("mitochond",C989)),ISNUMBER(FIND("adipocyte",C989)),ISNUMBER(FIND("osteo",C989)),ISNUMBER(FIND("keratin",C989)),ISNUMBER(FIND(" cell's ",C989)),ISNUMBER(FIND("eukary",C989)),ISNUMBER(FIND("sperm",C989)))</f>
        <v>0</v>
      </c>
      <c r="AD989" t="b">
        <f>OR(ISNUMBER(FIND("human",B989)),ISNUMBER(FIND("workers",B989)),ISNUMBER(FIND("workforces",B989)),ISNUMBER(FIND("occupational",B989)),ISNUMBER(FIND("Case report",B989)),ISNUMBER(FIND("Workplaces",B989)),ISNUMBER(FIND("worker",B989)))</f>
        <v>0</v>
      </c>
      <c r="AE989" t="b">
        <f>OR(ISNUMBER(FIND(" plant ",C989)),ISNUMBER(FIND("Plant ",C989)),ISNUMBER(FIND("tomato",C989)),ISNUMBER(FIND("plants",C989)),ISNUMBER(FIND("Plants",C989)),ISNUMBER(FIND("algae",C989)),ISNUMBER(FIND("lettuce",C989)),ISNUMBER(FIND("green gram sprouts ",C989)),ISNUMBER(FIND("Cucurbita pepo",C989)),ISNUMBER(FIND("bean ",C989)),ISNUMBER(FIND("chloroplast",C989)),ISNUMBER(FIND("chlorophyll",C989)),ISNUMBER(FIND("seedling",C989)),ISNUMBER(FIND("canola",C989)),ISNUMBER(FIND("shoot",C989)),ISNUMBER(FIND("photosynthes",C989)),ISNUMBER(FIND(" leaves ",C989)),,ISNUMBER(FIND("agriculture",C989)),ISNUMBER(FIND(" crops ",C989)))</f>
        <v>0</v>
      </c>
      <c r="AF989" t="b">
        <f>OR(ISNUMBER(FIND("bacteria",C989)),ISNUMBER(FIND("Bacteria",C989)),ISNUMBER(FIND("Bacterium",C989)),ISNUMBER(FIND("bacterium",C989)),ISNUMBER(FIND(" coli ",C989)))</f>
        <v>0</v>
      </c>
      <c r="AG989" t="b">
        <f>OR(ISNUMBER(FIND("fungi",C989)),ISNUMBER(FIND("Fungi",C989)),ISNUMBER(FIND("fungus",C989)),ISNUMBER(FIND("Fungus",C989)),ISNUMBER(FIND("mushroom",C989)),ISNUMBER(FIND("Mushroom",C989)),ISNUMBER(FIND(" mold ",C989)))</f>
        <v>0</v>
      </c>
      <c r="AH989" t="b">
        <f>OR(ISNUMBER(FIND("Pig ",C989)),ISNUMBER(FIND("pig ",C989)),ISNUMBER(FIND("Pigs ",C989)),ISNUMBER(FIND("pigs ",C989)))</f>
        <v>0</v>
      </c>
      <c r="AI989" t="b">
        <f>OR(ISNUMBER(FIND(" C. elegans",C989)),ISNUMBER(FIND("Caenorhabditis elegans",C989)),ISNUMBER(FIND("earthworms",C989)),ISNUMBER(FIND(" Ficopomatus enigmaticus",C989)),ISNUMBER(FIND("larva",C989)),ISNUMBER(FIND("Lumbriculus variegatus",C989)),ISNUMBER(FIND("nematode",C989)))</f>
        <v>0</v>
      </c>
      <c r="AJ989" t="b">
        <f>NOT(OR(AA989,AB989,AC989,AD989,AE989,AF989,AG989,AH989,AI989))</f>
        <v>0</v>
      </c>
      <c r="AL989" t="b">
        <f>OR(AA989,AB989,AD989,AE989,AF989,AG989,AH989,AI989)</f>
        <v>1</v>
      </c>
      <c r="AM989" t="b">
        <f>IF(Table1[[#This Row],[In vivo?]],IF(Table1[[#This Row],[Cell]],FALSE,TRUE),FALSE)</f>
        <v>1</v>
      </c>
      <c r="AN989" t="b">
        <f>AND(AC989,AL989)</f>
        <v>0</v>
      </c>
      <c r="AO989" t="b">
        <f>IF(Table1[[#This Row],[Cell]],IF(Table1[[#This Row],[In vivo?]],FALSE,TRUE),FALSE)</f>
        <v>0</v>
      </c>
      <c r="AP989" t="b">
        <f>NOT(OR(Table1[[#This Row],[In vivo?]],Table1[[#This Row],[Only in Cell]]))</f>
        <v>0</v>
      </c>
      <c r="AQ989" t="b">
        <f>IF(OR(Table1[[#This Row],[Rodents]],Table1[[#This Row],[Human]],Table1[[#This Row],[Pig]]),OR(ISNUMBER(FIND("pulmonary",C989)),ISNUMBER(FIND("lung",C989))),"NA")</f>
        <v>0</v>
      </c>
      <c r="AR989" t="b">
        <f>IF(OR(Table1[[#This Row],[Rodents]],Table1[[#This Row],[Human]],Table1[[#This Row],[Pig]]),OR(ISNUMBER(FIND("skin",C989)),ISNUMBER(FIND("dermal",C989))),"NA")</f>
        <v>0</v>
      </c>
      <c r="AS989" t="b">
        <f>IF(OR(Table1[[#This Row],[Rodents]],Table1[[#This Row],[Human]],Table1[[#This Row],[Pig]]),OR(ISNUMBER(FIND("liver",C989)),ISNUMBER(FIND("hepat",C989))),"NA")</f>
        <v>1</v>
      </c>
      <c r="AT989" t="b">
        <f>IF(OR(Table1[[#This Row],[Rodents]],Table1[[#This Row],[Human]],Table1[[#This Row],[Pig]]),OR(ISNUMBER(FIND("kidney",C989)),ISNUMBER(FIND("neph",C989))),"NA")</f>
        <v>1</v>
      </c>
      <c r="AU989" t="b">
        <f>IF(OR(Table1[[#This Row],[Rodents]],Table1[[#This Row],[Human]],Table1[[#This Row],[Pig]]),OR(ISNUMBER(FIND("brain",C989)),ISNUMBER(FIND("neur",C989)),ISNUMBER(FIND("nerv",C989))),"NA")</f>
        <v>0</v>
      </c>
      <c r="AV989" t="b">
        <f>IF(OR(Table1[[#This Row],[Rodents]],Table1[[#This Row],[Human]],Table1[[#This Row],[Pig]]),OR(ISNUMBER(FIND("heart",C989)),ISNUMBER(FIND("cardi",C989))),"NA")</f>
        <v>0</v>
      </c>
      <c r="AW989" t="b">
        <f>IF(OR(Table1[[#This Row],[Rodents]],Table1[[#This Row],[Human]],Table1[[#This Row],[Pig]]),OR(ISNUMBER(FIND("gastro",C989)),ISNUMBER(FIND("intesti",C989)),ISNUMBER(FIND("stomach",C989))),"NA")</f>
        <v>0</v>
      </c>
      <c r="AX989" t="b">
        <f>IF(OR(Table1[[#This Row],[Rodents]],Table1[[#This Row],[Human]],Table1[[#This Row],[Pig]]),NOT(OR(AQ989,AR989,AS989,AT989,AU989,AV989,AW989)),"NA")</f>
        <v>0</v>
      </c>
      <c r="AY989" t="b">
        <f>OR(ISNUMBER(FIND("SWCNT",C989)),ISNUMBER(FIND("SWNT",C989)),ISNUMBER(FIND("single-wall",C989)),ISNUMBER(FIND("single wall",C989)),ISNUMBER(FIND("Single wall",C989)),ISNUMBER(FIND("Single-wall",C989)),ISNUMBER(FIND("SWCNT",B989)),ISNUMBER(FIND("SWNT",B989)),ISNUMBER(FIND("single-wall",B989)),ISNUMBER(FIND("single wall",B989)),ISNUMBER(FIND("Single-wall",B989)),ISNUMBER(FIND("Single wall",B989)))</f>
        <v>0</v>
      </c>
      <c r="AZ989" t="b">
        <f>OR(ISNUMBER(FIND("MWCNT",C989)),ISNUMBER(FIND("MWNT",C989)),ISNUMBER(FIND("multi-wall",C989)),ISNUMBER(FIND("multi wall",C989)),ISNUMBER(FIND("multiwall",C989)),ISNUMBER(FIND("Multi-wall",C989)),ISNUMBER(FIND("Multi wall",C989)),ISNUMBER(FIND("Multiwall",C989)),ISNUMBER(FIND("MWCNT",B989)),ISNUMBER(FIND("MWNT",B989)),ISNUMBER(FIND("multi-wall",B989)),ISNUMBER(FIND("multi wall",B989)),ISNUMBER(FIND("multiwall",B989)),ISNUMBER(FIND("Multi-wall",B989)),ISNUMBER(FIND("Multi wall",B989)),ISNUMBER(FIND("Multiwall",B989)),ISNUMBER(FIND("Double-wall",B989)),ISNUMBER(FIND("Double wall",B989)),ISNUMBER(FIND("Doublewall",B989)),ISNUMBER(FIND("double-wall",B989)),ISNUMBER(FIND("double wall",B989)),ISNUMBER(FIND("doublewall",B989)))</f>
        <v>1</v>
      </c>
      <c r="BA989" t="b">
        <f>AND(Table1[[#This Row],[SWCNT]],Table1[[#This Row],[MWCNT]])</f>
        <v>0</v>
      </c>
      <c r="BB989" t="b">
        <f>IF(Table1[[#This Row],[SWCNT]]=TRUE,FALSE,IF(Table1[[#This Row],[MWCNT]]=TRUE,FALSE,TRUE))</f>
        <v>0</v>
      </c>
      <c r="BC989" s="18"/>
    </row>
    <row r="990" spans="1:55" ht="314.5">
      <c r="A990" t="s">
        <v>3732</v>
      </c>
      <c r="B990" s="2" t="s">
        <v>3734</v>
      </c>
      <c r="C990" s="16" t="s">
        <v>3736</v>
      </c>
      <c r="D990" s="17" t="s">
        <v>3737</v>
      </c>
      <c r="E990" s="2">
        <v>2014</v>
      </c>
      <c r="F990" t="b">
        <f>OR(ISNUMBER(FIND("cytotoxic",C990)),ISNUMBER(FIND("Cytotoxic",C990)),ISNUMBER(FIND("cellular toxicity",C990)),ISNUMBER(FIND("cell death",C990)),ISNUMBER(FIND("viable",C990)),ISNUMBER(FIND("phytotoxic",C990)),ISNUMBER(FIND("acute toxicity",C990)),ISNUMBER(FIND("MTT",C990)),ISNUMBER(FIND("survival",C990)),ISNUMBER(FIND("prolifer",C990)),ISNUMBER(FIND("apoptosis",C990)),ISNUMBER(FIND("neurotoxic",C990)),ISNUMBER(FIND("  lysis ",C990)),ISNUMBER(FIND("necrosis",C990)),ISNUMBER(FIND("cellular death",C990))*3,ISNUMBER(FIND("LDH",C990)),ISNUMBER(FIND("Acute toxicity",C990)))</f>
        <v>0</v>
      </c>
      <c r="G990" t="b">
        <f>OR(ISNUMBER(FIND("genotoxic",C990)),ISNUMBER(FIND("genotoxicity",C990)),ISNUMBER(FIND("DNA damage",C990)),ISNUMBER(FIND("DNA",C990)),ISNUMBER(FIND("RNA",C990)),ISNUMBER(FIND("mesothelioma",C990)),ISNUMBER(FIND("carcino",C990)),ISNUMBER(FIND("mutagen",C990)),ISNUMBER(FIND("genetic",C990)))</f>
        <v>1</v>
      </c>
      <c r="H990" t="b">
        <f>OR(ISNUMBER(FIND("inflammatory",C990)),ISNUMBER(FIND("inflamm",C990)))</f>
        <v>0</v>
      </c>
      <c r="I990" t="b">
        <f>OR(ISNUMBER(FIND("immune",C990)),ISNUMBER(FIND("immunological",C990)),ISNUMBER(FIND("interleuk",C990)),ISNUMBER(FIND("platelet activation",C990)),ISNUMBER(FIND("monocyte",C990)),ISNUMBER(FIND("leukocyte",C990)),ISNUMBER(FIND("cytokine",C990)),ISNUMBER(FIND("CD4",C990)),ISNUMBER(FIND("CD8",C990)),ISNUMBER(FIND("T-cell",C990)))</f>
        <v>0</v>
      </c>
      <c r="J990" t="b">
        <f>OR(ISNUMBER(FIND("reactive oxygen",C990)),ISNUMBER(FIND("ROS",C990)),ISNUMBER(FIND("free radical",C990)),ISNUMBER(FIND("oxidative stress",C990)),ISNUMBER(FIND("peroxid",C990)),ISNUMBER(FIND("oxidative",C990)),ISNUMBER(FIND("antioxid",C990)))</f>
        <v>0</v>
      </c>
      <c r="K990" t="b">
        <f>OR(ISNUMBER(FIND("autophag",C990)))</f>
        <v>0</v>
      </c>
      <c r="L990" t="b">
        <f>OR(ISNUMBER(FIND("morpholog",C990)))</f>
        <v>0</v>
      </c>
      <c r="M990" t="b">
        <f>OR(ISNUMBER(FIND("fibrosis",C990)),ISNUMBER(FIND("Fibrosis",C990)),ISNUMBER(FIND("fibrot",C990)))</f>
        <v>0</v>
      </c>
      <c r="N990" t="b">
        <f>OR(ISNUMBER(FIND("offspring",C990)),ISNUMBER(FIND("Parental",C990)),ISNUMBER(FIND("parental",C990)),ISNUMBER(FIND("germline",C990)),ISNUMBER(FIND("reproduc",C990)),ISNUMBER(FIND("embryo",C990)))</f>
        <v>0</v>
      </c>
      <c r="O990" t="b">
        <f>OR(ISNUMBER(FIND("metabol",C990)),ISNUMBER(FIND("Metabol",C990)),ISNUMBER(FIND("digest",C990)),ISNUMBER(FIND("mitochon",C990)))</f>
        <v>0</v>
      </c>
      <c r="P990" t="b">
        <f>OR(ISNUMBER(FIND("ecotox",C990)),ISNUMBER(FIND("Ecotox",B990)),ISNUMBER(FIND("ecotox",B990)),ISNUMBER(FIND("Ecotox",C990)))</f>
        <v>0</v>
      </c>
      <c r="Q990" t="b">
        <f>OR(ISNUMBER(FIND("Bioaccum",C990)),ISNUMBER(FIND("bioaccum",C990)),ISNUMBER(FIND("accum",C990)))</f>
        <v>0</v>
      </c>
      <c r="R990" t="b">
        <f>OR(ISNUMBER(FIND("Occupation",C990)),ISNUMBER(FIND("occupation",C990)),ISNUMBER(FIND("worker",C990)),ISNUMBER(FIND("workforce",C990)))</f>
        <v>0</v>
      </c>
      <c r="S990" t="b">
        <f>NOT(OR(F990,G990,H990,I990,J990,K990,L990,M990,N990,O990,P990,Q990,R990))</f>
        <v>0</v>
      </c>
      <c r="U990" t="b">
        <f>OR(Table1[[#This Row],[Inflammation]],Table1[[#This Row],[Immune]])</f>
        <v>0</v>
      </c>
      <c r="V990" t="b">
        <f>IF(OR(Table1[[#This Row],[Rodents]],Table1[[#This Row],[Human]],Table1[[#This Row],[Pig]]),OR(ISNUMBER(FIND("intratrach",C990)),ISNUMBER(FIND("nasal ",C990)),ISNUMBER(FIND("instill",C990))),"NA")</f>
        <v>1</v>
      </c>
      <c r="W990" t="b">
        <f>IF(OR(Table1[[#This Row],[Rodents]],Table1[[#This Row],[Human]],Table1[[#This Row],[Pig]]),OR(ISNUMBER(FIND("dermal",C990)),ISNUMBER(FIND("skin ",C990))),"NA")</f>
        <v>0</v>
      </c>
      <c r="X990" t="b">
        <f>IF(OR(Table1[[#This Row],[Rodents]],Table1[[#This Row],[Human]],Table1[[#This Row],[Pig]]),OR(ISNUMBER(FIND("injected",C990)),ISNUMBER(FIND("periton",C990)),ISNUMBER(FIND("intrascrot",C990))),"NA")</f>
        <v>0</v>
      </c>
      <c r="Y990" t="b">
        <f>IF(OR(Table1[[#This Row],[Rodents]],Table1[[#This Row],[Human]],Table1[[#This Row],[Pig]]),NOT(OR(Table1[[#This Row],[Inhaled/Intratracheal/intranasal]],Table1[[#This Row],[Dermal]],Table1[[#This Row],[Injected]])),"NA")</f>
        <v>0</v>
      </c>
      <c r="AA990" t="b">
        <f>OR(ISNUMBER(FIND("fish ",C990)),ISNUMBER(FIND("Fish ",C990)),ISNUMBER(FIND("aquatic",C990)),ISNUMBER(FIND("daphnids",C990)),ISNUMBER(FIND("Carcinus maenas",C990)),ISNUMBER(FIND("Daphnia",C990)),ISNUMBER(FIND("Ruditapes philippinarum",C990)),ISNUMBER(FIND("daphnia",C990)),ISNUMBER(FIND("marine",C990)),ISNUMBER(FIND("mussel",C990)),ISNUMBER(FIND("algae",C990)),ISNUMBER(FIND("Donax faba",C990)),ISNUMBER(FIND("estuarine",C990)),ISNUMBER(FIND("snail",C990)),ISNUMBER(FIND("Prorocentrum donghaiense",C990)) )</f>
        <v>0</v>
      </c>
      <c r="AB990" t="b">
        <f>OR(ISNUMBER(FIND(" rat ",C990)),ISNUMBER(FIND(" rats ",C990)),ISNUMBER(FIND(" Rats ",C990)),ISNUMBER(FIND(" Rat ",C990)),ISNUMBER(FIND(" rat.",C990)),ISNUMBER(FIND(" rats.",C990)),ISNUMBER(FIND("mouse",C990)),ISNUMBER(FIND("mice",C990)), ISNUMBER(FIND(" Mice",C990)))</f>
        <v>1</v>
      </c>
      <c r="AC990" t="b">
        <f>OR(ISNUMBER(FIND(" cell ",C990)),ISNUMBER(FIND("fibroblast",C990)),ISNUMBER(FIND("macrophage",C990)),ISNUMBER(FIND("epithelial",C990)),ISNUMBER(FIND("endothelial",C990)),ISNUMBER(FIND("neuron",C990)),ISNUMBER(FIND(" cells ",C990)),ISNUMBER(FIND("RBC",C990)),ISNUMBER(FIND("mitochond",C990)),ISNUMBER(FIND("adipocyte",C990)),ISNUMBER(FIND("osteo",C990)),ISNUMBER(FIND("keratin",C990)),ISNUMBER(FIND(" cell's ",C990)),ISNUMBER(FIND("eukary",C990)),ISNUMBER(FIND("sperm",C990)))</f>
        <v>1</v>
      </c>
      <c r="AD990" t="b">
        <f>OR(ISNUMBER(FIND("human",B990)),ISNUMBER(FIND("workers",B990)),ISNUMBER(FIND("workforces",B990)),ISNUMBER(FIND("occupational",B990)),ISNUMBER(FIND("Case report",B990)),ISNUMBER(FIND("Workplaces",B990)),ISNUMBER(FIND("worker",B990)))</f>
        <v>0</v>
      </c>
      <c r="AE990" t="b">
        <f>OR(ISNUMBER(FIND(" plant ",C990)),ISNUMBER(FIND("Plant ",C990)),ISNUMBER(FIND("tomato",C990)),ISNUMBER(FIND("plants",C990)),ISNUMBER(FIND("Plants",C990)),ISNUMBER(FIND("algae",C990)),ISNUMBER(FIND("lettuce",C990)),ISNUMBER(FIND("green gram sprouts ",C990)),ISNUMBER(FIND("Cucurbita pepo",C990)),ISNUMBER(FIND("bean ",C990)),ISNUMBER(FIND("chloroplast",C990)),ISNUMBER(FIND("chlorophyll",C990)),ISNUMBER(FIND("seedling",C990)),ISNUMBER(FIND("canola",C990)),ISNUMBER(FIND("shoot",C990)),ISNUMBER(FIND("photosynthes",C990)),ISNUMBER(FIND(" leaves ",C990)),,ISNUMBER(FIND("agriculture",C990)),ISNUMBER(FIND(" crops ",C990)))</f>
        <v>0</v>
      </c>
      <c r="AF990" t="b">
        <f>OR(ISNUMBER(FIND("bacteria",C990)),ISNUMBER(FIND("Bacteria",C990)),ISNUMBER(FIND("Bacterium",C990)),ISNUMBER(FIND("bacterium",C990)),ISNUMBER(FIND(" coli ",C990)))</f>
        <v>0</v>
      </c>
      <c r="AG990" t="b">
        <f>OR(ISNUMBER(FIND("fungi",C990)),ISNUMBER(FIND("Fungi",C990)),ISNUMBER(FIND("fungus",C990)),ISNUMBER(FIND("Fungus",C990)),ISNUMBER(FIND("mushroom",C990)),ISNUMBER(FIND("Mushroom",C990)),ISNUMBER(FIND(" mold ",C990)))</f>
        <v>0</v>
      </c>
      <c r="AH990" t="b">
        <f>OR(ISNUMBER(FIND("Pig ",C990)),ISNUMBER(FIND("pig ",C990)),ISNUMBER(FIND("Pigs ",C990)),ISNUMBER(FIND("pigs ",C990)))</f>
        <v>0</v>
      </c>
      <c r="AI990" t="b">
        <f>OR(ISNUMBER(FIND(" C. elegans",C990)),ISNUMBER(FIND("Caenorhabditis elegans",C990)),ISNUMBER(FIND("earthworms",C990)),ISNUMBER(FIND(" Ficopomatus enigmaticus",C990)),ISNUMBER(FIND("larva",C990)),ISNUMBER(FIND("Lumbriculus variegatus",C990)),ISNUMBER(FIND("nematode",C990)))</f>
        <v>0</v>
      </c>
      <c r="AJ990" t="b">
        <f>NOT(OR(AA990,AB990,AC990,AD990,AE990,AF990,AG990,AH990,AI990))</f>
        <v>0</v>
      </c>
      <c r="AL990" t="b">
        <f>OR(AA990,AB990,AD990,AE990,AF990,AG990,AH990,AI990)</f>
        <v>1</v>
      </c>
      <c r="AM990" t="b">
        <f>IF(Table1[[#This Row],[In vivo?]],IF(Table1[[#This Row],[Cell]],FALSE,TRUE),FALSE)</f>
        <v>0</v>
      </c>
      <c r="AN990" t="b">
        <f>AND(AC990,AL990)</f>
        <v>1</v>
      </c>
      <c r="AO990" t="b">
        <f>IF(Table1[[#This Row],[Cell]],IF(Table1[[#This Row],[In vivo?]],FALSE,TRUE),FALSE)</f>
        <v>0</v>
      </c>
      <c r="AP990" t="b">
        <f>NOT(OR(Table1[[#This Row],[In vivo?]],Table1[[#This Row],[Only in Cell]]))</f>
        <v>0</v>
      </c>
      <c r="AQ990" t="b">
        <f>IF(OR(Table1[[#This Row],[Rodents]],Table1[[#This Row],[Human]],Table1[[#This Row],[Pig]]),OR(ISNUMBER(FIND("pulmonary",C990)),ISNUMBER(FIND("lung",C990))),"NA")</f>
        <v>1</v>
      </c>
      <c r="AR990" t="b">
        <f>IF(OR(Table1[[#This Row],[Rodents]],Table1[[#This Row],[Human]],Table1[[#This Row],[Pig]]),OR(ISNUMBER(FIND("skin",C990)),ISNUMBER(FIND("dermal",C990))),"NA")</f>
        <v>0</v>
      </c>
      <c r="AS990" t="b">
        <f>IF(OR(Table1[[#This Row],[Rodents]],Table1[[#This Row],[Human]],Table1[[#This Row],[Pig]]),OR(ISNUMBER(FIND("liver",C990)),ISNUMBER(FIND("hepat",C990))),"NA")</f>
        <v>0</v>
      </c>
      <c r="AT990" t="b">
        <f>IF(OR(Table1[[#This Row],[Rodents]],Table1[[#This Row],[Human]],Table1[[#This Row],[Pig]]),OR(ISNUMBER(FIND("kidney",C990)),ISNUMBER(FIND("neph",C990))),"NA")</f>
        <v>0</v>
      </c>
      <c r="AU990" t="b">
        <f>IF(OR(Table1[[#This Row],[Rodents]],Table1[[#This Row],[Human]],Table1[[#This Row],[Pig]]),OR(ISNUMBER(FIND("brain",C990)),ISNUMBER(FIND("neur",C990)),ISNUMBER(FIND("nerv",C990))),"NA")</f>
        <v>0</v>
      </c>
      <c r="AV990" t="b">
        <f>IF(OR(Table1[[#This Row],[Rodents]],Table1[[#This Row],[Human]],Table1[[#This Row],[Pig]]),OR(ISNUMBER(FIND("heart",C990)),ISNUMBER(FIND("cardi",C990))),"NA")</f>
        <v>0</v>
      </c>
      <c r="AW990" t="b">
        <f>IF(OR(Table1[[#This Row],[Rodents]],Table1[[#This Row],[Human]],Table1[[#This Row],[Pig]]),OR(ISNUMBER(FIND("gastro",C990)),ISNUMBER(FIND("intesti",C990)),ISNUMBER(FIND("stomach",C990))),"NA")</f>
        <v>0</v>
      </c>
      <c r="AX990" t="b">
        <f>IF(OR(Table1[[#This Row],[Rodents]],Table1[[#This Row],[Human]],Table1[[#This Row],[Pig]]),NOT(OR(AQ990,AR990,AS990,AT990,AU990,AV990,AW990)),"NA")</f>
        <v>0</v>
      </c>
      <c r="AY990" t="b">
        <f>OR(ISNUMBER(FIND("SWCNT",C990)),ISNUMBER(FIND("SWNT",C990)),ISNUMBER(FIND("single-wall",C990)),ISNUMBER(FIND("single wall",C990)),ISNUMBER(FIND("Single wall",C990)),ISNUMBER(FIND("Single-wall",C990)),ISNUMBER(FIND("SWCNT",B990)),ISNUMBER(FIND("SWNT",B990)),ISNUMBER(FIND("single-wall",B990)),ISNUMBER(FIND("single wall",B990)),ISNUMBER(FIND("Single-wall",B990)),ISNUMBER(FIND("Single wall",B990)))</f>
        <v>0</v>
      </c>
      <c r="AZ990" t="b">
        <f>OR(ISNUMBER(FIND("MWCNT",C990)),ISNUMBER(FIND("MWNT",C990)),ISNUMBER(FIND("multi-wall",C990)),ISNUMBER(FIND("multi wall",C990)),ISNUMBER(FIND("multiwall",C990)),ISNUMBER(FIND("Multi-wall",C990)),ISNUMBER(FIND("Multi wall",C990)),ISNUMBER(FIND("Multiwall",C990)),ISNUMBER(FIND("MWCNT",B990)),ISNUMBER(FIND("MWNT",B990)),ISNUMBER(FIND("multi-wall",B990)),ISNUMBER(FIND("multi wall",B990)),ISNUMBER(FIND("multiwall",B990)),ISNUMBER(FIND("Multi-wall",B990)),ISNUMBER(FIND("Multi wall",B990)),ISNUMBER(FIND("Multiwall",B990)),ISNUMBER(FIND("Double-wall",B990)),ISNUMBER(FIND("Double wall",B990)),ISNUMBER(FIND("Doublewall",B990)),ISNUMBER(FIND("double-wall",B990)),ISNUMBER(FIND("double wall",B990)),ISNUMBER(FIND("doublewall",B990)))</f>
        <v>1</v>
      </c>
      <c r="BA990" t="b">
        <f>AND(Table1[[#This Row],[SWCNT]],Table1[[#This Row],[MWCNT]])</f>
        <v>0</v>
      </c>
      <c r="BB990" t="b">
        <f>IF(Table1[[#This Row],[SWCNT]]=TRUE,FALSE,IF(Table1[[#This Row],[MWCNT]]=TRUE,FALSE,TRUE))</f>
        <v>0</v>
      </c>
      <c r="BC990" s="18"/>
    </row>
    <row r="991" spans="1:55" ht="314.5">
      <c r="A991" t="s">
        <v>3806</v>
      </c>
      <c r="B991" s="2" t="s">
        <v>3807</v>
      </c>
      <c r="C991" s="16" t="s">
        <v>3808</v>
      </c>
      <c r="D991" s="17" t="s">
        <v>30</v>
      </c>
      <c r="E991" s="2">
        <v>2014</v>
      </c>
      <c r="F991" t="b">
        <f>OR(ISNUMBER(FIND("cytotoxic",C991)),ISNUMBER(FIND("Cytotoxic",C991)),ISNUMBER(FIND("cellular toxicity",C991)),ISNUMBER(FIND("cell death",C991)),ISNUMBER(FIND("viable",C991)),ISNUMBER(FIND("phytotoxic",C991)),ISNUMBER(FIND("acute toxicity",C991)),ISNUMBER(FIND("MTT",C991)),ISNUMBER(FIND("survival",C991)),ISNUMBER(FIND("prolifer",C991)),ISNUMBER(FIND("apoptosis",C991)),ISNUMBER(FIND("neurotoxic",C991)),ISNUMBER(FIND("  lysis ",C991)),ISNUMBER(FIND("necrosis",C991)),ISNUMBER(FIND("cellular death",C991))*3,ISNUMBER(FIND("LDH",C991)),ISNUMBER(FIND("Acute toxicity",C991)))</f>
        <v>1</v>
      </c>
      <c r="G991" t="b">
        <f>OR(ISNUMBER(FIND("genotoxic",C991)),ISNUMBER(FIND("genotoxicity",C991)),ISNUMBER(FIND("DNA damage",C991)),ISNUMBER(FIND("DNA",C991)),ISNUMBER(FIND("RNA",C991)),ISNUMBER(FIND("mesothelioma",C991)),ISNUMBER(FIND("carcino",C991)),ISNUMBER(FIND("mutagen",C991)),ISNUMBER(FIND("genetic",C991)))</f>
        <v>0</v>
      </c>
      <c r="H991" t="b">
        <f>OR(ISNUMBER(FIND("inflammatory",C991)),ISNUMBER(FIND("inflamm",C991)))</f>
        <v>0</v>
      </c>
      <c r="I991" t="b">
        <f>OR(ISNUMBER(FIND("immune",C991)),ISNUMBER(FIND("immunological",C991)),ISNUMBER(FIND("interleuk",C991)),ISNUMBER(FIND("platelet activation",C991)),ISNUMBER(FIND("monocyte",C991)),ISNUMBER(FIND("leukocyte",C991)),ISNUMBER(FIND("cytokine",C991)),ISNUMBER(FIND("CD4",C991)),ISNUMBER(FIND("CD8",C991)),ISNUMBER(FIND("T-cell",C991)))</f>
        <v>0</v>
      </c>
      <c r="J991" t="b">
        <f>OR(ISNUMBER(FIND("reactive oxygen",C991)),ISNUMBER(FIND("ROS",C991)),ISNUMBER(FIND("free radical",C991)),ISNUMBER(FIND("oxidative stress",C991)),ISNUMBER(FIND("peroxid",C991)),ISNUMBER(FIND("oxidative",C991)),ISNUMBER(FIND("antioxid",C991)))</f>
        <v>0</v>
      </c>
      <c r="K991" t="b">
        <f>OR(ISNUMBER(FIND("autophag",C991)))</f>
        <v>0</v>
      </c>
      <c r="L991" t="b">
        <f>OR(ISNUMBER(FIND("morpholog",C991)))</f>
        <v>0</v>
      </c>
      <c r="M991" t="b">
        <f>OR(ISNUMBER(FIND("fibrosis",C991)),ISNUMBER(FIND("Fibrosis",C991)),ISNUMBER(FIND("fibrot",C991)))</f>
        <v>0</v>
      </c>
      <c r="N991" t="b">
        <f>OR(ISNUMBER(FIND("offspring",C991)),ISNUMBER(FIND("Parental",C991)),ISNUMBER(FIND("parental",C991)),ISNUMBER(FIND("germline",C991)),ISNUMBER(FIND("reproduc",C991)),ISNUMBER(FIND("embryo",C991)))</f>
        <v>0</v>
      </c>
      <c r="O991" t="b">
        <f>OR(ISNUMBER(FIND("metabol",C991)),ISNUMBER(FIND("Metabol",C991)),ISNUMBER(FIND("digest",C991)),ISNUMBER(FIND("mitochon",C991)))</f>
        <v>0</v>
      </c>
      <c r="P991" t="b">
        <f>OR(ISNUMBER(FIND("ecotox",C991)),ISNUMBER(FIND("Ecotox",B991)),ISNUMBER(FIND("ecotox",B991)),ISNUMBER(FIND("Ecotox",C991)))</f>
        <v>0</v>
      </c>
      <c r="Q991" t="b">
        <f>OR(ISNUMBER(FIND("Bioaccum",C991)),ISNUMBER(FIND("bioaccum",C991)),ISNUMBER(FIND("accum",C991)))</f>
        <v>0</v>
      </c>
      <c r="R991" t="b">
        <f>OR(ISNUMBER(FIND("Occupation",C991)),ISNUMBER(FIND("occupation",C991)),ISNUMBER(FIND("worker",C991)),ISNUMBER(FIND("workforce",C991)))</f>
        <v>0</v>
      </c>
      <c r="S991" t="b">
        <f>NOT(OR(F991,G991,H991,I991,J991,K991,L991,M991,N991,O991,P991,Q991,R991))</f>
        <v>0</v>
      </c>
      <c r="U991" t="b">
        <f>OR(Table1[[#This Row],[Inflammation]],Table1[[#This Row],[Immune]])</f>
        <v>0</v>
      </c>
      <c r="V991" t="str">
        <f>IF(OR(Table1[[#This Row],[Rodents]],Table1[[#This Row],[Human]],Table1[[#This Row],[Pig]]),OR(ISNUMBER(FIND("intratrach",C991)),ISNUMBER(FIND("nasal ",C991)),ISNUMBER(FIND("instill",C991))),"NA")</f>
        <v>NA</v>
      </c>
      <c r="W991" t="str">
        <f>IF(OR(Table1[[#This Row],[Rodents]],Table1[[#This Row],[Human]],Table1[[#This Row],[Pig]]),OR(ISNUMBER(FIND("dermal",C991)),ISNUMBER(FIND("skin ",C991))),"NA")</f>
        <v>NA</v>
      </c>
      <c r="X991" t="str">
        <f>IF(OR(Table1[[#This Row],[Rodents]],Table1[[#This Row],[Human]],Table1[[#This Row],[Pig]]),OR(ISNUMBER(FIND("injected",C991)),ISNUMBER(FIND("periton",C991)),ISNUMBER(FIND("intrascrot",C991))),"NA")</f>
        <v>NA</v>
      </c>
      <c r="Y991" t="str">
        <f>IF(OR(Table1[[#This Row],[Rodents]],Table1[[#This Row],[Human]],Table1[[#This Row],[Pig]]),NOT(OR(Table1[[#This Row],[Inhaled/Intratracheal/intranasal]],Table1[[#This Row],[Dermal]],Table1[[#This Row],[Injected]])),"NA")</f>
        <v>NA</v>
      </c>
      <c r="AA991" t="b">
        <f>OR(ISNUMBER(FIND("fish ",C991)),ISNUMBER(FIND("Fish ",C991)),ISNUMBER(FIND("aquatic",C991)),ISNUMBER(FIND("daphnids",C991)),ISNUMBER(FIND("Carcinus maenas",C991)),ISNUMBER(FIND("Daphnia",C991)),ISNUMBER(FIND("Ruditapes philippinarum",C991)),ISNUMBER(FIND("daphnia",C991)),ISNUMBER(FIND("marine",C991)),ISNUMBER(FIND("mussel",C991)),ISNUMBER(FIND("algae",C991)),ISNUMBER(FIND("Donax faba",C991)),ISNUMBER(FIND("estuarine",C991)),ISNUMBER(FIND("snail",C991)),ISNUMBER(FIND("Prorocentrum donghaiense",C991)) )</f>
        <v>1</v>
      </c>
      <c r="AB991" t="b">
        <f>OR(ISNUMBER(FIND(" rat ",C991)),ISNUMBER(FIND(" rats ",C991)),ISNUMBER(FIND(" Rats ",C991)),ISNUMBER(FIND(" Rat ",C991)),ISNUMBER(FIND(" rat.",C991)),ISNUMBER(FIND(" rats.",C991)),ISNUMBER(FIND("mouse",C991)),ISNUMBER(FIND("mice",C991)), ISNUMBER(FIND(" Mice",C991)))</f>
        <v>0</v>
      </c>
      <c r="AC991" t="b">
        <f>OR(ISNUMBER(FIND(" cell ",C991)),ISNUMBER(FIND("fibroblast",C991)),ISNUMBER(FIND("macrophage",C991)),ISNUMBER(FIND("epithelial",C991)),ISNUMBER(FIND("endothelial",C991)),ISNUMBER(FIND("neuron",C991)),ISNUMBER(FIND(" cells ",C991)),ISNUMBER(FIND("RBC",C991)),ISNUMBER(FIND("mitochond",C991)),ISNUMBER(FIND("adipocyte",C991)),ISNUMBER(FIND("osteo",C991)),ISNUMBER(FIND("keratin",C991)),ISNUMBER(FIND(" cell's ",C991)),ISNUMBER(FIND("eukary",C991)),ISNUMBER(FIND("sperm",C991)))</f>
        <v>0</v>
      </c>
      <c r="AD991" t="b">
        <f>OR(ISNUMBER(FIND("human",B991)),ISNUMBER(FIND("workers",B991)),ISNUMBER(FIND("workforces",B991)),ISNUMBER(FIND("occupational",B991)),ISNUMBER(FIND("Case report",B991)),ISNUMBER(FIND("Workplaces",B991)),ISNUMBER(FIND("worker",B991)))</f>
        <v>0</v>
      </c>
      <c r="AE991" t="b">
        <f>OR(ISNUMBER(FIND(" plant ",C991)),ISNUMBER(FIND("Plant ",C991)),ISNUMBER(FIND("tomato",C991)),ISNUMBER(FIND("plants",C991)),ISNUMBER(FIND("Plants",C991)),ISNUMBER(FIND("algae",C991)),ISNUMBER(FIND("lettuce",C991)),ISNUMBER(FIND("green gram sprouts ",C991)),ISNUMBER(FIND("Cucurbita pepo",C991)),ISNUMBER(FIND("bean ",C991)),ISNUMBER(FIND("chloroplast",C991)),ISNUMBER(FIND("chlorophyll",C991)),ISNUMBER(FIND("seedling",C991)),ISNUMBER(FIND("canola",C991)),ISNUMBER(FIND("shoot",C991)),ISNUMBER(FIND("photosynthes",C991)),ISNUMBER(FIND(" leaves ",C991)),,ISNUMBER(FIND("agriculture",C991)),ISNUMBER(FIND(" crops ",C991)))</f>
        <v>0</v>
      </c>
      <c r="AF991" t="b">
        <f>OR(ISNUMBER(FIND("bacteria",C991)),ISNUMBER(FIND("Bacteria",C991)),ISNUMBER(FIND("Bacterium",C991)),ISNUMBER(FIND("bacterium",C991)),ISNUMBER(FIND(" coli ",C991)))</f>
        <v>0</v>
      </c>
      <c r="AG991" t="b">
        <f>OR(ISNUMBER(FIND("fungi",C991)),ISNUMBER(FIND("Fungi",C991)),ISNUMBER(FIND("fungus",C991)),ISNUMBER(FIND("Fungus",C991)),ISNUMBER(FIND("mushroom",C991)),ISNUMBER(FIND("Mushroom",C991)),ISNUMBER(FIND(" mold ",C991)))</f>
        <v>0</v>
      </c>
      <c r="AH991" t="b">
        <f>OR(ISNUMBER(FIND("Pig ",C991)),ISNUMBER(FIND("pig ",C991)),ISNUMBER(FIND("Pigs ",C991)),ISNUMBER(FIND("pigs ",C991)))</f>
        <v>0</v>
      </c>
      <c r="AI991" t="b">
        <f>OR(ISNUMBER(FIND(" C. elegans",C991)),ISNUMBER(FIND("Caenorhabditis elegans",C991)),ISNUMBER(FIND("earthworms",C991)),ISNUMBER(FIND(" Ficopomatus enigmaticus",C991)),ISNUMBER(FIND("larva",C991)),ISNUMBER(FIND("Lumbriculus variegatus",C991)),ISNUMBER(FIND("nematode",C991)))</f>
        <v>0</v>
      </c>
      <c r="AJ991" t="b">
        <f>NOT(OR(AA991,AB991,AC991,AD991,AE991,AF991,AG991,AH991,AI991))</f>
        <v>0</v>
      </c>
      <c r="AL991" t="b">
        <f>OR(AA991,AB991,AD991,AE991,AF991,AG991,AH991,AI991)</f>
        <v>1</v>
      </c>
      <c r="AM991" t="b">
        <f>IF(Table1[[#This Row],[In vivo?]],IF(Table1[[#This Row],[Cell]],FALSE,TRUE),FALSE)</f>
        <v>1</v>
      </c>
      <c r="AN991" t="b">
        <f>AND(AC991,AL991)</f>
        <v>0</v>
      </c>
      <c r="AO991" t="b">
        <f>IF(Table1[[#This Row],[Cell]],IF(Table1[[#This Row],[In vivo?]],FALSE,TRUE),FALSE)</f>
        <v>0</v>
      </c>
      <c r="AP991" t="b">
        <f>NOT(OR(Table1[[#This Row],[In vivo?]],Table1[[#This Row],[Only in Cell]]))</f>
        <v>0</v>
      </c>
      <c r="AQ991" t="str">
        <f>IF(OR(Table1[[#This Row],[Rodents]],Table1[[#This Row],[Human]],Table1[[#This Row],[Pig]]),OR(ISNUMBER(FIND("pulmonary",C991)),ISNUMBER(FIND("lung",C991))),"NA")</f>
        <v>NA</v>
      </c>
      <c r="AR991" t="str">
        <f>IF(OR(Table1[[#This Row],[Rodents]],Table1[[#This Row],[Human]],Table1[[#This Row],[Pig]]),OR(ISNUMBER(FIND("skin",C991)),ISNUMBER(FIND("dermal",C991))),"NA")</f>
        <v>NA</v>
      </c>
      <c r="AS991" t="str">
        <f>IF(OR(Table1[[#This Row],[Rodents]],Table1[[#This Row],[Human]],Table1[[#This Row],[Pig]]),OR(ISNUMBER(FIND("liver",C991)),ISNUMBER(FIND("hepat",C991))),"NA")</f>
        <v>NA</v>
      </c>
      <c r="AT991" t="str">
        <f>IF(OR(Table1[[#This Row],[Rodents]],Table1[[#This Row],[Human]],Table1[[#This Row],[Pig]]),OR(ISNUMBER(FIND("kidney",C991)),ISNUMBER(FIND("neph",C991))),"NA")</f>
        <v>NA</v>
      </c>
      <c r="AU991" t="str">
        <f>IF(OR(Table1[[#This Row],[Rodents]],Table1[[#This Row],[Human]],Table1[[#This Row],[Pig]]),OR(ISNUMBER(FIND("brain",C991)),ISNUMBER(FIND("neur",C991)),ISNUMBER(FIND("nerv",C991))),"NA")</f>
        <v>NA</v>
      </c>
      <c r="AV991" t="str">
        <f>IF(OR(Table1[[#This Row],[Rodents]],Table1[[#This Row],[Human]],Table1[[#This Row],[Pig]]),OR(ISNUMBER(FIND("heart",C991)),ISNUMBER(FIND("cardi",C991))),"NA")</f>
        <v>NA</v>
      </c>
      <c r="AW991" t="str">
        <f>IF(OR(Table1[[#This Row],[Rodents]],Table1[[#This Row],[Human]],Table1[[#This Row],[Pig]]),OR(ISNUMBER(FIND("gastro",C991)),ISNUMBER(FIND("intesti",C991)),ISNUMBER(FIND("stomach",C991))),"NA")</f>
        <v>NA</v>
      </c>
      <c r="AX991" t="str">
        <f>IF(OR(Table1[[#This Row],[Rodents]],Table1[[#This Row],[Human]],Table1[[#This Row],[Pig]]),NOT(OR(AQ991,AR991,AS991,AT991,AU991,AV991,AW991)),"NA")</f>
        <v>NA</v>
      </c>
      <c r="AY991" t="b">
        <f>OR(ISNUMBER(FIND("SWCNT",C991)),ISNUMBER(FIND("SWNT",C991)),ISNUMBER(FIND("single-wall",C991)),ISNUMBER(FIND("single wall",C991)),ISNUMBER(FIND("Single wall",C991)),ISNUMBER(FIND("Single-wall",C991)),ISNUMBER(FIND("SWCNT",B991)),ISNUMBER(FIND("SWNT",B991)),ISNUMBER(FIND("single-wall",B991)),ISNUMBER(FIND("single wall",B991)),ISNUMBER(FIND("Single-wall",B991)),ISNUMBER(FIND("Single wall",B991)))</f>
        <v>1</v>
      </c>
      <c r="AZ991" t="b">
        <f>OR(ISNUMBER(FIND("MWCNT",C991)),ISNUMBER(FIND("MWNT",C991)),ISNUMBER(FIND("multi-wall",C991)),ISNUMBER(FIND("multi wall",C991)),ISNUMBER(FIND("multiwall",C991)),ISNUMBER(FIND("Multi-wall",C991)),ISNUMBER(FIND("Multi wall",C991)),ISNUMBER(FIND("Multiwall",C991)),ISNUMBER(FIND("MWCNT",B991)),ISNUMBER(FIND("MWNT",B991)),ISNUMBER(FIND("multi-wall",B991)),ISNUMBER(FIND("multi wall",B991)),ISNUMBER(FIND("multiwall",B991)),ISNUMBER(FIND("Multi-wall",B991)),ISNUMBER(FIND("Multi wall",B991)),ISNUMBER(FIND("Multiwall",B991)),ISNUMBER(FIND("Double-wall",B991)),ISNUMBER(FIND("Double wall",B991)),ISNUMBER(FIND("Doublewall",B991)),ISNUMBER(FIND("double-wall",B991)),ISNUMBER(FIND("double wall",B991)),ISNUMBER(FIND("doublewall",B991)))</f>
        <v>0</v>
      </c>
      <c r="BA991" t="b">
        <f>AND(Table1[[#This Row],[SWCNT]],Table1[[#This Row],[MWCNT]])</f>
        <v>0</v>
      </c>
      <c r="BB991" t="b">
        <f>IF(Table1[[#This Row],[SWCNT]]=TRUE,FALSE,IF(Table1[[#This Row],[MWCNT]]=TRUE,FALSE,TRUE))</f>
        <v>0</v>
      </c>
      <c r="BC991" s="18"/>
    </row>
    <row r="992" spans="1:55" ht="240.5">
      <c r="A992" t="s">
        <v>4010</v>
      </c>
      <c r="B992" s="2" t="s">
        <v>4012</v>
      </c>
      <c r="C992" s="16" t="s">
        <v>4014</v>
      </c>
      <c r="D992" s="17" t="s">
        <v>2410</v>
      </c>
      <c r="E992" s="2">
        <v>2013</v>
      </c>
      <c r="F992" t="b">
        <f>OR(ISNUMBER(FIND("cytotoxic",C992)),ISNUMBER(FIND("Cytotoxic",C992)),ISNUMBER(FIND("cellular toxicity",C992)),ISNUMBER(FIND("cell death",C992)),ISNUMBER(FIND("viable",C992)),ISNUMBER(FIND("phytotoxic",C992)),ISNUMBER(FIND("acute toxicity",C992)),ISNUMBER(FIND("MTT",C992)),ISNUMBER(FIND("survival",C992)),ISNUMBER(FIND("prolifer",C992)),ISNUMBER(FIND("apoptosis",C992)),ISNUMBER(FIND("neurotoxic",C992)),ISNUMBER(FIND("  lysis ",C992)),ISNUMBER(FIND("necrosis",C992)),ISNUMBER(FIND("cellular death",C992))*3,ISNUMBER(FIND("LDH",C992)),ISNUMBER(FIND("Acute toxicity",C992)))</f>
        <v>0</v>
      </c>
      <c r="G992" t="b">
        <f>OR(ISNUMBER(FIND("genotoxic",C992)),ISNUMBER(FIND("genotoxicity",C992)),ISNUMBER(FIND("DNA damage",C992)),ISNUMBER(FIND("DNA",C992)),ISNUMBER(FIND("RNA",C992)),ISNUMBER(FIND("mesothelioma",C992)),ISNUMBER(FIND("carcino",C992)),ISNUMBER(FIND("mutagen",C992)),ISNUMBER(FIND("genetic",C992)))</f>
        <v>0</v>
      </c>
      <c r="H992" t="b">
        <f>OR(ISNUMBER(FIND("inflammatory",C992)),ISNUMBER(FIND("inflamm",C992)))</f>
        <v>0</v>
      </c>
      <c r="I992" t="b">
        <f>OR(ISNUMBER(FIND("immune",C992)),ISNUMBER(FIND("immunological",C992)),ISNUMBER(FIND("interleuk",C992)),ISNUMBER(FIND("platelet activation",C992)),ISNUMBER(FIND("monocyte",C992)),ISNUMBER(FIND("leukocyte",C992)),ISNUMBER(FIND("cytokine",C992)),ISNUMBER(FIND("CD4",C992)),ISNUMBER(FIND("CD8",C992)),ISNUMBER(FIND("T-cell",C992)))</f>
        <v>0</v>
      </c>
      <c r="J992" t="b">
        <f>OR(ISNUMBER(FIND("reactive oxygen",C992)),ISNUMBER(FIND("ROS",C992)),ISNUMBER(FIND("free radical",C992)),ISNUMBER(FIND("oxidative stress",C992)),ISNUMBER(FIND("peroxid",C992)),ISNUMBER(FIND("oxidative",C992)),ISNUMBER(FIND("antioxid",C992)))</f>
        <v>0</v>
      </c>
      <c r="K992" t="b">
        <f>OR(ISNUMBER(FIND("autophag",C992)))</f>
        <v>0</v>
      </c>
      <c r="L992" t="b">
        <f>OR(ISNUMBER(FIND("morpholog",C992)))</f>
        <v>0</v>
      </c>
      <c r="M992" t="b">
        <f>OR(ISNUMBER(FIND("fibrosis",C992)),ISNUMBER(FIND("Fibrosis",C992)),ISNUMBER(FIND("fibrot",C992)))</f>
        <v>0</v>
      </c>
      <c r="N992" t="b">
        <f>OR(ISNUMBER(FIND("offspring",C992)),ISNUMBER(FIND("Parental",C992)),ISNUMBER(FIND("parental",C992)),ISNUMBER(FIND("germline",C992)),ISNUMBER(FIND("reproduc",C992)),ISNUMBER(FIND("embryo",C992)))</f>
        <v>0</v>
      </c>
      <c r="O992" t="b">
        <f>OR(ISNUMBER(FIND("metabol",C992)),ISNUMBER(FIND("Metabol",C992)),ISNUMBER(FIND("digest",C992)),ISNUMBER(FIND("mitochon",C992)))</f>
        <v>0</v>
      </c>
      <c r="P992" t="b">
        <f>OR(ISNUMBER(FIND("ecotox",C992)),ISNUMBER(FIND("Ecotox",B992)),ISNUMBER(FIND("ecotox",B992)),ISNUMBER(FIND("Ecotox",C992)))</f>
        <v>0</v>
      </c>
      <c r="Q992" t="b">
        <f>OR(ISNUMBER(FIND("Bioaccum",C992)),ISNUMBER(FIND("bioaccum",C992)),ISNUMBER(FIND("accum",C992)))</f>
        <v>1</v>
      </c>
      <c r="R992" t="b">
        <f>OR(ISNUMBER(FIND("Occupation",C992)),ISNUMBER(FIND("occupation",C992)),ISNUMBER(FIND("worker",C992)),ISNUMBER(FIND("workforce",C992)))</f>
        <v>0</v>
      </c>
      <c r="S992" t="b">
        <f>NOT(OR(F992,G992,H992,I992,J992,K992,L992,M992,N992,O992,P992,Q992,R992))</f>
        <v>0</v>
      </c>
      <c r="U992" t="b">
        <f>OR(Table1[[#This Row],[Inflammation]],Table1[[#This Row],[Immune]])</f>
        <v>0</v>
      </c>
      <c r="V992" t="str">
        <f>IF(OR(Table1[[#This Row],[Rodents]],Table1[[#This Row],[Human]],Table1[[#This Row],[Pig]]),OR(ISNUMBER(FIND("intratrach",C992)),ISNUMBER(FIND("nasal ",C992)),ISNUMBER(FIND("instill",C992))),"NA")</f>
        <v>NA</v>
      </c>
      <c r="W992" t="str">
        <f>IF(OR(Table1[[#This Row],[Rodents]],Table1[[#This Row],[Human]],Table1[[#This Row],[Pig]]),OR(ISNUMBER(FIND("dermal",C992)),ISNUMBER(FIND("skin ",C992))),"NA")</f>
        <v>NA</v>
      </c>
      <c r="X992" t="str">
        <f>IF(OR(Table1[[#This Row],[Rodents]],Table1[[#This Row],[Human]],Table1[[#This Row],[Pig]]),OR(ISNUMBER(FIND("injected",C992)),ISNUMBER(FIND("periton",C992)),ISNUMBER(FIND("intrascrot",C992))),"NA")</f>
        <v>NA</v>
      </c>
      <c r="Y992" t="str">
        <f>IF(OR(Table1[[#This Row],[Rodents]],Table1[[#This Row],[Human]],Table1[[#This Row],[Pig]]),NOT(OR(Table1[[#This Row],[Inhaled/Intratracheal/intranasal]],Table1[[#This Row],[Dermal]],Table1[[#This Row],[Injected]])),"NA")</f>
        <v>NA</v>
      </c>
      <c r="AA992" t="b">
        <f>OR(ISNUMBER(FIND("fish ",C992)),ISNUMBER(FIND("Fish ",C992)),ISNUMBER(FIND("aquatic",C992)),ISNUMBER(FIND("daphnids",C992)),ISNUMBER(FIND("Carcinus maenas",C992)),ISNUMBER(FIND("Daphnia",C992)),ISNUMBER(FIND("Ruditapes philippinarum",C992)),ISNUMBER(FIND("daphnia",C992)),ISNUMBER(FIND("marine",C992)),ISNUMBER(FIND("mussel",C992)),ISNUMBER(FIND("algae",C992)),ISNUMBER(FIND("Donax faba",C992)),ISNUMBER(FIND("estuarine",C992)),ISNUMBER(FIND("snail",C992)),ISNUMBER(FIND("Prorocentrum donghaiense",C992)) )</f>
        <v>1</v>
      </c>
      <c r="AB992" t="b">
        <f>OR(ISNUMBER(FIND(" rat ",C992)),ISNUMBER(FIND(" rats ",C992)),ISNUMBER(FIND(" Rats ",C992)),ISNUMBER(FIND(" Rat ",C992)),ISNUMBER(FIND(" rat.",C992)),ISNUMBER(FIND(" rats.",C992)),ISNUMBER(FIND("mouse",C992)),ISNUMBER(FIND("mice",C992)), ISNUMBER(FIND(" Mice",C992)))</f>
        <v>0</v>
      </c>
      <c r="AC992" t="b">
        <f>OR(ISNUMBER(FIND(" cell ",C992)),ISNUMBER(FIND("fibroblast",C992)),ISNUMBER(FIND("macrophage",C992)),ISNUMBER(FIND("epithelial",C992)),ISNUMBER(FIND("endothelial",C992)),ISNUMBER(FIND("neuron",C992)),ISNUMBER(FIND(" cells ",C992)),ISNUMBER(FIND("RBC",C992)),ISNUMBER(FIND("mitochond",C992)),ISNUMBER(FIND("adipocyte",C992)),ISNUMBER(FIND("osteo",C992)),ISNUMBER(FIND("keratin",C992)),ISNUMBER(FIND(" cell's ",C992)),ISNUMBER(FIND("eukary",C992)),ISNUMBER(FIND("sperm",C992)))</f>
        <v>0</v>
      </c>
      <c r="AD992" t="b">
        <f>OR(ISNUMBER(FIND("human",B992)),ISNUMBER(FIND("workers",B992)),ISNUMBER(FIND("workforces",B992)),ISNUMBER(FIND("occupational",B992)),ISNUMBER(FIND("Case report",B992)),ISNUMBER(FIND("Workplaces",B992)),ISNUMBER(FIND("worker",B992)))</f>
        <v>0</v>
      </c>
      <c r="AE992" t="b">
        <f>OR(ISNUMBER(FIND(" plant ",C992)),ISNUMBER(FIND("Plant ",C992)),ISNUMBER(FIND("tomato",C992)),ISNUMBER(FIND("plants",C992)),ISNUMBER(FIND("Plants",C992)),ISNUMBER(FIND("algae",C992)),ISNUMBER(FIND("lettuce",C992)),ISNUMBER(FIND("green gram sprouts ",C992)),ISNUMBER(FIND("Cucurbita pepo",C992)),ISNUMBER(FIND("bean ",C992)),ISNUMBER(FIND("chloroplast",C992)),ISNUMBER(FIND("chlorophyll",C992)),ISNUMBER(FIND("seedling",C992)),ISNUMBER(FIND("canola",C992)),ISNUMBER(FIND("shoot",C992)),ISNUMBER(FIND("photosynthes",C992)),ISNUMBER(FIND(" leaves ",C992)),,ISNUMBER(FIND("agriculture",C992)),ISNUMBER(FIND(" crops ",C992)))</f>
        <v>0</v>
      </c>
      <c r="AF992" t="b">
        <f>OR(ISNUMBER(FIND("bacteria",C992)),ISNUMBER(FIND("Bacteria",C992)),ISNUMBER(FIND("Bacterium",C992)),ISNUMBER(FIND("bacterium",C992)),ISNUMBER(FIND(" coli ",C992)))</f>
        <v>0</v>
      </c>
      <c r="AG992" t="b">
        <f>OR(ISNUMBER(FIND("fungi",C992)),ISNUMBER(FIND("Fungi",C992)),ISNUMBER(FIND("fungus",C992)),ISNUMBER(FIND("Fungus",C992)),ISNUMBER(FIND("mushroom",C992)),ISNUMBER(FIND("Mushroom",C992)),ISNUMBER(FIND(" mold ",C992)))</f>
        <v>0</v>
      </c>
      <c r="AH992" t="b">
        <f>OR(ISNUMBER(FIND("Pig ",C992)),ISNUMBER(FIND("pig ",C992)),ISNUMBER(FIND("Pigs ",C992)),ISNUMBER(FIND("pigs ",C992)))</f>
        <v>0</v>
      </c>
      <c r="AI992" t="b">
        <f>OR(ISNUMBER(FIND(" C. elegans",C992)),ISNUMBER(FIND("Caenorhabditis elegans",C992)),ISNUMBER(FIND("earthworms",C992)),ISNUMBER(FIND(" Ficopomatus enigmaticus",C992)),ISNUMBER(FIND("larva",C992)),ISNUMBER(FIND("Lumbriculus variegatus",C992)),ISNUMBER(FIND("nematode",C992)))</f>
        <v>0</v>
      </c>
      <c r="AJ992" t="b">
        <f>NOT(OR(AA992,AB992,AC992,AD992,AE992,AF992,AG992,AH992,AI992))</f>
        <v>0</v>
      </c>
      <c r="AL992" t="b">
        <f>OR(AA992,AB992,AD992,AE992,AF992,AG992,AH992,AI992)</f>
        <v>1</v>
      </c>
      <c r="AM992" t="b">
        <f>IF(Table1[[#This Row],[In vivo?]],IF(Table1[[#This Row],[Cell]],FALSE,TRUE),FALSE)</f>
        <v>1</v>
      </c>
      <c r="AN992" t="b">
        <f>AND(AC992,AL992)</f>
        <v>0</v>
      </c>
      <c r="AO992" t="b">
        <f>IF(Table1[[#This Row],[Cell]],IF(Table1[[#This Row],[In vivo?]],FALSE,TRUE),FALSE)</f>
        <v>0</v>
      </c>
      <c r="AP992" t="b">
        <f>NOT(OR(Table1[[#This Row],[In vivo?]],Table1[[#This Row],[Only in Cell]]))</f>
        <v>0</v>
      </c>
      <c r="AQ992" t="str">
        <f>IF(OR(Table1[[#This Row],[Rodents]],Table1[[#This Row],[Human]],Table1[[#This Row],[Pig]]),OR(ISNUMBER(FIND("pulmonary",C992)),ISNUMBER(FIND("lung",C992))),"NA")</f>
        <v>NA</v>
      </c>
      <c r="AR992" t="str">
        <f>IF(OR(Table1[[#This Row],[Rodents]],Table1[[#This Row],[Human]],Table1[[#This Row],[Pig]]),OR(ISNUMBER(FIND("skin",C992)),ISNUMBER(FIND("dermal",C992))),"NA")</f>
        <v>NA</v>
      </c>
      <c r="AS992" t="str">
        <f>IF(OR(Table1[[#This Row],[Rodents]],Table1[[#This Row],[Human]],Table1[[#This Row],[Pig]]),OR(ISNUMBER(FIND("liver",C992)),ISNUMBER(FIND("hepat",C992))),"NA")</f>
        <v>NA</v>
      </c>
      <c r="AT992" t="str">
        <f>IF(OR(Table1[[#This Row],[Rodents]],Table1[[#This Row],[Human]],Table1[[#This Row],[Pig]]),OR(ISNUMBER(FIND("kidney",C992)),ISNUMBER(FIND("neph",C992))),"NA")</f>
        <v>NA</v>
      </c>
      <c r="AU992" t="str">
        <f>IF(OR(Table1[[#This Row],[Rodents]],Table1[[#This Row],[Human]],Table1[[#This Row],[Pig]]),OR(ISNUMBER(FIND("brain",C992)),ISNUMBER(FIND("neur",C992)),ISNUMBER(FIND("nerv",C992))),"NA")</f>
        <v>NA</v>
      </c>
      <c r="AV992" t="str">
        <f>IF(OR(Table1[[#This Row],[Rodents]],Table1[[#This Row],[Human]],Table1[[#This Row],[Pig]]),OR(ISNUMBER(FIND("heart",C992)),ISNUMBER(FIND("cardi",C992))),"NA")</f>
        <v>NA</v>
      </c>
      <c r="AW992" t="str">
        <f>IF(OR(Table1[[#This Row],[Rodents]],Table1[[#This Row],[Human]],Table1[[#This Row],[Pig]]),OR(ISNUMBER(FIND("gastro",C992)),ISNUMBER(FIND("intesti",C992)),ISNUMBER(FIND("stomach",C992))),"NA")</f>
        <v>NA</v>
      </c>
      <c r="AX992" t="str">
        <f>IF(OR(Table1[[#This Row],[Rodents]],Table1[[#This Row],[Human]],Table1[[#This Row],[Pig]]),NOT(OR(AQ992,AR992,AS992,AT992,AU992,AV992,AW992)),"NA")</f>
        <v>NA</v>
      </c>
      <c r="AY992" t="b">
        <f>OR(ISNUMBER(FIND("SWCNT",C992)),ISNUMBER(FIND("SWNT",C992)),ISNUMBER(FIND("single-wall",C992)),ISNUMBER(FIND("single wall",C992)),ISNUMBER(FIND("Single wall",C992)),ISNUMBER(FIND("Single-wall",C992)),ISNUMBER(FIND("SWCNT",B992)),ISNUMBER(FIND("SWNT",B992)),ISNUMBER(FIND("single-wall",B992)),ISNUMBER(FIND("single wall",B992)),ISNUMBER(FIND("Single-wall",B992)),ISNUMBER(FIND("Single wall",B992)))</f>
        <v>1</v>
      </c>
      <c r="AZ992" t="b">
        <f>OR(ISNUMBER(FIND("MWCNT",C992)),ISNUMBER(FIND("MWNT",C992)),ISNUMBER(FIND("multi-wall",C992)),ISNUMBER(FIND("multi wall",C992)),ISNUMBER(FIND("multiwall",C992)),ISNUMBER(FIND("Multi-wall",C992)),ISNUMBER(FIND("Multi wall",C992)),ISNUMBER(FIND("Multiwall",C992)),ISNUMBER(FIND("MWCNT",B992)),ISNUMBER(FIND("MWNT",B992)),ISNUMBER(FIND("multi-wall",B992)),ISNUMBER(FIND("multi wall",B992)),ISNUMBER(FIND("multiwall",B992)),ISNUMBER(FIND("Multi-wall",B992)),ISNUMBER(FIND("Multi wall",B992)),ISNUMBER(FIND("Multiwall",B992)),ISNUMBER(FIND("Double-wall",B992)),ISNUMBER(FIND("Double wall",B992)),ISNUMBER(FIND("Doublewall",B992)),ISNUMBER(FIND("double-wall",B992)),ISNUMBER(FIND("double wall",B992)),ISNUMBER(FIND("doublewall",B992)))</f>
        <v>1</v>
      </c>
      <c r="BA992" t="b">
        <f>AND(Table1[[#This Row],[SWCNT]],Table1[[#This Row],[MWCNT]])</f>
        <v>1</v>
      </c>
      <c r="BB992" t="b">
        <f>IF(Table1[[#This Row],[SWCNT]]=TRUE,FALSE,IF(Table1[[#This Row],[MWCNT]]=TRUE,FALSE,TRUE))</f>
        <v>0</v>
      </c>
      <c r="BC992" s="18"/>
    </row>
    <row r="993" spans="1:55" ht="166.5">
      <c r="A993" t="s">
        <v>4178</v>
      </c>
      <c r="B993" s="2" t="s">
        <v>4182</v>
      </c>
      <c r="C993" s="16" t="s">
        <v>4186</v>
      </c>
      <c r="D993" s="17" t="s">
        <v>924</v>
      </c>
      <c r="E993" s="2">
        <v>2013</v>
      </c>
      <c r="F993" t="b">
        <f>OR(ISNUMBER(FIND("cytotoxic",C993)),ISNUMBER(FIND("Cytotoxic",C993)),ISNUMBER(FIND("cellular toxicity",C993)),ISNUMBER(FIND("cell death",C993)),ISNUMBER(FIND("viable",C993)),ISNUMBER(FIND("phytotoxic",C993)),ISNUMBER(FIND("acute toxicity",C993)),ISNUMBER(FIND("MTT",C993)),ISNUMBER(FIND("survival",C993)),ISNUMBER(FIND("prolifer",C993)),ISNUMBER(FIND("apoptosis",C993)),ISNUMBER(FIND("neurotoxic",C993)),ISNUMBER(FIND("  lysis ",C993)),ISNUMBER(FIND("necrosis",C993)),ISNUMBER(FIND("cellular death",C993))*3,ISNUMBER(FIND("LDH",C993)),ISNUMBER(FIND("Acute toxicity",C993)))</f>
        <v>1</v>
      </c>
      <c r="G993" t="b">
        <f>OR(ISNUMBER(FIND("genotoxic",C993)),ISNUMBER(FIND("genotoxicity",C993)),ISNUMBER(FIND("DNA damage",C993)),ISNUMBER(FIND("DNA",C993)),ISNUMBER(FIND("RNA",C993)),ISNUMBER(FIND("mesothelioma",C993)),ISNUMBER(FIND("carcino",C993)),ISNUMBER(FIND("mutagen",C993)),ISNUMBER(FIND("genetic",C993)))</f>
        <v>0</v>
      </c>
      <c r="H993" t="b">
        <f>OR(ISNUMBER(FIND("inflammatory",C993)),ISNUMBER(FIND("inflamm",C993)))</f>
        <v>0</v>
      </c>
      <c r="I993" t="b">
        <f>OR(ISNUMBER(FIND("immune",C993)),ISNUMBER(FIND("immunological",C993)),ISNUMBER(FIND("interleuk",C993)),ISNUMBER(FIND("platelet activation",C993)),ISNUMBER(FIND("monocyte",C993)),ISNUMBER(FIND("leukocyte",C993)),ISNUMBER(FIND("cytokine",C993)),ISNUMBER(FIND("CD4",C993)),ISNUMBER(FIND("CD8",C993)),ISNUMBER(FIND("T-cell",C993)))</f>
        <v>0</v>
      </c>
      <c r="J993" t="b">
        <f>OR(ISNUMBER(FIND("reactive oxygen",C993)),ISNUMBER(FIND("ROS",C993)),ISNUMBER(FIND("free radical",C993)),ISNUMBER(FIND("oxidative stress",C993)),ISNUMBER(FIND("peroxid",C993)),ISNUMBER(FIND("oxidative",C993)),ISNUMBER(FIND("antioxid",C993)))</f>
        <v>0</v>
      </c>
      <c r="K993" t="b">
        <f>OR(ISNUMBER(FIND("autophag",C993)))</f>
        <v>0</v>
      </c>
      <c r="L993" t="b">
        <f>OR(ISNUMBER(FIND("morpholog",C993)))</f>
        <v>0</v>
      </c>
      <c r="M993" t="b">
        <f>OR(ISNUMBER(FIND("fibrosis",C993)),ISNUMBER(FIND("Fibrosis",C993)),ISNUMBER(FIND("fibrot",C993)))</f>
        <v>0</v>
      </c>
      <c r="N993" t="b">
        <f>OR(ISNUMBER(FIND("offspring",C993)),ISNUMBER(FIND("Parental",C993)),ISNUMBER(FIND("parental",C993)),ISNUMBER(FIND("germline",C993)),ISNUMBER(FIND("reproduc",C993)),ISNUMBER(FIND("embryo",C993)))</f>
        <v>0</v>
      </c>
      <c r="O993" t="b">
        <f>OR(ISNUMBER(FIND("metabol",C993)),ISNUMBER(FIND("Metabol",C993)),ISNUMBER(FIND("digest",C993)),ISNUMBER(FIND("mitochon",C993)))</f>
        <v>0</v>
      </c>
      <c r="P993" t="b">
        <f>OR(ISNUMBER(FIND("ecotox",C993)),ISNUMBER(FIND("Ecotox",B993)),ISNUMBER(FIND("ecotox",B993)),ISNUMBER(FIND("Ecotox",C993)))</f>
        <v>0</v>
      </c>
      <c r="Q993" t="b">
        <f>OR(ISNUMBER(FIND("Bioaccum",C993)),ISNUMBER(FIND("bioaccum",C993)),ISNUMBER(FIND("accum",C993)))</f>
        <v>0</v>
      </c>
      <c r="R993" t="b">
        <f>OR(ISNUMBER(FIND("Occupation",C993)),ISNUMBER(FIND("occupation",C993)),ISNUMBER(FIND("worker",C993)),ISNUMBER(FIND("workforce",C993)))</f>
        <v>0</v>
      </c>
      <c r="S993" t="b">
        <f>NOT(OR(F993,G993,H993,I993,J993,K993,L993,M993,N993,O993,P993,Q993,R993))</f>
        <v>0</v>
      </c>
      <c r="U993" t="b">
        <f>OR(Table1[[#This Row],[Inflammation]],Table1[[#This Row],[Immune]])</f>
        <v>0</v>
      </c>
      <c r="V993" t="b">
        <f>IF(OR(Table1[[#This Row],[Rodents]],Table1[[#This Row],[Human]],Table1[[#This Row],[Pig]]),OR(ISNUMBER(FIND("intratrach",C993)),ISNUMBER(FIND("nasal ",C993)),ISNUMBER(FIND("instill",C993))),"NA")</f>
        <v>0</v>
      </c>
      <c r="W993" t="b">
        <f>IF(OR(Table1[[#This Row],[Rodents]],Table1[[#This Row],[Human]],Table1[[#This Row],[Pig]]),OR(ISNUMBER(FIND("dermal",C993)),ISNUMBER(FIND("skin ",C993))),"NA")</f>
        <v>0</v>
      </c>
      <c r="X993" t="b">
        <f>IF(OR(Table1[[#This Row],[Rodents]],Table1[[#This Row],[Human]],Table1[[#This Row],[Pig]]),OR(ISNUMBER(FIND("injected",C993)),ISNUMBER(FIND("periton",C993)),ISNUMBER(FIND("intrascrot",C993))),"NA")</f>
        <v>0</v>
      </c>
      <c r="Y993" t="b">
        <f>IF(OR(Table1[[#This Row],[Rodents]],Table1[[#This Row],[Human]],Table1[[#This Row],[Pig]]),NOT(OR(Table1[[#This Row],[Inhaled/Intratracheal/intranasal]],Table1[[#This Row],[Dermal]],Table1[[#This Row],[Injected]])),"NA")</f>
        <v>1</v>
      </c>
      <c r="AA993" t="b">
        <f>OR(ISNUMBER(FIND("fish ",C993)),ISNUMBER(FIND("Fish ",C993)),ISNUMBER(FIND("aquatic",C993)),ISNUMBER(FIND("daphnids",C993)),ISNUMBER(FIND("Carcinus maenas",C993)),ISNUMBER(FIND("Daphnia",C993)),ISNUMBER(FIND("Ruditapes philippinarum",C993)),ISNUMBER(FIND("daphnia",C993)),ISNUMBER(FIND("marine",C993)),ISNUMBER(FIND("mussel",C993)),ISNUMBER(FIND("algae",C993)),ISNUMBER(FIND("Donax faba",C993)),ISNUMBER(FIND("estuarine",C993)),ISNUMBER(FIND("snail",C993)),ISNUMBER(FIND("Prorocentrum donghaiense",C993)) )</f>
        <v>0</v>
      </c>
      <c r="AB993" t="b">
        <f>OR(ISNUMBER(FIND(" rat ",C993)),ISNUMBER(FIND(" rats ",C993)),ISNUMBER(FIND(" Rats ",C993)),ISNUMBER(FIND(" Rat ",C993)),ISNUMBER(FIND(" rat.",C993)),ISNUMBER(FIND(" rats.",C993)),ISNUMBER(FIND("mouse",C993)),ISNUMBER(FIND("mice",C993)), ISNUMBER(FIND(" Mice",C993)))</f>
        <v>1</v>
      </c>
      <c r="AC993" t="b">
        <f>OR(ISNUMBER(FIND(" cell ",C993)),ISNUMBER(FIND("fibroblast",C993)),ISNUMBER(FIND("macrophage",C993)),ISNUMBER(FIND("epithelial",C993)),ISNUMBER(FIND("endothelial",C993)),ISNUMBER(FIND("neuron",C993)),ISNUMBER(FIND(" cells ",C993)),ISNUMBER(FIND("RBC",C993)),ISNUMBER(FIND("mitochond",C993)),ISNUMBER(FIND("adipocyte",C993)),ISNUMBER(FIND("osteo",C993)),ISNUMBER(FIND("keratin",C993)),ISNUMBER(FIND(" cell's ",C993)),ISNUMBER(FIND("eukary",C993)),ISNUMBER(FIND("sperm",C993)))</f>
        <v>1</v>
      </c>
      <c r="AD993" t="b">
        <f>OR(ISNUMBER(FIND("human",B993)),ISNUMBER(FIND("workers",B993)),ISNUMBER(FIND("workforces",B993)),ISNUMBER(FIND("occupational",B993)),ISNUMBER(FIND("Case report",B993)),ISNUMBER(FIND("Workplaces",B993)),ISNUMBER(FIND("worker",B993)))</f>
        <v>0</v>
      </c>
      <c r="AE993" t="b">
        <f>OR(ISNUMBER(FIND(" plant ",C993)),ISNUMBER(FIND("Plant ",C993)),ISNUMBER(FIND("tomato",C993)),ISNUMBER(FIND("plants",C993)),ISNUMBER(FIND("Plants",C993)),ISNUMBER(FIND("algae",C993)),ISNUMBER(FIND("lettuce",C993)),ISNUMBER(FIND("green gram sprouts ",C993)),ISNUMBER(FIND("Cucurbita pepo",C993)),ISNUMBER(FIND("bean ",C993)),ISNUMBER(FIND("chloroplast",C993)),ISNUMBER(FIND("chlorophyll",C993)),ISNUMBER(FIND("seedling",C993)),ISNUMBER(FIND("canola",C993)),ISNUMBER(FIND("shoot",C993)),ISNUMBER(FIND("photosynthes",C993)),ISNUMBER(FIND(" leaves ",C993)),,ISNUMBER(FIND("agriculture",C993)),ISNUMBER(FIND(" crops ",C993)))</f>
        <v>0</v>
      </c>
      <c r="AF993" t="b">
        <f>OR(ISNUMBER(FIND("bacteria",C993)),ISNUMBER(FIND("Bacteria",C993)),ISNUMBER(FIND("Bacterium",C993)),ISNUMBER(FIND("bacterium",C993)),ISNUMBER(FIND(" coli ",C993)))</f>
        <v>0</v>
      </c>
      <c r="AG993" t="b">
        <f>OR(ISNUMBER(FIND("fungi",C993)),ISNUMBER(FIND("Fungi",C993)),ISNUMBER(FIND("fungus",C993)),ISNUMBER(FIND("Fungus",C993)),ISNUMBER(FIND("mushroom",C993)),ISNUMBER(FIND("Mushroom",C993)),ISNUMBER(FIND(" mold ",C993)))</f>
        <v>0</v>
      </c>
      <c r="AH993" t="b">
        <f>OR(ISNUMBER(FIND("Pig ",C993)),ISNUMBER(FIND("pig ",C993)),ISNUMBER(FIND("Pigs ",C993)),ISNUMBER(FIND("pigs ",C993)))</f>
        <v>0</v>
      </c>
      <c r="AI993" t="b">
        <f>OR(ISNUMBER(FIND(" C. elegans",C993)),ISNUMBER(FIND("Caenorhabditis elegans",C993)),ISNUMBER(FIND("earthworms",C993)),ISNUMBER(FIND(" Ficopomatus enigmaticus",C993)),ISNUMBER(FIND("larva",C993)),ISNUMBER(FIND("Lumbriculus variegatus",C993)),ISNUMBER(FIND("nematode",C993)))</f>
        <v>0</v>
      </c>
      <c r="AJ993" t="b">
        <f>NOT(OR(AA993,AB993,AC993,AD993,AE993,AF993,AG993,AH993,AI993))</f>
        <v>0</v>
      </c>
      <c r="AL993" t="b">
        <f>OR(AA993,AB993,AD993,AE993,AF993,AG993,AH993,AI993)</f>
        <v>1</v>
      </c>
      <c r="AM993" t="b">
        <f>IF(Table1[[#This Row],[In vivo?]],IF(Table1[[#This Row],[Cell]],FALSE,TRUE),FALSE)</f>
        <v>0</v>
      </c>
      <c r="AN993" t="b">
        <f>AND(AC993,AL993)</f>
        <v>1</v>
      </c>
      <c r="AO993" t="b">
        <f>IF(Table1[[#This Row],[Cell]],IF(Table1[[#This Row],[In vivo?]],FALSE,TRUE),FALSE)</f>
        <v>0</v>
      </c>
      <c r="AP993" t="b">
        <f>NOT(OR(Table1[[#This Row],[In vivo?]],Table1[[#This Row],[Only in Cell]]))</f>
        <v>0</v>
      </c>
      <c r="AQ993" t="b">
        <f>IF(OR(Table1[[#This Row],[Rodents]],Table1[[#This Row],[Human]],Table1[[#This Row],[Pig]]),OR(ISNUMBER(FIND("pulmonary",C993)),ISNUMBER(FIND("lung",C993))),"NA")</f>
        <v>0</v>
      </c>
      <c r="AR993" t="b">
        <f>IF(OR(Table1[[#This Row],[Rodents]],Table1[[#This Row],[Human]],Table1[[#This Row],[Pig]]),OR(ISNUMBER(FIND("skin",C993)),ISNUMBER(FIND("dermal",C993))),"NA")</f>
        <v>0</v>
      </c>
      <c r="AS993" t="b">
        <f>IF(OR(Table1[[#This Row],[Rodents]],Table1[[#This Row],[Human]],Table1[[#This Row],[Pig]]),OR(ISNUMBER(FIND("liver",C993)),ISNUMBER(FIND("hepat",C993))),"NA")</f>
        <v>0</v>
      </c>
      <c r="AT993" t="b">
        <f>IF(OR(Table1[[#This Row],[Rodents]],Table1[[#This Row],[Human]],Table1[[#This Row],[Pig]]),OR(ISNUMBER(FIND("kidney",C993)),ISNUMBER(FIND("neph",C993))),"NA")</f>
        <v>0</v>
      </c>
      <c r="AU993" t="b">
        <f>IF(OR(Table1[[#This Row],[Rodents]],Table1[[#This Row],[Human]],Table1[[#This Row],[Pig]]),OR(ISNUMBER(FIND("brain",C993)),ISNUMBER(FIND("neur",C993)),ISNUMBER(FIND("nerv",C993))),"NA")</f>
        <v>1</v>
      </c>
      <c r="AV993" t="b">
        <f>IF(OR(Table1[[#This Row],[Rodents]],Table1[[#This Row],[Human]],Table1[[#This Row],[Pig]]),OR(ISNUMBER(FIND("heart",C993)),ISNUMBER(FIND("cardi",C993))),"NA")</f>
        <v>0</v>
      </c>
      <c r="AW993" t="b">
        <f>IF(OR(Table1[[#This Row],[Rodents]],Table1[[#This Row],[Human]],Table1[[#This Row],[Pig]]),OR(ISNUMBER(FIND("gastro",C993)),ISNUMBER(FIND("intesti",C993)),ISNUMBER(FIND("stomach",C993))),"NA")</f>
        <v>0</v>
      </c>
      <c r="AX993" t="b">
        <f>IF(OR(Table1[[#This Row],[Rodents]],Table1[[#This Row],[Human]],Table1[[#This Row],[Pig]]),NOT(OR(AQ993,AR993,AS993,AT993,AU993,AV993,AW993)),"NA")</f>
        <v>0</v>
      </c>
      <c r="AY993" t="b">
        <f>OR(ISNUMBER(FIND("SWCNT",C993)),ISNUMBER(FIND("SWNT",C993)),ISNUMBER(FIND("single-wall",C993)),ISNUMBER(FIND("single wall",C993)),ISNUMBER(FIND("Single wall",C993)),ISNUMBER(FIND("Single-wall",C993)),ISNUMBER(FIND("SWCNT",B993)),ISNUMBER(FIND("SWNT",B993)),ISNUMBER(FIND("single-wall",B993)),ISNUMBER(FIND("single wall",B993)),ISNUMBER(FIND("Single-wall",B993)),ISNUMBER(FIND("Single wall",B993)))</f>
        <v>0</v>
      </c>
      <c r="AZ993" t="b">
        <f>OR(ISNUMBER(FIND("MWCNT",C993)),ISNUMBER(FIND("MWNT",C993)),ISNUMBER(FIND("multi-wall",C993)),ISNUMBER(FIND("multi wall",C993)),ISNUMBER(FIND("multiwall",C993)),ISNUMBER(FIND("Multi-wall",C993)),ISNUMBER(FIND("Multi wall",C993)),ISNUMBER(FIND("Multiwall",C993)),ISNUMBER(FIND("MWCNT",B993)),ISNUMBER(FIND("MWNT",B993)),ISNUMBER(FIND("multi-wall",B993)),ISNUMBER(FIND("multi wall",B993)),ISNUMBER(FIND("multiwall",B993)),ISNUMBER(FIND("Multi-wall",B993)),ISNUMBER(FIND("Multi wall",B993)),ISNUMBER(FIND("Multiwall",B993)),ISNUMBER(FIND("Double-wall",B993)),ISNUMBER(FIND("Double wall",B993)),ISNUMBER(FIND("Doublewall",B993)),ISNUMBER(FIND("double-wall",B993)),ISNUMBER(FIND("double wall",B993)),ISNUMBER(FIND("doublewall",B993)))</f>
        <v>1</v>
      </c>
      <c r="BA993" t="b">
        <f>AND(Table1[[#This Row],[SWCNT]],Table1[[#This Row],[MWCNT]])</f>
        <v>0</v>
      </c>
      <c r="BB993" t="b">
        <f>IF(Table1[[#This Row],[SWCNT]]=TRUE,FALSE,IF(Table1[[#This Row],[MWCNT]]=TRUE,FALSE,TRUE))</f>
        <v>0</v>
      </c>
      <c r="BC993" s="18"/>
    </row>
    <row r="994" spans="1:55" ht="203.5">
      <c r="A994" t="s">
        <v>4188</v>
      </c>
      <c r="B994" s="2" t="s">
        <v>4189</v>
      </c>
      <c r="C994" s="16" t="s">
        <v>4190</v>
      </c>
      <c r="D994" s="17" t="s">
        <v>4191</v>
      </c>
      <c r="E994" s="2">
        <v>2013</v>
      </c>
      <c r="F994" t="b">
        <f>OR(ISNUMBER(FIND("cytotoxic",C994)),ISNUMBER(FIND("Cytotoxic",C994)),ISNUMBER(FIND("cellular toxicity",C994)),ISNUMBER(FIND("cell death",C994)),ISNUMBER(FIND("viable",C994)),ISNUMBER(FIND("phytotoxic",C994)),ISNUMBER(FIND("acute toxicity",C994)),ISNUMBER(FIND("MTT",C994)),ISNUMBER(FIND("survival",C994)),ISNUMBER(FIND("prolifer",C994)),ISNUMBER(FIND("apoptosis",C994)),ISNUMBER(FIND("neurotoxic",C994)),ISNUMBER(FIND("  lysis ",C994)),ISNUMBER(FIND("necrosis",C994)),ISNUMBER(FIND("cellular death",C994))*3,ISNUMBER(FIND("LDH",C994)),ISNUMBER(FIND("Acute toxicity",C994)))</f>
        <v>0</v>
      </c>
      <c r="G994" t="b">
        <f>OR(ISNUMBER(FIND("genotoxic",C994)),ISNUMBER(FIND("genotoxicity",C994)),ISNUMBER(FIND("DNA damage",C994)),ISNUMBER(FIND("DNA",C994)),ISNUMBER(FIND("RNA",C994)),ISNUMBER(FIND("mesothelioma",C994)),ISNUMBER(FIND("carcino",C994)),ISNUMBER(FIND("mutagen",C994)),ISNUMBER(FIND("genetic",C994)))</f>
        <v>0</v>
      </c>
      <c r="H994" t="b">
        <f>OR(ISNUMBER(FIND("inflammatory",C994)),ISNUMBER(FIND("inflamm",C994)))</f>
        <v>0</v>
      </c>
      <c r="I994" t="b">
        <f>OR(ISNUMBER(FIND("immune",C994)),ISNUMBER(FIND("immunological",C994)),ISNUMBER(FIND("interleuk",C994)),ISNUMBER(FIND("platelet activation",C994)),ISNUMBER(FIND("monocyte",C994)),ISNUMBER(FIND("leukocyte",C994)),ISNUMBER(FIND("cytokine",C994)),ISNUMBER(FIND("CD4",C994)),ISNUMBER(FIND("CD8",C994)),ISNUMBER(FIND("T-cell",C994)))</f>
        <v>0</v>
      </c>
      <c r="J994" t="b">
        <f>OR(ISNUMBER(FIND("reactive oxygen",C994)),ISNUMBER(FIND("ROS",C994)),ISNUMBER(FIND("free radical",C994)),ISNUMBER(FIND("oxidative stress",C994)),ISNUMBER(FIND("peroxid",C994)),ISNUMBER(FIND("oxidative",C994)),ISNUMBER(FIND("antioxid",C994)))</f>
        <v>0</v>
      </c>
      <c r="K994" t="b">
        <f>OR(ISNUMBER(FIND("autophag",C994)))</f>
        <v>0</v>
      </c>
      <c r="L994" t="b">
        <f>OR(ISNUMBER(FIND("morpholog",C994)))</f>
        <v>0</v>
      </c>
      <c r="M994" t="b">
        <f>OR(ISNUMBER(FIND("fibrosis",C994)),ISNUMBER(FIND("Fibrosis",C994)),ISNUMBER(FIND("fibrot",C994)))</f>
        <v>0</v>
      </c>
      <c r="N994" t="b">
        <f>OR(ISNUMBER(FIND("offspring",C994)),ISNUMBER(FIND("Parental",C994)),ISNUMBER(FIND("parental",C994)),ISNUMBER(FIND("germline",C994)),ISNUMBER(FIND("reproduc",C994)),ISNUMBER(FIND("embryo",C994)))</f>
        <v>0</v>
      </c>
      <c r="O994" t="b">
        <f>OR(ISNUMBER(FIND("metabol",C994)),ISNUMBER(FIND("Metabol",C994)),ISNUMBER(FIND("digest",C994)),ISNUMBER(FIND("mitochon",C994)))</f>
        <v>0</v>
      </c>
      <c r="P994" t="b">
        <f>OR(ISNUMBER(FIND("ecotox",C994)),ISNUMBER(FIND("Ecotox",B994)),ISNUMBER(FIND("ecotox",B994)),ISNUMBER(FIND("Ecotox",C994)))</f>
        <v>0</v>
      </c>
      <c r="Q994" t="b">
        <f>OR(ISNUMBER(FIND("Bioaccum",C994)),ISNUMBER(FIND("bioaccum",C994)),ISNUMBER(FIND("accum",C994)))</f>
        <v>1</v>
      </c>
      <c r="R994" t="b">
        <f>OR(ISNUMBER(FIND("Occupation",C994)),ISNUMBER(FIND("occupation",C994)),ISNUMBER(FIND("worker",C994)),ISNUMBER(FIND("workforce",C994)))</f>
        <v>0</v>
      </c>
      <c r="S994" t="b">
        <f>NOT(OR(F994,G994,H994,I994,J994,K994,L994,M994,N994,O994,P994,Q994,R994))</f>
        <v>0</v>
      </c>
      <c r="U994" t="b">
        <f>OR(Table1[[#This Row],[Inflammation]],Table1[[#This Row],[Immune]])</f>
        <v>0</v>
      </c>
      <c r="V994" t="b">
        <f>IF(OR(Table1[[#This Row],[Rodents]],Table1[[#This Row],[Human]],Table1[[#This Row],[Pig]]),OR(ISNUMBER(FIND("intratrach",C994)),ISNUMBER(FIND("nasal ",C994)),ISNUMBER(FIND("instill",C994))),"NA")</f>
        <v>0</v>
      </c>
      <c r="W994" t="b">
        <f>IF(OR(Table1[[#This Row],[Rodents]],Table1[[#This Row],[Human]],Table1[[#This Row],[Pig]]),OR(ISNUMBER(FIND("dermal",C994)),ISNUMBER(FIND("skin ",C994))),"NA")</f>
        <v>0</v>
      </c>
      <c r="X994" t="b">
        <f>IF(OR(Table1[[#This Row],[Rodents]],Table1[[#This Row],[Human]],Table1[[#This Row],[Pig]]),OR(ISNUMBER(FIND("injected",C994)),ISNUMBER(FIND("periton",C994)),ISNUMBER(FIND("intrascrot",C994))),"NA")</f>
        <v>0</v>
      </c>
      <c r="Y994" t="b">
        <f>IF(OR(Table1[[#This Row],[Rodents]],Table1[[#This Row],[Human]],Table1[[#This Row],[Pig]]),NOT(OR(Table1[[#This Row],[Inhaled/Intratracheal/intranasal]],Table1[[#This Row],[Dermal]],Table1[[#This Row],[Injected]])),"NA")</f>
        <v>1</v>
      </c>
      <c r="AA994" t="b">
        <f>OR(ISNUMBER(FIND("fish ",C994)),ISNUMBER(FIND("Fish ",C994)),ISNUMBER(FIND("aquatic",C994)),ISNUMBER(FIND("daphnids",C994)),ISNUMBER(FIND("Carcinus maenas",C994)),ISNUMBER(FIND("Daphnia",C994)),ISNUMBER(FIND("Ruditapes philippinarum",C994)),ISNUMBER(FIND("daphnia",C994)),ISNUMBER(FIND("marine",C994)),ISNUMBER(FIND("mussel",C994)),ISNUMBER(FIND("algae",C994)),ISNUMBER(FIND("Donax faba",C994)),ISNUMBER(FIND("estuarine",C994)),ISNUMBER(FIND("snail",C994)),ISNUMBER(FIND("Prorocentrum donghaiense",C994)) )</f>
        <v>0</v>
      </c>
      <c r="AB994" t="b">
        <f>OR(ISNUMBER(FIND(" rat ",C994)),ISNUMBER(FIND(" rats ",C994)),ISNUMBER(FIND(" Rats ",C994)),ISNUMBER(FIND(" Rat ",C994)),ISNUMBER(FIND(" rat.",C994)),ISNUMBER(FIND(" rats.",C994)),ISNUMBER(FIND("mouse",C994)),ISNUMBER(FIND("mice",C994)), ISNUMBER(FIND(" Mice",C994)))</f>
        <v>1</v>
      </c>
      <c r="AC994" t="b">
        <f>OR(ISNUMBER(FIND(" cell ",C994)),ISNUMBER(FIND("fibroblast",C994)),ISNUMBER(FIND("macrophage",C994)),ISNUMBER(FIND("epithelial",C994)),ISNUMBER(FIND("endothelial",C994)),ISNUMBER(FIND("neuron",C994)),ISNUMBER(FIND(" cells ",C994)),ISNUMBER(FIND("RBC",C994)),ISNUMBER(FIND("mitochond",C994)),ISNUMBER(FIND("adipocyte",C994)),ISNUMBER(FIND("osteo",C994)),ISNUMBER(FIND("keratin",C994)),ISNUMBER(FIND(" cell's ",C994)),ISNUMBER(FIND("eukary",C994)),ISNUMBER(FIND("sperm",C994)))</f>
        <v>0</v>
      </c>
      <c r="AD994" t="b">
        <f>OR(ISNUMBER(FIND("human",B994)),ISNUMBER(FIND("workers",B994)),ISNUMBER(FIND("workforces",B994)),ISNUMBER(FIND("occupational",B994)),ISNUMBER(FIND("Case report",B994)),ISNUMBER(FIND("Workplaces",B994)),ISNUMBER(FIND("worker",B994)))</f>
        <v>0</v>
      </c>
      <c r="AE994" t="b">
        <f>OR(ISNUMBER(FIND(" plant ",C994)),ISNUMBER(FIND("Plant ",C994)),ISNUMBER(FIND("tomato",C994)),ISNUMBER(FIND("plants",C994)),ISNUMBER(FIND("Plants",C994)),ISNUMBER(FIND("algae",C994)),ISNUMBER(FIND("lettuce",C994)),ISNUMBER(FIND("green gram sprouts ",C994)),ISNUMBER(FIND("Cucurbita pepo",C994)),ISNUMBER(FIND("bean ",C994)),ISNUMBER(FIND("chloroplast",C994)),ISNUMBER(FIND("chlorophyll",C994)),ISNUMBER(FIND("seedling",C994)),ISNUMBER(FIND("canola",C994)),ISNUMBER(FIND("shoot",C994)),ISNUMBER(FIND("photosynthes",C994)),ISNUMBER(FIND(" leaves ",C994)),,ISNUMBER(FIND("agriculture",C994)),ISNUMBER(FIND(" crops ",C994)))</f>
        <v>0</v>
      </c>
      <c r="AF994" t="b">
        <f>OR(ISNUMBER(FIND("bacteria",C994)),ISNUMBER(FIND("Bacteria",C994)),ISNUMBER(FIND("Bacterium",C994)),ISNUMBER(FIND("bacterium",C994)),ISNUMBER(FIND(" coli ",C994)))</f>
        <v>0</v>
      </c>
      <c r="AG994" t="b">
        <f>OR(ISNUMBER(FIND("fungi",C994)),ISNUMBER(FIND("Fungi",C994)),ISNUMBER(FIND("fungus",C994)),ISNUMBER(FIND("Fungus",C994)),ISNUMBER(FIND("mushroom",C994)),ISNUMBER(FIND("Mushroom",C994)),ISNUMBER(FIND(" mold ",C994)))</f>
        <v>0</v>
      </c>
      <c r="AH994" t="b">
        <f>OR(ISNUMBER(FIND("Pig ",C994)),ISNUMBER(FIND("pig ",C994)),ISNUMBER(FIND("Pigs ",C994)),ISNUMBER(FIND("pigs ",C994)))</f>
        <v>0</v>
      </c>
      <c r="AI994" t="b">
        <f>OR(ISNUMBER(FIND(" C. elegans",C994)),ISNUMBER(FIND("Caenorhabditis elegans",C994)),ISNUMBER(FIND("earthworms",C994)),ISNUMBER(FIND(" Ficopomatus enigmaticus",C994)),ISNUMBER(FIND("larva",C994)),ISNUMBER(FIND("Lumbriculus variegatus",C994)),ISNUMBER(FIND("nematode",C994)))</f>
        <v>0</v>
      </c>
      <c r="AJ994" t="b">
        <f>NOT(OR(AA994,AB994,AC994,AD994,AE994,AF994,AG994,AH994,AI994))</f>
        <v>0</v>
      </c>
      <c r="AL994" t="b">
        <f>OR(AA994,AB994,AD994,AE994,AF994,AG994,AH994,AI994)</f>
        <v>1</v>
      </c>
      <c r="AM994" t="b">
        <f>IF(Table1[[#This Row],[In vivo?]],IF(Table1[[#This Row],[Cell]],FALSE,TRUE),FALSE)</f>
        <v>1</v>
      </c>
      <c r="AN994" t="b">
        <f>AND(AC994,AL994)</f>
        <v>0</v>
      </c>
      <c r="AO994" t="b">
        <f>IF(Table1[[#This Row],[Cell]],IF(Table1[[#This Row],[In vivo?]],FALSE,TRUE),FALSE)</f>
        <v>0</v>
      </c>
      <c r="AP994" t="b">
        <f>NOT(OR(Table1[[#This Row],[In vivo?]],Table1[[#This Row],[Only in Cell]]))</f>
        <v>0</v>
      </c>
      <c r="AQ994" t="b">
        <f>IF(OR(Table1[[#This Row],[Rodents]],Table1[[#This Row],[Human]],Table1[[#This Row],[Pig]]),OR(ISNUMBER(FIND("pulmonary",C994)),ISNUMBER(FIND("lung",C994))),"NA")</f>
        <v>0</v>
      </c>
      <c r="AR994" t="b">
        <f>IF(OR(Table1[[#This Row],[Rodents]],Table1[[#This Row],[Human]],Table1[[#This Row],[Pig]]),OR(ISNUMBER(FIND("skin",C994)),ISNUMBER(FIND("dermal",C994))),"NA")</f>
        <v>0</v>
      </c>
      <c r="AS994" t="b">
        <f>IF(OR(Table1[[#This Row],[Rodents]],Table1[[#This Row],[Human]],Table1[[#This Row],[Pig]]),OR(ISNUMBER(FIND("liver",C994)),ISNUMBER(FIND("hepat",C994))),"NA")</f>
        <v>1</v>
      </c>
      <c r="AT994" t="b">
        <f>IF(OR(Table1[[#This Row],[Rodents]],Table1[[#This Row],[Human]],Table1[[#This Row],[Pig]]),OR(ISNUMBER(FIND("kidney",C994)),ISNUMBER(FIND("neph",C994))),"NA")</f>
        <v>0</v>
      </c>
      <c r="AU994" t="b">
        <f>IF(OR(Table1[[#This Row],[Rodents]],Table1[[#This Row],[Human]],Table1[[#This Row],[Pig]]),OR(ISNUMBER(FIND("brain",C994)),ISNUMBER(FIND("neur",C994)),ISNUMBER(FIND("nerv",C994))),"NA")</f>
        <v>1</v>
      </c>
      <c r="AV994" t="b">
        <f>IF(OR(Table1[[#This Row],[Rodents]],Table1[[#This Row],[Human]],Table1[[#This Row],[Pig]]),OR(ISNUMBER(FIND("heart",C994)),ISNUMBER(FIND("cardi",C994))),"NA")</f>
        <v>0</v>
      </c>
      <c r="AW994" t="b">
        <f>IF(OR(Table1[[#This Row],[Rodents]],Table1[[#This Row],[Human]],Table1[[#This Row],[Pig]]),OR(ISNUMBER(FIND("gastro",C994)),ISNUMBER(FIND("intesti",C994)),ISNUMBER(FIND("stomach",C994))),"NA")</f>
        <v>0</v>
      </c>
      <c r="AX994" t="b">
        <f>IF(OR(Table1[[#This Row],[Rodents]],Table1[[#This Row],[Human]],Table1[[#This Row],[Pig]]),NOT(OR(AQ994,AR994,AS994,AT994,AU994,AV994,AW994)),"NA")</f>
        <v>0</v>
      </c>
      <c r="AY994" t="b">
        <f>OR(ISNUMBER(FIND("SWCNT",C994)),ISNUMBER(FIND("SWNT",C994)),ISNUMBER(FIND("single-wall",C994)),ISNUMBER(FIND("single wall",C994)),ISNUMBER(FIND("Single wall",C994)),ISNUMBER(FIND("Single-wall",C994)),ISNUMBER(FIND("SWCNT",B994)),ISNUMBER(FIND("SWNT",B994)),ISNUMBER(FIND("single-wall",B994)),ISNUMBER(FIND("single wall",B994)),ISNUMBER(FIND("Single-wall",B994)),ISNUMBER(FIND("Single wall",B994)))</f>
        <v>0</v>
      </c>
      <c r="AZ994" t="b">
        <f>OR(ISNUMBER(FIND("MWCNT",C994)),ISNUMBER(FIND("MWNT",C994)),ISNUMBER(FIND("multi-wall",C994)),ISNUMBER(FIND("multi wall",C994)),ISNUMBER(FIND("multiwall",C994)),ISNUMBER(FIND("Multi-wall",C994)),ISNUMBER(FIND("Multi wall",C994)),ISNUMBER(FIND("Multiwall",C994)),ISNUMBER(FIND("MWCNT",B994)),ISNUMBER(FIND("MWNT",B994)),ISNUMBER(FIND("multi-wall",B994)),ISNUMBER(FIND("multi wall",B994)),ISNUMBER(FIND("multiwall",B994)),ISNUMBER(FIND("Multi-wall",B994)),ISNUMBER(FIND("Multi wall",B994)),ISNUMBER(FIND("Multiwall",B994)),ISNUMBER(FIND("Double-wall",B994)),ISNUMBER(FIND("Double wall",B994)),ISNUMBER(FIND("Doublewall",B994)),ISNUMBER(FIND("double-wall",B994)),ISNUMBER(FIND("double wall",B994)),ISNUMBER(FIND("doublewall",B994)))</f>
        <v>1</v>
      </c>
      <c r="BA994" t="b">
        <f>AND(Table1[[#This Row],[SWCNT]],Table1[[#This Row],[MWCNT]])</f>
        <v>0</v>
      </c>
      <c r="BB994" t="b">
        <f>IF(Table1[[#This Row],[SWCNT]]=TRUE,FALSE,IF(Table1[[#This Row],[MWCNT]]=TRUE,FALSE,TRUE))</f>
        <v>0</v>
      </c>
      <c r="BC994" s="18"/>
    </row>
    <row r="995" spans="1:55" ht="222">
      <c r="A995" t="s">
        <v>4306</v>
      </c>
      <c r="B995" s="2" t="s">
        <v>4307</v>
      </c>
      <c r="C995" s="16" t="s">
        <v>4308</v>
      </c>
      <c r="D995" s="17" t="s">
        <v>3890</v>
      </c>
      <c r="E995" s="2">
        <v>2012</v>
      </c>
      <c r="F995" t="b">
        <f>OR(ISNUMBER(FIND("cytotoxic",C995)),ISNUMBER(FIND("Cytotoxic",C995)),ISNUMBER(FIND("cellular toxicity",C995)),ISNUMBER(FIND("cell death",C995)),ISNUMBER(FIND("viable",C995)),ISNUMBER(FIND("phytotoxic",C995)),ISNUMBER(FIND("acute toxicity",C995)),ISNUMBER(FIND("MTT",C995)),ISNUMBER(FIND("survival",C995)),ISNUMBER(FIND("prolifer",C995)),ISNUMBER(FIND("apoptosis",C995)),ISNUMBER(FIND("neurotoxic",C995)),ISNUMBER(FIND("  lysis ",C995)),ISNUMBER(FIND("necrosis",C995)),ISNUMBER(FIND("cellular death",C995))*3,ISNUMBER(FIND("LDH",C995)),ISNUMBER(FIND("Acute toxicity",C995)))</f>
        <v>0</v>
      </c>
      <c r="G995" t="b">
        <f>OR(ISNUMBER(FIND("genotoxic",C995)),ISNUMBER(FIND("genotoxicity",C995)),ISNUMBER(FIND("DNA damage",C995)),ISNUMBER(FIND("DNA",C995)),ISNUMBER(FIND("RNA",C995)),ISNUMBER(FIND("mesothelioma",C995)),ISNUMBER(FIND("carcino",C995)),ISNUMBER(FIND("mutagen",C995)),ISNUMBER(FIND("genetic",C995)))</f>
        <v>0</v>
      </c>
      <c r="H995" t="b">
        <f>OR(ISNUMBER(FIND("inflammatory",C995)),ISNUMBER(FIND("inflamm",C995)))</f>
        <v>0</v>
      </c>
      <c r="I995" t="b">
        <f>OR(ISNUMBER(FIND("immune",C995)),ISNUMBER(FIND("immunological",C995)),ISNUMBER(FIND("interleuk",C995)),ISNUMBER(FIND("platelet activation",C995)),ISNUMBER(FIND("monocyte",C995)),ISNUMBER(FIND("leukocyte",C995)),ISNUMBER(FIND("cytokine",C995)),ISNUMBER(FIND("CD4",C995)),ISNUMBER(FIND("CD8",C995)),ISNUMBER(FIND("T-cell",C995)))</f>
        <v>0</v>
      </c>
      <c r="J995" t="b">
        <f>OR(ISNUMBER(FIND("reactive oxygen",C995)),ISNUMBER(FIND("ROS",C995)),ISNUMBER(FIND("free radical",C995)),ISNUMBER(FIND("oxidative stress",C995)),ISNUMBER(FIND("peroxid",C995)),ISNUMBER(FIND("oxidative",C995)),ISNUMBER(FIND("antioxid",C995)))</f>
        <v>0</v>
      </c>
      <c r="K995" t="b">
        <f>OR(ISNUMBER(FIND("autophag",C995)))</f>
        <v>0</v>
      </c>
      <c r="L995" t="b">
        <f>OR(ISNUMBER(FIND("morpholog",C995)))</f>
        <v>0</v>
      </c>
      <c r="M995" t="b">
        <f>OR(ISNUMBER(FIND("fibrosis",C995)),ISNUMBER(FIND("Fibrosis",C995)),ISNUMBER(FIND("fibrot",C995)))</f>
        <v>0</v>
      </c>
      <c r="N995" t="b">
        <f>OR(ISNUMBER(FIND("offspring",C995)),ISNUMBER(FIND("Parental",C995)),ISNUMBER(FIND("parental",C995)),ISNUMBER(FIND("germline",C995)),ISNUMBER(FIND("reproduc",C995)),ISNUMBER(FIND("embryo",C995)))</f>
        <v>0</v>
      </c>
      <c r="O995" t="b">
        <f>OR(ISNUMBER(FIND("metabol",C995)),ISNUMBER(FIND("Metabol",C995)),ISNUMBER(FIND("digest",C995)),ISNUMBER(FIND("mitochon",C995)))</f>
        <v>0</v>
      </c>
      <c r="P995" t="b">
        <f>OR(ISNUMBER(FIND("ecotox",C995)),ISNUMBER(FIND("Ecotox",B995)),ISNUMBER(FIND("ecotox",B995)),ISNUMBER(FIND("Ecotox",C995)))</f>
        <v>0</v>
      </c>
      <c r="Q995" t="b">
        <f>OR(ISNUMBER(FIND("Bioaccum",C995)),ISNUMBER(FIND("bioaccum",C995)),ISNUMBER(FIND("accum",C995)))</f>
        <v>0</v>
      </c>
      <c r="R995" t="b">
        <f>OR(ISNUMBER(FIND("Occupation",C995)),ISNUMBER(FIND("occupation",C995)),ISNUMBER(FIND("worker",C995)),ISNUMBER(FIND("workforce",C995)))</f>
        <v>0</v>
      </c>
      <c r="S995" t="b">
        <f>NOT(OR(F995,G995,H995,I995,J995,K995,L995,M995,N995,O995,P995,Q995,R995))</f>
        <v>1</v>
      </c>
      <c r="U995" t="b">
        <f>OR(Table1[[#This Row],[Inflammation]],Table1[[#This Row],[Immune]])</f>
        <v>0</v>
      </c>
      <c r="V995" t="str">
        <f>IF(OR(Table1[[#This Row],[Rodents]],Table1[[#This Row],[Human]],Table1[[#This Row],[Pig]]),OR(ISNUMBER(FIND("intratrach",C995)),ISNUMBER(FIND("nasal ",C995)),ISNUMBER(FIND("instill",C995))),"NA")</f>
        <v>NA</v>
      </c>
      <c r="W995" t="str">
        <f>IF(OR(Table1[[#This Row],[Rodents]],Table1[[#This Row],[Human]],Table1[[#This Row],[Pig]]),OR(ISNUMBER(FIND("dermal",C995)),ISNUMBER(FIND("skin ",C995))),"NA")</f>
        <v>NA</v>
      </c>
      <c r="X995" t="str">
        <f>IF(OR(Table1[[#This Row],[Rodents]],Table1[[#This Row],[Human]],Table1[[#This Row],[Pig]]),OR(ISNUMBER(FIND("injected",C995)),ISNUMBER(FIND("periton",C995)),ISNUMBER(FIND("intrascrot",C995))),"NA")</f>
        <v>NA</v>
      </c>
      <c r="Y995" t="str">
        <f>IF(OR(Table1[[#This Row],[Rodents]],Table1[[#This Row],[Human]],Table1[[#This Row],[Pig]]),NOT(OR(Table1[[#This Row],[Inhaled/Intratracheal/intranasal]],Table1[[#This Row],[Dermal]],Table1[[#This Row],[Injected]])),"NA")</f>
        <v>NA</v>
      </c>
      <c r="AA995" t="b">
        <f>OR(ISNUMBER(FIND("fish ",C995)),ISNUMBER(FIND("Fish ",C995)),ISNUMBER(FIND("aquatic",C995)),ISNUMBER(FIND("daphnids",C995)),ISNUMBER(FIND("Carcinus maenas",C995)),ISNUMBER(FIND("Daphnia",C995)),ISNUMBER(FIND("Ruditapes philippinarum",C995)),ISNUMBER(FIND("daphnia",C995)),ISNUMBER(FIND("marine",C995)),ISNUMBER(FIND("mussel",C995)),ISNUMBER(FIND("algae",C995)),ISNUMBER(FIND("Donax faba",C995)),ISNUMBER(FIND("estuarine",C995)),ISNUMBER(FIND("snail",C995)),ISNUMBER(FIND("Prorocentrum donghaiense",C995)) )</f>
        <v>0</v>
      </c>
      <c r="AB995" t="b">
        <f>OR(ISNUMBER(FIND(" rat ",C995)),ISNUMBER(FIND(" rats ",C995)),ISNUMBER(FIND(" Rats ",C995)),ISNUMBER(FIND(" Rat ",C995)),ISNUMBER(FIND(" rat.",C995)),ISNUMBER(FIND(" rats.",C995)),ISNUMBER(FIND("mouse",C995)),ISNUMBER(FIND("mice",C995)), ISNUMBER(FIND(" Mice",C995)))</f>
        <v>0</v>
      </c>
      <c r="AC995" t="b">
        <f>OR(ISNUMBER(FIND(" cell ",C995)),ISNUMBER(FIND("fibroblast",C995)),ISNUMBER(FIND("macrophage",C995)),ISNUMBER(FIND("epithelial",C995)),ISNUMBER(FIND("endothelial",C995)),ISNUMBER(FIND("neuron",C995)),ISNUMBER(FIND(" cells ",C995)),ISNUMBER(FIND("RBC",C995)),ISNUMBER(FIND("mitochond",C995)),ISNUMBER(FIND("adipocyte",C995)),ISNUMBER(FIND("osteo",C995)),ISNUMBER(FIND("keratin",C995)),ISNUMBER(FIND(" cell's ",C995)),ISNUMBER(FIND("eukary",C995)),ISNUMBER(FIND("sperm",C995)))</f>
        <v>0</v>
      </c>
      <c r="AD995" t="b">
        <f>OR(ISNUMBER(FIND("human",B995)),ISNUMBER(FIND("workers",B995)),ISNUMBER(FIND("workforces",B995)),ISNUMBER(FIND("occupational",B995)),ISNUMBER(FIND("Case report",B995)),ISNUMBER(FIND("Workplaces",B995)),ISNUMBER(FIND("worker",B995)))</f>
        <v>0</v>
      </c>
      <c r="AE995" t="b">
        <f>OR(ISNUMBER(FIND(" plant ",C995)),ISNUMBER(FIND("Plant ",C995)),ISNUMBER(FIND("tomato",C995)),ISNUMBER(FIND("plants",C995)),ISNUMBER(FIND("Plants",C995)),ISNUMBER(FIND("algae",C995)),ISNUMBER(FIND("lettuce",C995)),ISNUMBER(FIND("green gram sprouts ",C995)),ISNUMBER(FIND("Cucurbita pepo",C995)),ISNUMBER(FIND("bean ",C995)),ISNUMBER(FIND("chloroplast",C995)),ISNUMBER(FIND("chlorophyll",C995)),ISNUMBER(FIND("seedling",C995)),ISNUMBER(FIND("canola",C995)),ISNUMBER(FIND("shoot",C995)),ISNUMBER(FIND("photosynthes",C995)),ISNUMBER(FIND(" leaves ",C995)),,ISNUMBER(FIND("agriculture",C995)),ISNUMBER(FIND(" crops ",C995)))</f>
        <v>1</v>
      </c>
      <c r="AF995" t="b">
        <f>OR(ISNUMBER(FIND("bacteria",C995)),ISNUMBER(FIND("Bacteria",C995)),ISNUMBER(FIND("Bacterium",C995)),ISNUMBER(FIND("bacterium",C995)),ISNUMBER(FIND(" coli ",C995)))</f>
        <v>0</v>
      </c>
      <c r="AG995" t="b">
        <f>OR(ISNUMBER(FIND("fungi",C995)),ISNUMBER(FIND("Fungi",C995)),ISNUMBER(FIND("fungus",C995)),ISNUMBER(FIND("Fungus",C995)),ISNUMBER(FIND("mushroom",C995)),ISNUMBER(FIND("Mushroom",C995)),ISNUMBER(FIND(" mold ",C995)))</f>
        <v>0</v>
      </c>
      <c r="AH995" t="b">
        <f>OR(ISNUMBER(FIND("Pig ",C995)),ISNUMBER(FIND("pig ",C995)),ISNUMBER(FIND("Pigs ",C995)),ISNUMBER(FIND("pigs ",C995)))</f>
        <v>0</v>
      </c>
      <c r="AI995" t="b">
        <f>OR(ISNUMBER(FIND(" C. elegans",C995)),ISNUMBER(FIND("Caenorhabditis elegans",C995)),ISNUMBER(FIND("earthworms",C995)),ISNUMBER(FIND(" Ficopomatus enigmaticus",C995)),ISNUMBER(FIND("larva",C995)),ISNUMBER(FIND("Lumbriculus variegatus",C995)),ISNUMBER(FIND("nematode",C995)))</f>
        <v>0</v>
      </c>
      <c r="AJ995" t="b">
        <f>NOT(OR(AA995,AB995,AC995,AD995,AE995,AF995,AG995,AH995,AI995))</f>
        <v>0</v>
      </c>
      <c r="AL995" t="b">
        <f>OR(AA995,AB995,AD995,AE995,AF995,AG995,AH995,AI995)</f>
        <v>1</v>
      </c>
      <c r="AM995" t="b">
        <f>IF(Table1[[#This Row],[In vivo?]],IF(Table1[[#This Row],[Cell]],FALSE,TRUE),FALSE)</f>
        <v>1</v>
      </c>
      <c r="AN995" t="b">
        <f>AND(AC995,AL995)</f>
        <v>0</v>
      </c>
      <c r="AO995" t="b">
        <f>IF(Table1[[#This Row],[Cell]],IF(Table1[[#This Row],[In vivo?]],FALSE,TRUE),FALSE)</f>
        <v>0</v>
      </c>
      <c r="AP995" t="b">
        <f>NOT(OR(Table1[[#This Row],[In vivo?]],Table1[[#This Row],[Only in Cell]]))</f>
        <v>0</v>
      </c>
      <c r="AQ995" t="str">
        <f>IF(OR(Table1[[#This Row],[Rodents]],Table1[[#This Row],[Human]],Table1[[#This Row],[Pig]]),OR(ISNUMBER(FIND("pulmonary",C995)),ISNUMBER(FIND("lung",C995))),"NA")</f>
        <v>NA</v>
      </c>
      <c r="AR995" t="str">
        <f>IF(OR(Table1[[#This Row],[Rodents]],Table1[[#This Row],[Human]],Table1[[#This Row],[Pig]]),OR(ISNUMBER(FIND("skin",C995)),ISNUMBER(FIND("dermal",C995))),"NA")</f>
        <v>NA</v>
      </c>
      <c r="AS995" t="str">
        <f>IF(OR(Table1[[#This Row],[Rodents]],Table1[[#This Row],[Human]],Table1[[#This Row],[Pig]]),OR(ISNUMBER(FIND("liver",C995)),ISNUMBER(FIND("hepat",C995))),"NA")</f>
        <v>NA</v>
      </c>
      <c r="AT995" t="str">
        <f>IF(OR(Table1[[#This Row],[Rodents]],Table1[[#This Row],[Human]],Table1[[#This Row],[Pig]]),OR(ISNUMBER(FIND("kidney",C995)),ISNUMBER(FIND("neph",C995))),"NA")</f>
        <v>NA</v>
      </c>
      <c r="AU995" t="str">
        <f>IF(OR(Table1[[#This Row],[Rodents]],Table1[[#This Row],[Human]],Table1[[#This Row],[Pig]]),OR(ISNUMBER(FIND("brain",C995)),ISNUMBER(FIND("neur",C995)),ISNUMBER(FIND("nerv",C995))),"NA")</f>
        <v>NA</v>
      </c>
      <c r="AV995" t="str">
        <f>IF(OR(Table1[[#This Row],[Rodents]],Table1[[#This Row],[Human]],Table1[[#This Row],[Pig]]),OR(ISNUMBER(FIND("heart",C995)),ISNUMBER(FIND("cardi",C995))),"NA")</f>
        <v>NA</v>
      </c>
      <c r="AW995" t="str">
        <f>IF(OR(Table1[[#This Row],[Rodents]],Table1[[#This Row],[Human]],Table1[[#This Row],[Pig]]),OR(ISNUMBER(FIND("gastro",C995)),ISNUMBER(FIND("intesti",C995)),ISNUMBER(FIND("stomach",C995))),"NA")</f>
        <v>NA</v>
      </c>
      <c r="AX995" t="str">
        <f>IF(OR(Table1[[#This Row],[Rodents]],Table1[[#This Row],[Human]],Table1[[#This Row],[Pig]]),NOT(OR(AQ995,AR995,AS995,AT995,AU995,AV995,AW995)),"NA")</f>
        <v>NA</v>
      </c>
      <c r="AY995" t="b">
        <f>OR(ISNUMBER(FIND("SWCNT",C995)),ISNUMBER(FIND("SWNT",C995)),ISNUMBER(FIND("single-wall",C995)),ISNUMBER(FIND("single wall",C995)),ISNUMBER(FIND("Single wall",C995)),ISNUMBER(FIND("Single-wall",C995)),ISNUMBER(FIND("SWCNT",B995)),ISNUMBER(FIND("SWNT",B995)),ISNUMBER(FIND("single-wall",B995)),ISNUMBER(FIND("single wall",B995)),ISNUMBER(FIND("Single-wall",B995)),ISNUMBER(FIND("Single wall",B995)))</f>
        <v>0</v>
      </c>
      <c r="AZ995" t="b">
        <f>OR(ISNUMBER(FIND("MWCNT",C995)),ISNUMBER(FIND("MWNT",C995)),ISNUMBER(FIND("multi-wall",C995)),ISNUMBER(FIND("multi wall",C995)),ISNUMBER(FIND("multiwall",C995)),ISNUMBER(FIND("Multi-wall",C995)),ISNUMBER(FIND("Multi wall",C995)),ISNUMBER(FIND("Multiwall",C995)),ISNUMBER(FIND("MWCNT",B995)),ISNUMBER(FIND("MWNT",B995)),ISNUMBER(FIND("multi-wall",B995)),ISNUMBER(FIND("multi wall",B995)),ISNUMBER(FIND("multiwall",B995)),ISNUMBER(FIND("Multi-wall",B995)),ISNUMBER(FIND("Multi wall",B995)),ISNUMBER(FIND("Multiwall",B995)),ISNUMBER(FIND("Double-wall",B995)),ISNUMBER(FIND("Double wall",B995)),ISNUMBER(FIND("Doublewall",B995)),ISNUMBER(FIND("double-wall",B995)),ISNUMBER(FIND("double wall",B995)),ISNUMBER(FIND("doublewall",B995)))</f>
        <v>1</v>
      </c>
      <c r="BA995" t="b">
        <f>AND(Table1[[#This Row],[SWCNT]],Table1[[#This Row],[MWCNT]])</f>
        <v>0</v>
      </c>
      <c r="BB995" t="b">
        <f>IF(Table1[[#This Row],[SWCNT]]=TRUE,FALSE,IF(Table1[[#This Row],[MWCNT]]=TRUE,FALSE,TRUE))</f>
        <v>0</v>
      </c>
      <c r="BC995" s="18"/>
    </row>
    <row r="996" spans="1:55" ht="74">
      <c r="A996" t="s">
        <v>4502</v>
      </c>
      <c r="B996" s="2" t="s">
        <v>4503</v>
      </c>
      <c r="C996" s="16" t="s">
        <v>4504</v>
      </c>
      <c r="D996" s="17" t="s">
        <v>4175</v>
      </c>
      <c r="E996" s="2">
        <v>2012</v>
      </c>
      <c r="F996" t="b">
        <f>OR(ISNUMBER(FIND("cytotoxic",C996)),ISNUMBER(FIND("Cytotoxic",C996)),ISNUMBER(FIND("cellular toxicity",C996)),ISNUMBER(FIND("cell death",C996)),ISNUMBER(FIND("viable",C996)),ISNUMBER(FIND("phytotoxic",C996)),ISNUMBER(FIND("acute toxicity",C996)),ISNUMBER(FIND("MTT",C996)),ISNUMBER(FIND("survival",C996)),ISNUMBER(FIND("prolifer",C996)),ISNUMBER(FIND("apoptosis",C996)),ISNUMBER(FIND("neurotoxic",C996)),ISNUMBER(FIND("  lysis ",C996)),ISNUMBER(FIND("necrosis",C996)),ISNUMBER(FIND("cellular death",C996))*3,ISNUMBER(FIND("LDH",C996)),ISNUMBER(FIND("Acute toxicity",C996)))</f>
        <v>0</v>
      </c>
      <c r="G996" t="b">
        <f>OR(ISNUMBER(FIND("genotoxic",C996)),ISNUMBER(FIND("genotoxicity",C996)),ISNUMBER(FIND("DNA damage",C996)),ISNUMBER(FIND("DNA",C996)),ISNUMBER(FIND("RNA",C996)),ISNUMBER(FIND("mesothelioma",C996)),ISNUMBER(FIND("carcino",C996)),ISNUMBER(FIND("mutagen",C996)),ISNUMBER(FIND("genetic",C996)))</f>
        <v>0</v>
      </c>
      <c r="H996" t="b">
        <f>OR(ISNUMBER(FIND("inflammatory",C996)),ISNUMBER(FIND("inflamm",C996)))</f>
        <v>0</v>
      </c>
      <c r="I996" t="b">
        <f>OR(ISNUMBER(FIND("immune",C996)),ISNUMBER(FIND("immunological",C996)),ISNUMBER(FIND("interleuk",C996)),ISNUMBER(FIND("platelet activation",C996)),ISNUMBER(FIND("monocyte",C996)),ISNUMBER(FIND("leukocyte",C996)),ISNUMBER(FIND("cytokine",C996)),ISNUMBER(FIND("CD4",C996)),ISNUMBER(FIND("CD8",C996)),ISNUMBER(FIND("T-cell",C996)))</f>
        <v>0</v>
      </c>
      <c r="J996" t="b">
        <f>OR(ISNUMBER(FIND("reactive oxygen",C996)),ISNUMBER(FIND("ROS",C996)),ISNUMBER(FIND("free radical",C996)),ISNUMBER(FIND("oxidative stress",C996)),ISNUMBER(FIND("peroxid",C996)),ISNUMBER(FIND("oxidative",C996)),ISNUMBER(FIND("antioxid",C996)))</f>
        <v>0</v>
      </c>
      <c r="K996" t="b">
        <f>OR(ISNUMBER(FIND("autophag",C996)))</f>
        <v>0</v>
      </c>
      <c r="L996" t="b">
        <f>OR(ISNUMBER(FIND("morpholog",C996)))</f>
        <v>0</v>
      </c>
      <c r="M996" t="b">
        <f>OR(ISNUMBER(FIND("fibrosis",C996)),ISNUMBER(FIND("Fibrosis",C996)),ISNUMBER(FIND("fibrot",C996)))</f>
        <v>0</v>
      </c>
      <c r="N996" t="b">
        <f>OR(ISNUMBER(FIND("offspring",C996)),ISNUMBER(FIND("Parental",C996)),ISNUMBER(FIND("parental",C996)),ISNUMBER(FIND("germline",C996)),ISNUMBER(FIND("reproduc",C996)),ISNUMBER(FIND("embryo",C996)))</f>
        <v>0</v>
      </c>
      <c r="O996" t="b">
        <f>OR(ISNUMBER(FIND("metabol",C996)),ISNUMBER(FIND("Metabol",C996)),ISNUMBER(FIND("digest",C996)),ISNUMBER(FIND("mitochon",C996)))</f>
        <v>0</v>
      </c>
      <c r="P996" t="b">
        <f>OR(ISNUMBER(FIND("ecotox",C996)),ISNUMBER(FIND("Ecotox",B996)),ISNUMBER(FIND("ecotox",B996)),ISNUMBER(FIND("Ecotox",C996)))</f>
        <v>0</v>
      </c>
      <c r="Q996" t="b">
        <f>OR(ISNUMBER(FIND("Bioaccum",C996)),ISNUMBER(FIND("bioaccum",C996)),ISNUMBER(FIND("accum",C996)))</f>
        <v>1</v>
      </c>
      <c r="R996" t="b">
        <f>OR(ISNUMBER(FIND("Occupation",C996)),ISNUMBER(FIND("occupation",C996)),ISNUMBER(FIND("worker",C996)),ISNUMBER(FIND("workforce",C996)))</f>
        <v>0</v>
      </c>
      <c r="S996" t="b">
        <f>NOT(OR(F996,G996,H996,I996,J996,K996,L996,M996,N996,O996,P996,Q996,R996))</f>
        <v>0</v>
      </c>
      <c r="U996" t="b">
        <f>OR(Table1[[#This Row],[Inflammation]],Table1[[#This Row],[Immune]])</f>
        <v>0</v>
      </c>
      <c r="V996" t="b">
        <f>IF(OR(Table1[[#This Row],[Rodents]],Table1[[#This Row],[Human]],Table1[[#This Row],[Pig]]),OR(ISNUMBER(FIND("intratrach",C996)),ISNUMBER(FIND("nasal ",C996)),ISNUMBER(FIND("instill",C996))),"NA")</f>
        <v>0</v>
      </c>
      <c r="W996" t="b">
        <f>IF(OR(Table1[[#This Row],[Rodents]],Table1[[#This Row],[Human]],Table1[[#This Row],[Pig]]),OR(ISNUMBER(FIND("dermal",C996)),ISNUMBER(FIND("skin ",C996))),"NA")</f>
        <v>0</v>
      </c>
      <c r="X996" t="b">
        <f>IF(OR(Table1[[#This Row],[Rodents]],Table1[[#This Row],[Human]],Table1[[#This Row],[Pig]]),OR(ISNUMBER(FIND("injected",C996)),ISNUMBER(FIND("periton",C996)),ISNUMBER(FIND("intrascrot",C996))),"NA")</f>
        <v>0</v>
      </c>
      <c r="Y996" t="b">
        <f>IF(OR(Table1[[#This Row],[Rodents]],Table1[[#This Row],[Human]],Table1[[#This Row],[Pig]]),NOT(OR(Table1[[#This Row],[Inhaled/Intratracheal/intranasal]],Table1[[#This Row],[Dermal]],Table1[[#This Row],[Injected]])),"NA")</f>
        <v>1</v>
      </c>
      <c r="AA996" t="b">
        <f>OR(ISNUMBER(FIND("fish ",C996)),ISNUMBER(FIND("Fish ",C996)),ISNUMBER(FIND("aquatic",C996)),ISNUMBER(FIND("daphnids",C996)),ISNUMBER(FIND("Carcinus maenas",C996)),ISNUMBER(FIND("Daphnia",C996)),ISNUMBER(FIND("Ruditapes philippinarum",C996)),ISNUMBER(FIND("daphnia",C996)),ISNUMBER(FIND("marine",C996)),ISNUMBER(FIND("mussel",C996)),ISNUMBER(FIND("algae",C996)),ISNUMBER(FIND("Donax faba",C996)),ISNUMBER(FIND("estuarine",C996)),ISNUMBER(FIND("snail",C996)),ISNUMBER(FIND("Prorocentrum donghaiense",C996)) )</f>
        <v>0</v>
      </c>
      <c r="AB996" t="b">
        <f>OR(ISNUMBER(FIND(" rat ",C996)),ISNUMBER(FIND(" rats ",C996)),ISNUMBER(FIND(" Rats ",C996)),ISNUMBER(FIND(" Rat ",C996)),ISNUMBER(FIND(" rat.",C996)),ISNUMBER(FIND(" rats.",C996)),ISNUMBER(FIND("mouse",C996)),ISNUMBER(FIND("mice",C996)), ISNUMBER(FIND(" Mice",C996)))</f>
        <v>1</v>
      </c>
      <c r="AC996" t="b">
        <f>OR(ISNUMBER(FIND(" cell ",C996)),ISNUMBER(FIND("fibroblast",C996)),ISNUMBER(FIND("macrophage",C996)),ISNUMBER(FIND("epithelial",C996)),ISNUMBER(FIND("endothelial",C996)),ISNUMBER(FIND("neuron",C996)),ISNUMBER(FIND(" cells ",C996)),ISNUMBER(FIND("RBC",C996)),ISNUMBER(FIND("mitochond",C996)),ISNUMBER(FIND("adipocyte",C996)),ISNUMBER(FIND("osteo",C996)),ISNUMBER(FIND("keratin",C996)),ISNUMBER(FIND(" cell's ",C996)),ISNUMBER(FIND("eukary",C996)),ISNUMBER(FIND("sperm",C996)))</f>
        <v>0</v>
      </c>
      <c r="AD996" t="b">
        <f>OR(ISNUMBER(FIND("human",B996)),ISNUMBER(FIND("workers",B996)),ISNUMBER(FIND("workforces",B996)),ISNUMBER(FIND("occupational",B996)),ISNUMBER(FIND("Case report",B996)),ISNUMBER(FIND("Workplaces",B996)),ISNUMBER(FIND("worker",B996)))</f>
        <v>0</v>
      </c>
      <c r="AE996" t="b">
        <f>OR(ISNUMBER(FIND(" plant ",C996)),ISNUMBER(FIND("Plant ",C996)),ISNUMBER(FIND("tomato",C996)),ISNUMBER(FIND("plants",C996)),ISNUMBER(FIND("Plants",C996)),ISNUMBER(FIND("algae",C996)),ISNUMBER(FIND("lettuce",C996)),ISNUMBER(FIND("green gram sprouts ",C996)),ISNUMBER(FIND("Cucurbita pepo",C996)),ISNUMBER(FIND("bean ",C996)),ISNUMBER(FIND("chloroplast",C996)),ISNUMBER(FIND("chlorophyll",C996)),ISNUMBER(FIND("seedling",C996)),ISNUMBER(FIND("canola",C996)),ISNUMBER(FIND("shoot",C996)),ISNUMBER(FIND("photosynthes",C996)),ISNUMBER(FIND(" leaves ",C996)),,ISNUMBER(FIND("agriculture",C996)),ISNUMBER(FIND(" crops ",C996)))</f>
        <v>0</v>
      </c>
      <c r="AF996" t="b">
        <f>OR(ISNUMBER(FIND("bacteria",C996)),ISNUMBER(FIND("Bacteria",C996)),ISNUMBER(FIND("Bacterium",C996)),ISNUMBER(FIND("bacterium",C996)),ISNUMBER(FIND(" coli ",C996)))</f>
        <v>0</v>
      </c>
      <c r="AG996" t="b">
        <f>OR(ISNUMBER(FIND("fungi",C996)),ISNUMBER(FIND("Fungi",C996)),ISNUMBER(FIND("fungus",C996)),ISNUMBER(FIND("Fungus",C996)),ISNUMBER(FIND("mushroom",C996)),ISNUMBER(FIND("Mushroom",C996)),ISNUMBER(FIND(" mold ",C996)))</f>
        <v>0</v>
      </c>
      <c r="AH996" t="b">
        <f>OR(ISNUMBER(FIND("Pig ",C996)),ISNUMBER(FIND("pig ",C996)),ISNUMBER(FIND("Pigs ",C996)),ISNUMBER(FIND("pigs ",C996)))</f>
        <v>0</v>
      </c>
      <c r="AI996" t="b">
        <f>OR(ISNUMBER(FIND(" C. elegans",C996)),ISNUMBER(FIND("Caenorhabditis elegans",C996)),ISNUMBER(FIND("earthworms",C996)),ISNUMBER(FIND(" Ficopomatus enigmaticus",C996)),ISNUMBER(FIND("larva",C996)),ISNUMBER(FIND("Lumbriculus variegatus",C996)),ISNUMBER(FIND("nematode",C996)))</f>
        <v>0</v>
      </c>
      <c r="AJ996" t="b">
        <f>NOT(OR(AA996,AB996,AC996,AD996,AE996,AF996,AG996,AH996,AI996))</f>
        <v>0</v>
      </c>
      <c r="AL996" t="b">
        <f>OR(AA996,AB996,AD996,AE996,AF996,AG996,AH996,AI996)</f>
        <v>1</v>
      </c>
      <c r="AM996" t="b">
        <f>IF(Table1[[#This Row],[In vivo?]],IF(Table1[[#This Row],[Cell]],FALSE,TRUE),FALSE)</f>
        <v>1</v>
      </c>
      <c r="AN996" t="b">
        <f>AND(AC996,AL996)</f>
        <v>0</v>
      </c>
      <c r="AO996" t="b">
        <f>IF(Table1[[#This Row],[Cell]],IF(Table1[[#This Row],[In vivo?]],FALSE,TRUE),FALSE)</f>
        <v>0</v>
      </c>
      <c r="AP996" t="b">
        <f>NOT(OR(Table1[[#This Row],[In vivo?]],Table1[[#This Row],[Only in Cell]]))</f>
        <v>0</v>
      </c>
      <c r="AQ996" t="b">
        <f>IF(OR(Table1[[#This Row],[Rodents]],Table1[[#This Row],[Human]],Table1[[#This Row],[Pig]]),OR(ISNUMBER(FIND("pulmonary",C996)),ISNUMBER(FIND("lung",C996))),"NA")</f>
        <v>0</v>
      </c>
      <c r="AR996" t="b">
        <f>IF(OR(Table1[[#This Row],[Rodents]],Table1[[#This Row],[Human]],Table1[[#This Row],[Pig]]),OR(ISNUMBER(FIND("skin",C996)),ISNUMBER(FIND("dermal",C996))),"NA")</f>
        <v>0</v>
      </c>
      <c r="AS996" t="b">
        <f>IF(OR(Table1[[#This Row],[Rodents]],Table1[[#This Row],[Human]],Table1[[#This Row],[Pig]]),OR(ISNUMBER(FIND("liver",C996)),ISNUMBER(FIND("hepat",C996))),"NA")</f>
        <v>0</v>
      </c>
      <c r="AT996" t="b">
        <f>IF(OR(Table1[[#This Row],[Rodents]],Table1[[#This Row],[Human]],Table1[[#This Row],[Pig]]),OR(ISNUMBER(FIND("kidney",C996)),ISNUMBER(FIND("neph",C996))),"NA")</f>
        <v>0</v>
      </c>
      <c r="AU996" t="b">
        <f>IF(OR(Table1[[#This Row],[Rodents]],Table1[[#This Row],[Human]],Table1[[#This Row],[Pig]]),OR(ISNUMBER(FIND("brain",C996)),ISNUMBER(FIND("neur",C996)),ISNUMBER(FIND("nerv",C996))),"NA")</f>
        <v>0</v>
      </c>
      <c r="AV996" t="b">
        <f>IF(OR(Table1[[#This Row],[Rodents]],Table1[[#This Row],[Human]],Table1[[#This Row],[Pig]]),OR(ISNUMBER(FIND("heart",C996)),ISNUMBER(FIND("cardi",C996))),"NA")</f>
        <v>0</v>
      </c>
      <c r="AW996" t="b">
        <f>IF(OR(Table1[[#This Row],[Rodents]],Table1[[#This Row],[Human]],Table1[[#This Row],[Pig]]),OR(ISNUMBER(FIND("gastro",C996)),ISNUMBER(FIND("intesti",C996)),ISNUMBER(FIND("stomach",C996))),"NA")</f>
        <v>0</v>
      </c>
      <c r="AX996" t="b">
        <f>IF(OR(Table1[[#This Row],[Rodents]],Table1[[#This Row],[Human]],Table1[[#This Row],[Pig]]),NOT(OR(AQ996,AR996,AS996,AT996,AU996,AV996,AW996)),"NA")</f>
        <v>1</v>
      </c>
      <c r="AY996" t="b">
        <f>OR(ISNUMBER(FIND("SWCNT",C996)),ISNUMBER(FIND("SWNT",C996)),ISNUMBER(FIND("single-wall",C996)),ISNUMBER(FIND("single wall",C996)),ISNUMBER(FIND("Single wall",C996)),ISNUMBER(FIND("Single-wall",C996)),ISNUMBER(FIND("SWCNT",B996)),ISNUMBER(FIND("SWNT",B996)),ISNUMBER(FIND("single-wall",B996)),ISNUMBER(FIND("single wall",B996)),ISNUMBER(FIND("Single-wall",B996)),ISNUMBER(FIND("Single wall",B996)))</f>
        <v>0</v>
      </c>
      <c r="AZ996" t="b">
        <f>OR(ISNUMBER(FIND("MWCNT",C996)),ISNUMBER(FIND("MWNT",C996)),ISNUMBER(FIND("multi-wall",C996)),ISNUMBER(FIND("multi wall",C996)),ISNUMBER(FIND("multiwall",C996)),ISNUMBER(FIND("Multi-wall",C996)),ISNUMBER(FIND("Multi wall",C996)),ISNUMBER(FIND("Multiwall",C996)),ISNUMBER(FIND("MWCNT",B996)),ISNUMBER(FIND("MWNT",B996)),ISNUMBER(FIND("multi-wall",B996)),ISNUMBER(FIND("multi wall",B996)),ISNUMBER(FIND("multiwall",B996)),ISNUMBER(FIND("Multi-wall",B996)),ISNUMBER(FIND("Multi wall",B996)),ISNUMBER(FIND("Multiwall",B996)),ISNUMBER(FIND("Double-wall",B996)),ISNUMBER(FIND("Double wall",B996)),ISNUMBER(FIND("Doublewall",B996)),ISNUMBER(FIND("double-wall",B996)),ISNUMBER(FIND("double wall",B996)),ISNUMBER(FIND("doublewall",B996)))</f>
        <v>1</v>
      </c>
      <c r="BA996" t="b">
        <f>AND(Table1[[#This Row],[SWCNT]],Table1[[#This Row],[MWCNT]])</f>
        <v>0</v>
      </c>
      <c r="BB996" t="b">
        <f>IF(Table1[[#This Row],[SWCNT]]=TRUE,FALSE,IF(Table1[[#This Row],[MWCNT]]=TRUE,FALSE,TRUE))</f>
        <v>0</v>
      </c>
      <c r="BC996" s="18"/>
    </row>
    <row r="997" spans="1:55" ht="148">
      <c r="A997" t="s">
        <v>4663</v>
      </c>
      <c r="B997" s="2" t="s">
        <v>4664</v>
      </c>
      <c r="C997" s="16" t="s">
        <v>4665</v>
      </c>
      <c r="D997" s="17" t="s">
        <v>170</v>
      </c>
      <c r="E997" s="2">
        <v>2012</v>
      </c>
      <c r="F997" t="b">
        <f>OR(ISNUMBER(FIND("cytotoxic",C997)),ISNUMBER(FIND("Cytotoxic",C997)),ISNUMBER(FIND("cellular toxicity",C997)),ISNUMBER(FIND("cell death",C997)),ISNUMBER(FIND("viable",C997)),ISNUMBER(FIND("phytotoxic",C997)),ISNUMBER(FIND("acute toxicity",C997)),ISNUMBER(FIND("MTT",C997)),ISNUMBER(FIND("survival",C997)),ISNUMBER(FIND("prolifer",C997)),ISNUMBER(FIND("apoptosis",C997)),ISNUMBER(FIND("neurotoxic",C997)),ISNUMBER(FIND("  lysis ",C997)),ISNUMBER(FIND("necrosis",C997)),ISNUMBER(FIND("cellular death",C997))*3,ISNUMBER(FIND("LDH",C997)),ISNUMBER(FIND("Acute toxicity",C997)))</f>
        <v>0</v>
      </c>
      <c r="G997" t="b">
        <f>OR(ISNUMBER(FIND("genotoxic",C997)),ISNUMBER(FIND("genotoxicity",C997)),ISNUMBER(FIND("DNA damage",C997)),ISNUMBER(FIND("DNA",C997)),ISNUMBER(FIND("RNA",C997)),ISNUMBER(FIND("mesothelioma",C997)),ISNUMBER(FIND("carcino",C997)),ISNUMBER(FIND("mutagen",C997)),ISNUMBER(FIND("genetic",C997)))</f>
        <v>1</v>
      </c>
      <c r="H997" t="b">
        <f>OR(ISNUMBER(FIND("inflammatory",C997)),ISNUMBER(FIND("inflamm",C997)))</f>
        <v>0</v>
      </c>
      <c r="I997" t="b">
        <f>OR(ISNUMBER(FIND("immune",C997)),ISNUMBER(FIND("immunological",C997)),ISNUMBER(FIND("interleuk",C997)),ISNUMBER(FIND("platelet activation",C997)),ISNUMBER(FIND("monocyte",C997)),ISNUMBER(FIND("leukocyte",C997)),ISNUMBER(FIND("cytokine",C997)),ISNUMBER(FIND("CD4",C997)),ISNUMBER(FIND("CD8",C997)),ISNUMBER(FIND("T-cell",C997)))</f>
        <v>0</v>
      </c>
      <c r="J997" t="b">
        <f>OR(ISNUMBER(FIND("reactive oxygen",C997)),ISNUMBER(FIND("ROS",C997)),ISNUMBER(FIND("free radical",C997)),ISNUMBER(FIND("oxidative stress",C997)),ISNUMBER(FIND("peroxid",C997)),ISNUMBER(FIND("oxidative",C997)),ISNUMBER(FIND("antioxid",C997)))</f>
        <v>0</v>
      </c>
      <c r="K997" t="b">
        <f>OR(ISNUMBER(FIND("autophag",C997)))</f>
        <v>0</v>
      </c>
      <c r="L997" t="b">
        <f>OR(ISNUMBER(FIND("morpholog",C997)))</f>
        <v>0</v>
      </c>
      <c r="M997" t="b">
        <f>OR(ISNUMBER(FIND("fibrosis",C997)),ISNUMBER(FIND("Fibrosis",C997)),ISNUMBER(FIND("fibrot",C997)))</f>
        <v>0</v>
      </c>
      <c r="N997" t="b">
        <f>OR(ISNUMBER(FIND("offspring",C997)),ISNUMBER(FIND("Parental",C997)),ISNUMBER(FIND("parental",C997)),ISNUMBER(FIND("germline",C997)),ISNUMBER(FIND("reproduc",C997)),ISNUMBER(FIND("embryo",C997)))</f>
        <v>0</v>
      </c>
      <c r="O997" t="b">
        <f>OR(ISNUMBER(FIND("metabol",C997)),ISNUMBER(FIND("Metabol",C997)),ISNUMBER(FIND("digest",C997)),ISNUMBER(FIND("mitochon",C997)))</f>
        <v>0</v>
      </c>
      <c r="P997" t="b">
        <f>OR(ISNUMBER(FIND("ecotox",C997)),ISNUMBER(FIND("Ecotox",B997)),ISNUMBER(FIND("ecotox",B997)),ISNUMBER(FIND("Ecotox",C997)))</f>
        <v>0</v>
      </c>
      <c r="Q997" t="b">
        <f>OR(ISNUMBER(FIND("Bioaccum",C997)),ISNUMBER(FIND("bioaccum",C997)),ISNUMBER(FIND("accum",C997)))</f>
        <v>0</v>
      </c>
      <c r="R997" t="b">
        <f>OR(ISNUMBER(FIND("Occupation",C997)),ISNUMBER(FIND("occupation",C997)),ISNUMBER(FIND("worker",C997)),ISNUMBER(FIND("workforce",C997)))</f>
        <v>0</v>
      </c>
      <c r="S997" t="b">
        <f>NOT(OR(F997,G997,H997,I997,J997,K997,L997,M997,N997,O997,P997,Q997,R997))</f>
        <v>0</v>
      </c>
      <c r="U997" t="b">
        <f>OR(Table1[[#This Row],[Inflammation]],Table1[[#This Row],[Immune]])</f>
        <v>0</v>
      </c>
      <c r="V997" t="b">
        <f>IF(OR(Table1[[#This Row],[Rodents]],Table1[[#This Row],[Human]],Table1[[#This Row],[Pig]]),OR(ISNUMBER(FIND("intratrach",C997)),ISNUMBER(FIND("nasal ",C997)),ISNUMBER(FIND("instill",C997))),"NA")</f>
        <v>0</v>
      </c>
      <c r="W997" t="b">
        <f>IF(OR(Table1[[#This Row],[Rodents]],Table1[[#This Row],[Human]],Table1[[#This Row],[Pig]]),OR(ISNUMBER(FIND("dermal",C997)),ISNUMBER(FIND("skin ",C997))),"NA")</f>
        <v>0</v>
      </c>
      <c r="X997" t="b">
        <f>IF(OR(Table1[[#This Row],[Rodents]],Table1[[#This Row],[Human]],Table1[[#This Row],[Pig]]),OR(ISNUMBER(FIND("injected",C997)),ISNUMBER(FIND("periton",C997)),ISNUMBER(FIND("intrascrot",C997))),"NA")</f>
        <v>1</v>
      </c>
      <c r="Y997" t="b">
        <f>IF(OR(Table1[[#This Row],[Rodents]],Table1[[#This Row],[Human]],Table1[[#This Row],[Pig]]),NOT(OR(Table1[[#This Row],[Inhaled/Intratracheal/intranasal]],Table1[[#This Row],[Dermal]],Table1[[#This Row],[Injected]])),"NA")</f>
        <v>0</v>
      </c>
      <c r="AA997" t="b">
        <f>OR(ISNUMBER(FIND("fish ",C997)),ISNUMBER(FIND("Fish ",C997)),ISNUMBER(FIND("aquatic",C997)),ISNUMBER(FIND("daphnids",C997)),ISNUMBER(FIND("Carcinus maenas",C997)),ISNUMBER(FIND("Daphnia",C997)),ISNUMBER(FIND("Ruditapes philippinarum",C997)),ISNUMBER(FIND("daphnia",C997)),ISNUMBER(FIND("marine",C997)),ISNUMBER(FIND("mussel",C997)),ISNUMBER(FIND("algae",C997)),ISNUMBER(FIND("Donax faba",C997)),ISNUMBER(FIND("estuarine",C997)),ISNUMBER(FIND("snail",C997)),ISNUMBER(FIND("Prorocentrum donghaiense",C997)) )</f>
        <v>0</v>
      </c>
      <c r="AB997" t="b">
        <f>OR(ISNUMBER(FIND(" rat ",C997)),ISNUMBER(FIND(" rats ",C997)),ISNUMBER(FIND(" Rats ",C997)),ISNUMBER(FIND(" Rat ",C997)),ISNUMBER(FIND(" rat.",C997)),ISNUMBER(FIND(" rats.",C997)),ISNUMBER(FIND("mouse",C997)),ISNUMBER(FIND("mice",C997)), ISNUMBER(FIND(" Mice",C997)))</f>
        <v>1</v>
      </c>
      <c r="AC997" t="b">
        <f>OR(ISNUMBER(FIND(" cell ",C997)),ISNUMBER(FIND("fibroblast",C997)),ISNUMBER(FIND("macrophage",C997)),ISNUMBER(FIND("epithelial",C997)),ISNUMBER(FIND("endothelial",C997)),ISNUMBER(FIND("neuron",C997)),ISNUMBER(FIND(" cells ",C997)),ISNUMBER(FIND("RBC",C997)),ISNUMBER(FIND("mitochond",C997)),ISNUMBER(FIND("adipocyte",C997)),ISNUMBER(FIND("osteo",C997)),ISNUMBER(FIND("keratin",C997)),ISNUMBER(FIND(" cell's ",C997)),ISNUMBER(FIND("eukary",C997)),ISNUMBER(FIND("sperm",C997)))</f>
        <v>0</v>
      </c>
      <c r="AD997" t="b">
        <f>OR(ISNUMBER(FIND("human",B997)),ISNUMBER(FIND("workers",B997)),ISNUMBER(FIND("workforces",B997)),ISNUMBER(FIND("occupational",B997)),ISNUMBER(FIND("Case report",B997)),ISNUMBER(FIND("Workplaces",B997)),ISNUMBER(FIND("worker",B997)))</f>
        <v>0</v>
      </c>
      <c r="AE997" t="b">
        <f>OR(ISNUMBER(FIND(" plant ",C997)),ISNUMBER(FIND("Plant ",C997)),ISNUMBER(FIND("tomato",C997)),ISNUMBER(FIND("plants",C997)),ISNUMBER(FIND("Plants",C997)),ISNUMBER(FIND("algae",C997)),ISNUMBER(FIND("lettuce",C997)),ISNUMBER(FIND("green gram sprouts ",C997)),ISNUMBER(FIND("Cucurbita pepo",C997)),ISNUMBER(FIND("bean ",C997)),ISNUMBER(FIND("chloroplast",C997)),ISNUMBER(FIND("chlorophyll",C997)),ISNUMBER(FIND("seedling",C997)),ISNUMBER(FIND("canola",C997)),ISNUMBER(FIND("shoot",C997)),ISNUMBER(FIND("photosynthes",C997)),ISNUMBER(FIND(" leaves ",C997)),,ISNUMBER(FIND("agriculture",C997)),ISNUMBER(FIND(" crops ",C997)))</f>
        <v>0</v>
      </c>
      <c r="AF997" t="b">
        <f>OR(ISNUMBER(FIND("bacteria",C997)),ISNUMBER(FIND("Bacteria",C997)),ISNUMBER(FIND("Bacterium",C997)),ISNUMBER(FIND("bacterium",C997)),ISNUMBER(FIND(" coli ",C997)))</f>
        <v>0</v>
      </c>
      <c r="AG997" t="b">
        <f>OR(ISNUMBER(FIND("fungi",C997)),ISNUMBER(FIND("Fungi",C997)),ISNUMBER(FIND("fungus",C997)),ISNUMBER(FIND("Fungus",C997)),ISNUMBER(FIND("mushroom",C997)),ISNUMBER(FIND("Mushroom",C997)),ISNUMBER(FIND(" mold ",C997)))</f>
        <v>0</v>
      </c>
      <c r="AH997" t="b">
        <f>OR(ISNUMBER(FIND("Pig ",C997)),ISNUMBER(FIND("pig ",C997)),ISNUMBER(FIND("Pigs ",C997)),ISNUMBER(FIND("pigs ",C997)))</f>
        <v>0</v>
      </c>
      <c r="AI997" t="b">
        <f>OR(ISNUMBER(FIND(" C. elegans",C997)),ISNUMBER(FIND("Caenorhabditis elegans",C997)),ISNUMBER(FIND("earthworms",C997)),ISNUMBER(FIND(" Ficopomatus enigmaticus",C997)),ISNUMBER(FIND("larva",C997)),ISNUMBER(FIND("Lumbriculus variegatus",C997)),ISNUMBER(FIND("nematode",C997)))</f>
        <v>0</v>
      </c>
      <c r="AJ997" t="b">
        <f>NOT(OR(AA997,AB997,AC997,AD997,AE997,AF997,AG997,AH997,AI997))</f>
        <v>0</v>
      </c>
      <c r="AL997" t="b">
        <f>OR(AA997,AB997,AD997,AE997,AF997,AG997,AH997,AI997)</f>
        <v>1</v>
      </c>
      <c r="AM997" t="b">
        <f>IF(Table1[[#This Row],[In vivo?]],IF(Table1[[#This Row],[Cell]],FALSE,TRUE),FALSE)</f>
        <v>1</v>
      </c>
      <c r="AN997" t="b">
        <f>AND(AC997,AL997)</f>
        <v>0</v>
      </c>
      <c r="AO997" t="b">
        <f>IF(Table1[[#This Row],[Cell]],IF(Table1[[#This Row],[In vivo?]],FALSE,TRUE),FALSE)</f>
        <v>0</v>
      </c>
      <c r="AP997" t="b">
        <f>NOT(OR(Table1[[#This Row],[In vivo?]],Table1[[#This Row],[Only in Cell]]))</f>
        <v>0</v>
      </c>
      <c r="AQ997" t="b">
        <f>IF(OR(Table1[[#This Row],[Rodents]],Table1[[#This Row],[Human]],Table1[[#This Row],[Pig]]),OR(ISNUMBER(FIND("pulmonary",C997)),ISNUMBER(FIND("lung",C997))),"NA")</f>
        <v>0</v>
      </c>
      <c r="AR997" t="b">
        <f>IF(OR(Table1[[#This Row],[Rodents]],Table1[[#This Row],[Human]],Table1[[#This Row],[Pig]]),OR(ISNUMBER(FIND("skin",C997)),ISNUMBER(FIND("dermal",C997))),"NA")</f>
        <v>0</v>
      </c>
      <c r="AS997" t="b">
        <f>IF(OR(Table1[[#This Row],[Rodents]],Table1[[#This Row],[Human]],Table1[[#This Row],[Pig]]),OR(ISNUMBER(FIND("liver",C997)),ISNUMBER(FIND("hepat",C997))),"NA")</f>
        <v>0</v>
      </c>
      <c r="AT997" t="b">
        <f>IF(OR(Table1[[#This Row],[Rodents]],Table1[[#This Row],[Human]],Table1[[#This Row],[Pig]]),OR(ISNUMBER(FIND("kidney",C997)),ISNUMBER(FIND("neph",C997))),"NA")</f>
        <v>0</v>
      </c>
      <c r="AU997" t="b">
        <f>IF(OR(Table1[[#This Row],[Rodents]],Table1[[#This Row],[Human]],Table1[[#This Row],[Pig]]),OR(ISNUMBER(FIND("brain",C997)),ISNUMBER(FIND("neur",C997)),ISNUMBER(FIND("nerv",C997))),"NA")</f>
        <v>0</v>
      </c>
      <c r="AV997" t="b">
        <f>IF(OR(Table1[[#This Row],[Rodents]],Table1[[#This Row],[Human]],Table1[[#This Row],[Pig]]),OR(ISNUMBER(FIND("heart",C997)),ISNUMBER(FIND("cardi",C997))),"NA")</f>
        <v>0</v>
      </c>
      <c r="AW997" t="b">
        <f>IF(OR(Table1[[#This Row],[Rodents]],Table1[[#This Row],[Human]],Table1[[#This Row],[Pig]]),OR(ISNUMBER(FIND("gastro",C997)),ISNUMBER(FIND("intesti",C997)),ISNUMBER(FIND("stomach",C997))),"NA")</f>
        <v>0</v>
      </c>
      <c r="AX997" t="b">
        <f>IF(OR(Table1[[#This Row],[Rodents]],Table1[[#This Row],[Human]],Table1[[#This Row],[Pig]]),NOT(OR(AQ997,AR997,AS997,AT997,AU997,AV997,AW997)),"NA")</f>
        <v>1</v>
      </c>
      <c r="AY997" t="b">
        <f>OR(ISNUMBER(FIND("SWCNT",C997)),ISNUMBER(FIND("SWNT",C997)),ISNUMBER(FIND("single-wall",C997)),ISNUMBER(FIND("single wall",C997)),ISNUMBER(FIND("Single wall",C997)),ISNUMBER(FIND("Single-wall",C997)),ISNUMBER(FIND("SWCNT",B997)),ISNUMBER(FIND("SWNT",B997)),ISNUMBER(FIND("single-wall",B997)),ISNUMBER(FIND("single wall",B997)),ISNUMBER(FIND("Single-wall",B997)),ISNUMBER(FIND("Single wall",B997)))</f>
        <v>0</v>
      </c>
      <c r="AZ997" t="b">
        <f>OR(ISNUMBER(FIND("MWCNT",C997)),ISNUMBER(FIND("MWNT",C997)),ISNUMBER(FIND("multi-wall",C997)),ISNUMBER(FIND("multi wall",C997)),ISNUMBER(FIND("multiwall",C997)),ISNUMBER(FIND("Multi-wall",C997)),ISNUMBER(FIND("Multi wall",C997)),ISNUMBER(FIND("Multiwall",C997)),ISNUMBER(FIND("MWCNT",B997)),ISNUMBER(FIND("MWNT",B997)),ISNUMBER(FIND("multi-wall",B997)),ISNUMBER(FIND("multi wall",B997)),ISNUMBER(FIND("multiwall",B997)),ISNUMBER(FIND("Multi-wall",B997)),ISNUMBER(FIND("Multi wall",B997)),ISNUMBER(FIND("Multiwall",B997)),ISNUMBER(FIND("Double-wall",B997)),ISNUMBER(FIND("Double wall",B997)),ISNUMBER(FIND("Doublewall",B997)),ISNUMBER(FIND("double-wall",B997)),ISNUMBER(FIND("double wall",B997)),ISNUMBER(FIND("doublewall",B997)))</f>
        <v>1</v>
      </c>
      <c r="BA997" t="b">
        <f>AND(Table1[[#This Row],[SWCNT]],Table1[[#This Row],[MWCNT]])</f>
        <v>0</v>
      </c>
      <c r="BB997" t="b">
        <f>IF(Table1[[#This Row],[SWCNT]]=TRUE,FALSE,IF(Table1[[#This Row],[MWCNT]]=TRUE,FALSE,TRUE))</f>
        <v>0</v>
      </c>
      <c r="BC997" s="18"/>
    </row>
    <row r="998" spans="1:55" ht="92.5">
      <c r="A998" t="s">
        <v>4858</v>
      </c>
      <c r="B998" s="2" t="s">
        <v>4860</v>
      </c>
      <c r="C998" s="16" t="s">
        <v>4862</v>
      </c>
      <c r="D998" s="17" t="s">
        <v>1326</v>
      </c>
      <c r="E998" s="2">
        <v>2011</v>
      </c>
      <c r="F998" t="b">
        <f>OR(ISNUMBER(FIND("cytotoxic",C998)),ISNUMBER(FIND("Cytotoxic",C998)),ISNUMBER(FIND("cellular toxicity",C998)),ISNUMBER(FIND("cell death",C998)),ISNUMBER(FIND("viable",C998)),ISNUMBER(FIND("phytotoxic",C998)),ISNUMBER(FIND("acute toxicity",C998)),ISNUMBER(FIND("MTT",C998)),ISNUMBER(FIND("survival",C998)),ISNUMBER(FIND("prolifer",C998)),ISNUMBER(FIND("apoptosis",C998)),ISNUMBER(FIND("neurotoxic",C998)),ISNUMBER(FIND("  lysis ",C998)),ISNUMBER(FIND("necrosis",C998)),ISNUMBER(FIND("cellular death",C998))*3,ISNUMBER(FIND("LDH",C998)),ISNUMBER(FIND("Acute toxicity",C998)))</f>
        <v>1</v>
      </c>
      <c r="G998" t="b">
        <f>OR(ISNUMBER(FIND("genotoxic",C998)),ISNUMBER(FIND("genotoxicity",C998)),ISNUMBER(FIND("DNA damage",C998)),ISNUMBER(FIND("DNA",C998)),ISNUMBER(FIND("RNA",C998)),ISNUMBER(FIND("mesothelioma",C998)),ISNUMBER(FIND("carcino",C998)),ISNUMBER(FIND("mutagen",C998)),ISNUMBER(FIND("genetic",C998)))</f>
        <v>1</v>
      </c>
      <c r="H998" t="b">
        <f>OR(ISNUMBER(FIND("inflammatory",C998)),ISNUMBER(FIND("inflamm",C998)))</f>
        <v>0</v>
      </c>
      <c r="I998" t="b">
        <f>OR(ISNUMBER(FIND("immune",C998)),ISNUMBER(FIND("immunological",C998)),ISNUMBER(FIND("interleuk",C998)),ISNUMBER(FIND("platelet activation",C998)),ISNUMBER(FIND("monocyte",C998)),ISNUMBER(FIND("leukocyte",C998)),ISNUMBER(FIND("cytokine",C998)),ISNUMBER(FIND("CD4",C998)),ISNUMBER(FIND("CD8",C998)),ISNUMBER(FIND("T-cell",C998)))</f>
        <v>0</v>
      </c>
      <c r="J998" t="b">
        <f>OR(ISNUMBER(FIND("reactive oxygen",C998)),ISNUMBER(FIND("ROS",C998)),ISNUMBER(FIND("free radical",C998)),ISNUMBER(FIND("oxidative stress",C998)),ISNUMBER(FIND("peroxid",C998)),ISNUMBER(FIND("oxidative",C998)),ISNUMBER(FIND("antioxid",C998)))</f>
        <v>0</v>
      </c>
      <c r="K998" t="b">
        <f>OR(ISNUMBER(FIND("autophag",C998)))</f>
        <v>0</v>
      </c>
      <c r="L998" t="b">
        <f>OR(ISNUMBER(FIND("morpholog",C998)))</f>
        <v>0</v>
      </c>
      <c r="M998" t="b">
        <f>OR(ISNUMBER(FIND("fibrosis",C998)),ISNUMBER(FIND("Fibrosis",C998)),ISNUMBER(FIND("fibrot",C998)))</f>
        <v>0</v>
      </c>
      <c r="N998" t="b">
        <f>OR(ISNUMBER(FIND("offspring",C998)),ISNUMBER(FIND("Parental",C998)),ISNUMBER(FIND("parental",C998)),ISNUMBER(FIND("germline",C998)),ISNUMBER(FIND("reproduc",C998)),ISNUMBER(FIND("embryo",C998)))</f>
        <v>0</v>
      </c>
      <c r="O998" t="b">
        <f>OR(ISNUMBER(FIND("metabol",C998)),ISNUMBER(FIND("Metabol",C998)),ISNUMBER(FIND("digest",C998)),ISNUMBER(FIND("mitochon",C998)))</f>
        <v>0</v>
      </c>
      <c r="P998" t="b">
        <f>OR(ISNUMBER(FIND("ecotox",C998)),ISNUMBER(FIND("Ecotox",B998)),ISNUMBER(FIND("ecotox",B998)),ISNUMBER(FIND("Ecotox",C998)))</f>
        <v>0</v>
      </c>
      <c r="Q998" t="b">
        <f>OR(ISNUMBER(FIND("Bioaccum",C998)),ISNUMBER(FIND("bioaccum",C998)),ISNUMBER(FIND("accum",C998)))</f>
        <v>0</v>
      </c>
      <c r="R998" t="b">
        <f>OR(ISNUMBER(FIND("Occupation",C998)),ISNUMBER(FIND("occupation",C998)),ISNUMBER(FIND("worker",C998)),ISNUMBER(FIND("workforce",C998)))</f>
        <v>0</v>
      </c>
      <c r="S998" t="b">
        <f>NOT(OR(F998,G998,H998,I998,J998,K998,L998,M998,N998,O998,P998,Q998,R998))</f>
        <v>0</v>
      </c>
      <c r="U998" t="b">
        <f>OR(Table1[[#This Row],[Inflammation]],Table1[[#This Row],[Immune]])</f>
        <v>0</v>
      </c>
      <c r="V998" t="b">
        <f>IF(OR(Table1[[#This Row],[Rodents]],Table1[[#This Row],[Human]],Table1[[#This Row],[Pig]]),OR(ISNUMBER(FIND("intratrach",C998)),ISNUMBER(FIND("nasal ",C998)),ISNUMBER(FIND("instill",C998))),"NA")</f>
        <v>0</v>
      </c>
      <c r="W998" t="b">
        <f>IF(OR(Table1[[#This Row],[Rodents]],Table1[[#This Row],[Human]],Table1[[#This Row],[Pig]]),OR(ISNUMBER(FIND("dermal",C998)),ISNUMBER(FIND("skin ",C998))),"NA")</f>
        <v>0</v>
      </c>
      <c r="X998" t="b">
        <f>IF(OR(Table1[[#This Row],[Rodents]],Table1[[#This Row],[Human]],Table1[[#This Row],[Pig]]),OR(ISNUMBER(FIND("injected",C998)),ISNUMBER(FIND("periton",C998)),ISNUMBER(FIND("intrascrot",C998))),"NA")</f>
        <v>0</v>
      </c>
      <c r="Y998" t="b">
        <f>IF(OR(Table1[[#This Row],[Rodents]],Table1[[#This Row],[Human]],Table1[[#This Row],[Pig]]),NOT(OR(Table1[[#This Row],[Inhaled/Intratracheal/intranasal]],Table1[[#This Row],[Dermal]],Table1[[#This Row],[Injected]])),"NA")</f>
        <v>1</v>
      </c>
      <c r="AA998" t="b">
        <f>OR(ISNUMBER(FIND("fish ",C998)),ISNUMBER(FIND("Fish ",C998)),ISNUMBER(FIND("aquatic",C998)),ISNUMBER(FIND("daphnids",C998)),ISNUMBER(FIND("Carcinus maenas",C998)),ISNUMBER(FIND("Daphnia",C998)),ISNUMBER(FIND("Ruditapes philippinarum",C998)),ISNUMBER(FIND("daphnia",C998)),ISNUMBER(FIND("marine",C998)),ISNUMBER(FIND("mussel",C998)),ISNUMBER(FIND("algae",C998)),ISNUMBER(FIND("Donax faba",C998)),ISNUMBER(FIND("estuarine",C998)),ISNUMBER(FIND("snail",C998)),ISNUMBER(FIND("Prorocentrum donghaiense",C998)) )</f>
        <v>0</v>
      </c>
      <c r="AB998" t="b">
        <f>OR(ISNUMBER(FIND(" rat ",C998)),ISNUMBER(FIND(" rats ",C998)),ISNUMBER(FIND(" Rats ",C998)),ISNUMBER(FIND(" Rat ",C998)),ISNUMBER(FIND(" rat.",C998)),ISNUMBER(FIND(" rats.",C998)),ISNUMBER(FIND("mouse",C998)),ISNUMBER(FIND("mice",C998)), ISNUMBER(FIND(" Mice",C998)))</f>
        <v>1</v>
      </c>
      <c r="AC998" t="b">
        <f>OR(ISNUMBER(FIND(" cell ",C998)),ISNUMBER(FIND("fibroblast",C998)),ISNUMBER(FIND("macrophage",C998)),ISNUMBER(FIND("epithelial",C998)),ISNUMBER(FIND("endothelial",C998)),ISNUMBER(FIND("neuron",C998)),ISNUMBER(FIND(" cells ",C998)),ISNUMBER(FIND("RBC",C998)),ISNUMBER(FIND("mitochond",C998)),ISNUMBER(FIND("adipocyte",C998)),ISNUMBER(FIND("osteo",C998)),ISNUMBER(FIND("keratin",C998)),ISNUMBER(FIND(" cell's ",C998)),ISNUMBER(FIND("eukary",C998)),ISNUMBER(FIND("sperm",C998)))</f>
        <v>1</v>
      </c>
      <c r="AD998" t="b">
        <f>OR(ISNUMBER(FIND("human",B998)),ISNUMBER(FIND("workers",B998)),ISNUMBER(FIND("workforces",B998)),ISNUMBER(FIND("occupational",B998)),ISNUMBER(FIND("Case report",B998)),ISNUMBER(FIND("Workplaces",B998)),ISNUMBER(FIND("worker",B998)))</f>
        <v>1</v>
      </c>
      <c r="AE998" t="b">
        <f>OR(ISNUMBER(FIND(" plant ",C998)),ISNUMBER(FIND("Plant ",C998)),ISNUMBER(FIND("tomato",C998)),ISNUMBER(FIND("plants",C998)),ISNUMBER(FIND("Plants",C998)),ISNUMBER(FIND("algae",C998)),ISNUMBER(FIND("lettuce",C998)),ISNUMBER(FIND("green gram sprouts ",C998)),ISNUMBER(FIND("Cucurbita pepo",C998)),ISNUMBER(FIND("bean ",C998)),ISNUMBER(FIND("chloroplast",C998)),ISNUMBER(FIND("chlorophyll",C998)),ISNUMBER(FIND("seedling",C998)),ISNUMBER(FIND("canola",C998)),ISNUMBER(FIND("shoot",C998)),ISNUMBER(FIND("photosynthes",C998)),ISNUMBER(FIND(" leaves ",C998)),,ISNUMBER(FIND("agriculture",C998)),ISNUMBER(FIND(" crops ",C998)))</f>
        <v>0</v>
      </c>
      <c r="AF998" t="b">
        <f>OR(ISNUMBER(FIND("bacteria",C998)),ISNUMBER(FIND("Bacteria",C998)),ISNUMBER(FIND("Bacterium",C998)),ISNUMBER(FIND("bacterium",C998)),ISNUMBER(FIND(" coli ",C998)))</f>
        <v>0</v>
      </c>
      <c r="AG998" t="b">
        <f>OR(ISNUMBER(FIND("fungi",C998)),ISNUMBER(FIND("Fungi",C998)),ISNUMBER(FIND("fungus",C998)),ISNUMBER(FIND("Fungus",C998)),ISNUMBER(FIND("mushroom",C998)),ISNUMBER(FIND("Mushroom",C998)),ISNUMBER(FIND(" mold ",C998)))</f>
        <v>0</v>
      </c>
      <c r="AH998" t="b">
        <f>OR(ISNUMBER(FIND("Pig ",C998)),ISNUMBER(FIND("pig ",C998)),ISNUMBER(FIND("Pigs ",C998)),ISNUMBER(FIND("pigs ",C998)))</f>
        <v>0</v>
      </c>
      <c r="AI998" t="b">
        <f>OR(ISNUMBER(FIND(" C. elegans",C998)),ISNUMBER(FIND("Caenorhabditis elegans",C998)),ISNUMBER(FIND("earthworms",C998)),ISNUMBER(FIND(" Ficopomatus enigmaticus",C998)),ISNUMBER(FIND("larva",C998)),ISNUMBER(FIND("Lumbriculus variegatus",C998)),ISNUMBER(FIND("nematode",C998)))</f>
        <v>0</v>
      </c>
      <c r="AJ998" t="b">
        <f>NOT(OR(AA998,AB998,AC998,AD998,AE998,AF998,AG998,AH998,AI998))</f>
        <v>0</v>
      </c>
      <c r="AL998" t="b">
        <f>OR(AA998,AB998,AD998,AE998,AF998,AG998,AH998,AI998)</f>
        <v>1</v>
      </c>
      <c r="AM998" t="b">
        <f>IF(Table1[[#This Row],[In vivo?]],IF(Table1[[#This Row],[Cell]],FALSE,TRUE),FALSE)</f>
        <v>0</v>
      </c>
      <c r="AN998" t="b">
        <f>AND(AC998,AL998)</f>
        <v>1</v>
      </c>
      <c r="AO998" t="b">
        <f>IF(Table1[[#This Row],[Cell]],IF(Table1[[#This Row],[In vivo?]],FALSE,TRUE),FALSE)</f>
        <v>0</v>
      </c>
      <c r="AP998" t="b">
        <f>NOT(OR(Table1[[#This Row],[In vivo?]],Table1[[#This Row],[Only in Cell]]))</f>
        <v>0</v>
      </c>
      <c r="AQ998" t="b">
        <f>IF(OR(Table1[[#This Row],[Rodents]],Table1[[#This Row],[Human]],Table1[[#This Row],[Pig]]),OR(ISNUMBER(FIND("pulmonary",C998)),ISNUMBER(FIND("lung",C998))),"NA")</f>
        <v>1</v>
      </c>
      <c r="AR998" t="b">
        <f>IF(OR(Table1[[#This Row],[Rodents]],Table1[[#This Row],[Human]],Table1[[#This Row],[Pig]]),OR(ISNUMBER(FIND("skin",C998)),ISNUMBER(FIND("dermal",C998))),"NA")</f>
        <v>0</v>
      </c>
      <c r="AS998" t="b">
        <f>IF(OR(Table1[[#This Row],[Rodents]],Table1[[#This Row],[Human]],Table1[[#This Row],[Pig]]),OR(ISNUMBER(FIND("liver",C998)),ISNUMBER(FIND("hepat",C998))),"NA")</f>
        <v>0</v>
      </c>
      <c r="AT998" t="b">
        <f>IF(OR(Table1[[#This Row],[Rodents]],Table1[[#This Row],[Human]],Table1[[#This Row],[Pig]]),OR(ISNUMBER(FIND("kidney",C998)),ISNUMBER(FIND("neph",C998))),"NA")</f>
        <v>0</v>
      </c>
      <c r="AU998" t="b">
        <f>IF(OR(Table1[[#This Row],[Rodents]],Table1[[#This Row],[Human]],Table1[[#This Row],[Pig]]),OR(ISNUMBER(FIND("brain",C998)),ISNUMBER(FIND("neur",C998)),ISNUMBER(FIND("nerv",C998))),"NA")</f>
        <v>0</v>
      </c>
      <c r="AV998" t="b">
        <f>IF(OR(Table1[[#This Row],[Rodents]],Table1[[#This Row],[Human]],Table1[[#This Row],[Pig]]),OR(ISNUMBER(FIND("heart",C998)),ISNUMBER(FIND("cardi",C998))),"NA")</f>
        <v>0</v>
      </c>
      <c r="AW998" t="b">
        <f>IF(OR(Table1[[#This Row],[Rodents]],Table1[[#This Row],[Human]],Table1[[#This Row],[Pig]]),OR(ISNUMBER(FIND("gastro",C998)),ISNUMBER(FIND("intesti",C998)),ISNUMBER(FIND("stomach",C998))),"NA")</f>
        <v>0</v>
      </c>
      <c r="AX998" t="b">
        <f>IF(OR(Table1[[#This Row],[Rodents]],Table1[[#This Row],[Human]],Table1[[#This Row],[Pig]]),NOT(OR(AQ998,AR998,AS998,AT998,AU998,AV998,AW998)),"NA")</f>
        <v>0</v>
      </c>
      <c r="AY998" t="b">
        <f>OR(ISNUMBER(FIND("SWCNT",C998)),ISNUMBER(FIND("SWNT",C998)),ISNUMBER(FIND("single-wall",C998)),ISNUMBER(FIND("single wall",C998)),ISNUMBER(FIND("Single wall",C998)),ISNUMBER(FIND("Single-wall",C998)),ISNUMBER(FIND("SWCNT",B998)),ISNUMBER(FIND("SWNT",B998)),ISNUMBER(FIND("single-wall",B998)),ISNUMBER(FIND("single wall",B998)),ISNUMBER(FIND("Single-wall",B998)),ISNUMBER(FIND("Single wall",B998)))</f>
        <v>1</v>
      </c>
      <c r="AZ998" t="b">
        <f>OR(ISNUMBER(FIND("MWCNT",C998)),ISNUMBER(FIND("MWNT",C998)),ISNUMBER(FIND("multi-wall",C998)),ISNUMBER(FIND("multi wall",C998)),ISNUMBER(FIND("multiwall",C998)),ISNUMBER(FIND("Multi-wall",C998)),ISNUMBER(FIND("Multi wall",C998)),ISNUMBER(FIND("Multiwall",C998)),ISNUMBER(FIND("MWCNT",B998)),ISNUMBER(FIND("MWNT",B998)),ISNUMBER(FIND("multi-wall",B998)),ISNUMBER(FIND("multi wall",B998)),ISNUMBER(FIND("multiwall",B998)),ISNUMBER(FIND("Multi-wall",B998)),ISNUMBER(FIND("Multi wall",B998)),ISNUMBER(FIND("Multiwall",B998)),ISNUMBER(FIND("Double-wall",B998)),ISNUMBER(FIND("Double wall",B998)),ISNUMBER(FIND("Doublewall",B998)),ISNUMBER(FIND("double-wall",B998)),ISNUMBER(FIND("double wall",B998)),ISNUMBER(FIND("doublewall",B998)))</f>
        <v>0</v>
      </c>
      <c r="BA998" t="b">
        <f>AND(Table1[[#This Row],[SWCNT]],Table1[[#This Row],[MWCNT]])</f>
        <v>0</v>
      </c>
      <c r="BB998" t="b">
        <f>IF(Table1[[#This Row],[SWCNT]]=TRUE,FALSE,IF(Table1[[#This Row],[MWCNT]]=TRUE,FALSE,TRUE))</f>
        <v>0</v>
      </c>
      <c r="BC998" s="18"/>
    </row>
    <row r="999" spans="1:55" ht="185">
      <c r="A999" t="s">
        <v>5154</v>
      </c>
      <c r="B999" s="2" t="s">
        <v>5156</v>
      </c>
      <c r="C999" s="16" t="s">
        <v>5158</v>
      </c>
      <c r="D999" s="17" t="s">
        <v>1326</v>
      </c>
      <c r="E999" s="2">
        <v>2010</v>
      </c>
      <c r="F999" t="b">
        <f>OR(ISNUMBER(FIND("cytotoxic",C999)),ISNUMBER(FIND("Cytotoxic",C999)),ISNUMBER(FIND("cellular toxicity",C999)),ISNUMBER(FIND("cell death",C999)),ISNUMBER(FIND("viable",C999)),ISNUMBER(FIND("phytotoxic",C999)),ISNUMBER(FIND("acute toxicity",C999)),ISNUMBER(FIND("MTT",C999)),ISNUMBER(FIND("survival",C999)),ISNUMBER(FIND("prolifer",C999)),ISNUMBER(FIND("apoptosis",C999)),ISNUMBER(FIND("neurotoxic",C999)),ISNUMBER(FIND("  lysis ",C999)),ISNUMBER(FIND("necrosis",C999)),ISNUMBER(FIND("cellular death",C999))*3,ISNUMBER(FIND("LDH",C999)),ISNUMBER(FIND("Acute toxicity",C999)))</f>
        <v>1</v>
      </c>
      <c r="G999" t="b">
        <f>OR(ISNUMBER(FIND("genotoxic",C999)),ISNUMBER(FIND("genotoxicity",C999)),ISNUMBER(FIND("DNA damage",C999)),ISNUMBER(FIND("DNA",C999)),ISNUMBER(FIND("RNA",C999)),ISNUMBER(FIND("mesothelioma",C999)),ISNUMBER(FIND("carcino",C999)),ISNUMBER(FIND("mutagen",C999)),ISNUMBER(FIND("genetic",C999)))</f>
        <v>0</v>
      </c>
      <c r="H999" t="b">
        <f>OR(ISNUMBER(FIND("inflammatory",C999)),ISNUMBER(FIND("inflamm",C999)))</f>
        <v>0</v>
      </c>
      <c r="I999" t="b">
        <f>OR(ISNUMBER(FIND("immune",C999)),ISNUMBER(FIND("immunological",C999)),ISNUMBER(FIND("interleuk",C999)),ISNUMBER(FIND("platelet activation",C999)),ISNUMBER(FIND("monocyte",C999)),ISNUMBER(FIND("leukocyte",C999)),ISNUMBER(FIND("cytokine",C999)),ISNUMBER(FIND("CD4",C999)),ISNUMBER(FIND("CD8",C999)),ISNUMBER(FIND("T-cell",C999)))</f>
        <v>0</v>
      </c>
      <c r="J999" t="b">
        <f>OR(ISNUMBER(FIND("reactive oxygen",C999)),ISNUMBER(FIND("ROS",C999)),ISNUMBER(FIND("free radical",C999)),ISNUMBER(FIND("oxidative stress",C999)),ISNUMBER(FIND("peroxid",C999)),ISNUMBER(FIND("oxidative",C999)),ISNUMBER(FIND("antioxid",C999)))</f>
        <v>0</v>
      </c>
      <c r="K999" t="b">
        <f>OR(ISNUMBER(FIND("autophag",C999)))</f>
        <v>0</v>
      </c>
      <c r="L999" t="b">
        <f>OR(ISNUMBER(FIND("morpholog",C999)))</f>
        <v>0</v>
      </c>
      <c r="M999" t="b">
        <f>OR(ISNUMBER(FIND("fibrosis",C999)),ISNUMBER(FIND("Fibrosis",C999)),ISNUMBER(FIND("fibrot",C999)))</f>
        <v>0</v>
      </c>
      <c r="N999" t="b">
        <f>OR(ISNUMBER(FIND("offspring",C999)),ISNUMBER(FIND("Parental",C999)),ISNUMBER(FIND("parental",C999)),ISNUMBER(FIND("germline",C999)),ISNUMBER(FIND("reproduc",C999)),ISNUMBER(FIND("embryo",C999)))</f>
        <v>0</v>
      </c>
      <c r="O999" t="b">
        <f>OR(ISNUMBER(FIND("metabol",C999)),ISNUMBER(FIND("Metabol",C999)),ISNUMBER(FIND("digest",C999)),ISNUMBER(FIND("mitochon",C999)))</f>
        <v>1</v>
      </c>
      <c r="P999" t="b">
        <f>OR(ISNUMBER(FIND("ecotox",C999)),ISNUMBER(FIND("Ecotox",B999)),ISNUMBER(FIND("ecotox",B999)),ISNUMBER(FIND("Ecotox",C999)))</f>
        <v>0</v>
      </c>
      <c r="Q999" t="b">
        <f>OR(ISNUMBER(FIND("Bioaccum",C999)),ISNUMBER(FIND("bioaccum",C999)),ISNUMBER(FIND("accum",C999)))</f>
        <v>0</v>
      </c>
      <c r="R999" t="b">
        <f>OR(ISNUMBER(FIND("Occupation",C999)),ISNUMBER(FIND("occupation",C999)),ISNUMBER(FIND("worker",C999)),ISNUMBER(FIND("workforce",C999)))</f>
        <v>0</v>
      </c>
      <c r="S999" t="b">
        <f>NOT(OR(F999,G999,H999,I999,J999,K999,L999,M999,N999,O999,P999,Q999,R999))</f>
        <v>0</v>
      </c>
      <c r="U999" t="b">
        <f>OR(Table1[[#This Row],[Inflammation]],Table1[[#This Row],[Immune]])</f>
        <v>0</v>
      </c>
      <c r="V999" t="str">
        <f>IF(OR(Table1[[#This Row],[Rodents]],Table1[[#This Row],[Human]],Table1[[#This Row],[Pig]]),OR(ISNUMBER(FIND("intratrach",C999)),ISNUMBER(FIND("nasal ",C999)),ISNUMBER(FIND("instill",C999))),"NA")</f>
        <v>NA</v>
      </c>
      <c r="W999" t="str">
        <f>IF(OR(Table1[[#This Row],[Rodents]],Table1[[#This Row],[Human]],Table1[[#This Row],[Pig]]),OR(ISNUMBER(FIND("dermal",C999)),ISNUMBER(FIND("skin ",C999))),"NA")</f>
        <v>NA</v>
      </c>
      <c r="X999" t="str">
        <f>IF(OR(Table1[[#This Row],[Rodents]],Table1[[#This Row],[Human]],Table1[[#This Row],[Pig]]),OR(ISNUMBER(FIND("injected",C999)),ISNUMBER(FIND("periton",C999)),ISNUMBER(FIND("intrascrot",C999))),"NA")</f>
        <v>NA</v>
      </c>
      <c r="Y999" t="str">
        <f>IF(OR(Table1[[#This Row],[Rodents]],Table1[[#This Row],[Human]],Table1[[#This Row],[Pig]]),NOT(OR(Table1[[#This Row],[Inhaled/Intratracheal/intranasal]],Table1[[#This Row],[Dermal]],Table1[[#This Row],[Injected]])),"NA")</f>
        <v>NA</v>
      </c>
      <c r="AA999" t="b">
        <f>OR(ISNUMBER(FIND("fish ",C999)),ISNUMBER(FIND("Fish ",C999)),ISNUMBER(FIND("aquatic",C999)),ISNUMBER(FIND("daphnids",C999)),ISNUMBER(FIND("Carcinus maenas",C999)),ISNUMBER(FIND("Daphnia",C999)),ISNUMBER(FIND("Ruditapes philippinarum",C999)),ISNUMBER(FIND("daphnia",C999)),ISNUMBER(FIND("marine",C999)),ISNUMBER(FIND("mussel",C999)),ISNUMBER(FIND("algae",C999)),ISNUMBER(FIND("Donax faba",C999)),ISNUMBER(FIND("estuarine",C999)),ISNUMBER(FIND("snail",C999)),ISNUMBER(FIND("Prorocentrum donghaiense",C999)) )</f>
        <v>0</v>
      </c>
      <c r="AB999" t="b">
        <f>OR(ISNUMBER(FIND(" rat ",C999)),ISNUMBER(FIND(" rats ",C999)),ISNUMBER(FIND(" Rats ",C999)),ISNUMBER(FIND(" Rat ",C999)),ISNUMBER(FIND(" rat.",C999)),ISNUMBER(FIND(" rats.",C999)),ISNUMBER(FIND("mouse",C999)),ISNUMBER(FIND("mice",C999)), ISNUMBER(FIND(" Mice",C999)))</f>
        <v>0</v>
      </c>
      <c r="AC999" t="b">
        <f>OR(ISNUMBER(FIND(" cell ",C999)),ISNUMBER(FIND("fibroblast",C999)),ISNUMBER(FIND("macrophage",C999)),ISNUMBER(FIND("epithelial",C999)),ISNUMBER(FIND("endothelial",C999)),ISNUMBER(FIND("neuron",C999)),ISNUMBER(FIND(" cells ",C999)),ISNUMBER(FIND("RBC",C999)),ISNUMBER(FIND("mitochond",C999)),ISNUMBER(FIND("adipocyte",C999)),ISNUMBER(FIND("osteo",C999)),ISNUMBER(FIND("keratin",C999)),ISNUMBER(FIND(" cell's ",C999)),ISNUMBER(FIND("eukary",C999)),ISNUMBER(FIND("sperm",C999)))</f>
        <v>1</v>
      </c>
      <c r="AD999" t="b">
        <f>OR(ISNUMBER(FIND("human",B999)),ISNUMBER(FIND("workers",B999)),ISNUMBER(FIND("workforces",B999)),ISNUMBER(FIND("occupational",B999)),ISNUMBER(FIND("Case report",B999)),ISNUMBER(FIND("Workplaces",B999)),ISNUMBER(FIND("worker",B999)))</f>
        <v>0</v>
      </c>
      <c r="AE999" t="b">
        <f>OR(ISNUMBER(FIND(" plant ",C999)),ISNUMBER(FIND("Plant ",C999)),ISNUMBER(FIND("tomato",C999)),ISNUMBER(FIND("plants",C999)),ISNUMBER(FIND("Plants",C999)),ISNUMBER(FIND("algae",C999)),ISNUMBER(FIND("lettuce",C999)),ISNUMBER(FIND("green gram sprouts ",C999)),ISNUMBER(FIND("Cucurbita pepo",C999)),ISNUMBER(FIND("bean ",C999)),ISNUMBER(FIND("chloroplast",C999)),ISNUMBER(FIND("chlorophyll",C999)),ISNUMBER(FIND("seedling",C999)),ISNUMBER(FIND("canola",C999)),ISNUMBER(FIND("shoot",C999)),ISNUMBER(FIND("photosynthes",C999)),ISNUMBER(FIND(" leaves ",C999)),,ISNUMBER(FIND("agriculture",C999)),ISNUMBER(FIND(" crops ",C999)))</f>
        <v>0</v>
      </c>
      <c r="AF999" t="b">
        <f>OR(ISNUMBER(FIND("bacteria",C999)),ISNUMBER(FIND("Bacteria",C999)),ISNUMBER(FIND("Bacterium",C999)),ISNUMBER(FIND("bacterium",C999)),ISNUMBER(FIND(" coli ",C999)))</f>
        <v>0</v>
      </c>
      <c r="AG999" t="b">
        <f>OR(ISNUMBER(FIND("fungi",C999)),ISNUMBER(FIND("Fungi",C999)),ISNUMBER(FIND("fungus",C999)),ISNUMBER(FIND("Fungus",C999)),ISNUMBER(FIND("mushroom",C999)),ISNUMBER(FIND("Mushroom",C999)),ISNUMBER(FIND(" mold ",C999)))</f>
        <v>0</v>
      </c>
      <c r="AH999" t="b">
        <f>OR(ISNUMBER(FIND("Pig ",C999)),ISNUMBER(FIND("pig ",C999)),ISNUMBER(FIND("Pigs ",C999)),ISNUMBER(FIND("pigs ",C999)))</f>
        <v>0</v>
      </c>
      <c r="AI999" t="b">
        <f>OR(ISNUMBER(FIND(" C. elegans",C999)),ISNUMBER(FIND("Caenorhabditis elegans",C999)),ISNUMBER(FIND("earthworms",C999)),ISNUMBER(FIND(" Ficopomatus enigmaticus",C999)),ISNUMBER(FIND("larva",C999)),ISNUMBER(FIND("Lumbriculus variegatus",C999)),ISNUMBER(FIND("nematode",C999)))</f>
        <v>0</v>
      </c>
      <c r="AJ999" t="b">
        <f>NOT(OR(AA999,AB999,AC999,AD999,AE999,AF999,AG999,AH999,AI999))</f>
        <v>0</v>
      </c>
      <c r="AL999" t="b">
        <f>OR(AA999,AB999,AD999,AE999,AF999,AG999,AH999,AI999)</f>
        <v>0</v>
      </c>
      <c r="AM999" t="b">
        <f>IF(Table1[[#This Row],[In vivo?]],IF(Table1[[#This Row],[Cell]],FALSE,TRUE),FALSE)</f>
        <v>0</v>
      </c>
      <c r="AN999" t="b">
        <f>AND(AC999,AL999)</f>
        <v>0</v>
      </c>
      <c r="AO999" t="b">
        <f>IF(Table1[[#This Row],[Cell]],IF(Table1[[#This Row],[In vivo?]],FALSE,TRUE),FALSE)</f>
        <v>1</v>
      </c>
      <c r="AP999" t="b">
        <f>NOT(OR(Table1[[#This Row],[In vivo?]],Table1[[#This Row],[Only in Cell]]))</f>
        <v>0</v>
      </c>
      <c r="AQ999" t="str">
        <f>IF(OR(Table1[[#This Row],[Rodents]],Table1[[#This Row],[Human]],Table1[[#This Row],[Pig]]),OR(ISNUMBER(FIND("pulmonary",C999)),ISNUMBER(FIND("lung",C999))),"NA")</f>
        <v>NA</v>
      </c>
      <c r="AR999" t="str">
        <f>IF(OR(Table1[[#This Row],[Rodents]],Table1[[#This Row],[Human]],Table1[[#This Row],[Pig]]),OR(ISNUMBER(FIND("skin",C999)),ISNUMBER(FIND("dermal",C999))),"NA")</f>
        <v>NA</v>
      </c>
      <c r="AS999" t="str">
        <f>IF(OR(Table1[[#This Row],[Rodents]],Table1[[#This Row],[Human]],Table1[[#This Row],[Pig]]),OR(ISNUMBER(FIND("liver",C999)),ISNUMBER(FIND("hepat",C999))),"NA")</f>
        <v>NA</v>
      </c>
      <c r="AT999" t="str">
        <f>IF(OR(Table1[[#This Row],[Rodents]],Table1[[#This Row],[Human]],Table1[[#This Row],[Pig]]),OR(ISNUMBER(FIND("kidney",C999)),ISNUMBER(FIND("neph",C999))),"NA")</f>
        <v>NA</v>
      </c>
      <c r="AU999" t="str">
        <f>IF(OR(Table1[[#This Row],[Rodents]],Table1[[#This Row],[Human]],Table1[[#This Row],[Pig]]),OR(ISNUMBER(FIND("brain",C999)),ISNUMBER(FIND("neur",C999)),ISNUMBER(FIND("nerv",C999))),"NA")</f>
        <v>NA</v>
      </c>
      <c r="AV999" t="str">
        <f>IF(OR(Table1[[#This Row],[Rodents]],Table1[[#This Row],[Human]],Table1[[#This Row],[Pig]]),OR(ISNUMBER(FIND("heart",C999)),ISNUMBER(FIND("cardi",C999))),"NA")</f>
        <v>NA</v>
      </c>
      <c r="AW999" t="str">
        <f>IF(OR(Table1[[#This Row],[Rodents]],Table1[[#This Row],[Human]],Table1[[#This Row],[Pig]]),OR(ISNUMBER(FIND("gastro",C999)),ISNUMBER(FIND("intesti",C999)),ISNUMBER(FIND("stomach",C999))),"NA")</f>
        <v>NA</v>
      </c>
      <c r="AX999" t="str">
        <f>IF(OR(Table1[[#This Row],[Rodents]],Table1[[#This Row],[Human]],Table1[[#This Row],[Pig]]),NOT(OR(AQ999,AR999,AS999,AT999,AU999,AV999,AW999)),"NA")</f>
        <v>NA</v>
      </c>
      <c r="AY999" t="b">
        <f>OR(ISNUMBER(FIND("SWCNT",C999)),ISNUMBER(FIND("SWNT",C999)),ISNUMBER(FIND("single-wall",C999)),ISNUMBER(FIND("single wall",C999)),ISNUMBER(FIND("Single wall",C999)),ISNUMBER(FIND("Single-wall",C999)),ISNUMBER(FIND("SWCNT",B999)),ISNUMBER(FIND("SWNT",B999)),ISNUMBER(FIND("single-wall",B999)),ISNUMBER(FIND("single wall",B999)),ISNUMBER(FIND("Single-wall",B999)),ISNUMBER(FIND("Single wall",B999)))</f>
        <v>1</v>
      </c>
      <c r="AZ999" t="b">
        <f>OR(ISNUMBER(FIND("MWCNT",C999)),ISNUMBER(FIND("MWNT",C999)),ISNUMBER(FIND("multi-wall",C999)),ISNUMBER(FIND("multi wall",C999)),ISNUMBER(FIND("multiwall",C999)),ISNUMBER(FIND("Multi-wall",C999)),ISNUMBER(FIND("Multi wall",C999)),ISNUMBER(FIND("Multiwall",C999)),ISNUMBER(FIND("MWCNT",B999)),ISNUMBER(FIND("MWNT",B999)),ISNUMBER(FIND("multi-wall",B999)),ISNUMBER(FIND("multi wall",B999)),ISNUMBER(FIND("multiwall",B999)),ISNUMBER(FIND("Multi-wall",B999)),ISNUMBER(FIND("Multi wall",B999)),ISNUMBER(FIND("Multiwall",B999)),ISNUMBER(FIND("Double-wall",B999)),ISNUMBER(FIND("Double wall",B999)),ISNUMBER(FIND("Doublewall",B999)),ISNUMBER(FIND("double-wall",B999)),ISNUMBER(FIND("double wall",B999)),ISNUMBER(FIND("doublewall",B999)))</f>
        <v>0</v>
      </c>
      <c r="BA999" t="b">
        <f>AND(Table1[[#This Row],[SWCNT]],Table1[[#This Row],[MWCNT]])</f>
        <v>0</v>
      </c>
      <c r="BB999" t="b">
        <f>IF(Table1[[#This Row],[SWCNT]]=TRUE,FALSE,IF(Table1[[#This Row],[MWCNT]]=TRUE,FALSE,TRUE))</f>
        <v>0</v>
      </c>
      <c r="BC999" s="18"/>
    </row>
    <row r="1000" spans="1:55" ht="129.5">
      <c r="A1000" t="s">
        <v>5290</v>
      </c>
      <c r="B1000" s="2" t="s">
        <v>5294</v>
      </c>
      <c r="C1000" s="16" t="s">
        <v>5298</v>
      </c>
      <c r="D1000" s="17" t="s">
        <v>1298</v>
      </c>
      <c r="E1000" s="2">
        <v>2010</v>
      </c>
      <c r="F1000" t="b">
        <f>OR(ISNUMBER(FIND("cytotoxic",C1000)),ISNUMBER(FIND("Cytotoxic",C1000)),ISNUMBER(FIND("cellular toxicity",C1000)),ISNUMBER(FIND("cell death",C1000)),ISNUMBER(FIND("viable",C1000)),ISNUMBER(FIND("phytotoxic",C1000)),ISNUMBER(FIND("acute toxicity",C1000)),ISNUMBER(FIND("MTT",C1000)),ISNUMBER(FIND("survival",C1000)),ISNUMBER(FIND("prolifer",C1000)),ISNUMBER(FIND("apoptosis",C1000)),ISNUMBER(FIND("neurotoxic",C1000)),ISNUMBER(FIND("  lysis ",C1000)),ISNUMBER(FIND("necrosis",C1000)),ISNUMBER(FIND("cellular death",C1000))*3,ISNUMBER(FIND("LDH",C1000)),ISNUMBER(FIND("Acute toxicity",C1000)))</f>
        <v>0</v>
      </c>
      <c r="G1000" t="b">
        <f>OR(ISNUMBER(FIND("genotoxic",C1000)),ISNUMBER(FIND("genotoxicity",C1000)),ISNUMBER(FIND("DNA damage",C1000)),ISNUMBER(FIND("DNA",C1000)),ISNUMBER(FIND("RNA",C1000)),ISNUMBER(FIND("mesothelioma",C1000)),ISNUMBER(FIND("carcino",C1000)),ISNUMBER(FIND("mutagen",C1000)),ISNUMBER(FIND("genetic",C1000)))</f>
        <v>0</v>
      </c>
      <c r="H1000" t="b">
        <f>OR(ISNUMBER(FIND("inflammatory",C1000)),ISNUMBER(FIND("inflamm",C1000)))</f>
        <v>0</v>
      </c>
      <c r="I1000" t="b">
        <f>OR(ISNUMBER(FIND("immune",C1000)),ISNUMBER(FIND("immunological",C1000)),ISNUMBER(FIND("interleuk",C1000)),ISNUMBER(FIND("platelet activation",C1000)),ISNUMBER(FIND("monocyte",C1000)),ISNUMBER(FIND("leukocyte",C1000)),ISNUMBER(FIND("cytokine",C1000)),ISNUMBER(FIND("CD4",C1000)),ISNUMBER(FIND("CD8",C1000)),ISNUMBER(FIND("T-cell",C1000)))</f>
        <v>0</v>
      </c>
      <c r="J1000" t="b">
        <f>OR(ISNUMBER(FIND("reactive oxygen",C1000)),ISNUMBER(FIND("ROS",C1000)),ISNUMBER(FIND("free radical",C1000)),ISNUMBER(FIND("oxidative stress",C1000)),ISNUMBER(FIND("peroxid",C1000)),ISNUMBER(FIND("oxidative",C1000)),ISNUMBER(FIND("antioxid",C1000)))</f>
        <v>0</v>
      </c>
      <c r="K1000" t="b">
        <f>OR(ISNUMBER(FIND("autophag",C1000)))</f>
        <v>0</v>
      </c>
      <c r="L1000" t="b">
        <f>OR(ISNUMBER(FIND("morpholog",C1000)))</f>
        <v>0</v>
      </c>
      <c r="M1000" t="b">
        <f>OR(ISNUMBER(FIND("fibrosis",C1000)),ISNUMBER(FIND("Fibrosis",C1000)),ISNUMBER(FIND("fibrot",C1000)))</f>
        <v>0</v>
      </c>
      <c r="N1000" t="b">
        <f>OR(ISNUMBER(FIND("offspring",C1000)),ISNUMBER(FIND("Parental",C1000)),ISNUMBER(FIND("parental",C1000)),ISNUMBER(FIND("germline",C1000)),ISNUMBER(FIND("reproduc",C1000)),ISNUMBER(FIND("embryo",C1000)))</f>
        <v>0</v>
      </c>
      <c r="O1000" t="b">
        <f>OR(ISNUMBER(FIND("metabol",C1000)),ISNUMBER(FIND("Metabol",C1000)),ISNUMBER(FIND("digest",C1000)),ISNUMBER(FIND("mitochon",C1000)))</f>
        <v>0</v>
      </c>
      <c r="P1000" t="b">
        <f>OR(ISNUMBER(FIND("ecotox",C1000)),ISNUMBER(FIND("Ecotox",B1000)),ISNUMBER(FIND("ecotox",B1000)),ISNUMBER(FIND("Ecotox",C1000)))</f>
        <v>0</v>
      </c>
      <c r="Q1000" t="b">
        <f>OR(ISNUMBER(FIND("Bioaccum",C1000)),ISNUMBER(FIND("bioaccum",C1000)),ISNUMBER(FIND("accum",C1000)))</f>
        <v>1</v>
      </c>
      <c r="R1000" t="b">
        <f>OR(ISNUMBER(FIND("Occupation",C1000)),ISNUMBER(FIND("occupation",C1000)),ISNUMBER(FIND("worker",C1000)),ISNUMBER(FIND("workforce",C1000)))</f>
        <v>0</v>
      </c>
      <c r="S1000" t="b">
        <f>NOT(OR(F1000,G1000,H1000,I1000,J1000,K1000,L1000,M1000,N1000,O1000,P1000,Q1000,R1000))</f>
        <v>0</v>
      </c>
      <c r="U1000" t="b">
        <f>OR(Table1[[#This Row],[Inflammation]],Table1[[#This Row],[Immune]])</f>
        <v>0</v>
      </c>
      <c r="V1000" t="str">
        <f>IF(OR(Table1[[#This Row],[Rodents]],Table1[[#This Row],[Human]],Table1[[#This Row],[Pig]]),OR(ISNUMBER(FIND("intratrach",C1000)),ISNUMBER(FIND("nasal ",C1000)),ISNUMBER(FIND("instill",C1000))),"NA")</f>
        <v>NA</v>
      </c>
      <c r="W1000" t="str">
        <f>IF(OR(Table1[[#This Row],[Rodents]],Table1[[#This Row],[Human]],Table1[[#This Row],[Pig]]),OR(ISNUMBER(FIND("dermal",C1000)),ISNUMBER(FIND("skin ",C1000))),"NA")</f>
        <v>NA</v>
      </c>
      <c r="X1000" t="str">
        <f>IF(OR(Table1[[#This Row],[Rodents]],Table1[[#This Row],[Human]],Table1[[#This Row],[Pig]]),OR(ISNUMBER(FIND("injected",C1000)),ISNUMBER(FIND("periton",C1000)),ISNUMBER(FIND("intrascrot",C1000))),"NA")</f>
        <v>NA</v>
      </c>
      <c r="Y1000" t="str">
        <f>IF(OR(Table1[[#This Row],[Rodents]],Table1[[#This Row],[Human]],Table1[[#This Row],[Pig]]),NOT(OR(Table1[[#This Row],[Inhaled/Intratracheal/intranasal]],Table1[[#This Row],[Dermal]],Table1[[#This Row],[Injected]])),"NA")</f>
        <v>NA</v>
      </c>
      <c r="AA1000" t="b">
        <f>OR(ISNUMBER(FIND("fish ",C1000)),ISNUMBER(FIND("Fish ",C1000)),ISNUMBER(FIND("aquatic",C1000)),ISNUMBER(FIND("daphnids",C1000)),ISNUMBER(FIND("Carcinus maenas",C1000)),ISNUMBER(FIND("Daphnia",C1000)),ISNUMBER(FIND("Ruditapes philippinarum",C1000)),ISNUMBER(FIND("daphnia",C1000)),ISNUMBER(FIND("marine",C1000)),ISNUMBER(FIND("mussel",C1000)),ISNUMBER(FIND("algae",C1000)),ISNUMBER(FIND("Donax faba",C1000)),ISNUMBER(FIND("estuarine",C1000)),ISNUMBER(FIND("snail",C1000)),ISNUMBER(FIND("Prorocentrum donghaiense",C1000)) )</f>
        <v>1</v>
      </c>
      <c r="AB1000" t="b">
        <f>OR(ISNUMBER(FIND(" rat ",C1000)),ISNUMBER(FIND(" rats ",C1000)),ISNUMBER(FIND(" Rats ",C1000)),ISNUMBER(FIND(" Rat ",C1000)),ISNUMBER(FIND(" rat.",C1000)),ISNUMBER(FIND(" rats.",C1000)),ISNUMBER(FIND("mouse",C1000)),ISNUMBER(FIND("mice",C1000)), ISNUMBER(FIND(" Mice",C1000)))</f>
        <v>0</v>
      </c>
      <c r="AC1000" t="b">
        <f>OR(ISNUMBER(FIND(" cell ",C1000)),ISNUMBER(FIND("fibroblast",C1000)),ISNUMBER(FIND("macrophage",C1000)),ISNUMBER(FIND("epithelial",C1000)),ISNUMBER(FIND("endothelial",C1000)),ISNUMBER(FIND("neuron",C1000)),ISNUMBER(FIND(" cells ",C1000)),ISNUMBER(FIND("RBC",C1000)),ISNUMBER(FIND("mitochond",C1000)),ISNUMBER(FIND("adipocyte",C1000)),ISNUMBER(FIND("osteo",C1000)),ISNUMBER(FIND("keratin",C1000)),ISNUMBER(FIND(" cell's ",C1000)),ISNUMBER(FIND("eukary",C1000)),ISNUMBER(FIND("sperm",C1000)))</f>
        <v>0</v>
      </c>
      <c r="AD1000" t="b">
        <f>OR(ISNUMBER(FIND("human",B1000)),ISNUMBER(FIND("workers",B1000)),ISNUMBER(FIND("workforces",B1000)),ISNUMBER(FIND("occupational",B1000)),ISNUMBER(FIND("Case report",B1000)),ISNUMBER(FIND("Workplaces",B1000)),ISNUMBER(FIND("worker",B1000)))</f>
        <v>0</v>
      </c>
      <c r="AE1000" t="b">
        <f>OR(ISNUMBER(FIND(" plant ",C1000)),ISNUMBER(FIND("Plant ",C1000)),ISNUMBER(FIND("tomato",C1000)),ISNUMBER(FIND("plants",C1000)),ISNUMBER(FIND("Plants",C1000)),ISNUMBER(FIND("algae",C1000)),ISNUMBER(FIND("lettuce",C1000)),ISNUMBER(FIND("green gram sprouts ",C1000)),ISNUMBER(FIND("Cucurbita pepo",C1000)),ISNUMBER(FIND("bean ",C1000)),ISNUMBER(FIND("chloroplast",C1000)),ISNUMBER(FIND("chlorophyll",C1000)),ISNUMBER(FIND("seedling",C1000)),ISNUMBER(FIND("canola",C1000)),ISNUMBER(FIND("shoot",C1000)),ISNUMBER(FIND("photosynthes",C1000)),ISNUMBER(FIND(" leaves ",C1000)),,ISNUMBER(FIND("agriculture",C1000)),ISNUMBER(FIND(" crops ",C1000)))</f>
        <v>0</v>
      </c>
      <c r="AF1000" t="b">
        <f>OR(ISNUMBER(FIND("bacteria",C1000)),ISNUMBER(FIND("Bacteria",C1000)),ISNUMBER(FIND("Bacterium",C1000)),ISNUMBER(FIND("bacterium",C1000)),ISNUMBER(FIND(" coli ",C1000)))</f>
        <v>0</v>
      </c>
      <c r="AG1000" t="b">
        <f>OR(ISNUMBER(FIND("fungi",C1000)),ISNUMBER(FIND("Fungi",C1000)),ISNUMBER(FIND("fungus",C1000)),ISNUMBER(FIND("Fungus",C1000)),ISNUMBER(FIND("mushroom",C1000)),ISNUMBER(FIND("Mushroom",C1000)),ISNUMBER(FIND(" mold ",C1000)))</f>
        <v>0</v>
      </c>
      <c r="AH1000" t="b">
        <f>OR(ISNUMBER(FIND("Pig ",C1000)),ISNUMBER(FIND("pig ",C1000)),ISNUMBER(FIND("Pigs ",C1000)),ISNUMBER(FIND("pigs ",C1000)))</f>
        <v>0</v>
      </c>
      <c r="AI1000" t="b">
        <f>OR(ISNUMBER(FIND(" C. elegans",C1000)),ISNUMBER(FIND("Caenorhabditis elegans",C1000)),ISNUMBER(FIND("earthworms",C1000)),ISNUMBER(FIND(" Ficopomatus enigmaticus",C1000)),ISNUMBER(FIND("larva",C1000)),ISNUMBER(FIND("Lumbriculus variegatus",C1000)),ISNUMBER(FIND("nematode",C1000)))</f>
        <v>0</v>
      </c>
      <c r="AJ1000" t="b">
        <f>NOT(OR(AA1000,AB1000,AC1000,AD1000,AE1000,AF1000,AG1000,AH1000,AI1000))</f>
        <v>0</v>
      </c>
      <c r="AL1000" t="b">
        <f>OR(AA1000,AB1000,AD1000,AE1000,AF1000,AG1000,AH1000,AI1000)</f>
        <v>1</v>
      </c>
      <c r="AM1000" t="b">
        <f>IF(Table1[[#This Row],[In vivo?]],IF(Table1[[#This Row],[Cell]],FALSE,TRUE),FALSE)</f>
        <v>1</v>
      </c>
      <c r="AN1000" t="b">
        <f>AND(AC1000,AL1000)</f>
        <v>0</v>
      </c>
      <c r="AO1000" t="b">
        <f>IF(Table1[[#This Row],[Cell]],IF(Table1[[#This Row],[In vivo?]],FALSE,TRUE),FALSE)</f>
        <v>0</v>
      </c>
      <c r="AP1000" t="b">
        <f>NOT(OR(Table1[[#This Row],[In vivo?]],Table1[[#This Row],[Only in Cell]]))</f>
        <v>0</v>
      </c>
      <c r="AQ1000" t="str">
        <f>IF(OR(Table1[[#This Row],[Rodents]],Table1[[#This Row],[Human]],Table1[[#This Row],[Pig]]),OR(ISNUMBER(FIND("pulmonary",C1000)),ISNUMBER(FIND("lung",C1000))),"NA")</f>
        <v>NA</v>
      </c>
      <c r="AR1000" t="str">
        <f>IF(OR(Table1[[#This Row],[Rodents]],Table1[[#This Row],[Human]],Table1[[#This Row],[Pig]]),OR(ISNUMBER(FIND("skin",C1000)),ISNUMBER(FIND("dermal",C1000))),"NA")</f>
        <v>NA</v>
      </c>
      <c r="AS1000" t="str">
        <f>IF(OR(Table1[[#This Row],[Rodents]],Table1[[#This Row],[Human]],Table1[[#This Row],[Pig]]),OR(ISNUMBER(FIND("liver",C1000)),ISNUMBER(FIND("hepat",C1000))),"NA")</f>
        <v>NA</v>
      </c>
      <c r="AT1000" t="str">
        <f>IF(OR(Table1[[#This Row],[Rodents]],Table1[[#This Row],[Human]],Table1[[#This Row],[Pig]]),OR(ISNUMBER(FIND("kidney",C1000)),ISNUMBER(FIND("neph",C1000))),"NA")</f>
        <v>NA</v>
      </c>
      <c r="AU1000" t="str">
        <f>IF(OR(Table1[[#This Row],[Rodents]],Table1[[#This Row],[Human]],Table1[[#This Row],[Pig]]),OR(ISNUMBER(FIND("brain",C1000)),ISNUMBER(FIND("neur",C1000)),ISNUMBER(FIND("nerv",C1000))),"NA")</f>
        <v>NA</v>
      </c>
      <c r="AV1000" t="str">
        <f>IF(OR(Table1[[#This Row],[Rodents]],Table1[[#This Row],[Human]],Table1[[#This Row],[Pig]]),OR(ISNUMBER(FIND("heart",C1000)),ISNUMBER(FIND("cardi",C1000))),"NA")</f>
        <v>NA</v>
      </c>
      <c r="AW1000" t="str">
        <f>IF(OR(Table1[[#This Row],[Rodents]],Table1[[#This Row],[Human]],Table1[[#This Row],[Pig]]),OR(ISNUMBER(FIND("gastro",C1000)),ISNUMBER(FIND("intesti",C1000)),ISNUMBER(FIND("stomach",C1000))),"NA")</f>
        <v>NA</v>
      </c>
      <c r="AX1000" t="str">
        <f>IF(OR(Table1[[#This Row],[Rodents]],Table1[[#This Row],[Human]],Table1[[#This Row],[Pig]]),NOT(OR(AQ1000,AR1000,AS1000,AT1000,AU1000,AV1000,AW1000)),"NA")</f>
        <v>NA</v>
      </c>
      <c r="AY1000" t="b">
        <f>OR(ISNUMBER(FIND("SWCNT",C1000)),ISNUMBER(FIND("SWNT",C1000)),ISNUMBER(FIND("single-wall",C1000)),ISNUMBER(FIND("single wall",C1000)),ISNUMBER(FIND("Single wall",C1000)),ISNUMBER(FIND("Single-wall",C1000)),ISNUMBER(FIND("SWCNT",B1000)),ISNUMBER(FIND("SWNT",B1000)),ISNUMBER(FIND("single-wall",B1000)),ISNUMBER(FIND("single wall",B1000)),ISNUMBER(FIND("Single-wall",B1000)),ISNUMBER(FIND("Single wall",B1000)))</f>
        <v>1</v>
      </c>
      <c r="AZ1000" t="b">
        <f>OR(ISNUMBER(FIND("MWCNT",C1000)),ISNUMBER(FIND("MWNT",C1000)),ISNUMBER(FIND("multi-wall",C1000)),ISNUMBER(FIND("multi wall",C1000)),ISNUMBER(FIND("multiwall",C1000)),ISNUMBER(FIND("Multi-wall",C1000)),ISNUMBER(FIND("Multi wall",C1000)),ISNUMBER(FIND("Multiwall",C1000)),ISNUMBER(FIND("MWCNT",B1000)),ISNUMBER(FIND("MWNT",B1000)),ISNUMBER(FIND("multi-wall",B1000)),ISNUMBER(FIND("multi wall",B1000)),ISNUMBER(FIND("multiwall",B1000)),ISNUMBER(FIND("Multi-wall",B1000)),ISNUMBER(FIND("Multi wall",B1000)),ISNUMBER(FIND("Multiwall",B1000)),ISNUMBER(FIND("Double-wall",B1000)),ISNUMBER(FIND("Double wall",B1000)),ISNUMBER(FIND("Doublewall",B1000)),ISNUMBER(FIND("double-wall",B1000)),ISNUMBER(FIND("double wall",B1000)),ISNUMBER(FIND("doublewall",B1000)))</f>
        <v>0</v>
      </c>
      <c r="BA1000" t="b">
        <f>AND(Table1[[#This Row],[SWCNT]],Table1[[#This Row],[MWCNT]])</f>
        <v>0</v>
      </c>
      <c r="BB1000" t="b">
        <f>IF(Table1[[#This Row],[SWCNT]]=TRUE,FALSE,IF(Table1[[#This Row],[MWCNT]]=TRUE,FALSE,TRUE))</f>
        <v>0</v>
      </c>
      <c r="BC1000" s="18"/>
    </row>
    <row r="1001" spans="1:55" ht="185">
      <c r="B1001" s="2" t="s">
        <v>5301</v>
      </c>
      <c r="C1001" s="16" t="s">
        <v>5302</v>
      </c>
      <c r="D1001" s="17" t="s">
        <v>2490</v>
      </c>
      <c r="E1001" s="2">
        <v>2010</v>
      </c>
      <c r="F1001" t="b">
        <f>OR(ISNUMBER(FIND("cytotoxic",C1001)),ISNUMBER(FIND("Cytotoxic",C1001)),ISNUMBER(FIND("cellular toxicity",C1001)),ISNUMBER(FIND("cell death",C1001)),ISNUMBER(FIND("viable",C1001)),ISNUMBER(FIND("phytotoxic",C1001)),ISNUMBER(FIND("acute toxicity",C1001)),ISNUMBER(FIND("MTT",C1001)),ISNUMBER(FIND("survival",C1001)),ISNUMBER(FIND("prolifer",C1001)),ISNUMBER(FIND("apoptosis",C1001)),ISNUMBER(FIND("neurotoxic",C1001)),ISNUMBER(FIND("  lysis ",C1001)),ISNUMBER(FIND("necrosis",C1001)),ISNUMBER(FIND("cellular death",C1001))*3,ISNUMBER(FIND("LDH",C1001)),ISNUMBER(FIND("Acute toxicity",C1001)))</f>
        <v>0</v>
      </c>
      <c r="G1001" t="b">
        <f>OR(ISNUMBER(FIND("genotoxic",C1001)),ISNUMBER(FIND("genotoxicity",C1001)),ISNUMBER(FIND("DNA damage",C1001)),ISNUMBER(FIND("DNA",C1001)),ISNUMBER(FIND("RNA",C1001)),ISNUMBER(FIND("mesothelioma",C1001)),ISNUMBER(FIND("carcino",C1001)),ISNUMBER(FIND("mutagen",C1001)),ISNUMBER(FIND("genetic",C1001)))</f>
        <v>1</v>
      </c>
      <c r="H1001" t="b">
        <f>OR(ISNUMBER(FIND("inflammatory",C1001)),ISNUMBER(FIND("inflamm",C1001)))</f>
        <v>0</v>
      </c>
      <c r="I1001" t="b">
        <f>OR(ISNUMBER(FIND("immune",C1001)),ISNUMBER(FIND("immunological",C1001)),ISNUMBER(FIND("interleuk",C1001)),ISNUMBER(FIND("platelet activation",C1001)),ISNUMBER(FIND("monocyte",C1001)),ISNUMBER(FIND("leukocyte",C1001)),ISNUMBER(FIND("cytokine",C1001)),ISNUMBER(FIND("CD4",C1001)),ISNUMBER(FIND("CD8",C1001)),ISNUMBER(FIND("T-cell",C1001)))</f>
        <v>0</v>
      </c>
      <c r="J1001" t="b">
        <f>OR(ISNUMBER(FIND("reactive oxygen",C1001)),ISNUMBER(FIND("ROS",C1001)),ISNUMBER(FIND("free radical",C1001)),ISNUMBER(FIND("oxidative stress",C1001)),ISNUMBER(FIND("peroxid",C1001)),ISNUMBER(FIND("oxidative",C1001)),ISNUMBER(FIND("antioxid",C1001)))</f>
        <v>0</v>
      </c>
      <c r="K1001" t="b">
        <f>OR(ISNUMBER(FIND("autophag",C1001)))</f>
        <v>0</v>
      </c>
      <c r="L1001" t="b">
        <f>OR(ISNUMBER(FIND("morpholog",C1001)))</f>
        <v>0</v>
      </c>
      <c r="M1001" t="b">
        <f>OR(ISNUMBER(FIND("fibrosis",C1001)),ISNUMBER(FIND("Fibrosis",C1001)),ISNUMBER(FIND("fibrot",C1001)))</f>
        <v>0</v>
      </c>
      <c r="N1001" t="b">
        <f>OR(ISNUMBER(FIND("offspring",C1001)),ISNUMBER(FIND("Parental",C1001)),ISNUMBER(FIND("parental",C1001)),ISNUMBER(FIND("germline",C1001)),ISNUMBER(FIND("reproduc",C1001)),ISNUMBER(FIND("embryo",C1001)))</f>
        <v>0</v>
      </c>
      <c r="O1001" t="b">
        <f>OR(ISNUMBER(FIND("metabol",C1001)),ISNUMBER(FIND("Metabol",C1001)),ISNUMBER(FIND("digest",C1001)),ISNUMBER(FIND("mitochon",C1001)))</f>
        <v>0</v>
      </c>
      <c r="P1001" t="b">
        <f>OR(ISNUMBER(FIND("ecotox",C1001)),ISNUMBER(FIND("Ecotox",B1001)),ISNUMBER(FIND("ecotox",B1001)),ISNUMBER(FIND("Ecotox",C1001)))</f>
        <v>0</v>
      </c>
      <c r="Q1001" t="b">
        <f>OR(ISNUMBER(FIND("Bioaccum",C1001)),ISNUMBER(FIND("bioaccum",C1001)),ISNUMBER(FIND("accum",C1001)))</f>
        <v>0</v>
      </c>
      <c r="R1001" t="b">
        <f>OR(ISNUMBER(FIND("Occupation",C1001)),ISNUMBER(FIND("occupation",C1001)),ISNUMBER(FIND("worker",C1001)),ISNUMBER(FIND("workforce",C1001)))</f>
        <v>0</v>
      </c>
      <c r="S1001" t="b">
        <f>NOT(OR(F1001,G1001,H1001,I1001,J1001,K1001,L1001,M1001,N1001,O1001,P1001,Q1001,R1001))</f>
        <v>0</v>
      </c>
      <c r="U1001" t="b">
        <f>OR(Table1[[#This Row],[Inflammation]],Table1[[#This Row],[Immune]])</f>
        <v>0</v>
      </c>
      <c r="V1001" t="b">
        <f>IF(OR(Table1[[#This Row],[Rodents]],Table1[[#This Row],[Human]],Table1[[#This Row],[Pig]]),OR(ISNUMBER(FIND("intratrach",C1001)),ISNUMBER(FIND("nasal ",C1001)),ISNUMBER(FIND("instill",C1001))),"NA")</f>
        <v>0</v>
      </c>
      <c r="W1001" t="b">
        <f>IF(OR(Table1[[#This Row],[Rodents]],Table1[[#This Row],[Human]],Table1[[#This Row],[Pig]]),OR(ISNUMBER(FIND("dermal",C1001)),ISNUMBER(FIND("skin ",C1001))),"NA")</f>
        <v>0</v>
      </c>
      <c r="X1001" t="b">
        <f>IF(OR(Table1[[#This Row],[Rodents]],Table1[[#This Row],[Human]],Table1[[#This Row],[Pig]]),OR(ISNUMBER(FIND("injected",C1001)),ISNUMBER(FIND("periton",C1001)),ISNUMBER(FIND("intrascrot",C1001))),"NA")</f>
        <v>1</v>
      </c>
      <c r="Y1001" t="b">
        <f>IF(OR(Table1[[#This Row],[Rodents]],Table1[[#This Row],[Human]],Table1[[#This Row],[Pig]]),NOT(OR(Table1[[#This Row],[Inhaled/Intratracheal/intranasal]],Table1[[#This Row],[Dermal]],Table1[[#This Row],[Injected]])),"NA")</f>
        <v>0</v>
      </c>
      <c r="AA1001" t="b">
        <f>OR(ISNUMBER(FIND("fish ",C1001)),ISNUMBER(FIND("Fish ",C1001)),ISNUMBER(FIND("aquatic",C1001)),ISNUMBER(FIND("daphnids",C1001)),ISNUMBER(FIND("Carcinus maenas",C1001)),ISNUMBER(FIND("Daphnia",C1001)),ISNUMBER(FIND("Ruditapes philippinarum",C1001)),ISNUMBER(FIND("daphnia",C1001)),ISNUMBER(FIND("marine",C1001)),ISNUMBER(FIND("mussel",C1001)),ISNUMBER(FIND("algae",C1001)),ISNUMBER(FIND("Donax faba",C1001)),ISNUMBER(FIND("estuarine",C1001)),ISNUMBER(FIND("snail",C1001)),ISNUMBER(FIND("Prorocentrum donghaiense",C1001)) )</f>
        <v>0</v>
      </c>
      <c r="AB1001" t="b">
        <f>OR(ISNUMBER(FIND(" rat ",C1001)),ISNUMBER(FIND(" rats ",C1001)),ISNUMBER(FIND(" Rats ",C1001)),ISNUMBER(FIND(" Rat ",C1001)),ISNUMBER(FIND(" rat.",C1001)),ISNUMBER(FIND(" rats.",C1001)),ISNUMBER(FIND("mouse",C1001)),ISNUMBER(FIND("mice",C1001)), ISNUMBER(FIND(" Mice",C1001)))</f>
        <v>1</v>
      </c>
      <c r="AC1001" t="b">
        <f>OR(ISNUMBER(FIND(" cell ",C1001)),ISNUMBER(FIND("fibroblast",C1001)),ISNUMBER(FIND("macrophage",C1001)),ISNUMBER(FIND("epithelial",C1001)),ISNUMBER(FIND("endothelial",C1001)),ISNUMBER(FIND("neuron",C1001)),ISNUMBER(FIND(" cells ",C1001)),ISNUMBER(FIND("RBC",C1001)),ISNUMBER(FIND("mitochond",C1001)),ISNUMBER(FIND("adipocyte",C1001)),ISNUMBER(FIND("osteo",C1001)),ISNUMBER(FIND("keratin",C1001)),ISNUMBER(FIND(" cell's ",C1001)),ISNUMBER(FIND("eukary",C1001)),ISNUMBER(FIND("sperm",C1001)))</f>
        <v>0</v>
      </c>
      <c r="AD1001" t="b">
        <f>OR(ISNUMBER(FIND("human",B1001)),ISNUMBER(FIND("workers",B1001)),ISNUMBER(FIND("workforces",B1001)),ISNUMBER(FIND("occupational",B1001)),ISNUMBER(FIND("Case report",B1001)),ISNUMBER(FIND("Workplaces",B1001)),ISNUMBER(FIND("worker",B1001)))</f>
        <v>0</v>
      </c>
      <c r="AE1001" t="b">
        <f>OR(ISNUMBER(FIND(" plant ",C1001)),ISNUMBER(FIND("Plant ",C1001)),ISNUMBER(FIND("tomato",C1001)),ISNUMBER(FIND("plants",C1001)),ISNUMBER(FIND("Plants",C1001)),ISNUMBER(FIND("algae",C1001)),ISNUMBER(FIND("lettuce",C1001)),ISNUMBER(FIND("green gram sprouts ",C1001)),ISNUMBER(FIND("Cucurbita pepo",C1001)),ISNUMBER(FIND("bean ",C1001)),ISNUMBER(FIND("chloroplast",C1001)),ISNUMBER(FIND("chlorophyll",C1001)),ISNUMBER(FIND("seedling",C1001)),ISNUMBER(FIND("canola",C1001)),ISNUMBER(FIND("shoot",C1001)),ISNUMBER(FIND("photosynthes",C1001)),ISNUMBER(FIND(" leaves ",C1001)),,ISNUMBER(FIND("agriculture",C1001)),ISNUMBER(FIND(" crops ",C1001)))</f>
        <v>0</v>
      </c>
      <c r="AF1001" t="b">
        <f>OR(ISNUMBER(FIND("bacteria",C1001)),ISNUMBER(FIND("Bacteria",C1001)),ISNUMBER(FIND("Bacterium",C1001)),ISNUMBER(FIND("bacterium",C1001)),ISNUMBER(FIND(" coli ",C1001)))</f>
        <v>0</v>
      </c>
      <c r="AG1001" t="b">
        <f>OR(ISNUMBER(FIND("fungi",C1001)),ISNUMBER(FIND("Fungi",C1001)),ISNUMBER(FIND("fungus",C1001)),ISNUMBER(FIND("Fungus",C1001)),ISNUMBER(FIND("mushroom",C1001)),ISNUMBER(FIND("Mushroom",C1001)),ISNUMBER(FIND(" mold ",C1001)))</f>
        <v>0</v>
      </c>
      <c r="AH1001" t="b">
        <f>OR(ISNUMBER(FIND("Pig ",C1001)),ISNUMBER(FIND("pig ",C1001)),ISNUMBER(FIND("Pigs ",C1001)),ISNUMBER(FIND("pigs ",C1001)))</f>
        <v>0</v>
      </c>
      <c r="AI1001" t="b">
        <f>OR(ISNUMBER(FIND(" C. elegans",C1001)),ISNUMBER(FIND("Caenorhabditis elegans",C1001)),ISNUMBER(FIND("earthworms",C1001)),ISNUMBER(FIND(" Ficopomatus enigmaticus",C1001)),ISNUMBER(FIND("larva",C1001)),ISNUMBER(FIND("Lumbriculus variegatus",C1001)),ISNUMBER(FIND("nematode",C1001)))</f>
        <v>0</v>
      </c>
      <c r="AJ1001" t="b">
        <f>NOT(OR(AA1001,AB1001,AC1001,AD1001,AE1001,AF1001,AG1001,AH1001,AI1001))</f>
        <v>0</v>
      </c>
      <c r="AL1001" t="b">
        <f>OR(AA1001,AB1001,AD1001,AE1001,AF1001,AG1001,AH1001,AI1001)</f>
        <v>1</v>
      </c>
      <c r="AM1001" t="b">
        <f>IF(Table1[[#This Row],[In vivo?]],IF(Table1[[#This Row],[Cell]],FALSE,TRUE),FALSE)</f>
        <v>1</v>
      </c>
      <c r="AN1001" t="b">
        <f>AND(AC1001,AL1001)</f>
        <v>0</v>
      </c>
      <c r="AO1001" t="b">
        <f>IF(Table1[[#This Row],[Cell]],IF(Table1[[#This Row],[In vivo?]],FALSE,TRUE),FALSE)</f>
        <v>0</v>
      </c>
      <c r="AP1001" t="b">
        <f>NOT(OR(Table1[[#This Row],[In vivo?]],Table1[[#This Row],[Only in Cell]]))</f>
        <v>0</v>
      </c>
      <c r="AQ1001" t="b">
        <f>IF(OR(Table1[[#This Row],[Rodents]],Table1[[#This Row],[Human]],Table1[[#This Row],[Pig]]),OR(ISNUMBER(FIND("pulmonary",C1001)),ISNUMBER(FIND("lung",C1001))),"NA")</f>
        <v>0</v>
      </c>
      <c r="AR1001" t="b">
        <f>IF(OR(Table1[[#This Row],[Rodents]],Table1[[#This Row],[Human]],Table1[[#This Row],[Pig]]),OR(ISNUMBER(FIND("skin",C1001)),ISNUMBER(FIND("dermal",C1001))),"NA")</f>
        <v>0</v>
      </c>
      <c r="AS1001" t="b">
        <f>IF(OR(Table1[[#This Row],[Rodents]],Table1[[#This Row],[Human]],Table1[[#This Row],[Pig]]),OR(ISNUMBER(FIND("liver",C1001)),ISNUMBER(FIND("hepat",C1001))),"NA")</f>
        <v>0</v>
      </c>
      <c r="AT1001" t="b">
        <f>IF(OR(Table1[[#This Row],[Rodents]],Table1[[#This Row],[Human]],Table1[[#This Row],[Pig]]),OR(ISNUMBER(FIND("kidney",C1001)),ISNUMBER(FIND("neph",C1001))),"NA")</f>
        <v>0</v>
      </c>
      <c r="AU1001" t="b">
        <f>IF(OR(Table1[[#This Row],[Rodents]],Table1[[#This Row],[Human]],Table1[[#This Row],[Pig]]),OR(ISNUMBER(FIND("brain",C1001)),ISNUMBER(FIND("neur",C1001)),ISNUMBER(FIND("nerv",C1001))),"NA")</f>
        <v>0</v>
      </c>
      <c r="AV1001" t="b">
        <f>IF(OR(Table1[[#This Row],[Rodents]],Table1[[#This Row],[Human]],Table1[[#This Row],[Pig]]),OR(ISNUMBER(FIND("heart",C1001)),ISNUMBER(FIND("cardi",C1001))),"NA")</f>
        <v>0</v>
      </c>
      <c r="AW1001" t="b">
        <f>IF(OR(Table1[[#This Row],[Rodents]],Table1[[#This Row],[Human]],Table1[[#This Row],[Pig]]),OR(ISNUMBER(FIND("gastro",C1001)),ISNUMBER(FIND("intesti",C1001)),ISNUMBER(FIND("stomach",C1001))),"NA")</f>
        <v>0</v>
      </c>
      <c r="AX1001" t="b">
        <f>IF(OR(Table1[[#This Row],[Rodents]],Table1[[#This Row],[Human]],Table1[[#This Row],[Pig]]),NOT(OR(AQ1001,AR1001,AS1001,AT1001,AU1001,AV1001,AW1001)),"NA")</f>
        <v>1</v>
      </c>
      <c r="AY1001" t="b">
        <f>OR(ISNUMBER(FIND("SWCNT",C1001)),ISNUMBER(FIND("SWNT",C1001)),ISNUMBER(FIND("single-wall",C1001)),ISNUMBER(FIND("single wall",C1001)),ISNUMBER(FIND("Single wall",C1001)),ISNUMBER(FIND("Single-wall",C1001)),ISNUMBER(FIND("SWCNT",B1001)),ISNUMBER(FIND("SWNT",B1001)),ISNUMBER(FIND("single-wall",B1001)),ISNUMBER(FIND("single wall",B1001)),ISNUMBER(FIND("Single-wall",B1001)),ISNUMBER(FIND("Single wall",B1001)))</f>
        <v>1</v>
      </c>
      <c r="AZ1001" t="b">
        <f>OR(ISNUMBER(FIND("MWCNT",C1001)),ISNUMBER(FIND("MWNT",C1001)),ISNUMBER(FIND("multi-wall",C1001)),ISNUMBER(FIND("multi wall",C1001)),ISNUMBER(FIND("multiwall",C1001)),ISNUMBER(FIND("Multi-wall",C1001)),ISNUMBER(FIND("Multi wall",C1001)),ISNUMBER(FIND("Multiwall",C1001)),ISNUMBER(FIND("MWCNT",B1001)),ISNUMBER(FIND("MWNT",B1001)),ISNUMBER(FIND("multi-wall",B1001)),ISNUMBER(FIND("multi wall",B1001)),ISNUMBER(FIND("multiwall",B1001)),ISNUMBER(FIND("Multi-wall",B1001)),ISNUMBER(FIND("Multi wall",B1001)),ISNUMBER(FIND("Multiwall",B1001)),ISNUMBER(FIND("Double-wall",B1001)),ISNUMBER(FIND("Double wall",B1001)),ISNUMBER(FIND("Doublewall",B1001)),ISNUMBER(FIND("double-wall",B1001)),ISNUMBER(FIND("double wall",B1001)),ISNUMBER(FIND("doublewall",B1001)))</f>
        <v>1</v>
      </c>
      <c r="BA1001" t="b">
        <f>AND(Table1[[#This Row],[SWCNT]],Table1[[#This Row],[MWCNT]])</f>
        <v>1</v>
      </c>
      <c r="BB1001" t="b">
        <f>IF(Table1[[#This Row],[SWCNT]]=TRUE,FALSE,IF(Table1[[#This Row],[MWCNT]]=TRUE,FALSE,TRUE))</f>
        <v>0</v>
      </c>
      <c r="BC1001" s="18"/>
    </row>
    <row r="1002" spans="1:55" ht="148">
      <c r="A1002" t="s">
        <v>5350</v>
      </c>
      <c r="B1002" s="2" t="s">
        <v>5352</v>
      </c>
      <c r="C1002" s="16" t="s">
        <v>5354</v>
      </c>
      <c r="D1002" s="17" t="s">
        <v>5046</v>
      </c>
      <c r="E1002" s="2">
        <v>2009</v>
      </c>
      <c r="F1002" t="b">
        <f>OR(ISNUMBER(FIND("cytotoxic",C1002)),ISNUMBER(FIND("Cytotoxic",C1002)),ISNUMBER(FIND("cellular toxicity",C1002)),ISNUMBER(FIND("cell death",C1002)),ISNUMBER(FIND("viable",C1002)),ISNUMBER(FIND("phytotoxic",C1002)),ISNUMBER(FIND("acute toxicity",C1002)),ISNUMBER(FIND("MTT",C1002)),ISNUMBER(FIND("survival",C1002)),ISNUMBER(FIND("prolifer",C1002)),ISNUMBER(FIND("apoptosis",C1002)),ISNUMBER(FIND("neurotoxic",C1002)),ISNUMBER(FIND("  lysis ",C1002)),ISNUMBER(FIND("necrosis",C1002)),ISNUMBER(FIND("cellular death",C1002))*3,ISNUMBER(FIND("LDH",C1002)),ISNUMBER(FIND("Acute toxicity",C1002)))</f>
        <v>0</v>
      </c>
      <c r="G1002" t="b">
        <f>OR(ISNUMBER(FIND("genotoxic",C1002)),ISNUMBER(FIND("genotoxicity",C1002)),ISNUMBER(FIND("DNA damage",C1002)),ISNUMBER(FIND("DNA",C1002)),ISNUMBER(FIND("RNA",C1002)),ISNUMBER(FIND("mesothelioma",C1002)),ISNUMBER(FIND("carcino",C1002)),ISNUMBER(FIND("mutagen",C1002)),ISNUMBER(FIND("genetic",C1002)))</f>
        <v>0</v>
      </c>
      <c r="H1002" t="b">
        <f>OR(ISNUMBER(FIND("inflammatory",C1002)),ISNUMBER(FIND("inflamm",C1002)))</f>
        <v>0</v>
      </c>
      <c r="I1002" t="b">
        <f>OR(ISNUMBER(FIND("immune",C1002)),ISNUMBER(FIND("immunological",C1002)),ISNUMBER(FIND("interleuk",C1002)),ISNUMBER(FIND("platelet activation",C1002)),ISNUMBER(FIND("monocyte",C1002)),ISNUMBER(FIND("leukocyte",C1002)),ISNUMBER(FIND("cytokine",C1002)),ISNUMBER(FIND("CD4",C1002)),ISNUMBER(FIND("CD8",C1002)),ISNUMBER(FIND("T-cell",C1002)))</f>
        <v>0</v>
      </c>
      <c r="J1002" t="b">
        <f>OR(ISNUMBER(FIND("reactive oxygen",C1002)),ISNUMBER(FIND("ROS",C1002)),ISNUMBER(FIND("free radical",C1002)),ISNUMBER(FIND("oxidative stress",C1002)),ISNUMBER(FIND("peroxid",C1002)),ISNUMBER(FIND("oxidative",C1002)),ISNUMBER(FIND("antioxid",C1002)))</f>
        <v>0</v>
      </c>
      <c r="K1002" t="b">
        <f>OR(ISNUMBER(FIND("autophag",C1002)))</f>
        <v>0</v>
      </c>
      <c r="L1002" t="b">
        <f>OR(ISNUMBER(FIND("morpholog",C1002)))</f>
        <v>0</v>
      </c>
      <c r="M1002" t="b">
        <f>OR(ISNUMBER(FIND("fibrosis",C1002)),ISNUMBER(FIND("Fibrosis",C1002)),ISNUMBER(FIND("fibrot",C1002)))</f>
        <v>0</v>
      </c>
      <c r="N1002" t="b">
        <f>OR(ISNUMBER(FIND("offspring",C1002)),ISNUMBER(FIND("Parental",C1002)),ISNUMBER(FIND("parental",C1002)),ISNUMBER(FIND("germline",C1002)),ISNUMBER(FIND("reproduc",C1002)),ISNUMBER(FIND("embryo",C1002)))</f>
        <v>0</v>
      </c>
      <c r="O1002" t="b">
        <f>OR(ISNUMBER(FIND("metabol",C1002)),ISNUMBER(FIND("Metabol",C1002)),ISNUMBER(FIND("digest",C1002)),ISNUMBER(FIND("mitochon",C1002)))</f>
        <v>0</v>
      </c>
      <c r="P1002" t="b">
        <f>OR(ISNUMBER(FIND("ecotox",C1002)),ISNUMBER(FIND("Ecotox",B1002)),ISNUMBER(FIND("ecotox",B1002)),ISNUMBER(FIND("Ecotox",C1002)))</f>
        <v>0</v>
      </c>
      <c r="Q1002" t="b">
        <f>OR(ISNUMBER(FIND("Bioaccum",C1002)),ISNUMBER(FIND("bioaccum",C1002)),ISNUMBER(FIND("accum",C1002)))</f>
        <v>1</v>
      </c>
      <c r="R1002" t="b">
        <f>OR(ISNUMBER(FIND("Occupation",C1002)),ISNUMBER(FIND("occupation",C1002)),ISNUMBER(FIND("worker",C1002)),ISNUMBER(FIND("workforce",C1002)))</f>
        <v>0</v>
      </c>
      <c r="S1002" t="b">
        <f>NOT(OR(F1002,G1002,H1002,I1002,J1002,K1002,L1002,M1002,N1002,O1002,P1002,Q1002,R1002))</f>
        <v>0</v>
      </c>
      <c r="U1002" t="b">
        <f>OR(Table1[[#This Row],[Inflammation]],Table1[[#This Row],[Immune]])</f>
        <v>0</v>
      </c>
      <c r="V1002" t="str">
        <f>IF(OR(Table1[[#This Row],[Rodents]],Table1[[#This Row],[Human]],Table1[[#This Row],[Pig]]),OR(ISNUMBER(FIND("intratrach",C1002)),ISNUMBER(FIND("nasal ",C1002)),ISNUMBER(FIND("instill",C1002))),"NA")</f>
        <v>NA</v>
      </c>
      <c r="W1002" t="str">
        <f>IF(OR(Table1[[#This Row],[Rodents]],Table1[[#This Row],[Human]],Table1[[#This Row],[Pig]]),OR(ISNUMBER(FIND("dermal",C1002)),ISNUMBER(FIND("skin ",C1002))),"NA")</f>
        <v>NA</v>
      </c>
      <c r="X1002" t="str">
        <f>IF(OR(Table1[[#This Row],[Rodents]],Table1[[#This Row],[Human]],Table1[[#This Row],[Pig]]),OR(ISNUMBER(FIND("injected",C1002)),ISNUMBER(FIND("periton",C1002)),ISNUMBER(FIND("intrascrot",C1002))),"NA")</f>
        <v>NA</v>
      </c>
      <c r="Y1002" t="str">
        <f>IF(OR(Table1[[#This Row],[Rodents]],Table1[[#This Row],[Human]],Table1[[#This Row],[Pig]]),NOT(OR(Table1[[#This Row],[Inhaled/Intratracheal/intranasal]],Table1[[#This Row],[Dermal]],Table1[[#This Row],[Injected]])),"NA")</f>
        <v>NA</v>
      </c>
      <c r="AA1002" t="b">
        <f>OR(ISNUMBER(FIND("fish ",C1002)),ISNUMBER(FIND("Fish ",C1002)),ISNUMBER(FIND("aquatic",C1002)),ISNUMBER(FIND("daphnids",C1002)),ISNUMBER(FIND("Carcinus maenas",C1002)),ISNUMBER(FIND("Daphnia",C1002)),ISNUMBER(FIND("Ruditapes philippinarum",C1002)),ISNUMBER(FIND("daphnia",C1002)),ISNUMBER(FIND("marine",C1002)),ISNUMBER(FIND("mussel",C1002)),ISNUMBER(FIND("algae",C1002)),ISNUMBER(FIND("Donax faba",C1002)),ISNUMBER(FIND("estuarine",C1002)),ISNUMBER(FIND("snail",C1002)),ISNUMBER(FIND("Prorocentrum donghaiense",C1002)) )</f>
        <v>0</v>
      </c>
      <c r="AB1002" t="b">
        <f>OR(ISNUMBER(FIND(" rat ",C1002)),ISNUMBER(FIND(" rats ",C1002)),ISNUMBER(FIND(" Rats ",C1002)),ISNUMBER(FIND(" Rat ",C1002)),ISNUMBER(FIND(" rat.",C1002)),ISNUMBER(FIND(" rats.",C1002)),ISNUMBER(FIND("mouse",C1002)),ISNUMBER(FIND("mice",C1002)), ISNUMBER(FIND(" Mice",C1002)))</f>
        <v>0</v>
      </c>
      <c r="AC1002" t="b">
        <f>OR(ISNUMBER(FIND(" cell ",C1002)),ISNUMBER(FIND("fibroblast",C1002)),ISNUMBER(FIND("macrophage",C1002)),ISNUMBER(FIND("epithelial",C1002)),ISNUMBER(FIND("endothelial",C1002)),ISNUMBER(FIND("neuron",C1002)),ISNUMBER(FIND(" cells ",C1002)),ISNUMBER(FIND("RBC",C1002)),ISNUMBER(FIND("mitochond",C1002)),ISNUMBER(FIND("adipocyte",C1002)),ISNUMBER(FIND("osteo",C1002)),ISNUMBER(FIND("keratin",C1002)),ISNUMBER(FIND(" cell's ",C1002)),ISNUMBER(FIND("eukary",C1002)),ISNUMBER(FIND("sperm",C1002)))</f>
        <v>1</v>
      </c>
      <c r="AD1002" t="b">
        <f>OR(ISNUMBER(FIND("human",B1002)),ISNUMBER(FIND("workers",B1002)),ISNUMBER(FIND("workforces",B1002)),ISNUMBER(FIND("occupational",B1002)),ISNUMBER(FIND("Case report",B1002)),ISNUMBER(FIND("Workplaces",B1002)),ISNUMBER(FIND("worker",B1002)))</f>
        <v>0</v>
      </c>
      <c r="AE1002" t="b">
        <f>OR(ISNUMBER(FIND(" plant ",C1002)),ISNUMBER(FIND("Plant ",C1002)),ISNUMBER(FIND("tomato",C1002)),ISNUMBER(FIND("plants",C1002)),ISNUMBER(FIND("Plants",C1002)),ISNUMBER(FIND("algae",C1002)),ISNUMBER(FIND("lettuce",C1002)),ISNUMBER(FIND("green gram sprouts ",C1002)),ISNUMBER(FIND("Cucurbita pepo",C1002)),ISNUMBER(FIND("bean ",C1002)),ISNUMBER(FIND("chloroplast",C1002)),ISNUMBER(FIND("chlorophyll",C1002)),ISNUMBER(FIND("seedling",C1002)),ISNUMBER(FIND("canola",C1002)),ISNUMBER(FIND("shoot",C1002)),ISNUMBER(FIND("photosynthes",C1002)),ISNUMBER(FIND(" leaves ",C1002)),,ISNUMBER(FIND("agriculture",C1002)),ISNUMBER(FIND(" crops ",C1002)))</f>
        <v>0</v>
      </c>
      <c r="AF1002" t="b">
        <f>OR(ISNUMBER(FIND("bacteria",C1002)),ISNUMBER(FIND("Bacteria",C1002)),ISNUMBER(FIND("Bacterium",C1002)),ISNUMBER(FIND("bacterium",C1002)),ISNUMBER(FIND(" coli ",C1002)))</f>
        <v>0</v>
      </c>
      <c r="AG1002" t="b">
        <f>OR(ISNUMBER(FIND("fungi",C1002)),ISNUMBER(FIND("Fungi",C1002)),ISNUMBER(FIND("fungus",C1002)),ISNUMBER(FIND("Fungus",C1002)),ISNUMBER(FIND("mushroom",C1002)),ISNUMBER(FIND("Mushroom",C1002)),ISNUMBER(FIND(" mold ",C1002)))</f>
        <v>0</v>
      </c>
      <c r="AH1002" t="b">
        <f>OR(ISNUMBER(FIND("Pig ",C1002)),ISNUMBER(FIND("pig ",C1002)),ISNUMBER(FIND("Pigs ",C1002)),ISNUMBER(FIND("pigs ",C1002)))</f>
        <v>0</v>
      </c>
      <c r="AI1002" t="b">
        <f>OR(ISNUMBER(FIND(" C. elegans",C1002)),ISNUMBER(FIND("Caenorhabditis elegans",C1002)),ISNUMBER(FIND("earthworms",C1002)),ISNUMBER(FIND(" Ficopomatus enigmaticus",C1002)),ISNUMBER(FIND("larva",C1002)),ISNUMBER(FIND("Lumbriculus variegatus",C1002)),ISNUMBER(FIND("nematode",C1002)))</f>
        <v>0</v>
      </c>
      <c r="AJ1002" t="b">
        <f>NOT(OR(AA1002,AB1002,AC1002,AD1002,AE1002,AF1002,AG1002,AH1002,AI1002))</f>
        <v>0</v>
      </c>
      <c r="AL1002" t="b">
        <f>OR(AA1002,AB1002,AD1002,AE1002,AF1002,AG1002,AH1002,AI1002)</f>
        <v>0</v>
      </c>
      <c r="AM1002" t="b">
        <f>IF(Table1[[#This Row],[In vivo?]],IF(Table1[[#This Row],[Cell]],FALSE,TRUE),FALSE)</f>
        <v>0</v>
      </c>
      <c r="AN1002" t="b">
        <f>AND(AC1002,AL1002)</f>
        <v>0</v>
      </c>
      <c r="AO1002" t="b">
        <f>IF(Table1[[#This Row],[Cell]],IF(Table1[[#This Row],[In vivo?]],FALSE,TRUE),FALSE)</f>
        <v>1</v>
      </c>
      <c r="AP1002" t="b">
        <f>NOT(OR(Table1[[#This Row],[In vivo?]],Table1[[#This Row],[Only in Cell]]))</f>
        <v>0</v>
      </c>
      <c r="AQ1002" t="str">
        <f>IF(OR(Table1[[#This Row],[Rodents]],Table1[[#This Row],[Human]],Table1[[#This Row],[Pig]]),OR(ISNUMBER(FIND("pulmonary",C1002)),ISNUMBER(FIND("lung",C1002))),"NA")</f>
        <v>NA</v>
      </c>
      <c r="AR1002" t="str">
        <f>IF(OR(Table1[[#This Row],[Rodents]],Table1[[#This Row],[Human]],Table1[[#This Row],[Pig]]),OR(ISNUMBER(FIND("skin",C1002)),ISNUMBER(FIND("dermal",C1002))),"NA")</f>
        <v>NA</v>
      </c>
      <c r="AS1002" t="str">
        <f>IF(OR(Table1[[#This Row],[Rodents]],Table1[[#This Row],[Human]],Table1[[#This Row],[Pig]]),OR(ISNUMBER(FIND("liver",C1002)),ISNUMBER(FIND("hepat",C1002))),"NA")</f>
        <v>NA</v>
      </c>
      <c r="AT1002" t="str">
        <f>IF(OR(Table1[[#This Row],[Rodents]],Table1[[#This Row],[Human]],Table1[[#This Row],[Pig]]),OR(ISNUMBER(FIND("kidney",C1002)),ISNUMBER(FIND("neph",C1002))),"NA")</f>
        <v>NA</v>
      </c>
      <c r="AU1002" t="str">
        <f>IF(OR(Table1[[#This Row],[Rodents]],Table1[[#This Row],[Human]],Table1[[#This Row],[Pig]]),OR(ISNUMBER(FIND("brain",C1002)),ISNUMBER(FIND("neur",C1002)),ISNUMBER(FIND("nerv",C1002))),"NA")</f>
        <v>NA</v>
      </c>
      <c r="AV1002" t="str">
        <f>IF(OR(Table1[[#This Row],[Rodents]],Table1[[#This Row],[Human]],Table1[[#This Row],[Pig]]),OR(ISNUMBER(FIND("heart",C1002)),ISNUMBER(FIND("cardi",C1002))),"NA")</f>
        <v>NA</v>
      </c>
      <c r="AW1002" t="str">
        <f>IF(OR(Table1[[#This Row],[Rodents]],Table1[[#This Row],[Human]],Table1[[#This Row],[Pig]]),OR(ISNUMBER(FIND("gastro",C1002)),ISNUMBER(FIND("intesti",C1002)),ISNUMBER(FIND("stomach",C1002))),"NA")</f>
        <v>NA</v>
      </c>
      <c r="AX1002" t="str">
        <f>IF(OR(Table1[[#This Row],[Rodents]],Table1[[#This Row],[Human]],Table1[[#This Row],[Pig]]),NOT(OR(AQ1002,AR1002,AS1002,AT1002,AU1002,AV1002,AW1002)),"NA")</f>
        <v>NA</v>
      </c>
      <c r="AY1002" t="b">
        <f>OR(ISNUMBER(FIND("SWCNT",C1002)),ISNUMBER(FIND("SWNT",C1002)),ISNUMBER(FIND("single-wall",C1002)),ISNUMBER(FIND("single wall",C1002)),ISNUMBER(FIND("Single wall",C1002)),ISNUMBER(FIND("Single-wall",C1002)),ISNUMBER(FIND("SWCNT",B1002)),ISNUMBER(FIND("SWNT",B1002)),ISNUMBER(FIND("single-wall",B1002)),ISNUMBER(FIND("single wall",B1002)),ISNUMBER(FIND("Single-wall",B1002)),ISNUMBER(FIND("Single wall",B1002)))</f>
        <v>1</v>
      </c>
      <c r="AZ1002" t="b">
        <f>OR(ISNUMBER(FIND("MWCNT",C1002)),ISNUMBER(FIND("MWNT",C1002)),ISNUMBER(FIND("multi-wall",C1002)),ISNUMBER(FIND("multi wall",C1002)),ISNUMBER(FIND("multiwall",C1002)),ISNUMBER(FIND("Multi-wall",C1002)),ISNUMBER(FIND("Multi wall",C1002)),ISNUMBER(FIND("Multiwall",C1002)),ISNUMBER(FIND("MWCNT",B1002)),ISNUMBER(FIND("MWNT",B1002)),ISNUMBER(FIND("multi-wall",B1002)),ISNUMBER(FIND("multi wall",B1002)),ISNUMBER(FIND("multiwall",B1002)),ISNUMBER(FIND("Multi-wall",B1002)),ISNUMBER(FIND("Multi wall",B1002)),ISNUMBER(FIND("Multiwall",B1002)),ISNUMBER(FIND("Double-wall",B1002)),ISNUMBER(FIND("Double wall",B1002)),ISNUMBER(FIND("Doublewall",B1002)),ISNUMBER(FIND("double-wall",B1002)),ISNUMBER(FIND("double wall",B1002)),ISNUMBER(FIND("doublewall",B1002)))</f>
        <v>0</v>
      </c>
      <c r="BA1002" t="b">
        <f>AND(Table1[[#This Row],[SWCNT]],Table1[[#This Row],[MWCNT]])</f>
        <v>0</v>
      </c>
      <c r="BB1002" t="b">
        <f>IF(Table1[[#This Row],[SWCNT]]=TRUE,FALSE,IF(Table1[[#This Row],[MWCNT]]=TRUE,FALSE,TRUE))</f>
        <v>0</v>
      </c>
      <c r="BC1002" s="18"/>
    </row>
    <row r="1003" spans="1:55" ht="148">
      <c r="A1003" t="s">
        <v>5530</v>
      </c>
      <c r="B1003" s="2" t="s">
        <v>5534</v>
      </c>
      <c r="C1003" s="16" t="s">
        <v>5538</v>
      </c>
      <c r="D1003" s="17" t="s">
        <v>1752</v>
      </c>
      <c r="E1003" s="2">
        <v>2009</v>
      </c>
      <c r="F1003" t="b">
        <f>OR(ISNUMBER(FIND("cytotoxic",C1003)),ISNUMBER(FIND("Cytotoxic",C1003)),ISNUMBER(FIND("cellular toxicity",C1003)),ISNUMBER(FIND("cell death",C1003)),ISNUMBER(FIND("viable",C1003)),ISNUMBER(FIND("phytotoxic",C1003)),ISNUMBER(FIND("acute toxicity",C1003)),ISNUMBER(FIND("MTT",C1003)),ISNUMBER(FIND("survival",C1003)),ISNUMBER(FIND("prolifer",C1003)),ISNUMBER(FIND("apoptosis",C1003)),ISNUMBER(FIND("neurotoxic",C1003)),ISNUMBER(FIND("  lysis ",C1003)),ISNUMBER(FIND("necrosis",C1003)),ISNUMBER(FIND("cellular death",C1003))*3,ISNUMBER(FIND("LDH",C1003)),ISNUMBER(FIND("Acute toxicity",C1003)))</f>
        <v>1</v>
      </c>
      <c r="G1003" t="b">
        <f>OR(ISNUMBER(FIND("genotoxic",C1003)),ISNUMBER(FIND("genotoxicity",C1003)),ISNUMBER(FIND("DNA damage",C1003)),ISNUMBER(FIND("DNA",C1003)),ISNUMBER(FIND("RNA",C1003)),ISNUMBER(FIND("mesothelioma",C1003)),ISNUMBER(FIND("carcino",C1003)),ISNUMBER(FIND("mutagen",C1003)),ISNUMBER(FIND("genetic",C1003)))</f>
        <v>0</v>
      </c>
      <c r="H1003" t="b">
        <f>OR(ISNUMBER(FIND("inflammatory",C1003)),ISNUMBER(FIND("inflamm",C1003)))</f>
        <v>0</v>
      </c>
      <c r="I1003" t="b">
        <f>OR(ISNUMBER(FIND("immune",C1003)),ISNUMBER(FIND("immunological",C1003)),ISNUMBER(FIND("interleuk",C1003)),ISNUMBER(FIND("platelet activation",C1003)),ISNUMBER(FIND("monocyte",C1003)),ISNUMBER(FIND("leukocyte",C1003)),ISNUMBER(FIND("cytokine",C1003)),ISNUMBER(FIND("CD4",C1003)),ISNUMBER(FIND("CD8",C1003)),ISNUMBER(FIND("T-cell",C1003)))</f>
        <v>0</v>
      </c>
      <c r="J1003" t="b">
        <f>OR(ISNUMBER(FIND("reactive oxygen",C1003)),ISNUMBER(FIND("ROS",C1003)),ISNUMBER(FIND("free radical",C1003)),ISNUMBER(FIND("oxidative stress",C1003)),ISNUMBER(FIND("peroxid",C1003)),ISNUMBER(FIND("oxidative",C1003)),ISNUMBER(FIND("antioxid",C1003)))</f>
        <v>0</v>
      </c>
      <c r="K1003" t="b">
        <f>OR(ISNUMBER(FIND("autophag",C1003)))</f>
        <v>0</v>
      </c>
      <c r="L1003" t="b">
        <f>OR(ISNUMBER(FIND("morpholog",C1003)))</f>
        <v>0</v>
      </c>
      <c r="M1003" t="b">
        <f>OR(ISNUMBER(FIND("fibrosis",C1003)),ISNUMBER(FIND("Fibrosis",C1003)),ISNUMBER(FIND("fibrot",C1003)))</f>
        <v>0</v>
      </c>
      <c r="N1003" t="b">
        <f>OR(ISNUMBER(FIND("offspring",C1003)),ISNUMBER(FIND("Parental",C1003)),ISNUMBER(FIND("parental",C1003)),ISNUMBER(FIND("germline",C1003)),ISNUMBER(FIND("reproduc",C1003)),ISNUMBER(FIND("embryo",C1003)))</f>
        <v>0</v>
      </c>
      <c r="O1003" t="b">
        <f>OR(ISNUMBER(FIND("metabol",C1003)),ISNUMBER(FIND("Metabol",C1003)),ISNUMBER(FIND("digest",C1003)),ISNUMBER(FIND("mitochon",C1003)))</f>
        <v>0</v>
      </c>
      <c r="P1003" t="b">
        <f>OR(ISNUMBER(FIND("ecotox",C1003)),ISNUMBER(FIND("Ecotox",B1003)),ISNUMBER(FIND("ecotox",B1003)),ISNUMBER(FIND("Ecotox",C1003)))</f>
        <v>0</v>
      </c>
      <c r="Q1003" t="b">
        <f>OR(ISNUMBER(FIND("Bioaccum",C1003)),ISNUMBER(FIND("bioaccum",C1003)),ISNUMBER(FIND("accum",C1003)))</f>
        <v>0</v>
      </c>
      <c r="R1003" t="b">
        <f>OR(ISNUMBER(FIND("Occupation",C1003)),ISNUMBER(FIND("occupation",C1003)),ISNUMBER(FIND("worker",C1003)),ISNUMBER(FIND("workforce",C1003)))</f>
        <v>0</v>
      </c>
      <c r="S1003" t="b">
        <f>NOT(OR(F1003,G1003,H1003,I1003,J1003,K1003,L1003,M1003,N1003,O1003,P1003,Q1003,R1003))</f>
        <v>0</v>
      </c>
      <c r="U1003" t="b">
        <f>OR(Table1[[#This Row],[Inflammation]],Table1[[#This Row],[Immune]])</f>
        <v>0</v>
      </c>
      <c r="V1003" t="b">
        <f>IF(OR(Table1[[#This Row],[Rodents]],Table1[[#This Row],[Human]],Table1[[#This Row],[Pig]]),OR(ISNUMBER(FIND("intratrach",C1003)),ISNUMBER(FIND("nasal ",C1003)),ISNUMBER(FIND("instill",C1003))),"NA")</f>
        <v>0</v>
      </c>
      <c r="W1003" t="b">
        <f>IF(OR(Table1[[#This Row],[Rodents]],Table1[[#This Row],[Human]],Table1[[#This Row],[Pig]]),OR(ISNUMBER(FIND("dermal",C1003)),ISNUMBER(FIND("skin ",C1003))),"NA")</f>
        <v>0</v>
      </c>
      <c r="X1003" t="b">
        <f>IF(OR(Table1[[#This Row],[Rodents]],Table1[[#This Row],[Human]],Table1[[#This Row],[Pig]]),OR(ISNUMBER(FIND("injected",C1003)),ISNUMBER(FIND("periton",C1003)),ISNUMBER(FIND("intrascrot",C1003))),"NA")</f>
        <v>1</v>
      </c>
      <c r="Y1003" t="b">
        <f>IF(OR(Table1[[#This Row],[Rodents]],Table1[[#This Row],[Human]],Table1[[#This Row],[Pig]]),NOT(OR(Table1[[#This Row],[Inhaled/Intratracheal/intranasal]],Table1[[#This Row],[Dermal]],Table1[[#This Row],[Injected]])),"NA")</f>
        <v>0</v>
      </c>
      <c r="AA1003" t="b">
        <f>OR(ISNUMBER(FIND("fish ",C1003)),ISNUMBER(FIND("Fish ",C1003)),ISNUMBER(FIND("aquatic",C1003)),ISNUMBER(FIND("daphnids",C1003)),ISNUMBER(FIND("Carcinus maenas",C1003)),ISNUMBER(FIND("Daphnia",C1003)),ISNUMBER(FIND("Ruditapes philippinarum",C1003)),ISNUMBER(FIND("daphnia",C1003)),ISNUMBER(FIND("marine",C1003)),ISNUMBER(FIND("mussel",C1003)),ISNUMBER(FIND("algae",C1003)),ISNUMBER(FIND("Donax faba",C1003)),ISNUMBER(FIND("estuarine",C1003)),ISNUMBER(FIND("snail",C1003)),ISNUMBER(FIND("Prorocentrum donghaiense",C1003)) )</f>
        <v>0</v>
      </c>
      <c r="AB1003" t="b">
        <f>OR(ISNUMBER(FIND(" rat ",C1003)),ISNUMBER(FIND(" rats ",C1003)),ISNUMBER(FIND(" Rats ",C1003)),ISNUMBER(FIND(" Rat ",C1003)),ISNUMBER(FIND(" rat.",C1003)),ISNUMBER(FIND(" rats.",C1003)),ISNUMBER(FIND("mouse",C1003)),ISNUMBER(FIND("mice",C1003)), ISNUMBER(FIND(" Mice",C1003)))</f>
        <v>1</v>
      </c>
      <c r="AC1003" t="b">
        <f>OR(ISNUMBER(FIND(" cell ",C1003)),ISNUMBER(FIND("fibroblast",C1003)),ISNUMBER(FIND("macrophage",C1003)),ISNUMBER(FIND("epithelial",C1003)),ISNUMBER(FIND("endothelial",C1003)),ISNUMBER(FIND("neuron",C1003)),ISNUMBER(FIND(" cells ",C1003)),ISNUMBER(FIND("RBC",C1003)),ISNUMBER(FIND("mitochond",C1003)),ISNUMBER(FIND("adipocyte",C1003)),ISNUMBER(FIND("osteo",C1003)),ISNUMBER(FIND("keratin",C1003)),ISNUMBER(FIND(" cell's ",C1003)),ISNUMBER(FIND("eukary",C1003)),ISNUMBER(FIND("sperm",C1003)))</f>
        <v>1</v>
      </c>
      <c r="AD1003" t="b">
        <f>OR(ISNUMBER(FIND("human",B1003)),ISNUMBER(FIND("workers",B1003)),ISNUMBER(FIND("workforces",B1003)),ISNUMBER(FIND("occupational",B1003)),ISNUMBER(FIND("Case report",B1003)),ISNUMBER(FIND("Workplaces",B1003)),ISNUMBER(FIND("worker",B1003)))</f>
        <v>0</v>
      </c>
      <c r="AE1003" t="b">
        <f>OR(ISNUMBER(FIND(" plant ",C1003)),ISNUMBER(FIND("Plant ",C1003)),ISNUMBER(FIND("tomato",C1003)),ISNUMBER(FIND("plants",C1003)),ISNUMBER(FIND("Plants",C1003)),ISNUMBER(FIND("algae",C1003)),ISNUMBER(FIND("lettuce",C1003)),ISNUMBER(FIND("green gram sprouts ",C1003)),ISNUMBER(FIND("Cucurbita pepo",C1003)),ISNUMBER(FIND("bean ",C1003)),ISNUMBER(FIND("chloroplast",C1003)),ISNUMBER(FIND("chlorophyll",C1003)),ISNUMBER(FIND("seedling",C1003)),ISNUMBER(FIND("canola",C1003)),ISNUMBER(FIND("shoot",C1003)),ISNUMBER(FIND("photosynthes",C1003)),ISNUMBER(FIND(" leaves ",C1003)),,ISNUMBER(FIND("agriculture",C1003)),ISNUMBER(FIND(" crops ",C1003)))</f>
        <v>0</v>
      </c>
      <c r="AF1003" t="b">
        <f>OR(ISNUMBER(FIND("bacteria",C1003)),ISNUMBER(FIND("Bacteria",C1003)),ISNUMBER(FIND("Bacterium",C1003)),ISNUMBER(FIND("bacterium",C1003)),ISNUMBER(FIND(" coli ",C1003)))</f>
        <v>0</v>
      </c>
      <c r="AG1003" t="b">
        <f>OR(ISNUMBER(FIND("fungi",C1003)),ISNUMBER(FIND("Fungi",C1003)),ISNUMBER(FIND("fungus",C1003)),ISNUMBER(FIND("Fungus",C1003)),ISNUMBER(FIND("mushroom",C1003)),ISNUMBER(FIND("Mushroom",C1003)),ISNUMBER(FIND(" mold ",C1003)))</f>
        <v>0</v>
      </c>
      <c r="AH1003" t="b">
        <f>OR(ISNUMBER(FIND("Pig ",C1003)),ISNUMBER(FIND("pig ",C1003)),ISNUMBER(FIND("Pigs ",C1003)),ISNUMBER(FIND("pigs ",C1003)))</f>
        <v>0</v>
      </c>
      <c r="AI1003" t="b">
        <f>OR(ISNUMBER(FIND(" C. elegans",C1003)),ISNUMBER(FIND("Caenorhabditis elegans",C1003)),ISNUMBER(FIND("earthworms",C1003)),ISNUMBER(FIND(" Ficopomatus enigmaticus",C1003)),ISNUMBER(FIND("larva",C1003)),ISNUMBER(FIND("Lumbriculus variegatus",C1003)),ISNUMBER(FIND("nematode",C1003)))</f>
        <v>0</v>
      </c>
      <c r="AJ1003" t="b">
        <f>NOT(OR(AA1003,AB1003,AC1003,AD1003,AE1003,AF1003,AG1003,AH1003,AI1003))</f>
        <v>0</v>
      </c>
      <c r="AL1003" t="b">
        <f>OR(AA1003,AB1003,AD1003,AE1003,AF1003,AG1003,AH1003,AI1003)</f>
        <v>1</v>
      </c>
      <c r="AM1003" t="b">
        <f>IF(Table1[[#This Row],[In vivo?]],IF(Table1[[#This Row],[Cell]],FALSE,TRUE),FALSE)</f>
        <v>0</v>
      </c>
      <c r="AN1003" t="b">
        <f>AND(AC1003,AL1003)</f>
        <v>1</v>
      </c>
      <c r="AO1003" t="b">
        <f>IF(Table1[[#This Row],[Cell]],IF(Table1[[#This Row],[In vivo?]],FALSE,TRUE),FALSE)</f>
        <v>0</v>
      </c>
      <c r="AP1003" t="b">
        <f>NOT(OR(Table1[[#This Row],[In vivo?]],Table1[[#This Row],[Only in Cell]]))</f>
        <v>0</v>
      </c>
      <c r="AQ1003" t="b">
        <f>IF(OR(Table1[[#This Row],[Rodents]],Table1[[#This Row],[Human]],Table1[[#This Row],[Pig]]),OR(ISNUMBER(FIND("pulmonary",C1003)),ISNUMBER(FIND("lung",C1003))),"NA")</f>
        <v>0</v>
      </c>
      <c r="AR1003" t="b">
        <f>IF(OR(Table1[[#This Row],[Rodents]],Table1[[#This Row],[Human]],Table1[[#This Row],[Pig]]),OR(ISNUMBER(FIND("skin",C1003)),ISNUMBER(FIND("dermal",C1003))),"NA")</f>
        <v>0</v>
      </c>
      <c r="AS1003" t="b">
        <f>IF(OR(Table1[[#This Row],[Rodents]],Table1[[#This Row],[Human]],Table1[[#This Row],[Pig]]),OR(ISNUMBER(FIND("liver",C1003)),ISNUMBER(FIND("hepat",C1003))),"NA")</f>
        <v>1</v>
      </c>
      <c r="AT1003" t="b">
        <f>IF(OR(Table1[[#This Row],[Rodents]],Table1[[#This Row],[Human]],Table1[[#This Row],[Pig]]),OR(ISNUMBER(FIND("kidney",C1003)),ISNUMBER(FIND("neph",C1003))),"NA")</f>
        <v>0</v>
      </c>
      <c r="AU1003" t="b">
        <f>IF(OR(Table1[[#This Row],[Rodents]],Table1[[#This Row],[Human]],Table1[[#This Row],[Pig]]),OR(ISNUMBER(FIND("brain",C1003)),ISNUMBER(FIND("neur",C1003)),ISNUMBER(FIND("nerv",C1003))),"NA")</f>
        <v>1</v>
      </c>
      <c r="AV1003" t="b">
        <f>IF(OR(Table1[[#This Row],[Rodents]],Table1[[#This Row],[Human]],Table1[[#This Row],[Pig]]),OR(ISNUMBER(FIND("heart",C1003)),ISNUMBER(FIND("cardi",C1003))),"NA")</f>
        <v>0</v>
      </c>
      <c r="AW1003" t="b">
        <f>IF(OR(Table1[[#This Row],[Rodents]],Table1[[#This Row],[Human]],Table1[[#This Row],[Pig]]),OR(ISNUMBER(FIND("gastro",C1003)),ISNUMBER(FIND("intesti",C1003)),ISNUMBER(FIND("stomach",C1003))),"NA")</f>
        <v>0</v>
      </c>
      <c r="AX1003" t="b">
        <f>IF(OR(Table1[[#This Row],[Rodents]],Table1[[#This Row],[Human]],Table1[[#This Row],[Pig]]),NOT(OR(AQ1003,AR1003,AS1003,AT1003,AU1003,AV1003,AW1003)),"NA")</f>
        <v>0</v>
      </c>
      <c r="AY1003" t="b">
        <f>OR(ISNUMBER(FIND("SWCNT",C1003)),ISNUMBER(FIND("SWNT",C1003)),ISNUMBER(FIND("single-wall",C1003)),ISNUMBER(FIND("single wall",C1003)),ISNUMBER(FIND("Single wall",C1003)),ISNUMBER(FIND("Single-wall",C1003)),ISNUMBER(FIND("SWCNT",B1003)),ISNUMBER(FIND("SWNT",B1003)),ISNUMBER(FIND("single-wall",B1003)),ISNUMBER(FIND("single wall",B1003)),ISNUMBER(FIND("Single-wall",B1003)),ISNUMBER(FIND("Single wall",B1003)))</f>
        <v>0</v>
      </c>
      <c r="AZ1003" t="b">
        <f>OR(ISNUMBER(FIND("MWCNT",C1003)),ISNUMBER(FIND("MWNT",C1003)),ISNUMBER(FIND("multi-wall",C1003)),ISNUMBER(FIND("multi wall",C1003)),ISNUMBER(FIND("multiwall",C1003)),ISNUMBER(FIND("Multi-wall",C1003)),ISNUMBER(FIND("Multi wall",C1003)),ISNUMBER(FIND("Multiwall",C1003)),ISNUMBER(FIND("MWCNT",B1003)),ISNUMBER(FIND("MWNT",B1003)),ISNUMBER(FIND("multi-wall",B1003)),ISNUMBER(FIND("multi wall",B1003)),ISNUMBER(FIND("multiwall",B1003)),ISNUMBER(FIND("Multi-wall",B1003)),ISNUMBER(FIND("Multi wall",B1003)),ISNUMBER(FIND("Multiwall",B1003)),ISNUMBER(FIND("Double-wall",B1003)),ISNUMBER(FIND("Double wall",B1003)),ISNUMBER(FIND("Doublewall",B1003)),ISNUMBER(FIND("double-wall",B1003)),ISNUMBER(FIND("double wall",B1003)),ISNUMBER(FIND("doublewall",B1003)))</f>
        <v>1</v>
      </c>
      <c r="BA1003" t="b">
        <f>AND(Table1[[#This Row],[SWCNT]],Table1[[#This Row],[MWCNT]])</f>
        <v>0</v>
      </c>
      <c r="BB1003" t="b">
        <f>IF(Table1[[#This Row],[SWCNT]]=TRUE,FALSE,IF(Table1[[#This Row],[MWCNT]]=TRUE,FALSE,TRUE))</f>
        <v>0</v>
      </c>
      <c r="BC1003" s="18"/>
    </row>
    <row r="1004" spans="1:55" ht="296">
      <c r="A1004" t="s">
        <v>5591</v>
      </c>
      <c r="B1004" s="2" t="s">
        <v>5593</v>
      </c>
      <c r="C1004" s="16" t="s">
        <v>5595</v>
      </c>
      <c r="D1004" s="17" t="s">
        <v>1204</v>
      </c>
      <c r="E1004" s="2">
        <v>2009</v>
      </c>
      <c r="F1004" t="b">
        <f>OR(ISNUMBER(FIND("cytotoxic",C1004)),ISNUMBER(FIND("Cytotoxic",C1004)),ISNUMBER(FIND("cellular toxicity",C1004)),ISNUMBER(FIND("cell death",C1004)),ISNUMBER(FIND("viable",C1004)),ISNUMBER(FIND("phytotoxic",C1004)),ISNUMBER(FIND("acute toxicity",C1004)),ISNUMBER(FIND("MTT",C1004)),ISNUMBER(FIND("survival",C1004)),ISNUMBER(FIND("prolifer",C1004)),ISNUMBER(FIND("apoptosis",C1004)),ISNUMBER(FIND("neurotoxic",C1004)),ISNUMBER(FIND("  lysis ",C1004)),ISNUMBER(FIND("necrosis",C1004)),ISNUMBER(FIND("cellular death",C1004))*3,ISNUMBER(FIND("LDH",C1004)),ISNUMBER(FIND("Acute toxicity",C1004)))</f>
        <v>0</v>
      </c>
      <c r="G1004" t="b">
        <f>OR(ISNUMBER(FIND("genotoxic",C1004)),ISNUMBER(FIND("genotoxicity",C1004)),ISNUMBER(FIND("DNA damage",C1004)),ISNUMBER(FIND("DNA",C1004)),ISNUMBER(FIND("RNA",C1004)),ISNUMBER(FIND("mesothelioma",C1004)),ISNUMBER(FIND("carcino",C1004)),ISNUMBER(FIND("mutagen",C1004)),ISNUMBER(FIND("genetic",C1004)))</f>
        <v>1</v>
      </c>
      <c r="H1004" t="b">
        <f>OR(ISNUMBER(FIND("inflammatory",C1004)),ISNUMBER(FIND("inflamm",C1004)))</f>
        <v>0</v>
      </c>
      <c r="I1004" t="b">
        <f>OR(ISNUMBER(FIND("immune",C1004)),ISNUMBER(FIND("immunological",C1004)),ISNUMBER(FIND("interleuk",C1004)),ISNUMBER(FIND("platelet activation",C1004)),ISNUMBER(FIND("monocyte",C1004)),ISNUMBER(FIND("leukocyte",C1004)),ISNUMBER(FIND("cytokine",C1004)),ISNUMBER(FIND("CD4",C1004)),ISNUMBER(FIND("CD8",C1004)),ISNUMBER(FIND("T-cell",C1004)))</f>
        <v>0</v>
      </c>
      <c r="J1004" t="b">
        <f>OR(ISNUMBER(FIND("reactive oxygen",C1004)),ISNUMBER(FIND("ROS",C1004)),ISNUMBER(FIND("free radical",C1004)),ISNUMBER(FIND("oxidative stress",C1004)),ISNUMBER(FIND("peroxid",C1004)),ISNUMBER(FIND("oxidative",C1004)),ISNUMBER(FIND("antioxid",C1004)))</f>
        <v>0</v>
      </c>
      <c r="K1004" t="b">
        <f>OR(ISNUMBER(FIND("autophag",C1004)))</f>
        <v>0</v>
      </c>
      <c r="L1004" t="b">
        <f>OR(ISNUMBER(FIND("morpholog",C1004)))</f>
        <v>0</v>
      </c>
      <c r="M1004" t="b">
        <f>OR(ISNUMBER(FIND("fibrosis",C1004)),ISNUMBER(FIND("Fibrosis",C1004)),ISNUMBER(FIND("fibrot",C1004)))</f>
        <v>0</v>
      </c>
      <c r="N1004" t="b">
        <f>OR(ISNUMBER(FIND("offspring",C1004)),ISNUMBER(FIND("Parental",C1004)),ISNUMBER(FIND("parental",C1004)),ISNUMBER(FIND("germline",C1004)),ISNUMBER(FIND("reproduc",C1004)),ISNUMBER(FIND("embryo",C1004)))</f>
        <v>0</v>
      </c>
      <c r="O1004" t="b">
        <f>OR(ISNUMBER(FIND("metabol",C1004)),ISNUMBER(FIND("Metabol",C1004)),ISNUMBER(FIND("digest",C1004)),ISNUMBER(FIND("mitochon",C1004)))</f>
        <v>0</v>
      </c>
      <c r="P1004" t="b">
        <f>OR(ISNUMBER(FIND("ecotox",C1004)),ISNUMBER(FIND("Ecotox",B1004)),ISNUMBER(FIND("ecotox",B1004)),ISNUMBER(FIND("Ecotox",C1004)))</f>
        <v>0</v>
      </c>
      <c r="Q1004" t="b">
        <f>OR(ISNUMBER(FIND("Bioaccum",C1004)),ISNUMBER(FIND("bioaccum",C1004)),ISNUMBER(FIND("accum",C1004)))</f>
        <v>0</v>
      </c>
      <c r="R1004" t="b">
        <f>OR(ISNUMBER(FIND("Occupation",C1004)),ISNUMBER(FIND("occupation",C1004)),ISNUMBER(FIND("worker",C1004)),ISNUMBER(FIND("workforce",C1004)))</f>
        <v>0</v>
      </c>
      <c r="S1004" t="b">
        <f>NOT(OR(F1004,G1004,H1004,I1004,J1004,K1004,L1004,M1004,N1004,O1004,P1004,Q1004,R1004))</f>
        <v>0</v>
      </c>
      <c r="U1004" t="b">
        <f>OR(Table1[[#This Row],[Inflammation]],Table1[[#This Row],[Immune]])</f>
        <v>0</v>
      </c>
      <c r="V1004" t="b">
        <f>IF(OR(Table1[[#This Row],[Rodents]],Table1[[#This Row],[Human]],Table1[[#This Row],[Pig]]),OR(ISNUMBER(FIND("intratrach",C1004)),ISNUMBER(FIND("nasal ",C1004)),ISNUMBER(FIND("instill",C1004))),"NA")</f>
        <v>0</v>
      </c>
      <c r="W1004" t="b">
        <f>IF(OR(Table1[[#This Row],[Rodents]],Table1[[#This Row],[Human]],Table1[[#This Row],[Pig]]),OR(ISNUMBER(FIND("dermal",C1004)),ISNUMBER(FIND("skin ",C1004))),"NA")</f>
        <v>0</v>
      </c>
      <c r="X1004" t="b">
        <f>IF(OR(Table1[[#This Row],[Rodents]],Table1[[#This Row],[Human]],Table1[[#This Row],[Pig]]),OR(ISNUMBER(FIND("injected",C1004)),ISNUMBER(FIND("periton",C1004)),ISNUMBER(FIND("intrascrot",C1004))),"NA")</f>
        <v>1</v>
      </c>
      <c r="Y1004" t="b">
        <f>IF(OR(Table1[[#This Row],[Rodents]],Table1[[#This Row],[Human]],Table1[[#This Row],[Pig]]),NOT(OR(Table1[[#This Row],[Inhaled/Intratracheal/intranasal]],Table1[[#This Row],[Dermal]],Table1[[#This Row],[Injected]])),"NA")</f>
        <v>0</v>
      </c>
      <c r="AA1004" t="b">
        <f>OR(ISNUMBER(FIND("fish ",C1004)),ISNUMBER(FIND("Fish ",C1004)),ISNUMBER(FIND("aquatic",C1004)),ISNUMBER(FIND("daphnids",C1004)),ISNUMBER(FIND("Carcinus maenas",C1004)),ISNUMBER(FIND("Daphnia",C1004)),ISNUMBER(FIND("Ruditapes philippinarum",C1004)),ISNUMBER(FIND("daphnia",C1004)),ISNUMBER(FIND("marine",C1004)),ISNUMBER(FIND("mussel",C1004)),ISNUMBER(FIND("algae",C1004)),ISNUMBER(FIND("Donax faba",C1004)),ISNUMBER(FIND("estuarine",C1004)),ISNUMBER(FIND("snail",C1004)),ISNUMBER(FIND("Prorocentrum donghaiense",C1004)) )</f>
        <v>0</v>
      </c>
      <c r="AB1004" t="b">
        <f>OR(ISNUMBER(FIND(" rat ",C1004)),ISNUMBER(FIND(" rats ",C1004)),ISNUMBER(FIND(" Rats ",C1004)),ISNUMBER(FIND(" Rat ",C1004)),ISNUMBER(FIND(" rat.",C1004)),ISNUMBER(FIND(" rats.",C1004)),ISNUMBER(FIND("mouse",C1004)),ISNUMBER(FIND("mice",C1004)), ISNUMBER(FIND(" Mice",C1004)))</f>
        <v>1</v>
      </c>
      <c r="AC1004" t="b">
        <f>OR(ISNUMBER(FIND(" cell ",C1004)),ISNUMBER(FIND("fibroblast",C1004)),ISNUMBER(FIND("macrophage",C1004)),ISNUMBER(FIND("epithelial",C1004)),ISNUMBER(FIND("endothelial",C1004)),ISNUMBER(FIND("neuron",C1004)),ISNUMBER(FIND(" cells ",C1004)),ISNUMBER(FIND("RBC",C1004)),ISNUMBER(FIND("mitochond",C1004)),ISNUMBER(FIND("adipocyte",C1004)),ISNUMBER(FIND("osteo",C1004)),ISNUMBER(FIND("keratin",C1004)),ISNUMBER(FIND(" cell's ",C1004)),ISNUMBER(FIND("eukary",C1004)),ISNUMBER(FIND("sperm",C1004)))</f>
        <v>1</v>
      </c>
      <c r="AD1004" t="b">
        <f>OR(ISNUMBER(FIND("human",B1004)),ISNUMBER(FIND("workers",B1004)),ISNUMBER(FIND("workforces",B1004)),ISNUMBER(FIND("occupational",B1004)),ISNUMBER(FIND("Case report",B1004)),ISNUMBER(FIND("Workplaces",B1004)),ISNUMBER(FIND("worker",B1004)))</f>
        <v>0</v>
      </c>
      <c r="AE1004" t="b">
        <f>OR(ISNUMBER(FIND(" plant ",C1004)),ISNUMBER(FIND("Plant ",C1004)),ISNUMBER(FIND("tomato",C1004)),ISNUMBER(FIND("plants",C1004)),ISNUMBER(FIND("Plants",C1004)),ISNUMBER(FIND("algae",C1004)),ISNUMBER(FIND("lettuce",C1004)),ISNUMBER(FIND("green gram sprouts ",C1004)),ISNUMBER(FIND("Cucurbita pepo",C1004)),ISNUMBER(FIND("bean ",C1004)),ISNUMBER(FIND("chloroplast",C1004)),ISNUMBER(FIND("chlorophyll",C1004)),ISNUMBER(FIND("seedling",C1004)),ISNUMBER(FIND("canola",C1004)),ISNUMBER(FIND("shoot",C1004)),ISNUMBER(FIND("photosynthes",C1004)),ISNUMBER(FIND(" leaves ",C1004)),,ISNUMBER(FIND("agriculture",C1004)),ISNUMBER(FIND(" crops ",C1004)))</f>
        <v>0</v>
      </c>
      <c r="AF1004" t="b">
        <f>OR(ISNUMBER(FIND("bacteria",C1004)),ISNUMBER(FIND("Bacteria",C1004)),ISNUMBER(FIND("Bacterium",C1004)),ISNUMBER(FIND("bacterium",C1004)),ISNUMBER(FIND(" coli ",C1004)))</f>
        <v>0</v>
      </c>
      <c r="AG1004" t="b">
        <f>OR(ISNUMBER(FIND("fungi",C1004)),ISNUMBER(FIND("Fungi",C1004)),ISNUMBER(FIND("fungus",C1004)),ISNUMBER(FIND("Fungus",C1004)),ISNUMBER(FIND("mushroom",C1004)),ISNUMBER(FIND("Mushroom",C1004)),ISNUMBER(FIND(" mold ",C1004)))</f>
        <v>0</v>
      </c>
      <c r="AH1004" t="b">
        <f>OR(ISNUMBER(FIND("Pig ",C1004)),ISNUMBER(FIND("pig ",C1004)),ISNUMBER(FIND("Pigs ",C1004)),ISNUMBER(FIND("pigs ",C1004)))</f>
        <v>0</v>
      </c>
      <c r="AI1004" t="b">
        <f>OR(ISNUMBER(FIND(" C. elegans",C1004)),ISNUMBER(FIND("Caenorhabditis elegans",C1004)),ISNUMBER(FIND("earthworms",C1004)),ISNUMBER(FIND(" Ficopomatus enigmaticus",C1004)),ISNUMBER(FIND("larva",C1004)),ISNUMBER(FIND("Lumbriculus variegatus",C1004)),ISNUMBER(FIND("nematode",C1004)))</f>
        <v>0</v>
      </c>
      <c r="AJ1004" t="b">
        <f>NOT(OR(AA1004,AB1004,AC1004,AD1004,AE1004,AF1004,AG1004,AH1004,AI1004))</f>
        <v>0</v>
      </c>
      <c r="AL1004" t="b">
        <f>OR(AA1004,AB1004,AD1004,AE1004,AF1004,AG1004,AH1004,AI1004)</f>
        <v>1</v>
      </c>
      <c r="AM1004" t="b">
        <f>IF(Table1[[#This Row],[In vivo?]],IF(Table1[[#This Row],[Cell]],FALSE,TRUE),FALSE)</f>
        <v>0</v>
      </c>
      <c r="AN1004" t="b">
        <f>AND(AC1004,AL1004)</f>
        <v>1</v>
      </c>
      <c r="AO1004" t="b">
        <f>IF(Table1[[#This Row],[Cell]],IF(Table1[[#This Row],[In vivo?]],FALSE,TRUE),FALSE)</f>
        <v>0</v>
      </c>
      <c r="AP1004" t="b">
        <f>NOT(OR(Table1[[#This Row],[In vivo?]],Table1[[#This Row],[Only in Cell]]))</f>
        <v>0</v>
      </c>
      <c r="AQ1004" t="b">
        <f>IF(OR(Table1[[#This Row],[Rodents]],Table1[[#This Row],[Human]],Table1[[#This Row],[Pig]]),OR(ISNUMBER(FIND("pulmonary",C1004)),ISNUMBER(FIND("lung",C1004))),"NA")</f>
        <v>0</v>
      </c>
      <c r="AR1004" t="b">
        <f>IF(OR(Table1[[#This Row],[Rodents]],Table1[[#This Row],[Human]],Table1[[#This Row],[Pig]]),OR(ISNUMBER(FIND("skin",C1004)),ISNUMBER(FIND("dermal",C1004))),"NA")</f>
        <v>0</v>
      </c>
      <c r="AS1004" t="b">
        <f>IF(OR(Table1[[#This Row],[Rodents]],Table1[[#This Row],[Human]],Table1[[#This Row],[Pig]]),OR(ISNUMBER(FIND("liver",C1004)),ISNUMBER(FIND("hepat",C1004))),"NA")</f>
        <v>0</v>
      </c>
      <c r="AT1004" t="b">
        <f>IF(OR(Table1[[#This Row],[Rodents]],Table1[[#This Row],[Human]],Table1[[#This Row],[Pig]]),OR(ISNUMBER(FIND("kidney",C1004)),ISNUMBER(FIND("neph",C1004))),"NA")</f>
        <v>0</v>
      </c>
      <c r="AU1004" t="b">
        <f>IF(OR(Table1[[#This Row],[Rodents]],Table1[[#This Row],[Human]],Table1[[#This Row],[Pig]]),OR(ISNUMBER(FIND("brain",C1004)),ISNUMBER(FIND("neur",C1004)),ISNUMBER(FIND("nerv",C1004))),"NA")</f>
        <v>0</v>
      </c>
      <c r="AV1004" t="b">
        <f>IF(OR(Table1[[#This Row],[Rodents]],Table1[[#This Row],[Human]],Table1[[#This Row],[Pig]]),OR(ISNUMBER(FIND("heart",C1004)),ISNUMBER(FIND("cardi",C1004))),"NA")</f>
        <v>0</v>
      </c>
      <c r="AW1004" t="b">
        <f>IF(OR(Table1[[#This Row],[Rodents]],Table1[[#This Row],[Human]],Table1[[#This Row],[Pig]]),OR(ISNUMBER(FIND("gastro",C1004)),ISNUMBER(FIND("intesti",C1004)),ISNUMBER(FIND("stomach",C1004))),"NA")</f>
        <v>0</v>
      </c>
      <c r="AX1004" t="b">
        <f>IF(OR(Table1[[#This Row],[Rodents]],Table1[[#This Row],[Human]],Table1[[#This Row],[Pig]]),NOT(OR(AQ1004,AR1004,AS1004,AT1004,AU1004,AV1004,AW1004)),"NA")</f>
        <v>1</v>
      </c>
      <c r="AY1004" t="b">
        <f>OR(ISNUMBER(FIND("SWCNT",C1004)),ISNUMBER(FIND("SWNT",C1004)),ISNUMBER(FIND("single-wall",C1004)),ISNUMBER(FIND("single wall",C1004)),ISNUMBER(FIND("Single wall",C1004)),ISNUMBER(FIND("Single-wall",C1004)),ISNUMBER(FIND("SWCNT",B1004)),ISNUMBER(FIND("SWNT",B1004)),ISNUMBER(FIND("single-wall",B1004)),ISNUMBER(FIND("single wall",B1004)),ISNUMBER(FIND("Single-wall",B1004)),ISNUMBER(FIND("Single wall",B1004)))</f>
        <v>0</v>
      </c>
      <c r="AZ1004" t="b">
        <f>OR(ISNUMBER(FIND("MWCNT",C1004)),ISNUMBER(FIND("MWNT",C1004)),ISNUMBER(FIND("multi-wall",C1004)),ISNUMBER(FIND("multi wall",C1004)),ISNUMBER(FIND("multiwall",C1004)),ISNUMBER(FIND("Multi-wall",C1004)),ISNUMBER(FIND("Multi wall",C1004)),ISNUMBER(FIND("Multiwall",C1004)),ISNUMBER(FIND("MWCNT",B1004)),ISNUMBER(FIND("MWNT",B1004)),ISNUMBER(FIND("multi-wall",B1004)),ISNUMBER(FIND("multi wall",B1004)),ISNUMBER(FIND("multiwall",B1004)),ISNUMBER(FIND("Multi-wall",B1004)),ISNUMBER(FIND("Multi wall",B1004)),ISNUMBER(FIND("Multiwall",B1004)),ISNUMBER(FIND("Double-wall",B1004)),ISNUMBER(FIND("Double wall",B1004)),ISNUMBER(FIND("Doublewall",B1004)),ISNUMBER(FIND("double-wall",B1004)),ISNUMBER(FIND("double wall",B1004)),ISNUMBER(FIND("doublewall",B1004)))</f>
        <v>1</v>
      </c>
      <c r="BA1004" t="b">
        <f>AND(Table1[[#This Row],[SWCNT]],Table1[[#This Row],[MWCNT]])</f>
        <v>0</v>
      </c>
      <c r="BB1004" t="b">
        <f>IF(Table1[[#This Row],[SWCNT]]=TRUE,FALSE,IF(Table1[[#This Row],[MWCNT]]=TRUE,FALSE,TRUE))</f>
        <v>0</v>
      </c>
      <c r="BC1004" s="18"/>
    </row>
    <row r="1005" spans="1:55" ht="185">
      <c r="A1005" t="s">
        <v>5642</v>
      </c>
      <c r="B1005" s="2" t="s">
        <v>5643</v>
      </c>
      <c r="C1005" s="16" t="s">
        <v>5644</v>
      </c>
      <c r="D1005" s="17" t="s">
        <v>375</v>
      </c>
      <c r="E1005" s="2">
        <v>2008</v>
      </c>
      <c r="F1005" t="b">
        <f>OR(ISNUMBER(FIND("cytotoxic",C1005)),ISNUMBER(FIND("Cytotoxic",C1005)),ISNUMBER(FIND("cellular toxicity",C1005)),ISNUMBER(FIND("cell death",C1005)),ISNUMBER(FIND("viable",C1005)),ISNUMBER(FIND("phytotoxic",C1005)),ISNUMBER(FIND("acute toxicity",C1005)),ISNUMBER(FIND("MTT",C1005)),ISNUMBER(FIND("survival",C1005)),ISNUMBER(FIND("prolifer",C1005)),ISNUMBER(FIND("apoptosis",C1005)),ISNUMBER(FIND("neurotoxic",C1005)),ISNUMBER(FIND("  lysis ",C1005)),ISNUMBER(FIND("necrosis",C1005)),ISNUMBER(FIND("cellular death",C1005))*3,ISNUMBER(FIND("LDH",C1005)),ISNUMBER(FIND("Acute toxicity",C1005)))</f>
        <v>1</v>
      </c>
      <c r="G1005" t="b">
        <f>OR(ISNUMBER(FIND("genotoxic",C1005)),ISNUMBER(FIND("genotoxicity",C1005)),ISNUMBER(FIND("DNA damage",C1005)),ISNUMBER(FIND("DNA",C1005)),ISNUMBER(FIND("RNA",C1005)),ISNUMBER(FIND("mesothelioma",C1005)),ISNUMBER(FIND("carcino",C1005)),ISNUMBER(FIND("mutagen",C1005)),ISNUMBER(FIND("genetic",C1005)))</f>
        <v>0</v>
      </c>
      <c r="H1005" t="b">
        <f>OR(ISNUMBER(FIND("inflammatory",C1005)),ISNUMBER(FIND("inflamm",C1005)))</f>
        <v>0</v>
      </c>
      <c r="I1005" t="b">
        <f>OR(ISNUMBER(FIND("immune",C1005)),ISNUMBER(FIND("immunological",C1005)),ISNUMBER(FIND("interleuk",C1005)),ISNUMBER(FIND("platelet activation",C1005)),ISNUMBER(FIND("monocyte",C1005)),ISNUMBER(FIND("leukocyte",C1005)),ISNUMBER(FIND("cytokine",C1005)),ISNUMBER(FIND("CD4",C1005)),ISNUMBER(FIND("CD8",C1005)),ISNUMBER(FIND("T-cell",C1005)))</f>
        <v>0</v>
      </c>
      <c r="J1005" t="b">
        <f>OR(ISNUMBER(FIND("reactive oxygen",C1005)),ISNUMBER(FIND("ROS",C1005)),ISNUMBER(FIND("free radical",C1005)),ISNUMBER(FIND("oxidative stress",C1005)),ISNUMBER(FIND("peroxid",C1005)),ISNUMBER(FIND("oxidative",C1005)),ISNUMBER(FIND("antioxid",C1005)))</f>
        <v>0</v>
      </c>
      <c r="K1005" t="b">
        <f>OR(ISNUMBER(FIND("autophag",C1005)))</f>
        <v>0</v>
      </c>
      <c r="L1005" t="b">
        <f>OR(ISNUMBER(FIND("morpholog",C1005)))</f>
        <v>0</v>
      </c>
      <c r="M1005" t="b">
        <f>OR(ISNUMBER(FIND("fibrosis",C1005)),ISNUMBER(FIND("Fibrosis",C1005)),ISNUMBER(FIND("fibrot",C1005)))</f>
        <v>0</v>
      </c>
      <c r="N1005" t="b">
        <f>OR(ISNUMBER(FIND("offspring",C1005)),ISNUMBER(FIND("Parental",C1005)),ISNUMBER(FIND("parental",C1005)),ISNUMBER(FIND("germline",C1005)),ISNUMBER(FIND("reproduc",C1005)),ISNUMBER(FIND("embryo",C1005)))</f>
        <v>0</v>
      </c>
      <c r="O1005" t="b">
        <f>OR(ISNUMBER(FIND("metabol",C1005)),ISNUMBER(FIND("Metabol",C1005)),ISNUMBER(FIND("digest",C1005)),ISNUMBER(FIND("mitochon",C1005)))</f>
        <v>0</v>
      </c>
      <c r="P1005" t="b">
        <f>OR(ISNUMBER(FIND("ecotox",C1005)),ISNUMBER(FIND("Ecotox",B1005)),ISNUMBER(FIND("ecotox",B1005)),ISNUMBER(FIND("Ecotox",C1005)))</f>
        <v>0</v>
      </c>
      <c r="Q1005" t="b">
        <f>OR(ISNUMBER(FIND("Bioaccum",C1005)),ISNUMBER(FIND("bioaccum",C1005)),ISNUMBER(FIND("accum",C1005)))</f>
        <v>0</v>
      </c>
      <c r="R1005" t="b">
        <f>OR(ISNUMBER(FIND("Occupation",C1005)),ISNUMBER(FIND("occupation",C1005)),ISNUMBER(FIND("worker",C1005)),ISNUMBER(FIND("workforce",C1005)))</f>
        <v>0</v>
      </c>
      <c r="S1005" t="b">
        <f>NOT(OR(F1005,G1005,H1005,I1005,J1005,K1005,L1005,M1005,N1005,O1005,P1005,Q1005,R1005))</f>
        <v>0</v>
      </c>
      <c r="U1005" t="b">
        <f>OR(Table1[[#This Row],[Inflammation]],Table1[[#This Row],[Immune]])</f>
        <v>0</v>
      </c>
      <c r="V1005" t="str">
        <f>IF(OR(Table1[[#This Row],[Rodents]],Table1[[#This Row],[Human]],Table1[[#This Row],[Pig]]),OR(ISNUMBER(FIND("intratrach",C1005)),ISNUMBER(FIND("nasal ",C1005)),ISNUMBER(FIND("instill",C1005))),"NA")</f>
        <v>NA</v>
      </c>
      <c r="W1005" t="str">
        <f>IF(OR(Table1[[#This Row],[Rodents]],Table1[[#This Row],[Human]],Table1[[#This Row],[Pig]]),OR(ISNUMBER(FIND("dermal",C1005)),ISNUMBER(FIND("skin ",C1005))),"NA")</f>
        <v>NA</v>
      </c>
      <c r="X1005" t="str">
        <f>IF(OR(Table1[[#This Row],[Rodents]],Table1[[#This Row],[Human]],Table1[[#This Row],[Pig]]),OR(ISNUMBER(FIND("injected",C1005)),ISNUMBER(FIND("periton",C1005)),ISNUMBER(FIND("intrascrot",C1005))),"NA")</f>
        <v>NA</v>
      </c>
      <c r="Y1005" t="str">
        <f>IF(OR(Table1[[#This Row],[Rodents]],Table1[[#This Row],[Human]],Table1[[#This Row],[Pig]]),NOT(OR(Table1[[#This Row],[Inhaled/Intratracheal/intranasal]],Table1[[#This Row],[Dermal]],Table1[[#This Row],[Injected]])),"NA")</f>
        <v>NA</v>
      </c>
      <c r="AA1005" t="b">
        <f>OR(ISNUMBER(FIND("fish ",C1005)),ISNUMBER(FIND("Fish ",C1005)),ISNUMBER(FIND("aquatic",C1005)),ISNUMBER(FIND("daphnids",C1005)),ISNUMBER(FIND("Carcinus maenas",C1005)),ISNUMBER(FIND("Daphnia",C1005)),ISNUMBER(FIND("Ruditapes philippinarum",C1005)),ISNUMBER(FIND("daphnia",C1005)),ISNUMBER(FIND("marine",C1005)),ISNUMBER(FIND("mussel",C1005)),ISNUMBER(FIND("algae",C1005)),ISNUMBER(FIND("Donax faba",C1005)),ISNUMBER(FIND("estuarine",C1005)),ISNUMBER(FIND("snail",C1005)),ISNUMBER(FIND("Prorocentrum donghaiense",C1005)) )</f>
        <v>0</v>
      </c>
      <c r="AB1005" t="b">
        <f>OR(ISNUMBER(FIND(" rat ",C1005)),ISNUMBER(FIND(" rats ",C1005)),ISNUMBER(FIND(" Rats ",C1005)),ISNUMBER(FIND(" Rat ",C1005)),ISNUMBER(FIND(" rat.",C1005)),ISNUMBER(FIND(" rats.",C1005)),ISNUMBER(FIND("mouse",C1005)),ISNUMBER(FIND("mice",C1005)), ISNUMBER(FIND(" Mice",C1005)))</f>
        <v>0</v>
      </c>
      <c r="AC1005" t="b">
        <f>OR(ISNUMBER(FIND(" cell ",C1005)),ISNUMBER(FIND("fibroblast",C1005)),ISNUMBER(FIND("macrophage",C1005)),ISNUMBER(FIND("epithelial",C1005)),ISNUMBER(FIND("endothelial",C1005)),ISNUMBER(FIND("neuron",C1005)),ISNUMBER(FIND(" cells ",C1005)),ISNUMBER(FIND("RBC",C1005)),ISNUMBER(FIND("mitochond",C1005)),ISNUMBER(FIND("adipocyte",C1005)),ISNUMBER(FIND("osteo",C1005)),ISNUMBER(FIND("keratin",C1005)),ISNUMBER(FIND(" cell's ",C1005)),ISNUMBER(FIND("eukary",C1005)),ISNUMBER(FIND("sperm",C1005)))</f>
        <v>1</v>
      </c>
      <c r="AD1005" t="b">
        <f>OR(ISNUMBER(FIND("human",B1005)),ISNUMBER(FIND("workers",B1005)),ISNUMBER(FIND("workforces",B1005)),ISNUMBER(FIND("occupational",B1005)),ISNUMBER(FIND("Case report",B1005)),ISNUMBER(FIND("Workplaces",B1005)),ISNUMBER(FIND("worker",B1005)))</f>
        <v>0</v>
      </c>
      <c r="AE1005" t="b">
        <f>OR(ISNUMBER(FIND(" plant ",C1005)),ISNUMBER(FIND("Plant ",C1005)),ISNUMBER(FIND("tomato",C1005)),ISNUMBER(FIND("plants",C1005)),ISNUMBER(FIND("Plants",C1005)),ISNUMBER(FIND("algae",C1005)),ISNUMBER(FIND("lettuce",C1005)),ISNUMBER(FIND("green gram sprouts ",C1005)),ISNUMBER(FIND("Cucurbita pepo",C1005)),ISNUMBER(FIND("bean ",C1005)),ISNUMBER(FIND("chloroplast",C1005)),ISNUMBER(FIND("chlorophyll",C1005)),ISNUMBER(FIND("seedling",C1005)),ISNUMBER(FIND("canola",C1005)),ISNUMBER(FIND("shoot",C1005)),ISNUMBER(FIND("photosynthes",C1005)),ISNUMBER(FIND(" leaves ",C1005)),,ISNUMBER(FIND("agriculture",C1005)),ISNUMBER(FIND(" crops ",C1005)))</f>
        <v>0</v>
      </c>
      <c r="AF1005" t="b">
        <f>OR(ISNUMBER(FIND("bacteria",C1005)),ISNUMBER(FIND("Bacteria",C1005)),ISNUMBER(FIND("Bacterium",C1005)),ISNUMBER(FIND("bacterium",C1005)),ISNUMBER(FIND(" coli ",C1005)))</f>
        <v>0</v>
      </c>
      <c r="AG1005" t="b">
        <f>OR(ISNUMBER(FIND("fungi",C1005)),ISNUMBER(FIND("Fungi",C1005)),ISNUMBER(FIND("fungus",C1005)),ISNUMBER(FIND("Fungus",C1005)),ISNUMBER(FIND("mushroom",C1005)),ISNUMBER(FIND("Mushroom",C1005)),ISNUMBER(FIND(" mold ",C1005)))</f>
        <v>0</v>
      </c>
      <c r="AH1005" t="b">
        <f>OR(ISNUMBER(FIND("Pig ",C1005)),ISNUMBER(FIND("pig ",C1005)),ISNUMBER(FIND("Pigs ",C1005)),ISNUMBER(FIND("pigs ",C1005)))</f>
        <v>0</v>
      </c>
      <c r="AI1005" t="b">
        <f>OR(ISNUMBER(FIND(" C. elegans",C1005)),ISNUMBER(FIND("Caenorhabditis elegans",C1005)),ISNUMBER(FIND("earthworms",C1005)),ISNUMBER(FIND(" Ficopomatus enigmaticus",C1005)),ISNUMBER(FIND("larva",C1005)),ISNUMBER(FIND("Lumbriculus variegatus",C1005)),ISNUMBER(FIND("nematode",C1005)))</f>
        <v>0</v>
      </c>
      <c r="AJ1005" t="b">
        <f>NOT(OR(AA1005,AB1005,AC1005,AD1005,AE1005,AF1005,AG1005,AH1005,AI1005))</f>
        <v>0</v>
      </c>
      <c r="AL1005" t="b">
        <f>OR(AA1005,AB1005,AD1005,AE1005,AF1005,AG1005,AH1005,AI1005)</f>
        <v>0</v>
      </c>
      <c r="AM1005" t="b">
        <f>IF(Table1[[#This Row],[In vivo?]],IF(Table1[[#This Row],[Cell]],FALSE,TRUE),FALSE)</f>
        <v>0</v>
      </c>
      <c r="AN1005" t="b">
        <f>AND(AC1005,AL1005)</f>
        <v>0</v>
      </c>
      <c r="AO1005" t="b">
        <f>IF(Table1[[#This Row],[Cell]],IF(Table1[[#This Row],[In vivo?]],FALSE,TRUE),FALSE)</f>
        <v>1</v>
      </c>
      <c r="AP1005" t="b">
        <f>NOT(OR(Table1[[#This Row],[In vivo?]],Table1[[#This Row],[Only in Cell]]))</f>
        <v>0</v>
      </c>
      <c r="AQ1005" t="str">
        <f>IF(OR(Table1[[#This Row],[Rodents]],Table1[[#This Row],[Human]],Table1[[#This Row],[Pig]]),OR(ISNUMBER(FIND("pulmonary",C1005)),ISNUMBER(FIND("lung",C1005))),"NA")</f>
        <v>NA</v>
      </c>
      <c r="AR1005" t="str">
        <f>IF(OR(Table1[[#This Row],[Rodents]],Table1[[#This Row],[Human]],Table1[[#This Row],[Pig]]),OR(ISNUMBER(FIND("skin",C1005)),ISNUMBER(FIND("dermal",C1005))),"NA")</f>
        <v>NA</v>
      </c>
      <c r="AS1005" t="str">
        <f>IF(OR(Table1[[#This Row],[Rodents]],Table1[[#This Row],[Human]],Table1[[#This Row],[Pig]]),OR(ISNUMBER(FIND("liver",C1005)),ISNUMBER(FIND("hepat",C1005))),"NA")</f>
        <v>NA</v>
      </c>
      <c r="AT1005" t="str">
        <f>IF(OR(Table1[[#This Row],[Rodents]],Table1[[#This Row],[Human]],Table1[[#This Row],[Pig]]),OR(ISNUMBER(FIND("kidney",C1005)),ISNUMBER(FIND("neph",C1005))),"NA")</f>
        <v>NA</v>
      </c>
      <c r="AU1005" t="str">
        <f>IF(OR(Table1[[#This Row],[Rodents]],Table1[[#This Row],[Human]],Table1[[#This Row],[Pig]]),OR(ISNUMBER(FIND("brain",C1005)),ISNUMBER(FIND("neur",C1005)),ISNUMBER(FIND("nerv",C1005))),"NA")</f>
        <v>NA</v>
      </c>
      <c r="AV1005" t="str">
        <f>IF(OR(Table1[[#This Row],[Rodents]],Table1[[#This Row],[Human]],Table1[[#This Row],[Pig]]),OR(ISNUMBER(FIND("heart",C1005)),ISNUMBER(FIND("cardi",C1005))),"NA")</f>
        <v>NA</v>
      </c>
      <c r="AW1005" t="str">
        <f>IF(OR(Table1[[#This Row],[Rodents]],Table1[[#This Row],[Human]],Table1[[#This Row],[Pig]]),OR(ISNUMBER(FIND("gastro",C1005)),ISNUMBER(FIND("intesti",C1005)),ISNUMBER(FIND("stomach",C1005))),"NA")</f>
        <v>NA</v>
      </c>
      <c r="AX1005" t="str">
        <f>IF(OR(Table1[[#This Row],[Rodents]],Table1[[#This Row],[Human]],Table1[[#This Row],[Pig]]),NOT(OR(AQ1005,AR1005,AS1005,AT1005,AU1005,AV1005,AW1005)),"NA")</f>
        <v>NA</v>
      </c>
      <c r="AY1005" t="b">
        <f>OR(ISNUMBER(FIND("SWCNT",C1005)),ISNUMBER(FIND("SWNT",C1005)),ISNUMBER(FIND("single-wall",C1005)),ISNUMBER(FIND("single wall",C1005)),ISNUMBER(FIND("Single wall",C1005)),ISNUMBER(FIND("Single-wall",C1005)),ISNUMBER(FIND("SWCNT",B1005)),ISNUMBER(FIND("SWNT",B1005)),ISNUMBER(FIND("single-wall",B1005)),ISNUMBER(FIND("single wall",B1005)),ISNUMBER(FIND("Single-wall",B1005)),ISNUMBER(FIND("Single wall",B1005)))</f>
        <v>1</v>
      </c>
      <c r="AZ1005" t="b">
        <f>OR(ISNUMBER(FIND("MWCNT",C1005)),ISNUMBER(FIND("MWNT",C1005)),ISNUMBER(FIND("multi-wall",C1005)),ISNUMBER(FIND("multi wall",C1005)),ISNUMBER(FIND("multiwall",C1005)),ISNUMBER(FIND("Multi-wall",C1005)),ISNUMBER(FIND("Multi wall",C1005)),ISNUMBER(FIND("Multiwall",C1005)),ISNUMBER(FIND("MWCNT",B1005)),ISNUMBER(FIND("MWNT",B1005)),ISNUMBER(FIND("multi-wall",B1005)),ISNUMBER(FIND("multi wall",B1005)),ISNUMBER(FIND("multiwall",B1005)),ISNUMBER(FIND("Multi-wall",B1005)),ISNUMBER(FIND("Multi wall",B1005)),ISNUMBER(FIND("Multiwall",B1005)),ISNUMBER(FIND("Double-wall",B1005)),ISNUMBER(FIND("Double wall",B1005)),ISNUMBER(FIND("Doublewall",B1005)),ISNUMBER(FIND("double-wall",B1005)),ISNUMBER(FIND("double wall",B1005)),ISNUMBER(FIND("doublewall",B1005)))</f>
        <v>0</v>
      </c>
      <c r="BA1005" t="b">
        <f>AND(Table1[[#This Row],[SWCNT]],Table1[[#This Row],[MWCNT]])</f>
        <v>0</v>
      </c>
      <c r="BB1005" t="b">
        <f>IF(Table1[[#This Row],[SWCNT]]=TRUE,FALSE,IF(Table1[[#This Row],[MWCNT]]=TRUE,FALSE,TRUE))</f>
        <v>0</v>
      </c>
      <c r="BC1005" s="18"/>
    </row>
    <row r="1006" spans="1:55" ht="333">
      <c r="A1006" t="s">
        <v>5732</v>
      </c>
      <c r="B1006" s="2" t="s">
        <v>5733</v>
      </c>
      <c r="C1006" s="16" t="s">
        <v>5734</v>
      </c>
      <c r="D1006" s="17" t="s">
        <v>755</v>
      </c>
      <c r="E1006" s="2">
        <v>2008</v>
      </c>
      <c r="F1006" t="b">
        <f>OR(ISNUMBER(FIND("cytotoxic",C1006)),ISNUMBER(FIND("Cytotoxic",C1006)),ISNUMBER(FIND("cellular toxicity",C1006)),ISNUMBER(FIND("cell death",C1006)),ISNUMBER(FIND("viable",C1006)),ISNUMBER(FIND("phytotoxic",C1006)),ISNUMBER(FIND("acute toxicity",C1006)),ISNUMBER(FIND("MTT",C1006)),ISNUMBER(FIND("survival",C1006)),ISNUMBER(FIND("prolifer",C1006)),ISNUMBER(FIND("apoptosis",C1006)),ISNUMBER(FIND("neurotoxic",C1006)),ISNUMBER(FIND("  lysis ",C1006)),ISNUMBER(FIND("necrosis",C1006)),ISNUMBER(FIND("cellular death",C1006))*3,ISNUMBER(FIND("LDH",C1006)),ISNUMBER(FIND("Acute toxicity",C1006)))</f>
        <v>0</v>
      </c>
      <c r="G1006" t="b">
        <f>OR(ISNUMBER(FIND("genotoxic",C1006)),ISNUMBER(FIND("genotoxicity",C1006)),ISNUMBER(FIND("DNA damage",C1006)),ISNUMBER(FIND("DNA",C1006)),ISNUMBER(FIND("RNA",C1006)),ISNUMBER(FIND("mesothelioma",C1006)),ISNUMBER(FIND("carcino",C1006)),ISNUMBER(FIND("mutagen",C1006)),ISNUMBER(FIND("genetic",C1006)))</f>
        <v>0</v>
      </c>
      <c r="H1006" t="b">
        <f>OR(ISNUMBER(FIND("inflammatory",C1006)),ISNUMBER(FIND("inflamm",C1006)))</f>
        <v>0</v>
      </c>
      <c r="I1006" t="b">
        <f>OR(ISNUMBER(FIND("immune",C1006)),ISNUMBER(FIND("immunological",C1006)),ISNUMBER(FIND("interleuk",C1006)),ISNUMBER(FIND("platelet activation",C1006)),ISNUMBER(FIND("monocyte",C1006)),ISNUMBER(FIND("leukocyte",C1006)),ISNUMBER(FIND("cytokine",C1006)),ISNUMBER(FIND("CD4",C1006)),ISNUMBER(FIND("CD8",C1006)),ISNUMBER(FIND("T-cell",C1006)))</f>
        <v>0</v>
      </c>
      <c r="J1006" t="b">
        <f>OR(ISNUMBER(FIND("reactive oxygen",C1006)),ISNUMBER(FIND("ROS",C1006)),ISNUMBER(FIND("free radical",C1006)),ISNUMBER(FIND("oxidative stress",C1006)),ISNUMBER(FIND("peroxid",C1006)),ISNUMBER(FIND("oxidative",C1006)),ISNUMBER(FIND("antioxid",C1006)))</f>
        <v>0</v>
      </c>
      <c r="K1006" t="b">
        <f>OR(ISNUMBER(FIND("autophag",C1006)))</f>
        <v>0</v>
      </c>
      <c r="L1006" t="b">
        <f>OR(ISNUMBER(FIND("morpholog",C1006)))</f>
        <v>0</v>
      </c>
      <c r="M1006" t="b">
        <f>OR(ISNUMBER(FIND("fibrosis",C1006)),ISNUMBER(FIND("Fibrosis",C1006)),ISNUMBER(FIND("fibrot",C1006)))</f>
        <v>0</v>
      </c>
      <c r="N1006" t="b">
        <f>OR(ISNUMBER(FIND("offspring",C1006)),ISNUMBER(FIND("Parental",C1006)),ISNUMBER(FIND("parental",C1006)),ISNUMBER(FIND("germline",C1006)),ISNUMBER(FIND("reproduc",C1006)),ISNUMBER(FIND("embryo",C1006)))</f>
        <v>0</v>
      </c>
      <c r="O1006" t="b">
        <f>OR(ISNUMBER(FIND("metabol",C1006)),ISNUMBER(FIND("Metabol",C1006)),ISNUMBER(FIND("digest",C1006)),ISNUMBER(FIND("mitochon",C1006)))</f>
        <v>0</v>
      </c>
      <c r="P1006" t="b">
        <f>OR(ISNUMBER(FIND("ecotox",C1006)),ISNUMBER(FIND("Ecotox",B1006)),ISNUMBER(FIND("ecotox",B1006)),ISNUMBER(FIND("Ecotox",C1006)))</f>
        <v>0</v>
      </c>
      <c r="Q1006" t="b">
        <f>OR(ISNUMBER(FIND("Bioaccum",C1006)),ISNUMBER(FIND("bioaccum",C1006)),ISNUMBER(FIND("accum",C1006)))</f>
        <v>1</v>
      </c>
      <c r="R1006" t="b">
        <f>OR(ISNUMBER(FIND("Occupation",C1006)),ISNUMBER(FIND("occupation",C1006)),ISNUMBER(FIND("worker",C1006)),ISNUMBER(FIND("workforce",C1006)))</f>
        <v>0</v>
      </c>
      <c r="S1006" t="b">
        <f>NOT(OR(F1006,G1006,H1006,I1006,J1006,K1006,L1006,M1006,N1006,O1006,P1006,Q1006,R1006))</f>
        <v>0</v>
      </c>
      <c r="U1006" t="b">
        <f>OR(Table1[[#This Row],[Inflammation]],Table1[[#This Row],[Immune]])</f>
        <v>0</v>
      </c>
      <c r="V1006" t="b">
        <f>IF(OR(Table1[[#This Row],[Rodents]],Table1[[#This Row],[Human]],Table1[[#This Row],[Pig]]),OR(ISNUMBER(FIND("intratrach",C1006)),ISNUMBER(FIND("nasal ",C1006)),ISNUMBER(FIND("instill",C1006))),"NA")</f>
        <v>0</v>
      </c>
      <c r="W1006" t="b">
        <f>IF(OR(Table1[[#This Row],[Rodents]],Table1[[#This Row],[Human]],Table1[[#This Row],[Pig]]),OR(ISNUMBER(FIND("dermal",C1006)),ISNUMBER(FIND("skin ",C1006))),"NA")</f>
        <v>0</v>
      </c>
      <c r="X1006" t="b">
        <f>IF(OR(Table1[[#This Row],[Rodents]],Table1[[#This Row],[Human]],Table1[[#This Row],[Pig]]),OR(ISNUMBER(FIND("injected",C1006)),ISNUMBER(FIND("periton",C1006)),ISNUMBER(FIND("intrascrot",C1006))),"NA")</f>
        <v>1</v>
      </c>
      <c r="Y1006" t="b">
        <f>IF(OR(Table1[[#This Row],[Rodents]],Table1[[#This Row],[Human]],Table1[[#This Row],[Pig]]),NOT(OR(Table1[[#This Row],[Inhaled/Intratracheal/intranasal]],Table1[[#This Row],[Dermal]],Table1[[#This Row],[Injected]])),"NA")</f>
        <v>0</v>
      </c>
      <c r="AA1006" t="b">
        <f>OR(ISNUMBER(FIND("fish ",C1006)),ISNUMBER(FIND("Fish ",C1006)),ISNUMBER(FIND("aquatic",C1006)),ISNUMBER(FIND("daphnids",C1006)),ISNUMBER(FIND("Carcinus maenas",C1006)),ISNUMBER(FIND("Daphnia",C1006)),ISNUMBER(FIND("Ruditapes philippinarum",C1006)),ISNUMBER(FIND("daphnia",C1006)),ISNUMBER(FIND("marine",C1006)),ISNUMBER(FIND("mussel",C1006)),ISNUMBER(FIND("algae",C1006)),ISNUMBER(FIND("Donax faba",C1006)),ISNUMBER(FIND("estuarine",C1006)),ISNUMBER(FIND("snail",C1006)),ISNUMBER(FIND("Prorocentrum donghaiense",C1006)) )</f>
        <v>0</v>
      </c>
      <c r="AB1006" t="b">
        <f>OR(ISNUMBER(FIND(" rat ",C1006)),ISNUMBER(FIND(" rats ",C1006)),ISNUMBER(FIND(" Rats ",C1006)),ISNUMBER(FIND(" Rat ",C1006)),ISNUMBER(FIND(" rat.",C1006)),ISNUMBER(FIND(" rats.",C1006)),ISNUMBER(FIND("mouse",C1006)),ISNUMBER(FIND("mice",C1006)), ISNUMBER(FIND(" Mice",C1006)))</f>
        <v>1</v>
      </c>
      <c r="AC1006" t="b">
        <f>OR(ISNUMBER(FIND(" cell ",C1006)),ISNUMBER(FIND("fibroblast",C1006)),ISNUMBER(FIND("macrophage",C1006)),ISNUMBER(FIND("epithelial",C1006)),ISNUMBER(FIND("endothelial",C1006)),ISNUMBER(FIND("neuron",C1006)),ISNUMBER(FIND(" cells ",C1006)),ISNUMBER(FIND("RBC",C1006)),ISNUMBER(FIND("mitochond",C1006)),ISNUMBER(FIND("adipocyte",C1006)),ISNUMBER(FIND("osteo",C1006)),ISNUMBER(FIND("keratin",C1006)),ISNUMBER(FIND(" cell's ",C1006)),ISNUMBER(FIND("eukary",C1006)),ISNUMBER(FIND("sperm",C1006)))</f>
        <v>0</v>
      </c>
      <c r="AD1006" t="b">
        <f>OR(ISNUMBER(FIND("human",B1006)),ISNUMBER(FIND("workers",B1006)),ISNUMBER(FIND("workforces",B1006)),ISNUMBER(FIND("occupational",B1006)),ISNUMBER(FIND("Case report",B1006)),ISNUMBER(FIND("Workplaces",B1006)),ISNUMBER(FIND("worker",B1006)))</f>
        <v>0</v>
      </c>
      <c r="AE1006" t="b">
        <f>OR(ISNUMBER(FIND(" plant ",C1006)),ISNUMBER(FIND("Plant ",C1006)),ISNUMBER(FIND("tomato",C1006)),ISNUMBER(FIND("plants",C1006)),ISNUMBER(FIND("Plants",C1006)),ISNUMBER(FIND("algae",C1006)),ISNUMBER(FIND("lettuce",C1006)),ISNUMBER(FIND("green gram sprouts ",C1006)),ISNUMBER(FIND("Cucurbita pepo",C1006)),ISNUMBER(FIND("bean ",C1006)),ISNUMBER(FIND("chloroplast",C1006)),ISNUMBER(FIND("chlorophyll",C1006)),ISNUMBER(FIND("seedling",C1006)),ISNUMBER(FIND("canola",C1006)),ISNUMBER(FIND("shoot",C1006)),ISNUMBER(FIND("photosynthes",C1006)),ISNUMBER(FIND(" leaves ",C1006)),,ISNUMBER(FIND("agriculture",C1006)),ISNUMBER(FIND(" crops ",C1006)))</f>
        <v>1</v>
      </c>
      <c r="AF1006" t="b">
        <f>OR(ISNUMBER(FIND("bacteria",C1006)),ISNUMBER(FIND("Bacteria",C1006)),ISNUMBER(FIND("Bacterium",C1006)),ISNUMBER(FIND("bacterium",C1006)),ISNUMBER(FIND(" coli ",C1006)))</f>
        <v>0</v>
      </c>
      <c r="AG1006" t="b">
        <f>OR(ISNUMBER(FIND("fungi",C1006)),ISNUMBER(FIND("Fungi",C1006)),ISNUMBER(FIND("fungus",C1006)),ISNUMBER(FIND("Fungus",C1006)),ISNUMBER(FIND("mushroom",C1006)),ISNUMBER(FIND("Mushroom",C1006)),ISNUMBER(FIND(" mold ",C1006)))</f>
        <v>0</v>
      </c>
      <c r="AH1006" t="b">
        <f>OR(ISNUMBER(FIND("Pig ",C1006)),ISNUMBER(FIND("pig ",C1006)),ISNUMBER(FIND("Pigs ",C1006)),ISNUMBER(FIND("pigs ",C1006)))</f>
        <v>0</v>
      </c>
      <c r="AI1006" t="b">
        <f>OR(ISNUMBER(FIND(" C. elegans",C1006)),ISNUMBER(FIND("Caenorhabditis elegans",C1006)),ISNUMBER(FIND("earthworms",C1006)),ISNUMBER(FIND(" Ficopomatus enigmaticus",C1006)),ISNUMBER(FIND("larva",C1006)),ISNUMBER(FIND("Lumbriculus variegatus",C1006)),ISNUMBER(FIND("nematode",C1006)))</f>
        <v>0</v>
      </c>
      <c r="AJ1006" t="b">
        <f>NOT(OR(AA1006,AB1006,AC1006,AD1006,AE1006,AF1006,AG1006,AH1006,AI1006))</f>
        <v>0</v>
      </c>
      <c r="AL1006" t="b">
        <f>OR(AA1006,AB1006,AD1006,AE1006,AF1006,AG1006,AH1006,AI1006)</f>
        <v>1</v>
      </c>
      <c r="AM1006" t="b">
        <f>IF(Table1[[#This Row],[In vivo?]],IF(Table1[[#This Row],[Cell]],FALSE,TRUE),FALSE)</f>
        <v>1</v>
      </c>
      <c r="AN1006" t="b">
        <f>AND(AC1006,AL1006)</f>
        <v>0</v>
      </c>
      <c r="AO1006" t="b">
        <f>IF(Table1[[#This Row],[Cell]],IF(Table1[[#This Row],[In vivo?]],FALSE,TRUE),FALSE)</f>
        <v>0</v>
      </c>
      <c r="AP1006" t="b">
        <f>NOT(OR(Table1[[#This Row],[In vivo?]],Table1[[#This Row],[Only in Cell]]))</f>
        <v>0</v>
      </c>
      <c r="AQ1006" t="b">
        <f>IF(OR(Table1[[#This Row],[Rodents]],Table1[[#This Row],[Human]],Table1[[#This Row],[Pig]]),OR(ISNUMBER(FIND("pulmonary",C1006)),ISNUMBER(FIND("lung",C1006))),"NA")</f>
        <v>1</v>
      </c>
      <c r="AR1006" t="b">
        <f>IF(OR(Table1[[#This Row],[Rodents]],Table1[[#This Row],[Human]],Table1[[#This Row],[Pig]]),OR(ISNUMBER(FIND("skin",C1006)),ISNUMBER(FIND("dermal",C1006))),"NA")</f>
        <v>0</v>
      </c>
      <c r="AS1006" t="b">
        <f>IF(OR(Table1[[#This Row],[Rodents]],Table1[[#This Row],[Human]],Table1[[#This Row],[Pig]]),OR(ISNUMBER(FIND("liver",C1006)),ISNUMBER(FIND("hepat",C1006))),"NA")</f>
        <v>1</v>
      </c>
      <c r="AT1006" t="b">
        <f>IF(OR(Table1[[#This Row],[Rodents]],Table1[[#This Row],[Human]],Table1[[#This Row],[Pig]]),OR(ISNUMBER(FIND("kidney",C1006)),ISNUMBER(FIND("neph",C1006))),"NA")</f>
        <v>1</v>
      </c>
      <c r="AU1006" t="b">
        <f>IF(OR(Table1[[#This Row],[Rodents]],Table1[[#This Row],[Human]],Table1[[#This Row],[Pig]]),OR(ISNUMBER(FIND("brain",C1006)),ISNUMBER(FIND("neur",C1006)),ISNUMBER(FIND("nerv",C1006))),"NA")</f>
        <v>0</v>
      </c>
      <c r="AV1006" t="b">
        <f>IF(OR(Table1[[#This Row],[Rodents]],Table1[[#This Row],[Human]],Table1[[#This Row],[Pig]]),OR(ISNUMBER(FIND("heart",C1006)),ISNUMBER(FIND("cardi",C1006))),"NA")</f>
        <v>0</v>
      </c>
      <c r="AW1006" t="b">
        <f>IF(OR(Table1[[#This Row],[Rodents]],Table1[[#This Row],[Human]],Table1[[#This Row],[Pig]]),OR(ISNUMBER(FIND("gastro",C1006)),ISNUMBER(FIND("intesti",C1006)),ISNUMBER(FIND("stomach",C1006))),"NA")</f>
        <v>0</v>
      </c>
      <c r="AX1006" t="b">
        <f>IF(OR(Table1[[#This Row],[Rodents]],Table1[[#This Row],[Human]],Table1[[#This Row],[Pig]]),NOT(OR(AQ1006,AR1006,AS1006,AT1006,AU1006,AV1006,AW1006)),"NA")</f>
        <v>0</v>
      </c>
      <c r="AY1006" t="b">
        <f>OR(ISNUMBER(FIND("SWCNT",C1006)),ISNUMBER(FIND("SWNT",C1006)),ISNUMBER(FIND("single-wall",C1006)),ISNUMBER(FIND("single wall",C1006)),ISNUMBER(FIND("Single wall",C1006)),ISNUMBER(FIND("Single-wall",C1006)),ISNUMBER(FIND("SWCNT",B1006)),ISNUMBER(FIND("SWNT",B1006)),ISNUMBER(FIND("single-wall",B1006)),ISNUMBER(FIND("single wall",B1006)),ISNUMBER(FIND("Single-wall",B1006)),ISNUMBER(FIND("Single wall",B1006)))</f>
        <v>0</v>
      </c>
      <c r="AZ1006" t="b">
        <f>OR(ISNUMBER(FIND("MWCNT",C1006)),ISNUMBER(FIND("MWNT",C1006)),ISNUMBER(FIND("multi-wall",C1006)),ISNUMBER(FIND("multi wall",C1006)),ISNUMBER(FIND("multiwall",C1006)),ISNUMBER(FIND("Multi-wall",C1006)),ISNUMBER(FIND("Multi wall",C1006)),ISNUMBER(FIND("Multiwall",C1006)),ISNUMBER(FIND("MWCNT",B1006)),ISNUMBER(FIND("MWNT",B1006)),ISNUMBER(FIND("multi-wall",B1006)),ISNUMBER(FIND("multi wall",B1006)),ISNUMBER(FIND("multiwall",B1006)),ISNUMBER(FIND("Multi-wall",B1006)),ISNUMBER(FIND("Multi wall",B1006)),ISNUMBER(FIND("Multiwall",B1006)),ISNUMBER(FIND("Double-wall",B1006)),ISNUMBER(FIND("Double wall",B1006)),ISNUMBER(FIND("Doublewall",B1006)),ISNUMBER(FIND("double-wall",B1006)),ISNUMBER(FIND("double wall",B1006)),ISNUMBER(FIND("doublewall",B1006)))</f>
        <v>1</v>
      </c>
      <c r="BA1006" t="b">
        <f>AND(Table1[[#This Row],[SWCNT]],Table1[[#This Row],[MWCNT]])</f>
        <v>0</v>
      </c>
      <c r="BB1006" t="b">
        <f>IF(Table1[[#This Row],[SWCNT]]=TRUE,FALSE,IF(Table1[[#This Row],[MWCNT]]=TRUE,FALSE,TRUE))</f>
        <v>0</v>
      </c>
      <c r="BC1006" s="18"/>
    </row>
    <row r="1007" spans="1:55" ht="166.5">
      <c r="A1007" t="s">
        <v>5814</v>
      </c>
      <c r="B1007" s="2" t="s">
        <v>5818</v>
      </c>
      <c r="C1007" s="16" t="s">
        <v>5822</v>
      </c>
      <c r="D1007" s="17" t="s">
        <v>1867</v>
      </c>
      <c r="E1007" s="2">
        <v>2007</v>
      </c>
      <c r="F1007" t="b">
        <f>OR(ISNUMBER(FIND("cytotoxic",C1007)),ISNUMBER(FIND("Cytotoxic",C1007)),ISNUMBER(FIND("cellular toxicity",C1007)),ISNUMBER(FIND("cell death",C1007)),ISNUMBER(FIND("viable",C1007)),ISNUMBER(FIND("phytotoxic",C1007)),ISNUMBER(FIND("acute toxicity",C1007)),ISNUMBER(FIND("MTT",C1007)),ISNUMBER(FIND("survival",C1007)),ISNUMBER(FIND("prolifer",C1007)),ISNUMBER(FIND("apoptosis",C1007)),ISNUMBER(FIND("neurotoxic",C1007)),ISNUMBER(FIND("  lysis ",C1007)),ISNUMBER(FIND("necrosis",C1007)),ISNUMBER(FIND("cellular death",C1007))*3,ISNUMBER(FIND("LDH",C1007)),ISNUMBER(FIND("Acute toxicity",C1007)))</f>
        <v>0</v>
      </c>
      <c r="G1007" t="b">
        <f>OR(ISNUMBER(FIND("genotoxic",C1007)),ISNUMBER(FIND("genotoxicity",C1007)),ISNUMBER(FIND("DNA damage",C1007)),ISNUMBER(FIND("DNA",C1007)),ISNUMBER(FIND("RNA",C1007)),ISNUMBER(FIND("mesothelioma",C1007)),ISNUMBER(FIND("carcino",C1007)),ISNUMBER(FIND("mutagen",C1007)),ISNUMBER(FIND("genetic",C1007)))</f>
        <v>0</v>
      </c>
      <c r="H1007" t="b">
        <f>OR(ISNUMBER(FIND("inflammatory",C1007)),ISNUMBER(FIND("inflamm",C1007)))</f>
        <v>0</v>
      </c>
      <c r="I1007" t="b">
        <f>OR(ISNUMBER(FIND("immune",C1007)),ISNUMBER(FIND("immunological",C1007)),ISNUMBER(FIND("interleuk",C1007)),ISNUMBER(FIND("platelet activation",C1007)),ISNUMBER(FIND("monocyte",C1007)),ISNUMBER(FIND("leukocyte",C1007)),ISNUMBER(FIND("cytokine",C1007)),ISNUMBER(FIND("CD4",C1007)),ISNUMBER(FIND("CD8",C1007)),ISNUMBER(FIND("T-cell",C1007)))</f>
        <v>0</v>
      </c>
      <c r="J1007" t="b">
        <f>OR(ISNUMBER(FIND("reactive oxygen",C1007)),ISNUMBER(FIND("ROS",C1007)),ISNUMBER(FIND("free radical",C1007)),ISNUMBER(FIND("oxidative stress",C1007)),ISNUMBER(FIND("peroxid",C1007)),ISNUMBER(FIND("oxidative",C1007)),ISNUMBER(FIND("antioxid",C1007)))</f>
        <v>0</v>
      </c>
      <c r="K1007" t="b">
        <f>OR(ISNUMBER(FIND("autophag",C1007)))</f>
        <v>0</v>
      </c>
      <c r="L1007" t="b">
        <f>OR(ISNUMBER(FIND("morpholog",C1007)))</f>
        <v>0</v>
      </c>
      <c r="M1007" t="b">
        <f>OR(ISNUMBER(FIND("fibrosis",C1007)),ISNUMBER(FIND("Fibrosis",C1007)),ISNUMBER(FIND("fibrot",C1007)))</f>
        <v>0</v>
      </c>
      <c r="N1007" t="b">
        <f>OR(ISNUMBER(FIND("offspring",C1007)),ISNUMBER(FIND("Parental",C1007)),ISNUMBER(FIND("parental",C1007)),ISNUMBER(FIND("germline",C1007)),ISNUMBER(FIND("reproduc",C1007)),ISNUMBER(FIND("embryo",C1007)))</f>
        <v>0</v>
      </c>
      <c r="O1007" t="b">
        <f>OR(ISNUMBER(FIND("metabol",C1007)),ISNUMBER(FIND("Metabol",C1007)),ISNUMBER(FIND("digest",C1007)),ISNUMBER(FIND("mitochon",C1007)))</f>
        <v>0</v>
      </c>
      <c r="P1007" t="b">
        <f>OR(ISNUMBER(FIND("ecotox",C1007)),ISNUMBER(FIND("Ecotox",B1007)),ISNUMBER(FIND("ecotox",B1007)),ISNUMBER(FIND("Ecotox",C1007)))</f>
        <v>0</v>
      </c>
      <c r="Q1007" t="b">
        <f>OR(ISNUMBER(FIND("Bioaccum",C1007)),ISNUMBER(FIND("bioaccum",C1007)),ISNUMBER(FIND("accum",C1007)))</f>
        <v>0</v>
      </c>
      <c r="R1007" t="b">
        <f>OR(ISNUMBER(FIND("Occupation",C1007)),ISNUMBER(FIND("occupation",C1007)),ISNUMBER(FIND("worker",C1007)),ISNUMBER(FIND("workforce",C1007)))</f>
        <v>0</v>
      </c>
      <c r="S1007" t="b">
        <f>NOT(OR(F1007,G1007,H1007,I1007,J1007,K1007,L1007,M1007,N1007,O1007,P1007,Q1007,R1007))</f>
        <v>1</v>
      </c>
      <c r="U1007" t="b">
        <f>OR(Table1[[#This Row],[Inflammation]],Table1[[#This Row],[Immune]])</f>
        <v>0</v>
      </c>
      <c r="V1007" t="str">
        <f>IF(OR(Table1[[#This Row],[Rodents]],Table1[[#This Row],[Human]],Table1[[#This Row],[Pig]]),OR(ISNUMBER(FIND("intratrach",C1007)),ISNUMBER(FIND("nasal ",C1007)),ISNUMBER(FIND("instill",C1007))),"NA")</f>
        <v>NA</v>
      </c>
      <c r="W1007" t="str">
        <f>IF(OR(Table1[[#This Row],[Rodents]],Table1[[#This Row],[Human]],Table1[[#This Row],[Pig]]),OR(ISNUMBER(FIND("dermal",C1007)),ISNUMBER(FIND("skin ",C1007))),"NA")</f>
        <v>NA</v>
      </c>
      <c r="X1007" t="str">
        <f>IF(OR(Table1[[#This Row],[Rodents]],Table1[[#This Row],[Human]],Table1[[#This Row],[Pig]]),OR(ISNUMBER(FIND("injected",C1007)),ISNUMBER(FIND("periton",C1007)),ISNUMBER(FIND("intrascrot",C1007))),"NA")</f>
        <v>NA</v>
      </c>
      <c r="Y1007" t="str">
        <f>IF(OR(Table1[[#This Row],[Rodents]],Table1[[#This Row],[Human]],Table1[[#This Row],[Pig]]),NOT(OR(Table1[[#This Row],[Inhaled/Intratracheal/intranasal]],Table1[[#This Row],[Dermal]],Table1[[#This Row],[Injected]])),"NA")</f>
        <v>NA</v>
      </c>
      <c r="AA1007" t="b">
        <f>OR(ISNUMBER(FIND("fish ",C1007)),ISNUMBER(FIND("Fish ",C1007)),ISNUMBER(FIND("aquatic",C1007)),ISNUMBER(FIND("daphnids",C1007)),ISNUMBER(FIND("Carcinus maenas",C1007)),ISNUMBER(FIND("Daphnia",C1007)),ISNUMBER(FIND("Ruditapes philippinarum",C1007)),ISNUMBER(FIND("daphnia",C1007)),ISNUMBER(FIND("marine",C1007)),ISNUMBER(FIND("mussel",C1007)),ISNUMBER(FIND("algae",C1007)),ISNUMBER(FIND("Donax faba",C1007)),ISNUMBER(FIND("estuarine",C1007)),ISNUMBER(FIND("snail",C1007)),ISNUMBER(FIND("Prorocentrum donghaiense",C1007)) )</f>
        <v>0</v>
      </c>
      <c r="AB1007" t="b">
        <f>OR(ISNUMBER(FIND(" rat ",C1007)),ISNUMBER(FIND(" rats ",C1007)),ISNUMBER(FIND(" Rats ",C1007)),ISNUMBER(FIND(" Rat ",C1007)),ISNUMBER(FIND(" rat.",C1007)),ISNUMBER(FIND(" rats.",C1007)),ISNUMBER(FIND("mouse",C1007)),ISNUMBER(FIND("mice",C1007)), ISNUMBER(FIND(" Mice",C1007)))</f>
        <v>0</v>
      </c>
      <c r="AC1007" t="b">
        <f>OR(ISNUMBER(FIND(" cell ",C1007)),ISNUMBER(FIND("fibroblast",C1007)),ISNUMBER(FIND("macrophage",C1007)),ISNUMBER(FIND("epithelial",C1007)),ISNUMBER(FIND("endothelial",C1007)),ISNUMBER(FIND("neuron",C1007)),ISNUMBER(FIND(" cells ",C1007)),ISNUMBER(FIND("RBC",C1007)),ISNUMBER(FIND("mitochond",C1007)),ISNUMBER(FIND("adipocyte",C1007)),ISNUMBER(FIND("osteo",C1007)),ISNUMBER(FIND("keratin",C1007)),ISNUMBER(FIND(" cell's ",C1007)),ISNUMBER(FIND("eukary",C1007)),ISNUMBER(FIND("sperm",C1007)))</f>
        <v>0</v>
      </c>
      <c r="AD1007" t="b">
        <f>OR(ISNUMBER(FIND("human",B1007)),ISNUMBER(FIND("workers",B1007)),ISNUMBER(FIND("workforces",B1007)),ISNUMBER(FIND("occupational",B1007)),ISNUMBER(FIND("Case report",B1007)),ISNUMBER(FIND("Workplaces",B1007)),ISNUMBER(FIND("worker",B1007)))</f>
        <v>0</v>
      </c>
      <c r="AE1007" t="b">
        <f>OR(ISNUMBER(FIND(" plant ",C1007)),ISNUMBER(FIND("Plant ",C1007)),ISNUMBER(FIND("tomato",C1007)),ISNUMBER(FIND("plants",C1007)),ISNUMBER(FIND("Plants",C1007)),ISNUMBER(FIND("algae",C1007)),ISNUMBER(FIND("lettuce",C1007)),ISNUMBER(FIND("green gram sprouts ",C1007)),ISNUMBER(FIND("Cucurbita pepo",C1007)),ISNUMBER(FIND("bean ",C1007)),ISNUMBER(FIND("chloroplast",C1007)),ISNUMBER(FIND("chlorophyll",C1007)),ISNUMBER(FIND("seedling",C1007)),ISNUMBER(FIND("canola",C1007)),ISNUMBER(FIND("shoot",C1007)),ISNUMBER(FIND("photosynthes",C1007)),ISNUMBER(FIND(" leaves ",C1007)),,ISNUMBER(FIND("agriculture",C1007)),ISNUMBER(FIND(" crops ",C1007)))</f>
        <v>1</v>
      </c>
      <c r="AF1007" t="b">
        <f>OR(ISNUMBER(FIND("bacteria",C1007)),ISNUMBER(FIND("Bacteria",C1007)),ISNUMBER(FIND("Bacterium",C1007)),ISNUMBER(FIND("bacterium",C1007)),ISNUMBER(FIND(" coli ",C1007)))</f>
        <v>0</v>
      </c>
      <c r="AG1007" t="b">
        <f>OR(ISNUMBER(FIND("fungi",C1007)),ISNUMBER(FIND("Fungi",C1007)),ISNUMBER(FIND("fungus",C1007)),ISNUMBER(FIND("Fungus",C1007)),ISNUMBER(FIND("mushroom",C1007)),ISNUMBER(FIND("Mushroom",C1007)),ISNUMBER(FIND(" mold ",C1007)))</f>
        <v>0</v>
      </c>
      <c r="AH1007" t="b">
        <f>OR(ISNUMBER(FIND("Pig ",C1007)),ISNUMBER(FIND("pig ",C1007)),ISNUMBER(FIND("Pigs ",C1007)),ISNUMBER(FIND("pigs ",C1007)))</f>
        <v>0</v>
      </c>
      <c r="AI1007" t="b">
        <f>OR(ISNUMBER(FIND(" C. elegans",C1007)),ISNUMBER(FIND("Caenorhabditis elegans",C1007)),ISNUMBER(FIND("earthworms",C1007)),ISNUMBER(FIND(" Ficopomatus enigmaticus",C1007)),ISNUMBER(FIND("larva",C1007)),ISNUMBER(FIND("Lumbriculus variegatus",C1007)),ISNUMBER(FIND("nematode",C1007)))</f>
        <v>0</v>
      </c>
      <c r="AJ1007" t="b">
        <f>NOT(OR(AA1007,AB1007,AC1007,AD1007,AE1007,AF1007,AG1007,AH1007,AI1007))</f>
        <v>0</v>
      </c>
      <c r="AL1007" t="b">
        <f>OR(AA1007,AB1007,AD1007,AE1007,AF1007,AG1007,AH1007,AI1007)</f>
        <v>1</v>
      </c>
      <c r="AM1007" t="b">
        <f>IF(Table1[[#This Row],[In vivo?]],IF(Table1[[#This Row],[Cell]],FALSE,TRUE),FALSE)</f>
        <v>1</v>
      </c>
      <c r="AN1007" t="b">
        <f>AND(AC1007,AL1007)</f>
        <v>0</v>
      </c>
      <c r="AO1007" t="b">
        <f>IF(Table1[[#This Row],[Cell]],IF(Table1[[#This Row],[In vivo?]],FALSE,TRUE),FALSE)</f>
        <v>0</v>
      </c>
      <c r="AP1007" t="b">
        <f>NOT(OR(Table1[[#This Row],[In vivo?]],Table1[[#This Row],[Only in Cell]]))</f>
        <v>0</v>
      </c>
      <c r="AQ1007" t="str">
        <f>IF(OR(Table1[[#This Row],[Rodents]],Table1[[#This Row],[Human]],Table1[[#This Row],[Pig]]),OR(ISNUMBER(FIND("pulmonary",C1007)),ISNUMBER(FIND("lung",C1007))),"NA")</f>
        <v>NA</v>
      </c>
      <c r="AR1007" t="str">
        <f>IF(OR(Table1[[#This Row],[Rodents]],Table1[[#This Row],[Human]],Table1[[#This Row],[Pig]]),OR(ISNUMBER(FIND("skin",C1007)),ISNUMBER(FIND("dermal",C1007))),"NA")</f>
        <v>NA</v>
      </c>
      <c r="AS1007" t="str">
        <f>IF(OR(Table1[[#This Row],[Rodents]],Table1[[#This Row],[Human]],Table1[[#This Row],[Pig]]),OR(ISNUMBER(FIND("liver",C1007)),ISNUMBER(FIND("hepat",C1007))),"NA")</f>
        <v>NA</v>
      </c>
      <c r="AT1007" t="str">
        <f>IF(OR(Table1[[#This Row],[Rodents]],Table1[[#This Row],[Human]],Table1[[#This Row],[Pig]]),OR(ISNUMBER(FIND("kidney",C1007)),ISNUMBER(FIND("neph",C1007))),"NA")</f>
        <v>NA</v>
      </c>
      <c r="AU1007" t="str">
        <f>IF(OR(Table1[[#This Row],[Rodents]],Table1[[#This Row],[Human]],Table1[[#This Row],[Pig]]),OR(ISNUMBER(FIND("brain",C1007)),ISNUMBER(FIND("neur",C1007)),ISNUMBER(FIND("nerv",C1007))),"NA")</f>
        <v>NA</v>
      </c>
      <c r="AV1007" t="str">
        <f>IF(OR(Table1[[#This Row],[Rodents]],Table1[[#This Row],[Human]],Table1[[#This Row],[Pig]]),OR(ISNUMBER(FIND("heart",C1007)),ISNUMBER(FIND("cardi",C1007))),"NA")</f>
        <v>NA</v>
      </c>
      <c r="AW1007" t="str">
        <f>IF(OR(Table1[[#This Row],[Rodents]],Table1[[#This Row],[Human]],Table1[[#This Row],[Pig]]),OR(ISNUMBER(FIND("gastro",C1007)),ISNUMBER(FIND("intesti",C1007)),ISNUMBER(FIND("stomach",C1007))),"NA")</f>
        <v>NA</v>
      </c>
      <c r="AX1007" t="str">
        <f>IF(OR(Table1[[#This Row],[Rodents]],Table1[[#This Row],[Human]],Table1[[#This Row],[Pig]]),NOT(OR(AQ1007,AR1007,AS1007,AT1007,AU1007,AV1007,AW1007)),"NA")</f>
        <v>NA</v>
      </c>
      <c r="AY1007" t="b">
        <f>OR(ISNUMBER(FIND("SWCNT",C1007)),ISNUMBER(FIND("SWNT",C1007)),ISNUMBER(FIND("single-wall",C1007)),ISNUMBER(FIND("single wall",C1007)),ISNUMBER(FIND("Single wall",C1007)),ISNUMBER(FIND("Single-wall",C1007)),ISNUMBER(FIND("SWCNT",B1007)),ISNUMBER(FIND("SWNT",B1007)),ISNUMBER(FIND("single-wall",B1007)),ISNUMBER(FIND("single wall",B1007)),ISNUMBER(FIND("Single-wall",B1007)),ISNUMBER(FIND("Single wall",B1007)))</f>
        <v>0</v>
      </c>
      <c r="AZ1007" t="b">
        <f>OR(ISNUMBER(FIND("MWCNT",C1007)),ISNUMBER(FIND("MWNT",C1007)),ISNUMBER(FIND("multi-wall",C1007)),ISNUMBER(FIND("multi wall",C1007)),ISNUMBER(FIND("multiwall",C1007)),ISNUMBER(FIND("Multi-wall",C1007)),ISNUMBER(FIND("Multi wall",C1007)),ISNUMBER(FIND("Multiwall",C1007)),ISNUMBER(FIND("MWCNT",B1007)),ISNUMBER(FIND("MWNT",B1007)),ISNUMBER(FIND("multi-wall",B1007)),ISNUMBER(FIND("multi wall",B1007)),ISNUMBER(FIND("multiwall",B1007)),ISNUMBER(FIND("Multi-wall",B1007)),ISNUMBER(FIND("Multi wall",B1007)),ISNUMBER(FIND("Multiwall",B1007)),ISNUMBER(FIND("Double-wall",B1007)),ISNUMBER(FIND("Double wall",B1007)),ISNUMBER(FIND("Doublewall",B1007)),ISNUMBER(FIND("double-wall",B1007)),ISNUMBER(FIND("double wall",B1007)),ISNUMBER(FIND("doublewall",B1007)))</f>
        <v>1</v>
      </c>
      <c r="BA1007" t="b">
        <f>AND(Table1[[#This Row],[SWCNT]],Table1[[#This Row],[MWCNT]])</f>
        <v>0</v>
      </c>
      <c r="BB1007" t="b">
        <f>IF(Table1[[#This Row],[SWCNT]]=TRUE,FALSE,IF(Table1[[#This Row],[MWCNT]]=TRUE,FALSE,TRUE))</f>
        <v>0</v>
      </c>
      <c r="BC1007" s="18"/>
    </row>
    <row r="1008" spans="1:55" ht="259">
      <c r="A1008" t="s">
        <v>511</v>
      </c>
      <c r="B1008" s="2" t="s">
        <v>512</v>
      </c>
      <c r="C1008" s="16" t="s">
        <v>513</v>
      </c>
      <c r="D1008" s="17" t="s">
        <v>68</v>
      </c>
      <c r="E1008" s="2">
        <v>2021</v>
      </c>
      <c r="F1008" t="b">
        <f>OR(ISNUMBER(FIND("cytotoxic",C1008)),ISNUMBER(FIND("Cytotoxic",C1008)),ISNUMBER(FIND("cellular toxicity",C1008)),ISNUMBER(FIND("cell death",C1008)),ISNUMBER(FIND("viable",C1008)),ISNUMBER(FIND("phytotoxic",C1008)),ISNUMBER(FIND("acute toxicity",C1008)),ISNUMBER(FIND("MTT",C1008)),ISNUMBER(FIND("survival",C1008)),ISNUMBER(FIND("prolifer",C1008)),ISNUMBER(FIND("apoptosis",C1008)),ISNUMBER(FIND("neurotoxic",C1008)),ISNUMBER(FIND("  lysis ",C1008)),ISNUMBER(FIND("necrosis",C1008)),ISNUMBER(FIND("cellular death",C1008))*3,ISNUMBER(FIND("LDH",C1008)),ISNUMBER(FIND("Acute toxicity",C1008)))</f>
        <v>0</v>
      </c>
      <c r="G1008" t="b">
        <f>OR(ISNUMBER(FIND("genotoxic",C1008)),ISNUMBER(FIND("genotoxicity",C1008)),ISNUMBER(FIND("DNA damage",C1008)),ISNUMBER(FIND("DNA",C1008)),ISNUMBER(FIND("RNA",C1008)),ISNUMBER(FIND("mesothelioma",C1008)),ISNUMBER(FIND("carcino",C1008)),ISNUMBER(FIND("mutagen",C1008)),ISNUMBER(FIND("genetic",C1008)))</f>
        <v>0</v>
      </c>
      <c r="H1008" t="b">
        <f>OR(ISNUMBER(FIND("inflammatory",C1008)),ISNUMBER(FIND("inflamm",C1008)))</f>
        <v>0</v>
      </c>
      <c r="I1008" t="b">
        <f>OR(ISNUMBER(FIND("immune",C1008)),ISNUMBER(FIND("immunological",C1008)),ISNUMBER(FIND("interleuk",C1008)),ISNUMBER(FIND("platelet activation",C1008)),ISNUMBER(FIND("monocyte",C1008)),ISNUMBER(FIND("leukocyte",C1008)),ISNUMBER(FIND("cytokine",C1008)),ISNUMBER(FIND("CD4",C1008)),ISNUMBER(FIND("CD8",C1008)),ISNUMBER(FIND("T-cell",C1008)))</f>
        <v>0</v>
      </c>
      <c r="J1008" t="b">
        <f>OR(ISNUMBER(FIND("reactive oxygen",C1008)),ISNUMBER(FIND("ROS",C1008)),ISNUMBER(FIND("free radical",C1008)),ISNUMBER(FIND("oxidative stress",C1008)),ISNUMBER(FIND("peroxid",C1008)),ISNUMBER(FIND("oxidative",C1008)),ISNUMBER(FIND("antioxid",C1008)))</f>
        <v>0</v>
      </c>
      <c r="K1008" t="b">
        <f>OR(ISNUMBER(FIND("autophag",C1008)))</f>
        <v>0</v>
      </c>
      <c r="L1008" t="b">
        <f>OR(ISNUMBER(FIND("morpholog",C1008)))</f>
        <v>0</v>
      </c>
      <c r="M1008" t="b">
        <f>OR(ISNUMBER(FIND("fibrosis",C1008)),ISNUMBER(FIND("Fibrosis",C1008)),ISNUMBER(FIND("fibrot",C1008)))</f>
        <v>0</v>
      </c>
      <c r="N1008" t="b">
        <f>OR(ISNUMBER(FIND("offspring",C1008)),ISNUMBER(FIND("Parental",C1008)),ISNUMBER(FIND("parental",C1008)),ISNUMBER(FIND("germline",C1008)),ISNUMBER(FIND("reproduc",C1008)),ISNUMBER(FIND("embryo",C1008)))</f>
        <v>0</v>
      </c>
      <c r="O1008" t="b">
        <f>OR(ISNUMBER(FIND("metabol",C1008)),ISNUMBER(FIND("Metabol",C1008)),ISNUMBER(FIND("digest",C1008)),ISNUMBER(FIND("mitochon",C1008)))</f>
        <v>0</v>
      </c>
      <c r="P1008" t="b">
        <f>OR(ISNUMBER(FIND("ecotox",C1008)),ISNUMBER(FIND("Ecotox",B1008)),ISNUMBER(FIND("ecotox",B1008)),ISNUMBER(FIND("Ecotox",C1008)))</f>
        <v>0</v>
      </c>
      <c r="Q1008" t="b">
        <f>OR(ISNUMBER(FIND("Bioaccum",C1008)),ISNUMBER(FIND("bioaccum",C1008)),ISNUMBER(FIND("accum",C1008)))</f>
        <v>0</v>
      </c>
      <c r="R1008" t="b">
        <f>OR(ISNUMBER(FIND("Occupation",C1008)),ISNUMBER(FIND("occupation",C1008)),ISNUMBER(FIND("worker",C1008)),ISNUMBER(FIND("workforce",C1008)))</f>
        <v>0</v>
      </c>
      <c r="S1008" t="b">
        <f>NOT(OR(F1008,G1008,H1008,I1008,J1008,K1008,L1008,M1008,N1008,O1008,P1008,Q1008,R1008))</f>
        <v>1</v>
      </c>
      <c r="U1008" t="b">
        <f>OR(Table1[[#This Row],[Inflammation]],Table1[[#This Row],[Immune]])</f>
        <v>0</v>
      </c>
      <c r="V1008" t="str">
        <f>IF(OR(Table1[[#This Row],[Rodents]],Table1[[#This Row],[Human]],Table1[[#This Row],[Pig]]),OR(ISNUMBER(FIND("intratrach",C1008)),ISNUMBER(FIND("nasal ",C1008)),ISNUMBER(FIND("instill",C1008))),"NA")</f>
        <v>NA</v>
      </c>
      <c r="W1008" t="str">
        <f>IF(OR(Table1[[#This Row],[Rodents]],Table1[[#This Row],[Human]],Table1[[#This Row],[Pig]]),OR(ISNUMBER(FIND("dermal",C1008)),ISNUMBER(FIND("skin ",C1008))),"NA")</f>
        <v>NA</v>
      </c>
      <c r="X1008" t="str">
        <f>IF(OR(Table1[[#This Row],[Rodents]],Table1[[#This Row],[Human]],Table1[[#This Row],[Pig]]),OR(ISNUMBER(FIND("injected",C1008)),ISNUMBER(FIND("periton",C1008)),ISNUMBER(FIND("intrascrot",C1008))),"NA")</f>
        <v>NA</v>
      </c>
      <c r="Y1008" t="str">
        <f>IF(OR(Table1[[#This Row],[Rodents]],Table1[[#This Row],[Human]],Table1[[#This Row],[Pig]]),NOT(OR(Table1[[#This Row],[Inhaled/Intratracheal/intranasal]],Table1[[#This Row],[Dermal]],Table1[[#This Row],[Injected]])),"NA")</f>
        <v>NA</v>
      </c>
      <c r="AA1008" t="b">
        <f>OR(ISNUMBER(FIND("fish ",C1008)),ISNUMBER(FIND("Fish ",C1008)),ISNUMBER(FIND("aquatic",C1008)),ISNUMBER(FIND("daphnids",C1008)),ISNUMBER(FIND("Carcinus maenas",C1008)),ISNUMBER(FIND("Daphnia",C1008)),ISNUMBER(FIND("Ruditapes philippinarum",C1008)),ISNUMBER(FIND("daphnia",C1008)),ISNUMBER(FIND("marine",C1008)),ISNUMBER(FIND("mussel",C1008)),ISNUMBER(FIND("algae",C1008)),ISNUMBER(FIND("Donax faba",C1008)),ISNUMBER(FIND("estuarine",C1008)),ISNUMBER(FIND("snail",C1008)),ISNUMBER(FIND("Prorocentrum donghaiense",C1008)) )</f>
        <v>1</v>
      </c>
      <c r="AB1008" t="b">
        <f>OR(ISNUMBER(FIND(" rat ",C1008)),ISNUMBER(FIND(" rats ",C1008)),ISNUMBER(FIND(" Rats ",C1008)),ISNUMBER(FIND(" Rat ",C1008)),ISNUMBER(FIND(" rat.",C1008)),ISNUMBER(FIND(" rats.",C1008)),ISNUMBER(FIND("mouse",C1008)),ISNUMBER(FIND("mice",C1008)), ISNUMBER(FIND(" Mice",C1008)))</f>
        <v>0</v>
      </c>
      <c r="AC1008" t="b">
        <f>OR(ISNUMBER(FIND(" cell ",C1008)),ISNUMBER(FIND("fibroblast",C1008)),ISNUMBER(FIND("macrophage",C1008)),ISNUMBER(FIND("epithelial",C1008)),ISNUMBER(FIND("endothelial",C1008)),ISNUMBER(FIND("neuron",C1008)),ISNUMBER(FIND(" cells ",C1008)),ISNUMBER(FIND("RBC",C1008)),ISNUMBER(FIND("mitochond",C1008)),ISNUMBER(FIND("adipocyte",C1008)),ISNUMBER(FIND("osteo",C1008)),ISNUMBER(FIND("keratin",C1008)),ISNUMBER(FIND(" cell's ",C1008)),ISNUMBER(FIND("eukary",C1008)),ISNUMBER(FIND("sperm",C1008)))</f>
        <v>1</v>
      </c>
      <c r="AD1008" t="b">
        <f>OR(ISNUMBER(FIND("human",B1008)),ISNUMBER(FIND("workers",B1008)),ISNUMBER(FIND("workforces",B1008)),ISNUMBER(FIND("occupational",B1008)),ISNUMBER(FIND("Case report",B1008)),ISNUMBER(FIND("Workplaces",B1008)),ISNUMBER(FIND("worker",B1008)))</f>
        <v>0</v>
      </c>
      <c r="AE1008" t="b">
        <f>OR(ISNUMBER(FIND(" plant ",C1008)),ISNUMBER(FIND("Plant ",C1008)),ISNUMBER(FIND("tomato",C1008)),ISNUMBER(FIND("plants",C1008)),ISNUMBER(FIND("Plants",C1008)),ISNUMBER(FIND("algae",C1008)),ISNUMBER(FIND("lettuce",C1008)),ISNUMBER(FIND("green gram sprouts ",C1008)),ISNUMBER(FIND("Cucurbita pepo",C1008)),ISNUMBER(FIND("bean ",C1008)),ISNUMBER(FIND("chloroplast",C1008)),ISNUMBER(FIND("chlorophyll",C1008)),ISNUMBER(FIND("seedling",C1008)),ISNUMBER(FIND("canola",C1008)),ISNUMBER(FIND("shoot",C1008)),ISNUMBER(FIND("photosynthes",C1008)),ISNUMBER(FIND(" leaves ",C1008)),,ISNUMBER(FIND("agriculture",C1008)),ISNUMBER(FIND(" crops ",C1008)))</f>
        <v>0</v>
      </c>
      <c r="AF1008" t="b">
        <f>OR(ISNUMBER(FIND("bacteria",C1008)),ISNUMBER(FIND("Bacteria",C1008)),ISNUMBER(FIND("Bacterium",C1008)),ISNUMBER(FIND("bacterium",C1008)),ISNUMBER(FIND(" coli ",C1008)))</f>
        <v>0</v>
      </c>
      <c r="AG1008" t="b">
        <f>OR(ISNUMBER(FIND("fungi",C1008)),ISNUMBER(FIND("Fungi",C1008)),ISNUMBER(FIND("fungus",C1008)),ISNUMBER(FIND("Fungus",C1008)),ISNUMBER(FIND("mushroom",C1008)),ISNUMBER(FIND("Mushroom",C1008)),ISNUMBER(FIND(" mold ",C1008)))</f>
        <v>1</v>
      </c>
      <c r="AH1008" t="b">
        <f>OR(ISNUMBER(FIND("Pig ",C1008)),ISNUMBER(FIND("pig ",C1008)),ISNUMBER(FIND("Pigs ",C1008)),ISNUMBER(FIND("pigs ",C1008)))</f>
        <v>0</v>
      </c>
      <c r="AI1008" t="b">
        <f>OR(ISNUMBER(FIND(" C. elegans",C1008)),ISNUMBER(FIND("Caenorhabditis elegans",C1008)),ISNUMBER(FIND("earthworms",C1008)),ISNUMBER(FIND(" Ficopomatus enigmaticus",C1008)),ISNUMBER(FIND("larva",C1008)),ISNUMBER(FIND("Lumbriculus variegatus",C1008)),ISNUMBER(FIND("nematode",C1008)))</f>
        <v>0</v>
      </c>
      <c r="AJ1008" t="b">
        <f>NOT(OR(AA1008,AB1008,AC1008,AD1008,AE1008,AF1008,AG1008,AH1008,AI1008))</f>
        <v>0</v>
      </c>
      <c r="AL1008" t="b">
        <f>OR(AA1008,AB1008,AD1008,AE1008,AF1008,AG1008,AH1008,AI1008)</f>
        <v>1</v>
      </c>
      <c r="AM1008" t="b">
        <f>IF(Table1[[#This Row],[In vivo?]],IF(Table1[[#This Row],[Cell]],FALSE,TRUE),FALSE)</f>
        <v>0</v>
      </c>
      <c r="AN1008" t="b">
        <f>AND(AC1008,AL1008)</f>
        <v>1</v>
      </c>
      <c r="AO1008" t="b">
        <f>IF(Table1[[#This Row],[Cell]],IF(Table1[[#This Row],[In vivo?]],FALSE,TRUE),FALSE)</f>
        <v>0</v>
      </c>
      <c r="AP1008" t="b">
        <f>NOT(OR(Table1[[#This Row],[In vivo?]],Table1[[#This Row],[Only in Cell]]))</f>
        <v>0</v>
      </c>
      <c r="AQ1008" t="str">
        <f>IF(OR(Table1[[#This Row],[Rodents]],Table1[[#This Row],[Human]],Table1[[#This Row],[Pig]]),OR(ISNUMBER(FIND("pulmonary",C1008)),ISNUMBER(FIND("lung",C1008))),"NA")</f>
        <v>NA</v>
      </c>
      <c r="AR1008" t="str">
        <f>IF(OR(Table1[[#This Row],[Rodents]],Table1[[#This Row],[Human]],Table1[[#This Row],[Pig]]),OR(ISNUMBER(FIND("skin",C1008)),ISNUMBER(FIND("dermal",C1008))),"NA")</f>
        <v>NA</v>
      </c>
      <c r="AS1008" t="str">
        <f>IF(OR(Table1[[#This Row],[Rodents]],Table1[[#This Row],[Human]],Table1[[#This Row],[Pig]]),OR(ISNUMBER(FIND("liver",C1008)),ISNUMBER(FIND("hepat",C1008))),"NA")</f>
        <v>NA</v>
      </c>
      <c r="AT1008" t="str">
        <f>IF(OR(Table1[[#This Row],[Rodents]],Table1[[#This Row],[Human]],Table1[[#This Row],[Pig]]),OR(ISNUMBER(FIND("kidney",C1008)),ISNUMBER(FIND("neph",C1008))),"NA")</f>
        <v>NA</v>
      </c>
      <c r="AU1008" t="str">
        <f>IF(OR(Table1[[#This Row],[Rodents]],Table1[[#This Row],[Human]],Table1[[#This Row],[Pig]]),OR(ISNUMBER(FIND("brain",C1008)),ISNUMBER(FIND("neur",C1008)),ISNUMBER(FIND("nerv",C1008))),"NA")</f>
        <v>NA</v>
      </c>
      <c r="AV1008" t="str">
        <f>IF(OR(Table1[[#This Row],[Rodents]],Table1[[#This Row],[Human]],Table1[[#This Row],[Pig]]),OR(ISNUMBER(FIND("heart",C1008)),ISNUMBER(FIND("cardi",C1008))),"NA")</f>
        <v>NA</v>
      </c>
      <c r="AW1008" t="str">
        <f>IF(OR(Table1[[#This Row],[Rodents]],Table1[[#This Row],[Human]],Table1[[#This Row],[Pig]]),OR(ISNUMBER(FIND("gastro",C1008)),ISNUMBER(FIND("intesti",C1008)),ISNUMBER(FIND("stomach",C1008))),"NA")</f>
        <v>NA</v>
      </c>
      <c r="AX1008" t="str">
        <f>IF(OR(Table1[[#This Row],[Rodents]],Table1[[#This Row],[Human]],Table1[[#This Row],[Pig]]),NOT(OR(AQ1008,AR1008,AS1008,AT1008,AU1008,AV1008,AW1008)),"NA")</f>
        <v>NA</v>
      </c>
      <c r="AY1008" t="b">
        <f>OR(ISNUMBER(FIND("SWCNT",C1008)),ISNUMBER(FIND("SWNT",C1008)),ISNUMBER(FIND("single-wall",C1008)),ISNUMBER(FIND("single wall",C1008)),ISNUMBER(FIND("Single wall",C1008)),ISNUMBER(FIND("Single-wall",C1008)),ISNUMBER(FIND("SWCNT",B1008)),ISNUMBER(FIND("SWNT",B1008)),ISNUMBER(FIND("single-wall",B1008)),ISNUMBER(FIND("single wall",B1008)),ISNUMBER(FIND("Single-wall",B1008)),ISNUMBER(FIND("Single wall",B1008)))</f>
        <v>0</v>
      </c>
      <c r="AZ1008" t="b">
        <f>OR(ISNUMBER(FIND("MWCNT",C1008)),ISNUMBER(FIND("MWNT",C1008)),ISNUMBER(FIND("multi-wall",C1008)),ISNUMBER(FIND("multi wall",C1008)),ISNUMBER(FIND("multiwall",C1008)),ISNUMBER(FIND("Multi-wall",C1008)),ISNUMBER(FIND("Multi wall",C1008)),ISNUMBER(FIND("Multiwall",C1008)),ISNUMBER(FIND("MWCNT",B1008)),ISNUMBER(FIND("MWNT",B1008)),ISNUMBER(FIND("multi-wall",B1008)),ISNUMBER(FIND("multi wall",B1008)),ISNUMBER(FIND("multiwall",B1008)),ISNUMBER(FIND("Multi-wall",B1008)),ISNUMBER(FIND("Multi wall",B1008)),ISNUMBER(FIND("Multiwall",B1008)),ISNUMBER(FIND("Double-wall",B1008)),ISNUMBER(FIND("Double wall",B1008)),ISNUMBER(FIND("Doublewall",B1008)),ISNUMBER(FIND("double-wall",B1008)),ISNUMBER(FIND("double wall",B1008)),ISNUMBER(FIND("doublewall",B1008)))</f>
        <v>1</v>
      </c>
      <c r="BA1008" t="b">
        <f>AND(Table1[[#This Row],[SWCNT]],Table1[[#This Row],[MWCNT]])</f>
        <v>0</v>
      </c>
      <c r="BB1008" t="b">
        <f>IF(Table1[[#This Row],[SWCNT]]=TRUE,FALSE,IF(Table1[[#This Row],[MWCNT]]=TRUE,FALSE,TRUE))</f>
        <v>0</v>
      </c>
      <c r="BC1008" s="18"/>
    </row>
    <row r="1009" spans="1:55" ht="203.5">
      <c r="A1009" t="s">
        <v>523</v>
      </c>
      <c r="B1009" s="2" t="s">
        <v>524</v>
      </c>
      <c r="C1009" s="16" t="s">
        <v>525</v>
      </c>
      <c r="D1009" s="17" t="s">
        <v>526</v>
      </c>
      <c r="E1009" s="2">
        <v>2021</v>
      </c>
      <c r="F1009" t="b">
        <f>OR(ISNUMBER(FIND("cytotoxic",C1009)),ISNUMBER(FIND("Cytotoxic",C1009)),ISNUMBER(FIND("cellular toxicity",C1009)),ISNUMBER(FIND("cell death",C1009)),ISNUMBER(FIND("viable",C1009)),ISNUMBER(FIND("phytotoxic",C1009)),ISNUMBER(FIND("acute toxicity",C1009)),ISNUMBER(FIND("MTT",C1009)),ISNUMBER(FIND("survival",C1009)),ISNUMBER(FIND("prolifer",C1009)),ISNUMBER(FIND("apoptosis",C1009)),ISNUMBER(FIND("neurotoxic",C1009)),ISNUMBER(FIND("  lysis ",C1009)),ISNUMBER(FIND("necrosis",C1009)),ISNUMBER(FIND("cellular death",C1009))*3,ISNUMBER(FIND("LDH",C1009)),ISNUMBER(FIND("Acute toxicity",C1009)))</f>
        <v>0</v>
      </c>
      <c r="G1009" t="b">
        <f>OR(ISNUMBER(FIND("genotoxic",C1009)),ISNUMBER(FIND("genotoxicity",C1009)),ISNUMBER(FIND("DNA damage",C1009)),ISNUMBER(FIND("DNA",C1009)),ISNUMBER(FIND("RNA",C1009)),ISNUMBER(FIND("mesothelioma",C1009)),ISNUMBER(FIND("carcino",C1009)),ISNUMBER(FIND("mutagen",C1009)),ISNUMBER(FIND("genetic",C1009)))</f>
        <v>1</v>
      </c>
      <c r="H1009" t="b">
        <f>OR(ISNUMBER(FIND("inflammatory",C1009)),ISNUMBER(FIND("inflamm",C1009)))</f>
        <v>0</v>
      </c>
      <c r="I1009" t="b">
        <f>OR(ISNUMBER(FIND("immune",C1009)),ISNUMBER(FIND("immunological",C1009)),ISNUMBER(FIND("interleuk",C1009)),ISNUMBER(FIND("platelet activation",C1009)),ISNUMBER(FIND("monocyte",C1009)),ISNUMBER(FIND("leukocyte",C1009)),ISNUMBER(FIND("cytokine",C1009)),ISNUMBER(FIND("CD4",C1009)),ISNUMBER(FIND("CD8",C1009)),ISNUMBER(FIND("T-cell",C1009)))</f>
        <v>0</v>
      </c>
      <c r="J1009" t="b">
        <f>OR(ISNUMBER(FIND("reactive oxygen",C1009)),ISNUMBER(FIND("ROS",C1009)),ISNUMBER(FIND("free radical",C1009)),ISNUMBER(FIND("oxidative stress",C1009)),ISNUMBER(FIND("peroxid",C1009)),ISNUMBER(FIND("oxidative",C1009)),ISNUMBER(FIND("antioxid",C1009)))</f>
        <v>0</v>
      </c>
      <c r="K1009" t="b">
        <f>OR(ISNUMBER(FIND("autophag",C1009)))</f>
        <v>0</v>
      </c>
      <c r="L1009" t="b">
        <f>OR(ISNUMBER(FIND("morpholog",C1009)))</f>
        <v>0</v>
      </c>
      <c r="M1009" t="b">
        <f>OR(ISNUMBER(FIND("fibrosis",C1009)),ISNUMBER(FIND("Fibrosis",C1009)),ISNUMBER(FIND("fibrot",C1009)))</f>
        <v>0</v>
      </c>
      <c r="N1009" t="b">
        <f>OR(ISNUMBER(FIND("offspring",C1009)),ISNUMBER(FIND("Parental",C1009)),ISNUMBER(FIND("parental",C1009)),ISNUMBER(FIND("germline",C1009)),ISNUMBER(FIND("reproduc",C1009)),ISNUMBER(FIND("embryo",C1009)))</f>
        <v>0</v>
      </c>
      <c r="O1009" t="b">
        <f>OR(ISNUMBER(FIND("metabol",C1009)),ISNUMBER(FIND("Metabol",C1009)),ISNUMBER(FIND("digest",C1009)),ISNUMBER(FIND("mitochon",C1009)))</f>
        <v>0</v>
      </c>
      <c r="P1009" t="b">
        <f>OR(ISNUMBER(FIND("ecotox",C1009)),ISNUMBER(FIND("Ecotox",B1009)),ISNUMBER(FIND("ecotox",B1009)),ISNUMBER(FIND("Ecotox",C1009)))</f>
        <v>0</v>
      </c>
      <c r="Q1009" t="b">
        <f>OR(ISNUMBER(FIND("Bioaccum",C1009)),ISNUMBER(FIND("bioaccum",C1009)),ISNUMBER(FIND("accum",C1009)))</f>
        <v>0</v>
      </c>
      <c r="R1009" t="b">
        <f>OR(ISNUMBER(FIND("Occupation",C1009)),ISNUMBER(FIND("occupation",C1009)),ISNUMBER(FIND("worker",C1009)),ISNUMBER(FIND("workforce",C1009)))</f>
        <v>0</v>
      </c>
      <c r="S1009" t="b">
        <f>NOT(OR(F1009,G1009,H1009,I1009,J1009,K1009,L1009,M1009,N1009,O1009,P1009,Q1009,R1009))</f>
        <v>0</v>
      </c>
      <c r="U1009" t="b">
        <f>OR(Table1[[#This Row],[Inflammation]],Table1[[#This Row],[Immune]])</f>
        <v>0</v>
      </c>
      <c r="V1009" t="str">
        <f>IF(OR(Table1[[#This Row],[Rodents]],Table1[[#This Row],[Human]],Table1[[#This Row],[Pig]]),OR(ISNUMBER(FIND("intratrach",C1009)),ISNUMBER(FIND("nasal ",C1009)),ISNUMBER(FIND("instill",C1009))),"NA")</f>
        <v>NA</v>
      </c>
      <c r="W1009" t="str">
        <f>IF(OR(Table1[[#This Row],[Rodents]],Table1[[#This Row],[Human]],Table1[[#This Row],[Pig]]),OR(ISNUMBER(FIND("dermal",C1009)),ISNUMBER(FIND("skin ",C1009))),"NA")</f>
        <v>NA</v>
      </c>
      <c r="X1009" t="str">
        <f>IF(OR(Table1[[#This Row],[Rodents]],Table1[[#This Row],[Human]],Table1[[#This Row],[Pig]]),OR(ISNUMBER(FIND("injected",C1009)),ISNUMBER(FIND("periton",C1009)),ISNUMBER(FIND("intrascrot",C1009))),"NA")</f>
        <v>NA</v>
      </c>
      <c r="Y1009" t="str">
        <f>IF(OR(Table1[[#This Row],[Rodents]],Table1[[#This Row],[Human]],Table1[[#This Row],[Pig]]),NOT(OR(Table1[[#This Row],[Inhaled/Intratracheal/intranasal]],Table1[[#This Row],[Dermal]],Table1[[#This Row],[Injected]])),"NA")</f>
        <v>NA</v>
      </c>
      <c r="AA1009" t="b">
        <f>OR(ISNUMBER(FIND("fish ",C1009)),ISNUMBER(FIND("Fish ",C1009)),ISNUMBER(FIND("aquatic",C1009)),ISNUMBER(FIND("daphnids",C1009)),ISNUMBER(FIND("Carcinus maenas",C1009)),ISNUMBER(FIND("Daphnia",C1009)),ISNUMBER(FIND("Ruditapes philippinarum",C1009)),ISNUMBER(FIND("daphnia",C1009)),ISNUMBER(FIND("marine",C1009)),ISNUMBER(FIND("mussel",C1009)),ISNUMBER(FIND("algae",C1009)),ISNUMBER(FIND("Donax faba",C1009)),ISNUMBER(FIND("estuarine",C1009)),ISNUMBER(FIND("snail",C1009)),ISNUMBER(FIND("Prorocentrum donghaiense",C1009)) )</f>
        <v>0</v>
      </c>
      <c r="AB1009" t="b">
        <f>OR(ISNUMBER(FIND(" rat ",C1009)),ISNUMBER(FIND(" rats ",C1009)),ISNUMBER(FIND(" Rats ",C1009)),ISNUMBER(FIND(" Rat ",C1009)),ISNUMBER(FIND(" rat.",C1009)),ISNUMBER(FIND(" rats.",C1009)),ISNUMBER(FIND("mouse",C1009)),ISNUMBER(FIND("mice",C1009)), ISNUMBER(FIND(" Mice",C1009)))</f>
        <v>0</v>
      </c>
      <c r="AC1009" t="b">
        <f>OR(ISNUMBER(FIND(" cell ",C1009)),ISNUMBER(FIND("fibroblast",C1009)),ISNUMBER(FIND("macrophage",C1009)),ISNUMBER(FIND("epithelial",C1009)),ISNUMBER(FIND("endothelial",C1009)),ISNUMBER(FIND("neuron",C1009)),ISNUMBER(FIND(" cells ",C1009)),ISNUMBER(FIND("RBC",C1009)),ISNUMBER(FIND("mitochond",C1009)),ISNUMBER(FIND("adipocyte",C1009)),ISNUMBER(FIND("osteo",C1009)),ISNUMBER(FIND("keratin",C1009)),ISNUMBER(FIND(" cell's ",C1009)),ISNUMBER(FIND("eukary",C1009)),ISNUMBER(FIND("sperm",C1009)))</f>
        <v>0</v>
      </c>
      <c r="AD1009" t="b">
        <f>OR(ISNUMBER(FIND("human",B1009)),ISNUMBER(FIND("workers",B1009)),ISNUMBER(FIND("workforces",B1009)),ISNUMBER(FIND("occupational",B1009)),ISNUMBER(FIND("Case report",B1009)),ISNUMBER(FIND("Workplaces",B1009)),ISNUMBER(FIND("worker",B1009)))</f>
        <v>0</v>
      </c>
      <c r="AE1009" t="b">
        <f>OR(ISNUMBER(FIND(" plant ",C1009)),ISNUMBER(FIND("Plant ",C1009)),ISNUMBER(FIND("tomato",C1009)),ISNUMBER(FIND("plants",C1009)),ISNUMBER(FIND("Plants",C1009)),ISNUMBER(FIND("algae",C1009)),ISNUMBER(FIND("lettuce",C1009)),ISNUMBER(FIND("green gram sprouts ",C1009)),ISNUMBER(FIND("Cucurbita pepo",C1009)),ISNUMBER(FIND("bean ",C1009)),ISNUMBER(FIND("chloroplast",C1009)),ISNUMBER(FIND("chlorophyll",C1009)),ISNUMBER(FIND("seedling",C1009)),ISNUMBER(FIND("canola",C1009)),ISNUMBER(FIND("shoot",C1009)),ISNUMBER(FIND("photosynthes",C1009)),ISNUMBER(FIND(" leaves ",C1009)),,ISNUMBER(FIND("agriculture",C1009)),ISNUMBER(FIND(" crops ",C1009)))</f>
        <v>0</v>
      </c>
      <c r="AF1009" t="b">
        <f>OR(ISNUMBER(FIND("bacteria",C1009)),ISNUMBER(FIND("Bacteria",C1009)),ISNUMBER(FIND("Bacterium",C1009)),ISNUMBER(FIND("bacterium",C1009)),ISNUMBER(FIND(" coli ",C1009)))</f>
        <v>0</v>
      </c>
      <c r="AG1009" t="b">
        <f>OR(ISNUMBER(FIND("fungi",C1009)),ISNUMBER(FIND("Fungi",C1009)),ISNUMBER(FIND("fungus",C1009)),ISNUMBER(FIND("Fungus",C1009)),ISNUMBER(FIND("mushroom",C1009)),ISNUMBER(FIND("Mushroom",C1009)),ISNUMBER(FIND(" mold ",C1009)))</f>
        <v>0</v>
      </c>
      <c r="AH1009" t="b">
        <f>OR(ISNUMBER(FIND("Pig ",C1009)),ISNUMBER(FIND("pig ",C1009)),ISNUMBER(FIND("Pigs ",C1009)),ISNUMBER(FIND("pigs ",C1009)))</f>
        <v>0</v>
      </c>
      <c r="AI1009" t="b">
        <f>OR(ISNUMBER(FIND(" C. elegans",C1009)),ISNUMBER(FIND("Caenorhabditis elegans",C1009)),ISNUMBER(FIND("earthworms",C1009)),ISNUMBER(FIND(" Ficopomatus enigmaticus",C1009)),ISNUMBER(FIND("larva",C1009)),ISNUMBER(FIND("Lumbriculus variegatus",C1009)),ISNUMBER(FIND("nematode",C1009)))</f>
        <v>1</v>
      </c>
      <c r="AJ1009" t="b">
        <f>NOT(OR(AA1009,AB1009,AC1009,AD1009,AE1009,AF1009,AG1009,AH1009,AI1009))</f>
        <v>0</v>
      </c>
      <c r="AL1009" t="b">
        <f>OR(AA1009,AB1009,AD1009,AE1009,AF1009,AG1009,AH1009,AI1009)</f>
        <v>1</v>
      </c>
      <c r="AM1009" t="b">
        <f>IF(Table1[[#This Row],[In vivo?]],IF(Table1[[#This Row],[Cell]],FALSE,TRUE),FALSE)</f>
        <v>1</v>
      </c>
      <c r="AN1009" t="b">
        <f>AND(AC1009,AL1009)</f>
        <v>0</v>
      </c>
      <c r="AO1009" t="b">
        <f>IF(Table1[[#This Row],[Cell]],IF(Table1[[#This Row],[In vivo?]],FALSE,TRUE),FALSE)</f>
        <v>0</v>
      </c>
      <c r="AP1009" t="b">
        <f>NOT(OR(Table1[[#This Row],[In vivo?]],Table1[[#This Row],[Only in Cell]]))</f>
        <v>0</v>
      </c>
      <c r="AQ1009" t="str">
        <f>IF(OR(Table1[[#This Row],[Rodents]],Table1[[#This Row],[Human]],Table1[[#This Row],[Pig]]),OR(ISNUMBER(FIND("pulmonary",C1009)),ISNUMBER(FIND("lung",C1009))),"NA")</f>
        <v>NA</v>
      </c>
      <c r="AR1009" t="str">
        <f>IF(OR(Table1[[#This Row],[Rodents]],Table1[[#This Row],[Human]],Table1[[#This Row],[Pig]]),OR(ISNUMBER(FIND("skin",C1009)),ISNUMBER(FIND("dermal",C1009))),"NA")</f>
        <v>NA</v>
      </c>
      <c r="AS1009" t="str">
        <f>IF(OR(Table1[[#This Row],[Rodents]],Table1[[#This Row],[Human]],Table1[[#This Row],[Pig]]),OR(ISNUMBER(FIND("liver",C1009)),ISNUMBER(FIND("hepat",C1009))),"NA")</f>
        <v>NA</v>
      </c>
      <c r="AT1009" t="str">
        <f>IF(OR(Table1[[#This Row],[Rodents]],Table1[[#This Row],[Human]],Table1[[#This Row],[Pig]]),OR(ISNUMBER(FIND("kidney",C1009)),ISNUMBER(FIND("neph",C1009))),"NA")</f>
        <v>NA</v>
      </c>
      <c r="AU1009" t="str">
        <f>IF(OR(Table1[[#This Row],[Rodents]],Table1[[#This Row],[Human]],Table1[[#This Row],[Pig]]),OR(ISNUMBER(FIND("brain",C1009)),ISNUMBER(FIND("neur",C1009)),ISNUMBER(FIND("nerv",C1009))),"NA")</f>
        <v>NA</v>
      </c>
      <c r="AV1009" t="str">
        <f>IF(OR(Table1[[#This Row],[Rodents]],Table1[[#This Row],[Human]],Table1[[#This Row],[Pig]]),OR(ISNUMBER(FIND("heart",C1009)),ISNUMBER(FIND("cardi",C1009))),"NA")</f>
        <v>NA</v>
      </c>
      <c r="AW1009" t="str">
        <f>IF(OR(Table1[[#This Row],[Rodents]],Table1[[#This Row],[Human]],Table1[[#This Row],[Pig]]),OR(ISNUMBER(FIND("gastro",C1009)),ISNUMBER(FIND("intesti",C1009)),ISNUMBER(FIND("stomach",C1009))),"NA")</f>
        <v>NA</v>
      </c>
      <c r="AX1009" t="str">
        <f>IF(OR(Table1[[#This Row],[Rodents]],Table1[[#This Row],[Human]],Table1[[#This Row],[Pig]]),NOT(OR(AQ1009,AR1009,AS1009,AT1009,AU1009,AV1009,AW1009)),"NA")</f>
        <v>NA</v>
      </c>
      <c r="AY1009" t="b">
        <f>OR(ISNUMBER(FIND("SWCNT",C1009)),ISNUMBER(FIND("SWNT",C1009)),ISNUMBER(FIND("single-wall",C1009)),ISNUMBER(FIND("single wall",C1009)),ISNUMBER(FIND("Single wall",C1009)),ISNUMBER(FIND("Single-wall",C1009)),ISNUMBER(FIND("SWCNT",B1009)),ISNUMBER(FIND("SWNT",B1009)),ISNUMBER(FIND("single-wall",B1009)),ISNUMBER(FIND("single wall",B1009)),ISNUMBER(FIND("Single-wall",B1009)),ISNUMBER(FIND("Single wall",B1009)))</f>
        <v>1</v>
      </c>
      <c r="AZ1009" t="b">
        <f>OR(ISNUMBER(FIND("MWCNT",C1009)),ISNUMBER(FIND("MWNT",C1009)),ISNUMBER(FIND("multi-wall",C1009)),ISNUMBER(FIND("multi wall",C1009)),ISNUMBER(FIND("multiwall",C1009)),ISNUMBER(FIND("Multi-wall",C1009)),ISNUMBER(FIND("Multi wall",C1009)),ISNUMBER(FIND("Multiwall",C1009)),ISNUMBER(FIND("MWCNT",B1009)),ISNUMBER(FIND("MWNT",B1009)),ISNUMBER(FIND("multi-wall",B1009)),ISNUMBER(FIND("multi wall",B1009)),ISNUMBER(FIND("multiwall",B1009)),ISNUMBER(FIND("Multi-wall",B1009)),ISNUMBER(FIND("Multi wall",B1009)),ISNUMBER(FIND("Multiwall",B1009)),ISNUMBER(FIND("Double-wall",B1009)),ISNUMBER(FIND("Double wall",B1009)),ISNUMBER(FIND("Doublewall",B1009)),ISNUMBER(FIND("double-wall",B1009)),ISNUMBER(FIND("double wall",B1009)),ISNUMBER(FIND("doublewall",B1009)))</f>
        <v>0</v>
      </c>
      <c r="BA1009" t="b">
        <f>AND(Table1[[#This Row],[SWCNT]],Table1[[#This Row],[MWCNT]])</f>
        <v>0</v>
      </c>
      <c r="BB1009" t="b">
        <f>IF(Table1[[#This Row],[SWCNT]]=TRUE,FALSE,IF(Table1[[#This Row],[MWCNT]]=TRUE,FALSE,TRUE))</f>
        <v>0</v>
      </c>
      <c r="BC1009" s="18"/>
    </row>
    <row r="1010" spans="1:55" ht="314.5">
      <c r="A1010" t="s">
        <v>716</v>
      </c>
      <c r="B1010" s="2" t="s">
        <v>717</v>
      </c>
      <c r="C1010" s="16" t="s">
        <v>718</v>
      </c>
      <c r="D1010" s="17" t="s">
        <v>278</v>
      </c>
      <c r="E1010" s="2">
        <v>2021</v>
      </c>
      <c r="F1010" t="b">
        <f>OR(ISNUMBER(FIND("cytotoxic",C1010)),ISNUMBER(FIND("Cytotoxic",C1010)),ISNUMBER(FIND("cellular toxicity",C1010)),ISNUMBER(FIND("cell death",C1010)),ISNUMBER(FIND("viable",C1010)),ISNUMBER(FIND("phytotoxic",C1010)),ISNUMBER(FIND("acute toxicity",C1010)),ISNUMBER(FIND("MTT",C1010)),ISNUMBER(FIND("survival",C1010)),ISNUMBER(FIND("prolifer",C1010)),ISNUMBER(FIND("apoptosis",C1010)),ISNUMBER(FIND("neurotoxic",C1010)),ISNUMBER(FIND("  lysis ",C1010)),ISNUMBER(FIND("necrosis",C1010)),ISNUMBER(FIND("cellular death",C1010))*3,ISNUMBER(FIND("LDH",C1010)),ISNUMBER(FIND("Acute toxicity",C1010)))</f>
        <v>0</v>
      </c>
      <c r="G1010" t="b">
        <f>OR(ISNUMBER(FIND("genotoxic",C1010)),ISNUMBER(FIND("genotoxicity",C1010)),ISNUMBER(FIND("DNA damage",C1010)),ISNUMBER(FIND("DNA",C1010)),ISNUMBER(FIND("RNA",C1010)),ISNUMBER(FIND("mesothelioma",C1010)),ISNUMBER(FIND("carcino",C1010)),ISNUMBER(FIND("mutagen",C1010)),ISNUMBER(FIND("genetic",C1010)))</f>
        <v>0</v>
      </c>
      <c r="H1010" t="b">
        <f>OR(ISNUMBER(FIND("inflammatory",C1010)),ISNUMBER(FIND("inflamm",C1010)))</f>
        <v>0</v>
      </c>
      <c r="I1010" t="b">
        <f>OR(ISNUMBER(FIND("immune",C1010)),ISNUMBER(FIND("immunological",C1010)),ISNUMBER(FIND("interleuk",C1010)),ISNUMBER(FIND("platelet activation",C1010)),ISNUMBER(FIND("monocyte",C1010)),ISNUMBER(FIND("leukocyte",C1010)),ISNUMBER(FIND("cytokine",C1010)),ISNUMBER(FIND("CD4",C1010)),ISNUMBER(FIND("CD8",C1010)),ISNUMBER(FIND("T-cell",C1010)))</f>
        <v>0</v>
      </c>
      <c r="J1010" t="b">
        <f>OR(ISNUMBER(FIND("reactive oxygen",C1010)),ISNUMBER(FIND("ROS",C1010)),ISNUMBER(FIND("free radical",C1010)),ISNUMBER(FIND("oxidative stress",C1010)),ISNUMBER(FIND("peroxid",C1010)),ISNUMBER(FIND("oxidative",C1010)),ISNUMBER(FIND("antioxid",C1010)))</f>
        <v>0</v>
      </c>
      <c r="K1010" t="b">
        <f>OR(ISNUMBER(FIND("autophag",C1010)))</f>
        <v>0</v>
      </c>
      <c r="L1010" t="b">
        <f>OR(ISNUMBER(FIND("morpholog",C1010)))</f>
        <v>0</v>
      </c>
      <c r="M1010" t="b">
        <f>OR(ISNUMBER(FIND("fibrosis",C1010)),ISNUMBER(FIND("Fibrosis",C1010)),ISNUMBER(FIND("fibrot",C1010)))</f>
        <v>0</v>
      </c>
      <c r="N1010" t="b">
        <f>OR(ISNUMBER(FIND("offspring",C1010)),ISNUMBER(FIND("Parental",C1010)),ISNUMBER(FIND("parental",C1010)),ISNUMBER(FIND("germline",C1010)),ISNUMBER(FIND("reproduc",C1010)),ISNUMBER(FIND("embryo",C1010)))</f>
        <v>0</v>
      </c>
      <c r="O1010" t="b">
        <f>OR(ISNUMBER(FIND("metabol",C1010)),ISNUMBER(FIND("Metabol",C1010)),ISNUMBER(FIND("digest",C1010)),ISNUMBER(FIND("mitochon",C1010)))</f>
        <v>0</v>
      </c>
      <c r="P1010" t="b">
        <f>OR(ISNUMBER(FIND("ecotox",C1010)),ISNUMBER(FIND("Ecotox",B1010)),ISNUMBER(FIND("ecotox",B1010)),ISNUMBER(FIND("Ecotox",C1010)))</f>
        <v>0</v>
      </c>
      <c r="Q1010" t="b">
        <f>OR(ISNUMBER(FIND("Bioaccum",C1010)),ISNUMBER(FIND("bioaccum",C1010)),ISNUMBER(FIND("accum",C1010)))</f>
        <v>1</v>
      </c>
      <c r="R1010" t="b">
        <f>OR(ISNUMBER(FIND("Occupation",C1010)),ISNUMBER(FIND("occupation",C1010)),ISNUMBER(FIND("worker",C1010)),ISNUMBER(FIND("workforce",C1010)))</f>
        <v>0</v>
      </c>
      <c r="S1010" t="b">
        <f>NOT(OR(F1010,G1010,H1010,I1010,J1010,K1010,L1010,M1010,N1010,O1010,P1010,Q1010,R1010))</f>
        <v>0</v>
      </c>
      <c r="U1010" t="b">
        <f>OR(Table1[[#This Row],[Inflammation]],Table1[[#This Row],[Immune]])</f>
        <v>0</v>
      </c>
      <c r="V1010" t="str">
        <f>IF(OR(Table1[[#This Row],[Rodents]],Table1[[#This Row],[Human]],Table1[[#This Row],[Pig]]),OR(ISNUMBER(FIND("intratrach",C1010)),ISNUMBER(FIND("nasal ",C1010)),ISNUMBER(FIND("instill",C1010))),"NA")</f>
        <v>NA</v>
      </c>
      <c r="W1010" t="str">
        <f>IF(OR(Table1[[#This Row],[Rodents]],Table1[[#This Row],[Human]],Table1[[#This Row],[Pig]]),OR(ISNUMBER(FIND("dermal",C1010)),ISNUMBER(FIND("skin ",C1010))),"NA")</f>
        <v>NA</v>
      </c>
      <c r="X1010" t="str">
        <f>IF(OR(Table1[[#This Row],[Rodents]],Table1[[#This Row],[Human]],Table1[[#This Row],[Pig]]),OR(ISNUMBER(FIND("injected",C1010)),ISNUMBER(FIND("periton",C1010)),ISNUMBER(FIND("intrascrot",C1010))),"NA")</f>
        <v>NA</v>
      </c>
      <c r="Y1010" t="str">
        <f>IF(OR(Table1[[#This Row],[Rodents]],Table1[[#This Row],[Human]],Table1[[#This Row],[Pig]]),NOT(OR(Table1[[#This Row],[Inhaled/Intratracheal/intranasal]],Table1[[#This Row],[Dermal]],Table1[[#This Row],[Injected]])),"NA")</f>
        <v>NA</v>
      </c>
      <c r="AA1010" t="b">
        <f>OR(ISNUMBER(FIND("fish ",C1010)),ISNUMBER(FIND("Fish ",C1010)),ISNUMBER(FIND("aquatic",C1010)),ISNUMBER(FIND("daphnids",C1010)),ISNUMBER(FIND("Carcinus maenas",C1010)),ISNUMBER(FIND("Daphnia",C1010)),ISNUMBER(FIND("Ruditapes philippinarum",C1010)),ISNUMBER(FIND("daphnia",C1010)),ISNUMBER(FIND("marine",C1010)),ISNUMBER(FIND("mussel",C1010)),ISNUMBER(FIND("algae",C1010)),ISNUMBER(FIND("Donax faba",C1010)),ISNUMBER(FIND("estuarine",C1010)),ISNUMBER(FIND("snail",C1010)),ISNUMBER(FIND("Prorocentrum donghaiense",C1010)) )</f>
        <v>1</v>
      </c>
      <c r="AB1010" t="b">
        <f>OR(ISNUMBER(FIND(" rat ",C1010)),ISNUMBER(FIND(" rats ",C1010)),ISNUMBER(FIND(" Rats ",C1010)),ISNUMBER(FIND(" Rat ",C1010)),ISNUMBER(FIND(" rat.",C1010)),ISNUMBER(FIND(" rats.",C1010)),ISNUMBER(FIND("mouse",C1010)),ISNUMBER(FIND("mice",C1010)), ISNUMBER(FIND(" Mice",C1010)))</f>
        <v>0</v>
      </c>
      <c r="AC1010" t="b">
        <f>OR(ISNUMBER(FIND(" cell ",C1010)),ISNUMBER(FIND("fibroblast",C1010)),ISNUMBER(FIND("macrophage",C1010)),ISNUMBER(FIND("epithelial",C1010)),ISNUMBER(FIND("endothelial",C1010)),ISNUMBER(FIND("neuron",C1010)),ISNUMBER(FIND(" cells ",C1010)),ISNUMBER(FIND("RBC",C1010)),ISNUMBER(FIND("mitochond",C1010)),ISNUMBER(FIND("adipocyte",C1010)),ISNUMBER(FIND("osteo",C1010)),ISNUMBER(FIND("keratin",C1010)),ISNUMBER(FIND(" cell's ",C1010)),ISNUMBER(FIND("eukary",C1010)),ISNUMBER(FIND("sperm",C1010)))</f>
        <v>0</v>
      </c>
      <c r="AD1010" t="b">
        <f>OR(ISNUMBER(FIND("human",B1010)),ISNUMBER(FIND("workers",B1010)),ISNUMBER(FIND("workforces",B1010)),ISNUMBER(FIND("occupational",B1010)),ISNUMBER(FIND("Case report",B1010)),ISNUMBER(FIND("Workplaces",B1010)),ISNUMBER(FIND("worker",B1010)))</f>
        <v>0</v>
      </c>
      <c r="AE1010" t="b">
        <f>OR(ISNUMBER(FIND(" plant ",C1010)),ISNUMBER(FIND("Plant ",C1010)),ISNUMBER(FIND("tomato",C1010)),ISNUMBER(FIND("plants",C1010)),ISNUMBER(FIND("Plants",C1010)),ISNUMBER(FIND("algae",C1010)),ISNUMBER(FIND("lettuce",C1010)),ISNUMBER(FIND("green gram sprouts ",C1010)),ISNUMBER(FIND("Cucurbita pepo",C1010)),ISNUMBER(FIND("bean ",C1010)),ISNUMBER(FIND("chloroplast",C1010)),ISNUMBER(FIND("chlorophyll",C1010)),ISNUMBER(FIND("seedling",C1010)),ISNUMBER(FIND("canola",C1010)),ISNUMBER(FIND("shoot",C1010)),ISNUMBER(FIND("photosynthes",C1010)),ISNUMBER(FIND(" leaves ",C1010)),,ISNUMBER(FIND("agriculture",C1010)),ISNUMBER(FIND(" crops ",C1010)))</f>
        <v>1</v>
      </c>
      <c r="AF1010" t="b">
        <f>OR(ISNUMBER(FIND("bacteria",C1010)),ISNUMBER(FIND("Bacteria",C1010)),ISNUMBER(FIND("Bacterium",C1010)),ISNUMBER(FIND("bacterium",C1010)),ISNUMBER(FIND(" coli ",C1010)))</f>
        <v>0</v>
      </c>
      <c r="AG1010" t="b">
        <f>OR(ISNUMBER(FIND("fungi",C1010)),ISNUMBER(FIND("Fungi",C1010)),ISNUMBER(FIND("fungus",C1010)),ISNUMBER(FIND("Fungus",C1010)),ISNUMBER(FIND("mushroom",C1010)),ISNUMBER(FIND("Mushroom",C1010)),ISNUMBER(FIND(" mold ",C1010)))</f>
        <v>0</v>
      </c>
      <c r="AH1010" t="b">
        <f>OR(ISNUMBER(FIND("Pig ",C1010)),ISNUMBER(FIND("pig ",C1010)),ISNUMBER(FIND("Pigs ",C1010)),ISNUMBER(FIND("pigs ",C1010)))</f>
        <v>0</v>
      </c>
      <c r="AI1010" t="b">
        <f>OR(ISNUMBER(FIND(" C. elegans",C1010)),ISNUMBER(FIND("Caenorhabditis elegans",C1010)),ISNUMBER(FIND("earthworms",C1010)),ISNUMBER(FIND(" Ficopomatus enigmaticus",C1010)),ISNUMBER(FIND("larva",C1010)),ISNUMBER(FIND("Lumbriculus variegatus",C1010)),ISNUMBER(FIND("nematode",C1010)))</f>
        <v>0</v>
      </c>
      <c r="AJ1010" t="b">
        <f>NOT(OR(AA1010,AB1010,AC1010,AD1010,AE1010,AF1010,AG1010,AH1010,AI1010))</f>
        <v>0</v>
      </c>
      <c r="AL1010" t="b">
        <f>OR(AA1010,AB1010,AD1010,AE1010,AF1010,AG1010,AH1010,AI1010)</f>
        <v>1</v>
      </c>
      <c r="AM1010" t="b">
        <f>IF(Table1[[#This Row],[In vivo?]],IF(Table1[[#This Row],[Cell]],FALSE,TRUE),FALSE)</f>
        <v>1</v>
      </c>
      <c r="AN1010" t="b">
        <f>AND(AC1010,AL1010)</f>
        <v>0</v>
      </c>
      <c r="AO1010" t="b">
        <f>IF(Table1[[#This Row],[Cell]],IF(Table1[[#This Row],[In vivo?]],FALSE,TRUE),FALSE)</f>
        <v>0</v>
      </c>
      <c r="AP1010" t="b">
        <f>NOT(OR(Table1[[#This Row],[In vivo?]],Table1[[#This Row],[Only in Cell]]))</f>
        <v>0</v>
      </c>
      <c r="AQ1010" t="str">
        <f>IF(OR(Table1[[#This Row],[Rodents]],Table1[[#This Row],[Human]],Table1[[#This Row],[Pig]]),OR(ISNUMBER(FIND("pulmonary",C1010)),ISNUMBER(FIND("lung",C1010))),"NA")</f>
        <v>NA</v>
      </c>
      <c r="AR1010" t="str">
        <f>IF(OR(Table1[[#This Row],[Rodents]],Table1[[#This Row],[Human]],Table1[[#This Row],[Pig]]),OR(ISNUMBER(FIND("skin",C1010)),ISNUMBER(FIND("dermal",C1010))),"NA")</f>
        <v>NA</v>
      </c>
      <c r="AS1010" t="str">
        <f>IF(OR(Table1[[#This Row],[Rodents]],Table1[[#This Row],[Human]],Table1[[#This Row],[Pig]]),OR(ISNUMBER(FIND("liver",C1010)),ISNUMBER(FIND("hepat",C1010))),"NA")</f>
        <v>NA</v>
      </c>
      <c r="AT1010" t="str">
        <f>IF(OR(Table1[[#This Row],[Rodents]],Table1[[#This Row],[Human]],Table1[[#This Row],[Pig]]),OR(ISNUMBER(FIND("kidney",C1010)),ISNUMBER(FIND("neph",C1010))),"NA")</f>
        <v>NA</v>
      </c>
      <c r="AU1010" t="str">
        <f>IF(OR(Table1[[#This Row],[Rodents]],Table1[[#This Row],[Human]],Table1[[#This Row],[Pig]]),OR(ISNUMBER(FIND("brain",C1010)),ISNUMBER(FIND("neur",C1010)),ISNUMBER(FIND("nerv",C1010))),"NA")</f>
        <v>NA</v>
      </c>
      <c r="AV1010" t="str">
        <f>IF(OR(Table1[[#This Row],[Rodents]],Table1[[#This Row],[Human]],Table1[[#This Row],[Pig]]),OR(ISNUMBER(FIND("heart",C1010)),ISNUMBER(FIND("cardi",C1010))),"NA")</f>
        <v>NA</v>
      </c>
      <c r="AW1010" t="str">
        <f>IF(OR(Table1[[#This Row],[Rodents]],Table1[[#This Row],[Human]],Table1[[#This Row],[Pig]]),OR(ISNUMBER(FIND("gastro",C1010)),ISNUMBER(FIND("intesti",C1010)),ISNUMBER(FIND("stomach",C1010))),"NA")</f>
        <v>NA</v>
      </c>
      <c r="AX1010" t="str">
        <f>IF(OR(Table1[[#This Row],[Rodents]],Table1[[#This Row],[Human]],Table1[[#This Row],[Pig]]),NOT(OR(AQ1010,AR1010,AS1010,AT1010,AU1010,AV1010,AW1010)),"NA")</f>
        <v>NA</v>
      </c>
      <c r="AY1010" t="b">
        <f>OR(ISNUMBER(FIND("SWCNT",C1010)),ISNUMBER(FIND("SWNT",C1010)),ISNUMBER(FIND("single-wall",C1010)),ISNUMBER(FIND("single wall",C1010)),ISNUMBER(FIND("Single wall",C1010)),ISNUMBER(FIND("Single-wall",C1010)),ISNUMBER(FIND("SWCNT",B1010)),ISNUMBER(FIND("SWNT",B1010)),ISNUMBER(FIND("single-wall",B1010)),ISNUMBER(FIND("single wall",B1010)),ISNUMBER(FIND("Single-wall",B1010)),ISNUMBER(FIND("Single wall",B1010)))</f>
        <v>0</v>
      </c>
      <c r="AZ1010" t="b">
        <f>OR(ISNUMBER(FIND("MWCNT",C1010)),ISNUMBER(FIND("MWNT",C1010)),ISNUMBER(FIND("multi-wall",C1010)),ISNUMBER(FIND("multi wall",C1010)),ISNUMBER(FIND("multiwall",C1010)),ISNUMBER(FIND("Multi-wall",C1010)),ISNUMBER(FIND("Multi wall",C1010)),ISNUMBER(FIND("Multiwall",C1010)),ISNUMBER(FIND("MWCNT",B1010)),ISNUMBER(FIND("MWNT",B1010)),ISNUMBER(FIND("multi-wall",B1010)),ISNUMBER(FIND("multi wall",B1010)),ISNUMBER(FIND("multiwall",B1010)),ISNUMBER(FIND("Multi-wall",B1010)),ISNUMBER(FIND("Multi wall",B1010)),ISNUMBER(FIND("Multiwall",B1010)),ISNUMBER(FIND("Double-wall",B1010)),ISNUMBER(FIND("Double wall",B1010)),ISNUMBER(FIND("Doublewall",B1010)),ISNUMBER(FIND("double-wall",B1010)),ISNUMBER(FIND("double wall",B1010)),ISNUMBER(FIND("doublewall",B1010)))</f>
        <v>1</v>
      </c>
      <c r="BA1010" t="b">
        <f>AND(Table1[[#This Row],[SWCNT]],Table1[[#This Row],[MWCNT]])</f>
        <v>0</v>
      </c>
      <c r="BB1010" t="b">
        <f>IF(Table1[[#This Row],[SWCNT]]=TRUE,FALSE,IF(Table1[[#This Row],[MWCNT]]=TRUE,FALSE,TRUE))</f>
        <v>0</v>
      </c>
      <c r="BC1010" s="18"/>
    </row>
    <row r="1011" spans="1:55" ht="259">
      <c r="A1011" t="s">
        <v>731</v>
      </c>
      <c r="B1011" s="2" t="s">
        <v>732</v>
      </c>
      <c r="C1011" s="16" t="s">
        <v>6076</v>
      </c>
      <c r="D1011" s="17" t="s">
        <v>733</v>
      </c>
      <c r="E1011" s="2">
        <v>2021</v>
      </c>
      <c r="F1011" t="b">
        <f>OR(ISNUMBER(FIND("cytotoxic",C1011)),ISNUMBER(FIND("Cytotoxic",C1011)),ISNUMBER(FIND("cellular toxicity",C1011)),ISNUMBER(FIND("cell death",C1011)),ISNUMBER(FIND("viable",C1011)),ISNUMBER(FIND("phytotoxic",C1011)),ISNUMBER(FIND("acute toxicity",C1011)),ISNUMBER(FIND("MTT",C1011)),ISNUMBER(FIND("survival",C1011)),ISNUMBER(FIND("prolifer",C1011)),ISNUMBER(FIND("apoptosis",C1011)),ISNUMBER(FIND("neurotoxic",C1011)),ISNUMBER(FIND("  lysis ",C1011)),ISNUMBER(FIND("necrosis",C1011)),ISNUMBER(FIND("cellular death",C1011))*3,ISNUMBER(FIND("LDH",C1011)),ISNUMBER(FIND("Acute toxicity",C1011)))</f>
        <v>1</v>
      </c>
      <c r="G1011" t="b">
        <f>OR(ISNUMBER(FIND("genotoxic",C1011)),ISNUMBER(FIND("genotoxicity",C1011)),ISNUMBER(FIND("DNA damage",C1011)),ISNUMBER(FIND("DNA",C1011)),ISNUMBER(FIND("RNA",C1011)),ISNUMBER(FIND("mesothelioma",C1011)),ISNUMBER(FIND("carcino",C1011)),ISNUMBER(FIND("mutagen",C1011)),ISNUMBER(FIND("genetic",C1011)))</f>
        <v>1</v>
      </c>
      <c r="H1011" t="b">
        <f>OR(ISNUMBER(FIND("inflammatory",C1011)),ISNUMBER(FIND("inflamm",C1011)))</f>
        <v>0</v>
      </c>
      <c r="I1011" t="b">
        <f>OR(ISNUMBER(FIND("immune",C1011)),ISNUMBER(FIND("immunological",C1011)),ISNUMBER(FIND("interleuk",C1011)),ISNUMBER(FIND("platelet activation",C1011)),ISNUMBER(FIND("monocyte",C1011)),ISNUMBER(FIND("leukocyte",C1011)),ISNUMBER(FIND("cytokine",C1011)),ISNUMBER(FIND("CD4",C1011)),ISNUMBER(FIND("CD8",C1011)),ISNUMBER(FIND("T-cell",C1011)))</f>
        <v>0</v>
      </c>
      <c r="J1011" t="b">
        <f>OR(ISNUMBER(FIND("reactive oxygen",C1011)),ISNUMBER(FIND("ROS",C1011)),ISNUMBER(FIND("free radical",C1011)),ISNUMBER(FIND("oxidative stress",C1011)),ISNUMBER(FIND("peroxid",C1011)),ISNUMBER(FIND("oxidative",C1011)),ISNUMBER(FIND("antioxid",C1011)))</f>
        <v>0</v>
      </c>
      <c r="K1011" t="b">
        <f>OR(ISNUMBER(FIND("autophag",C1011)))</f>
        <v>0</v>
      </c>
      <c r="L1011" t="b">
        <f>OR(ISNUMBER(FIND("morpholog",C1011)))</f>
        <v>0</v>
      </c>
      <c r="M1011" t="b">
        <f>OR(ISNUMBER(FIND("fibrosis",C1011)),ISNUMBER(FIND("Fibrosis",C1011)),ISNUMBER(FIND("fibrot",C1011)))</f>
        <v>0</v>
      </c>
      <c r="N1011" t="b">
        <f>OR(ISNUMBER(FIND("offspring",C1011)),ISNUMBER(FIND("Parental",C1011)),ISNUMBER(FIND("parental",C1011)),ISNUMBER(FIND("germline",C1011)),ISNUMBER(FIND("reproduc",C1011)),ISNUMBER(FIND("embryo",C1011)))</f>
        <v>0</v>
      </c>
      <c r="O1011" t="b">
        <f>OR(ISNUMBER(FIND("metabol",C1011)),ISNUMBER(FIND("Metabol",C1011)),ISNUMBER(FIND("digest",C1011)),ISNUMBER(FIND("mitochon",C1011)))</f>
        <v>0</v>
      </c>
      <c r="P1011" t="b">
        <f>OR(ISNUMBER(FIND("ecotox",C1011)),ISNUMBER(FIND("Ecotox",B1011)),ISNUMBER(FIND("ecotox",B1011)),ISNUMBER(FIND("Ecotox",C1011)))</f>
        <v>0</v>
      </c>
      <c r="Q1011" t="b">
        <f>OR(ISNUMBER(FIND("Bioaccum",C1011)),ISNUMBER(FIND("bioaccum",C1011)),ISNUMBER(FIND("accum",C1011)))</f>
        <v>0</v>
      </c>
      <c r="R1011" t="b">
        <f>OR(ISNUMBER(FIND("Occupation",C1011)),ISNUMBER(FIND("occupation",C1011)),ISNUMBER(FIND("worker",C1011)),ISNUMBER(FIND("workforce",C1011)))</f>
        <v>0</v>
      </c>
      <c r="S1011" t="b">
        <f>NOT(OR(F1011,G1011,H1011,I1011,J1011,K1011,L1011,M1011,N1011,O1011,P1011,Q1011,R1011))</f>
        <v>0</v>
      </c>
      <c r="U1011" t="b">
        <f>OR(Table1[[#This Row],[Inflammation]],Table1[[#This Row],[Immune]])</f>
        <v>0</v>
      </c>
      <c r="V1011" t="b">
        <f>IF(OR(Table1[[#This Row],[Rodents]],Table1[[#This Row],[Human]],Table1[[#This Row],[Pig]]),OR(ISNUMBER(FIND("intratrach",C1011)),ISNUMBER(FIND("nasal ",C1011)),ISNUMBER(FIND("instill",C1011))),"NA")</f>
        <v>0</v>
      </c>
      <c r="W1011" t="b">
        <f>IF(OR(Table1[[#This Row],[Rodents]],Table1[[#This Row],[Human]],Table1[[#This Row],[Pig]]),OR(ISNUMBER(FIND("dermal",C1011)),ISNUMBER(FIND("skin ",C1011))),"NA")</f>
        <v>0</v>
      </c>
      <c r="X1011" t="b">
        <f>IF(OR(Table1[[#This Row],[Rodents]],Table1[[#This Row],[Human]],Table1[[#This Row],[Pig]]),OR(ISNUMBER(FIND("injected",C1011)),ISNUMBER(FIND("periton",C1011)),ISNUMBER(FIND("intrascrot",C1011))),"NA")</f>
        <v>0</v>
      </c>
      <c r="Y1011" t="b">
        <f>IF(OR(Table1[[#This Row],[Rodents]],Table1[[#This Row],[Human]],Table1[[#This Row],[Pig]]),NOT(OR(Table1[[#This Row],[Inhaled/Intratracheal/intranasal]],Table1[[#This Row],[Dermal]],Table1[[#This Row],[Injected]])),"NA")</f>
        <v>1</v>
      </c>
      <c r="AA1011" t="b">
        <f>OR(ISNUMBER(FIND("fish ",C1011)),ISNUMBER(FIND("Fish ",C1011)),ISNUMBER(FIND("aquatic",C1011)),ISNUMBER(FIND("daphnids",C1011)),ISNUMBER(FIND("Carcinus maenas",C1011)),ISNUMBER(FIND("Daphnia",C1011)),ISNUMBER(FIND("Ruditapes philippinarum",C1011)),ISNUMBER(FIND("daphnia",C1011)),ISNUMBER(FIND("marine",C1011)),ISNUMBER(FIND("mussel",C1011)),ISNUMBER(FIND("algae",C1011)),ISNUMBER(FIND("Donax faba",C1011)),ISNUMBER(FIND("estuarine",C1011)),ISNUMBER(FIND("snail",C1011)),ISNUMBER(FIND("Prorocentrum donghaiense",C1011)) )</f>
        <v>0</v>
      </c>
      <c r="AB1011" t="b">
        <f>OR(ISNUMBER(FIND(" rat ",C1011)),ISNUMBER(FIND(" rats ",C1011)),ISNUMBER(FIND(" Rats ",C1011)),ISNUMBER(FIND(" Rat ",C1011)),ISNUMBER(FIND(" rat.",C1011)),ISNUMBER(FIND(" rats.",C1011)),ISNUMBER(FIND("mouse",C1011)),ISNUMBER(FIND("mice",C1011)), ISNUMBER(FIND(" Mice",C1011)))</f>
        <v>0</v>
      </c>
      <c r="AC1011" t="b">
        <f>OR(ISNUMBER(FIND(" cell ",C1011)),ISNUMBER(FIND("fibroblast",C1011)),ISNUMBER(FIND("macrophage",C1011)),ISNUMBER(FIND("epithelial",C1011)),ISNUMBER(FIND("endothelial",C1011)),ISNUMBER(FIND("neuron",C1011)),ISNUMBER(FIND(" cells ",C1011)),ISNUMBER(FIND("RBC",C1011)),ISNUMBER(FIND("mitochond",C1011)),ISNUMBER(FIND("adipocyte",C1011)),ISNUMBER(FIND("osteo",C1011)),ISNUMBER(FIND("keratin",C1011)),ISNUMBER(FIND(" cell's ",C1011)),ISNUMBER(FIND("eukary",C1011)),ISNUMBER(FIND("sperm",C1011)))</f>
        <v>1</v>
      </c>
      <c r="AD1011" t="b">
        <f>OR(ISNUMBER(FIND("human",B1011)),ISNUMBER(FIND("workers",B1011)),ISNUMBER(FIND("workforces",B1011)),ISNUMBER(FIND("occupational",B1011)),ISNUMBER(FIND("Case report",B1011)),ISNUMBER(FIND("Workplaces",B1011)),ISNUMBER(FIND("worker",B1011)))</f>
        <v>1</v>
      </c>
      <c r="AE1011" t="b">
        <f>OR(ISNUMBER(FIND(" plant ",C1011)),ISNUMBER(FIND("Plant ",C1011)),ISNUMBER(FIND("tomato",C1011)),ISNUMBER(FIND("plants",C1011)),ISNUMBER(FIND("Plants",C1011)),ISNUMBER(FIND("algae",C1011)),ISNUMBER(FIND("lettuce",C1011)),ISNUMBER(FIND("green gram sprouts ",C1011)),ISNUMBER(FIND("Cucurbita pepo",C1011)),ISNUMBER(FIND("bean ",C1011)),ISNUMBER(FIND("chloroplast",C1011)),ISNUMBER(FIND("chlorophyll",C1011)),ISNUMBER(FIND("seedling",C1011)),ISNUMBER(FIND("canola",C1011)),ISNUMBER(FIND("shoot",C1011)),ISNUMBER(FIND("photosynthes",C1011)),ISNUMBER(FIND(" leaves ",C1011)),,ISNUMBER(FIND("agriculture",C1011)),ISNUMBER(FIND(" crops ",C1011)))</f>
        <v>0</v>
      </c>
      <c r="AF1011" t="b">
        <f>OR(ISNUMBER(FIND("bacteria",C1011)),ISNUMBER(FIND("Bacteria",C1011)),ISNUMBER(FIND("Bacterium",C1011)),ISNUMBER(FIND("bacterium",C1011)),ISNUMBER(FIND(" coli ",C1011)))</f>
        <v>0</v>
      </c>
      <c r="AG1011" t="b">
        <f>OR(ISNUMBER(FIND("fungi",C1011)),ISNUMBER(FIND("Fungi",C1011)),ISNUMBER(FIND("fungus",C1011)),ISNUMBER(FIND("Fungus",C1011)),ISNUMBER(FIND("mushroom",C1011)),ISNUMBER(FIND("Mushroom",C1011)),ISNUMBER(FIND(" mold ",C1011)))</f>
        <v>0</v>
      </c>
      <c r="AH1011" t="b">
        <f>OR(ISNUMBER(FIND("Pig ",C1011)),ISNUMBER(FIND("pig ",C1011)),ISNUMBER(FIND("Pigs ",C1011)),ISNUMBER(FIND("pigs ",C1011)))</f>
        <v>0</v>
      </c>
      <c r="AI1011" t="b">
        <f>OR(ISNUMBER(FIND(" C. elegans",C1011)),ISNUMBER(FIND("Caenorhabditis elegans",C1011)),ISNUMBER(FIND("earthworms",C1011)),ISNUMBER(FIND(" Ficopomatus enigmaticus",C1011)),ISNUMBER(FIND("larva",C1011)),ISNUMBER(FIND("Lumbriculus variegatus",C1011)),ISNUMBER(FIND("nematode",C1011)))</f>
        <v>0</v>
      </c>
      <c r="AJ1011" t="b">
        <f>NOT(OR(AA1011,AB1011,AC1011,AD1011,AE1011,AF1011,AG1011,AH1011,AI1011))</f>
        <v>0</v>
      </c>
      <c r="AL1011" t="b">
        <f>OR(AA1011,AB1011,AD1011,AE1011,AF1011,AG1011,AH1011,AI1011)</f>
        <v>1</v>
      </c>
      <c r="AM1011" t="b">
        <f>IF(Table1[[#This Row],[In vivo?]],IF(Table1[[#This Row],[Cell]],FALSE,TRUE),FALSE)</f>
        <v>0</v>
      </c>
      <c r="AN1011" t="b">
        <f>AND(AC1011,AL1011)</f>
        <v>1</v>
      </c>
      <c r="AO1011" t="b">
        <f>IF(Table1[[#This Row],[Cell]],IF(Table1[[#This Row],[In vivo?]],FALSE,TRUE),FALSE)</f>
        <v>0</v>
      </c>
      <c r="AP1011" t="b">
        <f>NOT(OR(Table1[[#This Row],[In vivo?]],Table1[[#This Row],[Only in Cell]]))</f>
        <v>0</v>
      </c>
      <c r="AQ1011" t="b">
        <f>IF(OR(Table1[[#This Row],[Rodents]],Table1[[#This Row],[Human]],Table1[[#This Row],[Pig]]),OR(ISNUMBER(FIND("pulmonary",C1011)),ISNUMBER(FIND("lung",C1011))),"NA")</f>
        <v>0</v>
      </c>
      <c r="AR1011" t="b">
        <f>IF(OR(Table1[[#This Row],[Rodents]],Table1[[#This Row],[Human]],Table1[[#This Row],[Pig]]),OR(ISNUMBER(FIND("skin",C1011)),ISNUMBER(FIND("dermal",C1011))),"NA")</f>
        <v>0</v>
      </c>
      <c r="AS1011" t="b">
        <f>IF(OR(Table1[[#This Row],[Rodents]],Table1[[#This Row],[Human]],Table1[[#This Row],[Pig]]),OR(ISNUMBER(FIND("liver",C1011)),ISNUMBER(FIND("hepat",C1011))),"NA")</f>
        <v>0</v>
      </c>
      <c r="AT1011" t="b">
        <f>IF(OR(Table1[[#This Row],[Rodents]],Table1[[#This Row],[Human]],Table1[[#This Row],[Pig]]),OR(ISNUMBER(FIND("kidney",C1011)),ISNUMBER(FIND("neph",C1011))),"NA")</f>
        <v>0</v>
      </c>
      <c r="AU1011" t="b">
        <f>IF(OR(Table1[[#This Row],[Rodents]],Table1[[#This Row],[Human]],Table1[[#This Row],[Pig]]),OR(ISNUMBER(FIND("brain",C1011)),ISNUMBER(FIND("neur",C1011)),ISNUMBER(FIND("nerv",C1011))),"NA")</f>
        <v>0</v>
      </c>
      <c r="AV1011" t="b">
        <f>IF(OR(Table1[[#This Row],[Rodents]],Table1[[#This Row],[Human]],Table1[[#This Row],[Pig]]),OR(ISNUMBER(FIND("heart",C1011)),ISNUMBER(FIND("cardi",C1011))),"NA")</f>
        <v>0</v>
      </c>
      <c r="AW1011" t="b">
        <f>IF(OR(Table1[[#This Row],[Rodents]],Table1[[#This Row],[Human]],Table1[[#This Row],[Pig]]),OR(ISNUMBER(FIND("gastro",C1011)),ISNUMBER(FIND("intesti",C1011)),ISNUMBER(FIND("stomach",C1011))),"NA")</f>
        <v>0</v>
      </c>
      <c r="AX1011" t="b">
        <f>IF(OR(Table1[[#This Row],[Rodents]],Table1[[#This Row],[Human]],Table1[[#This Row],[Pig]]),NOT(OR(AQ1011,AR1011,AS1011,AT1011,AU1011,AV1011,AW1011)),"NA")</f>
        <v>1</v>
      </c>
      <c r="AY1011" t="b">
        <f>OR(ISNUMBER(FIND("SWCNT",C1011)),ISNUMBER(FIND("SWNT",C1011)),ISNUMBER(FIND("single-wall",C1011)),ISNUMBER(FIND("single wall",C1011)),ISNUMBER(FIND("Single wall",C1011)),ISNUMBER(FIND("Single-wall",C1011)),ISNUMBER(FIND("SWCNT",B1011)),ISNUMBER(FIND("SWNT",B1011)),ISNUMBER(FIND("single-wall",B1011)),ISNUMBER(FIND("single wall",B1011)),ISNUMBER(FIND("Single-wall",B1011)),ISNUMBER(FIND("Single wall",B1011)))</f>
        <v>0</v>
      </c>
      <c r="AZ1011" t="b">
        <f>OR(ISNUMBER(FIND("MWCNT",C1011)),ISNUMBER(FIND("MWNT",C1011)),ISNUMBER(FIND("multi-wall",C1011)),ISNUMBER(FIND("multi wall",C1011)),ISNUMBER(FIND("multiwall",C1011)),ISNUMBER(FIND("Multi-wall",C1011)),ISNUMBER(FIND("Multi wall",C1011)),ISNUMBER(FIND("Multiwall",C1011)),ISNUMBER(FIND("MWCNT",B1011)),ISNUMBER(FIND("MWNT",B1011)),ISNUMBER(FIND("multi-wall",B1011)),ISNUMBER(FIND("multi wall",B1011)),ISNUMBER(FIND("multiwall",B1011)),ISNUMBER(FIND("Multi-wall",B1011)),ISNUMBER(FIND("Multi wall",B1011)),ISNUMBER(FIND("Multiwall",B1011)),ISNUMBER(FIND("Double-wall",B1011)),ISNUMBER(FIND("Double wall",B1011)),ISNUMBER(FIND("Doublewall",B1011)),ISNUMBER(FIND("double-wall",B1011)),ISNUMBER(FIND("double wall",B1011)),ISNUMBER(FIND("doublewall",B1011)))</f>
        <v>1</v>
      </c>
      <c r="BA1011" t="b">
        <f>AND(Table1[[#This Row],[SWCNT]],Table1[[#This Row],[MWCNT]])</f>
        <v>0</v>
      </c>
      <c r="BB1011" t="b">
        <f>IF(Table1[[#This Row],[SWCNT]]=TRUE,FALSE,IF(Table1[[#This Row],[MWCNT]]=TRUE,FALSE,TRUE))</f>
        <v>0</v>
      </c>
      <c r="BC1011" s="18"/>
    </row>
    <row r="1012" spans="1:55" ht="185">
      <c r="A1012" t="s">
        <v>847</v>
      </c>
      <c r="B1012" s="2" t="s">
        <v>848</v>
      </c>
      <c r="C1012" s="16" t="s">
        <v>849</v>
      </c>
      <c r="D1012" s="17" t="s">
        <v>850</v>
      </c>
      <c r="E1012" s="2">
        <v>2021</v>
      </c>
      <c r="F1012" t="b">
        <f>OR(ISNUMBER(FIND("cytotoxic",C1012)),ISNUMBER(FIND("Cytotoxic",C1012)),ISNUMBER(FIND("cellular toxicity",C1012)),ISNUMBER(FIND("cell death",C1012)),ISNUMBER(FIND("viable",C1012)),ISNUMBER(FIND("phytotoxic",C1012)),ISNUMBER(FIND("acute toxicity",C1012)),ISNUMBER(FIND("MTT",C1012)),ISNUMBER(FIND("survival",C1012)),ISNUMBER(FIND("prolifer",C1012)),ISNUMBER(FIND("apoptosis",C1012)),ISNUMBER(FIND("neurotoxic",C1012)),ISNUMBER(FIND("  lysis ",C1012)),ISNUMBER(FIND("necrosis",C1012)),ISNUMBER(FIND("cellular death",C1012))*3,ISNUMBER(FIND("LDH",C1012)),ISNUMBER(FIND("Acute toxicity",C1012)))</f>
        <v>1</v>
      </c>
      <c r="G1012" t="b">
        <f>OR(ISNUMBER(FIND("genotoxic",C1012)),ISNUMBER(FIND("genotoxicity",C1012)),ISNUMBER(FIND("DNA damage",C1012)),ISNUMBER(FIND("DNA",C1012)),ISNUMBER(FIND("RNA",C1012)),ISNUMBER(FIND("mesothelioma",C1012)),ISNUMBER(FIND("carcino",C1012)),ISNUMBER(FIND("mutagen",C1012)),ISNUMBER(FIND("genetic",C1012)))</f>
        <v>1</v>
      </c>
      <c r="H1012" t="b">
        <f>OR(ISNUMBER(FIND("inflammatory",C1012)),ISNUMBER(FIND("inflamm",C1012)))</f>
        <v>0</v>
      </c>
      <c r="I1012" t="b">
        <f>OR(ISNUMBER(FIND("immune",C1012)),ISNUMBER(FIND("immunological",C1012)),ISNUMBER(FIND("interleuk",C1012)),ISNUMBER(FIND("platelet activation",C1012)),ISNUMBER(FIND("monocyte",C1012)),ISNUMBER(FIND("leukocyte",C1012)),ISNUMBER(FIND("cytokine",C1012)),ISNUMBER(FIND("CD4",C1012)),ISNUMBER(FIND("CD8",C1012)),ISNUMBER(FIND("T-cell",C1012)))</f>
        <v>0</v>
      </c>
      <c r="J1012" t="b">
        <f>OR(ISNUMBER(FIND("reactive oxygen",C1012)),ISNUMBER(FIND("ROS",C1012)),ISNUMBER(FIND("free radical",C1012)),ISNUMBER(FIND("oxidative stress",C1012)),ISNUMBER(FIND("peroxid",C1012)),ISNUMBER(FIND("oxidative",C1012)),ISNUMBER(FIND("antioxid",C1012)))</f>
        <v>0</v>
      </c>
      <c r="K1012" t="b">
        <f>OR(ISNUMBER(FIND("autophag",C1012)))</f>
        <v>0</v>
      </c>
      <c r="L1012" t="b">
        <f>OR(ISNUMBER(FIND("morpholog",C1012)))</f>
        <v>0</v>
      </c>
      <c r="M1012" t="b">
        <f>OR(ISNUMBER(FIND("fibrosis",C1012)),ISNUMBER(FIND("Fibrosis",C1012)),ISNUMBER(FIND("fibrot",C1012)))</f>
        <v>0</v>
      </c>
      <c r="N1012" t="b">
        <f>OR(ISNUMBER(FIND("offspring",C1012)),ISNUMBER(FIND("Parental",C1012)),ISNUMBER(FIND("parental",C1012)),ISNUMBER(FIND("germline",C1012)),ISNUMBER(FIND("reproduc",C1012)),ISNUMBER(FIND("embryo",C1012)))</f>
        <v>0</v>
      </c>
      <c r="O1012" t="b">
        <f>OR(ISNUMBER(FIND("metabol",C1012)),ISNUMBER(FIND("Metabol",C1012)),ISNUMBER(FIND("digest",C1012)),ISNUMBER(FIND("mitochon",C1012)))</f>
        <v>0</v>
      </c>
      <c r="P1012" t="b">
        <f>OR(ISNUMBER(FIND("ecotox",C1012)),ISNUMBER(FIND("Ecotox",B1012)),ISNUMBER(FIND("ecotox",B1012)),ISNUMBER(FIND("Ecotox",C1012)))</f>
        <v>0</v>
      </c>
      <c r="Q1012" t="b">
        <f>OR(ISNUMBER(FIND("Bioaccum",C1012)),ISNUMBER(FIND("bioaccum",C1012)),ISNUMBER(FIND("accum",C1012)))</f>
        <v>0</v>
      </c>
      <c r="R1012" t="b">
        <f>OR(ISNUMBER(FIND("Occupation",C1012)),ISNUMBER(FIND("occupation",C1012)),ISNUMBER(FIND("worker",C1012)),ISNUMBER(FIND("workforce",C1012)))</f>
        <v>0</v>
      </c>
      <c r="S1012" t="b">
        <f>NOT(OR(F1012,G1012,H1012,I1012,J1012,K1012,L1012,M1012,N1012,O1012,P1012,Q1012,R1012))</f>
        <v>0</v>
      </c>
      <c r="U1012" t="b">
        <f>OR(Table1[[#This Row],[Inflammation]],Table1[[#This Row],[Immune]])</f>
        <v>0</v>
      </c>
      <c r="V1012" t="str">
        <f>IF(OR(Table1[[#This Row],[Rodents]],Table1[[#This Row],[Human]],Table1[[#This Row],[Pig]]),OR(ISNUMBER(FIND("intratrach",C1012)),ISNUMBER(FIND("nasal ",C1012)),ISNUMBER(FIND("instill",C1012))),"NA")</f>
        <v>NA</v>
      </c>
      <c r="W1012" t="str">
        <f>IF(OR(Table1[[#This Row],[Rodents]],Table1[[#This Row],[Human]],Table1[[#This Row],[Pig]]),OR(ISNUMBER(FIND("dermal",C1012)),ISNUMBER(FIND("skin ",C1012))),"NA")</f>
        <v>NA</v>
      </c>
      <c r="X1012" t="str">
        <f>IF(OR(Table1[[#This Row],[Rodents]],Table1[[#This Row],[Human]],Table1[[#This Row],[Pig]]),OR(ISNUMBER(FIND("injected",C1012)),ISNUMBER(FIND("periton",C1012)),ISNUMBER(FIND("intrascrot",C1012))),"NA")</f>
        <v>NA</v>
      </c>
      <c r="Y1012" t="str">
        <f>IF(OR(Table1[[#This Row],[Rodents]],Table1[[#This Row],[Human]],Table1[[#This Row],[Pig]]),NOT(OR(Table1[[#This Row],[Inhaled/Intratracheal/intranasal]],Table1[[#This Row],[Dermal]],Table1[[#This Row],[Injected]])),"NA")</f>
        <v>NA</v>
      </c>
      <c r="AA1012" t="b">
        <f>OR(ISNUMBER(FIND("fish ",C1012)),ISNUMBER(FIND("Fish ",C1012)),ISNUMBER(FIND("aquatic",C1012)),ISNUMBER(FIND("daphnids",C1012)),ISNUMBER(FIND("Carcinus maenas",C1012)),ISNUMBER(FIND("Daphnia",C1012)),ISNUMBER(FIND("Ruditapes philippinarum",C1012)),ISNUMBER(FIND("daphnia",C1012)),ISNUMBER(FIND("marine",C1012)),ISNUMBER(FIND("mussel",C1012)),ISNUMBER(FIND("algae",C1012)),ISNUMBER(FIND("Donax faba",C1012)),ISNUMBER(FIND("estuarine",C1012)),ISNUMBER(FIND("snail",C1012)),ISNUMBER(FIND("Prorocentrum donghaiense",C1012)) )</f>
        <v>0</v>
      </c>
      <c r="AB1012" t="b">
        <f>OR(ISNUMBER(FIND(" rat ",C1012)),ISNUMBER(FIND(" rats ",C1012)),ISNUMBER(FIND(" Rats ",C1012)),ISNUMBER(FIND(" Rat ",C1012)),ISNUMBER(FIND(" rat.",C1012)),ISNUMBER(FIND(" rats.",C1012)),ISNUMBER(FIND("mouse",C1012)),ISNUMBER(FIND("mice",C1012)), ISNUMBER(FIND(" Mice",C1012)))</f>
        <v>0</v>
      </c>
      <c r="AC1012" t="b">
        <f>OR(ISNUMBER(FIND(" cell ",C1012)),ISNUMBER(FIND("fibroblast",C1012)),ISNUMBER(FIND("macrophage",C1012)),ISNUMBER(FIND("epithelial",C1012)),ISNUMBER(FIND("endothelial",C1012)),ISNUMBER(FIND("neuron",C1012)),ISNUMBER(FIND(" cells ",C1012)),ISNUMBER(FIND("RBC",C1012)),ISNUMBER(FIND("mitochond",C1012)),ISNUMBER(FIND("adipocyte",C1012)),ISNUMBER(FIND("osteo",C1012)),ISNUMBER(FIND("keratin",C1012)),ISNUMBER(FIND(" cell's ",C1012)),ISNUMBER(FIND("eukary",C1012)),ISNUMBER(FIND("sperm",C1012)))</f>
        <v>1</v>
      </c>
      <c r="AD1012" t="b">
        <f>OR(ISNUMBER(FIND("human",B1012)),ISNUMBER(FIND("workers",B1012)),ISNUMBER(FIND("workforces",B1012)),ISNUMBER(FIND("occupational",B1012)),ISNUMBER(FIND("Case report",B1012)),ISNUMBER(FIND("Workplaces",B1012)),ISNUMBER(FIND("worker",B1012)))</f>
        <v>0</v>
      </c>
      <c r="AE1012" t="b">
        <f>OR(ISNUMBER(FIND(" plant ",C1012)),ISNUMBER(FIND("Plant ",C1012)),ISNUMBER(FIND("tomato",C1012)),ISNUMBER(FIND("plants",C1012)),ISNUMBER(FIND("Plants",C1012)),ISNUMBER(FIND("algae",C1012)),ISNUMBER(FIND("lettuce",C1012)),ISNUMBER(FIND("green gram sprouts ",C1012)),ISNUMBER(FIND("Cucurbita pepo",C1012)),ISNUMBER(FIND("bean ",C1012)),ISNUMBER(FIND("chloroplast",C1012)),ISNUMBER(FIND("chlorophyll",C1012)),ISNUMBER(FIND("seedling",C1012)),ISNUMBER(FIND("canola",C1012)),ISNUMBER(FIND("shoot",C1012)),ISNUMBER(FIND("photosynthes",C1012)),ISNUMBER(FIND(" leaves ",C1012)),,ISNUMBER(FIND("agriculture",C1012)),ISNUMBER(FIND(" crops ",C1012)))</f>
        <v>0</v>
      </c>
      <c r="AF1012" t="b">
        <f>OR(ISNUMBER(FIND("bacteria",C1012)),ISNUMBER(FIND("Bacteria",C1012)),ISNUMBER(FIND("Bacterium",C1012)),ISNUMBER(FIND("bacterium",C1012)),ISNUMBER(FIND(" coli ",C1012)))</f>
        <v>0</v>
      </c>
      <c r="AG1012" t="b">
        <f>OR(ISNUMBER(FIND("fungi",C1012)),ISNUMBER(FIND("Fungi",C1012)),ISNUMBER(FIND("fungus",C1012)),ISNUMBER(FIND("Fungus",C1012)),ISNUMBER(FIND("mushroom",C1012)),ISNUMBER(FIND("Mushroom",C1012)),ISNUMBER(FIND(" mold ",C1012)))</f>
        <v>0</v>
      </c>
      <c r="AH1012" t="b">
        <f>OR(ISNUMBER(FIND("Pig ",C1012)),ISNUMBER(FIND("pig ",C1012)),ISNUMBER(FIND("Pigs ",C1012)),ISNUMBER(FIND("pigs ",C1012)))</f>
        <v>0</v>
      </c>
      <c r="AI1012" t="b">
        <f>OR(ISNUMBER(FIND(" C. elegans",C1012)),ISNUMBER(FIND("Caenorhabditis elegans",C1012)),ISNUMBER(FIND("earthworms",C1012)),ISNUMBER(FIND(" Ficopomatus enigmaticus",C1012)),ISNUMBER(FIND("larva",C1012)),ISNUMBER(FIND("Lumbriculus variegatus",C1012)),ISNUMBER(FIND("nematode",C1012)))</f>
        <v>0</v>
      </c>
      <c r="AJ1012" t="b">
        <f>NOT(OR(AA1012,AB1012,AC1012,AD1012,AE1012,AF1012,AG1012,AH1012,AI1012))</f>
        <v>0</v>
      </c>
      <c r="AL1012" t="b">
        <f>OR(AA1012,AB1012,AD1012,AE1012,AF1012,AG1012,AH1012,AI1012)</f>
        <v>0</v>
      </c>
      <c r="AM1012" t="b">
        <f>IF(Table1[[#This Row],[In vivo?]],IF(Table1[[#This Row],[Cell]],FALSE,TRUE),FALSE)</f>
        <v>0</v>
      </c>
      <c r="AN1012" t="b">
        <f>AND(AC1012,AL1012)</f>
        <v>0</v>
      </c>
      <c r="AO1012" t="b">
        <f>IF(Table1[[#This Row],[Cell]],IF(Table1[[#This Row],[In vivo?]],FALSE,TRUE),FALSE)</f>
        <v>1</v>
      </c>
      <c r="AP1012" t="b">
        <f>NOT(OR(Table1[[#This Row],[In vivo?]],Table1[[#This Row],[Only in Cell]]))</f>
        <v>0</v>
      </c>
      <c r="AQ1012" t="str">
        <f>IF(OR(Table1[[#This Row],[Rodents]],Table1[[#This Row],[Human]],Table1[[#This Row],[Pig]]),OR(ISNUMBER(FIND("pulmonary",C1012)),ISNUMBER(FIND("lung",C1012))),"NA")</f>
        <v>NA</v>
      </c>
      <c r="AR1012" t="str">
        <f>IF(OR(Table1[[#This Row],[Rodents]],Table1[[#This Row],[Human]],Table1[[#This Row],[Pig]]),OR(ISNUMBER(FIND("skin",C1012)),ISNUMBER(FIND("dermal",C1012))),"NA")</f>
        <v>NA</v>
      </c>
      <c r="AS1012" t="str">
        <f>IF(OR(Table1[[#This Row],[Rodents]],Table1[[#This Row],[Human]],Table1[[#This Row],[Pig]]),OR(ISNUMBER(FIND("liver",C1012)),ISNUMBER(FIND("hepat",C1012))),"NA")</f>
        <v>NA</v>
      </c>
      <c r="AT1012" t="str">
        <f>IF(OR(Table1[[#This Row],[Rodents]],Table1[[#This Row],[Human]],Table1[[#This Row],[Pig]]),OR(ISNUMBER(FIND("kidney",C1012)),ISNUMBER(FIND("neph",C1012))),"NA")</f>
        <v>NA</v>
      </c>
      <c r="AU1012" t="str">
        <f>IF(OR(Table1[[#This Row],[Rodents]],Table1[[#This Row],[Human]],Table1[[#This Row],[Pig]]),OR(ISNUMBER(FIND("brain",C1012)),ISNUMBER(FIND("neur",C1012)),ISNUMBER(FIND("nerv",C1012))),"NA")</f>
        <v>NA</v>
      </c>
      <c r="AV1012" t="str">
        <f>IF(OR(Table1[[#This Row],[Rodents]],Table1[[#This Row],[Human]],Table1[[#This Row],[Pig]]),OR(ISNUMBER(FIND("heart",C1012)),ISNUMBER(FIND("cardi",C1012))),"NA")</f>
        <v>NA</v>
      </c>
      <c r="AW1012" t="str">
        <f>IF(OR(Table1[[#This Row],[Rodents]],Table1[[#This Row],[Human]],Table1[[#This Row],[Pig]]),OR(ISNUMBER(FIND("gastro",C1012)),ISNUMBER(FIND("intesti",C1012)),ISNUMBER(FIND("stomach",C1012))),"NA")</f>
        <v>NA</v>
      </c>
      <c r="AX1012" t="str">
        <f>IF(OR(Table1[[#This Row],[Rodents]],Table1[[#This Row],[Human]],Table1[[#This Row],[Pig]]),NOT(OR(AQ1012,AR1012,AS1012,AT1012,AU1012,AV1012,AW1012)),"NA")</f>
        <v>NA</v>
      </c>
      <c r="AY1012" t="b">
        <f>OR(ISNUMBER(FIND("SWCNT",C1012)),ISNUMBER(FIND("SWNT",C1012)),ISNUMBER(FIND("single-wall",C1012)),ISNUMBER(FIND("single wall",C1012)),ISNUMBER(FIND("Single wall",C1012)),ISNUMBER(FIND("Single-wall",C1012)),ISNUMBER(FIND("SWCNT",B1012)),ISNUMBER(FIND("SWNT",B1012)),ISNUMBER(FIND("single-wall",B1012)),ISNUMBER(FIND("single wall",B1012)),ISNUMBER(FIND("Single-wall",B1012)),ISNUMBER(FIND("Single wall",B1012)))</f>
        <v>0</v>
      </c>
      <c r="AZ1012" t="b">
        <f>OR(ISNUMBER(FIND("MWCNT",C1012)),ISNUMBER(FIND("MWNT",C1012)),ISNUMBER(FIND("multi-wall",C1012)),ISNUMBER(FIND("multi wall",C1012)),ISNUMBER(FIND("multiwall",C1012)),ISNUMBER(FIND("Multi-wall",C1012)),ISNUMBER(FIND("Multi wall",C1012)),ISNUMBER(FIND("Multiwall",C1012)),ISNUMBER(FIND("MWCNT",B1012)),ISNUMBER(FIND("MWNT",B1012)),ISNUMBER(FIND("multi-wall",B1012)),ISNUMBER(FIND("multi wall",B1012)),ISNUMBER(FIND("multiwall",B1012)),ISNUMBER(FIND("Multi-wall",B1012)),ISNUMBER(FIND("Multi wall",B1012)),ISNUMBER(FIND("Multiwall",B1012)),ISNUMBER(FIND("Double-wall",B1012)),ISNUMBER(FIND("Double wall",B1012)),ISNUMBER(FIND("Doublewall",B1012)),ISNUMBER(FIND("double-wall",B1012)),ISNUMBER(FIND("double wall",B1012)),ISNUMBER(FIND("doublewall",B1012)))</f>
        <v>1</v>
      </c>
      <c r="BA1012" t="b">
        <f>AND(Table1[[#This Row],[SWCNT]],Table1[[#This Row],[MWCNT]])</f>
        <v>0</v>
      </c>
      <c r="BB1012" t="b">
        <f>IF(Table1[[#This Row],[SWCNT]]=TRUE,FALSE,IF(Table1[[#This Row],[MWCNT]]=TRUE,FALSE,TRUE))</f>
        <v>0</v>
      </c>
      <c r="BC1012" s="18"/>
    </row>
    <row r="1013" spans="1:55" ht="259">
      <c r="A1013" t="s">
        <v>911</v>
      </c>
      <c r="B1013" s="2" t="s">
        <v>912</v>
      </c>
      <c r="C1013" s="16" t="s">
        <v>913</v>
      </c>
      <c r="D1013" s="17" t="s">
        <v>375</v>
      </c>
      <c r="E1013" s="2">
        <v>2020</v>
      </c>
      <c r="F1013" t="b">
        <f>OR(ISNUMBER(FIND("cytotoxic",C1013)),ISNUMBER(FIND("Cytotoxic",C1013)),ISNUMBER(FIND("cellular toxicity",C1013)),ISNUMBER(FIND("cell death",C1013)),ISNUMBER(FIND("viable",C1013)),ISNUMBER(FIND("phytotoxic",C1013)),ISNUMBER(FIND("acute toxicity",C1013)),ISNUMBER(FIND("MTT",C1013)),ISNUMBER(FIND("survival",C1013)),ISNUMBER(FIND("prolifer",C1013)),ISNUMBER(FIND("apoptosis",C1013)),ISNUMBER(FIND("neurotoxic",C1013)),ISNUMBER(FIND("  lysis ",C1013)),ISNUMBER(FIND("necrosis",C1013)),ISNUMBER(FIND("cellular death",C1013))*3,ISNUMBER(FIND("LDH",C1013)),ISNUMBER(FIND("Acute toxicity",C1013)))</f>
        <v>0</v>
      </c>
      <c r="G1013" t="b">
        <f>OR(ISNUMBER(FIND("genotoxic",C1013)),ISNUMBER(FIND("genotoxicity",C1013)),ISNUMBER(FIND("DNA damage",C1013)),ISNUMBER(FIND("DNA",C1013)),ISNUMBER(FIND("RNA",C1013)),ISNUMBER(FIND("mesothelioma",C1013)),ISNUMBER(FIND("carcino",C1013)),ISNUMBER(FIND("mutagen",C1013)),ISNUMBER(FIND("genetic",C1013)))</f>
        <v>0</v>
      </c>
      <c r="H1013" t="b">
        <f>OR(ISNUMBER(FIND("inflammatory",C1013)),ISNUMBER(FIND("inflamm",C1013)))</f>
        <v>0</v>
      </c>
      <c r="I1013" t="b">
        <f>OR(ISNUMBER(FIND("immune",C1013)),ISNUMBER(FIND("immunological",C1013)),ISNUMBER(FIND("interleuk",C1013)),ISNUMBER(FIND("platelet activation",C1013)),ISNUMBER(FIND("monocyte",C1013)),ISNUMBER(FIND("leukocyte",C1013)),ISNUMBER(FIND("cytokine",C1013)),ISNUMBER(FIND("CD4",C1013)),ISNUMBER(FIND("CD8",C1013)),ISNUMBER(FIND("T-cell",C1013)))</f>
        <v>0</v>
      </c>
      <c r="J1013" t="b">
        <f>OR(ISNUMBER(FIND("reactive oxygen",C1013)),ISNUMBER(FIND("ROS",C1013)),ISNUMBER(FIND("free radical",C1013)),ISNUMBER(FIND("oxidative stress",C1013)),ISNUMBER(FIND("peroxid",C1013)),ISNUMBER(FIND("oxidative",C1013)),ISNUMBER(FIND("antioxid",C1013)))</f>
        <v>0</v>
      </c>
      <c r="K1013" t="b">
        <f>OR(ISNUMBER(FIND("autophag",C1013)))</f>
        <v>0</v>
      </c>
      <c r="L1013" t="b">
        <f>OR(ISNUMBER(FIND("morpholog",C1013)))</f>
        <v>0</v>
      </c>
      <c r="M1013" t="b">
        <f>OR(ISNUMBER(FIND("fibrosis",C1013)),ISNUMBER(FIND("Fibrosis",C1013)),ISNUMBER(FIND("fibrot",C1013)))</f>
        <v>0</v>
      </c>
      <c r="N1013" t="b">
        <f>OR(ISNUMBER(FIND("offspring",C1013)),ISNUMBER(FIND("Parental",C1013)),ISNUMBER(FIND("parental",C1013)),ISNUMBER(FIND("germline",C1013)),ISNUMBER(FIND("reproduc",C1013)),ISNUMBER(FIND("embryo",C1013)))</f>
        <v>1</v>
      </c>
      <c r="O1013" t="b">
        <f>OR(ISNUMBER(FIND("metabol",C1013)),ISNUMBER(FIND("Metabol",C1013)),ISNUMBER(FIND("digest",C1013)),ISNUMBER(FIND("mitochon",C1013)))</f>
        <v>0</v>
      </c>
      <c r="P1013" t="b">
        <f>OR(ISNUMBER(FIND("ecotox",C1013)),ISNUMBER(FIND("Ecotox",B1013)),ISNUMBER(FIND("ecotox",B1013)),ISNUMBER(FIND("Ecotox",C1013)))</f>
        <v>0</v>
      </c>
      <c r="Q1013" t="b">
        <f>OR(ISNUMBER(FIND("Bioaccum",C1013)),ISNUMBER(FIND("bioaccum",C1013)),ISNUMBER(FIND("accum",C1013)))</f>
        <v>0</v>
      </c>
      <c r="R1013" t="b">
        <f>OR(ISNUMBER(FIND("Occupation",C1013)),ISNUMBER(FIND("occupation",C1013)),ISNUMBER(FIND("worker",C1013)),ISNUMBER(FIND("workforce",C1013)))</f>
        <v>0</v>
      </c>
      <c r="S1013" t="b">
        <f>NOT(OR(F1013,G1013,H1013,I1013,J1013,K1013,L1013,M1013,N1013,O1013,P1013,Q1013,R1013))</f>
        <v>0</v>
      </c>
      <c r="U1013" t="b">
        <f>OR(Table1[[#This Row],[Inflammation]],Table1[[#This Row],[Immune]])</f>
        <v>0</v>
      </c>
      <c r="V1013" t="str">
        <f>IF(OR(Table1[[#This Row],[Rodents]],Table1[[#This Row],[Human]],Table1[[#This Row],[Pig]]),OR(ISNUMBER(FIND("intratrach",C1013)),ISNUMBER(FIND("nasal ",C1013)),ISNUMBER(FIND("instill",C1013))),"NA")</f>
        <v>NA</v>
      </c>
      <c r="W1013" t="str">
        <f>IF(OR(Table1[[#This Row],[Rodents]],Table1[[#This Row],[Human]],Table1[[#This Row],[Pig]]),OR(ISNUMBER(FIND("dermal",C1013)),ISNUMBER(FIND("skin ",C1013))),"NA")</f>
        <v>NA</v>
      </c>
      <c r="X1013" t="str">
        <f>IF(OR(Table1[[#This Row],[Rodents]],Table1[[#This Row],[Human]],Table1[[#This Row],[Pig]]),OR(ISNUMBER(FIND("injected",C1013)),ISNUMBER(FIND("periton",C1013)),ISNUMBER(FIND("intrascrot",C1013))),"NA")</f>
        <v>NA</v>
      </c>
      <c r="Y1013" t="str">
        <f>IF(OR(Table1[[#This Row],[Rodents]],Table1[[#This Row],[Human]],Table1[[#This Row],[Pig]]),NOT(OR(Table1[[#This Row],[Inhaled/Intratracheal/intranasal]],Table1[[#This Row],[Dermal]],Table1[[#This Row],[Injected]])),"NA")</f>
        <v>NA</v>
      </c>
      <c r="AA1013" t="b">
        <f>OR(ISNUMBER(FIND("fish ",C1013)),ISNUMBER(FIND("Fish ",C1013)),ISNUMBER(FIND("aquatic",C1013)),ISNUMBER(FIND("daphnids",C1013)),ISNUMBER(FIND("Carcinus maenas",C1013)),ISNUMBER(FIND("Daphnia",C1013)),ISNUMBER(FIND("Ruditapes philippinarum",C1013)),ISNUMBER(FIND("daphnia",C1013)),ISNUMBER(FIND("marine",C1013)),ISNUMBER(FIND("mussel",C1013)),ISNUMBER(FIND("algae",C1013)),ISNUMBER(FIND("Donax faba",C1013)),ISNUMBER(FIND("estuarine",C1013)),ISNUMBER(FIND("snail",C1013)),ISNUMBER(FIND("Prorocentrum donghaiense",C1013)) )</f>
        <v>1</v>
      </c>
      <c r="AB1013" t="b">
        <f>OR(ISNUMBER(FIND(" rat ",C1013)),ISNUMBER(FIND(" rats ",C1013)),ISNUMBER(FIND(" Rats ",C1013)),ISNUMBER(FIND(" Rat ",C1013)),ISNUMBER(FIND(" rat.",C1013)),ISNUMBER(FIND(" rats.",C1013)),ISNUMBER(FIND("mouse",C1013)),ISNUMBER(FIND("mice",C1013)), ISNUMBER(FIND(" Mice",C1013)))</f>
        <v>0</v>
      </c>
      <c r="AC1013" t="b">
        <f>OR(ISNUMBER(FIND(" cell ",C1013)),ISNUMBER(FIND("fibroblast",C1013)),ISNUMBER(FIND("macrophage",C1013)),ISNUMBER(FIND("epithelial",C1013)),ISNUMBER(FIND("endothelial",C1013)),ISNUMBER(FIND("neuron",C1013)),ISNUMBER(FIND(" cells ",C1013)),ISNUMBER(FIND("RBC",C1013)),ISNUMBER(FIND("mitochond",C1013)),ISNUMBER(FIND("adipocyte",C1013)),ISNUMBER(FIND("osteo",C1013)),ISNUMBER(FIND("keratin",C1013)),ISNUMBER(FIND(" cell's ",C1013)),ISNUMBER(FIND("eukary",C1013)),ISNUMBER(FIND("sperm",C1013)))</f>
        <v>0</v>
      </c>
      <c r="AD1013" t="b">
        <f>OR(ISNUMBER(FIND("human",B1013)),ISNUMBER(FIND("workers",B1013)),ISNUMBER(FIND("workforces",B1013)),ISNUMBER(FIND("occupational",B1013)),ISNUMBER(FIND("Case report",B1013)),ISNUMBER(FIND("Workplaces",B1013)),ISNUMBER(FIND("worker",B1013)))</f>
        <v>0</v>
      </c>
      <c r="AE1013" t="b">
        <f>OR(ISNUMBER(FIND(" plant ",C1013)),ISNUMBER(FIND("Plant ",C1013)),ISNUMBER(FIND("tomato",C1013)),ISNUMBER(FIND("plants",C1013)),ISNUMBER(FIND("Plants",C1013)),ISNUMBER(FIND("algae",C1013)),ISNUMBER(FIND("lettuce",C1013)),ISNUMBER(FIND("green gram sprouts ",C1013)),ISNUMBER(FIND("Cucurbita pepo",C1013)),ISNUMBER(FIND("bean ",C1013)),ISNUMBER(FIND("chloroplast",C1013)),ISNUMBER(FIND("chlorophyll",C1013)),ISNUMBER(FIND("seedling",C1013)),ISNUMBER(FIND("canola",C1013)),ISNUMBER(FIND("shoot",C1013)),ISNUMBER(FIND("photosynthes",C1013)),ISNUMBER(FIND(" leaves ",C1013)),,ISNUMBER(FIND("agriculture",C1013)),ISNUMBER(FIND(" crops ",C1013)))</f>
        <v>0</v>
      </c>
      <c r="AF1013" t="b">
        <f>OR(ISNUMBER(FIND("bacteria",C1013)),ISNUMBER(FIND("Bacteria",C1013)),ISNUMBER(FIND("Bacterium",C1013)),ISNUMBER(FIND("bacterium",C1013)),ISNUMBER(FIND(" coli ",C1013)))</f>
        <v>0</v>
      </c>
      <c r="AG1013" t="b">
        <f>OR(ISNUMBER(FIND("fungi",C1013)),ISNUMBER(FIND("Fungi",C1013)),ISNUMBER(FIND("fungus",C1013)),ISNUMBER(FIND("Fungus",C1013)),ISNUMBER(FIND("mushroom",C1013)),ISNUMBER(FIND("Mushroom",C1013)),ISNUMBER(FIND(" mold ",C1013)))</f>
        <v>0</v>
      </c>
      <c r="AH1013" t="b">
        <f>OR(ISNUMBER(FIND("Pig ",C1013)),ISNUMBER(FIND("pig ",C1013)),ISNUMBER(FIND("Pigs ",C1013)),ISNUMBER(FIND("pigs ",C1013)))</f>
        <v>0</v>
      </c>
      <c r="AI1013" t="b">
        <f>OR(ISNUMBER(FIND(" C. elegans",C1013)),ISNUMBER(FIND("Caenorhabditis elegans",C1013)),ISNUMBER(FIND("earthworms",C1013)),ISNUMBER(FIND(" Ficopomatus enigmaticus",C1013)),ISNUMBER(FIND("larva",C1013)),ISNUMBER(FIND("Lumbriculus variegatus",C1013)),ISNUMBER(FIND("nematode",C1013)))</f>
        <v>0</v>
      </c>
      <c r="AJ1013" t="b">
        <f>NOT(OR(AA1013,AB1013,AC1013,AD1013,AE1013,AF1013,AG1013,AH1013,AI1013))</f>
        <v>0</v>
      </c>
      <c r="AL1013" t="b">
        <f>OR(AA1013,AB1013,AD1013,AE1013,AF1013,AG1013,AH1013,AI1013)</f>
        <v>1</v>
      </c>
      <c r="AM1013" t="b">
        <f>IF(Table1[[#This Row],[In vivo?]],IF(Table1[[#This Row],[Cell]],FALSE,TRUE),FALSE)</f>
        <v>1</v>
      </c>
      <c r="AN1013" t="b">
        <f>AND(AC1013,AL1013)</f>
        <v>0</v>
      </c>
      <c r="AO1013" t="b">
        <f>IF(Table1[[#This Row],[Cell]],IF(Table1[[#This Row],[In vivo?]],FALSE,TRUE),FALSE)</f>
        <v>0</v>
      </c>
      <c r="AP1013" t="b">
        <f>NOT(OR(Table1[[#This Row],[In vivo?]],Table1[[#This Row],[Only in Cell]]))</f>
        <v>0</v>
      </c>
      <c r="AQ1013" t="str">
        <f>IF(OR(Table1[[#This Row],[Rodents]],Table1[[#This Row],[Human]],Table1[[#This Row],[Pig]]),OR(ISNUMBER(FIND("pulmonary",C1013)),ISNUMBER(FIND("lung",C1013))),"NA")</f>
        <v>NA</v>
      </c>
      <c r="AR1013" t="str">
        <f>IF(OR(Table1[[#This Row],[Rodents]],Table1[[#This Row],[Human]],Table1[[#This Row],[Pig]]),OR(ISNUMBER(FIND("skin",C1013)),ISNUMBER(FIND("dermal",C1013))),"NA")</f>
        <v>NA</v>
      </c>
      <c r="AS1013" t="str">
        <f>IF(OR(Table1[[#This Row],[Rodents]],Table1[[#This Row],[Human]],Table1[[#This Row],[Pig]]),OR(ISNUMBER(FIND("liver",C1013)),ISNUMBER(FIND("hepat",C1013))),"NA")</f>
        <v>NA</v>
      </c>
      <c r="AT1013" t="str">
        <f>IF(OR(Table1[[#This Row],[Rodents]],Table1[[#This Row],[Human]],Table1[[#This Row],[Pig]]),OR(ISNUMBER(FIND("kidney",C1013)),ISNUMBER(FIND("neph",C1013))),"NA")</f>
        <v>NA</v>
      </c>
      <c r="AU1013" t="str">
        <f>IF(OR(Table1[[#This Row],[Rodents]],Table1[[#This Row],[Human]],Table1[[#This Row],[Pig]]),OR(ISNUMBER(FIND("brain",C1013)),ISNUMBER(FIND("neur",C1013)),ISNUMBER(FIND("nerv",C1013))),"NA")</f>
        <v>NA</v>
      </c>
      <c r="AV1013" t="str">
        <f>IF(OR(Table1[[#This Row],[Rodents]],Table1[[#This Row],[Human]],Table1[[#This Row],[Pig]]),OR(ISNUMBER(FIND("heart",C1013)),ISNUMBER(FIND("cardi",C1013))),"NA")</f>
        <v>NA</v>
      </c>
      <c r="AW1013" t="str">
        <f>IF(OR(Table1[[#This Row],[Rodents]],Table1[[#This Row],[Human]],Table1[[#This Row],[Pig]]),OR(ISNUMBER(FIND("gastro",C1013)),ISNUMBER(FIND("intesti",C1013)),ISNUMBER(FIND("stomach",C1013))),"NA")</f>
        <v>NA</v>
      </c>
      <c r="AX1013" t="str">
        <f>IF(OR(Table1[[#This Row],[Rodents]],Table1[[#This Row],[Human]],Table1[[#This Row],[Pig]]),NOT(OR(AQ1013,AR1013,AS1013,AT1013,AU1013,AV1013,AW1013)),"NA")</f>
        <v>NA</v>
      </c>
      <c r="AY1013" t="b">
        <f>OR(ISNUMBER(FIND("SWCNT",C1013)),ISNUMBER(FIND("SWNT",C1013)),ISNUMBER(FIND("single-wall",C1013)),ISNUMBER(FIND("single wall",C1013)),ISNUMBER(FIND("Single wall",C1013)),ISNUMBER(FIND("Single-wall",C1013)),ISNUMBER(FIND("SWCNT",B1013)),ISNUMBER(FIND("SWNT",B1013)),ISNUMBER(FIND("single-wall",B1013)),ISNUMBER(FIND("single wall",B1013)),ISNUMBER(FIND("Single-wall",B1013)),ISNUMBER(FIND("Single wall",B1013)))</f>
        <v>0</v>
      </c>
      <c r="AZ1013" t="b">
        <f>OR(ISNUMBER(FIND("MWCNT",C1013)),ISNUMBER(FIND("MWNT",C1013)),ISNUMBER(FIND("multi-wall",C1013)),ISNUMBER(FIND("multi wall",C1013)),ISNUMBER(FIND("multiwall",C1013)),ISNUMBER(FIND("Multi-wall",C1013)),ISNUMBER(FIND("Multi wall",C1013)),ISNUMBER(FIND("Multiwall",C1013)),ISNUMBER(FIND("MWCNT",B1013)),ISNUMBER(FIND("MWNT",B1013)),ISNUMBER(FIND("multi-wall",B1013)),ISNUMBER(FIND("multi wall",B1013)),ISNUMBER(FIND("multiwall",B1013)),ISNUMBER(FIND("Multi-wall",B1013)),ISNUMBER(FIND("Multi wall",B1013)),ISNUMBER(FIND("Multiwall",B1013)),ISNUMBER(FIND("Double-wall",B1013)),ISNUMBER(FIND("Double wall",B1013)),ISNUMBER(FIND("Doublewall",B1013)),ISNUMBER(FIND("double-wall",B1013)),ISNUMBER(FIND("double wall",B1013)),ISNUMBER(FIND("doublewall",B1013)))</f>
        <v>1</v>
      </c>
      <c r="BA1013" t="b">
        <f>AND(Table1[[#This Row],[SWCNT]],Table1[[#This Row],[MWCNT]])</f>
        <v>0</v>
      </c>
      <c r="BB1013" t="b">
        <f>IF(Table1[[#This Row],[SWCNT]]=TRUE,FALSE,IF(Table1[[#This Row],[MWCNT]]=TRUE,FALSE,TRUE))</f>
        <v>0</v>
      </c>
      <c r="BC1013" s="18"/>
    </row>
    <row r="1014" spans="1:55" ht="203.5">
      <c r="A1014" t="s">
        <v>972</v>
      </c>
      <c r="B1014" s="2" t="s">
        <v>973</v>
      </c>
      <c r="C1014" s="16" t="s">
        <v>974</v>
      </c>
      <c r="D1014" s="17" t="s">
        <v>42</v>
      </c>
      <c r="E1014" s="2">
        <v>2020</v>
      </c>
      <c r="F1014" t="b">
        <f>OR(ISNUMBER(FIND("cytotoxic",C1014)),ISNUMBER(FIND("Cytotoxic",C1014)),ISNUMBER(FIND("cellular toxicity",C1014)),ISNUMBER(FIND("cell death",C1014)),ISNUMBER(FIND("viable",C1014)),ISNUMBER(FIND("phytotoxic",C1014)),ISNUMBER(FIND("acute toxicity",C1014)),ISNUMBER(FIND("MTT",C1014)),ISNUMBER(FIND("survival",C1014)),ISNUMBER(FIND("prolifer",C1014)),ISNUMBER(FIND("apoptosis",C1014)),ISNUMBER(FIND("neurotoxic",C1014)),ISNUMBER(FIND("  lysis ",C1014)),ISNUMBER(FIND("necrosis",C1014)),ISNUMBER(FIND("cellular death",C1014))*3,ISNUMBER(FIND("LDH",C1014)),ISNUMBER(FIND("Acute toxicity",C1014)))</f>
        <v>0</v>
      </c>
      <c r="G1014" t="b">
        <f>OR(ISNUMBER(FIND("genotoxic",C1014)),ISNUMBER(FIND("genotoxicity",C1014)),ISNUMBER(FIND("DNA damage",C1014)),ISNUMBER(FIND("DNA",C1014)),ISNUMBER(FIND("RNA",C1014)),ISNUMBER(FIND("mesothelioma",C1014)),ISNUMBER(FIND("carcino",C1014)),ISNUMBER(FIND("mutagen",C1014)),ISNUMBER(FIND("genetic",C1014)))</f>
        <v>0</v>
      </c>
      <c r="H1014" t="b">
        <f>OR(ISNUMBER(FIND("inflammatory",C1014)),ISNUMBER(FIND("inflamm",C1014)))</f>
        <v>0</v>
      </c>
      <c r="I1014" t="b">
        <f>OR(ISNUMBER(FIND("immune",C1014)),ISNUMBER(FIND("immunological",C1014)),ISNUMBER(FIND("interleuk",C1014)),ISNUMBER(FIND("platelet activation",C1014)),ISNUMBER(FIND("monocyte",C1014)),ISNUMBER(FIND("leukocyte",C1014)),ISNUMBER(FIND("cytokine",C1014)),ISNUMBER(FIND("CD4",C1014)),ISNUMBER(FIND("CD8",C1014)),ISNUMBER(FIND("T-cell",C1014)))</f>
        <v>0</v>
      </c>
      <c r="J1014" t="b">
        <f>OR(ISNUMBER(FIND("reactive oxygen",C1014)),ISNUMBER(FIND("ROS",C1014)),ISNUMBER(FIND("free radical",C1014)),ISNUMBER(FIND("oxidative stress",C1014)),ISNUMBER(FIND("peroxid",C1014)),ISNUMBER(FIND("oxidative",C1014)),ISNUMBER(FIND("antioxid",C1014)))</f>
        <v>0</v>
      </c>
      <c r="K1014" t="b">
        <f>OR(ISNUMBER(FIND("autophag",C1014)))</f>
        <v>0</v>
      </c>
      <c r="L1014" t="b">
        <f>OR(ISNUMBER(FIND("morpholog",C1014)))</f>
        <v>0</v>
      </c>
      <c r="M1014" t="b">
        <f>OR(ISNUMBER(FIND("fibrosis",C1014)),ISNUMBER(FIND("Fibrosis",C1014)),ISNUMBER(FIND("fibrot",C1014)))</f>
        <v>0</v>
      </c>
      <c r="N1014" t="b">
        <f>OR(ISNUMBER(FIND("offspring",C1014)),ISNUMBER(FIND("Parental",C1014)),ISNUMBER(FIND("parental",C1014)),ISNUMBER(FIND("germline",C1014)),ISNUMBER(FIND("reproduc",C1014)),ISNUMBER(FIND("embryo",C1014)))</f>
        <v>1</v>
      </c>
      <c r="O1014" t="b">
        <f>OR(ISNUMBER(FIND("metabol",C1014)),ISNUMBER(FIND("Metabol",C1014)),ISNUMBER(FIND("digest",C1014)),ISNUMBER(FIND("mitochon",C1014)))</f>
        <v>0</v>
      </c>
      <c r="P1014" t="b">
        <f>OR(ISNUMBER(FIND("ecotox",C1014)),ISNUMBER(FIND("Ecotox",B1014)),ISNUMBER(FIND("ecotox",B1014)),ISNUMBER(FIND("Ecotox",C1014)))</f>
        <v>0</v>
      </c>
      <c r="Q1014" t="b">
        <f>OR(ISNUMBER(FIND("Bioaccum",C1014)),ISNUMBER(FIND("bioaccum",C1014)),ISNUMBER(FIND("accum",C1014)))</f>
        <v>0</v>
      </c>
      <c r="R1014" t="b">
        <f>OR(ISNUMBER(FIND("Occupation",C1014)),ISNUMBER(FIND("occupation",C1014)),ISNUMBER(FIND("worker",C1014)),ISNUMBER(FIND("workforce",C1014)))</f>
        <v>0</v>
      </c>
      <c r="S1014" t="b">
        <f>NOT(OR(F1014,G1014,H1014,I1014,J1014,K1014,L1014,M1014,N1014,O1014,P1014,Q1014,R1014))</f>
        <v>0</v>
      </c>
      <c r="U1014" t="b">
        <f>OR(Table1[[#This Row],[Inflammation]],Table1[[#This Row],[Immune]])</f>
        <v>0</v>
      </c>
      <c r="V1014" t="str">
        <f>IF(OR(Table1[[#This Row],[Rodents]],Table1[[#This Row],[Human]],Table1[[#This Row],[Pig]]),OR(ISNUMBER(FIND("intratrach",C1014)),ISNUMBER(FIND("nasal ",C1014)),ISNUMBER(FIND("instill",C1014))),"NA")</f>
        <v>NA</v>
      </c>
      <c r="W1014" t="str">
        <f>IF(OR(Table1[[#This Row],[Rodents]],Table1[[#This Row],[Human]],Table1[[#This Row],[Pig]]),OR(ISNUMBER(FIND("dermal",C1014)),ISNUMBER(FIND("skin ",C1014))),"NA")</f>
        <v>NA</v>
      </c>
      <c r="X1014" t="str">
        <f>IF(OR(Table1[[#This Row],[Rodents]],Table1[[#This Row],[Human]],Table1[[#This Row],[Pig]]),OR(ISNUMBER(FIND("injected",C1014)),ISNUMBER(FIND("periton",C1014)),ISNUMBER(FIND("intrascrot",C1014))),"NA")</f>
        <v>NA</v>
      </c>
      <c r="Y1014" t="str">
        <f>IF(OR(Table1[[#This Row],[Rodents]],Table1[[#This Row],[Human]],Table1[[#This Row],[Pig]]),NOT(OR(Table1[[#This Row],[Inhaled/Intratracheal/intranasal]],Table1[[#This Row],[Dermal]],Table1[[#This Row],[Injected]])),"NA")</f>
        <v>NA</v>
      </c>
      <c r="AA1014" t="b">
        <f>OR(ISNUMBER(FIND("fish ",C1014)),ISNUMBER(FIND("Fish ",C1014)),ISNUMBER(FIND("aquatic",C1014)),ISNUMBER(FIND("daphnids",C1014)),ISNUMBER(FIND("Carcinus maenas",C1014)),ISNUMBER(FIND("Daphnia",C1014)),ISNUMBER(FIND("Ruditapes philippinarum",C1014)),ISNUMBER(FIND("daphnia",C1014)),ISNUMBER(FIND("marine",C1014)),ISNUMBER(FIND("mussel",C1014)),ISNUMBER(FIND("algae",C1014)),ISNUMBER(FIND("Donax faba",C1014)),ISNUMBER(FIND("estuarine",C1014)),ISNUMBER(FIND("snail",C1014)),ISNUMBER(FIND("Prorocentrum donghaiense",C1014)) )</f>
        <v>1</v>
      </c>
      <c r="AB1014" t="b">
        <f>OR(ISNUMBER(FIND(" rat ",C1014)),ISNUMBER(FIND(" rats ",C1014)),ISNUMBER(FIND(" Rats ",C1014)),ISNUMBER(FIND(" Rat ",C1014)),ISNUMBER(FIND(" rat.",C1014)),ISNUMBER(FIND(" rats.",C1014)),ISNUMBER(FIND("mouse",C1014)),ISNUMBER(FIND("mice",C1014)), ISNUMBER(FIND(" Mice",C1014)))</f>
        <v>0</v>
      </c>
      <c r="AC1014" t="b">
        <f>OR(ISNUMBER(FIND(" cell ",C1014)),ISNUMBER(FIND("fibroblast",C1014)),ISNUMBER(FIND("macrophage",C1014)),ISNUMBER(FIND("epithelial",C1014)),ISNUMBER(FIND("endothelial",C1014)),ISNUMBER(FIND("neuron",C1014)),ISNUMBER(FIND(" cells ",C1014)),ISNUMBER(FIND("RBC",C1014)),ISNUMBER(FIND("mitochond",C1014)),ISNUMBER(FIND("adipocyte",C1014)),ISNUMBER(FIND("osteo",C1014)),ISNUMBER(FIND("keratin",C1014)),ISNUMBER(FIND(" cell's ",C1014)),ISNUMBER(FIND("eukary",C1014)),ISNUMBER(FIND("sperm",C1014)))</f>
        <v>1</v>
      </c>
      <c r="AD1014" t="b">
        <f>OR(ISNUMBER(FIND("human",B1014)),ISNUMBER(FIND("workers",B1014)),ISNUMBER(FIND("workforces",B1014)),ISNUMBER(FIND("occupational",B1014)),ISNUMBER(FIND("Case report",B1014)),ISNUMBER(FIND("Workplaces",B1014)),ISNUMBER(FIND("worker",B1014)))</f>
        <v>0</v>
      </c>
      <c r="AE1014" t="b">
        <f>OR(ISNUMBER(FIND(" plant ",C1014)),ISNUMBER(FIND("Plant ",C1014)),ISNUMBER(FIND("tomato",C1014)),ISNUMBER(FIND("plants",C1014)),ISNUMBER(FIND("Plants",C1014)),ISNUMBER(FIND("algae",C1014)),ISNUMBER(FIND("lettuce",C1014)),ISNUMBER(FIND("green gram sprouts ",C1014)),ISNUMBER(FIND("Cucurbita pepo",C1014)),ISNUMBER(FIND("bean ",C1014)),ISNUMBER(FIND("chloroplast",C1014)),ISNUMBER(FIND("chlorophyll",C1014)),ISNUMBER(FIND("seedling",C1014)),ISNUMBER(FIND("canola",C1014)),ISNUMBER(FIND("shoot",C1014)),ISNUMBER(FIND("photosynthes",C1014)),ISNUMBER(FIND(" leaves ",C1014)),,ISNUMBER(FIND("agriculture",C1014)),ISNUMBER(FIND(" crops ",C1014)))</f>
        <v>0</v>
      </c>
      <c r="AF1014" t="b">
        <f>OR(ISNUMBER(FIND("bacteria",C1014)),ISNUMBER(FIND("Bacteria",C1014)),ISNUMBER(FIND("Bacterium",C1014)),ISNUMBER(FIND("bacterium",C1014)),ISNUMBER(FIND(" coli ",C1014)))</f>
        <v>0</v>
      </c>
      <c r="AG1014" t="b">
        <f>OR(ISNUMBER(FIND("fungi",C1014)),ISNUMBER(FIND("Fungi",C1014)),ISNUMBER(FIND("fungus",C1014)),ISNUMBER(FIND("Fungus",C1014)),ISNUMBER(FIND("mushroom",C1014)),ISNUMBER(FIND("Mushroom",C1014)),ISNUMBER(FIND(" mold ",C1014)))</f>
        <v>0</v>
      </c>
      <c r="AH1014" t="b">
        <f>OR(ISNUMBER(FIND("Pig ",C1014)),ISNUMBER(FIND("pig ",C1014)),ISNUMBER(FIND("Pigs ",C1014)),ISNUMBER(FIND("pigs ",C1014)))</f>
        <v>0</v>
      </c>
      <c r="AI1014" t="b">
        <f>OR(ISNUMBER(FIND(" C. elegans",C1014)),ISNUMBER(FIND("Caenorhabditis elegans",C1014)),ISNUMBER(FIND("earthworms",C1014)),ISNUMBER(FIND(" Ficopomatus enigmaticus",C1014)),ISNUMBER(FIND("larva",C1014)),ISNUMBER(FIND("Lumbriculus variegatus",C1014)),ISNUMBER(FIND("nematode",C1014)))</f>
        <v>0</v>
      </c>
      <c r="AJ1014" t="b">
        <f>NOT(OR(AA1014,AB1014,AC1014,AD1014,AE1014,AF1014,AG1014,AH1014,AI1014))</f>
        <v>0</v>
      </c>
      <c r="AL1014" t="b">
        <f>OR(AA1014,AB1014,AD1014,AE1014,AF1014,AG1014,AH1014,AI1014)</f>
        <v>1</v>
      </c>
      <c r="AM1014" t="b">
        <f>IF(Table1[[#This Row],[In vivo?]],IF(Table1[[#This Row],[Cell]],FALSE,TRUE),FALSE)</f>
        <v>0</v>
      </c>
      <c r="AN1014" t="b">
        <f>AND(AC1014,AL1014)</f>
        <v>1</v>
      </c>
      <c r="AO1014" t="b">
        <f>IF(Table1[[#This Row],[Cell]],IF(Table1[[#This Row],[In vivo?]],FALSE,TRUE),FALSE)</f>
        <v>0</v>
      </c>
      <c r="AP1014" t="b">
        <f>NOT(OR(Table1[[#This Row],[In vivo?]],Table1[[#This Row],[Only in Cell]]))</f>
        <v>0</v>
      </c>
      <c r="AQ1014" t="str">
        <f>IF(OR(Table1[[#This Row],[Rodents]],Table1[[#This Row],[Human]],Table1[[#This Row],[Pig]]),OR(ISNUMBER(FIND("pulmonary",C1014)),ISNUMBER(FIND("lung",C1014))),"NA")</f>
        <v>NA</v>
      </c>
      <c r="AR1014" t="str">
        <f>IF(OR(Table1[[#This Row],[Rodents]],Table1[[#This Row],[Human]],Table1[[#This Row],[Pig]]),OR(ISNUMBER(FIND("skin",C1014)),ISNUMBER(FIND("dermal",C1014))),"NA")</f>
        <v>NA</v>
      </c>
      <c r="AS1014" t="str">
        <f>IF(OR(Table1[[#This Row],[Rodents]],Table1[[#This Row],[Human]],Table1[[#This Row],[Pig]]),OR(ISNUMBER(FIND("liver",C1014)),ISNUMBER(FIND("hepat",C1014))),"NA")</f>
        <v>NA</v>
      </c>
      <c r="AT1014" t="str">
        <f>IF(OR(Table1[[#This Row],[Rodents]],Table1[[#This Row],[Human]],Table1[[#This Row],[Pig]]),OR(ISNUMBER(FIND("kidney",C1014)),ISNUMBER(FIND("neph",C1014))),"NA")</f>
        <v>NA</v>
      </c>
      <c r="AU1014" t="str">
        <f>IF(OR(Table1[[#This Row],[Rodents]],Table1[[#This Row],[Human]],Table1[[#This Row],[Pig]]),OR(ISNUMBER(FIND("brain",C1014)),ISNUMBER(FIND("neur",C1014)),ISNUMBER(FIND("nerv",C1014))),"NA")</f>
        <v>NA</v>
      </c>
      <c r="AV1014" t="str">
        <f>IF(OR(Table1[[#This Row],[Rodents]],Table1[[#This Row],[Human]],Table1[[#This Row],[Pig]]),OR(ISNUMBER(FIND("heart",C1014)),ISNUMBER(FIND("cardi",C1014))),"NA")</f>
        <v>NA</v>
      </c>
      <c r="AW1014" t="str">
        <f>IF(OR(Table1[[#This Row],[Rodents]],Table1[[#This Row],[Human]],Table1[[#This Row],[Pig]]),OR(ISNUMBER(FIND("gastro",C1014)),ISNUMBER(FIND("intesti",C1014)),ISNUMBER(FIND("stomach",C1014))),"NA")</f>
        <v>NA</v>
      </c>
      <c r="AX1014" t="str">
        <f>IF(OR(Table1[[#This Row],[Rodents]],Table1[[#This Row],[Human]],Table1[[#This Row],[Pig]]),NOT(OR(AQ1014,AR1014,AS1014,AT1014,AU1014,AV1014,AW1014)),"NA")</f>
        <v>NA</v>
      </c>
      <c r="AY1014" t="b">
        <f>OR(ISNUMBER(FIND("SWCNT",C1014)),ISNUMBER(FIND("SWNT",C1014)),ISNUMBER(FIND("single-wall",C1014)),ISNUMBER(FIND("single wall",C1014)),ISNUMBER(FIND("Single wall",C1014)),ISNUMBER(FIND("Single-wall",C1014)),ISNUMBER(FIND("SWCNT",B1014)),ISNUMBER(FIND("SWNT",B1014)),ISNUMBER(FIND("single-wall",B1014)),ISNUMBER(FIND("single wall",B1014)),ISNUMBER(FIND("Single-wall",B1014)),ISNUMBER(FIND("Single wall",B1014)))</f>
        <v>0</v>
      </c>
      <c r="AZ1014" t="b">
        <f>OR(ISNUMBER(FIND("MWCNT",C1014)),ISNUMBER(FIND("MWNT",C1014)),ISNUMBER(FIND("multi-wall",C1014)),ISNUMBER(FIND("multi wall",C1014)),ISNUMBER(FIND("multiwall",C1014)),ISNUMBER(FIND("Multi-wall",C1014)),ISNUMBER(FIND("Multi wall",C1014)),ISNUMBER(FIND("Multiwall",C1014)),ISNUMBER(FIND("MWCNT",B1014)),ISNUMBER(FIND("MWNT",B1014)),ISNUMBER(FIND("multi-wall",B1014)),ISNUMBER(FIND("multi wall",B1014)),ISNUMBER(FIND("multiwall",B1014)),ISNUMBER(FIND("Multi-wall",B1014)),ISNUMBER(FIND("Multi wall",B1014)),ISNUMBER(FIND("Multiwall",B1014)),ISNUMBER(FIND("Double-wall",B1014)),ISNUMBER(FIND("Double wall",B1014)),ISNUMBER(FIND("Doublewall",B1014)),ISNUMBER(FIND("double-wall",B1014)),ISNUMBER(FIND("double wall",B1014)),ISNUMBER(FIND("doublewall",B1014)))</f>
        <v>1</v>
      </c>
      <c r="BA1014" t="b">
        <f>AND(Table1[[#This Row],[SWCNT]],Table1[[#This Row],[MWCNT]])</f>
        <v>0</v>
      </c>
      <c r="BB1014" t="b">
        <f>IF(Table1[[#This Row],[SWCNT]]=TRUE,FALSE,IF(Table1[[#This Row],[MWCNT]]=TRUE,FALSE,TRUE))</f>
        <v>0</v>
      </c>
      <c r="BC1014" s="18"/>
    </row>
    <row r="1015" spans="1:55" ht="185">
      <c r="A1015" t="s">
        <v>1012</v>
      </c>
      <c r="B1015" s="2" t="s">
        <v>1014</v>
      </c>
      <c r="C1015" s="16" t="s">
        <v>1016</v>
      </c>
      <c r="D1015" s="17" t="s">
        <v>290</v>
      </c>
      <c r="E1015" s="2">
        <v>2020</v>
      </c>
      <c r="F1015" t="b">
        <f>OR(ISNUMBER(FIND("cytotoxic",C1015)),ISNUMBER(FIND("Cytotoxic",C1015)),ISNUMBER(FIND("cellular toxicity",C1015)),ISNUMBER(FIND("cell death",C1015)),ISNUMBER(FIND("viable",C1015)),ISNUMBER(FIND("phytotoxic",C1015)),ISNUMBER(FIND("acute toxicity",C1015)),ISNUMBER(FIND("MTT",C1015)),ISNUMBER(FIND("survival",C1015)),ISNUMBER(FIND("prolifer",C1015)),ISNUMBER(FIND("apoptosis",C1015)),ISNUMBER(FIND("neurotoxic",C1015)),ISNUMBER(FIND("  lysis ",C1015)),ISNUMBER(FIND("necrosis",C1015)),ISNUMBER(FIND("cellular death",C1015))*3,ISNUMBER(FIND("LDH",C1015)),ISNUMBER(FIND("Acute toxicity",C1015)))</f>
        <v>0</v>
      </c>
      <c r="G1015" t="b">
        <f>OR(ISNUMBER(FIND("genotoxic",C1015)),ISNUMBER(FIND("genotoxicity",C1015)),ISNUMBER(FIND("DNA damage",C1015)),ISNUMBER(FIND("DNA",C1015)),ISNUMBER(FIND("RNA",C1015)),ISNUMBER(FIND("mesothelioma",C1015)),ISNUMBER(FIND("carcino",C1015)),ISNUMBER(FIND("mutagen",C1015)),ISNUMBER(FIND("genetic",C1015)))</f>
        <v>1</v>
      </c>
      <c r="H1015" t="b">
        <f>OR(ISNUMBER(FIND("inflammatory",C1015)),ISNUMBER(FIND("inflamm",C1015)))</f>
        <v>0</v>
      </c>
      <c r="I1015" t="b">
        <f>OR(ISNUMBER(FIND("immune",C1015)),ISNUMBER(FIND("immunological",C1015)),ISNUMBER(FIND("interleuk",C1015)),ISNUMBER(FIND("platelet activation",C1015)),ISNUMBER(FIND("monocyte",C1015)),ISNUMBER(FIND("leukocyte",C1015)),ISNUMBER(FIND("cytokine",C1015)),ISNUMBER(FIND("CD4",C1015)),ISNUMBER(FIND("CD8",C1015)),ISNUMBER(FIND("T-cell",C1015)))</f>
        <v>0</v>
      </c>
      <c r="J1015" t="b">
        <f>OR(ISNUMBER(FIND("reactive oxygen",C1015)),ISNUMBER(FIND("ROS",C1015)),ISNUMBER(FIND("free radical",C1015)),ISNUMBER(FIND("oxidative stress",C1015)),ISNUMBER(FIND("peroxid",C1015)),ISNUMBER(FIND("oxidative",C1015)),ISNUMBER(FIND("antioxid",C1015)))</f>
        <v>0</v>
      </c>
      <c r="K1015" t="b">
        <f>OR(ISNUMBER(FIND("autophag",C1015)))</f>
        <v>0</v>
      </c>
      <c r="L1015" t="b">
        <f>OR(ISNUMBER(FIND("morpholog",C1015)))</f>
        <v>0</v>
      </c>
      <c r="M1015" t="b">
        <f>OR(ISNUMBER(FIND("fibrosis",C1015)),ISNUMBER(FIND("Fibrosis",C1015)),ISNUMBER(FIND("fibrot",C1015)))</f>
        <v>0</v>
      </c>
      <c r="N1015" t="b">
        <f>OR(ISNUMBER(FIND("offspring",C1015)),ISNUMBER(FIND("Parental",C1015)),ISNUMBER(FIND("parental",C1015)),ISNUMBER(FIND("germline",C1015)),ISNUMBER(FIND("reproduc",C1015)),ISNUMBER(FIND("embryo",C1015)))</f>
        <v>0</v>
      </c>
      <c r="O1015" t="b">
        <f>OR(ISNUMBER(FIND("metabol",C1015)),ISNUMBER(FIND("Metabol",C1015)),ISNUMBER(FIND("digest",C1015)),ISNUMBER(FIND("mitochon",C1015)))</f>
        <v>1</v>
      </c>
      <c r="P1015" t="b">
        <f>OR(ISNUMBER(FIND("ecotox",C1015)),ISNUMBER(FIND("Ecotox",B1015)),ISNUMBER(FIND("ecotox",B1015)),ISNUMBER(FIND("Ecotox",C1015)))</f>
        <v>0</v>
      </c>
      <c r="Q1015" t="b">
        <f>OR(ISNUMBER(FIND("Bioaccum",C1015)),ISNUMBER(FIND("bioaccum",C1015)),ISNUMBER(FIND("accum",C1015)))</f>
        <v>0</v>
      </c>
      <c r="R1015" t="b">
        <f>OR(ISNUMBER(FIND("Occupation",C1015)),ISNUMBER(FIND("occupation",C1015)),ISNUMBER(FIND("worker",C1015)),ISNUMBER(FIND("workforce",C1015)))</f>
        <v>1</v>
      </c>
      <c r="S1015" t="b">
        <f>NOT(OR(F1015,G1015,H1015,I1015,J1015,K1015,L1015,M1015,N1015,O1015,P1015,Q1015,R1015))</f>
        <v>0</v>
      </c>
      <c r="U1015" t="b">
        <f>OR(Table1[[#This Row],[Inflammation]],Table1[[#This Row],[Immune]])</f>
        <v>0</v>
      </c>
      <c r="V1015" t="str">
        <f>IF(OR(Table1[[#This Row],[Rodents]],Table1[[#This Row],[Human]],Table1[[#This Row],[Pig]]),OR(ISNUMBER(FIND("intratrach",C1015)),ISNUMBER(FIND("nasal ",C1015)),ISNUMBER(FIND("instill",C1015))),"NA")</f>
        <v>NA</v>
      </c>
      <c r="W1015" t="str">
        <f>IF(OR(Table1[[#This Row],[Rodents]],Table1[[#This Row],[Human]],Table1[[#This Row],[Pig]]),OR(ISNUMBER(FIND("dermal",C1015)),ISNUMBER(FIND("skin ",C1015))),"NA")</f>
        <v>NA</v>
      </c>
      <c r="X1015" t="str">
        <f>IF(OR(Table1[[#This Row],[Rodents]],Table1[[#This Row],[Human]],Table1[[#This Row],[Pig]]),OR(ISNUMBER(FIND("injected",C1015)),ISNUMBER(FIND("periton",C1015)),ISNUMBER(FIND("intrascrot",C1015))),"NA")</f>
        <v>NA</v>
      </c>
      <c r="Y1015" t="str">
        <f>IF(OR(Table1[[#This Row],[Rodents]],Table1[[#This Row],[Human]],Table1[[#This Row],[Pig]]),NOT(OR(Table1[[#This Row],[Inhaled/Intratracheal/intranasal]],Table1[[#This Row],[Dermal]],Table1[[#This Row],[Injected]])),"NA")</f>
        <v>NA</v>
      </c>
      <c r="AA1015" t="b">
        <f>OR(ISNUMBER(FIND("fish ",C1015)),ISNUMBER(FIND("Fish ",C1015)),ISNUMBER(FIND("aquatic",C1015)),ISNUMBER(FIND("daphnids",C1015)),ISNUMBER(FIND("Carcinus maenas",C1015)),ISNUMBER(FIND("Daphnia",C1015)),ISNUMBER(FIND("Ruditapes philippinarum",C1015)),ISNUMBER(FIND("daphnia",C1015)),ISNUMBER(FIND("marine",C1015)),ISNUMBER(FIND("mussel",C1015)),ISNUMBER(FIND("algae",C1015)),ISNUMBER(FIND("Donax faba",C1015)),ISNUMBER(FIND("estuarine",C1015)),ISNUMBER(FIND("snail",C1015)),ISNUMBER(FIND("Prorocentrum donghaiense",C1015)) )</f>
        <v>0</v>
      </c>
      <c r="AB1015" t="b">
        <f>OR(ISNUMBER(FIND(" rat ",C1015)),ISNUMBER(FIND(" rats ",C1015)),ISNUMBER(FIND(" Rats ",C1015)),ISNUMBER(FIND(" Rat ",C1015)),ISNUMBER(FIND(" rat.",C1015)),ISNUMBER(FIND(" rats.",C1015)),ISNUMBER(FIND("mouse",C1015)),ISNUMBER(FIND("mice",C1015)), ISNUMBER(FIND(" Mice",C1015)))</f>
        <v>0</v>
      </c>
      <c r="AC1015" t="b">
        <f>OR(ISNUMBER(FIND(" cell ",C1015)),ISNUMBER(FIND("fibroblast",C1015)),ISNUMBER(FIND("macrophage",C1015)),ISNUMBER(FIND("epithelial",C1015)),ISNUMBER(FIND("endothelial",C1015)),ISNUMBER(FIND("neuron",C1015)),ISNUMBER(FIND(" cells ",C1015)),ISNUMBER(FIND("RBC",C1015)),ISNUMBER(FIND("mitochond",C1015)),ISNUMBER(FIND("adipocyte",C1015)),ISNUMBER(FIND("osteo",C1015)),ISNUMBER(FIND("keratin",C1015)),ISNUMBER(FIND(" cell's ",C1015)),ISNUMBER(FIND("eukary",C1015)),ISNUMBER(FIND("sperm",C1015)))</f>
        <v>1</v>
      </c>
      <c r="AD1015" t="b">
        <f>OR(ISNUMBER(FIND("human",B1015)),ISNUMBER(FIND("workers",B1015)),ISNUMBER(FIND("workforces",B1015)),ISNUMBER(FIND("occupational",B1015)),ISNUMBER(FIND("Case report",B1015)),ISNUMBER(FIND("Workplaces",B1015)),ISNUMBER(FIND("worker",B1015)))</f>
        <v>0</v>
      </c>
      <c r="AE1015" t="b">
        <f>OR(ISNUMBER(FIND(" plant ",C1015)),ISNUMBER(FIND("Plant ",C1015)),ISNUMBER(FIND("tomato",C1015)),ISNUMBER(FIND("plants",C1015)),ISNUMBER(FIND("Plants",C1015)),ISNUMBER(FIND("algae",C1015)),ISNUMBER(FIND("lettuce",C1015)),ISNUMBER(FIND("green gram sprouts ",C1015)),ISNUMBER(FIND("Cucurbita pepo",C1015)),ISNUMBER(FIND("bean ",C1015)),ISNUMBER(FIND("chloroplast",C1015)),ISNUMBER(FIND("chlorophyll",C1015)),ISNUMBER(FIND("seedling",C1015)),ISNUMBER(FIND("canola",C1015)),ISNUMBER(FIND("shoot",C1015)),ISNUMBER(FIND("photosynthes",C1015)),ISNUMBER(FIND(" leaves ",C1015)),,ISNUMBER(FIND("agriculture",C1015)),ISNUMBER(FIND(" crops ",C1015)))</f>
        <v>0</v>
      </c>
      <c r="AF1015" t="b">
        <f>OR(ISNUMBER(FIND("bacteria",C1015)),ISNUMBER(FIND("Bacteria",C1015)),ISNUMBER(FIND("Bacterium",C1015)),ISNUMBER(FIND("bacterium",C1015)),ISNUMBER(FIND(" coli ",C1015)))</f>
        <v>0</v>
      </c>
      <c r="AG1015" t="b">
        <f>OR(ISNUMBER(FIND("fungi",C1015)),ISNUMBER(FIND("Fungi",C1015)),ISNUMBER(FIND("fungus",C1015)),ISNUMBER(FIND("Fungus",C1015)),ISNUMBER(FIND("mushroom",C1015)),ISNUMBER(FIND("Mushroom",C1015)),ISNUMBER(FIND(" mold ",C1015)))</f>
        <v>0</v>
      </c>
      <c r="AH1015" t="b">
        <f>OR(ISNUMBER(FIND("Pig ",C1015)),ISNUMBER(FIND("pig ",C1015)),ISNUMBER(FIND("Pigs ",C1015)),ISNUMBER(FIND("pigs ",C1015)))</f>
        <v>0</v>
      </c>
      <c r="AI1015" t="b">
        <f>OR(ISNUMBER(FIND(" C. elegans",C1015)),ISNUMBER(FIND("Caenorhabditis elegans",C1015)),ISNUMBER(FIND("earthworms",C1015)),ISNUMBER(FIND(" Ficopomatus enigmaticus",C1015)),ISNUMBER(FIND("larva",C1015)),ISNUMBER(FIND("Lumbriculus variegatus",C1015)),ISNUMBER(FIND("nematode",C1015)))</f>
        <v>0</v>
      </c>
      <c r="AJ1015" t="b">
        <f>NOT(OR(AA1015,AB1015,AC1015,AD1015,AE1015,AF1015,AG1015,AH1015,AI1015))</f>
        <v>0</v>
      </c>
      <c r="AL1015" t="b">
        <f>OR(AA1015,AB1015,AD1015,AE1015,AF1015,AG1015,AH1015,AI1015)</f>
        <v>0</v>
      </c>
      <c r="AM1015" t="b">
        <f>IF(Table1[[#This Row],[In vivo?]],IF(Table1[[#This Row],[Cell]],FALSE,TRUE),FALSE)</f>
        <v>0</v>
      </c>
      <c r="AN1015" t="b">
        <f>AND(AC1015,AL1015)</f>
        <v>0</v>
      </c>
      <c r="AO1015" t="b">
        <f>IF(Table1[[#This Row],[Cell]],IF(Table1[[#This Row],[In vivo?]],FALSE,TRUE),FALSE)</f>
        <v>1</v>
      </c>
      <c r="AP1015" t="b">
        <f>NOT(OR(Table1[[#This Row],[In vivo?]],Table1[[#This Row],[Only in Cell]]))</f>
        <v>0</v>
      </c>
      <c r="AQ1015" t="str">
        <f>IF(OR(Table1[[#This Row],[Rodents]],Table1[[#This Row],[Human]],Table1[[#This Row],[Pig]]),OR(ISNUMBER(FIND("pulmonary",C1015)),ISNUMBER(FIND("lung",C1015))),"NA")</f>
        <v>NA</v>
      </c>
      <c r="AR1015" t="str">
        <f>IF(OR(Table1[[#This Row],[Rodents]],Table1[[#This Row],[Human]],Table1[[#This Row],[Pig]]),OR(ISNUMBER(FIND("skin",C1015)),ISNUMBER(FIND("dermal",C1015))),"NA")</f>
        <v>NA</v>
      </c>
      <c r="AS1015" t="str">
        <f>IF(OR(Table1[[#This Row],[Rodents]],Table1[[#This Row],[Human]],Table1[[#This Row],[Pig]]),OR(ISNUMBER(FIND("liver",C1015)),ISNUMBER(FIND("hepat",C1015))),"NA")</f>
        <v>NA</v>
      </c>
      <c r="AT1015" t="str">
        <f>IF(OR(Table1[[#This Row],[Rodents]],Table1[[#This Row],[Human]],Table1[[#This Row],[Pig]]),OR(ISNUMBER(FIND("kidney",C1015)),ISNUMBER(FIND("neph",C1015))),"NA")</f>
        <v>NA</v>
      </c>
      <c r="AU1015" t="str">
        <f>IF(OR(Table1[[#This Row],[Rodents]],Table1[[#This Row],[Human]],Table1[[#This Row],[Pig]]),OR(ISNUMBER(FIND("brain",C1015)),ISNUMBER(FIND("neur",C1015)),ISNUMBER(FIND("nerv",C1015))),"NA")</f>
        <v>NA</v>
      </c>
      <c r="AV1015" t="str">
        <f>IF(OR(Table1[[#This Row],[Rodents]],Table1[[#This Row],[Human]],Table1[[#This Row],[Pig]]),OR(ISNUMBER(FIND("heart",C1015)),ISNUMBER(FIND("cardi",C1015))),"NA")</f>
        <v>NA</v>
      </c>
      <c r="AW1015" t="str">
        <f>IF(OR(Table1[[#This Row],[Rodents]],Table1[[#This Row],[Human]],Table1[[#This Row],[Pig]]),OR(ISNUMBER(FIND("gastro",C1015)),ISNUMBER(FIND("intesti",C1015)),ISNUMBER(FIND("stomach",C1015))),"NA")</f>
        <v>NA</v>
      </c>
      <c r="AX1015" t="str">
        <f>IF(OR(Table1[[#This Row],[Rodents]],Table1[[#This Row],[Human]],Table1[[#This Row],[Pig]]),NOT(OR(AQ1015,AR1015,AS1015,AT1015,AU1015,AV1015,AW1015)),"NA")</f>
        <v>NA</v>
      </c>
      <c r="AY1015" t="b">
        <f>OR(ISNUMBER(FIND("SWCNT",C1015)),ISNUMBER(FIND("SWNT",C1015)),ISNUMBER(FIND("single-wall",C1015)),ISNUMBER(FIND("single wall",C1015)),ISNUMBER(FIND("Single wall",C1015)),ISNUMBER(FIND("Single-wall",C1015)),ISNUMBER(FIND("SWCNT",B1015)),ISNUMBER(FIND("SWNT",B1015)),ISNUMBER(FIND("single-wall",B1015)),ISNUMBER(FIND("single wall",B1015)),ISNUMBER(FIND("Single-wall",B1015)),ISNUMBER(FIND("Single wall",B1015)))</f>
        <v>0</v>
      </c>
      <c r="AZ1015" t="b">
        <f>OR(ISNUMBER(FIND("MWCNT",C1015)),ISNUMBER(FIND("MWNT",C1015)),ISNUMBER(FIND("multi-wall",C1015)),ISNUMBER(FIND("multi wall",C1015)),ISNUMBER(FIND("multiwall",C1015)),ISNUMBER(FIND("Multi-wall",C1015)),ISNUMBER(FIND("Multi wall",C1015)),ISNUMBER(FIND("Multiwall",C1015)),ISNUMBER(FIND("MWCNT",B1015)),ISNUMBER(FIND("MWNT",B1015)),ISNUMBER(FIND("multi-wall",B1015)),ISNUMBER(FIND("multi wall",B1015)),ISNUMBER(FIND("multiwall",B1015)),ISNUMBER(FIND("Multi-wall",B1015)),ISNUMBER(FIND("Multi wall",B1015)),ISNUMBER(FIND("Multiwall",B1015)),ISNUMBER(FIND("Double-wall",B1015)),ISNUMBER(FIND("Double wall",B1015)),ISNUMBER(FIND("Doublewall",B1015)),ISNUMBER(FIND("double-wall",B1015)),ISNUMBER(FIND("double wall",B1015)),ISNUMBER(FIND("doublewall",B1015)))</f>
        <v>1</v>
      </c>
      <c r="BA1015" t="b">
        <f>AND(Table1[[#This Row],[SWCNT]],Table1[[#This Row],[MWCNT]])</f>
        <v>0</v>
      </c>
      <c r="BB1015" t="b">
        <f>IF(Table1[[#This Row],[SWCNT]]=TRUE,FALSE,IF(Table1[[#This Row],[MWCNT]]=TRUE,FALSE,TRUE))</f>
        <v>0</v>
      </c>
      <c r="BC1015" s="18"/>
    </row>
    <row r="1016" spans="1:55" ht="296">
      <c r="A1016" t="s">
        <v>1085</v>
      </c>
      <c r="B1016" s="2" t="s">
        <v>1087</v>
      </c>
      <c r="C1016" s="16" t="s">
        <v>1089</v>
      </c>
      <c r="D1016" s="17" t="s">
        <v>395</v>
      </c>
      <c r="E1016" s="2">
        <v>2020</v>
      </c>
      <c r="F1016" t="b">
        <f>OR(ISNUMBER(FIND("cytotoxic",C1016)),ISNUMBER(FIND("Cytotoxic",C1016)),ISNUMBER(FIND("cellular toxicity",C1016)),ISNUMBER(FIND("cell death",C1016)),ISNUMBER(FIND("viable",C1016)),ISNUMBER(FIND("phytotoxic",C1016)),ISNUMBER(FIND("acute toxicity",C1016)),ISNUMBER(FIND("MTT",C1016)),ISNUMBER(FIND("survival",C1016)),ISNUMBER(FIND("prolifer",C1016)),ISNUMBER(FIND("apoptosis",C1016)),ISNUMBER(FIND("neurotoxic",C1016)),ISNUMBER(FIND("  lysis ",C1016)),ISNUMBER(FIND("necrosis",C1016)),ISNUMBER(FIND("cellular death",C1016))*3,ISNUMBER(FIND("LDH",C1016)),ISNUMBER(FIND("Acute toxicity",C1016)))</f>
        <v>1</v>
      </c>
      <c r="G1016" t="b">
        <f>OR(ISNUMBER(FIND("genotoxic",C1016)),ISNUMBER(FIND("genotoxicity",C1016)),ISNUMBER(FIND("DNA damage",C1016)),ISNUMBER(FIND("DNA",C1016)),ISNUMBER(FIND("RNA",C1016)),ISNUMBER(FIND("mesothelioma",C1016)),ISNUMBER(FIND("carcino",C1016)),ISNUMBER(FIND("mutagen",C1016)),ISNUMBER(FIND("genetic",C1016)))</f>
        <v>0</v>
      </c>
      <c r="H1016" t="b">
        <f>OR(ISNUMBER(FIND("inflammatory",C1016)),ISNUMBER(FIND("inflamm",C1016)))</f>
        <v>0</v>
      </c>
      <c r="I1016" t="b">
        <f>OR(ISNUMBER(FIND("immune",C1016)),ISNUMBER(FIND("immunological",C1016)),ISNUMBER(FIND("interleuk",C1016)),ISNUMBER(FIND("platelet activation",C1016)),ISNUMBER(FIND("monocyte",C1016)),ISNUMBER(FIND("leukocyte",C1016)),ISNUMBER(FIND("cytokine",C1016)),ISNUMBER(FIND("CD4",C1016)),ISNUMBER(FIND("CD8",C1016)),ISNUMBER(FIND("T-cell",C1016)))</f>
        <v>0</v>
      </c>
      <c r="J1016" t="b">
        <f>OR(ISNUMBER(FIND("reactive oxygen",C1016)),ISNUMBER(FIND("ROS",C1016)),ISNUMBER(FIND("free radical",C1016)),ISNUMBER(FIND("oxidative stress",C1016)),ISNUMBER(FIND("peroxid",C1016)),ISNUMBER(FIND("oxidative",C1016)),ISNUMBER(FIND("antioxid",C1016)))</f>
        <v>0</v>
      </c>
      <c r="K1016" t="b">
        <f>OR(ISNUMBER(FIND("autophag",C1016)))</f>
        <v>0</v>
      </c>
      <c r="L1016" t="b">
        <f>OR(ISNUMBER(FIND("morpholog",C1016)))</f>
        <v>0</v>
      </c>
      <c r="M1016" t="b">
        <f>OR(ISNUMBER(FIND("fibrosis",C1016)),ISNUMBER(FIND("Fibrosis",C1016)),ISNUMBER(FIND("fibrot",C1016)))</f>
        <v>0</v>
      </c>
      <c r="N1016" t="b">
        <f>OR(ISNUMBER(FIND("offspring",C1016)),ISNUMBER(FIND("Parental",C1016)),ISNUMBER(FIND("parental",C1016)),ISNUMBER(FIND("germline",C1016)),ISNUMBER(FIND("reproduc",C1016)),ISNUMBER(FIND("embryo",C1016)))</f>
        <v>0</v>
      </c>
      <c r="O1016" t="b">
        <f>OR(ISNUMBER(FIND("metabol",C1016)),ISNUMBER(FIND("Metabol",C1016)),ISNUMBER(FIND("digest",C1016)),ISNUMBER(FIND("mitochon",C1016)))</f>
        <v>0</v>
      </c>
      <c r="P1016" t="b">
        <f>OR(ISNUMBER(FIND("ecotox",C1016)),ISNUMBER(FIND("Ecotox",B1016)),ISNUMBER(FIND("ecotox",B1016)),ISNUMBER(FIND("Ecotox",C1016)))</f>
        <v>0</v>
      </c>
      <c r="Q1016" t="b">
        <f>OR(ISNUMBER(FIND("Bioaccum",C1016)),ISNUMBER(FIND("bioaccum",C1016)),ISNUMBER(FIND("accum",C1016)))</f>
        <v>0</v>
      </c>
      <c r="R1016" t="b">
        <f>OR(ISNUMBER(FIND("Occupation",C1016)),ISNUMBER(FIND("occupation",C1016)),ISNUMBER(FIND("worker",C1016)),ISNUMBER(FIND("workforce",C1016)))</f>
        <v>0</v>
      </c>
      <c r="S1016" t="b">
        <f>NOT(OR(F1016,G1016,H1016,I1016,J1016,K1016,L1016,M1016,N1016,O1016,P1016,Q1016,R1016))</f>
        <v>0</v>
      </c>
      <c r="U1016" t="b">
        <f>OR(Table1[[#This Row],[Inflammation]],Table1[[#This Row],[Immune]])</f>
        <v>0</v>
      </c>
      <c r="V1016" t="b">
        <f>IF(OR(Table1[[#This Row],[Rodents]],Table1[[#This Row],[Human]],Table1[[#This Row],[Pig]]),OR(ISNUMBER(FIND("intratrach",C1016)),ISNUMBER(FIND("nasal ",C1016)),ISNUMBER(FIND("instill",C1016))),"NA")</f>
        <v>1</v>
      </c>
      <c r="W1016" t="b">
        <f>IF(OR(Table1[[#This Row],[Rodents]],Table1[[#This Row],[Human]],Table1[[#This Row],[Pig]]),OR(ISNUMBER(FIND("dermal",C1016)),ISNUMBER(FIND("skin ",C1016))),"NA")</f>
        <v>0</v>
      </c>
      <c r="X1016" t="b">
        <f>IF(OR(Table1[[#This Row],[Rodents]],Table1[[#This Row],[Human]],Table1[[#This Row],[Pig]]),OR(ISNUMBER(FIND("injected",C1016)),ISNUMBER(FIND("periton",C1016)),ISNUMBER(FIND("intrascrot",C1016))),"NA")</f>
        <v>0</v>
      </c>
      <c r="Y1016" t="b">
        <f>IF(OR(Table1[[#This Row],[Rodents]],Table1[[#This Row],[Human]],Table1[[#This Row],[Pig]]),NOT(OR(Table1[[#This Row],[Inhaled/Intratracheal/intranasal]],Table1[[#This Row],[Dermal]],Table1[[#This Row],[Injected]])),"NA")</f>
        <v>0</v>
      </c>
      <c r="AA1016" t="b">
        <f>OR(ISNUMBER(FIND("fish ",C1016)),ISNUMBER(FIND("Fish ",C1016)),ISNUMBER(FIND("aquatic",C1016)),ISNUMBER(FIND("daphnids",C1016)),ISNUMBER(FIND("Carcinus maenas",C1016)),ISNUMBER(FIND("Daphnia",C1016)),ISNUMBER(FIND("Ruditapes philippinarum",C1016)),ISNUMBER(FIND("daphnia",C1016)),ISNUMBER(FIND("marine",C1016)),ISNUMBER(FIND("mussel",C1016)),ISNUMBER(FIND("algae",C1016)),ISNUMBER(FIND("Donax faba",C1016)),ISNUMBER(FIND("estuarine",C1016)),ISNUMBER(FIND("snail",C1016)),ISNUMBER(FIND("Prorocentrum donghaiense",C1016)) )</f>
        <v>0</v>
      </c>
      <c r="AB1016" t="b">
        <f>OR(ISNUMBER(FIND(" rat ",C1016)),ISNUMBER(FIND(" rats ",C1016)),ISNUMBER(FIND(" Rats ",C1016)),ISNUMBER(FIND(" Rat ",C1016)),ISNUMBER(FIND(" rat.",C1016)),ISNUMBER(FIND(" rats.",C1016)),ISNUMBER(FIND("mouse",C1016)),ISNUMBER(FIND("mice",C1016)), ISNUMBER(FIND(" Mice",C1016)))</f>
        <v>1</v>
      </c>
      <c r="AC1016" t="b">
        <f>OR(ISNUMBER(FIND(" cell ",C1016)),ISNUMBER(FIND("fibroblast",C1016)),ISNUMBER(FIND("macrophage",C1016)),ISNUMBER(FIND("epithelial",C1016)),ISNUMBER(FIND("endothelial",C1016)),ISNUMBER(FIND("neuron",C1016)),ISNUMBER(FIND(" cells ",C1016)),ISNUMBER(FIND("RBC",C1016)),ISNUMBER(FIND("mitochond",C1016)),ISNUMBER(FIND("adipocyte",C1016)),ISNUMBER(FIND("osteo",C1016)),ISNUMBER(FIND("keratin",C1016)),ISNUMBER(FIND(" cell's ",C1016)),ISNUMBER(FIND("eukary",C1016)),ISNUMBER(FIND("sperm",C1016)))</f>
        <v>1</v>
      </c>
      <c r="AD1016" t="b">
        <f>OR(ISNUMBER(FIND("human",B1016)),ISNUMBER(FIND("workers",B1016)),ISNUMBER(FIND("workforces",B1016)),ISNUMBER(FIND("occupational",B1016)),ISNUMBER(FIND("Case report",B1016)),ISNUMBER(FIND("Workplaces",B1016)),ISNUMBER(FIND("worker",B1016)))</f>
        <v>0</v>
      </c>
      <c r="AE1016" t="b">
        <f>OR(ISNUMBER(FIND(" plant ",C1016)),ISNUMBER(FIND("Plant ",C1016)),ISNUMBER(FIND("tomato",C1016)),ISNUMBER(FIND("plants",C1016)),ISNUMBER(FIND("Plants",C1016)),ISNUMBER(FIND("algae",C1016)),ISNUMBER(FIND("lettuce",C1016)),ISNUMBER(FIND("green gram sprouts ",C1016)),ISNUMBER(FIND("Cucurbita pepo",C1016)),ISNUMBER(FIND("bean ",C1016)),ISNUMBER(FIND("chloroplast",C1016)),ISNUMBER(FIND("chlorophyll",C1016)),ISNUMBER(FIND("seedling",C1016)),ISNUMBER(FIND("canola",C1016)),ISNUMBER(FIND("shoot",C1016)),ISNUMBER(FIND("photosynthes",C1016)),ISNUMBER(FIND(" leaves ",C1016)),,ISNUMBER(FIND("agriculture",C1016)),ISNUMBER(FIND(" crops ",C1016)))</f>
        <v>0</v>
      </c>
      <c r="AF1016" t="b">
        <f>OR(ISNUMBER(FIND("bacteria",C1016)),ISNUMBER(FIND("Bacteria",C1016)),ISNUMBER(FIND("Bacterium",C1016)),ISNUMBER(FIND("bacterium",C1016)),ISNUMBER(FIND(" coli ",C1016)))</f>
        <v>1</v>
      </c>
      <c r="AG1016" t="b">
        <f>OR(ISNUMBER(FIND("fungi",C1016)),ISNUMBER(FIND("Fungi",C1016)),ISNUMBER(FIND("fungus",C1016)),ISNUMBER(FIND("Fungus",C1016)),ISNUMBER(FIND("mushroom",C1016)),ISNUMBER(FIND("Mushroom",C1016)),ISNUMBER(FIND(" mold ",C1016)))</f>
        <v>0</v>
      </c>
      <c r="AH1016" t="b">
        <f>OR(ISNUMBER(FIND("Pig ",C1016)),ISNUMBER(FIND("pig ",C1016)),ISNUMBER(FIND("Pigs ",C1016)),ISNUMBER(FIND("pigs ",C1016)))</f>
        <v>0</v>
      </c>
      <c r="AI1016" t="b">
        <f>OR(ISNUMBER(FIND(" C. elegans",C1016)),ISNUMBER(FIND("Caenorhabditis elegans",C1016)),ISNUMBER(FIND("earthworms",C1016)),ISNUMBER(FIND(" Ficopomatus enigmaticus",C1016)),ISNUMBER(FIND("larva",C1016)),ISNUMBER(FIND("Lumbriculus variegatus",C1016)),ISNUMBER(FIND("nematode",C1016)))</f>
        <v>0</v>
      </c>
      <c r="AJ1016" t="b">
        <f>NOT(OR(AA1016,AB1016,AC1016,AD1016,AE1016,AF1016,AG1016,AH1016,AI1016))</f>
        <v>0</v>
      </c>
      <c r="AL1016" t="b">
        <f>OR(AA1016,AB1016,AD1016,AE1016,AF1016,AG1016,AH1016,AI1016)</f>
        <v>1</v>
      </c>
      <c r="AM1016" t="b">
        <f>IF(Table1[[#This Row],[In vivo?]],IF(Table1[[#This Row],[Cell]],FALSE,TRUE),FALSE)</f>
        <v>0</v>
      </c>
      <c r="AN1016" t="b">
        <f>AND(AC1016,AL1016)</f>
        <v>1</v>
      </c>
      <c r="AO1016" t="b">
        <f>IF(Table1[[#This Row],[Cell]],IF(Table1[[#This Row],[In vivo?]],FALSE,TRUE),FALSE)</f>
        <v>0</v>
      </c>
      <c r="AP1016" t="b">
        <f>NOT(OR(Table1[[#This Row],[In vivo?]],Table1[[#This Row],[Only in Cell]]))</f>
        <v>0</v>
      </c>
      <c r="AQ1016" t="b">
        <f>IF(OR(Table1[[#This Row],[Rodents]],Table1[[#This Row],[Human]],Table1[[#This Row],[Pig]]),OR(ISNUMBER(FIND("pulmonary",C1016)),ISNUMBER(FIND("lung",C1016))),"NA")</f>
        <v>1</v>
      </c>
      <c r="AR1016" t="b">
        <f>IF(OR(Table1[[#This Row],[Rodents]],Table1[[#This Row],[Human]],Table1[[#This Row],[Pig]]),OR(ISNUMBER(FIND("skin",C1016)),ISNUMBER(FIND("dermal",C1016))),"NA")</f>
        <v>0</v>
      </c>
      <c r="AS1016" t="b">
        <f>IF(OR(Table1[[#This Row],[Rodents]],Table1[[#This Row],[Human]],Table1[[#This Row],[Pig]]),OR(ISNUMBER(FIND("liver",C1016)),ISNUMBER(FIND("hepat",C1016))),"NA")</f>
        <v>0</v>
      </c>
      <c r="AT1016" t="b">
        <f>IF(OR(Table1[[#This Row],[Rodents]],Table1[[#This Row],[Human]],Table1[[#This Row],[Pig]]),OR(ISNUMBER(FIND("kidney",C1016)),ISNUMBER(FIND("neph",C1016))),"NA")</f>
        <v>0</v>
      </c>
      <c r="AU1016" t="b">
        <f>IF(OR(Table1[[#This Row],[Rodents]],Table1[[#This Row],[Human]],Table1[[#This Row],[Pig]]),OR(ISNUMBER(FIND("brain",C1016)),ISNUMBER(FIND("neur",C1016)),ISNUMBER(FIND("nerv",C1016))),"NA")</f>
        <v>0</v>
      </c>
      <c r="AV1016" t="b">
        <f>IF(OR(Table1[[#This Row],[Rodents]],Table1[[#This Row],[Human]],Table1[[#This Row],[Pig]]),OR(ISNUMBER(FIND("heart",C1016)),ISNUMBER(FIND("cardi",C1016))),"NA")</f>
        <v>1</v>
      </c>
      <c r="AW1016" t="b">
        <f>IF(OR(Table1[[#This Row],[Rodents]],Table1[[#This Row],[Human]],Table1[[#This Row],[Pig]]),OR(ISNUMBER(FIND("gastro",C1016)),ISNUMBER(FIND("intesti",C1016)),ISNUMBER(FIND("stomach",C1016))),"NA")</f>
        <v>0</v>
      </c>
      <c r="AX1016" t="b">
        <f>IF(OR(Table1[[#This Row],[Rodents]],Table1[[#This Row],[Human]],Table1[[#This Row],[Pig]]),NOT(OR(AQ1016,AR1016,AS1016,AT1016,AU1016,AV1016,AW1016)),"NA")</f>
        <v>0</v>
      </c>
      <c r="AY1016" t="b">
        <f>OR(ISNUMBER(FIND("SWCNT",C1016)),ISNUMBER(FIND("SWNT",C1016)),ISNUMBER(FIND("single-wall",C1016)),ISNUMBER(FIND("single wall",C1016)),ISNUMBER(FIND("Single wall",C1016)),ISNUMBER(FIND("Single-wall",C1016)),ISNUMBER(FIND("SWCNT",B1016)),ISNUMBER(FIND("SWNT",B1016)),ISNUMBER(FIND("single-wall",B1016)),ISNUMBER(FIND("single wall",B1016)),ISNUMBER(FIND("Single-wall",B1016)),ISNUMBER(FIND("Single wall",B1016)))</f>
        <v>0</v>
      </c>
      <c r="AZ1016" t="b">
        <f>OR(ISNUMBER(FIND("MWCNT",C1016)),ISNUMBER(FIND("MWNT",C1016)),ISNUMBER(FIND("multi-wall",C1016)),ISNUMBER(FIND("multi wall",C1016)),ISNUMBER(FIND("multiwall",C1016)),ISNUMBER(FIND("Multi-wall",C1016)),ISNUMBER(FIND("Multi wall",C1016)),ISNUMBER(FIND("Multiwall",C1016)),ISNUMBER(FIND("MWCNT",B1016)),ISNUMBER(FIND("MWNT",B1016)),ISNUMBER(FIND("multi-wall",B1016)),ISNUMBER(FIND("multi wall",B1016)),ISNUMBER(FIND("multiwall",B1016)),ISNUMBER(FIND("Multi-wall",B1016)),ISNUMBER(FIND("Multi wall",B1016)),ISNUMBER(FIND("Multiwall",B1016)),ISNUMBER(FIND("Double-wall",B1016)),ISNUMBER(FIND("Double wall",B1016)),ISNUMBER(FIND("Doublewall",B1016)),ISNUMBER(FIND("double-wall",B1016)),ISNUMBER(FIND("double wall",B1016)),ISNUMBER(FIND("doublewall",B1016)))</f>
        <v>1</v>
      </c>
      <c r="BA1016" t="b">
        <f>AND(Table1[[#This Row],[SWCNT]],Table1[[#This Row],[MWCNT]])</f>
        <v>0</v>
      </c>
      <c r="BB1016" t="b">
        <f>IF(Table1[[#This Row],[SWCNT]]=TRUE,FALSE,IF(Table1[[#This Row],[MWCNT]]=TRUE,FALSE,TRUE))</f>
        <v>0</v>
      </c>
      <c r="BC1016" s="18"/>
    </row>
    <row r="1017" spans="1:55" ht="277.5">
      <c r="A1017" t="s">
        <v>1230</v>
      </c>
      <c r="B1017" s="2" t="s">
        <v>1231</v>
      </c>
      <c r="C1017" s="16" t="s">
        <v>1232</v>
      </c>
      <c r="D1017" s="17" t="s">
        <v>38</v>
      </c>
      <c r="E1017" s="2">
        <v>2019</v>
      </c>
      <c r="F1017" t="b">
        <f>OR(ISNUMBER(FIND("cytotoxic",C1017)),ISNUMBER(FIND("Cytotoxic",C1017)),ISNUMBER(FIND("cellular toxicity",C1017)),ISNUMBER(FIND("cell death",C1017)),ISNUMBER(FIND("viable",C1017)),ISNUMBER(FIND("phytotoxic",C1017)),ISNUMBER(FIND("acute toxicity",C1017)),ISNUMBER(FIND("MTT",C1017)),ISNUMBER(FIND("survival",C1017)),ISNUMBER(FIND("prolifer",C1017)),ISNUMBER(FIND("apoptosis",C1017)),ISNUMBER(FIND("neurotoxic",C1017)),ISNUMBER(FIND("  lysis ",C1017)),ISNUMBER(FIND("necrosis",C1017)),ISNUMBER(FIND("cellular death",C1017))*3,ISNUMBER(FIND("LDH",C1017)),ISNUMBER(FIND("Acute toxicity",C1017)))</f>
        <v>0</v>
      </c>
      <c r="G1017" t="b">
        <f>OR(ISNUMBER(FIND("genotoxic",C1017)),ISNUMBER(FIND("genotoxicity",C1017)),ISNUMBER(FIND("DNA damage",C1017)),ISNUMBER(FIND("DNA",C1017)),ISNUMBER(FIND("RNA",C1017)),ISNUMBER(FIND("mesothelioma",C1017)),ISNUMBER(FIND("carcino",C1017)),ISNUMBER(FIND("mutagen",C1017)),ISNUMBER(FIND("genetic",C1017)))</f>
        <v>0</v>
      </c>
      <c r="H1017" t="b">
        <f>OR(ISNUMBER(FIND("inflammatory",C1017)),ISNUMBER(FIND("inflamm",C1017)))</f>
        <v>0</v>
      </c>
      <c r="I1017" t="b">
        <f>OR(ISNUMBER(FIND("immune",C1017)),ISNUMBER(FIND("immunological",C1017)),ISNUMBER(FIND("interleuk",C1017)),ISNUMBER(FIND("platelet activation",C1017)),ISNUMBER(FIND("monocyte",C1017)),ISNUMBER(FIND("leukocyte",C1017)),ISNUMBER(FIND("cytokine",C1017)),ISNUMBER(FIND("CD4",C1017)),ISNUMBER(FIND("CD8",C1017)),ISNUMBER(FIND("T-cell",C1017)))</f>
        <v>0</v>
      </c>
      <c r="J1017" t="b">
        <f>OR(ISNUMBER(FIND("reactive oxygen",C1017)),ISNUMBER(FIND("ROS",C1017)),ISNUMBER(FIND("free radical",C1017)),ISNUMBER(FIND("oxidative stress",C1017)),ISNUMBER(FIND("peroxid",C1017)),ISNUMBER(FIND("oxidative",C1017)),ISNUMBER(FIND("antioxid",C1017)))</f>
        <v>0</v>
      </c>
      <c r="K1017" t="b">
        <f>OR(ISNUMBER(FIND("autophag",C1017)))</f>
        <v>0</v>
      </c>
      <c r="L1017" t="b">
        <f>OR(ISNUMBER(FIND("morpholog",C1017)))</f>
        <v>0</v>
      </c>
      <c r="M1017" t="b">
        <f>OR(ISNUMBER(FIND("fibrosis",C1017)),ISNUMBER(FIND("Fibrosis",C1017)),ISNUMBER(FIND("fibrot",C1017)))</f>
        <v>0</v>
      </c>
      <c r="N1017" t="b">
        <f>OR(ISNUMBER(FIND("offspring",C1017)),ISNUMBER(FIND("Parental",C1017)),ISNUMBER(FIND("parental",C1017)),ISNUMBER(FIND("germline",C1017)),ISNUMBER(FIND("reproduc",C1017)),ISNUMBER(FIND("embryo",C1017)))</f>
        <v>0</v>
      </c>
      <c r="O1017" t="b">
        <f>OR(ISNUMBER(FIND("metabol",C1017)),ISNUMBER(FIND("Metabol",C1017)),ISNUMBER(FIND("digest",C1017)),ISNUMBER(FIND("mitochon",C1017)))</f>
        <v>0</v>
      </c>
      <c r="P1017" t="b">
        <f>OR(ISNUMBER(FIND("ecotox",C1017)),ISNUMBER(FIND("Ecotox",B1017)),ISNUMBER(FIND("ecotox",B1017)),ISNUMBER(FIND("Ecotox",C1017)))</f>
        <v>0</v>
      </c>
      <c r="Q1017" t="b">
        <f>OR(ISNUMBER(FIND("Bioaccum",C1017)),ISNUMBER(FIND("bioaccum",C1017)),ISNUMBER(FIND("accum",C1017)))</f>
        <v>1</v>
      </c>
      <c r="R1017" t="b">
        <f>OR(ISNUMBER(FIND("Occupation",C1017)),ISNUMBER(FIND("occupation",C1017)),ISNUMBER(FIND("worker",C1017)),ISNUMBER(FIND("workforce",C1017)))</f>
        <v>0</v>
      </c>
      <c r="S1017" t="b">
        <f>NOT(OR(F1017,G1017,H1017,I1017,J1017,K1017,L1017,M1017,N1017,O1017,P1017,Q1017,R1017))</f>
        <v>0</v>
      </c>
      <c r="U1017" t="b">
        <f>OR(Table1[[#This Row],[Inflammation]],Table1[[#This Row],[Immune]])</f>
        <v>0</v>
      </c>
      <c r="V1017" t="str">
        <f>IF(OR(Table1[[#This Row],[Rodents]],Table1[[#This Row],[Human]],Table1[[#This Row],[Pig]]),OR(ISNUMBER(FIND("intratrach",C1017)),ISNUMBER(FIND("nasal ",C1017)),ISNUMBER(FIND("instill",C1017))),"NA")</f>
        <v>NA</v>
      </c>
      <c r="W1017" t="str">
        <f>IF(OR(Table1[[#This Row],[Rodents]],Table1[[#This Row],[Human]],Table1[[#This Row],[Pig]]),OR(ISNUMBER(FIND("dermal",C1017)),ISNUMBER(FIND("skin ",C1017))),"NA")</f>
        <v>NA</v>
      </c>
      <c r="X1017" t="str">
        <f>IF(OR(Table1[[#This Row],[Rodents]],Table1[[#This Row],[Human]],Table1[[#This Row],[Pig]]),OR(ISNUMBER(FIND("injected",C1017)),ISNUMBER(FIND("periton",C1017)),ISNUMBER(FIND("intrascrot",C1017))),"NA")</f>
        <v>NA</v>
      </c>
      <c r="Y1017" t="str">
        <f>IF(OR(Table1[[#This Row],[Rodents]],Table1[[#This Row],[Human]],Table1[[#This Row],[Pig]]),NOT(OR(Table1[[#This Row],[Inhaled/Intratracheal/intranasal]],Table1[[#This Row],[Dermal]],Table1[[#This Row],[Injected]])),"NA")</f>
        <v>NA</v>
      </c>
      <c r="AA1017" t="b">
        <f>OR(ISNUMBER(FIND("fish ",C1017)),ISNUMBER(FIND("Fish ",C1017)),ISNUMBER(FIND("aquatic",C1017)),ISNUMBER(FIND("daphnids",C1017)),ISNUMBER(FIND("Carcinus maenas",C1017)),ISNUMBER(FIND("Daphnia",C1017)),ISNUMBER(FIND("Ruditapes philippinarum",C1017)),ISNUMBER(FIND("daphnia",C1017)),ISNUMBER(FIND("marine",C1017)),ISNUMBER(FIND("mussel",C1017)),ISNUMBER(FIND("algae",C1017)),ISNUMBER(FIND("Donax faba",C1017)),ISNUMBER(FIND("estuarine",C1017)),ISNUMBER(FIND("snail",C1017)),ISNUMBER(FIND("Prorocentrum donghaiense",C1017)) )</f>
        <v>1</v>
      </c>
      <c r="AB1017" t="b">
        <f>OR(ISNUMBER(FIND(" rat ",C1017)),ISNUMBER(FIND(" rats ",C1017)),ISNUMBER(FIND(" Rats ",C1017)),ISNUMBER(FIND(" Rat ",C1017)),ISNUMBER(FIND(" rat.",C1017)),ISNUMBER(FIND(" rats.",C1017)),ISNUMBER(FIND("mouse",C1017)),ISNUMBER(FIND("mice",C1017)), ISNUMBER(FIND(" Mice",C1017)))</f>
        <v>0</v>
      </c>
      <c r="AC1017" t="b">
        <f>OR(ISNUMBER(FIND(" cell ",C1017)),ISNUMBER(FIND("fibroblast",C1017)),ISNUMBER(FIND("macrophage",C1017)),ISNUMBER(FIND("epithelial",C1017)),ISNUMBER(FIND("endothelial",C1017)),ISNUMBER(FIND("neuron",C1017)),ISNUMBER(FIND(" cells ",C1017)),ISNUMBER(FIND("RBC",C1017)),ISNUMBER(FIND("mitochond",C1017)),ISNUMBER(FIND("adipocyte",C1017)),ISNUMBER(FIND("osteo",C1017)),ISNUMBER(FIND("keratin",C1017)),ISNUMBER(FIND(" cell's ",C1017)),ISNUMBER(FIND("eukary",C1017)),ISNUMBER(FIND("sperm",C1017)))</f>
        <v>0</v>
      </c>
      <c r="AD1017" t="b">
        <f>OR(ISNUMBER(FIND("human",B1017)),ISNUMBER(FIND("workers",B1017)),ISNUMBER(FIND("workforces",B1017)),ISNUMBER(FIND("occupational",B1017)),ISNUMBER(FIND("Case report",B1017)),ISNUMBER(FIND("Workplaces",B1017)),ISNUMBER(FIND("worker",B1017)))</f>
        <v>0</v>
      </c>
      <c r="AE1017" t="b">
        <f>OR(ISNUMBER(FIND(" plant ",C1017)),ISNUMBER(FIND("Plant ",C1017)),ISNUMBER(FIND("tomato",C1017)),ISNUMBER(FIND("plants",C1017)),ISNUMBER(FIND("Plants",C1017)),ISNUMBER(FIND("algae",C1017)),ISNUMBER(FIND("lettuce",C1017)),ISNUMBER(FIND("green gram sprouts ",C1017)),ISNUMBER(FIND("Cucurbita pepo",C1017)),ISNUMBER(FIND("bean ",C1017)),ISNUMBER(FIND("chloroplast",C1017)),ISNUMBER(FIND("chlorophyll",C1017)),ISNUMBER(FIND("seedling",C1017)),ISNUMBER(FIND("canola",C1017)),ISNUMBER(FIND("shoot",C1017)),ISNUMBER(FIND("photosynthes",C1017)),ISNUMBER(FIND(" leaves ",C1017)),,ISNUMBER(FIND("agriculture",C1017)),ISNUMBER(FIND(" crops ",C1017)))</f>
        <v>1</v>
      </c>
      <c r="AF1017" t="b">
        <f>OR(ISNUMBER(FIND("bacteria",C1017)),ISNUMBER(FIND("Bacteria",C1017)),ISNUMBER(FIND("Bacterium",C1017)),ISNUMBER(FIND("bacterium",C1017)),ISNUMBER(FIND(" coli ",C1017)))</f>
        <v>0</v>
      </c>
      <c r="AG1017" t="b">
        <f>OR(ISNUMBER(FIND("fungi",C1017)),ISNUMBER(FIND("Fungi",C1017)),ISNUMBER(FIND("fungus",C1017)),ISNUMBER(FIND("Fungus",C1017)),ISNUMBER(FIND("mushroom",C1017)),ISNUMBER(FIND("Mushroom",C1017)),ISNUMBER(FIND(" mold ",C1017)))</f>
        <v>0</v>
      </c>
      <c r="AH1017" t="b">
        <f>OR(ISNUMBER(FIND("Pig ",C1017)),ISNUMBER(FIND("pig ",C1017)),ISNUMBER(FIND("Pigs ",C1017)),ISNUMBER(FIND("pigs ",C1017)))</f>
        <v>0</v>
      </c>
      <c r="AI1017" t="b">
        <f>OR(ISNUMBER(FIND(" C. elegans",C1017)),ISNUMBER(FIND("Caenorhabditis elegans",C1017)),ISNUMBER(FIND("earthworms",C1017)),ISNUMBER(FIND(" Ficopomatus enigmaticus",C1017)),ISNUMBER(FIND("larva",C1017)),ISNUMBER(FIND("Lumbriculus variegatus",C1017)),ISNUMBER(FIND("nematode",C1017)))</f>
        <v>0</v>
      </c>
      <c r="AJ1017" t="b">
        <f>NOT(OR(AA1017,AB1017,AC1017,AD1017,AE1017,AF1017,AG1017,AH1017,AI1017))</f>
        <v>0</v>
      </c>
      <c r="AL1017" t="b">
        <f>OR(AA1017,AB1017,AD1017,AE1017,AF1017,AG1017,AH1017,AI1017)</f>
        <v>1</v>
      </c>
      <c r="AM1017" t="b">
        <f>IF(Table1[[#This Row],[In vivo?]],IF(Table1[[#This Row],[Cell]],FALSE,TRUE),FALSE)</f>
        <v>1</v>
      </c>
      <c r="AN1017" t="b">
        <f>AND(AC1017,AL1017)</f>
        <v>0</v>
      </c>
      <c r="AO1017" t="b">
        <f>IF(Table1[[#This Row],[Cell]],IF(Table1[[#This Row],[In vivo?]],FALSE,TRUE),FALSE)</f>
        <v>0</v>
      </c>
      <c r="AP1017" t="b">
        <f>NOT(OR(Table1[[#This Row],[In vivo?]],Table1[[#This Row],[Only in Cell]]))</f>
        <v>0</v>
      </c>
      <c r="AQ1017" t="str">
        <f>IF(OR(Table1[[#This Row],[Rodents]],Table1[[#This Row],[Human]],Table1[[#This Row],[Pig]]),OR(ISNUMBER(FIND("pulmonary",C1017)),ISNUMBER(FIND("lung",C1017))),"NA")</f>
        <v>NA</v>
      </c>
      <c r="AR1017" t="str">
        <f>IF(OR(Table1[[#This Row],[Rodents]],Table1[[#This Row],[Human]],Table1[[#This Row],[Pig]]),OR(ISNUMBER(FIND("skin",C1017)),ISNUMBER(FIND("dermal",C1017))),"NA")</f>
        <v>NA</v>
      </c>
      <c r="AS1017" t="str">
        <f>IF(OR(Table1[[#This Row],[Rodents]],Table1[[#This Row],[Human]],Table1[[#This Row],[Pig]]),OR(ISNUMBER(FIND("liver",C1017)),ISNUMBER(FIND("hepat",C1017))),"NA")</f>
        <v>NA</v>
      </c>
      <c r="AT1017" t="str">
        <f>IF(OR(Table1[[#This Row],[Rodents]],Table1[[#This Row],[Human]],Table1[[#This Row],[Pig]]),OR(ISNUMBER(FIND("kidney",C1017)),ISNUMBER(FIND("neph",C1017))),"NA")</f>
        <v>NA</v>
      </c>
      <c r="AU1017" t="str">
        <f>IF(OR(Table1[[#This Row],[Rodents]],Table1[[#This Row],[Human]],Table1[[#This Row],[Pig]]),OR(ISNUMBER(FIND("brain",C1017)),ISNUMBER(FIND("neur",C1017)),ISNUMBER(FIND("nerv",C1017))),"NA")</f>
        <v>NA</v>
      </c>
      <c r="AV1017" t="str">
        <f>IF(OR(Table1[[#This Row],[Rodents]],Table1[[#This Row],[Human]],Table1[[#This Row],[Pig]]),OR(ISNUMBER(FIND("heart",C1017)),ISNUMBER(FIND("cardi",C1017))),"NA")</f>
        <v>NA</v>
      </c>
      <c r="AW1017" t="str">
        <f>IF(OR(Table1[[#This Row],[Rodents]],Table1[[#This Row],[Human]],Table1[[#This Row],[Pig]]),OR(ISNUMBER(FIND("gastro",C1017)),ISNUMBER(FIND("intesti",C1017)),ISNUMBER(FIND("stomach",C1017))),"NA")</f>
        <v>NA</v>
      </c>
      <c r="AX1017" t="str">
        <f>IF(OR(Table1[[#This Row],[Rodents]],Table1[[#This Row],[Human]],Table1[[#This Row],[Pig]]),NOT(OR(AQ1017,AR1017,AS1017,AT1017,AU1017,AV1017,AW1017)),"NA")</f>
        <v>NA</v>
      </c>
      <c r="AY1017" t="b">
        <f>OR(ISNUMBER(FIND("SWCNT",C1017)),ISNUMBER(FIND("SWNT",C1017)),ISNUMBER(FIND("single-wall",C1017)),ISNUMBER(FIND("single wall",C1017)),ISNUMBER(FIND("Single wall",C1017)),ISNUMBER(FIND("Single-wall",C1017)),ISNUMBER(FIND("SWCNT",B1017)),ISNUMBER(FIND("SWNT",B1017)),ISNUMBER(FIND("single-wall",B1017)),ISNUMBER(FIND("single wall",B1017)),ISNUMBER(FIND("Single-wall",B1017)),ISNUMBER(FIND("Single wall",B1017)))</f>
        <v>0</v>
      </c>
      <c r="AZ1017" t="b">
        <f>OR(ISNUMBER(FIND("MWCNT",C1017)),ISNUMBER(FIND("MWNT",C1017)),ISNUMBER(FIND("multi-wall",C1017)),ISNUMBER(FIND("multi wall",C1017)),ISNUMBER(FIND("multiwall",C1017)),ISNUMBER(FIND("Multi-wall",C1017)),ISNUMBER(FIND("Multi wall",C1017)),ISNUMBER(FIND("Multiwall",C1017)),ISNUMBER(FIND("MWCNT",B1017)),ISNUMBER(FIND("MWNT",B1017)),ISNUMBER(FIND("multi-wall",B1017)),ISNUMBER(FIND("multi wall",B1017)),ISNUMBER(FIND("multiwall",B1017)),ISNUMBER(FIND("Multi-wall",B1017)),ISNUMBER(FIND("Multi wall",B1017)),ISNUMBER(FIND("Multiwall",B1017)),ISNUMBER(FIND("Double-wall",B1017)),ISNUMBER(FIND("Double wall",B1017)),ISNUMBER(FIND("Doublewall",B1017)),ISNUMBER(FIND("double-wall",B1017)),ISNUMBER(FIND("double wall",B1017)),ISNUMBER(FIND("doublewall",B1017)))</f>
        <v>1</v>
      </c>
      <c r="BA1017" t="b">
        <f>AND(Table1[[#This Row],[SWCNT]],Table1[[#This Row],[MWCNT]])</f>
        <v>0</v>
      </c>
      <c r="BB1017" t="b">
        <f>IF(Table1[[#This Row],[SWCNT]]=TRUE,FALSE,IF(Table1[[#This Row],[MWCNT]]=TRUE,FALSE,TRUE))</f>
        <v>0</v>
      </c>
      <c r="BC1017" s="18"/>
    </row>
    <row r="1018" spans="1:55" ht="240.5">
      <c r="A1018" t="s">
        <v>1371</v>
      </c>
      <c r="B1018" s="2" t="s">
        <v>1376</v>
      </c>
      <c r="C1018" s="16" t="s">
        <v>1381</v>
      </c>
      <c r="D1018" s="17" t="s">
        <v>271</v>
      </c>
      <c r="E1018" s="2">
        <v>2019</v>
      </c>
      <c r="F1018" t="b">
        <f>OR(ISNUMBER(FIND("cytotoxic",C1018)),ISNUMBER(FIND("Cytotoxic",C1018)),ISNUMBER(FIND("cellular toxicity",C1018)),ISNUMBER(FIND("cell death",C1018)),ISNUMBER(FIND("viable",C1018)),ISNUMBER(FIND("phytotoxic",C1018)),ISNUMBER(FIND("acute toxicity",C1018)),ISNUMBER(FIND("MTT",C1018)),ISNUMBER(FIND("survival",C1018)),ISNUMBER(FIND("prolifer",C1018)),ISNUMBER(FIND("apoptosis",C1018)),ISNUMBER(FIND("neurotoxic",C1018)),ISNUMBER(FIND("  lysis ",C1018)),ISNUMBER(FIND("necrosis",C1018)),ISNUMBER(FIND("cellular death",C1018))*3,ISNUMBER(FIND("LDH",C1018)),ISNUMBER(FIND("Acute toxicity",C1018)))</f>
        <v>0</v>
      </c>
      <c r="G1018" t="b">
        <f>OR(ISNUMBER(FIND("genotoxic",C1018)),ISNUMBER(FIND("genotoxicity",C1018)),ISNUMBER(FIND("DNA damage",C1018)),ISNUMBER(FIND("DNA",C1018)),ISNUMBER(FIND("RNA",C1018)),ISNUMBER(FIND("mesothelioma",C1018)),ISNUMBER(FIND("carcino",C1018)),ISNUMBER(FIND("mutagen",C1018)),ISNUMBER(FIND("genetic",C1018)))</f>
        <v>1</v>
      </c>
      <c r="H1018" t="b">
        <f>OR(ISNUMBER(FIND("inflammatory",C1018)),ISNUMBER(FIND("inflamm",C1018)))</f>
        <v>0</v>
      </c>
      <c r="I1018" t="b">
        <f>OR(ISNUMBER(FIND("immune",C1018)),ISNUMBER(FIND("immunological",C1018)),ISNUMBER(FIND("interleuk",C1018)),ISNUMBER(FIND("platelet activation",C1018)),ISNUMBER(FIND("monocyte",C1018)),ISNUMBER(FIND("leukocyte",C1018)),ISNUMBER(FIND("cytokine",C1018)),ISNUMBER(FIND("CD4",C1018)),ISNUMBER(FIND("CD8",C1018)),ISNUMBER(FIND("T-cell",C1018)))</f>
        <v>1</v>
      </c>
      <c r="J1018" t="b">
        <f>OR(ISNUMBER(FIND("reactive oxygen",C1018)),ISNUMBER(FIND("ROS",C1018)),ISNUMBER(FIND("free radical",C1018)),ISNUMBER(FIND("oxidative stress",C1018)),ISNUMBER(FIND("peroxid",C1018)),ISNUMBER(FIND("oxidative",C1018)),ISNUMBER(FIND("antioxid",C1018)))</f>
        <v>1</v>
      </c>
      <c r="K1018" t="b">
        <f>OR(ISNUMBER(FIND("autophag",C1018)))</f>
        <v>0</v>
      </c>
      <c r="L1018" t="b">
        <f>OR(ISNUMBER(FIND("morpholog",C1018)))</f>
        <v>0</v>
      </c>
      <c r="M1018" t="b">
        <f>OR(ISNUMBER(FIND("fibrosis",C1018)),ISNUMBER(FIND("Fibrosis",C1018)),ISNUMBER(FIND("fibrot",C1018)))</f>
        <v>0</v>
      </c>
      <c r="N1018" t="b">
        <f>OR(ISNUMBER(FIND("offspring",C1018)),ISNUMBER(FIND("Parental",C1018)),ISNUMBER(FIND("parental",C1018)),ISNUMBER(FIND("germline",C1018)),ISNUMBER(FIND("reproduc",C1018)),ISNUMBER(FIND("embryo",C1018)))</f>
        <v>0</v>
      </c>
      <c r="O1018" t="b">
        <f>OR(ISNUMBER(FIND("metabol",C1018)),ISNUMBER(FIND("Metabol",C1018)),ISNUMBER(FIND("digest",C1018)),ISNUMBER(FIND("mitochon",C1018)))</f>
        <v>1</v>
      </c>
      <c r="P1018" t="b">
        <f>OR(ISNUMBER(FIND("ecotox",C1018)),ISNUMBER(FIND("Ecotox",B1018)),ISNUMBER(FIND("ecotox",B1018)),ISNUMBER(FIND("Ecotox",C1018)))</f>
        <v>0</v>
      </c>
      <c r="Q1018" t="b">
        <f>OR(ISNUMBER(FIND("Bioaccum",C1018)),ISNUMBER(FIND("bioaccum",C1018)),ISNUMBER(FIND("accum",C1018)))</f>
        <v>1</v>
      </c>
      <c r="R1018" t="b">
        <f>OR(ISNUMBER(FIND("Occupation",C1018)),ISNUMBER(FIND("occupation",C1018)),ISNUMBER(FIND("worker",C1018)),ISNUMBER(FIND("workforce",C1018)))</f>
        <v>0</v>
      </c>
      <c r="S1018" t="b">
        <f>NOT(OR(F1018,G1018,H1018,I1018,J1018,K1018,L1018,M1018,N1018,O1018,P1018,Q1018,R1018))</f>
        <v>0</v>
      </c>
      <c r="U1018" t="b">
        <f>OR(Table1[[#This Row],[Inflammation]],Table1[[#This Row],[Immune]])</f>
        <v>1</v>
      </c>
      <c r="V1018" t="str">
        <f>IF(OR(Table1[[#This Row],[Rodents]],Table1[[#This Row],[Human]],Table1[[#This Row],[Pig]]),OR(ISNUMBER(FIND("intratrach",C1018)),ISNUMBER(FIND("nasal ",C1018)),ISNUMBER(FIND("instill",C1018))),"NA")</f>
        <v>NA</v>
      </c>
      <c r="W1018" t="str">
        <f>IF(OR(Table1[[#This Row],[Rodents]],Table1[[#This Row],[Human]],Table1[[#This Row],[Pig]]),OR(ISNUMBER(FIND("dermal",C1018)),ISNUMBER(FIND("skin ",C1018))),"NA")</f>
        <v>NA</v>
      </c>
      <c r="X1018" t="str">
        <f>IF(OR(Table1[[#This Row],[Rodents]],Table1[[#This Row],[Human]],Table1[[#This Row],[Pig]]),OR(ISNUMBER(FIND("injected",C1018)),ISNUMBER(FIND("periton",C1018)),ISNUMBER(FIND("intrascrot",C1018))),"NA")</f>
        <v>NA</v>
      </c>
      <c r="Y1018" t="str">
        <f>IF(OR(Table1[[#This Row],[Rodents]],Table1[[#This Row],[Human]],Table1[[#This Row],[Pig]]),NOT(OR(Table1[[#This Row],[Inhaled/Intratracheal/intranasal]],Table1[[#This Row],[Dermal]],Table1[[#This Row],[Injected]])),"NA")</f>
        <v>NA</v>
      </c>
      <c r="AA1018" t="b">
        <f>OR(ISNUMBER(FIND("fish ",C1018)),ISNUMBER(FIND("Fish ",C1018)),ISNUMBER(FIND("aquatic",C1018)),ISNUMBER(FIND("daphnids",C1018)),ISNUMBER(FIND("Carcinus maenas",C1018)),ISNUMBER(FIND("Daphnia",C1018)),ISNUMBER(FIND("Ruditapes philippinarum",C1018)),ISNUMBER(FIND("daphnia",C1018)),ISNUMBER(FIND("marine",C1018)),ISNUMBER(FIND("mussel",C1018)),ISNUMBER(FIND("algae",C1018)),ISNUMBER(FIND("Donax faba",C1018)),ISNUMBER(FIND("estuarine",C1018)),ISNUMBER(FIND("snail",C1018)),ISNUMBER(FIND("Prorocentrum donghaiense",C1018)) )</f>
        <v>0</v>
      </c>
      <c r="AB1018" t="b">
        <f>OR(ISNUMBER(FIND(" rat ",C1018)),ISNUMBER(FIND(" rats ",C1018)),ISNUMBER(FIND(" Rats ",C1018)),ISNUMBER(FIND(" Rat ",C1018)),ISNUMBER(FIND(" rat.",C1018)),ISNUMBER(FIND(" rats.",C1018)),ISNUMBER(FIND("mouse",C1018)),ISNUMBER(FIND("mice",C1018)), ISNUMBER(FIND(" Mice",C1018)))</f>
        <v>0</v>
      </c>
      <c r="AC1018" t="b">
        <f>OR(ISNUMBER(FIND(" cell ",C1018)),ISNUMBER(FIND("fibroblast",C1018)),ISNUMBER(FIND("macrophage",C1018)),ISNUMBER(FIND("epithelial",C1018)),ISNUMBER(FIND("endothelial",C1018)),ISNUMBER(FIND("neuron",C1018)),ISNUMBER(FIND(" cells ",C1018)),ISNUMBER(FIND("RBC",C1018)),ISNUMBER(FIND("mitochond",C1018)),ISNUMBER(FIND("adipocyte",C1018)),ISNUMBER(FIND("osteo",C1018)),ISNUMBER(FIND("keratin",C1018)),ISNUMBER(FIND(" cell's ",C1018)),ISNUMBER(FIND("eukary",C1018)),ISNUMBER(FIND("sperm",C1018)))</f>
        <v>1</v>
      </c>
      <c r="AD1018" t="b">
        <v>0</v>
      </c>
      <c r="AE1018" t="b">
        <f>OR(ISNUMBER(FIND(" plant ",C1018)),ISNUMBER(FIND("Plant ",C1018)),ISNUMBER(FIND("tomato",C1018)),ISNUMBER(FIND("plants",C1018)),ISNUMBER(FIND("Plants",C1018)),ISNUMBER(FIND("algae",C1018)),ISNUMBER(FIND("lettuce",C1018)),ISNUMBER(FIND("green gram sprouts ",C1018)),ISNUMBER(FIND("Cucurbita pepo",C1018)),ISNUMBER(FIND("bean ",C1018)),ISNUMBER(FIND("chloroplast",C1018)),ISNUMBER(FIND("chlorophyll",C1018)),ISNUMBER(FIND("seedling",C1018)),ISNUMBER(FIND("canola",C1018)),ISNUMBER(FIND("shoot",C1018)),ISNUMBER(FIND("photosynthes",C1018)),ISNUMBER(FIND(" leaves ",C1018)),,ISNUMBER(FIND("agriculture",C1018)),ISNUMBER(FIND(" crops ",C1018)))</f>
        <v>0</v>
      </c>
      <c r="AF1018" t="b">
        <f>OR(ISNUMBER(FIND("bacteria",C1018)),ISNUMBER(FIND("Bacteria",C1018)),ISNUMBER(FIND("Bacterium",C1018)),ISNUMBER(FIND("bacterium",C1018)),ISNUMBER(FIND(" coli ",C1018)))</f>
        <v>0</v>
      </c>
      <c r="AG1018" t="b">
        <f>OR(ISNUMBER(FIND("fungi",C1018)),ISNUMBER(FIND("Fungi",C1018)),ISNUMBER(FIND("fungus",C1018)),ISNUMBER(FIND("Fungus",C1018)),ISNUMBER(FIND("mushroom",C1018)),ISNUMBER(FIND("Mushroom",C1018)),ISNUMBER(FIND(" mold ",C1018)))</f>
        <v>0</v>
      </c>
      <c r="AH1018" t="b">
        <f>OR(ISNUMBER(FIND("Pig ",C1018)),ISNUMBER(FIND("pig ",C1018)),ISNUMBER(FIND("Pigs ",C1018)),ISNUMBER(FIND("pigs ",C1018)))</f>
        <v>0</v>
      </c>
      <c r="AI1018" t="b">
        <f>OR(ISNUMBER(FIND(" C. elegans",C1018)),ISNUMBER(FIND("Caenorhabditis elegans",C1018)),ISNUMBER(FIND("earthworms",C1018)),ISNUMBER(FIND(" Ficopomatus enigmaticus",C1018)),ISNUMBER(FIND("larva",C1018)),ISNUMBER(FIND("Lumbriculus variegatus",C1018)),ISNUMBER(FIND("nematode",C1018)))</f>
        <v>0</v>
      </c>
      <c r="AJ1018" t="b">
        <f>NOT(OR(AA1018,AB1018,AC1018,AD1018,AE1018,AF1018,AG1018,AH1018,AI1018))</f>
        <v>0</v>
      </c>
      <c r="AL1018" t="b">
        <f>OR(AA1018,AB1018,AD1018,AE1018,AF1018,AG1018,AH1018,AI1018)</f>
        <v>0</v>
      </c>
      <c r="AM1018" t="b">
        <f>IF(Table1[[#This Row],[In vivo?]],IF(Table1[[#This Row],[Cell]],FALSE,TRUE),FALSE)</f>
        <v>0</v>
      </c>
      <c r="AN1018" t="b">
        <f>AND(AC1018,AL1018)</f>
        <v>0</v>
      </c>
      <c r="AO1018" t="b">
        <f>IF(Table1[[#This Row],[Cell]],IF(Table1[[#This Row],[In vivo?]],FALSE,TRUE),FALSE)</f>
        <v>1</v>
      </c>
      <c r="AP1018" t="b">
        <f>NOT(OR(Table1[[#This Row],[In vivo?]],Table1[[#This Row],[Only in Cell]]))</f>
        <v>0</v>
      </c>
      <c r="AQ1018" t="str">
        <f>IF(OR(Table1[[#This Row],[Rodents]],Table1[[#This Row],[Human]],Table1[[#This Row],[Pig]]),OR(ISNUMBER(FIND("pulmonary",C1018)),ISNUMBER(FIND("lung",C1018))),"NA")</f>
        <v>NA</v>
      </c>
      <c r="AR1018" t="str">
        <f>IF(OR(Table1[[#This Row],[Rodents]],Table1[[#This Row],[Human]],Table1[[#This Row],[Pig]]),OR(ISNUMBER(FIND("skin",C1018)),ISNUMBER(FIND("dermal",C1018))),"NA")</f>
        <v>NA</v>
      </c>
      <c r="AS1018" t="str">
        <f>IF(OR(Table1[[#This Row],[Rodents]],Table1[[#This Row],[Human]],Table1[[#This Row],[Pig]]),OR(ISNUMBER(FIND("liver",C1018)),ISNUMBER(FIND("hepat",C1018))),"NA")</f>
        <v>NA</v>
      </c>
      <c r="AT1018" t="str">
        <f>IF(OR(Table1[[#This Row],[Rodents]],Table1[[#This Row],[Human]],Table1[[#This Row],[Pig]]),OR(ISNUMBER(FIND("kidney",C1018)),ISNUMBER(FIND("neph",C1018))),"NA")</f>
        <v>NA</v>
      </c>
      <c r="AU1018" t="str">
        <f>IF(OR(Table1[[#This Row],[Rodents]],Table1[[#This Row],[Human]],Table1[[#This Row],[Pig]]),OR(ISNUMBER(FIND("brain",C1018)),ISNUMBER(FIND("neur",C1018)),ISNUMBER(FIND("nerv",C1018))),"NA")</f>
        <v>NA</v>
      </c>
      <c r="AV1018" t="str">
        <f>IF(OR(Table1[[#This Row],[Rodents]],Table1[[#This Row],[Human]],Table1[[#This Row],[Pig]]),OR(ISNUMBER(FIND("heart",C1018)),ISNUMBER(FIND("cardi",C1018))),"NA")</f>
        <v>NA</v>
      </c>
      <c r="AW1018" t="str">
        <f>IF(OR(Table1[[#This Row],[Rodents]],Table1[[#This Row],[Human]],Table1[[#This Row],[Pig]]),OR(ISNUMBER(FIND("gastro",C1018)),ISNUMBER(FIND("intesti",C1018)),ISNUMBER(FIND("stomach",C1018))),"NA")</f>
        <v>NA</v>
      </c>
      <c r="AX1018" t="str">
        <f>IF(OR(Table1[[#This Row],[Rodents]],Table1[[#This Row],[Human]],Table1[[#This Row],[Pig]]),NOT(OR(AQ1018,AR1018,AS1018,AT1018,AU1018,AV1018,AW1018)),"NA")</f>
        <v>NA</v>
      </c>
      <c r="AY1018" t="b">
        <f>OR(ISNUMBER(FIND("SWCNT",C1018)),ISNUMBER(FIND("SWNT",C1018)),ISNUMBER(FIND("single-wall",C1018)),ISNUMBER(FIND("single wall",C1018)),ISNUMBER(FIND("Single wall",C1018)),ISNUMBER(FIND("Single-wall",C1018)),ISNUMBER(FIND("SWCNT",B1018)),ISNUMBER(FIND("SWNT",B1018)),ISNUMBER(FIND("single-wall",B1018)),ISNUMBER(FIND("single wall",B1018)),ISNUMBER(FIND("Single-wall",B1018)),ISNUMBER(FIND("Single wall",B1018)))</f>
        <v>0</v>
      </c>
      <c r="AZ1018" t="b">
        <f>OR(ISNUMBER(FIND("MWCNT",C1018)),ISNUMBER(FIND("MWNT",C1018)),ISNUMBER(FIND("multi-wall",C1018)),ISNUMBER(FIND("multi wall",C1018)),ISNUMBER(FIND("multiwall",C1018)),ISNUMBER(FIND("Multi-wall",C1018)),ISNUMBER(FIND("Multi wall",C1018)),ISNUMBER(FIND("Multiwall",C1018)),ISNUMBER(FIND("MWCNT",B1018)),ISNUMBER(FIND("MWNT",B1018)),ISNUMBER(FIND("multi-wall",B1018)),ISNUMBER(FIND("multi wall",B1018)),ISNUMBER(FIND("multiwall",B1018)),ISNUMBER(FIND("Multi-wall",B1018)),ISNUMBER(FIND("Multi wall",B1018)),ISNUMBER(FIND("Multiwall",B1018)),ISNUMBER(FIND("Double-wall",B1018)),ISNUMBER(FIND("Double wall",B1018)),ISNUMBER(FIND("Doublewall",B1018)),ISNUMBER(FIND("double-wall",B1018)),ISNUMBER(FIND("double wall",B1018)),ISNUMBER(FIND("doublewall",B1018)))</f>
        <v>1</v>
      </c>
      <c r="BA1018" t="b">
        <f>AND(Table1[[#This Row],[SWCNT]],Table1[[#This Row],[MWCNT]])</f>
        <v>0</v>
      </c>
      <c r="BB1018" t="b">
        <f>IF(Table1[[#This Row],[SWCNT]]=TRUE,FALSE,IF(Table1[[#This Row],[MWCNT]]=TRUE,FALSE,TRUE))</f>
        <v>0</v>
      </c>
      <c r="BC1018" s="18"/>
    </row>
    <row r="1019" spans="1:55" ht="185">
      <c r="A1019" t="s">
        <v>1438</v>
      </c>
      <c r="B1019" s="2" t="s">
        <v>1439</v>
      </c>
      <c r="C1019" s="16" t="s">
        <v>1440</v>
      </c>
      <c r="D1019" s="17" t="s">
        <v>1441</v>
      </c>
      <c r="E1019" s="2">
        <v>2019</v>
      </c>
      <c r="F1019" t="b">
        <f>OR(ISNUMBER(FIND("cytotoxic",C1019)),ISNUMBER(FIND("Cytotoxic",C1019)),ISNUMBER(FIND("cellular toxicity",C1019)),ISNUMBER(FIND("cell death",C1019)),ISNUMBER(FIND("viable",C1019)),ISNUMBER(FIND("phytotoxic",C1019)),ISNUMBER(FIND("acute toxicity",C1019)),ISNUMBER(FIND("MTT",C1019)),ISNUMBER(FIND("survival",C1019)),ISNUMBER(FIND("prolifer",C1019)),ISNUMBER(FIND("apoptosis",C1019)),ISNUMBER(FIND("neurotoxic",C1019)),ISNUMBER(FIND("  lysis ",C1019)),ISNUMBER(FIND("necrosis",C1019)),ISNUMBER(FIND("cellular death",C1019))*3,ISNUMBER(FIND("LDH",C1019)),ISNUMBER(FIND("Acute toxicity",C1019)))</f>
        <v>1</v>
      </c>
      <c r="G1019" t="b">
        <f>OR(ISNUMBER(FIND("genotoxic",C1019)),ISNUMBER(FIND("genotoxicity",C1019)),ISNUMBER(FIND("DNA damage",C1019)),ISNUMBER(FIND("DNA",C1019)),ISNUMBER(FIND("RNA",C1019)),ISNUMBER(FIND("mesothelioma",C1019)),ISNUMBER(FIND("carcino",C1019)),ISNUMBER(FIND("mutagen",C1019)),ISNUMBER(FIND("genetic",C1019)))</f>
        <v>0</v>
      </c>
      <c r="H1019" t="b">
        <f>OR(ISNUMBER(FIND("inflammatory",C1019)),ISNUMBER(FIND("inflamm",C1019)))</f>
        <v>0</v>
      </c>
      <c r="I1019" t="b">
        <f>OR(ISNUMBER(FIND("immune",C1019)),ISNUMBER(FIND("immunological",C1019)),ISNUMBER(FIND("interleuk",C1019)),ISNUMBER(FIND("platelet activation",C1019)),ISNUMBER(FIND("monocyte",C1019)),ISNUMBER(FIND("leukocyte",C1019)),ISNUMBER(FIND("cytokine",C1019)),ISNUMBER(FIND("CD4",C1019)),ISNUMBER(FIND("CD8",C1019)),ISNUMBER(FIND("T-cell",C1019)))</f>
        <v>0</v>
      </c>
      <c r="J1019" t="b">
        <f>OR(ISNUMBER(FIND("reactive oxygen",C1019)),ISNUMBER(FIND("ROS",C1019)),ISNUMBER(FIND("free radical",C1019)),ISNUMBER(FIND("oxidative stress",C1019)),ISNUMBER(FIND("peroxid",C1019)),ISNUMBER(FIND("oxidative",C1019)),ISNUMBER(FIND("antioxid",C1019)))</f>
        <v>0</v>
      </c>
      <c r="K1019" t="b">
        <f>OR(ISNUMBER(FIND("autophag",C1019)))</f>
        <v>0</v>
      </c>
      <c r="L1019" t="b">
        <f>OR(ISNUMBER(FIND("morpholog",C1019)))</f>
        <v>0</v>
      </c>
      <c r="M1019" t="b">
        <f>OR(ISNUMBER(FIND("fibrosis",C1019)),ISNUMBER(FIND("Fibrosis",C1019)),ISNUMBER(FIND("fibrot",C1019)))</f>
        <v>0</v>
      </c>
      <c r="N1019" t="b">
        <f>OR(ISNUMBER(FIND("offspring",C1019)),ISNUMBER(FIND("Parental",C1019)),ISNUMBER(FIND("parental",C1019)),ISNUMBER(FIND("germline",C1019)),ISNUMBER(FIND("reproduc",C1019)),ISNUMBER(FIND("embryo",C1019)))</f>
        <v>0</v>
      </c>
      <c r="O1019" t="b">
        <f>OR(ISNUMBER(FIND("metabol",C1019)),ISNUMBER(FIND("Metabol",C1019)),ISNUMBER(FIND("digest",C1019)),ISNUMBER(FIND("mitochon",C1019)))</f>
        <v>0</v>
      </c>
      <c r="P1019" t="b">
        <f>OR(ISNUMBER(FIND("ecotox",C1019)),ISNUMBER(FIND("Ecotox",B1019)),ISNUMBER(FIND("ecotox",B1019)),ISNUMBER(FIND("Ecotox",C1019)))</f>
        <v>0</v>
      </c>
      <c r="Q1019" t="b">
        <f>OR(ISNUMBER(FIND("Bioaccum",C1019)),ISNUMBER(FIND("bioaccum",C1019)),ISNUMBER(FIND("accum",C1019)))</f>
        <v>0</v>
      </c>
      <c r="R1019" t="b">
        <f>OR(ISNUMBER(FIND("Occupation",C1019)),ISNUMBER(FIND("occupation",C1019)),ISNUMBER(FIND("worker",C1019)),ISNUMBER(FIND("workforce",C1019)))</f>
        <v>0</v>
      </c>
      <c r="S1019" t="b">
        <f>NOT(OR(F1019,G1019,H1019,I1019,J1019,K1019,L1019,M1019,N1019,O1019,P1019,Q1019,R1019))</f>
        <v>0</v>
      </c>
      <c r="U1019" t="b">
        <f>OR(Table1[[#This Row],[Inflammation]],Table1[[#This Row],[Immune]])</f>
        <v>0</v>
      </c>
      <c r="V1019" t="str">
        <f>IF(OR(Table1[[#This Row],[Rodents]],Table1[[#This Row],[Human]],Table1[[#This Row],[Pig]]),OR(ISNUMBER(FIND("intratrach",C1019)),ISNUMBER(FIND("nasal ",C1019)),ISNUMBER(FIND("instill",C1019))),"NA")</f>
        <v>NA</v>
      </c>
      <c r="W1019" t="str">
        <f>IF(OR(Table1[[#This Row],[Rodents]],Table1[[#This Row],[Human]],Table1[[#This Row],[Pig]]),OR(ISNUMBER(FIND("dermal",C1019)),ISNUMBER(FIND("skin ",C1019))),"NA")</f>
        <v>NA</v>
      </c>
      <c r="X1019" t="str">
        <f>IF(OR(Table1[[#This Row],[Rodents]],Table1[[#This Row],[Human]],Table1[[#This Row],[Pig]]),OR(ISNUMBER(FIND("injected",C1019)),ISNUMBER(FIND("periton",C1019)),ISNUMBER(FIND("intrascrot",C1019))),"NA")</f>
        <v>NA</v>
      </c>
      <c r="Y1019" t="str">
        <f>IF(OR(Table1[[#This Row],[Rodents]],Table1[[#This Row],[Human]],Table1[[#This Row],[Pig]]),NOT(OR(Table1[[#This Row],[Inhaled/Intratracheal/intranasal]],Table1[[#This Row],[Dermal]],Table1[[#This Row],[Injected]])),"NA")</f>
        <v>NA</v>
      </c>
      <c r="AA1019" t="b">
        <f>OR(ISNUMBER(FIND("fish ",C1019)),ISNUMBER(FIND("Fish ",C1019)),ISNUMBER(FIND("aquatic",C1019)),ISNUMBER(FIND("daphnids",C1019)),ISNUMBER(FIND("Carcinus maenas",C1019)),ISNUMBER(FIND("Daphnia",C1019)),ISNUMBER(FIND("Ruditapes philippinarum",C1019)),ISNUMBER(FIND("daphnia",C1019)),ISNUMBER(FIND("marine",C1019)),ISNUMBER(FIND("mussel",C1019)),ISNUMBER(FIND("algae",C1019)),ISNUMBER(FIND("Donax faba",C1019)),ISNUMBER(FIND("estuarine",C1019)),ISNUMBER(FIND("snail",C1019)),ISNUMBER(FIND("Prorocentrum donghaiense",C1019)) )</f>
        <v>0</v>
      </c>
      <c r="AB1019" t="b">
        <f>OR(ISNUMBER(FIND(" rat ",C1019)),ISNUMBER(FIND(" rats ",C1019)),ISNUMBER(FIND(" Rats ",C1019)),ISNUMBER(FIND(" Rat ",C1019)),ISNUMBER(FIND(" rat.",C1019)),ISNUMBER(FIND(" rats.",C1019)),ISNUMBER(FIND("mouse",C1019)),ISNUMBER(FIND("mice",C1019)), ISNUMBER(FIND(" Mice",C1019)))</f>
        <v>0</v>
      </c>
      <c r="AC1019" t="b">
        <f>OR(ISNUMBER(FIND(" cell ",C1019)),ISNUMBER(FIND("fibroblast",C1019)),ISNUMBER(FIND("macrophage",C1019)),ISNUMBER(FIND("epithelial",C1019)),ISNUMBER(FIND("endothelial",C1019)),ISNUMBER(FIND("neuron",C1019)),ISNUMBER(FIND(" cells ",C1019)),ISNUMBER(FIND("RBC",C1019)),ISNUMBER(FIND("mitochond",C1019)),ISNUMBER(FIND("adipocyte",C1019)),ISNUMBER(FIND("osteo",C1019)),ISNUMBER(FIND("keratin",C1019)),ISNUMBER(FIND(" cell's ",C1019)),ISNUMBER(FIND("eukary",C1019)),ISNUMBER(FIND("sperm",C1019)))</f>
        <v>1</v>
      </c>
      <c r="AD1019" t="b">
        <f>OR(ISNUMBER(FIND("human",B1019)),ISNUMBER(FIND("workers",B1019)),ISNUMBER(FIND("workforces",B1019)),ISNUMBER(FIND("occupational",B1019)),ISNUMBER(FIND("Case report",B1019)),ISNUMBER(FIND("Workplaces",B1019)),ISNUMBER(FIND("worker",B1019)))</f>
        <v>0</v>
      </c>
      <c r="AE1019" t="b">
        <f>OR(ISNUMBER(FIND(" plant ",C1019)),ISNUMBER(FIND("Plant ",C1019)),ISNUMBER(FIND("tomato",C1019)),ISNUMBER(FIND("plants",C1019)),ISNUMBER(FIND("Plants",C1019)),ISNUMBER(FIND("algae",C1019)),ISNUMBER(FIND("lettuce",C1019)),ISNUMBER(FIND("green gram sprouts ",C1019)),ISNUMBER(FIND("Cucurbita pepo",C1019)),ISNUMBER(FIND("bean ",C1019)),ISNUMBER(FIND("chloroplast",C1019)),ISNUMBER(FIND("chlorophyll",C1019)),ISNUMBER(FIND("seedling",C1019)),ISNUMBER(FIND("canola",C1019)),ISNUMBER(FIND("shoot",C1019)),ISNUMBER(FIND("photosynthes",C1019)),ISNUMBER(FIND(" leaves ",C1019)),,ISNUMBER(FIND("agriculture",C1019)),ISNUMBER(FIND(" crops ",C1019)))</f>
        <v>0</v>
      </c>
      <c r="AF1019" t="b">
        <f>OR(ISNUMBER(FIND("bacteria",C1019)),ISNUMBER(FIND("Bacteria",C1019)),ISNUMBER(FIND("Bacterium",C1019)),ISNUMBER(FIND("bacterium",C1019)),ISNUMBER(FIND(" coli ",C1019)))</f>
        <v>0</v>
      </c>
      <c r="AG1019" t="b">
        <f>OR(ISNUMBER(FIND("fungi",C1019)),ISNUMBER(FIND("Fungi",C1019)),ISNUMBER(FIND("fungus",C1019)),ISNUMBER(FIND("Fungus",C1019)),ISNUMBER(FIND("mushroom",C1019)),ISNUMBER(FIND("Mushroom",C1019)),ISNUMBER(FIND(" mold ",C1019)))</f>
        <v>0</v>
      </c>
      <c r="AH1019" t="b">
        <f>OR(ISNUMBER(FIND("Pig ",C1019)),ISNUMBER(FIND("pig ",C1019)),ISNUMBER(FIND("Pigs ",C1019)),ISNUMBER(FIND("pigs ",C1019)))</f>
        <v>0</v>
      </c>
      <c r="AI1019" t="b">
        <f>OR(ISNUMBER(FIND(" C. elegans",C1019)),ISNUMBER(FIND("Caenorhabditis elegans",C1019)),ISNUMBER(FIND("earthworms",C1019)),ISNUMBER(FIND(" Ficopomatus enigmaticus",C1019)),ISNUMBER(FIND("larva",C1019)),ISNUMBER(FIND("Lumbriculus variegatus",C1019)),ISNUMBER(FIND("nematode",C1019)))</f>
        <v>0</v>
      </c>
      <c r="AJ1019" t="b">
        <f>NOT(OR(AA1019,AB1019,AC1019,AD1019,AE1019,AF1019,AG1019,AH1019,AI1019))</f>
        <v>0</v>
      </c>
      <c r="AL1019" t="b">
        <f>OR(AA1019,AB1019,AD1019,AE1019,AF1019,AG1019,AH1019,AI1019)</f>
        <v>0</v>
      </c>
      <c r="AM1019" t="b">
        <f>IF(Table1[[#This Row],[In vivo?]],IF(Table1[[#This Row],[Cell]],FALSE,TRUE),FALSE)</f>
        <v>0</v>
      </c>
      <c r="AN1019" t="b">
        <f>AND(AC1019,AL1019)</f>
        <v>0</v>
      </c>
      <c r="AO1019" t="b">
        <f>IF(Table1[[#This Row],[Cell]],IF(Table1[[#This Row],[In vivo?]],FALSE,TRUE),FALSE)</f>
        <v>1</v>
      </c>
      <c r="AP1019" t="b">
        <f>NOT(OR(Table1[[#This Row],[In vivo?]],Table1[[#This Row],[Only in Cell]]))</f>
        <v>0</v>
      </c>
      <c r="AQ1019" t="str">
        <f>IF(OR(Table1[[#This Row],[Rodents]],Table1[[#This Row],[Human]],Table1[[#This Row],[Pig]]),OR(ISNUMBER(FIND("pulmonary",C1019)),ISNUMBER(FIND("lung",C1019))),"NA")</f>
        <v>NA</v>
      </c>
      <c r="AR1019" t="str">
        <f>IF(OR(Table1[[#This Row],[Rodents]],Table1[[#This Row],[Human]],Table1[[#This Row],[Pig]]),OR(ISNUMBER(FIND("skin",C1019)),ISNUMBER(FIND("dermal",C1019))),"NA")</f>
        <v>NA</v>
      </c>
      <c r="AS1019" t="str">
        <f>IF(OR(Table1[[#This Row],[Rodents]],Table1[[#This Row],[Human]],Table1[[#This Row],[Pig]]),OR(ISNUMBER(FIND("liver",C1019)),ISNUMBER(FIND("hepat",C1019))),"NA")</f>
        <v>NA</v>
      </c>
      <c r="AT1019" t="str">
        <f>IF(OR(Table1[[#This Row],[Rodents]],Table1[[#This Row],[Human]],Table1[[#This Row],[Pig]]),OR(ISNUMBER(FIND("kidney",C1019)),ISNUMBER(FIND("neph",C1019))),"NA")</f>
        <v>NA</v>
      </c>
      <c r="AU1019" t="str">
        <f>IF(OR(Table1[[#This Row],[Rodents]],Table1[[#This Row],[Human]],Table1[[#This Row],[Pig]]),OR(ISNUMBER(FIND("brain",C1019)),ISNUMBER(FIND("neur",C1019)),ISNUMBER(FIND("nerv",C1019))),"NA")</f>
        <v>NA</v>
      </c>
      <c r="AV1019" t="str">
        <f>IF(OR(Table1[[#This Row],[Rodents]],Table1[[#This Row],[Human]],Table1[[#This Row],[Pig]]),OR(ISNUMBER(FIND("heart",C1019)),ISNUMBER(FIND("cardi",C1019))),"NA")</f>
        <v>NA</v>
      </c>
      <c r="AW1019" t="str">
        <f>IF(OR(Table1[[#This Row],[Rodents]],Table1[[#This Row],[Human]],Table1[[#This Row],[Pig]]),OR(ISNUMBER(FIND("gastro",C1019)),ISNUMBER(FIND("intesti",C1019)),ISNUMBER(FIND("stomach",C1019))),"NA")</f>
        <v>NA</v>
      </c>
      <c r="AX1019" t="str">
        <f>IF(OR(Table1[[#This Row],[Rodents]],Table1[[#This Row],[Human]],Table1[[#This Row],[Pig]]),NOT(OR(AQ1019,AR1019,AS1019,AT1019,AU1019,AV1019,AW1019)),"NA")</f>
        <v>NA</v>
      </c>
      <c r="AY1019" t="b">
        <f>OR(ISNUMBER(FIND("SWCNT",C1019)),ISNUMBER(FIND("SWNT",C1019)),ISNUMBER(FIND("single-wall",C1019)),ISNUMBER(FIND("single wall",C1019)),ISNUMBER(FIND("Single wall",C1019)),ISNUMBER(FIND("Single-wall",C1019)),ISNUMBER(FIND("SWCNT",B1019)),ISNUMBER(FIND("SWNT",B1019)),ISNUMBER(FIND("single-wall",B1019)),ISNUMBER(FIND("single wall",B1019)),ISNUMBER(FIND("Single-wall",B1019)),ISNUMBER(FIND("Single wall",B1019)))</f>
        <v>0</v>
      </c>
      <c r="AZ1019" t="b">
        <f>OR(ISNUMBER(FIND("MWCNT",C1019)),ISNUMBER(FIND("MWNT",C1019)),ISNUMBER(FIND("multi-wall",C1019)),ISNUMBER(FIND("multi wall",C1019)),ISNUMBER(FIND("multiwall",C1019)),ISNUMBER(FIND("Multi-wall",C1019)),ISNUMBER(FIND("Multi wall",C1019)),ISNUMBER(FIND("Multiwall",C1019)),ISNUMBER(FIND("MWCNT",B1019)),ISNUMBER(FIND("MWNT",B1019)),ISNUMBER(FIND("multi-wall",B1019)),ISNUMBER(FIND("multi wall",B1019)),ISNUMBER(FIND("multiwall",B1019)),ISNUMBER(FIND("Multi-wall",B1019)),ISNUMBER(FIND("Multi wall",B1019)),ISNUMBER(FIND("Multiwall",B1019)),ISNUMBER(FIND("Double-wall",B1019)),ISNUMBER(FIND("Double wall",B1019)),ISNUMBER(FIND("Doublewall",B1019)),ISNUMBER(FIND("double-wall",B1019)),ISNUMBER(FIND("double wall",B1019)),ISNUMBER(FIND("doublewall",B1019)))</f>
        <v>1</v>
      </c>
      <c r="BA1019" t="b">
        <f>AND(Table1[[#This Row],[SWCNT]],Table1[[#This Row],[MWCNT]])</f>
        <v>0</v>
      </c>
      <c r="BB1019" t="b">
        <f>IF(Table1[[#This Row],[SWCNT]]=TRUE,FALSE,IF(Table1[[#This Row],[MWCNT]]=TRUE,FALSE,TRUE))</f>
        <v>0</v>
      </c>
      <c r="BC1019" s="18"/>
    </row>
    <row r="1020" spans="1:55" ht="259">
      <c r="A1020" t="s">
        <v>1465</v>
      </c>
      <c r="B1020" s="2" t="s">
        <v>1466</v>
      </c>
      <c r="C1020" s="16" t="s">
        <v>1467</v>
      </c>
      <c r="D1020" s="17" t="s">
        <v>30</v>
      </c>
      <c r="E1020" s="2">
        <v>2019</v>
      </c>
      <c r="F1020" t="b">
        <f>OR(ISNUMBER(FIND("cytotoxic",C1020)),ISNUMBER(FIND("Cytotoxic",C1020)),ISNUMBER(FIND("cellular toxicity",C1020)),ISNUMBER(FIND("cell death",C1020)),ISNUMBER(FIND("viable",C1020)),ISNUMBER(FIND("phytotoxic",C1020)),ISNUMBER(FIND("acute toxicity",C1020)),ISNUMBER(FIND("MTT",C1020)),ISNUMBER(FIND("survival",C1020)),ISNUMBER(FIND("prolifer",C1020)),ISNUMBER(FIND("apoptosis",C1020)),ISNUMBER(FIND("neurotoxic",C1020)),ISNUMBER(FIND("  lysis ",C1020)),ISNUMBER(FIND("necrosis",C1020)),ISNUMBER(FIND("cellular death",C1020))*3,ISNUMBER(FIND("LDH",C1020)),ISNUMBER(FIND("Acute toxicity",C1020)))</f>
        <v>1</v>
      </c>
      <c r="G1020" t="b">
        <f>OR(ISNUMBER(FIND("genotoxic",C1020)),ISNUMBER(FIND("genotoxicity",C1020)),ISNUMBER(FIND("DNA damage",C1020)),ISNUMBER(FIND("DNA",C1020)),ISNUMBER(FIND("RNA",C1020)),ISNUMBER(FIND("mesothelioma",C1020)),ISNUMBER(FIND("carcino",C1020)),ISNUMBER(FIND("mutagen",C1020)),ISNUMBER(FIND("genetic",C1020)))</f>
        <v>1</v>
      </c>
      <c r="H1020" t="b">
        <f>OR(ISNUMBER(FIND("inflammatory",C1020)),ISNUMBER(FIND("inflamm",C1020)))</f>
        <v>0</v>
      </c>
      <c r="I1020" t="b">
        <f>OR(ISNUMBER(FIND("immune",C1020)),ISNUMBER(FIND("immunological",C1020)),ISNUMBER(FIND("interleuk",C1020)),ISNUMBER(FIND("platelet activation",C1020)),ISNUMBER(FIND("monocyte",C1020)),ISNUMBER(FIND("leukocyte",C1020)),ISNUMBER(FIND("cytokine",C1020)),ISNUMBER(FIND("CD4",C1020)),ISNUMBER(FIND("CD8",C1020)),ISNUMBER(FIND("T-cell",C1020)))</f>
        <v>0</v>
      </c>
      <c r="J1020" t="b">
        <f>OR(ISNUMBER(FIND("reactive oxygen",C1020)),ISNUMBER(FIND("ROS",C1020)),ISNUMBER(FIND("free radical",C1020)),ISNUMBER(FIND("oxidative stress",C1020)),ISNUMBER(FIND("peroxid",C1020)),ISNUMBER(FIND("oxidative",C1020)),ISNUMBER(FIND("antioxid",C1020)))</f>
        <v>0</v>
      </c>
      <c r="K1020" t="b">
        <f>OR(ISNUMBER(FIND("autophag",C1020)))</f>
        <v>0</v>
      </c>
      <c r="L1020" t="b">
        <f>OR(ISNUMBER(FIND("morpholog",C1020)))</f>
        <v>0</v>
      </c>
      <c r="M1020" t="b">
        <f>OR(ISNUMBER(FIND("fibrosis",C1020)),ISNUMBER(FIND("Fibrosis",C1020)),ISNUMBER(FIND("fibrot",C1020)))</f>
        <v>0</v>
      </c>
      <c r="N1020" t="b">
        <f>OR(ISNUMBER(FIND("offspring",C1020)),ISNUMBER(FIND("Parental",C1020)),ISNUMBER(FIND("parental",C1020)),ISNUMBER(FIND("germline",C1020)),ISNUMBER(FIND("reproduc",C1020)),ISNUMBER(FIND("embryo",C1020)))</f>
        <v>0</v>
      </c>
      <c r="O1020" t="b">
        <f>OR(ISNUMBER(FIND("metabol",C1020)),ISNUMBER(FIND("Metabol",C1020)),ISNUMBER(FIND("digest",C1020)),ISNUMBER(FIND("mitochon",C1020)))</f>
        <v>0</v>
      </c>
      <c r="P1020" t="b">
        <f>OR(ISNUMBER(FIND("ecotox",C1020)),ISNUMBER(FIND("Ecotox",B1020)),ISNUMBER(FIND("ecotox",B1020)),ISNUMBER(FIND("Ecotox",C1020)))</f>
        <v>0</v>
      </c>
      <c r="Q1020" t="b">
        <f>OR(ISNUMBER(FIND("Bioaccum",C1020)),ISNUMBER(FIND("bioaccum",C1020)),ISNUMBER(FIND("accum",C1020)))</f>
        <v>1</v>
      </c>
      <c r="R1020" t="b">
        <f>OR(ISNUMBER(FIND("Occupation",C1020)),ISNUMBER(FIND("occupation",C1020)),ISNUMBER(FIND("worker",C1020)),ISNUMBER(FIND("workforce",C1020)))</f>
        <v>0</v>
      </c>
      <c r="S1020" t="b">
        <f>NOT(OR(F1020,G1020,H1020,I1020,J1020,K1020,L1020,M1020,N1020,O1020,P1020,Q1020,R1020))</f>
        <v>0</v>
      </c>
      <c r="U1020" t="b">
        <f>OR(Table1[[#This Row],[Inflammation]],Table1[[#This Row],[Immune]])</f>
        <v>0</v>
      </c>
      <c r="V1020" t="str">
        <f>IF(OR(Table1[[#This Row],[Rodents]],Table1[[#This Row],[Human]],Table1[[#This Row],[Pig]]),OR(ISNUMBER(FIND("intratrach",C1020)),ISNUMBER(FIND("nasal ",C1020)),ISNUMBER(FIND("instill",C1020))),"NA")</f>
        <v>NA</v>
      </c>
      <c r="W1020" t="str">
        <f>IF(OR(Table1[[#This Row],[Rodents]],Table1[[#This Row],[Human]],Table1[[#This Row],[Pig]]),OR(ISNUMBER(FIND("dermal",C1020)),ISNUMBER(FIND("skin ",C1020))),"NA")</f>
        <v>NA</v>
      </c>
      <c r="X1020" t="str">
        <f>IF(OR(Table1[[#This Row],[Rodents]],Table1[[#This Row],[Human]],Table1[[#This Row],[Pig]]),OR(ISNUMBER(FIND("injected",C1020)),ISNUMBER(FIND("periton",C1020)),ISNUMBER(FIND("intrascrot",C1020))),"NA")</f>
        <v>NA</v>
      </c>
      <c r="Y1020" t="str">
        <f>IF(OR(Table1[[#This Row],[Rodents]],Table1[[#This Row],[Human]],Table1[[#This Row],[Pig]]),NOT(OR(Table1[[#This Row],[Inhaled/Intratracheal/intranasal]],Table1[[#This Row],[Dermal]],Table1[[#This Row],[Injected]])),"NA")</f>
        <v>NA</v>
      </c>
      <c r="AA1020" t="b">
        <f>OR(ISNUMBER(FIND("fish ",C1020)),ISNUMBER(FIND("Fish ",C1020)),ISNUMBER(FIND("aquatic",C1020)),ISNUMBER(FIND("daphnids",C1020)),ISNUMBER(FIND("Carcinus maenas",C1020)),ISNUMBER(FIND("Daphnia",C1020)),ISNUMBER(FIND("Ruditapes philippinarum",C1020)),ISNUMBER(FIND("daphnia",C1020)),ISNUMBER(FIND("marine",C1020)),ISNUMBER(FIND("mussel",C1020)),ISNUMBER(FIND("algae",C1020)),ISNUMBER(FIND("Donax faba",C1020)),ISNUMBER(FIND("estuarine",C1020)),ISNUMBER(FIND("snail",C1020)),ISNUMBER(FIND("Prorocentrum donghaiense",C1020)) )</f>
        <v>1</v>
      </c>
      <c r="AB1020" t="b">
        <f>OR(ISNUMBER(FIND(" rat ",C1020)),ISNUMBER(FIND(" rats ",C1020)),ISNUMBER(FIND(" Rats ",C1020)),ISNUMBER(FIND(" Rat ",C1020)),ISNUMBER(FIND(" rat.",C1020)),ISNUMBER(FIND(" rats.",C1020)),ISNUMBER(FIND("mouse",C1020)),ISNUMBER(FIND("mice",C1020)), ISNUMBER(FIND(" Mice",C1020)))</f>
        <v>0</v>
      </c>
      <c r="AC1020" t="b">
        <f>OR(ISNUMBER(FIND(" cell ",C1020)),ISNUMBER(FIND("fibroblast",C1020)),ISNUMBER(FIND("macrophage",C1020)),ISNUMBER(FIND("epithelial",C1020)),ISNUMBER(FIND("endothelial",C1020)),ISNUMBER(FIND("neuron",C1020)),ISNUMBER(FIND(" cells ",C1020)),ISNUMBER(FIND("RBC",C1020)),ISNUMBER(FIND("mitochond",C1020)),ISNUMBER(FIND("adipocyte",C1020)),ISNUMBER(FIND("osteo",C1020)),ISNUMBER(FIND("keratin",C1020)),ISNUMBER(FIND(" cell's ",C1020)),ISNUMBER(FIND("eukary",C1020)),ISNUMBER(FIND("sperm",C1020)))</f>
        <v>1</v>
      </c>
      <c r="AD1020" t="b">
        <f>OR(ISNUMBER(FIND("human",B1020)),ISNUMBER(FIND("workers",B1020)),ISNUMBER(FIND("workforces",B1020)),ISNUMBER(FIND("occupational",B1020)),ISNUMBER(FIND("Case report",B1020)),ISNUMBER(FIND("Workplaces",B1020)),ISNUMBER(FIND("worker",B1020)))</f>
        <v>0</v>
      </c>
      <c r="AE1020" t="b">
        <f>OR(ISNUMBER(FIND(" plant ",C1020)),ISNUMBER(FIND("Plant ",C1020)),ISNUMBER(FIND("tomato",C1020)),ISNUMBER(FIND("plants",C1020)),ISNUMBER(FIND("Plants",C1020)),ISNUMBER(FIND("algae",C1020)),ISNUMBER(FIND("lettuce",C1020)),ISNUMBER(FIND("green gram sprouts ",C1020)),ISNUMBER(FIND("Cucurbita pepo",C1020)),ISNUMBER(FIND("bean ",C1020)),ISNUMBER(FIND("chloroplast",C1020)),ISNUMBER(FIND("chlorophyll",C1020)),ISNUMBER(FIND("seedling",C1020)),ISNUMBER(FIND("canola",C1020)),ISNUMBER(FIND("shoot",C1020)),ISNUMBER(FIND("photosynthes",C1020)),ISNUMBER(FIND(" leaves ",C1020)),,ISNUMBER(FIND("agriculture",C1020)),ISNUMBER(FIND(" crops ",C1020)))</f>
        <v>0</v>
      </c>
      <c r="AF1020" t="b">
        <f>OR(ISNUMBER(FIND("bacteria",C1020)),ISNUMBER(FIND("Bacteria",C1020)),ISNUMBER(FIND("Bacterium",C1020)),ISNUMBER(FIND("bacterium",C1020)),ISNUMBER(FIND(" coli ",C1020)))</f>
        <v>0</v>
      </c>
      <c r="AG1020" t="b">
        <f>OR(ISNUMBER(FIND("fungi",C1020)),ISNUMBER(FIND("Fungi",C1020)),ISNUMBER(FIND("fungus",C1020)),ISNUMBER(FIND("Fungus",C1020)),ISNUMBER(FIND("mushroom",C1020)),ISNUMBER(FIND("Mushroom",C1020)),ISNUMBER(FIND(" mold ",C1020)))</f>
        <v>0</v>
      </c>
      <c r="AH1020" t="b">
        <f>OR(ISNUMBER(FIND("Pig ",C1020)),ISNUMBER(FIND("pig ",C1020)),ISNUMBER(FIND("Pigs ",C1020)),ISNUMBER(FIND("pigs ",C1020)))</f>
        <v>0</v>
      </c>
      <c r="AI1020" t="b">
        <f>OR(ISNUMBER(FIND(" C. elegans",C1020)),ISNUMBER(FIND("Caenorhabditis elegans",C1020)),ISNUMBER(FIND("earthworms",C1020)),ISNUMBER(FIND(" Ficopomatus enigmaticus",C1020)),ISNUMBER(FIND("larva",C1020)),ISNUMBER(FIND("Lumbriculus variegatus",C1020)),ISNUMBER(FIND("nematode",C1020)))</f>
        <v>0</v>
      </c>
      <c r="AJ1020" t="b">
        <f>NOT(OR(AA1020,AB1020,AC1020,AD1020,AE1020,AF1020,AG1020,AH1020,AI1020))</f>
        <v>0</v>
      </c>
      <c r="AL1020" t="b">
        <f>OR(AA1020,AB1020,AD1020,AE1020,AF1020,AG1020,AH1020,AI1020)</f>
        <v>1</v>
      </c>
      <c r="AM1020" t="b">
        <f>IF(Table1[[#This Row],[In vivo?]],IF(Table1[[#This Row],[Cell]],FALSE,TRUE),FALSE)</f>
        <v>0</v>
      </c>
      <c r="AN1020" t="b">
        <f>AND(AC1020,AL1020)</f>
        <v>1</v>
      </c>
      <c r="AO1020" t="b">
        <f>IF(Table1[[#This Row],[Cell]],IF(Table1[[#This Row],[In vivo?]],FALSE,TRUE),FALSE)</f>
        <v>0</v>
      </c>
      <c r="AP1020" t="b">
        <f>NOT(OR(Table1[[#This Row],[In vivo?]],Table1[[#This Row],[Only in Cell]]))</f>
        <v>0</v>
      </c>
      <c r="AQ1020" t="str">
        <f>IF(OR(Table1[[#This Row],[Rodents]],Table1[[#This Row],[Human]],Table1[[#This Row],[Pig]]),OR(ISNUMBER(FIND("pulmonary",C1020)),ISNUMBER(FIND("lung",C1020))),"NA")</f>
        <v>NA</v>
      </c>
      <c r="AR1020" t="str">
        <f>IF(OR(Table1[[#This Row],[Rodents]],Table1[[#This Row],[Human]],Table1[[#This Row],[Pig]]),OR(ISNUMBER(FIND("skin",C1020)),ISNUMBER(FIND("dermal",C1020))),"NA")</f>
        <v>NA</v>
      </c>
      <c r="AS1020" t="str">
        <f>IF(OR(Table1[[#This Row],[Rodents]],Table1[[#This Row],[Human]],Table1[[#This Row],[Pig]]),OR(ISNUMBER(FIND("liver",C1020)),ISNUMBER(FIND("hepat",C1020))),"NA")</f>
        <v>NA</v>
      </c>
      <c r="AT1020" t="str">
        <f>IF(OR(Table1[[#This Row],[Rodents]],Table1[[#This Row],[Human]],Table1[[#This Row],[Pig]]),OR(ISNUMBER(FIND("kidney",C1020)),ISNUMBER(FIND("neph",C1020))),"NA")</f>
        <v>NA</v>
      </c>
      <c r="AU1020" t="str">
        <f>IF(OR(Table1[[#This Row],[Rodents]],Table1[[#This Row],[Human]],Table1[[#This Row],[Pig]]),OR(ISNUMBER(FIND("brain",C1020)),ISNUMBER(FIND("neur",C1020)),ISNUMBER(FIND("nerv",C1020))),"NA")</f>
        <v>NA</v>
      </c>
      <c r="AV1020" t="str">
        <f>IF(OR(Table1[[#This Row],[Rodents]],Table1[[#This Row],[Human]],Table1[[#This Row],[Pig]]),OR(ISNUMBER(FIND("heart",C1020)),ISNUMBER(FIND("cardi",C1020))),"NA")</f>
        <v>NA</v>
      </c>
      <c r="AW1020" t="str">
        <f>IF(OR(Table1[[#This Row],[Rodents]],Table1[[#This Row],[Human]],Table1[[#This Row],[Pig]]),OR(ISNUMBER(FIND("gastro",C1020)),ISNUMBER(FIND("intesti",C1020)),ISNUMBER(FIND("stomach",C1020))),"NA")</f>
        <v>NA</v>
      </c>
      <c r="AX1020" t="str">
        <f>IF(OR(Table1[[#This Row],[Rodents]],Table1[[#This Row],[Human]],Table1[[#This Row],[Pig]]),NOT(OR(AQ1020,AR1020,AS1020,AT1020,AU1020,AV1020,AW1020)),"NA")</f>
        <v>NA</v>
      </c>
      <c r="AY1020" t="b">
        <f>OR(ISNUMBER(FIND("SWCNT",C1020)),ISNUMBER(FIND("SWNT",C1020)),ISNUMBER(FIND("single-wall",C1020)),ISNUMBER(FIND("single wall",C1020)),ISNUMBER(FIND("Single wall",C1020)),ISNUMBER(FIND("Single-wall",C1020)),ISNUMBER(FIND("SWCNT",B1020)),ISNUMBER(FIND("SWNT",B1020)),ISNUMBER(FIND("single-wall",B1020)),ISNUMBER(FIND("single wall",B1020)),ISNUMBER(FIND("Single-wall",B1020)),ISNUMBER(FIND("Single wall",B1020)))</f>
        <v>0</v>
      </c>
      <c r="AZ1020" t="b">
        <f>OR(ISNUMBER(FIND("MWCNT",C1020)),ISNUMBER(FIND("MWNT",C1020)),ISNUMBER(FIND("multi-wall",C1020)),ISNUMBER(FIND("multi wall",C1020)),ISNUMBER(FIND("multiwall",C1020)),ISNUMBER(FIND("Multi-wall",C1020)),ISNUMBER(FIND("Multi wall",C1020)),ISNUMBER(FIND("Multiwall",C1020)),ISNUMBER(FIND("MWCNT",B1020)),ISNUMBER(FIND("MWNT",B1020)),ISNUMBER(FIND("multi-wall",B1020)),ISNUMBER(FIND("multi wall",B1020)),ISNUMBER(FIND("multiwall",B1020)),ISNUMBER(FIND("Multi-wall",B1020)),ISNUMBER(FIND("Multi wall",B1020)),ISNUMBER(FIND("Multiwall",B1020)),ISNUMBER(FIND("Double-wall",B1020)),ISNUMBER(FIND("Double wall",B1020)),ISNUMBER(FIND("Doublewall",B1020)),ISNUMBER(FIND("double-wall",B1020)),ISNUMBER(FIND("double wall",B1020)),ISNUMBER(FIND("doublewall",B1020)))</f>
        <v>1</v>
      </c>
      <c r="BA1020" t="b">
        <f>AND(Table1[[#This Row],[SWCNT]],Table1[[#This Row],[MWCNT]])</f>
        <v>0</v>
      </c>
      <c r="BB1020" t="b">
        <f>IF(Table1[[#This Row],[SWCNT]]=TRUE,FALSE,IF(Table1[[#This Row],[MWCNT]]=TRUE,FALSE,TRUE))</f>
        <v>0</v>
      </c>
      <c r="BC1020" s="18"/>
    </row>
    <row r="1021" spans="1:55" ht="240.5">
      <c r="A1021" t="s">
        <v>1528</v>
      </c>
      <c r="B1021" s="2" t="s">
        <v>1529</v>
      </c>
      <c r="C1021" s="16" t="s">
        <v>1530</v>
      </c>
      <c r="D1021" s="17" t="s">
        <v>1458</v>
      </c>
      <c r="E1021" s="2">
        <v>2019</v>
      </c>
      <c r="F1021" t="b">
        <f>OR(ISNUMBER(FIND("cytotoxic",C1021)),ISNUMBER(FIND("Cytotoxic",C1021)),ISNUMBER(FIND("cellular toxicity",C1021)),ISNUMBER(FIND("cell death",C1021)),ISNUMBER(FIND("viable",C1021)),ISNUMBER(FIND("phytotoxic",C1021)),ISNUMBER(FIND("acute toxicity",C1021)),ISNUMBER(FIND("MTT",C1021)),ISNUMBER(FIND("survival",C1021)),ISNUMBER(FIND("prolifer",C1021)),ISNUMBER(FIND("apoptosis",C1021)),ISNUMBER(FIND("neurotoxic",C1021)),ISNUMBER(FIND("  lysis ",C1021)),ISNUMBER(FIND("necrosis",C1021)),ISNUMBER(FIND("cellular death",C1021))*3,ISNUMBER(FIND("LDH",C1021)),ISNUMBER(FIND("Acute toxicity",C1021)))</f>
        <v>0</v>
      </c>
      <c r="G1021" t="b">
        <f>OR(ISNUMBER(FIND("genotoxic",C1021)),ISNUMBER(FIND("genotoxicity",C1021)),ISNUMBER(FIND("DNA damage",C1021)),ISNUMBER(FIND("DNA",C1021)),ISNUMBER(FIND("RNA",C1021)),ISNUMBER(FIND("mesothelioma",C1021)),ISNUMBER(FIND("carcino",C1021)),ISNUMBER(FIND("mutagen",C1021)),ISNUMBER(FIND("genetic",C1021)))</f>
        <v>1</v>
      </c>
      <c r="H1021" t="b">
        <f>OR(ISNUMBER(FIND("inflammatory",C1021)),ISNUMBER(FIND("inflamm",C1021)))</f>
        <v>0</v>
      </c>
      <c r="I1021" t="b">
        <f>OR(ISNUMBER(FIND("immune",C1021)),ISNUMBER(FIND("immunological",C1021)),ISNUMBER(FIND("interleuk",C1021)),ISNUMBER(FIND("platelet activation",C1021)),ISNUMBER(FIND("monocyte",C1021)),ISNUMBER(FIND("leukocyte",C1021)),ISNUMBER(FIND("cytokine",C1021)),ISNUMBER(FIND("CD4",C1021)),ISNUMBER(FIND("CD8",C1021)),ISNUMBER(FIND("T-cell",C1021)))</f>
        <v>0</v>
      </c>
      <c r="J1021" t="b">
        <f>OR(ISNUMBER(FIND("reactive oxygen",C1021)),ISNUMBER(FIND("ROS",C1021)),ISNUMBER(FIND("free radical",C1021)),ISNUMBER(FIND("oxidative stress",C1021)),ISNUMBER(FIND("peroxid",C1021)),ISNUMBER(FIND("oxidative",C1021)),ISNUMBER(FIND("antioxid",C1021)))</f>
        <v>0</v>
      </c>
      <c r="K1021" t="b">
        <f>OR(ISNUMBER(FIND("autophag",C1021)))</f>
        <v>0</v>
      </c>
      <c r="L1021" t="b">
        <f>OR(ISNUMBER(FIND("morpholog",C1021)))</f>
        <v>0</v>
      </c>
      <c r="M1021" t="b">
        <f>OR(ISNUMBER(FIND("fibrosis",C1021)),ISNUMBER(FIND("Fibrosis",C1021)),ISNUMBER(FIND("fibrot",C1021)))</f>
        <v>0</v>
      </c>
      <c r="N1021" t="b">
        <f>OR(ISNUMBER(FIND("offspring",C1021)),ISNUMBER(FIND("Parental",C1021)),ISNUMBER(FIND("parental",C1021)),ISNUMBER(FIND("germline",C1021)),ISNUMBER(FIND("reproduc",C1021)),ISNUMBER(FIND("embryo",C1021)))</f>
        <v>0</v>
      </c>
      <c r="O1021" t="b">
        <f>OR(ISNUMBER(FIND("metabol",C1021)),ISNUMBER(FIND("Metabol",C1021)),ISNUMBER(FIND("digest",C1021)),ISNUMBER(FIND("mitochon",C1021)))</f>
        <v>0</v>
      </c>
      <c r="P1021" t="b">
        <f>OR(ISNUMBER(FIND("ecotox",C1021)),ISNUMBER(FIND("Ecotox",B1021)),ISNUMBER(FIND("ecotox",B1021)),ISNUMBER(FIND("Ecotox",C1021)))</f>
        <v>0</v>
      </c>
      <c r="Q1021" t="b">
        <f>OR(ISNUMBER(FIND("Bioaccum",C1021)),ISNUMBER(FIND("bioaccum",C1021)),ISNUMBER(FIND("accum",C1021)))</f>
        <v>0</v>
      </c>
      <c r="R1021" t="b">
        <f>OR(ISNUMBER(FIND("Occupation",C1021)),ISNUMBER(FIND("occupation",C1021)),ISNUMBER(FIND("worker",C1021)),ISNUMBER(FIND("workforce",C1021)))</f>
        <v>0</v>
      </c>
      <c r="S1021" t="b">
        <f>NOT(OR(F1021,G1021,H1021,I1021,J1021,K1021,L1021,M1021,N1021,O1021,P1021,Q1021,R1021))</f>
        <v>0</v>
      </c>
      <c r="U1021" t="b">
        <f>OR(Table1[[#This Row],[Inflammation]],Table1[[#This Row],[Immune]])</f>
        <v>0</v>
      </c>
      <c r="V1021" t="b">
        <f>IF(OR(Table1[[#This Row],[Rodents]],Table1[[#This Row],[Human]],Table1[[#This Row],[Pig]]),OR(ISNUMBER(FIND("intratrach",C1021)),ISNUMBER(FIND("nasal ",C1021)),ISNUMBER(FIND("instill",C1021))),"NA")</f>
        <v>0</v>
      </c>
      <c r="W1021" t="b">
        <f>IF(OR(Table1[[#This Row],[Rodents]],Table1[[#This Row],[Human]],Table1[[#This Row],[Pig]]),OR(ISNUMBER(FIND("dermal",C1021)),ISNUMBER(FIND("skin ",C1021))),"NA")</f>
        <v>0</v>
      </c>
      <c r="X1021" t="b">
        <f>IF(OR(Table1[[#This Row],[Rodents]],Table1[[#This Row],[Human]],Table1[[#This Row],[Pig]]),OR(ISNUMBER(FIND("injected",C1021)),ISNUMBER(FIND("periton",C1021)),ISNUMBER(FIND("intrascrot",C1021))),"NA")</f>
        <v>0</v>
      </c>
      <c r="Y1021" t="b">
        <f>IF(OR(Table1[[#This Row],[Rodents]],Table1[[#This Row],[Human]],Table1[[#This Row],[Pig]]),NOT(OR(Table1[[#This Row],[Inhaled/Intratracheal/intranasal]],Table1[[#This Row],[Dermal]],Table1[[#This Row],[Injected]])),"NA")</f>
        <v>1</v>
      </c>
      <c r="AA1021" t="b">
        <f>OR(ISNUMBER(FIND("fish ",C1021)),ISNUMBER(FIND("Fish ",C1021)),ISNUMBER(FIND("aquatic",C1021)),ISNUMBER(FIND("daphnids",C1021)),ISNUMBER(FIND("Carcinus maenas",C1021)),ISNUMBER(FIND("Daphnia",C1021)),ISNUMBER(FIND("Ruditapes philippinarum",C1021)),ISNUMBER(FIND("daphnia",C1021)),ISNUMBER(FIND("marine",C1021)),ISNUMBER(FIND("mussel",C1021)),ISNUMBER(FIND("algae",C1021)),ISNUMBER(FIND("Donax faba",C1021)),ISNUMBER(FIND("estuarine",C1021)),ISNUMBER(FIND("snail",C1021)),ISNUMBER(FIND("Prorocentrum donghaiense",C1021)) )</f>
        <v>0</v>
      </c>
      <c r="AB1021" t="b">
        <f>OR(ISNUMBER(FIND(" rat ",C1021)),ISNUMBER(FIND(" rats ",C1021)),ISNUMBER(FIND(" Rats ",C1021)),ISNUMBER(FIND(" Rat ",C1021)),ISNUMBER(FIND(" rat.",C1021)),ISNUMBER(FIND(" rats.",C1021)),ISNUMBER(FIND("mouse",C1021)),ISNUMBER(FIND("mice",C1021)), ISNUMBER(FIND(" Mice",C1021)))</f>
        <v>1</v>
      </c>
      <c r="AC1021" t="b">
        <f>OR(ISNUMBER(FIND(" cell ",C1021)),ISNUMBER(FIND("fibroblast",C1021)),ISNUMBER(FIND("macrophage",C1021)),ISNUMBER(FIND("epithelial",C1021)),ISNUMBER(FIND("endothelial",C1021)),ISNUMBER(FIND("neuron",C1021)),ISNUMBER(FIND(" cells ",C1021)),ISNUMBER(FIND("RBC",C1021)),ISNUMBER(FIND("mitochond",C1021)),ISNUMBER(FIND("adipocyte",C1021)),ISNUMBER(FIND("osteo",C1021)),ISNUMBER(FIND("keratin",C1021)),ISNUMBER(FIND(" cell's ",C1021)),ISNUMBER(FIND("eukary",C1021)),ISNUMBER(FIND("sperm",C1021)))</f>
        <v>1</v>
      </c>
      <c r="AD1021" t="b">
        <f>OR(ISNUMBER(FIND("human",B1021)),ISNUMBER(FIND("workers",B1021)),ISNUMBER(FIND("workforces",B1021)),ISNUMBER(FIND("occupational",B1021)),ISNUMBER(FIND("Case report",B1021)),ISNUMBER(FIND("Workplaces",B1021)),ISNUMBER(FIND("worker",B1021)))</f>
        <v>0</v>
      </c>
      <c r="AE1021" t="b">
        <f>OR(ISNUMBER(FIND(" plant ",C1021)),ISNUMBER(FIND("Plant ",C1021)),ISNUMBER(FIND("tomato",C1021)),ISNUMBER(FIND("plants",C1021)),ISNUMBER(FIND("Plants",C1021)),ISNUMBER(FIND("algae",C1021)),ISNUMBER(FIND("lettuce",C1021)),ISNUMBER(FIND("green gram sprouts ",C1021)),ISNUMBER(FIND("Cucurbita pepo",C1021)),ISNUMBER(FIND("bean ",C1021)),ISNUMBER(FIND("chloroplast",C1021)),ISNUMBER(FIND("chlorophyll",C1021)),ISNUMBER(FIND("seedling",C1021)),ISNUMBER(FIND("canola",C1021)),ISNUMBER(FIND("shoot",C1021)),ISNUMBER(FIND("photosynthes",C1021)),ISNUMBER(FIND(" leaves ",C1021)),,ISNUMBER(FIND("agriculture",C1021)),ISNUMBER(FIND(" crops ",C1021)))</f>
        <v>0</v>
      </c>
      <c r="AF1021" t="b">
        <f>OR(ISNUMBER(FIND("bacteria",C1021)),ISNUMBER(FIND("Bacteria",C1021)),ISNUMBER(FIND("Bacterium",C1021)),ISNUMBER(FIND("bacterium",C1021)),ISNUMBER(FIND(" coli ",C1021)))</f>
        <v>0</v>
      </c>
      <c r="AG1021" t="b">
        <f>OR(ISNUMBER(FIND("fungi",C1021)),ISNUMBER(FIND("Fungi",C1021)),ISNUMBER(FIND("fungus",C1021)),ISNUMBER(FIND("Fungus",C1021)),ISNUMBER(FIND("mushroom",C1021)),ISNUMBER(FIND("Mushroom",C1021)),ISNUMBER(FIND(" mold ",C1021)))</f>
        <v>0</v>
      </c>
      <c r="AH1021" t="b">
        <f>OR(ISNUMBER(FIND("Pig ",C1021)),ISNUMBER(FIND("pig ",C1021)),ISNUMBER(FIND("Pigs ",C1021)),ISNUMBER(FIND("pigs ",C1021)))</f>
        <v>0</v>
      </c>
      <c r="AI1021" t="b">
        <f>OR(ISNUMBER(FIND(" C. elegans",C1021)),ISNUMBER(FIND("Caenorhabditis elegans",C1021)),ISNUMBER(FIND("earthworms",C1021)),ISNUMBER(FIND(" Ficopomatus enigmaticus",C1021)),ISNUMBER(FIND("larva",C1021)),ISNUMBER(FIND("Lumbriculus variegatus",C1021)),ISNUMBER(FIND("nematode",C1021)))</f>
        <v>0</v>
      </c>
      <c r="AJ1021" t="b">
        <f>NOT(OR(AA1021,AB1021,AC1021,AD1021,AE1021,AF1021,AG1021,AH1021,AI1021))</f>
        <v>0</v>
      </c>
      <c r="AL1021" t="b">
        <f>OR(AA1021,AB1021,AD1021,AE1021,AF1021,AG1021,AH1021,AI1021)</f>
        <v>1</v>
      </c>
      <c r="AM1021" t="b">
        <f>IF(Table1[[#This Row],[In vivo?]],IF(Table1[[#This Row],[Cell]],FALSE,TRUE),FALSE)</f>
        <v>0</v>
      </c>
      <c r="AN1021" t="b">
        <f>AND(AC1021,AL1021)</f>
        <v>1</v>
      </c>
      <c r="AO1021" t="b">
        <f>IF(Table1[[#This Row],[Cell]],IF(Table1[[#This Row],[In vivo?]],FALSE,TRUE),FALSE)</f>
        <v>0</v>
      </c>
      <c r="AP1021" t="b">
        <f>NOT(OR(Table1[[#This Row],[In vivo?]],Table1[[#This Row],[Only in Cell]]))</f>
        <v>0</v>
      </c>
      <c r="AQ1021" t="b">
        <f>IF(OR(Table1[[#This Row],[Rodents]],Table1[[#This Row],[Human]],Table1[[#This Row],[Pig]]),OR(ISNUMBER(FIND("pulmonary",C1021)),ISNUMBER(FIND("lung",C1021))),"NA")</f>
        <v>1</v>
      </c>
      <c r="AR1021" t="b">
        <f>IF(OR(Table1[[#This Row],[Rodents]],Table1[[#This Row],[Human]],Table1[[#This Row],[Pig]]),OR(ISNUMBER(FIND("skin",C1021)),ISNUMBER(FIND("dermal",C1021))),"NA")</f>
        <v>0</v>
      </c>
      <c r="AS1021" t="b">
        <f>IF(OR(Table1[[#This Row],[Rodents]],Table1[[#This Row],[Human]],Table1[[#This Row],[Pig]]),OR(ISNUMBER(FIND("liver",C1021)),ISNUMBER(FIND("hepat",C1021))),"NA")</f>
        <v>0</v>
      </c>
      <c r="AT1021" t="b">
        <f>IF(OR(Table1[[#This Row],[Rodents]],Table1[[#This Row],[Human]],Table1[[#This Row],[Pig]]),OR(ISNUMBER(FIND("kidney",C1021)),ISNUMBER(FIND("neph",C1021))),"NA")</f>
        <v>0</v>
      </c>
      <c r="AU1021" t="b">
        <f>IF(OR(Table1[[#This Row],[Rodents]],Table1[[#This Row],[Human]],Table1[[#This Row],[Pig]]),OR(ISNUMBER(FIND("brain",C1021)),ISNUMBER(FIND("neur",C1021)),ISNUMBER(FIND("nerv",C1021))),"NA")</f>
        <v>0</v>
      </c>
      <c r="AV1021" t="b">
        <f>IF(OR(Table1[[#This Row],[Rodents]],Table1[[#This Row],[Human]],Table1[[#This Row],[Pig]]),OR(ISNUMBER(FIND("heart",C1021)),ISNUMBER(FIND("cardi",C1021))),"NA")</f>
        <v>0</v>
      </c>
      <c r="AW1021" t="b">
        <f>IF(OR(Table1[[#This Row],[Rodents]],Table1[[#This Row],[Human]],Table1[[#This Row],[Pig]]),OR(ISNUMBER(FIND("gastro",C1021)),ISNUMBER(FIND("intesti",C1021)),ISNUMBER(FIND("stomach",C1021))),"NA")</f>
        <v>0</v>
      </c>
      <c r="AX1021" t="b">
        <f>IF(OR(Table1[[#This Row],[Rodents]],Table1[[#This Row],[Human]],Table1[[#This Row],[Pig]]),NOT(OR(AQ1021,AR1021,AS1021,AT1021,AU1021,AV1021,AW1021)),"NA")</f>
        <v>0</v>
      </c>
      <c r="AY1021" t="b">
        <f>OR(ISNUMBER(FIND("SWCNT",C1021)),ISNUMBER(FIND("SWNT",C1021)),ISNUMBER(FIND("single-wall",C1021)),ISNUMBER(FIND("single wall",C1021)),ISNUMBER(FIND("Single wall",C1021)),ISNUMBER(FIND("Single-wall",C1021)),ISNUMBER(FIND("SWCNT",B1021)),ISNUMBER(FIND("SWNT",B1021)),ISNUMBER(FIND("single-wall",B1021)),ISNUMBER(FIND("single wall",B1021)),ISNUMBER(FIND("Single-wall",B1021)),ISNUMBER(FIND("Single wall",B1021)))</f>
        <v>0</v>
      </c>
      <c r="AZ1021" t="b">
        <f>OR(ISNUMBER(FIND("MWCNT",C1021)),ISNUMBER(FIND("MWNT",C1021)),ISNUMBER(FIND("multi-wall",C1021)),ISNUMBER(FIND("multi wall",C1021)),ISNUMBER(FIND("multiwall",C1021)),ISNUMBER(FIND("Multi-wall",C1021)),ISNUMBER(FIND("Multi wall",C1021)),ISNUMBER(FIND("Multiwall",C1021)),ISNUMBER(FIND("MWCNT",B1021)),ISNUMBER(FIND("MWNT",B1021)),ISNUMBER(FIND("multi-wall",B1021)),ISNUMBER(FIND("multi wall",B1021)),ISNUMBER(FIND("multiwall",B1021)),ISNUMBER(FIND("Multi-wall",B1021)),ISNUMBER(FIND("Multi wall",B1021)),ISNUMBER(FIND("Multiwall",B1021)),ISNUMBER(FIND("Double-wall",B1021)),ISNUMBER(FIND("Double wall",B1021)),ISNUMBER(FIND("Doublewall",B1021)),ISNUMBER(FIND("double-wall",B1021)),ISNUMBER(FIND("double wall",B1021)),ISNUMBER(FIND("doublewall",B1021)))</f>
        <v>1</v>
      </c>
      <c r="BA1021" t="b">
        <f>AND(Table1[[#This Row],[SWCNT]],Table1[[#This Row],[MWCNT]])</f>
        <v>0</v>
      </c>
      <c r="BB1021" t="b">
        <f>IF(Table1[[#This Row],[SWCNT]]=TRUE,FALSE,IF(Table1[[#This Row],[MWCNT]]=TRUE,FALSE,TRUE))</f>
        <v>0</v>
      </c>
      <c r="BC1021" s="18"/>
    </row>
    <row r="1022" spans="1:55" ht="240.5">
      <c r="A1022" t="s">
        <v>1594</v>
      </c>
      <c r="B1022" s="2" t="s">
        <v>1595</v>
      </c>
      <c r="C1022" s="16" t="s">
        <v>1596</v>
      </c>
      <c r="D1022" s="17" t="s">
        <v>1597</v>
      </c>
      <c r="E1022" s="2">
        <v>2019</v>
      </c>
      <c r="F1022" t="b">
        <f>OR(ISNUMBER(FIND("cytotoxic",C1022)),ISNUMBER(FIND("Cytotoxic",C1022)),ISNUMBER(FIND("cellular toxicity",C1022)),ISNUMBER(FIND("cell death",C1022)),ISNUMBER(FIND("viable",C1022)),ISNUMBER(FIND("phytotoxic",C1022)),ISNUMBER(FIND("acute toxicity",C1022)),ISNUMBER(FIND("MTT",C1022)),ISNUMBER(FIND("survival",C1022)),ISNUMBER(FIND("prolifer",C1022)),ISNUMBER(FIND("apoptosis",C1022)),ISNUMBER(FIND("neurotoxic",C1022)),ISNUMBER(FIND("  lysis ",C1022)),ISNUMBER(FIND("necrosis",C1022)),ISNUMBER(FIND("cellular death",C1022))*3,ISNUMBER(FIND("LDH",C1022)),ISNUMBER(FIND("Acute toxicity",C1022)))</f>
        <v>0</v>
      </c>
      <c r="G1022" t="b">
        <f>OR(ISNUMBER(FIND("genotoxic",C1022)),ISNUMBER(FIND("genotoxicity",C1022)),ISNUMBER(FIND("DNA damage",C1022)),ISNUMBER(FIND("DNA",C1022)),ISNUMBER(FIND("RNA",C1022)),ISNUMBER(FIND("mesothelioma",C1022)),ISNUMBER(FIND("carcino",C1022)),ISNUMBER(FIND("mutagen",C1022)),ISNUMBER(FIND("genetic",C1022)))</f>
        <v>0</v>
      </c>
      <c r="H1022" t="b">
        <f>OR(ISNUMBER(FIND("inflammatory",C1022)),ISNUMBER(FIND("inflamm",C1022)))</f>
        <v>0</v>
      </c>
      <c r="I1022" t="b">
        <f>OR(ISNUMBER(FIND("immune",C1022)),ISNUMBER(FIND("immunological",C1022)),ISNUMBER(FIND("interleuk",C1022)),ISNUMBER(FIND("platelet activation",C1022)),ISNUMBER(FIND("monocyte",C1022)),ISNUMBER(FIND("leukocyte",C1022)),ISNUMBER(FIND("cytokine",C1022)),ISNUMBER(FIND("CD4",C1022)),ISNUMBER(FIND("CD8",C1022)),ISNUMBER(FIND("T-cell",C1022)))</f>
        <v>0</v>
      </c>
      <c r="J1022" t="b">
        <f>OR(ISNUMBER(FIND("reactive oxygen",C1022)),ISNUMBER(FIND("ROS",C1022)),ISNUMBER(FIND("free radical",C1022)),ISNUMBER(FIND("oxidative stress",C1022)),ISNUMBER(FIND("peroxid",C1022)),ISNUMBER(FIND("oxidative",C1022)),ISNUMBER(FIND("antioxid",C1022)))</f>
        <v>0</v>
      </c>
      <c r="K1022" t="b">
        <f>OR(ISNUMBER(FIND("autophag",C1022)))</f>
        <v>0</v>
      </c>
      <c r="L1022" t="b">
        <f>OR(ISNUMBER(FIND("morpholog",C1022)))</f>
        <v>0</v>
      </c>
      <c r="M1022" t="b">
        <f>OR(ISNUMBER(FIND("fibrosis",C1022)),ISNUMBER(FIND("Fibrosis",C1022)),ISNUMBER(FIND("fibrot",C1022)))</f>
        <v>0</v>
      </c>
      <c r="N1022" t="b">
        <f>OR(ISNUMBER(FIND("offspring",C1022)),ISNUMBER(FIND("Parental",C1022)),ISNUMBER(FIND("parental",C1022)),ISNUMBER(FIND("germline",C1022)),ISNUMBER(FIND("reproduc",C1022)),ISNUMBER(FIND("embryo",C1022)))</f>
        <v>0</v>
      </c>
      <c r="O1022" t="b">
        <f>OR(ISNUMBER(FIND("metabol",C1022)),ISNUMBER(FIND("Metabol",C1022)),ISNUMBER(FIND("digest",C1022)),ISNUMBER(FIND("mitochon",C1022)))</f>
        <v>0</v>
      </c>
      <c r="P1022" t="b">
        <f>OR(ISNUMBER(FIND("ecotox",C1022)),ISNUMBER(FIND("Ecotox",B1022)),ISNUMBER(FIND("ecotox",B1022)),ISNUMBER(FIND("Ecotox",C1022)))</f>
        <v>0</v>
      </c>
      <c r="Q1022" t="b">
        <f>OR(ISNUMBER(FIND("Bioaccum",C1022)),ISNUMBER(FIND("bioaccum",C1022)),ISNUMBER(FIND("accum",C1022)))</f>
        <v>0</v>
      </c>
      <c r="R1022" t="b">
        <f>OR(ISNUMBER(FIND("Occupation",C1022)),ISNUMBER(FIND("occupation",C1022)),ISNUMBER(FIND("worker",C1022)),ISNUMBER(FIND("workforce",C1022)))</f>
        <v>0</v>
      </c>
      <c r="S1022" t="b">
        <f>NOT(OR(F1022,G1022,H1022,I1022,J1022,K1022,L1022,M1022,N1022,O1022,P1022,Q1022,R1022))</f>
        <v>1</v>
      </c>
      <c r="U1022" t="b">
        <f>OR(Table1[[#This Row],[Inflammation]],Table1[[#This Row],[Immune]])</f>
        <v>0</v>
      </c>
      <c r="V1022" t="str">
        <f>IF(OR(Table1[[#This Row],[Rodents]],Table1[[#This Row],[Human]],Table1[[#This Row],[Pig]]),OR(ISNUMBER(FIND("intratrach",C1022)),ISNUMBER(FIND("nasal ",C1022)),ISNUMBER(FIND("instill",C1022))),"NA")</f>
        <v>NA</v>
      </c>
      <c r="W1022" t="str">
        <f>IF(OR(Table1[[#This Row],[Rodents]],Table1[[#This Row],[Human]],Table1[[#This Row],[Pig]]),OR(ISNUMBER(FIND("dermal",C1022)),ISNUMBER(FIND("skin ",C1022))),"NA")</f>
        <v>NA</v>
      </c>
      <c r="X1022" t="str">
        <f>IF(OR(Table1[[#This Row],[Rodents]],Table1[[#This Row],[Human]],Table1[[#This Row],[Pig]]),OR(ISNUMBER(FIND("injected",C1022)),ISNUMBER(FIND("periton",C1022)),ISNUMBER(FIND("intrascrot",C1022))),"NA")</f>
        <v>NA</v>
      </c>
      <c r="Y1022" t="str">
        <f>IF(OR(Table1[[#This Row],[Rodents]],Table1[[#This Row],[Human]],Table1[[#This Row],[Pig]]),NOT(OR(Table1[[#This Row],[Inhaled/Intratracheal/intranasal]],Table1[[#This Row],[Dermal]],Table1[[#This Row],[Injected]])),"NA")</f>
        <v>NA</v>
      </c>
      <c r="AA1022" t="b">
        <f>OR(ISNUMBER(FIND("fish ",C1022)),ISNUMBER(FIND("Fish ",C1022)),ISNUMBER(FIND("aquatic",C1022)),ISNUMBER(FIND("daphnids",C1022)),ISNUMBER(FIND("Carcinus maenas",C1022)),ISNUMBER(FIND("Daphnia",C1022)),ISNUMBER(FIND("Ruditapes philippinarum",C1022)),ISNUMBER(FIND("daphnia",C1022)),ISNUMBER(FIND("marine",C1022)),ISNUMBER(FIND("mussel",C1022)),ISNUMBER(FIND("algae",C1022)),ISNUMBER(FIND("Donax faba",C1022)),ISNUMBER(FIND("estuarine",C1022)),ISNUMBER(FIND("snail",C1022)),ISNUMBER(FIND("Prorocentrum donghaiense",C1022)) )</f>
        <v>0</v>
      </c>
      <c r="AB1022" t="b">
        <f>OR(ISNUMBER(FIND(" rat ",C1022)),ISNUMBER(FIND(" rats ",C1022)),ISNUMBER(FIND(" Rats ",C1022)),ISNUMBER(FIND(" Rat ",C1022)),ISNUMBER(FIND(" rat.",C1022)),ISNUMBER(FIND(" rats.",C1022)),ISNUMBER(FIND("mouse",C1022)),ISNUMBER(FIND("mice",C1022)), ISNUMBER(FIND(" Mice",C1022)))</f>
        <v>0</v>
      </c>
      <c r="AC1022" t="b">
        <f>OR(ISNUMBER(FIND(" cell ",C1022)),ISNUMBER(FIND("fibroblast",C1022)),ISNUMBER(FIND("macrophage",C1022)),ISNUMBER(FIND("epithelial",C1022)),ISNUMBER(FIND("endothelial",C1022)),ISNUMBER(FIND("neuron",C1022)),ISNUMBER(FIND(" cells ",C1022)),ISNUMBER(FIND("RBC",C1022)),ISNUMBER(FIND("mitochond",C1022)),ISNUMBER(FIND("adipocyte",C1022)),ISNUMBER(FIND("osteo",C1022)),ISNUMBER(FIND("keratin",C1022)),ISNUMBER(FIND(" cell's ",C1022)),ISNUMBER(FIND("eukary",C1022)),ISNUMBER(FIND("sperm",C1022)))</f>
        <v>0</v>
      </c>
      <c r="AD1022" t="b">
        <f>OR(ISNUMBER(FIND("human",B1022)),ISNUMBER(FIND("workers",B1022)),ISNUMBER(FIND("workforces",B1022)),ISNUMBER(FIND("occupational",B1022)),ISNUMBER(FIND("Case report",B1022)),ISNUMBER(FIND("Workplaces",B1022)),ISNUMBER(FIND("worker",B1022)))</f>
        <v>0</v>
      </c>
      <c r="AE1022" t="b">
        <f>OR(ISNUMBER(FIND(" plant ",C1022)),ISNUMBER(FIND("Plant ",C1022)),ISNUMBER(FIND("tomato",C1022)),ISNUMBER(FIND("plants",C1022)),ISNUMBER(FIND("Plants",C1022)),ISNUMBER(FIND("algae",C1022)),ISNUMBER(FIND("lettuce",C1022)),ISNUMBER(FIND("green gram sprouts ",C1022)),ISNUMBER(FIND("Cucurbita pepo",C1022)),ISNUMBER(FIND("bean ",C1022)),ISNUMBER(FIND("chloroplast",C1022)),ISNUMBER(FIND("chlorophyll",C1022)),ISNUMBER(FIND("seedling",C1022)),ISNUMBER(FIND("canola",C1022)),ISNUMBER(FIND("shoot",C1022)),ISNUMBER(FIND("photosynthes",C1022)),ISNUMBER(FIND(" leaves ",C1022)),,ISNUMBER(FIND("agriculture",C1022)),ISNUMBER(FIND(" crops ",C1022)))</f>
        <v>0</v>
      </c>
      <c r="AF1022" t="b">
        <f>OR(ISNUMBER(FIND("bacteria",C1022)),ISNUMBER(FIND("Bacteria",C1022)),ISNUMBER(FIND("Bacterium",C1022)),ISNUMBER(FIND("bacterium",C1022)),ISNUMBER(FIND(" coli ",C1022)))</f>
        <v>1</v>
      </c>
      <c r="AG1022" t="b">
        <f>OR(ISNUMBER(FIND("fungi",C1022)),ISNUMBER(FIND("Fungi",C1022)),ISNUMBER(FIND("fungus",C1022)),ISNUMBER(FIND("Fungus",C1022)),ISNUMBER(FIND("mushroom",C1022)),ISNUMBER(FIND("Mushroom",C1022)),ISNUMBER(FIND(" mold ",C1022)))</f>
        <v>1</v>
      </c>
      <c r="AH1022" t="b">
        <f>OR(ISNUMBER(FIND("Pig ",C1022)),ISNUMBER(FIND("pig ",C1022)),ISNUMBER(FIND("Pigs ",C1022)),ISNUMBER(FIND("pigs ",C1022)))</f>
        <v>0</v>
      </c>
      <c r="AI1022" t="b">
        <f>OR(ISNUMBER(FIND(" C. elegans",C1022)),ISNUMBER(FIND("Caenorhabditis elegans",C1022)),ISNUMBER(FIND("earthworms",C1022)),ISNUMBER(FIND(" Ficopomatus enigmaticus",C1022)),ISNUMBER(FIND("larva",C1022)),ISNUMBER(FIND("Lumbriculus variegatus",C1022)),ISNUMBER(FIND("nematode",C1022)))</f>
        <v>0</v>
      </c>
      <c r="AJ1022" t="b">
        <f>NOT(OR(AA1022,AB1022,AC1022,AD1022,AE1022,AF1022,AG1022,AH1022,AI1022))</f>
        <v>0</v>
      </c>
      <c r="AL1022" t="b">
        <f>OR(AA1022,AB1022,AD1022,AE1022,AF1022,AG1022,AH1022,AI1022)</f>
        <v>1</v>
      </c>
      <c r="AM1022" t="b">
        <f>IF(Table1[[#This Row],[In vivo?]],IF(Table1[[#This Row],[Cell]],FALSE,TRUE),FALSE)</f>
        <v>1</v>
      </c>
      <c r="AN1022" t="b">
        <f>AND(AC1022,AL1022)</f>
        <v>0</v>
      </c>
      <c r="AO1022" t="b">
        <f>IF(Table1[[#This Row],[Cell]],IF(Table1[[#This Row],[In vivo?]],FALSE,TRUE),FALSE)</f>
        <v>0</v>
      </c>
      <c r="AP1022" t="b">
        <f>NOT(OR(Table1[[#This Row],[In vivo?]],Table1[[#This Row],[Only in Cell]]))</f>
        <v>0</v>
      </c>
      <c r="AQ1022" t="str">
        <f>IF(OR(Table1[[#This Row],[Rodents]],Table1[[#This Row],[Human]],Table1[[#This Row],[Pig]]),OR(ISNUMBER(FIND("pulmonary",C1022)),ISNUMBER(FIND("lung",C1022))),"NA")</f>
        <v>NA</v>
      </c>
      <c r="AR1022" t="str">
        <f>IF(OR(Table1[[#This Row],[Rodents]],Table1[[#This Row],[Human]],Table1[[#This Row],[Pig]]),OR(ISNUMBER(FIND("skin",C1022)),ISNUMBER(FIND("dermal",C1022))),"NA")</f>
        <v>NA</v>
      </c>
      <c r="AS1022" t="str">
        <f>IF(OR(Table1[[#This Row],[Rodents]],Table1[[#This Row],[Human]],Table1[[#This Row],[Pig]]),OR(ISNUMBER(FIND("liver",C1022)),ISNUMBER(FIND("hepat",C1022))),"NA")</f>
        <v>NA</v>
      </c>
      <c r="AT1022" t="str">
        <f>IF(OR(Table1[[#This Row],[Rodents]],Table1[[#This Row],[Human]],Table1[[#This Row],[Pig]]),OR(ISNUMBER(FIND("kidney",C1022)),ISNUMBER(FIND("neph",C1022))),"NA")</f>
        <v>NA</v>
      </c>
      <c r="AU1022" t="str">
        <f>IF(OR(Table1[[#This Row],[Rodents]],Table1[[#This Row],[Human]],Table1[[#This Row],[Pig]]),OR(ISNUMBER(FIND("brain",C1022)),ISNUMBER(FIND("neur",C1022)),ISNUMBER(FIND("nerv",C1022))),"NA")</f>
        <v>NA</v>
      </c>
      <c r="AV1022" t="str">
        <f>IF(OR(Table1[[#This Row],[Rodents]],Table1[[#This Row],[Human]],Table1[[#This Row],[Pig]]),OR(ISNUMBER(FIND("heart",C1022)),ISNUMBER(FIND("cardi",C1022))),"NA")</f>
        <v>NA</v>
      </c>
      <c r="AW1022" t="str">
        <f>IF(OR(Table1[[#This Row],[Rodents]],Table1[[#This Row],[Human]],Table1[[#This Row],[Pig]]),OR(ISNUMBER(FIND("gastro",C1022)),ISNUMBER(FIND("intesti",C1022)),ISNUMBER(FIND("stomach",C1022))),"NA")</f>
        <v>NA</v>
      </c>
      <c r="AX1022" t="str">
        <f>IF(OR(Table1[[#This Row],[Rodents]],Table1[[#This Row],[Human]],Table1[[#This Row],[Pig]]),NOT(OR(AQ1022,AR1022,AS1022,AT1022,AU1022,AV1022,AW1022)),"NA")</f>
        <v>NA</v>
      </c>
      <c r="AY1022" t="b">
        <f>OR(ISNUMBER(FIND("SWCNT",C1022)),ISNUMBER(FIND("SWNT",C1022)),ISNUMBER(FIND("single-wall",C1022)),ISNUMBER(FIND("single wall",C1022)),ISNUMBER(FIND("Single wall",C1022)),ISNUMBER(FIND("Single-wall",C1022)),ISNUMBER(FIND("SWCNT",B1022)),ISNUMBER(FIND("SWNT",B1022)),ISNUMBER(FIND("single-wall",B1022)),ISNUMBER(FIND("single wall",B1022)),ISNUMBER(FIND("Single-wall",B1022)),ISNUMBER(FIND("Single wall",B1022)))</f>
        <v>0</v>
      </c>
      <c r="AZ1022" t="b">
        <f>OR(ISNUMBER(FIND("MWCNT",C1022)),ISNUMBER(FIND("MWNT",C1022)),ISNUMBER(FIND("multi-wall",C1022)),ISNUMBER(FIND("multi wall",C1022)),ISNUMBER(FIND("multiwall",C1022)),ISNUMBER(FIND("Multi-wall",C1022)),ISNUMBER(FIND("Multi wall",C1022)),ISNUMBER(FIND("Multiwall",C1022)),ISNUMBER(FIND("MWCNT",B1022)),ISNUMBER(FIND("MWNT",B1022)),ISNUMBER(FIND("multi-wall",B1022)),ISNUMBER(FIND("multi wall",B1022)),ISNUMBER(FIND("multiwall",B1022)),ISNUMBER(FIND("Multi-wall",B1022)),ISNUMBER(FIND("Multi wall",B1022)),ISNUMBER(FIND("Multiwall",B1022)),ISNUMBER(FIND("Double-wall",B1022)),ISNUMBER(FIND("Double wall",B1022)),ISNUMBER(FIND("Doublewall",B1022)),ISNUMBER(FIND("double-wall",B1022)),ISNUMBER(FIND("double wall",B1022)),ISNUMBER(FIND("doublewall",B1022)))</f>
        <v>1</v>
      </c>
      <c r="BA1022" t="b">
        <f>AND(Table1[[#This Row],[SWCNT]],Table1[[#This Row],[MWCNT]])</f>
        <v>0</v>
      </c>
      <c r="BB1022" t="b">
        <f>IF(Table1[[#This Row],[SWCNT]]=TRUE,FALSE,IF(Table1[[#This Row],[MWCNT]]=TRUE,FALSE,TRUE))</f>
        <v>0</v>
      </c>
      <c r="BC1022" s="18"/>
    </row>
    <row r="1023" spans="1:55" ht="222">
      <c r="A1023" t="s">
        <v>1830</v>
      </c>
      <c r="B1023" s="2" t="s">
        <v>1831</v>
      </c>
      <c r="C1023" s="16" t="s">
        <v>1832</v>
      </c>
      <c r="D1023" s="17" t="s">
        <v>1833</v>
      </c>
      <c r="E1023" s="2">
        <v>2018</v>
      </c>
      <c r="F1023" t="b">
        <f>OR(ISNUMBER(FIND("cytotoxic",C1023)),ISNUMBER(FIND("Cytotoxic",C1023)),ISNUMBER(FIND("cellular toxicity",C1023)),ISNUMBER(FIND("cell death",C1023)),ISNUMBER(FIND("viable",C1023)),ISNUMBER(FIND("phytotoxic",C1023)),ISNUMBER(FIND("acute toxicity",C1023)),ISNUMBER(FIND("MTT",C1023)),ISNUMBER(FIND("survival",C1023)),ISNUMBER(FIND("prolifer",C1023)),ISNUMBER(FIND("apoptosis",C1023)),ISNUMBER(FIND("neurotoxic",C1023)),ISNUMBER(FIND("  lysis ",C1023)),ISNUMBER(FIND("necrosis",C1023)),ISNUMBER(FIND("cellular death",C1023))*3,ISNUMBER(FIND("LDH",C1023)),ISNUMBER(FIND("Acute toxicity",C1023)))</f>
        <v>0</v>
      </c>
      <c r="G1023" t="b">
        <f>OR(ISNUMBER(FIND("genotoxic",C1023)),ISNUMBER(FIND("genotoxicity",C1023)),ISNUMBER(FIND("DNA damage",C1023)),ISNUMBER(FIND("DNA",C1023)),ISNUMBER(FIND("RNA",C1023)),ISNUMBER(FIND("mesothelioma",C1023)),ISNUMBER(FIND("carcino",C1023)),ISNUMBER(FIND("mutagen",C1023)),ISNUMBER(FIND("genetic",C1023)))</f>
        <v>1</v>
      </c>
      <c r="H1023" t="b">
        <f>OR(ISNUMBER(FIND("inflammatory",C1023)),ISNUMBER(FIND("inflamm",C1023)))</f>
        <v>0</v>
      </c>
      <c r="I1023" t="b">
        <f>OR(ISNUMBER(FIND("immune",C1023)),ISNUMBER(FIND("immunological",C1023)),ISNUMBER(FIND("interleuk",C1023)),ISNUMBER(FIND("platelet activation",C1023)),ISNUMBER(FIND("monocyte",C1023)),ISNUMBER(FIND("leukocyte",C1023)),ISNUMBER(FIND("cytokine",C1023)),ISNUMBER(FIND("CD4",C1023)),ISNUMBER(FIND("CD8",C1023)),ISNUMBER(FIND("T-cell",C1023)))</f>
        <v>0</v>
      </c>
      <c r="J1023" t="b">
        <f>OR(ISNUMBER(FIND("reactive oxygen",C1023)),ISNUMBER(FIND("ROS",C1023)),ISNUMBER(FIND("free radical",C1023)),ISNUMBER(FIND("oxidative stress",C1023)),ISNUMBER(FIND("peroxid",C1023)),ISNUMBER(FIND("oxidative",C1023)),ISNUMBER(FIND("antioxid",C1023)))</f>
        <v>0</v>
      </c>
      <c r="K1023" t="b">
        <f>OR(ISNUMBER(FIND("autophag",C1023)))</f>
        <v>0</v>
      </c>
      <c r="L1023" t="b">
        <f>OR(ISNUMBER(FIND("morpholog",C1023)))</f>
        <v>0</v>
      </c>
      <c r="M1023" t="b">
        <f>OR(ISNUMBER(FIND("fibrosis",C1023)),ISNUMBER(FIND("Fibrosis",C1023)),ISNUMBER(FIND("fibrot",C1023)))</f>
        <v>0</v>
      </c>
      <c r="N1023" t="b">
        <f>OR(ISNUMBER(FIND("offspring",C1023)),ISNUMBER(FIND("Parental",C1023)),ISNUMBER(FIND("parental",C1023)),ISNUMBER(FIND("germline",C1023)),ISNUMBER(FIND("reproduc",C1023)),ISNUMBER(FIND("embryo",C1023)))</f>
        <v>0</v>
      </c>
      <c r="O1023" t="b">
        <f>OR(ISNUMBER(FIND("metabol",C1023)),ISNUMBER(FIND("Metabol",C1023)),ISNUMBER(FIND("digest",C1023)),ISNUMBER(FIND("mitochon",C1023)))</f>
        <v>0</v>
      </c>
      <c r="P1023" t="b">
        <f>OR(ISNUMBER(FIND("ecotox",C1023)),ISNUMBER(FIND("Ecotox",B1023)),ISNUMBER(FIND("ecotox",B1023)),ISNUMBER(FIND("Ecotox",C1023)))</f>
        <v>0</v>
      </c>
      <c r="Q1023" t="b">
        <f>OR(ISNUMBER(FIND("Bioaccum",C1023)),ISNUMBER(FIND("bioaccum",C1023)),ISNUMBER(FIND("accum",C1023)))</f>
        <v>0</v>
      </c>
      <c r="R1023" t="b">
        <f>OR(ISNUMBER(FIND("Occupation",C1023)),ISNUMBER(FIND("occupation",C1023)),ISNUMBER(FIND("worker",C1023)),ISNUMBER(FIND("workforce",C1023)))</f>
        <v>0</v>
      </c>
      <c r="S1023" t="b">
        <f>NOT(OR(F1023,G1023,H1023,I1023,J1023,K1023,L1023,M1023,N1023,O1023,P1023,Q1023,R1023))</f>
        <v>0</v>
      </c>
      <c r="U1023" t="b">
        <f>OR(Table1[[#This Row],[Inflammation]],Table1[[#This Row],[Immune]])</f>
        <v>0</v>
      </c>
      <c r="V1023" t="str">
        <f>IF(OR(Table1[[#This Row],[Rodents]],Table1[[#This Row],[Human]],Table1[[#This Row],[Pig]]),OR(ISNUMBER(FIND("intratrach",C1023)),ISNUMBER(FIND("nasal ",C1023)),ISNUMBER(FIND("instill",C1023))),"NA")</f>
        <v>NA</v>
      </c>
      <c r="W1023" t="str">
        <f>IF(OR(Table1[[#This Row],[Rodents]],Table1[[#This Row],[Human]],Table1[[#This Row],[Pig]]),OR(ISNUMBER(FIND("dermal",C1023)),ISNUMBER(FIND("skin ",C1023))),"NA")</f>
        <v>NA</v>
      </c>
      <c r="X1023" t="str">
        <f>IF(OR(Table1[[#This Row],[Rodents]],Table1[[#This Row],[Human]],Table1[[#This Row],[Pig]]),OR(ISNUMBER(FIND("injected",C1023)),ISNUMBER(FIND("periton",C1023)),ISNUMBER(FIND("intrascrot",C1023))),"NA")</f>
        <v>NA</v>
      </c>
      <c r="Y1023" t="str">
        <f>IF(OR(Table1[[#This Row],[Rodents]],Table1[[#This Row],[Human]],Table1[[#This Row],[Pig]]),NOT(OR(Table1[[#This Row],[Inhaled/Intratracheal/intranasal]],Table1[[#This Row],[Dermal]],Table1[[#This Row],[Injected]])),"NA")</f>
        <v>NA</v>
      </c>
      <c r="AA1023" t="b">
        <f>OR(ISNUMBER(FIND("fish ",C1023)),ISNUMBER(FIND("Fish ",C1023)),ISNUMBER(FIND("aquatic",C1023)),ISNUMBER(FIND("daphnids",C1023)),ISNUMBER(FIND("Carcinus maenas",C1023)),ISNUMBER(FIND("Daphnia",C1023)),ISNUMBER(FIND("Ruditapes philippinarum",C1023)),ISNUMBER(FIND("daphnia",C1023)),ISNUMBER(FIND("marine",C1023)),ISNUMBER(FIND("mussel",C1023)),ISNUMBER(FIND("algae",C1023)),ISNUMBER(FIND("Donax faba",C1023)),ISNUMBER(FIND("estuarine",C1023)),ISNUMBER(FIND("snail",C1023)),ISNUMBER(FIND("Prorocentrum donghaiense",C1023)) )</f>
        <v>0</v>
      </c>
      <c r="AB1023" t="b">
        <f>OR(ISNUMBER(FIND(" rat ",C1023)),ISNUMBER(FIND(" rats ",C1023)),ISNUMBER(FIND(" Rats ",C1023)),ISNUMBER(FIND(" Rat ",C1023)),ISNUMBER(FIND(" rat.",C1023)),ISNUMBER(FIND(" rats.",C1023)),ISNUMBER(FIND("mouse",C1023)),ISNUMBER(FIND("mice",C1023)), ISNUMBER(FIND(" Mice",C1023)))</f>
        <v>0</v>
      </c>
      <c r="AC1023" t="b">
        <f>OR(ISNUMBER(FIND(" cell ",C1023)),ISNUMBER(FIND("fibroblast",C1023)),ISNUMBER(FIND("macrophage",C1023)),ISNUMBER(FIND("epithelial",C1023)),ISNUMBER(FIND("endothelial",C1023)),ISNUMBER(FIND("neuron",C1023)),ISNUMBER(FIND(" cells ",C1023)),ISNUMBER(FIND("RBC",C1023)),ISNUMBER(FIND("mitochond",C1023)),ISNUMBER(FIND("adipocyte",C1023)),ISNUMBER(FIND("osteo",C1023)),ISNUMBER(FIND("keratin",C1023)),ISNUMBER(FIND(" cell's ",C1023)),ISNUMBER(FIND("eukary",C1023)),ISNUMBER(FIND("sperm",C1023)))</f>
        <v>1</v>
      </c>
      <c r="AD1023" t="b">
        <f>OR(ISNUMBER(FIND("human",B1023)),ISNUMBER(FIND("workers",B1023)),ISNUMBER(FIND("workforces",B1023)),ISNUMBER(FIND("occupational",B1023)),ISNUMBER(FIND("Case report",B1023)),ISNUMBER(FIND("Workplaces",B1023)),ISNUMBER(FIND("worker",B1023)))</f>
        <v>0</v>
      </c>
      <c r="AE1023" t="b">
        <f>OR(ISNUMBER(FIND(" plant ",C1023)),ISNUMBER(FIND("Plant ",C1023)),ISNUMBER(FIND("tomato",C1023)),ISNUMBER(FIND("plants",C1023)),ISNUMBER(FIND("Plants",C1023)),ISNUMBER(FIND("algae",C1023)),ISNUMBER(FIND("lettuce",C1023)),ISNUMBER(FIND("green gram sprouts ",C1023)),ISNUMBER(FIND("Cucurbita pepo",C1023)),ISNUMBER(FIND("bean ",C1023)),ISNUMBER(FIND("chloroplast",C1023)),ISNUMBER(FIND("chlorophyll",C1023)),ISNUMBER(FIND("seedling",C1023)),ISNUMBER(FIND("canola",C1023)),ISNUMBER(FIND("shoot",C1023)),ISNUMBER(FIND("photosynthes",C1023)),ISNUMBER(FIND(" leaves ",C1023)),,ISNUMBER(FIND("agriculture",C1023)),ISNUMBER(FIND(" crops ",C1023)))</f>
        <v>0</v>
      </c>
      <c r="AF1023" t="b">
        <f>OR(ISNUMBER(FIND("bacteria",C1023)),ISNUMBER(FIND("Bacteria",C1023)),ISNUMBER(FIND("Bacterium",C1023)),ISNUMBER(FIND("bacterium",C1023)),ISNUMBER(FIND(" coli ",C1023)))</f>
        <v>0</v>
      </c>
      <c r="AG1023" t="b">
        <f>OR(ISNUMBER(FIND("fungi",C1023)),ISNUMBER(FIND("Fungi",C1023)),ISNUMBER(FIND("fungus",C1023)),ISNUMBER(FIND("Fungus",C1023)),ISNUMBER(FIND("mushroom",C1023)),ISNUMBER(FIND("Mushroom",C1023)),ISNUMBER(FIND(" mold ",C1023)))</f>
        <v>0</v>
      </c>
      <c r="AH1023" t="b">
        <f>OR(ISNUMBER(FIND("Pig ",C1023)),ISNUMBER(FIND("pig ",C1023)),ISNUMBER(FIND("Pigs ",C1023)),ISNUMBER(FIND("pigs ",C1023)))</f>
        <v>0</v>
      </c>
      <c r="AI1023" t="b">
        <f>OR(ISNUMBER(FIND(" C. elegans",C1023)),ISNUMBER(FIND("Caenorhabditis elegans",C1023)),ISNUMBER(FIND("earthworms",C1023)),ISNUMBER(FIND(" Ficopomatus enigmaticus",C1023)),ISNUMBER(FIND("larva",C1023)),ISNUMBER(FIND("Lumbriculus variegatus",C1023)),ISNUMBER(FIND("nematode",C1023)))</f>
        <v>0</v>
      </c>
      <c r="AJ1023" t="b">
        <f>NOT(OR(AA1023,AB1023,AC1023,AD1023,AE1023,AF1023,AG1023,AH1023,AI1023))</f>
        <v>0</v>
      </c>
      <c r="AL1023" t="b">
        <f>OR(AA1023,AB1023,AD1023,AE1023,AF1023,AG1023,AH1023,AI1023)</f>
        <v>0</v>
      </c>
      <c r="AM1023" t="b">
        <f>IF(Table1[[#This Row],[In vivo?]],IF(Table1[[#This Row],[Cell]],FALSE,TRUE),FALSE)</f>
        <v>0</v>
      </c>
      <c r="AN1023" t="b">
        <f>AND(AC1023,AL1023)</f>
        <v>0</v>
      </c>
      <c r="AO1023" t="b">
        <f>IF(Table1[[#This Row],[Cell]],IF(Table1[[#This Row],[In vivo?]],FALSE,TRUE),FALSE)</f>
        <v>1</v>
      </c>
      <c r="AP1023" t="b">
        <f>NOT(OR(Table1[[#This Row],[In vivo?]],Table1[[#This Row],[Only in Cell]]))</f>
        <v>0</v>
      </c>
      <c r="AQ1023" t="str">
        <f>IF(OR(Table1[[#This Row],[Rodents]],Table1[[#This Row],[Human]],Table1[[#This Row],[Pig]]),OR(ISNUMBER(FIND("pulmonary",C1023)),ISNUMBER(FIND("lung",C1023))),"NA")</f>
        <v>NA</v>
      </c>
      <c r="AR1023" t="str">
        <f>IF(OR(Table1[[#This Row],[Rodents]],Table1[[#This Row],[Human]],Table1[[#This Row],[Pig]]),OR(ISNUMBER(FIND("skin",C1023)),ISNUMBER(FIND("dermal",C1023))),"NA")</f>
        <v>NA</v>
      </c>
      <c r="AS1023" t="str">
        <f>IF(OR(Table1[[#This Row],[Rodents]],Table1[[#This Row],[Human]],Table1[[#This Row],[Pig]]),OR(ISNUMBER(FIND("liver",C1023)),ISNUMBER(FIND("hepat",C1023))),"NA")</f>
        <v>NA</v>
      </c>
      <c r="AT1023" t="str">
        <f>IF(OR(Table1[[#This Row],[Rodents]],Table1[[#This Row],[Human]],Table1[[#This Row],[Pig]]),OR(ISNUMBER(FIND("kidney",C1023)),ISNUMBER(FIND("neph",C1023))),"NA")</f>
        <v>NA</v>
      </c>
      <c r="AU1023" t="str">
        <f>IF(OR(Table1[[#This Row],[Rodents]],Table1[[#This Row],[Human]],Table1[[#This Row],[Pig]]),OR(ISNUMBER(FIND("brain",C1023)),ISNUMBER(FIND("neur",C1023)),ISNUMBER(FIND("nerv",C1023))),"NA")</f>
        <v>NA</v>
      </c>
      <c r="AV1023" t="str">
        <f>IF(OR(Table1[[#This Row],[Rodents]],Table1[[#This Row],[Human]],Table1[[#This Row],[Pig]]),OR(ISNUMBER(FIND("heart",C1023)),ISNUMBER(FIND("cardi",C1023))),"NA")</f>
        <v>NA</v>
      </c>
      <c r="AW1023" t="str">
        <f>IF(OR(Table1[[#This Row],[Rodents]],Table1[[#This Row],[Human]],Table1[[#This Row],[Pig]]),OR(ISNUMBER(FIND("gastro",C1023)),ISNUMBER(FIND("intesti",C1023)),ISNUMBER(FIND("stomach",C1023))),"NA")</f>
        <v>NA</v>
      </c>
      <c r="AX1023" t="str">
        <f>IF(OR(Table1[[#This Row],[Rodents]],Table1[[#This Row],[Human]],Table1[[#This Row],[Pig]]),NOT(OR(AQ1023,AR1023,AS1023,AT1023,AU1023,AV1023,AW1023)),"NA")</f>
        <v>NA</v>
      </c>
      <c r="AY1023" t="b">
        <f>OR(ISNUMBER(FIND("SWCNT",C1023)),ISNUMBER(FIND("SWNT",C1023)),ISNUMBER(FIND("single-wall",C1023)),ISNUMBER(FIND("single wall",C1023)),ISNUMBER(FIND("Single wall",C1023)),ISNUMBER(FIND("Single-wall",C1023)),ISNUMBER(FIND("SWCNT",B1023)),ISNUMBER(FIND("SWNT",B1023)),ISNUMBER(FIND("single-wall",B1023)),ISNUMBER(FIND("single wall",B1023)),ISNUMBER(FIND("Single-wall",B1023)),ISNUMBER(FIND("Single wall",B1023)))</f>
        <v>1</v>
      </c>
      <c r="AZ1023" t="b">
        <f>OR(ISNUMBER(FIND("MWCNT",C1023)),ISNUMBER(FIND("MWNT",C1023)),ISNUMBER(FIND("multi-wall",C1023)),ISNUMBER(FIND("multi wall",C1023)),ISNUMBER(FIND("multiwall",C1023)),ISNUMBER(FIND("Multi-wall",C1023)),ISNUMBER(FIND("Multi wall",C1023)),ISNUMBER(FIND("Multiwall",C1023)),ISNUMBER(FIND("MWCNT",B1023)),ISNUMBER(FIND("MWNT",B1023)),ISNUMBER(FIND("multi-wall",B1023)),ISNUMBER(FIND("multi wall",B1023)),ISNUMBER(FIND("multiwall",B1023)),ISNUMBER(FIND("Multi-wall",B1023)),ISNUMBER(FIND("Multi wall",B1023)),ISNUMBER(FIND("Multiwall",B1023)),ISNUMBER(FIND("Double-wall",B1023)),ISNUMBER(FIND("Double wall",B1023)),ISNUMBER(FIND("Doublewall",B1023)),ISNUMBER(FIND("double-wall",B1023)),ISNUMBER(FIND("double wall",B1023)),ISNUMBER(FIND("doublewall",B1023)))</f>
        <v>1</v>
      </c>
      <c r="BA1023" t="b">
        <f>AND(Table1[[#This Row],[SWCNT]],Table1[[#This Row],[MWCNT]])</f>
        <v>1</v>
      </c>
      <c r="BB1023" t="b">
        <f>IF(Table1[[#This Row],[SWCNT]]=TRUE,FALSE,IF(Table1[[#This Row],[MWCNT]]=TRUE,FALSE,TRUE))</f>
        <v>0</v>
      </c>
      <c r="BC1023" s="18"/>
    </row>
    <row r="1024" spans="1:55" ht="222">
      <c r="A1024" t="s">
        <v>2251</v>
      </c>
      <c r="B1024" s="2" t="s">
        <v>2252</v>
      </c>
      <c r="C1024" s="16" t="s">
        <v>2253</v>
      </c>
      <c r="D1024" s="17" t="s">
        <v>653</v>
      </c>
      <c r="E1024" s="2">
        <v>2017</v>
      </c>
      <c r="F1024" t="b">
        <f>OR(ISNUMBER(FIND("cytotoxic",C1024)),ISNUMBER(FIND("Cytotoxic",C1024)),ISNUMBER(FIND("cellular toxicity",C1024)),ISNUMBER(FIND("cell death",C1024)),ISNUMBER(FIND("viable",C1024)),ISNUMBER(FIND("phytotoxic",C1024)),ISNUMBER(FIND("acute toxicity",C1024)),ISNUMBER(FIND("MTT",C1024)),ISNUMBER(FIND("survival",C1024)),ISNUMBER(FIND("prolifer",C1024)),ISNUMBER(FIND("apoptosis",C1024)),ISNUMBER(FIND("neurotoxic",C1024)),ISNUMBER(FIND("  lysis ",C1024)),ISNUMBER(FIND("necrosis",C1024)),ISNUMBER(FIND("cellular death",C1024))*3,ISNUMBER(FIND("LDH",C1024)),ISNUMBER(FIND("Acute toxicity",C1024)))</f>
        <v>0</v>
      </c>
      <c r="G1024" t="b">
        <f>OR(ISNUMBER(FIND("genotoxic",C1024)),ISNUMBER(FIND("genotoxicity",C1024)),ISNUMBER(FIND("DNA damage",C1024)),ISNUMBER(FIND("DNA",C1024)),ISNUMBER(FIND("RNA",C1024)),ISNUMBER(FIND("mesothelioma",C1024)),ISNUMBER(FIND("carcino",C1024)),ISNUMBER(FIND("mutagen",C1024)),ISNUMBER(FIND("genetic",C1024)))</f>
        <v>0</v>
      </c>
      <c r="H1024" t="b">
        <f>OR(ISNUMBER(FIND("inflammatory",C1024)),ISNUMBER(FIND("inflamm",C1024)))</f>
        <v>0</v>
      </c>
      <c r="I1024" t="b">
        <f>OR(ISNUMBER(FIND("immune",C1024)),ISNUMBER(FIND("immunological",C1024)),ISNUMBER(FIND("interleuk",C1024)),ISNUMBER(FIND("platelet activation",C1024)),ISNUMBER(FIND("monocyte",C1024)),ISNUMBER(FIND("leukocyte",C1024)),ISNUMBER(FIND("cytokine",C1024)),ISNUMBER(FIND("CD4",C1024)),ISNUMBER(FIND("CD8",C1024)),ISNUMBER(FIND("T-cell",C1024)))</f>
        <v>0</v>
      </c>
      <c r="J1024" t="b">
        <f>OR(ISNUMBER(FIND("reactive oxygen",C1024)),ISNUMBER(FIND("ROS",C1024)),ISNUMBER(FIND("free radical",C1024)),ISNUMBER(FIND("oxidative stress",C1024)),ISNUMBER(FIND("peroxid",C1024)),ISNUMBER(FIND("oxidative",C1024)),ISNUMBER(FIND("antioxid",C1024)))</f>
        <v>1</v>
      </c>
      <c r="K1024" t="b">
        <f>OR(ISNUMBER(FIND("autophag",C1024)))</f>
        <v>0</v>
      </c>
      <c r="L1024" t="b">
        <f>OR(ISNUMBER(FIND("morpholog",C1024)))</f>
        <v>0</v>
      </c>
      <c r="M1024" t="b">
        <f>OR(ISNUMBER(FIND("fibrosis",C1024)),ISNUMBER(FIND("Fibrosis",C1024)),ISNUMBER(FIND("fibrot",C1024)))</f>
        <v>0</v>
      </c>
      <c r="N1024" t="b">
        <f>OR(ISNUMBER(FIND("offspring",C1024)),ISNUMBER(FIND("Parental",C1024)),ISNUMBER(FIND("parental",C1024)),ISNUMBER(FIND("germline",C1024)),ISNUMBER(FIND("reproduc",C1024)),ISNUMBER(FIND("embryo",C1024)))</f>
        <v>0</v>
      </c>
      <c r="O1024" t="b">
        <f>OR(ISNUMBER(FIND("metabol",C1024)),ISNUMBER(FIND("Metabol",C1024)),ISNUMBER(FIND("digest",C1024)),ISNUMBER(FIND("mitochon",C1024)))</f>
        <v>0</v>
      </c>
      <c r="P1024" t="b">
        <f>OR(ISNUMBER(FIND("ecotox",C1024)),ISNUMBER(FIND("Ecotox",B1024)),ISNUMBER(FIND("ecotox",B1024)),ISNUMBER(FIND("Ecotox",C1024)))</f>
        <v>0</v>
      </c>
      <c r="Q1024" t="b">
        <f>OR(ISNUMBER(FIND("Bioaccum",C1024)),ISNUMBER(FIND("bioaccum",C1024)),ISNUMBER(FIND("accum",C1024)))</f>
        <v>1</v>
      </c>
      <c r="R1024" t="b">
        <f>OR(ISNUMBER(FIND("Occupation",C1024)),ISNUMBER(FIND("occupation",C1024)),ISNUMBER(FIND("worker",C1024)),ISNUMBER(FIND("workforce",C1024)))</f>
        <v>0</v>
      </c>
      <c r="S1024" t="b">
        <f>NOT(OR(F1024,G1024,H1024,I1024,J1024,K1024,L1024,M1024,N1024,O1024,P1024,Q1024,R1024))</f>
        <v>0</v>
      </c>
      <c r="U1024" t="b">
        <f>OR(Table1[[#This Row],[Inflammation]],Table1[[#This Row],[Immune]])</f>
        <v>0</v>
      </c>
      <c r="V1024" t="str">
        <f>IF(OR(Table1[[#This Row],[Rodents]],Table1[[#This Row],[Human]],Table1[[#This Row],[Pig]]),OR(ISNUMBER(FIND("intratrach",C1024)),ISNUMBER(FIND("nasal ",C1024)),ISNUMBER(FIND("instill",C1024))),"NA")</f>
        <v>NA</v>
      </c>
      <c r="W1024" t="str">
        <f>IF(OR(Table1[[#This Row],[Rodents]],Table1[[#This Row],[Human]],Table1[[#This Row],[Pig]]),OR(ISNUMBER(FIND("dermal",C1024)),ISNUMBER(FIND("skin ",C1024))),"NA")</f>
        <v>NA</v>
      </c>
      <c r="X1024" t="str">
        <f>IF(OR(Table1[[#This Row],[Rodents]],Table1[[#This Row],[Human]],Table1[[#This Row],[Pig]]),OR(ISNUMBER(FIND("injected",C1024)),ISNUMBER(FIND("periton",C1024)),ISNUMBER(FIND("intrascrot",C1024))),"NA")</f>
        <v>NA</v>
      </c>
      <c r="Y1024" t="str">
        <f>IF(OR(Table1[[#This Row],[Rodents]],Table1[[#This Row],[Human]],Table1[[#This Row],[Pig]]),NOT(OR(Table1[[#This Row],[Inhaled/Intratracheal/intranasal]],Table1[[#This Row],[Dermal]],Table1[[#This Row],[Injected]])),"NA")</f>
        <v>NA</v>
      </c>
      <c r="AA1024" t="b">
        <f>OR(ISNUMBER(FIND("fish ",C1024)),ISNUMBER(FIND("Fish ",C1024)),ISNUMBER(FIND("aquatic",C1024)),ISNUMBER(FIND("daphnids",C1024)),ISNUMBER(FIND("Carcinus maenas",C1024)),ISNUMBER(FIND("Daphnia",C1024)),ISNUMBER(FIND("Ruditapes philippinarum",C1024)),ISNUMBER(FIND("daphnia",C1024)),ISNUMBER(FIND("marine",C1024)),ISNUMBER(FIND("mussel",C1024)),ISNUMBER(FIND("algae",C1024)),ISNUMBER(FIND("Donax faba",C1024)),ISNUMBER(FIND("estuarine",C1024)),ISNUMBER(FIND("snail",C1024)),ISNUMBER(FIND("Prorocentrum donghaiense",C1024)) )</f>
        <v>0</v>
      </c>
      <c r="AB1024" t="b">
        <f>OR(ISNUMBER(FIND(" rat ",C1024)),ISNUMBER(FIND(" rats ",C1024)),ISNUMBER(FIND(" Rats ",C1024)),ISNUMBER(FIND(" Rat ",C1024)),ISNUMBER(FIND(" rat.",C1024)),ISNUMBER(FIND(" rats.",C1024)),ISNUMBER(FIND("mouse",C1024)),ISNUMBER(FIND("mice",C1024)), ISNUMBER(FIND(" Mice",C1024)))</f>
        <v>0</v>
      </c>
      <c r="AC1024" t="b">
        <f>OR(ISNUMBER(FIND(" cell ",C1024)),ISNUMBER(FIND("fibroblast",C1024)),ISNUMBER(FIND("macrophage",C1024)),ISNUMBER(FIND("epithelial",C1024)),ISNUMBER(FIND("endothelial",C1024)),ISNUMBER(FIND("neuron",C1024)),ISNUMBER(FIND(" cells ",C1024)),ISNUMBER(FIND("RBC",C1024)),ISNUMBER(FIND("mitochond",C1024)),ISNUMBER(FIND("adipocyte",C1024)),ISNUMBER(FIND("osteo",C1024)),ISNUMBER(FIND("keratin",C1024)),ISNUMBER(FIND(" cell's ",C1024)),ISNUMBER(FIND("eukary",C1024)),ISNUMBER(FIND("sperm",C1024)))</f>
        <v>0</v>
      </c>
      <c r="AD1024" t="b">
        <f>OR(ISNUMBER(FIND("human",B1024)),ISNUMBER(FIND("workers",B1024)),ISNUMBER(FIND("workforces",B1024)),ISNUMBER(FIND("occupational",B1024)),ISNUMBER(FIND("Case report",B1024)),ISNUMBER(FIND("Workplaces",B1024)),ISNUMBER(FIND("worker",B1024)))</f>
        <v>0</v>
      </c>
      <c r="AE1024" t="b">
        <f>OR(ISNUMBER(FIND(" plant ",C1024)),ISNUMBER(FIND("Plant ",C1024)),ISNUMBER(FIND("tomato",C1024)),ISNUMBER(FIND("plants",C1024)),ISNUMBER(FIND("Plants",C1024)),ISNUMBER(FIND("algae",C1024)),ISNUMBER(FIND("lettuce",C1024)),ISNUMBER(FIND("green gram sprouts ",C1024)),ISNUMBER(FIND("Cucurbita pepo",C1024)),ISNUMBER(FIND("bean ",C1024)),ISNUMBER(FIND("chloroplast",C1024)),ISNUMBER(FIND("chlorophyll",C1024)),ISNUMBER(FIND("seedling",C1024)),ISNUMBER(FIND("canola",C1024)),ISNUMBER(FIND("shoot",C1024)),ISNUMBER(FIND("photosynthes",C1024)),ISNUMBER(FIND(" leaves ",C1024)),,ISNUMBER(FIND("agriculture",C1024)),ISNUMBER(FIND(" crops ",C1024)))</f>
        <v>1</v>
      </c>
      <c r="AF1024" t="b">
        <f>OR(ISNUMBER(FIND("bacteria",C1024)),ISNUMBER(FIND("Bacteria",C1024)),ISNUMBER(FIND("Bacterium",C1024)),ISNUMBER(FIND("bacterium",C1024)),ISNUMBER(FIND(" coli ",C1024)))</f>
        <v>0</v>
      </c>
      <c r="AG1024" t="b">
        <f>OR(ISNUMBER(FIND("fungi",C1024)),ISNUMBER(FIND("Fungi",C1024)),ISNUMBER(FIND("fungus",C1024)),ISNUMBER(FIND("Fungus",C1024)),ISNUMBER(FIND("mushroom",C1024)),ISNUMBER(FIND("Mushroom",C1024)),ISNUMBER(FIND(" mold ",C1024)))</f>
        <v>0</v>
      </c>
      <c r="AH1024" t="b">
        <f>OR(ISNUMBER(FIND("Pig ",C1024)),ISNUMBER(FIND("pig ",C1024)),ISNUMBER(FIND("Pigs ",C1024)),ISNUMBER(FIND("pigs ",C1024)))</f>
        <v>0</v>
      </c>
      <c r="AI1024" t="b">
        <f>OR(ISNUMBER(FIND(" C. elegans",C1024)),ISNUMBER(FIND("Caenorhabditis elegans",C1024)),ISNUMBER(FIND("earthworms",C1024)),ISNUMBER(FIND(" Ficopomatus enigmaticus",C1024)),ISNUMBER(FIND("larva",C1024)),ISNUMBER(FIND("Lumbriculus variegatus",C1024)),ISNUMBER(FIND("nematode",C1024)))</f>
        <v>0</v>
      </c>
      <c r="AJ1024" t="b">
        <f>NOT(OR(AA1024,AB1024,AC1024,AD1024,AE1024,AF1024,AG1024,AH1024,AI1024))</f>
        <v>0</v>
      </c>
      <c r="AL1024" t="b">
        <f>OR(AA1024,AB1024,AD1024,AE1024,AF1024,AG1024,AH1024,AI1024)</f>
        <v>1</v>
      </c>
      <c r="AM1024" t="b">
        <f>IF(Table1[[#This Row],[In vivo?]],IF(Table1[[#This Row],[Cell]],FALSE,TRUE),FALSE)</f>
        <v>1</v>
      </c>
      <c r="AN1024" t="b">
        <f>AND(AC1024,AL1024)</f>
        <v>0</v>
      </c>
      <c r="AO1024" t="b">
        <f>IF(Table1[[#This Row],[Cell]],IF(Table1[[#This Row],[In vivo?]],FALSE,TRUE),FALSE)</f>
        <v>0</v>
      </c>
      <c r="AP1024" t="b">
        <f>NOT(OR(Table1[[#This Row],[In vivo?]],Table1[[#This Row],[Only in Cell]]))</f>
        <v>0</v>
      </c>
      <c r="AQ1024" t="str">
        <f>IF(OR(Table1[[#This Row],[Rodents]],Table1[[#This Row],[Human]],Table1[[#This Row],[Pig]]),OR(ISNUMBER(FIND("pulmonary",C1024)),ISNUMBER(FIND("lung",C1024))),"NA")</f>
        <v>NA</v>
      </c>
      <c r="AR1024" t="str">
        <f>IF(OR(Table1[[#This Row],[Rodents]],Table1[[#This Row],[Human]],Table1[[#This Row],[Pig]]),OR(ISNUMBER(FIND("skin",C1024)),ISNUMBER(FIND("dermal",C1024))),"NA")</f>
        <v>NA</v>
      </c>
      <c r="AS1024" t="str">
        <f>IF(OR(Table1[[#This Row],[Rodents]],Table1[[#This Row],[Human]],Table1[[#This Row],[Pig]]),OR(ISNUMBER(FIND("liver",C1024)),ISNUMBER(FIND("hepat",C1024))),"NA")</f>
        <v>NA</v>
      </c>
      <c r="AT1024" t="str">
        <f>IF(OR(Table1[[#This Row],[Rodents]],Table1[[#This Row],[Human]],Table1[[#This Row],[Pig]]),OR(ISNUMBER(FIND("kidney",C1024)),ISNUMBER(FIND("neph",C1024))),"NA")</f>
        <v>NA</v>
      </c>
      <c r="AU1024" t="str">
        <f>IF(OR(Table1[[#This Row],[Rodents]],Table1[[#This Row],[Human]],Table1[[#This Row],[Pig]]),OR(ISNUMBER(FIND("brain",C1024)),ISNUMBER(FIND("neur",C1024)),ISNUMBER(FIND("nerv",C1024))),"NA")</f>
        <v>NA</v>
      </c>
      <c r="AV1024" t="str">
        <f>IF(OR(Table1[[#This Row],[Rodents]],Table1[[#This Row],[Human]],Table1[[#This Row],[Pig]]),OR(ISNUMBER(FIND("heart",C1024)),ISNUMBER(FIND("cardi",C1024))),"NA")</f>
        <v>NA</v>
      </c>
      <c r="AW1024" t="str">
        <f>IF(OR(Table1[[#This Row],[Rodents]],Table1[[#This Row],[Human]],Table1[[#This Row],[Pig]]),OR(ISNUMBER(FIND("gastro",C1024)),ISNUMBER(FIND("intesti",C1024)),ISNUMBER(FIND("stomach",C1024))),"NA")</f>
        <v>NA</v>
      </c>
      <c r="AX1024" t="str">
        <f>IF(OR(Table1[[#This Row],[Rodents]],Table1[[#This Row],[Human]],Table1[[#This Row],[Pig]]),NOT(OR(AQ1024,AR1024,AS1024,AT1024,AU1024,AV1024,AW1024)),"NA")</f>
        <v>NA</v>
      </c>
      <c r="AY1024" t="b">
        <f>OR(ISNUMBER(FIND("SWCNT",C1024)),ISNUMBER(FIND("SWNT",C1024)),ISNUMBER(FIND("single-wall",C1024)),ISNUMBER(FIND("single wall",C1024)),ISNUMBER(FIND("Single wall",C1024)),ISNUMBER(FIND("Single-wall",C1024)),ISNUMBER(FIND("SWCNT",B1024)),ISNUMBER(FIND("SWNT",B1024)),ISNUMBER(FIND("single-wall",B1024)),ISNUMBER(FIND("single wall",B1024)),ISNUMBER(FIND("Single-wall",B1024)),ISNUMBER(FIND("Single wall",B1024)))</f>
        <v>0</v>
      </c>
      <c r="AZ1024" t="b">
        <f>OR(ISNUMBER(FIND("MWCNT",C1024)),ISNUMBER(FIND("MWNT",C1024)),ISNUMBER(FIND("multi-wall",C1024)),ISNUMBER(FIND("multi wall",C1024)),ISNUMBER(FIND("multiwall",C1024)),ISNUMBER(FIND("Multi-wall",C1024)),ISNUMBER(FIND("Multi wall",C1024)),ISNUMBER(FIND("Multiwall",C1024)),ISNUMBER(FIND("MWCNT",B1024)),ISNUMBER(FIND("MWNT",B1024)),ISNUMBER(FIND("multi-wall",B1024)),ISNUMBER(FIND("multi wall",B1024)),ISNUMBER(FIND("multiwall",B1024)),ISNUMBER(FIND("Multi-wall",B1024)),ISNUMBER(FIND("Multi wall",B1024)),ISNUMBER(FIND("Multiwall",B1024)),ISNUMBER(FIND("Double-wall",B1024)),ISNUMBER(FIND("Double wall",B1024)),ISNUMBER(FIND("Doublewall",B1024)),ISNUMBER(FIND("double-wall",B1024)),ISNUMBER(FIND("double wall",B1024)),ISNUMBER(FIND("doublewall",B1024)))</f>
        <v>1</v>
      </c>
      <c r="BA1024" t="b">
        <f>AND(Table1[[#This Row],[SWCNT]],Table1[[#This Row],[MWCNT]])</f>
        <v>0</v>
      </c>
      <c r="BB1024" t="b">
        <f>IF(Table1[[#This Row],[SWCNT]]=TRUE,FALSE,IF(Table1[[#This Row],[MWCNT]]=TRUE,FALSE,TRUE))</f>
        <v>0</v>
      </c>
      <c r="BC1024" s="18"/>
    </row>
    <row r="1025" spans="1:55" ht="240.5">
      <c r="A1025" t="s">
        <v>2254</v>
      </c>
      <c r="B1025" s="2" t="s">
        <v>2255</v>
      </c>
      <c r="C1025" s="16" t="s">
        <v>2256</v>
      </c>
      <c r="D1025" s="17" t="s">
        <v>371</v>
      </c>
      <c r="E1025" s="2">
        <v>2017</v>
      </c>
      <c r="F1025" t="b">
        <f>OR(ISNUMBER(FIND("cytotoxic",C1025)),ISNUMBER(FIND("Cytotoxic",C1025)),ISNUMBER(FIND("cellular toxicity",C1025)),ISNUMBER(FIND("cell death",C1025)),ISNUMBER(FIND("viable",C1025)),ISNUMBER(FIND("phytotoxic",C1025)),ISNUMBER(FIND("acute toxicity",C1025)),ISNUMBER(FIND("MTT",C1025)),ISNUMBER(FIND("survival",C1025)),ISNUMBER(FIND("prolifer",C1025)),ISNUMBER(FIND("apoptosis",C1025)),ISNUMBER(FIND("neurotoxic",C1025)),ISNUMBER(FIND("  lysis ",C1025)),ISNUMBER(FIND("necrosis",C1025)),ISNUMBER(FIND("cellular death",C1025))*3,ISNUMBER(FIND("LDH",C1025)),ISNUMBER(FIND("Acute toxicity",C1025)))</f>
        <v>0</v>
      </c>
      <c r="G1025" t="b">
        <f>OR(ISNUMBER(FIND("genotoxic",C1025)),ISNUMBER(FIND("genotoxicity",C1025)),ISNUMBER(FIND("DNA damage",C1025)),ISNUMBER(FIND("DNA",C1025)),ISNUMBER(FIND("RNA",C1025)),ISNUMBER(FIND("mesothelioma",C1025)),ISNUMBER(FIND("carcino",C1025)),ISNUMBER(FIND("mutagen",C1025)),ISNUMBER(FIND("genetic",C1025)))</f>
        <v>0</v>
      </c>
      <c r="H1025" t="b">
        <f>OR(ISNUMBER(FIND("inflammatory",C1025)),ISNUMBER(FIND("inflamm",C1025)))</f>
        <v>0</v>
      </c>
      <c r="I1025" t="b">
        <f>OR(ISNUMBER(FIND("immune",C1025)),ISNUMBER(FIND("immunological",C1025)),ISNUMBER(FIND("interleuk",C1025)),ISNUMBER(FIND("platelet activation",C1025)),ISNUMBER(FIND("monocyte",C1025)),ISNUMBER(FIND("leukocyte",C1025)),ISNUMBER(FIND("cytokine",C1025)),ISNUMBER(FIND("CD4",C1025)),ISNUMBER(FIND("CD8",C1025)),ISNUMBER(FIND("T-cell",C1025)))</f>
        <v>0</v>
      </c>
      <c r="J1025" t="b">
        <f>OR(ISNUMBER(FIND("reactive oxygen",C1025)),ISNUMBER(FIND("ROS",C1025)),ISNUMBER(FIND("free radical",C1025)),ISNUMBER(FIND("oxidative stress",C1025)),ISNUMBER(FIND("peroxid",C1025)),ISNUMBER(FIND("oxidative",C1025)),ISNUMBER(FIND("antioxid",C1025)))</f>
        <v>0</v>
      </c>
      <c r="K1025" t="b">
        <f>OR(ISNUMBER(FIND("autophag",C1025)))</f>
        <v>0</v>
      </c>
      <c r="L1025" t="b">
        <f>OR(ISNUMBER(FIND("morpholog",C1025)))</f>
        <v>0</v>
      </c>
      <c r="M1025" t="b">
        <f>OR(ISNUMBER(FIND("fibrosis",C1025)),ISNUMBER(FIND("Fibrosis",C1025)),ISNUMBER(FIND("fibrot",C1025)))</f>
        <v>0</v>
      </c>
      <c r="N1025" t="b">
        <f>OR(ISNUMBER(FIND("offspring",C1025)),ISNUMBER(FIND("Parental",C1025)),ISNUMBER(FIND("parental",C1025)),ISNUMBER(FIND("germline",C1025)),ISNUMBER(FIND("reproduc",C1025)),ISNUMBER(FIND("embryo",C1025)))</f>
        <v>1</v>
      </c>
      <c r="O1025" t="b">
        <f>OR(ISNUMBER(FIND("metabol",C1025)),ISNUMBER(FIND("Metabol",C1025)),ISNUMBER(FIND("digest",C1025)),ISNUMBER(FIND("mitochon",C1025)))</f>
        <v>0</v>
      </c>
      <c r="P1025" t="b">
        <f>OR(ISNUMBER(FIND("ecotox",C1025)),ISNUMBER(FIND("Ecotox",B1025)),ISNUMBER(FIND("ecotox",B1025)),ISNUMBER(FIND("Ecotox",C1025)))</f>
        <v>0</v>
      </c>
      <c r="Q1025" t="b">
        <f>OR(ISNUMBER(FIND("Bioaccum",C1025)),ISNUMBER(FIND("bioaccum",C1025)),ISNUMBER(FIND("accum",C1025)))</f>
        <v>0</v>
      </c>
      <c r="R1025" t="b">
        <f>OR(ISNUMBER(FIND("Occupation",C1025)),ISNUMBER(FIND("occupation",C1025)),ISNUMBER(FIND("worker",C1025)),ISNUMBER(FIND("workforce",C1025)))</f>
        <v>0</v>
      </c>
      <c r="S1025" t="b">
        <f>NOT(OR(F1025,G1025,H1025,I1025,J1025,K1025,L1025,M1025,N1025,O1025,P1025,Q1025,R1025))</f>
        <v>0</v>
      </c>
      <c r="U1025" t="b">
        <f>OR(Table1[[#This Row],[Inflammation]],Table1[[#This Row],[Immune]])</f>
        <v>0</v>
      </c>
      <c r="V1025" t="str">
        <f>IF(OR(Table1[[#This Row],[Rodents]],Table1[[#This Row],[Human]],Table1[[#This Row],[Pig]]),OR(ISNUMBER(FIND("intratrach",C1025)),ISNUMBER(FIND("nasal ",C1025)),ISNUMBER(FIND("instill",C1025))),"NA")</f>
        <v>NA</v>
      </c>
      <c r="W1025" t="str">
        <f>IF(OR(Table1[[#This Row],[Rodents]],Table1[[#This Row],[Human]],Table1[[#This Row],[Pig]]),OR(ISNUMBER(FIND("dermal",C1025)),ISNUMBER(FIND("skin ",C1025))),"NA")</f>
        <v>NA</v>
      </c>
      <c r="X1025" t="str">
        <f>IF(OR(Table1[[#This Row],[Rodents]],Table1[[#This Row],[Human]],Table1[[#This Row],[Pig]]),OR(ISNUMBER(FIND("injected",C1025)),ISNUMBER(FIND("periton",C1025)),ISNUMBER(FIND("intrascrot",C1025))),"NA")</f>
        <v>NA</v>
      </c>
      <c r="Y1025" t="str">
        <f>IF(OR(Table1[[#This Row],[Rodents]],Table1[[#This Row],[Human]],Table1[[#This Row],[Pig]]),NOT(OR(Table1[[#This Row],[Inhaled/Intratracheal/intranasal]],Table1[[#This Row],[Dermal]],Table1[[#This Row],[Injected]])),"NA")</f>
        <v>NA</v>
      </c>
      <c r="AA1025" t="b">
        <f>OR(ISNUMBER(FIND("fish ",C1025)),ISNUMBER(FIND("Fish ",C1025)),ISNUMBER(FIND("aquatic",C1025)),ISNUMBER(FIND("daphnids",C1025)),ISNUMBER(FIND("Carcinus maenas",C1025)),ISNUMBER(FIND("Daphnia",C1025)),ISNUMBER(FIND("Ruditapes philippinarum",C1025)),ISNUMBER(FIND("daphnia",C1025)),ISNUMBER(FIND("marine",C1025)),ISNUMBER(FIND("mussel",C1025)),ISNUMBER(FIND("algae",C1025)),ISNUMBER(FIND("Donax faba",C1025)),ISNUMBER(FIND("estuarine",C1025)),ISNUMBER(FIND("snail",C1025)),ISNUMBER(FIND("Prorocentrum donghaiense",C1025)) )</f>
        <v>1</v>
      </c>
      <c r="AB1025" t="b">
        <f>OR(ISNUMBER(FIND(" rat ",C1025)),ISNUMBER(FIND(" rats ",C1025)),ISNUMBER(FIND(" Rats ",C1025)),ISNUMBER(FIND(" Rat ",C1025)),ISNUMBER(FIND(" rat.",C1025)),ISNUMBER(FIND(" rats.",C1025)),ISNUMBER(FIND("mouse",C1025)),ISNUMBER(FIND("mice",C1025)), ISNUMBER(FIND(" Mice",C1025)))</f>
        <v>0</v>
      </c>
      <c r="AC1025" t="b">
        <f>OR(ISNUMBER(FIND(" cell ",C1025)),ISNUMBER(FIND("fibroblast",C1025)),ISNUMBER(FIND("macrophage",C1025)),ISNUMBER(FIND("epithelial",C1025)),ISNUMBER(FIND("endothelial",C1025)),ISNUMBER(FIND("neuron",C1025)),ISNUMBER(FIND(" cells ",C1025)),ISNUMBER(FIND("RBC",C1025)),ISNUMBER(FIND("mitochond",C1025)),ISNUMBER(FIND("adipocyte",C1025)),ISNUMBER(FIND("osteo",C1025)),ISNUMBER(FIND("keratin",C1025)),ISNUMBER(FIND(" cell's ",C1025)),ISNUMBER(FIND("eukary",C1025)),ISNUMBER(FIND("sperm",C1025)))</f>
        <v>0</v>
      </c>
      <c r="AD1025" t="b">
        <f>OR(ISNUMBER(FIND("human",B1025)),ISNUMBER(FIND("workers",B1025)),ISNUMBER(FIND("workforces",B1025)),ISNUMBER(FIND("occupational",B1025)),ISNUMBER(FIND("Case report",B1025)),ISNUMBER(FIND("Workplaces",B1025)),ISNUMBER(FIND("worker",B1025)))</f>
        <v>0</v>
      </c>
      <c r="AE1025" t="b">
        <f>OR(ISNUMBER(FIND(" plant ",C1025)),ISNUMBER(FIND("Plant ",C1025)),ISNUMBER(FIND("tomato",C1025)),ISNUMBER(FIND("plants",C1025)),ISNUMBER(FIND("Plants",C1025)),ISNUMBER(FIND("algae",C1025)),ISNUMBER(FIND("lettuce",C1025)),ISNUMBER(FIND("green gram sprouts ",C1025)),ISNUMBER(FIND("Cucurbita pepo",C1025)),ISNUMBER(FIND("bean ",C1025)),ISNUMBER(FIND("chloroplast",C1025)),ISNUMBER(FIND("chlorophyll",C1025)),ISNUMBER(FIND("seedling",C1025)),ISNUMBER(FIND("canola",C1025)),ISNUMBER(FIND("shoot",C1025)),ISNUMBER(FIND("photosynthes",C1025)),ISNUMBER(FIND(" leaves ",C1025)),,ISNUMBER(FIND("agriculture",C1025)),ISNUMBER(FIND(" crops ",C1025)))</f>
        <v>0</v>
      </c>
      <c r="AF1025" t="b">
        <f>OR(ISNUMBER(FIND("bacteria",C1025)),ISNUMBER(FIND("Bacteria",C1025)),ISNUMBER(FIND("Bacterium",C1025)),ISNUMBER(FIND("bacterium",C1025)),ISNUMBER(FIND(" coli ",C1025)))</f>
        <v>0</v>
      </c>
      <c r="AG1025" t="b">
        <f>OR(ISNUMBER(FIND("fungi",C1025)),ISNUMBER(FIND("Fungi",C1025)),ISNUMBER(FIND("fungus",C1025)),ISNUMBER(FIND("Fungus",C1025)),ISNUMBER(FIND("mushroom",C1025)),ISNUMBER(FIND("Mushroom",C1025)),ISNUMBER(FIND(" mold ",C1025)))</f>
        <v>0</v>
      </c>
      <c r="AH1025" t="b">
        <f>OR(ISNUMBER(FIND("Pig ",C1025)),ISNUMBER(FIND("pig ",C1025)),ISNUMBER(FIND("Pigs ",C1025)),ISNUMBER(FIND("pigs ",C1025)))</f>
        <v>0</v>
      </c>
      <c r="AI1025" t="b">
        <f>OR(ISNUMBER(FIND(" C. elegans",C1025)),ISNUMBER(FIND("Caenorhabditis elegans",C1025)),ISNUMBER(FIND("earthworms",C1025)),ISNUMBER(FIND(" Ficopomatus enigmaticus",C1025)),ISNUMBER(FIND("larva",C1025)),ISNUMBER(FIND("Lumbriculus variegatus",C1025)),ISNUMBER(FIND("nematode",C1025)))</f>
        <v>0</v>
      </c>
      <c r="AJ1025" t="b">
        <f>NOT(OR(AA1025,AB1025,AC1025,AD1025,AE1025,AF1025,AG1025,AH1025,AI1025))</f>
        <v>0</v>
      </c>
      <c r="AL1025" t="b">
        <f>OR(AA1025,AB1025,AD1025,AE1025,AF1025,AG1025,AH1025,AI1025)</f>
        <v>1</v>
      </c>
      <c r="AM1025" t="b">
        <f>IF(Table1[[#This Row],[In vivo?]],IF(Table1[[#This Row],[Cell]],FALSE,TRUE),FALSE)</f>
        <v>1</v>
      </c>
      <c r="AN1025" t="b">
        <f>AND(AC1025,AL1025)</f>
        <v>0</v>
      </c>
      <c r="AO1025" t="b">
        <f>IF(Table1[[#This Row],[Cell]],IF(Table1[[#This Row],[In vivo?]],FALSE,TRUE),FALSE)</f>
        <v>0</v>
      </c>
      <c r="AP1025" t="b">
        <f>NOT(OR(Table1[[#This Row],[In vivo?]],Table1[[#This Row],[Only in Cell]]))</f>
        <v>0</v>
      </c>
      <c r="AQ1025" t="str">
        <f>IF(OR(Table1[[#This Row],[Rodents]],Table1[[#This Row],[Human]],Table1[[#This Row],[Pig]]),OR(ISNUMBER(FIND("pulmonary",C1025)),ISNUMBER(FIND("lung",C1025))),"NA")</f>
        <v>NA</v>
      </c>
      <c r="AR1025" t="str">
        <f>IF(OR(Table1[[#This Row],[Rodents]],Table1[[#This Row],[Human]],Table1[[#This Row],[Pig]]),OR(ISNUMBER(FIND("skin",C1025)),ISNUMBER(FIND("dermal",C1025))),"NA")</f>
        <v>NA</v>
      </c>
      <c r="AS1025" t="str">
        <f>IF(OR(Table1[[#This Row],[Rodents]],Table1[[#This Row],[Human]],Table1[[#This Row],[Pig]]),OR(ISNUMBER(FIND("liver",C1025)),ISNUMBER(FIND("hepat",C1025))),"NA")</f>
        <v>NA</v>
      </c>
      <c r="AT1025" t="str">
        <f>IF(OR(Table1[[#This Row],[Rodents]],Table1[[#This Row],[Human]],Table1[[#This Row],[Pig]]),OR(ISNUMBER(FIND("kidney",C1025)),ISNUMBER(FIND("neph",C1025))),"NA")</f>
        <v>NA</v>
      </c>
      <c r="AU1025" t="str">
        <f>IF(OR(Table1[[#This Row],[Rodents]],Table1[[#This Row],[Human]],Table1[[#This Row],[Pig]]),OR(ISNUMBER(FIND("brain",C1025)),ISNUMBER(FIND("neur",C1025)),ISNUMBER(FIND("nerv",C1025))),"NA")</f>
        <v>NA</v>
      </c>
      <c r="AV1025" t="str">
        <f>IF(OR(Table1[[#This Row],[Rodents]],Table1[[#This Row],[Human]],Table1[[#This Row],[Pig]]),OR(ISNUMBER(FIND("heart",C1025)),ISNUMBER(FIND("cardi",C1025))),"NA")</f>
        <v>NA</v>
      </c>
      <c r="AW1025" t="str">
        <f>IF(OR(Table1[[#This Row],[Rodents]],Table1[[#This Row],[Human]],Table1[[#This Row],[Pig]]),OR(ISNUMBER(FIND("gastro",C1025)),ISNUMBER(FIND("intesti",C1025)),ISNUMBER(FIND("stomach",C1025))),"NA")</f>
        <v>NA</v>
      </c>
      <c r="AX1025" t="str">
        <f>IF(OR(Table1[[#This Row],[Rodents]],Table1[[#This Row],[Human]],Table1[[#This Row],[Pig]]),NOT(OR(AQ1025,AR1025,AS1025,AT1025,AU1025,AV1025,AW1025)),"NA")</f>
        <v>NA</v>
      </c>
      <c r="AY1025" t="b">
        <f>OR(ISNUMBER(FIND("SWCNT",C1025)),ISNUMBER(FIND("SWNT",C1025)),ISNUMBER(FIND("single-wall",C1025)),ISNUMBER(FIND("single wall",C1025)),ISNUMBER(FIND("Single wall",C1025)),ISNUMBER(FIND("Single-wall",C1025)),ISNUMBER(FIND("SWCNT",B1025)),ISNUMBER(FIND("SWNT",B1025)),ISNUMBER(FIND("single-wall",B1025)),ISNUMBER(FIND("single wall",B1025)),ISNUMBER(FIND("Single-wall",B1025)),ISNUMBER(FIND("Single wall",B1025)))</f>
        <v>1</v>
      </c>
      <c r="AZ1025" t="b">
        <f>OR(ISNUMBER(FIND("MWCNT",C1025)),ISNUMBER(FIND("MWNT",C1025)),ISNUMBER(FIND("multi-wall",C1025)),ISNUMBER(FIND("multi wall",C1025)),ISNUMBER(FIND("multiwall",C1025)),ISNUMBER(FIND("Multi-wall",C1025)),ISNUMBER(FIND("Multi wall",C1025)),ISNUMBER(FIND("Multiwall",C1025)),ISNUMBER(FIND("MWCNT",B1025)),ISNUMBER(FIND("MWNT",B1025)),ISNUMBER(FIND("multi-wall",B1025)),ISNUMBER(FIND("multi wall",B1025)),ISNUMBER(FIND("multiwall",B1025)),ISNUMBER(FIND("Multi-wall",B1025)),ISNUMBER(FIND("Multi wall",B1025)),ISNUMBER(FIND("Multiwall",B1025)),ISNUMBER(FIND("Double-wall",B1025)),ISNUMBER(FIND("Double wall",B1025)),ISNUMBER(FIND("Doublewall",B1025)),ISNUMBER(FIND("double-wall",B1025)),ISNUMBER(FIND("double wall",B1025)),ISNUMBER(FIND("doublewall",B1025)))</f>
        <v>0</v>
      </c>
      <c r="BA1025" t="b">
        <f>AND(Table1[[#This Row],[SWCNT]],Table1[[#This Row],[MWCNT]])</f>
        <v>0</v>
      </c>
      <c r="BB1025" t="b">
        <f>IF(Table1[[#This Row],[SWCNT]]=TRUE,FALSE,IF(Table1[[#This Row],[MWCNT]]=TRUE,FALSE,TRUE))</f>
        <v>0</v>
      </c>
      <c r="BC1025" s="18"/>
    </row>
    <row r="1026" spans="1:55" ht="222">
      <c r="A1026" t="s">
        <v>2404</v>
      </c>
      <c r="B1026" s="2" t="s">
        <v>2406</v>
      </c>
      <c r="C1026" s="16" t="s">
        <v>2408</v>
      </c>
      <c r="D1026" s="17" t="s">
        <v>1867</v>
      </c>
      <c r="E1026" s="2">
        <v>2017</v>
      </c>
      <c r="F1026" t="b">
        <f>OR(ISNUMBER(FIND("cytotoxic",C1026)),ISNUMBER(FIND("Cytotoxic",C1026)),ISNUMBER(FIND("cellular toxicity",C1026)),ISNUMBER(FIND("cell death",C1026)),ISNUMBER(FIND("viable",C1026)),ISNUMBER(FIND("phytotoxic",C1026)),ISNUMBER(FIND("acute toxicity",C1026)),ISNUMBER(FIND("MTT",C1026)),ISNUMBER(FIND("survival",C1026)),ISNUMBER(FIND("prolifer",C1026)),ISNUMBER(FIND("apoptosis",C1026)),ISNUMBER(FIND("neurotoxic",C1026)),ISNUMBER(FIND("  lysis ",C1026)),ISNUMBER(FIND("necrosis",C1026)),ISNUMBER(FIND("cellular death",C1026))*3,ISNUMBER(FIND("LDH",C1026)),ISNUMBER(FIND("Acute toxicity",C1026)))</f>
        <v>0</v>
      </c>
      <c r="G1026" t="b">
        <f>OR(ISNUMBER(FIND("genotoxic",C1026)),ISNUMBER(FIND("genotoxicity",C1026)),ISNUMBER(FIND("DNA damage",C1026)),ISNUMBER(FIND("DNA",C1026)),ISNUMBER(FIND("RNA",C1026)),ISNUMBER(FIND("mesothelioma",C1026)),ISNUMBER(FIND("carcino",C1026)),ISNUMBER(FIND("mutagen",C1026)),ISNUMBER(FIND("genetic",C1026)))</f>
        <v>0</v>
      </c>
      <c r="H1026" t="b">
        <f>OR(ISNUMBER(FIND("inflammatory",C1026)),ISNUMBER(FIND("inflamm",C1026)))</f>
        <v>0</v>
      </c>
      <c r="I1026" t="b">
        <f>OR(ISNUMBER(FIND("immune",C1026)),ISNUMBER(FIND("immunological",C1026)),ISNUMBER(FIND("interleuk",C1026)),ISNUMBER(FIND("platelet activation",C1026)),ISNUMBER(FIND("monocyte",C1026)),ISNUMBER(FIND("leukocyte",C1026)),ISNUMBER(FIND("cytokine",C1026)),ISNUMBER(FIND("CD4",C1026)),ISNUMBER(FIND("CD8",C1026)),ISNUMBER(FIND("T-cell",C1026)))</f>
        <v>0</v>
      </c>
      <c r="J1026" t="b">
        <f>OR(ISNUMBER(FIND("reactive oxygen",C1026)),ISNUMBER(FIND("ROS",C1026)),ISNUMBER(FIND("free radical",C1026)),ISNUMBER(FIND("oxidative stress",C1026)),ISNUMBER(FIND("peroxid",C1026)),ISNUMBER(FIND("oxidative",C1026)),ISNUMBER(FIND("antioxid",C1026)))</f>
        <v>0</v>
      </c>
      <c r="K1026" t="b">
        <f>OR(ISNUMBER(FIND("autophag",C1026)))</f>
        <v>0</v>
      </c>
      <c r="L1026" t="b">
        <f>OR(ISNUMBER(FIND("morpholog",C1026)))</f>
        <v>0</v>
      </c>
      <c r="M1026" t="b">
        <f>OR(ISNUMBER(FIND("fibrosis",C1026)),ISNUMBER(FIND("Fibrosis",C1026)),ISNUMBER(FIND("fibrot",C1026)))</f>
        <v>0</v>
      </c>
      <c r="N1026" t="b">
        <f>OR(ISNUMBER(FIND("offspring",C1026)),ISNUMBER(FIND("Parental",C1026)),ISNUMBER(FIND("parental",C1026)),ISNUMBER(FIND("germline",C1026)),ISNUMBER(FIND("reproduc",C1026)),ISNUMBER(FIND("embryo",C1026)))</f>
        <v>0</v>
      </c>
      <c r="O1026" t="b">
        <f>OR(ISNUMBER(FIND("metabol",C1026)),ISNUMBER(FIND("Metabol",C1026)),ISNUMBER(FIND("digest",C1026)),ISNUMBER(FIND("mitochon",C1026)))</f>
        <v>0</v>
      </c>
      <c r="P1026" t="b">
        <f>OR(ISNUMBER(FIND("ecotox",C1026)),ISNUMBER(FIND("Ecotox",B1026)),ISNUMBER(FIND("ecotox",B1026)),ISNUMBER(FIND("Ecotox",C1026)))</f>
        <v>0</v>
      </c>
      <c r="Q1026" t="b">
        <f>OR(ISNUMBER(FIND("Bioaccum",C1026)),ISNUMBER(FIND("bioaccum",C1026)),ISNUMBER(FIND("accum",C1026)))</f>
        <v>1</v>
      </c>
      <c r="R1026" t="b">
        <f>OR(ISNUMBER(FIND("Occupation",C1026)),ISNUMBER(FIND("occupation",C1026)),ISNUMBER(FIND("worker",C1026)),ISNUMBER(FIND("workforce",C1026)))</f>
        <v>0</v>
      </c>
      <c r="S1026" t="b">
        <f>NOT(OR(F1026,G1026,H1026,I1026,J1026,K1026,L1026,M1026,N1026,O1026,P1026,Q1026,R1026))</f>
        <v>0</v>
      </c>
      <c r="U1026" t="b">
        <f>OR(Table1[[#This Row],[Inflammation]],Table1[[#This Row],[Immune]])</f>
        <v>0</v>
      </c>
      <c r="V1026" t="str">
        <f>IF(OR(Table1[[#This Row],[Rodents]],Table1[[#This Row],[Human]],Table1[[#This Row],[Pig]]),OR(ISNUMBER(FIND("intratrach",C1026)),ISNUMBER(FIND("nasal ",C1026)),ISNUMBER(FIND("instill",C1026))),"NA")</f>
        <v>NA</v>
      </c>
      <c r="W1026" t="str">
        <f>IF(OR(Table1[[#This Row],[Rodents]],Table1[[#This Row],[Human]],Table1[[#This Row],[Pig]]),OR(ISNUMBER(FIND("dermal",C1026)),ISNUMBER(FIND("skin ",C1026))),"NA")</f>
        <v>NA</v>
      </c>
      <c r="X1026" t="str">
        <f>IF(OR(Table1[[#This Row],[Rodents]],Table1[[#This Row],[Human]],Table1[[#This Row],[Pig]]),OR(ISNUMBER(FIND("injected",C1026)),ISNUMBER(FIND("periton",C1026)),ISNUMBER(FIND("intrascrot",C1026))),"NA")</f>
        <v>NA</v>
      </c>
      <c r="Y1026" t="str">
        <f>IF(OR(Table1[[#This Row],[Rodents]],Table1[[#This Row],[Human]],Table1[[#This Row],[Pig]]),NOT(OR(Table1[[#This Row],[Inhaled/Intratracheal/intranasal]],Table1[[#This Row],[Dermal]],Table1[[#This Row],[Injected]])),"NA")</f>
        <v>NA</v>
      </c>
      <c r="AA1026" t="b">
        <f>OR(ISNUMBER(FIND("fish ",C1026)),ISNUMBER(FIND("Fish ",C1026)),ISNUMBER(FIND("aquatic",C1026)),ISNUMBER(FIND("daphnids",C1026)),ISNUMBER(FIND("Carcinus maenas",C1026)),ISNUMBER(FIND("Daphnia",C1026)),ISNUMBER(FIND("Ruditapes philippinarum",C1026)),ISNUMBER(FIND("daphnia",C1026)),ISNUMBER(FIND("marine",C1026)),ISNUMBER(FIND("mussel",C1026)),ISNUMBER(FIND("algae",C1026)),ISNUMBER(FIND("Donax faba",C1026)),ISNUMBER(FIND("estuarine",C1026)),ISNUMBER(FIND("snail",C1026)),ISNUMBER(FIND("Prorocentrum donghaiense",C1026)) )</f>
        <v>0</v>
      </c>
      <c r="AB1026" t="b">
        <f>OR(ISNUMBER(FIND(" rat ",C1026)),ISNUMBER(FIND(" rats ",C1026)),ISNUMBER(FIND(" Rats ",C1026)),ISNUMBER(FIND(" Rat ",C1026)),ISNUMBER(FIND(" rat.",C1026)),ISNUMBER(FIND(" rats.",C1026)),ISNUMBER(FIND("mouse",C1026)),ISNUMBER(FIND("mice",C1026)), ISNUMBER(FIND(" Mice",C1026)))</f>
        <v>0</v>
      </c>
      <c r="AC1026" t="b">
        <f>OR(ISNUMBER(FIND(" cell ",C1026)),ISNUMBER(FIND("fibroblast",C1026)),ISNUMBER(FIND("macrophage",C1026)),ISNUMBER(FIND("epithelial",C1026)),ISNUMBER(FIND("endothelial",C1026)),ISNUMBER(FIND("neuron",C1026)),ISNUMBER(FIND(" cells ",C1026)),ISNUMBER(FIND("RBC",C1026)),ISNUMBER(FIND("mitochond",C1026)),ISNUMBER(FIND("adipocyte",C1026)),ISNUMBER(FIND("osteo",C1026)),ISNUMBER(FIND("keratin",C1026)),ISNUMBER(FIND(" cell's ",C1026)),ISNUMBER(FIND("eukary",C1026)),ISNUMBER(FIND("sperm",C1026)))</f>
        <v>0</v>
      </c>
      <c r="AD1026" t="b">
        <f>OR(ISNUMBER(FIND("human",B1026)),ISNUMBER(FIND("workers",B1026)),ISNUMBER(FIND("workforces",B1026)),ISNUMBER(FIND("occupational",B1026)),ISNUMBER(FIND("Case report",B1026)),ISNUMBER(FIND("Workplaces",B1026)),ISNUMBER(FIND("worker",B1026)))</f>
        <v>0</v>
      </c>
      <c r="AE1026" t="b">
        <f>OR(ISNUMBER(FIND(" plant ",C1026)),ISNUMBER(FIND("Plant ",C1026)),ISNUMBER(FIND("tomato",C1026)),ISNUMBER(FIND("plants",C1026)),ISNUMBER(FIND("Plants",C1026)),ISNUMBER(FIND("algae",C1026)),ISNUMBER(FIND("lettuce",C1026)),ISNUMBER(FIND("green gram sprouts ",C1026)),ISNUMBER(FIND("Cucurbita pepo",C1026)),ISNUMBER(FIND("bean ",C1026)),ISNUMBER(FIND("chloroplast",C1026)),ISNUMBER(FIND("chlorophyll",C1026)),ISNUMBER(FIND("seedling",C1026)),ISNUMBER(FIND("canola",C1026)),ISNUMBER(FIND("shoot",C1026)),ISNUMBER(FIND("photosynthes",C1026)),ISNUMBER(FIND(" leaves ",C1026)),,ISNUMBER(FIND("agriculture",C1026)),ISNUMBER(FIND(" crops ",C1026)))</f>
        <v>0</v>
      </c>
      <c r="AF1026" t="b">
        <f>OR(ISNUMBER(FIND("bacteria",C1026)),ISNUMBER(FIND("Bacteria",C1026)),ISNUMBER(FIND("Bacterium",C1026)),ISNUMBER(FIND("bacterium",C1026)),ISNUMBER(FIND(" coli ",C1026)))</f>
        <v>0</v>
      </c>
      <c r="AG1026" t="b">
        <f>OR(ISNUMBER(FIND("fungi",C1026)),ISNUMBER(FIND("Fungi",C1026)),ISNUMBER(FIND("fungus",C1026)),ISNUMBER(FIND("Fungus",C1026)),ISNUMBER(FIND("mushroom",C1026)),ISNUMBER(FIND("Mushroom",C1026)),ISNUMBER(FIND(" mold ",C1026)))</f>
        <v>0</v>
      </c>
      <c r="AH1026" t="b">
        <f>OR(ISNUMBER(FIND("Pig ",C1026)),ISNUMBER(FIND("pig ",C1026)),ISNUMBER(FIND("Pigs ",C1026)),ISNUMBER(FIND("pigs ",C1026)))</f>
        <v>0</v>
      </c>
      <c r="AI1026" t="b">
        <f>OR(ISNUMBER(FIND(" C. elegans",C1026)),ISNUMBER(FIND("Caenorhabditis elegans",C1026)),ISNUMBER(FIND("earthworms",C1026)),ISNUMBER(FIND(" Ficopomatus enigmaticus",C1026)),ISNUMBER(FIND("larva",C1026)),ISNUMBER(FIND("Lumbriculus variegatus",C1026)),ISNUMBER(FIND("nematode",C1026)))</f>
        <v>1</v>
      </c>
      <c r="AJ1026" t="b">
        <f>NOT(OR(AA1026,AB1026,AC1026,AD1026,AE1026,AF1026,AG1026,AH1026,AI1026))</f>
        <v>0</v>
      </c>
      <c r="AL1026" t="b">
        <f>OR(AA1026,AB1026,AD1026,AE1026,AF1026,AG1026,AH1026,AI1026)</f>
        <v>1</v>
      </c>
      <c r="AM1026" t="b">
        <f>IF(Table1[[#This Row],[In vivo?]],IF(Table1[[#This Row],[Cell]],FALSE,TRUE),FALSE)</f>
        <v>1</v>
      </c>
      <c r="AN1026" t="b">
        <f>AND(AC1026,AL1026)</f>
        <v>0</v>
      </c>
      <c r="AO1026" t="b">
        <f>IF(Table1[[#This Row],[Cell]],IF(Table1[[#This Row],[In vivo?]],FALSE,TRUE),FALSE)</f>
        <v>0</v>
      </c>
      <c r="AP1026" t="b">
        <f>NOT(OR(Table1[[#This Row],[In vivo?]],Table1[[#This Row],[Only in Cell]]))</f>
        <v>0</v>
      </c>
      <c r="AQ1026" t="str">
        <f>IF(OR(Table1[[#This Row],[Rodents]],Table1[[#This Row],[Human]],Table1[[#This Row],[Pig]]),OR(ISNUMBER(FIND("pulmonary",C1026)),ISNUMBER(FIND("lung",C1026))),"NA")</f>
        <v>NA</v>
      </c>
      <c r="AR1026" t="str">
        <f>IF(OR(Table1[[#This Row],[Rodents]],Table1[[#This Row],[Human]],Table1[[#This Row],[Pig]]),OR(ISNUMBER(FIND("skin",C1026)),ISNUMBER(FIND("dermal",C1026))),"NA")</f>
        <v>NA</v>
      </c>
      <c r="AS1026" t="str">
        <f>IF(OR(Table1[[#This Row],[Rodents]],Table1[[#This Row],[Human]],Table1[[#This Row],[Pig]]),OR(ISNUMBER(FIND("liver",C1026)),ISNUMBER(FIND("hepat",C1026))),"NA")</f>
        <v>NA</v>
      </c>
      <c r="AT1026" t="str">
        <f>IF(OR(Table1[[#This Row],[Rodents]],Table1[[#This Row],[Human]],Table1[[#This Row],[Pig]]),OR(ISNUMBER(FIND("kidney",C1026)),ISNUMBER(FIND("neph",C1026))),"NA")</f>
        <v>NA</v>
      </c>
      <c r="AU1026" t="str">
        <f>IF(OR(Table1[[#This Row],[Rodents]],Table1[[#This Row],[Human]],Table1[[#This Row],[Pig]]),OR(ISNUMBER(FIND("brain",C1026)),ISNUMBER(FIND("neur",C1026)),ISNUMBER(FIND("nerv",C1026))),"NA")</f>
        <v>NA</v>
      </c>
      <c r="AV1026" t="str">
        <f>IF(OR(Table1[[#This Row],[Rodents]],Table1[[#This Row],[Human]],Table1[[#This Row],[Pig]]),OR(ISNUMBER(FIND("heart",C1026)),ISNUMBER(FIND("cardi",C1026))),"NA")</f>
        <v>NA</v>
      </c>
      <c r="AW1026" t="str">
        <f>IF(OR(Table1[[#This Row],[Rodents]],Table1[[#This Row],[Human]],Table1[[#This Row],[Pig]]),OR(ISNUMBER(FIND("gastro",C1026)),ISNUMBER(FIND("intesti",C1026)),ISNUMBER(FIND("stomach",C1026))),"NA")</f>
        <v>NA</v>
      </c>
      <c r="AX1026" t="str">
        <f>IF(OR(Table1[[#This Row],[Rodents]],Table1[[#This Row],[Human]],Table1[[#This Row],[Pig]]),NOT(OR(AQ1026,AR1026,AS1026,AT1026,AU1026,AV1026,AW1026)),"NA")</f>
        <v>NA</v>
      </c>
      <c r="AY1026" t="b">
        <f>OR(ISNUMBER(FIND("SWCNT",C1026)),ISNUMBER(FIND("SWNT",C1026)),ISNUMBER(FIND("single-wall",C1026)),ISNUMBER(FIND("single wall",C1026)),ISNUMBER(FIND("Single wall",C1026)),ISNUMBER(FIND("Single-wall",C1026)),ISNUMBER(FIND("SWCNT",B1026)),ISNUMBER(FIND("SWNT",B1026)),ISNUMBER(FIND("single-wall",B1026)),ISNUMBER(FIND("single wall",B1026)),ISNUMBER(FIND("Single-wall",B1026)),ISNUMBER(FIND("Single wall",B1026)))</f>
        <v>0</v>
      </c>
      <c r="AZ1026" t="b">
        <f>OR(ISNUMBER(FIND("MWCNT",C1026)),ISNUMBER(FIND("MWNT",C1026)),ISNUMBER(FIND("multi-wall",C1026)),ISNUMBER(FIND("multi wall",C1026)),ISNUMBER(FIND("multiwall",C1026)),ISNUMBER(FIND("Multi-wall",C1026)),ISNUMBER(FIND("Multi wall",C1026)),ISNUMBER(FIND("Multiwall",C1026)),ISNUMBER(FIND("MWCNT",B1026)),ISNUMBER(FIND("MWNT",B1026)),ISNUMBER(FIND("multi-wall",B1026)),ISNUMBER(FIND("multi wall",B1026)),ISNUMBER(FIND("multiwall",B1026)),ISNUMBER(FIND("Multi-wall",B1026)),ISNUMBER(FIND("Multi wall",B1026)),ISNUMBER(FIND("Multiwall",B1026)),ISNUMBER(FIND("Double-wall",B1026)),ISNUMBER(FIND("Double wall",B1026)),ISNUMBER(FIND("Doublewall",B1026)),ISNUMBER(FIND("double-wall",B1026)),ISNUMBER(FIND("double wall",B1026)),ISNUMBER(FIND("doublewall",B1026)))</f>
        <v>1</v>
      </c>
      <c r="BA1026" t="b">
        <f>AND(Table1[[#This Row],[SWCNT]],Table1[[#This Row],[MWCNT]])</f>
        <v>0</v>
      </c>
      <c r="BB1026" t="b">
        <f>IF(Table1[[#This Row],[SWCNT]]=TRUE,FALSE,IF(Table1[[#This Row],[MWCNT]]=TRUE,FALSE,TRUE))</f>
        <v>0</v>
      </c>
      <c r="BC1026" s="18"/>
    </row>
    <row r="1027" spans="1:55" ht="166.5">
      <c r="A1027" t="s">
        <v>2483</v>
      </c>
      <c r="B1027" s="2" t="s">
        <v>2484</v>
      </c>
      <c r="C1027" s="16" t="s">
        <v>2485</v>
      </c>
      <c r="D1027" s="17" t="s">
        <v>2486</v>
      </c>
      <c r="E1027" s="2">
        <v>2016</v>
      </c>
      <c r="F1027" t="b">
        <f>OR(ISNUMBER(FIND("cytotoxic",C1027)),ISNUMBER(FIND("Cytotoxic",C1027)),ISNUMBER(FIND("cellular toxicity",C1027)),ISNUMBER(FIND("cell death",C1027)),ISNUMBER(FIND("viable",C1027)),ISNUMBER(FIND("phytotoxic",C1027)),ISNUMBER(FIND("acute toxicity",C1027)),ISNUMBER(FIND("MTT",C1027)),ISNUMBER(FIND("survival",C1027)),ISNUMBER(FIND("prolifer",C1027)),ISNUMBER(FIND("apoptosis",C1027)),ISNUMBER(FIND("neurotoxic",C1027)),ISNUMBER(FIND("  lysis ",C1027)),ISNUMBER(FIND("necrosis",C1027)),ISNUMBER(FIND("cellular death",C1027))*3,ISNUMBER(FIND("LDH",C1027)),ISNUMBER(FIND("Acute toxicity",C1027)))</f>
        <v>1</v>
      </c>
      <c r="G1027" t="b">
        <f>OR(ISNUMBER(FIND("genotoxic",C1027)),ISNUMBER(FIND("genotoxicity",C1027)),ISNUMBER(FIND("DNA damage",C1027)),ISNUMBER(FIND("DNA",C1027)),ISNUMBER(FIND("RNA",C1027)),ISNUMBER(FIND("mesothelioma",C1027)),ISNUMBER(FIND("carcino",C1027)),ISNUMBER(FIND("mutagen",C1027)),ISNUMBER(FIND("genetic",C1027)))</f>
        <v>1</v>
      </c>
      <c r="H1027" t="b">
        <f>OR(ISNUMBER(FIND("inflammatory",C1027)),ISNUMBER(FIND("inflamm",C1027)))</f>
        <v>0</v>
      </c>
      <c r="I1027" t="b">
        <f>OR(ISNUMBER(FIND("immune",C1027)),ISNUMBER(FIND("immunological",C1027)),ISNUMBER(FIND("interleuk",C1027)),ISNUMBER(FIND("platelet activation",C1027)),ISNUMBER(FIND("monocyte",C1027)),ISNUMBER(FIND("leukocyte",C1027)),ISNUMBER(FIND("cytokine",C1027)),ISNUMBER(FIND("CD4",C1027)),ISNUMBER(FIND("CD8",C1027)),ISNUMBER(FIND("T-cell",C1027)))</f>
        <v>0</v>
      </c>
      <c r="J1027" t="b">
        <f>OR(ISNUMBER(FIND("reactive oxygen",C1027)),ISNUMBER(FIND("ROS",C1027)),ISNUMBER(FIND("free radical",C1027)),ISNUMBER(FIND("oxidative stress",C1027)),ISNUMBER(FIND("peroxid",C1027)),ISNUMBER(FIND("oxidative",C1027)),ISNUMBER(FIND("antioxid",C1027)))</f>
        <v>0</v>
      </c>
      <c r="K1027" t="b">
        <f>OR(ISNUMBER(FIND("autophag",C1027)))</f>
        <v>0</v>
      </c>
      <c r="L1027" t="b">
        <f>OR(ISNUMBER(FIND("morpholog",C1027)))</f>
        <v>0</v>
      </c>
      <c r="M1027" t="b">
        <f>OR(ISNUMBER(FIND("fibrosis",C1027)),ISNUMBER(FIND("Fibrosis",C1027)),ISNUMBER(FIND("fibrot",C1027)))</f>
        <v>0</v>
      </c>
      <c r="N1027" t="b">
        <f>OR(ISNUMBER(FIND("offspring",C1027)),ISNUMBER(FIND("Parental",C1027)),ISNUMBER(FIND("parental",C1027)),ISNUMBER(FIND("germline",C1027)),ISNUMBER(FIND("reproduc",C1027)),ISNUMBER(FIND("embryo",C1027)))</f>
        <v>0</v>
      </c>
      <c r="O1027" t="b">
        <f>OR(ISNUMBER(FIND("metabol",C1027)),ISNUMBER(FIND("Metabol",C1027)),ISNUMBER(FIND("digest",C1027)),ISNUMBER(FIND("mitochon",C1027)))</f>
        <v>0</v>
      </c>
      <c r="P1027" t="b">
        <f>OR(ISNUMBER(FIND("ecotox",C1027)),ISNUMBER(FIND("Ecotox",B1027)),ISNUMBER(FIND("ecotox",B1027)),ISNUMBER(FIND("Ecotox",C1027)))</f>
        <v>0</v>
      </c>
      <c r="Q1027" t="b">
        <f>OR(ISNUMBER(FIND("Bioaccum",C1027)),ISNUMBER(FIND("bioaccum",C1027)),ISNUMBER(FIND("accum",C1027)))</f>
        <v>0</v>
      </c>
      <c r="R1027" t="b">
        <f>OR(ISNUMBER(FIND("Occupation",C1027)),ISNUMBER(FIND("occupation",C1027)),ISNUMBER(FIND("worker",C1027)),ISNUMBER(FIND("workforce",C1027)))</f>
        <v>0</v>
      </c>
      <c r="S1027" t="b">
        <f>NOT(OR(F1027,G1027,H1027,I1027,J1027,K1027,L1027,M1027,N1027,O1027,P1027,Q1027,R1027))</f>
        <v>0</v>
      </c>
      <c r="U1027" t="b">
        <f>OR(Table1[[#This Row],[Inflammation]],Table1[[#This Row],[Immune]])</f>
        <v>0</v>
      </c>
      <c r="V1027" t="str">
        <f>IF(OR(Table1[[#This Row],[Rodents]],Table1[[#This Row],[Human]],Table1[[#This Row],[Pig]]),OR(ISNUMBER(FIND("intratrach",C1027)),ISNUMBER(FIND("nasal ",C1027)),ISNUMBER(FIND("instill",C1027))),"NA")</f>
        <v>NA</v>
      </c>
      <c r="W1027" t="str">
        <f>IF(OR(Table1[[#This Row],[Rodents]],Table1[[#This Row],[Human]],Table1[[#This Row],[Pig]]),OR(ISNUMBER(FIND("dermal",C1027)),ISNUMBER(FIND("skin ",C1027))),"NA")</f>
        <v>NA</v>
      </c>
      <c r="X1027" t="str">
        <f>IF(OR(Table1[[#This Row],[Rodents]],Table1[[#This Row],[Human]],Table1[[#This Row],[Pig]]),OR(ISNUMBER(FIND("injected",C1027)),ISNUMBER(FIND("periton",C1027)),ISNUMBER(FIND("intrascrot",C1027))),"NA")</f>
        <v>NA</v>
      </c>
      <c r="Y1027" t="str">
        <f>IF(OR(Table1[[#This Row],[Rodents]],Table1[[#This Row],[Human]],Table1[[#This Row],[Pig]]),NOT(OR(Table1[[#This Row],[Inhaled/Intratracheal/intranasal]],Table1[[#This Row],[Dermal]],Table1[[#This Row],[Injected]])),"NA")</f>
        <v>NA</v>
      </c>
      <c r="AA1027" t="b">
        <f>OR(ISNUMBER(FIND("fish ",C1027)),ISNUMBER(FIND("Fish ",C1027)),ISNUMBER(FIND("aquatic",C1027)),ISNUMBER(FIND("daphnids",C1027)),ISNUMBER(FIND("Carcinus maenas",C1027)),ISNUMBER(FIND("Daphnia",C1027)),ISNUMBER(FIND("Ruditapes philippinarum",C1027)),ISNUMBER(FIND("daphnia",C1027)),ISNUMBER(FIND("marine",C1027)),ISNUMBER(FIND("mussel",C1027)),ISNUMBER(FIND("algae",C1027)),ISNUMBER(FIND("Donax faba",C1027)),ISNUMBER(FIND("estuarine",C1027)),ISNUMBER(FIND("snail",C1027)),ISNUMBER(FIND("Prorocentrum donghaiense",C1027)) )</f>
        <v>0</v>
      </c>
      <c r="AB1027" t="b">
        <f>OR(ISNUMBER(FIND(" rat ",C1027)),ISNUMBER(FIND(" rats ",C1027)),ISNUMBER(FIND(" Rats ",C1027)),ISNUMBER(FIND(" Rat ",C1027)),ISNUMBER(FIND(" rat.",C1027)),ISNUMBER(FIND(" rats.",C1027)),ISNUMBER(FIND("mouse",C1027)),ISNUMBER(FIND("mice",C1027)), ISNUMBER(FIND(" Mice",C1027)))</f>
        <v>0</v>
      </c>
      <c r="AC1027" t="b">
        <f>OR(ISNUMBER(FIND(" cell ",C1027)),ISNUMBER(FIND("fibroblast",C1027)),ISNUMBER(FIND("macrophage",C1027)),ISNUMBER(FIND("epithelial",C1027)),ISNUMBER(FIND("endothelial",C1027)),ISNUMBER(FIND("neuron",C1027)),ISNUMBER(FIND(" cells ",C1027)),ISNUMBER(FIND("RBC",C1027)),ISNUMBER(FIND("mitochond",C1027)),ISNUMBER(FIND("adipocyte",C1027)),ISNUMBER(FIND("osteo",C1027)),ISNUMBER(FIND("keratin",C1027)),ISNUMBER(FIND(" cell's ",C1027)),ISNUMBER(FIND("eukary",C1027)),ISNUMBER(FIND("sperm",C1027)))</f>
        <v>0</v>
      </c>
      <c r="AD1027" t="b">
        <f>OR(ISNUMBER(FIND("human",B1027)),ISNUMBER(FIND("workers",B1027)),ISNUMBER(FIND("workforces",B1027)),ISNUMBER(FIND("occupational",B1027)),ISNUMBER(FIND("Case report",B1027)),ISNUMBER(FIND("Workplaces",B1027)),ISNUMBER(FIND("worker",B1027)))</f>
        <v>0</v>
      </c>
      <c r="AE1027" t="b">
        <f>OR(ISNUMBER(FIND(" plant ",C1027)),ISNUMBER(FIND("Plant ",C1027)),ISNUMBER(FIND("tomato",C1027)),ISNUMBER(FIND("plants",C1027)),ISNUMBER(FIND("Plants",C1027)),ISNUMBER(FIND("algae",C1027)),ISNUMBER(FIND("lettuce",C1027)),ISNUMBER(FIND("green gram sprouts ",C1027)),ISNUMBER(FIND("Cucurbita pepo",C1027)),ISNUMBER(FIND("bean ",C1027)),ISNUMBER(FIND("chloroplast",C1027)),ISNUMBER(FIND("chlorophyll",C1027)),ISNUMBER(FIND("seedling",C1027)),ISNUMBER(FIND("canola",C1027)),ISNUMBER(FIND("shoot",C1027)),ISNUMBER(FIND("photosynthes",C1027)),ISNUMBER(FIND(" leaves ",C1027)),,ISNUMBER(FIND("agriculture",C1027)),ISNUMBER(FIND(" crops ",C1027)))</f>
        <v>0</v>
      </c>
      <c r="AF1027" t="b">
        <f>OR(ISNUMBER(FIND("bacteria",C1027)),ISNUMBER(FIND("Bacteria",C1027)),ISNUMBER(FIND("Bacterium",C1027)),ISNUMBER(FIND("bacterium",C1027)),ISNUMBER(FIND(" coli ",C1027)))</f>
        <v>1</v>
      </c>
      <c r="AG1027" t="b">
        <f>OR(ISNUMBER(FIND("fungi",C1027)),ISNUMBER(FIND("Fungi",C1027)),ISNUMBER(FIND("fungus",C1027)),ISNUMBER(FIND("Fungus",C1027)),ISNUMBER(FIND("mushroom",C1027)),ISNUMBER(FIND("Mushroom",C1027)),ISNUMBER(FIND(" mold ",C1027)))</f>
        <v>0</v>
      </c>
      <c r="AH1027" t="b">
        <f>OR(ISNUMBER(FIND("Pig ",C1027)),ISNUMBER(FIND("pig ",C1027)),ISNUMBER(FIND("Pigs ",C1027)),ISNUMBER(FIND("pigs ",C1027)))</f>
        <v>0</v>
      </c>
      <c r="AI1027" t="b">
        <f>OR(ISNUMBER(FIND(" C. elegans",C1027)),ISNUMBER(FIND("Caenorhabditis elegans",C1027)),ISNUMBER(FIND("earthworms",C1027)),ISNUMBER(FIND(" Ficopomatus enigmaticus",C1027)),ISNUMBER(FIND("larva",C1027)),ISNUMBER(FIND("Lumbriculus variegatus",C1027)),ISNUMBER(FIND("nematode",C1027)))</f>
        <v>0</v>
      </c>
      <c r="AJ1027" t="b">
        <f>NOT(OR(AA1027,AB1027,AC1027,AD1027,AE1027,AF1027,AG1027,AH1027,AI1027))</f>
        <v>0</v>
      </c>
      <c r="AL1027" t="b">
        <f>OR(AA1027,AB1027,AD1027,AE1027,AF1027,AG1027,AH1027,AI1027)</f>
        <v>1</v>
      </c>
      <c r="AM1027" t="b">
        <f>IF(Table1[[#This Row],[In vivo?]],IF(Table1[[#This Row],[Cell]],FALSE,TRUE),FALSE)</f>
        <v>1</v>
      </c>
      <c r="AN1027" t="b">
        <f>AND(AC1027,AL1027)</f>
        <v>0</v>
      </c>
      <c r="AO1027" t="b">
        <f>IF(Table1[[#This Row],[Cell]],IF(Table1[[#This Row],[In vivo?]],FALSE,TRUE),FALSE)</f>
        <v>0</v>
      </c>
      <c r="AP1027" t="b">
        <f>NOT(OR(Table1[[#This Row],[In vivo?]],Table1[[#This Row],[Only in Cell]]))</f>
        <v>0</v>
      </c>
      <c r="AQ1027" t="str">
        <f>IF(OR(Table1[[#This Row],[Rodents]],Table1[[#This Row],[Human]],Table1[[#This Row],[Pig]]),OR(ISNUMBER(FIND("pulmonary",C1027)),ISNUMBER(FIND("lung",C1027))),"NA")</f>
        <v>NA</v>
      </c>
      <c r="AR1027" t="str">
        <f>IF(OR(Table1[[#This Row],[Rodents]],Table1[[#This Row],[Human]],Table1[[#This Row],[Pig]]),OR(ISNUMBER(FIND("skin",C1027)),ISNUMBER(FIND("dermal",C1027))),"NA")</f>
        <v>NA</v>
      </c>
      <c r="AS1027" t="str">
        <f>IF(OR(Table1[[#This Row],[Rodents]],Table1[[#This Row],[Human]],Table1[[#This Row],[Pig]]),OR(ISNUMBER(FIND("liver",C1027)),ISNUMBER(FIND("hepat",C1027))),"NA")</f>
        <v>NA</v>
      </c>
      <c r="AT1027" t="str">
        <f>IF(OR(Table1[[#This Row],[Rodents]],Table1[[#This Row],[Human]],Table1[[#This Row],[Pig]]),OR(ISNUMBER(FIND("kidney",C1027)),ISNUMBER(FIND("neph",C1027))),"NA")</f>
        <v>NA</v>
      </c>
      <c r="AU1027" t="str">
        <f>IF(OR(Table1[[#This Row],[Rodents]],Table1[[#This Row],[Human]],Table1[[#This Row],[Pig]]),OR(ISNUMBER(FIND("brain",C1027)),ISNUMBER(FIND("neur",C1027)),ISNUMBER(FIND("nerv",C1027))),"NA")</f>
        <v>NA</v>
      </c>
      <c r="AV1027" t="str">
        <f>IF(OR(Table1[[#This Row],[Rodents]],Table1[[#This Row],[Human]],Table1[[#This Row],[Pig]]),OR(ISNUMBER(FIND("heart",C1027)),ISNUMBER(FIND("cardi",C1027))),"NA")</f>
        <v>NA</v>
      </c>
      <c r="AW1027" t="str">
        <f>IF(OR(Table1[[#This Row],[Rodents]],Table1[[#This Row],[Human]],Table1[[#This Row],[Pig]]),OR(ISNUMBER(FIND("gastro",C1027)),ISNUMBER(FIND("intesti",C1027)),ISNUMBER(FIND("stomach",C1027))),"NA")</f>
        <v>NA</v>
      </c>
      <c r="AX1027" t="str">
        <f>IF(OR(Table1[[#This Row],[Rodents]],Table1[[#This Row],[Human]],Table1[[#This Row],[Pig]]),NOT(OR(AQ1027,AR1027,AS1027,AT1027,AU1027,AV1027,AW1027)),"NA")</f>
        <v>NA</v>
      </c>
      <c r="AY1027" t="b">
        <f>OR(ISNUMBER(FIND("SWCNT",C1027)),ISNUMBER(FIND("SWNT",C1027)),ISNUMBER(FIND("single-wall",C1027)),ISNUMBER(FIND("single wall",C1027)),ISNUMBER(FIND("Single wall",C1027)),ISNUMBER(FIND("Single-wall",C1027)),ISNUMBER(FIND("SWCNT",B1027)),ISNUMBER(FIND("SWNT",B1027)),ISNUMBER(FIND("single-wall",B1027)),ISNUMBER(FIND("single wall",B1027)),ISNUMBER(FIND("Single-wall",B1027)),ISNUMBER(FIND("Single wall",B1027)))</f>
        <v>0</v>
      </c>
      <c r="AZ1027" t="b">
        <f>OR(ISNUMBER(FIND("MWCNT",C1027)),ISNUMBER(FIND("MWNT",C1027)),ISNUMBER(FIND("multi-wall",C1027)),ISNUMBER(FIND("multi wall",C1027)),ISNUMBER(FIND("multiwall",C1027)),ISNUMBER(FIND("Multi-wall",C1027)),ISNUMBER(FIND("Multi wall",C1027)),ISNUMBER(FIND("Multiwall",C1027)),ISNUMBER(FIND("MWCNT",B1027)),ISNUMBER(FIND("MWNT",B1027)),ISNUMBER(FIND("multi-wall",B1027)),ISNUMBER(FIND("multi wall",B1027)),ISNUMBER(FIND("multiwall",B1027)),ISNUMBER(FIND("Multi-wall",B1027)),ISNUMBER(FIND("Multi wall",B1027)),ISNUMBER(FIND("Multiwall",B1027)),ISNUMBER(FIND("Double-wall",B1027)),ISNUMBER(FIND("Double wall",B1027)),ISNUMBER(FIND("Doublewall",B1027)),ISNUMBER(FIND("double-wall",B1027)),ISNUMBER(FIND("double wall",B1027)),ISNUMBER(FIND("doublewall",B1027)))</f>
        <v>1</v>
      </c>
      <c r="BA1027" t="b">
        <f>AND(Table1[[#This Row],[SWCNT]],Table1[[#This Row],[MWCNT]])</f>
        <v>0</v>
      </c>
      <c r="BB1027" t="b">
        <f>IF(Table1[[#This Row],[SWCNT]]=TRUE,FALSE,IF(Table1[[#This Row],[MWCNT]]=TRUE,FALSE,TRUE))</f>
        <v>0</v>
      </c>
      <c r="BC1027" s="18"/>
    </row>
    <row r="1028" spans="1:55" ht="222">
      <c r="A1028" t="s">
        <v>2569</v>
      </c>
      <c r="B1028" s="2" t="s">
        <v>2570</v>
      </c>
      <c r="C1028" s="16" t="s">
        <v>2571</v>
      </c>
      <c r="D1028" s="17" t="s">
        <v>1840</v>
      </c>
      <c r="E1028" s="2">
        <v>2016</v>
      </c>
      <c r="F1028" t="b">
        <f>OR(ISNUMBER(FIND("cytotoxic",C1028)),ISNUMBER(FIND("Cytotoxic",C1028)),ISNUMBER(FIND("cellular toxicity",C1028)),ISNUMBER(FIND("cell death",C1028)),ISNUMBER(FIND("viable",C1028)),ISNUMBER(FIND("phytotoxic",C1028)),ISNUMBER(FIND("acute toxicity",C1028)),ISNUMBER(FIND("MTT",C1028)),ISNUMBER(FIND("survival",C1028)),ISNUMBER(FIND("prolifer",C1028)),ISNUMBER(FIND("apoptosis",C1028)),ISNUMBER(FIND("neurotoxic",C1028)),ISNUMBER(FIND("  lysis ",C1028)),ISNUMBER(FIND("necrosis",C1028)),ISNUMBER(FIND("cellular death",C1028))*3,ISNUMBER(FIND("LDH",C1028)),ISNUMBER(FIND("Acute toxicity",C1028)))</f>
        <v>0</v>
      </c>
      <c r="G1028" t="b">
        <f>OR(ISNUMBER(FIND("genotoxic",C1028)),ISNUMBER(FIND("genotoxicity",C1028)),ISNUMBER(FIND("DNA damage",C1028)),ISNUMBER(FIND("DNA",C1028)),ISNUMBER(FIND("RNA",C1028)),ISNUMBER(FIND("mesothelioma",C1028)),ISNUMBER(FIND("carcino",C1028)),ISNUMBER(FIND("mutagen",C1028)),ISNUMBER(FIND("genetic",C1028)))</f>
        <v>0</v>
      </c>
      <c r="H1028" t="b">
        <f>OR(ISNUMBER(FIND("inflammatory",C1028)),ISNUMBER(FIND("inflamm",C1028)))</f>
        <v>0</v>
      </c>
      <c r="I1028" t="b">
        <f>OR(ISNUMBER(FIND("immune",C1028)),ISNUMBER(FIND("immunological",C1028)),ISNUMBER(FIND("interleuk",C1028)),ISNUMBER(FIND("platelet activation",C1028)),ISNUMBER(FIND("monocyte",C1028)),ISNUMBER(FIND("leukocyte",C1028)),ISNUMBER(FIND("cytokine",C1028)),ISNUMBER(FIND("CD4",C1028)),ISNUMBER(FIND("CD8",C1028)),ISNUMBER(FIND("T-cell",C1028)))</f>
        <v>0</v>
      </c>
      <c r="J1028" t="b">
        <f>OR(ISNUMBER(FIND("reactive oxygen",C1028)),ISNUMBER(FIND("ROS",C1028)),ISNUMBER(FIND("free radical",C1028)),ISNUMBER(FIND("oxidative stress",C1028)),ISNUMBER(FIND("peroxid",C1028)),ISNUMBER(FIND("oxidative",C1028)),ISNUMBER(FIND("antioxid",C1028)))</f>
        <v>0</v>
      </c>
      <c r="K1028" t="b">
        <f>OR(ISNUMBER(FIND("autophag",C1028)))</f>
        <v>0</v>
      </c>
      <c r="L1028" t="b">
        <f>OR(ISNUMBER(FIND("morpholog",C1028)))</f>
        <v>0</v>
      </c>
      <c r="M1028" t="b">
        <f>OR(ISNUMBER(FIND("fibrosis",C1028)),ISNUMBER(FIND("Fibrosis",C1028)),ISNUMBER(FIND("fibrot",C1028)))</f>
        <v>0</v>
      </c>
      <c r="N1028" t="b">
        <f>OR(ISNUMBER(FIND("offspring",C1028)),ISNUMBER(FIND("Parental",C1028)),ISNUMBER(FIND("parental",C1028)),ISNUMBER(FIND("germline",C1028)),ISNUMBER(FIND("reproduc",C1028)),ISNUMBER(FIND("embryo",C1028)))</f>
        <v>0</v>
      </c>
      <c r="O1028" t="b">
        <f>OR(ISNUMBER(FIND("metabol",C1028)),ISNUMBER(FIND("Metabol",C1028)),ISNUMBER(FIND("digest",C1028)),ISNUMBER(FIND("mitochon",C1028)))</f>
        <v>0</v>
      </c>
      <c r="P1028" t="b">
        <f>OR(ISNUMBER(FIND("ecotox",C1028)),ISNUMBER(FIND("Ecotox",B1028)),ISNUMBER(FIND("ecotox",B1028)),ISNUMBER(FIND("Ecotox",C1028)))</f>
        <v>0</v>
      </c>
      <c r="Q1028" t="b">
        <f>OR(ISNUMBER(FIND("Bioaccum",C1028)),ISNUMBER(FIND("bioaccum",C1028)),ISNUMBER(FIND("accum",C1028)))</f>
        <v>1</v>
      </c>
      <c r="R1028" t="b">
        <f>OR(ISNUMBER(FIND("Occupation",C1028)),ISNUMBER(FIND("occupation",C1028)),ISNUMBER(FIND("worker",C1028)),ISNUMBER(FIND("workforce",C1028)))</f>
        <v>0</v>
      </c>
      <c r="S1028" t="b">
        <f>NOT(OR(F1028,G1028,H1028,I1028,J1028,K1028,L1028,M1028,N1028,O1028,P1028,Q1028,R1028))</f>
        <v>0</v>
      </c>
      <c r="U1028" t="b">
        <f>OR(Table1[[#This Row],[Inflammation]],Table1[[#This Row],[Immune]])</f>
        <v>0</v>
      </c>
      <c r="V1028" t="str">
        <f>IF(OR(Table1[[#This Row],[Rodents]],Table1[[#This Row],[Human]],Table1[[#This Row],[Pig]]),OR(ISNUMBER(FIND("intratrach",C1028)),ISNUMBER(FIND("nasal ",C1028)),ISNUMBER(FIND("instill",C1028))),"NA")</f>
        <v>NA</v>
      </c>
      <c r="W1028" t="str">
        <f>IF(OR(Table1[[#This Row],[Rodents]],Table1[[#This Row],[Human]],Table1[[#This Row],[Pig]]),OR(ISNUMBER(FIND("dermal",C1028)),ISNUMBER(FIND("skin ",C1028))),"NA")</f>
        <v>NA</v>
      </c>
      <c r="X1028" t="str">
        <f>IF(OR(Table1[[#This Row],[Rodents]],Table1[[#This Row],[Human]],Table1[[#This Row],[Pig]]),OR(ISNUMBER(FIND("injected",C1028)),ISNUMBER(FIND("periton",C1028)),ISNUMBER(FIND("intrascrot",C1028))),"NA")</f>
        <v>NA</v>
      </c>
      <c r="Y1028" t="str">
        <f>IF(OR(Table1[[#This Row],[Rodents]],Table1[[#This Row],[Human]],Table1[[#This Row],[Pig]]),NOT(OR(Table1[[#This Row],[Inhaled/Intratracheal/intranasal]],Table1[[#This Row],[Dermal]],Table1[[#This Row],[Injected]])),"NA")</f>
        <v>NA</v>
      </c>
      <c r="AA1028" t="b">
        <f>OR(ISNUMBER(FIND("fish ",C1028)),ISNUMBER(FIND("Fish ",C1028)),ISNUMBER(FIND("aquatic",C1028)),ISNUMBER(FIND("daphnids",C1028)),ISNUMBER(FIND("Carcinus maenas",C1028)),ISNUMBER(FIND("Daphnia",C1028)),ISNUMBER(FIND("Ruditapes philippinarum",C1028)),ISNUMBER(FIND("daphnia",C1028)),ISNUMBER(FIND("marine",C1028)),ISNUMBER(FIND("mussel",C1028)),ISNUMBER(FIND("algae",C1028)),ISNUMBER(FIND("Donax faba",C1028)),ISNUMBER(FIND("estuarine",C1028)),ISNUMBER(FIND("snail",C1028)),ISNUMBER(FIND("Prorocentrum donghaiense",C1028)) )</f>
        <v>0</v>
      </c>
      <c r="AB1028" t="b">
        <f>OR(ISNUMBER(FIND(" rat ",C1028)),ISNUMBER(FIND(" rats ",C1028)),ISNUMBER(FIND(" Rats ",C1028)),ISNUMBER(FIND(" Rat ",C1028)),ISNUMBER(FIND(" rat.",C1028)),ISNUMBER(FIND(" rats.",C1028)),ISNUMBER(FIND("mouse",C1028)),ISNUMBER(FIND("mice",C1028)), ISNUMBER(FIND(" Mice",C1028)))</f>
        <v>0</v>
      </c>
      <c r="AC1028" t="b">
        <f>OR(ISNUMBER(FIND(" cell ",C1028)),ISNUMBER(FIND("fibroblast",C1028)),ISNUMBER(FIND("macrophage",C1028)),ISNUMBER(FIND("epithelial",C1028)),ISNUMBER(FIND("endothelial",C1028)),ISNUMBER(FIND("neuron",C1028)),ISNUMBER(FIND(" cells ",C1028)),ISNUMBER(FIND("RBC",C1028)),ISNUMBER(FIND("mitochond",C1028)),ISNUMBER(FIND("adipocyte",C1028)),ISNUMBER(FIND("osteo",C1028)),ISNUMBER(FIND("keratin",C1028)),ISNUMBER(FIND(" cell's ",C1028)),ISNUMBER(FIND("eukary",C1028)),ISNUMBER(FIND("sperm",C1028)))</f>
        <v>0</v>
      </c>
      <c r="AD1028" t="b">
        <f>OR(ISNUMBER(FIND("human",B1028)),ISNUMBER(FIND("workers",B1028)),ISNUMBER(FIND("workforces",B1028)),ISNUMBER(FIND("occupational",B1028)),ISNUMBER(FIND("Case report",B1028)),ISNUMBER(FIND("Workplaces",B1028)),ISNUMBER(FIND("worker",B1028)))</f>
        <v>0</v>
      </c>
      <c r="AE1028" t="b">
        <f>OR(ISNUMBER(FIND(" plant ",C1028)),ISNUMBER(FIND("Plant ",C1028)),ISNUMBER(FIND("tomato",C1028)),ISNUMBER(FIND("plants",C1028)),ISNUMBER(FIND("Plants",C1028)),ISNUMBER(FIND("algae",C1028)),ISNUMBER(FIND("lettuce",C1028)),ISNUMBER(FIND("green gram sprouts ",C1028)),ISNUMBER(FIND("Cucurbita pepo",C1028)),ISNUMBER(FIND("bean ",C1028)),ISNUMBER(FIND("chloroplast",C1028)),ISNUMBER(FIND("chlorophyll",C1028)),ISNUMBER(FIND("seedling",C1028)),ISNUMBER(FIND("canola",C1028)),ISNUMBER(FIND("shoot",C1028)),ISNUMBER(FIND("photosynthes",C1028)),ISNUMBER(FIND(" leaves ",C1028)),,ISNUMBER(FIND("agriculture",C1028)),ISNUMBER(FIND(" crops ",C1028)))</f>
        <v>0</v>
      </c>
      <c r="AF1028" t="b">
        <f>OR(ISNUMBER(FIND("bacteria",C1028)),ISNUMBER(FIND("Bacteria",C1028)),ISNUMBER(FIND("Bacterium",C1028)),ISNUMBER(FIND("bacterium",C1028)),ISNUMBER(FIND(" coli ",C1028)))</f>
        <v>1</v>
      </c>
      <c r="AG1028" t="b">
        <f>OR(ISNUMBER(FIND("fungi",C1028)),ISNUMBER(FIND("Fungi",C1028)),ISNUMBER(FIND("fungus",C1028)),ISNUMBER(FIND("Fungus",C1028)),ISNUMBER(FIND("mushroom",C1028)),ISNUMBER(FIND("Mushroom",C1028)),ISNUMBER(FIND(" mold ",C1028)))</f>
        <v>0</v>
      </c>
      <c r="AH1028" t="b">
        <f>OR(ISNUMBER(FIND("Pig ",C1028)),ISNUMBER(FIND("pig ",C1028)),ISNUMBER(FIND("Pigs ",C1028)),ISNUMBER(FIND("pigs ",C1028)))</f>
        <v>0</v>
      </c>
      <c r="AI1028" t="b">
        <f>OR(ISNUMBER(FIND(" C. elegans",C1028)),ISNUMBER(FIND("Caenorhabditis elegans",C1028)),ISNUMBER(FIND("earthworms",C1028)),ISNUMBER(FIND(" Ficopomatus enigmaticus",C1028)),ISNUMBER(FIND("larva",C1028)),ISNUMBER(FIND("Lumbriculus variegatus",C1028)),ISNUMBER(FIND("nematode",C1028)))</f>
        <v>0</v>
      </c>
      <c r="AJ1028" t="b">
        <f>NOT(OR(AA1028,AB1028,AC1028,AD1028,AE1028,AF1028,AG1028,AH1028,AI1028))</f>
        <v>0</v>
      </c>
      <c r="AL1028" t="b">
        <f>OR(AA1028,AB1028,AD1028,AE1028,AF1028,AG1028,AH1028,AI1028)</f>
        <v>1</v>
      </c>
      <c r="AM1028" t="b">
        <f>IF(Table1[[#This Row],[In vivo?]],IF(Table1[[#This Row],[Cell]],FALSE,TRUE),FALSE)</f>
        <v>1</v>
      </c>
      <c r="AN1028" t="b">
        <f>AND(AC1028,AL1028)</f>
        <v>0</v>
      </c>
      <c r="AO1028" t="b">
        <f>IF(Table1[[#This Row],[Cell]],IF(Table1[[#This Row],[In vivo?]],FALSE,TRUE),FALSE)</f>
        <v>0</v>
      </c>
      <c r="AP1028" t="b">
        <f>NOT(OR(Table1[[#This Row],[In vivo?]],Table1[[#This Row],[Only in Cell]]))</f>
        <v>0</v>
      </c>
      <c r="AQ1028" t="str">
        <f>IF(OR(Table1[[#This Row],[Rodents]],Table1[[#This Row],[Human]],Table1[[#This Row],[Pig]]),OR(ISNUMBER(FIND("pulmonary",C1028)),ISNUMBER(FIND("lung",C1028))),"NA")</f>
        <v>NA</v>
      </c>
      <c r="AR1028" t="str">
        <f>IF(OR(Table1[[#This Row],[Rodents]],Table1[[#This Row],[Human]],Table1[[#This Row],[Pig]]),OR(ISNUMBER(FIND("skin",C1028)),ISNUMBER(FIND("dermal",C1028))),"NA")</f>
        <v>NA</v>
      </c>
      <c r="AS1028" t="str">
        <f>IF(OR(Table1[[#This Row],[Rodents]],Table1[[#This Row],[Human]],Table1[[#This Row],[Pig]]),OR(ISNUMBER(FIND("liver",C1028)),ISNUMBER(FIND("hepat",C1028))),"NA")</f>
        <v>NA</v>
      </c>
      <c r="AT1028" t="str">
        <f>IF(OR(Table1[[#This Row],[Rodents]],Table1[[#This Row],[Human]],Table1[[#This Row],[Pig]]),OR(ISNUMBER(FIND("kidney",C1028)),ISNUMBER(FIND("neph",C1028))),"NA")</f>
        <v>NA</v>
      </c>
      <c r="AU1028" t="str">
        <f>IF(OR(Table1[[#This Row],[Rodents]],Table1[[#This Row],[Human]],Table1[[#This Row],[Pig]]),OR(ISNUMBER(FIND("brain",C1028)),ISNUMBER(FIND("neur",C1028)),ISNUMBER(FIND("nerv",C1028))),"NA")</f>
        <v>NA</v>
      </c>
      <c r="AV1028" t="str">
        <f>IF(OR(Table1[[#This Row],[Rodents]],Table1[[#This Row],[Human]],Table1[[#This Row],[Pig]]),OR(ISNUMBER(FIND("heart",C1028)),ISNUMBER(FIND("cardi",C1028))),"NA")</f>
        <v>NA</v>
      </c>
      <c r="AW1028" t="str">
        <f>IF(OR(Table1[[#This Row],[Rodents]],Table1[[#This Row],[Human]],Table1[[#This Row],[Pig]]),OR(ISNUMBER(FIND("gastro",C1028)),ISNUMBER(FIND("intesti",C1028)),ISNUMBER(FIND("stomach",C1028))),"NA")</f>
        <v>NA</v>
      </c>
      <c r="AX1028" t="str">
        <f>IF(OR(Table1[[#This Row],[Rodents]],Table1[[#This Row],[Human]],Table1[[#This Row],[Pig]]),NOT(OR(AQ1028,AR1028,AS1028,AT1028,AU1028,AV1028,AW1028)),"NA")</f>
        <v>NA</v>
      </c>
      <c r="AY1028" t="b">
        <f>OR(ISNUMBER(FIND("SWCNT",C1028)),ISNUMBER(FIND("SWNT",C1028)),ISNUMBER(FIND("single-wall",C1028)),ISNUMBER(FIND("single wall",C1028)),ISNUMBER(FIND("Single wall",C1028)),ISNUMBER(FIND("Single-wall",C1028)),ISNUMBER(FIND("SWCNT",B1028)),ISNUMBER(FIND("SWNT",B1028)),ISNUMBER(FIND("single-wall",B1028)),ISNUMBER(FIND("single wall",B1028)),ISNUMBER(FIND("Single-wall",B1028)),ISNUMBER(FIND("Single wall",B1028)))</f>
        <v>0</v>
      </c>
      <c r="AZ1028" t="b">
        <f>OR(ISNUMBER(FIND("MWCNT",C1028)),ISNUMBER(FIND("MWNT",C1028)),ISNUMBER(FIND("multi-wall",C1028)),ISNUMBER(FIND("multi wall",C1028)),ISNUMBER(FIND("multiwall",C1028)),ISNUMBER(FIND("Multi-wall",C1028)),ISNUMBER(FIND("Multi wall",C1028)),ISNUMBER(FIND("Multiwall",C1028)),ISNUMBER(FIND("MWCNT",B1028)),ISNUMBER(FIND("MWNT",B1028)),ISNUMBER(FIND("multi-wall",B1028)),ISNUMBER(FIND("multi wall",B1028)),ISNUMBER(FIND("multiwall",B1028)),ISNUMBER(FIND("Multi-wall",B1028)),ISNUMBER(FIND("Multi wall",B1028)),ISNUMBER(FIND("Multiwall",B1028)),ISNUMBER(FIND("Double-wall",B1028)),ISNUMBER(FIND("Double wall",B1028)),ISNUMBER(FIND("Doublewall",B1028)),ISNUMBER(FIND("double-wall",B1028)),ISNUMBER(FIND("double wall",B1028)),ISNUMBER(FIND("doublewall",B1028)))</f>
        <v>1</v>
      </c>
      <c r="BA1028" t="b">
        <f>AND(Table1[[#This Row],[SWCNT]],Table1[[#This Row],[MWCNT]])</f>
        <v>0</v>
      </c>
      <c r="BB1028" t="b">
        <f>IF(Table1[[#This Row],[SWCNT]]=TRUE,FALSE,IF(Table1[[#This Row],[MWCNT]]=TRUE,FALSE,TRUE))</f>
        <v>0</v>
      </c>
      <c r="BC1028" s="18"/>
    </row>
    <row r="1029" spans="1:55" ht="240.5">
      <c r="A1029" t="s">
        <v>2701</v>
      </c>
      <c r="B1029" s="2" t="s">
        <v>2704</v>
      </c>
      <c r="C1029" s="16" t="s">
        <v>2707</v>
      </c>
      <c r="D1029" s="17" t="s">
        <v>371</v>
      </c>
      <c r="E1029" s="2">
        <v>2016</v>
      </c>
      <c r="F1029" t="b">
        <f>OR(ISNUMBER(FIND("cytotoxic",C1029)),ISNUMBER(FIND("Cytotoxic",C1029)),ISNUMBER(FIND("cellular toxicity",C1029)),ISNUMBER(FIND("cell death",C1029)),ISNUMBER(FIND("viable",C1029)),ISNUMBER(FIND("phytotoxic",C1029)),ISNUMBER(FIND("acute toxicity",C1029)),ISNUMBER(FIND("MTT",C1029)),ISNUMBER(FIND("survival",C1029)),ISNUMBER(FIND("prolifer",C1029)),ISNUMBER(FIND("apoptosis",C1029)),ISNUMBER(FIND("neurotoxic",C1029)),ISNUMBER(FIND("  lysis ",C1029)),ISNUMBER(FIND("necrosis",C1029)),ISNUMBER(FIND("cellular death",C1029))*3,ISNUMBER(FIND("LDH",C1029)),ISNUMBER(FIND("Acute toxicity",C1029)))</f>
        <v>0</v>
      </c>
      <c r="G1029" t="b">
        <f>OR(ISNUMBER(FIND("genotoxic",C1029)),ISNUMBER(FIND("genotoxicity",C1029)),ISNUMBER(FIND("DNA damage",C1029)),ISNUMBER(FIND("DNA",C1029)),ISNUMBER(FIND("RNA",C1029)),ISNUMBER(FIND("mesothelioma",C1029)),ISNUMBER(FIND("carcino",C1029)),ISNUMBER(FIND("mutagen",C1029)),ISNUMBER(FIND("genetic",C1029)))</f>
        <v>0</v>
      </c>
      <c r="H1029" t="b">
        <f>OR(ISNUMBER(FIND("inflammatory",C1029)),ISNUMBER(FIND("inflamm",C1029)))</f>
        <v>0</v>
      </c>
      <c r="I1029" t="b">
        <f>OR(ISNUMBER(FIND("immune",C1029)),ISNUMBER(FIND("immunological",C1029)),ISNUMBER(FIND("interleuk",C1029)),ISNUMBER(FIND("platelet activation",C1029)),ISNUMBER(FIND("monocyte",C1029)),ISNUMBER(FIND("leukocyte",C1029)),ISNUMBER(FIND("cytokine",C1029)),ISNUMBER(FIND("CD4",C1029)),ISNUMBER(FIND("CD8",C1029)),ISNUMBER(FIND("T-cell",C1029)))</f>
        <v>0</v>
      </c>
      <c r="J1029" t="b">
        <f>OR(ISNUMBER(FIND("reactive oxygen",C1029)),ISNUMBER(FIND("ROS",C1029)),ISNUMBER(FIND("free radical",C1029)),ISNUMBER(FIND("oxidative stress",C1029)),ISNUMBER(FIND("peroxid",C1029)),ISNUMBER(FIND("oxidative",C1029)),ISNUMBER(FIND("antioxid",C1029)))</f>
        <v>0</v>
      </c>
      <c r="K1029" t="b">
        <f>OR(ISNUMBER(FIND("autophag",C1029)))</f>
        <v>0</v>
      </c>
      <c r="L1029" t="b">
        <f>OR(ISNUMBER(FIND("morpholog",C1029)))</f>
        <v>0</v>
      </c>
      <c r="M1029" t="b">
        <f>OR(ISNUMBER(FIND("fibrosis",C1029)),ISNUMBER(FIND("Fibrosis",C1029)),ISNUMBER(FIND("fibrot",C1029)))</f>
        <v>0</v>
      </c>
      <c r="N1029" t="b">
        <f>OR(ISNUMBER(FIND("offspring",C1029)),ISNUMBER(FIND("Parental",C1029)),ISNUMBER(FIND("parental",C1029)),ISNUMBER(FIND("germline",C1029)),ISNUMBER(FIND("reproduc",C1029)),ISNUMBER(FIND("embryo",C1029)))</f>
        <v>1</v>
      </c>
      <c r="O1029" t="b">
        <f>OR(ISNUMBER(FIND("metabol",C1029)),ISNUMBER(FIND("Metabol",C1029)),ISNUMBER(FIND("digest",C1029)),ISNUMBER(FIND("mitochon",C1029)))</f>
        <v>0</v>
      </c>
      <c r="P1029" t="b">
        <f>OR(ISNUMBER(FIND("ecotox",C1029)),ISNUMBER(FIND("Ecotox",B1029)),ISNUMBER(FIND("ecotox",B1029)),ISNUMBER(FIND("Ecotox",C1029)))</f>
        <v>0</v>
      </c>
      <c r="Q1029" t="b">
        <f>OR(ISNUMBER(FIND("Bioaccum",C1029)),ISNUMBER(FIND("bioaccum",C1029)),ISNUMBER(FIND("accum",C1029)))</f>
        <v>0</v>
      </c>
      <c r="R1029" t="b">
        <f>OR(ISNUMBER(FIND("Occupation",C1029)),ISNUMBER(FIND("occupation",C1029)),ISNUMBER(FIND("worker",C1029)),ISNUMBER(FIND("workforce",C1029)))</f>
        <v>0</v>
      </c>
      <c r="S1029" t="b">
        <f>NOT(OR(F1029,G1029,H1029,I1029,J1029,K1029,L1029,M1029,N1029,O1029,P1029,Q1029,R1029))</f>
        <v>0</v>
      </c>
      <c r="U1029" t="b">
        <f>OR(Table1[[#This Row],[Inflammation]],Table1[[#This Row],[Immune]])</f>
        <v>0</v>
      </c>
      <c r="V1029" t="str">
        <f>IF(OR(Table1[[#This Row],[Rodents]],Table1[[#This Row],[Human]],Table1[[#This Row],[Pig]]),OR(ISNUMBER(FIND("intratrach",C1029)),ISNUMBER(FIND("nasal ",C1029)),ISNUMBER(FIND("instill",C1029))),"NA")</f>
        <v>NA</v>
      </c>
      <c r="W1029" t="str">
        <f>IF(OR(Table1[[#This Row],[Rodents]],Table1[[#This Row],[Human]],Table1[[#This Row],[Pig]]),OR(ISNUMBER(FIND("dermal",C1029)),ISNUMBER(FIND("skin ",C1029))),"NA")</f>
        <v>NA</v>
      </c>
      <c r="X1029" t="str">
        <f>IF(OR(Table1[[#This Row],[Rodents]],Table1[[#This Row],[Human]],Table1[[#This Row],[Pig]]),OR(ISNUMBER(FIND("injected",C1029)),ISNUMBER(FIND("periton",C1029)),ISNUMBER(FIND("intrascrot",C1029))),"NA")</f>
        <v>NA</v>
      </c>
      <c r="Y1029" t="str">
        <f>IF(OR(Table1[[#This Row],[Rodents]],Table1[[#This Row],[Human]],Table1[[#This Row],[Pig]]),NOT(OR(Table1[[#This Row],[Inhaled/Intratracheal/intranasal]],Table1[[#This Row],[Dermal]],Table1[[#This Row],[Injected]])),"NA")</f>
        <v>NA</v>
      </c>
      <c r="AA1029" t="b">
        <f>OR(ISNUMBER(FIND("fish ",C1029)),ISNUMBER(FIND("Fish ",C1029)),ISNUMBER(FIND("aquatic",C1029)),ISNUMBER(FIND("daphnids",C1029)),ISNUMBER(FIND("Carcinus maenas",C1029)),ISNUMBER(FIND("Daphnia",C1029)),ISNUMBER(FIND("Ruditapes philippinarum",C1029)),ISNUMBER(FIND("daphnia",C1029)),ISNUMBER(FIND("marine",C1029)),ISNUMBER(FIND("mussel",C1029)),ISNUMBER(FIND("algae",C1029)),ISNUMBER(FIND("Donax faba",C1029)),ISNUMBER(FIND("estuarine",C1029)),ISNUMBER(FIND("snail",C1029)),ISNUMBER(FIND("Prorocentrum donghaiense",C1029)) )</f>
        <v>0</v>
      </c>
      <c r="AB1029" t="b">
        <f>OR(ISNUMBER(FIND(" rat ",C1029)),ISNUMBER(FIND(" rats ",C1029)),ISNUMBER(FIND(" Rats ",C1029)),ISNUMBER(FIND(" Rat ",C1029)),ISNUMBER(FIND(" rat.",C1029)),ISNUMBER(FIND(" rats.",C1029)),ISNUMBER(FIND("mouse",C1029)),ISNUMBER(FIND("mice",C1029)), ISNUMBER(FIND(" Mice",C1029)))</f>
        <v>0</v>
      </c>
      <c r="AC1029" t="b">
        <f>OR(ISNUMBER(FIND(" cell ",C1029)),ISNUMBER(FIND("fibroblast",C1029)),ISNUMBER(FIND("macrophage",C1029)),ISNUMBER(FIND("epithelial",C1029)),ISNUMBER(FIND("endothelial",C1029)),ISNUMBER(FIND("neuron",C1029)),ISNUMBER(FIND(" cells ",C1029)),ISNUMBER(FIND("RBC",C1029)),ISNUMBER(FIND("mitochond",C1029)),ISNUMBER(FIND("adipocyte",C1029)),ISNUMBER(FIND("osteo",C1029)),ISNUMBER(FIND("keratin",C1029)),ISNUMBER(FIND(" cell's ",C1029)),ISNUMBER(FIND("eukary",C1029)),ISNUMBER(FIND("sperm",C1029)))</f>
        <v>0</v>
      </c>
      <c r="AD1029" t="b">
        <f>OR(ISNUMBER(FIND("human",B1029)),ISNUMBER(FIND("workers",B1029)),ISNUMBER(FIND("workforces",B1029)),ISNUMBER(FIND("occupational",B1029)),ISNUMBER(FIND("Case report",B1029)),ISNUMBER(FIND("Workplaces",B1029)),ISNUMBER(FIND("worker",B1029)))</f>
        <v>0</v>
      </c>
      <c r="AE1029" t="b">
        <f>OR(ISNUMBER(FIND(" plant ",C1029)),ISNUMBER(FIND("Plant ",C1029)),ISNUMBER(FIND("tomato",C1029)),ISNUMBER(FIND("plants",C1029)),ISNUMBER(FIND("Plants",C1029)),ISNUMBER(FIND("algae",C1029)),ISNUMBER(FIND("lettuce",C1029)),ISNUMBER(FIND("green gram sprouts ",C1029)),ISNUMBER(FIND("Cucurbita pepo",C1029)),ISNUMBER(FIND("bean ",C1029)),ISNUMBER(FIND("chloroplast",C1029)),ISNUMBER(FIND("chlorophyll",C1029)),ISNUMBER(FIND("seedling",C1029)),ISNUMBER(FIND("canola",C1029)),ISNUMBER(FIND("shoot",C1029)),ISNUMBER(FIND("photosynthes",C1029)),ISNUMBER(FIND(" leaves ",C1029)),,ISNUMBER(FIND("agriculture",C1029)),ISNUMBER(FIND(" crops ",C1029)))</f>
        <v>0</v>
      </c>
      <c r="AF1029" t="b">
        <f>OR(ISNUMBER(FIND("bacteria",C1029)),ISNUMBER(FIND("Bacteria",C1029)),ISNUMBER(FIND("Bacterium",C1029)),ISNUMBER(FIND("bacterium",C1029)),ISNUMBER(FIND(" coli ",C1029)))</f>
        <v>0</v>
      </c>
      <c r="AG1029" t="b">
        <f>OR(ISNUMBER(FIND("fungi",C1029)),ISNUMBER(FIND("Fungi",C1029)),ISNUMBER(FIND("fungus",C1029)),ISNUMBER(FIND("Fungus",C1029)),ISNUMBER(FIND("mushroom",C1029)),ISNUMBER(FIND("Mushroom",C1029)),ISNUMBER(FIND(" mold ",C1029)))</f>
        <v>0</v>
      </c>
      <c r="AH1029" t="b">
        <f>OR(ISNUMBER(FIND("Pig ",C1029)),ISNUMBER(FIND("pig ",C1029)),ISNUMBER(FIND("Pigs ",C1029)),ISNUMBER(FIND("pigs ",C1029)))</f>
        <v>0</v>
      </c>
      <c r="AI1029" t="b">
        <f>OR(ISNUMBER(FIND(" C. elegans",C1029)),ISNUMBER(FIND("Caenorhabditis elegans",C1029)),ISNUMBER(FIND("earthworms",C1029)),ISNUMBER(FIND(" Ficopomatus enigmaticus",C1029)),ISNUMBER(FIND("larva",C1029)),ISNUMBER(FIND("Lumbriculus variegatus",C1029)),ISNUMBER(FIND("nematode",C1029)))</f>
        <v>0</v>
      </c>
      <c r="AJ1029" t="b">
        <f>NOT(OR(AA1029,AB1029,AC1029,AD1029,AE1029,AF1029,AG1029,AH1029,AI1029))</f>
        <v>1</v>
      </c>
      <c r="AL1029" t="b">
        <f>OR(AA1029,AB1029,AD1029,AE1029,AF1029,AG1029,AH1029,AI1029)</f>
        <v>0</v>
      </c>
      <c r="AM1029" t="b">
        <f>IF(Table1[[#This Row],[In vivo?]],IF(Table1[[#This Row],[Cell]],FALSE,TRUE),FALSE)</f>
        <v>0</v>
      </c>
      <c r="AN1029" t="b">
        <f>AND(AC1029,AL1029)</f>
        <v>0</v>
      </c>
      <c r="AO1029" t="b">
        <f>IF(Table1[[#This Row],[Cell]],IF(Table1[[#This Row],[In vivo?]],FALSE,TRUE),FALSE)</f>
        <v>0</v>
      </c>
      <c r="AP1029" t="b">
        <f>NOT(OR(Table1[[#This Row],[In vivo?]],Table1[[#This Row],[Only in Cell]]))</f>
        <v>1</v>
      </c>
      <c r="AQ1029" t="str">
        <f>IF(OR(Table1[[#This Row],[Rodents]],Table1[[#This Row],[Human]],Table1[[#This Row],[Pig]]),OR(ISNUMBER(FIND("pulmonary",C1029)),ISNUMBER(FIND("lung",C1029))),"NA")</f>
        <v>NA</v>
      </c>
      <c r="AR1029" t="str">
        <f>IF(OR(Table1[[#This Row],[Rodents]],Table1[[#This Row],[Human]],Table1[[#This Row],[Pig]]),OR(ISNUMBER(FIND("skin",C1029)),ISNUMBER(FIND("dermal",C1029))),"NA")</f>
        <v>NA</v>
      </c>
      <c r="AS1029" t="str">
        <f>IF(OR(Table1[[#This Row],[Rodents]],Table1[[#This Row],[Human]],Table1[[#This Row],[Pig]]),OR(ISNUMBER(FIND("liver",C1029)),ISNUMBER(FIND("hepat",C1029))),"NA")</f>
        <v>NA</v>
      </c>
      <c r="AT1029" t="str">
        <f>IF(OR(Table1[[#This Row],[Rodents]],Table1[[#This Row],[Human]],Table1[[#This Row],[Pig]]),OR(ISNUMBER(FIND("kidney",C1029)),ISNUMBER(FIND("neph",C1029))),"NA")</f>
        <v>NA</v>
      </c>
      <c r="AU1029" t="str">
        <f>IF(OR(Table1[[#This Row],[Rodents]],Table1[[#This Row],[Human]],Table1[[#This Row],[Pig]]),OR(ISNUMBER(FIND("brain",C1029)),ISNUMBER(FIND("neur",C1029)),ISNUMBER(FIND("nerv",C1029))),"NA")</f>
        <v>NA</v>
      </c>
      <c r="AV1029" t="str">
        <f>IF(OR(Table1[[#This Row],[Rodents]],Table1[[#This Row],[Human]],Table1[[#This Row],[Pig]]),OR(ISNUMBER(FIND("heart",C1029)),ISNUMBER(FIND("cardi",C1029))),"NA")</f>
        <v>NA</v>
      </c>
      <c r="AW1029" t="str">
        <f>IF(OR(Table1[[#This Row],[Rodents]],Table1[[#This Row],[Human]],Table1[[#This Row],[Pig]]),OR(ISNUMBER(FIND("gastro",C1029)),ISNUMBER(FIND("intesti",C1029)),ISNUMBER(FIND("stomach",C1029))),"NA")</f>
        <v>NA</v>
      </c>
      <c r="AX1029" t="str">
        <f>IF(OR(Table1[[#This Row],[Rodents]],Table1[[#This Row],[Human]],Table1[[#This Row],[Pig]]),NOT(OR(AQ1029,AR1029,AS1029,AT1029,AU1029,AV1029,AW1029)),"NA")</f>
        <v>NA</v>
      </c>
      <c r="AY1029" t="b">
        <f>OR(ISNUMBER(FIND("SWCNT",C1029)),ISNUMBER(FIND("SWNT",C1029)),ISNUMBER(FIND("single-wall",C1029)),ISNUMBER(FIND("single wall",C1029)),ISNUMBER(FIND("Single wall",C1029)),ISNUMBER(FIND("Single-wall",C1029)),ISNUMBER(FIND("SWCNT",B1029)),ISNUMBER(FIND("SWNT",B1029)),ISNUMBER(FIND("single-wall",B1029)),ISNUMBER(FIND("single wall",B1029)),ISNUMBER(FIND("Single-wall",B1029)),ISNUMBER(FIND("Single wall",B1029)))</f>
        <v>1</v>
      </c>
      <c r="AZ1029" t="b">
        <f>OR(ISNUMBER(FIND("MWCNT",C1029)),ISNUMBER(FIND("MWNT",C1029)),ISNUMBER(FIND("multi-wall",C1029)),ISNUMBER(FIND("multi wall",C1029)),ISNUMBER(FIND("multiwall",C1029)),ISNUMBER(FIND("Multi-wall",C1029)),ISNUMBER(FIND("Multi wall",C1029)),ISNUMBER(FIND("Multiwall",C1029)),ISNUMBER(FIND("MWCNT",B1029)),ISNUMBER(FIND("MWNT",B1029)),ISNUMBER(FIND("multi-wall",B1029)),ISNUMBER(FIND("multi wall",B1029)),ISNUMBER(FIND("multiwall",B1029)),ISNUMBER(FIND("Multi-wall",B1029)),ISNUMBER(FIND("Multi wall",B1029)),ISNUMBER(FIND("Multiwall",B1029)),ISNUMBER(FIND("Double-wall",B1029)),ISNUMBER(FIND("Double wall",B1029)),ISNUMBER(FIND("Doublewall",B1029)),ISNUMBER(FIND("double-wall",B1029)),ISNUMBER(FIND("double wall",B1029)),ISNUMBER(FIND("doublewall",B1029)))</f>
        <v>0</v>
      </c>
      <c r="BA1029" t="b">
        <f>AND(Table1[[#This Row],[SWCNT]],Table1[[#This Row],[MWCNT]])</f>
        <v>0</v>
      </c>
      <c r="BB1029" t="b">
        <f>IF(Table1[[#This Row],[SWCNT]]=TRUE,FALSE,IF(Table1[[#This Row],[MWCNT]]=TRUE,FALSE,TRUE))</f>
        <v>0</v>
      </c>
      <c r="BC1029" s="18"/>
    </row>
    <row r="1030" spans="1:55" ht="185">
      <c r="A1030" t="s">
        <v>2716</v>
      </c>
      <c r="B1030" s="2" t="s">
        <v>2718</v>
      </c>
      <c r="C1030" s="16" t="s">
        <v>2720</v>
      </c>
      <c r="D1030" s="17" t="s">
        <v>2722</v>
      </c>
      <c r="E1030" s="2">
        <v>2016</v>
      </c>
      <c r="F1030" t="b">
        <f>OR(ISNUMBER(FIND("cytotoxic",C1030)),ISNUMBER(FIND("Cytotoxic",C1030)),ISNUMBER(FIND("cellular toxicity",C1030)),ISNUMBER(FIND("cell death",C1030)),ISNUMBER(FIND("viable",C1030)),ISNUMBER(FIND("phytotoxic",C1030)),ISNUMBER(FIND("acute toxicity",C1030)),ISNUMBER(FIND("MTT",C1030)),ISNUMBER(FIND("survival",C1030)),ISNUMBER(FIND("prolifer",C1030)),ISNUMBER(FIND("apoptosis",C1030)),ISNUMBER(FIND("neurotoxic",C1030)),ISNUMBER(FIND("  lysis ",C1030)),ISNUMBER(FIND("necrosis",C1030)),ISNUMBER(FIND("cellular death",C1030))*3,ISNUMBER(FIND("LDH",C1030)),ISNUMBER(FIND("Acute toxicity",C1030)))</f>
        <v>1</v>
      </c>
      <c r="G1030" t="b">
        <f>OR(ISNUMBER(FIND("genotoxic",C1030)),ISNUMBER(FIND("genotoxicity",C1030)),ISNUMBER(FIND("DNA damage",C1030)),ISNUMBER(FIND("DNA",C1030)),ISNUMBER(FIND("RNA",C1030)),ISNUMBER(FIND("mesothelioma",C1030)),ISNUMBER(FIND("carcino",C1030)),ISNUMBER(FIND("mutagen",C1030)),ISNUMBER(FIND("genetic",C1030)))</f>
        <v>1</v>
      </c>
      <c r="H1030" t="b">
        <f>OR(ISNUMBER(FIND("inflammatory",C1030)),ISNUMBER(FIND("inflamm",C1030)))</f>
        <v>0</v>
      </c>
      <c r="I1030" t="b">
        <f>OR(ISNUMBER(FIND("immune",C1030)),ISNUMBER(FIND("immunological",C1030)),ISNUMBER(FIND("interleuk",C1030)),ISNUMBER(FIND("platelet activation",C1030)),ISNUMBER(FIND("monocyte",C1030)),ISNUMBER(FIND("leukocyte",C1030)),ISNUMBER(FIND("cytokine",C1030)),ISNUMBER(FIND("CD4",C1030)),ISNUMBER(FIND("CD8",C1030)),ISNUMBER(FIND("T-cell",C1030)))</f>
        <v>0</v>
      </c>
      <c r="J1030" t="b">
        <f>OR(ISNUMBER(FIND("reactive oxygen",C1030)),ISNUMBER(FIND("ROS",C1030)),ISNUMBER(FIND("free radical",C1030)),ISNUMBER(FIND("oxidative stress",C1030)),ISNUMBER(FIND("peroxid",C1030)),ISNUMBER(FIND("oxidative",C1030)),ISNUMBER(FIND("antioxid",C1030)))</f>
        <v>0</v>
      </c>
      <c r="K1030" t="b">
        <f>OR(ISNUMBER(FIND("autophag",C1030)))</f>
        <v>0</v>
      </c>
      <c r="L1030" t="b">
        <f>OR(ISNUMBER(FIND("morpholog",C1030)))</f>
        <v>0</v>
      </c>
      <c r="M1030" t="b">
        <f>OR(ISNUMBER(FIND("fibrosis",C1030)),ISNUMBER(FIND("Fibrosis",C1030)),ISNUMBER(FIND("fibrot",C1030)))</f>
        <v>0</v>
      </c>
      <c r="N1030" t="b">
        <f>OR(ISNUMBER(FIND("offspring",C1030)),ISNUMBER(FIND("Parental",C1030)),ISNUMBER(FIND("parental",C1030)),ISNUMBER(FIND("germline",C1030)),ISNUMBER(FIND("reproduc",C1030)),ISNUMBER(FIND("embryo",C1030)))</f>
        <v>0</v>
      </c>
      <c r="O1030" t="b">
        <f>OR(ISNUMBER(FIND("metabol",C1030)),ISNUMBER(FIND("Metabol",C1030)),ISNUMBER(FIND("digest",C1030)),ISNUMBER(FIND("mitochon",C1030)))</f>
        <v>0</v>
      </c>
      <c r="P1030" t="b">
        <f>OR(ISNUMBER(FIND("ecotox",C1030)),ISNUMBER(FIND("Ecotox",B1030)),ISNUMBER(FIND("ecotox",B1030)),ISNUMBER(FIND("Ecotox",C1030)))</f>
        <v>0</v>
      </c>
      <c r="Q1030" t="b">
        <f>OR(ISNUMBER(FIND("Bioaccum",C1030)),ISNUMBER(FIND("bioaccum",C1030)),ISNUMBER(FIND("accum",C1030)))</f>
        <v>0</v>
      </c>
      <c r="R1030" t="b">
        <f>OR(ISNUMBER(FIND("Occupation",C1030)),ISNUMBER(FIND("occupation",C1030)),ISNUMBER(FIND("worker",C1030)),ISNUMBER(FIND("workforce",C1030)))</f>
        <v>0</v>
      </c>
      <c r="S1030" t="b">
        <f>NOT(OR(F1030,G1030,H1030,I1030,J1030,K1030,L1030,M1030,N1030,O1030,P1030,Q1030,R1030))</f>
        <v>0</v>
      </c>
      <c r="U1030" t="b">
        <f>OR(Table1[[#This Row],[Inflammation]],Table1[[#This Row],[Immune]])</f>
        <v>0</v>
      </c>
      <c r="V1030" t="str">
        <f>IF(OR(Table1[[#This Row],[Rodents]],Table1[[#This Row],[Human]],Table1[[#This Row],[Pig]]),OR(ISNUMBER(FIND("intratrach",C1030)),ISNUMBER(FIND("nasal ",C1030)),ISNUMBER(FIND("instill",C1030))),"NA")</f>
        <v>NA</v>
      </c>
      <c r="W1030" t="str">
        <f>IF(OR(Table1[[#This Row],[Rodents]],Table1[[#This Row],[Human]],Table1[[#This Row],[Pig]]),OR(ISNUMBER(FIND("dermal",C1030)),ISNUMBER(FIND("skin ",C1030))),"NA")</f>
        <v>NA</v>
      </c>
      <c r="X1030" t="str">
        <f>IF(OR(Table1[[#This Row],[Rodents]],Table1[[#This Row],[Human]],Table1[[#This Row],[Pig]]),OR(ISNUMBER(FIND("injected",C1030)),ISNUMBER(FIND("periton",C1030)),ISNUMBER(FIND("intrascrot",C1030))),"NA")</f>
        <v>NA</v>
      </c>
      <c r="Y1030" t="str">
        <f>IF(OR(Table1[[#This Row],[Rodents]],Table1[[#This Row],[Human]],Table1[[#This Row],[Pig]]),NOT(OR(Table1[[#This Row],[Inhaled/Intratracheal/intranasal]],Table1[[#This Row],[Dermal]],Table1[[#This Row],[Injected]])),"NA")</f>
        <v>NA</v>
      </c>
      <c r="AA1030" t="b">
        <f>OR(ISNUMBER(FIND("fish ",C1030)),ISNUMBER(FIND("Fish ",C1030)),ISNUMBER(FIND("aquatic",C1030)),ISNUMBER(FIND("daphnids",C1030)),ISNUMBER(FIND("Carcinus maenas",C1030)),ISNUMBER(FIND("Daphnia",C1030)),ISNUMBER(FIND("Ruditapes philippinarum",C1030)),ISNUMBER(FIND("daphnia",C1030)),ISNUMBER(FIND("marine",C1030)),ISNUMBER(FIND("mussel",C1030)),ISNUMBER(FIND("algae",C1030)),ISNUMBER(FIND("Donax faba",C1030)),ISNUMBER(FIND("estuarine",C1030)),ISNUMBER(FIND("snail",C1030)),ISNUMBER(FIND("Prorocentrum donghaiense",C1030)) )</f>
        <v>0</v>
      </c>
      <c r="AB1030" t="b">
        <f>OR(ISNUMBER(FIND(" rat ",C1030)),ISNUMBER(FIND(" rats ",C1030)),ISNUMBER(FIND(" Rats ",C1030)),ISNUMBER(FIND(" Rat ",C1030)),ISNUMBER(FIND(" rat.",C1030)),ISNUMBER(FIND(" rats.",C1030)),ISNUMBER(FIND("mouse",C1030)),ISNUMBER(FIND("mice",C1030)), ISNUMBER(FIND(" Mice",C1030)))</f>
        <v>0</v>
      </c>
      <c r="AC1030" t="b">
        <f>OR(ISNUMBER(FIND(" cell ",C1030)),ISNUMBER(FIND("fibroblast",C1030)),ISNUMBER(FIND("macrophage",C1030)),ISNUMBER(FIND("epithelial",C1030)),ISNUMBER(FIND("endothelial",C1030)),ISNUMBER(FIND("neuron",C1030)),ISNUMBER(FIND(" cells ",C1030)),ISNUMBER(FIND("RBC",C1030)),ISNUMBER(FIND("mitochond",C1030)),ISNUMBER(FIND("adipocyte",C1030)),ISNUMBER(FIND("osteo",C1030)),ISNUMBER(FIND("keratin",C1030)),ISNUMBER(FIND(" cell's ",C1030)),ISNUMBER(FIND("eukary",C1030)),ISNUMBER(FIND("sperm",C1030)))</f>
        <v>1</v>
      </c>
      <c r="AD1030" t="b">
        <v>0</v>
      </c>
      <c r="AE1030" t="b">
        <f>OR(ISNUMBER(FIND(" plant ",C1030)),ISNUMBER(FIND("Plant ",C1030)),ISNUMBER(FIND("tomato",C1030)),ISNUMBER(FIND("plants",C1030)),ISNUMBER(FIND("Plants",C1030)),ISNUMBER(FIND("algae",C1030)),ISNUMBER(FIND("lettuce",C1030)),ISNUMBER(FIND("green gram sprouts ",C1030)),ISNUMBER(FIND("Cucurbita pepo",C1030)),ISNUMBER(FIND("bean ",C1030)),ISNUMBER(FIND("chloroplast",C1030)),ISNUMBER(FIND("chlorophyll",C1030)),ISNUMBER(FIND("seedling",C1030)),ISNUMBER(FIND("canola",C1030)),ISNUMBER(FIND("shoot",C1030)),ISNUMBER(FIND("photosynthes",C1030)),ISNUMBER(FIND(" leaves ",C1030)),,ISNUMBER(FIND("agriculture",C1030)),ISNUMBER(FIND(" crops ",C1030)))</f>
        <v>0</v>
      </c>
      <c r="AF1030" t="b">
        <f>OR(ISNUMBER(FIND("bacteria",C1030)),ISNUMBER(FIND("Bacteria",C1030)),ISNUMBER(FIND("Bacterium",C1030)),ISNUMBER(FIND("bacterium",C1030)),ISNUMBER(FIND(" coli ",C1030)))</f>
        <v>0</v>
      </c>
      <c r="AG1030" t="b">
        <f>OR(ISNUMBER(FIND("fungi",C1030)),ISNUMBER(FIND("Fungi",C1030)),ISNUMBER(FIND("fungus",C1030)),ISNUMBER(FIND("Fungus",C1030)),ISNUMBER(FIND("mushroom",C1030)),ISNUMBER(FIND("Mushroom",C1030)),ISNUMBER(FIND(" mold ",C1030)))</f>
        <v>0</v>
      </c>
      <c r="AH1030" t="b">
        <f>OR(ISNUMBER(FIND("Pig ",C1030)),ISNUMBER(FIND("pig ",C1030)),ISNUMBER(FIND("Pigs ",C1030)),ISNUMBER(FIND("pigs ",C1030)))</f>
        <v>0</v>
      </c>
      <c r="AI1030" t="b">
        <f>OR(ISNUMBER(FIND(" C. elegans",C1030)),ISNUMBER(FIND("Caenorhabditis elegans",C1030)),ISNUMBER(FIND("earthworms",C1030)),ISNUMBER(FIND(" Ficopomatus enigmaticus",C1030)),ISNUMBER(FIND("larva",C1030)),ISNUMBER(FIND("Lumbriculus variegatus",C1030)),ISNUMBER(FIND("nematode",C1030)))</f>
        <v>0</v>
      </c>
      <c r="AJ1030" t="b">
        <f>NOT(OR(AA1030,AB1030,AC1030,AD1030,AE1030,AF1030,AG1030,AH1030,AI1030))</f>
        <v>0</v>
      </c>
      <c r="AL1030" t="b">
        <f>OR(AA1030,AB1030,AD1030,AE1030,AF1030,AG1030,AH1030,AI1030)</f>
        <v>0</v>
      </c>
      <c r="AM1030" t="b">
        <f>IF(Table1[[#This Row],[In vivo?]],IF(Table1[[#This Row],[Cell]],FALSE,TRUE),FALSE)</f>
        <v>0</v>
      </c>
      <c r="AN1030" t="b">
        <f>AND(AC1030,AL1030)</f>
        <v>0</v>
      </c>
      <c r="AO1030" t="b">
        <f>IF(Table1[[#This Row],[Cell]],IF(Table1[[#This Row],[In vivo?]],FALSE,TRUE),FALSE)</f>
        <v>1</v>
      </c>
      <c r="AP1030" t="b">
        <f>NOT(OR(Table1[[#This Row],[In vivo?]],Table1[[#This Row],[Only in Cell]]))</f>
        <v>0</v>
      </c>
      <c r="AQ1030" t="str">
        <f>IF(OR(Table1[[#This Row],[Rodents]],Table1[[#This Row],[Human]],Table1[[#This Row],[Pig]]),OR(ISNUMBER(FIND("pulmonary",C1030)),ISNUMBER(FIND("lung",C1030))),"NA")</f>
        <v>NA</v>
      </c>
      <c r="AR1030" t="str">
        <f>IF(OR(Table1[[#This Row],[Rodents]],Table1[[#This Row],[Human]],Table1[[#This Row],[Pig]]),OR(ISNUMBER(FIND("skin",C1030)),ISNUMBER(FIND("dermal",C1030))),"NA")</f>
        <v>NA</v>
      </c>
      <c r="AS1030" t="str">
        <f>IF(OR(Table1[[#This Row],[Rodents]],Table1[[#This Row],[Human]],Table1[[#This Row],[Pig]]),OR(ISNUMBER(FIND("liver",C1030)),ISNUMBER(FIND("hepat",C1030))),"NA")</f>
        <v>NA</v>
      </c>
      <c r="AT1030" t="str">
        <f>IF(OR(Table1[[#This Row],[Rodents]],Table1[[#This Row],[Human]],Table1[[#This Row],[Pig]]),OR(ISNUMBER(FIND("kidney",C1030)),ISNUMBER(FIND("neph",C1030))),"NA")</f>
        <v>NA</v>
      </c>
      <c r="AU1030" t="str">
        <f>IF(OR(Table1[[#This Row],[Rodents]],Table1[[#This Row],[Human]],Table1[[#This Row],[Pig]]),OR(ISNUMBER(FIND("brain",C1030)),ISNUMBER(FIND("neur",C1030)),ISNUMBER(FIND("nerv",C1030))),"NA")</f>
        <v>NA</v>
      </c>
      <c r="AV1030" t="str">
        <f>IF(OR(Table1[[#This Row],[Rodents]],Table1[[#This Row],[Human]],Table1[[#This Row],[Pig]]),OR(ISNUMBER(FIND("heart",C1030)),ISNUMBER(FIND("cardi",C1030))),"NA")</f>
        <v>NA</v>
      </c>
      <c r="AW1030" t="str">
        <f>IF(OR(Table1[[#This Row],[Rodents]],Table1[[#This Row],[Human]],Table1[[#This Row],[Pig]]),OR(ISNUMBER(FIND("gastro",C1030)),ISNUMBER(FIND("intesti",C1030)),ISNUMBER(FIND("stomach",C1030))),"NA")</f>
        <v>NA</v>
      </c>
      <c r="AX1030" t="str">
        <f>IF(OR(Table1[[#This Row],[Rodents]],Table1[[#This Row],[Human]],Table1[[#This Row],[Pig]]),NOT(OR(AQ1030,AR1030,AS1030,AT1030,AU1030,AV1030,AW1030)),"NA")</f>
        <v>NA</v>
      </c>
      <c r="AY1030" t="b">
        <f>OR(ISNUMBER(FIND("SWCNT",C1030)),ISNUMBER(FIND("SWNT",C1030)),ISNUMBER(FIND("single-wall",C1030)),ISNUMBER(FIND("single wall",C1030)),ISNUMBER(FIND("Single wall",C1030)),ISNUMBER(FIND("Single-wall",C1030)),ISNUMBER(FIND("SWCNT",B1030)),ISNUMBER(FIND("SWNT",B1030)),ISNUMBER(FIND("single-wall",B1030)),ISNUMBER(FIND("single wall",B1030)),ISNUMBER(FIND("Single-wall",B1030)),ISNUMBER(FIND("Single wall",B1030)))</f>
        <v>1</v>
      </c>
      <c r="AZ1030" t="b">
        <f>OR(ISNUMBER(FIND("MWCNT",C1030)),ISNUMBER(FIND("MWNT",C1030)),ISNUMBER(FIND("multi-wall",C1030)),ISNUMBER(FIND("multi wall",C1030)),ISNUMBER(FIND("multiwall",C1030)),ISNUMBER(FIND("Multi-wall",C1030)),ISNUMBER(FIND("Multi wall",C1030)),ISNUMBER(FIND("Multiwall",C1030)),ISNUMBER(FIND("MWCNT",B1030)),ISNUMBER(FIND("MWNT",B1030)),ISNUMBER(FIND("multi-wall",B1030)),ISNUMBER(FIND("multi wall",B1030)),ISNUMBER(FIND("multiwall",B1030)),ISNUMBER(FIND("Multi-wall",B1030)),ISNUMBER(FIND("Multi wall",B1030)),ISNUMBER(FIND("Multiwall",B1030)),ISNUMBER(FIND("Double-wall",B1030)),ISNUMBER(FIND("Double wall",B1030)),ISNUMBER(FIND("Doublewall",B1030)),ISNUMBER(FIND("double-wall",B1030)),ISNUMBER(FIND("double wall",B1030)),ISNUMBER(FIND("doublewall",B1030)))</f>
        <v>0</v>
      </c>
      <c r="BA1030" t="b">
        <f>AND(Table1[[#This Row],[SWCNT]],Table1[[#This Row],[MWCNT]])</f>
        <v>0</v>
      </c>
      <c r="BB1030" t="b">
        <f>IF(Table1[[#This Row],[SWCNT]]=TRUE,FALSE,IF(Table1[[#This Row],[MWCNT]]=TRUE,FALSE,TRUE))</f>
        <v>0</v>
      </c>
      <c r="BC1030" s="18"/>
    </row>
    <row r="1031" spans="1:55" ht="314.5">
      <c r="A1031" t="s">
        <v>2723</v>
      </c>
      <c r="B1031" s="2" t="s">
        <v>2724</v>
      </c>
      <c r="C1031" s="16" t="s">
        <v>2725</v>
      </c>
      <c r="D1031" s="17" t="s">
        <v>93</v>
      </c>
      <c r="E1031" s="2">
        <v>2016</v>
      </c>
      <c r="F1031" t="b">
        <f>OR(ISNUMBER(FIND("cytotoxic",C1031)),ISNUMBER(FIND("Cytotoxic",C1031)),ISNUMBER(FIND("cellular toxicity",C1031)),ISNUMBER(FIND("cell death",C1031)),ISNUMBER(FIND("viable",C1031)),ISNUMBER(FIND("phytotoxic",C1031)),ISNUMBER(FIND("acute toxicity",C1031)),ISNUMBER(FIND("MTT",C1031)),ISNUMBER(FIND("survival",C1031)),ISNUMBER(FIND("prolifer",C1031)),ISNUMBER(FIND("apoptosis",C1031)),ISNUMBER(FIND("neurotoxic",C1031)),ISNUMBER(FIND("  lysis ",C1031)),ISNUMBER(FIND("necrosis",C1031)),ISNUMBER(FIND("cellular death",C1031))*3,ISNUMBER(FIND("LDH",C1031)),ISNUMBER(FIND("Acute toxicity",C1031)))</f>
        <v>1</v>
      </c>
      <c r="G1031" t="b">
        <f>OR(ISNUMBER(FIND("genotoxic",C1031)),ISNUMBER(FIND("genotoxicity",C1031)),ISNUMBER(FIND("DNA damage",C1031)),ISNUMBER(FIND("DNA",C1031)),ISNUMBER(FIND("RNA",C1031)),ISNUMBER(FIND("mesothelioma",C1031)),ISNUMBER(FIND("carcino",C1031)),ISNUMBER(FIND("mutagen",C1031)),ISNUMBER(FIND("genetic",C1031)))</f>
        <v>1</v>
      </c>
      <c r="H1031" t="b">
        <f>OR(ISNUMBER(FIND("inflammatory",C1031)),ISNUMBER(FIND("inflamm",C1031)))</f>
        <v>0</v>
      </c>
      <c r="I1031" t="b">
        <f>OR(ISNUMBER(FIND("immune",C1031)),ISNUMBER(FIND("immunological",C1031)),ISNUMBER(FIND("interleuk",C1031)),ISNUMBER(FIND("platelet activation",C1031)),ISNUMBER(FIND("monocyte",C1031)),ISNUMBER(FIND("leukocyte",C1031)),ISNUMBER(FIND("cytokine",C1031)),ISNUMBER(FIND("CD4",C1031)),ISNUMBER(FIND("CD8",C1031)),ISNUMBER(FIND("T-cell",C1031)))</f>
        <v>0</v>
      </c>
      <c r="J1031" t="b">
        <f>OR(ISNUMBER(FIND("reactive oxygen",C1031)),ISNUMBER(FIND("ROS",C1031)),ISNUMBER(FIND("free radical",C1031)),ISNUMBER(FIND("oxidative stress",C1031)),ISNUMBER(FIND("peroxid",C1031)),ISNUMBER(FIND("oxidative",C1031)),ISNUMBER(FIND("antioxid",C1031)))</f>
        <v>0</v>
      </c>
      <c r="K1031" t="b">
        <f>OR(ISNUMBER(FIND("autophag",C1031)))</f>
        <v>0</v>
      </c>
      <c r="L1031" t="b">
        <f>OR(ISNUMBER(FIND("morpholog",C1031)))</f>
        <v>0</v>
      </c>
      <c r="M1031" t="b">
        <f>OR(ISNUMBER(FIND("fibrosis",C1031)),ISNUMBER(FIND("Fibrosis",C1031)),ISNUMBER(FIND("fibrot",C1031)))</f>
        <v>0</v>
      </c>
      <c r="N1031" t="b">
        <f>OR(ISNUMBER(FIND("offspring",C1031)),ISNUMBER(FIND("Parental",C1031)),ISNUMBER(FIND("parental",C1031)),ISNUMBER(FIND("germline",C1031)),ISNUMBER(FIND("reproduc",C1031)),ISNUMBER(FIND("embryo",C1031)))</f>
        <v>0</v>
      </c>
      <c r="O1031" t="b">
        <f>OR(ISNUMBER(FIND("metabol",C1031)),ISNUMBER(FIND("Metabol",C1031)),ISNUMBER(FIND("digest",C1031)),ISNUMBER(FIND("mitochon",C1031)))</f>
        <v>0</v>
      </c>
      <c r="P1031" t="b">
        <f>OR(ISNUMBER(FIND("ecotox",C1031)),ISNUMBER(FIND("Ecotox",B1031)),ISNUMBER(FIND("ecotox",B1031)),ISNUMBER(FIND("Ecotox",C1031)))</f>
        <v>0</v>
      </c>
      <c r="Q1031" t="b">
        <f>OR(ISNUMBER(FIND("Bioaccum",C1031)),ISNUMBER(FIND("bioaccum",C1031)),ISNUMBER(FIND("accum",C1031)))</f>
        <v>0</v>
      </c>
      <c r="R1031" t="b">
        <f>OR(ISNUMBER(FIND("Occupation",C1031)),ISNUMBER(FIND("occupation",C1031)),ISNUMBER(FIND("worker",C1031)),ISNUMBER(FIND("workforce",C1031)))</f>
        <v>1</v>
      </c>
      <c r="S1031" t="b">
        <f>NOT(OR(F1031,G1031,H1031,I1031,J1031,K1031,L1031,M1031,N1031,O1031,P1031,Q1031,R1031))</f>
        <v>0</v>
      </c>
      <c r="U1031" t="b">
        <f>OR(Table1[[#This Row],[Inflammation]],Table1[[#This Row],[Immune]])</f>
        <v>0</v>
      </c>
      <c r="V1031" t="b">
        <f>IF(OR(Table1[[#This Row],[Rodents]],Table1[[#This Row],[Human]],Table1[[#This Row],[Pig]]),OR(ISNUMBER(FIND("intratrach",C1031)),ISNUMBER(FIND("nasal ",C1031)),ISNUMBER(FIND("instill",C1031))),"NA")</f>
        <v>0</v>
      </c>
      <c r="W1031" t="b">
        <f>IF(OR(Table1[[#This Row],[Rodents]],Table1[[#This Row],[Human]],Table1[[#This Row],[Pig]]),OR(ISNUMBER(FIND("dermal",C1031)),ISNUMBER(FIND("skin ",C1031))),"NA")</f>
        <v>0</v>
      </c>
      <c r="X1031" t="b">
        <f>IF(OR(Table1[[#This Row],[Rodents]],Table1[[#This Row],[Human]],Table1[[#This Row],[Pig]]),OR(ISNUMBER(FIND("injected",C1031)),ISNUMBER(FIND("periton",C1031)),ISNUMBER(FIND("intrascrot",C1031))),"NA")</f>
        <v>0</v>
      </c>
      <c r="Y1031" t="b">
        <f>IF(OR(Table1[[#This Row],[Rodents]],Table1[[#This Row],[Human]],Table1[[#This Row],[Pig]]),NOT(OR(Table1[[#This Row],[Inhaled/Intratracheal/intranasal]],Table1[[#This Row],[Dermal]],Table1[[#This Row],[Injected]])),"NA")</f>
        <v>1</v>
      </c>
      <c r="AA1031" t="b">
        <f>OR(ISNUMBER(FIND("fish ",C1031)),ISNUMBER(FIND("Fish ",C1031)),ISNUMBER(FIND("aquatic",C1031)),ISNUMBER(FIND("daphnids",C1031)),ISNUMBER(FIND("Carcinus maenas",C1031)),ISNUMBER(FIND("Daphnia",C1031)),ISNUMBER(FIND("Ruditapes philippinarum",C1031)),ISNUMBER(FIND("daphnia",C1031)),ISNUMBER(FIND("marine",C1031)),ISNUMBER(FIND("mussel",C1031)),ISNUMBER(FIND("algae",C1031)),ISNUMBER(FIND("Donax faba",C1031)),ISNUMBER(FIND("estuarine",C1031)),ISNUMBER(FIND("snail",C1031)),ISNUMBER(FIND("Prorocentrum donghaiense",C1031)) )</f>
        <v>0</v>
      </c>
      <c r="AB1031" t="b">
        <f>OR(ISNUMBER(FIND(" rat ",C1031)),ISNUMBER(FIND(" rats ",C1031)),ISNUMBER(FIND(" Rats ",C1031)),ISNUMBER(FIND(" Rat ",C1031)),ISNUMBER(FIND(" rat.",C1031)),ISNUMBER(FIND(" rats.",C1031)),ISNUMBER(FIND("mouse",C1031)),ISNUMBER(FIND("mice",C1031)), ISNUMBER(FIND(" Mice",C1031)))</f>
        <v>0</v>
      </c>
      <c r="AC1031" t="b">
        <f>OR(ISNUMBER(FIND(" cell ",C1031)),ISNUMBER(FIND("fibroblast",C1031)),ISNUMBER(FIND("macrophage",C1031)),ISNUMBER(FIND("epithelial",C1031)),ISNUMBER(FIND("endothelial",C1031)),ISNUMBER(FIND("neuron",C1031)),ISNUMBER(FIND(" cells ",C1031)),ISNUMBER(FIND("RBC",C1031)),ISNUMBER(FIND("mitochond",C1031)),ISNUMBER(FIND("adipocyte",C1031)),ISNUMBER(FIND("osteo",C1031)),ISNUMBER(FIND("keratin",C1031)),ISNUMBER(FIND(" cell's ",C1031)),ISNUMBER(FIND("eukary",C1031)),ISNUMBER(FIND("sperm",C1031)))</f>
        <v>1</v>
      </c>
      <c r="AD1031" t="b">
        <f>OR(ISNUMBER(FIND("human",B1031)),ISNUMBER(FIND("workers",B1031)),ISNUMBER(FIND("workforces",B1031)),ISNUMBER(FIND("occupational",B1031)),ISNUMBER(FIND("Case report",B1031)),ISNUMBER(FIND("Workplaces",B1031)),ISNUMBER(FIND("worker",B1031)))</f>
        <v>1</v>
      </c>
      <c r="AE1031" t="b">
        <f>OR(ISNUMBER(FIND(" plant ",C1031)),ISNUMBER(FIND("Plant ",C1031)),ISNUMBER(FIND("tomato",C1031)),ISNUMBER(FIND("plants",C1031)),ISNUMBER(FIND("Plants",C1031)),ISNUMBER(FIND("algae",C1031)),ISNUMBER(FIND("lettuce",C1031)),ISNUMBER(FIND("green gram sprouts ",C1031)),ISNUMBER(FIND("Cucurbita pepo",C1031)),ISNUMBER(FIND("bean ",C1031)),ISNUMBER(FIND("chloroplast",C1031)),ISNUMBER(FIND("chlorophyll",C1031)),ISNUMBER(FIND("seedling",C1031)),ISNUMBER(FIND("canola",C1031)),ISNUMBER(FIND("shoot",C1031)),ISNUMBER(FIND("photosynthes",C1031)),ISNUMBER(FIND(" leaves ",C1031)),,ISNUMBER(FIND("agriculture",C1031)),ISNUMBER(FIND(" crops ",C1031)))</f>
        <v>0</v>
      </c>
      <c r="AF1031" t="b">
        <f>OR(ISNUMBER(FIND("bacteria",C1031)),ISNUMBER(FIND("Bacteria",C1031)),ISNUMBER(FIND("Bacterium",C1031)),ISNUMBER(FIND("bacterium",C1031)),ISNUMBER(FIND(" coli ",C1031)))</f>
        <v>0</v>
      </c>
      <c r="AG1031" t="b">
        <f>OR(ISNUMBER(FIND("fungi",C1031)),ISNUMBER(FIND("Fungi",C1031)),ISNUMBER(FIND("fungus",C1031)),ISNUMBER(FIND("Fungus",C1031)),ISNUMBER(FIND("mushroom",C1031)),ISNUMBER(FIND("Mushroom",C1031)),ISNUMBER(FIND(" mold ",C1031)))</f>
        <v>0</v>
      </c>
      <c r="AH1031" t="b">
        <f>OR(ISNUMBER(FIND("Pig ",C1031)),ISNUMBER(FIND("pig ",C1031)),ISNUMBER(FIND("Pigs ",C1031)),ISNUMBER(FIND("pigs ",C1031)))</f>
        <v>0</v>
      </c>
      <c r="AI1031" t="b">
        <f>OR(ISNUMBER(FIND(" C. elegans",C1031)),ISNUMBER(FIND("Caenorhabditis elegans",C1031)),ISNUMBER(FIND("earthworms",C1031)),ISNUMBER(FIND(" Ficopomatus enigmaticus",C1031)),ISNUMBER(FIND("larva",C1031)),ISNUMBER(FIND("Lumbriculus variegatus",C1031)),ISNUMBER(FIND("nematode",C1031)))</f>
        <v>0</v>
      </c>
      <c r="AJ1031" t="b">
        <f>NOT(OR(AA1031,AB1031,AC1031,AD1031,AE1031,AF1031,AG1031,AH1031,AI1031))</f>
        <v>0</v>
      </c>
      <c r="AL1031" t="b">
        <f>OR(AA1031,AB1031,AD1031,AE1031,AF1031,AG1031,AH1031,AI1031)</f>
        <v>1</v>
      </c>
      <c r="AM1031" t="b">
        <f>IF(Table1[[#This Row],[In vivo?]],IF(Table1[[#This Row],[Cell]],FALSE,TRUE),FALSE)</f>
        <v>0</v>
      </c>
      <c r="AN1031" t="b">
        <f>AND(AC1031,AL1031)</f>
        <v>1</v>
      </c>
      <c r="AO1031" t="b">
        <f>IF(Table1[[#This Row],[Cell]],IF(Table1[[#This Row],[In vivo?]],FALSE,TRUE),FALSE)</f>
        <v>0</v>
      </c>
      <c r="AP1031" t="b">
        <f>NOT(OR(Table1[[#This Row],[In vivo?]],Table1[[#This Row],[Only in Cell]]))</f>
        <v>0</v>
      </c>
      <c r="AQ1031" t="b">
        <f>IF(OR(Table1[[#This Row],[Rodents]],Table1[[#This Row],[Human]],Table1[[#This Row],[Pig]]),OR(ISNUMBER(FIND("pulmonary",C1031)),ISNUMBER(FIND("lung",C1031))),"NA")</f>
        <v>1</v>
      </c>
      <c r="AR1031" t="b">
        <f>IF(OR(Table1[[#This Row],[Rodents]],Table1[[#This Row],[Human]],Table1[[#This Row],[Pig]]),OR(ISNUMBER(FIND("skin",C1031)),ISNUMBER(FIND("dermal",C1031))),"NA")</f>
        <v>0</v>
      </c>
      <c r="AS1031" t="b">
        <f>IF(OR(Table1[[#This Row],[Rodents]],Table1[[#This Row],[Human]],Table1[[#This Row],[Pig]]),OR(ISNUMBER(FIND("liver",C1031)),ISNUMBER(FIND("hepat",C1031))),"NA")</f>
        <v>0</v>
      </c>
      <c r="AT1031" t="b">
        <f>IF(OR(Table1[[#This Row],[Rodents]],Table1[[#This Row],[Human]],Table1[[#This Row],[Pig]]),OR(ISNUMBER(FIND("kidney",C1031)),ISNUMBER(FIND("neph",C1031))),"NA")</f>
        <v>0</v>
      </c>
      <c r="AU1031" t="b">
        <f>IF(OR(Table1[[#This Row],[Rodents]],Table1[[#This Row],[Human]],Table1[[#This Row],[Pig]]),OR(ISNUMBER(FIND("brain",C1031)),ISNUMBER(FIND("neur",C1031)),ISNUMBER(FIND("nerv",C1031))),"NA")</f>
        <v>0</v>
      </c>
      <c r="AV1031" t="b">
        <f>IF(OR(Table1[[#This Row],[Rodents]],Table1[[#This Row],[Human]],Table1[[#This Row],[Pig]]),OR(ISNUMBER(FIND("heart",C1031)),ISNUMBER(FIND("cardi",C1031))),"NA")</f>
        <v>1</v>
      </c>
      <c r="AW1031" t="b">
        <f>IF(OR(Table1[[#This Row],[Rodents]],Table1[[#This Row],[Human]],Table1[[#This Row],[Pig]]),OR(ISNUMBER(FIND("gastro",C1031)),ISNUMBER(FIND("intesti",C1031)),ISNUMBER(FIND("stomach",C1031))),"NA")</f>
        <v>0</v>
      </c>
      <c r="AX1031" t="b">
        <f>IF(OR(Table1[[#This Row],[Rodents]],Table1[[#This Row],[Human]],Table1[[#This Row],[Pig]]),NOT(OR(AQ1031,AR1031,AS1031,AT1031,AU1031,AV1031,AW1031)),"NA")</f>
        <v>0</v>
      </c>
      <c r="AY1031" t="b">
        <f>OR(ISNUMBER(FIND("SWCNT",C1031)),ISNUMBER(FIND("SWNT",C1031)),ISNUMBER(FIND("single-wall",C1031)),ISNUMBER(FIND("single wall",C1031)),ISNUMBER(FIND("Single wall",C1031)),ISNUMBER(FIND("Single-wall",C1031)),ISNUMBER(FIND("SWCNT",B1031)),ISNUMBER(FIND("SWNT",B1031)),ISNUMBER(FIND("single-wall",B1031)),ISNUMBER(FIND("single wall",B1031)),ISNUMBER(FIND("Single-wall",B1031)),ISNUMBER(FIND("Single wall",B1031)))</f>
        <v>0</v>
      </c>
      <c r="AZ1031" t="b">
        <f>OR(ISNUMBER(FIND("MWCNT",C1031)),ISNUMBER(FIND("MWNT",C1031)),ISNUMBER(FIND("multi-wall",C1031)),ISNUMBER(FIND("multi wall",C1031)),ISNUMBER(FIND("multiwall",C1031)),ISNUMBER(FIND("Multi-wall",C1031)),ISNUMBER(FIND("Multi wall",C1031)),ISNUMBER(FIND("Multiwall",C1031)),ISNUMBER(FIND("MWCNT",B1031)),ISNUMBER(FIND("MWNT",B1031)),ISNUMBER(FIND("multi-wall",B1031)),ISNUMBER(FIND("multi wall",B1031)),ISNUMBER(FIND("multiwall",B1031)),ISNUMBER(FIND("Multi-wall",B1031)),ISNUMBER(FIND("Multi wall",B1031)),ISNUMBER(FIND("Multiwall",B1031)),ISNUMBER(FIND("Double-wall",B1031)),ISNUMBER(FIND("Double wall",B1031)),ISNUMBER(FIND("Doublewall",B1031)),ISNUMBER(FIND("double-wall",B1031)),ISNUMBER(FIND("double wall",B1031)),ISNUMBER(FIND("doublewall",B1031)))</f>
        <v>1</v>
      </c>
      <c r="BA1031" t="b">
        <f>AND(Table1[[#This Row],[SWCNT]],Table1[[#This Row],[MWCNT]])</f>
        <v>0</v>
      </c>
      <c r="BB1031" t="b">
        <f>IF(Table1[[#This Row],[SWCNT]]=TRUE,FALSE,IF(Table1[[#This Row],[MWCNT]]=TRUE,FALSE,TRUE))</f>
        <v>0</v>
      </c>
      <c r="BC1031" s="18"/>
    </row>
    <row r="1032" spans="1:55" ht="222">
      <c r="A1032" t="s">
        <v>2759</v>
      </c>
      <c r="B1032" s="2" t="s">
        <v>2760</v>
      </c>
      <c r="C1032" s="16" t="s">
        <v>2761</v>
      </c>
      <c r="D1032" s="17" t="s">
        <v>170</v>
      </c>
      <c r="E1032" s="2">
        <v>2016</v>
      </c>
      <c r="F1032" t="b">
        <f>OR(ISNUMBER(FIND("cytotoxic",C1032)),ISNUMBER(FIND("Cytotoxic",C1032)),ISNUMBER(FIND("cellular toxicity",C1032)),ISNUMBER(FIND("cell death",C1032)),ISNUMBER(FIND("viable",C1032)),ISNUMBER(FIND("phytotoxic",C1032)),ISNUMBER(FIND("acute toxicity",C1032)),ISNUMBER(FIND("MTT",C1032)),ISNUMBER(FIND("survival",C1032)),ISNUMBER(FIND("prolifer",C1032)),ISNUMBER(FIND("apoptosis",C1032)),ISNUMBER(FIND("neurotoxic",C1032)),ISNUMBER(FIND("  lysis ",C1032)),ISNUMBER(FIND("necrosis",C1032)),ISNUMBER(FIND("cellular death",C1032))*3,ISNUMBER(FIND("LDH",C1032)),ISNUMBER(FIND("Acute toxicity",C1032)))</f>
        <v>0</v>
      </c>
      <c r="G1032" t="b">
        <f>OR(ISNUMBER(FIND("genotoxic",C1032)),ISNUMBER(FIND("genotoxicity",C1032)),ISNUMBER(FIND("DNA damage",C1032)),ISNUMBER(FIND("DNA",C1032)),ISNUMBER(FIND("RNA",C1032)),ISNUMBER(FIND("mesothelioma",C1032)),ISNUMBER(FIND("carcino",C1032)),ISNUMBER(FIND("mutagen",C1032)),ISNUMBER(FIND("genetic",C1032)))</f>
        <v>1</v>
      </c>
      <c r="H1032" t="b">
        <f>OR(ISNUMBER(FIND("inflammatory",C1032)),ISNUMBER(FIND("inflamm",C1032)))</f>
        <v>0</v>
      </c>
      <c r="I1032" t="b">
        <f>OR(ISNUMBER(FIND("immune",C1032)),ISNUMBER(FIND("immunological",C1032)),ISNUMBER(FIND("interleuk",C1032)),ISNUMBER(FIND("platelet activation",C1032)),ISNUMBER(FIND("monocyte",C1032)),ISNUMBER(FIND("leukocyte",C1032)),ISNUMBER(FIND("cytokine",C1032)),ISNUMBER(FIND("CD4",C1032)),ISNUMBER(FIND("CD8",C1032)),ISNUMBER(FIND("T-cell",C1032)))</f>
        <v>0</v>
      </c>
      <c r="J1032" t="b">
        <f>OR(ISNUMBER(FIND("reactive oxygen",C1032)),ISNUMBER(FIND("ROS",C1032)),ISNUMBER(FIND("free radical",C1032)),ISNUMBER(FIND("oxidative stress",C1032)),ISNUMBER(FIND("peroxid",C1032)),ISNUMBER(FIND("oxidative",C1032)),ISNUMBER(FIND("antioxid",C1032)))</f>
        <v>0</v>
      </c>
      <c r="K1032" t="b">
        <f>OR(ISNUMBER(FIND("autophag",C1032)))</f>
        <v>0</v>
      </c>
      <c r="L1032" t="b">
        <f>OR(ISNUMBER(FIND("morpholog",C1032)))</f>
        <v>0</v>
      </c>
      <c r="M1032" t="b">
        <f>OR(ISNUMBER(FIND("fibrosis",C1032)),ISNUMBER(FIND("Fibrosis",C1032)),ISNUMBER(FIND("fibrot",C1032)))</f>
        <v>0</v>
      </c>
      <c r="N1032" t="b">
        <f>OR(ISNUMBER(FIND("offspring",C1032)),ISNUMBER(FIND("Parental",C1032)),ISNUMBER(FIND("parental",C1032)),ISNUMBER(FIND("germline",C1032)),ISNUMBER(FIND("reproduc",C1032)),ISNUMBER(FIND("embryo",C1032)))</f>
        <v>0</v>
      </c>
      <c r="O1032" t="b">
        <f>OR(ISNUMBER(FIND("metabol",C1032)),ISNUMBER(FIND("Metabol",C1032)),ISNUMBER(FIND("digest",C1032)),ISNUMBER(FIND("mitochon",C1032)))</f>
        <v>0</v>
      </c>
      <c r="P1032" t="b">
        <f>OR(ISNUMBER(FIND("ecotox",C1032)),ISNUMBER(FIND("Ecotox",B1032)),ISNUMBER(FIND("ecotox",B1032)),ISNUMBER(FIND("Ecotox",C1032)))</f>
        <v>0</v>
      </c>
      <c r="Q1032" t="b">
        <f>OR(ISNUMBER(FIND("Bioaccum",C1032)),ISNUMBER(FIND("bioaccum",C1032)),ISNUMBER(FIND("accum",C1032)))</f>
        <v>0</v>
      </c>
      <c r="R1032" t="b">
        <f>OR(ISNUMBER(FIND("Occupation",C1032)),ISNUMBER(FIND("occupation",C1032)),ISNUMBER(FIND("worker",C1032)),ISNUMBER(FIND("workforce",C1032)))</f>
        <v>0</v>
      </c>
      <c r="S1032" t="b">
        <f>NOT(OR(F1032,G1032,H1032,I1032,J1032,K1032,L1032,M1032,N1032,O1032,P1032,Q1032,R1032))</f>
        <v>0</v>
      </c>
      <c r="U1032" t="b">
        <f>OR(Table1[[#This Row],[Inflammation]],Table1[[#This Row],[Immune]])</f>
        <v>0</v>
      </c>
      <c r="V1032" t="str">
        <f>IF(OR(Table1[[#This Row],[Rodents]],Table1[[#This Row],[Human]],Table1[[#This Row],[Pig]]),OR(ISNUMBER(FIND("intratrach",C1032)),ISNUMBER(FIND("nasal ",C1032)),ISNUMBER(FIND("instill",C1032))),"NA")</f>
        <v>NA</v>
      </c>
      <c r="W1032" t="str">
        <f>IF(OR(Table1[[#This Row],[Rodents]],Table1[[#This Row],[Human]],Table1[[#This Row],[Pig]]),OR(ISNUMBER(FIND("dermal",C1032)),ISNUMBER(FIND("skin ",C1032))),"NA")</f>
        <v>NA</v>
      </c>
      <c r="X1032" t="str">
        <f>IF(OR(Table1[[#This Row],[Rodents]],Table1[[#This Row],[Human]],Table1[[#This Row],[Pig]]),OR(ISNUMBER(FIND("injected",C1032)),ISNUMBER(FIND("periton",C1032)),ISNUMBER(FIND("intrascrot",C1032))),"NA")</f>
        <v>NA</v>
      </c>
      <c r="Y1032" t="str">
        <f>IF(OR(Table1[[#This Row],[Rodents]],Table1[[#This Row],[Human]],Table1[[#This Row],[Pig]]),NOT(OR(Table1[[#This Row],[Inhaled/Intratracheal/intranasal]],Table1[[#This Row],[Dermal]],Table1[[#This Row],[Injected]])),"NA")</f>
        <v>NA</v>
      </c>
      <c r="AA1032" t="b">
        <f>OR(ISNUMBER(FIND("fish ",C1032)),ISNUMBER(FIND("Fish ",C1032)),ISNUMBER(FIND("aquatic",C1032)),ISNUMBER(FIND("daphnids",C1032)),ISNUMBER(FIND("Carcinus maenas",C1032)),ISNUMBER(FIND("Daphnia",C1032)),ISNUMBER(FIND("Ruditapes philippinarum",C1032)),ISNUMBER(FIND("daphnia",C1032)),ISNUMBER(FIND("marine",C1032)),ISNUMBER(FIND("mussel",C1032)),ISNUMBER(FIND("algae",C1032)),ISNUMBER(FIND("Donax faba",C1032)),ISNUMBER(FIND("estuarine",C1032)),ISNUMBER(FIND("snail",C1032)),ISNUMBER(FIND("Prorocentrum donghaiense",C1032)) )</f>
        <v>0</v>
      </c>
      <c r="AB1032" t="b">
        <f>OR(ISNUMBER(FIND(" rat ",C1032)),ISNUMBER(FIND(" rats ",C1032)),ISNUMBER(FIND(" Rats ",C1032)),ISNUMBER(FIND(" Rat ",C1032)),ISNUMBER(FIND(" rat.",C1032)),ISNUMBER(FIND(" rats.",C1032)),ISNUMBER(FIND("mouse",C1032)),ISNUMBER(FIND("mice",C1032)), ISNUMBER(FIND(" Mice",C1032)))</f>
        <v>0</v>
      </c>
      <c r="AC1032" t="b">
        <f>OR(ISNUMBER(FIND(" cell ",C1032)),ISNUMBER(FIND("fibroblast",C1032)),ISNUMBER(FIND("macrophage",C1032)),ISNUMBER(FIND("epithelial",C1032)),ISNUMBER(FIND("endothelial",C1032)),ISNUMBER(FIND("neuron",C1032)),ISNUMBER(FIND(" cells ",C1032)),ISNUMBER(FIND("RBC",C1032)),ISNUMBER(FIND("mitochond",C1032)),ISNUMBER(FIND("adipocyte",C1032)),ISNUMBER(FIND("osteo",C1032)),ISNUMBER(FIND("keratin",C1032)),ISNUMBER(FIND(" cell's ",C1032)),ISNUMBER(FIND("eukary",C1032)),ISNUMBER(FIND("sperm",C1032)))</f>
        <v>1</v>
      </c>
      <c r="AD1032" t="b">
        <f>OR(ISNUMBER(FIND("human",B1032)),ISNUMBER(FIND("workers",B1032)),ISNUMBER(FIND("workforces",B1032)),ISNUMBER(FIND("occupational",B1032)),ISNUMBER(FIND("Case report",B1032)),ISNUMBER(FIND("Workplaces",B1032)),ISNUMBER(FIND("worker",B1032)))</f>
        <v>0</v>
      </c>
      <c r="AE1032" t="b">
        <f>OR(ISNUMBER(FIND(" plant ",C1032)),ISNUMBER(FIND("Plant ",C1032)),ISNUMBER(FIND("tomato",C1032)),ISNUMBER(FIND("plants",C1032)),ISNUMBER(FIND("Plants",C1032)),ISNUMBER(FIND("algae",C1032)),ISNUMBER(FIND("lettuce",C1032)),ISNUMBER(FIND("green gram sprouts ",C1032)),ISNUMBER(FIND("Cucurbita pepo",C1032)),ISNUMBER(FIND("bean ",C1032)),ISNUMBER(FIND("chloroplast",C1032)),ISNUMBER(FIND("chlorophyll",C1032)),ISNUMBER(FIND("seedling",C1032)),ISNUMBER(FIND("canola",C1032)),ISNUMBER(FIND("shoot",C1032)),ISNUMBER(FIND("photosynthes",C1032)),ISNUMBER(FIND(" leaves ",C1032)),,ISNUMBER(FIND("agriculture",C1032)),ISNUMBER(FIND(" crops ",C1032)))</f>
        <v>0</v>
      </c>
      <c r="AF1032" t="b">
        <f>OR(ISNUMBER(FIND("bacteria",C1032)),ISNUMBER(FIND("Bacteria",C1032)),ISNUMBER(FIND("Bacterium",C1032)),ISNUMBER(FIND("bacterium",C1032)),ISNUMBER(FIND(" coli ",C1032)))</f>
        <v>0</v>
      </c>
      <c r="AG1032" t="b">
        <f>OR(ISNUMBER(FIND("fungi",C1032)),ISNUMBER(FIND("Fungi",C1032)),ISNUMBER(FIND("fungus",C1032)),ISNUMBER(FIND("Fungus",C1032)),ISNUMBER(FIND("mushroom",C1032)),ISNUMBER(FIND("Mushroom",C1032)),ISNUMBER(FIND(" mold ",C1032)))</f>
        <v>0</v>
      </c>
      <c r="AH1032" t="b">
        <f>OR(ISNUMBER(FIND("Pig ",C1032)),ISNUMBER(FIND("pig ",C1032)),ISNUMBER(FIND("Pigs ",C1032)),ISNUMBER(FIND("pigs ",C1032)))</f>
        <v>0</v>
      </c>
      <c r="AI1032" t="b">
        <f>OR(ISNUMBER(FIND(" C. elegans",C1032)),ISNUMBER(FIND("Caenorhabditis elegans",C1032)),ISNUMBER(FIND("earthworms",C1032)),ISNUMBER(FIND(" Ficopomatus enigmaticus",C1032)),ISNUMBER(FIND("larva",C1032)),ISNUMBER(FIND("Lumbriculus variegatus",C1032)),ISNUMBER(FIND("nematode",C1032)))</f>
        <v>0</v>
      </c>
      <c r="AJ1032" t="b">
        <f>NOT(OR(AA1032,AB1032,AC1032,AD1032,AE1032,AF1032,AG1032,AH1032,AI1032))</f>
        <v>0</v>
      </c>
      <c r="AL1032" t="b">
        <f>OR(AA1032,AB1032,AD1032,AE1032,AF1032,AG1032,AH1032,AI1032)</f>
        <v>0</v>
      </c>
      <c r="AM1032" t="b">
        <f>IF(Table1[[#This Row],[In vivo?]],IF(Table1[[#This Row],[Cell]],FALSE,TRUE),FALSE)</f>
        <v>0</v>
      </c>
      <c r="AN1032" t="b">
        <f>AND(AC1032,AL1032)</f>
        <v>0</v>
      </c>
      <c r="AO1032" t="b">
        <f>IF(Table1[[#This Row],[Cell]],IF(Table1[[#This Row],[In vivo?]],FALSE,TRUE),FALSE)</f>
        <v>1</v>
      </c>
      <c r="AP1032" t="b">
        <f>NOT(OR(Table1[[#This Row],[In vivo?]],Table1[[#This Row],[Only in Cell]]))</f>
        <v>0</v>
      </c>
      <c r="AQ1032" t="str">
        <f>IF(OR(Table1[[#This Row],[Rodents]],Table1[[#This Row],[Human]],Table1[[#This Row],[Pig]]),OR(ISNUMBER(FIND("pulmonary",C1032)),ISNUMBER(FIND("lung",C1032))),"NA")</f>
        <v>NA</v>
      </c>
      <c r="AR1032" t="str">
        <f>IF(OR(Table1[[#This Row],[Rodents]],Table1[[#This Row],[Human]],Table1[[#This Row],[Pig]]),OR(ISNUMBER(FIND("skin",C1032)),ISNUMBER(FIND("dermal",C1032))),"NA")</f>
        <v>NA</v>
      </c>
      <c r="AS1032" t="str">
        <f>IF(OR(Table1[[#This Row],[Rodents]],Table1[[#This Row],[Human]],Table1[[#This Row],[Pig]]),OR(ISNUMBER(FIND("liver",C1032)),ISNUMBER(FIND("hepat",C1032))),"NA")</f>
        <v>NA</v>
      </c>
      <c r="AT1032" t="str">
        <f>IF(OR(Table1[[#This Row],[Rodents]],Table1[[#This Row],[Human]],Table1[[#This Row],[Pig]]),OR(ISNUMBER(FIND("kidney",C1032)),ISNUMBER(FIND("neph",C1032))),"NA")</f>
        <v>NA</v>
      </c>
      <c r="AU1032" t="str">
        <f>IF(OR(Table1[[#This Row],[Rodents]],Table1[[#This Row],[Human]],Table1[[#This Row],[Pig]]),OR(ISNUMBER(FIND("brain",C1032)),ISNUMBER(FIND("neur",C1032)),ISNUMBER(FIND("nerv",C1032))),"NA")</f>
        <v>NA</v>
      </c>
      <c r="AV1032" t="str">
        <f>IF(OR(Table1[[#This Row],[Rodents]],Table1[[#This Row],[Human]],Table1[[#This Row],[Pig]]),OR(ISNUMBER(FIND("heart",C1032)),ISNUMBER(FIND("cardi",C1032))),"NA")</f>
        <v>NA</v>
      </c>
      <c r="AW1032" t="str">
        <f>IF(OR(Table1[[#This Row],[Rodents]],Table1[[#This Row],[Human]],Table1[[#This Row],[Pig]]),OR(ISNUMBER(FIND("gastro",C1032)),ISNUMBER(FIND("intesti",C1032)),ISNUMBER(FIND("stomach",C1032))),"NA")</f>
        <v>NA</v>
      </c>
      <c r="AX1032" t="str">
        <f>IF(OR(Table1[[#This Row],[Rodents]],Table1[[#This Row],[Human]],Table1[[#This Row],[Pig]]),NOT(OR(AQ1032,AR1032,AS1032,AT1032,AU1032,AV1032,AW1032)),"NA")</f>
        <v>NA</v>
      </c>
      <c r="AY1032" t="b">
        <f>OR(ISNUMBER(FIND("SWCNT",C1032)),ISNUMBER(FIND("SWNT",C1032)),ISNUMBER(FIND("single-wall",C1032)),ISNUMBER(FIND("single wall",C1032)),ISNUMBER(FIND("Single wall",C1032)),ISNUMBER(FIND("Single-wall",C1032)),ISNUMBER(FIND("SWCNT",B1032)),ISNUMBER(FIND("SWNT",B1032)),ISNUMBER(FIND("single-wall",B1032)),ISNUMBER(FIND("single wall",B1032)),ISNUMBER(FIND("Single-wall",B1032)),ISNUMBER(FIND("Single wall",B1032)))</f>
        <v>1</v>
      </c>
      <c r="AZ1032" t="b">
        <f>OR(ISNUMBER(FIND("MWCNT",C1032)),ISNUMBER(FIND("MWNT",C1032)),ISNUMBER(FIND("multi-wall",C1032)),ISNUMBER(FIND("multi wall",C1032)),ISNUMBER(FIND("multiwall",C1032)),ISNUMBER(FIND("Multi-wall",C1032)),ISNUMBER(FIND("Multi wall",C1032)),ISNUMBER(FIND("Multiwall",C1032)),ISNUMBER(FIND("MWCNT",B1032)),ISNUMBER(FIND("MWNT",B1032)),ISNUMBER(FIND("multi-wall",B1032)),ISNUMBER(FIND("multi wall",B1032)),ISNUMBER(FIND("multiwall",B1032)),ISNUMBER(FIND("Multi-wall",B1032)),ISNUMBER(FIND("Multi wall",B1032)),ISNUMBER(FIND("Multiwall",B1032)),ISNUMBER(FIND("Double-wall",B1032)),ISNUMBER(FIND("Double wall",B1032)),ISNUMBER(FIND("Doublewall",B1032)),ISNUMBER(FIND("double-wall",B1032)),ISNUMBER(FIND("double wall",B1032)),ISNUMBER(FIND("doublewall",B1032)))</f>
        <v>1</v>
      </c>
      <c r="BA1032" t="b">
        <f>AND(Table1[[#This Row],[SWCNT]],Table1[[#This Row],[MWCNT]])</f>
        <v>1</v>
      </c>
      <c r="BB1032" t="b">
        <f>IF(Table1[[#This Row],[SWCNT]]=TRUE,FALSE,IF(Table1[[#This Row],[MWCNT]]=TRUE,FALSE,TRUE))</f>
        <v>0</v>
      </c>
      <c r="BC1032" s="18"/>
    </row>
    <row r="1033" spans="1:55" ht="277.5">
      <c r="A1033" t="s">
        <v>2926</v>
      </c>
      <c r="B1033" s="2" t="s">
        <v>2927</v>
      </c>
      <c r="C1033" s="16" t="s">
        <v>2928</v>
      </c>
      <c r="D1033" s="17" t="s">
        <v>30</v>
      </c>
      <c r="E1033" s="2">
        <v>2015</v>
      </c>
      <c r="F1033" t="b">
        <f>OR(ISNUMBER(FIND("cytotoxic",C1033)),ISNUMBER(FIND("Cytotoxic",C1033)),ISNUMBER(FIND("cellular toxicity",C1033)),ISNUMBER(FIND("cell death",C1033)),ISNUMBER(FIND("viable",C1033)),ISNUMBER(FIND("phytotoxic",C1033)),ISNUMBER(FIND("acute toxicity",C1033)),ISNUMBER(FIND("MTT",C1033)),ISNUMBER(FIND("survival",C1033)),ISNUMBER(FIND("prolifer",C1033)),ISNUMBER(FIND("apoptosis",C1033)),ISNUMBER(FIND("neurotoxic",C1033)),ISNUMBER(FIND("  lysis ",C1033)),ISNUMBER(FIND("necrosis",C1033)),ISNUMBER(FIND("cellular death",C1033))*3,ISNUMBER(FIND("LDH",C1033)),ISNUMBER(FIND("Acute toxicity",C1033)))</f>
        <v>0</v>
      </c>
      <c r="G1033" t="b">
        <f>OR(ISNUMBER(FIND("genotoxic",C1033)),ISNUMBER(FIND("genotoxicity",C1033)),ISNUMBER(FIND("DNA damage",C1033)),ISNUMBER(FIND("DNA",C1033)),ISNUMBER(FIND("RNA",C1033)),ISNUMBER(FIND("mesothelioma",C1033)),ISNUMBER(FIND("carcino",C1033)),ISNUMBER(FIND("mutagen",C1033)),ISNUMBER(FIND("genetic",C1033)))</f>
        <v>0</v>
      </c>
      <c r="H1033" t="b">
        <f>OR(ISNUMBER(FIND("inflammatory",C1033)),ISNUMBER(FIND("inflamm",C1033)))</f>
        <v>0</v>
      </c>
      <c r="I1033" t="b">
        <f>OR(ISNUMBER(FIND("immune",C1033)),ISNUMBER(FIND("immunological",C1033)),ISNUMBER(FIND("interleuk",C1033)),ISNUMBER(FIND("platelet activation",C1033)),ISNUMBER(FIND("monocyte",C1033)),ISNUMBER(FIND("leukocyte",C1033)),ISNUMBER(FIND("cytokine",C1033)),ISNUMBER(FIND("CD4",C1033)),ISNUMBER(FIND("CD8",C1033)),ISNUMBER(FIND("T-cell",C1033)))</f>
        <v>0</v>
      </c>
      <c r="J1033" t="b">
        <f>OR(ISNUMBER(FIND("reactive oxygen",C1033)),ISNUMBER(FIND("ROS",C1033)),ISNUMBER(FIND("free radical",C1033)),ISNUMBER(FIND("oxidative stress",C1033)),ISNUMBER(FIND("peroxid",C1033)),ISNUMBER(FIND("oxidative",C1033)),ISNUMBER(FIND("antioxid",C1033)))</f>
        <v>0</v>
      </c>
      <c r="K1033" t="b">
        <f>OR(ISNUMBER(FIND("autophag",C1033)))</f>
        <v>0</v>
      </c>
      <c r="L1033" t="b">
        <f>OR(ISNUMBER(FIND("morpholog",C1033)))</f>
        <v>0</v>
      </c>
      <c r="M1033" t="b">
        <f>OR(ISNUMBER(FIND("fibrosis",C1033)),ISNUMBER(FIND("Fibrosis",C1033)),ISNUMBER(FIND("fibrot",C1033)))</f>
        <v>0</v>
      </c>
      <c r="N1033" t="b">
        <f>OR(ISNUMBER(FIND("offspring",C1033)),ISNUMBER(FIND("Parental",C1033)),ISNUMBER(FIND("parental",C1033)),ISNUMBER(FIND("germline",C1033)),ISNUMBER(FIND("reproduc",C1033)),ISNUMBER(FIND("embryo",C1033)))</f>
        <v>1</v>
      </c>
      <c r="O1033" t="b">
        <f>OR(ISNUMBER(FIND("metabol",C1033)),ISNUMBER(FIND("Metabol",C1033)),ISNUMBER(FIND("digest",C1033)),ISNUMBER(FIND("mitochon",C1033)))</f>
        <v>0</v>
      </c>
      <c r="P1033" t="b">
        <f>OR(ISNUMBER(FIND("ecotox",C1033)),ISNUMBER(FIND("Ecotox",B1033)),ISNUMBER(FIND("ecotox",B1033)),ISNUMBER(FIND("Ecotox",C1033)))</f>
        <v>0</v>
      </c>
      <c r="Q1033" t="b">
        <f>OR(ISNUMBER(FIND("Bioaccum",C1033)),ISNUMBER(FIND("bioaccum",C1033)),ISNUMBER(FIND("accum",C1033)))</f>
        <v>0</v>
      </c>
      <c r="R1033" t="b">
        <f>OR(ISNUMBER(FIND("Occupation",C1033)),ISNUMBER(FIND("occupation",C1033)),ISNUMBER(FIND("worker",C1033)),ISNUMBER(FIND("workforce",C1033)))</f>
        <v>0</v>
      </c>
      <c r="S1033" t="b">
        <f>NOT(OR(F1033,G1033,H1033,I1033,J1033,K1033,L1033,M1033,N1033,O1033,P1033,Q1033,R1033))</f>
        <v>0</v>
      </c>
      <c r="U1033" t="b">
        <f>OR(Table1[[#This Row],[Inflammation]],Table1[[#This Row],[Immune]])</f>
        <v>0</v>
      </c>
      <c r="V1033" t="str">
        <f>IF(OR(Table1[[#This Row],[Rodents]],Table1[[#This Row],[Human]],Table1[[#This Row],[Pig]]),OR(ISNUMBER(FIND("intratrach",C1033)),ISNUMBER(FIND("nasal ",C1033)),ISNUMBER(FIND("instill",C1033))),"NA")</f>
        <v>NA</v>
      </c>
      <c r="W1033" t="str">
        <f>IF(OR(Table1[[#This Row],[Rodents]],Table1[[#This Row],[Human]],Table1[[#This Row],[Pig]]),OR(ISNUMBER(FIND("dermal",C1033)),ISNUMBER(FIND("skin ",C1033))),"NA")</f>
        <v>NA</v>
      </c>
      <c r="X1033" t="str">
        <f>IF(OR(Table1[[#This Row],[Rodents]],Table1[[#This Row],[Human]],Table1[[#This Row],[Pig]]),OR(ISNUMBER(FIND("injected",C1033)),ISNUMBER(FIND("periton",C1033)),ISNUMBER(FIND("intrascrot",C1033))),"NA")</f>
        <v>NA</v>
      </c>
      <c r="Y1033" t="str">
        <f>IF(OR(Table1[[#This Row],[Rodents]],Table1[[#This Row],[Human]],Table1[[#This Row],[Pig]]),NOT(OR(Table1[[#This Row],[Inhaled/Intratracheal/intranasal]],Table1[[#This Row],[Dermal]],Table1[[#This Row],[Injected]])),"NA")</f>
        <v>NA</v>
      </c>
      <c r="AA1033" t="b">
        <f>OR(ISNUMBER(FIND("fish ",C1033)),ISNUMBER(FIND("Fish ",C1033)),ISNUMBER(FIND("aquatic",C1033)),ISNUMBER(FIND("daphnids",C1033)),ISNUMBER(FIND("Carcinus maenas",C1033)),ISNUMBER(FIND("Daphnia",C1033)),ISNUMBER(FIND("Ruditapes philippinarum",C1033)),ISNUMBER(FIND("daphnia",C1033)),ISNUMBER(FIND("marine",C1033)),ISNUMBER(FIND("mussel",C1033)),ISNUMBER(FIND("algae",C1033)),ISNUMBER(FIND("Donax faba",C1033)),ISNUMBER(FIND("estuarine",C1033)),ISNUMBER(FIND("snail",C1033)),ISNUMBER(FIND("Prorocentrum donghaiense",C1033)) )</f>
        <v>1</v>
      </c>
      <c r="AB1033" t="b">
        <f>OR(ISNUMBER(FIND(" rat ",C1033)),ISNUMBER(FIND(" rats ",C1033)),ISNUMBER(FIND(" Rats ",C1033)),ISNUMBER(FIND(" Rat ",C1033)),ISNUMBER(FIND(" rat.",C1033)),ISNUMBER(FIND(" rats.",C1033)),ISNUMBER(FIND("mouse",C1033)),ISNUMBER(FIND("mice",C1033)), ISNUMBER(FIND(" Mice",C1033)))</f>
        <v>0</v>
      </c>
      <c r="AC1033" t="b">
        <f>OR(ISNUMBER(FIND(" cell ",C1033)),ISNUMBER(FIND("fibroblast",C1033)),ISNUMBER(FIND("macrophage",C1033)),ISNUMBER(FIND("epithelial",C1033)),ISNUMBER(FIND("endothelial",C1033)),ISNUMBER(FIND("neuron",C1033)),ISNUMBER(FIND(" cells ",C1033)),ISNUMBER(FIND("RBC",C1033)),ISNUMBER(FIND("mitochond",C1033)),ISNUMBER(FIND("adipocyte",C1033)),ISNUMBER(FIND("osteo",C1033)),ISNUMBER(FIND("keratin",C1033)),ISNUMBER(FIND(" cell's ",C1033)),ISNUMBER(FIND("eukary",C1033)),ISNUMBER(FIND("sperm",C1033)))</f>
        <v>1</v>
      </c>
      <c r="AD1033" t="b">
        <f>OR(ISNUMBER(FIND("human",B1033)),ISNUMBER(FIND("workers",B1033)),ISNUMBER(FIND("workforces",B1033)),ISNUMBER(FIND("occupational",B1033)),ISNUMBER(FIND("Case report",B1033)),ISNUMBER(FIND("Workplaces",B1033)),ISNUMBER(FIND("worker",B1033)))</f>
        <v>0</v>
      </c>
      <c r="AE1033" t="b">
        <f>OR(ISNUMBER(FIND(" plant ",C1033)),ISNUMBER(FIND("Plant ",C1033)),ISNUMBER(FIND("tomato",C1033)),ISNUMBER(FIND("plants",C1033)),ISNUMBER(FIND("Plants",C1033)),ISNUMBER(FIND("algae",C1033)),ISNUMBER(FIND("lettuce",C1033)),ISNUMBER(FIND("green gram sprouts ",C1033)),ISNUMBER(FIND("Cucurbita pepo",C1033)),ISNUMBER(FIND("bean ",C1033)),ISNUMBER(FIND("chloroplast",C1033)),ISNUMBER(FIND("chlorophyll",C1033)),ISNUMBER(FIND("seedling",C1033)),ISNUMBER(FIND("canola",C1033)),ISNUMBER(FIND("shoot",C1033)),ISNUMBER(FIND("photosynthes",C1033)),ISNUMBER(FIND(" leaves ",C1033)),,ISNUMBER(FIND("agriculture",C1033)),ISNUMBER(FIND(" crops ",C1033)))</f>
        <v>0</v>
      </c>
      <c r="AF1033" t="b">
        <f>OR(ISNUMBER(FIND("bacteria",C1033)),ISNUMBER(FIND("Bacteria",C1033)),ISNUMBER(FIND("Bacterium",C1033)),ISNUMBER(FIND("bacterium",C1033)),ISNUMBER(FIND(" coli ",C1033)))</f>
        <v>0</v>
      </c>
      <c r="AG1033" t="b">
        <f>OR(ISNUMBER(FIND("fungi",C1033)),ISNUMBER(FIND("Fungi",C1033)),ISNUMBER(FIND("fungus",C1033)),ISNUMBER(FIND("Fungus",C1033)),ISNUMBER(FIND("mushroom",C1033)),ISNUMBER(FIND("Mushroom",C1033)),ISNUMBER(FIND(" mold ",C1033)))</f>
        <v>0</v>
      </c>
      <c r="AH1033" t="b">
        <f>OR(ISNUMBER(FIND("Pig ",C1033)),ISNUMBER(FIND("pig ",C1033)),ISNUMBER(FIND("Pigs ",C1033)),ISNUMBER(FIND("pigs ",C1033)))</f>
        <v>0</v>
      </c>
      <c r="AI1033" t="b">
        <f>OR(ISNUMBER(FIND(" C. elegans",C1033)),ISNUMBER(FIND("Caenorhabditis elegans",C1033)),ISNUMBER(FIND("earthworms",C1033)),ISNUMBER(FIND(" Ficopomatus enigmaticus",C1033)),ISNUMBER(FIND("larva",C1033)),ISNUMBER(FIND("Lumbriculus variegatus",C1033)),ISNUMBER(FIND("nematode",C1033)))</f>
        <v>1</v>
      </c>
      <c r="AJ1033" t="b">
        <f>NOT(OR(AA1033,AB1033,AC1033,AD1033,AE1033,AF1033,AG1033,AH1033,AI1033))</f>
        <v>0</v>
      </c>
      <c r="AL1033" t="b">
        <f>OR(AA1033,AB1033,AD1033,AE1033,AF1033,AG1033,AH1033,AI1033)</f>
        <v>1</v>
      </c>
      <c r="AM1033" t="b">
        <f>IF(Table1[[#This Row],[In vivo?]],IF(Table1[[#This Row],[Cell]],FALSE,TRUE),FALSE)</f>
        <v>0</v>
      </c>
      <c r="AN1033" t="b">
        <f>AND(AC1033,AL1033)</f>
        <v>1</v>
      </c>
      <c r="AO1033" t="b">
        <f>IF(Table1[[#This Row],[Cell]],IF(Table1[[#This Row],[In vivo?]],FALSE,TRUE),FALSE)</f>
        <v>0</v>
      </c>
      <c r="AP1033" t="b">
        <f>NOT(OR(Table1[[#This Row],[In vivo?]],Table1[[#This Row],[Only in Cell]]))</f>
        <v>0</v>
      </c>
      <c r="AQ1033" t="str">
        <f>IF(OR(Table1[[#This Row],[Rodents]],Table1[[#This Row],[Human]],Table1[[#This Row],[Pig]]),OR(ISNUMBER(FIND("pulmonary",C1033)),ISNUMBER(FIND("lung",C1033))),"NA")</f>
        <v>NA</v>
      </c>
      <c r="AR1033" t="str">
        <f>IF(OR(Table1[[#This Row],[Rodents]],Table1[[#This Row],[Human]],Table1[[#This Row],[Pig]]),OR(ISNUMBER(FIND("skin",C1033)),ISNUMBER(FIND("dermal",C1033))),"NA")</f>
        <v>NA</v>
      </c>
      <c r="AS1033" t="str">
        <f>IF(OR(Table1[[#This Row],[Rodents]],Table1[[#This Row],[Human]],Table1[[#This Row],[Pig]]),OR(ISNUMBER(FIND("liver",C1033)),ISNUMBER(FIND("hepat",C1033))),"NA")</f>
        <v>NA</v>
      </c>
      <c r="AT1033" t="str">
        <f>IF(OR(Table1[[#This Row],[Rodents]],Table1[[#This Row],[Human]],Table1[[#This Row],[Pig]]),OR(ISNUMBER(FIND("kidney",C1033)),ISNUMBER(FIND("neph",C1033))),"NA")</f>
        <v>NA</v>
      </c>
      <c r="AU1033" t="str">
        <f>IF(OR(Table1[[#This Row],[Rodents]],Table1[[#This Row],[Human]],Table1[[#This Row],[Pig]]),OR(ISNUMBER(FIND("brain",C1033)),ISNUMBER(FIND("neur",C1033)),ISNUMBER(FIND("nerv",C1033))),"NA")</f>
        <v>NA</v>
      </c>
      <c r="AV1033" t="str">
        <f>IF(OR(Table1[[#This Row],[Rodents]],Table1[[#This Row],[Human]],Table1[[#This Row],[Pig]]),OR(ISNUMBER(FIND("heart",C1033)),ISNUMBER(FIND("cardi",C1033))),"NA")</f>
        <v>NA</v>
      </c>
      <c r="AW1033" t="str">
        <f>IF(OR(Table1[[#This Row],[Rodents]],Table1[[#This Row],[Human]],Table1[[#This Row],[Pig]]),OR(ISNUMBER(FIND("gastro",C1033)),ISNUMBER(FIND("intesti",C1033)),ISNUMBER(FIND("stomach",C1033))),"NA")</f>
        <v>NA</v>
      </c>
      <c r="AX1033" t="str">
        <f>IF(OR(Table1[[#This Row],[Rodents]],Table1[[#This Row],[Human]],Table1[[#This Row],[Pig]]),NOT(OR(AQ1033,AR1033,AS1033,AT1033,AU1033,AV1033,AW1033)),"NA")</f>
        <v>NA</v>
      </c>
      <c r="AY1033" t="b">
        <f>OR(ISNUMBER(FIND("SWCNT",C1033)),ISNUMBER(FIND("SWNT",C1033)),ISNUMBER(FIND("single-wall",C1033)),ISNUMBER(FIND("single wall",C1033)),ISNUMBER(FIND("Single wall",C1033)),ISNUMBER(FIND("Single-wall",C1033)),ISNUMBER(FIND("SWCNT",B1033)),ISNUMBER(FIND("SWNT",B1033)),ISNUMBER(FIND("single-wall",B1033)),ISNUMBER(FIND("single wall",B1033)),ISNUMBER(FIND("Single-wall",B1033)),ISNUMBER(FIND("Single wall",B1033)))</f>
        <v>1</v>
      </c>
      <c r="AZ1033" t="b">
        <f>OR(ISNUMBER(FIND("MWCNT",C1033)),ISNUMBER(FIND("MWNT",C1033)),ISNUMBER(FIND("multi-wall",C1033)),ISNUMBER(FIND("multi wall",C1033)),ISNUMBER(FIND("multiwall",C1033)),ISNUMBER(FIND("Multi-wall",C1033)),ISNUMBER(FIND("Multi wall",C1033)),ISNUMBER(FIND("Multiwall",C1033)),ISNUMBER(FIND("MWCNT",B1033)),ISNUMBER(FIND("MWNT",B1033)),ISNUMBER(FIND("multi-wall",B1033)),ISNUMBER(FIND("multi wall",B1033)),ISNUMBER(FIND("multiwall",B1033)),ISNUMBER(FIND("Multi-wall",B1033)),ISNUMBER(FIND("Multi wall",B1033)),ISNUMBER(FIND("Multiwall",B1033)),ISNUMBER(FIND("Double-wall",B1033)),ISNUMBER(FIND("Double wall",B1033)),ISNUMBER(FIND("Doublewall",B1033)),ISNUMBER(FIND("double-wall",B1033)),ISNUMBER(FIND("double wall",B1033)),ISNUMBER(FIND("doublewall",B1033)))</f>
        <v>0</v>
      </c>
      <c r="BA1033" t="b">
        <f>AND(Table1[[#This Row],[SWCNT]],Table1[[#This Row],[MWCNT]])</f>
        <v>0</v>
      </c>
      <c r="BB1033" t="b">
        <f>IF(Table1[[#This Row],[SWCNT]]=TRUE,FALSE,IF(Table1[[#This Row],[MWCNT]]=TRUE,FALSE,TRUE))</f>
        <v>0</v>
      </c>
      <c r="BC1033" s="18"/>
    </row>
    <row r="1034" spans="1:55" ht="222">
      <c r="A1034" t="s">
        <v>2978</v>
      </c>
      <c r="B1034" s="2" t="s">
        <v>2979</v>
      </c>
      <c r="C1034" s="16" t="s">
        <v>2980</v>
      </c>
      <c r="D1034" s="17" t="s">
        <v>592</v>
      </c>
      <c r="E1034" s="2">
        <v>2015</v>
      </c>
      <c r="F1034" t="b">
        <f>OR(ISNUMBER(FIND("cytotoxic",C1034)),ISNUMBER(FIND("Cytotoxic",C1034)),ISNUMBER(FIND("cellular toxicity",C1034)),ISNUMBER(FIND("cell death",C1034)),ISNUMBER(FIND("viable",C1034)),ISNUMBER(FIND("phytotoxic",C1034)),ISNUMBER(FIND("acute toxicity",C1034)),ISNUMBER(FIND("MTT",C1034)),ISNUMBER(FIND("survival",C1034)),ISNUMBER(FIND("prolifer",C1034)),ISNUMBER(FIND("apoptosis",C1034)),ISNUMBER(FIND("neurotoxic",C1034)),ISNUMBER(FIND("  lysis ",C1034)),ISNUMBER(FIND("necrosis",C1034)),ISNUMBER(FIND("cellular death",C1034))*3,ISNUMBER(FIND("LDH",C1034)),ISNUMBER(FIND("Acute toxicity",C1034)))</f>
        <v>0</v>
      </c>
      <c r="G1034" t="b">
        <f>OR(ISNUMBER(FIND("genotoxic",C1034)),ISNUMBER(FIND("genotoxicity",C1034)),ISNUMBER(FIND("DNA damage",C1034)),ISNUMBER(FIND("DNA",C1034)),ISNUMBER(FIND("RNA",C1034)),ISNUMBER(FIND("mesothelioma",C1034)),ISNUMBER(FIND("carcino",C1034)),ISNUMBER(FIND("mutagen",C1034)),ISNUMBER(FIND("genetic",C1034)))</f>
        <v>0</v>
      </c>
      <c r="H1034" t="b">
        <f>OR(ISNUMBER(FIND("inflammatory",C1034)),ISNUMBER(FIND("inflamm",C1034)))</f>
        <v>0</v>
      </c>
      <c r="I1034" t="b">
        <f>OR(ISNUMBER(FIND("immune",C1034)),ISNUMBER(FIND("immunological",C1034)),ISNUMBER(FIND("interleuk",C1034)),ISNUMBER(FIND("platelet activation",C1034)),ISNUMBER(FIND("monocyte",C1034)),ISNUMBER(FIND("leukocyte",C1034)),ISNUMBER(FIND("cytokine",C1034)),ISNUMBER(FIND("CD4",C1034)),ISNUMBER(FIND("CD8",C1034)),ISNUMBER(FIND("T-cell",C1034)))</f>
        <v>0</v>
      </c>
      <c r="J1034" t="b">
        <f>OR(ISNUMBER(FIND("reactive oxygen",C1034)),ISNUMBER(FIND("ROS",C1034)),ISNUMBER(FIND("free radical",C1034)),ISNUMBER(FIND("oxidative stress",C1034)),ISNUMBER(FIND("peroxid",C1034)),ISNUMBER(FIND("oxidative",C1034)),ISNUMBER(FIND("antioxid",C1034)))</f>
        <v>0</v>
      </c>
      <c r="K1034" t="b">
        <f>OR(ISNUMBER(FIND("autophag",C1034)))</f>
        <v>0</v>
      </c>
      <c r="L1034" t="b">
        <f>OR(ISNUMBER(FIND("morpholog",C1034)))</f>
        <v>0</v>
      </c>
      <c r="M1034" t="b">
        <f>OR(ISNUMBER(FIND("fibrosis",C1034)),ISNUMBER(FIND("Fibrosis",C1034)),ISNUMBER(FIND("fibrot",C1034)))</f>
        <v>0</v>
      </c>
      <c r="N1034" t="b">
        <f>OR(ISNUMBER(FIND("offspring",C1034)),ISNUMBER(FIND("Parental",C1034)),ISNUMBER(FIND("parental",C1034)),ISNUMBER(FIND("germline",C1034)),ISNUMBER(FIND("reproduc",C1034)),ISNUMBER(FIND("embryo",C1034)))</f>
        <v>0</v>
      </c>
      <c r="O1034" t="b">
        <f>OR(ISNUMBER(FIND("metabol",C1034)),ISNUMBER(FIND("Metabol",C1034)),ISNUMBER(FIND("digest",C1034)),ISNUMBER(FIND("mitochon",C1034)))</f>
        <v>0</v>
      </c>
      <c r="P1034" t="b">
        <f>OR(ISNUMBER(FIND("ecotox",C1034)),ISNUMBER(FIND("Ecotox",B1034)),ISNUMBER(FIND("ecotox",B1034)),ISNUMBER(FIND("Ecotox",C1034)))</f>
        <v>0</v>
      </c>
      <c r="Q1034" t="b">
        <f>OR(ISNUMBER(FIND("Bioaccum",C1034)),ISNUMBER(FIND("bioaccum",C1034)),ISNUMBER(FIND("accum",C1034)))</f>
        <v>0</v>
      </c>
      <c r="R1034" t="b">
        <f>OR(ISNUMBER(FIND("Occupation",C1034)),ISNUMBER(FIND("occupation",C1034)),ISNUMBER(FIND("worker",C1034)),ISNUMBER(FIND("workforce",C1034)))</f>
        <v>0</v>
      </c>
      <c r="S1034" t="b">
        <f>NOT(OR(F1034,G1034,H1034,I1034,J1034,K1034,L1034,M1034,N1034,O1034,P1034,Q1034,R1034))</f>
        <v>1</v>
      </c>
      <c r="U1034" t="b">
        <f>OR(Table1[[#This Row],[Inflammation]],Table1[[#This Row],[Immune]])</f>
        <v>0</v>
      </c>
      <c r="V1034" t="str">
        <f>IF(OR(Table1[[#This Row],[Rodents]],Table1[[#This Row],[Human]],Table1[[#This Row],[Pig]]),OR(ISNUMBER(FIND("intratrach",C1034)),ISNUMBER(FIND("nasal ",C1034)),ISNUMBER(FIND("instill",C1034))),"NA")</f>
        <v>NA</v>
      </c>
      <c r="W1034" t="str">
        <f>IF(OR(Table1[[#This Row],[Rodents]],Table1[[#This Row],[Human]],Table1[[#This Row],[Pig]]),OR(ISNUMBER(FIND("dermal",C1034)),ISNUMBER(FIND("skin ",C1034))),"NA")</f>
        <v>NA</v>
      </c>
      <c r="X1034" t="str">
        <f>IF(OR(Table1[[#This Row],[Rodents]],Table1[[#This Row],[Human]],Table1[[#This Row],[Pig]]),OR(ISNUMBER(FIND("injected",C1034)),ISNUMBER(FIND("periton",C1034)),ISNUMBER(FIND("intrascrot",C1034))),"NA")</f>
        <v>NA</v>
      </c>
      <c r="Y1034" t="str">
        <f>IF(OR(Table1[[#This Row],[Rodents]],Table1[[#This Row],[Human]],Table1[[#This Row],[Pig]]),NOT(OR(Table1[[#This Row],[Inhaled/Intratracheal/intranasal]],Table1[[#This Row],[Dermal]],Table1[[#This Row],[Injected]])),"NA")</f>
        <v>NA</v>
      </c>
      <c r="AA1034" t="b">
        <f>OR(ISNUMBER(FIND("fish ",C1034)),ISNUMBER(FIND("Fish ",C1034)),ISNUMBER(FIND("aquatic",C1034)),ISNUMBER(FIND("daphnids",C1034)),ISNUMBER(FIND("Carcinus maenas",C1034)),ISNUMBER(FIND("Daphnia",C1034)),ISNUMBER(FIND("Ruditapes philippinarum",C1034)),ISNUMBER(FIND("daphnia",C1034)),ISNUMBER(FIND("marine",C1034)),ISNUMBER(FIND("mussel",C1034)),ISNUMBER(FIND("algae",C1034)),ISNUMBER(FIND("Donax faba",C1034)),ISNUMBER(FIND("estuarine",C1034)),ISNUMBER(FIND("snail",C1034)),ISNUMBER(FIND("Prorocentrum donghaiense",C1034)) )</f>
        <v>1</v>
      </c>
      <c r="AB1034" t="b">
        <f>OR(ISNUMBER(FIND(" rat ",C1034)),ISNUMBER(FIND(" rats ",C1034)),ISNUMBER(FIND(" Rats ",C1034)),ISNUMBER(FIND(" Rat ",C1034)),ISNUMBER(FIND(" rat.",C1034)),ISNUMBER(FIND(" rats.",C1034)),ISNUMBER(FIND("mouse",C1034)),ISNUMBER(FIND("mice",C1034)), ISNUMBER(FIND(" Mice",C1034)))</f>
        <v>0</v>
      </c>
      <c r="AC1034" t="b">
        <f>OR(ISNUMBER(FIND(" cell ",C1034)),ISNUMBER(FIND("fibroblast",C1034)),ISNUMBER(FIND("macrophage",C1034)),ISNUMBER(FIND("epithelial",C1034)),ISNUMBER(FIND("endothelial",C1034)),ISNUMBER(FIND("neuron",C1034)),ISNUMBER(FIND(" cells ",C1034)),ISNUMBER(FIND("RBC",C1034)),ISNUMBER(FIND("mitochond",C1034)),ISNUMBER(FIND("adipocyte",C1034)),ISNUMBER(FIND("osteo",C1034)),ISNUMBER(FIND("keratin",C1034)),ISNUMBER(FIND(" cell's ",C1034)),ISNUMBER(FIND("eukary",C1034)),ISNUMBER(FIND("sperm",C1034)))</f>
        <v>0</v>
      </c>
      <c r="AD1034" t="b">
        <f>OR(ISNUMBER(FIND("human",B1034)),ISNUMBER(FIND("workers",B1034)),ISNUMBER(FIND("workforces",B1034)),ISNUMBER(FIND("occupational",B1034)),ISNUMBER(FIND("Case report",B1034)),ISNUMBER(FIND("Workplaces",B1034)),ISNUMBER(FIND("worker",B1034)))</f>
        <v>0</v>
      </c>
      <c r="AE1034" t="b">
        <f>OR(ISNUMBER(FIND(" plant ",C1034)),ISNUMBER(FIND("Plant ",C1034)),ISNUMBER(FIND("tomato",C1034)),ISNUMBER(FIND("plants",C1034)),ISNUMBER(FIND("Plants",C1034)),ISNUMBER(FIND("algae",C1034)),ISNUMBER(FIND("lettuce",C1034)),ISNUMBER(FIND("green gram sprouts ",C1034)),ISNUMBER(FIND("Cucurbita pepo",C1034)),ISNUMBER(FIND("bean ",C1034)),ISNUMBER(FIND("chloroplast",C1034)),ISNUMBER(FIND("chlorophyll",C1034)),ISNUMBER(FIND("seedling",C1034)),ISNUMBER(FIND("canola",C1034)),ISNUMBER(FIND("shoot",C1034)),ISNUMBER(FIND("photosynthes",C1034)),ISNUMBER(FIND(" leaves ",C1034)),,ISNUMBER(FIND("agriculture",C1034)),ISNUMBER(FIND(" crops ",C1034)))</f>
        <v>0</v>
      </c>
      <c r="AF1034" t="b">
        <f>OR(ISNUMBER(FIND("bacteria",C1034)),ISNUMBER(FIND("Bacteria",C1034)),ISNUMBER(FIND("Bacterium",C1034)),ISNUMBER(FIND("bacterium",C1034)),ISNUMBER(FIND(" coli ",C1034)))</f>
        <v>0</v>
      </c>
      <c r="AG1034" t="b">
        <f>OR(ISNUMBER(FIND("fungi",C1034)),ISNUMBER(FIND("Fungi",C1034)),ISNUMBER(FIND("fungus",C1034)),ISNUMBER(FIND("Fungus",C1034)),ISNUMBER(FIND("mushroom",C1034)),ISNUMBER(FIND("Mushroom",C1034)),ISNUMBER(FIND(" mold ",C1034)))</f>
        <v>0</v>
      </c>
      <c r="AH1034" t="b">
        <f>OR(ISNUMBER(FIND("Pig ",C1034)),ISNUMBER(FIND("pig ",C1034)),ISNUMBER(FIND("Pigs ",C1034)),ISNUMBER(FIND("pigs ",C1034)))</f>
        <v>0</v>
      </c>
      <c r="AI1034" t="b">
        <f>OR(ISNUMBER(FIND(" C. elegans",C1034)),ISNUMBER(FIND("Caenorhabditis elegans",C1034)),ISNUMBER(FIND("earthworms",C1034)),ISNUMBER(FIND(" Ficopomatus enigmaticus",C1034)),ISNUMBER(FIND("larva",C1034)),ISNUMBER(FIND("Lumbriculus variegatus",C1034)),ISNUMBER(FIND("nematode",C1034)))</f>
        <v>0</v>
      </c>
      <c r="AJ1034" t="b">
        <f>NOT(OR(AA1034,AB1034,AC1034,AD1034,AE1034,AF1034,AG1034,AH1034,AI1034))</f>
        <v>0</v>
      </c>
      <c r="AL1034" t="b">
        <f>OR(AA1034,AB1034,AD1034,AE1034,AF1034,AG1034,AH1034,AI1034)</f>
        <v>1</v>
      </c>
      <c r="AM1034" t="b">
        <f>IF(Table1[[#This Row],[In vivo?]],IF(Table1[[#This Row],[Cell]],FALSE,TRUE),FALSE)</f>
        <v>1</v>
      </c>
      <c r="AN1034" t="b">
        <f>AND(AC1034,AL1034)</f>
        <v>0</v>
      </c>
      <c r="AO1034" t="b">
        <f>IF(Table1[[#This Row],[Cell]],IF(Table1[[#This Row],[In vivo?]],FALSE,TRUE),FALSE)</f>
        <v>0</v>
      </c>
      <c r="AP1034" t="b">
        <f>NOT(OR(Table1[[#This Row],[In vivo?]],Table1[[#This Row],[Only in Cell]]))</f>
        <v>0</v>
      </c>
      <c r="AQ1034" t="str">
        <f>IF(OR(Table1[[#This Row],[Rodents]],Table1[[#This Row],[Human]],Table1[[#This Row],[Pig]]),OR(ISNUMBER(FIND("pulmonary",C1034)),ISNUMBER(FIND("lung",C1034))),"NA")</f>
        <v>NA</v>
      </c>
      <c r="AR1034" t="str">
        <f>IF(OR(Table1[[#This Row],[Rodents]],Table1[[#This Row],[Human]],Table1[[#This Row],[Pig]]),OR(ISNUMBER(FIND("skin",C1034)),ISNUMBER(FIND("dermal",C1034))),"NA")</f>
        <v>NA</v>
      </c>
      <c r="AS1034" t="str">
        <f>IF(OR(Table1[[#This Row],[Rodents]],Table1[[#This Row],[Human]],Table1[[#This Row],[Pig]]),OR(ISNUMBER(FIND("liver",C1034)),ISNUMBER(FIND("hepat",C1034))),"NA")</f>
        <v>NA</v>
      </c>
      <c r="AT1034" t="str">
        <f>IF(OR(Table1[[#This Row],[Rodents]],Table1[[#This Row],[Human]],Table1[[#This Row],[Pig]]),OR(ISNUMBER(FIND("kidney",C1034)),ISNUMBER(FIND("neph",C1034))),"NA")</f>
        <v>NA</v>
      </c>
      <c r="AU1034" t="str">
        <f>IF(OR(Table1[[#This Row],[Rodents]],Table1[[#This Row],[Human]],Table1[[#This Row],[Pig]]),OR(ISNUMBER(FIND("brain",C1034)),ISNUMBER(FIND("neur",C1034)),ISNUMBER(FIND("nerv",C1034))),"NA")</f>
        <v>NA</v>
      </c>
      <c r="AV1034" t="str">
        <f>IF(OR(Table1[[#This Row],[Rodents]],Table1[[#This Row],[Human]],Table1[[#This Row],[Pig]]),OR(ISNUMBER(FIND("heart",C1034)),ISNUMBER(FIND("cardi",C1034))),"NA")</f>
        <v>NA</v>
      </c>
      <c r="AW1034" t="str">
        <f>IF(OR(Table1[[#This Row],[Rodents]],Table1[[#This Row],[Human]],Table1[[#This Row],[Pig]]),OR(ISNUMBER(FIND("gastro",C1034)),ISNUMBER(FIND("intesti",C1034)),ISNUMBER(FIND("stomach",C1034))),"NA")</f>
        <v>NA</v>
      </c>
      <c r="AX1034" t="str">
        <f>IF(OR(Table1[[#This Row],[Rodents]],Table1[[#This Row],[Human]],Table1[[#This Row],[Pig]]),NOT(OR(AQ1034,AR1034,AS1034,AT1034,AU1034,AV1034,AW1034)),"NA")</f>
        <v>NA</v>
      </c>
      <c r="AY1034" t="b">
        <f>OR(ISNUMBER(FIND("SWCNT",C1034)),ISNUMBER(FIND("SWNT",C1034)),ISNUMBER(FIND("single-wall",C1034)),ISNUMBER(FIND("single wall",C1034)),ISNUMBER(FIND("Single wall",C1034)),ISNUMBER(FIND("Single-wall",C1034)),ISNUMBER(FIND("SWCNT",B1034)),ISNUMBER(FIND("SWNT",B1034)),ISNUMBER(FIND("single-wall",B1034)),ISNUMBER(FIND("single wall",B1034)),ISNUMBER(FIND("Single-wall",B1034)),ISNUMBER(FIND("Single wall",B1034)))</f>
        <v>0</v>
      </c>
      <c r="AZ1034" t="b">
        <f>OR(ISNUMBER(FIND("MWCNT",C1034)),ISNUMBER(FIND("MWNT",C1034)),ISNUMBER(FIND("multi-wall",C1034)),ISNUMBER(FIND("multi wall",C1034)),ISNUMBER(FIND("multiwall",C1034)),ISNUMBER(FIND("Multi-wall",C1034)),ISNUMBER(FIND("Multi wall",C1034)),ISNUMBER(FIND("Multiwall",C1034)),ISNUMBER(FIND("MWCNT",B1034)),ISNUMBER(FIND("MWNT",B1034)),ISNUMBER(FIND("multi-wall",B1034)),ISNUMBER(FIND("multi wall",B1034)),ISNUMBER(FIND("multiwall",B1034)),ISNUMBER(FIND("Multi-wall",B1034)),ISNUMBER(FIND("Multi wall",B1034)),ISNUMBER(FIND("Multiwall",B1034)),ISNUMBER(FIND("Double-wall",B1034)),ISNUMBER(FIND("Double wall",B1034)),ISNUMBER(FIND("Doublewall",B1034)),ISNUMBER(FIND("double-wall",B1034)),ISNUMBER(FIND("double wall",B1034)),ISNUMBER(FIND("doublewall",B1034)))</f>
        <v>1</v>
      </c>
      <c r="BA1034" t="b">
        <f>AND(Table1[[#This Row],[SWCNT]],Table1[[#This Row],[MWCNT]])</f>
        <v>0</v>
      </c>
      <c r="BB1034" t="b">
        <f>IF(Table1[[#This Row],[SWCNT]]=TRUE,FALSE,IF(Table1[[#This Row],[MWCNT]]=TRUE,FALSE,TRUE))</f>
        <v>0</v>
      </c>
      <c r="BC1034" s="18"/>
    </row>
    <row r="1035" spans="1:55" ht="148">
      <c r="A1035" t="s">
        <v>3012</v>
      </c>
      <c r="B1035" s="2" t="s">
        <v>3014</v>
      </c>
      <c r="C1035" s="16" t="s">
        <v>3016</v>
      </c>
      <c r="D1035" s="17" t="s">
        <v>2183</v>
      </c>
      <c r="E1035" s="2">
        <v>2015</v>
      </c>
      <c r="F1035" t="b">
        <f>OR(ISNUMBER(FIND("cytotoxic",C1035)),ISNUMBER(FIND("Cytotoxic",C1035)),ISNUMBER(FIND("cellular toxicity",C1035)),ISNUMBER(FIND("cell death",C1035)),ISNUMBER(FIND("viable",C1035)),ISNUMBER(FIND("phytotoxic",C1035)),ISNUMBER(FIND("acute toxicity",C1035)),ISNUMBER(FIND("MTT",C1035)),ISNUMBER(FIND("survival",C1035)),ISNUMBER(FIND("prolifer",C1035)),ISNUMBER(FIND("apoptosis",C1035)),ISNUMBER(FIND("neurotoxic",C1035)),ISNUMBER(FIND("  lysis ",C1035)),ISNUMBER(FIND("necrosis",C1035)),ISNUMBER(FIND("cellular death",C1035))*3,ISNUMBER(FIND("LDH",C1035)),ISNUMBER(FIND("Acute toxicity",C1035)))</f>
        <v>1</v>
      </c>
      <c r="G1035" t="b">
        <f>OR(ISNUMBER(FIND("genotoxic",C1035)),ISNUMBER(FIND("genotoxicity",C1035)),ISNUMBER(FIND("DNA damage",C1035)),ISNUMBER(FIND("DNA",C1035)),ISNUMBER(FIND("RNA",C1035)),ISNUMBER(FIND("mesothelioma",C1035)),ISNUMBER(FIND("carcino",C1035)),ISNUMBER(FIND("mutagen",C1035)),ISNUMBER(FIND("genetic",C1035)))</f>
        <v>0</v>
      </c>
      <c r="H1035" t="b">
        <f>OR(ISNUMBER(FIND("inflammatory",C1035)),ISNUMBER(FIND("inflamm",C1035)))</f>
        <v>0</v>
      </c>
      <c r="I1035" t="b">
        <f>OR(ISNUMBER(FIND("immune",C1035)),ISNUMBER(FIND("immunological",C1035)),ISNUMBER(FIND("interleuk",C1035)),ISNUMBER(FIND("platelet activation",C1035)),ISNUMBER(FIND("monocyte",C1035)),ISNUMBER(FIND("leukocyte",C1035)),ISNUMBER(FIND("cytokine",C1035)),ISNUMBER(FIND("CD4",C1035)),ISNUMBER(FIND("CD8",C1035)),ISNUMBER(FIND("T-cell",C1035)))</f>
        <v>0</v>
      </c>
      <c r="J1035" t="b">
        <f>OR(ISNUMBER(FIND("reactive oxygen",C1035)),ISNUMBER(FIND("ROS",C1035)),ISNUMBER(FIND("free radical",C1035)),ISNUMBER(FIND("oxidative stress",C1035)),ISNUMBER(FIND("peroxid",C1035)),ISNUMBER(FIND("oxidative",C1035)),ISNUMBER(FIND("antioxid",C1035)))</f>
        <v>1</v>
      </c>
      <c r="K1035" t="b">
        <f>OR(ISNUMBER(FIND("autophag",C1035)))</f>
        <v>0</v>
      </c>
      <c r="L1035" t="b">
        <f>OR(ISNUMBER(FIND("morpholog",C1035)))</f>
        <v>0</v>
      </c>
      <c r="M1035" t="b">
        <f>OR(ISNUMBER(FIND("fibrosis",C1035)),ISNUMBER(FIND("Fibrosis",C1035)),ISNUMBER(FIND("fibrot",C1035)))</f>
        <v>0</v>
      </c>
      <c r="N1035" t="b">
        <f>OR(ISNUMBER(FIND("offspring",C1035)),ISNUMBER(FIND("Parental",C1035)),ISNUMBER(FIND("parental",C1035)),ISNUMBER(FIND("germline",C1035)),ISNUMBER(FIND("reproduc",C1035)),ISNUMBER(FIND("embryo",C1035)))</f>
        <v>0</v>
      </c>
      <c r="O1035" t="b">
        <f>OR(ISNUMBER(FIND("metabol",C1035)),ISNUMBER(FIND("Metabol",C1035)),ISNUMBER(FIND("digest",C1035)),ISNUMBER(FIND("mitochon",C1035)))</f>
        <v>0</v>
      </c>
      <c r="P1035" t="b">
        <f>OR(ISNUMBER(FIND("ecotox",C1035)),ISNUMBER(FIND("Ecotox",B1035)),ISNUMBER(FIND("ecotox",B1035)),ISNUMBER(FIND("Ecotox",C1035)))</f>
        <v>0</v>
      </c>
      <c r="Q1035" t="b">
        <f>OR(ISNUMBER(FIND("Bioaccum",C1035)),ISNUMBER(FIND("bioaccum",C1035)),ISNUMBER(FIND("accum",C1035)))</f>
        <v>0</v>
      </c>
      <c r="R1035" t="b">
        <f>OR(ISNUMBER(FIND("Occupation",C1035)),ISNUMBER(FIND("occupation",C1035)),ISNUMBER(FIND("worker",C1035)),ISNUMBER(FIND("workforce",C1035)))</f>
        <v>0</v>
      </c>
      <c r="S1035" t="b">
        <f>NOT(OR(F1035,G1035,H1035,I1035,J1035,K1035,L1035,M1035,N1035,O1035,P1035,Q1035,R1035))</f>
        <v>0</v>
      </c>
      <c r="U1035" t="b">
        <f>OR(Table1[[#This Row],[Inflammation]],Table1[[#This Row],[Immune]])</f>
        <v>0</v>
      </c>
      <c r="V1035" t="str">
        <f>IF(OR(Table1[[#This Row],[Rodents]],Table1[[#This Row],[Human]],Table1[[#This Row],[Pig]]),OR(ISNUMBER(FIND("intratrach",C1035)),ISNUMBER(FIND("nasal ",C1035)),ISNUMBER(FIND("instill",C1035))),"NA")</f>
        <v>NA</v>
      </c>
      <c r="W1035" t="str">
        <f>IF(OR(Table1[[#This Row],[Rodents]],Table1[[#This Row],[Human]],Table1[[#This Row],[Pig]]),OR(ISNUMBER(FIND("dermal",C1035)),ISNUMBER(FIND("skin ",C1035))),"NA")</f>
        <v>NA</v>
      </c>
      <c r="X1035" t="str">
        <f>IF(OR(Table1[[#This Row],[Rodents]],Table1[[#This Row],[Human]],Table1[[#This Row],[Pig]]),OR(ISNUMBER(FIND("injected",C1035)),ISNUMBER(FIND("periton",C1035)),ISNUMBER(FIND("intrascrot",C1035))),"NA")</f>
        <v>NA</v>
      </c>
      <c r="Y1035" t="str">
        <f>IF(OR(Table1[[#This Row],[Rodents]],Table1[[#This Row],[Human]],Table1[[#This Row],[Pig]]),NOT(OR(Table1[[#This Row],[Inhaled/Intratracheal/intranasal]],Table1[[#This Row],[Dermal]],Table1[[#This Row],[Injected]])),"NA")</f>
        <v>NA</v>
      </c>
      <c r="AA1035" t="b">
        <f>OR(ISNUMBER(FIND("fish ",C1035)),ISNUMBER(FIND("Fish ",C1035)),ISNUMBER(FIND("aquatic",C1035)),ISNUMBER(FIND("daphnids",C1035)),ISNUMBER(FIND("Carcinus maenas",C1035)),ISNUMBER(FIND("Daphnia",C1035)),ISNUMBER(FIND("Ruditapes philippinarum",C1035)),ISNUMBER(FIND("daphnia",C1035)),ISNUMBER(FIND("marine",C1035)),ISNUMBER(FIND("mussel",C1035)),ISNUMBER(FIND("algae",C1035)),ISNUMBER(FIND("Donax faba",C1035)),ISNUMBER(FIND("estuarine",C1035)),ISNUMBER(FIND("snail",C1035)),ISNUMBER(FIND("Prorocentrum donghaiense",C1035)) )</f>
        <v>0</v>
      </c>
      <c r="AB1035" t="b">
        <f>OR(ISNUMBER(FIND(" rat ",C1035)),ISNUMBER(FIND(" rats ",C1035)),ISNUMBER(FIND(" Rats ",C1035)),ISNUMBER(FIND(" Rat ",C1035)),ISNUMBER(FIND(" rat.",C1035)),ISNUMBER(FIND(" rats.",C1035)),ISNUMBER(FIND("mouse",C1035)),ISNUMBER(FIND("mice",C1035)), ISNUMBER(FIND(" Mice",C1035)))</f>
        <v>0</v>
      </c>
      <c r="AC1035" t="b">
        <f>OR(ISNUMBER(FIND(" cell ",C1035)),ISNUMBER(FIND("fibroblast",C1035)),ISNUMBER(FIND("macrophage",C1035)),ISNUMBER(FIND("epithelial",C1035)),ISNUMBER(FIND("endothelial",C1035)),ISNUMBER(FIND("neuron",C1035)),ISNUMBER(FIND(" cells ",C1035)),ISNUMBER(FIND("RBC",C1035)),ISNUMBER(FIND("mitochond",C1035)),ISNUMBER(FIND("adipocyte",C1035)),ISNUMBER(FIND("osteo",C1035)),ISNUMBER(FIND("keratin",C1035)),ISNUMBER(FIND(" cell's ",C1035)),ISNUMBER(FIND("eukary",C1035)),ISNUMBER(FIND("sperm",C1035)))</f>
        <v>1</v>
      </c>
      <c r="AD1035" t="b">
        <f>OR(ISNUMBER(FIND("human",B1035)),ISNUMBER(FIND("workers",B1035)),ISNUMBER(FIND("workforces",B1035)),ISNUMBER(FIND("occupational",B1035)),ISNUMBER(FIND("Case report",B1035)),ISNUMBER(FIND("Workplaces",B1035)),ISNUMBER(FIND("worker",B1035)))</f>
        <v>0</v>
      </c>
      <c r="AE1035" t="b">
        <f>OR(ISNUMBER(FIND(" plant ",C1035)),ISNUMBER(FIND("Plant ",C1035)),ISNUMBER(FIND("tomato",C1035)),ISNUMBER(FIND("plants",C1035)),ISNUMBER(FIND("Plants",C1035)),ISNUMBER(FIND("algae",C1035)),ISNUMBER(FIND("lettuce",C1035)),ISNUMBER(FIND("green gram sprouts ",C1035)),ISNUMBER(FIND("Cucurbita pepo",C1035)),ISNUMBER(FIND("bean ",C1035)),ISNUMBER(FIND("chloroplast",C1035)),ISNUMBER(FIND("chlorophyll",C1035)),ISNUMBER(FIND("seedling",C1035)),ISNUMBER(FIND("canola",C1035)),ISNUMBER(FIND("shoot",C1035)),ISNUMBER(FIND("photosynthes",C1035)),ISNUMBER(FIND(" leaves ",C1035)),,ISNUMBER(FIND("agriculture",C1035)),ISNUMBER(FIND(" crops ",C1035)))</f>
        <v>0</v>
      </c>
      <c r="AF1035" t="b">
        <f>OR(ISNUMBER(FIND("bacteria",C1035)),ISNUMBER(FIND("Bacteria",C1035)),ISNUMBER(FIND("Bacterium",C1035)),ISNUMBER(FIND("bacterium",C1035)),ISNUMBER(FIND(" coli ",C1035)))</f>
        <v>0</v>
      </c>
      <c r="AG1035" t="b">
        <f>OR(ISNUMBER(FIND("fungi",C1035)),ISNUMBER(FIND("Fungi",C1035)),ISNUMBER(FIND("fungus",C1035)),ISNUMBER(FIND("Fungus",C1035)),ISNUMBER(FIND("mushroom",C1035)),ISNUMBER(FIND("Mushroom",C1035)),ISNUMBER(FIND(" mold ",C1035)))</f>
        <v>0</v>
      </c>
      <c r="AH1035" t="b">
        <f>OR(ISNUMBER(FIND("Pig ",C1035)),ISNUMBER(FIND("pig ",C1035)),ISNUMBER(FIND("Pigs ",C1035)),ISNUMBER(FIND("pigs ",C1035)))</f>
        <v>0</v>
      </c>
      <c r="AI1035" t="b">
        <f>OR(ISNUMBER(FIND(" C. elegans",C1035)),ISNUMBER(FIND("Caenorhabditis elegans",C1035)),ISNUMBER(FIND("earthworms",C1035)),ISNUMBER(FIND(" Ficopomatus enigmaticus",C1035)),ISNUMBER(FIND("larva",C1035)),ISNUMBER(FIND("Lumbriculus variegatus",C1035)),ISNUMBER(FIND("nematode",C1035)))</f>
        <v>0</v>
      </c>
      <c r="AJ1035" t="b">
        <f>NOT(OR(AA1035,AB1035,AC1035,AD1035,AE1035,AF1035,AG1035,AH1035,AI1035))</f>
        <v>0</v>
      </c>
      <c r="AL1035" t="b">
        <f>OR(AA1035,AB1035,AD1035,AE1035,AF1035,AG1035,AH1035,AI1035)</f>
        <v>0</v>
      </c>
      <c r="AM1035" t="b">
        <f>IF(Table1[[#This Row],[In vivo?]],IF(Table1[[#This Row],[Cell]],FALSE,TRUE),FALSE)</f>
        <v>0</v>
      </c>
      <c r="AN1035" t="b">
        <f>AND(AC1035,AL1035)</f>
        <v>0</v>
      </c>
      <c r="AO1035" t="b">
        <f>IF(Table1[[#This Row],[Cell]],IF(Table1[[#This Row],[In vivo?]],FALSE,TRUE),FALSE)</f>
        <v>1</v>
      </c>
      <c r="AP1035" t="b">
        <f>NOT(OR(Table1[[#This Row],[In vivo?]],Table1[[#This Row],[Only in Cell]]))</f>
        <v>0</v>
      </c>
      <c r="AQ1035" t="str">
        <f>IF(OR(Table1[[#This Row],[Rodents]],Table1[[#This Row],[Human]],Table1[[#This Row],[Pig]]),OR(ISNUMBER(FIND("pulmonary",C1035)),ISNUMBER(FIND("lung",C1035))),"NA")</f>
        <v>NA</v>
      </c>
      <c r="AR1035" t="str">
        <f>IF(OR(Table1[[#This Row],[Rodents]],Table1[[#This Row],[Human]],Table1[[#This Row],[Pig]]),OR(ISNUMBER(FIND("skin",C1035)),ISNUMBER(FIND("dermal",C1035))),"NA")</f>
        <v>NA</v>
      </c>
      <c r="AS1035" t="str">
        <f>IF(OR(Table1[[#This Row],[Rodents]],Table1[[#This Row],[Human]],Table1[[#This Row],[Pig]]),OR(ISNUMBER(FIND("liver",C1035)),ISNUMBER(FIND("hepat",C1035))),"NA")</f>
        <v>NA</v>
      </c>
      <c r="AT1035" t="str">
        <f>IF(OR(Table1[[#This Row],[Rodents]],Table1[[#This Row],[Human]],Table1[[#This Row],[Pig]]),OR(ISNUMBER(FIND("kidney",C1035)),ISNUMBER(FIND("neph",C1035))),"NA")</f>
        <v>NA</v>
      </c>
      <c r="AU1035" t="str">
        <f>IF(OR(Table1[[#This Row],[Rodents]],Table1[[#This Row],[Human]],Table1[[#This Row],[Pig]]),OR(ISNUMBER(FIND("brain",C1035)),ISNUMBER(FIND("neur",C1035)),ISNUMBER(FIND("nerv",C1035))),"NA")</f>
        <v>NA</v>
      </c>
      <c r="AV1035" t="str">
        <f>IF(OR(Table1[[#This Row],[Rodents]],Table1[[#This Row],[Human]],Table1[[#This Row],[Pig]]),OR(ISNUMBER(FIND("heart",C1035)),ISNUMBER(FIND("cardi",C1035))),"NA")</f>
        <v>NA</v>
      </c>
      <c r="AW1035" t="str">
        <f>IF(OR(Table1[[#This Row],[Rodents]],Table1[[#This Row],[Human]],Table1[[#This Row],[Pig]]),OR(ISNUMBER(FIND("gastro",C1035)),ISNUMBER(FIND("intesti",C1035)),ISNUMBER(FIND("stomach",C1035))),"NA")</f>
        <v>NA</v>
      </c>
      <c r="AX1035" t="str">
        <f>IF(OR(Table1[[#This Row],[Rodents]],Table1[[#This Row],[Human]],Table1[[#This Row],[Pig]]),NOT(OR(AQ1035,AR1035,AS1035,AT1035,AU1035,AV1035,AW1035)),"NA")</f>
        <v>NA</v>
      </c>
      <c r="AY1035" t="b">
        <f>OR(ISNUMBER(FIND("SWCNT",C1035)),ISNUMBER(FIND("SWNT",C1035)),ISNUMBER(FIND("single-wall",C1035)),ISNUMBER(FIND("single wall",C1035)),ISNUMBER(FIND("Single wall",C1035)),ISNUMBER(FIND("Single-wall",C1035)),ISNUMBER(FIND("SWCNT",B1035)),ISNUMBER(FIND("SWNT",B1035)),ISNUMBER(FIND("single-wall",B1035)),ISNUMBER(FIND("single wall",B1035)),ISNUMBER(FIND("Single-wall",B1035)),ISNUMBER(FIND("Single wall",B1035)))</f>
        <v>0</v>
      </c>
      <c r="AZ1035" t="b">
        <f>OR(ISNUMBER(FIND("MWCNT",C1035)),ISNUMBER(FIND("MWNT",C1035)),ISNUMBER(FIND("multi-wall",C1035)),ISNUMBER(FIND("multi wall",C1035)),ISNUMBER(FIND("multiwall",C1035)),ISNUMBER(FIND("Multi-wall",C1035)),ISNUMBER(FIND("Multi wall",C1035)),ISNUMBER(FIND("Multiwall",C1035)),ISNUMBER(FIND("MWCNT",B1035)),ISNUMBER(FIND("MWNT",B1035)),ISNUMBER(FIND("multi-wall",B1035)),ISNUMBER(FIND("multi wall",B1035)),ISNUMBER(FIND("multiwall",B1035)),ISNUMBER(FIND("Multi-wall",B1035)),ISNUMBER(FIND("Multi wall",B1035)),ISNUMBER(FIND("Multiwall",B1035)),ISNUMBER(FIND("Double-wall",B1035)),ISNUMBER(FIND("Double wall",B1035)),ISNUMBER(FIND("Doublewall",B1035)),ISNUMBER(FIND("double-wall",B1035)),ISNUMBER(FIND("double wall",B1035)),ISNUMBER(FIND("doublewall",B1035)))</f>
        <v>1</v>
      </c>
      <c r="BA1035" t="b">
        <f>AND(Table1[[#This Row],[SWCNT]],Table1[[#This Row],[MWCNT]])</f>
        <v>0</v>
      </c>
      <c r="BB1035" t="b">
        <f>IF(Table1[[#This Row],[SWCNT]]=TRUE,FALSE,IF(Table1[[#This Row],[MWCNT]]=TRUE,FALSE,TRUE))</f>
        <v>0</v>
      </c>
      <c r="BC1035" s="18"/>
    </row>
    <row r="1036" spans="1:55" ht="277.5">
      <c r="A1036" t="s">
        <v>3229</v>
      </c>
      <c r="B1036" s="2" t="s">
        <v>3230</v>
      </c>
      <c r="C1036" s="16" t="s">
        <v>3231</v>
      </c>
      <c r="D1036" s="17" t="s">
        <v>2338</v>
      </c>
      <c r="E1036" s="2">
        <v>2015</v>
      </c>
      <c r="F1036" t="b">
        <f>OR(ISNUMBER(FIND("cytotoxic",C1036)),ISNUMBER(FIND("Cytotoxic",C1036)),ISNUMBER(FIND("cellular toxicity",C1036)),ISNUMBER(FIND("cell death",C1036)),ISNUMBER(FIND("viable",C1036)),ISNUMBER(FIND("phytotoxic",C1036)),ISNUMBER(FIND("acute toxicity",C1036)),ISNUMBER(FIND("MTT",C1036)),ISNUMBER(FIND("survival",C1036)),ISNUMBER(FIND("prolifer",C1036)),ISNUMBER(FIND("apoptosis",C1036)),ISNUMBER(FIND("neurotoxic",C1036)),ISNUMBER(FIND("  lysis ",C1036)),ISNUMBER(FIND("necrosis",C1036)),ISNUMBER(FIND("cellular death",C1036))*3,ISNUMBER(FIND("LDH",C1036)),ISNUMBER(FIND("Acute toxicity",C1036)))</f>
        <v>0</v>
      </c>
      <c r="G1036" t="b">
        <f>OR(ISNUMBER(FIND("genotoxic",C1036)),ISNUMBER(FIND("genotoxicity",C1036)),ISNUMBER(FIND("DNA damage",C1036)),ISNUMBER(FIND("DNA",C1036)),ISNUMBER(FIND("RNA",C1036)),ISNUMBER(FIND("mesothelioma",C1036)),ISNUMBER(FIND("carcino",C1036)),ISNUMBER(FIND("mutagen",C1036)),ISNUMBER(FIND("genetic",C1036)))</f>
        <v>1</v>
      </c>
      <c r="H1036" t="b">
        <f>OR(ISNUMBER(FIND("inflammatory",C1036)),ISNUMBER(FIND("inflamm",C1036)))</f>
        <v>0</v>
      </c>
      <c r="I1036" t="b">
        <f>OR(ISNUMBER(FIND("immune",C1036)),ISNUMBER(FIND("immunological",C1036)),ISNUMBER(FIND("interleuk",C1036)),ISNUMBER(FIND("platelet activation",C1036)),ISNUMBER(FIND("monocyte",C1036)),ISNUMBER(FIND("leukocyte",C1036)),ISNUMBER(FIND("cytokine",C1036)),ISNUMBER(FIND("CD4",C1036)),ISNUMBER(FIND("CD8",C1036)),ISNUMBER(FIND("T-cell",C1036)))</f>
        <v>0</v>
      </c>
      <c r="J1036" t="b">
        <f>OR(ISNUMBER(FIND("reactive oxygen",C1036)),ISNUMBER(FIND("ROS",C1036)),ISNUMBER(FIND("free radical",C1036)),ISNUMBER(FIND("oxidative stress",C1036)),ISNUMBER(FIND("peroxid",C1036)),ISNUMBER(FIND("oxidative",C1036)),ISNUMBER(FIND("antioxid",C1036)))</f>
        <v>0</v>
      </c>
      <c r="K1036" t="b">
        <f>OR(ISNUMBER(FIND("autophag",C1036)))</f>
        <v>0</v>
      </c>
      <c r="L1036" t="b">
        <f>OR(ISNUMBER(FIND("morpholog",C1036)))</f>
        <v>0</v>
      </c>
      <c r="M1036" t="b">
        <f>OR(ISNUMBER(FIND("fibrosis",C1036)),ISNUMBER(FIND("Fibrosis",C1036)),ISNUMBER(FIND("fibrot",C1036)))</f>
        <v>0</v>
      </c>
      <c r="N1036" t="b">
        <f>OR(ISNUMBER(FIND("offspring",C1036)),ISNUMBER(FIND("Parental",C1036)),ISNUMBER(FIND("parental",C1036)),ISNUMBER(FIND("germline",C1036)),ISNUMBER(FIND("reproduc",C1036)),ISNUMBER(FIND("embryo",C1036)))</f>
        <v>0</v>
      </c>
      <c r="O1036" t="b">
        <f>OR(ISNUMBER(FIND("metabol",C1036)),ISNUMBER(FIND("Metabol",C1036)),ISNUMBER(FIND("digest",C1036)),ISNUMBER(FIND("mitochon",C1036)))</f>
        <v>0</v>
      </c>
      <c r="P1036" t="b">
        <f>OR(ISNUMBER(FIND("ecotox",C1036)),ISNUMBER(FIND("Ecotox",B1036)),ISNUMBER(FIND("ecotox",B1036)),ISNUMBER(FIND("Ecotox",C1036)))</f>
        <v>0</v>
      </c>
      <c r="Q1036" t="b">
        <f>OR(ISNUMBER(FIND("Bioaccum",C1036)),ISNUMBER(FIND("bioaccum",C1036)),ISNUMBER(FIND("accum",C1036)))</f>
        <v>0</v>
      </c>
      <c r="R1036" t="b">
        <f>OR(ISNUMBER(FIND("Occupation",C1036)),ISNUMBER(FIND("occupation",C1036)),ISNUMBER(FIND("worker",C1036)),ISNUMBER(FIND("workforce",C1036)))</f>
        <v>0</v>
      </c>
      <c r="S1036" t="b">
        <f>NOT(OR(F1036,G1036,H1036,I1036,J1036,K1036,L1036,M1036,N1036,O1036,P1036,Q1036,R1036))</f>
        <v>0</v>
      </c>
      <c r="U1036" t="b">
        <f>OR(Table1[[#This Row],[Inflammation]],Table1[[#This Row],[Immune]])</f>
        <v>0</v>
      </c>
      <c r="V1036" t="str">
        <f>IF(OR(Table1[[#This Row],[Rodents]],Table1[[#This Row],[Human]],Table1[[#This Row],[Pig]]),OR(ISNUMBER(FIND("intratrach",C1036)),ISNUMBER(FIND("nasal ",C1036)),ISNUMBER(FIND("instill",C1036))),"NA")</f>
        <v>NA</v>
      </c>
      <c r="W1036" t="str">
        <f>IF(OR(Table1[[#This Row],[Rodents]],Table1[[#This Row],[Human]],Table1[[#This Row],[Pig]]),OR(ISNUMBER(FIND("dermal",C1036)),ISNUMBER(FIND("skin ",C1036))),"NA")</f>
        <v>NA</v>
      </c>
      <c r="X1036" t="str">
        <f>IF(OR(Table1[[#This Row],[Rodents]],Table1[[#This Row],[Human]],Table1[[#This Row],[Pig]]),OR(ISNUMBER(FIND("injected",C1036)),ISNUMBER(FIND("periton",C1036)),ISNUMBER(FIND("intrascrot",C1036))),"NA")</f>
        <v>NA</v>
      </c>
      <c r="Y1036" t="str">
        <f>IF(OR(Table1[[#This Row],[Rodents]],Table1[[#This Row],[Human]],Table1[[#This Row],[Pig]]),NOT(OR(Table1[[#This Row],[Inhaled/Intratracheal/intranasal]],Table1[[#This Row],[Dermal]],Table1[[#This Row],[Injected]])),"NA")</f>
        <v>NA</v>
      </c>
      <c r="AA1036" t="b">
        <f>OR(ISNUMBER(FIND("fish ",C1036)),ISNUMBER(FIND("Fish ",C1036)),ISNUMBER(FIND("aquatic",C1036)),ISNUMBER(FIND("daphnids",C1036)),ISNUMBER(FIND("Carcinus maenas",C1036)),ISNUMBER(FIND("Daphnia",C1036)),ISNUMBER(FIND("Ruditapes philippinarum",C1036)),ISNUMBER(FIND("daphnia",C1036)),ISNUMBER(FIND("marine",C1036)),ISNUMBER(FIND("mussel",C1036)),ISNUMBER(FIND("algae",C1036)),ISNUMBER(FIND("Donax faba",C1036)),ISNUMBER(FIND("estuarine",C1036)),ISNUMBER(FIND("snail",C1036)),ISNUMBER(FIND("Prorocentrum donghaiense",C1036)) )</f>
        <v>0</v>
      </c>
      <c r="AB1036" t="b">
        <f>OR(ISNUMBER(FIND(" rat ",C1036)),ISNUMBER(FIND(" rats ",C1036)),ISNUMBER(FIND(" Rats ",C1036)),ISNUMBER(FIND(" Rat ",C1036)),ISNUMBER(FIND(" rat.",C1036)),ISNUMBER(FIND(" rats.",C1036)),ISNUMBER(FIND("mouse",C1036)),ISNUMBER(FIND("mice",C1036)), ISNUMBER(FIND(" Mice",C1036)))</f>
        <v>0</v>
      </c>
      <c r="AC1036" t="b">
        <f>OR(ISNUMBER(FIND(" cell ",C1036)),ISNUMBER(FIND("fibroblast",C1036)),ISNUMBER(FIND("macrophage",C1036)),ISNUMBER(FIND("epithelial",C1036)),ISNUMBER(FIND("endothelial",C1036)),ISNUMBER(FIND("neuron",C1036)),ISNUMBER(FIND(" cells ",C1036)),ISNUMBER(FIND("RBC",C1036)),ISNUMBER(FIND("mitochond",C1036)),ISNUMBER(FIND("adipocyte",C1036)),ISNUMBER(FIND("osteo",C1036)),ISNUMBER(FIND("keratin",C1036)),ISNUMBER(FIND(" cell's ",C1036)),ISNUMBER(FIND("eukary",C1036)),ISNUMBER(FIND("sperm",C1036)))</f>
        <v>1</v>
      </c>
      <c r="AD1036" t="b">
        <f>OR(ISNUMBER(FIND("human",B1036)),ISNUMBER(FIND("workers",B1036)),ISNUMBER(FIND("workforces",B1036)),ISNUMBER(FIND("occupational",B1036)),ISNUMBER(FIND("Case report",B1036)),ISNUMBER(FIND("Workplaces",B1036)),ISNUMBER(FIND("worker",B1036)))</f>
        <v>0</v>
      </c>
      <c r="AE1036" t="b">
        <f>OR(ISNUMBER(FIND(" plant ",C1036)),ISNUMBER(FIND("Plant ",C1036)),ISNUMBER(FIND("tomato",C1036)),ISNUMBER(FIND("plants",C1036)),ISNUMBER(FIND("Plants",C1036)),ISNUMBER(FIND("algae",C1036)),ISNUMBER(FIND("lettuce",C1036)),ISNUMBER(FIND("green gram sprouts ",C1036)),ISNUMBER(FIND("Cucurbita pepo",C1036)),ISNUMBER(FIND("bean ",C1036)),ISNUMBER(FIND("chloroplast",C1036)),ISNUMBER(FIND("chlorophyll",C1036)),ISNUMBER(FIND("seedling",C1036)),ISNUMBER(FIND("canola",C1036)),ISNUMBER(FIND("shoot",C1036)),ISNUMBER(FIND("photosynthes",C1036)),ISNUMBER(FIND(" leaves ",C1036)),,ISNUMBER(FIND("agriculture",C1036)),ISNUMBER(FIND(" crops ",C1036)))</f>
        <v>0</v>
      </c>
      <c r="AF1036" t="b">
        <f>OR(ISNUMBER(FIND("bacteria",C1036)),ISNUMBER(FIND("Bacteria",C1036)),ISNUMBER(FIND("Bacterium",C1036)),ISNUMBER(FIND("bacterium",C1036)),ISNUMBER(FIND(" coli ",C1036)))</f>
        <v>0</v>
      </c>
      <c r="AG1036" t="b">
        <f>OR(ISNUMBER(FIND("fungi",C1036)),ISNUMBER(FIND("Fungi",C1036)),ISNUMBER(FIND("fungus",C1036)),ISNUMBER(FIND("Fungus",C1036)),ISNUMBER(FIND("mushroom",C1036)),ISNUMBER(FIND("Mushroom",C1036)),ISNUMBER(FIND(" mold ",C1036)))</f>
        <v>0</v>
      </c>
      <c r="AH1036" t="b">
        <f>OR(ISNUMBER(FIND("Pig ",C1036)),ISNUMBER(FIND("pig ",C1036)),ISNUMBER(FIND("Pigs ",C1036)),ISNUMBER(FIND("pigs ",C1036)))</f>
        <v>0</v>
      </c>
      <c r="AI1036" t="b">
        <f>OR(ISNUMBER(FIND(" C. elegans",C1036)),ISNUMBER(FIND("Caenorhabditis elegans",C1036)),ISNUMBER(FIND("earthworms",C1036)),ISNUMBER(FIND(" Ficopomatus enigmaticus",C1036)),ISNUMBER(FIND("larva",C1036)),ISNUMBER(FIND("Lumbriculus variegatus",C1036)),ISNUMBER(FIND("nematode",C1036)))</f>
        <v>0</v>
      </c>
      <c r="AJ1036" t="b">
        <f>NOT(OR(AA1036,AB1036,AC1036,AD1036,AE1036,AF1036,AG1036,AH1036,AI1036))</f>
        <v>0</v>
      </c>
      <c r="AL1036" t="b">
        <f>OR(AA1036,AB1036,AD1036,AE1036,AF1036,AG1036,AH1036,AI1036)</f>
        <v>0</v>
      </c>
      <c r="AM1036" t="b">
        <f>IF(Table1[[#This Row],[In vivo?]],IF(Table1[[#This Row],[Cell]],FALSE,TRUE),FALSE)</f>
        <v>0</v>
      </c>
      <c r="AN1036" t="b">
        <f>AND(AC1036,AL1036)</f>
        <v>0</v>
      </c>
      <c r="AO1036" t="b">
        <f>IF(Table1[[#This Row],[Cell]],IF(Table1[[#This Row],[In vivo?]],FALSE,TRUE),FALSE)</f>
        <v>1</v>
      </c>
      <c r="AP1036" t="b">
        <f>NOT(OR(Table1[[#This Row],[In vivo?]],Table1[[#This Row],[Only in Cell]]))</f>
        <v>0</v>
      </c>
      <c r="AQ1036" t="str">
        <f>IF(OR(Table1[[#This Row],[Rodents]],Table1[[#This Row],[Human]],Table1[[#This Row],[Pig]]),OR(ISNUMBER(FIND("pulmonary",C1036)),ISNUMBER(FIND("lung",C1036))),"NA")</f>
        <v>NA</v>
      </c>
      <c r="AR1036" t="str">
        <f>IF(OR(Table1[[#This Row],[Rodents]],Table1[[#This Row],[Human]],Table1[[#This Row],[Pig]]),OR(ISNUMBER(FIND("skin",C1036)),ISNUMBER(FIND("dermal",C1036))),"NA")</f>
        <v>NA</v>
      </c>
      <c r="AS1036" t="str">
        <f>IF(OR(Table1[[#This Row],[Rodents]],Table1[[#This Row],[Human]],Table1[[#This Row],[Pig]]),OR(ISNUMBER(FIND("liver",C1036)),ISNUMBER(FIND("hepat",C1036))),"NA")</f>
        <v>NA</v>
      </c>
      <c r="AT1036" t="str">
        <f>IF(OR(Table1[[#This Row],[Rodents]],Table1[[#This Row],[Human]],Table1[[#This Row],[Pig]]),OR(ISNUMBER(FIND("kidney",C1036)),ISNUMBER(FIND("neph",C1036))),"NA")</f>
        <v>NA</v>
      </c>
      <c r="AU1036" t="str">
        <f>IF(OR(Table1[[#This Row],[Rodents]],Table1[[#This Row],[Human]],Table1[[#This Row],[Pig]]),OR(ISNUMBER(FIND("brain",C1036)),ISNUMBER(FIND("neur",C1036)),ISNUMBER(FIND("nerv",C1036))),"NA")</f>
        <v>NA</v>
      </c>
      <c r="AV1036" t="str">
        <f>IF(OR(Table1[[#This Row],[Rodents]],Table1[[#This Row],[Human]],Table1[[#This Row],[Pig]]),OR(ISNUMBER(FIND("heart",C1036)),ISNUMBER(FIND("cardi",C1036))),"NA")</f>
        <v>NA</v>
      </c>
      <c r="AW1036" t="str">
        <f>IF(OR(Table1[[#This Row],[Rodents]],Table1[[#This Row],[Human]],Table1[[#This Row],[Pig]]),OR(ISNUMBER(FIND("gastro",C1036)),ISNUMBER(FIND("intesti",C1036)),ISNUMBER(FIND("stomach",C1036))),"NA")</f>
        <v>NA</v>
      </c>
      <c r="AX1036" t="str">
        <f>IF(OR(Table1[[#This Row],[Rodents]],Table1[[#This Row],[Human]],Table1[[#This Row],[Pig]]),NOT(OR(AQ1036,AR1036,AS1036,AT1036,AU1036,AV1036,AW1036)),"NA")</f>
        <v>NA</v>
      </c>
      <c r="AY1036" t="b">
        <f>OR(ISNUMBER(FIND("SWCNT",C1036)),ISNUMBER(FIND("SWNT",C1036)),ISNUMBER(FIND("single-wall",C1036)),ISNUMBER(FIND("single wall",C1036)),ISNUMBER(FIND("Single wall",C1036)),ISNUMBER(FIND("Single-wall",C1036)),ISNUMBER(FIND("SWCNT",B1036)),ISNUMBER(FIND("SWNT",B1036)),ISNUMBER(FIND("single-wall",B1036)),ISNUMBER(FIND("single wall",B1036)),ISNUMBER(FIND("Single-wall",B1036)),ISNUMBER(FIND("Single wall",B1036)))</f>
        <v>0</v>
      </c>
      <c r="AZ1036" t="b">
        <f>OR(ISNUMBER(FIND("MWCNT",C1036)),ISNUMBER(FIND("MWNT",C1036)),ISNUMBER(FIND("multi-wall",C1036)),ISNUMBER(FIND("multi wall",C1036)),ISNUMBER(FIND("multiwall",C1036)),ISNUMBER(FIND("Multi-wall",C1036)),ISNUMBER(FIND("Multi wall",C1036)),ISNUMBER(FIND("Multiwall",C1036)),ISNUMBER(FIND("MWCNT",B1036)),ISNUMBER(FIND("MWNT",B1036)),ISNUMBER(FIND("multi-wall",B1036)),ISNUMBER(FIND("multi wall",B1036)),ISNUMBER(FIND("multiwall",B1036)),ISNUMBER(FIND("Multi-wall",B1036)),ISNUMBER(FIND("Multi wall",B1036)),ISNUMBER(FIND("Multiwall",B1036)),ISNUMBER(FIND("Double-wall",B1036)),ISNUMBER(FIND("Double wall",B1036)),ISNUMBER(FIND("Doublewall",B1036)),ISNUMBER(FIND("double-wall",B1036)),ISNUMBER(FIND("double wall",B1036)),ISNUMBER(FIND("doublewall",B1036)))</f>
        <v>1</v>
      </c>
      <c r="BA1036" t="b">
        <f>AND(Table1[[#This Row],[SWCNT]],Table1[[#This Row],[MWCNT]])</f>
        <v>0</v>
      </c>
      <c r="BB1036" t="b">
        <f>IF(Table1[[#This Row],[SWCNT]]=TRUE,FALSE,IF(Table1[[#This Row],[MWCNT]]=TRUE,FALSE,TRUE))</f>
        <v>0</v>
      </c>
      <c r="BC1036" s="18"/>
    </row>
    <row r="1037" spans="1:55" ht="203.5">
      <c r="A1037" t="s">
        <v>3469</v>
      </c>
      <c r="B1037" s="2" t="s">
        <v>3471</v>
      </c>
      <c r="C1037" s="16" t="s">
        <v>3473</v>
      </c>
      <c r="D1037" s="17" t="s">
        <v>290</v>
      </c>
      <c r="E1037" s="2">
        <v>2014</v>
      </c>
      <c r="F1037" t="b">
        <f>OR(ISNUMBER(FIND("cytotoxic",C1037)),ISNUMBER(FIND("Cytotoxic",C1037)),ISNUMBER(FIND("cellular toxicity",C1037)),ISNUMBER(FIND("cell death",C1037)),ISNUMBER(FIND("viable",C1037)),ISNUMBER(FIND("phytotoxic",C1037)),ISNUMBER(FIND("acute toxicity",C1037)),ISNUMBER(FIND("MTT",C1037)),ISNUMBER(FIND("survival",C1037)),ISNUMBER(FIND("prolifer",C1037)),ISNUMBER(FIND("apoptosis",C1037)),ISNUMBER(FIND("neurotoxic",C1037)),ISNUMBER(FIND("  lysis ",C1037)),ISNUMBER(FIND("necrosis",C1037)),ISNUMBER(FIND("cellular death",C1037))*3,ISNUMBER(FIND("LDH",C1037)),ISNUMBER(FIND("Acute toxicity",C1037)))</f>
        <v>0</v>
      </c>
      <c r="G1037" t="b">
        <f>OR(ISNUMBER(FIND("genotoxic",C1037)),ISNUMBER(FIND("genotoxicity",C1037)),ISNUMBER(FIND("DNA damage",C1037)),ISNUMBER(FIND("DNA",C1037)),ISNUMBER(FIND("RNA",C1037)),ISNUMBER(FIND("mesothelioma",C1037)),ISNUMBER(FIND("carcino",C1037)),ISNUMBER(FIND("mutagen",C1037)),ISNUMBER(FIND("genetic",C1037)))</f>
        <v>0</v>
      </c>
      <c r="H1037" t="b">
        <f>OR(ISNUMBER(FIND("inflammatory",C1037)),ISNUMBER(FIND("inflamm",C1037)))</f>
        <v>0</v>
      </c>
      <c r="I1037" t="b">
        <f>OR(ISNUMBER(FIND("immune",C1037)),ISNUMBER(FIND("immunological",C1037)),ISNUMBER(FIND("interleuk",C1037)),ISNUMBER(FIND("platelet activation",C1037)),ISNUMBER(FIND("monocyte",C1037)),ISNUMBER(FIND("leukocyte",C1037)),ISNUMBER(FIND("cytokine",C1037)),ISNUMBER(FIND("CD4",C1037)),ISNUMBER(FIND("CD8",C1037)),ISNUMBER(FIND("T-cell",C1037)))</f>
        <v>0</v>
      </c>
      <c r="J1037" t="b">
        <f>OR(ISNUMBER(FIND("reactive oxygen",C1037)),ISNUMBER(FIND("ROS",C1037)),ISNUMBER(FIND("free radical",C1037)),ISNUMBER(FIND("oxidative stress",C1037)),ISNUMBER(FIND("peroxid",C1037)),ISNUMBER(FIND("oxidative",C1037)),ISNUMBER(FIND("antioxid",C1037)))</f>
        <v>0</v>
      </c>
      <c r="K1037" t="b">
        <f>OR(ISNUMBER(FIND("autophag",C1037)))</f>
        <v>0</v>
      </c>
      <c r="L1037" t="b">
        <f>OR(ISNUMBER(FIND("morpholog",C1037)))</f>
        <v>0</v>
      </c>
      <c r="M1037" t="b">
        <f>OR(ISNUMBER(FIND("fibrosis",C1037)),ISNUMBER(FIND("Fibrosis",C1037)),ISNUMBER(FIND("fibrot",C1037)))</f>
        <v>0</v>
      </c>
      <c r="N1037" t="b">
        <f>OR(ISNUMBER(FIND("offspring",C1037)),ISNUMBER(FIND("Parental",C1037)),ISNUMBER(FIND("parental",C1037)),ISNUMBER(FIND("germline",C1037)),ISNUMBER(FIND("reproduc",C1037)),ISNUMBER(FIND("embryo",C1037)))</f>
        <v>1</v>
      </c>
      <c r="O1037" t="b">
        <f>OR(ISNUMBER(FIND("metabol",C1037)),ISNUMBER(FIND("Metabol",C1037)),ISNUMBER(FIND("digest",C1037)),ISNUMBER(FIND("mitochon",C1037)))</f>
        <v>0</v>
      </c>
      <c r="P1037" t="b">
        <f>OR(ISNUMBER(FIND("ecotox",C1037)),ISNUMBER(FIND("Ecotox",B1037)),ISNUMBER(FIND("ecotox",B1037)),ISNUMBER(FIND("Ecotox",C1037)))</f>
        <v>0</v>
      </c>
      <c r="Q1037" t="b">
        <f>OR(ISNUMBER(FIND("Bioaccum",C1037)),ISNUMBER(FIND("bioaccum",C1037)),ISNUMBER(FIND("accum",C1037)))</f>
        <v>0</v>
      </c>
      <c r="R1037" t="b">
        <f>OR(ISNUMBER(FIND("Occupation",C1037)),ISNUMBER(FIND("occupation",C1037)),ISNUMBER(FIND("worker",C1037)),ISNUMBER(FIND("workforce",C1037)))</f>
        <v>0</v>
      </c>
      <c r="S1037" t="b">
        <f>NOT(OR(F1037,G1037,H1037,I1037,J1037,K1037,L1037,M1037,N1037,O1037,P1037,Q1037,R1037))</f>
        <v>0</v>
      </c>
      <c r="U1037" t="b">
        <f>OR(Table1[[#This Row],[Inflammation]],Table1[[#This Row],[Immune]])</f>
        <v>0</v>
      </c>
      <c r="V1037" t="b">
        <f>IF(OR(Table1[[#This Row],[Rodents]],Table1[[#This Row],[Human]],Table1[[#This Row],[Pig]]),OR(ISNUMBER(FIND("intratrach",C1037)),ISNUMBER(FIND("nasal ",C1037)),ISNUMBER(FIND("instill",C1037))),"NA")</f>
        <v>0</v>
      </c>
      <c r="W1037" t="b">
        <f>IF(OR(Table1[[#This Row],[Rodents]],Table1[[#This Row],[Human]],Table1[[#This Row],[Pig]]),OR(ISNUMBER(FIND("dermal",C1037)),ISNUMBER(FIND("skin ",C1037))),"NA")</f>
        <v>0</v>
      </c>
      <c r="X1037" t="b">
        <f>IF(OR(Table1[[#This Row],[Rodents]],Table1[[#This Row],[Human]],Table1[[#This Row],[Pig]]),OR(ISNUMBER(FIND("injected",C1037)),ISNUMBER(FIND("periton",C1037)),ISNUMBER(FIND("intrascrot",C1037))),"NA")</f>
        <v>0</v>
      </c>
      <c r="Y1037" t="b">
        <f>IF(OR(Table1[[#This Row],[Rodents]],Table1[[#This Row],[Human]],Table1[[#This Row],[Pig]]),NOT(OR(Table1[[#This Row],[Inhaled/Intratracheal/intranasal]],Table1[[#This Row],[Dermal]],Table1[[#This Row],[Injected]])),"NA")</f>
        <v>1</v>
      </c>
      <c r="AA1037" t="b">
        <f>OR(ISNUMBER(FIND("fish ",C1037)),ISNUMBER(FIND("Fish ",C1037)),ISNUMBER(FIND("aquatic",C1037)),ISNUMBER(FIND("daphnids",C1037)),ISNUMBER(FIND("Carcinus maenas",C1037)),ISNUMBER(FIND("Daphnia",C1037)),ISNUMBER(FIND("Ruditapes philippinarum",C1037)),ISNUMBER(FIND("daphnia",C1037)),ISNUMBER(FIND("marine",C1037)),ISNUMBER(FIND("mussel",C1037)),ISNUMBER(FIND("algae",C1037)),ISNUMBER(FIND("Donax faba",C1037)),ISNUMBER(FIND("estuarine",C1037)),ISNUMBER(FIND("snail",C1037)),ISNUMBER(FIND("Prorocentrum donghaiense",C1037)) )</f>
        <v>0</v>
      </c>
      <c r="AB1037" t="b">
        <f>OR(ISNUMBER(FIND(" rat ",C1037)),ISNUMBER(FIND(" rats ",C1037)),ISNUMBER(FIND(" Rats ",C1037)),ISNUMBER(FIND(" Rat ",C1037)),ISNUMBER(FIND(" rat.",C1037)),ISNUMBER(FIND(" rats.",C1037)),ISNUMBER(FIND("mouse",C1037)),ISNUMBER(FIND("mice",C1037)), ISNUMBER(FIND(" Mice",C1037)))</f>
        <v>1</v>
      </c>
      <c r="AC1037" t="b">
        <f>OR(ISNUMBER(FIND(" cell ",C1037)),ISNUMBER(FIND("fibroblast",C1037)),ISNUMBER(FIND("macrophage",C1037)),ISNUMBER(FIND("epithelial",C1037)),ISNUMBER(FIND("endothelial",C1037)),ISNUMBER(FIND("neuron",C1037)),ISNUMBER(FIND(" cells ",C1037)),ISNUMBER(FIND("RBC",C1037)),ISNUMBER(FIND("mitochond",C1037)),ISNUMBER(FIND("adipocyte",C1037)),ISNUMBER(FIND("osteo",C1037)),ISNUMBER(FIND("keratin",C1037)),ISNUMBER(FIND(" cell's ",C1037)),ISNUMBER(FIND("eukary",C1037)),ISNUMBER(FIND("sperm",C1037)))</f>
        <v>1</v>
      </c>
      <c r="AD1037" t="b">
        <f>OR(ISNUMBER(FIND("human",B1037)),ISNUMBER(FIND("workers",B1037)),ISNUMBER(FIND("workforces",B1037)),ISNUMBER(FIND("occupational",B1037)),ISNUMBER(FIND("Case report",B1037)),ISNUMBER(FIND("Workplaces",B1037)),ISNUMBER(FIND("worker",B1037)))</f>
        <v>0</v>
      </c>
      <c r="AE1037" t="b">
        <f>OR(ISNUMBER(FIND(" plant ",C1037)),ISNUMBER(FIND("Plant ",C1037)),ISNUMBER(FIND("tomato",C1037)),ISNUMBER(FIND("plants",C1037)),ISNUMBER(FIND("Plants",C1037)),ISNUMBER(FIND("algae",C1037)),ISNUMBER(FIND("lettuce",C1037)),ISNUMBER(FIND("green gram sprouts ",C1037)),ISNUMBER(FIND("Cucurbita pepo",C1037)),ISNUMBER(FIND("bean ",C1037)),ISNUMBER(FIND("chloroplast",C1037)),ISNUMBER(FIND("chlorophyll",C1037)),ISNUMBER(FIND("seedling",C1037)),ISNUMBER(FIND("canola",C1037)),ISNUMBER(FIND("shoot",C1037)),ISNUMBER(FIND("photosynthes",C1037)),ISNUMBER(FIND(" leaves ",C1037)),,ISNUMBER(FIND("agriculture",C1037)),ISNUMBER(FIND(" crops ",C1037)))</f>
        <v>0</v>
      </c>
      <c r="AF1037" t="b">
        <f>OR(ISNUMBER(FIND("bacteria",C1037)),ISNUMBER(FIND("Bacteria",C1037)),ISNUMBER(FIND("Bacterium",C1037)),ISNUMBER(FIND("bacterium",C1037)),ISNUMBER(FIND(" coli ",C1037)))</f>
        <v>0</v>
      </c>
      <c r="AG1037" t="b">
        <f>OR(ISNUMBER(FIND("fungi",C1037)),ISNUMBER(FIND("Fungi",C1037)),ISNUMBER(FIND("fungus",C1037)),ISNUMBER(FIND("Fungus",C1037)),ISNUMBER(FIND("mushroom",C1037)),ISNUMBER(FIND("Mushroom",C1037)),ISNUMBER(FIND(" mold ",C1037)))</f>
        <v>0</v>
      </c>
      <c r="AH1037" t="b">
        <f>OR(ISNUMBER(FIND("Pig ",C1037)),ISNUMBER(FIND("pig ",C1037)),ISNUMBER(FIND("Pigs ",C1037)),ISNUMBER(FIND("pigs ",C1037)))</f>
        <v>0</v>
      </c>
      <c r="AI1037" t="b">
        <f>OR(ISNUMBER(FIND(" C. elegans",C1037)),ISNUMBER(FIND("Caenorhabditis elegans",C1037)),ISNUMBER(FIND("earthworms",C1037)),ISNUMBER(FIND(" Ficopomatus enigmaticus",C1037)),ISNUMBER(FIND("larva",C1037)),ISNUMBER(FIND("Lumbriculus variegatus",C1037)),ISNUMBER(FIND("nematode",C1037)))</f>
        <v>0</v>
      </c>
      <c r="AJ1037" t="b">
        <f>NOT(OR(AA1037,AB1037,AC1037,AD1037,AE1037,AF1037,AG1037,AH1037,AI1037))</f>
        <v>0</v>
      </c>
      <c r="AL1037" t="b">
        <f>OR(AA1037,AB1037,AD1037,AE1037,AF1037,AG1037,AH1037,AI1037)</f>
        <v>1</v>
      </c>
      <c r="AM1037" t="b">
        <f>IF(Table1[[#This Row],[In vivo?]],IF(Table1[[#This Row],[Cell]],FALSE,TRUE),FALSE)</f>
        <v>0</v>
      </c>
      <c r="AN1037" t="b">
        <f>AND(AC1037,AL1037)</f>
        <v>1</v>
      </c>
      <c r="AO1037" t="b">
        <f>IF(Table1[[#This Row],[Cell]],IF(Table1[[#This Row],[In vivo?]],FALSE,TRUE),FALSE)</f>
        <v>0</v>
      </c>
      <c r="AP1037" t="b">
        <f>NOT(OR(Table1[[#This Row],[In vivo?]],Table1[[#This Row],[Only in Cell]]))</f>
        <v>0</v>
      </c>
      <c r="AQ1037" t="b">
        <f>IF(OR(Table1[[#This Row],[Rodents]],Table1[[#This Row],[Human]],Table1[[#This Row],[Pig]]),OR(ISNUMBER(FIND("pulmonary",C1037)),ISNUMBER(FIND("lung",C1037))),"NA")</f>
        <v>0</v>
      </c>
      <c r="AR1037" t="b">
        <f>IF(OR(Table1[[#This Row],[Rodents]],Table1[[#This Row],[Human]],Table1[[#This Row],[Pig]]),OR(ISNUMBER(FIND("skin",C1037)),ISNUMBER(FIND("dermal",C1037))),"NA")</f>
        <v>0</v>
      </c>
      <c r="AS1037" t="b">
        <f>IF(OR(Table1[[#This Row],[Rodents]],Table1[[#This Row],[Human]],Table1[[#This Row],[Pig]]),OR(ISNUMBER(FIND("liver",C1037)),ISNUMBER(FIND("hepat",C1037))),"NA")</f>
        <v>0</v>
      </c>
      <c r="AT1037" t="b">
        <f>IF(OR(Table1[[#This Row],[Rodents]],Table1[[#This Row],[Human]],Table1[[#This Row],[Pig]]),OR(ISNUMBER(FIND("kidney",C1037)),ISNUMBER(FIND("neph",C1037))),"NA")</f>
        <v>0</v>
      </c>
      <c r="AU1037" t="b">
        <f>IF(OR(Table1[[#This Row],[Rodents]],Table1[[#This Row],[Human]],Table1[[#This Row],[Pig]]),OR(ISNUMBER(FIND("brain",C1037)),ISNUMBER(FIND("neur",C1037)),ISNUMBER(FIND("nerv",C1037))),"NA")</f>
        <v>0</v>
      </c>
      <c r="AV1037" t="b">
        <f>IF(OR(Table1[[#This Row],[Rodents]],Table1[[#This Row],[Human]],Table1[[#This Row],[Pig]]),OR(ISNUMBER(FIND("heart",C1037)),ISNUMBER(FIND("cardi",C1037))),"NA")</f>
        <v>0</v>
      </c>
      <c r="AW1037" t="b">
        <f>IF(OR(Table1[[#This Row],[Rodents]],Table1[[#This Row],[Human]],Table1[[#This Row],[Pig]]),OR(ISNUMBER(FIND("gastro",C1037)),ISNUMBER(FIND("intesti",C1037)),ISNUMBER(FIND("stomach",C1037))),"NA")</f>
        <v>0</v>
      </c>
      <c r="AX1037" t="b">
        <f>IF(OR(Table1[[#This Row],[Rodents]],Table1[[#This Row],[Human]],Table1[[#This Row],[Pig]]),NOT(OR(AQ1037,AR1037,AS1037,AT1037,AU1037,AV1037,AW1037)),"NA")</f>
        <v>1</v>
      </c>
      <c r="AY1037" t="b">
        <f>OR(ISNUMBER(FIND("SWCNT",C1037)),ISNUMBER(FIND("SWNT",C1037)),ISNUMBER(FIND("single-wall",C1037)),ISNUMBER(FIND("single wall",C1037)),ISNUMBER(FIND("Single wall",C1037)),ISNUMBER(FIND("Single-wall",C1037)),ISNUMBER(FIND("SWCNT",B1037)),ISNUMBER(FIND("SWNT",B1037)),ISNUMBER(FIND("single-wall",B1037)),ISNUMBER(FIND("single wall",B1037)),ISNUMBER(FIND("Single-wall",B1037)),ISNUMBER(FIND("Single wall",B1037)))</f>
        <v>1</v>
      </c>
      <c r="AZ1037" t="b">
        <f>OR(ISNUMBER(FIND("MWCNT",C1037)),ISNUMBER(FIND("MWNT",C1037)),ISNUMBER(FIND("multi-wall",C1037)),ISNUMBER(FIND("multi wall",C1037)),ISNUMBER(FIND("multiwall",C1037)),ISNUMBER(FIND("Multi-wall",C1037)),ISNUMBER(FIND("Multi wall",C1037)),ISNUMBER(FIND("Multiwall",C1037)),ISNUMBER(FIND("MWCNT",B1037)),ISNUMBER(FIND("MWNT",B1037)),ISNUMBER(FIND("multi-wall",B1037)),ISNUMBER(FIND("multi wall",B1037)),ISNUMBER(FIND("multiwall",B1037)),ISNUMBER(FIND("Multi-wall",B1037)),ISNUMBER(FIND("Multi wall",B1037)),ISNUMBER(FIND("Multiwall",B1037)),ISNUMBER(FIND("Double-wall",B1037)),ISNUMBER(FIND("Double wall",B1037)),ISNUMBER(FIND("Doublewall",B1037)),ISNUMBER(FIND("double-wall",B1037)),ISNUMBER(FIND("double wall",B1037)),ISNUMBER(FIND("doublewall",B1037)))</f>
        <v>0</v>
      </c>
      <c r="BA1037" t="b">
        <f>AND(Table1[[#This Row],[SWCNT]],Table1[[#This Row],[MWCNT]])</f>
        <v>0</v>
      </c>
      <c r="BB1037" t="b">
        <f>IF(Table1[[#This Row],[SWCNT]]=TRUE,FALSE,IF(Table1[[#This Row],[MWCNT]]=TRUE,FALSE,TRUE))</f>
        <v>0</v>
      </c>
      <c r="BC1037" s="18"/>
    </row>
    <row r="1038" spans="1:55" ht="277.5">
      <c r="A1038" t="s">
        <v>3623</v>
      </c>
      <c r="B1038" s="2" t="s">
        <v>3624</v>
      </c>
      <c r="C1038" s="16" t="s">
        <v>3625</v>
      </c>
      <c r="D1038" s="17" t="s">
        <v>181</v>
      </c>
      <c r="E1038" s="2">
        <v>2014</v>
      </c>
      <c r="F1038" t="b">
        <f>OR(ISNUMBER(FIND("cytotoxic",C1038)),ISNUMBER(FIND("Cytotoxic",C1038)),ISNUMBER(FIND("cellular toxicity",C1038)),ISNUMBER(FIND("cell death",C1038)),ISNUMBER(FIND("viable",C1038)),ISNUMBER(FIND("phytotoxic",C1038)),ISNUMBER(FIND("acute toxicity",C1038)),ISNUMBER(FIND("MTT",C1038)),ISNUMBER(FIND("survival",C1038)),ISNUMBER(FIND("prolifer",C1038)),ISNUMBER(FIND("apoptosis",C1038)),ISNUMBER(FIND("neurotoxic",C1038)),ISNUMBER(FIND("  lysis ",C1038)),ISNUMBER(FIND("necrosis",C1038)),ISNUMBER(FIND("cellular death",C1038))*3,ISNUMBER(FIND("LDH",C1038)),ISNUMBER(FIND("Acute toxicity",C1038)))</f>
        <v>0</v>
      </c>
      <c r="G1038" t="b">
        <f>OR(ISNUMBER(FIND("genotoxic",C1038)),ISNUMBER(FIND("genotoxicity",C1038)),ISNUMBER(FIND("DNA damage",C1038)),ISNUMBER(FIND("DNA",C1038)),ISNUMBER(FIND("RNA",C1038)),ISNUMBER(FIND("mesothelioma",C1038)),ISNUMBER(FIND("carcino",C1038)),ISNUMBER(FIND("mutagen",C1038)),ISNUMBER(FIND("genetic",C1038)))</f>
        <v>1</v>
      </c>
      <c r="H1038" t="b">
        <f>OR(ISNUMBER(FIND("inflammatory",C1038)),ISNUMBER(FIND("inflamm",C1038)))</f>
        <v>0</v>
      </c>
      <c r="I1038" t="b">
        <f>OR(ISNUMBER(FIND("immune",C1038)),ISNUMBER(FIND("immunological",C1038)),ISNUMBER(FIND("interleuk",C1038)),ISNUMBER(FIND("platelet activation",C1038)),ISNUMBER(FIND("monocyte",C1038)),ISNUMBER(FIND("leukocyte",C1038)),ISNUMBER(FIND("cytokine",C1038)),ISNUMBER(FIND("CD4",C1038)),ISNUMBER(FIND("CD8",C1038)),ISNUMBER(FIND("T-cell",C1038)))</f>
        <v>0</v>
      </c>
      <c r="J1038" t="b">
        <f>OR(ISNUMBER(FIND("reactive oxygen",C1038)),ISNUMBER(FIND("ROS",C1038)),ISNUMBER(FIND("free radical",C1038)),ISNUMBER(FIND("oxidative stress",C1038)),ISNUMBER(FIND("peroxid",C1038)),ISNUMBER(FIND("oxidative",C1038)),ISNUMBER(FIND("antioxid",C1038)))</f>
        <v>0</v>
      </c>
      <c r="K1038" t="b">
        <f>OR(ISNUMBER(FIND("autophag",C1038)))</f>
        <v>0</v>
      </c>
      <c r="L1038" t="b">
        <f>OR(ISNUMBER(FIND("morpholog",C1038)))</f>
        <v>0</v>
      </c>
      <c r="M1038" t="b">
        <f>OR(ISNUMBER(FIND("fibrosis",C1038)),ISNUMBER(FIND("Fibrosis",C1038)),ISNUMBER(FIND("fibrot",C1038)))</f>
        <v>0</v>
      </c>
      <c r="N1038" t="b">
        <f>OR(ISNUMBER(FIND("offspring",C1038)),ISNUMBER(FIND("Parental",C1038)),ISNUMBER(FIND("parental",C1038)),ISNUMBER(FIND("germline",C1038)),ISNUMBER(FIND("reproduc",C1038)),ISNUMBER(FIND("embryo",C1038)))</f>
        <v>0</v>
      </c>
      <c r="O1038" t="b">
        <f>OR(ISNUMBER(FIND("metabol",C1038)),ISNUMBER(FIND("Metabol",C1038)),ISNUMBER(FIND("digest",C1038)),ISNUMBER(FIND("mitochon",C1038)))</f>
        <v>0</v>
      </c>
      <c r="P1038" t="b">
        <f>OR(ISNUMBER(FIND("ecotox",C1038)),ISNUMBER(FIND("Ecotox",B1038)),ISNUMBER(FIND("ecotox",B1038)),ISNUMBER(FIND("Ecotox",C1038)))</f>
        <v>0</v>
      </c>
      <c r="Q1038" t="b">
        <f>OR(ISNUMBER(FIND("Bioaccum",C1038)),ISNUMBER(FIND("bioaccum",C1038)),ISNUMBER(FIND("accum",C1038)))</f>
        <v>0</v>
      </c>
      <c r="R1038" t="b">
        <f>OR(ISNUMBER(FIND("Occupation",C1038)),ISNUMBER(FIND("occupation",C1038)),ISNUMBER(FIND("worker",C1038)),ISNUMBER(FIND("workforce",C1038)))</f>
        <v>1</v>
      </c>
      <c r="S1038" t="b">
        <f>NOT(OR(F1038,G1038,H1038,I1038,J1038,K1038,L1038,M1038,N1038,O1038,P1038,Q1038,R1038))</f>
        <v>0</v>
      </c>
      <c r="U1038" t="b">
        <f>OR(Table1[[#This Row],[Inflammation]],Table1[[#This Row],[Immune]])</f>
        <v>0</v>
      </c>
      <c r="V1038" t="str">
        <f>IF(OR(Table1[[#This Row],[Rodents]],Table1[[#This Row],[Human]],Table1[[#This Row],[Pig]]),OR(ISNUMBER(FIND("intratrach",C1038)),ISNUMBER(FIND("nasal ",C1038)),ISNUMBER(FIND("instill",C1038))),"NA")</f>
        <v>NA</v>
      </c>
      <c r="W1038" t="str">
        <f>IF(OR(Table1[[#This Row],[Rodents]],Table1[[#This Row],[Human]],Table1[[#This Row],[Pig]]),OR(ISNUMBER(FIND("dermal",C1038)),ISNUMBER(FIND("skin ",C1038))),"NA")</f>
        <v>NA</v>
      </c>
      <c r="X1038" t="str">
        <f>IF(OR(Table1[[#This Row],[Rodents]],Table1[[#This Row],[Human]],Table1[[#This Row],[Pig]]),OR(ISNUMBER(FIND("injected",C1038)),ISNUMBER(FIND("periton",C1038)),ISNUMBER(FIND("intrascrot",C1038))),"NA")</f>
        <v>NA</v>
      </c>
      <c r="Y1038" t="str">
        <f>IF(OR(Table1[[#This Row],[Rodents]],Table1[[#This Row],[Human]],Table1[[#This Row],[Pig]]),NOT(OR(Table1[[#This Row],[Inhaled/Intratracheal/intranasal]],Table1[[#This Row],[Dermal]],Table1[[#This Row],[Injected]])),"NA")</f>
        <v>NA</v>
      </c>
      <c r="AA1038" t="b">
        <f>OR(ISNUMBER(FIND("fish ",C1038)),ISNUMBER(FIND("Fish ",C1038)),ISNUMBER(FIND("aquatic",C1038)),ISNUMBER(FIND("daphnids",C1038)),ISNUMBER(FIND("Carcinus maenas",C1038)),ISNUMBER(FIND("Daphnia",C1038)),ISNUMBER(FIND("Ruditapes philippinarum",C1038)),ISNUMBER(FIND("daphnia",C1038)),ISNUMBER(FIND("marine",C1038)),ISNUMBER(FIND("mussel",C1038)),ISNUMBER(FIND("algae",C1038)),ISNUMBER(FIND("Donax faba",C1038)),ISNUMBER(FIND("estuarine",C1038)),ISNUMBER(FIND("snail",C1038)),ISNUMBER(FIND("Prorocentrum donghaiense",C1038)) )</f>
        <v>0</v>
      </c>
      <c r="AB1038" t="b">
        <f>OR(ISNUMBER(FIND(" rat ",C1038)),ISNUMBER(FIND(" rats ",C1038)),ISNUMBER(FIND(" Rats ",C1038)),ISNUMBER(FIND(" Rat ",C1038)),ISNUMBER(FIND(" rat.",C1038)),ISNUMBER(FIND(" rats.",C1038)),ISNUMBER(FIND("mouse",C1038)),ISNUMBER(FIND("mice",C1038)), ISNUMBER(FIND(" Mice",C1038)))</f>
        <v>0</v>
      </c>
      <c r="AC1038" t="b">
        <f>OR(ISNUMBER(FIND(" cell ",C1038)),ISNUMBER(FIND("fibroblast",C1038)),ISNUMBER(FIND("macrophage",C1038)),ISNUMBER(FIND("epithelial",C1038)),ISNUMBER(FIND("endothelial",C1038)),ISNUMBER(FIND("neuron",C1038)),ISNUMBER(FIND(" cells ",C1038)),ISNUMBER(FIND("RBC",C1038)),ISNUMBER(FIND("mitochond",C1038)),ISNUMBER(FIND("adipocyte",C1038)),ISNUMBER(FIND("osteo",C1038)),ISNUMBER(FIND("keratin",C1038)),ISNUMBER(FIND(" cell's ",C1038)),ISNUMBER(FIND("eukary",C1038)),ISNUMBER(FIND("sperm",C1038)))</f>
        <v>1</v>
      </c>
      <c r="AD1038" t="b">
        <v>0</v>
      </c>
      <c r="AE1038" t="b">
        <f>OR(ISNUMBER(FIND(" plant ",C1038)),ISNUMBER(FIND("Plant ",C1038)),ISNUMBER(FIND("tomato",C1038)),ISNUMBER(FIND("plants",C1038)),ISNUMBER(FIND("Plants",C1038)),ISNUMBER(FIND("algae",C1038)),ISNUMBER(FIND("lettuce",C1038)),ISNUMBER(FIND("green gram sprouts ",C1038)),ISNUMBER(FIND("Cucurbita pepo",C1038)),ISNUMBER(FIND("bean ",C1038)),ISNUMBER(FIND("chloroplast",C1038)),ISNUMBER(FIND("chlorophyll",C1038)),ISNUMBER(FIND("seedling",C1038)),ISNUMBER(FIND("canola",C1038)),ISNUMBER(FIND("shoot",C1038)),ISNUMBER(FIND("photosynthes",C1038)),ISNUMBER(FIND(" leaves ",C1038)),,ISNUMBER(FIND("agriculture",C1038)),ISNUMBER(FIND(" crops ",C1038)))</f>
        <v>0</v>
      </c>
      <c r="AF1038" t="b">
        <f>OR(ISNUMBER(FIND("bacteria",C1038)),ISNUMBER(FIND("Bacteria",C1038)),ISNUMBER(FIND("Bacterium",C1038)),ISNUMBER(FIND("bacterium",C1038)),ISNUMBER(FIND(" coli ",C1038)))</f>
        <v>0</v>
      </c>
      <c r="AG1038" t="b">
        <f>OR(ISNUMBER(FIND("fungi",C1038)),ISNUMBER(FIND("Fungi",C1038)),ISNUMBER(FIND("fungus",C1038)),ISNUMBER(FIND("Fungus",C1038)),ISNUMBER(FIND("mushroom",C1038)),ISNUMBER(FIND("Mushroom",C1038)),ISNUMBER(FIND(" mold ",C1038)))</f>
        <v>0</v>
      </c>
      <c r="AH1038" t="b">
        <f>OR(ISNUMBER(FIND("Pig ",C1038)),ISNUMBER(FIND("pig ",C1038)),ISNUMBER(FIND("Pigs ",C1038)),ISNUMBER(FIND("pigs ",C1038)))</f>
        <v>0</v>
      </c>
      <c r="AI1038" t="b">
        <f>OR(ISNUMBER(FIND(" C. elegans",C1038)),ISNUMBER(FIND("Caenorhabditis elegans",C1038)),ISNUMBER(FIND("earthworms",C1038)),ISNUMBER(FIND(" Ficopomatus enigmaticus",C1038)),ISNUMBER(FIND("larva",C1038)),ISNUMBER(FIND("Lumbriculus variegatus",C1038)),ISNUMBER(FIND("nematode",C1038)))</f>
        <v>0</v>
      </c>
      <c r="AJ1038" t="b">
        <f>NOT(OR(AA1038,AB1038,AC1038,AD1038,AE1038,AF1038,AG1038,AH1038,AI1038))</f>
        <v>0</v>
      </c>
      <c r="AL1038" t="b">
        <f>OR(AA1038,AB1038,AD1038,AE1038,AF1038,AG1038,AH1038,AI1038)</f>
        <v>0</v>
      </c>
      <c r="AM1038" t="b">
        <f>IF(Table1[[#This Row],[In vivo?]],IF(Table1[[#This Row],[Cell]],FALSE,TRUE),FALSE)</f>
        <v>0</v>
      </c>
      <c r="AN1038" t="b">
        <f>AND(AC1038,AL1038)</f>
        <v>0</v>
      </c>
      <c r="AO1038" t="b">
        <f>IF(Table1[[#This Row],[Cell]],IF(Table1[[#This Row],[In vivo?]],FALSE,TRUE),FALSE)</f>
        <v>1</v>
      </c>
      <c r="AP1038" t="b">
        <f>NOT(OR(Table1[[#This Row],[In vivo?]],Table1[[#This Row],[Only in Cell]]))</f>
        <v>0</v>
      </c>
      <c r="AQ1038" t="str">
        <f>IF(OR(Table1[[#This Row],[Rodents]],Table1[[#This Row],[Human]],Table1[[#This Row],[Pig]]),OR(ISNUMBER(FIND("pulmonary",C1038)),ISNUMBER(FIND("lung",C1038))),"NA")</f>
        <v>NA</v>
      </c>
      <c r="AR1038" t="str">
        <f>IF(OR(Table1[[#This Row],[Rodents]],Table1[[#This Row],[Human]],Table1[[#This Row],[Pig]]),OR(ISNUMBER(FIND("skin",C1038)),ISNUMBER(FIND("dermal",C1038))),"NA")</f>
        <v>NA</v>
      </c>
      <c r="AS1038" t="str">
        <f>IF(OR(Table1[[#This Row],[Rodents]],Table1[[#This Row],[Human]],Table1[[#This Row],[Pig]]),OR(ISNUMBER(FIND("liver",C1038)),ISNUMBER(FIND("hepat",C1038))),"NA")</f>
        <v>NA</v>
      </c>
      <c r="AT1038" t="str">
        <f>IF(OR(Table1[[#This Row],[Rodents]],Table1[[#This Row],[Human]],Table1[[#This Row],[Pig]]),OR(ISNUMBER(FIND("kidney",C1038)),ISNUMBER(FIND("neph",C1038))),"NA")</f>
        <v>NA</v>
      </c>
      <c r="AU1038" t="str">
        <f>IF(OR(Table1[[#This Row],[Rodents]],Table1[[#This Row],[Human]],Table1[[#This Row],[Pig]]),OR(ISNUMBER(FIND("brain",C1038)),ISNUMBER(FIND("neur",C1038)),ISNUMBER(FIND("nerv",C1038))),"NA")</f>
        <v>NA</v>
      </c>
      <c r="AV1038" t="str">
        <f>IF(OR(Table1[[#This Row],[Rodents]],Table1[[#This Row],[Human]],Table1[[#This Row],[Pig]]),OR(ISNUMBER(FIND("heart",C1038)),ISNUMBER(FIND("cardi",C1038))),"NA")</f>
        <v>NA</v>
      </c>
      <c r="AW1038" t="str">
        <f>IF(OR(Table1[[#This Row],[Rodents]],Table1[[#This Row],[Human]],Table1[[#This Row],[Pig]]),OR(ISNUMBER(FIND("gastro",C1038)),ISNUMBER(FIND("intesti",C1038)),ISNUMBER(FIND("stomach",C1038))),"NA")</f>
        <v>NA</v>
      </c>
      <c r="AX1038" t="str">
        <f>IF(OR(Table1[[#This Row],[Rodents]],Table1[[#This Row],[Human]],Table1[[#This Row],[Pig]]),NOT(OR(AQ1038,AR1038,AS1038,AT1038,AU1038,AV1038,AW1038)),"NA")</f>
        <v>NA</v>
      </c>
      <c r="AY1038" t="b">
        <f>OR(ISNUMBER(FIND("SWCNT",C1038)),ISNUMBER(FIND("SWNT",C1038)),ISNUMBER(FIND("single-wall",C1038)),ISNUMBER(FIND("single wall",C1038)),ISNUMBER(FIND("Single wall",C1038)),ISNUMBER(FIND("Single-wall",C1038)),ISNUMBER(FIND("SWCNT",B1038)),ISNUMBER(FIND("SWNT",B1038)),ISNUMBER(FIND("single-wall",B1038)),ISNUMBER(FIND("single wall",B1038)),ISNUMBER(FIND("Single-wall",B1038)),ISNUMBER(FIND("Single wall",B1038)))</f>
        <v>1</v>
      </c>
      <c r="AZ1038" t="b">
        <f>OR(ISNUMBER(FIND("MWCNT",C1038)),ISNUMBER(FIND("MWNT",C1038)),ISNUMBER(FIND("multi-wall",C1038)),ISNUMBER(FIND("multi wall",C1038)),ISNUMBER(FIND("multiwall",C1038)),ISNUMBER(FIND("Multi-wall",C1038)),ISNUMBER(FIND("Multi wall",C1038)),ISNUMBER(FIND("Multiwall",C1038)),ISNUMBER(FIND("MWCNT",B1038)),ISNUMBER(FIND("MWNT",B1038)),ISNUMBER(FIND("multi-wall",B1038)),ISNUMBER(FIND("multi wall",B1038)),ISNUMBER(FIND("multiwall",B1038)),ISNUMBER(FIND("Multi-wall",B1038)),ISNUMBER(FIND("Multi wall",B1038)),ISNUMBER(FIND("Multiwall",B1038)),ISNUMBER(FIND("Double-wall",B1038)),ISNUMBER(FIND("Double wall",B1038)),ISNUMBER(FIND("Doublewall",B1038)),ISNUMBER(FIND("double-wall",B1038)),ISNUMBER(FIND("double wall",B1038)),ISNUMBER(FIND("doublewall",B1038)))</f>
        <v>1</v>
      </c>
      <c r="BA1038" t="b">
        <f>AND(Table1[[#This Row],[SWCNT]],Table1[[#This Row],[MWCNT]])</f>
        <v>1</v>
      </c>
      <c r="BB1038" t="b">
        <f>IF(Table1[[#This Row],[SWCNT]]=TRUE,FALSE,IF(Table1[[#This Row],[MWCNT]]=TRUE,FALSE,TRUE))</f>
        <v>0</v>
      </c>
      <c r="BC1038" s="18"/>
    </row>
    <row r="1039" spans="1:55" ht="148">
      <c r="B1039" s="2" t="s">
        <v>3690</v>
      </c>
      <c r="C1039" s="16" t="s">
        <v>3691</v>
      </c>
      <c r="D1039" s="17" t="s">
        <v>1191</v>
      </c>
      <c r="E1039" s="2">
        <v>2014</v>
      </c>
      <c r="F1039" t="b">
        <f>OR(ISNUMBER(FIND("cytotoxic",C1039)),ISNUMBER(FIND("Cytotoxic",C1039)),ISNUMBER(FIND("cellular toxicity",C1039)),ISNUMBER(FIND("cell death",C1039)),ISNUMBER(FIND("viable",C1039)),ISNUMBER(FIND("phytotoxic",C1039)),ISNUMBER(FIND("acute toxicity",C1039)),ISNUMBER(FIND("MTT",C1039)),ISNUMBER(FIND("survival",C1039)),ISNUMBER(FIND("prolifer",C1039)),ISNUMBER(FIND("apoptosis",C1039)),ISNUMBER(FIND("neurotoxic",C1039)),ISNUMBER(FIND("  lysis ",C1039)),ISNUMBER(FIND("necrosis",C1039)),ISNUMBER(FIND("cellular death",C1039))*3,ISNUMBER(FIND("LDH",C1039)),ISNUMBER(FIND("Acute toxicity",C1039)))</f>
        <v>0</v>
      </c>
      <c r="G1039" t="b">
        <f>OR(ISNUMBER(FIND("genotoxic",C1039)),ISNUMBER(FIND("genotoxicity",C1039)),ISNUMBER(FIND("DNA damage",C1039)),ISNUMBER(FIND("DNA",C1039)),ISNUMBER(FIND("RNA",C1039)),ISNUMBER(FIND("mesothelioma",C1039)),ISNUMBER(FIND("carcino",C1039)),ISNUMBER(FIND("mutagen",C1039)),ISNUMBER(FIND("genetic",C1039)))</f>
        <v>0</v>
      </c>
      <c r="H1039" t="b">
        <f>OR(ISNUMBER(FIND("inflammatory",C1039)),ISNUMBER(FIND("inflamm",C1039)))</f>
        <v>0</v>
      </c>
      <c r="I1039" t="b">
        <f>OR(ISNUMBER(FIND("immune",C1039)),ISNUMBER(FIND("immunological",C1039)),ISNUMBER(FIND("interleuk",C1039)),ISNUMBER(FIND("platelet activation",C1039)),ISNUMBER(FIND("monocyte",C1039)),ISNUMBER(FIND("leukocyte",C1039)),ISNUMBER(FIND("cytokine",C1039)),ISNUMBER(FIND("CD4",C1039)),ISNUMBER(FIND("CD8",C1039)),ISNUMBER(FIND("T-cell",C1039)))</f>
        <v>0</v>
      </c>
      <c r="J1039" t="b">
        <f>OR(ISNUMBER(FIND("reactive oxygen",C1039)),ISNUMBER(FIND("ROS",C1039)),ISNUMBER(FIND("free radical",C1039)),ISNUMBER(FIND("oxidative stress",C1039)),ISNUMBER(FIND("peroxid",C1039)),ISNUMBER(FIND("oxidative",C1039)),ISNUMBER(FIND("antioxid",C1039)))</f>
        <v>0</v>
      </c>
      <c r="K1039" t="b">
        <f>OR(ISNUMBER(FIND("autophag",C1039)))</f>
        <v>0</v>
      </c>
      <c r="L1039" t="b">
        <f>OR(ISNUMBER(FIND("morpholog",C1039)))</f>
        <v>0</v>
      </c>
      <c r="M1039" t="b">
        <f>OR(ISNUMBER(FIND("fibrosis",C1039)),ISNUMBER(FIND("Fibrosis",C1039)),ISNUMBER(FIND("fibrot",C1039)))</f>
        <v>0</v>
      </c>
      <c r="N1039" t="b">
        <f>OR(ISNUMBER(FIND("offspring",C1039)),ISNUMBER(FIND("Parental",C1039)),ISNUMBER(FIND("parental",C1039)),ISNUMBER(FIND("germline",C1039)),ISNUMBER(FIND("reproduc",C1039)),ISNUMBER(FIND("embryo",C1039)))</f>
        <v>1</v>
      </c>
      <c r="O1039" t="b">
        <f>OR(ISNUMBER(FIND("metabol",C1039)),ISNUMBER(FIND("Metabol",C1039)),ISNUMBER(FIND("digest",C1039)),ISNUMBER(FIND("mitochon",C1039)))</f>
        <v>0</v>
      </c>
      <c r="P1039" t="b">
        <f>OR(ISNUMBER(FIND("ecotox",C1039)),ISNUMBER(FIND("Ecotox",B1039)),ISNUMBER(FIND("ecotox",B1039)),ISNUMBER(FIND("Ecotox",C1039)))</f>
        <v>0</v>
      </c>
      <c r="Q1039" t="b">
        <f>OR(ISNUMBER(FIND("Bioaccum",C1039)),ISNUMBER(FIND("bioaccum",C1039)),ISNUMBER(FIND("accum",C1039)))</f>
        <v>0</v>
      </c>
      <c r="R1039" t="b">
        <f>OR(ISNUMBER(FIND("Occupation",C1039)),ISNUMBER(FIND("occupation",C1039)),ISNUMBER(FIND("worker",C1039)),ISNUMBER(FIND("workforce",C1039)))</f>
        <v>0</v>
      </c>
      <c r="S1039" t="b">
        <f>NOT(OR(F1039,G1039,H1039,I1039,J1039,K1039,L1039,M1039,N1039,O1039,P1039,Q1039,R1039))</f>
        <v>0</v>
      </c>
      <c r="U1039" t="b">
        <f>OR(Table1[[#This Row],[Inflammation]],Table1[[#This Row],[Immune]])</f>
        <v>0</v>
      </c>
      <c r="V1039" t="str">
        <f>IF(OR(Table1[[#This Row],[Rodents]],Table1[[#This Row],[Human]],Table1[[#This Row],[Pig]]),OR(ISNUMBER(FIND("intratrach",C1039)),ISNUMBER(FIND("nasal ",C1039)),ISNUMBER(FIND("instill",C1039))),"NA")</f>
        <v>NA</v>
      </c>
      <c r="W1039" t="str">
        <f>IF(OR(Table1[[#This Row],[Rodents]],Table1[[#This Row],[Human]],Table1[[#This Row],[Pig]]),OR(ISNUMBER(FIND("dermal",C1039)),ISNUMBER(FIND("skin ",C1039))),"NA")</f>
        <v>NA</v>
      </c>
      <c r="X1039" t="str">
        <f>IF(OR(Table1[[#This Row],[Rodents]],Table1[[#This Row],[Human]],Table1[[#This Row],[Pig]]),OR(ISNUMBER(FIND("injected",C1039)),ISNUMBER(FIND("periton",C1039)),ISNUMBER(FIND("intrascrot",C1039))),"NA")</f>
        <v>NA</v>
      </c>
      <c r="Y1039" t="str">
        <f>IF(OR(Table1[[#This Row],[Rodents]],Table1[[#This Row],[Human]],Table1[[#This Row],[Pig]]),NOT(OR(Table1[[#This Row],[Inhaled/Intratracheal/intranasal]],Table1[[#This Row],[Dermal]],Table1[[#This Row],[Injected]])),"NA")</f>
        <v>NA</v>
      </c>
      <c r="AA1039" t="b">
        <f>OR(ISNUMBER(FIND("fish ",C1039)),ISNUMBER(FIND("Fish ",C1039)),ISNUMBER(FIND("aquatic",C1039)),ISNUMBER(FIND("daphnids",C1039)),ISNUMBER(FIND("Carcinus maenas",C1039)),ISNUMBER(FIND("Daphnia",C1039)),ISNUMBER(FIND("Ruditapes philippinarum",C1039)),ISNUMBER(FIND("daphnia",C1039)),ISNUMBER(FIND("marine",C1039)),ISNUMBER(FIND("mussel",C1039)),ISNUMBER(FIND("algae",C1039)),ISNUMBER(FIND("Donax faba",C1039)),ISNUMBER(FIND("estuarine",C1039)),ISNUMBER(FIND("snail",C1039)),ISNUMBER(FIND("Prorocentrum donghaiense",C1039)) )</f>
        <v>0</v>
      </c>
      <c r="AB1039" t="b">
        <f>OR(ISNUMBER(FIND(" rat ",C1039)),ISNUMBER(FIND(" rats ",C1039)),ISNUMBER(FIND(" Rats ",C1039)),ISNUMBER(FIND(" Rat ",C1039)),ISNUMBER(FIND(" rat.",C1039)),ISNUMBER(FIND(" rats.",C1039)),ISNUMBER(FIND("mouse",C1039)),ISNUMBER(FIND("mice",C1039)), ISNUMBER(FIND(" Mice",C1039)))</f>
        <v>0</v>
      </c>
      <c r="AC1039" t="b">
        <f>OR(ISNUMBER(FIND(" cell ",C1039)),ISNUMBER(FIND("fibroblast",C1039)),ISNUMBER(FIND("macrophage",C1039)),ISNUMBER(FIND("epithelial",C1039)),ISNUMBER(FIND("endothelial",C1039)),ISNUMBER(FIND("neuron",C1039)),ISNUMBER(FIND(" cells ",C1039)),ISNUMBER(FIND("RBC",C1039)),ISNUMBER(FIND("mitochond",C1039)),ISNUMBER(FIND("adipocyte",C1039)),ISNUMBER(FIND("osteo",C1039)),ISNUMBER(FIND("keratin",C1039)),ISNUMBER(FIND(" cell's ",C1039)),ISNUMBER(FIND("eukary",C1039)),ISNUMBER(FIND("sperm",C1039)))</f>
        <v>1</v>
      </c>
      <c r="AD1039" t="b">
        <f>OR(ISNUMBER(FIND("human",B1039)),ISNUMBER(FIND("workers",B1039)),ISNUMBER(FIND("workforces",B1039)),ISNUMBER(FIND("occupational",B1039)),ISNUMBER(FIND("Case report",B1039)),ISNUMBER(FIND("Workplaces",B1039)),ISNUMBER(FIND("worker",B1039)))</f>
        <v>0</v>
      </c>
      <c r="AE1039" t="b">
        <f>OR(ISNUMBER(FIND(" plant ",C1039)),ISNUMBER(FIND("Plant ",C1039)),ISNUMBER(FIND("tomato",C1039)),ISNUMBER(FIND("plants",C1039)),ISNUMBER(FIND("Plants",C1039)),ISNUMBER(FIND("algae",C1039)),ISNUMBER(FIND("lettuce",C1039)),ISNUMBER(FIND("green gram sprouts ",C1039)),ISNUMBER(FIND("Cucurbita pepo",C1039)),ISNUMBER(FIND("bean ",C1039)),ISNUMBER(FIND("chloroplast",C1039)),ISNUMBER(FIND("chlorophyll",C1039)),ISNUMBER(FIND("seedling",C1039)),ISNUMBER(FIND("canola",C1039)),ISNUMBER(FIND("shoot",C1039)),ISNUMBER(FIND("photosynthes",C1039)),ISNUMBER(FIND(" leaves ",C1039)),,ISNUMBER(FIND("agriculture",C1039)),ISNUMBER(FIND(" crops ",C1039)))</f>
        <v>0</v>
      </c>
      <c r="AF1039" t="b">
        <f>OR(ISNUMBER(FIND("bacteria",C1039)),ISNUMBER(FIND("Bacteria",C1039)),ISNUMBER(FIND("Bacterium",C1039)),ISNUMBER(FIND("bacterium",C1039)),ISNUMBER(FIND(" coli ",C1039)))</f>
        <v>0</v>
      </c>
      <c r="AG1039" t="b">
        <f>OR(ISNUMBER(FIND("fungi",C1039)),ISNUMBER(FIND("Fungi",C1039)),ISNUMBER(FIND("fungus",C1039)),ISNUMBER(FIND("Fungus",C1039)),ISNUMBER(FIND("mushroom",C1039)),ISNUMBER(FIND("Mushroom",C1039)),ISNUMBER(FIND(" mold ",C1039)))</f>
        <v>0</v>
      </c>
      <c r="AH1039" t="b">
        <f>OR(ISNUMBER(FIND("Pig ",C1039)),ISNUMBER(FIND("pig ",C1039)),ISNUMBER(FIND("Pigs ",C1039)),ISNUMBER(FIND("pigs ",C1039)))</f>
        <v>0</v>
      </c>
      <c r="AI1039" t="b">
        <f>OR(ISNUMBER(FIND(" C. elegans",C1039)),ISNUMBER(FIND("Caenorhabditis elegans",C1039)),ISNUMBER(FIND("earthworms",C1039)),ISNUMBER(FIND(" Ficopomatus enigmaticus",C1039)),ISNUMBER(FIND("larva",C1039)),ISNUMBER(FIND("Lumbriculus variegatus",C1039)),ISNUMBER(FIND("nematode",C1039)))</f>
        <v>0</v>
      </c>
      <c r="AJ1039" t="b">
        <f>NOT(OR(AA1039,AB1039,AC1039,AD1039,AE1039,AF1039,AG1039,AH1039,AI1039))</f>
        <v>0</v>
      </c>
      <c r="AL1039" t="b">
        <f>OR(AA1039,AB1039,AD1039,AE1039,AF1039,AG1039,AH1039,AI1039)</f>
        <v>0</v>
      </c>
      <c r="AM1039" t="b">
        <f>IF(Table1[[#This Row],[In vivo?]],IF(Table1[[#This Row],[Cell]],FALSE,TRUE),FALSE)</f>
        <v>0</v>
      </c>
      <c r="AN1039" t="b">
        <f>AND(AC1039,AL1039)</f>
        <v>0</v>
      </c>
      <c r="AO1039" t="b">
        <f>IF(Table1[[#This Row],[Cell]],IF(Table1[[#This Row],[In vivo?]],FALSE,TRUE),FALSE)</f>
        <v>1</v>
      </c>
      <c r="AP1039" t="b">
        <f>NOT(OR(Table1[[#This Row],[In vivo?]],Table1[[#This Row],[Only in Cell]]))</f>
        <v>0</v>
      </c>
      <c r="AQ1039" t="str">
        <f>IF(OR(Table1[[#This Row],[Rodents]],Table1[[#This Row],[Human]],Table1[[#This Row],[Pig]]),OR(ISNUMBER(FIND("pulmonary",C1039)),ISNUMBER(FIND("lung",C1039))),"NA")</f>
        <v>NA</v>
      </c>
      <c r="AR1039" t="str">
        <f>IF(OR(Table1[[#This Row],[Rodents]],Table1[[#This Row],[Human]],Table1[[#This Row],[Pig]]),OR(ISNUMBER(FIND("skin",C1039)),ISNUMBER(FIND("dermal",C1039))),"NA")</f>
        <v>NA</v>
      </c>
      <c r="AS1039" t="str">
        <f>IF(OR(Table1[[#This Row],[Rodents]],Table1[[#This Row],[Human]],Table1[[#This Row],[Pig]]),OR(ISNUMBER(FIND("liver",C1039)),ISNUMBER(FIND("hepat",C1039))),"NA")</f>
        <v>NA</v>
      </c>
      <c r="AT1039" t="str">
        <f>IF(OR(Table1[[#This Row],[Rodents]],Table1[[#This Row],[Human]],Table1[[#This Row],[Pig]]),OR(ISNUMBER(FIND("kidney",C1039)),ISNUMBER(FIND("neph",C1039))),"NA")</f>
        <v>NA</v>
      </c>
      <c r="AU1039" t="str">
        <f>IF(OR(Table1[[#This Row],[Rodents]],Table1[[#This Row],[Human]],Table1[[#This Row],[Pig]]),OR(ISNUMBER(FIND("brain",C1039)),ISNUMBER(FIND("neur",C1039)),ISNUMBER(FIND("nerv",C1039))),"NA")</f>
        <v>NA</v>
      </c>
      <c r="AV1039" t="str">
        <f>IF(OR(Table1[[#This Row],[Rodents]],Table1[[#This Row],[Human]],Table1[[#This Row],[Pig]]),OR(ISNUMBER(FIND("heart",C1039)),ISNUMBER(FIND("cardi",C1039))),"NA")</f>
        <v>NA</v>
      </c>
      <c r="AW1039" t="str">
        <f>IF(OR(Table1[[#This Row],[Rodents]],Table1[[#This Row],[Human]],Table1[[#This Row],[Pig]]),OR(ISNUMBER(FIND("gastro",C1039)),ISNUMBER(FIND("intesti",C1039)),ISNUMBER(FIND("stomach",C1039))),"NA")</f>
        <v>NA</v>
      </c>
      <c r="AX1039" t="str">
        <f>IF(OR(Table1[[#This Row],[Rodents]],Table1[[#This Row],[Human]],Table1[[#This Row],[Pig]]),NOT(OR(AQ1039,AR1039,AS1039,AT1039,AU1039,AV1039,AW1039)),"NA")</f>
        <v>NA</v>
      </c>
      <c r="AY1039" t="b">
        <f>OR(ISNUMBER(FIND("SWCNT",C1039)),ISNUMBER(FIND("SWNT",C1039)),ISNUMBER(FIND("single-wall",C1039)),ISNUMBER(FIND("single wall",C1039)),ISNUMBER(FIND("Single wall",C1039)),ISNUMBER(FIND("Single-wall",C1039)),ISNUMBER(FIND("SWCNT",B1039)),ISNUMBER(FIND("SWNT",B1039)),ISNUMBER(FIND("single-wall",B1039)),ISNUMBER(FIND("single wall",B1039)),ISNUMBER(FIND("Single-wall",B1039)),ISNUMBER(FIND("Single wall",B1039)))</f>
        <v>0</v>
      </c>
      <c r="AZ1039" t="b">
        <f>OR(ISNUMBER(FIND("MWCNT",C1039)),ISNUMBER(FIND("MWNT",C1039)),ISNUMBER(FIND("multi-wall",C1039)),ISNUMBER(FIND("multi wall",C1039)),ISNUMBER(FIND("multiwall",C1039)),ISNUMBER(FIND("Multi-wall",C1039)),ISNUMBER(FIND("Multi wall",C1039)),ISNUMBER(FIND("Multiwall",C1039)),ISNUMBER(FIND("MWCNT",B1039)),ISNUMBER(FIND("MWNT",B1039)),ISNUMBER(FIND("multi-wall",B1039)),ISNUMBER(FIND("multi wall",B1039)),ISNUMBER(FIND("multiwall",B1039)),ISNUMBER(FIND("Multi-wall",B1039)),ISNUMBER(FIND("Multi wall",B1039)),ISNUMBER(FIND("Multiwall",B1039)),ISNUMBER(FIND("Double-wall",B1039)),ISNUMBER(FIND("Double wall",B1039)),ISNUMBER(FIND("Doublewall",B1039)),ISNUMBER(FIND("double-wall",B1039)),ISNUMBER(FIND("double wall",B1039)),ISNUMBER(FIND("doublewall",B1039)))</f>
        <v>1</v>
      </c>
      <c r="BA1039" t="b">
        <f>AND(Table1[[#This Row],[SWCNT]],Table1[[#This Row],[MWCNT]])</f>
        <v>0</v>
      </c>
      <c r="BB1039" t="b">
        <f>IF(Table1[[#This Row],[SWCNT]]=TRUE,FALSE,IF(Table1[[#This Row],[MWCNT]]=TRUE,FALSE,TRUE))</f>
        <v>0</v>
      </c>
      <c r="BC1039" s="18"/>
    </row>
    <row r="1040" spans="1:55" ht="148">
      <c r="A1040" t="s">
        <v>3780</v>
      </c>
      <c r="B1040" s="2" t="s">
        <v>3783</v>
      </c>
      <c r="C1040" s="16" t="s">
        <v>3786</v>
      </c>
      <c r="D1040" s="17" t="s">
        <v>1769</v>
      </c>
      <c r="E1040" s="2">
        <v>2014</v>
      </c>
      <c r="F1040" t="b">
        <f>OR(ISNUMBER(FIND("cytotoxic",C1040)),ISNUMBER(FIND("Cytotoxic",C1040)),ISNUMBER(FIND("cellular toxicity",C1040)),ISNUMBER(FIND("cell death",C1040)),ISNUMBER(FIND("viable",C1040)),ISNUMBER(FIND("phytotoxic",C1040)),ISNUMBER(FIND("acute toxicity",C1040)),ISNUMBER(FIND("MTT",C1040)),ISNUMBER(FIND("survival",C1040)),ISNUMBER(FIND("prolifer",C1040)),ISNUMBER(FIND("apoptosis",C1040)),ISNUMBER(FIND("neurotoxic",C1040)),ISNUMBER(FIND("  lysis ",C1040)),ISNUMBER(FIND("necrosis",C1040)),ISNUMBER(FIND("cellular death",C1040))*3,ISNUMBER(FIND("LDH",C1040)),ISNUMBER(FIND("Acute toxicity",C1040)))</f>
        <v>1</v>
      </c>
      <c r="G1040" t="b">
        <f>OR(ISNUMBER(FIND("genotoxic",C1040)),ISNUMBER(FIND("genotoxicity",C1040)),ISNUMBER(FIND("DNA damage",C1040)),ISNUMBER(FIND("DNA",C1040)),ISNUMBER(FIND("RNA",C1040)),ISNUMBER(FIND("mesothelioma",C1040)),ISNUMBER(FIND("carcino",C1040)),ISNUMBER(FIND("mutagen",C1040)),ISNUMBER(FIND("genetic",C1040)))</f>
        <v>0</v>
      </c>
      <c r="H1040" t="b">
        <f>OR(ISNUMBER(FIND("inflammatory",C1040)),ISNUMBER(FIND("inflamm",C1040)))</f>
        <v>0</v>
      </c>
      <c r="I1040" t="b">
        <f>OR(ISNUMBER(FIND("immune",C1040)),ISNUMBER(FIND("immunological",C1040)),ISNUMBER(FIND("interleuk",C1040)),ISNUMBER(FIND("platelet activation",C1040)),ISNUMBER(FIND("monocyte",C1040)),ISNUMBER(FIND("leukocyte",C1040)),ISNUMBER(FIND("cytokine",C1040)),ISNUMBER(FIND("CD4",C1040)),ISNUMBER(FIND("CD8",C1040)),ISNUMBER(FIND("T-cell",C1040)))</f>
        <v>0</v>
      </c>
      <c r="J1040" t="b">
        <f>OR(ISNUMBER(FIND("reactive oxygen",C1040)),ISNUMBER(FIND("ROS",C1040)),ISNUMBER(FIND("free radical",C1040)),ISNUMBER(FIND("oxidative stress",C1040)),ISNUMBER(FIND("peroxid",C1040)),ISNUMBER(FIND("oxidative",C1040)),ISNUMBER(FIND("antioxid",C1040)))</f>
        <v>0</v>
      </c>
      <c r="K1040" t="b">
        <f>OR(ISNUMBER(FIND("autophag",C1040)))</f>
        <v>0</v>
      </c>
      <c r="L1040" t="b">
        <f>OR(ISNUMBER(FIND("morpholog",C1040)))</f>
        <v>0</v>
      </c>
      <c r="M1040" t="b">
        <f>OR(ISNUMBER(FIND("fibrosis",C1040)),ISNUMBER(FIND("Fibrosis",C1040)),ISNUMBER(FIND("fibrot",C1040)))</f>
        <v>0</v>
      </c>
      <c r="N1040" t="b">
        <f>OR(ISNUMBER(FIND("offspring",C1040)),ISNUMBER(FIND("Parental",C1040)),ISNUMBER(FIND("parental",C1040)),ISNUMBER(FIND("germline",C1040)),ISNUMBER(FIND("reproduc",C1040)),ISNUMBER(FIND("embryo",C1040)))</f>
        <v>0</v>
      </c>
      <c r="O1040" t="b">
        <f>OR(ISNUMBER(FIND("metabol",C1040)),ISNUMBER(FIND("Metabol",C1040)),ISNUMBER(FIND("digest",C1040)),ISNUMBER(FIND("mitochon",C1040)))</f>
        <v>0</v>
      </c>
      <c r="P1040" t="b">
        <f>OR(ISNUMBER(FIND("ecotox",C1040)),ISNUMBER(FIND("Ecotox",B1040)),ISNUMBER(FIND("ecotox",B1040)),ISNUMBER(FIND("Ecotox",C1040)))</f>
        <v>0</v>
      </c>
      <c r="Q1040" t="b">
        <f>OR(ISNUMBER(FIND("Bioaccum",C1040)),ISNUMBER(FIND("bioaccum",C1040)),ISNUMBER(FIND("accum",C1040)))</f>
        <v>0</v>
      </c>
      <c r="R1040" t="b">
        <f>OR(ISNUMBER(FIND("Occupation",C1040)),ISNUMBER(FIND("occupation",C1040)),ISNUMBER(FIND("worker",C1040)),ISNUMBER(FIND("workforce",C1040)))</f>
        <v>0</v>
      </c>
      <c r="S1040" t="b">
        <f>NOT(OR(F1040,G1040,H1040,I1040,J1040,K1040,L1040,M1040,N1040,O1040,P1040,Q1040,R1040))</f>
        <v>0</v>
      </c>
      <c r="U1040" t="b">
        <f>OR(Table1[[#This Row],[Inflammation]],Table1[[#This Row],[Immune]])</f>
        <v>0</v>
      </c>
      <c r="V1040" t="str">
        <f>IF(OR(Table1[[#This Row],[Rodents]],Table1[[#This Row],[Human]],Table1[[#This Row],[Pig]]),OR(ISNUMBER(FIND("intratrach",C1040)),ISNUMBER(FIND("nasal ",C1040)),ISNUMBER(FIND("instill",C1040))),"NA")</f>
        <v>NA</v>
      </c>
      <c r="W1040" t="str">
        <f>IF(OR(Table1[[#This Row],[Rodents]],Table1[[#This Row],[Human]],Table1[[#This Row],[Pig]]),OR(ISNUMBER(FIND("dermal",C1040)),ISNUMBER(FIND("skin ",C1040))),"NA")</f>
        <v>NA</v>
      </c>
      <c r="X1040" t="str">
        <f>IF(OR(Table1[[#This Row],[Rodents]],Table1[[#This Row],[Human]],Table1[[#This Row],[Pig]]),OR(ISNUMBER(FIND("injected",C1040)),ISNUMBER(FIND("periton",C1040)),ISNUMBER(FIND("intrascrot",C1040))),"NA")</f>
        <v>NA</v>
      </c>
      <c r="Y1040" t="str">
        <f>IF(OR(Table1[[#This Row],[Rodents]],Table1[[#This Row],[Human]],Table1[[#This Row],[Pig]]),NOT(OR(Table1[[#This Row],[Inhaled/Intratracheal/intranasal]],Table1[[#This Row],[Dermal]],Table1[[#This Row],[Injected]])),"NA")</f>
        <v>NA</v>
      </c>
      <c r="AA1040" t="b">
        <f>OR(ISNUMBER(FIND("fish ",C1040)),ISNUMBER(FIND("Fish ",C1040)),ISNUMBER(FIND("aquatic",C1040)),ISNUMBER(FIND("daphnids",C1040)),ISNUMBER(FIND("Carcinus maenas",C1040)),ISNUMBER(FIND("Daphnia",C1040)),ISNUMBER(FIND("Ruditapes philippinarum",C1040)),ISNUMBER(FIND("daphnia",C1040)),ISNUMBER(FIND("marine",C1040)),ISNUMBER(FIND("mussel",C1040)),ISNUMBER(FIND("algae",C1040)),ISNUMBER(FIND("Donax faba",C1040)),ISNUMBER(FIND("estuarine",C1040)),ISNUMBER(FIND("snail",C1040)),ISNUMBER(FIND("Prorocentrum donghaiense",C1040)) )</f>
        <v>0</v>
      </c>
      <c r="AB1040" t="b">
        <f>OR(ISNUMBER(FIND(" rat ",C1040)),ISNUMBER(FIND(" rats ",C1040)),ISNUMBER(FIND(" Rats ",C1040)),ISNUMBER(FIND(" Rat ",C1040)),ISNUMBER(FIND(" rat.",C1040)),ISNUMBER(FIND(" rats.",C1040)),ISNUMBER(FIND("mouse",C1040)),ISNUMBER(FIND("mice",C1040)), ISNUMBER(FIND(" Mice",C1040)))</f>
        <v>0</v>
      </c>
      <c r="AC1040" t="b">
        <f>OR(ISNUMBER(FIND(" cell ",C1040)),ISNUMBER(FIND("fibroblast",C1040)),ISNUMBER(FIND("macrophage",C1040)),ISNUMBER(FIND("epithelial",C1040)),ISNUMBER(FIND("endothelial",C1040)),ISNUMBER(FIND("neuron",C1040)),ISNUMBER(FIND(" cells ",C1040)),ISNUMBER(FIND("RBC",C1040)),ISNUMBER(FIND("mitochond",C1040)),ISNUMBER(FIND("adipocyte",C1040)),ISNUMBER(FIND("osteo",C1040)),ISNUMBER(FIND("keratin",C1040)),ISNUMBER(FIND(" cell's ",C1040)),ISNUMBER(FIND("eukary",C1040)),ISNUMBER(FIND("sperm",C1040)))</f>
        <v>1</v>
      </c>
      <c r="AD1040" t="b">
        <f>OR(ISNUMBER(FIND("human",B1040)),ISNUMBER(FIND("workers",B1040)),ISNUMBER(FIND("workforces",B1040)),ISNUMBER(FIND("occupational",B1040)),ISNUMBER(FIND("Case report",B1040)),ISNUMBER(FIND("Workplaces",B1040)),ISNUMBER(FIND("worker",B1040)))</f>
        <v>0</v>
      </c>
      <c r="AE1040" t="b">
        <f>OR(ISNUMBER(FIND(" plant ",C1040)),ISNUMBER(FIND("Plant ",C1040)),ISNUMBER(FIND("tomato",C1040)),ISNUMBER(FIND("plants",C1040)),ISNUMBER(FIND("Plants",C1040)),ISNUMBER(FIND("algae",C1040)),ISNUMBER(FIND("lettuce",C1040)),ISNUMBER(FIND("green gram sprouts ",C1040)),ISNUMBER(FIND("Cucurbita pepo",C1040)),ISNUMBER(FIND("bean ",C1040)),ISNUMBER(FIND("chloroplast",C1040)),ISNUMBER(FIND("chlorophyll",C1040)),ISNUMBER(FIND("seedling",C1040)),ISNUMBER(FIND("canola",C1040)),ISNUMBER(FIND("shoot",C1040)),ISNUMBER(FIND("photosynthes",C1040)),ISNUMBER(FIND(" leaves ",C1040)),,ISNUMBER(FIND("agriculture",C1040)),ISNUMBER(FIND(" crops ",C1040)))</f>
        <v>0</v>
      </c>
      <c r="AF1040" t="b">
        <f>OR(ISNUMBER(FIND("bacteria",C1040)),ISNUMBER(FIND("Bacteria",C1040)),ISNUMBER(FIND("Bacterium",C1040)),ISNUMBER(FIND("bacterium",C1040)),ISNUMBER(FIND(" coli ",C1040)))</f>
        <v>0</v>
      </c>
      <c r="AG1040" t="b">
        <f>OR(ISNUMBER(FIND("fungi",C1040)),ISNUMBER(FIND("Fungi",C1040)),ISNUMBER(FIND("fungus",C1040)),ISNUMBER(FIND("Fungus",C1040)),ISNUMBER(FIND("mushroom",C1040)),ISNUMBER(FIND("Mushroom",C1040)),ISNUMBER(FIND(" mold ",C1040)))</f>
        <v>0</v>
      </c>
      <c r="AH1040" t="b">
        <f>OR(ISNUMBER(FIND("Pig ",C1040)),ISNUMBER(FIND("pig ",C1040)),ISNUMBER(FIND("Pigs ",C1040)),ISNUMBER(FIND("pigs ",C1040)))</f>
        <v>0</v>
      </c>
      <c r="AI1040" t="b">
        <f>OR(ISNUMBER(FIND(" C. elegans",C1040)),ISNUMBER(FIND("Caenorhabditis elegans",C1040)),ISNUMBER(FIND("earthworms",C1040)),ISNUMBER(FIND(" Ficopomatus enigmaticus",C1040)),ISNUMBER(FIND("larva",C1040)),ISNUMBER(FIND("Lumbriculus variegatus",C1040)),ISNUMBER(FIND("nematode",C1040)))</f>
        <v>0</v>
      </c>
      <c r="AJ1040" t="b">
        <f>NOT(OR(AA1040,AB1040,AC1040,AD1040,AE1040,AF1040,AG1040,AH1040,AI1040))</f>
        <v>0</v>
      </c>
      <c r="AL1040" t="b">
        <f>OR(AA1040,AB1040,AD1040,AE1040,AF1040,AG1040,AH1040,AI1040)</f>
        <v>0</v>
      </c>
      <c r="AM1040" t="b">
        <f>IF(Table1[[#This Row],[In vivo?]],IF(Table1[[#This Row],[Cell]],FALSE,TRUE),FALSE)</f>
        <v>0</v>
      </c>
      <c r="AN1040" t="b">
        <f>AND(AC1040,AL1040)</f>
        <v>0</v>
      </c>
      <c r="AO1040" t="b">
        <f>IF(Table1[[#This Row],[Cell]],IF(Table1[[#This Row],[In vivo?]],FALSE,TRUE),FALSE)</f>
        <v>1</v>
      </c>
      <c r="AP1040" t="b">
        <f>NOT(OR(Table1[[#This Row],[In vivo?]],Table1[[#This Row],[Only in Cell]]))</f>
        <v>0</v>
      </c>
      <c r="AQ1040" t="str">
        <f>IF(OR(Table1[[#This Row],[Rodents]],Table1[[#This Row],[Human]],Table1[[#This Row],[Pig]]),OR(ISNUMBER(FIND("pulmonary",C1040)),ISNUMBER(FIND("lung",C1040))),"NA")</f>
        <v>NA</v>
      </c>
      <c r="AR1040" t="str">
        <f>IF(OR(Table1[[#This Row],[Rodents]],Table1[[#This Row],[Human]],Table1[[#This Row],[Pig]]),OR(ISNUMBER(FIND("skin",C1040)),ISNUMBER(FIND("dermal",C1040))),"NA")</f>
        <v>NA</v>
      </c>
      <c r="AS1040" t="str">
        <f>IF(OR(Table1[[#This Row],[Rodents]],Table1[[#This Row],[Human]],Table1[[#This Row],[Pig]]),OR(ISNUMBER(FIND("liver",C1040)),ISNUMBER(FIND("hepat",C1040))),"NA")</f>
        <v>NA</v>
      </c>
      <c r="AT1040" t="str">
        <f>IF(OR(Table1[[#This Row],[Rodents]],Table1[[#This Row],[Human]],Table1[[#This Row],[Pig]]),OR(ISNUMBER(FIND("kidney",C1040)),ISNUMBER(FIND("neph",C1040))),"NA")</f>
        <v>NA</v>
      </c>
      <c r="AU1040" t="str">
        <f>IF(OR(Table1[[#This Row],[Rodents]],Table1[[#This Row],[Human]],Table1[[#This Row],[Pig]]),OR(ISNUMBER(FIND("brain",C1040)),ISNUMBER(FIND("neur",C1040)),ISNUMBER(FIND("nerv",C1040))),"NA")</f>
        <v>NA</v>
      </c>
      <c r="AV1040" t="str">
        <f>IF(OR(Table1[[#This Row],[Rodents]],Table1[[#This Row],[Human]],Table1[[#This Row],[Pig]]),OR(ISNUMBER(FIND("heart",C1040)),ISNUMBER(FIND("cardi",C1040))),"NA")</f>
        <v>NA</v>
      </c>
      <c r="AW1040" t="str">
        <f>IF(OR(Table1[[#This Row],[Rodents]],Table1[[#This Row],[Human]],Table1[[#This Row],[Pig]]),OR(ISNUMBER(FIND("gastro",C1040)),ISNUMBER(FIND("intesti",C1040)),ISNUMBER(FIND("stomach",C1040))),"NA")</f>
        <v>NA</v>
      </c>
      <c r="AX1040" t="str">
        <f>IF(OR(Table1[[#This Row],[Rodents]],Table1[[#This Row],[Human]],Table1[[#This Row],[Pig]]),NOT(OR(AQ1040,AR1040,AS1040,AT1040,AU1040,AV1040,AW1040)),"NA")</f>
        <v>NA</v>
      </c>
      <c r="AY1040" t="b">
        <f>OR(ISNUMBER(FIND("SWCNT",C1040)),ISNUMBER(FIND("SWNT",C1040)),ISNUMBER(FIND("single-wall",C1040)),ISNUMBER(FIND("single wall",C1040)),ISNUMBER(FIND("Single wall",C1040)),ISNUMBER(FIND("Single-wall",C1040)),ISNUMBER(FIND("SWCNT",B1040)),ISNUMBER(FIND("SWNT",B1040)),ISNUMBER(FIND("single-wall",B1040)),ISNUMBER(FIND("single wall",B1040)),ISNUMBER(FIND("Single-wall",B1040)),ISNUMBER(FIND("Single wall",B1040)))</f>
        <v>0</v>
      </c>
      <c r="AZ1040" t="b">
        <f>OR(ISNUMBER(FIND("MWCNT",C1040)),ISNUMBER(FIND("MWNT",C1040)),ISNUMBER(FIND("multi-wall",C1040)),ISNUMBER(FIND("multi wall",C1040)),ISNUMBER(FIND("multiwall",C1040)),ISNUMBER(FIND("Multi-wall",C1040)),ISNUMBER(FIND("Multi wall",C1040)),ISNUMBER(FIND("Multiwall",C1040)),ISNUMBER(FIND("MWCNT",B1040)),ISNUMBER(FIND("MWNT",B1040)),ISNUMBER(FIND("multi-wall",B1040)),ISNUMBER(FIND("multi wall",B1040)),ISNUMBER(FIND("multiwall",B1040)),ISNUMBER(FIND("Multi-wall",B1040)),ISNUMBER(FIND("Multi wall",B1040)),ISNUMBER(FIND("Multiwall",B1040)),ISNUMBER(FIND("Double-wall",B1040)),ISNUMBER(FIND("Double wall",B1040)),ISNUMBER(FIND("Doublewall",B1040)),ISNUMBER(FIND("double-wall",B1040)),ISNUMBER(FIND("double wall",B1040)),ISNUMBER(FIND("doublewall",B1040)))</f>
        <v>1</v>
      </c>
      <c r="BA1040" t="b">
        <f>AND(Table1[[#This Row],[SWCNT]],Table1[[#This Row],[MWCNT]])</f>
        <v>0</v>
      </c>
      <c r="BB1040" t="b">
        <f>IF(Table1[[#This Row],[SWCNT]]=TRUE,FALSE,IF(Table1[[#This Row],[MWCNT]]=TRUE,FALSE,TRUE))</f>
        <v>0</v>
      </c>
      <c r="BC1040" s="18"/>
    </row>
    <row r="1041" spans="1:55" ht="370">
      <c r="A1041" t="s">
        <v>4062</v>
      </c>
      <c r="B1041" s="2" t="s">
        <v>4064</v>
      </c>
      <c r="C1041" s="16" t="s">
        <v>4066</v>
      </c>
      <c r="D1041" s="17" t="s">
        <v>181</v>
      </c>
      <c r="E1041" s="2">
        <v>2013</v>
      </c>
      <c r="F1041" t="b">
        <f>OR(ISNUMBER(FIND("cytotoxic",C1041)),ISNUMBER(FIND("Cytotoxic",C1041)),ISNUMBER(FIND("cellular toxicity",C1041)),ISNUMBER(FIND("cell death",C1041)),ISNUMBER(FIND("viable",C1041)),ISNUMBER(FIND("phytotoxic",C1041)),ISNUMBER(FIND("acute toxicity",C1041)),ISNUMBER(FIND("MTT",C1041)),ISNUMBER(FIND("survival",C1041)),ISNUMBER(FIND("prolifer",C1041)),ISNUMBER(FIND("apoptosis",C1041)),ISNUMBER(FIND("neurotoxic",C1041)),ISNUMBER(FIND("  lysis ",C1041)),ISNUMBER(FIND("necrosis",C1041)),ISNUMBER(FIND("cellular death",C1041))*3,ISNUMBER(FIND("LDH",C1041)),ISNUMBER(FIND("Acute toxicity",C1041)))</f>
        <v>0</v>
      </c>
      <c r="G1041" t="b">
        <f>OR(ISNUMBER(FIND("genotoxic",C1041)),ISNUMBER(FIND("genotoxicity",C1041)),ISNUMBER(FIND("DNA damage",C1041)),ISNUMBER(FIND("DNA",C1041)),ISNUMBER(FIND("RNA",C1041)),ISNUMBER(FIND("mesothelioma",C1041)),ISNUMBER(FIND("carcino",C1041)),ISNUMBER(FIND("mutagen",C1041)),ISNUMBER(FIND("genetic",C1041)))</f>
        <v>0</v>
      </c>
      <c r="H1041" t="b">
        <f>OR(ISNUMBER(FIND("inflammatory",C1041)),ISNUMBER(FIND("inflamm",C1041)))</f>
        <v>0</v>
      </c>
      <c r="I1041" t="b">
        <f>OR(ISNUMBER(FIND("immune",C1041)),ISNUMBER(FIND("immunological",C1041)),ISNUMBER(FIND("interleuk",C1041)),ISNUMBER(FIND("platelet activation",C1041)),ISNUMBER(FIND("monocyte",C1041)),ISNUMBER(FIND("leukocyte",C1041)),ISNUMBER(FIND("cytokine",C1041)),ISNUMBER(FIND("CD4",C1041)),ISNUMBER(FIND("CD8",C1041)),ISNUMBER(FIND("T-cell",C1041)))</f>
        <v>0</v>
      </c>
      <c r="J1041" t="b">
        <f>OR(ISNUMBER(FIND("reactive oxygen",C1041)),ISNUMBER(FIND("ROS",C1041)),ISNUMBER(FIND("free radical",C1041)),ISNUMBER(FIND("oxidative stress",C1041)),ISNUMBER(FIND("peroxid",C1041)),ISNUMBER(FIND("oxidative",C1041)),ISNUMBER(FIND("antioxid",C1041)))</f>
        <v>0</v>
      </c>
      <c r="K1041" t="b">
        <f>OR(ISNUMBER(FIND("autophag",C1041)))</f>
        <v>0</v>
      </c>
      <c r="L1041" t="b">
        <f>OR(ISNUMBER(FIND("morpholog",C1041)))</f>
        <v>0</v>
      </c>
      <c r="M1041" t="b">
        <f>OR(ISNUMBER(FIND("fibrosis",C1041)),ISNUMBER(FIND("Fibrosis",C1041)),ISNUMBER(FIND("fibrot",C1041)))</f>
        <v>0</v>
      </c>
      <c r="N1041" t="b">
        <f>OR(ISNUMBER(FIND("offspring",C1041)),ISNUMBER(FIND("Parental",C1041)),ISNUMBER(FIND("parental",C1041)),ISNUMBER(FIND("germline",C1041)),ISNUMBER(FIND("reproduc",C1041)),ISNUMBER(FIND("embryo",C1041)))</f>
        <v>1</v>
      </c>
      <c r="O1041" t="b">
        <f>OR(ISNUMBER(FIND("metabol",C1041)),ISNUMBER(FIND("Metabol",C1041)),ISNUMBER(FIND("digest",C1041)),ISNUMBER(FIND("mitochon",C1041)))</f>
        <v>0</v>
      </c>
      <c r="P1041" t="b">
        <f>OR(ISNUMBER(FIND("ecotox",C1041)),ISNUMBER(FIND("Ecotox",B1041)),ISNUMBER(FIND("ecotox",B1041)),ISNUMBER(FIND("Ecotox",C1041)))</f>
        <v>0</v>
      </c>
      <c r="Q1041" t="b">
        <f>OR(ISNUMBER(FIND("Bioaccum",C1041)),ISNUMBER(FIND("bioaccum",C1041)),ISNUMBER(FIND("accum",C1041)))</f>
        <v>0</v>
      </c>
      <c r="R1041" t="b">
        <f>OR(ISNUMBER(FIND("Occupation",C1041)),ISNUMBER(FIND("occupation",C1041)),ISNUMBER(FIND("worker",C1041)),ISNUMBER(FIND("workforce",C1041)))</f>
        <v>0</v>
      </c>
      <c r="S1041" t="b">
        <f>NOT(OR(F1041,G1041,H1041,I1041,J1041,K1041,L1041,M1041,N1041,O1041,P1041,Q1041,R1041))</f>
        <v>0</v>
      </c>
      <c r="U1041" t="b">
        <f>OR(Table1[[#This Row],[Inflammation]],Table1[[#This Row],[Immune]])</f>
        <v>0</v>
      </c>
      <c r="V1041" t="b">
        <f>IF(OR(Table1[[#This Row],[Rodents]],Table1[[#This Row],[Human]],Table1[[#This Row],[Pig]]),OR(ISNUMBER(FIND("intratrach",C1041)),ISNUMBER(FIND("nasal ",C1041)),ISNUMBER(FIND("instill",C1041))),"NA")</f>
        <v>0</v>
      </c>
      <c r="W1041" t="b">
        <f>IF(OR(Table1[[#This Row],[Rodents]],Table1[[#This Row],[Human]],Table1[[#This Row],[Pig]]),OR(ISNUMBER(FIND("dermal",C1041)),ISNUMBER(FIND("skin ",C1041))),"NA")</f>
        <v>0</v>
      </c>
      <c r="X1041" t="b">
        <f>IF(OR(Table1[[#This Row],[Rodents]],Table1[[#This Row],[Human]],Table1[[#This Row],[Pig]]),OR(ISNUMBER(FIND("injected",C1041)),ISNUMBER(FIND("periton",C1041)),ISNUMBER(FIND("intrascrot",C1041))),"NA")</f>
        <v>1</v>
      </c>
      <c r="Y1041" t="b">
        <f>IF(OR(Table1[[#This Row],[Rodents]],Table1[[#This Row],[Human]],Table1[[#This Row],[Pig]]),NOT(OR(Table1[[#This Row],[Inhaled/Intratracheal/intranasal]],Table1[[#This Row],[Dermal]],Table1[[#This Row],[Injected]])),"NA")</f>
        <v>0</v>
      </c>
      <c r="AA1041" t="b">
        <f>OR(ISNUMBER(FIND("fish ",C1041)),ISNUMBER(FIND("Fish ",C1041)),ISNUMBER(FIND("aquatic",C1041)),ISNUMBER(FIND("daphnids",C1041)),ISNUMBER(FIND("Carcinus maenas",C1041)),ISNUMBER(FIND("Daphnia",C1041)),ISNUMBER(FIND("Ruditapes philippinarum",C1041)),ISNUMBER(FIND("daphnia",C1041)),ISNUMBER(FIND("marine",C1041)),ISNUMBER(FIND("mussel",C1041)),ISNUMBER(FIND("algae",C1041)),ISNUMBER(FIND("Donax faba",C1041)),ISNUMBER(FIND("estuarine",C1041)),ISNUMBER(FIND("snail",C1041)),ISNUMBER(FIND("Prorocentrum donghaiense",C1041)) )</f>
        <v>0</v>
      </c>
      <c r="AB1041" t="b">
        <f>OR(ISNUMBER(FIND(" rat ",C1041)),ISNUMBER(FIND(" rats ",C1041)),ISNUMBER(FIND(" Rats ",C1041)),ISNUMBER(FIND(" Rat ",C1041)),ISNUMBER(FIND(" rat.",C1041)),ISNUMBER(FIND(" rats.",C1041)),ISNUMBER(FIND("mouse",C1041)),ISNUMBER(FIND("mice",C1041)), ISNUMBER(FIND(" Mice",C1041)))</f>
        <v>1</v>
      </c>
      <c r="AC1041" t="b">
        <f>OR(ISNUMBER(FIND(" cell ",C1041)),ISNUMBER(FIND("fibroblast",C1041)),ISNUMBER(FIND("macrophage",C1041)),ISNUMBER(FIND("epithelial",C1041)),ISNUMBER(FIND("endothelial",C1041)),ISNUMBER(FIND("neuron",C1041)),ISNUMBER(FIND(" cells ",C1041)),ISNUMBER(FIND("RBC",C1041)),ISNUMBER(FIND("mitochond",C1041)),ISNUMBER(FIND("adipocyte",C1041)),ISNUMBER(FIND("osteo",C1041)),ISNUMBER(FIND("keratin",C1041)),ISNUMBER(FIND(" cell's ",C1041)),ISNUMBER(FIND("eukary",C1041)),ISNUMBER(FIND("sperm",C1041)))</f>
        <v>0</v>
      </c>
      <c r="AD1041" t="b">
        <f>OR(ISNUMBER(FIND("human",B1041)),ISNUMBER(FIND("workers",B1041)),ISNUMBER(FIND("workforces",B1041)),ISNUMBER(FIND("occupational",B1041)),ISNUMBER(FIND("Case report",B1041)),ISNUMBER(FIND("Workplaces",B1041)),ISNUMBER(FIND("worker",B1041)))</f>
        <v>0</v>
      </c>
      <c r="AE1041" t="b">
        <f>OR(ISNUMBER(FIND(" plant ",C1041)),ISNUMBER(FIND("Plant ",C1041)),ISNUMBER(FIND("tomato",C1041)),ISNUMBER(FIND("plants",C1041)),ISNUMBER(FIND("Plants",C1041)),ISNUMBER(FIND("algae",C1041)),ISNUMBER(FIND("lettuce",C1041)),ISNUMBER(FIND("green gram sprouts ",C1041)),ISNUMBER(FIND("Cucurbita pepo",C1041)),ISNUMBER(FIND("bean ",C1041)),ISNUMBER(FIND("chloroplast",C1041)),ISNUMBER(FIND("chlorophyll",C1041)),ISNUMBER(FIND("seedling",C1041)),ISNUMBER(FIND("canola",C1041)),ISNUMBER(FIND("shoot",C1041)),ISNUMBER(FIND("photosynthes",C1041)),ISNUMBER(FIND(" leaves ",C1041)),,ISNUMBER(FIND("agriculture",C1041)),ISNUMBER(FIND(" crops ",C1041)))</f>
        <v>0</v>
      </c>
      <c r="AF1041" t="b">
        <f>OR(ISNUMBER(FIND("bacteria",C1041)),ISNUMBER(FIND("Bacteria",C1041)),ISNUMBER(FIND("Bacterium",C1041)),ISNUMBER(FIND("bacterium",C1041)),ISNUMBER(FIND(" coli ",C1041)))</f>
        <v>0</v>
      </c>
      <c r="AG1041" t="b">
        <f>OR(ISNUMBER(FIND("fungi",C1041)),ISNUMBER(FIND("Fungi",C1041)),ISNUMBER(FIND("fungus",C1041)),ISNUMBER(FIND("Fungus",C1041)),ISNUMBER(FIND("mushroom",C1041)),ISNUMBER(FIND("Mushroom",C1041)),ISNUMBER(FIND(" mold ",C1041)))</f>
        <v>0</v>
      </c>
      <c r="AH1041" t="b">
        <f>OR(ISNUMBER(FIND("Pig ",C1041)),ISNUMBER(FIND("pig ",C1041)),ISNUMBER(FIND("Pigs ",C1041)),ISNUMBER(FIND("pigs ",C1041)))</f>
        <v>0</v>
      </c>
      <c r="AI1041" t="b">
        <f>OR(ISNUMBER(FIND(" C. elegans",C1041)),ISNUMBER(FIND("Caenorhabditis elegans",C1041)),ISNUMBER(FIND("earthworms",C1041)),ISNUMBER(FIND(" Ficopomatus enigmaticus",C1041)),ISNUMBER(FIND("larva",C1041)),ISNUMBER(FIND("Lumbriculus variegatus",C1041)),ISNUMBER(FIND("nematode",C1041)))</f>
        <v>0</v>
      </c>
      <c r="AJ1041" t="b">
        <f>NOT(OR(AA1041,AB1041,AC1041,AD1041,AE1041,AF1041,AG1041,AH1041,AI1041))</f>
        <v>0</v>
      </c>
      <c r="AL1041" t="b">
        <f>OR(AA1041,AB1041,AD1041,AE1041,AF1041,AG1041,AH1041,AI1041)</f>
        <v>1</v>
      </c>
      <c r="AM1041" t="b">
        <f>IF(Table1[[#This Row],[In vivo?]],IF(Table1[[#This Row],[Cell]],FALSE,TRUE),FALSE)</f>
        <v>1</v>
      </c>
      <c r="AN1041" t="b">
        <f>AND(AC1041,AL1041)</f>
        <v>0</v>
      </c>
      <c r="AO1041" t="b">
        <f>IF(Table1[[#This Row],[Cell]],IF(Table1[[#This Row],[In vivo?]],FALSE,TRUE),FALSE)</f>
        <v>0</v>
      </c>
      <c r="AP1041" t="b">
        <f>NOT(OR(Table1[[#This Row],[In vivo?]],Table1[[#This Row],[Only in Cell]]))</f>
        <v>0</v>
      </c>
      <c r="AQ1041" t="b">
        <f>IF(OR(Table1[[#This Row],[Rodents]],Table1[[#This Row],[Human]],Table1[[#This Row],[Pig]]),OR(ISNUMBER(FIND("pulmonary",C1041)),ISNUMBER(FIND("lung",C1041))),"NA")</f>
        <v>0</v>
      </c>
      <c r="AR1041" t="b">
        <f>IF(OR(Table1[[#This Row],[Rodents]],Table1[[#This Row],[Human]],Table1[[#This Row],[Pig]]),OR(ISNUMBER(FIND("skin",C1041)),ISNUMBER(FIND("dermal",C1041))),"NA")</f>
        <v>0</v>
      </c>
      <c r="AS1041" t="b">
        <f>IF(OR(Table1[[#This Row],[Rodents]],Table1[[#This Row],[Human]],Table1[[#This Row],[Pig]]),OR(ISNUMBER(FIND("liver",C1041)),ISNUMBER(FIND("hepat",C1041))),"NA")</f>
        <v>0</v>
      </c>
      <c r="AT1041" t="b">
        <f>IF(OR(Table1[[#This Row],[Rodents]],Table1[[#This Row],[Human]],Table1[[#This Row],[Pig]]),OR(ISNUMBER(FIND("kidney",C1041)),ISNUMBER(FIND("neph",C1041))),"NA")</f>
        <v>0</v>
      </c>
      <c r="AU1041" t="b">
        <f>IF(OR(Table1[[#This Row],[Rodents]],Table1[[#This Row],[Human]],Table1[[#This Row],[Pig]]),OR(ISNUMBER(FIND("brain",C1041)),ISNUMBER(FIND("neur",C1041)),ISNUMBER(FIND("nerv",C1041))),"NA")</f>
        <v>0</v>
      </c>
      <c r="AV1041" t="b">
        <f>IF(OR(Table1[[#This Row],[Rodents]],Table1[[#This Row],[Human]],Table1[[#This Row],[Pig]]),OR(ISNUMBER(FIND("heart",C1041)),ISNUMBER(FIND("cardi",C1041))),"NA")</f>
        <v>0</v>
      </c>
      <c r="AW1041" t="b">
        <f>IF(OR(Table1[[#This Row],[Rodents]],Table1[[#This Row],[Human]],Table1[[#This Row],[Pig]]),OR(ISNUMBER(FIND("gastro",C1041)),ISNUMBER(FIND("intesti",C1041)),ISNUMBER(FIND("stomach",C1041))),"NA")</f>
        <v>0</v>
      </c>
      <c r="AX1041" t="b">
        <f>IF(OR(Table1[[#This Row],[Rodents]],Table1[[#This Row],[Human]],Table1[[#This Row],[Pig]]),NOT(OR(AQ1041,AR1041,AS1041,AT1041,AU1041,AV1041,AW1041)),"NA")</f>
        <v>1</v>
      </c>
      <c r="AY1041" t="b">
        <f>OR(ISNUMBER(FIND("SWCNT",C1041)),ISNUMBER(FIND("SWNT",C1041)),ISNUMBER(FIND("single-wall",C1041)),ISNUMBER(FIND("single wall",C1041)),ISNUMBER(FIND("Single wall",C1041)),ISNUMBER(FIND("Single-wall",C1041)),ISNUMBER(FIND("SWCNT",B1041)),ISNUMBER(FIND("SWNT",B1041)),ISNUMBER(FIND("single-wall",B1041)),ISNUMBER(FIND("single wall",B1041)),ISNUMBER(FIND("Single-wall",B1041)),ISNUMBER(FIND("Single wall",B1041)))</f>
        <v>1</v>
      </c>
      <c r="AZ1041" t="b">
        <f>OR(ISNUMBER(FIND("MWCNT",C1041)),ISNUMBER(FIND("MWNT",C1041)),ISNUMBER(FIND("multi-wall",C1041)),ISNUMBER(FIND("multi wall",C1041)),ISNUMBER(FIND("multiwall",C1041)),ISNUMBER(FIND("Multi-wall",C1041)),ISNUMBER(FIND("Multi wall",C1041)),ISNUMBER(FIND("Multiwall",C1041)),ISNUMBER(FIND("MWCNT",B1041)),ISNUMBER(FIND("MWNT",B1041)),ISNUMBER(FIND("multi-wall",B1041)),ISNUMBER(FIND("multi wall",B1041)),ISNUMBER(FIND("multiwall",B1041)),ISNUMBER(FIND("Multi-wall",B1041)),ISNUMBER(FIND("Multi wall",B1041)),ISNUMBER(FIND("Multiwall",B1041)),ISNUMBER(FIND("Double-wall",B1041)),ISNUMBER(FIND("Double wall",B1041)),ISNUMBER(FIND("Doublewall",B1041)),ISNUMBER(FIND("double-wall",B1041)),ISNUMBER(FIND("double wall",B1041)),ISNUMBER(FIND("doublewall",B1041)))</f>
        <v>0</v>
      </c>
      <c r="BA1041" t="b">
        <f>AND(Table1[[#This Row],[SWCNT]],Table1[[#This Row],[MWCNT]])</f>
        <v>0</v>
      </c>
      <c r="BB1041" t="b">
        <f>IF(Table1[[#This Row],[SWCNT]]=TRUE,FALSE,IF(Table1[[#This Row],[MWCNT]]=TRUE,FALSE,TRUE))</f>
        <v>0</v>
      </c>
      <c r="BC1041" s="18"/>
    </row>
    <row r="1042" spans="1:55" ht="203.5">
      <c r="A1042" t="s">
        <v>4082</v>
      </c>
      <c r="B1042" s="2" t="s">
        <v>4087</v>
      </c>
      <c r="C1042" s="16" t="s">
        <v>4092</v>
      </c>
      <c r="D1042" s="17" t="s">
        <v>1298</v>
      </c>
      <c r="E1042" s="2">
        <v>2013</v>
      </c>
      <c r="F1042" t="b">
        <f>OR(ISNUMBER(FIND("cytotoxic",C1042)),ISNUMBER(FIND("Cytotoxic",C1042)),ISNUMBER(FIND("cellular toxicity",C1042)),ISNUMBER(FIND("cell death",C1042)),ISNUMBER(FIND("viable",C1042)),ISNUMBER(FIND("phytotoxic",C1042)),ISNUMBER(FIND("acute toxicity",C1042)),ISNUMBER(FIND("MTT",C1042)),ISNUMBER(FIND("survival",C1042)),ISNUMBER(FIND("prolifer",C1042)),ISNUMBER(FIND("apoptosis",C1042)),ISNUMBER(FIND("neurotoxic",C1042)),ISNUMBER(FIND("  lysis ",C1042)),ISNUMBER(FIND("necrosis",C1042)),ISNUMBER(FIND("cellular death",C1042))*3,ISNUMBER(FIND("LDH",C1042)),ISNUMBER(FIND("Acute toxicity",C1042)))</f>
        <v>0</v>
      </c>
      <c r="G1042" t="b">
        <f>OR(ISNUMBER(FIND("genotoxic",C1042)),ISNUMBER(FIND("genotoxicity",C1042)),ISNUMBER(FIND("DNA damage",C1042)),ISNUMBER(FIND("DNA",C1042)),ISNUMBER(FIND("RNA",C1042)),ISNUMBER(FIND("mesothelioma",C1042)),ISNUMBER(FIND("carcino",C1042)),ISNUMBER(FIND("mutagen",C1042)),ISNUMBER(FIND("genetic",C1042)))</f>
        <v>0</v>
      </c>
      <c r="H1042" t="b">
        <f>OR(ISNUMBER(FIND("inflammatory",C1042)),ISNUMBER(FIND("inflamm",C1042)))</f>
        <v>0</v>
      </c>
      <c r="I1042" t="b">
        <f>OR(ISNUMBER(FIND("immune",C1042)),ISNUMBER(FIND("immunological",C1042)),ISNUMBER(FIND("interleuk",C1042)),ISNUMBER(FIND("platelet activation",C1042)),ISNUMBER(FIND("monocyte",C1042)),ISNUMBER(FIND("leukocyte",C1042)),ISNUMBER(FIND("cytokine",C1042)),ISNUMBER(FIND("CD4",C1042)),ISNUMBER(FIND("CD8",C1042)),ISNUMBER(FIND("T-cell",C1042)))</f>
        <v>0</v>
      </c>
      <c r="J1042" t="b">
        <f>OR(ISNUMBER(FIND("reactive oxygen",C1042)),ISNUMBER(FIND("ROS",C1042)),ISNUMBER(FIND("free radical",C1042)),ISNUMBER(FIND("oxidative stress",C1042)),ISNUMBER(FIND("peroxid",C1042)),ISNUMBER(FIND("oxidative",C1042)),ISNUMBER(FIND("antioxid",C1042)))</f>
        <v>0</v>
      </c>
      <c r="K1042" t="b">
        <f>OR(ISNUMBER(FIND("autophag",C1042)))</f>
        <v>0</v>
      </c>
      <c r="L1042" t="b">
        <f>OR(ISNUMBER(FIND("morpholog",C1042)))</f>
        <v>0</v>
      </c>
      <c r="M1042" t="b">
        <f>OR(ISNUMBER(FIND("fibrosis",C1042)),ISNUMBER(FIND("Fibrosis",C1042)),ISNUMBER(FIND("fibrot",C1042)))</f>
        <v>0</v>
      </c>
      <c r="N1042" t="b">
        <f>OR(ISNUMBER(FIND("offspring",C1042)),ISNUMBER(FIND("Parental",C1042)),ISNUMBER(FIND("parental",C1042)),ISNUMBER(FIND("germline",C1042)),ISNUMBER(FIND("reproduc",C1042)),ISNUMBER(FIND("embryo",C1042)))</f>
        <v>0</v>
      </c>
      <c r="O1042" t="b">
        <f>OR(ISNUMBER(FIND("metabol",C1042)),ISNUMBER(FIND("Metabol",C1042)),ISNUMBER(FIND("digest",C1042)),ISNUMBER(FIND("mitochon",C1042)))</f>
        <v>0</v>
      </c>
      <c r="P1042" t="b">
        <f>OR(ISNUMBER(FIND("ecotox",C1042)),ISNUMBER(FIND("Ecotox",B1042)),ISNUMBER(FIND("ecotox",B1042)),ISNUMBER(FIND("Ecotox",C1042)))</f>
        <v>0</v>
      </c>
      <c r="Q1042" t="b">
        <f>OR(ISNUMBER(FIND("Bioaccum",C1042)),ISNUMBER(FIND("bioaccum",C1042)),ISNUMBER(FIND("accum",C1042)))</f>
        <v>1</v>
      </c>
      <c r="R1042" t="b">
        <f>OR(ISNUMBER(FIND("Occupation",C1042)),ISNUMBER(FIND("occupation",C1042)),ISNUMBER(FIND("worker",C1042)),ISNUMBER(FIND("workforce",C1042)))</f>
        <v>0</v>
      </c>
      <c r="S1042" t="b">
        <f>NOT(OR(F1042,G1042,H1042,I1042,J1042,K1042,L1042,M1042,N1042,O1042,P1042,Q1042,R1042))</f>
        <v>0</v>
      </c>
      <c r="U1042" t="b">
        <f>OR(Table1[[#This Row],[Inflammation]],Table1[[#This Row],[Immune]])</f>
        <v>0</v>
      </c>
      <c r="V1042" t="str">
        <f>IF(OR(Table1[[#This Row],[Rodents]],Table1[[#This Row],[Human]],Table1[[#This Row],[Pig]]),OR(ISNUMBER(FIND("intratrach",C1042)),ISNUMBER(FIND("nasal ",C1042)),ISNUMBER(FIND("instill",C1042))),"NA")</f>
        <v>NA</v>
      </c>
      <c r="W1042" t="str">
        <f>IF(OR(Table1[[#This Row],[Rodents]],Table1[[#This Row],[Human]],Table1[[#This Row],[Pig]]),OR(ISNUMBER(FIND("dermal",C1042)),ISNUMBER(FIND("skin ",C1042))),"NA")</f>
        <v>NA</v>
      </c>
      <c r="X1042" t="str">
        <f>IF(OR(Table1[[#This Row],[Rodents]],Table1[[#This Row],[Human]],Table1[[#This Row],[Pig]]),OR(ISNUMBER(FIND("injected",C1042)),ISNUMBER(FIND("periton",C1042)),ISNUMBER(FIND("intrascrot",C1042))),"NA")</f>
        <v>NA</v>
      </c>
      <c r="Y1042" t="str">
        <f>IF(OR(Table1[[#This Row],[Rodents]],Table1[[#This Row],[Human]],Table1[[#This Row],[Pig]]),NOT(OR(Table1[[#This Row],[Inhaled/Intratracheal/intranasal]],Table1[[#This Row],[Dermal]],Table1[[#This Row],[Injected]])),"NA")</f>
        <v>NA</v>
      </c>
      <c r="AA1042" t="b">
        <f>OR(ISNUMBER(FIND("fish ",C1042)),ISNUMBER(FIND("Fish ",C1042)),ISNUMBER(FIND("aquatic",C1042)),ISNUMBER(FIND("daphnids",C1042)),ISNUMBER(FIND("Carcinus maenas",C1042)),ISNUMBER(FIND("Daphnia",C1042)),ISNUMBER(FIND("Ruditapes philippinarum",C1042)),ISNUMBER(FIND("daphnia",C1042)),ISNUMBER(FIND("marine",C1042)),ISNUMBER(FIND("mussel",C1042)),ISNUMBER(FIND("algae",C1042)),ISNUMBER(FIND("Donax faba",C1042)),ISNUMBER(FIND("estuarine",C1042)),ISNUMBER(FIND("snail",C1042)),ISNUMBER(FIND("Prorocentrum donghaiense",C1042)) )</f>
        <v>1</v>
      </c>
      <c r="AB1042" t="b">
        <f>OR(ISNUMBER(FIND(" rat ",C1042)),ISNUMBER(FIND(" rats ",C1042)),ISNUMBER(FIND(" Rats ",C1042)),ISNUMBER(FIND(" Rat ",C1042)),ISNUMBER(FIND(" rat.",C1042)),ISNUMBER(FIND(" rats.",C1042)),ISNUMBER(FIND("mouse",C1042)),ISNUMBER(FIND("mice",C1042)), ISNUMBER(FIND(" Mice",C1042)))</f>
        <v>0</v>
      </c>
      <c r="AC1042" t="b">
        <f>OR(ISNUMBER(FIND(" cell ",C1042)),ISNUMBER(FIND("fibroblast",C1042)),ISNUMBER(FIND("macrophage",C1042)),ISNUMBER(FIND("epithelial",C1042)),ISNUMBER(FIND("endothelial",C1042)),ISNUMBER(FIND("neuron",C1042)),ISNUMBER(FIND(" cells ",C1042)),ISNUMBER(FIND("RBC",C1042)),ISNUMBER(FIND("mitochond",C1042)),ISNUMBER(FIND("adipocyte",C1042)),ISNUMBER(FIND("osteo",C1042)),ISNUMBER(FIND("keratin",C1042)),ISNUMBER(FIND(" cell's ",C1042)),ISNUMBER(FIND("eukary",C1042)),ISNUMBER(FIND("sperm",C1042)))</f>
        <v>0</v>
      </c>
      <c r="AD1042" t="b">
        <f>OR(ISNUMBER(FIND("human",B1042)),ISNUMBER(FIND("workers",B1042)),ISNUMBER(FIND("workforces",B1042)),ISNUMBER(FIND("occupational",B1042)),ISNUMBER(FIND("Case report",B1042)),ISNUMBER(FIND("Workplaces",B1042)),ISNUMBER(FIND("worker",B1042)))</f>
        <v>0</v>
      </c>
      <c r="AE1042" t="b">
        <f>OR(ISNUMBER(FIND(" plant ",C1042)),ISNUMBER(FIND("Plant ",C1042)),ISNUMBER(FIND("tomato",C1042)),ISNUMBER(FIND("plants",C1042)),ISNUMBER(FIND("Plants",C1042)),ISNUMBER(FIND("algae",C1042)),ISNUMBER(FIND("lettuce",C1042)),ISNUMBER(FIND("green gram sprouts ",C1042)),ISNUMBER(FIND("Cucurbita pepo",C1042)),ISNUMBER(FIND("bean ",C1042)),ISNUMBER(FIND("chloroplast",C1042)),ISNUMBER(FIND("chlorophyll",C1042)),ISNUMBER(FIND("seedling",C1042)),ISNUMBER(FIND("canola",C1042)),ISNUMBER(FIND("shoot",C1042)),ISNUMBER(FIND("photosynthes",C1042)),ISNUMBER(FIND(" leaves ",C1042)),,ISNUMBER(FIND("agriculture",C1042)),ISNUMBER(FIND(" crops ",C1042)))</f>
        <v>1</v>
      </c>
      <c r="AF1042" t="b">
        <f>OR(ISNUMBER(FIND("bacteria",C1042)),ISNUMBER(FIND("Bacteria",C1042)),ISNUMBER(FIND("Bacterium",C1042)),ISNUMBER(FIND("bacterium",C1042)),ISNUMBER(FIND(" coli ",C1042)))</f>
        <v>0</v>
      </c>
      <c r="AG1042" t="b">
        <f>OR(ISNUMBER(FIND("fungi",C1042)),ISNUMBER(FIND("Fungi",C1042)),ISNUMBER(FIND("fungus",C1042)),ISNUMBER(FIND("Fungus",C1042)),ISNUMBER(FIND("mushroom",C1042)),ISNUMBER(FIND("Mushroom",C1042)),ISNUMBER(FIND(" mold ",C1042)))</f>
        <v>0</v>
      </c>
      <c r="AH1042" t="b">
        <f>OR(ISNUMBER(FIND("Pig ",C1042)),ISNUMBER(FIND("pig ",C1042)),ISNUMBER(FIND("Pigs ",C1042)),ISNUMBER(FIND("pigs ",C1042)))</f>
        <v>0</v>
      </c>
      <c r="AI1042" t="b">
        <f>OR(ISNUMBER(FIND(" C. elegans",C1042)),ISNUMBER(FIND("Caenorhabditis elegans",C1042)),ISNUMBER(FIND("earthworms",C1042)),ISNUMBER(FIND(" Ficopomatus enigmaticus",C1042)),ISNUMBER(FIND("larva",C1042)),ISNUMBER(FIND("Lumbriculus variegatus",C1042)),ISNUMBER(FIND("nematode",C1042)))</f>
        <v>0</v>
      </c>
      <c r="AJ1042" t="b">
        <f>NOT(OR(AA1042,AB1042,AC1042,AD1042,AE1042,AF1042,AG1042,AH1042,AI1042))</f>
        <v>0</v>
      </c>
      <c r="AL1042" t="b">
        <f>OR(AA1042,AB1042,AD1042,AE1042,AF1042,AG1042,AH1042,AI1042)</f>
        <v>1</v>
      </c>
      <c r="AM1042" t="b">
        <f>IF(Table1[[#This Row],[In vivo?]],IF(Table1[[#This Row],[Cell]],FALSE,TRUE),FALSE)</f>
        <v>1</v>
      </c>
      <c r="AN1042" t="b">
        <f>AND(AC1042,AL1042)</f>
        <v>0</v>
      </c>
      <c r="AO1042" t="b">
        <f>IF(Table1[[#This Row],[Cell]],IF(Table1[[#This Row],[In vivo?]],FALSE,TRUE),FALSE)</f>
        <v>0</v>
      </c>
      <c r="AP1042" t="b">
        <f>NOT(OR(Table1[[#This Row],[In vivo?]],Table1[[#This Row],[Only in Cell]]))</f>
        <v>0</v>
      </c>
      <c r="AQ1042" t="str">
        <f>IF(OR(Table1[[#This Row],[Rodents]],Table1[[#This Row],[Human]],Table1[[#This Row],[Pig]]),OR(ISNUMBER(FIND("pulmonary",C1042)),ISNUMBER(FIND("lung",C1042))),"NA")</f>
        <v>NA</v>
      </c>
      <c r="AR1042" t="str">
        <f>IF(OR(Table1[[#This Row],[Rodents]],Table1[[#This Row],[Human]],Table1[[#This Row],[Pig]]),OR(ISNUMBER(FIND("skin",C1042)),ISNUMBER(FIND("dermal",C1042))),"NA")</f>
        <v>NA</v>
      </c>
      <c r="AS1042" t="str">
        <f>IF(OR(Table1[[#This Row],[Rodents]],Table1[[#This Row],[Human]],Table1[[#This Row],[Pig]]),OR(ISNUMBER(FIND("liver",C1042)),ISNUMBER(FIND("hepat",C1042))),"NA")</f>
        <v>NA</v>
      </c>
      <c r="AT1042" t="str">
        <f>IF(OR(Table1[[#This Row],[Rodents]],Table1[[#This Row],[Human]],Table1[[#This Row],[Pig]]),OR(ISNUMBER(FIND("kidney",C1042)),ISNUMBER(FIND("neph",C1042))),"NA")</f>
        <v>NA</v>
      </c>
      <c r="AU1042" t="str">
        <f>IF(OR(Table1[[#This Row],[Rodents]],Table1[[#This Row],[Human]],Table1[[#This Row],[Pig]]),OR(ISNUMBER(FIND("brain",C1042)),ISNUMBER(FIND("neur",C1042)),ISNUMBER(FIND("nerv",C1042))),"NA")</f>
        <v>NA</v>
      </c>
      <c r="AV1042" t="str">
        <f>IF(OR(Table1[[#This Row],[Rodents]],Table1[[#This Row],[Human]],Table1[[#This Row],[Pig]]),OR(ISNUMBER(FIND("heart",C1042)),ISNUMBER(FIND("cardi",C1042))),"NA")</f>
        <v>NA</v>
      </c>
      <c r="AW1042" t="str">
        <f>IF(OR(Table1[[#This Row],[Rodents]],Table1[[#This Row],[Human]],Table1[[#This Row],[Pig]]),OR(ISNUMBER(FIND("gastro",C1042)),ISNUMBER(FIND("intesti",C1042)),ISNUMBER(FIND("stomach",C1042))),"NA")</f>
        <v>NA</v>
      </c>
      <c r="AX1042" t="str">
        <f>IF(OR(Table1[[#This Row],[Rodents]],Table1[[#This Row],[Human]],Table1[[#This Row],[Pig]]),NOT(OR(AQ1042,AR1042,AS1042,AT1042,AU1042,AV1042,AW1042)),"NA")</f>
        <v>NA</v>
      </c>
      <c r="AY1042" t="b">
        <f>OR(ISNUMBER(FIND("SWCNT",C1042)),ISNUMBER(FIND("SWNT",C1042)),ISNUMBER(FIND("single-wall",C1042)),ISNUMBER(FIND("single wall",C1042)),ISNUMBER(FIND("Single wall",C1042)),ISNUMBER(FIND("Single-wall",C1042)),ISNUMBER(FIND("SWCNT",B1042)),ISNUMBER(FIND("SWNT",B1042)),ISNUMBER(FIND("single-wall",B1042)),ISNUMBER(FIND("single wall",B1042)),ISNUMBER(FIND("Single-wall",B1042)),ISNUMBER(FIND("Single wall",B1042)))</f>
        <v>1</v>
      </c>
      <c r="AZ1042" t="b">
        <f>OR(ISNUMBER(FIND("MWCNT",C1042)),ISNUMBER(FIND("MWNT",C1042)),ISNUMBER(FIND("multi-wall",C1042)),ISNUMBER(FIND("multi wall",C1042)),ISNUMBER(FIND("multiwall",C1042)),ISNUMBER(FIND("Multi-wall",C1042)),ISNUMBER(FIND("Multi wall",C1042)),ISNUMBER(FIND("Multiwall",C1042)),ISNUMBER(FIND("MWCNT",B1042)),ISNUMBER(FIND("MWNT",B1042)),ISNUMBER(FIND("multi-wall",B1042)),ISNUMBER(FIND("multi wall",B1042)),ISNUMBER(FIND("multiwall",B1042)),ISNUMBER(FIND("Multi-wall",B1042)),ISNUMBER(FIND("Multi wall",B1042)),ISNUMBER(FIND("Multiwall",B1042)),ISNUMBER(FIND("Double-wall",B1042)),ISNUMBER(FIND("Double wall",B1042)),ISNUMBER(FIND("Doublewall",B1042)),ISNUMBER(FIND("double-wall",B1042)),ISNUMBER(FIND("double wall",B1042)),ISNUMBER(FIND("doublewall",B1042)))</f>
        <v>0</v>
      </c>
      <c r="BA1042" t="b">
        <f>AND(Table1[[#This Row],[SWCNT]],Table1[[#This Row],[MWCNT]])</f>
        <v>0</v>
      </c>
      <c r="BB1042" t="b">
        <f>IF(Table1[[#This Row],[SWCNT]]=TRUE,FALSE,IF(Table1[[#This Row],[MWCNT]]=TRUE,FALSE,TRUE))</f>
        <v>0</v>
      </c>
      <c r="BC1042" s="18"/>
    </row>
    <row r="1043" spans="1:55" ht="222">
      <c r="A1043" t="s">
        <v>4211</v>
      </c>
      <c r="B1043" s="2" t="s">
        <v>4212</v>
      </c>
      <c r="C1043" s="16" t="s">
        <v>4213</v>
      </c>
      <c r="D1043" s="17" t="s">
        <v>1840</v>
      </c>
      <c r="E1043" s="2">
        <v>2013</v>
      </c>
      <c r="F1043" t="b">
        <f>OR(ISNUMBER(FIND("cytotoxic",C1043)),ISNUMBER(FIND("Cytotoxic",C1043)),ISNUMBER(FIND("cellular toxicity",C1043)),ISNUMBER(FIND("cell death",C1043)),ISNUMBER(FIND("viable",C1043)),ISNUMBER(FIND("phytotoxic",C1043)),ISNUMBER(FIND("acute toxicity",C1043)),ISNUMBER(FIND("MTT",C1043)),ISNUMBER(FIND("survival",C1043)),ISNUMBER(FIND("prolifer",C1043)),ISNUMBER(FIND("apoptosis",C1043)),ISNUMBER(FIND("neurotoxic",C1043)),ISNUMBER(FIND("  lysis ",C1043)),ISNUMBER(FIND("necrosis",C1043)),ISNUMBER(FIND("cellular death",C1043))*3,ISNUMBER(FIND("LDH",C1043)),ISNUMBER(FIND("Acute toxicity",C1043)))</f>
        <v>0</v>
      </c>
      <c r="G1043" t="b">
        <f>OR(ISNUMBER(FIND("genotoxic",C1043)),ISNUMBER(FIND("genotoxicity",C1043)),ISNUMBER(FIND("DNA damage",C1043)),ISNUMBER(FIND("DNA",C1043)),ISNUMBER(FIND("RNA",C1043)),ISNUMBER(FIND("mesothelioma",C1043)),ISNUMBER(FIND("carcino",C1043)),ISNUMBER(FIND("mutagen",C1043)),ISNUMBER(FIND("genetic",C1043)))</f>
        <v>1</v>
      </c>
      <c r="H1043" t="b">
        <f>OR(ISNUMBER(FIND("inflammatory",C1043)),ISNUMBER(FIND("inflamm",C1043)))</f>
        <v>0</v>
      </c>
      <c r="I1043" t="b">
        <f>OR(ISNUMBER(FIND("immune",C1043)),ISNUMBER(FIND("immunological",C1043)),ISNUMBER(FIND("interleuk",C1043)),ISNUMBER(FIND("platelet activation",C1043)),ISNUMBER(FIND("monocyte",C1043)),ISNUMBER(FIND("leukocyte",C1043)),ISNUMBER(FIND("cytokine",C1043)),ISNUMBER(FIND("CD4",C1043)),ISNUMBER(FIND("CD8",C1043)),ISNUMBER(FIND("T-cell",C1043)))</f>
        <v>0</v>
      </c>
      <c r="J1043" t="b">
        <f>OR(ISNUMBER(FIND("reactive oxygen",C1043)),ISNUMBER(FIND("ROS",C1043)),ISNUMBER(FIND("free radical",C1043)),ISNUMBER(FIND("oxidative stress",C1043)),ISNUMBER(FIND("peroxid",C1043)),ISNUMBER(FIND("oxidative",C1043)),ISNUMBER(FIND("antioxid",C1043)))</f>
        <v>0</v>
      </c>
      <c r="K1043" t="b">
        <f>OR(ISNUMBER(FIND("autophag",C1043)))</f>
        <v>0</v>
      </c>
      <c r="L1043" t="b">
        <f>OR(ISNUMBER(FIND("morpholog",C1043)))</f>
        <v>0</v>
      </c>
      <c r="M1043" t="b">
        <f>OR(ISNUMBER(FIND("fibrosis",C1043)),ISNUMBER(FIND("Fibrosis",C1043)),ISNUMBER(FIND("fibrot",C1043)))</f>
        <v>0</v>
      </c>
      <c r="N1043" t="b">
        <f>OR(ISNUMBER(FIND("offspring",C1043)),ISNUMBER(FIND("Parental",C1043)),ISNUMBER(FIND("parental",C1043)),ISNUMBER(FIND("germline",C1043)),ISNUMBER(FIND("reproduc",C1043)),ISNUMBER(FIND("embryo",C1043)))</f>
        <v>0</v>
      </c>
      <c r="O1043" t="b">
        <f>OR(ISNUMBER(FIND("metabol",C1043)),ISNUMBER(FIND("Metabol",C1043)),ISNUMBER(FIND("digest",C1043)),ISNUMBER(FIND("mitochon",C1043)))</f>
        <v>0</v>
      </c>
      <c r="P1043" t="b">
        <f>OR(ISNUMBER(FIND("ecotox",C1043)),ISNUMBER(FIND("Ecotox",B1043)),ISNUMBER(FIND("ecotox",B1043)),ISNUMBER(FIND("Ecotox",C1043)))</f>
        <v>0</v>
      </c>
      <c r="Q1043" t="b">
        <f>OR(ISNUMBER(FIND("Bioaccum",C1043)),ISNUMBER(FIND("bioaccum",C1043)),ISNUMBER(FIND("accum",C1043)))</f>
        <v>0</v>
      </c>
      <c r="R1043" t="b">
        <f>OR(ISNUMBER(FIND("Occupation",C1043)),ISNUMBER(FIND("occupation",C1043)),ISNUMBER(FIND("worker",C1043)),ISNUMBER(FIND("workforce",C1043)))</f>
        <v>0</v>
      </c>
      <c r="S1043" t="b">
        <f>NOT(OR(F1043,G1043,H1043,I1043,J1043,K1043,L1043,M1043,N1043,O1043,P1043,Q1043,R1043))</f>
        <v>0</v>
      </c>
      <c r="U1043" t="b">
        <f>OR(Table1[[#This Row],[Inflammation]],Table1[[#This Row],[Immune]])</f>
        <v>0</v>
      </c>
      <c r="V1043" t="str">
        <f>IF(OR(Table1[[#This Row],[Rodents]],Table1[[#This Row],[Human]],Table1[[#This Row],[Pig]]),OR(ISNUMBER(FIND("intratrach",C1043)),ISNUMBER(FIND("nasal ",C1043)),ISNUMBER(FIND("instill",C1043))),"NA")</f>
        <v>NA</v>
      </c>
      <c r="W1043" t="str">
        <f>IF(OR(Table1[[#This Row],[Rodents]],Table1[[#This Row],[Human]],Table1[[#This Row],[Pig]]),OR(ISNUMBER(FIND("dermal",C1043)),ISNUMBER(FIND("skin ",C1043))),"NA")</f>
        <v>NA</v>
      </c>
      <c r="X1043" t="str">
        <f>IF(OR(Table1[[#This Row],[Rodents]],Table1[[#This Row],[Human]],Table1[[#This Row],[Pig]]),OR(ISNUMBER(FIND("injected",C1043)),ISNUMBER(FIND("periton",C1043)),ISNUMBER(FIND("intrascrot",C1043))),"NA")</f>
        <v>NA</v>
      </c>
      <c r="Y1043" t="str">
        <f>IF(OR(Table1[[#This Row],[Rodents]],Table1[[#This Row],[Human]],Table1[[#This Row],[Pig]]),NOT(OR(Table1[[#This Row],[Inhaled/Intratracheal/intranasal]],Table1[[#This Row],[Dermal]],Table1[[#This Row],[Injected]])),"NA")</f>
        <v>NA</v>
      </c>
      <c r="AA1043" t="b">
        <f>OR(ISNUMBER(FIND("fish ",C1043)),ISNUMBER(FIND("Fish ",C1043)),ISNUMBER(FIND("aquatic",C1043)),ISNUMBER(FIND("daphnids",C1043)),ISNUMBER(FIND("Carcinus maenas",C1043)),ISNUMBER(FIND("Daphnia",C1043)),ISNUMBER(FIND("Ruditapes philippinarum",C1043)),ISNUMBER(FIND("daphnia",C1043)),ISNUMBER(FIND("marine",C1043)),ISNUMBER(FIND("mussel",C1043)),ISNUMBER(FIND("algae",C1043)),ISNUMBER(FIND("Donax faba",C1043)),ISNUMBER(FIND("estuarine",C1043)),ISNUMBER(FIND("snail",C1043)),ISNUMBER(FIND("Prorocentrum donghaiense",C1043)) )</f>
        <v>0</v>
      </c>
      <c r="AB1043" t="b">
        <f>OR(ISNUMBER(FIND(" rat ",C1043)),ISNUMBER(FIND(" rats ",C1043)),ISNUMBER(FIND(" Rats ",C1043)),ISNUMBER(FIND(" Rat ",C1043)),ISNUMBER(FIND(" rat.",C1043)),ISNUMBER(FIND(" rats.",C1043)),ISNUMBER(FIND("mouse",C1043)),ISNUMBER(FIND("mice",C1043)), ISNUMBER(FIND(" Mice",C1043)))</f>
        <v>0</v>
      </c>
      <c r="AC1043" t="b">
        <f>OR(ISNUMBER(FIND(" cell ",C1043)),ISNUMBER(FIND("fibroblast",C1043)),ISNUMBER(FIND("macrophage",C1043)),ISNUMBER(FIND("epithelial",C1043)),ISNUMBER(FIND("endothelial",C1043)),ISNUMBER(FIND("neuron",C1043)),ISNUMBER(FIND(" cells ",C1043)),ISNUMBER(FIND("RBC",C1043)),ISNUMBER(FIND("mitochond",C1043)),ISNUMBER(FIND("adipocyte",C1043)),ISNUMBER(FIND("osteo",C1043)),ISNUMBER(FIND("keratin",C1043)),ISNUMBER(FIND(" cell's ",C1043)),ISNUMBER(FIND("eukary",C1043)),ISNUMBER(FIND("sperm",C1043)))</f>
        <v>0</v>
      </c>
      <c r="AD1043" t="b">
        <f>OR(ISNUMBER(FIND("human",B1043)),ISNUMBER(FIND("workers",B1043)),ISNUMBER(FIND("workforces",B1043)),ISNUMBER(FIND("occupational",B1043)),ISNUMBER(FIND("Case report",B1043)),ISNUMBER(FIND("Workplaces",B1043)),ISNUMBER(FIND("worker",B1043)))</f>
        <v>0</v>
      </c>
      <c r="AE1043" t="b">
        <f>OR(ISNUMBER(FIND(" plant ",C1043)),ISNUMBER(FIND("Plant ",C1043)),ISNUMBER(FIND("tomato",C1043)),ISNUMBER(FIND("plants",C1043)),ISNUMBER(FIND("Plants",C1043)),ISNUMBER(FIND("algae",C1043)),ISNUMBER(FIND("lettuce",C1043)),ISNUMBER(FIND("green gram sprouts ",C1043)),ISNUMBER(FIND("Cucurbita pepo",C1043)),ISNUMBER(FIND("bean ",C1043)),ISNUMBER(FIND("chloroplast",C1043)),ISNUMBER(FIND("chlorophyll",C1043)),ISNUMBER(FIND("seedling",C1043)),ISNUMBER(FIND("canola",C1043)),ISNUMBER(FIND("shoot",C1043)),ISNUMBER(FIND("photosynthes",C1043)),ISNUMBER(FIND(" leaves ",C1043)),,ISNUMBER(FIND("agriculture",C1043)),ISNUMBER(FIND(" crops ",C1043)))</f>
        <v>0</v>
      </c>
      <c r="AF1043" t="b">
        <f>OR(ISNUMBER(FIND("bacteria",C1043)),ISNUMBER(FIND("Bacteria",C1043)),ISNUMBER(FIND("Bacterium",C1043)),ISNUMBER(FIND("bacterium",C1043)),ISNUMBER(FIND(" coli ",C1043)))</f>
        <v>1</v>
      </c>
      <c r="AG1043" t="b">
        <f>OR(ISNUMBER(FIND("fungi",C1043)),ISNUMBER(FIND("Fungi",C1043)),ISNUMBER(FIND("fungus",C1043)),ISNUMBER(FIND("Fungus",C1043)),ISNUMBER(FIND("mushroom",C1043)),ISNUMBER(FIND("Mushroom",C1043)),ISNUMBER(FIND(" mold ",C1043)))</f>
        <v>1</v>
      </c>
      <c r="AH1043" t="b">
        <f>OR(ISNUMBER(FIND("Pig ",C1043)),ISNUMBER(FIND("pig ",C1043)),ISNUMBER(FIND("Pigs ",C1043)),ISNUMBER(FIND("pigs ",C1043)))</f>
        <v>0</v>
      </c>
      <c r="AI1043" t="b">
        <f>OR(ISNUMBER(FIND(" C. elegans",C1043)),ISNUMBER(FIND("Caenorhabditis elegans",C1043)),ISNUMBER(FIND("earthworms",C1043)),ISNUMBER(FIND(" Ficopomatus enigmaticus",C1043)),ISNUMBER(FIND("larva",C1043)),ISNUMBER(FIND("Lumbriculus variegatus",C1043)),ISNUMBER(FIND("nematode",C1043)))</f>
        <v>0</v>
      </c>
      <c r="AJ1043" t="b">
        <f>NOT(OR(AA1043,AB1043,AC1043,AD1043,AE1043,AF1043,AG1043,AH1043,AI1043))</f>
        <v>0</v>
      </c>
      <c r="AL1043" t="b">
        <f>OR(AA1043,AB1043,AD1043,AE1043,AF1043,AG1043,AH1043,AI1043)</f>
        <v>1</v>
      </c>
      <c r="AM1043" t="b">
        <f>IF(Table1[[#This Row],[In vivo?]],IF(Table1[[#This Row],[Cell]],FALSE,TRUE),FALSE)</f>
        <v>1</v>
      </c>
      <c r="AN1043" t="b">
        <f>AND(AC1043,AL1043)</f>
        <v>0</v>
      </c>
      <c r="AO1043" t="b">
        <f>IF(Table1[[#This Row],[Cell]],IF(Table1[[#This Row],[In vivo?]],FALSE,TRUE),FALSE)</f>
        <v>0</v>
      </c>
      <c r="AP1043" t="b">
        <f>NOT(OR(Table1[[#This Row],[In vivo?]],Table1[[#This Row],[Only in Cell]]))</f>
        <v>0</v>
      </c>
      <c r="AQ1043" t="str">
        <f>IF(OR(Table1[[#This Row],[Rodents]],Table1[[#This Row],[Human]],Table1[[#This Row],[Pig]]),OR(ISNUMBER(FIND("pulmonary",C1043)),ISNUMBER(FIND("lung",C1043))),"NA")</f>
        <v>NA</v>
      </c>
      <c r="AR1043" t="str">
        <f>IF(OR(Table1[[#This Row],[Rodents]],Table1[[#This Row],[Human]],Table1[[#This Row],[Pig]]),OR(ISNUMBER(FIND("skin",C1043)),ISNUMBER(FIND("dermal",C1043))),"NA")</f>
        <v>NA</v>
      </c>
      <c r="AS1043" t="str">
        <f>IF(OR(Table1[[#This Row],[Rodents]],Table1[[#This Row],[Human]],Table1[[#This Row],[Pig]]),OR(ISNUMBER(FIND("liver",C1043)),ISNUMBER(FIND("hepat",C1043))),"NA")</f>
        <v>NA</v>
      </c>
      <c r="AT1043" t="str">
        <f>IF(OR(Table1[[#This Row],[Rodents]],Table1[[#This Row],[Human]],Table1[[#This Row],[Pig]]),OR(ISNUMBER(FIND("kidney",C1043)),ISNUMBER(FIND("neph",C1043))),"NA")</f>
        <v>NA</v>
      </c>
      <c r="AU1043" t="str">
        <f>IF(OR(Table1[[#This Row],[Rodents]],Table1[[#This Row],[Human]],Table1[[#This Row],[Pig]]),OR(ISNUMBER(FIND("brain",C1043)),ISNUMBER(FIND("neur",C1043)),ISNUMBER(FIND("nerv",C1043))),"NA")</f>
        <v>NA</v>
      </c>
      <c r="AV1043" t="str">
        <f>IF(OR(Table1[[#This Row],[Rodents]],Table1[[#This Row],[Human]],Table1[[#This Row],[Pig]]),OR(ISNUMBER(FIND("heart",C1043)),ISNUMBER(FIND("cardi",C1043))),"NA")</f>
        <v>NA</v>
      </c>
      <c r="AW1043" t="str">
        <f>IF(OR(Table1[[#This Row],[Rodents]],Table1[[#This Row],[Human]],Table1[[#This Row],[Pig]]),OR(ISNUMBER(FIND("gastro",C1043)),ISNUMBER(FIND("intesti",C1043)),ISNUMBER(FIND("stomach",C1043))),"NA")</f>
        <v>NA</v>
      </c>
      <c r="AX1043" t="str">
        <f>IF(OR(Table1[[#This Row],[Rodents]],Table1[[#This Row],[Human]],Table1[[#This Row],[Pig]]),NOT(OR(AQ1043,AR1043,AS1043,AT1043,AU1043,AV1043,AW1043)),"NA")</f>
        <v>NA</v>
      </c>
      <c r="AY1043" t="b">
        <f>OR(ISNUMBER(FIND("SWCNT",C1043)),ISNUMBER(FIND("SWNT",C1043)),ISNUMBER(FIND("single-wall",C1043)),ISNUMBER(FIND("single wall",C1043)),ISNUMBER(FIND("Single wall",C1043)),ISNUMBER(FIND("Single-wall",C1043)),ISNUMBER(FIND("SWCNT",B1043)),ISNUMBER(FIND("SWNT",B1043)),ISNUMBER(FIND("single-wall",B1043)),ISNUMBER(FIND("single wall",B1043)),ISNUMBER(FIND("Single-wall",B1043)),ISNUMBER(FIND("Single wall",B1043)))</f>
        <v>1</v>
      </c>
      <c r="AZ1043" t="b">
        <f>OR(ISNUMBER(FIND("MWCNT",C1043)),ISNUMBER(FIND("MWNT",C1043)),ISNUMBER(FIND("multi-wall",C1043)),ISNUMBER(FIND("multi wall",C1043)),ISNUMBER(FIND("multiwall",C1043)),ISNUMBER(FIND("Multi-wall",C1043)),ISNUMBER(FIND("Multi wall",C1043)),ISNUMBER(FIND("Multiwall",C1043)),ISNUMBER(FIND("MWCNT",B1043)),ISNUMBER(FIND("MWNT",B1043)),ISNUMBER(FIND("multi-wall",B1043)),ISNUMBER(FIND("multi wall",B1043)),ISNUMBER(FIND("multiwall",B1043)),ISNUMBER(FIND("Multi-wall",B1043)),ISNUMBER(FIND("Multi wall",B1043)),ISNUMBER(FIND("Multiwall",B1043)),ISNUMBER(FIND("Double-wall",B1043)),ISNUMBER(FIND("Double wall",B1043)),ISNUMBER(FIND("Doublewall",B1043)),ISNUMBER(FIND("double-wall",B1043)),ISNUMBER(FIND("double wall",B1043)),ISNUMBER(FIND("doublewall",B1043)))</f>
        <v>0</v>
      </c>
      <c r="BA1043" t="b">
        <f>AND(Table1[[#This Row],[SWCNT]],Table1[[#This Row],[MWCNT]])</f>
        <v>0</v>
      </c>
      <c r="BB1043" t="b">
        <f>IF(Table1[[#This Row],[SWCNT]]=TRUE,FALSE,IF(Table1[[#This Row],[MWCNT]]=TRUE,FALSE,TRUE))</f>
        <v>0</v>
      </c>
      <c r="BC1043" s="18"/>
    </row>
    <row r="1044" spans="1:55" ht="129.5">
      <c r="B1044" s="2" t="s">
        <v>4223</v>
      </c>
      <c r="C1044" s="16" t="s">
        <v>4226</v>
      </c>
      <c r="D1044" s="17" t="s">
        <v>1191</v>
      </c>
      <c r="E1044" s="2">
        <v>2013</v>
      </c>
      <c r="F1044" t="b">
        <f>OR(ISNUMBER(FIND("cytotoxic",C1044)),ISNUMBER(FIND("Cytotoxic",C1044)),ISNUMBER(FIND("cellular toxicity",C1044)),ISNUMBER(FIND("cell death",C1044)),ISNUMBER(FIND("viable",C1044)),ISNUMBER(FIND("phytotoxic",C1044)),ISNUMBER(FIND("acute toxicity",C1044)),ISNUMBER(FIND("MTT",C1044)),ISNUMBER(FIND("survival",C1044)),ISNUMBER(FIND("prolifer",C1044)),ISNUMBER(FIND("apoptosis",C1044)),ISNUMBER(FIND("neurotoxic",C1044)),ISNUMBER(FIND("  lysis ",C1044)),ISNUMBER(FIND("necrosis",C1044)),ISNUMBER(FIND("cellular death",C1044))*3,ISNUMBER(FIND("LDH",C1044)),ISNUMBER(FIND("Acute toxicity",C1044)))</f>
        <v>0</v>
      </c>
      <c r="G1044" t="b">
        <f>OR(ISNUMBER(FIND("genotoxic",C1044)),ISNUMBER(FIND("genotoxicity",C1044)),ISNUMBER(FIND("DNA damage",C1044)),ISNUMBER(FIND("DNA",C1044)),ISNUMBER(FIND("RNA",C1044)),ISNUMBER(FIND("mesothelioma",C1044)),ISNUMBER(FIND("carcino",C1044)),ISNUMBER(FIND("mutagen",C1044)),ISNUMBER(FIND("genetic",C1044)))</f>
        <v>0</v>
      </c>
      <c r="H1044" t="b">
        <f>OR(ISNUMBER(FIND("inflammatory",C1044)),ISNUMBER(FIND("inflamm",C1044)))</f>
        <v>0</v>
      </c>
      <c r="I1044" t="b">
        <f>OR(ISNUMBER(FIND("immune",C1044)),ISNUMBER(FIND("immunological",C1044)),ISNUMBER(FIND("interleuk",C1044)),ISNUMBER(FIND("platelet activation",C1044)),ISNUMBER(FIND("monocyte",C1044)),ISNUMBER(FIND("leukocyte",C1044)),ISNUMBER(FIND("cytokine",C1044)),ISNUMBER(FIND("CD4",C1044)),ISNUMBER(FIND("CD8",C1044)),ISNUMBER(FIND("T-cell",C1044)))</f>
        <v>0</v>
      </c>
      <c r="J1044" t="b">
        <f>OR(ISNUMBER(FIND("reactive oxygen",C1044)),ISNUMBER(FIND("ROS",C1044)),ISNUMBER(FIND("free radical",C1044)),ISNUMBER(FIND("oxidative stress",C1044)),ISNUMBER(FIND("peroxid",C1044)),ISNUMBER(FIND("oxidative",C1044)),ISNUMBER(FIND("antioxid",C1044)))</f>
        <v>0</v>
      </c>
      <c r="K1044" t="b">
        <f>OR(ISNUMBER(FIND("autophag",C1044)))</f>
        <v>0</v>
      </c>
      <c r="L1044" t="b">
        <f>OR(ISNUMBER(FIND("morpholog",C1044)))</f>
        <v>0</v>
      </c>
      <c r="M1044" t="b">
        <f>OR(ISNUMBER(FIND("fibrosis",C1044)),ISNUMBER(FIND("Fibrosis",C1044)),ISNUMBER(FIND("fibrot",C1044)))</f>
        <v>0</v>
      </c>
      <c r="N1044" t="b">
        <f>OR(ISNUMBER(FIND("offspring",C1044)),ISNUMBER(FIND("Parental",C1044)),ISNUMBER(FIND("parental",C1044)),ISNUMBER(FIND("germline",C1044)),ISNUMBER(FIND("reproduc",C1044)),ISNUMBER(FIND("embryo",C1044)))</f>
        <v>1</v>
      </c>
      <c r="O1044" t="b">
        <f>OR(ISNUMBER(FIND("metabol",C1044)),ISNUMBER(FIND("Metabol",C1044)),ISNUMBER(FIND("digest",C1044)),ISNUMBER(FIND("mitochon",C1044)))</f>
        <v>0</v>
      </c>
      <c r="P1044" t="b">
        <f>OR(ISNUMBER(FIND("ecotox",C1044)),ISNUMBER(FIND("Ecotox",B1044)),ISNUMBER(FIND("ecotox",B1044)),ISNUMBER(FIND("Ecotox",C1044)))</f>
        <v>0</v>
      </c>
      <c r="Q1044" t="b">
        <f>OR(ISNUMBER(FIND("Bioaccum",C1044)),ISNUMBER(FIND("bioaccum",C1044)),ISNUMBER(FIND("accum",C1044)))</f>
        <v>0</v>
      </c>
      <c r="R1044" t="b">
        <f>OR(ISNUMBER(FIND("Occupation",C1044)),ISNUMBER(FIND("occupation",C1044)),ISNUMBER(FIND("worker",C1044)),ISNUMBER(FIND("workforce",C1044)))</f>
        <v>0</v>
      </c>
      <c r="S1044" t="b">
        <f>NOT(OR(F1044,G1044,H1044,I1044,J1044,K1044,L1044,M1044,N1044,O1044,P1044,Q1044,R1044))</f>
        <v>0</v>
      </c>
      <c r="U1044" t="b">
        <f>OR(Table1[[#This Row],[Inflammation]],Table1[[#This Row],[Immune]])</f>
        <v>0</v>
      </c>
      <c r="V1044" t="str">
        <f>IF(OR(Table1[[#This Row],[Rodents]],Table1[[#This Row],[Human]],Table1[[#This Row],[Pig]]),OR(ISNUMBER(FIND("intratrach",C1044)),ISNUMBER(FIND("nasal ",C1044)),ISNUMBER(FIND("instill",C1044))),"NA")</f>
        <v>NA</v>
      </c>
      <c r="W1044" t="str">
        <f>IF(OR(Table1[[#This Row],[Rodents]],Table1[[#This Row],[Human]],Table1[[#This Row],[Pig]]),OR(ISNUMBER(FIND("dermal",C1044)),ISNUMBER(FIND("skin ",C1044))),"NA")</f>
        <v>NA</v>
      </c>
      <c r="X1044" t="str">
        <f>IF(OR(Table1[[#This Row],[Rodents]],Table1[[#This Row],[Human]],Table1[[#This Row],[Pig]]),OR(ISNUMBER(FIND("injected",C1044)),ISNUMBER(FIND("periton",C1044)),ISNUMBER(FIND("intrascrot",C1044))),"NA")</f>
        <v>NA</v>
      </c>
      <c r="Y1044" t="str">
        <f>IF(OR(Table1[[#This Row],[Rodents]],Table1[[#This Row],[Human]],Table1[[#This Row],[Pig]]),NOT(OR(Table1[[#This Row],[Inhaled/Intratracheal/intranasal]],Table1[[#This Row],[Dermal]],Table1[[#This Row],[Injected]])),"NA")</f>
        <v>NA</v>
      </c>
      <c r="AA1044" t="b">
        <f>OR(ISNUMBER(FIND("fish ",C1044)),ISNUMBER(FIND("Fish ",C1044)),ISNUMBER(FIND("aquatic",C1044)),ISNUMBER(FIND("daphnids",C1044)),ISNUMBER(FIND("Carcinus maenas",C1044)),ISNUMBER(FIND("Daphnia",C1044)),ISNUMBER(FIND("Ruditapes philippinarum",C1044)),ISNUMBER(FIND("daphnia",C1044)),ISNUMBER(FIND("marine",C1044)),ISNUMBER(FIND("mussel",C1044)),ISNUMBER(FIND("algae",C1044)),ISNUMBER(FIND("Donax faba",C1044)),ISNUMBER(FIND("estuarine",C1044)),ISNUMBER(FIND("snail",C1044)),ISNUMBER(FIND("Prorocentrum donghaiense",C1044)) )</f>
        <v>0</v>
      </c>
      <c r="AB1044" t="b">
        <f>OR(ISNUMBER(FIND(" rat ",C1044)),ISNUMBER(FIND(" rats ",C1044)),ISNUMBER(FIND(" Rats ",C1044)),ISNUMBER(FIND(" Rat ",C1044)),ISNUMBER(FIND(" rat.",C1044)),ISNUMBER(FIND(" rats.",C1044)),ISNUMBER(FIND("mouse",C1044)),ISNUMBER(FIND("mice",C1044)), ISNUMBER(FIND(" Mice",C1044)))</f>
        <v>0</v>
      </c>
      <c r="AC1044" t="b">
        <f>OR(ISNUMBER(FIND(" cell ",C1044)),ISNUMBER(FIND("fibroblast",C1044)),ISNUMBER(FIND("macrophage",C1044)),ISNUMBER(FIND("epithelial",C1044)),ISNUMBER(FIND("endothelial",C1044)),ISNUMBER(FIND("neuron",C1044)),ISNUMBER(FIND(" cells ",C1044)),ISNUMBER(FIND("RBC",C1044)),ISNUMBER(FIND("mitochond",C1044)),ISNUMBER(FIND("adipocyte",C1044)),ISNUMBER(FIND("osteo",C1044)),ISNUMBER(FIND("keratin",C1044)),ISNUMBER(FIND(" cell's ",C1044)),ISNUMBER(FIND("eukary",C1044)),ISNUMBER(FIND("sperm",C1044)))</f>
        <v>1</v>
      </c>
      <c r="AD1044" t="b">
        <f>OR(ISNUMBER(FIND("human",B1044)),ISNUMBER(FIND("workers",B1044)),ISNUMBER(FIND("workforces",B1044)),ISNUMBER(FIND("occupational",B1044)),ISNUMBER(FIND("Case report",B1044)),ISNUMBER(FIND("Workplaces",B1044)),ISNUMBER(FIND("worker",B1044)))</f>
        <v>0</v>
      </c>
      <c r="AE1044" t="b">
        <f>OR(ISNUMBER(FIND(" plant ",C1044)),ISNUMBER(FIND("Plant ",C1044)),ISNUMBER(FIND("tomato",C1044)),ISNUMBER(FIND("plants",C1044)),ISNUMBER(FIND("Plants",C1044)),ISNUMBER(FIND("algae",C1044)),ISNUMBER(FIND("lettuce",C1044)),ISNUMBER(FIND("green gram sprouts ",C1044)),ISNUMBER(FIND("Cucurbita pepo",C1044)),ISNUMBER(FIND("bean ",C1044)),ISNUMBER(FIND("chloroplast",C1044)),ISNUMBER(FIND("chlorophyll",C1044)),ISNUMBER(FIND("seedling",C1044)),ISNUMBER(FIND("canola",C1044)),ISNUMBER(FIND("shoot",C1044)),ISNUMBER(FIND("photosynthes",C1044)),ISNUMBER(FIND(" leaves ",C1044)),,ISNUMBER(FIND("agriculture",C1044)),ISNUMBER(FIND(" crops ",C1044)))</f>
        <v>0</v>
      </c>
      <c r="AF1044" t="b">
        <f>OR(ISNUMBER(FIND("bacteria",C1044)),ISNUMBER(FIND("Bacteria",C1044)),ISNUMBER(FIND("Bacterium",C1044)),ISNUMBER(FIND("bacterium",C1044)),ISNUMBER(FIND(" coli ",C1044)))</f>
        <v>0</v>
      </c>
      <c r="AG1044" t="b">
        <f>OR(ISNUMBER(FIND("fungi",C1044)),ISNUMBER(FIND("Fungi",C1044)),ISNUMBER(FIND("fungus",C1044)),ISNUMBER(FIND("Fungus",C1044)),ISNUMBER(FIND("mushroom",C1044)),ISNUMBER(FIND("Mushroom",C1044)),ISNUMBER(FIND(" mold ",C1044)))</f>
        <v>0</v>
      </c>
      <c r="AH1044" t="b">
        <f>OR(ISNUMBER(FIND("Pig ",C1044)),ISNUMBER(FIND("pig ",C1044)),ISNUMBER(FIND("Pigs ",C1044)),ISNUMBER(FIND("pigs ",C1044)))</f>
        <v>0</v>
      </c>
      <c r="AI1044" t="b">
        <f>OR(ISNUMBER(FIND(" C. elegans",C1044)),ISNUMBER(FIND("Caenorhabditis elegans",C1044)),ISNUMBER(FIND("earthworms",C1044)),ISNUMBER(FIND(" Ficopomatus enigmaticus",C1044)),ISNUMBER(FIND("larva",C1044)),ISNUMBER(FIND("Lumbriculus variegatus",C1044)),ISNUMBER(FIND("nematode",C1044)))</f>
        <v>0</v>
      </c>
      <c r="AJ1044" t="b">
        <f>NOT(OR(AA1044,AB1044,AC1044,AD1044,AE1044,AF1044,AG1044,AH1044,AI1044))</f>
        <v>0</v>
      </c>
      <c r="AL1044" t="b">
        <f>OR(AA1044,AB1044,AD1044,AE1044,AF1044,AG1044,AH1044,AI1044)</f>
        <v>0</v>
      </c>
      <c r="AM1044" t="b">
        <f>IF(Table1[[#This Row],[In vivo?]],IF(Table1[[#This Row],[Cell]],FALSE,TRUE),FALSE)</f>
        <v>0</v>
      </c>
      <c r="AN1044" t="b">
        <f>AND(AC1044,AL1044)</f>
        <v>0</v>
      </c>
      <c r="AO1044" t="b">
        <f>IF(Table1[[#This Row],[Cell]],IF(Table1[[#This Row],[In vivo?]],FALSE,TRUE),FALSE)</f>
        <v>1</v>
      </c>
      <c r="AP1044" t="b">
        <f>NOT(OR(Table1[[#This Row],[In vivo?]],Table1[[#This Row],[Only in Cell]]))</f>
        <v>0</v>
      </c>
      <c r="AQ1044" t="str">
        <f>IF(OR(Table1[[#This Row],[Rodents]],Table1[[#This Row],[Human]],Table1[[#This Row],[Pig]]),OR(ISNUMBER(FIND("pulmonary",C1044)),ISNUMBER(FIND("lung",C1044))),"NA")</f>
        <v>NA</v>
      </c>
      <c r="AR1044" t="str">
        <f>IF(OR(Table1[[#This Row],[Rodents]],Table1[[#This Row],[Human]],Table1[[#This Row],[Pig]]),OR(ISNUMBER(FIND("skin",C1044)),ISNUMBER(FIND("dermal",C1044))),"NA")</f>
        <v>NA</v>
      </c>
      <c r="AS1044" t="str">
        <f>IF(OR(Table1[[#This Row],[Rodents]],Table1[[#This Row],[Human]],Table1[[#This Row],[Pig]]),OR(ISNUMBER(FIND("liver",C1044)),ISNUMBER(FIND("hepat",C1044))),"NA")</f>
        <v>NA</v>
      </c>
      <c r="AT1044" t="str">
        <f>IF(OR(Table1[[#This Row],[Rodents]],Table1[[#This Row],[Human]],Table1[[#This Row],[Pig]]),OR(ISNUMBER(FIND("kidney",C1044)),ISNUMBER(FIND("neph",C1044))),"NA")</f>
        <v>NA</v>
      </c>
      <c r="AU1044" t="str">
        <f>IF(OR(Table1[[#This Row],[Rodents]],Table1[[#This Row],[Human]],Table1[[#This Row],[Pig]]),OR(ISNUMBER(FIND("brain",C1044)),ISNUMBER(FIND("neur",C1044)),ISNUMBER(FIND("nerv",C1044))),"NA")</f>
        <v>NA</v>
      </c>
      <c r="AV1044" t="str">
        <f>IF(OR(Table1[[#This Row],[Rodents]],Table1[[#This Row],[Human]],Table1[[#This Row],[Pig]]),OR(ISNUMBER(FIND("heart",C1044)),ISNUMBER(FIND("cardi",C1044))),"NA")</f>
        <v>NA</v>
      </c>
      <c r="AW1044" t="str">
        <f>IF(OR(Table1[[#This Row],[Rodents]],Table1[[#This Row],[Human]],Table1[[#This Row],[Pig]]),OR(ISNUMBER(FIND("gastro",C1044)),ISNUMBER(FIND("intesti",C1044)),ISNUMBER(FIND("stomach",C1044))),"NA")</f>
        <v>NA</v>
      </c>
      <c r="AX1044" t="str">
        <f>IF(OR(Table1[[#This Row],[Rodents]],Table1[[#This Row],[Human]],Table1[[#This Row],[Pig]]),NOT(OR(AQ1044,AR1044,AS1044,AT1044,AU1044,AV1044,AW1044)),"NA")</f>
        <v>NA</v>
      </c>
      <c r="AY1044" t="b">
        <f>OR(ISNUMBER(FIND("SWCNT",C1044)),ISNUMBER(FIND("SWNT",C1044)),ISNUMBER(FIND("single-wall",C1044)),ISNUMBER(FIND("single wall",C1044)),ISNUMBER(FIND("Single wall",C1044)),ISNUMBER(FIND("Single-wall",C1044)),ISNUMBER(FIND("SWCNT",B1044)),ISNUMBER(FIND("SWNT",B1044)),ISNUMBER(FIND("single-wall",B1044)),ISNUMBER(FIND("single wall",B1044)),ISNUMBER(FIND("Single-wall",B1044)),ISNUMBER(FIND("Single wall",B1044)))</f>
        <v>0</v>
      </c>
      <c r="AZ1044" t="b">
        <f>OR(ISNUMBER(FIND("MWCNT",C1044)),ISNUMBER(FIND("MWNT",C1044)),ISNUMBER(FIND("multi-wall",C1044)),ISNUMBER(FIND("multi wall",C1044)),ISNUMBER(FIND("multiwall",C1044)),ISNUMBER(FIND("Multi-wall",C1044)),ISNUMBER(FIND("Multi wall",C1044)),ISNUMBER(FIND("Multiwall",C1044)),ISNUMBER(FIND("MWCNT",B1044)),ISNUMBER(FIND("MWNT",B1044)),ISNUMBER(FIND("multi-wall",B1044)),ISNUMBER(FIND("multi wall",B1044)),ISNUMBER(FIND("multiwall",B1044)),ISNUMBER(FIND("Multi-wall",B1044)),ISNUMBER(FIND("Multi wall",B1044)),ISNUMBER(FIND("Multiwall",B1044)),ISNUMBER(FIND("Double-wall",B1044)),ISNUMBER(FIND("Double wall",B1044)),ISNUMBER(FIND("Doublewall",B1044)),ISNUMBER(FIND("double-wall",B1044)),ISNUMBER(FIND("double wall",B1044)),ISNUMBER(FIND("doublewall",B1044)))</f>
        <v>1</v>
      </c>
      <c r="BA1044" t="b">
        <f>AND(Table1[[#This Row],[SWCNT]],Table1[[#This Row],[MWCNT]])</f>
        <v>0</v>
      </c>
      <c r="BB1044" t="b">
        <f>IF(Table1[[#This Row],[SWCNT]]=TRUE,FALSE,IF(Table1[[#This Row],[MWCNT]]=TRUE,FALSE,TRUE))</f>
        <v>0</v>
      </c>
      <c r="BC1044" s="18"/>
    </row>
    <row r="1045" spans="1:55" ht="166.5">
      <c r="A1045" t="s">
        <v>4312</v>
      </c>
      <c r="B1045" s="2" t="s">
        <v>4313</v>
      </c>
      <c r="C1045" s="16" t="s">
        <v>4314</v>
      </c>
      <c r="D1045" s="17" t="s">
        <v>1196</v>
      </c>
      <c r="E1045" s="2">
        <v>2012</v>
      </c>
      <c r="F1045" t="b">
        <f>OR(ISNUMBER(FIND("cytotoxic",C1045)),ISNUMBER(FIND("Cytotoxic",C1045)),ISNUMBER(FIND("cellular toxicity",C1045)),ISNUMBER(FIND("cell death",C1045)),ISNUMBER(FIND("viable",C1045)),ISNUMBER(FIND("phytotoxic",C1045)),ISNUMBER(FIND("acute toxicity",C1045)),ISNUMBER(FIND("MTT",C1045)),ISNUMBER(FIND("survival",C1045)),ISNUMBER(FIND("prolifer",C1045)),ISNUMBER(FIND("apoptosis",C1045)),ISNUMBER(FIND("neurotoxic",C1045)),ISNUMBER(FIND("  lysis ",C1045)),ISNUMBER(FIND("necrosis",C1045)),ISNUMBER(FIND("cellular death",C1045))*3,ISNUMBER(FIND("LDH",C1045)),ISNUMBER(FIND("Acute toxicity",C1045)))</f>
        <v>0</v>
      </c>
      <c r="G1045" t="b">
        <f>OR(ISNUMBER(FIND("genotoxic",C1045)),ISNUMBER(FIND("genotoxicity",C1045)),ISNUMBER(FIND("DNA damage",C1045)),ISNUMBER(FIND("DNA",C1045)),ISNUMBER(FIND("RNA",C1045)),ISNUMBER(FIND("mesothelioma",C1045)),ISNUMBER(FIND("carcino",C1045)),ISNUMBER(FIND("mutagen",C1045)),ISNUMBER(FIND("genetic",C1045)))</f>
        <v>0</v>
      </c>
      <c r="H1045" t="b">
        <f>OR(ISNUMBER(FIND("inflammatory",C1045)),ISNUMBER(FIND("inflamm",C1045)))</f>
        <v>0</v>
      </c>
      <c r="I1045" t="b">
        <f>OR(ISNUMBER(FIND("immune",C1045)),ISNUMBER(FIND("immunological",C1045)),ISNUMBER(FIND("interleuk",C1045)),ISNUMBER(FIND("platelet activation",C1045)),ISNUMBER(FIND("monocyte",C1045)),ISNUMBER(FIND("leukocyte",C1045)),ISNUMBER(FIND("cytokine",C1045)),ISNUMBER(FIND("CD4",C1045)),ISNUMBER(FIND("CD8",C1045)),ISNUMBER(FIND("T-cell",C1045)))</f>
        <v>0</v>
      </c>
      <c r="J1045" t="b">
        <f>OR(ISNUMBER(FIND("reactive oxygen",C1045)),ISNUMBER(FIND("ROS",C1045)),ISNUMBER(FIND("free radical",C1045)),ISNUMBER(FIND("oxidative stress",C1045)),ISNUMBER(FIND("peroxid",C1045)),ISNUMBER(FIND("oxidative",C1045)),ISNUMBER(FIND("antioxid",C1045)))</f>
        <v>0</v>
      </c>
      <c r="K1045" t="b">
        <f>OR(ISNUMBER(FIND("autophag",C1045)))</f>
        <v>0</v>
      </c>
      <c r="L1045" t="b">
        <f>OR(ISNUMBER(FIND("morpholog",C1045)))</f>
        <v>0</v>
      </c>
      <c r="M1045" t="b">
        <f>OR(ISNUMBER(FIND("fibrosis",C1045)),ISNUMBER(FIND("Fibrosis",C1045)),ISNUMBER(FIND("fibrot",C1045)))</f>
        <v>0</v>
      </c>
      <c r="N1045" t="b">
        <f>OR(ISNUMBER(FIND("offspring",C1045)),ISNUMBER(FIND("Parental",C1045)),ISNUMBER(FIND("parental",C1045)),ISNUMBER(FIND("germline",C1045)),ISNUMBER(FIND("reproduc",C1045)),ISNUMBER(FIND("embryo",C1045)))</f>
        <v>1</v>
      </c>
      <c r="O1045" t="b">
        <f>OR(ISNUMBER(FIND("metabol",C1045)),ISNUMBER(FIND("Metabol",C1045)),ISNUMBER(FIND("digest",C1045)),ISNUMBER(FIND("mitochon",C1045)))</f>
        <v>0</v>
      </c>
      <c r="P1045" t="b">
        <f>OR(ISNUMBER(FIND("ecotox",C1045)),ISNUMBER(FIND("Ecotox",B1045)),ISNUMBER(FIND("ecotox",B1045)),ISNUMBER(FIND("Ecotox",C1045)))</f>
        <v>0</v>
      </c>
      <c r="Q1045" t="b">
        <f>OR(ISNUMBER(FIND("Bioaccum",C1045)),ISNUMBER(FIND("bioaccum",C1045)),ISNUMBER(FIND("accum",C1045)))</f>
        <v>0</v>
      </c>
      <c r="R1045" t="b">
        <f>OR(ISNUMBER(FIND("Occupation",C1045)),ISNUMBER(FIND("occupation",C1045)),ISNUMBER(FIND("worker",C1045)),ISNUMBER(FIND("workforce",C1045)))</f>
        <v>0</v>
      </c>
      <c r="S1045" t="b">
        <f>NOT(OR(F1045,G1045,H1045,I1045,J1045,K1045,L1045,M1045,N1045,O1045,P1045,Q1045,R1045))</f>
        <v>0</v>
      </c>
      <c r="U1045" t="b">
        <f>OR(Table1[[#This Row],[Inflammation]],Table1[[#This Row],[Immune]])</f>
        <v>0</v>
      </c>
      <c r="V1045" t="str">
        <f>IF(OR(Table1[[#This Row],[Rodents]],Table1[[#This Row],[Human]],Table1[[#This Row],[Pig]]),OR(ISNUMBER(FIND("intratrach",C1045)),ISNUMBER(FIND("nasal ",C1045)),ISNUMBER(FIND("instill",C1045))),"NA")</f>
        <v>NA</v>
      </c>
      <c r="W1045" t="str">
        <f>IF(OR(Table1[[#This Row],[Rodents]],Table1[[#This Row],[Human]],Table1[[#This Row],[Pig]]),OR(ISNUMBER(FIND("dermal",C1045)),ISNUMBER(FIND("skin ",C1045))),"NA")</f>
        <v>NA</v>
      </c>
      <c r="X1045" t="str">
        <f>IF(OR(Table1[[#This Row],[Rodents]],Table1[[#This Row],[Human]],Table1[[#This Row],[Pig]]),OR(ISNUMBER(FIND("injected",C1045)),ISNUMBER(FIND("periton",C1045)),ISNUMBER(FIND("intrascrot",C1045))),"NA")</f>
        <v>NA</v>
      </c>
      <c r="Y1045" t="str">
        <f>IF(OR(Table1[[#This Row],[Rodents]],Table1[[#This Row],[Human]],Table1[[#This Row],[Pig]]),NOT(OR(Table1[[#This Row],[Inhaled/Intratracheal/intranasal]],Table1[[#This Row],[Dermal]],Table1[[#This Row],[Injected]])),"NA")</f>
        <v>NA</v>
      </c>
      <c r="AA1045" t="b">
        <f>OR(ISNUMBER(FIND("fish ",C1045)),ISNUMBER(FIND("Fish ",C1045)),ISNUMBER(FIND("aquatic",C1045)),ISNUMBER(FIND("daphnids",C1045)),ISNUMBER(FIND("Carcinus maenas",C1045)),ISNUMBER(FIND("Daphnia",C1045)),ISNUMBER(FIND("Ruditapes philippinarum",C1045)),ISNUMBER(FIND("daphnia",C1045)),ISNUMBER(FIND("marine",C1045)),ISNUMBER(FIND("mussel",C1045)),ISNUMBER(FIND("algae",C1045)),ISNUMBER(FIND("Donax faba",C1045)),ISNUMBER(FIND("estuarine",C1045)),ISNUMBER(FIND("snail",C1045)),ISNUMBER(FIND("Prorocentrum donghaiense",C1045)) )</f>
        <v>1</v>
      </c>
      <c r="AB1045" t="b">
        <f>OR(ISNUMBER(FIND(" rat ",C1045)),ISNUMBER(FIND(" rats ",C1045)),ISNUMBER(FIND(" Rats ",C1045)),ISNUMBER(FIND(" Rat ",C1045)),ISNUMBER(FIND(" rat.",C1045)),ISNUMBER(FIND(" rats.",C1045)),ISNUMBER(FIND("mouse",C1045)),ISNUMBER(FIND("mice",C1045)), ISNUMBER(FIND(" Mice",C1045)))</f>
        <v>0</v>
      </c>
      <c r="AC1045" t="b">
        <f>OR(ISNUMBER(FIND(" cell ",C1045)),ISNUMBER(FIND("fibroblast",C1045)),ISNUMBER(FIND("macrophage",C1045)),ISNUMBER(FIND("epithelial",C1045)),ISNUMBER(FIND("endothelial",C1045)),ISNUMBER(FIND("neuron",C1045)),ISNUMBER(FIND(" cells ",C1045)),ISNUMBER(FIND("RBC",C1045)),ISNUMBER(FIND("mitochond",C1045)),ISNUMBER(FIND("adipocyte",C1045)),ISNUMBER(FIND("osteo",C1045)),ISNUMBER(FIND("keratin",C1045)),ISNUMBER(FIND(" cell's ",C1045)),ISNUMBER(FIND("eukary",C1045)),ISNUMBER(FIND("sperm",C1045)))</f>
        <v>0</v>
      </c>
      <c r="AD1045" t="b">
        <f>OR(ISNUMBER(FIND("human",B1045)),ISNUMBER(FIND("workers",B1045)),ISNUMBER(FIND("workforces",B1045)),ISNUMBER(FIND("occupational",B1045)),ISNUMBER(FIND("Case report",B1045)),ISNUMBER(FIND("Workplaces",B1045)),ISNUMBER(FIND("worker",B1045)))</f>
        <v>0</v>
      </c>
      <c r="AE1045" t="b">
        <f>OR(ISNUMBER(FIND(" plant ",C1045)),ISNUMBER(FIND("Plant ",C1045)),ISNUMBER(FIND("tomato",C1045)),ISNUMBER(FIND("plants",C1045)),ISNUMBER(FIND("Plants",C1045)),ISNUMBER(FIND("algae",C1045)),ISNUMBER(FIND("lettuce",C1045)),ISNUMBER(FIND("green gram sprouts ",C1045)),ISNUMBER(FIND("Cucurbita pepo",C1045)),ISNUMBER(FIND("bean ",C1045)),ISNUMBER(FIND("chloroplast",C1045)),ISNUMBER(FIND("chlorophyll",C1045)),ISNUMBER(FIND("seedling",C1045)),ISNUMBER(FIND("canola",C1045)),ISNUMBER(FIND("shoot",C1045)),ISNUMBER(FIND("photosynthes",C1045)),ISNUMBER(FIND(" leaves ",C1045)),,ISNUMBER(FIND("agriculture",C1045)),ISNUMBER(FIND(" crops ",C1045)))</f>
        <v>0</v>
      </c>
      <c r="AF1045" t="b">
        <f>OR(ISNUMBER(FIND("bacteria",C1045)),ISNUMBER(FIND("Bacteria",C1045)),ISNUMBER(FIND("Bacterium",C1045)),ISNUMBER(FIND("bacterium",C1045)),ISNUMBER(FIND(" coli ",C1045)))</f>
        <v>0</v>
      </c>
      <c r="AG1045" t="b">
        <f>OR(ISNUMBER(FIND("fungi",C1045)),ISNUMBER(FIND("Fungi",C1045)),ISNUMBER(FIND("fungus",C1045)),ISNUMBER(FIND("Fungus",C1045)),ISNUMBER(FIND("mushroom",C1045)),ISNUMBER(FIND("Mushroom",C1045)),ISNUMBER(FIND(" mold ",C1045)))</f>
        <v>0</v>
      </c>
      <c r="AH1045" t="b">
        <f>OR(ISNUMBER(FIND("Pig ",C1045)),ISNUMBER(FIND("pig ",C1045)),ISNUMBER(FIND("Pigs ",C1045)),ISNUMBER(FIND("pigs ",C1045)))</f>
        <v>0</v>
      </c>
      <c r="AI1045" t="b">
        <f>OR(ISNUMBER(FIND(" C. elegans",C1045)),ISNUMBER(FIND("Caenorhabditis elegans",C1045)),ISNUMBER(FIND("earthworms",C1045)),ISNUMBER(FIND(" Ficopomatus enigmaticus",C1045)),ISNUMBER(FIND("larva",C1045)),ISNUMBER(FIND("Lumbriculus variegatus",C1045)),ISNUMBER(FIND("nematode",C1045)))</f>
        <v>0</v>
      </c>
      <c r="AJ1045" t="b">
        <f>NOT(OR(AA1045,AB1045,AC1045,AD1045,AE1045,AF1045,AG1045,AH1045,AI1045))</f>
        <v>0</v>
      </c>
      <c r="AL1045" t="b">
        <f>OR(AA1045,AB1045,AD1045,AE1045,AF1045,AG1045,AH1045,AI1045)</f>
        <v>1</v>
      </c>
      <c r="AM1045" t="b">
        <f>IF(Table1[[#This Row],[In vivo?]],IF(Table1[[#This Row],[Cell]],FALSE,TRUE),FALSE)</f>
        <v>1</v>
      </c>
      <c r="AN1045" t="b">
        <f>AND(AC1045,AL1045)</f>
        <v>0</v>
      </c>
      <c r="AO1045" t="b">
        <f>IF(Table1[[#This Row],[Cell]],IF(Table1[[#This Row],[In vivo?]],FALSE,TRUE),FALSE)</f>
        <v>0</v>
      </c>
      <c r="AP1045" t="b">
        <f>NOT(OR(Table1[[#This Row],[In vivo?]],Table1[[#This Row],[Only in Cell]]))</f>
        <v>0</v>
      </c>
      <c r="AQ1045" t="str">
        <f>IF(OR(Table1[[#This Row],[Rodents]],Table1[[#This Row],[Human]],Table1[[#This Row],[Pig]]),OR(ISNUMBER(FIND("pulmonary",C1045)),ISNUMBER(FIND("lung",C1045))),"NA")</f>
        <v>NA</v>
      </c>
      <c r="AR1045" t="str">
        <f>IF(OR(Table1[[#This Row],[Rodents]],Table1[[#This Row],[Human]],Table1[[#This Row],[Pig]]),OR(ISNUMBER(FIND("skin",C1045)),ISNUMBER(FIND("dermal",C1045))),"NA")</f>
        <v>NA</v>
      </c>
      <c r="AS1045" t="str">
        <f>IF(OR(Table1[[#This Row],[Rodents]],Table1[[#This Row],[Human]],Table1[[#This Row],[Pig]]),OR(ISNUMBER(FIND("liver",C1045)),ISNUMBER(FIND("hepat",C1045))),"NA")</f>
        <v>NA</v>
      </c>
      <c r="AT1045" t="str">
        <f>IF(OR(Table1[[#This Row],[Rodents]],Table1[[#This Row],[Human]],Table1[[#This Row],[Pig]]),OR(ISNUMBER(FIND("kidney",C1045)),ISNUMBER(FIND("neph",C1045))),"NA")</f>
        <v>NA</v>
      </c>
      <c r="AU1045" t="str">
        <f>IF(OR(Table1[[#This Row],[Rodents]],Table1[[#This Row],[Human]],Table1[[#This Row],[Pig]]),OR(ISNUMBER(FIND("brain",C1045)),ISNUMBER(FIND("neur",C1045)),ISNUMBER(FIND("nerv",C1045))),"NA")</f>
        <v>NA</v>
      </c>
      <c r="AV1045" t="str">
        <f>IF(OR(Table1[[#This Row],[Rodents]],Table1[[#This Row],[Human]],Table1[[#This Row],[Pig]]),OR(ISNUMBER(FIND("heart",C1045)),ISNUMBER(FIND("cardi",C1045))),"NA")</f>
        <v>NA</v>
      </c>
      <c r="AW1045" t="str">
        <f>IF(OR(Table1[[#This Row],[Rodents]],Table1[[#This Row],[Human]],Table1[[#This Row],[Pig]]),OR(ISNUMBER(FIND("gastro",C1045)),ISNUMBER(FIND("intesti",C1045)),ISNUMBER(FIND("stomach",C1045))),"NA")</f>
        <v>NA</v>
      </c>
      <c r="AX1045" t="str">
        <f>IF(OR(Table1[[#This Row],[Rodents]],Table1[[#This Row],[Human]],Table1[[#This Row],[Pig]]),NOT(OR(AQ1045,AR1045,AS1045,AT1045,AU1045,AV1045,AW1045)),"NA")</f>
        <v>NA</v>
      </c>
      <c r="AY1045" t="b">
        <f>OR(ISNUMBER(FIND("SWCNT",C1045)),ISNUMBER(FIND("SWNT",C1045)),ISNUMBER(FIND("single-wall",C1045)),ISNUMBER(FIND("single wall",C1045)),ISNUMBER(FIND("Single wall",C1045)),ISNUMBER(FIND("Single-wall",C1045)),ISNUMBER(FIND("SWCNT",B1045)),ISNUMBER(FIND("SWNT",B1045)),ISNUMBER(FIND("single-wall",B1045)),ISNUMBER(FIND("single wall",B1045)),ISNUMBER(FIND("Single-wall",B1045)),ISNUMBER(FIND("Single wall",B1045)))</f>
        <v>0</v>
      </c>
      <c r="AZ1045" t="b">
        <f>OR(ISNUMBER(FIND("MWCNT",C1045)),ISNUMBER(FIND("MWNT",C1045)),ISNUMBER(FIND("multi-wall",C1045)),ISNUMBER(FIND("multi wall",C1045)),ISNUMBER(FIND("multiwall",C1045)),ISNUMBER(FIND("Multi-wall",C1045)),ISNUMBER(FIND("Multi wall",C1045)),ISNUMBER(FIND("Multiwall",C1045)),ISNUMBER(FIND("MWCNT",B1045)),ISNUMBER(FIND("MWNT",B1045)),ISNUMBER(FIND("multi-wall",B1045)),ISNUMBER(FIND("multi wall",B1045)),ISNUMBER(FIND("multiwall",B1045)),ISNUMBER(FIND("Multi-wall",B1045)),ISNUMBER(FIND("Multi wall",B1045)),ISNUMBER(FIND("Multiwall",B1045)),ISNUMBER(FIND("Double-wall",B1045)),ISNUMBER(FIND("Double wall",B1045)),ISNUMBER(FIND("Doublewall",B1045)),ISNUMBER(FIND("double-wall",B1045)),ISNUMBER(FIND("double wall",B1045)),ISNUMBER(FIND("doublewall",B1045)))</f>
        <v>1</v>
      </c>
      <c r="BA1045" t="b">
        <f>AND(Table1[[#This Row],[SWCNT]],Table1[[#This Row],[MWCNT]])</f>
        <v>0</v>
      </c>
      <c r="BB1045" t="b">
        <f>IF(Table1[[#This Row],[SWCNT]]=TRUE,FALSE,IF(Table1[[#This Row],[MWCNT]]=TRUE,FALSE,TRUE))</f>
        <v>0</v>
      </c>
      <c r="BC1045" s="18"/>
    </row>
    <row r="1046" spans="1:55" ht="111">
      <c r="A1046" t="s">
        <v>4549</v>
      </c>
      <c r="B1046" s="2" t="s">
        <v>4551</v>
      </c>
      <c r="C1046" s="16" t="s">
        <v>4553</v>
      </c>
      <c r="D1046" s="17" t="s">
        <v>850</v>
      </c>
      <c r="E1046" s="2">
        <v>2012</v>
      </c>
      <c r="F1046" t="b">
        <f>OR(ISNUMBER(FIND("cytotoxic",C1046)),ISNUMBER(FIND("Cytotoxic",C1046)),ISNUMBER(FIND("cellular toxicity",C1046)),ISNUMBER(FIND("cell death",C1046)),ISNUMBER(FIND("viable",C1046)),ISNUMBER(FIND("phytotoxic",C1046)),ISNUMBER(FIND("acute toxicity",C1046)),ISNUMBER(FIND("MTT",C1046)),ISNUMBER(FIND("survival",C1046)),ISNUMBER(FIND("prolifer",C1046)),ISNUMBER(FIND("apoptosis",C1046)),ISNUMBER(FIND("neurotoxic",C1046)),ISNUMBER(FIND("  lysis ",C1046)),ISNUMBER(FIND("necrosis",C1046)),ISNUMBER(FIND("cellular death",C1046))*3,ISNUMBER(FIND("LDH",C1046)),ISNUMBER(FIND("Acute toxicity",C1046)))</f>
        <v>1</v>
      </c>
      <c r="G1046" t="b">
        <f>OR(ISNUMBER(FIND("genotoxic",C1046)),ISNUMBER(FIND("genotoxicity",C1046)),ISNUMBER(FIND("DNA damage",C1046)),ISNUMBER(FIND("DNA",C1046)),ISNUMBER(FIND("RNA",C1046)),ISNUMBER(FIND("mesothelioma",C1046)),ISNUMBER(FIND("carcino",C1046)),ISNUMBER(FIND("mutagen",C1046)),ISNUMBER(FIND("genetic",C1046)))</f>
        <v>0</v>
      </c>
      <c r="H1046" t="b">
        <f>OR(ISNUMBER(FIND("inflammatory",C1046)),ISNUMBER(FIND("inflamm",C1046)))</f>
        <v>0</v>
      </c>
      <c r="I1046" t="b">
        <f>OR(ISNUMBER(FIND("immune",C1046)),ISNUMBER(FIND("immunological",C1046)),ISNUMBER(FIND("interleuk",C1046)),ISNUMBER(FIND("platelet activation",C1046)),ISNUMBER(FIND("monocyte",C1046)),ISNUMBER(FIND("leukocyte",C1046)),ISNUMBER(FIND("cytokine",C1046)),ISNUMBER(FIND("CD4",C1046)),ISNUMBER(FIND("CD8",C1046)),ISNUMBER(FIND("T-cell",C1046)))</f>
        <v>0</v>
      </c>
      <c r="J1046" t="b">
        <f>OR(ISNUMBER(FIND("reactive oxygen",C1046)),ISNUMBER(FIND("ROS",C1046)),ISNUMBER(FIND("free radical",C1046)),ISNUMBER(FIND("oxidative stress",C1046)),ISNUMBER(FIND("peroxid",C1046)),ISNUMBER(FIND("oxidative",C1046)),ISNUMBER(FIND("antioxid",C1046)))</f>
        <v>0</v>
      </c>
      <c r="K1046" t="b">
        <f>OR(ISNUMBER(FIND("autophag",C1046)))</f>
        <v>0</v>
      </c>
      <c r="L1046" t="b">
        <f>OR(ISNUMBER(FIND("morpholog",C1046)))</f>
        <v>0</v>
      </c>
      <c r="M1046" t="b">
        <f>OR(ISNUMBER(FIND("fibrosis",C1046)),ISNUMBER(FIND("Fibrosis",C1046)),ISNUMBER(FIND("fibrot",C1046)))</f>
        <v>0</v>
      </c>
      <c r="N1046" t="b">
        <f>OR(ISNUMBER(FIND("offspring",C1046)),ISNUMBER(FIND("Parental",C1046)),ISNUMBER(FIND("parental",C1046)),ISNUMBER(FIND("germline",C1046)),ISNUMBER(FIND("reproduc",C1046)),ISNUMBER(FIND("embryo",C1046)))</f>
        <v>0</v>
      </c>
      <c r="O1046" t="b">
        <f>OR(ISNUMBER(FIND("metabol",C1046)),ISNUMBER(FIND("Metabol",C1046)),ISNUMBER(FIND("digest",C1046)),ISNUMBER(FIND("mitochon",C1046)))</f>
        <v>0</v>
      </c>
      <c r="P1046" t="b">
        <f>OR(ISNUMBER(FIND("ecotox",C1046)),ISNUMBER(FIND("Ecotox",B1046)),ISNUMBER(FIND("ecotox",B1046)),ISNUMBER(FIND("Ecotox",C1046)))</f>
        <v>0</v>
      </c>
      <c r="Q1046" t="b">
        <f>OR(ISNUMBER(FIND("Bioaccum",C1046)),ISNUMBER(FIND("bioaccum",C1046)),ISNUMBER(FIND("accum",C1046)))</f>
        <v>0</v>
      </c>
      <c r="R1046" t="b">
        <f>OR(ISNUMBER(FIND("Occupation",C1046)),ISNUMBER(FIND("occupation",C1046)),ISNUMBER(FIND("worker",C1046)),ISNUMBER(FIND("workforce",C1046)))</f>
        <v>0</v>
      </c>
      <c r="S1046" t="b">
        <f>NOT(OR(F1046,G1046,H1046,I1046,J1046,K1046,L1046,M1046,N1046,O1046,P1046,Q1046,R1046))</f>
        <v>0</v>
      </c>
      <c r="U1046" t="b">
        <f>OR(Table1[[#This Row],[Inflammation]],Table1[[#This Row],[Immune]])</f>
        <v>0</v>
      </c>
      <c r="V1046" t="str">
        <f>IF(OR(Table1[[#This Row],[Rodents]],Table1[[#This Row],[Human]],Table1[[#This Row],[Pig]]),OR(ISNUMBER(FIND("intratrach",C1046)),ISNUMBER(FIND("nasal ",C1046)),ISNUMBER(FIND("instill",C1046))),"NA")</f>
        <v>NA</v>
      </c>
      <c r="W1046" t="str">
        <f>IF(OR(Table1[[#This Row],[Rodents]],Table1[[#This Row],[Human]],Table1[[#This Row],[Pig]]),OR(ISNUMBER(FIND("dermal",C1046)),ISNUMBER(FIND("skin ",C1046))),"NA")</f>
        <v>NA</v>
      </c>
      <c r="X1046" t="str">
        <f>IF(OR(Table1[[#This Row],[Rodents]],Table1[[#This Row],[Human]],Table1[[#This Row],[Pig]]),OR(ISNUMBER(FIND("injected",C1046)),ISNUMBER(FIND("periton",C1046)),ISNUMBER(FIND("intrascrot",C1046))),"NA")</f>
        <v>NA</v>
      </c>
      <c r="Y1046" t="str">
        <f>IF(OR(Table1[[#This Row],[Rodents]],Table1[[#This Row],[Human]],Table1[[#This Row],[Pig]]),NOT(OR(Table1[[#This Row],[Inhaled/Intratracheal/intranasal]],Table1[[#This Row],[Dermal]],Table1[[#This Row],[Injected]])),"NA")</f>
        <v>NA</v>
      </c>
      <c r="AA1046" t="b">
        <f>OR(ISNUMBER(FIND("fish ",C1046)),ISNUMBER(FIND("Fish ",C1046)),ISNUMBER(FIND("aquatic",C1046)),ISNUMBER(FIND("daphnids",C1046)),ISNUMBER(FIND("Carcinus maenas",C1046)),ISNUMBER(FIND("Daphnia",C1046)),ISNUMBER(FIND("Ruditapes philippinarum",C1046)),ISNUMBER(FIND("daphnia",C1046)),ISNUMBER(FIND("marine",C1046)),ISNUMBER(FIND("mussel",C1046)),ISNUMBER(FIND("algae",C1046)),ISNUMBER(FIND("Donax faba",C1046)),ISNUMBER(FIND("estuarine",C1046)),ISNUMBER(FIND("snail",C1046)),ISNUMBER(FIND("Prorocentrum donghaiense",C1046)) )</f>
        <v>0</v>
      </c>
      <c r="AB1046" t="b">
        <f>OR(ISNUMBER(FIND(" rat ",C1046)),ISNUMBER(FIND(" rats ",C1046)),ISNUMBER(FIND(" Rats ",C1046)),ISNUMBER(FIND(" Rat ",C1046)),ISNUMBER(FIND(" rat.",C1046)),ISNUMBER(FIND(" rats.",C1046)),ISNUMBER(FIND("mouse",C1046)),ISNUMBER(FIND("mice",C1046)), ISNUMBER(FIND(" Mice",C1046)))</f>
        <v>0</v>
      </c>
      <c r="AC1046" t="b">
        <f>OR(ISNUMBER(FIND(" cell ",C1046)),ISNUMBER(FIND("fibroblast",C1046)),ISNUMBER(FIND("macrophage",C1046)),ISNUMBER(FIND("epithelial",C1046)),ISNUMBER(FIND("endothelial",C1046)),ISNUMBER(FIND("neuron",C1046)),ISNUMBER(FIND(" cells ",C1046)),ISNUMBER(FIND("RBC",C1046)),ISNUMBER(FIND("mitochond",C1046)),ISNUMBER(FIND("adipocyte",C1046)),ISNUMBER(FIND("osteo",C1046)),ISNUMBER(FIND("keratin",C1046)),ISNUMBER(FIND(" cell's ",C1046)),ISNUMBER(FIND("eukary",C1046)),ISNUMBER(FIND("sperm",C1046)))</f>
        <v>1</v>
      </c>
      <c r="AD1046" t="b">
        <f>OR(ISNUMBER(FIND("human",B1046)),ISNUMBER(FIND("workers",B1046)),ISNUMBER(FIND("workforces",B1046)),ISNUMBER(FIND("occupational",B1046)),ISNUMBER(FIND("Case report",B1046)),ISNUMBER(FIND("Workplaces",B1046)),ISNUMBER(FIND("worker",B1046)))</f>
        <v>0</v>
      </c>
      <c r="AE1046" t="b">
        <f>OR(ISNUMBER(FIND(" plant ",C1046)),ISNUMBER(FIND("Plant ",C1046)),ISNUMBER(FIND("tomato",C1046)),ISNUMBER(FIND("plants",C1046)),ISNUMBER(FIND("Plants",C1046)),ISNUMBER(FIND("algae",C1046)),ISNUMBER(FIND("lettuce",C1046)),ISNUMBER(FIND("green gram sprouts ",C1046)),ISNUMBER(FIND("Cucurbita pepo",C1046)),ISNUMBER(FIND("bean ",C1046)),ISNUMBER(FIND("chloroplast",C1046)),ISNUMBER(FIND("chlorophyll",C1046)),ISNUMBER(FIND("seedling",C1046)),ISNUMBER(FIND("canola",C1046)),ISNUMBER(FIND("shoot",C1046)),ISNUMBER(FIND("photosynthes",C1046)),ISNUMBER(FIND(" leaves ",C1046)),,ISNUMBER(FIND("agriculture",C1046)),ISNUMBER(FIND(" crops ",C1046)))</f>
        <v>0</v>
      </c>
      <c r="AF1046" t="b">
        <f>OR(ISNUMBER(FIND("bacteria",C1046)),ISNUMBER(FIND("Bacteria",C1046)),ISNUMBER(FIND("Bacterium",C1046)),ISNUMBER(FIND("bacterium",C1046)),ISNUMBER(FIND(" coli ",C1046)))</f>
        <v>0</v>
      </c>
      <c r="AG1046" t="b">
        <f>OR(ISNUMBER(FIND("fungi",C1046)),ISNUMBER(FIND("Fungi",C1046)),ISNUMBER(FIND("fungus",C1046)),ISNUMBER(FIND("Fungus",C1046)),ISNUMBER(FIND("mushroom",C1046)),ISNUMBER(FIND("Mushroom",C1046)),ISNUMBER(FIND(" mold ",C1046)))</f>
        <v>0</v>
      </c>
      <c r="AH1046" t="b">
        <f>OR(ISNUMBER(FIND("Pig ",C1046)),ISNUMBER(FIND("pig ",C1046)),ISNUMBER(FIND("Pigs ",C1046)),ISNUMBER(FIND("pigs ",C1046)))</f>
        <v>0</v>
      </c>
      <c r="AI1046" t="b">
        <f>OR(ISNUMBER(FIND(" C. elegans",C1046)),ISNUMBER(FIND("Caenorhabditis elegans",C1046)),ISNUMBER(FIND("earthworms",C1046)),ISNUMBER(FIND(" Ficopomatus enigmaticus",C1046)),ISNUMBER(FIND("larva",C1046)),ISNUMBER(FIND("Lumbriculus variegatus",C1046)),ISNUMBER(FIND("nematode",C1046)))</f>
        <v>0</v>
      </c>
      <c r="AJ1046" t="b">
        <f>NOT(OR(AA1046,AB1046,AC1046,AD1046,AE1046,AF1046,AG1046,AH1046,AI1046))</f>
        <v>0</v>
      </c>
      <c r="AL1046" t="b">
        <f>OR(AA1046,AB1046,AD1046,AE1046,AF1046,AG1046,AH1046,AI1046)</f>
        <v>0</v>
      </c>
      <c r="AM1046" t="b">
        <f>IF(Table1[[#This Row],[In vivo?]],IF(Table1[[#This Row],[Cell]],FALSE,TRUE),FALSE)</f>
        <v>0</v>
      </c>
      <c r="AN1046" t="b">
        <f>AND(AC1046,AL1046)</f>
        <v>0</v>
      </c>
      <c r="AO1046" t="b">
        <f>IF(Table1[[#This Row],[Cell]],IF(Table1[[#This Row],[In vivo?]],FALSE,TRUE),FALSE)</f>
        <v>1</v>
      </c>
      <c r="AP1046" t="b">
        <f>NOT(OR(Table1[[#This Row],[In vivo?]],Table1[[#This Row],[Only in Cell]]))</f>
        <v>0</v>
      </c>
      <c r="AQ1046" t="str">
        <f>IF(OR(Table1[[#This Row],[Rodents]],Table1[[#This Row],[Human]],Table1[[#This Row],[Pig]]),OR(ISNUMBER(FIND("pulmonary",C1046)),ISNUMBER(FIND("lung",C1046))),"NA")</f>
        <v>NA</v>
      </c>
      <c r="AR1046" t="str">
        <f>IF(OR(Table1[[#This Row],[Rodents]],Table1[[#This Row],[Human]],Table1[[#This Row],[Pig]]),OR(ISNUMBER(FIND("skin",C1046)),ISNUMBER(FIND("dermal",C1046))),"NA")</f>
        <v>NA</v>
      </c>
      <c r="AS1046" t="str">
        <f>IF(OR(Table1[[#This Row],[Rodents]],Table1[[#This Row],[Human]],Table1[[#This Row],[Pig]]),OR(ISNUMBER(FIND("liver",C1046)),ISNUMBER(FIND("hepat",C1046))),"NA")</f>
        <v>NA</v>
      </c>
      <c r="AT1046" t="str">
        <f>IF(OR(Table1[[#This Row],[Rodents]],Table1[[#This Row],[Human]],Table1[[#This Row],[Pig]]),OR(ISNUMBER(FIND("kidney",C1046)),ISNUMBER(FIND("neph",C1046))),"NA")</f>
        <v>NA</v>
      </c>
      <c r="AU1046" t="str">
        <f>IF(OR(Table1[[#This Row],[Rodents]],Table1[[#This Row],[Human]],Table1[[#This Row],[Pig]]),OR(ISNUMBER(FIND("brain",C1046)),ISNUMBER(FIND("neur",C1046)),ISNUMBER(FIND("nerv",C1046))),"NA")</f>
        <v>NA</v>
      </c>
      <c r="AV1046" t="str">
        <f>IF(OR(Table1[[#This Row],[Rodents]],Table1[[#This Row],[Human]],Table1[[#This Row],[Pig]]),OR(ISNUMBER(FIND("heart",C1046)),ISNUMBER(FIND("cardi",C1046))),"NA")</f>
        <v>NA</v>
      </c>
      <c r="AW1046" t="str">
        <f>IF(OR(Table1[[#This Row],[Rodents]],Table1[[#This Row],[Human]],Table1[[#This Row],[Pig]]),OR(ISNUMBER(FIND("gastro",C1046)),ISNUMBER(FIND("intesti",C1046)),ISNUMBER(FIND("stomach",C1046))),"NA")</f>
        <v>NA</v>
      </c>
      <c r="AX1046" t="str">
        <f>IF(OR(Table1[[#This Row],[Rodents]],Table1[[#This Row],[Human]],Table1[[#This Row],[Pig]]),NOT(OR(AQ1046,AR1046,AS1046,AT1046,AU1046,AV1046,AW1046)),"NA")</f>
        <v>NA</v>
      </c>
      <c r="AY1046" t="b">
        <f>OR(ISNUMBER(FIND("SWCNT",C1046)),ISNUMBER(FIND("SWNT",C1046)),ISNUMBER(FIND("single-wall",C1046)),ISNUMBER(FIND("single wall",C1046)),ISNUMBER(FIND("Single wall",C1046)),ISNUMBER(FIND("Single-wall",C1046)),ISNUMBER(FIND("SWCNT",B1046)),ISNUMBER(FIND("SWNT",B1046)),ISNUMBER(FIND("single-wall",B1046)),ISNUMBER(FIND("single wall",B1046)),ISNUMBER(FIND("Single-wall",B1046)),ISNUMBER(FIND("Single wall",B1046)))</f>
        <v>0</v>
      </c>
      <c r="AZ1046" t="b">
        <f>OR(ISNUMBER(FIND("MWCNT",C1046)),ISNUMBER(FIND("MWNT",C1046)),ISNUMBER(FIND("multi-wall",C1046)),ISNUMBER(FIND("multi wall",C1046)),ISNUMBER(FIND("multiwall",C1046)),ISNUMBER(FIND("Multi-wall",C1046)),ISNUMBER(FIND("Multi wall",C1046)),ISNUMBER(FIND("Multiwall",C1046)),ISNUMBER(FIND("MWCNT",B1046)),ISNUMBER(FIND("MWNT",B1046)),ISNUMBER(FIND("multi-wall",B1046)),ISNUMBER(FIND("multi wall",B1046)),ISNUMBER(FIND("multiwall",B1046)),ISNUMBER(FIND("Multi-wall",B1046)),ISNUMBER(FIND("Multi wall",B1046)),ISNUMBER(FIND("Multiwall",B1046)),ISNUMBER(FIND("Double-wall",B1046)),ISNUMBER(FIND("Double wall",B1046)),ISNUMBER(FIND("Doublewall",B1046)),ISNUMBER(FIND("double-wall",B1046)),ISNUMBER(FIND("double wall",B1046)),ISNUMBER(FIND("doublewall",B1046)))</f>
        <v>1</v>
      </c>
      <c r="BA1046" t="b">
        <f>AND(Table1[[#This Row],[SWCNT]],Table1[[#This Row],[MWCNT]])</f>
        <v>0</v>
      </c>
      <c r="BB1046" t="b">
        <f>IF(Table1[[#This Row],[SWCNT]]=TRUE,FALSE,IF(Table1[[#This Row],[MWCNT]]=TRUE,FALSE,TRUE))</f>
        <v>0</v>
      </c>
      <c r="BC1046" s="18"/>
    </row>
    <row r="1047" spans="1:55" ht="240.5">
      <c r="A1047" t="s">
        <v>4564</v>
      </c>
      <c r="B1047" s="2" t="s">
        <v>4565</v>
      </c>
      <c r="C1047" s="16" t="s">
        <v>4566</v>
      </c>
      <c r="D1047" s="17" t="s">
        <v>1458</v>
      </c>
      <c r="E1047" s="2">
        <v>2012</v>
      </c>
      <c r="F1047" t="b">
        <f>OR(ISNUMBER(FIND("cytotoxic",C1047)),ISNUMBER(FIND("Cytotoxic",C1047)),ISNUMBER(FIND("cellular toxicity",C1047)),ISNUMBER(FIND("cell death",C1047)),ISNUMBER(FIND("viable",C1047)),ISNUMBER(FIND("phytotoxic",C1047)),ISNUMBER(FIND("acute toxicity",C1047)),ISNUMBER(FIND("MTT",C1047)),ISNUMBER(FIND("survival",C1047)),ISNUMBER(FIND("prolifer",C1047)),ISNUMBER(FIND("apoptosis",C1047)),ISNUMBER(FIND("neurotoxic",C1047)),ISNUMBER(FIND("  lysis ",C1047)),ISNUMBER(FIND("necrosis",C1047)),ISNUMBER(FIND("cellular death",C1047))*3,ISNUMBER(FIND("LDH",C1047)),ISNUMBER(FIND("Acute toxicity",C1047)))</f>
        <v>0</v>
      </c>
      <c r="G1047" t="b">
        <f>OR(ISNUMBER(FIND("genotoxic",C1047)),ISNUMBER(FIND("genotoxicity",C1047)),ISNUMBER(FIND("DNA damage",C1047)),ISNUMBER(FIND("DNA",C1047)),ISNUMBER(FIND("RNA",C1047)),ISNUMBER(FIND("mesothelioma",C1047)),ISNUMBER(FIND("carcino",C1047)),ISNUMBER(FIND("mutagen",C1047)),ISNUMBER(FIND("genetic",C1047)))</f>
        <v>1</v>
      </c>
      <c r="H1047" t="b">
        <f>OR(ISNUMBER(FIND("inflammatory",C1047)),ISNUMBER(FIND("inflamm",C1047)))</f>
        <v>0</v>
      </c>
      <c r="I1047" t="b">
        <f>OR(ISNUMBER(FIND("immune",C1047)),ISNUMBER(FIND("immunological",C1047)),ISNUMBER(FIND("interleuk",C1047)),ISNUMBER(FIND("platelet activation",C1047)),ISNUMBER(FIND("monocyte",C1047)),ISNUMBER(FIND("leukocyte",C1047)),ISNUMBER(FIND("cytokine",C1047)),ISNUMBER(FIND("CD4",C1047)),ISNUMBER(FIND("CD8",C1047)),ISNUMBER(FIND("T-cell",C1047)))</f>
        <v>0</v>
      </c>
      <c r="J1047" t="b">
        <f>OR(ISNUMBER(FIND("reactive oxygen",C1047)),ISNUMBER(FIND("ROS",C1047)),ISNUMBER(FIND("free radical",C1047)),ISNUMBER(FIND("oxidative stress",C1047)),ISNUMBER(FIND("peroxid",C1047)),ISNUMBER(FIND("oxidative",C1047)),ISNUMBER(FIND("antioxid",C1047)))</f>
        <v>0</v>
      </c>
      <c r="K1047" t="b">
        <f>OR(ISNUMBER(FIND("autophag",C1047)))</f>
        <v>0</v>
      </c>
      <c r="L1047" t="b">
        <f>OR(ISNUMBER(FIND("morpholog",C1047)))</f>
        <v>0</v>
      </c>
      <c r="M1047" t="b">
        <f>OR(ISNUMBER(FIND("fibrosis",C1047)),ISNUMBER(FIND("Fibrosis",C1047)),ISNUMBER(FIND("fibrot",C1047)))</f>
        <v>0</v>
      </c>
      <c r="N1047" t="b">
        <f>OR(ISNUMBER(FIND("offspring",C1047)),ISNUMBER(FIND("Parental",C1047)),ISNUMBER(FIND("parental",C1047)),ISNUMBER(FIND("germline",C1047)),ISNUMBER(FIND("reproduc",C1047)),ISNUMBER(FIND("embryo",C1047)))</f>
        <v>0</v>
      </c>
      <c r="O1047" t="b">
        <f>OR(ISNUMBER(FIND("metabol",C1047)),ISNUMBER(FIND("Metabol",C1047)),ISNUMBER(FIND("digest",C1047)),ISNUMBER(FIND("mitochon",C1047)))</f>
        <v>0</v>
      </c>
      <c r="P1047" t="b">
        <f>OR(ISNUMBER(FIND("ecotox",C1047)),ISNUMBER(FIND("Ecotox",B1047)),ISNUMBER(FIND("ecotox",B1047)),ISNUMBER(FIND("Ecotox",C1047)))</f>
        <v>0</v>
      </c>
      <c r="Q1047" t="b">
        <f>OR(ISNUMBER(FIND("Bioaccum",C1047)),ISNUMBER(FIND("bioaccum",C1047)),ISNUMBER(FIND("accum",C1047)))</f>
        <v>0</v>
      </c>
      <c r="R1047" t="b">
        <f>OR(ISNUMBER(FIND("Occupation",C1047)),ISNUMBER(FIND("occupation",C1047)),ISNUMBER(FIND("worker",C1047)),ISNUMBER(FIND("workforce",C1047)))</f>
        <v>0</v>
      </c>
      <c r="S1047" t="b">
        <f>NOT(OR(F1047,G1047,H1047,I1047,J1047,K1047,L1047,M1047,N1047,O1047,P1047,Q1047,R1047))</f>
        <v>0</v>
      </c>
      <c r="U1047" t="b">
        <f>OR(Table1[[#This Row],[Inflammation]],Table1[[#This Row],[Immune]])</f>
        <v>0</v>
      </c>
      <c r="V1047" t="str">
        <f>IF(OR(Table1[[#This Row],[Rodents]],Table1[[#This Row],[Human]],Table1[[#This Row],[Pig]]),OR(ISNUMBER(FIND("intratrach",C1047)),ISNUMBER(FIND("nasal ",C1047)),ISNUMBER(FIND("instill",C1047))),"NA")</f>
        <v>NA</v>
      </c>
      <c r="W1047" t="str">
        <f>IF(OR(Table1[[#This Row],[Rodents]],Table1[[#This Row],[Human]],Table1[[#This Row],[Pig]]),OR(ISNUMBER(FIND("dermal",C1047)),ISNUMBER(FIND("skin ",C1047))),"NA")</f>
        <v>NA</v>
      </c>
      <c r="X1047" t="str">
        <f>IF(OR(Table1[[#This Row],[Rodents]],Table1[[#This Row],[Human]],Table1[[#This Row],[Pig]]),OR(ISNUMBER(FIND("injected",C1047)),ISNUMBER(FIND("periton",C1047)),ISNUMBER(FIND("intrascrot",C1047))),"NA")</f>
        <v>NA</v>
      </c>
      <c r="Y1047" t="str">
        <f>IF(OR(Table1[[#This Row],[Rodents]],Table1[[#This Row],[Human]],Table1[[#This Row],[Pig]]),NOT(OR(Table1[[#This Row],[Inhaled/Intratracheal/intranasal]],Table1[[#This Row],[Dermal]],Table1[[#This Row],[Injected]])),"NA")</f>
        <v>NA</v>
      </c>
      <c r="AA1047" t="b">
        <f>OR(ISNUMBER(FIND("fish ",C1047)),ISNUMBER(FIND("Fish ",C1047)),ISNUMBER(FIND("aquatic",C1047)),ISNUMBER(FIND("daphnids",C1047)),ISNUMBER(FIND("Carcinus maenas",C1047)),ISNUMBER(FIND("Daphnia",C1047)),ISNUMBER(FIND("Ruditapes philippinarum",C1047)),ISNUMBER(FIND("daphnia",C1047)),ISNUMBER(FIND("marine",C1047)),ISNUMBER(FIND("mussel",C1047)),ISNUMBER(FIND("algae",C1047)),ISNUMBER(FIND("Donax faba",C1047)),ISNUMBER(FIND("estuarine",C1047)),ISNUMBER(FIND("snail",C1047)),ISNUMBER(FIND("Prorocentrum donghaiense",C1047)) )</f>
        <v>0</v>
      </c>
      <c r="AB1047" t="b">
        <f>OR(ISNUMBER(FIND(" rat ",C1047)),ISNUMBER(FIND(" rats ",C1047)),ISNUMBER(FIND(" Rats ",C1047)),ISNUMBER(FIND(" Rat ",C1047)),ISNUMBER(FIND(" rat.",C1047)),ISNUMBER(FIND(" rats.",C1047)),ISNUMBER(FIND("mouse",C1047)),ISNUMBER(FIND("mice",C1047)), ISNUMBER(FIND(" Mice",C1047)))</f>
        <v>0</v>
      </c>
      <c r="AC1047" t="b">
        <f>OR(ISNUMBER(FIND(" cell ",C1047)),ISNUMBER(FIND("fibroblast",C1047)),ISNUMBER(FIND("macrophage",C1047)),ISNUMBER(FIND("epithelial",C1047)),ISNUMBER(FIND("endothelial",C1047)),ISNUMBER(FIND("neuron",C1047)),ISNUMBER(FIND(" cells ",C1047)),ISNUMBER(FIND("RBC",C1047)),ISNUMBER(FIND("mitochond",C1047)),ISNUMBER(FIND("adipocyte",C1047)),ISNUMBER(FIND("osteo",C1047)),ISNUMBER(FIND("keratin",C1047)),ISNUMBER(FIND(" cell's ",C1047)),ISNUMBER(FIND("eukary",C1047)),ISNUMBER(FIND("sperm",C1047)))</f>
        <v>1</v>
      </c>
      <c r="AD1047" t="b">
        <f>OR(ISNUMBER(FIND("human",B1047)),ISNUMBER(FIND("workers",B1047)),ISNUMBER(FIND("workforces",B1047)),ISNUMBER(FIND("occupational",B1047)),ISNUMBER(FIND("Case report",B1047)),ISNUMBER(FIND("Workplaces",B1047)),ISNUMBER(FIND("worker",B1047)))</f>
        <v>0</v>
      </c>
      <c r="AE1047" t="b">
        <f>OR(ISNUMBER(FIND(" plant ",C1047)),ISNUMBER(FIND("Plant ",C1047)),ISNUMBER(FIND("tomato",C1047)),ISNUMBER(FIND("plants",C1047)),ISNUMBER(FIND("Plants",C1047)),ISNUMBER(FIND("algae",C1047)),ISNUMBER(FIND("lettuce",C1047)),ISNUMBER(FIND("green gram sprouts ",C1047)),ISNUMBER(FIND("Cucurbita pepo",C1047)),ISNUMBER(FIND("bean ",C1047)),ISNUMBER(FIND("chloroplast",C1047)),ISNUMBER(FIND("chlorophyll",C1047)),ISNUMBER(FIND("seedling",C1047)),ISNUMBER(FIND("canola",C1047)),ISNUMBER(FIND("shoot",C1047)),ISNUMBER(FIND("photosynthes",C1047)),ISNUMBER(FIND(" leaves ",C1047)),,ISNUMBER(FIND("agriculture",C1047)),ISNUMBER(FIND(" crops ",C1047)))</f>
        <v>0</v>
      </c>
      <c r="AF1047" t="b">
        <f>OR(ISNUMBER(FIND("bacteria",C1047)),ISNUMBER(FIND("Bacteria",C1047)),ISNUMBER(FIND("Bacterium",C1047)),ISNUMBER(FIND("bacterium",C1047)),ISNUMBER(FIND(" coli ",C1047)))</f>
        <v>0</v>
      </c>
      <c r="AG1047" t="b">
        <f>OR(ISNUMBER(FIND("fungi",C1047)),ISNUMBER(FIND("Fungi",C1047)),ISNUMBER(FIND("fungus",C1047)),ISNUMBER(FIND("Fungus",C1047)),ISNUMBER(FIND("mushroom",C1047)),ISNUMBER(FIND("Mushroom",C1047)),ISNUMBER(FIND(" mold ",C1047)))</f>
        <v>0</v>
      </c>
      <c r="AH1047" t="b">
        <f>OR(ISNUMBER(FIND("Pig ",C1047)),ISNUMBER(FIND("pig ",C1047)),ISNUMBER(FIND("Pigs ",C1047)),ISNUMBER(FIND("pigs ",C1047)))</f>
        <v>0</v>
      </c>
      <c r="AI1047" t="b">
        <f>OR(ISNUMBER(FIND(" C. elegans",C1047)),ISNUMBER(FIND("Caenorhabditis elegans",C1047)),ISNUMBER(FIND("earthworms",C1047)),ISNUMBER(FIND(" Ficopomatus enigmaticus",C1047)),ISNUMBER(FIND("larva",C1047)),ISNUMBER(FIND("Lumbriculus variegatus",C1047)),ISNUMBER(FIND("nematode",C1047)))</f>
        <v>0</v>
      </c>
      <c r="AJ1047" t="b">
        <f>NOT(OR(AA1047,AB1047,AC1047,AD1047,AE1047,AF1047,AG1047,AH1047,AI1047))</f>
        <v>0</v>
      </c>
      <c r="AL1047" t="b">
        <f>OR(AA1047,AB1047,AD1047,AE1047,AF1047,AG1047,AH1047,AI1047)</f>
        <v>0</v>
      </c>
      <c r="AM1047" t="b">
        <f>IF(Table1[[#This Row],[In vivo?]],IF(Table1[[#This Row],[Cell]],FALSE,TRUE),FALSE)</f>
        <v>0</v>
      </c>
      <c r="AN1047" t="b">
        <f>AND(AC1047,AL1047)</f>
        <v>0</v>
      </c>
      <c r="AO1047" t="b">
        <f>IF(Table1[[#This Row],[Cell]],IF(Table1[[#This Row],[In vivo?]],FALSE,TRUE),FALSE)</f>
        <v>1</v>
      </c>
      <c r="AP1047" t="b">
        <f>NOT(OR(Table1[[#This Row],[In vivo?]],Table1[[#This Row],[Only in Cell]]))</f>
        <v>0</v>
      </c>
      <c r="AQ1047" t="str">
        <f>IF(OR(Table1[[#This Row],[Rodents]],Table1[[#This Row],[Human]],Table1[[#This Row],[Pig]]),OR(ISNUMBER(FIND("pulmonary",C1047)),ISNUMBER(FIND("lung",C1047))),"NA")</f>
        <v>NA</v>
      </c>
      <c r="AR1047" t="str">
        <f>IF(OR(Table1[[#This Row],[Rodents]],Table1[[#This Row],[Human]],Table1[[#This Row],[Pig]]),OR(ISNUMBER(FIND("skin",C1047)),ISNUMBER(FIND("dermal",C1047))),"NA")</f>
        <v>NA</v>
      </c>
      <c r="AS1047" t="str">
        <f>IF(OR(Table1[[#This Row],[Rodents]],Table1[[#This Row],[Human]],Table1[[#This Row],[Pig]]),OR(ISNUMBER(FIND("liver",C1047)),ISNUMBER(FIND("hepat",C1047))),"NA")</f>
        <v>NA</v>
      </c>
      <c r="AT1047" t="str">
        <f>IF(OR(Table1[[#This Row],[Rodents]],Table1[[#This Row],[Human]],Table1[[#This Row],[Pig]]),OR(ISNUMBER(FIND("kidney",C1047)),ISNUMBER(FIND("neph",C1047))),"NA")</f>
        <v>NA</v>
      </c>
      <c r="AU1047" t="str">
        <f>IF(OR(Table1[[#This Row],[Rodents]],Table1[[#This Row],[Human]],Table1[[#This Row],[Pig]]),OR(ISNUMBER(FIND("brain",C1047)),ISNUMBER(FIND("neur",C1047)),ISNUMBER(FIND("nerv",C1047))),"NA")</f>
        <v>NA</v>
      </c>
      <c r="AV1047" t="str">
        <f>IF(OR(Table1[[#This Row],[Rodents]],Table1[[#This Row],[Human]],Table1[[#This Row],[Pig]]),OR(ISNUMBER(FIND("heart",C1047)),ISNUMBER(FIND("cardi",C1047))),"NA")</f>
        <v>NA</v>
      </c>
      <c r="AW1047" t="str">
        <f>IF(OR(Table1[[#This Row],[Rodents]],Table1[[#This Row],[Human]],Table1[[#This Row],[Pig]]),OR(ISNUMBER(FIND("gastro",C1047)),ISNUMBER(FIND("intesti",C1047)),ISNUMBER(FIND("stomach",C1047))),"NA")</f>
        <v>NA</v>
      </c>
      <c r="AX1047" t="str">
        <f>IF(OR(Table1[[#This Row],[Rodents]],Table1[[#This Row],[Human]],Table1[[#This Row],[Pig]]),NOT(OR(AQ1047,AR1047,AS1047,AT1047,AU1047,AV1047,AW1047)),"NA")</f>
        <v>NA</v>
      </c>
      <c r="AY1047" t="b">
        <f>OR(ISNUMBER(FIND("SWCNT",C1047)),ISNUMBER(FIND("SWNT",C1047)),ISNUMBER(FIND("single-wall",C1047)),ISNUMBER(FIND("single wall",C1047)),ISNUMBER(FIND("Single wall",C1047)),ISNUMBER(FIND("Single-wall",C1047)),ISNUMBER(FIND("SWCNT",B1047)),ISNUMBER(FIND("SWNT",B1047)),ISNUMBER(FIND("single-wall",B1047)),ISNUMBER(FIND("single wall",B1047)),ISNUMBER(FIND("Single-wall",B1047)),ISNUMBER(FIND("Single wall",B1047)))</f>
        <v>0</v>
      </c>
      <c r="AZ1047" t="b">
        <f>OR(ISNUMBER(FIND("MWCNT",C1047)),ISNUMBER(FIND("MWNT",C1047)),ISNUMBER(FIND("multi-wall",C1047)),ISNUMBER(FIND("multi wall",C1047)),ISNUMBER(FIND("multiwall",C1047)),ISNUMBER(FIND("Multi-wall",C1047)),ISNUMBER(FIND("Multi wall",C1047)),ISNUMBER(FIND("Multiwall",C1047)),ISNUMBER(FIND("MWCNT",B1047)),ISNUMBER(FIND("MWNT",B1047)),ISNUMBER(FIND("multi-wall",B1047)),ISNUMBER(FIND("multi wall",B1047)),ISNUMBER(FIND("multiwall",B1047)),ISNUMBER(FIND("Multi-wall",B1047)),ISNUMBER(FIND("Multi wall",B1047)),ISNUMBER(FIND("Multiwall",B1047)),ISNUMBER(FIND("Double-wall",B1047)),ISNUMBER(FIND("Double wall",B1047)),ISNUMBER(FIND("Doublewall",B1047)),ISNUMBER(FIND("double-wall",B1047)),ISNUMBER(FIND("double wall",B1047)),ISNUMBER(FIND("doublewall",B1047)))</f>
        <v>1</v>
      </c>
      <c r="BA1047" t="b">
        <f>AND(Table1[[#This Row],[SWCNT]],Table1[[#This Row],[MWCNT]])</f>
        <v>0</v>
      </c>
      <c r="BB1047" t="b">
        <f>IF(Table1[[#This Row],[SWCNT]]=TRUE,FALSE,IF(Table1[[#This Row],[MWCNT]]=TRUE,FALSE,TRUE))</f>
        <v>0</v>
      </c>
      <c r="BC1047" s="18"/>
    </row>
    <row r="1048" spans="1:55" ht="166.5">
      <c r="A1048" t="s">
        <v>4570</v>
      </c>
      <c r="B1048" s="2" t="s">
        <v>4571</v>
      </c>
      <c r="C1048" s="16" t="s">
        <v>4572</v>
      </c>
      <c r="D1048" s="17" t="s">
        <v>1867</v>
      </c>
      <c r="E1048" s="2">
        <v>2012</v>
      </c>
      <c r="F1048" t="b">
        <f>OR(ISNUMBER(FIND("cytotoxic",C1048)),ISNUMBER(FIND("Cytotoxic",C1048)),ISNUMBER(FIND("cellular toxicity",C1048)),ISNUMBER(FIND("cell death",C1048)),ISNUMBER(FIND("viable",C1048)),ISNUMBER(FIND("phytotoxic",C1048)),ISNUMBER(FIND("acute toxicity",C1048)),ISNUMBER(FIND("MTT",C1048)),ISNUMBER(FIND("survival",C1048)),ISNUMBER(FIND("prolifer",C1048)),ISNUMBER(FIND("apoptosis",C1048)),ISNUMBER(FIND("neurotoxic",C1048)),ISNUMBER(FIND("  lysis ",C1048)),ISNUMBER(FIND("necrosis",C1048)),ISNUMBER(FIND("cellular death",C1048))*3,ISNUMBER(FIND("LDH",C1048)),ISNUMBER(FIND("Acute toxicity",C1048)))</f>
        <v>0</v>
      </c>
      <c r="G1048" t="b">
        <f>OR(ISNUMBER(FIND("genotoxic",C1048)),ISNUMBER(FIND("genotoxicity",C1048)),ISNUMBER(FIND("DNA damage",C1048)),ISNUMBER(FIND("DNA",C1048)),ISNUMBER(FIND("RNA",C1048)),ISNUMBER(FIND("mesothelioma",C1048)),ISNUMBER(FIND("carcino",C1048)),ISNUMBER(FIND("mutagen",C1048)),ISNUMBER(FIND("genetic",C1048)))</f>
        <v>1</v>
      </c>
      <c r="H1048" t="b">
        <f>OR(ISNUMBER(FIND("inflammatory",C1048)),ISNUMBER(FIND("inflamm",C1048)))</f>
        <v>0</v>
      </c>
      <c r="I1048" t="b">
        <f>OR(ISNUMBER(FIND("immune",C1048)),ISNUMBER(FIND("immunological",C1048)),ISNUMBER(FIND("interleuk",C1048)),ISNUMBER(FIND("platelet activation",C1048)),ISNUMBER(FIND("monocyte",C1048)),ISNUMBER(FIND("leukocyte",C1048)),ISNUMBER(FIND("cytokine",C1048)),ISNUMBER(FIND("CD4",C1048)),ISNUMBER(FIND("CD8",C1048)),ISNUMBER(FIND("T-cell",C1048)))</f>
        <v>0</v>
      </c>
      <c r="J1048" t="b">
        <f>OR(ISNUMBER(FIND("reactive oxygen",C1048)),ISNUMBER(FIND("ROS",C1048)),ISNUMBER(FIND("free radical",C1048)),ISNUMBER(FIND("oxidative stress",C1048)),ISNUMBER(FIND("peroxid",C1048)),ISNUMBER(FIND("oxidative",C1048)),ISNUMBER(FIND("antioxid",C1048)))</f>
        <v>0</v>
      </c>
      <c r="K1048" t="b">
        <f>OR(ISNUMBER(FIND("autophag",C1048)))</f>
        <v>0</v>
      </c>
      <c r="L1048" t="b">
        <f>OR(ISNUMBER(FIND("morpholog",C1048)))</f>
        <v>0</v>
      </c>
      <c r="M1048" t="b">
        <f>OR(ISNUMBER(FIND("fibrosis",C1048)),ISNUMBER(FIND("Fibrosis",C1048)),ISNUMBER(FIND("fibrot",C1048)))</f>
        <v>0</v>
      </c>
      <c r="N1048" t="b">
        <f>OR(ISNUMBER(FIND("offspring",C1048)),ISNUMBER(FIND("Parental",C1048)),ISNUMBER(FIND("parental",C1048)),ISNUMBER(FIND("germline",C1048)),ISNUMBER(FIND("reproduc",C1048)),ISNUMBER(FIND("embryo",C1048)))</f>
        <v>0</v>
      </c>
      <c r="O1048" t="b">
        <f>OR(ISNUMBER(FIND("metabol",C1048)),ISNUMBER(FIND("Metabol",C1048)),ISNUMBER(FIND("digest",C1048)),ISNUMBER(FIND("mitochon",C1048)))</f>
        <v>0</v>
      </c>
      <c r="P1048" t="b">
        <f>OR(ISNUMBER(FIND("ecotox",C1048)),ISNUMBER(FIND("Ecotox",B1048)),ISNUMBER(FIND("ecotox",B1048)),ISNUMBER(FIND("Ecotox",C1048)))</f>
        <v>0</v>
      </c>
      <c r="Q1048" t="b">
        <f>OR(ISNUMBER(FIND("Bioaccum",C1048)),ISNUMBER(FIND("bioaccum",C1048)),ISNUMBER(FIND("accum",C1048)))</f>
        <v>0</v>
      </c>
      <c r="R1048" t="b">
        <f>OR(ISNUMBER(FIND("Occupation",C1048)),ISNUMBER(FIND("occupation",C1048)),ISNUMBER(FIND("worker",C1048)),ISNUMBER(FIND("workforce",C1048)))</f>
        <v>0</v>
      </c>
      <c r="S1048" t="b">
        <f>NOT(OR(F1048,G1048,H1048,I1048,J1048,K1048,L1048,M1048,N1048,O1048,P1048,Q1048,R1048))</f>
        <v>0</v>
      </c>
      <c r="U1048" t="b">
        <f>OR(Table1[[#This Row],[Inflammation]],Table1[[#This Row],[Immune]])</f>
        <v>0</v>
      </c>
      <c r="V1048" t="str">
        <f>IF(OR(Table1[[#This Row],[Rodents]],Table1[[#This Row],[Human]],Table1[[#This Row],[Pig]]),OR(ISNUMBER(FIND("intratrach",C1048)),ISNUMBER(FIND("nasal ",C1048)),ISNUMBER(FIND("instill",C1048))),"NA")</f>
        <v>NA</v>
      </c>
      <c r="W1048" t="str">
        <f>IF(OR(Table1[[#This Row],[Rodents]],Table1[[#This Row],[Human]],Table1[[#This Row],[Pig]]),OR(ISNUMBER(FIND("dermal",C1048)),ISNUMBER(FIND("skin ",C1048))),"NA")</f>
        <v>NA</v>
      </c>
      <c r="X1048" t="str">
        <f>IF(OR(Table1[[#This Row],[Rodents]],Table1[[#This Row],[Human]],Table1[[#This Row],[Pig]]),OR(ISNUMBER(FIND("injected",C1048)),ISNUMBER(FIND("periton",C1048)),ISNUMBER(FIND("intrascrot",C1048))),"NA")</f>
        <v>NA</v>
      </c>
      <c r="Y1048" t="str">
        <f>IF(OR(Table1[[#This Row],[Rodents]],Table1[[#This Row],[Human]],Table1[[#This Row],[Pig]]),NOT(OR(Table1[[#This Row],[Inhaled/Intratracheal/intranasal]],Table1[[#This Row],[Dermal]],Table1[[#This Row],[Injected]])),"NA")</f>
        <v>NA</v>
      </c>
      <c r="AA1048" t="b">
        <f>OR(ISNUMBER(FIND("fish ",C1048)),ISNUMBER(FIND("Fish ",C1048)),ISNUMBER(FIND("aquatic",C1048)),ISNUMBER(FIND("daphnids",C1048)),ISNUMBER(FIND("Carcinus maenas",C1048)),ISNUMBER(FIND("Daphnia",C1048)),ISNUMBER(FIND("Ruditapes philippinarum",C1048)),ISNUMBER(FIND("daphnia",C1048)),ISNUMBER(FIND("marine",C1048)),ISNUMBER(FIND("mussel",C1048)),ISNUMBER(FIND("algae",C1048)),ISNUMBER(FIND("Donax faba",C1048)),ISNUMBER(FIND("estuarine",C1048)),ISNUMBER(FIND("snail",C1048)),ISNUMBER(FIND("Prorocentrum donghaiense",C1048)) )</f>
        <v>0</v>
      </c>
      <c r="AB1048" t="b">
        <f>OR(ISNUMBER(FIND(" rat ",C1048)),ISNUMBER(FIND(" rats ",C1048)),ISNUMBER(FIND(" Rats ",C1048)),ISNUMBER(FIND(" Rat ",C1048)),ISNUMBER(FIND(" rat.",C1048)),ISNUMBER(FIND(" rats.",C1048)),ISNUMBER(FIND("mouse",C1048)),ISNUMBER(FIND("mice",C1048)), ISNUMBER(FIND(" Mice",C1048)))</f>
        <v>0</v>
      </c>
      <c r="AC1048" t="b">
        <f>OR(ISNUMBER(FIND(" cell ",C1048)),ISNUMBER(FIND("fibroblast",C1048)),ISNUMBER(FIND("macrophage",C1048)),ISNUMBER(FIND("epithelial",C1048)),ISNUMBER(FIND("endothelial",C1048)),ISNUMBER(FIND("neuron",C1048)),ISNUMBER(FIND(" cells ",C1048)),ISNUMBER(FIND("RBC",C1048)),ISNUMBER(FIND("mitochond",C1048)),ISNUMBER(FIND("adipocyte",C1048)),ISNUMBER(FIND("osteo",C1048)),ISNUMBER(FIND("keratin",C1048)),ISNUMBER(FIND(" cell's ",C1048)),ISNUMBER(FIND("eukary",C1048)),ISNUMBER(FIND("sperm",C1048)))</f>
        <v>0</v>
      </c>
      <c r="AD1048" t="b">
        <f>OR(ISNUMBER(FIND("human",B1048)),ISNUMBER(FIND("workers",B1048)),ISNUMBER(FIND("workforces",B1048)),ISNUMBER(FIND("occupational",B1048)),ISNUMBER(FIND("Case report",B1048)),ISNUMBER(FIND("Workplaces",B1048)),ISNUMBER(FIND("worker",B1048)))</f>
        <v>0</v>
      </c>
      <c r="AE1048" t="b">
        <f>OR(ISNUMBER(FIND(" plant ",C1048)),ISNUMBER(FIND("Plant ",C1048)),ISNUMBER(FIND("tomato",C1048)),ISNUMBER(FIND("plants",C1048)),ISNUMBER(FIND("Plants",C1048)),ISNUMBER(FIND("algae",C1048)),ISNUMBER(FIND("lettuce",C1048)),ISNUMBER(FIND("green gram sprouts ",C1048)),ISNUMBER(FIND("Cucurbita pepo",C1048)),ISNUMBER(FIND("bean ",C1048)),ISNUMBER(FIND("chloroplast",C1048)),ISNUMBER(FIND("chlorophyll",C1048)),ISNUMBER(FIND("seedling",C1048)),ISNUMBER(FIND("canola",C1048)),ISNUMBER(FIND("shoot",C1048)),ISNUMBER(FIND("photosynthes",C1048)),ISNUMBER(FIND(" leaves ",C1048)),,ISNUMBER(FIND("agriculture",C1048)),ISNUMBER(FIND(" crops ",C1048)))</f>
        <v>0</v>
      </c>
      <c r="AF1048" t="b">
        <f>OR(ISNUMBER(FIND("bacteria",C1048)),ISNUMBER(FIND("Bacteria",C1048)),ISNUMBER(FIND("Bacterium",C1048)),ISNUMBER(FIND("bacterium",C1048)),ISNUMBER(FIND(" coli ",C1048)))</f>
        <v>1</v>
      </c>
      <c r="AG1048" t="b">
        <f>OR(ISNUMBER(FIND("fungi",C1048)),ISNUMBER(FIND("Fungi",C1048)),ISNUMBER(FIND("fungus",C1048)),ISNUMBER(FIND("Fungus",C1048)),ISNUMBER(FIND("mushroom",C1048)),ISNUMBER(FIND("Mushroom",C1048)),ISNUMBER(FIND(" mold ",C1048)))</f>
        <v>0</v>
      </c>
      <c r="AH1048" t="b">
        <f>OR(ISNUMBER(FIND("Pig ",C1048)),ISNUMBER(FIND("pig ",C1048)),ISNUMBER(FIND("Pigs ",C1048)),ISNUMBER(FIND("pigs ",C1048)))</f>
        <v>0</v>
      </c>
      <c r="AI1048" t="b">
        <f>OR(ISNUMBER(FIND(" C. elegans",C1048)),ISNUMBER(FIND("Caenorhabditis elegans",C1048)),ISNUMBER(FIND("earthworms",C1048)),ISNUMBER(FIND(" Ficopomatus enigmaticus",C1048)),ISNUMBER(FIND("larva",C1048)),ISNUMBER(FIND("Lumbriculus variegatus",C1048)),ISNUMBER(FIND("nematode",C1048)))</f>
        <v>0</v>
      </c>
      <c r="AJ1048" t="b">
        <f>NOT(OR(AA1048,AB1048,AC1048,AD1048,AE1048,AF1048,AG1048,AH1048,AI1048))</f>
        <v>0</v>
      </c>
      <c r="AL1048" t="b">
        <f>OR(AA1048,AB1048,AD1048,AE1048,AF1048,AG1048,AH1048,AI1048)</f>
        <v>1</v>
      </c>
      <c r="AM1048" t="b">
        <f>IF(Table1[[#This Row],[In vivo?]],IF(Table1[[#This Row],[Cell]],FALSE,TRUE),FALSE)</f>
        <v>1</v>
      </c>
      <c r="AN1048" t="b">
        <f>AND(AC1048,AL1048)</f>
        <v>0</v>
      </c>
      <c r="AO1048" t="b">
        <f>IF(Table1[[#This Row],[Cell]],IF(Table1[[#This Row],[In vivo?]],FALSE,TRUE),FALSE)</f>
        <v>0</v>
      </c>
      <c r="AP1048" t="b">
        <f>NOT(OR(Table1[[#This Row],[In vivo?]],Table1[[#This Row],[Only in Cell]]))</f>
        <v>0</v>
      </c>
      <c r="AQ1048" t="str">
        <f>IF(OR(Table1[[#This Row],[Rodents]],Table1[[#This Row],[Human]],Table1[[#This Row],[Pig]]),OR(ISNUMBER(FIND("pulmonary",C1048)),ISNUMBER(FIND("lung",C1048))),"NA")</f>
        <v>NA</v>
      </c>
      <c r="AR1048" t="str">
        <f>IF(OR(Table1[[#This Row],[Rodents]],Table1[[#This Row],[Human]],Table1[[#This Row],[Pig]]),OR(ISNUMBER(FIND("skin",C1048)),ISNUMBER(FIND("dermal",C1048))),"NA")</f>
        <v>NA</v>
      </c>
      <c r="AS1048" t="str">
        <f>IF(OR(Table1[[#This Row],[Rodents]],Table1[[#This Row],[Human]],Table1[[#This Row],[Pig]]),OR(ISNUMBER(FIND("liver",C1048)),ISNUMBER(FIND("hepat",C1048))),"NA")</f>
        <v>NA</v>
      </c>
      <c r="AT1048" t="str">
        <f>IF(OR(Table1[[#This Row],[Rodents]],Table1[[#This Row],[Human]],Table1[[#This Row],[Pig]]),OR(ISNUMBER(FIND("kidney",C1048)),ISNUMBER(FIND("neph",C1048))),"NA")</f>
        <v>NA</v>
      </c>
      <c r="AU1048" t="str">
        <f>IF(OR(Table1[[#This Row],[Rodents]],Table1[[#This Row],[Human]],Table1[[#This Row],[Pig]]),OR(ISNUMBER(FIND("brain",C1048)),ISNUMBER(FIND("neur",C1048)),ISNUMBER(FIND("nerv",C1048))),"NA")</f>
        <v>NA</v>
      </c>
      <c r="AV1048" t="str">
        <f>IF(OR(Table1[[#This Row],[Rodents]],Table1[[#This Row],[Human]],Table1[[#This Row],[Pig]]),OR(ISNUMBER(FIND("heart",C1048)),ISNUMBER(FIND("cardi",C1048))),"NA")</f>
        <v>NA</v>
      </c>
      <c r="AW1048" t="str">
        <f>IF(OR(Table1[[#This Row],[Rodents]],Table1[[#This Row],[Human]],Table1[[#This Row],[Pig]]),OR(ISNUMBER(FIND("gastro",C1048)),ISNUMBER(FIND("intesti",C1048)),ISNUMBER(FIND("stomach",C1048))),"NA")</f>
        <v>NA</v>
      </c>
      <c r="AX1048" t="str">
        <f>IF(OR(Table1[[#This Row],[Rodents]],Table1[[#This Row],[Human]],Table1[[#This Row],[Pig]]),NOT(OR(AQ1048,AR1048,AS1048,AT1048,AU1048,AV1048,AW1048)),"NA")</f>
        <v>NA</v>
      </c>
      <c r="AY1048" t="b">
        <f>OR(ISNUMBER(FIND("SWCNT",C1048)),ISNUMBER(FIND("SWNT",C1048)),ISNUMBER(FIND("single-wall",C1048)),ISNUMBER(FIND("single wall",C1048)),ISNUMBER(FIND("Single wall",C1048)),ISNUMBER(FIND("Single-wall",C1048)),ISNUMBER(FIND("SWCNT",B1048)),ISNUMBER(FIND("SWNT",B1048)),ISNUMBER(FIND("single-wall",B1048)),ISNUMBER(FIND("single wall",B1048)),ISNUMBER(FIND("Single-wall",B1048)),ISNUMBER(FIND("Single wall",B1048)))</f>
        <v>0</v>
      </c>
      <c r="AZ1048" t="b">
        <f>OR(ISNUMBER(FIND("MWCNT",C1048)),ISNUMBER(FIND("MWNT",C1048)),ISNUMBER(FIND("multi-wall",C1048)),ISNUMBER(FIND("multi wall",C1048)),ISNUMBER(FIND("multiwall",C1048)),ISNUMBER(FIND("Multi-wall",C1048)),ISNUMBER(FIND("Multi wall",C1048)),ISNUMBER(FIND("Multiwall",C1048)),ISNUMBER(FIND("MWCNT",B1048)),ISNUMBER(FIND("MWNT",B1048)),ISNUMBER(FIND("multi-wall",B1048)),ISNUMBER(FIND("multi wall",B1048)),ISNUMBER(FIND("multiwall",B1048)),ISNUMBER(FIND("Multi-wall",B1048)),ISNUMBER(FIND("Multi wall",B1048)),ISNUMBER(FIND("Multiwall",B1048)),ISNUMBER(FIND("Double-wall",B1048)),ISNUMBER(FIND("Double wall",B1048)),ISNUMBER(FIND("Doublewall",B1048)),ISNUMBER(FIND("double-wall",B1048)),ISNUMBER(FIND("double wall",B1048)),ISNUMBER(FIND("doublewall",B1048)))</f>
        <v>1</v>
      </c>
      <c r="BA1048" t="b">
        <f>AND(Table1[[#This Row],[SWCNT]],Table1[[#This Row],[MWCNT]])</f>
        <v>0</v>
      </c>
      <c r="BB1048" t="b">
        <f>IF(Table1[[#This Row],[SWCNT]]=TRUE,FALSE,IF(Table1[[#This Row],[MWCNT]]=TRUE,FALSE,TRUE))</f>
        <v>0</v>
      </c>
      <c r="BC1048" s="18"/>
    </row>
    <row r="1049" spans="1:55" ht="222">
      <c r="A1049" t="s">
        <v>4691</v>
      </c>
      <c r="B1049" s="2" t="s">
        <v>4692</v>
      </c>
      <c r="C1049" s="16" t="s">
        <v>4693</v>
      </c>
      <c r="D1049" s="17" t="s">
        <v>1298</v>
      </c>
      <c r="E1049" s="2">
        <v>2012</v>
      </c>
      <c r="F1049" t="b">
        <f>OR(ISNUMBER(FIND("cytotoxic",C1049)),ISNUMBER(FIND("Cytotoxic",C1049)),ISNUMBER(FIND("cellular toxicity",C1049)),ISNUMBER(FIND("cell death",C1049)),ISNUMBER(FIND("viable",C1049)),ISNUMBER(FIND("phytotoxic",C1049)),ISNUMBER(FIND("acute toxicity",C1049)),ISNUMBER(FIND("MTT",C1049)),ISNUMBER(FIND("survival",C1049)),ISNUMBER(FIND("prolifer",C1049)),ISNUMBER(FIND("apoptosis",C1049)),ISNUMBER(FIND("neurotoxic",C1049)),ISNUMBER(FIND("  lysis ",C1049)),ISNUMBER(FIND("necrosis",C1049)),ISNUMBER(FIND("cellular death",C1049))*3,ISNUMBER(FIND("LDH",C1049)),ISNUMBER(FIND("Acute toxicity",C1049)))</f>
        <v>0</v>
      </c>
      <c r="G1049" t="b">
        <f>OR(ISNUMBER(FIND("genotoxic",C1049)),ISNUMBER(FIND("genotoxicity",C1049)),ISNUMBER(FIND("DNA damage",C1049)),ISNUMBER(FIND("DNA",C1049)),ISNUMBER(FIND("RNA",C1049)),ISNUMBER(FIND("mesothelioma",C1049)),ISNUMBER(FIND("carcino",C1049)),ISNUMBER(FIND("mutagen",C1049)),ISNUMBER(FIND("genetic",C1049)))</f>
        <v>0</v>
      </c>
      <c r="H1049" t="b">
        <f>OR(ISNUMBER(FIND("inflammatory",C1049)),ISNUMBER(FIND("inflamm",C1049)))</f>
        <v>0</v>
      </c>
      <c r="I1049" t="b">
        <f>OR(ISNUMBER(FIND("immune",C1049)),ISNUMBER(FIND("immunological",C1049)),ISNUMBER(FIND("interleuk",C1049)),ISNUMBER(FIND("platelet activation",C1049)),ISNUMBER(FIND("monocyte",C1049)),ISNUMBER(FIND("leukocyte",C1049)),ISNUMBER(FIND("cytokine",C1049)),ISNUMBER(FIND("CD4",C1049)),ISNUMBER(FIND("CD8",C1049)),ISNUMBER(FIND("T-cell",C1049)))</f>
        <v>0</v>
      </c>
      <c r="J1049" t="b">
        <f>OR(ISNUMBER(FIND("reactive oxygen",C1049)),ISNUMBER(FIND("ROS",C1049)),ISNUMBER(FIND("free radical",C1049)),ISNUMBER(FIND("oxidative stress",C1049)),ISNUMBER(FIND("peroxid",C1049)),ISNUMBER(FIND("oxidative",C1049)),ISNUMBER(FIND("antioxid",C1049)))</f>
        <v>0</v>
      </c>
      <c r="K1049" t="b">
        <f>OR(ISNUMBER(FIND("autophag",C1049)))</f>
        <v>0</v>
      </c>
      <c r="L1049" t="b">
        <f>OR(ISNUMBER(FIND("morpholog",C1049)))</f>
        <v>0</v>
      </c>
      <c r="M1049" t="b">
        <f>OR(ISNUMBER(FIND("fibrosis",C1049)),ISNUMBER(FIND("Fibrosis",C1049)),ISNUMBER(FIND("fibrot",C1049)))</f>
        <v>0</v>
      </c>
      <c r="N1049" t="b">
        <f>OR(ISNUMBER(FIND("offspring",C1049)),ISNUMBER(FIND("Parental",C1049)),ISNUMBER(FIND("parental",C1049)),ISNUMBER(FIND("germline",C1049)),ISNUMBER(FIND("reproduc",C1049)),ISNUMBER(FIND("embryo",C1049)))</f>
        <v>0</v>
      </c>
      <c r="O1049" t="b">
        <f>OR(ISNUMBER(FIND("metabol",C1049)),ISNUMBER(FIND("Metabol",C1049)),ISNUMBER(FIND("digest",C1049)),ISNUMBER(FIND("mitochon",C1049)))</f>
        <v>0</v>
      </c>
      <c r="P1049" t="b">
        <f>OR(ISNUMBER(FIND("ecotox",C1049)),ISNUMBER(FIND("Ecotox",B1049)),ISNUMBER(FIND("ecotox",B1049)),ISNUMBER(FIND("Ecotox",C1049)))</f>
        <v>0</v>
      </c>
      <c r="Q1049" t="b">
        <f>OR(ISNUMBER(FIND("Bioaccum",C1049)),ISNUMBER(FIND("bioaccum",C1049)),ISNUMBER(FIND("accum",C1049)))</f>
        <v>1</v>
      </c>
      <c r="R1049" t="b">
        <f>OR(ISNUMBER(FIND("Occupation",C1049)),ISNUMBER(FIND("occupation",C1049)),ISNUMBER(FIND("worker",C1049)),ISNUMBER(FIND("workforce",C1049)))</f>
        <v>0</v>
      </c>
      <c r="S1049" t="b">
        <f>NOT(OR(F1049,G1049,H1049,I1049,J1049,K1049,L1049,M1049,N1049,O1049,P1049,Q1049,R1049))</f>
        <v>0</v>
      </c>
      <c r="U1049" t="b">
        <f>OR(Table1[[#This Row],[Inflammation]],Table1[[#This Row],[Immune]])</f>
        <v>0</v>
      </c>
      <c r="V1049" t="str">
        <f>IF(OR(Table1[[#This Row],[Rodents]],Table1[[#This Row],[Human]],Table1[[#This Row],[Pig]]),OR(ISNUMBER(FIND("intratrach",C1049)),ISNUMBER(FIND("nasal ",C1049)),ISNUMBER(FIND("instill",C1049))),"NA")</f>
        <v>NA</v>
      </c>
      <c r="W1049" t="str">
        <f>IF(OR(Table1[[#This Row],[Rodents]],Table1[[#This Row],[Human]],Table1[[#This Row],[Pig]]),OR(ISNUMBER(FIND("dermal",C1049)),ISNUMBER(FIND("skin ",C1049))),"NA")</f>
        <v>NA</v>
      </c>
      <c r="X1049" t="str">
        <f>IF(OR(Table1[[#This Row],[Rodents]],Table1[[#This Row],[Human]],Table1[[#This Row],[Pig]]),OR(ISNUMBER(FIND("injected",C1049)),ISNUMBER(FIND("periton",C1049)),ISNUMBER(FIND("intrascrot",C1049))),"NA")</f>
        <v>NA</v>
      </c>
      <c r="Y1049" t="str">
        <f>IF(OR(Table1[[#This Row],[Rodents]],Table1[[#This Row],[Human]],Table1[[#This Row],[Pig]]),NOT(OR(Table1[[#This Row],[Inhaled/Intratracheal/intranasal]],Table1[[#This Row],[Dermal]],Table1[[#This Row],[Injected]])),"NA")</f>
        <v>NA</v>
      </c>
      <c r="AA1049" t="b">
        <f>OR(ISNUMBER(FIND("fish ",C1049)),ISNUMBER(FIND("Fish ",C1049)),ISNUMBER(FIND("aquatic",C1049)),ISNUMBER(FIND("daphnids",C1049)),ISNUMBER(FIND("Carcinus maenas",C1049)),ISNUMBER(FIND("Daphnia",C1049)),ISNUMBER(FIND("Ruditapes philippinarum",C1049)),ISNUMBER(FIND("daphnia",C1049)),ISNUMBER(FIND("marine",C1049)),ISNUMBER(FIND("mussel",C1049)),ISNUMBER(FIND("algae",C1049)),ISNUMBER(FIND("Donax faba",C1049)),ISNUMBER(FIND("estuarine",C1049)),ISNUMBER(FIND("snail",C1049)),ISNUMBER(FIND("Prorocentrum donghaiense",C1049)) )</f>
        <v>0</v>
      </c>
      <c r="AB1049" t="b">
        <f>OR(ISNUMBER(FIND(" rat ",C1049)),ISNUMBER(FIND(" rats ",C1049)),ISNUMBER(FIND(" Rats ",C1049)),ISNUMBER(FIND(" Rat ",C1049)),ISNUMBER(FIND(" rat.",C1049)),ISNUMBER(FIND(" rats.",C1049)),ISNUMBER(FIND("mouse",C1049)),ISNUMBER(FIND("mice",C1049)), ISNUMBER(FIND(" Mice",C1049)))</f>
        <v>0</v>
      </c>
      <c r="AC1049" t="b">
        <f>OR(ISNUMBER(FIND(" cell ",C1049)),ISNUMBER(FIND("fibroblast",C1049)),ISNUMBER(FIND("macrophage",C1049)),ISNUMBER(FIND("epithelial",C1049)),ISNUMBER(FIND("endothelial",C1049)),ISNUMBER(FIND("neuron",C1049)),ISNUMBER(FIND(" cells ",C1049)),ISNUMBER(FIND("RBC",C1049)),ISNUMBER(FIND("mitochond",C1049)),ISNUMBER(FIND("adipocyte",C1049)),ISNUMBER(FIND("osteo",C1049)),ISNUMBER(FIND("keratin",C1049)),ISNUMBER(FIND(" cell's ",C1049)),ISNUMBER(FIND("eukary",C1049)),ISNUMBER(FIND("sperm",C1049)))</f>
        <v>0</v>
      </c>
      <c r="AD1049" t="b">
        <f>OR(ISNUMBER(FIND("human",B1049)),ISNUMBER(FIND("workers",B1049)),ISNUMBER(FIND("workforces",B1049)),ISNUMBER(FIND("occupational",B1049)),ISNUMBER(FIND("Case report",B1049)),ISNUMBER(FIND("Workplaces",B1049)),ISNUMBER(FIND("worker",B1049)))</f>
        <v>0</v>
      </c>
      <c r="AE1049" t="b">
        <f>OR(ISNUMBER(FIND(" plant ",C1049)),ISNUMBER(FIND("Plant ",C1049)),ISNUMBER(FIND("tomato",C1049)),ISNUMBER(FIND("plants",C1049)),ISNUMBER(FIND("Plants",C1049)),ISNUMBER(FIND("algae",C1049)),ISNUMBER(FIND("lettuce",C1049)),ISNUMBER(FIND("green gram sprouts ",C1049)),ISNUMBER(FIND("Cucurbita pepo",C1049)),ISNUMBER(FIND("bean ",C1049)),ISNUMBER(FIND("chloroplast",C1049)),ISNUMBER(FIND("chlorophyll",C1049)),ISNUMBER(FIND("seedling",C1049)),ISNUMBER(FIND("canola",C1049)),ISNUMBER(FIND("shoot",C1049)),ISNUMBER(FIND("photosynthes",C1049)),ISNUMBER(FIND(" leaves ",C1049)),,ISNUMBER(FIND("agriculture",C1049)),ISNUMBER(FIND(" crops ",C1049)))</f>
        <v>0</v>
      </c>
      <c r="AF1049" t="b">
        <f>OR(ISNUMBER(FIND("bacteria",C1049)),ISNUMBER(FIND("Bacteria",C1049)),ISNUMBER(FIND("Bacterium",C1049)),ISNUMBER(FIND("bacterium",C1049)),ISNUMBER(FIND(" coli ",C1049)))</f>
        <v>0</v>
      </c>
      <c r="AG1049" t="b">
        <f>OR(ISNUMBER(FIND("fungi",C1049)),ISNUMBER(FIND("Fungi",C1049)),ISNUMBER(FIND("fungus",C1049)),ISNUMBER(FIND("Fungus",C1049)),ISNUMBER(FIND("mushroom",C1049)),ISNUMBER(FIND("Mushroom",C1049)),ISNUMBER(FIND(" mold ",C1049)))</f>
        <v>0</v>
      </c>
      <c r="AH1049" t="b">
        <f>OR(ISNUMBER(FIND("Pig ",C1049)),ISNUMBER(FIND("pig ",C1049)),ISNUMBER(FIND("Pigs ",C1049)),ISNUMBER(FIND("pigs ",C1049)))</f>
        <v>0</v>
      </c>
      <c r="AI1049" t="b">
        <f>OR(ISNUMBER(FIND(" C. elegans",C1049)),ISNUMBER(FIND("Caenorhabditis elegans",C1049)),ISNUMBER(FIND("earthworms",C1049)),ISNUMBER(FIND(" Ficopomatus enigmaticus",C1049)),ISNUMBER(FIND("larva",C1049)),ISNUMBER(FIND("Lumbriculus variegatus",C1049)),ISNUMBER(FIND("nematode",C1049)))</f>
        <v>1</v>
      </c>
      <c r="AJ1049" t="b">
        <f>NOT(OR(AA1049,AB1049,AC1049,AD1049,AE1049,AF1049,AG1049,AH1049,AI1049))</f>
        <v>0</v>
      </c>
      <c r="AL1049" t="b">
        <f>OR(AA1049,AB1049,AD1049,AE1049,AF1049,AG1049,AH1049,AI1049)</f>
        <v>1</v>
      </c>
      <c r="AM1049" t="b">
        <f>IF(Table1[[#This Row],[In vivo?]],IF(Table1[[#This Row],[Cell]],FALSE,TRUE),FALSE)</f>
        <v>1</v>
      </c>
      <c r="AN1049" t="b">
        <f>AND(AC1049,AL1049)</f>
        <v>0</v>
      </c>
      <c r="AO1049" t="b">
        <f>IF(Table1[[#This Row],[Cell]],IF(Table1[[#This Row],[In vivo?]],FALSE,TRUE),FALSE)</f>
        <v>0</v>
      </c>
      <c r="AP1049" t="b">
        <f>NOT(OR(Table1[[#This Row],[In vivo?]],Table1[[#This Row],[Only in Cell]]))</f>
        <v>0</v>
      </c>
      <c r="AQ1049" t="str">
        <f>IF(OR(Table1[[#This Row],[Rodents]],Table1[[#This Row],[Human]],Table1[[#This Row],[Pig]]),OR(ISNUMBER(FIND("pulmonary",C1049)),ISNUMBER(FIND("lung",C1049))),"NA")</f>
        <v>NA</v>
      </c>
      <c r="AR1049" t="str">
        <f>IF(OR(Table1[[#This Row],[Rodents]],Table1[[#This Row],[Human]],Table1[[#This Row],[Pig]]),OR(ISNUMBER(FIND("skin",C1049)),ISNUMBER(FIND("dermal",C1049))),"NA")</f>
        <v>NA</v>
      </c>
      <c r="AS1049" t="str">
        <f>IF(OR(Table1[[#This Row],[Rodents]],Table1[[#This Row],[Human]],Table1[[#This Row],[Pig]]),OR(ISNUMBER(FIND("liver",C1049)),ISNUMBER(FIND("hepat",C1049))),"NA")</f>
        <v>NA</v>
      </c>
      <c r="AT1049" t="str">
        <f>IF(OR(Table1[[#This Row],[Rodents]],Table1[[#This Row],[Human]],Table1[[#This Row],[Pig]]),OR(ISNUMBER(FIND("kidney",C1049)),ISNUMBER(FIND("neph",C1049))),"NA")</f>
        <v>NA</v>
      </c>
      <c r="AU1049" t="str">
        <f>IF(OR(Table1[[#This Row],[Rodents]],Table1[[#This Row],[Human]],Table1[[#This Row],[Pig]]),OR(ISNUMBER(FIND("brain",C1049)),ISNUMBER(FIND("neur",C1049)),ISNUMBER(FIND("nerv",C1049))),"NA")</f>
        <v>NA</v>
      </c>
      <c r="AV1049" t="str">
        <f>IF(OR(Table1[[#This Row],[Rodents]],Table1[[#This Row],[Human]],Table1[[#This Row],[Pig]]),OR(ISNUMBER(FIND("heart",C1049)),ISNUMBER(FIND("cardi",C1049))),"NA")</f>
        <v>NA</v>
      </c>
      <c r="AW1049" t="str">
        <f>IF(OR(Table1[[#This Row],[Rodents]],Table1[[#This Row],[Human]],Table1[[#This Row],[Pig]]),OR(ISNUMBER(FIND("gastro",C1049)),ISNUMBER(FIND("intesti",C1049)),ISNUMBER(FIND("stomach",C1049))),"NA")</f>
        <v>NA</v>
      </c>
      <c r="AX1049" t="str">
        <f>IF(OR(Table1[[#This Row],[Rodents]],Table1[[#This Row],[Human]],Table1[[#This Row],[Pig]]),NOT(OR(AQ1049,AR1049,AS1049,AT1049,AU1049,AV1049,AW1049)),"NA")</f>
        <v>NA</v>
      </c>
      <c r="AY1049" t="b">
        <f>OR(ISNUMBER(FIND("SWCNT",C1049)),ISNUMBER(FIND("SWNT",C1049)),ISNUMBER(FIND("single-wall",C1049)),ISNUMBER(FIND("single wall",C1049)),ISNUMBER(FIND("Single wall",C1049)),ISNUMBER(FIND("Single-wall",C1049)),ISNUMBER(FIND("SWCNT",B1049)),ISNUMBER(FIND("SWNT",B1049)),ISNUMBER(FIND("single-wall",B1049)),ISNUMBER(FIND("single wall",B1049)),ISNUMBER(FIND("Single-wall",B1049)),ISNUMBER(FIND("Single wall",B1049)))</f>
        <v>0</v>
      </c>
      <c r="AZ1049" t="b">
        <f>OR(ISNUMBER(FIND("MWCNT",C1049)),ISNUMBER(FIND("MWNT",C1049)),ISNUMBER(FIND("multi-wall",C1049)),ISNUMBER(FIND("multi wall",C1049)),ISNUMBER(FIND("multiwall",C1049)),ISNUMBER(FIND("Multi-wall",C1049)),ISNUMBER(FIND("Multi wall",C1049)),ISNUMBER(FIND("Multiwall",C1049)),ISNUMBER(FIND("MWCNT",B1049)),ISNUMBER(FIND("MWNT",B1049)),ISNUMBER(FIND("multi-wall",B1049)),ISNUMBER(FIND("multi wall",B1049)),ISNUMBER(FIND("multiwall",B1049)),ISNUMBER(FIND("Multi-wall",B1049)),ISNUMBER(FIND("Multi wall",B1049)),ISNUMBER(FIND("Multiwall",B1049)),ISNUMBER(FIND("Double-wall",B1049)),ISNUMBER(FIND("Double wall",B1049)),ISNUMBER(FIND("Doublewall",B1049)),ISNUMBER(FIND("double-wall",B1049)),ISNUMBER(FIND("double wall",B1049)),ISNUMBER(FIND("doublewall",B1049)))</f>
        <v>1</v>
      </c>
      <c r="BA1049" t="b">
        <f>AND(Table1[[#This Row],[SWCNT]],Table1[[#This Row],[MWCNT]])</f>
        <v>0</v>
      </c>
      <c r="BB1049" t="b">
        <f>IF(Table1[[#This Row],[SWCNT]]=TRUE,FALSE,IF(Table1[[#This Row],[MWCNT]]=TRUE,FALSE,TRUE))</f>
        <v>0</v>
      </c>
      <c r="BC1049" s="18"/>
    </row>
    <row r="1050" spans="1:55" ht="185">
      <c r="A1050" t="s">
        <v>4796</v>
      </c>
      <c r="B1050" s="2" t="s">
        <v>4797</v>
      </c>
      <c r="C1050" s="16" t="s">
        <v>4798</v>
      </c>
      <c r="D1050" s="17" t="s">
        <v>54</v>
      </c>
      <c r="E1050" s="2">
        <v>2011</v>
      </c>
      <c r="F1050" t="b">
        <f>OR(ISNUMBER(FIND("cytotoxic",C1050)),ISNUMBER(FIND("Cytotoxic",C1050)),ISNUMBER(FIND("cellular toxicity",C1050)),ISNUMBER(FIND("cell death",C1050)),ISNUMBER(FIND("viable",C1050)),ISNUMBER(FIND("phytotoxic",C1050)),ISNUMBER(FIND("acute toxicity",C1050)),ISNUMBER(FIND("MTT",C1050)),ISNUMBER(FIND("survival",C1050)),ISNUMBER(FIND("prolifer",C1050)),ISNUMBER(FIND("apoptosis",C1050)),ISNUMBER(FIND("neurotoxic",C1050)),ISNUMBER(FIND("  lysis ",C1050)),ISNUMBER(FIND("necrosis",C1050)),ISNUMBER(FIND("cellular death",C1050))*3,ISNUMBER(FIND("LDH",C1050)),ISNUMBER(FIND("Acute toxicity",C1050)))</f>
        <v>0</v>
      </c>
      <c r="G1050" t="b">
        <f>OR(ISNUMBER(FIND("genotoxic",C1050)),ISNUMBER(FIND("genotoxicity",C1050)),ISNUMBER(FIND("DNA damage",C1050)),ISNUMBER(FIND("DNA",C1050)),ISNUMBER(FIND("RNA",C1050)),ISNUMBER(FIND("mesothelioma",C1050)),ISNUMBER(FIND("carcino",C1050)),ISNUMBER(FIND("mutagen",C1050)),ISNUMBER(FIND("genetic",C1050)))</f>
        <v>0</v>
      </c>
      <c r="H1050" t="b">
        <f>OR(ISNUMBER(FIND("inflammatory",C1050)),ISNUMBER(FIND("inflamm",C1050)))</f>
        <v>0</v>
      </c>
      <c r="I1050" t="b">
        <f>OR(ISNUMBER(FIND("immune",C1050)),ISNUMBER(FIND("immunological",C1050)),ISNUMBER(FIND("interleuk",C1050)),ISNUMBER(FIND("platelet activation",C1050)),ISNUMBER(FIND("monocyte",C1050)),ISNUMBER(FIND("leukocyte",C1050)),ISNUMBER(FIND("cytokine",C1050)),ISNUMBER(FIND("CD4",C1050)),ISNUMBER(FIND("CD8",C1050)),ISNUMBER(FIND("T-cell",C1050)))</f>
        <v>0</v>
      </c>
      <c r="J1050" t="b">
        <f>OR(ISNUMBER(FIND("reactive oxygen",C1050)),ISNUMBER(FIND("ROS",C1050)),ISNUMBER(FIND("free radical",C1050)),ISNUMBER(FIND("oxidative stress",C1050)),ISNUMBER(FIND("peroxid",C1050)),ISNUMBER(FIND("oxidative",C1050)),ISNUMBER(FIND("antioxid",C1050)))</f>
        <v>0</v>
      </c>
      <c r="K1050" t="b">
        <f>OR(ISNUMBER(FIND("autophag",C1050)))</f>
        <v>0</v>
      </c>
      <c r="L1050" t="b">
        <f>OR(ISNUMBER(FIND("morpholog",C1050)))</f>
        <v>0</v>
      </c>
      <c r="M1050" t="b">
        <f>OR(ISNUMBER(FIND("fibrosis",C1050)),ISNUMBER(FIND("Fibrosis",C1050)),ISNUMBER(FIND("fibrot",C1050)))</f>
        <v>0</v>
      </c>
      <c r="N1050" t="b">
        <f>OR(ISNUMBER(FIND("offspring",C1050)),ISNUMBER(FIND("Parental",C1050)),ISNUMBER(FIND("parental",C1050)),ISNUMBER(FIND("germline",C1050)),ISNUMBER(FIND("reproduc",C1050)),ISNUMBER(FIND("embryo",C1050)))</f>
        <v>0</v>
      </c>
      <c r="O1050" t="b">
        <f>OR(ISNUMBER(FIND("metabol",C1050)),ISNUMBER(FIND("Metabol",C1050)),ISNUMBER(FIND("digest",C1050)),ISNUMBER(FIND("mitochon",C1050)))</f>
        <v>0</v>
      </c>
      <c r="P1050" t="b">
        <f>OR(ISNUMBER(FIND("ecotox",C1050)),ISNUMBER(FIND("Ecotox",B1050)),ISNUMBER(FIND("ecotox",B1050)),ISNUMBER(FIND("Ecotox",C1050)))</f>
        <v>0</v>
      </c>
      <c r="Q1050" t="b">
        <f>OR(ISNUMBER(FIND("Bioaccum",C1050)),ISNUMBER(FIND("bioaccum",C1050)),ISNUMBER(FIND("accum",C1050)))</f>
        <v>0</v>
      </c>
      <c r="R1050" t="b">
        <f>OR(ISNUMBER(FIND("Occupation",C1050)),ISNUMBER(FIND("occupation",C1050)),ISNUMBER(FIND("worker",C1050)),ISNUMBER(FIND("workforce",C1050)))</f>
        <v>0</v>
      </c>
      <c r="S1050" t="b">
        <f>NOT(OR(F1050,G1050,H1050,I1050,J1050,K1050,L1050,M1050,N1050,O1050,P1050,Q1050,R1050))</f>
        <v>1</v>
      </c>
      <c r="U1050" t="b">
        <f>OR(Table1[[#This Row],[Inflammation]],Table1[[#This Row],[Immune]])</f>
        <v>0</v>
      </c>
      <c r="V1050" t="str">
        <f>IF(OR(Table1[[#This Row],[Rodents]],Table1[[#This Row],[Human]],Table1[[#This Row],[Pig]]),OR(ISNUMBER(FIND("intratrach",C1050)),ISNUMBER(FIND("nasal ",C1050)),ISNUMBER(FIND("instill",C1050))),"NA")</f>
        <v>NA</v>
      </c>
      <c r="W1050" t="str">
        <f>IF(OR(Table1[[#This Row],[Rodents]],Table1[[#This Row],[Human]],Table1[[#This Row],[Pig]]),OR(ISNUMBER(FIND("dermal",C1050)),ISNUMBER(FIND("skin ",C1050))),"NA")</f>
        <v>NA</v>
      </c>
      <c r="X1050" t="str">
        <f>IF(OR(Table1[[#This Row],[Rodents]],Table1[[#This Row],[Human]],Table1[[#This Row],[Pig]]),OR(ISNUMBER(FIND("injected",C1050)),ISNUMBER(FIND("periton",C1050)),ISNUMBER(FIND("intrascrot",C1050))),"NA")</f>
        <v>NA</v>
      </c>
      <c r="Y1050" t="str">
        <f>IF(OR(Table1[[#This Row],[Rodents]],Table1[[#This Row],[Human]],Table1[[#This Row],[Pig]]),NOT(OR(Table1[[#This Row],[Inhaled/Intratracheal/intranasal]],Table1[[#This Row],[Dermal]],Table1[[#This Row],[Injected]])),"NA")</f>
        <v>NA</v>
      </c>
      <c r="AA1050" t="b">
        <f>OR(ISNUMBER(FIND("fish ",C1050)),ISNUMBER(FIND("Fish ",C1050)),ISNUMBER(FIND("aquatic",C1050)),ISNUMBER(FIND("daphnids",C1050)),ISNUMBER(FIND("Carcinus maenas",C1050)),ISNUMBER(FIND("Daphnia",C1050)),ISNUMBER(FIND("Ruditapes philippinarum",C1050)),ISNUMBER(FIND("daphnia",C1050)),ISNUMBER(FIND("marine",C1050)),ISNUMBER(FIND("mussel",C1050)),ISNUMBER(FIND("algae",C1050)),ISNUMBER(FIND("Donax faba",C1050)),ISNUMBER(FIND("estuarine",C1050)),ISNUMBER(FIND("snail",C1050)),ISNUMBER(FIND("Prorocentrum donghaiense",C1050)) )</f>
        <v>1</v>
      </c>
      <c r="AB1050" t="b">
        <f>OR(ISNUMBER(FIND(" rat ",C1050)),ISNUMBER(FIND(" rats ",C1050)),ISNUMBER(FIND(" Rats ",C1050)),ISNUMBER(FIND(" Rat ",C1050)),ISNUMBER(FIND(" rat.",C1050)),ISNUMBER(FIND(" rats.",C1050)),ISNUMBER(FIND("mouse",C1050)),ISNUMBER(FIND("mice",C1050)), ISNUMBER(FIND(" Mice",C1050)))</f>
        <v>0</v>
      </c>
      <c r="AC1050" t="b">
        <f>OR(ISNUMBER(FIND(" cell ",C1050)),ISNUMBER(FIND("fibroblast",C1050)),ISNUMBER(FIND("macrophage",C1050)),ISNUMBER(FIND("epithelial",C1050)),ISNUMBER(FIND("endothelial",C1050)),ISNUMBER(FIND("neuron",C1050)),ISNUMBER(FIND(" cells ",C1050)),ISNUMBER(FIND("RBC",C1050)),ISNUMBER(FIND("mitochond",C1050)),ISNUMBER(FIND("adipocyte",C1050)),ISNUMBER(FIND("osteo",C1050)),ISNUMBER(FIND("keratin",C1050)),ISNUMBER(FIND(" cell's ",C1050)),ISNUMBER(FIND("eukary",C1050)),ISNUMBER(FIND("sperm",C1050)))</f>
        <v>0</v>
      </c>
      <c r="AD1050" t="b">
        <f>OR(ISNUMBER(FIND("human",B1050)),ISNUMBER(FIND("workers",B1050)),ISNUMBER(FIND("workforces",B1050)),ISNUMBER(FIND("occupational",B1050)),ISNUMBER(FIND("Case report",B1050)),ISNUMBER(FIND("Workplaces",B1050)),ISNUMBER(FIND("worker",B1050)))</f>
        <v>0</v>
      </c>
      <c r="AE1050" t="b">
        <f>OR(ISNUMBER(FIND(" plant ",C1050)),ISNUMBER(FIND("Plant ",C1050)),ISNUMBER(FIND("tomato",C1050)),ISNUMBER(FIND("plants",C1050)),ISNUMBER(FIND("Plants",C1050)),ISNUMBER(FIND("algae",C1050)),ISNUMBER(FIND("lettuce",C1050)),ISNUMBER(FIND("green gram sprouts ",C1050)),ISNUMBER(FIND("Cucurbita pepo",C1050)),ISNUMBER(FIND("bean ",C1050)),ISNUMBER(FIND("chloroplast",C1050)),ISNUMBER(FIND("chlorophyll",C1050)),ISNUMBER(FIND("seedling",C1050)),ISNUMBER(FIND("canola",C1050)),ISNUMBER(FIND("shoot",C1050)),ISNUMBER(FIND("photosynthes",C1050)),ISNUMBER(FIND(" leaves ",C1050)),,ISNUMBER(FIND("agriculture",C1050)),ISNUMBER(FIND(" crops ",C1050)))</f>
        <v>0</v>
      </c>
      <c r="AF1050" t="b">
        <f>OR(ISNUMBER(FIND("bacteria",C1050)),ISNUMBER(FIND("Bacteria",C1050)),ISNUMBER(FIND("Bacterium",C1050)),ISNUMBER(FIND("bacterium",C1050)),ISNUMBER(FIND(" coli ",C1050)))</f>
        <v>0</v>
      </c>
      <c r="AG1050" t="b">
        <f>OR(ISNUMBER(FIND("fungi",C1050)),ISNUMBER(FIND("Fungi",C1050)),ISNUMBER(FIND("fungus",C1050)),ISNUMBER(FIND("Fungus",C1050)),ISNUMBER(FIND("mushroom",C1050)),ISNUMBER(FIND("Mushroom",C1050)),ISNUMBER(FIND(" mold ",C1050)))</f>
        <v>0</v>
      </c>
      <c r="AH1050" t="b">
        <f>OR(ISNUMBER(FIND("Pig ",C1050)),ISNUMBER(FIND("pig ",C1050)),ISNUMBER(FIND("Pigs ",C1050)),ISNUMBER(FIND("pigs ",C1050)))</f>
        <v>0</v>
      </c>
      <c r="AI1050" t="b">
        <f>OR(ISNUMBER(FIND(" C. elegans",C1050)),ISNUMBER(FIND("Caenorhabditis elegans",C1050)),ISNUMBER(FIND("earthworms",C1050)),ISNUMBER(FIND(" Ficopomatus enigmaticus",C1050)),ISNUMBER(FIND("larva",C1050)),ISNUMBER(FIND("Lumbriculus variegatus",C1050)),ISNUMBER(FIND("nematode",C1050)))</f>
        <v>0</v>
      </c>
      <c r="AJ1050" t="b">
        <f>NOT(OR(AA1050,AB1050,AC1050,AD1050,AE1050,AF1050,AG1050,AH1050,AI1050))</f>
        <v>0</v>
      </c>
      <c r="AL1050" t="b">
        <f>OR(AA1050,AB1050,AD1050,AE1050,AF1050,AG1050,AH1050,AI1050)</f>
        <v>1</v>
      </c>
      <c r="AM1050" t="b">
        <f>IF(Table1[[#This Row],[In vivo?]],IF(Table1[[#This Row],[Cell]],FALSE,TRUE),FALSE)</f>
        <v>1</v>
      </c>
      <c r="AN1050" t="b">
        <f>AND(AC1050,AL1050)</f>
        <v>0</v>
      </c>
      <c r="AO1050" t="b">
        <f>IF(Table1[[#This Row],[Cell]],IF(Table1[[#This Row],[In vivo?]],FALSE,TRUE),FALSE)</f>
        <v>0</v>
      </c>
      <c r="AP1050" t="b">
        <f>NOT(OR(Table1[[#This Row],[In vivo?]],Table1[[#This Row],[Only in Cell]]))</f>
        <v>0</v>
      </c>
      <c r="AQ1050" t="str">
        <f>IF(OR(Table1[[#This Row],[Rodents]],Table1[[#This Row],[Human]],Table1[[#This Row],[Pig]]),OR(ISNUMBER(FIND("pulmonary",C1050)),ISNUMBER(FIND("lung",C1050))),"NA")</f>
        <v>NA</v>
      </c>
      <c r="AR1050" t="str">
        <f>IF(OR(Table1[[#This Row],[Rodents]],Table1[[#This Row],[Human]],Table1[[#This Row],[Pig]]),OR(ISNUMBER(FIND("skin",C1050)),ISNUMBER(FIND("dermal",C1050))),"NA")</f>
        <v>NA</v>
      </c>
      <c r="AS1050" t="str">
        <f>IF(OR(Table1[[#This Row],[Rodents]],Table1[[#This Row],[Human]],Table1[[#This Row],[Pig]]),OR(ISNUMBER(FIND("liver",C1050)),ISNUMBER(FIND("hepat",C1050))),"NA")</f>
        <v>NA</v>
      </c>
      <c r="AT1050" t="str">
        <f>IF(OR(Table1[[#This Row],[Rodents]],Table1[[#This Row],[Human]],Table1[[#This Row],[Pig]]),OR(ISNUMBER(FIND("kidney",C1050)),ISNUMBER(FIND("neph",C1050))),"NA")</f>
        <v>NA</v>
      </c>
      <c r="AU1050" t="str">
        <f>IF(OR(Table1[[#This Row],[Rodents]],Table1[[#This Row],[Human]],Table1[[#This Row],[Pig]]),OR(ISNUMBER(FIND("brain",C1050)),ISNUMBER(FIND("neur",C1050)),ISNUMBER(FIND("nerv",C1050))),"NA")</f>
        <v>NA</v>
      </c>
      <c r="AV1050" t="str">
        <f>IF(OR(Table1[[#This Row],[Rodents]],Table1[[#This Row],[Human]],Table1[[#This Row],[Pig]]),OR(ISNUMBER(FIND("heart",C1050)),ISNUMBER(FIND("cardi",C1050))),"NA")</f>
        <v>NA</v>
      </c>
      <c r="AW1050" t="str">
        <f>IF(OR(Table1[[#This Row],[Rodents]],Table1[[#This Row],[Human]],Table1[[#This Row],[Pig]]),OR(ISNUMBER(FIND("gastro",C1050)),ISNUMBER(FIND("intesti",C1050)),ISNUMBER(FIND("stomach",C1050))),"NA")</f>
        <v>NA</v>
      </c>
      <c r="AX1050" t="str">
        <f>IF(OR(Table1[[#This Row],[Rodents]],Table1[[#This Row],[Human]],Table1[[#This Row],[Pig]]),NOT(OR(AQ1050,AR1050,AS1050,AT1050,AU1050,AV1050,AW1050)),"NA")</f>
        <v>NA</v>
      </c>
      <c r="AY1050" t="b">
        <f>OR(ISNUMBER(FIND("SWCNT",C1050)),ISNUMBER(FIND("SWNT",C1050)),ISNUMBER(FIND("single-wall",C1050)),ISNUMBER(FIND("single wall",C1050)),ISNUMBER(FIND("Single wall",C1050)),ISNUMBER(FIND("Single-wall",C1050)),ISNUMBER(FIND("SWCNT",B1050)),ISNUMBER(FIND("SWNT",B1050)),ISNUMBER(FIND("single-wall",B1050)),ISNUMBER(FIND("single wall",B1050)),ISNUMBER(FIND("Single-wall",B1050)),ISNUMBER(FIND("Single wall",B1050)))</f>
        <v>1</v>
      </c>
      <c r="AZ1050" t="b">
        <f>OR(ISNUMBER(FIND("MWCNT",C1050)),ISNUMBER(FIND("MWNT",C1050)),ISNUMBER(FIND("multi-wall",C1050)),ISNUMBER(FIND("multi wall",C1050)),ISNUMBER(FIND("multiwall",C1050)),ISNUMBER(FIND("Multi-wall",C1050)),ISNUMBER(FIND("Multi wall",C1050)),ISNUMBER(FIND("Multiwall",C1050)),ISNUMBER(FIND("MWCNT",B1050)),ISNUMBER(FIND("MWNT",B1050)),ISNUMBER(FIND("multi-wall",B1050)),ISNUMBER(FIND("multi wall",B1050)),ISNUMBER(FIND("multiwall",B1050)),ISNUMBER(FIND("Multi-wall",B1050)),ISNUMBER(FIND("Multi wall",B1050)),ISNUMBER(FIND("Multiwall",B1050)),ISNUMBER(FIND("Double-wall",B1050)),ISNUMBER(FIND("Double wall",B1050)),ISNUMBER(FIND("Doublewall",B1050)),ISNUMBER(FIND("double-wall",B1050)),ISNUMBER(FIND("double wall",B1050)),ISNUMBER(FIND("doublewall",B1050)))</f>
        <v>1</v>
      </c>
      <c r="BA1050" t="b">
        <f>AND(Table1[[#This Row],[SWCNT]],Table1[[#This Row],[MWCNT]])</f>
        <v>1</v>
      </c>
      <c r="BB1050" t="b">
        <f>IF(Table1[[#This Row],[SWCNT]]=TRUE,FALSE,IF(Table1[[#This Row],[MWCNT]]=TRUE,FALSE,TRUE))</f>
        <v>0</v>
      </c>
      <c r="BC1050" s="18"/>
    </row>
    <row r="1051" spans="1:55" ht="166.5">
      <c r="A1051" t="s">
        <v>5107</v>
      </c>
      <c r="B1051" s="2" t="s">
        <v>5112</v>
      </c>
      <c r="C1051" s="16" t="s">
        <v>5117</v>
      </c>
      <c r="D1051" s="17" t="s">
        <v>755</v>
      </c>
      <c r="E1051" s="2">
        <v>2010</v>
      </c>
      <c r="F1051" t="b">
        <f>OR(ISNUMBER(FIND("cytotoxic",C1051)),ISNUMBER(FIND("Cytotoxic",C1051)),ISNUMBER(FIND("cellular toxicity",C1051)),ISNUMBER(FIND("cell death",C1051)),ISNUMBER(FIND("viable",C1051)),ISNUMBER(FIND("phytotoxic",C1051)),ISNUMBER(FIND("acute toxicity",C1051)),ISNUMBER(FIND("MTT",C1051)),ISNUMBER(FIND("survival",C1051)),ISNUMBER(FIND("prolifer",C1051)),ISNUMBER(FIND("apoptosis",C1051)),ISNUMBER(FIND("neurotoxic",C1051)),ISNUMBER(FIND("  lysis ",C1051)),ISNUMBER(FIND("necrosis",C1051)),ISNUMBER(FIND("cellular death",C1051))*3,ISNUMBER(FIND("LDH",C1051)),ISNUMBER(FIND("Acute toxicity",C1051)))</f>
        <v>0</v>
      </c>
      <c r="G1051" t="b">
        <f>OR(ISNUMBER(FIND("genotoxic",C1051)),ISNUMBER(FIND("genotoxicity",C1051)),ISNUMBER(FIND("DNA damage",C1051)),ISNUMBER(FIND("DNA",C1051)),ISNUMBER(FIND("RNA",C1051)),ISNUMBER(FIND("mesothelioma",C1051)),ISNUMBER(FIND("carcino",C1051)),ISNUMBER(FIND("mutagen",C1051)),ISNUMBER(FIND("genetic",C1051)))</f>
        <v>0</v>
      </c>
      <c r="H1051" t="b">
        <f>OR(ISNUMBER(FIND("inflammatory",C1051)),ISNUMBER(FIND("inflamm",C1051)))</f>
        <v>0</v>
      </c>
      <c r="I1051" t="b">
        <f>OR(ISNUMBER(FIND("immune",C1051)),ISNUMBER(FIND("immunological",C1051)),ISNUMBER(FIND("interleuk",C1051)),ISNUMBER(FIND("platelet activation",C1051)),ISNUMBER(FIND("monocyte",C1051)),ISNUMBER(FIND("leukocyte",C1051)),ISNUMBER(FIND("cytokine",C1051)),ISNUMBER(FIND("CD4",C1051)),ISNUMBER(FIND("CD8",C1051)),ISNUMBER(FIND("T-cell",C1051)))</f>
        <v>0</v>
      </c>
      <c r="J1051" t="b">
        <f>OR(ISNUMBER(FIND("reactive oxygen",C1051)),ISNUMBER(FIND("ROS",C1051)),ISNUMBER(FIND("free radical",C1051)),ISNUMBER(FIND("oxidative stress",C1051)),ISNUMBER(FIND("peroxid",C1051)),ISNUMBER(FIND("oxidative",C1051)),ISNUMBER(FIND("antioxid",C1051)))</f>
        <v>0</v>
      </c>
      <c r="K1051" t="b">
        <f>OR(ISNUMBER(FIND("autophag",C1051)))</f>
        <v>0</v>
      </c>
      <c r="L1051" t="b">
        <f>OR(ISNUMBER(FIND("morpholog",C1051)))</f>
        <v>0</v>
      </c>
      <c r="M1051" t="b">
        <f>OR(ISNUMBER(FIND("fibrosis",C1051)),ISNUMBER(FIND("Fibrosis",C1051)),ISNUMBER(FIND("fibrot",C1051)))</f>
        <v>0</v>
      </c>
      <c r="N1051" t="b">
        <f>OR(ISNUMBER(FIND("offspring",C1051)),ISNUMBER(FIND("Parental",C1051)),ISNUMBER(FIND("parental",C1051)),ISNUMBER(FIND("germline",C1051)),ISNUMBER(FIND("reproduc",C1051)),ISNUMBER(FIND("embryo",C1051)))</f>
        <v>0</v>
      </c>
      <c r="O1051" t="b">
        <f>OR(ISNUMBER(FIND("metabol",C1051)),ISNUMBER(FIND("Metabol",C1051)),ISNUMBER(FIND("digest",C1051)),ISNUMBER(FIND("mitochon",C1051)))</f>
        <v>0</v>
      </c>
      <c r="P1051" t="b">
        <f>OR(ISNUMBER(FIND("ecotox",C1051)),ISNUMBER(FIND("Ecotox",B1051)),ISNUMBER(FIND("ecotox",B1051)),ISNUMBER(FIND("Ecotox",C1051)))</f>
        <v>1</v>
      </c>
      <c r="Q1051" t="b">
        <f>OR(ISNUMBER(FIND("Bioaccum",C1051)),ISNUMBER(FIND("bioaccum",C1051)),ISNUMBER(FIND("accum",C1051)))</f>
        <v>0</v>
      </c>
      <c r="R1051" t="b">
        <f>OR(ISNUMBER(FIND("Occupation",C1051)),ISNUMBER(FIND("occupation",C1051)),ISNUMBER(FIND("worker",C1051)),ISNUMBER(FIND("workforce",C1051)))</f>
        <v>0</v>
      </c>
      <c r="S1051" t="b">
        <f>NOT(OR(F1051,G1051,H1051,I1051,J1051,K1051,L1051,M1051,N1051,O1051,P1051,Q1051,R1051))</f>
        <v>0</v>
      </c>
      <c r="U1051" t="b">
        <f>OR(Table1[[#This Row],[Inflammation]],Table1[[#This Row],[Immune]])</f>
        <v>0</v>
      </c>
      <c r="V1051" t="str">
        <f>IF(OR(Table1[[#This Row],[Rodents]],Table1[[#This Row],[Human]],Table1[[#This Row],[Pig]]),OR(ISNUMBER(FIND("intratrach",C1051)),ISNUMBER(FIND("nasal ",C1051)),ISNUMBER(FIND("instill",C1051))),"NA")</f>
        <v>NA</v>
      </c>
      <c r="W1051" t="str">
        <f>IF(OR(Table1[[#This Row],[Rodents]],Table1[[#This Row],[Human]],Table1[[#This Row],[Pig]]),OR(ISNUMBER(FIND("dermal",C1051)),ISNUMBER(FIND("skin ",C1051))),"NA")</f>
        <v>NA</v>
      </c>
      <c r="X1051" t="str">
        <f>IF(OR(Table1[[#This Row],[Rodents]],Table1[[#This Row],[Human]],Table1[[#This Row],[Pig]]),OR(ISNUMBER(FIND("injected",C1051)),ISNUMBER(FIND("periton",C1051)),ISNUMBER(FIND("intrascrot",C1051))),"NA")</f>
        <v>NA</v>
      </c>
      <c r="Y1051" t="str">
        <f>IF(OR(Table1[[#This Row],[Rodents]],Table1[[#This Row],[Human]],Table1[[#This Row],[Pig]]),NOT(OR(Table1[[#This Row],[Inhaled/Intratracheal/intranasal]],Table1[[#This Row],[Dermal]],Table1[[#This Row],[Injected]])),"NA")</f>
        <v>NA</v>
      </c>
      <c r="AA1051" t="b">
        <f>OR(ISNUMBER(FIND("fish ",C1051)),ISNUMBER(FIND("Fish ",C1051)),ISNUMBER(FIND("aquatic",C1051)),ISNUMBER(FIND("daphnids",C1051)),ISNUMBER(FIND("Carcinus maenas",C1051)),ISNUMBER(FIND("Daphnia",C1051)),ISNUMBER(FIND("Ruditapes philippinarum",C1051)),ISNUMBER(FIND("daphnia",C1051)),ISNUMBER(FIND("marine",C1051)),ISNUMBER(FIND("mussel",C1051)),ISNUMBER(FIND("algae",C1051)),ISNUMBER(FIND("Donax faba",C1051)),ISNUMBER(FIND("estuarine",C1051)),ISNUMBER(FIND("snail",C1051)),ISNUMBER(FIND("Prorocentrum donghaiense",C1051)) )</f>
        <v>0</v>
      </c>
      <c r="AB1051" t="b">
        <f>OR(ISNUMBER(FIND(" rat ",C1051)),ISNUMBER(FIND(" rats ",C1051)),ISNUMBER(FIND(" Rats ",C1051)),ISNUMBER(FIND(" Rat ",C1051)),ISNUMBER(FIND(" rat.",C1051)),ISNUMBER(FIND(" rats.",C1051)),ISNUMBER(FIND("mouse",C1051)),ISNUMBER(FIND("mice",C1051)), ISNUMBER(FIND(" Mice",C1051)))</f>
        <v>0</v>
      </c>
      <c r="AC1051" t="b">
        <f>OR(ISNUMBER(FIND(" cell ",C1051)),ISNUMBER(FIND("fibroblast",C1051)),ISNUMBER(FIND("macrophage",C1051)),ISNUMBER(FIND("epithelial",C1051)),ISNUMBER(FIND("endothelial",C1051)),ISNUMBER(FIND("neuron",C1051)),ISNUMBER(FIND(" cells ",C1051)),ISNUMBER(FIND("RBC",C1051)),ISNUMBER(FIND("mitochond",C1051)),ISNUMBER(FIND("adipocyte",C1051)),ISNUMBER(FIND("osteo",C1051)),ISNUMBER(FIND("keratin",C1051)),ISNUMBER(FIND(" cell's ",C1051)),ISNUMBER(FIND("eukary",C1051)),ISNUMBER(FIND("sperm",C1051)))</f>
        <v>0</v>
      </c>
      <c r="AD1051" t="b">
        <f>OR(ISNUMBER(FIND("human",B1051)),ISNUMBER(FIND("workers",B1051)),ISNUMBER(FIND("workforces",B1051)),ISNUMBER(FIND("occupational",B1051)),ISNUMBER(FIND("Case report",B1051)),ISNUMBER(FIND("Workplaces",B1051)),ISNUMBER(FIND("worker",B1051)))</f>
        <v>0</v>
      </c>
      <c r="AE1051" t="b">
        <f>OR(ISNUMBER(FIND(" plant ",C1051)),ISNUMBER(FIND("Plant ",C1051)),ISNUMBER(FIND("tomato",C1051)),ISNUMBER(FIND("plants",C1051)),ISNUMBER(FIND("Plants",C1051)),ISNUMBER(FIND("algae",C1051)),ISNUMBER(FIND("lettuce",C1051)),ISNUMBER(FIND("green gram sprouts ",C1051)),ISNUMBER(FIND("Cucurbita pepo",C1051)),ISNUMBER(FIND("bean ",C1051)),ISNUMBER(FIND("chloroplast",C1051)),ISNUMBER(FIND("chlorophyll",C1051)),ISNUMBER(FIND("seedling",C1051)),ISNUMBER(FIND("canola",C1051)),ISNUMBER(FIND("shoot",C1051)),ISNUMBER(FIND("photosynthes",C1051)),ISNUMBER(FIND(" leaves ",C1051)),,ISNUMBER(FIND("agriculture",C1051)),ISNUMBER(FIND(" crops ",C1051)))</f>
        <v>0</v>
      </c>
      <c r="AF1051" t="b">
        <f>OR(ISNUMBER(FIND("bacteria",C1051)),ISNUMBER(FIND("Bacteria",C1051)),ISNUMBER(FIND("Bacterium",C1051)),ISNUMBER(FIND("bacterium",C1051)),ISNUMBER(FIND(" coli ",C1051)))</f>
        <v>0</v>
      </c>
      <c r="AG1051" t="b">
        <f>OR(ISNUMBER(FIND("fungi",C1051)),ISNUMBER(FIND("Fungi",C1051)),ISNUMBER(FIND("fungus",C1051)),ISNUMBER(FIND("Fungus",C1051)),ISNUMBER(FIND("mushroom",C1051)),ISNUMBER(FIND("Mushroom",C1051)),ISNUMBER(FIND(" mold ",C1051)))</f>
        <v>0</v>
      </c>
      <c r="AH1051" t="b">
        <f>OR(ISNUMBER(FIND("Pig ",C1051)),ISNUMBER(FIND("pig ",C1051)),ISNUMBER(FIND("Pigs ",C1051)),ISNUMBER(FIND("pigs ",C1051)))</f>
        <v>0</v>
      </c>
      <c r="AI1051" t="b">
        <f>OR(ISNUMBER(FIND(" C. elegans",C1051)),ISNUMBER(FIND("Caenorhabditis elegans",C1051)),ISNUMBER(FIND("earthworms",C1051)),ISNUMBER(FIND(" Ficopomatus enigmaticus",C1051)),ISNUMBER(FIND("larva",C1051)),ISNUMBER(FIND("Lumbriculus variegatus",C1051)),ISNUMBER(FIND("nematode",C1051)))</f>
        <v>1</v>
      </c>
      <c r="AJ1051" t="b">
        <f>NOT(OR(AA1051,AB1051,AC1051,AD1051,AE1051,AF1051,AG1051,AH1051,AI1051))</f>
        <v>0</v>
      </c>
      <c r="AL1051" t="b">
        <f>OR(AA1051,AB1051,AD1051,AE1051,AF1051,AG1051,AH1051,AI1051)</f>
        <v>1</v>
      </c>
      <c r="AM1051" t="b">
        <f>IF(Table1[[#This Row],[In vivo?]],IF(Table1[[#This Row],[Cell]],FALSE,TRUE),FALSE)</f>
        <v>1</v>
      </c>
      <c r="AN1051" t="b">
        <f>AND(AC1051,AL1051)</f>
        <v>0</v>
      </c>
      <c r="AO1051" t="b">
        <f>IF(Table1[[#This Row],[Cell]],IF(Table1[[#This Row],[In vivo?]],FALSE,TRUE),FALSE)</f>
        <v>0</v>
      </c>
      <c r="AP1051" t="b">
        <f>NOT(OR(Table1[[#This Row],[In vivo?]],Table1[[#This Row],[Only in Cell]]))</f>
        <v>0</v>
      </c>
      <c r="AQ1051" t="str">
        <f>IF(OR(Table1[[#This Row],[Rodents]],Table1[[#This Row],[Human]],Table1[[#This Row],[Pig]]),OR(ISNUMBER(FIND("pulmonary",C1051)),ISNUMBER(FIND("lung",C1051))),"NA")</f>
        <v>NA</v>
      </c>
      <c r="AR1051" t="str">
        <f>IF(OR(Table1[[#This Row],[Rodents]],Table1[[#This Row],[Human]],Table1[[#This Row],[Pig]]),OR(ISNUMBER(FIND("skin",C1051)),ISNUMBER(FIND("dermal",C1051))),"NA")</f>
        <v>NA</v>
      </c>
      <c r="AS1051" t="str">
        <f>IF(OR(Table1[[#This Row],[Rodents]],Table1[[#This Row],[Human]],Table1[[#This Row],[Pig]]),OR(ISNUMBER(FIND("liver",C1051)),ISNUMBER(FIND("hepat",C1051))),"NA")</f>
        <v>NA</v>
      </c>
      <c r="AT1051" t="str">
        <f>IF(OR(Table1[[#This Row],[Rodents]],Table1[[#This Row],[Human]],Table1[[#This Row],[Pig]]),OR(ISNUMBER(FIND("kidney",C1051)),ISNUMBER(FIND("neph",C1051))),"NA")</f>
        <v>NA</v>
      </c>
      <c r="AU1051" t="str">
        <f>IF(OR(Table1[[#This Row],[Rodents]],Table1[[#This Row],[Human]],Table1[[#This Row],[Pig]]),OR(ISNUMBER(FIND("brain",C1051)),ISNUMBER(FIND("neur",C1051)),ISNUMBER(FIND("nerv",C1051))),"NA")</f>
        <v>NA</v>
      </c>
      <c r="AV1051" t="str">
        <f>IF(OR(Table1[[#This Row],[Rodents]],Table1[[#This Row],[Human]],Table1[[#This Row],[Pig]]),OR(ISNUMBER(FIND("heart",C1051)),ISNUMBER(FIND("cardi",C1051))),"NA")</f>
        <v>NA</v>
      </c>
      <c r="AW1051" t="str">
        <f>IF(OR(Table1[[#This Row],[Rodents]],Table1[[#This Row],[Human]],Table1[[#This Row],[Pig]]),OR(ISNUMBER(FIND("gastro",C1051)),ISNUMBER(FIND("intesti",C1051)),ISNUMBER(FIND("stomach",C1051))),"NA")</f>
        <v>NA</v>
      </c>
      <c r="AX1051" t="str">
        <f>IF(OR(Table1[[#This Row],[Rodents]],Table1[[#This Row],[Human]],Table1[[#This Row],[Pig]]),NOT(OR(AQ1051,AR1051,AS1051,AT1051,AU1051,AV1051,AW1051)),"NA")</f>
        <v>NA</v>
      </c>
      <c r="AY1051" t="b">
        <f>OR(ISNUMBER(FIND("SWCNT",C1051)),ISNUMBER(FIND("SWNT",C1051)),ISNUMBER(FIND("single-wall",C1051)),ISNUMBER(FIND("single wall",C1051)),ISNUMBER(FIND("Single wall",C1051)),ISNUMBER(FIND("Single-wall",C1051)),ISNUMBER(FIND("SWCNT",B1051)),ISNUMBER(FIND("SWNT",B1051)),ISNUMBER(FIND("single-wall",B1051)),ISNUMBER(FIND("single wall",B1051)),ISNUMBER(FIND("Single-wall",B1051)),ISNUMBER(FIND("Single wall",B1051)))</f>
        <v>0</v>
      </c>
      <c r="AZ1051" t="b">
        <f>OR(ISNUMBER(FIND("MWCNT",C1051)),ISNUMBER(FIND("MWNT",C1051)),ISNUMBER(FIND("multi-wall",C1051)),ISNUMBER(FIND("multi wall",C1051)),ISNUMBER(FIND("multiwall",C1051)),ISNUMBER(FIND("Multi-wall",C1051)),ISNUMBER(FIND("Multi wall",C1051)),ISNUMBER(FIND("Multiwall",C1051)),ISNUMBER(FIND("MWCNT",B1051)),ISNUMBER(FIND("MWNT",B1051)),ISNUMBER(FIND("multi-wall",B1051)),ISNUMBER(FIND("multi wall",B1051)),ISNUMBER(FIND("multiwall",B1051)),ISNUMBER(FIND("Multi-wall",B1051)),ISNUMBER(FIND("Multi wall",B1051)),ISNUMBER(FIND("Multiwall",B1051)),ISNUMBER(FIND("Double-wall",B1051)),ISNUMBER(FIND("Double wall",B1051)),ISNUMBER(FIND("Doublewall",B1051)),ISNUMBER(FIND("double-wall",B1051)),ISNUMBER(FIND("double wall",B1051)),ISNUMBER(FIND("doublewall",B1051)))</f>
        <v>1</v>
      </c>
      <c r="BA1051" t="b">
        <f>AND(Table1[[#This Row],[SWCNT]],Table1[[#This Row],[MWCNT]])</f>
        <v>0</v>
      </c>
      <c r="BB1051" t="b">
        <f>IF(Table1[[#This Row],[SWCNT]]=TRUE,FALSE,IF(Table1[[#This Row],[MWCNT]]=TRUE,FALSE,TRUE))</f>
        <v>0</v>
      </c>
      <c r="BC1051" s="18"/>
    </row>
    <row r="1052" spans="1:55" ht="185">
      <c r="A1052" t="s">
        <v>5286</v>
      </c>
      <c r="B1052" s="2" t="s">
        <v>5287</v>
      </c>
      <c r="C1052" s="16" t="s">
        <v>5288</v>
      </c>
      <c r="D1052" s="17" t="s">
        <v>1298</v>
      </c>
      <c r="E1052" s="2">
        <v>2010</v>
      </c>
      <c r="F1052" t="b">
        <f>OR(ISNUMBER(FIND("cytotoxic",C1052)),ISNUMBER(FIND("Cytotoxic",C1052)),ISNUMBER(FIND("cellular toxicity",C1052)),ISNUMBER(FIND("cell death",C1052)),ISNUMBER(FIND("viable",C1052)),ISNUMBER(FIND("phytotoxic",C1052)),ISNUMBER(FIND("acute toxicity",C1052)),ISNUMBER(FIND("MTT",C1052)),ISNUMBER(FIND("survival",C1052)),ISNUMBER(FIND("prolifer",C1052)),ISNUMBER(FIND("apoptosis",C1052)),ISNUMBER(FIND("neurotoxic",C1052)),ISNUMBER(FIND("  lysis ",C1052)),ISNUMBER(FIND("necrosis",C1052)),ISNUMBER(FIND("cellular death",C1052))*3,ISNUMBER(FIND("LDH",C1052)),ISNUMBER(FIND("Acute toxicity",C1052)))</f>
        <v>0</v>
      </c>
      <c r="G1052" t="b">
        <f>OR(ISNUMBER(FIND("genotoxic",C1052)),ISNUMBER(FIND("genotoxicity",C1052)),ISNUMBER(FIND("DNA damage",C1052)),ISNUMBER(FIND("DNA",C1052)),ISNUMBER(FIND("RNA",C1052)),ISNUMBER(FIND("mesothelioma",C1052)),ISNUMBER(FIND("carcino",C1052)),ISNUMBER(FIND("mutagen",C1052)),ISNUMBER(FIND("genetic",C1052)))</f>
        <v>0</v>
      </c>
      <c r="H1052" t="b">
        <f>OR(ISNUMBER(FIND("inflammatory",C1052)),ISNUMBER(FIND("inflamm",C1052)))</f>
        <v>0</v>
      </c>
      <c r="I1052" t="b">
        <f>OR(ISNUMBER(FIND("immune",C1052)),ISNUMBER(FIND("immunological",C1052)),ISNUMBER(FIND("interleuk",C1052)),ISNUMBER(FIND("platelet activation",C1052)),ISNUMBER(FIND("monocyte",C1052)),ISNUMBER(FIND("leukocyte",C1052)),ISNUMBER(FIND("cytokine",C1052)),ISNUMBER(FIND("CD4",C1052)),ISNUMBER(FIND("CD8",C1052)),ISNUMBER(FIND("T-cell",C1052)))</f>
        <v>0</v>
      </c>
      <c r="J1052" t="b">
        <f>OR(ISNUMBER(FIND("reactive oxygen",C1052)),ISNUMBER(FIND("ROS",C1052)),ISNUMBER(FIND("free radical",C1052)),ISNUMBER(FIND("oxidative stress",C1052)),ISNUMBER(FIND("peroxid",C1052)),ISNUMBER(FIND("oxidative",C1052)),ISNUMBER(FIND("antioxid",C1052)))</f>
        <v>0</v>
      </c>
      <c r="K1052" t="b">
        <f>OR(ISNUMBER(FIND("autophag",C1052)))</f>
        <v>0</v>
      </c>
      <c r="L1052" t="b">
        <f>OR(ISNUMBER(FIND("morpholog",C1052)))</f>
        <v>0</v>
      </c>
      <c r="M1052" t="b">
        <f>OR(ISNUMBER(FIND("fibrosis",C1052)),ISNUMBER(FIND("Fibrosis",C1052)),ISNUMBER(FIND("fibrot",C1052)))</f>
        <v>0</v>
      </c>
      <c r="N1052" t="b">
        <f>OR(ISNUMBER(FIND("offspring",C1052)),ISNUMBER(FIND("Parental",C1052)),ISNUMBER(FIND("parental",C1052)),ISNUMBER(FIND("germline",C1052)),ISNUMBER(FIND("reproduc",C1052)),ISNUMBER(FIND("embryo",C1052)))</f>
        <v>0</v>
      </c>
      <c r="O1052" t="b">
        <f>OR(ISNUMBER(FIND("metabol",C1052)),ISNUMBER(FIND("Metabol",C1052)),ISNUMBER(FIND("digest",C1052)),ISNUMBER(FIND("mitochon",C1052)))</f>
        <v>0</v>
      </c>
      <c r="P1052" t="b">
        <f>OR(ISNUMBER(FIND("ecotox",C1052)),ISNUMBER(FIND("Ecotox",B1052)),ISNUMBER(FIND("ecotox",B1052)),ISNUMBER(FIND("Ecotox",C1052)))</f>
        <v>0</v>
      </c>
      <c r="Q1052" t="b">
        <f>OR(ISNUMBER(FIND("Bioaccum",C1052)),ISNUMBER(FIND("bioaccum",C1052)),ISNUMBER(FIND("accum",C1052)))</f>
        <v>1</v>
      </c>
      <c r="R1052" t="b">
        <f>OR(ISNUMBER(FIND("Occupation",C1052)),ISNUMBER(FIND("occupation",C1052)),ISNUMBER(FIND("worker",C1052)),ISNUMBER(FIND("workforce",C1052)))</f>
        <v>0</v>
      </c>
      <c r="S1052" t="b">
        <f>NOT(OR(F1052,G1052,H1052,I1052,J1052,K1052,L1052,M1052,N1052,O1052,P1052,Q1052,R1052))</f>
        <v>0</v>
      </c>
      <c r="U1052" t="b">
        <f>OR(Table1[[#This Row],[Inflammation]],Table1[[#This Row],[Immune]])</f>
        <v>0</v>
      </c>
      <c r="V1052" t="str">
        <f>IF(OR(Table1[[#This Row],[Rodents]],Table1[[#This Row],[Human]],Table1[[#This Row],[Pig]]),OR(ISNUMBER(FIND("intratrach",C1052)),ISNUMBER(FIND("nasal ",C1052)),ISNUMBER(FIND("instill",C1052))),"NA")</f>
        <v>NA</v>
      </c>
      <c r="W1052" t="str">
        <f>IF(OR(Table1[[#This Row],[Rodents]],Table1[[#This Row],[Human]],Table1[[#This Row],[Pig]]),OR(ISNUMBER(FIND("dermal",C1052)),ISNUMBER(FIND("skin ",C1052))),"NA")</f>
        <v>NA</v>
      </c>
      <c r="X1052" t="str">
        <f>IF(OR(Table1[[#This Row],[Rodents]],Table1[[#This Row],[Human]],Table1[[#This Row],[Pig]]),OR(ISNUMBER(FIND("injected",C1052)),ISNUMBER(FIND("periton",C1052)),ISNUMBER(FIND("intrascrot",C1052))),"NA")</f>
        <v>NA</v>
      </c>
      <c r="Y1052" t="str">
        <f>IF(OR(Table1[[#This Row],[Rodents]],Table1[[#This Row],[Human]],Table1[[#This Row],[Pig]]),NOT(OR(Table1[[#This Row],[Inhaled/Intratracheal/intranasal]],Table1[[#This Row],[Dermal]],Table1[[#This Row],[Injected]])),"NA")</f>
        <v>NA</v>
      </c>
      <c r="AA1052" t="b">
        <f>OR(ISNUMBER(FIND("fish ",C1052)),ISNUMBER(FIND("Fish ",C1052)),ISNUMBER(FIND("aquatic",C1052)),ISNUMBER(FIND("daphnids",C1052)),ISNUMBER(FIND("Carcinus maenas",C1052)),ISNUMBER(FIND("Daphnia",C1052)),ISNUMBER(FIND("Ruditapes philippinarum",C1052)),ISNUMBER(FIND("daphnia",C1052)),ISNUMBER(FIND("marine",C1052)),ISNUMBER(FIND("mussel",C1052)),ISNUMBER(FIND("algae",C1052)),ISNUMBER(FIND("Donax faba",C1052)),ISNUMBER(FIND("estuarine",C1052)),ISNUMBER(FIND("snail",C1052)),ISNUMBER(FIND("Prorocentrum donghaiense",C1052)) )</f>
        <v>0</v>
      </c>
      <c r="AB1052" t="b">
        <f>OR(ISNUMBER(FIND(" rat ",C1052)),ISNUMBER(FIND(" rats ",C1052)),ISNUMBER(FIND(" Rats ",C1052)),ISNUMBER(FIND(" Rat ",C1052)),ISNUMBER(FIND(" rat.",C1052)),ISNUMBER(FIND(" rats.",C1052)),ISNUMBER(FIND("mouse",C1052)),ISNUMBER(FIND("mice",C1052)), ISNUMBER(FIND(" Mice",C1052)))</f>
        <v>0</v>
      </c>
      <c r="AC1052" t="b">
        <f>OR(ISNUMBER(FIND(" cell ",C1052)),ISNUMBER(FIND("fibroblast",C1052)),ISNUMBER(FIND("macrophage",C1052)),ISNUMBER(FIND("epithelial",C1052)),ISNUMBER(FIND("endothelial",C1052)),ISNUMBER(FIND("neuron",C1052)),ISNUMBER(FIND(" cells ",C1052)),ISNUMBER(FIND("RBC",C1052)),ISNUMBER(FIND("mitochond",C1052)),ISNUMBER(FIND("adipocyte",C1052)),ISNUMBER(FIND("osteo",C1052)),ISNUMBER(FIND("keratin",C1052)),ISNUMBER(FIND(" cell's ",C1052)),ISNUMBER(FIND("eukary",C1052)),ISNUMBER(FIND("sperm",C1052)))</f>
        <v>0</v>
      </c>
      <c r="AD1052" t="b">
        <f>OR(ISNUMBER(FIND("human",B1052)),ISNUMBER(FIND("workers",B1052)),ISNUMBER(FIND("workforces",B1052)),ISNUMBER(FIND("occupational",B1052)),ISNUMBER(FIND("Case report",B1052)),ISNUMBER(FIND("Workplaces",B1052)),ISNUMBER(FIND("worker",B1052)))</f>
        <v>0</v>
      </c>
      <c r="AE1052" t="b">
        <f>OR(ISNUMBER(FIND(" plant ",C1052)),ISNUMBER(FIND("Plant ",C1052)),ISNUMBER(FIND("tomato",C1052)),ISNUMBER(FIND("plants",C1052)),ISNUMBER(FIND("Plants",C1052)),ISNUMBER(FIND("algae",C1052)),ISNUMBER(FIND("lettuce",C1052)),ISNUMBER(FIND("green gram sprouts ",C1052)),ISNUMBER(FIND("Cucurbita pepo",C1052)),ISNUMBER(FIND("bean ",C1052)),ISNUMBER(FIND("chloroplast",C1052)),ISNUMBER(FIND("chlorophyll",C1052)),ISNUMBER(FIND("seedling",C1052)),ISNUMBER(FIND("canola",C1052)),ISNUMBER(FIND("shoot",C1052)),ISNUMBER(FIND("photosynthes",C1052)),ISNUMBER(FIND(" leaves ",C1052)),,ISNUMBER(FIND("agriculture",C1052)),ISNUMBER(FIND(" crops ",C1052)))</f>
        <v>0</v>
      </c>
      <c r="AF1052" t="b">
        <f>OR(ISNUMBER(FIND("bacteria",C1052)),ISNUMBER(FIND("Bacteria",C1052)),ISNUMBER(FIND("Bacterium",C1052)),ISNUMBER(FIND("bacterium",C1052)),ISNUMBER(FIND(" coli ",C1052)))</f>
        <v>0</v>
      </c>
      <c r="AG1052" t="b">
        <f>OR(ISNUMBER(FIND("fungi",C1052)),ISNUMBER(FIND("Fungi",C1052)),ISNUMBER(FIND("fungus",C1052)),ISNUMBER(FIND("Fungus",C1052)),ISNUMBER(FIND("mushroom",C1052)),ISNUMBER(FIND("Mushroom",C1052)),ISNUMBER(FIND(" mold ",C1052)))</f>
        <v>0</v>
      </c>
      <c r="AH1052" t="b">
        <f>OR(ISNUMBER(FIND("Pig ",C1052)),ISNUMBER(FIND("pig ",C1052)),ISNUMBER(FIND("Pigs ",C1052)),ISNUMBER(FIND("pigs ",C1052)))</f>
        <v>0</v>
      </c>
      <c r="AI1052" t="b">
        <f>OR(ISNUMBER(FIND(" C. elegans",C1052)),ISNUMBER(FIND("Caenorhabditis elegans",C1052)),ISNUMBER(FIND("earthworms",C1052)),ISNUMBER(FIND(" Ficopomatus enigmaticus",C1052)),ISNUMBER(FIND("larva",C1052)),ISNUMBER(FIND("Lumbriculus variegatus",C1052)),ISNUMBER(FIND("nematode",C1052)))</f>
        <v>1</v>
      </c>
      <c r="AJ1052" t="b">
        <f>NOT(OR(AA1052,AB1052,AC1052,AD1052,AE1052,AF1052,AG1052,AH1052,AI1052))</f>
        <v>0</v>
      </c>
      <c r="AL1052" t="b">
        <f>OR(AA1052,AB1052,AD1052,AE1052,AF1052,AG1052,AH1052,AI1052)</f>
        <v>1</v>
      </c>
      <c r="AM1052" t="b">
        <f>IF(Table1[[#This Row],[In vivo?]],IF(Table1[[#This Row],[Cell]],FALSE,TRUE),FALSE)</f>
        <v>1</v>
      </c>
      <c r="AN1052" t="b">
        <f>AND(AC1052,AL1052)</f>
        <v>0</v>
      </c>
      <c r="AO1052" t="b">
        <f>IF(Table1[[#This Row],[Cell]],IF(Table1[[#This Row],[In vivo?]],FALSE,TRUE),FALSE)</f>
        <v>0</v>
      </c>
      <c r="AP1052" t="b">
        <f>NOT(OR(Table1[[#This Row],[In vivo?]],Table1[[#This Row],[Only in Cell]]))</f>
        <v>0</v>
      </c>
      <c r="AQ1052" t="str">
        <f>IF(OR(Table1[[#This Row],[Rodents]],Table1[[#This Row],[Human]],Table1[[#This Row],[Pig]]),OR(ISNUMBER(FIND("pulmonary",C1052)),ISNUMBER(FIND("lung",C1052))),"NA")</f>
        <v>NA</v>
      </c>
      <c r="AR1052" t="str">
        <f>IF(OR(Table1[[#This Row],[Rodents]],Table1[[#This Row],[Human]],Table1[[#This Row],[Pig]]),OR(ISNUMBER(FIND("skin",C1052)),ISNUMBER(FIND("dermal",C1052))),"NA")</f>
        <v>NA</v>
      </c>
      <c r="AS1052" t="str">
        <f>IF(OR(Table1[[#This Row],[Rodents]],Table1[[#This Row],[Human]],Table1[[#This Row],[Pig]]),OR(ISNUMBER(FIND("liver",C1052)),ISNUMBER(FIND("hepat",C1052))),"NA")</f>
        <v>NA</v>
      </c>
      <c r="AT1052" t="str">
        <f>IF(OR(Table1[[#This Row],[Rodents]],Table1[[#This Row],[Human]],Table1[[#This Row],[Pig]]),OR(ISNUMBER(FIND("kidney",C1052)),ISNUMBER(FIND("neph",C1052))),"NA")</f>
        <v>NA</v>
      </c>
      <c r="AU1052" t="str">
        <f>IF(OR(Table1[[#This Row],[Rodents]],Table1[[#This Row],[Human]],Table1[[#This Row],[Pig]]),OR(ISNUMBER(FIND("brain",C1052)),ISNUMBER(FIND("neur",C1052)),ISNUMBER(FIND("nerv",C1052))),"NA")</f>
        <v>NA</v>
      </c>
      <c r="AV1052" t="str">
        <f>IF(OR(Table1[[#This Row],[Rodents]],Table1[[#This Row],[Human]],Table1[[#This Row],[Pig]]),OR(ISNUMBER(FIND("heart",C1052)),ISNUMBER(FIND("cardi",C1052))),"NA")</f>
        <v>NA</v>
      </c>
      <c r="AW1052" t="str">
        <f>IF(OR(Table1[[#This Row],[Rodents]],Table1[[#This Row],[Human]],Table1[[#This Row],[Pig]]),OR(ISNUMBER(FIND("gastro",C1052)),ISNUMBER(FIND("intesti",C1052)),ISNUMBER(FIND("stomach",C1052))),"NA")</f>
        <v>NA</v>
      </c>
      <c r="AX1052" t="str">
        <f>IF(OR(Table1[[#This Row],[Rodents]],Table1[[#This Row],[Human]],Table1[[#This Row],[Pig]]),NOT(OR(AQ1052,AR1052,AS1052,AT1052,AU1052,AV1052,AW1052)),"NA")</f>
        <v>NA</v>
      </c>
      <c r="AY1052" t="b">
        <f>OR(ISNUMBER(FIND("SWCNT",C1052)),ISNUMBER(FIND("SWNT",C1052)),ISNUMBER(FIND("single-wall",C1052)),ISNUMBER(FIND("single wall",C1052)),ISNUMBER(FIND("Single wall",C1052)),ISNUMBER(FIND("Single-wall",C1052)),ISNUMBER(FIND("SWCNT",B1052)),ISNUMBER(FIND("SWNT",B1052)),ISNUMBER(FIND("single-wall",B1052)),ISNUMBER(FIND("single wall",B1052)),ISNUMBER(FIND("Single-wall",B1052)),ISNUMBER(FIND("Single wall",B1052)))</f>
        <v>0</v>
      </c>
      <c r="AZ1052" t="b">
        <f>OR(ISNUMBER(FIND("MWCNT",C1052)),ISNUMBER(FIND("MWNT",C1052)),ISNUMBER(FIND("multi-wall",C1052)),ISNUMBER(FIND("multi wall",C1052)),ISNUMBER(FIND("multiwall",C1052)),ISNUMBER(FIND("Multi-wall",C1052)),ISNUMBER(FIND("Multi wall",C1052)),ISNUMBER(FIND("Multiwall",C1052)),ISNUMBER(FIND("MWCNT",B1052)),ISNUMBER(FIND("MWNT",B1052)),ISNUMBER(FIND("multi-wall",B1052)),ISNUMBER(FIND("multi wall",B1052)),ISNUMBER(FIND("multiwall",B1052)),ISNUMBER(FIND("Multi-wall",B1052)),ISNUMBER(FIND("Multi wall",B1052)),ISNUMBER(FIND("Multiwall",B1052)),ISNUMBER(FIND("Double-wall",B1052)),ISNUMBER(FIND("Double wall",B1052)),ISNUMBER(FIND("Doublewall",B1052)),ISNUMBER(FIND("double-wall",B1052)),ISNUMBER(FIND("double wall",B1052)),ISNUMBER(FIND("doublewall",B1052)))</f>
        <v>1</v>
      </c>
      <c r="BA1052" t="b">
        <f>AND(Table1[[#This Row],[SWCNT]],Table1[[#This Row],[MWCNT]])</f>
        <v>0</v>
      </c>
      <c r="BB1052" t="b">
        <f>IF(Table1[[#This Row],[SWCNT]]=TRUE,FALSE,IF(Table1[[#This Row],[MWCNT]]=TRUE,FALSE,TRUE))</f>
        <v>0</v>
      </c>
      <c r="BC1052" s="18"/>
    </row>
    <row r="1053" spans="1:55" ht="314.5">
      <c r="A1053" t="s">
        <v>5444</v>
      </c>
      <c r="B1053" s="2" t="s">
        <v>5446</v>
      </c>
      <c r="C1053" s="16" t="s">
        <v>5448</v>
      </c>
      <c r="D1053" s="17" t="s">
        <v>1725</v>
      </c>
      <c r="E1053" s="2">
        <v>2009</v>
      </c>
      <c r="F1053" t="b">
        <f>OR(ISNUMBER(FIND("cytotoxic",C1053)),ISNUMBER(FIND("Cytotoxic",C1053)),ISNUMBER(FIND("cellular toxicity",C1053)),ISNUMBER(FIND("cell death",C1053)),ISNUMBER(FIND("viable",C1053)),ISNUMBER(FIND("phytotoxic",C1053)),ISNUMBER(FIND("acute toxicity",C1053)),ISNUMBER(FIND("MTT",C1053)),ISNUMBER(FIND("survival",C1053)),ISNUMBER(FIND("prolifer",C1053)),ISNUMBER(FIND("apoptosis",C1053)),ISNUMBER(FIND("neurotoxic",C1053)),ISNUMBER(FIND("  lysis ",C1053)),ISNUMBER(FIND("necrosis",C1053)),ISNUMBER(FIND("cellular death",C1053))*3,ISNUMBER(FIND("LDH",C1053)),ISNUMBER(FIND("Acute toxicity",C1053)))</f>
        <v>0</v>
      </c>
      <c r="G1053" t="b">
        <f>OR(ISNUMBER(FIND("genotoxic",C1053)),ISNUMBER(FIND("genotoxicity",C1053)),ISNUMBER(FIND("DNA damage",C1053)),ISNUMBER(FIND("DNA",C1053)),ISNUMBER(FIND("RNA",C1053)),ISNUMBER(FIND("mesothelioma",C1053)),ISNUMBER(FIND("carcino",C1053)),ISNUMBER(FIND("mutagen",C1053)),ISNUMBER(FIND("genetic",C1053)))</f>
        <v>1</v>
      </c>
      <c r="H1053" t="b">
        <f>OR(ISNUMBER(FIND("inflammatory",C1053)),ISNUMBER(FIND("inflamm",C1053)))</f>
        <v>0</v>
      </c>
      <c r="I1053" t="b">
        <f>OR(ISNUMBER(FIND("immune",C1053)),ISNUMBER(FIND("immunological",C1053)),ISNUMBER(FIND("interleuk",C1053)),ISNUMBER(FIND("platelet activation",C1053)),ISNUMBER(FIND("monocyte",C1053)),ISNUMBER(FIND("leukocyte",C1053)),ISNUMBER(FIND("cytokine",C1053)),ISNUMBER(FIND("CD4",C1053)),ISNUMBER(FIND("CD8",C1053)),ISNUMBER(FIND("T-cell",C1053)))</f>
        <v>0</v>
      </c>
      <c r="J1053" t="b">
        <f>OR(ISNUMBER(FIND("reactive oxygen",C1053)),ISNUMBER(FIND("ROS",C1053)),ISNUMBER(FIND("free radical",C1053)),ISNUMBER(FIND("oxidative stress",C1053)),ISNUMBER(FIND("peroxid",C1053)),ISNUMBER(FIND("oxidative",C1053)),ISNUMBER(FIND("antioxid",C1053)))</f>
        <v>0</v>
      </c>
      <c r="K1053" t="b">
        <f>OR(ISNUMBER(FIND("autophag",C1053)))</f>
        <v>0</v>
      </c>
      <c r="L1053" t="b">
        <f>OR(ISNUMBER(FIND("morpholog",C1053)))</f>
        <v>0</v>
      </c>
      <c r="M1053" t="b">
        <f>OR(ISNUMBER(FIND("fibrosis",C1053)),ISNUMBER(FIND("Fibrosis",C1053)),ISNUMBER(FIND("fibrot",C1053)))</f>
        <v>0</v>
      </c>
      <c r="N1053" t="b">
        <f>OR(ISNUMBER(FIND("offspring",C1053)),ISNUMBER(FIND("Parental",C1053)),ISNUMBER(FIND("parental",C1053)),ISNUMBER(FIND("germline",C1053)),ISNUMBER(FIND("reproduc",C1053)),ISNUMBER(FIND("embryo",C1053)))</f>
        <v>1</v>
      </c>
      <c r="O1053" t="b">
        <f>OR(ISNUMBER(FIND("metabol",C1053)),ISNUMBER(FIND("Metabol",C1053)),ISNUMBER(FIND("digest",C1053)),ISNUMBER(FIND("mitochon",C1053)))</f>
        <v>0</v>
      </c>
      <c r="P1053" t="b">
        <f>OR(ISNUMBER(FIND("ecotox",C1053)),ISNUMBER(FIND("Ecotox",B1053)),ISNUMBER(FIND("ecotox",B1053)),ISNUMBER(FIND("Ecotox",C1053)))</f>
        <v>0</v>
      </c>
      <c r="Q1053" t="b">
        <f>OR(ISNUMBER(FIND("Bioaccum",C1053)),ISNUMBER(FIND("bioaccum",C1053)),ISNUMBER(FIND("accum",C1053)))</f>
        <v>0</v>
      </c>
      <c r="R1053" t="b">
        <f>OR(ISNUMBER(FIND("Occupation",C1053)),ISNUMBER(FIND("occupation",C1053)),ISNUMBER(FIND("worker",C1053)),ISNUMBER(FIND("workforce",C1053)))</f>
        <v>1</v>
      </c>
      <c r="S1053" t="b">
        <f>NOT(OR(F1053,G1053,H1053,I1053,J1053,K1053,L1053,M1053,N1053,O1053,P1053,Q1053,R1053))</f>
        <v>0</v>
      </c>
      <c r="U1053" t="b">
        <f>OR(Table1[[#This Row],[Inflammation]],Table1[[#This Row],[Immune]])</f>
        <v>0</v>
      </c>
      <c r="V1053" t="str">
        <f>IF(OR(Table1[[#This Row],[Rodents]],Table1[[#This Row],[Human]],Table1[[#This Row],[Pig]]),OR(ISNUMBER(FIND("intratrach",C1053)),ISNUMBER(FIND("nasal ",C1053)),ISNUMBER(FIND("instill",C1053))),"NA")</f>
        <v>NA</v>
      </c>
      <c r="W1053" t="str">
        <f>IF(OR(Table1[[#This Row],[Rodents]],Table1[[#This Row],[Human]],Table1[[#This Row],[Pig]]),OR(ISNUMBER(FIND("dermal",C1053)),ISNUMBER(FIND("skin ",C1053))),"NA")</f>
        <v>NA</v>
      </c>
      <c r="X1053" t="str">
        <f>IF(OR(Table1[[#This Row],[Rodents]],Table1[[#This Row],[Human]],Table1[[#This Row],[Pig]]),OR(ISNUMBER(FIND("injected",C1053)),ISNUMBER(FIND("periton",C1053)),ISNUMBER(FIND("intrascrot",C1053))),"NA")</f>
        <v>NA</v>
      </c>
      <c r="Y1053" t="str">
        <f>IF(OR(Table1[[#This Row],[Rodents]],Table1[[#This Row],[Human]],Table1[[#This Row],[Pig]]),NOT(OR(Table1[[#This Row],[Inhaled/Intratracheal/intranasal]],Table1[[#This Row],[Dermal]],Table1[[#This Row],[Injected]])),"NA")</f>
        <v>NA</v>
      </c>
      <c r="AA1053" t="b">
        <f>OR(ISNUMBER(FIND("fish ",C1053)),ISNUMBER(FIND("Fish ",C1053)),ISNUMBER(FIND("aquatic",C1053)),ISNUMBER(FIND("daphnids",C1053)),ISNUMBER(FIND("Carcinus maenas",C1053)),ISNUMBER(FIND("Daphnia",C1053)),ISNUMBER(FIND("Ruditapes philippinarum",C1053)),ISNUMBER(FIND("daphnia",C1053)),ISNUMBER(FIND("marine",C1053)),ISNUMBER(FIND("mussel",C1053)),ISNUMBER(FIND("algae",C1053)),ISNUMBER(FIND("Donax faba",C1053)),ISNUMBER(FIND("estuarine",C1053)),ISNUMBER(FIND("snail",C1053)),ISNUMBER(FIND("Prorocentrum donghaiense",C1053)) )</f>
        <v>0</v>
      </c>
      <c r="AB1053" t="b">
        <f>OR(ISNUMBER(FIND(" rat ",C1053)),ISNUMBER(FIND(" rats ",C1053)),ISNUMBER(FIND(" Rats ",C1053)),ISNUMBER(FIND(" Rat ",C1053)),ISNUMBER(FIND(" rat.",C1053)),ISNUMBER(FIND(" rats.",C1053)),ISNUMBER(FIND("mouse",C1053)),ISNUMBER(FIND("mice",C1053)), ISNUMBER(FIND(" Mice",C1053)))</f>
        <v>0</v>
      </c>
      <c r="AC1053" t="b">
        <f>OR(ISNUMBER(FIND(" cell ",C1053)),ISNUMBER(FIND("fibroblast",C1053)),ISNUMBER(FIND("macrophage",C1053)),ISNUMBER(FIND("epithelial",C1053)),ISNUMBER(FIND("endothelial",C1053)),ISNUMBER(FIND("neuron",C1053)),ISNUMBER(FIND(" cells ",C1053)),ISNUMBER(FIND("RBC",C1053)),ISNUMBER(FIND("mitochond",C1053)),ISNUMBER(FIND("adipocyte",C1053)),ISNUMBER(FIND("osteo",C1053)),ISNUMBER(FIND("keratin",C1053)),ISNUMBER(FIND(" cell's ",C1053)),ISNUMBER(FIND("eukary",C1053)),ISNUMBER(FIND("sperm",C1053)))</f>
        <v>1</v>
      </c>
      <c r="AD1053" t="b">
        <f>OR(ISNUMBER(FIND("human",B1053)),ISNUMBER(FIND("workers",B1053)),ISNUMBER(FIND("workforces",B1053)),ISNUMBER(FIND("occupational",B1053)),ISNUMBER(FIND("Case report",B1053)),ISNUMBER(FIND("Workplaces",B1053)),ISNUMBER(FIND("worker",B1053)))</f>
        <v>0</v>
      </c>
      <c r="AE1053" t="b">
        <f>OR(ISNUMBER(FIND(" plant ",C1053)),ISNUMBER(FIND("Plant ",C1053)),ISNUMBER(FIND("tomato",C1053)),ISNUMBER(FIND("plants",C1053)),ISNUMBER(FIND("Plants",C1053)),ISNUMBER(FIND("algae",C1053)),ISNUMBER(FIND("lettuce",C1053)),ISNUMBER(FIND("green gram sprouts ",C1053)),ISNUMBER(FIND("Cucurbita pepo",C1053)),ISNUMBER(FIND("bean ",C1053)),ISNUMBER(FIND("chloroplast",C1053)),ISNUMBER(FIND("chlorophyll",C1053)),ISNUMBER(FIND("seedling",C1053)),ISNUMBER(FIND("canola",C1053)),ISNUMBER(FIND("shoot",C1053)),ISNUMBER(FIND("photosynthes",C1053)),ISNUMBER(FIND(" leaves ",C1053)),,ISNUMBER(FIND("agriculture",C1053)),ISNUMBER(FIND(" crops ",C1053)))</f>
        <v>0</v>
      </c>
      <c r="AF1053" t="b">
        <f>OR(ISNUMBER(FIND("bacteria",C1053)),ISNUMBER(FIND("Bacteria",C1053)),ISNUMBER(FIND("Bacterium",C1053)),ISNUMBER(FIND("bacterium",C1053)),ISNUMBER(FIND(" coli ",C1053)))</f>
        <v>0</v>
      </c>
      <c r="AG1053" t="b">
        <f>OR(ISNUMBER(FIND("fungi",C1053)),ISNUMBER(FIND("Fungi",C1053)),ISNUMBER(FIND("fungus",C1053)),ISNUMBER(FIND("Fungus",C1053)),ISNUMBER(FIND("mushroom",C1053)),ISNUMBER(FIND("Mushroom",C1053)),ISNUMBER(FIND(" mold ",C1053)))</f>
        <v>0</v>
      </c>
      <c r="AH1053" t="b">
        <f>OR(ISNUMBER(FIND("Pig ",C1053)),ISNUMBER(FIND("pig ",C1053)),ISNUMBER(FIND("Pigs ",C1053)),ISNUMBER(FIND("pigs ",C1053)))</f>
        <v>0</v>
      </c>
      <c r="AI1053" t="b">
        <f>OR(ISNUMBER(FIND(" C. elegans",C1053)),ISNUMBER(FIND("Caenorhabditis elegans",C1053)),ISNUMBER(FIND("earthworms",C1053)),ISNUMBER(FIND(" Ficopomatus enigmaticus",C1053)),ISNUMBER(FIND("larva",C1053)),ISNUMBER(FIND("Lumbriculus variegatus",C1053)),ISNUMBER(FIND("nematode",C1053)))</f>
        <v>0</v>
      </c>
      <c r="AJ1053" t="b">
        <f>NOT(OR(AA1053,AB1053,AC1053,AD1053,AE1053,AF1053,AG1053,AH1053,AI1053))</f>
        <v>0</v>
      </c>
      <c r="AL1053" t="b">
        <f>OR(AA1053,AB1053,AD1053,AE1053,AF1053,AG1053,AH1053,AI1053)</f>
        <v>0</v>
      </c>
      <c r="AM1053" t="b">
        <f>IF(Table1[[#This Row],[In vivo?]],IF(Table1[[#This Row],[Cell]],FALSE,TRUE),FALSE)</f>
        <v>0</v>
      </c>
      <c r="AN1053" t="b">
        <f>AND(AC1053,AL1053)</f>
        <v>0</v>
      </c>
      <c r="AO1053" t="b">
        <f>IF(Table1[[#This Row],[Cell]],IF(Table1[[#This Row],[In vivo?]],FALSE,TRUE),FALSE)</f>
        <v>1</v>
      </c>
      <c r="AP1053" t="b">
        <f>NOT(OR(Table1[[#This Row],[In vivo?]],Table1[[#This Row],[Only in Cell]]))</f>
        <v>0</v>
      </c>
      <c r="AQ1053" t="str">
        <f>IF(OR(Table1[[#This Row],[Rodents]],Table1[[#This Row],[Human]],Table1[[#This Row],[Pig]]),OR(ISNUMBER(FIND("pulmonary",C1053)),ISNUMBER(FIND("lung",C1053))),"NA")</f>
        <v>NA</v>
      </c>
      <c r="AR1053" t="str">
        <f>IF(OR(Table1[[#This Row],[Rodents]],Table1[[#This Row],[Human]],Table1[[#This Row],[Pig]]),OR(ISNUMBER(FIND("skin",C1053)),ISNUMBER(FIND("dermal",C1053))),"NA")</f>
        <v>NA</v>
      </c>
      <c r="AS1053" t="str">
        <f>IF(OR(Table1[[#This Row],[Rodents]],Table1[[#This Row],[Human]],Table1[[#This Row],[Pig]]),OR(ISNUMBER(FIND("liver",C1053)),ISNUMBER(FIND("hepat",C1053))),"NA")</f>
        <v>NA</v>
      </c>
      <c r="AT1053" t="str">
        <f>IF(OR(Table1[[#This Row],[Rodents]],Table1[[#This Row],[Human]],Table1[[#This Row],[Pig]]),OR(ISNUMBER(FIND("kidney",C1053)),ISNUMBER(FIND("neph",C1053))),"NA")</f>
        <v>NA</v>
      </c>
      <c r="AU1053" t="str">
        <f>IF(OR(Table1[[#This Row],[Rodents]],Table1[[#This Row],[Human]],Table1[[#This Row],[Pig]]),OR(ISNUMBER(FIND("brain",C1053)),ISNUMBER(FIND("neur",C1053)),ISNUMBER(FIND("nerv",C1053))),"NA")</f>
        <v>NA</v>
      </c>
      <c r="AV1053" t="str">
        <f>IF(OR(Table1[[#This Row],[Rodents]],Table1[[#This Row],[Human]],Table1[[#This Row],[Pig]]),OR(ISNUMBER(FIND("heart",C1053)),ISNUMBER(FIND("cardi",C1053))),"NA")</f>
        <v>NA</v>
      </c>
      <c r="AW1053" t="str">
        <f>IF(OR(Table1[[#This Row],[Rodents]],Table1[[#This Row],[Human]],Table1[[#This Row],[Pig]]),OR(ISNUMBER(FIND("gastro",C1053)),ISNUMBER(FIND("intesti",C1053)),ISNUMBER(FIND("stomach",C1053))),"NA")</f>
        <v>NA</v>
      </c>
      <c r="AX1053" t="str">
        <f>IF(OR(Table1[[#This Row],[Rodents]],Table1[[#This Row],[Human]],Table1[[#This Row],[Pig]]),NOT(OR(AQ1053,AR1053,AS1053,AT1053,AU1053,AV1053,AW1053)),"NA")</f>
        <v>NA</v>
      </c>
      <c r="AY1053" t="b">
        <f>OR(ISNUMBER(FIND("SWCNT",C1053)),ISNUMBER(FIND("SWNT",C1053)),ISNUMBER(FIND("single-wall",C1053)),ISNUMBER(FIND("single wall",C1053)),ISNUMBER(FIND("Single wall",C1053)),ISNUMBER(FIND("Single-wall",C1053)),ISNUMBER(FIND("SWCNT",B1053)),ISNUMBER(FIND("SWNT",B1053)),ISNUMBER(FIND("single-wall",B1053)),ISNUMBER(FIND("single wall",B1053)),ISNUMBER(FIND("Single-wall",B1053)),ISNUMBER(FIND("Single wall",B1053)))</f>
        <v>1</v>
      </c>
      <c r="AZ1053" t="b">
        <f>OR(ISNUMBER(FIND("MWCNT",C1053)),ISNUMBER(FIND("MWNT",C1053)),ISNUMBER(FIND("multi-wall",C1053)),ISNUMBER(FIND("multi wall",C1053)),ISNUMBER(FIND("multiwall",C1053)),ISNUMBER(FIND("Multi-wall",C1053)),ISNUMBER(FIND("Multi wall",C1053)),ISNUMBER(FIND("Multiwall",C1053)),ISNUMBER(FIND("MWCNT",B1053)),ISNUMBER(FIND("MWNT",B1053)),ISNUMBER(FIND("multi-wall",B1053)),ISNUMBER(FIND("multi wall",B1053)),ISNUMBER(FIND("multiwall",B1053)),ISNUMBER(FIND("Multi-wall",B1053)),ISNUMBER(FIND("Multi wall",B1053)),ISNUMBER(FIND("Multiwall",B1053)),ISNUMBER(FIND("Double-wall",B1053)),ISNUMBER(FIND("Double wall",B1053)),ISNUMBER(FIND("Doublewall",B1053)),ISNUMBER(FIND("double-wall",B1053)),ISNUMBER(FIND("double wall",B1053)),ISNUMBER(FIND("doublewall",B1053)))</f>
        <v>0</v>
      </c>
      <c r="BA1053" t="b">
        <f>AND(Table1[[#This Row],[SWCNT]],Table1[[#This Row],[MWCNT]])</f>
        <v>0</v>
      </c>
      <c r="BB1053" t="b">
        <f>IF(Table1[[#This Row],[SWCNT]]=TRUE,FALSE,IF(Table1[[#This Row],[MWCNT]]=TRUE,FALSE,TRUE))</f>
        <v>0</v>
      </c>
      <c r="BC1053" s="18"/>
    </row>
    <row r="1054" spans="1:55" ht="111">
      <c r="A1054" t="s">
        <v>5465</v>
      </c>
      <c r="B1054" s="2" t="s">
        <v>5468</v>
      </c>
      <c r="C1054" s="16" t="s">
        <v>5471</v>
      </c>
      <c r="D1054" s="17" t="s">
        <v>4913</v>
      </c>
      <c r="E1054" s="2">
        <v>2009</v>
      </c>
      <c r="F1054" t="b">
        <f>OR(ISNUMBER(FIND("cytotoxic",C1054)),ISNUMBER(FIND("Cytotoxic",C1054)),ISNUMBER(FIND("cellular toxicity",C1054)),ISNUMBER(FIND("cell death",C1054)),ISNUMBER(FIND("viable",C1054)),ISNUMBER(FIND("phytotoxic",C1054)),ISNUMBER(FIND("acute toxicity",C1054)),ISNUMBER(FIND("MTT",C1054)),ISNUMBER(FIND("survival",C1054)),ISNUMBER(FIND("prolifer",C1054)),ISNUMBER(FIND("apoptosis",C1054)),ISNUMBER(FIND("neurotoxic",C1054)),ISNUMBER(FIND("  lysis ",C1054)),ISNUMBER(FIND("necrosis",C1054)),ISNUMBER(FIND("cellular death",C1054))*3,ISNUMBER(FIND("LDH",C1054)),ISNUMBER(FIND("Acute toxicity",C1054)))</f>
        <v>1</v>
      </c>
      <c r="G1054" t="b">
        <f>OR(ISNUMBER(FIND("genotoxic",C1054)),ISNUMBER(FIND("genotoxicity",C1054)),ISNUMBER(FIND("DNA damage",C1054)),ISNUMBER(FIND("DNA",C1054)),ISNUMBER(FIND("RNA",C1054)),ISNUMBER(FIND("mesothelioma",C1054)),ISNUMBER(FIND("carcino",C1054)),ISNUMBER(FIND("mutagen",C1054)),ISNUMBER(FIND("genetic",C1054)))</f>
        <v>0</v>
      </c>
      <c r="H1054" t="b">
        <f>OR(ISNUMBER(FIND("inflammatory",C1054)),ISNUMBER(FIND("inflamm",C1054)))</f>
        <v>0</v>
      </c>
      <c r="I1054" t="b">
        <f>OR(ISNUMBER(FIND("immune",C1054)),ISNUMBER(FIND("immunological",C1054)),ISNUMBER(FIND("interleuk",C1054)),ISNUMBER(FIND("platelet activation",C1054)),ISNUMBER(FIND("monocyte",C1054)),ISNUMBER(FIND("leukocyte",C1054)),ISNUMBER(FIND("cytokine",C1054)),ISNUMBER(FIND("CD4",C1054)),ISNUMBER(FIND("CD8",C1054)),ISNUMBER(FIND("T-cell",C1054)))</f>
        <v>0</v>
      </c>
      <c r="J1054" t="b">
        <f>OR(ISNUMBER(FIND("reactive oxygen",C1054)),ISNUMBER(FIND("ROS",C1054)),ISNUMBER(FIND("free radical",C1054)),ISNUMBER(FIND("oxidative stress",C1054)),ISNUMBER(FIND("peroxid",C1054)),ISNUMBER(FIND("oxidative",C1054)),ISNUMBER(FIND("antioxid",C1054)))</f>
        <v>0</v>
      </c>
      <c r="K1054" t="b">
        <f>OR(ISNUMBER(FIND("autophag",C1054)))</f>
        <v>0</v>
      </c>
      <c r="L1054" t="b">
        <f>OR(ISNUMBER(FIND("morpholog",C1054)))</f>
        <v>0</v>
      </c>
      <c r="M1054" t="b">
        <f>OR(ISNUMBER(FIND("fibrosis",C1054)),ISNUMBER(FIND("Fibrosis",C1054)),ISNUMBER(FIND("fibrot",C1054)))</f>
        <v>0</v>
      </c>
      <c r="N1054" t="b">
        <f>OR(ISNUMBER(FIND("offspring",C1054)),ISNUMBER(FIND("Parental",C1054)),ISNUMBER(FIND("parental",C1054)),ISNUMBER(FIND("germline",C1054)),ISNUMBER(FIND("reproduc",C1054)),ISNUMBER(FIND("embryo",C1054)))</f>
        <v>0</v>
      </c>
      <c r="O1054" t="b">
        <f>OR(ISNUMBER(FIND("metabol",C1054)),ISNUMBER(FIND("Metabol",C1054)),ISNUMBER(FIND("digest",C1054)),ISNUMBER(FIND("mitochon",C1054)))</f>
        <v>0</v>
      </c>
      <c r="P1054" t="b">
        <f>OR(ISNUMBER(FIND("ecotox",C1054)),ISNUMBER(FIND("Ecotox",B1054)),ISNUMBER(FIND("ecotox",B1054)),ISNUMBER(FIND("Ecotox",C1054)))</f>
        <v>0</v>
      </c>
      <c r="Q1054" t="b">
        <f>OR(ISNUMBER(FIND("Bioaccum",C1054)),ISNUMBER(FIND("bioaccum",C1054)),ISNUMBER(FIND("accum",C1054)))</f>
        <v>0</v>
      </c>
      <c r="R1054" t="b">
        <f>OR(ISNUMBER(FIND("Occupation",C1054)),ISNUMBER(FIND("occupation",C1054)),ISNUMBER(FIND("worker",C1054)),ISNUMBER(FIND("workforce",C1054)))</f>
        <v>0</v>
      </c>
      <c r="S1054" t="b">
        <f>NOT(OR(F1054,G1054,H1054,I1054,J1054,K1054,L1054,M1054,N1054,O1054,P1054,Q1054,R1054))</f>
        <v>0</v>
      </c>
      <c r="U1054" t="b">
        <f>OR(Table1[[#This Row],[Inflammation]],Table1[[#This Row],[Immune]])</f>
        <v>0</v>
      </c>
      <c r="V1054" t="str">
        <f>IF(OR(Table1[[#This Row],[Rodents]],Table1[[#This Row],[Human]],Table1[[#This Row],[Pig]]),OR(ISNUMBER(FIND("intratrach",C1054)),ISNUMBER(FIND("nasal ",C1054)),ISNUMBER(FIND("instill",C1054))),"NA")</f>
        <v>NA</v>
      </c>
      <c r="W1054" t="str">
        <f>IF(OR(Table1[[#This Row],[Rodents]],Table1[[#This Row],[Human]],Table1[[#This Row],[Pig]]),OR(ISNUMBER(FIND("dermal",C1054)),ISNUMBER(FIND("skin ",C1054))),"NA")</f>
        <v>NA</v>
      </c>
      <c r="X1054" t="str">
        <f>IF(OR(Table1[[#This Row],[Rodents]],Table1[[#This Row],[Human]],Table1[[#This Row],[Pig]]),OR(ISNUMBER(FIND("injected",C1054)),ISNUMBER(FIND("periton",C1054)),ISNUMBER(FIND("intrascrot",C1054))),"NA")</f>
        <v>NA</v>
      </c>
      <c r="Y1054" t="str">
        <f>IF(OR(Table1[[#This Row],[Rodents]],Table1[[#This Row],[Human]],Table1[[#This Row],[Pig]]),NOT(OR(Table1[[#This Row],[Inhaled/Intratracheal/intranasal]],Table1[[#This Row],[Dermal]],Table1[[#This Row],[Injected]])),"NA")</f>
        <v>NA</v>
      </c>
      <c r="AA1054" t="b">
        <f>OR(ISNUMBER(FIND("fish ",C1054)),ISNUMBER(FIND("Fish ",C1054)),ISNUMBER(FIND("aquatic",C1054)),ISNUMBER(FIND("daphnids",C1054)),ISNUMBER(FIND("Carcinus maenas",C1054)),ISNUMBER(FIND("Daphnia",C1054)),ISNUMBER(FIND("Ruditapes philippinarum",C1054)),ISNUMBER(FIND("daphnia",C1054)),ISNUMBER(FIND("marine",C1054)),ISNUMBER(FIND("mussel",C1054)),ISNUMBER(FIND("algae",C1054)),ISNUMBER(FIND("Donax faba",C1054)),ISNUMBER(FIND("estuarine",C1054)),ISNUMBER(FIND("snail",C1054)),ISNUMBER(FIND("Prorocentrum donghaiense",C1054)) )</f>
        <v>0</v>
      </c>
      <c r="AB1054" t="b">
        <f>OR(ISNUMBER(FIND(" rat ",C1054)),ISNUMBER(FIND(" rats ",C1054)),ISNUMBER(FIND(" Rats ",C1054)),ISNUMBER(FIND(" Rat ",C1054)),ISNUMBER(FIND(" rat.",C1054)),ISNUMBER(FIND(" rats.",C1054)),ISNUMBER(FIND("mouse",C1054)),ISNUMBER(FIND("mice",C1054)), ISNUMBER(FIND(" Mice",C1054)))</f>
        <v>0</v>
      </c>
      <c r="AC1054" t="b">
        <f>OR(ISNUMBER(FIND(" cell ",C1054)),ISNUMBER(FIND("fibroblast",C1054)),ISNUMBER(FIND("macrophage",C1054)),ISNUMBER(FIND("epithelial",C1054)),ISNUMBER(FIND("endothelial",C1054)),ISNUMBER(FIND("neuron",C1054)),ISNUMBER(FIND(" cells ",C1054)),ISNUMBER(FIND("RBC",C1054)),ISNUMBER(FIND("mitochond",C1054)),ISNUMBER(FIND("adipocyte",C1054)),ISNUMBER(FIND("osteo",C1054)),ISNUMBER(FIND("keratin",C1054)),ISNUMBER(FIND(" cell's ",C1054)),ISNUMBER(FIND("eukary",C1054)),ISNUMBER(FIND("sperm",C1054)))</f>
        <v>1</v>
      </c>
      <c r="AD1054" t="b">
        <f>OR(ISNUMBER(FIND("human",B1054)),ISNUMBER(FIND("workers",B1054)),ISNUMBER(FIND("workforces",B1054)),ISNUMBER(FIND("occupational",B1054)),ISNUMBER(FIND("Case report",B1054)),ISNUMBER(FIND("Workplaces",B1054)),ISNUMBER(FIND("worker",B1054)))</f>
        <v>0</v>
      </c>
      <c r="AE1054" t="b">
        <f>OR(ISNUMBER(FIND(" plant ",C1054)),ISNUMBER(FIND("Plant ",C1054)),ISNUMBER(FIND("tomato",C1054)),ISNUMBER(FIND("plants",C1054)),ISNUMBER(FIND("Plants",C1054)),ISNUMBER(FIND("algae",C1054)),ISNUMBER(FIND("lettuce",C1054)),ISNUMBER(FIND("green gram sprouts ",C1054)),ISNUMBER(FIND("Cucurbita pepo",C1054)),ISNUMBER(FIND("bean ",C1054)),ISNUMBER(FIND("chloroplast",C1054)),ISNUMBER(FIND("chlorophyll",C1054)),ISNUMBER(FIND("seedling",C1054)),ISNUMBER(FIND("canola",C1054)),ISNUMBER(FIND("shoot",C1054)),ISNUMBER(FIND("photosynthes",C1054)),ISNUMBER(FIND(" leaves ",C1054)),,ISNUMBER(FIND("agriculture",C1054)),ISNUMBER(FIND(" crops ",C1054)))</f>
        <v>0</v>
      </c>
      <c r="AF1054" t="b">
        <f>OR(ISNUMBER(FIND("bacteria",C1054)),ISNUMBER(FIND("Bacteria",C1054)),ISNUMBER(FIND("Bacterium",C1054)),ISNUMBER(FIND("bacterium",C1054)),ISNUMBER(FIND(" coli ",C1054)))</f>
        <v>0</v>
      </c>
      <c r="AG1054" t="b">
        <f>OR(ISNUMBER(FIND("fungi",C1054)),ISNUMBER(FIND("Fungi",C1054)),ISNUMBER(FIND("fungus",C1054)),ISNUMBER(FIND("Fungus",C1054)),ISNUMBER(FIND("mushroom",C1054)),ISNUMBER(FIND("Mushroom",C1054)),ISNUMBER(FIND(" mold ",C1054)))</f>
        <v>0</v>
      </c>
      <c r="AH1054" t="b">
        <f>OR(ISNUMBER(FIND("Pig ",C1054)),ISNUMBER(FIND("pig ",C1054)),ISNUMBER(FIND("Pigs ",C1054)),ISNUMBER(FIND("pigs ",C1054)))</f>
        <v>0</v>
      </c>
      <c r="AI1054" t="b">
        <f>OR(ISNUMBER(FIND(" C. elegans",C1054)),ISNUMBER(FIND("Caenorhabditis elegans",C1054)),ISNUMBER(FIND("earthworms",C1054)),ISNUMBER(FIND(" Ficopomatus enigmaticus",C1054)),ISNUMBER(FIND("larva",C1054)),ISNUMBER(FIND("Lumbriculus variegatus",C1054)),ISNUMBER(FIND("nematode",C1054)))</f>
        <v>0</v>
      </c>
      <c r="AJ1054" t="b">
        <f>NOT(OR(AA1054,AB1054,AC1054,AD1054,AE1054,AF1054,AG1054,AH1054,AI1054))</f>
        <v>0</v>
      </c>
      <c r="AL1054" t="b">
        <f>OR(AA1054,AB1054,AD1054,AE1054,AF1054,AG1054,AH1054,AI1054)</f>
        <v>0</v>
      </c>
      <c r="AM1054" t="b">
        <f>IF(Table1[[#This Row],[In vivo?]],IF(Table1[[#This Row],[Cell]],FALSE,TRUE),FALSE)</f>
        <v>0</v>
      </c>
      <c r="AN1054" t="b">
        <f>AND(AC1054,AL1054)</f>
        <v>0</v>
      </c>
      <c r="AO1054" t="b">
        <f>IF(Table1[[#This Row],[Cell]],IF(Table1[[#This Row],[In vivo?]],FALSE,TRUE),FALSE)</f>
        <v>1</v>
      </c>
      <c r="AP1054" t="b">
        <f>NOT(OR(Table1[[#This Row],[In vivo?]],Table1[[#This Row],[Only in Cell]]))</f>
        <v>0</v>
      </c>
      <c r="AQ1054" t="str">
        <f>IF(OR(Table1[[#This Row],[Rodents]],Table1[[#This Row],[Human]],Table1[[#This Row],[Pig]]),OR(ISNUMBER(FIND("pulmonary",C1054)),ISNUMBER(FIND("lung",C1054))),"NA")</f>
        <v>NA</v>
      </c>
      <c r="AR1054" t="str">
        <f>IF(OR(Table1[[#This Row],[Rodents]],Table1[[#This Row],[Human]],Table1[[#This Row],[Pig]]),OR(ISNUMBER(FIND("skin",C1054)),ISNUMBER(FIND("dermal",C1054))),"NA")</f>
        <v>NA</v>
      </c>
      <c r="AS1054" t="str">
        <f>IF(OR(Table1[[#This Row],[Rodents]],Table1[[#This Row],[Human]],Table1[[#This Row],[Pig]]),OR(ISNUMBER(FIND("liver",C1054)),ISNUMBER(FIND("hepat",C1054))),"NA")</f>
        <v>NA</v>
      </c>
      <c r="AT1054" t="str">
        <f>IF(OR(Table1[[#This Row],[Rodents]],Table1[[#This Row],[Human]],Table1[[#This Row],[Pig]]),OR(ISNUMBER(FIND("kidney",C1054)),ISNUMBER(FIND("neph",C1054))),"NA")</f>
        <v>NA</v>
      </c>
      <c r="AU1054" t="str">
        <f>IF(OR(Table1[[#This Row],[Rodents]],Table1[[#This Row],[Human]],Table1[[#This Row],[Pig]]),OR(ISNUMBER(FIND("brain",C1054)),ISNUMBER(FIND("neur",C1054)),ISNUMBER(FIND("nerv",C1054))),"NA")</f>
        <v>NA</v>
      </c>
      <c r="AV1054" t="str">
        <f>IF(OR(Table1[[#This Row],[Rodents]],Table1[[#This Row],[Human]],Table1[[#This Row],[Pig]]),OR(ISNUMBER(FIND("heart",C1054)),ISNUMBER(FIND("cardi",C1054))),"NA")</f>
        <v>NA</v>
      </c>
      <c r="AW1054" t="str">
        <f>IF(OR(Table1[[#This Row],[Rodents]],Table1[[#This Row],[Human]],Table1[[#This Row],[Pig]]),OR(ISNUMBER(FIND("gastro",C1054)),ISNUMBER(FIND("intesti",C1054)),ISNUMBER(FIND("stomach",C1054))),"NA")</f>
        <v>NA</v>
      </c>
      <c r="AX1054" t="str">
        <f>IF(OR(Table1[[#This Row],[Rodents]],Table1[[#This Row],[Human]],Table1[[#This Row],[Pig]]),NOT(OR(AQ1054,AR1054,AS1054,AT1054,AU1054,AV1054,AW1054)),"NA")</f>
        <v>NA</v>
      </c>
      <c r="AY1054" t="b">
        <f>OR(ISNUMBER(FIND("SWCNT",C1054)),ISNUMBER(FIND("SWNT",C1054)),ISNUMBER(FIND("single-wall",C1054)),ISNUMBER(FIND("single wall",C1054)),ISNUMBER(FIND("Single wall",C1054)),ISNUMBER(FIND("Single-wall",C1054)),ISNUMBER(FIND("SWCNT",B1054)),ISNUMBER(FIND("SWNT",B1054)),ISNUMBER(FIND("single-wall",B1054)),ISNUMBER(FIND("single wall",B1054)),ISNUMBER(FIND("Single-wall",B1054)),ISNUMBER(FIND("Single wall",B1054)))</f>
        <v>1</v>
      </c>
      <c r="AZ1054" t="b">
        <f>OR(ISNUMBER(FIND("MWCNT",C1054)),ISNUMBER(FIND("MWNT",C1054)),ISNUMBER(FIND("multi-wall",C1054)),ISNUMBER(FIND("multi wall",C1054)),ISNUMBER(FIND("multiwall",C1054)),ISNUMBER(FIND("Multi-wall",C1054)),ISNUMBER(FIND("Multi wall",C1054)),ISNUMBER(FIND("Multiwall",C1054)),ISNUMBER(FIND("MWCNT",B1054)),ISNUMBER(FIND("MWNT",B1054)),ISNUMBER(FIND("multi-wall",B1054)),ISNUMBER(FIND("multi wall",B1054)),ISNUMBER(FIND("multiwall",B1054)),ISNUMBER(FIND("Multi-wall",B1054)),ISNUMBER(FIND("Multi wall",B1054)),ISNUMBER(FIND("Multiwall",B1054)),ISNUMBER(FIND("Double-wall",B1054)),ISNUMBER(FIND("Double wall",B1054)),ISNUMBER(FIND("Doublewall",B1054)),ISNUMBER(FIND("double-wall",B1054)),ISNUMBER(FIND("double wall",B1054)),ISNUMBER(FIND("doublewall",B1054)))</f>
        <v>0</v>
      </c>
      <c r="BA1054" t="b">
        <f>AND(Table1[[#This Row],[SWCNT]],Table1[[#This Row],[MWCNT]])</f>
        <v>0</v>
      </c>
      <c r="BB1054" t="b">
        <f>IF(Table1[[#This Row],[SWCNT]]=TRUE,FALSE,IF(Table1[[#This Row],[MWCNT]]=TRUE,FALSE,TRUE))</f>
        <v>0</v>
      </c>
      <c r="BC1054" s="18"/>
    </row>
    <row r="1055" spans="1:55" ht="166.5">
      <c r="A1055" t="s">
        <v>5577</v>
      </c>
      <c r="B1055" s="2" t="s">
        <v>5578</v>
      </c>
      <c r="C1055" s="16" t="s">
        <v>5579</v>
      </c>
      <c r="D1055" s="17" t="s">
        <v>5580</v>
      </c>
      <c r="E1055" s="2">
        <v>2009</v>
      </c>
      <c r="F1055" t="b">
        <f>OR(ISNUMBER(FIND("cytotoxic",C1055)),ISNUMBER(FIND("Cytotoxic",C1055)),ISNUMBER(FIND("cellular toxicity",C1055)),ISNUMBER(FIND("cell death",C1055)),ISNUMBER(FIND("viable",C1055)),ISNUMBER(FIND("phytotoxic",C1055)),ISNUMBER(FIND("acute toxicity",C1055)),ISNUMBER(FIND("MTT",C1055)),ISNUMBER(FIND("survival",C1055)),ISNUMBER(FIND("prolifer",C1055)),ISNUMBER(FIND("apoptosis",C1055)),ISNUMBER(FIND("neurotoxic",C1055)),ISNUMBER(FIND("  lysis ",C1055)),ISNUMBER(FIND("necrosis",C1055)),ISNUMBER(FIND("cellular death",C1055))*3,ISNUMBER(FIND("LDH",C1055)),ISNUMBER(FIND("Acute toxicity",C1055)))</f>
        <v>0</v>
      </c>
      <c r="G1055" t="b">
        <f>OR(ISNUMBER(FIND("genotoxic",C1055)),ISNUMBER(FIND("genotoxicity",C1055)),ISNUMBER(FIND("DNA damage",C1055)),ISNUMBER(FIND("DNA",C1055)),ISNUMBER(FIND("RNA",C1055)),ISNUMBER(FIND("mesothelioma",C1055)),ISNUMBER(FIND("carcino",C1055)),ISNUMBER(FIND("mutagen",C1055)),ISNUMBER(FIND("genetic",C1055)))</f>
        <v>0</v>
      </c>
      <c r="H1055" t="b">
        <f>OR(ISNUMBER(FIND("inflammatory",C1055)),ISNUMBER(FIND("inflamm",C1055)))</f>
        <v>0</v>
      </c>
      <c r="I1055" t="b">
        <f>OR(ISNUMBER(FIND("immune",C1055)),ISNUMBER(FIND("immunological",C1055)),ISNUMBER(FIND("interleuk",C1055)),ISNUMBER(FIND("platelet activation",C1055)),ISNUMBER(FIND("monocyte",C1055)),ISNUMBER(FIND("leukocyte",C1055)),ISNUMBER(FIND("cytokine",C1055)),ISNUMBER(FIND("CD4",C1055)),ISNUMBER(FIND("CD8",C1055)),ISNUMBER(FIND("T-cell",C1055)))</f>
        <v>0</v>
      </c>
      <c r="J1055" t="b">
        <f>OR(ISNUMBER(FIND("reactive oxygen",C1055)),ISNUMBER(FIND("ROS",C1055)),ISNUMBER(FIND("free radical",C1055)),ISNUMBER(FIND("oxidative stress",C1055)),ISNUMBER(FIND("peroxid",C1055)),ISNUMBER(FIND("oxidative",C1055)),ISNUMBER(FIND("antioxid",C1055)))</f>
        <v>0</v>
      </c>
      <c r="K1055" t="b">
        <f>OR(ISNUMBER(FIND("autophag",C1055)))</f>
        <v>0</v>
      </c>
      <c r="L1055" t="b">
        <f>OR(ISNUMBER(FIND("morpholog",C1055)))</f>
        <v>0</v>
      </c>
      <c r="M1055" t="b">
        <f>OR(ISNUMBER(FIND("fibrosis",C1055)),ISNUMBER(FIND("Fibrosis",C1055)),ISNUMBER(FIND("fibrot",C1055)))</f>
        <v>0</v>
      </c>
      <c r="N1055" t="b">
        <f>OR(ISNUMBER(FIND("offspring",C1055)),ISNUMBER(FIND("Parental",C1055)),ISNUMBER(FIND("parental",C1055)),ISNUMBER(FIND("germline",C1055)),ISNUMBER(FIND("reproduc",C1055)),ISNUMBER(FIND("embryo",C1055)))</f>
        <v>1</v>
      </c>
      <c r="O1055" t="b">
        <f>OR(ISNUMBER(FIND("metabol",C1055)),ISNUMBER(FIND("Metabol",C1055)),ISNUMBER(FIND("digest",C1055)),ISNUMBER(FIND("mitochon",C1055)))</f>
        <v>0</v>
      </c>
      <c r="P1055" t="b">
        <f>OR(ISNUMBER(FIND("ecotox",C1055)),ISNUMBER(FIND("Ecotox",B1055)),ISNUMBER(FIND("ecotox",B1055)),ISNUMBER(FIND("Ecotox",C1055)))</f>
        <v>0</v>
      </c>
      <c r="Q1055" t="b">
        <f>OR(ISNUMBER(FIND("Bioaccum",C1055)),ISNUMBER(FIND("bioaccum",C1055)),ISNUMBER(FIND("accum",C1055)))</f>
        <v>0</v>
      </c>
      <c r="R1055" t="b">
        <f>OR(ISNUMBER(FIND("Occupation",C1055)),ISNUMBER(FIND("occupation",C1055)),ISNUMBER(FIND("worker",C1055)),ISNUMBER(FIND("workforce",C1055)))</f>
        <v>0</v>
      </c>
      <c r="S1055" t="b">
        <f>NOT(OR(F1055,G1055,H1055,I1055,J1055,K1055,L1055,M1055,N1055,O1055,P1055,Q1055,R1055))</f>
        <v>0</v>
      </c>
      <c r="U1055" t="b">
        <f>OR(Table1[[#This Row],[Inflammation]],Table1[[#This Row],[Immune]])</f>
        <v>0</v>
      </c>
      <c r="V1055" t="str">
        <f>IF(OR(Table1[[#This Row],[Rodents]],Table1[[#This Row],[Human]],Table1[[#This Row],[Pig]]),OR(ISNUMBER(FIND("intratrach",C1055)),ISNUMBER(FIND("nasal ",C1055)),ISNUMBER(FIND("instill",C1055))),"NA")</f>
        <v>NA</v>
      </c>
      <c r="W1055" t="str">
        <f>IF(OR(Table1[[#This Row],[Rodents]],Table1[[#This Row],[Human]],Table1[[#This Row],[Pig]]),OR(ISNUMBER(FIND("dermal",C1055)),ISNUMBER(FIND("skin ",C1055))),"NA")</f>
        <v>NA</v>
      </c>
      <c r="X1055" t="str">
        <f>IF(OR(Table1[[#This Row],[Rodents]],Table1[[#This Row],[Human]],Table1[[#This Row],[Pig]]),OR(ISNUMBER(FIND("injected",C1055)),ISNUMBER(FIND("periton",C1055)),ISNUMBER(FIND("intrascrot",C1055))),"NA")</f>
        <v>NA</v>
      </c>
      <c r="Y1055" t="str">
        <f>IF(OR(Table1[[#This Row],[Rodents]],Table1[[#This Row],[Human]],Table1[[#This Row],[Pig]]),NOT(OR(Table1[[#This Row],[Inhaled/Intratracheal/intranasal]],Table1[[#This Row],[Dermal]],Table1[[#This Row],[Injected]])),"NA")</f>
        <v>NA</v>
      </c>
      <c r="AA1055" t="b">
        <f>OR(ISNUMBER(FIND("fish ",C1055)),ISNUMBER(FIND("Fish ",C1055)),ISNUMBER(FIND("aquatic",C1055)),ISNUMBER(FIND("daphnids",C1055)),ISNUMBER(FIND("Carcinus maenas",C1055)),ISNUMBER(FIND("Daphnia",C1055)),ISNUMBER(FIND("Ruditapes philippinarum",C1055)),ISNUMBER(FIND("daphnia",C1055)),ISNUMBER(FIND("marine",C1055)),ISNUMBER(FIND("mussel",C1055)),ISNUMBER(FIND("algae",C1055)),ISNUMBER(FIND("Donax faba",C1055)),ISNUMBER(FIND("estuarine",C1055)),ISNUMBER(FIND("snail",C1055)),ISNUMBER(FIND("Prorocentrum donghaiense",C1055)) )</f>
        <v>1</v>
      </c>
      <c r="AB1055" t="b">
        <f>OR(ISNUMBER(FIND(" rat ",C1055)),ISNUMBER(FIND(" rats ",C1055)),ISNUMBER(FIND(" Rats ",C1055)),ISNUMBER(FIND(" Rat ",C1055)),ISNUMBER(FIND(" rat.",C1055)),ISNUMBER(FIND(" rats.",C1055)),ISNUMBER(FIND("mouse",C1055)),ISNUMBER(FIND("mice",C1055)), ISNUMBER(FIND(" Mice",C1055)))</f>
        <v>0</v>
      </c>
      <c r="AC1055" t="b">
        <f>OR(ISNUMBER(FIND(" cell ",C1055)),ISNUMBER(FIND("fibroblast",C1055)),ISNUMBER(FIND("macrophage",C1055)),ISNUMBER(FIND("epithelial",C1055)),ISNUMBER(FIND("endothelial",C1055)),ISNUMBER(FIND("neuron",C1055)),ISNUMBER(FIND(" cells ",C1055)),ISNUMBER(FIND("RBC",C1055)),ISNUMBER(FIND("mitochond",C1055)),ISNUMBER(FIND("adipocyte",C1055)),ISNUMBER(FIND("osteo",C1055)),ISNUMBER(FIND("keratin",C1055)),ISNUMBER(FIND(" cell's ",C1055)),ISNUMBER(FIND("eukary",C1055)),ISNUMBER(FIND("sperm",C1055)))</f>
        <v>0</v>
      </c>
      <c r="AD1055" t="b">
        <f>OR(ISNUMBER(FIND("human",B1055)),ISNUMBER(FIND("workers",B1055)),ISNUMBER(FIND("workforces",B1055)),ISNUMBER(FIND("occupational",B1055)),ISNUMBER(FIND("Case report",B1055)),ISNUMBER(FIND("Workplaces",B1055)),ISNUMBER(FIND("worker",B1055)))</f>
        <v>0</v>
      </c>
      <c r="AE1055" t="b">
        <f>OR(ISNUMBER(FIND(" plant ",C1055)),ISNUMBER(FIND("Plant ",C1055)),ISNUMBER(FIND("tomato",C1055)),ISNUMBER(FIND("plants",C1055)),ISNUMBER(FIND("Plants",C1055)),ISNUMBER(FIND("algae",C1055)),ISNUMBER(FIND("lettuce",C1055)),ISNUMBER(FIND("green gram sprouts ",C1055)),ISNUMBER(FIND("Cucurbita pepo",C1055)),ISNUMBER(FIND("bean ",C1055)),ISNUMBER(FIND("chloroplast",C1055)),ISNUMBER(FIND("chlorophyll",C1055)),ISNUMBER(FIND("seedling",C1055)),ISNUMBER(FIND("canola",C1055)),ISNUMBER(FIND("shoot",C1055)),ISNUMBER(FIND("photosynthes",C1055)),ISNUMBER(FIND(" leaves ",C1055)),,ISNUMBER(FIND("agriculture",C1055)),ISNUMBER(FIND(" crops ",C1055)))</f>
        <v>0</v>
      </c>
      <c r="AF1055" t="b">
        <f>OR(ISNUMBER(FIND("bacteria",C1055)),ISNUMBER(FIND("Bacteria",C1055)),ISNUMBER(FIND("Bacterium",C1055)),ISNUMBER(FIND("bacterium",C1055)),ISNUMBER(FIND(" coli ",C1055)))</f>
        <v>0</v>
      </c>
      <c r="AG1055" t="b">
        <f>OR(ISNUMBER(FIND("fungi",C1055)),ISNUMBER(FIND("Fungi",C1055)),ISNUMBER(FIND("fungus",C1055)),ISNUMBER(FIND("Fungus",C1055)),ISNUMBER(FIND("mushroom",C1055)),ISNUMBER(FIND("Mushroom",C1055)),ISNUMBER(FIND(" mold ",C1055)))</f>
        <v>0</v>
      </c>
      <c r="AH1055" t="b">
        <f>OR(ISNUMBER(FIND("Pig ",C1055)),ISNUMBER(FIND("pig ",C1055)),ISNUMBER(FIND("Pigs ",C1055)),ISNUMBER(FIND("pigs ",C1055)))</f>
        <v>0</v>
      </c>
      <c r="AI1055" t="b">
        <f>OR(ISNUMBER(FIND(" C. elegans",C1055)),ISNUMBER(FIND("Caenorhabditis elegans",C1055)),ISNUMBER(FIND("earthworms",C1055)),ISNUMBER(FIND(" Ficopomatus enigmaticus",C1055)),ISNUMBER(FIND("larva",C1055)),ISNUMBER(FIND("Lumbriculus variegatus",C1055)),ISNUMBER(FIND("nematode",C1055)))</f>
        <v>0</v>
      </c>
      <c r="AJ1055" t="b">
        <f>NOT(OR(AA1055,AB1055,AC1055,AD1055,AE1055,AF1055,AG1055,AH1055,AI1055))</f>
        <v>0</v>
      </c>
      <c r="AL1055" t="b">
        <f>OR(AA1055,AB1055,AD1055,AE1055,AF1055,AG1055,AH1055,AI1055)</f>
        <v>1</v>
      </c>
      <c r="AM1055" t="b">
        <f>IF(Table1[[#This Row],[In vivo?]],IF(Table1[[#This Row],[Cell]],FALSE,TRUE),FALSE)</f>
        <v>1</v>
      </c>
      <c r="AN1055" t="b">
        <f>AND(AC1055,AL1055)</f>
        <v>0</v>
      </c>
      <c r="AO1055" t="b">
        <f>IF(Table1[[#This Row],[Cell]],IF(Table1[[#This Row],[In vivo?]],FALSE,TRUE),FALSE)</f>
        <v>0</v>
      </c>
      <c r="AP1055" t="b">
        <f>NOT(OR(Table1[[#This Row],[In vivo?]],Table1[[#This Row],[Only in Cell]]))</f>
        <v>0</v>
      </c>
      <c r="AQ1055" t="str">
        <f>IF(OR(Table1[[#This Row],[Rodents]],Table1[[#This Row],[Human]],Table1[[#This Row],[Pig]]),OR(ISNUMBER(FIND("pulmonary",C1055)),ISNUMBER(FIND("lung",C1055))),"NA")</f>
        <v>NA</v>
      </c>
      <c r="AR1055" t="str">
        <f>IF(OR(Table1[[#This Row],[Rodents]],Table1[[#This Row],[Human]],Table1[[#This Row],[Pig]]),OR(ISNUMBER(FIND("skin",C1055)),ISNUMBER(FIND("dermal",C1055))),"NA")</f>
        <v>NA</v>
      </c>
      <c r="AS1055" t="str">
        <f>IF(OR(Table1[[#This Row],[Rodents]],Table1[[#This Row],[Human]],Table1[[#This Row],[Pig]]),OR(ISNUMBER(FIND("liver",C1055)),ISNUMBER(FIND("hepat",C1055))),"NA")</f>
        <v>NA</v>
      </c>
      <c r="AT1055" t="str">
        <f>IF(OR(Table1[[#This Row],[Rodents]],Table1[[#This Row],[Human]],Table1[[#This Row],[Pig]]),OR(ISNUMBER(FIND("kidney",C1055)),ISNUMBER(FIND("neph",C1055))),"NA")</f>
        <v>NA</v>
      </c>
      <c r="AU1055" t="str">
        <f>IF(OR(Table1[[#This Row],[Rodents]],Table1[[#This Row],[Human]],Table1[[#This Row],[Pig]]),OR(ISNUMBER(FIND("brain",C1055)),ISNUMBER(FIND("neur",C1055)),ISNUMBER(FIND("nerv",C1055))),"NA")</f>
        <v>NA</v>
      </c>
      <c r="AV1055" t="str">
        <f>IF(OR(Table1[[#This Row],[Rodents]],Table1[[#This Row],[Human]],Table1[[#This Row],[Pig]]),OR(ISNUMBER(FIND("heart",C1055)),ISNUMBER(FIND("cardi",C1055))),"NA")</f>
        <v>NA</v>
      </c>
      <c r="AW1055" t="str">
        <f>IF(OR(Table1[[#This Row],[Rodents]],Table1[[#This Row],[Human]],Table1[[#This Row],[Pig]]),OR(ISNUMBER(FIND("gastro",C1055)),ISNUMBER(FIND("intesti",C1055)),ISNUMBER(FIND("stomach",C1055))),"NA")</f>
        <v>NA</v>
      </c>
      <c r="AX1055" t="str">
        <f>IF(OR(Table1[[#This Row],[Rodents]],Table1[[#This Row],[Human]],Table1[[#This Row],[Pig]]),NOT(OR(AQ1055,AR1055,AS1055,AT1055,AU1055,AV1055,AW1055)),"NA")</f>
        <v>NA</v>
      </c>
      <c r="AY1055" t="b">
        <f>OR(ISNUMBER(FIND("SWCNT",C1055)),ISNUMBER(FIND("SWNT",C1055)),ISNUMBER(FIND("single-wall",C1055)),ISNUMBER(FIND("single wall",C1055)),ISNUMBER(FIND("Single wall",C1055)),ISNUMBER(FIND("Single-wall",C1055)),ISNUMBER(FIND("SWCNT",B1055)),ISNUMBER(FIND("SWNT",B1055)),ISNUMBER(FIND("single-wall",B1055)),ISNUMBER(FIND("single wall",B1055)),ISNUMBER(FIND("Single-wall",B1055)),ISNUMBER(FIND("Single wall",B1055)))</f>
        <v>0</v>
      </c>
      <c r="AZ1055" t="b">
        <f>OR(ISNUMBER(FIND("MWCNT",C1055)),ISNUMBER(FIND("MWNT",C1055)),ISNUMBER(FIND("multi-wall",C1055)),ISNUMBER(FIND("multi wall",C1055)),ISNUMBER(FIND("multiwall",C1055)),ISNUMBER(FIND("Multi-wall",C1055)),ISNUMBER(FIND("Multi wall",C1055)),ISNUMBER(FIND("Multiwall",C1055)),ISNUMBER(FIND("MWCNT",B1055)),ISNUMBER(FIND("MWNT",B1055)),ISNUMBER(FIND("multi-wall",B1055)),ISNUMBER(FIND("multi wall",B1055)),ISNUMBER(FIND("multiwall",B1055)),ISNUMBER(FIND("Multi-wall",B1055)),ISNUMBER(FIND("Multi wall",B1055)),ISNUMBER(FIND("Multiwall",B1055)),ISNUMBER(FIND("Double-wall",B1055)),ISNUMBER(FIND("Double wall",B1055)),ISNUMBER(FIND("Doublewall",B1055)),ISNUMBER(FIND("double-wall",B1055)),ISNUMBER(FIND("double wall",B1055)),ISNUMBER(FIND("doublewall",B1055)))</f>
        <v>1</v>
      </c>
      <c r="BA1055" t="b">
        <f>AND(Table1[[#This Row],[SWCNT]],Table1[[#This Row],[MWCNT]])</f>
        <v>0</v>
      </c>
      <c r="BB1055" t="b">
        <f>IF(Table1[[#This Row],[SWCNT]]=TRUE,FALSE,IF(Table1[[#This Row],[MWCNT]]=TRUE,FALSE,TRUE))</f>
        <v>0</v>
      </c>
      <c r="BC1055" s="18"/>
    </row>
    <row r="1056" spans="1:55" ht="148">
      <c r="A1056" t="s">
        <v>5675</v>
      </c>
      <c r="B1056" s="2" t="s">
        <v>5676</v>
      </c>
      <c r="C1056" s="16" t="s">
        <v>5677</v>
      </c>
      <c r="D1056" s="17" t="s">
        <v>2338</v>
      </c>
      <c r="E1056" s="2">
        <v>2008</v>
      </c>
      <c r="F1056" t="b">
        <f>OR(ISNUMBER(FIND("cytotoxic",C1056)),ISNUMBER(FIND("Cytotoxic",C1056)),ISNUMBER(FIND("cellular toxicity",C1056)),ISNUMBER(FIND("cell death",C1056)),ISNUMBER(FIND("viable",C1056)),ISNUMBER(FIND("phytotoxic",C1056)),ISNUMBER(FIND("acute toxicity",C1056)),ISNUMBER(FIND("MTT",C1056)),ISNUMBER(FIND("survival",C1056)),ISNUMBER(FIND("prolifer",C1056)),ISNUMBER(FIND("apoptosis",C1056)),ISNUMBER(FIND("neurotoxic",C1056)),ISNUMBER(FIND("  lysis ",C1056)),ISNUMBER(FIND("necrosis",C1056)),ISNUMBER(FIND("cellular death",C1056))*3,ISNUMBER(FIND("LDH",C1056)),ISNUMBER(FIND("Acute toxicity",C1056)))</f>
        <v>1</v>
      </c>
      <c r="G1056" t="b">
        <f>OR(ISNUMBER(FIND("genotoxic",C1056)),ISNUMBER(FIND("genotoxicity",C1056)),ISNUMBER(FIND("DNA damage",C1056)),ISNUMBER(FIND("DNA",C1056)),ISNUMBER(FIND("RNA",C1056)),ISNUMBER(FIND("mesothelioma",C1056)),ISNUMBER(FIND("carcino",C1056)),ISNUMBER(FIND("mutagen",C1056)),ISNUMBER(FIND("genetic",C1056)))</f>
        <v>0</v>
      </c>
      <c r="H1056" t="b">
        <f>OR(ISNUMBER(FIND("inflammatory",C1056)),ISNUMBER(FIND("inflamm",C1056)))</f>
        <v>0</v>
      </c>
      <c r="I1056" t="b">
        <f>OR(ISNUMBER(FIND("immune",C1056)),ISNUMBER(FIND("immunological",C1056)),ISNUMBER(FIND("interleuk",C1056)),ISNUMBER(FIND("platelet activation",C1056)),ISNUMBER(FIND("monocyte",C1056)),ISNUMBER(FIND("leukocyte",C1056)),ISNUMBER(FIND("cytokine",C1056)),ISNUMBER(FIND("CD4",C1056)),ISNUMBER(FIND("CD8",C1056)),ISNUMBER(FIND("T-cell",C1056)))</f>
        <v>0</v>
      </c>
      <c r="J1056" t="b">
        <f>OR(ISNUMBER(FIND("reactive oxygen",C1056)),ISNUMBER(FIND("ROS",C1056)),ISNUMBER(FIND("free radical",C1056)),ISNUMBER(FIND("oxidative stress",C1056)),ISNUMBER(FIND("peroxid",C1056)),ISNUMBER(FIND("oxidative",C1056)),ISNUMBER(FIND("antioxid",C1056)))</f>
        <v>0</v>
      </c>
      <c r="K1056" t="b">
        <f>OR(ISNUMBER(FIND("autophag",C1056)))</f>
        <v>0</v>
      </c>
      <c r="L1056" t="b">
        <f>OR(ISNUMBER(FIND("morpholog",C1056)))</f>
        <v>0</v>
      </c>
      <c r="M1056" t="b">
        <f>OR(ISNUMBER(FIND("fibrosis",C1056)),ISNUMBER(FIND("Fibrosis",C1056)),ISNUMBER(FIND("fibrot",C1056)))</f>
        <v>0</v>
      </c>
      <c r="N1056" t="b">
        <f>OR(ISNUMBER(FIND("offspring",C1056)),ISNUMBER(FIND("Parental",C1056)),ISNUMBER(FIND("parental",C1056)),ISNUMBER(FIND("germline",C1056)),ISNUMBER(FIND("reproduc",C1056)),ISNUMBER(FIND("embryo",C1056)))</f>
        <v>1</v>
      </c>
      <c r="O1056" t="b">
        <f>OR(ISNUMBER(FIND("metabol",C1056)),ISNUMBER(FIND("Metabol",C1056)),ISNUMBER(FIND("digest",C1056)),ISNUMBER(FIND("mitochon",C1056)))</f>
        <v>0</v>
      </c>
      <c r="P1056" t="b">
        <f>OR(ISNUMBER(FIND("ecotox",C1056)),ISNUMBER(FIND("Ecotox",B1056)),ISNUMBER(FIND("ecotox",B1056)),ISNUMBER(FIND("Ecotox",C1056)))</f>
        <v>0</v>
      </c>
      <c r="Q1056" t="b">
        <f>OR(ISNUMBER(FIND("Bioaccum",C1056)),ISNUMBER(FIND("bioaccum",C1056)),ISNUMBER(FIND("accum",C1056)))</f>
        <v>0</v>
      </c>
      <c r="R1056" t="b">
        <f>OR(ISNUMBER(FIND("Occupation",C1056)),ISNUMBER(FIND("occupation",C1056)),ISNUMBER(FIND("worker",C1056)),ISNUMBER(FIND("workforce",C1056)))</f>
        <v>0</v>
      </c>
      <c r="S1056" t="b">
        <f>NOT(OR(F1056,G1056,H1056,I1056,J1056,K1056,L1056,M1056,N1056,O1056,P1056,Q1056,R1056))</f>
        <v>0</v>
      </c>
      <c r="U1056" t="b">
        <f>OR(Table1[[#This Row],[Inflammation]],Table1[[#This Row],[Immune]])</f>
        <v>0</v>
      </c>
      <c r="V1056" t="str">
        <f>IF(OR(Table1[[#This Row],[Rodents]],Table1[[#This Row],[Human]],Table1[[#This Row],[Pig]]),OR(ISNUMBER(FIND("intratrach",C1056)),ISNUMBER(FIND("nasal ",C1056)),ISNUMBER(FIND("instill",C1056))),"NA")</f>
        <v>NA</v>
      </c>
      <c r="W1056" t="str">
        <f>IF(OR(Table1[[#This Row],[Rodents]],Table1[[#This Row],[Human]],Table1[[#This Row],[Pig]]),OR(ISNUMBER(FIND("dermal",C1056)),ISNUMBER(FIND("skin ",C1056))),"NA")</f>
        <v>NA</v>
      </c>
      <c r="X1056" t="str">
        <f>IF(OR(Table1[[#This Row],[Rodents]],Table1[[#This Row],[Human]],Table1[[#This Row],[Pig]]),OR(ISNUMBER(FIND("injected",C1056)),ISNUMBER(FIND("periton",C1056)),ISNUMBER(FIND("intrascrot",C1056))),"NA")</f>
        <v>NA</v>
      </c>
      <c r="Y1056" t="str">
        <f>IF(OR(Table1[[#This Row],[Rodents]],Table1[[#This Row],[Human]],Table1[[#This Row],[Pig]]),NOT(OR(Table1[[#This Row],[Inhaled/Intratracheal/intranasal]],Table1[[#This Row],[Dermal]],Table1[[#This Row],[Injected]])),"NA")</f>
        <v>NA</v>
      </c>
      <c r="AA1056" t="b">
        <f>OR(ISNUMBER(FIND("fish ",C1056)),ISNUMBER(FIND("Fish ",C1056)),ISNUMBER(FIND("aquatic",C1056)),ISNUMBER(FIND("daphnids",C1056)),ISNUMBER(FIND("Carcinus maenas",C1056)),ISNUMBER(FIND("Daphnia",C1056)),ISNUMBER(FIND("Ruditapes philippinarum",C1056)),ISNUMBER(FIND("daphnia",C1056)),ISNUMBER(FIND("marine",C1056)),ISNUMBER(FIND("mussel",C1056)),ISNUMBER(FIND("algae",C1056)),ISNUMBER(FIND("Donax faba",C1056)),ISNUMBER(FIND("estuarine",C1056)),ISNUMBER(FIND("snail",C1056)),ISNUMBER(FIND("Prorocentrum donghaiense",C1056)) )</f>
        <v>1</v>
      </c>
      <c r="AB1056" t="b">
        <f>OR(ISNUMBER(FIND(" rat ",C1056)),ISNUMBER(FIND(" rats ",C1056)),ISNUMBER(FIND(" Rats ",C1056)),ISNUMBER(FIND(" Rat ",C1056)),ISNUMBER(FIND(" rat.",C1056)),ISNUMBER(FIND(" rats.",C1056)),ISNUMBER(FIND("mouse",C1056)),ISNUMBER(FIND("mice",C1056)), ISNUMBER(FIND(" Mice",C1056)))</f>
        <v>0</v>
      </c>
      <c r="AC1056" t="b">
        <f>OR(ISNUMBER(FIND(" cell ",C1056)),ISNUMBER(FIND("fibroblast",C1056)),ISNUMBER(FIND("macrophage",C1056)),ISNUMBER(FIND("epithelial",C1056)),ISNUMBER(FIND("endothelial",C1056)),ISNUMBER(FIND("neuron",C1056)),ISNUMBER(FIND(" cells ",C1056)),ISNUMBER(FIND("RBC",C1056)),ISNUMBER(FIND("mitochond",C1056)),ISNUMBER(FIND("adipocyte",C1056)),ISNUMBER(FIND("osteo",C1056)),ISNUMBER(FIND("keratin",C1056)),ISNUMBER(FIND(" cell's ",C1056)),ISNUMBER(FIND("eukary",C1056)),ISNUMBER(FIND("sperm",C1056)))</f>
        <v>0</v>
      </c>
      <c r="AD1056" t="b">
        <f>OR(ISNUMBER(FIND("human",B1056)),ISNUMBER(FIND("workers",B1056)),ISNUMBER(FIND("workforces",B1056)),ISNUMBER(FIND("occupational",B1056)),ISNUMBER(FIND("Case report",B1056)),ISNUMBER(FIND("Workplaces",B1056)),ISNUMBER(FIND("worker",B1056)))</f>
        <v>0</v>
      </c>
      <c r="AE1056" t="b">
        <f>OR(ISNUMBER(FIND(" plant ",C1056)),ISNUMBER(FIND("Plant ",C1056)),ISNUMBER(FIND("tomato",C1056)),ISNUMBER(FIND("plants",C1056)),ISNUMBER(FIND("Plants",C1056)),ISNUMBER(FIND("algae",C1056)),ISNUMBER(FIND("lettuce",C1056)),ISNUMBER(FIND("green gram sprouts ",C1056)),ISNUMBER(FIND("Cucurbita pepo",C1056)),ISNUMBER(FIND("bean ",C1056)),ISNUMBER(FIND("chloroplast",C1056)),ISNUMBER(FIND("chlorophyll",C1056)),ISNUMBER(FIND("seedling",C1056)),ISNUMBER(FIND("canola",C1056)),ISNUMBER(FIND("shoot",C1056)),ISNUMBER(FIND("photosynthes",C1056)),ISNUMBER(FIND(" leaves ",C1056)),,ISNUMBER(FIND("agriculture",C1056)),ISNUMBER(FIND(" crops ",C1056)))</f>
        <v>0</v>
      </c>
      <c r="AF1056" t="b">
        <f>OR(ISNUMBER(FIND("bacteria",C1056)),ISNUMBER(FIND("Bacteria",C1056)),ISNUMBER(FIND("Bacterium",C1056)),ISNUMBER(FIND("bacterium",C1056)),ISNUMBER(FIND(" coli ",C1056)))</f>
        <v>0</v>
      </c>
      <c r="AG1056" t="b">
        <f>OR(ISNUMBER(FIND("fungi",C1056)),ISNUMBER(FIND("Fungi",C1056)),ISNUMBER(FIND("fungus",C1056)),ISNUMBER(FIND("Fungus",C1056)),ISNUMBER(FIND("mushroom",C1056)),ISNUMBER(FIND("Mushroom",C1056)),ISNUMBER(FIND(" mold ",C1056)))</f>
        <v>0</v>
      </c>
      <c r="AH1056" t="b">
        <f>OR(ISNUMBER(FIND("Pig ",C1056)),ISNUMBER(FIND("pig ",C1056)),ISNUMBER(FIND("Pigs ",C1056)),ISNUMBER(FIND("pigs ",C1056)))</f>
        <v>0</v>
      </c>
      <c r="AI1056" t="b">
        <f>OR(ISNUMBER(FIND(" C. elegans",C1056)),ISNUMBER(FIND("Caenorhabditis elegans",C1056)),ISNUMBER(FIND("earthworms",C1056)),ISNUMBER(FIND(" Ficopomatus enigmaticus",C1056)),ISNUMBER(FIND("larva",C1056)),ISNUMBER(FIND("Lumbriculus variegatus",C1056)),ISNUMBER(FIND("nematode",C1056)))</f>
        <v>0</v>
      </c>
      <c r="AJ1056" t="b">
        <f>NOT(OR(AA1056,AB1056,AC1056,AD1056,AE1056,AF1056,AG1056,AH1056,AI1056))</f>
        <v>0</v>
      </c>
      <c r="AL1056" t="b">
        <f>OR(AA1056,AB1056,AD1056,AE1056,AF1056,AG1056,AH1056,AI1056)</f>
        <v>1</v>
      </c>
      <c r="AM1056" t="b">
        <f>IF(Table1[[#This Row],[In vivo?]],IF(Table1[[#This Row],[Cell]],FALSE,TRUE),FALSE)</f>
        <v>1</v>
      </c>
      <c r="AN1056" t="b">
        <f>AND(AC1056,AL1056)</f>
        <v>0</v>
      </c>
      <c r="AO1056" t="b">
        <f>IF(Table1[[#This Row],[Cell]],IF(Table1[[#This Row],[In vivo?]],FALSE,TRUE),FALSE)</f>
        <v>0</v>
      </c>
      <c r="AP1056" t="b">
        <f>NOT(OR(Table1[[#This Row],[In vivo?]],Table1[[#This Row],[Only in Cell]]))</f>
        <v>0</v>
      </c>
      <c r="AQ1056" t="str">
        <f>IF(OR(Table1[[#This Row],[Rodents]],Table1[[#This Row],[Human]],Table1[[#This Row],[Pig]]),OR(ISNUMBER(FIND("pulmonary",C1056)),ISNUMBER(FIND("lung",C1056))),"NA")</f>
        <v>NA</v>
      </c>
      <c r="AR1056" t="str">
        <f>IF(OR(Table1[[#This Row],[Rodents]],Table1[[#This Row],[Human]],Table1[[#This Row],[Pig]]),OR(ISNUMBER(FIND("skin",C1056)),ISNUMBER(FIND("dermal",C1056))),"NA")</f>
        <v>NA</v>
      </c>
      <c r="AS1056" t="str">
        <f>IF(OR(Table1[[#This Row],[Rodents]],Table1[[#This Row],[Human]],Table1[[#This Row],[Pig]]),OR(ISNUMBER(FIND("liver",C1056)),ISNUMBER(FIND("hepat",C1056))),"NA")</f>
        <v>NA</v>
      </c>
      <c r="AT1056" t="str">
        <f>IF(OR(Table1[[#This Row],[Rodents]],Table1[[#This Row],[Human]],Table1[[#This Row],[Pig]]),OR(ISNUMBER(FIND("kidney",C1056)),ISNUMBER(FIND("neph",C1056))),"NA")</f>
        <v>NA</v>
      </c>
      <c r="AU1056" t="str">
        <f>IF(OR(Table1[[#This Row],[Rodents]],Table1[[#This Row],[Human]],Table1[[#This Row],[Pig]]),OR(ISNUMBER(FIND("brain",C1056)),ISNUMBER(FIND("neur",C1056)),ISNUMBER(FIND("nerv",C1056))),"NA")</f>
        <v>NA</v>
      </c>
      <c r="AV1056" t="str">
        <f>IF(OR(Table1[[#This Row],[Rodents]],Table1[[#This Row],[Human]],Table1[[#This Row],[Pig]]),OR(ISNUMBER(FIND("heart",C1056)),ISNUMBER(FIND("cardi",C1056))),"NA")</f>
        <v>NA</v>
      </c>
      <c r="AW1056" t="str">
        <f>IF(OR(Table1[[#This Row],[Rodents]],Table1[[#This Row],[Human]],Table1[[#This Row],[Pig]]),OR(ISNUMBER(FIND("gastro",C1056)),ISNUMBER(FIND("intesti",C1056)),ISNUMBER(FIND("stomach",C1056))),"NA")</f>
        <v>NA</v>
      </c>
      <c r="AX1056" t="str">
        <f>IF(OR(Table1[[#This Row],[Rodents]],Table1[[#This Row],[Human]],Table1[[#This Row],[Pig]]),NOT(OR(AQ1056,AR1056,AS1056,AT1056,AU1056,AV1056,AW1056)),"NA")</f>
        <v>NA</v>
      </c>
      <c r="AY1056" t="b">
        <f>OR(ISNUMBER(FIND("SWCNT",C1056)),ISNUMBER(FIND("SWNT",C1056)),ISNUMBER(FIND("single-wall",C1056)),ISNUMBER(FIND("single wall",C1056)),ISNUMBER(FIND("Single wall",C1056)),ISNUMBER(FIND("Single-wall",C1056)),ISNUMBER(FIND("SWCNT",B1056)),ISNUMBER(FIND("SWNT",B1056)),ISNUMBER(FIND("single-wall",B1056)),ISNUMBER(FIND("single wall",B1056)),ISNUMBER(FIND("Single-wall",B1056)),ISNUMBER(FIND("Single wall",B1056)))</f>
        <v>0</v>
      </c>
      <c r="AZ1056" t="b">
        <f>OR(ISNUMBER(FIND("MWCNT",C1056)),ISNUMBER(FIND("MWNT",C1056)),ISNUMBER(FIND("multi-wall",C1056)),ISNUMBER(FIND("multi wall",C1056)),ISNUMBER(FIND("multiwall",C1056)),ISNUMBER(FIND("Multi-wall",C1056)),ISNUMBER(FIND("Multi wall",C1056)),ISNUMBER(FIND("Multiwall",C1056)),ISNUMBER(FIND("MWCNT",B1056)),ISNUMBER(FIND("MWNT",B1056)),ISNUMBER(FIND("multi-wall",B1056)),ISNUMBER(FIND("multi wall",B1056)),ISNUMBER(FIND("multiwall",B1056)),ISNUMBER(FIND("Multi-wall",B1056)),ISNUMBER(FIND("Multi wall",B1056)),ISNUMBER(FIND("Multiwall",B1056)),ISNUMBER(FIND("Double-wall",B1056)),ISNUMBER(FIND("Double wall",B1056)),ISNUMBER(FIND("Doublewall",B1056)),ISNUMBER(FIND("double-wall",B1056)),ISNUMBER(FIND("double wall",B1056)),ISNUMBER(FIND("doublewall",B1056)))</f>
        <v>1</v>
      </c>
      <c r="BA1056" t="b">
        <f>AND(Table1[[#This Row],[SWCNT]],Table1[[#This Row],[MWCNT]])</f>
        <v>0</v>
      </c>
      <c r="BB1056" t="b">
        <f>IF(Table1[[#This Row],[SWCNT]]=TRUE,FALSE,IF(Table1[[#This Row],[MWCNT]]=TRUE,FALSE,TRUE))</f>
        <v>0</v>
      </c>
      <c r="BC1056" s="18"/>
    </row>
    <row r="1057" spans="1:55" ht="240.5">
      <c r="A1057" t="s">
        <v>5880</v>
      </c>
      <c r="B1057" s="2" t="s">
        <v>5881</v>
      </c>
      <c r="C1057" s="16" t="s">
        <v>5882</v>
      </c>
      <c r="D1057" s="17" t="s">
        <v>1298</v>
      </c>
      <c r="E1057" s="2">
        <v>2007</v>
      </c>
      <c r="F1057" t="b">
        <f>OR(ISNUMBER(FIND("cytotoxic",C1057)),ISNUMBER(FIND("Cytotoxic",C1057)),ISNUMBER(FIND("cellular toxicity",C1057)),ISNUMBER(FIND("cell death",C1057)),ISNUMBER(FIND("viable",C1057)),ISNUMBER(FIND("phytotoxic",C1057)),ISNUMBER(FIND("acute toxicity",C1057)),ISNUMBER(FIND("MTT",C1057)),ISNUMBER(FIND("survival",C1057)),ISNUMBER(FIND("prolifer",C1057)),ISNUMBER(FIND("apoptosis",C1057)),ISNUMBER(FIND("neurotoxic",C1057)),ISNUMBER(FIND("  lysis ",C1057)),ISNUMBER(FIND("necrosis",C1057)),ISNUMBER(FIND("cellular death",C1057))*3,ISNUMBER(FIND("LDH",C1057)),ISNUMBER(FIND("Acute toxicity",C1057)))</f>
        <v>0</v>
      </c>
      <c r="G1057" t="b">
        <f>OR(ISNUMBER(FIND("genotoxic",C1057)),ISNUMBER(FIND("genotoxicity",C1057)),ISNUMBER(FIND("DNA damage",C1057)),ISNUMBER(FIND("DNA",C1057)),ISNUMBER(FIND("RNA",C1057)),ISNUMBER(FIND("mesothelioma",C1057)),ISNUMBER(FIND("carcino",C1057)),ISNUMBER(FIND("mutagen",C1057)),ISNUMBER(FIND("genetic",C1057)))</f>
        <v>0</v>
      </c>
      <c r="H1057" t="b">
        <f>OR(ISNUMBER(FIND("inflammatory",C1057)),ISNUMBER(FIND("inflamm",C1057)))</f>
        <v>0</v>
      </c>
      <c r="I1057" t="b">
        <f>OR(ISNUMBER(FIND("immune",C1057)),ISNUMBER(FIND("immunological",C1057)),ISNUMBER(FIND("interleuk",C1057)),ISNUMBER(FIND("platelet activation",C1057)),ISNUMBER(FIND("monocyte",C1057)),ISNUMBER(FIND("leukocyte",C1057)),ISNUMBER(FIND("cytokine",C1057)),ISNUMBER(FIND("CD4",C1057)),ISNUMBER(FIND("CD8",C1057)),ISNUMBER(FIND("T-cell",C1057)))</f>
        <v>0</v>
      </c>
      <c r="J1057" t="b">
        <f>OR(ISNUMBER(FIND("reactive oxygen",C1057)),ISNUMBER(FIND("ROS",C1057)),ISNUMBER(FIND("free radical",C1057)),ISNUMBER(FIND("oxidative stress",C1057)),ISNUMBER(FIND("peroxid",C1057)),ISNUMBER(FIND("oxidative",C1057)),ISNUMBER(FIND("antioxid",C1057)))</f>
        <v>0</v>
      </c>
      <c r="K1057" t="b">
        <f>OR(ISNUMBER(FIND("autophag",C1057)))</f>
        <v>0</v>
      </c>
      <c r="L1057" t="b">
        <f>OR(ISNUMBER(FIND("morpholog",C1057)))</f>
        <v>0</v>
      </c>
      <c r="M1057" t="b">
        <f>OR(ISNUMBER(FIND("fibrosis",C1057)),ISNUMBER(FIND("Fibrosis",C1057)),ISNUMBER(FIND("fibrot",C1057)))</f>
        <v>0</v>
      </c>
      <c r="N1057" t="b">
        <f>OR(ISNUMBER(FIND("offspring",C1057)),ISNUMBER(FIND("Parental",C1057)),ISNUMBER(FIND("parental",C1057)),ISNUMBER(FIND("germline",C1057)),ISNUMBER(FIND("reproduc",C1057)),ISNUMBER(FIND("embryo",C1057)))</f>
        <v>1</v>
      </c>
      <c r="O1057" t="b">
        <f>OR(ISNUMBER(FIND("metabol",C1057)),ISNUMBER(FIND("Metabol",C1057)),ISNUMBER(FIND("digest",C1057)),ISNUMBER(FIND("mitochon",C1057)))</f>
        <v>0</v>
      </c>
      <c r="P1057" t="b">
        <f>OR(ISNUMBER(FIND("ecotox",C1057)),ISNUMBER(FIND("Ecotox",B1057)),ISNUMBER(FIND("ecotox",B1057)),ISNUMBER(FIND("Ecotox",C1057)))</f>
        <v>0</v>
      </c>
      <c r="Q1057" t="b">
        <f>OR(ISNUMBER(FIND("Bioaccum",C1057)),ISNUMBER(FIND("bioaccum",C1057)),ISNUMBER(FIND("accum",C1057)))</f>
        <v>0</v>
      </c>
      <c r="R1057" t="b">
        <f>OR(ISNUMBER(FIND("Occupation",C1057)),ISNUMBER(FIND("occupation",C1057)),ISNUMBER(FIND("worker",C1057)),ISNUMBER(FIND("workforce",C1057)))</f>
        <v>0</v>
      </c>
      <c r="S1057" t="b">
        <f>NOT(OR(F1057,G1057,H1057,I1057,J1057,K1057,L1057,M1057,N1057,O1057,P1057,Q1057,R1057))</f>
        <v>0</v>
      </c>
      <c r="U1057" t="b">
        <f>OR(Table1[[#This Row],[Inflammation]],Table1[[#This Row],[Immune]])</f>
        <v>0</v>
      </c>
      <c r="V1057" t="str">
        <f>IF(OR(Table1[[#This Row],[Rodents]],Table1[[#This Row],[Human]],Table1[[#This Row],[Pig]]),OR(ISNUMBER(FIND("intratrach",C1057)),ISNUMBER(FIND("nasal ",C1057)),ISNUMBER(FIND("instill",C1057))),"NA")</f>
        <v>NA</v>
      </c>
      <c r="W1057" t="str">
        <f>IF(OR(Table1[[#This Row],[Rodents]],Table1[[#This Row],[Human]],Table1[[#This Row],[Pig]]),OR(ISNUMBER(FIND("dermal",C1057)),ISNUMBER(FIND("skin ",C1057))),"NA")</f>
        <v>NA</v>
      </c>
      <c r="X1057" t="str">
        <f>IF(OR(Table1[[#This Row],[Rodents]],Table1[[#This Row],[Human]],Table1[[#This Row],[Pig]]),OR(ISNUMBER(FIND("injected",C1057)),ISNUMBER(FIND("periton",C1057)),ISNUMBER(FIND("intrascrot",C1057))),"NA")</f>
        <v>NA</v>
      </c>
      <c r="Y1057" t="str">
        <f>IF(OR(Table1[[#This Row],[Rodents]],Table1[[#This Row],[Human]],Table1[[#This Row],[Pig]]),NOT(OR(Table1[[#This Row],[Inhaled/Intratracheal/intranasal]],Table1[[#This Row],[Dermal]],Table1[[#This Row],[Injected]])),"NA")</f>
        <v>NA</v>
      </c>
      <c r="AA1057" t="b">
        <f>OR(ISNUMBER(FIND("fish ",C1057)),ISNUMBER(FIND("Fish ",C1057)),ISNUMBER(FIND("aquatic",C1057)),ISNUMBER(FIND("daphnids",C1057)),ISNUMBER(FIND("Carcinus maenas",C1057)),ISNUMBER(FIND("Daphnia",C1057)),ISNUMBER(FIND("Ruditapes philippinarum",C1057)),ISNUMBER(FIND("daphnia",C1057)),ISNUMBER(FIND("marine",C1057)),ISNUMBER(FIND("mussel",C1057)),ISNUMBER(FIND("algae",C1057)),ISNUMBER(FIND("Donax faba",C1057)),ISNUMBER(FIND("estuarine",C1057)),ISNUMBER(FIND("snail",C1057)),ISNUMBER(FIND("Prorocentrum donghaiense",C1057)) )</f>
        <v>1</v>
      </c>
      <c r="AB1057" t="b">
        <f>OR(ISNUMBER(FIND(" rat ",C1057)),ISNUMBER(FIND(" rats ",C1057)),ISNUMBER(FIND(" Rats ",C1057)),ISNUMBER(FIND(" Rat ",C1057)),ISNUMBER(FIND(" rat.",C1057)),ISNUMBER(FIND(" rats.",C1057)),ISNUMBER(FIND("mouse",C1057)),ISNUMBER(FIND("mice",C1057)), ISNUMBER(FIND(" Mice",C1057)))</f>
        <v>0</v>
      </c>
      <c r="AC1057" t="b">
        <f>OR(ISNUMBER(FIND(" cell ",C1057)),ISNUMBER(FIND("fibroblast",C1057)),ISNUMBER(FIND("macrophage",C1057)),ISNUMBER(FIND("epithelial",C1057)),ISNUMBER(FIND("endothelial",C1057)),ISNUMBER(FIND("neuron",C1057)),ISNUMBER(FIND(" cells ",C1057)),ISNUMBER(FIND("RBC",C1057)),ISNUMBER(FIND("mitochond",C1057)),ISNUMBER(FIND("adipocyte",C1057)),ISNUMBER(FIND("osteo",C1057)),ISNUMBER(FIND("keratin",C1057)),ISNUMBER(FIND(" cell's ",C1057)),ISNUMBER(FIND("eukary",C1057)),ISNUMBER(FIND("sperm",C1057)))</f>
        <v>0</v>
      </c>
      <c r="AD1057" t="b">
        <f>OR(ISNUMBER(FIND("human",B1057)),ISNUMBER(FIND("workers",B1057)),ISNUMBER(FIND("workforces",B1057)),ISNUMBER(FIND("occupational",B1057)),ISNUMBER(FIND("Case report",B1057)),ISNUMBER(FIND("Workplaces",B1057)),ISNUMBER(FIND("worker",B1057)))</f>
        <v>0</v>
      </c>
      <c r="AE1057" t="b">
        <f>OR(ISNUMBER(FIND(" plant ",C1057)),ISNUMBER(FIND("Plant ",C1057)),ISNUMBER(FIND("tomato",C1057)),ISNUMBER(FIND("plants",C1057)),ISNUMBER(FIND("Plants",C1057)),ISNUMBER(FIND("algae",C1057)),ISNUMBER(FIND("lettuce",C1057)),ISNUMBER(FIND("green gram sprouts ",C1057)),ISNUMBER(FIND("Cucurbita pepo",C1057)),ISNUMBER(FIND("bean ",C1057)),ISNUMBER(FIND("chloroplast",C1057)),ISNUMBER(FIND("chlorophyll",C1057)),ISNUMBER(FIND("seedling",C1057)),ISNUMBER(FIND("canola",C1057)),ISNUMBER(FIND("shoot",C1057)),ISNUMBER(FIND("photosynthes",C1057)),ISNUMBER(FIND(" leaves ",C1057)),,ISNUMBER(FIND("agriculture",C1057)),ISNUMBER(FIND(" crops ",C1057)))</f>
        <v>0</v>
      </c>
      <c r="AF1057" t="b">
        <f>OR(ISNUMBER(FIND("bacteria",C1057)),ISNUMBER(FIND("Bacteria",C1057)),ISNUMBER(FIND("Bacterium",C1057)),ISNUMBER(FIND("bacterium",C1057)),ISNUMBER(FIND(" coli ",C1057)))</f>
        <v>0</v>
      </c>
      <c r="AG1057" t="b">
        <f>OR(ISNUMBER(FIND("fungi",C1057)),ISNUMBER(FIND("Fungi",C1057)),ISNUMBER(FIND("fungus",C1057)),ISNUMBER(FIND("Fungus",C1057)),ISNUMBER(FIND("mushroom",C1057)),ISNUMBER(FIND("Mushroom",C1057)),ISNUMBER(FIND(" mold ",C1057)))</f>
        <v>0</v>
      </c>
      <c r="AH1057" t="b">
        <f>OR(ISNUMBER(FIND("Pig ",C1057)),ISNUMBER(FIND("pig ",C1057)),ISNUMBER(FIND("Pigs ",C1057)),ISNUMBER(FIND("pigs ",C1057)))</f>
        <v>0</v>
      </c>
      <c r="AI1057" t="b">
        <f>OR(ISNUMBER(FIND(" C. elegans",C1057)),ISNUMBER(FIND("Caenorhabditis elegans",C1057)),ISNUMBER(FIND("earthworms",C1057)),ISNUMBER(FIND(" Ficopomatus enigmaticus",C1057)),ISNUMBER(FIND("larva",C1057)),ISNUMBER(FIND("Lumbriculus variegatus",C1057)),ISNUMBER(FIND("nematode",C1057)))</f>
        <v>0</v>
      </c>
      <c r="AJ1057" t="b">
        <f>NOT(OR(AA1057,AB1057,AC1057,AD1057,AE1057,AF1057,AG1057,AH1057,AI1057))</f>
        <v>0</v>
      </c>
      <c r="AL1057" t="b">
        <f>OR(AA1057,AB1057,AD1057,AE1057,AF1057,AG1057,AH1057,AI1057)</f>
        <v>1</v>
      </c>
      <c r="AM1057" t="b">
        <f>IF(Table1[[#This Row],[In vivo?]],IF(Table1[[#This Row],[Cell]],FALSE,TRUE),FALSE)</f>
        <v>1</v>
      </c>
      <c r="AN1057" t="b">
        <f>AND(AC1057,AL1057)</f>
        <v>0</v>
      </c>
      <c r="AO1057" t="b">
        <f>IF(Table1[[#This Row],[Cell]],IF(Table1[[#This Row],[In vivo?]],FALSE,TRUE),FALSE)</f>
        <v>0</v>
      </c>
      <c r="AP1057" t="b">
        <f>NOT(OR(Table1[[#This Row],[In vivo?]],Table1[[#This Row],[Only in Cell]]))</f>
        <v>0</v>
      </c>
      <c r="AQ1057" t="str">
        <f>IF(OR(Table1[[#This Row],[Rodents]],Table1[[#This Row],[Human]],Table1[[#This Row],[Pig]]),OR(ISNUMBER(FIND("pulmonary",C1057)),ISNUMBER(FIND("lung",C1057))),"NA")</f>
        <v>NA</v>
      </c>
      <c r="AR1057" t="str">
        <f>IF(OR(Table1[[#This Row],[Rodents]],Table1[[#This Row],[Human]],Table1[[#This Row],[Pig]]),OR(ISNUMBER(FIND("skin",C1057)),ISNUMBER(FIND("dermal",C1057))),"NA")</f>
        <v>NA</v>
      </c>
      <c r="AS1057" t="str">
        <f>IF(OR(Table1[[#This Row],[Rodents]],Table1[[#This Row],[Human]],Table1[[#This Row],[Pig]]),OR(ISNUMBER(FIND("liver",C1057)),ISNUMBER(FIND("hepat",C1057))),"NA")</f>
        <v>NA</v>
      </c>
      <c r="AT1057" t="str">
        <f>IF(OR(Table1[[#This Row],[Rodents]],Table1[[#This Row],[Human]],Table1[[#This Row],[Pig]]),OR(ISNUMBER(FIND("kidney",C1057)),ISNUMBER(FIND("neph",C1057))),"NA")</f>
        <v>NA</v>
      </c>
      <c r="AU1057" t="str">
        <f>IF(OR(Table1[[#This Row],[Rodents]],Table1[[#This Row],[Human]],Table1[[#This Row],[Pig]]),OR(ISNUMBER(FIND("brain",C1057)),ISNUMBER(FIND("neur",C1057)),ISNUMBER(FIND("nerv",C1057))),"NA")</f>
        <v>NA</v>
      </c>
      <c r="AV1057" t="str">
        <f>IF(OR(Table1[[#This Row],[Rodents]],Table1[[#This Row],[Human]],Table1[[#This Row],[Pig]]),OR(ISNUMBER(FIND("heart",C1057)),ISNUMBER(FIND("cardi",C1057))),"NA")</f>
        <v>NA</v>
      </c>
      <c r="AW1057" t="str">
        <f>IF(OR(Table1[[#This Row],[Rodents]],Table1[[#This Row],[Human]],Table1[[#This Row],[Pig]]),OR(ISNUMBER(FIND("gastro",C1057)),ISNUMBER(FIND("intesti",C1057)),ISNUMBER(FIND("stomach",C1057))),"NA")</f>
        <v>NA</v>
      </c>
      <c r="AX1057" t="str">
        <f>IF(OR(Table1[[#This Row],[Rodents]],Table1[[#This Row],[Human]],Table1[[#This Row],[Pig]]),NOT(OR(AQ1057,AR1057,AS1057,AT1057,AU1057,AV1057,AW1057)),"NA")</f>
        <v>NA</v>
      </c>
      <c r="AY1057" t="b">
        <f>OR(ISNUMBER(FIND("SWCNT",C1057)),ISNUMBER(FIND("SWNT",C1057)),ISNUMBER(FIND("single-wall",C1057)),ISNUMBER(FIND("single wall",C1057)),ISNUMBER(FIND("Single wall",C1057)),ISNUMBER(FIND("Single-wall",C1057)),ISNUMBER(FIND("SWCNT",B1057)),ISNUMBER(FIND("SWNT",B1057)),ISNUMBER(FIND("single-wall",B1057)),ISNUMBER(FIND("single wall",B1057)),ISNUMBER(FIND("Single-wall",B1057)),ISNUMBER(FIND("Single wall",B1057)))</f>
        <v>1</v>
      </c>
      <c r="AZ1057" t="b">
        <f>OR(ISNUMBER(FIND("MWCNT",C1057)),ISNUMBER(FIND("MWNT",C1057)),ISNUMBER(FIND("multi-wall",C1057)),ISNUMBER(FIND("multi wall",C1057)),ISNUMBER(FIND("multiwall",C1057)),ISNUMBER(FIND("Multi-wall",C1057)),ISNUMBER(FIND("Multi wall",C1057)),ISNUMBER(FIND("Multiwall",C1057)),ISNUMBER(FIND("MWCNT",B1057)),ISNUMBER(FIND("MWNT",B1057)),ISNUMBER(FIND("multi-wall",B1057)),ISNUMBER(FIND("multi wall",B1057)),ISNUMBER(FIND("multiwall",B1057)),ISNUMBER(FIND("Multi-wall",B1057)),ISNUMBER(FIND("Multi wall",B1057)),ISNUMBER(FIND("Multiwall",B1057)),ISNUMBER(FIND("Double-wall",B1057)),ISNUMBER(FIND("Double wall",B1057)),ISNUMBER(FIND("Doublewall",B1057)),ISNUMBER(FIND("double-wall",B1057)),ISNUMBER(FIND("double wall",B1057)),ISNUMBER(FIND("doublewall",B1057)))</f>
        <v>0</v>
      </c>
      <c r="BA1057" t="b">
        <f>AND(Table1[[#This Row],[SWCNT]],Table1[[#This Row],[MWCNT]])</f>
        <v>0</v>
      </c>
      <c r="BB1057" t="b">
        <f>IF(Table1[[#This Row],[SWCNT]]=TRUE,FALSE,IF(Table1[[#This Row],[MWCNT]]=TRUE,FALSE,TRUE))</f>
        <v>0</v>
      </c>
      <c r="BC1057" s="18"/>
    </row>
    <row r="1058" spans="1:55" ht="148">
      <c r="A1058" t="s">
        <v>5907</v>
      </c>
      <c r="B1058" s="2" t="s">
        <v>5909</v>
      </c>
      <c r="C1058" s="16" t="s">
        <v>5911</v>
      </c>
      <c r="D1058" s="17" t="s">
        <v>2417</v>
      </c>
      <c r="E1058" s="2">
        <v>2007</v>
      </c>
      <c r="F1058" t="b">
        <f>OR(ISNUMBER(FIND("cytotoxic",C1058)),ISNUMBER(FIND("Cytotoxic",C1058)),ISNUMBER(FIND("cellular toxicity",C1058)),ISNUMBER(FIND("cell death",C1058)),ISNUMBER(FIND("viable",C1058)),ISNUMBER(FIND("phytotoxic",C1058)),ISNUMBER(FIND("acute toxicity",C1058)),ISNUMBER(FIND("MTT",C1058)),ISNUMBER(FIND("survival",C1058)),ISNUMBER(FIND("prolifer",C1058)),ISNUMBER(FIND("apoptosis",C1058)),ISNUMBER(FIND("neurotoxic",C1058)),ISNUMBER(FIND("  lysis ",C1058)),ISNUMBER(FIND("necrosis",C1058)),ISNUMBER(FIND("cellular death",C1058))*3,ISNUMBER(FIND("LDH",C1058)),ISNUMBER(FIND("Acute toxicity",C1058)))</f>
        <v>1</v>
      </c>
      <c r="G1058" t="b">
        <f>OR(ISNUMBER(FIND("genotoxic",C1058)),ISNUMBER(FIND("genotoxicity",C1058)),ISNUMBER(FIND("DNA damage",C1058)),ISNUMBER(FIND("DNA",C1058)),ISNUMBER(FIND("RNA",C1058)),ISNUMBER(FIND("mesothelioma",C1058)),ISNUMBER(FIND("carcino",C1058)),ISNUMBER(FIND("mutagen",C1058)),ISNUMBER(FIND("genetic",C1058)))</f>
        <v>0</v>
      </c>
      <c r="H1058" t="b">
        <f>OR(ISNUMBER(FIND("inflammatory",C1058)),ISNUMBER(FIND("inflamm",C1058)))</f>
        <v>0</v>
      </c>
      <c r="I1058" t="b">
        <f>OR(ISNUMBER(FIND("immune",C1058)),ISNUMBER(FIND("immunological",C1058)),ISNUMBER(FIND("interleuk",C1058)),ISNUMBER(FIND("platelet activation",C1058)),ISNUMBER(FIND("monocyte",C1058)),ISNUMBER(FIND("leukocyte",C1058)),ISNUMBER(FIND("cytokine",C1058)),ISNUMBER(FIND("CD4",C1058)),ISNUMBER(FIND("CD8",C1058)),ISNUMBER(FIND("T-cell",C1058)))</f>
        <v>0</v>
      </c>
      <c r="J1058" t="b">
        <f>OR(ISNUMBER(FIND("reactive oxygen",C1058)),ISNUMBER(FIND("ROS",C1058)),ISNUMBER(FIND("free radical",C1058)),ISNUMBER(FIND("oxidative stress",C1058)),ISNUMBER(FIND("peroxid",C1058)),ISNUMBER(FIND("oxidative",C1058)),ISNUMBER(FIND("antioxid",C1058)))</f>
        <v>0</v>
      </c>
      <c r="K1058" t="b">
        <f>OR(ISNUMBER(FIND("autophag",C1058)))</f>
        <v>0</v>
      </c>
      <c r="L1058" t="b">
        <f>OR(ISNUMBER(FIND("morpholog",C1058)))</f>
        <v>0</v>
      </c>
      <c r="M1058" t="b">
        <f>OR(ISNUMBER(FIND("fibrosis",C1058)),ISNUMBER(FIND("Fibrosis",C1058)),ISNUMBER(FIND("fibrot",C1058)))</f>
        <v>0</v>
      </c>
      <c r="N1058" t="b">
        <f>OR(ISNUMBER(FIND("offspring",C1058)),ISNUMBER(FIND("Parental",C1058)),ISNUMBER(FIND("parental",C1058)),ISNUMBER(FIND("germline",C1058)),ISNUMBER(FIND("reproduc",C1058)),ISNUMBER(FIND("embryo",C1058)))</f>
        <v>0</v>
      </c>
      <c r="O1058" t="b">
        <f>OR(ISNUMBER(FIND("metabol",C1058)),ISNUMBER(FIND("Metabol",C1058)),ISNUMBER(FIND("digest",C1058)),ISNUMBER(FIND("mitochon",C1058)))</f>
        <v>0</v>
      </c>
      <c r="P1058" t="b">
        <f>OR(ISNUMBER(FIND("ecotox",C1058)),ISNUMBER(FIND("Ecotox",B1058)),ISNUMBER(FIND("ecotox",B1058)),ISNUMBER(FIND("Ecotox",C1058)))</f>
        <v>0</v>
      </c>
      <c r="Q1058" t="b">
        <f>OR(ISNUMBER(FIND("Bioaccum",C1058)),ISNUMBER(FIND("bioaccum",C1058)),ISNUMBER(FIND("accum",C1058)))</f>
        <v>0</v>
      </c>
      <c r="R1058" t="b">
        <f>OR(ISNUMBER(FIND("Occupation",C1058)),ISNUMBER(FIND("occupation",C1058)),ISNUMBER(FIND("worker",C1058)),ISNUMBER(FIND("workforce",C1058)))</f>
        <v>0</v>
      </c>
      <c r="S1058" t="b">
        <f>NOT(OR(F1058,G1058,H1058,I1058,J1058,K1058,L1058,M1058,N1058,O1058,P1058,Q1058,R1058))</f>
        <v>0</v>
      </c>
      <c r="U1058" t="b">
        <f>OR(Table1[[#This Row],[Inflammation]],Table1[[#This Row],[Immune]])</f>
        <v>0</v>
      </c>
      <c r="V1058" t="str">
        <f>IF(OR(Table1[[#This Row],[Rodents]],Table1[[#This Row],[Human]],Table1[[#This Row],[Pig]]),OR(ISNUMBER(FIND("intratrach",C1058)),ISNUMBER(FIND("nasal ",C1058)),ISNUMBER(FIND("instill",C1058))),"NA")</f>
        <v>NA</v>
      </c>
      <c r="W1058" t="str">
        <f>IF(OR(Table1[[#This Row],[Rodents]],Table1[[#This Row],[Human]],Table1[[#This Row],[Pig]]),OR(ISNUMBER(FIND("dermal",C1058)),ISNUMBER(FIND("skin ",C1058))),"NA")</f>
        <v>NA</v>
      </c>
      <c r="X1058" t="str">
        <f>IF(OR(Table1[[#This Row],[Rodents]],Table1[[#This Row],[Human]],Table1[[#This Row],[Pig]]),OR(ISNUMBER(FIND("injected",C1058)),ISNUMBER(FIND("periton",C1058)),ISNUMBER(FIND("intrascrot",C1058))),"NA")</f>
        <v>NA</v>
      </c>
      <c r="Y1058" t="str">
        <f>IF(OR(Table1[[#This Row],[Rodents]],Table1[[#This Row],[Human]],Table1[[#This Row],[Pig]]),NOT(OR(Table1[[#This Row],[Inhaled/Intratracheal/intranasal]],Table1[[#This Row],[Dermal]],Table1[[#This Row],[Injected]])),"NA")</f>
        <v>NA</v>
      </c>
      <c r="AA1058" t="b">
        <f>OR(ISNUMBER(FIND("fish ",C1058)),ISNUMBER(FIND("Fish ",C1058)),ISNUMBER(FIND("aquatic",C1058)),ISNUMBER(FIND("daphnids",C1058)),ISNUMBER(FIND("Carcinus maenas",C1058)),ISNUMBER(FIND("Daphnia",C1058)),ISNUMBER(FIND("Ruditapes philippinarum",C1058)),ISNUMBER(FIND("daphnia",C1058)),ISNUMBER(FIND("marine",C1058)),ISNUMBER(FIND("mussel",C1058)),ISNUMBER(FIND("algae",C1058)),ISNUMBER(FIND("Donax faba",C1058)),ISNUMBER(FIND("estuarine",C1058)),ISNUMBER(FIND("snail",C1058)),ISNUMBER(FIND("Prorocentrum donghaiense",C1058)) )</f>
        <v>0</v>
      </c>
      <c r="AB1058" t="b">
        <f>OR(ISNUMBER(FIND(" rat ",C1058)),ISNUMBER(FIND(" rats ",C1058)),ISNUMBER(FIND(" Rats ",C1058)),ISNUMBER(FIND(" Rat ",C1058)),ISNUMBER(FIND(" rat.",C1058)),ISNUMBER(FIND(" rats.",C1058)),ISNUMBER(FIND("mouse",C1058)),ISNUMBER(FIND("mice",C1058)), ISNUMBER(FIND(" Mice",C1058)))</f>
        <v>0</v>
      </c>
      <c r="AC1058" t="b">
        <f>OR(ISNUMBER(FIND(" cell ",C1058)),ISNUMBER(FIND("fibroblast",C1058)),ISNUMBER(FIND("macrophage",C1058)),ISNUMBER(FIND("epithelial",C1058)),ISNUMBER(FIND("endothelial",C1058)),ISNUMBER(FIND("neuron",C1058)),ISNUMBER(FIND(" cells ",C1058)),ISNUMBER(FIND("RBC",C1058)),ISNUMBER(FIND("mitochond",C1058)),ISNUMBER(FIND("adipocyte",C1058)),ISNUMBER(FIND("osteo",C1058)),ISNUMBER(FIND("keratin",C1058)),ISNUMBER(FIND(" cell's ",C1058)),ISNUMBER(FIND("eukary",C1058)),ISNUMBER(FIND("sperm",C1058)))</f>
        <v>1</v>
      </c>
      <c r="AD1058" t="b">
        <v>0</v>
      </c>
      <c r="AE1058" t="b">
        <f>OR(ISNUMBER(FIND(" plant ",C1058)),ISNUMBER(FIND("Plant ",C1058)),ISNUMBER(FIND("tomato",C1058)),ISNUMBER(FIND("plants",C1058)),ISNUMBER(FIND("Plants",C1058)),ISNUMBER(FIND("algae",C1058)),ISNUMBER(FIND("lettuce",C1058)),ISNUMBER(FIND("green gram sprouts ",C1058)),ISNUMBER(FIND("Cucurbita pepo",C1058)),ISNUMBER(FIND("bean ",C1058)),ISNUMBER(FIND("chloroplast",C1058)),ISNUMBER(FIND("chlorophyll",C1058)),ISNUMBER(FIND("seedling",C1058)),ISNUMBER(FIND("canola",C1058)),ISNUMBER(FIND("shoot",C1058)),ISNUMBER(FIND("photosynthes",C1058)),ISNUMBER(FIND(" leaves ",C1058)),,ISNUMBER(FIND("agriculture",C1058)),ISNUMBER(FIND(" crops ",C1058)))</f>
        <v>0</v>
      </c>
      <c r="AF1058" t="b">
        <f>OR(ISNUMBER(FIND("bacteria",C1058)),ISNUMBER(FIND("Bacteria",C1058)),ISNUMBER(FIND("Bacterium",C1058)),ISNUMBER(FIND("bacterium",C1058)),ISNUMBER(FIND(" coli ",C1058)))</f>
        <v>0</v>
      </c>
      <c r="AG1058" t="b">
        <f>OR(ISNUMBER(FIND("fungi",C1058)),ISNUMBER(FIND("Fungi",C1058)),ISNUMBER(FIND("fungus",C1058)),ISNUMBER(FIND("Fungus",C1058)),ISNUMBER(FIND("mushroom",C1058)),ISNUMBER(FIND("Mushroom",C1058)),ISNUMBER(FIND(" mold ",C1058)))</f>
        <v>0</v>
      </c>
      <c r="AH1058" t="b">
        <f>OR(ISNUMBER(FIND("Pig ",C1058)),ISNUMBER(FIND("pig ",C1058)),ISNUMBER(FIND("Pigs ",C1058)),ISNUMBER(FIND("pigs ",C1058)))</f>
        <v>0</v>
      </c>
      <c r="AI1058" t="b">
        <f>OR(ISNUMBER(FIND(" C. elegans",C1058)),ISNUMBER(FIND("Caenorhabditis elegans",C1058)),ISNUMBER(FIND("earthworms",C1058)),ISNUMBER(FIND(" Ficopomatus enigmaticus",C1058)),ISNUMBER(FIND("larva",C1058)),ISNUMBER(FIND("Lumbriculus variegatus",C1058)),ISNUMBER(FIND("nematode",C1058)))</f>
        <v>0</v>
      </c>
      <c r="AJ1058" t="b">
        <f>NOT(OR(AA1058,AB1058,AC1058,AD1058,AE1058,AF1058,AG1058,AH1058,AI1058))</f>
        <v>0</v>
      </c>
      <c r="AL1058" t="b">
        <f>OR(AA1058,AB1058,AD1058,AE1058,AF1058,AG1058,AH1058,AI1058)</f>
        <v>0</v>
      </c>
      <c r="AM1058" t="b">
        <f>IF(Table1[[#This Row],[In vivo?]],IF(Table1[[#This Row],[Cell]],FALSE,TRUE),FALSE)</f>
        <v>0</v>
      </c>
      <c r="AN1058" t="b">
        <f>AND(AC1058,AL1058)</f>
        <v>0</v>
      </c>
      <c r="AO1058" t="b">
        <f>IF(Table1[[#This Row],[Cell]],IF(Table1[[#This Row],[In vivo?]],FALSE,TRUE),FALSE)</f>
        <v>1</v>
      </c>
      <c r="AP1058" t="b">
        <f>NOT(OR(Table1[[#This Row],[In vivo?]],Table1[[#This Row],[Only in Cell]]))</f>
        <v>0</v>
      </c>
      <c r="AQ1058" t="str">
        <f>IF(OR(Table1[[#This Row],[Rodents]],Table1[[#This Row],[Human]],Table1[[#This Row],[Pig]]),OR(ISNUMBER(FIND("pulmonary",C1058)),ISNUMBER(FIND("lung",C1058))),"NA")</f>
        <v>NA</v>
      </c>
      <c r="AR1058" t="str">
        <f>IF(OR(Table1[[#This Row],[Rodents]],Table1[[#This Row],[Human]],Table1[[#This Row],[Pig]]),OR(ISNUMBER(FIND("skin",C1058)),ISNUMBER(FIND("dermal",C1058))),"NA")</f>
        <v>NA</v>
      </c>
      <c r="AS1058" t="str">
        <f>IF(OR(Table1[[#This Row],[Rodents]],Table1[[#This Row],[Human]],Table1[[#This Row],[Pig]]),OR(ISNUMBER(FIND("liver",C1058)),ISNUMBER(FIND("hepat",C1058))),"NA")</f>
        <v>NA</v>
      </c>
      <c r="AT1058" t="str">
        <f>IF(OR(Table1[[#This Row],[Rodents]],Table1[[#This Row],[Human]],Table1[[#This Row],[Pig]]),OR(ISNUMBER(FIND("kidney",C1058)),ISNUMBER(FIND("neph",C1058))),"NA")</f>
        <v>NA</v>
      </c>
      <c r="AU1058" t="str">
        <f>IF(OR(Table1[[#This Row],[Rodents]],Table1[[#This Row],[Human]],Table1[[#This Row],[Pig]]),OR(ISNUMBER(FIND("brain",C1058)),ISNUMBER(FIND("neur",C1058)),ISNUMBER(FIND("nerv",C1058))),"NA")</f>
        <v>NA</v>
      </c>
      <c r="AV1058" t="str">
        <f>IF(OR(Table1[[#This Row],[Rodents]],Table1[[#This Row],[Human]],Table1[[#This Row],[Pig]]),OR(ISNUMBER(FIND("heart",C1058)),ISNUMBER(FIND("cardi",C1058))),"NA")</f>
        <v>NA</v>
      </c>
      <c r="AW1058" t="str">
        <f>IF(OR(Table1[[#This Row],[Rodents]],Table1[[#This Row],[Human]],Table1[[#This Row],[Pig]]),OR(ISNUMBER(FIND("gastro",C1058)),ISNUMBER(FIND("intesti",C1058)),ISNUMBER(FIND("stomach",C1058))),"NA")</f>
        <v>NA</v>
      </c>
      <c r="AX1058" t="str">
        <f>IF(OR(Table1[[#This Row],[Rodents]],Table1[[#This Row],[Human]],Table1[[#This Row],[Pig]]),NOT(OR(AQ1058,AR1058,AS1058,AT1058,AU1058,AV1058,AW1058)),"NA")</f>
        <v>NA</v>
      </c>
      <c r="AY1058" t="b">
        <f>OR(ISNUMBER(FIND("SWCNT",C1058)),ISNUMBER(FIND("SWNT",C1058)),ISNUMBER(FIND("single-wall",C1058)),ISNUMBER(FIND("single wall",C1058)),ISNUMBER(FIND("Single wall",C1058)),ISNUMBER(FIND("Single-wall",C1058)),ISNUMBER(FIND("SWCNT",B1058)),ISNUMBER(FIND("SWNT",B1058)),ISNUMBER(FIND("single-wall",B1058)),ISNUMBER(FIND("single wall",B1058)),ISNUMBER(FIND("Single-wall",B1058)),ISNUMBER(FIND("Single wall",B1058)))</f>
        <v>0</v>
      </c>
      <c r="AZ1058" t="b">
        <f>OR(ISNUMBER(FIND("MWCNT",C1058)),ISNUMBER(FIND("MWNT",C1058)),ISNUMBER(FIND("multi-wall",C1058)),ISNUMBER(FIND("multi wall",C1058)),ISNUMBER(FIND("multiwall",C1058)),ISNUMBER(FIND("Multi-wall",C1058)),ISNUMBER(FIND("Multi wall",C1058)),ISNUMBER(FIND("Multiwall",C1058)),ISNUMBER(FIND("MWCNT",B1058)),ISNUMBER(FIND("MWNT",B1058)),ISNUMBER(FIND("multi-wall",B1058)),ISNUMBER(FIND("multi wall",B1058)),ISNUMBER(FIND("multiwall",B1058)),ISNUMBER(FIND("Multi-wall",B1058)),ISNUMBER(FIND("Multi wall",B1058)),ISNUMBER(FIND("Multiwall",B1058)),ISNUMBER(FIND("Double-wall",B1058)),ISNUMBER(FIND("Double wall",B1058)),ISNUMBER(FIND("Doublewall",B1058)),ISNUMBER(FIND("double-wall",B1058)),ISNUMBER(FIND("double wall",B1058)),ISNUMBER(FIND("doublewall",B1058)))</f>
        <v>1</v>
      </c>
      <c r="BA1058" t="b">
        <f>AND(Table1[[#This Row],[SWCNT]],Table1[[#This Row],[MWCNT]])</f>
        <v>0</v>
      </c>
      <c r="BB1058" t="b">
        <f>IF(Table1[[#This Row],[SWCNT]]=TRUE,FALSE,IF(Table1[[#This Row],[MWCNT]]=TRUE,FALSE,TRUE))</f>
        <v>0</v>
      </c>
      <c r="BC1058" s="18"/>
    </row>
    <row r="1059" spans="1:55" ht="222">
      <c r="A1059" t="s">
        <v>6022</v>
      </c>
      <c r="B1059" s="2" t="s">
        <v>6023</v>
      </c>
      <c r="C1059" s="16" t="s">
        <v>6024</v>
      </c>
      <c r="D1059" s="17" t="s">
        <v>924</v>
      </c>
      <c r="E1059" s="2">
        <v>2005</v>
      </c>
      <c r="F1059" t="b">
        <f>OR(ISNUMBER(FIND("cytotoxic",C1059)),ISNUMBER(FIND("Cytotoxic",C1059)),ISNUMBER(FIND("cellular toxicity",C1059)),ISNUMBER(FIND("cell death",C1059)),ISNUMBER(FIND("viable",C1059)),ISNUMBER(FIND("phytotoxic",C1059)),ISNUMBER(FIND("acute toxicity",C1059)),ISNUMBER(FIND("MTT",C1059)),ISNUMBER(FIND("survival",C1059)),ISNUMBER(FIND("prolifer",C1059)),ISNUMBER(FIND("apoptosis",C1059)),ISNUMBER(FIND("neurotoxic",C1059)),ISNUMBER(FIND("  lysis ",C1059)),ISNUMBER(FIND("necrosis",C1059)),ISNUMBER(FIND("cellular death",C1059))*3,ISNUMBER(FIND("LDH",C1059)),ISNUMBER(FIND("Acute toxicity",C1059)))</f>
        <v>1</v>
      </c>
      <c r="G1059" t="b">
        <f>OR(ISNUMBER(FIND("genotoxic",C1059)),ISNUMBER(FIND("genotoxicity",C1059)),ISNUMBER(FIND("DNA damage",C1059)),ISNUMBER(FIND("DNA",C1059)),ISNUMBER(FIND("RNA",C1059)),ISNUMBER(FIND("mesothelioma",C1059)),ISNUMBER(FIND("carcino",C1059)),ISNUMBER(FIND("mutagen",C1059)),ISNUMBER(FIND("genetic",C1059)))</f>
        <v>0</v>
      </c>
      <c r="H1059" t="b">
        <f>OR(ISNUMBER(FIND("inflammatory",C1059)),ISNUMBER(FIND("inflamm",C1059)))</f>
        <v>0</v>
      </c>
      <c r="I1059" t="b">
        <f>OR(ISNUMBER(FIND("immune",C1059)),ISNUMBER(FIND("immunological",C1059)),ISNUMBER(FIND("interleuk",C1059)),ISNUMBER(FIND("platelet activation",C1059)),ISNUMBER(FIND("monocyte",C1059)),ISNUMBER(FIND("leukocyte",C1059)),ISNUMBER(FIND("cytokine",C1059)),ISNUMBER(FIND("CD4",C1059)),ISNUMBER(FIND("CD8",C1059)),ISNUMBER(FIND("T-cell",C1059)))</f>
        <v>0</v>
      </c>
      <c r="J1059" t="b">
        <f>OR(ISNUMBER(FIND("reactive oxygen",C1059)),ISNUMBER(FIND("ROS",C1059)),ISNUMBER(FIND("free radical",C1059)),ISNUMBER(FIND("oxidative stress",C1059)),ISNUMBER(FIND("peroxid",C1059)),ISNUMBER(FIND("oxidative",C1059)),ISNUMBER(FIND("antioxid",C1059)))</f>
        <v>0</v>
      </c>
      <c r="K1059" t="b">
        <f>OR(ISNUMBER(FIND("autophag",C1059)))</f>
        <v>0</v>
      </c>
      <c r="L1059" t="b">
        <f>OR(ISNUMBER(FIND("morpholog",C1059)))</f>
        <v>0</v>
      </c>
      <c r="M1059" t="b">
        <f>OR(ISNUMBER(FIND("fibrosis",C1059)),ISNUMBER(FIND("Fibrosis",C1059)),ISNUMBER(FIND("fibrot",C1059)))</f>
        <v>0</v>
      </c>
      <c r="N1059" t="b">
        <f>OR(ISNUMBER(FIND("offspring",C1059)),ISNUMBER(FIND("Parental",C1059)),ISNUMBER(FIND("parental",C1059)),ISNUMBER(FIND("germline",C1059)),ISNUMBER(FIND("reproduc",C1059)),ISNUMBER(FIND("embryo",C1059)))</f>
        <v>0</v>
      </c>
      <c r="O1059" t="b">
        <f>OR(ISNUMBER(FIND("metabol",C1059)),ISNUMBER(FIND("Metabol",C1059)),ISNUMBER(FIND("digest",C1059)),ISNUMBER(FIND("mitochon",C1059)))</f>
        <v>0</v>
      </c>
      <c r="P1059" t="b">
        <f>OR(ISNUMBER(FIND("ecotox",C1059)),ISNUMBER(FIND("Ecotox",B1059)),ISNUMBER(FIND("ecotox",B1059)),ISNUMBER(FIND("Ecotox",C1059)))</f>
        <v>0</v>
      </c>
      <c r="Q1059" t="b">
        <f>OR(ISNUMBER(FIND("Bioaccum",C1059)),ISNUMBER(FIND("bioaccum",C1059)),ISNUMBER(FIND("accum",C1059)))</f>
        <v>0</v>
      </c>
      <c r="R1059" t="b">
        <f>OR(ISNUMBER(FIND("Occupation",C1059)),ISNUMBER(FIND("occupation",C1059)),ISNUMBER(FIND("worker",C1059)),ISNUMBER(FIND("workforce",C1059)))</f>
        <v>0</v>
      </c>
      <c r="S1059" t="b">
        <f>NOT(OR(F1059,G1059,H1059,I1059,J1059,K1059,L1059,M1059,N1059,O1059,P1059,Q1059,R1059))</f>
        <v>0</v>
      </c>
      <c r="U1059" t="b">
        <f>OR(Table1[[#This Row],[Inflammation]],Table1[[#This Row],[Immune]])</f>
        <v>0</v>
      </c>
      <c r="V1059" t="str">
        <f>IF(OR(Table1[[#This Row],[Rodents]],Table1[[#This Row],[Human]],Table1[[#This Row],[Pig]]),OR(ISNUMBER(FIND("intratrach",C1059)),ISNUMBER(FIND("nasal ",C1059)),ISNUMBER(FIND("instill",C1059))),"NA")</f>
        <v>NA</v>
      </c>
      <c r="W1059" t="str">
        <f>IF(OR(Table1[[#This Row],[Rodents]],Table1[[#This Row],[Human]],Table1[[#This Row],[Pig]]),OR(ISNUMBER(FIND("dermal",C1059)),ISNUMBER(FIND("skin ",C1059))),"NA")</f>
        <v>NA</v>
      </c>
      <c r="X1059" t="str">
        <f>IF(OR(Table1[[#This Row],[Rodents]],Table1[[#This Row],[Human]],Table1[[#This Row],[Pig]]),OR(ISNUMBER(FIND("injected",C1059)),ISNUMBER(FIND("periton",C1059)),ISNUMBER(FIND("intrascrot",C1059))),"NA")</f>
        <v>NA</v>
      </c>
      <c r="Y1059" t="str">
        <f>IF(OR(Table1[[#This Row],[Rodents]],Table1[[#This Row],[Human]],Table1[[#This Row],[Pig]]),NOT(OR(Table1[[#This Row],[Inhaled/Intratracheal/intranasal]],Table1[[#This Row],[Dermal]],Table1[[#This Row],[Injected]])),"NA")</f>
        <v>NA</v>
      </c>
      <c r="AA1059" t="b">
        <f>OR(ISNUMBER(FIND("fish ",C1059)),ISNUMBER(FIND("Fish ",C1059)),ISNUMBER(FIND("aquatic",C1059)),ISNUMBER(FIND("daphnids",C1059)),ISNUMBER(FIND("Carcinus maenas",C1059)),ISNUMBER(FIND("Daphnia",C1059)),ISNUMBER(FIND("Ruditapes philippinarum",C1059)),ISNUMBER(FIND("daphnia",C1059)),ISNUMBER(FIND("marine",C1059)),ISNUMBER(FIND("mussel",C1059)),ISNUMBER(FIND("algae",C1059)),ISNUMBER(FIND("Donax faba",C1059)),ISNUMBER(FIND("estuarine",C1059)),ISNUMBER(FIND("snail",C1059)),ISNUMBER(FIND("Prorocentrum donghaiense",C1059)) )</f>
        <v>0</v>
      </c>
      <c r="AB1059" t="b">
        <f>OR(ISNUMBER(FIND(" rat ",C1059)),ISNUMBER(FIND(" rats ",C1059)),ISNUMBER(FIND(" Rats ",C1059)),ISNUMBER(FIND(" Rat ",C1059)),ISNUMBER(FIND(" rat.",C1059)),ISNUMBER(FIND(" rats.",C1059)),ISNUMBER(FIND("mouse",C1059)),ISNUMBER(FIND("mice",C1059)), ISNUMBER(FIND(" Mice",C1059)))</f>
        <v>0</v>
      </c>
      <c r="AC1059" t="b">
        <f>OR(ISNUMBER(FIND(" cell ",C1059)),ISNUMBER(FIND("fibroblast",C1059)),ISNUMBER(FIND("macrophage",C1059)),ISNUMBER(FIND("epithelial",C1059)),ISNUMBER(FIND("endothelial",C1059)),ISNUMBER(FIND("neuron",C1059)),ISNUMBER(FIND(" cells ",C1059)),ISNUMBER(FIND("RBC",C1059)),ISNUMBER(FIND("mitochond",C1059)),ISNUMBER(FIND("adipocyte",C1059)),ISNUMBER(FIND("osteo",C1059)),ISNUMBER(FIND("keratin",C1059)),ISNUMBER(FIND(" cell's ",C1059)),ISNUMBER(FIND("eukary",C1059)),ISNUMBER(FIND("sperm",C1059)))</f>
        <v>1</v>
      </c>
      <c r="AD1059" t="b">
        <v>0</v>
      </c>
      <c r="AE1059" t="b">
        <f>OR(ISNUMBER(FIND(" plant ",C1059)),ISNUMBER(FIND("Plant ",C1059)),ISNUMBER(FIND("tomato",C1059)),ISNUMBER(FIND("plants",C1059)),ISNUMBER(FIND("Plants",C1059)),ISNUMBER(FIND("algae",C1059)),ISNUMBER(FIND("lettuce",C1059)),ISNUMBER(FIND("green gram sprouts ",C1059)),ISNUMBER(FIND("Cucurbita pepo",C1059)),ISNUMBER(FIND("bean ",C1059)),ISNUMBER(FIND("chloroplast",C1059)),ISNUMBER(FIND("chlorophyll",C1059)),ISNUMBER(FIND("seedling",C1059)),ISNUMBER(FIND("canola",C1059)),ISNUMBER(FIND("shoot",C1059)),ISNUMBER(FIND("photosynthes",C1059)),ISNUMBER(FIND(" leaves ",C1059)),,ISNUMBER(FIND("agriculture",C1059)),ISNUMBER(FIND(" crops ",C1059)))</f>
        <v>0</v>
      </c>
      <c r="AF1059" t="b">
        <f>OR(ISNUMBER(FIND("bacteria",C1059)),ISNUMBER(FIND("Bacteria",C1059)),ISNUMBER(FIND("Bacterium",C1059)),ISNUMBER(FIND("bacterium",C1059)),ISNUMBER(FIND(" coli ",C1059)))</f>
        <v>0</v>
      </c>
      <c r="AG1059" t="b">
        <f>OR(ISNUMBER(FIND("fungi",C1059)),ISNUMBER(FIND("Fungi",C1059)),ISNUMBER(FIND("fungus",C1059)),ISNUMBER(FIND("Fungus",C1059)),ISNUMBER(FIND("mushroom",C1059)),ISNUMBER(FIND("Mushroom",C1059)),ISNUMBER(FIND(" mold ",C1059)))</f>
        <v>0</v>
      </c>
      <c r="AH1059" t="b">
        <f>OR(ISNUMBER(FIND("Pig ",C1059)),ISNUMBER(FIND("pig ",C1059)),ISNUMBER(FIND("Pigs ",C1059)),ISNUMBER(FIND("pigs ",C1059)))</f>
        <v>0</v>
      </c>
      <c r="AI1059" t="b">
        <f>OR(ISNUMBER(FIND(" C. elegans",C1059)),ISNUMBER(FIND("Caenorhabditis elegans",C1059)),ISNUMBER(FIND("earthworms",C1059)),ISNUMBER(FIND(" Ficopomatus enigmaticus",C1059)),ISNUMBER(FIND("larva",C1059)),ISNUMBER(FIND("Lumbriculus variegatus",C1059)),ISNUMBER(FIND("nematode",C1059)))</f>
        <v>0</v>
      </c>
      <c r="AJ1059" t="b">
        <f>NOT(OR(AA1059,AB1059,AC1059,AD1059,AE1059,AF1059,AG1059,AH1059,AI1059))</f>
        <v>0</v>
      </c>
      <c r="AL1059" t="b">
        <f>OR(AA1059,AB1059,AD1059,AE1059,AF1059,AG1059,AH1059,AI1059)</f>
        <v>0</v>
      </c>
      <c r="AM1059" t="b">
        <f>IF(Table1[[#This Row],[In vivo?]],IF(Table1[[#This Row],[Cell]],FALSE,TRUE),FALSE)</f>
        <v>0</v>
      </c>
      <c r="AN1059" t="b">
        <f>AND(AC1059,AL1059)</f>
        <v>0</v>
      </c>
      <c r="AO1059" t="b">
        <f>IF(Table1[[#This Row],[Cell]],IF(Table1[[#This Row],[In vivo?]],FALSE,TRUE),FALSE)</f>
        <v>1</v>
      </c>
      <c r="AP1059" t="b">
        <f>NOT(OR(Table1[[#This Row],[In vivo?]],Table1[[#This Row],[Only in Cell]]))</f>
        <v>0</v>
      </c>
      <c r="AQ1059" t="str">
        <f>IF(OR(Table1[[#This Row],[Rodents]],Table1[[#This Row],[Human]],Table1[[#This Row],[Pig]]),OR(ISNUMBER(FIND("pulmonary",C1059)),ISNUMBER(FIND("lung",C1059))),"NA")</f>
        <v>NA</v>
      </c>
      <c r="AR1059" t="str">
        <f>IF(OR(Table1[[#This Row],[Rodents]],Table1[[#This Row],[Human]],Table1[[#This Row],[Pig]]),OR(ISNUMBER(FIND("skin",C1059)),ISNUMBER(FIND("dermal",C1059))),"NA")</f>
        <v>NA</v>
      </c>
      <c r="AS1059" t="str">
        <f>IF(OR(Table1[[#This Row],[Rodents]],Table1[[#This Row],[Human]],Table1[[#This Row],[Pig]]),OR(ISNUMBER(FIND("liver",C1059)),ISNUMBER(FIND("hepat",C1059))),"NA")</f>
        <v>NA</v>
      </c>
      <c r="AT1059" t="str">
        <f>IF(OR(Table1[[#This Row],[Rodents]],Table1[[#This Row],[Human]],Table1[[#This Row],[Pig]]),OR(ISNUMBER(FIND("kidney",C1059)),ISNUMBER(FIND("neph",C1059))),"NA")</f>
        <v>NA</v>
      </c>
      <c r="AU1059" t="str">
        <f>IF(OR(Table1[[#This Row],[Rodents]],Table1[[#This Row],[Human]],Table1[[#This Row],[Pig]]),OR(ISNUMBER(FIND("brain",C1059)),ISNUMBER(FIND("neur",C1059)),ISNUMBER(FIND("nerv",C1059))),"NA")</f>
        <v>NA</v>
      </c>
      <c r="AV1059" t="str">
        <f>IF(OR(Table1[[#This Row],[Rodents]],Table1[[#This Row],[Human]],Table1[[#This Row],[Pig]]),OR(ISNUMBER(FIND("heart",C1059)),ISNUMBER(FIND("cardi",C1059))),"NA")</f>
        <v>NA</v>
      </c>
      <c r="AW1059" t="str">
        <f>IF(OR(Table1[[#This Row],[Rodents]],Table1[[#This Row],[Human]],Table1[[#This Row],[Pig]]),OR(ISNUMBER(FIND("gastro",C1059)),ISNUMBER(FIND("intesti",C1059)),ISNUMBER(FIND("stomach",C1059))),"NA")</f>
        <v>NA</v>
      </c>
      <c r="AX1059" t="str">
        <f>IF(OR(Table1[[#This Row],[Rodents]],Table1[[#This Row],[Human]],Table1[[#This Row],[Pig]]),NOT(OR(AQ1059,AR1059,AS1059,AT1059,AU1059,AV1059,AW1059)),"NA")</f>
        <v>NA</v>
      </c>
      <c r="AY1059" t="b">
        <f>OR(ISNUMBER(FIND("SWCNT",C1059)),ISNUMBER(FIND("SWNT",C1059)),ISNUMBER(FIND("single-wall",C1059)),ISNUMBER(FIND("single wall",C1059)),ISNUMBER(FIND("Single wall",C1059)),ISNUMBER(FIND("Single-wall",C1059)),ISNUMBER(FIND("SWCNT",B1059)),ISNUMBER(FIND("SWNT",B1059)),ISNUMBER(FIND("single-wall",B1059)),ISNUMBER(FIND("single wall",B1059)),ISNUMBER(FIND("Single-wall",B1059)),ISNUMBER(FIND("Single wall",B1059)))</f>
        <v>1</v>
      </c>
      <c r="AZ1059" t="b">
        <f>OR(ISNUMBER(FIND("MWCNT",C1059)),ISNUMBER(FIND("MWNT",C1059)),ISNUMBER(FIND("multi-wall",C1059)),ISNUMBER(FIND("multi wall",C1059)),ISNUMBER(FIND("multiwall",C1059)),ISNUMBER(FIND("Multi-wall",C1059)),ISNUMBER(FIND("Multi wall",C1059)),ISNUMBER(FIND("Multiwall",C1059)),ISNUMBER(FIND("MWCNT",B1059)),ISNUMBER(FIND("MWNT",B1059)),ISNUMBER(FIND("multi-wall",B1059)),ISNUMBER(FIND("multi wall",B1059)),ISNUMBER(FIND("multiwall",B1059)),ISNUMBER(FIND("Multi-wall",B1059)),ISNUMBER(FIND("Multi wall",B1059)),ISNUMBER(FIND("Multiwall",B1059)),ISNUMBER(FIND("Double-wall",B1059)),ISNUMBER(FIND("Double wall",B1059)),ISNUMBER(FIND("Doublewall",B1059)),ISNUMBER(FIND("double-wall",B1059)),ISNUMBER(FIND("double wall",B1059)),ISNUMBER(FIND("doublewall",B1059)))</f>
        <v>0</v>
      </c>
      <c r="BA1059" t="b">
        <f>AND(Table1[[#This Row],[SWCNT]],Table1[[#This Row],[MWCNT]])</f>
        <v>0</v>
      </c>
      <c r="BB1059" t="b">
        <f>IF(Table1[[#This Row],[SWCNT]]=TRUE,FALSE,IF(Table1[[#This Row],[MWCNT]]=TRUE,FALSE,TRUE))</f>
        <v>0</v>
      </c>
      <c r="BC1059" s="18"/>
    </row>
    <row r="1060" spans="1:55" ht="166.5">
      <c r="A1060" t="s">
        <v>462</v>
      </c>
      <c r="B1060" s="2" t="s">
        <v>463</v>
      </c>
      <c r="C1060" s="16" t="s">
        <v>464</v>
      </c>
      <c r="D1060" s="17" t="s">
        <v>465</v>
      </c>
      <c r="E1060" s="2">
        <v>2022</v>
      </c>
      <c r="F1060" t="b">
        <f>OR(ISNUMBER(FIND("cytotoxic",C1060)),ISNUMBER(FIND("Cytotoxic",C1060)),ISNUMBER(FIND("cellular toxicity",C1060)),ISNUMBER(FIND("cell death",C1060)),ISNUMBER(FIND("viable",C1060)),ISNUMBER(FIND("phytotoxic",C1060)),ISNUMBER(FIND("acute toxicity",C1060)),ISNUMBER(FIND("MTT",C1060)),ISNUMBER(FIND("survival",C1060)),ISNUMBER(FIND("prolifer",C1060)),ISNUMBER(FIND("apoptosis",C1060)),ISNUMBER(FIND("neurotoxic",C1060)),ISNUMBER(FIND("  lysis ",C1060)),ISNUMBER(FIND("necrosis",C1060)),ISNUMBER(FIND("cellular death",C1060))*3,ISNUMBER(FIND("LDH",C1060)),ISNUMBER(FIND("Acute toxicity",C1060)))</f>
        <v>0</v>
      </c>
      <c r="G1060" t="b">
        <f>OR(ISNUMBER(FIND("genotoxic",C1060)),ISNUMBER(FIND("genotoxicity",C1060)),ISNUMBER(FIND("DNA damage",C1060)),ISNUMBER(FIND("DNA",C1060)),ISNUMBER(FIND("RNA",C1060)),ISNUMBER(FIND("mesothelioma",C1060)),ISNUMBER(FIND("carcino",C1060)),ISNUMBER(FIND("mutagen",C1060)),ISNUMBER(FIND("genetic",C1060)))</f>
        <v>0</v>
      </c>
      <c r="H1060" t="b">
        <f>OR(ISNUMBER(FIND("inflammatory",C1060)),ISNUMBER(FIND("inflamm",C1060)))</f>
        <v>0</v>
      </c>
      <c r="I1060" t="b">
        <f>OR(ISNUMBER(FIND("immune",C1060)),ISNUMBER(FIND("immunological",C1060)),ISNUMBER(FIND("interleuk",C1060)),ISNUMBER(FIND("platelet activation",C1060)),ISNUMBER(FIND("monocyte",C1060)),ISNUMBER(FIND("leukocyte",C1060)),ISNUMBER(FIND("cytokine",C1060)),ISNUMBER(FIND("CD4",C1060)),ISNUMBER(FIND("CD8",C1060)),ISNUMBER(FIND("T-cell",C1060)))</f>
        <v>0</v>
      </c>
      <c r="J1060" t="b">
        <f>OR(ISNUMBER(FIND("reactive oxygen",C1060)),ISNUMBER(FIND("ROS",C1060)),ISNUMBER(FIND("free radical",C1060)),ISNUMBER(FIND("oxidative stress",C1060)),ISNUMBER(FIND("peroxid",C1060)),ISNUMBER(FIND("oxidative",C1060)),ISNUMBER(FIND("antioxid",C1060)))</f>
        <v>0</v>
      </c>
      <c r="K1060" t="b">
        <f>OR(ISNUMBER(FIND("autophag",C1060)))</f>
        <v>0</v>
      </c>
      <c r="L1060" t="b">
        <f>OR(ISNUMBER(FIND("morpholog",C1060)))</f>
        <v>0</v>
      </c>
      <c r="M1060" t="b">
        <f>OR(ISNUMBER(FIND("fibrosis",C1060)),ISNUMBER(FIND("Fibrosis",C1060)),ISNUMBER(FIND("fibrot",C1060)))</f>
        <v>0</v>
      </c>
      <c r="N1060" t="b">
        <f>OR(ISNUMBER(FIND("offspring",C1060)),ISNUMBER(FIND("Parental",C1060)),ISNUMBER(FIND("parental",C1060)),ISNUMBER(FIND("germline",C1060)),ISNUMBER(FIND("reproduc",C1060)),ISNUMBER(FIND("embryo",C1060)))</f>
        <v>1</v>
      </c>
      <c r="O1060" t="b">
        <f>OR(ISNUMBER(FIND("metabol",C1060)),ISNUMBER(FIND("Metabol",C1060)),ISNUMBER(FIND("digest",C1060)),ISNUMBER(FIND("mitochon",C1060)))</f>
        <v>0</v>
      </c>
      <c r="P1060" t="b">
        <f>OR(ISNUMBER(FIND("ecotox",C1060)),ISNUMBER(FIND("Ecotox",B1060)),ISNUMBER(FIND("ecotox",B1060)),ISNUMBER(FIND("Ecotox",C1060)))</f>
        <v>0</v>
      </c>
      <c r="Q1060" t="b">
        <f>OR(ISNUMBER(FIND("Bioaccum",C1060)),ISNUMBER(FIND("bioaccum",C1060)),ISNUMBER(FIND("accum",C1060)))</f>
        <v>0</v>
      </c>
      <c r="R1060" t="b">
        <f>OR(ISNUMBER(FIND("Occupation",C1060)),ISNUMBER(FIND("occupation",C1060)),ISNUMBER(FIND("worker",C1060)),ISNUMBER(FIND("workforce",C1060)))</f>
        <v>0</v>
      </c>
      <c r="S1060" t="b">
        <f>NOT(OR(F1060,G1060,H1060,I1060,J1060,K1060,L1060,M1060,N1060,O1060,P1060,Q1060,R1060))</f>
        <v>0</v>
      </c>
      <c r="U1060" t="b">
        <f>OR(Table1[[#This Row],[Inflammation]],Table1[[#This Row],[Immune]])</f>
        <v>0</v>
      </c>
      <c r="V1060" t="str">
        <f>IF(OR(Table1[[#This Row],[Rodents]],Table1[[#This Row],[Human]],Table1[[#This Row],[Pig]]),OR(ISNUMBER(FIND("intratrach",C1060)),ISNUMBER(FIND("nasal ",C1060)),ISNUMBER(FIND("instill",C1060))),"NA")</f>
        <v>NA</v>
      </c>
      <c r="W1060" t="str">
        <f>IF(OR(Table1[[#This Row],[Rodents]],Table1[[#This Row],[Human]],Table1[[#This Row],[Pig]]),OR(ISNUMBER(FIND("dermal",C1060)),ISNUMBER(FIND("skin ",C1060))),"NA")</f>
        <v>NA</v>
      </c>
      <c r="X1060" t="str">
        <f>IF(OR(Table1[[#This Row],[Rodents]],Table1[[#This Row],[Human]],Table1[[#This Row],[Pig]]),OR(ISNUMBER(FIND("injected",C1060)),ISNUMBER(FIND("periton",C1060)),ISNUMBER(FIND("intrascrot",C1060))),"NA")</f>
        <v>NA</v>
      </c>
      <c r="Y1060" t="str">
        <f>IF(OR(Table1[[#This Row],[Rodents]],Table1[[#This Row],[Human]],Table1[[#This Row],[Pig]]),NOT(OR(Table1[[#This Row],[Inhaled/Intratracheal/intranasal]],Table1[[#This Row],[Dermal]],Table1[[#This Row],[Injected]])),"NA")</f>
        <v>NA</v>
      </c>
      <c r="AA1060" t="b">
        <f>OR(ISNUMBER(FIND("fish ",C1060)),ISNUMBER(FIND("Fish ",C1060)),ISNUMBER(FIND("aquatic",C1060)),ISNUMBER(FIND("daphnids",C1060)),ISNUMBER(FIND("Carcinus maenas",C1060)),ISNUMBER(FIND("Daphnia",C1060)),ISNUMBER(FIND("Ruditapes philippinarum",C1060)),ISNUMBER(FIND("daphnia",C1060)),ISNUMBER(FIND("marine",C1060)),ISNUMBER(FIND("mussel",C1060)),ISNUMBER(FIND("algae",C1060)),ISNUMBER(FIND("Donax faba",C1060)),ISNUMBER(FIND("estuarine",C1060)),ISNUMBER(FIND("snail",C1060)),ISNUMBER(FIND("Prorocentrum donghaiense",C1060)) )</f>
        <v>0</v>
      </c>
      <c r="AB1060" t="b">
        <f>OR(ISNUMBER(FIND(" rat ",C1060)),ISNUMBER(FIND(" rats ",C1060)),ISNUMBER(FIND(" Rats ",C1060)),ISNUMBER(FIND(" Rat ",C1060)),ISNUMBER(FIND(" rat.",C1060)),ISNUMBER(FIND(" rats.",C1060)),ISNUMBER(FIND("mouse",C1060)),ISNUMBER(FIND("mice",C1060)), ISNUMBER(FIND(" Mice",C1060)))</f>
        <v>0</v>
      </c>
      <c r="AC1060" t="b">
        <f>OR(ISNUMBER(FIND(" cell ",C1060)),ISNUMBER(FIND("fibroblast",C1060)),ISNUMBER(FIND("macrophage",C1060)),ISNUMBER(FIND("epithelial",C1060)),ISNUMBER(FIND("endothelial",C1060)),ISNUMBER(FIND("neuron",C1060)),ISNUMBER(FIND(" cells ",C1060)),ISNUMBER(FIND("RBC",C1060)),ISNUMBER(FIND("mitochond",C1060)),ISNUMBER(FIND("adipocyte",C1060)),ISNUMBER(FIND("osteo",C1060)),ISNUMBER(FIND("keratin",C1060)),ISNUMBER(FIND(" cell's ",C1060)),ISNUMBER(FIND("eukary",C1060)),ISNUMBER(FIND("sperm",C1060)))</f>
        <v>0</v>
      </c>
      <c r="AD1060" t="b">
        <f>OR(ISNUMBER(FIND("human",B1060)),ISNUMBER(FIND("workers",B1060)),ISNUMBER(FIND("workforces",B1060)),ISNUMBER(FIND("occupational",B1060)),ISNUMBER(FIND("Case report",B1060)),ISNUMBER(FIND("Workplaces",B1060)),ISNUMBER(FIND("worker",B1060)))</f>
        <v>0</v>
      </c>
      <c r="AE1060" t="b">
        <f>OR(ISNUMBER(FIND(" plant ",C1060)),ISNUMBER(FIND("Plant ",C1060)),ISNUMBER(FIND("tomato",C1060)),ISNUMBER(FIND("plants",C1060)),ISNUMBER(FIND("Plants",C1060)),ISNUMBER(FIND("algae",C1060)),ISNUMBER(FIND("lettuce",C1060)),ISNUMBER(FIND("green gram sprouts ",C1060)),ISNUMBER(FIND("Cucurbita pepo",C1060)),ISNUMBER(FIND("bean ",C1060)),ISNUMBER(FIND("chloroplast",C1060)),ISNUMBER(FIND("chlorophyll",C1060)),ISNUMBER(FIND("seedling",C1060)),ISNUMBER(FIND("canola",C1060)),ISNUMBER(FIND("shoot",C1060)),ISNUMBER(FIND("photosynthes",C1060)),ISNUMBER(FIND(" leaves ",C1060)),,ISNUMBER(FIND("agriculture",C1060)),ISNUMBER(FIND(" crops ",C1060)))</f>
        <v>0</v>
      </c>
      <c r="AF1060" t="b">
        <f>OR(ISNUMBER(FIND("bacteria",C1060)),ISNUMBER(FIND("Bacteria",C1060)),ISNUMBER(FIND("Bacterium",C1060)),ISNUMBER(FIND("bacterium",C1060)),ISNUMBER(FIND(" coli ",C1060)))</f>
        <v>0</v>
      </c>
      <c r="AG1060" t="b">
        <f>OR(ISNUMBER(FIND("fungi",C1060)),ISNUMBER(FIND("Fungi",C1060)),ISNUMBER(FIND("fungus",C1060)),ISNUMBER(FIND("Fungus",C1060)),ISNUMBER(FIND("mushroom",C1060)),ISNUMBER(FIND("Mushroom",C1060)),ISNUMBER(FIND(" mold ",C1060)))</f>
        <v>0</v>
      </c>
      <c r="AH1060" t="b">
        <f>OR(ISNUMBER(FIND("Pig ",C1060)),ISNUMBER(FIND("pig ",C1060)),ISNUMBER(FIND("Pigs ",C1060)),ISNUMBER(FIND("pigs ",C1060)))</f>
        <v>0</v>
      </c>
      <c r="AI1060" t="b">
        <f>OR(ISNUMBER(FIND(" C. elegans",C1060)),ISNUMBER(FIND("Caenorhabditis elegans",C1060)),ISNUMBER(FIND("earthworms",C1060)),ISNUMBER(FIND(" Ficopomatus enigmaticus",C1060)),ISNUMBER(FIND("larva",C1060)),ISNUMBER(FIND("Lumbriculus variegatus",C1060)),ISNUMBER(FIND("nematode",C1060)))</f>
        <v>1</v>
      </c>
      <c r="AJ1060" t="b">
        <f>NOT(OR(AA1060,AB1060,AC1060,AD1060,AE1060,AF1060,AG1060,AH1060,AI1060))</f>
        <v>0</v>
      </c>
      <c r="AL1060" t="b">
        <f>OR(AA1060,AB1060,AD1060,AE1060,AF1060,AG1060,AH1060,AI1060)</f>
        <v>1</v>
      </c>
      <c r="AM1060" t="b">
        <f>IF(Table1[[#This Row],[In vivo?]],IF(Table1[[#This Row],[Cell]],FALSE,TRUE),FALSE)</f>
        <v>1</v>
      </c>
      <c r="AN1060" t="b">
        <f>AND(AC1060,AL1060)</f>
        <v>0</v>
      </c>
      <c r="AO1060" t="b">
        <f>IF(Table1[[#This Row],[Cell]],IF(Table1[[#This Row],[In vivo?]],FALSE,TRUE),FALSE)</f>
        <v>0</v>
      </c>
      <c r="AP1060" t="b">
        <f>NOT(OR(Table1[[#This Row],[In vivo?]],Table1[[#This Row],[Only in Cell]]))</f>
        <v>0</v>
      </c>
      <c r="AQ1060" t="str">
        <f>IF(OR(Table1[[#This Row],[Rodents]],Table1[[#This Row],[Human]],Table1[[#This Row],[Pig]]),OR(ISNUMBER(FIND("pulmonary",C1060)),ISNUMBER(FIND("lung",C1060))),"NA")</f>
        <v>NA</v>
      </c>
      <c r="AR1060" t="str">
        <f>IF(OR(Table1[[#This Row],[Rodents]],Table1[[#This Row],[Human]],Table1[[#This Row],[Pig]]),OR(ISNUMBER(FIND("skin",C1060)),ISNUMBER(FIND("dermal",C1060))),"NA")</f>
        <v>NA</v>
      </c>
      <c r="AS1060" t="str">
        <f>IF(OR(Table1[[#This Row],[Rodents]],Table1[[#This Row],[Human]],Table1[[#This Row],[Pig]]),OR(ISNUMBER(FIND("liver",C1060)),ISNUMBER(FIND("hepat",C1060))),"NA")</f>
        <v>NA</v>
      </c>
      <c r="AT1060" t="str">
        <f>IF(OR(Table1[[#This Row],[Rodents]],Table1[[#This Row],[Human]],Table1[[#This Row],[Pig]]),OR(ISNUMBER(FIND("kidney",C1060)),ISNUMBER(FIND("neph",C1060))),"NA")</f>
        <v>NA</v>
      </c>
      <c r="AU1060" t="str">
        <f>IF(OR(Table1[[#This Row],[Rodents]],Table1[[#This Row],[Human]],Table1[[#This Row],[Pig]]),OR(ISNUMBER(FIND("brain",C1060)),ISNUMBER(FIND("neur",C1060)),ISNUMBER(FIND("nerv",C1060))),"NA")</f>
        <v>NA</v>
      </c>
      <c r="AV1060" t="str">
        <f>IF(OR(Table1[[#This Row],[Rodents]],Table1[[#This Row],[Human]],Table1[[#This Row],[Pig]]),OR(ISNUMBER(FIND("heart",C1060)),ISNUMBER(FIND("cardi",C1060))),"NA")</f>
        <v>NA</v>
      </c>
      <c r="AW1060" t="str">
        <f>IF(OR(Table1[[#This Row],[Rodents]],Table1[[#This Row],[Human]],Table1[[#This Row],[Pig]]),OR(ISNUMBER(FIND("gastro",C1060)),ISNUMBER(FIND("intesti",C1060)),ISNUMBER(FIND("stomach",C1060))),"NA")</f>
        <v>NA</v>
      </c>
      <c r="AX1060" t="str">
        <f>IF(OR(Table1[[#This Row],[Rodents]],Table1[[#This Row],[Human]],Table1[[#This Row],[Pig]]),NOT(OR(AQ1060,AR1060,AS1060,AT1060,AU1060,AV1060,AW1060)),"NA")</f>
        <v>NA</v>
      </c>
      <c r="AY1060" t="b">
        <f>OR(ISNUMBER(FIND("SWCNT",C1060)),ISNUMBER(FIND("SWNT",C1060)),ISNUMBER(FIND("single-wall",C1060)),ISNUMBER(FIND("single wall",C1060)),ISNUMBER(FIND("Single wall",C1060)),ISNUMBER(FIND("Single-wall",C1060)),ISNUMBER(FIND("SWCNT",B1060)),ISNUMBER(FIND("SWNT",B1060)),ISNUMBER(FIND("single-wall",B1060)),ISNUMBER(FIND("single wall",B1060)),ISNUMBER(FIND("Single-wall",B1060)),ISNUMBER(FIND("Single wall",B1060)))</f>
        <v>0</v>
      </c>
      <c r="AZ1060" t="b">
        <f>OR(ISNUMBER(FIND("MWCNT",C1060)),ISNUMBER(FIND("MWNT",C1060)),ISNUMBER(FIND("multi-wall",C1060)),ISNUMBER(FIND("multi wall",C1060)),ISNUMBER(FIND("multiwall",C1060)),ISNUMBER(FIND("Multi-wall",C1060)),ISNUMBER(FIND("Multi wall",C1060)),ISNUMBER(FIND("Multiwall",C1060)),ISNUMBER(FIND("MWCNT",B1060)),ISNUMBER(FIND("MWNT",B1060)),ISNUMBER(FIND("multi-wall",B1060)),ISNUMBER(FIND("multi wall",B1060)),ISNUMBER(FIND("multiwall",B1060)),ISNUMBER(FIND("Multi-wall",B1060)),ISNUMBER(FIND("Multi wall",B1060)),ISNUMBER(FIND("Multiwall",B1060)),ISNUMBER(FIND("Double-wall",B1060)),ISNUMBER(FIND("Double wall",B1060)),ISNUMBER(FIND("Doublewall",B1060)),ISNUMBER(FIND("double-wall",B1060)),ISNUMBER(FIND("double wall",B1060)),ISNUMBER(FIND("doublewall",B1060)))</f>
        <v>1</v>
      </c>
      <c r="BA1060" t="b">
        <f>AND(Table1[[#This Row],[SWCNT]],Table1[[#This Row],[MWCNT]])</f>
        <v>0</v>
      </c>
      <c r="BB1060" t="b">
        <f>IF(Table1[[#This Row],[SWCNT]]=TRUE,FALSE,IF(Table1[[#This Row],[MWCNT]]=TRUE,FALSE,TRUE))</f>
        <v>0</v>
      </c>
      <c r="BC1060" s="18"/>
    </row>
    <row r="1061" spans="1:55" ht="203.5">
      <c r="A1061" t="s">
        <v>710</v>
      </c>
      <c r="B1061" s="2" t="s">
        <v>711</v>
      </c>
      <c r="C1061" s="16" t="s">
        <v>712</v>
      </c>
      <c r="D1061" s="17" t="s">
        <v>38</v>
      </c>
      <c r="E1061" s="2">
        <v>2021</v>
      </c>
      <c r="F1061" t="b">
        <f>OR(ISNUMBER(FIND("cytotoxic",C1061)),ISNUMBER(FIND("Cytotoxic",C1061)),ISNUMBER(FIND("cellular toxicity",C1061)),ISNUMBER(FIND("cell death",C1061)),ISNUMBER(FIND("viable",C1061)),ISNUMBER(FIND("phytotoxic",C1061)),ISNUMBER(FIND("acute toxicity",C1061)),ISNUMBER(FIND("MTT",C1061)),ISNUMBER(FIND("survival",C1061)),ISNUMBER(FIND("prolifer",C1061)),ISNUMBER(FIND("apoptosis",C1061)),ISNUMBER(FIND("neurotoxic",C1061)),ISNUMBER(FIND("  lysis ",C1061)),ISNUMBER(FIND("necrosis",C1061)),ISNUMBER(FIND("cellular death",C1061))*3,ISNUMBER(FIND("LDH",C1061)),ISNUMBER(FIND("Acute toxicity",C1061)))</f>
        <v>1</v>
      </c>
      <c r="G1061" t="b">
        <f>OR(ISNUMBER(FIND("genotoxic",C1061)),ISNUMBER(FIND("genotoxicity",C1061)),ISNUMBER(FIND("DNA damage",C1061)),ISNUMBER(FIND("DNA",C1061)),ISNUMBER(FIND("RNA",C1061)),ISNUMBER(FIND("mesothelioma",C1061)),ISNUMBER(FIND("carcino",C1061)),ISNUMBER(FIND("mutagen",C1061)),ISNUMBER(FIND("genetic",C1061)))</f>
        <v>0</v>
      </c>
      <c r="H1061" t="b">
        <f>OR(ISNUMBER(FIND("inflammatory",C1061)),ISNUMBER(FIND("inflamm",C1061)))</f>
        <v>0</v>
      </c>
      <c r="I1061" t="b">
        <f>OR(ISNUMBER(FIND("immune",C1061)),ISNUMBER(FIND("immunological",C1061)),ISNUMBER(FIND("interleuk",C1061)),ISNUMBER(FIND("platelet activation",C1061)),ISNUMBER(FIND("monocyte",C1061)),ISNUMBER(FIND("leukocyte",C1061)),ISNUMBER(FIND("cytokine",C1061)),ISNUMBER(FIND("CD4",C1061)),ISNUMBER(FIND("CD8",C1061)),ISNUMBER(FIND("T-cell",C1061)))</f>
        <v>0</v>
      </c>
      <c r="J1061" t="b">
        <f>OR(ISNUMBER(FIND("reactive oxygen",C1061)),ISNUMBER(FIND("ROS",C1061)),ISNUMBER(FIND("free radical",C1061)),ISNUMBER(FIND("oxidative stress",C1061)),ISNUMBER(FIND("peroxid",C1061)),ISNUMBER(FIND("oxidative",C1061)),ISNUMBER(FIND("antioxid",C1061)))</f>
        <v>0</v>
      </c>
      <c r="K1061" t="b">
        <f>OR(ISNUMBER(FIND("autophag",C1061)))</f>
        <v>0</v>
      </c>
      <c r="L1061" t="b">
        <f>OR(ISNUMBER(FIND("morpholog",C1061)))</f>
        <v>0</v>
      </c>
      <c r="M1061" t="b">
        <f>OR(ISNUMBER(FIND("fibrosis",C1061)),ISNUMBER(FIND("Fibrosis",C1061)),ISNUMBER(FIND("fibrot",C1061)))</f>
        <v>0</v>
      </c>
      <c r="N1061" t="b">
        <f>OR(ISNUMBER(FIND("offspring",C1061)),ISNUMBER(FIND("Parental",C1061)),ISNUMBER(FIND("parental",C1061)),ISNUMBER(FIND("germline",C1061)),ISNUMBER(FIND("reproduc",C1061)),ISNUMBER(FIND("embryo",C1061)))</f>
        <v>1</v>
      </c>
      <c r="O1061" t="b">
        <f>OR(ISNUMBER(FIND("metabol",C1061)),ISNUMBER(FIND("Metabol",C1061)),ISNUMBER(FIND("digest",C1061)),ISNUMBER(FIND("mitochon",C1061)))</f>
        <v>0</v>
      </c>
      <c r="P1061" t="b">
        <f>OR(ISNUMBER(FIND("ecotox",C1061)),ISNUMBER(FIND("Ecotox",B1061)),ISNUMBER(FIND("ecotox",B1061)),ISNUMBER(FIND("Ecotox",C1061)))</f>
        <v>0</v>
      </c>
      <c r="Q1061" t="b">
        <f>OR(ISNUMBER(FIND("Bioaccum",C1061)),ISNUMBER(FIND("bioaccum",C1061)),ISNUMBER(FIND("accum",C1061)))</f>
        <v>1</v>
      </c>
      <c r="R1061" t="b">
        <f>OR(ISNUMBER(FIND("Occupation",C1061)),ISNUMBER(FIND("occupation",C1061)),ISNUMBER(FIND("worker",C1061)),ISNUMBER(FIND("workforce",C1061)))</f>
        <v>0</v>
      </c>
      <c r="S1061" t="b">
        <f>NOT(OR(F1061,G1061,H1061,I1061,J1061,K1061,L1061,M1061,N1061,O1061,P1061,Q1061,R1061))</f>
        <v>0</v>
      </c>
      <c r="U1061" t="b">
        <f>OR(Table1[[#This Row],[Inflammation]],Table1[[#This Row],[Immune]])</f>
        <v>0</v>
      </c>
      <c r="V1061" t="str">
        <f>IF(OR(Table1[[#This Row],[Rodents]],Table1[[#This Row],[Human]],Table1[[#This Row],[Pig]]),OR(ISNUMBER(FIND("intratrach",C1061)),ISNUMBER(FIND("nasal ",C1061)),ISNUMBER(FIND("instill",C1061))),"NA")</f>
        <v>NA</v>
      </c>
      <c r="W1061" t="str">
        <f>IF(OR(Table1[[#This Row],[Rodents]],Table1[[#This Row],[Human]],Table1[[#This Row],[Pig]]),OR(ISNUMBER(FIND("dermal",C1061)),ISNUMBER(FIND("skin ",C1061))),"NA")</f>
        <v>NA</v>
      </c>
      <c r="X1061" t="str">
        <f>IF(OR(Table1[[#This Row],[Rodents]],Table1[[#This Row],[Human]],Table1[[#This Row],[Pig]]),OR(ISNUMBER(FIND("injected",C1061)),ISNUMBER(FIND("periton",C1061)),ISNUMBER(FIND("intrascrot",C1061))),"NA")</f>
        <v>NA</v>
      </c>
      <c r="Y1061" t="str">
        <f>IF(OR(Table1[[#This Row],[Rodents]],Table1[[#This Row],[Human]],Table1[[#This Row],[Pig]]),NOT(OR(Table1[[#This Row],[Inhaled/Intratracheal/intranasal]],Table1[[#This Row],[Dermal]],Table1[[#This Row],[Injected]])),"NA")</f>
        <v>NA</v>
      </c>
      <c r="AA1061" t="b">
        <f>OR(ISNUMBER(FIND("fish ",C1061)),ISNUMBER(FIND("Fish ",C1061)),ISNUMBER(FIND("aquatic",C1061)),ISNUMBER(FIND("daphnids",C1061)),ISNUMBER(FIND("Carcinus maenas",C1061)),ISNUMBER(FIND("Daphnia",C1061)),ISNUMBER(FIND("Ruditapes philippinarum",C1061)),ISNUMBER(FIND("daphnia",C1061)),ISNUMBER(FIND("marine",C1061)),ISNUMBER(FIND("mussel",C1061)),ISNUMBER(FIND("algae",C1061)),ISNUMBER(FIND("Donax faba",C1061)),ISNUMBER(FIND("estuarine",C1061)),ISNUMBER(FIND("snail",C1061)),ISNUMBER(FIND("Prorocentrum donghaiense",C1061)) )</f>
        <v>1</v>
      </c>
      <c r="AB1061" t="b">
        <f>OR(ISNUMBER(FIND(" rat ",C1061)),ISNUMBER(FIND(" rats ",C1061)),ISNUMBER(FIND(" Rats ",C1061)),ISNUMBER(FIND(" Rat ",C1061)),ISNUMBER(FIND(" rat.",C1061)),ISNUMBER(FIND(" rats.",C1061)),ISNUMBER(FIND("mouse",C1061)),ISNUMBER(FIND("mice",C1061)), ISNUMBER(FIND(" Mice",C1061)))</f>
        <v>0</v>
      </c>
      <c r="AC1061" t="b">
        <f>OR(ISNUMBER(FIND(" cell ",C1061)),ISNUMBER(FIND("fibroblast",C1061)),ISNUMBER(FIND("macrophage",C1061)),ISNUMBER(FIND("epithelial",C1061)),ISNUMBER(FIND("endothelial",C1061)),ISNUMBER(FIND("neuron",C1061)),ISNUMBER(FIND(" cells ",C1061)),ISNUMBER(FIND("RBC",C1061)),ISNUMBER(FIND("mitochond",C1061)),ISNUMBER(FIND("adipocyte",C1061)),ISNUMBER(FIND("osteo",C1061)),ISNUMBER(FIND("keratin",C1061)),ISNUMBER(FIND(" cell's ",C1061)),ISNUMBER(FIND("eukary",C1061)),ISNUMBER(FIND("sperm",C1061)))</f>
        <v>1</v>
      </c>
      <c r="AD1061" t="b">
        <f>OR(ISNUMBER(FIND("human",B1061)),ISNUMBER(FIND("workers",B1061)),ISNUMBER(FIND("workforces",B1061)),ISNUMBER(FIND("occupational",B1061)),ISNUMBER(FIND("Case report",B1061)),ISNUMBER(FIND("Workplaces",B1061)),ISNUMBER(FIND("worker",B1061)))</f>
        <v>0</v>
      </c>
      <c r="AE1061" t="b">
        <f>OR(ISNUMBER(FIND(" plant ",C1061)),ISNUMBER(FIND("Plant ",C1061)),ISNUMBER(FIND("tomato",C1061)),ISNUMBER(FIND("plants",C1061)),ISNUMBER(FIND("Plants",C1061)),ISNUMBER(FIND("algae",C1061)),ISNUMBER(FIND("lettuce",C1061)),ISNUMBER(FIND("green gram sprouts ",C1061)),ISNUMBER(FIND("Cucurbita pepo",C1061)),ISNUMBER(FIND("bean ",C1061)),ISNUMBER(FIND("chloroplast",C1061)),ISNUMBER(FIND("chlorophyll",C1061)),ISNUMBER(FIND("seedling",C1061)),ISNUMBER(FIND("canola",C1061)),ISNUMBER(FIND("shoot",C1061)),ISNUMBER(FIND("photosynthes",C1061)),ISNUMBER(FIND(" leaves ",C1061)),,ISNUMBER(FIND("agriculture",C1061)),ISNUMBER(FIND(" crops ",C1061)))</f>
        <v>0</v>
      </c>
      <c r="AF1061" t="b">
        <f>OR(ISNUMBER(FIND("bacteria",C1061)),ISNUMBER(FIND("Bacteria",C1061)),ISNUMBER(FIND("Bacterium",C1061)),ISNUMBER(FIND("bacterium",C1061)),ISNUMBER(FIND(" coli ",C1061)))</f>
        <v>0</v>
      </c>
      <c r="AG1061" t="b">
        <f>OR(ISNUMBER(FIND("fungi",C1061)),ISNUMBER(FIND("Fungi",C1061)),ISNUMBER(FIND("fungus",C1061)),ISNUMBER(FIND("Fungus",C1061)),ISNUMBER(FIND("mushroom",C1061)),ISNUMBER(FIND("Mushroom",C1061)),ISNUMBER(FIND(" mold ",C1061)))</f>
        <v>0</v>
      </c>
      <c r="AH1061" t="b">
        <f>OR(ISNUMBER(FIND("Pig ",C1061)),ISNUMBER(FIND("pig ",C1061)),ISNUMBER(FIND("Pigs ",C1061)),ISNUMBER(FIND("pigs ",C1061)))</f>
        <v>0</v>
      </c>
      <c r="AI1061" t="b">
        <f>OR(ISNUMBER(FIND(" C. elegans",C1061)),ISNUMBER(FIND("Caenorhabditis elegans",C1061)),ISNUMBER(FIND("earthworms",C1061)),ISNUMBER(FIND(" Ficopomatus enigmaticus",C1061)),ISNUMBER(FIND("larva",C1061)),ISNUMBER(FIND("Lumbriculus variegatus",C1061)),ISNUMBER(FIND("nematode",C1061)))</f>
        <v>0</v>
      </c>
      <c r="AJ1061" t="b">
        <f>NOT(OR(AA1061,AB1061,AC1061,AD1061,AE1061,AF1061,AG1061,AH1061,AI1061))</f>
        <v>0</v>
      </c>
      <c r="AL1061" t="b">
        <f>OR(AA1061,AB1061,AD1061,AE1061,AF1061,AG1061,AH1061,AI1061)</f>
        <v>1</v>
      </c>
      <c r="AM1061" t="b">
        <f>IF(Table1[[#This Row],[In vivo?]],IF(Table1[[#This Row],[Cell]],FALSE,TRUE),FALSE)</f>
        <v>0</v>
      </c>
      <c r="AN1061" t="b">
        <f>AND(AC1061,AL1061)</f>
        <v>1</v>
      </c>
      <c r="AO1061" t="b">
        <f>IF(Table1[[#This Row],[Cell]],IF(Table1[[#This Row],[In vivo?]],FALSE,TRUE),FALSE)</f>
        <v>0</v>
      </c>
      <c r="AP1061" t="b">
        <f>NOT(OR(Table1[[#This Row],[In vivo?]],Table1[[#This Row],[Only in Cell]]))</f>
        <v>0</v>
      </c>
      <c r="AQ1061" t="str">
        <f>IF(OR(Table1[[#This Row],[Rodents]],Table1[[#This Row],[Human]],Table1[[#This Row],[Pig]]),OR(ISNUMBER(FIND("pulmonary",C1061)),ISNUMBER(FIND("lung",C1061))),"NA")</f>
        <v>NA</v>
      </c>
      <c r="AR1061" t="str">
        <f>IF(OR(Table1[[#This Row],[Rodents]],Table1[[#This Row],[Human]],Table1[[#This Row],[Pig]]),OR(ISNUMBER(FIND("skin",C1061)),ISNUMBER(FIND("dermal",C1061))),"NA")</f>
        <v>NA</v>
      </c>
      <c r="AS1061" t="str">
        <f>IF(OR(Table1[[#This Row],[Rodents]],Table1[[#This Row],[Human]],Table1[[#This Row],[Pig]]),OR(ISNUMBER(FIND("liver",C1061)),ISNUMBER(FIND("hepat",C1061))),"NA")</f>
        <v>NA</v>
      </c>
      <c r="AT1061" t="str">
        <f>IF(OR(Table1[[#This Row],[Rodents]],Table1[[#This Row],[Human]],Table1[[#This Row],[Pig]]),OR(ISNUMBER(FIND("kidney",C1061)),ISNUMBER(FIND("neph",C1061))),"NA")</f>
        <v>NA</v>
      </c>
      <c r="AU1061" t="str">
        <f>IF(OR(Table1[[#This Row],[Rodents]],Table1[[#This Row],[Human]],Table1[[#This Row],[Pig]]),OR(ISNUMBER(FIND("brain",C1061)),ISNUMBER(FIND("neur",C1061)),ISNUMBER(FIND("nerv",C1061))),"NA")</f>
        <v>NA</v>
      </c>
      <c r="AV1061" t="str">
        <f>IF(OR(Table1[[#This Row],[Rodents]],Table1[[#This Row],[Human]],Table1[[#This Row],[Pig]]),OR(ISNUMBER(FIND("heart",C1061)),ISNUMBER(FIND("cardi",C1061))),"NA")</f>
        <v>NA</v>
      </c>
      <c r="AW1061" t="str">
        <f>IF(OR(Table1[[#This Row],[Rodents]],Table1[[#This Row],[Human]],Table1[[#This Row],[Pig]]),OR(ISNUMBER(FIND("gastro",C1061)),ISNUMBER(FIND("intesti",C1061)),ISNUMBER(FIND("stomach",C1061))),"NA")</f>
        <v>NA</v>
      </c>
      <c r="AX1061" t="str">
        <f>IF(OR(Table1[[#This Row],[Rodents]],Table1[[#This Row],[Human]],Table1[[#This Row],[Pig]]),NOT(OR(AQ1061,AR1061,AS1061,AT1061,AU1061,AV1061,AW1061)),"NA")</f>
        <v>NA</v>
      </c>
      <c r="AY1061" t="b">
        <f>OR(ISNUMBER(FIND("SWCNT",C1061)),ISNUMBER(FIND("SWNT",C1061)),ISNUMBER(FIND("single-wall",C1061)),ISNUMBER(FIND("single wall",C1061)),ISNUMBER(FIND("Single wall",C1061)),ISNUMBER(FIND("Single-wall",C1061)),ISNUMBER(FIND("SWCNT",B1061)),ISNUMBER(FIND("SWNT",B1061)),ISNUMBER(FIND("single-wall",B1061)),ISNUMBER(FIND("single wall",B1061)),ISNUMBER(FIND("Single-wall",B1061)),ISNUMBER(FIND("Single wall",B1061)))</f>
        <v>0</v>
      </c>
      <c r="AZ1061" t="b">
        <f>OR(ISNUMBER(FIND("MWCNT",C1061)),ISNUMBER(FIND("MWNT",C1061)),ISNUMBER(FIND("multi-wall",C1061)),ISNUMBER(FIND("multi wall",C1061)),ISNUMBER(FIND("multiwall",C1061)),ISNUMBER(FIND("Multi-wall",C1061)),ISNUMBER(FIND("Multi wall",C1061)),ISNUMBER(FIND("Multiwall",C1061)),ISNUMBER(FIND("MWCNT",B1061)),ISNUMBER(FIND("MWNT",B1061)),ISNUMBER(FIND("multi-wall",B1061)),ISNUMBER(FIND("multi wall",B1061)),ISNUMBER(FIND("multiwall",B1061)),ISNUMBER(FIND("Multi-wall",B1061)),ISNUMBER(FIND("Multi wall",B1061)),ISNUMBER(FIND("Multiwall",B1061)),ISNUMBER(FIND("Double-wall",B1061)),ISNUMBER(FIND("Double wall",B1061)),ISNUMBER(FIND("Doublewall",B1061)),ISNUMBER(FIND("double-wall",B1061)),ISNUMBER(FIND("double wall",B1061)),ISNUMBER(FIND("doublewall",B1061)))</f>
        <v>1</v>
      </c>
      <c r="BA1061" t="b">
        <f>AND(Table1[[#This Row],[SWCNT]],Table1[[#This Row],[MWCNT]])</f>
        <v>0</v>
      </c>
      <c r="BB1061" t="b">
        <f>IF(Table1[[#This Row],[SWCNT]]=TRUE,FALSE,IF(Table1[[#This Row],[MWCNT]]=TRUE,FALSE,TRUE))</f>
        <v>0</v>
      </c>
      <c r="BC1061" s="18"/>
    </row>
    <row r="1062" spans="1:55" ht="333">
      <c r="A1062" t="s">
        <v>892</v>
      </c>
      <c r="B1062" s="2" t="s">
        <v>894</v>
      </c>
      <c r="C1062" s="16" t="s">
        <v>896</v>
      </c>
      <c r="D1062" s="17" t="s">
        <v>181</v>
      </c>
      <c r="E1062" s="2">
        <v>2020</v>
      </c>
      <c r="F1062" t="b">
        <f>OR(ISNUMBER(FIND("cytotoxic",C1062)),ISNUMBER(FIND("Cytotoxic",C1062)),ISNUMBER(FIND("cellular toxicity",C1062)),ISNUMBER(FIND("cell death",C1062)),ISNUMBER(FIND("viable",C1062)),ISNUMBER(FIND("phytotoxic",C1062)),ISNUMBER(FIND("acute toxicity",C1062)),ISNUMBER(FIND("MTT",C1062)),ISNUMBER(FIND("survival",C1062)),ISNUMBER(FIND("prolifer",C1062)),ISNUMBER(FIND("apoptosis",C1062)),ISNUMBER(FIND("neurotoxic",C1062)),ISNUMBER(FIND("  lysis ",C1062)),ISNUMBER(FIND("necrosis",C1062)),ISNUMBER(FIND("cellular death",C1062))*3,ISNUMBER(FIND("LDH",C1062)),ISNUMBER(FIND("Acute toxicity",C1062)))</f>
        <v>1</v>
      </c>
      <c r="G1062" t="b">
        <f>OR(ISNUMBER(FIND("genotoxic",C1062)),ISNUMBER(FIND("genotoxicity",C1062)),ISNUMBER(FIND("DNA damage",C1062)),ISNUMBER(FIND("DNA",C1062)),ISNUMBER(FIND("RNA",C1062)),ISNUMBER(FIND("mesothelioma",C1062)),ISNUMBER(FIND("carcino",C1062)),ISNUMBER(FIND("mutagen",C1062)),ISNUMBER(FIND("genetic",C1062)))</f>
        <v>1</v>
      </c>
      <c r="H1062" t="b">
        <f>OR(ISNUMBER(FIND("inflammatory",C1062)),ISNUMBER(FIND("inflamm",C1062)))</f>
        <v>0</v>
      </c>
      <c r="I1062" t="b">
        <f>OR(ISNUMBER(FIND("immune",C1062)),ISNUMBER(FIND("immunological",C1062)),ISNUMBER(FIND("interleuk",C1062)),ISNUMBER(FIND("platelet activation",C1062)),ISNUMBER(FIND("monocyte",C1062)),ISNUMBER(FIND("leukocyte",C1062)),ISNUMBER(FIND("cytokine",C1062)),ISNUMBER(FIND("CD4",C1062)),ISNUMBER(FIND("CD8",C1062)),ISNUMBER(FIND("T-cell",C1062)))</f>
        <v>0</v>
      </c>
      <c r="J1062" t="b">
        <f>OR(ISNUMBER(FIND("reactive oxygen",C1062)),ISNUMBER(FIND("ROS",C1062)),ISNUMBER(FIND("free radical",C1062)),ISNUMBER(FIND("oxidative stress",C1062)),ISNUMBER(FIND("peroxid",C1062)),ISNUMBER(FIND("oxidative",C1062)),ISNUMBER(FIND("antioxid",C1062)))</f>
        <v>0</v>
      </c>
      <c r="K1062" t="b">
        <f>OR(ISNUMBER(FIND("autophag",C1062)))</f>
        <v>0</v>
      </c>
      <c r="L1062" t="b">
        <f>OR(ISNUMBER(FIND("morpholog",C1062)))</f>
        <v>0</v>
      </c>
      <c r="M1062" t="b">
        <f>OR(ISNUMBER(FIND("fibrosis",C1062)),ISNUMBER(FIND("Fibrosis",C1062)),ISNUMBER(FIND("fibrot",C1062)))</f>
        <v>0</v>
      </c>
      <c r="N1062" t="b">
        <f>OR(ISNUMBER(FIND("offspring",C1062)),ISNUMBER(FIND("Parental",C1062)),ISNUMBER(FIND("parental",C1062)),ISNUMBER(FIND("germline",C1062)),ISNUMBER(FIND("reproduc",C1062)),ISNUMBER(FIND("embryo",C1062)))</f>
        <v>0</v>
      </c>
      <c r="O1062" t="b">
        <f>OR(ISNUMBER(FIND("metabol",C1062)),ISNUMBER(FIND("Metabol",C1062)),ISNUMBER(FIND("digest",C1062)),ISNUMBER(FIND("mitochon",C1062)))</f>
        <v>0</v>
      </c>
      <c r="P1062" t="b">
        <f>OR(ISNUMBER(FIND("ecotox",C1062)),ISNUMBER(FIND("Ecotox",B1062)),ISNUMBER(FIND("ecotox",B1062)),ISNUMBER(FIND("Ecotox",C1062)))</f>
        <v>0</v>
      </c>
      <c r="Q1062" t="b">
        <f>OR(ISNUMBER(FIND("Bioaccum",C1062)),ISNUMBER(FIND("bioaccum",C1062)),ISNUMBER(FIND("accum",C1062)))</f>
        <v>0</v>
      </c>
      <c r="R1062" t="b">
        <f>OR(ISNUMBER(FIND("Occupation",C1062)),ISNUMBER(FIND("occupation",C1062)),ISNUMBER(FIND("worker",C1062)),ISNUMBER(FIND("workforce",C1062)))</f>
        <v>0</v>
      </c>
      <c r="S1062" t="b">
        <f>NOT(OR(F1062,G1062,H1062,I1062,J1062,K1062,L1062,M1062,N1062,O1062,P1062,Q1062,R1062))</f>
        <v>0</v>
      </c>
      <c r="U1062" t="b">
        <f>OR(Table1[[#This Row],[Inflammation]],Table1[[#This Row],[Immune]])</f>
        <v>0</v>
      </c>
      <c r="V1062" t="b">
        <f>IF(OR(Table1[[#This Row],[Rodents]],Table1[[#This Row],[Human]],Table1[[#This Row],[Pig]]),OR(ISNUMBER(FIND("intratrach",C1062)),ISNUMBER(FIND("nasal ",C1062)),ISNUMBER(FIND("instill",C1062))),"NA")</f>
        <v>0</v>
      </c>
      <c r="W1062" t="b">
        <f>IF(OR(Table1[[#This Row],[Rodents]],Table1[[#This Row],[Human]],Table1[[#This Row],[Pig]]),OR(ISNUMBER(FIND("dermal",C1062)),ISNUMBER(FIND("skin ",C1062))),"NA")</f>
        <v>0</v>
      </c>
      <c r="X1062" t="b">
        <f>IF(OR(Table1[[#This Row],[Rodents]],Table1[[#This Row],[Human]],Table1[[#This Row],[Pig]]),OR(ISNUMBER(FIND("injected",C1062)),ISNUMBER(FIND("periton",C1062)),ISNUMBER(FIND("intrascrot",C1062))),"NA")</f>
        <v>1</v>
      </c>
      <c r="Y1062" t="b">
        <f>IF(OR(Table1[[#This Row],[Rodents]],Table1[[#This Row],[Human]],Table1[[#This Row],[Pig]]),NOT(OR(Table1[[#This Row],[Inhaled/Intratracheal/intranasal]],Table1[[#This Row],[Dermal]],Table1[[#This Row],[Injected]])),"NA")</f>
        <v>0</v>
      </c>
      <c r="AA1062" t="b">
        <f>OR(ISNUMBER(FIND("fish ",C1062)),ISNUMBER(FIND("Fish ",C1062)),ISNUMBER(FIND("aquatic",C1062)),ISNUMBER(FIND("daphnids",C1062)),ISNUMBER(FIND("Carcinus maenas",C1062)),ISNUMBER(FIND("Daphnia",C1062)),ISNUMBER(FIND("Ruditapes philippinarum",C1062)),ISNUMBER(FIND("daphnia",C1062)),ISNUMBER(FIND("marine",C1062)),ISNUMBER(FIND("mussel",C1062)),ISNUMBER(FIND("algae",C1062)),ISNUMBER(FIND("Donax faba",C1062)),ISNUMBER(FIND("estuarine",C1062)),ISNUMBER(FIND("snail",C1062)),ISNUMBER(FIND("Prorocentrum donghaiense",C1062)) )</f>
        <v>0</v>
      </c>
      <c r="AB1062" t="b">
        <f>OR(ISNUMBER(FIND(" rat ",C1062)),ISNUMBER(FIND(" rats ",C1062)),ISNUMBER(FIND(" Rats ",C1062)),ISNUMBER(FIND(" Rat ",C1062)),ISNUMBER(FIND(" rat.",C1062)),ISNUMBER(FIND(" rats.",C1062)),ISNUMBER(FIND("mouse",C1062)),ISNUMBER(FIND("mice",C1062)), ISNUMBER(FIND(" Mice",C1062)))</f>
        <v>1</v>
      </c>
      <c r="AC1062" t="b">
        <f>OR(ISNUMBER(FIND(" cell ",C1062)),ISNUMBER(FIND("fibroblast",C1062)),ISNUMBER(FIND("macrophage",C1062)),ISNUMBER(FIND("epithelial",C1062)),ISNUMBER(FIND("endothelial",C1062)),ISNUMBER(FIND("neuron",C1062)),ISNUMBER(FIND(" cells ",C1062)),ISNUMBER(FIND("RBC",C1062)),ISNUMBER(FIND("mitochond",C1062)),ISNUMBER(FIND("adipocyte",C1062)),ISNUMBER(FIND("osteo",C1062)),ISNUMBER(FIND("keratin",C1062)),ISNUMBER(FIND(" cell's ",C1062)),ISNUMBER(FIND("eukary",C1062)),ISNUMBER(FIND("sperm",C1062)))</f>
        <v>0</v>
      </c>
      <c r="AD1062" t="b">
        <f>OR(ISNUMBER(FIND("human",B1062)),ISNUMBER(FIND("workers",B1062)),ISNUMBER(FIND("workforces",B1062)),ISNUMBER(FIND("occupational",B1062)),ISNUMBER(FIND("Case report",B1062)),ISNUMBER(FIND("Workplaces",B1062)),ISNUMBER(FIND("worker",B1062)))</f>
        <v>0</v>
      </c>
      <c r="AE1062" t="b">
        <f>OR(ISNUMBER(FIND(" plant ",C1062)),ISNUMBER(FIND("Plant ",C1062)),ISNUMBER(FIND("tomato",C1062)),ISNUMBER(FIND("plants",C1062)),ISNUMBER(FIND("Plants",C1062)),ISNUMBER(FIND("algae",C1062)),ISNUMBER(FIND("lettuce",C1062)),ISNUMBER(FIND("green gram sprouts ",C1062)),ISNUMBER(FIND("Cucurbita pepo",C1062)),ISNUMBER(FIND("bean ",C1062)),ISNUMBER(FIND("chloroplast",C1062)),ISNUMBER(FIND("chlorophyll",C1062)),ISNUMBER(FIND("seedling",C1062)),ISNUMBER(FIND("canola",C1062)),ISNUMBER(FIND("shoot",C1062)),ISNUMBER(FIND("photosynthes",C1062)),ISNUMBER(FIND(" leaves ",C1062)),,ISNUMBER(FIND("agriculture",C1062)),ISNUMBER(FIND(" crops ",C1062)))</f>
        <v>0</v>
      </c>
      <c r="AF1062" t="b">
        <f>OR(ISNUMBER(FIND("bacteria",C1062)),ISNUMBER(FIND("Bacteria",C1062)),ISNUMBER(FIND("Bacterium",C1062)),ISNUMBER(FIND("bacterium",C1062)),ISNUMBER(FIND(" coli ",C1062)))</f>
        <v>0</v>
      </c>
      <c r="AG1062" t="b">
        <f>OR(ISNUMBER(FIND("fungi",C1062)),ISNUMBER(FIND("Fungi",C1062)),ISNUMBER(FIND("fungus",C1062)),ISNUMBER(FIND("Fungus",C1062)),ISNUMBER(FIND("mushroom",C1062)),ISNUMBER(FIND("Mushroom",C1062)),ISNUMBER(FIND(" mold ",C1062)))</f>
        <v>0</v>
      </c>
      <c r="AH1062" t="b">
        <f>OR(ISNUMBER(FIND("Pig ",C1062)),ISNUMBER(FIND("pig ",C1062)),ISNUMBER(FIND("Pigs ",C1062)),ISNUMBER(FIND("pigs ",C1062)))</f>
        <v>0</v>
      </c>
      <c r="AI1062" t="b">
        <f>OR(ISNUMBER(FIND(" C. elegans",C1062)),ISNUMBER(FIND("Caenorhabditis elegans",C1062)),ISNUMBER(FIND("earthworms",C1062)),ISNUMBER(FIND(" Ficopomatus enigmaticus",C1062)),ISNUMBER(FIND("larva",C1062)),ISNUMBER(FIND("Lumbriculus variegatus",C1062)),ISNUMBER(FIND("nematode",C1062)))</f>
        <v>0</v>
      </c>
      <c r="AJ1062" t="b">
        <f>NOT(OR(AA1062,AB1062,AC1062,AD1062,AE1062,AF1062,AG1062,AH1062,AI1062))</f>
        <v>0</v>
      </c>
      <c r="AL1062" t="b">
        <f>OR(AA1062,AB1062,AD1062,AE1062,AF1062,AG1062,AH1062,AI1062)</f>
        <v>1</v>
      </c>
      <c r="AM1062" t="b">
        <f>IF(Table1[[#This Row],[In vivo?]],IF(Table1[[#This Row],[Cell]],FALSE,TRUE),FALSE)</f>
        <v>1</v>
      </c>
      <c r="AN1062" t="b">
        <f>AND(AC1062,AL1062)</f>
        <v>0</v>
      </c>
      <c r="AO1062" t="b">
        <f>IF(Table1[[#This Row],[Cell]],IF(Table1[[#This Row],[In vivo?]],FALSE,TRUE),FALSE)</f>
        <v>0</v>
      </c>
      <c r="AP1062" t="b">
        <f>NOT(OR(Table1[[#This Row],[In vivo?]],Table1[[#This Row],[Only in Cell]]))</f>
        <v>0</v>
      </c>
      <c r="AQ1062" t="b">
        <f>IF(OR(Table1[[#This Row],[Rodents]],Table1[[#This Row],[Human]],Table1[[#This Row],[Pig]]),OR(ISNUMBER(FIND("pulmonary",C1062)),ISNUMBER(FIND("lung",C1062))),"NA")</f>
        <v>1</v>
      </c>
      <c r="AR1062" t="b">
        <f>IF(OR(Table1[[#This Row],[Rodents]],Table1[[#This Row],[Human]],Table1[[#This Row],[Pig]]),OR(ISNUMBER(FIND("skin",C1062)),ISNUMBER(FIND("dermal",C1062))),"NA")</f>
        <v>0</v>
      </c>
      <c r="AS1062" t="b">
        <f>IF(OR(Table1[[#This Row],[Rodents]],Table1[[#This Row],[Human]],Table1[[#This Row],[Pig]]),OR(ISNUMBER(FIND("liver",C1062)),ISNUMBER(FIND("hepat",C1062))),"NA")</f>
        <v>0</v>
      </c>
      <c r="AT1062" t="b">
        <f>IF(OR(Table1[[#This Row],[Rodents]],Table1[[#This Row],[Human]],Table1[[#This Row],[Pig]]),OR(ISNUMBER(FIND("kidney",C1062)),ISNUMBER(FIND("neph",C1062))),"NA")</f>
        <v>0</v>
      </c>
      <c r="AU1062" t="b">
        <f>IF(OR(Table1[[#This Row],[Rodents]],Table1[[#This Row],[Human]],Table1[[#This Row],[Pig]]),OR(ISNUMBER(FIND("brain",C1062)),ISNUMBER(FIND("neur",C1062)),ISNUMBER(FIND("nerv",C1062))),"NA")</f>
        <v>0</v>
      </c>
      <c r="AV1062" t="b">
        <f>IF(OR(Table1[[#This Row],[Rodents]],Table1[[#This Row],[Human]],Table1[[#This Row],[Pig]]),OR(ISNUMBER(FIND("heart",C1062)),ISNUMBER(FIND("cardi",C1062))),"NA")</f>
        <v>0</v>
      </c>
      <c r="AW1062" t="b">
        <f>IF(OR(Table1[[#This Row],[Rodents]],Table1[[#This Row],[Human]],Table1[[#This Row],[Pig]]),OR(ISNUMBER(FIND("gastro",C1062)),ISNUMBER(FIND("intesti",C1062)),ISNUMBER(FIND("stomach",C1062))),"NA")</f>
        <v>0</v>
      </c>
      <c r="AX1062" t="b">
        <f>IF(OR(Table1[[#This Row],[Rodents]],Table1[[#This Row],[Human]],Table1[[#This Row],[Pig]]),NOT(OR(AQ1062,AR1062,AS1062,AT1062,AU1062,AV1062,AW1062)),"NA")</f>
        <v>0</v>
      </c>
      <c r="AY1062" t="b">
        <f>OR(ISNUMBER(FIND("SWCNT",C1062)),ISNUMBER(FIND("SWNT",C1062)),ISNUMBER(FIND("single-wall",C1062)),ISNUMBER(FIND("single wall",C1062)),ISNUMBER(FIND("Single wall",C1062)),ISNUMBER(FIND("Single-wall",C1062)),ISNUMBER(FIND("SWCNT",B1062)),ISNUMBER(FIND("SWNT",B1062)),ISNUMBER(FIND("single-wall",B1062)),ISNUMBER(FIND("single wall",B1062)),ISNUMBER(FIND("Single-wall",B1062)),ISNUMBER(FIND("Single wall",B1062)))</f>
        <v>0</v>
      </c>
      <c r="AZ1062" t="b">
        <f>OR(ISNUMBER(FIND("MWCNT",C1062)),ISNUMBER(FIND("MWNT",C1062)),ISNUMBER(FIND("multi-wall",C1062)),ISNUMBER(FIND("multi wall",C1062)),ISNUMBER(FIND("multiwall",C1062)),ISNUMBER(FIND("Multi-wall",C1062)),ISNUMBER(FIND("Multi wall",C1062)),ISNUMBER(FIND("Multiwall",C1062)),ISNUMBER(FIND("MWCNT",B1062)),ISNUMBER(FIND("MWNT",B1062)),ISNUMBER(FIND("multi-wall",B1062)),ISNUMBER(FIND("multi wall",B1062)),ISNUMBER(FIND("multiwall",B1062)),ISNUMBER(FIND("Multi-wall",B1062)),ISNUMBER(FIND("Multi wall",B1062)),ISNUMBER(FIND("Multiwall",B1062)),ISNUMBER(FIND("Double-wall",B1062)),ISNUMBER(FIND("Double wall",B1062)),ISNUMBER(FIND("Doublewall",B1062)),ISNUMBER(FIND("double-wall",B1062)),ISNUMBER(FIND("double wall",B1062)),ISNUMBER(FIND("doublewall",B1062)))</f>
        <v>1</v>
      </c>
      <c r="BA1062" t="b">
        <f>AND(Table1[[#This Row],[SWCNT]],Table1[[#This Row],[MWCNT]])</f>
        <v>0</v>
      </c>
      <c r="BB1062" t="b">
        <f>IF(Table1[[#This Row],[SWCNT]]=TRUE,FALSE,IF(Table1[[#This Row],[MWCNT]]=TRUE,FALSE,TRUE))</f>
        <v>0</v>
      </c>
      <c r="BC1062" s="18"/>
    </row>
    <row r="1063" spans="1:55" ht="240.5">
      <c r="A1063" t="s">
        <v>952</v>
      </c>
      <c r="B1063" s="2" t="s">
        <v>953</v>
      </c>
      <c r="C1063" s="16" t="s">
        <v>954</v>
      </c>
      <c r="D1063" s="17" t="s">
        <v>22</v>
      </c>
      <c r="E1063" s="2">
        <v>2020</v>
      </c>
      <c r="F1063" t="b">
        <f>OR(ISNUMBER(FIND("cytotoxic",C1063)),ISNUMBER(FIND("Cytotoxic",C1063)),ISNUMBER(FIND("cellular toxicity",C1063)),ISNUMBER(FIND("cell death",C1063)),ISNUMBER(FIND("viable",C1063)),ISNUMBER(FIND("phytotoxic",C1063)),ISNUMBER(FIND("acute toxicity",C1063)),ISNUMBER(FIND("MTT",C1063)),ISNUMBER(FIND("survival",C1063)),ISNUMBER(FIND("prolifer",C1063)),ISNUMBER(FIND("apoptosis",C1063)),ISNUMBER(FIND("neurotoxic",C1063)),ISNUMBER(FIND("  lysis ",C1063)),ISNUMBER(FIND("necrosis",C1063)),ISNUMBER(FIND("cellular death",C1063))*3,ISNUMBER(FIND("LDH",C1063)),ISNUMBER(FIND("Acute toxicity",C1063)))</f>
        <v>1</v>
      </c>
      <c r="G1063" t="b">
        <f>OR(ISNUMBER(FIND("genotoxic",C1063)),ISNUMBER(FIND("genotoxicity",C1063)),ISNUMBER(FIND("DNA damage",C1063)),ISNUMBER(FIND("DNA",C1063)),ISNUMBER(FIND("RNA",C1063)),ISNUMBER(FIND("mesothelioma",C1063)),ISNUMBER(FIND("carcino",C1063)),ISNUMBER(FIND("mutagen",C1063)),ISNUMBER(FIND("genetic",C1063)))</f>
        <v>0</v>
      </c>
      <c r="H1063" t="b">
        <f>OR(ISNUMBER(FIND("inflammatory",C1063)),ISNUMBER(FIND("inflamm",C1063)))</f>
        <v>0</v>
      </c>
      <c r="I1063" t="b">
        <f>OR(ISNUMBER(FIND("immune",C1063)),ISNUMBER(FIND("immunological",C1063)),ISNUMBER(FIND("interleuk",C1063)),ISNUMBER(FIND("platelet activation",C1063)),ISNUMBER(FIND("monocyte",C1063)),ISNUMBER(FIND("leukocyte",C1063)),ISNUMBER(FIND("cytokine",C1063)),ISNUMBER(FIND("CD4",C1063)),ISNUMBER(FIND("CD8",C1063)),ISNUMBER(FIND("T-cell",C1063)))</f>
        <v>0</v>
      </c>
      <c r="J1063" t="b">
        <f>OR(ISNUMBER(FIND("reactive oxygen",C1063)),ISNUMBER(FIND("ROS",C1063)),ISNUMBER(FIND("free radical",C1063)),ISNUMBER(FIND("oxidative stress",C1063)),ISNUMBER(FIND("peroxid",C1063)),ISNUMBER(FIND("oxidative",C1063)),ISNUMBER(FIND("antioxid",C1063)))</f>
        <v>0</v>
      </c>
      <c r="K1063" t="b">
        <f>OR(ISNUMBER(FIND("autophag",C1063)))</f>
        <v>0</v>
      </c>
      <c r="L1063" t="b">
        <f>OR(ISNUMBER(FIND("morpholog",C1063)))</f>
        <v>0</v>
      </c>
      <c r="M1063" t="b">
        <f>OR(ISNUMBER(FIND("fibrosis",C1063)),ISNUMBER(FIND("Fibrosis",C1063)),ISNUMBER(FIND("fibrot",C1063)))</f>
        <v>0</v>
      </c>
      <c r="N1063" t="b">
        <f>OR(ISNUMBER(FIND("offspring",C1063)),ISNUMBER(FIND("Parental",C1063)),ISNUMBER(FIND("parental",C1063)),ISNUMBER(FIND("germline",C1063)),ISNUMBER(FIND("reproduc",C1063)),ISNUMBER(FIND("embryo",C1063)))</f>
        <v>0</v>
      </c>
      <c r="O1063" t="b">
        <f>OR(ISNUMBER(FIND("metabol",C1063)),ISNUMBER(FIND("Metabol",C1063)),ISNUMBER(FIND("digest",C1063)),ISNUMBER(FIND("mitochon",C1063)))</f>
        <v>1</v>
      </c>
      <c r="P1063" t="b">
        <f>OR(ISNUMBER(FIND("ecotox",C1063)),ISNUMBER(FIND("Ecotox",B1063)),ISNUMBER(FIND("ecotox",B1063)),ISNUMBER(FIND("Ecotox",C1063)))</f>
        <v>0</v>
      </c>
      <c r="Q1063" t="b">
        <f>OR(ISNUMBER(FIND("Bioaccum",C1063)),ISNUMBER(FIND("bioaccum",C1063)),ISNUMBER(FIND("accum",C1063)))</f>
        <v>1</v>
      </c>
      <c r="R1063" t="b">
        <f>OR(ISNUMBER(FIND("Occupation",C1063)),ISNUMBER(FIND("occupation",C1063)),ISNUMBER(FIND("worker",C1063)),ISNUMBER(FIND("workforce",C1063)))</f>
        <v>0</v>
      </c>
      <c r="S1063" t="b">
        <f>NOT(OR(F1063,G1063,H1063,I1063,J1063,K1063,L1063,M1063,N1063,O1063,P1063,Q1063,R1063))</f>
        <v>0</v>
      </c>
      <c r="U1063" t="b">
        <f>OR(Table1[[#This Row],[Inflammation]],Table1[[#This Row],[Immune]])</f>
        <v>0</v>
      </c>
      <c r="V1063" t="str">
        <f>IF(OR(Table1[[#This Row],[Rodents]],Table1[[#This Row],[Human]],Table1[[#This Row],[Pig]]),OR(ISNUMBER(FIND("intratrach",C1063)),ISNUMBER(FIND("nasal ",C1063)),ISNUMBER(FIND("instill",C1063))),"NA")</f>
        <v>NA</v>
      </c>
      <c r="W1063" t="str">
        <f>IF(OR(Table1[[#This Row],[Rodents]],Table1[[#This Row],[Human]],Table1[[#This Row],[Pig]]),OR(ISNUMBER(FIND("dermal",C1063)),ISNUMBER(FIND("skin ",C1063))),"NA")</f>
        <v>NA</v>
      </c>
      <c r="X1063" t="str">
        <f>IF(OR(Table1[[#This Row],[Rodents]],Table1[[#This Row],[Human]],Table1[[#This Row],[Pig]]),OR(ISNUMBER(FIND("injected",C1063)),ISNUMBER(FIND("periton",C1063)),ISNUMBER(FIND("intrascrot",C1063))),"NA")</f>
        <v>NA</v>
      </c>
      <c r="Y1063" t="str">
        <f>IF(OR(Table1[[#This Row],[Rodents]],Table1[[#This Row],[Human]],Table1[[#This Row],[Pig]]),NOT(OR(Table1[[#This Row],[Inhaled/Intratracheal/intranasal]],Table1[[#This Row],[Dermal]],Table1[[#This Row],[Injected]])),"NA")</f>
        <v>NA</v>
      </c>
      <c r="AA1063" t="b">
        <f>OR(ISNUMBER(FIND("fish ",C1063)),ISNUMBER(FIND("Fish ",C1063)),ISNUMBER(FIND("aquatic",C1063)),ISNUMBER(FIND("daphnids",C1063)),ISNUMBER(FIND("Carcinus maenas",C1063)),ISNUMBER(FIND("Daphnia",C1063)),ISNUMBER(FIND("Ruditapes philippinarum",C1063)),ISNUMBER(FIND("daphnia",C1063)),ISNUMBER(FIND("marine",C1063)),ISNUMBER(FIND("mussel",C1063)),ISNUMBER(FIND("algae",C1063)),ISNUMBER(FIND("Donax faba",C1063)),ISNUMBER(FIND("estuarine",C1063)),ISNUMBER(FIND("snail",C1063)),ISNUMBER(FIND("Prorocentrum donghaiense",C1063)) )</f>
        <v>1</v>
      </c>
      <c r="AB1063" t="b">
        <f>OR(ISNUMBER(FIND(" rat ",C1063)),ISNUMBER(FIND(" rats ",C1063)),ISNUMBER(FIND(" Rats ",C1063)),ISNUMBER(FIND(" Rat ",C1063)),ISNUMBER(FIND(" rat.",C1063)),ISNUMBER(FIND(" rats.",C1063)),ISNUMBER(FIND("mouse",C1063)),ISNUMBER(FIND("mice",C1063)), ISNUMBER(FIND(" Mice",C1063)))</f>
        <v>0</v>
      </c>
      <c r="AC1063" t="b">
        <f>OR(ISNUMBER(FIND(" cell ",C1063)),ISNUMBER(FIND("fibroblast",C1063)),ISNUMBER(FIND("macrophage",C1063)),ISNUMBER(FIND("epithelial",C1063)),ISNUMBER(FIND("endothelial",C1063)),ISNUMBER(FIND("neuron",C1063)),ISNUMBER(FIND(" cells ",C1063)),ISNUMBER(FIND("RBC",C1063)),ISNUMBER(FIND("mitochond",C1063)),ISNUMBER(FIND("adipocyte",C1063)),ISNUMBER(FIND("osteo",C1063)),ISNUMBER(FIND("keratin",C1063)),ISNUMBER(FIND(" cell's ",C1063)),ISNUMBER(FIND("eukary",C1063)),ISNUMBER(FIND("sperm",C1063)))</f>
        <v>0</v>
      </c>
      <c r="AD1063" t="b">
        <f>OR(ISNUMBER(FIND("human",B1063)),ISNUMBER(FIND("workers",B1063)),ISNUMBER(FIND("workforces",B1063)),ISNUMBER(FIND("occupational",B1063)),ISNUMBER(FIND("Case report",B1063)),ISNUMBER(FIND("Workplaces",B1063)),ISNUMBER(FIND("worker",B1063)))</f>
        <v>0</v>
      </c>
      <c r="AE1063" t="b">
        <f>OR(ISNUMBER(FIND(" plant ",C1063)),ISNUMBER(FIND("Plant ",C1063)),ISNUMBER(FIND("tomato",C1063)),ISNUMBER(FIND("plants",C1063)),ISNUMBER(FIND("Plants",C1063)),ISNUMBER(FIND("algae",C1063)),ISNUMBER(FIND("lettuce",C1063)),ISNUMBER(FIND("green gram sprouts ",C1063)),ISNUMBER(FIND("Cucurbita pepo",C1063)),ISNUMBER(FIND("bean ",C1063)),ISNUMBER(FIND("chloroplast",C1063)),ISNUMBER(FIND("chlorophyll",C1063)),ISNUMBER(FIND("seedling",C1063)),ISNUMBER(FIND("canola",C1063)),ISNUMBER(FIND("shoot",C1063)),ISNUMBER(FIND("photosynthes",C1063)),ISNUMBER(FIND(" leaves ",C1063)),,ISNUMBER(FIND("agriculture",C1063)),ISNUMBER(FIND(" crops ",C1063)))</f>
        <v>0</v>
      </c>
      <c r="AF1063" t="b">
        <f>OR(ISNUMBER(FIND("bacteria",C1063)),ISNUMBER(FIND("Bacteria",C1063)),ISNUMBER(FIND("Bacterium",C1063)),ISNUMBER(FIND("bacterium",C1063)),ISNUMBER(FIND(" coli ",C1063)))</f>
        <v>0</v>
      </c>
      <c r="AG1063" t="b">
        <f>OR(ISNUMBER(FIND("fungi",C1063)),ISNUMBER(FIND("Fungi",C1063)),ISNUMBER(FIND("fungus",C1063)),ISNUMBER(FIND("Fungus",C1063)),ISNUMBER(FIND("mushroom",C1063)),ISNUMBER(FIND("Mushroom",C1063)),ISNUMBER(FIND(" mold ",C1063)))</f>
        <v>0</v>
      </c>
      <c r="AH1063" t="b">
        <f>OR(ISNUMBER(FIND("Pig ",C1063)),ISNUMBER(FIND("pig ",C1063)),ISNUMBER(FIND("Pigs ",C1063)),ISNUMBER(FIND("pigs ",C1063)))</f>
        <v>0</v>
      </c>
      <c r="AI1063" t="b">
        <f>OR(ISNUMBER(FIND(" C. elegans",C1063)),ISNUMBER(FIND("Caenorhabditis elegans",C1063)),ISNUMBER(FIND("earthworms",C1063)),ISNUMBER(FIND(" Ficopomatus enigmaticus",C1063)),ISNUMBER(FIND("larva",C1063)),ISNUMBER(FIND("Lumbriculus variegatus",C1063)),ISNUMBER(FIND("nematode",C1063)))</f>
        <v>0</v>
      </c>
      <c r="AJ1063" t="b">
        <f>NOT(OR(AA1063,AB1063,AC1063,AD1063,AE1063,AF1063,AG1063,AH1063,AI1063))</f>
        <v>0</v>
      </c>
      <c r="AL1063" t="b">
        <f>OR(AA1063,AB1063,AD1063,AE1063,AF1063,AG1063,AH1063,AI1063)</f>
        <v>1</v>
      </c>
      <c r="AM1063" t="b">
        <f>IF(Table1[[#This Row],[In vivo?]],IF(Table1[[#This Row],[Cell]],FALSE,TRUE),FALSE)</f>
        <v>1</v>
      </c>
      <c r="AN1063" t="b">
        <f>AND(AC1063,AL1063)</f>
        <v>0</v>
      </c>
      <c r="AO1063" t="b">
        <f>IF(Table1[[#This Row],[Cell]],IF(Table1[[#This Row],[In vivo?]],FALSE,TRUE),FALSE)</f>
        <v>0</v>
      </c>
      <c r="AP1063" t="b">
        <f>NOT(OR(Table1[[#This Row],[In vivo?]],Table1[[#This Row],[Only in Cell]]))</f>
        <v>0</v>
      </c>
      <c r="AQ1063" t="str">
        <f>IF(OR(Table1[[#This Row],[Rodents]],Table1[[#This Row],[Human]],Table1[[#This Row],[Pig]]),OR(ISNUMBER(FIND("pulmonary",C1063)),ISNUMBER(FIND("lung",C1063))),"NA")</f>
        <v>NA</v>
      </c>
      <c r="AR1063" t="str">
        <f>IF(OR(Table1[[#This Row],[Rodents]],Table1[[#This Row],[Human]],Table1[[#This Row],[Pig]]),OR(ISNUMBER(FIND("skin",C1063)),ISNUMBER(FIND("dermal",C1063))),"NA")</f>
        <v>NA</v>
      </c>
      <c r="AS1063" t="str">
        <f>IF(OR(Table1[[#This Row],[Rodents]],Table1[[#This Row],[Human]],Table1[[#This Row],[Pig]]),OR(ISNUMBER(FIND("liver",C1063)),ISNUMBER(FIND("hepat",C1063))),"NA")</f>
        <v>NA</v>
      </c>
      <c r="AT1063" t="str">
        <f>IF(OR(Table1[[#This Row],[Rodents]],Table1[[#This Row],[Human]],Table1[[#This Row],[Pig]]),OR(ISNUMBER(FIND("kidney",C1063)),ISNUMBER(FIND("neph",C1063))),"NA")</f>
        <v>NA</v>
      </c>
      <c r="AU1063" t="str">
        <f>IF(OR(Table1[[#This Row],[Rodents]],Table1[[#This Row],[Human]],Table1[[#This Row],[Pig]]),OR(ISNUMBER(FIND("brain",C1063)),ISNUMBER(FIND("neur",C1063)),ISNUMBER(FIND("nerv",C1063))),"NA")</f>
        <v>NA</v>
      </c>
      <c r="AV1063" t="str">
        <f>IF(OR(Table1[[#This Row],[Rodents]],Table1[[#This Row],[Human]],Table1[[#This Row],[Pig]]),OR(ISNUMBER(FIND("heart",C1063)),ISNUMBER(FIND("cardi",C1063))),"NA")</f>
        <v>NA</v>
      </c>
      <c r="AW1063" t="str">
        <f>IF(OR(Table1[[#This Row],[Rodents]],Table1[[#This Row],[Human]],Table1[[#This Row],[Pig]]),OR(ISNUMBER(FIND("gastro",C1063)),ISNUMBER(FIND("intesti",C1063)),ISNUMBER(FIND("stomach",C1063))),"NA")</f>
        <v>NA</v>
      </c>
      <c r="AX1063" t="str">
        <f>IF(OR(Table1[[#This Row],[Rodents]],Table1[[#This Row],[Human]],Table1[[#This Row],[Pig]]),NOT(OR(AQ1063,AR1063,AS1063,AT1063,AU1063,AV1063,AW1063)),"NA")</f>
        <v>NA</v>
      </c>
      <c r="AY1063" t="b">
        <f>OR(ISNUMBER(FIND("SWCNT",C1063)),ISNUMBER(FIND("SWNT",C1063)),ISNUMBER(FIND("single-wall",C1063)),ISNUMBER(FIND("single wall",C1063)),ISNUMBER(FIND("Single wall",C1063)),ISNUMBER(FIND("Single-wall",C1063)),ISNUMBER(FIND("SWCNT",B1063)),ISNUMBER(FIND("SWNT",B1063)),ISNUMBER(FIND("single-wall",B1063)),ISNUMBER(FIND("single wall",B1063)),ISNUMBER(FIND("Single-wall",B1063)),ISNUMBER(FIND("Single wall",B1063)))</f>
        <v>0</v>
      </c>
      <c r="AZ1063" t="b">
        <f>OR(ISNUMBER(FIND("MWCNT",C1063)),ISNUMBER(FIND("MWNT",C1063)),ISNUMBER(FIND("multi-wall",C1063)),ISNUMBER(FIND("multi wall",C1063)),ISNUMBER(FIND("multiwall",C1063)),ISNUMBER(FIND("Multi-wall",C1063)),ISNUMBER(FIND("Multi wall",C1063)),ISNUMBER(FIND("Multiwall",C1063)),ISNUMBER(FIND("MWCNT",B1063)),ISNUMBER(FIND("MWNT",B1063)),ISNUMBER(FIND("multi-wall",B1063)),ISNUMBER(FIND("multi wall",B1063)),ISNUMBER(FIND("multiwall",B1063)),ISNUMBER(FIND("Multi-wall",B1063)),ISNUMBER(FIND("Multi wall",B1063)),ISNUMBER(FIND("Multiwall",B1063)),ISNUMBER(FIND("Double-wall",B1063)),ISNUMBER(FIND("Double wall",B1063)),ISNUMBER(FIND("Doublewall",B1063)),ISNUMBER(FIND("double-wall",B1063)),ISNUMBER(FIND("double wall",B1063)),ISNUMBER(FIND("doublewall",B1063)))</f>
        <v>1</v>
      </c>
      <c r="BA1063" t="b">
        <f>AND(Table1[[#This Row],[SWCNT]],Table1[[#This Row],[MWCNT]])</f>
        <v>0</v>
      </c>
      <c r="BB1063" t="b">
        <f>IF(Table1[[#This Row],[SWCNT]]=TRUE,FALSE,IF(Table1[[#This Row],[MWCNT]]=TRUE,FALSE,TRUE))</f>
        <v>0</v>
      </c>
      <c r="BC1063" s="18"/>
    </row>
    <row r="1064" spans="1:55" ht="259">
      <c r="A1064" t="s">
        <v>1340</v>
      </c>
      <c r="B1064" s="2" t="s">
        <v>1341</v>
      </c>
      <c r="C1064" s="16" t="s">
        <v>1342</v>
      </c>
      <c r="D1064" s="17" t="s">
        <v>1343</v>
      </c>
      <c r="E1064" s="2">
        <v>2019</v>
      </c>
      <c r="F1064" t="b">
        <f>OR(ISNUMBER(FIND("cytotoxic",C1064)),ISNUMBER(FIND("Cytotoxic",C1064)),ISNUMBER(FIND("cellular toxicity",C1064)),ISNUMBER(FIND("cell death",C1064)),ISNUMBER(FIND("viable",C1064)),ISNUMBER(FIND("phytotoxic",C1064)),ISNUMBER(FIND("acute toxicity",C1064)),ISNUMBER(FIND("MTT",C1064)),ISNUMBER(FIND("survival",C1064)),ISNUMBER(FIND("prolifer",C1064)),ISNUMBER(FIND("apoptosis",C1064)),ISNUMBER(FIND("neurotoxic",C1064)),ISNUMBER(FIND("  lysis ",C1064)),ISNUMBER(FIND("necrosis",C1064)),ISNUMBER(FIND("cellular death",C1064))*3,ISNUMBER(FIND("LDH",C1064)),ISNUMBER(FIND("Acute toxicity",C1064)))</f>
        <v>1</v>
      </c>
      <c r="G1064" t="b">
        <f>OR(ISNUMBER(FIND("genotoxic",C1064)),ISNUMBER(FIND("genotoxicity",C1064)),ISNUMBER(FIND("DNA damage",C1064)),ISNUMBER(FIND("DNA",C1064)),ISNUMBER(FIND("RNA",C1064)),ISNUMBER(FIND("mesothelioma",C1064)),ISNUMBER(FIND("carcino",C1064)),ISNUMBER(FIND("mutagen",C1064)),ISNUMBER(FIND("genetic",C1064)))</f>
        <v>0</v>
      </c>
      <c r="H1064" t="b">
        <f>OR(ISNUMBER(FIND("inflammatory",C1064)),ISNUMBER(FIND("inflamm",C1064)))</f>
        <v>0</v>
      </c>
      <c r="I1064" t="b">
        <f>OR(ISNUMBER(FIND("immune",C1064)),ISNUMBER(FIND("immunological",C1064)),ISNUMBER(FIND("interleuk",C1064)),ISNUMBER(FIND("platelet activation",C1064)),ISNUMBER(FIND("monocyte",C1064)),ISNUMBER(FIND("leukocyte",C1064)),ISNUMBER(FIND("cytokine",C1064)),ISNUMBER(FIND("CD4",C1064)),ISNUMBER(FIND("CD8",C1064)),ISNUMBER(FIND("T-cell",C1064)))</f>
        <v>0</v>
      </c>
      <c r="J1064" t="b">
        <f>OR(ISNUMBER(FIND("reactive oxygen",C1064)),ISNUMBER(FIND("ROS",C1064)),ISNUMBER(FIND("free radical",C1064)),ISNUMBER(FIND("oxidative stress",C1064)),ISNUMBER(FIND("peroxid",C1064)),ISNUMBER(FIND("oxidative",C1064)),ISNUMBER(FIND("antioxid",C1064)))</f>
        <v>0</v>
      </c>
      <c r="K1064" t="b">
        <f>OR(ISNUMBER(FIND("autophag",C1064)))</f>
        <v>0</v>
      </c>
      <c r="L1064" t="b">
        <f>OR(ISNUMBER(FIND("morpholog",C1064)))</f>
        <v>0</v>
      </c>
      <c r="M1064" t="b">
        <f>OR(ISNUMBER(FIND("fibrosis",C1064)),ISNUMBER(FIND("Fibrosis",C1064)),ISNUMBER(FIND("fibrot",C1064)))</f>
        <v>0</v>
      </c>
      <c r="N1064" t="b">
        <f>OR(ISNUMBER(FIND("offspring",C1064)),ISNUMBER(FIND("Parental",C1064)),ISNUMBER(FIND("parental",C1064)),ISNUMBER(FIND("germline",C1064)),ISNUMBER(FIND("reproduc",C1064)),ISNUMBER(FIND("embryo",C1064)))</f>
        <v>0</v>
      </c>
      <c r="O1064" t="b">
        <f>OR(ISNUMBER(FIND("metabol",C1064)),ISNUMBER(FIND("Metabol",C1064)),ISNUMBER(FIND("digest",C1064)),ISNUMBER(FIND("mitochon",C1064)))</f>
        <v>0</v>
      </c>
      <c r="P1064" t="b">
        <f>OR(ISNUMBER(FIND("ecotox",C1064)),ISNUMBER(FIND("Ecotox",B1064)),ISNUMBER(FIND("ecotox",B1064)),ISNUMBER(FIND("Ecotox",C1064)))</f>
        <v>0</v>
      </c>
      <c r="Q1064" t="b">
        <f>OR(ISNUMBER(FIND("Bioaccum",C1064)),ISNUMBER(FIND("bioaccum",C1064)),ISNUMBER(FIND("accum",C1064)))</f>
        <v>0</v>
      </c>
      <c r="R1064" t="b">
        <f>OR(ISNUMBER(FIND("Occupation",C1064)),ISNUMBER(FIND("occupation",C1064)),ISNUMBER(FIND("worker",C1064)),ISNUMBER(FIND("workforce",C1064)))</f>
        <v>0</v>
      </c>
      <c r="S1064" t="b">
        <f>NOT(OR(F1064,G1064,H1064,I1064,J1064,K1064,L1064,M1064,N1064,O1064,P1064,Q1064,R1064))</f>
        <v>0</v>
      </c>
      <c r="U1064" t="b">
        <f>OR(Table1[[#This Row],[Inflammation]],Table1[[#This Row],[Immune]])</f>
        <v>0</v>
      </c>
      <c r="V1064" t="str">
        <f>IF(OR(Table1[[#This Row],[Rodents]],Table1[[#This Row],[Human]],Table1[[#This Row],[Pig]]),OR(ISNUMBER(FIND("intratrach",C1064)),ISNUMBER(FIND("nasal ",C1064)),ISNUMBER(FIND("instill",C1064))),"NA")</f>
        <v>NA</v>
      </c>
      <c r="W1064" t="str">
        <f>IF(OR(Table1[[#This Row],[Rodents]],Table1[[#This Row],[Human]],Table1[[#This Row],[Pig]]),OR(ISNUMBER(FIND("dermal",C1064)),ISNUMBER(FIND("skin ",C1064))),"NA")</f>
        <v>NA</v>
      </c>
      <c r="X1064" t="str">
        <f>IF(OR(Table1[[#This Row],[Rodents]],Table1[[#This Row],[Human]],Table1[[#This Row],[Pig]]),OR(ISNUMBER(FIND("injected",C1064)),ISNUMBER(FIND("periton",C1064)),ISNUMBER(FIND("intrascrot",C1064))),"NA")</f>
        <v>NA</v>
      </c>
      <c r="Y1064" t="str">
        <f>IF(OR(Table1[[#This Row],[Rodents]],Table1[[#This Row],[Human]],Table1[[#This Row],[Pig]]),NOT(OR(Table1[[#This Row],[Inhaled/Intratracheal/intranasal]],Table1[[#This Row],[Dermal]],Table1[[#This Row],[Injected]])),"NA")</f>
        <v>NA</v>
      </c>
      <c r="AA1064" t="b">
        <f>OR(ISNUMBER(FIND("fish ",C1064)),ISNUMBER(FIND("Fish ",C1064)),ISNUMBER(FIND("aquatic",C1064)),ISNUMBER(FIND("daphnids",C1064)),ISNUMBER(FIND("Carcinus maenas",C1064)),ISNUMBER(FIND("Daphnia",C1064)),ISNUMBER(FIND("Ruditapes philippinarum",C1064)),ISNUMBER(FIND("daphnia",C1064)),ISNUMBER(FIND("marine",C1064)),ISNUMBER(FIND("mussel",C1064)),ISNUMBER(FIND("algae",C1064)),ISNUMBER(FIND("Donax faba",C1064)),ISNUMBER(FIND("estuarine",C1064)),ISNUMBER(FIND("snail",C1064)),ISNUMBER(FIND("Prorocentrum donghaiense",C1064)) )</f>
        <v>0</v>
      </c>
      <c r="AB1064" t="b">
        <f>OR(ISNUMBER(FIND(" rat ",C1064)),ISNUMBER(FIND(" rats ",C1064)),ISNUMBER(FIND(" Rats ",C1064)),ISNUMBER(FIND(" Rat ",C1064)),ISNUMBER(FIND(" rat.",C1064)),ISNUMBER(FIND(" rats.",C1064)),ISNUMBER(FIND("mouse",C1064)),ISNUMBER(FIND("mice",C1064)), ISNUMBER(FIND(" Mice",C1064)))</f>
        <v>0</v>
      </c>
      <c r="AC1064" t="b">
        <f>OR(ISNUMBER(FIND(" cell ",C1064)),ISNUMBER(FIND("fibroblast",C1064)),ISNUMBER(FIND("macrophage",C1064)),ISNUMBER(FIND("epithelial",C1064)),ISNUMBER(FIND("endothelial",C1064)),ISNUMBER(FIND("neuron",C1064)),ISNUMBER(FIND(" cells ",C1064)),ISNUMBER(FIND("RBC",C1064)),ISNUMBER(FIND("mitochond",C1064)),ISNUMBER(FIND("adipocyte",C1064)),ISNUMBER(FIND("osteo",C1064)),ISNUMBER(FIND("keratin",C1064)),ISNUMBER(FIND(" cell's ",C1064)),ISNUMBER(FIND("eukary",C1064)),ISNUMBER(FIND("sperm",C1064)))</f>
        <v>1</v>
      </c>
      <c r="AD1064" t="b">
        <f>OR(ISNUMBER(FIND("human",B1064)),ISNUMBER(FIND("workers",B1064)),ISNUMBER(FIND("workforces",B1064)),ISNUMBER(FIND("occupational",B1064)),ISNUMBER(FIND("Case report",B1064)),ISNUMBER(FIND("Workplaces",B1064)),ISNUMBER(FIND("worker",B1064)))</f>
        <v>0</v>
      </c>
      <c r="AE1064" t="b">
        <f>OR(ISNUMBER(FIND(" plant ",C1064)),ISNUMBER(FIND("Plant ",C1064)),ISNUMBER(FIND("tomato",C1064)),ISNUMBER(FIND("plants",C1064)),ISNUMBER(FIND("Plants",C1064)),ISNUMBER(FIND("algae",C1064)),ISNUMBER(FIND("lettuce",C1064)),ISNUMBER(FIND("green gram sprouts ",C1064)),ISNUMBER(FIND("Cucurbita pepo",C1064)),ISNUMBER(FIND("bean ",C1064)),ISNUMBER(FIND("chloroplast",C1064)),ISNUMBER(FIND("chlorophyll",C1064)),ISNUMBER(FIND("seedling",C1064)),ISNUMBER(FIND("canola",C1064)),ISNUMBER(FIND("shoot",C1064)),ISNUMBER(FIND("photosynthes",C1064)),ISNUMBER(FIND(" leaves ",C1064)),,ISNUMBER(FIND("agriculture",C1064)),ISNUMBER(FIND(" crops ",C1064)))</f>
        <v>0</v>
      </c>
      <c r="AF1064" t="b">
        <f>OR(ISNUMBER(FIND("bacteria",C1064)),ISNUMBER(FIND("Bacteria",C1064)),ISNUMBER(FIND("Bacterium",C1064)),ISNUMBER(FIND("bacterium",C1064)),ISNUMBER(FIND(" coli ",C1064)))</f>
        <v>0</v>
      </c>
      <c r="AG1064" t="b">
        <f>OR(ISNUMBER(FIND("fungi",C1064)),ISNUMBER(FIND("Fungi",C1064)),ISNUMBER(FIND("fungus",C1064)),ISNUMBER(FIND("Fungus",C1064)),ISNUMBER(FIND("mushroom",C1064)),ISNUMBER(FIND("Mushroom",C1064)),ISNUMBER(FIND(" mold ",C1064)))</f>
        <v>0</v>
      </c>
      <c r="AH1064" t="b">
        <f>OR(ISNUMBER(FIND("Pig ",C1064)),ISNUMBER(FIND("pig ",C1064)),ISNUMBER(FIND("Pigs ",C1064)),ISNUMBER(FIND("pigs ",C1064)))</f>
        <v>0</v>
      </c>
      <c r="AI1064" t="b">
        <f>OR(ISNUMBER(FIND(" C. elegans",C1064)),ISNUMBER(FIND("Caenorhabditis elegans",C1064)),ISNUMBER(FIND("earthworms",C1064)),ISNUMBER(FIND(" Ficopomatus enigmaticus",C1064)),ISNUMBER(FIND("larva",C1064)),ISNUMBER(FIND("Lumbriculus variegatus",C1064)),ISNUMBER(FIND("nematode",C1064)))</f>
        <v>0</v>
      </c>
      <c r="AJ1064" t="b">
        <f>NOT(OR(AA1064,AB1064,AC1064,AD1064,AE1064,AF1064,AG1064,AH1064,AI1064))</f>
        <v>0</v>
      </c>
      <c r="AL1064" t="b">
        <f>OR(AA1064,AB1064,AD1064,AE1064,AF1064,AG1064,AH1064,AI1064)</f>
        <v>0</v>
      </c>
      <c r="AM1064" t="b">
        <f>IF(Table1[[#This Row],[In vivo?]],IF(Table1[[#This Row],[Cell]],FALSE,TRUE),FALSE)</f>
        <v>0</v>
      </c>
      <c r="AN1064" t="b">
        <f>AND(AC1064,AL1064)</f>
        <v>0</v>
      </c>
      <c r="AO1064" t="b">
        <f>IF(Table1[[#This Row],[Cell]],IF(Table1[[#This Row],[In vivo?]],FALSE,TRUE),FALSE)</f>
        <v>1</v>
      </c>
      <c r="AP1064" t="b">
        <f>NOT(OR(Table1[[#This Row],[In vivo?]],Table1[[#This Row],[Only in Cell]]))</f>
        <v>0</v>
      </c>
      <c r="AQ1064" t="str">
        <f>IF(OR(Table1[[#This Row],[Rodents]],Table1[[#This Row],[Human]],Table1[[#This Row],[Pig]]),OR(ISNUMBER(FIND("pulmonary",C1064)),ISNUMBER(FIND("lung",C1064))),"NA")</f>
        <v>NA</v>
      </c>
      <c r="AR1064" t="str">
        <f>IF(OR(Table1[[#This Row],[Rodents]],Table1[[#This Row],[Human]],Table1[[#This Row],[Pig]]),OR(ISNUMBER(FIND("skin",C1064)),ISNUMBER(FIND("dermal",C1064))),"NA")</f>
        <v>NA</v>
      </c>
      <c r="AS1064" t="str">
        <f>IF(OR(Table1[[#This Row],[Rodents]],Table1[[#This Row],[Human]],Table1[[#This Row],[Pig]]),OR(ISNUMBER(FIND("liver",C1064)),ISNUMBER(FIND("hepat",C1064))),"NA")</f>
        <v>NA</v>
      </c>
      <c r="AT1064" t="str">
        <f>IF(OR(Table1[[#This Row],[Rodents]],Table1[[#This Row],[Human]],Table1[[#This Row],[Pig]]),OR(ISNUMBER(FIND("kidney",C1064)),ISNUMBER(FIND("neph",C1064))),"NA")</f>
        <v>NA</v>
      </c>
      <c r="AU1064" t="str">
        <f>IF(OR(Table1[[#This Row],[Rodents]],Table1[[#This Row],[Human]],Table1[[#This Row],[Pig]]),OR(ISNUMBER(FIND("brain",C1064)),ISNUMBER(FIND("neur",C1064)),ISNUMBER(FIND("nerv",C1064))),"NA")</f>
        <v>NA</v>
      </c>
      <c r="AV1064" t="str">
        <f>IF(OR(Table1[[#This Row],[Rodents]],Table1[[#This Row],[Human]],Table1[[#This Row],[Pig]]),OR(ISNUMBER(FIND("heart",C1064)),ISNUMBER(FIND("cardi",C1064))),"NA")</f>
        <v>NA</v>
      </c>
      <c r="AW1064" t="str">
        <f>IF(OR(Table1[[#This Row],[Rodents]],Table1[[#This Row],[Human]],Table1[[#This Row],[Pig]]),OR(ISNUMBER(FIND("gastro",C1064)),ISNUMBER(FIND("intesti",C1064)),ISNUMBER(FIND("stomach",C1064))),"NA")</f>
        <v>NA</v>
      </c>
      <c r="AX1064" t="str">
        <f>IF(OR(Table1[[#This Row],[Rodents]],Table1[[#This Row],[Human]],Table1[[#This Row],[Pig]]),NOT(OR(AQ1064,AR1064,AS1064,AT1064,AU1064,AV1064,AW1064)),"NA")</f>
        <v>NA</v>
      </c>
      <c r="AY1064" t="b">
        <f>OR(ISNUMBER(FIND("SWCNT",C1064)),ISNUMBER(FIND("SWNT",C1064)),ISNUMBER(FIND("single-wall",C1064)),ISNUMBER(FIND("single wall",C1064)),ISNUMBER(FIND("Single wall",C1064)),ISNUMBER(FIND("Single-wall",C1064)),ISNUMBER(FIND("SWCNT",B1064)),ISNUMBER(FIND("SWNT",B1064)),ISNUMBER(FIND("single-wall",B1064)),ISNUMBER(FIND("single wall",B1064)),ISNUMBER(FIND("Single-wall",B1064)),ISNUMBER(FIND("Single wall",B1064)))</f>
        <v>0</v>
      </c>
      <c r="AZ1064" t="b">
        <f>OR(ISNUMBER(FIND("MWCNT",C1064)),ISNUMBER(FIND("MWNT",C1064)),ISNUMBER(FIND("multi-wall",C1064)),ISNUMBER(FIND("multi wall",C1064)),ISNUMBER(FIND("multiwall",C1064)),ISNUMBER(FIND("Multi-wall",C1064)),ISNUMBER(FIND("Multi wall",C1064)),ISNUMBER(FIND("Multiwall",C1064)),ISNUMBER(FIND("MWCNT",B1064)),ISNUMBER(FIND("MWNT",B1064)),ISNUMBER(FIND("multi-wall",B1064)),ISNUMBER(FIND("multi wall",B1064)),ISNUMBER(FIND("multiwall",B1064)),ISNUMBER(FIND("Multi-wall",B1064)),ISNUMBER(FIND("Multi wall",B1064)),ISNUMBER(FIND("Multiwall",B1064)),ISNUMBER(FIND("Double-wall",B1064)),ISNUMBER(FIND("Double wall",B1064)),ISNUMBER(FIND("Doublewall",B1064)),ISNUMBER(FIND("double-wall",B1064)),ISNUMBER(FIND("double wall",B1064)),ISNUMBER(FIND("doublewall",B1064)))</f>
        <v>1</v>
      </c>
      <c r="BA1064" t="b">
        <f>AND(Table1[[#This Row],[SWCNT]],Table1[[#This Row],[MWCNT]])</f>
        <v>0</v>
      </c>
      <c r="BB1064" t="b">
        <f>IF(Table1[[#This Row],[SWCNT]]=TRUE,FALSE,IF(Table1[[#This Row],[MWCNT]]=TRUE,FALSE,TRUE))</f>
        <v>0</v>
      </c>
      <c r="BC1064" s="18"/>
    </row>
    <row r="1065" spans="1:55" ht="185">
      <c r="A1065" t="s">
        <v>2129</v>
      </c>
      <c r="B1065" s="2" t="s">
        <v>2131</v>
      </c>
      <c r="C1065" s="16" t="s">
        <v>2133</v>
      </c>
      <c r="D1065" s="17" t="s">
        <v>1196</v>
      </c>
      <c r="E1065" s="2">
        <v>2017</v>
      </c>
      <c r="F1065" t="b">
        <f>OR(ISNUMBER(FIND("cytotoxic",C1065)),ISNUMBER(FIND("Cytotoxic",C1065)),ISNUMBER(FIND("cellular toxicity",C1065)),ISNUMBER(FIND("cell death",C1065)),ISNUMBER(FIND("viable",C1065)),ISNUMBER(FIND("phytotoxic",C1065)),ISNUMBER(FIND("acute toxicity",C1065)),ISNUMBER(FIND("MTT",C1065)),ISNUMBER(FIND("survival",C1065)),ISNUMBER(FIND("prolifer",C1065)),ISNUMBER(FIND("apoptosis",C1065)),ISNUMBER(FIND("neurotoxic",C1065)),ISNUMBER(FIND("  lysis ",C1065)),ISNUMBER(FIND("necrosis",C1065)),ISNUMBER(FIND("cellular death",C1065))*3,ISNUMBER(FIND("LDH",C1065)),ISNUMBER(FIND("Acute toxicity",C1065)))</f>
        <v>1</v>
      </c>
      <c r="G1065" t="b">
        <f>OR(ISNUMBER(FIND("genotoxic",C1065)),ISNUMBER(FIND("genotoxicity",C1065)),ISNUMBER(FIND("DNA damage",C1065)),ISNUMBER(FIND("DNA",C1065)),ISNUMBER(FIND("RNA",C1065)),ISNUMBER(FIND("mesothelioma",C1065)),ISNUMBER(FIND("carcino",C1065)),ISNUMBER(FIND("mutagen",C1065)),ISNUMBER(FIND("genetic",C1065)))</f>
        <v>0</v>
      </c>
      <c r="H1065" t="b">
        <f>OR(ISNUMBER(FIND("inflammatory",C1065)),ISNUMBER(FIND("inflamm",C1065)))</f>
        <v>0</v>
      </c>
      <c r="I1065" t="b">
        <f>OR(ISNUMBER(FIND("immune",C1065)),ISNUMBER(FIND("immunological",C1065)),ISNUMBER(FIND("interleuk",C1065)),ISNUMBER(FIND("platelet activation",C1065)),ISNUMBER(FIND("monocyte",C1065)),ISNUMBER(FIND("leukocyte",C1065)),ISNUMBER(FIND("cytokine",C1065)),ISNUMBER(FIND("CD4",C1065)),ISNUMBER(FIND("CD8",C1065)),ISNUMBER(FIND("T-cell",C1065)))</f>
        <v>0</v>
      </c>
      <c r="J1065" t="b">
        <f>OR(ISNUMBER(FIND("reactive oxygen",C1065)),ISNUMBER(FIND("ROS",C1065)),ISNUMBER(FIND("free radical",C1065)),ISNUMBER(FIND("oxidative stress",C1065)),ISNUMBER(FIND("peroxid",C1065)),ISNUMBER(FIND("oxidative",C1065)),ISNUMBER(FIND("antioxid",C1065)))</f>
        <v>0</v>
      </c>
      <c r="K1065" t="b">
        <f>OR(ISNUMBER(FIND("autophag",C1065)))</f>
        <v>0</v>
      </c>
      <c r="L1065" t="b">
        <f>OR(ISNUMBER(FIND("morpholog",C1065)))</f>
        <v>0</v>
      </c>
      <c r="M1065" t="b">
        <f>OR(ISNUMBER(FIND("fibrosis",C1065)),ISNUMBER(FIND("Fibrosis",C1065)),ISNUMBER(FIND("fibrot",C1065)))</f>
        <v>0</v>
      </c>
      <c r="N1065" t="b">
        <f>OR(ISNUMBER(FIND("offspring",C1065)),ISNUMBER(FIND("Parental",C1065)),ISNUMBER(FIND("parental",C1065)),ISNUMBER(FIND("germline",C1065)),ISNUMBER(FIND("reproduc",C1065)),ISNUMBER(FIND("embryo",C1065)))</f>
        <v>0</v>
      </c>
      <c r="O1065" t="b">
        <f>OR(ISNUMBER(FIND("metabol",C1065)),ISNUMBER(FIND("Metabol",C1065)),ISNUMBER(FIND("digest",C1065)),ISNUMBER(FIND("mitochon",C1065)))</f>
        <v>0</v>
      </c>
      <c r="P1065" t="b">
        <f>OR(ISNUMBER(FIND("ecotox",C1065)),ISNUMBER(FIND("Ecotox",B1065)),ISNUMBER(FIND("ecotox",B1065)),ISNUMBER(FIND("Ecotox",C1065)))</f>
        <v>0</v>
      </c>
      <c r="Q1065" t="b">
        <f>OR(ISNUMBER(FIND("Bioaccum",C1065)),ISNUMBER(FIND("bioaccum",C1065)),ISNUMBER(FIND("accum",C1065)))</f>
        <v>0</v>
      </c>
      <c r="R1065" t="b">
        <f>OR(ISNUMBER(FIND("Occupation",C1065)),ISNUMBER(FIND("occupation",C1065)),ISNUMBER(FIND("worker",C1065)),ISNUMBER(FIND("workforce",C1065)))</f>
        <v>0</v>
      </c>
      <c r="S1065" t="b">
        <f>NOT(OR(F1065,G1065,H1065,I1065,J1065,K1065,L1065,M1065,N1065,O1065,P1065,Q1065,R1065))</f>
        <v>0</v>
      </c>
      <c r="U1065" t="b">
        <f>OR(Table1[[#This Row],[Inflammation]],Table1[[#This Row],[Immune]])</f>
        <v>0</v>
      </c>
      <c r="V1065" t="b">
        <f>IF(OR(Table1[[#This Row],[Rodents]],Table1[[#This Row],[Human]],Table1[[#This Row],[Pig]]),OR(ISNUMBER(FIND("intratrach",C1065)),ISNUMBER(FIND("nasal ",C1065)),ISNUMBER(FIND("instill",C1065))),"NA")</f>
        <v>0</v>
      </c>
      <c r="W1065" t="b">
        <f>IF(OR(Table1[[#This Row],[Rodents]],Table1[[#This Row],[Human]],Table1[[#This Row],[Pig]]),OR(ISNUMBER(FIND("dermal",C1065)),ISNUMBER(FIND("skin ",C1065))),"NA")</f>
        <v>0</v>
      </c>
      <c r="X1065" t="b">
        <f>IF(OR(Table1[[#This Row],[Rodents]],Table1[[#This Row],[Human]],Table1[[#This Row],[Pig]]),OR(ISNUMBER(FIND("injected",C1065)),ISNUMBER(FIND("periton",C1065)),ISNUMBER(FIND("intrascrot",C1065))),"NA")</f>
        <v>0</v>
      </c>
      <c r="Y1065" t="b">
        <f>IF(OR(Table1[[#This Row],[Rodents]],Table1[[#This Row],[Human]],Table1[[#This Row],[Pig]]),NOT(OR(Table1[[#This Row],[Inhaled/Intratracheal/intranasal]],Table1[[#This Row],[Dermal]],Table1[[#This Row],[Injected]])),"NA")</f>
        <v>1</v>
      </c>
      <c r="AA1065" t="b">
        <f>OR(ISNUMBER(FIND("fish ",C1065)),ISNUMBER(FIND("Fish ",C1065)),ISNUMBER(FIND("aquatic",C1065)),ISNUMBER(FIND("daphnids",C1065)),ISNUMBER(FIND("Carcinus maenas",C1065)),ISNUMBER(FIND("Daphnia",C1065)),ISNUMBER(FIND("Ruditapes philippinarum",C1065)),ISNUMBER(FIND("daphnia",C1065)),ISNUMBER(FIND("marine",C1065)),ISNUMBER(FIND("mussel",C1065)),ISNUMBER(FIND("algae",C1065)),ISNUMBER(FIND("Donax faba",C1065)),ISNUMBER(FIND("estuarine",C1065)),ISNUMBER(FIND("snail",C1065)),ISNUMBER(FIND("Prorocentrum donghaiense",C1065)) )</f>
        <v>0</v>
      </c>
      <c r="AB1065" t="b">
        <f>OR(ISNUMBER(FIND(" rat ",C1065)),ISNUMBER(FIND(" rats ",C1065)),ISNUMBER(FIND(" Rats ",C1065)),ISNUMBER(FIND(" Rat ",C1065)),ISNUMBER(FIND(" rat.",C1065)),ISNUMBER(FIND(" rats.",C1065)),ISNUMBER(FIND("mouse",C1065)),ISNUMBER(FIND("mice",C1065)), ISNUMBER(FIND(" Mice",C1065)))</f>
        <v>1</v>
      </c>
      <c r="AC1065" t="b">
        <f>OR(ISNUMBER(FIND(" cell ",C1065)),ISNUMBER(FIND("fibroblast",C1065)),ISNUMBER(FIND("macrophage",C1065)),ISNUMBER(FIND("epithelial",C1065)),ISNUMBER(FIND("endothelial",C1065)),ISNUMBER(FIND("neuron",C1065)),ISNUMBER(FIND(" cells ",C1065)),ISNUMBER(FIND("RBC",C1065)),ISNUMBER(FIND("mitochond",C1065)),ISNUMBER(FIND("adipocyte",C1065)),ISNUMBER(FIND("osteo",C1065)),ISNUMBER(FIND("keratin",C1065)),ISNUMBER(FIND(" cell's ",C1065)),ISNUMBER(FIND("eukary",C1065)),ISNUMBER(FIND("sperm",C1065)))</f>
        <v>1</v>
      </c>
      <c r="AD1065" t="b">
        <f>OR(ISNUMBER(FIND("human",B1065)),ISNUMBER(FIND("workers",B1065)),ISNUMBER(FIND("workforces",B1065)),ISNUMBER(FIND("occupational",B1065)),ISNUMBER(FIND("Case report",B1065)),ISNUMBER(FIND("Workplaces",B1065)),ISNUMBER(FIND("worker",B1065)))</f>
        <v>0</v>
      </c>
      <c r="AE1065" t="b">
        <f>OR(ISNUMBER(FIND(" plant ",C1065)),ISNUMBER(FIND("Plant ",C1065)),ISNUMBER(FIND("tomato",C1065)),ISNUMBER(FIND("plants",C1065)),ISNUMBER(FIND("Plants",C1065)),ISNUMBER(FIND("algae",C1065)),ISNUMBER(FIND("lettuce",C1065)),ISNUMBER(FIND("green gram sprouts ",C1065)),ISNUMBER(FIND("Cucurbita pepo",C1065)),ISNUMBER(FIND("bean ",C1065)),ISNUMBER(FIND("chloroplast",C1065)),ISNUMBER(FIND("chlorophyll",C1065)),ISNUMBER(FIND("seedling",C1065)),ISNUMBER(FIND("canola",C1065)),ISNUMBER(FIND("shoot",C1065)),ISNUMBER(FIND("photosynthes",C1065)),ISNUMBER(FIND(" leaves ",C1065)),,ISNUMBER(FIND("agriculture",C1065)),ISNUMBER(FIND(" crops ",C1065)))</f>
        <v>0</v>
      </c>
      <c r="AF1065" t="b">
        <f>OR(ISNUMBER(FIND("bacteria",C1065)),ISNUMBER(FIND("Bacteria",C1065)),ISNUMBER(FIND("Bacterium",C1065)),ISNUMBER(FIND("bacterium",C1065)),ISNUMBER(FIND(" coli ",C1065)))</f>
        <v>0</v>
      </c>
      <c r="AG1065" t="b">
        <f>OR(ISNUMBER(FIND("fungi",C1065)),ISNUMBER(FIND("Fungi",C1065)),ISNUMBER(FIND("fungus",C1065)),ISNUMBER(FIND("Fungus",C1065)),ISNUMBER(FIND("mushroom",C1065)),ISNUMBER(FIND("Mushroom",C1065)),ISNUMBER(FIND(" mold ",C1065)))</f>
        <v>0</v>
      </c>
      <c r="AH1065" t="b">
        <f>OR(ISNUMBER(FIND("Pig ",C1065)),ISNUMBER(FIND("pig ",C1065)),ISNUMBER(FIND("Pigs ",C1065)),ISNUMBER(FIND("pigs ",C1065)))</f>
        <v>0</v>
      </c>
      <c r="AI1065" t="b">
        <f>OR(ISNUMBER(FIND(" C. elegans",C1065)),ISNUMBER(FIND("Caenorhabditis elegans",C1065)),ISNUMBER(FIND("earthworms",C1065)),ISNUMBER(FIND(" Ficopomatus enigmaticus",C1065)),ISNUMBER(FIND("larva",C1065)),ISNUMBER(FIND("Lumbriculus variegatus",C1065)),ISNUMBER(FIND("nematode",C1065)))</f>
        <v>0</v>
      </c>
      <c r="AJ1065" t="b">
        <f>NOT(OR(AA1065,AB1065,AC1065,AD1065,AE1065,AF1065,AG1065,AH1065,AI1065))</f>
        <v>0</v>
      </c>
      <c r="AL1065" t="b">
        <f>OR(AA1065,AB1065,AD1065,AE1065,AF1065,AG1065,AH1065,AI1065)</f>
        <v>1</v>
      </c>
      <c r="AM1065" t="b">
        <f>IF(Table1[[#This Row],[In vivo?]],IF(Table1[[#This Row],[Cell]],FALSE,TRUE),FALSE)</f>
        <v>0</v>
      </c>
      <c r="AN1065" t="b">
        <f>AND(AC1065,AL1065)</f>
        <v>1</v>
      </c>
      <c r="AO1065" t="b">
        <f>IF(Table1[[#This Row],[Cell]],IF(Table1[[#This Row],[In vivo?]],FALSE,TRUE),FALSE)</f>
        <v>0</v>
      </c>
      <c r="AP1065" t="b">
        <f>NOT(OR(Table1[[#This Row],[In vivo?]],Table1[[#This Row],[Only in Cell]]))</f>
        <v>0</v>
      </c>
      <c r="AQ1065" t="b">
        <f>IF(OR(Table1[[#This Row],[Rodents]],Table1[[#This Row],[Human]],Table1[[#This Row],[Pig]]),OR(ISNUMBER(FIND("pulmonary",C1065)),ISNUMBER(FIND("lung",C1065))),"NA")</f>
        <v>0</v>
      </c>
      <c r="AR1065" t="b">
        <f>IF(OR(Table1[[#This Row],[Rodents]],Table1[[#This Row],[Human]],Table1[[#This Row],[Pig]]),OR(ISNUMBER(FIND("skin",C1065)),ISNUMBER(FIND("dermal",C1065))),"NA")</f>
        <v>0</v>
      </c>
      <c r="AS1065" t="b">
        <f>IF(OR(Table1[[#This Row],[Rodents]],Table1[[#This Row],[Human]],Table1[[#This Row],[Pig]]),OR(ISNUMBER(FIND("liver",C1065)),ISNUMBER(FIND("hepat",C1065))),"NA")</f>
        <v>1</v>
      </c>
      <c r="AT1065" t="b">
        <f>IF(OR(Table1[[#This Row],[Rodents]],Table1[[#This Row],[Human]],Table1[[#This Row],[Pig]]),OR(ISNUMBER(FIND("kidney",C1065)),ISNUMBER(FIND("neph",C1065))),"NA")</f>
        <v>0</v>
      </c>
      <c r="AU1065" t="b">
        <f>IF(OR(Table1[[#This Row],[Rodents]],Table1[[#This Row],[Human]],Table1[[#This Row],[Pig]]),OR(ISNUMBER(FIND("brain",C1065)),ISNUMBER(FIND("neur",C1065)),ISNUMBER(FIND("nerv",C1065))),"NA")</f>
        <v>1</v>
      </c>
      <c r="AV1065" t="b">
        <f>IF(OR(Table1[[#This Row],[Rodents]],Table1[[#This Row],[Human]],Table1[[#This Row],[Pig]]),OR(ISNUMBER(FIND("heart",C1065)),ISNUMBER(FIND("cardi",C1065))),"NA")</f>
        <v>0</v>
      </c>
      <c r="AW1065" t="b">
        <f>IF(OR(Table1[[#This Row],[Rodents]],Table1[[#This Row],[Human]],Table1[[#This Row],[Pig]]),OR(ISNUMBER(FIND("gastro",C1065)),ISNUMBER(FIND("intesti",C1065)),ISNUMBER(FIND("stomach",C1065))),"NA")</f>
        <v>0</v>
      </c>
      <c r="AX1065" t="b">
        <f>IF(OR(Table1[[#This Row],[Rodents]],Table1[[#This Row],[Human]],Table1[[#This Row],[Pig]]),NOT(OR(AQ1065,AR1065,AS1065,AT1065,AU1065,AV1065,AW1065)),"NA")</f>
        <v>0</v>
      </c>
      <c r="AY1065" t="b">
        <f>OR(ISNUMBER(FIND("SWCNT",C1065)),ISNUMBER(FIND("SWNT",C1065)),ISNUMBER(FIND("single-wall",C1065)),ISNUMBER(FIND("single wall",C1065)),ISNUMBER(FIND("Single wall",C1065)),ISNUMBER(FIND("Single-wall",C1065)),ISNUMBER(FIND("SWCNT",B1065)),ISNUMBER(FIND("SWNT",B1065)),ISNUMBER(FIND("single-wall",B1065)),ISNUMBER(FIND("single wall",B1065)),ISNUMBER(FIND("Single-wall",B1065)),ISNUMBER(FIND("Single wall",B1065)))</f>
        <v>0</v>
      </c>
      <c r="AZ1065" t="b">
        <f>OR(ISNUMBER(FIND("MWCNT",C1065)),ISNUMBER(FIND("MWNT",C1065)),ISNUMBER(FIND("multi-wall",C1065)),ISNUMBER(FIND("multi wall",C1065)),ISNUMBER(FIND("multiwall",C1065)),ISNUMBER(FIND("Multi-wall",C1065)),ISNUMBER(FIND("Multi wall",C1065)),ISNUMBER(FIND("Multiwall",C1065)),ISNUMBER(FIND("MWCNT",B1065)),ISNUMBER(FIND("MWNT",B1065)),ISNUMBER(FIND("multi-wall",B1065)),ISNUMBER(FIND("multi wall",B1065)),ISNUMBER(FIND("multiwall",B1065)),ISNUMBER(FIND("Multi-wall",B1065)),ISNUMBER(FIND("Multi wall",B1065)),ISNUMBER(FIND("Multiwall",B1065)),ISNUMBER(FIND("Double-wall",B1065)),ISNUMBER(FIND("Double wall",B1065)),ISNUMBER(FIND("Doublewall",B1065)),ISNUMBER(FIND("double-wall",B1065)),ISNUMBER(FIND("double wall",B1065)),ISNUMBER(FIND("doublewall",B1065)))</f>
        <v>1</v>
      </c>
      <c r="BA1065" t="b">
        <f>AND(Table1[[#This Row],[SWCNT]],Table1[[#This Row],[MWCNT]])</f>
        <v>0</v>
      </c>
      <c r="BB1065" t="b">
        <f>IF(Table1[[#This Row],[SWCNT]]=TRUE,FALSE,IF(Table1[[#This Row],[MWCNT]]=TRUE,FALSE,TRUE))</f>
        <v>0</v>
      </c>
      <c r="BC1065" s="18"/>
    </row>
    <row r="1066" spans="1:55" ht="259">
      <c r="A1066" t="s">
        <v>2383</v>
      </c>
      <c r="B1066" s="2" t="s">
        <v>2387</v>
      </c>
      <c r="C1066" s="16" t="s">
        <v>2391</v>
      </c>
      <c r="D1066" s="17" t="s">
        <v>112</v>
      </c>
      <c r="E1066" s="2">
        <v>2017</v>
      </c>
      <c r="F1066" t="b">
        <f>OR(ISNUMBER(FIND("cytotoxic",C1066)),ISNUMBER(FIND("Cytotoxic",C1066)),ISNUMBER(FIND("cellular toxicity",C1066)),ISNUMBER(FIND("cell death",C1066)),ISNUMBER(FIND("viable",C1066)),ISNUMBER(FIND("phytotoxic",C1066)),ISNUMBER(FIND("acute toxicity",C1066)),ISNUMBER(FIND("MTT",C1066)),ISNUMBER(FIND("survival",C1066)),ISNUMBER(FIND("prolifer",C1066)),ISNUMBER(FIND("apoptosis",C1066)),ISNUMBER(FIND("neurotoxic",C1066)),ISNUMBER(FIND("  lysis ",C1066)),ISNUMBER(FIND("necrosis",C1066)),ISNUMBER(FIND("cellular death",C1066))*3,ISNUMBER(FIND("LDH",C1066)),ISNUMBER(FIND("Acute toxicity",C1066)))</f>
        <v>1</v>
      </c>
      <c r="G1066" t="b">
        <f>OR(ISNUMBER(FIND("genotoxic",C1066)),ISNUMBER(FIND("genotoxicity",C1066)),ISNUMBER(FIND("DNA damage",C1066)),ISNUMBER(FIND("DNA",C1066)),ISNUMBER(FIND("RNA",C1066)),ISNUMBER(FIND("mesothelioma",C1066)),ISNUMBER(FIND("carcino",C1066)),ISNUMBER(FIND("mutagen",C1066)),ISNUMBER(FIND("genetic",C1066)))</f>
        <v>0</v>
      </c>
      <c r="H1066" t="b">
        <f>OR(ISNUMBER(FIND("inflammatory",C1066)),ISNUMBER(FIND("inflamm",C1066)))</f>
        <v>0</v>
      </c>
      <c r="I1066" t="b">
        <f>OR(ISNUMBER(FIND("immune",C1066)),ISNUMBER(FIND("immunological",C1066)),ISNUMBER(FIND("interleuk",C1066)),ISNUMBER(FIND("platelet activation",C1066)),ISNUMBER(FIND("monocyte",C1066)),ISNUMBER(FIND("leukocyte",C1066)),ISNUMBER(FIND("cytokine",C1066)),ISNUMBER(FIND("CD4",C1066)),ISNUMBER(FIND("CD8",C1066)),ISNUMBER(FIND("T-cell",C1066)))</f>
        <v>0</v>
      </c>
      <c r="J1066" t="b">
        <f>OR(ISNUMBER(FIND("reactive oxygen",C1066)),ISNUMBER(FIND("ROS",C1066)),ISNUMBER(FIND("free radical",C1066)),ISNUMBER(FIND("oxidative stress",C1066)),ISNUMBER(FIND("peroxid",C1066)),ISNUMBER(FIND("oxidative",C1066)),ISNUMBER(FIND("antioxid",C1066)))</f>
        <v>0</v>
      </c>
      <c r="K1066" t="b">
        <f>OR(ISNUMBER(FIND("autophag",C1066)))</f>
        <v>0</v>
      </c>
      <c r="L1066" t="b">
        <f>OR(ISNUMBER(FIND("morpholog",C1066)))</f>
        <v>0</v>
      </c>
      <c r="M1066" t="b">
        <f>OR(ISNUMBER(FIND("fibrosis",C1066)),ISNUMBER(FIND("Fibrosis",C1066)),ISNUMBER(FIND("fibrot",C1066)))</f>
        <v>0</v>
      </c>
      <c r="N1066" t="b">
        <f>OR(ISNUMBER(FIND("offspring",C1066)),ISNUMBER(FIND("Parental",C1066)),ISNUMBER(FIND("parental",C1066)),ISNUMBER(FIND("germline",C1066)),ISNUMBER(FIND("reproduc",C1066)),ISNUMBER(FIND("embryo",C1066)))</f>
        <v>1</v>
      </c>
      <c r="O1066" t="b">
        <f>OR(ISNUMBER(FIND("metabol",C1066)),ISNUMBER(FIND("Metabol",C1066)),ISNUMBER(FIND("digest",C1066)),ISNUMBER(FIND("mitochon",C1066)))</f>
        <v>0</v>
      </c>
      <c r="P1066" t="b">
        <f>OR(ISNUMBER(FIND("ecotox",C1066)),ISNUMBER(FIND("Ecotox",B1066)),ISNUMBER(FIND("ecotox",B1066)),ISNUMBER(FIND("Ecotox",C1066)))</f>
        <v>0</v>
      </c>
      <c r="Q1066" t="b">
        <f>OR(ISNUMBER(FIND("Bioaccum",C1066)),ISNUMBER(FIND("bioaccum",C1066)),ISNUMBER(FIND("accum",C1066)))</f>
        <v>0</v>
      </c>
      <c r="R1066" t="b">
        <f>OR(ISNUMBER(FIND("Occupation",C1066)),ISNUMBER(FIND("occupation",C1066)),ISNUMBER(FIND("worker",C1066)),ISNUMBER(FIND("workforce",C1066)))</f>
        <v>0</v>
      </c>
      <c r="S1066" t="b">
        <f>NOT(OR(F1066,G1066,H1066,I1066,J1066,K1066,L1066,M1066,N1066,O1066,P1066,Q1066,R1066))</f>
        <v>0</v>
      </c>
      <c r="U1066" t="b">
        <f>OR(Table1[[#This Row],[Inflammation]],Table1[[#This Row],[Immune]])</f>
        <v>0</v>
      </c>
      <c r="V1066" t="str">
        <f>IF(OR(Table1[[#This Row],[Rodents]],Table1[[#This Row],[Human]],Table1[[#This Row],[Pig]]),OR(ISNUMBER(FIND("intratrach",C1066)),ISNUMBER(FIND("nasal ",C1066)),ISNUMBER(FIND("instill",C1066))),"NA")</f>
        <v>NA</v>
      </c>
      <c r="W1066" t="str">
        <f>IF(OR(Table1[[#This Row],[Rodents]],Table1[[#This Row],[Human]],Table1[[#This Row],[Pig]]),OR(ISNUMBER(FIND("dermal",C1066)),ISNUMBER(FIND("skin ",C1066))),"NA")</f>
        <v>NA</v>
      </c>
      <c r="X1066" t="str">
        <f>IF(OR(Table1[[#This Row],[Rodents]],Table1[[#This Row],[Human]],Table1[[#This Row],[Pig]]),OR(ISNUMBER(FIND("injected",C1066)),ISNUMBER(FIND("periton",C1066)),ISNUMBER(FIND("intrascrot",C1066))),"NA")</f>
        <v>NA</v>
      </c>
      <c r="Y1066" t="str">
        <f>IF(OR(Table1[[#This Row],[Rodents]],Table1[[#This Row],[Human]],Table1[[#This Row],[Pig]]),NOT(OR(Table1[[#This Row],[Inhaled/Intratracheal/intranasal]],Table1[[#This Row],[Dermal]],Table1[[#This Row],[Injected]])),"NA")</f>
        <v>NA</v>
      </c>
      <c r="AA1066" t="b">
        <f>OR(ISNUMBER(FIND("fish ",C1066)),ISNUMBER(FIND("Fish ",C1066)),ISNUMBER(FIND("aquatic",C1066)),ISNUMBER(FIND("daphnids",C1066)),ISNUMBER(FIND("Carcinus maenas",C1066)),ISNUMBER(FIND("Daphnia",C1066)),ISNUMBER(FIND("Ruditapes philippinarum",C1066)),ISNUMBER(FIND("daphnia",C1066)),ISNUMBER(FIND("marine",C1066)),ISNUMBER(FIND("mussel",C1066)),ISNUMBER(FIND("algae",C1066)),ISNUMBER(FIND("Donax faba",C1066)),ISNUMBER(FIND("estuarine",C1066)),ISNUMBER(FIND("snail",C1066)),ISNUMBER(FIND("Prorocentrum donghaiense",C1066)) )</f>
        <v>1</v>
      </c>
      <c r="AB1066" t="b">
        <f>OR(ISNUMBER(FIND(" rat ",C1066)),ISNUMBER(FIND(" rats ",C1066)),ISNUMBER(FIND(" Rats ",C1066)),ISNUMBER(FIND(" Rat ",C1066)),ISNUMBER(FIND(" rat.",C1066)),ISNUMBER(FIND(" rats.",C1066)),ISNUMBER(FIND("mouse",C1066)),ISNUMBER(FIND("mice",C1066)), ISNUMBER(FIND(" Mice",C1066)))</f>
        <v>0</v>
      </c>
      <c r="AC1066" t="b">
        <f>OR(ISNUMBER(FIND(" cell ",C1066)),ISNUMBER(FIND("fibroblast",C1066)),ISNUMBER(FIND("macrophage",C1066)),ISNUMBER(FIND("epithelial",C1066)),ISNUMBER(FIND("endothelial",C1066)),ISNUMBER(FIND("neuron",C1066)),ISNUMBER(FIND(" cells ",C1066)),ISNUMBER(FIND("RBC",C1066)),ISNUMBER(FIND("mitochond",C1066)),ISNUMBER(FIND("adipocyte",C1066)),ISNUMBER(FIND("osteo",C1066)),ISNUMBER(FIND("keratin",C1066)),ISNUMBER(FIND(" cell's ",C1066)),ISNUMBER(FIND("eukary",C1066)),ISNUMBER(FIND("sperm",C1066)))</f>
        <v>0</v>
      </c>
      <c r="AD1066" t="b">
        <f>OR(ISNUMBER(FIND("human",B1066)),ISNUMBER(FIND("workers",B1066)),ISNUMBER(FIND("workforces",B1066)),ISNUMBER(FIND("occupational",B1066)),ISNUMBER(FIND("Case report",B1066)),ISNUMBER(FIND("Workplaces",B1066)),ISNUMBER(FIND("worker",B1066)))</f>
        <v>0</v>
      </c>
      <c r="AE1066" t="b">
        <f>OR(ISNUMBER(FIND(" plant ",C1066)),ISNUMBER(FIND("Plant ",C1066)),ISNUMBER(FIND("tomato",C1066)),ISNUMBER(FIND("plants",C1066)),ISNUMBER(FIND("Plants",C1066)),ISNUMBER(FIND("algae",C1066)),ISNUMBER(FIND("lettuce",C1066)),ISNUMBER(FIND("green gram sprouts ",C1066)),ISNUMBER(FIND("Cucurbita pepo",C1066)),ISNUMBER(FIND("bean ",C1066)),ISNUMBER(FIND("chloroplast",C1066)),ISNUMBER(FIND("chlorophyll",C1066)),ISNUMBER(FIND("seedling",C1066)),ISNUMBER(FIND("canola",C1066)),ISNUMBER(FIND("shoot",C1066)),ISNUMBER(FIND("photosynthes",C1066)),ISNUMBER(FIND(" leaves ",C1066)),,ISNUMBER(FIND("agriculture",C1066)),ISNUMBER(FIND(" crops ",C1066)))</f>
        <v>0</v>
      </c>
      <c r="AF1066" t="b">
        <f>OR(ISNUMBER(FIND("bacteria",C1066)),ISNUMBER(FIND("Bacteria",C1066)),ISNUMBER(FIND("Bacterium",C1066)),ISNUMBER(FIND("bacterium",C1066)),ISNUMBER(FIND(" coli ",C1066)))</f>
        <v>0</v>
      </c>
      <c r="AG1066" t="b">
        <f>OR(ISNUMBER(FIND("fungi",C1066)),ISNUMBER(FIND("Fungi",C1066)),ISNUMBER(FIND("fungus",C1066)),ISNUMBER(FIND("Fungus",C1066)),ISNUMBER(FIND("mushroom",C1066)),ISNUMBER(FIND("Mushroom",C1066)),ISNUMBER(FIND(" mold ",C1066)))</f>
        <v>0</v>
      </c>
      <c r="AH1066" t="b">
        <f>OR(ISNUMBER(FIND("Pig ",C1066)),ISNUMBER(FIND("pig ",C1066)),ISNUMBER(FIND("Pigs ",C1066)),ISNUMBER(FIND("pigs ",C1066)))</f>
        <v>0</v>
      </c>
      <c r="AI1066" t="b">
        <f>OR(ISNUMBER(FIND(" C. elegans",C1066)),ISNUMBER(FIND("Caenorhabditis elegans",C1066)),ISNUMBER(FIND("earthworms",C1066)),ISNUMBER(FIND(" Ficopomatus enigmaticus",C1066)),ISNUMBER(FIND("larva",C1066)),ISNUMBER(FIND("Lumbriculus variegatus",C1066)),ISNUMBER(FIND("nematode",C1066)))</f>
        <v>0</v>
      </c>
      <c r="AJ1066" t="b">
        <f>NOT(OR(AA1066,AB1066,AC1066,AD1066,AE1066,AF1066,AG1066,AH1066,AI1066))</f>
        <v>0</v>
      </c>
      <c r="AL1066" t="b">
        <f>OR(AA1066,AB1066,AD1066,AE1066,AF1066,AG1066,AH1066,AI1066)</f>
        <v>1</v>
      </c>
      <c r="AM1066" t="b">
        <f>IF(Table1[[#This Row],[In vivo?]],IF(Table1[[#This Row],[Cell]],FALSE,TRUE),FALSE)</f>
        <v>1</v>
      </c>
      <c r="AN1066" t="b">
        <f>AND(AC1066,AL1066)</f>
        <v>0</v>
      </c>
      <c r="AO1066" t="b">
        <f>IF(Table1[[#This Row],[Cell]],IF(Table1[[#This Row],[In vivo?]],FALSE,TRUE),FALSE)</f>
        <v>0</v>
      </c>
      <c r="AP1066" t="b">
        <f>NOT(OR(Table1[[#This Row],[In vivo?]],Table1[[#This Row],[Only in Cell]]))</f>
        <v>0</v>
      </c>
      <c r="AQ1066" t="str">
        <f>IF(OR(Table1[[#This Row],[Rodents]],Table1[[#This Row],[Human]],Table1[[#This Row],[Pig]]),OR(ISNUMBER(FIND("pulmonary",C1066)),ISNUMBER(FIND("lung",C1066))),"NA")</f>
        <v>NA</v>
      </c>
      <c r="AR1066" t="str">
        <f>IF(OR(Table1[[#This Row],[Rodents]],Table1[[#This Row],[Human]],Table1[[#This Row],[Pig]]),OR(ISNUMBER(FIND("skin",C1066)),ISNUMBER(FIND("dermal",C1066))),"NA")</f>
        <v>NA</v>
      </c>
      <c r="AS1066" t="str">
        <f>IF(OR(Table1[[#This Row],[Rodents]],Table1[[#This Row],[Human]],Table1[[#This Row],[Pig]]),OR(ISNUMBER(FIND("liver",C1066)),ISNUMBER(FIND("hepat",C1066))),"NA")</f>
        <v>NA</v>
      </c>
      <c r="AT1066" t="str">
        <f>IF(OR(Table1[[#This Row],[Rodents]],Table1[[#This Row],[Human]],Table1[[#This Row],[Pig]]),OR(ISNUMBER(FIND("kidney",C1066)),ISNUMBER(FIND("neph",C1066))),"NA")</f>
        <v>NA</v>
      </c>
      <c r="AU1066" t="str">
        <f>IF(OR(Table1[[#This Row],[Rodents]],Table1[[#This Row],[Human]],Table1[[#This Row],[Pig]]),OR(ISNUMBER(FIND("brain",C1066)),ISNUMBER(FIND("neur",C1066)),ISNUMBER(FIND("nerv",C1066))),"NA")</f>
        <v>NA</v>
      </c>
      <c r="AV1066" t="str">
        <f>IF(OR(Table1[[#This Row],[Rodents]],Table1[[#This Row],[Human]],Table1[[#This Row],[Pig]]),OR(ISNUMBER(FIND("heart",C1066)),ISNUMBER(FIND("cardi",C1066))),"NA")</f>
        <v>NA</v>
      </c>
      <c r="AW1066" t="str">
        <f>IF(OR(Table1[[#This Row],[Rodents]],Table1[[#This Row],[Human]],Table1[[#This Row],[Pig]]),OR(ISNUMBER(FIND("gastro",C1066)),ISNUMBER(FIND("intesti",C1066)),ISNUMBER(FIND("stomach",C1066))),"NA")</f>
        <v>NA</v>
      </c>
      <c r="AX1066" t="str">
        <f>IF(OR(Table1[[#This Row],[Rodents]],Table1[[#This Row],[Human]],Table1[[#This Row],[Pig]]),NOT(OR(AQ1066,AR1066,AS1066,AT1066,AU1066,AV1066,AW1066)),"NA")</f>
        <v>NA</v>
      </c>
      <c r="AY1066" t="b">
        <f>OR(ISNUMBER(FIND("SWCNT",C1066)),ISNUMBER(FIND("SWNT",C1066)),ISNUMBER(FIND("single-wall",C1066)),ISNUMBER(FIND("single wall",C1066)),ISNUMBER(FIND("Single wall",C1066)),ISNUMBER(FIND("Single-wall",C1066)),ISNUMBER(FIND("SWCNT",B1066)),ISNUMBER(FIND("SWNT",B1066)),ISNUMBER(FIND("single-wall",B1066)),ISNUMBER(FIND("single wall",B1066)),ISNUMBER(FIND("Single-wall",B1066)),ISNUMBER(FIND("Single wall",B1066)))</f>
        <v>1</v>
      </c>
      <c r="AZ1066" t="b">
        <f>OR(ISNUMBER(FIND("MWCNT",C1066)),ISNUMBER(FIND("MWNT",C1066)),ISNUMBER(FIND("multi-wall",C1066)),ISNUMBER(FIND("multi wall",C1066)),ISNUMBER(FIND("multiwall",C1066)),ISNUMBER(FIND("Multi-wall",C1066)),ISNUMBER(FIND("Multi wall",C1066)),ISNUMBER(FIND("Multiwall",C1066)),ISNUMBER(FIND("MWCNT",B1066)),ISNUMBER(FIND("MWNT",B1066)),ISNUMBER(FIND("multi-wall",B1066)),ISNUMBER(FIND("multi wall",B1066)),ISNUMBER(FIND("multiwall",B1066)),ISNUMBER(FIND("Multi-wall",B1066)),ISNUMBER(FIND("Multi wall",B1066)),ISNUMBER(FIND("Multiwall",B1066)),ISNUMBER(FIND("Double-wall",B1066)),ISNUMBER(FIND("Double wall",B1066)),ISNUMBER(FIND("Doublewall",B1066)),ISNUMBER(FIND("double-wall",B1066)),ISNUMBER(FIND("double wall",B1066)),ISNUMBER(FIND("doublewall",B1066)))</f>
        <v>0</v>
      </c>
      <c r="BA1066" t="b">
        <f>AND(Table1[[#This Row],[SWCNT]],Table1[[#This Row],[MWCNT]])</f>
        <v>0</v>
      </c>
      <c r="BB1066" t="b">
        <f>IF(Table1[[#This Row],[SWCNT]]=TRUE,FALSE,IF(Table1[[#This Row],[MWCNT]]=TRUE,FALSE,TRUE))</f>
        <v>0</v>
      </c>
      <c r="BC1066" s="18"/>
    </row>
    <row r="1067" spans="1:55" ht="185">
      <c r="A1067" t="s">
        <v>2810</v>
      </c>
      <c r="B1067" s="2" t="s">
        <v>2813</v>
      </c>
      <c r="C1067" s="16" t="s">
        <v>2816</v>
      </c>
      <c r="D1067" s="17" t="s">
        <v>112</v>
      </c>
      <c r="E1067" s="2">
        <v>2016</v>
      </c>
      <c r="F1067" t="b">
        <f>OR(ISNUMBER(FIND("cytotoxic",C1067)),ISNUMBER(FIND("Cytotoxic",C1067)),ISNUMBER(FIND("cellular toxicity",C1067)),ISNUMBER(FIND("cell death",C1067)),ISNUMBER(FIND("viable",C1067)),ISNUMBER(FIND("phytotoxic",C1067)),ISNUMBER(FIND("acute toxicity",C1067)),ISNUMBER(FIND("MTT",C1067)),ISNUMBER(FIND("survival",C1067)),ISNUMBER(FIND("prolifer",C1067)),ISNUMBER(FIND("apoptosis",C1067)),ISNUMBER(FIND("neurotoxic",C1067)),ISNUMBER(FIND("  lysis ",C1067)),ISNUMBER(FIND("necrosis",C1067)),ISNUMBER(FIND("cellular death",C1067))*3,ISNUMBER(FIND("LDH",C1067)),ISNUMBER(FIND("Acute toxicity",C1067)))</f>
        <v>0</v>
      </c>
      <c r="G1067" t="b">
        <f>OR(ISNUMBER(FIND("genotoxic",C1067)),ISNUMBER(FIND("genotoxicity",C1067)),ISNUMBER(FIND("DNA damage",C1067)),ISNUMBER(FIND("DNA",C1067)),ISNUMBER(FIND("RNA",C1067)),ISNUMBER(FIND("mesothelioma",C1067)),ISNUMBER(FIND("carcino",C1067)),ISNUMBER(FIND("mutagen",C1067)),ISNUMBER(FIND("genetic",C1067)))</f>
        <v>0</v>
      </c>
      <c r="H1067" t="b">
        <f>OR(ISNUMBER(FIND("inflammatory",C1067)),ISNUMBER(FIND("inflamm",C1067)))</f>
        <v>0</v>
      </c>
      <c r="I1067" t="b">
        <f>OR(ISNUMBER(FIND("immune",C1067)),ISNUMBER(FIND("immunological",C1067)),ISNUMBER(FIND("interleuk",C1067)),ISNUMBER(FIND("platelet activation",C1067)),ISNUMBER(FIND("monocyte",C1067)),ISNUMBER(FIND("leukocyte",C1067)),ISNUMBER(FIND("cytokine",C1067)),ISNUMBER(FIND("CD4",C1067)),ISNUMBER(FIND("CD8",C1067)),ISNUMBER(FIND("T-cell",C1067)))</f>
        <v>0</v>
      </c>
      <c r="J1067" t="b">
        <f>OR(ISNUMBER(FIND("reactive oxygen",C1067)),ISNUMBER(FIND("ROS",C1067)),ISNUMBER(FIND("free radical",C1067)),ISNUMBER(FIND("oxidative stress",C1067)),ISNUMBER(FIND("peroxid",C1067)),ISNUMBER(FIND("oxidative",C1067)),ISNUMBER(FIND("antioxid",C1067)))</f>
        <v>0</v>
      </c>
      <c r="K1067" t="b">
        <f>OR(ISNUMBER(FIND("autophag",C1067)))</f>
        <v>0</v>
      </c>
      <c r="L1067" t="b">
        <f>OR(ISNUMBER(FIND("morpholog",C1067)))</f>
        <v>0</v>
      </c>
      <c r="M1067" t="b">
        <f>OR(ISNUMBER(FIND("fibrosis",C1067)),ISNUMBER(FIND("Fibrosis",C1067)),ISNUMBER(FIND("fibrot",C1067)))</f>
        <v>0</v>
      </c>
      <c r="N1067" t="b">
        <f>OR(ISNUMBER(FIND("offspring",C1067)),ISNUMBER(FIND("Parental",C1067)),ISNUMBER(FIND("parental",C1067)),ISNUMBER(FIND("germline",C1067)),ISNUMBER(FIND("reproduc",C1067)),ISNUMBER(FIND("embryo",C1067)))</f>
        <v>1</v>
      </c>
      <c r="O1067" t="b">
        <f>OR(ISNUMBER(FIND("metabol",C1067)),ISNUMBER(FIND("Metabol",C1067)),ISNUMBER(FIND("digest",C1067)),ISNUMBER(FIND("mitochon",C1067)))</f>
        <v>0</v>
      </c>
      <c r="P1067" t="b">
        <f>OR(ISNUMBER(FIND("ecotox",C1067)),ISNUMBER(FIND("Ecotox",B1067)),ISNUMBER(FIND("ecotox",B1067)),ISNUMBER(FIND("Ecotox",C1067)))</f>
        <v>0</v>
      </c>
      <c r="Q1067" t="b">
        <f>OR(ISNUMBER(FIND("Bioaccum",C1067)),ISNUMBER(FIND("bioaccum",C1067)),ISNUMBER(FIND("accum",C1067)))</f>
        <v>1</v>
      </c>
      <c r="R1067" t="b">
        <f>OR(ISNUMBER(FIND("Occupation",C1067)),ISNUMBER(FIND("occupation",C1067)),ISNUMBER(FIND("worker",C1067)),ISNUMBER(FIND("workforce",C1067)))</f>
        <v>0</v>
      </c>
      <c r="S1067" t="b">
        <f>NOT(OR(F1067,G1067,H1067,I1067,J1067,K1067,L1067,M1067,N1067,O1067,P1067,Q1067,R1067))</f>
        <v>0</v>
      </c>
      <c r="U1067" t="b">
        <f>OR(Table1[[#This Row],[Inflammation]],Table1[[#This Row],[Immune]])</f>
        <v>0</v>
      </c>
      <c r="V1067" t="str">
        <f>IF(OR(Table1[[#This Row],[Rodents]],Table1[[#This Row],[Human]],Table1[[#This Row],[Pig]]),OR(ISNUMBER(FIND("intratrach",C1067)),ISNUMBER(FIND("nasal ",C1067)),ISNUMBER(FIND("instill",C1067))),"NA")</f>
        <v>NA</v>
      </c>
      <c r="W1067" t="str">
        <f>IF(OR(Table1[[#This Row],[Rodents]],Table1[[#This Row],[Human]],Table1[[#This Row],[Pig]]),OR(ISNUMBER(FIND("dermal",C1067)),ISNUMBER(FIND("skin ",C1067))),"NA")</f>
        <v>NA</v>
      </c>
      <c r="X1067" t="str">
        <f>IF(OR(Table1[[#This Row],[Rodents]],Table1[[#This Row],[Human]],Table1[[#This Row],[Pig]]),OR(ISNUMBER(FIND("injected",C1067)),ISNUMBER(FIND("periton",C1067)),ISNUMBER(FIND("intrascrot",C1067))),"NA")</f>
        <v>NA</v>
      </c>
      <c r="Y1067" t="str">
        <f>IF(OR(Table1[[#This Row],[Rodents]],Table1[[#This Row],[Human]],Table1[[#This Row],[Pig]]),NOT(OR(Table1[[#This Row],[Inhaled/Intratracheal/intranasal]],Table1[[#This Row],[Dermal]],Table1[[#This Row],[Injected]])),"NA")</f>
        <v>NA</v>
      </c>
      <c r="AA1067" t="b">
        <f>OR(ISNUMBER(FIND("fish ",C1067)),ISNUMBER(FIND("Fish ",C1067)),ISNUMBER(FIND("aquatic",C1067)),ISNUMBER(FIND("daphnids",C1067)),ISNUMBER(FIND("Carcinus maenas",C1067)),ISNUMBER(FIND("Daphnia",C1067)),ISNUMBER(FIND("Ruditapes philippinarum",C1067)),ISNUMBER(FIND("daphnia",C1067)),ISNUMBER(FIND("marine",C1067)),ISNUMBER(FIND("mussel",C1067)),ISNUMBER(FIND("algae",C1067)),ISNUMBER(FIND("Donax faba",C1067)),ISNUMBER(FIND("estuarine",C1067)),ISNUMBER(FIND("snail",C1067)),ISNUMBER(FIND("Prorocentrum donghaiense",C1067)) )</f>
        <v>1</v>
      </c>
      <c r="AB1067" t="b">
        <f>OR(ISNUMBER(FIND(" rat ",C1067)),ISNUMBER(FIND(" rats ",C1067)),ISNUMBER(FIND(" Rats ",C1067)),ISNUMBER(FIND(" Rat ",C1067)),ISNUMBER(FIND(" rat.",C1067)),ISNUMBER(FIND(" rats.",C1067)),ISNUMBER(FIND("mouse",C1067)),ISNUMBER(FIND("mice",C1067)), ISNUMBER(FIND(" Mice",C1067)))</f>
        <v>0</v>
      </c>
      <c r="AC1067" t="b">
        <f>OR(ISNUMBER(FIND(" cell ",C1067)),ISNUMBER(FIND("fibroblast",C1067)),ISNUMBER(FIND("macrophage",C1067)),ISNUMBER(FIND("epithelial",C1067)),ISNUMBER(FIND("endothelial",C1067)),ISNUMBER(FIND("neuron",C1067)),ISNUMBER(FIND(" cells ",C1067)),ISNUMBER(FIND("RBC",C1067)),ISNUMBER(FIND("mitochond",C1067)),ISNUMBER(FIND("adipocyte",C1067)),ISNUMBER(FIND("osteo",C1067)),ISNUMBER(FIND("keratin",C1067)),ISNUMBER(FIND(" cell's ",C1067)),ISNUMBER(FIND("eukary",C1067)),ISNUMBER(FIND("sperm",C1067)))</f>
        <v>0</v>
      </c>
      <c r="AD1067" t="b">
        <f>OR(ISNUMBER(FIND("human",B1067)),ISNUMBER(FIND("workers",B1067)),ISNUMBER(FIND("workforces",B1067)),ISNUMBER(FIND("occupational",B1067)),ISNUMBER(FIND("Case report",B1067)),ISNUMBER(FIND("Workplaces",B1067)),ISNUMBER(FIND("worker",B1067)))</f>
        <v>0</v>
      </c>
      <c r="AE1067" t="b">
        <f>OR(ISNUMBER(FIND(" plant ",C1067)),ISNUMBER(FIND("Plant ",C1067)),ISNUMBER(FIND("tomato",C1067)),ISNUMBER(FIND("plants",C1067)),ISNUMBER(FIND("Plants",C1067)),ISNUMBER(FIND("algae",C1067)),ISNUMBER(FIND("lettuce",C1067)),ISNUMBER(FIND("green gram sprouts ",C1067)),ISNUMBER(FIND("Cucurbita pepo",C1067)),ISNUMBER(FIND("bean ",C1067)),ISNUMBER(FIND("chloroplast",C1067)),ISNUMBER(FIND("chlorophyll",C1067)),ISNUMBER(FIND("seedling",C1067)),ISNUMBER(FIND("canola",C1067)),ISNUMBER(FIND("shoot",C1067)),ISNUMBER(FIND("photosynthes",C1067)),ISNUMBER(FIND(" leaves ",C1067)),,ISNUMBER(FIND("agriculture",C1067)),ISNUMBER(FIND(" crops ",C1067)))</f>
        <v>0</v>
      </c>
      <c r="AF1067" t="b">
        <f>OR(ISNUMBER(FIND("bacteria",C1067)),ISNUMBER(FIND("Bacteria",C1067)),ISNUMBER(FIND("Bacterium",C1067)),ISNUMBER(FIND("bacterium",C1067)),ISNUMBER(FIND(" coli ",C1067)))</f>
        <v>0</v>
      </c>
      <c r="AG1067" t="b">
        <f>OR(ISNUMBER(FIND("fungi",C1067)),ISNUMBER(FIND("Fungi",C1067)),ISNUMBER(FIND("fungus",C1067)),ISNUMBER(FIND("Fungus",C1067)),ISNUMBER(FIND("mushroom",C1067)),ISNUMBER(FIND("Mushroom",C1067)),ISNUMBER(FIND(" mold ",C1067)))</f>
        <v>0</v>
      </c>
      <c r="AH1067" t="b">
        <f>OR(ISNUMBER(FIND("Pig ",C1067)),ISNUMBER(FIND("pig ",C1067)),ISNUMBER(FIND("Pigs ",C1067)),ISNUMBER(FIND("pigs ",C1067)))</f>
        <v>0</v>
      </c>
      <c r="AI1067" t="b">
        <f>OR(ISNUMBER(FIND(" C. elegans",C1067)),ISNUMBER(FIND("Caenorhabditis elegans",C1067)),ISNUMBER(FIND("earthworms",C1067)),ISNUMBER(FIND(" Ficopomatus enigmaticus",C1067)),ISNUMBER(FIND("larva",C1067)),ISNUMBER(FIND("Lumbriculus variegatus",C1067)),ISNUMBER(FIND("nematode",C1067)))</f>
        <v>0</v>
      </c>
      <c r="AJ1067" t="b">
        <f>NOT(OR(AA1067,AB1067,AC1067,AD1067,AE1067,AF1067,AG1067,AH1067,AI1067))</f>
        <v>0</v>
      </c>
      <c r="AL1067" t="b">
        <f>OR(AA1067,AB1067,AD1067,AE1067,AF1067,AG1067,AH1067,AI1067)</f>
        <v>1</v>
      </c>
      <c r="AM1067" t="b">
        <f>IF(Table1[[#This Row],[In vivo?]],IF(Table1[[#This Row],[Cell]],FALSE,TRUE),FALSE)</f>
        <v>1</v>
      </c>
      <c r="AN1067" t="b">
        <f>AND(AC1067,AL1067)</f>
        <v>0</v>
      </c>
      <c r="AO1067" t="b">
        <f>IF(Table1[[#This Row],[Cell]],IF(Table1[[#This Row],[In vivo?]],FALSE,TRUE),FALSE)</f>
        <v>0</v>
      </c>
      <c r="AP1067" t="b">
        <f>NOT(OR(Table1[[#This Row],[In vivo?]],Table1[[#This Row],[Only in Cell]]))</f>
        <v>0</v>
      </c>
      <c r="AQ1067" t="str">
        <f>IF(OR(Table1[[#This Row],[Rodents]],Table1[[#This Row],[Human]],Table1[[#This Row],[Pig]]),OR(ISNUMBER(FIND("pulmonary",C1067)),ISNUMBER(FIND("lung",C1067))),"NA")</f>
        <v>NA</v>
      </c>
      <c r="AR1067" t="str">
        <f>IF(OR(Table1[[#This Row],[Rodents]],Table1[[#This Row],[Human]],Table1[[#This Row],[Pig]]),OR(ISNUMBER(FIND("skin",C1067)),ISNUMBER(FIND("dermal",C1067))),"NA")</f>
        <v>NA</v>
      </c>
      <c r="AS1067" t="str">
        <f>IF(OR(Table1[[#This Row],[Rodents]],Table1[[#This Row],[Human]],Table1[[#This Row],[Pig]]),OR(ISNUMBER(FIND("liver",C1067)),ISNUMBER(FIND("hepat",C1067))),"NA")</f>
        <v>NA</v>
      </c>
      <c r="AT1067" t="str">
        <f>IF(OR(Table1[[#This Row],[Rodents]],Table1[[#This Row],[Human]],Table1[[#This Row],[Pig]]),OR(ISNUMBER(FIND("kidney",C1067)),ISNUMBER(FIND("neph",C1067))),"NA")</f>
        <v>NA</v>
      </c>
      <c r="AU1067" t="str">
        <f>IF(OR(Table1[[#This Row],[Rodents]],Table1[[#This Row],[Human]],Table1[[#This Row],[Pig]]),OR(ISNUMBER(FIND("brain",C1067)),ISNUMBER(FIND("neur",C1067)),ISNUMBER(FIND("nerv",C1067))),"NA")</f>
        <v>NA</v>
      </c>
      <c r="AV1067" t="str">
        <f>IF(OR(Table1[[#This Row],[Rodents]],Table1[[#This Row],[Human]],Table1[[#This Row],[Pig]]),OR(ISNUMBER(FIND("heart",C1067)),ISNUMBER(FIND("cardi",C1067))),"NA")</f>
        <v>NA</v>
      </c>
      <c r="AW1067" t="str">
        <f>IF(OR(Table1[[#This Row],[Rodents]],Table1[[#This Row],[Human]],Table1[[#This Row],[Pig]]),OR(ISNUMBER(FIND("gastro",C1067)),ISNUMBER(FIND("intesti",C1067)),ISNUMBER(FIND("stomach",C1067))),"NA")</f>
        <v>NA</v>
      </c>
      <c r="AX1067" t="str">
        <f>IF(OR(Table1[[#This Row],[Rodents]],Table1[[#This Row],[Human]],Table1[[#This Row],[Pig]]),NOT(OR(AQ1067,AR1067,AS1067,AT1067,AU1067,AV1067,AW1067)),"NA")</f>
        <v>NA</v>
      </c>
      <c r="AY1067" t="b">
        <f>OR(ISNUMBER(FIND("SWCNT",C1067)),ISNUMBER(FIND("SWNT",C1067)),ISNUMBER(FIND("single-wall",C1067)),ISNUMBER(FIND("single wall",C1067)),ISNUMBER(FIND("Single wall",C1067)),ISNUMBER(FIND("Single-wall",C1067)),ISNUMBER(FIND("SWCNT",B1067)),ISNUMBER(FIND("SWNT",B1067)),ISNUMBER(FIND("single-wall",B1067)),ISNUMBER(FIND("single wall",B1067)),ISNUMBER(FIND("Single-wall",B1067)),ISNUMBER(FIND("Single wall",B1067)))</f>
        <v>1</v>
      </c>
      <c r="AZ1067" t="b">
        <f>OR(ISNUMBER(FIND("MWCNT",C1067)),ISNUMBER(FIND("MWNT",C1067)),ISNUMBER(FIND("multi-wall",C1067)),ISNUMBER(FIND("multi wall",C1067)),ISNUMBER(FIND("multiwall",C1067)),ISNUMBER(FIND("Multi-wall",C1067)),ISNUMBER(FIND("Multi wall",C1067)),ISNUMBER(FIND("Multiwall",C1067)),ISNUMBER(FIND("MWCNT",B1067)),ISNUMBER(FIND("MWNT",B1067)),ISNUMBER(FIND("multi-wall",B1067)),ISNUMBER(FIND("multi wall",B1067)),ISNUMBER(FIND("multiwall",B1067)),ISNUMBER(FIND("Multi-wall",B1067)),ISNUMBER(FIND("Multi wall",B1067)),ISNUMBER(FIND("Multiwall",B1067)),ISNUMBER(FIND("Double-wall",B1067)),ISNUMBER(FIND("Double wall",B1067)),ISNUMBER(FIND("Doublewall",B1067)),ISNUMBER(FIND("double-wall",B1067)),ISNUMBER(FIND("double wall",B1067)),ISNUMBER(FIND("doublewall",B1067)))</f>
        <v>1</v>
      </c>
      <c r="BA1067" t="b">
        <f>AND(Table1[[#This Row],[SWCNT]],Table1[[#This Row],[MWCNT]])</f>
        <v>1</v>
      </c>
      <c r="BB1067" t="b">
        <f>IF(Table1[[#This Row],[SWCNT]]=TRUE,FALSE,IF(Table1[[#This Row],[MWCNT]]=TRUE,FALSE,TRUE))</f>
        <v>0</v>
      </c>
      <c r="BC1067" s="18"/>
    </row>
    <row r="1068" spans="1:55" ht="259">
      <c r="A1068" t="s">
        <v>2877</v>
      </c>
      <c r="B1068" s="2" t="s">
        <v>2878</v>
      </c>
      <c r="C1068" s="16" t="s">
        <v>2879</v>
      </c>
      <c r="D1068" s="17" t="s">
        <v>1298</v>
      </c>
      <c r="E1068" s="2">
        <v>2016</v>
      </c>
      <c r="F1068" t="b">
        <f>OR(ISNUMBER(FIND("cytotoxic",C1068)),ISNUMBER(FIND("Cytotoxic",C1068)),ISNUMBER(FIND("cellular toxicity",C1068)),ISNUMBER(FIND("cell death",C1068)),ISNUMBER(FIND("viable",C1068)),ISNUMBER(FIND("phytotoxic",C1068)),ISNUMBER(FIND("acute toxicity",C1068)),ISNUMBER(FIND("MTT",C1068)),ISNUMBER(FIND("survival",C1068)),ISNUMBER(FIND("prolifer",C1068)),ISNUMBER(FIND("apoptosis",C1068)),ISNUMBER(FIND("neurotoxic",C1068)),ISNUMBER(FIND("  lysis ",C1068)),ISNUMBER(FIND("necrosis",C1068)),ISNUMBER(FIND("cellular death",C1068))*3,ISNUMBER(FIND("LDH",C1068)),ISNUMBER(FIND("Acute toxicity",C1068)))</f>
        <v>1</v>
      </c>
      <c r="G1068" t="b">
        <f>OR(ISNUMBER(FIND("genotoxic",C1068)),ISNUMBER(FIND("genotoxicity",C1068)),ISNUMBER(FIND("DNA damage",C1068)),ISNUMBER(FIND("DNA",C1068)),ISNUMBER(FIND("RNA",C1068)),ISNUMBER(FIND("mesothelioma",C1068)),ISNUMBER(FIND("carcino",C1068)),ISNUMBER(FIND("mutagen",C1068)),ISNUMBER(FIND("genetic",C1068)))</f>
        <v>0</v>
      </c>
      <c r="H1068" t="b">
        <f>OR(ISNUMBER(FIND("inflammatory",C1068)),ISNUMBER(FIND("inflamm",C1068)))</f>
        <v>0</v>
      </c>
      <c r="I1068" t="b">
        <f>OR(ISNUMBER(FIND("immune",C1068)),ISNUMBER(FIND("immunological",C1068)),ISNUMBER(FIND("interleuk",C1068)),ISNUMBER(FIND("platelet activation",C1068)),ISNUMBER(FIND("monocyte",C1068)),ISNUMBER(FIND("leukocyte",C1068)),ISNUMBER(FIND("cytokine",C1068)),ISNUMBER(FIND("CD4",C1068)),ISNUMBER(FIND("CD8",C1068)),ISNUMBER(FIND("T-cell",C1068)))</f>
        <v>0</v>
      </c>
      <c r="J1068" t="b">
        <f>OR(ISNUMBER(FIND("reactive oxygen",C1068)),ISNUMBER(FIND("ROS",C1068)),ISNUMBER(FIND("free radical",C1068)),ISNUMBER(FIND("oxidative stress",C1068)),ISNUMBER(FIND("peroxid",C1068)),ISNUMBER(FIND("oxidative",C1068)),ISNUMBER(FIND("antioxid",C1068)))</f>
        <v>0</v>
      </c>
      <c r="K1068" t="b">
        <f>OR(ISNUMBER(FIND("autophag",C1068)))</f>
        <v>0</v>
      </c>
      <c r="L1068" t="b">
        <f>OR(ISNUMBER(FIND("morpholog",C1068)))</f>
        <v>0</v>
      </c>
      <c r="M1068" t="b">
        <f>OR(ISNUMBER(FIND("fibrosis",C1068)),ISNUMBER(FIND("Fibrosis",C1068)),ISNUMBER(FIND("fibrot",C1068)))</f>
        <v>0</v>
      </c>
      <c r="N1068" t="b">
        <f>OR(ISNUMBER(FIND("offspring",C1068)),ISNUMBER(FIND("Parental",C1068)),ISNUMBER(FIND("parental",C1068)),ISNUMBER(FIND("germline",C1068)),ISNUMBER(FIND("reproduc",C1068)),ISNUMBER(FIND("embryo",C1068)))</f>
        <v>1</v>
      </c>
      <c r="O1068" t="b">
        <f>OR(ISNUMBER(FIND("metabol",C1068)),ISNUMBER(FIND("Metabol",C1068)),ISNUMBER(FIND("digest",C1068)),ISNUMBER(FIND("mitochon",C1068)))</f>
        <v>0</v>
      </c>
      <c r="P1068" t="b">
        <f>OR(ISNUMBER(FIND("ecotox",C1068)),ISNUMBER(FIND("Ecotox",B1068)),ISNUMBER(FIND("ecotox",B1068)),ISNUMBER(FIND("Ecotox",C1068)))</f>
        <v>0</v>
      </c>
      <c r="Q1068" t="b">
        <f>OR(ISNUMBER(FIND("Bioaccum",C1068)),ISNUMBER(FIND("bioaccum",C1068)),ISNUMBER(FIND("accum",C1068)))</f>
        <v>1</v>
      </c>
      <c r="R1068" t="b">
        <f>OR(ISNUMBER(FIND("Occupation",C1068)),ISNUMBER(FIND("occupation",C1068)),ISNUMBER(FIND("worker",C1068)),ISNUMBER(FIND("workforce",C1068)))</f>
        <v>0</v>
      </c>
      <c r="S1068" t="b">
        <f>NOT(OR(F1068,G1068,H1068,I1068,J1068,K1068,L1068,M1068,N1068,O1068,P1068,Q1068,R1068))</f>
        <v>0</v>
      </c>
      <c r="U1068" t="b">
        <f>OR(Table1[[#This Row],[Inflammation]],Table1[[#This Row],[Immune]])</f>
        <v>0</v>
      </c>
      <c r="V1068" t="str">
        <f>IF(OR(Table1[[#This Row],[Rodents]],Table1[[#This Row],[Human]],Table1[[#This Row],[Pig]]),OR(ISNUMBER(FIND("intratrach",C1068)),ISNUMBER(FIND("nasal ",C1068)),ISNUMBER(FIND("instill",C1068))),"NA")</f>
        <v>NA</v>
      </c>
      <c r="W1068" t="str">
        <f>IF(OR(Table1[[#This Row],[Rodents]],Table1[[#This Row],[Human]],Table1[[#This Row],[Pig]]),OR(ISNUMBER(FIND("dermal",C1068)),ISNUMBER(FIND("skin ",C1068))),"NA")</f>
        <v>NA</v>
      </c>
      <c r="X1068" t="str">
        <f>IF(OR(Table1[[#This Row],[Rodents]],Table1[[#This Row],[Human]],Table1[[#This Row],[Pig]]),OR(ISNUMBER(FIND("injected",C1068)),ISNUMBER(FIND("periton",C1068)),ISNUMBER(FIND("intrascrot",C1068))),"NA")</f>
        <v>NA</v>
      </c>
      <c r="Y1068" t="str">
        <f>IF(OR(Table1[[#This Row],[Rodents]],Table1[[#This Row],[Human]],Table1[[#This Row],[Pig]]),NOT(OR(Table1[[#This Row],[Inhaled/Intratracheal/intranasal]],Table1[[#This Row],[Dermal]],Table1[[#This Row],[Injected]])),"NA")</f>
        <v>NA</v>
      </c>
      <c r="AA1068" t="b">
        <f>OR(ISNUMBER(FIND("fish ",C1068)),ISNUMBER(FIND("Fish ",C1068)),ISNUMBER(FIND("aquatic",C1068)),ISNUMBER(FIND("daphnids",C1068)),ISNUMBER(FIND("Carcinus maenas",C1068)),ISNUMBER(FIND("Daphnia",C1068)),ISNUMBER(FIND("Ruditapes philippinarum",C1068)),ISNUMBER(FIND("daphnia",C1068)),ISNUMBER(FIND("marine",C1068)),ISNUMBER(FIND("mussel",C1068)),ISNUMBER(FIND("algae",C1068)),ISNUMBER(FIND("Donax faba",C1068)),ISNUMBER(FIND("estuarine",C1068)),ISNUMBER(FIND("snail",C1068)),ISNUMBER(FIND("Prorocentrum donghaiense",C1068)) )</f>
        <v>1</v>
      </c>
      <c r="AB1068" t="b">
        <f>OR(ISNUMBER(FIND(" rat ",C1068)),ISNUMBER(FIND(" rats ",C1068)),ISNUMBER(FIND(" Rats ",C1068)),ISNUMBER(FIND(" Rat ",C1068)),ISNUMBER(FIND(" rat.",C1068)),ISNUMBER(FIND(" rats.",C1068)),ISNUMBER(FIND("mouse",C1068)),ISNUMBER(FIND("mice",C1068)), ISNUMBER(FIND(" Mice",C1068)))</f>
        <v>0</v>
      </c>
      <c r="AC1068" t="b">
        <f>OR(ISNUMBER(FIND(" cell ",C1068)),ISNUMBER(FIND("fibroblast",C1068)),ISNUMBER(FIND("macrophage",C1068)),ISNUMBER(FIND("epithelial",C1068)),ISNUMBER(FIND("endothelial",C1068)),ISNUMBER(FIND("neuron",C1068)),ISNUMBER(FIND(" cells ",C1068)),ISNUMBER(FIND("RBC",C1068)),ISNUMBER(FIND("mitochond",C1068)),ISNUMBER(FIND("adipocyte",C1068)),ISNUMBER(FIND("osteo",C1068)),ISNUMBER(FIND("keratin",C1068)),ISNUMBER(FIND(" cell's ",C1068)),ISNUMBER(FIND("eukary",C1068)),ISNUMBER(FIND("sperm",C1068)))</f>
        <v>1</v>
      </c>
      <c r="AD1068" t="b">
        <f>OR(ISNUMBER(FIND("human",B1068)),ISNUMBER(FIND("workers",B1068)),ISNUMBER(FIND("workforces",B1068)),ISNUMBER(FIND("occupational",B1068)),ISNUMBER(FIND("Case report",B1068)),ISNUMBER(FIND("Workplaces",B1068)),ISNUMBER(FIND("worker",B1068)))</f>
        <v>0</v>
      </c>
      <c r="AE1068" t="b">
        <f>OR(ISNUMBER(FIND(" plant ",C1068)),ISNUMBER(FIND("Plant ",C1068)),ISNUMBER(FIND("tomato",C1068)),ISNUMBER(FIND("plants",C1068)),ISNUMBER(FIND("Plants",C1068)),ISNUMBER(FIND("algae",C1068)),ISNUMBER(FIND("lettuce",C1068)),ISNUMBER(FIND("green gram sprouts ",C1068)),ISNUMBER(FIND("Cucurbita pepo",C1068)),ISNUMBER(FIND("bean ",C1068)),ISNUMBER(FIND("chloroplast",C1068)),ISNUMBER(FIND("chlorophyll",C1068)),ISNUMBER(FIND("seedling",C1068)),ISNUMBER(FIND("canola",C1068)),ISNUMBER(FIND("shoot",C1068)),ISNUMBER(FIND("photosynthes",C1068)),ISNUMBER(FIND(" leaves ",C1068)),,ISNUMBER(FIND("agriculture",C1068)),ISNUMBER(FIND(" crops ",C1068)))</f>
        <v>0</v>
      </c>
      <c r="AF1068" t="b">
        <f>OR(ISNUMBER(FIND("bacteria",C1068)),ISNUMBER(FIND("Bacteria",C1068)),ISNUMBER(FIND("Bacterium",C1068)),ISNUMBER(FIND("bacterium",C1068)),ISNUMBER(FIND(" coli ",C1068)))</f>
        <v>0</v>
      </c>
      <c r="AG1068" t="b">
        <f>OR(ISNUMBER(FIND("fungi",C1068)),ISNUMBER(FIND("Fungi",C1068)),ISNUMBER(FIND("fungus",C1068)),ISNUMBER(FIND("Fungus",C1068)),ISNUMBER(FIND("mushroom",C1068)),ISNUMBER(FIND("Mushroom",C1068)),ISNUMBER(FIND(" mold ",C1068)))</f>
        <v>0</v>
      </c>
      <c r="AH1068" t="b">
        <f>OR(ISNUMBER(FIND("Pig ",C1068)),ISNUMBER(FIND("pig ",C1068)),ISNUMBER(FIND("Pigs ",C1068)),ISNUMBER(FIND("pigs ",C1068)))</f>
        <v>0</v>
      </c>
      <c r="AI1068" t="b">
        <f>OR(ISNUMBER(FIND(" C. elegans",C1068)),ISNUMBER(FIND("Caenorhabditis elegans",C1068)),ISNUMBER(FIND("earthworms",C1068)),ISNUMBER(FIND(" Ficopomatus enigmaticus",C1068)),ISNUMBER(FIND("larva",C1068)),ISNUMBER(FIND("Lumbriculus variegatus",C1068)),ISNUMBER(FIND("nematode",C1068)))</f>
        <v>0</v>
      </c>
      <c r="AJ1068" t="b">
        <f>NOT(OR(AA1068,AB1068,AC1068,AD1068,AE1068,AF1068,AG1068,AH1068,AI1068))</f>
        <v>0</v>
      </c>
      <c r="AL1068" t="b">
        <f>OR(AA1068,AB1068,AD1068,AE1068,AF1068,AG1068,AH1068,AI1068)</f>
        <v>1</v>
      </c>
      <c r="AM1068" t="b">
        <f>IF(Table1[[#This Row],[In vivo?]],IF(Table1[[#This Row],[Cell]],FALSE,TRUE),FALSE)</f>
        <v>0</v>
      </c>
      <c r="AN1068" t="b">
        <f>AND(AC1068,AL1068)</f>
        <v>1</v>
      </c>
      <c r="AO1068" t="b">
        <f>IF(Table1[[#This Row],[Cell]],IF(Table1[[#This Row],[In vivo?]],FALSE,TRUE),FALSE)</f>
        <v>0</v>
      </c>
      <c r="AP1068" t="b">
        <f>NOT(OR(Table1[[#This Row],[In vivo?]],Table1[[#This Row],[Only in Cell]]))</f>
        <v>0</v>
      </c>
      <c r="AQ1068" t="str">
        <f>IF(OR(Table1[[#This Row],[Rodents]],Table1[[#This Row],[Human]],Table1[[#This Row],[Pig]]),OR(ISNUMBER(FIND("pulmonary",C1068)),ISNUMBER(FIND("lung",C1068))),"NA")</f>
        <v>NA</v>
      </c>
      <c r="AR1068" t="str">
        <f>IF(OR(Table1[[#This Row],[Rodents]],Table1[[#This Row],[Human]],Table1[[#This Row],[Pig]]),OR(ISNUMBER(FIND("skin",C1068)),ISNUMBER(FIND("dermal",C1068))),"NA")</f>
        <v>NA</v>
      </c>
      <c r="AS1068" t="str">
        <f>IF(OR(Table1[[#This Row],[Rodents]],Table1[[#This Row],[Human]],Table1[[#This Row],[Pig]]),OR(ISNUMBER(FIND("liver",C1068)),ISNUMBER(FIND("hepat",C1068))),"NA")</f>
        <v>NA</v>
      </c>
      <c r="AT1068" t="str">
        <f>IF(OR(Table1[[#This Row],[Rodents]],Table1[[#This Row],[Human]],Table1[[#This Row],[Pig]]),OR(ISNUMBER(FIND("kidney",C1068)),ISNUMBER(FIND("neph",C1068))),"NA")</f>
        <v>NA</v>
      </c>
      <c r="AU1068" t="str">
        <f>IF(OR(Table1[[#This Row],[Rodents]],Table1[[#This Row],[Human]],Table1[[#This Row],[Pig]]),OR(ISNUMBER(FIND("brain",C1068)),ISNUMBER(FIND("neur",C1068)),ISNUMBER(FIND("nerv",C1068))),"NA")</f>
        <v>NA</v>
      </c>
      <c r="AV1068" t="str">
        <f>IF(OR(Table1[[#This Row],[Rodents]],Table1[[#This Row],[Human]],Table1[[#This Row],[Pig]]),OR(ISNUMBER(FIND("heart",C1068)),ISNUMBER(FIND("cardi",C1068))),"NA")</f>
        <v>NA</v>
      </c>
      <c r="AW1068" t="str">
        <f>IF(OR(Table1[[#This Row],[Rodents]],Table1[[#This Row],[Human]],Table1[[#This Row],[Pig]]),OR(ISNUMBER(FIND("gastro",C1068)),ISNUMBER(FIND("intesti",C1068)),ISNUMBER(FIND("stomach",C1068))),"NA")</f>
        <v>NA</v>
      </c>
      <c r="AX1068" t="str">
        <f>IF(OR(Table1[[#This Row],[Rodents]],Table1[[#This Row],[Human]],Table1[[#This Row],[Pig]]),NOT(OR(AQ1068,AR1068,AS1068,AT1068,AU1068,AV1068,AW1068)),"NA")</f>
        <v>NA</v>
      </c>
      <c r="AY1068" t="b">
        <f>OR(ISNUMBER(FIND("SWCNT",C1068)),ISNUMBER(FIND("SWNT",C1068)),ISNUMBER(FIND("single-wall",C1068)),ISNUMBER(FIND("single wall",C1068)),ISNUMBER(FIND("Single wall",C1068)),ISNUMBER(FIND("Single-wall",C1068)),ISNUMBER(FIND("SWCNT",B1068)),ISNUMBER(FIND("SWNT",B1068)),ISNUMBER(FIND("single-wall",B1068)),ISNUMBER(FIND("single wall",B1068)),ISNUMBER(FIND("Single-wall",B1068)),ISNUMBER(FIND("Single wall",B1068)))</f>
        <v>0</v>
      </c>
      <c r="AZ1068" t="b">
        <f>OR(ISNUMBER(FIND("MWCNT",C1068)),ISNUMBER(FIND("MWNT",C1068)),ISNUMBER(FIND("multi-wall",C1068)),ISNUMBER(FIND("multi wall",C1068)),ISNUMBER(FIND("multiwall",C1068)),ISNUMBER(FIND("Multi-wall",C1068)),ISNUMBER(FIND("Multi wall",C1068)),ISNUMBER(FIND("Multiwall",C1068)),ISNUMBER(FIND("MWCNT",B1068)),ISNUMBER(FIND("MWNT",B1068)),ISNUMBER(FIND("multi-wall",B1068)),ISNUMBER(FIND("multi wall",B1068)),ISNUMBER(FIND("multiwall",B1068)),ISNUMBER(FIND("Multi-wall",B1068)),ISNUMBER(FIND("Multi wall",B1068)),ISNUMBER(FIND("Multiwall",B1068)),ISNUMBER(FIND("Double-wall",B1068)),ISNUMBER(FIND("Double wall",B1068)),ISNUMBER(FIND("Doublewall",B1068)),ISNUMBER(FIND("double-wall",B1068)),ISNUMBER(FIND("double wall",B1068)),ISNUMBER(FIND("doublewall",B1068)))</f>
        <v>1</v>
      </c>
      <c r="BA1068" t="b">
        <f>AND(Table1[[#This Row],[SWCNT]],Table1[[#This Row],[MWCNT]])</f>
        <v>0</v>
      </c>
      <c r="BB1068" t="b">
        <f>IF(Table1[[#This Row],[SWCNT]]=TRUE,FALSE,IF(Table1[[#This Row],[MWCNT]]=TRUE,FALSE,TRUE))</f>
        <v>0</v>
      </c>
      <c r="BC1068" s="18"/>
    </row>
    <row r="1069" spans="1:55" ht="222">
      <c r="A1069" t="s">
        <v>3051</v>
      </c>
      <c r="B1069" s="2" t="s">
        <v>3053</v>
      </c>
      <c r="C1069" s="16" t="s">
        <v>3055</v>
      </c>
      <c r="D1069" s="17" t="s">
        <v>42</v>
      </c>
      <c r="E1069" s="2">
        <v>2015</v>
      </c>
      <c r="F1069" t="b">
        <f>OR(ISNUMBER(FIND("cytotoxic",C1069)),ISNUMBER(FIND("Cytotoxic",C1069)),ISNUMBER(FIND("cellular toxicity",C1069)),ISNUMBER(FIND("cell death",C1069)),ISNUMBER(FIND("viable",C1069)),ISNUMBER(FIND("phytotoxic",C1069)),ISNUMBER(FIND("acute toxicity",C1069)),ISNUMBER(FIND("MTT",C1069)),ISNUMBER(FIND("survival",C1069)),ISNUMBER(FIND("prolifer",C1069)),ISNUMBER(FIND("apoptosis",C1069)),ISNUMBER(FIND("neurotoxic",C1069)),ISNUMBER(FIND("  lysis ",C1069)),ISNUMBER(FIND("necrosis",C1069)),ISNUMBER(FIND("cellular death",C1069))*3,ISNUMBER(FIND("LDH",C1069)),ISNUMBER(FIND("Acute toxicity",C1069)))</f>
        <v>0</v>
      </c>
      <c r="G1069" t="b">
        <f>OR(ISNUMBER(FIND("genotoxic",C1069)),ISNUMBER(FIND("genotoxicity",C1069)),ISNUMBER(FIND("DNA damage",C1069)),ISNUMBER(FIND("DNA",C1069)),ISNUMBER(FIND("RNA",C1069)),ISNUMBER(FIND("mesothelioma",C1069)),ISNUMBER(FIND("carcino",C1069)),ISNUMBER(FIND("mutagen",C1069)),ISNUMBER(FIND("genetic",C1069)))</f>
        <v>1</v>
      </c>
      <c r="H1069" t="b">
        <f>OR(ISNUMBER(FIND("inflammatory",C1069)),ISNUMBER(FIND("inflamm",C1069)))</f>
        <v>0</v>
      </c>
      <c r="I1069" t="b">
        <f>OR(ISNUMBER(FIND("immune",C1069)),ISNUMBER(FIND("immunological",C1069)),ISNUMBER(FIND("interleuk",C1069)),ISNUMBER(FIND("platelet activation",C1069)),ISNUMBER(FIND("monocyte",C1069)),ISNUMBER(FIND("leukocyte",C1069)),ISNUMBER(FIND("cytokine",C1069)),ISNUMBER(FIND("CD4",C1069)),ISNUMBER(FIND("CD8",C1069)),ISNUMBER(FIND("T-cell",C1069)))</f>
        <v>0</v>
      </c>
      <c r="J1069" t="b">
        <f>OR(ISNUMBER(FIND("reactive oxygen",C1069)),ISNUMBER(FIND("ROS",C1069)),ISNUMBER(FIND("free radical",C1069)),ISNUMBER(FIND("oxidative stress",C1069)),ISNUMBER(FIND("peroxid",C1069)),ISNUMBER(FIND("oxidative",C1069)),ISNUMBER(FIND("antioxid",C1069)))</f>
        <v>0</v>
      </c>
      <c r="K1069" t="b">
        <f>OR(ISNUMBER(FIND("autophag",C1069)))</f>
        <v>0</v>
      </c>
      <c r="L1069" t="b">
        <f>OR(ISNUMBER(FIND("morpholog",C1069)))</f>
        <v>0</v>
      </c>
      <c r="M1069" t="b">
        <f>OR(ISNUMBER(FIND("fibrosis",C1069)),ISNUMBER(FIND("Fibrosis",C1069)),ISNUMBER(FIND("fibrot",C1069)))</f>
        <v>0</v>
      </c>
      <c r="N1069" t="b">
        <f>OR(ISNUMBER(FIND("offspring",C1069)),ISNUMBER(FIND("Parental",C1069)),ISNUMBER(FIND("parental",C1069)),ISNUMBER(FIND("germline",C1069)),ISNUMBER(FIND("reproduc",C1069)),ISNUMBER(FIND("embryo",C1069)))</f>
        <v>1</v>
      </c>
      <c r="O1069" t="b">
        <f>OR(ISNUMBER(FIND("metabol",C1069)),ISNUMBER(FIND("Metabol",C1069)),ISNUMBER(FIND("digest",C1069)),ISNUMBER(FIND("mitochon",C1069)))</f>
        <v>0</v>
      </c>
      <c r="P1069" t="b">
        <f>OR(ISNUMBER(FIND("ecotox",C1069)),ISNUMBER(FIND("Ecotox",B1069)),ISNUMBER(FIND("ecotox",B1069)),ISNUMBER(FIND("Ecotox",C1069)))</f>
        <v>0</v>
      </c>
      <c r="Q1069" t="b">
        <f>OR(ISNUMBER(FIND("Bioaccum",C1069)),ISNUMBER(FIND("bioaccum",C1069)),ISNUMBER(FIND("accum",C1069)))</f>
        <v>0</v>
      </c>
      <c r="R1069" t="b">
        <f>OR(ISNUMBER(FIND("Occupation",C1069)),ISNUMBER(FIND("occupation",C1069)),ISNUMBER(FIND("worker",C1069)),ISNUMBER(FIND("workforce",C1069)))</f>
        <v>0</v>
      </c>
      <c r="S1069" t="b">
        <f>NOT(OR(F1069,G1069,H1069,I1069,J1069,K1069,L1069,M1069,N1069,O1069,P1069,Q1069,R1069))</f>
        <v>0</v>
      </c>
      <c r="U1069" t="b">
        <f>OR(Table1[[#This Row],[Inflammation]],Table1[[#This Row],[Immune]])</f>
        <v>0</v>
      </c>
      <c r="V1069" t="str">
        <f>IF(OR(Table1[[#This Row],[Rodents]],Table1[[#This Row],[Human]],Table1[[#This Row],[Pig]]),OR(ISNUMBER(FIND("intratrach",C1069)),ISNUMBER(FIND("nasal ",C1069)),ISNUMBER(FIND("instill",C1069))),"NA")</f>
        <v>NA</v>
      </c>
      <c r="W1069" t="str">
        <f>IF(OR(Table1[[#This Row],[Rodents]],Table1[[#This Row],[Human]],Table1[[#This Row],[Pig]]),OR(ISNUMBER(FIND("dermal",C1069)),ISNUMBER(FIND("skin ",C1069))),"NA")</f>
        <v>NA</v>
      </c>
      <c r="X1069" t="str">
        <f>IF(OR(Table1[[#This Row],[Rodents]],Table1[[#This Row],[Human]],Table1[[#This Row],[Pig]]),OR(ISNUMBER(FIND("injected",C1069)),ISNUMBER(FIND("periton",C1069)),ISNUMBER(FIND("intrascrot",C1069))),"NA")</f>
        <v>NA</v>
      </c>
      <c r="Y1069" t="str">
        <f>IF(OR(Table1[[#This Row],[Rodents]],Table1[[#This Row],[Human]],Table1[[#This Row],[Pig]]),NOT(OR(Table1[[#This Row],[Inhaled/Intratracheal/intranasal]],Table1[[#This Row],[Dermal]],Table1[[#This Row],[Injected]])),"NA")</f>
        <v>NA</v>
      </c>
      <c r="AA1069" t="b">
        <f>OR(ISNUMBER(FIND("fish ",C1069)),ISNUMBER(FIND("Fish ",C1069)),ISNUMBER(FIND("aquatic",C1069)),ISNUMBER(FIND("daphnids",C1069)),ISNUMBER(FIND("Carcinus maenas",C1069)),ISNUMBER(FIND("Daphnia",C1069)),ISNUMBER(FIND("Ruditapes philippinarum",C1069)),ISNUMBER(FIND("daphnia",C1069)),ISNUMBER(FIND("marine",C1069)),ISNUMBER(FIND("mussel",C1069)),ISNUMBER(FIND("algae",C1069)),ISNUMBER(FIND("Donax faba",C1069)),ISNUMBER(FIND("estuarine",C1069)),ISNUMBER(FIND("snail",C1069)),ISNUMBER(FIND("Prorocentrum donghaiense",C1069)) )</f>
        <v>1</v>
      </c>
      <c r="AB1069" t="b">
        <f>OR(ISNUMBER(FIND(" rat ",C1069)),ISNUMBER(FIND(" rats ",C1069)),ISNUMBER(FIND(" Rats ",C1069)),ISNUMBER(FIND(" Rat ",C1069)),ISNUMBER(FIND(" rat.",C1069)),ISNUMBER(FIND(" rats.",C1069)),ISNUMBER(FIND("mouse",C1069)),ISNUMBER(FIND("mice",C1069)), ISNUMBER(FIND(" Mice",C1069)))</f>
        <v>0</v>
      </c>
      <c r="AC1069" t="b">
        <f>OR(ISNUMBER(FIND(" cell ",C1069)),ISNUMBER(FIND("fibroblast",C1069)),ISNUMBER(FIND("macrophage",C1069)),ISNUMBER(FIND("epithelial",C1069)),ISNUMBER(FIND("endothelial",C1069)),ISNUMBER(FIND("neuron",C1069)),ISNUMBER(FIND(" cells ",C1069)),ISNUMBER(FIND("RBC",C1069)),ISNUMBER(FIND("mitochond",C1069)),ISNUMBER(FIND("adipocyte",C1069)),ISNUMBER(FIND("osteo",C1069)),ISNUMBER(FIND("keratin",C1069)),ISNUMBER(FIND(" cell's ",C1069)),ISNUMBER(FIND("eukary",C1069)),ISNUMBER(FIND("sperm",C1069)))</f>
        <v>0</v>
      </c>
      <c r="AD1069" t="b">
        <f>OR(ISNUMBER(FIND("human",B1069)),ISNUMBER(FIND("workers",B1069)),ISNUMBER(FIND("workforces",B1069)),ISNUMBER(FIND("occupational",B1069)),ISNUMBER(FIND("Case report",B1069)),ISNUMBER(FIND("Workplaces",B1069)),ISNUMBER(FIND("worker",B1069)))</f>
        <v>0</v>
      </c>
      <c r="AE1069" t="b">
        <f>OR(ISNUMBER(FIND(" plant ",C1069)),ISNUMBER(FIND("Plant ",C1069)),ISNUMBER(FIND("tomato",C1069)),ISNUMBER(FIND("plants",C1069)),ISNUMBER(FIND("Plants",C1069)),ISNUMBER(FIND("algae",C1069)),ISNUMBER(FIND("lettuce",C1069)),ISNUMBER(FIND("green gram sprouts ",C1069)),ISNUMBER(FIND("Cucurbita pepo",C1069)),ISNUMBER(FIND("bean ",C1069)),ISNUMBER(FIND("chloroplast",C1069)),ISNUMBER(FIND("chlorophyll",C1069)),ISNUMBER(FIND("seedling",C1069)),ISNUMBER(FIND("canola",C1069)),ISNUMBER(FIND("shoot",C1069)),ISNUMBER(FIND("photosynthes",C1069)),ISNUMBER(FIND(" leaves ",C1069)),,ISNUMBER(FIND("agriculture",C1069)),ISNUMBER(FIND(" crops ",C1069)))</f>
        <v>0</v>
      </c>
      <c r="AF1069" t="b">
        <f>OR(ISNUMBER(FIND("bacteria",C1069)),ISNUMBER(FIND("Bacteria",C1069)),ISNUMBER(FIND("Bacterium",C1069)),ISNUMBER(FIND("bacterium",C1069)),ISNUMBER(FIND(" coli ",C1069)))</f>
        <v>0</v>
      </c>
      <c r="AG1069" t="b">
        <f>OR(ISNUMBER(FIND("fungi",C1069)),ISNUMBER(FIND("Fungi",C1069)),ISNUMBER(FIND("fungus",C1069)),ISNUMBER(FIND("Fungus",C1069)),ISNUMBER(FIND("mushroom",C1069)),ISNUMBER(FIND("Mushroom",C1069)),ISNUMBER(FIND(" mold ",C1069)))</f>
        <v>0</v>
      </c>
      <c r="AH1069" t="b">
        <f>OR(ISNUMBER(FIND("Pig ",C1069)),ISNUMBER(FIND("pig ",C1069)),ISNUMBER(FIND("Pigs ",C1069)),ISNUMBER(FIND("pigs ",C1069)))</f>
        <v>0</v>
      </c>
      <c r="AI1069" t="b">
        <f>OR(ISNUMBER(FIND(" C. elegans",C1069)),ISNUMBER(FIND("Caenorhabditis elegans",C1069)),ISNUMBER(FIND("earthworms",C1069)),ISNUMBER(FIND(" Ficopomatus enigmaticus",C1069)),ISNUMBER(FIND("larva",C1069)),ISNUMBER(FIND("Lumbriculus variegatus",C1069)),ISNUMBER(FIND("nematode",C1069)))</f>
        <v>0</v>
      </c>
      <c r="AJ1069" t="b">
        <f>NOT(OR(AA1069,AB1069,AC1069,AD1069,AE1069,AF1069,AG1069,AH1069,AI1069))</f>
        <v>0</v>
      </c>
      <c r="AL1069" t="b">
        <f>OR(AA1069,AB1069,AD1069,AE1069,AF1069,AG1069,AH1069,AI1069)</f>
        <v>1</v>
      </c>
      <c r="AM1069" t="b">
        <f>IF(Table1[[#This Row],[In vivo?]],IF(Table1[[#This Row],[Cell]],FALSE,TRUE),FALSE)</f>
        <v>1</v>
      </c>
      <c r="AN1069" t="b">
        <f>AND(AC1069,AL1069)</f>
        <v>0</v>
      </c>
      <c r="AO1069" t="b">
        <f>IF(Table1[[#This Row],[Cell]],IF(Table1[[#This Row],[In vivo?]],FALSE,TRUE),FALSE)</f>
        <v>0</v>
      </c>
      <c r="AP1069" t="b">
        <f>NOT(OR(Table1[[#This Row],[In vivo?]],Table1[[#This Row],[Only in Cell]]))</f>
        <v>0</v>
      </c>
      <c r="AQ1069" t="str">
        <f>IF(OR(Table1[[#This Row],[Rodents]],Table1[[#This Row],[Human]],Table1[[#This Row],[Pig]]),OR(ISNUMBER(FIND("pulmonary",C1069)),ISNUMBER(FIND("lung",C1069))),"NA")</f>
        <v>NA</v>
      </c>
      <c r="AR1069" t="str">
        <f>IF(OR(Table1[[#This Row],[Rodents]],Table1[[#This Row],[Human]],Table1[[#This Row],[Pig]]),OR(ISNUMBER(FIND("skin",C1069)),ISNUMBER(FIND("dermal",C1069))),"NA")</f>
        <v>NA</v>
      </c>
      <c r="AS1069" t="str">
        <f>IF(OR(Table1[[#This Row],[Rodents]],Table1[[#This Row],[Human]],Table1[[#This Row],[Pig]]),OR(ISNUMBER(FIND("liver",C1069)),ISNUMBER(FIND("hepat",C1069))),"NA")</f>
        <v>NA</v>
      </c>
      <c r="AT1069" t="str">
        <f>IF(OR(Table1[[#This Row],[Rodents]],Table1[[#This Row],[Human]],Table1[[#This Row],[Pig]]),OR(ISNUMBER(FIND("kidney",C1069)),ISNUMBER(FIND("neph",C1069))),"NA")</f>
        <v>NA</v>
      </c>
      <c r="AU1069" t="str">
        <f>IF(OR(Table1[[#This Row],[Rodents]],Table1[[#This Row],[Human]],Table1[[#This Row],[Pig]]),OR(ISNUMBER(FIND("brain",C1069)),ISNUMBER(FIND("neur",C1069)),ISNUMBER(FIND("nerv",C1069))),"NA")</f>
        <v>NA</v>
      </c>
      <c r="AV1069" t="str">
        <f>IF(OR(Table1[[#This Row],[Rodents]],Table1[[#This Row],[Human]],Table1[[#This Row],[Pig]]),OR(ISNUMBER(FIND("heart",C1069)),ISNUMBER(FIND("cardi",C1069))),"NA")</f>
        <v>NA</v>
      </c>
      <c r="AW1069" t="str">
        <f>IF(OR(Table1[[#This Row],[Rodents]],Table1[[#This Row],[Human]],Table1[[#This Row],[Pig]]),OR(ISNUMBER(FIND("gastro",C1069)),ISNUMBER(FIND("intesti",C1069)),ISNUMBER(FIND("stomach",C1069))),"NA")</f>
        <v>NA</v>
      </c>
      <c r="AX1069" t="str">
        <f>IF(OR(Table1[[#This Row],[Rodents]],Table1[[#This Row],[Human]],Table1[[#This Row],[Pig]]),NOT(OR(AQ1069,AR1069,AS1069,AT1069,AU1069,AV1069,AW1069)),"NA")</f>
        <v>NA</v>
      </c>
      <c r="AY1069" t="b">
        <f>OR(ISNUMBER(FIND("SWCNT",C1069)),ISNUMBER(FIND("SWNT",C1069)),ISNUMBER(FIND("single-wall",C1069)),ISNUMBER(FIND("single wall",C1069)),ISNUMBER(FIND("Single wall",C1069)),ISNUMBER(FIND("Single-wall",C1069)),ISNUMBER(FIND("SWCNT",B1069)),ISNUMBER(FIND("SWNT",B1069)),ISNUMBER(FIND("single-wall",B1069)),ISNUMBER(FIND("single wall",B1069)),ISNUMBER(FIND("Single-wall",B1069)),ISNUMBER(FIND("Single wall",B1069)))</f>
        <v>1</v>
      </c>
      <c r="AZ1069" t="b">
        <f>OR(ISNUMBER(FIND("MWCNT",C1069)),ISNUMBER(FIND("MWNT",C1069)),ISNUMBER(FIND("multi-wall",C1069)),ISNUMBER(FIND("multi wall",C1069)),ISNUMBER(FIND("multiwall",C1069)),ISNUMBER(FIND("Multi-wall",C1069)),ISNUMBER(FIND("Multi wall",C1069)),ISNUMBER(FIND("Multiwall",C1069)),ISNUMBER(FIND("MWCNT",B1069)),ISNUMBER(FIND("MWNT",B1069)),ISNUMBER(FIND("multi-wall",B1069)),ISNUMBER(FIND("multi wall",B1069)),ISNUMBER(FIND("multiwall",B1069)),ISNUMBER(FIND("Multi-wall",B1069)),ISNUMBER(FIND("Multi wall",B1069)),ISNUMBER(FIND("Multiwall",B1069)),ISNUMBER(FIND("Double-wall",B1069)),ISNUMBER(FIND("Double wall",B1069)),ISNUMBER(FIND("Doublewall",B1069)),ISNUMBER(FIND("double-wall",B1069)),ISNUMBER(FIND("double wall",B1069)),ISNUMBER(FIND("doublewall",B1069)))</f>
        <v>0</v>
      </c>
      <c r="BA1069" t="b">
        <f>AND(Table1[[#This Row],[SWCNT]],Table1[[#This Row],[MWCNT]])</f>
        <v>0</v>
      </c>
      <c r="BB1069" t="b">
        <f>IF(Table1[[#This Row],[SWCNT]]=TRUE,FALSE,IF(Table1[[#This Row],[MWCNT]]=TRUE,FALSE,TRUE))</f>
        <v>0</v>
      </c>
      <c r="BC1069" s="18"/>
    </row>
    <row r="1070" spans="1:55" ht="203.5">
      <c r="A1070" t="s">
        <v>3940</v>
      </c>
      <c r="B1070" s="2" t="s">
        <v>3941</v>
      </c>
      <c r="C1070" s="16" t="s">
        <v>3942</v>
      </c>
      <c r="D1070" s="17" t="s">
        <v>1752</v>
      </c>
      <c r="E1070" s="2">
        <v>2013</v>
      </c>
      <c r="F1070" t="b">
        <f>OR(ISNUMBER(FIND("cytotoxic",C1070)),ISNUMBER(FIND("Cytotoxic",C1070)),ISNUMBER(FIND("cellular toxicity",C1070)),ISNUMBER(FIND("cell death",C1070)),ISNUMBER(FIND("viable",C1070)),ISNUMBER(FIND("phytotoxic",C1070)),ISNUMBER(FIND("acute toxicity",C1070)),ISNUMBER(FIND("MTT",C1070)),ISNUMBER(FIND("survival",C1070)),ISNUMBER(FIND("prolifer",C1070)),ISNUMBER(FIND("apoptosis",C1070)),ISNUMBER(FIND("neurotoxic",C1070)),ISNUMBER(FIND("  lysis ",C1070)),ISNUMBER(FIND("necrosis",C1070)),ISNUMBER(FIND("cellular death",C1070))*3,ISNUMBER(FIND("LDH",C1070)),ISNUMBER(FIND("Acute toxicity",C1070)))</f>
        <v>1</v>
      </c>
      <c r="G1070" t="b">
        <f>OR(ISNUMBER(FIND("genotoxic",C1070)),ISNUMBER(FIND("genotoxicity",C1070)),ISNUMBER(FIND("DNA damage",C1070)),ISNUMBER(FIND("DNA",C1070)),ISNUMBER(FIND("RNA",C1070)),ISNUMBER(FIND("mesothelioma",C1070)),ISNUMBER(FIND("carcino",C1070)),ISNUMBER(FIND("mutagen",C1070)),ISNUMBER(FIND("genetic",C1070)))</f>
        <v>0</v>
      </c>
      <c r="H1070" t="b">
        <f>OR(ISNUMBER(FIND("inflammatory",C1070)),ISNUMBER(FIND("inflamm",C1070)))</f>
        <v>0</v>
      </c>
      <c r="I1070" t="b">
        <f>OR(ISNUMBER(FIND("immune",C1070)),ISNUMBER(FIND("immunological",C1070)),ISNUMBER(FIND("interleuk",C1070)),ISNUMBER(FIND("platelet activation",C1070)),ISNUMBER(FIND("monocyte",C1070)),ISNUMBER(FIND("leukocyte",C1070)),ISNUMBER(FIND("cytokine",C1070)),ISNUMBER(FIND("CD4",C1070)),ISNUMBER(FIND("CD8",C1070)),ISNUMBER(FIND("T-cell",C1070)))</f>
        <v>0</v>
      </c>
      <c r="J1070" t="b">
        <f>OR(ISNUMBER(FIND("reactive oxygen",C1070)),ISNUMBER(FIND("ROS",C1070)),ISNUMBER(FIND("free radical",C1070)),ISNUMBER(FIND("oxidative stress",C1070)),ISNUMBER(FIND("peroxid",C1070)),ISNUMBER(FIND("oxidative",C1070)),ISNUMBER(FIND("antioxid",C1070)))</f>
        <v>0</v>
      </c>
      <c r="K1070" t="b">
        <f>OR(ISNUMBER(FIND("autophag",C1070)))</f>
        <v>0</v>
      </c>
      <c r="L1070" t="b">
        <f>OR(ISNUMBER(FIND("morpholog",C1070)))</f>
        <v>0</v>
      </c>
      <c r="M1070" t="b">
        <f>OR(ISNUMBER(FIND("fibrosis",C1070)),ISNUMBER(FIND("Fibrosis",C1070)),ISNUMBER(FIND("fibrot",C1070)))</f>
        <v>0</v>
      </c>
      <c r="N1070" t="b">
        <f>OR(ISNUMBER(FIND("offspring",C1070)),ISNUMBER(FIND("Parental",C1070)),ISNUMBER(FIND("parental",C1070)),ISNUMBER(FIND("germline",C1070)),ISNUMBER(FIND("reproduc",C1070)),ISNUMBER(FIND("embryo",C1070)))</f>
        <v>1</v>
      </c>
      <c r="O1070" t="b">
        <f>OR(ISNUMBER(FIND("metabol",C1070)),ISNUMBER(FIND("Metabol",C1070)),ISNUMBER(FIND("digest",C1070)),ISNUMBER(FIND("mitochon",C1070)))</f>
        <v>0</v>
      </c>
      <c r="P1070" t="b">
        <f>OR(ISNUMBER(FIND("ecotox",C1070)),ISNUMBER(FIND("Ecotox",B1070)),ISNUMBER(FIND("ecotox",B1070)),ISNUMBER(FIND("Ecotox",C1070)))</f>
        <v>0</v>
      </c>
      <c r="Q1070" t="b">
        <f>OR(ISNUMBER(FIND("Bioaccum",C1070)),ISNUMBER(FIND("bioaccum",C1070)),ISNUMBER(FIND("accum",C1070)))</f>
        <v>0</v>
      </c>
      <c r="R1070" t="b">
        <f>OR(ISNUMBER(FIND("Occupation",C1070)),ISNUMBER(FIND("occupation",C1070)),ISNUMBER(FIND("worker",C1070)),ISNUMBER(FIND("workforce",C1070)))</f>
        <v>0</v>
      </c>
      <c r="S1070" t="b">
        <f>NOT(OR(F1070,G1070,H1070,I1070,J1070,K1070,L1070,M1070,N1070,O1070,P1070,Q1070,R1070))</f>
        <v>0</v>
      </c>
      <c r="U1070" t="b">
        <f>OR(Table1[[#This Row],[Inflammation]],Table1[[#This Row],[Immune]])</f>
        <v>0</v>
      </c>
      <c r="V1070" t="str">
        <f>IF(OR(Table1[[#This Row],[Rodents]],Table1[[#This Row],[Human]],Table1[[#This Row],[Pig]]),OR(ISNUMBER(FIND("intratrach",C1070)),ISNUMBER(FIND("nasal ",C1070)),ISNUMBER(FIND("instill",C1070))),"NA")</f>
        <v>NA</v>
      </c>
      <c r="W1070" t="str">
        <f>IF(OR(Table1[[#This Row],[Rodents]],Table1[[#This Row],[Human]],Table1[[#This Row],[Pig]]),OR(ISNUMBER(FIND("dermal",C1070)),ISNUMBER(FIND("skin ",C1070))),"NA")</f>
        <v>NA</v>
      </c>
      <c r="X1070" t="str">
        <f>IF(OR(Table1[[#This Row],[Rodents]],Table1[[#This Row],[Human]],Table1[[#This Row],[Pig]]),OR(ISNUMBER(FIND("injected",C1070)),ISNUMBER(FIND("periton",C1070)),ISNUMBER(FIND("intrascrot",C1070))),"NA")</f>
        <v>NA</v>
      </c>
      <c r="Y1070" t="str">
        <f>IF(OR(Table1[[#This Row],[Rodents]],Table1[[#This Row],[Human]],Table1[[#This Row],[Pig]]),NOT(OR(Table1[[#This Row],[Inhaled/Intratracheal/intranasal]],Table1[[#This Row],[Dermal]],Table1[[#This Row],[Injected]])),"NA")</f>
        <v>NA</v>
      </c>
      <c r="AA1070" t="b">
        <f>OR(ISNUMBER(FIND("fish ",C1070)),ISNUMBER(FIND("Fish ",C1070)),ISNUMBER(FIND("aquatic",C1070)),ISNUMBER(FIND("daphnids",C1070)),ISNUMBER(FIND("Carcinus maenas",C1070)),ISNUMBER(FIND("Daphnia",C1070)),ISNUMBER(FIND("Ruditapes philippinarum",C1070)),ISNUMBER(FIND("daphnia",C1070)),ISNUMBER(FIND("marine",C1070)),ISNUMBER(FIND("mussel",C1070)),ISNUMBER(FIND("algae",C1070)),ISNUMBER(FIND("Donax faba",C1070)),ISNUMBER(FIND("estuarine",C1070)),ISNUMBER(FIND("snail",C1070)),ISNUMBER(FIND("Prorocentrum donghaiense",C1070)) )</f>
        <v>0</v>
      </c>
      <c r="AB1070" t="b">
        <f>OR(ISNUMBER(FIND(" rat ",C1070)),ISNUMBER(FIND(" rats ",C1070)),ISNUMBER(FIND(" Rats ",C1070)),ISNUMBER(FIND(" Rat ",C1070)),ISNUMBER(FIND(" rat.",C1070)),ISNUMBER(FIND(" rats.",C1070)),ISNUMBER(FIND("mouse",C1070)),ISNUMBER(FIND("mice",C1070)), ISNUMBER(FIND(" Mice",C1070)))</f>
        <v>0</v>
      </c>
      <c r="AC1070" t="b">
        <f>OR(ISNUMBER(FIND(" cell ",C1070)),ISNUMBER(FIND("fibroblast",C1070)),ISNUMBER(FIND("macrophage",C1070)),ISNUMBER(FIND("epithelial",C1070)),ISNUMBER(FIND("endothelial",C1070)),ISNUMBER(FIND("neuron",C1070)),ISNUMBER(FIND(" cells ",C1070)),ISNUMBER(FIND("RBC",C1070)),ISNUMBER(FIND("mitochond",C1070)),ISNUMBER(FIND("adipocyte",C1070)),ISNUMBER(FIND("osteo",C1070)),ISNUMBER(FIND("keratin",C1070)),ISNUMBER(FIND(" cell's ",C1070)),ISNUMBER(FIND("eukary",C1070)),ISNUMBER(FIND("sperm",C1070)))</f>
        <v>1</v>
      </c>
      <c r="AD1070" t="b">
        <f>OR(ISNUMBER(FIND("human",B1070)),ISNUMBER(FIND("workers",B1070)),ISNUMBER(FIND("workforces",B1070)),ISNUMBER(FIND("occupational",B1070)),ISNUMBER(FIND("Case report",B1070)),ISNUMBER(FIND("Workplaces",B1070)),ISNUMBER(FIND("worker",B1070)))</f>
        <v>0</v>
      </c>
      <c r="AE1070" t="b">
        <f>OR(ISNUMBER(FIND(" plant ",C1070)),ISNUMBER(FIND("Plant ",C1070)),ISNUMBER(FIND("tomato",C1070)),ISNUMBER(FIND("plants",C1070)),ISNUMBER(FIND("Plants",C1070)),ISNUMBER(FIND("algae",C1070)),ISNUMBER(FIND("lettuce",C1070)),ISNUMBER(FIND("green gram sprouts ",C1070)),ISNUMBER(FIND("Cucurbita pepo",C1070)),ISNUMBER(FIND("bean ",C1070)),ISNUMBER(FIND("chloroplast",C1070)),ISNUMBER(FIND("chlorophyll",C1070)),ISNUMBER(FIND("seedling",C1070)),ISNUMBER(FIND("canola",C1070)),ISNUMBER(FIND("shoot",C1070)),ISNUMBER(FIND("photosynthes",C1070)),ISNUMBER(FIND(" leaves ",C1070)),,ISNUMBER(FIND("agriculture",C1070)),ISNUMBER(FIND(" crops ",C1070)))</f>
        <v>0</v>
      </c>
      <c r="AF1070" t="b">
        <f>OR(ISNUMBER(FIND("bacteria",C1070)),ISNUMBER(FIND("Bacteria",C1070)),ISNUMBER(FIND("Bacterium",C1070)),ISNUMBER(FIND("bacterium",C1070)),ISNUMBER(FIND(" coli ",C1070)))</f>
        <v>0</v>
      </c>
      <c r="AG1070" t="b">
        <f>OR(ISNUMBER(FIND("fungi",C1070)),ISNUMBER(FIND("Fungi",C1070)),ISNUMBER(FIND("fungus",C1070)),ISNUMBER(FIND("Fungus",C1070)),ISNUMBER(FIND("mushroom",C1070)),ISNUMBER(FIND("Mushroom",C1070)),ISNUMBER(FIND(" mold ",C1070)))</f>
        <v>0</v>
      </c>
      <c r="AH1070" t="b">
        <f>OR(ISNUMBER(FIND("Pig ",C1070)),ISNUMBER(FIND("pig ",C1070)),ISNUMBER(FIND("Pigs ",C1070)),ISNUMBER(FIND("pigs ",C1070)))</f>
        <v>0</v>
      </c>
      <c r="AI1070" t="b">
        <f>OR(ISNUMBER(FIND(" C. elegans",C1070)),ISNUMBER(FIND("Caenorhabditis elegans",C1070)),ISNUMBER(FIND("earthworms",C1070)),ISNUMBER(FIND(" Ficopomatus enigmaticus",C1070)),ISNUMBER(FIND("larva",C1070)),ISNUMBER(FIND("Lumbriculus variegatus",C1070)),ISNUMBER(FIND("nematode",C1070)))</f>
        <v>0</v>
      </c>
      <c r="AJ1070" t="b">
        <f>NOT(OR(AA1070,AB1070,AC1070,AD1070,AE1070,AF1070,AG1070,AH1070,AI1070))</f>
        <v>0</v>
      </c>
      <c r="AL1070" t="b">
        <f>OR(AA1070,AB1070,AD1070,AE1070,AF1070,AG1070,AH1070,AI1070)</f>
        <v>0</v>
      </c>
      <c r="AM1070" t="b">
        <f>IF(Table1[[#This Row],[In vivo?]],IF(Table1[[#This Row],[Cell]],FALSE,TRUE),FALSE)</f>
        <v>0</v>
      </c>
      <c r="AN1070" t="b">
        <f>AND(AC1070,AL1070)</f>
        <v>0</v>
      </c>
      <c r="AO1070" t="b">
        <f>IF(Table1[[#This Row],[Cell]],IF(Table1[[#This Row],[In vivo?]],FALSE,TRUE),FALSE)</f>
        <v>1</v>
      </c>
      <c r="AP1070" t="b">
        <f>NOT(OR(Table1[[#This Row],[In vivo?]],Table1[[#This Row],[Only in Cell]]))</f>
        <v>0</v>
      </c>
      <c r="AQ1070" t="str">
        <f>IF(OR(Table1[[#This Row],[Rodents]],Table1[[#This Row],[Human]],Table1[[#This Row],[Pig]]),OR(ISNUMBER(FIND("pulmonary",C1070)),ISNUMBER(FIND("lung",C1070))),"NA")</f>
        <v>NA</v>
      </c>
      <c r="AR1070" t="str">
        <f>IF(OR(Table1[[#This Row],[Rodents]],Table1[[#This Row],[Human]],Table1[[#This Row],[Pig]]),OR(ISNUMBER(FIND("skin",C1070)),ISNUMBER(FIND("dermal",C1070))),"NA")</f>
        <v>NA</v>
      </c>
      <c r="AS1070" t="str">
        <f>IF(OR(Table1[[#This Row],[Rodents]],Table1[[#This Row],[Human]],Table1[[#This Row],[Pig]]),OR(ISNUMBER(FIND("liver",C1070)),ISNUMBER(FIND("hepat",C1070))),"NA")</f>
        <v>NA</v>
      </c>
      <c r="AT1070" t="str">
        <f>IF(OR(Table1[[#This Row],[Rodents]],Table1[[#This Row],[Human]],Table1[[#This Row],[Pig]]),OR(ISNUMBER(FIND("kidney",C1070)),ISNUMBER(FIND("neph",C1070))),"NA")</f>
        <v>NA</v>
      </c>
      <c r="AU1070" t="str">
        <f>IF(OR(Table1[[#This Row],[Rodents]],Table1[[#This Row],[Human]],Table1[[#This Row],[Pig]]),OR(ISNUMBER(FIND("brain",C1070)),ISNUMBER(FIND("neur",C1070)),ISNUMBER(FIND("nerv",C1070))),"NA")</f>
        <v>NA</v>
      </c>
      <c r="AV1070" t="str">
        <f>IF(OR(Table1[[#This Row],[Rodents]],Table1[[#This Row],[Human]],Table1[[#This Row],[Pig]]),OR(ISNUMBER(FIND("heart",C1070)),ISNUMBER(FIND("cardi",C1070))),"NA")</f>
        <v>NA</v>
      </c>
      <c r="AW1070" t="str">
        <f>IF(OR(Table1[[#This Row],[Rodents]],Table1[[#This Row],[Human]],Table1[[#This Row],[Pig]]),OR(ISNUMBER(FIND("gastro",C1070)),ISNUMBER(FIND("intesti",C1070)),ISNUMBER(FIND("stomach",C1070))),"NA")</f>
        <v>NA</v>
      </c>
      <c r="AX1070" t="str">
        <f>IF(OR(Table1[[#This Row],[Rodents]],Table1[[#This Row],[Human]],Table1[[#This Row],[Pig]]),NOT(OR(AQ1070,AR1070,AS1070,AT1070,AU1070,AV1070,AW1070)),"NA")</f>
        <v>NA</v>
      </c>
      <c r="AY1070" t="b">
        <f>OR(ISNUMBER(FIND("SWCNT",C1070)),ISNUMBER(FIND("SWNT",C1070)),ISNUMBER(FIND("single-wall",C1070)),ISNUMBER(FIND("single wall",C1070)),ISNUMBER(FIND("Single wall",C1070)),ISNUMBER(FIND("Single-wall",C1070)),ISNUMBER(FIND("SWCNT",B1070)),ISNUMBER(FIND("SWNT",B1070)),ISNUMBER(FIND("single-wall",B1070)),ISNUMBER(FIND("single wall",B1070)),ISNUMBER(FIND("Single-wall",B1070)),ISNUMBER(FIND("Single wall",B1070)))</f>
        <v>1</v>
      </c>
      <c r="AZ1070" t="b">
        <f>OR(ISNUMBER(FIND("MWCNT",C1070)),ISNUMBER(FIND("MWNT",C1070)),ISNUMBER(FIND("multi-wall",C1070)),ISNUMBER(FIND("multi wall",C1070)),ISNUMBER(FIND("multiwall",C1070)),ISNUMBER(FIND("Multi-wall",C1070)),ISNUMBER(FIND("Multi wall",C1070)),ISNUMBER(FIND("Multiwall",C1070)),ISNUMBER(FIND("MWCNT",B1070)),ISNUMBER(FIND("MWNT",B1070)),ISNUMBER(FIND("multi-wall",B1070)),ISNUMBER(FIND("multi wall",B1070)),ISNUMBER(FIND("multiwall",B1070)),ISNUMBER(FIND("Multi-wall",B1070)),ISNUMBER(FIND("Multi wall",B1070)),ISNUMBER(FIND("Multiwall",B1070)),ISNUMBER(FIND("Double-wall",B1070)),ISNUMBER(FIND("Double wall",B1070)),ISNUMBER(FIND("Doublewall",B1070)),ISNUMBER(FIND("double-wall",B1070)),ISNUMBER(FIND("double wall",B1070)),ISNUMBER(FIND("doublewall",B1070)))</f>
        <v>0</v>
      </c>
      <c r="BA1070" t="b">
        <f>AND(Table1[[#This Row],[SWCNT]],Table1[[#This Row],[MWCNT]])</f>
        <v>0</v>
      </c>
      <c r="BB1070" t="b">
        <f>IF(Table1[[#This Row],[SWCNT]]=TRUE,FALSE,IF(Table1[[#This Row],[MWCNT]]=TRUE,FALSE,TRUE))</f>
        <v>0</v>
      </c>
      <c r="BC1070" s="18"/>
    </row>
    <row r="1071" spans="1:55" ht="185">
      <c r="A1071" t="s">
        <v>3980</v>
      </c>
      <c r="B1071" s="2" t="s">
        <v>3981</v>
      </c>
      <c r="C1071" s="16" t="s">
        <v>3982</v>
      </c>
      <c r="D1071" s="17" t="s">
        <v>322</v>
      </c>
      <c r="E1071" s="2">
        <v>2013</v>
      </c>
      <c r="F1071" t="b">
        <f>OR(ISNUMBER(FIND("cytotoxic",C1071)),ISNUMBER(FIND("Cytotoxic",C1071)),ISNUMBER(FIND("cellular toxicity",C1071)),ISNUMBER(FIND("cell death",C1071)),ISNUMBER(FIND("viable",C1071)),ISNUMBER(FIND("phytotoxic",C1071)),ISNUMBER(FIND("acute toxicity",C1071)),ISNUMBER(FIND("MTT",C1071)),ISNUMBER(FIND("survival",C1071)),ISNUMBER(FIND("prolifer",C1071)),ISNUMBER(FIND("apoptosis",C1071)),ISNUMBER(FIND("neurotoxic",C1071)),ISNUMBER(FIND("  lysis ",C1071)),ISNUMBER(FIND("necrosis",C1071)),ISNUMBER(FIND("cellular death",C1071))*3,ISNUMBER(FIND("LDH",C1071)),ISNUMBER(FIND("Acute toxicity",C1071)))</f>
        <v>0</v>
      </c>
      <c r="G1071" t="b">
        <f>OR(ISNUMBER(FIND("genotoxic",C1071)),ISNUMBER(FIND("genotoxicity",C1071)),ISNUMBER(FIND("DNA damage",C1071)),ISNUMBER(FIND("DNA",C1071)),ISNUMBER(FIND("RNA",C1071)),ISNUMBER(FIND("mesothelioma",C1071)),ISNUMBER(FIND("carcino",C1071)),ISNUMBER(FIND("mutagen",C1071)),ISNUMBER(FIND("genetic",C1071)))</f>
        <v>0</v>
      </c>
      <c r="H1071" t="b">
        <f>OR(ISNUMBER(FIND("inflammatory",C1071)),ISNUMBER(FIND("inflamm",C1071)))</f>
        <v>0</v>
      </c>
      <c r="I1071" t="b">
        <f>OR(ISNUMBER(FIND("immune",C1071)),ISNUMBER(FIND("immunological",C1071)),ISNUMBER(FIND("interleuk",C1071)),ISNUMBER(FIND("platelet activation",C1071)),ISNUMBER(FIND("monocyte",C1071)),ISNUMBER(FIND("leukocyte",C1071)),ISNUMBER(FIND("cytokine",C1071)),ISNUMBER(FIND("CD4",C1071)),ISNUMBER(FIND("CD8",C1071)),ISNUMBER(FIND("T-cell",C1071)))</f>
        <v>0</v>
      </c>
      <c r="J1071" t="b">
        <f>OR(ISNUMBER(FIND("reactive oxygen",C1071)),ISNUMBER(FIND("ROS",C1071)),ISNUMBER(FIND("free radical",C1071)),ISNUMBER(FIND("oxidative stress",C1071)),ISNUMBER(FIND("peroxid",C1071)),ISNUMBER(FIND("oxidative",C1071)),ISNUMBER(FIND("antioxid",C1071)))</f>
        <v>0</v>
      </c>
      <c r="K1071" t="b">
        <f>OR(ISNUMBER(FIND("autophag",C1071)))</f>
        <v>0</v>
      </c>
      <c r="L1071" t="b">
        <f>OR(ISNUMBER(FIND("morpholog",C1071)))</f>
        <v>0</v>
      </c>
      <c r="M1071" t="b">
        <f>OR(ISNUMBER(FIND("fibrosis",C1071)),ISNUMBER(FIND("Fibrosis",C1071)),ISNUMBER(FIND("fibrot",C1071)))</f>
        <v>0</v>
      </c>
      <c r="N1071" t="b">
        <f>OR(ISNUMBER(FIND("offspring",C1071)),ISNUMBER(FIND("Parental",C1071)),ISNUMBER(FIND("parental",C1071)),ISNUMBER(FIND("germline",C1071)),ISNUMBER(FIND("reproduc",C1071)),ISNUMBER(FIND("embryo",C1071)))</f>
        <v>1</v>
      </c>
      <c r="O1071" t="b">
        <f>OR(ISNUMBER(FIND("metabol",C1071)),ISNUMBER(FIND("Metabol",C1071)),ISNUMBER(FIND("digest",C1071)),ISNUMBER(FIND("mitochon",C1071)))</f>
        <v>0</v>
      </c>
      <c r="P1071" t="b">
        <f>OR(ISNUMBER(FIND("ecotox",C1071)),ISNUMBER(FIND("Ecotox",B1071)),ISNUMBER(FIND("ecotox",B1071)),ISNUMBER(FIND("Ecotox",C1071)))</f>
        <v>0</v>
      </c>
      <c r="Q1071" t="b">
        <f>OR(ISNUMBER(FIND("Bioaccum",C1071)),ISNUMBER(FIND("bioaccum",C1071)),ISNUMBER(FIND("accum",C1071)))</f>
        <v>0</v>
      </c>
      <c r="R1071" t="b">
        <f>OR(ISNUMBER(FIND("Occupation",C1071)),ISNUMBER(FIND("occupation",C1071)),ISNUMBER(FIND("worker",C1071)),ISNUMBER(FIND("workforce",C1071)))</f>
        <v>0</v>
      </c>
      <c r="S1071" t="b">
        <f>NOT(OR(F1071,G1071,H1071,I1071,J1071,K1071,L1071,M1071,N1071,O1071,P1071,Q1071,R1071))</f>
        <v>0</v>
      </c>
      <c r="U1071" t="b">
        <f>OR(Table1[[#This Row],[Inflammation]],Table1[[#This Row],[Immune]])</f>
        <v>0</v>
      </c>
      <c r="V1071" t="str">
        <f>IF(OR(Table1[[#This Row],[Rodents]],Table1[[#This Row],[Human]],Table1[[#This Row],[Pig]]),OR(ISNUMBER(FIND("intratrach",C1071)),ISNUMBER(FIND("nasal ",C1071)),ISNUMBER(FIND("instill",C1071))),"NA")</f>
        <v>NA</v>
      </c>
      <c r="W1071" t="str">
        <f>IF(OR(Table1[[#This Row],[Rodents]],Table1[[#This Row],[Human]],Table1[[#This Row],[Pig]]),OR(ISNUMBER(FIND("dermal",C1071)),ISNUMBER(FIND("skin ",C1071))),"NA")</f>
        <v>NA</v>
      </c>
      <c r="X1071" t="str">
        <f>IF(OR(Table1[[#This Row],[Rodents]],Table1[[#This Row],[Human]],Table1[[#This Row],[Pig]]),OR(ISNUMBER(FIND("injected",C1071)),ISNUMBER(FIND("periton",C1071)),ISNUMBER(FIND("intrascrot",C1071))),"NA")</f>
        <v>NA</v>
      </c>
      <c r="Y1071" t="str">
        <f>IF(OR(Table1[[#This Row],[Rodents]],Table1[[#This Row],[Human]],Table1[[#This Row],[Pig]]),NOT(OR(Table1[[#This Row],[Inhaled/Intratracheal/intranasal]],Table1[[#This Row],[Dermal]],Table1[[#This Row],[Injected]])),"NA")</f>
        <v>NA</v>
      </c>
      <c r="AA1071" t="b">
        <f>OR(ISNUMBER(FIND("fish ",C1071)),ISNUMBER(FIND("Fish ",C1071)),ISNUMBER(FIND("aquatic",C1071)),ISNUMBER(FIND("daphnids",C1071)),ISNUMBER(FIND("Carcinus maenas",C1071)),ISNUMBER(FIND("Daphnia",C1071)),ISNUMBER(FIND("Ruditapes philippinarum",C1071)),ISNUMBER(FIND("daphnia",C1071)),ISNUMBER(FIND("marine",C1071)),ISNUMBER(FIND("mussel",C1071)),ISNUMBER(FIND("algae",C1071)),ISNUMBER(FIND("Donax faba",C1071)),ISNUMBER(FIND("estuarine",C1071)),ISNUMBER(FIND("snail",C1071)),ISNUMBER(FIND("Prorocentrum donghaiense",C1071)) )</f>
        <v>0</v>
      </c>
      <c r="AB1071" t="b">
        <f>OR(ISNUMBER(FIND(" rat ",C1071)),ISNUMBER(FIND(" rats ",C1071)),ISNUMBER(FIND(" Rats ",C1071)),ISNUMBER(FIND(" Rat ",C1071)),ISNUMBER(FIND(" rat.",C1071)),ISNUMBER(FIND(" rats.",C1071)),ISNUMBER(FIND("mouse",C1071)),ISNUMBER(FIND("mice",C1071)), ISNUMBER(FIND(" Mice",C1071)))</f>
        <v>0</v>
      </c>
      <c r="AC1071" t="b">
        <f>OR(ISNUMBER(FIND(" cell ",C1071)),ISNUMBER(FIND("fibroblast",C1071)),ISNUMBER(FIND("macrophage",C1071)),ISNUMBER(FIND("epithelial",C1071)),ISNUMBER(FIND("endothelial",C1071)),ISNUMBER(FIND("neuron",C1071)),ISNUMBER(FIND(" cells ",C1071)),ISNUMBER(FIND("RBC",C1071)),ISNUMBER(FIND("mitochond",C1071)),ISNUMBER(FIND("adipocyte",C1071)),ISNUMBER(FIND("osteo",C1071)),ISNUMBER(FIND("keratin",C1071)),ISNUMBER(FIND(" cell's ",C1071)),ISNUMBER(FIND("eukary",C1071)),ISNUMBER(FIND("sperm",C1071)))</f>
        <v>0</v>
      </c>
      <c r="AD1071" t="b">
        <f>OR(ISNUMBER(FIND("human",B1071)),ISNUMBER(FIND("workers",B1071)),ISNUMBER(FIND("workforces",B1071)),ISNUMBER(FIND("occupational",B1071)),ISNUMBER(FIND("Case report",B1071)),ISNUMBER(FIND("Workplaces",B1071)),ISNUMBER(FIND("worker",B1071)))</f>
        <v>0</v>
      </c>
      <c r="AE1071" t="b">
        <f>OR(ISNUMBER(FIND(" plant ",C1071)),ISNUMBER(FIND("Plant ",C1071)),ISNUMBER(FIND("tomato",C1071)),ISNUMBER(FIND("plants",C1071)),ISNUMBER(FIND("Plants",C1071)),ISNUMBER(FIND("algae",C1071)),ISNUMBER(FIND("lettuce",C1071)),ISNUMBER(FIND("green gram sprouts ",C1071)),ISNUMBER(FIND("Cucurbita pepo",C1071)),ISNUMBER(FIND("bean ",C1071)),ISNUMBER(FIND("chloroplast",C1071)),ISNUMBER(FIND("chlorophyll",C1071)),ISNUMBER(FIND("seedling",C1071)),ISNUMBER(FIND("canola",C1071)),ISNUMBER(FIND("shoot",C1071)),ISNUMBER(FIND("photosynthes",C1071)),ISNUMBER(FIND(" leaves ",C1071)),,ISNUMBER(FIND("agriculture",C1071)),ISNUMBER(FIND(" crops ",C1071)))</f>
        <v>1</v>
      </c>
      <c r="AF1071" t="b">
        <f>OR(ISNUMBER(FIND("bacteria",C1071)),ISNUMBER(FIND("Bacteria",C1071)),ISNUMBER(FIND("Bacterium",C1071)),ISNUMBER(FIND("bacterium",C1071)),ISNUMBER(FIND(" coli ",C1071)))</f>
        <v>0</v>
      </c>
      <c r="AG1071" t="b">
        <f>OR(ISNUMBER(FIND("fungi",C1071)),ISNUMBER(FIND("Fungi",C1071)),ISNUMBER(FIND("fungus",C1071)),ISNUMBER(FIND("Fungus",C1071)),ISNUMBER(FIND("mushroom",C1071)),ISNUMBER(FIND("Mushroom",C1071)),ISNUMBER(FIND(" mold ",C1071)))</f>
        <v>0</v>
      </c>
      <c r="AH1071" t="b">
        <f>OR(ISNUMBER(FIND("Pig ",C1071)),ISNUMBER(FIND("pig ",C1071)),ISNUMBER(FIND("Pigs ",C1071)),ISNUMBER(FIND("pigs ",C1071)))</f>
        <v>0</v>
      </c>
      <c r="AI1071" t="b">
        <f>OR(ISNUMBER(FIND(" C. elegans",C1071)),ISNUMBER(FIND("Caenorhabditis elegans",C1071)),ISNUMBER(FIND("earthworms",C1071)),ISNUMBER(FIND(" Ficopomatus enigmaticus",C1071)),ISNUMBER(FIND("larva",C1071)),ISNUMBER(FIND("Lumbriculus variegatus",C1071)),ISNUMBER(FIND("nematode",C1071)))</f>
        <v>0</v>
      </c>
      <c r="AJ1071" t="b">
        <f>NOT(OR(AA1071,AB1071,AC1071,AD1071,AE1071,AF1071,AG1071,AH1071,AI1071))</f>
        <v>0</v>
      </c>
      <c r="AL1071" t="b">
        <f>OR(AA1071,AB1071,AD1071,AE1071,AF1071,AG1071,AH1071,AI1071)</f>
        <v>1</v>
      </c>
      <c r="AM1071" t="b">
        <f>IF(Table1[[#This Row],[In vivo?]],IF(Table1[[#This Row],[Cell]],FALSE,TRUE),FALSE)</f>
        <v>1</v>
      </c>
      <c r="AN1071" t="b">
        <f>AND(AC1071,AL1071)</f>
        <v>0</v>
      </c>
      <c r="AO1071" t="b">
        <f>IF(Table1[[#This Row],[Cell]],IF(Table1[[#This Row],[In vivo?]],FALSE,TRUE),FALSE)</f>
        <v>0</v>
      </c>
      <c r="AP1071" t="b">
        <f>NOT(OR(Table1[[#This Row],[In vivo?]],Table1[[#This Row],[Only in Cell]]))</f>
        <v>0</v>
      </c>
      <c r="AQ1071" t="str">
        <f>IF(OR(Table1[[#This Row],[Rodents]],Table1[[#This Row],[Human]],Table1[[#This Row],[Pig]]),OR(ISNUMBER(FIND("pulmonary",C1071)),ISNUMBER(FIND("lung",C1071))),"NA")</f>
        <v>NA</v>
      </c>
      <c r="AR1071" t="str">
        <f>IF(OR(Table1[[#This Row],[Rodents]],Table1[[#This Row],[Human]],Table1[[#This Row],[Pig]]),OR(ISNUMBER(FIND("skin",C1071)),ISNUMBER(FIND("dermal",C1071))),"NA")</f>
        <v>NA</v>
      </c>
      <c r="AS1071" t="str">
        <f>IF(OR(Table1[[#This Row],[Rodents]],Table1[[#This Row],[Human]],Table1[[#This Row],[Pig]]),OR(ISNUMBER(FIND("liver",C1071)),ISNUMBER(FIND("hepat",C1071))),"NA")</f>
        <v>NA</v>
      </c>
      <c r="AT1071" t="str">
        <f>IF(OR(Table1[[#This Row],[Rodents]],Table1[[#This Row],[Human]],Table1[[#This Row],[Pig]]),OR(ISNUMBER(FIND("kidney",C1071)),ISNUMBER(FIND("neph",C1071))),"NA")</f>
        <v>NA</v>
      </c>
      <c r="AU1071" t="str">
        <f>IF(OR(Table1[[#This Row],[Rodents]],Table1[[#This Row],[Human]],Table1[[#This Row],[Pig]]),OR(ISNUMBER(FIND("brain",C1071)),ISNUMBER(FIND("neur",C1071)),ISNUMBER(FIND("nerv",C1071))),"NA")</f>
        <v>NA</v>
      </c>
      <c r="AV1071" t="str">
        <f>IF(OR(Table1[[#This Row],[Rodents]],Table1[[#This Row],[Human]],Table1[[#This Row],[Pig]]),OR(ISNUMBER(FIND("heart",C1071)),ISNUMBER(FIND("cardi",C1071))),"NA")</f>
        <v>NA</v>
      </c>
      <c r="AW1071" t="str">
        <f>IF(OR(Table1[[#This Row],[Rodents]],Table1[[#This Row],[Human]],Table1[[#This Row],[Pig]]),OR(ISNUMBER(FIND("gastro",C1071)),ISNUMBER(FIND("intesti",C1071)),ISNUMBER(FIND("stomach",C1071))),"NA")</f>
        <v>NA</v>
      </c>
      <c r="AX1071" t="str">
        <f>IF(OR(Table1[[#This Row],[Rodents]],Table1[[#This Row],[Human]],Table1[[#This Row],[Pig]]),NOT(OR(AQ1071,AR1071,AS1071,AT1071,AU1071,AV1071,AW1071)),"NA")</f>
        <v>NA</v>
      </c>
      <c r="AY1071" t="b">
        <f>OR(ISNUMBER(FIND("SWCNT",C1071)),ISNUMBER(FIND("SWNT",C1071)),ISNUMBER(FIND("single-wall",C1071)),ISNUMBER(FIND("single wall",C1071)),ISNUMBER(FIND("Single wall",C1071)),ISNUMBER(FIND("Single-wall",C1071)),ISNUMBER(FIND("SWCNT",B1071)),ISNUMBER(FIND("SWNT",B1071)),ISNUMBER(FIND("single-wall",B1071)),ISNUMBER(FIND("single wall",B1071)),ISNUMBER(FIND("Single-wall",B1071)),ISNUMBER(FIND("Single wall",B1071)))</f>
        <v>0</v>
      </c>
      <c r="AZ1071" t="b">
        <f>OR(ISNUMBER(FIND("MWCNT",C1071)),ISNUMBER(FIND("MWNT",C1071)),ISNUMBER(FIND("multi-wall",C1071)),ISNUMBER(FIND("multi wall",C1071)),ISNUMBER(FIND("multiwall",C1071)),ISNUMBER(FIND("Multi-wall",C1071)),ISNUMBER(FIND("Multi wall",C1071)),ISNUMBER(FIND("Multiwall",C1071)),ISNUMBER(FIND("MWCNT",B1071)),ISNUMBER(FIND("MWNT",B1071)),ISNUMBER(FIND("multi-wall",B1071)),ISNUMBER(FIND("multi wall",B1071)),ISNUMBER(FIND("multiwall",B1071)),ISNUMBER(FIND("Multi-wall",B1071)),ISNUMBER(FIND("Multi wall",B1071)),ISNUMBER(FIND("Multiwall",B1071)),ISNUMBER(FIND("Double-wall",B1071)),ISNUMBER(FIND("Double wall",B1071)),ISNUMBER(FIND("Doublewall",B1071)),ISNUMBER(FIND("double-wall",B1071)),ISNUMBER(FIND("double wall",B1071)),ISNUMBER(FIND("doublewall",B1071)))</f>
        <v>1</v>
      </c>
      <c r="BA1071" t="b">
        <f>AND(Table1[[#This Row],[SWCNT]],Table1[[#This Row],[MWCNT]])</f>
        <v>0</v>
      </c>
      <c r="BB1071" t="b">
        <f>IF(Table1[[#This Row],[SWCNT]]=TRUE,FALSE,IF(Table1[[#This Row],[MWCNT]]=TRUE,FALSE,TRUE))</f>
        <v>0</v>
      </c>
      <c r="BC1071" s="18"/>
    </row>
    <row r="1072" spans="1:55" ht="240.5">
      <c r="A1072" t="s">
        <v>4393</v>
      </c>
      <c r="B1072" s="2" t="s">
        <v>4394</v>
      </c>
      <c r="C1072" s="16" t="s">
        <v>4395</v>
      </c>
      <c r="D1072" s="17" t="s">
        <v>1192</v>
      </c>
      <c r="E1072" s="2">
        <v>2012</v>
      </c>
      <c r="F1072" t="b">
        <f>OR(ISNUMBER(FIND("cytotoxic",C1072)),ISNUMBER(FIND("Cytotoxic",C1072)),ISNUMBER(FIND("cellular toxicity",C1072)),ISNUMBER(FIND("cell death",C1072)),ISNUMBER(FIND("viable",C1072)),ISNUMBER(FIND("phytotoxic",C1072)),ISNUMBER(FIND("acute toxicity",C1072)),ISNUMBER(FIND("MTT",C1072)),ISNUMBER(FIND("survival",C1072)),ISNUMBER(FIND("prolifer",C1072)),ISNUMBER(FIND("apoptosis",C1072)),ISNUMBER(FIND("neurotoxic",C1072)),ISNUMBER(FIND("  lysis ",C1072)),ISNUMBER(FIND("necrosis",C1072)),ISNUMBER(FIND("cellular death",C1072))*3,ISNUMBER(FIND("LDH",C1072)),ISNUMBER(FIND("Acute toxicity",C1072)))</f>
        <v>1</v>
      </c>
      <c r="G1072" t="b">
        <f>OR(ISNUMBER(FIND("genotoxic",C1072)),ISNUMBER(FIND("genotoxicity",C1072)),ISNUMBER(FIND("DNA damage",C1072)),ISNUMBER(FIND("DNA",C1072)),ISNUMBER(FIND("RNA",C1072)),ISNUMBER(FIND("mesothelioma",C1072)),ISNUMBER(FIND("carcino",C1072)),ISNUMBER(FIND("mutagen",C1072)),ISNUMBER(FIND("genetic",C1072)))</f>
        <v>1</v>
      </c>
      <c r="H1072" t="b">
        <f>OR(ISNUMBER(FIND("inflammatory",C1072)),ISNUMBER(FIND("inflamm",C1072)))</f>
        <v>0</v>
      </c>
      <c r="I1072" t="b">
        <f>OR(ISNUMBER(FIND("immune",C1072)),ISNUMBER(FIND("immunological",C1072)),ISNUMBER(FIND("interleuk",C1072)),ISNUMBER(FIND("platelet activation",C1072)),ISNUMBER(FIND("monocyte",C1072)),ISNUMBER(FIND("leukocyte",C1072)),ISNUMBER(FIND("cytokine",C1072)),ISNUMBER(FIND("CD4",C1072)),ISNUMBER(FIND("CD8",C1072)),ISNUMBER(FIND("T-cell",C1072)))</f>
        <v>0</v>
      </c>
      <c r="J1072" t="b">
        <f>OR(ISNUMBER(FIND("reactive oxygen",C1072)),ISNUMBER(FIND("ROS",C1072)),ISNUMBER(FIND("free radical",C1072)),ISNUMBER(FIND("oxidative stress",C1072)),ISNUMBER(FIND("peroxid",C1072)),ISNUMBER(FIND("oxidative",C1072)),ISNUMBER(FIND("antioxid",C1072)))</f>
        <v>0</v>
      </c>
      <c r="K1072" t="b">
        <f>OR(ISNUMBER(FIND("autophag",C1072)))</f>
        <v>0</v>
      </c>
      <c r="L1072" t="b">
        <f>OR(ISNUMBER(FIND("morpholog",C1072)))</f>
        <v>0</v>
      </c>
      <c r="M1072" t="b">
        <f>OR(ISNUMBER(FIND("fibrosis",C1072)),ISNUMBER(FIND("Fibrosis",C1072)),ISNUMBER(FIND("fibrot",C1072)))</f>
        <v>0</v>
      </c>
      <c r="N1072" t="b">
        <f>OR(ISNUMBER(FIND("offspring",C1072)),ISNUMBER(FIND("Parental",C1072)),ISNUMBER(FIND("parental",C1072)),ISNUMBER(FIND("germline",C1072)),ISNUMBER(FIND("reproduc",C1072)),ISNUMBER(FIND("embryo",C1072)))</f>
        <v>0</v>
      </c>
      <c r="O1072" t="b">
        <f>OR(ISNUMBER(FIND("metabol",C1072)),ISNUMBER(FIND("Metabol",C1072)),ISNUMBER(FIND("digest",C1072)),ISNUMBER(FIND("mitochon",C1072)))</f>
        <v>0</v>
      </c>
      <c r="P1072" t="b">
        <f>OR(ISNUMBER(FIND("ecotox",C1072)),ISNUMBER(FIND("Ecotox",B1072)),ISNUMBER(FIND("ecotox",B1072)),ISNUMBER(FIND("Ecotox",C1072)))</f>
        <v>0</v>
      </c>
      <c r="Q1072" t="b">
        <f>OR(ISNUMBER(FIND("Bioaccum",C1072)),ISNUMBER(FIND("bioaccum",C1072)),ISNUMBER(FIND("accum",C1072)))</f>
        <v>0</v>
      </c>
      <c r="R1072" t="b">
        <f>OR(ISNUMBER(FIND("Occupation",C1072)),ISNUMBER(FIND("occupation",C1072)),ISNUMBER(FIND("worker",C1072)),ISNUMBER(FIND("workforce",C1072)))</f>
        <v>0</v>
      </c>
      <c r="S1072" t="b">
        <f>NOT(OR(F1072,G1072,H1072,I1072,J1072,K1072,L1072,M1072,N1072,O1072,P1072,Q1072,R1072))</f>
        <v>0</v>
      </c>
      <c r="U1072" t="b">
        <f>OR(Table1[[#This Row],[Inflammation]],Table1[[#This Row],[Immune]])</f>
        <v>0</v>
      </c>
      <c r="V1072" t="b">
        <f>IF(OR(Table1[[#This Row],[Rodents]],Table1[[#This Row],[Human]],Table1[[#This Row],[Pig]]),OR(ISNUMBER(FIND("intratrach",C1072)),ISNUMBER(FIND("nasal ",C1072)),ISNUMBER(FIND("instill",C1072))),"NA")</f>
        <v>0</v>
      </c>
      <c r="W1072" t="b">
        <f>IF(OR(Table1[[#This Row],[Rodents]],Table1[[#This Row],[Human]],Table1[[#This Row],[Pig]]),OR(ISNUMBER(FIND("dermal",C1072)),ISNUMBER(FIND("skin ",C1072))),"NA")</f>
        <v>0</v>
      </c>
      <c r="X1072" t="b">
        <f>IF(OR(Table1[[#This Row],[Rodents]],Table1[[#This Row],[Human]],Table1[[#This Row],[Pig]]),OR(ISNUMBER(FIND("injected",C1072)),ISNUMBER(FIND("periton",C1072)),ISNUMBER(FIND("intrascrot",C1072))),"NA")</f>
        <v>0</v>
      </c>
      <c r="Y1072" t="b">
        <f>IF(OR(Table1[[#This Row],[Rodents]],Table1[[#This Row],[Human]],Table1[[#This Row],[Pig]]),NOT(OR(Table1[[#This Row],[Inhaled/Intratracheal/intranasal]],Table1[[#This Row],[Dermal]],Table1[[#This Row],[Injected]])),"NA")</f>
        <v>1</v>
      </c>
      <c r="AA1072" t="b">
        <f>OR(ISNUMBER(FIND("fish ",C1072)),ISNUMBER(FIND("Fish ",C1072)),ISNUMBER(FIND("aquatic",C1072)),ISNUMBER(FIND("daphnids",C1072)),ISNUMBER(FIND("Carcinus maenas",C1072)),ISNUMBER(FIND("Daphnia",C1072)),ISNUMBER(FIND("Ruditapes philippinarum",C1072)),ISNUMBER(FIND("daphnia",C1072)),ISNUMBER(FIND("marine",C1072)),ISNUMBER(FIND("mussel",C1072)),ISNUMBER(FIND("algae",C1072)),ISNUMBER(FIND("Donax faba",C1072)),ISNUMBER(FIND("estuarine",C1072)),ISNUMBER(FIND("snail",C1072)),ISNUMBER(FIND("Prorocentrum donghaiense",C1072)) )</f>
        <v>0</v>
      </c>
      <c r="AB1072" t="b">
        <f>OR(ISNUMBER(FIND(" rat ",C1072)),ISNUMBER(FIND(" rats ",C1072)),ISNUMBER(FIND(" Rats ",C1072)),ISNUMBER(FIND(" Rat ",C1072)),ISNUMBER(FIND(" rat.",C1072)),ISNUMBER(FIND(" rats.",C1072)),ISNUMBER(FIND("mouse",C1072)),ISNUMBER(FIND("mice",C1072)), ISNUMBER(FIND(" Mice",C1072)))</f>
        <v>1</v>
      </c>
      <c r="AC1072" t="b">
        <f>OR(ISNUMBER(FIND(" cell ",C1072)),ISNUMBER(FIND("fibroblast",C1072)),ISNUMBER(FIND("macrophage",C1072)),ISNUMBER(FIND("epithelial",C1072)),ISNUMBER(FIND("endothelial",C1072)),ISNUMBER(FIND("neuron",C1072)),ISNUMBER(FIND(" cells ",C1072)),ISNUMBER(FIND("RBC",C1072)),ISNUMBER(FIND("mitochond",C1072)),ISNUMBER(FIND("adipocyte",C1072)),ISNUMBER(FIND("osteo",C1072)),ISNUMBER(FIND("keratin",C1072)),ISNUMBER(FIND(" cell's ",C1072)),ISNUMBER(FIND("eukary",C1072)),ISNUMBER(FIND("sperm",C1072)))</f>
        <v>0</v>
      </c>
      <c r="AD1072" t="b">
        <v>0</v>
      </c>
      <c r="AE1072" t="b">
        <f>OR(ISNUMBER(FIND(" plant ",C1072)),ISNUMBER(FIND("Plant ",C1072)),ISNUMBER(FIND("tomato",C1072)),ISNUMBER(FIND("plants",C1072)),ISNUMBER(FIND("Plants",C1072)),ISNUMBER(FIND("algae",C1072)),ISNUMBER(FIND("lettuce",C1072)),ISNUMBER(FIND("green gram sprouts ",C1072)),ISNUMBER(FIND("Cucurbita pepo",C1072)),ISNUMBER(FIND("bean ",C1072)),ISNUMBER(FIND("chloroplast",C1072)),ISNUMBER(FIND("chlorophyll",C1072)),ISNUMBER(FIND("seedling",C1072)),ISNUMBER(FIND("canola",C1072)),ISNUMBER(FIND("shoot",C1072)),ISNUMBER(FIND("photosynthes",C1072)),ISNUMBER(FIND(" leaves ",C1072)),,ISNUMBER(FIND("agriculture",C1072)),ISNUMBER(FIND(" crops ",C1072)))</f>
        <v>0</v>
      </c>
      <c r="AF1072" t="b">
        <f>OR(ISNUMBER(FIND("bacteria",C1072)),ISNUMBER(FIND("Bacteria",C1072)),ISNUMBER(FIND("Bacterium",C1072)),ISNUMBER(FIND("bacterium",C1072)),ISNUMBER(FIND(" coli ",C1072)))</f>
        <v>0</v>
      </c>
      <c r="AG1072" t="b">
        <f>OR(ISNUMBER(FIND("fungi",C1072)),ISNUMBER(FIND("Fungi",C1072)),ISNUMBER(FIND("fungus",C1072)),ISNUMBER(FIND("Fungus",C1072)),ISNUMBER(FIND("mushroom",C1072)),ISNUMBER(FIND("Mushroom",C1072)),ISNUMBER(FIND(" mold ",C1072)))</f>
        <v>0</v>
      </c>
      <c r="AH1072" t="b">
        <f>OR(ISNUMBER(FIND("Pig ",C1072)),ISNUMBER(FIND("pig ",C1072)),ISNUMBER(FIND("Pigs ",C1072)),ISNUMBER(FIND("pigs ",C1072)))</f>
        <v>0</v>
      </c>
      <c r="AI1072" t="b">
        <f>OR(ISNUMBER(FIND(" C. elegans",C1072)),ISNUMBER(FIND("Caenorhabditis elegans",C1072)),ISNUMBER(FIND("earthworms",C1072)),ISNUMBER(FIND(" Ficopomatus enigmaticus",C1072)),ISNUMBER(FIND("larva",C1072)),ISNUMBER(FIND("Lumbriculus variegatus",C1072)),ISNUMBER(FIND("nematode",C1072)))</f>
        <v>0</v>
      </c>
      <c r="AJ1072" t="b">
        <f>NOT(OR(AA1072,AB1072,AC1072,AD1072,AE1072,AF1072,AG1072,AH1072,AI1072))</f>
        <v>0</v>
      </c>
      <c r="AL1072" t="b">
        <f>OR(AA1072,AB1072,AD1072,AE1072,AF1072,AG1072,AH1072,AI1072)</f>
        <v>1</v>
      </c>
      <c r="AM1072" t="b">
        <f>IF(Table1[[#This Row],[In vivo?]],IF(Table1[[#This Row],[Cell]],FALSE,TRUE),FALSE)</f>
        <v>1</v>
      </c>
      <c r="AN1072" t="b">
        <f>AND(AC1072,AL1072)</f>
        <v>0</v>
      </c>
      <c r="AO1072" t="b">
        <f>IF(Table1[[#This Row],[Cell]],IF(Table1[[#This Row],[In vivo?]],FALSE,TRUE),FALSE)</f>
        <v>0</v>
      </c>
      <c r="AP1072" t="b">
        <f>NOT(OR(Table1[[#This Row],[In vivo?]],Table1[[#This Row],[Only in Cell]]))</f>
        <v>0</v>
      </c>
      <c r="AQ1072" t="b">
        <f>IF(OR(Table1[[#This Row],[Rodents]],Table1[[#This Row],[Human]],Table1[[#This Row],[Pig]]),OR(ISNUMBER(FIND("pulmonary",C1072)),ISNUMBER(FIND("lung",C1072))),"NA")</f>
        <v>1</v>
      </c>
      <c r="AR1072" t="b">
        <f>IF(OR(Table1[[#This Row],[Rodents]],Table1[[#This Row],[Human]],Table1[[#This Row],[Pig]]),OR(ISNUMBER(FIND("skin",C1072)),ISNUMBER(FIND("dermal",C1072))),"NA")</f>
        <v>0</v>
      </c>
      <c r="AS1072" t="b">
        <f>IF(OR(Table1[[#This Row],[Rodents]],Table1[[#This Row],[Human]],Table1[[#This Row],[Pig]]),OR(ISNUMBER(FIND("liver",C1072)),ISNUMBER(FIND("hepat",C1072))),"NA")</f>
        <v>0</v>
      </c>
      <c r="AT1072" t="b">
        <f>IF(OR(Table1[[#This Row],[Rodents]],Table1[[#This Row],[Human]],Table1[[#This Row],[Pig]]),OR(ISNUMBER(FIND("kidney",C1072)),ISNUMBER(FIND("neph",C1072))),"NA")</f>
        <v>0</v>
      </c>
      <c r="AU1072" t="b">
        <f>IF(OR(Table1[[#This Row],[Rodents]],Table1[[#This Row],[Human]],Table1[[#This Row],[Pig]]),OR(ISNUMBER(FIND("brain",C1072)),ISNUMBER(FIND("neur",C1072)),ISNUMBER(FIND("nerv",C1072))),"NA")</f>
        <v>0</v>
      </c>
      <c r="AV1072" t="b">
        <f>IF(OR(Table1[[#This Row],[Rodents]],Table1[[#This Row],[Human]],Table1[[#This Row],[Pig]]),OR(ISNUMBER(FIND("heart",C1072)),ISNUMBER(FIND("cardi",C1072))),"NA")</f>
        <v>0</v>
      </c>
      <c r="AW1072" t="b">
        <f>IF(OR(Table1[[#This Row],[Rodents]],Table1[[#This Row],[Human]],Table1[[#This Row],[Pig]]),OR(ISNUMBER(FIND("gastro",C1072)),ISNUMBER(FIND("intesti",C1072)),ISNUMBER(FIND("stomach",C1072))),"NA")</f>
        <v>0</v>
      </c>
      <c r="AX1072" t="b">
        <f>IF(OR(Table1[[#This Row],[Rodents]],Table1[[#This Row],[Human]],Table1[[#This Row],[Pig]]),NOT(OR(AQ1072,AR1072,AS1072,AT1072,AU1072,AV1072,AW1072)),"NA")</f>
        <v>0</v>
      </c>
      <c r="AY1072" t="b">
        <f>OR(ISNUMBER(FIND("SWCNT",C1072)),ISNUMBER(FIND("SWNT",C1072)),ISNUMBER(FIND("single-wall",C1072)),ISNUMBER(FIND("single wall",C1072)),ISNUMBER(FIND("Single wall",C1072)),ISNUMBER(FIND("Single-wall",C1072)),ISNUMBER(FIND("SWCNT",B1072)),ISNUMBER(FIND("SWNT",B1072)),ISNUMBER(FIND("single-wall",B1072)),ISNUMBER(FIND("single wall",B1072)),ISNUMBER(FIND("Single-wall",B1072)),ISNUMBER(FIND("Single wall",B1072)))</f>
        <v>0</v>
      </c>
      <c r="AZ1072" t="b">
        <f>OR(ISNUMBER(FIND("MWCNT",C1072)),ISNUMBER(FIND("MWNT",C1072)),ISNUMBER(FIND("multi-wall",C1072)),ISNUMBER(FIND("multi wall",C1072)),ISNUMBER(FIND("multiwall",C1072)),ISNUMBER(FIND("Multi-wall",C1072)),ISNUMBER(FIND("Multi wall",C1072)),ISNUMBER(FIND("Multiwall",C1072)),ISNUMBER(FIND("MWCNT",B1072)),ISNUMBER(FIND("MWNT",B1072)),ISNUMBER(FIND("multi-wall",B1072)),ISNUMBER(FIND("multi wall",B1072)),ISNUMBER(FIND("multiwall",B1072)),ISNUMBER(FIND("Multi-wall",B1072)),ISNUMBER(FIND("Multi wall",B1072)),ISNUMBER(FIND("Multiwall",B1072)),ISNUMBER(FIND("Double-wall",B1072)),ISNUMBER(FIND("Double wall",B1072)),ISNUMBER(FIND("Doublewall",B1072)),ISNUMBER(FIND("double-wall",B1072)),ISNUMBER(FIND("double wall",B1072)),ISNUMBER(FIND("doublewall",B1072)))</f>
        <v>1</v>
      </c>
      <c r="BA1072" t="b">
        <f>AND(Table1[[#This Row],[SWCNT]],Table1[[#This Row],[MWCNT]])</f>
        <v>0</v>
      </c>
      <c r="BB1072" t="b">
        <f>IF(Table1[[#This Row],[SWCNT]]=TRUE,FALSE,IF(Table1[[#This Row],[MWCNT]]=TRUE,FALSE,TRUE))</f>
        <v>0</v>
      </c>
      <c r="BC1072" s="18"/>
    </row>
    <row r="1073" spans="1:55" ht="185">
      <c r="B1073" s="2" t="s">
        <v>4637</v>
      </c>
      <c r="C1073" s="16" t="s">
        <v>4638</v>
      </c>
      <c r="D1073" s="17" t="s">
        <v>1191</v>
      </c>
      <c r="E1073" s="2">
        <v>2012</v>
      </c>
      <c r="F1073" t="b">
        <f>OR(ISNUMBER(FIND("cytotoxic",C1073)),ISNUMBER(FIND("Cytotoxic",C1073)),ISNUMBER(FIND("cellular toxicity",C1073)),ISNUMBER(FIND("cell death",C1073)),ISNUMBER(FIND("viable",C1073)),ISNUMBER(FIND("phytotoxic",C1073)),ISNUMBER(FIND("acute toxicity",C1073)),ISNUMBER(FIND("MTT",C1073)),ISNUMBER(FIND("survival",C1073)),ISNUMBER(FIND("prolifer",C1073)),ISNUMBER(FIND("apoptosis",C1073)),ISNUMBER(FIND("neurotoxic",C1073)),ISNUMBER(FIND("  lysis ",C1073)),ISNUMBER(FIND("necrosis",C1073)),ISNUMBER(FIND("cellular death",C1073))*3,ISNUMBER(FIND("LDH",C1073)),ISNUMBER(FIND("Acute toxicity",C1073)))</f>
        <v>1</v>
      </c>
      <c r="G1073" t="b">
        <f>OR(ISNUMBER(FIND("genotoxic",C1073)),ISNUMBER(FIND("genotoxicity",C1073)),ISNUMBER(FIND("DNA damage",C1073)),ISNUMBER(FIND("DNA",C1073)),ISNUMBER(FIND("RNA",C1073)),ISNUMBER(FIND("mesothelioma",C1073)),ISNUMBER(FIND("carcino",C1073)),ISNUMBER(FIND("mutagen",C1073)),ISNUMBER(FIND("genetic",C1073)))</f>
        <v>1</v>
      </c>
      <c r="H1073" t="b">
        <f>OR(ISNUMBER(FIND("inflammatory",C1073)),ISNUMBER(FIND("inflamm",C1073)))</f>
        <v>0</v>
      </c>
      <c r="I1073" t="b">
        <f>OR(ISNUMBER(FIND("immune",C1073)),ISNUMBER(FIND("immunological",C1073)),ISNUMBER(FIND("interleuk",C1073)),ISNUMBER(FIND("platelet activation",C1073)),ISNUMBER(FIND("monocyte",C1073)),ISNUMBER(FIND("leukocyte",C1073)),ISNUMBER(FIND("cytokine",C1073)),ISNUMBER(FIND("CD4",C1073)),ISNUMBER(FIND("CD8",C1073)),ISNUMBER(FIND("T-cell",C1073)))</f>
        <v>1</v>
      </c>
      <c r="J1073" t="b">
        <f>OR(ISNUMBER(FIND("reactive oxygen",C1073)),ISNUMBER(FIND("ROS",C1073)),ISNUMBER(FIND("free radical",C1073)),ISNUMBER(FIND("oxidative stress",C1073)),ISNUMBER(FIND("peroxid",C1073)),ISNUMBER(FIND("oxidative",C1073)),ISNUMBER(FIND("antioxid",C1073)))</f>
        <v>0</v>
      </c>
      <c r="K1073" t="b">
        <f>OR(ISNUMBER(FIND("autophag",C1073)))</f>
        <v>0</v>
      </c>
      <c r="L1073" t="b">
        <f>OR(ISNUMBER(FIND("morpholog",C1073)))</f>
        <v>0</v>
      </c>
      <c r="M1073" t="b">
        <f>OR(ISNUMBER(FIND("fibrosis",C1073)),ISNUMBER(FIND("Fibrosis",C1073)),ISNUMBER(FIND("fibrot",C1073)))</f>
        <v>0</v>
      </c>
      <c r="N1073" t="b">
        <f>OR(ISNUMBER(FIND("offspring",C1073)),ISNUMBER(FIND("Parental",C1073)),ISNUMBER(FIND("parental",C1073)),ISNUMBER(FIND("germline",C1073)),ISNUMBER(FIND("reproduc",C1073)),ISNUMBER(FIND("embryo",C1073)))</f>
        <v>0</v>
      </c>
      <c r="O1073" t="b">
        <f>OR(ISNUMBER(FIND("metabol",C1073)),ISNUMBER(FIND("Metabol",C1073)),ISNUMBER(FIND("digest",C1073)),ISNUMBER(FIND("mitochon",C1073)))</f>
        <v>0</v>
      </c>
      <c r="P1073" t="b">
        <f>OR(ISNUMBER(FIND("ecotox",C1073)),ISNUMBER(FIND("Ecotox",B1073)),ISNUMBER(FIND("ecotox",B1073)),ISNUMBER(FIND("Ecotox",C1073)))</f>
        <v>0</v>
      </c>
      <c r="Q1073" t="b">
        <f>OR(ISNUMBER(FIND("Bioaccum",C1073)),ISNUMBER(FIND("bioaccum",C1073)),ISNUMBER(FIND("accum",C1073)))</f>
        <v>1</v>
      </c>
      <c r="R1073" t="b">
        <f>OR(ISNUMBER(FIND("Occupation",C1073)),ISNUMBER(FIND("occupation",C1073)),ISNUMBER(FIND("worker",C1073)),ISNUMBER(FIND("workforce",C1073)))</f>
        <v>0</v>
      </c>
      <c r="S1073" t="b">
        <f>NOT(OR(F1073,G1073,H1073,I1073,J1073,K1073,L1073,M1073,N1073,O1073,P1073,Q1073,R1073))</f>
        <v>0</v>
      </c>
      <c r="U1073" t="b">
        <f>OR(Table1[[#This Row],[Inflammation]],Table1[[#This Row],[Immune]])</f>
        <v>1</v>
      </c>
      <c r="V1073" t="str">
        <f>IF(OR(Table1[[#This Row],[Rodents]],Table1[[#This Row],[Human]],Table1[[#This Row],[Pig]]),OR(ISNUMBER(FIND("intratrach",C1073)),ISNUMBER(FIND("nasal ",C1073)),ISNUMBER(FIND("instill",C1073))),"NA")</f>
        <v>NA</v>
      </c>
      <c r="W1073" t="str">
        <f>IF(OR(Table1[[#This Row],[Rodents]],Table1[[#This Row],[Human]],Table1[[#This Row],[Pig]]),OR(ISNUMBER(FIND("dermal",C1073)),ISNUMBER(FIND("skin ",C1073))),"NA")</f>
        <v>NA</v>
      </c>
      <c r="X1073" t="str">
        <f>IF(OR(Table1[[#This Row],[Rodents]],Table1[[#This Row],[Human]],Table1[[#This Row],[Pig]]),OR(ISNUMBER(FIND("injected",C1073)),ISNUMBER(FIND("periton",C1073)),ISNUMBER(FIND("intrascrot",C1073))),"NA")</f>
        <v>NA</v>
      </c>
      <c r="Y1073" t="str">
        <f>IF(OR(Table1[[#This Row],[Rodents]],Table1[[#This Row],[Human]],Table1[[#This Row],[Pig]]),NOT(OR(Table1[[#This Row],[Inhaled/Intratracheal/intranasal]],Table1[[#This Row],[Dermal]],Table1[[#This Row],[Injected]])),"NA")</f>
        <v>NA</v>
      </c>
      <c r="AA1073" t="b">
        <f>OR(ISNUMBER(FIND("fish ",C1073)),ISNUMBER(FIND("Fish ",C1073)),ISNUMBER(FIND("aquatic",C1073)),ISNUMBER(FIND("daphnids",C1073)),ISNUMBER(FIND("Carcinus maenas",C1073)),ISNUMBER(FIND("Daphnia",C1073)),ISNUMBER(FIND("Ruditapes philippinarum",C1073)),ISNUMBER(FIND("daphnia",C1073)),ISNUMBER(FIND("marine",C1073)),ISNUMBER(FIND("mussel",C1073)),ISNUMBER(FIND("algae",C1073)),ISNUMBER(FIND("Donax faba",C1073)),ISNUMBER(FIND("estuarine",C1073)),ISNUMBER(FIND("snail",C1073)),ISNUMBER(FIND("Prorocentrum donghaiense",C1073)) )</f>
        <v>0</v>
      </c>
      <c r="AB1073" t="b">
        <f>OR(ISNUMBER(FIND(" rat ",C1073)),ISNUMBER(FIND(" rats ",C1073)),ISNUMBER(FIND(" Rats ",C1073)),ISNUMBER(FIND(" Rat ",C1073)),ISNUMBER(FIND(" rat.",C1073)),ISNUMBER(FIND(" rats.",C1073)),ISNUMBER(FIND("mouse",C1073)),ISNUMBER(FIND("mice",C1073)), ISNUMBER(FIND(" Mice",C1073)))</f>
        <v>0</v>
      </c>
      <c r="AC1073" t="b">
        <f>OR(ISNUMBER(FIND(" cell ",C1073)),ISNUMBER(FIND("fibroblast",C1073)),ISNUMBER(FIND("macrophage",C1073)),ISNUMBER(FIND("epithelial",C1073)),ISNUMBER(FIND("endothelial",C1073)),ISNUMBER(FIND("neuron",C1073)),ISNUMBER(FIND(" cells ",C1073)),ISNUMBER(FIND("RBC",C1073)),ISNUMBER(FIND("mitochond",C1073)),ISNUMBER(FIND("adipocyte",C1073)),ISNUMBER(FIND("osteo",C1073)),ISNUMBER(FIND("keratin",C1073)),ISNUMBER(FIND(" cell's ",C1073)),ISNUMBER(FIND("eukary",C1073)),ISNUMBER(FIND("sperm",C1073)))</f>
        <v>1</v>
      </c>
      <c r="AD1073" t="b">
        <f>OR(ISNUMBER(FIND("human",B1073)),ISNUMBER(FIND("workers",B1073)),ISNUMBER(FIND("workforces",B1073)),ISNUMBER(FIND("occupational",B1073)),ISNUMBER(FIND("Case report",B1073)),ISNUMBER(FIND("Workplaces",B1073)),ISNUMBER(FIND("worker",B1073)))</f>
        <v>0</v>
      </c>
      <c r="AE1073" t="b">
        <f>OR(ISNUMBER(FIND(" plant ",C1073)),ISNUMBER(FIND("Plant ",C1073)),ISNUMBER(FIND("tomato",C1073)),ISNUMBER(FIND("plants",C1073)),ISNUMBER(FIND("Plants",C1073)),ISNUMBER(FIND("algae",C1073)),ISNUMBER(FIND("lettuce",C1073)),ISNUMBER(FIND("green gram sprouts ",C1073)),ISNUMBER(FIND("Cucurbita pepo",C1073)),ISNUMBER(FIND("bean ",C1073)),ISNUMBER(FIND("chloroplast",C1073)),ISNUMBER(FIND("chlorophyll",C1073)),ISNUMBER(FIND("seedling",C1073)),ISNUMBER(FIND("canola",C1073)),ISNUMBER(FIND("shoot",C1073)),ISNUMBER(FIND("photosynthes",C1073)),ISNUMBER(FIND(" leaves ",C1073)),,ISNUMBER(FIND("agriculture",C1073)),ISNUMBER(FIND(" crops ",C1073)))</f>
        <v>0</v>
      </c>
      <c r="AF1073" t="b">
        <f>OR(ISNUMBER(FIND("bacteria",C1073)),ISNUMBER(FIND("Bacteria",C1073)),ISNUMBER(FIND("Bacterium",C1073)),ISNUMBER(FIND("bacterium",C1073)),ISNUMBER(FIND(" coli ",C1073)))</f>
        <v>0</v>
      </c>
      <c r="AG1073" t="b">
        <f>OR(ISNUMBER(FIND("fungi",C1073)),ISNUMBER(FIND("Fungi",C1073)),ISNUMBER(FIND("fungus",C1073)),ISNUMBER(FIND("Fungus",C1073)),ISNUMBER(FIND("mushroom",C1073)),ISNUMBER(FIND("Mushroom",C1073)),ISNUMBER(FIND(" mold ",C1073)))</f>
        <v>0</v>
      </c>
      <c r="AH1073" t="b">
        <f>OR(ISNUMBER(FIND("Pig ",C1073)),ISNUMBER(FIND("pig ",C1073)),ISNUMBER(FIND("Pigs ",C1073)),ISNUMBER(FIND("pigs ",C1073)))</f>
        <v>0</v>
      </c>
      <c r="AI1073" t="b">
        <f>OR(ISNUMBER(FIND(" C. elegans",C1073)),ISNUMBER(FIND("Caenorhabditis elegans",C1073)),ISNUMBER(FIND("earthworms",C1073)),ISNUMBER(FIND(" Ficopomatus enigmaticus",C1073)),ISNUMBER(FIND("larva",C1073)),ISNUMBER(FIND("Lumbriculus variegatus",C1073)),ISNUMBER(FIND("nematode",C1073)))</f>
        <v>0</v>
      </c>
      <c r="AJ1073" t="b">
        <f>NOT(OR(AA1073,AB1073,AC1073,AD1073,AE1073,AF1073,AG1073,AH1073,AI1073))</f>
        <v>0</v>
      </c>
      <c r="AL1073" t="b">
        <f>OR(AA1073,AB1073,AD1073,AE1073,AF1073,AG1073,AH1073,AI1073)</f>
        <v>0</v>
      </c>
      <c r="AM1073" t="b">
        <f>IF(Table1[[#This Row],[In vivo?]],IF(Table1[[#This Row],[Cell]],FALSE,TRUE),FALSE)</f>
        <v>0</v>
      </c>
      <c r="AN1073" t="b">
        <f>AND(AC1073,AL1073)</f>
        <v>0</v>
      </c>
      <c r="AO1073" t="b">
        <f>IF(Table1[[#This Row],[Cell]],IF(Table1[[#This Row],[In vivo?]],FALSE,TRUE),FALSE)</f>
        <v>1</v>
      </c>
      <c r="AP1073" t="b">
        <f>NOT(OR(Table1[[#This Row],[In vivo?]],Table1[[#This Row],[Only in Cell]]))</f>
        <v>0</v>
      </c>
      <c r="AQ1073" t="str">
        <f>IF(OR(Table1[[#This Row],[Rodents]],Table1[[#This Row],[Human]],Table1[[#This Row],[Pig]]),OR(ISNUMBER(FIND("pulmonary",C1073)),ISNUMBER(FIND("lung",C1073))),"NA")</f>
        <v>NA</v>
      </c>
      <c r="AR1073" t="str">
        <f>IF(OR(Table1[[#This Row],[Rodents]],Table1[[#This Row],[Human]],Table1[[#This Row],[Pig]]),OR(ISNUMBER(FIND("skin",C1073)),ISNUMBER(FIND("dermal",C1073))),"NA")</f>
        <v>NA</v>
      </c>
      <c r="AS1073" t="str">
        <f>IF(OR(Table1[[#This Row],[Rodents]],Table1[[#This Row],[Human]],Table1[[#This Row],[Pig]]),OR(ISNUMBER(FIND("liver",C1073)),ISNUMBER(FIND("hepat",C1073))),"NA")</f>
        <v>NA</v>
      </c>
      <c r="AT1073" t="str">
        <f>IF(OR(Table1[[#This Row],[Rodents]],Table1[[#This Row],[Human]],Table1[[#This Row],[Pig]]),OR(ISNUMBER(FIND("kidney",C1073)),ISNUMBER(FIND("neph",C1073))),"NA")</f>
        <v>NA</v>
      </c>
      <c r="AU1073" t="str">
        <f>IF(OR(Table1[[#This Row],[Rodents]],Table1[[#This Row],[Human]],Table1[[#This Row],[Pig]]),OR(ISNUMBER(FIND("brain",C1073)),ISNUMBER(FIND("neur",C1073)),ISNUMBER(FIND("nerv",C1073))),"NA")</f>
        <v>NA</v>
      </c>
      <c r="AV1073" t="str">
        <f>IF(OR(Table1[[#This Row],[Rodents]],Table1[[#This Row],[Human]],Table1[[#This Row],[Pig]]),OR(ISNUMBER(FIND("heart",C1073)),ISNUMBER(FIND("cardi",C1073))),"NA")</f>
        <v>NA</v>
      </c>
      <c r="AW1073" t="str">
        <f>IF(OR(Table1[[#This Row],[Rodents]],Table1[[#This Row],[Human]],Table1[[#This Row],[Pig]]),OR(ISNUMBER(FIND("gastro",C1073)),ISNUMBER(FIND("intesti",C1073)),ISNUMBER(FIND("stomach",C1073))),"NA")</f>
        <v>NA</v>
      </c>
      <c r="AX1073" t="str">
        <f>IF(OR(Table1[[#This Row],[Rodents]],Table1[[#This Row],[Human]],Table1[[#This Row],[Pig]]),NOT(OR(AQ1073,AR1073,AS1073,AT1073,AU1073,AV1073,AW1073)),"NA")</f>
        <v>NA</v>
      </c>
      <c r="AY1073" t="b">
        <f>OR(ISNUMBER(FIND("SWCNT",C1073)),ISNUMBER(FIND("SWNT",C1073)),ISNUMBER(FIND("single-wall",C1073)),ISNUMBER(FIND("single wall",C1073)),ISNUMBER(FIND("Single wall",C1073)),ISNUMBER(FIND("Single-wall",C1073)),ISNUMBER(FIND("SWCNT",B1073)),ISNUMBER(FIND("SWNT",B1073)),ISNUMBER(FIND("single-wall",B1073)),ISNUMBER(FIND("single wall",B1073)),ISNUMBER(FIND("Single-wall",B1073)),ISNUMBER(FIND("Single wall",B1073)))</f>
        <v>1</v>
      </c>
      <c r="AZ1073" t="b">
        <f>OR(ISNUMBER(FIND("MWCNT",C1073)),ISNUMBER(FIND("MWNT",C1073)),ISNUMBER(FIND("multi-wall",C1073)),ISNUMBER(FIND("multi wall",C1073)),ISNUMBER(FIND("multiwall",C1073)),ISNUMBER(FIND("Multi-wall",C1073)),ISNUMBER(FIND("Multi wall",C1073)),ISNUMBER(FIND("Multiwall",C1073)),ISNUMBER(FIND("MWCNT",B1073)),ISNUMBER(FIND("MWNT",B1073)),ISNUMBER(FIND("multi-wall",B1073)),ISNUMBER(FIND("multi wall",B1073)),ISNUMBER(FIND("multiwall",B1073)),ISNUMBER(FIND("Multi-wall",B1073)),ISNUMBER(FIND("Multi wall",B1073)),ISNUMBER(FIND("Multiwall",B1073)),ISNUMBER(FIND("Double-wall",B1073)),ISNUMBER(FIND("Double wall",B1073)),ISNUMBER(FIND("Doublewall",B1073)),ISNUMBER(FIND("double-wall",B1073)),ISNUMBER(FIND("double wall",B1073)),ISNUMBER(FIND("doublewall",B1073)))</f>
        <v>0</v>
      </c>
      <c r="BA1073" t="b">
        <f>AND(Table1[[#This Row],[SWCNT]],Table1[[#This Row],[MWCNT]])</f>
        <v>0</v>
      </c>
      <c r="BB1073" t="b">
        <f>IF(Table1[[#This Row],[SWCNT]]=TRUE,FALSE,IF(Table1[[#This Row],[MWCNT]]=TRUE,FALSE,TRUE))</f>
        <v>0</v>
      </c>
      <c r="BC1073" s="18"/>
    </row>
    <row r="1074" spans="1:55" ht="222">
      <c r="A1074" t="s">
        <v>4644</v>
      </c>
      <c r="B1074" s="2" t="s">
        <v>4645</v>
      </c>
      <c r="C1074" s="16" t="s">
        <v>4646</v>
      </c>
      <c r="D1074" s="17" t="s">
        <v>1204</v>
      </c>
      <c r="E1074" s="2">
        <v>2012</v>
      </c>
      <c r="F1074" t="b">
        <f>OR(ISNUMBER(FIND("cytotoxic",C1074)),ISNUMBER(FIND("Cytotoxic",C1074)),ISNUMBER(FIND("cellular toxicity",C1074)),ISNUMBER(FIND("cell death",C1074)),ISNUMBER(FIND("viable",C1074)),ISNUMBER(FIND("phytotoxic",C1074)),ISNUMBER(FIND("acute toxicity",C1074)),ISNUMBER(FIND("MTT",C1074)),ISNUMBER(FIND("survival",C1074)),ISNUMBER(FIND("prolifer",C1074)),ISNUMBER(FIND("apoptosis",C1074)),ISNUMBER(FIND("neurotoxic",C1074)),ISNUMBER(FIND("  lysis ",C1074)),ISNUMBER(FIND("necrosis",C1074)),ISNUMBER(FIND("cellular death",C1074))*3,ISNUMBER(FIND("LDH",C1074)),ISNUMBER(FIND("Acute toxicity",C1074)))</f>
        <v>0</v>
      </c>
      <c r="G1074" t="b">
        <f>OR(ISNUMBER(FIND("genotoxic",C1074)),ISNUMBER(FIND("genotoxicity",C1074)),ISNUMBER(FIND("DNA damage",C1074)),ISNUMBER(FIND("DNA",C1074)),ISNUMBER(FIND("RNA",C1074)),ISNUMBER(FIND("mesothelioma",C1074)),ISNUMBER(FIND("carcino",C1074)),ISNUMBER(FIND("mutagen",C1074)),ISNUMBER(FIND("genetic",C1074)))</f>
        <v>1</v>
      </c>
      <c r="H1074" t="b">
        <f>OR(ISNUMBER(FIND("inflammatory",C1074)),ISNUMBER(FIND("inflamm",C1074)))</f>
        <v>0</v>
      </c>
      <c r="I1074" t="b">
        <f>OR(ISNUMBER(FIND("immune",C1074)),ISNUMBER(FIND("immunological",C1074)),ISNUMBER(FIND("interleuk",C1074)),ISNUMBER(FIND("platelet activation",C1074)),ISNUMBER(FIND("monocyte",C1074)),ISNUMBER(FIND("leukocyte",C1074)),ISNUMBER(FIND("cytokine",C1074)),ISNUMBER(FIND("CD4",C1074)),ISNUMBER(FIND("CD8",C1074)),ISNUMBER(FIND("T-cell",C1074)))</f>
        <v>0</v>
      </c>
      <c r="J1074" t="b">
        <f>OR(ISNUMBER(FIND("reactive oxygen",C1074)),ISNUMBER(FIND("ROS",C1074)),ISNUMBER(FIND("free radical",C1074)),ISNUMBER(FIND("oxidative stress",C1074)),ISNUMBER(FIND("peroxid",C1074)),ISNUMBER(FIND("oxidative",C1074)),ISNUMBER(FIND("antioxid",C1074)))</f>
        <v>0</v>
      </c>
      <c r="K1074" t="b">
        <f>OR(ISNUMBER(FIND("autophag",C1074)))</f>
        <v>0</v>
      </c>
      <c r="L1074" t="b">
        <f>OR(ISNUMBER(FIND("morpholog",C1074)))</f>
        <v>0</v>
      </c>
      <c r="M1074" t="b">
        <f>OR(ISNUMBER(FIND("fibrosis",C1074)),ISNUMBER(FIND("Fibrosis",C1074)),ISNUMBER(FIND("fibrot",C1074)))</f>
        <v>0</v>
      </c>
      <c r="N1074" t="b">
        <f>OR(ISNUMBER(FIND("offspring",C1074)),ISNUMBER(FIND("Parental",C1074)),ISNUMBER(FIND("parental",C1074)),ISNUMBER(FIND("germline",C1074)),ISNUMBER(FIND("reproduc",C1074)),ISNUMBER(FIND("embryo",C1074)))</f>
        <v>1</v>
      </c>
      <c r="O1074" t="b">
        <f>OR(ISNUMBER(FIND("metabol",C1074)),ISNUMBER(FIND("Metabol",C1074)),ISNUMBER(FIND("digest",C1074)),ISNUMBER(FIND("mitochon",C1074)))</f>
        <v>0</v>
      </c>
      <c r="P1074" t="b">
        <f>OR(ISNUMBER(FIND("ecotox",C1074)),ISNUMBER(FIND("Ecotox",B1074)),ISNUMBER(FIND("ecotox",B1074)),ISNUMBER(FIND("Ecotox",C1074)))</f>
        <v>0</v>
      </c>
      <c r="Q1074" t="b">
        <f>OR(ISNUMBER(FIND("Bioaccum",C1074)),ISNUMBER(FIND("bioaccum",C1074)),ISNUMBER(FIND("accum",C1074)))</f>
        <v>0</v>
      </c>
      <c r="R1074" t="b">
        <f>OR(ISNUMBER(FIND("Occupation",C1074)),ISNUMBER(FIND("occupation",C1074)),ISNUMBER(FIND("worker",C1074)),ISNUMBER(FIND("workforce",C1074)))</f>
        <v>0</v>
      </c>
      <c r="S1074" t="b">
        <f>NOT(OR(F1074,G1074,H1074,I1074,J1074,K1074,L1074,M1074,N1074,O1074,P1074,Q1074,R1074))</f>
        <v>0</v>
      </c>
      <c r="U1074" t="b">
        <f>OR(Table1[[#This Row],[Inflammation]],Table1[[#This Row],[Immune]])</f>
        <v>0</v>
      </c>
      <c r="V1074" t="b">
        <f>IF(OR(Table1[[#This Row],[Rodents]],Table1[[#This Row],[Human]],Table1[[#This Row],[Pig]]),OR(ISNUMBER(FIND("intratrach",C1074)),ISNUMBER(FIND("nasal ",C1074)),ISNUMBER(FIND("instill",C1074))),"NA")</f>
        <v>0</v>
      </c>
      <c r="W1074" t="b">
        <f>IF(OR(Table1[[#This Row],[Rodents]],Table1[[#This Row],[Human]],Table1[[#This Row],[Pig]]),OR(ISNUMBER(FIND("dermal",C1074)),ISNUMBER(FIND("skin ",C1074))),"NA")</f>
        <v>0</v>
      </c>
      <c r="X1074" t="b">
        <f>IF(OR(Table1[[#This Row],[Rodents]],Table1[[#This Row],[Human]],Table1[[#This Row],[Pig]]),OR(ISNUMBER(FIND("injected",C1074)),ISNUMBER(FIND("periton",C1074)),ISNUMBER(FIND("intrascrot",C1074))),"NA")</f>
        <v>1</v>
      </c>
      <c r="Y1074" t="b">
        <f>IF(OR(Table1[[#This Row],[Rodents]],Table1[[#This Row],[Human]],Table1[[#This Row],[Pig]]),NOT(OR(Table1[[#This Row],[Inhaled/Intratracheal/intranasal]],Table1[[#This Row],[Dermal]],Table1[[#This Row],[Injected]])),"NA")</f>
        <v>0</v>
      </c>
      <c r="AA1074" t="b">
        <f>OR(ISNUMBER(FIND("fish ",C1074)),ISNUMBER(FIND("Fish ",C1074)),ISNUMBER(FIND("aquatic",C1074)),ISNUMBER(FIND("daphnids",C1074)),ISNUMBER(FIND("Carcinus maenas",C1074)),ISNUMBER(FIND("Daphnia",C1074)),ISNUMBER(FIND("Ruditapes philippinarum",C1074)),ISNUMBER(FIND("daphnia",C1074)),ISNUMBER(FIND("marine",C1074)),ISNUMBER(FIND("mussel",C1074)),ISNUMBER(FIND("algae",C1074)),ISNUMBER(FIND("Donax faba",C1074)),ISNUMBER(FIND("estuarine",C1074)),ISNUMBER(FIND("snail",C1074)),ISNUMBER(FIND("Prorocentrum donghaiense",C1074)) )</f>
        <v>0</v>
      </c>
      <c r="AB1074" t="b">
        <f>OR(ISNUMBER(FIND(" rat ",C1074)),ISNUMBER(FIND(" rats ",C1074)),ISNUMBER(FIND(" Rats ",C1074)),ISNUMBER(FIND(" Rat ",C1074)),ISNUMBER(FIND(" rat.",C1074)),ISNUMBER(FIND(" rats.",C1074)),ISNUMBER(FIND("mouse",C1074)),ISNUMBER(FIND("mice",C1074)), ISNUMBER(FIND(" Mice",C1074)))</f>
        <v>1</v>
      </c>
      <c r="AC1074" t="b">
        <f>OR(ISNUMBER(FIND(" cell ",C1074)),ISNUMBER(FIND("fibroblast",C1074)),ISNUMBER(FIND("macrophage",C1074)),ISNUMBER(FIND("epithelial",C1074)),ISNUMBER(FIND("endothelial",C1074)),ISNUMBER(FIND("neuron",C1074)),ISNUMBER(FIND(" cells ",C1074)),ISNUMBER(FIND("RBC",C1074)),ISNUMBER(FIND("mitochond",C1074)),ISNUMBER(FIND("adipocyte",C1074)),ISNUMBER(FIND("osteo",C1074)),ISNUMBER(FIND("keratin",C1074)),ISNUMBER(FIND(" cell's ",C1074)),ISNUMBER(FIND("eukary",C1074)),ISNUMBER(FIND("sperm",C1074)))</f>
        <v>0</v>
      </c>
      <c r="AD1074" t="b">
        <f>OR(ISNUMBER(FIND("human",B1074)),ISNUMBER(FIND("workers",B1074)),ISNUMBER(FIND("workforces",B1074)),ISNUMBER(FIND("occupational",B1074)),ISNUMBER(FIND("Case report",B1074)),ISNUMBER(FIND("Workplaces",B1074)),ISNUMBER(FIND("worker",B1074)))</f>
        <v>0</v>
      </c>
      <c r="AE1074" t="b">
        <f>OR(ISNUMBER(FIND(" plant ",C1074)),ISNUMBER(FIND("Plant ",C1074)),ISNUMBER(FIND("tomato",C1074)),ISNUMBER(FIND("plants",C1074)),ISNUMBER(FIND("Plants",C1074)),ISNUMBER(FIND("algae",C1074)),ISNUMBER(FIND("lettuce",C1074)),ISNUMBER(FIND("green gram sprouts ",C1074)),ISNUMBER(FIND("Cucurbita pepo",C1074)),ISNUMBER(FIND("bean ",C1074)),ISNUMBER(FIND("chloroplast",C1074)),ISNUMBER(FIND("chlorophyll",C1074)),ISNUMBER(FIND("seedling",C1074)),ISNUMBER(FIND("canola",C1074)),ISNUMBER(FIND("shoot",C1074)),ISNUMBER(FIND("photosynthes",C1074)),ISNUMBER(FIND(" leaves ",C1074)),,ISNUMBER(FIND("agriculture",C1074)),ISNUMBER(FIND(" crops ",C1074)))</f>
        <v>0</v>
      </c>
      <c r="AF1074" t="b">
        <f>OR(ISNUMBER(FIND("bacteria",C1074)),ISNUMBER(FIND("Bacteria",C1074)),ISNUMBER(FIND("Bacterium",C1074)),ISNUMBER(FIND("bacterium",C1074)),ISNUMBER(FIND(" coli ",C1074)))</f>
        <v>0</v>
      </c>
      <c r="AG1074" t="b">
        <f>OR(ISNUMBER(FIND("fungi",C1074)),ISNUMBER(FIND("Fungi",C1074)),ISNUMBER(FIND("fungus",C1074)),ISNUMBER(FIND("Fungus",C1074)),ISNUMBER(FIND("mushroom",C1074)),ISNUMBER(FIND("Mushroom",C1074)),ISNUMBER(FIND(" mold ",C1074)))</f>
        <v>0</v>
      </c>
      <c r="AH1074" t="b">
        <f>OR(ISNUMBER(FIND("Pig ",C1074)),ISNUMBER(FIND("pig ",C1074)),ISNUMBER(FIND("Pigs ",C1074)),ISNUMBER(FIND("pigs ",C1074)))</f>
        <v>0</v>
      </c>
      <c r="AI1074" t="b">
        <f>OR(ISNUMBER(FIND(" C. elegans",C1074)),ISNUMBER(FIND("Caenorhabditis elegans",C1074)),ISNUMBER(FIND("earthworms",C1074)),ISNUMBER(FIND(" Ficopomatus enigmaticus",C1074)),ISNUMBER(FIND("larva",C1074)),ISNUMBER(FIND("Lumbriculus variegatus",C1074)),ISNUMBER(FIND("nematode",C1074)))</f>
        <v>0</v>
      </c>
      <c r="AJ1074" t="b">
        <f>NOT(OR(AA1074,AB1074,AC1074,AD1074,AE1074,AF1074,AG1074,AH1074,AI1074))</f>
        <v>0</v>
      </c>
      <c r="AL1074" t="b">
        <f>OR(AA1074,AB1074,AD1074,AE1074,AF1074,AG1074,AH1074,AI1074)</f>
        <v>1</v>
      </c>
      <c r="AM1074" t="b">
        <f>IF(Table1[[#This Row],[In vivo?]],IF(Table1[[#This Row],[Cell]],FALSE,TRUE),FALSE)</f>
        <v>1</v>
      </c>
      <c r="AN1074" t="b">
        <f>AND(AC1074,AL1074)</f>
        <v>0</v>
      </c>
      <c r="AO1074" t="b">
        <f>IF(Table1[[#This Row],[Cell]],IF(Table1[[#This Row],[In vivo?]],FALSE,TRUE),FALSE)</f>
        <v>0</v>
      </c>
      <c r="AP1074" t="b">
        <f>NOT(OR(Table1[[#This Row],[In vivo?]],Table1[[#This Row],[Only in Cell]]))</f>
        <v>0</v>
      </c>
      <c r="AQ1074" t="b">
        <f>IF(OR(Table1[[#This Row],[Rodents]],Table1[[#This Row],[Human]],Table1[[#This Row],[Pig]]),OR(ISNUMBER(FIND("pulmonary",C1074)),ISNUMBER(FIND("lung",C1074))),"NA")</f>
        <v>0</v>
      </c>
      <c r="AR1074" t="b">
        <f>IF(OR(Table1[[#This Row],[Rodents]],Table1[[#This Row],[Human]],Table1[[#This Row],[Pig]]),OR(ISNUMBER(FIND("skin",C1074)),ISNUMBER(FIND("dermal",C1074))),"NA")</f>
        <v>0</v>
      </c>
      <c r="AS1074" t="b">
        <f>IF(OR(Table1[[#This Row],[Rodents]],Table1[[#This Row],[Human]],Table1[[#This Row],[Pig]]),OR(ISNUMBER(FIND("liver",C1074)),ISNUMBER(FIND("hepat",C1074))),"NA")</f>
        <v>1</v>
      </c>
      <c r="AT1074" t="b">
        <f>IF(OR(Table1[[#This Row],[Rodents]],Table1[[#This Row],[Human]],Table1[[#This Row],[Pig]]),OR(ISNUMBER(FIND("kidney",C1074)),ISNUMBER(FIND("neph",C1074))),"NA")</f>
        <v>0</v>
      </c>
      <c r="AU1074" t="b">
        <f>IF(OR(Table1[[#This Row],[Rodents]],Table1[[#This Row],[Human]],Table1[[#This Row],[Pig]]),OR(ISNUMBER(FIND("brain",C1074)),ISNUMBER(FIND("neur",C1074)),ISNUMBER(FIND("nerv",C1074))),"NA")</f>
        <v>1</v>
      </c>
      <c r="AV1074" t="b">
        <f>IF(OR(Table1[[#This Row],[Rodents]],Table1[[#This Row],[Human]],Table1[[#This Row],[Pig]]),OR(ISNUMBER(FIND("heart",C1074)),ISNUMBER(FIND("cardi",C1074))),"NA")</f>
        <v>0</v>
      </c>
      <c r="AW1074" t="b">
        <f>IF(OR(Table1[[#This Row],[Rodents]],Table1[[#This Row],[Human]],Table1[[#This Row],[Pig]]),OR(ISNUMBER(FIND("gastro",C1074)),ISNUMBER(FIND("intesti",C1074)),ISNUMBER(FIND("stomach",C1074))),"NA")</f>
        <v>0</v>
      </c>
      <c r="AX1074" t="b">
        <f>IF(OR(Table1[[#This Row],[Rodents]],Table1[[#This Row],[Human]],Table1[[#This Row],[Pig]]),NOT(OR(AQ1074,AR1074,AS1074,AT1074,AU1074,AV1074,AW1074)),"NA")</f>
        <v>0</v>
      </c>
      <c r="AY1074" t="b">
        <f>OR(ISNUMBER(FIND("SWCNT",C1074)),ISNUMBER(FIND("SWNT",C1074)),ISNUMBER(FIND("single-wall",C1074)),ISNUMBER(FIND("single wall",C1074)),ISNUMBER(FIND("Single wall",C1074)),ISNUMBER(FIND("Single-wall",C1074)),ISNUMBER(FIND("SWCNT",B1074)),ISNUMBER(FIND("SWNT",B1074)),ISNUMBER(FIND("single-wall",B1074)),ISNUMBER(FIND("single wall",B1074)),ISNUMBER(FIND("Single-wall",B1074)),ISNUMBER(FIND("Single wall",B1074)))</f>
        <v>0</v>
      </c>
      <c r="AZ1074" t="b">
        <f>OR(ISNUMBER(FIND("MWCNT",C1074)),ISNUMBER(FIND("MWNT",C1074)),ISNUMBER(FIND("multi-wall",C1074)),ISNUMBER(FIND("multi wall",C1074)),ISNUMBER(FIND("multiwall",C1074)),ISNUMBER(FIND("Multi-wall",C1074)),ISNUMBER(FIND("Multi wall",C1074)),ISNUMBER(FIND("Multiwall",C1074)),ISNUMBER(FIND("MWCNT",B1074)),ISNUMBER(FIND("MWNT",B1074)),ISNUMBER(FIND("multi-wall",B1074)),ISNUMBER(FIND("multi wall",B1074)),ISNUMBER(FIND("multiwall",B1074)),ISNUMBER(FIND("Multi-wall",B1074)),ISNUMBER(FIND("Multi wall",B1074)),ISNUMBER(FIND("Multiwall",B1074)),ISNUMBER(FIND("Double-wall",B1074)),ISNUMBER(FIND("Double wall",B1074)),ISNUMBER(FIND("Doublewall",B1074)),ISNUMBER(FIND("double-wall",B1074)),ISNUMBER(FIND("double wall",B1074)),ISNUMBER(FIND("doublewall",B1074)))</f>
        <v>1</v>
      </c>
      <c r="BA1074" t="b">
        <f>AND(Table1[[#This Row],[SWCNT]],Table1[[#This Row],[MWCNT]])</f>
        <v>0</v>
      </c>
      <c r="BB1074" t="b">
        <f>IF(Table1[[#This Row],[SWCNT]]=TRUE,FALSE,IF(Table1[[#This Row],[MWCNT]]=TRUE,FALSE,TRUE))</f>
        <v>0</v>
      </c>
      <c r="BC1074" s="18"/>
    </row>
    <row r="1075" spans="1:55" ht="277.5">
      <c r="B1075" s="2" t="s">
        <v>4657</v>
      </c>
      <c r="C1075" s="16" t="s">
        <v>4658</v>
      </c>
      <c r="D1075" s="17" t="s">
        <v>4659</v>
      </c>
      <c r="E1075" s="2">
        <v>2012</v>
      </c>
      <c r="F1075" t="b">
        <f>OR(ISNUMBER(FIND("cytotoxic",C1075)),ISNUMBER(FIND("Cytotoxic",C1075)),ISNUMBER(FIND("cellular toxicity",C1075)),ISNUMBER(FIND("cell death",C1075)),ISNUMBER(FIND("viable",C1075)),ISNUMBER(FIND("phytotoxic",C1075)),ISNUMBER(FIND("acute toxicity",C1075)),ISNUMBER(FIND("MTT",C1075)),ISNUMBER(FIND("survival",C1075)),ISNUMBER(FIND("prolifer",C1075)),ISNUMBER(FIND("apoptosis",C1075)),ISNUMBER(FIND("neurotoxic",C1075)),ISNUMBER(FIND("  lysis ",C1075)),ISNUMBER(FIND("necrosis",C1075)),ISNUMBER(FIND("cellular death",C1075))*3,ISNUMBER(FIND("LDH",C1075)),ISNUMBER(FIND("Acute toxicity",C1075)))</f>
        <v>1</v>
      </c>
      <c r="G1075" t="b">
        <f>OR(ISNUMBER(FIND("genotoxic",C1075)),ISNUMBER(FIND("genotoxicity",C1075)),ISNUMBER(FIND("DNA damage",C1075)),ISNUMBER(FIND("DNA",C1075)),ISNUMBER(FIND("RNA",C1075)),ISNUMBER(FIND("mesothelioma",C1075)),ISNUMBER(FIND("carcino",C1075)),ISNUMBER(FIND("mutagen",C1075)),ISNUMBER(FIND("genetic",C1075)))</f>
        <v>0</v>
      </c>
      <c r="H1075" t="b">
        <f>OR(ISNUMBER(FIND("inflammatory",C1075)),ISNUMBER(FIND("inflamm",C1075)))</f>
        <v>0</v>
      </c>
      <c r="I1075" t="b">
        <f>OR(ISNUMBER(FIND("immune",C1075)),ISNUMBER(FIND("immunological",C1075)),ISNUMBER(FIND("interleuk",C1075)),ISNUMBER(FIND("platelet activation",C1075)),ISNUMBER(FIND("monocyte",C1075)),ISNUMBER(FIND("leukocyte",C1075)),ISNUMBER(FIND("cytokine",C1075)),ISNUMBER(FIND("CD4",C1075)),ISNUMBER(FIND("CD8",C1075)),ISNUMBER(FIND("T-cell",C1075)))</f>
        <v>0</v>
      </c>
      <c r="J1075" t="b">
        <f>OR(ISNUMBER(FIND("reactive oxygen",C1075)),ISNUMBER(FIND("ROS",C1075)),ISNUMBER(FIND("free radical",C1075)),ISNUMBER(FIND("oxidative stress",C1075)),ISNUMBER(FIND("peroxid",C1075)),ISNUMBER(FIND("oxidative",C1075)),ISNUMBER(FIND("antioxid",C1075)))</f>
        <v>0</v>
      </c>
      <c r="K1075" t="b">
        <f>OR(ISNUMBER(FIND("autophag",C1075)))</f>
        <v>0</v>
      </c>
      <c r="L1075" t="b">
        <f>OR(ISNUMBER(FIND("morpholog",C1075)))</f>
        <v>0</v>
      </c>
      <c r="M1075" t="b">
        <f>OR(ISNUMBER(FIND("fibrosis",C1075)),ISNUMBER(FIND("Fibrosis",C1075)),ISNUMBER(FIND("fibrot",C1075)))</f>
        <v>0</v>
      </c>
      <c r="N1075" t="b">
        <f>OR(ISNUMBER(FIND("offspring",C1075)),ISNUMBER(FIND("Parental",C1075)),ISNUMBER(FIND("parental",C1075)),ISNUMBER(FIND("germline",C1075)),ISNUMBER(FIND("reproduc",C1075)),ISNUMBER(FIND("embryo",C1075)))</f>
        <v>1</v>
      </c>
      <c r="O1075" t="b">
        <f>OR(ISNUMBER(FIND("metabol",C1075)),ISNUMBER(FIND("Metabol",C1075)),ISNUMBER(FIND("digest",C1075)),ISNUMBER(FIND("mitochon",C1075)))</f>
        <v>0</v>
      </c>
      <c r="P1075" t="b">
        <f>OR(ISNUMBER(FIND("ecotox",C1075)),ISNUMBER(FIND("Ecotox",B1075)),ISNUMBER(FIND("ecotox",B1075)),ISNUMBER(FIND("Ecotox",C1075)))</f>
        <v>0</v>
      </c>
      <c r="Q1075" t="b">
        <f>OR(ISNUMBER(FIND("Bioaccum",C1075)),ISNUMBER(FIND("bioaccum",C1075)),ISNUMBER(FIND("accum",C1075)))</f>
        <v>0</v>
      </c>
      <c r="R1075" t="b">
        <f>OR(ISNUMBER(FIND("Occupation",C1075)),ISNUMBER(FIND("occupation",C1075)),ISNUMBER(FIND("worker",C1075)),ISNUMBER(FIND("workforce",C1075)))</f>
        <v>0</v>
      </c>
      <c r="S1075" t="b">
        <f>NOT(OR(F1075,G1075,H1075,I1075,J1075,K1075,L1075,M1075,N1075,O1075,P1075,Q1075,R1075))</f>
        <v>0</v>
      </c>
      <c r="U1075" t="b">
        <f>OR(Table1[[#This Row],[Inflammation]],Table1[[#This Row],[Immune]])</f>
        <v>0</v>
      </c>
      <c r="V1075" t="str">
        <f>IF(OR(Table1[[#This Row],[Rodents]],Table1[[#This Row],[Human]],Table1[[#This Row],[Pig]]),OR(ISNUMBER(FIND("intratrach",C1075)),ISNUMBER(FIND("nasal ",C1075)),ISNUMBER(FIND("instill",C1075))),"NA")</f>
        <v>NA</v>
      </c>
      <c r="W1075" t="str">
        <f>IF(OR(Table1[[#This Row],[Rodents]],Table1[[#This Row],[Human]],Table1[[#This Row],[Pig]]),OR(ISNUMBER(FIND("dermal",C1075)),ISNUMBER(FIND("skin ",C1075))),"NA")</f>
        <v>NA</v>
      </c>
      <c r="X1075" t="str">
        <f>IF(OR(Table1[[#This Row],[Rodents]],Table1[[#This Row],[Human]],Table1[[#This Row],[Pig]]),OR(ISNUMBER(FIND("injected",C1075)),ISNUMBER(FIND("periton",C1075)),ISNUMBER(FIND("intrascrot",C1075))),"NA")</f>
        <v>NA</v>
      </c>
      <c r="Y1075" t="str">
        <f>IF(OR(Table1[[#This Row],[Rodents]],Table1[[#This Row],[Human]],Table1[[#This Row],[Pig]]),NOT(OR(Table1[[#This Row],[Inhaled/Intratracheal/intranasal]],Table1[[#This Row],[Dermal]],Table1[[#This Row],[Injected]])),"NA")</f>
        <v>NA</v>
      </c>
      <c r="AA1075" t="b">
        <f>OR(ISNUMBER(FIND("fish ",C1075)),ISNUMBER(FIND("Fish ",C1075)),ISNUMBER(FIND("aquatic",C1075)),ISNUMBER(FIND("daphnids",C1075)),ISNUMBER(FIND("Carcinus maenas",C1075)),ISNUMBER(FIND("Daphnia",C1075)),ISNUMBER(FIND("Ruditapes philippinarum",C1075)),ISNUMBER(FIND("daphnia",C1075)),ISNUMBER(FIND("marine",C1075)),ISNUMBER(FIND("mussel",C1075)),ISNUMBER(FIND("algae",C1075)),ISNUMBER(FIND("Donax faba",C1075)),ISNUMBER(FIND("estuarine",C1075)),ISNUMBER(FIND("snail",C1075)),ISNUMBER(FIND("Prorocentrum donghaiense",C1075)) )</f>
        <v>0</v>
      </c>
      <c r="AB1075" t="b">
        <f>OR(ISNUMBER(FIND(" rat ",C1075)),ISNUMBER(FIND(" rats ",C1075)),ISNUMBER(FIND(" Rats ",C1075)),ISNUMBER(FIND(" Rat ",C1075)),ISNUMBER(FIND(" rat.",C1075)),ISNUMBER(FIND(" rats.",C1075)),ISNUMBER(FIND("mouse",C1075)),ISNUMBER(FIND("mice",C1075)), ISNUMBER(FIND(" Mice",C1075)))</f>
        <v>0</v>
      </c>
      <c r="AC1075" t="b">
        <f>OR(ISNUMBER(FIND(" cell ",C1075)),ISNUMBER(FIND("fibroblast",C1075)),ISNUMBER(FIND("macrophage",C1075)),ISNUMBER(FIND("epithelial",C1075)),ISNUMBER(FIND("endothelial",C1075)),ISNUMBER(FIND("neuron",C1075)),ISNUMBER(FIND(" cells ",C1075)),ISNUMBER(FIND("RBC",C1075)),ISNUMBER(FIND("mitochond",C1075)),ISNUMBER(FIND("adipocyte",C1075)),ISNUMBER(FIND("osteo",C1075)),ISNUMBER(FIND("keratin",C1075)),ISNUMBER(FIND(" cell's ",C1075)),ISNUMBER(FIND("eukary",C1075)),ISNUMBER(FIND("sperm",C1075)))</f>
        <v>0</v>
      </c>
      <c r="AD1075" t="b">
        <f>OR(ISNUMBER(FIND("human",B1075)),ISNUMBER(FIND("workers",B1075)),ISNUMBER(FIND("workforces",B1075)),ISNUMBER(FIND("occupational",B1075)),ISNUMBER(FIND("Case report",B1075)),ISNUMBER(FIND("Workplaces",B1075)),ISNUMBER(FIND("worker",B1075)))</f>
        <v>0</v>
      </c>
      <c r="AE1075" t="b">
        <f>OR(ISNUMBER(FIND(" plant ",C1075)),ISNUMBER(FIND("Plant ",C1075)),ISNUMBER(FIND("tomato",C1075)),ISNUMBER(FIND("plants",C1075)),ISNUMBER(FIND("Plants",C1075)),ISNUMBER(FIND("algae",C1075)),ISNUMBER(FIND("lettuce",C1075)),ISNUMBER(FIND("green gram sprouts ",C1075)),ISNUMBER(FIND("Cucurbita pepo",C1075)),ISNUMBER(FIND("bean ",C1075)),ISNUMBER(FIND("chloroplast",C1075)),ISNUMBER(FIND("chlorophyll",C1075)),ISNUMBER(FIND("seedling",C1075)),ISNUMBER(FIND("canola",C1075)),ISNUMBER(FIND("shoot",C1075)),ISNUMBER(FIND("photosynthes",C1075)),ISNUMBER(FIND(" leaves ",C1075)),,ISNUMBER(FIND("agriculture",C1075)),ISNUMBER(FIND(" crops ",C1075)))</f>
        <v>0</v>
      </c>
      <c r="AF1075" t="b">
        <f>OR(ISNUMBER(FIND("bacteria",C1075)),ISNUMBER(FIND("Bacteria",C1075)),ISNUMBER(FIND("Bacterium",C1075)),ISNUMBER(FIND("bacterium",C1075)),ISNUMBER(FIND(" coli ",C1075)))</f>
        <v>1</v>
      </c>
      <c r="AG1075" t="b">
        <f>OR(ISNUMBER(FIND("fungi",C1075)),ISNUMBER(FIND("Fungi",C1075)),ISNUMBER(FIND("fungus",C1075)),ISNUMBER(FIND("Fungus",C1075)),ISNUMBER(FIND("mushroom",C1075)),ISNUMBER(FIND("Mushroom",C1075)),ISNUMBER(FIND(" mold ",C1075)))</f>
        <v>0</v>
      </c>
      <c r="AH1075" t="b">
        <f>OR(ISNUMBER(FIND("Pig ",C1075)),ISNUMBER(FIND("pig ",C1075)),ISNUMBER(FIND("Pigs ",C1075)),ISNUMBER(FIND("pigs ",C1075)))</f>
        <v>0</v>
      </c>
      <c r="AI1075" t="b">
        <f>OR(ISNUMBER(FIND(" C. elegans",C1075)),ISNUMBER(FIND("Caenorhabditis elegans",C1075)),ISNUMBER(FIND("earthworms",C1075)),ISNUMBER(FIND(" Ficopomatus enigmaticus",C1075)),ISNUMBER(FIND("larva",C1075)),ISNUMBER(FIND("Lumbriculus variegatus",C1075)),ISNUMBER(FIND("nematode",C1075)))</f>
        <v>0</v>
      </c>
      <c r="AJ1075" t="b">
        <f>NOT(OR(AA1075,AB1075,AC1075,AD1075,AE1075,AF1075,AG1075,AH1075,AI1075))</f>
        <v>0</v>
      </c>
      <c r="AL1075" t="b">
        <f>OR(AA1075,AB1075,AD1075,AE1075,AF1075,AG1075,AH1075,AI1075)</f>
        <v>1</v>
      </c>
      <c r="AM1075" t="b">
        <f>IF(Table1[[#This Row],[In vivo?]],IF(Table1[[#This Row],[Cell]],FALSE,TRUE),FALSE)</f>
        <v>1</v>
      </c>
      <c r="AN1075" t="b">
        <f>AND(AC1075,AL1075)</f>
        <v>0</v>
      </c>
      <c r="AO1075" t="b">
        <f>IF(Table1[[#This Row],[Cell]],IF(Table1[[#This Row],[In vivo?]],FALSE,TRUE),FALSE)</f>
        <v>0</v>
      </c>
      <c r="AP1075" t="b">
        <f>NOT(OR(Table1[[#This Row],[In vivo?]],Table1[[#This Row],[Only in Cell]]))</f>
        <v>0</v>
      </c>
      <c r="AQ1075" t="str">
        <f>IF(OR(Table1[[#This Row],[Rodents]],Table1[[#This Row],[Human]],Table1[[#This Row],[Pig]]),OR(ISNUMBER(FIND("pulmonary",C1075)),ISNUMBER(FIND("lung",C1075))),"NA")</f>
        <v>NA</v>
      </c>
      <c r="AR1075" t="str">
        <f>IF(OR(Table1[[#This Row],[Rodents]],Table1[[#This Row],[Human]],Table1[[#This Row],[Pig]]),OR(ISNUMBER(FIND("skin",C1075)),ISNUMBER(FIND("dermal",C1075))),"NA")</f>
        <v>NA</v>
      </c>
      <c r="AS1075" t="str">
        <f>IF(OR(Table1[[#This Row],[Rodents]],Table1[[#This Row],[Human]],Table1[[#This Row],[Pig]]),OR(ISNUMBER(FIND("liver",C1075)),ISNUMBER(FIND("hepat",C1075))),"NA")</f>
        <v>NA</v>
      </c>
      <c r="AT1075" t="str">
        <f>IF(OR(Table1[[#This Row],[Rodents]],Table1[[#This Row],[Human]],Table1[[#This Row],[Pig]]),OR(ISNUMBER(FIND("kidney",C1075)),ISNUMBER(FIND("neph",C1075))),"NA")</f>
        <v>NA</v>
      </c>
      <c r="AU1075" t="str">
        <f>IF(OR(Table1[[#This Row],[Rodents]],Table1[[#This Row],[Human]],Table1[[#This Row],[Pig]]),OR(ISNUMBER(FIND("brain",C1075)),ISNUMBER(FIND("neur",C1075)),ISNUMBER(FIND("nerv",C1075))),"NA")</f>
        <v>NA</v>
      </c>
      <c r="AV1075" t="str">
        <f>IF(OR(Table1[[#This Row],[Rodents]],Table1[[#This Row],[Human]],Table1[[#This Row],[Pig]]),OR(ISNUMBER(FIND("heart",C1075)),ISNUMBER(FIND("cardi",C1075))),"NA")</f>
        <v>NA</v>
      </c>
      <c r="AW1075" t="str">
        <f>IF(OR(Table1[[#This Row],[Rodents]],Table1[[#This Row],[Human]],Table1[[#This Row],[Pig]]),OR(ISNUMBER(FIND("gastro",C1075)),ISNUMBER(FIND("intesti",C1075)),ISNUMBER(FIND("stomach",C1075))),"NA")</f>
        <v>NA</v>
      </c>
      <c r="AX1075" t="str">
        <f>IF(OR(Table1[[#This Row],[Rodents]],Table1[[#This Row],[Human]],Table1[[#This Row],[Pig]]),NOT(OR(AQ1075,AR1075,AS1075,AT1075,AU1075,AV1075,AW1075)),"NA")</f>
        <v>NA</v>
      </c>
      <c r="AY1075" t="b">
        <f>OR(ISNUMBER(FIND("SWCNT",C1075)),ISNUMBER(FIND("SWNT",C1075)),ISNUMBER(FIND("single-wall",C1075)),ISNUMBER(FIND("single wall",C1075)),ISNUMBER(FIND("Single wall",C1075)),ISNUMBER(FIND("Single-wall",C1075)),ISNUMBER(FIND("SWCNT",B1075)),ISNUMBER(FIND("SWNT",B1075)),ISNUMBER(FIND("single-wall",B1075)),ISNUMBER(FIND("single wall",B1075)),ISNUMBER(FIND("Single-wall",B1075)),ISNUMBER(FIND("Single wall",B1075)))</f>
        <v>1</v>
      </c>
      <c r="AZ1075" t="b">
        <f>OR(ISNUMBER(FIND("MWCNT",C1075)),ISNUMBER(FIND("MWNT",C1075)),ISNUMBER(FIND("multi-wall",C1075)),ISNUMBER(FIND("multi wall",C1075)),ISNUMBER(FIND("multiwall",C1075)),ISNUMBER(FIND("Multi-wall",C1075)),ISNUMBER(FIND("Multi wall",C1075)),ISNUMBER(FIND("Multiwall",C1075)),ISNUMBER(FIND("MWCNT",B1075)),ISNUMBER(FIND("MWNT",B1075)),ISNUMBER(FIND("multi-wall",B1075)),ISNUMBER(FIND("multi wall",B1075)),ISNUMBER(FIND("multiwall",B1075)),ISNUMBER(FIND("Multi-wall",B1075)),ISNUMBER(FIND("Multi wall",B1075)),ISNUMBER(FIND("Multiwall",B1075)),ISNUMBER(FIND("Double-wall",B1075)),ISNUMBER(FIND("Double wall",B1075)),ISNUMBER(FIND("Doublewall",B1075)),ISNUMBER(FIND("double-wall",B1075)),ISNUMBER(FIND("double wall",B1075)),ISNUMBER(FIND("doublewall",B1075)))</f>
        <v>1</v>
      </c>
      <c r="BA1075" t="b">
        <f>AND(Table1[[#This Row],[SWCNT]],Table1[[#This Row],[MWCNT]])</f>
        <v>1</v>
      </c>
      <c r="BB1075" t="b">
        <f>IF(Table1[[#This Row],[SWCNT]]=TRUE,FALSE,IF(Table1[[#This Row],[MWCNT]]=TRUE,FALSE,TRUE))</f>
        <v>0</v>
      </c>
      <c r="BC1075" s="18"/>
    </row>
    <row r="1076" spans="1:55" ht="222">
      <c r="A1076" t="s">
        <v>4928</v>
      </c>
      <c r="B1076" s="2" t="s">
        <v>4929</v>
      </c>
      <c r="C1076" s="16" t="s">
        <v>4930</v>
      </c>
      <c r="D1076" s="17" t="s">
        <v>653</v>
      </c>
      <c r="E1076" s="2">
        <v>2011</v>
      </c>
      <c r="F1076" t="b">
        <f>OR(ISNUMBER(FIND("cytotoxic",C1076)),ISNUMBER(FIND("Cytotoxic",C1076)),ISNUMBER(FIND("cellular toxicity",C1076)),ISNUMBER(FIND("cell death",C1076)),ISNUMBER(FIND("viable",C1076)),ISNUMBER(FIND("phytotoxic",C1076)),ISNUMBER(FIND("acute toxicity",C1076)),ISNUMBER(FIND("MTT",C1076)),ISNUMBER(FIND("survival",C1076)),ISNUMBER(FIND("prolifer",C1076)),ISNUMBER(FIND("apoptosis",C1076)),ISNUMBER(FIND("neurotoxic",C1076)),ISNUMBER(FIND("  lysis ",C1076)),ISNUMBER(FIND("necrosis",C1076)),ISNUMBER(FIND("cellular death",C1076))*3,ISNUMBER(FIND("LDH",C1076)),ISNUMBER(FIND("Acute toxicity",C1076)))</f>
        <v>0</v>
      </c>
      <c r="G1076" t="b">
        <f>OR(ISNUMBER(FIND("genotoxic",C1076)),ISNUMBER(FIND("genotoxicity",C1076)),ISNUMBER(FIND("DNA damage",C1076)),ISNUMBER(FIND("DNA",C1076)),ISNUMBER(FIND("RNA",C1076)),ISNUMBER(FIND("mesothelioma",C1076)),ISNUMBER(FIND("carcino",C1076)),ISNUMBER(FIND("mutagen",C1076)),ISNUMBER(FIND("genetic",C1076)))</f>
        <v>0</v>
      </c>
      <c r="H1076" t="b">
        <f>OR(ISNUMBER(FIND("inflammatory",C1076)),ISNUMBER(FIND("inflamm",C1076)))</f>
        <v>0</v>
      </c>
      <c r="I1076" t="b">
        <f>OR(ISNUMBER(FIND("immune",C1076)),ISNUMBER(FIND("immunological",C1076)),ISNUMBER(FIND("interleuk",C1076)),ISNUMBER(FIND("platelet activation",C1076)),ISNUMBER(FIND("monocyte",C1076)),ISNUMBER(FIND("leukocyte",C1076)),ISNUMBER(FIND("cytokine",C1076)),ISNUMBER(FIND("CD4",C1076)),ISNUMBER(FIND("CD8",C1076)),ISNUMBER(FIND("T-cell",C1076)))</f>
        <v>0</v>
      </c>
      <c r="J1076" t="b">
        <f>OR(ISNUMBER(FIND("reactive oxygen",C1076)),ISNUMBER(FIND("ROS",C1076)),ISNUMBER(FIND("free radical",C1076)),ISNUMBER(FIND("oxidative stress",C1076)),ISNUMBER(FIND("peroxid",C1076)),ISNUMBER(FIND("oxidative",C1076)),ISNUMBER(FIND("antioxid",C1076)))</f>
        <v>0</v>
      </c>
      <c r="K1076" t="b">
        <f>OR(ISNUMBER(FIND("autophag",C1076)))</f>
        <v>0</v>
      </c>
      <c r="L1076" t="b">
        <f>OR(ISNUMBER(FIND("morpholog",C1076)))</f>
        <v>0</v>
      </c>
      <c r="M1076" t="b">
        <f>OR(ISNUMBER(FIND("fibrosis",C1076)),ISNUMBER(FIND("Fibrosis",C1076)),ISNUMBER(FIND("fibrot",C1076)))</f>
        <v>0</v>
      </c>
      <c r="N1076" t="b">
        <f>OR(ISNUMBER(FIND("offspring",C1076)),ISNUMBER(FIND("Parental",C1076)),ISNUMBER(FIND("parental",C1076)),ISNUMBER(FIND("germline",C1076)),ISNUMBER(FIND("reproduc",C1076)),ISNUMBER(FIND("embryo",C1076)))</f>
        <v>1</v>
      </c>
      <c r="O1076" t="b">
        <f>OR(ISNUMBER(FIND("metabol",C1076)),ISNUMBER(FIND("Metabol",C1076)),ISNUMBER(FIND("digest",C1076)),ISNUMBER(FIND("mitochon",C1076)))</f>
        <v>1</v>
      </c>
      <c r="P1076" t="b">
        <f>OR(ISNUMBER(FIND("ecotox",C1076)),ISNUMBER(FIND("Ecotox",B1076)),ISNUMBER(FIND("ecotox",B1076)),ISNUMBER(FIND("Ecotox",C1076)))</f>
        <v>0</v>
      </c>
      <c r="Q1076" t="b">
        <f>OR(ISNUMBER(FIND("Bioaccum",C1076)),ISNUMBER(FIND("bioaccum",C1076)),ISNUMBER(FIND("accum",C1076)))</f>
        <v>1</v>
      </c>
      <c r="R1076" t="b">
        <f>OR(ISNUMBER(FIND("Occupation",C1076)),ISNUMBER(FIND("occupation",C1076)),ISNUMBER(FIND("worker",C1076)),ISNUMBER(FIND("workforce",C1076)))</f>
        <v>0</v>
      </c>
      <c r="S1076" t="b">
        <f>NOT(OR(F1076,G1076,H1076,I1076,J1076,K1076,L1076,M1076,N1076,O1076,P1076,Q1076,R1076))</f>
        <v>0</v>
      </c>
      <c r="U1076" t="b">
        <f>OR(Table1[[#This Row],[Inflammation]],Table1[[#This Row],[Immune]])</f>
        <v>0</v>
      </c>
      <c r="V1076" t="str">
        <f>IF(OR(Table1[[#This Row],[Rodents]],Table1[[#This Row],[Human]],Table1[[#This Row],[Pig]]),OR(ISNUMBER(FIND("intratrach",C1076)),ISNUMBER(FIND("nasal ",C1076)),ISNUMBER(FIND("instill",C1076))),"NA")</f>
        <v>NA</v>
      </c>
      <c r="W1076" t="str">
        <f>IF(OR(Table1[[#This Row],[Rodents]],Table1[[#This Row],[Human]],Table1[[#This Row],[Pig]]),OR(ISNUMBER(FIND("dermal",C1076)),ISNUMBER(FIND("skin ",C1076))),"NA")</f>
        <v>NA</v>
      </c>
      <c r="X1076" t="str">
        <f>IF(OR(Table1[[#This Row],[Rodents]],Table1[[#This Row],[Human]],Table1[[#This Row],[Pig]]),OR(ISNUMBER(FIND("injected",C1076)),ISNUMBER(FIND("periton",C1076)),ISNUMBER(FIND("intrascrot",C1076))),"NA")</f>
        <v>NA</v>
      </c>
      <c r="Y1076" t="str">
        <f>IF(OR(Table1[[#This Row],[Rodents]],Table1[[#This Row],[Human]],Table1[[#This Row],[Pig]]),NOT(OR(Table1[[#This Row],[Inhaled/Intratracheal/intranasal]],Table1[[#This Row],[Dermal]],Table1[[#This Row],[Injected]])),"NA")</f>
        <v>NA</v>
      </c>
      <c r="AA1076" t="b">
        <f>OR(ISNUMBER(FIND("fish ",C1076)),ISNUMBER(FIND("Fish ",C1076)),ISNUMBER(FIND("aquatic",C1076)),ISNUMBER(FIND("daphnids",C1076)),ISNUMBER(FIND("Carcinus maenas",C1076)),ISNUMBER(FIND("Daphnia",C1076)),ISNUMBER(FIND("Ruditapes philippinarum",C1076)),ISNUMBER(FIND("daphnia",C1076)),ISNUMBER(FIND("marine",C1076)),ISNUMBER(FIND("mussel",C1076)),ISNUMBER(FIND("algae",C1076)),ISNUMBER(FIND("Donax faba",C1076)),ISNUMBER(FIND("estuarine",C1076)),ISNUMBER(FIND("snail",C1076)),ISNUMBER(FIND("Prorocentrum donghaiense",C1076)) )</f>
        <v>1</v>
      </c>
      <c r="AB1076" t="b">
        <f>OR(ISNUMBER(FIND(" rat ",C1076)),ISNUMBER(FIND(" rats ",C1076)),ISNUMBER(FIND(" Rats ",C1076)),ISNUMBER(FIND(" Rat ",C1076)),ISNUMBER(FIND(" rat.",C1076)),ISNUMBER(FIND(" rats.",C1076)),ISNUMBER(FIND("mouse",C1076)),ISNUMBER(FIND("mice",C1076)), ISNUMBER(FIND(" Mice",C1076)))</f>
        <v>0</v>
      </c>
      <c r="AC1076" t="b">
        <f>OR(ISNUMBER(FIND(" cell ",C1076)),ISNUMBER(FIND("fibroblast",C1076)),ISNUMBER(FIND("macrophage",C1076)),ISNUMBER(FIND("epithelial",C1076)),ISNUMBER(FIND("endothelial",C1076)),ISNUMBER(FIND("neuron",C1076)),ISNUMBER(FIND(" cells ",C1076)),ISNUMBER(FIND("RBC",C1076)),ISNUMBER(FIND("mitochond",C1076)),ISNUMBER(FIND("adipocyte",C1076)),ISNUMBER(FIND("osteo",C1076)),ISNUMBER(FIND("keratin",C1076)),ISNUMBER(FIND(" cell's ",C1076)),ISNUMBER(FIND("eukary",C1076)),ISNUMBER(FIND("sperm",C1076)))</f>
        <v>0</v>
      </c>
      <c r="AD1076" t="b">
        <f>OR(ISNUMBER(FIND("human",B1076)),ISNUMBER(FIND("workers",B1076)),ISNUMBER(FIND("workforces",B1076)),ISNUMBER(FIND("occupational",B1076)),ISNUMBER(FIND("Case report",B1076)),ISNUMBER(FIND("Workplaces",B1076)),ISNUMBER(FIND("worker",B1076)))</f>
        <v>0</v>
      </c>
      <c r="AE1076" t="b">
        <f>OR(ISNUMBER(FIND(" plant ",C1076)),ISNUMBER(FIND("Plant ",C1076)),ISNUMBER(FIND("tomato",C1076)),ISNUMBER(FIND("plants",C1076)),ISNUMBER(FIND("Plants",C1076)),ISNUMBER(FIND("algae",C1076)),ISNUMBER(FIND("lettuce",C1076)),ISNUMBER(FIND("green gram sprouts ",C1076)),ISNUMBER(FIND("Cucurbita pepo",C1076)),ISNUMBER(FIND("bean ",C1076)),ISNUMBER(FIND("chloroplast",C1076)),ISNUMBER(FIND("chlorophyll",C1076)),ISNUMBER(FIND("seedling",C1076)),ISNUMBER(FIND("canola",C1076)),ISNUMBER(FIND("shoot",C1076)),ISNUMBER(FIND("photosynthes",C1076)),ISNUMBER(FIND(" leaves ",C1076)),,ISNUMBER(FIND("agriculture",C1076)),ISNUMBER(FIND(" crops ",C1076)))</f>
        <v>0</v>
      </c>
      <c r="AF1076" t="b">
        <f>OR(ISNUMBER(FIND("bacteria",C1076)),ISNUMBER(FIND("Bacteria",C1076)),ISNUMBER(FIND("Bacterium",C1076)),ISNUMBER(FIND("bacterium",C1076)),ISNUMBER(FIND(" coli ",C1076)))</f>
        <v>0</v>
      </c>
      <c r="AG1076" t="b">
        <f>OR(ISNUMBER(FIND("fungi",C1076)),ISNUMBER(FIND("Fungi",C1076)),ISNUMBER(FIND("fungus",C1076)),ISNUMBER(FIND("Fungus",C1076)),ISNUMBER(FIND("mushroom",C1076)),ISNUMBER(FIND("Mushroom",C1076)),ISNUMBER(FIND(" mold ",C1076)))</f>
        <v>0</v>
      </c>
      <c r="AH1076" t="b">
        <f>OR(ISNUMBER(FIND("Pig ",C1076)),ISNUMBER(FIND("pig ",C1076)),ISNUMBER(FIND("Pigs ",C1076)),ISNUMBER(FIND("pigs ",C1076)))</f>
        <v>0</v>
      </c>
      <c r="AI1076" t="b">
        <f>OR(ISNUMBER(FIND(" C. elegans",C1076)),ISNUMBER(FIND("Caenorhabditis elegans",C1076)),ISNUMBER(FIND("earthworms",C1076)),ISNUMBER(FIND(" Ficopomatus enigmaticus",C1076)),ISNUMBER(FIND("larva",C1076)),ISNUMBER(FIND("Lumbriculus variegatus",C1076)),ISNUMBER(FIND("nematode",C1076)))</f>
        <v>0</v>
      </c>
      <c r="AJ1076" t="b">
        <f>NOT(OR(AA1076,AB1076,AC1076,AD1076,AE1076,AF1076,AG1076,AH1076,AI1076))</f>
        <v>0</v>
      </c>
      <c r="AL1076" t="b">
        <f>OR(AA1076,AB1076,AD1076,AE1076,AF1076,AG1076,AH1076,AI1076)</f>
        <v>1</v>
      </c>
      <c r="AM1076" t="b">
        <f>IF(Table1[[#This Row],[In vivo?]],IF(Table1[[#This Row],[Cell]],FALSE,TRUE),FALSE)</f>
        <v>1</v>
      </c>
      <c r="AN1076" t="b">
        <f>AND(AC1076,AL1076)</f>
        <v>0</v>
      </c>
      <c r="AO1076" t="b">
        <f>IF(Table1[[#This Row],[Cell]],IF(Table1[[#This Row],[In vivo?]],FALSE,TRUE),FALSE)</f>
        <v>0</v>
      </c>
      <c r="AP1076" t="b">
        <f>NOT(OR(Table1[[#This Row],[In vivo?]],Table1[[#This Row],[Only in Cell]]))</f>
        <v>0</v>
      </c>
      <c r="AQ1076" t="str">
        <f>IF(OR(Table1[[#This Row],[Rodents]],Table1[[#This Row],[Human]],Table1[[#This Row],[Pig]]),OR(ISNUMBER(FIND("pulmonary",C1076)),ISNUMBER(FIND("lung",C1076))),"NA")</f>
        <v>NA</v>
      </c>
      <c r="AR1076" t="str">
        <f>IF(OR(Table1[[#This Row],[Rodents]],Table1[[#This Row],[Human]],Table1[[#This Row],[Pig]]),OR(ISNUMBER(FIND("skin",C1076)),ISNUMBER(FIND("dermal",C1076))),"NA")</f>
        <v>NA</v>
      </c>
      <c r="AS1076" t="str">
        <f>IF(OR(Table1[[#This Row],[Rodents]],Table1[[#This Row],[Human]],Table1[[#This Row],[Pig]]),OR(ISNUMBER(FIND("liver",C1076)),ISNUMBER(FIND("hepat",C1076))),"NA")</f>
        <v>NA</v>
      </c>
      <c r="AT1076" t="str">
        <f>IF(OR(Table1[[#This Row],[Rodents]],Table1[[#This Row],[Human]],Table1[[#This Row],[Pig]]),OR(ISNUMBER(FIND("kidney",C1076)),ISNUMBER(FIND("neph",C1076))),"NA")</f>
        <v>NA</v>
      </c>
      <c r="AU1076" t="str">
        <f>IF(OR(Table1[[#This Row],[Rodents]],Table1[[#This Row],[Human]],Table1[[#This Row],[Pig]]),OR(ISNUMBER(FIND("brain",C1076)),ISNUMBER(FIND("neur",C1076)),ISNUMBER(FIND("nerv",C1076))),"NA")</f>
        <v>NA</v>
      </c>
      <c r="AV1076" t="str">
        <f>IF(OR(Table1[[#This Row],[Rodents]],Table1[[#This Row],[Human]],Table1[[#This Row],[Pig]]),OR(ISNUMBER(FIND("heart",C1076)),ISNUMBER(FIND("cardi",C1076))),"NA")</f>
        <v>NA</v>
      </c>
      <c r="AW1076" t="str">
        <f>IF(OR(Table1[[#This Row],[Rodents]],Table1[[#This Row],[Human]],Table1[[#This Row],[Pig]]),OR(ISNUMBER(FIND("gastro",C1076)),ISNUMBER(FIND("intesti",C1076)),ISNUMBER(FIND("stomach",C1076))),"NA")</f>
        <v>NA</v>
      </c>
      <c r="AX1076" t="str">
        <f>IF(OR(Table1[[#This Row],[Rodents]],Table1[[#This Row],[Human]],Table1[[#This Row],[Pig]]),NOT(OR(AQ1076,AR1076,AS1076,AT1076,AU1076,AV1076,AW1076)),"NA")</f>
        <v>NA</v>
      </c>
      <c r="AY1076" t="b">
        <f>OR(ISNUMBER(FIND("SWCNT",C1076)),ISNUMBER(FIND("SWNT",C1076)),ISNUMBER(FIND("single-wall",C1076)),ISNUMBER(FIND("single wall",C1076)),ISNUMBER(FIND("Single wall",C1076)),ISNUMBER(FIND("Single-wall",C1076)),ISNUMBER(FIND("SWCNT",B1076)),ISNUMBER(FIND("SWNT",B1076)),ISNUMBER(FIND("single-wall",B1076)),ISNUMBER(FIND("single wall",B1076)),ISNUMBER(FIND("Single-wall",B1076)),ISNUMBER(FIND("Single wall",B1076)))</f>
        <v>0</v>
      </c>
      <c r="AZ1076" t="b">
        <f>OR(ISNUMBER(FIND("MWCNT",C1076)),ISNUMBER(FIND("MWNT",C1076)),ISNUMBER(FIND("multi-wall",C1076)),ISNUMBER(FIND("multi wall",C1076)),ISNUMBER(FIND("multiwall",C1076)),ISNUMBER(FIND("Multi-wall",C1076)),ISNUMBER(FIND("Multi wall",C1076)),ISNUMBER(FIND("Multiwall",C1076)),ISNUMBER(FIND("MWCNT",B1076)),ISNUMBER(FIND("MWNT",B1076)),ISNUMBER(FIND("multi-wall",B1076)),ISNUMBER(FIND("multi wall",B1076)),ISNUMBER(FIND("multiwall",B1076)),ISNUMBER(FIND("Multi-wall",B1076)),ISNUMBER(FIND("Multi wall",B1076)),ISNUMBER(FIND("Multiwall",B1076)),ISNUMBER(FIND("Double-wall",B1076)),ISNUMBER(FIND("Double wall",B1076)),ISNUMBER(FIND("Doublewall",B1076)),ISNUMBER(FIND("double-wall",B1076)),ISNUMBER(FIND("double wall",B1076)),ISNUMBER(FIND("doublewall",B1076)))</f>
        <v>1</v>
      </c>
      <c r="BA1076" t="b">
        <f>AND(Table1[[#This Row],[SWCNT]],Table1[[#This Row],[MWCNT]])</f>
        <v>0</v>
      </c>
      <c r="BB1076" t="b">
        <f>IF(Table1[[#This Row],[SWCNT]]=TRUE,FALSE,IF(Table1[[#This Row],[MWCNT]]=TRUE,FALSE,TRUE))</f>
        <v>0</v>
      </c>
      <c r="BC1076" s="18"/>
    </row>
    <row r="1077" spans="1:55" ht="296">
      <c r="A1077" t="s">
        <v>5122</v>
      </c>
      <c r="B1077" s="2" t="s">
        <v>5125</v>
      </c>
      <c r="C1077" s="16" t="s">
        <v>5128</v>
      </c>
      <c r="D1077" s="17" t="s">
        <v>1752</v>
      </c>
      <c r="E1077" s="2">
        <v>2010</v>
      </c>
      <c r="F1077" t="b">
        <f>OR(ISNUMBER(FIND("cytotoxic",C1077)),ISNUMBER(FIND("Cytotoxic",C1077)),ISNUMBER(FIND("cellular toxicity",C1077)),ISNUMBER(FIND("cell death",C1077)),ISNUMBER(FIND("viable",C1077)),ISNUMBER(FIND("phytotoxic",C1077)),ISNUMBER(FIND("acute toxicity",C1077)),ISNUMBER(FIND("MTT",C1077)),ISNUMBER(FIND("survival",C1077)),ISNUMBER(FIND("prolifer",C1077)),ISNUMBER(FIND("apoptosis",C1077)),ISNUMBER(FIND("neurotoxic",C1077)),ISNUMBER(FIND("  lysis ",C1077)),ISNUMBER(FIND("necrosis",C1077)),ISNUMBER(FIND("cellular death",C1077))*3,ISNUMBER(FIND("LDH",C1077)),ISNUMBER(FIND("Acute toxicity",C1077)))</f>
        <v>1</v>
      </c>
      <c r="G1077" t="b">
        <f>OR(ISNUMBER(FIND("genotoxic",C1077)),ISNUMBER(FIND("genotoxicity",C1077)),ISNUMBER(FIND("DNA damage",C1077)),ISNUMBER(FIND("DNA",C1077)),ISNUMBER(FIND("RNA",C1077)),ISNUMBER(FIND("mesothelioma",C1077)),ISNUMBER(FIND("carcino",C1077)),ISNUMBER(FIND("mutagen",C1077)),ISNUMBER(FIND("genetic",C1077)))</f>
        <v>1</v>
      </c>
      <c r="H1077" t="b">
        <f>OR(ISNUMBER(FIND("inflammatory",C1077)),ISNUMBER(FIND("inflamm",C1077)))</f>
        <v>0</v>
      </c>
      <c r="I1077" t="b">
        <f>OR(ISNUMBER(FIND("immune",C1077)),ISNUMBER(FIND("immunological",C1077)),ISNUMBER(FIND("interleuk",C1077)),ISNUMBER(FIND("platelet activation",C1077)),ISNUMBER(FIND("monocyte",C1077)),ISNUMBER(FIND("leukocyte",C1077)),ISNUMBER(FIND("cytokine",C1077)),ISNUMBER(FIND("CD4",C1077)),ISNUMBER(FIND("CD8",C1077)),ISNUMBER(FIND("T-cell",C1077)))</f>
        <v>0</v>
      </c>
      <c r="J1077" t="b">
        <f>OR(ISNUMBER(FIND("reactive oxygen",C1077)),ISNUMBER(FIND("ROS",C1077)),ISNUMBER(FIND("free radical",C1077)),ISNUMBER(FIND("oxidative stress",C1077)),ISNUMBER(FIND("peroxid",C1077)),ISNUMBER(FIND("oxidative",C1077)),ISNUMBER(FIND("antioxid",C1077)))</f>
        <v>0</v>
      </c>
      <c r="K1077" t="b">
        <f>OR(ISNUMBER(FIND("autophag",C1077)))</f>
        <v>0</v>
      </c>
      <c r="L1077" t="b">
        <f>OR(ISNUMBER(FIND("morpholog",C1077)))</f>
        <v>0</v>
      </c>
      <c r="M1077" t="b">
        <f>OR(ISNUMBER(FIND("fibrosis",C1077)),ISNUMBER(FIND("Fibrosis",C1077)),ISNUMBER(FIND("fibrot",C1077)))</f>
        <v>0</v>
      </c>
      <c r="N1077" t="b">
        <f>OR(ISNUMBER(FIND("offspring",C1077)),ISNUMBER(FIND("Parental",C1077)),ISNUMBER(FIND("parental",C1077)),ISNUMBER(FIND("germline",C1077)),ISNUMBER(FIND("reproduc",C1077)),ISNUMBER(FIND("embryo",C1077)))</f>
        <v>0</v>
      </c>
      <c r="O1077" t="b">
        <f>OR(ISNUMBER(FIND("metabol",C1077)),ISNUMBER(FIND("Metabol",C1077)),ISNUMBER(FIND("digest",C1077)),ISNUMBER(FIND("mitochon",C1077)))</f>
        <v>0</v>
      </c>
      <c r="P1077" t="b">
        <f>OR(ISNUMBER(FIND("ecotox",C1077)),ISNUMBER(FIND("Ecotox",B1077)),ISNUMBER(FIND("ecotox",B1077)),ISNUMBER(FIND("Ecotox",C1077)))</f>
        <v>0</v>
      </c>
      <c r="Q1077" t="b">
        <f>OR(ISNUMBER(FIND("Bioaccum",C1077)),ISNUMBER(FIND("bioaccum",C1077)),ISNUMBER(FIND("accum",C1077)))</f>
        <v>0</v>
      </c>
      <c r="R1077" t="b">
        <f>OR(ISNUMBER(FIND("Occupation",C1077)),ISNUMBER(FIND("occupation",C1077)),ISNUMBER(FIND("worker",C1077)),ISNUMBER(FIND("workforce",C1077)))</f>
        <v>0</v>
      </c>
      <c r="S1077" t="b">
        <f>NOT(OR(F1077,G1077,H1077,I1077,J1077,K1077,L1077,M1077,N1077,O1077,P1077,Q1077,R1077))</f>
        <v>0</v>
      </c>
      <c r="U1077" t="b">
        <f>OR(Table1[[#This Row],[Inflammation]],Table1[[#This Row],[Immune]])</f>
        <v>0</v>
      </c>
      <c r="V1077" t="str">
        <f>IF(OR(Table1[[#This Row],[Rodents]],Table1[[#This Row],[Human]],Table1[[#This Row],[Pig]]),OR(ISNUMBER(FIND("intratrach",C1077)),ISNUMBER(FIND("nasal ",C1077)),ISNUMBER(FIND("instill",C1077))),"NA")</f>
        <v>NA</v>
      </c>
      <c r="W1077" t="str">
        <f>IF(OR(Table1[[#This Row],[Rodents]],Table1[[#This Row],[Human]],Table1[[#This Row],[Pig]]),OR(ISNUMBER(FIND("dermal",C1077)),ISNUMBER(FIND("skin ",C1077))),"NA")</f>
        <v>NA</v>
      </c>
      <c r="X1077" t="str">
        <f>IF(OR(Table1[[#This Row],[Rodents]],Table1[[#This Row],[Human]],Table1[[#This Row],[Pig]]),OR(ISNUMBER(FIND("injected",C1077)),ISNUMBER(FIND("periton",C1077)),ISNUMBER(FIND("intrascrot",C1077))),"NA")</f>
        <v>NA</v>
      </c>
      <c r="Y1077" t="str">
        <f>IF(OR(Table1[[#This Row],[Rodents]],Table1[[#This Row],[Human]],Table1[[#This Row],[Pig]]),NOT(OR(Table1[[#This Row],[Inhaled/Intratracheal/intranasal]],Table1[[#This Row],[Dermal]],Table1[[#This Row],[Injected]])),"NA")</f>
        <v>NA</v>
      </c>
      <c r="AA1077" t="b">
        <f>OR(ISNUMBER(FIND("fish ",C1077)),ISNUMBER(FIND("Fish ",C1077)),ISNUMBER(FIND("aquatic",C1077)),ISNUMBER(FIND("daphnids",C1077)),ISNUMBER(FIND("Carcinus maenas",C1077)),ISNUMBER(FIND("Daphnia",C1077)),ISNUMBER(FIND("Ruditapes philippinarum",C1077)),ISNUMBER(FIND("daphnia",C1077)),ISNUMBER(FIND("marine",C1077)),ISNUMBER(FIND("mussel",C1077)),ISNUMBER(FIND("algae",C1077)),ISNUMBER(FIND("Donax faba",C1077)),ISNUMBER(FIND("estuarine",C1077)),ISNUMBER(FIND("snail",C1077)),ISNUMBER(FIND("Prorocentrum donghaiense",C1077)) )</f>
        <v>0</v>
      </c>
      <c r="AB1077" t="b">
        <f>OR(ISNUMBER(FIND(" rat ",C1077)),ISNUMBER(FIND(" rats ",C1077)),ISNUMBER(FIND(" Rats ",C1077)),ISNUMBER(FIND(" Rat ",C1077)),ISNUMBER(FIND(" rat.",C1077)),ISNUMBER(FIND(" rats.",C1077)),ISNUMBER(FIND("mouse",C1077)),ISNUMBER(FIND("mice",C1077)), ISNUMBER(FIND(" Mice",C1077)))</f>
        <v>0</v>
      </c>
      <c r="AC1077" t="b">
        <f>OR(ISNUMBER(FIND(" cell ",C1077)),ISNUMBER(FIND("fibroblast",C1077)),ISNUMBER(FIND("macrophage",C1077)),ISNUMBER(FIND("epithelial",C1077)),ISNUMBER(FIND("endothelial",C1077)),ISNUMBER(FIND("neuron",C1077)),ISNUMBER(FIND(" cells ",C1077)),ISNUMBER(FIND("RBC",C1077)),ISNUMBER(FIND("mitochond",C1077)),ISNUMBER(FIND("adipocyte",C1077)),ISNUMBER(FIND("osteo",C1077)),ISNUMBER(FIND("keratin",C1077)),ISNUMBER(FIND(" cell's ",C1077)),ISNUMBER(FIND("eukary",C1077)),ISNUMBER(FIND("sperm",C1077)))</f>
        <v>1</v>
      </c>
      <c r="AD1077" t="b">
        <v>0</v>
      </c>
      <c r="AE1077" t="b">
        <f>OR(ISNUMBER(FIND(" plant ",C1077)),ISNUMBER(FIND("Plant ",C1077)),ISNUMBER(FIND("tomato",C1077)),ISNUMBER(FIND("plants",C1077)),ISNUMBER(FIND("Plants",C1077)),ISNUMBER(FIND("algae",C1077)),ISNUMBER(FIND("lettuce",C1077)),ISNUMBER(FIND("green gram sprouts ",C1077)),ISNUMBER(FIND("Cucurbita pepo",C1077)),ISNUMBER(FIND("bean ",C1077)),ISNUMBER(FIND("chloroplast",C1077)),ISNUMBER(FIND("chlorophyll",C1077)),ISNUMBER(FIND("seedling",C1077)),ISNUMBER(FIND("canola",C1077)),ISNUMBER(FIND("shoot",C1077)),ISNUMBER(FIND("photosynthes",C1077)),ISNUMBER(FIND(" leaves ",C1077)),,ISNUMBER(FIND("agriculture",C1077)),ISNUMBER(FIND(" crops ",C1077)))</f>
        <v>0</v>
      </c>
      <c r="AF1077" t="b">
        <f>OR(ISNUMBER(FIND("bacteria",C1077)),ISNUMBER(FIND("Bacteria",C1077)),ISNUMBER(FIND("Bacterium",C1077)),ISNUMBER(FIND("bacterium",C1077)),ISNUMBER(FIND(" coli ",C1077)))</f>
        <v>0</v>
      </c>
      <c r="AG1077" t="b">
        <f>OR(ISNUMBER(FIND("fungi",C1077)),ISNUMBER(FIND("Fungi",C1077)),ISNUMBER(FIND("fungus",C1077)),ISNUMBER(FIND("Fungus",C1077)),ISNUMBER(FIND("mushroom",C1077)),ISNUMBER(FIND("Mushroom",C1077)),ISNUMBER(FIND(" mold ",C1077)))</f>
        <v>0</v>
      </c>
      <c r="AH1077" t="b">
        <f>OR(ISNUMBER(FIND("Pig ",C1077)),ISNUMBER(FIND("pig ",C1077)),ISNUMBER(FIND("Pigs ",C1077)),ISNUMBER(FIND("pigs ",C1077)))</f>
        <v>0</v>
      </c>
      <c r="AI1077" t="b">
        <f>OR(ISNUMBER(FIND(" C. elegans",C1077)),ISNUMBER(FIND("Caenorhabditis elegans",C1077)),ISNUMBER(FIND("earthworms",C1077)),ISNUMBER(FIND(" Ficopomatus enigmaticus",C1077)),ISNUMBER(FIND("larva",C1077)),ISNUMBER(FIND("Lumbriculus variegatus",C1077)),ISNUMBER(FIND("nematode",C1077)))</f>
        <v>0</v>
      </c>
      <c r="AJ1077" t="b">
        <f>NOT(OR(AA1077,AB1077,AC1077,AD1077,AE1077,AF1077,AG1077,AH1077,AI1077))</f>
        <v>0</v>
      </c>
      <c r="AL1077" t="b">
        <f>OR(AA1077,AB1077,AD1077,AE1077,AF1077,AG1077,AH1077,AI1077)</f>
        <v>0</v>
      </c>
      <c r="AM1077" t="b">
        <f>IF(Table1[[#This Row],[In vivo?]],IF(Table1[[#This Row],[Cell]],FALSE,TRUE),FALSE)</f>
        <v>0</v>
      </c>
      <c r="AN1077" t="b">
        <f>AND(AC1077,AL1077)</f>
        <v>0</v>
      </c>
      <c r="AO1077" t="b">
        <f>IF(Table1[[#This Row],[Cell]],IF(Table1[[#This Row],[In vivo?]],FALSE,TRUE),FALSE)</f>
        <v>1</v>
      </c>
      <c r="AP1077" t="b">
        <f>NOT(OR(Table1[[#This Row],[In vivo?]],Table1[[#This Row],[Only in Cell]]))</f>
        <v>0</v>
      </c>
      <c r="AQ1077" t="str">
        <f>IF(OR(Table1[[#This Row],[Rodents]],Table1[[#This Row],[Human]],Table1[[#This Row],[Pig]]),OR(ISNUMBER(FIND("pulmonary",C1077)),ISNUMBER(FIND("lung",C1077))),"NA")</f>
        <v>NA</v>
      </c>
      <c r="AR1077" t="str">
        <f>IF(OR(Table1[[#This Row],[Rodents]],Table1[[#This Row],[Human]],Table1[[#This Row],[Pig]]),OR(ISNUMBER(FIND("skin",C1077)),ISNUMBER(FIND("dermal",C1077))),"NA")</f>
        <v>NA</v>
      </c>
      <c r="AS1077" t="str">
        <f>IF(OR(Table1[[#This Row],[Rodents]],Table1[[#This Row],[Human]],Table1[[#This Row],[Pig]]),OR(ISNUMBER(FIND("liver",C1077)),ISNUMBER(FIND("hepat",C1077))),"NA")</f>
        <v>NA</v>
      </c>
      <c r="AT1077" t="str">
        <f>IF(OR(Table1[[#This Row],[Rodents]],Table1[[#This Row],[Human]],Table1[[#This Row],[Pig]]),OR(ISNUMBER(FIND("kidney",C1077)),ISNUMBER(FIND("neph",C1077))),"NA")</f>
        <v>NA</v>
      </c>
      <c r="AU1077" t="str">
        <f>IF(OR(Table1[[#This Row],[Rodents]],Table1[[#This Row],[Human]],Table1[[#This Row],[Pig]]),OR(ISNUMBER(FIND("brain",C1077)),ISNUMBER(FIND("neur",C1077)),ISNUMBER(FIND("nerv",C1077))),"NA")</f>
        <v>NA</v>
      </c>
      <c r="AV1077" t="str">
        <f>IF(OR(Table1[[#This Row],[Rodents]],Table1[[#This Row],[Human]],Table1[[#This Row],[Pig]]),OR(ISNUMBER(FIND("heart",C1077)),ISNUMBER(FIND("cardi",C1077))),"NA")</f>
        <v>NA</v>
      </c>
      <c r="AW1077" t="str">
        <f>IF(OR(Table1[[#This Row],[Rodents]],Table1[[#This Row],[Human]],Table1[[#This Row],[Pig]]),OR(ISNUMBER(FIND("gastro",C1077)),ISNUMBER(FIND("intesti",C1077)),ISNUMBER(FIND("stomach",C1077))),"NA")</f>
        <v>NA</v>
      </c>
      <c r="AX1077" t="str">
        <f>IF(OR(Table1[[#This Row],[Rodents]],Table1[[#This Row],[Human]],Table1[[#This Row],[Pig]]),NOT(OR(AQ1077,AR1077,AS1077,AT1077,AU1077,AV1077,AW1077)),"NA")</f>
        <v>NA</v>
      </c>
      <c r="AY1077" t="b">
        <f>OR(ISNUMBER(FIND("SWCNT",C1077)),ISNUMBER(FIND("SWNT",C1077)),ISNUMBER(FIND("single-wall",C1077)),ISNUMBER(FIND("single wall",C1077)),ISNUMBER(FIND("Single wall",C1077)),ISNUMBER(FIND("Single-wall",C1077)),ISNUMBER(FIND("SWCNT",B1077)),ISNUMBER(FIND("SWNT",B1077)),ISNUMBER(FIND("single-wall",B1077)),ISNUMBER(FIND("single wall",B1077)),ISNUMBER(FIND("Single-wall",B1077)),ISNUMBER(FIND("Single wall",B1077)))</f>
        <v>1</v>
      </c>
      <c r="AZ1077" t="b">
        <f>OR(ISNUMBER(FIND("MWCNT",C1077)),ISNUMBER(FIND("MWNT",C1077)),ISNUMBER(FIND("multi-wall",C1077)),ISNUMBER(FIND("multi wall",C1077)),ISNUMBER(FIND("multiwall",C1077)),ISNUMBER(FIND("Multi-wall",C1077)),ISNUMBER(FIND("Multi wall",C1077)),ISNUMBER(FIND("Multiwall",C1077)),ISNUMBER(FIND("MWCNT",B1077)),ISNUMBER(FIND("MWNT",B1077)),ISNUMBER(FIND("multi-wall",B1077)),ISNUMBER(FIND("multi wall",B1077)),ISNUMBER(FIND("multiwall",B1077)),ISNUMBER(FIND("Multi-wall",B1077)),ISNUMBER(FIND("Multi wall",B1077)),ISNUMBER(FIND("Multiwall",B1077)),ISNUMBER(FIND("Double-wall",B1077)),ISNUMBER(FIND("Double wall",B1077)),ISNUMBER(FIND("Doublewall",B1077)),ISNUMBER(FIND("double-wall",B1077)),ISNUMBER(FIND("double wall",B1077)),ISNUMBER(FIND("doublewall",B1077)))</f>
        <v>0</v>
      </c>
      <c r="BA1077" t="b">
        <f>AND(Table1[[#This Row],[SWCNT]],Table1[[#This Row],[MWCNT]])</f>
        <v>0</v>
      </c>
      <c r="BB1077" t="b">
        <f>IF(Table1[[#This Row],[SWCNT]]=TRUE,FALSE,IF(Table1[[#This Row],[MWCNT]]=TRUE,FALSE,TRUE))</f>
        <v>0</v>
      </c>
      <c r="BC1077" s="18"/>
    </row>
    <row r="1078" spans="1:55" ht="166.5">
      <c r="A1078" t="s">
        <v>5584</v>
      </c>
      <c r="B1078" s="2" t="s">
        <v>5585</v>
      </c>
      <c r="C1078" s="16" t="s">
        <v>5586</v>
      </c>
      <c r="D1078" s="17" t="s">
        <v>5566</v>
      </c>
      <c r="E1078" s="2">
        <v>2009</v>
      </c>
      <c r="F1078" t="b">
        <f>OR(ISNUMBER(FIND("cytotoxic",C1078)),ISNUMBER(FIND("Cytotoxic",C1078)),ISNUMBER(FIND("cellular toxicity",C1078)),ISNUMBER(FIND("cell death",C1078)),ISNUMBER(FIND("viable",C1078)),ISNUMBER(FIND("phytotoxic",C1078)),ISNUMBER(FIND("acute toxicity",C1078)),ISNUMBER(FIND("MTT",C1078)),ISNUMBER(FIND("survival",C1078)),ISNUMBER(FIND("prolifer",C1078)),ISNUMBER(FIND("apoptosis",C1078)),ISNUMBER(FIND("neurotoxic",C1078)),ISNUMBER(FIND("  lysis ",C1078)),ISNUMBER(FIND("necrosis",C1078)),ISNUMBER(FIND("cellular death",C1078))*3,ISNUMBER(FIND("LDH",C1078)),ISNUMBER(FIND("Acute toxicity",C1078)))</f>
        <v>1</v>
      </c>
      <c r="G1078" t="b">
        <f>OR(ISNUMBER(FIND("genotoxic",C1078)),ISNUMBER(FIND("genotoxicity",C1078)),ISNUMBER(FIND("DNA damage",C1078)),ISNUMBER(FIND("DNA",C1078)),ISNUMBER(FIND("RNA",C1078)),ISNUMBER(FIND("mesothelioma",C1078)),ISNUMBER(FIND("carcino",C1078)),ISNUMBER(FIND("mutagen",C1078)),ISNUMBER(FIND("genetic",C1078)))</f>
        <v>1</v>
      </c>
      <c r="H1078" t="b">
        <f>OR(ISNUMBER(FIND("inflammatory",C1078)),ISNUMBER(FIND("inflamm",C1078)))</f>
        <v>0</v>
      </c>
      <c r="I1078" t="b">
        <f>OR(ISNUMBER(FIND("immune",C1078)),ISNUMBER(FIND("immunological",C1078)),ISNUMBER(FIND("interleuk",C1078)),ISNUMBER(FIND("platelet activation",C1078)),ISNUMBER(FIND("monocyte",C1078)),ISNUMBER(FIND("leukocyte",C1078)),ISNUMBER(FIND("cytokine",C1078)),ISNUMBER(FIND("CD4",C1078)),ISNUMBER(FIND("CD8",C1078)),ISNUMBER(FIND("T-cell",C1078)))</f>
        <v>0</v>
      </c>
      <c r="J1078" t="b">
        <f>OR(ISNUMBER(FIND("reactive oxygen",C1078)),ISNUMBER(FIND("ROS",C1078)),ISNUMBER(FIND("free radical",C1078)),ISNUMBER(FIND("oxidative stress",C1078)),ISNUMBER(FIND("peroxid",C1078)),ISNUMBER(FIND("oxidative",C1078)),ISNUMBER(FIND("antioxid",C1078)))</f>
        <v>0</v>
      </c>
      <c r="K1078" t="b">
        <f>OR(ISNUMBER(FIND("autophag",C1078)))</f>
        <v>0</v>
      </c>
      <c r="L1078" t="b">
        <f>OR(ISNUMBER(FIND("morpholog",C1078)))</f>
        <v>0</v>
      </c>
      <c r="M1078" t="b">
        <f>OR(ISNUMBER(FIND("fibrosis",C1078)),ISNUMBER(FIND("Fibrosis",C1078)),ISNUMBER(FIND("fibrot",C1078)))</f>
        <v>0</v>
      </c>
      <c r="N1078" t="b">
        <f>OR(ISNUMBER(FIND("offspring",C1078)),ISNUMBER(FIND("Parental",C1078)),ISNUMBER(FIND("parental",C1078)),ISNUMBER(FIND("germline",C1078)),ISNUMBER(FIND("reproduc",C1078)),ISNUMBER(FIND("embryo",C1078)))</f>
        <v>0</v>
      </c>
      <c r="O1078" t="b">
        <f>OR(ISNUMBER(FIND("metabol",C1078)),ISNUMBER(FIND("Metabol",C1078)),ISNUMBER(FIND("digest",C1078)),ISNUMBER(FIND("mitochon",C1078)))</f>
        <v>0</v>
      </c>
      <c r="P1078" t="b">
        <f>OR(ISNUMBER(FIND("ecotox",C1078)),ISNUMBER(FIND("Ecotox",B1078)),ISNUMBER(FIND("ecotox",B1078)),ISNUMBER(FIND("Ecotox",C1078)))</f>
        <v>0</v>
      </c>
      <c r="Q1078" t="b">
        <f>OR(ISNUMBER(FIND("Bioaccum",C1078)),ISNUMBER(FIND("bioaccum",C1078)),ISNUMBER(FIND("accum",C1078)))</f>
        <v>0</v>
      </c>
      <c r="R1078" t="b">
        <f>OR(ISNUMBER(FIND("Occupation",C1078)),ISNUMBER(FIND("occupation",C1078)),ISNUMBER(FIND("worker",C1078)),ISNUMBER(FIND("workforce",C1078)))</f>
        <v>0</v>
      </c>
      <c r="S1078" t="b">
        <f>NOT(OR(F1078,G1078,H1078,I1078,J1078,K1078,L1078,M1078,N1078,O1078,P1078,Q1078,R1078))</f>
        <v>0</v>
      </c>
      <c r="U1078" t="b">
        <f>OR(Table1[[#This Row],[Inflammation]],Table1[[#This Row],[Immune]])</f>
        <v>0</v>
      </c>
      <c r="V1078" t="b">
        <f>IF(OR(Table1[[#This Row],[Rodents]],Table1[[#This Row],[Human]],Table1[[#This Row],[Pig]]),OR(ISNUMBER(FIND("intratrach",C1078)),ISNUMBER(FIND("nasal ",C1078)),ISNUMBER(FIND("instill",C1078))),"NA")</f>
        <v>0</v>
      </c>
      <c r="W1078" t="b">
        <f>IF(OR(Table1[[#This Row],[Rodents]],Table1[[#This Row],[Human]],Table1[[#This Row],[Pig]]),OR(ISNUMBER(FIND("dermal",C1078)),ISNUMBER(FIND("skin ",C1078))),"NA")</f>
        <v>0</v>
      </c>
      <c r="X1078" t="b">
        <f>IF(OR(Table1[[#This Row],[Rodents]],Table1[[#This Row],[Human]],Table1[[#This Row],[Pig]]),OR(ISNUMBER(FIND("injected",C1078)),ISNUMBER(FIND("periton",C1078)),ISNUMBER(FIND("intrascrot",C1078))),"NA")</f>
        <v>0</v>
      </c>
      <c r="Y1078" t="b">
        <f>IF(OR(Table1[[#This Row],[Rodents]],Table1[[#This Row],[Human]],Table1[[#This Row],[Pig]]),NOT(OR(Table1[[#This Row],[Inhaled/Intratracheal/intranasal]],Table1[[#This Row],[Dermal]],Table1[[#This Row],[Injected]])),"NA")</f>
        <v>1</v>
      </c>
      <c r="AA1078" t="b">
        <f>OR(ISNUMBER(FIND("fish ",C1078)),ISNUMBER(FIND("Fish ",C1078)),ISNUMBER(FIND("aquatic",C1078)),ISNUMBER(FIND("daphnids",C1078)),ISNUMBER(FIND("Carcinus maenas",C1078)),ISNUMBER(FIND("Daphnia",C1078)),ISNUMBER(FIND("Ruditapes philippinarum",C1078)),ISNUMBER(FIND("daphnia",C1078)),ISNUMBER(FIND("marine",C1078)),ISNUMBER(FIND("mussel",C1078)),ISNUMBER(FIND("algae",C1078)),ISNUMBER(FIND("Donax faba",C1078)),ISNUMBER(FIND("estuarine",C1078)),ISNUMBER(FIND("snail",C1078)),ISNUMBER(FIND("Prorocentrum donghaiense",C1078)) )</f>
        <v>0</v>
      </c>
      <c r="AB1078" t="b">
        <f>OR(ISNUMBER(FIND(" rat ",C1078)),ISNUMBER(FIND(" rats ",C1078)),ISNUMBER(FIND(" Rats ",C1078)),ISNUMBER(FIND(" Rat ",C1078)),ISNUMBER(FIND(" rat.",C1078)),ISNUMBER(FIND(" rats.",C1078)),ISNUMBER(FIND("mouse",C1078)),ISNUMBER(FIND("mice",C1078)), ISNUMBER(FIND(" Mice",C1078)))</f>
        <v>1</v>
      </c>
      <c r="AC1078" t="b">
        <f>OR(ISNUMBER(FIND(" cell ",C1078)),ISNUMBER(FIND("fibroblast",C1078)),ISNUMBER(FIND("macrophage",C1078)),ISNUMBER(FIND("epithelial",C1078)),ISNUMBER(FIND("endothelial",C1078)),ISNUMBER(FIND("neuron",C1078)),ISNUMBER(FIND(" cells ",C1078)),ISNUMBER(FIND("RBC",C1078)),ISNUMBER(FIND("mitochond",C1078)),ISNUMBER(FIND("adipocyte",C1078)),ISNUMBER(FIND("osteo",C1078)),ISNUMBER(FIND("keratin",C1078)),ISNUMBER(FIND(" cell's ",C1078)),ISNUMBER(FIND("eukary",C1078)),ISNUMBER(FIND("sperm",C1078)))</f>
        <v>1</v>
      </c>
      <c r="AD1078" t="b">
        <f>OR(ISNUMBER(FIND("human",B1078)),ISNUMBER(FIND("workers",B1078)),ISNUMBER(FIND("workforces",B1078)),ISNUMBER(FIND("occupational",B1078)),ISNUMBER(FIND("Case report",B1078)),ISNUMBER(FIND("Workplaces",B1078)),ISNUMBER(FIND("worker",B1078)))</f>
        <v>0</v>
      </c>
      <c r="AE1078" t="b">
        <f>OR(ISNUMBER(FIND(" plant ",C1078)),ISNUMBER(FIND("Plant ",C1078)),ISNUMBER(FIND("tomato",C1078)),ISNUMBER(FIND("plants",C1078)),ISNUMBER(FIND("Plants",C1078)),ISNUMBER(FIND("algae",C1078)),ISNUMBER(FIND("lettuce",C1078)),ISNUMBER(FIND("green gram sprouts ",C1078)),ISNUMBER(FIND("Cucurbita pepo",C1078)),ISNUMBER(FIND("bean ",C1078)),ISNUMBER(FIND("chloroplast",C1078)),ISNUMBER(FIND("chlorophyll",C1078)),ISNUMBER(FIND("seedling",C1078)),ISNUMBER(FIND("canola",C1078)),ISNUMBER(FIND("shoot",C1078)),ISNUMBER(FIND("photosynthes",C1078)),ISNUMBER(FIND(" leaves ",C1078)),,ISNUMBER(FIND("agriculture",C1078)),ISNUMBER(FIND(" crops ",C1078)))</f>
        <v>0</v>
      </c>
      <c r="AF1078" t="b">
        <f>OR(ISNUMBER(FIND("bacteria",C1078)),ISNUMBER(FIND("Bacteria",C1078)),ISNUMBER(FIND("Bacterium",C1078)),ISNUMBER(FIND("bacterium",C1078)),ISNUMBER(FIND(" coli ",C1078)))</f>
        <v>0</v>
      </c>
      <c r="AG1078" t="b">
        <f>OR(ISNUMBER(FIND("fungi",C1078)),ISNUMBER(FIND("Fungi",C1078)),ISNUMBER(FIND("fungus",C1078)),ISNUMBER(FIND("Fungus",C1078)),ISNUMBER(FIND("mushroom",C1078)),ISNUMBER(FIND("Mushroom",C1078)),ISNUMBER(FIND(" mold ",C1078)))</f>
        <v>0</v>
      </c>
      <c r="AH1078" t="b">
        <f>OR(ISNUMBER(FIND("Pig ",C1078)),ISNUMBER(FIND("pig ",C1078)),ISNUMBER(FIND("Pigs ",C1078)),ISNUMBER(FIND("pigs ",C1078)))</f>
        <v>0</v>
      </c>
      <c r="AI1078" t="b">
        <f>OR(ISNUMBER(FIND(" C. elegans",C1078)),ISNUMBER(FIND("Caenorhabditis elegans",C1078)),ISNUMBER(FIND("earthworms",C1078)),ISNUMBER(FIND(" Ficopomatus enigmaticus",C1078)),ISNUMBER(FIND("larva",C1078)),ISNUMBER(FIND("Lumbriculus variegatus",C1078)),ISNUMBER(FIND("nematode",C1078)))</f>
        <v>0</v>
      </c>
      <c r="AJ1078" t="b">
        <f>NOT(OR(AA1078,AB1078,AC1078,AD1078,AE1078,AF1078,AG1078,AH1078,AI1078))</f>
        <v>0</v>
      </c>
      <c r="AL1078" t="b">
        <f>OR(AA1078,AB1078,AD1078,AE1078,AF1078,AG1078,AH1078,AI1078)</f>
        <v>1</v>
      </c>
      <c r="AM1078" t="b">
        <f>IF(Table1[[#This Row],[In vivo?]],IF(Table1[[#This Row],[Cell]],FALSE,TRUE),FALSE)</f>
        <v>0</v>
      </c>
      <c r="AN1078" t="b">
        <f>AND(AC1078,AL1078)</f>
        <v>1</v>
      </c>
      <c r="AO1078" t="b">
        <f>IF(Table1[[#This Row],[Cell]],IF(Table1[[#This Row],[In vivo?]],FALSE,TRUE),FALSE)</f>
        <v>0</v>
      </c>
      <c r="AP1078" t="b">
        <f>NOT(OR(Table1[[#This Row],[In vivo?]],Table1[[#This Row],[Only in Cell]]))</f>
        <v>0</v>
      </c>
      <c r="AQ1078" t="b">
        <f>IF(OR(Table1[[#This Row],[Rodents]],Table1[[#This Row],[Human]],Table1[[#This Row],[Pig]]),OR(ISNUMBER(FIND("pulmonary",C1078)),ISNUMBER(FIND("lung",C1078))),"NA")</f>
        <v>0</v>
      </c>
      <c r="AR1078" t="b">
        <f>IF(OR(Table1[[#This Row],[Rodents]],Table1[[#This Row],[Human]],Table1[[#This Row],[Pig]]),OR(ISNUMBER(FIND("skin",C1078)),ISNUMBER(FIND("dermal",C1078))),"NA")</f>
        <v>0</v>
      </c>
      <c r="AS1078" t="b">
        <f>IF(OR(Table1[[#This Row],[Rodents]],Table1[[#This Row],[Human]],Table1[[#This Row],[Pig]]),OR(ISNUMBER(FIND("liver",C1078)),ISNUMBER(FIND("hepat",C1078))),"NA")</f>
        <v>1</v>
      </c>
      <c r="AT1078" t="b">
        <f>IF(OR(Table1[[#This Row],[Rodents]],Table1[[#This Row],[Human]],Table1[[#This Row],[Pig]]),OR(ISNUMBER(FIND("kidney",C1078)),ISNUMBER(FIND("neph",C1078))),"NA")</f>
        <v>0</v>
      </c>
      <c r="AU1078" t="b">
        <f>IF(OR(Table1[[#This Row],[Rodents]],Table1[[#This Row],[Human]],Table1[[#This Row],[Pig]]),OR(ISNUMBER(FIND("brain",C1078)),ISNUMBER(FIND("neur",C1078)),ISNUMBER(FIND("nerv",C1078))),"NA")</f>
        <v>0</v>
      </c>
      <c r="AV1078" t="b">
        <f>IF(OR(Table1[[#This Row],[Rodents]],Table1[[#This Row],[Human]],Table1[[#This Row],[Pig]]),OR(ISNUMBER(FIND("heart",C1078)),ISNUMBER(FIND("cardi",C1078))),"NA")</f>
        <v>0</v>
      </c>
      <c r="AW1078" t="b">
        <f>IF(OR(Table1[[#This Row],[Rodents]],Table1[[#This Row],[Human]],Table1[[#This Row],[Pig]]),OR(ISNUMBER(FIND("gastro",C1078)),ISNUMBER(FIND("intesti",C1078)),ISNUMBER(FIND("stomach",C1078))),"NA")</f>
        <v>0</v>
      </c>
      <c r="AX1078" t="b">
        <f>IF(OR(Table1[[#This Row],[Rodents]],Table1[[#This Row],[Human]],Table1[[#This Row],[Pig]]),NOT(OR(AQ1078,AR1078,AS1078,AT1078,AU1078,AV1078,AW1078)),"NA")</f>
        <v>0</v>
      </c>
      <c r="AY1078" t="b">
        <f>OR(ISNUMBER(FIND("SWCNT",C1078)),ISNUMBER(FIND("SWNT",C1078)),ISNUMBER(FIND("single-wall",C1078)),ISNUMBER(FIND("single wall",C1078)),ISNUMBER(FIND("Single wall",C1078)),ISNUMBER(FIND("Single-wall",C1078)),ISNUMBER(FIND("SWCNT",B1078)),ISNUMBER(FIND("SWNT",B1078)),ISNUMBER(FIND("single-wall",B1078)),ISNUMBER(FIND("single wall",B1078)),ISNUMBER(FIND("Single-wall",B1078)),ISNUMBER(FIND("Single wall",B1078)))</f>
        <v>1</v>
      </c>
      <c r="AZ1078" t="b">
        <f>OR(ISNUMBER(FIND("MWCNT",C1078)),ISNUMBER(FIND("MWNT",C1078)),ISNUMBER(FIND("multi-wall",C1078)),ISNUMBER(FIND("multi wall",C1078)),ISNUMBER(FIND("multiwall",C1078)),ISNUMBER(FIND("Multi-wall",C1078)),ISNUMBER(FIND("Multi wall",C1078)),ISNUMBER(FIND("Multiwall",C1078)),ISNUMBER(FIND("MWCNT",B1078)),ISNUMBER(FIND("MWNT",B1078)),ISNUMBER(FIND("multi-wall",B1078)),ISNUMBER(FIND("multi wall",B1078)),ISNUMBER(FIND("multiwall",B1078)),ISNUMBER(FIND("Multi-wall",B1078)),ISNUMBER(FIND("Multi wall",B1078)),ISNUMBER(FIND("Multiwall",B1078)),ISNUMBER(FIND("Double-wall",B1078)),ISNUMBER(FIND("Double wall",B1078)),ISNUMBER(FIND("Doublewall",B1078)),ISNUMBER(FIND("double-wall",B1078)),ISNUMBER(FIND("double wall",B1078)),ISNUMBER(FIND("doublewall",B1078)))</f>
        <v>0</v>
      </c>
      <c r="BA1078" t="b">
        <f>AND(Table1[[#This Row],[SWCNT]],Table1[[#This Row],[MWCNT]])</f>
        <v>0</v>
      </c>
      <c r="BB1078" t="b">
        <f>IF(Table1[[#This Row],[SWCNT]]=TRUE,FALSE,IF(Table1[[#This Row],[MWCNT]]=TRUE,FALSE,TRUE))</f>
        <v>0</v>
      </c>
      <c r="BC1078" s="18"/>
    </row>
    <row r="1079" spans="1:55" ht="148">
      <c r="A1079" t="s">
        <v>5747</v>
      </c>
      <c r="B1079" s="2" t="s">
        <v>5752</v>
      </c>
      <c r="C1079" s="16" t="s">
        <v>5757</v>
      </c>
      <c r="D1079" s="17" t="s">
        <v>260</v>
      </c>
      <c r="E1079" s="2">
        <v>2008</v>
      </c>
      <c r="F1079" t="b">
        <f>OR(ISNUMBER(FIND("cytotoxic",C1079)),ISNUMBER(FIND("Cytotoxic",C1079)),ISNUMBER(FIND("cellular toxicity",C1079)),ISNUMBER(FIND("cell death",C1079)),ISNUMBER(FIND("viable",C1079)),ISNUMBER(FIND("phytotoxic",C1079)),ISNUMBER(FIND("acute toxicity",C1079)),ISNUMBER(FIND("MTT",C1079)),ISNUMBER(FIND("survival",C1079)),ISNUMBER(FIND("prolifer",C1079)),ISNUMBER(FIND("apoptosis",C1079)),ISNUMBER(FIND("neurotoxic",C1079)),ISNUMBER(FIND("  lysis ",C1079)),ISNUMBER(FIND("necrosis",C1079)),ISNUMBER(FIND("cellular death",C1079))*3,ISNUMBER(FIND("LDH",C1079)),ISNUMBER(FIND("Acute toxicity",C1079)))</f>
        <v>0</v>
      </c>
      <c r="G1079" t="b">
        <f>OR(ISNUMBER(FIND("genotoxic",C1079)),ISNUMBER(FIND("genotoxicity",C1079)),ISNUMBER(FIND("DNA damage",C1079)),ISNUMBER(FIND("DNA",C1079)),ISNUMBER(FIND("RNA",C1079)),ISNUMBER(FIND("mesothelioma",C1079)),ISNUMBER(FIND("carcino",C1079)),ISNUMBER(FIND("mutagen",C1079)),ISNUMBER(FIND("genetic",C1079)))</f>
        <v>1</v>
      </c>
      <c r="H1079" t="b">
        <f>OR(ISNUMBER(FIND("inflammatory",C1079)),ISNUMBER(FIND("inflamm",C1079)))</f>
        <v>0</v>
      </c>
      <c r="I1079" t="b">
        <f>OR(ISNUMBER(FIND("immune",C1079)),ISNUMBER(FIND("immunological",C1079)),ISNUMBER(FIND("interleuk",C1079)),ISNUMBER(FIND("platelet activation",C1079)),ISNUMBER(FIND("monocyte",C1079)),ISNUMBER(FIND("leukocyte",C1079)),ISNUMBER(FIND("cytokine",C1079)),ISNUMBER(FIND("CD4",C1079)),ISNUMBER(FIND("CD8",C1079)),ISNUMBER(FIND("T-cell",C1079)))</f>
        <v>0</v>
      </c>
      <c r="J1079" t="b">
        <f>OR(ISNUMBER(FIND("reactive oxygen",C1079)),ISNUMBER(FIND("ROS",C1079)),ISNUMBER(FIND("free radical",C1079)),ISNUMBER(FIND("oxidative stress",C1079)),ISNUMBER(FIND("peroxid",C1079)),ISNUMBER(FIND("oxidative",C1079)),ISNUMBER(FIND("antioxid",C1079)))</f>
        <v>0</v>
      </c>
      <c r="K1079" t="b">
        <f>OR(ISNUMBER(FIND("autophag",C1079)))</f>
        <v>0</v>
      </c>
      <c r="L1079" t="b">
        <f>OR(ISNUMBER(FIND("morpholog",C1079)))</f>
        <v>0</v>
      </c>
      <c r="M1079" t="b">
        <f>OR(ISNUMBER(FIND("fibrosis",C1079)),ISNUMBER(FIND("Fibrosis",C1079)),ISNUMBER(FIND("fibrot",C1079)))</f>
        <v>0</v>
      </c>
      <c r="N1079" t="b">
        <f>OR(ISNUMBER(FIND("offspring",C1079)),ISNUMBER(FIND("Parental",C1079)),ISNUMBER(FIND("parental",C1079)),ISNUMBER(FIND("germline",C1079)),ISNUMBER(FIND("reproduc",C1079)),ISNUMBER(FIND("embryo",C1079)))</f>
        <v>1</v>
      </c>
      <c r="O1079" t="b">
        <f>OR(ISNUMBER(FIND("metabol",C1079)),ISNUMBER(FIND("Metabol",C1079)),ISNUMBER(FIND("digest",C1079)),ISNUMBER(FIND("mitochon",C1079)))</f>
        <v>0</v>
      </c>
      <c r="P1079" t="b">
        <f>OR(ISNUMBER(FIND("ecotox",C1079)),ISNUMBER(FIND("Ecotox",B1079)),ISNUMBER(FIND("ecotox",B1079)),ISNUMBER(FIND("Ecotox",C1079)))</f>
        <v>0</v>
      </c>
      <c r="Q1079" t="b">
        <f>OR(ISNUMBER(FIND("Bioaccum",C1079)),ISNUMBER(FIND("bioaccum",C1079)),ISNUMBER(FIND("accum",C1079)))</f>
        <v>1</v>
      </c>
      <c r="R1079" t="b">
        <f>OR(ISNUMBER(FIND("Occupation",C1079)),ISNUMBER(FIND("occupation",C1079)),ISNUMBER(FIND("worker",C1079)),ISNUMBER(FIND("workforce",C1079)))</f>
        <v>0</v>
      </c>
      <c r="S1079" t="b">
        <f>NOT(OR(F1079,G1079,H1079,I1079,J1079,K1079,L1079,M1079,N1079,O1079,P1079,Q1079,R1079))</f>
        <v>0</v>
      </c>
      <c r="U1079" t="b">
        <f>OR(Table1[[#This Row],[Inflammation]],Table1[[#This Row],[Immune]])</f>
        <v>0</v>
      </c>
      <c r="V1079" t="b">
        <f>IF(OR(Table1[[#This Row],[Rodents]],Table1[[#This Row],[Human]],Table1[[#This Row],[Pig]]),OR(ISNUMBER(FIND("intratrach",C1079)),ISNUMBER(FIND("nasal ",C1079)),ISNUMBER(FIND("instill",C1079))),"NA")</f>
        <v>1</v>
      </c>
      <c r="W1079" t="b">
        <f>IF(OR(Table1[[#This Row],[Rodents]],Table1[[#This Row],[Human]],Table1[[#This Row],[Pig]]),OR(ISNUMBER(FIND("dermal",C1079)),ISNUMBER(FIND("skin ",C1079))),"NA")</f>
        <v>1</v>
      </c>
      <c r="X1079" t="b">
        <f>IF(OR(Table1[[#This Row],[Rodents]],Table1[[#This Row],[Human]],Table1[[#This Row],[Pig]]),OR(ISNUMBER(FIND("injected",C1079)),ISNUMBER(FIND("periton",C1079)),ISNUMBER(FIND("intrascrot",C1079))),"NA")</f>
        <v>0</v>
      </c>
      <c r="Y1079" t="b">
        <f>IF(OR(Table1[[#This Row],[Rodents]],Table1[[#This Row],[Human]],Table1[[#This Row],[Pig]]),NOT(OR(Table1[[#This Row],[Inhaled/Intratracheal/intranasal]],Table1[[#This Row],[Dermal]],Table1[[#This Row],[Injected]])),"NA")</f>
        <v>0</v>
      </c>
      <c r="AA1079" t="b">
        <f>OR(ISNUMBER(FIND("fish ",C1079)),ISNUMBER(FIND("Fish ",C1079)),ISNUMBER(FIND("aquatic",C1079)),ISNUMBER(FIND("daphnids",C1079)),ISNUMBER(FIND("Carcinus maenas",C1079)),ISNUMBER(FIND("Daphnia",C1079)),ISNUMBER(FIND("Ruditapes philippinarum",C1079)),ISNUMBER(FIND("daphnia",C1079)),ISNUMBER(FIND("marine",C1079)),ISNUMBER(FIND("mussel",C1079)),ISNUMBER(FIND("algae",C1079)),ISNUMBER(FIND("Donax faba",C1079)),ISNUMBER(FIND("estuarine",C1079)),ISNUMBER(FIND("snail",C1079)),ISNUMBER(FIND("Prorocentrum donghaiense",C1079)) )</f>
        <v>0</v>
      </c>
      <c r="AB1079" t="b">
        <f>OR(ISNUMBER(FIND(" rat ",C1079)),ISNUMBER(FIND(" rats ",C1079)),ISNUMBER(FIND(" Rats ",C1079)),ISNUMBER(FIND(" Rat ",C1079)),ISNUMBER(FIND(" rat.",C1079)),ISNUMBER(FIND(" rats.",C1079)),ISNUMBER(FIND("mouse",C1079)),ISNUMBER(FIND("mice",C1079)), ISNUMBER(FIND(" Mice",C1079)))</f>
        <v>1</v>
      </c>
      <c r="AC1079" t="b">
        <f>OR(ISNUMBER(FIND(" cell ",C1079)),ISNUMBER(FIND("fibroblast",C1079)),ISNUMBER(FIND("macrophage",C1079)),ISNUMBER(FIND("epithelial",C1079)),ISNUMBER(FIND("endothelial",C1079)),ISNUMBER(FIND("neuron",C1079)),ISNUMBER(FIND(" cells ",C1079)),ISNUMBER(FIND("RBC",C1079)),ISNUMBER(FIND("mitochond",C1079)),ISNUMBER(FIND("adipocyte",C1079)),ISNUMBER(FIND("osteo",C1079)),ISNUMBER(FIND("keratin",C1079)),ISNUMBER(FIND(" cell's ",C1079)),ISNUMBER(FIND("eukary",C1079)),ISNUMBER(FIND("sperm",C1079)))</f>
        <v>0</v>
      </c>
      <c r="AD1079" t="b">
        <f>OR(ISNUMBER(FIND("human",B1079)),ISNUMBER(FIND("workers",B1079)),ISNUMBER(FIND("workforces",B1079)),ISNUMBER(FIND("occupational",B1079)),ISNUMBER(FIND("Case report",B1079)),ISNUMBER(FIND("Workplaces",B1079)),ISNUMBER(FIND("worker",B1079)))</f>
        <v>0</v>
      </c>
      <c r="AE1079" t="b">
        <f>OR(ISNUMBER(FIND(" plant ",C1079)),ISNUMBER(FIND("Plant ",C1079)),ISNUMBER(FIND("tomato",C1079)),ISNUMBER(FIND("plants",C1079)),ISNUMBER(FIND("Plants",C1079)),ISNUMBER(FIND("algae",C1079)),ISNUMBER(FIND("lettuce",C1079)),ISNUMBER(FIND("green gram sprouts ",C1079)),ISNUMBER(FIND("Cucurbita pepo",C1079)),ISNUMBER(FIND("bean ",C1079)),ISNUMBER(FIND("chloroplast",C1079)),ISNUMBER(FIND("chlorophyll",C1079)),ISNUMBER(FIND("seedling",C1079)),ISNUMBER(FIND("canola",C1079)),ISNUMBER(FIND("shoot",C1079)),ISNUMBER(FIND("photosynthes",C1079)),ISNUMBER(FIND(" leaves ",C1079)),,ISNUMBER(FIND("agriculture",C1079)),ISNUMBER(FIND(" crops ",C1079)))</f>
        <v>0</v>
      </c>
      <c r="AF1079" t="b">
        <f>OR(ISNUMBER(FIND("bacteria",C1079)),ISNUMBER(FIND("Bacteria",C1079)),ISNUMBER(FIND("Bacterium",C1079)),ISNUMBER(FIND("bacterium",C1079)),ISNUMBER(FIND(" coli ",C1079)))</f>
        <v>0</v>
      </c>
      <c r="AG1079" t="b">
        <f>OR(ISNUMBER(FIND("fungi",C1079)),ISNUMBER(FIND("Fungi",C1079)),ISNUMBER(FIND("fungus",C1079)),ISNUMBER(FIND("Fungus",C1079)),ISNUMBER(FIND("mushroom",C1079)),ISNUMBER(FIND("Mushroom",C1079)),ISNUMBER(FIND(" mold ",C1079)))</f>
        <v>0</v>
      </c>
      <c r="AH1079" t="b">
        <f>OR(ISNUMBER(FIND("Pig ",C1079)),ISNUMBER(FIND("pig ",C1079)),ISNUMBER(FIND("Pigs ",C1079)),ISNUMBER(FIND("pigs ",C1079)))</f>
        <v>0</v>
      </c>
      <c r="AI1079" t="b">
        <f>OR(ISNUMBER(FIND(" C. elegans",C1079)),ISNUMBER(FIND("Caenorhabditis elegans",C1079)),ISNUMBER(FIND("earthworms",C1079)),ISNUMBER(FIND(" Ficopomatus enigmaticus",C1079)),ISNUMBER(FIND("larva",C1079)),ISNUMBER(FIND("Lumbriculus variegatus",C1079)),ISNUMBER(FIND("nematode",C1079)))</f>
        <v>0</v>
      </c>
      <c r="AJ1079" t="b">
        <f>NOT(OR(AA1079,AB1079,AC1079,AD1079,AE1079,AF1079,AG1079,AH1079,AI1079))</f>
        <v>0</v>
      </c>
      <c r="AL1079" t="b">
        <f>OR(AA1079,AB1079,AD1079,AE1079,AF1079,AG1079,AH1079,AI1079)</f>
        <v>1</v>
      </c>
      <c r="AM1079" t="b">
        <f>IF(Table1[[#This Row],[In vivo?]],IF(Table1[[#This Row],[Cell]],FALSE,TRUE),FALSE)</f>
        <v>1</v>
      </c>
      <c r="AN1079" t="b">
        <f>AND(AC1079,AL1079)</f>
        <v>0</v>
      </c>
      <c r="AO1079" t="b">
        <f>IF(Table1[[#This Row],[Cell]],IF(Table1[[#This Row],[In vivo?]],FALSE,TRUE),FALSE)</f>
        <v>0</v>
      </c>
      <c r="AP1079" t="b">
        <f>NOT(OR(Table1[[#This Row],[In vivo?]],Table1[[#This Row],[Only in Cell]]))</f>
        <v>0</v>
      </c>
      <c r="AQ1079" t="b">
        <f>IF(OR(Table1[[#This Row],[Rodents]],Table1[[#This Row],[Human]],Table1[[#This Row],[Pig]]),OR(ISNUMBER(FIND("pulmonary",C1079)),ISNUMBER(FIND("lung",C1079))),"NA")</f>
        <v>1</v>
      </c>
      <c r="AR1079" t="b">
        <f>IF(OR(Table1[[#This Row],[Rodents]],Table1[[#This Row],[Human]],Table1[[#This Row],[Pig]]),OR(ISNUMBER(FIND("skin",C1079)),ISNUMBER(FIND("dermal",C1079))),"NA")</f>
        <v>1</v>
      </c>
      <c r="AS1079" t="b">
        <f>IF(OR(Table1[[#This Row],[Rodents]],Table1[[#This Row],[Human]],Table1[[#This Row],[Pig]]),OR(ISNUMBER(FIND("liver",C1079)),ISNUMBER(FIND("hepat",C1079))),"NA")</f>
        <v>0</v>
      </c>
      <c r="AT1079" t="b">
        <f>IF(OR(Table1[[#This Row],[Rodents]],Table1[[#This Row],[Human]],Table1[[#This Row],[Pig]]),OR(ISNUMBER(FIND("kidney",C1079)),ISNUMBER(FIND("neph",C1079))),"NA")</f>
        <v>0</v>
      </c>
      <c r="AU1079" t="b">
        <f>IF(OR(Table1[[#This Row],[Rodents]],Table1[[#This Row],[Human]],Table1[[#This Row],[Pig]]),OR(ISNUMBER(FIND("brain",C1079)),ISNUMBER(FIND("neur",C1079)),ISNUMBER(FIND("nerv",C1079))),"NA")</f>
        <v>0</v>
      </c>
      <c r="AV1079" t="b">
        <f>IF(OR(Table1[[#This Row],[Rodents]],Table1[[#This Row],[Human]],Table1[[#This Row],[Pig]]),OR(ISNUMBER(FIND("heart",C1079)),ISNUMBER(FIND("cardi",C1079))),"NA")</f>
        <v>0</v>
      </c>
      <c r="AW1079" t="b">
        <f>IF(OR(Table1[[#This Row],[Rodents]],Table1[[#This Row],[Human]],Table1[[#This Row],[Pig]]),OR(ISNUMBER(FIND("gastro",C1079)),ISNUMBER(FIND("intesti",C1079)),ISNUMBER(FIND("stomach",C1079))),"NA")</f>
        <v>0</v>
      </c>
      <c r="AX1079" t="b">
        <f>IF(OR(Table1[[#This Row],[Rodents]],Table1[[#This Row],[Human]],Table1[[#This Row],[Pig]]),NOT(OR(AQ1079,AR1079,AS1079,AT1079,AU1079,AV1079,AW1079)),"NA")</f>
        <v>0</v>
      </c>
      <c r="AY1079" t="b">
        <f>OR(ISNUMBER(FIND("SWCNT",C1079)),ISNUMBER(FIND("SWNT",C1079)),ISNUMBER(FIND("single-wall",C1079)),ISNUMBER(FIND("single wall",C1079)),ISNUMBER(FIND("Single wall",C1079)),ISNUMBER(FIND("Single-wall",C1079)),ISNUMBER(FIND("SWCNT",B1079)),ISNUMBER(FIND("SWNT",B1079)),ISNUMBER(FIND("single-wall",B1079)),ISNUMBER(FIND("single wall",B1079)),ISNUMBER(FIND("Single-wall",B1079)),ISNUMBER(FIND("Single wall",B1079)))</f>
        <v>1</v>
      </c>
      <c r="AZ1079" t="b">
        <f>OR(ISNUMBER(FIND("MWCNT",C1079)),ISNUMBER(FIND("MWNT",C1079)),ISNUMBER(FIND("multi-wall",C1079)),ISNUMBER(FIND("multi wall",C1079)),ISNUMBER(FIND("multiwall",C1079)),ISNUMBER(FIND("Multi-wall",C1079)),ISNUMBER(FIND("Multi wall",C1079)),ISNUMBER(FIND("Multiwall",C1079)),ISNUMBER(FIND("MWCNT",B1079)),ISNUMBER(FIND("MWNT",B1079)),ISNUMBER(FIND("multi-wall",B1079)),ISNUMBER(FIND("multi wall",B1079)),ISNUMBER(FIND("multiwall",B1079)),ISNUMBER(FIND("Multi-wall",B1079)),ISNUMBER(FIND("Multi wall",B1079)),ISNUMBER(FIND("Multiwall",B1079)),ISNUMBER(FIND("Double-wall",B1079)),ISNUMBER(FIND("Double wall",B1079)),ISNUMBER(FIND("Doublewall",B1079)),ISNUMBER(FIND("double-wall",B1079)),ISNUMBER(FIND("double wall",B1079)),ISNUMBER(FIND("doublewall",B1079)))</f>
        <v>0</v>
      </c>
      <c r="BA1079" t="b">
        <f>AND(Table1[[#This Row],[SWCNT]],Table1[[#This Row],[MWCNT]])</f>
        <v>0</v>
      </c>
      <c r="BB1079" t="b">
        <f>IF(Table1[[#This Row],[SWCNT]]=TRUE,FALSE,IF(Table1[[#This Row],[MWCNT]]=TRUE,FALSE,TRUE))</f>
        <v>0</v>
      </c>
      <c r="BC1079" s="18"/>
    </row>
    <row r="1080" spans="1:55" ht="240.5">
      <c r="A1080" t="s">
        <v>5933</v>
      </c>
      <c r="B1080" s="2" t="s">
        <v>5934</v>
      </c>
      <c r="C1080" s="16" t="s">
        <v>5935</v>
      </c>
      <c r="D1080" s="17" t="s">
        <v>1840</v>
      </c>
      <c r="E1080" s="2">
        <v>2006</v>
      </c>
      <c r="F1080" t="b">
        <f>OR(ISNUMBER(FIND("cytotoxic",C1080)),ISNUMBER(FIND("Cytotoxic",C1080)),ISNUMBER(FIND("cellular toxicity",C1080)),ISNUMBER(FIND("cell death",C1080)),ISNUMBER(FIND("viable",C1080)),ISNUMBER(FIND("phytotoxic",C1080)),ISNUMBER(FIND("acute toxicity",C1080)),ISNUMBER(FIND("MTT",C1080)),ISNUMBER(FIND("survival",C1080)),ISNUMBER(FIND("prolifer",C1080)),ISNUMBER(FIND("apoptosis",C1080)),ISNUMBER(FIND("neurotoxic",C1080)),ISNUMBER(FIND("  lysis ",C1080)),ISNUMBER(FIND("necrosis",C1080)),ISNUMBER(FIND("cellular death",C1080))*3,ISNUMBER(FIND("LDH",C1080)),ISNUMBER(FIND("Acute toxicity",C1080)))</f>
        <v>0</v>
      </c>
      <c r="G1080" t="b">
        <f>OR(ISNUMBER(FIND("genotoxic",C1080)),ISNUMBER(FIND("genotoxicity",C1080)),ISNUMBER(FIND("DNA damage",C1080)),ISNUMBER(FIND("DNA",C1080)),ISNUMBER(FIND("RNA",C1080)),ISNUMBER(FIND("mesothelioma",C1080)),ISNUMBER(FIND("carcino",C1080)),ISNUMBER(FIND("mutagen",C1080)),ISNUMBER(FIND("genetic",C1080)))</f>
        <v>0</v>
      </c>
      <c r="H1080" t="b">
        <f>OR(ISNUMBER(FIND("inflammatory",C1080)),ISNUMBER(FIND("inflamm",C1080)))</f>
        <v>0</v>
      </c>
      <c r="I1080" t="b">
        <f>OR(ISNUMBER(FIND("immune",C1080)),ISNUMBER(FIND("immunological",C1080)),ISNUMBER(FIND("interleuk",C1080)),ISNUMBER(FIND("platelet activation",C1080)),ISNUMBER(FIND("monocyte",C1080)),ISNUMBER(FIND("leukocyte",C1080)),ISNUMBER(FIND("cytokine",C1080)),ISNUMBER(FIND("CD4",C1080)),ISNUMBER(FIND("CD8",C1080)),ISNUMBER(FIND("T-cell",C1080)))</f>
        <v>0</v>
      </c>
      <c r="J1080" t="b">
        <f>OR(ISNUMBER(FIND("reactive oxygen",C1080)),ISNUMBER(FIND("ROS",C1080)),ISNUMBER(FIND("free radical",C1080)),ISNUMBER(FIND("oxidative stress",C1080)),ISNUMBER(FIND("peroxid",C1080)),ISNUMBER(FIND("oxidative",C1080)),ISNUMBER(FIND("antioxid",C1080)))</f>
        <v>0</v>
      </c>
      <c r="K1080" t="b">
        <f>OR(ISNUMBER(FIND("autophag",C1080)))</f>
        <v>0</v>
      </c>
      <c r="L1080" t="b">
        <f>OR(ISNUMBER(FIND("morpholog",C1080)))</f>
        <v>0</v>
      </c>
      <c r="M1080" t="b">
        <f>OR(ISNUMBER(FIND("fibrosis",C1080)),ISNUMBER(FIND("Fibrosis",C1080)),ISNUMBER(FIND("fibrot",C1080)))</f>
        <v>0</v>
      </c>
      <c r="N1080" t="b">
        <f>OR(ISNUMBER(FIND("offspring",C1080)),ISNUMBER(FIND("Parental",C1080)),ISNUMBER(FIND("parental",C1080)),ISNUMBER(FIND("germline",C1080)),ISNUMBER(FIND("reproduc",C1080)),ISNUMBER(FIND("embryo",C1080)))</f>
        <v>1</v>
      </c>
      <c r="O1080" t="b">
        <f>OR(ISNUMBER(FIND("metabol",C1080)),ISNUMBER(FIND("Metabol",C1080)),ISNUMBER(FIND("digest",C1080)),ISNUMBER(FIND("mitochon",C1080)))</f>
        <v>0</v>
      </c>
      <c r="P1080" t="b">
        <f>OR(ISNUMBER(FIND("ecotox",C1080)),ISNUMBER(FIND("Ecotox",B1080)),ISNUMBER(FIND("ecotox",B1080)),ISNUMBER(FIND("Ecotox",C1080)))</f>
        <v>0</v>
      </c>
      <c r="Q1080" t="b">
        <f>OR(ISNUMBER(FIND("Bioaccum",C1080)),ISNUMBER(FIND("bioaccum",C1080)),ISNUMBER(FIND("accum",C1080)))</f>
        <v>0</v>
      </c>
      <c r="R1080" t="b">
        <f>OR(ISNUMBER(FIND("Occupation",C1080)),ISNUMBER(FIND("occupation",C1080)),ISNUMBER(FIND("worker",C1080)),ISNUMBER(FIND("workforce",C1080)))</f>
        <v>0</v>
      </c>
      <c r="S1080" t="b">
        <f>NOT(OR(F1080,G1080,H1080,I1080,J1080,K1080,L1080,M1080,N1080,O1080,P1080,Q1080,R1080))</f>
        <v>0</v>
      </c>
      <c r="U1080" t="b">
        <f>OR(Table1[[#This Row],[Inflammation]],Table1[[#This Row],[Immune]])</f>
        <v>0</v>
      </c>
      <c r="V1080" t="str">
        <f>IF(OR(Table1[[#This Row],[Rodents]],Table1[[#This Row],[Human]],Table1[[#This Row],[Pig]]),OR(ISNUMBER(FIND("intratrach",C1080)),ISNUMBER(FIND("nasal ",C1080)),ISNUMBER(FIND("instill",C1080))),"NA")</f>
        <v>NA</v>
      </c>
      <c r="W1080" t="str">
        <f>IF(OR(Table1[[#This Row],[Rodents]],Table1[[#This Row],[Human]],Table1[[#This Row],[Pig]]),OR(ISNUMBER(FIND("dermal",C1080)),ISNUMBER(FIND("skin ",C1080))),"NA")</f>
        <v>NA</v>
      </c>
      <c r="X1080" t="str">
        <f>IF(OR(Table1[[#This Row],[Rodents]],Table1[[#This Row],[Human]],Table1[[#This Row],[Pig]]),OR(ISNUMBER(FIND("injected",C1080)),ISNUMBER(FIND("periton",C1080)),ISNUMBER(FIND("intrascrot",C1080))),"NA")</f>
        <v>NA</v>
      </c>
      <c r="Y1080" t="str">
        <f>IF(OR(Table1[[#This Row],[Rodents]],Table1[[#This Row],[Human]],Table1[[#This Row],[Pig]]),NOT(OR(Table1[[#This Row],[Inhaled/Intratracheal/intranasal]],Table1[[#This Row],[Dermal]],Table1[[#This Row],[Injected]])),"NA")</f>
        <v>NA</v>
      </c>
      <c r="AA1080" t="b">
        <f>OR(ISNUMBER(FIND("fish ",C1080)),ISNUMBER(FIND("Fish ",C1080)),ISNUMBER(FIND("aquatic",C1080)),ISNUMBER(FIND("daphnids",C1080)),ISNUMBER(FIND("Carcinus maenas",C1080)),ISNUMBER(FIND("Daphnia",C1080)),ISNUMBER(FIND("Ruditapes philippinarum",C1080)),ISNUMBER(FIND("daphnia",C1080)),ISNUMBER(FIND("marine",C1080)),ISNUMBER(FIND("mussel",C1080)),ISNUMBER(FIND("algae",C1080)),ISNUMBER(FIND("Donax faba",C1080)),ISNUMBER(FIND("estuarine",C1080)),ISNUMBER(FIND("snail",C1080)),ISNUMBER(FIND("Prorocentrum donghaiense",C1080)) )</f>
        <v>1</v>
      </c>
      <c r="AB1080" t="b">
        <f>OR(ISNUMBER(FIND(" rat ",C1080)),ISNUMBER(FIND(" rats ",C1080)),ISNUMBER(FIND(" Rats ",C1080)),ISNUMBER(FIND(" Rat ",C1080)),ISNUMBER(FIND(" rat.",C1080)),ISNUMBER(FIND(" rats.",C1080)),ISNUMBER(FIND("mouse",C1080)),ISNUMBER(FIND("mice",C1080)), ISNUMBER(FIND(" Mice",C1080)))</f>
        <v>0</v>
      </c>
      <c r="AC1080" t="b">
        <f>OR(ISNUMBER(FIND(" cell ",C1080)),ISNUMBER(FIND("fibroblast",C1080)),ISNUMBER(FIND("macrophage",C1080)),ISNUMBER(FIND("epithelial",C1080)),ISNUMBER(FIND("endothelial",C1080)),ISNUMBER(FIND("neuron",C1080)),ISNUMBER(FIND(" cells ",C1080)),ISNUMBER(FIND("RBC",C1080)),ISNUMBER(FIND("mitochond",C1080)),ISNUMBER(FIND("adipocyte",C1080)),ISNUMBER(FIND("osteo",C1080)),ISNUMBER(FIND("keratin",C1080)),ISNUMBER(FIND(" cell's ",C1080)),ISNUMBER(FIND("eukary",C1080)),ISNUMBER(FIND("sperm",C1080)))</f>
        <v>0</v>
      </c>
      <c r="AD1080" t="b">
        <f>OR(ISNUMBER(FIND("human",B1080)),ISNUMBER(FIND("workers",B1080)),ISNUMBER(FIND("workforces",B1080)),ISNUMBER(FIND("occupational",B1080)),ISNUMBER(FIND("Case report",B1080)),ISNUMBER(FIND("Workplaces",B1080)),ISNUMBER(FIND("worker",B1080)))</f>
        <v>0</v>
      </c>
      <c r="AE1080" t="b">
        <f>OR(ISNUMBER(FIND(" plant ",C1080)),ISNUMBER(FIND("Plant ",C1080)),ISNUMBER(FIND("tomato",C1080)),ISNUMBER(FIND("plants",C1080)),ISNUMBER(FIND("Plants",C1080)),ISNUMBER(FIND("algae",C1080)),ISNUMBER(FIND("lettuce",C1080)),ISNUMBER(FIND("green gram sprouts ",C1080)),ISNUMBER(FIND("Cucurbita pepo",C1080)),ISNUMBER(FIND("bean ",C1080)),ISNUMBER(FIND("chloroplast",C1080)),ISNUMBER(FIND("chlorophyll",C1080)),ISNUMBER(FIND("seedling",C1080)),ISNUMBER(FIND("canola",C1080)),ISNUMBER(FIND("shoot",C1080)),ISNUMBER(FIND("photosynthes",C1080)),ISNUMBER(FIND(" leaves ",C1080)),,ISNUMBER(FIND("agriculture",C1080)),ISNUMBER(FIND(" crops ",C1080)))</f>
        <v>0</v>
      </c>
      <c r="AF1080" t="b">
        <f>OR(ISNUMBER(FIND("bacteria",C1080)),ISNUMBER(FIND("Bacteria",C1080)),ISNUMBER(FIND("Bacterium",C1080)),ISNUMBER(FIND("bacterium",C1080)),ISNUMBER(FIND(" coli ",C1080)))</f>
        <v>0</v>
      </c>
      <c r="AG1080" t="b">
        <f>OR(ISNUMBER(FIND("fungi",C1080)),ISNUMBER(FIND("Fungi",C1080)),ISNUMBER(FIND("fungus",C1080)),ISNUMBER(FIND("Fungus",C1080)),ISNUMBER(FIND("mushroom",C1080)),ISNUMBER(FIND("Mushroom",C1080)),ISNUMBER(FIND(" mold ",C1080)))</f>
        <v>0</v>
      </c>
      <c r="AH1080" t="b">
        <f>OR(ISNUMBER(FIND("Pig ",C1080)),ISNUMBER(FIND("pig ",C1080)),ISNUMBER(FIND("Pigs ",C1080)),ISNUMBER(FIND("pigs ",C1080)))</f>
        <v>0</v>
      </c>
      <c r="AI1080" t="b">
        <f>OR(ISNUMBER(FIND(" C. elegans",C1080)),ISNUMBER(FIND("Caenorhabditis elegans",C1080)),ISNUMBER(FIND("earthworms",C1080)),ISNUMBER(FIND(" Ficopomatus enigmaticus",C1080)),ISNUMBER(FIND("larva",C1080)),ISNUMBER(FIND("Lumbriculus variegatus",C1080)),ISNUMBER(FIND("nematode",C1080)))</f>
        <v>1</v>
      </c>
      <c r="AJ1080" t="b">
        <f>NOT(OR(AA1080,AB1080,AC1080,AD1080,AE1080,AF1080,AG1080,AH1080,AI1080))</f>
        <v>0</v>
      </c>
      <c r="AL1080" t="b">
        <f>OR(AA1080,AB1080,AD1080,AE1080,AF1080,AG1080,AH1080,AI1080)</f>
        <v>1</v>
      </c>
      <c r="AM1080" t="b">
        <f>IF(Table1[[#This Row],[In vivo?]],IF(Table1[[#This Row],[Cell]],FALSE,TRUE),FALSE)</f>
        <v>1</v>
      </c>
      <c r="AN1080" t="b">
        <f>AND(AC1080,AL1080)</f>
        <v>0</v>
      </c>
      <c r="AO1080" t="b">
        <f>IF(Table1[[#This Row],[Cell]],IF(Table1[[#This Row],[In vivo?]],FALSE,TRUE),FALSE)</f>
        <v>0</v>
      </c>
      <c r="AP1080" t="b">
        <f>NOT(OR(Table1[[#This Row],[In vivo?]],Table1[[#This Row],[Only in Cell]]))</f>
        <v>0</v>
      </c>
      <c r="AQ1080" t="str">
        <f>IF(OR(Table1[[#This Row],[Rodents]],Table1[[#This Row],[Human]],Table1[[#This Row],[Pig]]),OR(ISNUMBER(FIND("pulmonary",C1080)),ISNUMBER(FIND("lung",C1080))),"NA")</f>
        <v>NA</v>
      </c>
      <c r="AR1080" t="str">
        <f>IF(OR(Table1[[#This Row],[Rodents]],Table1[[#This Row],[Human]],Table1[[#This Row],[Pig]]),OR(ISNUMBER(FIND("skin",C1080)),ISNUMBER(FIND("dermal",C1080))),"NA")</f>
        <v>NA</v>
      </c>
      <c r="AS1080" t="str">
        <f>IF(OR(Table1[[#This Row],[Rodents]],Table1[[#This Row],[Human]],Table1[[#This Row],[Pig]]),OR(ISNUMBER(FIND("liver",C1080)),ISNUMBER(FIND("hepat",C1080))),"NA")</f>
        <v>NA</v>
      </c>
      <c r="AT1080" t="str">
        <f>IF(OR(Table1[[#This Row],[Rodents]],Table1[[#This Row],[Human]],Table1[[#This Row],[Pig]]),OR(ISNUMBER(FIND("kidney",C1080)),ISNUMBER(FIND("neph",C1080))),"NA")</f>
        <v>NA</v>
      </c>
      <c r="AU1080" t="str">
        <f>IF(OR(Table1[[#This Row],[Rodents]],Table1[[#This Row],[Human]],Table1[[#This Row],[Pig]]),OR(ISNUMBER(FIND("brain",C1080)),ISNUMBER(FIND("neur",C1080)),ISNUMBER(FIND("nerv",C1080))),"NA")</f>
        <v>NA</v>
      </c>
      <c r="AV1080" t="str">
        <f>IF(OR(Table1[[#This Row],[Rodents]],Table1[[#This Row],[Human]],Table1[[#This Row],[Pig]]),OR(ISNUMBER(FIND("heart",C1080)),ISNUMBER(FIND("cardi",C1080))),"NA")</f>
        <v>NA</v>
      </c>
      <c r="AW1080" t="str">
        <f>IF(OR(Table1[[#This Row],[Rodents]],Table1[[#This Row],[Human]],Table1[[#This Row],[Pig]]),OR(ISNUMBER(FIND("gastro",C1080)),ISNUMBER(FIND("intesti",C1080)),ISNUMBER(FIND("stomach",C1080))),"NA")</f>
        <v>NA</v>
      </c>
      <c r="AX1080" t="str">
        <f>IF(OR(Table1[[#This Row],[Rodents]],Table1[[#This Row],[Human]],Table1[[#This Row],[Pig]]),NOT(OR(AQ1080,AR1080,AS1080,AT1080,AU1080,AV1080,AW1080)),"NA")</f>
        <v>NA</v>
      </c>
      <c r="AY1080" t="b">
        <f>OR(ISNUMBER(FIND("SWCNT",C1080)),ISNUMBER(FIND("SWNT",C1080)),ISNUMBER(FIND("single-wall",C1080)),ISNUMBER(FIND("single wall",C1080)),ISNUMBER(FIND("Single wall",C1080)),ISNUMBER(FIND("Single-wall",C1080)),ISNUMBER(FIND("SWCNT",B1080)),ISNUMBER(FIND("SWNT",B1080)),ISNUMBER(FIND("single-wall",B1080)),ISNUMBER(FIND("single wall",B1080)),ISNUMBER(FIND("Single-wall",B1080)),ISNUMBER(FIND("Single wall",B1080)))</f>
        <v>1</v>
      </c>
      <c r="AZ1080" t="b">
        <f>OR(ISNUMBER(FIND("MWCNT",C1080)),ISNUMBER(FIND("MWNT",C1080)),ISNUMBER(FIND("multi-wall",C1080)),ISNUMBER(FIND("multi wall",C1080)),ISNUMBER(FIND("multiwall",C1080)),ISNUMBER(FIND("Multi-wall",C1080)),ISNUMBER(FIND("Multi wall",C1080)),ISNUMBER(FIND("Multiwall",C1080)),ISNUMBER(FIND("MWCNT",B1080)),ISNUMBER(FIND("MWNT",B1080)),ISNUMBER(FIND("multi-wall",B1080)),ISNUMBER(FIND("multi wall",B1080)),ISNUMBER(FIND("multiwall",B1080)),ISNUMBER(FIND("Multi-wall",B1080)),ISNUMBER(FIND("Multi wall",B1080)),ISNUMBER(FIND("Multiwall",B1080)),ISNUMBER(FIND("Double-wall",B1080)),ISNUMBER(FIND("Double wall",B1080)),ISNUMBER(FIND("Doublewall",B1080)),ISNUMBER(FIND("double-wall",B1080)),ISNUMBER(FIND("double wall",B1080)),ISNUMBER(FIND("doublewall",B1080)))</f>
        <v>0</v>
      </c>
      <c r="BA1080" t="b">
        <f>AND(Table1[[#This Row],[SWCNT]],Table1[[#This Row],[MWCNT]])</f>
        <v>0</v>
      </c>
      <c r="BB1080" t="b">
        <f>IF(Table1[[#This Row],[SWCNT]]=TRUE,FALSE,IF(Table1[[#This Row],[MWCNT]]=TRUE,FALSE,TRUE))</f>
        <v>0</v>
      </c>
      <c r="BC1080" s="18"/>
    </row>
    <row r="1081" spans="1:55" ht="222">
      <c r="A1081" t="s">
        <v>295</v>
      </c>
      <c r="B1081" s="2" t="s">
        <v>296</v>
      </c>
      <c r="C1081" s="16" t="s">
        <v>297</v>
      </c>
      <c r="D1081" s="17" t="s">
        <v>298</v>
      </c>
      <c r="E1081" s="2">
        <v>2022</v>
      </c>
      <c r="F1081" t="b">
        <f>OR(ISNUMBER(FIND("cytotoxic",C1081)),ISNUMBER(FIND("Cytotoxic",C1081)),ISNUMBER(FIND("cellular toxicity",C1081)),ISNUMBER(FIND("cell death",C1081)),ISNUMBER(FIND("viable",C1081)),ISNUMBER(FIND("phytotoxic",C1081)),ISNUMBER(FIND("acute toxicity",C1081)),ISNUMBER(FIND("MTT",C1081)),ISNUMBER(FIND("survival",C1081)),ISNUMBER(FIND("prolifer",C1081)),ISNUMBER(FIND("apoptosis",C1081)),ISNUMBER(FIND("neurotoxic",C1081)),ISNUMBER(FIND("  lysis ",C1081)),ISNUMBER(FIND("necrosis",C1081)),ISNUMBER(FIND("cellular death",C1081))*3,ISNUMBER(FIND("LDH",C1081)),ISNUMBER(FIND("Acute toxicity",C1081)))</f>
        <v>0</v>
      </c>
      <c r="G1081" t="b">
        <f>OR(ISNUMBER(FIND("genotoxic",C1081)),ISNUMBER(FIND("genotoxicity",C1081)),ISNUMBER(FIND("DNA damage",C1081)),ISNUMBER(FIND("DNA",C1081)),ISNUMBER(FIND("RNA",C1081)),ISNUMBER(FIND("mesothelioma",C1081)),ISNUMBER(FIND("carcino",C1081)),ISNUMBER(FIND("mutagen",C1081)),ISNUMBER(FIND("genetic",C1081)))</f>
        <v>0</v>
      </c>
      <c r="H1081" t="b">
        <f>OR(ISNUMBER(FIND("inflammatory",C1081)),ISNUMBER(FIND("inflamm",C1081)))</f>
        <v>0</v>
      </c>
      <c r="I1081" t="b">
        <f>OR(ISNUMBER(FIND("immune",C1081)),ISNUMBER(FIND("immunological",C1081)),ISNUMBER(FIND("interleuk",C1081)),ISNUMBER(FIND("platelet activation",C1081)),ISNUMBER(FIND("monocyte",C1081)),ISNUMBER(FIND("leukocyte",C1081)),ISNUMBER(FIND("cytokine",C1081)),ISNUMBER(FIND("CD4",C1081)),ISNUMBER(FIND("CD8",C1081)),ISNUMBER(FIND("T-cell",C1081)))</f>
        <v>0</v>
      </c>
      <c r="J1081" t="b">
        <f>OR(ISNUMBER(FIND("reactive oxygen",C1081)),ISNUMBER(FIND("ROS",C1081)),ISNUMBER(FIND("free radical",C1081)),ISNUMBER(FIND("oxidative stress",C1081)),ISNUMBER(FIND("peroxid",C1081)),ISNUMBER(FIND("oxidative",C1081)),ISNUMBER(FIND("antioxid",C1081)))</f>
        <v>0</v>
      </c>
      <c r="K1081" t="b">
        <f>OR(ISNUMBER(FIND("autophag",C1081)))</f>
        <v>0</v>
      </c>
      <c r="L1081" t="b">
        <f>OR(ISNUMBER(FIND("morpholog",C1081)))</f>
        <v>0</v>
      </c>
      <c r="M1081" t="b">
        <f>OR(ISNUMBER(FIND("fibrosis",C1081)),ISNUMBER(FIND("Fibrosis",C1081)),ISNUMBER(FIND("fibrot",C1081)))</f>
        <v>0</v>
      </c>
      <c r="N1081" t="b">
        <f>OR(ISNUMBER(FIND("offspring",C1081)),ISNUMBER(FIND("Parental",C1081)),ISNUMBER(FIND("parental",C1081)),ISNUMBER(FIND("germline",C1081)),ISNUMBER(FIND("reproduc",C1081)),ISNUMBER(FIND("embryo",C1081)))</f>
        <v>0</v>
      </c>
      <c r="O1081" t="b">
        <f>OR(ISNUMBER(FIND("metabol",C1081)),ISNUMBER(FIND("Metabol",C1081)),ISNUMBER(FIND("digest",C1081)),ISNUMBER(FIND("mitochon",C1081)))</f>
        <v>0</v>
      </c>
      <c r="P1081" t="b">
        <f>OR(ISNUMBER(FIND("ecotox",C1081)),ISNUMBER(FIND("Ecotox",B1081)),ISNUMBER(FIND("ecotox",B1081)),ISNUMBER(FIND("Ecotox",C1081)))</f>
        <v>1</v>
      </c>
      <c r="Q1081" t="b">
        <f>OR(ISNUMBER(FIND("Bioaccum",C1081)),ISNUMBER(FIND("bioaccum",C1081)),ISNUMBER(FIND("accum",C1081)))</f>
        <v>0</v>
      </c>
      <c r="R1081" t="b">
        <f>OR(ISNUMBER(FIND("Occupation",C1081)),ISNUMBER(FIND("occupation",C1081)),ISNUMBER(FIND("worker",C1081)),ISNUMBER(FIND("workforce",C1081)))</f>
        <v>0</v>
      </c>
      <c r="S1081" t="b">
        <f>NOT(OR(F1081,G1081,H1081,I1081,J1081,K1081,L1081,M1081,N1081,O1081,P1081,Q1081,R1081))</f>
        <v>0</v>
      </c>
      <c r="U1081" t="b">
        <f>OR(Table1[[#This Row],[Inflammation]],Table1[[#This Row],[Immune]])</f>
        <v>0</v>
      </c>
      <c r="V1081" t="str">
        <f>IF(OR(Table1[[#This Row],[Rodents]],Table1[[#This Row],[Human]],Table1[[#This Row],[Pig]]),OR(ISNUMBER(FIND("intratrach",C1081)),ISNUMBER(FIND("nasal ",C1081)),ISNUMBER(FIND("instill",C1081))),"NA")</f>
        <v>NA</v>
      </c>
      <c r="W1081" t="str">
        <f>IF(OR(Table1[[#This Row],[Rodents]],Table1[[#This Row],[Human]],Table1[[#This Row],[Pig]]),OR(ISNUMBER(FIND("dermal",C1081)),ISNUMBER(FIND("skin ",C1081))),"NA")</f>
        <v>NA</v>
      </c>
      <c r="X1081" t="str">
        <f>IF(OR(Table1[[#This Row],[Rodents]],Table1[[#This Row],[Human]],Table1[[#This Row],[Pig]]),OR(ISNUMBER(FIND("injected",C1081)),ISNUMBER(FIND("periton",C1081)),ISNUMBER(FIND("intrascrot",C1081))),"NA")</f>
        <v>NA</v>
      </c>
      <c r="Y1081" t="str">
        <f>IF(OR(Table1[[#This Row],[Rodents]],Table1[[#This Row],[Human]],Table1[[#This Row],[Pig]]),NOT(OR(Table1[[#This Row],[Inhaled/Intratracheal/intranasal]],Table1[[#This Row],[Dermal]],Table1[[#This Row],[Injected]])),"NA")</f>
        <v>NA</v>
      </c>
      <c r="AA1081" t="b">
        <f>OR(ISNUMBER(FIND("fish ",C1081)),ISNUMBER(FIND("Fish ",C1081)),ISNUMBER(FIND("aquatic",C1081)),ISNUMBER(FIND("daphnids",C1081)),ISNUMBER(FIND("Carcinus maenas",C1081)),ISNUMBER(FIND("Daphnia",C1081)),ISNUMBER(FIND("Ruditapes philippinarum",C1081)),ISNUMBER(FIND("daphnia",C1081)),ISNUMBER(FIND("marine",C1081)),ISNUMBER(FIND("mussel",C1081)),ISNUMBER(FIND("algae",C1081)),ISNUMBER(FIND("Donax faba",C1081)),ISNUMBER(FIND("estuarine",C1081)),ISNUMBER(FIND("snail",C1081)),ISNUMBER(FIND("Prorocentrum donghaiense",C1081)) )</f>
        <v>1</v>
      </c>
      <c r="AB1081" t="b">
        <f>OR(ISNUMBER(FIND(" rat ",C1081)),ISNUMBER(FIND(" rats ",C1081)),ISNUMBER(FIND(" Rats ",C1081)),ISNUMBER(FIND(" Rat ",C1081)),ISNUMBER(FIND(" rat.",C1081)),ISNUMBER(FIND(" rats.",C1081)),ISNUMBER(FIND("mouse",C1081)),ISNUMBER(FIND("mice",C1081)), ISNUMBER(FIND(" Mice",C1081)))</f>
        <v>0</v>
      </c>
      <c r="AC1081" t="b">
        <f>OR(ISNUMBER(FIND(" cell ",C1081)),ISNUMBER(FIND("fibroblast",C1081)),ISNUMBER(FIND("macrophage",C1081)),ISNUMBER(FIND("epithelial",C1081)),ISNUMBER(FIND("endothelial",C1081)),ISNUMBER(FIND("neuron",C1081)),ISNUMBER(FIND(" cells ",C1081)),ISNUMBER(FIND("RBC",C1081)),ISNUMBER(FIND("mitochond",C1081)),ISNUMBER(FIND("adipocyte",C1081)),ISNUMBER(FIND("osteo",C1081)),ISNUMBER(FIND("keratin",C1081)),ISNUMBER(FIND(" cell's ",C1081)),ISNUMBER(FIND("eukary",C1081)),ISNUMBER(FIND("sperm",C1081)))</f>
        <v>1</v>
      </c>
      <c r="AD1081" t="b">
        <f>OR(ISNUMBER(FIND("human",B1081)),ISNUMBER(FIND("workers",B1081)),ISNUMBER(FIND("workforces",B1081)),ISNUMBER(FIND("occupational",B1081)),ISNUMBER(FIND("Case report",B1081)),ISNUMBER(FIND("Workplaces",B1081)),ISNUMBER(FIND("worker",B1081)))</f>
        <v>0</v>
      </c>
      <c r="AE1081" t="b">
        <f>OR(ISNUMBER(FIND(" plant ",C1081)),ISNUMBER(FIND("Plant ",C1081)),ISNUMBER(FIND("tomato",C1081)),ISNUMBER(FIND("plants",C1081)),ISNUMBER(FIND("Plants",C1081)),ISNUMBER(FIND("algae",C1081)),ISNUMBER(FIND("lettuce",C1081)),ISNUMBER(FIND("green gram sprouts ",C1081)),ISNUMBER(FIND("Cucurbita pepo",C1081)),ISNUMBER(FIND("bean ",C1081)),ISNUMBER(FIND("chloroplast",C1081)),ISNUMBER(FIND("chlorophyll",C1081)),ISNUMBER(FIND("seedling",C1081)),ISNUMBER(FIND("canola",C1081)),ISNUMBER(FIND("shoot",C1081)),ISNUMBER(FIND("photosynthes",C1081)),ISNUMBER(FIND(" leaves ",C1081)),,ISNUMBER(FIND("agriculture",C1081)),ISNUMBER(FIND(" crops ",C1081)))</f>
        <v>1</v>
      </c>
      <c r="AF1081" t="b">
        <f>OR(ISNUMBER(FIND("bacteria",C1081)),ISNUMBER(FIND("Bacteria",C1081)),ISNUMBER(FIND("Bacterium",C1081)),ISNUMBER(FIND("bacterium",C1081)),ISNUMBER(FIND(" coli ",C1081)))</f>
        <v>0</v>
      </c>
      <c r="AG1081" t="b">
        <f>OR(ISNUMBER(FIND("fungi",C1081)),ISNUMBER(FIND("Fungi",C1081)),ISNUMBER(FIND("fungus",C1081)),ISNUMBER(FIND("Fungus",C1081)),ISNUMBER(FIND("mushroom",C1081)),ISNUMBER(FIND("Mushroom",C1081)),ISNUMBER(FIND(" mold ",C1081)))</f>
        <v>0</v>
      </c>
      <c r="AH1081" t="b">
        <f>OR(ISNUMBER(FIND("Pig ",C1081)),ISNUMBER(FIND("pig ",C1081)),ISNUMBER(FIND("Pigs ",C1081)),ISNUMBER(FIND("pigs ",C1081)))</f>
        <v>0</v>
      </c>
      <c r="AI1081" t="b">
        <f>OR(ISNUMBER(FIND(" C. elegans",C1081)),ISNUMBER(FIND("Caenorhabditis elegans",C1081)),ISNUMBER(FIND("earthworms",C1081)),ISNUMBER(FIND(" Ficopomatus enigmaticus",C1081)),ISNUMBER(FIND("larva",C1081)),ISNUMBER(FIND("Lumbriculus variegatus",C1081)),ISNUMBER(FIND("nematode",C1081)))</f>
        <v>0</v>
      </c>
      <c r="AJ1081" t="b">
        <f>NOT(OR(AA1081,AB1081,AC1081,AD1081,AE1081,AF1081,AG1081,AH1081,AI1081))</f>
        <v>0</v>
      </c>
      <c r="AL1081" t="b">
        <f>OR(AA1081,AB1081,AD1081,AE1081,AF1081,AG1081,AH1081,AI1081)</f>
        <v>1</v>
      </c>
      <c r="AM1081" t="b">
        <f>IF(Table1[[#This Row],[In vivo?]],IF(Table1[[#This Row],[Cell]],FALSE,TRUE),FALSE)</f>
        <v>0</v>
      </c>
      <c r="AN1081" t="b">
        <f>AND(AC1081,AL1081)</f>
        <v>1</v>
      </c>
      <c r="AO1081" t="b">
        <f>IF(Table1[[#This Row],[Cell]],IF(Table1[[#This Row],[In vivo?]],FALSE,TRUE),FALSE)</f>
        <v>0</v>
      </c>
      <c r="AP1081" t="b">
        <f>NOT(OR(Table1[[#This Row],[In vivo?]],Table1[[#This Row],[Only in Cell]]))</f>
        <v>0</v>
      </c>
      <c r="AQ1081" t="str">
        <f>IF(OR(Table1[[#This Row],[Rodents]],Table1[[#This Row],[Human]],Table1[[#This Row],[Pig]]),OR(ISNUMBER(FIND("pulmonary",C1081)),ISNUMBER(FIND("lung",C1081))),"NA")</f>
        <v>NA</v>
      </c>
      <c r="AR1081" t="str">
        <f>IF(OR(Table1[[#This Row],[Rodents]],Table1[[#This Row],[Human]],Table1[[#This Row],[Pig]]),OR(ISNUMBER(FIND("skin",C1081)),ISNUMBER(FIND("dermal",C1081))),"NA")</f>
        <v>NA</v>
      </c>
      <c r="AS1081" t="str">
        <f>IF(OR(Table1[[#This Row],[Rodents]],Table1[[#This Row],[Human]],Table1[[#This Row],[Pig]]),OR(ISNUMBER(FIND("liver",C1081)),ISNUMBER(FIND("hepat",C1081))),"NA")</f>
        <v>NA</v>
      </c>
      <c r="AT1081" t="str">
        <f>IF(OR(Table1[[#This Row],[Rodents]],Table1[[#This Row],[Human]],Table1[[#This Row],[Pig]]),OR(ISNUMBER(FIND("kidney",C1081)),ISNUMBER(FIND("neph",C1081))),"NA")</f>
        <v>NA</v>
      </c>
      <c r="AU1081" t="str">
        <f>IF(OR(Table1[[#This Row],[Rodents]],Table1[[#This Row],[Human]],Table1[[#This Row],[Pig]]),OR(ISNUMBER(FIND("brain",C1081)),ISNUMBER(FIND("neur",C1081)),ISNUMBER(FIND("nerv",C1081))),"NA")</f>
        <v>NA</v>
      </c>
      <c r="AV1081" t="str">
        <f>IF(OR(Table1[[#This Row],[Rodents]],Table1[[#This Row],[Human]],Table1[[#This Row],[Pig]]),OR(ISNUMBER(FIND("heart",C1081)),ISNUMBER(FIND("cardi",C1081))),"NA")</f>
        <v>NA</v>
      </c>
      <c r="AW1081" t="str">
        <f>IF(OR(Table1[[#This Row],[Rodents]],Table1[[#This Row],[Human]],Table1[[#This Row],[Pig]]),OR(ISNUMBER(FIND("gastro",C1081)),ISNUMBER(FIND("intesti",C1081)),ISNUMBER(FIND("stomach",C1081))),"NA")</f>
        <v>NA</v>
      </c>
      <c r="AX1081" t="str">
        <f>IF(OR(Table1[[#This Row],[Rodents]],Table1[[#This Row],[Human]],Table1[[#This Row],[Pig]]),NOT(OR(AQ1081,AR1081,AS1081,AT1081,AU1081,AV1081,AW1081)),"NA")</f>
        <v>NA</v>
      </c>
      <c r="AY1081" t="b">
        <f>OR(ISNUMBER(FIND("SWCNT",C1081)),ISNUMBER(FIND("SWNT",C1081)),ISNUMBER(FIND("single-wall",C1081)),ISNUMBER(FIND("single wall",C1081)),ISNUMBER(FIND("Single wall",C1081)),ISNUMBER(FIND("Single-wall",C1081)),ISNUMBER(FIND("SWCNT",B1081)),ISNUMBER(FIND("SWNT",B1081)),ISNUMBER(FIND("single-wall",B1081)),ISNUMBER(FIND("single wall",B1081)),ISNUMBER(FIND("Single-wall",B1081)),ISNUMBER(FIND("Single wall",B1081)))</f>
        <v>1</v>
      </c>
      <c r="AZ1081" t="b">
        <f>OR(ISNUMBER(FIND("MWCNT",C1081)),ISNUMBER(FIND("MWNT",C1081)),ISNUMBER(FIND("multi-wall",C1081)),ISNUMBER(FIND("multi wall",C1081)),ISNUMBER(FIND("multiwall",C1081)),ISNUMBER(FIND("Multi-wall",C1081)),ISNUMBER(FIND("Multi wall",C1081)),ISNUMBER(FIND("Multiwall",C1081)),ISNUMBER(FIND("MWCNT",B1081)),ISNUMBER(FIND("MWNT",B1081)),ISNUMBER(FIND("multi-wall",B1081)),ISNUMBER(FIND("multi wall",B1081)),ISNUMBER(FIND("multiwall",B1081)),ISNUMBER(FIND("Multi-wall",B1081)),ISNUMBER(FIND("Multi wall",B1081)),ISNUMBER(FIND("Multiwall",B1081)),ISNUMBER(FIND("Double-wall",B1081)),ISNUMBER(FIND("Double wall",B1081)),ISNUMBER(FIND("Doublewall",B1081)),ISNUMBER(FIND("double-wall",B1081)),ISNUMBER(FIND("double wall",B1081)),ISNUMBER(FIND("doublewall",B1081)))</f>
        <v>1</v>
      </c>
      <c r="BA1081" t="b">
        <f>AND(Table1[[#This Row],[SWCNT]],Table1[[#This Row],[MWCNT]])</f>
        <v>1</v>
      </c>
      <c r="BB1081" t="b">
        <f>IF(Table1[[#This Row],[SWCNT]]=TRUE,FALSE,IF(Table1[[#This Row],[MWCNT]]=TRUE,FALSE,TRUE))</f>
        <v>0</v>
      </c>
      <c r="BC1081" s="18"/>
    </row>
    <row r="1082" spans="1:55" ht="296">
      <c r="A1082" t="s">
        <v>360</v>
      </c>
      <c r="B1082" s="2" t="s">
        <v>361</v>
      </c>
      <c r="C1082" s="16" t="s">
        <v>362</v>
      </c>
      <c r="D1082" s="17" t="s">
        <v>68</v>
      </c>
      <c r="E1082" s="2">
        <v>2022</v>
      </c>
      <c r="F1082" t="b">
        <f>OR(ISNUMBER(FIND("cytotoxic",C1082)),ISNUMBER(FIND("Cytotoxic",C1082)),ISNUMBER(FIND("cellular toxicity",C1082)),ISNUMBER(FIND("cell death",C1082)),ISNUMBER(FIND("viable",C1082)),ISNUMBER(FIND("phytotoxic",C1082)),ISNUMBER(FIND("acute toxicity",C1082)),ISNUMBER(FIND("MTT",C1082)),ISNUMBER(FIND("survival",C1082)),ISNUMBER(FIND("prolifer",C1082)),ISNUMBER(FIND("apoptosis",C1082)),ISNUMBER(FIND("neurotoxic",C1082)),ISNUMBER(FIND("  lysis ",C1082)),ISNUMBER(FIND("necrosis",C1082)),ISNUMBER(FIND("cellular death",C1082))*3,ISNUMBER(FIND("LDH",C1082)),ISNUMBER(FIND("Acute toxicity",C1082)))</f>
        <v>0</v>
      </c>
      <c r="G1082" t="b">
        <f>OR(ISNUMBER(FIND("genotoxic",C1082)),ISNUMBER(FIND("genotoxicity",C1082)),ISNUMBER(FIND("DNA damage",C1082)),ISNUMBER(FIND("DNA",C1082)),ISNUMBER(FIND("RNA",C1082)),ISNUMBER(FIND("mesothelioma",C1082)),ISNUMBER(FIND("carcino",C1082)),ISNUMBER(FIND("mutagen",C1082)),ISNUMBER(FIND("genetic",C1082)))</f>
        <v>1</v>
      </c>
      <c r="H1082" t="b">
        <f>OR(ISNUMBER(FIND("inflammatory",C1082)),ISNUMBER(FIND("inflamm",C1082)))</f>
        <v>0</v>
      </c>
      <c r="I1082" t="b">
        <f>OR(ISNUMBER(FIND("immune",C1082)),ISNUMBER(FIND("immunological",C1082)),ISNUMBER(FIND("interleuk",C1082)),ISNUMBER(FIND("platelet activation",C1082)),ISNUMBER(FIND("monocyte",C1082)),ISNUMBER(FIND("leukocyte",C1082)),ISNUMBER(FIND("cytokine",C1082)),ISNUMBER(FIND("CD4",C1082)),ISNUMBER(FIND("CD8",C1082)),ISNUMBER(FIND("T-cell",C1082)))</f>
        <v>0</v>
      </c>
      <c r="J1082" t="b">
        <f>OR(ISNUMBER(FIND("reactive oxygen",C1082)),ISNUMBER(FIND("ROS",C1082)),ISNUMBER(FIND("free radical",C1082)),ISNUMBER(FIND("oxidative stress",C1082)),ISNUMBER(FIND("peroxid",C1082)),ISNUMBER(FIND("oxidative",C1082)),ISNUMBER(FIND("antioxid",C1082)))</f>
        <v>0</v>
      </c>
      <c r="K1082" t="b">
        <f>OR(ISNUMBER(FIND("autophag",C1082)))</f>
        <v>0</v>
      </c>
      <c r="L1082" t="b">
        <f>OR(ISNUMBER(FIND("morpholog",C1082)))</f>
        <v>0</v>
      </c>
      <c r="M1082" t="b">
        <f>OR(ISNUMBER(FIND("fibrosis",C1082)),ISNUMBER(FIND("Fibrosis",C1082)),ISNUMBER(FIND("fibrot",C1082)))</f>
        <v>0</v>
      </c>
      <c r="N1082" t="b">
        <f>OR(ISNUMBER(FIND("offspring",C1082)),ISNUMBER(FIND("Parental",C1082)),ISNUMBER(FIND("parental",C1082)),ISNUMBER(FIND("germline",C1082)),ISNUMBER(FIND("reproduc",C1082)),ISNUMBER(FIND("embryo",C1082)))</f>
        <v>0</v>
      </c>
      <c r="O1082" t="b">
        <f>OR(ISNUMBER(FIND("metabol",C1082)),ISNUMBER(FIND("Metabol",C1082)),ISNUMBER(FIND("digest",C1082)),ISNUMBER(FIND("mitochon",C1082)))</f>
        <v>1</v>
      </c>
      <c r="P1082" t="b">
        <f>OR(ISNUMBER(FIND("ecotox",C1082)),ISNUMBER(FIND("Ecotox",B1082)),ISNUMBER(FIND("ecotox",B1082)),ISNUMBER(FIND("Ecotox",C1082)))</f>
        <v>1</v>
      </c>
      <c r="Q1082" t="b">
        <f>OR(ISNUMBER(FIND("Bioaccum",C1082)),ISNUMBER(FIND("bioaccum",C1082)),ISNUMBER(FIND("accum",C1082)))</f>
        <v>1</v>
      </c>
      <c r="R1082" t="b">
        <f>OR(ISNUMBER(FIND("Occupation",C1082)),ISNUMBER(FIND("occupation",C1082)),ISNUMBER(FIND("worker",C1082)),ISNUMBER(FIND("workforce",C1082)))</f>
        <v>0</v>
      </c>
      <c r="S1082" t="b">
        <f>NOT(OR(F1082,G1082,H1082,I1082,J1082,K1082,L1082,M1082,N1082,O1082,P1082,Q1082,R1082))</f>
        <v>0</v>
      </c>
      <c r="U1082" t="b">
        <f>OR(Table1[[#This Row],[Inflammation]],Table1[[#This Row],[Immune]])</f>
        <v>0</v>
      </c>
      <c r="V1082" t="str">
        <f>IF(OR(Table1[[#This Row],[Rodents]],Table1[[#This Row],[Human]],Table1[[#This Row],[Pig]]),OR(ISNUMBER(FIND("intratrach",C1082)),ISNUMBER(FIND("nasal ",C1082)),ISNUMBER(FIND("instill",C1082))),"NA")</f>
        <v>NA</v>
      </c>
      <c r="W1082" t="str">
        <f>IF(OR(Table1[[#This Row],[Rodents]],Table1[[#This Row],[Human]],Table1[[#This Row],[Pig]]),OR(ISNUMBER(FIND("dermal",C1082)),ISNUMBER(FIND("skin ",C1082))),"NA")</f>
        <v>NA</v>
      </c>
      <c r="X1082" t="str">
        <f>IF(OR(Table1[[#This Row],[Rodents]],Table1[[#This Row],[Human]],Table1[[#This Row],[Pig]]),OR(ISNUMBER(FIND("injected",C1082)),ISNUMBER(FIND("periton",C1082)),ISNUMBER(FIND("intrascrot",C1082))),"NA")</f>
        <v>NA</v>
      </c>
      <c r="Y1082" t="str">
        <f>IF(OR(Table1[[#This Row],[Rodents]],Table1[[#This Row],[Human]],Table1[[#This Row],[Pig]]),NOT(OR(Table1[[#This Row],[Inhaled/Intratracheal/intranasal]],Table1[[#This Row],[Dermal]],Table1[[#This Row],[Injected]])),"NA")</f>
        <v>NA</v>
      </c>
      <c r="AA1082" t="b">
        <f>OR(ISNUMBER(FIND("fish ",C1082)),ISNUMBER(FIND("Fish ",C1082)),ISNUMBER(FIND("aquatic",C1082)),ISNUMBER(FIND("daphnids",C1082)),ISNUMBER(FIND("Carcinus maenas",C1082)),ISNUMBER(FIND("Daphnia",C1082)),ISNUMBER(FIND("Ruditapes philippinarum",C1082)),ISNUMBER(FIND("daphnia",C1082)),ISNUMBER(FIND("marine",C1082)),ISNUMBER(FIND("mussel",C1082)),ISNUMBER(FIND("algae",C1082)),ISNUMBER(FIND("Donax faba",C1082)),ISNUMBER(FIND("estuarine",C1082)),ISNUMBER(FIND("snail",C1082)),ISNUMBER(FIND("Prorocentrum donghaiense",C1082)) )</f>
        <v>1</v>
      </c>
      <c r="AB1082" t="b">
        <f>OR(ISNUMBER(FIND(" rat ",C1082)),ISNUMBER(FIND(" rats ",C1082)),ISNUMBER(FIND(" Rats ",C1082)),ISNUMBER(FIND(" Rat ",C1082)),ISNUMBER(FIND(" rat.",C1082)),ISNUMBER(FIND(" rats.",C1082)),ISNUMBER(FIND("mouse",C1082)),ISNUMBER(FIND("mice",C1082)), ISNUMBER(FIND(" Mice",C1082)))</f>
        <v>0</v>
      </c>
      <c r="AC1082" t="b">
        <f>OR(ISNUMBER(FIND(" cell ",C1082)),ISNUMBER(FIND("fibroblast",C1082)),ISNUMBER(FIND("macrophage",C1082)),ISNUMBER(FIND("epithelial",C1082)),ISNUMBER(FIND("endothelial",C1082)),ISNUMBER(FIND("neuron",C1082)),ISNUMBER(FIND(" cells ",C1082)),ISNUMBER(FIND("RBC",C1082)),ISNUMBER(FIND("mitochond",C1082)),ISNUMBER(FIND("adipocyte",C1082)),ISNUMBER(FIND("osteo",C1082)),ISNUMBER(FIND("keratin",C1082)),ISNUMBER(FIND(" cell's ",C1082)),ISNUMBER(FIND("eukary",C1082)),ISNUMBER(FIND("sperm",C1082)))</f>
        <v>0</v>
      </c>
      <c r="AD1082" t="b">
        <f>OR(ISNUMBER(FIND("human",B1082)),ISNUMBER(FIND("workers",B1082)),ISNUMBER(FIND("workforces",B1082)),ISNUMBER(FIND("occupational",B1082)),ISNUMBER(FIND("Case report",B1082)),ISNUMBER(FIND("Workplaces",B1082)),ISNUMBER(FIND("worker",B1082)))</f>
        <v>0</v>
      </c>
      <c r="AE1082" t="b">
        <f>OR(ISNUMBER(FIND(" plant ",C1082)),ISNUMBER(FIND("Plant ",C1082)),ISNUMBER(FIND("tomato",C1082)),ISNUMBER(FIND("plants",C1082)),ISNUMBER(FIND("Plants",C1082)),ISNUMBER(FIND("algae",C1082)),ISNUMBER(FIND("lettuce",C1082)),ISNUMBER(FIND("green gram sprouts ",C1082)),ISNUMBER(FIND("Cucurbita pepo",C1082)),ISNUMBER(FIND("bean ",C1082)),ISNUMBER(FIND("chloroplast",C1082)),ISNUMBER(FIND("chlorophyll",C1082)),ISNUMBER(FIND("seedling",C1082)),ISNUMBER(FIND("canola",C1082)),ISNUMBER(FIND("shoot",C1082)),ISNUMBER(FIND("photosynthes",C1082)),ISNUMBER(FIND(" leaves ",C1082)),,ISNUMBER(FIND("agriculture",C1082)),ISNUMBER(FIND(" crops ",C1082)))</f>
        <v>0</v>
      </c>
      <c r="AF1082" t="b">
        <f>OR(ISNUMBER(FIND("bacteria",C1082)),ISNUMBER(FIND("Bacteria",C1082)),ISNUMBER(FIND("Bacterium",C1082)),ISNUMBER(FIND("bacterium",C1082)),ISNUMBER(FIND(" coli ",C1082)))</f>
        <v>0</v>
      </c>
      <c r="AG1082" t="b">
        <f>OR(ISNUMBER(FIND("fungi",C1082)),ISNUMBER(FIND("Fungi",C1082)),ISNUMBER(FIND("fungus",C1082)),ISNUMBER(FIND("Fungus",C1082)),ISNUMBER(FIND("mushroom",C1082)),ISNUMBER(FIND("Mushroom",C1082)),ISNUMBER(FIND(" mold ",C1082)))</f>
        <v>0</v>
      </c>
      <c r="AH1082" t="b">
        <f>OR(ISNUMBER(FIND("Pig ",C1082)),ISNUMBER(FIND("pig ",C1082)),ISNUMBER(FIND("Pigs ",C1082)),ISNUMBER(FIND("pigs ",C1082)))</f>
        <v>0</v>
      </c>
      <c r="AI1082" t="b">
        <f>OR(ISNUMBER(FIND(" C. elegans",C1082)),ISNUMBER(FIND("Caenorhabditis elegans",C1082)),ISNUMBER(FIND("earthworms",C1082)),ISNUMBER(FIND(" Ficopomatus enigmaticus",C1082)),ISNUMBER(FIND("larva",C1082)),ISNUMBER(FIND("Lumbriculus variegatus",C1082)),ISNUMBER(FIND("nematode",C1082)))</f>
        <v>0</v>
      </c>
      <c r="AJ1082" t="b">
        <f>NOT(OR(AA1082,AB1082,AC1082,AD1082,AE1082,AF1082,AG1082,AH1082,AI1082))</f>
        <v>0</v>
      </c>
      <c r="AL1082" t="b">
        <f>OR(AA1082,AB1082,AD1082,AE1082,AF1082,AG1082,AH1082,AI1082)</f>
        <v>1</v>
      </c>
      <c r="AM1082" t="b">
        <f>IF(Table1[[#This Row],[In vivo?]],IF(Table1[[#This Row],[Cell]],FALSE,TRUE),FALSE)</f>
        <v>1</v>
      </c>
      <c r="AN1082" t="b">
        <f>AND(AC1082,AL1082)</f>
        <v>0</v>
      </c>
      <c r="AO1082" t="b">
        <f>IF(Table1[[#This Row],[Cell]],IF(Table1[[#This Row],[In vivo?]],FALSE,TRUE),FALSE)</f>
        <v>0</v>
      </c>
      <c r="AP1082" t="b">
        <f>NOT(OR(Table1[[#This Row],[In vivo?]],Table1[[#This Row],[Only in Cell]]))</f>
        <v>0</v>
      </c>
      <c r="AQ1082" t="str">
        <f>IF(OR(Table1[[#This Row],[Rodents]],Table1[[#This Row],[Human]],Table1[[#This Row],[Pig]]),OR(ISNUMBER(FIND("pulmonary",C1082)),ISNUMBER(FIND("lung",C1082))),"NA")</f>
        <v>NA</v>
      </c>
      <c r="AR1082" t="str">
        <f>IF(OR(Table1[[#This Row],[Rodents]],Table1[[#This Row],[Human]],Table1[[#This Row],[Pig]]),OR(ISNUMBER(FIND("skin",C1082)),ISNUMBER(FIND("dermal",C1082))),"NA")</f>
        <v>NA</v>
      </c>
      <c r="AS1082" t="str">
        <f>IF(OR(Table1[[#This Row],[Rodents]],Table1[[#This Row],[Human]],Table1[[#This Row],[Pig]]),OR(ISNUMBER(FIND("liver",C1082)),ISNUMBER(FIND("hepat",C1082))),"NA")</f>
        <v>NA</v>
      </c>
      <c r="AT1082" t="str">
        <f>IF(OR(Table1[[#This Row],[Rodents]],Table1[[#This Row],[Human]],Table1[[#This Row],[Pig]]),OR(ISNUMBER(FIND("kidney",C1082)),ISNUMBER(FIND("neph",C1082))),"NA")</f>
        <v>NA</v>
      </c>
      <c r="AU1082" t="str">
        <f>IF(OR(Table1[[#This Row],[Rodents]],Table1[[#This Row],[Human]],Table1[[#This Row],[Pig]]),OR(ISNUMBER(FIND("brain",C1082)),ISNUMBER(FIND("neur",C1082)),ISNUMBER(FIND("nerv",C1082))),"NA")</f>
        <v>NA</v>
      </c>
      <c r="AV1082" t="str">
        <f>IF(OR(Table1[[#This Row],[Rodents]],Table1[[#This Row],[Human]],Table1[[#This Row],[Pig]]),OR(ISNUMBER(FIND("heart",C1082)),ISNUMBER(FIND("cardi",C1082))),"NA")</f>
        <v>NA</v>
      </c>
      <c r="AW1082" t="str">
        <f>IF(OR(Table1[[#This Row],[Rodents]],Table1[[#This Row],[Human]],Table1[[#This Row],[Pig]]),OR(ISNUMBER(FIND("gastro",C1082)),ISNUMBER(FIND("intesti",C1082)),ISNUMBER(FIND("stomach",C1082))),"NA")</f>
        <v>NA</v>
      </c>
      <c r="AX1082" t="str">
        <f>IF(OR(Table1[[#This Row],[Rodents]],Table1[[#This Row],[Human]],Table1[[#This Row],[Pig]]),NOT(OR(AQ1082,AR1082,AS1082,AT1082,AU1082,AV1082,AW1082)),"NA")</f>
        <v>NA</v>
      </c>
      <c r="AY1082" t="b">
        <f>OR(ISNUMBER(FIND("SWCNT",C1082)),ISNUMBER(FIND("SWNT",C1082)),ISNUMBER(FIND("single-wall",C1082)),ISNUMBER(FIND("single wall",C1082)),ISNUMBER(FIND("Single wall",C1082)),ISNUMBER(FIND("Single-wall",C1082)),ISNUMBER(FIND("SWCNT",B1082)),ISNUMBER(FIND("SWNT",B1082)),ISNUMBER(FIND("single-wall",B1082)),ISNUMBER(FIND("single wall",B1082)),ISNUMBER(FIND("Single-wall",B1082)),ISNUMBER(FIND("Single wall",B1082)))</f>
        <v>0</v>
      </c>
      <c r="AZ1082" t="b">
        <f>OR(ISNUMBER(FIND("MWCNT",C1082)),ISNUMBER(FIND("MWNT",C1082)),ISNUMBER(FIND("multi-wall",C1082)),ISNUMBER(FIND("multi wall",C1082)),ISNUMBER(FIND("multiwall",C1082)),ISNUMBER(FIND("Multi-wall",C1082)),ISNUMBER(FIND("Multi wall",C1082)),ISNUMBER(FIND("Multiwall",C1082)),ISNUMBER(FIND("MWCNT",B1082)),ISNUMBER(FIND("MWNT",B1082)),ISNUMBER(FIND("multi-wall",B1082)),ISNUMBER(FIND("multi wall",B1082)),ISNUMBER(FIND("multiwall",B1082)),ISNUMBER(FIND("Multi-wall",B1082)),ISNUMBER(FIND("Multi wall",B1082)),ISNUMBER(FIND("Multiwall",B1082)),ISNUMBER(FIND("Double-wall",B1082)),ISNUMBER(FIND("Double wall",B1082)),ISNUMBER(FIND("Doublewall",B1082)),ISNUMBER(FIND("double-wall",B1082)),ISNUMBER(FIND("double wall",B1082)),ISNUMBER(FIND("doublewall",B1082)))</f>
        <v>1</v>
      </c>
      <c r="BA1082" t="b">
        <f>AND(Table1[[#This Row],[SWCNT]],Table1[[#This Row],[MWCNT]])</f>
        <v>0</v>
      </c>
      <c r="BB1082" t="b">
        <f>IF(Table1[[#This Row],[SWCNT]]=TRUE,FALSE,IF(Table1[[#This Row],[MWCNT]]=TRUE,FALSE,TRUE))</f>
        <v>0</v>
      </c>
      <c r="BC1082" s="18"/>
    </row>
    <row r="1083" spans="1:55" ht="203.5">
      <c r="A1083" t="s">
        <v>1006</v>
      </c>
      <c r="B1083" s="2" t="s">
        <v>1007</v>
      </c>
      <c r="C1083" s="16" t="s">
        <v>1008</v>
      </c>
      <c r="D1083" s="17" t="s">
        <v>205</v>
      </c>
      <c r="E1083" s="2">
        <v>2020</v>
      </c>
      <c r="F1083" t="b">
        <f>OR(ISNUMBER(FIND("cytotoxic",C1083)),ISNUMBER(FIND("Cytotoxic",C1083)),ISNUMBER(FIND("cellular toxicity",C1083)),ISNUMBER(FIND("cell death",C1083)),ISNUMBER(FIND("viable",C1083)),ISNUMBER(FIND("phytotoxic",C1083)),ISNUMBER(FIND("acute toxicity",C1083)),ISNUMBER(FIND("MTT",C1083)),ISNUMBER(FIND("survival",C1083)),ISNUMBER(FIND("prolifer",C1083)),ISNUMBER(FIND("apoptosis",C1083)),ISNUMBER(FIND("neurotoxic",C1083)),ISNUMBER(FIND("  lysis ",C1083)),ISNUMBER(FIND("necrosis",C1083)),ISNUMBER(FIND("cellular death",C1083))*3,ISNUMBER(FIND("LDH",C1083)),ISNUMBER(FIND("Acute toxicity",C1083)))</f>
        <v>0</v>
      </c>
      <c r="G1083" t="b">
        <f>OR(ISNUMBER(FIND("genotoxic",C1083)),ISNUMBER(FIND("genotoxicity",C1083)),ISNUMBER(FIND("DNA damage",C1083)),ISNUMBER(FIND("DNA",C1083)),ISNUMBER(FIND("RNA",C1083)),ISNUMBER(FIND("mesothelioma",C1083)),ISNUMBER(FIND("carcino",C1083)),ISNUMBER(FIND("mutagen",C1083)),ISNUMBER(FIND("genetic",C1083)))</f>
        <v>0</v>
      </c>
      <c r="H1083" t="b">
        <f>OR(ISNUMBER(FIND("inflammatory",C1083)),ISNUMBER(FIND("inflamm",C1083)))</f>
        <v>0</v>
      </c>
      <c r="I1083" t="b">
        <f>OR(ISNUMBER(FIND("immune",C1083)),ISNUMBER(FIND("immunological",C1083)),ISNUMBER(FIND("interleuk",C1083)),ISNUMBER(FIND("platelet activation",C1083)),ISNUMBER(FIND("monocyte",C1083)),ISNUMBER(FIND("leukocyte",C1083)),ISNUMBER(FIND("cytokine",C1083)),ISNUMBER(FIND("CD4",C1083)),ISNUMBER(FIND("CD8",C1083)),ISNUMBER(FIND("T-cell",C1083)))</f>
        <v>0</v>
      </c>
      <c r="J1083" t="b">
        <f>OR(ISNUMBER(FIND("reactive oxygen",C1083)),ISNUMBER(FIND("ROS",C1083)),ISNUMBER(FIND("free radical",C1083)),ISNUMBER(FIND("oxidative stress",C1083)),ISNUMBER(FIND("peroxid",C1083)),ISNUMBER(FIND("oxidative",C1083)),ISNUMBER(FIND("antioxid",C1083)))</f>
        <v>0</v>
      </c>
      <c r="K1083" t="b">
        <f>OR(ISNUMBER(FIND("autophag",C1083)))</f>
        <v>0</v>
      </c>
      <c r="L1083" t="b">
        <f>OR(ISNUMBER(FIND("morpholog",C1083)))</f>
        <v>0</v>
      </c>
      <c r="M1083" t="b">
        <f>OR(ISNUMBER(FIND("fibrosis",C1083)),ISNUMBER(FIND("Fibrosis",C1083)),ISNUMBER(FIND("fibrot",C1083)))</f>
        <v>0</v>
      </c>
      <c r="N1083" t="b">
        <f>OR(ISNUMBER(FIND("offspring",C1083)),ISNUMBER(FIND("Parental",C1083)),ISNUMBER(FIND("parental",C1083)),ISNUMBER(FIND("germline",C1083)),ISNUMBER(FIND("reproduc",C1083)),ISNUMBER(FIND("embryo",C1083)))</f>
        <v>1</v>
      </c>
      <c r="O1083" t="b">
        <f>OR(ISNUMBER(FIND("metabol",C1083)),ISNUMBER(FIND("Metabol",C1083)),ISNUMBER(FIND("digest",C1083)),ISNUMBER(FIND("mitochon",C1083)))</f>
        <v>0</v>
      </c>
      <c r="P1083" t="b">
        <f>OR(ISNUMBER(FIND("ecotox",C1083)),ISNUMBER(FIND("Ecotox",B1083)),ISNUMBER(FIND("ecotox",B1083)),ISNUMBER(FIND("Ecotox",C1083)))</f>
        <v>1</v>
      </c>
      <c r="Q1083" t="b">
        <f>OR(ISNUMBER(FIND("Bioaccum",C1083)),ISNUMBER(FIND("bioaccum",C1083)),ISNUMBER(FIND("accum",C1083)))</f>
        <v>0</v>
      </c>
      <c r="R1083" t="b">
        <f>OR(ISNUMBER(FIND("Occupation",C1083)),ISNUMBER(FIND("occupation",C1083)),ISNUMBER(FIND("worker",C1083)),ISNUMBER(FIND("workforce",C1083)))</f>
        <v>0</v>
      </c>
      <c r="S1083" t="b">
        <f>NOT(OR(F1083,G1083,H1083,I1083,J1083,K1083,L1083,M1083,N1083,O1083,P1083,Q1083,R1083))</f>
        <v>0</v>
      </c>
      <c r="U1083" t="b">
        <f>OR(Table1[[#This Row],[Inflammation]],Table1[[#This Row],[Immune]])</f>
        <v>0</v>
      </c>
      <c r="V1083" t="str">
        <f>IF(OR(Table1[[#This Row],[Rodents]],Table1[[#This Row],[Human]],Table1[[#This Row],[Pig]]),OR(ISNUMBER(FIND("intratrach",C1083)),ISNUMBER(FIND("nasal ",C1083)),ISNUMBER(FIND("instill",C1083))),"NA")</f>
        <v>NA</v>
      </c>
      <c r="W1083" t="str">
        <f>IF(OR(Table1[[#This Row],[Rodents]],Table1[[#This Row],[Human]],Table1[[#This Row],[Pig]]),OR(ISNUMBER(FIND("dermal",C1083)),ISNUMBER(FIND("skin ",C1083))),"NA")</f>
        <v>NA</v>
      </c>
      <c r="X1083" t="str">
        <f>IF(OR(Table1[[#This Row],[Rodents]],Table1[[#This Row],[Human]],Table1[[#This Row],[Pig]]),OR(ISNUMBER(FIND("injected",C1083)),ISNUMBER(FIND("periton",C1083)),ISNUMBER(FIND("intrascrot",C1083))),"NA")</f>
        <v>NA</v>
      </c>
      <c r="Y1083" t="str">
        <f>IF(OR(Table1[[#This Row],[Rodents]],Table1[[#This Row],[Human]],Table1[[#This Row],[Pig]]),NOT(OR(Table1[[#This Row],[Inhaled/Intratracheal/intranasal]],Table1[[#This Row],[Dermal]],Table1[[#This Row],[Injected]])),"NA")</f>
        <v>NA</v>
      </c>
      <c r="AA1083" t="b">
        <f>OR(ISNUMBER(FIND("fish ",C1083)),ISNUMBER(FIND("Fish ",C1083)),ISNUMBER(FIND("aquatic",C1083)),ISNUMBER(FIND("daphnids",C1083)),ISNUMBER(FIND("Carcinus maenas",C1083)),ISNUMBER(FIND("Daphnia",C1083)),ISNUMBER(FIND("Ruditapes philippinarum",C1083)),ISNUMBER(FIND("daphnia",C1083)),ISNUMBER(FIND("marine",C1083)),ISNUMBER(FIND("mussel",C1083)),ISNUMBER(FIND("algae",C1083)),ISNUMBER(FIND("Donax faba",C1083)),ISNUMBER(FIND("estuarine",C1083)),ISNUMBER(FIND("snail",C1083)),ISNUMBER(FIND("Prorocentrum donghaiense",C1083)) )</f>
        <v>1</v>
      </c>
      <c r="AB1083" t="b">
        <f>OR(ISNUMBER(FIND(" rat ",C1083)),ISNUMBER(FIND(" rats ",C1083)),ISNUMBER(FIND(" Rats ",C1083)),ISNUMBER(FIND(" Rat ",C1083)),ISNUMBER(FIND(" rat.",C1083)),ISNUMBER(FIND(" rats.",C1083)),ISNUMBER(FIND("mouse",C1083)),ISNUMBER(FIND("mice",C1083)), ISNUMBER(FIND(" Mice",C1083)))</f>
        <v>0</v>
      </c>
      <c r="AC1083" t="b">
        <f>OR(ISNUMBER(FIND(" cell ",C1083)),ISNUMBER(FIND("fibroblast",C1083)),ISNUMBER(FIND("macrophage",C1083)),ISNUMBER(FIND("epithelial",C1083)),ISNUMBER(FIND("endothelial",C1083)),ISNUMBER(FIND("neuron",C1083)),ISNUMBER(FIND(" cells ",C1083)),ISNUMBER(FIND("RBC",C1083)),ISNUMBER(FIND("mitochond",C1083)),ISNUMBER(FIND("adipocyte",C1083)),ISNUMBER(FIND("osteo",C1083)),ISNUMBER(FIND("keratin",C1083)),ISNUMBER(FIND(" cell's ",C1083)),ISNUMBER(FIND("eukary",C1083)),ISNUMBER(FIND("sperm",C1083)))</f>
        <v>0</v>
      </c>
      <c r="AD1083" t="b">
        <f>OR(ISNUMBER(FIND("human",B1083)),ISNUMBER(FIND("workers",B1083)),ISNUMBER(FIND("workforces",B1083)),ISNUMBER(FIND("occupational",B1083)),ISNUMBER(FIND("Case report",B1083)),ISNUMBER(FIND("Workplaces",B1083)),ISNUMBER(FIND("worker",B1083)))</f>
        <v>0</v>
      </c>
      <c r="AE1083" t="b">
        <f>OR(ISNUMBER(FIND(" plant ",C1083)),ISNUMBER(FIND("Plant ",C1083)),ISNUMBER(FIND("tomato",C1083)),ISNUMBER(FIND("plants",C1083)),ISNUMBER(FIND("Plants",C1083)),ISNUMBER(FIND("algae",C1083)),ISNUMBER(FIND("lettuce",C1083)),ISNUMBER(FIND("green gram sprouts ",C1083)),ISNUMBER(FIND("Cucurbita pepo",C1083)),ISNUMBER(FIND("bean ",C1083)),ISNUMBER(FIND("chloroplast",C1083)),ISNUMBER(FIND("chlorophyll",C1083)),ISNUMBER(FIND("seedling",C1083)),ISNUMBER(FIND("canola",C1083)),ISNUMBER(FIND("shoot",C1083)),ISNUMBER(FIND("photosynthes",C1083)),ISNUMBER(FIND(" leaves ",C1083)),,ISNUMBER(FIND("agriculture",C1083)),ISNUMBER(FIND(" crops ",C1083)))</f>
        <v>0</v>
      </c>
      <c r="AF1083" t="b">
        <f>OR(ISNUMBER(FIND("bacteria",C1083)),ISNUMBER(FIND("Bacteria",C1083)),ISNUMBER(FIND("Bacterium",C1083)),ISNUMBER(FIND("bacterium",C1083)),ISNUMBER(FIND(" coli ",C1083)))</f>
        <v>0</v>
      </c>
      <c r="AG1083" t="b">
        <f>OR(ISNUMBER(FIND("fungi",C1083)),ISNUMBER(FIND("Fungi",C1083)),ISNUMBER(FIND("fungus",C1083)),ISNUMBER(FIND("Fungus",C1083)),ISNUMBER(FIND("mushroom",C1083)),ISNUMBER(FIND("Mushroom",C1083)),ISNUMBER(FIND(" mold ",C1083)))</f>
        <v>0</v>
      </c>
      <c r="AH1083" t="b">
        <f>OR(ISNUMBER(FIND("Pig ",C1083)),ISNUMBER(FIND("pig ",C1083)),ISNUMBER(FIND("Pigs ",C1083)),ISNUMBER(FIND("pigs ",C1083)))</f>
        <v>0</v>
      </c>
      <c r="AI1083" t="b">
        <f>OR(ISNUMBER(FIND(" C. elegans",C1083)),ISNUMBER(FIND("Caenorhabditis elegans",C1083)),ISNUMBER(FIND("earthworms",C1083)),ISNUMBER(FIND(" Ficopomatus enigmaticus",C1083)),ISNUMBER(FIND("larva",C1083)),ISNUMBER(FIND("Lumbriculus variegatus",C1083)),ISNUMBER(FIND("nematode",C1083)))</f>
        <v>0</v>
      </c>
      <c r="AJ1083" t="b">
        <f>NOT(OR(AA1083,AB1083,AC1083,AD1083,AE1083,AF1083,AG1083,AH1083,AI1083))</f>
        <v>0</v>
      </c>
      <c r="AL1083" t="b">
        <f>OR(AA1083,AB1083,AD1083,AE1083,AF1083,AG1083,AH1083,AI1083)</f>
        <v>1</v>
      </c>
      <c r="AM1083" t="b">
        <f>IF(Table1[[#This Row],[In vivo?]],IF(Table1[[#This Row],[Cell]],FALSE,TRUE),FALSE)</f>
        <v>1</v>
      </c>
      <c r="AN1083" t="b">
        <f>AND(AC1083,AL1083)</f>
        <v>0</v>
      </c>
      <c r="AO1083" t="b">
        <f>IF(Table1[[#This Row],[Cell]],IF(Table1[[#This Row],[In vivo?]],FALSE,TRUE),FALSE)</f>
        <v>0</v>
      </c>
      <c r="AP1083" t="b">
        <f>NOT(OR(Table1[[#This Row],[In vivo?]],Table1[[#This Row],[Only in Cell]]))</f>
        <v>0</v>
      </c>
      <c r="AQ1083" t="str">
        <f>IF(OR(Table1[[#This Row],[Rodents]],Table1[[#This Row],[Human]],Table1[[#This Row],[Pig]]),OR(ISNUMBER(FIND("pulmonary",C1083)),ISNUMBER(FIND("lung",C1083))),"NA")</f>
        <v>NA</v>
      </c>
      <c r="AR1083" t="str">
        <f>IF(OR(Table1[[#This Row],[Rodents]],Table1[[#This Row],[Human]],Table1[[#This Row],[Pig]]),OR(ISNUMBER(FIND("skin",C1083)),ISNUMBER(FIND("dermal",C1083))),"NA")</f>
        <v>NA</v>
      </c>
      <c r="AS1083" t="str">
        <f>IF(OR(Table1[[#This Row],[Rodents]],Table1[[#This Row],[Human]],Table1[[#This Row],[Pig]]),OR(ISNUMBER(FIND("liver",C1083)),ISNUMBER(FIND("hepat",C1083))),"NA")</f>
        <v>NA</v>
      </c>
      <c r="AT1083" t="str">
        <f>IF(OR(Table1[[#This Row],[Rodents]],Table1[[#This Row],[Human]],Table1[[#This Row],[Pig]]),OR(ISNUMBER(FIND("kidney",C1083)),ISNUMBER(FIND("neph",C1083))),"NA")</f>
        <v>NA</v>
      </c>
      <c r="AU1083" t="str">
        <f>IF(OR(Table1[[#This Row],[Rodents]],Table1[[#This Row],[Human]],Table1[[#This Row],[Pig]]),OR(ISNUMBER(FIND("brain",C1083)),ISNUMBER(FIND("neur",C1083)),ISNUMBER(FIND("nerv",C1083))),"NA")</f>
        <v>NA</v>
      </c>
      <c r="AV1083" t="str">
        <f>IF(OR(Table1[[#This Row],[Rodents]],Table1[[#This Row],[Human]],Table1[[#This Row],[Pig]]),OR(ISNUMBER(FIND("heart",C1083)),ISNUMBER(FIND("cardi",C1083))),"NA")</f>
        <v>NA</v>
      </c>
      <c r="AW1083" t="str">
        <f>IF(OR(Table1[[#This Row],[Rodents]],Table1[[#This Row],[Human]],Table1[[#This Row],[Pig]]),OR(ISNUMBER(FIND("gastro",C1083)),ISNUMBER(FIND("intesti",C1083)),ISNUMBER(FIND("stomach",C1083))),"NA")</f>
        <v>NA</v>
      </c>
      <c r="AX1083" t="str">
        <f>IF(OR(Table1[[#This Row],[Rodents]],Table1[[#This Row],[Human]],Table1[[#This Row],[Pig]]),NOT(OR(AQ1083,AR1083,AS1083,AT1083,AU1083,AV1083,AW1083)),"NA")</f>
        <v>NA</v>
      </c>
      <c r="AY1083" t="b">
        <f>OR(ISNUMBER(FIND("SWCNT",C1083)),ISNUMBER(FIND("SWNT",C1083)),ISNUMBER(FIND("single-wall",C1083)),ISNUMBER(FIND("single wall",C1083)),ISNUMBER(FIND("Single wall",C1083)),ISNUMBER(FIND("Single-wall",C1083)),ISNUMBER(FIND("SWCNT",B1083)),ISNUMBER(FIND("SWNT",B1083)),ISNUMBER(FIND("single-wall",B1083)),ISNUMBER(FIND("single wall",B1083)),ISNUMBER(FIND("Single-wall",B1083)),ISNUMBER(FIND("Single wall",B1083)))</f>
        <v>0</v>
      </c>
      <c r="AZ1083" t="b">
        <f>OR(ISNUMBER(FIND("MWCNT",C1083)),ISNUMBER(FIND("MWNT",C1083)),ISNUMBER(FIND("multi-wall",C1083)),ISNUMBER(FIND("multi wall",C1083)),ISNUMBER(FIND("multiwall",C1083)),ISNUMBER(FIND("Multi-wall",C1083)),ISNUMBER(FIND("Multi wall",C1083)),ISNUMBER(FIND("Multiwall",C1083)),ISNUMBER(FIND("MWCNT",B1083)),ISNUMBER(FIND("MWNT",B1083)),ISNUMBER(FIND("multi-wall",B1083)),ISNUMBER(FIND("multi wall",B1083)),ISNUMBER(FIND("multiwall",B1083)),ISNUMBER(FIND("Multi-wall",B1083)),ISNUMBER(FIND("Multi wall",B1083)),ISNUMBER(FIND("Multiwall",B1083)),ISNUMBER(FIND("Double-wall",B1083)),ISNUMBER(FIND("Double wall",B1083)),ISNUMBER(FIND("Doublewall",B1083)),ISNUMBER(FIND("double-wall",B1083)),ISNUMBER(FIND("double wall",B1083)),ISNUMBER(FIND("doublewall",B1083)))</f>
        <v>1</v>
      </c>
      <c r="BA1083" t="b">
        <f>AND(Table1[[#This Row],[SWCNT]],Table1[[#This Row],[MWCNT]])</f>
        <v>0</v>
      </c>
      <c r="BB1083" t="b">
        <f>IF(Table1[[#This Row],[SWCNT]]=TRUE,FALSE,IF(Table1[[#This Row],[MWCNT]]=TRUE,FALSE,TRUE))</f>
        <v>0</v>
      </c>
      <c r="BC1083" s="18"/>
    </row>
    <row r="1084" spans="1:55" ht="259">
      <c r="A1084" t="s">
        <v>1804</v>
      </c>
      <c r="B1084" s="2" t="s">
        <v>1805</v>
      </c>
      <c r="C1084" s="16" t="s">
        <v>1806</v>
      </c>
      <c r="D1084" s="17" t="s">
        <v>22</v>
      </c>
      <c r="E1084" s="2">
        <v>2018</v>
      </c>
      <c r="F1084" t="b">
        <f>OR(ISNUMBER(FIND("cytotoxic",C1084)),ISNUMBER(FIND("Cytotoxic",C1084)),ISNUMBER(FIND("cellular toxicity",C1084)),ISNUMBER(FIND("cell death",C1084)),ISNUMBER(FIND("viable",C1084)),ISNUMBER(FIND("phytotoxic",C1084)),ISNUMBER(FIND("acute toxicity",C1084)),ISNUMBER(FIND("MTT",C1084)),ISNUMBER(FIND("survival",C1084)),ISNUMBER(FIND("prolifer",C1084)),ISNUMBER(FIND("apoptosis",C1084)),ISNUMBER(FIND("neurotoxic",C1084)),ISNUMBER(FIND("  lysis ",C1084)),ISNUMBER(FIND("necrosis",C1084)),ISNUMBER(FIND("cellular death",C1084))*3,ISNUMBER(FIND("LDH",C1084)),ISNUMBER(FIND("Acute toxicity",C1084)))</f>
        <v>0</v>
      </c>
      <c r="G1084" t="b">
        <f>OR(ISNUMBER(FIND("genotoxic",C1084)),ISNUMBER(FIND("genotoxicity",C1084)),ISNUMBER(FIND("DNA damage",C1084)),ISNUMBER(FIND("DNA",C1084)),ISNUMBER(FIND("RNA",C1084)),ISNUMBER(FIND("mesothelioma",C1084)),ISNUMBER(FIND("carcino",C1084)),ISNUMBER(FIND("mutagen",C1084)),ISNUMBER(FIND("genetic",C1084)))</f>
        <v>0</v>
      </c>
      <c r="H1084" t="b">
        <f>OR(ISNUMBER(FIND("inflammatory",C1084)),ISNUMBER(FIND("inflamm",C1084)))</f>
        <v>0</v>
      </c>
      <c r="I1084" t="b">
        <f>OR(ISNUMBER(FIND("immune",C1084)),ISNUMBER(FIND("immunological",C1084)),ISNUMBER(FIND("interleuk",C1084)),ISNUMBER(FIND("platelet activation",C1084)),ISNUMBER(FIND("monocyte",C1084)),ISNUMBER(FIND("leukocyte",C1084)),ISNUMBER(FIND("cytokine",C1084)),ISNUMBER(FIND("CD4",C1084)),ISNUMBER(FIND("CD8",C1084)),ISNUMBER(FIND("T-cell",C1084)))</f>
        <v>0</v>
      </c>
      <c r="J1084" t="b">
        <f>OR(ISNUMBER(FIND("reactive oxygen",C1084)),ISNUMBER(FIND("ROS",C1084)),ISNUMBER(FIND("free radical",C1084)),ISNUMBER(FIND("oxidative stress",C1084)),ISNUMBER(FIND("peroxid",C1084)),ISNUMBER(FIND("oxidative",C1084)),ISNUMBER(FIND("antioxid",C1084)))</f>
        <v>0</v>
      </c>
      <c r="K1084" t="b">
        <f>OR(ISNUMBER(FIND("autophag",C1084)))</f>
        <v>0</v>
      </c>
      <c r="L1084" t="b">
        <f>OR(ISNUMBER(FIND("morpholog",C1084)))</f>
        <v>0</v>
      </c>
      <c r="M1084" t="b">
        <f>OR(ISNUMBER(FIND("fibrosis",C1084)),ISNUMBER(FIND("Fibrosis",C1084)),ISNUMBER(FIND("fibrot",C1084)))</f>
        <v>0</v>
      </c>
      <c r="N1084" t="b">
        <f>OR(ISNUMBER(FIND("offspring",C1084)),ISNUMBER(FIND("Parental",C1084)),ISNUMBER(FIND("parental",C1084)),ISNUMBER(FIND("germline",C1084)),ISNUMBER(FIND("reproduc",C1084)),ISNUMBER(FIND("embryo",C1084)))</f>
        <v>0</v>
      </c>
      <c r="O1084" t="b">
        <f>OR(ISNUMBER(FIND("metabol",C1084)),ISNUMBER(FIND("Metabol",C1084)),ISNUMBER(FIND("digest",C1084)),ISNUMBER(FIND("mitochon",C1084)))</f>
        <v>0</v>
      </c>
      <c r="P1084" t="b">
        <f>OR(ISNUMBER(FIND("ecotox",C1084)),ISNUMBER(FIND("Ecotox",B1084)),ISNUMBER(FIND("ecotox",B1084)),ISNUMBER(FIND("Ecotox",C1084)))</f>
        <v>1</v>
      </c>
      <c r="Q1084" t="b">
        <f>OR(ISNUMBER(FIND("Bioaccum",C1084)),ISNUMBER(FIND("bioaccum",C1084)),ISNUMBER(FIND("accum",C1084)))</f>
        <v>0</v>
      </c>
      <c r="R1084" t="b">
        <f>OR(ISNUMBER(FIND("Occupation",C1084)),ISNUMBER(FIND("occupation",C1084)),ISNUMBER(FIND("worker",C1084)),ISNUMBER(FIND("workforce",C1084)))</f>
        <v>0</v>
      </c>
      <c r="S1084" t="b">
        <f>NOT(OR(F1084,G1084,H1084,I1084,J1084,K1084,L1084,M1084,N1084,O1084,P1084,Q1084,R1084))</f>
        <v>0</v>
      </c>
      <c r="U1084" t="b">
        <f>OR(Table1[[#This Row],[Inflammation]],Table1[[#This Row],[Immune]])</f>
        <v>0</v>
      </c>
      <c r="V1084" t="str">
        <f>IF(OR(Table1[[#This Row],[Rodents]],Table1[[#This Row],[Human]],Table1[[#This Row],[Pig]]),OR(ISNUMBER(FIND("intratrach",C1084)),ISNUMBER(FIND("nasal ",C1084)),ISNUMBER(FIND("instill",C1084))),"NA")</f>
        <v>NA</v>
      </c>
      <c r="W1084" t="str">
        <f>IF(OR(Table1[[#This Row],[Rodents]],Table1[[#This Row],[Human]],Table1[[#This Row],[Pig]]),OR(ISNUMBER(FIND("dermal",C1084)),ISNUMBER(FIND("skin ",C1084))),"NA")</f>
        <v>NA</v>
      </c>
      <c r="X1084" t="str">
        <f>IF(OR(Table1[[#This Row],[Rodents]],Table1[[#This Row],[Human]],Table1[[#This Row],[Pig]]),OR(ISNUMBER(FIND("injected",C1084)),ISNUMBER(FIND("periton",C1084)),ISNUMBER(FIND("intrascrot",C1084))),"NA")</f>
        <v>NA</v>
      </c>
      <c r="Y1084" t="str">
        <f>IF(OR(Table1[[#This Row],[Rodents]],Table1[[#This Row],[Human]],Table1[[#This Row],[Pig]]),NOT(OR(Table1[[#This Row],[Inhaled/Intratracheal/intranasal]],Table1[[#This Row],[Dermal]],Table1[[#This Row],[Injected]])),"NA")</f>
        <v>NA</v>
      </c>
      <c r="AA1084" t="b">
        <f>OR(ISNUMBER(FIND("fish ",C1084)),ISNUMBER(FIND("Fish ",C1084)),ISNUMBER(FIND("aquatic",C1084)),ISNUMBER(FIND("daphnids",C1084)),ISNUMBER(FIND("Carcinus maenas",C1084)),ISNUMBER(FIND("Daphnia",C1084)),ISNUMBER(FIND("Ruditapes philippinarum",C1084)),ISNUMBER(FIND("daphnia",C1084)),ISNUMBER(FIND("marine",C1084)),ISNUMBER(FIND("mussel",C1084)),ISNUMBER(FIND("algae",C1084)),ISNUMBER(FIND("Donax faba",C1084)),ISNUMBER(FIND("estuarine",C1084)),ISNUMBER(FIND("snail",C1084)),ISNUMBER(FIND("Prorocentrum donghaiense",C1084)) )</f>
        <v>1</v>
      </c>
      <c r="AB1084" t="b">
        <f>OR(ISNUMBER(FIND(" rat ",C1084)),ISNUMBER(FIND(" rats ",C1084)),ISNUMBER(FIND(" Rats ",C1084)),ISNUMBER(FIND(" Rat ",C1084)),ISNUMBER(FIND(" rat.",C1084)),ISNUMBER(FIND(" rats.",C1084)),ISNUMBER(FIND("mouse",C1084)),ISNUMBER(FIND("mice",C1084)), ISNUMBER(FIND(" Mice",C1084)))</f>
        <v>0</v>
      </c>
      <c r="AC1084" t="b">
        <f>OR(ISNUMBER(FIND(" cell ",C1084)),ISNUMBER(FIND("fibroblast",C1084)),ISNUMBER(FIND("macrophage",C1084)),ISNUMBER(FIND("epithelial",C1084)),ISNUMBER(FIND("endothelial",C1084)),ISNUMBER(FIND("neuron",C1084)),ISNUMBER(FIND(" cells ",C1084)),ISNUMBER(FIND("RBC",C1084)),ISNUMBER(FIND("mitochond",C1084)),ISNUMBER(FIND("adipocyte",C1084)),ISNUMBER(FIND("osteo",C1084)),ISNUMBER(FIND("keratin",C1084)),ISNUMBER(FIND(" cell's ",C1084)),ISNUMBER(FIND("eukary",C1084)),ISNUMBER(FIND("sperm",C1084)))</f>
        <v>0</v>
      </c>
      <c r="AD1084" t="b">
        <f>OR(ISNUMBER(FIND("human",B1084)),ISNUMBER(FIND("workers",B1084)),ISNUMBER(FIND("workforces",B1084)),ISNUMBER(FIND("occupational",B1084)),ISNUMBER(FIND("Case report",B1084)),ISNUMBER(FIND("Workplaces",B1084)),ISNUMBER(FIND("worker",B1084)))</f>
        <v>0</v>
      </c>
      <c r="AE1084" t="b">
        <f>OR(ISNUMBER(FIND(" plant ",C1084)),ISNUMBER(FIND("Plant ",C1084)),ISNUMBER(FIND("tomato",C1084)),ISNUMBER(FIND("plants",C1084)),ISNUMBER(FIND("Plants",C1084)),ISNUMBER(FIND("algae",C1084)),ISNUMBER(FIND("lettuce",C1084)),ISNUMBER(FIND("green gram sprouts ",C1084)),ISNUMBER(FIND("Cucurbita pepo",C1084)),ISNUMBER(FIND("bean ",C1084)),ISNUMBER(FIND("chloroplast",C1084)),ISNUMBER(FIND("chlorophyll",C1084)),ISNUMBER(FIND("seedling",C1084)),ISNUMBER(FIND("canola",C1084)),ISNUMBER(FIND("shoot",C1084)),ISNUMBER(FIND("photosynthes",C1084)),ISNUMBER(FIND(" leaves ",C1084)),,ISNUMBER(FIND("agriculture",C1084)),ISNUMBER(FIND(" crops ",C1084)))</f>
        <v>1</v>
      </c>
      <c r="AF1084" t="b">
        <f>OR(ISNUMBER(FIND("bacteria",C1084)),ISNUMBER(FIND("Bacteria",C1084)),ISNUMBER(FIND("Bacterium",C1084)),ISNUMBER(FIND("bacterium",C1084)),ISNUMBER(FIND(" coli ",C1084)))</f>
        <v>0</v>
      </c>
      <c r="AG1084" t="b">
        <f>OR(ISNUMBER(FIND("fungi",C1084)),ISNUMBER(FIND("Fungi",C1084)),ISNUMBER(FIND("fungus",C1084)),ISNUMBER(FIND("Fungus",C1084)),ISNUMBER(FIND("mushroom",C1084)),ISNUMBER(FIND("Mushroom",C1084)),ISNUMBER(FIND(" mold ",C1084)))</f>
        <v>0</v>
      </c>
      <c r="AH1084" t="b">
        <f>OR(ISNUMBER(FIND("Pig ",C1084)),ISNUMBER(FIND("pig ",C1084)),ISNUMBER(FIND("Pigs ",C1084)),ISNUMBER(FIND("pigs ",C1084)))</f>
        <v>0</v>
      </c>
      <c r="AI1084" t="b">
        <f>OR(ISNUMBER(FIND(" C. elegans",C1084)),ISNUMBER(FIND("Caenorhabditis elegans",C1084)),ISNUMBER(FIND("earthworms",C1084)),ISNUMBER(FIND(" Ficopomatus enigmaticus",C1084)),ISNUMBER(FIND("larva",C1084)),ISNUMBER(FIND("Lumbriculus variegatus",C1084)),ISNUMBER(FIND("nematode",C1084)))</f>
        <v>0</v>
      </c>
      <c r="AJ1084" t="b">
        <f>NOT(OR(AA1084,AB1084,AC1084,AD1084,AE1084,AF1084,AG1084,AH1084,AI1084))</f>
        <v>0</v>
      </c>
      <c r="AL1084" t="b">
        <f>OR(AA1084,AB1084,AD1084,AE1084,AF1084,AG1084,AH1084,AI1084)</f>
        <v>1</v>
      </c>
      <c r="AM1084" t="b">
        <f>IF(Table1[[#This Row],[In vivo?]],IF(Table1[[#This Row],[Cell]],FALSE,TRUE),FALSE)</f>
        <v>1</v>
      </c>
      <c r="AN1084" t="b">
        <f>AND(AC1084,AL1084)</f>
        <v>0</v>
      </c>
      <c r="AO1084" t="b">
        <f>IF(Table1[[#This Row],[Cell]],IF(Table1[[#This Row],[In vivo?]],FALSE,TRUE),FALSE)</f>
        <v>0</v>
      </c>
      <c r="AP1084" t="b">
        <f>NOT(OR(Table1[[#This Row],[In vivo?]],Table1[[#This Row],[Only in Cell]]))</f>
        <v>0</v>
      </c>
      <c r="AQ1084" t="str">
        <f>IF(OR(Table1[[#This Row],[Rodents]],Table1[[#This Row],[Human]],Table1[[#This Row],[Pig]]),OR(ISNUMBER(FIND("pulmonary",C1084)),ISNUMBER(FIND("lung",C1084))),"NA")</f>
        <v>NA</v>
      </c>
      <c r="AR1084" t="str">
        <f>IF(OR(Table1[[#This Row],[Rodents]],Table1[[#This Row],[Human]],Table1[[#This Row],[Pig]]),OR(ISNUMBER(FIND("skin",C1084)),ISNUMBER(FIND("dermal",C1084))),"NA")</f>
        <v>NA</v>
      </c>
      <c r="AS1084" t="str">
        <f>IF(OR(Table1[[#This Row],[Rodents]],Table1[[#This Row],[Human]],Table1[[#This Row],[Pig]]),OR(ISNUMBER(FIND("liver",C1084)),ISNUMBER(FIND("hepat",C1084))),"NA")</f>
        <v>NA</v>
      </c>
      <c r="AT1084" t="str">
        <f>IF(OR(Table1[[#This Row],[Rodents]],Table1[[#This Row],[Human]],Table1[[#This Row],[Pig]]),OR(ISNUMBER(FIND("kidney",C1084)),ISNUMBER(FIND("neph",C1084))),"NA")</f>
        <v>NA</v>
      </c>
      <c r="AU1084" t="str">
        <f>IF(OR(Table1[[#This Row],[Rodents]],Table1[[#This Row],[Human]],Table1[[#This Row],[Pig]]),OR(ISNUMBER(FIND("brain",C1084)),ISNUMBER(FIND("neur",C1084)),ISNUMBER(FIND("nerv",C1084))),"NA")</f>
        <v>NA</v>
      </c>
      <c r="AV1084" t="str">
        <f>IF(OR(Table1[[#This Row],[Rodents]],Table1[[#This Row],[Human]],Table1[[#This Row],[Pig]]),OR(ISNUMBER(FIND("heart",C1084)),ISNUMBER(FIND("cardi",C1084))),"NA")</f>
        <v>NA</v>
      </c>
      <c r="AW1084" t="str">
        <f>IF(OR(Table1[[#This Row],[Rodents]],Table1[[#This Row],[Human]],Table1[[#This Row],[Pig]]),OR(ISNUMBER(FIND("gastro",C1084)),ISNUMBER(FIND("intesti",C1084)),ISNUMBER(FIND("stomach",C1084))),"NA")</f>
        <v>NA</v>
      </c>
      <c r="AX1084" t="str">
        <f>IF(OR(Table1[[#This Row],[Rodents]],Table1[[#This Row],[Human]],Table1[[#This Row],[Pig]]),NOT(OR(AQ1084,AR1084,AS1084,AT1084,AU1084,AV1084,AW1084)),"NA")</f>
        <v>NA</v>
      </c>
      <c r="AY1084" t="b">
        <f>OR(ISNUMBER(FIND("SWCNT",C1084)),ISNUMBER(FIND("SWNT",C1084)),ISNUMBER(FIND("single-wall",C1084)),ISNUMBER(FIND("single wall",C1084)),ISNUMBER(FIND("Single wall",C1084)),ISNUMBER(FIND("Single-wall",C1084)),ISNUMBER(FIND("SWCNT",B1084)),ISNUMBER(FIND("SWNT",B1084)),ISNUMBER(FIND("single-wall",B1084)),ISNUMBER(FIND("single wall",B1084)),ISNUMBER(FIND("Single-wall",B1084)),ISNUMBER(FIND("Single wall",B1084)))</f>
        <v>1</v>
      </c>
      <c r="AZ1084" t="b">
        <f>OR(ISNUMBER(FIND("MWCNT",C1084)),ISNUMBER(FIND("MWNT",C1084)),ISNUMBER(FIND("multi-wall",C1084)),ISNUMBER(FIND("multi wall",C1084)),ISNUMBER(FIND("multiwall",C1084)),ISNUMBER(FIND("Multi-wall",C1084)),ISNUMBER(FIND("Multi wall",C1084)),ISNUMBER(FIND("Multiwall",C1084)),ISNUMBER(FIND("MWCNT",B1084)),ISNUMBER(FIND("MWNT",B1084)),ISNUMBER(FIND("multi-wall",B1084)),ISNUMBER(FIND("multi wall",B1084)),ISNUMBER(FIND("multiwall",B1084)),ISNUMBER(FIND("Multi-wall",B1084)),ISNUMBER(FIND("Multi wall",B1084)),ISNUMBER(FIND("Multiwall",B1084)),ISNUMBER(FIND("Double-wall",B1084)),ISNUMBER(FIND("Double wall",B1084)),ISNUMBER(FIND("Doublewall",B1084)),ISNUMBER(FIND("double-wall",B1084)),ISNUMBER(FIND("double wall",B1084)),ISNUMBER(FIND("doublewall",B1084)))</f>
        <v>1</v>
      </c>
      <c r="BA1084" t="b">
        <f>AND(Table1[[#This Row],[SWCNT]],Table1[[#This Row],[MWCNT]])</f>
        <v>1</v>
      </c>
      <c r="BB1084" t="b">
        <f>IF(Table1[[#This Row],[SWCNT]]=TRUE,FALSE,IF(Table1[[#This Row],[MWCNT]]=TRUE,FALSE,TRUE))</f>
        <v>0</v>
      </c>
      <c r="BC1084" s="18"/>
    </row>
    <row r="1085" spans="1:55" ht="277.5">
      <c r="A1085" t="s">
        <v>2494</v>
      </c>
      <c r="B1085" s="2" t="s">
        <v>2495</v>
      </c>
      <c r="C1085" s="16" t="s">
        <v>2496</v>
      </c>
      <c r="D1085" s="17" t="s">
        <v>54</v>
      </c>
      <c r="E1085" s="2">
        <v>2016</v>
      </c>
      <c r="F1085" t="b">
        <f>OR(ISNUMBER(FIND("cytotoxic",C1085)),ISNUMBER(FIND("Cytotoxic",C1085)),ISNUMBER(FIND("cellular toxicity",C1085)),ISNUMBER(FIND("cell death",C1085)),ISNUMBER(FIND("viable",C1085)),ISNUMBER(FIND("phytotoxic",C1085)),ISNUMBER(FIND("acute toxicity",C1085)),ISNUMBER(FIND("MTT",C1085)),ISNUMBER(FIND("survival",C1085)),ISNUMBER(FIND("prolifer",C1085)),ISNUMBER(FIND("apoptosis",C1085)),ISNUMBER(FIND("neurotoxic",C1085)),ISNUMBER(FIND("  lysis ",C1085)),ISNUMBER(FIND("necrosis",C1085)),ISNUMBER(FIND("cellular death",C1085))*3,ISNUMBER(FIND("LDH",C1085)),ISNUMBER(FIND("Acute toxicity",C1085)))</f>
        <v>0</v>
      </c>
      <c r="G1085" t="b">
        <f>OR(ISNUMBER(FIND("genotoxic",C1085)),ISNUMBER(FIND("genotoxicity",C1085)),ISNUMBER(FIND("DNA damage",C1085)),ISNUMBER(FIND("DNA",C1085)),ISNUMBER(FIND("RNA",C1085)),ISNUMBER(FIND("mesothelioma",C1085)),ISNUMBER(FIND("carcino",C1085)),ISNUMBER(FIND("mutagen",C1085)),ISNUMBER(FIND("genetic",C1085)))</f>
        <v>0</v>
      </c>
      <c r="H1085" t="b">
        <f>OR(ISNUMBER(FIND("inflammatory",C1085)),ISNUMBER(FIND("inflamm",C1085)))</f>
        <v>0</v>
      </c>
      <c r="I1085" t="b">
        <f>OR(ISNUMBER(FIND("immune",C1085)),ISNUMBER(FIND("immunological",C1085)),ISNUMBER(FIND("interleuk",C1085)),ISNUMBER(FIND("platelet activation",C1085)),ISNUMBER(FIND("monocyte",C1085)),ISNUMBER(FIND("leukocyte",C1085)),ISNUMBER(FIND("cytokine",C1085)),ISNUMBER(FIND("CD4",C1085)),ISNUMBER(FIND("CD8",C1085)),ISNUMBER(FIND("T-cell",C1085)))</f>
        <v>0</v>
      </c>
      <c r="J1085" t="b">
        <f>OR(ISNUMBER(FIND("reactive oxygen",C1085)),ISNUMBER(FIND("ROS",C1085)),ISNUMBER(FIND("free radical",C1085)),ISNUMBER(FIND("oxidative stress",C1085)),ISNUMBER(FIND("peroxid",C1085)),ISNUMBER(FIND("oxidative",C1085)),ISNUMBER(FIND("antioxid",C1085)))</f>
        <v>0</v>
      </c>
      <c r="K1085" t="b">
        <f>OR(ISNUMBER(FIND("autophag",C1085)))</f>
        <v>0</v>
      </c>
      <c r="L1085" t="b">
        <f>OR(ISNUMBER(FIND("morpholog",C1085)))</f>
        <v>0</v>
      </c>
      <c r="M1085" t="b">
        <f>OR(ISNUMBER(FIND("fibrosis",C1085)),ISNUMBER(FIND("Fibrosis",C1085)),ISNUMBER(FIND("fibrot",C1085)))</f>
        <v>0</v>
      </c>
      <c r="N1085" t="b">
        <f>OR(ISNUMBER(FIND("offspring",C1085)),ISNUMBER(FIND("Parental",C1085)),ISNUMBER(FIND("parental",C1085)),ISNUMBER(FIND("germline",C1085)),ISNUMBER(FIND("reproduc",C1085)),ISNUMBER(FIND("embryo",C1085)))</f>
        <v>0</v>
      </c>
      <c r="O1085" t="b">
        <f>OR(ISNUMBER(FIND("metabol",C1085)),ISNUMBER(FIND("Metabol",C1085)),ISNUMBER(FIND("digest",C1085)),ISNUMBER(FIND("mitochon",C1085)))</f>
        <v>0</v>
      </c>
      <c r="P1085" t="b">
        <f>OR(ISNUMBER(FIND("ecotox",C1085)),ISNUMBER(FIND("Ecotox",B1085)),ISNUMBER(FIND("ecotox",B1085)),ISNUMBER(FIND("Ecotox",C1085)))</f>
        <v>1</v>
      </c>
      <c r="Q1085" t="b">
        <f>OR(ISNUMBER(FIND("Bioaccum",C1085)),ISNUMBER(FIND("bioaccum",C1085)),ISNUMBER(FIND("accum",C1085)))</f>
        <v>0</v>
      </c>
      <c r="R1085" t="b">
        <f>OR(ISNUMBER(FIND("Occupation",C1085)),ISNUMBER(FIND("occupation",C1085)),ISNUMBER(FIND("worker",C1085)),ISNUMBER(FIND("workforce",C1085)))</f>
        <v>0</v>
      </c>
      <c r="S1085" t="b">
        <f>NOT(OR(F1085,G1085,H1085,I1085,J1085,K1085,L1085,M1085,N1085,O1085,P1085,Q1085,R1085))</f>
        <v>0</v>
      </c>
      <c r="U1085" t="b">
        <f>OR(Table1[[#This Row],[Inflammation]],Table1[[#This Row],[Immune]])</f>
        <v>0</v>
      </c>
      <c r="V1085" t="str">
        <f>IF(OR(Table1[[#This Row],[Rodents]],Table1[[#This Row],[Human]],Table1[[#This Row],[Pig]]),OR(ISNUMBER(FIND("intratrach",C1085)),ISNUMBER(FIND("nasal ",C1085)),ISNUMBER(FIND("instill",C1085))),"NA")</f>
        <v>NA</v>
      </c>
      <c r="W1085" t="str">
        <f>IF(OR(Table1[[#This Row],[Rodents]],Table1[[#This Row],[Human]],Table1[[#This Row],[Pig]]),OR(ISNUMBER(FIND("dermal",C1085)),ISNUMBER(FIND("skin ",C1085))),"NA")</f>
        <v>NA</v>
      </c>
      <c r="X1085" t="str">
        <f>IF(OR(Table1[[#This Row],[Rodents]],Table1[[#This Row],[Human]],Table1[[#This Row],[Pig]]),OR(ISNUMBER(FIND("injected",C1085)),ISNUMBER(FIND("periton",C1085)),ISNUMBER(FIND("intrascrot",C1085))),"NA")</f>
        <v>NA</v>
      </c>
      <c r="Y1085" t="str">
        <f>IF(OR(Table1[[#This Row],[Rodents]],Table1[[#This Row],[Human]],Table1[[#This Row],[Pig]]),NOT(OR(Table1[[#This Row],[Inhaled/Intratracheal/intranasal]],Table1[[#This Row],[Dermal]],Table1[[#This Row],[Injected]])),"NA")</f>
        <v>NA</v>
      </c>
      <c r="AA1085" t="b">
        <f>OR(ISNUMBER(FIND("fish ",C1085)),ISNUMBER(FIND("Fish ",C1085)),ISNUMBER(FIND("aquatic",C1085)),ISNUMBER(FIND("daphnids",C1085)),ISNUMBER(FIND("Carcinus maenas",C1085)),ISNUMBER(FIND("Daphnia",C1085)),ISNUMBER(FIND("Ruditapes philippinarum",C1085)),ISNUMBER(FIND("daphnia",C1085)),ISNUMBER(FIND("marine",C1085)),ISNUMBER(FIND("mussel",C1085)),ISNUMBER(FIND("algae",C1085)),ISNUMBER(FIND("Donax faba",C1085)),ISNUMBER(FIND("estuarine",C1085)),ISNUMBER(FIND("snail",C1085)),ISNUMBER(FIND("Prorocentrum donghaiense",C1085)) )</f>
        <v>1</v>
      </c>
      <c r="AB1085" t="b">
        <f>OR(ISNUMBER(FIND(" rat ",C1085)),ISNUMBER(FIND(" rats ",C1085)),ISNUMBER(FIND(" Rats ",C1085)),ISNUMBER(FIND(" Rat ",C1085)),ISNUMBER(FIND(" rat.",C1085)),ISNUMBER(FIND(" rats.",C1085)),ISNUMBER(FIND("mouse",C1085)),ISNUMBER(FIND("mice",C1085)), ISNUMBER(FIND(" Mice",C1085)))</f>
        <v>0</v>
      </c>
      <c r="AC1085" t="b">
        <f>OR(ISNUMBER(FIND(" cell ",C1085)),ISNUMBER(FIND("fibroblast",C1085)),ISNUMBER(FIND("macrophage",C1085)),ISNUMBER(FIND("epithelial",C1085)),ISNUMBER(FIND("endothelial",C1085)),ISNUMBER(FIND("neuron",C1085)),ISNUMBER(FIND(" cells ",C1085)),ISNUMBER(FIND("RBC",C1085)),ISNUMBER(FIND("mitochond",C1085)),ISNUMBER(FIND("adipocyte",C1085)),ISNUMBER(FIND("osteo",C1085)),ISNUMBER(FIND("keratin",C1085)),ISNUMBER(FIND(" cell's ",C1085)),ISNUMBER(FIND("eukary",C1085)),ISNUMBER(FIND("sperm",C1085)))</f>
        <v>1</v>
      </c>
      <c r="AD1085" t="b">
        <f>OR(ISNUMBER(FIND("human",B1085)),ISNUMBER(FIND("workers",B1085)),ISNUMBER(FIND("workforces",B1085)),ISNUMBER(FIND("occupational",B1085)),ISNUMBER(FIND("Case report",B1085)),ISNUMBER(FIND("Workplaces",B1085)),ISNUMBER(FIND("worker",B1085)))</f>
        <v>0</v>
      </c>
      <c r="AE1085" t="b">
        <f>OR(ISNUMBER(FIND(" plant ",C1085)),ISNUMBER(FIND("Plant ",C1085)),ISNUMBER(FIND("tomato",C1085)),ISNUMBER(FIND("plants",C1085)),ISNUMBER(FIND("Plants",C1085)),ISNUMBER(FIND("algae",C1085)),ISNUMBER(FIND("lettuce",C1085)),ISNUMBER(FIND("green gram sprouts ",C1085)),ISNUMBER(FIND("Cucurbita pepo",C1085)),ISNUMBER(FIND("bean ",C1085)),ISNUMBER(FIND("chloroplast",C1085)),ISNUMBER(FIND("chlorophyll",C1085)),ISNUMBER(FIND("seedling",C1085)),ISNUMBER(FIND("canola",C1085)),ISNUMBER(FIND("shoot",C1085)),ISNUMBER(FIND("photosynthes",C1085)),ISNUMBER(FIND(" leaves ",C1085)),,ISNUMBER(FIND("agriculture",C1085)),ISNUMBER(FIND(" crops ",C1085)))</f>
        <v>0</v>
      </c>
      <c r="AF1085" t="b">
        <f>OR(ISNUMBER(FIND("bacteria",C1085)),ISNUMBER(FIND("Bacteria",C1085)),ISNUMBER(FIND("Bacterium",C1085)),ISNUMBER(FIND("bacterium",C1085)),ISNUMBER(FIND(" coli ",C1085)))</f>
        <v>0</v>
      </c>
      <c r="AG1085" t="b">
        <f>OR(ISNUMBER(FIND("fungi",C1085)),ISNUMBER(FIND("Fungi",C1085)),ISNUMBER(FIND("fungus",C1085)),ISNUMBER(FIND("Fungus",C1085)),ISNUMBER(FIND("mushroom",C1085)),ISNUMBER(FIND("Mushroom",C1085)),ISNUMBER(FIND(" mold ",C1085)))</f>
        <v>0</v>
      </c>
      <c r="AH1085" t="b">
        <f>OR(ISNUMBER(FIND("Pig ",C1085)),ISNUMBER(FIND("pig ",C1085)),ISNUMBER(FIND("Pigs ",C1085)),ISNUMBER(FIND("pigs ",C1085)))</f>
        <v>0</v>
      </c>
      <c r="AI1085" t="b">
        <f>OR(ISNUMBER(FIND(" C. elegans",C1085)),ISNUMBER(FIND("Caenorhabditis elegans",C1085)),ISNUMBER(FIND("earthworms",C1085)),ISNUMBER(FIND(" Ficopomatus enigmaticus",C1085)),ISNUMBER(FIND("larva",C1085)),ISNUMBER(FIND("Lumbriculus variegatus",C1085)),ISNUMBER(FIND("nematode",C1085)))</f>
        <v>0</v>
      </c>
      <c r="AJ1085" t="b">
        <f>NOT(OR(AA1085,AB1085,AC1085,AD1085,AE1085,AF1085,AG1085,AH1085,AI1085))</f>
        <v>0</v>
      </c>
      <c r="AL1085" t="b">
        <f>OR(AA1085,AB1085,AD1085,AE1085,AF1085,AG1085,AH1085,AI1085)</f>
        <v>1</v>
      </c>
      <c r="AM1085" t="b">
        <f>IF(Table1[[#This Row],[In vivo?]],IF(Table1[[#This Row],[Cell]],FALSE,TRUE),FALSE)</f>
        <v>0</v>
      </c>
      <c r="AN1085" t="b">
        <f>AND(AC1085,AL1085)</f>
        <v>1</v>
      </c>
      <c r="AO1085" t="b">
        <f>IF(Table1[[#This Row],[Cell]],IF(Table1[[#This Row],[In vivo?]],FALSE,TRUE),FALSE)</f>
        <v>0</v>
      </c>
      <c r="AP1085" t="b">
        <f>NOT(OR(Table1[[#This Row],[In vivo?]],Table1[[#This Row],[Only in Cell]]))</f>
        <v>0</v>
      </c>
      <c r="AQ1085" t="str">
        <f>IF(OR(Table1[[#This Row],[Rodents]],Table1[[#This Row],[Human]],Table1[[#This Row],[Pig]]),OR(ISNUMBER(FIND("pulmonary",C1085)),ISNUMBER(FIND("lung",C1085))),"NA")</f>
        <v>NA</v>
      </c>
      <c r="AR1085" t="str">
        <f>IF(OR(Table1[[#This Row],[Rodents]],Table1[[#This Row],[Human]],Table1[[#This Row],[Pig]]),OR(ISNUMBER(FIND("skin",C1085)),ISNUMBER(FIND("dermal",C1085))),"NA")</f>
        <v>NA</v>
      </c>
      <c r="AS1085" t="str">
        <f>IF(OR(Table1[[#This Row],[Rodents]],Table1[[#This Row],[Human]],Table1[[#This Row],[Pig]]),OR(ISNUMBER(FIND("liver",C1085)),ISNUMBER(FIND("hepat",C1085))),"NA")</f>
        <v>NA</v>
      </c>
      <c r="AT1085" t="str">
        <f>IF(OR(Table1[[#This Row],[Rodents]],Table1[[#This Row],[Human]],Table1[[#This Row],[Pig]]),OR(ISNUMBER(FIND("kidney",C1085)),ISNUMBER(FIND("neph",C1085))),"NA")</f>
        <v>NA</v>
      </c>
      <c r="AU1085" t="str">
        <f>IF(OR(Table1[[#This Row],[Rodents]],Table1[[#This Row],[Human]],Table1[[#This Row],[Pig]]),OR(ISNUMBER(FIND("brain",C1085)),ISNUMBER(FIND("neur",C1085)),ISNUMBER(FIND("nerv",C1085))),"NA")</f>
        <v>NA</v>
      </c>
      <c r="AV1085" t="str">
        <f>IF(OR(Table1[[#This Row],[Rodents]],Table1[[#This Row],[Human]],Table1[[#This Row],[Pig]]),OR(ISNUMBER(FIND("heart",C1085)),ISNUMBER(FIND("cardi",C1085))),"NA")</f>
        <v>NA</v>
      </c>
      <c r="AW1085" t="str">
        <f>IF(OR(Table1[[#This Row],[Rodents]],Table1[[#This Row],[Human]],Table1[[#This Row],[Pig]]),OR(ISNUMBER(FIND("gastro",C1085)),ISNUMBER(FIND("intesti",C1085)),ISNUMBER(FIND("stomach",C1085))),"NA")</f>
        <v>NA</v>
      </c>
      <c r="AX1085" t="str">
        <f>IF(OR(Table1[[#This Row],[Rodents]],Table1[[#This Row],[Human]],Table1[[#This Row],[Pig]]),NOT(OR(AQ1085,AR1085,AS1085,AT1085,AU1085,AV1085,AW1085)),"NA")</f>
        <v>NA</v>
      </c>
      <c r="AY1085" t="b">
        <f>OR(ISNUMBER(FIND("SWCNT",C1085)),ISNUMBER(FIND("SWNT",C1085)),ISNUMBER(FIND("single-wall",C1085)),ISNUMBER(FIND("single wall",C1085)),ISNUMBER(FIND("Single wall",C1085)),ISNUMBER(FIND("Single-wall",C1085)),ISNUMBER(FIND("SWCNT",B1085)),ISNUMBER(FIND("SWNT",B1085)),ISNUMBER(FIND("single-wall",B1085)),ISNUMBER(FIND("single wall",B1085)),ISNUMBER(FIND("Single-wall",B1085)),ISNUMBER(FIND("Single wall",B1085)))</f>
        <v>0</v>
      </c>
      <c r="AZ1085" t="b">
        <f>OR(ISNUMBER(FIND("MWCNT",C1085)),ISNUMBER(FIND("MWNT",C1085)),ISNUMBER(FIND("multi-wall",C1085)),ISNUMBER(FIND("multi wall",C1085)),ISNUMBER(FIND("multiwall",C1085)),ISNUMBER(FIND("Multi-wall",C1085)),ISNUMBER(FIND("Multi wall",C1085)),ISNUMBER(FIND("Multiwall",C1085)),ISNUMBER(FIND("MWCNT",B1085)),ISNUMBER(FIND("MWNT",B1085)),ISNUMBER(FIND("multi-wall",B1085)),ISNUMBER(FIND("multi wall",B1085)),ISNUMBER(FIND("multiwall",B1085)),ISNUMBER(FIND("Multi-wall",B1085)),ISNUMBER(FIND("Multi wall",B1085)),ISNUMBER(FIND("Multiwall",B1085)),ISNUMBER(FIND("Double-wall",B1085)),ISNUMBER(FIND("Double wall",B1085)),ISNUMBER(FIND("Doublewall",B1085)),ISNUMBER(FIND("double-wall",B1085)),ISNUMBER(FIND("double wall",B1085)),ISNUMBER(FIND("doublewall",B1085)))</f>
        <v>1</v>
      </c>
      <c r="BA1085" t="b">
        <f>AND(Table1[[#This Row],[SWCNT]],Table1[[#This Row],[MWCNT]])</f>
        <v>0</v>
      </c>
      <c r="BB1085" t="b">
        <f>IF(Table1[[#This Row],[SWCNT]]=TRUE,FALSE,IF(Table1[[#This Row],[MWCNT]]=TRUE,FALSE,TRUE))</f>
        <v>0</v>
      </c>
      <c r="BC1085" s="18"/>
    </row>
    <row r="1086" spans="1:55" ht="129.5">
      <c r="A1086" t="s">
        <v>2526</v>
      </c>
      <c r="B1086" s="2" t="s">
        <v>2528</v>
      </c>
      <c r="C1086" s="16" t="s">
        <v>2530</v>
      </c>
      <c r="D1086" s="17" t="s">
        <v>2325</v>
      </c>
      <c r="E1086" s="2">
        <v>2016</v>
      </c>
      <c r="F1086" t="b">
        <f>OR(ISNUMBER(FIND("cytotoxic",C1086)),ISNUMBER(FIND("Cytotoxic",C1086)),ISNUMBER(FIND("cellular toxicity",C1086)),ISNUMBER(FIND("cell death",C1086)),ISNUMBER(FIND("viable",C1086)),ISNUMBER(FIND("phytotoxic",C1086)),ISNUMBER(FIND("acute toxicity",C1086)),ISNUMBER(FIND("MTT",C1086)),ISNUMBER(FIND("survival",C1086)),ISNUMBER(FIND("prolifer",C1086)),ISNUMBER(FIND("apoptosis",C1086)),ISNUMBER(FIND("neurotoxic",C1086)),ISNUMBER(FIND("  lysis ",C1086)),ISNUMBER(FIND("necrosis",C1086)),ISNUMBER(FIND("cellular death",C1086))*3,ISNUMBER(FIND("LDH",C1086)),ISNUMBER(FIND("Acute toxicity",C1086)))</f>
        <v>0</v>
      </c>
      <c r="G1086" t="b">
        <f>OR(ISNUMBER(FIND("genotoxic",C1086)),ISNUMBER(FIND("genotoxicity",C1086)),ISNUMBER(FIND("DNA damage",C1086)),ISNUMBER(FIND("DNA",C1086)),ISNUMBER(FIND("RNA",C1086)),ISNUMBER(FIND("mesothelioma",C1086)),ISNUMBER(FIND("carcino",C1086)),ISNUMBER(FIND("mutagen",C1086)),ISNUMBER(FIND("genetic",C1086)))</f>
        <v>0</v>
      </c>
      <c r="H1086" t="b">
        <f>OR(ISNUMBER(FIND("inflammatory",C1086)),ISNUMBER(FIND("inflamm",C1086)))</f>
        <v>0</v>
      </c>
      <c r="I1086" t="b">
        <f>OR(ISNUMBER(FIND("immune",C1086)),ISNUMBER(FIND("immunological",C1086)),ISNUMBER(FIND("interleuk",C1086)),ISNUMBER(FIND("platelet activation",C1086)),ISNUMBER(FIND("monocyte",C1086)),ISNUMBER(FIND("leukocyte",C1086)),ISNUMBER(FIND("cytokine",C1086)),ISNUMBER(FIND("CD4",C1086)),ISNUMBER(FIND("CD8",C1086)),ISNUMBER(FIND("T-cell",C1086)))</f>
        <v>0</v>
      </c>
      <c r="J1086" t="b">
        <f>OR(ISNUMBER(FIND("reactive oxygen",C1086)),ISNUMBER(FIND("ROS",C1086)),ISNUMBER(FIND("free radical",C1086)),ISNUMBER(FIND("oxidative stress",C1086)),ISNUMBER(FIND("peroxid",C1086)),ISNUMBER(FIND("oxidative",C1086)),ISNUMBER(FIND("antioxid",C1086)))</f>
        <v>0</v>
      </c>
      <c r="K1086" t="b">
        <f>OR(ISNUMBER(FIND("autophag",C1086)))</f>
        <v>0</v>
      </c>
      <c r="L1086" t="b">
        <f>OR(ISNUMBER(FIND("morpholog",C1086)))</f>
        <v>0</v>
      </c>
      <c r="M1086" t="b">
        <f>OR(ISNUMBER(FIND("fibrosis",C1086)),ISNUMBER(FIND("Fibrosis",C1086)),ISNUMBER(FIND("fibrot",C1086)))</f>
        <v>0</v>
      </c>
      <c r="N1086" t="b">
        <f>OR(ISNUMBER(FIND("offspring",C1086)),ISNUMBER(FIND("Parental",C1086)),ISNUMBER(FIND("parental",C1086)),ISNUMBER(FIND("germline",C1086)),ISNUMBER(FIND("reproduc",C1086)),ISNUMBER(FIND("embryo",C1086)))</f>
        <v>0</v>
      </c>
      <c r="O1086" t="b">
        <f>OR(ISNUMBER(FIND("metabol",C1086)),ISNUMBER(FIND("Metabol",C1086)),ISNUMBER(FIND("digest",C1086)),ISNUMBER(FIND("mitochon",C1086)))</f>
        <v>0</v>
      </c>
      <c r="P1086" t="b">
        <f>OR(ISNUMBER(FIND("ecotox",C1086)),ISNUMBER(FIND("Ecotox",B1086)),ISNUMBER(FIND("ecotox",B1086)),ISNUMBER(FIND("Ecotox",C1086)))</f>
        <v>1</v>
      </c>
      <c r="Q1086" t="b">
        <f>OR(ISNUMBER(FIND("Bioaccum",C1086)),ISNUMBER(FIND("bioaccum",C1086)),ISNUMBER(FIND("accum",C1086)))</f>
        <v>0</v>
      </c>
      <c r="R1086" t="b">
        <f>OR(ISNUMBER(FIND("Occupation",C1086)),ISNUMBER(FIND("occupation",C1086)),ISNUMBER(FIND("worker",C1086)),ISNUMBER(FIND("workforce",C1086)))</f>
        <v>0</v>
      </c>
      <c r="S1086" t="b">
        <f>NOT(OR(F1086,G1086,H1086,I1086,J1086,K1086,L1086,M1086,N1086,O1086,P1086,Q1086,R1086))</f>
        <v>0</v>
      </c>
      <c r="U1086" t="b">
        <f>OR(Table1[[#This Row],[Inflammation]],Table1[[#This Row],[Immune]])</f>
        <v>0</v>
      </c>
      <c r="V1086" t="str">
        <f>IF(OR(Table1[[#This Row],[Rodents]],Table1[[#This Row],[Human]],Table1[[#This Row],[Pig]]),OR(ISNUMBER(FIND("intratrach",C1086)),ISNUMBER(FIND("nasal ",C1086)),ISNUMBER(FIND("instill",C1086))),"NA")</f>
        <v>NA</v>
      </c>
      <c r="W1086" t="str">
        <f>IF(OR(Table1[[#This Row],[Rodents]],Table1[[#This Row],[Human]],Table1[[#This Row],[Pig]]),OR(ISNUMBER(FIND("dermal",C1086)),ISNUMBER(FIND("skin ",C1086))),"NA")</f>
        <v>NA</v>
      </c>
      <c r="X1086" t="str">
        <f>IF(OR(Table1[[#This Row],[Rodents]],Table1[[#This Row],[Human]],Table1[[#This Row],[Pig]]),OR(ISNUMBER(FIND("injected",C1086)),ISNUMBER(FIND("periton",C1086)),ISNUMBER(FIND("intrascrot",C1086))),"NA")</f>
        <v>NA</v>
      </c>
      <c r="Y1086" t="str">
        <f>IF(OR(Table1[[#This Row],[Rodents]],Table1[[#This Row],[Human]],Table1[[#This Row],[Pig]]),NOT(OR(Table1[[#This Row],[Inhaled/Intratracheal/intranasal]],Table1[[#This Row],[Dermal]],Table1[[#This Row],[Injected]])),"NA")</f>
        <v>NA</v>
      </c>
      <c r="AA1086" t="b">
        <f>OR(ISNUMBER(FIND("fish ",C1086)),ISNUMBER(FIND("Fish ",C1086)),ISNUMBER(FIND("aquatic",C1086)),ISNUMBER(FIND("daphnids",C1086)),ISNUMBER(FIND("Carcinus maenas",C1086)),ISNUMBER(FIND("Daphnia",C1086)),ISNUMBER(FIND("Ruditapes philippinarum",C1086)),ISNUMBER(FIND("daphnia",C1086)),ISNUMBER(FIND("marine",C1086)),ISNUMBER(FIND("mussel",C1086)),ISNUMBER(FIND("algae",C1086)),ISNUMBER(FIND("Donax faba",C1086)),ISNUMBER(FIND("estuarine",C1086)),ISNUMBER(FIND("snail",C1086)),ISNUMBER(FIND("Prorocentrum donghaiense",C1086)) )</f>
        <v>1</v>
      </c>
      <c r="AB1086" t="b">
        <f>OR(ISNUMBER(FIND(" rat ",C1086)),ISNUMBER(FIND(" rats ",C1086)),ISNUMBER(FIND(" Rats ",C1086)),ISNUMBER(FIND(" Rat ",C1086)),ISNUMBER(FIND(" rat.",C1086)),ISNUMBER(FIND(" rats.",C1086)),ISNUMBER(FIND("mouse",C1086)),ISNUMBER(FIND("mice",C1086)), ISNUMBER(FIND(" Mice",C1086)))</f>
        <v>0</v>
      </c>
      <c r="AC1086" t="b">
        <f>OR(ISNUMBER(FIND(" cell ",C1086)),ISNUMBER(FIND("fibroblast",C1086)),ISNUMBER(FIND("macrophage",C1086)),ISNUMBER(FIND("epithelial",C1086)),ISNUMBER(FIND("endothelial",C1086)),ISNUMBER(FIND("neuron",C1086)),ISNUMBER(FIND(" cells ",C1086)),ISNUMBER(FIND("RBC",C1086)),ISNUMBER(FIND("mitochond",C1086)),ISNUMBER(FIND("adipocyte",C1086)),ISNUMBER(FIND("osteo",C1086)),ISNUMBER(FIND("keratin",C1086)),ISNUMBER(FIND(" cell's ",C1086)),ISNUMBER(FIND("eukary",C1086)),ISNUMBER(FIND("sperm",C1086)))</f>
        <v>0</v>
      </c>
      <c r="AD1086" t="b">
        <f>OR(ISNUMBER(FIND("human",B1086)),ISNUMBER(FIND("workers",B1086)),ISNUMBER(FIND("workforces",B1086)),ISNUMBER(FIND("occupational",B1086)),ISNUMBER(FIND("Case report",B1086)),ISNUMBER(FIND("Workplaces",B1086)),ISNUMBER(FIND("worker",B1086)))</f>
        <v>0</v>
      </c>
      <c r="AE1086" t="b">
        <f>OR(ISNUMBER(FIND(" plant ",C1086)),ISNUMBER(FIND("Plant ",C1086)),ISNUMBER(FIND("tomato",C1086)),ISNUMBER(FIND("plants",C1086)),ISNUMBER(FIND("Plants",C1086)),ISNUMBER(FIND("algae",C1086)),ISNUMBER(FIND("lettuce",C1086)),ISNUMBER(FIND("green gram sprouts ",C1086)),ISNUMBER(FIND("Cucurbita pepo",C1086)),ISNUMBER(FIND("bean ",C1086)),ISNUMBER(FIND("chloroplast",C1086)),ISNUMBER(FIND("chlorophyll",C1086)),ISNUMBER(FIND("seedling",C1086)),ISNUMBER(FIND("canola",C1086)),ISNUMBER(FIND("shoot",C1086)),ISNUMBER(FIND("photosynthes",C1086)),ISNUMBER(FIND(" leaves ",C1086)),,ISNUMBER(FIND("agriculture",C1086)),ISNUMBER(FIND(" crops ",C1086)))</f>
        <v>1</v>
      </c>
      <c r="AF1086" t="b">
        <f>OR(ISNUMBER(FIND("bacteria",C1086)),ISNUMBER(FIND("Bacteria",C1086)),ISNUMBER(FIND("Bacterium",C1086)),ISNUMBER(FIND("bacterium",C1086)),ISNUMBER(FIND(" coli ",C1086)))</f>
        <v>1</v>
      </c>
      <c r="AG1086" t="b">
        <f>OR(ISNUMBER(FIND("fungi",C1086)),ISNUMBER(FIND("Fungi",C1086)),ISNUMBER(FIND("fungus",C1086)),ISNUMBER(FIND("Fungus",C1086)),ISNUMBER(FIND("mushroom",C1086)),ISNUMBER(FIND("Mushroom",C1086)),ISNUMBER(FIND(" mold ",C1086)))</f>
        <v>0</v>
      </c>
      <c r="AH1086" t="b">
        <f>OR(ISNUMBER(FIND("Pig ",C1086)),ISNUMBER(FIND("pig ",C1086)),ISNUMBER(FIND("Pigs ",C1086)),ISNUMBER(FIND("pigs ",C1086)))</f>
        <v>0</v>
      </c>
      <c r="AI1086" t="b">
        <f>OR(ISNUMBER(FIND(" C. elegans",C1086)),ISNUMBER(FIND("Caenorhabditis elegans",C1086)),ISNUMBER(FIND("earthworms",C1086)),ISNUMBER(FIND(" Ficopomatus enigmaticus",C1086)),ISNUMBER(FIND("larva",C1086)),ISNUMBER(FIND("Lumbriculus variegatus",C1086)),ISNUMBER(FIND("nematode",C1086)))</f>
        <v>0</v>
      </c>
      <c r="AJ1086" t="b">
        <f>NOT(OR(AA1086,AB1086,AC1086,AD1086,AE1086,AF1086,AG1086,AH1086,AI1086))</f>
        <v>0</v>
      </c>
      <c r="AL1086" t="b">
        <f>OR(AA1086,AB1086,AD1086,AE1086,AF1086,AG1086,AH1086,AI1086)</f>
        <v>1</v>
      </c>
      <c r="AM1086" t="b">
        <f>IF(Table1[[#This Row],[In vivo?]],IF(Table1[[#This Row],[Cell]],FALSE,TRUE),FALSE)</f>
        <v>1</v>
      </c>
      <c r="AN1086" t="b">
        <f>AND(AC1086,AL1086)</f>
        <v>0</v>
      </c>
      <c r="AO1086" t="b">
        <f>IF(Table1[[#This Row],[Cell]],IF(Table1[[#This Row],[In vivo?]],FALSE,TRUE),FALSE)</f>
        <v>0</v>
      </c>
      <c r="AP1086" t="b">
        <f>NOT(OR(Table1[[#This Row],[In vivo?]],Table1[[#This Row],[Only in Cell]]))</f>
        <v>0</v>
      </c>
      <c r="AQ1086" t="str">
        <f>IF(OR(Table1[[#This Row],[Rodents]],Table1[[#This Row],[Human]],Table1[[#This Row],[Pig]]),OR(ISNUMBER(FIND("pulmonary",C1086)),ISNUMBER(FIND("lung",C1086))),"NA")</f>
        <v>NA</v>
      </c>
      <c r="AR1086" t="str">
        <f>IF(OR(Table1[[#This Row],[Rodents]],Table1[[#This Row],[Human]],Table1[[#This Row],[Pig]]),OR(ISNUMBER(FIND("skin",C1086)),ISNUMBER(FIND("dermal",C1086))),"NA")</f>
        <v>NA</v>
      </c>
      <c r="AS1086" t="str">
        <f>IF(OR(Table1[[#This Row],[Rodents]],Table1[[#This Row],[Human]],Table1[[#This Row],[Pig]]),OR(ISNUMBER(FIND("liver",C1086)),ISNUMBER(FIND("hepat",C1086))),"NA")</f>
        <v>NA</v>
      </c>
      <c r="AT1086" t="str">
        <f>IF(OR(Table1[[#This Row],[Rodents]],Table1[[#This Row],[Human]],Table1[[#This Row],[Pig]]),OR(ISNUMBER(FIND("kidney",C1086)),ISNUMBER(FIND("neph",C1086))),"NA")</f>
        <v>NA</v>
      </c>
      <c r="AU1086" t="str">
        <f>IF(OR(Table1[[#This Row],[Rodents]],Table1[[#This Row],[Human]],Table1[[#This Row],[Pig]]),OR(ISNUMBER(FIND("brain",C1086)),ISNUMBER(FIND("neur",C1086)),ISNUMBER(FIND("nerv",C1086))),"NA")</f>
        <v>NA</v>
      </c>
      <c r="AV1086" t="str">
        <f>IF(OR(Table1[[#This Row],[Rodents]],Table1[[#This Row],[Human]],Table1[[#This Row],[Pig]]),OR(ISNUMBER(FIND("heart",C1086)),ISNUMBER(FIND("cardi",C1086))),"NA")</f>
        <v>NA</v>
      </c>
      <c r="AW1086" t="str">
        <f>IF(OR(Table1[[#This Row],[Rodents]],Table1[[#This Row],[Human]],Table1[[#This Row],[Pig]]),OR(ISNUMBER(FIND("gastro",C1086)),ISNUMBER(FIND("intesti",C1086)),ISNUMBER(FIND("stomach",C1086))),"NA")</f>
        <v>NA</v>
      </c>
      <c r="AX1086" t="str">
        <f>IF(OR(Table1[[#This Row],[Rodents]],Table1[[#This Row],[Human]],Table1[[#This Row],[Pig]]),NOT(OR(AQ1086,AR1086,AS1086,AT1086,AU1086,AV1086,AW1086)),"NA")</f>
        <v>NA</v>
      </c>
      <c r="AY1086" t="b">
        <f>OR(ISNUMBER(FIND("SWCNT",C1086)),ISNUMBER(FIND("SWNT",C1086)),ISNUMBER(FIND("single-wall",C1086)),ISNUMBER(FIND("single wall",C1086)),ISNUMBER(FIND("Single wall",C1086)),ISNUMBER(FIND("Single-wall",C1086)),ISNUMBER(FIND("SWCNT",B1086)),ISNUMBER(FIND("SWNT",B1086)),ISNUMBER(FIND("single-wall",B1086)),ISNUMBER(FIND("single wall",B1086)),ISNUMBER(FIND("Single-wall",B1086)),ISNUMBER(FIND("Single wall",B1086)))</f>
        <v>0</v>
      </c>
      <c r="AZ1086" t="b">
        <f>OR(ISNUMBER(FIND("MWCNT",C1086)),ISNUMBER(FIND("MWNT",C1086)),ISNUMBER(FIND("multi-wall",C1086)),ISNUMBER(FIND("multi wall",C1086)),ISNUMBER(FIND("multiwall",C1086)),ISNUMBER(FIND("Multi-wall",C1086)),ISNUMBER(FIND("Multi wall",C1086)),ISNUMBER(FIND("Multiwall",C1086)),ISNUMBER(FIND("MWCNT",B1086)),ISNUMBER(FIND("MWNT",B1086)),ISNUMBER(FIND("multi-wall",B1086)),ISNUMBER(FIND("multi wall",B1086)),ISNUMBER(FIND("multiwall",B1086)),ISNUMBER(FIND("Multi-wall",B1086)),ISNUMBER(FIND("Multi wall",B1086)),ISNUMBER(FIND("Multiwall",B1086)),ISNUMBER(FIND("Double-wall",B1086)),ISNUMBER(FIND("Double wall",B1086)),ISNUMBER(FIND("Doublewall",B1086)),ISNUMBER(FIND("double-wall",B1086)),ISNUMBER(FIND("double wall",B1086)),ISNUMBER(FIND("doublewall",B1086)))</f>
        <v>1</v>
      </c>
      <c r="BA1086" t="b">
        <f>AND(Table1[[#This Row],[SWCNT]],Table1[[#This Row],[MWCNT]])</f>
        <v>0</v>
      </c>
      <c r="BB1086" t="b">
        <f>IF(Table1[[#This Row],[SWCNT]]=TRUE,FALSE,IF(Table1[[#This Row],[MWCNT]]=TRUE,FALSE,TRUE))</f>
        <v>0</v>
      </c>
      <c r="BC1086" s="18"/>
    </row>
    <row r="1087" spans="1:55" ht="203.5">
      <c r="A1087" t="s">
        <v>3003</v>
      </c>
      <c r="B1087" s="2" t="s">
        <v>3007</v>
      </c>
      <c r="C1087" s="16" t="s">
        <v>3011</v>
      </c>
      <c r="D1087" s="17" t="s">
        <v>1298</v>
      </c>
      <c r="E1087" s="2">
        <v>2015</v>
      </c>
      <c r="F1087" t="b">
        <f>OR(ISNUMBER(FIND("cytotoxic",C1087)),ISNUMBER(FIND("Cytotoxic",C1087)),ISNUMBER(FIND("cellular toxicity",C1087)),ISNUMBER(FIND("cell death",C1087)),ISNUMBER(FIND("viable",C1087)),ISNUMBER(FIND("phytotoxic",C1087)),ISNUMBER(FIND("acute toxicity",C1087)),ISNUMBER(FIND("MTT",C1087)),ISNUMBER(FIND("survival",C1087)),ISNUMBER(FIND("prolifer",C1087)),ISNUMBER(FIND("apoptosis",C1087)),ISNUMBER(FIND("neurotoxic",C1087)),ISNUMBER(FIND("  lysis ",C1087)),ISNUMBER(FIND("necrosis",C1087)),ISNUMBER(FIND("cellular death",C1087))*3,ISNUMBER(FIND("LDH",C1087)),ISNUMBER(FIND("Acute toxicity",C1087)))</f>
        <v>0</v>
      </c>
      <c r="G1087" t="b">
        <f>OR(ISNUMBER(FIND("genotoxic",C1087)),ISNUMBER(FIND("genotoxicity",C1087)),ISNUMBER(FIND("DNA damage",C1087)),ISNUMBER(FIND("DNA",C1087)),ISNUMBER(FIND("RNA",C1087)),ISNUMBER(FIND("mesothelioma",C1087)),ISNUMBER(FIND("carcino",C1087)),ISNUMBER(FIND("mutagen",C1087)),ISNUMBER(FIND("genetic",C1087)))</f>
        <v>0</v>
      </c>
      <c r="H1087" t="b">
        <f>OR(ISNUMBER(FIND("inflammatory",C1087)),ISNUMBER(FIND("inflamm",C1087)))</f>
        <v>0</v>
      </c>
      <c r="I1087" t="b">
        <f>OR(ISNUMBER(FIND("immune",C1087)),ISNUMBER(FIND("immunological",C1087)),ISNUMBER(FIND("interleuk",C1087)),ISNUMBER(FIND("platelet activation",C1087)),ISNUMBER(FIND("monocyte",C1087)),ISNUMBER(FIND("leukocyte",C1087)),ISNUMBER(FIND("cytokine",C1087)),ISNUMBER(FIND("CD4",C1087)),ISNUMBER(FIND("CD8",C1087)),ISNUMBER(FIND("T-cell",C1087)))</f>
        <v>0</v>
      </c>
      <c r="J1087" t="b">
        <f>OR(ISNUMBER(FIND("reactive oxygen",C1087)),ISNUMBER(FIND("ROS",C1087)),ISNUMBER(FIND("free radical",C1087)),ISNUMBER(FIND("oxidative stress",C1087)),ISNUMBER(FIND("peroxid",C1087)),ISNUMBER(FIND("oxidative",C1087)),ISNUMBER(FIND("antioxid",C1087)))</f>
        <v>0</v>
      </c>
      <c r="K1087" t="b">
        <f>OR(ISNUMBER(FIND("autophag",C1087)))</f>
        <v>0</v>
      </c>
      <c r="L1087" t="b">
        <f>OR(ISNUMBER(FIND("morpholog",C1087)))</f>
        <v>0</v>
      </c>
      <c r="M1087" t="b">
        <f>OR(ISNUMBER(FIND("fibrosis",C1087)),ISNUMBER(FIND("Fibrosis",C1087)),ISNUMBER(FIND("fibrot",C1087)))</f>
        <v>0</v>
      </c>
      <c r="N1087" t="b">
        <f>OR(ISNUMBER(FIND("offspring",C1087)),ISNUMBER(FIND("Parental",C1087)),ISNUMBER(FIND("parental",C1087)),ISNUMBER(FIND("germline",C1087)),ISNUMBER(FIND("reproduc",C1087)),ISNUMBER(FIND("embryo",C1087)))</f>
        <v>0</v>
      </c>
      <c r="O1087" t="b">
        <f>OR(ISNUMBER(FIND("metabol",C1087)),ISNUMBER(FIND("Metabol",C1087)),ISNUMBER(FIND("digest",C1087)),ISNUMBER(FIND("mitochon",C1087)))</f>
        <v>0</v>
      </c>
      <c r="P1087" t="b">
        <f>OR(ISNUMBER(FIND("ecotox",C1087)),ISNUMBER(FIND("Ecotox",B1087)),ISNUMBER(FIND("ecotox",B1087)),ISNUMBER(FIND("Ecotox",C1087)))</f>
        <v>1</v>
      </c>
      <c r="Q1087" t="b">
        <f>OR(ISNUMBER(FIND("Bioaccum",C1087)),ISNUMBER(FIND("bioaccum",C1087)),ISNUMBER(FIND("accum",C1087)))</f>
        <v>1</v>
      </c>
      <c r="R1087" t="b">
        <f>OR(ISNUMBER(FIND("Occupation",C1087)),ISNUMBER(FIND("occupation",C1087)),ISNUMBER(FIND("worker",C1087)),ISNUMBER(FIND("workforce",C1087)))</f>
        <v>0</v>
      </c>
      <c r="S1087" t="b">
        <f>NOT(OR(F1087,G1087,H1087,I1087,J1087,K1087,L1087,M1087,N1087,O1087,P1087,Q1087,R1087))</f>
        <v>0</v>
      </c>
      <c r="U1087" t="b">
        <f>OR(Table1[[#This Row],[Inflammation]],Table1[[#This Row],[Immune]])</f>
        <v>0</v>
      </c>
      <c r="V1087" t="str">
        <f>IF(OR(Table1[[#This Row],[Rodents]],Table1[[#This Row],[Human]],Table1[[#This Row],[Pig]]),OR(ISNUMBER(FIND("intratrach",C1087)),ISNUMBER(FIND("nasal ",C1087)),ISNUMBER(FIND("instill",C1087))),"NA")</f>
        <v>NA</v>
      </c>
      <c r="W1087" t="str">
        <f>IF(OR(Table1[[#This Row],[Rodents]],Table1[[#This Row],[Human]],Table1[[#This Row],[Pig]]),OR(ISNUMBER(FIND("dermal",C1087)),ISNUMBER(FIND("skin ",C1087))),"NA")</f>
        <v>NA</v>
      </c>
      <c r="X1087" t="str">
        <f>IF(OR(Table1[[#This Row],[Rodents]],Table1[[#This Row],[Human]],Table1[[#This Row],[Pig]]),OR(ISNUMBER(FIND("injected",C1087)),ISNUMBER(FIND("periton",C1087)),ISNUMBER(FIND("intrascrot",C1087))),"NA")</f>
        <v>NA</v>
      </c>
      <c r="Y1087" t="str">
        <f>IF(OR(Table1[[#This Row],[Rodents]],Table1[[#This Row],[Human]],Table1[[#This Row],[Pig]]),NOT(OR(Table1[[#This Row],[Inhaled/Intratracheal/intranasal]],Table1[[#This Row],[Dermal]],Table1[[#This Row],[Injected]])),"NA")</f>
        <v>NA</v>
      </c>
      <c r="AA1087" t="b">
        <f>OR(ISNUMBER(FIND("fish ",C1087)),ISNUMBER(FIND("Fish ",C1087)),ISNUMBER(FIND("aquatic",C1087)),ISNUMBER(FIND("daphnids",C1087)),ISNUMBER(FIND("Carcinus maenas",C1087)),ISNUMBER(FIND("Daphnia",C1087)),ISNUMBER(FIND("Ruditapes philippinarum",C1087)),ISNUMBER(FIND("daphnia",C1087)),ISNUMBER(FIND("marine",C1087)),ISNUMBER(FIND("mussel",C1087)),ISNUMBER(FIND("algae",C1087)),ISNUMBER(FIND("Donax faba",C1087)),ISNUMBER(FIND("estuarine",C1087)),ISNUMBER(FIND("snail",C1087)),ISNUMBER(FIND("Prorocentrum donghaiense",C1087)) )</f>
        <v>1</v>
      </c>
      <c r="AB1087" t="b">
        <f>OR(ISNUMBER(FIND(" rat ",C1087)),ISNUMBER(FIND(" rats ",C1087)),ISNUMBER(FIND(" Rats ",C1087)),ISNUMBER(FIND(" Rat ",C1087)),ISNUMBER(FIND(" rat.",C1087)),ISNUMBER(FIND(" rats.",C1087)),ISNUMBER(FIND("mouse",C1087)),ISNUMBER(FIND("mice",C1087)), ISNUMBER(FIND(" Mice",C1087)))</f>
        <v>0</v>
      </c>
      <c r="AC1087" t="b">
        <f>OR(ISNUMBER(FIND(" cell ",C1087)),ISNUMBER(FIND("fibroblast",C1087)),ISNUMBER(FIND("macrophage",C1087)),ISNUMBER(FIND("epithelial",C1087)),ISNUMBER(FIND("endothelial",C1087)),ISNUMBER(FIND("neuron",C1087)),ISNUMBER(FIND(" cells ",C1087)),ISNUMBER(FIND("RBC",C1087)),ISNUMBER(FIND("mitochond",C1087)),ISNUMBER(FIND("adipocyte",C1087)),ISNUMBER(FIND("osteo",C1087)),ISNUMBER(FIND("keratin",C1087)),ISNUMBER(FIND(" cell's ",C1087)),ISNUMBER(FIND("eukary",C1087)),ISNUMBER(FIND("sperm",C1087)))</f>
        <v>0</v>
      </c>
      <c r="AD1087" t="b">
        <f>OR(ISNUMBER(FIND("human",B1087)),ISNUMBER(FIND("workers",B1087)),ISNUMBER(FIND("workforces",B1087)),ISNUMBER(FIND("occupational",B1087)),ISNUMBER(FIND("Case report",B1087)),ISNUMBER(FIND("Workplaces",B1087)),ISNUMBER(FIND("worker",B1087)))</f>
        <v>0</v>
      </c>
      <c r="AE1087" t="b">
        <f>OR(ISNUMBER(FIND(" plant ",C1087)),ISNUMBER(FIND("Plant ",C1087)),ISNUMBER(FIND("tomato",C1087)),ISNUMBER(FIND("plants",C1087)),ISNUMBER(FIND("Plants",C1087)),ISNUMBER(FIND("algae",C1087)),ISNUMBER(FIND("lettuce",C1087)),ISNUMBER(FIND("green gram sprouts ",C1087)),ISNUMBER(FIND("Cucurbita pepo",C1087)),ISNUMBER(FIND("bean ",C1087)),ISNUMBER(FIND("chloroplast",C1087)),ISNUMBER(FIND("chlorophyll",C1087)),ISNUMBER(FIND("seedling",C1087)),ISNUMBER(FIND("canola",C1087)),ISNUMBER(FIND("shoot",C1087)),ISNUMBER(FIND("photosynthes",C1087)),ISNUMBER(FIND(" leaves ",C1087)),,ISNUMBER(FIND("agriculture",C1087)),ISNUMBER(FIND(" crops ",C1087)))</f>
        <v>0</v>
      </c>
      <c r="AF1087" t="b">
        <f>OR(ISNUMBER(FIND("bacteria",C1087)),ISNUMBER(FIND("Bacteria",C1087)),ISNUMBER(FIND("Bacterium",C1087)),ISNUMBER(FIND("bacterium",C1087)),ISNUMBER(FIND(" coli ",C1087)))</f>
        <v>1</v>
      </c>
      <c r="AG1087" t="b">
        <f>OR(ISNUMBER(FIND("fungi",C1087)),ISNUMBER(FIND("Fungi",C1087)),ISNUMBER(FIND("fungus",C1087)),ISNUMBER(FIND("Fungus",C1087)),ISNUMBER(FIND("mushroom",C1087)),ISNUMBER(FIND("Mushroom",C1087)),ISNUMBER(FIND(" mold ",C1087)))</f>
        <v>0</v>
      </c>
      <c r="AH1087" t="b">
        <f>OR(ISNUMBER(FIND("Pig ",C1087)),ISNUMBER(FIND("pig ",C1087)),ISNUMBER(FIND("Pigs ",C1087)),ISNUMBER(FIND("pigs ",C1087)))</f>
        <v>0</v>
      </c>
      <c r="AI1087" t="b">
        <f>OR(ISNUMBER(FIND(" C. elegans",C1087)),ISNUMBER(FIND("Caenorhabditis elegans",C1087)),ISNUMBER(FIND("earthworms",C1087)),ISNUMBER(FIND(" Ficopomatus enigmaticus",C1087)),ISNUMBER(FIND("larva",C1087)),ISNUMBER(FIND("Lumbriculus variegatus",C1087)),ISNUMBER(FIND("nematode",C1087)))</f>
        <v>0</v>
      </c>
      <c r="AJ1087" t="b">
        <f>NOT(OR(AA1087,AB1087,AC1087,AD1087,AE1087,AF1087,AG1087,AH1087,AI1087))</f>
        <v>0</v>
      </c>
      <c r="AL1087" t="b">
        <f>OR(AA1087,AB1087,AD1087,AE1087,AF1087,AG1087,AH1087,AI1087)</f>
        <v>1</v>
      </c>
      <c r="AM1087" t="b">
        <f>IF(Table1[[#This Row],[In vivo?]],IF(Table1[[#This Row],[Cell]],FALSE,TRUE),FALSE)</f>
        <v>1</v>
      </c>
      <c r="AN1087" t="b">
        <f>AND(AC1087,AL1087)</f>
        <v>0</v>
      </c>
      <c r="AO1087" t="b">
        <f>IF(Table1[[#This Row],[Cell]],IF(Table1[[#This Row],[In vivo?]],FALSE,TRUE),FALSE)</f>
        <v>0</v>
      </c>
      <c r="AP1087" t="b">
        <f>NOT(OR(Table1[[#This Row],[In vivo?]],Table1[[#This Row],[Only in Cell]]))</f>
        <v>0</v>
      </c>
      <c r="AQ1087" t="str">
        <f>IF(OR(Table1[[#This Row],[Rodents]],Table1[[#This Row],[Human]],Table1[[#This Row],[Pig]]),OR(ISNUMBER(FIND("pulmonary",C1087)),ISNUMBER(FIND("lung",C1087))),"NA")</f>
        <v>NA</v>
      </c>
      <c r="AR1087" t="str">
        <f>IF(OR(Table1[[#This Row],[Rodents]],Table1[[#This Row],[Human]],Table1[[#This Row],[Pig]]),OR(ISNUMBER(FIND("skin",C1087)),ISNUMBER(FIND("dermal",C1087))),"NA")</f>
        <v>NA</v>
      </c>
      <c r="AS1087" t="str">
        <f>IF(OR(Table1[[#This Row],[Rodents]],Table1[[#This Row],[Human]],Table1[[#This Row],[Pig]]),OR(ISNUMBER(FIND("liver",C1087)),ISNUMBER(FIND("hepat",C1087))),"NA")</f>
        <v>NA</v>
      </c>
      <c r="AT1087" t="str">
        <f>IF(OR(Table1[[#This Row],[Rodents]],Table1[[#This Row],[Human]],Table1[[#This Row],[Pig]]),OR(ISNUMBER(FIND("kidney",C1087)),ISNUMBER(FIND("neph",C1087))),"NA")</f>
        <v>NA</v>
      </c>
      <c r="AU1087" t="str">
        <f>IF(OR(Table1[[#This Row],[Rodents]],Table1[[#This Row],[Human]],Table1[[#This Row],[Pig]]),OR(ISNUMBER(FIND("brain",C1087)),ISNUMBER(FIND("neur",C1087)),ISNUMBER(FIND("nerv",C1087))),"NA")</f>
        <v>NA</v>
      </c>
      <c r="AV1087" t="str">
        <f>IF(OR(Table1[[#This Row],[Rodents]],Table1[[#This Row],[Human]],Table1[[#This Row],[Pig]]),OR(ISNUMBER(FIND("heart",C1087)),ISNUMBER(FIND("cardi",C1087))),"NA")</f>
        <v>NA</v>
      </c>
      <c r="AW1087" t="str">
        <f>IF(OR(Table1[[#This Row],[Rodents]],Table1[[#This Row],[Human]],Table1[[#This Row],[Pig]]),OR(ISNUMBER(FIND("gastro",C1087)),ISNUMBER(FIND("intesti",C1087)),ISNUMBER(FIND("stomach",C1087))),"NA")</f>
        <v>NA</v>
      </c>
      <c r="AX1087" t="str">
        <f>IF(OR(Table1[[#This Row],[Rodents]],Table1[[#This Row],[Human]],Table1[[#This Row],[Pig]]),NOT(OR(AQ1087,AR1087,AS1087,AT1087,AU1087,AV1087,AW1087)),"NA")</f>
        <v>NA</v>
      </c>
      <c r="AY1087" t="b">
        <f>OR(ISNUMBER(FIND("SWCNT",C1087)),ISNUMBER(FIND("SWNT",C1087)),ISNUMBER(FIND("single-wall",C1087)),ISNUMBER(FIND("single wall",C1087)),ISNUMBER(FIND("Single wall",C1087)),ISNUMBER(FIND("Single-wall",C1087)),ISNUMBER(FIND("SWCNT",B1087)),ISNUMBER(FIND("SWNT",B1087)),ISNUMBER(FIND("single-wall",B1087)),ISNUMBER(FIND("single wall",B1087)),ISNUMBER(FIND("Single-wall",B1087)),ISNUMBER(FIND("Single wall",B1087)))</f>
        <v>0</v>
      </c>
      <c r="AZ1087" t="b">
        <f>OR(ISNUMBER(FIND("MWCNT",C1087)),ISNUMBER(FIND("MWNT",C1087)),ISNUMBER(FIND("multi-wall",C1087)),ISNUMBER(FIND("multi wall",C1087)),ISNUMBER(FIND("multiwall",C1087)),ISNUMBER(FIND("Multi-wall",C1087)),ISNUMBER(FIND("Multi wall",C1087)),ISNUMBER(FIND("Multiwall",C1087)),ISNUMBER(FIND("MWCNT",B1087)),ISNUMBER(FIND("MWNT",B1087)),ISNUMBER(FIND("multi-wall",B1087)),ISNUMBER(FIND("multi wall",B1087)),ISNUMBER(FIND("multiwall",B1087)),ISNUMBER(FIND("Multi-wall",B1087)),ISNUMBER(FIND("Multi wall",B1087)),ISNUMBER(FIND("Multiwall",B1087)),ISNUMBER(FIND("Double-wall",B1087)),ISNUMBER(FIND("Double wall",B1087)),ISNUMBER(FIND("Doublewall",B1087)),ISNUMBER(FIND("double-wall",B1087)),ISNUMBER(FIND("double wall",B1087)),ISNUMBER(FIND("doublewall",B1087)))</f>
        <v>1</v>
      </c>
      <c r="BA1087" t="b">
        <f>AND(Table1[[#This Row],[SWCNT]],Table1[[#This Row],[MWCNT]])</f>
        <v>0</v>
      </c>
      <c r="BB1087" t="b">
        <f>IF(Table1[[#This Row],[SWCNT]]=TRUE,FALSE,IF(Table1[[#This Row],[MWCNT]]=TRUE,FALSE,TRUE))</f>
        <v>0</v>
      </c>
      <c r="BC1087" s="18"/>
    </row>
    <row r="1088" spans="1:55" ht="166.5">
      <c r="A1088" t="s">
        <v>3930</v>
      </c>
      <c r="B1088" s="2" t="s">
        <v>3932</v>
      </c>
      <c r="C1088" s="16" t="s">
        <v>3934</v>
      </c>
      <c r="D1088" s="17" t="s">
        <v>3936</v>
      </c>
      <c r="E1088" s="2">
        <v>2013</v>
      </c>
      <c r="F1088" t="b">
        <f>OR(ISNUMBER(FIND("cytotoxic",C1088)),ISNUMBER(FIND("Cytotoxic",C1088)),ISNUMBER(FIND("cellular toxicity",C1088)),ISNUMBER(FIND("cell death",C1088)),ISNUMBER(FIND("viable",C1088)),ISNUMBER(FIND("phytotoxic",C1088)),ISNUMBER(FIND("acute toxicity",C1088)),ISNUMBER(FIND("MTT",C1088)),ISNUMBER(FIND("survival",C1088)),ISNUMBER(FIND("prolifer",C1088)),ISNUMBER(FIND("apoptosis",C1088)),ISNUMBER(FIND("neurotoxic",C1088)),ISNUMBER(FIND("  lysis ",C1088)),ISNUMBER(FIND("necrosis",C1088)),ISNUMBER(FIND("cellular death",C1088))*3,ISNUMBER(FIND("LDH",C1088)),ISNUMBER(FIND("Acute toxicity",C1088)))</f>
        <v>0</v>
      </c>
      <c r="G1088" t="b">
        <f>OR(ISNUMBER(FIND("genotoxic",C1088)),ISNUMBER(FIND("genotoxicity",C1088)),ISNUMBER(FIND("DNA damage",C1088)),ISNUMBER(FIND("DNA",C1088)),ISNUMBER(FIND("RNA",C1088)),ISNUMBER(FIND("mesothelioma",C1088)),ISNUMBER(FIND("carcino",C1088)),ISNUMBER(FIND("mutagen",C1088)),ISNUMBER(FIND("genetic",C1088)))</f>
        <v>0</v>
      </c>
      <c r="H1088" t="b">
        <f>OR(ISNUMBER(FIND("inflammatory",C1088)),ISNUMBER(FIND("inflamm",C1088)))</f>
        <v>0</v>
      </c>
      <c r="I1088" t="b">
        <f>OR(ISNUMBER(FIND("immune",C1088)),ISNUMBER(FIND("immunological",C1088)),ISNUMBER(FIND("interleuk",C1088)),ISNUMBER(FIND("platelet activation",C1088)),ISNUMBER(FIND("monocyte",C1088)),ISNUMBER(FIND("leukocyte",C1088)),ISNUMBER(FIND("cytokine",C1088)),ISNUMBER(FIND("CD4",C1088)),ISNUMBER(FIND("CD8",C1088)),ISNUMBER(FIND("T-cell",C1088)))</f>
        <v>0</v>
      </c>
      <c r="J1088" t="b">
        <f>OR(ISNUMBER(FIND("reactive oxygen",C1088)),ISNUMBER(FIND("ROS",C1088)),ISNUMBER(FIND("free radical",C1088)),ISNUMBER(FIND("oxidative stress",C1088)),ISNUMBER(FIND("peroxid",C1088)),ISNUMBER(FIND("oxidative",C1088)),ISNUMBER(FIND("antioxid",C1088)))</f>
        <v>0</v>
      </c>
      <c r="K1088" t="b">
        <f>OR(ISNUMBER(FIND("autophag",C1088)))</f>
        <v>0</v>
      </c>
      <c r="L1088" t="b">
        <f>OR(ISNUMBER(FIND("morpholog",C1088)))</f>
        <v>0</v>
      </c>
      <c r="M1088" t="b">
        <f>OR(ISNUMBER(FIND("fibrosis",C1088)),ISNUMBER(FIND("Fibrosis",C1088)),ISNUMBER(FIND("fibrot",C1088)))</f>
        <v>0</v>
      </c>
      <c r="N1088" t="b">
        <f>OR(ISNUMBER(FIND("offspring",C1088)),ISNUMBER(FIND("Parental",C1088)),ISNUMBER(FIND("parental",C1088)),ISNUMBER(FIND("germline",C1088)),ISNUMBER(FIND("reproduc",C1088)),ISNUMBER(FIND("embryo",C1088)))</f>
        <v>0</v>
      </c>
      <c r="O1088" t="b">
        <f>OR(ISNUMBER(FIND("metabol",C1088)),ISNUMBER(FIND("Metabol",C1088)),ISNUMBER(FIND("digest",C1088)),ISNUMBER(FIND("mitochon",C1088)))</f>
        <v>0</v>
      </c>
      <c r="P1088" t="b">
        <f>OR(ISNUMBER(FIND("ecotox",C1088)),ISNUMBER(FIND("Ecotox",B1088)),ISNUMBER(FIND("ecotox",B1088)),ISNUMBER(FIND("Ecotox",C1088)))</f>
        <v>1</v>
      </c>
      <c r="Q1088" t="b">
        <f>OR(ISNUMBER(FIND("Bioaccum",C1088)),ISNUMBER(FIND("bioaccum",C1088)),ISNUMBER(FIND("accum",C1088)))</f>
        <v>0</v>
      </c>
      <c r="R1088" t="b">
        <f>OR(ISNUMBER(FIND("Occupation",C1088)),ISNUMBER(FIND("occupation",C1088)),ISNUMBER(FIND("worker",C1088)),ISNUMBER(FIND("workforce",C1088)))</f>
        <v>0</v>
      </c>
      <c r="S1088" t="b">
        <f>NOT(OR(F1088,G1088,H1088,I1088,J1088,K1088,L1088,M1088,N1088,O1088,P1088,Q1088,R1088))</f>
        <v>0</v>
      </c>
      <c r="U1088" t="b">
        <f>OR(Table1[[#This Row],[Inflammation]],Table1[[#This Row],[Immune]])</f>
        <v>0</v>
      </c>
      <c r="V1088" t="str">
        <f>IF(OR(Table1[[#This Row],[Rodents]],Table1[[#This Row],[Human]],Table1[[#This Row],[Pig]]),OR(ISNUMBER(FIND("intratrach",C1088)),ISNUMBER(FIND("nasal ",C1088)),ISNUMBER(FIND("instill",C1088))),"NA")</f>
        <v>NA</v>
      </c>
      <c r="W1088" t="str">
        <f>IF(OR(Table1[[#This Row],[Rodents]],Table1[[#This Row],[Human]],Table1[[#This Row],[Pig]]),OR(ISNUMBER(FIND("dermal",C1088)),ISNUMBER(FIND("skin ",C1088))),"NA")</f>
        <v>NA</v>
      </c>
      <c r="X1088" t="str">
        <f>IF(OR(Table1[[#This Row],[Rodents]],Table1[[#This Row],[Human]],Table1[[#This Row],[Pig]]),OR(ISNUMBER(FIND("injected",C1088)),ISNUMBER(FIND("periton",C1088)),ISNUMBER(FIND("intrascrot",C1088))),"NA")</f>
        <v>NA</v>
      </c>
      <c r="Y1088" t="str">
        <f>IF(OR(Table1[[#This Row],[Rodents]],Table1[[#This Row],[Human]],Table1[[#This Row],[Pig]]),NOT(OR(Table1[[#This Row],[Inhaled/Intratracheal/intranasal]],Table1[[#This Row],[Dermal]],Table1[[#This Row],[Injected]])),"NA")</f>
        <v>NA</v>
      </c>
      <c r="AA1088" t="b">
        <f>OR(ISNUMBER(FIND("fish ",C1088)),ISNUMBER(FIND("Fish ",C1088)),ISNUMBER(FIND("aquatic",C1088)),ISNUMBER(FIND("daphnids",C1088)),ISNUMBER(FIND("Carcinus maenas",C1088)),ISNUMBER(FIND("Daphnia",C1088)),ISNUMBER(FIND("Ruditapes philippinarum",C1088)),ISNUMBER(FIND("daphnia",C1088)),ISNUMBER(FIND("marine",C1088)),ISNUMBER(FIND("mussel",C1088)),ISNUMBER(FIND("algae",C1088)),ISNUMBER(FIND("Donax faba",C1088)),ISNUMBER(FIND("estuarine",C1088)),ISNUMBER(FIND("snail",C1088)),ISNUMBER(FIND("Prorocentrum donghaiense",C1088)) )</f>
        <v>1</v>
      </c>
      <c r="AB1088" t="b">
        <f>OR(ISNUMBER(FIND(" rat ",C1088)),ISNUMBER(FIND(" rats ",C1088)),ISNUMBER(FIND(" Rats ",C1088)),ISNUMBER(FIND(" Rat ",C1088)),ISNUMBER(FIND(" rat.",C1088)),ISNUMBER(FIND(" rats.",C1088)),ISNUMBER(FIND("mouse",C1088)),ISNUMBER(FIND("mice",C1088)), ISNUMBER(FIND(" Mice",C1088)))</f>
        <v>0</v>
      </c>
      <c r="AC1088" t="b">
        <f>OR(ISNUMBER(FIND(" cell ",C1088)),ISNUMBER(FIND("fibroblast",C1088)),ISNUMBER(FIND("macrophage",C1088)),ISNUMBER(FIND("epithelial",C1088)),ISNUMBER(FIND("endothelial",C1088)),ISNUMBER(FIND("neuron",C1088)),ISNUMBER(FIND(" cells ",C1088)),ISNUMBER(FIND("RBC",C1088)),ISNUMBER(FIND("mitochond",C1088)),ISNUMBER(FIND("adipocyte",C1088)),ISNUMBER(FIND("osteo",C1088)),ISNUMBER(FIND("keratin",C1088)),ISNUMBER(FIND(" cell's ",C1088)),ISNUMBER(FIND("eukary",C1088)),ISNUMBER(FIND("sperm",C1088)))</f>
        <v>0</v>
      </c>
      <c r="AD1088" t="b">
        <f>OR(ISNUMBER(FIND("human",B1088)),ISNUMBER(FIND("workers",B1088)),ISNUMBER(FIND("workforces",B1088)),ISNUMBER(FIND("occupational",B1088)),ISNUMBER(FIND("Case report",B1088)),ISNUMBER(FIND("Workplaces",B1088)),ISNUMBER(FIND("worker",B1088)))</f>
        <v>0</v>
      </c>
      <c r="AE1088" t="b">
        <f>OR(ISNUMBER(FIND(" plant ",C1088)),ISNUMBER(FIND("Plant ",C1088)),ISNUMBER(FIND("tomato",C1088)),ISNUMBER(FIND("plants",C1088)),ISNUMBER(FIND("Plants",C1088)),ISNUMBER(FIND("algae",C1088)),ISNUMBER(FIND("lettuce",C1088)),ISNUMBER(FIND("green gram sprouts ",C1088)),ISNUMBER(FIND("Cucurbita pepo",C1088)),ISNUMBER(FIND("bean ",C1088)),ISNUMBER(FIND("chloroplast",C1088)),ISNUMBER(FIND("chlorophyll",C1088)),ISNUMBER(FIND("seedling",C1088)),ISNUMBER(FIND("canola",C1088)),ISNUMBER(FIND("shoot",C1088)),ISNUMBER(FIND("photosynthes",C1088)),ISNUMBER(FIND(" leaves ",C1088)),,ISNUMBER(FIND("agriculture",C1088)),ISNUMBER(FIND(" crops ",C1088)))</f>
        <v>1</v>
      </c>
      <c r="AF1088" t="b">
        <f>OR(ISNUMBER(FIND("bacteria",C1088)),ISNUMBER(FIND("Bacteria",C1088)),ISNUMBER(FIND("Bacterium",C1088)),ISNUMBER(FIND("bacterium",C1088)),ISNUMBER(FIND(" coli ",C1088)))</f>
        <v>0</v>
      </c>
      <c r="AG1088" t="b">
        <f>OR(ISNUMBER(FIND("fungi",C1088)),ISNUMBER(FIND("Fungi",C1088)),ISNUMBER(FIND("fungus",C1088)),ISNUMBER(FIND("Fungus",C1088)),ISNUMBER(FIND("mushroom",C1088)),ISNUMBER(FIND("Mushroom",C1088)),ISNUMBER(FIND(" mold ",C1088)))</f>
        <v>0</v>
      </c>
      <c r="AH1088" t="b">
        <f>OR(ISNUMBER(FIND("Pig ",C1088)),ISNUMBER(FIND("pig ",C1088)),ISNUMBER(FIND("Pigs ",C1088)),ISNUMBER(FIND("pigs ",C1088)))</f>
        <v>0</v>
      </c>
      <c r="AI1088" t="b">
        <f>OR(ISNUMBER(FIND(" C. elegans",C1088)),ISNUMBER(FIND("Caenorhabditis elegans",C1088)),ISNUMBER(FIND("earthworms",C1088)),ISNUMBER(FIND(" Ficopomatus enigmaticus",C1088)),ISNUMBER(FIND("larva",C1088)),ISNUMBER(FIND("Lumbriculus variegatus",C1088)),ISNUMBER(FIND("nematode",C1088)))</f>
        <v>0</v>
      </c>
      <c r="AJ1088" t="b">
        <f>NOT(OR(AA1088,AB1088,AC1088,AD1088,AE1088,AF1088,AG1088,AH1088,AI1088))</f>
        <v>0</v>
      </c>
      <c r="AL1088" t="b">
        <f>OR(AA1088,AB1088,AD1088,AE1088,AF1088,AG1088,AH1088,AI1088)</f>
        <v>1</v>
      </c>
      <c r="AM1088" t="b">
        <f>IF(Table1[[#This Row],[In vivo?]],IF(Table1[[#This Row],[Cell]],FALSE,TRUE),FALSE)</f>
        <v>1</v>
      </c>
      <c r="AN1088" t="b">
        <f>AND(AC1088,AL1088)</f>
        <v>0</v>
      </c>
      <c r="AO1088" t="b">
        <f>IF(Table1[[#This Row],[Cell]],IF(Table1[[#This Row],[In vivo?]],FALSE,TRUE),FALSE)</f>
        <v>0</v>
      </c>
      <c r="AP1088" t="b">
        <f>NOT(OR(Table1[[#This Row],[In vivo?]],Table1[[#This Row],[Only in Cell]]))</f>
        <v>0</v>
      </c>
      <c r="AQ1088" t="str">
        <f>IF(OR(Table1[[#This Row],[Rodents]],Table1[[#This Row],[Human]],Table1[[#This Row],[Pig]]),OR(ISNUMBER(FIND("pulmonary",C1088)),ISNUMBER(FIND("lung",C1088))),"NA")</f>
        <v>NA</v>
      </c>
      <c r="AR1088" t="str">
        <f>IF(OR(Table1[[#This Row],[Rodents]],Table1[[#This Row],[Human]],Table1[[#This Row],[Pig]]),OR(ISNUMBER(FIND("skin",C1088)),ISNUMBER(FIND("dermal",C1088))),"NA")</f>
        <v>NA</v>
      </c>
      <c r="AS1088" t="str">
        <f>IF(OR(Table1[[#This Row],[Rodents]],Table1[[#This Row],[Human]],Table1[[#This Row],[Pig]]),OR(ISNUMBER(FIND("liver",C1088)),ISNUMBER(FIND("hepat",C1088))),"NA")</f>
        <v>NA</v>
      </c>
      <c r="AT1088" t="str">
        <f>IF(OR(Table1[[#This Row],[Rodents]],Table1[[#This Row],[Human]],Table1[[#This Row],[Pig]]),OR(ISNUMBER(FIND("kidney",C1088)),ISNUMBER(FIND("neph",C1088))),"NA")</f>
        <v>NA</v>
      </c>
      <c r="AU1088" t="str">
        <f>IF(OR(Table1[[#This Row],[Rodents]],Table1[[#This Row],[Human]],Table1[[#This Row],[Pig]]),OR(ISNUMBER(FIND("brain",C1088)),ISNUMBER(FIND("neur",C1088)),ISNUMBER(FIND("nerv",C1088))),"NA")</f>
        <v>NA</v>
      </c>
      <c r="AV1088" t="str">
        <f>IF(OR(Table1[[#This Row],[Rodents]],Table1[[#This Row],[Human]],Table1[[#This Row],[Pig]]),OR(ISNUMBER(FIND("heart",C1088)),ISNUMBER(FIND("cardi",C1088))),"NA")</f>
        <v>NA</v>
      </c>
      <c r="AW1088" t="str">
        <f>IF(OR(Table1[[#This Row],[Rodents]],Table1[[#This Row],[Human]],Table1[[#This Row],[Pig]]),OR(ISNUMBER(FIND("gastro",C1088)),ISNUMBER(FIND("intesti",C1088)),ISNUMBER(FIND("stomach",C1088))),"NA")</f>
        <v>NA</v>
      </c>
      <c r="AX1088" t="str">
        <f>IF(OR(Table1[[#This Row],[Rodents]],Table1[[#This Row],[Human]],Table1[[#This Row],[Pig]]),NOT(OR(AQ1088,AR1088,AS1088,AT1088,AU1088,AV1088,AW1088)),"NA")</f>
        <v>NA</v>
      </c>
      <c r="AY1088" t="b">
        <f>OR(ISNUMBER(FIND("SWCNT",C1088)),ISNUMBER(FIND("SWNT",C1088)),ISNUMBER(FIND("single-wall",C1088)),ISNUMBER(FIND("single wall",C1088)),ISNUMBER(FIND("Single wall",C1088)),ISNUMBER(FIND("Single-wall",C1088)),ISNUMBER(FIND("SWCNT",B1088)),ISNUMBER(FIND("SWNT",B1088)),ISNUMBER(FIND("single-wall",B1088)),ISNUMBER(FIND("single wall",B1088)),ISNUMBER(FIND("Single-wall",B1088)),ISNUMBER(FIND("Single wall",B1088)))</f>
        <v>0</v>
      </c>
      <c r="AZ1088" t="b">
        <f>OR(ISNUMBER(FIND("MWCNT",C1088)),ISNUMBER(FIND("MWNT",C1088)),ISNUMBER(FIND("multi-wall",C1088)),ISNUMBER(FIND("multi wall",C1088)),ISNUMBER(FIND("multiwall",C1088)),ISNUMBER(FIND("Multi-wall",C1088)),ISNUMBER(FIND("Multi wall",C1088)),ISNUMBER(FIND("Multiwall",C1088)),ISNUMBER(FIND("MWCNT",B1088)),ISNUMBER(FIND("MWNT",B1088)),ISNUMBER(FIND("multi-wall",B1088)),ISNUMBER(FIND("multi wall",B1088)),ISNUMBER(FIND("multiwall",B1088)),ISNUMBER(FIND("Multi-wall",B1088)),ISNUMBER(FIND("Multi wall",B1088)),ISNUMBER(FIND("Multiwall",B1088)),ISNUMBER(FIND("Double-wall",B1088)),ISNUMBER(FIND("Double wall",B1088)),ISNUMBER(FIND("Doublewall",B1088)),ISNUMBER(FIND("double-wall",B1088)),ISNUMBER(FIND("double wall",B1088)),ISNUMBER(FIND("doublewall",B1088)))</f>
        <v>1</v>
      </c>
      <c r="BA1088" t="b">
        <f>AND(Table1[[#This Row],[SWCNT]],Table1[[#This Row],[MWCNT]])</f>
        <v>0</v>
      </c>
      <c r="BB1088" t="b">
        <f>IF(Table1[[#This Row],[SWCNT]]=TRUE,FALSE,IF(Table1[[#This Row],[MWCNT]]=TRUE,FALSE,TRUE))</f>
        <v>0</v>
      </c>
      <c r="BC1088" s="18"/>
    </row>
    <row r="1089" spans="1:55" ht="259">
      <c r="A1089" t="s">
        <v>4152</v>
      </c>
      <c r="B1089" s="2" t="s">
        <v>4153</v>
      </c>
      <c r="C1089" s="16" t="s">
        <v>4154</v>
      </c>
      <c r="D1089" s="17" t="s">
        <v>4155</v>
      </c>
      <c r="E1089" s="2">
        <v>2013</v>
      </c>
      <c r="F1089" t="b">
        <f>OR(ISNUMBER(FIND("cytotoxic",C1089)),ISNUMBER(FIND("Cytotoxic",C1089)),ISNUMBER(FIND("cellular toxicity",C1089)),ISNUMBER(FIND("cell death",C1089)),ISNUMBER(FIND("viable",C1089)),ISNUMBER(FIND("phytotoxic",C1089)),ISNUMBER(FIND("acute toxicity",C1089)),ISNUMBER(FIND("MTT",C1089)),ISNUMBER(FIND("survival",C1089)),ISNUMBER(FIND("prolifer",C1089)),ISNUMBER(FIND("apoptosis",C1089)),ISNUMBER(FIND("neurotoxic",C1089)),ISNUMBER(FIND("  lysis ",C1089)),ISNUMBER(FIND("necrosis",C1089)),ISNUMBER(FIND("cellular death",C1089))*3,ISNUMBER(FIND("LDH",C1089)),ISNUMBER(FIND("Acute toxicity",C1089)))</f>
        <v>0</v>
      </c>
      <c r="G1089" t="b">
        <f>OR(ISNUMBER(FIND("genotoxic",C1089)),ISNUMBER(FIND("genotoxicity",C1089)),ISNUMBER(FIND("DNA damage",C1089)),ISNUMBER(FIND("DNA",C1089)),ISNUMBER(FIND("RNA",C1089)),ISNUMBER(FIND("mesothelioma",C1089)),ISNUMBER(FIND("carcino",C1089)),ISNUMBER(FIND("mutagen",C1089)),ISNUMBER(FIND("genetic",C1089)))</f>
        <v>0</v>
      </c>
      <c r="H1089" t="b">
        <f>OR(ISNUMBER(FIND("inflammatory",C1089)),ISNUMBER(FIND("inflamm",C1089)))</f>
        <v>0</v>
      </c>
      <c r="I1089" t="b">
        <f>OR(ISNUMBER(FIND("immune",C1089)),ISNUMBER(FIND("immunological",C1089)),ISNUMBER(FIND("interleuk",C1089)),ISNUMBER(FIND("platelet activation",C1089)),ISNUMBER(FIND("monocyte",C1089)),ISNUMBER(FIND("leukocyte",C1089)),ISNUMBER(FIND("cytokine",C1089)),ISNUMBER(FIND("CD4",C1089)),ISNUMBER(FIND("CD8",C1089)),ISNUMBER(FIND("T-cell",C1089)))</f>
        <v>0</v>
      </c>
      <c r="J1089" t="b">
        <f>OR(ISNUMBER(FIND("reactive oxygen",C1089)),ISNUMBER(FIND("ROS",C1089)),ISNUMBER(FIND("free radical",C1089)),ISNUMBER(FIND("oxidative stress",C1089)),ISNUMBER(FIND("peroxid",C1089)),ISNUMBER(FIND("oxidative",C1089)),ISNUMBER(FIND("antioxid",C1089)))</f>
        <v>0</v>
      </c>
      <c r="K1089" t="b">
        <f>OR(ISNUMBER(FIND("autophag",C1089)))</f>
        <v>0</v>
      </c>
      <c r="L1089" t="b">
        <f>OR(ISNUMBER(FIND("morpholog",C1089)))</f>
        <v>0</v>
      </c>
      <c r="M1089" t="b">
        <f>OR(ISNUMBER(FIND("fibrosis",C1089)),ISNUMBER(FIND("Fibrosis",C1089)),ISNUMBER(FIND("fibrot",C1089)))</f>
        <v>0</v>
      </c>
      <c r="N1089" t="b">
        <f>OR(ISNUMBER(FIND("offspring",C1089)),ISNUMBER(FIND("Parental",C1089)),ISNUMBER(FIND("parental",C1089)),ISNUMBER(FIND("germline",C1089)),ISNUMBER(FIND("reproduc",C1089)),ISNUMBER(FIND("embryo",C1089)))</f>
        <v>0</v>
      </c>
      <c r="O1089" t="b">
        <f>OR(ISNUMBER(FIND("metabol",C1089)),ISNUMBER(FIND("Metabol",C1089)),ISNUMBER(FIND("digest",C1089)),ISNUMBER(FIND("mitochon",C1089)))</f>
        <v>0</v>
      </c>
      <c r="P1089" t="b">
        <f>OR(ISNUMBER(FIND("ecotox",C1089)),ISNUMBER(FIND("Ecotox",B1089)),ISNUMBER(FIND("ecotox",B1089)),ISNUMBER(FIND("Ecotox",C1089)))</f>
        <v>1</v>
      </c>
      <c r="Q1089" t="b">
        <f>OR(ISNUMBER(FIND("Bioaccum",C1089)),ISNUMBER(FIND("bioaccum",C1089)),ISNUMBER(FIND("accum",C1089)))</f>
        <v>1</v>
      </c>
      <c r="R1089" t="b">
        <f>OR(ISNUMBER(FIND("Occupation",C1089)),ISNUMBER(FIND("occupation",C1089)),ISNUMBER(FIND("worker",C1089)),ISNUMBER(FIND("workforce",C1089)))</f>
        <v>1</v>
      </c>
      <c r="S1089" t="b">
        <f>NOT(OR(F1089,G1089,H1089,I1089,J1089,K1089,L1089,M1089,N1089,O1089,P1089,Q1089,R1089))</f>
        <v>0</v>
      </c>
      <c r="U1089" t="b">
        <f>OR(Table1[[#This Row],[Inflammation]],Table1[[#This Row],[Immune]])</f>
        <v>0</v>
      </c>
      <c r="V1089" t="str">
        <f>IF(OR(Table1[[#This Row],[Rodents]],Table1[[#This Row],[Human]],Table1[[#This Row],[Pig]]),OR(ISNUMBER(FIND("intratrach",C1089)),ISNUMBER(FIND("nasal ",C1089)),ISNUMBER(FIND("instill",C1089))),"NA")</f>
        <v>NA</v>
      </c>
      <c r="W1089" t="str">
        <f>IF(OR(Table1[[#This Row],[Rodents]],Table1[[#This Row],[Human]],Table1[[#This Row],[Pig]]),OR(ISNUMBER(FIND("dermal",C1089)),ISNUMBER(FIND("skin ",C1089))),"NA")</f>
        <v>NA</v>
      </c>
      <c r="X1089" t="str">
        <f>IF(OR(Table1[[#This Row],[Rodents]],Table1[[#This Row],[Human]],Table1[[#This Row],[Pig]]),OR(ISNUMBER(FIND("injected",C1089)),ISNUMBER(FIND("periton",C1089)),ISNUMBER(FIND("intrascrot",C1089))),"NA")</f>
        <v>NA</v>
      </c>
      <c r="Y1089" t="str">
        <f>IF(OR(Table1[[#This Row],[Rodents]],Table1[[#This Row],[Human]],Table1[[#This Row],[Pig]]),NOT(OR(Table1[[#This Row],[Inhaled/Intratracheal/intranasal]],Table1[[#This Row],[Dermal]],Table1[[#This Row],[Injected]])),"NA")</f>
        <v>NA</v>
      </c>
      <c r="AA1089" t="b">
        <f>OR(ISNUMBER(FIND("fish ",C1089)),ISNUMBER(FIND("Fish ",C1089)),ISNUMBER(FIND("aquatic",C1089)),ISNUMBER(FIND("daphnids",C1089)),ISNUMBER(FIND("Carcinus maenas",C1089)),ISNUMBER(FIND("Daphnia",C1089)),ISNUMBER(FIND("Ruditapes philippinarum",C1089)),ISNUMBER(FIND("daphnia",C1089)),ISNUMBER(FIND("marine",C1089)),ISNUMBER(FIND("mussel",C1089)),ISNUMBER(FIND("algae",C1089)),ISNUMBER(FIND("Donax faba",C1089)),ISNUMBER(FIND("estuarine",C1089)),ISNUMBER(FIND("snail",C1089)),ISNUMBER(FIND("Prorocentrum donghaiense",C1089)) )</f>
        <v>1</v>
      </c>
      <c r="AB1089" t="b">
        <f>OR(ISNUMBER(FIND(" rat ",C1089)),ISNUMBER(FIND(" rats ",C1089)),ISNUMBER(FIND(" Rats ",C1089)),ISNUMBER(FIND(" Rat ",C1089)),ISNUMBER(FIND(" rat.",C1089)),ISNUMBER(FIND(" rats.",C1089)),ISNUMBER(FIND("mouse",C1089)),ISNUMBER(FIND("mice",C1089)), ISNUMBER(FIND(" Mice",C1089)))</f>
        <v>0</v>
      </c>
      <c r="AC1089" t="b">
        <f>OR(ISNUMBER(FIND(" cell ",C1089)),ISNUMBER(FIND("fibroblast",C1089)),ISNUMBER(FIND("macrophage",C1089)),ISNUMBER(FIND("epithelial",C1089)),ISNUMBER(FIND("endothelial",C1089)),ISNUMBER(FIND("neuron",C1089)),ISNUMBER(FIND(" cells ",C1089)),ISNUMBER(FIND("RBC",C1089)),ISNUMBER(FIND("mitochond",C1089)),ISNUMBER(FIND("adipocyte",C1089)),ISNUMBER(FIND("osteo",C1089)),ISNUMBER(FIND("keratin",C1089)),ISNUMBER(FIND(" cell's ",C1089)),ISNUMBER(FIND("eukary",C1089)),ISNUMBER(FIND("sperm",C1089)))</f>
        <v>0</v>
      </c>
      <c r="AD1089" t="b">
        <f>OR(ISNUMBER(FIND("human",B1089)),ISNUMBER(FIND("workers",B1089)),ISNUMBER(FIND("workforces",B1089)),ISNUMBER(FIND("occupational",B1089)),ISNUMBER(FIND("Case report",B1089)),ISNUMBER(FIND("Workplaces",B1089)),ISNUMBER(FIND("worker",B1089)))</f>
        <v>0</v>
      </c>
      <c r="AE1089" t="b">
        <f>OR(ISNUMBER(FIND(" plant ",C1089)),ISNUMBER(FIND("Plant ",C1089)),ISNUMBER(FIND("tomato",C1089)),ISNUMBER(FIND("plants",C1089)),ISNUMBER(FIND("Plants",C1089)),ISNUMBER(FIND("algae",C1089)),ISNUMBER(FIND("lettuce",C1089)),ISNUMBER(FIND("green gram sprouts ",C1089)),ISNUMBER(FIND("Cucurbita pepo",C1089)),ISNUMBER(FIND("bean ",C1089)),ISNUMBER(FIND("chloroplast",C1089)),ISNUMBER(FIND("chlorophyll",C1089)),ISNUMBER(FIND("seedling",C1089)),ISNUMBER(FIND("canola",C1089)),ISNUMBER(FIND("shoot",C1089)),ISNUMBER(FIND("photosynthes",C1089)),ISNUMBER(FIND(" leaves ",C1089)),,ISNUMBER(FIND("agriculture",C1089)),ISNUMBER(FIND(" crops ",C1089)))</f>
        <v>1</v>
      </c>
      <c r="AF1089" t="b">
        <f>OR(ISNUMBER(FIND("bacteria",C1089)),ISNUMBER(FIND("Bacteria",C1089)),ISNUMBER(FIND("Bacterium",C1089)),ISNUMBER(FIND("bacterium",C1089)),ISNUMBER(FIND(" coli ",C1089)))</f>
        <v>0</v>
      </c>
      <c r="AG1089" t="b">
        <f>OR(ISNUMBER(FIND("fungi",C1089)),ISNUMBER(FIND("Fungi",C1089)),ISNUMBER(FIND("fungus",C1089)),ISNUMBER(FIND("Fungus",C1089)),ISNUMBER(FIND("mushroom",C1089)),ISNUMBER(FIND("Mushroom",C1089)),ISNUMBER(FIND(" mold ",C1089)))</f>
        <v>0</v>
      </c>
      <c r="AH1089" t="b">
        <f>OR(ISNUMBER(FIND("Pig ",C1089)),ISNUMBER(FIND("pig ",C1089)),ISNUMBER(FIND("Pigs ",C1089)),ISNUMBER(FIND("pigs ",C1089)))</f>
        <v>0</v>
      </c>
      <c r="AI1089" t="b">
        <f>OR(ISNUMBER(FIND(" C. elegans",C1089)),ISNUMBER(FIND("Caenorhabditis elegans",C1089)),ISNUMBER(FIND("earthworms",C1089)),ISNUMBER(FIND(" Ficopomatus enigmaticus",C1089)),ISNUMBER(FIND("larva",C1089)),ISNUMBER(FIND("Lumbriculus variegatus",C1089)),ISNUMBER(FIND("nematode",C1089)))</f>
        <v>0</v>
      </c>
      <c r="AJ1089" t="b">
        <f>NOT(OR(AA1089,AB1089,AC1089,AD1089,AE1089,AF1089,AG1089,AH1089,AI1089))</f>
        <v>0</v>
      </c>
      <c r="AL1089" t="b">
        <f>OR(AA1089,AB1089,AD1089,AE1089,AF1089,AG1089,AH1089,AI1089)</f>
        <v>1</v>
      </c>
      <c r="AM1089" t="b">
        <f>IF(Table1[[#This Row],[In vivo?]],IF(Table1[[#This Row],[Cell]],FALSE,TRUE),FALSE)</f>
        <v>1</v>
      </c>
      <c r="AN1089" t="b">
        <f>AND(AC1089,AL1089)</f>
        <v>0</v>
      </c>
      <c r="AO1089" t="b">
        <f>IF(Table1[[#This Row],[Cell]],IF(Table1[[#This Row],[In vivo?]],FALSE,TRUE),FALSE)</f>
        <v>0</v>
      </c>
      <c r="AP1089" t="b">
        <f>NOT(OR(Table1[[#This Row],[In vivo?]],Table1[[#This Row],[Only in Cell]]))</f>
        <v>0</v>
      </c>
      <c r="AQ1089" t="str">
        <f>IF(OR(Table1[[#This Row],[Rodents]],Table1[[#This Row],[Human]],Table1[[#This Row],[Pig]]),OR(ISNUMBER(FIND("pulmonary",C1089)),ISNUMBER(FIND("lung",C1089))),"NA")</f>
        <v>NA</v>
      </c>
      <c r="AR1089" t="str">
        <f>IF(OR(Table1[[#This Row],[Rodents]],Table1[[#This Row],[Human]],Table1[[#This Row],[Pig]]),OR(ISNUMBER(FIND("skin",C1089)),ISNUMBER(FIND("dermal",C1089))),"NA")</f>
        <v>NA</v>
      </c>
      <c r="AS1089" t="str">
        <f>IF(OR(Table1[[#This Row],[Rodents]],Table1[[#This Row],[Human]],Table1[[#This Row],[Pig]]),OR(ISNUMBER(FIND("liver",C1089)),ISNUMBER(FIND("hepat",C1089))),"NA")</f>
        <v>NA</v>
      </c>
      <c r="AT1089" t="str">
        <f>IF(OR(Table1[[#This Row],[Rodents]],Table1[[#This Row],[Human]],Table1[[#This Row],[Pig]]),OR(ISNUMBER(FIND("kidney",C1089)),ISNUMBER(FIND("neph",C1089))),"NA")</f>
        <v>NA</v>
      </c>
      <c r="AU1089" t="str">
        <f>IF(OR(Table1[[#This Row],[Rodents]],Table1[[#This Row],[Human]],Table1[[#This Row],[Pig]]),OR(ISNUMBER(FIND("brain",C1089)),ISNUMBER(FIND("neur",C1089)),ISNUMBER(FIND("nerv",C1089))),"NA")</f>
        <v>NA</v>
      </c>
      <c r="AV1089" t="str">
        <f>IF(OR(Table1[[#This Row],[Rodents]],Table1[[#This Row],[Human]],Table1[[#This Row],[Pig]]),OR(ISNUMBER(FIND("heart",C1089)),ISNUMBER(FIND("cardi",C1089))),"NA")</f>
        <v>NA</v>
      </c>
      <c r="AW1089" t="str">
        <f>IF(OR(Table1[[#This Row],[Rodents]],Table1[[#This Row],[Human]],Table1[[#This Row],[Pig]]),OR(ISNUMBER(FIND("gastro",C1089)),ISNUMBER(FIND("intesti",C1089)),ISNUMBER(FIND("stomach",C1089))),"NA")</f>
        <v>NA</v>
      </c>
      <c r="AX1089" t="str">
        <f>IF(OR(Table1[[#This Row],[Rodents]],Table1[[#This Row],[Human]],Table1[[#This Row],[Pig]]),NOT(OR(AQ1089,AR1089,AS1089,AT1089,AU1089,AV1089,AW1089)),"NA")</f>
        <v>NA</v>
      </c>
      <c r="AY1089" t="b">
        <f>OR(ISNUMBER(FIND("SWCNT",C1089)),ISNUMBER(FIND("SWNT",C1089)),ISNUMBER(FIND("single-wall",C1089)),ISNUMBER(FIND("single wall",C1089)),ISNUMBER(FIND("Single wall",C1089)),ISNUMBER(FIND("Single-wall",C1089)),ISNUMBER(FIND("SWCNT",B1089)),ISNUMBER(FIND("SWNT",B1089)),ISNUMBER(FIND("single-wall",B1089)),ISNUMBER(FIND("single wall",B1089)),ISNUMBER(FIND("Single-wall",B1089)),ISNUMBER(FIND("Single wall",B1089)))</f>
        <v>1</v>
      </c>
      <c r="AZ1089" t="b">
        <f>OR(ISNUMBER(FIND("MWCNT",C1089)),ISNUMBER(FIND("MWNT",C1089)),ISNUMBER(FIND("multi-wall",C1089)),ISNUMBER(FIND("multi wall",C1089)),ISNUMBER(FIND("multiwall",C1089)),ISNUMBER(FIND("Multi-wall",C1089)),ISNUMBER(FIND("Multi wall",C1089)),ISNUMBER(FIND("Multiwall",C1089)),ISNUMBER(FIND("MWCNT",B1089)),ISNUMBER(FIND("MWNT",B1089)),ISNUMBER(FIND("multi-wall",B1089)),ISNUMBER(FIND("multi wall",B1089)),ISNUMBER(FIND("multiwall",B1089)),ISNUMBER(FIND("Multi-wall",B1089)),ISNUMBER(FIND("Multi wall",B1089)),ISNUMBER(FIND("Multiwall",B1089)),ISNUMBER(FIND("Double-wall",B1089)),ISNUMBER(FIND("Double wall",B1089)),ISNUMBER(FIND("Doublewall",B1089)),ISNUMBER(FIND("double-wall",B1089)),ISNUMBER(FIND("double wall",B1089)),ISNUMBER(FIND("doublewall",B1089)))</f>
        <v>0</v>
      </c>
      <c r="BA1089" t="b">
        <f>AND(Table1[[#This Row],[SWCNT]],Table1[[#This Row],[MWCNT]])</f>
        <v>0</v>
      </c>
      <c r="BB1089" t="b">
        <f>IF(Table1[[#This Row],[SWCNT]]=TRUE,FALSE,IF(Table1[[#This Row],[MWCNT]]=TRUE,FALSE,TRUE))</f>
        <v>0</v>
      </c>
      <c r="BC1089" s="18"/>
    </row>
    <row r="1090" spans="1:55" ht="240.5">
      <c r="A1090" t="s">
        <v>4347</v>
      </c>
      <c r="B1090" s="2" t="s">
        <v>4348</v>
      </c>
      <c r="C1090" s="16" t="s">
        <v>4349</v>
      </c>
      <c r="D1090" s="17" t="s">
        <v>1840</v>
      </c>
      <c r="E1090" s="2">
        <v>2012</v>
      </c>
      <c r="F1090" t="b">
        <f>OR(ISNUMBER(FIND("cytotoxic",C1090)),ISNUMBER(FIND("Cytotoxic",C1090)),ISNUMBER(FIND("cellular toxicity",C1090)),ISNUMBER(FIND("cell death",C1090)),ISNUMBER(FIND("viable",C1090)),ISNUMBER(FIND("phytotoxic",C1090)),ISNUMBER(FIND("acute toxicity",C1090)),ISNUMBER(FIND("MTT",C1090)),ISNUMBER(FIND("survival",C1090)),ISNUMBER(FIND("prolifer",C1090)),ISNUMBER(FIND("apoptosis",C1090)),ISNUMBER(FIND("neurotoxic",C1090)),ISNUMBER(FIND("  lysis ",C1090)),ISNUMBER(FIND("necrosis",C1090)),ISNUMBER(FIND("cellular death",C1090))*3,ISNUMBER(FIND("LDH",C1090)),ISNUMBER(FIND("Acute toxicity",C1090)))</f>
        <v>0</v>
      </c>
      <c r="G1090" t="b">
        <f>OR(ISNUMBER(FIND("genotoxic",C1090)),ISNUMBER(FIND("genotoxicity",C1090)),ISNUMBER(FIND("DNA damage",C1090)),ISNUMBER(FIND("DNA",C1090)),ISNUMBER(FIND("RNA",C1090)),ISNUMBER(FIND("mesothelioma",C1090)),ISNUMBER(FIND("carcino",C1090)),ISNUMBER(FIND("mutagen",C1090)),ISNUMBER(FIND("genetic",C1090)))</f>
        <v>0</v>
      </c>
      <c r="H1090" t="b">
        <f>OR(ISNUMBER(FIND("inflammatory",C1090)),ISNUMBER(FIND("inflamm",C1090)))</f>
        <v>0</v>
      </c>
      <c r="I1090" t="b">
        <f>OR(ISNUMBER(FIND("immune",C1090)),ISNUMBER(FIND("immunological",C1090)),ISNUMBER(FIND("interleuk",C1090)),ISNUMBER(FIND("platelet activation",C1090)),ISNUMBER(FIND("monocyte",C1090)),ISNUMBER(FIND("leukocyte",C1090)),ISNUMBER(FIND("cytokine",C1090)),ISNUMBER(FIND("CD4",C1090)),ISNUMBER(FIND("CD8",C1090)),ISNUMBER(FIND("T-cell",C1090)))</f>
        <v>0</v>
      </c>
      <c r="J1090" t="b">
        <f>OR(ISNUMBER(FIND("reactive oxygen",C1090)),ISNUMBER(FIND("ROS",C1090)),ISNUMBER(FIND("free radical",C1090)),ISNUMBER(FIND("oxidative stress",C1090)),ISNUMBER(FIND("peroxid",C1090)),ISNUMBER(FIND("oxidative",C1090)),ISNUMBER(FIND("antioxid",C1090)))</f>
        <v>0</v>
      </c>
      <c r="K1090" t="b">
        <f>OR(ISNUMBER(FIND("autophag",C1090)))</f>
        <v>0</v>
      </c>
      <c r="L1090" t="b">
        <f>OR(ISNUMBER(FIND("morpholog",C1090)))</f>
        <v>0</v>
      </c>
      <c r="M1090" t="b">
        <f>OR(ISNUMBER(FIND("fibrosis",C1090)),ISNUMBER(FIND("Fibrosis",C1090)),ISNUMBER(FIND("fibrot",C1090)))</f>
        <v>0</v>
      </c>
      <c r="N1090" t="b">
        <f>OR(ISNUMBER(FIND("offspring",C1090)),ISNUMBER(FIND("Parental",C1090)),ISNUMBER(FIND("parental",C1090)),ISNUMBER(FIND("germline",C1090)),ISNUMBER(FIND("reproduc",C1090)),ISNUMBER(FIND("embryo",C1090)))</f>
        <v>0</v>
      </c>
      <c r="O1090" t="b">
        <f>OR(ISNUMBER(FIND("metabol",C1090)),ISNUMBER(FIND("Metabol",C1090)),ISNUMBER(FIND("digest",C1090)),ISNUMBER(FIND("mitochon",C1090)))</f>
        <v>0</v>
      </c>
      <c r="P1090" t="b">
        <f>OR(ISNUMBER(FIND("ecotox",C1090)),ISNUMBER(FIND("Ecotox",B1090)),ISNUMBER(FIND("ecotox",B1090)),ISNUMBER(FIND("Ecotox",C1090)))</f>
        <v>1</v>
      </c>
      <c r="Q1090" t="b">
        <f>OR(ISNUMBER(FIND("Bioaccum",C1090)),ISNUMBER(FIND("bioaccum",C1090)),ISNUMBER(FIND("accum",C1090)))</f>
        <v>0</v>
      </c>
      <c r="R1090" t="b">
        <f>OR(ISNUMBER(FIND("Occupation",C1090)),ISNUMBER(FIND("occupation",C1090)),ISNUMBER(FIND("worker",C1090)),ISNUMBER(FIND("workforce",C1090)))</f>
        <v>0</v>
      </c>
      <c r="S1090" t="b">
        <f>NOT(OR(F1090,G1090,H1090,I1090,J1090,K1090,L1090,M1090,N1090,O1090,P1090,Q1090,R1090))</f>
        <v>0</v>
      </c>
      <c r="U1090" t="b">
        <f>OR(Table1[[#This Row],[Inflammation]],Table1[[#This Row],[Immune]])</f>
        <v>0</v>
      </c>
      <c r="V1090" t="str">
        <f>IF(OR(Table1[[#This Row],[Rodents]],Table1[[#This Row],[Human]],Table1[[#This Row],[Pig]]),OR(ISNUMBER(FIND("intratrach",C1090)),ISNUMBER(FIND("nasal ",C1090)),ISNUMBER(FIND("instill",C1090))),"NA")</f>
        <v>NA</v>
      </c>
      <c r="W1090" t="str">
        <f>IF(OR(Table1[[#This Row],[Rodents]],Table1[[#This Row],[Human]],Table1[[#This Row],[Pig]]),OR(ISNUMBER(FIND("dermal",C1090)),ISNUMBER(FIND("skin ",C1090))),"NA")</f>
        <v>NA</v>
      </c>
      <c r="X1090" t="str">
        <f>IF(OR(Table1[[#This Row],[Rodents]],Table1[[#This Row],[Human]],Table1[[#This Row],[Pig]]),OR(ISNUMBER(FIND("injected",C1090)),ISNUMBER(FIND("periton",C1090)),ISNUMBER(FIND("intrascrot",C1090))),"NA")</f>
        <v>NA</v>
      </c>
      <c r="Y1090" t="str">
        <f>IF(OR(Table1[[#This Row],[Rodents]],Table1[[#This Row],[Human]],Table1[[#This Row],[Pig]]),NOT(OR(Table1[[#This Row],[Inhaled/Intratracheal/intranasal]],Table1[[#This Row],[Dermal]],Table1[[#This Row],[Injected]])),"NA")</f>
        <v>NA</v>
      </c>
      <c r="AA1090" t="b">
        <f>OR(ISNUMBER(FIND("fish ",C1090)),ISNUMBER(FIND("Fish ",C1090)),ISNUMBER(FIND("aquatic",C1090)),ISNUMBER(FIND("daphnids",C1090)),ISNUMBER(FIND("Carcinus maenas",C1090)),ISNUMBER(FIND("Daphnia",C1090)),ISNUMBER(FIND("Ruditapes philippinarum",C1090)),ISNUMBER(FIND("daphnia",C1090)),ISNUMBER(FIND("marine",C1090)),ISNUMBER(FIND("mussel",C1090)),ISNUMBER(FIND("algae",C1090)),ISNUMBER(FIND("Donax faba",C1090)),ISNUMBER(FIND("estuarine",C1090)),ISNUMBER(FIND("snail",C1090)),ISNUMBER(FIND("Prorocentrum donghaiense",C1090)) )</f>
        <v>1</v>
      </c>
      <c r="AB1090" t="b">
        <f>OR(ISNUMBER(FIND(" rat ",C1090)),ISNUMBER(FIND(" rats ",C1090)),ISNUMBER(FIND(" Rats ",C1090)),ISNUMBER(FIND(" Rat ",C1090)),ISNUMBER(FIND(" rat.",C1090)),ISNUMBER(FIND(" rats.",C1090)),ISNUMBER(FIND("mouse",C1090)),ISNUMBER(FIND("mice",C1090)), ISNUMBER(FIND(" Mice",C1090)))</f>
        <v>0</v>
      </c>
      <c r="AC1090" t="b">
        <f>OR(ISNUMBER(FIND(" cell ",C1090)),ISNUMBER(FIND("fibroblast",C1090)),ISNUMBER(FIND("macrophage",C1090)),ISNUMBER(FIND("epithelial",C1090)),ISNUMBER(FIND("endothelial",C1090)),ISNUMBER(FIND("neuron",C1090)),ISNUMBER(FIND(" cells ",C1090)),ISNUMBER(FIND("RBC",C1090)),ISNUMBER(FIND("mitochond",C1090)),ISNUMBER(FIND("adipocyte",C1090)),ISNUMBER(FIND("osteo",C1090)),ISNUMBER(FIND("keratin",C1090)),ISNUMBER(FIND(" cell's ",C1090)),ISNUMBER(FIND("eukary",C1090)),ISNUMBER(FIND("sperm",C1090)))</f>
        <v>0</v>
      </c>
      <c r="AD1090" t="b">
        <f>OR(ISNUMBER(FIND("human",B1090)),ISNUMBER(FIND("workers",B1090)),ISNUMBER(FIND("workforces",B1090)),ISNUMBER(FIND("occupational",B1090)),ISNUMBER(FIND("Case report",B1090)),ISNUMBER(FIND("Workplaces",B1090)),ISNUMBER(FIND("worker",B1090)))</f>
        <v>0</v>
      </c>
      <c r="AE1090" t="b">
        <f>OR(ISNUMBER(FIND(" plant ",C1090)),ISNUMBER(FIND("Plant ",C1090)),ISNUMBER(FIND("tomato",C1090)),ISNUMBER(FIND("plants",C1090)),ISNUMBER(FIND("Plants",C1090)),ISNUMBER(FIND("algae",C1090)),ISNUMBER(FIND("lettuce",C1090)),ISNUMBER(FIND("green gram sprouts ",C1090)),ISNUMBER(FIND("Cucurbita pepo",C1090)),ISNUMBER(FIND("bean ",C1090)),ISNUMBER(FIND("chloroplast",C1090)),ISNUMBER(FIND("chlorophyll",C1090)),ISNUMBER(FIND("seedling",C1090)),ISNUMBER(FIND("canola",C1090)),ISNUMBER(FIND("shoot",C1090)),ISNUMBER(FIND("photosynthes",C1090)),ISNUMBER(FIND(" leaves ",C1090)),,ISNUMBER(FIND("agriculture",C1090)),ISNUMBER(FIND(" crops ",C1090)))</f>
        <v>0</v>
      </c>
      <c r="AF1090" t="b">
        <f>OR(ISNUMBER(FIND("bacteria",C1090)),ISNUMBER(FIND("Bacteria",C1090)),ISNUMBER(FIND("Bacterium",C1090)),ISNUMBER(FIND("bacterium",C1090)),ISNUMBER(FIND(" coli ",C1090)))</f>
        <v>0</v>
      </c>
      <c r="AG1090" t="b">
        <f>OR(ISNUMBER(FIND("fungi",C1090)),ISNUMBER(FIND("Fungi",C1090)),ISNUMBER(FIND("fungus",C1090)),ISNUMBER(FIND("Fungus",C1090)),ISNUMBER(FIND("mushroom",C1090)),ISNUMBER(FIND("Mushroom",C1090)),ISNUMBER(FIND(" mold ",C1090)))</f>
        <v>0</v>
      </c>
      <c r="AH1090" t="b">
        <f>OR(ISNUMBER(FIND("Pig ",C1090)),ISNUMBER(FIND("pig ",C1090)),ISNUMBER(FIND("Pigs ",C1090)),ISNUMBER(FIND("pigs ",C1090)))</f>
        <v>0</v>
      </c>
      <c r="AI1090" t="b">
        <f>OR(ISNUMBER(FIND(" C. elegans",C1090)),ISNUMBER(FIND("Caenorhabditis elegans",C1090)),ISNUMBER(FIND("earthworms",C1090)),ISNUMBER(FIND(" Ficopomatus enigmaticus",C1090)),ISNUMBER(FIND("larva",C1090)),ISNUMBER(FIND("Lumbriculus variegatus",C1090)),ISNUMBER(FIND("nematode",C1090)))</f>
        <v>0</v>
      </c>
      <c r="AJ1090" t="b">
        <f>NOT(OR(AA1090,AB1090,AC1090,AD1090,AE1090,AF1090,AG1090,AH1090,AI1090))</f>
        <v>0</v>
      </c>
      <c r="AL1090" t="b">
        <f>OR(AA1090,AB1090,AD1090,AE1090,AF1090,AG1090,AH1090,AI1090)</f>
        <v>1</v>
      </c>
      <c r="AM1090" t="b">
        <f>IF(Table1[[#This Row],[In vivo?]],IF(Table1[[#This Row],[Cell]],FALSE,TRUE),FALSE)</f>
        <v>1</v>
      </c>
      <c r="AN1090" t="b">
        <f>AND(AC1090,AL1090)</f>
        <v>0</v>
      </c>
      <c r="AO1090" t="b">
        <f>IF(Table1[[#This Row],[Cell]],IF(Table1[[#This Row],[In vivo?]],FALSE,TRUE),FALSE)</f>
        <v>0</v>
      </c>
      <c r="AP1090" t="b">
        <f>NOT(OR(Table1[[#This Row],[In vivo?]],Table1[[#This Row],[Only in Cell]]))</f>
        <v>0</v>
      </c>
      <c r="AQ1090" t="str">
        <f>IF(OR(Table1[[#This Row],[Rodents]],Table1[[#This Row],[Human]],Table1[[#This Row],[Pig]]),OR(ISNUMBER(FIND("pulmonary",C1090)),ISNUMBER(FIND("lung",C1090))),"NA")</f>
        <v>NA</v>
      </c>
      <c r="AR1090" t="str">
        <f>IF(OR(Table1[[#This Row],[Rodents]],Table1[[#This Row],[Human]],Table1[[#This Row],[Pig]]),OR(ISNUMBER(FIND("skin",C1090)),ISNUMBER(FIND("dermal",C1090))),"NA")</f>
        <v>NA</v>
      </c>
      <c r="AS1090" t="str">
        <f>IF(OR(Table1[[#This Row],[Rodents]],Table1[[#This Row],[Human]],Table1[[#This Row],[Pig]]),OR(ISNUMBER(FIND("liver",C1090)),ISNUMBER(FIND("hepat",C1090))),"NA")</f>
        <v>NA</v>
      </c>
      <c r="AT1090" t="str">
        <f>IF(OR(Table1[[#This Row],[Rodents]],Table1[[#This Row],[Human]],Table1[[#This Row],[Pig]]),OR(ISNUMBER(FIND("kidney",C1090)),ISNUMBER(FIND("neph",C1090))),"NA")</f>
        <v>NA</v>
      </c>
      <c r="AU1090" t="str">
        <f>IF(OR(Table1[[#This Row],[Rodents]],Table1[[#This Row],[Human]],Table1[[#This Row],[Pig]]),OR(ISNUMBER(FIND("brain",C1090)),ISNUMBER(FIND("neur",C1090)),ISNUMBER(FIND("nerv",C1090))),"NA")</f>
        <v>NA</v>
      </c>
      <c r="AV1090" t="str">
        <f>IF(OR(Table1[[#This Row],[Rodents]],Table1[[#This Row],[Human]],Table1[[#This Row],[Pig]]),OR(ISNUMBER(FIND("heart",C1090)),ISNUMBER(FIND("cardi",C1090))),"NA")</f>
        <v>NA</v>
      </c>
      <c r="AW1090" t="str">
        <f>IF(OR(Table1[[#This Row],[Rodents]],Table1[[#This Row],[Human]],Table1[[#This Row],[Pig]]),OR(ISNUMBER(FIND("gastro",C1090)),ISNUMBER(FIND("intesti",C1090)),ISNUMBER(FIND("stomach",C1090))),"NA")</f>
        <v>NA</v>
      </c>
      <c r="AX1090" t="str">
        <f>IF(OR(Table1[[#This Row],[Rodents]],Table1[[#This Row],[Human]],Table1[[#This Row],[Pig]]),NOT(OR(AQ1090,AR1090,AS1090,AT1090,AU1090,AV1090,AW1090)),"NA")</f>
        <v>NA</v>
      </c>
      <c r="AY1090" t="b">
        <f>OR(ISNUMBER(FIND("SWCNT",C1090)),ISNUMBER(FIND("SWNT",C1090)),ISNUMBER(FIND("single-wall",C1090)),ISNUMBER(FIND("single wall",C1090)),ISNUMBER(FIND("Single wall",C1090)),ISNUMBER(FIND("Single-wall",C1090)),ISNUMBER(FIND("SWCNT",B1090)),ISNUMBER(FIND("SWNT",B1090)),ISNUMBER(FIND("single-wall",B1090)),ISNUMBER(FIND("single wall",B1090)),ISNUMBER(FIND("Single-wall",B1090)),ISNUMBER(FIND("Single wall",B1090)))</f>
        <v>1</v>
      </c>
      <c r="AZ1090" t="b">
        <f>OR(ISNUMBER(FIND("MWCNT",C1090)),ISNUMBER(FIND("MWNT",C1090)),ISNUMBER(FIND("multi-wall",C1090)),ISNUMBER(FIND("multi wall",C1090)),ISNUMBER(FIND("multiwall",C1090)),ISNUMBER(FIND("Multi-wall",C1090)),ISNUMBER(FIND("Multi wall",C1090)),ISNUMBER(FIND("Multiwall",C1090)),ISNUMBER(FIND("MWCNT",B1090)),ISNUMBER(FIND("MWNT",B1090)),ISNUMBER(FIND("multi-wall",B1090)),ISNUMBER(FIND("multi wall",B1090)),ISNUMBER(FIND("multiwall",B1090)),ISNUMBER(FIND("Multi-wall",B1090)),ISNUMBER(FIND("Multi wall",B1090)),ISNUMBER(FIND("Multiwall",B1090)),ISNUMBER(FIND("Double-wall",B1090)),ISNUMBER(FIND("Double wall",B1090)),ISNUMBER(FIND("Doublewall",B1090)),ISNUMBER(FIND("double-wall",B1090)),ISNUMBER(FIND("double wall",B1090)),ISNUMBER(FIND("doublewall",B1090)))</f>
        <v>0</v>
      </c>
      <c r="BA1090" t="b">
        <f>AND(Table1[[#This Row],[SWCNT]],Table1[[#This Row],[MWCNT]])</f>
        <v>0</v>
      </c>
      <c r="BB1090" t="b">
        <f>IF(Table1[[#This Row],[SWCNT]]=TRUE,FALSE,IF(Table1[[#This Row],[MWCNT]]=TRUE,FALSE,TRUE))</f>
        <v>0</v>
      </c>
      <c r="BC1090" s="18"/>
    </row>
    <row r="1091" spans="1:55" ht="203.5">
      <c r="A1091" t="s">
        <v>4961</v>
      </c>
      <c r="B1091" s="2" t="s">
        <v>4963</v>
      </c>
      <c r="C1091" s="16" t="s">
        <v>4965</v>
      </c>
      <c r="D1091" s="17" t="s">
        <v>1840</v>
      </c>
      <c r="E1091" s="2">
        <v>2011</v>
      </c>
      <c r="F1091" t="b">
        <f>OR(ISNUMBER(FIND("cytotoxic",C1091)),ISNUMBER(FIND("Cytotoxic",C1091)),ISNUMBER(FIND("cellular toxicity",C1091)),ISNUMBER(FIND("cell death",C1091)),ISNUMBER(FIND("viable",C1091)),ISNUMBER(FIND("phytotoxic",C1091)),ISNUMBER(FIND("acute toxicity",C1091)),ISNUMBER(FIND("MTT",C1091)),ISNUMBER(FIND("survival",C1091)),ISNUMBER(FIND("prolifer",C1091)),ISNUMBER(FIND("apoptosis",C1091)),ISNUMBER(FIND("neurotoxic",C1091)),ISNUMBER(FIND("  lysis ",C1091)),ISNUMBER(FIND("necrosis",C1091)),ISNUMBER(FIND("cellular death",C1091))*3,ISNUMBER(FIND("LDH",C1091)),ISNUMBER(FIND("Acute toxicity",C1091)))</f>
        <v>0</v>
      </c>
      <c r="G1091" t="b">
        <f>OR(ISNUMBER(FIND("genotoxic",C1091)),ISNUMBER(FIND("genotoxicity",C1091)),ISNUMBER(FIND("DNA damage",C1091)),ISNUMBER(FIND("DNA",C1091)),ISNUMBER(FIND("RNA",C1091)),ISNUMBER(FIND("mesothelioma",C1091)),ISNUMBER(FIND("carcino",C1091)),ISNUMBER(FIND("mutagen",C1091)),ISNUMBER(FIND("genetic",C1091)))</f>
        <v>0</v>
      </c>
      <c r="H1091" t="b">
        <f>OR(ISNUMBER(FIND("inflammatory",C1091)),ISNUMBER(FIND("inflamm",C1091)))</f>
        <v>0</v>
      </c>
      <c r="I1091" t="b">
        <f>OR(ISNUMBER(FIND("immune",C1091)),ISNUMBER(FIND("immunological",C1091)),ISNUMBER(FIND("interleuk",C1091)),ISNUMBER(FIND("platelet activation",C1091)),ISNUMBER(FIND("monocyte",C1091)),ISNUMBER(FIND("leukocyte",C1091)),ISNUMBER(FIND("cytokine",C1091)),ISNUMBER(FIND("CD4",C1091)),ISNUMBER(FIND("CD8",C1091)),ISNUMBER(FIND("T-cell",C1091)))</f>
        <v>0</v>
      </c>
      <c r="J1091" t="b">
        <f>OR(ISNUMBER(FIND("reactive oxygen",C1091)),ISNUMBER(FIND("ROS",C1091)),ISNUMBER(FIND("free radical",C1091)),ISNUMBER(FIND("oxidative stress",C1091)),ISNUMBER(FIND("peroxid",C1091)),ISNUMBER(FIND("oxidative",C1091)),ISNUMBER(FIND("antioxid",C1091)))</f>
        <v>0</v>
      </c>
      <c r="K1091" t="b">
        <f>OR(ISNUMBER(FIND("autophag",C1091)))</f>
        <v>0</v>
      </c>
      <c r="L1091" t="b">
        <f>OR(ISNUMBER(FIND("morpholog",C1091)))</f>
        <v>0</v>
      </c>
      <c r="M1091" t="b">
        <f>OR(ISNUMBER(FIND("fibrosis",C1091)),ISNUMBER(FIND("Fibrosis",C1091)),ISNUMBER(FIND("fibrot",C1091)))</f>
        <v>0</v>
      </c>
      <c r="N1091" t="b">
        <f>OR(ISNUMBER(FIND("offspring",C1091)),ISNUMBER(FIND("Parental",C1091)),ISNUMBER(FIND("parental",C1091)),ISNUMBER(FIND("germline",C1091)),ISNUMBER(FIND("reproduc",C1091)),ISNUMBER(FIND("embryo",C1091)))</f>
        <v>0</v>
      </c>
      <c r="O1091" t="b">
        <f>OR(ISNUMBER(FIND("metabol",C1091)),ISNUMBER(FIND("Metabol",C1091)),ISNUMBER(FIND("digest",C1091)),ISNUMBER(FIND("mitochon",C1091)))</f>
        <v>0</v>
      </c>
      <c r="P1091" t="b">
        <f>OR(ISNUMBER(FIND("ecotox",C1091)),ISNUMBER(FIND("Ecotox",B1091)),ISNUMBER(FIND("ecotox",B1091)),ISNUMBER(FIND("Ecotox",C1091)))</f>
        <v>1</v>
      </c>
      <c r="Q1091" t="b">
        <f>OR(ISNUMBER(FIND("Bioaccum",C1091)),ISNUMBER(FIND("bioaccum",C1091)),ISNUMBER(FIND("accum",C1091)))</f>
        <v>1</v>
      </c>
      <c r="R1091" t="b">
        <f>OR(ISNUMBER(FIND("Occupation",C1091)),ISNUMBER(FIND("occupation",C1091)),ISNUMBER(FIND("worker",C1091)),ISNUMBER(FIND("workforce",C1091)))</f>
        <v>0</v>
      </c>
      <c r="S1091" t="b">
        <f>NOT(OR(F1091,G1091,H1091,I1091,J1091,K1091,L1091,M1091,N1091,O1091,P1091,Q1091,R1091))</f>
        <v>0</v>
      </c>
      <c r="U1091" t="b">
        <f>OR(Table1[[#This Row],[Inflammation]],Table1[[#This Row],[Immune]])</f>
        <v>0</v>
      </c>
      <c r="V1091" t="str">
        <f>IF(OR(Table1[[#This Row],[Rodents]],Table1[[#This Row],[Human]],Table1[[#This Row],[Pig]]),OR(ISNUMBER(FIND("intratrach",C1091)),ISNUMBER(FIND("nasal ",C1091)),ISNUMBER(FIND("instill",C1091))),"NA")</f>
        <v>NA</v>
      </c>
      <c r="W1091" t="str">
        <f>IF(OR(Table1[[#This Row],[Rodents]],Table1[[#This Row],[Human]],Table1[[#This Row],[Pig]]),OR(ISNUMBER(FIND("dermal",C1091)),ISNUMBER(FIND("skin ",C1091))),"NA")</f>
        <v>NA</v>
      </c>
      <c r="X1091" t="str">
        <f>IF(OR(Table1[[#This Row],[Rodents]],Table1[[#This Row],[Human]],Table1[[#This Row],[Pig]]),OR(ISNUMBER(FIND("injected",C1091)),ISNUMBER(FIND("periton",C1091)),ISNUMBER(FIND("intrascrot",C1091))),"NA")</f>
        <v>NA</v>
      </c>
      <c r="Y1091" t="str">
        <f>IF(OR(Table1[[#This Row],[Rodents]],Table1[[#This Row],[Human]],Table1[[#This Row],[Pig]]),NOT(OR(Table1[[#This Row],[Inhaled/Intratracheal/intranasal]],Table1[[#This Row],[Dermal]],Table1[[#This Row],[Injected]])),"NA")</f>
        <v>NA</v>
      </c>
      <c r="AA1091" t="b">
        <f>OR(ISNUMBER(FIND("fish ",C1091)),ISNUMBER(FIND("Fish ",C1091)),ISNUMBER(FIND("aquatic",C1091)),ISNUMBER(FIND("daphnids",C1091)),ISNUMBER(FIND("Carcinus maenas",C1091)),ISNUMBER(FIND("Daphnia",C1091)),ISNUMBER(FIND("Ruditapes philippinarum",C1091)),ISNUMBER(FIND("daphnia",C1091)),ISNUMBER(FIND("marine",C1091)),ISNUMBER(FIND("mussel",C1091)),ISNUMBER(FIND("algae",C1091)),ISNUMBER(FIND("Donax faba",C1091)),ISNUMBER(FIND("estuarine",C1091)),ISNUMBER(FIND("snail",C1091)),ISNUMBER(FIND("Prorocentrum donghaiense",C1091)) )</f>
        <v>1</v>
      </c>
      <c r="AB1091" t="b">
        <f>OR(ISNUMBER(FIND(" rat ",C1091)),ISNUMBER(FIND(" rats ",C1091)),ISNUMBER(FIND(" Rats ",C1091)),ISNUMBER(FIND(" Rat ",C1091)),ISNUMBER(FIND(" rat.",C1091)),ISNUMBER(FIND(" rats.",C1091)),ISNUMBER(FIND("mouse",C1091)),ISNUMBER(FIND("mice",C1091)), ISNUMBER(FIND(" Mice",C1091)))</f>
        <v>0</v>
      </c>
      <c r="AC1091" t="b">
        <f>OR(ISNUMBER(FIND(" cell ",C1091)),ISNUMBER(FIND("fibroblast",C1091)),ISNUMBER(FIND("macrophage",C1091)),ISNUMBER(FIND("epithelial",C1091)),ISNUMBER(FIND("endothelial",C1091)),ISNUMBER(FIND("neuron",C1091)),ISNUMBER(FIND(" cells ",C1091)),ISNUMBER(FIND("RBC",C1091)),ISNUMBER(FIND("mitochond",C1091)),ISNUMBER(FIND("adipocyte",C1091)),ISNUMBER(FIND("osteo",C1091)),ISNUMBER(FIND("keratin",C1091)),ISNUMBER(FIND(" cell's ",C1091)),ISNUMBER(FIND("eukary",C1091)),ISNUMBER(FIND("sperm",C1091)))</f>
        <v>0</v>
      </c>
      <c r="AD1091" t="b">
        <f>OR(ISNUMBER(FIND("human",B1091)),ISNUMBER(FIND("workers",B1091)),ISNUMBER(FIND("workforces",B1091)),ISNUMBER(FIND("occupational",B1091)),ISNUMBER(FIND("Case report",B1091)),ISNUMBER(FIND("Workplaces",B1091)),ISNUMBER(FIND("worker",B1091)))</f>
        <v>0</v>
      </c>
      <c r="AE1091" t="b">
        <f>OR(ISNUMBER(FIND(" plant ",C1091)),ISNUMBER(FIND("Plant ",C1091)),ISNUMBER(FIND("tomato",C1091)),ISNUMBER(FIND("plants",C1091)),ISNUMBER(FIND("Plants",C1091)),ISNUMBER(FIND("algae",C1091)),ISNUMBER(FIND("lettuce",C1091)),ISNUMBER(FIND("green gram sprouts ",C1091)),ISNUMBER(FIND("Cucurbita pepo",C1091)),ISNUMBER(FIND("bean ",C1091)),ISNUMBER(FIND("chloroplast",C1091)),ISNUMBER(FIND("chlorophyll",C1091)),ISNUMBER(FIND("seedling",C1091)),ISNUMBER(FIND("canola",C1091)),ISNUMBER(FIND("shoot",C1091)),ISNUMBER(FIND("photosynthes",C1091)),ISNUMBER(FIND(" leaves ",C1091)),,ISNUMBER(FIND("agriculture",C1091)),ISNUMBER(FIND(" crops ",C1091)))</f>
        <v>1</v>
      </c>
      <c r="AF1091" t="b">
        <f>OR(ISNUMBER(FIND("bacteria",C1091)),ISNUMBER(FIND("Bacteria",C1091)),ISNUMBER(FIND("Bacterium",C1091)),ISNUMBER(FIND("bacterium",C1091)),ISNUMBER(FIND(" coli ",C1091)))</f>
        <v>0</v>
      </c>
      <c r="AG1091" t="b">
        <f>OR(ISNUMBER(FIND("fungi",C1091)),ISNUMBER(FIND("Fungi",C1091)),ISNUMBER(FIND("fungus",C1091)),ISNUMBER(FIND("Fungus",C1091)),ISNUMBER(FIND("mushroom",C1091)),ISNUMBER(FIND("Mushroom",C1091)),ISNUMBER(FIND(" mold ",C1091)))</f>
        <v>0</v>
      </c>
      <c r="AH1091" t="b">
        <f>OR(ISNUMBER(FIND("Pig ",C1091)),ISNUMBER(FIND("pig ",C1091)),ISNUMBER(FIND("Pigs ",C1091)),ISNUMBER(FIND("pigs ",C1091)))</f>
        <v>0</v>
      </c>
      <c r="AI1091" t="b">
        <f>OR(ISNUMBER(FIND(" C. elegans",C1091)),ISNUMBER(FIND("Caenorhabditis elegans",C1091)),ISNUMBER(FIND("earthworms",C1091)),ISNUMBER(FIND(" Ficopomatus enigmaticus",C1091)),ISNUMBER(FIND("larva",C1091)),ISNUMBER(FIND("Lumbriculus variegatus",C1091)),ISNUMBER(FIND("nematode",C1091)))</f>
        <v>0</v>
      </c>
      <c r="AJ1091" t="b">
        <f>NOT(OR(AA1091,AB1091,AC1091,AD1091,AE1091,AF1091,AG1091,AH1091,AI1091))</f>
        <v>0</v>
      </c>
      <c r="AL1091" t="b">
        <f>OR(AA1091,AB1091,AD1091,AE1091,AF1091,AG1091,AH1091,AI1091)</f>
        <v>1</v>
      </c>
      <c r="AM1091" t="b">
        <f>IF(Table1[[#This Row],[In vivo?]],IF(Table1[[#This Row],[Cell]],FALSE,TRUE),FALSE)</f>
        <v>1</v>
      </c>
      <c r="AN1091" t="b">
        <f>AND(AC1091,AL1091)</f>
        <v>0</v>
      </c>
      <c r="AO1091" t="b">
        <f>IF(Table1[[#This Row],[Cell]],IF(Table1[[#This Row],[In vivo?]],FALSE,TRUE),FALSE)</f>
        <v>0</v>
      </c>
      <c r="AP1091" t="b">
        <f>NOT(OR(Table1[[#This Row],[In vivo?]],Table1[[#This Row],[Only in Cell]]))</f>
        <v>0</v>
      </c>
      <c r="AQ1091" t="str">
        <f>IF(OR(Table1[[#This Row],[Rodents]],Table1[[#This Row],[Human]],Table1[[#This Row],[Pig]]),OR(ISNUMBER(FIND("pulmonary",C1091)),ISNUMBER(FIND("lung",C1091))),"NA")</f>
        <v>NA</v>
      </c>
      <c r="AR1091" t="str">
        <f>IF(OR(Table1[[#This Row],[Rodents]],Table1[[#This Row],[Human]],Table1[[#This Row],[Pig]]),OR(ISNUMBER(FIND("skin",C1091)),ISNUMBER(FIND("dermal",C1091))),"NA")</f>
        <v>NA</v>
      </c>
      <c r="AS1091" t="str">
        <f>IF(OR(Table1[[#This Row],[Rodents]],Table1[[#This Row],[Human]],Table1[[#This Row],[Pig]]),OR(ISNUMBER(FIND("liver",C1091)),ISNUMBER(FIND("hepat",C1091))),"NA")</f>
        <v>NA</v>
      </c>
      <c r="AT1091" t="str">
        <f>IF(OR(Table1[[#This Row],[Rodents]],Table1[[#This Row],[Human]],Table1[[#This Row],[Pig]]),OR(ISNUMBER(FIND("kidney",C1091)),ISNUMBER(FIND("neph",C1091))),"NA")</f>
        <v>NA</v>
      </c>
      <c r="AU1091" t="str">
        <f>IF(OR(Table1[[#This Row],[Rodents]],Table1[[#This Row],[Human]],Table1[[#This Row],[Pig]]),OR(ISNUMBER(FIND("brain",C1091)),ISNUMBER(FIND("neur",C1091)),ISNUMBER(FIND("nerv",C1091))),"NA")</f>
        <v>NA</v>
      </c>
      <c r="AV1091" t="str">
        <f>IF(OR(Table1[[#This Row],[Rodents]],Table1[[#This Row],[Human]],Table1[[#This Row],[Pig]]),OR(ISNUMBER(FIND("heart",C1091)),ISNUMBER(FIND("cardi",C1091))),"NA")</f>
        <v>NA</v>
      </c>
      <c r="AW1091" t="str">
        <f>IF(OR(Table1[[#This Row],[Rodents]],Table1[[#This Row],[Human]],Table1[[#This Row],[Pig]]),OR(ISNUMBER(FIND("gastro",C1091)),ISNUMBER(FIND("intesti",C1091)),ISNUMBER(FIND("stomach",C1091))),"NA")</f>
        <v>NA</v>
      </c>
      <c r="AX1091" t="str">
        <f>IF(OR(Table1[[#This Row],[Rodents]],Table1[[#This Row],[Human]],Table1[[#This Row],[Pig]]),NOT(OR(AQ1091,AR1091,AS1091,AT1091,AU1091,AV1091,AW1091)),"NA")</f>
        <v>NA</v>
      </c>
      <c r="AY1091" t="b">
        <f>OR(ISNUMBER(FIND("SWCNT",C1091)),ISNUMBER(FIND("SWNT",C1091)),ISNUMBER(FIND("single-wall",C1091)),ISNUMBER(FIND("single wall",C1091)),ISNUMBER(FIND("Single wall",C1091)),ISNUMBER(FIND("Single-wall",C1091)),ISNUMBER(FIND("SWCNT",B1091)),ISNUMBER(FIND("SWNT",B1091)),ISNUMBER(FIND("single-wall",B1091)),ISNUMBER(FIND("single wall",B1091)),ISNUMBER(FIND("Single-wall",B1091)),ISNUMBER(FIND("Single wall",B1091)))</f>
        <v>0</v>
      </c>
      <c r="AZ1091" t="b">
        <f>OR(ISNUMBER(FIND("MWCNT",C1091)),ISNUMBER(FIND("MWNT",C1091)),ISNUMBER(FIND("multi-wall",C1091)),ISNUMBER(FIND("multi wall",C1091)),ISNUMBER(FIND("multiwall",C1091)),ISNUMBER(FIND("Multi-wall",C1091)),ISNUMBER(FIND("Multi wall",C1091)),ISNUMBER(FIND("Multiwall",C1091)),ISNUMBER(FIND("MWCNT",B1091)),ISNUMBER(FIND("MWNT",B1091)),ISNUMBER(FIND("multi-wall",B1091)),ISNUMBER(FIND("multi wall",B1091)),ISNUMBER(FIND("multiwall",B1091)),ISNUMBER(FIND("Multi-wall",B1091)),ISNUMBER(FIND("Multi wall",B1091)),ISNUMBER(FIND("Multiwall",B1091)),ISNUMBER(FIND("Double-wall",B1091)),ISNUMBER(FIND("Double wall",B1091)),ISNUMBER(FIND("Doublewall",B1091)),ISNUMBER(FIND("double-wall",B1091)),ISNUMBER(FIND("double wall",B1091)),ISNUMBER(FIND("doublewall",B1091)))</f>
        <v>1</v>
      </c>
      <c r="BA1091" t="b">
        <f>AND(Table1[[#This Row],[SWCNT]],Table1[[#This Row],[MWCNT]])</f>
        <v>0</v>
      </c>
      <c r="BB1091" t="b">
        <f>IF(Table1[[#This Row],[SWCNT]]=TRUE,FALSE,IF(Table1[[#This Row],[MWCNT]]=TRUE,FALSE,TRUE))</f>
        <v>0</v>
      </c>
      <c r="BC1091" s="18"/>
    </row>
    <row r="1092" spans="1:55" ht="203.5">
      <c r="A1092" t="s">
        <v>5380</v>
      </c>
      <c r="B1092" s="2" t="s">
        <v>5383</v>
      </c>
      <c r="C1092" s="16" t="s">
        <v>5386</v>
      </c>
      <c r="D1092" s="17" t="s">
        <v>1840</v>
      </c>
      <c r="E1092" s="2">
        <v>2009</v>
      </c>
      <c r="F1092" t="b">
        <f>OR(ISNUMBER(FIND("cytotoxic",C1092)),ISNUMBER(FIND("Cytotoxic",C1092)),ISNUMBER(FIND("cellular toxicity",C1092)),ISNUMBER(FIND("cell death",C1092)),ISNUMBER(FIND("viable",C1092)),ISNUMBER(FIND("phytotoxic",C1092)),ISNUMBER(FIND("acute toxicity",C1092)),ISNUMBER(FIND("MTT",C1092)),ISNUMBER(FIND("survival",C1092)),ISNUMBER(FIND("prolifer",C1092)),ISNUMBER(FIND("apoptosis",C1092)),ISNUMBER(FIND("neurotoxic",C1092)),ISNUMBER(FIND("  lysis ",C1092)),ISNUMBER(FIND("necrosis",C1092)),ISNUMBER(FIND("cellular death",C1092))*3,ISNUMBER(FIND("LDH",C1092)),ISNUMBER(FIND("Acute toxicity",C1092)))</f>
        <v>0</v>
      </c>
      <c r="G1092" t="b">
        <f>OR(ISNUMBER(FIND("genotoxic",C1092)),ISNUMBER(FIND("genotoxicity",C1092)),ISNUMBER(FIND("DNA damage",C1092)),ISNUMBER(FIND("DNA",C1092)),ISNUMBER(FIND("RNA",C1092)),ISNUMBER(FIND("mesothelioma",C1092)),ISNUMBER(FIND("carcino",C1092)),ISNUMBER(FIND("mutagen",C1092)),ISNUMBER(FIND("genetic",C1092)))</f>
        <v>0</v>
      </c>
      <c r="H1092" t="b">
        <f>OR(ISNUMBER(FIND("inflammatory",C1092)),ISNUMBER(FIND("inflamm",C1092)))</f>
        <v>0</v>
      </c>
      <c r="I1092" t="b">
        <f>OR(ISNUMBER(FIND("immune",C1092)),ISNUMBER(FIND("immunological",C1092)),ISNUMBER(FIND("interleuk",C1092)),ISNUMBER(FIND("platelet activation",C1092)),ISNUMBER(FIND("monocyte",C1092)),ISNUMBER(FIND("leukocyte",C1092)),ISNUMBER(FIND("cytokine",C1092)),ISNUMBER(FIND("CD4",C1092)),ISNUMBER(FIND("CD8",C1092)),ISNUMBER(FIND("T-cell",C1092)))</f>
        <v>0</v>
      </c>
      <c r="J1092" t="b">
        <f>OR(ISNUMBER(FIND("reactive oxygen",C1092)),ISNUMBER(FIND("ROS",C1092)),ISNUMBER(FIND("free radical",C1092)),ISNUMBER(FIND("oxidative stress",C1092)),ISNUMBER(FIND("peroxid",C1092)),ISNUMBER(FIND("oxidative",C1092)),ISNUMBER(FIND("antioxid",C1092)))</f>
        <v>0</v>
      </c>
      <c r="K1092" t="b">
        <f>OR(ISNUMBER(FIND("autophag",C1092)))</f>
        <v>0</v>
      </c>
      <c r="L1092" t="b">
        <f>OR(ISNUMBER(FIND("morpholog",C1092)))</f>
        <v>0</v>
      </c>
      <c r="M1092" t="b">
        <f>OR(ISNUMBER(FIND("fibrosis",C1092)),ISNUMBER(FIND("Fibrosis",C1092)),ISNUMBER(FIND("fibrot",C1092)))</f>
        <v>0</v>
      </c>
      <c r="N1092" t="b">
        <f>OR(ISNUMBER(FIND("offspring",C1092)),ISNUMBER(FIND("Parental",C1092)),ISNUMBER(FIND("parental",C1092)),ISNUMBER(FIND("germline",C1092)),ISNUMBER(FIND("reproduc",C1092)),ISNUMBER(FIND("embryo",C1092)))</f>
        <v>0</v>
      </c>
      <c r="O1092" t="b">
        <f>OR(ISNUMBER(FIND("metabol",C1092)),ISNUMBER(FIND("Metabol",C1092)),ISNUMBER(FIND("digest",C1092)),ISNUMBER(FIND("mitochon",C1092)))</f>
        <v>0</v>
      </c>
      <c r="P1092" t="b">
        <f>OR(ISNUMBER(FIND("ecotox",C1092)),ISNUMBER(FIND("Ecotox",B1092)),ISNUMBER(FIND("ecotox",B1092)),ISNUMBER(FIND("Ecotox",C1092)))</f>
        <v>1</v>
      </c>
      <c r="Q1092" t="b">
        <f>OR(ISNUMBER(FIND("Bioaccum",C1092)),ISNUMBER(FIND("bioaccum",C1092)),ISNUMBER(FIND("accum",C1092)))</f>
        <v>1</v>
      </c>
      <c r="R1092" t="b">
        <f>OR(ISNUMBER(FIND("Occupation",C1092)),ISNUMBER(FIND("occupation",C1092)),ISNUMBER(FIND("worker",C1092)),ISNUMBER(FIND("workforce",C1092)))</f>
        <v>0</v>
      </c>
      <c r="S1092" t="b">
        <f>NOT(OR(F1092,G1092,H1092,I1092,J1092,K1092,L1092,M1092,N1092,O1092,P1092,Q1092,R1092))</f>
        <v>0</v>
      </c>
      <c r="U1092" t="b">
        <f>OR(Table1[[#This Row],[Inflammation]],Table1[[#This Row],[Immune]])</f>
        <v>0</v>
      </c>
      <c r="V1092" t="str">
        <f>IF(OR(Table1[[#This Row],[Rodents]],Table1[[#This Row],[Human]],Table1[[#This Row],[Pig]]),OR(ISNUMBER(FIND("intratrach",C1092)),ISNUMBER(FIND("nasal ",C1092)),ISNUMBER(FIND("instill",C1092))),"NA")</f>
        <v>NA</v>
      </c>
      <c r="W1092" t="str">
        <f>IF(OR(Table1[[#This Row],[Rodents]],Table1[[#This Row],[Human]],Table1[[#This Row],[Pig]]),OR(ISNUMBER(FIND("dermal",C1092)),ISNUMBER(FIND("skin ",C1092))),"NA")</f>
        <v>NA</v>
      </c>
      <c r="X1092" t="str">
        <f>IF(OR(Table1[[#This Row],[Rodents]],Table1[[#This Row],[Human]],Table1[[#This Row],[Pig]]),OR(ISNUMBER(FIND("injected",C1092)),ISNUMBER(FIND("periton",C1092)),ISNUMBER(FIND("intrascrot",C1092))),"NA")</f>
        <v>NA</v>
      </c>
      <c r="Y1092" t="str">
        <f>IF(OR(Table1[[#This Row],[Rodents]],Table1[[#This Row],[Human]],Table1[[#This Row],[Pig]]),NOT(OR(Table1[[#This Row],[Inhaled/Intratracheal/intranasal]],Table1[[#This Row],[Dermal]],Table1[[#This Row],[Injected]])),"NA")</f>
        <v>NA</v>
      </c>
      <c r="AA1092" t="b">
        <f>OR(ISNUMBER(FIND("fish ",C1092)),ISNUMBER(FIND("Fish ",C1092)),ISNUMBER(FIND("aquatic",C1092)),ISNUMBER(FIND("daphnids",C1092)),ISNUMBER(FIND("Carcinus maenas",C1092)),ISNUMBER(FIND("Daphnia",C1092)),ISNUMBER(FIND("Ruditapes philippinarum",C1092)),ISNUMBER(FIND("daphnia",C1092)),ISNUMBER(FIND("marine",C1092)),ISNUMBER(FIND("mussel",C1092)),ISNUMBER(FIND("algae",C1092)),ISNUMBER(FIND("Donax faba",C1092)),ISNUMBER(FIND("estuarine",C1092)),ISNUMBER(FIND("snail",C1092)),ISNUMBER(FIND("Prorocentrum donghaiense",C1092)) )</f>
        <v>0</v>
      </c>
      <c r="AB1092" t="b">
        <f>OR(ISNUMBER(FIND(" rat ",C1092)),ISNUMBER(FIND(" rats ",C1092)),ISNUMBER(FIND(" Rats ",C1092)),ISNUMBER(FIND(" Rat ",C1092)),ISNUMBER(FIND(" rat.",C1092)),ISNUMBER(FIND(" rats.",C1092)),ISNUMBER(FIND("mouse",C1092)),ISNUMBER(FIND("mice",C1092)), ISNUMBER(FIND(" Mice",C1092)))</f>
        <v>0</v>
      </c>
      <c r="AC1092" t="b">
        <f>OR(ISNUMBER(FIND(" cell ",C1092)),ISNUMBER(FIND("fibroblast",C1092)),ISNUMBER(FIND("macrophage",C1092)),ISNUMBER(FIND("epithelial",C1092)),ISNUMBER(FIND("endothelial",C1092)),ISNUMBER(FIND("neuron",C1092)),ISNUMBER(FIND(" cells ",C1092)),ISNUMBER(FIND("RBC",C1092)),ISNUMBER(FIND("mitochond",C1092)),ISNUMBER(FIND("adipocyte",C1092)),ISNUMBER(FIND("osteo",C1092)),ISNUMBER(FIND("keratin",C1092)),ISNUMBER(FIND(" cell's ",C1092)),ISNUMBER(FIND("eukary",C1092)),ISNUMBER(FIND("sperm",C1092)))</f>
        <v>0</v>
      </c>
      <c r="AD1092" t="b">
        <f>OR(ISNUMBER(FIND("human",B1092)),ISNUMBER(FIND("workers",B1092)),ISNUMBER(FIND("workforces",B1092)),ISNUMBER(FIND("occupational",B1092)),ISNUMBER(FIND("Case report",B1092)),ISNUMBER(FIND("Workplaces",B1092)),ISNUMBER(FIND("worker",B1092)))</f>
        <v>0</v>
      </c>
      <c r="AE1092" t="b">
        <f>OR(ISNUMBER(FIND(" plant ",C1092)),ISNUMBER(FIND("Plant ",C1092)),ISNUMBER(FIND("tomato",C1092)),ISNUMBER(FIND("plants",C1092)),ISNUMBER(FIND("Plants",C1092)),ISNUMBER(FIND("algae",C1092)),ISNUMBER(FIND("lettuce",C1092)),ISNUMBER(FIND("green gram sprouts ",C1092)),ISNUMBER(FIND("Cucurbita pepo",C1092)),ISNUMBER(FIND("bean ",C1092)),ISNUMBER(FIND("chloroplast",C1092)),ISNUMBER(FIND("chlorophyll",C1092)),ISNUMBER(FIND("seedling",C1092)),ISNUMBER(FIND("canola",C1092)),ISNUMBER(FIND("shoot",C1092)),ISNUMBER(FIND("photosynthes",C1092)),ISNUMBER(FIND(" leaves ",C1092)),,ISNUMBER(FIND("agriculture",C1092)),ISNUMBER(FIND(" crops ",C1092)))</f>
        <v>0</v>
      </c>
      <c r="AF1092" t="b">
        <f>OR(ISNUMBER(FIND("bacteria",C1092)),ISNUMBER(FIND("Bacteria",C1092)),ISNUMBER(FIND("Bacterium",C1092)),ISNUMBER(FIND("bacterium",C1092)),ISNUMBER(FIND(" coli ",C1092)))</f>
        <v>1</v>
      </c>
      <c r="AG1092" t="b">
        <f>OR(ISNUMBER(FIND("fungi",C1092)),ISNUMBER(FIND("Fungi",C1092)),ISNUMBER(FIND("fungus",C1092)),ISNUMBER(FIND("Fungus",C1092)),ISNUMBER(FIND("mushroom",C1092)),ISNUMBER(FIND("Mushroom",C1092)),ISNUMBER(FIND(" mold ",C1092)))</f>
        <v>0</v>
      </c>
      <c r="AH1092" t="b">
        <f>OR(ISNUMBER(FIND("Pig ",C1092)),ISNUMBER(FIND("pig ",C1092)),ISNUMBER(FIND("Pigs ",C1092)),ISNUMBER(FIND("pigs ",C1092)))</f>
        <v>0</v>
      </c>
      <c r="AI1092" t="b">
        <f>OR(ISNUMBER(FIND(" C. elegans",C1092)),ISNUMBER(FIND("Caenorhabditis elegans",C1092)),ISNUMBER(FIND("earthworms",C1092)),ISNUMBER(FIND(" Ficopomatus enigmaticus",C1092)),ISNUMBER(FIND("larva",C1092)),ISNUMBER(FIND("Lumbriculus variegatus",C1092)),ISNUMBER(FIND("nematode",C1092)))</f>
        <v>0</v>
      </c>
      <c r="AJ1092" t="b">
        <f>NOT(OR(AA1092,AB1092,AC1092,AD1092,AE1092,AF1092,AG1092,AH1092,AI1092))</f>
        <v>0</v>
      </c>
      <c r="AL1092" t="b">
        <f>OR(AA1092,AB1092,AD1092,AE1092,AF1092,AG1092,AH1092,AI1092)</f>
        <v>1</v>
      </c>
      <c r="AM1092" t="b">
        <f>IF(Table1[[#This Row],[In vivo?]],IF(Table1[[#This Row],[Cell]],FALSE,TRUE),FALSE)</f>
        <v>1</v>
      </c>
      <c r="AN1092" t="b">
        <f>AND(AC1092,AL1092)</f>
        <v>0</v>
      </c>
      <c r="AO1092" t="b">
        <f>IF(Table1[[#This Row],[Cell]],IF(Table1[[#This Row],[In vivo?]],FALSE,TRUE),FALSE)</f>
        <v>0</v>
      </c>
      <c r="AP1092" t="b">
        <f>NOT(OR(Table1[[#This Row],[In vivo?]],Table1[[#This Row],[Only in Cell]]))</f>
        <v>0</v>
      </c>
      <c r="AQ1092" t="str">
        <f>IF(OR(Table1[[#This Row],[Rodents]],Table1[[#This Row],[Human]],Table1[[#This Row],[Pig]]),OR(ISNUMBER(FIND("pulmonary",C1092)),ISNUMBER(FIND("lung",C1092))),"NA")</f>
        <v>NA</v>
      </c>
      <c r="AR1092" t="str">
        <f>IF(OR(Table1[[#This Row],[Rodents]],Table1[[#This Row],[Human]],Table1[[#This Row],[Pig]]),OR(ISNUMBER(FIND("skin",C1092)),ISNUMBER(FIND("dermal",C1092))),"NA")</f>
        <v>NA</v>
      </c>
      <c r="AS1092" t="str">
        <f>IF(OR(Table1[[#This Row],[Rodents]],Table1[[#This Row],[Human]],Table1[[#This Row],[Pig]]),OR(ISNUMBER(FIND("liver",C1092)),ISNUMBER(FIND("hepat",C1092))),"NA")</f>
        <v>NA</v>
      </c>
      <c r="AT1092" t="str">
        <f>IF(OR(Table1[[#This Row],[Rodents]],Table1[[#This Row],[Human]],Table1[[#This Row],[Pig]]),OR(ISNUMBER(FIND("kidney",C1092)),ISNUMBER(FIND("neph",C1092))),"NA")</f>
        <v>NA</v>
      </c>
      <c r="AU1092" t="str">
        <f>IF(OR(Table1[[#This Row],[Rodents]],Table1[[#This Row],[Human]],Table1[[#This Row],[Pig]]),OR(ISNUMBER(FIND("brain",C1092)),ISNUMBER(FIND("neur",C1092)),ISNUMBER(FIND("nerv",C1092))),"NA")</f>
        <v>NA</v>
      </c>
      <c r="AV1092" t="str">
        <f>IF(OR(Table1[[#This Row],[Rodents]],Table1[[#This Row],[Human]],Table1[[#This Row],[Pig]]),OR(ISNUMBER(FIND("heart",C1092)),ISNUMBER(FIND("cardi",C1092))),"NA")</f>
        <v>NA</v>
      </c>
      <c r="AW1092" t="str">
        <f>IF(OR(Table1[[#This Row],[Rodents]],Table1[[#This Row],[Human]],Table1[[#This Row],[Pig]]),OR(ISNUMBER(FIND("gastro",C1092)),ISNUMBER(FIND("intesti",C1092)),ISNUMBER(FIND("stomach",C1092))),"NA")</f>
        <v>NA</v>
      </c>
      <c r="AX1092" t="str">
        <f>IF(OR(Table1[[#This Row],[Rodents]],Table1[[#This Row],[Human]],Table1[[#This Row],[Pig]]),NOT(OR(AQ1092,AR1092,AS1092,AT1092,AU1092,AV1092,AW1092)),"NA")</f>
        <v>NA</v>
      </c>
      <c r="AY1092" t="b">
        <f>OR(ISNUMBER(FIND("SWCNT",C1092)),ISNUMBER(FIND("SWNT",C1092)),ISNUMBER(FIND("single-wall",C1092)),ISNUMBER(FIND("single wall",C1092)),ISNUMBER(FIND("Single wall",C1092)),ISNUMBER(FIND("Single-wall",C1092)),ISNUMBER(FIND("SWCNT",B1092)),ISNUMBER(FIND("SWNT",B1092)),ISNUMBER(FIND("single-wall",B1092)),ISNUMBER(FIND("single wall",B1092)),ISNUMBER(FIND("Single-wall",B1092)),ISNUMBER(FIND("Single wall",B1092)))</f>
        <v>0</v>
      </c>
      <c r="AZ1092" t="b">
        <f>OR(ISNUMBER(FIND("MWCNT",C1092)),ISNUMBER(FIND("MWNT",C1092)),ISNUMBER(FIND("multi-wall",C1092)),ISNUMBER(FIND("multi wall",C1092)),ISNUMBER(FIND("multiwall",C1092)),ISNUMBER(FIND("Multi-wall",C1092)),ISNUMBER(FIND("Multi wall",C1092)),ISNUMBER(FIND("Multiwall",C1092)),ISNUMBER(FIND("MWCNT",B1092)),ISNUMBER(FIND("MWNT",B1092)),ISNUMBER(FIND("multi-wall",B1092)),ISNUMBER(FIND("multi wall",B1092)),ISNUMBER(FIND("multiwall",B1092)),ISNUMBER(FIND("Multi-wall",B1092)),ISNUMBER(FIND("Multi wall",B1092)),ISNUMBER(FIND("Multiwall",B1092)),ISNUMBER(FIND("Double-wall",B1092)),ISNUMBER(FIND("Double wall",B1092)),ISNUMBER(FIND("Doublewall",B1092)),ISNUMBER(FIND("double-wall",B1092)),ISNUMBER(FIND("double wall",B1092)),ISNUMBER(FIND("doublewall",B1092)))</f>
        <v>1</v>
      </c>
      <c r="BA1092" t="b">
        <f>AND(Table1[[#This Row],[SWCNT]],Table1[[#This Row],[MWCNT]])</f>
        <v>0</v>
      </c>
      <c r="BB1092" t="b">
        <f>IF(Table1[[#This Row],[SWCNT]]=TRUE,FALSE,IF(Table1[[#This Row],[MWCNT]]=TRUE,FALSE,TRUE))</f>
        <v>0</v>
      </c>
      <c r="BC1092" s="18"/>
    </row>
    <row r="1093" spans="1:55" ht="166.5">
      <c r="A1093" t="s">
        <v>5657</v>
      </c>
      <c r="B1093" s="2" t="s">
        <v>5658</v>
      </c>
      <c r="C1093" s="16" t="s">
        <v>5659</v>
      </c>
      <c r="D1093" s="17" t="s">
        <v>1298</v>
      </c>
      <c r="E1093" s="2">
        <v>2008</v>
      </c>
      <c r="F1093" t="b">
        <f>OR(ISNUMBER(FIND("cytotoxic",C1093)),ISNUMBER(FIND("Cytotoxic",C1093)),ISNUMBER(FIND("cellular toxicity",C1093)),ISNUMBER(FIND("cell death",C1093)),ISNUMBER(FIND("viable",C1093)),ISNUMBER(FIND("phytotoxic",C1093)),ISNUMBER(FIND("acute toxicity",C1093)),ISNUMBER(FIND("MTT",C1093)),ISNUMBER(FIND("survival",C1093)),ISNUMBER(FIND("prolifer",C1093)),ISNUMBER(FIND("apoptosis",C1093)),ISNUMBER(FIND("neurotoxic",C1093)),ISNUMBER(FIND("  lysis ",C1093)),ISNUMBER(FIND("necrosis",C1093)),ISNUMBER(FIND("cellular death",C1093))*3,ISNUMBER(FIND("LDH",C1093)),ISNUMBER(FIND("Acute toxicity",C1093)))</f>
        <v>0</v>
      </c>
      <c r="G1093" t="b">
        <f>OR(ISNUMBER(FIND("genotoxic",C1093)),ISNUMBER(FIND("genotoxicity",C1093)),ISNUMBER(FIND("DNA damage",C1093)),ISNUMBER(FIND("DNA",C1093)),ISNUMBER(FIND("RNA",C1093)),ISNUMBER(FIND("mesothelioma",C1093)),ISNUMBER(FIND("carcino",C1093)),ISNUMBER(FIND("mutagen",C1093)),ISNUMBER(FIND("genetic",C1093)))</f>
        <v>0</v>
      </c>
      <c r="H1093" t="b">
        <f>OR(ISNUMBER(FIND("inflammatory",C1093)),ISNUMBER(FIND("inflamm",C1093)))</f>
        <v>0</v>
      </c>
      <c r="I1093" t="b">
        <f>OR(ISNUMBER(FIND("immune",C1093)),ISNUMBER(FIND("immunological",C1093)),ISNUMBER(FIND("interleuk",C1093)),ISNUMBER(FIND("platelet activation",C1093)),ISNUMBER(FIND("monocyte",C1093)),ISNUMBER(FIND("leukocyte",C1093)),ISNUMBER(FIND("cytokine",C1093)),ISNUMBER(FIND("CD4",C1093)),ISNUMBER(FIND("CD8",C1093)),ISNUMBER(FIND("T-cell",C1093)))</f>
        <v>0</v>
      </c>
      <c r="J1093" t="b">
        <f>OR(ISNUMBER(FIND("reactive oxygen",C1093)),ISNUMBER(FIND("ROS",C1093)),ISNUMBER(FIND("free radical",C1093)),ISNUMBER(FIND("oxidative stress",C1093)),ISNUMBER(FIND("peroxid",C1093)),ISNUMBER(FIND("oxidative",C1093)),ISNUMBER(FIND("antioxid",C1093)))</f>
        <v>0</v>
      </c>
      <c r="K1093" t="b">
        <f>OR(ISNUMBER(FIND("autophag",C1093)))</f>
        <v>0</v>
      </c>
      <c r="L1093" t="b">
        <f>OR(ISNUMBER(FIND("morpholog",C1093)))</f>
        <v>0</v>
      </c>
      <c r="M1093" t="b">
        <f>OR(ISNUMBER(FIND("fibrosis",C1093)),ISNUMBER(FIND("Fibrosis",C1093)),ISNUMBER(FIND("fibrot",C1093)))</f>
        <v>0</v>
      </c>
      <c r="N1093" t="b">
        <f>OR(ISNUMBER(FIND("offspring",C1093)),ISNUMBER(FIND("Parental",C1093)),ISNUMBER(FIND("parental",C1093)),ISNUMBER(FIND("germline",C1093)),ISNUMBER(FIND("reproduc",C1093)),ISNUMBER(FIND("embryo",C1093)))</f>
        <v>0</v>
      </c>
      <c r="O1093" t="b">
        <f>OR(ISNUMBER(FIND("metabol",C1093)),ISNUMBER(FIND("Metabol",C1093)),ISNUMBER(FIND("digest",C1093)),ISNUMBER(FIND("mitochon",C1093)))</f>
        <v>0</v>
      </c>
      <c r="P1093" t="b">
        <f>OR(ISNUMBER(FIND("ecotox",C1093)),ISNUMBER(FIND("Ecotox",B1093)),ISNUMBER(FIND("ecotox",B1093)),ISNUMBER(FIND("Ecotox",C1093)))</f>
        <v>1</v>
      </c>
      <c r="Q1093" t="b">
        <f>OR(ISNUMBER(FIND("Bioaccum",C1093)),ISNUMBER(FIND("bioaccum",C1093)),ISNUMBER(FIND("accum",C1093)))</f>
        <v>0</v>
      </c>
      <c r="R1093" t="b">
        <f>OR(ISNUMBER(FIND("Occupation",C1093)),ISNUMBER(FIND("occupation",C1093)),ISNUMBER(FIND("worker",C1093)),ISNUMBER(FIND("workforce",C1093)))</f>
        <v>0</v>
      </c>
      <c r="S1093" t="b">
        <f>NOT(OR(F1093,G1093,H1093,I1093,J1093,K1093,L1093,M1093,N1093,O1093,P1093,Q1093,R1093))</f>
        <v>0</v>
      </c>
      <c r="U1093" t="b">
        <f>OR(Table1[[#This Row],[Inflammation]],Table1[[#This Row],[Immune]])</f>
        <v>0</v>
      </c>
      <c r="V1093" t="str">
        <f>IF(OR(Table1[[#This Row],[Rodents]],Table1[[#This Row],[Human]],Table1[[#This Row],[Pig]]),OR(ISNUMBER(FIND("intratrach",C1093)),ISNUMBER(FIND("nasal ",C1093)),ISNUMBER(FIND("instill",C1093))),"NA")</f>
        <v>NA</v>
      </c>
      <c r="W1093" t="str">
        <f>IF(OR(Table1[[#This Row],[Rodents]],Table1[[#This Row],[Human]],Table1[[#This Row],[Pig]]),OR(ISNUMBER(FIND("dermal",C1093)),ISNUMBER(FIND("skin ",C1093))),"NA")</f>
        <v>NA</v>
      </c>
      <c r="X1093" t="str">
        <f>IF(OR(Table1[[#This Row],[Rodents]],Table1[[#This Row],[Human]],Table1[[#This Row],[Pig]]),OR(ISNUMBER(FIND("injected",C1093)),ISNUMBER(FIND("periton",C1093)),ISNUMBER(FIND("intrascrot",C1093))),"NA")</f>
        <v>NA</v>
      </c>
      <c r="Y1093" t="str">
        <f>IF(OR(Table1[[#This Row],[Rodents]],Table1[[#This Row],[Human]],Table1[[#This Row],[Pig]]),NOT(OR(Table1[[#This Row],[Inhaled/Intratracheal/intranasal]],Table1[[#This Row],[Dermal]],Table1[[#This Row],[Injected]])),"NA")</f>
        <v>NA</v>
      </c>
      <c r="AA1093" t="b">
        <f>OR(ISNUMBER(FIND("fish ",C1093)),ISNUMBER(FIND("Fish ",C1093)),ISNUMBER(FIND("aquatic",C1093)),ISNUMBER(FIND("daphnids",C1093)),ISNUMBER(FIND("Carcinus maenas",C1093)),ISNUMBER(FIND("Daphnia",C1093)),ISNUMBER(FIND("Ruditapes philippinarum",C1093)),ISNUMBER(FIND("daphnia",C1093)),ISNUMBER(FIND("marine",C1093)),ISNUMBER(FIND("mussel",C1093)),ISNUMBER(FIND("algae",C1093)),ISNUMBER(FIND("Donax faba",C1093)),ISNUMBER(FIND("estuarine",C1093)),ISNUMBER(FIND("snail",C1093)),ISNUMBER(FIND("Prorocentrum donghaiense",C1093)) )</f>
        <v>1</v>
      </c>
      <c r="AB1093" t="b">
        <f>OR(ISNUMBER(FIND(" rat ",C1093)),ISNUMBER(FIND(" rats ",C1093)),ISNUMBER(FIND(" Rats ",C1093)),ISNUMBER(FIND(" Rat ",C1093)),ISNUMBER(FIND(" rat.",C1093)),ISNUMBER(FIND(" rats.",C1093)),ISNUMBER(FIND("mouse",C1093)),ISNUMBER(FIND("mice",C1093)), ISNUMBER(FIND(" Mice",C1093)))</f>
        <v>0</v>
      </c>
      <c r="AC1093" t="b">
        <f>OR(ISNUMBER(FIND(" cell ",C1093)),ISNUMBER(FIND("fibroblast",C1093)),ISNUMBER(FIND("macrophage",C1093)),ISNUMBER(FIND("epithelial",C1093)),ISNUMBER(FIND("endothelial",C1093)),ISNUMBER(FIND("neuron",C1093)),ISNUMBER(FIND(" cells ",C1093)),ISNUMBER(FIND("RBC",C1093)),ISNUMBER(FIND("mitochond",C1093)),ISNUMBER(FIND("adipocyte",C1093)),ISNUMBER(FIND("osteo",C1093)),ISNUMBER(FIND("keratin",C1093)),ISNUMBER(FIND(" cell's ",C1093)),ISNUMBER(FIND("eukary",C1093)),ISNUMBER(FIND("sperm",C1093)))</f>
        <v>0</v>
      </c>
      <c r="AD1093" t="b">
        <f>OR(ISNUMBER(FIND("human",B1093)),ISNUMBER(FIND("workers",B1093)),ISNUMBER(FIND("workforces",B1093)),ISNUMBER(FIND("occupational",B1093)),ISNUMBER(FIND("Case report",B1093)),ISNUMBER(FIND("Workplaces",B1093)),ISNUMBER(FIND("worker",B1093)))</f>
        <v>0</v>
      </c>
      <c r="AE1093" t="b">
        <f>OR(ISNUMBER(FIND(" plant ",C1093)),ISNUMBER(FIND("Plant ",C1093)),ISNUMBER(FIND("tomato",C1093)),ISNUMBER(FIND("plants",C1093)),ISNUMBER(FIND("Plants",C1093)),ISNUMBER(FIND("algae",C1093)),ISNUMBER(FIND("lettuce",C1093)),ISNUMBER(FIND("green gram sprouts ",C1093)),ISNUMBER(FIND("Cucurbita pepo",C1093)),ISNUMBER(FIND("bean ",C1093)),ISNUMBER(FIND("chloroplast",C1093)),ISNUMBER(FIND("chlorophyll",C1093)),ISNUMBER(FIND("seedling",C1093)),ISNUMBER(FIND("canola",C1093)),ISNUMBER(FIND("shoot",C1093)),ISNUMBER(FIND("photosynthes",C1093)),ISNUMBER(FIND(" leaves ",C1093)),,ISNUMBER(FIND("agriculture",C1093)),ISNUMBER(FIND(" crops ",C1093)))</f>
        <v>1</v>
      </c>
      <c r="AF1093" t="b">
        <f>OR(ISNUMBER(FIND("bacteria",C1093)),ISNUMBER(FIND("Bacteria",C1093)),ISNUMBER(FIND("Bacterium",C1093)),ISNUMBER(FIND("bacterium",C1093)),ISNUMBER(FIND(" coli ",C1093)))</f>
        <v>1</v>
      </c>
      <c r="AG1093" t="b">
        <f>OR(ISNUMBER(FIND("fungi",C1093)),ISNUMBER(FIND("Fungi",C1093)),ISNUMBER(FIND("fungus",C1093)),ISNUMBER(FIND("Fungus",C1093)),ISNUMBER(FIND("mushroom",C1093)),ISNUMBER(FIND("Mushroom",C1093)),ISNUMBER(FIND(" mold ",C1093)))</f>
        <v>0</v>
      </c>
      <c r="AH1093" t="b">
        <f>OR(ISNUMBER(FIND("Pig ",C1093)),ISNUMBER(FIND("pig ",C1093)),ISNUMBER(FIND("Pigs ",C1093)),ISNUMBER(FIND("pigs ",C1093)))</f>
        <v>0</v>
      </c>
      <c r="AI1093" t="b">
        <f>OR(ISNUMBER(FIND(" C. elegans",C1093)),ISNUMBER(FIND("Caenorhabditis elegans",C1093)),ISNUMBER(FIND("earthworms",C1093)),ISNUMBER(FIND(" Ficopomatus enigmaticus",C1093)),ISNUMBER(FIND("larva",C1093)),ISNUMBER(FIND("Lumbriculus variegatus",C1093)),ISNUMBER(FIND("nematode",C1093)))</f>
        <v>0</v>
      </c>
      <c r="AJ1093" t="b">
        <f>NOT(OR(AA1093,AB1093,AC1093,AD1093,AE1093,AF1093,AG1093,AH1093,AI1093))</f>
        <v>0</v>
      </c>
      <c r="AL1093" t="b">
        <f>OR(AA1093,AB1093,AD1093,AE1093,AF1093,AG1093,AH1093,AI1093)</f>
        <v>1</v>
      </c>
      <c r="AM1093" t="b">
        <f>IF(Table1[[#This Row],[In vivo?]],IF(Table1[[#This Row],[Cell]],FALSE,TRUE),FALSE)</f>
        <v>1</v>
      </c>
      <c r="AN1093" t="b">
        <f>AND(AC1093,AL1093)</f>
        <v>0</v>
      </c>
      <c r="AO1093" t="b">
        <f>IF(Table1[[#This Row],[Cell]],IF(Table1[[#This Row],[In vivo?]],FALSE,TRUE),FALSE)</f>
        <v>0</v>
      </c>
      <c r="AP1093" t="b">
        <f>NOT(OR(Table1[[#This Row],[In vivo?]],Table1[[#This Row],[Only in Cell]]))</f>
        <v>0</v>
      </c>
      <c r="AQ1093" t="str">
        <f>IF(OR(Table1[[#This Row],[Rodents]],Table1[[#This Row],[Human]],Table1[[#This Row],[Pig]]),OR(ISNUMBER(FIND("pulmonary",C1093)),ISNUMBER(FIND("lung",C1093))),"NA")</f>
        <v>NA</v>
      </c>
      <c r="AR1093" t="str">
        <f>IF(OR(Table1[[#This Row],[Rodents]],Table1[[#This Row],[Human]],Table1[[#This Row],[Pig]]),OR(ISNUMBER(FIND("skin",C1093)),ISNUMBER(FIND("dermal",C1093))),"NA")</f>
        <v>NA</v>
      </c>
      <c r="AS1093" t="str">
        <f>IF(OR(Table1[[#This Row],[Rodents]],Table1[[#This Row],[Human]],Table1[[#This Row],[Pig]]),OR(ISNUMBER(FIND("liver",C1093)),ISNUMBER(FIND("hepat",C1093))),"NA")</f>
        <v>NA</v>
      </c>
      <c r="AT1093" t="str">
        <f>IF(OR(Table1[[#This Row],[Rodents]],Table1[[#This Row],[Human]],Table1[[#This Row],[Pig]]),OR(ISNUMBER(FIND("kidney",C1093)),ISNUMBER(FIND("neph",C1093))),"NA")</f>
        <v>NA</v>
      </c>
      <c r="AU1093" t="str">
        <f>IF(OR(Table1[[#This Row],[Rodents]],Table1[[#This Row],[Human]],Table1[[#This Row],[Pig]]),OR(ISNUMBER(FIND("brain",C1093)),ISNUMBER(FIND("neur",C1093)),ISNUMBER(FIND("nerv",C1093))),"NA")</f>
        <v>NA</v>
      </c>
      <c r="AV1093" t="str">
        <f>IF(OR(Table1[[#This Row],[Rodents]],Table1[[#This Row],[Human]],Table1[[#This Row],[Pig]]),OR(ISNUMBER(FIND("heart",C1093)),ISNUMBER(FIND("cardi",C1093))),"NA")</f>
        <v>NA</v>
      </c>
      <c r="AW1093" t="str">
        <f>IF(OR(Table1[[#This Row],[Rodents]],Table1[[#This Row],[Human]],Table1[[#This Row],[Pig]]),OR(ISNUMBER(FIND("gastro",C1093)),ISNUMBER(FIND("intesti",C1093)),ISNUMBER(FIND("stomach",C1093))),"NA")</f>
        <v>NA</v>
      </c>
      <c r="AX1093" t="str">
        <f>IF(OR(Table1[[#This Row],[Rodents]],Table1[[#This Row],[Human]],Table1[[#This Row],[Pig]]),NOT(OR(AQ1093,AR1093,AS1093,AT1093,AU1093,AV1093,AW1093)),"NA")</f>
        <v>NA</v>
      </c>
      <c r="AY1093" t="b">
        <f>OR(ISNUMBER(FIND("SWCNT",C1093)),ISNUMBER(FIND("SWNT",C1093)),ISNUMBER(FIND("single-wall",C1093)),ISNUMBER(FIND("single wall",C1093)),ISNUMBER(FIND("Single wall",C1093)),ISNUMBER(FIND("Single-wall",C1093)),ISNUMBER(FIND("SWCNT",B1093)),ISNUMBER(FIND("SWNT",B1093)),ISNUMBER(FIND("single-wall",B1093)),ISNUMBER(FIND("single wall",B1093)),ISNUMBER(FIND("Single-wall",B1093)),ISNUMBER(FIND("Single wall",B1093)))</f>
        <v>1</v>
      </c>
      <c r="AZ1093" t="b">
        <f>OR(ISNUMBER(FIND("MWCNT",C1093)),ISNUMBER(FIND("MWNT",C1093)),ISNUMBER(FIND("multi-wall",C1093)),ISNUMBER(FIND("multi wall",C1093)),ISNUMBER(FIND("multiwall",C1093)),ISNUMBER(FIND("Multi-wall",C1093)),ISNUMBER(FIND("Multi wall",C1093)),ISNUMBER(FIND("Multiwall",C1093)),ISNUMBER(FIND("MWCNT",B1093)),ISNUMBER(FIND("MWNT",B1093)),ISNUMBER(FIND("multi-wall",B1093)),ISNUMBER(FIND("multi wall",B1093)),ISNUMBER(FIND("multiwall",B1093)),ISNUMBER(FIND("Multi-wall",B1093)),ISNUMBER(FIND("Multi wall",B1093)),ISNUMBER(FIND("Multiwall",B1093)),ISNUMBER(FIND("Double-wall",B1093)),ISNUMBER(FIND("Double wall",B1093)),ISNUMBER(FIND("Doublewall",B1093)),ISNUMBER(FIND("double-wall",B1093)),ISNUMBER(FIND("double wall",B1093)),ISNUMBER(FIND("doublewall",B1093)))</f>
        <v>0</v>
      </c>
      <c r="BA1093" t="b">
        <f>AND(Table1[[#This Row],[SWCNT]],Table1[[#This Row],[MWCNT]])</f>
        <v>0</v>
      </c>
      <c r="BB1093" t="b">
        <f>IF(Table1[[#This Row],[SWCNT]]=TRUE,FALSE,IF(Table1[[#This Row],[MWCNT]]=TRUE,FALSE,TRUE))</f>
        <v>0</v>
      </c>
      <c r="BC1093" s="18"/>
    </row>
    <row r="1094" spans="1:55" ht="203.5">
      <c r="A1094" t="s">
        <v>5729</v>
      </c>
      <c r="B1094" s="2" t="s">
        <v>5730</v>
      </c>
      <c r="C1094" s="16" t="s">
        <v>5731</v>
      </c>
      <c r="D1094" s="17" t="s">
        <v>5192</v>
      </c>
      <c r="E1094" s="2">
        <v>2008</v>
      </c>
      <c r="F1094" t="b">
        <f>OR(ISNUMBER(FIND("cytotoxic",C1094)),ISNUMBER(FIND("Cytotoxic",C1094)),ISNUMBER(FIND("cellular toxicity",C1094)),ISNUMBER(FIND("cell death",C1094)),ISNUMBER(FIND("viable",C1094)),ISNUMBER(FIND("phytotoxic",C1094)),ISNUMBER(FIND("acute toxicity",C1094)),ISNUMBER(FIND("MTT",C1094)),ISNUMBER(FIND("survival",C1094)),ISNUMBER(FIND("prolifer",C1094)),ISNUMBER(FIND("apoptosis",C1094)),ISNUMBER(FIND("neurotoxic",C1094)),ISNUMBER(FIND("  lysis ",C1094)),ISNUMBER(FIND("necrosis",C1094)),ISNUMBER(FIND("cellular death",C1094))*3,ISNUMBER(FIND("LDH",C1094)),ISNUMBER(FIND("Acute toxicity",C1094)))</f>
        <v>0</v>
      </c>
      <c r="G1094" t="b">
        <f>OR(ISNUMBER(FIND("genotoxic",C1094)),ISNUMBER(FIND("genotoxicity",C1094)),ISNUMBER(FIND("DNA damage",C1094)),ISNUMBER(FIND("DNA",C1094)),ISNUMBER(FIND("RNA",C1094)),ISNUMBER(FIND("mesothelioma",C1094)),ISNUMBER(FIND("carcino",C1094)),ISNUMBER(FIND("mutagen",C1094)),ISNUMBER(FIND("genetic",C1094)))</f>
        <v>0</v>
      </c>
      <c r="H1094" t="b">
        <f>OR(ISNUMBER(FIND("inflammatory",C1094)),ISNUMBER(FIND("inflamm",C1094)))</f>
        <v>0</v>
      </c>
      <c r="I1094" t="b">
        <f>OR(ISNUMBER(FIND("immune",C1094)),ISNUMBER(FIND("immunological",C1094)),ISNUMBER(FIND("interleuk",C1094)),ISNUMBER(FIND("platelet activation",C1094)),ISNUMBER(FIND("monocyte",C1094)),ISNUMBER(FIND("leukocyte",C1094)),ISNUMBER(FIND("cytokine",C1094)),ISNUMBER(FIND("CD4",C1094)),ISNUMBER(FIND("CD8",C1094)),ISNUMBER(FIND("T-cell",C1094)))</f>
        <v>0</v>
      </c>
      <c r="J1094" t="b">
        <f>OR(ISNUMBER(FIND("reactive oxygen",C1094)),ISNUMBER(FIND("ROS",C1094)),ISNUMBER(FIND("free radical",C1094)),ISNUMBER(FIND("oxidative stress",C1094)),ISNUMBER(FIND("peroxid",C1094)),ISNUMBER(FIND("oxidative",C1094)),ISNUMBER(FIND("antioxid",C1094)))</f>
        <v>0</v>
      </c>
      <c r="K1094" t="b">
        <f>OR(ISNUMBER(FIND("autophag",C1094)))</f>
        <v>0</v>
      </c>
      <c r="L1094" t="b">
        <f>OR(ISNUMBER(FIND("morpholog",C1094)))</f>
        <v>0</v>
      </c>
      <c r="M1094" t="b">
        <f>OR(ISNUMBER(FIND("fibrosis",C1094)),ISNUMBER(FIND("Fibrosis",C1094)),ISNUMBER(FIND("fibrot",C1094)))</f>
        <v>0</v>
      </c>
      <c r="N1094" t="b">
        <f>OR(ISNUMBER(FIND("offspring",C1094)),ISNUMBER(FIND("Parental",C1094)),ISNUMBER(FIND("parental",C1094)),ISNUMBER(FIND("germline",C1094)),ISNUMBER(FIND("reproduc",C1094)),ISNUMBER(FIND("embryo",C1094)))</f>
        <v>0</v>
      </c>
      <c r="O1094" t="b">
        <f>OR(ISNUMBER(FIND("metabol",C1094)),ISNUMBER(FIND("Metabol",C1094)),ISNUMBER(FIND("digest",C1094)),ISNUMBER(FIND("mitochon",C1094)))</f>
        <v>0</v>
      </c>
      <c r="P1094" t="b">
        <f>OR(ISNUMBER(FIND("ecotox",C1094)),ISNUMBER(FIND("Ecotox",B1094)),ISNUMBER(FIND("ecotox",B1094)),ISNUMBER(FIND("Ecotox",C1094)))</f>
        <v>1</v>
      </c>
      <c r="Q1094" t="b">
        <f>OR(ISNUMBER(FIND("Bioaccum",C1094)),ISNUMBER(FIND("bioaccum",C1094)),ISNUMBER(FIND("accum",C1094)))</f>
        <v>1</v>
      </c>
      <c r="R1094" t="b">
        <f>OR(ISNUMBER(FIND("Occupation",C1094)),ISNUMBER(FIND("occupation",C1094)),ISNUMBER(FIND("worker",C1094)),ISNUMBER(FIND("workforce",C1094)))</f>
        <v>0</v>
      </c>
      <c r="S1094" t="b">
        <f>NOT(OR(F1094,G1094,H1094,I1094,J1094,K1094,L1094,M1094,N1094,O1094,P1094,Q1094,R1094))</f>
        <v>0</v>
      </c>
      <c r="U1094" t="b">
        <f>OR(Table1[[#This Row],[Inflammation]],Table1[[#This Row],[Immune]])</f>
        <v>0</v>
      </c>
      <c r="V1094" t="str">
        <f>IF(OR(Table1[[#This Row],[Rodents]],Table1[[#This Row],[Human]],Table1[[#This Row],[Pig]]),OR(ISNUMBER(FIND("intratrach",C1094)),ISNUMBER(FIND("nasal ",C1094)),ISNUMBER(FIND("instill",C1094))),"NA")</f>
        <v>NA</v>
      </c>
      <c r="W1094" t="str">
        <f>IF(OR(Table1[[#This Row],[Rodents]],Table1[[#This Row],[Human]],Table1[[#This Row],[Pig]]),OR(ISNUMBER(FIND("dermal",C1094)),ISNUMBER(FIND("skin ",C1094))),"NA")</f>
        <v>NA</v>
      </c>
      <c r="X1094" t="str">
        <f>IF(OR(Table1[[#This Row],[Rodents]],Table1[[#This Row],[Human]],Table1[[#This Row],[Pig]]),OR(ISNUMBER(FIND("injected",C1094)),ISNUMBER(FIND("periton",C1094)),ISNUMBER(FIND("intrascrot",C1094))),"NA")</f>
        <v>NA</v>
      </c>
      <c r="Y1094" t="str">
        <f>IF(OR(Table1[[#This Row],[Rodents]],Table1[[#This Row],[Human]],Table1[[#This Row],[Pig]]),NOT(OR(Table1[[#This Row],[Inhaled/Intratracheal/intranasal]],Table1[[#This Row],[Dermal]],Table1[[#This Row],[Injected]])),"NA")</f>
        <v>NA</v>
      </c>
      <c r="AA1094" t="b">
        <f>OR(ISNUMBER(FIND("fish ",C1094)),ISNUMBER(FIND("Fish ",C1094)),ISNUMBER(FIND("aquatic",C1094)),ISNUMBER(FIND("daphnids",C1094)),ISNUMBER(FIND("Carcinus maenas",C1094)),ISNUMBER(FIND("Daphnia",C1094)),ISNUMBER(FIND("Ruditapes philippinarum",C1094)),ISNUMBER(FIND("daphnia",C1094)),ISNUMBER(FIND("marine",C1094)),ISNUMBER(FIND("mussel",C1094)),ISNUMBER(FIND("algae",C1094)),ISNUMBER(FIND("Donax faba",C1094)),ISNUMBER(FIND("estuarine",C1094)),ISNUMBER(FIND("snail",C1094)),ISNUMBER(FIND("Prorocentrum donghaiense",C1094)) )</f>
        <v>0</v>
      </c>
      <c r="AB1094" t="b">
        <f>OR(ISNUMBER(FIND(" rat ",C1094)),ISNUMBER(FIND(" rats ",C1094)),ISNUMBER(FIND(" Rats ",C1094)),ISNUMBER(FIND(" Rat ",C1094)),ISNUMBER(FIND(" rat.",C1094)),ISNUMBER(FIND(" rats.",C1094)),ISNUMBER(FIND("mouse",C1094)),ISNUMBER(FIND("mice",C1094)), ISNUMBER(FIND(" Mice",C1094)))</f>
        <v>0</v>
      </c>
      <c r="AC1094" t="b">
        <f>OR(ISNUMBER(FIND(" cell ",C1094)),ISNUMBER(FIND("fibroblast",C1094)),ISNUMBER(FIND("macrophage",C1094)),ISNUMBER(FIND("epithelial",C1094)),ISNUMBER(FIND("endothelial",C1094)),ISNUMBER(FIND("neuron",C1094)),ISNUMBER(FIND(" cells ",C1094)),ISNUMBER(FIND("RBC",C1094)),ISNUMBER(FIND("mitochond",C1094)),ISNUMBER(FIND("adipocyte",C1094)),ISNUMBER(FIND("osteo",C1094)),ISNUMBER(FIND("keratin",C1094)),ISNUMBER(FIND(" cell's ",C1094)),ISNUMBER(FIND("eukary",C1094)),ISNUMBER(FIND("sperm",C1094)))</f>
        <v>0</v>
      </c>
      <c r="AD1094" t="b">
        <f>OR(ISNUMBER(FIND("human",B1094)),ISNUMBER(FIND("workers",B1094)),ISNUMBER(FIND("workforces",B1094)),ISNUMBER(FIND("occupational",B1094)),ISNUMBER(FIND("Case report",B1094)),ISNUMBER(FIND("Workplaces",B1094)),ISNUMBER(FIND("worker",B1094)))</f>
        <v>0</v>
      </c>
      <c r="AE1094" t="b">
        <f>OR(ISNUMBER(FIND(" plant ",C1094)),ISNUMBER(FIND("Plant ",C1094)),ISNUMBER(FIND("tomato",C1094)),ISNUMBER(FIND("plants",C1094)),ISNUMBER(FIND("Plants",C1094)),ISNUMBER(FIND("algae",C1094)),ISNUMBER(FIND("lettuce",C1094)),ISNUMBER(FIND("green gram sprouts ",C1094)),ISNUMBER(FIND("Cucurbita pepo",C1094)),ISNUMBER(FIND("bean ",C1094)),ISNUMBER(FIND("chloroplast",C1094)),ISNUMBER(FIND("chlorophyll",C1094)),ISNUMBER(FIND("seedling",C1094)),ISNUMBER(FIND("canola",C1094)),ISNUMBER(FIND("shoot",C1094)),ISNUMBER(FIND("photosynthes",C1094)),ISNUMBER(FIND(" leaves ",C1094)),,ISNUMBER(FIND("agriculture",C1094)),ISNUMBER(FIND(" crops ",C1094)))</f>
        <v>0</v>
      </c>
      <c r="AF1094" t="b">
        <f>OR(ISNUMBER(FIND("bacteria",C1094)),ISNUMBER(FIND("Bacteria",C1094)),ISNUMBER(FIND("Bacterium",C1094)),ISNUMBER(FIND("bacterium",C1094)),ISNUMBER(FIND(" coli ",C1094)))</f>
        <v>0</v>
      </c>
      <c r="AG1094" t="b">
        <f>OR(ISNUMBER(FIND("fungi",C1094)),ISNUMBER(FIND("Fungi",C1094)),ISNUMBER(FIND("fungus",C1094)),ISNUMBER(FIND("Fungus",C1094)),ISNUMBER(FIND("mushroom",C1094)),ISNUMBER(FIND("Mushroom",C1094)),ISNUMBER(FIND(" mold ",C1094)))</f>
        <v>0</v>
      </c>
      <c r="AH1094" t="b">
        <f>OR(ISNUMBER(FIND("Pig ",C1094)),ISNUMBER(FIND("pig ",C1094)),ISNUMBER(FIND("Pigs ",C1094)),ISNUMBER(FIND("pigs ",C1094)))</f>
        <v>0</v>
      </c>
      <c r="AI1094" t="b">
        <f>OR(ISNUMBER(FIND(" C. elegans",C1094)),ISNUMBER(FIND("Caenorhabditis elegans",C1094)),ISNUMBER(FIND("earthworms",C1094)),ISNUMBER(FIND(" Ficopomatus enigmaticus",C1094)),ISNUMBER(FIND("larva",C1094)),ISNUMBER(FIND("Lumbriculus variegatus",C1094)),ISNUMBER(FIND("nematode",C1094)))</f>
        <v>1</v>
      </c>
      <c r="AJ1094" t="b">
        <f>NOT(OR(AA1094,AB1094,AC1094,AD1094,AE1094,AF1094,AG1094,AH1094,AI1094))</f>
        <v>0</v>
      </c>
      <c r="AL1094" t="b">
        <f>OR(AA1094,AB1094,AD1094,AE1094,AF1094,AG1094,AH1094,AI1094)</f>
        <v>1</v>
      </c>
      <c r="AM1094" t="b">
        <f>IF(Table1[[#This Row],[In vivo?]],IF(Table1[[#This Row],[Cell]],FALSE,TRUE),FALSE)</f>
        <v>1</v>
      </c>
      <c r="AN1094" t="b">
        <f>AND(AC1094,AL1094)</f>
        <v>0</v>
      </c>
      <c r="AO1094" t="b">
        <f>IF(Table1[[#This Row],[Cell]],IF(Table1[[#This Row],[In vivo?]],FALSE,TRUE),FALSE)</f>
        <v>0</v>
      </c>
      <c r="AP1094" t="b">
        <f>NOT(OR(Table1[[#This Row],[In vivo?]],Table1[[#This Row],[Only in Cell]]))</f>
        <v>0</v>
      </c>
      <c r="AQ1094" t="str">
        <f>IF(OR(Table1[[#This Row],[Rodents]],Table1[[#This Row],[Human]],Table1[[#This Row],[Pig]]),OR(ISNUMBER(FIND("pulmonary",C1094)),ISNUMBER(FIND("lung",C1094))),"NA")</f>
        <v>NA</v>
      </c>
      <c r="AR1094" t="str">
        <f>IF(OR(Table1[[#This Row],[Rodents]],Table1[[#This Row],[Human]],Table1[[#This Row],[Pig]]),OR(ISNUMBER(FIND("skin",C1094)),ISNUMBER(FIND("dermal",C1094))),"NA")</f>
        <v>NA</v>
      </c>
      <c r="AS1094" t="str">
        <f>IF(OR(Table1[[#This Row],[Rodents]],Table1[[#This Row],[Human]],Table1[[#This Row],[Pig]]),OR(ISNUMBER(FIND("liver",C1094)),ISNUMBER(FIND("hepat",C1094))),"NA")</f>
        <v>NA</v>
      </c>
      <c r="AT1094" t="str">
        <f>IF(OR(Table1[[#This Row],[Rodents]],Table1[[#This Row],[Human]],Table1[[#This Row],[Pig]]),OR(ISNUMBER(FIND("kidney",C1094)),ISNUMBER(FIND("neph",C1094))),"NA")</f>
        <v>NA</v>
      </c>
      <c r="AU1094" t="str">
        <f>IF(OR(Table1[[#This Row],[Rodents]],Table1[[#This Row],[Human]],Table1[[#This Row],[Pig]]),OR(ISNUMBER(FIND("brain",C1094)),ISNUMBER(FIND("neur",C1094)),ISNUMBER(FIND("nerv",C1094))),"NA")</f>
        <v>NA</v>
      </c>
      <c r="AV1094" t="str">
        <f>IF(OR(Table1[[#This Row],[Rodents]],Table1[[#This Row],[Human]],Table1[[#This Row],[Pig]]),OR(ISNUMBER(FIND("heart",C1094)),ISNUMBER(FIND("cardi",C1094))),"NA")</f>
        <v>NA</v>
      </c>
      <c r="AW1094" t="str">
        <f>IF(OR(Table1[[#This Row],[Rodents]],Table1[[#This Row],[Human]],Table1[[#This Row],[Pig]]),OR(ISNUMBER(FIND("gastro",C1094)),ISNUMBER(FIND("intesti",C1094)),ISNUMBER(FIND("stomach",C1094))),"NA")</f>
        <v>NA</v>
      </c>
      <c r="AX1094" t="str">
        <f>IF(OR(Table1[[#This Row],[Rodents]],Table1[[#This Row],[Human]],Table1[[#This Row],[Pig]]),NOT(OR(AQ1094,AR1094,AS1094,AT1094,AU1094,AV1094,AW1094)),"NA")</f>
        <v>NA</v>
      </c>
      <c r="AY1094" t="b">
        <f>OR(ISNUMBER(FIND("SWCNT",C1094)),ISNUMBER(FIND("SWNT",C1094)),ISNUMBER(FIND("single-wall",C1094)),ISNUMBER(FIND("single wall",C1094)),ISNUMBER(FIND("Single wall",C1094)),ISNUMBER(FIND("Single-wall",C1094)),ISNUMBER(FIND("SWCNT",B1094)),ISNUMBER(FIND("SWNT",B1094)),ISNUMBER(FIND("single-wall",B1094)),ISNUMBER(FIND("single wall",B1094)),ISNUMBER(FIND("Single-wall",B1094)),ISNUMBER(FIND("Single wall",B1094)))</f>
        <v>1</v>
      </c>
      <c r="AZ1094" t="b">
        <f>OR(ISNUMBER(FIND("MWCNT",C1094)),ISNUMBER(FIND("MWNT",C1094)),ISNUMBER(FIND("multi-wall",C1094)),ISNUMBER(FIND("multi wall",C1094)),ISNUMBER(FIND("multiwall",C1094)),ISNUMBER(FIND("Multi-wall",C1094)),ISNUMBER(FIND("Multi wall",C1094)),ISNUMBER(FIND("Multiwall",C1094)),ISNUMBER(FIND("MWCNT",B1094)),ISNUMBER(FIND("MWNT",B1094)),ISNUMBER(FIND("multi-wall",B1094)),ISNUMBER(FIND("multi wall",B1094)),ISNUMBER(FIND("multiwall",B1094)),ISNUMBER(FIND("Multi-wall",B1094)),ISNUMBER(FIND("Multi wall",B1094)),ISNUMBER(FIND("Multiwall",B1094)),ISNUMBER(FIND("Double-wall",B1094)),ISNUMBER(FIND("Double wall",B1094)),ISNUMBER(FIND("Doublewall",B1094)),ISNUMBER(FIND("double-wall",B1094)),ISNUMBER(FIND("double wall",B1094)),ISNUMBER(FIND("doublewall",B1094)))</f>
        <v>1</v>
      </c>
      <c r="BA1094" t="b">
        <f>AND(Table1[[#This Row],[SWCNT]],Table1[[#This Row],[MWCNT]])</f>
        <v>1</v>
      </c>
      <c r="BB1094" t="b">
        <f>IF(Table1[[#This Row],[SWCNT]]=TRUE,FALSE,IF(Table1[[#This Row],[MWCNT]]=TRUE,FALSE,TRUE))</f>
        <v>0</v>
      </c>
      <c r="BC1094" s="18"/>
    </row>
    <row r="1095" spans="1:55" ht="129.5">
      <c r="A1095" t="s">
        <v>5775</v>
      </c>
      <c r="B1095" s="2" t="s">
        <v>5776</v>
      </c>
      <c r="C1095" s="16" t="s">
        <v>5777</v>
      </c>
      <c r="D1095" s="17" t="s">
        <v>116</v>
      </c>
      <c r="E1095" s="2">
        <v>2008</v>
      </c>
      <c r="F1095" t="b">
        <f>OR(ISNUMBER(FIND("cytotoxic",C1095)),ISNUMBER(FIND("Cytotoxic",C1095)),ISNUMBER(FIND("cellular toxicity",C1095)),ISNUMBER(FIND("cell death",C1095)),ISNUMBER(FIND("viable",C1095)),ISNUMBER(FIND("phytotoxic",C1095)),ISNUMBER(FIND("acute toxicity",C1095)),ISNUMBER(FIND("MTT",C1095)),ISNUMBER(FIND("survival",C1095)),ISNUMBER(FIND("prolifer",C1095)),ISNUMBER(FIND("apoptosis",C1095)),ISNUMBER(FIND("neurotoxic",C1095)),ISNUMBER(FIND("  lysis ",C1095)),ISNUMBER(FIND("necrosis",C1095)),ISNUMBER(FIND("cellular death",C1095))*3,ISNUMBER(FIND("LDH",C1095)),ISNUMBER(FIND("Acute toxicity",C1095)))</f>
        <v>0</v>
      </c>
      <c r="G1095" t="b">
        <f>OR(ISNUMBER(FIND("genotoxic",C1095)),ISNUMBER(FIND("genotoxicity",C1095)),ISNUMBER(FIND("DNA damage",C1095)),ISNUMBER(FIND("DNA",C1095)),ISNUMBER(FIND("RNA",C1095)),ISNUMBER(FIND("mesothelioma",C1095)),ISNUMBER(FIND("carcino",C1095)),ISNUMBER(FIND("mutagen",C1095)),ISNUMBER(FIND("genetic",C1095)))</f>
        <v>0</v>
      </c>
      <c r="H1095" t="b">
        <f>OR(ISNUMBER(FIND("inflammatory",C1095)),ISNUMBER(FIND("inflamm",C1095)))</f>
        <v>0</v>
      </c>
      <c r="I1095" t="b">
        <f>OR(ISNUMBER(FIND("immune",C1095)),ISNUMBER(FIND("immunological",C1095)),ISNUMBER(FIND("interleuk",C1095)),ISNUMBER(FIND("platelet activation",C1095)),ISNUMBER(FIND("monocyte",C1095)),ISNUMBER(FIND("leukocyte",C1095)),ISNUMBER(FIND("cytokine",C1095)),ISNUMBER(FIND("CD4",C1095)),ISNUMBER(FIND("CD8",C1095)),ISNUMBER(FIND("T-cell",C1095)))</f>
        <v>0</v>
      </c>
      <c r="J1095" t="b">
        <f>OR(ISNUMBER(FIND("reactive oxygen",C1095)),ISNUMBER(FIND("ROS",C1095)),ISNUMBER(FIND("free radical",C1095)),ISNUMBER(FIND("oxidative stress",C1095)),ISNUMBER(FIND("peroxid",C1095)),ISNUMBER(FIND("oxidative",C1095)),ISNUMBER(FIND("antioxid",C1095)))</f>
        <v>0</v>
      </c>
      <c r="K1095" t="b">
        <f>OR(ISNUMBER(FIND("autophag",C1095)))</f>
        <v>0</v>
      </c>
      <c r="L1095" t="b">
        <f>OR(ISNUMBER(FIND("morpholog",C1095)))</f>
        <v>0</v>
      </c>
      <c r="M1095" t="b">
        <f>OR(ISNUMBER(FIND("fibrosis",C1095)),ISNUMBER(FIND("Fibrosis",C1095)),ISNUMBER(FIND("fibrot",C1095)))</f>
        <v>0</v>
      </c>
      <c r="N1095" t="b">
        <f>OR(ISNUMBER(FIND("offspring",C1095)),ISNUMBER(FIND("Parental",C1095)),ISNUMBER(FIND("parental",C1095)),ISNUMBER(FIND("germline",C1095)),ISNUMBER(FIND("reproduc",C1095)),ISNUMBER(FIND("embryo",C1095)))</f>
        <v>0</v>
      </c>
      <c r="O1095" t="b">
        <f>OR(ISNUMBER(FIND("metabol",C1095)),ISNUMBER(FIND("Metabol",C1095)),ISNUMBER(FIND("digest",C1095)),ISNUMBER(FIND("mitochon",C1095)))</f>
        <v>1</v>
      </c>
      <c r="P1095" t="b">
        <f>OR(ISNUMBER(FIND("ecotox",C1095)),ISNUMBER(FIND("Ecotox",B1095)),ISNUMBER(FIND("ecotox",B1095)),ISNUMBER(FIND("Ecotox",C1095)))</f>
        <v>1</v>
      </c>
      <c r="Q1095" t="b">
        <f>OR(ISNUMBER(FIND("Bioaccum",C1095)),ISNUMBER(FIND("bioaccum",C1095)),ISNUMBER(FIND("accum",C1095)))</f>
        <v>0</v>
      </c>
      <c r="R1095" t="b">
        <f>OR(ISNUMBER(FIND("Occupation",C1095)),ISNUMBER(FIND("occupation",C1095)),ISNUMBER(FIND("worker",C1095)),ISNUMBER(FIND("workforce",C1095)))</f>
        <v>0</v>
      </c>
      <c r="S1095" t="b">
        <f>NOT(OR(F1095,G1095,H1095,I1095,J1095,K1095,L1095,M1095,N1095,O1095,P1095,Q1095,R1095))</f>
        <v>0</v>
      </c>
      <c r="U1095" t="b">
        <f>OR(Table1[[#This Row],[Inflammation]],Table1[[#This Row],[Immune]])</f>
        <v>0</v>
      </c>
      <c r="V1095" t="str">
        <f>IF(OR(Table1[[#This Row],[Rodents]],Table1[[#This Row],[Human]],Table1[[#This Row],[Pig]]),OR(ISNUMBER(FIND("intratrach",C1095)),ISNUMBER(FIND("nasal ",C1095)),ISNUMBER(FIND("instill",C1095))),"NA")</f>
        <v>NA</v>
      </c>
      <c r="W1095" t="str">
        <f>IF(OR(Table1[[#This Row],[Rodents]],Table1[[#This Row],[Human]],Table1[[#This Row],[Pig]]),OR(ISNUMBER(FIND("dermal",C1095)),ISNUMBER(FIND("skin ",C1095))),"NA")</f>
        <v>NA</v>
      </c>
      <c r="X1095" t="str">
        <f>IF(OR(Table1[[#This Row],[Rodents]],Table1[[#This Row],[Human]],Table1[[#This Row],[Pig]]),OR(ISNUMBER(FIND("injected",C1095)),ISNUMBER(FIND("periton",C1095)),ISNUMBER(FIND("intrascrot",C1095))),"NA")</f>
        <v>NA</v>
      </c>
      <c r="Y1095" t="str">
        <f>IF(OR(Table1[[#This Row],[Rodents]],Table1[[#This Row],[Human]],Table1[[#This Row],[Pig]]),NOT(OR(Table1[[#This Row],[Inhaled/Intratracheal/intranasal]],Table1[[#This Row],[Dermal]],Table1[[#This Row],[Injected]])),"NA")</f>
        <v>NA</v>
      </c>
      <c r="AA1095" t="b">
        <f>OR(ISNUMBER(FIND("fish ",C1095)),ISNUMBER(FIND("Fish ",C1095)),ISNUMBER(FIND("aquatic",C1095)),ISNUMBER(FIND("daphnids",C1095)),ISNUMBER(FIND("Carcinus maenas",C1095)),ISNUMBER(FIND("Daphnia",C1095)),ISNUMBER(FIND("Ruditapes philippinarum",C1095)),ISNUMBER(FIND("daphnia",C1095)),ISNUMBER(FIND("marine",C1095)),ISNUMBER(FIND("mussel",C1095)),ISNUMBER(FIND("algae",C1095)),ISNUMBER(FIND("Donax faba",C1095)),ISNUMBER(FIND("estuarine",C1095)),ISNUMBER(FIND("snail",C1095)),ISNUMBER(FIND("Prorocentrum donghaiense",C1095)) )</f>
        <v>0</v>
      </c>
      <c r="AB1095" t="b">
        <f>OR(ISNUMBER(FIND(" rat ",C1095)),ISNUMBER(FIND(" rats ",C1095)),ISNUMBER(FIND(" Rats ",C1095)),ISNUMBER(FIND(" Rat ",C1095)),ISNUMBER(FIND(" rat.",C1095)),ISNUMBER(FIND(" rats.",C1095)),ISNUMBER(FIND("mouse",C1095)),ISNUMBER(FIND("mice",C1095)), ISNUMBER(FIND(" Mice",C1095)))</f>
        <v>0</v>
      </c>
      <c r="AC1095" t="b">
        <f>OR(ISNUMBER(FIND(" cell ",C1095)),ISNUMBER(FIND("fibroblast",C1095)),ISNUMBER(FIND("macrophage",C1095)),ISNUMBER(FIND("epithelial",C1095)),ISNUMBER(FIND("endothelial",C1095)),ISNUMBER(FIND("neuron",C1095)),ISNUMBER(FIND(" cells ",C1095)),ISNUMBER(FIND("RBC",C1095)),ISNUMBER(FIND("mitochond",C1095)),ISNUMBER(FIND("adipocyte",C1095)),ISNUMBER(FIND("osteo",C1095)),ISNUMBER(FIND("keratin",C1095)),ISNUMBER(FIND(" cell's ",C1095)),ISNUMBER(FIND("eukary",C1095)),ISNUMBER(FIND("sperm",C1095)))</f>
        <v>0</v>
      </c>
      <c r="AD1095" t="b">
        <f>OR(ISNUMBER(FIND("human",B1095)),ISNUMBER(FIND("workers",B1095)),ISNUMBER(FIND("workforces",B1095)),ISNUMBER(FIND("occupational",B1095)),ISNUMBER(FIND("Case report",B1095)),ISNUMBER(FIND("Workplaces",B1095)),ISNUMBER(FIND("worker",B1095)))</f>
        <v>0</v>
      </c>
      <c r="AE1095" t="b">
        <f>OR(ISNUMBER(FIND(" plant ",C1095)),ISNUMBER(FIND("Plant ",C1095)),ISNUMBER(FIND("tomato",C1095)),ISNUMBER(FIND("plants",C1095)),ISNUMBER(FIND("Plants",C1095)),ISNUMBER(FIND("algae",C1095)),ISNUMBER(FIND("lettuce",C1095)),ISNUMBER(FIND("green gram sprouts ",C1095)),ISNUMBER(FIND("Cucurbita pepo",C1095)),ISNUMBER(FIND("bean ",C1095)),ISNUMBER(FIND("chloroplast",C1095)),ISNUMBER(FIND("chlorophyll",C1095)),ISNUMBER(FIND("seedling",C1095)),ISNUMBER(FIND("canola",C1095)),ISNUMBER(FIND("shoot",C1095)),ISNUMBER(FIND("photosynthes",C1095)),ISNUMBER(FIND(" leaves ",C1095)),,ISNUMBER(FIND("agriculture",C1095)),ISNUMBER(FIND(" crops ",C1095)))</f>
        <v>0</v>
      </c>
      <c r="AF1095" t="b">
        <f>OR(ISNUMBER(FIND("bacteria",C1095)),ISNUMBER(FIND("Bacteria",C1095)),ISNUMBER(FIND("Bacterium",C1095)),ISNUMBER(FIND("bacterium",C1095)),ISNUMBER(FIND(" coli ",C1095)))</f>
        <v>1</v>
      </c>
      <c r="AG1095" t="b">
        <f>OR(ISNUMBER(FIND("fungi",C1095)),ISNUMBER(FIND("Fungi",C1095)),ISNUMBER(FIND("fungus",C1095)),ISNUMBER(FIND("Fungus",C1095)),ISNUMBER(FIND("mushroom",C1095)),ISNUMBER(FIND("Mushroom",C1095)),ISNUMBER(FIND(" mold ",C1095)))</f>
        <v>0</v>
      </c>
      <c r="AH1095" t="b">
        <f>OR(ISNUMBER(FIND("Pig ",C1095)),ISNUMBER(FIND("pig ",C1095)),ISNUMBER(FIND("Pigs ",C1095)),ISNUMBER(FIND("pigs ",C1095)))</f>
        <v>0</v>
      </c>
      <c r="AI1095" t="b">
        <f>OR(ISNUMBER(FIND(" C. elegans",C1095)),ISNUMBER(FIND("Caenorhabditis elegans",C1095)),ISNUMBER(FIND("earthworms",C1095)),ISNUMBER(FIND(" Ficopomatus enigmaticus",C1095)),ISNUMBER(FIND("larva",C1095)),ISNUMBER(FIND("Lumbriculus variegatus",C1095)),ISNUMBER(FIND("nematode",C1095)))</f>
        <v>0</v>
      </c>
      <c r="AJ1095" t="b">
        <f>NOT(OR(AA1095,AB1095,AC1095,AD1095,AE1095,AF1095,AG1095,AH1095,AI1095))</f>
        <v>0</v>
      </c>
      <c r="AL1095" t="b">
        <f>OR(AA1095,AB1095,AD1095,AE1095,AF1095,AG1095,AH1095,AI1095)</f>
        <v>1</v>
      </c>
      <c r="AM1095" t="b">
        <f>IF(Table1[[#This Row],[In vivo?]],IF(Table1[[#This Row],[Cell]],FALSE,TRUE),FALSE)</f>
        <v>1</v>
      </c>
      <c r="AN1095" t="b">
        <f>AND(AC1095,AL1095)</f>
        <v>0</v>
      </c>
      <c r="AO1095" t="b">
        <f>IF(Table1[[#This Row],[Cell]],IF(Table1[[#This Row],[In vivo?]],FALSE,TRUE),FALSE)</f>
        <v>0</v>
      </c>
      <c r="AP1095" t="b">
        <f>NOT(OR(Table1[[#This Row],[In vivo?]],Table1[[#This Row],[Only in Cell]]))</f>
        <v>0</v>
      </c>
      <c r="AQ1095" t="str">
        <f>IF(OR(Table1[[#This Row],[Rodents]],Table1[[#This Row],[Human]],Table1[[#This Row],[Pig]]),OR(ISNUMBER(FIND("pulmonary",C1095)),ISNUMBER(FIND("lung",C1095))),"NA")</f>
        <v>NA</v>
      </c>
      <c r="AR1095" t="str">
        <f>IF(OR(Table1[[#This Row],[Rodents]],Table1[[#This Row],[Human]],Table1[[#This Row],[Pig]]),OR(ISNUMBER(FIND("skin",C1095)),ISNUMBER(FIND("dermal",C1095))),"NA")</f>
        <v>NA</v>
      </c>
      <c r="AS1095" t="str">
        <f>IF(OR(Table1[[#This Row],[Rodents]],Table1[[#This Row],[Human]],Table1[[#This Row],[Pig]]),OR(ISNUMBER(FIND("liver",C1095)),ISNUMBER(FIND("hepat",C1095))),"NA")</f>
        <v>NA</v>
      </c>
      <c r="AT1095" t="str">
        <f>IF(OR(Table1[[#This Row],[Rodents]],Table1[[#This Row],[Human]],Table1[[#This Row],[Pig]]),OR(ISNUMBER(FIND("kidney",C1095)),ISNUMBER(FIND("neph",C1095))),"NA")</f>
        <v>NA</v>
      </c>
      <c r="AU1095" t="str">
        <f>IF(OR(Table1[[#This Row],[Rodents]],Table1[[#This Row],[Human]],Table1[[#This Row],[Pig]]),OR(ISNUMBER(FIND("brain",C1095)),ISNUMBER(FIND("neur",C1095)),ISNUMBER(FIND("nerv",C1095))),"NA")</f>
        <v>NA</v>
      </c>
      <c r="AV1095" t="str">
        <f>IF(OR(Table1[[#This Row],[Rodents]],Table1[[#This Row],[Human]],Table1[[#This Row],[Pig]]),OR(ISNUMBER(FIND("heart",C1095)),ISNUMBER(FIND("cardi",C1095))),"NA")</f>
        <v>NA</v>
      </c>
      <c r="AW1095" t="str">
        <f>IF(OR(Table1[[#This Row],[Rodents]],Table1[[#This Row],[Human]],Table1[[#This Row],[Pig]]),OR(ISNUMBER(FIND("gastro",C1095)),ISNUMBER(FIND("intesti",C1095)),ISNUMBER(FIND("stomach",C1095))),"NA")</f>
        <v>NA</v>
      </c>
      <c r="AX1095" t="str">
        <f>IF(OR(Table1[[#This Row],[Rodents]],Table1[[#This Row],[Human]],Table1[[#This Row],[Pig]]),NOT(OR(AQ1095,AR1095,AS1095,AT1095,AU1095,AV1095,AW1095)),"NA")</f>
        <v>NA</v>
      </c>
      <c r="AY1095" t="b">
        <f>OR(ISNUMBER(FIND("SWCNT",C1095)),ISNUMBER(FIND("SWNT",C1095)),ISNUMBER(FIND("single-wall",C1095)),ISNUMBER(FIND("single wall",C1095)),ISNUMBER(FIND("Single wall",C1095)),ISNUMBER(FIND("Single-wall",C1095)),ISNUMBER(FIND("SWCNT",B1095)),ISNUMBER(FIND("SWNT",B1095)),ISNUMBER(FIND("single-wall",B1095)),ISNUMBER(FIND("single wall",B1095)),ISNUMBER(FIND("Single-wall",B1095)),ISNUMBER(FIND("Single wall",B1095)))</f>
        <v>1</v>
      </c>
      <c r="AZ1095" t="b">
        <f>OR(ISNUMBER(FIND("MWCNT",C1095)),ISNUMBER(FIND("MWNT",C1095)),ISNUMBER(FIND("multi-wall",C1095)),ISNUMBER(FIND("multi wall",C1095)),ISNUMBER(FIND("multiwall",C1095)),ISNUMBER(FIND("Multi-wall",C1095)),ISNUMBER(FIND("Multi wall",C1095)),ISNUMBER(FIND("Multiwall",C1095)),ISNUMBER(FIND("MWCNT",B1095)),ISNUMBER(FIND("MWNT",B1095)),ISNUMBER(FIND("multi-wall",B1095)),ISNUMBER(FIND("multi wall",B1095)),ISNUMBER(FIND("multiwall",B1095)),ISNUMBER(FIND("Multi-wall",B1095)),ISNUMBER(FIND("Multi wall",B1095)),ISNUMBER(FIND("Multiwall",B1095)),ISNUMBER(FIND("Double-wall",B1095)),ISNUMBER(FIND("Double wall",B1095)),ISNUMBER(FIND("Doublewall",B1095)),ISNUMBER(FIND("double-wall",B1095)),ISNUMBER(FIND("double wall",B1095)),ISNUMBER(FIND("doublewall",B1095)))</f>
        <v>0</v>
      </c>
      <c r="BA1095" t="b">
        <f>AND(Table1[[#This Row],[SWCNT]],Table1[[#This Row],[MWCNT]])</f>
        <v>0</v>
      </c>
      <c r="BB1095" t="b">
        <f>IF(Table1[[#This Row],[SWCNT]]=TRUE,FALSE,IF(Table1[[#This Row],[MWCNT]]=TRUE,FALSE,TRUE))</f>
        <v>0</v>
      </c>
      <c r="BC1095" s="18"/>
    </row>
    <row r="1096" spans="1:55" ht="296">
      <c r="A1096" t="s">
        <v>202</v>
      </c>
      <c r="B1096" s="2" t="s">
        <v>203</v>
      </c>
      <c r="C1096" s="16" t="s">
        <v>204</v>
      </c>
      <c r="D1096" s="17" t="s">
        <v>205</v>
      </c>
      <c r="E1096" s="2">
        <v>2022</v>
      </c>
      <c r="F1096" t="b">
        <f>OR(ISNUMBER(FIND("cytotoxic",C1096)),ISNUMBER(FIND("Cytotoxic",C1096)),ISNUMBER(FIND("cellular toxicity",C1096)),ISNUMBER(FIND("cell death",C1096)),ISNUMBER(FIND("viable",C1096)),ISNUMBER(FIND("phytotoxic",C1096)),ISNUMBER(FIND("acute toxicity",C1096)),ISNUMBER(FIND("MTT",C1096)),ISNUMBER(FIND("survival",C1096)),ISNUMBER(FIND("prolifer",C1096)),ISNUMBER(FIND("apoptosis",C1096)),ISNUMBER(FIND("neurotoxic",C1096)),ISNUMBER(FIND("  lysis ",C1096)),ISNUMBER(FIND("necrosis",C1096)),ISNUMBER(FIND("cellular death",C1096))*3,ISNUMBER(FIND("LDH",C1096)),ISNUMBER(FIND("Acute toxicity",C1096)))</f>
        <v>1</v>
      </c>
      <c r="G1096" t="b">
        <f>OR(ISNUMBER(FIND("genotoxic",C1096)),ISNUMBER(FIND("genotoxicity",C1096)),ISNUMBER(FIND("DNA damage",C1096)),ISNUMBER(FIND("DNA",C1096)),ISNUMBER(FIND("RNA",C1096)),ISNUMBER(FIND("mesothelioma",C1096)),ISNUMBER(FIND("carcino",C1096)),ISNUMBER(FIND("mutagen",C1096)),ISNUMBER(FIND("genetic",C1096)))</f>
        <v>0</v>
      </c>
      <c r="H1096" t="b">
        <f>OR(ISNUMBER(FIND("inflammatory",C1096)),ISNUMBER(FIND("inflamm",C1096)))</f>
        <v>0</v>
      </c>
      <c r="I1096" t="b">
        <f>OR(ISNUMBER(FIND("immune",C1096)),ISNUMBER(FIND("immunological",C1096)),ISNUMBER(FIND("interleuk",C1096)),ISNUMBER(FIND("platelet activation",C1096)),ISNUMBER(FIND("monocyte",C1096)),ISNUMBER(FIND("leukocyte",C1096)),ISNUMBER(FIND("cytokine",C1096)),ISNUMBER(FIND("CD4",C1096)),ISNUMBER(FIND("CD8",C1096)),ISNUMBER(FIND("T-cell",C1096)))</f>
        <v>0</v>
      </c>
      <c r="J1096" t="b">
        <f>OR(ISNUMBER(FIND("reactive oxygen",C1096)),ISNUMBER(FIND("ROS",C1096)),ISNUMBER(FIND("free radical",C1096)),ISNUMBER(FIND("oxidative stress",C1096)),ISNUMBER(FIND("peroxid",C1096)),ISNUMBER(FIND("oxidative",C1096)),ISNUMBER(FIND("antioxid",C1096)))</f>
        <v>0</v>
      </c>
      <c r="K1096" t="b">
        <f>OR(ISNUMBER(FIND("autophag",C1096)))</f>
        <v>0</v>
      </c>
      <c r="L1096" t="b">
        <f>OR(ISNUMBER(FIND("morpholog",C1096)))</f>
        <v>0</v>
      </c>
      <c r="M1096" t="b">
        <f>OR(ISNUMBER(FIND("fibrosis",C1096)),ISNUMBER(FIND("Fibrosis",C1096)),ISNUMBER(FIND("fibrot",C1096)))</f>
        <v>0</v>
      </c>
      <c r="N1096" t="b">
        <f>OR(ISNUMBER(FIND("offspring",C1096)),ISNUMBER(FIND("Parental",C1096)),ISNUMBER(FIND("parental",C1096)),ISNUMBER(FIND("germline",C1096)),ISNUMBER(FIND("reproduc",C1096)),ISNUMBER(FIND("embryo",C1096)))</f>
        <v>0</v>
      </c>
      <c r="O1096" t="b">
        <f>OR(ISNUMBER(FIND("metabol",C1096)),ISNUMBER(FIND("Metabol",C1096)),ISNUMBER(FIND("digest",C1096)),ISNUMBER(FIND("mitochon",C1096)))</f>
        <v>0</v>
      </c>
      <c r="P1096" t="b">
        <f>OR(ISNUMBER(FIND("ecotox",C1096)),ISNUMBER(FIND("Ecotox",B1096)),ISNUMBER(FIND("ecotox",B1096)),ISNUMBER(FIND("Ecotox",C1096)))</f>
        <v>0</v>
      </c>
      <c r="Q1096" t="b">
        <f>OR(ISNUMBER(FIND("Bioaccum",C1096)),ISNUMBER(FIND("bioaccum",C1096)),ISNUMBER(FIND("accum",C1096)))</f>
        <v>0</v>
      </c>
      <c r="R1096" t="b">
        <f>OR(ISNUMBER(FIND("Occupation",C1096)),ISNUMBER(FIND("occupation",C1096)),ISNUMBER(FIND("worker",C1096)),ISNUMBER(FIND("workforce",C1096)))</f>
        <v>0</v>
      </c>
      <c r="S1096" t="b">
        <f>NOT(OR(F1096,G1096,H1096,I1096,J1096,K1096,L1096,M1096,N1096,O1096,P1096,Q1096,R1096))</f>
        <v>0</v>
      </c>
      <c r="U1096" t="b">
        <f>OR(Table1[[#This Row],[Inflammation]],Table1[[#This Row],[Immune]])</f>
        <v>0</v>
      </c>
      <c r="V1096" t="str">
        <f>IF(OR(Table1[[#This Row],[Rodents]],Table1[[#This Row],[Human]],Table1[[#This Row],[Pig]]),OR(ISNUMBER(FIND("intratrach",C1096)),ISNUMBER(FIND("nasal ",C1096)),ISNUMBER(FIND("instill",C1096))),"NA")</f>
        <v>NA</v>
      </c>
      <c r="W1096" t="str">
        <f>IF(OR(Table1[[#This Row],[Rodents]],Table1[[#This Row],[Human]],Table1[[#This Row],[Pig]]),OR(ISNUMBER(FIND("dermal",C1096)),ISNUMBER(FIND("skin ",C1096))),"NA")</f>
        <v>NA</v>
      </c>
      <c r="X1096" t="str">
        <f>IF(OR(Table1[[#This Row],[Rodents]],Table1[[#This Row],[Human]],Table1[[#This Row],[Pig]]),OR(ISNUMBER(FIND("injected",C1096)),ISNUMBER(FIND("periton",C1096)),ISNUMBER(FIND("intrascrot",C1096))),"NA")</f>
        <v>NA</v>
      </c>
      <c r="Y1096" t="str">
        <f>IF(OR(Table1[[#This Row],[Rodents]],Table1[[#This Row],[Human]],Table1[[#This Row],[Pig]]),NOT(OR(Table1[[#This Row],[Inhaled/Intratracheal/intranasal]],Table1[[#This Row],[Dermal]],Table1[[#This Row],[Injected]])),"NA")</f>
        <v>NA</v>
      </c>
      <c r="AA1096" t="b">
        <f>OR(ISNUMBER(FIND("fish ",C1096)),ISNUMBER(FIND("Fish ",C1096)),ISNUMBER(FIND("aquatic",C1096)),ISNUMBER(FIND("daphnids",C1096)),ISNUMBER(FIND("Carcinus maenas",C1096)),ISNUMBER(FIND("Daphnia",C1096)),ISNUMBER(FIND("Ruditapes philippinarum",C1096)),ISNUMBER(FIND("daphnia",C1096)),ISNUMBER(FIND("marine",C1096)),ISNUMBER(FIND("mussel",C1096)),ISNUMBER(FIND("algae",C1096)),ISNUMBER(FIND("Donax faba",C1096)),ISNUMBER(FIND("estuarine",C1096)),ISNUMBER(FIND("snail",C1096)),ISNUMBER(FIND("Prorocentrum donghaiense",C1096)) )</f>
        <v>1</v>
      </c>
      <c r="AB1096" t="b">
        <f>OR(ISNUMBER(FIND(" rat ",C1096)),ISNUMBER(FIND(" rats ",C1096)),ISNUMBER(FIND(" Rats ",C1096)),ISNUMBER(FIND(" Rat ",C1096)),ISNUMBER(FIND(" rat.",C1096)),ISNUMBER(FIND(" rats.",C1096)),ISNUMBER(FIND("mouse",C1096)),ISNUMBER(FIND("mice",C1096)), ISNUMBER(FIND(" Mice",C1096)))</f>
        <v>0</v>
      </c>
      <c r="AC1096" t="b">
        <f>OR(ISNUMBER(FIND(" cell ",C1096)),ISNUMBER(FIND("fibroblast",C1096)),ISNUMBER(FIND("macrophage",C1096)),ISNUMBER(FIND("epithelial",C1096)),ISNUMBER(FIND("endothelial",C1096)),ISNUMBER(FIND("neuron",C1096)),ISNUMBER(FIND(" cells ",C1096)),ISNUMBER(FIND("RBC",C1096)),ISNUMBER(FIND("mitochond",C1096)),ISNUMBER(FIND("adipocyte",C1096)),ISNUMBER(FIND("osteo",C1096)),ISNUMBER(FIND("keratin",C1096)),ISNUMBER(FIND(" cell's ",C1096)),ISNUMBER(FIND("eukary",C1096)),ISNUMBER(FIND("sperm",C1096)))</f>
        <v>0</v>
      </c>
      <c r="AD1096" t="b">
        <f>OR(ISNUMBER(FIND("human",B1096)),ISNUMBER(FIND("workers",B1096)),ISNUMBER(FIND("workforces",B1096)),ISNUMBER(FIND("occupational",B1096)),ISNUMBER(FIND("Case report",B1096)),ISNUMBER(FIND("Workplaces",B1096)),ISNUMBER(FIND("worker",B1096)))</f>
        <v>0</v>
      </c>
      <c r="AE1096" t="b">
        <f>OR(ISNUMBER(FIND(" plant ",C1096)),ISNUMBER(FIND("Plant ",C1096)),ISNUMBER(FIND("tomato",C1096)),ISNUMBER(FIND("plants",C1096)),ISNUMBER(FIND("Plants",C1096)),ISNUMBER(FIND("algae",C1096)),ISNUMBER(FIND("lettuce",C1096)),ISNUMBER(FIND("green gram sprouts ",C1096)),ISNUMBER(FIND("Cucurbita pepo",C1096)),ISNUMBER(FIND("bean ",C1096)),ISNUMBER(FIND("chloroplast",C1096)),ISNUMBER(FIND("chlorophyll",C1096)),ISNUMBER(FIND("seedling",C1096)),ISNUMBER(FIND("canola",C1096)),ISNUMBER(FIND("shoot",C1096)),ISNUMBER(FIND("photosynthes",C1096)),ISNUMBER(FIND(" leaves ",C1096)),,ISNUMBER(FIND("agriculture",C1096)),ISNUMBER(FIND(" crops ",C1096)))</f>
        <v>0</v>
      </c>
      <c r="AF1096" t="b">
        <f>OR(ISNUMBER(FIND("bacteria",C1096)),ISNUMBER(FIND("Bacteria",C1096)),ISNUMBER(FIND("Bacterium",C1096)),ISNUMBER(FIND("bacterium",C1096)),ISNUMBER(FIND(" coli ",C1096)))</f>
        <v>0</v>
      </c>
      <c r="AG1096" t="b">
        <f>OR(ISNUMBER(FIND("fungi",C1096)),ISNUMBER(FIND("Fungi",C1096)),ISNUMBER(FIND("fungus",C1096)),ISNUMBER(FIND("Fungus",C1096)),ISNUMBER(FIND("mushroom",C1096)),ISNUMBER(FIND("Mushroom",C1096)),ISNUMBER(FIND(" mold ",C1096)))</f>
        <v>0</v>
      </c>
      <c r="AH1096" t="b">
        <f>OR(ISNUMBER(FIND("Pig ",C1096)),ISNUMBER(FIND("pig ",C1096)),ISNUMBER(FIND("Pigs ",C1096)),ISNUMBER(FIND("pigs ",C1096)))</f>
        <v>0</v>
      </c>
      <c r="AI1096" t="b">
        <f>OR(ISNUMBER(FIND(" C. elegans",C1096)),ISNUMBER(FIND("Caenorhabditis elegans",C1096)),ISNUMBER(FIND("earthworms",C1096)),ISNUMBER(FIND(" Ficopomatus enigmaticus",C1096)),ISNUMBER(FIND("larva",C1096)),ISNUMBER(FIND("Lumbriculus variegatus",C1096)),ISNUMBER(FIND("nematode",C1096)))</f>
        <v>0</v>
      </c>
      <c r="AJ1096" t="b">
        <f>NOT(OR(AA1096,AB1096,AC1096,AD1096,AE1096,AF1096,AG1096,AH1096,AI1096))</f>
        <v>0</v>
      </c>
      <c r="AL1096" t="b">
        <f>OR(AA1096,AB1096,AD1096,AE1096,AF1096,AG1096,AH1096,AI1096)</f>
        <v>1</v>
      </c>
      <c r="AM1096" t="b">
        <f>IF(Table1[[#This Row],[In vivo?]],IF(Table1[[#This Row],[Cell]],FALSE,TRUE),FALSE)</f>
        <v>1</v>
      </c>
      <c r="AN1096" t="b">
        <f>AND(AC1096,AL1096)</f>
        <v>0</v>
      </c>
      <c r="AO1096" t="b">
        <f>IF(Table1[[#This Row],[Cell]],IF(Table1[[#This Row],[In vivo?]],FALSE,TRUE),FALSE)</f>
        <v>0</v>
      </c>
      <c r="AP1096" t="b">
        <f>NOT(OR(Table1[[#This Row],[In vivo?]],Table1[[#This Row],[Only in Cell]]))</f>
        <v>0</v>
      </c>
      <c r="AQ1096" t="str">
        <f>IF(OR(Table1[[#This Row],[Rodents]],Table1[[#This Row],[Human]],Table1[[#This Row],[Pig]]),OR(ISNUMBER(FIND("pulmonary",C1096)),ISNUMBER(FIND("lung",C1096))),"NA")</f>
        <v>NA</v>
      </c>
      <c r="AR1096" t="str">
        <f>IF(OR(Table1[[#This Row],[Rodents]],Table1[[#This Row],[Human]],Table1[[#This Row],[Pig]]),OR(ISNUMBER(FIND("skin",C1096)),ISNUMBER(FIND("dermal",C1096))),"NA")</f>
        <v>NA</v>
      </c>
      <c r="AS1096" t="str">
        <f>IF(OR(Table1[[#This Row],[Rodents]],Table1[[#This Row],[Human]],Table1[[#This Row],[Pig]]),OR(ISNUMBER(FIND("liver",C1096)),ISNUMBER(FIND("hepat",C1096))),"NA")</f>
        <v>NA</v>
      </c>
      <c r="AT1096" t="str">
        <f>IF(OR(Table1[[#This Row],[Rodents]],Table1[[#This Row],[Human]],Table1[[#This Row],[Pig]]),OR(ISNUMBER(FIND("kidney",C1096)),ISNUMBER(FIND("neph",C1096))),"NA")</f>
        <v>NA</v>
      </c>
      <c r="AU1096" t="str">
        <f>IF(OR(Table1[[#This Row],[Rodents]],Table1[[#This Row],[Human]],Table1[[#This Row],[Pig]]),OR(ISNUMBER(FIND("brain",C1096)),ISNUMBER(FIND("neur",C1096)),ISNUMBER(FIND("nerv",C1096))),"NA")</f>
        <v>NA</v>
      </c>
      <c r="AV1096" t="str">
        <f>IF(OR(Table1[[#This Row],[Rodents]],Table1[[#This Row],[Human]],Table1[[#This Row],[Pig]]),OR(ISNUMBER(FIND("heart",C1096)),ISNUMBER(FIND("cardi",C1096))),"NA")</f>
        <v>NA</v>
      </c>
      <c r="AW1096" t="str">
        <f>IF(OR(Table1[[#This Row],[Rodents]],Table1[[#This Row],[Human]],Table1[[#This Row],[Pig]]),OR(ISNUMBER(FIND("gastro",C1096)),ISNUMBER(FIND("intesti",C1096)),ISNUMBER(FIND("stomach",C1096))),"NA")</f>
        <v>NA</v>
      </c>
      <c r="AX1096" t="str">
        <f>IF(OR(Table1[[#This Row],[Rodents]],Table1[[#This Row],[Human]],Table1[[#This Row],[Pig]]),NOT(OR(AQ1096,AR1096,AS1096,AT1096,AU1096,AV1096,AW1096)),"NA")</f>
        <v>NA</v>
      </c>
      <c r="AY1096" t="b">
        <f>OR(ISNUMBER(FIND("SWCNT",C1096)),ISNUMBER(FIND("SWNT",C1096)),ISNUMBER(FIND("single-wall",C1096)),ISNUMBER(FIND("single wall",C1096)),ISNUMBER(FIND("Single wall",C1096)),ISNUMBER(FIND("Single-wall",C1096)),ISNUMBER(FIND("SWCNT",B1096)),ISNUMBER(FIND("SWNT",B1096)),ISNUMBER(FIND("single-wall",B1096)),ISNUMBER(FIND("single wall",B1096)),ISNUMBER(FIND("Single-wall",B1096)),ISNUMBER(FIND("Single wall",B1096)))</f>
        <v>1</v>
      </c>
      <c r="AZ1096" t="b">
        <f>OR(ISNUMBER(FIND("MWCNT",C1096)),ISNUMBER(FIND("MWNT",C1096)),ISNUMBER(FIND("multi-wall",C1096)),ISNUMBER(FIND("multi wall",C1096)),ISNUMBER(FIND("multiwall",C1096)),ISNUMBER(FIND("Multi-wall",C1096)),ISNUMBER(FIND("Multi wall",C1096)),ISNUMBER(FIND("Multiwall",C1096)),ISNUMBER(FIND("MWCNT",B1096)),ISNUMBER(FIND("MWNT",B1096)),ISNUMBER(FIND("multi-wall",B1096)),ISNUMBER(FIND("multi wall",B1096)),ISNUMBER(FIND("multiwall",B1096)),ISNUMBER(FIND("Multi-wall",B1096)),ISNUMBER(FIND("Multi wall",B1096)),ISNUMBER(FIND("Multiwall",B1096)),ISNUMBER(FIND("Double-wall",B1096)),ISNUMBER(FIND("Double wall",B1096)),ISNUMBER(FIND("Doublewall",B1096)),ISNUMBER(FIND("double-wall",B1096)),ISNUMBER(FIND("double wall",B1096)),ISNUMBER(FIND("doublewall",B1096)))</f>
        <v>1</v>
      </c>
      <c r="BA1096" t="b">
        <f>AND(Table1[[#This Row],[SWCNT]],Table1[[#This Row],[MWCNT]])</f>
        <v>1</v>
      </c>
      <c r="BB1096" t="b">
        <f>IF(Table1[[#This Row],[SWCNT]]=TRUE,FALSE,IF(Table1[[#This Row],[MWCNT]]=TRUE,FALSE,TRUE))</f>
        <v>0</v>
      </c>
      <c r="BC1096" s="18"/>
    </row>
    <row r="1097" spans="1:55" ht="259">
      <c r="A1097" t="s">
        <v>261</v>
      </c>
      <c r="B1097" s="2" t="s">
        <v>262</v>
      </c>
      <c r="C1097" s="16" t="s">
        <v>263</v>
      </c>
      <c r="D1097" s="17" t="s">
        <v>264</v>
      </c>
      <c r="E1097" s="2">
        <v>2022</v>
      </c>
      <c r="F1097" t="b">
        <f>OR(ISNUMBER(FIND("cytotoxic",C1097)),ISNUMBER(FIND("Cytotoxic",C1097)),ISNUMBER(FIND("cellular toxicity",C1097)),ISNUMBER(FIND("cell death",C1097)),ISNUMBER(FIND("viable",C1097)),ISNUMBER(FIND("phytotoxic",C1097)),ISNUMBER(FIND("acute toxicity",C1097)),ISNUMBER(FIND("MTT",C1097)),ISNUMBER(FIND("survival",C1097)),ISNUMBER(FIND("prolifer",C1097)),ISNUMBER(FIND("apoptosis",C1097)),ISNUMBER(FIND("neurotoxic",C1097)),ISNUMBER(FIND("  lysis ",C1097)),ISNUMBER(FIND("necrosis",C1097)),ISNUMBER(FIND("cellular death",C1097))*3,ISNUMBER(FIND("LDH",C1097)),ISNUMBER(FIND("Acute toxicity",C1097)))</f>
        <v>1</v>
      </c>
      <c r="G1097" t="b">
        <f>OR(ISNUMBER(FIND("genotoxic",C1097)),ISNUMBER(FIND("genotoxicity",C1097)),ISNUMBER(FIND("DNA damage",C1097)),ISNUMBER(FIND("DNA",C1097)),ISNUMBER(FIND("RNA",C1097)),ISNUMBER(FIND("mesothelioma",C1097)),ISNUMBER(FIND("carcino",C1097)),ISNUMBER(FIND("mutagen",C1097)),ISNUMBER(FIND("genetic",C1097)))</f>
        <v>0</v>
      </c>
      <c r="H1097" t="b">
        <f>OR(ISNUMBER(FIND("inflammatory",C1097)),ISNUMBER(FIND("inflamm",C1097)))</f>
        <v>0</v>
      </c>
      <c r="I1097" t="b">
        <f>OR(ISNUMBER(FIND("immune",C1097)),ISNUMBER(FIND("immunological",C1097)),ISNUMBER(FIND("interleuk",C1097)),ISNUMBER(FIND("platelet activation",C1097)),ISNUMBER(FIND("monocyte",C1097)),ISNUMBER(FIND("leukocyte",C1097)),ISNUMBER(FIND("cytokine",C1097)),ISNUMBER(FIND("CD4",C1097)),ISNUMBER(FIND("CD8",C1097)),ISNUMBER(FIND("T-cell",C1097)))</f>
        <v>0</v>
      </c>
      <c r="J1097" t="b">
        <f>OR(ISNUMBER(FIND("reactive oxygen",C1097)),ISNUMBER(FIND("ROS",C1097)),ISNUMBER(FIND("free radical",C1097)),ISNUMBER(FIND("oxidative stress",C1097)),ISNUMBER(FIND("peroxid",C1097)),ISNUMBER(FIND("oxidative",C1097)),ISNUMBER(FIND("antioxid",C1097)))</f>
        <v>0</v>
      </c>
      <c r="K1097" t="b">
        <f>OR(ISNUMBER(FIND("autophag",C1097)))</f>
        <v>0</v>
      </c>
      <c r="L1097" t="b">
        <f>OR(ISNUMBER(FIND("morpholog",C1097)))</f>
        <v>0</v>
      </c>
      <c r="M1097" t="b">
        <f>OR(ISNUMBER(FIND("fibrosis",C1097)),ISNUMBER(FIND("Fibrosis",C1097)),ISNUMBER(FIND("fibrot",C1097)))</f>
        <v>0</v>
      </c>
      <c r="N1097" t="b">
        <f>OR(ISNUMBER(FIND("offspring",C1097)),ISNUMBER(FIND("Parental",C1097)),ISNUMBER(FIND("parental",C1097)),ISNUMBER(FIND("germline",C1097)),ISNUMBER(FIND("reproduc",C1097)),ISNUMBER(FIND("embryo",C1097)))</f>
        <v>0</v>
      </c>
      <c r="O1097" t="b">
        <f>OR(ISNUMBER(FIND("metabol",C1097)),ISNUMBER(FIND("Metabol",C1097)),ISNUMBER(FIND("digest",C1097)),ISNUMBER(FIND("mitochon",C1097)))</f>
        <v>0</v>
      </c>
      <c r="P1097" t="b">
        <f>OR(ISNUMBER(FIND("ecotox",C1097)),ISNUMBER(FIND("Ecotox",B1097)),ISNUMBER(FIND("ecotox",B1097)),ISNUMBER(FIND("Ecotox",C1097)))</f>
        <v>0</v>
      </c>
      <c r="Q1097" t="b">
        <f>OR(ISNUMBER(FIND("Bioaccum",C1097)),ISNUMBER(FIND("bioaccum",C1097)),ISNUMBER(FIND("accum",C1097)))</f>
        <v>0</v>
      </c>
      <c r="R1097" t="b">
        <f>OR(ISNUMBER(FIND("Occupation",C1097)),ISNUMBER(FIND("occupation",C1097)),ISNUMBER(FIND("worker",C1097)),ISNUMBER(FIND("workforce",C1097)))</f>
        <v>0</v>
      </c>
      <c r="S1097" t="b">
        <f>NOT(OR(F1097,G1097,H1097,I1097,J1097,K1097,L1097,M1097,N1097,O1097,P1097,Q1097,R1097))</f>
        <v>0</v>
      </c>
      <c r="U1097" t="b">
        <f>OR(Table1[[#This Row],[Inflammation]],Table1[[#This Row],[Immune]])</f>
        <v>0</v>
      </c>
      <c r="V1097" t="str">
        <f>IF(OR(Table1[[#This Row],[Rodents]],Table1[[#This Row],[Human]],Table1[[#This Row],[Pig]]),OR(ISNUMBER(FIND("intratrach",C1097)),ISNUMBER(FIND("nasal ",C1097)),ISNUMBER(FIND("instill",C1097))),"NA")</f>
        <v>NA</v>
      </c>
      <c r="W1097" t="str">
        <f>IF(OR(Table1[[#This Row],[Rodents]],Table1[[#This Row],[Human]],Table1[[#This Row],[Pig]]),OR(ISNUMBER(FIND("dermal",C1097)),ISNUMBER(FIND("skin ",C1097))),"NA")</f>
        <v>NA</v>
      </c>
      <c r="X1097" t="str">
        <f>IF(OR(Table1[[#This Row],[Rodents]],Table1[[#This Row],[Human]],Table1[[#This Row],[Pig]]),OR(ISNUMBER(FIND("injected",C1097)),ISNUMBER(FIND("periton",C1097)),ISNUMBER(FIND("intrascrot",C1097))),"NA")</f>
        <v>NA</v>
      </c>
      <c r="Y1097" t="str">
        <f>IF(OR(Table1[[#This Row],[Rodents]],Table1[[#This Row],[Human]],Table1[[#This Row],[Pig]]),NOT(OR(Table1[[#This Row],[Inhaled/Intratracheal/intranasal]],Table1[[#This Row],[Dermal]],Table1[[#This Row],[Injected]])),"NA")</f>
        <v>NA</v>
      </c>
      <c r="AA1097" t="b">
        <f>OR(ISNUMBER(FIND("fish ",C1097)),ISNUMBER(FIND("Fish ",C1097)),ISNUMBER(FIND("aquatic",C1097)),ISNUMBER(FIND("daphnids",C1097)),ISNUMBER(FIND("Carcinus maenas",C1097)),ISNUMBER(FIND("Daphnia",C1097)),ISNUMBER(FIND("Ruditapes philippinarum",C1097)),ISNUMBER(FIND("daphnia",C1097)),ISNUMBER(FIND("marine",C1097)),ISNUMBER(FIND("mussel",C1097)),ISNUMBER(FIND("algae",C1097)),ISNUMBER(FIND("Donax faba",C1097)),ISNUMBER(FIND("estuarine",C1097)),ISNUMBER(FIND("snail",C1097)),ISNUMBER(FIND("Prorocentrum donghaiense",C1097)) )</f>
        <v>0</v>
      </c>
      <c r="AB1097" t="b">
        <f>OR(ISNUMBER(FIND(" rat ",C1097)),ISNUMBER(FIND(" rats ",C1097)),ISNUMBER(FIND(" Rats ",C1097)),ISNUMBER(FIND(" Rat ",C1097)),ISNUMBER(FIND(" rat.",C1097)),ISNUMBER(FIND(" rats.",C1097)),ISNUMBER(FIND("mouse",C1097)),ISNUMBER(FIND("mice",C1097)), ISNUMBER(FIND(" Mice",C1097)))</f>
        <v>0</v>
      </c>
      <c r="AC1097" t="b">
        <f>OR(ISNUMBER(FIND(" cell ",C1097)),ISNUMBER(FIND("fibroblast",C1097)),ISNUMBER(FIND("macrophage",C1097)),ISNUMBER(FIND("epithelial",C1097)),ISNUMBER(FIND("endothelial",C1097)),ISNUMBER(FIND("neuron",C1097)),ISNUMBER(FIND(" cells ",C1097)),ISNUMBER(FIND("RBC",C1097)),ISNUMBER(FIND("mitochond",C1097)),ISNUMBER(FIND("adipocyte",C1097)),ISNUMBER(FIND("osteo",C1097)),ISNUMBER(FIND("keratin",C1097)),ISNUMBER(FIND(" cell's ",C1097)),ISNUMBER(FIND("eukary",C1097)),ISNUMBER(FIND("sperm",C1097)))</f>
        <v>1</v>
      </c>
      <c r="AD1097" t="b">
        <f>OR(ISNUMBER(FIND("human",B1097)),ISNUMBER(FIND("workers",B1097)),ISNUMBER(FIND("workforces",B1097)),ISNUMBER(FIND("occupational",B1097)),ISNUMBER(FIND("Case report",B1097)),ISNUMBER(FIND("Workplaces",B1097)),ISNUMBER(FIND("worker",B1097)))</f>
        <v>0</v>
      </c>
      <c r="AE1097" t="b">
        <f>OR(ISNUMBER(FIND(" plant ",C1097)),ISNUMBER(FIND("Plant ",C1097)),ISNUMBER(FIND("tomato",C1097)),ISNUMBER(FIND("plants",C1097)),ISNUMBER(FIND("Plants",C1097)),ISNUMBER(FIND("algae",C1097)),ISNUMBER(FIND("lettuce",C1097)),ISNUMBER(FIND("green gram sprouts ",C1097)),ISNUMBER(FIND("Cucurbita pepo",C1097)),ISNUMBER(FIND("bean ",C1097)),ISNUMBER(FIND("chloroplast",C1097)),ISNUMBER(FIND("chlorophyll",C1097)),ISNUMBER(FIND("seedling",C1097)),ISNUMBER(FIND("canola",C1097)),ISNUMBER(FIND("shoot",C1097)),ISNUMBER(FIND("photosynthes",C1097)),ISNUMBER(FIND(" leaves ",C1097)),,ISNUMBER(FIND("agriculture",C1097)),ISNUMBER(FIND(" crops ",C1097)))</f>
        <v>1</v>
      </c>
      <c r="AF1097" t="b">
        <f>OR(ISNUMBER(FIND("bacteria",C1097)),ISNUMBER(FIND("Bacteria",C1097)),ISNUMBER(FIND("Bacterium",C1097)),ISNUMBER(FIND("bacterium",C1097)),ISNUMBER(FIND(" coli ",C1097)))</f>
        <v>1</v>
      </c>
      <c r="AG1097" t="b">
        <f>OR(ISNUMBER(FIND("fungi",C1097)),ISNUMBER(FIND("Fungi",C1097)),ISNUMBER(FIND("fungus",C1097)),ISNUMBER(FIND("Fungus",C1097)),ISNUMBER(FIND("mushroom",C1097)),ISNUMBER(FIND("Mushroom",C1097)),ISNUMBER(FIND(" mold ",C1097)))</f>
        <v>0</v>
      </c>
      <c r="AH1097" t="b">
        <f>OR(ISNUMBER(FIND("Pig ",C1097)),ISNUMBER(FIND("pig ",C1097)),ISNUMBER(FIND("Pigs ",C1097)),ISNUMBER(FIND("pigs ",C1097)))</f>
        <v>0</v>
      </c>
      <c r="AI1097" t="b">
        <f>OR(ISNUMBER(FIND(" C. elegans",C1097)),ISNUMBER(FIND("Caenorhabditis elegans",C1097)),ISNUMBER(FIND("earthworms",C1097)),ISNUMBER(FIND(" Ficopomatus enigmaticus",C1097)),ISNUMBER(FIND("larva",C1097)),ISNUMBER(FIND("Lumbriculus variegatus",C1097)),ISNUMBER(FIND("nematode",C1097)))</f>
        <v>0</v>
      </c>
      <c r="AJ1097" t="b">
        <f>NOT(OR(AA1097,AB1097,AC1097,AD1097,AE1097,AF1097,AG1097,AH1097,AI1097))</f>
        <v>0</v>
      </c>
      <c r="AL1097" t="b">
        <f>OR(AA1097,AB1097,AD1097,AE1097,AF1097,AG1097,AH1097,AI1097)</f>
        <v>1</v>
      </c>
      <c r="AM1097" t="b">
        <f>IF(Table1[[#This Row],[In vivo?]],IF(Table1[[#This Row],[Cell]],FALSE,TRUE),FALSE)</f>
        <v>0</v>
      </c>
      <c r="AN1097" t="b">
        <f>AND(AC1097,AL1097)</f>
        <v>1</v>
      </c>
      <c r="AO1097" t="b">
        <f>IF(Table1[[#This Row],[Cell]],IF(Table1[[#This Row],[In vivo?]],FALSE,TRUE),FALSE)</f>
        <v>0</v>
      </c>
      <c r="AP1097" t="b">
        <f>NOT(OR(Table1[[#This Row],[In vivo?]],Table1[[#This Row],[Only in Cell]]))</f>
        <v>0</v>
      </c>
      <c r="AQ1097" t="str">
        <f>IF(OR(Table1[[#This Row],[Rodents]],Table1[[#This Row],[Human]],Table1[[#This Row],[Pig]]),OR(ISNUMBER(FIND("pulmonary",C1097)),ISNUMBER(FIND("lung",C1097))),"NA")</f>
        <v>NA</v>
      </c>
      <c r="AR1097" t="str">
        <f>IF(OR(Table1[[#This Row],[Rodents]],Table1[[#This Row],[Human]],Table1[[#This Row],[Pig]]),OR(ISNUMBER(FIND("skin",C1097)),ISNUMBER(FIND("dermal",C1097))),"NA")</f>
        <v>NA</v>
      </c>
      <c r="AS1097" t="str">
        <f>IF(OR(Table1[[#This Row],[Rodents]],Table1[[#This Row],[Human]],Table1[[#This Row],[Pig]]),OR(ISNUMBER(FIND("liver",C1097)),ISNUMBER(FIND("hepat",C1097))),"NA")</f>
        <v>NA</v>
      </c>
      <c r="AT1097" t="str">
        <f>IF(OR(Table1[[#This Row],[Rodents]],Table1[[#This Row],[Human]],Table1[[#This Row],[Pig]]),OR(ISNUMBER(FIND("kidney",C1097)),ISNUMBER(FIND("neph",C1097))),"NA")</f>
        <v>NA</v>
      </c>
      <c r="AU1097" t="str">
        <f>IF(OR(Table1[[#This Row],[Rodents]],Table1[[#This Row],[Human]],Table1[[#This Row],[Pig]]),OR(ISNUMBER(FIND("brain",C1097)),ISNUMBER(FIND("neur",C1097)),ISNUMBER(FIND("nerv",C1097))),"NA")</f>
        <v>NA</v>
      </c>
      <c r="AV1097" t="str">
        <f>IF(OR(Table1[[#This Row],[Rodents]],Table1[[#This Row],[Human]],Table1[[#This Row],[Pig]]),OR(ISNUMBER(FIND("heart",C1097)),ISNUMBER(FIND("cardi",C1097))),"NA")</f>
        <v>NA</v>
      </c>
      <c r="AW1097" t="str">
        <f>IF(OR(Table1[[#This Row],[Rodents]],Table1[[#This Row],[Human]],Table1[[#This Row],[Pig]]),OR(ISNUMBER(FIND("gastro",C1097)),ISNUMBER(FIND("intesti",C1097)),ISNUMBER(FIND("stomach",C1097))),"NA")</f>
        <v>NA</v>
      </c>
      <c r="AX1097" t="str">
        <f>IF(OR(Table1[[#This Row],[Rodents]],Table1[[#This Row],[Human]],Table1[[#This Row],[Pig]]),NOT(OR(AQ1097,AR1097,AS1097,AT1097,AU1097,AV1097,AW1097)),"NA")</f>
        <v>NA</v>
      </c>
      <c r="AY1097" t="b">
        <f>OR(ISNUMBER(FIND("SWCNT",C1097)),ISNUMBER(FIND("SWNT",C1097)),ISNUMBER(FIND("single-wall",C1097)),ISNUMBER(FIND("single wall",C1097)),ISNUMBER(FIND("Single wall",C1097)),ISNUMBER(FIND("Single-wall",C1097)),ISNUMBER(FIND("SWCNT",B1097)),ISNUMBER(FIND("SWNT",B1097)),ISNUMBER(FIND("single-wall",B1097)),ISNUMBER(FIND("single wall",B1097)),ISNUMBER(FIND("Single-wall",B1097)),ISNUMBER(FIND("Single wall",B1097)))</f>
        <v>0</v>
      </c>
      <c r="AZ1097" t="b">
        <f>OR(ISNUMBER(FIND("MWCNT",C1097)),ISNUMBER(FIND("MWNT",C1097)),ISNUMBER(FIND("multi-wall",C1097)),ISNUMBER(FIND("multi wall",C1097)),ISNUMBER(FIND("multiwall",C1097)),ISNUMBER(FIND("Multi-wall",C1097)),ISNUMBER(FIND("Multi wall",C1097)),ISNUMBER(FIND("Multiwall",C1097)),ISNUMBER(FIND("MWCNT",B1097)),ISNUMBER(FIND("MWNT",B1097)),ISNUMBER(FIND("multi-wall",B1097)),ISNUMBER(FIND("multi wall",B1097)),ISNUMBER(FIND("multiwall",B1097)),ISNUMBER(FIND("Multi-wall",B1097)),ISNUMBER(FIND("Multi wall",B1097)),ISNUMBER(FIND("Multiwall",B1097)),ISNUMBER(FIND("Double-wall",B1097)),ISNUMBER(FIND("Double wall",B1097)),ISNUMBER(FIND("Doublewall",B1097)),ISNUMBER(FIND("double-wall",B1097)),ISNUMBER(FIND("double wall",B1097)),ISNUMBER(FIND("doublewall",B1097)))</f>
        <v>1</v>
      </c>
      <c r="BA1097" t="b">
        <f>AND(Table1[[#This Row],[SWCNT]],Table1[[#This Row],[MWCNT]])</f>
        <v>0</v>
      </c>
      <c r="BB1097" t="b">
        <f>IF(Table1[[#This Row],[SWCNT]]=TRUE,FALSE,IF(Table1[[#This Row],[MWCNT]]=TRUE,FALSE,TRUE))</f>
        <v>0</v>
      </c>
      <c r="BC1097" s="18"/>
    </row>
    <row r="1098" spans="1:55" ht="185">
      <c r="A1098" t="s">
        <v>323</v>
      </c>
      <c r="B1098" s="2" t="s">
        <v>324</v>
      </c>
      <c r="C1098" s="16" t="s">
        <v>325</v>
      </c>
      <c r="D1098" s="17" t="s">
        <v>298</v>
      </c>
      <c r="E1098" s="2">
        <v>2022</v>
      </c>
      <c r="F1098" t="b">
        <f>OR(ISNUMBER(FIND("cytotoxic",C1098)),ISNUMBER(FIND("Cytotoxic",C1098)),ISNUMBER(FIND("cellular toxicity",C1098)),ISNUMBER(FIND("cell death",C1098)),ISNUMBER(FIND("viable",C1098)),ISNUMBER(FIND("phytotoxic",C1098)),ISNUMBER(FIND("acute toxicity",C1098)),ISNUMBER(FIND("MTT",C1098)),ISNUMBER(FIND("survival",C1098)),ISNUMBER(FIND("prolifer",C1098)),ISNUMBER(FIND("apoptosis",C1098)),ISNUMBER(FIND("neurotoxic",C1098)),ISNUMBER(FIND("  lysis ",C1098)),ISNUMBER(FIND("necrosis",C1098)),ISNUMBER(FIND("cellular death",C1098))*3,ISNUMBER(FIND("LDH",C1098)),ISNUMBER(FIND("Acute toxicity",C1098)))</f>
        <v>1</v>
      </c>
      <c r="G1098" t="b">
        <f>OR(ISNUMBER(FIND("genotoxic",C1098)),ISNUMBER(FIND("genotoxicity",C1098)),ISNUMBER(FIND("DNA damage",C1098)),ISNUMBER(FIND("DNA",C1098)),ISNUMBER(FIND("RNA",C1098)),ISNUMBER(FIND("mesothelioma",C1098)),ISNUMBER(FIND("carcino",C1098)),ISNUMBER(FIND("mutagen",C1098)),ISNUMBER(FIND("genetic",C1098)))</f>
        <v>0</v>
      </c>
      <c r="H1098" t="b">
        <f>OR(ISNUMBER(FIND("inflammatory",C1098)),ISNUMBER(FIND("inflamm",C1098)))</f>
        <v>0</v>
      </c>
      <c r="I1098" t="b">
        <f>OR(ISNUMBER(FIND("immune",C1098)),ISNUMBER(FIND("immunological",C1098)),ISNUMBER(FIND("interleuk",C1098)),ISNUMBER(FIND("platelet activation",C1098)),ISNUMBER(FIND("monocyte",C1098)),ISNUMBER(FIND("leukocyte",C1098)),ISNUMBER(FIND("cytokine",C1098)),ISNUMBER(FIND("CD4",C1098)),ISNUMBER(FIND("CD8",C1098)),ISNUMBER(FIND("T-cell",C1098)))</f>
        <v>0</v>
      </c>
      <c r="J1098" t="b">
        <f>OR(ISNUMBER(FIND("reactive oxygen",C1098)),ISNUMBER(FIND("ROS",C1098)),ISNUMBER(FIND("free radical",C1098)),ISNUMBER(FIND("oxidative stress",C1098)),ISNUMBER(FIND("peroxid",C1098)),ISNUMBER(FIND("oxidative",C1098)),ISNUMBER(FIND("antioxid",C1098)))</f>
        <v>0</v>
      </c>
      <c r="K1098" t="b">
        <f>OR(ISNUMBER(FIND("autophag",C1098)))</f>
        <v>0</v>
      </c>
      <c r="L1098" t="b">
        <f>OR(ISNUMBER(FIND("morpholog",C1098)))</f>
        <v>0</v>
      </c>
      <c r="M1098" t="b">
        <f>OR(ISNUMBER(FIND("fibrosis",C1098)),ISNUMBER(FIND("Fibrosis",C1098)),ISNUMBER(FIND("fibrot",C1098)))</f>
        <v>0</v>
      </c>
      <c r="N1098" t="b">
        <f>OR(ISNUMBER(FIND("offspring",C1098)),ISNUMBER(FIND("Parental",C1098)),ISNUMBER(FIND("parental",C1098)),ISNUMBER(FIND("germline",C1098)),ISNUMBER(FIND("reproduc",C1098)),ISNUMBER(FIND("embryo",C1098)))</f>
        <v>0</v>
      </c>
      <c r="O1098" t="b">
        <f>OR(ISNUMBER(FIND("metabol",C1098)),ISNUMBER(FIND("Metabol",C1098)),ISNUMBER(FIND("digest",C1098)),ISNUMBER(FIND("mitochon",C1098)))</f>
        <v>0</v>
      </c>
      <c r="P1098" t="b">
        <f>OR(ISNUMBER(FIND("ecotox",C1098)),ISNUMBER(FIND("Ecotox",B1098)),ISNUMBER(FIND("ecotox",B1098)),ISNUMBER(FIND("Ecotox",C1098)))</f>
        <v>0</v>
      </c>
      <c r="Q1098" t="b">
        <f>OR(ISNUMBER(FIND("Bioaccum",C1098)),ISNUMBER(FIND("bioaccum",C1098)),ISNUMBER(FIND("accum",C1098)))</f>
        <v>0</v>
      </c>
      <c r="R1098" t="b">
        <f>OR(ISNUMBER(FIND("Occupation",C1098)),ISNUMBER(FIND("occupation",C1098)),ISNUMBER(FIND("worker",C1098)),ISNUMBER(FIND("workforce",C1098)))</f>
        <v>0</v>
      </c>
      <c r="S1098" t="b">
        <f>NOT(OR(F1098,G1098,H1098,I1098,J1098,K1098,L1098,M1098,N1098,O1098,P1098,Q1098,R1098))</f>
        <v>0</v>
      </c>
      <c r="U1098" t="b">
        <f>OR(Table1[[#This Row],[Inflammation]],Table1[[#This Row],[Immune]])</f>
        <v>0</v>
      </c>
      <c r="V1098" t="str">
        <f>IF(OR(Table1[[#This Row],[Rodents]],Table1[[#This Row],[Human]],Table1[[#This Row],[Pig]]),OR(ISNUMBER(FIND("intratrach",C1098)),ISNUMBER(FIND("nasal ",C1098)),ISNUMBER(FIND("instill",C1098))),"NA")</f>
        <v>NA</v>
      </c>
      <c r="W1098" t="str">
        <f>IF(OR(Table1[[#This Row],[Rodents]],Table1[[#This Row],[Human]],Table1[[#This Row],[Pig]]),OR(ISNUMBER(FIND("dermal",C1098)),ISNUMBER(FIND("skin ",C1098))),"NA")</f>
        <v>NA</v>
      </c>
      <c r="X1098" t="str">
        <f>IF(OR(Table1[[#This Row],[Rodents]],Table1[[#This Row],[Human]],Table1[[#This Row],[Pig]]),OR(ISNUMBER(FIND("injected",C1098)),ISNUMBER(FIND("periton",C1098)),ISNUMBER(FIND("intrascrot",C1098))),"NA")</f>
        <v>NA</v>
      </c>
      <c r="Y1098" t="str">
        <f>IF(OR(Table1[[#This Row],[Rodents]],Table1[[#This Row],[Human]],Table1[[#This Row],[Pig]]),NOT(OR(Table1[[#This Row],[Inhaled/Intratracheal/intranasal]],Table1[[#This Row],[Dermal]],Table1[[#This Row],[Injected]])),"NA")</f>
        <v>NA</v>
      </c>
      <c r="AA1098" t="b">
        <f>OR(ISNUMBER(FIND("fish ",C1098)),ISNUMBER(FIND("Fish ",C1098)),ISNUMBER(FIND("aquatic",C1098)),ISNUMBER(FIND("daphnids",C1098)),ISNUMBER(FIND("Carcinus maenas",C1098)),ISNUMBER(FIND("Daphnia",C1098)),ISNUMBER(FIND("Ruditapes philippinarum",C1098)),ISNUMBER(FIND("daphnia",C1098)),ISNUMBER(FIND("marine",C1098)),ISNUMBER(FIND("mussel",C1098)),ISNUMBER(FIND("algae",C1098)),ISNUMBER(FIND("Donax faba",C1098)),ISNUMBER(FIND("estuarine",C1098)),ISNUMBER(FIND("snail",C1098)),ISNUMBER(FIND("Prorocentrum donghaiense",C1098)) )</f>
        <v>0</v>
      </c>
      <c r="AB1098" t="b">
        <f>OR(ISNUMBER(FIND(" rat ",C1098)),ISNUMBER(FIND(" rats ",C1098)),ISNUMBER(FIND(" Rats ",C1098)),ISNUMBER(FIND(" Rat ",C1098)),ISNUMBER(FIND(" rat.",C1098)),ISNUMBER(FIND(" rats.",C1098)),ISNUMBER(FIND("mouse",C1098)),ISNUMBER(FIND("mice",C1098)), ISNUMBER(FIND(" Mice",C1098)))</f>
        <v>0</v>
      </c>
      <c r="AC1098" t="b">
        <f>OR(ISNUMBER(FIND(" cell ",C1098)),ISNUMBER(FIND("fibroblast",C1098)),ISNUMBER(FIND("macrophage",C1098)),ISNUMBER(FIND("epithelial",C1098)),ISNUMBER(FIND("endothelial",C1098)),ISNUMBER(FIND("neuron",C1098)),ISNUMBER(FIND(" cells ",C1098)),ISNUMBER(FIND("RBC",C1098)),ISNUMBER(FIND("mitochond",C1098)),ISNUMBER(FIND("adipocyte",C1098)),ISNUMBER(FIND("osteo",C1098)),ISNUMBER(FIND("keratin",C1098)),ISNUMBER(FIND(" cell's ",C1098)),ISNUMBER(FIND("eukary",C1098)),ISNUMBER(FIND("sperm",C1098)))</f>
        <v>1</v>
      </c>
      <c r="AD1098" t="b">
        <f>OR(ISNUMBER(FIND("human",B1098)),ISNUMBER(FIND("workers",B1098)),ISNUMBER(FIND("workforces",B1098)),ISNUMBER(FIND("occupational",B1098)),ISNUMBER(FIND("Case report",B1098)),ISNUMBER(FIND("Workplaces",B1098)),ISNUMBER(FIND("worker",B1098)))</f>
        <v>0</v>
      </c>
      <c r="AE1098" t="b">
        <f>OR(ISNUMBER(FIND(" plant ",C1098)),ISNUMBER(FIND("Plant ",C1098)),ISNUMBER(FIND("tomato",C1098)),ISNUMBER(FIND("plants",C1098)),ISNUMBER(FIND("Plants",C1098)),ISNUMBER(FIND("algae",C1098)),ISNUMBER(FIND("lettuce",C1098)),ISNUMBER(FIND("green gram sprouts ",C1098)),ISNUMBER(FIND("Cucurbita pepo",C1098)),ISNUMBER(FIND("bean ",C1098)),ISNUMBER(FIND("chloroplast",C1098)),ISNUMBER(FIND("chlorophyll",C1098)),ISNUMBER(FIND("seedling",C1098)),ISNUMBER(FIND("canola",C1098)),ISNUMBER(FIND("shoot",C1098)),ISNUMBER(FIND("photosynthes",C1098)),ISNUMBER(FIND(" leaves ",C1098)),,ISNUMBER(FIND("agriculture",C1098)),ISNUMBER(FIND(" crops ",C1098)))</f>
        <v>1</v>
      </c>
      <c r="AF1098" t="b">
        <f>OR(ISNUMBER(FIND("bacteria",C1098)),ISNUMBER(FIND("Bacteria",C1098)),ISNUMBER(FIND("Bacterium",C1098)),ISNUMBER(FIND("bacterium",C1098)),ISNUMBER(FIND(" coli ",C1098)))</f>
        <v>0</v>
      </c>
      <c r="AG1098" t="b">
        <f>OR(ISNUMBER(FIND("fungi",C1098)),ISNUMBER(FIND("Fungi",C1098)),ISNUMBER(FIND("fungus",C1098)),ISNUMBER(FIND("Fungus",C1098)),ISNUMBER(FIND("mushroom",C1098)),ISNUMBER(FIND("Mushroom",C1098)),ISNUMBER(FIND(" mold ",C1098)))</f>
        <v>0</v>
      </c>
      <c r="AH1098" t="b">
        <f>OR(ISNUMBER(FIND("Pig ",C1098)),ISNUMBER(FIND("pig ",C1098)),ISNUMBER(FIND("Pigs ",C1098)),ISNUMBER(FIND("pigs ",C1098)))</f>
        <v>0</v>
      </c>
      <c r="AI1098" t="b">
        <f>OR(ISNUMBER(FIND(" C. elegans",C1098)),ISNUMBER(FIND("Caenorhabditis elegans",C1098)),ISNUMBER(FIND("earthworms",C1098)),ISNUMBER(FIND(" Ficopomatus enigmaticus",C1098)),ISNUMBER(FIND("larva",C1098)),ISNUMBER(FIND("Lumbriculus variegatus",C1098)),ISNUMBER(FIND("nematode",C1098)))</f>
        <v>0</v>
      </c>
      <c r="AJ1098" t="b">
        <f>NOT(OR(AA1098,AB1098,AC1098,AD1098,AE1098,AF1098,AG1098,AH1098,AI1098))</f>
        <v>0</v>
      </c>
      <c r="AL1098" t="b">
        <f>OR(AA1098,AB1098,AD1098,AE1098,AF1098,AG1098,AH1098,AI1098)</f>
        <v>1</v>
      </c>
      <c r="AM1098" t="b">
        <f>IF(Table1[[#This Row],[In vivo?]],IF(Table1[[#This Row],[Cell]],FALSE,TRUE),FALSE)</f>
        <v>0</v>
      </c>
      <c r="AN1098" t="b">
        <f>AND(AC1098,AL1098)</f>
        <v>1</v>
      </c>
      <c r="AO1098" t="b">
        <f>IF(Table1[[#This Row],[Cell]],IF(Table1[[#This Row],[In vivo?]],FALSE,TRUE),FALSE)</f>
        <v>0</v>
      </c>
      <c r="AP1098" t="b">
        <f>NOT(OR(Table1[[#This Row],[In vivo?]],Table1[[#This Row],[Only in Cell]]))</f>
        <v>0</v>
      </c>
      <c r="AQ1098" t="str">
        <f>IF(OR(Table1[[#This Row],[Rodents]],Table1[[#This Row],[Human]],Table1[[#This Row],[Pig]]),OR(ISNUMBER(FIND("pulmonary",C1098)),ISNUMBER(FIND("lung",C1098))),"NA")</f>
        <v>NA</v>
      </c>
      <c r="AR1098" t="str">
        <f>IF(OR(Table1[[#This Row],[Rodents]],Table1[[#This Row],[Human]],Table1[[#This Row],[Pig]]),OR(ISNUMBER(FIND("skin",C1098)),ISNUMBER(FIND("dermal",C1098))),"NA")</f>
        <v>NA</v>
      </c>
      <c r="AS1098" t="str">
        <f>IF(OR(Table1[[#This Row],[Rodents]],Table1[[#This Row],[Human]],Table1[[#This Row],[Pig]]),OR(ISNUMBER(FIND("liver",C1098)),ISNUMBER(FIND("hepat",C1098))),"NA")</f>
        <v>NA</v>
      </c>
      <c r="AT1098" t="str">
        <f>IF(OR(Table1[[#This Row],[Rodents]],Table1[[#This Row],[Human]],Table1[[#This Row],[Pig]]),OR(ISNUMBER(FIND("kidney",C1098)),ISNUMBER(FIND("neph",C1098))),"NA")</f>
        <v>NA</v>
      </c>
      <c r="AU1098" t="str">
        <f>IF(OR(Table1[[#This Row],[Rodents]],Table1[[#This Row],[Human]],Table1[[#This Row],[Pig]]),OR(ISNUMBER(FIND("brain",C1098)),ISNUMBER(FIND("neur",C1098)),ISNUMBER(FIND("nerv",C1098))),"NA")</f>
        <v>NA</v>
      </c>
      <c r="AV1098" t="str">
        <f>IF(OR(Table1[[#This Row],[Rodents]],Table1[[#This Row],[Human]],Table1[[#This Row],[Pig]]),OR(ISNUMBER(FIND("heart",C1098)),ISNUMBER(FIND("cardi",C1098))),"NA")</f>
        <v>NA</v>
      </c>
      <c r="AW1098" t="str">
        <f>IF(OR(Table1[[#This Row],[Rodents]],Table1[[#This Row],[Human]],Table1[[#This Row],[Pig]]),OR(ISNUMBER(FIND("gastro",C1098)),ISNUMBER(FIND("intesti",C1098)),ISNUMBER(FIND("stomach",C1098))),"NA")</f>
        <v>NA</v>
      </c>
      <c r="AX1098" t="str">
        <f>IF(OR(Table1[[#This Row],[Rodents]],Table1[[#This Row],[Human]],Table1[[#This Row],[Pig]]),NOT(OR(AQ1098,AR1098,AS1098,AT1098,AU1098,AV1098,AW1098)),"NA")</f>
        <v>NA</v>
      </c>
      <c r="AY1098" t="b">
        <f>OR(ISNUMBER(FIND("SWCNT",C1098)),ISNUMBER(FIND("SWNT",C1098)),ISNUMBER(FIND("single-wall",C1098)),ISNUMBER(FIND("single wall",C1098)),ISNUMBER(FIND("Single wall",C1098)),ISNUMBER(FIND("Single-wall",C1098)),ISNUMBER(FIND("SWCNT",B1098)),ISNUMBER(FIND("SWNT",B1098)),ISNUMBER(FIND("single-wall",B1098)),ISNUMBER(FIND("single wall",B1098)),ISNUMBER(FIND("Single-wall",B1098)),ISNUMBER(FIND("Single wall",B1098)))</f>
        <v>1</v>
      </c>
      <c r="AZ1098" t="b">
        <f>OR(ISNUMBER(FIND("MWCNT",C1098)),ISNUMBER(FIND("MWNT",C1098)),ISNUMBER(FIND("multi-wall",C1098)),ISNUMBER(FIND("multi wall",C1098)),ISNUMBER(FIND("multiwall",C1098)),ISNUMBER(FIND("Multi-wall",C1098)),ISNUMBER(FIND("Multi wall",C1098)),ISNUMBER(FIND("Multiwall",C1098)),ISNUMBER(FIND("MWCNT",B1098)),ISNUMBER(FIND("MWNT",B1098)),ISNUMBER(FIND("multi-wall",B1098)),ISNUMBER(FIND("multi wall",B1098)),ISNUMBER(FIND("multiwall",B1098)),ISNUMBER(FIND("Multi-wall",B1098)),ISNUMBER(FIND("Multi wall",B1098)),ISNUMBER(FIND("Multiwall",B1098)),ISNUMBER(FIND("Double-wall",B1098)),ISNUMBER(FIND("Double wall",B1098)),ISNUMBER(FIND("Doublewall",B1098)),ISNUMBER(FIND("double-wall",B1098)),ISNUMBER(FIND("double wall",B1098)),ISNUMBER(FIND("doublewall",B1098)))</f>
        <v>1</v>
      </c>
      <c r="BA1098" t="b">
        <f>AND(Table1[[#This Row],[SWCNT]],Table1[[#This Row],[MWCNT]])</f>
        <v>1</v>
      </c>
      <c r="BB1098" t="b">
        <f>IF(Table1[[#This Row],[SWCNT]]=TRUE,FALSE,IF(Table1[[#This Row],[MWCNT]]=TRUE,FALSE,TRUE))</f>
        <v>0</v>
      </c>
      <c r="BC1098" s="18"/>
    </row>
    <row r="1099" spans="1:55" ht="203.5">
      <c r="A1099" t="s">
        <v>333</v>
      </c>
      <c r="B1099" s="2" t="s">
        <v>335</v>
      </c>
      <c r="C1099" s="16" t="s">
        <v>337</v>
      </c>
      <c r="D1099" s="17" t="s">
        <v>339</v>
      </c>
      <c r="E1099" s="2">
        <v>2022</v>
      </c>
      <c r="F1099" t="b">
        <f>OR(ISNUMBER(FIND("cytotoxic",C1099)),ISNUMBER(FIND("Cytotoxic",C1099)),ISNUMBER(FIND("cellular toxicity",C1099)),ISNUMBER(FIND("cell death",C1099)),ISNUMBER(FIND("viable",C1099)),ISNUMBER(FIND("phytotoxic",C1099)),ISNUMBER(FIND("acute toxicity",C1099)),ISNUMBER(FIND("MTT",C1099)),ISNUMBER(FIND("survival",C1099)),ISNUMBER(FIND("prolifer",C1099)),ISNUMBER(FIND("apoptosis",C1099)),ISNUMBER(FIND("neurotoxic",C1099)),ISNUMBER(FIND("  lysis ",C1099)),ISNUMBER(FIND("necrosis",C1099)),ISNUMBER(FIND("cellular death",C1099))*3,ISNUMBER(FIND("LDH",C1099)),ISNUMBER(FIND("Acute toxicity",C1099)))</f>
        <v>1</v>
      </c>
      <c r="G1099" t="b">
        <f>OR(ISNUMBER(FIND("genotoxic",C1099)),ISNUMBER(FIND("genotoxicity",C1099)),ISNUMBER(FIND("DNA damage",C1099)),ISNUMBER(FIND("DNA",C1099)),ISNUMBER(FIND("RNA",C1099)),ISNUMBER(FIND("mesothelioma",C1099)),ISNUMBER(FIND("carcino",C1099)),ISNUMBER(FIND("mutagen",C1099)),ISNUMBER(FIND("genetic",C1099)))</f>
        <v>0</v>
      </c>
      <c r="H1099" t="b">
        <f>OR(ISNUMBER(FIND("inflammatory",C1099)),ISNUMBER(FIND("inflamm",C1099)))</f>
        <v>0</v>
      </c>
      <c r="I1099" t="b">
        <f>OR(ISNUMBER(FIND("immune",C1099)),ISNUMBER(FIND("immunological",C1099)),ISNUMBER(FIND("interleuk",C1099)),ISNUMBER(FIND("platelet activation",C1099)),ISNUMBER(FIND("monocyte",C1099)),ISNUMBER(FIND("leukocyte",C1099)),ISNUMBER(FIND("cytokine",C1099)),ISNUMBER(FIND("CD4",C1099)),ISNUMBER(FIND("CD8",C1099)),ISNUMBER(FIND("T-cell",C1099)))</f>
        <v>0</v>
      </c>
      <c r="J1099" t="b">
        <f>OR(ISNUMBER(FIND("reactive oxygen",C1099)),ISNUMBER(FIND("ROS",C1099)),ISNUMBER(FIND("free radical",C1099)),ISNUMBER(FIND("oxidative stress",C1099)),ISNUMBER(FIND("peroxid",C1099)),ISNUMBER(FIND("oxidative",C1099)),ISNUMBER(FIND("antioxid",C1099)))</f>
        <v>0</v>
      </c>
      <c r="K1099" t="b">
        <f>OR(ISNUMBER(FIND("autophag",C1099)))</f>
        <v>0</v>
      </c>
      <c r="L1099" t="b">
        <f>OR(ISNUMBER(FIND("morpholog",C1099)))</f>
        <v>0</v>
      </c>
      <c r="M1099" t="b">
        <f>OR(ISNUMBER(FIND("fibrosis",C1099)),ISNUMBER(FIND("Fibrosis",C1099)),ISNUMBER(FIND("fibrot",C1099)))</f>
        <v>0</v>
      </c>
      <c r="N1099" t="b">
        <f>OR(ISNUMBER(FIND("offspring",C1099)),ISNUMBER(FIND("Parental",C1099)),ISNUMBER(FIND("parental",C1099)),ISNUMBER(FIND("germline",C1099)),ISNUMBER(FIND("reproduc",C1099)),ISNUMBER(FIND("embryo",C1099)))</f>
        <v>0</v>
      </c>
      <c r="O1099" t="b">
        <f>OR(ISNUMBER(FIND("metabol",C1099)),ISNUMBER(FIND("Metabol",C1099)),ISNUMBER(FIND("digest",C1099)),ISNUMBER(FIND("mitochon",C1099)))</f>
        <v>0</v>
      </c>
      <c r="P1099" t="b">
        <f>OR(ISNUMBER(FIND("ecotox",C1099)),ISNUMBER(FIND("Ecotox",B1099)),ISNUMBER(FIND("ecotox",B1099)),ISNUMBER(FIND("Ecotox",C1099)))</f>
        <v>0</v>
      </c>
      <c r="Q1099" t="b">
        <f>OR(ISNUMBER(FIND("Bioaccum",C1099)),ISNUMBER(FIND("bioaccum",C1099)),ISNUMBER(FIND("accum",C1099)))</f>
        <v>0</v>
      </c>
      <c r="R1099" t="b">
        <f>OR(ISNUMBER(FIND("Occupation",C1099)),ISNUMBER(FIND("occupation",C1099)),ISNUMBER(FIND("worker",C1099)),ISNUMBER(FIND("workforce",C1099)))</f>
        <v>0</v>
      </c>
      <c r="S1099" t="b">
        <f>NOT(OR(F1099,G1099,H1099,I1099,J1099,K1099,L1099,M1099,N1099,O1099,P1099,Q1099,R1099))</f>
        <v>0</v>
      </c>
      <c r="U1099" t="b">
        <f>OR(Table1[[#This Row],[Inflammation]],Table1[[#This Row],[Immune]])</f>
        <v>0</v>
      </c>
      <c r="V1099" t="str">
        <f>IF(OR(Table1[[#This Row],[Rodents]],Table1[[#This Row],[Human]],Table1[[#This Row],[Pig]]),OR(ISNUMBER(FIND("intratrach",C1099)),ISNUMBER(FIND("nasal ",C1099)),ISNUMBER(FIND("instill",C1099))),"NA")</f>
        <v>NA</v>
      </c>
      <c r="W1099" t="str">
        <f>IF(OR(Table1[[#This Row],[Rodents]],Table1[[#This Row],[Human]],Table1[[#This Row],[Pig]]),OR(ISNUMBER(FIND("dermal",C1099)),ISNUMBER(FIND("skin ",C1099))),"NA")</f>
        <v>NA</v>
      </c>
      <c r="X1099" t="str">
        <f>IF(OR(Table1[[#This Row],[Rodents]],Table1[[#This Row],[Human]],Table1[[#This Row],[Pig]]),OR(ISNUMBER(FIND("injected",C1099)),ISNUMBER(FIND("periton",C1099)),ISNUMBER(FIND("intrascrot",C1099))),"NA")</f>
        <v>NA</v>
      </c>
      <c r="Y1099" t="str">
        <f>IF(OR(Table1[[#This Row],[Rodents]],Table1[[#This Row],[Human]],Table1[[#This Row],[Pig]]),NOT(OR(Table1[[#This Row],[Inhaled/Intratracheal/intranasal]],Table1[[#This Row],[Dermal]],Table1[[#This Row],[Injected]])),"NA")</f>
        <v>NA</v>
      </c>
      <c r="AA1099" t="b">
        <f>OR(ISNUMBER(FIND("fish ",C1099)),ISNUMBER(FIND("Fish ",C1099)),ISNUMBER(FIND("aquatic",C1099)),ISNUMBER(FIND("daphnids",C1099)),ISNUMBER(FIND("Carcinus maenas",C1099)),ISNUMBER(FIND("Daphnia",C1099)),ISNUMBER(FIND("Ruditapes philippinarum",C1099)),ISNUMBER(FIND("daphnia",C1099)),ISNUMBER(FIND("marine",C1099)),ISNUMBER(FIND("mussel",C1099)),ISNUMBER(FIND("algae",C1099)),ISNUMBER(FIND("Donax faba",C1099)),ISNUMBER(FIND("estuarine",C1099)),ISNUMBER(FIND("snail",C1099)),ISNUMBER(FIND("Prorocentrum donghaiense",C1099)) )</f>
        <v>0</v>
      </c>
      <c r="AB1099" t="b">
        <f>OR(ISNUMBER(FIND(" rat ",C1099)),ISNUMBER(FIND(" rats ",C1099)),ISNUMBER(FIND(" Rats ",C1099)),ISNUMBER(FIND(" Rat ",C1099)),ISNUMBER(FIND(" rat.",C1099)),ISNUMBER(FIND(" rats.",C1099)),ISNUMBER(FIND("mouse",C1099)),ISNUMBER(FIND("mice",C1099)), ISNUMBER(FIND(" Mice",C1099)))</f>
        <v>0</v>
      </c>
      <c r="AC1099" t="b">
        <f>OR(ISNUMBER(FIND(" cell ",C1099)),ISNUMBER(FIND("fibroblast",C1099)),ISNUMBER(FIND("macrophage",C1099)),ISNUMBER(FIND("epithelial",C1099)),ISNUMBER(FIND("endothelial",C1099)),ISNUMBER(FIND("neuron",C1099)),ISNUMBER(FIND(" cells ",C1099)),ISNUMBER(FIND("RBC",C1099)),ISNUMBER(FIND("mitochond",C1099)),ISNUMBER(FIND("adipocyte",C1099)),ISNUMBER(FIND("osteo",C1099)),ISNUMBER(FIND("keratin",C1099)),ISNUMBER(FIND(" cell's ",C1099)),ISNUMBER(FIND("eukary",C1099)),ISNUMBER(FIND("sperm",C1099)))</f>
        <v>1</v>
      </c>
      <c r="AD1099" t="b">
        <f>OR(ISNUMBER(FIND("human",B1099)),ISNUMBER(FIND("workers",B1099)),ISNUMBER(FIND("workforces",B1099)),ISNUMBER(FIND("occupational",B1099)),ISNUMBER(FIND("Case report",B1099)),ISNUMBER(FIND("Workplaces",B1099)),ISNUMBER(FIND("worker",B1099)))</f>
        <v>0</v>
      </c>
      <c r="AE1099" t="b">
        <f>OR(ISNUMBER(FIND(" plant ",C1099)),ISNUMBER(FIND("Plant ",C1099)),ISNUMBER(FIND("tomato",C1099)),ISNUMBER(FIND("plants",C1099)),ISNUMBER(FIND("Plants",C1099)),ISNUMBER(FIND("algae",C1099)),ISNUMBER(FIND("lettuce",C1099)),ISNUMBER(FIND("green gram sprouts ",C1099)),ISNUMBER(FIND("Cucurbita pepo",C1099)),ISNUMBER(FIND("bean ",C1099)),ISNUMBER(FIND("chloroplast",C1099)),ISNUMBER(FIND("chlorophyll",C1099)),ISNUMBER(FIND("seedling",C1099)),ISNUMBER(FIND("canola",C1099)),ISNUMBER(FIND("shoot",C1099)),ISNUMBER(FIND("photosynthes",C1099)),ISNUMBER(FIND(" leaves ",C1099)),,ISNUMBER(FIND("agriculture",C1099)),ISNUMBER(FIND(" crops ",C1099)))</f>
        <v>0</v>
      </c>
      <c r="AF1099" t="b">
        <f>OR(ISNUMBER(FIND("bacteria",C1099)),ISNUMBER(FIND("Bacteria",C1099)),ISNUMBER(FIND("Bacterium",C1099)),ISNUMBER(FIND("bacterium",C1099)),ISNUMBER(FIND(" coli ",C1099)))</f>
        <v>0</v>
      </c>
      <c r="AG1099" t="b">
        <f>OR(ISNUMBER(FIND("fungi",C1099)),ISNUMBER(FIND("Fungi",C1099)),ISNUMBER(FIND("fungus",C1099)),ISNUMBER(FIND("Fungus",C1099)),ISNUMBER(FIND("mushroom",C1099)),ISNUMBER(FIND("Mushroom",C1099)),ISNUMBER(FIND(" mold ",C1099)))</f>
        <v>0</v>
      </c>
      <c r="AH1099" t="b">
        <f>OR(ISNUMBER(FIND("Pig ",C1099)),ISNUMBER(FIND("pig ",C1099)),ISNUMBER(FIND("Pigs ",C1099)),ISNUMBER(FIND("pigs ",C1099)))</f>
        <v>0</v>
      </c>
      <c r="AI1099" t="b">
        <f>OR(ISNUMBER(FIND(" C. elegans",C1099)),ISNUMBER(FIND("Caenorhabditis elegans",C1099)),ISNUMBER(FIND("earthworms",C1099)),ISNUMBER(FIND(" Ficopomatus enigmaticus",C1099)),ISNUMBER(FIND("larva",C1099)),ISNUMBER(FIND("Lumbriculus variegatus",C1099)),ISNUMBER(FIND("nematode",C1099)))</f>
        <v>0</v>
      </c>
      <c r="AJ1099" t="b">
        <f>NOT(OR(AA1099,AB1099,AC1099,AD1099,AE1099,AF1099,AG1099,AH1099,AI1099))</f>
        <v>0</v>
      </c>
      <c r="AL1099" t="b">
        <f>OR(AA1099,AB1099,AD1099,AE1099,AF1099,AG1099,AH1099,AI1099)</f>
        <v>0</v>
      </c>
      <c r="AM1099" t="b">
        <f>IF(Table1[[#This Row],[In vivo?]],IF(Table1[[#This Row],[Cell]],FALSE,TRUE),FALSE)</f>
        <v>0</v>
      </c>
      <c r="AN1099" t="b">
        <f>AND(AC1099,AL1099)</f>
        <v>0</v>
      </c>
      <c r="AO1099" t="b">
        <f>IF(Table1[[#This Row],[Cell]],IF(Table1[[#This Row],[In vivo?]],FALSE,TRUE),FALSE)</f>
        <v>1</v>
      </c>
      <c r="AP1099" t="b">
        <f>NOT(OR(Table1[[#This Row],[In vivo?]],Table1[[#This Row],[Only in Cell]]))</f>
        <v>0</v>
      </c>
      <c r="AQ1099" t="str">
        <f>IF(OR(Table1[[#This Row],[Rodents]],Table1[[#This Row],[Human]],Table1[[#This Row],[Pig]]),OR(ISNUMBER(FIND("pulmonary",C1099)),ISNUMBER(FIND("lung",C1099))),"NA")</f>
        <v>NA</v>
      </c>
      <c r="AR1099" t="str">
        <f>IF(OR(Table1[[#This Row],[Rodents]],Table1[[#This Row],[Human]],Table1[[#This Row],[Pig]]),OR(ISNUMBER(FIND("skin",C1099)),ISNUMBER(FIND("dermal",C1099))),"NA")</f>
        <v>NA</v>
      </c>
      <c r="AS1099" t="str">
        <f>IF(OR(Table1[[#This Row],[Rodents]],Table1[[#This Row],[Human]],Table1[[#This Row],[Pig]]),OR(ISNUMBER(FIND("liver",C1099)),ISNUMBER(FIND("hepat",C1099))),"NA")</f>
        <v>NA</v>
      </c>
      <c r="AT1099" t="str">
        <f>IF(OR(Table1[[#This Row],[Rodents]],Table1[[#This Row],[Human]],Table1[[#This Row],[Pig]]),OR(ISNUMBER(FIND("kidney",C1099)),ISNUMBER(FIND("neph",C1099))),"NA")</f>
        <v>NA</v>
      </c>
      <c r="AU1099" t="str">
        <f>IF(OR(Table1[[#This Row],[Rodents]],Table1[[#This Row],[Human]],Table1[[#This Row],[Pig]]),OR(ISNUMBER(FIND("brain",C1099)),ISNUMBER(FIND("neur",C1099)),ISNUMBER(FIND("nerv",C1099))),"NA")</f>
        <v>NA</v>
      </c>
      <c r="AV1099" t="str">
        <f>IF(OR(Table1[[#This Row],[Rodents]],Table1[[#This Row],[Human]],Table1[[#This Row],[Pig]]),OR(ISNUMBER(FIND("heart",C1099)),ISNUMBER(FIND("cardi",C1099))),"NA")</f>
        <v>NA</v>
      </c>
      <c r="AW1099" t="str">
        <f>IF(OR(Table1[[#This Row],[Rodents]],Table1[[#This Row],[Human]],Table1[[#This Row],[Pig]]),OR(ISNUMBER(FIND("gastro",C1099)),ISNUMBER(FIND("intesti",C1099)),ISNUMBER(FIND("stomach",C1099))),"NA")</f>
        <v>NA</v>
      </c>
      <c r="AX1099" t="str">
        <f>IF(OR(Table1[[#This Row],[Rodents]],Table1[[#This Row],[Human]],Table1[[#This Row],[Pig]]),NOT(OR(AQ1099,AR1099,AS1099,AT1099,AU1099,AV1099,AW1099)),"NA")</f>
        <v>NA</v>
      </c>
      <c r="AY1099" t="b">
        <f>OR(ISNUMBER(FIND("SWCNT",C1099)),ISNUMBER(FIND("SWNT",C1099)),ISNUMBER(FIND("single-wall",C1099)),ISNUMBER(FIND("single wall",C1099)),ISNUMBER(FIND("Single wall",C1099)),ISNUMBER(FIND("Single-wall",C1099)),ISNUMBER(FIND("SWCNT",B1099)),ISNUMBER(FIND("SWNT",B1099)),ISNUMBER(FIND("single-wall",B1099)),ISNUMBER(FIND("single wall",B1099)),ISNUMBER(FIND("Single-wall",B1099)),ISNUMBER(FIND("Single wall",B1099)))</f>
        <v>1</v>
      </c>
      <c r="AZ1099" t="b">
        <f>OR(ISNUMBER(FIND("MWCNT",C1099)),ISNUMBER(FIND("MWNT",C1099)),ISNUMBER(FIND("multi-wall",C1099)),ISNUMBER(FIND("multi wall",C1099)),ISNUMBER(FIND("multiwall",C1099)),ISNUMBER(FIND("Multi-wall",C1099)),ISNUMBER(FIND("Multi wall",C1099)),ISNUMBER(FIND("Multiwall",C1099)),ISNUMBER(FIND("MWCNT",B1099)),ISNUMBER(FIND("MWNT",B1099)),ISNUMBER(FIND("multi-wall",B1099)),ISNUMBER(FIND("multi wall",B1099)),ISNUMBER(FIND("multiwall",B1099)),ISNUMBER(FIND("Multi-wall",B1099)),ISNUMBER(FIND("Multi wall",B1099)),ISNUMBER(FIND("Multiwall",B1099)),ISNUMBER(FIND("Double-wall",B1099)),ISNUMBER(FIND("Double wall",B1099)),ISNUMBER(FIND("Doublewall",B1099)),ISNUMBER(FIND("double-wall",B1099)),ISNUMBER(FIND("double wall",B1099)),ISNUMBER(FIND("doublewall",B1099)))</f>
        <v>1</v>
      </c>
      <c r="BA1099" t="b">
        <f>AND(Table1[[#This Row],[SWCNT]],Table1[[#This Row],[MWCNT]])</f>
        <v>1</v>
      </c>
      <c r="BB1099" t="b">
        <f>IF(Table1[[#This Row],[SWCNT]]=TRUE,FALSE,IF(Table1[[#This Row],[MWCNT]]=TRUE,FALSE,TRUE))</f>
        <v>0</v>
      </c>
      <c r="BC1099" s="18"/>
    </row>
    <row r="1100" spans="1:55" ht="222">
      <c r="A1100" t="s">
        <v>412</v>
      </c>
      <c r="B1100" s="2" t="s">
        <v>413</v>
      </c>
      <c r="C1100" s="16" t="s">
        <v>414</v>
      </c>
      <c r="D1100" s="17" t="s">
        <v>415</v>
      </c>
      <c r="E1100" s="2">
        <v>2022</v>
      </c>
      <c r="F1100" t="b">
        <f>OR(ISNUMBER(FIND("cytotoxic",C1100)),ISNUMBER(FIND("Cytotoxic",C1100)),ISNUMBER(FIND("cellular toxicity",C1100)),ISNUMBER(FIND("cell death",C1100)),ISNUMBER(FIND("viable",C1100)),ISNUMBER(FIND("phytotoxic",C1100)),ISNUMBER(FIND("acute toxicity",C1100)),ISNUMBER(FIND("MTT",C1100)),ISNUMBER(FIND("survival",C1100)),ISNUMBER(FIND("prolifer",C1100)),ISNUMBER(FIND("apoptosis",C1100)),ISNUMBER(FIND("neurotoxic",C1100)),ISNUMBER(FIND("  lysis ",C1100)),ISNUMBER(FIND("necrosis",C1100)),ISNUMBER(FIND("cellular death",C1100))*3,ISNUMBER(FIND("LDH",C1100)),ISNUMBER(FIND("Acute toxicity",C1100)))</f>
        <v>1</v>
      </c>
      <c r="G1100" t="b">
        <f>OR(ISNUMBER(FIND("genotoxic",C1100)),ISNUMBER(FIND("genotoxicity",C1100)),ISNUMBER(FIND("DNA damage",C1100)),ISNUMBER(FIND("DNA",C1100)),ISNUMBER(FIND("RNA",C1100)),ISNUMBER(FIND("mesothelioma",C1100)),ISNUMBER(FIND("carcino",C1100)),ISNUMBER(FIND("mutagen",C1100)),ISNUMBER(FIND("genetic",C1100)))</f>
        <v>0</v>
      </c>
      <c r="H1100" t="b">
        <f>OR(ISNUMBER(FIND("inflammatory",C1100)),ISNUMBER(FIND("inflamm",C1100)))</f>
        <v>0</v>
      </c>
      <c r="I1100" t="b">
        <f>OR(ISNUMBER(FIND("immune",C1100)),ISNUMBER(FIND("immunological",C1100)),ISNUMBER(FIND("interleuk",C1100)),ISNUMBER(FIND("platelet activation",C1100)),ISNUMBER(FIND("monocyte",C1100)),ISNUMBER(FIND("leukocyte",C1100)),ISNUMBER(FIND("cytokine",C1100)),ISNUMBER(FIND("CD4",C1100)),ISNUMBER(FIND("CD8",C1100)),ISNUMBER(FIND("T-cell",C1100)))</f>
        <v>0</v>
      </c>
      <c r="J1100" t="b">
        <f>OR(ISNUMBER(FIND("reactive oxygen",C1100)),ISNUMBER(FIND("ROS",C1100)),ISNUMBER(FIND("free radical",C1100)),ISNUMBER(FIND("oxidative stress",C1100)),ISNUMBER(FIND("peroxid",C1100)),ISNUMBER(FIND("oxidative",C1100)),ISNUMBER(FIND("antioxid",C1100)))</f>
        <v>0</v>
      </c>
      <c r="K1100" t="b">
        <f>OR(ISNUMBER(FIND("autophag",C1100)))</f>
        <v>0</v>
      </c>
      <c r="L1100" t="b">
        <f>OR(ISNUMBER(FIND("morpholog",C1100)))</f>
        <v>0</v>
      </c>
      <c r="M1100" t="b">
        <f>OR(ISNUMBER(FIND("fibrosis",C1100)),ISNUMBER(FIND("Fibrosis",C1100)),ISNUMBER(FIND("fibrot",C1100)))</f>
        <v>0</v>
      </c>
      <c r="N1100" t="b">
        <f>OR(ISNUMBER(FIND("offspring",C1100)),ISNUMBER(FIND("Parental",C1100)),ISNUMBER(FIND("parental",C1100)),ISNUMBER(FIND("germline",C1100)),ISNUMBER(FIND("reproduc",C1100)),ISNUMBER(FIND("embryo",C1100)))</f>
        <v>0</v>
      </c>
      <c r="O1100" t="b">
        <f>OR(ISNUMBER(FIND("metabol",C1100)),ISNUMBER(FIND("Metabol",C1100)),ISNUMBER(FIND("digest",C1100)),ISNUMBER(FIND("mitochon",C1100)))</f>
        <v>0</v>
      </c>
      <c r="P1100" t="b">
        <f>OR(ISNUMBER(FIND("ecotox",C1100)),ISNUMBER(FIND("Ecotox",B1100)),ISNUMBER(FIND("ecotox",B1100)),ISNUMBER(FIND("Ecotox",C1100)))</f>
        <v>1</v>
      </c>
      <c r="Q1100" t="b">
        <f>OR(ISNUMBER(FIND("Bioaccum",C1100)),ISNUMBER(FIND("bioaccum",C1100)),ISNUMBER(FIND("accum",C1100)))</f>
        <v>1</v>
      </c>
      <c r="R1100" t="b">
        <f>OR(ISNUMBER(FIND("Occupation",C1100)),ISNUMBER(FIND("occupation",C1100)),ISNUMBER(FIND("worker",C1100)),ISNUMBER(FIND("workforce",C1100)))</f>
        <v>0</v>
      </c>
      <c r="S1100" t="b">
        <f>NOT(OR(F1100,G1100,H1100,I1100,J1100,K1100,L1100,M1100,N1100,O1100,P1100,Q1100,R1100))</f>
        <v>0</v>
      </c>
      <c r="U1100" t="b">
        <f>OR(Table1[[#This Row],[Inflammation]],Table1[[#This Row],[Immune]])</f>
        <v>0</v>
      </c>
      <c r="V1100" t="str">
        <f>IF(OR(Table1[[#This Row],[Rodents]],Table1[[#This Row],[Human]],Table1[[#This Row],[Pig]]),OR(ISNUMBER(FIND("intratrach",C1100)),ISNUMBER(FIND("nasal ",C1100)),ISNUMBER(FIND("instill",C1100))),"NA")</f>
        <v>NA</v>
      </c>
      <c r="W1100" t="str">
        <f>IF(OR(Table1[[#This Row],[Rodents]],Table1[[#This Row],[Human]],Table1[[#This Row],[Pig]]),OR(ISNUMBER(FIND("dermal",C1100)),ISNUMBER(FIND("skin ",C1100))),"NA")</f>
        <v>NA</v>
      </c>
      <c r="X1100" t="str">
        <f>IF(OR(Table1[[#This Row],[Rodents]],Table1[[#This Row],[Human]],Table1[[#This Row],[Pig]]),OR(ISNUMBER(FIND("injected",C1100)),ISNUMBER(FIND("periton",C1100)),ISNUMBER(FIND("intrascrot",C1100))),"NA")</f>
        <v>NA</v>
      </c>
      <c r="Y1100" t="str">
        <f>IF(OR(Table1[[#This Row],[Rodents]],Table1[[#This Row],[Human]],Table1[[#This Row],[Pig]]),NOT(OR(Table1[[#This Row],[Inhaled/Intratracheal/intranasal]],Table1[[#This Row],[Dermal]],Table1[[#This Row],[Injected]])),"NA")</f>
        <v>NA</v>
      </c>
      <c r="AA1100" t="b">
        <f>OR(ISNUMBER(FIND("fish ",C1100)),ISNUMBER(FIND("Fish ",C1100)),ISNUMBER(FIND("aquatic",C1100)),ISNUMBER(FIND("daphnids",C1100)),ISNUMBER(FIND("Carcinus maenas",C1100)),ISNUMBER(FIND("Daphnia",C1100)),ISNUMBER(FIND("Ruditapes philippinarum",C1100)),ISNUMBER(FIND("daphnia",C1100)),ISNUMBER(FIND("marine",C1100)),ISNUMBER(FIND("mussel",C1100)),ISNUMBER(FIND("algae",C1100)),ISNUMBER(FIND("Donax faba",C1100)),ISNUMBER(FIND("estuarine",C1100)),ISNUMBER(FIND("snail",C1100)),ISNUMBER(FIND("Prorocentrum donghaiense",C1100)) )</f>
        <v>0</v>
      </c>
      <c r="AB1100" t="b">
        <f>OR(ISNUMBER(FIND(" rat ",C1100)),ISNUMBER(FIND(" rats ",C1100)),ISNUMBER(FIND(" Rats ",C1100)),ISNUMBER(FIND(" Rat ",C1100)),ISNUMBER(FIND(" rat.",C1100)),ISNUMBER(FIND(" rats.",C1100)),ISNUMBER(FIND("mouse",C1100)),ISNUMBER(FIND("mice",C1100)), ISNUMBER(FIND(" Mice",C1100)))</f>
        <v>0</v>
      </c>
      <c r="AC1100" t="b">
        <f>OR(ISNUMBER(FIND(" cell ",C1100)),ISNUMBER(FIND("fibroblast",C1100)),ISNUMBER(FIND("macrophage",C1100)),ISNUMBER(FIND("epithelial",C1100)),ISNUMBER(FIND("endothelial",C1100)),ISNUMBER(FIND("neuron",C1100)),ISNUMBER(FIND(" cells ",C1100)),ISNUMBER(FIND("RBC",C1100)),ISNUMBER(FIND("mitochond",C1100)),ISNUMBER(FIND("adipocyte",C1100)),ISNUMBER(FIND("osteo",C1100)),ISNUMBER(FIND("keratin",C1100)),ISNUMBER(FIND(" cell's ",C1100)),ISNUMBER(FIND("eukary",C1100)),ISNUMBER(FIND("sperm",C1100)))</f>
        <v>1</v>
      </c>
      <c r="AD1100" t="b">
        <f>OR(ISNUMBER(FIND("human",B1100)),ISNUMBER(FIND("workers",B1100)),ISNUMBER(FIND("workforces",B1100)),ISNUMBER(FIND("occupational",B1100)),ISNUMBER(FIND("Case report",B1100)),ISNUMBER(FIND("Workplaces",B1100)),ISNUMBER(FIND("worker",B1100)))</f>
        <v>0</v>
      </c>
      <c r="AE1100" t="b">
        <f>OR(ISNUMBER(FIND(" plant ",C1100)),ISNUMBER(FIND("Plant ",C1100)),ISNUMBER(FIND("tomato",C1100)),ISNUMBER(FIND("plants",C1100)),ISNUMBER(FIND("Plants",C1100)),ISNUMBER(FIND("algae",C1100)),ISNUMBER(FIND("lettuce",C1100)),ISNUMBER(FIND("green gram sprouts ",C1100)),ISNUMBER(FIND("Cucurbita pepo",C1100)),ISNUMBER(FIND("bean ",C1100)),ISNUMBER(FIND("chloroplast",C1100)),ISNUMBER(FIND("chlorophyll",C1100)),ISNUMBER(FIND("seedling",C1100)),ISNUMBER(FIND("canola",C1100)),ISNUMBER(FIND("shoot",C1100)),ISNUMBER(FIND("photosynthes",C1100)),ISNUMBER(FIND(" leaves ",C1100)),,ISNUMBER(FIND("agriculture",C1100)),ISNUMBER(FIND(" crops ",C1100)))</f>
        <v>0</v>
      </c>
      <c r="AF1100" t="b">
        <f>OR(ISNUMBER(FIND("bacteria",C1100)),ISNUMBER(FIND("Bacteria",C1100)),ISNUMBER(FIND("Bacterium",C1100)),ISNUMBER(FIND("bacterium",C1100)),ISNUMBER(FIND(" coli ",C1100)))</f>
        <v>1</v>
      </c>
      <c r="AG1100" t="b">
        <f>OR(ISNUMBER(FIND("fungi",C1100)),ISNUMBER(FIND("Fungi",C1100)),ISNUMBER(FIND("fungus",C1100)),ISNUMBER(FIND("Fungus",C1100)),ISNUMBER(FIND("mushroom",C1100)),ISNUMBER(FIND("Mushroom",C1100)),ISNUMBER(FIND(" mold ",C1100)))</f>
        <v>0</v>
      </c>
      <c r="AH1100" t="b">
        <f>OR(ISNUMBER(FIND("Pig ",C1100)),ISNUMBER(FIND("pig ",C1100)),ISNUMBER(FIND("Pigs ",C1100)),ISNUMBER(FIND("pigs ",C1100)))</f>
        <v>0</v>
      </c>
      <c r="AI1100" t="b">
        <f>OR(ISNUMBER(FIND(" C. elegans",C1100)),ISNUMBER(FIND("Caenorhabditis elegans",C1100)),ISNUMBER(FIND("earthworms",C1100)),ISNUMBER(FIND(" Ficopomatus enigmaticus",C1100)),ISNUMBER(FIND("larva",C1100)),ISNUMBER(FIND("Lumbriculus variegatus",C1100)),ISNUMBER(FIND("nematode",C1100)))</f>
        <v>0</v>
      </c>
      <c r="AJ1100" t="b">
        <f>NOT(OR(AA1100,AB1100,AC1100,AD1100,AE1100,AF1100,AG1100,AH1100,AI1100))</f>
        <v>0</v>
      </c>
      <c r="AL1100" t="b">
        <f>OR(AA1100,AB1100,AD1100,AE1100,AF1100,AG1100,AH1100,AI1100)</f>
        <v>1</v>
      </c>
      <c r="AM1100" t="b">
        <f>IF(Table1[[#This Row],[In vivo?]],IF(Table1[[#This Row],[Cell]],FALSE,TRUE),FALSE)</f>
        <v>0</v>
      </c>
      <c r="AN1100" t="b">
        <f>AND(AC1100,AL1100)</f>
        <v>1</v>
      </c>
      <c r="AO1100" t="b">
        <f>IF(Table1[[#This Row],[Cell]],IF(Table1[[#This Row],[In vivo?]],FALSE,TRUE),FALSE)</f>
        <v>0</v>
      </c>
      <c r="AP1100" t="b">
        <f>NOT(OR(Table1[[#This Row],[In vivo?]],Table1[[#This Row],[Only in Cell]]))</f>
        <v>0</v>
      </c>
      <c r="AQ1100" t="str">
        <f>IF(OR(Table1[[#This Row],[Rodents]],Table1[[#This Row],[Human]],Table1[[#This Row],[Pig]]),OR(ISNUMBER(FIND("pulmonary",C1100)),ISNUMBER(FIND("lung",C1100))),"NA")</f>
        <v>NA</v>
      </c>
      <c r="AR1100" t="str">
        <f>IF(OR(Table1[[#This Row],[Rodents]],Table1[[#This Row],[Human]],Table1[[#This Row],[Pig]]),OR(ISNUMBER(FIND("skin",C1100)),ISNUMBER(FIND("dermal",C1100))),"NA")</f>
        <v>NA</v>
      </c>
      <c r="AS1100" t="str">
        <f>IF(OR(Table1[[#This Row],[Rodents]],Table1[[#This Row],[Human]],Table1[[#This Row],[Pig]]),OR(ISNUMBER(FIND("liver",C1100)),ISNUMBER(FIND("hepat",C1100))),"NA")</f>
        <v>NA</v>
      </c>
      <c r="AT1100" t="str">
        <f>IF(OR(Table1[[#This Row],[Rodents]],Table1[[#This Row],[Human]],Table1[[#This Row],[Pig]]),OR(ISNUMBER(FIND("kidney",C1100)),ISNUMBER(FIND("neph",C1100))),"NA")</f>
        <v>NA</v>
      </c>
      <c r="AU1100" t="str">
        <f>IF(OR(Table1[[#This Row],[Rodents]],Table1[[#This Row],[Human]],Table1[[#This Row],[Pig]]),OR(ISNUMBER(FIND("brain",C1100)),ISNUMBER(FIND("neur",C1100)),ISNUMBER(FIND("nerv",C1100))),"NA")</f>
        <v>NA</v>
      </c>
      <c r="AV1100" t="str">
        <f>IF(OR(Table1[[#This Row],[Rodents]],Table1[[#This Row],[Human]],Table1[[#This Row],[Pig]]),OR(ISNUMBER(FIND("heart",C1100)),ISNUMBER(FIND("cardi",C1100))),"NA")</f>
        <v>NA</v>
      </c>
      <c r="AW1100" t="str">
        <f>IF(OR(Table1[[#This Row],[Rodents]],Table1[[#This Row],[Human]],Table1[[#This Row],[Pig]]),OR(ISNUMBER(FIND("gastro",C1100)),ISNUMBER(FIND("intesti",C1100)),ISNUMBER(FIND("stomach",C1100))),"NA")</f>
        <v>NA</v>
      </c>
      <c r="AX1100" t="str">
        <f>IF(OR(Table1[[#This Row],[Rodents]],Table1[[#This Row],[Human]],Table1[[#This Row],[Pig]]),NOT(OR(AQ1100,AR1100,AS1100,AT1100,AU1100,AV1100,AW1100)),"NA")</f>
        <v>NA</v>
      </c>
      <c r="AY1100" t="b">
        <f>OR(ISNUMBER(FIND("SWCNT",C1100)),ISNUMBER(FIND("SWNT",C1100)),ISNUMBER(FIND("single-wall",C1100)),ISNUMBER(FIND("single wall",C1100)),ISNUMBER(FIND("Single wall",C1100)),ISNUMBER(FIND("Single-wall",C1100)),ISNUMBER(FIND("SWCNT",B1100)),ISNUMBER(FIND("SWNT",B1100)),ISNUMBER(FIND("single-wall",B1100)),ISNUMBER(FIND("single wall",B1100)),ISNUMBER(FIND("Single-wall",B1100)),ISNUMBER(FIND("Single wall",B1100)))</f>
        <v>0</v>
      </c>
      <c r="AZ1100" t="b">
        <f>OR(ISNUMBER(FIND("MWCNT",C1100)),ISNUMBER(FIND("MWNT",C1100)),ISNUMBER(FIND("multi-wall",C1100)),ISNUMBER(FIND("multi wall",C1100)),ISNUMBER(FIND("multiwall",C1100)),ISNUMBER(FIND("Multi-wall",C1100)),ISNUMBER(FIND("Multi wall",C1100)),ISNUMBER(FIND("Multiwall",C1100)),ISNUMBER(FIND("MWCNT",B1100)),ISNUMBER(FIND("MWNT",B1100)),ISNUMBER(FIND("multi-wall",B1100)),ISNUMBER(FIND("multi wall",B1100)),ISNUMBER(FIND("multiwall",B1100)),ISNUMBER(FIND("Multi-wall",B1100)),ISNUMBER(FIND("Multi wall",B1100)),ISNUMBER(FIND("Multiwall",B1100)),ISNUMBER(FIND("Double-wall",B1100)),ISNUMBER(FIND("Double wall",B1100)),ISNUMBER(FIND("Doublewall",B1100)),ISNUMBER(FIND("double-wall",B1100)),ISNUMBER(FIND("double wall",B1100)),ISNUMBER(FIND("doublewall",B1100)))</f>
        <v>1</v>
      </c>
      <c r="BA1100" t="b">
        <f>AND(Table1[[#This Row],[SWCNT]],Table1[[#This Row],[MWCNT]])</f>
        <v>0</v>
      </c>
      <c r="BB1100" t="b">
        <f>IF(Table1[[#This Row],[SWCNT]]=TRUE,FALSE,IF(Table1[[#This Row],[MWCNT]]=TRUE,FALSE,TRUE))</f>
        <v>0</v>
      </c>
      <c r="BC1100" s="18"/>
    </row>
    <row r="1101" spans="1:55" ht="185">
      <c r="A1101" t="s">
        <v>430</v>
      </c>
      <c r="B1101" s="2" t="s">
        <v>431</v>
      </c>
      <c r="C1101" s="16" t="s">
        <v>432</v>
      </c>
      <c r="D1101" s="17" t="s">
        <v>433</v>
      </c>
      <c r="E1101" s="2">
        <v>2022</v>
      </c>
      <c r="F1101" t="b">
        <f>OR(ISNUMBER(FIND("cytotoxic",C1101)),ISNUMBER(FIND("Cytotoxic",C1101)),ISNUMBER(FIND("cellular toxicity",C1101)),ISNUMBER(FIND("cell death",C1101)),ISNUMBER(FIND("viable",C1101)),ISNUMBER(FIND("phytotoxic",C1101)),ISNUMBER(FIND("acute toxicity",C1101)),ISNUMBER(FIND("MTT",C1101)),ISNUMBER(FIND("survival",C1101)),ISNUMBER(FIND("prolifer",C1101)),ISNUMBER(FIND("apoptosis",C1101)),ISNUMBER(FIND("neurotoxic",C1101)),ISNUMBER(FIND("  lysis ",C1101)),ISNUMBER(FIND("necrosis",C1101)),ISNUMBER(FIND("cellular death",C1101))*3,ISNUMBER(FIND("LDH",C1101)),ISNUMBER(FIND("Acute toxicity",C1101)))</f>
        <v>1</v>
      </c>
      <c r="G1101" t="b">
        <f>OR(ISNUMBER(FIND("genotoxic",C1101)),ISNUMBER(FIND("genotoxicity",C1101)),ISNUMBER(FIND("DNA damage",C1101)),ISNUMBER(FIND("DNA",C1101)),ISNUMBER(FIND("RNA",C1101)),ISNUMBER(FIND("mesothelioma",C1101)),ISNUMBER(FIND("carcino",C1101)),ISNUMBER(FIND("mutagen",C1101)),ISNUMBER(FIND("genetic",C1101)))</f>
        <v>0</v>
      </c>
      <c r="H1101" t="b">
        <f>OR(ISNUMBER(FIND("inflammatory",C1101)),ISNUMBER(FIND("inflamm",C1101)))</f>
        <v>0</v>
      </c>
      <c r="I1101" t="b">
        <f>OR(ISNUMBER(FIND("immune",C1101)),ISNUMBER(FIND("immunological",C1101)),ISNUMBER(FIND("interleuk",C1101)),ISNUMBER(FIND("platelet activation",C1101)),ISNUMBER(FIND("monocyte",C1101)),ISNUMBER(FIND("leukocyte",C1101)),ISNUMBER(FIND("cytokine",C1101)),ISNUMBER(FIND("CD4",C1101)),ISNUMBER(FIND("CD8",C1101)),ISNUMBER(FIND("T-cell",C1101)))</f>
        <v>0</v>
      </c>
      <c r="J1101" t="b">
        <f>OR(ISNUMBER(FIND("reactive oxygen",C1101)),ISNUMBER(FIND("ROS",C1101)),ISNUMBER(FIND("free radical",C1101)),ISNUMBER(FIND("oxidative stress",C1101)),ISNUMBER(FIND("peroxid",C1101)),ISNUMBER(FIND("oxidative",C1101)),ISNUMBER(FIND("antioxid",C1101)))</f>
        <v>0</v>
      </c>
      <c r="K1101" t="b">
        <f>OR(ISNUMBER(FIND("autophag",C1101)))</f>
        <v>0</v>
      </c>
      <c r="L1101" t="b">
        <f>OR(ISNUMBER(FIND("morpholog",C1101)))</f>
        <v>0</v>
      </c>
      <c r="M1101" t="b">
        <f>OR(ISNUMBER(FIND("fibrosis",C1101)),ISNUMBER(FIND("Fibrosis",C1101)),ISNUMBER(FIND("fibrot",C1101)))</f>
        <v>0</v>
      </c>
      <c r="N1101" t="b">
        <f>OR(ISNUMBER(FIND("offspring",C1101)),ISNUMBER(FIND("Parental",C1101)),ISNUMBER(FIND("parental",C1101)),ISNUMBER(FIND("germline",C1101)),ISNUMBER(FIND("reproduc",C1101)),ISNUMBER(FIND("embryo",C1101)))</f>
        <v>0</v>
      </c>
      <c r="O1101" t="b">
        <f>OR(ISNUMBER(FIND("metabol",C1101)),ISNUMBER(FIND("Metabol",C1101)),ISNUMBER(FIND("digest",C1101)),ISNUMBER(FIND("mitochon",C1101)))</f>
        <v>0</v>
      </c>
      <c r="P1101" t="b">
        <f>OR(ISNUMBER(FIND("ecotox",C1101)),ISNUMBER(FIND("Ecotox",B1101)),ISNUMBER(FIND("ecotox",B1101)),ISNUMBER(FIND("Ecotox",C1101)))</f>
        <v>0</v>
      </c>
      <c r="Q1101" t="b">
        <f>OR(ISNUMBER(FIND("Bioaccum",C1101)),ISNUMBER(FIND("bioaccum",C1101)),ISNUMBER(FIND("accum",C1101)))</f>
        <v>0</v>
      </c>
      <c r="R1101" t="b">
        <f>OR(ISNUMBER(FIND("Occupation",C1101)),ISNUMBER(FIND("occupation",C1101)),ISNUMBER(FIND("worker",C1101)),ISNUMBER(FIND("workforce",C1101)))</f>
        <v>0</v>
      </c>
      <c r="S1101" t="b">
        <f>NOT(OR(F1101,G1101,H1101,I1101,J1101,K1101,L1101,M1101,N1101,O1101,P1101,Q1101,R1101))</f>
        <v>0</v>
      </c>
      <c r="U1101" t="b">
        <f>OR(Table1[[#This Row],[Inflammation]],Table1[[#This Row],[Immune]])</f>
        <v>0</v>
      </c>
      <c r="V1101" t="b">
        <f>IF(OR(Table1[[#This Row],[Rodents]],Table1[[#This Row],[Human]],Table1[[#This Row],[Pig]]),OR(ISNUMBER(FIND("intratrach",C1101)),ISNUMBER(FIND("nasal ",C1101)),ISNUMBER(FIND("instill",C1101))),"NA")</f>
        <v>0</v>
      </c>
      <c r="W1101" t="b">
        <f>IF(OR(Table1[[#This Row],[Rodents]],Table1[[#This Row],[Human]],Table1[[#This Row],[Pig]]),OR(ISNUMBER(FIND("dermal",C1101)),ISNUMBER(FIND("skin ",C1101))),"NA")</f>
        <v>1</v>
      </c>
      <c r="X1101" t="b">
        <f>IF(OR(Table1[[#This Row],[Rodents]],Table1[[#This Row],[Human]],Table1[[#This Row],[Pig]]),OR(ISNUMBER(FIND("injected",C1101)),ISNUMBER(FIND("periton",C1101)),ISNUMBER(FIND("intrascrot",C1101))),"NA")</f>
        <v>0</v>
      </c>
      <c r="Y1101" t="b">
        <f>IF(OR(Table1[[#This Row],[Rodents]],Table1[[#This Row],[Human]],Table1[[#This Row],[Pig]]),NOT(OR(Table1[[#This Row],[Inhaled/Intratracheal/intranasal]],Table1[[#This Row],[Dermal]],Table1[[#This Row],[Injected]])),"NA")</f>
        <v>0</v>
      </c>
      <c r="AA1101" t="b">
        <f>OR(ISNUMBER(FIND("fish ",C1101)),ISNUMBER(FIND("Fish ",C1101)),ISNUMBER(FIND("aquatic",C1101)),ISNUMBER(FIND("daphnids",C1101)),ISNUMBER(FIND("Carcinus maenas",C1101)),ISNUMBER(FIND("Daphnia",C1101)),ISNUMBER(FIND("Ruditapes philippinarum",C1101)),ISNUMBER(FIND("daphnia",C1101)),ISNUMBER(FIND("marine",C1101)),ISNUMBER(FIND("mussel",C1101)),ISNUMBER(FIND("algae",C1101)),ISNUMBER(FIND("Donax faba",C1101)),ISNUMBER(FIND("estuarine",C1101)),ISNUMBER(FIND("snail",C1101)),ISNUMBER(FIND("Prorocentrum donghaiense",C1101)) )</f>
        <v>0</v>
      </c>
      <c r="AB1101" t="b">
        <f>OR(ISNUMBER(FIND(" rat ",C1101)),ISNUMBER(FIND(" rats ",C1101)),ISNUMBER(FIND(" Rats ",C1101)),ISNUMBER(FIND(" Rat ",C1101)),ISNUMBER(FIND(" rat.",C1101)),ISNUMBER(FIND(" rats.",C1101)),ISNUMBER(FIND("mouse",C1101)),ISNUMBER(FIND("mice",C1101)), ISNUMBER(FIND(" Mice",C1101)))</f>
        <v>1</v>
      </c>
      <c r="AC1101" t="b">
        <f>OR(ISNUMBER(FIND(" cell ",C1101)),ISNUMBER(FIND("fibroblast",C1101)),ISNUMBER(FIND("macrophage",C1101)),ISNUMBER(FIND("epithelial",C1101)),ISNUMBER(FIND("endothelial",C1101)),ISNUMBER(FIND("neuron",C1101)),ISNUMBER(FIND(" cells ",C1101)),ISNUMBER(FIND("RBC",C1101)),ISNUMBER(FIND("mitochond",C1101)),ISNUMBER(FIND("adipocyte",C1101)),ISNUMBER(FIND("osteo",C1101)),ISNUMBER(FIND("keratin",C1101)),ISNUMBER(FIND(" cell's ",C1101)),ISNUMBER(FIND("eukary",C1101)),ISNUMBER(FIND("sperm",C1101)))</f>
        <v>1</v>
      </c>
      <c r="AD1101" t="b">
        <f>OR(ISNUMBER(FIND("human",B1101)),ISNUMBER(FIND("workers",B1101)),ISNUMBER(FIND("workforces",B1101)),ISNUMBER(FIND("occupational",B1101)),ISNUMBER(FIND("Case report",B1101)),ISNUMBER(FIND("Workplaces",B1101)),ISNUMBER(FIND("worker",B1101)))</f>
        <v>0</v>
      </c>
      <c r="AE1101" t="b">
        <f>OR(ISNUMBER(FIND(" plant ",C1101)),ISNUMBER(FIND("Plant ",C1101)),ISNUMBER(FIND("tomato",C1101)),ISNUMBER(FIND("plants",C1101)),ISNUMBER(FIND("Plants",C1101)),ISNUMBER(FIND("algae",C1101)),ISNUMBER(FIND("lettuce",C1101)),ISNUMBER(FIND("green gram sprouts ",C1101)),ISNUMBER(FIND("Cucurbita pepo",C1101)),ISNUMBER(FIND("bean ",C1101)),ISNUMBER(FIND("chloroplast",C1101)),ISNUMBER(FIND("chlorophyll",C1101)),ISNUMBER(FIND("seedling",C1101)),ISNUMBER(FIND("canola",C1101)),ISNUMBER(FIND("shoot",C1101)),ISNUMBER(FIND("photosynthes",C1101)),ISNUMBER(FIND(" leaves ",C1101)),,ISNUMBER(FIND("agriculture",C1101)),ISNUMBER(FIND(" crops ",C1101)))</f>
        <v>0</v>
      </c>
      <c r="AF1101" t="b">
        <f>OR(ISNUMBER(FIND("bacteria",C1101)),ISNUMBER(FIND("Bacteria",C1101)),ISNUMBER(FIND("Bacterium",C1101)),ISNUMBER(FIND("bacterium",C1101)),ISNUMBER(FIND(" coli ",C1101)))</f>
        <v>0</v>
      </c>
      <c r="AG1101" t="b">
        <f>OR(ISNUMBER(FIND("fungi",C1101)),ISNUMBER(FIND("Fungi",C1101)),ISNUMBER(FIND("fungus",C1101)),ISNUMBER(FIND("Fungus",C1101)),ISNUMBER(FIND("mushroom",C1101)),ISNUMBER(FIND("Mushroom",C1101)),ISNUMBER(FIND(" mold ",C1101)))</f>
        <v>0</v>
      </c>
      <c r="AH1101" t="b">
        <f>OR(ISNUMBER(FIND("Pig ",C1101)),ISNUMBER(FIND("pig ",C1101)),ISNUMBER(FIND("Pigs ",C1101)),ISNUMBER(FIND("pigs ",C1101)))</f>
        <v>0</v>
      </c>
      <c r="AI1101" t="b">
        <f>OR(ISNUMBER(FIND(" C. elegans",C1101)),ISNUMBER(FIND("Caenorhabditis elegans",C1101)),ISNUMBER(FIND("earthworms",C1101)),ISNUMBER(FIND(" Ficopomatus enigmaticus",C1101)),ISNUMBER(FIND("larva",C1101)),ISNUMBER(FIND("Lumbriculus variegatus",C1101)),ISNUMBER(FIND("nematode",C1101)))</f>
        <v>0</v>
      </c>
      <c r="AJ1101" t="b">
        <f>NOT(OR(AA1101,AB1101,AC1101,AD1101,AE1101,AF1101,AG1101,AH1101,AI1101))</f>
        <v>0</v>
      </c>
      <c r="AL1101" t="b">
        <f>OR(AA1101,AB1101,AD1101,AE1101,AF1101,AG1101,AH1101,AI1101)</f>
        <v>1</v>
      </c>
      <c r="AM1101" t="b">
        <f>IF(Table1[[#This Row],[In vivo?]],IF(Table1[[#This Row],[Cell]],FALSE,TRUE),FALSE)</f>
        <v>0</v>
      </c>
      <c r="AN1101" t="b">
        <f>AND(AC1101,AL1101)</f>
        <v>1</v>
      </c>
      <c r="AO1101" t="b">
        <f>IF(Table1[[#This Row],[Cell]],IF(Table1[[#This Row],[In vivo?]],FALSE,TRUE),FALSE)</f>
        <v>0</v>
      </c>
      <c r="AP1101" t="b">
        <f>NOT(OR(Table1[[#This Row],[In vivo?]],Table1[[#This Row],[Only in Cell]]))</f>
        <v>0</v>
      </c>
      <c r="AQ1101" t="b">
        <f>IF(OR(Table1[[#This Row],[Rodents]],Table1[[#This Row],[Human]],Table1[[#This Row],[Pig]]),OR(ISNUMBER(FIND("pulmonary",C1101)),ISNUMBER(FIND("lung",C1101))),"NA")</f>
        <v>0</v>
      </c>
      <c r="AR1101" t="b">
        <f>IF(OR(Table1[[#This Row],[Rodents]],Table1[[#This Row],[Human]],Table1[[#This Row],[Pig]]),OR(ISNUMBER(FIND("skin",C1101)),ISNUMBER(FIND("dermal",C1101))),"NA")</f>
        <v>1</v>
      </c>
      <c r="AS1101" t="b">
        <f>IF(OR(Table1[[#This Row],[Rodents]],Table1[[#This Row],[Human]],Table1[[#This Row],[Pig]]),OR(ISNUMBER(FIND("liver",C1101)),ISNUMBER(FIND("hepat",C1101))),"NA")</f>
        <v>0</v>
      </c>
      <c r="AT1101" t="b">
        <f>IF(OR(Table1[[#This Row],[Rodents]],Table1[[#This Row],[Human]],Table1[[#This Row],[Pig]]),OR(ISNUMBER(FIND("kidney",C1101)),ISNUMBER(FIND("neph",C1101))),"NA")</f>
        <v>1</v>
      </c>
      <c r="AU1101" t="b">
        <f>IF(OR(Table1[[#This Row],[Rodents]],Table1[[#This Row],[Human]],Table1[[#This Row],[Pig]]),OR(ISNUMBER(FIND("brain",C1101)),ISNUMBER(FIND("neur",C1101)),ISNUMBER(FIND("nerv",C1101))),"NA")</f>
        <v>0</v>
      </c>
      <c r="AV1101" t="b">
        <f>IF(OR(Table1[[#This Row],[Rodents]],Table1[[#This Row],[Human]],Table1[[#This Row],[Pig]]),OR(ISNUMBER(FIND("heart",C1101)),ISNUMBER(FIND("cardi",C1101))),"NA")</f>
        <v>0</v>
      </c>
      <c r="AW1101" t="b">
        <f>IF(OR(Table1[[#This Row],[Rodents]],Table1[[#This Row],[Human]],Table1[[#This Row],[Pig]]),OR(ISNUMBER(FIND("gastro",C1101)),ISNUMBER(FIND("intesti",C1101)),ISNUMBER(FIND("stomach",C1101))),"NA")</f>
        <v>0</v>
      </c>
      <c r="AX1101" t="b">
        <f>IF(OR(Table1[[#This Row],[Rodents]],Table1[[#This Row],[Human]],Table1[[#This Row],[Pig]]),NOT(OR(AQ1101,AR1101,AS1101,AT1101,AU1101,AV1101,AW1101)),"NA")</f>
        <v>0</v>
      </c>
      <c r="AY1101" t="b">
        <f>OR(ISNUMBER(FIND("SWCNT",C1101)),ISNUMBER(FIND("SWNT",C1101)),ISNUMBER(FIND("single-wall",C1101)),ISNUMBER(FIND("single wall",C1101)),ISNUMBER(FIND("Single wall",C1101)),ISNUMBER(FIND("Single-wall",C1101)),ISNUMBER(FIND("SWCNT",B1101)),ISNUMBER(FIND("SWNT",B1101)),ISNUMBER(FIND("single-wall",B1101)),ISNUMBER(FIND("single wall",B1101)),ISNUMBER(FIND("Single-wall",B1101)),ISNUMBER(FIND("Single wall",B1101)))</f>
        <v>0</v>
      </c>
      <c r="AZ1101" t="b">
        <f>OR(ISNUMBER(FIND("MWCNT",C1101)),ISNUMBER(FIND("MWNT",C1101)),ISNUMBER(FIND("multi-wall",C1101)),ISNUMBER(FIND("multi wall",C1101)),ISNUMBER(FIND("multiwall",C1101)),ISNUMBER(FIND("Multi-wall",C1101)),ISNUMBER(FIND("Multi wall",C1101)),ISNUMBER(FIND("Multiwall",C1101)),ISNUMBER(FIND("MWCNT",B1101)),ISNUMBER(FIND("MWNT",B1101)),ISNUMBER(FIND("multi-wall",B1101)),ISNUMBER(FIND("multi wall",B1101)),ISNUMBER(FIND("multiwall",B1101)),ISNUMBER(FIND("Multi-wall",B1101)),ISNUMBER(FIND("Multi wall",B1101)),ISNUMBER(FIND("Multiwall",B1101)),ISNUMBER(FIND("Double-wall",B1101)),ISNUMBER(FIND("Double wall",B1101)),ISNUMBER(FIND("Doublewall",B1101)),ISNUMBER(FIND("double-wall",B1101)),ISNUMBER(FIND("double wall",B1101)),ISNUMBER(FIND("doublewall",B1101)))</f>
        <v>1</v>
      </c>
      <c r="BA1101" t="b">
        <f>AND(Table1[[#This Row],[SWCNT]],Table1[[#This Row],[MWCNT]])</f>
        <v>0</v>
      </c>
      <c r="BB1101" t="b">
        <f>IF(Table1[[#This Row],[SWCNT]]=TRUE,FALSE,IF(Table1[[#This Row],[MWCNT]]=TRUE,FALSE,TRUE))</f>
        <v>0</v>
      </c>
      <c r="BC1101" s="18"/>
    </row>
    <row r="1102" spans="1:55" ht="203.5">
      <c r="A1102" t="s">
        <v>1613</v>
      </c>
      <c r="B1102" s="2" t="s">
        <v>1614</v>
      </c>
      <c r="C1102" s="16" t="s">
        <v>1615</v>
      </c>
      <c r="D1102" s="17" t="s">
        <v>54</v>
      </c>
      <c r="E1102" s="2">
        <v>2018</v>
      </c>
      <c r="F1102" t="b">
        <f>OR(ISNUMBER(FIND("cytotoxic",C1102)),ISNUMBER(FIND("Cytotoxic",C1102)),ISNUMBER(FIND("cellular toxicity",C1102)),ISNUMBER(FIND("cell death",C1102)),ISNUMBER(FIND("viable",C1102)),ISNUMBER(FIND("phytotoxic",C1102)),ISNUMBER(FIND("acute toxicity",C1102)),ISNUMBER(FIND("MTT",C1102)),ISNUMBER(FIND("survival",C1102)),ISNUMBER(FIND("prolifer",C1102)),ISNUMBER(FIND("apoptosis",C1102)),ISNUMBER(FIND("neurotoxic",C1102)),ISNUMBER(FIND("  lysis ",C1102)),ISNUMBER(FIND("necrosis",C1102)),ISNUMBER(FIND("cellular death",C1102))*3,ISNUMBER(FIND("LDH",C1102)),ISNUMBER(FIND("Acute toxicity",C1102)))</f>
        <v>1</v>
      </c>
      <c r="G1102" t="b">
        <f>OR(ISNUMBER(FIND("genotoxic",C1102)),ISNUMBER(FIND("genotoxicity",C1102)),ISNUMBER(FIND("DNA damage",C1102)),ISNUMBER(FIND("DNA",C1102)),ISNUMBER(FIND("RNA",C1102)),ISNUMBER(FIND("mesothelioma",C1102)),ISNUMBER(FIND("carcino",C1102)),ISNUMBER(FIND("mutagen",C1102)),ISNUMBER(FIND("genetic",C1102)))</f>
        <v>0</v>
      </c>
      <c r="H1102" t="b">
        <f>OR(ISNUMBER(FIND("inflammatory",C1102)),ISNUMBER(FIND("inflamm",C1102)))</f>
        <v>0</v>
      </c>
      <c r="I1102" t="b">
        <f>OR(ISNUMBER(FIND("immune",C1102)),ISNUMBER(FIND("immunological",C1102)),ISNUMBER(FIND("interleuk",C1102)),ISNUMBER(FIND("platelet activation",C1102)),ISNUMBER(FIND("monocyte",C1102)),ISNUMBER(FIND("leukocyte",C1102)),ISNUMBER(FIND("cytokine",C1102)),ISNUMBER(FIND("CD4",C1102)),ISNUMBER(FIND("CD8",C1102)),ISNUMBER(FIND("T-cell",C1102)))</f>
        <v>0</v>
      </c>
      <c r="J1102" t="b">
        <f>OR(ISNUMBER(FIND("reactive oxygen",C1102)),ISNUMBER(FIND("ROS",C1102)),ISNUMBER(FIND("free radical",C1102)),ISNUMBER(FIND("oxidative stress",C1102)),ISNUMBER(FIND("peroxid",C1102)),ISNUMBER(FIND("oxidative",C1102)),ISNUMBER(FIND("antioxid",C1102)))</f>
        <v>0</v>
      </c>
      <c r="K1102" t="b">
        <f>OR(ISNUMBER(FIND("autophag",C1102)))</f>
        <v>0</v>
      </c>
      <c r="L1102" t="b">
        <f>OR(ISNUMBER(FIND("morpholog",C1102)))</f>
        <v>0</v>
      </c>
      <c r="M1102" t="b">
        <f>OR(ISNUMBER(FIND("fibrosis",C1102)),ISNUMBER(FIND("Fibrosis",C1102)),ISNUMBER(FIND("fibrot",C1102)))</f>
        <v>0</v>
      </c>
      <c r="N1102" t="b">
        <f>OR(ISNUMBER(FIND("offspring",C1102)),ISNUMBER(FIND("Parental",C1102)),ISNUMBER(FIND("parental",C1102)),ISNUMBER(FIND("germline",C1102)),ISNUMBER(FIND("reproduc",C1102)),ISNUMBER(FIND("embryo",C1102)))</f>
        <v>1</v>
      </c>
      <c r="O1102" t="b">
        <f>OR(ISNUMBER(FIND("metabol",C1102)),ISNUMBER(FIND("Metabol",C1102)),ISNUMBER(FIND("digest",C1102)),ISNUMBER(FIND("mitochon",C1102)))</f>
        <v>0</v>
      </c>
      <c r="P1102" t="b">
        <f>OR(ISNUMBER(FIND("ecotox",C1102)),ISNUMBER(FIND("Ecotox",B1102)),ISNUMBER(FIND("ecotox",B1102)),ISNUMBER(FIND("Ecotox",C1102)))</f>
        <v>0</v>
      </c>
      <c r="Q1102" t="b">
        <f>OR(ISNUMBER(FIND("Bioaccum",C1102)),ISNUMBER(FIND("bioaccum",C1102)),ISNUMBER(FIND("accum",C1102)))</f>
        <v>1</v>
      </c>
      <c r="R1102" t="b">
        <f>OR(ISNUMBER(FIND("Occupation",C1102)),ISNUMBER(FIND("occupation",C1102)),ISNUMBER(FIND("worker",C1102)),ISNUMBER(FIND("workforce",C1102)))</f>
        <v>0</v>
      </c>
      <c r="S1102" t="b">
        <f>NOT(OR(F1102,G1102,H1102,I1102,J1102,K1102,L1102,M1102,N1102,O1102,P1102,Q1102,R1102))</f>
        <v>0</v>
      </c>
      <c r="U1102" t="b">
        <f>OR(Table1[[#This Row],[Inflammation]],Table1[[#This Row],[Immune]])</f>
        <v>0</v>
      </c>
      <c r="V1102" t="str">
        <f>IF(OR(Table1[[#This Row],[Rodents]],Table1[[#This Row],[Human]],Table1[[#This Row],[Pig]]),OR(ISNUMBER(FIND("intratrach",C1102)),ISNUMBER(FIND("nasal ",C1102)),ISNUMBER(FIND("instill",C1102))),"NA")</f>
        <v>NA</v>
      </c>
      <c r="W1102" t="str">
        <f>IF(OR(Table1[[#This Row],[Rodents]],Table1[[#This Row],[Human]],Table1[[#This Row],[Pig]]),OR(ISNUMBER(FIND("dermal",C1102)),ISNUMBER(FIND("skin ",C1102))),"NA")</f>
        <v>NA</v>
      </c>
      <c r="X1102" t="str">
        <f>IF(OR(Table1[[#This Row],[Rodents]],Table1[[#This Row],[Human]],Table1[[#This Row],[Pig]]),OR(ISNUMBER(FIND("injected",C1102)),ISNUMBER(FIND("periton",C1102)),ISNUMBER(FIND("intrascrot",C1102))),"NA")</f>
        <v>NA</v>
      </c>
      <c r="Y1102" t="str">
        <f>IF(OR(Table1[[#This Row],[Rodents]],Table1[[#This Row],[Human]],Table1[[#This Row],[Pig]]),NOT(OR(Table1[[#This Row],[Inhaled/Intratracheal/intranasal]],Table1[[#This Row],[Dermal]],Table1[[#This Row],[Injected]])),"NA")</f>
        <v>NA</v>
      </c>
      <c r="AA1102" t="b">
        <f>OR(ISNUMBER(FIND("fish ",C1102)),ISNUMBER(FIND("Fish ",C1102)),ISNUMBER(FIND("aquatic",C1102)),ISNUMBER(FIND("daphnids",C1102)),ISNUMBER(FIND("Carcinus maenas",C1102)),ISNUMBER(FIND("Daphnia",C1102)),ISNUMBER(FIND("Ruditapes philippinarum",C1102)),ISNUMBER(FIND("daphnia",C1102)),ISNUMBER(FIND("marine",C1102)),ISNUMBER(FIND("mussel",C1102)),ISNUMBER(FIND("algae",C1102)),ISNUMBER(FIND("Donax faba",C1102)),ISNUMBER(FIND("estuarine",C1102)),ISNUMBER(FIND("snail",C1102)),ISNUMBER(FIND("Prorocentrum donghaiense",C1102)) )</f>
        <v>1</v>
      </c>
      <c r="AB1102" t="b">
        <f>OR(ISNUMBER(FIND(" rat ",C1102)),ISNUMBER(FIND(" rats ",C1102)),ISNUMBER(FIND(" Rats ",C1102)),ISNUMBER(FIND(" Rat ",C1102)),ISNUMBER(FIND(" rat.",C1102)),ISNUMBER(FIND(" rats.",C1102)),ISNUMBER(FIND("mouse",C1102)),ISNUMBER(FIND("mice",C1102)), ISNUMBER(FIND(" Mice",C1102)))</f>
        <v>0</v>
      </c>
      <c r="AC1102" t="b">
        <f>OR(ISNUMBER(FIND(" cell ",C1102)),ISNUMBER(FIND("fibroblast",C1102)),ISNUMBER(FIND("macrophage",C1102)),ISNUMBER(FIND("epithelial",C1102)),ISNUMBER(FIND("endothelial",C1102)),ISNUMBER(FIND("neuron",C1102)),ISNUMBER(FIND(" cells ",C1102)),ISNUMBER(FIND("RBC",C1102)),ISNUMBER(FIND("mitochond",C1102)),ISNUMBER(FIND("adipocyte",C1102)),ISNUMBER(FIND("osteo",C1102)),ISNUMBER(FIND("keratin",C1102)),ISNUMBER(FIND(" cell's ",C1102)),ISNUMBER(FIND("eukary",C1102)),ISNUMBER(FIND("sperm",C1102)))</f>
        <v>0</v>
      </c>
      <c r="AD1102" t="b">
        <f>OR(ISNUMBER(FIND("human",B1102)),ISNUMBER(FIND("workers",B1102)),ISNUMBER(FIND("workforces",B1102)),ISNUMBER(FIND("occupational",B1102)),ISNUMBER(FIND("Case report",B1102)),ISNUMBER(FIND("Workplaces",B1102)),ISNUMBER(FIND("worker",B1102)))</f>
        <v>0</v>
      </c>
      <c r="AE1102" t="b">
        <f>OR(ISNUMBER(FIND(" plant ",C1102)),ISNUMBER(FIND("Plant ",C1102)),ISNUMBER(FIND("tomato",C1102)),ISNUMBER(FIND("plants",C1102)),ISNUMBER(FIND("Plants",C1102)),ISNUMBER(FIND("algae",C1102)),ISNUMBER(FIND("lettuce",C1102)),ISNUMBER(FIND("green gram sprouts ",C1102)),ISNUMBER(FIND("Cucurbita pepo",C1102)),ISNUMBER(FIND("bean ",C1102)),ISNUMBER(FIND("chloroplast",C1102)),ISNUMBER(FIND("chlorophyll",C1102)),ISNUMBER(FIND("seedling",C1102)),ISNUMBER(FIND("canola",C1102)),ISNUMBER(FIND("shoot",C1102)),ISNUMBER(FIND("photosynthes",C1102)),ISNUMBER(FIND(" leaves ",C1102)),,ISNUMBER(FIND("agriculture",C1102)),ISNUMBER(FIND(" crops ",C1102)))</f>
        <v>0</v>
      </c>
      <c r="AF1102" t="b">
        <f>OR(ISNUMBER(FIND("bacteria",C1102)),ISNUMBER(FIND("Bacteria",C1102)),ISNUMBER(FIND("Bacterium",C1102)),ISNUMBER(FIND("bacterium",C1102)),ISNUMBER(FIND(" coli ",C1102)))</f>
        <v>0</v>
      </c>
      <c r="AG1102" t="b">
        <f>OR(ISNUMBER(FIND("fungi",C1102)),ISNUMBER(FIND("Fungi",C1102)),ISNUMBER(FIND("fungus",C1102)),ISNUMBER(FIND("Fungus",C1102)),ISNUMBER(FIND("mushroom",C1102)),ISNUMBER(FIND("Mushroom",C1102)),ISNUMBER(FIND(" mold ",C1102)))</f>
        <v>0</v>
      </c>
      <c r="AH1102" t="b">
        <f>OR(ISNUMBER(FIND("Pig ",C1102)),ISNUMBER(FIND("pig ",C1102)),ISNUMBER(FIND("Pigs ",C1102)),ISNUMBER(FIND("pigs ",C1102)))</f>
        <v>0</v>
      </c>
      <c r="AI1102" t="b">
        <f>OR(ISNUMBER(FIND(" C. elegans",C1102)),ISNUMBER(FIND("Caenorhabditis elegans",C1102)),ISNUMBER(FIND("earthworms",C1102)),ISNUMBER(FIND(" Ficopomatus enigmaticus",C1102)),ISNUMBER(FIND("larva",C1102)),ISNUMBER(FIND("Lumbriculus variegatus",C1102)),ISNUMBER(FIND("nematode",C1102)))</f>
        <v>0</v>
      </c>
      <c r="AJ1102" t="b">
        <f>NOT(OR(AA1102,AB1102,AC1102,AD1102,AE1102,AF1102,AG1102,AH1102,AI1102))</f>
        <v>0</v>
      </c>
      <c r="AL1102" t="b">
        <f>OR(AA1102,AB1102,AD1102,AE1102,AF1102,AG1102,AH1102,AI1102)</f>
        <v>1</v>
      </c>
      <c r="AM1102" t="b">
        <f>IF(Table1[[#This Row],[In vivo?]],IF(Table1[[#This Row],[Cell]],FALSE,TRUE),FALSE)</f>
        <v>1</v>
      </c>
      <c r="AN1102" t="b">
        <f>AND(AC1102,AL1102)</f>
        <v>0</v>
      </c>
      <c r="AO1102" t="b">
        <f>IF(Table1[[#This Row],[Cell]],IF(Table1[[#This Row],[In vivo?]],FALSE,TRUE),FALSE)</f>
        <v>0</v>
      </c>
      <c r="AP1102" t="b">
        <f>NOT(OR(Table1[[#This Row],[In vivo?]],Table1[[#This Row],[Only in Cell]]))</f>
        <v>0</v>
      </c>
      <c r="AQ1102" t="str">
        <f>IF(OR(Table1[[#This Row],[Rodents]],Table1[[#This Row],[Human]],Table1[[#This Row],[Pig]]),OR(ISNUMBER(FIND("pulmonary",C1102)),ISNUMBER(FIND("lung",C1102))),"NA")</f>
        <v>NA</v>
      </c>
      <c r="AR1102" t="str">
        <f>IF(OR(Table1[[#This Row],[Rodents]],Table1[[#This Row],[Human]],Table1[[#This Row],[Pig]]),OR(ISNUMBER(FIND("skin",C1102)),ISNUMBER(FIND("dermal",C1102))),"NA")</f>
        <v>NA</v>
      </c>
      <c r="AS1102" t="str">
        <f>IF(OR(Table1[[#This Row],[Rodents]],Table1[[#This Row],[Human]],Table1[[#This Row],[Pig]]),OR(ISNUMBER(FIND("liver",C1102)),ISNUMBER(FIND("hepat",C1102))),"NA")</f>
        <v>NA</v>
      </c>
      <c r="AT1102" t="str">
        <f>IF(OR(Table1[[#This Row],[Rodents]],Table1[[#This Row],[Human]],Table1[[#This Row],[Pig]]),OR(ISNUMBER(FIND("kidney",C1102)),ISNUMBER(FIND("neph",C1102))),"NA")</f>
        <v>NA</v>
      </c>
      <c r="AU1102" t="str">
        <f>IF(OR(Table1[[#This Row],[Rodents]],Table1[[#This Row],[Human]],Table1[[#This Row],[Pig]]),OR(ISNUMBER(FIND("brain",C1102)),ISNUMBER(FIND("neur",C1102)),ISNUMBER(FIND("nerv",C1102))),"NA")</f>
        <v>NA</v>
      </c>
      <c r="AV1102" t="str">
        <f>IF(OR(Table1[[#This Row],[Rodents]],Table1[[#This Row],[Human]],Table1[[#This Row],[Pig]]),OR(ISNUMBER(FIND("heart",C1102)),ISNUMBER(FIND("cardi",C1102))),"NA")</f>
        <v>NA</v>
      </c>
      <c r="AW1102" t="str">
        <f>IF(OR(Table1[[#This Row],[Rodents]],Table1[[#This Row],[Human]],Table1[[#This Row],[Pig]]),OR(ISNUMBER(FIND("gastro",C1102)),ISNUMBER(FIND("intesti",C1102)),ISNUMBER(FIND("stomach",C1102))),"NA")</f>
        <v>NA</v>
      </c>
      <c r="AX1102" t="str">
        <f>IF(OR(Table1[[#This Row],[Rodents]],Table1[[#This Row],[Human]],Table1[[#This Row],[Pig]]),NOT(OR(AQ1102,AR1102,AS1102,AT1102,AU1102,AV1102,AW1102)),"NA")</f>
        <v>NA</v>
      </c>
      <c r="AY1102" t="b">
        <f>OR(ISNUMBER(FIND("SWCNT",C1102)),ISNUMBER(FIND("SWNT",C1102)),ISNUMBER(FIND("single-wall",C1102)),ISNUMBER(FIND("single wall",C1102)),ISNUMBER(FIND("Single wall",C1102)),ISNUMBER(FIND("Single-wall",C1102)),ISNUMBER(FIND("SWCNT",B1102)),ISNUMBER(FIND("SWNT",B1102)),ISNUMBER(FIND("single-wall",B1102)),ISNUMBER(FIND("single wall",B1102)),ISNUMBER(FIND("Single-wall",B1102)),ISNUMBER(FIND("Single wall",B1102)))</f>
        <v>0</v>
      </c>
      <c r="AZ1102" t="b">
        <f>OR(ISNUMBER(FIND("MWCNT",C1102)),ISNUMBER(FIND("MWNT",C1102)),ISNUMBER(FIND("multi-wall",C1102)),ISNUMBER(FIND("multi wall",C1102)),ISNUMBER(FIND("multiwall",C1102)),ISNUMBER(FIND("Multi-wall",C1102)),ISNUMBER(FIND("Multi wall",C1102)),ISNUMBER(FIND("Multiwall",C1102)),ISNUMBER(FIND("MWCNT",B1102)),ISNUMBER(FIND("MWNT",B1102)),ISNUMBER(FIND("multi-wall",B1102)),ISNUMBER(FIND("multi wall",B1102)),ISNUMBER(FIND("multiwall",B1102)),ISNUMBER(FIND("Multi-wall",B1102)),ISNUMBER(FIND("Multi wall",B1102)),ISNUMBER(FIND("Multiwall",B1102)),ISNUMBER(FIND("Double-wall",B1102)),ISNUMBER(FIND("Double wall",B1102)),ISNUMBER(FIND("Doublewall",B1102)),ISNUMBER(FIND("double-wall",B1102)),ISNUMBER(FIND("double wall",B1102)),ISNUMBER(FIND("doublewall",B1102)))</f>
        <v>1</v>
      </c>
      <c r="BA1102" t="b">
        <f>AND(Table1[[#This Row],[SWCNT]],Table1[[#This Row],[MWCNT]])</f>
        <v>0</v>
      </c>
      <c r="BB1102" t="b">
        <f>IF(Table1[[#This Row],[SWCNT]]=TRUE,FALSE,IF(Table1[[#This Row],[MWCNT]]=TRUE,FALSE,TRUE))</f>
        <v>0</v>
      </c>
      <c r="BC1102" s="18"/>
    </row>
    <row r="1103" spans="1:55" ht="185">
      <c r="A1103" t="s">
        <v>2809</v>
      </c>
      <c r="B1103" s="2" t="s">
        <v>2812</v>
      </c>
      <c r="C1103" s="16" t="s">
        <v>2815</v>
      </c>
      <c r="D1103" s="17" t="s">
        <v>1121</v>
      </c>
      <c r="E1103" s="2">
        <v>2016</v>
      </c>
      <c r="F1103" t="b">
        <f>OR(ISNUMBER(FIND("cytotoxic",C1103)),ISNUMBER(FIND("Cytotoxic",C1103)),ISNUMBER(FIND("cellular toxicity",C1103)),ISNUMBER(FIND("cell death",C1103)),ISNUMBER(FIND("viable",C1103)),ISNUMBER(FIND("phytotoxic",C1103)),ISNUMBER(FIND("acute toxicity",C1103)),ISNUMBER(FIND("MTT",C1103)),ISNUMBER(FIND("survival",C1103)),ISNUMBER(FIND("prolifer",C1103)),ISNUMBER(FIND("apoptosis",C1103)),ISNUMBER(FIND("neurotoxic",C1103)),ISNUMBER(FIND("  lysis ",C1103)),ISNUMBER(FIND("necrosis",C1103)),ISNUMBER(FIND("cellular death",C1103))*3,ISNUMBER(FIND("LDH",C1103)),ISNUMBER(FIND("Acute toxicity",C1103)))</f>
        <v>1</v>
      </c>
      <c r="G1103" t="b">
        <f>OR(ISNUMBER(FIND("genotoxic",C1103)),ISNUMBER(FIND("genotoxicity",C1103)),ISNUMBER(FIND("DNA damage",C1103)),ISNUMBER(FIND("DNA",C1103)),ISNUMBER(FIND("RNA",C1103)),ISNUMBER(FIND("mesothelioma",C1103)),ISNUMBER(FIND("carcino",C1103)),ISNUMBER(FIND("mutagen",C1103)),ISNUMBER(FIND("genetic",C1103)))</f>
        <v>0</v>
      </c>
      <c r="H1103" t="b">
        <f>OR(ISNUMBER(FIND("inflammatory",C1103)),ISNUMBER(FIND("inflamm",C1103)))</f>
        <v>0</v>
      </c>
      <c r="I1103" t="b">
        <f>OR(ISNUMBER(FIND("immune",C1103)),ISNUMBER(FIND("immunological",C1103)),ISNUMBER(FIND("interleuk",C1103)),ISNUMBER(FIND("platelet activation",C1103)),ISNUMBER(FIND("monocyte",C1103)),ISNUMBER(FIND("leukocyte",C1103)),ISNUMBER(FIND("cytokine",C1103)),ISNUMBER(FIND("CD4",C1103)),ISNUMBER(FIND("CD8",C1103)),ISNUMBER(FIND("T-cell",C1103)))</f>
        <v>0</v>
      </c>
      <c r="J1103" t="b">
        <f>OR(ISNUMBER(FIND("reactive oxygen",C1103)),ISNUMBER(FIND("ROS",C1103)),ISNUMBER(FIND("free radical",C1103)),ISNUMBER(FIND("oxidative stress",C1103)),ISNUMBER(FIND("peroxid",C1103)),ISNUMBER(FIND("oxidative",C1103)),ISNUMBER(FIND("antioxid",C1103)))</f>
        <v>0</v>
      </c>
      <c r="K1103" t="b">
        <f>OR(ISNUMBER(FIND("autophag",C1103)))</f>
        <v>0</v>
      </c>
      <c r="L1103" t="b">
        <f>OR(ISNUMBER(FIND("morpholog",C1103)))</f>
        <v>0</v>
      </c>
      <c r="M1103" t="b">
        <f>OR(ISNUMBER(FIND("fibrosis",C1103)),ISNUMBER(FIND("Fibrosis",C1103)),ISNUMBER(FIND("fibrot",C1103)))</f>
        <v>0</v>
      </c>
      <c r="N1103" t="b">
        <f>OR(ISNUMBER(FIND("offspring",C1103)),ISNUMBER(FIND("Parental",C1103)),ISNUMBER(FIND("parental",C1103)),ISNUMBER(FIND("germline",C1103)),ISNUMBER(FIND("reproduc",C1103)),ISNUMBER(FIND("embryo",C1103)))</f>
        <v>1</v>
      </c>
      <c r="O1103" t="b">
        <f>OR(ISNUMBER(FIND("metabol",C1103)),ISNUMBER(FIND("Metabol",C1103)),ISNUMBER(FIND("digest",C1103)),ISNUMBER(FIND("mitochon",C1103)))</f>
        <v>0</v>
      </c>
      <c r="P1103" t="b">
        <f>OR(ISNUMBER(FIND("ecotox",C1103)),ISNUMBER(FIND("Ecotox",B1103)),ISNUMBER(FIND("ecotox",B1103)),ISNUMBER(FIND("Ecotox",C1103)))</f>
        <v>0</v>
      </c>
      <c r="Q1103" t="b">
        <f>OR(ISNUMBER(FIND("Bioaccum",C1103)),ISNUMBER(FIND("bioaccum",C1103)),ISNUMBER(FIND("accum",C1103)))</f>
        <v>0</v>
      </c>
      <c r="R1103" t="b">
        <f>OR(ISNUMBER(FIND("Occupation",C1103)),ISNUMBER(FIND("occupation",C1103)),ISNUMBER(FIND("worker",C1103)),ISNUMBER(FIND("workforce",C1103)))</f>
        <v>0</v>
      </c>
      <c r="S1103" t="b">
        <f>NOT(OR(F1103,G1103,H1103,I1103,J1103,K1103,L1103,M1103,N1103,O1103,P1103,Q1103,R1103))</f>
        <v>0</v>
      </c>
      <c r="U1103" t="b">
        <f>OR(Table1[[#This Row],[Inflammation]],Table1[[#This Row],[Immune]])</f>
        <v>0</v>
      </c>
      <c r="V1103" t="str">
        <f>IF(OR(Table1[[#This Row],[Rodents]],Table1[[#This Row],[Human]],Table1[[#This Row],[Pig]]),OR(ISNUMBER(FIND("intratrach",C1103)),ISNUMBER(FIND("nasal ",C1103)),ISNUMBER(FIND("instill",C1103))),"NA")</f>
        <v>NA</v>
      </c>
      <c r="W1103" t="str">
        <f>IF(OR(Table1[[#This Row],[Rodents]],Table1[[#This Row],[Human]],Table1[[#This Row],[Pig]]),OR(ISNUMBER(FIND("dermal",C1103)),ISNUMBER(FIND("skin ",C1103))),"NA")</f>
        <v>NA</v>
      </c>
      <c r="X1103" t="str">
        <f>IF(OR(Table1[[#This Row],[Rodents]],Table1[[#This Row],[Human]],Table1[[#This Row],[Pig]]),OR(ISNUMBER(FIND("injected",C1103)),ISNUMBER(FIND("periton",C1103)),ISNUMBER(FIND("intrascrot",C1103))),"NA")</f>
        <v>NA</v>
      </c>
      <c r="Y1103" t="str">
        <f>IF(OR(Table1[[#This Row],[Rodents]],Table1[[#This Row],[Human]],Table1[[#This Row],[Pig]]),NOT(OR(Table1[[#This Row],[Inhaled/Intratracheal/intranasal]],Table1[[#This Row],[Dermal]],Table1[[#This Row],[Injected]])),"NA")</f>
        <v>NA</v>
      </c>
      <c r="AA1103" t="b">
        <f>OR(ISNUMBER(FIND("fish ",C1103)),ISNUMBER(FIND("Fish ",C1103)),ISNUMBER(FIND("aquatic",C1103)),ISNUMBER(FIND("daphnids",C1103)),ISNUMBER(FIND("Carcinus maenas",C1103)),ISNUMBER(FIND("Daphnia",C1103)),ISNUMBER(FIND("Ruditapes philippinarum",C1103)),ISNUMBER(FIND("daphnia",C1103)),ISNUMBER(FIND("marine",C1103)),ISNUMBER(FIND("mussel",C1103)),ISNUMBER(FIND("algae",C1103)),ISNUMBER(FIND("Donax faba",C1103)),ISNUMBER(FIND("estuarine",C1103)),ISNUMBER(FIND("snail",C1103)),ISNUMBER(FIND("Prorocentrum donghaiense",C1103)) )</f>
        <v>0</v>
      </c>
      <c r="AB1103" t="b">
        <f>OR(ISNUMBER(FIND(" rat ",C1103)),ISNUMBER(FIND(" rats ",C1103)),ISNUMBER(FIND(" Rats ",C1103)),ISNUMBER(FIND(" Rat ",C1103)),ISNUMBER(FIND(" rat.",C1103)),ISNUMBER(FIND(" rats.",C1103)),ISNUMBER(FIND("mouse",C1103)),ISNUMBER(FIND("mice",C1103)), ISNUMBER(FIND(" Mice",C1103)))</f>
        <v>0</v>
      </c>
      <c r="AC1103" t="b">
        <f>OR(ISNUMBER(FIND(" cell ",C1103)),ISNUMBER(FIND("fibroblast",C1103)),ISNUMBER(FIND("macrophage",C1103)),ISNUMBER(FIND("epithelial",C1103)),ISNUMBER(FIND("endothelial",C1103)),ISNUMBER(FIND("neuron",C1103)),ISNUMBER(FIND(" cells ",C1103)),ISNUMBER(FIND("RBC",C1103)),ISNUMBER(FIND("mitochond",C1103)),ISNUMBER(FIND("adipocyte",C1103)),ISNUMBER(FIND("osteo",C1103)),ISNUMBER(FIND("keratin",C1103)),ISNUMBER(FIND(" cell's ",C1103)),ISNUMBER(FIND("eukary",C1103)),ISNUMBER(FIND("sperm",C1103)))</f>
        <v>1</v>
      </c>
      <c r="AD1103" t="b">
        <f>OR(ISNUMBER(FIND("human",B1103)),ISNUMBER(FIND("workers",B1103)),ISNUMBER(FIND("workforces",B1103)),ISNUMBER(FIND("occupational",B1103)),ISNUMBER(FIND("Case report",B1103)),ISNUMBER(FIND("Workplaces",B1103)),ISNUMBER(FIND("worker",B1103)))</f>
        <v>0</v>
      </c>
      <c r="AE1103" t="b">
        <f>OR(ISNUMBER(FIND(" plant ",C1103)),ISNUMBER(FIND("Plant ",C1103)),ISNUMBER(FIND("tomato",C1103)),ISNUMBER(FIND("plants",C1103)),ISNUMBER(FIND("Plants",C1103)),ISNUMBER(FIND("algae",C1103)),ISNUMBER(FIND("lettuce",C1103)),ISNUMBER(FIND("green gram sprouts ",C1103)),ISNUMBER(FIND("Cucurbita pepo",C1103)),ISNUMBER(FIND("bean ",C1103)),ISNUMBER(FIND("chloroplast",C1103)),ISNUMBER(FIND("chlorophyll",C1103)),ISNUMBER(FIND("seedling",C1103)),ISNUMBER(FIND("canola",C1103)),ISNUMBER(FIND("shoot",C1103)),ISNUMBER(FIND("photosynthes",C1103)),ISNUMBER(FIND(" leaves ",C1103)),,ISNUMBER(FIND("agriculture",C1103)),ISNUMBER(FIND(" crops ",C1103)))</f>
        <v>0</v>
      </c>
      <c r="AF1103" t="b">
        <f>OR(ISNUMBER(FIND("bacteria",C1103)),ISNUMBER(FIND("Bacteria",C1103)),ISNUMBER(FIND("Bacterium",C1103)),ISNUMBER(FIND("bacterium",C1103)),ISNUMBER(FIND(" coli ",C1103)))</f>
        <v>0</v>
      </c>
      <c r="AG1103" t="b">
        <f>OR(ISNUMBER(FIND("fungi",C1103)),ISNUMBER(FIND("Fungi",C1103)),ISNUMBER(FIND("fungus",C1103)),ISNUMBER(FIND("Fungus",C1103)),ISNUMBER(FIND("mushroom",C1103)),ISNUMBER(FIND("Mushroom",C1103)),ISNUMBER(FIND(" mold ",C1103)))</f>
        <v>0</v>
      </c>
      <c r="AH1103" t="b">
        <f>OR(ISNUMBER(FIND("Pig ",C1103)),ISNUMBER(FIND("pig ",C1103)),ISNUMBER(FIND("Pigs ",C1103)),ISNUMBER(FIND("pigs ",C1103)))</f>
        <v>0</v>
      </c>
      <c r="AI1103" t="b">
        <f>OR(ISNUMBER(FIND(" C. elegans",C1103)),ISNUMBER(FIND("Caenorhabditis elegans",C1103)),ISNUMBER(FIND("earthworms",C1103)),ISNUMBER(FIND(" Ficopomatus enigmaticus",C1103)),ISNUMBER(FIND("larva",C1103)),ISNUMBER(FIND("Lumbriculus variegatus",C1103)),ISNUMBER(FIND("nematode",C1103)))</f>
        <v>0</v>
      </c>
      <c r="AJ1103" t="b">
        <f>NOT(OR(AA1103,AB1103,AC1103,AD1103,AE1103,AF1103,AG1103,AH1103,AI1103))</f>
        <v>0</v>
      </c>
      <c r="AL1103" t="b">
        <f>OR(AA1103,AB1103,AD1103,AE1103,AF1103,AG1103,AH1103,AI1103)</f>
        <v>0</v>
      </c>
      <c r="AM1103" t="b">
        <f>IF(Table1[[#This Row],[In vivo?]],IF(Table1[[#This Row],[Cell]],FALSE,TRUE),FALSE)</f>
        <v>0</v>
      </c>
      <c r="AN1103" t="b">
        <f>AND(AC1103,AL1103)</f>
        <v>0</v>
      </c>
      <c r="AO1103" t="b">
        <f>IF(Table1[[#This Row],[Cell]],IF(Table1[[#This Row],[In vivo?]],FALSE,TRUE),FALSE)</f>
        <v>1</v>
      </c>
      <c r="AP1103" t="b">
        <f>NOT(OR(Table1[[#This Row],[In vivo?]],Table1[[#This Row],[Only in Cell]]))</f>
        <v>0</v>
      </c>
      <c r="AQ1103" t="str">
        <f>IF(OR(Table1[[#This Row],[Rodents]],Table1[[#This Row],[Human]],Table1[[#This Row],[Pig]]),OR(ISNUMBER(FIND("pulmonary",C1103)),ISNUMBER(FIND("lung",C1103))),"NA")</f>
        <v>NA</v>
      </c>
      <c r="AR1103" t="str">
        <f>IF(OR(Table1[[#This Row],[Rodents]],Table1[[#This Row],[Human]],Table1[[#This Row],[Pig]]),OR(ISNUMBER(FIND("skin",C1103)),ISNUMBER(FIND("dermal",C1103))),"NA")</f>
        <v>NA</v>
      </c>
      <c r="AS1103" t="str">
        <f>IF(OR(Table1[[#This Row],[Rodents]],Table1[[#This Row],[Human]],Table1[[#This Row],[Pig]]),OR(ISNUMBER(FIND("liver",C1103)),ISNUMBER(FIND("hepat",C1103))),"NA")</f>
        <v>NA</v>
      </c>
      <c r="AT1103" t="str">
        <f>IF(OR(Table1[[#This Row],[Rodents]],Table1[[#This Row],[Human]],Table1[[#This Row],[Pig]]),OR(ISNUMBER(FIND("kidney",C1103)),ISNUMBER(FIND("neph",C1103))),"NA")</f>
        <v>NA</v>
      </c>
      <c r="AU1103" t="str">
        <f>IF(OR(Table1[[#This Row],[Rodents]],Table1[[#This Row],[Human]],Table1[[#This Row],[Pig]]),OR(ISNUMBER(FIND("brain",C1103)),ISNUMBER(FIND("neur",C1103)),ISNUMBER(FIND("nerv",C1103))),"NA")</f>
        <v>NA</v>
      </c>
      <c r="AV1103" t="str">
        <f>IF(OR(Table1[[#This Row],[Rodents]],Table1[[#This Row],[Human]],Table1[[#This Row],[Pig]]),OR(ISNUMBER(FIND("heart",C1103)),ISNUMBER(FIND("cardi",C1103))),"NA")</f>
        <v>NA</v>
      </c>
      <c r="AW1103" t="str">
        <f>IF(OR(Table1[[#This Row],[Rodents]],Table1[[#This Row],[Human]],Table1[[#This Row],[Pig]]),OR(ISNUMBER(FIND("gastro",C1103)),ISNUMBER(FIND("intesti",C1103)),ISNUMBER(FIND("stomach",C1103))),"NA")</f>
        <v>NA</v>
      </c>
      <c r="AX1103" t="str">
        <f>IF(OR(Table1[[#This Row],[Rodents]],Table1[[#This Row],[Human]],Table1[[#This Row],[Pig]]),NOT(OR(AQ1103,AR1103,AS1103,AT1103,AU1103,AV1103,AW1103)),"NA")</f>
        <v>NA</v>
      </c>
      <c r="AY1103" t="b">
        <f>OR(ISNUMBER(FIND("SWCNT",C1103)),ISNUMBER(FIND("SWNT",C1103)),ISNUMBER(FIND("single-wall",C1103)),ISNUMBER(FIND("single wall",C1103)),ISNUMBER(FIND("Single wall",C1103)),ISNUMBER(FIND("Single-wall",C1103)),ISNUMBER(FIND("SWCNT",B1103)),ISNUMBER(FIND("SWNT",B1103)),ISNUMBER(FIND("single-wall",B1103)),ISNUMBER(FIND("single wall",B1103)),ISNUMBER(FIND("Single-wall",B1103)),ISNUMBER(FIND("Single wall",B1103)))</f>
        <v>0</v>
      </c>
      <c r="AZ1103" t="b">
        <f>OR(ISNUMBER(FIND("MWCNT",C1103)),ISNUMBER(FIND("MWNT",C1103)),ISNUMBER(FIND("multi-wall",C1103)),ISNUMBER(FIND("multi wall",C1103)),ISNUMBER(FIND("multiwall",C1103)),ISNUMBER(FIND("Multi-wall",C1103)),ISNUMBER(FIND("Multi wall",C1103)),ISNUMBER(FIND("Multiwall",C1103)),ISNUMBER(FIND("MWCNT",B1103)),ISNUMBER(FIND("MWNT",B1103)),ISNUMBER(FIND("multi-wall",B1103)),ISNUMBER(FIND("multi wall",B1103)),ISNUMBER(FIND("multiwall",B1103)),ISNUMBER(FIND("Multi-wall",B1103)),ISNUMBER(FIND("Multi wall",B1103)),ISNUMBER(FIND("Multiwall",B1103)),ISNUMBER(FIND("Double-wall",B1103)),ISNUMBER(FIND("Double wall",B1103)),ISNUMBER(FIND("Doublewall",B1103)),ISNUMBER(FIND("double-wall",B1103)),ISNUMBER(FIND("double wall",B1103)),ISNUMBER(FIND("doublewall",B1103)))</f>
        <v>1</v>
      </c>
      <c r="BA1103" t="b">
        <f>AND(Table1[[#This Row],[SWCNT]],Table1[[#This Row],[MWCNT]])</f>
        <v>0</v>
      </c>
      <c r="BB1103" t="b">
        <f>IF(Table1[[#This Row],[SWCNT]]=TRUE,FALSE,IF(Table1[[#This Row],[MWCNT]]=TRUE,FALSE,TRUE))</f>
        <v>0</v>
      </c>
      <c r="BC1103" s="18"/>
    </row>
    <row r="1104" spans="1:55" ht="148">
      <c r="A1104" t="s">
        <v>2846</v>
      </c>
      <c r="B1104" s="2" t="s">
        <v>2847</v>
      </c>
      <c r="C1104" s="16" t="s">
        <v>2848</v>
      </c>
      <c r="D1104" s="17" t="s">
        <v>1180</v>
      </c>
      <c r="E1104" s="2">
        <v>2016</v>
      </c>
      <c r="F1104" t="b">
        <f>OR(ISNUMBER(FIND("cytotoxic",C1104)),ISNUMBER(FIND("Cytotoxic",C1104)),ISNUMBER(FIND("cellular toxicity",C1104)),ISNUMBER(FIND("cell death",C1104)),ISNUMBER(FIND("viable",C1104)),ISNUMBER(FIND("phytotoxic",C1104)),ISNUMBER(FIND("acute toxicity",C1104)),ISNUMBER(FIND("MTT",C1104)),ISNUMBER(FIND("survival",C1104)),ISNUMBER(FIND("prolifer",C1104)),ISNUMBER(FIND("apoptosis",C1104)),ISNUMBER(FIND("neurotoxic",C1104)),ISNUMBER(FIND("  lysis ",C1104)),ISNUMBER(FIND("necrosis",C1104)),ISNUMBER(FIND("cellular death",C1104))*3,ISNUMBER(FIND("LDH",C1104)),ISNUMBER(FIND("Acute toxicity",C1104)))</f>
        <v>1</v>
      </c>
      <c r="G1104" t="b">
        <f>OR(ISNUMBER(FIND("genotoxic",C1104)),ISNUMBER(FIND("genotoxicity",C1104)),ISNUMBER(FIND("DNA damage",C1104)),ISNUMBER(FIND("DNA",C1104)),ISNUMBER(FIND("RNA",C1104)),ISNUMBER(FIND("mesothelioma",C1104)),ISNUMBER(FIND("carcino",C1104)),ISNUMBER(FIND("mutagen",C1104)),ISNUMBER(FIND("genetic",C1104)))</f>
        <v>0</v>
      </c>
      <c r="H1104" t="b">
        <f>OR(ISNUMBER(FIND("inflammatory",C1104)),ISNUMBER(FIND("inflamm",C1104)))</f>
        <v>0</v>
      </c>
      <c r="I1104" t="b">
        <f>OR(ISNUMBER(FIND("immune",C1104)),ISNUMBER(FIND("immunological",C1104)),ISNUMBER(FIND("interleuk",C1104)),ISNUMBER(FIND("platelet activation",C1104)),ISNUMBER(FIND("monocyte",C1104)),ISNUMBER(FIND("leukocyte",C1104)),ISNUMBER(FIND("cytokine",C1104)),ISNUMBER(FIND("CD4",C1104)),ISNUMBER(FIND("CD8",C1104)),ISNUMBER(FIND("T-cell",C1104)))</f>
        <v>0</v>
      </c>
      <c r="J1104" t="b">
        <f>OR(ISNUMBER(FIND("reactive oxygen",C1104)),ISNUMBER(FIND("ROS",C1104)),ISNUMBER(FIND("free radical",C1104)),ISNUMBER(FIND("oxidative stress",C1104)),ISNUMBER(FIND("peroxid",C1104)),ISNUMBER(FIND("oxidative",C1104)),ISNUMBER(FIND("antioxid",C1104)))</f>
        <v>0</v>
      </c>
      <c r="K1104" t="b">
        <f>OR(ISNUMBER(FIND("autophag",C1104)))</f>
        <v>0</v>
      </c>
      <c r="L1104" t="b">
        <f>OR(ISNUMBER(FIND("morpholog",C1104)))</f>
        <v>0</v>
      </c>
      <c r="M1104" t="b">
        <f>OR(ISNUMBER(FIND("fibrosis",C1104)),ISNUMBER(FIND("Fibrosis",C1104)),ISNUMBER(FIND("fibrot",C1104)))</f>
        <v>0</v>
      </c>
      <c r="N1104" t="b">
        <f>OR(ISNUMBER(FIND("offspring",C1104)),ISNUMBER(FIND("Parental",C1104)),ISNUMBER(FIND("parental",C1104)),ISNUMBER(FIND("germline",C1104)),ISNUMBER(FIND("reproduc",C1104)),ISNUMBER(FIND("embryo",C1104)))</f>
        <v>1</v>
      </c>
      <c r="O1104" t="b">
        <f>OR(ISNUMBER(FIND("metabol",C1104)),ISNUMBER(FIND("Metabol",C1104)),ISNUMBER(FIND("digest",C1104)),ISNUMBER(FIND("mitochon",C1104)))</f>
        <v>0</v>
      </c>
      <c r="P1104" t="b">
        <f>OR(ISNUMBER(FIND("ecotox",C1104)),ISNUMBER(FIND("Ecotox",B1104)),ISNUMBER(FIND("ecotox",B1104)),ISNUMBER(FIND("Ecotox",C1104)))</f>
        <v>0</v>
      </c>
      <c r="Q1104" t="b">
        <f>OR(ISNUMBER(FIND("Bioaccum",C1104)),ISNUMBER(FIND("bioaccum",C1104)),ISNUMBER(FIND("accum",C1104)))</f>
        <v>0</v>
      </c>
      <c r="R1104" t="b">
        <f>OR(ISNUMBER(FIND("Occupation",C1104)),ISNUMBER(FIND("occupation",C1104)),ISNUMBER(FIND("worker",C1104)),ISNUMBER(FIND("workforce",C1104)))</f>
        <v>0</v>
      </c>
      <c r="S1104" t="b">
        <f>NOT(OR(F1104,G1104,H1104,I1104,J1104,K1104,L1104,M1104,N1104,O1104,P1104,Q1104,R1104))</f>
        <v>0</v>
      </c>
      <c r="U1104" t="b">
        <f>OR(Table1[[#This Row],[Inflammation]],Table1[[#This Row],[Immune]])</f>
        <v>0</v>
      </c>
      <c r="V1104" t="str">
        <f>IF(OR(Table1[[#This Row],[Rodents]],Table1[[#This Row],[Human]],Table1[[#This Row],[Pig]]),OR(ISNUMBER(FIND("intratrach",C1104)),ISNUMBER(FIND("nasal ",C1104)),ISNUMBER(FIND("instill",C1104))),"NA")</f>
        <v>NA</v>
      </c>
      <c r="W1104" t="str">
        <f>IF(OR(Table1[[#This Row],[Rodents]],Table1[[#This Row],[Human]],Table1[[#This Row],[Pig]]),OR(ISNUMBER(FIND("dermal",C1104)),ISNUMBER(FIND("skin ",C1104))),"NA")</f>
        <v>NA</v>
      </c>
      <c r="X1104" t="str">
        <f>IF(OR(Table1[[#This Row],[Rodents]],Table1[[#This Row],[Human]],Table1[[#This Row],[Pig]]),OR(ISNUMBER(FIND("injected",C1104)),ISNUMBER(FIND("periton",C1104)),ISNUMBER(FIND("intrascrot",C1104))),"NA")</f>
        <v>NA</v>
      </c>
      <c r="Y1104" t="str">
        <f>IF(OR(Table1[[#This Row],[Rodents]],Table1[[#This Row],[Human]],Table1[[#This Row],[Pig]]),NOT(OR(Table1[[#This Row],[Inhaled/Intratracheal/intranasal]],Table1[[#This Row],[Dermal]],Table1[[#This Row],[Injected]])),"NA")</f>
        <v>NA</v>
      </c>
      <c r="AA1104" t="b">
        <f>OR(ISNUMBER(FIND("fish ",C1104)),ISNUMBER(FIND("Fish ",C1104)),ISNUMBER(FIND("aquatic",C1104)),ISNUMBER(FIND("daphnids",C1104)),ISNUMBER(FIND("Carcinus maenas",C1104)),ISNUMBER(FIND("Daphnia",C1104)),ISNUMBER(FIND("Ruditapes philippinarum",C1104)),ISNUMBER(FIND("daphnia",C1104)),ISNUMBER(FIND("marine",C1104)),ISNUMBER(FIND("mussel",C1104)),ISNUMBER(FIND("algae",C1104)),ISNUMBER(FIND("Donax faba",C1104)),ISNUMBER(FIND("estuarine",C1104)),ISNUMBER(FIND("snail",C1104)),ISNUMBER(FIND("Prorocentrum donghaiense",C1104)) )</f>
        <v>0</v>
      </c>
      <c r="AB1104" t="b">
        <f>OR(ISNUMBER(FIND(" rat ",C1104)),ISNUMBER(FIND(" rats ",C1104)),ISNUMBER(FIND(" Rats ",C1104)),ISNUMBER(FIND(" Rat ",C1104)),ISNUMBER(FIND(" rat.",C1104)),ISNUMBER(FIND(" rats.",C1104)),ISNUMBER(FIND("mouse",C1104)),ISNUMBER(FIND("mice",C1104)), ISNUMBER(FIND(" Mice",C1104)))</f>
        <v>0</v>
      </c>
      <c r="AC1104" t="b">
        <f>OR(ISNUMBER(FIND(" cell ",C1104)),ISNUMBER(FIND("fibroblast",C1104)),ISNUMBER(FIND("macrophage",C1104)),ISNUMBER(FIND("epithelial",C1104)),ISNUMBER(FIND("endothelial",C1104)),ISNUMBER(FIND("neuron",C1104)),ISNUMBER(FIND(" cells ",C1104)),ISNUMBER(FIND("RBC",C1104)),ISNUMBER(FIND("mitochond",C1104)),ISNUMBER(FIND("adipocyte",C1104)),ISNUMBER(FIND("osteo",C1104)),ISNUMBER(FIND("keratin",C1104)),ISNUMBER(FIND(" cell's ",C1104)),ISNUMBER(FIND("eukary",C1104)),ISNUMBER(FIND("sperm",C1104)))</f>
        <v>1</v>
      </c>
      <c r="AD1104" t="b">
        <f>OR(ISNUMBER(FIND("human",B1104)),ISNUMBER(FIND("workers",B1104)),ISNUMBER(FIND("workforces",B1104)),ISNUMBER(FIND("occupational",B1104)),ISNUMBER(FIND("Case report",B1104)),ISNUMBER(FIND("Workplaces",B1104)),ISNUMBER(FIND("worker",B1104)))</f>
        <v>0</v>
      </c>
      <c r="AE1104" t="b">
        <f>OR(ISNUMBER(FIND(" plant ",C1104)),ISNUMBER(FIND("Plant ",C1104)),ISNUMBER(FIND("tomato",C1104)),ISNUMBER(FIND("plants",C1104)),ISNUMBER(FIND("Plants",C1104)),ISNUMBER(FIND("algae",C1104)),ISNUMBER(FIND("lettuce",C1104)),ISNUMBER(FIND("green gram sprouts ",C1104)),ISNUMBER(FIND("Cucurbita pepo",C1104)),ISNUMBER(FIND("bean ",C1104)),ISNUMBER(FIND("chloroplast",C1104)),ISNUMBER(FIND("chlorophyll",C1104)),ISNUMBER(FIND("seedling",C1104)),ISNUMBER(FIND("canola",C1104)),ISNUMBER(FIND("shoot",C1104)),ISNUMBER(FIND("photosynthes",C1104)),ISNUMBER(FIND(" leaves ",C1104)),,ISNUMBER(FIND("agriculture",C1104)),ISNUMBER(FIND(" crops ",C1104)))</f>
        <v>0</v>
      </c>
      <c r="AF1104" t="b">
        <f>OR(ISNUMBER(FIND("bacteria",C1104)),ISNUMBER(FIND("Bacteria",C1104)),ISNUMBER(FIND("Bacterium",C1104)),ISNUMBER(FIND("bacterium",C1104)),ISNUMBER(FIND(" coli ",C1104)))</f>
        <v>0</v>
      </c>
      <c r="AG1104" t="b">
        <f>OR(ISNUMBER(FIND("fungi",C1104)),ISNUMBER(FIND("Fungi",C1104)),ISNUMBER(FIND("fungus",C1104)),ISNUMBER(FIND("Fungus",C1104)),ISNUMBER(FIND("mushroom",C1104)),ISNUMBER(FIND("Mushroom",C1104)),ISNUMBER(FIND(" mold ",C1104)))</f>
        <v>0</v>
      </c>
      <c r="AH1104" t="b">
        <f>OR(ISNUMBER(FIND("Pig ",C1104)),ISNUMBER(FIND("pig ",C1104)),ISNUMBER(FIND("Pigs ",C1104)),ISNUMBER(FIND("pigs ",C1104)))</f>
        <v>0</v>
      </c>
      <c r="AI1104" t="b">
        <f>OR(ISNUMBER(FIND(" C. elegans",C1104)),ISNUMBER(FIND("Caenorhabditis elegans",C1104)),ISNUMBER(FIND("earthworms",C1104)),ISNUMBER(FIND(" Ficopomatus enigmaticus",C1104)),ISNUMBER(FIND("larva",C1104)),ISNUMBER(FIND("Lumbriculus variegatus",C1104)),ISNUMBER(FIND("nematode",C1104)))</f>
        <v>0</v>
      </c>
      <c r="AJ1104" t="b">
        <f>NOT(OR(AA1104,AB1104,AC1104,AD1104,AE1104,AF1104,AG1104,AH1104,AI1104))</f>
        <v>0</v>
      </c>
      <c r="AL1104" t="b">
        <f>OR(AA1104,AB1104,AD1104,AE1104,AF1104,AG1104,AH1104,AI1104)</f>
        <v>0</v>
      </c>
      <c r="AM1104" t="b">
        <f>IF(Table1[[#This Row],[In vivo?]],IF(Table1[[#This Row],[Cell]],FALSE,TRUE),FALSE)</f>
        <v>0</v>
      </c>
      <c r="AN1104" t="b">
        <f>AND(AC1104,AL1104)</f>
        <v>0</v>
      </c>
      <c r="AO1104" t="b">
        <f>IF(Table1[[#This Row],[Cell]],IF(Table1[[#This Row],[In vivo?]],FALSE,TRUE),FALSE)</f>
        <v>1</v>
      </c>
      <c r="AP1104" t="b">
        <f>NOT(OR(Table1[[#This Row],[In vivo?]],Table1[[#This Row],[Only in Cell]]))</f>
        <v>0</v>
      </c>
      <c r="AQ1104" t="str">
        <f>IF(OR(Table1[[#This Row],[Rodents]],Table1[[#This Row],[Human]],Table1[[#This Row],[Pig]]),OR(ISNUMBER(FIND("pulmonary",C1104)),ISNUMBER(FIND("lung",C1104))),"NA")</f>
        <v>NA</v>
      </c>
      <c r="AR1104" t="str">
        <f>IF(OR(Table1[[#This Row],[Rodents]],Table1[[#This Row],[Human]],Table1[[#This Row],[Pig]]),OR(ISNUMBER(FIND("skin",C1104)),ISNUMBER(FIND("dermal",C1104))),"NA")</f>
        <v>NA</v>
      </c>
      <c r="AS1104" t="str">
        <f>IF(OR(Table1[[#This Row],[Rodents]],Table1[[#This Row],[Human]],Table1[[#This Row],[Pig]]),OR(ISNUMBER(FIND("liver",C1104)),ISNUMBER(FIND("hepat",C1104))),"NA")</f>
        <v>NA</v>
      </c>
      <c r="AT1104" t="str">
        <f>IF(OR(Table1[[#This Row],[Rodents]],Table1[[#This Row],[Human]],Table1[[#This Row],[Pig]]),OR(ISNUMBER(FIND("kidney",C1104)),ISNUMBER(FIND("neph",C1104))),"NA")</f>
        <v>NA</v>
      </c>
      <c r="AU1104" t="str">
        <f>IF(OR(Table1[[#This Row],[Rodents]],Table1[[#This Row],[Human]],Table1[[#This Row],[Pig]]),OR(ISNUMBER(FIND("brain",C1104)),ISNUMBER(FIND("neur",C1104)),ISNUMBER(FIND("nerv",C1104))),"NA")</f>
        <v>NA</v>
      </c>
      <c r="AV1104" t="str">
        <f>IF(OR(Table1[[#This Row],[Rodents]],Table1[[#This Row],[Human]],Table1[[#This Row],[Pig]]),OR(ISNUMBER(FIND("heart",C1104)),ISNUMBER(FIND("cardi",C1104))),"NA")</f>
        <v>NA</v>
      </c>
      <c r="AW1104" t="str">
        <f>IF(OR(Table1[[#This Row],[Rodents]],Table1[[#This Row],[Human]],Table1[[#This Row],[Pig]]),OR(ISNUMBER(FIND("gastro",C1104)),ISNUMBER(FIND("intesti",C1104)),ISNUMBER(FIND("stomach",C1104))),"NA")</f>
        <v>NA</v>
      </c>
      <c r="AX1104" t="str">
        <f>IF(OR(Table1[[#This Row],[Rodents]],Table1[[#This Row],[Human]],Table1[[#This Row],[Pig]]),NOT(OR(AQ1104,AR1104,AS1104,AT1104,AU1104,AV1104,AW1104)),"NA")</f>
        <v>NA</v>
      </c>
      <c r="AY1104" t="b">
        <f>OR(ISNUMBER(FIND("SWCNT",C1104)),ISNUMBER(FIND("SWNT",C1104)),ISNUMBER(FIND("single-wall",C1104)),ISNUMBER(FIND("single wall",C1104)),ISNUMBER(FIND("Single wall",C1104)),ISNUMBER(FIND("Single-wall",C1104)),ISNUMBER(FIND("SWCNT",B1104)),ISNUMBER(FIND("SWNT",B1104)),ISNUMBER(FIND("single-wall",B1104)),ISNUMBER(FIND("single wall",B1104)),ISNUMBER(FIND("Single-wall",B1104)),ISNUMBER(FIND("Single wall",B1104)))</f>
        <v>0</v>
      </c>
      <c r="AZ1104" t="b">
        <f>OR(ISNUMBER(FIND("MWCNT",C1104)),ISNUMBER(FIND("MWNT",C1104)),ISNUMBER(FIND("multi-wall",C1104)),ISNUMBER(FIND("multi wall",C1104)),ISNUMBER(FIND("multiwall",C1104)),ISNUMBER(FIND("Multi-wall",C1104)),ISNUMBER(FIND("Multi wall",C1104)),ISNUMBER(FIND("Multiwall",C1104)),ISNUMBER(FIND("MWCNT",B1104)),ISNUMBER(FIND("MWNT",B1104)),ISNUMBER(FIND("multi-wall",B1104)),ISNUMBER(FIND("multi wall",B1104)),ISNUMBER(FIND("multiwall",B1104)),ISNUMBER(FIND("Multi-wall",B1104)),ISNUMBER(FIND("Multi wall",B1104)),ISNUMBER(FIND("Multiwall",B1104)),ISNUMBER(FIND("Double-wall",B1104)),ISNUMBER(FIND("Double wall",B1104)),ISNUMBER(FIND("Doublewall",B1104)),ISNUMBER(FIND("double-wall",B1104)),ISNUMBER(FIND("double wall",B1104)),ISNUMBER(FIND("doublewall",B1104)))</f>
        <v>1</v>
      </c>
      <c r="BA1104" t="b">
        <f>AND(Table1[[#This Row],[SWCNT]],Table1[[#This Row],[MWCNT]])</f>
        <v>0</v>
      </c>
      <c r="BB1104" t="b">
        <f>IF(Table1[[#This Row],[SWCNT]]=TRUE,FALSE,IF(Table1[[#This Row],[MWCNT]]=TRUE,FALSE,TRUE))</f>
        <v>0</v>
      </c>
      <c r="BC1104" s="18"/>
    </row>
    <row r="1105" spans="1:55" ht="166.5">
      <c r="A1105" t="s">
        <v>3241</v>
      </c>
      <c r="B1105" s="2" t="s">
        <v>3242</v>
      </c>
      <c r="C1105" s="16" t="s">
        <v>3243</v>
      </c>
      <c r="D1105" s="17" t="s">
        <v>2342</v>
      </c>
      <c r="E1105" s="2">
        <v>2015</v>
      </c>
      <c r="F1105" t="b">
        <f>OR(ISNUMBER(FIND("cytotoxic",C1105)),ISNUMBER(FIND("Cytotoxic",C1105)),ISNUMBER(FIND("cellular toxicity",C1105)),ISNUMBER(FIND("cell death",C1105)),ISNUMBER(FIND("viable",C1105)),ISNUMBER(FIND("phytotoxic",C1105)),ISNUMBER(FIND("acute toxicity",C1105)),ISNUMBER(FIND("MTT",C1105)),ISNUMBER(FIND("survival",C1105)),ISNUMBER(FIND("prolifer",C1105)),ISNUMBER(FIND("apoptosis",C1105)),ISNUMBER(FIND("neurotoxic",C1105)),ISNUMBER(FIND("  lysis ",C1105)),ISNUMBER(FIND("necrosis",C1105)),ISNUMBER(FIND("cellular death",C1105))*3,ISNUMBER(FIND("LDH",C1105)),ISNUMBER(FIND("Acute toxicity",C1105)))</f>
        <v>1</v>
      </c>
      <c r="G1105" t="b">
        <f>OR(ISNUMBER(FIND("genotoxic",C1105)),ISNUMBER(FIND("genotoxicity",C1105)),ISNUMBER(FIND("DNA damage",C1105)),ISNUMBER(FIND("DNA",C1105)),ISNUMBER(FIND("RNA",C1105)),ISNUMBER(FIND("mesothelioma",C1105)),ISNUMBER(FIND("carcino",C1105)),ISNUMBER(FIND("mutagen",C1105)),ISNUMBER(FIND("genetic",C1105)))</f>
        <v>0</v>
      </c>
      <c r="H1105" t="b">
        <f>OR(ISNUMBER(FIND("inflammatory",C1105)),ISNUMBER(FIND("inflamm",C1105)))</f>
        <v>0</v>
      </c>
      <c r="I1105" t="b">
        <f>OR(ISNUMBER(FIND("immune",C1105)),ISNUMBER(FIND("immunological",C1105)),ISNUMBER(FIND("interleuk",C1105)),ISNUMBER(FIND("platelet activation",C1105)),ISNUMBER(FIND("monocyte",C1105)),ISNUMBER(FIND("leukocyte",C1105)),ISNUMBER(FIND("cytokine",C1105)),ISNUMBER(FIND("CD4",C1105)),ISNUMBER(FIND("CD8",C1105)),ISNUMBER(FIND("T-cell",C1105)))</f>
        <v>0</v>
      </c>
      <c r="J1105" t="b">
        <f>OR(ISNUMBER(FIND("reactive oxygen",C1105)),ISNUMBER(FIND("ROS",C1105)),ISNUMBER(FIND("free radical",C1105)),ISNUMBER(FIND("oxidative stress",C1105)),ISNUMBER(FIND("peroxid",C1105)),ISNUMBER(FIND("oxidative",C1105)),ISNUMBER(FIND("antioxid",C1105)))</f>
        <v>0</v>
      </c>
      <c r="K1105" t="b">
        <f>OR(ISNUMBER(FIND("autophag",C1105)))</f>
        <v>0</v>
      </c>
      <c r="L1105" t="b">
        <f>OR(ISNUMBER(FIND("morpholog",C1105)))</f>
        <v>0</v>
      </c>
      <c r="M1105" t="b">
        <f>OR(ISNUMBER(FIND("fibrosis",C1105)),ISNUMBER(FIND("Fibrosis",C1105)),ISNUMBER(FIND("fibrot",C1105)))</f>
        <v>0</v>
      </c>
      <c r="N1105" t="b">
        <f>OR(ISNUMBER(FIND("offspring",C1105)),ISNUMBER(FIND("Parental",C1105)),ISNUMBER(FIND("parental",C1105)),ISNUMBER(FIND("germline",C1105)),ISNUMBER(FIND("reproduc",C1105)),ISNUMBER(FIND("embryo",C1105)))</f>
        <v>0</v>
      </c>
      <c r="O1105" t="b">
        <f>OR(ISNUMBER(FIND("metabol",C1105)),ISNUMBER(FIND("Metabol",C1105)),ISNUMBER(FIND("digest",C1105)),ISNUMBER(FIND("mitochon",C1105)))</f>
        <v>0</v>
      </c>
      <c r="P1105" t="b">
        <f>OR(ISNUMBER(FIND("ecotox",C1105)),ISNUMBER(FIND("Ecotox",B1105)),ISNUMBER(FIND("ecotox",B1105)),ISNUMBER(FIND("Ecotox",C1105)))</f>
        <v>1</v>
      </c>
      <c r="Q1105" t="b">
        <f>OR(ISNUMBER(FIND("Bioaccum",C1105)),ISNUMBER(FIND("bioaccum",C1105)),ISNUMBER(FIND("accum",C1105)))</f>
        <v>0</v>
      </c>
      <c r="R1105" t="b">
        <f>OR(ISNUMBER(FIND("Occupation",C1105)),ISNUMBER(FIND("occupation",C1105)),ISNUMBER(FIND("worker",C1105)),ISNUMBER(FIND("workforce",C1105)))</f>
        <v>0</v>
      </c>
      <c r="S1105" t="b">
        <f>NOT(OR(F1105,G1105,H1105,I1105,J1105,K1105,L1105,M1105,N1105,O1105,P1105,Q1105,R1105))</f>
        <v>0</v>
      </c>
      <c r="U1105" t="b">
        <f>OR(Table1[[#This Row],[Inflammation]],Table1[[#This Row],[Immune]])</f>
        <v>0</v>
      </c>
      <c r="V1105" t="str">
        <f>IF(OR(Table1[[#This Row],[Rodents]],Table1[[#This Row],[Human]],Table1[[#This Row],[Pig]]),OR(ISNUMBER(FIND("intratrach",C1105)),ISNUMBER(FIND("nasal ",C1105)),ISNUMBER(FIND("instill",C1105))),"NA")</f>
        <v>NA</v>
      </c>
      <c r="W1105" t="str">
        <f>IF(OR(Table1[[#This Row],[Rodents]],Table1[[#This Row],[Human]],Table1[[#This Row],[Pig]]),OR(ISNUMBER(FIND("dermal",C1105)),ISNUMBER(FIND("skin ",C1105))),"NA")</f>
        <v>NA</v>
      </c>
      <c r="X1105" t="str">
        <f>IF(OR(Table1[[#This Row],[Rodents]],Table1[[#This Row],[Human]],Table1[[#This Row],[Pig]]),OR(ISNUMBER(FIND("injected",C1105)),ISNUMBER(FIND("periton",C1105)),ISNUMBER(FIND("intrascrot",C1105))),"NA")</f>
        <v>NA</v>
      </c>
      <c r="Y1105" t="str">
        <f>IF(OR(Table1[[#This Row],[Rodents]],Table1[[#This Row],[Human]],Table1[[#This Row],[Pig]]),NOT(OR(Table1[[#This Row],[Inhaled/Intratracheal/intranasal]],Table1[[#This Row],[Dermal]],Table1[[#This Row],[Injected]])),"NA")</f>
        <v>NA</v>
      </c>
      <c r="AA1105" t="b">
        <f>OR(ISNUMBER(FIND("fish ",C1105)),ISNUMBER(FIND("Fish ",C1105)),ISNUMBER(FIND("aquatic",C1105)),ISNUMBER(FIND("daphnids",C1105)),ISNUMBER(FIND("Carcinus maenas",C1105)),ISNUMBER(FIND("Daphnia",C1105)),ISNUMBER(FIND("Ruditapes philippinarum",C1105)),ISNUMBER(FIND("daphnia",C1105)),ISNUMBER(FIND("marine",C1105)),ISNUMBER(FIND("mussel",C1105)),ISNUMBER(FIND("algae",C1105)),ISNUMBER(FIND("Donax faba",C1105)),ISNUMBER(FIND("estuarine",C1105)),ISNUMBER(FIND("snail",C1105)),ISNUMBER(FIND("Prorocentrum donghaiense",C1105)) )</f>
        <v>1</v>
      </c>
      <c r="AB1105" t="b">
        <f>OR(ISNUMBER(FIND(" rat ",C1105)),ISNUMBER(FIND(" rats ",C1105)),ISNUMBER(FIND(" Rats ",C1105)),ISNUMBER(FIND(" Rat ",C1105)),ISNUMBER(FIND(" rat.",C1105)),ISNUMBER(FIND(" rats.",C1105)),ISNUMBER(FIND("mouse",C1105)),ISNUMBER(FIND("mice",C1105)), ISNUMBER(FIND(" Mice",C1105)))</f>
        <v>0</v>
      </c>
      <c r="AC1105" t="b">
        <f>OR(ISNUMBER(FIND(" cell ",C1105)),ISNUMBER(FIND("fibroblast",C1105)),ISNUMBER(FIND("macrophage",C1105)),ISNUMBER(FIND("epithelial",C1105)),ISNUMBER(FIND("endothelial",C1105)),ISNUMBER(FIND("neuron",C1105)),ISNUMBER(FIND(" cells ",C1105)),ISNUMBER(FIND("RBC",C1105)),ISNUMBER(FIND("mitochond",C1105)),ISNUMBER(FIND("adipocyte",C1105)),ISNUMBER(FIND("osteo",C1105)),ISNUMBER(FIND("keratin",C1105)),ISNUMBER(FIND(" cell's ",C1105)),ISNUMBER(FIND("eukary",C1105)),ISNUMBER(FIND("sperm",C1105)))</f>
        <v>0</v>
      </c>
      <c r="AD1105" t="b">
        <f>OR(ISNUMBER(FIND("human",B1105)),ISNUMBER(FIND("workers",B1105)),ISNUMBER(FIND("workforces",B1105)),ISNUMBER(FIND("occupational",B1105)),ISNUMBER(FIND("Case report",B1105)),ISNUMBER(FIND("Workplaces",B1105)),ISNUMBER(FIND("worker",B1105)))</f>
        <v>0</v>
      </c>
      <c r="AE1105" t="b">
        <f>OR(ISNUMBER(FIND(" plant ",C1105)),ISNUMBER(FIND("Plant ",C1105)),ISNUMBER(FIND("tomato",C1105)),ISNUMBER(FIND("plants",C1105)),ISNUMBER(FIND("Plants",C1105)),ISNUMBER(FIND("algae",C1105)),ISNUMBER(FIND("lettuce",C1105)),ISNUMBER(FIND("green gram sprouts ",C1105)),ISNUMBER(FIND("Cucurbita pepo",C1105)),ISNUMBER(FIND("bean ",C1105)),ISNUMBER(FIND("chloroplast",C1105)),ISNUMBER(FIND("chlorophyll",C1105)),ISNUMBER(FIND("seedling",C1105)),ISNUMBER(FIND("canola",C1105)),ISNUMBER(FIND("shoot",C1105)),ISNUMBER(FIND("photosynthes",C1105)),ISNUMBER(FIND(" leaves ",C1105)),,ISNUMBER(FIND("agriculture",C1105)),ISNUMBER(FIND(" crops ",C1105)))</f>
        <v>1</v>
      </c>
      <c r="AF1105" t="b">
        <f>OR(ISNUMBER(FIND("bacteria",C1105)),ISNUMBER(FIND("Bacteria",C1105)),ISNUMBER(FIND("Bacterium",C1105)),ISNUMBER(FIND("bacterium",C1105)),ISNUMBER(FIND(" coli ",C1105)))</f>
        <v>0</v>
      </c>
      <c r="AG1105" t="b">
        <f>OR(ISNUMBER(FIND("fungi",C1105)),ISNUMBER(FIND("Fungi",C1105)),ISNUMBER(FIND("fungus",C1105)),ISNUMBER(FIND("Fungus",C1105)),ISNUMBER(FIND("mushroom",C1105)),ISNUMBER(FIND("Mushroom",C1105)),ISNUMBER(FIND(" mold ",C1105)))</f>
        <v>0</v>
      </c>
      <c r="AH1105" t="b">
        <f>OR(ISNUMBER(FIND("Pig ",C1105)),ISNUMBER(FIND("pig ",C1105)),ISNUMBER(FIND("Pigs ",C1105)),ISNUMBER(FIND("pigs ",C1105)))</f>
        <v>0</v>
      </c>
      <c r="AI1105" t="b">
        <f>OR(ISNUMBER(FIND(" C. elegans",C1105)),ISNUMBER(FIND("Caenorhabditis elegans",C1105)),ISNUMBER(FIND("earthworms",C1105)),ISNUMBER(FIND(" Ficopomatus enigmaticus",C1105)),ISNUMBER(FIND("larva",C1105)),ISNUMBER(FIND("Lumbriculus variegatus",C1105)),ISNUMBER(FIND("nematode",C1105)))</f>
        <v>0</v>
      </c>
      <c r="AJ1105" t="b">
        <f>NOT(OR(AA1105,AB1105,AC1105,AD1105,AE1105,AF1105,AG1105,AH1105,AI1105))</f>
        <v>0</v>
      </c>
      <c r="AL1105" t="b">
        <f>OR(AA1105,AB1105,AD1105,AE1105,AF1105,AG1105,AH1105,AI1105)</f>
        <v>1</v>
      </c>
      <c r="AM1105" t="b">
        <f>IF(Table1[[#This Row],[In vivo?]],IF(Table1[[#This Row],[Cell]],FALSE,TRUE),FALSE)</f>
        <v>1</v>
      </c>
      <c r="AN1105" t="b">
        <f>AND(AC1105,AL1105)</f>
        <v>0</v>
      </c>
      <c r="AO1105" t="b">
        <f>IF(Table1[[#This Row],[Cell]],IF(Table1[[#This Row],[In vivo?]],FALSE,TRUE),FALSE)</f>
        <v>0</v>
      </c>
      <c r="AP1105" t="b">
        <f>NOT(OR(Table1[[#This Row],[In vivo?]],Table1[[#This Row],[Only in Cell]]))</f>
        <v>0</v>
      </c>
      <c r="AQ1105" t="str">
        <f>IF(OR(Table1[[#This Row],[Rodents]],Table1[[#This Row],[Human]],Table1[[#This Row],[Pig]]),OR(ISNUMBER(FIND("pulmonary",C1105)),ISNUMBER(FIND("lung",C1105))),"NA")</f>
        <v>NA</v>
      </c>
      <c r="AR1105" t="str">
        <f>IF(OR(Table1[[#This Row],[Rodents]],Table1[[#This Row],[Human]],Table1[[#This Row],[Pig]]),OR(ISNUMBER(FIND("skin",C1105)),ISNUMBER(FIND("dermal",C1105))),"NA")</f>
        <v>NA</v>
      </c>
      <c r="AS1105" t="str">
        <f>IF(OR(Table1[[#This Row],[Rodents]],Table1[[#This Row],[Human]],Table1[[#This Row],[Pig]]),OR(ISNUMBER(FIND("liver",C1105)),ISNUMBER(FIND("hepat",C1105))),"NA")</f>
        <v>NA</v>
      </c>
      <c r="AT1105" t="str">
        <f>IF(OR(Table1[[#This Row],[Rodents]],Table1[[#This Row],[Human]],Table1[[#This Row],[Pig]]),OR(ISNUMBER(FIND("kidney",C1105)),ISNUMBER(FIND("neph",C1105))),"NA")</f>
        <v>NA</v>
      </c>
      <c r="AU1105" t="str">
        <f>IF(OR(Table1[[#This Row],[Rodents]],Table1[[#This Row],[Human]],Table1[[#This Row],[Pig]]),OR(ISNUMBER(FIND("brain",C1105)),ISNUMBER(FIND("neur",C1105)),ISNUMBER(FIND("nerv",C1105))),"NA")</f>
        <v>NA</v>
      </c>
      <c r="AV1105" t="str">
        <f>IF(OR(Table1[[#This Row],[Rodents]],Table1[[#This Row],[Human]],Table1[[#This Row],[Pig]]),OR(ISNUMBER(FIND("heart",C1105)),ISNUMBER(FIND("cardi",C1105))),"NA")</f>
        <v>NA</v>
      </c>
      <c r="AW1105" t="str">
        <f>IF(OR(Table1[[#This Row],[Rodents]],Table1[[#This Row],[Human]],Table1[[#This Row],[Pig]]),OR(ISNUMBER(FIND("gastro",C1105)),ISNUMBER(FIND("intesti",C1105)),ISNUMBER(FIND("stomach",C1105))),"NA")</f>
        <v>NA</v>
      </c>
      <c r="AX1105" t="str">
        <f>IF(OR(Table1[[#This Row],[Rodents]],Table1[[#This Row],[Human]],Table1[[#This Row],[Pig]]),NOT(OR(AQ1105,AR1105,AS1105,AT1105,AU1105,AV1105,AW1105)),"NA")</f>
        <v>NA</v>
      </c>
      <c r="AY1105" t="b">
        <f>OR(ISNUMBER(FIND("SWCNT",C1105)),ISNUMBER(FIND("SWNT",C1105)),ISNUMBER(FIND("single-wall",C1105)),ISNUMBER(FIND("single wall",C1105)),ISNUMBER(FIND("Single wall",C1105)),ISNUMBER(FIND("Single-wall",C1105)),ISNUMBER(FIND("SWCNT",B1105)),ISNUMBER(FIND("SWNT",B1105)),ISNUMBER(FIND("single-wall",B1105)),ISNUMBER(FIND("single wall",B1105)),ISNUMBER(FIND("Single-wall",B1105)),ISNUMBER(FIND("Single wall",B1105)))</f>
        <v>1</v>
      </c>
      <c r="AZ1105" t="b">
        <f>OR(ISNUMBER(FIND("MWCNT",C1105)),ISNUMBER(FIND("MWNT",C1105)),ISNUMBER(FIND("multi-wall",C1105)),ISNUMBER(FIND("multi wall",C1105)),ISNUMBER(FIND("multiwall",C1105)),ISNUMBER(FIND("Multi-wall",C1105)),ISNUMBER(FIND("Multi wall",C1105)),ISNUMBER(FIND("Multiwall",C1105)),ISNUMBER(FIND("MWCNT",B1105)),ISNUMBER(FIND("MWNT",B1105)),ISNUMBER(FIND("multi-wall",B1105)),ISNUMBER(FIND("multi wall",B1105)),ISNUMBER(FIND("multiwall",B1105)),ISNUMBER(FIND("Multi-wall",B1105)),ISNUMBER(FIND("Multi wall",B1105)),ISNUMBER(FIND("Multiwall",B1105)),ISNUMBER(FIND("Double-wall",B1105)),ISNUMBER(FIND("Double wall",B1105)),ISNUMBER(FIND("Doublewall",B1105)),ISNUMBER(FIND("double-wall",B1105)),ISNUMBER(FIND("double wall",B1105)),ISNUMBER(FIND("doublewall",B1105)))</f>
        <v>0</v>
      </c>
      <c r="BA1105" t="b">
        <f>AND(Table1[[#This Row],[SWCNT]],Table1[[#This Row],[MWCNT]])</f>
        <v>0</v>
      </c>
      <c r="BB1105" t="b">
        <f>IF(Table1[[#This Row],[SWCNT]]=TRUE,FALSE,IF(Table1[[#This Row],[MWCNT]]=TRUE,FALSE,TRUE))</f>
        <v>0</v>
      </c>
      <c r="BC1105" s="18"/>
    </row>
    <row r="1106" spans="1:55" ht="185">
      <c r="A1106" t="s">
        <v>3375</v>
      </c>
      <c r="B1106" s="2" t="s">
        <v>3376</v>
      </c>
      <c r="C1106" s="16" t="s">
        <v>3377</v>
      </c>
      <c r="D1106" s="17" t="s">
        <v>1298</v>
      </c>
      <c r="E1106" s="2">
        <v>2014</v>
      </c>
      <c r="F1106" t="b">
        <f>OR(ISNUMBER(FIND("cytotoxic",C1106)),ISNUMBER(FIND("Cytotoxic",C1106)),ISNUMBER(FIND("cellular toxicity",C1106)),ISNUMBER(FIND("cell death",C1106)),ISNUMBER(FIND("viable",C1106)),ISNUMBER(FIND("phytotoxic",C1106)),ISNUMBER(FIND("acute toxicity",C1106)),ISNUMBER(FIND("MTT",C1106)),ISNUMBER(FIND("survival",C1106)),ISNUMBER(FIND("prolifer",C1106)),ISNUMBER(FIND("apoptosis",C1106)),ISNUMBER(FIND("neurotoxic",C1106)),ISNUMBER(FIND("  lysis ",C1106)),ISNUMBER(FIND("necrosis",C1106)),ISNUMBER(FIND("cellular death",C1106))*3,ISNUMBER(FIND("LDH",C1106)),ISNUMBER(FIND("Acute toxicity",C1106)))</f>
        <v>1</v>
      </c>
      <c r="G1106" t="b">
        <f>OR(ISNUMBER(FIND("genotoxic",C1106)),ISNUMBER(FIND("genotoxicity",C1106)),ISNUMBER(FIND("DNA damage",C1106)),ISNUMBER(FIND("DNA",C1106)),ISNUMBER(FIND("RNA",C1106)),ISNUMBER(FIND("mesothelioma",C1106)),ISNUMBER(FIND("carcino",C1106)),ISNUMBER(FIND("mutagen",C1106)),ISNUMBER(FIND("genetic",C1106)))</f>
        <v>0</v>
      </c>
      <c r="H1106" t="b">
        <f>OR(ISNUMBER(FIND("inflammatory",C1106)),ISNUMBER(FIND("inflamm",C1106)))</f>
        <v>0</v>
      </c>
      <c r="I1106" t="b">
        <f>OR(ISNUMBER(FIND("immune",C1106)),ISNUMBER(FIND("immunological",C1106)),ISNUMBER(FIND("interleuk",C1106)),ISNUMBER(FIND("platelet activation",C1106)),ISNUMBER(FIND("monocyte",C1106)),ISNUMBER(FIND("leukocyte",C1106)),ISNUMBER(FIND("cytokine",C1106)),ISNUMBER(FIND("CD4",C1106)),ISNUMBER(FIND("CD8",C1106)),ISNUMBER(FIND("T-cell",C1106)))</f>
        <v>0</v>
      </c>
      <c r="J1106" t="b">
        <f>OR(ISNUMBER(FIND("reactive oxygen",C1106)),ISNUMBER(FIND("ROS",C1106)),ISNUMBER(FIND("free radical",C1106)),ISNUMBER(FIND("oxidative stress",C1106)),ISNUMBER(FIND("peroxid",C1106)),ISNUMBER(FIND("oxidative",C1106)),ISNUMBER(FIND("antioxid",C1106)))</f>
        <v>0</v>
      </c>
      <c r="K1106" t="b">
        <f>OR(ISNUMBER(FIND("autophag",C1106)))</f>
        <v>0</v>
      </c>
      <c r="L1106" t="b">
        <f>OR(ISNUMBER(FIND("morpholog",C1106)))</f>
        <v>0</v>
      </c>
      <c r="M1106" t="b">
        <f>OR(ISNUMBER(FIND("fibrosis",C1106)),ISNUMBER(FIND("Fibrosis",C1106)),ISNUMBER(FIND("fibrot",C1106)))</f>
        <v>0</v>
      </c>
      <c r="N1106" t="b">
        <f>OR(ISNUMBER(FIND("offspring",C1106)),ISNUMBER(FIND("Parental",C1106)),ISNUMBER(FIND("parental",C1106)),ISNUMBER(FIND("germline",C1106)),ISNUMBER(FIND("reproduc",C1106)),ISNUMBER(FIND("embryo",C1106)))</f>
        <v>0</v>
      </c>
      <c r="O1106" t="b">
        <f>OR(ISNUMBER(FIND("metabol",C1106)),ISNUMBER(FIND("Metabol",C1106)),ISNUMBER(FIND("digest",C1106)),ISNUMBER(FIND("mitochon",C1106)))</f>
        <v>0</v>
      </c>
      <c r="P1106" t="b">
        <f>OR(ISNUMBER(FIND("ecotox",C1106)),ISNUMBER(FIND("Ecotox",B1106)),ISNUMBER(FIND("ecotox",B1106)),ISNUMBER(FIND("Ecotox",C1106)))</f>
        <v>0</v>
      </c>
      <c r="Q1106" t="b">
        <f>OR(ISNUMBER(FIND("Bioaccum",C1106)),ISNUMBER(FIND("bioaccum",C1106)),ISNUMBER(FIND("accum",C1106)))</f>
        <v>1</v>
      </c>
      <c r="R1106" t="b">
        <f>OR(ISNUMBER(FIND("Occupation",C1106)),ISNUMBER(FIND("occupation",C1106)),ISNUMBER(FIND("worker",C1106)),ISNUMBER(FIND("workforce",C1106)))</f>
        <v>0</v>
      </c>
      <c r="S1106" t="b">
        <f>NOT(OR(F1106,G1106,H1106,I1106,J1106,K1106,L1106,M1106,N1106,O1106,P1106,Q1106,R1106))</f>
        <v>0</v>
      </c>
      <c r="U1106" t="b">
        <f>OR(Table1[[#This Row],[Inflammation]],Table1[[#This Row],[Immune]])</f>
        <v>0</v>
      </c>
      <c r="V1106" t="str">
        <f>IF(OR(Table1[[#This Row],[Rodents]],Table1[[#This Row],[Human]],Table1[[#This Row],[Pig]]),OR(ISNUMBER(FIND("intratrach",C1106)),ISNUMBER(FIND("nasal ",C1106)),ISNUMBER(FIND("instill",C1106))),"NA")</f>
        <v>NA</v>
      </c>
      <c r="W1106" t="str">
        <f>IF(OR(Table1[[#This Row],[Rodents]],Table1[[#This Row],[Human]],Table1[[#This Row],[Pig]]),OR(ISNUMBER(FIND("dermal",C1106)),ISNUMBER(FIND("skin ",C1106))),"NA")</f>
        <v>NA</v>
      </c>
      <c r="X1106" t="str">
        <f>IF(OR(Table1[[#This Row],[Rodents]],Table1[[#This Row],[Human]],Table1[[#This Row],[Pig]]),OR(ISNUMBER(FIND("injected",C1106)),ISNUMBER(FIND("periton",C1106)),ISNUMBER(FIND("intrascrot",C1106))),"NA")</f>
        <v>NA</v>
      </c>
      <c r="Y1106" t="str">
        <f>IF(OR(Table1[[#This Row],[Rodents]],Table1[[#This Row],[Human]],Table1[[#This Row],[Pig]]),NOT(OR(Table1[[#This Row],[Inhaled/Intratracheal/intranasal]],Table1[[#This Row],[Dermal]],Table1[[#This Row],[Injected]])),"NA")</f>
        <v>NA</v>
      </c>
      <c r="AA1106" t="b">
        <f>OR(ISNUMBER(FIND("fish ",C1106)),ISNUMBER(FIND("Fish ",C1106)),ISNUMBER(FIND("aquatic",C1106)),ISNUMBER(FIND("daphnids",C1106)),ISNUMBER(FIND("Carcinus maenas",C1106)),ISNUMBER(FIND("Daphnia",C1106)),ISNUMBER(FIND("Ruditapes philippinarum",C1106)),ISNUMBER(FIND("daphnia",C1106)),ISNUMBER(FIND("marine",C1106)),ISNUMBER(FIND("mussel",C1106)),ISNUMBER(FIND("algae",C1106)),ISNUMBER(FIND("Donax faba",C1106)),ISNUMBER(FIND("estuarine",C1106)),ISNUMBER(FIND("snail",C1106)),ISNUMBER(FIND("Prorocentrum donghaiense",C1106)) )</f>
        <v>1</v>
      </c>
      <c r="AB1106" t="b">
        <f>OR(ISNUMBER(FIND(" rat ",C1106)),ISNUMBER(FIND(" rats ",C1106)),ISNUMBER(FIND(" Rats ",C1106)),ISNUMBER(FIND(" Rat ",C1106)),ISNUMBER(FIND(" rat.",C1106)),ISNUMBER(FIND(" rats.",C1106)),ISNUMBER(FIND("mouse",C1106)),ISNUMBER(FIND("mice",C1106)), ISNUMBER(FIND(" Mice",C1106)))</f>
        <v>0</v>
      </c>
      <c r="AC1106" t="b">
        <f>OR(ISNUMBER(FIND(" cell ",C1106)),ISNUMBER(FIND("fibroblast",C1106)),ISNUMBER(FIND("macrophage",C1106)),ISNUMBER(FIND("epithelial",C1106)),ISNUMBER(FIND("endothelial",C1106)),ISNUMBER(FIND("neuron",C1106)),ISNUMBER(FIND(" cells ",C1106)),ISNUMBER(FIND("RBC",C1106)),ISNUMBER(FIND("mitochond",C1106)),ISNUMBER(FIND("adipocyte",C1106)),ISNUMBER(FIND("osteo",C1106)),ISNUMBER(FIND("keratin",C1106)),ISNUMBER(FIND(" cell's ",C1106)),ISNUMBER(FIND("eukary",C1106)),ISNUMBER(FIND("sperm",C1106)))</f>
        <v>0</v>
      </c>
      <c r="AD1106" t="b">
        <f>OR(ISNUMBER(FIND("human",B1106)),ISNUMBER(FIND("workers",B1106)),ISNUMBER(FIND("workforces",B1106)),ISNUMBER(FIND("occupational",B1106)),ISNUMBER(FIND("Case report",B1106)),ISNUMBER(FIND("Workplaces",B1106)),ISNUMBER(FIND("worker",B1106)))</f>
        <v>0</v>
      </c>
      <c r="AE1106" t="b">
        <f>OR(ISNUMBER(FIND(" plant ",C1106)),ISNUMBER(FIND("Plant ",C1106)),ISNUMBER(FIND("tomato",C1106)),ISNUMBER(FIND("plants",C1106)),ISNUMBER(FIND("Plants",C1106)),ISNUMBER(FIND("algae",C1106)),ISNUMBER(FIND("lettuce",C1106)),ISNUMBER(FIND("green gram sprouts ",C1106)),ISNUMBER(FIND("Cucurbita pepo",C1106)),ISNUMBER(FIND("bean ",C1106)),ISNUMBER(FIND("chloroplast",C1106)),ISNUMBER(FIND("chlorophyll",C1106)),ISNUMBER(FIND("seedling",C1106)),ISNUMBER(FIND("canola",C1106)),ISNUMBER(FIND("shoot",C1106)),ISNUMBER(FIND("photosynthes",C1106)),ISNUMBER(FIND(" leaves ",C1106)),,ISNUMBER(FIND("agriculture",C1106)),ISNUMBER(FIND(" crops ",C1106)))</f>
        <v>0</v>
      </c>
      <c r="AF1106" t="b">
        <f>OR(ISNUMBER(FIND("bacteria",C1106)),ISNUMBER(FIND("Bacteria",C1106)),ISNUMBER(FIND("Bacterium",C1106)),ISNUMBER(FIND("bacterium",C1106)),ISNUMBER(FIND(" coli ",C1106)))</f>
        <v>0</v>
      </c>
      <c r="AG1106" t="b">
        <f>OR(ISNUMBER(FIND("fungi",C1106)),ISNUMBER(FIND("Fungi",C1106)),ISNUMBER(FIND("fungus",C1106)),ISNUMBER(FIND("Fungus",C1106)),ISNUMBER(FIND("mushroom",C1106)),ISNUMBER(FIND("Mushroom",C1106)),ISNUMBER(FIND(" mold ",C1106)))</f>
        <v>0</v>
      </c>
      <c r="AH1106" t="b">
        <f>OR(ISNUMBER(FIND("Pig ",C1106)),ISNUMBER(FIND("pig ",C1106)),ISNUMBER(FIND("Pigs ",C1106)),ISNUMBER(FIND("pigs ",C1106)))</f>
        <v>0</v>
      </c>
      <c r="AI1106" t="b">
        <f>OR(ISNUMBER(FIND(" C. elegans",C1106)),ISNUMBER(FIND("Caenorhabditis elegans",C1106)),ISNUMBER(FIND("earthworms",C1106)),ISNUMBER(FIND(" Ficopomatus enigmaticus",C1106)),ISNUMBER(FIND("larva",C1106)),ISNUMBER(FIND("Lumbriculus variegatus",C1106)),ISNUMBER(FIND("nematode",C1106)))</f>
        <v>0</v>
      </c>
      <c r="AJ1106" t="b">
        <f>NOT(OR(AA1106,AB1106,AC1106,AD1106,AE1106,AF1106,AG1106,AH1106,AI1106))</f>
        <v>0</v>
      </c>
      <c r="AL1106" t="b">
        <f>OR(AA1106,AB1106,AD1106,AE1106,AF1106,AG1106,AH1106,AI1106)</f>
        <v>1</v>
      </c>
      <c r="AM1106" t="b">
        <f>IF(Table1[[#This Row],[In vivo?]],IF(Table1[[#This Row],[Cell]],FALSE,TRUE),FALSE)</f>
        <v>1</v>
      </c>
      <c r="AN1106" t="b">
        <f>AND(AC1106,AL1106)</f>
        <v>0</v>
      </c>
      <c r="AO1106" t="b">
        <f>IF(Table1[[#This Row],[Cell]],IF(Table1[[#This Row],[In vivo?]],FALSE,TRUE),FALSE)</f>
        <v>0</v>
      </c>
      <c r="AP1106" t="b">
        <f>NOT(OR(Table1[[#This Row],[In vivo?]],Table1[[#This Row],[Only in Cell]]))</f>
        <v>0</v>
      </c>
      <c r="AQ1106" t="str">
        <f>IF(OR(Table1[[#This Row],[Rodents]],Table1[[#This Row],[Human]],Table1[[#This Row],[Pig]]),OR(ISNUMBER(FIND("pulmonary",C1106)),ISNUMBER(FIND("lung",C1106))),"NA")</f>
        <v>NA</v>
      </c>
      <c r="AR1106" t="str">
        <f>IF(OR(Table1[[#This Row],[Rodents]],Table1[[#This Row],[Human]],Table1[[#This Row],[Pig]]),OR(ISNUMBER(FIND("skin",C1106)),ISNUMBER(FIND("dermal",C1106))),"NA")</f>
        <v>NA</v>
      </c>
      <c r="AS1106" t="str">
        <f>IF(OR(Table1[[#This Row],[Rodents]],Table1[[#This Row],[Human]],Table1[[#This Row],[Pig]]),OR(ISNUMBER(FIND("liver",C1106)),ISNUMBER(FIND("hepat",C1106))),"NA")</f>
        <v>NA</v>
      </c>
      <c r="AT1106" t="str">
        <f>IF(OR(Table1[[#This Row],[Rodents]],Table1[[#This Row],[Human]],Table1[[#This Row],[Pig]]),OR(ISNUMBER(FIND("kidney",C1106)),ISNUMBER(FIND("neph",C1106))),"NA")</f>
        <v>NA</v>
      </c>
      <c r="AU1106" t="str">
        <f>IF(OR(Table1[[#This Row],[Rodents]],Table1[[#This Row],[Human]],Table1[[#This Row],[Pig]]),OR(ISNUMBER(FIND("brain",C1106)),ISNUMBER(FIND("neur",C1106)),ISNUMBER(FIND("nerv",C1106))),"NA")</f>
        <v>NA</v>
      </c>
      <c r="AV1106" t="str">
        <f>IF(OR(Table1[[#This Row],[Rodents]],Table1[[#This Row],[Human]],Table1[[#This Row],[Pig]]),OR(ISNUMBER(FIND("heart",C1106)),ISNUMBER(FIND("cardi",C1106))),"NA")</f>
        <v>NA</v>
      </c>
      <c r="AW1106" t="str">
        <f>IF(OR(Table1[[#This Row],[Rodents]],Table1[[#This Row],[Human]],Table1[[#This Row],[Pig]]),OR(ISNUMBER(FIND("gastro",C1106)),ISNUMBER(FIND("intesti",C1106)),ISNUMBER(FIND("stomach",C1106))),"NA")</f>
        <v>NA</v>
      </c>
      <c r="AX1106" t="str">
        <f>IF(OR(Table1[[#This Row],[Rodents]],Table1[[#This Row],[Human]],Table1[[#This Row],[Pig]]),NOT(OR(AQ1106,AR1106,AS1106,AT1106,AU1106,AV1106,AW1106)),"NA")</f>
        <v>NA</v>
      </c>
      <c r="AY1106" t="b">
        <f>OR(ISNUMBER(FIND("SWCNT",C1106)),ISNUMBER(FIND("SWNT",C1106)),ISNUMBER(FIND("single-wall",C1106)),ISNUMBER(FIND("single wall",C1106)),ISNUMBER(FIND("Single wall",C1106)),ISNUMBER(FIND("Single-wall",C1106)),ISNUMBER(FIND("SWCNT",B1106)),ISNUMBER(FIND("SWNT",B1106)),ISNUMBER(FIND("single-wall",B1106)),ISNUMBER(FIND("single wall",B1106)),ISNUMBER(FIND("Single-wall",B1106)),ISNUMBER(FIND("Single wall",B1106)))</f>
        <v>0</v>
      </c>
      <c r="AZ1106" t="b">
        <f>OR(ISNUMBER(FIND("MWCNT",C1106)),ISNUMBER(FIND("MWNT",C1106)),ISNUMBER(FIND("multi-wall",C1106)),ISNUMBER(FIND("multi wall",C1106)),ISNUMBER(FIND("multiwall",C1106)),ISNUMBER(FIND("Multi-wall",C1106)),ISNUMBER(FIND("Multi wall",C1106)),ISNUMBER(FIND("Multiwall",C1106)),ISNUMBER(FIND("MWCNT",B1106)),ISNUMBER(FIND("MWNT",B1106)),ISNUMBER(FIND("multi-wall",B1106)),ISNUMBER(FIND("multi wall",B1106)),ISNUMBER(FIND("multiwall",B1106)),ISNUMBER(FIND("Multi-wall",B1106)),ISNUMBER(FIND("Multi wall",B1106)),ISNUMBER(FIND("Multiwall",B1106)),ISNUMBER(FIND("Double-wall",B1106)),ISNUMBER(FIND("Double wall",B1106)),ISNUMBER(FIND("Doublewall",B1106)),ISNUMBER(FIND("double-wall",B1106)),ISNUMBER(FIND("double wall",B1106)),ISNUMBER(FIND("doublewall",B1106)))</f>
        <v>1</v>
      </c>
      <c r="BA1106" t="b">
        <f>AND(Table1[[#This Row],[SWCNT]],Table1[[#This Row],[MWCNT]])</f>
        <v>0</v>
      </c>
      <c r="BB1106" t="b">
        <f>IF(Table1[[#This Row],[SWCNT]]=TRUE,FALSE,IF(Table1[[#This Row],[MWCNT]]=TRUE,FALSE,TRUE))</f>
        <v>0</v>
      </c>
      <c r="BC1106" s="18"/>
    </row>
    <row r="1107" spans="1:55" ht="166.5">
      <c r="A1107" t="s">
        <v>3508</v>
      </c>
      <c r="B1107" s="2" t="s">
        <v>3511</v>
      </c>
      <c r="C1107" s="16" t="s">
        <v>3514</v>
      </c>
      <c r="D1107" s="17" t="s">
        <v>54</v>
      </c>
      <c r="E1107" s="2">
        <v>2014</v>
      </c>
      <c r="F1107" t="b">
        <f>OR(ISNUMBER(FIND("cytotoxic",C1107)),ISNUMBER(FIND("Cytotoxic",C1107)),ISNUMBER(FIND("cellular toxicity",C1107)),ISNUMBER(FIND("cell death",C1107)),ISNUMBER(FIND("viable",C1107)),ISNUMBER(FIND("phytotoxic",C1107)),ISNUMBER(FIND("acute toxicity",C1107)),ISNUMBER(FIND("MTT",C1107)),ISNUMBER(FIND("survival",C1107)),ISNUMBER(FIND("prolifer",C1107)),ISNUMBER(FIND("apoptosis",C1107)),ISNUMBER(FIND("neurotoxic",C1107)),ISNUMBER(FIND("  lysis ",C1107)),ISNUMBER(FIND("necrosis",C1107)),ISNUMBER(FIND("cellular death",C1107))*3,ISNUMBER(FIND("LDH",C1107)),ISNUMBER(FIND("Acute toxicity",C1107)))</f>
        <v>1</v>
      </c>
      <c r="G1107" t="b">
        <f>OR(ISNUMBER(FIND("genotoxic",C1107)),ISNUMBER(FIND("genotoxicity",C1107)),ISNUMBER(FIND("DNA damage",C1107)),ISNUMBER(FIND("DNA",C1107)),ISNUMBER(FIND("RNA",C1107)),ISNUMBER(FIND("mesothelioma",C1107)),ISNUMBER(FIND("carcino",C1107)),ISNUMBER(FIND("mutagen",C1107)),ISNUMBER(FIND("genetic",C1107)))</f>
        <v>0</v>
      </c>
      <c r="H1107" t="b">
        <f>OR(ISNUMBER(FIND("inflammatory",C1107)),ISNUMBER(FIND("inflamm",C1107)))</f>
        <v>0</v>
      </c>
      <c r="I1107" t="b">
        <f>OR(ISNUMBER(FIND("immune",C1107)),ISNUMBER(FIND("immunological",C1107)),ISNUMBER(FIND("interleuk",C1107)),ISNUMBER(FIND("platelet activation",C1107)),ISNUMBER(FIND("monocyte",C1107)),ISNUMBER(FIND("leukocyte",C1107)),ISNUMBER(FIND("cytokine",C1107)),ISNUMBER(FIND("CD4",C1107)),ISNUMBER(FIND("CD8",C1107)),ISNUMBER(FIND("T-cell",C1107)))</f>
        <v>0</v>
      </c>
      <c r="J1107" t="b">
        <f>OR(ISNUMBER(FIND("reactive oxygen",C1107)),ISNUMBER(FIND("ROS",C1107)),ISNUMBER(FIND("free radical",C1107)),ISNUMBER(FIND("oxidative stress",C1107)),ISNUMBER(FIND("peroxid",C1107)),ISNUMBER(FIND("oxidative",C1107)),ISNUMBER(FIND("antioxid",C1107)))</f>
        <v>0</v>
      </c>
      <c r="K1107" t="b">
        <f>OR(ISNUMBER(FIND("autophag",C1107)))</f>
        <v>0</v>
      </c>
      <c r="L1107" t="b">
        <f>OR(ISNUMBER(FIND("morpholog",C1107)))</f>
        <v>0</v>
      </c>
      <c r="M1107" t="b">
        <f>OR(ISNUMBER(FIND("fibrosis",C1107)),ISNUMBER(FIND("Fibrosis",C1107)),ISNUMBER(FIND("fibrot",C1107)))</f>
        <v>0</v>
      </c>
      <c r="N1107" t="b">
        <f>OR(ISNUMBER(FIND("offspring",C1107)),ISNUMBER(FIND("Parental",C1107)),ISNUMBER(FIND("parental",C1107)),ISNUMBER(FIND("germline",C1107)),ISNUMBER(FIND("reproduc",C1107)),ISNUMBER(FIND("embryo",C1107)))</f>
        <v>0</v>
      </c>
      <c r="O1107" t="b">
        <f>OR(ISNUMBER(FIND("metabol",C1107)),ISNUMBER(FIND("Metabol",C1107)),ISNUMBER(FIND("digest",C1107)),ISNUMBER(FIND("mitochon",C1107)))</f>
        <v>0</v>
      </c>
      <c r="P1107" t="b">
        <f>OR(ISNUMBER(FIND("ecotox",C1107)),ISNUMBER(FIND("Ecotox",B1107)),ISNUMBER(FIND("ecotox",B1107)),ISNUMBER(FIND("Ecotox",C1107)))</f>
        <v>0</v>
      </c>
      <c r="Q1107" t="b">
        <f>OR(ISNUMBER(FIND("Bioaccum",C1107)),ISNUMBER(FIND("bioaccum",C1107)),ISNUMBER(FIND("accum",C1107)))</f>
        <v>0</v>
      </c>
      <c r="R1107" t="b">
        <f>OR(ISNUMBER(FIND("Occupation",C1107)),ISNUMBER(FIND("occupation",C1107)),ISNUMBER(FIND("worker",C1107)),ISNUMBER(FIND("workforce",C1107)))</f>
        <v>0</v>
      </c>
      <c r="S1107" t="b">
        <f>NOT(OR(F1107,G1107,H1107,I1107,J1107,K1107,L1107,M1107,N1107,O1107,P1107,Q1107,R1107))</f>
        <v>0</v>
      </c>
      <c r="U1107" t="b">
        <f>OR(Table1[[#This Row],[Inflammation]],Table1[[#This Row],[Immune]])</f>
        <v>0</v>
      </c>
      <c r="V1107" t="str">
        <f>IF(OR(Table1[[#This Row],[Rodents]],Table1[[#This Row],[Human]],Table1[[#This Row],[Pig]]),OR(ISNUMBER(FIND("intratrach",C1107)),ISNUMBER(FIND("nasal ",C1107)),ISNUMBER(FIND("instill",C1107))),"NA")</f>
        <v>NA</v>
      </c>
      <c r="W1107" t="str">
        <f>IF(OR(Table1[[#This Row],[Rodents]],Table1[[#This Row],[Human]],Table1[[#This Row],[Pig]]),OR(ISNUMBER(FIND("dermal",C1107)),ISNUMBER(FIND("skin ",C1107))),"NA")</f>
        <v>NA</v>
      </c>
      <c r="X1107" t="str">
        <f>IF(OR(Table1[[#This Row],[Rodents]],Table1[[#This Row],[Human]],Table1[[#This Row],[Pig]]),OR(ISNUMBER(FIND("injected",C1107)),ISNUMBER(FIND("periton",C1107)),ISNUMBER(FIND("intrascrot",C1107))),"NA")</f>
        <v>NA</v>
      </c>
      <c r="Y1107" t="str">
        <f>IF(OR(Table1[[#This Row],[Rodents]],Table1[[#This Row],[Human]],Table1[[#This Row],[Pig]]),NOT(OR(Table1[[#This Row],[Inhaled/Intratracheal/intranasal]],Table1[[#This Row],[Dermal]],Table1[[#This Row],[Injected]])),"NA")</f>
        <v>NA</v>
      </c>
      <c r="AA1107" t="b">
        <f>OR(ISNUMBER(FIND("fish ",C1107)),ISNUMBER(FIND("Fish ",C1107)),ISNUMBER(FIND("aquatic",C1107)),ISNUMBER(FIND("daphnids",C1107)),ISNUMBER(FIND("Carcinus maenas",C1107)),ISNUMBER(FIND("Daphnia",C1107)),ISNUMBER(FIND("Ruditapes philippinarum",C1107)),ISNUMBER(FIND("daphnia",C1107)),ISNUMBER(FIND("marine",C1107)),ISNUMBER(FIND("mussel",C1107)),ISNUMBER(FIND("algae",C1107)),ISNUMBER(FIND("Donax faba",C1107)),ISNUMBER(FIND("estuarine",C1107)),ISNUMBER(FIND("snail",C1107)),ISNUMBER(FIND("Prorocentrum donghaiense",C1107)) )</f>
        <v>0</v>
      </c>
      <c r="AB1107" t="b">
        <f>OR(ISNUMBER(FIND(" rat ",C1107)),ISNUMBER(FIND(" rats ",C1107)),ISNUMBER(FIND(" Rats ",C1107)),ISNUMBER(FIND(" Rat ",C1107)),ISNUMBER(FIND(" rat.",C1107)),ISNUMBER(FIND(" rats.",C1107)),ISNUMBER(FIND("mouse",C1107)),ISNUMBER(FIND("mice",C1107)), ISNUMBER(FIND(" Mice",C1107)))</f>
        <v>0</v>
      </c>
      <c r="AC1107" t="b">
        <f>OR(ISNUMBER(FIND(" cell ",C1107)),ISNUMBER(FIND("fibroblast",C1107)),ISNUMBER(FIND("macrophage",C1107)),ISNUMBER(FIND("epithelial",C1107)),ISNUMBER(FIND("endothelial",C1107)),ISNUMBER(FIND("neuron",C1107)),ISNUMBER(FIND(" cells ",C1107)),ISNUMBER(FIND("RBC",C1107)),ISNUMBER(FIND("mitochond",C1107)),ISNUMBER(FIND("adipocyte",C1107)),ISNUMBER(FIND("osteo",C1107)),ISNUMBER(FIND("keratin",C1107)),ISNUMBER(FIND(" cell's ",C1107)),ISNUMBER(FIND("eukary",C1107)),ISNUMBER(FIND("sperm",C1107)))</f>
        <v>0</v>
      </c>
      <c r="AD1107" t="b">
        <f>OR(ISNUMBER(FIND("human",B1107)),ISNUMBER(FIND("workers",B1107)),ISNUMBER(FIND("workforces",B1107)),ISNUMBER(FIND("occupational",B1107)),ISNUMBER(FIND("Case report",B1107)),ISNUMBER(FIND("Workplaces",B1107)),ISNUMBER(FIND("worker",B1107)))</f>
        <v>0</v>
      </c>
      <c r="AE1107" t="b">
        <f>OR(ISNUMBER(FIND(" plant ",C1107)),ISNUMBER(FIND("Plant ",C1107)),ISNUMBER(FIND("tomato",C1107)),ISNUMBER(FIND("plants",C1107)),ISNUMBER(FIND("Plants",C1107)),ISNUMBER(FIND("algae",C1107)),ISNUMBER(FIND("lettuce",C1107)),ISNUMBER(FIND("green gram sprouts ",C1107)),ISNUMBER(FIND("Cucurbita pepo",C1107)),ISNUMBER(FIND("bean ",C1107)),ISNUMBER(FIND("chloroplast",C1107)),ISNUMBER(FIND("chlorophyll",C1107)),ISNUMBER(FIND("seedling",C1107)),ISNUMBER(FIND("canola",C1107)),ISNUMBER(FIND("shoot",C1107)),ISNUMBER(FIND("photosynthes",C1107)),ISNUMBER(FIND(" leaves ",C1107)),,ISNUMBER(FIND("agriculture",C1107)),ISNUMBER(FIND(" crops ",C1107)))</f>
        <v>0</v>
      </c>
      <c r="AF1107" t="b">
        <f>OR(ISNUMBER(FIND("bacteria",C1107)),ISNUMBER(FIND("Bacteria",C1107)),ISNUMBER(FIND("Bacterium",C1107)),ISNUMBER(FIND("bacterium",C1107)),ISNUMBER(FIND(" coli ",C1107)))</f>
        <v>0</v>
      </c>
      <c r="AG1107" t="b">
        <f>OR(ISNUMBER(FIND("fungi",C1107)),ISNUMBER(FIND("Fungi",C1107)),ISNUMBER(FIND("fungus",C1107)),ISNUMBER(FIND("Fungus",C1107)),ISNUMBER(FIND("mushroom",C1107)),ISNUMBER(FIND("Mushroom",C1107)),ISNUMBER(FIND(" mold ",C1107)))</f>
        <v>0</v>
      </c>
      <c r="AH1107" t="b">
        <f>OR(ISNUMBER(FIND("Pig ",C1107)),ISNUMBER(FIND("pig ",C1107)),ISNUMBER(FIND("Pigs ",C1107)),ISNUMBER(FIND("pigs ",C1107)))</f>
        <v>0</v>
      </c>
      <c r="AI1107" t="b">
        <f>OR(ISNUMBER(FIND(" C. elegans",C1107)),ISNUMBER(FIND("Caenorhabditis elegans",C1107)),ISNUMBER(FIND("earthworms",C1107)),ISNUMBER(FIND(" Ficopomatus enigmaticus",C1107)),ISNUMBER(FIND("larva",C1107)),ISNUMBER(FIND("Lumbriculus variegatus",C1107)),ISNUMBER(FIND("nematode",C1107)))</f>
        <v>1</v>
      </c>
      <c r="AJ1107" t="b">
        <f>NOT(OR(AA1107,AB1107,AC1107,AD1107,AE1107,AF1107,AG1107,AH1107,AI1107))</f>
        <v>0</v>
      </c>
      <c r="AL1107" t="b">
        <f>OR(AA1107,AB1107,AD1107,AE1107,AF1107,AG1107,AH1107,AI1107)</f>
        <v>1</v>
      </c>
      <c r="AM1107" t="b">
        <f>IF(Table1[[#This Row],[In vivo?]],IF(Table1[[#This Row],[Cell]],FALSE,TRUE),FALSE)</f>
        <v>1</v>
      </c>
      <c r="AN1107" t="b">
        <f>AND(AC1107,AL1107)</f>
        <v>0</v>
      </c>
      <c r="AO1107" t="b">
        <f>IF(Table1[[#This Row],[Cell]],IF(Table1[[#This Row],[In vivo?]],FALSE,TRUE),FALSE)</f>
        <v>0</v>
      </c>
      <c r="AP1107" t="b">
        <f>NOT(OR(Table1[[#This Row],[In vivo?]],Table1[[#This Row],[Only in Cell]]))</f>
        <v>0</v>
      </c>
      <c r="AQ1107" t="str">
        <f>IF(OR(Table1[[#This Row],[Rodents]],Table1[[#This Row],[Human]],Table1[[#This Row],[Pig]]),OR(ISNUMBER(FIND("pulmonary",C1107)),ISNUMBER(FIND("lung",C1107))),"NA")</f>
        <v>NA</v>
      </c>
      <c r="AR1107" t="str">
        <f>IF(OR(Table1[[#This Row],[Rodents]],Table1[[#This Row],[Human]],Table1[[#This Row],[Pig]]),OR(ISNUMBER(FIND("skin",C1107)),ISNUMBER(FIND("dermal",C1107))),"NA")</f>
        <v>NA</v>
      </c>
      <c r="AS1107" t="str">
        <f>IF(OR(Table1[[#This Row],[Rodents]],Table1[[#This Row],[Human]],Table1[[#This Row],[Pig]]),OR(ISNUMBER(FIND("liver",C1107)),ISNUMBER(FIND("hepat",C1107))),"NA")</f>
        <v>NA</v>
      </c>
      <c r="AT1107" t="str">
        <f>IF(OR(Table1[[#This Row],[Rodents]],Table1[[#This Row],[Human]],Table1[[#This Row],[Pig]]),OR(ISNUMBER(FIND("kidney",C1107)),ISNUMBER(FIND("neph",C1107))),"NA")</f>
        <v>NA</v>
      </c>
      <c r="AU1107" t="str">
        <f>IF(OR(Table1[[#This Row],[Rodents]],Table1[[#This Row],[Human]],Table1[[#This Row],[Pig]]),OR(ISNUMBER(FIND("brain",C1107)),ISNUMBER(FIND("neur",C1107)),ISNUMBER(FIND("nerv",C1107))),"NA")</f>
        <v>NA</v>
      </c>
      <c r="AV1107" t="str">
        <f>IF(OR(Table1[[#This Row],[Rodents]],Table1[[#This Row],[Human]],Table1[[#This Row],[Pig]]),OR(ISNUMBER(FIND("heart",C1107)),ISNUMBER(FIND("cardi",C1107))),"NA")</f>
        <v>NA</v>
      </c>
      <c r="AW1107" t="str">
        <f>IF(OR(Table1[[#This Row],[Rodents]],Table1[[#This Row],[Human]],Table1[[#This Row],[Pig]]),OR(ISNUMBER(FIND("gastro",C1107)),ISNUMBER(FIND("intesti",C1107)),ISNUMBER(FIND("stomach",C1107))),"NA")</f>
        <v>NA</v>
      </c>
      <c r="AX1107" t="str">
        <f>IF(OR(Table1[[#This Row],[Rodents]],Table1[[#This Row],[Human]],Table1[[#This Row],[Pig]]),NOT(OR(AQ1107,AR1107,AS1107,AT1107,AU1107,AV1107,AW1107)),"NA")</f>
        <v>NA</v>
      </c>
      <c r="AY1107" t="b">
        <f>OR(ISNUMBER(FIND("SWCNT",C1107)),ISNUMBER(FIND("SWNT",C1107)),ISNUMBER(FIND("single-wall",C1107)),ISNUMBER(FIND("single wall",C1107)),ISNUMBER(FIND("Single wall",C1107)),ISNUMBER(FIND("Single-wall",C1107)),ISNUMBER(FIND("SWCNT",B1107)),ISNUMBER(FIND("SWNT",B1107)),ISNUMBER(FIND("single-wall",B1107)),ISNUMBER(FIND("single wall",B1107)),ISNUMBER(FIND("Single-wall",B1107)),ISNUMBER(FIND("Single wall",B1107)))</f>
        <v>0</v>
      </c>
      <c r="AZ1107" t="b">
        <f>OR(ISNUMBER(FIND("MWCNT",C1107)),ISNUMBER(FIND("MWNT",C1107)),ISNUMBER(FIND("multi-wall",C1107)),ISNUMBER(FIND("multi wall",C1107)),ISNUMBER(FIND("multiwall",C1107)),ISNUMBER(FIND("Multi-wall",C1107)),ISNUMBER(FIND("Multi wall",C1107)),ISNUMBER(FIND("Multiwall",C1107)),ISNUMBER(FIND("MWCNT",B1107)),ISNUMBER(FIND("MWNT",B1107)),ISNUMBER(FIND("multi-wall",B1107)),ISNUMBER(FIND("multi wall",B1107)),ISNUMBER(FIND("multiwall",B1107)),ISNUMBER(FIND("Multi-wall",B1107)),ISNUMBER(FIND("Multi wall",B1107)),ISNUMBER(FIND("Multiwall",B1107)),ISNUMBER(FIND("Double-wall",B1107)),ISNUMBER(FIND("Double wall",B1107)),ISNUMBER(FIND("Doublewall",B1107)),ISNUMBER(FIND("double-wall",B1107)),ISNUMBER(FIND("double wall",B1107)),ISNUMBER(FIND("doublewall",B1107)))</f>
        <v>1</v>
      </c>
      <c r="BA1107" t="b">
        <f>AND(Table1[[#This Row],[SWCNT]],Table1[[#This Row],[MWCNT]])</f>
        <v>0</v>
      </c>
      <c r="BB1107" t="b">
        <f>IF(Table1[[#This Row],[SWCNT]]=TRUE,FALSE,IF(Table1[[#This Row],[MWCNT]]=TRUE,FALSE,TRUE))</f>
        <v>0</v>
      </c>
      <c r="BC1107" s="18"/>
    </row>
    <row r="1108" spans="1:55" ht="129.5">
      <c r="A1108" t="s">
        <v>3710</v>
      </c>
      <c r="B1108" s="2" t="s">
        <v>3711</v>
      </c>
      <c r="C1108" s="16" t="s">
        <v>3712</v>
      </c>
      <c r="D1108" s="17" t="s">
        <v>49</v>
      </c>
      <c r="E1108" s="2">
        <v>2014</v>
      </c>
      <c r="F1108" t="b">
        <f>OR(ISNUMBER(FIND("cytotoxic",C1108)),ISNUMBER(FIND("Cytotoxic",C1108)),ISNUMBER(FIND("cellular toxicity",C1108)),ISNUMBER(FIND("cell death",C1108)),ISNUMBER(FIND("viable",C1108)),ISNUMBER(FIND("phytotoxic",C1108)),ISNUMBER(FIND("acute toxicity",C1108)),ISNUMBER(FIND("MTT",C1108)),ISNUMBER(FIND("survival",C1108)),ISNUMBER(FIND("prolifer",C1108)),ISNUMBER(FIND("apoptosis",C1108)),ISNUMBER(FIND("neurotoxic",C1108)),ISNUMBER(FIND("  lysis ",C1108)),ISNUMBER(FIND("necrosis",C1108)),ISNUMBER(FIND("cellular death",C1108))*3,ISNUMBER(FIND("LDH",C1108)),ISNUMBER(FIND("Acute toxicity",C1108)))</f>
        <v>1</v>
      </c>
      <c r="G1108" t="b">
        <f>OR(ISNUMBER(FIND("genotoxic",C1108)),ISNUMBER(FIND("genotoxicity",C1108)),ISNUMBER(FIND("DNA damage",C1108)),ISNUMBER(FIND("DNA",C1108)),ISNUMBER(FIND("RNA",C1108)),ISNUMBER(FIND("mesothelioma",C1108)),ISNUMBER(FIND("carcino",C1108)),ISNUMBER(FIND("mutagen",C1108)),ISNUMBER(FIND("genetic",C1108)))</f>
        <v>0</v>
      </c>
      <c r="H1108" t="b">
        <f>OR(ISNUMBER(FIND("inflammatory",C1108)),ISNUMBER(FIND("inflamm",C1108)))</f>
        <v>0</v>
      </c>
      <c r="I1108" t="b">
        <f>OR(ISNUMBER(FIND("immune",C1108)),ISNUMBER(FIND("immunological",C1108)),ISNUMBER(FIND("interleuk",C1108)),ISNUMBER(FIND("platelet activation",C1108)),ISNUMBER(FIND("monocyte",C1108)),ISNUMBER(FIND("leukocyte",C1108)),ISNUMBER(FIND("cytokine",C1108)),ISNUMBER(FIND("CD4",C1108)),ISNUMBER(FIND("CD8",C1108)),ISNUMBER(FIND("T-cell",C1108)))</f>
        <v>0</v>
      </c>
      <c r="J1108" t="b">
        <f>OR(ISNUMBER(FIND("reactive oxygen",C1108)),ISNUMBER(FIND("ROS",C1108)),ISNUMBER(FIND("free radical",C1108)),ISNUMBER(FIND("oxidative stress",C1108)),ISNUMBER(FIND("peroxid",C1108)),ISNUMBER(FIND("oxidative",C1108)),ISNUMBER(FIND("antioxid",C1108)))</f>
        <v>0</v>
      </c>
      <c r="K1108" t="b">
        <f>OR(ISNUMBER(FIND("autophag",C1108)))</f>
        <v>0</v>
      </c>
      <c r="L1108" t="b">
        <f>OR(ISNUMBER(FIND("morpholog",C1108)))</f>
        <v>0</v>
      </c>
      <c r="M1108" t="b">
        <f>OR(ISNUMBER(FIND("fibrosis",C1108)),ISNUMBER(FIND("Fibrosis",C1108)),ISNUMBER(FIND("fibrot",C1108)))</f>
        <v>0</v>
      </c>
      <c r="N1108" t="b">
        <f>OR(ISNUMBER(FIND("offspring",C1108)),ISNUMBER(FIND("Parental",C1108)),ISNUMBER(FIND("parental",C1108)),ISNUMBER(FIND("germline",C1108)),ISNUMBER(FIND("reproduc",C1108)),ISNUMBER(FIND("embryo",C1108)))</f>
        <v>0</v>
      </c>
      <c r="O1108" t="b">
        <f>OR(ISNUMBER(FIND("metabol",C1108)),ISNUMBER(FIND("Metabol",C1108)),ISNUMBER(FIND("digest",C1108)),ISNUMBER(FIND("mitochon",C1108)))</f>
        <v>0</v>
      </c>
      <c r="P1108" t="b">
        <f>OR(ISNUMBER(FIND("ecotox",C1108)),ISNUMBER(FIND("Ecotox",B1108)),ISNUMBER(FIND("ecotox",B1108)),ISNUMBER(FIND("Ecotox",C1108)))</f>
        <v>0</v>
      </c>
      <c r="Q1108" t="b">
        <f>OR(ISNUMBER(FIND("Bioaccum",C1108)),ISNUMBER(FIND("bioaccum",C1108)),ISNUMBER(FIND("accum",C1108)))</f>
        <v>0</v>
      </c>
      <c r="R1108" t="b">
        <f>OR(ISNUMBER(FIND("Occupation",C1108)),ISNUMBER(FIND("occupation",C1108)),ISNUMBER(FIND("worker",C1108)),ISNUMBER(FIND("workforce",C1108)))</f>
        <v>0</v>
      </c>
      <c r="S1108" t="b">
        <f>NOT(OR(F1108,G1108,H1108,I1108,J1108,K1108,L1108,M1108,N1108,O1108,P1108,Q1108,R1108))</f>
        <v>0</v>
      </c>
      <c r="U1108" t="b">
        <f>OR(Table1[[#This Row],[Inflammation]],Table1[[#This Row],[Immune]])</f>
        <v>0</v>
      </c>
      <c r="V1108" t="str">
        <f>IF(OR(Table1[[#This Row],[Rodents]],Table1[[#This Row],[Human]],Table1[[#This Row],[Pig]]),OR(ISNUMBER(FIND("intratrach",C1108)),ISNUMBER(FIND("nasal ",C1108)),ISNUMBER(FIND("instill",C1108))),"NA")</f>
        <v>NA</v>
      </c>
      <c r="W1108" t="str">
        <f>IF(OR(Table1[[#This Row],[Rodents]],Table1[[#This Row],[Human]],Table1[[#This Row],[Pig]]),OR(ISNUMBER(FIND("dermal",C1108)),ISNUMBER(FIND("skin ",C1108))),"NA")</f>
        <v>NA</v>
      </c>
      <c r="X1108" t="str">
        <f>IF(OR(Table1[[#This Row],[Rodents]],Table1[[#This Row],[Human]],Table1[[#This Row],[Pig]]),OR(ISNUMBER(FIND("injected",C1108)),ISNUMBER(FIND("periton",C1108)),ISNUMBER(FIND("intrascrot",C1108))),"NA")</f>
        <v>NA</v>
      </c>
      <c r="Y1108" t="str">
        <f>IF(OR(Table1[[#This Row],[Rodents]],Table1[[#This Row],[Human]],Table1[[#This Row],[Pig]]),NOT(OR(Table1[[#This Row],[Inhaled/Intratracheal/intranasal]],Table1[[#This Row],[Dermal]],Table1[[#This Row],[Injected]])),"NA")</f>
        <v>NA</v>
      </c>
      <c r="AA1108" t="b">
        <f>OR(ISNUMBER(FIND("fish ",C1108)),ISNUMBER(FIND("Fish ",C1108)),ISNUMBER(FIND("aquatic",C1108)),ISNUMBER(FIND("daphnids",C1108)),ISNUMBER(FIND("Carcinus maenas",C1108)),ISNUMBER(FIND("Daphnia",C1108)),ISNUMBER(FIND("Ruditapes philippinarum",C1108)),ISNUMBER(FIND("daphnia",C1108)),ISNUMBER(FIND("marine",C1108)),ISNUMBER(FIND("mussel",C1108)),ISNUMBER(FIND("algae",C1108)),ISNUMBER(FIND("Donax faba",C1108)),ISNUMBER(FIND("estuarine",C1108)),ISNUMBER(FIND("snail",C1108)),ISNUMBER(FIND("Prorocentrum donghaiense",C1108)) )</f>
        <v>1</v>
      </c>
      <c r="AB1108" t="b">
        <f>OR(ISNUMBER(FIND(" rat ",C1108)),ISNUMBER(FIND(" rats ",C1108)),ISNUMBER(FIND(" Rats ",C1108)),ISNUMBER(FIND(" Rat ",C1108)),ISNUMBER(FIND(" rat.",C1108)),ISNUMBER(FIND(" rats.",C1108)),ISNUMBER(FIND("mouse",C1108)),ISNUMBER(FIND("mice",C1108)), ISNUMBER(FIND(" Mice",C1108)))</f>
        <v>0</v>
      </c>
      <c r="AC1108" t="b">
        <f>OR(ISNUMBER(FIND(" cell ",C1108)),ISNUMBER(FIND("fibroblast",C1108)),ISNUMBER(FIND("macrophage",C1108)),ISNUMBER(FIND("epithelial",C1108)),ISNUMBER(FIND("endothelial",C1108)),ISNUMBER(FIND("neuron",C1108)),ISNUMBER(FIND(" cells ",C1108)),ISNUMBER(FIND("RBC",C1108)),ISNUMBER(FIND("mitochond",C1108)),ISNUMBER(FIND("adipocyte",C1108)),ISNUMBER(FIND("osteo",C1108)),ISNUMBER(FIND("keratin",C1108)),ISNUMBER(FIND(" cell's ",C1108)),ISNUMBER(FIND("eukary",C1108)),ISNUMBER(FIND("sperm",C1108)))</f>
        <v>0</v>
      </c>
      <c r="AD1108" t="b">
        <f>OR(ISNUMBER(FIND("human",B1108)),ISNUMBER(FIND("workers",B1108)),ISNUMBER(FIND("workforces",B1108)),ISNUMBER(FIND("occupational",B1108)),ISNUMBER(FIND("Case report",B1108)),ISNUMBER(FIND("Workplaces",B1108)),ISNUMBER(FIND("worker",B1108)))</f>
        <v>0</v>
      </c>
      <c r="AE1108" t="b">
        <f>OR(ISNUMBER(FIND(" plant ",C1108)),ISNUMBER(FIND("Plant ",C1108)),ISNUMBER(FIND("tomato",C1108)),ISNUMBER(FIND("plants",C1108)),ISNUMBER(FIND("Plants",C1108)),ISNUMBER(FIND("algae",C1108)),ISNUMBER(FIND("lettuce",C1108)),ISNUMBER(FIND("green gram sprouts ",C1108)),ISNUMBER(FIND("Cucurbita pepo",C1108)),ISNUMBER(FIND("bean ",C1108)),ISNUMBER(FIND("chloroplast",C1108)),ISNUMBER(FIND("chlorophyll",C1108)),ISNUMBER(FIND("seedling",C1108)),ISNUMBER(FIND("canola",C1108)),ISNUMBER(FIND("shoot",C1108)),ISNUMBER(FIND("photosynthes",C1108)),ISNUMBER(FIND(" leaves ",C1108)),,ISNUMBER(FIND("agriculture",C1108)),ISNUMBER(FIND(" crops ",C1108)))</f>
        <v>0</v>
      </c>
      <c r="AF1108" t="b">
        <f>OR(ISNUMBER(FIND("bacteria",C1108)),ISNUMBER(FIND("Bacteria",C1108)),ISNUMBER(FIND("Bacterium",C1108)),ISNUMBER(FIND("bacterium",C1108)),ISNUMBER(FIND(" coli ",C1108)))</f>
        <v>0</v>
      </c>
      <c r="AG1108" t="b">
        <f>OR(ISNUMBER(FIND("fungi",C1108)),ISNUMBER(FIND("Fungi",C1108)),ISNUMBER(FIND("fungus",C1108)),ISNUMBER(FIND("Fungus",C1108)),ISNUMBER(FIND("mushroom",C1108)),ISNUMBER(FIND("Mushroom",C1108)),ISNUMBER(FIND(" mold ",C1108)))</f>
        <v>0</v>
      </c>
      <c r="AH1108" t="b">
        <f>OR(ISNUMBER(FIND("Pig ",C1108)),ISNUMBER(FIND("pig ",C1108)),ISNUMBER(FIND("Pigs ",C1108)),ISNUMBER(FIND("pigs ",C1108)))</f>
        <v>0</v>
      </c>
      <c r="AI1108" t="b">
        <f>OR(ISNUMBER(FIND(" C. elegans",C1108)),ISNUMBER(FIND("Caenorhabditis elegans",C1108)),ISNUMBER(FIND("earthworms",C1108)),ISNUMBER(FIND(" Ficopomatus enigmaticus",C1108)),ISNUMBER(FIND("larva",C1108)),ISNUMBER(FIND("Lumbriculus variegatus",C1108)),ISNUMBER(FIND("nematode",C1108)))</f>
        <v>0</v>
      </c>
      <c r="AJ1108" t="b">
        <f>NOT(OR(AA1108,AB1108,AC1108,AD1108,AE1108,AF1108,AG1108,AH1108,AI1108))</f>
        <v>0</v>
      </c>
      <c r="AL1108" t="b">
        <f>OR(AA1108,AB1108,AD1108,AE1108,AF1108,AG1108,AH1108,AI1108)</f>
        <v>1</v>
      </c>
      <c r="AM1108" t="b">
        <f>IF(Table1[[#This Row],[In vivo?]],IF(Table1[[#This Row],[Cell]],FALSE,TRUE),FALSE)</f>
        <v>1</v>
      </c>
      <c r="AN1108" t="b">
        <f>AND(AC1108,AL1108)</f>
        <v>0</v>
      </c>
      <c r="AO1108" t="b">
        <f>IF(Table1[[#This Row],[Cell]],IF(Table1[[#This Row],[In vivo?]],FALSE,TRUE),FALSE)</f>
        <v>0</v>
      </c>
      <c r="AP1108" t="b">
        <f>NOT(OR(Table1[[#This Row],[In vivo?]],Table1[[#This Row],[Only in Cell]]))</f>
        <v>0</v>
      </c>
      <c r="AQ1108" t="str">
        <f>IF(OR(Table1[[#This Row],[Rodents]],Table1[[#This Row],[Human]],Table1[[#This Row],[Pig]]),OR(ISNUMBER(FIND("pulmonary",C1108)),ISNUMBER(FIND("lung",C1108))),"NA")</f>
        <v>NA</v>
      </c>
      <c r="AR1108" t="str">
        <f>IF(OR(Table1[[#This Row],[Rodents]],Table1[[#This Row],[Human]],Table1[[#This Row],[Pig]]),OR(ISNUMBER(FIND("skin",C1108)),ISNUMBER(FIND("dermal",C1108))),"NA")</f>
        <v>NA</v>
      </c>
      <c r="AS1108" t="str">
        <f>IF(OR(Table1[[#This Row],[Rodents]],Table1[[#This Row],[Human]],Table1[[#This Row],[Pig]]),OR(ISNUMBER(FIND("liver",C1108)),ISNUMBER(FIND("hepat",C1108))),"NA")</f>
        <v>NA</v>
      </c>
      <c r="AT1108" t="str">
        <f>IF(OR(Table1[[#This Row],[Rodents]],Table1[[#This Row],[Human]],Table1[[#This Row],[Pig]]),OR(ISNUMBER(FIND("kidney",C1108)),ISNUMBER(FIND("neph",C1108))),"NA")</f>
        <v>NA</v>
      </c>
      <c r="AU1108" t="str">
        <f>IF(OR(Table1[[#This Row],[Rodents]],Table1[[#This Row],[Human]],Table1[[#This Row],[Pig]]),OR(ISNUMBER(FIND("brain",C1108)),ISNUMBER(FIND("neur",C1108)),ISNUMBER(FIND("nerv",C1108))),"NA")</f>
        <v>NA</v>
      </c>
      <c r="AV1108" t="str">
        <f>IF(OR(Table1[[#This Row],[Rodents]],Table1[[#This Row],[Human]],Table1[[#This Row],[Pig]]),OR(ISNUMBER(FIND("heart",C1108)),ISNUMBER(FIND("cardi",C1108))),"NA")</f>
        <v>NA</v>
      </c>
      <c r="AW1108" t="str">
        <f>IF(OR(Table1[[#This Row],[Rodents]],Table1[[#This Row],[Human]],Table1[[#This Row],[Pig]]),OR(ISNUMBER(FIND("gastro",C1108)),ISNUMBER(FIND("intesti",C1108)),ISNUMBER(FIND("stomach",C1108))),"NA")</f>
        <v>NA</v>
      </c>
      <c r="AX1108" t="str">
        <f>IF(OR(Table1[[#This Row],[Rodents]],Table1[[#This Row],[Human]],Table1[[#This Row],[Pig]]),NOT(OR(AQ1108,AR1108,AS1108,AT1108,AU1108,AV1108,AW1108)),"NA")</f>
        <v>NA</v>
      </c>
      <c r="AY1108" t="b">
        <f>OR(ISNUMBER(FIND("SWCNT",C1108)),ISNUMBER(FIND("SWNT",C1108)),ISNUMBER(FIND("single-wall",C1108)),ISNUMBER(FIND("single wall",C1108)),ISNUMBER(FIND("Single wall",C1108)),ISNUMBER(FIND("Single-wall",C1108)),ISNUMBER(FIND("SWCNT",B1108)),ISNUMBER(FIND("SWNT",B1108)),ISNUMBER(FIND("single-wall",B1108)),ISNUMBER(FIND("single wall",B1108)),ISNUMBER(FIND("Single-wall",B1108)),ISNUMBER(FIND("Single wall",B1108)))</f>
        <v>0</v>
      </c>
      <c r="AZ1108" t="b">
        <f>OR(ISNUMBER(FIND("MWCNT",C1108)),ISNUMBER(FIND("MWNT",C1108)),ISNUMBER(FIND("multi-wall",C1108)),ISNUMBER(FIND("multi wall",C1108)),ISNUMBER(FIND("multiwall",C1108)),ISNUMBER(FIND("Multi-wall",C1108)),ISNUMBER(FIND("Multi wall",C1108)),ISNUMBER(FIND("Multiwall",C1108)),ISNUMBER(FIND("MWCNT",B1108)),ISNUMBER(FIND("MWNT",B1108)),ISNUMBER(FIND("multi-wall",B1108)),ISNUMBER(FIND("multi wall",B1108)),ISNUMBER(FIND("multiwall",B1108)),ISNUMBER(FIND("Multi-wall",B1108)),ISNUMBER(FIND("Multi wall",B1108)),ISNUMBER(FIND("Multiwall",B1108)),ISNUMBER(FIND("Double-wall",B1108)),ISNUMBER(FIND("Double wall",B1108)),ISNUMBER(FIND("Doublewall",B1108)),ISNUMBER(FIND("double-wall",B1108)),ISNUMBER(FIND("double wall",B1108)),ISNUMBER(FIND("doublewall",B1108)))</f>
        <v>1</v>
      </c>
      <c r="BA1108" t="b">
        <f>AND(Table1[[#This Row],[SWCNT]],Table1[[#This Row],[MWCNT]])</f>
        <v>0</v>
      </c>
      <c r="BB1108" t="b">
        <f>IF(Table1[[#This Row],[SWCNT]]=TRUE,FALSE,IF(Table1[[#This Row],[MWCNT]]=TRUE,FALSE,TRUE))</f>
        <v>0</v>
      </c>
      <c r="BC1108" s="18"/>
    </row>
    <row r="1109" spans="1:55" ht="166.5">
      <c r="A1109" t="s">
        <v>3969</v>
      </c>
      <c r="B1109" s="2" t="s">
        <v>3972</v>
      </c>
      <c r="C1109" s="16" t="s">
        <v>3975</v>
      </c>
      <c r="D1109" s="17" t="s">
        <v>3976</v>
      </c>
      <c r="E1109" s="2">
        <v>2013</v>
      </c>
      <c r="F1109" t="b">
        <f>OR(ISNUMBER(FIND("cytotoxic",C1109)),ISNUMBER(FIND("Cytotoxic",C1109)),ISNUMBER(FIND("cellular toxicity",C1109)),ISNUMBER(FIND("cell death",C1109)),ISNUMBER(FIND("viable",C1109)),ISNUMBER(FIND("phytotoxic",C1109)),ISNUMBER(FIND("acute toxicity",C1109)),ISNUMBER(FIND("MTT",C1109)),ISNUMBER(FIND("survival",C1109)),ISNUMBER(FIND("prolifer",C1109)),ISNUMBER(FIND("apoptosis",C1109)),ISNUMBER(FIND("neurotoxic",C1109)),ISNUMBER(FIND("  lysis ",C1109)),ISNUMBER(FIND("necrosis",C1109)),ISNUMBER(FIND("cellular death",C1109))*3,ISNUMBER(FIND("LDH",C1109)),ISNUMBER(FIND("Acute toxicity",C1109)))</f>
        <v>1</v>
      </c>
      <c r="G1109" t="b">
        <f>OR(ISNUMBER(FIND("genotoxic",C1109)),ISNUMBER(FIND("genotoxicity",C1109)),ISNUMBER(FIND("DNA damage",C1109)),ISNUMBER(FIND("DNA",C1109)),ISNUMBER(FIND("RNA",C1109)),ISNUMBER(FIND("mesothelioma",C1109)),ISNUMBER(FIND("carcino",C1109)),ISNUMBER(FIND("mutagen",C1109)),ISNUMBER(FIND("genetic",C1109)))</f>
        <v>0</v>
      </c>
      <c r="H1109" t="b">
        <f>OR(ISNUMBER(FIND("inflammatory",C1109)),ISNUMBER(FIND("inflamm",C1109)))</f>
        <v>0</v>
      </c>
      <c r="I1109" t="b">
        <f>OR(ISNUMBER(FIND("immune",C1109)),ISNUMBER(FIND("immunological",C1109)),ISNUMBER(FIND("interleuk",C1109)),ISNUMBER(FIND("platelet activation",C1109)),ISNUMBER(FIND("monocyte",C1109)),ISNUMBER(FIND("leukocyte",C1109)),ISNUMBER(FIND("cytokine",C1109)),ISNUMBER(FIND("CD4",C1109)),ISNUMBER(FIND("CD8",C1109)),ISNUMBER(FIND("T-cell",C1109)))</f>
        <v>0</v>
      </c>
      <c r="J1109" t="b">
        <f>OR(ISNUMBER(FIND("reactive oxygen",C1109)),ISNUMBER(FIND("ROS",C1109)),ISNUMBER(FIND("free radical",C1109)),ISNUMBER(FIND("oxidative stress",C1109)),ISNUMBER(FIND("peroxid",C1109)),ISNUMBER(FIND("oxidative",C1109)),ISNUMBER(FIND("antioxid",C1109)))</f>
        <v>0</v>
      </c>
      <c r="K1109" t="b">
        <f>OR(ISNUMBER(FIND("autophag",C1109)))</f>
        <v>0</v>
      </c>
      <c r="L1109" t="b">
        <f>OR(ISNUMBER(FIND("morpholog",C1109)))</f>
        <v>0</v>
      </c>
      <c r="M1109" t="b">
        <f>OR(ISNUMBER(FIND("fibrosis",C1109)),ISNUMBER(FIND("Fibrosis",C1109)),ISNUMBER(FIND("fibrot",C1109)))</f>
        <v>0</v>
      </c>
      <c r="N1109" t="b">
        <f>OR(ISNUMBER(FIND("offspring",C1109)),ISNUMBER(FIND("Parental",C1109)),ISNUMBER(FIND("parental",C1109)),ISNUMBER(FIND("germline",C1109)),ISNUMBER(FIND("reproduc",C1109)),ISNUMBER(FIND("embryo",C1109)))</f>
        <v>0</v>
      </c>
      <c r="O1109" t="b">
        <f>OR(ISNUMBER(FIND("metabol",C1109)),ISNUMBER(FIND("Metabol",C1109)),ISNUMBER(FIND("digest",C1109)),ISNUMBER(FIND("mitochon",C1109)))</f>
        <v>0</v>
      </c>
      <c r="P1109" t="b">
        <f>OR(ISNUMBER(FIND("ecotox",C1109)),ISNUMBER(FIND("Ecotox",B1109)),ISNUMBER(FIND("ecotox",B1109)),ISNUMBER(FIND("Ecotox",C1109)))</f>
        <v>0</v>
      </c>
      <c r="Q1109" t="b">
        <f>OR(ISNUMBER(FIND("Bioaccum",C1109)),ISNUMBER(FIND("bioaccum",C1109)),ISNUMBER(FIND("accum",C1109)))</f>
        <v>0</v>
      </c>
      <c r="R1109" t="b">
        <f>OR(ISNUMBER(FIND("Occupation",C1109)),ISNUMBER(FIND("occupation",C1109)),ISNUMBER(FIND("worker",C1109)),ISNUMBER(FIND("workforce",C1109)))</f>
        <v>0</v>
      </c>
      <c r="S1109" t="b">
        <f>NOT(OR(F1109,G1109,H1109,I1109,J1109,K1109,L1109,M1109,N1109,O1109,P1109,Q1109,R1109))</f>
        <v>0</v>
      </c>
      <c r="U1109" t="b">
        <f>OR(Table1[[#This Row],[Inflammation]],Table1[[#This Row],[Immune]])</f>
        <v>0</v>
      </c>
      <c r="V1109" t="str">
        <f>IF(OR(Table1[[#This Row],[Rodents]],Table1[[#This Row],[Human]],Table1[[#This Row],[Pig]]),OR(ISNUMBER(FIND("intratrach",C1109)),ISNUMBER(FIND("nasal ",C1109)),ISNUMBER(FIND("instill",C1109))),"NA")</f>
        <v>NA</v>
      </c>
      <c r="W1109" t="str">
        <f>IF(OR(Table1[[#This Row],[Rodents]],Table1[[#This Row],[Human]],Table1[[#This Row],[Pig]]),OR(ISNUMBER(FIND("dermal",C1109)),ISNUMBER(FIND("skin ",C1109))),"NA")</f>
        <v>NA</v>
      </c>
      <c r="X1109" t="str">
        <f>IF(OR(Table1[[#This Row],[Rodents]],Table1[[#This Row],[Human]],Table1[[#This Row],[Pig]]),OR(ISNUMBER(FIND("injected",C1109)),ISNUMBER(FIND("periton",C1109)),ISNUMBER(FIND("intrascrot",C1109))),"NA")</f>
        <v>NA</v>
      </c>
      <c r="Y1109" t="str">
        <f>IF(OR(Table1[[#This Row],[Rodents]],Table1[[#This Row],[Human]],Table1[[#This Row],[Pig]]),NOT(OR(Table1[[#This Row],[Inhaled/Intratracheal/intranasal]],Table1[[#This Row],[Dermal]],Table1[[#This Row],[Injected]])),"NA")</f>
        <v>NA</v>
      </c>
      <c r="AA1109" t="b">
        <f>OR(ISNUMBER(FIND("fish ",C1109)),ISNUMBER(FIND("Fish ",C1109)),ISNUMBER(FIND("aquatic",C1109)),ISNUMBER(FIND("daphnids",C1109)),ISNUMBER(FIND("Carcinus maenas",C1109)),ISNUMBER(FIND("Daphnia",C1109)),ISNUMBER(FIND("Ruditapes philippinarum",C1109)),ISNUMBER(FIND("daphnia",C1109)),ISNUMBER(FIND("marine",C1109)),ISNUMBER(FIND("mussel",C1109)),ISNUMBER(FIND("algae",C1109)),ISNUMBER(FIND("Donax faba",C1109)),ISNUMBER(FIND("estuarine",C1109)),ISNUMBER(FIND("snail",C1109)),ISNUMBER(FIND("Prorocentrum donghaiense",C1109)) )</f>
        <v>0</v>
      </c>
      <c r="AB1109" t="b">
        <f>OR(ISNUMBER(FIND(" rat ",C1109)),ISNUMBER(FIND(" rats ",C1109)),ISNUMBER(FIND(" Rats ",C1109)),ISNUMBER(FIND(" Rat ",C1109)),ISNUMBER(FIND(" rat.",C1109)),ISNUMBER(FIND(" rats.",C1109)),ISNUMBER(FIND("mouse",C1109)),ISNUMBER(FIND("mice",C1109)), ISNUMBER(FIND(" Mice",C1109)))</f>
        <v>0</v>
      </c>
      <c r="AC1109" t="b">
        <f>OR(ISNUMBER(FIND(" cell ",C1109)),ISNUMBER(FIND("fibroblast",C1109)),ISNUMBER(FIND("macrophage",C1109)),ISNUMBER(FIND("epithelial",C1109)),ISNUMBER(FIND("endothelial",C1109)),ISNUMBER(FIND("neuron",C1109)),ISNUMBER(FIND(" cells ",C1109)),ISNUMBER(FIND("RBC",C1109)),ISNUMBER(FIND("mitochond",C1109)),ISNUMBER(FIND("adipocyte",C1109)),ISNUMBER(FIND("osteo",C1109)),ISNUMBER(FIND("keratin",C1109)),ISNUMBER(FIND(" cell's ",C1109)),ISNUMBER(FIND("eukary",C1109)),ISNUMBER(FIND("sperm",C1109)))</f>
        <v>1</v>
      </c>
      <c r="AD1109" t="b">
        <f>OR(ISNUMBER(FIND("human",B1109)),ISNUMBER(FIND("workers",B1109)),ISNUMBER(FIND("workforces",B1109)),ISNUMBER(FIND("occupational",B1109)),ISNUMBER(FIND("Case report",B1109)),ISNUMBER(FIND("Workplaces",B1109)),ISNUMBER(FIND("worker",B1109)))</f>
        <v>0</v>
      </c>
      <c r="AE1109" t="b">
        <f>OR(ISNUMBER(FIND(" plant ",C1109)),ISNUMBER(FIND("Plant ",C1109)),ISNUMBER(FIND("tomato",C1109)),ISNUMBER(FIND("plants",C1109)),ISNUMBER(FIND("Plants",C1109)),ISNUMBER(FIND("algae",C1109)),ISNUMBER(FIND("lettuce",C1109)),ISNUMBER(FIND("green gram sprouts ",C1109)),ISNUMBER(FIND("Cucurbita pepo",C1109)),ISNUMBER(FIND("bean ",C1109)),ISNUMBER(FIND("chloroplast",C1109)),ISNUMBER(FIND("chlorophyll",C1109)),ISNUMBER(FIND("seedling",C1109)),ISNUMBER(FIND("canola",C1109)),ISNUMBER(FIND("shoot",C1109)),ISNUMBER(FIND("photosynthes",C1109)),ISNUMBER(FIND(" leaves ",C1109)),,ISNUMBER(FIND("agriculture",C1109)),ISNUMBER(FIND(" crops ",C1109)))</f>
        <v>0</v>
      </c>
      <c r="AF1109" t="b">
        <f>OR(ISNUMBER(FIND("bacteria",C1109)),ISNUMBER(FIND("Bacteria",C1109)),ISNUMBER(FIND("Bacterium",C1109)),ISNUMBER(FIND("bacterium",C1109)),ISNUMBER(FIND(" coli ",C1109)))</f>
        <v>0</v>
      </c>
      <c r="AG1109" t="b">
        <f>OR(ISNUMBER(FIND("fungi",C1109)),ISNUMBER(FIND("Fungi",C1109)),ISNUMBER(FIND("fungus",C1109)),ISNUMBER(FIND("Fungus",C1109)),ISNUMBER(FIND("mushroom",C1109)),ISNUMBER(FIND("Mushroom",C1109)),ISNUMBER(FIND(" mold ",C1109)))</f>
        <v>0</v>
      </c>
      <c r="AH1109" t="b">
        <f>OR(ISNUMBER(FIND("Pig ",C1109)),ISNUMBER(FIND("pig ",C1109)),ISNUMBER(FIND("Pigs ",C1109)),ISNUMBER(FIND("pigs ",C1109)))</f>
        <v>0</v>
      </c>
      <c r="AI1109" t="b">
        <f>OR(ISNUMBER(FIND(" C. elegans",C1109)),ISNUMBER(FIND("Caenorhabditis elegans",C1109)),ISNUMBER(FIND("earthworms",C1109)),ISNUMBER(FIND(" Ficopomatus enigmaticus",C1109)),ISNUMBER(FIND("larva",C1109)),ISNUMBER(FIND("Lumbriculus variegatus",C1109)),ISNUMBER(FIND("nematode",C1109)))</f>
        <v>0</v>
      </c>
      <c r="AJ1109" t="b">
        <f>NOT(OR(AA1109,AB1109,AC1109,AD1109,AE1109,AF1109,AG1109,AH1109,AI1109))</f>
        <v>0</v>
      </c>
      <c r="AL1109" t="b">
        <f>OR(AA1109,AB1109,AD1109,AE1109,AF1109,AG1109,AH1109,AI1109)</f>
        <v>0</v>
      </c>
      <c r="AM1109" t="b">
        <f>IF(Table1[[#This Row],[In vivo?]],IF(Table1[[#This Row],[Cell]],FALSE,TRUE),FALSE)</f>
        <v>0</v>
      </c>
      <c r="AN1109" t="b">
        <f>AND(AC1109,AL1109)</f>
        <v>0</v>
      </c>
      <c r="AO1109" t="b">
        <f>IF(Table1[[#This Row],[Cell]],IF(Table1[[#This Row],[In vivo?]],FALSE,TRUE),FALSE)</f>
        <v>1</v>
      </c>
      <c r="AP1109" t="b">
        <f>NOT(OR(Table1[[#This Row],[In vivo?]],Table1[[#This Row],[Only in Cell]]))</f>
        <v>0</v>
      </c>
      <c r="AQ1109" t="str">
        <f>IF(OR(Table1[[#This Row],[Rodents]],Table1[[#This Row],[Human]],Table1[[#This Row],[Pig]]),OR(ISNUMBER(FIND("pulmonary",C1109)),ISNUMBER(FIND("lung",C1109))),"NA")</f>
        <v>NA</v>
      </c>
      <c r="AR1109" t="str">
        <f>IF(OR(Table1[[#This Row],[Rodents]],Table1[[#This Row],[Human]],Table1[[#This Row],[Pig]]),OR(ISNUMBER(FIND("skin",C1109)),ISNUMBER(FIND("dermal",C1109))),"NA")</f>
        <v>NA</v>
      </c>
      <c r="AS1109" t="str">
        <f>IF(OR(Table1[[#This Row],[Rodents]],Table1[[#This Row],[Human]],Table1[[#This Row],[Pig]]),OR(ISNUMBER(FIND("liver",C1109)),ISNUMBER(FIND("hepat",C1109))),"NA")</f>
        <v>NA</v>
      </c>
      <c r="AT1109" t="str">
        <f>IF(OR(Table1[[#This Row],[Rodents]],Table1[[#This Row],[Human]],Table1[[#This Row],[Pig]]),OR(ISNUMBER(FIND("kidney",C1109)),ISNUMBER(FIND("neph",C1109))),"NA")</f>
        <v>NA</v>
      </c>
      <c r="AU1109" t="str">
        <f>IF(OR(Table1[[#This Row],[Rodents]],Table1[[#This Row],[Human]],Table1[[#This Row],[Pig]]),OR(ISNUMBER(FIND("brain",C1109)),ISNUMBER(FIND("neur",C1109)),ISNUMBER(FIND("nerv",C1109))),"NA")</f>
        <v>NA</v>
      </c>
      <c r="AV1109" t="str">
        <f>IF(OR(Table1[[#This Row],[Rodents]],Table1[[#This Row],[Human]],Table1[[#This Row],[Pig]]),OR(ISNUMBER(FIND("heart",C1109)),ISNUMBER(FIND("cardi",C1109))),"NA")</f>
        <v>NA</v>
      </c>
      <c r="AW1109" t="str">
        <f>IF(OR(Table1[[#This Row],[Rodents]],Table1[[#This Row],[Human]],Table1[[#This Row],[Pig]]),OR(ISNUMBER(FIND("gastro",C1109)),ISNUMBER(FIND("intesti",C1109)),ISNUMBER(FIND("stomach",C1109))),"NA")</f>
        <v>NA</v>
      </c>
      <c r="AX1109" t="str">
        <f>IF(OR(Table1[[#This Row],[Rodents]],Table1[[#This Row],[Human]],Table1[[#This Row],[Pig]]),NOT(OR(AQ1109,AR1109,AS1109,AT1109,AU1109,AV1109,AW1109)),"NA")</f>
        <v>NA</v>
      </c>
      <c r="AY1109" t="b">
        <f>OR(ISNUMBER(FIND("SWCNT",C1109)),ISNUMBER(FIND("SWNT",C1109)),ISNUMBER(FIND("single-wall",C1109)),ISNUMBER(FIND("single wall",C1109)),ISNUMBER(FIND("Single wall",C1109)),ISNUMBER(FIND("Single-wall",C1109)),ISNUMBER(FIND("SWCNT",B1109)),ISNUMBER(FIND("SWNT",B1109)),ISNUMBER(FIND("single-wall",B1109)),ISNUMBER(FIND("single wall",B1109)),ISNUMBER(FIND("Single-wall",B1109)),ISNUMBER(FIND("Single wall",B1109)))</f>
        <v>0</v>
      </c>
      <c r="AZ1109" t="b">
        <f>OR(ISNUMBER(FIND("MWCNT",C1109)),ISNUMBER(FIND("MWNT",C1109)),ISNUMBER(FIND("multi-wall",C1109)),ISNUMBER(FIND("multi wall",C1109)),ISNUMBER(FIND("multiwall",C1109)),ISNUMBER(FIND("Multi-wall",C1109)),ISNUMBER(FIND("Multi wall",C1109)),ISNUMBER(FIND("Multiwall",C1109)),ISNUMBER(FIND("MWCNT",B1109)),ISNUMBER(FIND("MWNT",B1109)),ISNUMBER(FIND("multi-wall",B1109)),ISNUMBER(FIND("multi wall",B1109)),ISNUMBER(FIND("multiwall",B1109)),ISNUMBER(FIND("Multi-wall",B1109)),ISNUMBER(FIND("Multi wall",B1109)),ISNUMBER(FIND("Multiwall",B1109)),ISNUMBER(FIND("Double-wall",B1109)),ISNUMBER(FIND("Double wall",B1109)),ISNUMBER(FIND("Doublewall",B1109)),ISNUMBER(FIND("double-wall",B1109)),ISNUMBER(FIND("double wall",B1109)),ISNUMBER(FIND("doublewall",B1109)))</f>
        <v>1</v>
      </c>
      <c r="BA1109" t="b">
        <f>AND(Table1[[#This Row],[SWCNT]],Table1[[#This Row],[MWCNT]])</f>
        <v>0</v>
      </c>
      <c r="BB1109" t="b">
        <f>IF(Table1[[#This Row],[SWCNT]]=TRUE,FALSE,IF(Table1[[#This Row],[MWCNT]]=TRUE,FALSE,TRUE))</f>
        <v>0</v>
      </c>
      <c r="BC1109" s="18"/>
    </row>
    <row r="1110" spans="1:55" ht="259">
      <c r="A1110" t="s">
        <v>4041</v>
      </c>
      <c r="B1110" s="2" t="s">
        <v>4043</v>
      </c>
      <c r="C1110" s="16" t="s">
        <v>4045</v>
      </c>
      <c r="D1110" s="17" t="s">
        <v>2417</v>
      </c>
      <c r="E1110" s="2">
        <v>2013</v>
      </c>
      <c r="F1110" t="b">
        <f>OR(ISNUMBER(FIND("cytotoxic",C1110)),ISNUMBER(FIND("Cytotoxic",C1110)),ISNUMBER(FIND("cellular toxicity",C1110)),ISNUMBER(FIND("cell death",C1110)),ISNUMBER(FIND("viable",C1110)),ISNUMBER(FIND("phytotoxic",C1110)),ISNUMBER(FIND("acute toxicity",C1110)),ISNUMBER(FIND("MTT",C1110)),ISNUMBER(FIND("survival",C1110)),ISNUMBER(FIND("prolifer",C1110)),ISNUMBER(FIND("apoptosis",C1110)),ISNUMBER(FIND("neurotoxic",C1110)),ISNUMBER(FIND("  lysis ",C1110)),ISNUMBER(FIND("necrosis",C1110)),ISNUMBER(FIND("cellular death",C1110))*3,ISNUMBER(FIND("LDH",C1110)),ISNUMBER(FIND("Acute toxicity",C1110)))</f>
        <v>1</v>
      </c>
      <c r="G1110" t="b">
        <f>OR(ISNUMBER(FIND("genotoxic",C1110)),ISNUMBER(FIND("genotoxicity",C1110)),ISNUMBER(FIND("DNA damage",C1110)),ISNUMBER(FIND("DNA",C1110)),ISNUMBER(FIND("RNA",C1110)),ISNUMBER(FIND("mesothelioma",C1110)),ISNUMBER(FIND("carcino",C1110)),ISNUMBER(FIND("mutagen",C1110)),ISNUMBER(FIND("genetic",C1110)))</f>
        <v>0</v>
      </c>
      <c r="H1110" t="b">
        <f>OR(ISNUMBER(FIND("inflammatory",C1110)),ISNUMBER(FIND("inflamm",C1110)))</f>
        <v>0</v>
      </c>
      <c r="I1110" t="b">
        <f>OR(ISNUMBER(FIND("immune",C1110)),ISNUMBER(FIND("immunological",C1110)),ISNUMBER(FIND("interleuk",C1110)),ISNUMBER(FIND("platelet activation",C1110)),ISNUMBER(FIND("monocyte",C1110)),ISNUMBER(FIND("leukocyte",C1110)),ISNUMBER(FIND("cytokine",C1110)),ISNUMBER(FIND("CD4",C1110)),ISNUMBER(FIND("CD8",C1110)),ISNUMBER(FIND("T-cell",C1110)))</f>
        <v>0</v>
      </c>
      <c r="J1110" t="b">
        <f>OR(ISNUMBER(FIND("reactive oxygen",C1110)),ISNUMBER(FIND("ROS",C1110)),ISNUMBER(FIND("free radical",C1110)),ISNUMBER(FIND("oxidative stress",C1110)),ISNUMBER(FIND("peroxid",C1110)),ISNUMBER(FIND("oxidative",C1110)),ISNUMBER(FIND("antioxid",C1110)))</f>
        <v>0</v>
      </c>
      <c r="K1110" t="b">
        <f>OR(ISNUMBER(FIND("autophag",C1110)))</f>
        <v>0</v>
      </c>
      <c r="L1110" t="b">
        <f>OR(ISNUMBER(FIND("morpholog",C1110)))</f>
        <v>0</v>
      </c>
      <c r="M1110" t="b">
        <f>OR(ISNUMBER(FIND("fibrosis",C1110)),ISNUMBER(FIND("Fibrosis",C1110)),ISNUMBER(FIND("fibrot",C1110)))</f>
        <v>0</v>
      </c>
      <c r="N1110" t="b">
        <f>OR(ISNUMBER(FIND("offspring",C1110)),ISNUMBER(FIND("Parental",C1110)),ISNUMBER(FIND("parental",C1110)),ISNUMBER(FIND("germline",C1110)),ISNUMBER(FIND("reproduc",C1110)),ISNUMBER(FIND("embryo",C1110)))</f>
        <v>1</v>
      </c>
      <c r="O1110" t="b">
        <f>OR(ISNUMBER(FIND("metabol",C1110)),ISNUMBER(FIND("Metabol",C1110)),ISNUMBER(FIND("digest",C1110)),ISNUMBER(FIND("mitochon",C1110)))</f>
        <v>0</v>
      </c>
      <c r="P1110" t="b">
        <f>OR(ISNUMBER(FIND("ecotox",C1110)),ISNUMBER(FIND("Ecotox",B1110)),ISNUMBER(FIND("ecotox",B1110)),ISNUMBER(FIND("Ecotox",C1110)))</f>
        <v>0</v>
      </c>
      <c r="Q1110" t="b">
        <f>OR(ISNUMBER(FIND("Bioaccum",C1110)),ISNUMBER(FIND("bioaccum",C1110)),ISNUMBER(FIND("accum",C1110)))</f>
        <v>1</v>
      </c>
      <c r="R1110" t="b">
        <f>OR(ISNUMBER(FIND("Occupation",C1110)),ISNUMBER(FIND("occupation",C1110)),ISNUMBER(FIND("worker",C1110)),ISNUMBER(FIND("workforce",C1110)))</f>
        <v>0</v>
      </c>
      <c r="S1110" t="b">
        <f>NOT(OR(F1110,G1110,H1110,I1110,J1110,K1110,L1110,M1110,N1110,O1110,P1110,Q1110,R1110))</f>
        <v>0</v>
      </c>
      <c r="U1110" t="b">
        <f>OR(Table1[[#This Row],[Inflammation]],Table1[[#This Row],[Immune]])</f>
        <v>0</v>
      </c>
      <c r="V1110" t="str">
        <f>IF(OR(Table1[[#This Row],[Rodents]],Table1[[#This Row],[Human]],Table1[[#This Row],[Pig]]),OR(ISNUMBER(FIND("intratrach",C1110)),ISNUMBER(FIND("nasal ",C1110)),ISNUMBER(FIND("instill",C1110))),"NA")</f>
        <v>NA</v>
      </c>
      <c r="W1110" t="str">
        <f>IF(OR(Table1[[#This Row],[Rodents]],Table1[[#This Row],[Human]],Table1[[#This Row],[Pig]]),OR(ISNUMBER(FIND("dermal",C1110)),ISNUMBER(FIND("skin ",C1110))),"NA")</f>
        <v>NA</v>
      </c>
      <c r="X1110" t="str">
        <f>IF(OR(Table1[[#This Row],[Rodents]],Table1[[#This Row],[Human]],Table1[[#This Row],[Pig]]),OR(ISNUMBER(FIND("injected",C1110)),ISNUMBER(FIND("periton",C1110)),ISNUMBER(FIND("intrascrot",C1110))),"NA")</f>
        <v>NA</v>
      </c>
      <c r="Y1110" t="str">
        <f>IF(OR(Table1[[#This Row],[Rodents]],Table1[[#This Row],[Human]],Table1[[#This Row],[Pig]]),NOT(OR(Table1[[#This Row],[Inhaled/Intratracheal/intranasal]],Table1[[#This Row],[Dermal]],Table1[[#This Row],[Injected]])),"NA")</f>
        <v>NA</v>
      </c>
      <c r="AA1110" t="b">
        <f>OR(ISNUMBER(FIND("fish ",C1110)),ISNUMBER(FIND("Fish ",C1110)),ISNUMBER(FIND("aquatic",C1110)),ISNUMBER(FIND("daphnids",C1110)),ISNUMBER(FIND("Carcinus maenas",C1110)),ISNUMBER(FIND("Daphnia",C1110)),ISNUMBER(FIND("Ruditapes philippinarum",C1110)),ISNUMBER(FIND("daphnia",C1110)),ISNUMBER(FIND("marine",C1110)),ISNUMBER(FIND("mussel",C1110)),ISNUMBER(FIND("algae",C1110)),ISNUMBER(FIND("Donax faba",C1110)),ISNUMBER(FIND("estuarine",C1110)),ISNUMBER(FIND("snail",C1110)),ISNUMBER(FIND("Prorocentrum donghaiense",C1110)) )</f>
        <v>0</v>
      </c>
      <c r="AB1110" t="b">
        <f>OR(ISNUMBER(FIND(" rat ",C1110)),ISNUMBER(FIND(" rats ",C1110)),ISNUMBER(FIND(" Rats ",C1110)),ISNUMBER(FIND(" Rat ",C1110)),ISNUMBER(FIND(" rat.",C1110)),ISNUMBER(FIND(" rats.",C1110)),ISNUMBER(FIND("mouse",C1110)),ISNUMBER(FIND("mice",C1110)), ISNUMBER(FIND(" Mice",C1110)))</f>
        <v>0</v>
      </c>
      <c r="AC1110" t="b">
        <f>OR(ISNUMBER(FIND(" cell ",C1110)),ISNUMBER(FIND("fibroblast",C1110)),ISNUMBER(FIND("macrophage",C1110)),ISNUMBER(FIND("epithelial",C1110)),ISNUMBER(FIND("endothelial",C1110)),ISNUMBER(FIND("neuron",C1110)),ISNUMBER(FIND(" cells ",C1110)),ISNUMBER(FIND("RBC",C1110)),ISNUMBER(FIND("mitochond",C1110)),ISNUMBER(FIND("adipocyte",C1110)),ISNUMBER(FIND("osteo",C1110)),ISNUMBER(FIND("keratin",C1110)),ISNUMBER(FIND(" cell's ",C1110)),ISNUMBER(FIND("eukary",C1110)),ISNUMBER(FIND("sperm",C1110)))</f>
        <v>0</v>
      </c>
      <c r="AD1110" t="b">
        <f>OR(ISNUMBER(FIND("human",B1110)),ISNUMBER(FIND("workers",B1110)),ISNUMBER(FIND("workforces",B1110)),ISNUMBER(FIND("occupational",B1110)),ISNUMBER(FIND("Case report",B1110)),ISNUMBER(FIND("Workplaces",B1110)),ISNUMBER(FIND("worker",B1110)))</f>
        <v>0</v>
      </c>
      <c r="AE1110" t="b">
        <f>OR(ISNUMBER(FIND(" plant ",C1110)),ISNUMBER(FIND("Plant ",C1110)),ISNUMBER(FIND("tomato",C1110)),ISNUMBER(FIND("plants",C1110)),ISNUMBER(FIND("Plants",C1110)),ISNUMBER(FIND("algae",C1110)),ISNUMBER(FIND("lettuce",C1110)),ISNUMBER(FIND("green gram sprouts ",C1110)),ISNUMBER(FIND("Cucurbita pepo",C1110)),ISNUMBER(FIND("bean ",C1110)),ISNUMBER(FIND("chloroplast",C1110)),ISNUMBER(FIND("chlorophyll",C1110)),ISNUMBER(FIND("seedling",C1110)),ISNUMBER(FIND("canola",C1110)),ISNUMBER(FIND("shoot",C1110)),ISNUMBER(FIND("photosynthes",C1110)),ISNUMBER(FIND(" leaves ",C1110)),,ISNUMBER(FIND("agriculture",C1110)),ISNUMBER(FIND(" crops ",C1110)))</f>
        <v>0</v>
      </c>
      <c r="AF1110" t="b">
        <f>OR(ISNUMBER(FIND("bacteria",C1110)),ISNUMBER(FIND("Bacteria",C1110)),ISNUMBER(FIND("Bacterium",C1110)),ISNUMBER(FIND("bacterium",C1110)),ISNUMBER(FIND(" coli ",C1110)))</f>
        <v>0</v>
      </c>
      <c r="AG1110" t="b">
        <f>OR(ISNUMBER(FIND("fungi",C1110)),ISNUMBER(FIND("Fungi",C1110)),ISNUMBER(FIND("fungus",C1110)),ISNUMBER(FIND("Fungus",C1110)),ISNUMBER(FIND("mushroom",C1110)),ISNUMBER(FIND("Mushroom",C1110)),ISNUMBER(FIND(" mold ",C1110)))</f>
        <v>0</v>
      </c>
      <c r="AH1110" t="b">
        <f>OR(ISNUMBER(FIND("Pig ",C1110)),ISNUMBER(FIND("pig ",C1110)),ISNUMBER(FIND("Pigs ",C1110)),ISNUMBER(FIND("pigs ",C1110)))</f>
        <v>0</v>
      </c>
      <c r="AI1110" t="b">
        <f>OR(ISNUMBER(FIND(" C. elegans",C1110)),ISNUMBER(FIND("Caenorhabditis elegans",C1110)),ISNUMBER(FIND("earthworms",C1110)),ISNUMBER(FIND(" Ficopomatus enigmaticus",C1110)),ISNUMBER(FIND("larva",C1110)),ISNUMBER(FIND("Lumbriculus variegatus",C1110)),ISNUMBER(FIND("nematode",C1110)))</f>
        <v>1</v>
      </c>
      <c r="AJ1110" t="b">
        <f>NOT(OR(AA1110,AB1110,AC1110,AD1110,AE1110,AF1110,AG1110,AH1110,AI1110))</f>
        <v>0</v>
      </c>
      <c r="AL1110" t="b">
        <f>OR(AA1110,AB1110,AD1110,AE1110,AF1110,AG1110,AH1110,AI1110)</f>
        <v>1</v>
      </c>
      <c r="AM1110" t="b">
        <f>IF(Table1[[#This Row],[In vivo?]],IF(Table1[[#This Row],[Cell]],FALSE,TRUE),FALSE)</f>
        <v>1</v>
      </c>
      <c r="AN1110" t="b">
        <f>AND(AC1110,AL1110)</f>
        <v>0</v>
      </c>
      <c r="AO1110" t="b">
        <f>IF(Table1[[#This Row],[Cell]],IF(Table1[[#This Row],[In vivo?]],FALSE,TRUE),FALSE)</f>
        <v>0</v>
      </c>
      <c r="AP1110" t="b">
        <f>NOT(OR(Table1[[#This Row],[In vivo?]],Table1[[#This Row],[Only in Cell]]))</f>
        <v>0</v>
      </c>
      <c r="AQ1110" t="str">
        <f>IF(OR(Table1[[#This Row],[Rodents]],Table1[[#This Row],[Human]],Table1[[#This Row],[Pig]]),OR(ISNUMBER(FIND("pulmonary",C1110)),ISNUMBER(FIND("lung",C1110))),"NA")</f>
        <v>NA</v>
      </c>
      <c r="AR1110" t="str">
        <f>IF(OR(Table1[[#This Row],[Rodents]],Table1[[#This Row],[Human]],Table1[[#This Row],[Pig]]),OR(ISNUMBER(FIND("skin",C1110)),ISNUMBER(FIND("dermal",C1110))),"NA")</f>
        <v>NA</v>
      </c>
      <c r="AS1110" t="str">
        <f>IF(OR(Table1[[#This Row],[Rodents]],Table1[[#This Row],[Human]],Table1[[#This Row],[Pig]]),OR(ISNUMBER(FIND("liver",C1110)),ISNUMBER(FIND("hepat",C1110))),"NA")</f>
        <v>NA</v>
      </c>
      <c r="AT1110" t="str">
        <f>IF(OR(Table1[[#This Row],[Rodents]],Table1[[#This Row],[Human]],Table1[[#This Row],[Pig]]),OR(ISNUMBER(FIND("kidney",C1110)),ISNUMBER(FIND("neph",C1110))),"NA")</f>
        <v>NA</v>
      </c>
      <c r="AU1110" t="str">
        <f>IF(OR(Table1[[#This Row],[Rodents]],Table1[[#This Row],[Human]],Table1[[#This Row],[Pig]]),OR(ISNUMBER(FIND("brain",C1110)),ISNUMBER(FIND("neur",C1110)),ISNUMBER(FIND("nerv",C1110))),"NA")</f>
        <v>NA</v>
      </c>
      <c r="AV1110" t="str">
        <f>IF(OR(Table1[[#This Row],[Rodents]],Table1[[#This Row],[Human]],Table1[[#This Row],[Pig]]),OR(ISNUMBER(FIND("heart",C1110)),ISNUMBER(FIND("cardi",C1110))),"NA")</f>
        <v>NA</v>
      </c>
      <c r="AW1110" t="str">
        <f>IF(OR(Table1[[#This Row],[Rodents]],Table1[[#This Row],[Human]],Table1[[#This Row],[Pig]]),OR(ISNUMBER(FIND("gastro",C1110)),ISNUMBER(FIND("intesti",C1110)),ISNUMBER(FIND("stomach",C1110))),"NA")</f>
        <v>NA</v>
      </c>
      <c r="AX1110" t="str">
        <f>IF(OR(Table1[[#This Row],[Rodents]],Table1[[#This Row],[Human]],Table1[[#This Row],[Pig]]),NOT(OR(AQ1110,AR1110,AS1110,AT1110,AU1110,AV1110,AW1110)),"NA")</f>
        <v>NA</v>
      </c>
      <c r="AY1110" t="b">
        <f>OR(ISNUMBER(FIND("SWCNT",C1110)),ISNUMBER(FIND("SWNT",C1110)),ISNUMBER(FIND("single-wall",C1110)),ISNUMBER(FIND("single wall",C1110)),ISNUMBER(FIND("Single wall",C1110)),ISNUMBER(FIND("Single-wall",C1110)),ISNUMBER(FIND("SWCNT",B1110)),ISNUMBER(FIND("SWNT",B1110)),ISNUMBER(FIND("single-wall",B1110)),ISNUMBER(FIND("single wall",B1110)),ISNUMBER(FIND("Single-wall",B1110)),ISNUMBER(FIND("Single wall",B1110)))</f>
        <v>1</v>
      </c>
      <c r="AZ1110" t="b">
        <f>OR(ISNUMBER(FIND("MWCNT",C1110)),ISNUMBER(FIND("MWNT",C1110)),ISNUMBER(FIND("multi-wall",C1110)),ISNUMBER(FIND("multi wall",C1110)),ISNUMBER(FIND("multiwall",C1110)),ISNUMBER(FIND("Multi-wall",C1110)),ISNUMBER(FIND("Multi wall",C1110)),ISNUMBER(FIND("Multiwall",C1110)),ISNUMBER(FIND("MWCNT",B1110)),ISNUMBER(FIND("MWNT",B1110)),ISNUMBER(FIND("multi-wall",B1110)),ISNUMBER(FIND("multi wall",B1110)),ISNUMBER(FIND("multiwall",B1110)),ISNUMBER(FIND("Multi-wall",B1110)),ISNUMBER(FIND("Multi wall",B1110)),ISNUMBER(FIND("Multiwall",B1110)),ISNUMBER(FIND("Double-wall",B1110)),ISNUMBER(FIND("Double wall",B1110)),ISNUMBER(FIND("Doublewall",B1110)),ISNUMBER(FIND("double-wall",B1110)),ISNUMBER(FIND("double wall",B1110)),ISNUMBER(FIND("doublewall",B1110)))</f>
        <v>0</v>
      </c>
      <c r="BA1110" t="b">
        <f>AND(Table1[[#This Row],[SWCNT]],Table1[[#This Row],[MWCNT]])</f>
        <v>0</v>
      </c>
      <c r="BB1110" t="b">
        <f>IF(Table1[[#This Row],[SWCNT]]=TRUE,FALSE,IF(Table1[[#This Row],[MWCNT]]=TRUE,FALSE,TRUE))</f>
        <v>0</v>
      </c>
      <c r="BC1110" s="18"/>
    </row>
    <row r="1111" spans="1:55" ht="166.5">
      <c r="A1111" t="s">
        <v>4207</v>
      </c>
      <c r="B1111" s="2" t="s">
        <v>4208</v>
      </c>
      <c r="C1111" s="16" t="s">
        <v>4209</v>
      </c>
      <c r="D1111" s="17" t="s">
        <v>4210</v>
      </c>
      <c r="E1111" s="2">
        <v>2013</v>
      </c>
      <c r="F1111" t="b">
        <f>OR(ISNUMBER(FIND("cytotoxic",C1111)),ISNUMBER(FIND("Cytotoxic",C1111)),ISNUMBER(FIND("cellular toxicity",C1111)),ISNUMBER(FIND("cell death",C1111)),ISNUMBER(FIND("viable",C1111)),ISNUMBER(FIND("phytotoxic",C1111)),ISNUMBER(FIND("acute toxicity",C1111)),ISNUMBER(FIND("MTT",C1111)),ISNUMBER(FIND("survival",C1111)),ISNUMBER(FIND("prolifer",C1111)),ISNUMBER(FIND("apoptosis",C1111)),ISNUMBER(FIND("neurotoxic",C1111)),ISNUMBER(FIND("  lysis ",C1111)),ISNUMBER(FIND("necrosis",C1111)),ISNUMBER(FIND("cellular death",C1111))*3,ISNUMBER(FIND("LDH",C1111)),ISNUMBER(FIND("Acute toxicity",C1111)))</f>
        <v>1</v>
      </c>
      <c r="G1111" t="b">
        <f>OR(ISNUMBER(FIND("genotoxic",C1111)),ISNUMBER(FIND("genotoxicity",C1111)),ISNUMBER(FIND("DNA damage",C1111)),ISNUMBER(FIND("DNA",C1111)),ISNUMBER(FIND("RNA",C1111)),ISNUMBER(FIND("mesothelioma",C1111)),ISNUMBER(FIND("carcino",C1111)),ISNUMBER(FIND("mutagen",C1111)),ISNUMBER(FIND("genetic",C1111)))</f>
        <v>0</v>
      </c>
      <c r="H1111" t="b">
        <f>OR(ISNUMBER(FIND("inflammatory",C1111)),ISNUMBER(FIND("inflamm",C1111)))</f>
        <v>0</v>
      </c>
      <c r="I1111" t="b">
        <f>OR(ISNUMBER(FIND("immune",C1111)),ISNUMBER(FIND("immunological",C1111)),ISNUMBER(FIND("interleuk",C1111)),ISNUMBER(FIND("platelet activation",C1111)),ISNUMBER(FIND("monocyte",C1111)),ISNUMBER(FIND("leukocyte",C1111)),ISNUMBER(FIND("cytokine",C1111)),ISNUMBER(FIND("CD4",C1111)),ISNUMBER(FIND("CD8",C1111)),ISNUMBER(FIND("T-cell",C1111)))</f>
        <v>0</v>
      </c>
      <c r="J1111" t="b">
        <f>OR(ISNUMBER(FIND("reactive oxygen",C1111)),ISNUMBER(FIND("ROS",C1111)),ISNUMBER(FIND("free radical",C1111)),ISNUMBER(FIND("oxidative stress",C1111)),ISNUMBER(FIND("peroxid",C1111)),ISNUMBER(FIND("oxidative",C1111)),ISNUMBER(FIND("antioxid",C1111)))</f>
        <v>0</v>
      </c>
      <c r="K1111" t="b">
        <f>OR(ISNUMBER(FIND("autophag",C1111)))</f>
        <v>0</v>
      </c>
      <c r="L1111" t="b">
        <f>OR(ISNUMBER(FIND("morpholog",C1111)))</f>
        <v>0</v>
      </c>
      <c r="M1111" t="b">
        <f>OR(ISNUMBER(FIND("fibrosis",C1111)),ISNUMBER(FIND("Fibrosis",C1111)),ISNUMBER(FIND("fibrot",C1111)))</f>
        <v>0</v>
      </c>
      <c r="N1111" t="b">
        <f>OR(ISNUMBER(FIND("offspring",C1111)),ISNUMBER(FIND("Parental",C1111)),ISNUMBER(FIND("parental",C1111)),ISNUMBER(FIND("germline",C1111)),ISNUMBER(FIND("reproduc",C1111)),ISNUMBER(FIND("embryo",C1111)))</f>
        <v>0</v>
      </c>
      <c r="O1111" t="b">
        <f>OR(ISNUMBER(FIND("metabol",C1111)),ISNUMBER(FIND("Metabol",C1111)),ISNUMBER(FIND("digest",C1111)),ISNUMBER(FIND("mitochon",C1111)))</f>
        <v>0</v>
      </c>
      <c r="P1111" t="b">
        <f>OR(ISNUMBER(FIND("ecotox",C1111)),ISNUMBER(FIND("Ecotox",B1111)),ISNUMBER(FIND("ecotox",B1111)),ISNUMBER(FIND("Ecotox",C1111)))</f>
        <v>0</v>
      </c>
      <c r="Q1111" t="b">
        <f>OR(ISNUMBER(FIND("Bioaccum",C1111)),ISNUMBER(FIND("bioaccum",C1111)),ISNUMBER(FIND("accum",C1111)))</f>
        <v>0</v>
      </c>
      <c r="R1111" t="b">
        <f>OR(ISNUMBER(FIND("Occupation",C1111)),ISNUMBER(FIND("occupation",C1111)),ISNUMBER(FIND("worker",C1111)),ISNUMBER(FIND("workforce",C1111)))</f>
        <v>0</v>
      </c>
      <c r="S1111" t="b">
        <f>NOT(OR(F1111,G1111,H1111,I1111,J1111,K1111,L1111,M1111,N1111,O1111,P1111,Q1111,R1111))</f>
        <v>0</v>
      </c>
      <c r="U1111" t="b">
        <f>OR(Table1[[#This Row],[Inflammation]],Table1[[#This Row],[Immune]])</f>
        <v>0</v>
      </c>
      <c r="V1111" t="str">
        <f>IF(OR(Table1[[#This Row],[Rodents]],Table1[[#This Row],[Human]],Table1[[#This Row],[Pig]]),OR(ISNUMBER(FIND("intratrach",C1111)),ISNUMBER(FIND("nasal ",C1111)),ISNUMBER(FIND("instill",C1111))),"NA")</f>
        <v>NA</v>
      </c>
      <c r="W1111" t="str">
        <f>IF(OR(Table1[[#This Row],[Rodents]],Table1[[#This Row],[Human]],Table1[[#This Row],[Pig]]),OR(ISNUMBER(FIND("dermal",C1111)),ISNUMBER(FIND("skin ",C1111))),"NA")</f>
        <v>NA</v>
      </c>
      <c r="X1111" t="str">
        <f>IF(OR(Table1[[#This Row],[Rodents]],Table1[[#This Row],[Human]],Table1[[#This Row],[Pig]]),OR(ISNUMBER(FIND("injected",C1111)),ISNUMBER(FIND("periton",C1111)),ISNUMBER(FIND("intrascrot",C1111))),"NA")</f>
        <v>NA</v>
      </c>
      <c r="Y1111" t="str">
        <f>IF(OR(Table1[[#This Row],[Rodents]],Table1[[#This Row],[Human]],Table1[[#This Row],[Pig]]),NOT(OR(Table1[[#This Row],[Inhaled/Intratracheal/intranasal]],Table1[[#This Row],[Dermal]],Table1[[#This Row],[Injected]])),"NA")</f>
        <v>NA</v>
      </c>
      <c r="AA1111" t="b">
        <f>OR(ISNUMBER(FIND("fish ",C1111)),ISNUMBER(FIND("Fish ",C1111)),ISNUMBER(FIND("aquatic",C1111)),ISNUMBER(FIND("daphnids",C1111)),ISNUMBER(FIND("Carcinus maenas",C1111)),ISNUMBER(FIND("Daphnia",C1111)),ISNUMBER(FIND("Ruditapes philippinarum",C1111)),ISNUMBER(FIND("daphnia",C1111)),ISNUMBER(FIND("marine",C1111)),ISNUMBER(FIND("mussel",C1111)),ISNUMBER(FIND("algae",C1111)),ISNUMBER(FIND("Donax faba",C1111)),ISNUMBER(FIND("estuarine",C1111)),ISNUMBER(FIND("snail",C1111)),ISNUMBER(FIND("Prorocentrum donghaiense",C1111)) )</f>
        <v>0</v>
      </c>
      <c r="AB1111" t="b">
        <f>OR(ISNUMBER(FIND(" rat ",C1111)),ISNUMBER(FIND(" rats ",C1111)),ISNUMBER(FIND(" Rats ",C1111)),ISNUMBER(FIND(" Rat ",C1111)),ISNUMBER(FIND(" rat.",C1111)),ISNUMBER(FIND(" rats.",C1111)),ISNUMBER(FIND("mouse",C1111)),ISNUMBER(FIND("mice",C1111)), ISNUMBER(FIND(" Mice",C1111)))</f>
        <v>0</v>
      </c>
      <c r="AC1111" t="b">
        <f>OR(ISNUMBER(FIND(" cell ",C1111)),ISNUMBER(FIND("fibroblast",C1111)),ISNUMBER(FIND("macrophage",C1111)),ISNUMBER(FIND("epithelial",C1111)),ISNUMBER(FIND("endothelial",C1111)),ISNUMBER(FIND("neuron",C1111)),ISNUMBER(FIND(" cells ",C1111)),ISNUMBER(FIND("RBC",C1111)),ISNUMBER(FIND("mitochond",C1111)),ISNUMBER(FIND("adipocyte",C1111)),ISNUMBER(FIND("osteo",C1111)),ISNUMBER(FIND("keratin",C1111)),ISNUMBER(FIND(" cell's ",C1111)),ISNUMBER(FIND("eukary",C1111)),ISNUMBER(FIND("sperm",C1111)))</f>
        <v>1</v>
      </c>
      <c r="AD1111" t="b">
        <f>OR(ISNUMBER(FIND("human",B1111)),ISNUMBER(FIND("workers",B1111)),ISNUMBER(FIND("workforces",B1111)),ISNUMBER(FIND("occupational",B1111)),ISNUMBER(FIND("Case report",B1111)),ISNUMBER(FIND("Workplaces",B1111)),ISNUMBER(FIND("worker",B1111)))</f>
        <v>0</v>
      </c>
      <c r="AE1111" t="b">
        <f>OR(ISNUMBER(FIND(" plant ",C1111)),ISNUMBER(FIND("Plant ",C1111)),ISNUMBER(FIND("tomato",C1111)),ISNUMBER(FIND("plants",C1111)),ISNUMBER(FIND("Plants",C1111)),ISNUMBER(FIND("algae",C1111)),ISNUMBER(FIND("lettuce",C1111)),ISNUMBER(FIND("green gram sprouts ",C1111)),ISNUMBER(FIND("Cucurbita pepo",C1111)),ISNUMBER(FIND("bean ",C1111)),ISNUMBER(FIND("chloroplast",C1111)),ISNUMBER(FIND("chlorophyll",C1111)),ISNUMBER(FIND("seedling",C1111)),ISNUMBER(FIND("canola",C1111)),ISNUMBER(FIND("shoot",C1111)),ISNUMBER(FIND("photosynthes",C1111)),ISNUMBER(FIND(" leaves ",C1111)),,ISNUMBER(FIND("agriculture",C1111)),ISNUMBER(FIND(" crops ",C1111)))</f>
        <v>0</v>
      </c>
      <c r="AF1111" t="b">
        <f>OR(ISNUMBER(FIND("bacteria",C1111)),ISNUMBER(FIND("Bacteria",C1111)),ISNUMBER(FIND("Bacterium",C1111)),ISNUMBER(FIND("bacterium",C1111)),ISNUMBER(FIND(" coli ",C1111)))</f>
        <v>0</v>
      </c>
      <c r="AG1111" t="b">
        <f>OR(ISNUMBER(FIND("fungi",C1111)),ISNUMBER(FIND("Fungi",C1111)),ISNUMBER(FIND("fungus",C1111)),ISNUMBER(FIND("Fungus",C1111)),ISNUMBER(FIND("mushroom",C1111)),ISNUMBER(FIND("Mushroom",C1111)),ISNUMBER(FIND(" mold ",C1111)))</f>
        <v>0</v>
      </c>
      <c r="AH1111" t="b">
        <f>OR(ISNUMBER(FIND("Pig ",C1111)),ISNUMBER(FIND("pig ",C1111)),ISNUMBER(FIND("Pigs ",C1111)),ISNUMBER(FIND("pigs ",C1111)))</f>
        <v>0</v>
      </c>
      <c r="AI1111" t="b">
        <f>OR(ISNUMBER(FIND(" C. elegans",C1111)),ISNUMBER(FIND("Caenorhabditis elegans",C1111)),ISNUMBER(FIND("earthworms",C1111)),ISNUMBER(FIND(" Ficopomatus enigmaticus",C1111)),ISNUMBER(FIND("larva",C1111)),ISNUMBER(FIND("Lumbriculus variegatus",C1111)),ISNUMBER(FIND("nematode",C1111)))</f>
        <v>0</v>
      </c>
      <c r="AJ1111" t="b">
        <f>NOT(OR(AA1111,AB1111,AC1111,AD1111,AE1111,AF1111,AG1111,AH1111,AI1111))</f>
        <v>0</v>
      </c>
      <c r="AL1111" t="b">
        <f>OR(AA1111,AB1111,AD1111,AE1111,AF1111,AG1111,AH1111,AI1111)</f>
        <v>0</v>
      </c>
      <c r="AM1111" t="b">
        <f>IF(Table1[[#This Row],[In vivo?]],IF(Table1[[#This Row],[Cell]],FALSE,TRUE),FALSE)</f>
        <v>0</v>
      </c>
      <c r="AN1111" t="b">
        <f>AND(AC1111,AL1111)</f>
        <v>0</v>
      </c>
      <c r="AO1111" t="b">
        <f>IF(Table1[[#This Row],[Cell]],IF(Table1[[#This Row],[In vivo?]],FALSE,TRUE),FALSE)</f>
        <v>1</v>
      </c>
      <c r="AP1111" t="b">
        <f>NOT(OR(Table1[[#This Row],[In vivo?]],Table1[[#This Row],[Only in Cell]]))</f>
        <v>0</v>
      </c>
      <c r="AQ1111" t="str">
        <f>IF(OR(Table1[[#This Row],[Rodents]],Table1[[#This Row],[Human]],Table1[[#This Row],[Pig]]),OR(ISNUMBER(FIND("pulmonary",C1111)),ISNUMBER(FIND("lung",C1111))),"NA")</f>
        <v>NA</v>
      </c>
      <c r="AR1111" t="str">
        <f>IF(OR(Table1[[#This Row],[Rodents]],Table1[[#This Row],[Human]],Table1[[#This Row],[Pig]]),OR(ISNUMBER(FIND("skin",C1111)),ISNUMBER(FIND("dermal",C1111))),"NA")</f>
        <v>NA</v>
      </c>
      <c r="AS1111" t="str">
        <f>IF(OR(Table1[[#This Row],[Rodents]],Table1[[#This Row],[Human]],Table1[[#This Row],[Pig]]),OR(ISNUMBER(FIND("liver",C1111)),ISNUMBER(FIND("hepat",C1111))),"NA")</f>
        <v>NA</v>
      </c>
      <c r="AT1111" t="str">
        <f>IF(OR(Table1[[#This Row],[Rodents]],Table1[[#This Row],[Human]],Table1[[#This Row],[Pig]]),OR(ISNUMBER(FIND("kidney",C1111)),ISNUMBER(FIND("neph",C1111))),"NA")</f>
        <v>NA</v>
      </c>
      <c r="AU1111" t="str">
        <f>IF(OR(Table1[[#This Row],[Rodents]],Table1[[#This Row],[Human]],Table1[[#This Row],[Pig]]),OR(ISNUMBER(FIND("brain",C1111)),ISNUMBER(FIND("neur",C1111)),ISNUMBER(FIND("nerv",C1111))),"NA")</f>
        <v>NA</v>
      </c>
      <c r="AV1111" t="str">
        <f>IF(OR(Table1[[#This Row],[Rodents]],Table1[[#This Row],[Human]],Table1[[#This Row],[Pig]]),OR(ISNUMBER(FIND("heart",C1111)),ISNUMBER(FIND("cardi",C1111))),"NA")</f>
        <v>NA</v>
      </c>
      <c r="AW1111" t="str">
        <f>IF(OR(Table1[[#This Row],[Rodents]],Table1[[#This Row],[Human]],Table1[[#This Row],[Pig]]),OR(ISNUMBER(FIND("gastro",C1111)),ISNUMBER(FIND("intesti",C1111)),ISNUMBER(FIND("stomach",C1111))),"NA")</f>
        <v>NA</v>
      </c>
      <c r="AX1111" t="str">
        <f>IF(OR(Table1[[#This Row],[Rodents]],Table1[[#This Row],[Human]],Table1[[#This Row],[Pig]]),NOT(OR(AQ1111,AR1111,AS1111,AT1111,AU1111,AV1111,AW1111)),"NA")</f>
        <v>NA</v>
      </c>
      <c r="AY1111" t="b">
        <f>OR(ISNUMBER(FIND("SWCNT",C1111)),ISNUMBER(FIND("SWNT",C1111)),ISNUMBER(FIND("single-wall",C1111)),ISNUMBER(FIND("single wall",C1111)),ISNUMBER(FIND("Single wall",C1111)),ISNUMBER(FIND("Single-wall",C1111)),ISNUMBER(FIND("SWCNT",B1111)),ISNUMBER(FIND("SWNT",B1111)),ISNUMBER(FIND("single-wall",B1111)),ISNUMBER(FIND("single wall",B1111)),ISNUMBER(FIND("Single-wall",B1111)),ISNUMBER(FIND("Single wall",B1111)))</f>
        <v>0</v>
      </c>
      <c r="AZ1111" t="b">
        <f>OR(ISNUMBER(FIND("MWCNT",C1111)),ISNUMBER(FIND("MWNT",C1111)),ISNUMBER(FIND("multi-wall",C1111)),ISNUMBER(FIND("multi wall",C1111)),ISNUMBER(FIND("multiwall",C1111)),ISNUMBER(FIND("Multi-wall",C1111)),ISNUMBER(FIND("Multi wall",C1111)),ISNUMBER(FIND("Multiwall",C1111)),ISNUMBER(FIND("MWCNT",B1111)),ISNUMBER(FIND("MWNT",B1111)),ISNUMBER(FIND("multi-wall",B1111)),ISNUMBER(FIND("multi wall",B1111)),ISNUMBER(FIND("multiwall",B1111)),ISNUMBER(FIND("Multi-wall",B1111)),ISNUMBER(FIND("Multi wall",B1111)),ISNUMBER(FIND("Multiwall",B1111)),ISNUMBER(FIND("Double-wall",B1111)),ISNUMBER(FIND("Double wall",B1111)),ISNUMBER(FIND("Doublewall",B1111)),ISNUMBER(FIND("double-wall",B1111)),ISNUMBER(FIND("double wall",B1111)),ISNUMBER(FIND("doublewall",B1111)))</f>
        <v>1</v>
      </c>
      <c r="BA1111" t="b">
        <f>AND(Table1[[#This Row],[SWCNT]],Table1[[#This Row],[MWCNT]])</f>
        <v>0</v>
      </c>
      <c r="BB1111" t="b">
        <f>IF(Table1[[#This Row],[SWCNT]]=TRUE,FALSE,IF(Table1[[#This Row],[MWCNT]]=TRUE,FALSE,TRUE))</f>
        <v>0</v>
      </c>
      <c r="BC1111" s="18"/>
    </row>
    <row r="1112" spans="1:55" ht="203.5">
      <c r="A1112" t="s">
        <v>4278</v>
      </c>
      <c r="B1112" s="2" t="s">
        <v>4280</v>
      </c>
      <c r="C1112" s="16" t="s">
        <v>4282</v>
      </c>
      <c r="D1112" s="17" t="s">
        <v>465</v>
      </c>
      <c r="E1112" s="2">
        <v>2013</v>
      </c>
      <c r="F1112" t="b">
        <f>OR(ISNUMBER(FIND("cytotoxic",C1112)),ISNUMBER(FIND("Cytotoxic",C1112)),ISNUMBER(FIND("cellular toxicity",C1112)),ISNUMBER(FIND("cell death",C1112)),ISNUMBER(FIND("viable",C1112)),ISNUMBER(FIND("phytotoxic",C1112)),ISNUMBER(FIND("acute toxicity",C1112)),ISNUMBER(FIND("MTT",C1112)),ISNUMBER(FIND("survival",C1112)),ISNUMBER(FIND("prolifer",C1112)),ISNUMBER(FIND("apoptosis",C1112)),ISNUMBER(FIND("neurotoxic",C1112)),ISNUMBER(FIND("  lysis ",C1112)),ISNUMBER(FIND("necrosis",C1112)),ISNUMBER(FIND("cellular death",C1112))*3,ISNUMBER(FIND("LDH",C1112)),ISNUMBER(FIND("Acute toxicity",C1112)))</f>
        <v>1</v>
      </c>
      <c r="G1112" t="b">
        <f>OR(ISNUMBER(FIND("genotoxic",C1112)),ISNUMBER(FIND("genotoxicity",C1112)),ISNUMBER(FIND("DNA damage",C1112)),ISNUMBER(FIND("DNA",C1112)),ISNUMBER(FIND("RNA",C1112)),ISNUMBER(FIND("mesothelioma",C1112)),ISNUMBER(FIND("carcino",C1112)),ISNUMBER(FIND("mutagen",C1112)),ISNUMBER(FIND("genetic",C1112)))</f>
        <v>0</v>
      </c>
      <c r="H1112" t="b">
        <f>OR(ISNUMBER(FIND("inflammatory",C1112)),ISNUMBER(FIND("inflamm",C1112)))</f>
        <v>0</v>
      </c>
      <c r="I1112" t="b">
        <f>OR(ISNUMBER(FIND("immune",C1112)),ISNUMBER(FIND("immunological",C1112)),ISNUMBER(FIND("interleuk",C1112)),ISNUMBER(FIND("platelet activation",C1112)),ISNUMBER(FIND("monocyte",C1112)),ISNUMBER(FIND("leukocyte",C1112)),ISNUMBER(FIND("cytokine",C1112)),ISNUMBER(FIND("CD4",C1112)),ISNUMBER(FIND("CD8",C1112)),ISNUMBER(FIND("T-cell",C1112)))</f>
        <v>0</v>
      </c>
      <c r="J1112" t="b">
        <f>OR(ISNUMBER(FIND("reactive oxygen",C1112)),ISNUMBER(FIND("ROS",C1112)),ISNUMBER(FIND("free radical",C1112)),ISNUMBER(FIND("oxidative stress",C1112)),ISNUMBER(FIND("peroxid",C1112)),ISNUMBER(FIND("oxidative",C1112)),ISNUMBER(FIND("antioxid",C1112)))</f>
        <v>0</v>
      </c>
      <c r="K1112" t="b">
        <f>OR(ISNUMBER(FIND("autophag",C1112)))</f>
        <v>0</v>
      </c>
      <c r="L1112" t="b">
        <f>OR(ISNUMBER(FIND("morpholog",C1112)))</f>
        <v>0</v>
      </c>
      <c r="M1112" t="b">
        <f>OR(ISNUMBER(FIND("fibrosis",C1112)),ISNUMBER(FIND("Fibrosis",C1112)),ISNUMBER(FIND("fibrot",C1112)))</f>
        <v>0</v>
      </c>
      <c r="N1112" t="b">
        <f>OR(ISNUMBER(FIND("offspring",C1112)),ISNUMBER(FIND("Parental",C1112)),ISNUMBER(FIND("parental",C1112)),ISNUMBER(FIND("germline",C1112)),ISNUMBER(FIND("reproduc",C1112)),ISNUMBER(FIND("embryo",C1112)))</f>
        <v>0</v>
      </c>
      <c r="O1112" t="b">
        <f>OR(ISNUMBER(FIND("metabol",C1112)),ISNUMBER(FIND("Metabol",C1112)),ISNUMBER(FIND("digest",C1112)),ISNUMBER(FIND("mitochon",C1112)))</f>
        <v>0</v>
      </c>
      <c r="P1112" t="b">
        <f>OR(ISNUMBER(FIND("ecotox",C1112)),ISNUMBER(FIND("Ecotox",B1112)),ISNUMBER(FIND("ecotox",B1112)),ISNUMBER(FIND("Ecotox",C1112)))</f>
        <v>0</v>
      </c>
      <c r="Q1112" t="b">
        <f>OR(ISNUMBER(FIND("Bioaccum",C1112)),ISNUMBER(FIND("bioaccum",C1112)),ISNUMBER(FIND("accum",C1112)))</f>
        <v>0</v>
      </c>
      <c r="R1112" t="b">
        <f>OR(ISNUMBER(FIND("Occupation",C1112)),ISNUMBER(FIND("occupation",C1112)),ISNUMBER(FIND("worker",C1112)),ISNUMBER(FIND("workforce",C1112)))</f>
        <v>0</v>
      </c>
      <c r="S1112" t="b">
        <f>NOT(OR(F1112,G1112,H1112,I1112,J1112,K1112,L1112,M1112,N1112,O1112,P1112,Q1112,R1112))</f>
        <v>0</v>
      </c>
      <c r="U1112" t="b">
        <f>OR(Table1[[#This Row],[Inflammation]],Table1[[#This Row],[Immune]])</f>
        <v>0</v>
      </c>
      <c r="V1112" t="str">
        <f>IF(OR(Table1[[#This Row],[Rodents]],Table1[[#This Row],[Human]],Table1[[#This Row],[Pig]]),OR(ISNUMBER(FIND("intratrach",C1112)),ISNUMBER(FIND("nasal ",C1112)),ISNUMBER(FIND("instill",C1112))),"NA")</f>
        <v>NA</v>
      </c>
      <c r="W1112" t="str">
        <f>IF(OR(Table1[[#This Row],[Rodents]],Table1[[#This Row],[Human]],Table1[[#This Row],[Pig]]),OR(ISNUMBER(FIND("dermal",C1112)),ISNUMBER(FIND("skin ",C1112))),"NA")</f>
        <v>NA</v>
      </c>
      <c r="X1112" t="str">
        <f>IF(OR(Table1[[#This Row],[Rodents]],Table1[[#This Row],[Human]],Table1[[#This Row],[Pig]]),OR(ISNUMBER(FIND("injected",C1112)),ISNUMBER(FIND("periton",C1112)),ISNUMBER(FIND("intrascrot",C1112))),"NA")</f>
        <v>NA</v>
      </c>
      <c r="Y1112" t="str">
        <f>IF(OR(Table1[[#This Row],[Rodents]],Table1[[#This Row],[Human]],Table1[[#This Row],[Pig]]),NOT(OR(Table1[[#This Row],[Inhaled/Intratracheal/intranasal]],Table1[[#This Row],[Dermal]],Table1[[#This Row],[Injected]])),"NA")</f>
        <v>NA</v>
      </c>
      <c r="AA1112" t="b">
        <f>OR(ISNUMBER(FIND("fish ",C1112)),ISNUMBER(FIND("Fish ",C1112)),ISNUMBER(FIND("aquatic",C1112)),ISNUMBER(FIND("daphnids",C1112)),ISNUMBER(FIND("Carcinus maenas",C1112)),ISNUMBER(FIND("Daphnia",C1112)),ISNUMBER(FIND("Ruditapes philippinarum",C1112)),ISNUMBER(FIND("daphnia",C1112)),ISNUMBER(FIND("marine",C1112)),ISNUMBER(FIND("mussel",C1112)),ISNUMBER(FIND("algae",C1112)),ISNUMBER(FIND("Donax faba",C1112)),ISNUMBER(FIND("estuarine",C1112)),ISNUMBER(FIND("snail",C1112)),ISNUMBER(FIND("Prorocentrum donghaiense",C1112)) )</f>
        <v>0</v>
      </c>
      <c r="AB1112" t="b">
        <f>OR(ISNUMBER(FIND(" rat ",C1112)),ISNUMBER(FIND(" rats ",C1112)),ISNUMBER(FIND(" Rats ",C1112)),ISNUMBER(FIND(" Rat ",C1112)),ISNUMBER(FIND(" rat.",C1112)),ISNUMBER(FIND(" rats.",C1112)),ISNUMBER(FIND("mouse",C1112)),ISNUMBER(FIND("mice",C1112)), ISNUMBER(FIND(" Mice",C1112)))</f>
        <v>0</v>
      </c>
      <c r="AC1112" t="b">
        <f>OR(ISNUMBER(FIND(" cell ",C1112)),ISNUMBER(FIND("fibroblast",C1112)),ISNUMBER(FIND("macrophage",C1112)),ISNUMBER(FIND("epithelial",C1112)),ISNUMBER(FIND("endothelial",C1112)),ISNUMBER(FIND("neuron",C1112)),ISNUMBER(FIND(" cells ",C1112)),ISNUMBER(FIND("RBC",C1112)),ISNUMBER(FIND("mitochond",C1112)),ISNUMBER(FIND("adipocyte",C1112)),ISNUMBER(FIND("osteo",C1112)),ISNUMBER(FIND("keratin",C1112)),ISNUMBER(FIND(" cell's ",C1112)),ISNUMBER(FIND("eukary",C1112)),ISNUMBER(FIND("sperm",C1112)))</f>
        <v>1</v>
      </c>
      <c r="AD1112" t="b">
        <f>OR(ISNUMBER(FIND("human",B1112)),ISNUMBER(FIND("workers",B1112)),ISNUMBER(FIND("workforces",B1112)),ISNUMBER(FIND("occupational",B1112)),ISNUMBER(FIND("Case report",B1112)),ISNUMBER(FIND("Workplaces",B1112)),ISNUMBER(FIND("worker",B1112)))</f>
        <v>0</v>
      </c>
      <c r="AE1112" t="b">
        <f>OR(ISNUMBER(FIND(" plant ",C1112)),ISNUMBER(FIND("Plant ",C1112)),ISNUMBER(FIND("tomato",C1112)),ISNUMBER(FIND("plants",C1112)),ISNUMBER(FIND("Plants",C1112)),ISNUMBER(FIND("algae",C1112)),ISNUMBER(FIND("lettuce",C1112)),ISNUMBER(FIND("green gram sprouts ",C1112)),ISNUMBER(FIND("Cucurbita pepo",C1112)),ISNUMBER(FIND("bean ",C1112)),ISNUMBER(FIND("chloroplast",C1112)),ISNUMBER(FIND("chlorophyll",C1112)),ISNUMBER(FIND("seedling",C1112)),ISNUMBER(FIND("canola",C1112)),ISNUMBER(FIND("shoot",C1112)),ISNUMBER(FIND("photosynthes",C1112)),ISNUMBER(FIND(" leaves ",C1112)),,ISNUMBER(FIND("agriculture",C1112)),ISNUMBER(FIND(" crops ",C1112)))</f>
        <v>0</v>
      </c>
      <c r="AF1112" t="b">
        <f>OR(ISNUMBER(FIND("bacteria",C1112)),ISNUMBER(FIND("Bacteria",C1112)),ISNUMBER(FIND("Bacterium",C1112)),ISNUMBER(FIND("bacterium",C1112)),ISNUMBER(FIND(" coli ",C1112)))</f>
        <v>0</v>
      </c>
      <c r="AG1112" t="b">
        <f>OR(ISNUMBER(FIND("fungi",C1112)),ISNUMBER(FIND("Fungi",C1112)),ISNUMBER(FIND("fungus",C1112)),ISNUMBER(FIND("Fungus",C1112)),ISNUMBER(FIND("mushroom",C1112)),ISNUMBER(FIND("Mushroom",C1112)),ISNUMBER(FIND(" mold ",C1112)))</f>
        <v>0</v>
      </c>
      <c r="AH1112" t="b">
        <f>OR(ISNUMBER(FIND("Pig ",C1112)),ISNUMBER(FIND("pig ",C1112)),ISNUMBER(FIND("Pigs ",C1112)),ISNUMBER(FIND("pigs ",C1112)))</f>
        <v>0</v>
      </c>
      <c r="AI1112" t="b">
        <f>OR(ISNUMBER(FIND(" C. elegans",C1112)),ISNUMBER(FIND("Caenorhabditis elegans",C1112)),ISNUMBER(FIND("earthworms",C1112)),ISNUMBER(FIND(" Ficopomatus enigmaticus",C1112)),ISNUMBER(FIND("larva",C1112)),ISNUMBER(FIND("Lumbriculus variegatus",C1112)),ISNUMBER(FIND("nematode",C1112)))</f>
        <v>0</v>
      </c>
      <c r="AJ1112" t="b">
        <f>NOT(OR(AA1112,AB1112,AC1112,AD1112,AE1112,AF1112,AG1112,AH1112,AI1112))</f>
        <v>0</v>
      </c>
      <c r="AL1112" t="b">
        <f>OR(AA1112,AB1112,AD1112,AE1112,AF1112,AG1112,AH1112,AI1112)</f>
        <v>0</v>
      </c>
      <c r="AM1112" t="b">
        <f>IF(Table1[[#This Row],[In vivo?]],IF(Table1[[#This Row],[Cell]],FALSE,TRUE),FALSE)</f>
        <v>0</v>
      </c>
      <c r="AN1112" t="b">
        <f>AND(AC1112,AL1112)</f>
        <v>0</v>
      </c>
      <c r="AO1112" t="b">
        <f>IF(Table1[[#This Row],[Cell]],IF(Table1[[#This Row],[In vivo?]],FALSE,TRUE),FALSE)</f>
        <v>1</v>
      </c>
      <c r="AP1112" t="b">
        <f>NOT(OR(Table1[[#This Row],[In vivo?]],Table1[[#This Row],[Only in Cell]]))</f>
        <v>0</v>
      </c>
      <c r="AQ1112" t="str">
        <f>IF(OR(Table1[[#This Row],[Rodents]],Table1[[#This Row],[Human]],Table1[[#This Row],[Pig]]),OR(ISNUMBER(FIND("pulmonary",C1112)),ISNUMBER(FIND("lung",C1112))),"NA")</f>
        <v>NA</v>
      </c>
      <c r="AR1112" t="str">
        <f>IF(OR(Table1[[#This Row],[Rodents]],Table1[[#This Row],[Human]],Table1[[#This Row],[Pig]]),OR(ISNUMBER(FIND("skin",C1112)),ISNUMBER(FIND("dermal",C1112))),"NA")</f>
        <v>NA</v>
      </c>
      <c r="AS1112" t="str">
        <f>IF(OR(Table1[[#This Row],[Rodents]],Table1[[#This Row],[Human]],Table1[[#This Row],[Pig]]),OR(ISNUMBER(FIND("liver",C1112)),ISNUMBER(FIND("hepat",C1112))),"NA")</f>
        <v>NA</v>
      </c>
      <c r="AT1112" t="str">
        <f>IF(OR(Table1[[#This Row],[Rodents]],Table1[[#This Row],[Human]],Table1[[#This Row],[Pig]]),OR(ISNUMBER(FIND("kidney",C1112)),ISNUMBER(FIND("neph",C1112))),"NA")</f>
        <v>NA</v>
      </c>
      <c r="AU1112" t="str">
        <f>IF(OR(Table1[[#This Row],[Rodents]],Table1[[#This Row],[Human]],Table1[[#This Row],[Pig]]),OR(ISNUMBER(FIND("brain",C1112)),ISNUMBER(FIND("neur",C1112)),ISNUMBER(FIND("nerv",C1112))),"NA")</f>
        <v>NA</v>
      </c>
      <c r="AV1112" t="str">
        <f>IF(OR(Table1[[#This Row],[Rodents]],Table1[[#This Row],[Human]],Table1[[#This Row],[Pig]]),OR(ISNUMBER(FIND("heart",C1112)),ISNUMBER(FIND("cardi",C1112))),"NA")</f>
        <v>NA</v>
      </c>
      <c r="AW1112" t="str">
        <f>IF(OR(Table1[[#This Row],[Rodents]],Table1[[#This Row],[Human]],Table1[[#This Row],[Pig]]),OR(ISNUMBER(FIND("gastro",C1112)),ISNUMBER(FIND("intesti",C1112)),ISNUMBER(FIND("stomach",C1112))),"NA")</f>
        <v>NA</v>
      </c>
      <c r="AX1112" t="str">
        <f>IF(OR(Table1[[#This Row],[Rodents]],Table1[[#This Row],[Human]],Table1[[#This Row],[Pig]]),NOT(OR(AQ1112,AR1112,AS1112,AT1112,AU1112,AV1112,AW1112)),"NA")</f>
        <v>NA</v>
      </c>
      <c r="AY1112" t="b">
        <f>OR(ISNUMBER(FIND("SWCNT",C1112)),ISNUMBER(FIND("SWNT",C1112)),ISNUMBER(FIND("single-wall",C1112)),ISNUMBER(FIND("single wall",C1112)),ISNUMBER(FIND("Single wall",C1112)),ISNUMBER(FIND("Single-wall",C1112)),ISNUMBER(FIND("SWCNT",B1112)),ISNUMBER(FIND("SWNT",B1112)),ISNUMBER(FIND("single-wall",B1112)),ISNUMBER(FIND("single wall",B1112)),ISNUMBER(FIND("Single-wall",B1112)),ISNUMBER(FIND("Single wall",B1112)))</f>
        <v>0</v>
      </c>
      <c r="AZ1112" t="b">
        <f>OR(ISNUMBER(FIND("MWCNT",C1112)),ISNUMBER(FIND("MWNT",C1112)),ISNUMBER(FIND("multi-wall",C1112)),ISNUMBER(FIND("multi wall",C1112)),ISNUMBER(FIND("multiwall",C1112)),ISNUMBER(FIND("Multi-wall",C1112)),ISNUMBER(FIND("Multi wall",C1112)),ISNUMBER(FIND("Multiwall",C1112)),ISNUMBER(FIND("MWCNT",B1112)),ISNUMBER(FIND("MWNT",B1112)),ISNUMBER(FIND("multi-wall",B1112)),ISNUMBER(FIND("multi wall",B1112)),ISNUMBER(FIND("multiwall",B1112)),ISNUMBER(FIND("Multi-wall",B1112)),ISNUMBER(FIND("Multi wall",B1112)),ISNUMBER(FIND("Multiwall",B1112)),ISNUMBER(FIND("Double-wall",B1112)),ISNUMBER(FIND("Double wall",B1112)),ISNUMBER(FIND("Doublewall",B1112)),ISNUMBER(FIND("double-wall",B1112)),ISNUMBER(FIND("double wall",B1112)),ISNUMBER(FIND("doublewall",B1112)))</f>
        <v>1</v>
      </c>
      <c r="BA1112" t="b">
        <f>AND(Table1[[#This Row],[SWCNT]],Table1[[#This Row],[MWCNT]])</f>
        <v>0</v>
      </c>
      <c r="BB1112" t="b">
        <f>IF(Table1[[#This Row],[SWCNT]]=TRUE,FALSE,IF(Table1[[#This Row],[MWCNT]]=TRUE,FALSE,TRUE))</f>
        <v>0</v>
      </c>
      <c r="BC1112" s="18"/>
    </row>
    <row r="1113" spans="1:55" ht="277.5">
      <c r="A1113" t="s">
        <v>4685</v>
      </c>
      <c r="B1113" s="2" t="s">
        <v>4687</v>
      </c>
      <c r="C1113" s="16" t="s">
        <v>4689</v>
      </c>
      <c r="D1113" s="17" t="s">
        <v>1458</v>
      </c>
      <c r="E1113" s="2">
        <v>2012</v>
      </c>
      <c r="F1113" t="b">
        <f>OR(ISNUMBER(FIND("cytotoxic",C1113)),ISNUMBER(FIND("Cytotoxic",C1113)),ISNUMBER(FIND("cellular toxicity",C1113)),ISNUMBER(FIND("cell death",C1113)),ISNUMBER(FIND("viable",C1113)),ISNUMBER(FIND("phytotoxic",C1113)),ISNUMBER(FIND("acute toxicity",C1113)),ISNUMBER(FIND("MTT",C1113)),ISNUMBER(FIND("survival",C1113)),ISNUMBER(FIND("prolifer",C1113)),ISNUMBER(FIND("apoptosis",C1113)),ISNUMBER(FIND("neurotoxic",C1113)),ISNUMBER(FIND("  lysis ",C1113)),ISNUMBER(FIND("necrosis",C1113)),ISNUMBER(FIND("cellular death",C1113))*3,ISNUMBER(FIND("LDH",C1113)),ISNUMBER(FIND("Acute toxicity",C1113)))</f>
        <v>1</v>
      </c>
      <c r="G1113" t="b">
        <f>OR(ISNUMBER(FIND("genotoxic",C1113)),ISNUMBER(FIND("genotoxicity",C1113)),ISNUMBER(FIND("DNA damage",C1113)),ISNUMBER(FIND("DNA",C1113)),ISNUMBER(FIND("RNA",C1113)),ISNUMBER(FIND("mesothelioma",C1113)),ISNUMBER(FIND("carcino",C1113)),ISNUMBER(FIND("mutagen",C1113)),ISNUMBER(FIND("genetic",C1113)))</f>
        <v>0</v>
      </c>
      <c r="H1113" t="b">
        <f>OR(ISNUMBER(FIND("inflammatory",C1113)),ISNUMBER(FIND("inflamm",C1113)))</f>
        <v>0</v>
      </c>
      <c r="I1113" t="b">
        <f>OR(ISNUMBER(FIND("immune",C1113)),ISNUMBER(FIND("immunological",C1113)),ISNUMBER(FIND("interleuk",C1113)),ISNUMBER(FIND("platelet activation",C1113)),ISNUMBER(FIND("monocyte",C1113)),ISNUMBER(FIND("leukocyte",C1113)),ISNUMBER(FIND("cytokine",C1113)),ISNUMBER(FIND("CD4",C1113)),ISNUMBER(FIND("CD8",C1113)),ISNUMBER(FIND("T-cell",C1113)))</f>
        <v>1</v>
      </c>
      <c r="J1113" t="b">
        <f>OR(ISNUMBER(FIND("reactive oxygen",C1113)),ISNUMBER(FIND("ROS",C1113)),ISNUMBER(FIND("free radical",C1113)),ISNUMBER(FIND("oxidative stress",C1113)),ISNUMBER(FIND("peroxid",C1113)),ISNUMBER(FIND("oxidative",C1113)),ISNUMBER(FIND("antioxid",C1113)))</f>
        <v>0</v>
      </c>
      <c r="K1113" t="b">
        <f>OR(ISNUMBER(FIND("autophag",C1113)))</f>
        <v>0</v>
      </c>
      <c r="L1113" t="b">
        <f>OR(ISNUMBER(FIND("morpholog",C1113)))</f>
        <v>0</v>
      </c>
      <c r="M1113" t="b">
        <f>OR(ISNUMBER(FIND("fibrosis",C1113)),ISNUMBER(FIND("Fibrosis",C1113)),ISNUMBER(FIND("fibrot",C1113)))</f>
        <v>0</v>
      </c>
      <c r="N1113" t="b">
        <f>OR(ISNUMBER(FIND("offspring",C1113)),ISNUMBER(FIND("Parental",C1113)),ISNUMBER(FIND("parental",C1113)),ISNUMBER(FIND("germline",C1113)),ISNUMBER(FIND("reproduc",C1113)),ISNUMBER(FIND("embryo",C1113)))</f>
        <v>0</v>
      </c>
      <c r="O1113" t="b">
        <f>OR(ISNUMBER(FIND("metabol",C1113)),ISNUMBER(FIND("Metabol",C1113)),ISNUMBER(FIND("digest",C1113)),ISNUMBER(FIND("mitochon",C1113)))</f>
        <v>0</v>
      </c>
      <c r="P1113" t="b">
        <f>OR(ISNUMBER(FIND("ecotox",C1113)),ISNUMBER(FIND("Ecotox",B1113)),ISNUMBER(FIND("ecotox",B1113)),ISNUMBER(FIND("Ecotox",C1113)))</f>
        <v>0</v>
      </c>
      <c r="Q1113" t="b">
        <f>OR(ISNUMBER(FIND("Bioaccum",C1113)),ISNUMBER(FIND("bioaccum",C1113)),ISNUMBER(FIND("accum",C1113)))</f>
        <v>0</v>
      </c>
      <c r="R1113" t="b">
        <f>OR(ISNUMBER(FIND("Occupation",C1113)),ISNUMBER(FIND("occupation",C1113)),ISNUMBER(FIND("worker",C1113)),ISNUMBER(FIND("workforce",C1113)))</f>
        <v>0</v>
      </c>
      <c r="S1113" t="b">
        <f>NOT(OR(F1113,G1113,H1113,I1113,J1113,K1113,L1113,M1113,N1113,O1113,P1113,Q1113,R1113))</f>
        <v>0</v>
      </c>
      <c r="U1113" t="b">
        <f>OR(Table1[[#This Row],[Inflammation]],Table1[[#This Row],[Immune]])</f>
        <v>1</v>
      </c>
      <c r="V1113" t="b">
        <f>IF(OR(Table1[[#This Row],[Rodents]],Table1[[#This Row],[Human]],Table1[[#This Row],[Pig]]),OR(ISNUMBER(FIND("intratrach",C1113)),ISNUMBER(FIND("nasal ",C1113)),ISNUMBER(FIND("instill",C1113))),"NA")</f>
        <v>0</v>
      </c>
      <c r="W1113" t="b">
        <f>IF(OR(Table1[[#This Row],[Rodents]],Table1[[#This Row],[Human]],Table1[[#This Row],[Pig]]),OR(ISNUMBER(FIND("dermal",C1113)),ISNUMBER(FIND("skin ",C1113))),"NA")</f>
        <v>0</v>
      </c>
      <c r="X1113" t="b">
        <f>IF(OR(Table1[[#This Row],[Rodents]],Table1[[#This Row],[Human]],Table1[[#This Row],[Pig]]),OR(ISNUMBER(FIND("injected",C1113)),ISNUMBER(FIND("periton",C1113)),ISNUMBER(FIND("intrascrot",C1113))),"NA")</f>
        <v>0</v>
      </c>
      <c r="Y1113" t="b">
        <f>IF(OR(Table1[[#This Row],[Rodents]],Table1[[#This Row],[Human]],Table1[[#This Row],[Pig]]),NOT(OR(Table1[[#This Row],[Inhaled/Intratracheal/intranasal]],Table1[[#This Row],[Dermal]],Table1[[#This Row],[Injected]])),"NA")</f>
        <v>1</v>
      </c>
      <c r="AA1113" t="b">
        <f>OR(ISNUMBER(FIND("fish ",C1113)),ISNUMBER(FIND("Fish ",C1113)),ISNUMBER(FIND("aquatic",C1113)),ISNUMBER(FIND("daphnids",C1113)),ISNUMBER(FIND("Carcinus maenas",C1113)),ISNUMBER(FIND("Daphnia",C1113)),ISNUMBER(FIND("Ruditapes philippinarum",C1113)),ISNUMBER(FIND("daphnia",C1113)),ISNUMBER(FIND("marine",C1113)),ISNUMBER(FIND("mussel",C1113)),ISNUMBER(FIND("algae",C1113)),ISNUMBER(FIND("Donax faba",C1113)),ISNUMBER(FIND("estuarine",C1113)),ISNUMBER(FIND("snail",C1113)),ISNUMBER(FIND("Prorocentrum donghaiense",C1113)) )</f>
        <v>0</v>
      </c>
      <c r="AB1113" t="b">
        <f>OR(ISNUMBER(FIND(" rat ",C1113)),ISNUMBER(FIND(" rats ",C1113)),ISNUMBER(FIND(" Rats ",C1113)),ISNUMBER(FIND(" Rat ",C1113)),ISNUMBER(FIND(" rat.",C1113)),ISNUMBER(FIND(" rats.",C1113)),ISNUMBER(FIND("mouse",C1113)),ISNUMBER(FIND("mice",C1113)), ISNUMBER(FIND(" Mice",C1113)))</f>
        <v>1</v>
      </c>
      <c r="AC1113" t="b">
        <f>OR(ISNUMBER(FIND(" cell ",C1113)),ISNUMBER(FIND("fibroblast",C1113)),ISNUMBER(FIND("macrophage",C1113)),ISNUMBER(FIND("epithelial",C1113)),ISNUMBER(FIND("endothelial",C1113)),ISNUMBER(FIND("neuron",C1113)),ISNUMBER(FIND(" cells ",C1113)),ISNUMBER(FIND("RBC",C1113)),ISNUMBER(FIND("mitochond",C1113)),ISNUMBER(FIND("adipocyte",C1113)),ISNUMBER(FIND("osteo",C1113)),ISNUMBER(FIND("keratin",C1113)),ISNUMBER(FIND(" cell's ",C1113)),ISNUMBER(FIND("eukary",C1113)),ISNUMBER(FIND("sperm",C1113)))</f>
        <v>1</v>
      </c>
      <c r="AD1113" t="b">
        <f>OR(ISNUMBER(FIND("human",B1113)),ISNUMBER(FIND("workers",B1113)),ISNUMBER(FIND("workforces",B1113)),ISNUMBER(FIND("occupational",B1113)),ISNUMBER(FIND("Case report",B1113)),ISNUMBER(FIND("Workplaces",B1113)),ISNUMBER(FIND("worker",B1113)))</f>
        <v>0</v>
      </c>
      <c r="AE1113" t="b">
        <f>OR(ISNUMBER(FIND(" plant ",C1113)),ISNUMBER(FIND("Plant ",C1113)),ISNUMBER(FIND("tomato",C1113)),ISNUMBER(FIND("plants",C1113)),ISNUMBER(FIND("Plants",C1113)),ISNUMBER(FIND("algae",C1113)),ISNUMBER(FIND("lettuce",C1113)),ISNUMBER(FIND("green gram sprouts ",C1113)),ISNUMBER(FIND("Cucurbita pepo",C1113)),ISNUMBER(FIND("bean ",C1113)),ISNUMBER(FIND("chloroplast",C1113)),ISNUMBER(FIND("chlorophyll",C1113)),ISNUMBER(FIND("seedling",C1113)),ISNUMBER(FIND("canola",C1113)),ISNUMBER(FIND("shoot",C1113)),ISNUMBER(FIND("photosynthes",C1113)),ISNUMBER(FIND(" leaves ",C1113)),,ISNUMBER(FIND("agriculture",C1113)),ISNUMBER(FIND(" crops ",C1113)))</f>
        <v>0</v>
      </c>
      <c r="AF1113" t="b">
        <f>OR(ISNUMBER(FIND("bacteria",C1113)),ISNUMBER(FIND("Bacteria",C1113)),ISNUMBER(FIND("Bacterium",C1113)),ISNUMBER(FIND("bacterium",C1113)),ISNUMBER(FIND(" coli ",C1113)))</f>
        <v>0</v>
      </c>
      <c r="AG1113" t="b">
        <f>OR(ISNUMBER(FIND("fungi",C1113)),ISNUMBER(FIND("Fungi",C1113)),ISNUMBER(FIND("fungus",C1113)),ISNUMBER(FIND("Fungus",C1113)),ISNUMBER(FIND("mushroom",C1113)),ISNUMBER(FIND("Mushroom",C1113)),ISNUMBER(FIND(" mold ",C1113)))</f>
        <v>0</v>
      </c>
      <c r="AH1113" t="b">
        <f>OR(ISNUMBER(FIND("Pig ",C1113)),ISNUMBER(FIND("pig ",C1113)),ISNUMBER(FIND("Pigs ",C1113)),ISNUMBER(FIND("pigs ",C1113)))</f>
        <v>0</v>
      </c>
      <c r="AI1113" t="b">
        <f>OR(ISNUMBER(FIND(" C. elegans",C1113)),ISNUMBER(FIND("Caenorhabditis elegans",C1113)),ISNUMBER(FIND("earthworms",C1113)),ISNUMBER(FIND(" Ficopomatus enigmaticus",C1113)),ISNUMBER(FIND("larva",C1113)),ISNUMBER(FIND("Lumbriculus variegatus",C1113)),ISNUMBER(FIND("nematode",C1113)))</f>
        <v>0</v>
      </c>
      <c r="AJ1113" t="b">
        <f>NOT(OR(AA1113,AB1113,AC1113,AD1113,AE1113,AF1113,AG1113,AH1113,AI1113))</f>
        <v>0</v>
      </c>
      <c r="AL1113" t="b">
        <f>OR(AA1113,AB1113,AD1113,AE1113,AF1113,AG1113,AH1113,AI1113)</f>
        <v>1</v>
      </c>
      <c r="AM1113" t="b">
        <f>IF(Table1[[#This Row],[In vivo?]],IF(Table1[[#This Row],[Cell]],FALSE,TRUE),FALSE)</f>
        <v>0</v>
      </c>
      <c r="AN1113" t="b">
        <f>AND(AC1113,AL1113)</f>
        <v>1</v>
      </c>
      <c r="AO1113" t="b">
        <f>IF(Table1[[#This Row],[Cell]],IF(Table1[[#This Row],[In vivo?]],FALSE,TRUE),FALSE)</f>
        <v>0</v>
      </c>
      <c r="AP1113" t="b">
        <f>NOT(OR(Table1[[#This Row],[In vivo?]],Table1[[#This Row],[Only in Cell]]))</f>
        <v>0</v>
      </c>
      <c r="AQ1113" t="b">
        <f>IF(OR(Table1[[#This Row],[Rodents]],Table1[[#This Row],[Human]],Table1[[#This Row],[Pig]]),OR(ISNUMBER(FIND("pulmonary",C1113)),ISNUMBER(FIND("lung",C1113))),"NA")</f>
        <v>1</v>
      </c>
      <c r="AR1113" t="b">
        <f>IF(OR(Table1[[#This Row],[Rodents]],Table1[[#This Row],[Human]],Table1[[#This Row],[Pig]]),OR(ISNUMBER(FIND("skin",C1113)),ISNUMBER(FIND("dermal",C1113))),"NA")</f>
        <v>0</v>
      </c>
      <c r="AS1113" t="b">
        <f>IF(OR(Table1[[#This Row],[Rodents]],Table1[[#This Row],[Human]],Table1[[#This Row],[Pig]]),OR(ISNUMBER(FIND("liver",C1113)),ISNUMBER(FIND("hepat",C1113))),"NA")</f>
        <v>0</v>
      </c>
      <c r="AT1113" t="b">
        <f>IF(OR(Table1[[#This Row],[Rodents]],Table1[[#This Row],[Human]],Table1[[#This Row],[Pig]]),OR(ISNUMBER(FIND("kidney",C1113)),ISNUMBER(FIND("neph",C1113))),"NA")</f>
        <v>0</v>
      </c>
      <c r="AU1113" t="b">
        <f>IF(OR(Table1[[#This Row],[Rodents]],Table1[[#This Row],[Human]],Table1[[#This Row],[Pig]]),OR(ISNUMBER(FIND("brain",C1113)),ISNUMBER(FIND("neur",C1113)),ISNUMBER(FIND("nerv",C1113))),"NA")</f>
        <v>0</v>
      </c>
      <c r="AV1113" t="b">
        <f>IF(OR(Table1[[#This Row],[Rodents]],Table1[[#This Row],[Human]],Table1[[#This Row],[Pig]]),OR(ISNUMBER(FIND("heart",C1113)),ISNUMBER(FIND("cardi",C1113))),"NA")</f>
        <v>0</v>
      </c>
      <c r="AW1113" t="b">
        <f>IF(OR(Table1[[#This Row],[Rodents]],Table1[[#This Row],[Human]],Table1[[#This Row],[Pig]]),OR(ISNUMBER(FIND("gastro",C1113)),ISNUMBER(FIND("intesti",C1113)),ISNUMBER(FIND("stomach",C1113))),"NA")</f>
        <v>0</v>
      </c>
      <c r="AX1113" t="b">
        <f>IF(OR(Table1[[#This Row],[Rodents]],Table1[[#This Row],[Human]],Table1[[#This Row],[Pig]]),NOT(OR(AQ1113,AR1113,AS1113,AT1113,AU1113,AV1113,AW1113)),"NA")</f>
        <v>0</v>
      </c>
      <c r="AY1113" t="b">
        <f>OR(ISNUMBER(FIND("SWCNT",C1113)),ISNUMBER(FIND("SWNT",C1113)),ISNUMBER(FIND("single-wall",C1113)),ISNUMBER(FIND("single wall",C1113)),ISNUMBER(FIND("Single wall",C1113)),ISNUMBER(FIND("Single-wall",C1113)),ISNUMBER(FIND("SWCNT",B1113)),ISNUMBER(FIND("SWNT",B1113)),ISNUMBER(FIND("single-wall",B1113)),ISNUMBER(FIND("single wall",B1113)),ISNUMBER(FIND("Single-wall",B1113)),ISNUMBER(FIND("Single wall",B1113)))</f>
        <v>0</v>
      </c>
      <c r="AZ1113" t="b">
        <f>OR(ISNUMBER(FIND("MWCNT",C1113)),ISNUMBER(FIND("MWNT",C1113)),ISNUMBER(FIND("multi-wall",C1113)),ISNUMBER(FIND("multi wall",C1113)),ISNUMBER(FIND("multiwall",C1113)),ISNUMBER(FIND("Multi-wall",C1113)),ISNUMBER(FIND("Multi wall",C1113)),ISNUMBER(FIND("Multiwall",C1113)),ISNUMBER(FIND("MWCNT",B1113)),ISNUMBER(FIND("MWNT",B1113)),ISNUMBER(FIND("multi-wall",B1113)),ISNUMBER(FIND("multi wall",B1113)),ISNUMBER(FIND("multiwall",B1113)),ISNUMBER(FIND("Multi-wall",B1113)),ISNUMBER(FIND("Multi wall",B1113)),ISNUMBER(FIND("Multiwall",B1113)),ISNUMBER(FIND("Double-wall",B1113)),ISNUMBER(FIND("Double wall",B1113)),ISNUMBER(FIND("Doublewall",B1113)),ISNUMBER(FIND("double-wall",B1113)),ISNUMBER(FIND("double wall",B1113)),ISNUMBER(FIND("doublewall",B1113)))</f>
        <v>1</v>
      </c>
      <c r="BA1113" t="b">
        <f>AND(Table1[[#This Row],[SWCNT]],Table1[[#This Row],[MWCNT]])</f>
        <v>0</v>
      </c>
      <c r="BB1113" t="b">
        <f>IF(Table1[[#This Row],[SWCNT]]=TRUE,FALSE,IF(Table1[[#This Row],[MWCNT]]=TRUE,FALSE,TRUE))</f>
        <v>0</v>
      </c>
      <c r="BC1113" s="18"/>
    </row>
    <row r="1114" spans="1:55" ht="166.5">
      <c r="A1114" t="s">
        <v>4728</v>
      </c>
      <c r="B1114" s="2" t="s">
        <v>4730</v>
      </c>
      <c r="C1114" s="16" t="s">
        <v>4732</v>
      </c>
      <c r="D1114" s="17" t="s">
        <v>282</v>
      </c>
      <c r="E1114" s="2">
        <v>2011</v>
      </c>
      <c r="F1114" t="b">
        <f>OR(ISNUMBER(FIND("cytotoxic",C1114)),ISNUMBER(FIND("Cytotoxic",C1114)),ISNUMBER(FIND("cellular toxicity",C1114)),ISNUMBER(FIND("cell death",C1114)),ISNUMBER(FIND("viable",C1114)),ISNUMBER(FIND("phytotoxic",C1114)),ISNUMBER(FIND("acute toxicity",C1114)),ISNUMBER(FIND("MTT",C1114)),ISNUMBER(FIND("survival",C1114)),ISNUMBER(FIND("prolifer",C1114)),ISNUMBER(FIND("apoptosis",C1114)),ISNUMBER(FIND("neurotoxic",C1114)),ISNUMBER(FIND("  lysis ",C1114)),ISNUMBER(FIND("necrosis",C1114)),ISNUMBER(FIND("cellular death",C1114))*3,ISNUMBER(FIND("LDH",C1114)),ISNUMBER(FIND("Acute toxicity",C1114)))</f>
        <v>1</v>
      </c>
      <c r="G1114" t="b">
        <f>OR(ISNUMBER(FIND("genotoxic",C1114)),ISNUMBER(FIND("genotoxicity",C1114)),ISNUMBER(FIND("DNA damage",C1114)),ISNUMBER(FIND("DNA",C1114)),ISNUMBER(FIND("RNA",C1114)),ISNUMBER(FIND("mesothelioma",C1114)),ISNUMBER(FIND("carcino",C1114)),ISNUMBER(FIND("mutagen",C1114)),ISNUMBER(FIND("genetic",C1114)))</f>
        <v>1</v>
      </c>
      <c r="H1114" t="b">
        <f>OR(ISNUMBER(FIND("inflammatory",C1114)),ISNUMBER(FIND("inflamm",C1114)))</f>
        <v>0</v>
      </c>
      <c r="I1114" t="b">
        <f>OR(ISNUMBER(FIND("immune",C1114)),ISNUMBER(FIND("immunological",C1114)),ISNUMBER(FIND("interleuk",C1114)),ISNUMBER(FIND("platelet activation",C1114)),ISNUMBER(FIND("monocyte",C1114)),ISNUMBER(FIND("leukocyte",C1114)),ISNUMBER(FIND("cytokine",C1114)),ISNUMBER(FIND("CD4",C1114)),ISNUMBER(FIND("CD8",C1114)),ISNUMBER(FIND("T-cell",C1114)))</f>
        <v>0</v>
      </c>
      <c r="J1114" t="b">
        <f>OR(ISNUMBER(FIND("reactive oxygen",C1114)),ISNUMBER(FIND("ROS",C1114)),ISNUMBER(FIND("free radical",C1114)),ISNUMBER(FIND("oxidative stress",C1114)),ISNUMBER(FIND("peroxid",C1114)),ISNUMBER(FIND("oxidative",C1114)),ISNUMBER(FIND("antioxid",C1114)))</f>
        <v>0</v>
      </c>
      <c r="K1114" t="b">
        <f>OR(ISNUMBER(FIND("autophag",C1114)))</f>
        <v>0</v>
      </c>
      <c r="L1114" t="b">
        <f>OR(ISNUMBER(FIND("morpholog",C1114)))</f>
        <v>0</v>
      </c>
      <c r="M1114" t="b">
        <f>OR(ISNUMBER(FIND("fibrosis",C1114)),ISNUMBER(FIND("Fibrosis",C1114)),ISNUMBER(FIND("fibrot",C1114)))</f>
        <v>0</v>
      </c>
      <c r="N1114" t="b">
        <f>OR(ISNUMBER(FIND("offspring",C1114)),ISNUMBER(FIND("Parental",C1114)),ISNUMBER(FIND("parental",C1114)),ISNUMBER(FIND("germline",C1114)),ISNUMBER(FIND("reproduc",C1114)),ISNUMBER(FIND("embryo",C1114)))</f>
        <v>0</v>
      </c>
      <c r="O1114" t="b">
        <f>OR(ISNUMBER(FIND("metabol",C1114)),ISNUMBER(FIND("Metabol",C1114)),ISNUMBER(FIND("digest",C1114)),ISNUMBER(FIND("mitochon",C1114)))</f>
        <v>0</v>
      </c>
      <c r="P1114" t="b">
        <f>OR(ISNUMBER(FIND("ecotox",C1114)),ISNUMBER(FIND("Ecotox",B1114)),ISNUMBER(FIND("ecotox",B1114)),ISNUMBER(FIND("Ecotox",C1114)))</f>
        <v>0</v>
      </c>
      <c r="Q1114" t="b">
        <f>OR(ISNUMBER(FIND("Bioaccum",C1114)),ISNUMBER(FIND("bioaccum",C1114)),ISNUMBER(FIND("accum",C1114)))</f>
        <v>0</v>
      </c>
      <c r="R1114" t="b">
        <f>OR(ISNUMBER(FIND("Occupation",C1114)),ISNUMBER(FIND("occupation",C1114)),ISNUMBER(FIND("worker",C1114)),ISNUMBER(FIND("workforce",C1114)))</f>
        <v>0</v>
      </c>
      <c r="S1114" t="b">
        <f>NOT(OR(F1114,G1114,H1114,I1114,J1114,K1114,L1114,M1114,N1114,O1114,P1114,Q1114,R1114))</f>
        <v>0</v>
      </c>
      <c r="U1114" t="b">
        <f>OR(Table1[[#This Row],[Inflammation]],Table1[[#This Row],[Immune]])</f>
        <v>0</v>
      </c>
      <c r="V1114" t="str">
        <f>IF(OR(Table1[[#This Row],[Rodents]],Table1[[#This Row],[Human]],Table1[[#This Row],[Pig]]),OR(ISNUMBER(FIND("intratrach",C1114)),ISNUMBER(FIND("nasal ",C1114)),ISNUMBER(FIND("instill",C1114))),"NA")</f>
        <v>NA</v>
      </c>
      <c r="W1114" t="str">
        <f>IF(OR(Table1[[#This Row],[Rodents]],Table1[[#This Row],[Human]],Table1[[#This Row],[Pig]]),OR(ISNUMBER(FIND("dermal",C1114)),ISNUMBER(FIND("skin ",C1114))),"NA")</f>
        <v>NA</v>
      </c>
      <c r="X1114" t="str">
        <f>IF(OR(Table1[[#This Row],[Rodents]],Table1[[#This Row],[Human]],Table1[[#This Row],[Pig]]),OR(ISNUMBER(FIND("injected",C1114)),ISNUMBER(FIND("periton",C1114)),ISNUMBER(FIND("intrascrot",C1114))),"NA")</f>
        <v>NA</v>
      </c>
      <c r="Y1114" t="str">
        <f>IF(OR(Table1[[#This Row],[Rodents]],Table1[[#This Row],[Human]],Table1[[#This Row],[Pig]]),NOT(OR(Table1[[#This Row],[Inhaled/Intratracheal/intranasal]],Table1[[#This Row],[Dermal]],Table1[[#This Row],[Injected]])),"NA")</f>
        <v>NA</v>
      </c>
      <c r="AA1114" t="b">
        <f>OR(ISNUMBER(FIND("fish ",C1114)),ISNUMBER(FIND("Fish ",C1114)),ISNUMBER(FIND("aquatic",C1114)),ISNUMBER(FIND("daphnids",C1114)),ISNUMBER(FIND("Carcinus maenas",C1114)),ISNUMBER(FIND("Daphnia",C1114)),ISNUMBER(FIND("Ruditapes philippinarum",C1114)),ISNUMBER(FIND("daphnia",C1114)),ISNUMBER(FIND("marine",C1114)),ISNUMBER(FIND("mussel",C1114)),ISNUMBER(FIND("algae",C1114)),ISNUMBER(FIND("Donax faba",C1114)),ISNUMBER(FIND("estuarine",C1114)),ISNUMBER(FIND("snail",C1114)),ISNUMBER(FIND("Prorocentrum donghaiense",C1114)) )</f>
        <v>0</v>
      </c>
      <c r="AB1114" t="b">
        <f>OR(ISNUMBER(FIND(" rat ",C1114)),ISNUMBER(FIND(" rats ",C1114)),ISNUMBER(FIND(" Rats ",C1114)),ISNUMBER(FIND(" Rat ",C1114)),ISNUMBER(FIND(" rat.",C1114)),ISNUMBER(FIND(" rats.",C1114)),ISNUMBER(FIND("mouse",C1114)),ISNUMBER(FIND("mice",C1114)), ISNUMBER(FIND(" Mice",C1114)))</f>
        <v>0</v>
      </c>
      <c r="AC1114" t="b">
        <f>OR(ISNUMBER(FIND(" cell ",C1114)),ISNUMBER(FIND("fibroblast",C1114)),ISNUMBER(FIND("macrophage",C1114)),ISNUMBER(FIND("epithelial",C1114)),ISNUMBER(FIND("endothelial",C1114)),ISNUMBER(FIND("neuron",C1114)),ISNUMBER(FIND(" cells ",C1114)),ISNUMBER(FIND("RBC",C1114)),ISNUMBER(FIND("mitochond",C1114)),ISNUMBER(FIND("adipocyte",C1114)),ISNUMBER(FIND("osteo",C1114)),ISNUMBER(FIND("keratin",C1114)),ISNUMBER(FIND(" cell's ",C1114)),ISNUMBER(FIND("eukary",C1114)),ISNUMBER(FIND("sperm",C1114)))</f>
        <v>1</v>
      </c>
      <c r="AD1114" t="b">
        <f>OR(ISNUMBER(FIND("human",B1114)),ISNUMBER(FIND("workers",B1114)),ISNUMBER(FIND("workforces",B1114)),ISNUMBER(FIND("occupational",B1114)),ISNUMBER(FIND("Case report",B1114)),ISNUMBER(FIND("Workplaces",B1114)),ISNUMBER(FIND("worker",B1114)))</f>
        <v>0</v>
      </c>
      <c r="AE1114" t="b">
        <f>OR(ISNUMBER(FIND(" plant ",C1114)),ISNUMBER(FIND("Plant ",C1114)),ISNUMBER(FIND("tomato",C1114)),ISNUMBER(FIND("plants",C1114)),ISNUMBER(FIND("Plants",C1114)),ISNUMBER(FIND("algae",C1114)),ISNUMBER(FIND("lettuce",C1114)),ISNUMBER(FIND("green gram sprouts ",C1114)),ISNUMBER(FIND("Cucurbita pepo",C1114)),ISNUMBER(FIND("bean ",C1114)),ISNUMBER(FIND("chloroplast",C1114)),ISNUMBER(FIND("chlorophyll",C1114)),ISNUMBER(FIND("seedling",C1114)),ISNUMBER(FIND("canola",C1114)),ISNUMBER(FIND("shoot",C1114)),ISNUMBER(FIND("photosynthes",C1114)),ISNUMBER(FIND(" leaves ",C1114)),,ISNUMBER(FIND("agriculture",C1114)),ISNUMBER(FIND(" crops ",C1114)))</f>
        <v>0</v>
      </c>
      <c r="AF1114" t="b">
        <f>OR(ISNUMBER(FIND("bacteria",C1114)),ISNUMBER(FIND("Bacteria",C1114)),ISNUMBER(FIND("Bacterium",C1114)),ISNUMBER(FIND("bacterium",C1114)),ISNUMBER(FIND(" coli ",C1114)))</f>
        <v>0</v>
      </c>
      <c r="AG1114" t="b">
        <f>OR(ISNUMBER(FIND("fungi",C1114)),ISNUMBER(FIND("Fungi",C1114)),ISNUMBER(FIND("fungus",C1114)),ISNUMBER(FIND("Fungus",C1114)),ISNUMBER(FIND("mushroom",C1114)),ISNUMBER(FIND("Mushroom",C1114)),ISNUMBER(FIND(" mold ",C1114)))</f>
        <v>0</v>
      </c>
      <c r="AH1114" t="b">
        <f>OR(ISNUMBER(FIND("Pig ",C1114)),ISNUMBER(FIND("pig ",C1114)),ISNUMBER(FIND("Pigs ",C1114)),ISNUMBER(FIND("pigs ",C1114)))</f>
        <v>0</v>
      </c>
      <c r="AI1114" t="b">
        <f>OR(ISNUMBER(FIND(" C. elegans",C1114)),ISNUMBER(FIND("Caenorhabditis elegans",C1114)),ISNUMBER(FIND("earthworms",C1114)),ISNUMBER(FIND(" Ficopomatus enigmaticus",C1114)),ISNUMBER(FIND("larva",C1114)),ISNUMBER(FIND("Lumbriculus variegatus",C1114)),ISNUMBER(FIND("nematode",C1114)))</f>
        <v>0</v>
      </c>
      <c r="AJ1114" t="b">
        <f>NOT(OR(AA1114,AB1114,AC1114,AD1114,AE1114,AF1114,AG1114,AH1114,AI1114))</f>
        <v>0</v>
      </c>
      <c r="AL1114" t="b">
        <f>OR(AA1114,AB1114,AD1114,AE1114,AF1114,AG1114,AH1114,AI1114)</f>
        <v>0</v>
      </c>
      <c r="AM1114" t="b">
        <f>IF(Table1[[#This Row],[In vivo?]],IF(Table1[[#This Row],[Cell]],FALSE,TRUE),FALSE)</f>
        <v>0</v>
      </c>
      <c r="AN1114" t="b">
        <f>AND(AC1114,AL1114)</f>
        <v>0</v>
      </c>
      <c r="AO1114" t="b">
        <f>IF(Table1[[#This Row],[Cell]],IF(Table1[[#This Row],[In vivo?]],FALSE,TRUE),FALSE)</f>
        <v>1</v>
      </c>
      <c r="AP1114" t="b">
        <f>NOT(OR(Table1[[#This Row],[In vivo?]],Table1[[#This Row],[Only in Cell]]))</f>
        <v>0</v>
      </c>
      <c r="AQ1114" t="str">
        <f>IF(OR(Table1[[#This Row],[Rodents]],Table1[[#This Row],[Human]],Table1[[#This Row],[Pig]]),OR(ISNUMBER(FIND("pulmonary",C1114)),ISNUMBER(FIND("lung",C1114))),"NA")</f>
        <v>NA</v>
      </c>
      <c r="AR1114" t="str">
        <f>IF(OR(Table1[[#This Row],[Rodents]],Table1[[#This Row],[Human]],Table1[[#This Row],[Pig]]),OR(ISNUMBER(FIND("skin",C1114)),ISNUMBER(FIND("dermal",C1114))),"NA")</f>
        <v>NA</v>
      </c>
      <c r="AS1114" t="str">
        <f>IF(OR(Table1[[#This Row],[Rodents]],Table1[[#This Row],[Human]],Table1[[#This Row],[Pig]]),OR(ISNUMBER(FIND("liver",C1114)),ISNUMBER(FIND("hepat",C1114))),"NA")</f>
        <v>NA</v>
      </c>
      <c r="AT1114" t="str">
        <f>IF(OR(Table1[[#This Row],[Rodents]],Table1[[#This Row],[Human]],Table1[[#This Row],[Pig]]),OR(ISNUMBER(FIND("kidney",C1114)),ISNUMBER(FIND("neph",C1114))),"NA")</f>
        <v>NA</v>
      </c>
      <c r="AU1114" t="str">
        <f>IF(OR(Table1[[#This Row],[Rodents]],Table1[[#This Row],[Human]],Table1[[#This Row],[Pig]]),OR(ISNUMBER(FIND("brain",C1114)),ISNUMBER(FIND("neur",C1114)),ISNUMBER(FIND("nerv",C1114))),"NA")</f>
        <v>NA</v>
      </c>
      <c r="AV1114" t="str">
        <f>IF(OR(Table1[[#This Row],[Rodents]],Table1[[#This Row],[Human]],Table1[[#This Row],[Pig]]),OR(ISNUMBER(FIND("heart",C1114)),ISNUMBER(FIND("cardi",C1114))),"NA")</f>
        <v>NA</v>
      </c>
      <c r="AW1114" t="str">
        <f>IF(OR(Table1[[#This Row],[Rodents]],Table1[[#This Row],[Human]],Table1[[#This Row],[Pig]]),OR(ISNUMBER(FIND("gastro",C1114)),ISNUMBER(FIND("intesti",C1114)),ISNUMBER(FIND("stomach",C1114))),"NA")</f>
        <v>NA</v>
      </c>
      <c r="AX1114" t="str">
        <f>IF(OR(Table1[[#This Row],[Rodents]],Table1[[#This Row],[Human]],Table1[[#This Row],[Pig]]),NOT(OR(AQ1114,AR1114,AS1114,AT1114,AU1114,AV1114,AW1114)),"NA")</f>
        <v>NA</v>
      </c>
      <c r="AY1114" t="b">
        <f>OR(ISNUMBER(FIND("SWCNT",C1114)),ISNUMBER(FIND("SWNT",C1114)),ISNUMBER(FIND("single-wall",C1114)),ISNUMBER(FIND("single wall",C1114)),ISNUMBER(FIND("Single wall",C1114)),ISNUMBER(FIND("Single-wall",C1114)),ISNUMBER(FIND("SWCNT",B1114)),ISNUMBER(FIND("SWNT",B1114)),ISNUMBER(FIND("single-wall",B1114)),ISNUMBER(FIND("single wall",B1114)),ISNUMBER(FIND("Single-wall",B1114)),ISNUMBER(FIND("Single wall",B1114)))</f>
        <v>0</v>
      </c>
      <c r="AZ1114" t="b">
        <f>OR(ISNUMBER(FIND("MWCNT",C1114)),ISNUMBER(FIND("MWNT",C1114)),ISNUMBER(FIND("multi-wall",C1114)),ISNUMBER(FIND("multi wall",C1114)),ISNUMBER(FIND("multiwall",C1114)),ISNUMBER(FIND("Multi-wall",C1114)),ISNUMBER(FIND("Multi wall",C1114)),ISNUMBER(FIND("Multiwall",C1114)),ISNUMBER(FIND("MWCNT",B1114)),ISNUMBER(FIND("MWNT",B1114)),ISNUMBER(FIND("multi-wall",B1114)),ISNUMBER(FIND("multi wall",B1114)),ISNUMBER(FIND("multiwall",B1114)),ISNUMBER(FIND("Multi-wall",B1114)),ISNUMBER(FIND("Multi wall",B1114)),ISNUMBER(FIND("Multiwall",B1114)),ISNUMBER(FIND("Double-wall",B1114)),ISNUMBER(FIND("Double wall",B1114)),ISNUMBER(FIND("Doublewall",B1114)),ISNUMBER(FIND("double-wall",B1114)),ISNUMBER(FIND("double wall",B1114)),ISNUMBER(FIND("doublewall",B1114)))</f>
        <v>1</v>
      </c>
      <c r="BA1114" t="b">
        <f>AND(Table1[[#This Row],[SWCNT]],Table1[[#This Row],[MWCNT]])</f>
        <v>0</v>
      </c>
      <c r="BB1114" t="b">
        <f>IF(Table1[[#This Row],[SWCNT]]=TRUE,FALSE,IF(Table1[[#This Row],[MWCNT]]=TRUE,FALSE,TRUE))</f>
        <v>0</v>
      </c>
      <c r="BC1114" s="18"/>
    </row>
    <row r="1115" spans="1:55" ht="166.5">
      <c r="A1115" t="s">
        <v>4845</v>
      </c>
      <c r="B1115" s="2" t="s">
        <v>4846</v>
      </c>
      <c r="C1115" s="16" t="s">
        <v>4847</v>
      </c>
      <c r="D1115" s="17" t="s">
        <v>1302</v>
      </c>
      <c r="E1115" s="2">
        <v>2011</v>
      </c>
      <c r="F1115" t="b">
        <f>OR(ISNUMBER(FIND("cytotoxic",C1115)),ISNUMBER(FIND("Cytotoxic",C1115)),ISNUMBER(FIND("cellular toxicity",C1115)),ISNUMBER(FIND("cell death",C1115)),ISNUMBER(FIND("viable",C1115)),ISNUMBER(FIND("phytotoxic",C1115)),ISNUMBER(FIND("acute toxicity",C1115)),ISNUMBER(FIND("MTT",C1115)),ISNUMBER(FIND("survival",C1115)),ISNUMBER(FIND("prolifer",C1115)),ISNUMBER(FIND("apoptosis",C1115)),ISNUMBER(FIND("neurotoxic",C1115)),ISNUMBER(FIND("  lysis ",C1115)),ISNUMBER(FIND("necrosis",C1115)),ISNUMBER(FIND("cellular death",C1115))*3,ISNUMBER(FIND("LDH",C1115)),ISNUMBER(FIND("Acute toxicity",C1115)))</f>
        <v>0</v>
      </c>
      <c r="G1115" t="b">
        <f>OR(ISNUMBER(FIND("genotoxic",C1115)),ISNUMBER(FIND("genotoxicity",C1115)),ISNUMBER(FIND("DNA damage",C1115)),ISNUMBER(FIND("DNA",C1115)),ISNUMBER(FIND("RNA",C1115)),ISNUMBER(FIND("mesothelioma",C1115)),ISNUMBER(FIND("carcino",C1115)),ISNUMBER(FIND("mutagen",C1115)),ISNUMBER(FIND("genetic",C1115)))</f>
        <v>0</v>
      </c>
      <c r="H1115" t="b">
        <f>OR(ISNUMBER(FIND("inflammatory",C1115)),ISNUMBER(FIND("inflamm",C1115)))</f>
        <v>0</v>
      </c>
      <c r="I1115" t="b">
        <f>OR(ISNUMBER(FIND("immune",C1115)),ISNUMBER(FIND("immunological",C1115)),ISNUMBER(FIND("interleuk",C1115)),ISNUMBER(FIND("platelet activation",C1115)),ISNUMBER(FIND("monocyte",C1115)),ISNUMBER(FIND("leukocyte",C1115)),ISNUMBER(FIND("cytokine",C1115)),ISNUMBER(FIND("CD4",C1115)),ISNUMBER(FIND("CD8",C1115)),ISNUMBER(FIND("T-cell",C1115)))</f>
        <v>1</v>
      </c>
      <c r="J1115" t="b">
        <f>OR(ISNUMBER(FIND("reactive oxygen",C1115)),ISNUMBER(FIND("ROS",C1115)),ISNUMBER(FIND("free radical",C1115)),ISNUMBER(FIND("oxidative stress",C1115)),ISNUMBER(FIND("peroxid",C1115)),ISNUMBER(FIND("oxidative",C1115)),ISNUMBER(FIND("antioxid",C1115)))</f>
        <v>0</v>
      </c>
      <c r="K1115" t="b">
        <f>OR(ISNUMBER(FIND("autophag",C1115)))</f>
        <v>0</v>
      </c>
      <c r="L1115" t="b">
        <f>OR(ISNUMBER(FIND("morpholog",C1115)))</f>
        <v>0</v>
      </c>
      <c r="M1115" t="b">
        <f>OR(ISNUMBER(FIND("fibrosis",C1115)),ISNUMBER(FIND("Fibrosis",C1115)),ISNUMBER(FIND("fibrot",C1115)))</f>
        <v>0</v>
      </c>
      <c r="N1115" t="b">
        <f>OR(ISNUMBER(FIND("offspring",C1115)),ISNUMBER(FIND("Parental",C1115)),ISNUMBER(FIND("parental",C1115)),ISNUMBER(FIND("germline",C1115)),ISNUMBER(FIND("reproduc",C1115)),ISNUMBER(FIND("embryo",C1115)))</f>
        <v>0</v>
      </c>
      <c r="O1115" t="b">
        <f>OR(ISNUMBER(FIND("metabol",C1115)),ISNUMBER(FIND("Metabol",C1115)),ISNUMBER(FIND("digest",C1115)),ISNUMBER(FIND("mitochon",C1115)))</f>
        <v>0</v>
      </c>
      <c r="P1115" t="b">
        <f>OR(ISNUMBER(FIND("ecotox",C1115)),ISNUMBER(FIND("Ecotox",B1115)),ISNUMBER(FIND("ecotox",B1115)),ISNUMBER(FIND("Ecotox",C1115)))</f>
        <v>0</v>
      </c>
      <c r="Q1115" t="b">
        <f>OR(ISNUMBER(FIND("Bioaccum",C1115)),ISNUMBER(FIND("bioaccum",C1115)),ISNUMBER(FIND("accum",C1115)))</f>
        <v>0</v>
      </c>
      <c r="R1115" t="b">
        <f>OR(ISNUMBER(FIND("Occupation",C1115)),ISNUMBER(FIND("occupation",C1115)),ISNUMBER(FIND("worker",C1115)),ISNUMBER(FIND("workforce",C1115)))</f>
        <v>0</v>
      </c>
      <c r="S1115" t="b">
        <f>NOT(OR(F1115,G1115,H1115,I1115,J1115,K1115,L1115,M1115,N1115,O1115,P1115,Q1115,R1115))</f>
        <v>0</v>
      </c>
      <c r="U1115" t="b">
        <f>OR(Table1[[#This Row],[Inflammation]],Table1[[#This Row],[Immune]])</f>
        <v>1</v>
      </c>
      <c r="V1115" t="str">
        <f>IF(OR(Table1[[#This Row],[Rodents]],Table1[[#This Row],[Human]],Table1[[#This Row],[Pig]]),OR(ISNUMBER(FIND("intratrach",C1115)),ISNUMBER(FIND("nasal ",C1115)),ISNUMBER(FIND("instill",C1115))),"NA")</f>
        <v>NA</v>
      </c>
      <c r="W1115" t="str">
        <f>IF(OR(Table1[[#This Row],[Rodents]],Table1[[#This Row],[Human]],Table1[[#This Row],[Pig]]),OR(ISNUMBER(FIND("dermal",C1115)),ISNUMBER(FIND("skin ",C1115))),"NA")</f>
        <v>NA</v>
      </c>
      <c r="X1115" t="str">
        <f>IF(OR(Table1[[#This Row],[Rodents]],Table1[[#This Row],[Human]],Table1[[#This Row],[Pig]]),OR(ISNUMBER(FIND("injected",C1115)),ISNUMBER(FIND("periton",C1115)),ISNUMBER(FIND("intrascrot",C1115))),"NA")</f>
        <v>NA</v>
      </c>
      <c r="Y1115" t="str">
        <f>IF(OR(Table1[[#This Row],[Rodents]],Table1[[#This Row],[Human]],Table1[[#This Row],[Pig]]),NOT(OR(Table1[[#This Row],[Inhaled/Intratracheal/intranasal]],Table1[[#This Row],[Dermal]],Table1[[#This Row],[Injected]])),"NA")</f>
        <v>NA</v>
      </c>
      <c r="AA1115" t="b">
        <f>OR(ISNUMBER(FIND("fish ",C1115)),ISNUMBER(FIND("Fish ",C1115)),ISNUMBER(FIND("aquatic",C1115)),ISNUMBER(FIND("daphnids",C1115)),ISNUMBER(FIND("Carcinus maenas",C1115)),ISNUMBER(FIND("Daphnia",C1115)),ISNUMBER(FIND("Ruditapes philippinarum",C1115)),ISNUMBER(FIND("daphnia",C1115)),ISNUMBER(FIND("marine",C1115)),ISNUMBER(FIND("mussel",C1115)),ISNUMBER(FIND("algae",C1115)),ISNUMBER(FIND("Donax faba",C1115)),ISNUMBER(FIND("estuarine",C1115)),ISNUMBER(FIND("snail",C1115)),ISNUMBER(FIND("Prorocentrum donghaiense",C1115)) )</f>
        <v>0</v>
      </c>
      <c r="AB1115" t="b">
        <f>OR(ISNUMBER(FIND(" rat ",C1115)),ISNUMBER(FIND(" rats ",C1115)),ISNUMBER(FIND(" Rats ",C1115)),ISNUMBER(FIND(" Rat ",C1115)),ISNUMBER(FIND(" rat.",C1115)),ISNUMBER(FIND(" rats.",C1115)),ISNUMBER(FIND("mouse",C1115)),ISNUMBER(FIND("mice",C1115)), ISNUMBER(FIND(" Mice",C1115)))</f>
        <v>0</v>
      </c>
      <c r="AC1115" t="b">
        <f>OR(ISNUMBER(FIND(" cell ",C1115)),ISNUMBER(FIND("fibroblast",C1115)),ISNUMBER(FIND("macrophage",C1115)),ISNUMBER(FIND("epithelial",C1115)),ISNUMBER(FIND("endothelial",C1115)),ISNUMBER(FIND("neuron",C1115)),ISNUMBER(FIND(" cells ",C1115)),ISNUMBER(FIND("RBC",C1115)),ISNUMBER(FIND("mitochond",C1115)),ISNUMBER(FIND("adipocyte",C1115)),ISNUMBER(FIND("osteo",C1115)),ISNUMBER(FIND("keratin",C1115)),ISNUMBER(FIND(" cell's ",C1115)),ISNUMBER(FIND("eukary",C1115)),ISNUMBER(FIND("sperm",C1115)))</f>
        <v>1</v>
      </c>
      <c r="AD1115" t="b">
        <v>0</v>
      </c>
      <c r="AE1115" t="b">
        <f>OR(ISNUMBER(FIND(" plant ",C1115)),ISNUMBER(FIND("Plant ",C1115)),ISNUMBER(FIND("tomato",C1115)),ISNUMBER(FIND("plants",C1115)),ISNUMBER(FIND("Plants",C1115)),ISNUMBER(FIND("algae",C1115)),ISNUMBER(FIND("lettuce",C1115)),ISNUMBER(FIND("green gram sprouts ",C1115)),ISNUMBER(FIND("Cucurbita pepo",C1115)),ISNUMBER(FIND("bean ",C1115)),ISNUMBER(FIND("chloroplast",C1115)),ISNUMBER(FIND("chlorophyll",C1115)),ISNUMBER(FIND("seedling",C1115)),ISNUMBER(FIND("canola",C1115)),ISNUMBER(FIND("shoot",C1115)),ISNUMBER(FIND("photosynthes",C1115)),ISNUMBER(FIND(" leaves ",C1115)),,ISNUMBER(FIND("agriculture",C1115)),ISNUMBER(FIND(" crops ",C1115)))</f>
        <v>0</v>
      </c>
      <c r="AF1115" t="b">
        <f>OR(ISNUMBER(FIND("bacteria",C1115)),ISNUMBER(FIND("Bacteria",C1115)),ISNUMBER(FIND("Bacterium",C1115)),ISNUMBER(FIND("bacterium",C1115)),ISNUMBER(FIND(" coli ",C1115)))</f>
        <v>0</v>
      </c>
      <c r="AG1115" t="b">
        <f>OR(ISNUMBER(FIND("fungi",C1115)),ISNUMBER(FIND("Fungi",C1115)),ISNUMBER(FIND("fungus",C1115)),ISNUMBER(FIND("Fungus",C1115)),ISNUMBER(FIND("mushroom",C1115)),ISNUMBER(FIND("Mushroom",C1115)),ISNUMBER(FIND(" mold ",C1115)))</f>
        <v>0</v>
      </c>
      <c r="AH1115" t="b">
        <f>OR(ISNUMBER(FIND("Pig ",C1115)),ISNUMBER(FIND("pig ",C1115)),ISNUMBER(FIND("Pigs ",C1115)),ISNUMBER(FIND("pigs ",C1115)))</f>
        <v>0</v>
      </c>
      <c r="AI1115" t="b">
        <f>OR(ISNUMBER(FIND(" C. elegans",C1115)),ISNUMBER(FIND("Caenorhabditis elegans",C1115)),ISNUMBER(FIND("earthworms",C1115)),ISNUMBER(FIND(" Ficopomatus enigmaticus",C1115)),ISNUMBER(FIND("larva",C1115)),ISNUMBER(FIND("Lumbriculus variegatus",C1115)),ISNUMBER(FIND("nematode",C1115)))</f>
        <v>0</v>
      </c>
      <c r="AJ1115" t="b">
        <f>NOT(OR(AA1115,AB1115,AC1115,AD1115,AE1115,AF1115,AG1115,AH1115,AI1115))</f>
        <v>0</v>
      </c>
      <c r="AL1115" t="b">
        <f>OR(AA1115,AB1115,AD1115,AE1115,AF1115,AG1115,AH1115,AI1115)</f>
        <v>0</v>
      </c>
      <c r="AM1115" t="b">
        <f>IF(Table1[[#This Row],[In vivo?]],IF(Table1[[#This Row],[Cell]],FALSE,TRUE),FALSE)</f>
        <v>0</v>
      </c>
      <c r="AN1115" t="b">
        <f>AND(AC1115,AL1115)</f>
        <v>0</v>
      </c>
      <c r="AO1115" t="b">
        <f>IF(Table1[[#This Row],[Cell]],IF(Table1[[#This Row],[In vivo?]],FALSE,TRUE),FALSE)</f>
        <v>1</v>
      </c>
      <c r="AP1115" t="b">
        <f>NOT(OR(Table1[[#This Row],[In vivo?]],Table1[[#This Row],[Only in Cell]]))</f>
        <v>0</v>
      </c>
      <c r="AQ1115" t="str">
        <f>IF(OR(Table1[[#This Row],[Rodents]],Table1[[#This Row],[Human]],Table1[[#This Row],[Pig]]),OR(ISNUMBER(FIND("pulmonary",C1115)),ISNUMBER(FIND("lung",C1115))),"NA")</f>
        <v>NA</v>
      </c>
      <c r="AR1115" t="str">
        <f>IF(OR(Table1[[#This Row],[Rodents]],Table1[[#This Row],[Human]],Table1[[#This Row],[Pig]]),OR(ISNUMBER(FIND("skin",C1115)),ISNUMBER(FIND("dermal",C1115))),"NA")</f>
        <v>NA</v>
      </c>
      <c r="AS1115" t="str">
        <f>IF(OR(Table1[[#This Row],[Rodents]],Table1[[#This Row],[Human]],Table1[[#This Row],[Pig]]),OR(ISNUMBER(FIND("liver",C1115)),ISNUMBER(FIND("hepat",C1115))),"NA")</f>
        <v>NA</v>
      </c>
      <c r="AT1115" t="str">
        <f>IF(OR(Table1[[#This Row],[Rodents]],Table1[[#This Row],[Human]],Table1[[#This Row],[Pig]]),OR(ISNUMBER(FIND("kidney",C1115)),ISNUMBER(FIND("neph",C1115))),"NA")</f>
        <v>NA</v>
      </c>
      <c r="AU1115" t="str">
        <f>IF(OR(Table1[[#This Row],[Rodents]],Table1[[#This Row],[Human]],Table1[[#This Row],[Pig]]),OR(ISNUMBER(FIND("brain",C1115)),ISNUMBER(FIND("neur",C1115)),ISNUMBER(FIND("nerv",C1115))),"NA")</f>
        <v>NA</v>
      </c>
      <c r="AV1115" t="str">
        <f>IF(OR(Table1[[#This Row],[Rodents]],Table1[[#This Row],[Human]],Table1[[#This Row],[Pig]]),OR(ISNUMBER(FIND("heart",C1115)),ISNUMBER(FIND("cardi",C1115))),"NA")</f>
        <v>NA</v>
      </c>
      <c r="AW1115" t="str">
        <f>IF(OR(Table1[[#This Row],[Rodents]],Table1[[#This Row],[Human]],Table1[[#This Row],[Pig]]),OR(ISNUMBER(FIND("gastro",C1115)),ISNUMBER(FIND("intesti",C1115)),ISNUMBER(FIND("stomach",C1115))),"NA")</f>
        <v>NA</v>
      </c>
      <c r="AX1115" t="str">
        <f>IF(OR(Table1[[#This Row],[Rodents]],Table1[[#This Row],[Human]],Table1[[#This Row],[Pig]]),NOT(OR(AQ1115,AR1115,AS1115,AT1115,AU1115,AV1115,AW1115)),"NA")</f>
        <v>NA</v>
      </c>
      <c r="AY1115" t="b">
        <f>OR(ISNUMBER(FIND("SWCNT",C1115)),ISNUMBER(FIND("SWNT",C1115)),ISNUMBER(FIND("single-wall",C1115)),ISNUMBER(FIND("single wall",C1115)),ISNUMBER(FIND("Single wall",C1115)),ISNUMBER(FIND("Single-wall",C1115)),ISNUMBER(FIND("SWCNT",B1115)),ISNUMBER(FIND("SWNT",B1115)),ISNUMBER(FIND("single-wall",B1115)),ISNUMBER(FIND("single wall",B1115)),ISNUMBER(FIND("Single-wall",B1115)),ISNUMBER(FIND("Single wall",B1115)))</f>
        <v>1</v>
      </c>
      <c r="AZ1115" t="b">
        <f>OR(ISNUMBER(FIND("MWCNT",C1115)),ISNUMBER(FIND("MWNT",C1115)),ISNUMBER(FIND("multi-wall",C1115)),ISNUMBER(FIND("multi wall",C1115)),ISNUMBER(FIND("multiwall",C1115)),ISNUMBER(FIND("Multi-wall",C1115)),ISNUMBER(FIND("Multi wall",C1115)),ISNUMBER(FIND("Multiwall",C1115)),ISNUMBER(FIND("MWCNT",B1115)),ISNUMBER(FIND("MWNT",B1115)),ISNUMBER(FIND("multi-wall",B1115)),ISNUMBER(FIND("multi wall",B1115)),ISNUMBER(FIND("multiwall",B1115)),ISNUMBER(FIND("Multi-wall",B1115)),ISNUMBER(FIND("Multi wall",B1115)),ISNUMBER(FIND("Multiwall",B1115)),ISNUMBER(FIND("Double-wall",B1115)),ISNUMBER(FIND("Double wall",B1115)),ISNUMBER(FIND("Doublewall",B1115)),ISNUMBER(FIND("double-wall",B1115)),ISNUMBER(FIND("double wall",B1115)),ISNUMBER(FIND("doublewall",B1115)))</f>
        <v>0</v>
      </c>
      <c r="BA1115" t="b">
        <f>AND(Table1[[#This Row],[SWCNT]],Table1[[#This Row],[MWCNT]])</f>
        <v>0</v>
      </c>
      <c r="BB1115" t="b">
        <f>IF(Table1[[#This Row],[SWCNT]]=TRUE,FALSE,IF(Table1[[#This Row],[MWCNT]]=TRUE,FALSE,TRUE))</f>
        <v>0</v>
      </c>
      <c r="BC1115" s="18"/>
    </row>
    <row r="1116" spans="1:55" ht="129.5">
      <c r="A1116" t="s">
        <v>4945</v>
      </c>
      <c r="B1116" s="2" t="s">
        <v>4948</v>
      </c>
      <c r="C1116" s="16" t="s">
        <v>4951</v>
      </c>
      <c r="D1116" s="17" t="s">
        <v>2325</v>
      </c>
      <c r="E1116" s="2">
        <v>2011</v>
      </c>
      <c r="F1116" t="b">
        <f>OR(ISNUMBER(FIND("cytotoxic",C1116)),ISNUMBER(FIND("Cytotoxic",C1116)),ISNUMBER(FIND("cellular toxicity",C1116)),ISNUMBER(FIND("cell death",C1116)),ISNUMBER(FIND("viable",C1116)),ISNUMBER(FIND("phytotoxic",C1116)),ISNUMBER(FIND("acute toxicity",C1116)),ISNUMBER(FIND("MTT",C1116)),ISNUMBER(FIND("survival",C1116)),ISNUMBER(FIND("prolifer",C1116)),ISNUMBER(FIND("apoptosis",C1116)),ISNUMBER(FIND("neurotoxic",C1116)),ISNUMBER(FIND("  lysis ",C1116)),ISNUMBER(FIND("necrosis",C1116)),ISNUMBER(FIND("cellular death",C1116))*3,ISNUMBER(FIND("LDH",C1116)),ISNUMBER(FIND("Acute toxicity",C1116)))</f>
        <v>1</v>
      </c>
      <c r="G1116" t="b">
        <f>OR(ISNUMBER(FIND("genotoxic",C1116)),ISNUMBER(FIND("genotoxicity",C1116)),ISNUMBER(FIND("DNA damage",C1116)),ISNUMBER(FIND("DNA",C1116)),ISNUMBER(FIND("RNA",C1116)),ISNUMBER(FIND("mesothelioma",C1116)),ISNUMBER(FIND("carcino",C1116)),ISNUMBER(FIND("mutagen",C1116)),ISNUMBER(FIND("genetic",C1116)))</f>
        <v>0</v>
      </c>
      <c r="H1116" t="b">
        <f>OR(ISNUMBER(FIND("inflammatory",C1116)),ISNUMBER(FIND("inflamm",C1116)))</f>
        <v>0</v>
      </c>
      <c r="I1116" t="b">
        <f>OR(ISNUMBER(FIND("immune",C1116)),ISNUMBER(FIND("immunological",C1116)),ISNUMBER(FIND("interleuk",C1116)),ISNUMBER(FIND("platelet activation",C1116)),ISNUMBER(FIND("monocyte",C1116)),ISNUMBER(FIND("leukocyte",C1116)),ISNUMBER(FIND("cytokine",C1116)),ISNUMBER(FIND("CD4",C1116)),ISNUMBER(FIND("CD8",C1116)),ISNUMBER(FIND("T-cell",C1116)))</f>
        <v>0</v>
      </c>
      <c r="J1116" t="b">
        <f>OR(ISNUMBER(FIND("reactive oxygen",C1116)),ISNUMBER(FIND("ROS",C1116)),ISNUMBER(FIND("free radical",C1116)),ISNUMBER(FIND("oxidative stress",C1116)),ISNUMBER(FIND("peroxid",C1116)),ISNUMBER(FIND("oxidative",C1116)),ISNUMBER(FIND("antioxid",C1116)))</f>
        <v>0</v>
      </c>
      <c r="K1116" t="b">
        <f>OR(ISNUMBER(FIND("autophag",C1116)))</f>
        <v>0</v>
      </c>
      <c r="L1116" t="b">
        <f>OR(ISNUMBER(FIND("morpholog",C1116)))</f>
        <v>0</v>
      </c>
      <c r="M1116" t="b">
        <f>OR(ISNUMBER(FIND("fibrosis",C1116)),ISNUMBER(FIND("Fibrosis",C1116)),ISNUMBER(FIND("fibrot",C1116)))</f>
        <v>0</v>
      </c>
      <c r="N1116" t="b">
        <f>OR(ISNUMBER(FIND("offspring",C1116)),ISNUMBER(FIND("Parental",C1116)),ISNUMBER(FIND("parental",C1116)),ISNUMBER(FIND("germline",C1116)),ISNUMBER(FIND("reproduc",C1116)),ISNUMBER(FIND("embryo",C1116)))</f>
        <v>0</v>
      </c>
      <c r="O1116" t="b">
        <f>OR(ISNUMBER(FIND("metabol",C1116)),ISNUMBER(FIND("Metabol",C1116)),ISNUMBER(FIND("digest",C1116)),ISNUMBER(FIND("mitochon",C1116)))</f>
        <v>0</v>
      </c>
      <c r="P1116" t="b">
        <f>OR(ISNUMBER(FIND("ecotox",C1116)),ISNUMBER(FIND("Ecotox",B1116)),ISNUMBER(FIND("ecotox",B1116)),ISNUMBER(FIND("Ecotox",C1116)))</f>
        <v>0</v>
      </c>
      <c r="Q1116" t="b">
        <f>OR(ISNUMBER(FIND("Bioaccum",C1116)),ISNUMBER(FIND("bioaccum",C1116)),ISNUMBER(FIND("accum",C1116)))</f>
        <v>1</v>
      </c>
      <c r="R1116" t="b">
        <f>OR(ISNUMBER(FIND("Occupation",C1116)),ISNUMBER(FIND("occupation",C1116)),ISNUMBER(FIND("worker",C1116)),ISNUMBER(FIND("workforce",C1116)))</f>
        <v>0</v>
      </c>
      <c r="S1116" t="b">
        <f>NOT(OR(F1116,G1116,H1116,I1116,J1116,K1116,L1116,M1116,N1116,O1116,P1116,Q1116,R1116))</f>
        <v>0</v>
      </c>
      <c r="U1116" t="b">
        <f>OR(Table1[[#This Row],[Inflammation]],Table1[[#This Row],[Immune]])</f>
        <v>0</v>
      </c>
      <c r="V1116" t="b">
        <f>IF(OR(Table1[[#This Row],[Rodents]],Table1[[#This Row],[Human]],Table1[[#This Row],[Pig]]),OR(ISNUMBER(FIND("intratrach",C1116)),ISNUMBER(FIND("nasal ",C1116)),ISNUMBER(FIND("instill",C1116))),"NA")</f>
        <v>0</v>
      </c>
      <c r="W1116" t="b">
        <f>IF(OR(Table1[[#This Row],[Rodents]],Table1[[#This Row],[Human]],Table1[[#This Row],[Pig]]),OR(ISNUMBER(FIND("dermal",C1116)),ISNUMBER(FIND("skin ",C1116))),"NA")</f>
        <v>0</v>
      </c>
      <c r="X1116" t="b">
        <f>IF(OR(Table1[[#This Row],[Rodents]],Table1[[#This Row],[Human]],Table1[[#This Row],[Pig]]),OR(ISNUMBER(FIND("injected",C1116)),ISNUMBER(FIND("periton",C1116)),ISNUMBER(FIND("intrascrot",C1116))),"NA")</f>
        <v>1</v>
      </c>
      <c r="Y1116" t="b">
        <f>IF(OR(Table1[[#This Row],[Rodents]],Table1[[#This Row],[Human]],Table1[[#This Row],[Pig]]),NOT(OR(Table1[[#This Row],[Inhaled/Intratracheal/intranasal]],Table1[[#This Row],[Dermal]],Table1[[#This Row],[Injected]])),"NA")</f>
        <v>0</v>
      </c>
      <c r="AA1116" t="b">
        <f>OR(ISNUMBER(FIND("fish ",C1116)),ISNUMBER(FIND("Fish ",C1116)),ISNUMBER(FIND("aquatic",C1116)),ISNUMBER(FIND("daphnids",C1116)),ISNUMBER(FIND("Carcinus maenas",C1116)),ISNUMBER(FIND("Daphnia",C1116)),ISNUMBER(FIND("Ruditapes philippinarum",C1116)),ISNUMBER(FIND("daphnia",C1116)),ISNUMBER(FIND("marine",C1116)),ISNUMBER(FIND("mussel",C1116)),ISNUMBER(FIND("algae",C1116)),ISNUMBER(FIND("Donax faba",C1116)),ISNUMBER(FIND("estuarine",C1116)),ISNUMBER(FIND("snail",C1116)),ISNUMBER(FIND("Prorocentrum donghaiense",C1116)) )</f>
        <v>0</v>
      </c>
      <c r="AB1116" t="b">
        <f>OR(ISNUMBER(FIND(" rat ",C1116)),ISNUMBER(FIND(" rats ",C1116)),ISNUMBER(FIND(" Rats ",C1116)),ISNUMBER(FIND(" Rat ",C1116)),ISNUMBER(FIND(" rat.",C1116)),ISNUMBER(FIND(" rats.",C1116)),ISNUMBER(FIND("mouse",C1116)),ISNUMBER(FIND("mice",C1116)), ISNUMBER(FIND(" Mice",C1116)))</f>
        <v>1</v>
      </c>
      <c r="AC1116" t="b">
        <f>OR(ISNUMBER(FIND(" cell ",C1116)),ISNUMBER(FIND("fibroblast",C1116)),ISNUMBER(FIND("macrophage",C1116)),ISNUMBER(FIND("epithelial",C1116)),ISNUMBER(FIND("endothelial",C1116)),ISNUMBER(FIND("neuron",C1116)),ISNUMBER(FIND(" cells ",C1116)),ISNUMBER(FIND("RBC",C1116)),ISNUMBER(FIND("mitochond",C1116)),ISNUMBER(FIND("adipocyte",C1116)),ISNUMBER(FIND("osteo",C1116)),ISNUMBER(FIND("keratin",C1116)),ISNUMBER(FIND(" cell's ",C1116)),ISNUMBER(FIND("eukary",C1116)),ISNUMBER(FIND("sperm",C1116)))</f>
        <v>0</v>
      </c>
      <c r="AD1116" t="b">
        <f>OR(ISNUMBER(FIND("human",B1116)),ISNUMBER(FIND("workers",B1116)),ISNUMBER(FIND("workforces",B1116)),ISNUMBER(FIND("occupational",B1116)),ISNUMBER(FIND("Case report",B1116)),ISNUMBER(FIND("Workplaces",B1116)),ISNUMBER(FIND("worker",B1116)))</f>
        <v>0</v>
      </c>
      <c r="AE1116" t="b">
        <f>OR(ISNUMBER(FIND(" plant ",C1116)),ISNUMBER(FIND("Plant ",C1116)),ISNUMBER(FIND("tomato",C1116)),ISNUMBER(FIND("plants",C1116)),ISNUMBER(FIND("Plants",C1116)),ISNUMBER(FIND("algae",C1116)),ISNUMBER(FIND("lettuce",C1116)),ISNUMBER(FIND("green gram sprouts ",C1116)),ISNUMBER(FIND("Cucurbita pepo",C1116)),ISNUMBER(FIND("bean ",C1116)),ISNUMBER(FIND("chloroplast",C1116)),ISNUMBER(FIND("chlorophyll",C1116)),ISNUMBER(FIND("seedling",C1116)),ISNUMBER(FIND("canola",C1116)),ISNUMBER(FIND("shoot",C1116)),ISNUMBER(FIND("photosynthes",C1116)),ISNUMBER(FIND(" leaves ",C1116)),,ISNUMBER(FIND("agriculture",C1116)),ISNUMBER(FIND(" crops ",C1116)))</f>
        <v>0</v>
      </c>
      <c r="AF1116" t="b">
        <f>OR(ISNUMBER(FIND("bacteria",C1116)),ISNUMBER(FIND("Bacteria",C1116)),ISNUMBER(FIND("Bacterium",C1116)),ISNUMBER(FIND("bacterium",C1116)),ISNUMBER(FIND(" coli ",C1116)))</f>
        <v>0</v>
      </c>
      <c r="AG1116" t="b">
        <f>OR(ISNUMBER(FIND("fungi",C1116)),ISNUMBER(FIND("Fungi",C1116)),ISNUMBER(FIND("fungus",C1116)),ISNUMBER(FIND("Fungus",C1116)),ISNUMBER(FIND("mushroom",C1116)),ISNUMBER(FIND("Mushroom",C1116)),ISNUMBER(FIND(" mold ",C1116)))</f>
        <v>0</v>
      </c>
      <c r="AH1116" t="b">
        <f>OR(ISNUMBER(FIND("Pig ",C1116)),ISNUMBER(FIND("pig ",C1116)),ISNUMBER(FIND("Pigs ",C1116)),ISNUMBER(FIND("pigs ",C1116)))</f>
        <v>0</v>
      </c>
      <c r="AI1116" t="b">
        <f>OR(ISNUMBER(FIND(" C. elegans",C1116)),ISNUMBER(FIND("Caenorhabditis elegans",C1116)),ISNUMBER(FIND("earthworms",C1116)),ISNUMBER(FIND(" Ficopomatus enigmaticus",C1116)),ISNUMBER(FIND("larva",C1116)),ISNUMBER(FIND("Lumbriculus variegatus",C1116)),ISNUMBER(FIND("nematode",C1116)))</f>
        <v>0</v>
      </c>
      <c r="AJ1116" t="b">
        <f>NOT(OR(AA1116,AB1116,AC1116,AD1116,AE1116,AF1116,AG1116,AH1116,AI1116))</f>
        <v>0</v>
      </c>
      <c r="AL1116" t="b">
        <f>OR(AA1116,AB1116,AD1116,AE1116,AF1116,AG1116,AH1116,AI1116)</f>
        <v>1</v>
      </c>
      <c r="AM1116" t="b">
        <f>IF(Table1[[#This Row],[In vivo?]],IF(Table1[[#This Row],[Cell]],FALSE,TRUE),FALSE)</f>
        <v>1</v>
      </c>
      <c r="AN1116" t="b">
        <f>AND(AC1116,AL1116)</f>
        <v>0</v>
      </c>
      <c r="AO1116" t="b">
        <f>IF(Table1[[#This Row],[Cell]],IF(Table1[[#This Row],[In vivo?]],FALSE,TRUE),FALSE)</f>
        <v>0</v>
      </c>
      <c r="AP1116" t="b">
        <f>NOT(OR(Table1[[#This Row],[In vivo?]],Table1[[#This Row],[Only in Cell]]))</f>
        <v>0</v>
      </c>
      <c r="AQ1116" t="b">
        <f>IF(OR(Table1[[#This Row],[Rodents]],Table1[[#This Row],[Human]],Table1[[#This Row],[Pig]]),OR(ISNUMBER(FIND("pulmonary",C1116)),ISNUMBER(FIND("lung",C1116))),"NA")</f>
        <v>1</v>
      </c>
      <c r="AR1116" t="b">
        <f>IF(OR(Table1[[#This Row],[Rodents]],Table1[[#This Row],[Human]],Table1[[#This Row],[Pig]]),OR(ISNUMBER(FIND("skin",C1116)),ISNUMBER(FIND("dermal",C1116))),"NA")</f>
        <v>0</v>
      </c>
      <c r="AS1116" t="b">
        <f>IF(OR(Table1[[#This Row],[Rodents]],Table1[[#This Row],[Human]],Table1[[#This Row],[Pig]]),OR(ISNUMBER(FIND("liver",C1116)),ISNUMBER(FIND("hepat",C1116))),"NA")</f>
        <v>1</v>
      </c>
      <c r="AT1116" t="b">
        <f>IF(OR(Table1[[#This Row],[Rodents]],Table1[[#This Row],[Human]],Table1[[#This Row],[Pig]]),OR(ISNUMBER(FIND("kidney",C1116)),ISNUMBER(FIND("neph",C1116))),"NA")</f>
        <v>0</v>
      </c>
      <c r="AU1116" t="b">
        <f>IF(OR(Table1[[#This Row],[Rodents]],Table1[[#This Row],[Human]],Table1[[#This Row],[Pig]]),OR(ISNUMBER(FIND("brain",C1116)),ISNUMBER(FIND("neur",C1116)),ISNUMBER(FIND("nerv",C1116))),"NA")</f>
        <v>0</v>
      </c>
      <c r="AV1116" t="b">
        <f>IF(OR(Table1[[#This Row],[Rodents]],Table1[[#This Row],[Human]],Table1[[#This Row],[Pig]]),OR(ISNUMBER(FIND("heart",C1116)),ISNUMBER(FIND("cardi",C1116))),"NA")</f>
        <v>0</v>
      </c>
      <c r="AW1116" t="b">
        <f>IF(OR(Table1[[#This Row],[Rodents]],Table1[[#This Row],[Human]],Table1[[#This Row],[Pig]]),OR(ISNUMBER(FIND("gastro",C1116)),ISNUMBER(FIND("intesti",C1116)),ISNUMBER(FIND("stomach",C1116))),"NA")</f>
        <v>0</v>
      </c>
      <c r="AX1116" t="b">
        <f>IF(OR(Table1[[#This Row],[Rodents]],Table1[[#This Row],[Human]],Table1[[#This Row],[Pig]]),NOT(OR(AQ1116,AR1116,AS1116,AT1116,AU1116,AV1116,AW1116)),"NA")</f>
        <v>0</v>
      </c>
      <c r="AY1116" t="b">
        <f>OR(ISNUMBER(FIND("SWCNT",C1116)),ISNUMBER(FIND("SWNT",C1116)),ISNUMBER(FIND("single-wall",C1116)),ISNUMBER(FIND("single wall",C1116)),ISNUMBER(FIND("Single wall",C1116)),ISNUMBER(FIND("Single-wall",C1116)),ISNUMBER(FIND("SWCNT",B1116)),ISNUMBER(FIND("SWNT",B1116)),ISNUMBER(FIND("single-wall",B1116)),ISNUMBER(FIND("single wall",B1116)),ISNUMBER(FIND("Single-wall",B1116)),ISNUMBER(FIND("Single wall",B1116)))</f>
        <v>0</v>
      </c>
      <c r="AZ1116" t="b">
        <f>OR(ISNUMBER(FIND("MWCNT",C1116)),ISNUMBER(FIND("MWNT",C1116)),ISNUMBER(FIND("multi-wall",C1116)),ISNUMBER(FIND("multi wall",C1116)),ISNUMBER(FIND("multiwall",C1116)),ISNUMBER(FIND("Multi-wall",C1116)),ISNUMBER(FIND("Multi wall",C1116)),ISNUMBER(FIND("Multiwall",C1116)),ISNUMBER(FIND("MWCNT",B1116)),ISNUMBER(FIND("MWNT",B1116)),ISNUMBER(FIND("multi-wall",B1116)),ISNUMBER(FIND("multi wall",B1116)),ISNUMBER(FIND("multiwall",B1116)),ISNUMBER(FIND("Multi-wall",B1116)),ISNUMBER(FIND("Multi wall",B1116)),ISNUMBER(FIND("Multiwall",B1116)),ISNUMBER(FIND("Double-wall",B1116)),ISNUMBER(FIND("Double wall",B1116)),ISNUMBER(FIND("Doublewall",B1116)),ISNUMBER(FIND("double-wall",B1116)),ISNUMBER(FIND("double wall",B1116)),ISNUMBER(FIND("doublewall",B1116)))</f>
        <v>1</v>
      </c>
      <c r="BA1116" t="b">
        <f>AND(Table1[[#This Row],[SWCNT]],Table1[[#This Row],[MWCNT]])</f>
        <v>0</v>
      </c>
      <c r="BB1116" t="b">
        <f>IF(Table1[[#This Row],[SWCNT]]=TRUE,FALSE,IF(Table1[[#This Row],[MWCNT]]=TRUE,FALSE,TRUE))</f>
        <v>0</v>
      </c>
      <c r="BC1116" s="18"/>
    </row>
    <row r="1117" spans="1:55" ht="129.5">
      <c r="A1117" t="s">
        <v>5036</v>
      </c>
      <c r="B1117" s="2" t="s">
        <v>5037</v>
      </c>
      <c r="C1117" s="16" t="s">
        <v>5038</v>
      </c>
      <c r="D1117" s="17" t="s">
        <v>1196</v>
      </c>
      <c r="E1117" s="2">
        <v>2010</v>
      </c>
      <c r="F1117" t="b">
        <f>OR(ISNUMBER(FIND("cytotoxic",C1117)),ISNUMBER(FIND("Cytotoxic",C1117)),ISNUMBER(FIND("cellular toxicity",C1117)),ISNUMBER(FIND("cell death",C1117)),ISNUMBER(FIND("viable",C1117)),ISNUMBER(FIND("phytotoxic",C1117)),ISNUMBER(FIND("acute toxicity",C1117)),ISNUMBER(FIND("MTT",C1117)),ISNUMBER(FIND("survival",C1117)),ISNUMBER(FIND("prolifer",C1117)),ISNUMBER(FIND("apoptosis",C1117)),ISNUMBER(FIND("neurotoxic",C1117)),ISNUMBER(FIND("  lysis ",C1117)),ISNUMBER(FIND("necrosis",C1117)),ISNUMBER(FIND("cellular death",C1117))*3,ISNUMBER(FIND("LDH",C1117)),ISNUMBER(FIND("Acute toxicity",C1117)))</f>
        <v>1</v>
      </c>
      <c r="G1117" t="b">
        <f>OR(ISNUMBER(FIND("genotoxic",C1117)),ISNUMBER(FIND("genotoxicity",C1117)),ISNUMBER(FIND("DNA damage",C1117)),ISNUMBER(FIND("DNA",C1117)),ISNUMBER(FIND("RNA",C1117)),ISNUMBER(FIND("mesothelioma",C1117)),ISNUMBER(FIND("carcino",C1117)),ISNUMBER(FIND("mutagen",C1117)),ISNUMBER(FIND("genetic",C1117)))</f>
        <v>0</v>
      </c>
      <c r="H1117" t="b">
        <f>OR(ISNUMBER(FIND("inflammatory",C1117)),ISNUMBER(FIND("inflamm",C1117)))</f>
        <v>0</v>
      </c>
      <c r="I1117" t="b">
        <f>OR(ISNUMBER(FIND("immune",C1117)),ISNUMBER(FIND("immunological",C1117)),ISNUMBER(FIND("interleuk",C1117)),ISNUMBER(FIND("platelet activation",C1117)),ISNUMBER(FIND("monocyte",C1117)),ISNUMBER(FIND("leukocyte",C1117)),ISNUMBER(FIND("cytokine",C1117)),ISNUMBER(FIND("CD4",C1117)),ISNUMBER(FIND("CD8",C1117)),ISNUMBER(FIND("T-cell",C1117)))</f>
        <v>0</v>
      </c>
      <c r="J1117" t="b">
        <f>OR(ISNUMBER(FIND("reactive oxygen",C1117)),ISNUMBER(FIND("ROS",C1117)),ISNUMBER(FIND("free radical",C1117)),ISNUMBER(FIND("oxidative stress",C1117)),ISNUMBER(FIND("peroxid",C1117)),ISNUMBER(FIND("oxidative",C1117)),ISNUMBER(FIND("antioxid",C1117)))</f>
        <v>0</v>
      </c>
      <c r="K1117" t="b">
        <f>OR(ISNUMBER(FIND("autophag",C1117)))</f>
        <v>0</v>
      </c>
      <c r="L1117" t="b">
        <f>OR(ISNUMBER(FIND("morpholog",C1117)))</f>
        <v>0</v>
      </c>
      <c r="M1117" t="b">
        <f>OR(ISNUMBER(FIND("fibrosis",C1117)),ISNUMBER(FIND("Fibrosis",C1117)),ISNUMBER(FIND("fibrot",C1117)))</f>
        <v>0</v>
      </c>
      <c r="N1117" t="b">
        <f>OR(ISNUMBER(FIND("offspring",C1117)),ISNUMBER(FIND("Parental",C1117)),ISNUMBER(FIND("parental",C1117)),ISNUMBER(FIND("germline",C1117)),ISNUMBER(FIND("reproduc",C1117)),ISNUMBER(FIND("embryo",C1117)))</f>
        <v>0</v>
      </c>
      <c r="O1117" t="b">
        <f>OR(ISNUMBER(FIND("metabol",C1117)),ISNUMBER(FIND("Metabol",C1117)),ISNUMBER(FIND("digest",C1117)),ISNUMBER(FIND("mitochon",C1117)))</f>
        <v>0</v>
      </c>
      <c r="P1117" t="b">
        <f>OR(ISNUMBER(FIND("ecotox",C1117)),ISNUMBER(FIND("Ecotox",B1117)),ISNUMBER(FIND("ecotox",B1117)),ISNUMBER(FIND("Ecotox",C1117)))</f>
        <v>0</v>
      </c>
      <c r="Q1117" t="b">
        <f>OR(ISNUMBER(FIND("Bioaccum",C1117)),ISNUMBER(FIND("bioaccum",C1117)),ISNUMBER(FIND("accum",C1117)))</f>
        <v>0</v>
      </c>
      <c r="R1117" t="b">
        <f>OR(ISNUMBER(FIND("Occupation",C1117)),ISNUMBER(FIND("occupation",C1117)),ISNUMBER(FIND("worker",C1117)),ISNUMBER(FIND("workforce",C1117)))</f>
        <v>0</v>
      </c>
      <c r="S1117" t="b">
        <f>NOT(OR(F1117,G1117,H1117,I1117,J1117,K1117,L1117,M1117,N1117,O1117,P1117,Q1117,R1117))</f>
        <v>0</v>
      </c>
      <c r="U1117" t="b">
        <f>OR(Table1[[#This Row],[Inflammation]],Table1[[#This Row],[Immune]])</f>
        <v>0</v>
      </c>
      <c r="V1117" t="str">
        <f>IF(OR(Table1[[#This Row],[Rodents]],Table1[[#This Row],[Human]],Table1[[#This Row],[Pig]]),OR(ISNUMBER(FIND("intratrach",C1117)),ISNUMBER(FIND("nasal ",C1117)),ISNUMBER(FIND("instill",C1117))),"NA")</f>
        <v>NA</v>
      </c>
      <c r="W1117" t="str">
        <f>IF(OR(Table1[[#This Row],[Rodents]],Table1[[#This Row],[Human]],Table1[[#This Row],[Pig]]),OR(ISNUMBER(FIND("dermal",C1117)),ISNUMBER(FIND("skin ",C1117))),"NA")</f>
        <v>NA</v>
      </c>
      <c r="X1117" t="str">
        <f>IF(OR(Table1[[#This Row],[Rodents]],Table1[[#This Row],[Human]],Table1[[#This Row],[Pig]]),OR(ISNUMBER(FIND("injected",C1117)),ISNUMBER(FIND("periton",C1117)),ISNUMBER(FIND("intrascrot",C1117))),"NA")</f>
        <v>NA</v>
      </c>
      <c r="Y1117" t="str">
        <f>IF(OR(Table1[[#This Row],[Rodents]],Table1[[#This Row],[Human]],Table1[[#This Row],[Pig]]),NOT(OR(Table1[[#This Row],[Inhaled/Intratracheal/intranasal]],Table1[[#This Row],[Dermal]],Table1[[#This Row],[Injected]])),"NA")</f>
        <v>NA</v>
      </c>
      <c r="AA1117" t="b">
        <f>OR(ISNUMBER(FIND("fish ",C1117)),ISNUMBER(FIND("Fish ",C1117)),ISNUMBER(FIND("aquatic",C1117)),ISNUMBER(FIND("daphnids",C1117)),ISNUMBER(FIND("Carcinus maenas",C1117)),ISNUMBER(FIND("Daphnia",C1117)),ISNUMBER(FIND("Ruditapes philippinarum",C1117)),ISNUMBER(FIND("daphnia",C1117)),ISNUMBER(FIND("marine",C1117)),ISNUMBER(FIND("mussel",C1117)),ISNUMBER(FIND("algae",C1117)),ISNUMBER(FIND("Donax faba",C1117)),ISNUMBER(FIND("estuarine",C1117)),ISNUMBER(FIND("snail",C1117)),ISNUMBER(FIND("Prorocentrum donghaiense",C1117)) )</f>
        <v>0</v>
      </c>
      <c r="AB1117" t="b">
        <f>OR(ISNUMBER(FIND(" rat ",C1117)),ISNUMBER(FIND(" rats ",C1117)),ISNUMBER(FIND(" Rats ",C1117)),ISNUMBER(FIND(" Rat ",C1117)),ISNUMBER(FIND(" rat.",C1117)),ISNUMBER(FIND(" rats.",C1117)),ISNUMBER(FIND("mouse",C1117)),ISNUMBER(FIND("mice",C1117)), ISNUMBER(FIND(" Mice",C1117)))</f>
        <v>0</v>
      </c>
      <c r="AC1117" t="b">
        <f>OR(ISNUMBER(FIND(" cell ",C1117)),ISNUMBER(FIND("fibroblast",C1117)),ISNUMBER(FIND("macrophage",C1117)),ISNUMBER(FIND("epithelial",C1117)),ISNUMBER(FIND("endothelial",C1117)),ISNUMBER(FIND("neuron",C1117)),ISNUMBER(FIND(" cells ",C1117)),ISNUMBER(FIND("RBC",C1117)),ISNUMBER(FIND("mitochond",C1117)),ISNUMBER(FIND("adipocyte",C1117)),ISNUMBER(FIND("osteo",C1117)),ISNUMBER(FIND("keratin",C1117)),ISNUMBER(FIND(" cell's ",C1117)),ISNUMBER(FIND("eukary",C1117)),ISNUMBER(FIND("sperm",C1117)))</f>
        <v>1</v>
      </c>
      <c r="AD1117" t="b">
        <f>OR(ISNUMBER(FIND("human",B1117)),ISNUMBER(FIND("workers",B1117)),ISNUMBER(FIND("workforces",B1117)),ISNUMBER(FIND("occupational",B1117)),ISNUMBER(FIND("Case report",B1117)),ISNUMBER(FIND("Workplaces",B1117)),ISNUMBER(FIND("worker",B1117)))</f>
        <v>0</v>
      </c>
      <c r="AE1117" t="b">
        <f>OR(ISNUMBER(FIND(" plant ",C1117)),ISNUMBER(FIND("Plant ",C1117)),ISNUMBER(FIND("tomato",C1117)),ISNUMBER(FIND("plants",C1117)),ISNUMBER(FIND("Plants",C1117)),ISNUMBER(FIND("algae",C1117)),ISNUMBER(FIND("lettuce",C1117)),ISNUMBER(FIND("green gram sprouts ",C1117)),ISNUMBER(FIND("Cucurbita pepo",C1117)),ISNUMBER(FIND("bean ",C1117)),ISNUMBER(FIND("chloroplast",C1117)),ISNUMBER(FIND("chlorophyll",C1117)),ISNUMBER(FIND("seedling",C1117)),ISNUMBER(FIND("canola",C1117)),ISNUMBER(FIND("shoot",C1117)),ISNUMBER(FIND("photosynthes",C1117)),ISNUMBER(FIND(" leaves ",C1117)),,ISNUMBER(FIND("agriculture",C1117)),ISNUMBER(FIND(" crops ",C1117)))</f>
        <v>0</v>
      </c>
      <c r="AF1117" t="b">
        <f>OR(ISNUMBER(FIND("bacteria",C1117)),ISNUMBER(FIND("Bacteria",C1117)),ISNUMBER(FIND("Bacterium",C1117)),ISNUMBER(FIND("bacterium",C1117)),ISNUMBER(FIND(" coli ",C1117)))</f>
        <v>0</v>
      </c>
      <c r="AG1117" t="b">
        <f>OR(ISNUMBER(FIND("fungi",C1117)),ISNUMBER(FIND("Fungi",C1117)),ISNUMBER(FIND("fungus",C1117)),ISNUMBER(FIND("Fungus",C1117)),ISNUMBER(FIND("mushroom",C1117)),ISNUMBER(FIND("Mushroom",C1117)),ISNUMBER(FIND(" mold ",C1117)))</f>
        <v>0</v>
      </c>
      <c r="AH1117" t="b">
        <f>OR(ISNUMBER(FIND("Pig ",C1117)),ISNUMBER(FIND("pig ",C1117)),ISNUMBER(FIND("Pigs ",C1117)),ISNUMBER(FIND("pigs ",C1117)))</f>
        <v>0</v>
      </c>
      <c r="AI1117" t="b">
        <f>OR(ISNUMBER(FIND(" C. elegans",C1117)),ISNUMBER(FIND("Caenorhabditis elegans",C1117)),ISNUMBER(FIND("earthworms",C1117)),ISNUMBER(FIND(" Ficopomatus enigmaticus",C1117)),ISNUMBER(FIND("larva",C1117)),ISNUMBER(FIND("Lumbriculus variegatus",C1117)),ISNUMBER(FIND("nematode",C1117)))</f>
        <v>0</v>
      </c>
      <c r="AJ1117" t="b">
        <f>NOT(OR(AA1117,AB1117,AC1117,AD1117,AE1117,AF1117,AG1117,AH1117,AI1117))</f>
        <v>0</v>
      </c>
      <c r="AL1117" t="b">
        <f>OR(AA1117,AB1117,AD1117,AE1117,AF1117,AG1117,AH1117,AI1117)</f>
        <v>0</v>
      </c>
      <c r="AM1117" t="b">
        <f>IF(Table1[[#This Row],[In vivo?]],IF(Table1[[#This Row],[Cell]],FALSE,TRUE),FALSE)</f>
        <v>0</v>
      </c>
      <c r="AN1117" t="b">
        <f>AND(AC1117,AL1117)</f>
        <v>0</v>
      </c>
      <c r="AO1117" t="b">
        <f>IF(Table1[[#This Row],[Cell]],IF(Table1[[#This Row],[In vivo?]],FALSE,TRUE),FALSE)</f>
        <v>1</v>
      </c>
      <c r="AP1117" t="b">
        <f>NOT(OR(Table1[[#This Row],[In vivo?]],Table1[[#This Row],[Only in Cell]]))</f>
        <v>0</v>
      </c>
      <c r="AQ1117" t="str">
        <f>IF(OR(Table1[[#This Row],[Rodents]],Table1[[#This Row],[Human]],Table1[[#This Row],[Pig]]),OR(ISNUMBER(FIND("pulmonary",C1117)),ISNUMBER(FIND("lung",C1117))),"NA")</f>
        <v>NA</v>
      </c>
      <c r="AR1117" t="str">
        <f>IF(OR(Table1[[#This Row],[Rodents]],Table1[[#This Row],[Human]],Table1[[#This Row],[Pig]]),OR(ISNUMBER(FIND("skin",C1117)),ISNUMBER(FIND("dermal",C1117))),"NA")</f>
        <v>NA</v>
      </c>
      <c r="AS1117" t="str">
        <f>IF(OR(Table1[[#This Row],[Rodents]],Table1[[#This Row],[Human]],Table1[[#This Row],[Pig]]),OR(ISNUMBER(FIND("liver",C1117)),ISNUMBER(FIND("hepat",C1117))),"NA")</f>
        <v>NA</v>
      </c>
      <c r="AT1117" t="str">
        <f>IF(OR(Table1[[#This Row],[Rodents]],Table1[[#This Row],[Human]],Table1[[#This Row],[Pig]]),OR(ISNUMBER(FIND("kidney",C1117)),ISNUMBER(FIND("neph",C1117))),"NA")</f>
        <v>NA</v>
      </c>
      <c r="AU1117" t="str">
        <f>IF(OR(Table1[[#This Row],[Rodents]],Table1[[#This Row],[Human]],Table1[[#This Row],[Pig]]),OR(ISNUMBER(FIND("brain",C1117)),ISNUMBER(FIND("neur",C1117)),ISNUMBER(FIND("nerv",C1117))),"NA")</f>
        <v>NA</v>
      </c>
      <c r="AV1117" t="str">
        <f>IF(OR(Table1[[#This Row],[Rodents]],Table1[[#This Row],[Human]],Table1[[#This Row],[Pig]]),OR(ISNUMBER(FIND("heart",C1117)),ISNUMBER(FIND("cardi",C1117))),"NA")</f>
        <v>NA</v>
      </c>
      <c r="AW1117" t="str">
        <f>IF(OR(Table1[[#This Row],[Rodents]],Table1[[#This Row],[Human]],Table1[[#This Row],[Pig]]),OR(ISNUMBER(FIND("gastro",C1117)),ISNUMBER(FIND("intesti",C1117)),ISNUMBER(FIND("stomach",C1117))),"NA")</f>
        <v>NA</v>
      </c>
      <c r="AX1117" t="str">
        <f>IF(OR(Table1[[#This Row],[Rodents]],Table1[[#This Row],[Human]],Table1[[#This Row],[Pig]]),NOT(OR(AQ1117,AR1117,AS1117,AT1117,AU1117,AV1117,AW1117)),"NA")</f>
        <v>NA</v>
      </c>
      <c r="AY1117" t="b">
        <f>OR(ISNUMBER(FIND("SWCNT",C1117)),ISNUMBER(FIND("SWNT",C1117)),ISNUMBER(FIND("single-wall",C1117)),ISNUMBER(FIND("single wall",C1117)),ISNUMBER(FIND("Single wall",C1117)),ISNUMBER(FIND("Single-wall",C1117)),ISNUMBER(FIND("SWCNT",B1117)),ISNUMBER(FIND("SWNT",B1117)),ISNUMBER(FIND("single-wall",B1117)),ISNUMBER(FIND("single wall",B1117)),ISNUMBER(FIND("Single-wall",B1117)),ISNUMBER(FIND("Single wall",B1117)))</f>
        <v>0</v>
      </c>
      <c r="AZ1117" t="b">
        <f>OR(ISNUMBER(FIND("MWCNT",C1117)),ISNUMBER(FIND("MWNT",C1117)),ISNUMBER(FIND("multi-wall",C1117)),ISNUMBER(FIND("multi wall",C1117)),ISNUMBER(FIND("multiwall",C1117)),ISNUMBER(FIND("Multi-wall",C1117)),ISNUMBER(FIND("Multi wall",C1117)),ISNUMBER(FIND("Multiwall",C1117)),ISNUMBER(FIND("MWCNT",B1117)),ISNUMBER(FIND("MWNT",B1117)),ISNUMBER(FIND("multi-wall",B1117)),ISNUMBER(FIND("multi wall",B1117)),ISNUMBER(FIND("multiwall",B1117)),ISNUMBER(FIND("Multi-wall",B1117)),ISNUMBER(FIND("Multi wall",B1117)),ISNUMBER(FIND("Multiwall",B1117)),ISNUMBER(FIND("Double-wall",B1117)),ISNUMBER(FIND("Double wall",B1117)),ISNUMBER(FIND("Doublewall",B1117)),ISNUMBER(FIND("double-wall",B1117)),ISNUMBER(FIND("double wall",B1117)),ISNUMBER(FIND("doublewall",B1117)))</f>
        <v>1</v>
      </c>
      <c r="BA1117" t="b">
        <f>AND(Table1[[#This Row],[SWCNT]],Table1[[#This Row],[MWCNT]])</f>
        <v>0</v>
      </c>
      <c r="BB1117" t="b">
        <f>IF(Table1[[#This Row],[SWCNT]]=TRUE,FALSE,IF(Table1[[#This Row],[MWCNT]]=TRUE,FALSE,TRUE))</f>
        <v>0</v>
      </c>
      <c r="BC1117" s="18"/>
    </row>
    <row r="1118" spans="1:55" ht="240.5">
      <c r="A1118" t="s">
        <v>5199</v>
      </c>
      <c r="B1118" s="2" t="s">
        <v>5200</v>
      </c>
      <c r="C1118" s="16" t="s">
        <v>5201</v>
      </c>
      <c r="D1118" s="17" t="s">
        <v>260</v>
      </c>
      <c r="E1118" s="2">
        <v>2010</v>
      </c>
      <c r="F1118" t="b">
        <f>OR(ISNUMBER(FIND("cytotoxic",C1118)),ISNUMBER(FIND("Cytotoxic",C1118)),ISNUMBER(FIND("cellular toxicity",C1118)),ISNUMBER(FIND("cell death",C1118)),ISNUMBER(FIND("viable",C1118)),ISNUMBER(FIND("phytotoxic",C1118)),ISNUMBER(FIND("acute toxicity",C1118)),ISNUMBER(FIND("MTT",C1118)),ISNUMBER(FIND("survival",C1118)),ISNUMBER(FIND("prolifer",C1118)),ISNUMBER(FIND("apoptosis",C1118)),ISNUMBER(FIND("neurotoxic",C1118)),ISNUMBER(FIND("  lysis ",C1118)),ISNUMBER(FIND("necrosis",C1118)),ISNUMBER(FIND("cellular death",C1118))*3,ISNUMBER(FIND("LDH",C1118)),ISNUMBER(FIND("Acute toxicity",C1118)))</f>
        <v>1</v>
      </c>
      <c r="G1118" t="b">
        <f>OR(ISNUMBER(FIND("genotoxic",C1118)),ISNUMBER(FIND("genotoxicity",C1118)),ISNUMBER(FIND("DNA damage",C1118)),ISNUMBER(FIND("DNA",C1118)),ISNUMBER(FIND("RNA",C1118)),ISNUMBER(FIND("mesothelioma",C1118)),ISNUMBER(FIND("carcino",C1118)),ISNUMBER(FIND("mutagen",C1118)),ISNUMBER(FIND("genetic",C1118)))</f>
        <v>0</v>
      </c>
      <c r="H1118" t="b">
        <f>OR(ISNUMBER(FIND("inflammatory",C1118)),ISNUMBER(FIND("inflamm",C1118)))</f>
        <v>0</v>
      </c>
      <c r="I1118" t="b">
        <f>OR(ISNUMBER(FIND("immune",C1118)),ISNUMBER(FIND("immunological",C1118)),ISNUMBER(FIND("interleuk",C1118)),ISNUMBER(FIND("platelet activation",C1118)),ISNUMBER(FIND("monocyte",C1118)),ISNUMBER(FIND("leukocyte",C1118)),ISNUMBER(FIND("cytokine",C1118)),ISNUMBER(FIND("CD4",C1118)),ISNUMBER(FIND("CD8",C1118)),ISNUMBER(FIND("T-cell",C1118)))</f>
        <v>0</v>
      </c>
      <c r="J1118" t="b">
        <f>OR(ISNUMBER(FIND("reactive oxygen",C1118)),ISNUMBER(FIND("ROS",C1118)),ISNUMBER(FIND("free radical",C1118)),ISNUMBER(FIND("oxidative stress",C1118)),ISNUMBER(FIND("peroxid",C1118)),ISNUMBER(FIND("oxidative",C1118)),ISNUMBER(FIND("antioxid",C1118)))</f>
        <v>0</v>
      </c>
      <c r="K1118" t="b">
        <f>OR(ISNUMBER(FIND("autophag",C1118)))</f>
        <v>0</v>
      </c>
      <c r="L1118" t="b">
        <f>OR(ISNUMBER(FIND("morpholog",C1118)))</f>
        <v>0</v>
      </c>
      <c r="M1118" t="b">
        <f>OR(ISNUMBER(FIND("fibrosis",C1118)),ISNUMBER(FIND("Fibrosis",C1118)),ISNUMBER(FIND("fibrot",C1118)))</f>
        <v>0</v>
      </c>
      <c r="N1118" t="b">
        <f>OR(ISNUMBER(FIND("offspring",C1118)),ISNUMBER(FIND("Parental",C1118)),ISNUMBER(FIND("parental",C1118)),ISNUMBER(FIND("germline",C1118)),ISNUMBER(FIND("reproduc",C1118)),ISNUMBER(FIND("embryo",C1118)))</f>
        <v>0</v>
      </c>
      <c r="O1118" t="b">
        <f>OR(ISNUMBER(FIND("metabol",C1118)),ISNUMBER(FIND("Metabol",C1118)),ISNUMBER(FIND("digest",C1118)),ISNUMBER(FIND("mitochon",C1118)))</f>
        <v>0</v>
      </c>
      <c r="P1118" t="b">
        <f>OR(ISNUMBER(FIND("ecotox",C1118)),ISNUMBER(FIND("Ecotox",B1118)),ISNUMBER(FIND("ecotox",B1118)),ISNUMBER(FIND("Ecotox",C1118)))</f>
        <v>0</v>
      </c>
      <c r="Q1118" t="b">
        <f>OR(ISNUMBER(FIND("Bioaccum",C1118)),ISNUMBER(FIND("bioaccum",C1118)),ISNUMBER(FIND("accum",C1118)))</f>
        <v>0</v>
      </c>
      <c r="R1118" t="b">
        <f>OR(ISNUMBER(FIND("Occupation",C1118)),ISNUMBER(FIND("occupation",C1118)),ISNUMBER(FIND("worker",C1118)),ISNUMBER(FIND("workforce",C1118)))</f>
        <v>0</v>
      </c>
      <c r="S1118" t="b">
        <f>NOT(OR(F1118,G1118,H1118,I1118,J1118,K1118,L1118,M1118,N1118,O1118,P1118,Q1118,R1118))</f>
        <v>0</v>
      </c>
      <c r="U1118" t="b">
        <f>OR(Table1[[#This Row],[Inflammation]],Table1[[#This Row],[Immune]])</f>
        <v>0</v>
      </c>
      <c r="V1118" t="b">
        <f>IF(OR(Table1[[#This Row],[Rodents]],Table1[[#This Row],[Human]],Table1[[#This Row],[Pig]]),OR(ISNUMBER(FIND("intratrach",C1118)),ISNUMBER(FIND("nasal ",C1118)),ISNUMBER(FIND("instill",C1118))),"NA")</f>
        <v>0</v>
      </c>
      <c r="W1118" t="b">
        <f>IF(OR(Table1[[#This Row],[Rodents]],Table1[[#This Row],[Human]],Table1[[#This Row],[Pig]]),OR(ISNUMBER(FIND("dermal",C1118)),ISNUMBER(FIND("skin ",C1118))),"NA")</f>
        <v>0</v>
      </c>
      <c r="X1118" t="b">
        <f>IF(OR(Table1[[#This Row],[Rodents]],Table1[[#This Row],[Human]],Table1[[#This Row],[Pig]]),OR(ISNUMBER(FIND("injected",C1118)),ISNUMBER(FIND("periton",C1118)),ISNUMBER(FIND("intrascrot",C1118))),"NA")</f>
        <v>1</v>
      </c>
      <c r="Y1118" t="b">
        <f>IF(OR(Table1[[#This Row],[Rodents]],Table1[[#This Row],[Human]],Table1[[#This Row],[Pig]]),NOT(OR(Table1[[#This Row],[Inhaled/Intratracheal/intranasal]],Table1[[#This Row],[Dermal]],Table1[[#This Row],[Injected]])),"NA")</f>
        <v>0</v>
      </c>
      <c r="AA1118" t="b">
        <f>OR(ISNUMBER(FIND("fish ",C1118)),ISNUMBER(FIND("Fish ",C1118)),ISNUMBER(FIND("aquatic",C1118)),ISNUMBER(FIND("daphnids",C1118)),ISNUMBER(FIND("Carcinus maenas",C1118)),ISNUMBER(FIND("Daphnia",C1118)),ISNUMBER(FIND("Ruditapes philippinarum",C1118)),ISNUMBER(FIND("daphnia",C1118)),ISNUMBER(FIND("marine",C1118)),ISNUMBER(FIND("mussel",C1118)),ISNUMBER(FIND("algae",C1118)),ISNUMBER(FIND("Donax faba",C1118)),ISNUMBER(FIND("estuarine",C1118)),ISNUMBER(FIND("snail",C1118)),ISNUMBER(FIND("Prorocentrum donghaiense",C1118)) )</f>
        <v>0</v>
      </c>
      <c r="AB1118" t="b">
        <f>OR(ISNUMBER(FIND(" rat ",C1118)),ISNUMBER(FIND(" rats ",C1118)),ISNUMBER(FIND(" Rats ",C1118)),ISNUMBER(FIND(" Rat ",C1118)),ISNUMBER(FIND(" rat.",C1118)),ISNUMBER(FIND(" rats.",C1118)),ISNUMBER(FIND("mouse",C1118)),ISNUMBER(FIND("mice",C1118)), ISNUMBER(FIND(" Mice",C1118)))</f>
        <v>1</v>
      </c>
      <c r="AC1118" t="b">
        <f>OR(ISNUMBER(FIND(" cell ",C1118)),ISNUMBER(FIND("fibroblast",C1118)),ISNUMBER(FIND("macrophage",C1118)),ISNUMBER(FIND("epithelial",C1118)),ISNUMBER(FIND("endothelial",C1118)),ISNUMBER(FIND("neuron",C1118)),ISNUMBER(FIND(" cells ",C1118)),ISNUMBER(FIND("RBC",C1118)),ISNUMBER(FIND("mitochond",C1118)),ISNUMBER(FIND("adipocyte",C1118)),ISNUMBER(FIND("osteo",C1118)),ISNUMBER(FIND("keratin",C1118)),ISNUMBER(FIND(" cell's ",C1118)),ISNUMBER(FIND("eukary",C1118)),ISNUMBER(FIND("sperm",C1118)))</f>
        <v>1</v>
      </c>
      <c r="AD1118" t="b">
        <f>OR(ISNUMBER(FIND("human",B1118)),ISNUMBER(FIND("workers",B1118)),ISNUMBER(FIND("workforces",B1118)),ISNUMBER(FIND("occupational",B1118)),ISNUMBER(FIND("Case report",B1118)),ISNUMBER(FIND("Workplaces",B1118)),ISNUMBER(FIND("worker",B1118)))</f>
        <v>0</v>
      </c>
      <c r="AE1118" t="b">
        <f>OR(ISNUMBER(FIND(" plant ",C1118)),ISNUMBER(FIND("Plant ",C1118)),ISNUMBER(FIND("tomato",C1118)),ISNUMBER(FIND("plants",C1118)),ISNUMBER(FIND("Plants",C1118)),ISNUMBER(FIND("algae",C1118)),ISNUMBER(FIND("lettuce",C1118)),ISNUMBER(FIND("green gram sprouts ",C1118)),ISNUMBER(FIND("Cucurbita pepo",C1118)),ISNUMBER(FIND("bean ",C1118)),ISNUMBER(FIND("chloroplast",C1118)),ISNUMBER(FIND("chlorophyll",C1118)),ISNUMBER(FIND("seedling",C1118)),ISNUMBER(FIND("canola",C1118)),ISNUMBER(FIND("shoot",C1118)),ISNUMBER(FIND("photosynthes",C1118)),ISNUMBER(FIND(" leaves ",C1118)),,ISNUMBER(FIND("agriculture",C1118)),ISNUMBER(FIND(" crops ",C1118)))</f>
        <v>0</v>
      </c>
      <c r="AF1118" t="b">
        <f>OR(ISNUMBER(FIND("bacteria",C1118)),ISNUMBER(FIND("Bacteria",C1118)),ISNUMBER(FIND("Bacterium",C1118)),ISNUMBER(FIND("bacterium",C1118)),ISNUMBER(FIND(" coli ",C1118)))</f>
        <v>0</v>
      </c>
      <c r="AG1118" t="b">
        <f>OR(ISNUMBER(FIND("fungi",C1118)),ISNUMBER(FIND("Fungi",C1118)),ISNUMBER(FIND("fungus",C1118)),ISNUMBER(FIND("Fungus",C1118)),ISNUMBER(FIND("mushroom",C1118)),ISNUMBER(FIND("Mushroom",C1118)),ISNUMBER(FIND(" mold ",C1118)))</f>
        <v>0</v>
      </c>
      <c r="AH1118" t="b">
        <f>OR(ISNUMBER(FIND("Pig ",C1118)),ISNUMBER(FIND("pig ",C1118)),ISNUMBER(FIND("Pigs ",C1118)),ISNUMBER(FIND("pigs ",C1118)))</f>
        <v>0</v>
      </c>
      <c r="AI1118" t="b">
        <f>OR(ISNUMBER(FIND(" C. elegans",C1118)),ISNUMBER(FIND("Caenorhabditis elegans",C1118)),ISNUMBER(FIND("earthworms",C1118)),ISNUMBER(FIND(" Ficopomatus enigmaticus",C1118)),ISNUMBER(FIND("larva",C1118)),ISNUMBER(FIND("Lumbriculus variegatus",C1118)),ISNUMBER(FIND("nematode",C1118)))</f>
        <v>0</v>
      </c>
      <c r="AJ1118" t="b">
        <f>NOT(OR(AA1118,AB1118,AC1118,AD1118,AE1118,AF1118,AG1118,AH1118,AI1118))</f>
        <v>0</v>
      </c>
      <c r="AL1118" t="b">
        <f>OR(AA1118,AB1118,AD1118,AE1118,AF1118,AG1118,AH1118,AI1118)</f>
        <v>1</v>
      </c>
      <c r="AM1118" t="b">
        <f>IF(Table1[[#This Row],[In vivo?]],IF(Table1[[#This Row],[Cell]],FALSE,TRUE),FALSE)</f>
        <v>0</v>
      </c>
      <c r="AN1118" t="b">
        <f>AND(AC1118,AL1118)</f>
        <v>1</v>
      </c>
      <c r="AO1118" t="b">
        <f>IF(Table1[[#This Row],[Cell]],IF(Table1[[#This Row],[In vivo?]],FALSE,TRUE),FALSE)</f>
        <v>0</v>
      </c>
      <c r="AP1118" t="b">
        <f>NOT(OR(Table1[[#This Row],[In vivo?]],Table1[[#This Row],[Only in Cell]]))</f>
        <v>0</v>
      </c>
      <c r="AQ1118" t="b">
        <f>IF(OR(Table1[[#This Row],[Rodents]],Table1[[#This Row],[Human]],Table1[[#This Row],[Pig]]),OR(ISNUMBER(FIND("pulmonary",C1118)),ISNUMBER(FIND("lung",C1118))),"NA")</f>
        <v>0</v>
      </c>
      <c r="AR1118" t="b">
        <f>IF(OR(Table1[[#This Row],[Rodents]],Table1[[#This Row],[Human]],Table1[[#This Row],[Pig]]),OR(ISNUMBER(FIND("skin",C1118)),ISNUMBER(FIND("dermal",C1118))),"NA")</f>
        <v>0</v>
      </c>
      <c r="AS1118" t="b">
        <f>IF(OR(Table1[[#This Row],[Rodents]],Table1[[#This Row],[Human]],Table1[[#This Row],[Pig]]),OR(ISNUMBER(FIND("liver",C1118)),ISNUMBER(FIND("hepat",C1118))),"NA")</f>
        <v>0</v>
      </c>
      <c r="AT1118" t="b">
        <f>IF(OR(Table1[[#This Row],[Rodents]],Table1[[#This Row],[Human]],Table1[[#This Row],[Pig]]),OR(ISNUMBER(FIND("kidney",C1118)),ISNUMBER(FIND("neph",C1118))),"NA")</f>
        <v>1</v>
      </c>
      <c r="AU1118" t="b">
        <f>IF(OR(Table1[[#This Row],[Rodents]],Table1[[#This Row],[Human]],Table1[[#This Row],[Pig]]),OR(ISNUMBER(FIND("brain",C1118)),ISNUMBER(FIND("neur",C1118)),ISNUMBER(FIND("nerv",C1118))),"NA")</f>
        <v>0</v>
      </c>
      <c r="AV1118" t="b">
        <f>IF(OR(Table1[[#This Row],[Rodents]],Table1[[#This Row],[Human]],Table1[[#This Row],[Pig]]),OR(ISNUMBER(FIND("heart",C1118)),ISNUMBER(FIND("cardi",C1118))),"NA")</f>
        <v>0</v>
      </c>
      <c r="AW1118" t="b">
        <f>IF(OR(Table1[[#This Row],[Rodents]],Table1[[#This Row],[Human]],Table1[[#This Row],[Pig]]),OR(ISNUMBER(FIND("gastro",C1118)),ISNUMBER(FIND("intesti",C1118)),ISNUMBER(FIND("stomach",C1118))),"NA")</f>
        <v>0</v>
      </c>
      <c r="AX1118" t="b">
        <f>IF(OR(Table1[[#This Row],[Rodents]],Table1[[#This Row],[Human]],Table1[[#This Row],[Pig]]),NOT(OR(AQ1118,AR1118,AS1118,AT1118,AU1118,AV1118,AW1118)),"NA")</f>
        <v>0</v>
      </c>
      <c r="AY1118" t="b">
        <f>OR(ISNUMBER(FIND("SWCNT",C1118)),ISNUMBER(FIND("SWNT",C1118)),ISNUMBER(FIND("single-wall",C1118)),ISNUMBER(FIND("single wall",C1118)),ISNUMBER(FIND("Single wall",C1118)),ISNUMBER(FIND("Single-wall",C1118)),ISNUMBER(FIND("SWCNT",B1118)),ISNUMBER(FIND("SWNT",B1118)),ISNUMBER(FIND("single-wall",B1118)),ISNUMBER(FIND("single wall",B1118)),ISNUMBER(FIND("Single-wall",B1118)),ISNUMBER(FIND("Single wall",B1118)))</f>
        <v>1</v>
      </c>
      <c r="AZ1118" t="b">
        <f>OR(ISNUMBER(FIND("MWCNT",C1118)),ISNUMBER(FIND("MWNT",C1118)),ISNUMBER(FIND("multi-wall",C1118)),ISNUMBER(FIND("multi wall",C1118)),ISNUMBER(FIND("multiwall",C1118)),ISNUMBER(FIND("Multi-wall",C1118)),ISNUMBER(FIND("Multi wall",C1118)),ISNUMBER(FIND("Multiwall",C1118)),ISNUMBER(FIND("MWCNT",B1118)),ISNUMBER(FIND("MWNT",B1118)),ISNUMBER(FIND("multi-wall",B1118)),ISNUMBER(FIND("multi wall",B1118)),ISNUMBER(FIND("multiwall",B1118)),ISNUMBER(FIND("Multi-wall",B1118)),ISNUMBER(FIND("Multi wall",B1118)),ISNUMBER(FIND("Multiwall",B1118)),ISNUMBER(FIND("Double-wall",B1118)),ISNUMBER(FIND("Double wall",B1118)),ISNUMBER(FIND("Doublewall",B1118)),ISNUMBER(FIND("double-wall",B1118)),ISNUMBER(FIND("double wall",B1118)),ISNUMBER(FIND("doublewall",B1118)))</f>
        <v>1</v>
      </c>
      <c r="BA1118" t="b">
        <f>AND(Table1[[#This Row],[SWCNT]],Table1[[#This Row],[MWCNT]])</f>
        <v>1</v>
      </c>
      <c r="BB1118" t="b">
        <f>IF(Table1[[#This Row],[SWCNT]]=TRUE,FALSE,IF(Table1[[#This Row],[MWCNT]]=TRUE,FALSE,TRUE))</f>
        <v>0</v>
      </c>
      <c r="BC1118" s="18"/>
    </row>
    <row r="1119" spans="1:55" ht="148">
      <c r="B1119" s="2" t="s">
        <v>5340</v>
      </c>
      <c r="C1119" s="16" t="s">
        <v>5342</v>
      </c>
      <c r="D1119" s="17" t="s">
        <v>1191</v>
      </c>
      <c r="E1119" s="2">
        <v>2009</v>
      </c>
      <c r="F1119" t="b">
        <f>OR(ISNUMBER(FIND("cytotoxic",C1119)),ISNUMBER(FIND("Cytotoxic",C1119)),ISNUMBER(FIND("cellular toxicity",C1119)),ISNUMBER(FIND("cell death",C1119)),ISNUMBER(FIND("viable",C1119)),ISNUMBER(FIND("phytotoxic",C1119)),ISNUMBER(FIND("acute toxicity",C1119)),ISNUMBER(FIND("MTT",C1119)),ISNUMBER(FIND("survival",C1119)),ISNUMBER(FIND("prolifer",C1119)),ISNUMBER(FIND("apoptosis",C1119)),ISNUMBER(FIND("neurotoxic",C1119)),ISNUMBER(FIND("  lysis ",C1119)),ISNUMBER(FIND("necrosis",C1119)),ISNUMBER(FIND("cellular death",C1119))*3,ISNUMBER(FIND("LDH",C1119)),ISNUMBER(FIND("Acute toxicity",C1119)))</f>
        <v>1</v>
      </c>
      <c r="G1119" t="b">
        <f>OR(ISNUMBER(FIND("genotoxic",C1119)),ISNUMBER(FIND("genotoxicity",C1119)),ISNUMBER(FIND("DNA damage",C1119)),ISNUMBER(FIND("DNA",C1119)),ISNUMBER(FIND("RNA",C1119)),ISNUMBER(FIND("mesothelioma",C1119)),ISNUMBER(FIND("carcino",C1119)),ISNUMBER(FIND("mutagen",C1119)),ISNUMBER(FIND("genetic",C1119)))</f>
        <v>0</v>
      </c>
      <c r="H1119" t="b">
        <f>OR(ISNUMBER(FIND("inflammatory",C1119)),ISNUMBER(FIND("inflamm",C1119)))</f>
        <v>0</v>
      </c>
      <c r="I1119" t="b">
        <f>OR(ISNUMBER(FIND("immune",C1119)),ISNUMBER(FIND("immunological",C1119)),ISNUMBER(FIND("interleuk",C1119)),ISNUMBER(FIND("platelet activation",C1119)),ISNUMBER(FIND("monocyte",C1119)),ISNUMBER(FIND("leukocyte",C1119)),ISNUMBER(FIND("cytokine",C1119)),ISNUMBER(FIND("CD4",C1119)),ISNUMBER(FIND("CD8",C1119)),ISNUMBER(FIND("T-cell",C1119)))</f>
        <v>0</v>
      </c>
      <c r="J1119" t="b">
        <f>OR(ISNUMBER(FIND("reactive oxygen",C1119)),ISNUMBER(FIND("ROS",C1119)),ISNUMBER(FIND("free radical",C1119)),ISNUMBER(FIND("oxidative stress",C1119)),ISNUMBER(FIND("peroxid",C1119)),ISNUMBER(FIND("oxidative",C1119)),ISNUMBER(FIND("antioxid",C1119)))</f>
        <v>0</v>
      </c>
      <c r="K1119" t="b">
        <f>OR(ISNUMBER(FIND("autophag",C1119)))</f>
        <v>0</v>
      </c>
      <c r="L1119" t="b">
        <f>OR(ISNUMBER(FIND("morpholog",C1119)))</f>
        <v>0</v>
      </c>
      <c r="M1119" t="b">
        <f>OR(ISNUMBER(FIND("fibrosis",C1119)),ISNUMBER(FIND("Fibrosis",C1119)),ISNUMBER(FIND("fibrot",C1119)))</f>
        <v>0</v>
      </c>
      <c r="N1119" t="b">
        <f>OR(ISNUMBER(FIND("offspring",C1119)),ISNUMBER(FIND("Parental",C1119)),ISNUMBER(FIND("parental",C1119)),ISNUMBER(FIND("germline",C1119)),ISNUMBER(FIND("reproduc",C1119)),ISNUMBER(FIND("embryo",C1119)))</f>
        <v>0</v>
      </c>
      <c r="O1119" t="b">
        <f>OR(ISNUMBER(FIND("metabol",C1119)),ISNUMBER(FIND("Metabol",C1119)),ISNUMBER(FIND("digest",C1119)),ISNUMBER(FIND("mitochon",C1119)))</f>
        <v>0</v>
      </c>
      <c r="P1119" t="b">
        <f>OR(ISNUMBER(FIND("ecotox",C1119)),ISNUMBER(FIND("Ecotox",B1119)),ISNUMBER(FIND("ecotox",B1119)),ISNUMBER(FIND("Ecotox",C1119)))</f>
        <v>0</v>
      </c>
      <c r="Q1119" t="b">
        <f>OR(ISNUMBER(FIND("Bioaccum",C1119)),ISNUMBER(FIND("bioaccum",C1119)),ISNUMBER(FIND("accum",C1119)))</f>
        <v>0</v>
      </c>
      <c r="R1119" t="b">
        <f>OR(ISNUMBER(FIND("Occupation",C1119)),ISNUMBER(FIND("occupation",C1119)),ISNUMBER(FIND("worker",C1119)),ISNUMBER(FIND("workforce",C1119)))</f>
        <v>0</v>
      </c>
      <c r="S1119" t="b">
        <f>NOT(OR(F1119,G1119,H1119,I1119,J1119,K1119,L1119,M1119,N1119,O1119,P1119,Q1119,R1119))</f>
        <v>0</v>
      </c>
      <c r="U1119" t="b">
        <f>OR(Table1[[#This Row],[Inflammation]],Table1[[#This Row],[Immune]])</f>
        <v>0</v>
      </c>
      <c r="V1119" t="b">
        <f>IF(OR(Table1[[#This Row],[Rodents]],Table1[[#This Row],[Human]],Table1[[#This Row],[Pig]]),OR(ISNUMBER(FIND("intratrach",C1119)),ISNUMBER(FIND("nasal ",C1119)),ISNUMBER(FIND("instill",C1119))),"NA")</f>
        <v>0</v>
      </c>
      <c r="W1119" t="b">
        <f>IF(OR(Table1[[#This Row],[Rodents]],Table1[[#This Row],[Human]],Table1[[#This Row],[Pig]]),OR(ISNUMBER(FIND("dermal",C1119)),ISNUMBER(FIND("skin ",C1119))),"NA")</f>
        <v>0</v>
      </c>
      <c r="X1119" t="b">
        <f>IF(OR(Table1[[#This Row],[Rodents]],Table1[[#This Row],[Human]],Table1[[#This Row],[Pig]]),OR(ISNUMBER(FIND("injected",C1119)),ISNUMBER(FIND("periton",C1119)),ISNUMBER(FIND("intrascrot",C1119))),"NA")</f>
        <v>1</v>
      </c>
      <c r="Y1119" t="b">
        <f>IF(OR(Table1[[#This Row],[Rodents]],Table1[[#This Row],[Human]],Table1[[#This Row],[Pig]]),NOT(OR(Table1[[#This Row],[Inhaled/Intratracheal/intranasal]],Table1[[#This Row],[Dermal]],Table1[[#This Row],[Injected]])),"NA")</f>
        <v>0</v>
      </c>
      <c r="AA1119" t="b">
        <f>OR(ISNUMBER(FIND("fish ",C1119)),ISNUMBER(FIND("Fish ",C1119)),ISNUMBER(FIND("aquatic",C1119)),ISNUMBER(FIND("daphnids",C1119)),ISNUMBER(FIND("Carcinus maenas",C1119)),ISNUMBER(FIND("Daphnia",C1119)),ISNUMBER(FIND("Ruditapes philippinarum",C1119)),ISNUMBER(FIND("daphnia",C1119)),ISNUMBER(FIND("marine",C1119)),ISNUMBER(FIND("mussel",C1119)),ISNUMBER(FIND("algae",C1119)),ISNUMBER(FIND("Donax faba",C1119)),ISNUMBER(FIND("estuarine",C1119)),ISNUMBER(FIND("snail",C1119)),ISNUMBER(FIND("Prorocentrum donghaiense",C1119)) )</f>
        <v>0</v>
      </c>
      <c r="AB1119" t="b">
        <f>OR(ISNUMBER(FIND(" rat ",C1119)),ISNUMBER(FIND(" rats ",C1119)),ISNUMBER(FIND(" Rats ",C1119)),ISNUMBER(FIND(" Rat ",C1119)),ISNUMBER(FIND(" rat.",C1119)),ISNUMBER(FIND(" rats.",C1119)),ISNUMBER(FIND("mouse",C1119)),ISNUMBER(FIND("mice",C1119)), ISNUMBER(FIND(" Mice",C1119)))</f>
        <v>1</v>
      </c>
      <c r="AC1119" t="b">
        <f>OR(ISNUMBER(FIND(" cell ",C1119)),ISNUMBER(FIND("fibroblast",C1119)),ISNUMBER(FIND("macrophage",C1119)),ISNUMBER(FIND("epithelial",C1119)),ISNUMBER(FIND("endothelial",C1119)),ISNUMBER(FIND("neuron",C1119)),ISNUMBER(FIND(" cells ",C1119)),ISNUMBER(FIND("RBC",C1119)),ISNUMBER(FIND("mitochond",C1119)),ISNUMBER(FIND("adipocyte",C1119)),ISNUMBER(FIND("osteo",C1119)),ISNUMBER(FIND("keratin",C1119)),ISNUMBER(FIND(" cell's ",C1119)),ISNUMBER(FIND("eukary",C1119)),ISNUMBER(FIND("sperm",C1119)))</f>
        <v>0</v>
      </c>
      <c r="AD1119" t="b">
        <f>OR(ISNUMBER(FIND("human",B1119)),ISNUMBER(FIND("workers",B1119)),ISNUMBER(FIND("workforces",B1119)),ISNUMBER(FIND("occupational",B1119)),ISNUMBER(FIND("Case report",B1119)),ISNUMBER(FIND("Workplaces",B1119)),ISNUMBER(FIND("worker",B1119)))</f>
        <v>0</v>
      </c>
      <c r="AE1119" t="b">
        <f>OR(ISNUMBER(FIND(" plant ",C1119)),ISNUMBER(FIND("Plant ",C1119)),ISNUMBER(FIND("tomato",C1119)),ISNUMBER(FIND("plants",C1119)),ISNUMBER(FIND("Plants",C1119)),ISNUMBER(FIND("algae",C1119)),ISNUMBER(FIND("lettuce",C1119)),ISNUMBER(FIND("green gram sprouts ",C1119)),ISNUMBER(FIND("Cucurbita pepo",C1119)),ISNUMBER(FIND("bean ",C1119)),ISNUMBER(FIND("chloroplast",C1119)),ISNUMBER(FIND("chlorophyll",C1119)),ISNUMBER(FIND("seedling",C1119)),ISNUMBER(FIND("canola",C1119)),ISNUMBER(FIND("shoot",C1119)),ISNUMBER(FIND("photosynthes",C1119)),ISNUMBER(FIND(" leaves ",C1119)),,ISNUMBER(FIND("agriculture",C1119)),ISNUMBER(FIND(" crops ",C1119)))</f>
        <v>0</v>
      </c>
      <c r="AF1119" t="b">
        <f>OR(ISNUMBER(FIND("bacteria",C1119)),ISNUMBER(FIND("Bacteria",C1119)),ISNUMBER(FIND("Bacterium",C1119)),ISNUMBER(FIND("bacterium",C1119)),ISNUMBER(FIND(" coli ",C1119)))</f>
        <v>0</v>
      </c>
      <c r="AG1119" t="b">
        <f>OR(ISNUMBER(FIND("fungi",C1119)),ISNUMBER(FIND("Fungi",C1119)),ISNUMBER(FIND("fungus",C1119)),ISNUMBER(FIND("Fungus",C1119)),ISNUMBER(FIND("mushroom",C1119)),ISNUMBER(FIND("Mushroom",C1119)),ISNUMBER(FIND(" mold ",C1119)))</f>
        <v>0</v>
      </c>
      <c r="AH1119" t="b">
        <f>OR(ISNUMBER(FIND("Pig ",C1119)),ISNUMBER(FIND("pig ",C1119)),ISNUMBER(FIND("Pigs ",C1119)),ISNUMBER(FIND("pigs ",C1119)))</f>
        <v>0</v>
      </c>
      <c r="AI1119" t="b">
        <f>OR(ISNUMBER(FIND(" C. elegans",C1119)),ISNUMBER(FIND("Caenorhabditis elegans",C1119)),ISNUMBER(FIND("earthworms",C1119)),ISNUMBER(FIND(" Ficopomatus enigmaticus",C1119)),ISNUMBER(FIND("larva",C1119)),ISNUMBER(FIND("Lumbriculus variegatus",C1119)),ISNUMBER(FIND("nematode",C1119)))</f>
        <v>0</v>
      </c>
      <c r="AJ1119" t="b">
        <f>NOT(OR(AA1119,AB1119,AC1119,AD1119,AE1119,AF1119,AG1119,AH1119,AI1119))</f>
        <v>0</v>
      </c>
      <c r="AL1119" t="b">
        <f>OR(AA1119,AB1119,AD1119,AE1119,AF1119,AG1119,AH1119,AI1119)</f>
        <v>1</v>
      </c>
      <c r="AM1119" t="b">
        <f>IF(Table1[[#This Row],[In vivo?]],IF(Table1[[#This Row],[Cell]],FALSE,TRUE),FALSE)</f>
        <v>1</v>
      </c>
      <c r="AN1119" t="b">
        <f>AND(AC1119,AL1119)</f>
        <v>0</v>
      </c>
      <c r="AO1119" t="b">
        <f>IF(Table1[[#This Row],[Cell]],IF(Table1[[#This Row],[In vivo?]],FALSE,TRUE),FALSE)</f>
        <v>0</v>
      </c>
      <c r="AP1119" t="b">
        <f>NOT(OR(Table1[[#This Row],[In vivo?]],Table1[[#This Row],[Only in Cell]]))</f>
        <v>0</v>
      </c>
      <c r="AQ1119" t="b">
        <f>IF(OR(Table1[[#This Row],[Rodents]],Table1[[#This Row],[Human]],Table1[[#This Row],[Pig]]),OR(ISNUMBER(FIND("pulmonary",C1119)),ISNUMBER(FIND("lung",C1119))),"NA")</f>
        <v>1</v>
      </c>
      <c r="AR1119" t="b">
        <f>IF(OR(Table1[[#This Row],[Rodents]],Table1[[#This Row],[Human]],Table1[[#This Row],[Pig]]),OR(ISNUMBER(FIND("skin",C1119)),ISNUMBER(FIND("dermal",C1119))),"NA")</f>
        <v>0</v>
      </c>
      <c r="AS1119" t="b">
        <f>IF(OR(Table1[[#This Row],[Rodents]],Table1[[#This Row],[Human]],Table1[[#This Row],[Pig]]),OR(ISNUMBER(FIND("liver",C1119)),ISNUMBER(FIND("hepat",C1119))),"NA")</f>
        <v>1</v>
      </c>
      <c r="AT1119" t="b">
        <f>IF(OR(Table1[[#This Row],[Rodents]],Table1[[#This Row],[Human]],Table1[[#This Row],[Pig]]),OR(ISNUMBER(FIND("kidney",C1119)),ISNUMBER(FIND("neph",C1119))),"NA")</f>
        <v>0</v>
      </c>
      <c r="AU1119" t="b">
        <f>IF(OR(Table1[[#This Row],[Rodents]],Table1[[#This Row],[Human]],Table1[[#This Row],[Pig]]),OR(ISNUMBER(FIND("brain",C1119)),ISNUMBER(FIND("neur",C1119)),ISNUMBER(FIND("nerv",C1119))),"NA")</f>
        <v>0</v>
      </c>
      <c r="AV1119" t="b">
        <f>IF(OR(Table1[[#This Row],[Rodents]],Table1[[#This Row],[Human]],Table1[[#This Row],[Pig]]),OR(ISNUMBER(FIND("heart",C1119)),ISNUMBER(FIND("cardi",C1119))),"NA")</f>
        <v>0</v>
      </c>
      <c r="AW1119" t="b">
        <f>IF(OR(Table1[[#This Row],[Rodents]],Table1[[#This Row],[Human]],Table1[[#This Row],[Pig]]),OR(ISNUMBER(FIND("gastro",C1119)),ISNUMBER(FIND("intesti",C1119)),ISNUMBER(FIND("stomach",C1119))),"NA")</f>
        <v>0</v>
      </c>
      <c r="AX1119" t="b">
        <f>IF(OR(Table1[[#This Row],[Rodents]],Table1[[#This Row],[Human]],Table1[[#This Row],[Pig]]),NOT(OR(AQ1119,AR1119,AS1119,AT1119,AU1119,AV1119,AW1119)),"NA")</f>
        <v>0</v>
      </c>
      <c r="AY1119" t="b">
        <f>OR(ISNUMBER(FIND("SWCNT",C1119)),ISNUMBER(FIND("SWNT",C1119)),ISNUMBER(FIND("single-wall",C1119)),ISNUMBER(FIND("single wall",C1119)),ISNUMBER(FIND("Single wall",C1119)),ISNUMBER(FIND("Single-wall",C1119)),ISNUMBER(FIND("SWCNT",B1119)),ISNUMBER(FIND("SWNT",B1119)),ISNUMBER(FIND("single-wall",B1119)),ISNUMBER(FIND("single wall",B1119)),ISNUMBER(FIND("Single-wall",B1119)),ISNUMBER(FIND("Single wall",B1119)))</f>
        <v>0</v>
      </c>
      <c r="AZ1119" t="b">
        <f>OR(ISNUMBER(FIND("MWCNT",C1119)),ISNUMBER(FIND("MWNT",C1119)),ISNUMBER(FIND("multi-wall",C1119)),ISNUMBER(FIND("multi wall",C1119)),ISNUMBER(FIND("multiwall",C1119)),ISNUMBER(FIND("Multi-wall",C1119)),ISNUMBER(FIND("Multi wall",C1119)),ISNUMBER(FIND("Multiwall",C1119)),ISNUMBER(FIND("MWCNT",B1119)),ISNUMBER(FIND("MWNT",B1119)),ISNUMBER(FIND("multi-wall",B1119)),ISNUMBER(FIND("multi wall",B1119)),ISNUMBER(FIND("multiwall",B1119)),ISNUMBER(FIND("Multi-wall",B1119)),ISNUMBER(FIND("Multi wall",B1119)),ISNUMBER(FIND("Multiwall",B1119)),ISNUMBER(FIND("Double-wall",B1119)),ISNUMBER(FIND("Double wall",B1119)),ISNUMBER(FIND("Doublewall",B1119)),ISNUMBER(FIND("double-wall",B1119)),ISNUMBER(FIND("double wall",B1119)),ISNUMBER(FIND("doublewall",B1119)))</f>
        <v>1</v>
      </c>
      <c r="BA1119" t="b">
        <f>AND(Table1[[#This Row],[SWCNT]],Table1[[#This Row],[MWCNT]])</f>
        <v>0</v>
      </c>
      <c r="BB1119" t="b">
        <f>IF(Table1[[#This Row],[SWCNT]]=TRUE,FALSE,IF(Table1[[#This Row],[MWCNT]]=TRUE,FALSE,TRUE))</f>
        <v>0</v>
      </c>
      <c r="BC1119" s="18"/>
    </row>
    <row r="1120" spans="1:55" ht="166.5">
      <c r="A1120" t="s">
        <v>5599</v>
      </c>
      <c r="B1120" s="2" t="s">
        <v>5600</v>
      </c>
      <c r="C1120" s="16" t="s">
        <v>5601</v>
      </c>
      <c r="D1120" s="17" t="s">
        <v>282</v>
      </c>
      <c r="E1120" s="2">
        <v>2009</v>
      </c>
      <c r="F1120" t="b">
        <f>OR(ISNUMBER(FIND("cytotoxic",C1120)),ISNUMBER(FIND("Cytotoxic",C1120)),ISNUMBER(FIND("cellular toxicity",C1120)),ISNUMBER(FIND("cell death",C1120)),ISNUMBER(FIND("viable",C1120)),ISNUMBER(FIND("phytotoxic",C1120)),ISNUMBER(FIND("acute toxicity",C1120)),ISNUMBER(FIND("MTT",C1120)),ISNUMBER(FIND("survival",C1120)),ISNUMBER(FIND("prolifer",C1120)),ISNUMBER(FIND("apoptosis",C1120)),ISNUMBER(FIND("neurotoxic",C1120)),ISNUMBER(FIND("  lysis ",C1120)),ISNUMBER(FIND("necrosis",C1120)),ISNUMBER(FIND("cellular death",C1120))*3,ISNUMBER(FIND("LDH",C1120)),ISNUMBER(FIND("Acute toxicity",C1120)))</f>
        <v>1</v>
      </c>
      <c r="G1120" t="b">
        <f>OR(ISNUMBER(FIND("genotoxic",C1120)),ISNUMBER(FIND("genotoxicity",C1120)),ISNUMBER(FIND("DNA damage",C1120)),ISNUMBER(FIND("DNA",C1120)),ISNUMBER(FIND("RNA",C1120)),ISNUMBER(FIND("mesothelioma",C1120)),ISNUMBER(FIND("carcino",C1120)),ISNUMBER(FIND("mutagen",C1120)),ISNUMBER(FIND("genetic",C1120)))</f>
        <v>0</v>
      </c>
      <c r="H1120" t="b">
        <f>OR(ISNUMBER(FIND("inflammatory",C1120)),ISNUMBER(FIND("inflamm",C1120)))</f>
        <v>0</v>
      </c>
      <c r="I1120" t="b">
        <f>OR(ISNUMBER(FIND("immune",C1120)),ISNUMBER(FIND("immunological",C1120)),ISNUMBER(FIND("interleuk",C1120)),ISNUMBER(FIND("platelet activation",C1120)),ISNUMBER(FIND("monocyte",C1120)),ISNUMBER(FIND("leukocyte",C1120)),ISNUMBER(FIND("cytokine",C1120)),ISNUMBER(FIND("CD4",C1120)),ISNUMBER(FIND("CD8",C1120)),ISNUMBER(FIND("T-cell",C1120)))</f>
        <v>0</v>
      </c>
      <c r="J1120" t="b">
        <f>OR(ISNUMBER(FIND("reactive oxygen",C1120)),ISNUMBER(FIND("ROS",C1120)),ISNUMBER(FIND("free radical",C1120)),ISNUMBER(FIND("oxidative stress",C1120)),ISNUMBER(FIND("peroxid",C1120)),ISNUMBER(FIND("oxidative",C1120)),ISNUMBER(FIND("antioxid",C1120)))</f>
        <v>0</v>
      </c>
      <c r="K1120" t="b">
        <f>OR(ISNUMBER(FIND("autophag",C1120)))</f>
        <v>0</v>
      </c>
      <c r="L1120" t="b">
        <f>OR(ISNUMBER(FIND("morpholog",C1120)))</f>
        <v>0</v>
      </c>
      <c r="M1120" t="b">
        <f>OR(ISNUMBER(FIND("fibrosis",C1120)),ISNUMBER(FIND("Fibrosis",C1120)),ISNUMBER(FIND("fibrot",C1120)))</f>
        <v>0</v>
      </c>
      <c r="N1120" t="b">
        <f>OR(ISNUMBER(FIND("offspring",C1120)),ISNUMBER(FIND("Parental",C1120)),ISNUMBER(FIND("parental",C1120)),ISNUMBER(FIND("germline",C1120)),ISNUMBER(FIND("reproduc",C1120)),ISNUMBER(FIND("embryo",C1120)))</f>
        <v>0</v>
      </c>
      <c r="O1120" t="b">
        <f>OR(ISNUMBER(FIND("metabol",C1120)),ISNUMBER(FIND("Metabol",C1120)),ISNUMBER(FIND("digest",C1120)),ISNUMBER(FIND("mitochon",C1120)))</f>
        <v>0</v>
      </c>
      <c r="P1120" t="b">
        <f>OR(ISNUMBER(FIND("ecotox",C1120)),ISNUMBER(FIND("Ecotox",B1120)),ISNUMBER(FIND("ecotox",B1120)),ISNUMBER(FIND("Ecotox",C1120)))</f>
        <v>1</v>
      </c>
      <c r="Q1120" t="b">
        <f>OR(ISNUMBER(FIND("Bioaccum",C1120)),ISNUMBER(FIND("bioaccum",C1120)),ISNUMBER(FIND("accum",C1120)))</f>
        <v>0</v>
      </c>
      <c r="R1120" t="b">
        <f>OR(ISNUMBER(FIND("Occupation",C1120)),ISNUMBER(FIND("occupation",C1120)),ISNUMBER(FIND("worker",C1120)),ISNUMBER(FIND("workforce",C1120)))</f>
        <v>0</v>
      </c>
      <c r="S1120" t="b">
        <f>NOT(OR(F1120,G1120,H1120,I1120,J1120,K1120,L1120,M1120,N1120,O1120,P1120,Q1120,R1120))</f>
        <v>0</v>
      </c>
      <c r="U1120" t="b">
        <f>OR(Table1[[#This Row],[Inflammation]],Table1[[#This Row],[Immune]])</f>
        <v>0</v>
      </c>
      <c r="V1120" t="str">
        <f>IF(OR(Table1[[#This Row],[Rodents]],Table1[[#This Row],[Human]],Table1[[#This Row],[Pig]]),OR(ISNUMBER(FIND("intratrach",C1120)),ISNUMBER(FIND("nasal ",C1120)),ISNUMBER(FIND("instill",C1120))),"NA")</f>
        <v>NA</v>
      </c>
      <c r="W1120" t="str">
        <f>IF(OR(Table1[[#This Row],[Rodents]],Table1[[#This Row],[Human]],Table1[[#This Row],[Pig]]),OR(ISNUMBER(FIND("dermal",C1120)),ISNUMBER(FIND("skin ",C1120))),"NA")</f>
        <v>NA</v>
      </c>
      <c r="X1120" t="str">
        <f>IF(OR(Table1[[#This Row],[Rodents]],Table1[[#This Row],[Human]],Table1[[#This Row],[Pig]]),OR(ISNUMBER(FIND("injected",C1120)),ISNUMBER(FIND("periton",C1120)),ISNUMBER(FIND("intrascrot",C1120))),"NA")</f>
        <v>NA</v>
      </c>
      <c r="Y1120" t="str">
        <f>IF(OR(Table1[[#This Row],[Rodents]],Table1[[#This Row],[Human]],Table1[[#This Row],[Pig]]),NOT(OR(Table1[[#This Row],[Inhaled/Intratracheal/intranasal]],Table1[[#This Row],[Dermal]],Table1[[#This Row],[Injected]])),"NA")</f>
        <v>NA</v>
      </c>
      <c r="AA1120" t="b">
        <f>OR(ISNUMBER(FIND("fish ",C1120)),ISNUMBER(FIND("Fish ",C1120)),ISNUMBER(FIND("aquatic",C1120)),ISNUMBER(FIND("daphnids",C1120)),ISNUMBER(FIND("Carcinus maenas",C1120)),ISNUMBER(FIND("Daphnia",C1120)),ISNUMBER(FIND("Ruditapes philippinarum",C1120)),ISNUMBER(FIND("daphnia",C1120)),ISNUMBER(FIND("marine",C1120)),ISNUMBER(FIND("mussel",C1120)),ISNUMBER(FIND("algae",C1120)),ISNUMBER(FIND("Donax faba",C1120)),ISNUMBER(FIND("estuarine",C1120)),ISNUMBER(FIND("snail",C1120)),ISNUMBER(FIND("Prorocentrum donghaiense",C1120)) )</f>
        <v>1</v>
      </c>
      <c r="AB1120" t="b">
        <f>OR(ISNUMBER(FIND(" rat ",C1120)),ISNUMBER(FIND(" rats ",C1120)),ISNUMBER(FIND(" Rats ",C1120)),ISNUMBER(FIND(" Rat ",C1120)),ISNUMBER(FIND(" rat.",C1120)),ISNUMBER(FIND(" rats.",C1120)),ISNUMBER(FIND("mouse",C1120)),ISNUMBER(FIND("mice",C1120)), ISNUMBER(FIND(" Mice",C1120)))</f>
        <v>0</v>
      </c>
      <c r="AC1120" t="b">
        <f>OR(ISNUMBER(FIND(" cell ",C1120)),ISNUMBER(FIND("fibroblast",C1120)),ISNUMBER(FIND("macrophage",C1120)),ISNUMBER(FIND("epithelial",C1120)),ISNUMBER(FIND("endothelial",C1120)),ISNUMBER(FIND("neuron",C1120)),ISNUMBER(FIND(" cells ",C1120)),ISNUMBER(FIND("RBC",C1120)),ISNUMBER(FIND("mitochond",C1120)),ISNUMBER(FIND("adipocyte",C1120)),ISNUMBER(FIND("osteo",C1120)),ISNUMBER(FIND("keratin",C1120)),ISNUMBER(FIND(" cell's ",C1120)),ISNUMBER(FIND("eukary",C1120)),ISNUMBER(FIND("sperm",C1120)))</f>
        <v>0</v>
      </c>
      <c r="AD1120" t="b">
        <f>OR(ISNUMBER(FIND("human",B1120)),ISNUMBER(FIND("workers",B1120)),ISNUMBER(FIND("workforces",B1120)),ISNUMBER(FIND("occupational",B1120)),ISNUMBER(FIND("Case report",B1120)),ISNUMBER(FIND("Workplaces",B1120)),ISNUMBER(FIND("worker",B1120)))</f>
        <v>0</v>
      </c>
      <c r="AE1120" t="b">
        <f>OR(ISNUMBER(FIND(" plant ",C1120)),ISNUMBER(FIND("Plant ",C1120)),ISNUMBER(FIND("tomato",C1120)),ISNUMBER(FIND("plants",C1120)),ISNUMBER(FIND("Plants",C1120)),ISNUMBER(FIND("algae",C1120)),ISNUMBER(FIND("lettuce",C1120)),ISNUMBER(FIND("green gram sprouts ",C1120)),ISNUMBER(FIND("Cucurbita pepo",C1120)),ISNUMBER(FIND("bean ",C1120)),ISNUMBER(FIND("chloroplast",C1120)),ISNUMBER(FIND("chlorophyll",C1120)),ISNUMBER(FIND("seedling",C1120)),ISNUMBER(FIND("canola",C1120)),ISNUMBER(FIND("shoot",C1120)),ISNUMBER(FIND("photosynthes",C1120)),ISNUMBER(FIND(" leaves ",C1120)),,ISNUMBER(FIND("agriculture",C1120)),ISNUMBER(FIND(" crops ",C1120)))</f>
        <v>0</v>
      </c>
      <c r="AF1120" t="b">
        <f>OR(ISNUMBER(FIND("bacteria",C1120)),ISNUMBER(FIND("Bacteria",C1120)),ISNUMBER(FIND("Bacterium",C1120)),ISNUMBER(FIND("bacterium",C1120)),ISNUMBER(FIND(" coli ",C1120)))</f>
        <v>0</v>
      </c>
      <c r="AG1120" t="b">
        <f>OR(ISNUMBER(FIND("fungi",C1120)),ISNUMBER(FIND("Fungi",C1120)),ISNUMBER(FIND("fungus",C1120)),ISNUMBER(FIND("Fungus",C1120)),ISNUMBER(FIND("mushroom",C1120)),ISNUMBER(FIND("Mushroom",C1120)),ISNUMBER(FIND(" mold ",C1120)))</f>
        <v>0</v>
      </c>
      <c r="AH1120" t="b">
        <f>OR(ISNUMBER(FIND("Pig ",C1120)),ISNUMBER(FIND("pig ",C1120)),ISNUMBER(FIND("Pigs ",C1120)),ISNUMBER(FIND("pigs ",C1120)))</f>
        <v>0</v>
      </c>
      <c r="AI1120" t="b">
        <f>OR(ISNUMBER(FIND(" C. elegans",C1120)),ISNUMBER(FIND("Caenorhabditis elegans",C1120)),ISNUMBER(FIND("earthworms",C1120)),ISNUMBER(FIND(" Ficopomatus enigmaticus",C1120)),ISNUMBER(FIND("larva",C1120)),ISNUMBER(FIND("Lumbriculus variegatus",C1120)),ISNUMBER(FIND("nematode",C1120)))</f>
        <v>0</v>
      </c>
      <c r="AJ1120" t="b">
        <f>NOT(OR(AA1120,AB1120,AC1120,AD1120,AE1120,AF1120,AG1120,AH1120,AI1120))</f>
        <v>0</v>
      </c>
      <c r="AL1120" t="b">
        <f>OR(AA1120,AB1120,AD1120,AE1120,AF1120,AG1120,AH1120,AI1120)</f>
        <v>1</v>
      </c>
      <c r="AM1120" t="b">
        <f>IF(Table1[[#This Row],[In vivo?]],IF(Table1[[#This Row],[Cell]],FALSE,TRUE),FALSE)</f>
        <v>1</v>
      </c>
      <c r="AN1120" t="b">
        <f>AND(AC1120,AL1120)</f>
        <v>0</v>
      </c>
      <c r="AO1120" t="b">
        <f>IF(Table1[[#This Row],[Cell]],IF(Table1[[#This Row],[In vivo?]],FALSE,TRUE),FALSE)</f>
        <v>0</v>
      </c>
      <c r="AP1120" t="b">
        <f>NOT(OR(Table1[[#This Row],[In vivo?]],Table1[[#This Row],[Only in Cell]]))</f>
        <v>0</v>
      </c>
      <c r="AQ1120" t="str">
        <f>IF(OR(Table1[[#This Row],[Rodents]],Table1[[#This Row],[Human]],Table1[[#This Row],[Pig]]),OR(ISNUMBER(FIND("pulmonary",C1120)),ISNUMBER(FIND("lung",C1120))),"NA")</f>
        <v>NA</v>
      </c>
      <c r="AR1120" t="str">
        <f>IF(OR(Table1[[#This Row],[Rodents]],Table1[[#This Row],[Human]],Table1[[#This Row],[Pig]]),OR(ISNUMBER(FIND("skin",C1120)),ISNUMBER(FIND("dermal",C1120))),"NA")</f>
        <v>NA</v>
      </c>
      <c r="AS1120" t="str">
        <f>IF(OR(Table1[[#This Row],[Rodents]],Table1[[#This Row],[Human]],Table1[[#This Row],[Pig]]),OR(ISNUMBER(FIND("liver",C1120)),ISNUMBER(FIND("hepat",C1120))),"NA")</f>
        <v>NA</v>
      </c>
      <c r="AT1120" t="str">
        <f>IF(OR(Table1[[#This Row],[Rodents]],Table1[[#This Row],[Human]],Table1[[#This Row],[Pig]]),OR(ISNUMBER(FIND("kidney",C1120)),ISNUMBER(FIND("neph",C1120))),"NA")</f>
        <v>NA</v>
      </c>
      <c r="AU1120" t="str">
        <f>IF(OR(Table1[[#This Row],[Rodents]],Table1[[#This Row],[Human]],Table1[[#This Row],[Pig]]),OR(ISNUMBER(FIND("brain",C1120)),ISNUMBER(FIND("neur",C1120)),ISNUMBER(FIND("nerv",C1120))),"NA")</f>
        <v>NA</v>
      </c>
      <c r="AV1120" t="str">
        <f>IF(OR(Table1[[#This Row],[Rodents]],Table1[[#This Row],[Human]],Table1[[#This Row],[Pig]]),OR(ISNUMBER(FIND("heart",C1120)),ISNUMBER(FIND("cardi",C1120))),"NA")</f>
        <v>NA</v>
      </c>
      <c r="AW1120" t="str">
        <f>IF(OR(Table1[[#This Row],[Rodents]],Table1[[#This Row],[Human]],Table1[[#This Row],[Pig]]),OR(ISNUMBER(FIND("gastro",C1120)),ISNUMBER(FIND("intesti",C1120)),ISNUMBER(FIND("stomach",C1120))),"NA")</f>
        <v>NA</v>
      </c>
      <c r="AX1120" t="str">
        <f>IF(OR(Table1[[#This Row],[Rodents]],Table1[[#This Row],[Human]],Table1[[#This Row],[Pig]]),NOT(OR(AQ1120,AR1120,AS1120,AT1120,AU1120,AV1120,AW1120)),"NA")</f>
        <v>NA</v>
      </c>
      <c r="AY1120" t="b">
        <f>OR(ISNUMBER(FIND("SWCNT",C1120)),ISNUMBER(FIND("SWNT",C1120)),ISNUMBER(FIND("single-wall",C1120)),ISNUMBER(FIND("single wall",C1120)),ISNUMBER(FIND("Single wall",C1120)),ISNUMBER(FIND("Single-wall",C1120)),ISNUMBER(FIND("SWCNT",B1120)),ISNUMBER(FIND("SWNT",B1120)),ISNUMBER(FIND("single-wall",B1120)),ISNUMBER(FIND("single wall",B1120)),ISNUMBER(FIND("Single-wall",B1120)),ISNUMBER(FIND("Single wall",B1120)))</f>
        <v>1</v>
      </c>
      <c r="AZ1120" t="b">
        <f>OR(ISNUMBER(FIND("MWCNT",C1120)),ISNUMBER(FIND("MWNT",C1120)),ISNUMBER(FIND("multi-wall",C1120)),ISNUMBER(FIND("multi wall",C1120)),ISNUMBER(FIND("multiwall",C1120)),ISNUMBER(FIND("Multi-wall",C1120)),ISNUMBER(FIND("Multi wall",C1120)),ISNUMBER(FIND("Multiwall",C1120)),ISNUMBER(FIND("MWCNT",B1120)),ISNUMBER(FIND("MWNT",B1120)),ISNUMBER(FIND("multi-wall",B1120)),ISNUMBER(FIND("multi wall",B1120)),ISNUMBER(FIND("multiwall",B1120)),ISNUMBER(FIND("Multi-wall",B1120)),ISNUMBER(FIND("Multi wall",B1120)),ISNUMBER(FIND("Multiwall",B1120)),ISNUMBER(FIND("Double-wall",B1120)),ISNUMBER(FIND("Double wall",B1120)),ISNUMBER(FIND("Doublewall",B1120)),ISNUMBER(FIND("double-wall",B1120)),ISNUMBER(FIND("double wall",B1120)),ISNUMBER(FIND("doublewall",B1120)))</f>
        <v>1</v>
      </c>
      <c r="BA1120" t="b">
        <f>AND(Table1[[#This Row],[SWCNT]],Table1[[#This Row],[MWCNT]])</f>
        <v>1</v>
      </c>
      <c r="BB1120" t="b">
        <f>IF(Table1[[#This Row],[SWCNT]]=TRUE,FALSE,IF(Table1[[#This Row],[MWCNT]]=TRUE,FALSE,TRUE))</f>
        <v>0</v>
      </c>
      <c r="BC1120" s="18"/>
    </row>
    <row r="1121" spans="1:55" ht="148">
      <c r="A1121" t="s">
        <v>5868</v>
      </c>
      <c r="B1121" s="2" t="s">
        <v>5869</v>
      </c>
      <c r="C1121" s="16" t="s">
        <v>5870</v>
      </c>
      <c r="D1121" s="17" t="s">
        <v>653</v>
      </c>
      <c r="E1121" s="2">
        <v>2007</v>
      </c>
      <c r="F1121" t="b">
        <f>OR(ISNUMBER(FIND("cytotoxic",C1121)),ISNUMBER(FIND("Cytotoxic",C1121)),ISNUMBER(FIND("cellular toxicity",C1121)),ISNUMBER(FIND("cell death",C1121)),ISNUMBER(FIND("viable",C1121)),ISNUMBER(FIND("phytotoxic",C1121)),ISNUMBER(FIND("acute toxicity",C1121)),ISNUMBER(FIND("MTT",C1121)),ISNUMBER(FIND("survival",C1121)),ISNUMBER(FIND("prolifer",C1121)),ISNUMBER(FIND("apoptosis",C1121)),ISNUMBER(FIND("neurotoxic",C1121)),ISNUMBER(FIND("  lysis ",C1121)),ISNUMBER(FIND("necrosis",C1121)),ISNUMBER(FIND("cellular death",C1121))*3,ISNUMBER(FIND("LDH",C1121)),ISNUMBER(FIND("Acute toxicity",C1121)))</f>
        <v>1</v>
      </c>
      <c r="G1121" t="b">
        <f>OR(ISNUMBER(FIND("genotoxic",C1121)),ISNUMBER(FIND("genotoxicity",C1121)),ISNUMBER(FIND("DNA damage",C1121)),ISNUMBER(FIND("DNA",C1121)),ISNUMBER(FIND("RNA",C1121)),ISNUMBER(FIND("mesothelioma",C1121)),ISNUMBER(FIND("carcino",C1121)),ISNUMBER(FIND("mutagen",C1121)),ISNUMBER(FIND("genetic",C1121)))</f>
        <v>0</v>
      </c>
      <c r="H1121" t="b">
        <f>OR(ISNUMBER(FIND("inflammatory",C1121)),ISNUMBER(FIND("inflamm",C1121)))</f>
        <v>0</v>
      </c>
      <c r="I1121" t="b">
        <f>OR(ISNUMBER(FIND("immune",C1121)),ISNUMBER(FIND("immunological",C1121)),ISNUMBER(FIND("interleuk",C1121)),ISNUMBER(FIND("platelet activation",C1121)),ISNUMBER(FIND("monocyte",C1121)),ISNUMBER(FIND("leukocyte",C1121)),ISNUMBER(FIND("cytokine",C1121)),ISNUMBER(FIND("CD4",C1121)),ISNUMBER(FIND("CD8",C1121)),ISNUMBER(FIND("T-cell",C1121)))</f>
        <v>0</v>
      </c>
      <c r="J1121" t="b">
        <f>OR(ISNUMBER(FIND("reactive oxygen",C1121)),ISNUMBER(FIND("ROS",C1121)),ISNUMBER(FIND("free radical",C1121)),ISNUMBER(FIND("oxidative stress",C1121)),ISNUMBER(FIND("peroxid",C1121)),ISNUMBER(FIND("oxidative",C1121)),ISNUMBER(FIND("antioxid",C1121)))</f>
        <v>0</v>
      </c>
      <c r="K1121" t="b">
        <f>OR(ISNUMBER(FIND("autophag",C1121)))</f>
        <v>0</v>
      </c>
      <c r="L1121" t="b">
        <f>OR(ISNUMBER(FIND("morpholog",C1121)))</f>
        <v>0</v>
      </c>
      <c r="M1121" t="b">
        <f>OR(ISNUMBER(FIND("fibrosis",C1121)),ISNUMBER(FIND("Fibrosis",C1121)),ISNUMBER(FIND("fibrot",C1121)))</f>
        <v>0</v>
      </c>
      <c r="N1121" t="b">
        <f>OR(ISNUMBER(FIND("offspring",C1121)),ISNUMBER(FIND("Parental",C1121)),ISNUMBER(FIND("parental",C1121)),ISNUMBER(FIND("germline",C1121)),ISNUMBER(FIND("reproduc",C1121)),ISNUMBER(FIND("embryo",C1121)))</f>
        <v>0</v>
      </c>
      <c r="O1121" t="b">
        <f>OR(ISNUMBER(FIND("metabol",C1121)),ISNUMBER(FIND("Metabol",C1121)),ISNUMBER(FIND("digest",C1121)),ISNUMBER(FIND("mitochon",C1121)))</f>
        <v>0</v>
      </c>
      <c r="P1121" t="b">
        <f>OR(ISNUMBER(FIND("ecotox",C1121)),ISNUMBER(FIND("Ecotox",B1121)),ISNUMBER(FIND("ecotox",B1121)),ISNUMBER(FIND("Ecotox",C1121)))</f>
        <v>0</v>
      </c>
      <c r="Q1121" t="b">
        <f>OR(ISNUMBER(FIND("Bioaccum",C1121)),ISNUMBER(FIND("bioaccum",C1121)),ISNUMBER(FIND("accum",C1121)))</f>
        <v>1</v>
      </c>
      <c r="R1121" t="b">
        <f>OR(ISNUMBER(FIND("Occupation",C1121)),ISNUMBER(FIND("occupation",C1121)),ISNUMBER(FIND("worker",C1121)),ISNUMBER(FIND("workforce",C1121)))</f>
        <v>0</v>
      </c>
      <c r="S1121" t="b">
        <f>NOT(OR(F1121,G1121,H1121,I1121,J1121,K1121,L1121,M1121,N1121,O1121,P1121,Q1121,R1121))</f>
        <v>0</v>
      </c>
      <c r="U1121" t="b">
        <f>OR(Table1[[#This Row],[Inflammation]],Table1[[#This Row],[Immune]])</f>
        <v>0</v>
      </c>
      <c r="V1121" t="b">
        <f>IF(OR(Table1[[#This Row],[Rodents]],Table1[[#This Row],[Human]],Table1[[#This Row],[Pig]]),OR(ISNUMBER(FIND("intratrach",C1121)),ISNUMBER(FIND("nasal ",C1121)),ISNUMBER(FIND("instill",C1121))),"NA")</f>
        <v>0</v>
      </c>
      <c r="W1121" t="b">
        <f>IF(OR(Table1[[#This Row],[Rodents]],Table1[[#This Row],[Human]],Table1[[#This Row],[Pig]]),OR(ISNUMBER(FIND("dermal",C1121)),ISNUMBER(FIND("skin ",C1121))),"NA")</f>
        <v>0</v>
      </c>
      <c r="X1121" t="b">
        <f>IF(OR(Table1[[#This Row],[Rodents]],Table1[[#This Row],[Human]],Table1[[#This Row],[Pig]]),OR(ISNUMBER(FIND("injected",C1121)),ISNUMBER(FIND("periton",C1121)),ISNUMBER(FIND("intrascrot",C1121))),"NA")</f>
        <v>0</v>
      </c>
      <c r="Y1121" t="b">
        <f>IF(OR(Table1[[#This Row],[Rodents]],Table1[[#This Row],[Human]],Table1[[#This Row],[Pig]]),NOT(OR(Table1[[#This Row],[Inhaled/Intratracheal/intranasal]],Table1[[#This Row],[Dermal]],Table1[[#This Row],[Injected]])),"NA")</f>
        <v>1</v>
      </c>
      <c r="AA1121" t="b">
        <f>OR(ISNUMBER(FIND("fish ",C1121)),ISNUMBER(FIND("Fish ",C1121)),ISNUMBER(FIND("aquatic",C1121)),ISNUMBER(FIND("daphnids",C1121)),ISNUMBER(FIND("Carcinus maenas",C1121)),ISNUMBER(FIND("Daphnia",C1121)),ISNUMBER(FIND("Ruditapes philippinarum",C1121)),ISNUMBER(FIND("daphnia",C1121)),ISNUMBER(FIND("marine",C1121)),ISNUMBER(FIND("mussel",C1121)),ISNUMBER(FIND("algae",C1121)),ISNUMBER(FIND("Donax faba",C1121)),ISNUMBER(FIND("estuarine",C1121)),ISNUMBER(FIND("snail",C1121)),ISNUMBER(FIND("Prorocentrum donghaiense",C1121)) )</f>
        <v>0</v>
      </c>
      <c r="AB1121" t="b">
        <f>OR(ISNUMBER(FIND(" rat ",C1121)),ISNUMBER(FIND(" rats ",C1121)),ISNUMBER(FIND(" Rats ",C1121)),ISNUMBER(FIND(" Rat ",C1121)),ISNUMBER(FIND(" rat.",C1121)),ISNUMBER(FIND(" rats.",C1121)),ISNUMBER(FIND("mouse",C1121)),ISNUMBER(FIND("mice",C1121)), ISNUMBER(FIND(" Mice",C1121)))</f>
        <v>1</v>
      </c>
      <c r="AC1121" t="b">
        <f>OR(ISNUMBER(FIND(" cell ",C1121)),ISNUMBER(FIND("fibroblast",C1121)),ISNUMBER(FIND("macrophage",C1121)),ISNUMBER(FIND("epithelial",C1121)),ISNUMBER(FIND("endothelial",C1121)),ISNUMBER(FIND("neuron",C1121)),ISNUMBER(FIND(" cells ",C1121)),ISNUMBER(FIND("RBC",C1121)),ISNUMBER(FIND("mitochond",C1121)),ISNUMBER(FIND("adipocyte",C1121)),ISNUMBER(FIND("osteo",C1121)),ISNUMBER(FIND("keratin",C1121)),ISNUMBER(FIND(" cell's ",C1121)),ISNUMBER(FIND("eukary",C1121)),ISNUMBER(FIND("sperm",C1121)))</f>
        <v>1</v>
      </c>
      <c r="AD1121" t="b">
        <f>OR(ISNUMBER(FIND("human",B1121)),ISNUMBER(FIND("workers",B1121)),ISNUMBER(FIND("workforces",B1121)),ISNUMBER(FIND("occupational",B1121)),ISNUMBER(FIND("Case report",B1121)),ISNUMBER(FIND("Workplaces",B1121)),ISNUMBER(FIND("worker",B1121)))</f>
        <v>0</v>
      </c>
      <c r="AE1121" t="b">
        <f>OR(ISNUMBER(FIND(" plant ",C1121)),ISNUMBER(FIND("Plant ",C1121)),ISNUMBER(FIND("tomato",C1121)),ISNUMBER(FIND("plants",C1121)),ISNUMBER(FIND("Plants",C1121)),ISNUMBER(FIND("algae",C1121)),ISNUMBER(FIND("lettuce",C1121)),ISNUMBER(FIND("green gram sprouts ",C1121)),ISNUMBER(FIND("Cucurbita pepo",C1121)),ISNUMBER(FIND("bean ",C1121)),ISNUMBER(FIND("chloroplast",C1121)),ISNUMBER(FIND("chlorophyll",C1121)),ISNUMBER(FIND("seedling",C1121)),ISNUMBER(FIND("canola",C1121)),ISNUMBER(FIND("shoot",C1121)),ISNUMBER(FIND("photosynthes",C1121)),ISNUMBER(FIND(" leaves ",C1121)),,ISNUMBER(FIND("agriculture",C1121)),ISNUMBER(FIND(" crops ",C1121)))</f>
        <v>0</v>
      </c>
      <c r="AF1121" t="b">
        <f>OR(ISNUMBER(FIND("bacteria",C1121)),ISNUMBER(FIND("Bacteria",C1121)),ISNUMBER(FIND("Bacterium",C1121)),ISNUMBER(FIND("bacterium",C1121)),ISNUMBER(FIND(" coli ",C1121)))</f>
        <v>0</v>
      </c>
      <c r="AG1121" t="b">
        <f>OR(ISNUMBER(FIND("fungi",C1121)),ISNUMBER(FIND("Fungi",C1121)),ISNUMBER(FIND("fungus",C1121)),ISNUMBER(FIND("Fungus",C1121)),ISNUMBER(FIND("mushroom",C1121)),ISNUMBER(FIND("Mushroom",C1121)),ISNUMBER(FIND(" mold ",C1121)))</f>
        <v>0</v>
      </c>
      <c r="AH1121" t="b">
        <f>OR(ISNUMBER(FIND("Pig ",C1121)),ISNUMBER(FIND("pig ",C1121)),ISNUMBER(FIND("Pigs ",C1121)),ISNUMBER(FIND("pigs ",C1121)))</f>
        <v>0</v>
      </c>
      <c r="AI1121" t="b">
        <f>OR(ISNUMBER(FIND(" C. elegans",C1121)),ISNUMBER(FIND("Caenorhabditis elegans",C1121)),ISNUMBER(FIND("earthworms",C1121)),ISNUMBER(FIND(" Ficopomatus enigmaticus",C1121)),ISNUMBER(FIND("larva",C1121)),ISNUMBER(FIND("Lumbriculus variegatus",C1121)),ISNUMBER(FIND("nematode",C1121)))</f>
        <v>0</v>
      </c>
      <c r="AJ1121" t="b">
        <f>NOT(OR(AA1121,AB1121,AC1121,AD1121,AE1121,AF1121,AG1121,AH1121,AI1121))</f>
        <v>0</v>
      </c>
      <c r="AL1121" t="b">
        <f>OR(AA1121,AB1121,AD1121,AE1121,AF1121,AG1121,AH1121,AI1121)</f>
        <v>1</v>
      </c>
      <c r="AM1121" t="b">
        <f>IF(Table1[[#This Row],[In vivo?]],IF(Table1[[#This Row],[Cell]],FALSE,TRUE),FALSE)</f>
        <v>0</v>
      </c>
      <c r="AN1121" t="b">
        <f>AND(AC1121,AL1121)</f>
        <v>1</v>
      </c>
      <c r="AO1121" t="b">
        <f>IF(Table1[[#This Row],[Cell]],IF(Table1[[#This Row],[In vivo?]],FALSE,TRUE),FALSE)</f>
        <v>0</v>
      </c>
      <c r="AP1121" t="b">
        <f>NOT(OR(Table1[[#This Row],[In vivo?]],Table1[[#This Row],[Only in Cell]]))</f>
        <v>0</v>
      </c>
      <c r="AQ1121" t="b">
        <f>IF(OR(Table1[[#This Row],[Rodents]],Table1[[#This Row],[Human]],Table1[[#This Row],[Pig]]),OR(ISNUMBER(FIND("pulmonary",C1121)),ISNUMBER(FIND("lung",C1121))),"NA")</f>
        <v>0</v>
      </c>
      <c r="AR1121" t="b">
        <f>IF(OR(Table1[[#This Row],[Rodents]],Table1[[#This Row],[Human]],Table1[[#This Row],[Pig]]),OR(ISNUMBER(FIND("skin",C1121)),ISNUMBER(FIND("dermal",C1121))),"NA")</f>
        <v>0</v>
      </c>
      <c r="AS1121" t="b">
        <f>IF(OR(Table1[[#This Row],[Rodents]],Table1[[#This Row],[Human]],Table1[[#This Row],[Pig]]),OR(ISNUMBER(FIND("liver",C1121)),ISNUMBER(FIND("hepat",C1121))),"NA")</f>
        <v>1</v>
      </c>
      <c r="AT1121" t="b">
        <f>IF(OR(Table1[[#This Row],[Rodents]],Table1[[#This Row],[Human]],Table1[[#This Row],[Pig]]),OR(ISNUMBER(FIND("kidney",C1121)),ISNUMBER(FIND("neph",C1121))),"NA")</f>
        <v>0</v>
      </c>
      <c r="AU1121" t="b">
        <f>IF(OR(Table1[[#This Row],[Rodents]],Table1[[#This Row],[Human]],Table1[[#This Row],[Pig]]),OR(ISNUMBER(FIND("brain",C1121)),ISNUMBER(FIND("neur",C1121)),ISNUMBER(FIND("nerv",C1121))),"NA")</f>
        <v>0</v>
      </c>
      <c r="AV1121" t="b">
        <f>IF(OR(Table1[[#This Row],[Rodents]],Table1[[#This Row],[Human]],Table1[[#This Row],[Pig]]),OR(ISNUMBER(FIND("heart",C1121)),ISNUMBER(FIND("cardi",C1121))),"NA")</f>
        <v>0</v>
      </c>
      <c r="AW1121" t="b">
        <f>IF(OR(Table1[[#This Row],[Rodents]],Table1[[#This Row],[Human]],Table1[[#This Row],[Pig]]),OR(ISNUMBER(FIND("gastro",C1121)),ISNUMBER(FIND("intesti",C1121)),ISNUMBER(FIND("stomach",C1121))),"NA")</f>
        <v>0</v>
      </c>
      <c r="AX1121" t="b">
        <f>IF(OR(Table1[[#This Row],[Rodents]],Table1[[#This Row],[Human]],Table1[[#This Row],[Pig]]),NOT(OR(AQ1121,AR1121,AS1121,AT1121,AU1121,AV1121,AW1121)),"NA")</f>
        <v>0</v>
      </c>
      <c r="AY1121" t="b">
        <f>OR(ISNUMBER(FIND("SWCNT",C1121)),ISNUMBER(FIND("SWNT",C1121)),ISNUMBER(FIND("single-wall",C1121)),ISNUMBER(FIND("single wall",C1121)),ISNUMBER(FIND("Single wall",C1121)),ISNUMBER(FIND("Single-wall",C1121)),ISNUMBER(FIND("SWCNT",B1121)),ISNUMBER(FIND("SWNT",B1121)),ISNUMBER(FIND("single-wall",B1121)),ISNUMBER(FIND("single wall",B1121)),ISNUMBER(FIND("Single-wall",B1121)),ISNUMBER(FIND("Single wall",B1121)))</f>
        <v>0</v>
      </c>
      <c r="AZ1121" t="b">
        <f>OR(ISNUMBER(FIND("MWCNT",C1121)),ISNUMBER(FIND("MWNT",C1121)),ISNUMBER(FIND("multi-wall",C1121)),ISNUMBER(FIND("multi wall",C1121)),ISNUMBER(FIND("multiwall",C1121)),ISNUMBER(FIND("Multi-wall",C1121)),ISNUMBER(FIND("Multi wall",C1121)),ISNUMBER(FIND("Multiwall",C1121)),ISNUMBER(FIND("MWCNT",B1121)),ISNUMBER(FIND("MWNT",B1121)),ISNUMBER(FIND("multi-wall",B1121)),ISNUMBER(FIND("multi wall",B1121)),ISNUMBER(FIND("multiwall",B1121)),ISNUMBER(FIND("Multi-wall",B1121)),ISNUMBER(FIND("Multi wall",B1121)),ISNUMBER(FIND("Multiwall",B1121)),ISNUMBER(FIND("Double-wall",B1121)),ISNUMBER(FIND("Double wall",B1121)),ISNUMBER(FIND("Doublewall",B1121)),ISNUMBER(FIND("double-wall",B1121)),ISNUMBER(FIND("double wall",B1121)),ISNUMBER(FIND("doublewall",B1121)))</f>
        <v>1</v>
      </c>
      <c r="BA1121" t="b">
        <f>AND(Table1[[#This Row],[SWCNT]],Table1[[#This Row],[MWCNT]])</f>
        <v>0</v>
      </c>
      <c r="BB1121" t="b">
        <f>IF(Table1[[#This Row],[SWCNT]]=TRUE,FALSE,IF(Table1[[#This Row],[MWCNT]]=TRUE,FALSE,TRUE))</f>
        <v>0</v>
      </c>
      <c r="BC1121" s="18"/>
    </row>
    <row r="1122" spans="1:55" ht="166.5">
      <c r="A1122" t="s">
        <v>240</v>
      </c>
      <c r="B1122" s="2" t="s">
        <v>241</v>
      </c>
      <c r="C1122" s="16" t="s">
        <v>242</v>
      </c>
      <c r="D1122" s="17" t="s">
        <v>243</v>
      </c>
      <c r="E1122" s="2">
        <v>2022</v>
      </c>
      <c r="F1122" t="b">
        <f>OR(ISNUMBER(FIND("cytotoxic",C1122)),ISNUMBER(FIND("Cytotoxic",C1122)),ISNUMBER(FIND("cellular toxicity",C1122)),ISNUMBER(FIND("cell death",C1122)),ISNUMBER(FIND("viable",C1122)),ISNUMBER(FIND("phytotoxic",C1122)),ISNUMBER(FIND("acute toxicity",C1122)),ISNUMBER(FIND("MTT",C1122)),ISNUMBER(FIND("survival",C1122)),ISNUMBER(FIND("prolifer",C1122)),ISNUMBER(FIND("apoptosis",C1122)),ISNUMBER(FIND("neurotoxic",C1122)),ISNUMBER(FIND("  lysis ",C1122)),ISNUMBER(FIND("necrosis",C1122)),ISNUMBER(FIND("cellular death",C1122))*3,ISNUMBER(FIND("LDH",C1122)),ISNUMBER(FIND("Acute toxicity",C1122)))</f>
        <v>1</v>
      </c>
      <c r="G1122" t="b">
        <f>OR(ISNUMBER(FIND("genotoxic",C1122)),ISNUMBER(FIND("genotoxicity",C1122)),ISNUMBER(FIND("DNA damage",C1122)),ISNUMBER(FIND("DNA",C1122)),ISNUMBER(FIND("RNA",C1122)),ISNUMBER(FIND("mesothelioma",C1122)),ISNUMBER(FIND("carcino",C1122)),ISNUMBER(FIND("mutagen",C1122)),ISNUMBER(FIND("genetic",C1122)))</f>
        <v>0</v>
      </c>
      <c r="H1122" t="b">
        <f>OR(ISNUMBER(FIND("inflammatory",C1122)),ISNUMBER(FIND("inflamm",C1122)))</f>
        <v>0</v>
      </c>
      <c r="I1122" t="b">
        <f>OR(ISNUMBER(FIND("immune",C1122)),ISNUMBER(FIND("immunological",C1122)),ISNUMBER(FIND("interleuk",C1122)),ISNUMBER(FIND("platelet activation",C1122)),ISNUMBER(FIND("monocyte",C1122)),ISNUMBER(FIND("leukocyte",C1122)),ISNUMBER(FIND("cytokine",C1122)),ISNUMBER(FIND("CD4",C1122)),ISNUMBER(FIND("CD8",C1122)),ISNUMBER(FIND("T-cell",C1122)))</f>
        <v>0</v>
      </c>
      <c r="J1122" t="b">
        <f>OR(ISNUMBER(FIND("reactive oxygen",C1122)),ISNUMBER(FIND("ROS",C1122)),ISNUMBER(FIND("free radical",C1122)),ISNUMBER(FIND("oxidative stress",C1122)),ISNUMBER(FIND("peroxid",C1122)),ISNUMBER(FIND("oxidative",C1122)),ISNUMBER(FIND("antioxid",C1122)))</f>
        <v>0</v>
      </c>
      <c r="K1122" t="b">
        <f>OR(ISNUMBER(FIND("autophag",C1122)))</f>
        <v>0</v>
      </c>
      <c r="L1122" t="b">
        <f>OR(ISNUMBER(FIND("morpholog",C1122)))</f>
        <v>0</v>
      </c>
      <c r="M1122" t="b">
        <f>OR(ISNUMBER(FIND("fibrosis",C1122)),ISNUMBER(FIND("Fibrosis",C1122)),ISNUMBER(FIND("fibrot",C1122)))</f>
        <v>0</v>
      </c>
      <c r="N1122" t="b">
        <f>OR(ISNUMBER(FIND("offspring",C1122)),ISNUMBER(FIND("Parental",C1122)),ISNUMBER(FIND("parental",C1122)),ISNUMBER(FIND("germline",C1122)),ISNUMBER(FIND("reproduc",C1122)),ISNUMBER(FIND("embryo",C1122)))</f>
        <v>0</v>
      </c>
      <c r="O1122" t="b">
        <f>OR(ISNUMBER(FIND("metabol",C1122)),ISNUMBER(FIND("Metabol",C1122)),ISNUMBER(FIND("digest",C1122)),ISNUMBER(FIND("mitochon",C1122)))</f>
        <v>0</v>
      </c>
      <c r="P1122" t="b">
        <f>OR(ISNUMBER(FIND("ecotox",C1122)),ISNUMBER(FIND("Ecotox",B1122)),ISNUMBER(FIND("ecotox",B1122)),ISNUMBER(FIND("Ecotox",C1122)))</f>
        <v>0</v>
      </c>
      <c r="Q1122" t="b">
        <f>OR(ISNUMBER(FIND("Bioaccum",C1122)),ISNUMBER(FIND("bioaccum",C1122)),ISNUMBER(FIND("accum",C1122)))</f>
        <v>0</v>
      </c>
      <c r="R1122" t="b">
        <f>OR(ISNUMBER(FIND("Occupation",C1122)),ISNUMBER(FIND("occupation",C1122)),ISNUMBER(FIND("worker",C1122)),ISNUMBER(FIND("workforce",C1122)))</f>
        <v>0</v>
      </c>
      <c r="S1122" t="b">
        <f>NOT(OR(F1122,G1122,H1122,I1122,J1122,K1122,L1122,M1122,N1122,O1122,P1122,Q1122,R1122))</f>
        <v>0</v>
      </c>
      <c r="U1122" t="b">
        <f>OR(Table1[[#This Row],[Inflammation]],Table1[[#This Row],[Immune]])</f>
        <v>0</v>
      </c>
      <c r="V1122" t="str">
        <f>IF(OR(Table1[[#This Row],[Rodents]],Table1[[#This Row],[Human]],Table1[[#This Row],[Pig]]),OR(ISNUMBER(FIND("intratrach",C1122)),ISNUMBER(FIND("nasal ",C1122)),ISNUMBER(FIND("instill",C1122))),"NA")</f>
        <v>NA</v>
      </c>
      <c r="W1122" t="str">
        <f>IF(OR(Table1[[#This Row],[Rodents]],Table1[[#This Row],[Human]],Table1[[#This Row],[Pig]]),OR(ISNUMBER(FIND("dermal",C1122)),ISNUMBER(FIND("skin ",C1122))),"NA")</f>
        <v>NA</v>
      </c>
      <c r="X1122" t="str">
        <f>IF(OR(Table1[[#This Row],[Rodents]],Table1[[#This Row],[Human]],Table1[[#This Row],[Pig]]),OR(ISNUMBER(FIND("injected",C1122)),ISNUMBER(FIND("periton",C1122)),ISNUMBER(FIND("intrascrot",C1122))),"NA")</f>
        <v>NA</v>
      </c>
      <c r="Y1122" t="str">
        <f>IF(OR(Table1[[#This Row],[Rodents]],Table1[[#This Row],[Human]],Table1[[#This Row],[Pig]]),NOT(OR(Table1[[#This Row],[Inhaled/Intratracheal/intranasal]],Table1[[#This Row],[Dermal]],Table1[[#This Row],[Injected]])),"NA")</f>
        <v>NA</v>
      </c>
      <c r="AA1122" t="b">
        <f>OR(ISNUMBER(FIND("fish ",C1122)),ISNUMBER(FIND("Fish ",C1122)),ISNUMBER(FIND("aquatic",C1122)),ISNUMBER(FIND("daphnids",C1122)),ISNUMBER(FIND("Carcinus maenas",C1122)),ISNUMBER(FIND("Daphnia",C1122)),ISNUMBER(FIND("Ruditapes philippinarum",C1122)),ISNUMBER(FIND("daphnia",C1122)),ISNUMBER(FIND("marine",C1122)),ISNUMBER(FIND("mussel",C1122)),ISNUMBER(FIND("algae",C1122)),ISNUMBER(FIND("Donax faba",C1122)),ISNUMBER(FIND("estuarine",C1122)),ISNUMBER(FIND("snail",C1122)),ISNUMBER(FIND("Prorocentrum donghaiense",C1122)) )</f>
        <v>0</v>
      </c>
      <c r="AB1122" t="b">
        <f>OR(ISNUMBER(FIND(" rat ",C1122)),ISNUMBER(FIND(" rats ",C1122)),ISNUMBER(FIND(" Rats ",C1122)),ISNUMBER(FIND(" Rat ",C1122)),ISNUMBER(FIND(" rat.",C1122)),ISNUMBER(FIND(" rats.",C1122)),ISNUMBER(FIND("mouse",C1122)),ISNUMBER(FIND("mice",C1122)), ISNUMBER(FIND(" Mice",C1122)))</f>
        <v>0</v>
      </c>
      <c r="AC1122" t="b">
        <f>OR(ISNUMBER(FIND(" cell ",C1122)),ISNUMBER(FIND("fibroblast",C1122)),ISNUMBER(FIND("macrophage",C1122)),ISNUMBER(FIND("epithelial",C1122)),ISNUMBER(FIND("endothelial",C1122)),ISNUMBER(FIND("neuron",C1122)),ISNUMBER(FIND(" cells ",C1122)),ISNUMBER(FIND("RBC",C1122)),ISNUMBER(FIND("mitochond",C1122)),ISNUMBER(FIND("adipocyte",C1122)),ISNUMBER(FIND("osteo",C1122)),ISNUMBER(FIND("keratin",C1122)),ISNUMBER(FIND(" cell's ",C1122)),ISNUMBER(FIND("eukary",C1122)),ISNUMBER(FIND("sperm",C1122)))</f>
        <v>0</v>
      </c>
      <c r="AD1122" t="b">
        <f>OR(ISNUMBER(FIND("human",B1122)),ISNUMBER(FIND("workers",B1122)),ISNUMBER(FIND("workforces",B1122)),ISNUMBER(FIND("occupational",B1122)),ISNUMBER(FIND("Case report",B1122)),ISNUMBER(FIND("Workplaces",B1122)),ISNUMBER(FIND("worker",B1122)))</f>
        <v>0</v>
      </c>
      <c r="AE1122" t="b">
        <f>OR(ISNUMBER(FIND(" plant ",C1122)),ISNUMBER(FIND("Plant ",C1122)),ISNUMBER(FIND("tomato",C1122)),ISNUMBER(FIND("plants",C1122)),ISNUMBER(FIND("Plants",C1122)),ISNUMBER(FIND("algae",C1122)),ISNUMBER(FIND("lettuce",C1122)),ISNUMBER(FIND("green gram sprouts ",C1122)),ISNUMBER(FIND("Cucurbita pepo",C1122)),ISNUMBER(FIND("bean ",C1122)),ISNUMBER(FIND("chloroplast",C1122)),ISNUMBER(FIND("chlorophyll",C1122)),ISNUMBER(FIND("seedling",C1122)),ISNUMBER(FIND("canola",C1122)),ISNUMBER(FIND("shoot",C1122)),ISNUMBER(FIND("photosynthes",C1122)),ISNUMBER(FIND(" leaves ",C1122)),,ISNUMBER(FIND("agriculture",C1122)),ISNUMBER(FIND(" crops ",C1122)))</f>
        <v>1</v>
      </c>
      <c r="AF1122" t="b">
        <f>OR(ISNUMBER(FIND("bacteria",C1122)),ISNUMBER(FIND("Bacteria",C1122)),ISNUMBER(FIND("Bacterium",C1122)),ISNUMBER(FIND("bacterium",C1122)),ISNUMBER(FIND(" coli ",C1122)))</f>
        <v>0</v>
      </c>
      <c r="AG1122" t="b">
        <f>OR(ISNUMBER(FIND("fungi",C1122)),ISNUMBER(FIND("Fungi",C1122)),ISNUMBER(FIND("fungus",C1122)),ISNUMBER(FIND("Fungus",C1122)),ISNUMBER(FIND("mushroom",C1122)),ISNUMBER(FIND("Mushroom",C1122)),ISNUMBER(FIND(" mold ",C1122)))</f>
        <v>0</v>
      </c>
      <c r="AH1122" t="b">
        <f>OR(ISNUMBER(FIND("Pig ",C1122)),ISNUMBER(FIND("pig ",C1122)),ISNUMBER(FIND("Pigs ",C1122)),ISNUMBER(FIND("pigs ",C1122)))</f>
        <v>0</v>
      </c>
      <c r="AI1122" t="b">
        <f>OR(ISNUMBER(FIND(" C. elegans",C1122)),ISNUMBER(FIND("Caenorhabditis elegans",C1122)),ISNUMBER(FIND("earthworms",C1122)),ISNUMBER(FIND(" Ficopomatus enigmaticus",C1122)),ISNUMBER(FIND("larva",C1122)),ISNUMBER(FIND("Lumbriculus variegatus",C1122)),ISNUMBER(FIND("nematode",C1122)))</f>
        <v>0</v>
      </c>
      <c r="AJ1122" t="b">
        <f>NOT(OR(AA1122,AB1122,AC1122,AD1122,AE1122,AF1122,AG1122,AH1122,AI1122))</f>
        <v>0</v>
      </c>
      <c r="AL1122" t="b">
        <f>OR(AA1122,AB1122,AD1122,AE1122,AF1122,AG1122,AH1122,AI1122)</f>
        <v>1</v>
      </c>
      <c r="AM1122" t="b">
        <f>IF(Table1[[#This Row],[In vivo?]],IF(Table1[[#This Row],[Cell]],FALSE,TRUE),FALSE)</f>
        <v>1</v>
      </c>
      <c r="AN1122" t="b">
        <f>AND(AC1122,AL1122)</f>
        <v>0</v>
      </c>
      <c r="AO1122" t="b">
        <f>IF(Table1[[#This Row],[Cell]],IF(Table1[[#This Row],[In vivo?]],FALSE,TRUE),FALSE)</f>
        <v>0</v>
      </c>
      <c r="AP1122" t="b">
        <f>NOT(OR(Table1[[#This Row],[In vivo?]],Table1[[#This Row],[Only in Cell]]))</f>
        <v>0</v>
      </c>
      <c r="AQ1122" t="str">
        <f>IF(OR(Table1[[#This Row],[Rodents]],Table1[[#This Row],[Human]],Table1[[#This Row],[Pig]]),OR(ISNUMBER(FIND("pulmonary",C1122)),ISNUMBER(FIND("lung",C1122))),"NA")</f>
        <v>NA</v>
      </c>
      <c r="AR1122" t="str">
        <f>IF(OR(Table1[[#This Row],[Rodents]],Table1[[#This Row],[Human]],Table1[[#This Row],[Pig]]),OR(ISNUMBER(FIND("skin",C1122)),ISNUMBER(FIND("dermal",C1122))),"NA")</f>
        <v>NA</v>
      </c>
      <c r="AS1122" t="str">
        <f>IF(OR(Table1[[#This Row],[Rodents]],Table1[[#This Row],[Human]],Table1[[#This Row],[Pig]]),OR(ISNUMBER(FIND("liver",C1122)),ISNUMBER(FIND("hepat",C1122))),"NA")</f>
        <v>NA</v>
      </c>
      <c r="AT1122" t="str">
        <f>IF(OR(Table1[[#This Row],[Rodents]],Table1[[#This Row],[Human]],Table1[[#This Row],[Pig]]),OR(ISNUMBER(FIND("kidney",C1122)),ISNUMBER(FIND("neph",C1122))),"NA")</f>
        <v>NA</v>
      </c>
      <c r="AU1122" t="str">
        <f>IF(OR(Table1[[#This Row],[Rodents]],Table1[[#This Row],[Human]],Table1[[#This Row],[Pig]]),OR(ISNUMBER(FIND("brain",C1122)),ISNUMBER(FIND("neur",C1122)),ISNUMBER(FIND("nerv",C1122))),"NA")</f>
        <v>NA</v>
      </c>
      <c r="AV1122" t="str">
        <f>IF(OR(Table1[[#This Row],[Rodents]],Table1[[#This Row],[Human]],Table1[[#This Row],[Pig]]),OR(ISNUMBER(FIND("heart",C1122)),ISNUMBER(FIND("cardi",C1122))),"NA")</f>
        <v>NA</v>
      </c>
      <c r="AW1122" t="str">
        <f>IF(OR(Table1[[#This Row],[Rodents]],Table1[[#This Row],[Human]],Table1[[#This Row],[Pig]]),OR(ISNUMBER(FIND("gastro",C1122)),ISNUMBER(FIND("intesti",C1122)),ISNUMBER(FIND("stomach",C1122))),"NA")</f>
        <v>NA</v>
      </c>
      <c r="AX1122" t="str">
        <f>IF(OR(Table1[[#This Row],[Rodents]],Table1[[#This Row],[Human]],Table1[[#This Row],[Pig]]),NOT(OR(AQ1122,AR1122,AS1122,AT1122,AU1122,AV1122,AW1122)),"NA")</f>
        <v>NA</v>
      </c>
      <c r="AY1122" t="b">
        <f>OR(ISNUMBER(FIND("SWCNT",C1122)),ISNUMBER(FIND("SWNT",C1122)),ISNUMBER(FIND("single-wall",C1122)),ISNUMBER(FIND("single wall",C1122)),ISNUMBER(FIND("Single wall",C1122)),ISNUMBER(FIND("Single-wall",C1122)),ISNUMBER(FIND("SWCNT",B1122)),ISNUMBER(FIND("SWNT",B1122)),ISNUMBER(FIND("single-wall",B1122)),ISNUMBER(FIND("single wall",B1122)),ISNUMBER(FIND("Single-wall",B1122)),ISNUMBER(FIND("Single wall",B1122)))</f>
        <v>0</v>
      </c>
      <c r="AZ1122" t="b">
        <f>OR(ISNUMBER(FIND("MWCNT",C1122)),ISNUMBER(FIND("MWNT",C1122)),ISNUMBER(FIND("multi-wall",C1122)),ISNUMBER(FIND("multi wall",C1122)),ISNUMBER(FIND("multiwall",C1122)),ISNUMBER(FIND("Multi-wall",C1122)),ISNUMBER(FIND("Multi wall",C1122)),ISNUMBER(FIND("Multiwall",C1122)),ISNUMBER(FIND("MWCNT",B1122)),ISNUMBER(FIND("MWNT",B1122)),ISNUMBER(FIND("multi-wall",B1122)),ISNUMBER(FIND("multi wall",B1122)),ISNUMBER(FIND("multiwall",B1122)),ISNUMBER(FIND("Multi-wall",B1122)),ISNUMBER(FIND("Multi wall",B1122)),ISNUMBER(FIND("Multiwall",B1122)),ISNUMBER(FIND("Double-wall",B1122)),ISNUMBER(FIND("Double wall",B1122)),ISNUMBER(FIND("Doublewall",B1122)),ISNUMBER(FIND("double-wall",B1122)),ISNUMBER(FIND("double wall",B1122)),ISNUMBER(FIND("doublewall",B1122)))</f>
        <v>1</v>
      </c>
      <c r="BA1122" t="b">
        <f>AND(Table1[[#This Row],[SWCNT]],Table1[[#This Row],[MWCNT]])</f>
        <v>0</v>
      </c>
      <c r="BB1122" t="b">
        <f>IF(Table1[[#This Row],[SWCNT]]=TRUE,FALSE,IF(Table1[[#This Row],[MWCNT]]=TRUE,FALSE,TRUE))</f>
        <v>0</v>
      </c>
      <c r="BC1122" s="18"/>
    </row>
    <row r="1123" spans="1:55" ht="296">
      <c r="A1123" t="s">
        <v>1167</v>
      </c>
      <c r="B1123" s="2" t="s">
        <v>1168</v>
      </c>
      <c r="C1123" s="16" t="s">
        <v>1169</v>
      </c>
      <c r="D1123" s="17" t="s">
        <v>22</v>
      </c>
      <c r="E1123" s="2">
        <v>2020</v>
      </c>
      <c r="F1123" t="b">
        <f>OR(ISNUMBER(FIND("cytotoxic",C1123)),ISNUMBER(FIND("Cytotoxic",C1123)),ISNUMBER(FIND("cellular toxicity",C1123)),ISNUMBER(FIND("cell death",C1123)),ISNUMBER(FIND("viable",C1123)),ISNUMBER(FIND("phytotoxic",C1123)),ISNUMBER(FIND("acute toxicity",C1123)),ISNUMBER(FIND("MTT",C1123)),ISNUMBER(FIND("survival",C1123)),ISNUMBER(FIND("prolifer",C1123)),ISNUMBER(FIND("apoptosis",C1123)),ISNUMBER(FIND("neurotoxic",C1123)),ISNUMBER(FIND("  lysis ",C1123)),ISNUMBER(FIND("necrosis",C1123)),ISNUMBER(FIND("cellular death",C1123))*3,ISNUMBER(FIND("LDH",C1123)),ISNUMBER(FIND("Acute toxicity",C1123)))</f>
        <v>1</v>
      </c>
      <c r="G1123" t="b">
        <f>OR(ISNUMBER(FIND("genotoxic",C1123)),ISNUMBER(FIND("genotoxicity",C1123)),ISNUMBER(FIND("DNA damage",C1123)),ISNUMBER(FIND("DNA",C1123)),ISNUMBER(FIND("RNA",C1123)),ISNUMBER(FIND("mesothelioma",C1123)),ISNUMBER(FIND("carcino",C1123)),ISNUMBER(FIND("mutagen",C1123)),ISNUMBER(FIND("genetic",C1123)))</f>
        <v>0</v>
      </c>
      <c r="H1123" t="b">
        <f>OR(ISNUMBER(FIND("inflammatory",C1123)),ISNUMBER(FIND("inflamm",C1123)))</f>
        <v>0</v>
      </c>
      <c r="I1123" t="b">
        <f>OR(ISNUMBER(FIND("immune",C1123)),ISNUMBER(FIND("immunological",C1123)),ISNUMBER(FIND("interleuk",C1123)),ISNUMBER(FIND("platelet activation",C1123)),ISNUMBER(FIND("monocyte",C1123)),ISNUMBER(FIND("leukocyte",C1123)),ISNUMBER(FIND("cytokine",C1123)),ISNUMBER(FIND("CD4",C1123)),ISNUMBER(FIND("CD8",C1123)),ISNUMBER(FIND("T-cell",C1123)))</f>
        <v>0</v>
      </c>
      <c r="J1123" t="b">
        <f>OR(ISNUMBER(FIND("reactive oxygen",C1123)),ISNUMBER(FIND("ROS",C1123)),ISNUMBER(FIND("free radical",C1123)),ISNUMBER(FIND("oxidative stress",C1123)),ISNUMBER(FIND("peroxid",C1123)),ISNUMBER(FIND("oxidative",C1123)),ISNUMBER(FIND("antioxid",C1123)))</f>
        <v>0</v>
      </c>
      <c r="K1123" t="b">
        <f>OR(ISNUMBER(FIND("autophag",C1123)))</f>
        <v>0</v>
      </c>
      <c r="L1123" t="b">
        <f>OR(ISNUMBER(FIND("morpholog",C1123)))</f>
        <v>0</v>
      </c>
      <c r="M1123" t="b">
        <f>OR(ISNUMBER(FIND("fibrosis",C1123)),ISNUMBER(FIND("Fibrosis",C1123)),ISNUMBER(FIND("fibrot",C1123)))</f>
        <v>0</v>
      </c>
      <c r="N1123" t="b">
        <f>OR(ISNUMBER(FIND("offspring",C1123)),ISNUMBER(FIND("Parental",C1123)),ISNUMBER(FIND("parental",C1123)),ISNUMBER(FIND("germline",C1123)),ISNUMBER(FIND("reproduc",C1123)),ISNUMBER(FIND("embryo",C1123)))</f>
        <v>0</v>
      </c>
      <c r="O1123" t="b">
        <f>OR(ISNUMBER(FIND("metabol",C1123)),ISNUMBER(FIND("Metabol",C1123)),ISNUMBER(FIND("digest",C1123)),ISNUMBER(FIND("mitochon",C1123)))</f>
        <v>0</v>
      </c>
      <c r="P1123" t="b">
        <f>OR(ISNUMBER(FIND("ecotox",C1123)),ISNUMBER(FIND("Ecotox",B1123)),ISNUMBER(FIND("ecotox",B1123)),ISNUMBER(FIND("Ecotox",C1123)))</f>
        <v>0</v>
      </c>
      <c r="Q1123" t="b">
        <f>OR(ISNUMBER(FIND("Bioaccum",C1123)),ISNUMBER(FIND("bioaccum",C1123)),ISNUMBER(FIND("accum",C1123)))</f>
        <v>0</v>
      </c>
      <c r="R1123" t="b">
        <f>OR(ISNUMBER(FIND("Occupation",C1123)),ISNUMBER(FIND("occupation",C1123)),ISNUMBER(FIND("worker",C1123)),ISNUMBER(FIND("workforce",C1123)))</f>
        <v>0</v>
      </c>
      <c r="S1123" t="b">
        <f>NOT(OR(F1123,G1123,H1123,I1123,J1123,K1123,L1123,M1123,N1123,O1123,P1123,Q1123,R1123))</f>
        <v>0</v>
      </c>
      <c r="U1123" t="b">
        <f>OR(Table1[[#This Row],[Inflammation]],Table1[[#This Row],[Immune]])</f>
        <v>0</v>
      </c>
      <c r="V1123" t="str">
        <f>IF(OR(Table1[[#This Row],[Rodents]],Table1[[#This Row],[Human]],Table1[[#This Row],[Pig]]),OR(ISNUMBER(FIND("intratrach",C1123)),ISNUMBER(FIND("nasal ",C1123)),ISNUMBER(FIND("instill",C1123))),"NA")</f>
        <v>NA</v>
      </c>
      <c r="W1123" t="str">
        <f>IF(OR(Table1[[#This Row],[Rodents]],Table1[[#This Row],[Human]],Table1[[#This Row],[Pig]]),OR(ISNUMBER(FIND("dermal",C1123)),ISNUMBER(FIND("skin ",C1123))),"NA")</f>
        <v>NA</v>
      </c>
      <c r="X1123" t="str">
        <f>IF(OR(Table1[[#This Row],[Rodents]],Table1[[#This Row],[Human]],Table1[[#This Row],[Pig]]),OR(ISNUMBER(FIND("injected",C1123)),ISNUMBER(FIND("periton",C1123)),ISNUMBER(FIND("intrascrot",C1123))),"NA")</f>
        <v>NA</v>
      </c>
      <c r="Y1123" t="str">
        <f>IF(OR(Table1[[#This Row],[Rodents]],Table1[[#This Row],[Human]],Table1[[#This Row],[Pig]]),NOT(OR(Table1[[#This Row],[Inhaled/Intratracheal/intranasal]],Table1[[#This Row],[Dermal]],Table1[[#This Row],[Injected]])),"NA")</f>
        <v>NA</v>
      </c>
      <c r="AA1123" t="b">
        <f>OR(ISNUMBER(FIND("fish ",C1123)),ISNUMBER(FIND("Fish ",C1123)),ISNUMBER(FIND("aquatic",C1123)),ISNUMBER(FIND("daphnids",C1123)),ISNUMBER(FIND("Carcinus maenas",C1123)),ISNUMBER(FIND("Daphnia",C1123)),ISNUMBER(FIND("Ruditapes philippinarum",C1123)),ISNUMBER(FIND("daphnia",C1123)),ISNUMBER(FIND("marine",C1123)),ISNUMBER(FIND("mussel",C1123)),ISNUMBER(FIND("algae",C1123)),ISNUMBER(FIND("Donax faba",C1123)),ISNUMBER(FIND("estuarine",C1123)),ISNUMBER(FIND("snail",C1123)),ISNUMBER(FIND("Prorocentrum donghaiense",C1123)) )</f>
        <v>0</v>
      </c>
      <c r="AB1123" t="b">
        <f>OR(ISNUMBER(FIND(" rat ",C1123)),ISNUMBER(FIND(" rats ",C1123)),ISNUMBER(FIND(" Rats ",C1123)),ISNUMBER(FIND(" Rat ",C1123)),ISNUMBER(FIND(" rat.",C1123)),ISNUMBER(FIND(" rats.",C1123)),ISNUMBER(FIND("mouse",C1123)),ISNUMBER(FIND("mice",C1123)), ISNUMBER(FIND(" Mice",C1123)))</f>
        <v>0</v>
      </c>
      <c r="AC1123" t="b">
        <f>OR(ISNUMBER(FIND(" cell ",C1123)),ISNUMBER(FIND("fibroblast",C1123)),ISNUMBER(FIND("macrophage",C1123)),ISNUMBER(FIND("epithelial",C1123)),ISNUMBER(FIND("endothelial",C1123)),ISNUMBER(FIND("neuron",C1123)),ISNUMBER(FIND(" cells ",C1123)),ISNUMBER(FIND("RBC",C1123)),ISNUMBER(FIND("mitochond",C1123)),ISNUMBER(FIND("adipocyte",C1123)),ISNUMBER(FIND("osteo",C1123)),ISNUMBER(FIND("keratin",C1123)),ISNUMBER(FIND(" cell's ",C1123)),ISNUMBER(FIND("eukary",C1123)),ISNUMBER(FIND("sperm",C1123)))</f>
        <v>1</v>
      </c>
      <c r="AD1123" t="b">
        <f>OR(ISNUMBER(FIND("human",B1123)),ISNUMBER(FIND("workers",B1123)),ISNUMBER(FIND("workforces",B1123)),ISNUMBER(FIND("occupational",B1123)),ISNUMBER(FIND("Case report",B1123)),ISNUMBER(FIND("Workplaces",B1123)),ISNUMBER(FIND("worker",B1123)))</f>
        <v>0</v>
      </c>
      <c r="AE1123" t="b">
        <f>OR(ISNUMBER(FIND(" plant ",C1123)),ISNUMBER(FIND("Plant ",C1123)),ISNUMBER(FIND("tomato",C1123)),ISNUMBER(FIND("plants",C1123)),ISNUMBER(FIND("Plants",C1123)),ISNUMBER(FIND("algae",C1123)),ISNUMBER(FIND("lettuce",C1123)),ISNUMBER(FIND("green gram sprouts ",C1123)),ISNUMBER(FIND("Cucurbita pepo",C1123)),ISNUMBER(FIND("bean ",C1123)),ISNUMBER(FIND("chloroplast",C1123)),ISNUMBER(FIND("chlorophyll",C1123)),ISNUMBER(FIND("seedling",C1123)),ISNUMBER(FIND("canola",C1123)),ISNUMBER(FIND("shoot",C1123)),ISNUMBER(FIND("photosynthes",C1123)),ISNUMBER(FIND(" leaves ",C1123)),,ISNUMBER(FIND("agriculture",C1123)),ISNUMBER(FIND(" crops ",C1123)))</f>
        <v>1</v>
      </c>
      <c r="AF1123" t="b">
        <f>OR(ISNUMBER(FIND("bacteria",C1123)),ISNUMBER(FIND("Bacteria",C1123)),ISNUMBER(FIND("Bacterium",C1123)),ISNUMBER(FIND("bacterium",C1123)),ISNUMBER(FIND(" coli ",C1123)))</f>
        <v>0</v>
      </c>
      <c r="AG1123" t="b">
        <f>OR(ISNUMBER(FIND("fungi",C1123)),ISNUMBER(FIND("Fungi",C1123)),ISNUMBER(FIND("fungus",C1123)),ISNUMBER(FIND("Fungus",C1123)),ISNUMBER(FIND("mushroom",C1123)),ISNUMBER(FIND("Mushroom",C1123)),ISNUMBER(FIND(" mold ",C1123)))</f>
        <v>0</v>
      </c>
      <c r="AH1123" t="b">
        <f>OR(ISNUMBER(FIND("Pig ",C1123)),ISNUMBER(FIND("pig ",C1123)),ISNUMBER(FIND("Pigs ",C1123)),ISNUMBER(FIND("pigs ",C1123)))</f>
        <v>0</v>
      </c>
      <c r="AI1123" t="b">
        <f>OR(ISNUMBER(FIND(" C. elegans",C1123)),ISNUMBER(FIND("Caenorhabditis elegans",C1123)),ISNUMBER(FIND("earthworms",C1123)),ISNUMBER(FIND(" Ficopomatus enigmaticus",C1123)),ISNUMBER(FIND("larva",C1123)),ISNUMBER(FIND("Lumbriculus variegatus",C1123)),ISNUMBER(FIND("nematode",C1123)))</f>
        <v>0</v>
      </c>
      <c r="AJ1123" t="b">
        <f>NOT(OR(AA1123,AB1123,AC1123,AD1123,AE1123,AF1123,AG1123,AH1123,AI1123))</f>
        <v>0</v>
      </c>
      <c r="AL1123" t="b">
        <f>OR(AA1123,AB1123,AD1123,AE1123,AF1123,AG1123,AH1123,AI1123)</f>
        <v>1</v>
      </c>
      <c r="AM1123" t="b">
        <f>IF(Table1[[#This Row],[In vivo?]],IF(Table1[[#This Row],[Cell]],FALSE,TRUE),FALSE)</f>
        <v>0</v>
      </c>
      <c r="AN1123" t="b">
        <f>AND(AC1123,AL1123)</f>
        <v>1</v>
      </c>
      <c r="AO1123" t="b">
        <f>IF(Table1[[#This Row],[Cell]],IF(Table1[[#This Row],[In vivo?]],FALSE,TRUE),FALSE)</f>
        <v>0</v>
      </c>
      <c r="AP1123" t="b">
        <f>NOT(OR(Table1[[#This Row],[In vivo?]],Table1[[#This Row],[Only in Cell]]))</f>
        <v>0</v>
      </c>
      <c r="AQ1123" t="str">
        <f>IF(OR(Table1[[#This Row],[Rodents]],Table1[[#This Row],[Human]],Table1[[#This Row],[Pig]]),OR(ISNUMBER(FIND("pulmonary",C1123)),ISNUMBER(FIND("lung",C1123))),"NA")</f>
        <v>NA</v>
      </c>
      <c r="AR1123" t="str">
        <f>IF(OR(Table1[[#This Row],[Rodents]],Table1[[#This Row],[Human]],Table1[[#This Row],[Pig]]),OR(ISNUMBER(FIND("skin",C1123)),ISNUMBER(FIND("dermal",C1123))),"NA")</f>
        <v>NA</v>
      </c>
      <c r="AS1123" t="str">
        <f>IF(OR(Table1[[#This Row],[Rodents]],Table1[[#This Row],[Human]],Table1[[#This Row],[Pig]]),OR(ISNUMBER(FIND("liver",C1123)),ISNUMBER(FIND("hepat",C1123))),"NA")</f>
        <v>NA</v>
      </c>
      <c r="AT1123" t="str">
        <f>IF(OR(Table1[[#This Row],[Rodents]],Table1[[#This Row],[Human]],Table1[[#This Row],[Pig]]),OR(ISNUMBER(FIND("kidney",C1123)),ISNUMBER(FIND("neph",C1123))),"NA")</f>
        <v>NA</v>
      </c>
      <c r="AU1123" t="str">
        <f>IF(OR(Table1[[#This Row],[Rodents]],Table1[[#This Row],[Human]],Table1[[#This Row],[Pig]]),OR(ISNUMBER(FIND("brain",C1123)),ISNUMBER(FIND("neur",C1123)),ISNUMBER(FIND("nerv",C1123))),"NA")</f>
        <v>NA</v>
      </c>
      <c r="AV1123" t="str">
        <f>IF(OR(Table1[[#This Row],[Rodents]],Table1[[#This Row],[Human]],Table1[[#This Row],[Pig]]),OR(ISNUMBER(FIND("heart",C1123)),ISNUMBER(FIND("cardi",C1123))),"NA")</f>
        <v>NA</v>
      </c>
      <c r="AW1123" t="str">
        <f>IF(OR(Table1[[#This Row],[Rodents]],Table1[[#This Row],[Human]],Table1[[#This Row],[Pig]]),OR(ISNUMBER(FIND("gastro",C1123)),ISNUMBER(FIND("intesti",C1123)),ISNUMBER(FIND("stomach",C1123))),"NA")</f>
        <v>NA</v>
      </c>
      <c r="AX1123" t="str">
        <f>IF(OR(Table1[[#This Row],[Rodents]],Table1[[#This Row],[Human]],Table1[[#This Row],[Pig]]),NOT(OR(AQ1123,AR1123,AS1123,AT1123,AU1123,AV1123,AW1123)),"NA")</f>
        <v>NA</v>
      </c>
      <c r="AY1123" t="b">
        <f>OR(ISNUMBER(FIND("SWCNT",C1123)),ISNUMBER(FIND("SWNT",C1123)),ISNUMBER(FIND("single-wall",C1123)),ISNUMBER(FIND("single wall",C1123)),ISNUMBER(FIND("Single wall",C1123)),ISNUMBER(FIND("Single-wall",C1123)),ISNUMBER(FIND("SWCNT",B1123)),ISNUMBER(FIND("SWNT",B1123)),ISNUMBER(FIND("single-wall",B1123)),ISNUMBER(FIND("single wall",B1123)),ISNUMBER(FIND("Single-wall",B1123)),ISNUMBER(FIND("Single wall",B1123)))</f>
        <v>1</v>
      </c>
      <c r="AZ1123" t="b">
        <f>OR(ISNUMBER(FIND("MWCNT",C1123)),ISNUMBER(FIND("MWNT",C1123)),ISNUMBER(FIND("multi-wall",C1123)),ISNUMBER(FIND("multi wall",C1123)),ISNUMBER(FIND("multiwall",C1123)),ISNUMBER(FIND("Multi-wall",C1123)),ISNUMBER(FIND("Multi wall",C1123)),ISNUMBER(FIND("Multiwall",C1123)),ISNUMBER(FIND("MWCNT",B1123)),ISNUMBER(FIND("MWNT",B1123)),ISNUMBER(FIND("multi-wall",B1123)),ISNUMBER(FIND("multi wall",B1123)),ISNUMBER(FIND("multiwall",B1123)),ISNUMBER(FIND("Multi-wall",B1123)),ISNUMBER(FIND("Multi wall",B1123)),ISNUMBER(FIND("Multiwall",B1123)),ISNUMBER(FIND("Double-wall",B1123)),ISNUMBER(FIND("Double wall",B1123)),ISNUMBER(FIND("Doublewall",B1123)),ISNUMBER(FIND("double-wall",B1123)),ISNUMBER(FIND("double wall",B1123)),ISNUMBER(FIND("doublewall",B1123)))</f>
        <v>1</v>
      </c>
      <c r="BA1123" t="b">
        <f>AND(Table1[[#This Row],[SWCNT]],Table1[[#This Row],[MWCNT]])</f>
        <v>1</v>
      </c>
      <c r="BB1123" t="b">
        <f>IF(Table1[[#This Row],[SWCNT]]=TRUE,FALSE,IF(Table1[[#This Row],[MWCNT]]=TRUE,FALSE,TRUE))</f>
        <v>0</v>
      </c>
      <c r="BC1123" s="18"/>
    </row>
    <row r="1124" spans="1:55" ht="185">
      <c r="A1124" t="s">
        <v>1514</v>
      </c>
      <c r="B1124" s="2" t="s">
        <v>1515</v>
      </c>
      <c r="C1124" s="16" t="s">
        <v>1516</v>
      </c>
      <c r="D1124" s="17" t="s">
        <v>465</v>
      </c>
      <c r="E1124" s="2">
        <v>2019</v>
      </c>
      <c r="F1124" t="b">
        <f>OR(ISNUMBER(FIND("cytotoxic",C1124)),ISNUMBER(FIND("Cytotoxic",C1124)),ISNUMBER(FIND("cellular toxicity",C1124)),ISNUMBER(FIND("cell death",C1124)),ISNUMBER(FIND("viable",C1124)),ISNUMBER(FIND("phytotoxic",C1124)),ISNUMBER(FIND("acute toxicity",C1124)),ISNUMBER(FIND("MTT",C1124)),ISNUMBER(FIND("survival",C1124)),ISNUMBER(FIND("prolifer",C1124)),ISNUMBER(FIND("apoptosis",C1124)),ISNUMBER(FIND("neurotoxic",C1124)),ISNUMBER(FIND("  lysis ",C1124)),ISNUMBER(FIND("necrosis",C1124)),ISNUMBER(FIND("cellular death",C1124))*3,ISNUMBER(FIND("LDH",C1124)),ISNUMBER(FIND("Acute toxicity",C1124)))</f>
        <v>1</v>
      </c>
      <c r="G1124" t="b">
        <f>OR(ISNUMBER(FIND("genotoxic",C1124)),ISNUMBER(FIND("genotoxicity",C1124)),ISNUMBER(FIND("DNA damage",C1124)),ISNUMBER(FIND("DNA",C1124)),ISNUMBER(FIND("RNA",C1124)),ISNUMBER(FIND("mesothelioma",C1124)),ISNUMBER(FIND("carcino",C1124)),ISNUMBER(FIND("mutagen",C1124)),ISNUMBER(FIND("genetic",C1124)))</f>
        <v>0</v>
      </c>
      <c r="H1124" t="b">
        <f>OR(ISNUMBER(FIND("inflammatory",C1124)),ISNUMBER(FIND("inflamm",C1124)))</f>
        <v>0</v>
      </c>
      <c r="I1124" t="b">
        <f>OR(ISNUMBER(FIND("immune",C1124)),ISNUMBER(FIND("immunological",C1124)),ISNUMBER(FIND("interleuk",C1124)),ISNUMBER(FIND("platelet activation",C1124)),ISNUMBER(FIND("monocyte",C1124)),ISNUMBER(FIND("leukocyte",C1124)),ISNUMBER(FIND("cytokine",C1124)),ISNUMBER(FIND("CD4",C1124)),ISNUMBER(FIND("CD8",C1124)),ISNUMBER(FIND("T-cell",C1124)))</f>
        <v>0</v>
      </c>
      <c r="J1124" t="b">
        <f>OR(ISNUMBER(FIND("reactive oxygen",C1124)),ISNUMBER(FIND("ROS",C1124)),ISNUMBER(FIND("free radical",C1124)),ISNUMBER(FIND("oxidative stress",C1124)),ISNUMBER(FIND("peroxid",C1124)),ISNUMBER(FIND("oxidative",C1124)),ISNUMBER(FIND("antioxid",C1124)))</f>
        <v>0</v>
      </c>
      <c r="K1124" t="b">
        <f>OR(ISNUMBER(FIND("autophag",C1124)))</f>
        <v>0</v>
      </c>
      <c r="L1124" t="b">
        <f>OR(ISNUMBER(FIND("morpholog",C1124)))</f>
        <v>0</v>
      </c>
      <c r="M1124" t="b">
        <f>OR(ISNUMBER(FIND("fibrosis",C1124)),ISNUMBER(FIND("Fibrosis",C1124)),ISNUMBER(FIND("fibrot",C1124)))</f>
        <v>0</v>
      </c>
      <c r="N1124" t="b">
        <f>OR(ISNUMBER(FIND("offspring",C1124)),ISNUMBER(FIND("Parental",C1124)),ISNUMBER(FIND("parental",C1124)),ISNUMBER(FIND("germline",C1124)),ISNUMBER(FIND("reproduc",C1124)),ISNUMBER(FIND("embryo",C1124)))</f>
        <v>0</v>
      </c>
      <c r="O1124" t="b">
        <f>OR(ISNUMBER(FIND("metabol",C1124)),ISNUMBER(FIND("Metabol",C1124)),ISNUMBER(FIND("digest",C1124)),ISNUMBER(FIND("mitochon",C1124)))</f>
        <v>0</v>
      </c>
      <c r="P1124" t="b">
        <f>OR(ISNUMBER(FIND("ecotox",C1124)),ISNUMBER(FIND("Ecotox",B1124)),ISNUMBER(FIND("ecotox",B1124)),ISNUMBER(FIND("Ecotox",C1124)))</f>
        <v>0</v>
      </c>
      <c r="Q1124" t="b">
        <f>OR(ISNUMBER(FIND("Bioaccum",C1124)),ISNUMBER(FIND("bioaccum",C1124)),ISNUMBER(FIND("accum",C1124)))</f>
        <v>0</v>
      </c>
      <c r="R1124" t="b">
        <f>OR(ISNUMBER(FIND("Occupation",C1124)),ISNUMBER(FIND("occupation",C1124)),ISNUMBER(FIND("worker",C1124)),ISNUMBER(FIND("workforce",C1124)))</f>
        <v>0</v>
      </c>
      <c r="S1124" t="b">
        <f>NOT(OR(F1124,G1124,H1124,I1124,J1124,K1124,L1124,M1124,N1124,O1124,P1124,Q1124,R1124))</f>
        <v>0</v>
      </c>
      <c r="U1124" t="b">
        <f>OR(Table1[[#This Row],[Inflammation]],Table1[[#This Row],[Immune]])</f>
        <v>0</v>
      </c>
      <c r="V1124" t="str">
        <f>IF(OR(Table1[[#This Row],[Rodents]],Table1[[#This Row],[Human]],Table1[[#This Row],[Pig]]),OR(ISNUMBER(FIND("intratrach",C1124)),ISNUMBER(FIND("nasal ",C1124)),ISNUMBER(FIND("instill",C1124))),"NA")</f>
        <v>NA</v>
      </c>
      <c r="W1124" t="str">
        <f>IF(OR(Table1[[#This Row],[Rodents]],Table1[[#This Row],[Human]],Table1[[#This Row],[Pig]]),OR(ISNUMBER(FIND("dermal",C1124)),ISNUMBER(FIND("skin ",C1124))),"NA")</f>
        <v>NA</v>
      </c>
      <c r="X1124" t="str">
        <f>IF(OR(Table1[[#This Row],[Rodents]],Table1[[#This Row],[Human]],Table1[[#This Row],[Pig]]),OR(ISNUMBER(FIND("injected",C1124)),ISNUMBER(FIND("periton",C1124)),ISNUMBER(FIND("intrascrot",C1124))),"NA")</f>
        <v>NA</v>
      </c>
      <c r="Y1124" t="str">
        <f>IF(OR(Table1[[#This Row],[Rodents]],Table1[[#This Row],[Human]],Table1[[#This Row],[Pig]]),NOT(OR(Table1[[#This Row],[Inhaled/Intratracheal/intranasal]],Table1[[#This Row],[Dermal]],Table1[[#This Row],[Injected]])),"NA")</f>
        <v>NA</v>
      </c>
      <c r="AA1124" t="b">
        <f>OR(ISNUMBER(FIND("fish ",C1124)),ISNUMBER(FIND("Fish ",C1124)),ISNUMBER(FIND("aquatic",C1124)),ISNUMBER(FIND("daphnids",C1124)),ISNUMBER(FIND("Carcinus maenas",C1124)),ISNUMBER(FIND("Daphnia",C1124)),ISNUMBER(FIND("Ruditapes philippinarum",C1124)),ISNUMBER(FIND("daphnia",C1124)),ISNUMBER(FIND("marine",C1124)),ISNUMBER(FIND("mussel",C1124)),ISNUMBER(FIND("algae",C1124)),ISNUMBER(FIND("Donax faba",C1124)),ISNUMBER(FIND("estuarine",C1124)),ISNUMBER(FIND("snail",C1124)),ISNUMBER(FIND("Prorocentrum donghaiense",C1124)) )</f>
        <v>0</v>
      </c>
      <c r="AB1124" t="b">
        <f>OR(ISNUMBER(FIND(" rat ",C1124)),ISNUMBER(FIND(" rats ",C1124)),ISNUMBER(FIND(" Rats ",C1124)),ISNUMBER(FIND(" Rat ",C1124)),ISNUMBER(FIND(" rat.",C1124)),ISNUMBER(FIND(" rats.",C1124)),ISNUMBER(FIND("mouse",C1124)),ISNUMBER(FIND("mice",C1124)), ISNUMBER(FIND(" Mice",C1124)))</f>
        <v>0</v>
      </c>
      <c r="AC1124" t="b">
        <f>OR(ISNUMBER(FIND(" cell ",C1124)),ISNUMBER(FIND("fibroblast",C1124)),ISNUMBER(FIND("macrophage",C1124)),ISNUMBER(FIND("epithelial",C1124)),ISNUMBER(FIND("endothelial",C1124)),ISNUMBER(FIND("neuron",C1124)),ISNUMBER(FIND(" cells ",C1124)),ISNUMBER(FIND("RBC",C1124)),ISNUMBER(FIND("mitochond",C1124)),ISNUMBER(FIND("adipocyte",C1124)),ISNUMBER(FIND("osteo",C1124)),ISNUMBER(FIND("keratin",C1124)),ISNUMBER(FIND(" cell's ",C1124)),ISNUMBER(FIND("eukary",C1124)),ISNUMBER(FIND("sperm",C1124)))</f>
        <v>0</v>
      </c>
      <c r="AD1124" t="b">
        <f>OR(ISNUMBER(FIND("human",B1124)),ISNUMBER(FIND("workers",B1124)),ISNUMBER(FIND("workforces",B1124)),ISNUMBER(FIND("occupational",B1124)),ISNUMBER(FIND("Case report",B1124)),ISNUMBER(FIND("Workplaces",B1124)),ISNUMBER(FIND("worker",B1124)))</f>
        <v>0</v>
      </c>
      <c r="AE1124" t="b">
        <f>OR(ISNUMBER(FIND(" plant ",C1124)),ISNUMBER(FIND("Plant ",C1124)),ISNUMBER(FIND("tomato",C1124)),ISNUMBER(FIND("plants",C1124)),ISNUMBER(FIND("Plants",C1124)),ISNUMBER(FIND("algae",C1124)),ISNUMBER(FIND("lettuce",C1124)),ISNUMBER(FIND("green gram sprouts ",C1124)),ISNUMBER(FIND("Cucurbita pepo",C1124)),ISNUMBER(FIND("bean ",C1124)),ISNUMBER(FIND("chloroplast",C1124)),ISNUMBER(FIND("chlorophyll",C1124)),ISNUMBER(FIND("seedling",C1124)),ISNUMBER(FIND("canola",C1124)),ISNUMBER(FIND("shoot",C1124)),ISNUMBER(FIND("photosynthes",C1124)),ISNUMBER(FIND(" leaves ",C1124)),,ISNUMBER(FIND("agriculture",C1124)),ISNUMBER(FIND(" crops ",C1124)))</f>
        <v>1</v>
      </c>
      <c r="AF1124" t="b">
        <f>OR(ISNUMBER(FIND("bacteria",C1124)),ISNUMBER(FIND("Bacteria",C1124)),ISNUMBER(FIND("Bacterium",C1124)),ISNUMBER(FIND("bacterium",C1124)),ISNUMBER(FIND(" coli ",C1124)))</f>
        <v>0</v>
      </c>
      <c r="AG1124" t="b">
        <f>OR(ISNUMBER(FIND("fungi",C1124)),ISNUMBER(FIND("Fungi",C1124)),ISNUMBER(FIND("fungus",C1124)),ISNUMBER(FIND("Fungus",C1124)),ISNUMBER(FIND("mushroom",C1124)),ISNUMBER(FIND("Mushroom",C1124)),ISNUMBER(FIND(" mold ",C1124)))</f>
        <v>0</v>
      </c>
      <c r="AH1124" t="b">
        <f>OR(ISNUMBER(FIND("Pig ",C1124)),ISNUMBER(FIND("pig ",C1124)),ISNUMBER(FIND("Pigs ",C1124)),ISNUMBER(FIND("pigs ",C1124)))</f>
        <v>0</v>
      </c>
      <c r="AI1124" t="b">
        <f>OR(ISNUMBER(FIND(" C. elegans",C1124)),ISNUMBER(FIND("Caenorhabditis elegans",C1124)),ISNUMBER(FIND("earthworms",C1124)),ISNUMBER(FIND(" Ficopomatus enigmaticus",C1124)),ISNUMBER(FIND("larva",C1124)),ISNUMBER(FIND("Lumbriculus variegatus",C1124)),ISNUMBER(FIND("nematode",C1124)))</f>
        <v>0</v>
      </c>
      <c r="AJ1124" t="b">
        <f>NOT(OR(AA1124,AB1124,AC1124,AD1124,AE1124,AF1124,AG1124,AH1124,AI1124))</f>
        <v>0</v>
      </c>
      <c r="AL1124" t="b">
        <f>OR(AA1124,AB1124,AD1124,AE1124,AF1124,AG1124,AH1124,AI1124)</f>
        <v>1</v>
      </c>
      <c r="AM1124" t="b">
        <f>IF(Table1[[#This Row],[In vivo?]],IF(Table1[[#This Row],[Cell]],FALSE,TRUE),FALSE)</f>
        <v>1</v>
      </c>
      <c r="AN1124" t="b">
        <f>AND(AC1124,AL1124)</f>
        <v>0</v>
      </c>
      <c r="AO1124" t="b">
        <f>IF(Table1[[#This Row],[Cell]],IF(Table1[[#This Row],[In vivo?]],FALSE,TRUE),FALSE)</f>
        <v>0</v>
      </c>
      <c r="AP1124" t="b">
        <f>NOT(OR(Table1[[#This Row],[In vivo?]],Table1[[#This Row],[Only in Cell]]))</f>
        <v>0</v>
      </c>
      <c r="AQ1124" t="str">
        <f>IF(OR(Table1[[#This Row],[Rodents]],Table1[[#This Row],[Human]],Table1[[#This Row],[Pig]]),OR(ISNUMBER(FIND("pulmonary",C1124)),ISNUMBER(FIND("lung",C1124))),"NA")</f>
        <v>NA</v>
      </c>
      <c r="AR1124" t="str">
        <f>IF(OR(Table1[[#This Row],[Rodents]],Table1[[#This Row],[Human]],Table1[[#This Row],[Pig]]),OR(ISNUMBER(FIND("skin",C1124)),ISNUMBER(FIND("dermal",C1124))),"NA")</f>
        <v>NA</v>
      </c>
      <c r="AS1124" t="str">
        <f>IF(OR(Table1[[#This Row],[Rodents]],Table1[[#This Row],[Human]],Table1[[#This Row],[Pig]]),OR(ISNUMBER(FIND("liver",C1124)),ISNUMBER(FIND("hepat",C1124))),"NA")</f>
        <v>NA</v>
      </c>
      <c r="AT1124" t="str">
        <f>IF(OR(Table1[[#This Row],[Rodents]],Table1[[#This Row],[Human]],Table1[[#This Row],[Pig]]),OR(ISNUMBER(FIND("kidney",C1124)),ISNUMBER(FIND("neph",C1124))),"NA")</f>
        <v>NA</v>
      </c>
      <c r="AU1124" t="str">
        <f>IF(OR(Table1[[#This Row],[Rodents]],Table1[[#This Row],[Human]],Table1[[#This Row],[Pig]]),OR(ISNUMBER(FIND("brain",C1124)),ISNUMBER(FIND("neur",C1124)),ISNUMBER(FIND("nerv",C1124))),"NA")</f>
        <v>NA</v>
      </c>
      <c r="AV1124" t="str">
        <f>IF(OR(Table1[[#This Row],[Rodents]],Table1[[#This Row],[Human]],Table1[[#This Row],[Pig]]),OR(ISNUMBER(FIND("heart",C1124)),ISNUMBER(FIND("cardi",C1124))),"NA")</f>
        <v>NA</v>
      </c>
      <c r="AW1124" t="str">
        <f>IF(OR(Table1[[#This Row],[Rodents]],Table1[[#This Row],[Human]],Table1[[#This Row],[Pig]]),OR(ISNUMBER(FIND("gastro",C1124)),ISNUMBER(FIND("intesti",C1124)),ISNUMBER(FIND("stomach",C1124))),"NA")</f>
        <v>NA</v>
      </c>
      <c r="AX1124" t="str">
        <f>IF(OR(Table1[[#This Row],[Rodents]],Table1[[#This Row],[Human]],Table1[[#This Row],[Pig]]),NOT(OR(AQ1124,AR1124,AS1124,AT1124,AU1124,AV1124,AW1124)),"NA")</f>
        <v>NA</v>
      </c>
      <c r="AY1124" t="b">
        <f>OR(ISNUMBER(FIND("SWCNT",C1124)),ISNUMBER(FIND("SWNT",C1124)),ISNUMBER(FIND("single-wall",C1124)),ISNUMBER(FIND("single wall",C1124)),ISNUMBER(FIND("Single wall",C1124)),ISNUMBER(FIND("Single-wall",C1124)),ISNUMBER(FIND("SWCNT",B1124)),ISNUMBER(FIND("SWNT",B1124)),ISNUMBER(FIND("single-wall",B1124)),ISNUMBER(FIND("single wall",B1124)),ISNUMBER(FIND("Single-wall",B1124)),ISNUMBER(FIND("Single wall",B1124)))</f>
        <v>1</v>
      </c>
      <c r="AZ1124" t="b">
        <f>OR(ISNUMBER(FIND("MWCNT",C1124)),ISNUMBER(FIND("MWNT",C1124)),ISNUMBER(FIND("multi-wall",C1124)),ISNUMBER(FIND("multi wall",C1124)),ISNUMBER(FIND("multiwall",C1124)),ISNUMBER(FIND("Multi-wall",C1124)),ISNUMBER(FIND("Multi wall",C1124)),ISNUMBER(FIND("Multiwall",C1124)),ISNUMBER(FIND("MWCNT",B1124)),ISNUMBER(FIND("MWNT",B1124)),ISNUMBER(FIND("multi-wall",B1124)),ISNUMBER(FIND("multi wall",B1124)),ISNUMBER(FIND("multiwall",B1124)),ISNUMBER(FIND("Multi-wall",B1124)),ISNUMBER(FIND("Multi wall",B1124)),ISNUMBER(FIND("Multiwall",B1124)),ISNUMBER(FIND("Double-wall",B1124)),ISNUMBER(FIND("Double wall",B1124)),ISNUMBER(FIND("Doublewall",B1124)),ISNUMBER(FIND("double-wall",B1124)),ISNUMBER(FIND("double wall",B1124)),ISNUMBER(FIND("doublewall",B1124)))</f>
        <v>1</v>
      </c>
      <c r="BA1124" t="b">
        <f>AND(Table1[[#This Row],[SWCNT]],Table1[[#This Row],[MWCNT]])</f>
        <v>1</v>
      </c>
      <c r="BB1124" t="b">
        <f>IF(Table1[[#This Row],[SWCNT]]=TRUE,FALSE,IF(Table1[[#This Row],[MWCNT]]=TRUE,FALSE,TRUE))</f>
        <v>0</v>
      </c>
      <c r="BC1124" s="18"/>
    </row>
    <row r="1125" spans="1:55" ht="240.5">
      <c r="A1125" t="s">
        <v>1849</v>
      </c>
      <c r="B1125" s="2" t="s">
        <v>1850</v>
      </c>
      <c r="C1125" s="16" t="s">
        <v>1851</v>
      </c>
      <c r="D1125" s="17" t="s">
        <v>278</v>
      </c>
      <c r="E1125" s="2">
        <v>2018</v>
      </c>
      <c r="F1125" t="b">
        <f>OR(ISNUMBER(FIND("cytotoxic",C1125)),ISNUMBER(FIND("Cytotoxic",C1125)),ISNUMBER(FIND("cellular toxicity",C1125)),ISNUMBER(FIND("cell death",C1125)),ISNUMBER(FIND("viable",C1125)),ISNUMBER(FIND("phytotoxic",C1125)),ISNUMBER(FIND("acute toxicity",C1125)),ISNUMBER(FIND("MTT",C1125)),ISNUMBER(FIND("survival",C1125)),ISNUMBER(FIND("prolifer",C1125)),ISNUMBER(FIND("apoptosis",C1125)),ISNUMBER(FIND("neurotoxic",C1125)),ISNUMBER(FIND("  lysis ",C1125)),ISNUMBER(FIND("necrosis",C1125)),ISNUMBER(FIND("cellular death",C1125))*3,ISNUMBER(FIND("LDH",C1125)),ISNUMBER(FIND("Acute toxicity",C1125)))</f>
        <v>1</v>
      </c>
      <c r="G1125" t="b">
        <f>OR(ISNUMBER(FIND("genotoxic",C1125)),ISNUMBER(FIND("genotoxicity",C1125)),ISNUMBER(FIND("DNA damage",C1125)),ISNUMBER(FIND("DNA",C1125)),ISNUMBER(FIND("RNA",C1125)),ISNUMBER(FIND("mesothelioma",C1125)),ISNUMBER(FIND("carcino",C1125)),ISNUMBER(FIND("mutagen",C1125)),ISNUMBER(FIND("genetic",C1125)))</f>
        <v>0</v>
      </c>
      <c r="H1125" t="b">
        <f>OR(ISNUMBER(FIND("inflammatory",C1125)),ISNUMBER(FIND("inflamm",C1125)))</f>
        <v>0</v>
      </c>
      <c r="I1125" t="b">
        <f>OR(ISNUMBER(FIND("immune",C1125)),ISNUMBER(FIND("immunological",C1125)),ISNUMBER(FIND("interleuk",C1125)),ISNUMBER(FIND("platelet activation",C1125)),ISNUMBER(FIND("monocyte",C1125)),ISNUMBER(FIND("leukocyte",C1125)),ISNUMBER(FIND("cytokine",C1125)),ISNUMBER(FIND("CD4",C1125)),ISNUMBER(FIND("CD8",C1125)),ISNUMBER(FIND("T-cell",C1125)))</f>
        <v>0</v>
      </c>
      <c r="J1125" t="b">
        <f>OR(ISNUMBER(FIND("reactive oxygen",C1125)),ISNUMBER(FIND("ROS",C1125)),ISNUMBER(FIND("free radical",C1125)),ISNUMBER(FIND("oxidative stress",C1125)),ISNUMBER(FIND("peroxid",C1125)),ISNUMBER(FIND("oxidative",C1125)),ISNUMBER(FIND("antioxid",C1125)))</f>
        <v>0</v>
      </c>
      <c r="K1125" t="b">
        <f>OR(ISNUMBER(FIND("autophag",C1125)))</f>
        <v>0</v>
      </c>
      <c r="L1125" t="b">
        <f>OR(ISNUMBER(FIND("morpholog",C1125)))</f>
        <v>0</v>
      </c>
      <c r="M1125" t="b">
        <f>OR(ISNUMBER(FIND("fibrosis",C1125)),ISNUMBER(FIND("Fibrosis",C1125)),ISNUMBER(FIND("fibrot",C1125)))</f>
        <v>0</v>
      </c>
      <c r="N1125" t="b">
        <f>OR(ISNUMBER(FIND("offspring",C1125)),ISNUMBER(FIND("Parental",C1125)),ISNUMBER(FIND("parental",C1125)),ISNUMBER(FIND("germline",C1125)),ISNUMBER(FIND("reproduc",C1125)),ISNUMBER(FIND("embryo",C1125)))</f>
        <v>0</v>
      </c>
      <c r="O1125" t="b">
        <f>OR(ISNUMBER(FIND("metabol",C1125)),ISNUMBER(FIND("Metabol",C1125)),ISNUMBER(FIND("digest",C1125)),ISNUMBER(FIND("mitochon",C1125)))</f>
        <v>0</v>
      </c>
      <c r="P1125" t="b">
        <f>OR(ISNUMBER(FIND("ecotox",C1125)),ISNUMBER(FIND("Ecotox",B1125)),ISNUMBER(FIND("ecotox",B1125)),ISNUMBER(FIND("Ecotox",C1125)))</f>
        <v>0</v>
      </c>
      <c r="Q1125" t="b">
        <f>OR(ISNUMBER(FIND("Bioaccum",C1125)),ISNUMBER(FIND("bioaccum",C1125)),ISNUMBER(FIND("accum",C1125)))</f>
        <v>1</v>
      </c>
      <c r="R1125" t="b">
        <f>OR(ISNUMBER(FIND("Occupation",C1125)),ISNUMBER(FIND("occupation",C1125)),ISNUMBER(FIND("worker",C1125)),ISNUMBER(FIND("workforce",C1125)))</f>
        <v>0</v>
      </c>
      <c r="S1125" t="b">
        <f>NOT(OR(F1125,G1125,H1125,I1125,J1125,K1125,L1125,M1125,N1125,O1125,P1125,Q1125,R1125))</f>
        <v>0</v>
      </c>
      <c r="U1125" t="b">
        <f>OR(Table1[[#This Row],[Inflammation]],Table1[[#This Row],[Immune]])</f>
        <v>0</v>
      </c>
      <c r="V1125" t="str">
        <f>IF(OR(Table1[[#This Row],[Rodents]],Table1[[#This Row],[Human]],Table1[[#This Row],[Pig]]),OR(ISNUMBER(FIND("intratrach",C1125)),ISNUMBER(FIND("nasal ",C1125)),ISNUMBER(FIND("instill",C1125))),"NA")</f>
        <v>NA</v>
      </c>
      <c r="W1125" t="str">
        <f>IF(OR(Table1[[#This Row],[Rodents]],Table1[[#This Row],[Human]],Table1[[#This Row],[Pig]]),OR(ISNUMBER(FIND("dermal",C1125)),ISNUMBER(FIND("skin ",C1125))),"NA")</f>
        <v>NA</v>
      </c>
      <c r="X1125" t="str">
        <f>IF(OR(Table1[[#This Row],[Rodents]],Table1[[#This Row],[Human]],Table1[[#This Row],[Pig]]),OR(ISNUMBER(FIND("injected",C1125)),ISNUMBER(FIND("periton",C1125)),ISNUMBER(FIND("intrascrot",C1125))),"NA")</f>
        <v>NA</v>
      </c>
      <c r="Y1125" t="str">
        <f>IF(OR(Table1[[#This Row],[Rodents]],Table1[[#This Row],[Human]],Table1[[#This Row],[Pig]]),NOT(OR(Table1[[#This Row],[Inhaled/Intratracheal/intranasal]],Table1[[#This Row],[Dermal]],Table1[[#This Row],[Injected]])),"NA")</f>
        <v>NA</v>
      </c>
      <c r="AA1125" t="b">
        <f>OR(ISNUMBER(FIND("fish ",C1125)),ISNUMBER(FIND("Fish ",C1125)),ISNUMBER(FIND("aquatic",C1125)),ISNUMBER(FIND("daphnids",C1125)),ISNUMBER(FIND("Carcinus maenas",C1125)),ISNUMBER(FIND("Daphnia",C1125)),ISNUMBER(FIND("Ruditapes philippinarum",C1125)),ISNUMBER(FIND("daphnia",C1125)),ISNUMBER(FIND("marine",C1125)),ISNUMBER(FIND("mussel",C1125)),ISNUMBER(FIND("algae",C1125)),ISNUMBER(FIND("Donax faba",C1125)),ISNUMBER(FIND("estuarine",C1125)),ISNUMBER(FIND("snail",C1125)),ISNUMBER(FIND("Prorocentrum donghaiense",C1125)) )</f>
        <v>0</v>
      </c>
      <c r="AB1125" t="b">
        <f>OR(ISNUMBER(FIND(" rat ",C1125)),ISNUMBER(FIND(" rats ",C1125)),ISNUMBER(FIND(" Rats ",C1125)),ISNUMBER(FIND(" Rat ",C1125)),ISNUMBER(FIND(" rat.",C1125)),ISNUMBER(FIND(" rats.",C1125)),ISNUMBER(FIND("mouse",C1125)),ISNUMBER(FIND("mice",C1125)), ISNUMBER(FIND(" Mice",C1125)))</f>
        <v>0</v>
      </c>
      <c r="AC1125" t="b">
        <f>OR(ISNUMBER(FIND(" cell ",C1125)),ISNUMBER(FIND("fibroblast",C1125)),ISNUMBER(FIND("macrophage",C1125)),ISNUMBER(FIND("epithelial",C1125)),ISNUMBER(FIND("endothelial",C1125)),ISNUMBER(FIND("neuron",C1125)),ISNUMBER(FIND(" cells ",C1125)),ISNUMBER(FIND("RBC",C1125)),ISNUMBER(FIND("mitochond",C1125)),ISNUMBER(FIND("adipocyte",C1125)),ISNUMBER(FIND("osteo",C1125)),ISNUMBER(FIND("keratin",C1125)),ISNUMBER(FIND(" cell's ",C1125)),ISNUMBER(FIND("eukary",C1125)),ISNUMBER(FIND("sperm",C1125)))</f>
        <v>0</v>
      </c>
      <c r="AD1125" t="b">
        <f>OR(ISNUMBER(FIND("human",B1125)),ISNUMBER(FIND("workers",B1125)),ISNUMBER(FIND("workforces",B1125)),ISNUMBER(FIND("occupational",B1125)),ISNUMBER(FIND("Case report",B1125)),ISNUMBER(FIND("Workplaces",B1125)),ISNUMBER(FIND("worker",B1125)))</f>
        <v>0</v>
      </c>
      <c r="AE1125" t="b">
        <f>OR(ISNUMBER(FIND(" plant ",C1125)),ISNUMBER(FIND("Plant ",C1125)),ISNUMBER(FIND("tomato",C1125)),ISNUMBER(FIND("plants",C1125)),ISNUMBER(FIND("Plants",C1125)),ISNUMBER(FIND("algae",C1125)),ISNUMBER(FIND("lettuce",C1125)),ISNUMBER(FIND("green gram sprouts ",C1125)),ISNUMBER(FIND("Cucurbita pepo",C1125)),ISNUMBER(FIND("bean ",C1125)),ISNUMBER(FIND("chloroplast",C1125)),ISNUMBER(FIND("chlorophyll",C1125)),ISNUMBER(FIND("seedling",C1125)),ISNUMBER(FIND("canola",C1125)),ISNUMBER(FIND("shoot",C1125)),ISNUMBER(FIND("photosynthes",C1125)),ISNUMBER(FIND(" leaves ",C1125)),,ISNUMBER(FIND("agriculture",C1125)),ISNUMBER(FIND(" crops ",C1125)))</f>
        <v>1</v>
      </c>
      <c r="AF1125" t="b">
        <f>OR(ISNUMBER(FIND("bacteria",C1125)),ISNUMBER(FIND("Bacteria",C1125)),ISNUMBER(FIND("Bacterium",C1125)),ISNUMBER(FIND("bacterium",C1125)),ISNUMBER(FIND(" coli ",C1125)))</f>
        <v>0</v>
      </c>
      <c r="AG1125" t="b">
        <f>OR(ISNUMBER(FIND("fungi",C1125)),ISNUMBER(FIND("Fungi",C1125)),ISNUMBER(FIND("fungus",C1125)),ISNUMBER(FIND("Fungus",C1125)),ISNUMBER(FIND("mushroom",C1125)),ISNUMBER(FIND("Mushroom",C1125)),ISNUMBER(FIND(" mold ",C1125)))</f>
        <v>0</v>
      </c>
      <c r="AH1125" t="b">
        <f>OR(ISNUMBER(FIND("Pig ",C1125)),ISNUMBER(FIND("pig ",C1125)),ISNUMBER(FIND("Pigs ",C1125)),ISNUMBER(FIND("pigs ",C1125)))</f>
        <v>0</v>
      </c>
      <c r="AI1125" t="b">
        <f>OR(ISNUMBER(FIND(" C. elegans",C1125)),ISNUMBER(FIND("Caenorhabditis elegans",C1125)),ISNUMBER(FIND("earthworms",C1125)),ISNUMBER(FIND(" Ficopomatus enigmaticus",C1125)),ISNUMBER(FIND("larva",C1125)),ISNUMBER(FIND("Lumbriculus variegatus",C1125)),ISNUMBER(FIND("nematode",C1125)))</f>
        <v>0</v>
      </c>
      <c r="AJ1125" t="b">
        <f>NOT(OR(AA1125,AB1125,AC1125,AD1125,AE1125,AF1125,AG1125,AH1125,AI1125))</f>
        <v>0</v>
      </c>
      <c r="AL1125" t="b">
        <f>OR(AA1125,AB1125,AD1125,AE1125,AF1125,AG1125,AH1125,AI1125)</f>
        <v>1</v>
      </c>
      <c r="AM1125" t="b">
        <f>IF(Table1[[#This Row],[In vivo?]],IF(Table1[[#This Row],[Cell]],FALSE,TRUE),FALSE)</f>
        <v>1</v>
      </c>
      <c r="AN1125" t="b">
        <f>AND(AC1125,AL1125)</f>
        <v>0</v>
      </c>
      <c r="AO1125" t="b">
        <f>IF(Table1[[#This Row],[Cell]],IF(Table1[[#This Row],[In vivo?]],FALSE,TRUE),FALSE)</f>
        <v>0</v>
      </c>
      <c r="AP1125" t="b">
        <f>NOT(OR(Table1[[#This Row],[In vivo?]],Table1[[#This Row],[Only in Cell]]))</f>
        <v>0</v>
      </c>
      <c r="AQ1125" t="str">
        <f>IF(OR(Table1[[#This Row],[Rodents]],Table1[[#This Row],[Human]],Table1[[#This Row],[Pig]]),OR(ISNUMBER(FIND("pulmonary",C1125)),ISNUMBER(FIND("lung",C1125))),"NA")</f>
        <v>NA</v>
      </c>
      <c r="AR1125" t="str">
        <f>IF(OR(Table1[[#This Row],[Rodents]],Table1[[#This Row],[Human]],Table1[[#This Row],[Pig]]),OR(ISNUMBER(FIND("skin",C1125)),ISNUMBER(FIND("dermal",C1125))),"NA")</f>
        <v>NA</v>
      </c>
      <c r="AS1125" t="str">
        <f>IF(OR(Table1[[#This Row],[Rodents]],Table1[[#This Row],[Human]],Table1[[#This Row],[Pig]]),OR(ISNUMBER(FIND("liver",C1125)),ISNUMBER(FIND("hepat",C1125))),"NA")</f>
        <v>NA</v>
      </c>
      <c r="AT1125" t="str">
        <f>IF(OR(Table1[[#This Row],[Rodents]],Table1[[#This Row],[Human]],Table1[[#This Row],[Pig]]),OR(ISNUMBER(FIND("kidney",C1125)),ISNUMBER(FIND("neph",C1125))),"NA")</f>
        <v>NA</v>
      </c>
      <c r="AU1125" t="str">
        <f>IF(OR(Table1[[#This Row],[Rodents]],Table1[[#This Row],[Human]],Table1[[#This Row],[Pig]]),OR(ISNUMBER(FIND("brain",C1125)),ISNUMBER(FIND("neur",C1125)),ISNUMBER(FIND("nerv",C1125))),"NA")</f>
        <v>NA</v>
      </c>
      <c r="AV1125" t="str">
        <f>IF(OR(Table1[[#This Row],[Rodents]],Table1[[#This Row],[Human]],Table1[[#This Row],[Pig]]),OR(ISNUMBER(FIND("heart",C1125)),ISNUMBER(FIND("cardi",C1125))),"NA")</f>
        <v>NA</v>
      </c>
      <c r="AW1125" t="str">
        <f>IF(OR(Table1[[#This Row],[Rodents]],Table1[[#This Row],[Human]],Table1[[#This Row],[Pig]]),OR(ISNUMBER(FIND("gastro",C1125)),ISNUMBER(FIND("intesti",C1125)),ISNUMBER(FIND("stomach",C1125))),"NA")</f>
        <v>NA</v>
      </c>
      <c r="AX1125" t="str">
        <f>IF(OR(Table1[[#This Row],[Rodents]],Table1[[#This Row],[Human]],Table1[[#This Row],[Pig]]),NOT(OR(AQ1125,AR1125,AS1125,AT1125,AU1125,AV1125,AW1125)),"NA")</f>
        <v>NA</v>
      </c>
      <c r="AY1125" t="b">
        <f>OR(ISNUMBER(FIND("SWCNT",C1125)),ISNUMBER(FIND("SWNT",C1125)),ISNUMBER(FIND("single-wall",C1125)),ISNUMBER(FIND("single wall",C1125)),ISNUMBER(FIND("Single wall",C1125)),ISNUMBER(FIND("Single-wall",C1125)),ISNUMBER(FIND("SWCNT",B1125)),ISNUMBER(FIND("SWNT",B1125)),ISNUMBER(FIND("single-wall",B1125)),ISNUMBER(FIND("single wall",B1125)),ISNUMBER(FIND("Single-wall",B1125)),ISNUMBER(FIND("Single wall",B1125)))</f>
        <v>0</v>
      </c>
      <c r="AZ1125" t="b">
        <f>OR(ISNUMBER(FIND("MWCNT",C1125)),ISNUMBER(FIND("MWNT",C1125)),ISNUMBER(FIND("multi-wall",C1125)),ISNUMBER(FIND("multi wall",C1125)),ISNUMBER(FIND("multiwall",C1125)),ISNUMBER(FIND("Multi-wall",C1125)),ISNUMBER(FIND("Multi wall",C1125)),ISNUMBER(FIND("Multiwall",C1125)),ISNUMBER(FIND("MWCNT",B1125)),ISNUMBER(FIND("MWNT",B1125)),ISNUMBER(FIND("multi-wall",B1125)),ISNUMBER(FIND("multi wall",B1125)),ISNUMBER(FIND("multiwall",B1125)),ISNUMBER(FIND("Multi-wall",B1125)),ISNUMBER(FIND("Multi wall",B1125)),ISNUMBER(FIND("Multiwall",B1125)),ISNUMBER(FIND("Double-wall",B1125)),ISNUMBER(FIND("Double wall",B1125)),ISNUMBER(FIND("Doublewall",B1125)),ISNUMBER(FIND("double-wall",B1125)),ISNUMBER(FIND("double wall",B1125)),ISNUMBER(FIND("doublewall",B1125)))</f>
        <v>1</v>
      </c>
      <c r="BA1125" t="b">
        <f>AND(Table1[[#This Row],[SWCNT]],Table1[[#This Row],[MWCNT]])</f>
        <v>0</v>
      </c>
      <c r="BB1125" t="b">
        <f>IF(Table1[[#This Row],[SWCNT]]=TRUE,FALSE,IF(Table1[[#This Row],[MWCNT]]=TRUE,FALSE,TRUE))</f>
        <v>0</v>
      </c>
      <c r="BC1125" s="18"/>
    </row>
    <row r="1126" spans="1:55" ht="185">
      <c r="A1126" t="s">
        <v>2627</v>
      </c>
      <c r="B1126" s="2" t="s">
        <v>2628</v>
      </c>
      <c r="C1126" s="16" t="s">
        <v>2629</v>
      </c>
      <c r="D1126" s="17" t="s">
        <v>93</v>
      </c>
      <c r="E1126" s="2">
        <v>2016</v>
      </c>
      <c r="F1126" t="b">
        <f>OR(ISNUMBER(FIND("cytotoxic",C1126)),ISNUMBER(FIND("Cytotoxic",C1126)),ISNUMBER(FIND("cellular toxicity",C1126)),ISNUMBER(FIND("cell death",C1126)),ISNUMBER(FIND("viable",C1126)),ISNUMBER(FIND("phytotoxic",C1126)),ISNUMBER(FIND("acute toxicity",C1126)),ISNUMBER(FIND("MTT",C1126)),ISNUMBER(FIND("survival",C1126)),ISNUMBER(FIND("prolifer",C1126)),ISNUMBER(FIND("apoptosis",C1126)),ISNUMBER(FIND("neurotoxic",C1126)),ISNUMBER(FIND("  lysis ",C1126)),ISNUMBER(FIND("necrosis",C1126)),ISNUMBER(FIND("cellular death",C1126))*3,ISNUMBER(FIND("LDH",C1126)),ISNUMBER(FIND("Acute toxicity",C1126)))</f>
        <v>1</v>
      </c>
      <c r="G1126" t="b">
        <f>OR(ISNUMBER(FIND("genotoxic",C1126)),ISNUMBER(FIND("genotoxicity",C1126)),ISNUMBER(FIND("DNA damage",C1126)),ISNUMBER(FIND("DNA",C1126)),ISNUMBER(FIND("RNA",C1126)),ISNUMBER(FIND("mesothelioma",C1126)),ISNUMBER(FIND("carcino",C1126)),ISNUMBER(FIND("mutagen",C1126)),ISNUMBER(FIND("genetic",C1126)))</f>
        <v>0</v>
      </c>
      <c r="H1126" t="b">
        <f>OR(ISNUMBER(FIND("inflammatory",C1126)),ISNUMBER(FIND("inflamm",C1126)))</f>
        <v>0</v>
      </c>
      <c r="I1126" t="b">
        <f>OR(ISNUMBER(FIND("immune",C1126)),ISNUMBER(FIND("immunological",C1126)),ISNUMBER(FIND("interleuk",C1126)),ISNUMBER(FIND("platelet activation",C1126)),ISNUMBER(FIND("monocyte",C1126)),ISNUMBER(FIND("leukocyte",C1126)),ISNUMBER(FIND("cytokine",C1126)),ISNUMBER(FIND("CD4",C1126)),ISNUMBER(FIND("CD8",C1126)),ISNUMBER(FIND("T-cell",C1126)))</f>
        <v>0</v>
      </c>
      <c r="J1126" t="b">
        <f>OR(ISNUMBER(FIND("reactive oxygen",C1126)),ISNUMBER(FIND("ROS",C1126)),ISNUMBER(FIND("free radical",C1126)),ISNUMBER(FIND("oxidative stress",C1126)),ISNUMBER(FIND("peroxid",C1126)),ISNUMBER(FIND("oxidative",C1126)),ISNUMBER(FIND("antioxid",C1126)))</f>
        <v>0</v>
      </c>
      <c r="K1126" t="b">
        <f>OR(ISNUMBER(FIND("autophag",C1126)))</f>
        <v>0</v>
      </c>
      <c r="L1126" t="b">
        <f>OR(ISNUMBER(FIND("morpholog",C1126)))</f>
        <v>0</v>
      </c>
      <c r="M1126" t="b">
        <f>OR(ISNUMBER(FIND("fibrosis",C1126)),ISNUMBER(FIND("Fibrosis",C1126)),ISNUMBER(FIND("fibrot",C1126)))</f>
        <v>0</v>
      </c>
      <c r="N1126" t="b">
        <f>OR(ISNUMBER(FIND("offspring",C1126)),ISNUMBER(FIND("Parental",C1126)),ISNUMBER(FIND("parental",C1126)),ISNUMBER(FIND("germline",C1126)),ISNUMBER(FIND("reproduc",C1126)),ISNUMBER(FIND("embryo",C1126)))</f>
        <v>0</v>
      </c>
      <c r="O1126" t="b">
        <f>OR(ISNUMBER(FIND("metabol",C1126)),ISNUMBER(FIND("Metabol",C1126)),ISNUMBER(FIND("digest",C1126)),ISNUMBER(FIND("mitochon",C1126)))</f>
        <v>0</v>
      </c>
      <c r="P1126" t="b">
        <f>OR(ISNUMBER(FIND("ecotox",C1126)),ISNUMBER(FIND("Ecotox",B1126)),ISNUMBER(FIND("ecotox",B1126)),ISNUMBER(FIND("Ecotox",C1126)))</f>
        <v>0</v>
      </c>
      <c r="Q1126" t="b">
        <f>OR(ISNUMBER(FIND("Bioaccum",C1126)),ISNUMBER(FIND("bioaccum",C1126)),ISNUMBER(FIND("accum",C1126)))</f>
        <v>0</v>
      </c>
      <c r="R1126" t="b">
        <f>OR(ISNUMBER(FIND("Occupation",C1126)),ISNUMBER(FIND("occupation",C1126)),ISNUMBER(FIND("worker",C1126)),ISNUMBER(FIND("workforce",C1126)))</f>
        <v>0</v>
      </c>
      <c r="S1126" t="b">
        <f>NOT(OR(F1126,G1126,H1126,I1126,J1126,K1126,L1126,M1126,N1126,O1126,P1126,Q1126,R1126))</f>
        <v>0</v>
      </c>
      <c r="U1126" t="b">
        <f>OR(Table1[[#This Row],[Inflammation]],Table1[[#This Row],[Immune]])</f>
        <v>0</v>
      </c>
      <c r="V1126" t="str">
        <f>IF(OR(Table1[[#This Row],[Rodents]],Table1[[#This Row],[Human]],Table1[[#This Row],[Pig]]),OR(ISNUMBER(FIND("intratrach",C1126)),ISNUMBER(FIND("nasal ",C1126)),ISNUMBER(FIND("instill",C1126))),"NA")</f>
        <v>NA</v>
      </c>
      <c r="W1126" t="str">
        <f>IF(OR(Table1[[#This Row],[Rodents]],Table1[[#This Row],[Human]],Table1[[#This Row],[Pig]]),OR(ISNUMBER(FIND("dermal",C1126)),ISNUMBER(FIND("skin ",C1126))),"NA")</f>
        <v>NA</v>
      </c>
      <c r="X1126" t="str">
        <f>IF(OR(Table1[[#This Row],[Rodents]],Table1[[#This Row],[Human]],Table1[[#This Row],[Pig]]),OR(ISNUMBER(FIND("injected",C1126)),ISNUMBER(FIND("periton",C1126)),ISNUMBER(FIND("intrascrot",C1126))),"NA")</f>
        <v>NA</v>
      </c>
      <c r="Y1126" t="str">
        <f>IF(OR(Table1[[#This Row],[Rodents]],Table1[[#This Row],[Human]],Table1[[#This Row],[Pig]]),NOT(OR(Table1[[#This Row],[Inhaled/Intratracheal/intranasal]],Table1[[#This Row],[Dermal]],Table1[[#This Row],[Injected]])),"NA")</f>
        <v>NA</v>
      </c>
      <c r="AA1126" t="b">
        <f>OR(ISNUMBER(FIND("fish ",C1126)),ISNUMBER(FIND("Fish ",C1126)),ISNUMBER(FIND("aquatic",C1126)),ISNUMBER(FIND("daphnids",C1126)),ISNUMBER(FIND("Carcinus maenas",C1126)),ISNUMBER(FIND("Daphnia",C1126)),ISNUMBER(FIND("Ruditapes philippinarum",C1126)),ISNUMBER(FIND("daphnia",C1126)),ISNUMBER(FIND("marine",C1126)),ISNUMBER(FIND("mussel",C1126)),ISNUMBER(FIND("algae",C1126)),ISNUMBER(FIND("Donax faba",C1126)),ISNUMBER(FIND("estuarine",C1126)),ISNUMBER(FIND("snail",C1126)),ISNUMBER(FIND("Prorocentrum donghaiense",C1126)) )</f>
        <v>0</v>
      </c>
      <c r="AB1126" t="b">
        <f>OR(ISNUMBER(FIND(" rat ",C1126)),ISNUMBER(FIND(" rats ",C1126)),ISNUMBER(FIND(" Rats ",C1126)),ISNUMBER(FIND(" Rat ",C1126)),ISNUMBER(FIND(" rat.",C1126)),ISNUMBER(FIND(" rats.",C1126)),ISNUMBER(FIND("mouse",C1126)),ISNUMBER(FIND("mice",C1126)), ISNUMBER(FIND(" Mice",C1126)))</f>
        <v>0</v>
      </c>
      <c r="AC1126" t="b">
        <f>OR(ISNUMBER(FIND(" cell ",C1126)),ISNUMBER(FIND("fibroblast",C1126)),ISNUMBER(FIND("macrophage",C1126)),ISNUMBER(FIND("epithelial",C1126)),ISNUMBER(FIND("endothelial",C1126)),ISNUMBER(FIND("neuron",C1126)),ISNUMBER(FIND(" cells ",C1126)),ISNUMBER(FIND("RBC",C1126)),ISNUMBER(FIND("mitochond",C1126)),ISNUMBER(FIND("adipocyte",C1126)),ISNUMBER(FIND("osteo",C1126)),ISNUMBER(FIND("keratin",C1126)),ISNUMBER(FIND(" cell's ",C1126)),ISNUMBER(FIND("eukary",C1126)),ISNUMBER(FIND("sperm",C1126)))</f>
        <v>1</v>
      </c>
      <c r="AD1126" t="b">
        <f>OR(ISNUMBER(FIND("human",B1126)),ISNUMBER(FIND("workers",B1126)),ISNUMBER(FIND("workforces",B1126)),ISNUMBER(FIND("occupational",B1126)),ISNUMBER(FIND("Case report",B1126)),ISNUMBER(FIND("Workplaces",B1126)),ISNUMBER(FIND("worker",B1126)))</f>
        <v>0</v>
      </c>
      <c r="AE1126" t="b">
        <f>OR(ISNUMBER(FIND(" plant ",C1126)),ISNUMBER(FIND("Plant ",C1126)),ISNUMBER(FIND("tomato",C1126)),ISNUMBER(FIND("plants",C1126)),ISNUMBER(FIND("Plants",C1126)),ISNUMBER(FIND("algae",C1126)),ISNUMBER(FIND("lettuce",C1126)),ISNUMBER(FIND("green gram sprouts ",C1126)),ISNUMBER(FIND("Cucurbita pepo",C1126)),ISNUMBER(FIND("bean ",C1126)),ISNUMBER(FIND("chloroplast",C1126)),ISNUMBER(FIND("chlorophyll",C1126)),ISNUMBER(FIND("seedling",C1126)),ISNUMBER(FIND("canola",C1126)),ISNUMBER(FIND("shoot",C1126)),ISNUMBER(FIND("photosynthes",C1126)),ISNUMBER(FIND(" leaves ",C1126)),,ISNUMBER(FIND("agriculture",C1126)),ISNUMBER(FIND(" crops ",C1126)))</f>
        <v>1</v>
      </c>
      <c r="AF1126" t="b">
        <f>OR(ISNUMBER(FIND("bacteria",C1126)),ISNUMBER(FIND("Bacteria",C1126)),ISNUMBER(FIND("Bacterium",C1126)),ISNUMBER(FIND("bacterium",C1126)),ISNUMBER(FIND(" coli ",C1126)))</f>
        <v>0</v>
      </c>
      <c r="AG1126" t="b">
        <f>OR(ISNUMBER(FIND("fungi",C1126)),ISNUMBER(FIND("Fungi",C1126)),ISNUMBER(FIND("fungus",C1126)),ISNUMBER(FIND("Fungus",C1126)),ISNUMBER(FIND("mushroom",C1126)),ISNUMBER(FIND("Mushroom",C1126)),ISNUMBER(FIND(" mold ",C1126)))</f>
        <v>0</v>
      </c>
      <c r="AH1126" t="b">
        <f>OR(ISNUMBER(FIND("Pig ",C1126)),ISNUMBER(FIND("pig ",C1126)),ISNUMBER(FIND("Pigs ",C1126)),ISNUMBER(FIND("pigs ",C1126)))</f>
        <v>0</v>
      </c>
      <c r="AI1126" t="b">
        <f>OR(ISNUMBER(FIND(" C. elegans",C1126)),ISNUMBER(FIND("Caenorhabditis elegans",C1126)),ISNUMBER(FIND("earthworms",C1126)),ISNUMBER(FIND(" Ficopomatus enigmaticus",C1126)),ISNUMBER(FIND("larva",C1126)),ISNUMBER(FIND("Lumbriculus variegatus",C1126)),ISNUMBER(FIND("nematode",C1126)))</f>
        <v>0</v>
      </c>
      <c r="AJ1126" t="b">
        <f>NOT(OR(AA1126,AB1126,AC1126,AD1126,AE1126,AF1126,AG1126,AH1126,AI1126))</f>
        <v>0</v>
      </c>
      <c r="AL1126" t="b">
        <f>OR(AA1126,AB1126,AD1126,AE1126,AF1126,AG1126,AH1126,AI1126)</f>
        <v>1</v>
      </c>
      <c r="AM1126" t="b">
        <f>IF(Table1[[#This Row],[In vivo?]],IF(Table1[[#This Row],[Cell]],FALSE,TRUE),FALSE)</f>
        <v>0</v>
      </c>
      <c r="AN1126" t="b">
        <f>AND(AC1126,AL1126)</f>
        <v>1</v>
      </c>
      <c r="AO1126" t="b">
        <f>IF(Table1[[#This Row],[Cell]],IF(Table1[[#This Row],[In vivo?]],FALSE,TRUE),FALSE)</f>
        <v>0</v>
      </c>
      <c r="AP1126" t="b">
        <f>NOT(OR(Table1[[#This Row],[In vivo?]],Table1[[#This Row],[Only in Cell]]))</f>
        <v>0</v>
      </c>
      <c r="AQ1126" t="str">
        <f>IF(OR(Table1[[#This Row],[Rodents]],Table1[[#This Row],[Human]],Table1[[#This Row],[Pig]]),OR(ISNUMBER(FIND("pulmonary",C1126)),ISNUMBER(FIND("lung",C1126))),"NA")</f>
        <v>NA</v>
      </c>
      <c r="AR1126" t="str">
        <f>IF(OR(Table1[[#This Row],[Rodents]],Table1[[#This Row],[Human]],Table1[[#This Row],[Pig]]),OR(ISNUMBER(FIND("skin",C1126)),ISNUMBER(FIND("dermal",C1126))),"NA")</f>
        <v>NA</v>
      </c>
      <c r="AS1126" t="str">
        <f>IF(OR(Table1[[#This Row],[Rodents]],Table1[[#This Row],[Human]],Table1[[#This Row],[Pig]]),OR(ISNUMBER(FIND("liver",C1126)),ISNUMBER(FIND("hepat",C1126))),"NA")</f>
        <v>NA</v>
      </c>
      <c r="AT1126" t="str">
        <f>IF(OR(Table1[[#This Row],[Rodents]],Table1[[#This Row],[Human]],Table1[[#This Row],[Pig]]),OR(ISNUMBER(FIND("kidney",C1126)),ISNUMBER(FIND("neph",C1126))),"NA")</f>
        <v>NA</v>
      </c>
      <c r="AU1126" t="str">
        <f>IF(OR(Table1[[#This Row],[Rodents]],Table1[[#This Row],[Human]],Table1[[#This Row],[Pig]]),OR(ISNUMBER(FIND("brain",C1126)),ISNUMBER(FIND("neur",C1126)),ISNUMBER(FIND("nerv",C1126))),"NA")</f>
        <v>NA</v>
      </c>
      <c r="AV1126" t="str">
        <f>IF(OR(Table1[[#This Row],[Rodents]],Table1[[#This Row],[Human]],Table1[[#This Row],[Pig]]),OR(ISNUMBER(FIND("heart",C1126)),ISNUMBER(FIND("cardi",C1126))),"NA")</f>
        <v>NA</v>
      </c>
      <c r="AW1126" t="str">
        <f>IF(OR(Table1[[#This Row],[Rodents]],Table1[[#This Row],[Human]],Table1[[#This Row],[Pig]]),OR(ISNUMBER(FIND("gastro",C1126)),ISNUMBER(FIND("intesti",C1126)),ISNUMBER(FIND("stomach",C1126))),"NA")</f>
        <v>NA</v>
      </c>
      <c r="AX1126" t="str">
        <f>IF(OR(Table1[[#This Row],[Rodents]],Table1[[#This Row],[Human]],Table1[[#This Row],[Pig]]),NOT(OR(AQ1126,AR1126,AS1126,AT1126,AU1126,AV1126,AW1126)),"NA")</f>
        <v>NA</v>
      </c>
      <c r="AY1126" t="b">
        <f>OR(ISNUMBER(FIND("SWCNT",C1126)),ISNUMBER(FIND("SWNT",C1126)),ISNUMBER(FIND("single-wall",C1126)),ISNUMBER(FIND("single wall",C1126)),ISNUMBER(FIND("Single wall",C1126)),ISNUMBER(FIND("Single-wall",C1126)),ISNUMBER(FIND("SWCNT",B1126)),ISNUMBER(FIND("SWNT",B1126)),ISNUMBER(FIND("single-wall",B1126)),ISNUMBER(FIND("single wall",B1126)),ISNUMBER(FIND("Single-wall",B1126)),ISNUMBER(FIND("Single wall",B1126)))</f>
        <v>0</v>
      </c>
      <c r="AZ1126" t="b">
        <f>OR(ISNUMBER(FIND("MWCNT",C1126)),ISNUMBER(FIND("MWNT",C1126)),ISNUMBER(FIND("multi-wall",C1126)),ISNUMBER(FIND("multi wall",C1126)),ISNUMBER(FIND("multiwall",C1126)),ISNUMBER(FIND("Multi-wall",C1126)),ISNUMBER(FIND("Multi wall",C1126)),ISNUMBER(FIND("Multiwall",C1126)),ISNUMBER(FIND("MWCNT",B1126)),ISNUMBER(FIND("MWNT",B1126)),ISNUMBER(FIND("multi-wall",B1126)),ISNUMBER(FIND("multi wall",B1126)),ISNUMBER(FIND("multiwall",B1126)),ISNUMBER(FIND("Multi-wall",B1126)),ISNUMBER(FIND("Multi wall",B1126)),ISNUMBER(FIND("Multiwall",B1126)),ISNUMBER(FIND("Double-wall",B1126)),ISNUMBER(FIND("Double wall",B1126)),ISNUMBER(FIND("Doublewall",B1126)),ISNUMBER(FIND("double-wall",B1126)),ISNUMBER(FIND("double wall",B1126)),ISNUMBER(FIND("doublewall",B1126)))</f>
        <v>1</v>
      </c>
      <c r="BA1126" t="b">
        <f>AND(Table1[[#This Row],[SWCNT]],Table1[[#This Row],[MWCNT]])</f>
        <v>0</v>
      </c>
      <c r="BB1126" t="b">
        <f>IF(Table1[[#This Row],[SWCNT]]=TRUE,FALSE,IF(Table1[[#This Row],[MWCNT]]=TRUE,FALSE,TRUE))</f>
        <v>0</v>
      </c>
      <c r="BC1126" s="18"/>
    </row>
    <row r="1127" spans="1:55" ht="203.5">
      <c r="A1127" t="s">
        <v>4233</v>
      </c>
      <c r="B1127" s="2" t="s">
        <v>4236</v>
      </c>
      <c r="C1127" s="16" t="s">
        <v>4239</v>
      </c>
      <c r="D1127" s="17" t="s">
        <v>4242</v>
      </c>
      <c r="E1127" s="2">
        <v>2013</v>
      </c>
      <c r="F1127" t="b">
        <f>OR(ISNUMBER(FIND("cytotoxic",C1127)),ISNUMBER(FIND("Cytotoxic",C1127)),ISNUMBER(FIND("cellular toxicity",C1127)),ISNUMBER(FIND("cell death",C1127)),ISNUMBER(FIND("viable",C1127)),ISNUMBER(FIND("phytotoxic",C1127)),ISNUMBER(FIND("acute toxicity",C1127)),ISNUMBER(FIND("MTT",C1127)),ISNUMBER(FIND("survival",C1127)),ISNUMBER(FIND("prolifer",C1127)),ISNUMBER(FIND("apoptosis",C1127)),ISNUMBER(FIND("neurotoxic",C1127)),ISNUMBER(FIND("  lysis ",C1127)),ISNUMBER(FIND("necrosis",C1127)),ISNUMBER(FIND("cellular death",C1127))*3,ISNUMBER(FIND("LDH",C1127)),ISNUMBER(FIND("Acute toxicity",C1127)))</f>
        <v>1</v>
      </c>
      <c r="G1127" t="b">
        <f>OR(ISNUMBER(FIND("genotoxic",C1127)),ISNUMBER(FIND("genotoxicity",C1127)),ISNUMBER(FIND("DNA damage",C1127)),ISNUMBER(FIND("DNA",C1127)),ISNUMBER(FIND("RNA",C1127)),ISNUMBER(FIND("mesothelioma",C1127)),ISNUMBER(FIND("carcino",C1127)),ISNUMBER(FIND("mutagen",C1127)),ISNUMBER(FIND("genetic",C1127)))</f>
        <v>0</v>
      </c>
      <c r="H1127" t="b">
        <f>OR(ISNUMBER(FIND("inflammatory",C1127)),ISNUMBER(FIND("inflamm",C1127)))</f>
        <v>0</v>
      </c>
      <c r="I1127" t="b">
        <f>OR(ISNUMBER(FIND("immune",C1127)),ISNUMBER(FIND("immunological",C1127)),ISNUMBER(FIND("interleuk",C1127)),ISNUMBER(FIND("platelet activation",C1127)),ISNUMBER(FIND("monocyte",C1127)),ISNUMBER(FIND("leukocyte",C1127)),ISNUMBER(FIND("cytokine",C1127)),ISNUMBER(FIND("CD4",C1127)),ISNUMBER(FIND("CD8",C1127)),ISNUMBER(FIND("T-cell",C1127)))</f>
        <v>0</v>
      </c>
      <c r="J1127" t="b">
        <f>OR(ISNUMBER(FIND("reactive oxygen",C1127)),ISNUMBER(FIND("ROS",C1127)),ISNUMBER(FIND("free radical",C1127)),ISNUMBER(FIND("oxidative stress",C1127)),ISNUMBER(FIND("peroxid",C1127)),ISNUMBER(FIND("oxidative",C1127)),ISNUMBER(FIND("antioxid",C1127)))</f>
        <v>0</v>
      </c>
      <c r="K1127" t="b">
        <f>OR(ISNUMBER(FIND("autophag",C1127)))</f>
        <v>0</v>
      </c>
      <c r="L1127" t="b">
        <f>OR(ISNUMBER(FIND("morpholog",C1127)))</f>
        <v>0</v>
      </c>
      <c r="M1127" t="b">
        <f>OR(ISNUMBER(FIND("fibrosis",C1127)),ISNUMBER(FIND("Fibrosis",C1127)),ISNUMBER(FIND("fibrot",C1127)))</f>
        <v>0</v>
      </c>
      <c r="N1127" t="b">
        <f>OR(ISNUMBER(FIND("offspring",C1127)),ISNUMBER(FIND("Parental",C1127)),ISNUMBER(FIND("parental",C1127)),ISNUMBER(FIND("germline",C1127)),ISNUMBER(FIND("reproduc",C1127)),ISNUMBER(FIND("embryo",C1127)))</f>
        <v>0</v>
      </c>
      <c r="O1127" t="b">
        <f>OR(ISNUMBER(FIND("metabol",C1127)),ISNUMBER(FIND("Metabol",C1127)),ISNUMBER(FIND("digest",C1127)),ISNUMBER(FIND("mitochon",C1127)))</f>
        <v>0</v>
      </c>
      <c r="P1127" t="b">
        <f>OR(ISNUMBER(FIND("ecotox",C1127)),ISNUMBER(FIND("Ecotox",B1127)),ISNUMBER(FIND("ecotox",B1127)),ISNUMBER(FIND("Ecotox",C1127)))</f>
        <v>0</v>
      </c>
      <c r="Q1127" t="b">
        <f>OR(ISNUMBER(FIND("Bioaccum",C1127)),ISNUMBER(FIND("bioaccum",C1127)),ISNUMBER(FIND("accum",C1127)))</f>
        <v>0</v>
      </c>
      <c r="R1127" t="b">
        <f>OR(ISNUMBER(FIND("Occupation",C1127)),ISNUMBER(FIND("occupation",C1127)),ISNUMBER(FIND("worker",C1127)),ISNUMBER(FIND("workforce",C1127)))</f>
        <v>0</v>
      </c>
      <c r="S1127" t="b">
        <f>NOT(OR(F1127,G1127,H1127,I1127,J1127,K1127,L1127,M1127,N1127,O1127,P1127,Q1127,R1127))</f>
        <v>0</v>
      </c>
      <c r="U1127" t="b">
        <f>OR(Table1[[#This Row],[Inflammation]],Table1[[#This Row],[Immune]])</f>
        <v>0</v>
      </c>
      <c r="V1127" t="str">
        <f>IF(OR(Table1[[#This Row],[Rodents]],Table1[[#This Row],[Human]],Table1[[#This Row],[Pig]]),OR(ISNUMBER(FIND("intratrach",C1127)),ISNUMBER(FIND("nasal ",C1127)),ISNUMBER(FIND("instill",C1127))),"NA")</f>
        <v>NA</v>
      </c>
      <c r="W1127" t="str">
        <f>IF(OR(Table1[[#This Row],[Rodents]],Table1[[#This Row],[Human]],Table1[[#This Row],[Pig]]),OR(ISNUMBER(FIND("dermal",C1127)),ISNUMBER(FIND("skin ",C1127))),"NA")</f>
        <v>NA</v>
      </c>
      <c r="X1127" t="str">
        <f>IF(OR(Table1[[#This Row],[Rodents]],Table1[[#This Row],[Human]],Table1[[#This Row],[Pig]]),OR(ISNUMBER(FIND("injected",C1127)),ISNUMBER(FIND("periton",C1127)),ISNUMBER(FIND("intrascrot",C1127))),"NA")</f>
        <v>NA</v>
      </c>
      <c r="Y1127" t="str">
        <f>IF(OR(Table1[[#This Row],[Rodents]],Table1[[#This Row],[Human]],Table1[[#This Row],[Pig]]),NOT(OR(Table1[[#This Row],[Inhaled/Intratracheal/intranasal]],Table1[[#This Row],[Dermal]],Table1[[#This Row],[Injected]])),"NA")</f>
        <v>NA</v>
      </c>
      <c r="AA1127" t="b">
        <f>OR(ISNUMBER(FIND("fish ",C1127)),ISNUMBER(FIND("Fish ",C1127)),ISNUMBER(FIND("aquatic",C1127)),ISNUMBER(FIND("daphnids",C1127)),ISNUMBER(FIND("Carcinus maenas",C1127)),ISNUMBER(FIND("Daphnia",C1127)),ISNUMBER(FIND("Ruditapes philippinarum",C1127)),ISNUMBER(FIND("daphnia",C1127)),ISNUMBER(FIND("marine",C1127)),ISNUMBER(FIND("mussel",C1127)),ISNUMBER(FIND("algae",C1127)),ISNUMBER(FIND("Donax faba",C1127)),ISNUMBER(FIND("estuarine",C1127)),ISNUMBER(FIND("snail",C1127)),ISNUMBER(FIND("Prorocentrum donghaiense",C1127)) )</f>
        <v>0</v>
      </c>
      <c r="AB1127" t="b">
        <f>OR(ISNUMBER(FIND(" rat ",C1127)),ISNUMBER(FIND(" rats ",C1127)),ISNUMBER(FIND(" Rats ",C1127)),ISNUMBER(FIND(" Rat ",C1127)),ISNUMBER(FIND(" rat.",C1127)),ISNUMBER(FIND(" rats.",C1127)),ISNUMBER(FIND("mouse",C1127)),ISNUMBER(FIND("mice",C1127)), ISNUMBER(FIND(" Mice",C1127)))</f>
        <v>0</v>
      </c>
      <c r="AC1127" t="b">
        <f>OR(ISNUMBER(FIND(" cell ",C1127)),ISNUMBER(FIND("fibroblast",C1127)),ISNUMBER(FIND("macrophage",C1127)),ISNUMBER(FIND("epithelial",C1127)),ISNUMBER(FIND("endothelial",C1127)),ISNUMBER(FIND("neuron",C1127)),ISNUMBER(FIND(" cells ",C1127)),ISNUMBER(FIND("RBC",C1127)),ISNUMBER(FIND("mitochond",C1127)),ISNUMBER(FIND("adipocyte",C1127)),ISNUMBER(FIND("osteo",C1127)),ISNUMBER(FIND("keratin",C1127)),ISNUMBER(FIND(" cell's ",C1127)),ISNUMBER(FIND("eukary",C1127)),ISNUMBER(FIND("sperm",C1127)))</f>
        <v>0</v>
      </c>
      <c r="AD1127" t="b">
        <f>OR(ISNUMBER(FIND("human",B1127)),ISNUMBER(FIND("workers",B1127)),ISNUMBER(FIND("workforces",B1127)),ISNUMBER(FIND("occupational",B1127)),ISNUMBER(FIND("Case report",B1127)),ISNUMBER(FIND("Workplaces",B1127)),ISNUMBER(FIND("worker",B1127)))</f>
        <v>0</v>
      </c>
      <c r="AE1127" t="b">
        <f>OR(ISNUMBER(FIND(" plant ",C1127)),ISNUMBER(FIND("Plant ",C1127)),ISNUMBER(FIND("tomato",C1127)),ISNUMBER(FIND("plants",C1127)),ISNUMBER(FIND("Plants",C1127)),ISNUMBER(FIND("algae",C1127)),ISNUMBER(FIND("lettuce",C1127)),ISNUMBER(FIND("green gram sprouts ",C1127)),ISNUMBER(FIND("Cucurbita pepo",C1127)),ISNUMBER(FIND("bean ",C1127)),ISNUMBER(FIND("chloroplast",C1127)),ISNUMBER(FIND("chlorophyll",C1127)),ISNUMBER(FIND("seedling",C1127)),ISNUMBER(FIND("canola",C1127)),ISNUMBER(FIND("shoot",C1127)),ISNUMBER(FIND("photosynthes",C1127)),ISNUMBER(FIND(" leaves ",C1127)),,ISNUMBER(FIND("agriculture",C1127)),ISNUMBER(FIND(" crops ",C1127)))</f>
        <v>1</v>
      </c>
      <c r="AF1127" t="b">
        <f>OR(ISNUMBER(FIND("bacteria",C1127)),ISNUMBER(FIND("Bacteria",C1127)),ISNUMBER(FIND("Bacterium",C1127)),ISNUMBER(FIND("bacterium",C1127)),ISNUMBER(FIND(" coli ",C1127)))</f>
        <v>0</v>
      </c>
      <c r="AG1127" t="b">
        <f>OR(ISNUMBER(FIND("fungi",C1127)),ISNUMBER(FIND("Fungi",C1127)),ISNUMBER(FIND("fungus",C1127)),ISNUMBER(FIND("Fungus",C1127)),ISNUMBER(FIND("mushroom",C1127)),ISNUMBER(FIND("Mushroom",C1127)),ISNUMBER(FIND(" mold ",C1127)))</f>
        <v>0</v>
      </c>
      <c r="AH1127" t="b">
        <f>OR(ISNUMBER(FIND("Pig ",C1127)),ISNUMBER(FIND("pig ",C1127)),ISNUMBER(FIND("Pigs ",C1127)),ISNUMBER(FIND("pigs ",C1127)))</f>
        <v>0</v>
      </c>
      <c r="AI1127" t="b">
        <f>OR(ISNUMBER(FIND(" C. elegans",C1127)),ISNUMBER(FIND("Caenorhabditis elegans",C1127)),ISNUMBER(FIND("earthworms",C1127)),ISNUMBER(FIND(" Ficopomatus enigmaticus",C1127)),ISNUMBER(FIND("larva",C1127)),ISNUMBER(FIND("Lumbriculus variegatus",C1127)),ISNUMBER(FIND("nematode",C1127)))</f>
        <v>0</v>
      </c>
      <c r="AJ1127" t="b">
        <f>NOT(OR(AA1127,AB1127,AC1127,AD1127,AE1127,AF1127,AG1127,AH1127,AI1127))</f>
        <v>0</v>
      </c>
      <c r="AL1127" t="b">
        <f>OR(AA1127,AB1127,AD1127,AE1127,AF1127,AG1127,AH1127,AI1127)</f>
        <v>1</v>
      </c>
      <c r="AM1127" t="b">
        <f>IF(Table1[[#This Row],[In vivo?]],IF(Table1[[#This Row],[Cell]],FALSE,TRUE),FALSE)</f>
        <v>1</v>
      </c>
      <c r="AN1127" t="b">
        <f>AND(AC1127,AL1127)</f>
        <v>0</v>
      </c>
      <c r="AO1127" t="b">
        <f>IF(Table1[[#This Row],[Cell]],IF(Table1[[#This Row],[In vivo?]],FALSE,TRUE),FALSE)</f>
        <v>0</v>
      </c>
      <c r="AP1127" t="b">
        <f>NOT(OR(Table1[[#This Row],[In vivo?]],Table1[[#This Row],[Only in Cell]]))</f>
        <v>0</v>
      </c>
      <c r="AQ1127" t="str">
        <f>IF(OR(Table1[[#This Row],[Rodents]],Table1[[#This Row],[Human]],Table1[[#This Row],[Pig]]),OR(ISNUMBER(FIND("pulmonary",C1127)),ISNUMBER(FIND("lung",C1127))),"NA")</f>
        <v>NA</v>
      </c>
      <c r="AR1127" t="str">
        <f>IF(OR(Table1[[#This Row],[Rodents]],Table1[[#This Row],[Human]],Table1[[#This Row],[Pig]]),OR(ISNUMBER(FIND("skin",C1127)),ISNUMBER(FIND("dermal",C1127))),"NA")</f>
        <v>NA</v>
      </c>
      <c r="AS1127" t="str">
        <f>IF(OR(Table1[[#This Row],[Rodents]],Table1[[#This Row],[Human]],Table1[[#This Row],[Pig]]),OR(ISNUMBER(FIND("liver",C1127)),ISNUMBER(FIND("hepat",C1127))),"NA")</f>
        <v>NA</v>
      </c>
      <c r="AT1127" t="str">
        <f>IF(OR(Table1[[#This Row],[Rodents]],Table1[[#This Row],[Human]],Table1[[#This Row],[Pig]]),OR(ISNUMBER(FIND("kidney",C1127)),ISNUMBER(FIND("neph",C1127))),"NA")</f>
        <v>NA</v>
      </c>
      <c r="AU1127" t="str">
        <f>IF(OR(Table1[[#This Row],[Rodents]],Table1[[#This Row],[Human]],Table1[[#This Row],[Pig]]),OR(ISNUMBER(FIND("brain",C1127)),ISNUMBER(FIND("neur",C1127)),ISNUMBER(FIND("nerv",C1127))),"NA")</f>
        <v>NA</v>
      </c>
      <c r="AV1127" t="str">
        <f>IF(OR(Table1[[#This Row],[Rodents]],Table1[[#This Row],[Human]],Table1[[#This Row],[Pig]]),OR(ISNUMBER(FIND("heart",C1127)),ISNUMBER(FIND("cardi",C1127))),"NA")</f>
        <v>NA</v>
      </c>
      <c r="AW1127" t="str">
        <f>IF(OR(Table1[[#This Row],[Rodents]],Table1[[#This Row],[Human]],Table1[[#This Row],[Pig]]),OR(ISNUMBER(FIND("gastro",C1127)),ISNUMBER(FIND("intesti",C1127)),ISNUMBER(FIND("stomach",C1127))),"NA")</f>
        <v>NA</v>
      </c>
      <c r="AX1127" t="str">
        <f>IF(OR(Table1[[#This Row],[Rodents]],Table1[[#This Row],[Human]],Table1[[#This Row],[Pig]]),NOT(OR(AQ1127,AR1127,AS1127,AT1127,AU1127,AV1127,AW1127)),"NA")</f>
        <v>NA</v>
      </c>
      <c r="AY1127" t="b">
        <f>OR(ISNUMBER(FIND("SWCNT",C1127)),ISNUMBER(FIND("SWNT",C1127)),ISNUMBER(FIND("single-wall",C1127)),ISNUMBER(FIND("single wall",C1127)),ISNUMBER(FIND("Single wall",C1127)),ISNUMBER(FIND("Single-wall",C1127)),ISNUMBER(FIND("SWCNT",B1127)),ISNUMBER(FIND("SWNT",B1127)),ISNUMBER(FIND("single-wall",B1127)),ISNUMBER(FIND("single wall",B1127)),ISNUMBER(FIND("Single-wall",B1127)),ISNUMBER(FIND("Single wall",B1127)))</f>
        <v>1</v>
      </c>
      <c r="AZ1127" t="b">
        <f>OR(ISNUMBER(FIND("MWCNT",C1127)),ISNUMBER(FIND("MWNT",C1127)),ISNUMBER(FIND("multi-wall",C1127)),ISNUMBER(FIND("multi wall",C1127)),ISNUMBER(FIND("multiwall",C1127)),ISNUMBER(FIND("Multi-wall",C1127)),ISNUMBER(FIND("Multi wall",C1127)),ISNUMBER(FIND("Multiwall",C1127)),ISNUMBER(FIND("MWCNT",B1127)),ISNUMBER(FIND("MWNT",B1127)),ISNUMBER(FIND("multi-wall",B1127)),ISNUMBER(FIND("multi wall",B1127)),ISNUMBER(FIND("multiwall",B1127)),ISNUMBER(FIND("Multi-wall",B1127)),ISNUMBER(FIND("Multi wall",B1127)),ISNUMBER(FIND("Multiwall",B1127)),ISNUMBER(FIND("Double-wall",B1127)),ISNUMBER(FIND("Double wall",B1127)),ISNUMBER(FIND("Doublewall",B1127)),ISNUMBER(FIND("double-wall",B1127)),ISNUMBER(FIND("double wall",B1127)),ISNUMBER(FIND("doublewall",B1127)))</f>
        <v>1</v>
      </c>
      <c r="BA1127" t="b">
        <f>AND(Table1[[#This Row],[SWCNT]],Table1[[#This Row],[MWCNT]])</f>
        <v>1</v>
      </c>
      <c r="BB1127" t="b">
        <f>IF(Table1[[#This Row],[SWCNT]]=TRUE,FALSE,IF(Table1[[#This Row],[MWCNT]]=TRUE,FALSE,TRUE))</f>
        <v>0</v>
      </c>
      <c r="BC1127" s="18"/>
    </row>
    <row r="1128" spans="1:55" ht="148">
      <c r="A1128" t="s">
        <v>4952</v>
      </c>
      <c r="B1128" s="2" t="s">
        <v>4953</v>
      </c>
      <c r="C1128" s="16" t="s">
        <v>4954</v>
      </c>
      <c r="D1128" s="17" t="s">
        <v>290</v>
      </c>
      <c r="E1128" s="2">
        <v>2011</v>
      </c>
      <c r="F1128" t="b">
        <f>OR(ISNUMBER(FIND("cytotoxic",C1128)),ISNUMBER(FIND("Cytotoxic",C1128)),ISNUMBER(FIND("cellular toxicity",C1128)),ISNUMBER(FIND("cell death",C1128)),ISNUMBER(FIND("viable",C1128)),ISNUMBER(FIND("phytotoxic",C1128)),ISNUMBER(FIND("acute toxicity",C1128)),ISNUMBER(FIND("MTT",C1128)),ISNUMBER(FIND("survival",C1128)),ISNUMBER(FIND("prolifer",C1128)),ISNUMBER(FIND("apoptosis",C1128)),ISNUMBER(FIND("neurotoxic",C1128)),ISNUMBER(FIND("  lysis ",C1128)),ISNUMBER(FIND("necrosis",C1128)),ISNUMBER(FIND("cellular death",C1128))*3,ISNUMBER(FIND("LDH",C1128)),ISNUMBER(FIND("Acute toxicity",C1128)))</f>
        <v>1</v>
      </c>
      <c r="G1128" t="b">
        <f>OR(ISNUMBER(FIND("genotoxic",C1128)),ISNUMBER(FIND("genotoxicity",C1128)),ISNUMBER(FIND("DNA damage",C1128)),ISNUMBER(FIND("DNA",C1128)),ISNUMBER(FIND("RNA",C1128)),ISNUMBER(FIND("mesothelioma",C1128)),ISNUMBER(FIND("carcino",C1128)),ISNUMBER(FIND("mutagen",C1128)),ISNUMBER(FIND("genetic",C1128)))</f>
        <v>0</v>
      </c>
      <c r="H1128" t="b">
        <f>OR(ISNUMBER(FIND("inflammatory",C1128)),ISNUMBER(FIND("inflamm",C1128)))</f>
        <v>0</v>
      </c>
      <c r="I1128" t="b">
        <f>OR(ISNUMBER(FIND("immune",C1128)),ISNUMBER(FIND("immunological",C1128)),ISNUMBER(FIND("interleuk",C1128)),ISNUMBER(FIND("platelet activation",C1128)),ISNUMBER(FIND("monocyte",C1128)),ISNUMBER(FIND("leukocyte",C1128)),ISNUMBER(FIND("cytokine",C1128)),ISNUMBER(FIND("CD4",C1128)),ISNUMBER(FIND("CD8",C1128)),ISNUMBER(FIND("T-cell",C1128)))</f>
        <v>0</v>
      </c>
      <c r="J1128" t="b">
        <f>OR(ISNUMBER(FIND("reactive oxygen",C1128)),ISNUMBER(FIND("ROS",C1128)),ISNUMBER(FIND("free radical",C1128)),ISNUMBER(FIND("oxidative stress",C1128)),ISNUMBER(FIND("peroxid",C1128)),ISNUMBER(FIND("oxidative",C1128)),ISNUMBER(FIND("antioxid",C1128)))</f>
        <v>0</v>
      </c>
      <c r="K1128" t="b">
        <f>OR(ISNUMBER(FIND("autophag",C1128)))</f>
        <v>0</v>
      </c>
      <c r="L1128" t="b">
        <f>OR(ISNUMBER(FIND("morpholog",C1128)))</f>
        <v>0</v>
      </c>
      <c r="M1128" t="b">
        <f>OR(ISNUMBER(FIND("fibrosis",C1128)),ISNUMBER(FIND("Fibrosis",C1128)),ISNUMBER(FIND("fibrot",C1128)))</f>
        <v>0</v>
      </c>
      <c r="N1128" t="b">
        <f>OR(ISNUMBER(FIND("offspring",C1128)),ISNUMBER(FIND("Parental",C1128)),ISNUMBER(FIND("parental",C1128)),ISNUMBER(FIND("germline",C1128)),ISNUMBER(FIND("reproduc",C1128)),ISNUMBER(FIND("embryo",C1128)))</f>
        <v>0</v>
      </c>
      <c r="O1128" t="b">
        <f>OR(ISNUMBER(FIND("metabol",C1128)),ISNUMBER(FIND("Metabol",C1128)),ISNUMBER(FIND("digest",C1128)),ISNUMBER(FIND("mitochon",C1128)))</f>
        <v>0</v>
      </c>
      <c r="P1128" t="b">
        <f>OR(ISNUMBER(FIND("ecotox",C1128)),ISNUMBER(FIND("Ecotox",B1128)),ISNUMBER(FIND("ecotox",B1128)),ISNUMBER(FIND("Ecotox",C1128)))</f>
        <v>0</v>
      </c>
      <c r="Q1128" t="b">
        <f>OR(ISNUMBER(FIND("Bioaccum",C1128)),ISNUMBER(FIND("bioaccum",C1128)),ISNUMBER(FIND("accum",C1128)))</f>
        <v>0</v>
      </c>
      <c r="R1128" t="b">
        <f>OR(ISNUMBER(FIND("Occupation",C1128)),ISNUMBER(FIND("occupation",C1128)),ISNUMBER(FIND("worker",C1128)),ISNUMBER(FIND("workforce",C1128)))</f>
        <v>0</v>
      </c>
      <c r="S1128" t="b">
        <f>NOT(OR(F1128,G1128,H1128,I1128,J1128,K1128,L1128,M1128,N1128,O1128,P1128,Q1128,R1128))</f>
        <v>0</v>
      </c>
      <c r="U1128" t="b">
        <f>OR(Table1[[#This Row],[Inflammation]],Table1[[#This Row],[Immune]])</f>
        <v>0</v>
      </c>
      <c r="V1128" t="str">
        <f>IF(OR(Table1[[#This Row],[Rodents]],Table1[[#This Row],[Human]],Table1[[#This Row],[Pig]]),OR(ISNUMBER(FIND("intratrach",C1128)),ISNUMBER(FIND("nasal ",C1128)),ISNUMBER(FIND("instill",C1128))),"NA")</f>
        <v>NA</v>
      </c>
      <c r="W1128" t="str">
        <f>IF(OR(Table1[[#This Row],[Rodents]],Table1[[#This Row],[Human]],Table1[[#This Row],[Pig]]),OR(ISNUMBER(FIND("dermal",C1128)),ISNUMBER(FIND("skin ",C1128))),"NA")</f>
        <v>NA</v>
      </c>
      <c r="X1128" t="str">
        <f>IF(OR(Table1[[#This Row],[Rodents]],Table1[[#This Row],[Human]],Table1[[#This Row],[Pig]]),OR(ISNUMBER(FIND("injected",C1128)),ISNUMBER(FIND("periton",C1128)),ISNUMBER(FIND("intrascrot",C1128))),"NA")</f>
        <v>NA</v>
      </c>
      <c r="Y1128" t="str">
        <f>IF(OR(Table1[[#This Row],[Rodents]],Table1[[#This Row],[Human]],Table1[[#This Row],[Pig]]),NOT(OR(Table1[[#This Row],[Inhaled/Intratracheal/intranasal]],Table1[[#This Row],[Dermal]],Table1[[#This Row],[Injected]])),"NA")</f>
        <v>NA</v>
      </c>
      <c r="AA1128" t="b">
        <f>OR(ISNUMBER(FIND("fish ",C1128)),ISNUMBER(FIND("Fish ",C1128)),ISNUMBER(FIND("aquatic",C1128)),ISNUMBER(FIND("daphnids",C1128)),ISNUMBER(FIND("Carcinus maenas",C1128)),ISNUMBER(FIND("Daphnia",C1128)),ISNUMBER(FIND("Ruditapes philippinarum",C1128)),ISNUMBER(FIND("daphnia",C1128)),ISNUMBER(FIND("marine",C1128)),ISNUMBER(FIND("mussel",C1128)),ISNUMBER(FIND("algae",C1128)),ISNUMBER(FIND("Donax faba",C1128)),ISNUMBER(FIND("estuarine",C1128)),ISNUMBER(FIND("snail",C1128)),ISNUMBER(FIND("Prorocentrum donghaiense",C1128)) )</f>
        <v>0</v>
      </c>
      <c r="AB1128" t="b">
        <f>OR(ISNUMBER(FIND(" rat ",C1128)),ISNUMBER(FIND(" rats ",C1128)),ISNUMBER(FIND(" Rats ",C1128)),ISNUMBER(FIND(" Rat ",C1128)),ISNUMBER(FIND(" rat.",C1128)),ISNUMBER(FIND(" rats.",C1128)),ISNUMBER(FIND("mouse",C1128)),ISNUMBER(FIND("mice",C1128)), ISNUMBER(FIND(" Mice",C1128)))</f>
        <v>0</v>
      </c>
      <c r="AC1128" t="b">
        <f>OR(ISNUMBER(FIND(" cell ",C1128)),ISNUMBER(FIND("fibroblast",C1128)),ISNUMBER(FIND("macrophage",C1128)),ISNUMBER(FIND("epithelial",C1128)),ISNUMBER(FIND("endothelial",C1128)),ISNUMBER(FIND("neuron",C1128)),ISNUMBER(FIND(" cells ",C1128)),ISNUMBER(FIND("RBC",C1128)),ISNUMBER(FIND("mitochond",C1128)),ISNUMBER(FIND("adipocyte",C1128)),ISNUMBER(FIND("osteo",C1128)),ISNUMBER(FIND("keratin",C1128)),ISNUMBER(FIND(" cell's ",C1128)),ISNUMBER(FIND("eukary",C1128)),ISNUMBER(FIND("sperm",C1128)))</f>
        <v>0</v>
      </c>
      <c r="AD1128" t="b">
        <f>OR(ISNUMBER(FIND("human",B1128)),ISNUMBER(FIND("workers",B1128)),ISNUMBER(FIND("workforces",B1128)),ISNUMBER(FIND("occupational",B1128)),ISNUMBER(FIND("Case report",B1128)),ISNUMBER(FIND("Workplaces",B1128)),ISNUMBER(FIND("worker",B1128)))</f>
        <v>0</v>
      </c>
      <c r="AE1128" t="b">
        <f>OR(ISNUMBER(FIND(" plant ",C1128)),ISNUMBER(FIND("Plant ",C1128)),ISNUMBER(FIND("tomato",C1128)),ISNUMBER(FIND("plants",C1128)),ISNUMBER(FIND("Plants",C1128)),ISNUMBER(FIND("algae",C1128)),ISNUMBER(FIND("lettuce",C1128)),ISNUMBER(FIND("green gram sprouts ",C1128)),ISNUMBER(FIND("Cucurbita pepo",C1128)),ISNUMBER(FIND("bean ",C1128)),ISNUMBER(FIND("chloroplast",C1128)),ISNUMBER(FIND("chlorophyll",C1128)),ISNUMBER(FIND("seedling",C1128)),ISNUMBER(FIND("canola",C1128)),ISNUMBER(FIND("shoot",C1128)),ISNUMBER(FIND("photosynthes",C1128)),ISNUMBER(FIND(" leaves ",C1128)),,ISNUMBER(FIND("agriculture",C1128)),ISNUMBER(FIND(" crops ",C1128)))</f>
        <v>1</v>
      </c>
      <c r="AF1128" t="b">
        <f>OR(ISNUMBER(FIND("bacteria",C1128)),ISNUMBER(FIND("Bacteria",C1128)),ISNUMBER(FIND("Bacterium",C1128)),ISNUMBER(FIND("bacterium",C1128)),ISNUMBER(FIND(" coli ",C1128)))</f>
        <v>0</v>
      </c>
      <c r="AG1128" t="b">
        <f>OR(ISNUMBER(FIND("fungi",C1128)),ISNUMBER(FIND("Fungi",C1128)),ISNUMBER(FIND("fungus",C1128)),ISNUMBER(FIND("Fungus",C1128)),ISNUMBER(FIND("mushroom",C1128)),ISNUMBER(FIND("Mushroom",C1128)),ISNUMBER(FIND(" mold ",C1128)))</f>
        <v>0</v>
      </c>
      <c r="AH1128" t="b">
        <f>OR(ISNUMBER(FIND("Pig ",C1128)),ISNUMBER(FIND("pig ",C1128)),ISNUMBER(FIND("Pigs ",C1128)),ISNUMBER(FIND("pigs ",C1128)))</f>
        <v>0</v>
      </c>
      <c r="AI1128" t="b">
        <f>OR(ISNUMBER(FIND(" C. elegans",C1128)),ISNUMBER(FIND("Caenorhabditis elegans",C1128)),ISNUMBER(FIND("earthworms",C1128)),ISNUMBER(FIND(" Ficopomatus enigmaticus",C1128)),ISNUMBER(FIND("larva",C1128)),ISNUMBER(FIND("Lumbriculus variegatus",C1128)),ISNUMBER(FIND("nematode",C1128)))</f>
        <v>0</v>
      </c>
      <c r="AJ1128" t="b">
        <f>NOT(OR(AA1128,AB1128,AC1128,AD1128,AE1128,AF1128,AG1128,AH1128,AI1128))</f>
        <v>0</v>
      </c>
      <c r="AL1128" t="b">
        <f>OR(AA1128,AB1128,AD1128,AE1128,AF1128,AG1128,AH1128,AI1128)</f>
        <v>1</v>
      </c>
      <c r="AM1128" t="b">
        <f>IF(Table1[[#This Row],[In vivo?]],IF(Table1[[#This Row],[Cell]],FALSE,TRUE),FALSE)</f>
        <v>1</v>
      </c>
      <c r="AN1128" t="b">
        <f>AND(AC1128,AL1128)</f>
        <v>0</v>
      </c>
      <c r="AO1128" t="b">
        <f>IF(Table1[[#This Row],[Cell]],IF(Table1[[#This Row],[In vivo?]],FALSE,TRUE),FALSE)</f>
        <v>0</v>
      </c>
      <c r="AP1128" t="b">
        <f>NOT(OR(Table1[[#This Row],[In vivo?]],Table1[[#This Row],[Only in Cell]]))</f>
        <v>0</v>
      </c>
      <c r="AQ1128" t="str">
        <f>IF(OR(Table1[[#This Row],[Rodents]],Table1[[#This Row],[Human]],Table1[[#This Row],[Pig]]),OR(ISNUMBER(FIND("pulmonary",C1128)),ISNUMBER(FIND("lung",C1128))),"NA")</f>
        <v>NA</v>
      </c>
      <c r="AR1128" t="str">
        <f>IF(OR(Table1[[#This Row],[Rodents]],Table1[[#This Row],[Human]],Table1[[#This Row],[Pig]]),OR(ISNUMBER(FIND("skin",C1128)),ISNUMBER(FIND("dermal",C1128))),"NA")</f>
        <v>NA</v>
      </c>
      <c r="AS1128" t="str">
        <f>IF(OR(Table1[[#This Row],[Rodents]],Table1[[#This Row],[Human]],Table1[[#This Row],[Pig]]),OR(ISNUMBER(FIND("liver",C1128)),ISNUMBER(FIND("hepat",C1128))),"NA")</f>
        <v>NA</v>
      </c>
      <c r="AT1128" t="str">
        <f>IF(OR(Table1[[#This Row],[Rodents]],Table1[[#This Row],[Human]],Table1[[#This Row],[Pig]]),OR(ISNUMBER(FIND("kidney",C1128)),ISNUMBER(FIND("neph",C1128))),"NA")</f>
        <v>NA</v>
      </c>
      <c r="AU1128" t="str">
        <f>IF(OR(Table1[[#This Row],[Rodents]],Table1[[#This Row],[Human]],Table1[[#This Row],[Pig]]),OR(ISNUMBER(FIND("brain",C1128)),ISNUMBER(FIND("neur",C1128)),ISNUMBER(FIND("nerv",C1128))),"NA")</f>
        <v>NA</v>
      </c>
      <c r="AV1128" t="str">
        <f>IF(OR(Table1[[#This Row],[Rodents]],Table1[[#This Row],[Human]],Table1[[#This Row],[Pig]]),OR(ISNUMBER(FIND("heart",C1128)),ISNUMBER(FIND("cardi",C1128))),"NA")</f>
        <v>NA</v>
      </c>
      <c r="AW1128" t="str">
        <f>IF(OR(Table1[[#This Row],[Rodents]],Table1[[#This Row],[Human]],Table1[[#This Row],[Pig]]),OR(ISNUMBER(FIND("gastro",C1128)),ISNUMBER(FIND("intesti",C1128)),ISNUMBER(FIND("stomach",C1128))),"NA")</f>
        <v>NA</v>
      </c>
      <c r="AX1128" t="str">
        <f>IF(OR(Table1[[#This Row],[Rodents]],Table1[[#This Row],[Human]],Table1[[#This Row],[Pig]]),NOT(OR(AQ1128,AR1128,AS1128,AT1128,AU1128,AV1128,AW1128)),"NA")</f>
        <v>NA</v>
      </c>
      <c r="AY1128" t="b">
        <f>OR(ISNUMBER(FIND("SWCNT",C1128)),ISNUMBER(FIND("SWNT",C1128)),ISNUMBER(FIND("single-wall",C1128)),ISNUMBER(FIND("single wall",C1128)),ISNUMBER(FIND("Single wall",C1128)),ISNUMBER(FIND("Single-wall",C1128)),ISNUMBER(FIND("SWCNT",B1128)),ISNUMBER(FIND("SWNT",B1128)),ISNUMBER(FIND("single-wall",B1128)),ISNUMBER(FIND("single wall",B1128)),ISNUMBER(FIND("Single-wall",B1128)),ISNUMBER(FIND("Single wall",B1128)))</f>
        <v>0</v>
      </c>
      <c r="AZ1128" t="b">
        <f>OR(ISNUMBER(FIND("MWCNT",C1128)),ISNUMBER(FIND("MWNT",C1128)),ISNUMBER(FIND("multi-wall",C1128)),ISNUMBER(FIND("multi wall",C1128)),ISNUMBER(FIND("multiwall",C1128)),ISNUMBER(FIND("Multi-wall",C1128)),ISNUMBER(FIND("Multi wall",C1128)),ISNUMBER(FIND("Multiwall",C1128)),ISNUMBER(FIND("MWCNT",B1128)),ISNUMBER(FIND("MWNT",B1128)),ISNUMBER(FIND("multi-wall",B1128)),ISNUMBER(FIND("multi wall",B1128)),ISNUMBER(FIND("multiwall",B1128)),ISNUMBER(FIND("Multi-wall",B1128)),ISNUMBER(FIND("Multi wall",B1128)),ISNUMBER(FIND("Multiwall",B1128)),ISNUMBER(FIND("Double-wall",B1128)),ISNUMBER(FIND("Double wall",B1128)),ISNUMBER(FIND("Doublewall",B1128)),ISNUMBER(FIND("double-wall",B1128)),ISNUMBER(FIND("double wall",B1128)),ISNUMBER(FIND("doublewall",B1128)))</f>
        <v>1</v>
      </c>
      <c r="BA1128" t="b">
        <f>AND(Table1[[#This Row],[SWCNT]],Table1[[#This Row],[MWCNT]])</f>
        <v>0</v>
      </c>
      <c r="BB1128" t="b">
        <f>IF(Table1[[#This Row],[SWCNT]]=TRUE,FALSE,IF(Table1[[#This Row],[MWCNT]]=TRUE,FALSE,TRUE))</f>
        <v>0</v>
      </c>
      <c r="BC1128" s="18"/>
    </row>
    <row r="1129" spans="1:55" ht="148">
      <c r="A1129" t="s">
        <v>5109</v>
      </c>
      <c r="B1129" s="2" t="s">
        <v>5114</v>
      </c>
      <c r="C1129" s="16" t="s">
        <v>5119</v>
      </c>
      <c r="D1129" s="17" t="s">
        <v>5121</v>
      </c>
      <c r="E1129" s="2">
        <v>2010</v>
      </c>
      <c r="F1129" t="b">
        <f>OR(ISNUMBER(FIND("cytotoxic",C1129)),ISNUMBER(FIND("Cytotoxic",C1129)),ISNUMBER(FIND("cellular toxicity",C1129)),ISNUMBER(FIND("cell death",C1129)),ISNUMBER(FIND("viable",C1129)),ISNUMBER(FIND("phytotoxic",C1129)),ISNUMBER(FIND("acute toxicity",C1129)),ISNUMBER(FIND("MTT",C1129)),ISNUMBER(FIND("survival",C1129)),ISNUMBER(FIND("prolifer",C1129)),ISNUMBER(FIND("apoptosis",C1129)),ISNUMBER(FIND("neurotoxic",C1129)),ISNUMBER(FIND("  lysis ",C1129)),ISNUMBER(FIND("necrosis",C1129)),ISNUMBER(FIND("cellular death",C1129))*3,ISNUMBER(FIND("LDH",C1129)),ISNUMBER(FIND("Acute toxicity",C1129)))</f>
        <v>1</v>
      </c>
      <c r="G1129" t="b">
        <f>OR(ISNUMBER(FIND("genotoxic",C1129)),ISNUMBER(FIND("genotoxicity",C1129)),ISNUMBER(FIND("DNA damage",C1129)),ISNUMBER(FIND("DNA",C1129)),ISNUMBER(FIND("RNA",C1129)),ISNUMBER(FIND("mesothelioma",C1129)),ISNUMBER(FIND("carcino",C1129)),ISNUMBER(FIND("mutagen",C1129)),ISNUMBER(FIND("genetic",C1129)))</f>
        <v>0</v>
      </c>
      <c r="H1129" t="b">
        <f>OR(ISNUMBER(FIND("inflammatory",C1129)),ISNUMBER(FIND("inflamm",C1129)))</f>
        <v>0</v>
      </c>
      <c r="I1129" t="b">
        <f>OR(ISNUMBER(FIND("immune",C1129)),ISNUMBER(FIND("immunological",C1129)),ISNUMBER(FIND("interleuk",C1129)),ISNUMBER(FIND("platelet activation",C1129)),ISNUMBER(FIND("monocyte",C1129)),ISNUMBER(FIND("leukocyte",C1129)),ISNUMBER(FIND("cytokine",C1129)),ISNUMBER(FIND("CD4",C1129)),ISNUMBER(FIND("CD8",C1129)),ISNUMBER(FIND("T-cell",C1129)))</f>
        <v>0</v>
      </c>
      <c r="J1129" t="b">
        <f>OR(ISNUMBER(FIND("reactive oxygen",C1129)),ISNUMBER(FIND("ROS",C1129)),ISNUMBER(FIND("free radical",C1129)),ISNUMBER(FIND("oxidative stress",C1129)),ISNUMBER(FIND("peroxid",C1129)),ISNUMBER(FIND("oxidative",C1129)),ISNUMBER(FIND("antioxid",C1129)))</f>
        <v>0</v>
      </c>
      <c r="K1129" t="b">
        <f>OR(ISNUMBER(FIND("autophag",C1129)))</f>
        <v>0</v>
      </c>
      <c r="L1129" t="b">
        <f>OR(ISNUMBER(FIND("morpholog",C1129)))</f>
        <v>0</v>
      </c>
      <c r="M1129" t="b">
        <f>OR(ISNUMBER(FIND("fibrosis",C1129)),ISNUMBER(FIND("Fibrosis",C1129)),ISNUMBER(FIND("fibrot",C1129)))</f>
        <v>0</v>
      </c>
      <c r="N1129" t="b">
        <f>OR(ISNUMBER(FIND("offspring",C1129)),ISNUMBER(FIND("Parental",C1129)),ISNUMBER(FIND("parental",C1129)),ISNUMBER(FIND("germline",C1129)),ISNUMBER(FIND("reproduc",C1129)),ISNUMBER(FIND("embryo",C1129)))</f>
        <v>0</v>
      </c>
      <c r="O1129" t="b">
        <f>OR(ISNUMBER(FIND("metabol",C1129)),ISNUMBER(FIND("Metabol",C1129)),ISNUMBER(FIND("digest",C1129)),ISNUMBER(FIND("mitochon",C1129)))</f>
        <v>0</v>
      </c>
      <c r="P1129" t="b">
        <f>OR(ISNUMBER(FIND("ecotox",C1129)),ISNUMBER(FIND("Ecotox",B1129)),ISNUMBER(FIND("ecotox",B1129)),ISNUMBER(FIND("Ecotox",C1129)))</f>
        <v>0</v>
      </c>
      <c r="Q1129" t="b">
        <f>OR(ISNUMBER(FIND("Bioaccum",C1129)),ISNUMBER(FIND("bioaccum",C1129)),ISNUMBER(FIND("accum",C1129)))</f>
        <v>0</v>
      </c>
      <c r="R1129" t="b">
        <f>OR(ISNUMBER(FIND("Occupation",C1129)),ISNUMBER(FIND("occupation",C1129)),ISNUMBER(FIND("worker",C1129)),ISNUMBER(FIND("workforce",C1129)))</f>
        <v>0</v>
      </c>
      <c r="S1129" t="b">
        <f>NOT(OR(F1129,G1129,H1129,I1129,J1129,K1129,L1129,M1129,N1129,O1129,P1129,Q1129,R1129))</f>
        <v>0</v>
      </c>
      <c r="U1129" t="b">
        <f>OR(Table1[[#This Row],[Inflammation]],Table1[[#This Row],[Immune]])</f>
        <v>0</v>
      </c>
      <c r="V1129" t="str">
        <f>IF(OR(Table1[[#This Row],[Rodents]],Table1[[#This Row],[Human]],Table1[[#This Row],[Pig]]),OR(ISNUMBER(FIND("intratrach",C1129)),ISNUMBER(FIND("nasal ",C1129)),ISNUMBER(FIND("instill",C1129))),"NA")</f>
        <v>NA</v>
      </c>
      <c r="W1129" t="str">
        <f>IF(OR(Table1[[#This Row],[Rodents]],Table1[[#This Row],[Human]],Table1[[#This Row],[Pig]]),OR(ISNUMBER(FIND("dermal",C1129)),ISNUMBER(FIND("skin ",C1129))),"NA")</f>
        <v>NA</v>
      </c>
      <c r="X1129" t="str">
        <f>IF(OR(Table1[[#This Row],[Rodents]],Table1[[#This Row],[Human]],Table1[[#This Row],[Pig]]),OR(ISNUMBER(FIND("injected",C1129)),ISNUMBER(FIND("periton",C1129)),ISNUMBER(FIND("intrascrot",C1129))),"NA")</f>
        <v>NA</v>
      </c>
      <c r="Y1129" t="str">
        <f>IF(OR(Table1[[#This Row],[Rodents]],Table1[[#This Row],[Human]],Table1[[#This Row],[Pig]]),NOT(OR(Table1[[#This Row],[Inhaled/Intratracheal/intranasal]],Table1[[#This Row],[Dermal]],Table1[[#This Row],[Injected]])),"NA")</f>
        <v>NA</v>
      </c>
      <c r="AA1129" t="b">
        <f>OR(ISNUMBER(FIND("fish ",C1129)),ISNUMBER(FIND("Fish ",C1129)),ISNUMBER(FIND("aquatic",C1129)),ISNUMBER(FIND("daphnids",C1129)),ISNUMBER(FIND("Carcinus maenas",C1129)),ISNUMBER(FIND("Daphnia",C1129)),ISNUMBER(FIND("Ruditapes philippinarum",C1129)),ISNUMBER(FIND("daphnia",C1129)),ISNUMBER(FIND("marine",C1129)),ISNUMBER(FIND("mussel",C1129)),ISNUMBER(FIND("algae",C1129)),ISNUMBER(FIND("Donax faba",C1129)),ISNUMBER(FIND("estuarine",C1129)),ISNUMBER(FIND("snail",C1129)),ISNUMBER(FIND("Prorocentrum donghaiense",C1129)) )</f>
        <v>0</v>
      </c>
      <c r="AB1129" t="b">
        <f>OR(ISNUMBER(FIND(" rat ",C1129)),ISNUMBER(FIND(" rats ",C1129)),ISNUMBER(FIND(" Rats ",C1129)),ISNUMBER(FIND(" Rat ",C1129)),ISNUMBER(FIND(" rat.",C1129)),ISNUMBER(FIND(" rats.",C1129)),ISNUMBER(FIND("mouse",C1129)),ISNUMBER(FIND("mice",C1129)), ISNUMBER(FIND(" Mice",C1129)))</f>
        <v>0</v>
      </c>
      <c r="AC1129" t="b">
        <f>OR(ISNUMBER(FIND(" cell ",C1129)),ISNUMBER(FIND("fibroblast",C1129)),ISNUMBER(FIND("macrophage",C1129)),ISNUMBER(FIND("epithelial",C1129)),ISNUMBER(FIND("endothelial",C1129)),ISNUMBER(FIND("neuron",C1129)),ISNUMBER(FIND(" cells ",C1129)),ISNUMBER(FIND("RBC",C1129)),ISNUMBER(FIND("mitochond",C1129)),ISNUMBER(FIND("adipocyte",C1129)),ISNUMBER(FIND("osteo",C1129)),ISNUMBER(FIND("keratin",C1129)),ISNUMBER(FIND(" cell's ",C1129)),ISNUMBER(FIND("eukary",C1129)),ISNUMBER(FIND("sperm",C1129)))</f>
        <v>0</v>
      </c>
      <c r="AD1129" t="b">
        <f>OR(ISNUMBER(FIND("human",B1129)),ISNUMBER(FIND("workers",B1129)),ISNUMBER(FIND("workforces",B1129)),ISNUMBER(FIND("occupational",B1129)),ISNUMBER(FIND("Case report",B1129)),ISNUMBER(FIND("Workplaces",B1129)),ISNUMBER(FIND("worker",B1129)))</f>
        <v>0</v>
      </c>
      <c r="AE1129" t="b">
        <f>OR(ISNUMBER(FIND(" plant ",C1129)),ISNUMBER(FIND("Plant ",C1129)),ISNUMBER(FIND("tomato",C1129)),ISNUMBER(FIND("plants",C1129)),ISNUMBER(FIND("Plants",C1129)),ISNUMBER(FIND("algae",C1129)),ISNUMBER(FIND("lettuce",C1129)),ISNUMBER(FIND("green gram sprouts ",C1129)),ISNUMBER(FIND("Cucurbita pepo",C1129)),ISNUMBER(FIND("bean ",C1129)),ISNUMBER(FIND("chloroplast",C1129)),ISNUMBER(FIND("chlorophyll",C1129)),ISNUMBER(FIND("seedling",C1129)),ISNUMBER(FIND("canola",C1129)),ISNUMBER(FIND("shoot",C1129)),ISNUMBER(FIND("photosynthes",C1129)),ISNUMBER(FIND(" leaves ",C1129)),,ISNUMBER(FIND("agriculture",C1129)),ISNUMBER(FIND(" crops ",C1129)))</f>
        <v>1</v>
      </c>
      <c r="AF1129" t="b">
        <f>OR(ISNUMBER(FIND("bacteria",C1129)),ISNUMBER(FIND("Bacteria",C1129)),ISNUMBER(FIND("Bacterium",C1129)),ISNUMBER(FIND("bacterium",C1129)),ISNUMBER(FIND(" coli ",C1129)))</f>
        <v>0</v>
      </c>
      <c r="AG1129" t="b">
        <f>OR(ISNUMBER(FIND("fungi",C1129)),ISNUMBER(FIND("Fungi",C1129)),ISNUMBER(FIND("fungus",C1129)),ISNUMBER(FIND("Fungus",C1129)),ISNUMBER(FIND("mushroom",C1129)),ISNUMBER(FIND("Mushroom",C1129)),ISNUMBER(FIND(" mold ",C1129)))</f>
        <v>0</v>
      </c>
      <c r="AH1129" t="b">
        <f>OR(ISNUMBER(FIND("Pig ",C1129)),ISNUMBER(FIND("pig ",C1129)),ISNUMBER(FIND("Pigs ",C1129)),ISNUMBER(FIND("pigs ",C1129)))</f>
        <v>0</v>
      </c>
      <c r="AI1129" t="b">
        <f>OR(ISNUMBER(FIND(" C. elegans",C1129)),ISNUMBER(FIND("Caenorhabditis elegans",C1129)),ISNUMBER(FIND("earthworms",C1129)),ISNUMBER(FIND(" Ficopomatus enigmaticus",C1129)),ISNUMBER(FIND("larva",C1129)),ISNUMBER(FIND("Lumbriculus variegatus",C1129)),ISNUMBER(FIND("nematode",C1129)))</f>
        <v>0</v>
      </c>
      <c r="AJ1129" t="b">
        <f>NOT(OR(AA1129,AB1129,AC1129,AD1129,AE1129,AF1129,AG1129,AH1129,AI1129))</f>
        <v>0</v>
      </c>
      <c r="AL1129" t="b">
        <f>OR(AA1129,AB1129,AD1129,AE1129,AF1129,AG1129,AH1129,AI1129)</f>
        <v>1</v>
      </c>
      <c r="AM1129" t="b">
        <f>IF(Table1[[#This Row],[In vivo?]],IF(Table1[[#This Row],[Cell]],FALSE,TRUE),FALSE)</f>
        <v>1</v>
      </c>
      <c r="AN1129" t="b">
        <f>AND(AC1129,AL1129)</f>
        <v>0</v>
      </c>
      <c r="AO1129" t="b">
        <f>IF(Table1[[#This Row],[Cell]],IF(Table1[[#This Row],[In vivo?]],FALSE,TRUE),FALSE)</f>
        <v>0</v>
      </c>
      <c r="AP1129" t="b">
        <f>NOT(OR(Table1[[#This Row],[In vivo?]],Table1[[#This Row],[Only in Cell]]))</f>
        <v>0</v>
      </c>
      <c r="AQ1129" t="str">
        <f>IF(OR(Table1[[#This Row],[Rodents]],Table1[[#This Row],[Human]],Table1[[#This Row],[Pig]]),OR(ISNUMBER(FIND("pulmonary",C1129)),ISNUMBER(FIND("lung",C1129))),"NA")</f>
        <v>NA</v>
      </c>
      <c r="AR1129" t="str">
        <f>IF(OR(Table1[[#This Row],[Rodents]],Table1[[#This Row],[Human]],Table1[[#This Row],[Pig]]),OR(ISNUMBER(FIND("skin",C1129)),ISNUMBER(FIND("dermal",C1129))),"NA")</f>
        <v>NA</v>
      </c>
      <c r="AS1129" t="str">
        <f>IF(OR(Table1[[#This Row],[Rodents]],Table1[[#This Row],[Human]],Table1[[#This Row],[Pig]]),OR(ISNUMBER(FIND("liver",C1129)),ISNUMBER(FIND("hepat",C1129))),"NA")</f>
        <v>NA</v>
      </c>
      <c r="AT1129" t="str">
        <f>IF(OR(Table1[[#This Row],[Rodents]],Table1[[#This Row],[Human]],Table1[[#This Row],[Pig]]),OR(ISNUMBER(FIND("kidney",C1129)),ISNUMBER(FIND("neph",C1129))),"NA")</f>
        <v>NA</v>
      </c>
      <c r="AU1129" t="str">
        <f>IF(OR(Table1[[#This Row],[Rodents]],Table1[[#This Row],[Human]],Table1[[#This Row],[Pig]]),OR(ISNUMBER(FIND("brain",C1129)),ISNUMBER(FIND("neur",C1129)),ISNUMBER(FIND("nerv",C1129))),"NA")</f>
        <v>NA</v>
      </c>
      <c r="AV1129" t="str">
        <f>IF(OR(Table1[[#This Row],[Rodents]],Table1[[#This Row],[Human]],Table1[[#This Row],[Pig]]),OR(ISNUMBER(FIND("heart",C1129)),ISNUMBER(FIND("cardi",C1129))),"NA")</f>
        <v>NA</v>
      </c>
      <c r="AW1129" t="str">
        <f>IF(OR(Table1[[#This Row],[Rodents]],Table1[[#This Row],[Human]],Table1[[#This Row],[Pig]]),OR(ISNUMBER(FIND("gastro",C1129)),ISNUMBER(FIND("intesti",C1129)),ISNUMBER(FIND("stomach",C1129))),"NA")</f>
        <v>NA</v>
      </c>
      <c r="AX1129" t="str">
        <f>IF(OR(Table1[[#This Row],[Rodents]],Table1[[#This Row],[Human]],Table1[[#This Row],[Pig]]),NOT(OR(AQ1129,AR1129,AS1129,AT1129,AU1129,AV1129,AW1129)),"NA")</f>
        <v>NA</v>
      </c>
      <c r="AY1129" t="b">
        <f>OR(ISNUMBER(FIND("SWCNT",C1129)),ISNUMBER(FIND("SWNT",C1129)),ISNUMBER(FIND("single-wall",C1129)),ISNUMBER(FIND("single wall",C1129)),ISNUMBER(FIND("Single wall",C1129)),ISNUMBER(FIND("Single-wall",C1129)),ISNUMBER(FIND("SWCNT",B1129)),ISNUMBER(FIND("SWNT",B1129)),ISNUMBER(FIND("single-wall",B1129)),ISNUMBER(FIND("single wall",B1129)),ISNUMBER(FIND("Single-wall",B1129)),ISNUMBER(FIND("Single wall",B1129)))</f>
        <v>0</v>
      </c>
      <c r="AZ1129" t="b">
        <f>OR(ISNUMBER(FIND("MWCNT",C1129)),ISNUMBER(FIND("MWNT",C1129)),ISNUMBER(FIND("multi-wall",C1129)),ISNUMBER(FIND("multi wall",C1129)),ISNUMBER(FIND("multiwall",C1129)),ISNUMBER(FIND("Multi-wall",C1129)),ISNUMBER(FIND("Multi wall",C1129)),ISNUMBER(FIND("Multiwall",C1129)),ISNUMBER(FIND("MWCNT",B1129)),ISNUMBER(FIND("MWNT",B1129)),ISNUMBER(FIND("multi-wall",B1129)),ISNUMBER(FIND("multi wall",B1129)),ISNUMBER(FIND("multiwall",B1129)),ISNUMBER(FIND("Multi-wall",B1129)),ISNUMBER(FIND("Multi wall",B1129)),ISNUMBER(FIND("Multiwall",B1129)),ISNUMBER(FIND("Double-wall",B1129)),ISNUMBER(FIND("Double wall",B1129)),ISNUMBER(FIND("Doublewall",B1129)),ISNUMBER(FIND("double-wall",B1129)),ISNUMBER(FIND("double wall",B1129)),ISNUMBER(FIND("doublewall",B1129)))</f>
        <v>1</v>
      </c>
      <c r="BA1129" t="b">
        <f>AND(Table1[[#This Row],[SWCNT]],Table1[[#This Row],[MWCNT]])</f>
        <v>0</v>
      </c>
      <c r="BB1129" t="b">
        <f>IF(Table1[[#This Row],[SWCNT]]=TRUE,FALSE,IF(Table1[[#This Row],[MWCNT]]=TRUE,FALSE,TRUE))</f>
        <v>0</v>
      </c>
      <c r="BC1129" s="18"/>
    </row>
    <row r="1130" spans="1:55" ht="277.5">
      <c r="A1130" t="s">
        <v>5331</v>
      </c>
      <c r="B1130" s="2" t="s">
        <v>5333</v>
      </c>
      <c r="C1130" s="16" t="s">
        <v>5335</v>
      </c>
      <c r="D1130" s="17" t="s">
        <v>1840</v>
      </c>
      <c r="E1130" s="2">
        <v>2009</v>
      </c>
      <c r="F1130" t="b">
        <f>OR(ISNUMBER(FIND("cytotoxic",C1130)),ISNUMBER(FIND("Cytotoxic",C1130)),ISNUMBER(FIND("cellular toxicity",C1130)),ISNUMBER(FIND("cell death",C1130)),ISNUMBER(FIND("viable",C1130)),ISNUMBER(FIND("phytotoxic",C1130)),ISNUMBER(FIND("acute toxicity",C1130)),ISNUMBER(FIND("MTT",C1130)),ISNUMBER(FIND("survival",C1130)),ISNUMBER(FIND("prolifer",C1130)),ISNUMBER(FIND("apoptosis",C1130)),ISNUMBER(FIND("neurotoxic",C1130)),ISNUMBER(FIND("  lysis ",C1130)),ISNUMBER(FIND("necrosis",C1130)),ISNUMBER(FIND("cellular death",C1130))*3,ISNUMBER(FIND("LDH",C1130)),ISNUMBER(FIND("Acute toxicity",C1130)))</f>
        <v>1</v>
      </c>
      <c r="G1130" t="b">
        <f>OR(ISNUMBER(FIND("genotoxic",C1130)),ISNUMBER(FIND("genotoxicity",C1130)),ISNUMBER(FIND("DNA damage",C1130)),ISNUMBER(FIND("DNA",C1130)),ISNUMBER(FIND("RNA",C1130)),ISNUMBER(FIND("mesothelioma",C1130)),ISNUMBER(FIND("carcino",C1130)),ISNUMBER(FIND("mutagen",C1130)),ISNUMBER(FIND("genetic",C1130)))</f>
        <v>0</v>
      </c>
      <c r="H1130" t="b">
        <f>OR(ISNUMBER(FIND("inflammatory",C1130)),ISNUMBER(FIND("inflamm",C1130)))</f>
        <v>0</v>
      </c>
      <c r="I1130" t="b">
        <f>OR(ISNUMBER(FIND("immune",C1130)),ISNUMBER(FIND("immunological",C1130)),ISNUMBER(FIND("interleuk",C1130)),ISNUMBER(FIND("platelet activation",C1130)),ISNUMBER(FIND("monocyte",C1130)),ISNUMBER(FIND("leukocyte",C1130)),ISNUMBER(FIND("cytokine",C1130)),ISNUMBER(FIND("CD4",C1130)),ISNUMBER(FIND("CD8",C1130)),ISNUMBER(FIND("T-cell",C1130)))</f>
        <v>0</v>
      </c>
      <c r="J1130" t="b">
        <f>OR(ISNUMBER(FIND("reactive oxygen",C1130)),ISNUMBER(FIND("ROS",C1130)),ISNUMBER(FIND("free radical",C1130)),ISNUMBER(FIND("oxidative stress",C1130)),ISNUMBER(FIND("peroxid",C1130)),ISNUMBER(FIND("oxidative",C1130)),ISNUMBER(FIND("antioxid",C1130)))</f>
        <v>0</v>
      </c>
      <c r="K1130" t="b">
        <f>OR(ISNUMBER(FIND("autophag",C1130)))</f>
        <v>0</v>
      </c>
      <c r="L1130" t="b">
        <f>OR(ISNUMBER(FIND("morpholog",C1130)))</f>
        <v>0</v>
      </c>
      <c r="M1130" t="b">
        <f>OR(ISNUMBER(FIND("fibrosis",C1130)),ISNUMBER(FIND("Fibrosis",C1130)),ISNUMBER(FIND("fibrot",C1130)))</f>
        <v>0</v>
      </c>
      <c r="N1130" t="b">
        <f>OR(ISNUMBER(FIND("offspring",C1130)),ISNUMBER(FIND("Parental",C1130)),ISNUMBER(FIND("parental",C1130)),ISNUMBER(FIND("germline",C1130)),ISNUMBER(FIND("reproduc",C1130)),ISNUMBER(FIND("embryo",C1130)))</f>
        <v>0</v>
      </c>
      <c r="O1130" t="b">
        <f>OR(ISNUMBER(FIND("metabol",C1130)),ISNUMBER(FIND("Metabol",C1130)),ISNUMBER(FIND("digest",C1130)),ISNUMBER(FIND("mitochon",C1130)))</f>
        <v>0</v>
      </c>
      <c r="P1130" t="b">
        <f>OR(ISNUMBER(FIND("ecotox",C1130)),ISNUMBER(FIND("Ecotox",B1130)),ISNUMBER(FIND("ecotox",B1130)),ISNUMBER(FIND("Ecotox",C1130)))</f>
        <v>0</v>
      </c>
      <c r="Q1130" t="b">
        <f>OR(ISNUMBER(FIND("Bioaccum",C1130)),ISNUMBER(FIND("bioaccum",C1130)),ISNUMBER(FIND("accum",C1130)))</f>
        <v>0</v>
      </c>
      <c r="R1130" t="b">
        <f>OR(ISNUMBER(FIND("Occupation",C1130)),ISNUMBER(FIND("occupation",C1130)),ISNUMBER(FIND("worker",C1130)),ISNUMBER(FIND("workforce",C1130)))</f>
        <v>0</v>
      </c>
      <c r="S1130" t="b">
        <f>NOT(OR(F1130,G1130,H1130,I1130,J1130,K1130,L1130,M1130,N1130,O1130,P1130,Q1130,R1130))</f>
        <v>0</v>
      </c>
      <c r="U1130" t="b">
        <f>OR(Table1[[#This Row],[Inflammation]],Table1[[#This Row],[Immune]])</f>
        <v>0</v>
      </c>
      <c r="V1130" t="str">
        <f>IF(OR(Table1[[#This Row],[Rodents]],Table1[[#This Row],[Human]],Table1[[#This Row],[Pig]]),OR(ISNUMBER(FIND("intratrach",C1130)),ISNUMBER(FIND("nasal ",C1130)),ISNUMBER(FIND("instill",C1130))),"NA")</f>
        <v>NA</v>
      </c>
      <c r="W1130" t="str">
        <f>IF(OR(Table1[[#This Row],[Rodents]],Table1[[#This Row],[Human]],Table1[[#This Row],[Pig]]),OR(ISNUMBER(FIND("dermal",C1130)),ISNUMBER(FIND("skin ",C1130))),"NA")</f>
        <v>NA</v>
      </c>
      <c r="X1130" t="str">
        <f>IF(OR(Table1[[#This Row],[Rodents]],Table1[[#This Row],[Human]],Table1[[#This Row],[Pig]]),OR(ISNUMBER(FIND("injected",C1130)),ISNUMBER(FIND("periton",C1130)),ISNUMBER(FIND("intrascrot",C1130))),"NA")</f>
        <v>NA</v>
      </c>
      <c r="Y1130" t="str">
        <f>IF(OR(Table1[[#This Row],[Rodents]],Table1[[#This Row],[Human]],Table1[[#This Row],[Pig]]),NOT(OR(Table1[[#This Row],[Inhaled/Intratracheal/intranasal]],Table1[[#This Row],[Dermal]],Table1[[#This Row],[Injected]])),"NA")</f>
        <v>NA</v>
      </c>
      <c r="AA1130" t="b">
        <f>OR(ISNUMBER(FIND("fish ",C1130)),ISNUMBER(FIND("Fish ",C1130)),ISNUMBER(FIND("aquatic",C1130)),ISNUMBER(FIND("daphnids",C1130)),ISNUMBER(FIND("Carcinus maenas",C1130)),ISNUMBER(FIND("Daphnia",C1130)),ISNUMBER(FIND("Ruditapes philippinarum",C1130)),ISNUMBER(FIND("daphnia",C1130)),ISNUMBER(FIND("marine",C1130)),ISNUMBER(FIND("mussel",C1130)),ISNUMBER(FIND("algae",C1130)),ISNUMBER(FIND("Donax faba",C1130)),ISNUMBER(FIND("estuarine",C1130)),ISNUMBER(FIND("snail",C1130)),ISNUMBER(FIND("Prorocentrum donghaiense",C1130)) )</f>
        <v>0</v>
      </c>
      <c r="AB1130" t="b">
        <f>OR(ISNUMBER(FIND(" rat ",C1130)),ISNUMBER(FIND(" rats ",C1130)),ISNUMBER(FIND(" Rats ",C1130)),ISNUMBER(FIND(" Rat ",C1130)),ISNUMBER(FIND(" rat.",C1130)),ISNUMBER(FIND(" rats.",C1130)),ISNUMBER(FIND("mouse",C1130)),ISNUMBER(FIND("mice",C1130)), ISNUMBER(FIND(" Mice",C1130)))</f>
        <v>0</v>
      </c>
      <c r="AC1130" t="b">
        <f>OR(ISNUMBER(FIND(" cell ",C1130)),ISNUMBER(FIND("fibroblast",C1130)),ISNUMBER(FIND("macrophage",C1130)),ISNUMBER(FIND("epithelial",C1130)),ISNUMBER(FIND("endothelial",C1130)),ISNUMBER(FIND("neuron",C1130)),ISNUMBER(FIND(" cells ",C1130)),ISNUMBER(FIND("RBC",C1130)),ISNUMBER(FIND("mitochond",C1130)),ISNUMBER(FIND("adipocyte",C1130)),ISNUMBER(FIND("osteo",C1130)),ISNUMBER(FIND("keratin",C1130)),ISNUMBER(FIND(" cell's ",C1130)),ISNUMBER(FIND("eukary",C1130)),ISNUMBER(FIND("sperm",C1130)))</f>
        <v>0</v>
      </c>
      <c r="AD1130" t="b">
        <f>OR(ISNUMBER(FIND("human",B1130)),ISNUMBER(FIND("workers",B1130)),ISNUMBER(FIND("workforces",B1130)),ISNUMBER(FIND("occupational",B1130)),ISNUMBER(FIND("Case report",B1130)),ISNUMBER(FIND("Workplaces",B1130)),ISNUMBER(FIND("worker",B1130)))</f>
        <v>0</v>
      </c>
      <c r="AE1130" t="b">
        <f>OR(ISNUMBER(FIND(" plant ",C1130)),ISNUMBER(FIND("Plant ",C1130)),ISNUMBER(FIND("tomato",C1130)),ISNUMBER(FIND("plants",C1130)),ISNUMBER(FIND("Plants",C1130)),ISNUMBER(FIND("algae",C1130)),ISNUMBER(FIND("lettuce",C1130)),ISNUMBER(FIND("green gram sprouts ",C1130)),ISNUMBER(FIND("Cucurbita pepo",C1130)),ISNUMBER(FIND("bean ",C1130)),ISNUMBER(FIND("chloroplast",C1130)),ISNUMBER(FIND("chlorophyll",C1130)),ISNUMBER(FIND("seedling",C1130)),ISNUMBER(FIND("canola",C1130)),ISNUMBER(FIND("shoot",C1130)),ISNUMBER(FIND("photosynthes",C1130)),ISNUMBER(FIND(" leaves ",C1130)),,ISNUMBER(FIND("agriculture",C1130)),ISNUMBER(FIND(" crops ",C1130)))</f>
        <v>1</v>
      </c>
      <c r="AF1130" t="b">
        <f>OR(ISNUMBER(FIND("bacteria",C1130)),ISNUMBER(FIND("Bacteria",C1130)),ISNUMBER(FIND("Bacterium",C1130)),ISNUMBER(FIND("bacterium",C1130)),ISNUMBER(FIND(" coli ",C1130)))</f>
        <v>0</v>
      </c>
      <c r="AG1130" t="b">
        <f>OR(ISNUMBER(FIND("fungi",C1130)),ISNUMBER(FIND("Fungi",C1130)),ISNUMBER(FIND("fungus",C1130)),ISNUMBER(FIND("Fungus",C1130)),ISNUMBER(FIND("mushroom",C1130)),ISNUMBER(FIND("Mushroom",C1130)),ISNUMBER(FIND(" mold ",C1130)))</f>
        <v>0</v>
      </c>
      <c r="AH1130" t="b">
        <f>OR(ISNUMBER(FIND("Pig ",C1130)),ISNUMBER(FIND("pig ",C1130)),ISNUMBER(FIND("Pigs ",C1130)),ISNUMBER(FIND("pigs ",C1130)))</f>
        <v>0</v>
      </c>
      <c r="AI1130" t="b">
        <f>OR(ISNUMBER(FIND(" C. elegans",C1130)),ISNUMBER(FIND("Caenorhabditis elegans",C1130)),ISNUMBER(FIND("earthworms",C1130)),ISNUMBER(FIND(" Ficopomatus enigmaticus",C1130)),ISNUMBER(FIND("larva",C1130)),ISNUMBER(FIND("Lumbriculus variegatus",C1130)),ISNUMBER(FIND("nematode",C1130)))</f>
        <v>0</v>
      </c>
      <c r="AJ1130" t="b">
        <f>NOT(OR(AA1130,AB1130,AC1130,AD1130,AE1130,AF1130,AG1130,AH1130,AI1130))</f>
        <v>0</v>
      </c>
      <c r="AL1130" t="b">
        <f>OR(AA1130,AB1130,AD1130,AE1130,AF1130,AG1130,AH1130,AI1130)</f>
        <v>1</v>
      </c>
      <c r="AM1130" t="b">
        <f>IF(Table1[[#This Row],[In vivo?]],IF(Table1[[#This Row],[Cell]],FALSE,TRUE),FALSE)</f>
        <v>1</v>
      </c>
      <c r="AN1130" t="b">
        <f>AND(AC1130,AL1130)</f>
        <v>0</v>
      </c>
      <c r="AO1130" t="b">
        <f>IF(Table1[[#This Row],[Cell]],IF(Table1[[#This Row],[In vivo?]],FALSE,TRUE),FALSE)</f>
        <v>0</v>
      </c>
      <c r="AP1130" t="b">
        <f>NOT(OR(Table1[[#This Row],[In vivo?]],Table1[[#This Row],[Only in Cell]]))</f>
        <v>0</v>
      </c>
      <c r="AQ1130" t="str">
        <f>IF(OR(Table1[[#This Row],[Rodents]],Table1[[#This Row],[Human]],Table1[[#This Row],[Pig]]),OR(ISNUMBER(FIND("pulmonary",C1130)),ISNUMBER(FIND("lung",C1130))),"NA")</f>
        <v>NA</v>
      </c>
      <c r="AR1130" t="str">
        <f>IF(OR(Table1[[#This Row],[Rodents]],Table1[[#This Row],[Human]],Table1[[#This Row],[Pig]]),OR(ISNUMBER(FIND("skin",C1130)),ISNUMBER(FIND("dermal",C1130))),"NA")</f>
        <v>NA</v>
      </c>
      <c r="AS1130" t="str">
        <f>IF(OR(Table1[[#This Row],[Rodents]],Table1[[#This Row],[Human]],Table1[[#This Row],[Pig]]),OR(ISNUMBER(FIND("liver",C1130)),ISNUMBER(FIND("hepat",C1130))),"NA")</f>
        <v>NA</v>
      </c>
      <c r="AT1130" t="str">
        <f>IF(OR(Table1[[#This Row],[Rodents]],Table1[[#This Row],[Human]],Table1[[#This Row],[Pig]]),OR(ISNUMBER(FIND("kidney",C1130)),ISNUMBER(FIND("neph",C1130))),"NA")</f>
        <v>NA</v>
      </c>
      <c r="AU1130" t="str">
        <f>IF(OR(Table1[[#This Row],[Rodents]],Table1[[#This Row],[Human]],Table1[[#This Row],[Pig]]),OR(ISNUMBER(FIND("brain",C1130)),ISNUMBER(FIND("neur",C1130)),ISNUMBER(FIND("nerv",C1130))),"NA")</f>
        <v>NA</v>
      </c>
      <c r="AV1130" t="str">
        <f>IF(OR(Table1[[#This Row],[Rodents]],Table1[[#This Row],[Human]],Table1[[#This Row],[Pig]]),OR(ISNUMBER(FIND("heart",C1130)),ISNUMBER(FIND("cardi",C1130))),"NA")</f>
        <v>NA</v>
      </c>
      <c r="AW1130" t="str">
        <f>IF(OR(Table1[[#This Row],[Rodents]],Table1[[#This Row],[Human]],Table1[[#This Row],[Pig]]),OR(ISNUMBER(FIND("gastro",C1130)),ISNUMBER(FIND("intesti",C1130)),ISNUMBER(FIND("stomach",C1130))),"NA")</f>
        <v>NA</v>
      </c>
      <c r="AX1130" t="str">
        <f>IF(OR(Table1[[#This Row],[Rodents]],Table1[[#This Row],[Human]],Table1[[#This Row],[Pig]]),NOT(OR(AQ1130,AR1130,AS1130,AT1130,AU1130,AV1130,AW1130)),"NA")</f>
        <v>NA</v>
      </c>
      <c r="AY1130" t="b">
        <f>OR(ISNUMBER(FIND("SWCNT",C1130)),ISNUMBER(FIND("SWNT",C1130)),ISNUMBER(FIND("single-wall",C1130)),ISNUMBER(FIND("single wall",C1130)),ISNUMBER(FIND("Single wall",C1130)),ISNUMBER(FIND("Single-wall",C1130)),ISNUMBER(FIND("SWCNT",B1130)),ISNUMBER(FIND("SWNT",B1130)),ISNUMBER(FIND("single-wall",B1130)),ISNUMBER(FIND("single wall",B1130)),ISNUMBER(FIND("Single-wall",B1130)),ISNUMBER(FIND("Single wall",B1130)))</f>
        <v>0</v>
      </c>
      <c r="AZ1130" t="b">
        <f>OR(ISNUMBER(FIND("MWCNT",C1130)),ISNUMBER(FIND("MWNT",C1130)),ISNUMBER(FIND("multi-wall",C1130)),ISNUMBER(FIND("multi wall",C1130)),ISNUMBER(FIND("multiwall",C1130)),ISNUMBER(FIND("Multi-wall",C1130)),ISNUMBER(FIND("Multi wall",C1130)),ISNUMBER(FIND("Multiwall",C1130)),ISNUMBER(FIND("MWCNT",B1130)),ISNUMBER(FIND("MWNT",B1130)),ISNUMBER(FIND("multi-wall",B1130)),ISNUMBER(FIND("multi wall",B1130)),ISNUMBER(FIND("multiwall",B1130)),ISNUMBER(FIND("Multi-wall",B1130)),ISNUMBER(FIND("Multi wall",B1130)),ISNUMBER(FIND("Multiwall",B1130)),ISNUMBER(FIND("Double-wall",B1130)),ISNUMBER(FIND("Double wall",B1130)),ISNUMBER(FIND("Doublewall",B1130)),ISNUMBER(FIND("double-wall",B1130)),ISNUMBER(FIND("double wall",B1130)),ISNUMBER(FIND("doublewall",B1130)))</f>
        <v>1</v>
      </c>
      <c r="BA1130" t="b">
        <f>AND(Table1[[#This Row],[SWCNT]],Table1[[#This Row],[MWCNT]])</f>
        <v>0</v>
      </c>
      <c r="BB1130" t="b">
        <f>IF(Table1[[#This Row],[SWCNT]]=TRUE,FALSE,IF(Table1[[#This Row],[MWCNT]]=TRUE,FALSE,TRUE))</f>
        <v>0</v>
      </c>
      <c r="BC1130" s="18"/>
    </row>
    <row r="1131" spans="1:55" ht="222">
      <c r="A1131" t="s">
        <v>5660</v>
      </c>
      <c r="B1131" s="2" t="s">
        <v>5662</v>
      </c>
      <c r="C1131" s="16" t="s">
        <v>5664</v>
      </c>
      <c r="D1131" s="17" t="s">
        <v>1298</v>
      </c>
      <c r="E1131" s="2">
        <v>2008</v>
      </c>
      <c r="F1131" t="b">
        <f>OR(ISNUMBER(FIND("cytotoxic",C1131)),ISNUMBER(FIND("Cytotoxic",C1131)),ISNUMBER(FIND("cellular toxicity",C1131)),ISNUMBER(FIND("cell death",C1131)),ISNUMBER(FIND("viable",C1131)),ISNUMBER(FIND("phytotoxic",C1131)),ISNUMBER(FIND("acute toxicity",C1131)),ISNUMBER(FIND("MTT",C1131)),ISNUMBER(FIND("survival",C1131)),ISNUMBER(FIND("prolifer",C1131)),ISNUMBER(FIND("apoptosis",C1131)),ISNUMBER(FIND("neurotoxic",C1131)),ISNUMBER(FIND("  lysis ",C1131)),ISNUMBER(FIND("necrosis",C1131)),ISNUMBER(FIND("cellular death",C1131))*3,ISNUMBER(FIND("LDH",C1131)),ISNUMBER(FIND("Acute toxicity",C1131)))</f>
        <v>1</v>
      </c>
      <c r="G1131" t="b">
        <f>OR(ISNUMBER(FIND("genotoxic",C1131)),ISNUMBER(FIND("genotoxicity",C1131)),ISNUMBER(FIND("DNA damage",C1131)),ISNUMBER(FIND("DNA",C1131)),ISNUMBER(FIND("RNA",C1131)),ISNUMBER(FIND("mesothelioma",C1131)),ISNUMBER(FIND("carcino",C1131)),ISNUMBER(FIND("mutagen",C1131)),ISNUMBER(FIND("genetic",C1131)))</f>
        <v>0</v>
      </c>
      <c r="H1131" t="b">
        <f>OR(ISNUMBER(FIND("inflammatory",C1131)),ISNUMBER(FIND("inflamm",C1131)))</f>
        <v>0</v>
      </c>
      <c r="I1131" t="b">
        <f>OR(ISNUMBER(FIND("immune",C1131)),ISNUMBER(FIND("immunological",C1131)),ISNUMBER(FIND("interleuk",C1131)),ISNUMBER(FIND("platelet activation",C1131)),ISNUMBER(FIND("monocyte",C1131)),ISNUMBER(FIND("leukocyte",C1131)),ISNUMBER(FIND("cytokine",C1131)),ISNUMBER(FIND("CD4",C1131)),ISNUMBER(FIND("CD8",C1131)),ISNUMBER(FIND("T-cell",C1131)))</f>
        <v>0</v>
      </c>
      <c r="J1131" t="b">
        <f>OR(ISNUMBER(FIND("reactive oxygen",C1131)),ISNUMBER(FIND("ROS",C1131)),ISNUMBER(FIND("free radical",C1131)),ISNUMBER(FIND("oxidative stress",C1131)),ISNUMBER(FIND("peroxid",C1131)),ISNUMBER(FIND("oxidative",C1131)),ISNUMBER(FIND("antioxid",C1131)))</f>
        <v>0</v>
      </c>
      <c r="K1131" t="b">
        <f>OR(ISNUMBER(FIND("autophag",C1131)))</f>
        <v>0</v>
      </c>
      <c r="L1131" t="b">
        <f>OR(ISNUMBER(FIND("morpholog",C1131)))</f>
        <v>0</v>
      </c>
      <c r="M1131" t="b">
        <f>OR(ISNUMBER(FIND("fibrosis",C1131)),ISNUMBER(FIND("Fibrosis",C1131)),ISNUMBER(FIND("fibrot",C1131)))</f>
        <v>0</v>
      </c>
      <c r="N1131" t="b">
        <f>OR(ISNUMBER(FIND("offspring",C1131)),ISNUMBER(FIND("Parental",C1131)),ISNUMBER(FIND("parental",C1131)),ISNUMBER(FIND("germline",C1131)),ISNUMBER(FIND("reproduc",C1131)),ISNUMBER(FIND("embryo",C1131)))</f>
        <v>0</v>
      </c>
      <c r="O1131" t="b">
        <f>OR(ISNUMBER(FIND("metabol",C1131)),ISNUMBER(FIND("Metabol",C1131)),ISNUMBER(FIND("digest",C1131)),ISNUMBER(FIND("mitochon",C1131)))</f>
        <v>0</v>
      </c>
      <c r="P1131" t="b">
        <f>OR(ISNUMBER(FIND("ecotox",C1131)),ISNUMBER(FIND("Ecotox",B1131)),ISNUMBER(FIND("ecotox",B1131)),ISNUMBER(FIND("Ecotox",C1131)))</f>
        <v>0</v>
      </c>
      <c r="Q1131" t="b">
        <f>OR(ISNUMBER(FIND("Bioaccum",C1131)),ISNUMBER(FIND("bioaccum",C1131)),ISNUMBER(FIND("accum",C1131)))</f>
        <v>0</v>
      </c>
      <c r="R1131" t="b">
        <f>OR(ISNUMBER(FIND("Occupation",C1131)),ISNUMBER(FIND("occupation",C1131)),ISNUMBER(FIND("worker",C1131)),ISNUMBER(FIND("workforce",C1131)))</f>
        <v>0</v>
      </c>
      <c r="S1131" t="b">
        <f>NOT(OR(F1131,G1131,H1131,I1131,J1131,K1131,L1131,M1131,N1131,O1131,P1131,Q1131,R1131))</f>
        <v>0</v>
      </c>
      <c r="U1131" t="b">
        <f>OR(Table1[[#This Row],[Inflammation]],Table1[[#This Row],[Immune]])</f>
        <v>0</v>
      </c>
      <c r="V1131" t="str">
        <f>IF(OR(Table1[[#This Row],[Rodents]],Table1[[#This Row],[Human]],Table1[[#This Row],[Pig]]),OR(ISNUMBER(FIND("intratrach",C1131)),ISNUMBER(FIND("nasal ",C1131)),ISNUMBER(FIND("instill",C1131))),"NA")</f>
        <v>NA</v>
      </c>
      <c r="W1131" t="str">
        <f>IF(OR(Table1[[#This Row],[Rodents]],Table1[[#This Row],[Human]],Table1[[#This Row],[Pig]]),OR(ISNUMBER(FIND("dermal",C1131)),ISNUMBER(FIND("skin ",C1131))),"NA")</f>
        <v>NA</v>
      </c>
      <c r="X1131" t="str">
        <f>IF(OR(Table1[[#This Row],[Rodents]],Table1[[#This Row],[Human]],Table1[[#This Row],[Pig]]),OR(ISNUMBER(FIND("injected",C1131)),ISNUMBER(FIND("periton",C1131)),ISNUMBER(FIND("intrascrot",C1131))),"NA")</f>
        <v>NA</v>
      </c>
      <c r="Y1131" t="str">
        <f>IF(OR(Table1[[#This Row],[Rodents]],Table1[[#This Row],[Human]],Table1[[#This Row],[Pig]]),NOT(OR(Table1[[#This Row],[Inhaled/Intratracheal/intranasal]],Table1[[#This Row],[Dermal]],Table1[[#This Row],[Injected]])),"NA")</f>
        <v>NA</v>
      </c>
      <c r="AA1131" t="b">
        <f>OR(ISNUMBER(FIND("fish ",C1131)),ISNUMBER(FIND("Fish ",C1131)),ISNUMBER(FIND("aquatic",C1131)),ISNUMBER(FIND("daphnids",C1131)),ISNUMBER(FIND("Carcinus maenas",C1131)),ISNUMBER(FIND("Daphnia",C1131)),ISNUMBER(FIND("Ruditapes philippinarum",C1131)),ISNUMBER(FIND("daphnia",C1131)),ISNUMBER(FIND("marine",C1131)),ISNUMBER(FIND("mussel",C1131)),ISNUMBER(FIND("algae",C1131)),ISNUMBER(FIND("Donax faba",C1131)),ISNUMBER(FIND("estuarine",C1131)),ISNUMBER(FIND("snail",C1131)),ISNUMBER(FIND("Prorocentrum donghaiense",C1131)) )</f>
        <v>0</v>
      </c>
      <c r="AB1131" t="b">
        <f>OR(ISNUMBER(FIND(" rat ",C1131)),ISNUMBER(FIND(" rats ",C1131)),ISNUMBER(FIND(" Rats ",C1131)),ISNUMBER(FIND(" Rat ",C1131)),ISNUMBER(FIND(" rat.",C1131)),ISNUMBER(FIND(" rats.",C1131)),ISNUMBER(FIND("mouse",C1131)),ISNUMBER(FIND("mice",C1131)), ISNUMBER(FIND(" Mice",C1131)))</f>
        <v>0</v>
      </c>
      <c r="AC1131" t="b">
        <f>OR(ISNUMBER(FIND(" cell ",C1131)),ISNUMBER(FIND("fibroblast",C1131)),ISNUMBER(FIND("macrophage",C1131)),ISNUMBER(FIND("epithelial",C1131)),ISNUMBER(FIND("endothelial",C1131)),ISNUMBER(FIND("neuron",C1131)),ISNUMBER(FIND(" cells ",C1131)),ISNUMBER(FIND("RBC",C1131)),ISNUMBER(FIND("mitochond",C1131)),ISNUMBER(FIND("adipocyte",C1131)),ISNUMBER(FIND("osteo",C1131)),ISNUMBER(FIND("keratin",C1131)),ISNUMBER(FIND(" cell's ",C1131)),ISNUMBER(FIND("eukary",C1131)),ISNUMBER(FIND("sperm",C1131)))</f>
        <v>0</v>
      </c>
      <c r="AD1131" t="b">
        <f>OR(ISNUMBER(FIND("human",B1131)),ISNUMBER(FIND("workers",B1131)),ISNUMBER(FIND("workforces",B1131)),ISNUMBER(FIND("occupational",B1131)),ISNUMBER(FIND("Case report",B1131)),ISNUMBER(FIND("Workplaces",B1131)),ISNUMBER(FIND("worker",B1131)))</f>
        <v>0</v>
      </c>
      <c r="AE1131" t="b">
        <f>OR(ISNUMBER(FIND(" plant ",C1131)),ISNUMBER(FIND("Plant ",C1131)),ISNUMBER(FIND("tomato",C1131)),ISNUMBER(FIND("plants",C1131)),ISNUMBER(FIND("Plants",C1131)),ISNUMBER(FIND("algae",C1131)),ISNUMBER(FIND("lettuce",C1131)),ISNUMBER(FIND("green gram sprouts ",C1131)),ISNUMBER(FIND("Cucurbita pepo",C1131)),ISNUMBER(FIND("bean ",C1131)),ISNUMBER(FIND("chloroplast",C1131)),ISNUMBER(FIND("chlorophyll",C1131)),ISNUMBER(FIND("seedling",C1131)),ISNUMBER(FIND("canola",C1131)),ISNUMBER(FIND("shoot",C1131)),ISNUMBER(FIND("photosynthes",C1131)),ISNUMBER(FIND(" leaves ",C1131)),,ISNUMBER(FIND("agriculture",C1131)),ISNUMBER(FIND(" crops ",C1131)))</f>
        <v>1</v>
      </c>
      <c r="AF1131" t="b">
        <f>OR(ISNUMBER(FIND("bacteria",C1131)),ISNUMBER(FIND("Bacteria",C1131)),ISNUMBER(FIND("Bacterium",C1131)),ISNUMBER(FIND("bacterium",C1131)),ISNUMBER(FIND(" coli ",C1131)))</f>
        <v>0</v>
      </c>
      <c r="AG1131" t="b">
        <f>OR(ISNUMBER(FIND("fungi",C1131)),ISNUMBER(FIND("Fungi",C1131)),ISNUMBER(FIND("fungus",C1131)),ISNUMBER(FIND("Fungus",C1131)),ISNUMBER(FIND("mushroom",C1131)),ISNUMBER(FIND("Mushroom",C1131)),ISNUMBER(FIND(" mold ",C1131)))</f>
        <v>0</v>
      </c>
      <c r="AH1131" t="b">
        <f>OR(ISNUMBER(FIND("Pig ",C1131)),ISNUMBER(FIND("pig ",C1131)),ISNUMBER(FIND("Pigs ",C1131)),ISNUMBER(FIND("pigs ",C1131)))</f>
        <v>0</v>
      </c>
      <c r="AI1131" t="b">
        <f>OR(ISNUMBER(FIND(" C. elegans",C1131)),ISNUMBER(FIND("Caenorhabditis elegans",C1131)),ISNUMBER(FIND("earthworms",C1131)),ISNUMBER(FIND(" Ficopomatus enigmaticus",C1131)),ISNUMBER(FIND("larva",C1131)),ISNUMBER(FIND("Lumbriculus variegatus",C1131)),ISNUMBER(FIND("nematode",C1131)))</f>
        <v>0</v>
      </c>
      <c r="AJ1131" t="b">
        <f>NOT(OR(AA1131,AB1131,AC1131,AD1131,AE1131,AF1131,AG1131,AH1131,AI1131))</f>
        <v>0</v>
      </c>
      <c r="AL1131" t="b">
        <f>OR(AA1131,AB1131,AD1131,AE1131,AF1131,AG1131,AH1131,AI1131)</f>
        <v>1</v>
      </c>
      <c r="AM1131" t="b">
        <f>IF(Table1[[#This Row],[In vivo?]],IF(Table1[[#This Row],[Cell]],FALSE,TRUE),FALSE)</f>
        <v>1</v>
      </c>
      <c r="AN1131" t="b">
        <f>AND(AC1131,AL1131)</f>
        <v>0</v>
      </c>
      <c r="AO1131" t="b">
        <f>IF(Table1[[#This Row],[Cell]],IF(Table1[[#This Row],[In vivo?]],FALSE,TRUE),FALSE)</f>
        <v>0</v>
      </c>
      <c r="AP1131" t="b">
        <f>NOT(OR(Table1[[#This Row],[In vivo?]],Table1[[#This Row],[Only in Cell]]))</f>
        <v>0</v>
      </c>
      <c r="AQ1131" t="str">
        <f>IF(OR(Table1[[#This Row],[Rodents]],Table1[[#This Row],[Human]],Table1[[#This Row],[Pig]]),OR(ISNUMBER(FIND("pulmonary",C1131)),ISNUMBER(FIND("lung",C1131))),"NA")</f>
        <v>NA</v>
      </c>
      <c r="AR1131" t="str">
        <f>IF(OR(Table1[[#This Row],[Rodents]],Table1[[#This Row],[Human]],Table1[[#This Row],[Pig]]),OR(ISNUMBER(FIND("skin",C1131)),ISNUMBER(FIND("dermal",C1131))),"NA")</f>
        <v>NA</v>
      </c>
      <c r="AS1131" t="str">
        <f>IF(OR(Table1[[#This Row],[Rodents]],Table1[[#This Row],[Human]],Table1[[#This Row],[Pig]]),OR(ISNUMBER(FIND("liver",C1131)),ISNUMBER(FIND("hepat",C1131))),"NA")</f>
        <v>NA</v>
      </c>
      <c r="AT1131" t="str">
        <f>IF(OR(Table1[[#This Row],[Rodents]],Table1[[#This Row],[Human]],Table1[[#This Row],[Pig]]),OR(ISNUMBER(FIND("kidney",C1131)),ISNUMBER(FIND("neph",C1131))),"NA")</f>
        <v>NA</v>
      </c>
      <c r="AU1131" t="str">
        <f>IF(OR(Table1[[#This Row],[Rodents]],Table1[[#This Row],[Human]],Table1[[#This Row],[Pig]]),OR(ISNUMBER(FIND("brain",C1131)),ISNUMBER(FIND("neur",C1131)),ISNUMBER(FIND("nerv",C1131))),"NA")</f>
        <v>NA</v>
      </c>
      <c r="AV1131" t="str">
        <f>IF(OR(Table1[[#This Row],[Rodents]],Table1[[#This Row],[Human]],Table1[[#This Row],[Pig]]),OR(ISNUMBER(FIND("heart",C1131)),ISNUMBER(FIND("cardi",C1131))),"NA")</f>
        <v>NA</v>
      </c>
      <c r="AW1131" t="str">
        <f>IF(OR(Table1[[#This Row],[Rodents]],Table1[[#This Row],[Human]],Table1[[#This Row],[Pig]]),OR(ISNUMBER(FIND("gastro",C1131)),ISNUMBER(FIND("intesti",C1131)),ISNUMBER(FIND("stomach",C1131))),"NA")</f>
        <v>NA</v>
      </c>
      <c r="AX1131" t="str">
        <f>IF(OR(Table1[[#This Row],[Rodents]],Table1[[#This Row],[Human]],Table1[[#This Row],[Pig]]),NOT(OR(AQ1131,AR1131,AS1131,AT1131,AU1131,AV1131,AW1131)),"NA")</f>
        <v>NA</v>
      </c>
      <c r="AY1131" t="b">
        <f>OR(ISNUMBER(FIND("SWCNT",C1131)),ISNUMBER(FIND("SWNT",C1131)),ISNUMBER(FIND("single-wall",C1131)),ISNUMBER(FIND("single wall",C1131)),ISNUMBER(FIND("Single wall",C1131)),ISNUMBER(FIND("Single-wall",C1131)),ISNUMBER(FIND("SWCNT",B1131)),ISNUMBER(FIND("SWNT",B1131)),ISNUMBER(FIND("single-wall",B1131)),ISNUMBER(FIND("single wall",B1131)),ISNUMBER(FIND("Single-wall",B1131)),ISNUMBER(FIND("Single wall",B1131)))</f>
        <v>1</v>
      </c>
      <c r="AZ1131" t="b">
        <f>OR(ISNUMBER(FIND("MWCNT",C1131)),ISNUMBER(FIND("MWNT",C1131)),ISNUMBER(FIND("multi-wall",C1131)),ISNUMBER(FIND("multi wall",C1131)),ISNUMBER(FIND("multiwall",C1131)),ISNUMBER(FIND("Multi-wall",C1131)),ISNUMBER(FIND("Multi wall",C1131)),ISNUMBER(FIND("Multiwall",C1131)),ISNUMBER(FIND("MWCNT",B1131)),ISNUMBER(FIND("MWNT",B1131)),ISNUMBER(FIND("multi-wall",B1131)),ISNUMBER(FIND("multi wall",B1131)),ISNUMBER(FIND("multiwall",B1131)),ISNUMBER(FIND("Multi-wall",B1131)),ISNUMBER(FIND("Multi wall",B1131)),ISNUMBER(FIND("Multiwall",B1131)),ISNUMBER(FIND("Double-wall",B1131)),ISNUMBER(FIND("Double wall",B1131)),ISNUMBER(FIND("Doublewall",B1131)),ISNUMBER(FIND("double-wall",B1131)),ISNUMBER(FIND("double wall",B1131)),ISNUMBER(FIND("doublewall",B1131)))</f>
        <v>0</v>
      </c>
      <c r="BA1131" t="b">
        <f>AND(Table1[[#This Row],[SWCNT]],Table1[[#This Row],[MWCNT]])</f>
        <v>0</v>
      </c>
      <c r="BB1131" t="b">
        <f>IF(Table1[[#This Row],[SWCNT]]=TRUE,FALSE,IF(Table1[[#This Row],[MWCNT]]=TRUE,FALSE,TRUE))</f>
        <v>0</v>
      </c>
      <c r="BC1131" s="18"/>
    </row>
    <row r="1132" spans="1:55" ht="259">
      <c r="A1132" t="s">
        <v>587</v>
      </c>
      <c r="B1132" s="2" t="s">
        <v>589</v>
      </c>
      <c r="C1132" s="16" t="s">
        <v>591</v>
      </c>
      <c r="D1132" s="17" t="s">
        <v>592</v>
      </c>
      <c r="E1132" s="2">
        <v>2021</v>
      </c>
      <c r="F1132" t="b">
        <f>OR(ISNUMBER(FIND("cytotoxic",C1132)),ISNUMBER(FIND("Cytotoxic",C1132)),ISNUMBER(FIND("cellular toxicity",C1132)),ISNUMBER(FIND("cell death",C1132)),ISNUMBER(FIND("viable",C1132)),ISNUMBER(FIND("phytotoxic",C1132)),ISNUMBER(FIND("acute toxicity",C1132)),ISNUMBER(FIND("MTT",C1132)),ISNUMBER(FIND("survival",C1132)),ISNUMBER(FIND("prolifer",C1132)),ISNUMBER(FIND("apoptosis",C1132)),ISNUMBER(FIND("neurotoxic",C1132)),ISNUMBER(FIND("  lysis ",C1132)),ISNUMBER(FIND("necrosis",C1132)),ISNUMBER(FIND("cellular death",C1132))*3,ISNUMBER(FIND("LDH",C1132)),ISNUMBER(FIND("Acute toxicity",C1132)))</f>
        <v>0</v>
      </c>
      <c r="G1132" t="b">
        <f>OR(ISNUMBER(FIND("genotoxic",C1132)),ISNUMBER(FIND("genotoxicity",C1132)),ISNUMBER(FIND("DNA damage",C1132)),ISNUMBER(FIND("DNA",C1132)),ISNUMBER(FIND("RNA",C1132)),ISNUMBER(FIND("mesothelioma",C1132)),ISNUMBER(FIND("carcino",C1132)),ISNUMBER(FIND("mutagen",C1132)),ISNUMBER(FIND("genetic",C1132)))</f>
        <v>0</v>
      </c>
      <c r="H1132" t="b">
        <f>OR(ISNUMBER(FIND("inflammatory",C1132)),ISNUMBER(FIND("inflamm",C1132)))</f>
        <v>0</v>
      </c>
      <c r="I1132" t="b">
        <f>OR(ISNUMBER(FIND("immune",C1132)),ISNUMBER(FIND("immunological",C1132)),ISNUMBER(FIND("interleuk",C1132)),ISNUMBER(FIND("platelet activation",C1132)),ISNUMBER(FIND("monocyte",C1132)),ISNUMBER(FIND("leukocyte",C1132)),ISNUMBER(FIND("cytokine",C1132)),ISNUMBER(FIND("CD4",C1132)),ISNUMBER(FIND("CD8",C1132)),ISNUMBER(FIND("T-cell",C1132)))</f>
        <v>0</v>
      </c>
      <c r="J1132" t="b">
        <f>OR(ISNUMBER(FIND("reactive oxygen",C1132)),ISNUMBER(FIND("ROS",C1132)),ISNUMBER(FIND("free radical",C1132)),ISNUMBER(FIND("oxidative stress",C1132)),ISNUMBER(FIND("peroxid",C1132)),ISNUMBER(FIND("oxidative",C1132)),ISNUMBER(FIND("antioxid",C1132)))</f>
        <v>1</v>
      </c>
      <c r="K1132" t="b">
        <f>OR(ISNUMBER(FIND("autophag",C1132)))</f>
        <v>0</v>
      </c>
      <c r="L1132" t="b">
        <f>OR(ISNUMBER(FIND("morpholog",C1132)))</f>
        <v>0</v>
      </c>
      <c r="M1132" t="b">
        <f>OR(ISNUMBER(FIND("fibrosis",C1132)),ISNUMBER(FIND("Fibrosis",C1132)),ISNUMBER(FIND("fibrot",C1132)))</f>
        <v>0</v>
      </c>
      <c r="N1132" t="b">
        <f>OR(ISNUMBER(FIND("offspring",C1132)),ISNUMBER(FIND("Parental",C1132)),ISNUMBER(FIND("parental",C1132)),ISNUMBER(FIND("germline",C1132)),ISNUMBER(FIND("reproduc",C1132)),ISNUMBER(FIND("embryo",C1132)))</f>
        <v>0</v>
      </c>
      <c r="O1132" t="b">
        <f>OR(ISNUMBER(FIND("metabol",C1132)),ISNUMBER(FIND("Metabol",C1132)),ISNUMBER(FIND("digest",C1132)),ISNUMBER(FIND("mitochon",C1132)))</f>
        <v>0</v>
      </c>
      <c r="P1132" t="b">
        <f>OR(ISNUMBER(FIND("ecotox",C1132)),ISNUMBER(FIND("Ecotox",B1132)),ISNUMBER(FIND("ecotox",B1132)),ISNUMBER(FIND("Ecotox",C1132)))</f>
        <v>0</v>
      </c>
      <c r="Q1132" t="b">
        <f>OR(ISNUMBER(FIND("Bioaccum",C1132)),ISNUMBER(FIND("bioaccum",C1132)),ISNUMBER(FIND("accum",C1132)))</f>
        <v>1</v>
      </c>
      <c r="R1132" t="b">
        <f>OR(ISNUMBER(FIND("Occupation",C1132)),ISNUMBER(FIND("occupation",C1132)),ISNUMBER(FIND("worker",C1132)),ISNUMBER(FIND("workforce",C1132)))</f>
        <v>0</v>
      </c>
      <c r="S1132" t="b">
        <f>NOT(OR(F1132,G1132,H1132,I1132,J1132,K1132,L1132,M1132,N1132,O1132,P1132,Q1132,R1132))</f>
        <v>0</v>
      </c>
      <c r="U1132" t="b">
        <f>OR(Table1[[#This Row],[Inflammation]],Table1[[#This Row],[Immune]])</f>
        <v>0</v>
      </c>
      <c r="V1132" t="str">
        <f>IF(OR(Table1[[#This Row],[Rodents]],Table1[[#This Row],[Human]],Table1[[#This Row],[Pig]]),OR(ISNUMBER(FIND("intratrach",C1132)),ISNUMBER(FIND("nasal ",C1132)),ISNUMBER(FIND("instill",C1132))),"NA")</f>
        <v>NA</v>
      </c>
      <c r="W1132" t="str">
        <f>IF(OR(Table1[[#This Row],[Rodents]],Table1[[#This Row],[Human]],Table1[[#This Row],[Pig]]),OR(ISNUMBER(FIND("dermal",C1132)),ISNUMBER(FIND("skin ",C1132))),"NA")</f>
        <v>NA</v>
      </c>
      <c r="X1132" t="str">
        <f>IF(OR(Table1[[#This Row],[Rodents]],Table1[[#This Row],[Human]],Table1[[#This Row],[Pig]]),OR(ISNUMBER(FIND("injected",C1132)),ISNUMBER(FIND("periton",C1132)),ISNUMBER(FIND("intrascrot",C1132))),"NA")</f>
        <v>NA</v>
      </c>
      <c r="Y1132" t="str">
        <f>IF(OR(Table1[[#This Row],[Rodents]],Table1[[#This Row],[Human]],Table1[[#This Row],[Pig]]),NOT(OR(Table1[[#This Row],[Inhaled/Intratracheal/intranasal]],Table1[[#This Row],[Dermal]],Table1[[#This Row],[Injected]])),"NA")</f>
        <v>NA</v>
      </c>
      <c r="AA1132" t="b">
        <f>OR(ISNUMBER(FIND("fish ",C1132)),ISNUMBER(FIND("Fish ",C1132)),ISNUMBER(FIND("aquatic",C1132)),ISNUMBER(FIND("daphnids",C1132)),ISNUMBER(FIND("Carcinus maenas",C1132)),ISNUMBER(FIND("Daphnia",C1132)),ISNUMBER(FIND("Ruditapes philippinarum",C1132)),ISNUMBER(FIND("daphnia",C1132)),ISNUMBER(FIND("marine",C1132)),ISNUMBER(FIND("mussel",C1132)),ISNUMBER(FIND("algae",C1132)),ISNUMBER(FIND("Donax faba",C1132)),ISNUMBER(FIND("estuarine",C1132)),ISNUMBER(FIND("snail",C1132)),ISNUMBER(FIND("Prorocentrum donghaiense",C1132)) )</f>
        <v>1</v>
      </c>
      <c r="AB1132" t="b">
        <f>OR(ISNUMBER(FIND(" rat ",C1132)),ISNUMBER(FIND(" rats ",C1132)),ISNUMBER(FIND(" Rats ",C1132)),ISNUMBER(FIND(" Rat ",C1132)),ISNUMBER(FIND(" rat.",C1132)),ISNUMBER(FIND(" rats.",C1132)),ISNUMBER(FIND("mouse",C1132)),ISNUMBER(FIND("mice",C1132)), ISNUMBER(FIND(" Mice",C1132)))</f>
        <v>0</v>
      </c>
      <c r="AC1132" t="b">
        <f>OR(ISNUMBER(FIND(" cell ",C1132)),ISNUMBER(FIND("fibroblast",C1132)),ISNUMBER(FIND("macrophage",C1132)),ISNUMBER(FIND("epithelial",C1132)),ISNUMBER(FIND("endothelial",C1132)),ISNUMBER(FIND("neuron",C1132)),ISNUMBER(FIND(" cells ",C1132)),ISNUMBER(FIND("RBC",C1132)),ISNUMBER(FIND("mitochond",C1132)),ISNUMBER(FIND("adipocyte",C1132)),ISNUMBER(FIND("osteo",C1132)),ISNUMBER(FIND("keratin",C1132)),ISNUMBER(FIND(" cell's ",C1132)),ISNUMBER(FIND("eukary",C1132)),ISNUMBER(FIND("sperm",C1132)))</f>
        <v>0</v>
      </c>
      <c r="AD1132" t="b">
        <f>OR(ISNUMBER(FIND("human",B1132)),ISNUMBER(FIND("workers",B1132)),ISNUMBER(FIND("workforces",B1132)),ISNUMBER(FIND("occupational",B1132)),ISNUMBER(FIND("Case report",B1132)),ISNUMBER(FIND("Workplaces",B1132)),ISNUMBER(FIND("worker",B1132)))</f>
        <v>0</v>
      </c>
      <c r="AE1132" t="b">
        <f>OR(ISNUMBER(FIND(" plant ",C1132)),ISNUMBER(FIND("Plant ",C1132)),ISNUMBER(FIND("tomato",C1132)),ISNUMBER(FIND("plants",C1132)),ISNUMBER(FIND("Plants",C1132)),ISNUMBER(FIND("algae",C1132)),ISNUMBER(FIND("lettuce",C1132)),ISNUMBER(FIND("green gram sprouts ",C1132)),ISNUMBER(FIND("Cucurbita pepo",C1132)),ISNUMBER(FIND("bean ",C1132)),ISNUMBER(FIND("chloroplast",C1132)),ISNUMBER(FIND("chlorophyll",C1132)),ISNUMBER(FIND("seedling",C1132)),ISNUMBER(FIND("canola",C1132)),ISNUMBER(FIND("shoot",C1132)),ISNUMBER(FIND("photosynthes",C1132)),ISNUMBER(FIND(" leaves ",C1132)),,ISNUMBER(FIND("agriculture",C1132)),ISNUMBER(FIND(" crops ",C1132)))</f>
        <v>0</v>
      </c>
      <c r="AF1132" t="b">
        <f>OR(ISNUMBER(FIND("bacteria",C1132)),ISNUMBER(FIND("Bacteria",C1132)),ISNUMBER(FIND("Bacterium",C1132)),ISNUMBER(FIND("bacterium",C1132)),ISNUMBER(FIND(" coli ",C1132)))</f>
        <v>0</v>
      </c>
      <c r="AG1132" t="b">
        <f>OR(ISNUMBER(FIND("fungi",C1132)),ISNUMBER(FIND("Fungi",C1132)),ISNUMBER(FIND("fungus",C1132)),ISNUMBER(FIND("Fungus",C1132)),ISNUMBER(FIND("mushroom",C1132)),ISNUMBER(FIND("Mushroom",C1132)),ISNUMBER(FIND(" mold ",C1132)))</f>
        <v>0</v>
      </c>
      <c r="AH1132" t="b">
        <f>OR(ISNUMBER(FIND("Pig ",C1132)),ISNUMBER(FIND("pig ",C1132)),ISNUMBER(FIND("Pigs ",C1132)),ISNUMBER(FIND("pigs ",C1132)))</f>
        <v>0</v>
      </c>
      <c r="AI1132" t="b">
        <f>OR(ISNUMBER(FIND(" C. elegans",C1132)),ISNUMBER(FIND("Caenorhabditis elegans",C1132)),ISNUMBER(FIND("earthworms",C1132)),ISNUMBER(FIND(" Ficopomatus enigmaticus",C1132)),ISNUMBER(FIND("larva",C1132)),ISNUMBER(FIND("Lumbriculus variegatus",C1132)),ISNUMBER(FIND("nematode",C1132)))</f>
        <v>0</v>
      </c>
      <c r="AJ1132" t="b">
        <f>NOT(OR(AA1132,AB1132,AC1132,AD1132,AE1132,AF1132,AG1132,AH1132,AI1132))</f>
        <v>0</v>
      </c>
      <c r="AL1132" t="b">
        <f>OR(AA1132,AB1132,AD1132,AE1132,AF1132,AG1132,AH1132,AI1132)</f>
        <v>1</v>
      </c>
      <c r="AM1132" t="b">
        <f>IF(Table1[[#This Row],[In vivo?]],IF(Table1[[#This Row],[Cell]],FALSE,TRUE),FALSE)</f>
        <v>1</v>
      </c>
      <c r="AN1132" t="b">
        <f>AND(AC1132,AL1132)</f>
        <v>0</v>
      </c>
      <c r="AO1132" t="b">
        <f>IF(Table1[[#This Row],[Cell]],IF(Table1[[#This Row],[In vivo?]],FALSE,TRUE),FALSE)</f>
        <v>0</v>
      </c>
      <c r="AP1132" t="b">
        <f>NOT(OR(Table1[[#This Row],[In vivo?]],Table1[[#This Row],[Only in Cell]]))</f>
        <v>0</v>
      </c>
      <c r="AQ1132" t="str">
        <f>IF(OR(Table1[[#This Row],[Rodents]],Table1[[#This Row],[Human]],Table1[[#This Row],[Pig]]),OR(ISNUMBER(FIND("pulmonary",C1132)),ISNUMBER(FIND("lung",C1132))),"NA")</f>
        <v>NA</v>
      </c>
      <c r="AR1132" t="str">
        <f>IF(OR(Table1[[#This Row],[Rodents]],Table1[[#This Row],[Human]],Table1[[#This Row],[Pig]]),OR(ISNUMBER(FIND("skin",C1132)),ISNUMBER(FIND("dermal",C1132))),"NA")</f>
        <v>NA</v>
      </c>
      <c r="AS1132" t="str">
        <f>IF(OR(Table1[[#This Row],[Rodents]],Table1[[#This Row],[Human]],Table1[[#This Row],[Pig]]),OR(ISNUMBER(FIND("liver",C1132)),ISNUMBER(FIND("hepat",C1132))),"NA")</f>
        <v>NA</v>
      </c>
      <c r="AT1132" t="str">
        <f>IF(OR(Table1[[#This Row],[Rodents]],Table1[[#This Row],[Human]],Table1[[#This Row],[Pig]]),OR(ISNUMBER(FIND("kidney",C1132)),ISNUMBER(FIND("neph",C1132))),"NA")</f>
        <v>NA</v>
      </c>
      <c r="AU1132" t="str">
        <f>IF(OR(Table1[[#This Row],[Rodents]],Table1[[#This Row],[Human]],Table1[[#This Row],[Pig]]),OR(ISNUMBER(FIND("brain",C1132)),ISNUMBER(FIND("neur",C1132)),ISNUMBER(FIND("nerv",C1132))),"NA")</f>
        <v>NA</v>
      </c>
      <c r="AV1132" t="str">
        <f>IF(OR(Table1[[#This Row],[Rodents]],Table1[[#This Row],[Human]],Table1[[#This Row],[Pig]]),OR(ISNUMBER(FIND("heart",C1132)),ISNUMBER(FIND("cardi",C1132))),"NA")</f>
        <v>NA</v>
      </c>
      <c r="AW1132" t="str">
        <f>IF(OR(Table1[[#This Row],[Rodents]],Table1[[#This Row],[Human]],Table1[[#This Row],[Pig]]),OR(ISNUMBER(FIND("gastro",C1132)),ISNUMBER(FIND("intesti",C1132)),ISNUMBER(FIND("stomach",C1132))),"NA")</f>
        <v>NA</v>
      </c>
      <c r="AX1132" t="str">
        <f>IF(OR(Table1[[#This Row],[Rodents]],Table1[[#This Row],[Human]],Table1[[#This Row],[Pig]]),NOT(OR(AQ1132,AR1132,AS1132,AT1132,AU1132,AV1132,AW1132)),"NA")</f>
        <v>NA</v>
      </c>
      <c r="AY1132" t="b">
        <f>OR(ISNUMBER(FIND("SWCNT",C1132)),ISNUMBER(FIND("SWNT",C1132)),ISNUMBER(FIND("single-wall",C1132)),ISNUMBER(FIND("single wall",C1132)),ISNUMBER(FIND("Single wall",C1132)),ISNUMBER(FIND("Single-wall",C1132)),ISNUMBER(FIND("SWCNT",B1132)),ISNUMBER(FIND("SWNT",B1132)),ISNUMBER(FIND("single-wall",B1132)),ISNUMBER(FIND("single wall",B1132)),ISNUMBER(FIND("Single-wall",B1132)),ISNUMBER(FIND("Single wall",B1132)))</f>
        <v>0</v>
      </c>
      <c r="AZ1132" t="b">
        <f>OR(ISNUMBER(FIND("MWCNT",C1132)),ISNUMBER(FIND("MWNT",C1132)),ISNUMBER(FIND("multi-wall",C1132)),ISNUMBER(FIND("multi wall",C1132)),ISNUMBER(FIND("multiwall",C1132)),ISNUMBER(FIND("Multi-wall",C1132)),ISNUMBER(FIND("Multi wall",C1132)),ISNUMBER(FIND("Multiwall",C1132)),ISNUMBER(FIND("MWCNT",B1132)),ISNUMBER(FIND("MWNT",B1132)),ISNUMBER(FIND("multi-wall",B1132)),ISNUMBER(FIND("multi wall",B1132)),ISNUMBER(FIND("multiwall",B1132)),ISNUMBER(FIND("Multi-wall",B1132)),ISNUMBER(FIND("Multi wall",B1132)),ISNUMBER(FIND("Multiwall",B1132)),ISNUMBER(FIND("Double-wall",B1132)),ISNUMBER(FIND("Double wall",B1132)),ISNUMBER(FIND("Doublewall",B1132)),ISNUMBER(FIND("double-wall",B1132)),ISNUMBER(FIND("double wall",B1132)),ISNUMBER(FIND("doublewall",B1132)))</f>
        <v>1</v>
      </c>
      <c r="BA1132" t="b">
        <f>AND(Table1[[#This Row],[SWCNT]],Table1[[#This Row],[MWCNT]])</f>
        <v>0</v>
      </c>
      <c r="BB1132" t="b">
        <f>IF(Table1[[#This Row],[SWCNT]]=TRUE,FALSE,IF(Table1[[#This Row],[MWCNT]]=TRUE,FALSE,TRUE))</f>
        <v>0</v>
      </c>
      <c r="BC1132" s="18"/>
    </row>
    <row r="1133" spans="1:55" ht="222">
      <c r="A1133" t="s">
        <v>713</v>
      </c>
      <c r="B1133" s="2" t="s">
        <v>714</v>
      </c>
      <c r="C1133" s="16" t="s">
        <v>715</v>
      </c>
      <c r="D1133" s="17" t="s">
        <v>54</v>
      </c>
      <c r="E1133" s="2">
        <v>2021</v>
      </c>
      <c r="F1133" t="b">
        <f>OR(ISNUMBER(FIND("cytotoxic",C1133)),ISNUMBER(FIND("Cytotoxic",C1133)),ISNUMBER(FIND("cellular toxicity",C1133)),ISNUMBER(FIND("cell death",C1133)),ISNUMBER(FIND("viable",C1133)),ISNUMBER(FIND("phytotoxic",C1133)),ISNUMBER(FIND("acute toxicity",C1133)),ISNUMBER(FIND("MTT",C1133)),ISNUMBER(FIND("survival",C1133)),ISNUMBER(FIND("prolifer",C1133)),ISNUMBER(FIND("apoptosis",C1133)),ISNUMBER(FIND("neurotoxic",C1133)),ISNUMBER(FIND("  lysis ",C1133)),ISNUMBER(FIND("necrosis",C1133)),ISNUMBER(FIND("cellular death",C1133))*3,ISNUMBER(FIND("LDH",C1133)),ISNUMBER(FIND("Acute toxicity",C1133)))</f>
        <v>0</v>
      </c>
      <c r="G1133" t="b">
        <f>OR(ISNUMBER(FIND("genotoxic",C1133)),ISNUMBER(FIND("genotoxicity",C1133)),ISNUMBER(FIND("DNA damage",C1133)),ISNUMBER(FIND("DNA",C1133)),ISNUMBER(FIND("RNA",C1133)),ISNUMBER(FIND("mesothelioma",C1133)),ISNUMBER(FIND("carcino",C1133)),ISNUMBER(FIND("mutagen",C1133)),ISNUMBER(FIND("genetic",C1133)))</f>
        <v>0</v>
      </c>
      <c r="H1133" t="b">
        <f>OR(ISNUMBER(FIND("inflammatory",C1133)),ISNUMBER(FIND("inflamm",C1133)))</f>
        <v>0</v>
      </c>
      <c r="I1133" t="b">
        <f>OR(ISNUMBER(FIND("immune",C1133)),ISNUMBER(FIND("immunological",C1133)),ISNUMBER(FIND("interleuk",C1133)),ISNUMBER(FIND("platelet activation",C1133)),ISNUMBER(FIND("monocyte",C1133)),ISNUMBER(FIND("leukocyte",C1133)),ISNUMBER(FIND("cytokine",C1133)),ISNUMBER(FIND("CD4",C1133)),ISNUMBER(FIND("CD8",C1133)),ISNUMBER(FIND("T-cell",C1133)))</f>
        <v>0</v>
      </c>
      <c r="J1133" t="b">
        <f>OR(ISNUMBER(FIND("reactive oxygen",C1133)),ISNUMBER(FIND("ROS",C1133)),ISNUMBER(FIND("free radical",C1133)),ISNUMBER(FIND("oxidative stress",C1133)),ISNUMBER(FIND("peroxid",C1133)),ISNUMBER(FIND("oxidative",C1133)),ISNUMBER(FIND("antioxid",C1133)))</f>
        <v>1</v>
      </c>
      <c r="K1133" t="b">
        <f>OR(ISNUMBER(FIND("autophag",C1133)))</f>
        <v>0</v>
      </c>
      <c r="L1133" t="b">
        <f>OR(ISNUMBER(FIND("morpholog",C1133)))</f>
        <v>0</v>
      </c>
      <c r="M1133" t="b">
        <f>OR(ISNUMBER(FIND("fibrosis",C1133)),ISNUMBER(FIND("Fibrosis",C1133)),ISNUMBER(FIND("fibrot",C1133)))</f>
        <v>0</v>
      </c>
      <c r="N1133" t="b">
        <f>OR(ISNUMBER(FIND("offspring",C1133)),ISNUMBER(FIND("Parental",C1133)),ISNUMBER(FIND("parental",C1133)),ISNUMBER(FIND("germline",C1133)),ISNUMBER(FIND("reproduc",C1133)),ISNUMBER(FIND("embryo",C1133)))</f>
        <v>0</v>
      </c>
      <c r="O1133" t="b">
        <f>OR(ISNUMBER(FIND("metabol",C1133)),ISNUMBER(FIND("Metabol",C1133)),ISNUMBER(FIND("digest",C1133)),ISNUMBER(FIND("mitochon",C1133)))</f>
        <v>0</v>
      </c>
      <c r="P1133" t="b">
        <f>OR(ISNUMBER(FIND("ecotox",C1133)),ISNUMBER(FIND("Ecotox",B1133)),ISNUMBER(FIND("ecotox",B1133)),ISNUMBER(FIND("Ecotox",C1133)))</f>
        <v>0</v>
      </c>
      <c r="Q1133" t="b">
        <f>OR(ISNUMBER(FIND("Bioaccum",C1133)),ISNUMBER(FIND("bioaccum",C1133)),ISNUMBER(FIND("accum",C1133)))</f>
        <v>1</v>
      </c>
      <c r="R1133" t="b">
        <f>OR(ISNUMBER(FIND("Occupation",C1133)),ISNUMBER(FIND("occupation",C1133)),ISNUMBER(FIND("worker",C1133)),ISNUMBER(FIND("workforce",C1133)))</f>
        <v>0</v>
      </c>
      <c r="S1133" t="b">
        <f>NOT(OR(F1133,G1133,H1133,I1133,J1133,K1133,L1133,M1133,N1133,O1133,P1133,Q1133,R1133))</f>
        <v>0</v>
      </c>
      <c r="U1133" t="b">
        <f>OR(Table1[[#This Row],[Inflammation]],Table1[[#This Row],[Immune]])</f>
        <v>0</v>
      </c>
      <c r="V1133" t="str">
        <f>IF(OR(Table1[[#This Row],[Rodents]],Table1[[#This Row],[Human]],Table1[[#This Row],[Pig]]),OR(ISNUMBER(FIND("intratrach",C1133)),ISNUMBER(FIND("nasal ",C1133)),ISNUMBER(FIND("instill",C1133))),"NA")</f>
        <v>NA</v>
      </c>
      <c r="W1133" t="str">
        <f>IF(OR(Table1[[#This Row],[Rodents]],Table1[[#This Row],[Human]],Table1[[#This Row],[Pig]]),OR(ISNUMBER(FIND("dermal",C1133)),ISNUMBER(FIND("skin ",C1133))),"NA")</f>
        <v>NA</v>
      </c>
      <c r="X1133" t="str">
        <f>IF(OR(Table1[[#This Row],[Rodents]],Table1[[#This Row],[Human]],Table1[[#This Row],[Pig]]),OR(ISNUMBER(FIND("injected",C1133)),ISNUMBER(FIND("periton",C1133)),ISNUMBER(FIND("intrascrot",C1133))),"NA")</f>
        <v>NA</v>
      </c>
      <c r="Y1133" t="str">
        <f>IF(OR(Table1[[#This Row],[Rodents]],Table1[[#This Row],[Human]],Table1[[#This Row],[Pig]]),NOT(OR(Table1[[#This Row],[Inhaled/Intratracheal/intranasal]],Table1[[#This Row],[Dermal]],Table1[[#This Row],[Injected]])),"NA")</f>
        <v>NA</v>
      </c>
      <c r="AA1133" t="b">
        <f>OR(ISNUMBER(FIND("fish ",C1133)),ISNUMBER(FIND("Fish ",C1133)),ISNUMBER(FIND("aquatic",C1133)),ISNUMBER(FIND("daphnids",C1133)),ISNUMBER(FIND("Carcinus maenas",C1133)),ISNUMBER(FIND("Daphnia",C1133)),ISNUMBER(FIND("Ruditapes philippinarum",C1133)),ISNUMBER(FIND("daphnia",C1133)),ISNUMBER(FIND("marine",C1133)),ISNUMBER(FIND("mussel",C1133)),ISNUMBER(FIND("algae",C1133)),ISNUMBER(FIND("Donax faba",C1133)),ISNUMBER(FIND("estuarine",C1133)),ISNUMBER(FIND("snail",C1133)),ISNUMBER(FIND("Prorocentrum donghaiense",C1133)) )</f>
        <v>0</v>
      </c>
      <c r="AB1133" t="b">
        <f>OR(ISNUMBER(FIND(" rat ",C1133)),ISNUMBER(FIND(" rats ",C1133)),ISNUMBER(FIND(" Rats ",C1133)),ISNUMBER(FIND(" Rat ",C1133)),ISNUMBER(FIND(" rat.",C1133)),ISNUMBER(FIND(" rats.",C1133)),ISNUMBER(FIND("mouse",C1133)),ISNUMBER(FIND("mice",C1133)), ISNUMBER(FIND(" Mice",C1133)))</f>
        <v>0</v>
      </c>
      <c r="AC1133" t="b">
        <f>OR(ISNUMBER(FIND(" cell ",C1133)),ISNUMBER(FIND("fibroblast",C1133)),ISNUMBER(FIND("macrophage",C1133)),ISNUMBER(FIND("epithelial",C1133)),ISNUMBER(FIND("endothelial",C1133)),ISNUMBER(FIND("neuron",C1133)),ISNUMBER(FIND(" cells ",C1133)),ISNUMBER(FIND("RBC",C1133)),ISNUMBER(FIND("mitochond",C1133)),ISNUMBER(FIND("adipocyte",C1133)),ISNUMBER(FIND("osteo",C1133)),ISNUMBER(FIND("keratin",C1133)),ISNUMBER(FIND(" cell's ",C1133)),ISNUMBER(FIND("eukary",C1133)),ISNUMBER(FIND("sperm",C1133)))</f>
        <v>0</v>
      </c>
      <c r="AD1133" t="b">
        <f>OR(ISNUMBER(FIND("human",B1133)),ISNUMBER(FIND("workers",B1133)),ISNUMBER(FIND("workforces",B1133)),ISNUMBER(FIND("occupational",B1133)),ISNUMBER(FIND("Case report",B1133)),ISNUMBER(FIND("Workplaces",B1133)),ISNUMBER(FIND("worker",B1133)))</f>
        <v>0</v>
      </c>
      <c r="AE1133" t="b">
        <f>OR(ISNUMBER(FIND(" plant ",C1133)),ISNUMBER(FIND("Plant ",C1133)),ISNUMBER(FIND("tomato",C1133)),ISNUMBER(FIND("plants",C1133)),ISNUMBER(FIND("Plants",C1133)),ISNUMBER(FIND("algae",C1133)),ISNUMBER(FIND("lettuce",C1133)),ISNUMBER(FIND("green gram sprouts ",C1133)),ISNUMBER(FIND("Cucurbita pepo",C1133)),ISNUMBER(FIND("bean ",C1133)),ISNUMBER(FIND("chloroplast",C1133)),ISNUMBER(FIND("chlorophyll",C1133)),ISNUMBER(FIND("seedling",C1133)),ISNUMBER(FIND("canola",C1133)),ISNUMBER(FIND("shoot",C1133)),ISNUMBER(FIND("photosynthes",C1133)),ISNUMBER(FIND(" leaves ",C1133)),,ISNUMBER(FIND("agriculture",C1133)),ISNUMBER(FIND(" crops ",C1133)))</f>
        <v>1</v>
      </c>
      <c r="AF1133" t="b">
        <f>OR(ISNUMBER(FIND("bacteria",C1133)),ISNUMBER(FIND("Bacteria",C1133)),ISNUMBER(FIND("Bacterium",C1133)),ISNUMBER(FIND("bacterium",C1133)),ISNUMBER(FIND(" coli ",C1133)))</f>
        <v>0</v>
      </c>
      <c r="AG1133" t="b">
        <f>OR(ISNUMBER(FIND("fungi",C1133)),ISNUMBER(FIND("Fungi",C1133)),ISNUMBER(FIND("fungus",C1133)),ISNUMBER(FIND("Fungus",C1133)),ISNUMBER(FIND("mushroom",C1133)),ISNUMBER(FIND("Mushroom",C1133)),ISNUMBER(FIND(" mold ",C1133)))</f>
        <v>0</v>
      </c>
      <c r="AH1133" t="b">
        <f>OR(ISNUMBER(FIND("Pig ",C1133)),ISNUMBER(FIND("pig ",C1133)),ISNUMBER(FIND("Pigs ",C1133)),ISNUMBER(FIND("pigs ",C1133)))</f>
        <v>0</v>
      </c>
      <c r="AI1133" t="b">
        <f>OR(ISNUMBER(FIND(" C. elegans",C1133)),ISNUMBER(FIND("Caenorhabditis elegans",C1133)),ISNUMBER(FIND("earthworms",C1133)),ISNUMBER(FIND(" Ficopomatus enigmaticus",C1133)),ISNUMBER(FIND("larva",C1133)),ISNUMBER(FIND("Lumbriculus variegatus",C1133)),ISNUMBER(FIND("nematode",C1133)))</f>
        <v>0</v>
      </c>
      <c r="AJ1133" t="b">
        <f>NOT(OR(AA1133,AB1133,AC1133,AD1133,AE1133,AF1133,AG1133,AH1133,AI1133))</f>
        <v>0</v>
      </c>
      <c r="AL1133" t="b">
        <f>OR(AA1133,AB1133,AD1133,AE1133,AF1133,AG1133,AH1133,AI1133)</f>
        <v>1</v>
      </c>
      <c r="AM1133" t="b">
        <f>IF(Table1[[#This Row],[In vivo?]],IF(Table1[[#This Row],[Cell]],FALSE,TRUE),FALSE)</f>
        <v>1</v>
      </c>
      <c r="AN1133" t="b">
        <f>AND(AC1133,AL1133)</f>
        <v>0</v>
      </c>
      <c r="AO1133" t="b">
        <f>IF(Table1[[#This Row],[Cell]],IF(Table1[[#This Row],[In vivo?]],FALSE,TRUE),FALSE)</f>
        <v>0</v>
      </c>
      <c r="AP1133" t="b">
        <f>NOT(OR(Table1[[#This Row],[In vivo?]],Table1[[#This Row],[Only in Cell]]))</f>
        <v>0</v>
      </c>
      <c r="AQ1133" t="str">
        <f>IF(OR(Table1[[#This Row],[Rodents]],Table1[[#This Row],[Human]],Table1[[#This Row],[Pig]]),OR(ISNUMBER(FIND("pulmonary",C1133)),ISNUMBER(FIND("lung",C1133))),"NA")</f>
        <v>NA</v>
      </c>
      <c r="AR1133" t="str">
        <f>IF(OR(Table1[[#This Row],[Rodents]],Table1[[#This Row],[Human]],Table1[[#This Row],[Pig]]),OR(ISNUMBER(FIND("skin",C1133)),ISNUMBER(FIND("dermal",C1133))),"NA")</f>
        <v>NA</v>
      </c>
      <c r="AS1133" t="str">
        <f>IF(OR(Table1[[#This Row],[Rodents]],Table1[[#This Row],[Human]],Table1[[#This Row],[Pig]]),OR(ISNUMBER(FIND("liver",C1133)),ISNUMBER(FIND("hepat",C1133))),"NA")</f>
        <v>NA</v>
      </c>
      <c r="AT1133" t="str">
        <f>IF(OR(Table1[[#This Row],[Rodents]],Table1[[#This Row],[Human]],Table1[[#This Row],[Pig]]),OR(ISNUMBER(FIND("kidney",C1133)),ISNUMBER(FIND("neph",C1133))),"NA")</f>
        <v>NA</v>
      </c>
      <c r="AU1133" t="str">
        <f>IF(OR(Table1[[#This Row],[Rodents]],Table1[[#This Row],[Human]],Table1[[#This Row],[Pig]]),OR(ISNUMBER(FIND("brain",C1133)),ISNUMBER(FIND("neur",C1133)),ISNUMBER(FIND("nerv",C1133))),"NA")</f>
        <v>NA</v>
      </c>
      <c r="AV1133" t="str">
        <f>IF(OR(Table1[[#This Row],[Rodents]],Table1[[#This Row],[Human]],Table1[[#This Row],[Pig]]),OR(ISNUMBER(FIND("heart",C1133)),ISNUMBER(FIND("cardi",C1133))),"NA")</f>
        <v>NA</v>
      </c>
      <c r="AW1133" t="str">
        <f>IF(OR(Table1[[#This Row],[Rodents]],Table1[[#This Row],[Human]],Table1[[#This Row],[Pig]]),OR(ISNUMBER(FIND("gastro",C1133)),ISNUMBER(FIND("intesti",C1133)),ISNUMBER(FIND("stomach",C1133))),"NA")</f>
        <v>NA</v>
      </c>
      <c r="AX1133" t="str">
        <f>IF(OR(Table1[[#This Row],[Rodents]],Table1[[#This Row],[Human]],Table1[[#This Row],[Pig]]),NOT(OR(AQ1133,AR1133,AS1133,AT1133,AU1133,AV1133,AW1133)),"NA")</f>
        <v>NA</v>
      </c>
      <c r="AY1133" t="b">
        <f>OR(ISNUMBER(FIND("SWCNT",C1133)),ISNUMBER(FIND("SWNT",C1133)),ISNUMBER(FIND("single-wall",C1133)),ISNUMBER(FIND("single wall",C1133)),ISNUMBER(FIND("Single wall",C1133)),ISNUMBER(FIND("Single-wall",C1133)),ISNUMBER(FIND("SWCNT",B1133)),ISNUMBER(FIND("SWNT",B1133)),ISNUMBER(FIND("single-wall",B1133)),ISNUMBER(FIND("single wall",B1133)),ISNUMBER(FIND("Single-wall",B1133)),ISNUMBER(FIND("Single wall",B1133)))</f>
        <v>0</v>
      </c>
      <c r="AZ1133" t="b">
        <f>OR(ISNUMBER(FIND("MWCNT",C1133)),ISNUMBER(FIND("MWNT",C1133)),ISNUMBER(FIND("multi-wall",C1133)),ISNUMBER(FIND("multi wall",C1133)),ISNUMBER(FIND("multiwall",C1133)),ISNUMBER(FIND("Multi-wall",C1133)),ISNUMBER(FIND("Multi wall",C1133)),ISNUMBER(FIND("Multiwall",C1133)),ISNUMBER(FIND("MWCNT",B1133)),ISNUMBER(FIND("MWNT",B1133)),ISNUMBER(FIND("multi-wall",B1133)),ISNUMBER(FIND("multi wall",B1133)),ISNUMBER(FIND("multiwall",B1133)),ISNUMBER(FIND("Multi-wall",B1133)),ISNUMBER(FIND("Multi wall",B1133)),ISNUMBER(FIND("Multiwall",B1133)),ISNUMBER(FIND("Double-wall",B1133)),ISNUMBER(FIND("Double wall",B1133)),ISNUMBER(FIND("Doublewall",B1133)),ISNUMBER(FIND("double-wall",B1133)),ISNUMBER(FIND("double wall",B1133)),ISNUMBER(FIND("doublewall",B1133)))</f>
        <v>1</v>
      </c>
      <c r="BA1133" t="b">
        <f>AND(Table1[[#This Row],[SWCNT]],Table1[[#This Row],[MWCNT]])</f>
        <v>0</v>
      </c>
      <c r="BB1133" t="b">
        <f>IF(Table1[[#This Row],[SWCNT]]=TRUE,FALSE,IF(Table1[[#This Row],[MWCNT]]=TRUE,FALSE,TRUE))</f>
        <v>0</v>
      </c>
      <c r="BC1133" s="18"/>
    </row>
    <row r="1134" spans="1:55" ht="222">
      <c r="A1134" t="s">
        <v>2703</v>
      </c>
      <c r="B1134" s="2" t="s">
        <v>2706</v>
      </c>
      <c r="C1134" s="16" t="s">
        <v>2709</v>
      </c>
      <c r="D1134" s="17" t="s">
        <v>371</v>
      </c>
      <c r="E1134" s="2">
        <v>2016</v>
      </c>
      <c r="F1134" t="b">
        <f>OR(ISNUMBER(FIND("cytotoxic",C1134)),ISNUMBER(FIND("Cytotoxic",C1134)),ISNUMBER(FIND("cellular toxicity",C1134)),ISNUMBER(FIND("cell death",C1134)),ISNUMBER(FIND("viable",C1134)),ISNUMBER(FIND("phytotoxic",C1134)),ISNUMBER(FIND("acute toxicity",C1134)),ISNUMBER(FIND("MTT",C1134)),ISNUMBER(FIND("survival",C1134)),ISNUMBER(FIND("prolifer",C1134)),ISNUMBER(FIND("apoptosis",C1134)),ISNUMBER(FIND("neurotoxic",C1134)),ISNUMBER(FIND("  lysis ",C1134)),ISNUMBER(FIND("necrosis",C1134)),ISNUMBER(FIND("cellular death",C1134))*3,ISNUMBER(FIND("LDH",C1134)),ISNUMBER(FIND("Acute toxicity",C1134)))</f>
        <v>0</v>
      </c>
      <c r="G1134" t="b">
        <f>OR(ISNUMBER(FIND("genotoxic",C1134)),ISNUMBER(FIND("genotoxicity",C1134)),ISNUMBER(FIND("DNA damage",C1134)),ISNUMBER(FIND("DNA",C1134)),ISNUMBER(FIND("RNA",C1134)),ISNUMBER(FIND("mesothelioma",C1134)),ISNUMBER(FIND("carcino",C1134)),ISNUMBER(FIND("mutagen",C1134)),ISNUMBER(FIND("genetic",C1134)))</f>
        <v>0</v>
      </c>
      <c r="H1134" t="b">
        <f>OR(ISNUMBER(FIND("inflammatory",C1134)),ISNUMBER(FIND("inflamm",C1134)))</f>
        <v>0</v>
      </c>
      <c r="I1134" t="b">
        <f>OR(ISNUMBER(FIND("immune",C1134)),ISNUMBER(FIND("immunological",C1134)),ISNUMBER(FIND("interleuk",C1134)),ISNUMBER(FIND("platelet activation",C1134)),ISNUMBER(FIND("monocyte",C1134)),ISNUMBER(FIND("leukocyte",C1134)),ISNUMBER(FIND("cytokine",C1134)),ISNUMBER(FIND("CD4",C1134)),ISNUMBER(FIND("CD8",C1134)),ISNUMBER(FIND("T-cell",C1134)))</f>
        <v>0</v>
      </c>
      <c r="J1134" t="b">
        <f>OR(ISNUMBER(FIND("reactive oxygen",C1134)),ISNUMBER(FIND("ROS",C1134)),ISNUMBER(FIND("free radical",C1134)),ISNUMBER(FIND("oxidative stress",C1134)),ISNUMBER(FIND("peroxid",C1134)),ISNUMBER(FIND("oxidative",C1134)),ISNUMBER(FIND("antioxid",C1134)))</f>
        <v>0</v>
      </c>
      <c r="K1134" t="b">
        <f>OR(ISNUMBER(FIND("autophag",C1134)))</f>
        <v>0</v>
      </c>
      <c r="L1134" t="b">
        <f>OR(ISNUMBER(FIND("morpholog",C1134)))</f>
        <v>0</v>
      </c>
      <c r="M1134" t="b">
        <f>OR(ISNUMBER(FIND("fibrosis",C1134)),ISNUMBER(FIND("Fibrosis",C1134)),ISNUMBER(FIND("fibrot",C1134)))</f>
        <v>0</v>
      </c>
      <c r="N1134" t="b">
        <f>OR(ISNUMBER(FIND("offspring",C1134)),ISNUMBER(FIND("Parental",C1134)),ISNUMBER(FIND("parental",C1134)),ISNUMBER(FIND("germline",C1134)),ISNUMBER(FIND("reproduc",C1134)),ISNUMBER(FIND("embryo",C1134)))</f>
        <v>0</v>
      </c>
      <c r="O1134" t="b">
        <f>OR(ISNUMBER(FIND("metabol",C1134)),ISNUMBER(FIND("Metabol",C1134)),ISNUMBER(FIND("digest",C1134)),ISNUMBER(FIND("mitochon",C1134)))</f>
        <v>1</v>
      </c>
      <c r="P1134" t="b">
        <f>OR(ISNUMBER(FIND("ecotox",C1134)),ISNUMBER(FIND("Ecotox",B1134)),ISNUMBER(FIND("ecotox",B1134)),ISNUMBER(FIND("Ecotox",C1134)))</f>
        <v>0</v>
      </c>
      <c r="Q1134" t="b">
        <f>OR(ISNUMBER(FIND("Bioaccum",C1134)),ISNUMBER(FIND("bioaccum",C1134)),ISNUMBER(FIND("accum",C1134)))</f>
        <v>0</v>
      </c>
      <c r="R1134" t="b">
        <f>OR(ISNUMBER(FIND("Occupation",C1134)),ISNUMBER(FIND("occupation",C1134)),ISNUMBER(FIND("worker",C1134)),ISNUMBER(FIND("workforce",C1134)))</f>
        <v>0</v>
      </c>
      <c r="S1134" t="b">
        <f>NOT(OR(F1134,G1134,H1134,I1134,J1134,K1134,L1134,M1134,N1134,O1134,P1134,Q1134,R1134))</f>
        <v>0</v>
      </c>
      <c r="U1134" t="b">
        <f>OR(Table1[[#This Row],[Inflammation]],Table1[[#This Row],[Immune]])</f>
        <v>0</v>
      </c>
      <c r="V1134" t="b">
        <f>IF(OR(Table1[[#This Row],[Rodents]],Table1[[#This Row],[Human]],Table1[[#This Row],[Pig]]),OR(ISNUMBER(FIND("intratrach",C1134)),ISNUMBER(FIND("nasal ",C1134)),ISNUMBER(FIND("instill",C1134))),"NA")</f>
        <v>1</v>
      </c>
      <c r="W1134" t="b">
        <f>IF(OR(Table1[[#This Row],[Rodents]],Table1[[#This Row],[Human]],Table1[[#This Row],[Pig]]),OR(ISNUMBER(FIND("dermal",C1134)),ISNUMBER(FIND("skin ",C1134))),"NA")</f>
        <v>0</v>
      </c>
      <c r="X1134" t="b">
        <f>IF(OR(Table1[[#This Row],[Rodents]],Table1[[#This Row],[Human]],Table1[[#This Row],[Pig]]),OR(ISNUMBER(FIND("injected",C1134)),ISNUMBER(FIND("periton",C1134)),ISNUMBER(FIND("intrascrot",C1134))),"NA")</f>
        <v>0</v>
      </c>
      <c r="Y1134" t="b">
        <f>IF(OR(Table1[[#This Row],[Rodents]],Table1[[#This Row],[Human]],Table1[[#This Row],[Pig]]),NOT(OR(Table1[[#This Row],[Inhaled/Intratracheal/intranasal]],Table1[[#This Row],[Dermal]],Table1[[#This Row],[Injected]])),"NA")</f>
        <v>0</v>
      </c>
      <c r="AA1134" t="b">
        <f>OR(ISNUMBER(FIND("fish ",C1134)),ISNUMBER(FIND("Fish ",C1134)),ISNUMBER(FIND("aquatic",C1134)),ISNUMBER(FIND("daphnids",C1134)),ISNUMBER(FIND("Carcinus maenas",C1134)),ISNUMBER(FIND("Daphnia",C1134)),ISNUMBER(FIND("Ruditapes philippinarum",C1134)),ISNUMBER(FIND("daphnia",C1134)),ISNUMBER(FIND("marine",C1134)),ISNUMBER(FIND("mussel",C1134)),ISNUMBER(FIND("algae",C1134)),ISNUMBER(FIND("Donax faba",C1134)),ISNUMBER(FIND("estuarine",C1134)),ISNUMBER(FIND("snail",C1134)),ISNUMBER(FIND("Prorocentrum donghaiense",C1134)) )</f>
        <v>0</v>
      </c>
      <c r="AB1134" t="b">
        <f>OR(ISNUMBER(FIND(" rat ",C1134)),ISNUMBER(FIND(" rats ",C1134)),ISNUMBER(FIND(" Rats ",C1134)),ISNUMBER(FIND(" Rat ",C1134)),ISNUMBER(FIND(" rat.",C1134)),ISNUMBER(FIND(" rats.",C1134)),ISNUMBER(FIND("mouse",C1134)),ISNUMBER(FIND("mice",C1134)), ISNUMBER(FIND(" Mice",C1134)))</f>
        <v>1</v>
      </c>
      <c r="AC1134" t="b">
        <f>OR(ISNUMBER(FIND(" cell ",C1134)),ISNUMBER(FIND("fibroblast",C1134)),ISNUMBER(FIND("macrophage",C1134)),ISNUMBER(FIND("epithelial",C1134)),ISNUMBER(FIND("endothelial",C1134)),ISNUMBER(FIND("neuron",C1134)),ISNUMBER(FIND(" cells ",C1134)),ISNUMBER(FIND("RBC",C1134)),ISNUMBER(FIND("mitochond",C1134)),ISNUMBER(FIND("adipocyte",C1134)),ISNUMBER(FIND("osteo",C1134)),ISNUMBER(FIND("keratin",C1134)),ISNUMBER(FIND(" cell's ",C1134)),ISNUMBER(FIND("eukary",C1134)),ISNUMBER(FIND("sperm",C1134)))</f>
        <v>1</v>
      </c>
      <c r="AD1134" t="b">
        <f>OR(ISNUMBER(FIND("human",B1134)),ISNUMBER(FIND("workers",B1134)),ISNUMBER(FIND("workforces",B1134)),ISNUMBER(FIND("occupational",B1134)),ISNUMBER(FIND("Case report",B1134)),ISNUMBER(FIND("Workplaces",B1134)),ISNUMBER(FIND("worker",B1134)))</f>
        <v>0</v>
      </c>
      <c r="AE1134" t="b">
        <f>OR(ISNUMBER(FIND(" plant ",C1134)),ISNUMBER(FIND("Plant ",C1134)),ISNUMBER(FIND("tomato",C1134)),ISNUMBER(FIND("plants",C1134)),ISNUMBER(FIND("Plants",C1134)),ISNUMBER(FIND("algae",C1134)),ISNUMBER(FIND("lettuce",C1134)),ISNUMBER(FIND("green gram sprouts ",C1134)),ISNUMBER(FIND("Cucurbita pepo",C1134)),ISNUMBER(FIND("bean ",C1134)),ISNUMBER(FIND("chloroplast",C1134)),ISNUMBER(FIND("chlorophyll",C1134)),ISNUMBER(FIND("seedling",C1134)),ISNUMBER(FIND("canola",C1134)),ISNUMBER(FIND("shoot",C1134)),ISNUMBER(FIND("photosynthes",C1134)),ISNUMBER(FIND(" leaves ",C1134)),,ISNUMBER(FIND("agriculture",C1134)),ISNUMBER(FIND(" crops ",C1134)))</f>
        <v>0</v>
      </c>
      <c r="AF1134" t="b">
        <f>OR(ISNUMBER(FIND("bacteria",C1134)),ISNUMBER(FIND("Bacteria",C1134)),ISNUMBER(FIND("Bacterium",C1134)),ISNUMBER(FIND("bacterium",C1134)),ISNUMBER(FIND(" coli ",C1134)))</f>
        <v>0</v>
      </c>
      <c r="AG1134" t="b">
        <f>OR(ISNUMBER(FIND("fungi",C1134)),ISNUMBER(FIND("Fungi",C1134)),ISNUMBER(FIND("fungus",C1134)),ISNUMBER(FIND("Fungus",C1134)),ISNUMBER(FIND("mushroom",C1134)),ISNUMBER(FIND("Mushroom",C1134)),ISNUMBER(FIND(" mold ",C1134)))</f>
        <v>0</v>
      </c>
      <c r="AH1134" t="b">
        <f>OR(ISNUMBER(FIND("Pig ",C1134)),ISNUMBER(FIND("pig ",C1134)),ISNUMBER(FIND("Pigs ",C1134)),ISNUMBER(FIND("pigs ",C1134)))</f>
        <v>0</v>
      </c>
      <c r="AI1134" t="b">
        <f>OR(ISNUMBER(FIND(" C. elegans",C1134)),ISNUMBER(FIND("Caenorhabditis elegans",C1134)),ISNUMBER(FIND("earthworms",C1134)),ISNUMBER(FIND(" Ficopomatus enigmaticus",C1134)),ISNUMBER(FIND("larva",C1134)),ISNUMBER(FIND("Lumbriculus variegatus",C1134)),ISNUMBER(FIND("nematode",C1134)))</f>
        <v>0</v>
      </c>
      <c r="AJ1134" t="b">
        <f>NOT(OR(AA1134,AB1134,AC1134,AD1134,AE1134,AF1134,AG1134,AH1134,AI1134))</f>
        <v>0</v>
      </c>
      <c r="AL1134" t="b">
        <f>OR(AA1134,AB1134,AD1134,AE1134,AF1134,AG1134,AH1134,AI1134)</f>
        <v>1</v>
      </c>
      <c r="AM1134" t="b">
        <f>IF(Table1[[#This Row],[In vivo?]],IF(Table1[[#This Row],[Cell]],FALSE,TRUE),FALSE)</f>
        <v>0</v>
      </c>
      <c r="AN1134" t="b">
        <f>AND(AC1134,AL1134)</f>
        <v>1</v>
      </c>
      <c r="AO1134" t="b">
        <f>IF(Table1[[#This Row],[Cell]],IF(Table1[[#This Row],[In vivo?]],FALSE,TRUE),FALSE)</f>
        <v>0</v>
      </c>
      <c r="AP1134" t="b">
        <f>NOT(OR(Table1[[#This Row],[In vivo?]],Table1[[#This Row],[Only in Cell]]))</f>
        <v>0</v>
      </c>
      <c r="AQ1134" t="b">
        <f>IF(OR(Table1[[#This Row],[Rodents]],Table1[[#This Row],[Human]],Table1[[#This Row],[Pig]]),OR(ISNUMBER(FIND("pulmonary",C1134)),ISNUMBER(FIND("lung",C1134))),"NA")</f>
        <v>1</v>
      </c>
      <c r="AR1134" t="b">
        <f>IF(OR(Table1[[#This Row],[Rodents]],Table1[[#This Row],[Human]],Table1[[#This Row],[Pig]]),OR(ISNUMBER(FIND("skin",C1134)),ISNUMBER(FIND("dermal",C1134))),"NA")</f>
        <v>0</v>
      </c>
      <c r="AS1134" t="b">
        <f>IF(OR(Table1[[#This Row],[Rodents]],Table1[[#This Row],[Human]],Table1[[#This Row],[Pig]]),OR(ISNUMBER(FIND("liver",C1134)),ISNUMBER(FIND("hepat",C1134))),"NA")</f>
        <v>1</v>
      </c>
      <c r="AT1134" t="b">
        <f>IF(OR(Table1[[#This Row],[Rodents]],Table1[[#This Row],[Human]],Table1[[#This Row],[Pig]]),OR(ISNUMBER(FIND("kidney",C1134)),ISNUMBER(FIND("neph",C1134))),"NA")</f>
        <v>0</v>
      </c>
      <c r="AU1134" t="b">
        <f>IF(OR(Table1[[#This Row],[Rodents]],Table1[[#This Row],[Human]],Table1[[#This Row],[Pig]]),OR(ISNUMBER(FIND("brain",C1134)),ISNUMBER(FIND("neur",C1134)),ISNUMBER(FIND("nerv",C1134))),"NA")</f>
        <v>1</v>
      </c>
      <c r="AV1134" t="b">
        <f>IF(OR(Table1[[#This Row],[Rodents]],Table1[[#This Row],[Human]],Table1[[#This Row],[Pig]]),OR(ISNUMBER(FIND("heart",C1134)),ISNUMBER(FIND("cardi",C1134))),"NA")</f>
        <v>0</v>
      </c>
      <c r="AW1134" t="b">
        <f>IF(OR(Table1[[#This Row],[Rodents]],Table1[[#This Row],[Human]],Table1[[#This Row],[Pig]]),OR(ISNUMBER(FIND("gastro",C1134)),ISNUMBER(FIND("intesti",C1134)),ISNUMBER(FIND("stomach",C1134))),"NA")</f>
        <v>0</v>
      </c>
      <c r="AX1134" t="b">
        <f>IF(OR(Table1[[#This Row],[Rodents]],Table1[[#This Row],[Human]],Table1[[#This Row],[Pig]]),NOT(OR(AQ1134,AR1134,AS1134,AT1134,AU1134,AV1134,AW1134)),"NA")</f>
        <v>0</v>
      </c>
      <c r="AY1134" t="b">
        <f>OR(ISNUMBER(FIND("SWCNT",C1134)),ISNUMBER(FIND("SWNT",C1134)),ISNUMBER(FIND("single-wall",C1134)),ISNUMBER(FIND("single wall",C1134)),ISNUMBER(FIND("Single wall",C1134)),ISNUMBER(FIND("Single-wall",C1134)),ISNUMBER(FIND("SWCNT",B1134)),ISNUMBER(FIND("SWNT",B1134)),ISNUMBER(FIND("single-wall",B1134)),ISNUMBER(FIND("single wall",B1134)),ISNUMBER(FIND("Single-wall",B1134)),ISNUMBER(FIND("Single wall",B1134)))</f>
        <v>0</v>
      </c>
      <c r="AZ1134" t="b">
        <f>OR(ISNUMBER(FIND("MWCNT",C1134)),ISNUMBER(FIND("MWNT",C1134)),ISNUMBER(FIND("multi-wall",C1134)),ISNUMBER(FIND("multi wall",C1134)),ISNUMBER(FIND("multiwall",C1134)),ISNUMBER(FIND("Multi-wall",C1134)),ISNUMBER(FIND("Multi wall",C1134)),ISNUMBER(FIND("Multiwall",C1134)),ISNUMBER(FIND("MWCNT",B1134)),ISNUMBER(FIND("MWNT",B1134)),ISNUMBER(FIND("multi-wall",B1134)),ISNUMBER(FIND("multi wall",B1134)),ISNUMBER(FIND("multiwall",B1134)),ISNUMBER(FIND("Multi-wall",B1134)),ISNUMBER(FIND("Multi wall",B1134)),ISNUMBER(FIND("Multiwall",B1134)),ISNUMBER(FIND("Double-wall",B1134)),ISNUMBER(FIND("Double wall",B1134)),ISNUMBER(FIND("Doublewall",B1134)),ISNUMBER(FIND("double-wall",B1134)),ISNUMBER(FIND("double wall",B1134)),ISNUMBER(FIND("doublewall",B1134)))</f>
        <v>1</v>
      </c>
      <c r="BA1134" t="b">
        <f>AND(Table1[[#This Row],[SWCNT]],Table1[[#This Row],[MWCNT]])</f>
        <v>0</v>
      </c>
      <c r="BB1134" t="b">
        <f>IF(Table1[[#This Row],[SWCNT]]=TRUE,FALSE,IF(Table1[[#This Row],[MWCNT]]=TRUE,FALSE,TRUE))</f>
        <v>0</v>
      </c>
      <c r="BC1134" s="18"/>
    </row>
    <row r="1135" spans="1:55" ht="277.5">
      <c r="A1135" t="s">
        <v>3002</v>
      </c>
      <c r="B1135" s="2" t="s">
        <v>3006</v>
      </c>
      <c r="C1135" s="16" t="s">
        <v>3010</v>
      </c>
      <c r="D1135" s="17" t="s">
        <v>403</v>
      </c>
      <c r="E1135" s="2">
        <v>2015</v>
      </c>
      <c r="F1135" t="b">
        <f>OR(ISNUMBER(FIND("cytotoxic",C1135)),ISNUMBER(FIND("Cytotoxic",C1135)),ISNUMBER(FIND("cellular toxicity",C1135)),ISNUMBER(FIND("cell death",C1135)),ISNUMBER(FIND("viable",C1135)),ISNUMBER(FIND("phytotoxic",C1135)),ISNUMBER(FIND("acute toxicity",C1135)),ISNUMBER(FIND("MTT",C1135)),ISNUMBER(FIND("survival",C1135)),ISNUMBER(FIND("prolifer",C1135)),ISNUMBER(FIND("apoptosis",C1135)),ISNUMBER(FIND("neurotoxic",C1135)),ISNUMBER(FIND("  lysis ",C1135)),ISNUMBER(FIND("necrosis",C1135)),ISNUMBER(FIND("cellular death",C1135))*3,ISNUMBER(FIND("LDH",C1135)),ISNUMBER(FIND("Acute toxicity",C1135)))</f>
        <v>0</v>
      </c>
      <c r="G1135" t="b">
        <f>OR(ISNUMBER(FIND("genotoxic",C1135)),ISNUMBER(FIND("genotoxicity",C1135)),ISNUMBER(FIND("DNA damage",C1135)),ISNUMBER(FIND("DNA",C1135)),ISNUMBER(FIND("RNA",C1135)),ISNUMBER(FIND("mesothelioma",C1135)),ISNUMBER(FIND("carcino",C1135)),ISNUMBER(FIND("mutagen",C1135)),ISNUMBER(FIND("genetic",C1135)))</f>
        <v>1</v>
      </c>
      <c r="H1135" t="b">
        <f>OR(ISNUMBER(FIND("inflammatory",C1135)),ISNUMBER(FIND("inflamm",C1135)))</f>
        <v>0</v>
      </c>
      <c r="I1135" t="b">
        <f>OR(ISNUMBER(FIND("immune",C1135)),ISNUMBER(FIND("immunological",C1135)),ISNUMBER(FIND("interleuk",C1135)),ISNUMBER(FIND("platelet activation",C1135)),ISNUMBER(FIND("monocyte",C1135)),ISNUMBER(FIND("leukocyte",C1135)),ISNUMBER(FIND("cytokine",C1135)),ISNUMBER(FIND("CD4",C1135)),ISNUMBER(FIND("CD8",C1135)),ISNUMBER(FIND("T-cell",C1135)))</f>
        <v>0</v>
      </c>
      <c r="J1135" t="b">
        <f>OR(ISNUMBER(FIND("reactive oxygen",C1135)),ISNUMBER(FIND("ROS",C1135)),ISNUMBER(FIND("free radical",C1135)),ISNUMBER(FIND("oxidative stress",C1135)),ISNUMBER(FIND("peroxid",C1135)),ISNUMBER(FIND("oxidative",C1135)),ISNUMBER(FIND("antioxid",C1135)))</f>
        <v>0</v>
      </c>
      <c r="K1135" t="b">
        <f>OR(ISNUMBER(FIND("autophag",C1135)))</f>
        <v>0</v>
      </c>
      <c r="L1135" t="b">
        <f>OR(ISNUMBER(FIND("morpholog",C1135)))</f>
        <v>0</v>
      </c>
      <c r="M1135" t="b">
        <f>OR(ISNUMBER(FIND("fibrosis",C1135)),ISNUMBER(FIND("Fibrosis",C1135)),ISNUMBER(FIND("fibrot",C1135)))</f>
        <v>0</v>
      </c>
      <c r="N1135" t="b">
        <f>OR(ISNUMBER(FIND("offspring",C1135)),ISNUMBER(FIND("Parental",C1135)),ISNUMBER(FIND("parental",C1135)),ISNUMBER(FIND("germline",C1135)),ISNUMBER(FIND("reproduc",C1135)),ISNUMBER(FIND("embryo",C1135)))</f>
        <v>0</v>
      </c>
      <c r="O1135" t="b">
        <f>OR(ISNUMBER(FIND("metabol",C1135)),ISNUMBER(FIND("Metabol",C1135)),ISNUMBER(FIND("digest",C1135)),ISNUMBER(FIND("mitochon",C1135)))</f>
        <v>1</v>
      </c>
      <c r="P1135" t="b">
        <f>OR(ISNUMBER(FIND("ecotox",C1135)),ISNUMBER(FIND("Ecotox",B1135)),ISNUMBER(FIND("ecotox",B1135)),ISNUMBER(FIND("Ecotox",C1135)))</f>
        <v>0</v>
      </c>
      <c r="Q1135" t="b">
        <f>OR(ISNUMBER(FIND("Bioaccum",C1135)),ISNUMBER(FIND("bioaccum",C1135)),ISNUMBER(FIND("accum",C1135)))</f>
        <v>0</v>
      </c>
      <c r="R1135" t="b">
        <f>OR(ISNUMBER(FIND("Occupation",C1135)),ISNUMBER(FIND("occupation",C1135)),ISNUMBER(FIND("worker",C1135)),ISNUMBER(FIND("workforce",C1135)))</f>
        <v>0</v>
      </c>
      <c r="S1135" t="b">
        <f>NOT(OR(F1135,G1135,H1135,I1135,J1135,K1135,L1135,M1135,N1135,O1135,P1135,Q1135,R1135))</f>
        <v>0</v>
      </c>
      <c r="U1135" t="b">
        <f>OR(Table1[[#This Row],[Inflammation]],Table1[[#This Row],[Immune]])</f>
        <v>0</v>
      </c>
      <c r="V1135" t="str">
        <f>IF(OR(Table1[[#This Row],[Rodents]],Table1[[#This Row],[Human]],Table1[[#This Row],[Pig]]),OR(ISNUMBER(FIND("intratrach",C1135)),ISNUMBER(FIND("nasal ",C1135)),ISNUMBER(FIND("instill",C1135))),"NA")</f>
        <v>NA</v>
      </c>
      <c r="W1135" t="str">
        <f>IF(OR(Table1[[#This Row],[Rodents]],Table1[[#This Row],[Human]],Table1[[#This Row],[Pig]]),OR(ISNUMBER(FIND("dermal",C1135)),ISNUMBER(FIND("skin ",C1135))),"NA")</f>
        <v>NA</v>
      </c>
      <c r="X1135" t="str">
        <f>IF(OR(Table1[[#This Row],[Rodents]],Table1[[#This Row],[Human]],Table1[[#This Row],[Pig]]),OR(ISNUMBER(FIND("injected",C1135)),ISNUMBER(FIND("periton",C1135)),ISNUMBER(FIND("intrascrot",C1135))),"NA")</f>
        <v>NA</v>
      </c>
      <c r="Y1135" t="str">
        <f>IF(OR(Table1[[#This Row],[Rodents]],Table1[[#This Row],[Human]],Table1[[#This Row],[Pig]]),NOT(OR(Table1[[#This Row],[Inhaled/Intratracheal/intranasal]],Table1[[#This Row],[Dermal]],Table1[[#This Row],[Injected]])),"NA")</f>
        <v>NA</v>
      </c>
      <c r="AA1135" t="b">
        <f>OR(ISNUMBER(FIND("fish ",C1135)),ISNUMBER(FIND("Fish ",C1135)),ISNUMBER(FIND("aquatic",C1135)),ISNUMBER(FIND("daphnids",C1135)),ISNUMBER(FIND("Carcinus maenas",C1135)),ISNUMBER(FIND("Daphnia",C1135)),ISNUMBER(FIND("Ruditapes philippinarum",C1135)),ISNUMBER(FIND("daphnia",C1135)),ISNUMBER(FIND("marine",C1135)),ISNUMBER(FIND("mussel",C1135)),ISNUMBER(FIND("algae",C1135)),ISNUMBER(FIND("Donax faba",C1135)),ISNUMBER(FIND("estuarine",C1135)),ISNUMBER(FIND("snail",C1135)),ISNUMBER(FIND("Prorocentrum donghaiense",C1135)) )</f>
        <v>0</v>
      </c>
      <c r="AB1135" t="b">
        <f>OR(ISNUMBER(FIND(" rat ",C1135)),ISNUMBER(FIND(" rats ",C1135)),ISNUMBER(FIND(" Rats ",C1135)),ISNUMBER(FIND(" Rat ",C1135)),ISNUMBER(FIND(" rat.",C1135)),ISNUMBER(FIND(" rats.",C1135)),ISNUMBER(FIND("mouse",C1135)),ISNUMBER(FIND("mice",C1135)), ISNUMBER(FIND(" Mice",C1135)))</f>
        <v>0</v>
      </c>
      <c r="AC1135" t="b">
        <f>OR(ISNUMBER(FIND(" cell ",C1135)),ISNUMBER(FIND("fibroblast",C1135)),ISNUMBER(FIND("macrophage",C1135)),ISNUMBER(FIND("epithelial",C1135)),ISNUMBER(FIND("endothelial",C1135)),ISNUMBER(FIND("neuron",C1135)),ISNUMBER(FIND(" cells ",C1135)),ISNUMBER(FIND("RBC",C1135)),ISNUMBER(FIND("mitochond",C1135)),ISNUMBER(FIND("adipocyte",C1135)),ISNUMBER(FIND("osteo",C1135)),ISNUMBER(FIND("keratin",C1135)),ISNUMBER(FIND(" cell's ",C1135)),ISNUMBER(FIND("eukary",C1135)),ISNUMBER(FIND("sperm",C1135)))</f>
        <v>1</v>
      </c>
      <c r="AD1135" t="b">
        <v>0</v>
      </c>
      <c r="AE1135" t="b">
        <f>OR(ISNUMBER(FIND(" plant ",C1135)),ISNUMBER(FIND("Plant ",C1135)),ISNUMBER(FIND("tomato",C1135)),ISNUMBER(FIND("plants",C1135)),ISNUMBER(FIND("Plants",C1135)),ISNUMBER(FIND("algae",C1135)),ISNUMBER(FIND("lettuce",C1135)),ISNUMBER(FIND("green gram sprouts ",C1135)),ISNUMBER(FIND("Cucurbita pepo",C1135)),ISNUMBER(FIND("bean ",C1135)),ISNUMBER(FIND("chloroplast",C1135)),ISNUMBER(FIND("chlorophyll",C1135)),ISNUMBER(FIND("seedling",C1135)),ISNUMBER(FIND("canola",C1135)),ISNUMBER(FIND("shoot",C1135)),ISNUMBER(FIND("photosynthes",C1135)),ISNUMBER(FIND(" leaves ",C1135)),,ISNUMBER(FIND("agriculture",C1135)),ISNUMBER(FIND(" crops ",C1135)))</f>
        <v>0</v>
      </c>
      <c r="AF1135" t="b">
        <f>OR(ISNUMBER(FIND("bacteria",C1135)),ISNUMBER(FIND("Bacteria",C1135)),ISNUMBER(FIND("Bacterium",C1135)),ISNUMBER(FIND("bacterium",C1135)),ISNUMBER(FIND(" coli ",C1135)))</f>
        <v>0</v>
      </c>
      <c r="AG1135" t="b">
        <f>OR(ISNUMBER(FIND("fungi",C1135)),ISNUMBER(FIND("Fungi",C1135)),ISNUMBER(FIND("fungus",C1135)),ISNUMBER(FIND("Fungus",C1135)),ISNUMBER(FIND("mushroom",C1135)),ISNUMBER(FIND("Mushroom",C1135)),ISNUMBER(FIND(" mold ",C1135)))</f>
        <v>0</v>
      </c>
      <c r="AH1135" t="b">
        <f>OR(ISNUMBER(FIND("Pig ",C1135)),ISNUMBER(FIND("pig ",C1135)),ISNUMBER(FIND("Pigs ",C1135)),ISNUMBER(FIND("pigs ",C1135)))</f>
        <v>0</v>
      </c>
      <c r="AI1135" t="b">
        <f>OR(ISNUMBER(FIND(" C. elegans",C1135)),ISNUMBER(FIND("Caenorhabditis elegans",C1135)),ISNUMBER(FIND("earthworms",C1135)),ISNUMBER(FIND(" Ficopomatus enigmaticus",C1135)),ISNUMBER(FIND("larva",C1135)),ISNUMBER(FIND("Lumbriculus variegatus",C1135)),ISNUMBER(FIND("nematode",C1135)))</f>
        <v>0</v>
      </c>
      <c r="AJ1135" t="b">
        <f>NOT(OR(AA1135,AB1135,AC1135,AD1135,AE1135,AF1135,AG1135,AH1135,AI1135))</f>
        <v>0</v>
      </c>
      <c r="AL1135" t="b">
        <f>OR(AA1135,AB1135,AD1135,AE1135,AF1135,AG1135,AH1135,AI1135)</f>
        <v>0</v>
      </c>
      <c r="AM1135" t="b">
        <f>IF(Table1[[#This Row],[In vivo?]],IF(Table1[[#This Row],[Cell]],FALSE,TRUE),FALSE)</f>
        <v>0</v>
      </c>
      <c r="AN1135" t="b">
        <f>AND(AC1135,AL1135)</f>
        <v>0</v>
      </c>
      <c r="AO1135" t="b">
        <f>IF(Table1[[#This Row],[Cell]],IF(Table1[[#This Row],[In vivo?]],FALSE,TRUE),FALSE)</f>
        <v>1</v>
      </c>
      <c r="AP1135" t="b">
        <f>NOT(OR(Table1[[#This Row],[In vivo?]],Table1[[#This Row],[Only in Cell]]))</f>
        <v>0</v>
      </c>
      <c r="AQ1135" t="str">
        <f>IF(OR(Table1[[#This Row],[Rodents]],Table1[[#This Row],[Human]],Table1[[#This Row],[Pig]]),OR(ISNUMBER(FIND("pulmonary",C1135)),ISNUMBER(FIND("lung",C1135))),"NA")</f>
        <v>NA</v>
      </c>
      <c r="AR1135" t="str">
        <f>IF(OR(Table1[[#This Row],[Rodents]],Table1[[#This Row],[Human]],Table1[[#This Row],[Pig]]),OR(ISNUMBER(FIND("skin",C1135)),ISNUMBER(FIND("dermal",C1135))),"NA")</f>
        <v>NA</v>
      </c>
      <c r="AS1135" t="str">
        <f>IF(OR(Table1[[#This Row],[Rodents]],Table1[[#This Row],[Human]],Table1[[#This Row],[Pig]]),OR(ISNUMBER(FIND("liver",C1135)),ISNUMBER(FIND("hepat",C1135))),"NA")</f>
        <v>NA</v>
      </c>
      <c r="AT1135" t="str">
        <f>IF(OR(Table1[[#This Row],[Rodents]],Table1[[#This Row],[Human]],Table1[[#This Row],[Pig]]),OR(ISNUMBER(FIND("kidney",C1135)),ISNUMBER(FIND("neph",C1135))),"NA")</f>
        <v>NA</v>
      </c>
      <c r="AU1135" t="str">
        <f>IF(OR(Table1[[#This Row],[Rodents]],Table1[[#This Row],[Human]],Table1[[#This Row],[Pig]]),OR(ISNUMBER(FIND("brain",C1135)),ISNUMBER(FIND("neur",C1135)),ISNUMBER(FIND("nerv",C1135))),"NA")</f>
        <v>NA</v>
      </c>
      <c r="AV1135" t="str">
        <f>IF(OR(Table1[[#This Row],[Rodents]],Table1[[#This Row],[Human]],Table1[[#This Row],[Pig]]),OR(ISNUMBER(FIND("heart",C1135)),ISNUMBER(FIND("cardi",C1135))),"NA")</f>
        <v>NA</v>
      </c>
      <c r="AW1135" t="str">
        <f>IF(OR(Table1[[#This Row],[Rodents]],Table1[[#This Row],[Human]],Table1[[#This Row],[Pig]]),OR(ISNUMBER(FIND("gastro",C1135)),ISNUMBER(FIND("intesti",C1135)),ISNUMBER(FIND("stomach",C1135))),"NA")</f>
        <v>NA</v>
      </c>
      <c r="AX1135" t="str">
        <f>IF(OR(Table1[[#This Row],[Rodents]],Table1[[#This Row],[Human]],Table1[[#This Row],[Pig]]),NOT(OR(AQ1135,AR1135,AS1135,AT1135,AU1135,AV1135,AW1135)),"NA")</f>
        <v>NA</v>
      </c>
      <c r="AY1135" t="b">
        <f>OR(ISNUMBER(FIND("SWCNT",C1135)),ISNUMBER(FIND("SWNT",C1135)),ISNUMBER(FIND("single-wall",C1135)),ISNUMBER(FIND("single wall",C1135)),ISNUMBER(FIND("Single wall",C1135)),ISNUMBER(FIND("Single-wall",C1135)),ISNUMBER(FIND("SWCNT",B1135)),ISNUMBER(FIND("SWNT",B1135)),ISNUMBER(FIND("single-wall",B1135)),ISNUMBER(FIND("single wall",B1135)),ISNUMBER(FIND("Single-wall",B1135)),ISNUMBER(FIND("Single wall",B1135)))</f>
        <v>0</v>
      </c>
      <c r="AZ1135" t="b">
        <f>OR(ISNUMBER(FIND("MWCNT",C1135)),ISNUMBER(FIND("MWNT",C1135)),ISNUMBER(FIND("multi-wall",C1135)),ISNUMBER(FIND("multi wall",C1135)),ISNUMBER(FIND("multiwall",C1135)),ISNUMBER(FIND("Multi-wall",C1135)),ISNUMBER(FIND("Multi wall",C1135)),ISNUMBER(FIND("Multiwall",C1135)),ISNUMBER(FIND("MWCNT",B1135)),ISNUMBER(FIND("MWNT",B1135)),ISNUMBER(FIND("multi-wall",B1135)),ISNUMBER(FIND("multi wall",B1135)),ISNUMBER(FIND("multiwall",B1135)),ISNUMBER(FIND("Multi-wall",B1135)),ISNUMBER(FIND("Multi wall",B1135)),ISNUMBER(FIND("Multiwall",B1135)),ISNUMBER(FIND("Double-wall",B1135)),ISNUMBER(FIND("Double wall",B1135)),ISNUMBER(FIND("Doublewall",B1135)),ISNUMBER(FIND("double-wall",B1135)),ISNUMBER(FIND("double wall",B1135)),ISNUMBER(FIND("doublewall",B1135)))</f>
        <v>1</v>
      </c>
      <c r="BA1135" t="b">
        <f>AND(Table1[[#This Row],[SWCNT]],Table1[[#This Row],[MWCNT]])</f>
        <v>0</v>
      </c>
      <c r="BB1135" t="b">
        <f>IF(Table1[[#This Row],[SWCNT]]=TRUE,FALSE,IF(Table1[[#This Row],[MWCNT]]=TRUE,FALSE,TRUE))</f>
        <v>0</v>
      </c>
      <c r="BC1135" s="18"/>
    </row>
    <row r="1136" spans="1:55" ht="222">
      <c r="A1136" t="s">
        <v>5479</v>
      </c>
      <c r="B1136" s="2" t="s">
        <v>5481</v>
      </c>
      <c r="C1136" s="16" t="s">
        <v>5483</v>
      </c>
      <c r="D1136" s="17" t="s">
        <v>2148</v>
      </c>
      <c r="E1136" s="2">
        <v>2009</v>
      </c>
      <c r="F1136" t="b">
        <f>OR(ISNUMBER(FIND("cytotoxic",C1136)),ISNUMBER(FIND("Cytotoxic",C1136)),ISNUMBER(FIND("cellular toxicity",C1136)),ISNUMBER(FIND("cell death",C1136)),ISNUMBER(FIND("viable",C1136)),ISNUMBER(FIND("phytotoxic",C1136)),ISNUMBER(FIND("acute toxicity",C1136)),ISNUMBER(FIND("MTT",C1136)),ISNUMBER(FIND("survival",C1136)),ISNUMBER(FIND("prolifer",C1136)),ISNUMBER(FIND("apoptosis",C1136)),ISNUMBER(FIND("neurotoxic",C1136)),ISNUMBER(FIND("  lysis ",C1136)),ISNUMBER(FIND("necrosis",C1136)),ISNUMBER(FIND("cellular death",C1136))*3,ISNUMBER(FIND("LDH",C1136)),ISNUMBER(FIND("Acute toxicity",C1136)))</f>
        <v>1</v>
      </c>
      <c r="G1136" t="b">
        <f>OR(ISNUMBER(FIND("genotoxic",C1136)),ISNUMBER(FIND("genotoxicity",C1136)),ISNUMBER(FIND("DNA damage",C1136)),ISNUMBER(FIND("DNA",C1136)),ISNUMBER(FIND("RNA",C1136)),ISNUMBER(FIND("mesothelioma",C1136)),ISNUMBER(FIND("carcino",C1136)),ISNUMBER(FIND("mutagen",C1136)),ISNUMBER(FIND("genetic",C1136)))</f>
        <v>0</v>
      </c>
      <c r="H1136" t="b">
        <f>OR(ISNUMBER(FIND("inflammatory",C1136)),ISNUMBER(FIND("inflamm",C1136)))</f>
        <v>0</v>
      </c>
      <c r="I1136" t="b">
        <f>OR(ISNUMBER(FIND("immune",C1136)),ISNUMBER(FIND("immunological",C1136)),ISNUMBER(FIND("interleuk",C1136)),ISNUMBER(FIND("platelet activation",C1136)),ISNUMBER(FIND("monocyte",C1136)),ISNUMBER(FIND("leukocyte",C1136)),ISNUMBER(FIND("cytokine",C1136)),ISNUMBER(FIND("CD4",C1136)),ISNUMBER(FIND("CD8",C1136)),ISNUMBER(FIND("T-cell",C1136)))</f>
        <v>0</v>
      </c>
      <c r="J1136" t="b">
        <f>OR(ISNUMBER(FIND("reactive oxygen",C1136)),ISNUMBER(FIND("ROS",C1136)),ISNUMBER(FIND("free radical",C1136)),ISNUMBER(FIND("oxidative stress",C1136)),ISNUMBER(FIND("peroxid",C1136)),ISNUMBER(FIND("oxidative",C1136)),ISNUMBER(FIND("antioxid",C1136)))</f>
        <v>0</v>
      </c>
      <c r="K1136" t="b">
        <f>OR(ISNUMBER(FIND("autophag",C1136)))</f>
        <v>0</v>
      </c>
      <c r="L1136" t="b">
        <f>OR(ISNUMBER(FIND("morpholog",C1136)))</f>
        <v>0</v>
      </c>
      <c r="M1136" t="b">
        <f>OR(ISNUMBER(FIND("fibrosis",C1136)),ISNUMBER(FIND("Fibrosis",C1136)),ISNUMBER(FIND("fibrot",C1136)))</f>
        <v>0</v>
      </c>
      <c r="N1136" t="b">
        <f>OR(ISNUMBER(FIND("offspring",C1136)),ISNUMBER(FIND("Parental",C1136)),ISNUMBER(FIND("parental",C1136)),ISNUMBER(FIND("germline",C1136)),ISNUMBER(FIND("reproduc",C1136)),ISNUMBER(FIND("embryo",C1136)))</f>
        <v>0</v>
      </c>
      <c r="O1136" t="b">
        <f>OR(ISNUMBER(FIND("metabol",C1136)),ISNUMBER(FIND("Metabol",C1136)),ISNUMBER(FIND("digest",C1136)),ISNUMBER(FIND("mitochon",C1136)))</f>
        <v>0</v>
      </c>
      <c r="P1136" t="b">
        <f>OR(ISNUMBER(FIND("ecotox",C1136)),ISNUMBER(FIND("Ecotox",B1136)),ISNUMBER(FIND("ecotox",B1136)),ISNUMBER(FIND("Ecotox",C1136)))</f>
        <v>0</v>
      </c>
      <c r="Q1136" t="b">
        <f>OR(ISNUMBER(FIND("Bioaccum",C1136)),ISNUMBER(FIND("bioaccum",C1136)),ISNUMBER(FIND("accum",C1136)))</f>
        <v>1</v>
      </c>
      <c r="R1136" t="b">
        <f>OR(ISNUMBER(FIND("Occupation",C1136)),ISNUMBER(FIND("occupation",C1136)),ISNUMBER(FIND("worker",C1136)),ISNUMBER(FIND("workforce",C1136)))</f>
        <v>0</v>
      </c>
      <c r="S1136" t="b">
        <f>NOT(OR(F1136,G1136,H1136,I1136,J1136,K1136,L1136,M1136,N1136,O1136,P1136,Q1136,R1136))</f>
        <v>0</v>
      </c>
      <c r="U1136" t="b">
        <f>OR(Table1[[#This Row],[Inflammation]],Table1[[#This Row],[Immune]])</f>
        <v>0</v>
      </c>
      <c r="V1136" t="str">
        <f>IF(OR(Table1[[#This Row],[Rodents]],Table1[[#This Row],[Human]],Table1[[#This Row],[Pig]]),OR(ISNUMBER(FIND("intratrach",C1136)),ISNUMBER(FIND("nasal ",C1136)),ISNUMBER(FIND("instill",C1136))),"NA")</f>
        <v>NA</v>
      </c>
      <c r="W1136" t="str">
        <f>IF(OR(Table1[[#This Row],[Rodents]],Table1[[#This Row],[Human]],Table1[[#This Row],[Pig]]),OR(ISNUMBER(FIND("dermal",C1136)),ISNUMBER(FIND("skin ",C1136))),"NA")</f>
        <v>NA</v>
      </c>
      <c r="X1136" t="str">
        <f>IF(OR(Table1[[#This Row],[Rodents]],Table1[[#This Row],[Human]],Table1[[#This Row],[Pig]]),OR(ISNUMBER(FIND("injected",C1136)),ISNUMBER(FIND("periton",C1136)),ISNUMBER(FIND("intrascrot",C1136))),"NA")</f>
        <v>NA</v>
      </c>
      <c r="Y1136" t="str">
        <f>IF(OR(Table1[[#This Row],[Rodents]],Table1[[#This Row],[Human]],Table1[[#This Row],[Pig]]),NOT(OR(Table1[[#This Row],[Inhaled/Intratracheal/intranasal]],Table1[[#This Row],[Dermal]],Table1[[#This Row],[Injected]])),"NA")</f>
        <v>NA</v>
      </c>
      <c r="AA1136" t="b">
        <f>OR(ISNUMBER(FIND("fish ",C1136)),ISNUMBER(FIND("Fish ",C1136)),ISNUMBER(FIND("aquatic",C1136)),ISNUMBER(FIND("daphnids",C1136)),ISNUMBER(FIND("Carcinus maenas",C1136)),ISNUMBER(FIND("Daphnia",C1136)),ISNUMBER(FIND("Ruditapes philippinarum",C1136)),ISNUMBER(FIND("daphnia",C1136)),ISNUMBER(FIND("marine",C1136)),ISNUMBER(FIND("mussel",C1136)),ISNUMBER(FIND("algae",C1136)),ISNUMBER(FIND("Donax faba",C1136)),ISNUMBER(FIND("estuarine",C1136)),ISNUMBER(FIND("snail",C1136)),ISNUMBER(FIND("Prorocentrum donghaiense",C1136)) )</f>
        <v>0</v>
      </c>
      <c r="AB1136" t="b">
        <f>OR(ISNUMBER(FIND(" rat ",C1136)),ISNUMBER(FIND(" rats ",C1136)),ISNUMBER(FIND(" Rats ",C1136)),ISNUMBER(FIND(" Rat ",C1136)),ISNUMBER(FIND(" rat.",C1136)),ISNUMBER(FIND(" rats.",C1136)),ISNUMBER(FIND("mouse",C1136)),ISNUMBER(FIND("mice",C1136)), ISNUMBER(FIND(" Mice",C1136)))</f>
        <v>0</v>
      </c>
      <c r="AC1136" t="b">
        <f>OR(ISNUMBER(FIND(" cell ",C1136)),ISNUMBER(FIND("fibroblast",C1136)),ISNUMBER(FIND("macrophage",C1136)),ISNUMBER(FIND("epithelial",C1136)),ISNUMBER(FIND("endothelial",C1136)),ISNUMBER(FIND("neuron",C1136)),ISNUMBER(FIND(" cells ",C1136)),ISNUMBER(FIND("RBC",C1136)),ISNUMBER(FIND("mitochond",C1136)),ISNUMBER(FIND("adipocyte",C1136)),ISNUMBER(FIND("osteo",C1136)),ISNUMBER(FIND("keratin",C1136)),ISNUMBER(FIND(" cell's ",C1136)),ISNUMBER(FIND("eukary",C1136)),ISNUMBER(FIND("sperm",C1136)))</f>
        <v>1</v>
      </c>
      <c r="AD1136" t="b">
        <f>OR(ISNUMBER(FIND("human",B1136)),ISNUMBER(FIND("workers",B1136)),ISNUMBER(FIND("workforces",B1136)),ISNUMBER(FIND("occupational",B1136)),ISNUMBER(FIND("Case report",B1136)),ISNUMBER(FIND("Workplaces",B1136)),ISNUMBER(FIND("worker",B1136)))</f>
        <v>0</v>
      </c>
      <c r="AE1136" t="b">
        <f>OR(ISNUMBER(FIND(" plant ",C1136)),ISNUMBER(FIND("Plant ",C1136)),ISNUMBER(FIND("tomato",C1136)),ISNUMBER(FIND("plants",C1136)),ISNUMBER(FIND("Plants",C1136)),ISNUMBER(FIND("algae",C1136)),ISNUMBER(FIND("lettuce",C1136)),ISNUMBER(FIND("green gram sprouts ",C1136)),ISNUMBER(FIND("Cucurbita pepo",C1136)),ISNUMBER(FIND("bean ",C1136)),ISNUMBER(FIND("chloroplast",C1136)),ISNUMBER(FIND("chlorophyll",C1136)),ISNUMBER(FIND("seedling",C1136)),ISNUMBER(FIND("canola",C1136)),ISNUMBER(FIND("shoot",C1136)),ISNUMBER(FIND("photosynthes",C1136)),ISNUMBER(FIND(" leaves ",C1136)),,ISNUMBER(FIND("agriculture",C1136)),ISNUMBER(FIND(" crops ",C1136)))</f>
        <v>0</v>
      </c>
      <c r="AF1136" t="b">
        <f>OR(ISNUMBER(FIND("bacteria",C1136)),ISNUMBER(FIND("Bacteria",C1136)),ISNUMBER(FIND("Bacterium",C1136)),ISNUMBER(FIND("bacterium",C1136)),ISNUMBER(FIND(" coli ",C1136)))</f>
        <v>0</v>
      </c>
      <c r="AG1136" t="b">
        <f>OR(ISNUMBER(FIND("fungi",C1136)),ISNUMBER(FIND("Fungi",C1136)),ISNUMBER(FIND("fungus",C1136)),ISNUMBER(FIND("Fungus",C1136)),ISNUMBER(FIND("mushroom",C1136)),ISNUMBER(FIND("Mushroom",C1136)),ISNUMBER(FIND(" mold ",C1136)))</f>
        <v>0</v>
      </c>
      <c r="AH1136" t="b">
        <f>OR(ISNUMBER(FIND("Pig ",C1136)),ISNUMBER(FIND("pig ",C1136)),ISNUMBER(FIND("Pigs ",C1136)),ISNUMBER(FIND("pigs ",C1136)))</f>
        <v>0</v>
      </c>
      <c r="AI1136" t="b">
        <f>OR(ISNUMBER(FIND(" C. elegans",C1136)),ISNUMBER(FIND("Caenorhabditis elegans",C1136)),ISNUMBER(FIND("earthworms",C1136)),ISNUMBER(FIND(" Ficopomatus enigmaticus",C1136)),ISNUMBER(FIND("larva",C1136)),ISNUMBER(FIND("Lumbriculus variegatus",C1136)),ISNUMBER(FIND("nematode",C1136)))</f>
        <v>0</v>
      </c>
      <c r="AJ1136" t="b">
        <f>NOT(OR(AA1136,AB1136,AC1136,AD1136,AE1136,AF1136,AG1136,AH1136,AI1136))</f>
        <v>0</v>
      </c>
      <c r="AL1136" t="b">
        <f>OR(AA1136,AB1136,AD1136,AE1136,AF1136,AG1136,AH1136,AI1136)</f>
        <v>0</v>
      </c>
      <c r="AM1136" t="b">
        <f>IF(Table1[[#This Row],[In vivo?]],IF(Table1[[#This Row],[Cell]],FALSE,TRUE),FALSE)</f>
        <v>0</v>
      </c>
      <c r="AN1136" t="b">
        <f>AND(AC1136,AL1136)</f>
        <v>0</v>
      </c>
      <c r="AO1136" t="b">
        <f>IF(Table1[[#This Row],[Cell]],IF(Table1[[#This Row],[In vivo?]],FALSE,TRUE),FALSE)</f>
        <v>1</v>
      </c>
      <c r="AP1136" t="b">
        <f>NOT(OR(Table1[[#This Row],[In vivo?]],Table1[[#This Row],[Only in Cell]]))</f>
        <v>0</v>
      </c>
      <c r="AQ1136" t="str">
        <f>IF(OR(Table1[[#This Row],[Rodents]],Table1[[#This Row],[Human]],Table1[[#This Row],[Pig]]),OR(ISNUMBER(FIND("pulmonary",C1136)),ISNUMBER(FIND("lung",C1136))),"NA")</f>
        <v>NA</v>
      </c>
      <c r="AR1136" t="str">
        <f>IF(OR(Table1[[#This Row],[Rodents]],Table1[[#This Row],[Human]],Table1[[#This Row],[Pig]]),OR(ISNUMBER(FIND("skin",C1136)),ISNUMBER(FIND("dermal",C1136))),"NA")</f>
        <v>NA</v>
      </c>
      <c r="AS1136" t="str">
        <f>IF(OR(Table1[[#This Row],[Rodents]],Table1[[#This Row],[Human]],Table1[[#This Row],[Pig]]),OR(ISNUMBER(FIND("liver",C1136)),ISNUMBER(FIND("hepat",C1136))),"NA")</f>
        <v>NA</v>
      </c>
      <c r="AT1136" t="str">
        <f>IF(OR(Table1[[#This Row],[Rodents]],Table1[[#This Row],[Human]],Table1[[#This Row],[Pig]]),OR(ISNUMBER(FIND("kidney",C1136)),ISNUMBER(FIND("neph",C1136))),"NA")</f>
        <v>NA</v>
      </c>
      <c r="AU1136" t="str">
        <f>IF(OR(Table1[[#This Row],[Rodents]],Table1[[#This Row],[Human]],Table1[[#This Row],[Pig]]),OR(ISNUMBER(FIND("brain",C1136)),ISNUMBER(FIND("neur",C1136)),ISNUMBER(FIND("nerv",C1136))),"NA")</f>
        <v>NA</v>
      </c>
      <c r="AV1136" t="str">
        <f>IF(OR(Table1[[#This Row],[Rodents]],Table1[[#This Row],[Human]],Table1[[#This Row],[Pig]]),OR(ISNUMBER(FIND("heart",C1136)),ISNUMBER(FIND("cardi",C1136))),"NA")</f>
        <v>NA</v>
      </c>
      <c r="AW1136" t="str">
        <f>IF(OR(Table1[[#This Row],[Rodents]],Table1[[#This Row],[Human]],Table1[[#This Row],[Pig]]),OR(ISNUMBER(FIND("gastro",C1136)),ISNUMBER(FIND("intesti",C1136)),ISNUMBER(FIND("stomach",C1136))),"NA")</f>
        <v>NA</v>
      </c>
      <c r="AX1136" t="str">
        <f>IF(OR(Table1[[#This Row],[Rodents]],Table1[[#This Row],[Human]],Table1[[#This Row],[Pig]]),NOT(OR(AQ1136,AR1136,AS1136,AT1136,AU1136,AV1136,AW1136)),"NA")</f>
        <v>NA</v>
      </c>
      <c r="AY1136" t="b">
        <f>OR(ISNUMBER(FIND("SWCNT",C1136)),ISNUMBER(FIND("SWNT",C1136)),ISNUMBER(FIND("single-wall",C1136)),ISNUMBER(FIND("single wall",C1136)),ISNUMBER(FIND("Single wall",C1136)),ISNUMBER(FIND("Single-wall",C1136)),ISNUMBER(FIND("SWCNT",B1136)),ISNUMBER(FIND("SWNT",B1136)),ISNUMBER(FIND("single-wall",B1136)),ISNUMBER(FIND("single wall",B1136)),ISNUMBER(FIND("Single-wall",B1136)),ISNUMBER(FIND("Single wall",B1136)))</f>
        <v>0</v>
      </c>
      <c r="AZ1136" t="b">
        <f>OR(ISNUMBER(FIND("MWCNT",C1136)),ISNUMBER(FIND("MWNT",C1136)),ISNUMBER(FIND("multi-wall",C1136)),ISNUMBER(FIND("multi wall",C1136)),ISNUMBER(FIND("multiwall",C1136)),ISNUMBER(FIND("Multi-wall",C1136)),ISNUMBER(FIND("Multi wall",C1136)),ISNUMBER(FIND("Multiwall",C1136)),ISNUMBER(FIND("MWCNT",B1136)),ISNUMBER(FIND("MWNT",B1136)),ISNUMBER(FIND("multi-wall",B1136)),ISNUMBER(FIND("multi wall",B1136)),ISNUMBER(FIND("multiwall",B1136)),ISNUMBER(FIND("Multi-wall",B1136)),ISNUMBER(FIND("Multi wall",B1136)),ISNUMBER(FIND("Multiwall",B1136)),ISNUMBER(FIND("Double-wall",B1136)),ISNUMBER(FIND("Double wall",B1136)),ISNUMBER(FIND("Doublewall",B1136)),ISNUMBER(FIND("double-wall",B1136)),ISNUMBER(FIND("double wall",B1136)),ISNUMBER(FIND("doublewall",B1136)))</f>
        <v>1</v>
      </c>
      <c r="BA1136" t="b">
        <f>AND(Table1[[#This Row],[SWCNT]],Table1[[#This Row],[MWCNT]])</f>
        <v>0</v>
      </c>
      <c r="BB1136" t="b">
        <f>IF(Table1[[#This Row],[SWCNT]]=TRUE,FALSE,IF(Table1[[#This Row],[MWCNT]]=TRUE,FALSE,TRUE))</f>
        <v>0</v>
      </c>
      <c r="BC1136" s="18"/>
    </row>
    <row r="1137" spans="1:55" ht="222">
      <c r="A1137" t="s">
        <v>84</v>
      </c>
      <c r="B1137" s="2" t="s">
        <v>85</v>
      </c>
      <c r="C1137" s="16" t="s">
        <v>86</v>
      </c>
      <c r="D1137" s="17" t="s">
        <v>42</v>
      </c>
      <c r="E1137" s="2">
        <v>2023</v>
      </c>
      <c r="F1137" t="b">
        <f>OR(ISNUMBER(FIND("cytotoxic",C1137)),ISNUMBER(FIND("Cytotoxic",C1137)),ISNUMBER(FIND("cellular toxicity",C1137)),ISNUMBER(FIND("cell death",C1137)),ISNUMBER(FIND("viable",C1137)),ISNUMBER(FIND("phytotoxic",C1137)),ISNUMBER(FIND("acute toxicity",C1137)),ISNUMBER(FIND("MTT",C1137)),ISNUMBER(FIND("survival",C1137)),ISNUMBER(FIND("prolifer",C1137)),ISNUMBER(FIND("apoptosis",C1137)),ISNUMBER(FIND("neurotoxic",C1137)),ISNUMBER(FIND("  lysis ",C1137)),ISNUMBER(FIND("necrosis",C1137)),ISNUMBER(FIND("cellular death",C1137))*3,ISNUMBER(FIND("LDH",C1137)),ISNUMBER(FIND("Acute toxicity",C1137)))</f>
        <v>1</v>
      </c>
      <c r="G1137" t="b">
        <f>OR(ISNUMBER(FIND("genotoxic",C1137)),ISNUMBER(FIND("genotoxicity",C1137)),ISNUMBER(FIND("DNA damage",C1137)),ISNUMBER(FIND("DNA",C1137)),ISNUMBER(FIND("RNA",C1137)),ISNUMBER(FIND("mesothelioma",C1137)),ISNUMBER(FIND("carcino",C1137)),ISNUMBER(FIND("mutagen",C1137)),ISNUMBER(FIND("genetic",C1137)))</f>
        <v>0</v>
      </c>
      <c r="H1137" t="b">
        <f>OR(ISNUMBER(FIND("inflammatory",C1137)),ISNUMBER(FIND("inflamm",C1137)))</f>
        <v>0</v>
      </c>
      <c r="I1137" t="b">
        <f>OR(ISNUMBER(FIND("immune",C1137)),ISNUMBER(FIND("immunological",C1137)),ISNUMBER(FIND("interleuk",C1137)),ISNUMBER(FIND("platelet activation",C1137)),ISNUMBER(FIND("monocyte",C1137)),ISNUMBER(FIND("leukocyte",C1137)),ISNUMBER(FIND("cytokine",C1137)),ISNUMBER(FIND("CD4",C1137)),ISNUMBER(FIND("CD8",C1137)),ISNUMBER(FIND("T-cell",C1137)))</f>
        <v>0</v>
      </c>
      <c r="J1137" t="b">
        <f>OR(ISNUMBER(FIND("reactive oxygen",C1137)),ISNUMBER(FIND("ROS",C1137)),ISNUMBER(FIND("free radical",C1137)),ISNUMBER(FIND("oxidative stress",C1137)),ISNUMBER(FIND("peroxid",C1137)),ISNUMBER(FIND("oxidative",C1137)),ISNUMBER(FIND("antioxid",C1137)))</f>
        <v>1</v>
      </c>
      <c r="K1137" t="b">
        <f>OR(ISNUMBER(FIND("autophag",C1137)))</f>
        <v>0</v>
      </c>
      <c r="L1137" t="b">
        <f>OR(ISNUMBER(FIND("morpholog",C1137)))</f>
        <v>0</v>
      </c>
      <c r="M1137" t="b">
        <f>OR(ISNUMBER(FIND("fibrosis",C1137)),ISNUMBER(FIND("Fibrosis",C1137)),ISNUMBER(FIND("fibrot",C1137)))</f>
        <v>0</v>
      </c>
      <c r="N1137" t="b">
        <f>OR(ISNUMBER(FIND("offspring",C1137)),ISNUMBER(FIND("Parental",C1137)),ISNUMBER(FIND("parental",C1137)),ISNUMBER(FIND("germline",C1137)),ISNUMBER(FIND("reproduc",C1137)),ISNUMBER(FIND("embryo",C1137)))</f>
        <v>0</v>
      </c>
      <c r="O1137" t="b">
        <f>OR(ISNUMBER(FIND("metabol",C1137)),ISNUMBER(FIND("Metabol",C1137)),ISNUMBER(FIND("digest",C1137)),ISNUMBER(FIND("mitochon",C1137)))</f>
        <v>1</v>
      </c>
      <c r="P1137" t="b">
        <f>OR(ISNUMBER(FIND("ecotox",C1137)),ISNUMBER(FIND("Ecotox",B1137)),ISNUMBER(FIND("ecotox",B1137)),ISNUMBER(FIND("Ecotox",C1137)))</f>
        <v>0</v>
      </c>
      <c r="Q1137" t="b">
        <f>OR(ISNUMBER(FIND("Bioaccum",C1137)),ISNUMBER(FIND("bioaccum",C1137)),ISNUMBER(FIND("accum",C1137)))</f>
        <v>1</v>
      </c>
      <c r="R1137" t="b">
        <f>OR(ISNUMBER(FIND("Occupation",C1137)),ISNUMBER(FIND("occupation",C1137)),ISNUMBER(FIND("worker",C1137)),ISNUMBER(FIND("workforce",C1137)))</f>
        <v>0</v>
      </c>
      <c r="S1137" t="b">
        <f>NOT(OR(F1137,G1137,H1137,I1137,J1137,K1137,L1137,M1137,N1137,O1137,P1137,Q1137,R1137))</f>
        <v>0</v>
      </c>
      <c r="U1137" t="b">
        <f>OR(Table1[[#This Row],[Inflammation]],Table1[[#This Row],[Immune]])</f>
        <v>0</v>
      </c>
      <c r="V1137" t="str">
        <f>IF(OR(Table1[[#This Row],[Rodents]],Table1[[#This Row],[Human]],Table1[[#This Row],[Pig]]),OR(ISNUMBER(FIND("intratrach",C1137)),ISNUMBER(FIND("nasal ",C1137)),ISNUMBER(FIND("instill",C1137))),"NA")</f>
        <v>NA</v>
      </c>
      <c r="W1137" t="str">
        <f>IF(OR(Table1[[#This Row],[Rodents]],Table1[[#This Row],[Human]],Table1[[#This Row],[Pig]]),OR(ISNUMBER(FIND("dermal",C1137)),ISNUMBER(FIND("skin ",C1137))),"NA")</f>
        <v>NA</v>
      </c>
      <c r="X1137" t="str">
        <f>IF(OR(Table1[[#This Row],[Rodents]],Table1[[#This Row],[Human]],Table1[[#This Row],[Pig]]),OR(ISNUMBER(FIND("injected",C1137)),ISNUMBER(FIND("periton",C1137)),ISNUMBER(FIND("intrascrot",C1137))),"NA")</f>
        <v>NA</v>
      </c>
      <c r="Y1137" t="str">
        <f>IF(OR(Table1[[#This Row],[Rodents]],Table1[[#This Row],[Human]],Table1[[#This Row],[Pig]]),NOT(OR(Table1[[#This Row],[Inhaled/Intratracheal/intranasal]],Table1[[#This Row],[Dermal]],Table1[[#This Row],[Injected]])),"NA")</f>
        <v>NA</v>
      </c>
      <c r="AA1137" t="b">
        <f>OR(ISNUMBER(FIND("fish ",C1137)),ISNUMBER(FIND("Fish ",C1137)),ISNUMBER(FIND("aquatic",C1137)),ISNUMBER(FIND("daphnids",C1137)),ISNUMBER(FIND("Carcinus maenas",C1137)),ISNUMBER(FIND("Daphnia",C1137)),ISNUMBER(FIND("Ruditapes philippinarum",C1137)),ISNUMBER(FIND("daphnia",C1137)),ISNUMBER(FIND("marine",C1137)),ISNUMBER(FIND("mussel",C1137)),ISNUMBER(FIND("algae",C1137)),ISNUMBER(FIND("Donax faba",C1137)),ISNUMBER(FIND("estuarine",C1137)),ISNUMBER(FIND("snail",C1137)),ISNUMBER(FIND("Prorocentrum donghaiense",C1137)) )</f>
        <v>1</v>
      </c>
      <c r="AB1137" t="b">
        <f>OR(ISNUMBER(FIND(" rat ",C1137)),ISNUMBER(FIND(" rats ",C1137)),ISNUMBER(FIND(" Rats ",C1137)),ISNUMBER(FIND(" Rat ",C1137)),ISNUMBER(FIND(" rat.",C1137)),ISNUMBER(FIND(" rats.",C1137)),ISNUMBER(FIND("mouse",C1137)),ISNUMBER(FIND("mice",C1137)), ISNUMBER(FIND(" Mice",C1137)))</f>
        <v>0</v>
      </c>
      <c r="AC1137" t="b">
        <f>OR(ISNUMBER(FIND(" cell ",C1137)),ISNUMBER(FIND("fibroblast",C1137)),ISNUMBER(FIND("macrophage",C1137)),ISNUMBER(FIND("epithelial",C1137)),ISNUMBER(FIND("endothelial",C1137)),ISNUMBER(FIND("neuron",C1137)),ISNUMBER(FIND(" cells ",C1137)),ISNUMBER(FIND("RBC",C1137)),ISNUMBER(FIND("mitochond",C1137)),ISNUMBER(FIND("adipocyte",C1137)),ISNUMBER(FIND("osteo",C1137)),ISNUMBER(FIND("keratin",C1137)),ISNUMBER(FIND(" cell's ",C1137)),ISNUMBER(FIND("eukary",C1137)),ISNUMBER(FIND("sperm",C1137)))</f>
        <v>0</v>
      </c>
      <c r="AD1137" t="b">
        <f>OR(ISNUMBER(FIND("human",B1137)),ISNUMBER(FIND("workers",B1137)),ISNUMBER(FIND("workforces",B1137)),ISNUMBER(FIND("occupational",B1137)),ISNUMBER(FIND("Case report",B1137)),ISNUMBER(FIND("Workplaces",B1137)),ISNUMBER(FIND("worker",B1137)))</f>
        <v>0</v>
      </c>
      <c r="AE1137" t="b">
        <f>OR(ISNUMBER(FIND(" plant ",C1137)),ISNUMBER(FIND("Plant ",C1137)),ISNUMBER(FIND("tomato",C1137)),ISNUMBER(FIND("plants",C1137)),ISNUMBER(FIND("Plants",C1137)),ISNUMBER(FIND("algae",C1137)),ISNUMBER(FIND("lettuce",C1137)),ISNUMBER(FIND("green gram sprouts ",C1137)),ISNUMBER(FIND("Cucurbita pepo",C1137)),ISNUMBER(FIND("bean ",C1137)),ISNUMBER(FIND("chloroplast",C1137)),ISNUMBER(FIND("chlorophyll",C1137)),ISNUMBER(FIND("seedling",C1137)),ISNUMBER(FIND("canola",C1137)),ISNUMBER(FIND("shoot",C1137)),ISNUMBER(FIND("photosynthes",C1137)),ISNUMBER(FIND(" leaves ",C1137)),,ISNUMBER(FIND("agriculture",C1137)),ISNUMBER(FIND(" crops ",C1137)))</f>
        <v>0</v>
      </c>
      <c r="AF1137" t="b">
        <f>OR(ISNUMBER(FIND("bacteria",C1137)),ISNUMBER(FIND("Bacteria",C1137)),ISNUMBER(FIND("Bacterium",C1137)),ISNUMBER(FIND("bacterium",C1137)),ISNUMBER(FIND(" coli ",C1137)))</f>
        <v>0</v>
      </c>
      <c r="AG1137" t="b">
        <f>OR(ISNUMBER(FIND("fungi",C1137)),ISNUMBER(FIND("Fungi",C1137)),ISNUMBER(FIND("fungus",C1137)),ISNUMBER(FIND("Fungus",C1137)),ISNUMBER(FIND("mushroom",C1137)),ISNUMBER(FIND("Mushroom",C1137)),ISNUMBER(FIND(" mold ",C1137)))</f>
        <v>0</v>
      </c>
      <c r="AH1137" t="b">
        <f>OR(ISNUMBER(FIND("Pig ",C1137)),ISNUMBER(FIND("pig ",C1137)),ISNUMBER(FIND("Pigs ",C1137)),ISNUMBER(FIND("pigs ",C1137)))</f>
        <v>0</v>
      </c>
      <c r="AI1137" t="b">
        <f>OR(ISNUMBER(FIND(" C. elegans",C1137)),ISNUMBER(FIND("Caenorhabditis elegans",C1137)),ISNUMBER(FIND("earthworms",C1137)),ISNUMBER(FIND(" Ficopomatus enigmaticus",C1137)),ISNUMBER(FIND("larva",C1137)),ISNUMBER(FIND("Lumbriculus variegatus",C1137)),ISNUMBER(FIND("nematode",C1137)))</f>
        <v>0</v>
      </c>
      <c r="AJ1137" t="b">
        <f>NOT(OR(AA1137,AB1137,AC1137,AD1137,AE1137,AF1137,AG1137,AH1137,AI1137))</f>
        <v>0</v>
      </c>
      <c r="AL1137" t="b">
        <f>OR(AA1137,AB1137,AD1137,AE1137,AF1137,AG1137,AH1137,AI1137)</f>
        <v>1</v>
      </c>
      <c r="AM1137" t="b">
        <f>IF(Table1[[#This Row],[In vivo?]],IF(Table1[[#This Row],[Cell]],FALSE,TRUE),FALSE)</f>
        <v>1</v>
      </c>
      <c r="AN1137" t="b">
        <f>AND(AC1137,AL1137)</f>
        <v>0</v>
      </c>
      <c r="AO1137" t="b">
        <f>IF(Table1[[#This Row],[Cell]],IF(Table1[[#This Row],[In vivo?]],FALSE,TRUE),FALSE)</f>
        <v>0</v>
      </c>
      <c r="AP1137" t="b">
        <f>NOT(OR(Table1[[#This Row],[In vivo?]],Table1[[#This Row],[Only in Cell]]))</f>
        <v>0</v>
      </c>
      <c r="AQ1137" t="str">
        <f>IF(OR(Table1[[#This Row],[Rodents]],Table1[[#This Row],[Human]],Table1[[#This Row],[Pig]]),OR(ISNUMBER(FIND("pulmonary",C1137)),ISNUMBER(FIND("lung",C1137))),"NA")</f>
        <v>NA</v>
      </c>
      <c r="AR1137" t="str">
        <f>IF(OR(Table1[[#This Row],[Rodents]],Table1[[#This Row],[Human]],Table1[[#This Row],[Pig]]),OR(ISNUMBER(FIND("skin",C1137)),ISNUMBER(FIND("dermal",C1137))),"NA")</f>
        <v>NA</v>
      </c>
      <c r="AS1137" t="str">
        <f>IF(OR(Table1[[#This Row],[Rodents]],Table1[[#This Row],[Human]],Table1[[#This Row],[Pig]]),OR(ISNUMBER(FIND("liver",C1137)),ISNUMBER(FIND("hepat",C1137))),"NA")</f>
        <v>NA</v>
      </c>
      <c r="AT1137" t="str">
        <f>IF(OR(Table1[[#This Row],[Rodents]],Table1[[#This Row],[Human]],Table1[[#This Row],[Pig]]),OR(ISNUMBER(FIND("kidney",C1137)),ISNUMBER(FIND("neph",C1137))),"NA")</f>
        <v>NA</v>
      </c>
      <c r="AU1137" t="str">
        <f>IF(OR(Table1[[#This Row],[Rodents]],Table1[[#This Row],[Human]],Table1[[#This Row],[Pig]]),OR(ISNUMBER(FIND("brain",C1137)),ISNUMBER(FIND("neur",C1137)),ISNUMBER(FIND("nerv",C1137))),"NA")</f>
        <v>NA</v>
      </c>
      <c r="AV1137" t="str">
        <f>IF(OR(Table1[[#This Row],[Rodents]],Table1[[#This Row],[Human]],Table1[[#This Row],[Pig]]),OR(ISNUMBER(FIND("heart",C1137)),ISNUMBER(FIND("cardi",C1137))),"NA")</f>
        <v>NA</v>
      </c>
      <c r="AW1137" t="str">
        <f>IF(OR(Table1[[#This Row],[Rodents]],Table1[[#This Row],[Human]],Table1[[#This Row],[Pig]]),OR(ISNUMBER(FIND("gastro",C1137)),ISNUMBER(FIND("intesti",C1137)),ISNUMBER(FIND("stomach",C1137))),"NA")</f>
        <v>NA</v>
      </c>
      <c r="AX1137" t="str">
        <f>IF(OR(Table1[[#This Row],[Rodents]],Table1[[#This Row],[Human]],Table1[[#This Row],[Pig]]),NOT(OR(AQ1137,AR1137,AS1137,AT1137,AU1137,AV1137,AW1137)),"NA")</f>
        <v>NA</v>
      </c>
      <c r="AY1137" t="b">
        <f>OR(ISNUMBER(FIND("SWCNT",C1137)),ISNUMBER(FIND("SWNT",C1137)),ISNUMBER(FIND("single-wall",C1137)),ISNUMBER(FIND("single wall",C1137)),ISNUMBER(FIND("Single wall",C1137)),ISNUMBER(FIND("Single-wall",C1137)),ISNUMBER(FIND("SWCNT",B1137)),ISNUMBER(FIND("SWNT",B1137)),ISNUMBER(FIND("single-wall",B1137)),ISNUMBER(FIND("single wall",B1137)),ISNUMBER(FIND("Single-wall",B1137)),ISNUMBER(FIND("Single wall",B1137)))</f>
        <v>0</v>
      </c>
      <c r="AZ1137" t="b">
        <f>OR(ISNUMBER(FIND("MWCNT",C1137)),ISNUMBER(FIND("MWNT",C1137)),ISNUMBER(FIND("multi-wall",C1137)),ISNUMBER(FIND("multi wall",C1137)),ISNUMBER(FIND("multiwall",C1137)),ISNUMBER(FIND("Multi-wall",C1137)),ISNUMBER(FIND("Multi wall",C1137)),ISNUMBER(FIND("Multiwall",C1137)),ISNUMBER(FIND("MWCNT",B1137)),ISNUMBER(FIND("MWNT",B1137)),ISNUMBER(FIND("multi-wall",B1137)),ISNUMBER(FIND("multi wall",B1137)),ISNUMBER(FIND("multiwall",B1137)),ISNUMBER(FIND("Multi-wall",B1137)),ISNUMBER(FIND("Multi wall",B1137)),ISNUMBER(FIND("Multiwall",B1137)),ISNUMBER(FIND("Double-wall",B1137)),ISNUMBER(FIND("Double wall",B1137)),ISNUMBER(FIND("Doublewall",B1137)),ISNUMBER(FIND("double-wall",B1137)),ISNUMBER(FIND("double wall",B1137)),ISNUMBER(FIND("doublewall",B1137)))</f>
        <v>1</v>
      </c>
      <c r="BA1137" t="b">
        <f>AND(Table1[[#This Row],[SWCNT]],Table1[[#This Row],[MWCNT]])</f>
        <v>0</v>
      </c>
      <c r="BB1137" t="b">
        <f>IF(Table1[[#This Row],[SWCNT]]=TRUE,FALSE,IF(Table1[[#This Row],[MWCNT]]=TRUE,FALSE,TRUE))</f>
        <v>0</v>
      </c>
      <c r="BC1137" s="18"/>
    </row>
    <row r="1138" spans="1:55" ht="240.5">
      <c r="A1138" t="s">
        <v>121</v>
      </c>
      <c r="B1138" s="2" t="s">
        <v>124</v>
      </c>
      <c r="C1138" s="16" t="s">
        <v>127</v>
      </c>
      <c r="D1138" s="17" t="s">
        <v>130</v>
      </c>
      <c r="E1138" s="2">
        <v>2023</v>
      </c>
      <c r="F1138" t="b">
        <f>OR(ISNUMBER(FIND("cytotoxic",C1138)),ISNUMBER(FIND("Cytotoxic",C1138)),ISNUMBER(FIND("cellular toxicity",C1138)),ISNUMBER(FIND("cell death",C1138)),ISNUMBER(FIND("viable",C1138)),ISNUMBER(FIND("phytotoxic",C1138)),ISNUMBER(FIND("acute toxicity",C1138)),ISNUMBER(FIND("MTT",C1138)),ISNUMBER(FIND("survival",C1138)),ISNUMBER(FIND("prolifer",C1138)),ISNUMBER(FIND("apoptosis",C1138)),ISNUMBER(FIND("neurotoxic",C1138)),ISNUMBER(FIND("  lysis ",C1138)),ISNUMBER(FIND("necrosis",C1138)),ISNUMBER(FIND("cellular death",C1138))*3,ISNUMBER(FIND("LDH",C1138)),ISNUMBER(FIND("Acute toxicity",C1138)))</f>
        <v>0</v>
      </c>
      <c r="G1138" t="b">
        <f>OR(ISNUMBER(FIND("genotoxic",C1138)),ISNUMBER(FIND("genotoxicity",C1138)),ISNUMBER(FIND("DNA damage",C1138)),ISNUMBER(FIND("DNA",C1138)),ISNUMBER(FIND("RNA",C1138)),ISNUMBER(FIND("mesothelioma",C1138)),ISNUMBER(FIND("carcino",C1138)),ISNUMBER(FIND("mutagen",C1138)),ISNUMBER(FIND("genetic",C1138)))</f>
        <v>0</v>
      </c>
      <c r="H1138" t="b">
        <f>OR(ISNUMBER(FIND("inflammatory",C1138)),ISNUMBER(FIND("inflamm",C1138)))</f>
        <v>0</v>
      </c>
      <c r="I1138" t="b">
        <f>OR(ISNUMBER(FIND("immune",C1138)),ISNUMBER(FIND("immunological",C1138)),ISNUMBER(FIND("interleuk",C1138)),ISNUMBER(FIND("platelet activation",C1138)),ISNUMBER(FIND("monocyte",C1138)),ISNUMBER(FIND("leukocyte",C1138)),ISNUMBER(FIND("cytokine",C1138)),ISNUMBER(FIND("CD4",C1138)),ISNUMBER(FIND("CD8",C1138)),ISNUMBER(FIND("T-cell",C1138)))</f>
        <v>0</v>
      </c>
      <c r="J1138" t="b">
        <f>OR(ISNUMBER(FIND("reactive oxygen",C1138)),ISNUMBER(FIND("ROS",C1138)),ISNUMBER(FIND("free radical",C1138)),ISNUMBER(FIND("oxidative stress",C1138)),ISNUMBER(FIND("peroxid",C1138)),ISNUMBER(FIND("oxidative",C1138)),ISNUMBER(FIND("antioxid",C1138)))</f>
        <v>0</v>
      </c>
      <c r="K1138" t="b">
        <f>OR(ISNUMBER(FIND("autophag",C1138)))</f>
        <v>0</v>
      </c>
      <c r="L1138" t="b">
        <f>OR(ISNUMBER(FIND("morpholog",C1138)))</f>
        <v>0</v>
      </c>
      <c r="M1138" t="b">
        <f>OR(ISNUMBER(FIND("fibrosis",C1138)),ISNUMBER(FIND("Fibrosis",C1138)),ISNUMBER(FIND("fibrot",C1138)))</f>
        <v>0</v>
      </c>
      <c r="N1138" t="b">
        <f>OR(ISNUMBER(FIND("offspring",C1138)),ISNUMBER(FIND("Parental",C1138)),ISNUMBER(FIND("parental",C1138)),ISNUMBER(FIND("germline",C1138)),ISNUMBER(FIND("reproduc",C1138)),ISNUMBER(FIND("embryo",C1138)))</f>
        <v>0</v>
      </c>
      <c r="O1138" t="b">
        <f>OR(ISNUMBER(FIND("metabol",C1138)),ISNUMBER(FIND("Metabol",C1138)),ISNUMBER(FIND("digest",C1138)),ISNUMBER(FIND("mitochon",C1138)))</f>
        <v>1</v>
      </c>
      <c r="P1138" t="b">
        <f>OR(ISNUMBER(FIND("ecotox",C1138)),ISNUMBER(FIND("Ecotox",B1138)),ISNUMBER(FIND("ecotox",B1138)),ISNUMBER(FIND("Ecotox",C1138)))</f>
        <v>0</v>
      </c>
      <c r="Q1138" t="b">
        <f>OR(ISNUMBER(FIND("Bioaccum",C1138)),ISNUMBER(FIND("bioaccum",C1138)),ISNUMBER(FIND("accum",C1138)))</f>
        <v>0</v>
      </c>
      <c r="R1138" t="b">
        <f>OR(ISNUMBER(FIND("Occupation",C1138)),ISNUMBER(FIND("occupation",C1138)),ISNUMBER(FIND("worker",C1138)),ISNUMBER(FIND("workforce",C1138)))</f>
        <v>0</v>
      </c>
      <c r="S1138" t="b">
        <f>NOT(OR(F1138,G1138,H1138,I1138,J1138,K1138,L1138,M1138,N1138,O1138,P1138,Q1138,R1138))</f>
        <v>0</v>
      </c>
      <c r="U1138" t="b">
        <f>OR(Table1[[#This Row],[Inflammation]],Table1[[#This Row],[Immune]])</f>
        <v>0</v>
      </c>
      <c r="V1138" t="str">
        <f>IF(OR(Table1[[#This Row],[Rodents]],Table1[[#This Row],[Human]],Table1[[#This Row],[Pig]]),OR(ISNUMBER(FIND("intratrach",C1138)),ISNUMBER(FIND("nasal ",C1138)),ISNUMBER(FIND("instill",C1138))),"NA")</f>
        <v>NA</v>
      </c>
      <c r="W1138" t="str">
        <f>IF(OR(Table1[[#This Row],[Rodents]],Table1[[#This Row],[Human]],Table1[[#This Row],[Pig]]),OR(ISNUMBER(FIND("dermal",C1138)),ISNUMBER(FIND("skin ",C1138))),"NA")</f>
        <v>NA</v>
      </c>
      <c r="X1138" t="str">
        <f>IF(OR(Table1[[#This Row],[Rodents]],Table1[[#This Row],[Human]],Table1[[#This Row],[Pig]]),OR(ISNUMBER(FIND("injected",C1138)),ISNUMBER(FIND("periton",C1138)),ISNUMBER(FIND("intrascrot",C1138))),"NA")</f>
        <v>NA</v>
      </c>
      <c r="Y1138" t="str">
        <f>IF(OR(Table1[[#This Row],[Rodents]],Table1[[#This Row],[Human]],Table1[[#This Row],[Pig]]),NOT(OR(Table1[[#This Row],[Inhaled/Intratracheal/intranasal]],Table1[[#This Row],[Dermal]],Table1[[#This Row],[Injected]])),"NA")</f>
        <v>NA</v>
      </c>
      <c r="AA1138" t="b">
        <f>OR(ISNUMBER(FIND("fish ",C1138)),ISNUMBER(FIND("Fish ",C1138)),ISNUMBER(FIND("aquatic",C1138)),ISNUMBER(FIND("daphnids",C1138)),ISNUMBER(FIND("Carcinus maenas",C1138)),ISNUMBER(FIND("Daphnia",C1138)),ISNUMBER(FIND("Ruditapes philippinarum",C1138)),ISNUMBER(FIND("daphnia",C1138)),ISNUMBER(FIND("marine",C1138)),ISNUMBER(FIND("mussel",C1138)),ISNUMBER(FIND("algae",C1138)),ISNUMBER(FIND("Donax faba",C1138)),ISNUMBER(FIND("estuarine",C1138)),ISNUMBER(FIND("snail",C1138)),ISNUMBER(FIND("Prorocentrum donghaiense",C1138)) )</f>
        <v>1</v>
      </c>
      <c r="AB1138" t="b">
        <f>OR(ISNUMBER(FIND(" rat ",C1138)),ISNUMBER(FIND(" rats ",C1138)),ISNUMBER(FIND(" Rats ",C1138)),ISNUMBER(FIND(" Rat ",C1138)),ISNUMBER(FIND(" rat.",C1138)),ISNUMBER(FIND(" rats.",C1138)),ISNUMBER(FIND("mouse",C1138)),ISNUMBER(FIND("mice",C1138)), ISNUMBER(FIND(" Mice",C1138)))</f>
        <v>0</v>
      </c>
      <c r="AC1138" t="b">
        <f>OR(ISNUMBER(FIND(" cell ",C1138)),ISNUMBER(FIND("fibroblast",C1138)),ISNUMBER(FIND("macrophage",C1138)),ISNUMBER(FIND("epithelial",C1138)),ISNUMBER(FIND("endothelial",C1138)),ISNUMBER(FIND("neuron",C1138)),ISNUMBER(FIND(" cells ",C1138)),ISNUMBER(FIND("RBC",C1138)),ISNUMBER(FIND("mitochond",C1138)),ISNUMBER(FIND("adipocyte",C1138)),ISNUMBER(FIND("osteo",C1138)),ISNUMBER(FIND("keratin",C1138)),ISNUMBER(FIND(" cell's ",C1138)),ISNUMBER(FIND("eukary",C1138)),ISNUMBER(FIND("sperm",C1138)))</f>
        <v>0</v>
      </c>
      <c r="AD1138" t="b">
        <f>OR(ISNUMBER(FIND("human",B1138)),ISNUMBER(FIND("workers",B1138)),ISNUMBER(FIND("workforces",B1138)),ISNUMBER(FIND("occupational",B1138)),ISNUMBER(FIND("Case report",B1138)),ISNUMBER(FIND("Workplaces",B1138)),ISNUMBER(FIND("worker",B1138)))</f>
        <v>0</v>
      </c>
      <c r="AE1138" t="b">
        <f>OR(ISNUMBER(FIND(" plant ",C1138)),ISNUMBER(FIND("Plant ",C1138)),ISNUMBER(FIND("tomato",C1138)),ISNUMBER(FIND("plants",C1138)),ISNUMBER(FIND("Plants",C1138)),ISNUMBER(FIND("algae",C1138)),ISNUMBER(FIND("lettuce",C1138)),ISNUMBER(FIND("green gram sprouts ",C1138)),ISNUMBER(FIND("Cucurbita pepo",C1138)),ISNUMBER(FIND("bean ",C1138)),ISNUMBER(FIND("chloroplast",C1138)),ISNUMBER(FIND("chlorophyll",C1138)),ISNUMBER(FIND("seedling",C1138)),ISNUMBER(FIND("canola",C1138)),ISNUMBER(FIND("shoot",C1138)),ISNUMBER(FIND("photosynthes",C1138)),ISNUMBER(FIND(" leaves ",C1138)),,ISNUMBER(FIND("agriculture",C1138)),ISNUMBER(FIND(" crops ",C1138)))</f>
        <v>0</v>
      </c>
      <c r="AF1138" t="b">
        <f>OR(ISNUMBER(FIND("bacteria",C1138)),ISNUMBER(FIND("Bacteria",C1138)),ISNUMBER(FIND("Bacterium",C1138)),ISNUMBER(FIND("bacterium",C1138)),ISNUMBER(FIND(" coli ",C1138)))</f>
        <v>0</v>
      </c>
      <c r="AG1138" t="b">
        <f>OR(ISNUMBER(FIND("fungi",C1138)),ISNUMBER(FIND("Fungi",C1138)),ISNUMBER(FIND("fungus",C1138)),ISNUMBER(FIND("Fungus",C1138)),ISNUMBER(FIND("mushroom",C1138)),ISNUMBER(FIND("Mushroom",C1138)),ISNUMBER(FIND(" mold ",C1138)))</f>
        <v>0</v>
      </c>
      <c r="AH1138" t="b">
        <f>OR(ISNUMBER(FIND("Pig ",C1138)),ISNUMBER(FIND("pig ",C1138)),ISNUMBER(FIND("Pigs ",C1138)),ISNUMBER(FIND("pigs ",C1138)))</f>
        <v>0</v>
      </c>
      <c r="AI1138" t="b">
        <f>OR(ISNUMBER(FIND(" C. elegans",C1138)),ISNUMBER(FIND("Caenorhabditis elegans",C1138)),ISNUMBER(FIND("earthworms",C1138)),ISNUMBER(FIND(" Ficopomatus enigmaticus",C1138)),ISNUMBER(FIND("larva",C1138)),ISNUMBER(FIND("Lumbriculus variegatus",C1138)),ISNUMBER(FIND("nematode",C1138)))</f>
        <v>0</v>
      </c>
      <c r="AJ1138" t="b">
        <f>NOT(OR(AA1138,AB1138,AC1138,AD1138,AE1138,AF1138,AG1138,AH1138,AI1138))</f>
        <v>0</v>
      </c>
      <c r="AL1138" t="b">
        <f>OR(AA1138,AB1138,AD1138,AE1138,AF1138,AG1138,AH1138,AI1138)</f>
        <v>1</v>
      </c>
      <c r="AM1138" t="b">
        <f>IF(Table1[[#This Row],[In vivo?]],IF(Table1[[#This Row],[Cell]],FALSE,TRUE),FALSE)</f>
        <v>1</v>
      </c>
      <c r="AN1138" t="b">
        <f>AND(AC1138,AL1138)</f>
        <v>0</v>
      </c>
      <c r="AO1138" t="b">
        <f>IF(Table1[[#This Row],[Cell]],IF(Table1[[#This Row],[In vivo?]],FALSE,TRUE),FALSE)</f>
        <v>0</v>
      </c>
      <c r="AP1138" t="b">
        <f>NOT(OR(Table1[[#This Row],[In vivo?]],Table1[[#This Row],[Only in Cell]]))</f>
        <v>0</v>
      </c>
      <c r="AQ1138" t="str">
        <f>IF(OR(Table1[[#This Row],[Rodents]],Table1[[#This Row],[Human]],Table1[[#This Row],[Pig]]),OR(ISNUMBER(FIND("pulmonary",C1138)),ISNUMBER(FIND("lung",C1138))),"NA")</f>
        <v>NA</v>
      </c>
      <c r="AR1138" t="str">
        <f>IF(OR(Table1[[#This Row],[Rodents]],Table1[[#This Row],[Human]],Table1[[#This Row],[Pig]]),OR(ISNUMBER(FIND("skin",C1138)),ISNUMBER(FIND("dermal",C1138))),"NA")</f>
        <v>NA</v>
      </c>
      <c r="AS1138" t="str">
        <f>IF(OR(Table1[[#This Row],[Rodents]],Table1[[#This Row],[Human]],Table1[[#This Row],[Pig]]),OR(ISNUMBER(FIND("liver",C1138)),ISNUMBER(FIND("hepat",C1138))),"NA")</f>
        <v>NA</v>
      </c>
      <c r="AT1138" t="str">
        <f>IF(OR(Table1[[#This Row],[Rodents]],Table1[[#This Row],[Human]],Table1[[#This Row],[Pig]]),OR(ISNUMBER(FIND("kidney",C1138)),ISNUMBER(FIND("neph",C1138))),"NA")</f>
        <v>NA</v>
      </c>
      <c r="AU1138" t="str">
        <f>IF(OR(Table1[[#This Row],[Rodents]],Table1[[#This Row],[Human]],Table1[[#This Row],[Pig]]),OR(ISNUMBER(FIND("brain",C1138)),ISNUMBER(FIND("neur",C1138)),ISNUMBER(FIND("nerv",C1138))),"NA")</f>
        <v>NA</v>
      </c>
      <c r="AV1138" t="str">
        <f>IF(OR(Table1[[#This Row],[Rodents]],Table1[[#This Row],[Human]],Table1[[#This Row],[Pig]]),OR(ISNUMBER(FIND("heart",C1138)),ISNUMBER(FIND("cardi",C1138))),"NA")</f>
        <v>NA</v>
      </c>
      <c r="AW1138" t="str">
        <f>IF(OR(Table1[[#This Row],[Rodents]],Table1[[#This Row],[Human]],Table1[[#This Row],[Pig]]),OR(ISNUMBER(FIND("gastro",C1138)),ISNUMBER(FIND("intesti",C1138)),ISNUMBER(FIND("stomach",C1138))),"NA")</f>
        <v>NA</v>
      </c>
      <c r="AX1138" t="str">
        <f>IF(OR(Table1[[#This Row],[Rodents]],Table1[[#This Row],[Human]],Table1[[#This Row],[Pig]]),NOT(OR(AQ1138,AR1138,AS1138,AT1138,AU1138,AV1138,AW1138)),"NA")</f>
        <v>NA</v>
      </c>
      <c r="AY1138" t="b">
        <f>OR(ISNUMBER(FIND("SWCNT",C1138)),ISNUMBER(FIND("SWNT",C1138)),ISNUMBER(FIND("single-wall",C1138)),ISNUMBER(FIND("single wall",C1138)),ISNUMBER(FIND("Single wall",C1138)),ISNUMBER(FIND("Single-wall",C1138)),ISNUMBER(FIND("SWCNT",B1138)),ISNUMBER(FIND("SWNT",B1138)),ISNUMBER(FIND("single-wall",B1138)),ISNUMBER(FIND("single wall",B1138)),ISNUMBER(FIND("Single-wall",B1138)),ISNUMBER(FIND("Single wall",B1138)))</f>
        <v>1</v>
      </c>
      <c r="AZ1138" t="b">
        <f>OR(ISNUMBER(FIND("MWCNT",C1138)),ISNUMBER(FIND("MWNT",C1138)),ISNUMBER(FIND("multi-wall",C1138)),ISNUMBER(FIND("multi wall",C1138)),ISNUMBER(FIND("multiwall",C1138)),ISNUMBER(FIND("Multi-wall",C1138)),ISNUMBER(FIND("Multi wall",C1138)),ISNUMBER(FIND("Multiwall",C1138)),ISNUMBER(FIND("MWCNT",B1138)),ISNUMBER(FIND("MWNT",B1138)),ISNUMBER(FIND("multi-wall",B1138)),ISNUMBER(FIND("multi wall",B1138)),ISNUMBER(FIND("multiwall",B1138)),ISNUMBER(FIND("Multi-wall",B1138)),ISNUMBER(FIND("Multi wall",B1138)),ISNUMBER(FIND("Multiwall",B1138)),ISNUMBER(FIND("Double-wall",B1138)),ISNUMBER(FIND("Double wall",B1138)),ISNUMBER(FIND("Doublewall",B1138)),ISNUMBER(FIND("double-wall",B1138)),ISNUMBER(FIND("double wall",B1138)),ISNUMBER(FIND("doublewall",B1138)))</f>
        <v>0</v>
      </c>
      <c r="BA1138" t="b">
        <f>AND(Table1[[#This Row],[SWCNT]],Table1[[#This Row],[MWCNT]])</f>
        <v>0</v>
      </c>
      <c r="BB1138" t="b">
        <f>IF(Table1[[#This Row],[SWCNT]]=TRUE,FALSE,IF(Table1[[#This Row],[MWCNT]]=TRUE,FALSE,TRUE))</f>
        <v>0</v>
      </c>
      <c r="BC1138" s="18"/>
    </row>
    <row r="1139" spans="1:55" ht="259">
      <c r="A1139" t="s">
        <v>254</v>
      </c>
      <c r="B1139" s="2" t="s">
        <v>255</v>
      </c>
      <c r="C1139" s="16" t="s">
        <v>256</v>
      </c>
      <c r="D1139" s="17" t="s">
        <v>68</v>
      </c>
      <c r="E1139" s="2">
        <v>2022</v>
      </c>
      <c r="F1139" t="b">
        <f>OR(ISNUMBER(FIND("cytotoxic",C1139)),ISNUMBER(FIND("Cytotoxic",C1139)),ISNUMBER(FIND("cellular toxicity",C1139)),ISNUMBER(FIND("cell death",C1139)),ISNUMBER(FIND("viable",C1139)),ISNUMBER(FIND("phytotoxic",C1139)),ISNUMBER(FIND("acute toxicity",C1139)),ISNUMBER(FIND("MTT",C1139)),ISNUMBER(FIND("survival",C1139)),ISNUMBER(FIND("prolifer",C1139)),ISNUMBER(FIND("apoptosis",C1139)),ISNUMBER(FIND("neurotoxic",C1139)),ISNUMBER(FIND("  lysis ",C1139)),ISNUMBER(FIND("necrosis",C1139)),ISNUMBER(FIND("cellular death",C1139))*3,ISNUMBER(FIND("LDH",C1139)),ISNUMBER(FIND("Acute toxicity",C1139)))</f>
        <v>0</v>
      </c>
      <c r="G1139" t="b">
        <f>OR(ISNUMBER(FIND("genotoxic",C1139)),ISNUMBER(FIND("genotoxicity",C1139)),ISNUMBER(FIND("DNA damage",C1139)),ISNUMBER(FIND("DNA",C1139)),ISNUMBER(FIND("RNA",C1139)),ISNUMBER(FIND("mesothelioma",C1139)),ISNUMBER(FIND("carcino",C1139)),ISNUMBER(FIND("mutagen",C1139)),ISNUMBER(FIND("genetic",C1139)))</f>
        <v>0</v>
      </c>
      <c r="H1139" t="b">
        <f>OR(ISNUMBER(FIND("inflammatory",C1139)),ISNUMBER(FIND("inflamm",C1139)))</f>
        <v>0</v>
      </c>
      <c r="I1139" t="b">
        <f>OR(ISNUMBER(FIND("immune",C1139)),ISNUMBER(FIND("immunological",C1139)),ISNUMBER(FIND("interleuk",C1139)),ISNUMBER(FIND("platelet activation",C1139)),ISNUMBER(FIND("monocyte",C1139)),ISNUMBER(FIND("leukocyte",C1139)),ISNUMBER(FIND("cytokine",C1139)),ISNUMBER(FIND("CD4",C1139)),ISNUMBER(FIND("CD8",C1139)),ISNUMBER(FIND("T-cell",C1139)))</f>
        <v>0</v>
      </c>
      <c r="J1139" t="b">
        <f>OR(ISNUMBER(FIND("reactive oxygen",C1139)),ISNUMBER(FIND("ROS",C1139)),ISNUMBER(FIND("free radical",C1139)),ISNUMBER(FIND("oxidative stress",C1139)),ISNUMBER(FIND("peroxid",C1139)),ISNUMBER(FIND("oxidative",C1139)),ISNUMBER(FIND("antioxid",C1139)))</f>
        <v>1</v>
      </c>
      <c r="K1139" t="b">
        <f>OR(ISNUMBER(FIND("autophag",C1139)))</f>
        <v>0</v>
      </c>
      <c r="L1139" t="b">
        <f>OR(ISNUMBER(FIND("morpholog",C1139)))</f>
        <v>0</v>
      </c>
      <c r="M1139" t="b">
        <f>OR(ISNUMBER(FIND("fibrosis",C1139)),ISNUMBER(FIND("Fibrosis",C1139)),ISNUMBER(FIND("fibrot",C1139)))</f>
        <v>0</v>
      </c>
      <c r="N1139" t="b">
        <f>OR(ISNUMBER(FIND("offspring",C1139)),ISNUMBER(FIND("Parental",C1139)),ISNUMBER(FIND("parental",C1139)),ISNUMBER(FIND("germline",C1139)),ISNUMBER(FIND("reproduc",C1139)),ISNUMBER(FIND("embryo",C1139)))</f>
        <v>0</v>
      </c>
      <c r="O1139" t="b">
        <f>OR(ISNUMBER(FIND("metabol",C1139)),ISNUMBER(FIND("Metabol",C1139)),ISNUMBER(FIND("digest",C1139)),ISNUMBER(FIND("mitochon",C1139)))</f>
        <v>1</v>
      </c>
      <c r="P1139" t="b">
        <f>OR(ISNUMBER(FIND("ecotox",C1139)),ISNUMBER(FIND("Ecotox",B1139)),ISNUMBER(FIND("ecotox",B1139)),ISNUMBER(FIND("Ecotox",C1139)))</f>
        <v>0</v>
      </c>
      <c r="Q1139" t="b">
        <f>OR(ISNUMBER(FIND("Bioaccum",C1139)),ISNUMBER(FIND("bioaccum",C1139)),ISNUMBER(FIND("accum",C1139)))</f>
        <v>0</v>
      </c>
      <c r="R1139" t="b">
        <f>OR(ISNUMBER(FIND("Occupation",C1139)),ISNUMBER(FIND("occupation",C1139)),ISNUMBER(FIND("worker",C1139)),ISNUMBER(FIND("workforce",C1139)))</f>
        <v>0</v>
      </c>
      <c r="S1139" t="b">
        <f>NOT(OR(F1139,G1139,H1139,I1139,J1139,K1139,L1139,M1139,N1139,O1139,P1139,Q1139,R1139))</f>
        <v>0</v>
      </c>
      <c r="U1139" t="b">
        <f>OR(Table1[[#This Row],[Inflammation]],Table1[[#This Row],[Immune]])</f>
        <v>0</v>
      </c>
      <c r="V1139" t="str">
        <f>IF(OR(Table1[[#This Row],[Rodents]],Table1[[#This Row],[Human]],Table1[[#This Row],[Pig]]),OR(ISNUMBER(FIND("intratrach",C1139)),ISNUMBER(FIND("nasal ",C1139)),ISNUMBER(FIND("instill",C1139))),"NA")</f>
        <v>NA</v>
      </c>
      <c r="W1139" t="str">
        <f>IF(OR(Table1[[#This Row],[Rodents]],Table1[[#This Row],[Human]],Table1[[#This Row],[Pig]]),OR(ISNUMBER(FIND("dermal",C1139)),ISNUMBER(FIND("skin ",C1139))),"NA")</f>
        <v>NA</v>
      </c>
      <c r="X1139" t="str">
        <f>IF(OR(Table1[[#This Row],[Rodents]],Table1[[#This Row],[Human]],Table1[[#This Row],[Pig]]),OR(ISNUMBER(FIND("injected",C1139)),ISNUMBER(FIND("periton",C1139)),ISNUMBER(FIND("intrascrot",C1139))),"NA")</f>
        <v>NA</v>
      </c>
      <c r="Y1139" t="str">
        <f>IF(OR(Table1[[#This Row],[Rodents]],Table1[[#This Row],[Human]],Table1[[#This Row],[Pig]]),NOT(OR(Table1[[#This Row],[Inhaled/Intratracheal/intranasal]],Table1[[#This Row],[Dermal]],Table1[[#This Row],[Injected]])),"NA")</f>
        <v>NA</v>
      </c>
      <c r="AA1139" t="b">
        <f>OR(ISNUMBER(FIND("fish ",C1139)),ISNUMBER(FIND("Fish ",C1139)),ISNUMBER(FIND("aquatic",C1139)),ISNUMBER(FIND("daphnids",C1139)),ISNUMBER(FIND("Carcinus maenas",C1139)),ISNUMBER(FIND("Daphnia",C1139)),ISNUMBER(FIND("Ruditapes philippinarum",C1139)),ISNUMBER(FIND("daphnia",C1139)),ISNUMBER(FIND("marine",C1139)),ISNUMBER(FIND("mussel",C1139)),ISNUMBER(FIND("algae",C1139)),ISNUMBER(FIND("Donax faba",C1139)),ISNUMBER(FIND("estuarine",C1139)),ISNUMBER(FIND("snail",C1139)),ISNUMBER(FIND("Prorocentrum donghaiense",C1139)) )</f>
        <v>0</v>
      </c>
      <c r="AB1139" t="b">
        <f>OR(ISNUMBER(FIND(" rat ",C1139)),ISNUMBER(FIND(" rats ",C1139)),ISNUMBER(FIND(" Rats ",C1139)),ISNUMBER(FIND(" Rat ",C1139)),ISNUMBER(FIND(" rat.",C1139)),ISNUMBER(FIND(" rats.",C1139)),ISNUMBER(FIND("mouse",C1139)),ISNUMBER(FIND("mice",C1139)), ISNUMBER(FIND(" Mice",C1139)))</f>
        <v>0</v>
      </c>
      <c r="AC1139" t="b">
        <f>OR(ISNUMBER(FIND(" cell ",C1139)),ISNUMBER(FIND("fibroblast",C1139)),ISNUMBER(FIND("macrophage",C1139)),ISNUMBER(FIND("epithelial",C1139)),ISNUMBER(FIND("endothelial",C1139)),ISNUMBER(FIND("neuron",C1139)),ISNUMBER(FIND(" cells ",C1139)),ISNUMBER(FIND("RBC",C1139)),ISNUMBER(FIND("mitochond",C1139)),ISNUMBER(FIND("adipocyte",C1139)),ISNUMBER(FIND("osteo",C1139)),ISNUMBER(FIND("keratin",C1139)),ISNUMBER(FIND(" cell's ",C1139)),ISNUMBER(FIND("eukary",C1139)),ISNUMBER(FIND("sperm",C1139)))</f>
        <v>0</v>
      </c>
      <c r="AD1139" t="b">
        <f>OR(ISNUMBER(FIND("human",B1139)),ISNUMBER(FIND("workers",B1139)),ISNUMBER(FIND("workforces",B1139)),ISNUMBER(FIND("occupational",B1139)),ISNUMBER(FIND("Case report",B1139)),ISNUMBER(FIND("Workplaces",B1139)),ISNUMBER(FIND("worker",B1139)))</f>
        <v>0</v>
      </c>
      <c r="AE1139" t="b">
        <f>OR(ISNUMBER(FIND(" plant ",C1139)),ISNUMBER(FIND("Plant ",C1139)),ISNUMBER(FIND("tomato",C1139)),ISNUMBER(FIND("plants",C1139)),ISNUMBER(FIND("Plants",C1139)),ISNUMBER(FIND("algae",C1139)),ISNUMBER(FIND("lettuce",C1139)),ISNUMBER(FIND("green gram sprouts ",C1139)),ISNUMBER(FIND("Cucurbita pepo",C1139)),ISNUMBER(FIND("bean ",C1139)),ISNUMBER(FIND("chloroplast",C1139)),ISNUMBER(FIND("chlorophyll",C1139)),ISNUMBER(FIND("seedling",C1139)),ISNUMBER(FIND("canola",C1139)),ISNUMBER(FIND("shoot",C1139)),ISNUMBER(FIND("photosynthes",C1139)),ISNUMBER(FIND(" leaves ",C1139)),,ISNUMBER(FIND("agriculture",C1139)),ISNUMBER(FIND(" crops ",C1139)))</f>
        <v>1</v>
      </c>
      <c r="AF1139" t="b">
        <f>OR(ISNUMBER(FIND("bacteria",C1139)),ISNUMBER(FIND("Bacteria",C1139)),ISNUMBER(FIND("Bacterium",C1139)),ISNUMBER(FIND("bacterium",C1139)),ISNUMBER(FIND(" coli ",C1139)))</f>
        <v>0</v>
      </c>
      <c r="AG1139" t="b">
        <f>OR(ISNUMBER(FIND("fungi",C1139)),ISNUMBER(FIND("Fungi",C1139)),ISNUMBER(FIND("fungus",C1139)),ISNUMBER(FIND("Fungus",C1139)),ISNUMBER(FIND("mushroom",C1139)),ISNUMBER(FIND("Mushroom",C1139)),ISNUMBER(FIND(" mold ",C1139)))</f>
        <v>0</v>
      </c>
      <c r="AH1139" t="b">
        <f>OR(ISNUMBER(FIND("Pig ",C1139)),ISNUMBER(FIND("pig ",C1139)),ISNUMBER(FIND("Pigs ",C1139)),ISNUMBER(FIND("pigs ",C1139)))</f>
        <v>0</v>
      </c>
      <c r="AI1139" t="b">
        <f>OR(ISNUMBER(FIND(" C. elegans",C1139)),ISNUMBER(FIND("Caenorhabditis elegans",C1139)),ISNUMBER(FIND("earthworms",C1139)),ISNUMBER(FIND(" Ficopomatus enigmaticus",C1139)),ISNUMBER(FIND("larva",C1139)),ISNUMBER(FIND("Lumbriculus variegatus",C1139)),ISNUMBER(FIND("nematode",C1139)))</f>
        <v>0</v>
      </c>
      <c r="AJ1139" t="b">
        <f>NOT(OR(AA1139,AB1139,AC1139,AD1139,AE1139,AF1139,AG1139,AH1139,AI1139))</f>
        <v>0</v>
      </c>
      <c r="AL1139" t="b">
        <f>OR(AA1139,AB1139,AD1139,AE1139,AF1139,AG1139,AH1139,AI1139)</f>
        <v>1</v>
      </c>
      <c r="AM1139" t="b">
        <f>IF(Table1[[#This Row],[In vivo?]],IF(Table1[[#This Row],[Cell]],FALSE,TRUE),FALSE)</f>
        <v>1</v>
      </c>
      <c r="AN1139" t="b">
        <f>AND(AC1139,AL1139)</f>
        <v>0</v>
      </c>
      <c r="AO1139" t="b">
        <f>IF(Table1[[#This Row],[Cell]],IF(Table1[[#This Row],[In vivo?]],FALSE,TRUE),FALSE)</f>
        <v>0</v>
      </c>
      <c r="AP1139" t="b">
        <f>NOT(OR(Table1[[#This Row],[In vivo?]],Table1[[#This Row],[Only in Cell]]))</f>
        <v>0</v>
      </c>
      <c r="AQ1139" t="str">
        <f>IF(OR(Table1[[#This Row],[Rodents]],Table1[[#This Row],[Human]],Table1[[#This Row],[Pig]]),OR(ISNUMBER(FIND("pulmonary",C1139)),ISNUMBER(FIND("lung",C1139))),"NA")</f>
        <v>NA</v>
      </c>
      <c r="AR1139" t="str">
        <f>IF(OR(Table1[[#This Row],[Rodents]],Table1[[#This Row],[Human]],Table1[[#This Row],[Pig]]),OR(ISNUMBER(FIND("skin",C1139)),ISNUMBER(FIND("dermal",C1139))),"NA")</f>
        <v>NA</v>
      </c>
      <c r="AS1139" t="str">
        <f>IF(OR(Table1[[#This Row],[Rodents]],Table1[[#This Row],[Human]],Table1[[#This Row],[Pig]]),OR(ISNUMBER(FIND("liver",C1139)),ISNUMBER(FIND("hepat",C1139))),"NA")</f>
        <v>NA</v>
      </c>
      <c r="AT1139" t="str">
        <f>IF(OR(Table1[[#This Row],[Rodents]],Table1[[#This Row],[Human]],Table1[[#This Row],[Pig]]),OR(ISNUMBER(FIND("kidney",C1139)),ISNUMBER(FIND("neph",C1139))),"NA")</f>
        <v>NA</v>
      </c>
      <c r="AU1139" t="str">
        <f>IF(OR(Table1[[#This Row],[Rodents]],Table1[[#This Row],[Human]],Table1[[#This Row],[Pig]]),OR(ISNUMBER(FIND("brain",C1139)),ISNUMBER(FIND("neur",C1139)),ISNUMBER(FIND("nerv",C1139))),"NA")</f>
        <v>NA</v>
      </c>
      <c r="AV1139" t="str">
        <f>IF(OR(Table1[[#This Row],[Rodents]],Table1[[#This Row],[Human]],Table1[[#This Row],[Pig]]),OR(ISNUMBER(FIND("heart",C1139)),ISNUMBER(FIND("cardi",C1139))),"NA")</f>
        <v>NA</v>
      </c>
      <c r="AW1139" t="str">
        <f>IF(OR(Table1[[#This Row],[Rodents]],Table1[[#This Row],[Human]],Table1[[#This Row],[Pig]]),OR(ISNUMBER(FIND("gastro",C1139)),ISNUMBER(FIND("intesti",C1139)),ISNUMBER(FIND("stomach",C1139))),"NA")</f>
        <v>NA</v>
      </c>
      <c r="AX1139" t="str">
        <f>IF(OR(Table1[[#This Row],[Rodents]],Table1[[#This Row],[Human]],Table1[[#This Row],[Pig]]),NOT(OR(AQ1139,AR1139,AS1139,AT1139,AU1139,AV1139,AW1139)),"NA")</f>
        <v>NA</v>
      </c>
      <c r="AY1139" t="b">
        <f>OR(ISNUMBER(FIND("SWCNT",C1139)),ISNUMBER(FIND("SWNT",C1139)),ISNUMBER(FIND("single-wall",C1139)),ISNUMBER(FIND("single wall",C1139)),ISNUMBER(FIND("Single wall",C1139)),ISNUMBER(FIND("Single-wall",C1139)),ISNUMBER(FIND("SWCNT",B1139)),ISNUMBER(FIND("SWNT",B1139)),ISNUMBER(FIND("single-wall",B1139)),ISNUMBER(FIND("single wall",B1139)),ISNUMBER(FIND("Single-wall",B1139)),ISNUMBER(FIND("Single wall",B1139)))</f>
        <v>0</v>
      </c>
      <c r="AZ1139" t="b">
        <f>OR(ISNUMBER(FIND("MWCNT",C1139)),ISNUMBER(FIND("MWNT",C1139)),ISNUMBER(FIND("multi-wall",C1139)),ISNUMBER(FIND("multi wall",C1139)),ISNUMBER(FIND("multiwall",C1139)),ISNUMBER(FIND("Multi-wall",C1139)),ISNUMBER(FIND("Multi wall",C1139)),ISNUMBER(FIND("Multiwall",C1139)),ISNUMBER(FIND("MWCNT",B1139)),ISNUMBER(FIND("MWNT",B1139)),ISNUMBER(FIND("multi-wall",B1139)),ISNUMBER(FIND("multi wall",B1139)),ISNUMBER(FIND("multiwall",B1139)),ISNUMBER(FIND("Multi-wall",B1139)),ISNUMBER(FIND("Multi wall",B1139)),ISNUMBER(FIND("Multiwall",B1139)),ISNUMBER(FIND("Double-wall",B1139)),ISNUMBER(FIND("Double wall",B1139)),ISNUMBER(FIND("Doublewall",B1139)),ISNUMBER(FIND("double-wall",B1139)),ISNUMBER(FIND("double wall",B1139)),ISNUMBER(FIND("doublewall",B1139)))</f>
        <v>1</v>
      </c>
      <c r="BA1139" t="b">
        <f>AND(Table1[[#This Row],[SWCNT]],Table1[[#This Row],[MWCNT]])</f>
        <v>0</v>
      </c>
      <c r="BB1139" t="b">
        <f>IF(Table1[[#This Row],[SWCNT]]=TRUE,FALSE,IF(Table1[[#This Row],[MWCNT]]=TRUE,FALSE,TRUE))</f>
        <v>0</v>
      </c>
      <c r="BC1139" s="18"/>
    </row>
    <row r="1140" spans="1:55" ht="240.5">
      <c r="A1140" t="s">
        <v>389</v>
      </c>
      <c r="B1140" s="2" t="s">
        <v>390</v>
      </c>
      <c r="C1140" s="16" t="s">
        <v>391</v>
      </c>
      <c r="D1140" s="17" t="s">
        <v>22</v>
      </c>
      <c r="E1140" s="2">
        <v>2022</v>
      </c>
      <c r="F1140" t="b">
        <f>OR(ISNUMBER(FIND("cytotoxic",C1140)),ISNUMBER(FIND("Cytotoxic",C1140)),ISNUMBER(FIND("cellular toxicity",C1140)),ISNUMBER(FIND("cell death",C1140)),ISNUMBER(FIND("viable",C1140)),ISNUMBER(FIND("phytotoxic",C1140)),ISNUMBER(FIND("acute toxicity",C1140)),ISNUMBER(FIND("MTT",C1140)),ISNUMBER(FIND("survival",C1140)),ISNUMBER(FIND("prolifer",C1140)),ISNUMBER(FIND("apoptosis",C1140)),ISNUMBER(FIND("neurotoxic",C1140)),ISNUMBER(FIND("  lysis ",C1140)),ISNUMBER(FIND("necrosis",C1140)),ISNUMBER(FIND("cellular death",C1140))*3,ISNUMBER(FIND("LDH",C1140)),ISNUMBER(FIND("Acute toxicity",C1140)))</f>
        <v>0</v>
      </c>
      <c r="G1140" t="b">
        <f>OR(ISNUMBER(FIND("genotoxic",C1140)),ISNUMBER(FIND("genotoxicity",C1140)),ISNUMBER(FIND("DNA damage",C1140)),ISNUMBER(FIND("DNA",C1140)),ISNUMBER(FIND("RNA",C1140)),ISNUMBER(FIND("mesothelioma",C1140)),ISNUMBER(FIND("carcino",C1140)),ISNUMBER(FIND("mutagen",C1140)),ISNUMBER(FIND("genetic",C1140)))</f>
        <v>0</v>
      </c>
      <c r="H1140" t="b">
        <f>OR(ISNUMBER(FIND("inflammatory",C1140)),ISNUMBER(FIND("inflamm",C1140)))</f>
        <v>0</v>
      </c>
      <c r="I1140" t="b">
        <f>OR(ISNUMBER(FIND("immune",C1140)),ISNUMBER(FIND("immunological",C1140)),ISNUMBER(FIND("interleuk",C1140)),ISNUMBER(FIND("platelet activation",C1140)),ISNUMBER(FIND("monocyte",C1140)),ISNUMBER(FIND("leukocyte",C1140)),ISNUMBER(FIND("cytokine",C1140)),ISNUMBER(FIND("CD4",C1140)),ISNUMBER(FIND("CD8",C1140)),ISNUMBER(FIND("T-cell",C1140)))</f>
        <v>0</v>
      </c>
      <c r="J1140" t="b">
        <f>OR(ISNUMBER(FIND("reactive oxygen",C1140)),ISNUMBER(FIND("ROS",C1140)),ISNUMBER(FIND("free radical",C1140)),ISNUMBER(FIND("oxidative stress",C1140)),ISNUMBER(FIND("peroxid",C1140)),ISNUMBER(FIND("oxidative",C1140)),ISNUMBER(FIND("antioxid",C1140)))</f>
        <v>0</v>
      </c>
      <c r="K1140" t="b">
        <f>OR(ISNUMBER(FIND("autophag",C1140)))</f>
        <v>0</v>
      </c>
      <c r="L1140" t="b">
        <f>OR(ISNUMBER(FIND("morpholog",C1140)))</f>
        <v>0</v>
      </c>
      <c r="M1140" t="b">
        <f>OR(ISNUMBER(FIND("fibrosis",C1140)),ISNUMBER(FIND("Fibrosis",C1140)),ISNUMBER(FIND("fibrot",C1140)))</f>
        <v>0</v>
      </c>
      <c r="N1140" t="b">
        <f>OR(ISNUMBER(FIND("offspring",C1140)),ISNUMBER(FIND("Parental",C1140)),ISNUMBER(FIND("parental",C1140)),ISNUMBER(FIND("germline",C1140)),ISNUMBER(FIND("reproduc",C1140)),ISNUMBER(FIND("embryo",C1140)))</f>
        <v>0</v>
      </c>
      <c r="O1140" t="b">
        <f>OR(ISNUMBER(FIND("metabol",C1140)),ISNUMBER(FIND("Metabol",C1140)),ISNUMBER(FIND("digest",C1140)),ISNUMBER(FIND("mitochon",C1140)))</f>
        <v>1</v>
      </c>
      <c r="P1140" t="b">
        <f>OR(ISNUMBER(FIND("ecotox",C1140)),ISNUMBER(FIND("Ecotox",B1140)),ISNUMBER(FIND("ecotox",B1140)),ISNUMBER(FIND("Ecotox",C1140)))</f>
        <v>1</v>
      </c>
      <c r="Q1140" t="b">
        <f>OR(ISNUMBER(FIND("Bioaccum",C1140)),ISNUMBER(FIND("bioaccum",C1140)),ISNUMBER(FIND("accum",C1140)))</f>
        <v>0</v>
      </c>
      <c r="R1140" t="b">
        <f>OR(ISNUMBER(FIND("Occupation",C1140)),ISNUMBER(FIND("occupation",C1140)),ISNUMBER(FIND("worker",C1140)),ISNUMBER(FIND("workforce",C1140)))</f>
        <v>0</v>
      </c>
      <c r="S1140" t="b">
        <f>NOT(OR(F1140,G1140,H1140,I1140,J1140,K1140,L1140,M1140,N1140,O1140,P1140,Q1140,R1140))</f>
        <v>0</v>
      </c>
      <c r="U1140" t="b">
        <f>OR(Table1[[#This Row],[Inflammation]],Table1[[#This Row],[Immune]])</f>
        <v>0</v>
      </c>
      <c r="V1140" t="str">
        <f>IF(OR(Table1[[#This Row],[Rodents]],Table1[[#This Row],[Human]],Table1[[#This Row],[Pig]]),OR(ISNUMBER(FIND("intratrach",C1140)),ISNUMBER(FIND("nasal ",C1140)),ISNUMBER(FIND("instill",C1140))),"NA")</f>
        <v>NA</v>
      </c>
      <c r="W1140" t="str">
        <f>IF(OR(Table1[[#This Row],[Rodents]],Table1[[#This Row],[Human]],Table1[[#This Row],[Pig]]),OR(ISNUMBER(FIND("dermal",C1140)),ISNUMBER(FIND("skin ",C1140))),"NA")</f>
        <v>NA</v>
      </c>
      <c r="X1140" t="str">
        <f>IF(OR(Table1[[#This Row],[Rodents]],Table1[[#This Row],[Human]],Table1[[#This Row],[Pig]]),OR(ISNUMBER(FIND("injected",C1140)),ISNUMBER(FIND("periton",C1140)),ISNUMBER(FIND("intrascrot",C1140))),"NA")</f>
        <v>NA</v>
      </c>
      <c r="Y1140" t="str">
        <f>IF(OR(Table1[[#This Row],[Rodents]],Table1[[#This Row],[Human]],Table1[[#This Row],[Pig]]),NOT(OR(Table1[[#This Row],[Inhaled/Intratracheal/intranasal]],Table1[[#This Row],[Dermal]],Table1[[#This Row],[Injected]])),"NA")</f>
        <v>NA</v>
      </c>
      <c r="AA1140" t="b">
        <f>OR(ISNUMBER(FIND("fish ",C1140)),ISNUMBER(FIND("Fish ",C1140)),ISNUMBER(FIND("aquatic",C1140)),ISNUMBER(FIND("daphnids",C1140)),ISNUMBER(FIND("Carcinus maenas",C1140)),ISNUMBER(FIND("Daphnia",C1140)),ISNUMBER(FIND("Ruditapes philippinarum",C1140)),ISNUMBER(FIND("daphnia",C1140)),ISNUMBER(FIND("marine",C1140)),ISNUMBER(FIND("mussel",C1140)),ISNUMBER(FIND("algae",C1140)),ISNUMBER(FIND("Donax faba",C1140)),ISNUMBER(FIND("estuarine",C1140)),ISNUMBER(FIND("snail",C1140)),ISNUMBER(FIND("Prorocentrum donghaiense",C1140)) )</f>
        <v>1</v>
      </c>
      <c r="AB1140" t="b">
        <f>OR(ISNUMBER(FIND(" rat ",C1140)),ISNUMBER(FIND(" rats ",C1140)),ISNUMBER(FIND(" Rats ",C1140)),ISNUMBER(FIND(" Rat ",C1140)),ISNUMBER(FIND(" rat.",C1140)),ISNUMBER(FIND(" rats.",C1140)),ISNUMBER(FIND("mouse",C1140)),ISNUMBER(FIND("mice",C1140)), ISNUMBER(FIND(" Mice",C1140)))</f>
        <v>0</v>
      </c>
      <c r="AC1140" t="b">
        <f>OR(ISNUMBER(FIND(" cell ",C1140)),ISNUMBER(FIND("fibroblast",C1140)),ISNUMBER(FIND("macrophage",C1140)),ISNUMBER(FIND("epithelial",C1140)),ISNUMBER(FIND("endothelial",C1140)),ISNUMBER(FIND("neuron",C1140)),ISNUMBER(FIND(" cells ",C1140)),ISNUMBER(FIND("RBC",C1140)),ISNUMBER(FIND("mitochond",C1140)),ISNUMBER(FIND("adipocyte",C1140)),ISNUMBER(FIND("osteo",C1140)),ISNUMBER(FIND("keratin",C1140)),ISNUMBER(FIND(" cell's ",C1140)),ISNUMBER(FIND("eukary",C1140)),ISNUMBER(FIND("sperm",C1140)))</f>
        <v>0</v>
      </c>
      <c r="AD1140" t="b">
        <f>OR(ISNUMBER(FIND("human",B1140)),ISNUMBER(FIND("workers",B1140)),ISNUMBER(FIND("workforces",B1140)),ISNUMBER(FIND("occupational",B1140)),ISNUMBER(FIND("Case report",B1140)),ISNUMBER(FIND("Workplaces",B1140)),ISNUMBER(FIND("worker",B1140)))</f>
        <v>0</v>
      </c>
      <c r="AE1140" t="b">
        <f>OR(ISNUMBER(FIND(" plant ",C1140)),ISNUMBER(FIND("Plant ",C1140)),ISNUMBER(FIND("tomato",C1140)),ISNUMBER(FIND("plants",C1140)),ISNUMBER(FIND("Plants",C1140)),ISNUMBER(FIND("algae",C1140)),ISNUMBER(FIND("lettuce",C1140)),ISNUMBER(FIND("green gram sprouts ",C1140)),ISNUMBER(FIND("Cucurbita pepo",C1140)),ISNUMBER(FIND("bean ",C1140)),ISNUMBER(FIND("chloroplast",C1140)),ISNUMBER(FIND("chlorophyll",C1140)),ISNUMBER(FIND("seedling",C1140)),ISNUMBER(FIND("canola",C1140)),ISNUMBER(FIND("shoot",C1140)),ISNUMBER(FIND("photosynthes",C1140)),ISNUMBER(FIND(" leaves ",C1140)),,ISNUMBER(FIND("agriculture",C1140)),ISNUMBER(FIND(" crops ",C1140)))</f>
        <v>0</v>
      </c>
      <c r="AF1140" t="b">
        <f>OR(ISNUMBER(FIND("bacteria",C1140)),ISNUMBER(FIND("Bacteria",C1140)),ISNUMBER(FIND("Bacterium",C1140)),ISNUMBER(FIND("bacterium",C1140)),ISNUMBER(FIND(" coli ",C1140)))</f>
        <v>0</v>
      </c>
      <c r="AG1140" t="b">
        <f>OR(ISNUMBER(FIND("fungi",C1140)),ISNUMBER(FIND("Fungi",C1140)),ISNUMBER(FIND("fungus",C1140)),ISNUMBER(FIND("Fungus",C1140)),ISNUMBER(FIND("mushroom",C1140)),ISNUMBER(FIND("Mushroom",C1140)),ISNUMBER(FIND(" mold ",C1140)))</f>
        <v>0</v>
      </c>
      <c r="AH1140" t="b">
        <f>OR(ISNUMBER(FIND("Pig ",C1140)),ISNUMBER(FIND("pig ",C1140)),ISNUMBER(FIND("Pigs ",C1140)),ISNUMBER(FIND("pigs ",C1140)))</f>
        <v>0</v>
      </c>
      <c r="AI1140" t="b">
        <f>OR(ISNUMBER(FIND(" C. elegans",C1140)),ISNUMBER(FIND("Caenorhabditis elegans",C1140)),ISNUMBER(FIND("earthworms",C1140)),ISNUMBER(FIND(" Ficopomatus enigmaticus",C1140)),ISNUMBER(FIND("larva",C1140)),ISNUMBER(FIND("Lumbriculus variegatus",C1140)),ISNUMBER(FIND("nematode",C1140)))</f>
        <v>0</v>
      </c>
      <c r="AJ1140" t="b">
        <f>NOT(OR(AA1140,AB1140,AC1140,AD1140,AE1140,AF1140,AG1140,AH1140,AI1140))</f>
        <v>0</v>
      </c>
      <c r="AL1140" t="b">
        <f>OR(AA1140,AB1140,AD1140,AE1140,AF1140,AG1140,AH1140,AI1140)</f>
        <v>1</v>
      </c>
      <c r="AM1140" t="b">
        <f>IF(Table1[[#This Row],[In vivo?]],IF(Table1[[#This Row],[Cell]],FALSE,TRUE),FALSE)</f>
        <v>1</v>
      </c>
      <c r="AN1140" t="b">
        <f>AND(AC1140,AL1140)</f>
        <v>0</v>
      </c>
      <c r="AO1140" t="b">
        <f>IF(Table1[[#This Row],[Cell]],IF(Table1[[#This Row],[In vivo?]],FALSE,TRUE),FALSE)</f>
        <v>0</v>
      </c>
      <c r="AP1140" t="b">
        <f>NOT(OR(Table1[[#This Row],[In vivo?]],Table1[[#This Row],[Only in Cell]]))</f>
        <v>0</v>
      </c>
      <c r="AQ1140" t="str">
        <f>IF(OR(Table1[[#This Row],[Rodents]],Table1[[#This Row],[Human]],Table1[[#This Row],[Pig]]),OR(ISNUMBER(FIND("pulmonary",C1140)),ISNUMBER(FIND("lung",C1140))),"NA")</f>
        <v>NA</v>
      </c>
      <c r="AR1140" t="str">
        <f>IF(OR(Table1[[#This Row],[Rodents]],Table1[[#This Row],[Human]],Table1[[#This Row],[Pig]]),OR(ISNUMBER(FIND("skin",C1140)),ISNUMBER(FIND("dermal",C1140))),"NA")</f>
        <v>NA</v>
      </c>
      <c r="AS1140" t="str">
        <f>IF(OR(Table1[[#This Row],[Rodents]],Table1[[#This Row],[Human]],Table1[[#This Row],[Pig]]),OR(ISNUMBER(FIND("liver",C1140)),ISNUMBER(FIND("hepat",C1140))),"NA")</f>
        <v>NA</v>
      </c>
      <c r="AT1140" t="str">
        <f>IF(OR(Table1[[#This Row],[Rodents]],Table1[[#This Row],[Human]],Table1[[#This Row],[Pig]]),OR(ISNUMBER(FIND("kidney",C1140)),ISNUMBER(FIND("neph",C1140))),"NA")</f>
        <v>NA</v>
      </c>
      <c r="AU1140" t="str">
        <f>IF(OR(Table1[[#This Row],[Rodents]],Table1[[#This Row],[Human]],Table1[[#This Row],[Pig]]),OR(ISNUMBER(FIND("brain",C1140)),ISNUMBER(FIND("neur",C1140)),ISNUMBER(FIND("nerv",C1140))),"NA")</f>
        <v>NA</v>
      </c>
      <c r="AV1140" t="str">
        <f>IF(OR(Table1[[#This Row],[Rodents]],Table1[[#This Row],[Human]],Table1[[#This Row],[Pig]]),OR(ISNUMBER(FIND("heart",C1140)),ISNUMBER(FIND("cardi",C1140))),"NA")</f>
        <v>NA</v>
      </c>
      <c r="AW1140" t="str">
        <f>IF(OR(Table1[[#This Row],[Rodents]],Table1[[#This Row],[Human]],Table1[[#This Row],[Pig]]),OR(ISNUMBER(FIND("gastro",C1140)),ISNUMBER(FIND("intesti",C1140)),ISNUMBER(FIND("stomach",C1140))),"NA")</f>
        <v>NA</v>
      </c>
      <c r="AX1140" t="str">
        <f>IF(OR(Table1[[#This Row],[Rodents]],Table1[[#This Row],[Human]],Table1[[#This Row],[Pig]]),NOT(OR(AQ1140,AR1140,AS1140,AT1140,AU1140,AV1140,AW1140)),"NA")</f>
        <v>NA</v>
      </c>
      <c r="AY1140" t="b">
        <f>OR(ISNUMBER(FIND("SWCNT",C1140)),ISNUMBER(FIND("SWNT",C1140)),ISNUMBER(FIND("single-wall",C1140)),ISNUMBER(FIND("single wall",C1140)),ISNUMBER(FIND("Single wall",C1140)),ISNUMBER(FIND("Single-wall",C1140)),ISNUMBER(FIND("SWCNT",B1140)),ISNUMBER(FIND("SWNT",B1140)),ISNUMBER(FIND("single-wall",B1140)),ISNUMBER(FIND("single wall",B1140)),ISNUMBER(FIND("Single-wall",B1140)),ISNUMBER(FIND("Single wall",B1140)))</f>
        <v>0</v>
      </c>
      <c r="AZ1140" t="b">
        <f>OR(ISNUMBER(FIND("MWCNT",C1140)),ISNUMBER(FIND("MWNT",C1140)),ISNUMBER(FIND("multi-wall",C1140)),ISNUMBER(FIND("multi wall",C1140)),ISNUMBER(FIND("multiwall",C1140)),ISNUMBER(FIND("Multi-wall",C1140)),ISNUMBER(FIND("Multi wall",C1140)),ISNUMBER(FIND("Multiwall",C1140)),ISNUMBER(FIND("MWCNT",B1140)),ISNUMBER(FIND("MWNT",B1140)),ISNUMBER(FIND("multi-wall",B1140)),ISNUMBER(FIND("multi wall",B1140)),ISNUMBER(FIND("multiwall",B1140)),ISNUMBER(FIND("Multi-wall",B1140)),ISNUMBER(FIND("Multi wall",B1140)),ISNUMBER(FIND("Multiwall",B1140)),ISNUMBER(FIND("Double-wall",B1140)),ISNUMBER(FIND("Double wall",B1140)),ISNUMBER(FIND("Doublewall",B1140)),ISNUMBER(FIND("double-wall",B1140)),ISNUMBER(FIND("double wall",B1140)),ISNUMBER(FIND("doublewall",B1140)))</f>
        <v>1</v>
      </c>
      <c r="BA1140" t="b">
        <f>AND(Table1[[#This Row],[SWCNT]],Table1[[#This Row],[MWCNT]])</f>
        <v>0</v>
      </c>
      <c r="BB1140" t="b">
        <f>IF(Table1[[#This Row],[SWCNT]]=TRUE,FALSE,IF(Table1[[#This Row],[MWCNT]]=TRUE,FALSE,TRUE))</f>
        <v>0</v>
      </c>
      <c r="BC1140" s="18"/>
    </row>
    <row r="1141" spans="1:55" ht="222">
      <c r="A1141" t="s">
        <v>527</v>
      </c>
      <c r="B1141" s="2" t="s">
        <v>528</v>
      </c>
      <c r="C1141" s="16" t="s">
        <v>529</v>
      </c>
      <c r="D1141" s="17" t="s">
        <v>290</v>
      </c>
      <c r="E1141" s="2">
        <v>2021</v>
      </c>
      <c r="F1141" t="b">
        <f>OR(ISNUMBER(FIND("cytotoxic",C1141)),ISNUMBER(FIND("Cytotoxic",C1141)),ISNUMBER(FIND("cellular toxicity",C1141)),ISNUMBER(FIND("cell death",C1141)),ISNUMBER(FIND("viable",C1141)),ISNUMBER(FIND("phytotoxic",C1141)),ISNUMBER(FIND("acute toxicity",C1141)),ISNUMBER(FIND("MTT",C1141)),ISNUMBER(FIND("survival",C1141)),ISNUMBER(FIND("prolifer",C1141)),ISNUMBER(FIND("apoptosis",C1141)),ISNUMBER(FIND("neurotoxic",C1141)),ISNUMBER(FIND("  lysis ",C1141)),ISNUMBER(FIND("necrosis",C1141)),ISNUMBER(FIND("cellular death",C1141))*3,ISNUMBER(FIND("LDH",C1141)),ISNUMBER(FIND("Acute toxicity",C1141)))</f>
        <v>0</v>
      </c>
      <c r="G1141" t="b">
        <f>OR(ISNUMBER(FIND("genotoxic",C1141)),ISNUMBER(FIND("genotoxicity",C1141)),ISNUMBER(FIND("DNA damage",C1141)),ISNUMBER(FIND("DNA",C1141)),ISNUMBER(FIND("RNA",C1141)),ISNUMBER(FIND("mesothelioma",C1141)),ISNUMBER(FIND("carcino",C1141)),ISNUMBER(FIND("mutagen",C1141)),ISNUMBER(FIND("genetic",C1141)))</f>
        <v>0</v>
      </c>
      <c r="H1141" t="b">
        <f>OR(ISNUMBER(FIND("inflammatory",C1141)),ISNUMBER(FIND("inflamm",C1141)))</f>
        <v>0</v>
      </c>
      <c r="I1141" t="b">
        <f>OR(ISNUMBER(FIND("immune",C1141)),ISNUMBER(FIND("immunological",C1141)),ISNUMBER(FIND("interleuk",C1141)),ISNUMBER(FIND("platelet activation",C1141)),ISNUMBER(FIND("monocyte",C1141)),ISNUMBER(FIND("leukocyte",C1141)),ISNUMBER(FIND("cytokine",C1141)),ISNUMBER(FIND("CD4",C1141)),ISNUMBER(FIND("CD8",C1141)),ISNUMBER(FIND("T-cell",C1141)))</f>
        <v>0</v>
      </c>
      <c r="J1141" t="b">
        <f>OR(ISNUMBER(FIND("reactive oxygen",C1141)),ISNUMBER(FIND("ROS",C1141)),ISNUMBER(FIND("free radical",C1141)),ISNUMBER(FIND("oxidative stress",C1141)),ISNUMBER(FIND("peroxid",C1141)),ISNUMBER(FIND("oxidative",C1141)),ISNUMBER(FIND("antioxid",C1141)))</f>
        <v>0</v>
      </c>
      <c r="K1141" t="b">
        <f>OR(ISNUMBER(FIND("autophag",C1141)))</f>
        <v>0</v>
      </c>
      <c r="L1141" t="b">
        <f>OR(ISNUMBER(FIND("morpholog",C1141)))</f>
        <v>0</v>
      </c>
      <c r="M1141" t="b">
        <f>OR(ISNUMBER(FIND("fibrosis",C1141)),ISNUMBER(FIND("Fibrosis",C1141)),ISNUMBER(FIND("fibrot",C1141)))</f>
        <v>0</v>
      </c>
      <c r="N1141" t="b">
        <f>OR(ISNUMBER(FIND("offspring",C1141)),ISNUMBER(FIND("Parental",C1141)),ISNUMBER(FIND("parental",C1141)),ISNUMBER(FIND("germline",C1141)),ISNUMBER(FIND("reproduc",C1141)),ISNUMBER(FIND("embryo",C1141)))</f>
        <v>0</v>
      </c>
      <c r="O1141" t="b">
        <f>OR(ISNUMBER(FIND("metabol",C1141)),ISNUMBER(FIND("Metabol",C1141)),ISNUMBER(FIND("digest",C1141)),ISNUMBER(FIND("mitochon",C1141)))</f>
        <v>1</v>
      </c>
      <c r="P1141" t="b">
        <f>OR(ISNUMBER(FIND("ecotox",C1141)),ISNUMBER(FIND("Ecotox",B1141)),ISNUMBER(FIND("ecotox",B1141)),ISNUMBER(FIND("Ecotox",C1141)))</f>
        <v>0</v>
      </c>
      <c r="Q1141" t="b">
        <f>OR(ISNUMBER(FIND("Bioaccum",C1141)),ISNUMBER(FIND("bioaccum",C1141)),ISNUMBER(FIND("accum",C1141)))</f>
        <v>1</v>
      </c>
      <c r="R1141" t="b">
        <f>OR(ISNUMBER(FIND("Occupation",C1141)),ISNUMBER(FIND("occupation",C1141)),ISNUMBER(FIND("worker",C1141)),ISNUMBER(FIND("workforce",C1141)))</f>
        <v>0</v>
      </c>
      <c r="S1141" t="b">
        <f>NOT(OR(F1141,G1141,H1141,I1141,J1141,K1141,L1141,M1141,N1141,O1141,P1141,Q1141,R1141))</f>
        <v>0</v>
      </c>
      <c r="U1141" t="b">
        <f>OR(Table1[[#This Row],[Inflammation]],Table1[[#This Row],[Immune]])</f>
        <v>0</v>
      </c>
      <c r="V1141" t="str">
        <f>IF(OR(Table1[[#This Row],[Rodents]],Table1[[#This Row],[Human]],Table1[[#This Row],[Pig]]),OR(ISNUMBER(FIND("intratrach",C1141)),ISNUMBER(FIND("nasal ",C1141)),ISNUMBER(FIND("instill",C1141))),"NA")</f>
        <v>NA</v>
      </c>
      <c r="W1141" t="str">
        <f>IF(OR(Table1[[#This Row],[Rodents]],Table1[[#This Row],[Human]],Table1[[#This Row],[Pig]]),OR(ISNUMBER(FIND("dermal",C1141)),ISNUMBER(FIND("skin ",C1141))),"NA")</f>
        <v>NA</v>
      </c>
      <c r="X1141" t="str">
        <f>IF(OR(Table1[[#This Row],[Rodents]],Table1[[#This Row],[Human]],Table1[[#This Row],[Pig]]),OR(ISNUMBER(FIND("injected",C1141)),ISNUMBER(FIND("periton",C1141)),ISNUMBER(FIND("intrascrot",C1141))),"NA")</f>
        <v>NA</v>
      </c>
      <c r="Y1141" t="str">
        <f>IF(OR(Table1[[#This Row],[Rodents]],Table1[[#This Row],[Human]],Table1[[#This Row],[Pig]]),NOT(OR(Table1[[#This Row],[Inhaled/Intratracheal/intranasal]],Table1[[#This Row],[Dermal]],Table1[[#This Row],[Injected]])),"NA")</f>
        <v>NA</v>
      </c>
      <c r="AA1141" t="b">
        <f>OR(ISNUMBER(FIND("fish ",C1141)),ISNUMBER(FIND("Fish ",C1141)),ISNUMBER(FIND("aquatic",C1141)),ISNUMBER(FIND("daphnids",C1141)),ISNUMBER(FIND("Carcinus maenas",C1141)),ISNUMBER(FIND("Daphnia",C1141)),ISNUMBER(FIND("Ruditapes philippinarum",C1141)),ISNUMBER(FIND("daphnia",C1141)),ISNUMBER(FIND("marine",C1141)),ISNUMBER(FIND("mussel",C1141)),ISNUMBER(FIND("algae",C1141)),ISNUMBER(FIND("Donax faba",C1141)),ISNUMBER(FIND("estuarine",C1141)),ISNUMBER(FIND("snail",C1141)),ISNUMBER(FIND("Prorocentrum donghaiense",C1141)) )</f>
        <v>0</v>
      </c>
      <c r="AB1141" t="b">
        <f>OR(ISNUMBER(FIND(" rat ",C1141)),ISNUMBER(FIND(" rats ",C1141)),ISNUMBER(FIND(" Rats ",C1141)),ISNUMBER(FIND(" Rat ",C1141)),ISNUMBER(FIND(" rat.",C1141)),ISNUMBER(FIND(" rats.",C1141)),ISNUMBER(FIND("mouse",C1141)),ISNUMBER(FIND("mice",C1141)), ISNUMBER(FIND(" Mice",C1141)))</f>
        <v>0</v>
      </c>
      <c r="AC1141" t="b">
        <f>OR(ISNUMBER(FIND(" cell ",C1141)),ISNUMBER(FIND("fibroblast",C1141)),ISNUMBER(FIND("macrophage",C1141)),ISNUMBER(FIND("epithelial",C1141)),ISNUMBER(FIND("endothelial",C1141)),ISNUMBER(FIND("neuron",C1141)),ISNUMBER(FIND(" cells ",C1141)),ISNUMBER(FIND("RBC",C1141)),ISNUMBER(FIND("mitochond",C1141)),ISNUMBER(FIND("adipocyte",C1141)),ISNUMBER(FIND("osteo",C1141)),ISNUMBER(FIND("keratin",C1141)),ISNUMBER(FIND(" cell's ",C1141)),ISNUMBER(FIND("eukary",C1141)),ISNUMBER(FIND("sperm",C1141)))</f>
        <v>0</v>
      </c>
      <c r="AD1141" t="b">
        <f>OR(ISNUMBER(FIND("human",B1141)),ISNUMBER(FIND("workers",B1141)),ISNUMBER(FIND("workforces",B1141)),ISNUMBER(FIND("occupational",B1141)),ISNUMBER(FIND("Case report",B1141)),ISNUMBER(FIND("Workplaces",B1141)),ISNUMBER(FIND("worker",B1141)))</f>
        <v>0</v>
      </c>
      <c r="AE1141" t="b">
        <f>OR(ISNUMBER(FIND(" plant ",C1141)),ISNUMBER(FIND("Plant ",C1141)),ISNUMBER(FIND("tomato",C1141)),ISNUMBER(FIND("plants",C1141)),ISNUMBER(FIND("Plants",C1141)),ISNUMBER(FIND("algae",C1141)),ISNUMBER(FIND("lettuce",C1141)),ISNUMBER(FIND("green gram sprouts ",C1141)),ISNUMBER(FIND("Cucurbita pepo",C1141)),ISNUMBER(FIND("bean ",C1141)),ISNUMBER(FIND("chloroplast",C1141)),ISNUMBER(FIND("chlorophyll",C1141)),ISNUMBER(FIND("seedling",C1141)),ISNUMBER(FIND("canola",C1141)),ISNUMBER(FIND("shoot",C1141)),ISNUMBER(FIND("photosynthes",C1141)),ISNUMBER(FIND(" leaves ",C1141)),,ISNUMBER(FIND("agriculture",C1141)),ISNUMBER(FIND(" crops ",C1141)))</f>
        <v>1</v>
      </c>
      <c r="AF1141" t="b">
        <f>OR(ISNUMBER(FIND("bacteria",C1141)),ISNUMBER(FIND("Bacteria",C1141)),ISNUMBER(FIND("Bacterium",C1141)),ISNUMBER(FIND("bacterium",C1141)),ISNUMBER(FIND(" coli ",C1141)))</f>
        <v>0</v>
      </c>
      <c r="AG1141" t="b">
        <f>OR(ISNUMBER(FIND("fungi",C1141)),ISNUMBER(FIND("Fungi",C1141)),ISNUMBER(FIND("fungus",C1141)),ISNUMBER(FIND("Fungus",C1141)),ISNUMBER(FIND("mushroom",C1141)),ISNUMBER(FIND("Mushroom",C1141)),ISNUMBER(FIND(" mold ",C1141)))</f>
        <v>0</v>
      </c>
      <c r="AH1141" t="b">
        <f>OR(ISNUMBER(FIND("Pig ",C1141)),ISNUMBER(FIND("pig ",C1141)),ISNUMBER(FIND("Pigs ",C1141)),ISNUMBER(FIND("pigs ",C1141)))</f>
        <v>0</v>
      </c>
      <c r="AI1141" t="b">
        <f>OR(ISNUMBER(FIND(" C. elegans",C1141)),ISNUMBER(FIND("Caenorhabditis elegans",C1141)),ISNUMBER(FIND("earthworms",C1141)),ISNUMBER(FIND(" Ficopomatus enigmaticus",C1141)),ISNUMBER(FIND("larva",C1141)),ISNUMBER(FIND("Lumbriculus variegatus",C1141)),ISNUMBER(FIND("nematode",C1141)))</f>
        <v>0</v>
      </c>
      <c r="AJ1141" t="b">
        <f>NOT(OR(AA1141,AB1141,AC1141,AD1141,AE1141,AF1141,AG1141,AH1141,AI1141))</f>
        <v>0</v>
      </c>
      <c r="AL1141" t="b">
        <f>OR(AA1141,AB1141,AD1141,AE1141,AF1141,AG1141,AH1141,AI1141)</f>
        <v>1</v>
      </c>
      <c r="AM1141" t="b">
        <f>IF(Table1[[#This Row],[In vivo?]],IF(Table1[[#This Row],[Cell]],FALSE,TRUE),FALSE)</f>
        <v>1</v>
      </c>
      <c r="AN1141" t="b">
        <f>AND(AC1141,AL1141)</f>
        <v>0</v>
      </c>
      <c r="AO1141" t="b">
        <f>IF(Table1[[#This Row],[Cell]],IF(Table1[[#This Row],[In vivo?]],FALSE,TRUE),FALSE)</f>
        <v>0</v>
      </c>
      <c r="AP1141" t="b">
        <f>NOT(OR(Table1[[#This Row],[In vivo?]],Table1[[#This Row],[Only in Cell]]))</f>
        <v>0</v>
      </c>
      <c r="AQ1141" t="str">
        <f>IF(OR(Table1[[#This Row],[Rodents]],Table1[[#This Row],[Human]],Table1[[#This Row],[Pig]]),OR(ISNUMBER(FIND("pulmonary",C1141)),ISNUMBER(FIND("lung",C1141))),"NA")</f>
        <v>NA</v>
      </c>
      <c r="AR1141" t="str">
        <f>IF(OR(Table1[[#This Row],[Rodents]],Table1[[#This Row],[Human]],Table1[[#This Row],[Pig]]),OR(ISNUMBER(FIND("skin",C1141)),ISNUMBER(FIND("dermal",C1141))),"NA")</f>
        <v>NA</v>
      </c>
      <c r="AS1141" t="str">
        <f>IF(OR(Table1[[#This Row],[Rodents]],Table1[[#This Row],[Human]],Table1[[#This Row],[Pig]]),OR(ISNUMBER(FIND("liver",C1141)),ISNUMBER(FIND("hepat",C1141))),"NA")</f>
        <v>NA</v>
      </c>
      <c r="AT1141" t="str">
        <f>IF(OR(Table1[[#This Row],[Rodents]],Table1[[#This Row],[Human]],Table1[[#This Row],[Pig]]),OR(ISNUMBER(FIND("kidney",C1141)),ISNUMBER(FIND("neph",C1141))),"NA")</f>
        <v>NA</v>
      </c>
      <c r="AU1141" t="str">
        <f>IF(OR(Table1[[#This Row],[Rodents]],Table1[[#This Row],[Human]],Table1[[#This Row],[Pig]]),OR(ISNUMBER(FIND("brain",C1141)),ISNUMBER(FIND("neur",C1141)),ISNUMBER(FIND("nerv",C1141))),"NA")</f>
        <v>NA</v>
      </c>
      <c r="AV1141" t="str">
        <f>IF(OR(Table1[[#This Row],[Rodents]],Table1[[#This Row],[Human]],Table1[[#This Row],[Pig]]),OR(ISNUMBER(FIND("heart",C1141)),ISNUMBER(FIND("cardi",C1141))),"NA")</f>
        <v>NA</v>
      </c>
      <c r="AW1141" t="str">
        <f>IF(OR(Table1[[#This Row],[Rodents]],Table1[[#This Row],[Human]],Table1[[#This Row],[Pig]]),OR(ISNUMBER(FIND("gastro",C1141)),ISNUMBER(FIND("intesti",C1141)),ISNUMBER(FIND("stomach",C1141))),"NA")</f>
        <v>NA</v>
      </c>
      <c r="AX1141" t="str">
        <f>IF(OR(Table1[[#This Row],[Rodents]],Table1[[#This Row],[Human]],Table1[[#This Row],[Pig]]),NOT(OR(AQ1141,AR1141,AS1141,AT1141,AU1141,AV1141,AW1141)),"NA")</f>
        <v>NA</v>
      </c>
      <c r="AY1141" t="b">
        <f>OR(ISNUMBER(FIND("SWCNT",C1141)),ISNUMBER(FIND("SWNT",C1141)),ISNUMBER(FIND("single-wall",C1141)),ISNUMBER(FIND("single wall",C1141)),ISNUMBER(FIND("Single wall",C1141)),ISNUMBER(FIND("Single-wall",C1141)),ISNUMBER(FIND("SWCNT",B1141)),ISNUMBER(FIND("SWNT",B1141)),ISNUMBER(FIND("single-wall",B1141)),ISNUMBER(FIND("single wall",B1141)),ISNUMBER(FIND("Single-wall",B1141)),ISNUMBER(FIND("Single wall",B1141)))</f>
        <v>0</v>
      </c>
      <c r="AZ1141" t="b">
        <f>OR(ISNUMBER(FIND("MWCNT",C1141)),ISNUMBER(FIND("MWNT",C1141)),ISNUMBER(FIND("multi-wall",C1141)),ISNUMBER(FIND("multi wall",C1141)),ISNUMBER(FIND("multiwall",C1141)),ISNUMBER(FIND("Multi-wall",C1141)),ISNUMBER(FIND("Multi wall",C1141)),ISNUMBER(FIND("Multiwall",C1141)),ISNUMBER(FIND("MWCNT",B1141)),ISNUMBER(FIND("MWNT",B1141)),ISNUMBER(FIND("multi-wall",B1141)),ISNUMBER(FIND("multi wall",B1141)),ISNUMBER(FIND("multiwall",B1141)),ISNUMBER(FIND("Multi-wall",B1141)),ISNUMBER(FIND("Multi wall",B1141)),ISNUMBER(FIND("Multiwall",B1141)),ISNUMBER(FIND("Double-wall",B1141)),ISNUMBER(FIND("Double wall",B1141)),ISNUMBER(FIND("Doublewall",B1141)),ISNUMBER(FIND("double-wall",B1141)),ISNUMBER(FIND("double wall",B1141)),ISNUMBER(FIND("doublewall",B1141)))</f>
        <v>1</v>
      </c>
      <c r="BA1141" t="b">
        <f>AND(Table1[[#This Row],[SWCNT]],Table1[[#This Row],[MWCNT]])</f>
        <v>0</v>
      </c>
      <c r="BB1141" t="b">
        <f>IF(Table1[[#This Row],[SWCNT]]=TRUE,FALSE,IF(Table1[[#This Row],[MWCNT]]=TRUE,FALSE,TRUE))</f>
        <v>0</v>
      </c>
      <c r="BC1141" s="18"/>
    </row>
    <row r="1142" spans="1:55" ht="240.5">
      <c r="A1142" t="s">
        <v>549</v>
      </c>
      <c r="B1142" s="2" t="s">
        <v>551</v>
      </c>
      <c r="C1142" s="16" t="s">
        <v>553</v>
      </c>
      <c r="D1142" s="17" t="s">
        <v>54</v>
      </c>
      <c r="E1142" s="2">
        <v>2021</v>
      </c>
      <c r="F1142" t="b">
        <f>OR(ISNUMBER(FIND("cytotoxic",C1142)),ISNUMBER(FIND("Cytotoxic",C1142)),ISNUMBER(FIND("cellular toxicity",C1142)),ISNUMBER(FIND("cell death",C1142)),ISNUMBER(FIND("viable",C1142)),ISNUMBER(FIND("phytotoxic",C1142)),ISNUMBER(FIND("acute toxicity",C1142)),ISNUMBER(FIND("MTT",C1142)),ISNUMBER(FIND("survival",C1142)),ISNUMBER(FIND("prolifer",C1142)),ISNUMBER(FIND("apoptosis",C1142)),ISNUMBER(FIND("neurotoxic",C1142)),ISNUMBER(FIND("  lysis ",C1142)),ISNUMBER(FIND("necrosis",C1142)),ISNUMBER(FIND("cellular death",C1142))*3,ISNUMBER(FIND("LDH",C1142)),ISNUMBER(FIND("Acute toxicity",C1142)))</f>
        <v>0</v>
      </c>
      <c r="G1142" t="b">
        <f>OR(ISNUMBER(FIND("genotoxic",C1142)),ISNUMBER(FIND("genotoxicity",C1142)),ISNUMBER(FIND("DNA damage",C1142)),ISNUMBER(FIND("DNA",C1142)),ISNUMBER(FIND("RNA",C1142)),ISNUMBER(FIND("mesothelioma",C1142)),ISNUMBER(FIND("carcino",C1142)),ISNUMBER(FIND("mutagen",C1142)),ISNUMBER(FIND("genetic",C1142)))</f>
        <v>0</v>
      </c>
      <c r="H1142" t="b">
        <f>OR(ISNUMBER(FIND("inflammatory",C1142)),ISNUMBER(FIND("inflamm",C1142)))</f>
        <v>0</v>
      </c>
      <c r="I1142" t="b">
        <f>OR(ISNUMBER(FIND("immune",C1142)),ISNUMBER(FIND("immunological",C1142)),ISNUMBER(FIND("interleuk",C1142)),ISNUMBER(FIND("platelet activation",C1142)),ISNUMBER(FIND("monocyte",C1142)),ISNUMBER(FIND("leukocyte",C1142)),ISNUMBER(FIND("cytokine",C1142)),ISNUMBER(FIND("CD4",C1142)),ISNUMBER(FIND("CD8",C1142)),ISNUMBER(FIND("T-cell",C1142)))</f>
        <v>0</v>
      </c>
      <c r="J1142" t="b">
        <f>OR(ISNUMBER(FIND("reactive oxygen",C1142)),ISNUMBER(FIND("ROS",C1142)),ISNUMBER(FIND("free radical",C1142)),ISNUMBER(FIND("oxidative stress",C1142)),ISNUMBER(FIND("peroxid",C1142)),ISNUMBER(FIND("oxidative",C1142)),ISNUMBER(FIND("antioxid",C1142)))</f>
        <v>1</v>
      </c>
      <c r="K1142" t="b">
        <f>OR(ISNUMBER(FIND("autophag",C1142)))</f>
        <v>0</v>
      </c>
      <c r="L1142" t="b">
        <f>OR(ISNUMBER(FIND("morpholog",C1142)))</f>
        <v>0</v>
      </c>
      <c r="M1142" t="b">
        <f>OR(ISNUMBER(FIND("fibrosis",C1142)),ISNUMBER(FIND("Fibrosis",C1142)),ISNUMBER(FIND("fibrot",C1142)))</f>
        <v>0</v>
      </c>
      <c r="N1142" t="b">
        <f>OR(ISNUMBER(FIND("offspring",C1142)),ISNUMBER(FIND("Parental",C1142)),ISNUMBER(FIND("parental",C1142)),ISNUMBER(FIND("germline",C1142)),ISNUMBER(FIND("reproduc",C1142)),ISNUMBER(FIND("embryo",C1142)))</f>
        <v>0</v>
      </c>
      <c r="O1142" t="b">
        <f>OR(ISNUMBER(FIND("metabol",C1142)),ISNUMBER(FIND("Metabol",C1142)),ISNUMBER(FIND("digest",C1142)),ISNUMBER(FIND("mitochon",C1142)))</f>
        <v>1</v>
      </c>
      <c r="P1142" t="b">
        <f>OR(ISNUMBER(FIND("ecotox",C1142)),ISNUMBER(FIND("Ecotox",B1142)),ISNUMBER(FIND("ecotox",B1142)),ISNUMBER(FIND("Ecotox",C1142)))</f>
        <v>0</v>
      </c>
      <c r="Q1142" t="b">
        <f>OR(ISNUMBER(FIND("Bioaccum",C1142)),ISNUMBER(FIND("bioaccum",C1142)),ISNUMBER(FIND("accum",C1142)))</f>
        <v>0</v>
      </c>
      <c r="R1142" t="b">
        <f>OR(ISNUMBER(FIND("Occupation",C1142)),ISNUMBER(FIND("occupation",C1142)),ISNUMBER(FIND("worker",C1142)),ISNUMBER(FIND("workforce",C1142)))</f>
        <v>0</v>
      </c>
      <c r="S1142" t="b">
        <f>NOT(OR(F1142,G1142,H1142,I1142,J1142,K1142,L1142,M1142,N1142,O1142,P1142,Q1142,R1142))</f>
        <v>0</v>
      </c>
      <c r="U1142" t="b">
        <f>OR(Table1[[#This Row],[Inflammation]],Table1[[#This Row],[Immune]])</f>
        <v>0</v>
      </c>
      <c r="V1142" t="str">
        <f>IF(OR(Table1[[#This Row],[Rodents]],Table1[[#This Row],[Human]],Table1[[#This Row],[Pig]]),OR(ISNUMBER(FIND("intratrach",C1142)),ISNUMBER(FIND("nasal ",C1142)),ISNUMBER(FIND("instill",C1142))),"NA")</f>
        <v>NA</v>
      </c>
      <c r="W1142" t="str">
        <f>IF(OR(Table1[[#This Row],[Rodents]],Table1[[#This Row],[Human]],Table1[[#This Row],[Pig]]),OR(ISNUMBER(FIND("dermal",C1142)),ISNUMBER(FIND("skin ",C1142))),"NA")</f>
        <v>NA</v>
      </c>
      <c r="X1142" t="str">
        <f>IF(OR(Table1[[#This Row],[Rodents]],Table1[[#This Row],[Human]],Table1[[#This Row],[Pig]]),OR(ISNUMBER(FIND("injected",C1142)),ISNUMBER(FIND("periton",C1142)),ISNUMBER(FIND("intrascrot",C1142))),"NA")</f>
        <v>NA</v>
      </c>
      <c r="Y1142" t="str">
        <f>IF(OR(Table1[[#This Row],[Rodents]],Table1[[#This Row],[Human]],Table1[[#This Row],[Pig]]),NOT(OR(Table1[[#This Row],[Inhaled/Intratracheal/intranasal]],Table1[[#This Row],[Dermal]],Table1[[#This Row],[Injected]])),"NA")</f>
        <v>NA</v>
      </c>
      <c r="AA1142" t="b">
        <f>OR(ISNUMBER(FIND("fish ",C1142)),ISNUMBER(FIND("Fish ",C1142)),ISNUMBER(FIND("aquatic",C1142)),ISNUMBER(FIND("daphnids",C1142)),ISNUMBER(FIND("Carcinus maenas",C1142)),ISNUMBER(FIND("Daphnia",C1142)),ISNUMBER(FIND("Ruditapes philippinarum",C1142)),ISNUMBER(FIND("daphnia",C1142)),ISNUMBER(FIND("marine",C1142)),ISNUMBER(FIND("mussel",C1142)),ISNUMBER(FIND("algae",C1142)),ISNUMBER(FIND("Donax faba",C1142)),ISNUMBER(FIND("estuarine",C1142)),ISNUMBER(FIND("snail",C1142)),ISNUMBER(FIND("Prorocentrum donghaiense",C1142)) )</f>
        <v>0</v>
      </c>
      <c r="AB1142" t="b">
        <f>OR(ISNUMBER(FIND(" rat ",C1142)),ISNUMBER(FIND(" rats ",C1142)),ISNUMBER(FIND(" Rats ",C1142)),ISNUMBER(FIND(" Rat ",C1142)),ISNUMBER(FIND(" rat.",C1142)),ISNUMBER(FIND(" rats.",C1142)),ISNUMBER(FIND("mouse",C1142)),ISNUMBER(FIND("mice",C1142)), ISNUMBER(FIND(" Mice",C1142)))</f>
        <v>0</v>
      </c>
      <c r="AC1142" t="b">
        <f>OR(ISNUMBER(FIND(" cell ",C1142)),ISNUMBER(FIND("fibroblast",C1142)),ISNUMBER(FIND("macrophage",C1142)),ISNUMBER(FIND("epithelial",C1142)),ISNUMBER(FIND("endothelial",C1142)),ISNUMBER(FIND("neuron",C1142)),ISNUMBER(FIND(" cells ",C1142)),ISNUMBER(FIND("RBC",C1142)),ISNUMBER(FIND("mitochond",C1142)),ISNUMBER(FIND("adipocyte",C1142)),ISNUMBER(FIND("osteo",C1142)),ISNUMBER(FIND("keratin",C1142)),ISNUMBER(FIND(" cell's ",C1142)),ISNUMBER(FIND("eukary",C1142)),ISNUMBER(FIND("sperm",C1142)))</f>
        <v>0</v>
      </c>
      <c r="AD1142" t="b">
        <f>OR(ISNUMBER(FIND("human",B1142)),ISNUMBER(FIND("workers",B1142)),ISNUMBER(FIND("workforces",B1142)),ISNUMBER(FIND("occupational",B1142)),ISNUMBER(FIND("Case report",B1142)),ISNUMBER(FIND("Workplaces",B1142)),ISNUMBER(FIND("worker",B1142)))</f>
        <v>0</v>
      </c>
      <c r="AE1142" t="b">
        <f>OR(ISNUMBER(FIND(" plant ",C1142)),ISNUMBER(FIND("Plant ",C1142)),ISNUMBER(FIND("tomato",C1142)),ISNUMBER(FIND("plants",C1142)),ISNUMBER(FIND("Plants",C1142)),ISNUMBER(FIND("algae",C1142)),ISNUMBER(FIND("lettuce",C1142)),ISNUMBER(FIND("green gram sprouts ",C1142)),ISNUMBER(FIND("Cucurbita pepo",C1142)),ISNUMBER(FIND("bean ",C1142)),ISNUMBER(FIND("chloroplast",C1142)),ISNUMBER(FIND("chlorophyll",C1142)),ISNUMBER(FIND("seedling",C1142)),ISNUMBER(FIND("canola",C1142)),ISNUMBER(FIND("shoot",C1142)),ISNUMBER(FIND("photosynthes",C1142)),ISNUMBER(FIND(" leaves ",C1142)),,ISNUMBER(FIND("agriculture",C1142)),ISNUMBER(FIND(" crops ",C1142)))</f>
        <v>0</v>
      </c>
      <c r="AF1142" t="b">
        <f>OR(ISNUMBER(FIND("bacteria",C1142)),ISNUMBER(FIND("Bacteria",C1142)),ISNUMBER(FIND("Bacterium",C1142)),ISNUMBER(FIND("bacterium",C1142)),ISNUMBER(FIND(" coli ",C1142)))</f>
        <v>0</v>
      </c>
      <c r="AG1142" t="b">
        <f>OR(ISNUMBER(FIND("fungi",C1142)),ISNUMBER(FIND("Fungi",C1142)),ISNUMBER(FIND("fungus",C1142)),ISNUMBER(FIND("Fungus",C1142)),ISNUMBER(FIND("mushroom",C1142)),ISNUMBER(FIND("Mushroom",C1142)),ISNUMBER(FIND(" mold ",C1142)))</f>
        <v>0</v>
      </c>
      <c r="AH1142" t="b">
        <f>OR(ISNUMBER(FIND("Pig ",C1142)),ISNUMBER(FIND("pig ",C1142)),ISNUMBER(FIND("Pigs ",C1142)),ISNUMBER(FIND("pigs ",C1142)))</f>
        <v>0</v>
      </c>
      <c r="AI1142" t="b">
        <f>OR(ISNUMBER(FIND(" C. elegans",C1142)),ISNUMBER(FIND("Caenorhabditis elegans",C1142)),ISNUMBER(FIND("earthworms",C1142)),ISNUMBER(FIND(" Ficopomatus enigmaticus",C1142)),ISNUMBER(FIND("larva",C1142)),ISNUMBER(FIND("Lumbriculus variegatus",C1142)),ISNUMBER(FIND("nematode",C1142)))</f>
        <v>1</v>
      </c>
      <c r="AJ1142" t="b">
        <f>NOT(OR(AA1142,AB1142,AC1142,AD1142,AE1142,AF1142,AG1142,AH1142,AI1142))</f>
        <v>0</v>
      </c>
      <c r="AL1142" t="b">
        <f>OR(AA1142,AB1142,AD1142,AE1142,AF1142,AG1142,AH1142,AI1142)</f>
        <v>1</v>
      </c>
      <c r="AM1142" t="b">
        <f>IF(Table1[[#This Row],[In vivo?]],IF(Table1[[#This Row],[Cell]],FALSE,TRUE),FALSE)</f>
        <v>1</v>
      </c>
      <c r="AN1142" t="b">
        <f>AND(AC1142,AL1142)</f>
        <v>0</v>
      </c>
      <c r="AO1142" t="b">
        <f>IF(Table1[[#This Row],[Cell]],IF(Table1[[#This Row],[In vivo?]],FALSE,TRUE),FALSE)</f>
        <v>0</v>
      </c>
      <c r="AP1142" t="b">
        <f>NOT(OR(Table1[[#This Row],[In vivo?]],Table1[[#This Row],[Only in Cell]]))</f>
        <v>0</v>
      </c>
      <c r="AQ1142" t="str">
        <f>IF(OR(Table1[[#This Row],[Rodents]],Table1[[#This Row],[Human]],Table1[[#This Row],[Pig]]),OR(ISNUMBER(FIND("pulmonary",C1142)),ISNUMBER(FIND("lung",C1142))),"NA")</f>
        <v>NA</v>
      </c>
      <c r="AR1142" t="str">
        <f>IF(OR(Table1[[#This Row],[Rodents]],Table1[[#This Row],[Human]],Table1[[#This Row],[Pig]]),OR(ISNUMBER(FIND("skin",C1142)),ISNUMBER(FIND("dermal",C1142))),"NA")</f>
        <v>NA</v>
      </c>
      <c r="AS1142" t="str">
        <f>IF(OR(Table1[[#This Row],[Rodents]],Table1[[#This Row],[Human]],Table1[[#This Row],[Pig]]),OR(ISNUMBER(FIND("liver",C1142)),ISNUMBER(FIND("hepat",C1142))),"NA")</f>
        <v>NA</v>
      </c>
      <c r="AT1142" t="str">
        <f>IF(OR(Table1[[#This Row],[Rodents]],Table1[[#This Row],[Human]],Table1[[#This Row],[Pig]]),OR(ISNUMBER(FIND("kidney",C1142)),ISNUMBER(FIND("neph",C1142))),"NA")</f>
        <v>NA</v>
      </c>
      <c r="AU1142" t="str">
        <f>IF(OR(Table1[[#This Row],[Rodents]],Table1[[#This Row],[Human]],Table1[[#This Row],[Pig]]),OR(ISNUMBER(FIND("brain",C1142)),ISNUMBER(FIND("neur",C1142)),ISNUMBER(FIND("nerv",C1142))),"NA")</f>
        <v>NA</v>
      </c>
      <c r="AV1142" t="str">
        <f>IF(OR(Table1[[#This Row],[Rodents]],Table1[[#This Row],[Human]],Table1[[#This Row],[Pig]]),OR(ISNUMBER(FIND("heart",C1142)),ISNUMBER(FIND("cardi",C1142))),"NA")</f>
        <v>NA</v>
      </c>
      <c r="AW1142" t="str">
        <f>IF(OR(Table1[[#This Row],[Rodents]],Table1[[#This Row],[Human]],Table1[[#This Row],[Pig]]),OR(ISNUMBER(FIND("gastro",C1142)),ISNUMBER(FIND("intesti",C1142)),ISNUMBER(FIND("stomach",C1142))),"NA")</f>
        <v>NA</v>
      </c>
      <c r="AX1142" t="str">
        <f>IF(OR(Table1[[#This Row],[Rodents]],Table1[[#This Row],[Human]],Table1[[#This Row],[Pig]]),NOT(OR(AQ1142,AR1142,AS1142,AT1142,AU1142,AV1142,AW1142)),"NA")</f>
        <v>NA</v>
      </c>
      <c r="AY1142" t="b">
        <f>OR(ISNUMBER(FIND("SWCNT",C1142)),ISNUMBER(FIND("SWNT",C1142)),ISNUMBER(FIND("single-wall",C1142)),ISNUMBER(FIND("single wall",C1142)),ISNUMBER(FIND("Single wall",C1142)),ISNUMBER(FIND("Single-wall",C1142)),ISNUMBER(FIND("SWCNT",B1142)),ISNUMBER(FIND("SWNT",B1142)),ISNUMBER(FIND("single-wall",B1142)),ISNUMBER(FIND("single wall",B1142)),ISNUMBER(FIND("Single-wall",B1142)),ISNUMBER(FIND("Single wall",B1142)))</f>
        <v>0</v>
      </c>
      <c r="AZ1142" t="b">
        <f>OR(ISNUMBER(FIND("MWCNT",C1142)),ISNUMBER(FIND("MWNT",C1142)),ISNUMBER(FIND("multi-wall",C1142)),ISNUMBER(FIND("multi wall",C1142)),ISNUMBER(FIND("multiwall",C1142)),ISNUMBER(FIND("Multi-wall",C1142)),ISNUMBER(FIND("Multi wall",C1142)),ISNUMBER(FIND("Multiwall",C1142)),ISNUMBER(FIND("MWCNT",B1142)),ISNUMBER(FIND("MWNT",B1142)),ISNUMBER(FIND("multi-wall",B1142)),ISNUMBER(FIND("multi wall",B1142)),ISNUMBER(FIND("multiwall",B1142)),ISNUMBER(FIND("Multi-wall",B1142)),ISNUMBER(FIND("Multi wall",B1142)),ISNUMBER(FIND("Multiwall",B1142)),ISNUMBER(FIND("Double-wall",B1142)),ISNUMBER(FIND("Double wall",B1142)),ISNUMBER(FIND("Doublewall",B1142)),ISNUMBER(FIND("double-wall",B1142)),ISNUMBER(FIND("double wall",B1142)),ISNUMBER(FIND("doublewall",B1142)))</f>
        <v>1</v>
      </c>
      <c r="BA1142" t="b">
        <f>AND(Table1[[#This Row],[SWCNT]],Table1[[#This Row],[MWCNT]])</f>
        <v>0</v>
      </c>
      <c r="BB1142" t="b">
        <f>IF(Table1[[#This Row],[SWCNT]]=TRUE,FALSE,IF(Table1[[#This Row],[MWCNT]]=TRUE,FALSE,TRUE))</f>
        <v>0</v>
      </c>
      <c r="BC1142" s="18"/>
    </row>
    <row r="1143" spans="1:55" ht="166.5">
      <c r="A1143" t="s">
        <v>579</v>
      </c>
      <c r="B1143" s="2" t="s">
        <v>580</v>
      </c>
      <c r="C1143" s="16" t="s">
        <v>581</v>
      </c>
      <c r="D1143" s="17" t="s">
        <v>582</v>
      </c>
      <c r="E1143" s="2">
        <v>2021</v>
      </c>
      <c r="F1143" t="b">
        <f>OR(ISNUMBER(FIND("cytotoxic",C1143)),ISNUMBER(FIND("Cytotoxic",C1143)),ISNUMBER(FIND("cellular toxicity",C1143)),ISNUMBER(FIND("cell death",C1143)),ISNUMBER(FIND("viable",C1143)),ISNUMBER(FIND("phytotoxic",C1143)),ISNUMBER(FIND("acute toxicity",C1143)),ISNUMBER(FIND("MTT",C1143)),ISNUMBER(FIND("survival",C1143)),ISNUMBER(FIND("prolifer",C1143)),ISNUMBER(FIND("apoptosis",C1143)),ISNUMBER(FIND("neurotoxic",C1143)),ISNUMBER(FIND("  lysis ",C1143)),ISNUMBER(FIND("necrosis",C1143)),ISNUMBER(FIND("cellular death",C1143))*3,ISNUMBER(FIND("LDH",C1143)),ISNUMBER(FIND("Acute toxicity",C1143)))</f>
        <v>0</v>
      </c>
      <c r="G1143" t="b">
        <f>OR(ISNUMBER(FIND("genotoxic",C1143)),ISNUMBER(FIND("genotoxicity",C1143)),ISNUMBER(FIND("DNA damage",C1143)),ISNUMBER(FIND("DNA",C1143)),ISNUMBER(FIND("RNA",C1143)),ISNUMBER(FIND("mesothelioma",C1143)),ISNUMBER(FIND("carcino",C1143)),ISNUMBER(FIND("mutagen",C1143)),ISNUMBER(FIND("genetic",C1143)))</f>
        <v>0</v>
      </c>
      <c r="H1143" t="b">
        <f>OR(ISNUMBER(FIND("inflammatory",C1143)),ISNUMBER(FIND("inflamm",C1143)))</f>
        <v>0</v>
      </c>
      <c r="I1143" t="b">
        <f>OR(ISNUMBER(FIND("immune",C1143)),ISNUMBER(FIND("immunological",C1143)),ISNUMBER(FIND("interleuk",C1143)),ISNUMBER(FIND("platelet activation",C1143)),ISNUMBER(FIND("monocyte",C1143)),ISNUMBER(FIND("leukocyte",C1143)),ISNUMBER(FIND("cytokine",C1143)),ISNUMBER(FIND("CD4",C1143)),ISNUMBER(FIND("CD8",C1143)),ISNUMBER(FIND("T-cell",C1143)))</f>
        <v>0</v>
      </c>
      <c r="J1143" t="b">
        <f>OR(ISNUMBER(FIND("reactive oxygen",C1143)),ISNUMBER(FIND("ROS",C1143)),ISNUMBER(FIND("free radical",C1143)),ISNUMBER(FIND("oxidative stress",C1143)),ISNUMBER(FIND("peroxid",C1143)),ISNUMBER(FIND("oxidative",C1143)),ISNUMBER(FIND("antioxid",C1143)))</f>
        <v>0</v>
      </c>
      <c r="K1143" t="b">
        <f>OR(ISNUMBER(FIND("autophag",C1143)))</f>
        <v>0</v>
      </c>
      <c r="L1143" t="b">
        <f>OR(ISNUMBER(FIND("morpholog",C1143)))</f>
        <v>0</v>
      </c>
      <c r="M1143" t="b">
        <f>OR(ISNUMBER(FIND("fibrosis",C1143)),ISNUMBER(FIND("Fibrosis",C1143)),ISNUMBER(FIND("fibrot",C1143)))</f>
        <v>0</v>
      </c>
      <c r="N1143" t="b">
        <f>OR(ISNUMBER(FIND("offspring",C1143)),ISNUMBER(FIND("Parental",C1143)),ISNUMBER(FIND("parental",C1143)),ISNUMBER(FIND("germline",C1143)),ISNUMBER(FIND("reproduc",C1143)),ISNUMBER(FIND("embryo",C1143)))</f>
        <v>0</v>
      </c>
      <c r="O1143" t="b">
        <f>OR(ISNUMBER(FIND("metabol",C1143)),ISNUMBER(FIND("Metabol",C1143)),ISNUMBER(FIND("digest",C1143)),ISNUMBER(FIND("mitochon",C1143)))</f>
        <v>1</v>
      </c>
      <c r="P1143" t="b">
        <f>OR(ISNUMBER(FIND("ecotox",C1143)),ISNUMBER(FIND("Ecotox",B1143)),ISNUMBER(FIND("ecotox",B1143)),ISNUMBER(FIND("Ecotox",C1143)))</f>
        <v>0</v>
      </c>
      <c r="Q1143" t="b">
        <f>OR(ISNUMBER(FIND("Bioaccum",C1143)),ISNUMBER(FIND("bioaccum",C1143)),ISNUMBER(FIND("accum",C1143)))</f>
        <v>0</v>
      </c>
      <c r="R1143" t="b">
        <f>OR(ISNUMBER(FIND("Occupation",C1143)),ISNUMBER(FIND("occupation",C1143)),ISNUMBER(FIND("worker",C1143)),ISNUMBER(FIND("workforce",C1143)))</f>
        <v>0</v>
      </c>
      <c r="S1143" t="b">
        <f>NOT(OR(F1143,G1143,H1143,I1143,J1143,K1143,L1143,M1143,N1143,O1143,P1143,Q1143,R1143))</f>
        <v>0</v>
      </c>
      <c r="U1143" t="b">
        <f>OR(Table1[[#This Row],[Inflammation]],Table1[[#This Row],[Immune]])</f>
        <v>0</v>
      </c>
      <c r="V1143" t="str">
        <f>IF(OR(Table1[[#This Row],[Rodents]],Table1[[#This Row],[Human]],Table1[[#This Row],[Pig]]),OR(ISNUMBER(FIND("intratrach",C1143)),ISNUMBER(FIND("nasal ",C1143)),ISNUMBER(FIND("instill",C1143))),"NA")</f>
        <v>NA</v>
      </c>
      <c r="W1143" t="str">
        <f>IF(OR(Table1[[#This Row],[Rodents]],Table1[[#This Row],[Human]],Table1[[#This Row],[Pig]]),OR(ISNUMBER(FIND("dermal",C1143)),ISNUMBER(FIND("skin ",C1143))),"NA")</f>
        <v>NA</v>
      </c>
      <c r="X1143" t="str">
        <f>IF(OR(Table1[[#This Row],[Rodents]],Table1[[#This Row],[Human]],Table1[[#This Row],[Pig]]),OR(ISNUMBER(FIND("injected",C1143)),ISNUMBER(FIND("periton",C1143)),ISNUMBER(FIND("intrascrot",C1143))),"NA")</f>
        <v>NA</v>
      </c>
      <c r="Y1143" t="str">
        <f>IF(OR(Table1[[#This Row],[Rodents]],Table1[[#This Row],[Human]],Table1[[#This Row],[Pig]]),NOT(OR(Table1[[#This Row],[Inhaled/Intratracheal/intranasal]],Table1[[#This Row],[Dermal]],Table1[[#This Row],[Injected]])),"NA")</f>
        <v>NA</v>
      </c>
      <c r="AA1143" t="b">
        <f>OR(ISNUMBER(FIND("fish ",C1143)),ISNUMBER(FIND("Fish ",C1143)),ISNUMBER(FIND("aquatic",C1143)),ISNUMBER(FIND("daphnids",C1143)),ISNUMBER(FIND("Carcinus maenas",C1143)),ISNUMBER(FIND("Daphnia",C1143)),ISNUMBER(FIND("Ruditapes philippinarum",C1143)),ISNUMBER(FIND("daphnia",C1143)),ISNUMBER(FIND("marine",C1143)),ISNUMBER(FIND("mussel",C1143)),ISNUMBER(FIND("algae",C1143)),ISNUMBER(FIND("Donax faba",C1143)),ISNUMBER(FIND("estuarine",C1143)),ISNUMBER(FIND("snail",C1143)),ISNUMBER(FIND("Prorocentrum donghaiense",C1143)) )</f>
        <v>0</v>
      </c>
      <c r="AB1143" t="b">
        <f>OR(ISNUMBER(FIND(" rat ",C1143)),ISNUMBER(FIND(" rats ",C1143)),ISNUMBER(FIND(" Rats ",C1143)),ISNUMBER(FIND(" Rat ",C1143)),ISNUMBER(FIND(" rat.",C1143)),ISNUMBER(FIND(" rats.",C1143)),ISNUMBER(FIND("mouse",C1143)),ISNUMBER(FIND("mice",C1143)), ISNUMBER(FIND(" Mice",C1143)))</f>
        <v>0</v>
      </c>
      <c r="AC1143" t="b">
        <f>OR(ISNUMBER(FIND(" cell ",C1143)),ISNUMBER(FIND("fibroblast",C1143)),ISNUMBER(FIND("macrophage",C1143)),ISNUMBER(FIND("epithelial",C1143)),ISNUMBER(FIND("endothelial",C1143)),ISNUMBER(FIND("neuron",C1143)),ISNUMBER(FIND(" cells ",C1143)),ISNUMBER(FIND("RBC",C1143)),ISNUMBER(FIND("mitochond",C1143)),ISNUMBER(FIND("adipocyte",C1143)),ISNUMBER(FIND("osteo",C1143)),ISNUMBER(FIND("keratin",C1143)),ISNUMBER(FIND(" cell's ",C1143)),ISNUMBER(FIND("eukary",C1143)),ISNUMBER(FIND("sperm",C1143)))</f>
        <v>0</v>
      </c>
      <c r="AD1143" t="b">
        <f>OR(ISNUMBER(FIND("human",B1143)),ISNUMBER(FIND("workers",B1143)),ISNUMBER(FIND("workforces",B1143)),ISNUMBER(FIND("occupational",B1143)),ISNUMBER(FIND("Case report",B1143)),ISNUMBER(FIND("Workplaces",B1143)),ISNUMBER(FIND("worker",B1143)))</f>
        <v>0</v>
      </c>
      <c r="AE1143" t="b">
        <f>OR(ISNUMBER(FIND(" plant ",C1143)),ISNUMBER(FIND("Plant ",C1143)),ISNUMBER(FIND("tomato",C1143)),ISNUMBER(FIND("plants",C1143)),ISNUMBER(FIND("Plants",C1143)),ISNUMBER(FIND("algae",C1143)),ISNUMBER(FIND("lettuce",C1143)),ISNUMBER(FIND("green gram sprouts ",C1143)),ISNUMBER(FIND("Cucurbita pepo",C1143)),ISNUMBER(FIND("bean ",C1143)),ISNUMBER(FIND("chloroplast",C1143)),ISNUMBER(FIND("chlorophyll",C1143)),ISNUMBER(FIND("seedling",C1143)),ISNUMBER(FIND("canola",C1143)),ISNUMBER(FIND("shoot",C1143)),ISNUMBER(FIND("photosynthes",C1143)),ISNUMBER(FIND(" leaves ",C1143)),,ISNUMBER(FIND("agriculture",C1143)),ISNUMBER(FIND(" crops ",C1143)))</f>
        <v>0</v>
      </c>
      <c r="AF1143" t="b">
        <f>OR(ISNUMBER(FIND("bacteria",C1143)),ISNUMBER(FIND("Bacteria",C1143)),ISNUMBER(FIND("Bacterium",C1143)),ISNUMBER(FIND("bacterium",C1143)),ISNUMBER(FIND(" coli ",C1143)))</f>
        <v>1</v>
      </c>
      <c r="AG1143" t="b">
        <f>OR(ISNUMBER(FIND("fungi",C1143)),ISNUMBER(FIND("Fungi",C1143)),ISNUMBER(FIND("fungus",C1143)),ISNUMBER(FIND("Fungus",C1143)),ISNUMBER(FIND("mushroom",C1143)),ISNUMBER(FIND("Mushroom",C1143)),ISNUMBER(FIND(" mold ",C1143)))</f>
        <v>0</v>
      </c>
      <c r="AH1143" t="b">
        <f>OR(ISNUMBER(FIND("Pig ",C1143)),ISNUMBER(FIND("pig ",C1143)),ISNUMBER(FIND("Pigs ",C1143)),ISNUMBER(FIND("pigs ",C1143)))</f>
        <v>0</v>
      </c>
      <c r="AI1143" t="b">
        <f>OR(ISNUMBER(FIND(" C. elegans",C1143)),ISNUMBER(FIND("Caenorhabditis elegans",C1143)),ISNUMBER(FIND("earthworms",C1143)),ISNUMBER(FIND(" Ficopomatus enigmaticus",C1143)),ISNUMBER(FIND("larva",C1143)),ISNUMBER(FIND("Lumbriculus variegatus",C1143)),ISNUMBER(FIND("nematode",C1143)))</f>
        <v>0</v>
      </c>
      <c r="AJ1143" t="b">
        <f>NOT(OR(AA1143,AB1143,AC1143,AD1143,AE1143,AF1143,AG1143,AH1143,AI1143))</f>
        <v>0</v>
      </c>
      <c r="AL1143" t="b">
        <f>OR(AA1143,AB1143,AD1143,AE1143,AF1143,AG1143,AH1143,AI1143)</f>
        <v>1</v>
      </c>
      <c r="AM1143" t="b">
        <f>IF(Table1[[#This Row],[In vivo?]],IF(Table1[[#This Row],[Cell]],FALSE,TRUE),FALSE)</f>
        <v>1</v>
      </c>
      <c r="AN1143" t="b">
        <f>AND(AC1143,AL1143)</f>
        <v>0</v>
      </c>
      <c r="AO1143" t="b">
        <f>IF(Table1[[#This Row],[Cell]],IF(Table1[[#This Row],[In vivo?]],FALSE,TRUE),FALSE)</f>
        <v>0</v>
      </c>
      <c r="AP1143" t="b">
        <f>NOT(OR(Table1[[#This Row],[In vivo?]],Table1[[#This Row],[Only in Cell]]))</f>
        <v>0</v>
      </c>
      <c r="AQ1143" t="str">
        <f>IF(OR(Table1[[#This Row],[Rodents]],Table1[[#This Row],[Human]],Table1[[#This Row],[Pig]]),OR(ISNUMBER(FIND("pulmonary",C1143)),ISNUMBER(FIND("lung",C1143))),"NA")</f>
        <v>NA</v>
      </c>
      <c r="AR1143" t="str">
        <f>IF(OR(Table1[[#This Row],[Rodents]],Table1[[#This Row],[Human]],Table1[[#This Row],[Pig]]),OR(ISNUMBER(FIND("skin",C1143)),ISNUMBER(FIND("dermal",C1143))),"NA")</f>
        <v>NA</v>
      </c>
      <c r="AS1143" t="str">
        <f>IF(OR(Table1[[#This Row],[Rodents]],Table1[[#This Row],[Human]],Table1[[#This Row],[Pig]]),OR(ISNUMBER(FIND("liver",C1143)),ISNUMBER(FIND("hepat",C1143))),"NA")</f>
        <v>NA</v>
      </c>
      <c r="AT1143" t="str">
        <f>IF(OR(Table1[[#This Row],[Rodents]],Table1[[#This Row],[Human]],Table1[[#This Row],[Pig]]),OR(ISNUMBER(FIND("kidney",C1143)),ISNUMBER(FIND("neph",C1143))),"NA")</f>
        <v>NA</v>
      </c>
      <c r="AU1143" t="str">
        <f>IF(OR(Table1[[#This Row],[Rodents]],Table1[[#This Row],[Human]],Table1[[#This Row],[Pig]]),OR(ISNUMBER(FIND("brain",C1143)),ISNUMBER(FIND("neur",C1143)),ISNUMBER(FIND("nerv",C1143))),"NA")</f>
        <v>NA</v>
      </c>
      <c r="AV1143" t="str">
        <f>IF(OR(Table1[[#This Row],[Rodents]],Table1[[#This Row],[Human]],Table1[[#This Row],[Pig]]),OR(ISNUMBER(FIND("heart",C1143)),ISNUMBER(FIND("cardi",C1143))),"NA")</f>
        <v>NA</v>
      </c>
      <c r="AW1143" t="str">
        <f>IF(OR(Table1[[#This Row],[Rodents]],Table1[[#This Row],[Human]],Table1[[#This Row],[Pig]]),OR(ISNUMBER(FIND("gastro",C1143)),ISNUMBER(FIND("intesti",C1143)),ISNUMBER(FIND("stomach",C1143))),"NA")</f>
        <v>NA</v>
      </c>
      <c r="AX1143" t="str">
        <f>IF(OR(Table1[[#This Row],[Rodents]],Table1[[#This Row],[Human]],Table1[[#This Row],[Pig]]),NOT(OR(AQ1143,AR1143,AS1143,AT1143,AU1143,AV1143,AW1143)),"NA")</f>
        <v>NA</v>
      </c>
      <c r="AY1143" t="b">
        <f>OR(ISNUMBER(FIND("SWCNT",C1143)),ISNUMBER(FIND("SWNT",C1143)),ISNUMBER(FIND("single-wall",C1143)),ISNUMBER(FIND("single wall",C1143)),ISNUMBER(FIND("Single wall",C1143)),ISNUMBER(FIND("Single-wall",C1143)),ISNUMBER(FIND("SWCNT",B1143)),ISNUMBER(FIND("SWNT",B1143)),ISNUMBER(FIND("single-wall",B1143)),ISNUMBER(FIND("single wall",B1143)),ISNUMBER(FIND("Single-wall",B1143)),ISNUMBER(FIND("Single wall",B1143)))</f>
        <v>0</v>
      </c>
      <c r="AZ1143" t="b">
        <f>OR(ISNUMBER(FIND("MWCNT",C1143)),ISNUMBER(FIND("MWNT",C1143)),ISNUMBER(FIND("multi-wall",C1143)),ISNUMBER(FIND("multi wall",C1143)),ISNUMBER(FIND("multiwall",C1143)),ISNUMBER(FIND("Multi-wall",C1143)),ISNUMBER(FIND("Multi wall",C1143)),ISNUMBER(FIND("Multiwall",C1143)),ISNUMBER(FIND("MWCNT",B1143)),ISNUMBER(FIND("MWNT",B1143)),ISNUMBER(FIND("multi-wall",B1143)),ISNUMBER(FIND("multi wall",B1143)),ISNUMBER(FIND("multiwall",B1143)),ISNUMBER(FIND("Multi-wall",B1143)),ISNUMBER(FIND("Multi wall",B1143)),ISNUMBER(FIND("Multiwall",B1143)),ISNUMBER(FIND("Double-wall",B1143)),ISNUMBER(FIND("Double wall",B1143)),ISNUMBER(FIND("Doublewall",B1143)),ISNUMBER(FIND("double-wall",B1143)),ISNUMBER(FIND("double wall",B1143)),ISNUMBER(FIND("doublewall",B1143)))</f>
        <v>1</v>
      </c>
      <c r="BA1143" t="b">
        <f>AND(Table1[[#This Row],[SWCNT]],Table1[[#This Row],[MWCNT]])</f>
        <v>0</v>
      </c>
      <c r="BB1143" t="b">
        <f>IF(Table1[[#This Row],[SWCNT]]=TRUE,FALSE,IF(Table1[[#This Row],[MWCNT]]=TRUE,FALSE,TRUE))</f>
        <v>0</v>
      </c>
      <c r="BC1143" s="18"/>
    </row>
    <row r="1144" spans="1:55" ht="240.5">
      <c r="A1144" t="s">
        <v>704</v>
      </c>
      <c r="B1144" s="2" t="s">
        <v>706</v>
      </c>
      <c r="C1144" s="16" t="s">
        <v>708</v>
      </c>
      <c r="D1144" s="17" t="s">
        <v>22</v>
      </c>
      <c r="E1144" s="2">
        <v>2021</v>
      </c>
      <c r="F1144" t="b">
        <f>OR(ISNUMBER(FIND("cytotoxic",C1144)),ISNUMBER(FIND("Cytotoxic",C1144)),ISNUMBER(FIND("cellular toxicity",C1144)),ISNUMBER(FIND("cell death",C1144)),ISNUMBER(FIND("viable",C1144)),ISNUMBER(FIND("phytotoxic",C1144)),ISNUMBER(FIND("acute toxicity",C1144)),ISNUMBER(FIND("MTT",C1144)),ISNUMBER(FIND("survival",C1144)),ISNUMBER(FIND("prolifer",C1144)),ISNUMBER(FIND("apoptosis",C1144)),ISNUMBER(FIND("neurotoxic",C1144)),ISNUMBER(FIND("  lysis ",C1144)),ISNUMBER(FIND("necrosis",C1144)),ISNUMBER(FIND("cellular death",C1144))*3,ISNUMBER(FIND("LDH",C1144)),ISNUMBER(FIND("Acute toxicity",C1144)))</f>
        <v>0</v>
      </c>
      <c r="G1144" t="b">
        <f>OR(ISNUMBER(FIND("genotoxic",C1144)),ISNUMBER(FIND("genotoxicity",C1144)),ISNUMBER(FIND("DNA damage",C1144)),ISNUMBER(FIND("DNA",C1144)),ISNUMBER(FIND("RNA",C1144)),ISNUMBER(FIND("mesothelioma",C1144)),ISNUMBER(FIND("carcino",C1144)),ISNUMBER(FIND("mutagen",C1144)),ISNUMBER(FIND("genetic",C1144)))</f>
        <v>0</v>
      </c>
      <c r="H1144" t="b">
        <f>OR(ISNUMBER(FIND("inflammatory",C1144)),ISNUMBER(FIND("inflamm",C1144)))</f>
        <v>0</v>
      </c>
      <c r="I1144" t="b">
        <f>OR(ISNUMBER(FIND("immune",C1144)),ISNUMBER(FIND("immunological",C1144)),ISNUMBER(FIND("interleuk",C1144)),ISNUMBER(FIND("platelet activation",C1144)),ISNUMBER(FIND("monocyte",C1144)),ISNUMBER(FIND("leukocyte",C1144)),ISNUMBER(FIND("cytokine",C1144)),ISNUMBER(FIND("CD4",C1144)),ISNUMBER(FIND("CD8",C1144)),ISNUMBER(FIND("T-cell",C1144)))</f>
        <v>0</v>
      </c>
      <c r="J1144" t="b">
        <f>OR(ISNUMBER(FIND("reactive oxygen",C1144)),ISNUMBER(FIND("ROS",C1144)),ISNUMBER(FIND("free radical",C1144)),ISNUMBER(FIND("oxidative stress",C1144)),ISNUMBER(FIND("peroxid",C1144)),ISNUMBER(FIND("oxidative",C1144)),ISNUMBER(FIND("antioxid",C1144)))</f>
        <v>1</v>
      </c>
      <c r="K1144" t="b">
        <f>OR(ISNUMBER(FIND("autophag",C1144)))</f>
        <v>0</v>
      </c>
      <c r="L1144" t="b">
        <f>OR(ISNUMBER(FIND("morpholog",C1144)))</f>
        <v>0</v>
      </c>
      <c r="M1144" t="b">
        <f>OR(ISNUMBER(FIND("fibrosis",C1144)),ISNUMBER(FIND("Fibrosis",C1144)),ISNUMBER(FIND("fibrot",C1144)))</f>
        <v>0</v>
      </c>
      <c r="N1144" t="b">
        <f>OR(ISNUMBER(FIND("offspring",C1144)),ISNUMBER(FIND("Parental",C1144)),ISNUMBER(FIND("parental",C1144)),ISNUMBER(FIND("germline",C1144)),ISNUMBER(FIND("reproduc",C1144)),ISNUMBER(FIND("embryo",C1144)))</f>
        <v>0</v>
      </c>
      <c r="O1144" t="b">
        <f>OR(ISNUMBER(FIND("metabol",C1144)),ISNUMBER(FIND("Metabol",C1144)),ISNUMBER(FIND("digest",C1144)),ISNUMBER(FIND("mitochon",C1144)))</f>
        <v>1</v>
      </c>
      <c r="P1144" t="b">
        <f>OR(ISNUMBER(FIND("ecotox",C1144)),ISNUMBER(FIND("Ecotox",B1144)),ISNUMBER(FIND("ecotox",B1144)),ISNUMBER(FIND("Ecotox",C1144)))</f>
        <v>0</v>
      </c>
      <c r="Q1144" t="b">
        <f>OR(ISNUMBER(FIND("Bioaccum",C1144)),ISNUMBER(FIND("bioaccum",C1144)),ISNUMBER(FIND("accum",C1144)))</f>
        <v>1</v>
      </c>
      <c r="R1144" t="b">
        <f>OR(ISNUMBER(FIND("Occupation",C1144)),ISNUMBER(FIND("occupation",C1144)),ISNUMBER(FIND("worker",C1144)),ISNUMBER(FIND("workforce",C1144)))</f>
        <v>0</v>
      </c>
      <c r="S1144" t="b">
        <f>NOT(OR(F1144,G1144,H1144,I1144,J1144,K1144,L1144,M1144,N1144,O1144,P1144,Q1144,R1144))</f>
        <v>0</v>
      </c>
      <c r="U1144" t="b">
        <f>OR(Table1[[#This Row],[Inflammation]],Table1[[#This Row],[Immune]])</f>
        <v>0</v>
      </c>
      <c r="V1144" t="str">
        <f>IF(OR(Table1[[#This Row],[Rodents]],Table1[[#This Row],[Human]],Table1[[#This Row],[Pig]]),OR(ISNUMBER(FIND("intratrach",C1144)),ISNUMBER(FIND("nasal ",C1144)),ISNUMBER(FIND("instill",C1144))),"NA")</f>
        <v>NA</v>
      </c>
      <c r="W1144" t="str">
        <f>IF(OR(Table1[[#This Row],[Rodents]],Table1[[#This Row],[Human]],Table1[[#This Row],[Pig]]),OR(ISNUMBER(FIND("dermal",C1144)),ISNUMBER(FIND("skin ",C1144))),"NA")</f>
        <v>NA</v>
      </c>
      <c r="X1144" t="str">
        <f>IF(OR(Table1[[#This Row],[Rodents]],Table1[[#This Row],[Human]],Table1[[#This Row],[Pig]]),OR(ISNUMBER(FIND("injected",C1144)),ISNUMBER(FIND("periton",C1144)),ISNUMBER(FIND("intrascrot",C1144))),"NA")</f>
        <v>NA</v>
      </c>
      <c r="Y1144" t="str">
        <f>IF(OR(Table1[[#This Row],[Rodents]],Table1[[#This Row],[Human]],Table1[[#This Row],[Pig]]),NOT(OR(Table1[[#This Row],[Inhaled/Intratracheal/intranasal]],Table1[[#This Row],[Dermal]],Table1[[#This Row],[Injected]])),"NA")</f>
        <v>NA</v>
      </c>
      <c r="AA1144" t="b">
        <f>OR(ISNUMBER(FIND("fish ",C1144)),ISNUMBER(FIND("Fish ",C1144)),ISNUMBER(FIND("aquatic",C1144)),ISNUMBER(FIND("daphnids",C1144)),ISNUMBER(FIND("Carcinus maenas",C1144)),ISNUMBER(FIND("Daphnia",C1144)),ISNUMBER(FIND("Ruditapes philippinarum",C1144)),ISNUMBER(FIND("daphnia",C1144)),ISNUMBER(FIND("marine",C1144)),ISNUMBER(FIND("mussel",C1144)),ISNUMBER(FIND("algae",C1144)),ISNUMBER(FIND("Donax faba",C1144)),ISNUMBER(FIND("estuarine",C1144)),ISNUMBER(FIND("snail",C1144)),ISNUMBER(FIND("Prorocentrum donghaiense",C1144)) )</f>
        <v>1</v>
      </c>
      <c r="AB1144" t="b">
        <f>OR(ISNUMBER(FIND(" rat ",C1144)),ISNUMBER(FIND(" rats ",C1144)),ISNUMBER(FIND(" Rats ",C1144)),ISNUMBER(FIND(" Rat ",C1144)),ISNUMBER(FIND(" rat.",C1144)),ISNUMBER(FIND(" rats.",C1144)),ISNUMBER(FIND("mouse",C1144)),ISNUMBER(FIND("mice",C1144)), ISNUMBER(FIND(" Mice",C1144)))</f>
        <v>0</v>
      </c>
      <c r="AC1144" t="b">
        <f>OR(ISNUMBER(FIND(" cell ",C1144)),ISNUMBER(FIND("fibroblast",C1144)),ISNUMBER(FIND("macrophage",C1144)),ISNUMBER(FIND("epithelial",C1144)),ISNUMBER(FIND("endothelial",C1144)),ISNUMBER(FIND("neuron",C1144)),ISNUMBER(FIND(" cells ",C1144)),ISNUMBER(FIND("RBC",C1144)),ISNUMBER(FIND("mitochond",C1144)),ISNUMBER(FIND("adipocyte",C1144)),ISNUMBER(FIND("osteo",C1144)),ISNUMBER(FIND("keratin",C1144)),ISNUMBER(FIND(" cell's ",C1144)),ISNUMBER(FIND("eukary",C1144)),ISNUMBER(FIND("sperm",C1144)))</f>
        <v>0</v>
      </c>
      <c r="AD1144" t="b">
        <f>OR(ISNUMBER(FIND("human",B1144)),ISNUMBER(FIND("workers",B1144)),ISNUMBER(FIND("workforces",B1144)),ISNUMBER(FIND("occupational",B1144)),ISNUMBER(FIND("Case report",B1144)),ISNUMBER(FIND("Workplaces",B1144)),ISNUMBER(FIND("worker",B1144)))</f>
        <v>0</v>
      </c>
      <c r="AE1144" t="b">
        <f>OR(ISNUMBER(FIND(" plant ",C1144)),ISNUMBER(FIND("Plant ",C1144)),ISNUMBER(FIND("tomato",C1144)),ISNUMBER(FIND("plants",C1144)),ISNUMBER(FIND("Plants",C1144)),ISNUMBER(FIND("algae",C1144)),ISNUMBER(FIND("lettuce",C1144)),ISNUMBER(FIND("green gram sprouts ",C1144)),ISNUMBER(FIND("Cucurbita pepo",C1144)),ISNUMBER(FIND("bean ",C1144)),ISNUMBER(FIND("chloroplast",C1144)),ISNUMBER(FIND("chlorophyll",C1144)),ISNUMBER(FIND("seedling",C1144)),ISNUMBER(FIND("canola",C1144)),ISNUMBER(FIND("shoot",C1144)),ISNUMBER(FIND("photosynthes",C1144)),ISNUMBER(FIND(" leaves ",C1144)),,ISNUMBER(FIND("agriculture",C1144)),ISNUMBER(FIND(" crops ",C1144)))</f>
        <v>0</v>
      </c>
      <c r="AF1144" t="b">
        <f>OR(ISNUMBER(FIND("bacteria",C1144)),ISNUMBER(FIND("Bacteria",C1144)),ISNUMBER(FIND("Bacterium",C1144)),ISNUMBER(FIND("bacterium",C1144)),ISNUMBER(FIND(" coli ",C1144)))</f>
        <v>0</v>
      </c>
      <c r="AG1144" t="b">
        <f>OR(ISNUMBER(FIND("fungi",C1144)),ISNUMBER(FIND("Fungi",C1144)),ISNUMBER(FIND("fungus",C1144)),ISNUMBER(FIND("Fungus",C1144)),ISNUMBER(FIND("mushroom",C1144)),ISNUMBER(FIND("Mushroom",C1144)),ISNUMBER(FIND(" mold ",C1144)))</f>
        <v>0</v>
      </c>
      <c r="AH1144" t="b">
        <f>OR(ISNUMBER(FIND("Pig ",C1144)),ISNUMBER(FIND("pig ",C1144)),ISNUMBER(FIND("Pigs ",C1144)),ISNUMBER(FIND("pigs ",C1144)))</f>
        <v>0</v>
      </c>
      <c r="AI1144" t="b">
        <f>OR(ISNUMBER(FIND(" C. elegans",C1144)),ISNUMBER(FIND("Caenorhabditis elegans",C1144)),ISNUMBER(FIND("earthworms",C1144)),ISNUMBER(FIND(" Ficopomatus enigmaticus",C1144)),ISNUMBER(FIND("larva",C1144)),ISNUMBER(FIND("Lumbriculus variegatus",C1144)),ISNUMBER(FIND("nematode",C1144)))</f>
        <v>0</v>
      </c>
      <c r="AJ1144" t="b">
        <f>NOT(OR(AA1144,AB1144,AC1144,AD1144,AE1144,AF1144,AG1144,AH1144,AI1144))</f>
        <v>0</v>
      </c>
      <c r="AL1144" t="b">
        <f>OR(AA1144,AB1144,AD1144,AE1144,AF1144,AG1144,AH1144,AI1144)</f>
        <v>1</v>
      </c>
      <c r="AM1144" t="b">
        <f>IF(Table1[[#This Row],[In vivo?]],IF(Table1[[#This Row],[Cell]],FALSE,TRUE),FALSE)</f>
        <v>1</v>
      </c>
      <c r="AN1144" t="b">
        <f>AND(AC1144,AL1144)</f>
        <v>0</v>
      </c>
      <c r="AO1144" t="b">
        <f>IF(Table1[[#This Row],[Cell]],IF(Table1[[#This Row],[In vivo?]],FALSE,TRUE),FALSE)</f>
        <v>0</v>
      </c>
      <c r="AP1144" t="b">
        <f>NOT(OR(Table1[[#This Row],[In vivo?]],Table1[[#This Row],[Only in Cell]]))</f>
        <v>0</v>
      </c>
      <c r="AQ1144" t="str">
        <f>IF(OR(Table1[[#This Row],[Rodents]],Table1[[#This Row],[Human]],Table1[[#This Row],[Pig]]),OR(ISNUMBER(FIND("pulmonary",C1144)),ISNUMBER(FIND("lung",C1144))),"NA")</f>
        <v>NA</v>
      </c>
      <c r="AR1144" t="str">
        <f>IF(OR(Table1[[#This Row],[Rodents]],Table1[[#This Row],[Human]],Table1[[#This Row],[Pig]]),OR(ISNUMBER(FIND("skin",C1144)),ISNUMBER(FIND("dermal",C1144))),"NA")</f>
        <v>NA</v>
      </c>
      <c r="AS1144" t="str">
        <f>IF(OR(Table1[[#This Row],[Rodents]],Table1[[#This Row],[Human]],Table1[[#This Row],[Pig]]),OR(ISNUMBER(FIND("liver",C1144)),ISNUMBER(FIND("hepat",C1144))),"NA")</f>
        <v>NA</v>
      </c>
      <c r="AT1144" t="str">
        <f>IF(OR(Table1[[#This Row],[Rodents]],Table1[[#This Row],[Human]],Table1[[#This Row],[Pig]]),OR(ISNUMBER(FIND("kidney",C1144)),ISNUMBER(FIND("neph",C1144))),"NA")</f>
        <v>NA</v>
      </c>
      <c r="AU1144" t="str">
        <f>IF(OR(Table1[[#This Row],[Rodents]],Table1[[#This Row],[Human]],Table1[[#This Row],[Pig]]),OR(ISNUMBER(FIND("brain",C1144)),ISNUMBER(FIND("neur",C1144)),ISNUMBER(FIND("nerv",C1144))),"NA")</f>
        <v>NA</v>
      </c>
      <c r="AV1144" t="str">
        <f>IF(OR(Table1[[#This Row],[Rodents]],Table1[[#This Row],[Human]],Table1[[#This Row],[Pig]]),OR(ISNUMBER(FIND("heart",C1144)),ISNUMBER(FIND("cardi",C1144))),"NA")</f>
        <v>NA</v>
      </c>
      <c r="AW1144" t="str">
        <f>IF(OR(Table1[[#This Row],[Rodents]],Table1[[#This Row],[Human]],Table1[[#This Row],[Pig]]),OR(ISNUMBER(FIND("gastro",C1144)),ISNUMBER(FIND("intesti",C1144)),ISNUMBER(FIND("stomach",C1144))),"NA")</f>
        <v>NA</v>
      </c>
      <c r="AX1144" t="str">
        <f>IF(OR(Table1[[#This Row],[Rodents]],Table1[[#This Row],[Human]],Table1[[#This Row],[Pig]]),NOT(OR(AQ1144,AR1144,AS1144,AT1144,AU1144,AV1144,AW1144)),"NA")</f>
        <v>NA</v>
      </c>
      <c r="AY1144" t="b">
        <f>OR(ISNUMBER(FIND("SWCNT",C1144)),ISNUMBER(FIND("SWNT",C1144)),ISNUMBER(FIND("single-wall",C1144)),ISNUMBER(FIND("single wall",C1144)),ISNUMBER(FIND("Single wall",C1144)),ISNUMBER(FIND("Single-wall",C1144)),ISNUMBER(FIND("SWCNT",B1144)),ISNUMBER(FIND("SWNT",B1144)),ISNUMBER(FIND("single-wall",B1144)),ISNUMBER(FIND("single wall",B1144)),ISNUMBER(FIND("Single-wall",B1144)),ISNUMBER(FIND("Single wall",B1144)))</f>
        <v>0</v>
      </c>
      <c r="AZ1144" t="b">
        <f>OR(ISNUMBER(FIND("MWCNT",C1144)),ISNUMBER(FIND("MWNT",C1144)),ISNUMBER(FIND("multi-wall",C1144)),ISNUMBER(FIND("multi wall",C1144)),ISNUMBER(FIND("multiwall",C1144)),ISNUMBER(FIND("Multi-wall",C1144)),ISNUMBER(FIND("Multi wall",C1144)),ISNUMBER(FIND("Multiwall",C1144)),ISNUMBER(FIND("MWCNT",B1144)),ISNUMBER(FIND("MWNT",B1144)),ISNUMBER(FIND("multi-wall",B1144)),ISNUMBER(FIND("multi wall",B1144)),ISNUMBER(FIND("multiwall",B1144)),ISNUMBER(FIND("Multi-wall",B1144)),ISNUMBER(FIND("Multi wall",B1144)),ISNUMBER(FIND("Multiwall",B1144)),ISNUMBER(FIND("Double-wall",B1144)),ISNUMBER(FIND("Double wall",B1144)),ISNUMBER(FIND("Doublewall",B1144)),ISNUMBER(FIND("double-wall",B1144)),ISNUMBER(FIND("double wall",B1144)),ISNUMBER(FIND("doublewall",B1144)))</f>
        <v>1</v>
      </c>
      <c r="BA1144" t="b">
        <f>AND(Table1[[#This Row],[SWCNT]],Table1[[#This Row],[MWCNT]])</f>
        <v>0</v>
      </c>
      <c r="BB1144" t="b">
        <f>IF(Table1[[#This Row],[SWCNT]]=TRUE,FALSE,IF(Table1[[#This Row],[MWCNT]]=TRUE,FALSE,TRUE))</f>
        <v>0</v>
      </c>
      <c r="BC1144" s="18"/>
    </row>
    <row r="1145" spans="1:55" ht="240.5">
      <c r="A1145" t="s">
        <v>766</v>
      </c>
      <c r="B1145" s="2" t="s">
        <v>767</v>
      </c>
      <c r="C1145" s="16" t="s">
        <v>768</v>
      </c>
      <c r="D1145" s="17" t="s">
        <v>663</v>
      </c>
      <c r="E1145" s="2">
        <v>2021</v>
      </c>
      <c r="F1145" t="b">
        <f>OR(ISNUMBER(FIND("cytotoxic",C1145)),ISNUMBER(FIND("Cytotoxic",C1145)),ISNUMBER(FIND("cellular toxicity",C1145)),ISNUMBER(FIND("cell death",C1145)),ISNUMBER(FIND("viable",C1145)),ISNUMBER(FIND("phytotoxic",C1145)),ISNUMBER(FIND("acute toxicity",C1145)),ISNUMBER(FIND("MTT",C1145)),ISNUMBER(FIND("survival",C1145)),ISNUMBER(FIND("prolifer",C1145)),ISNUMBER(FIND("apoptosis",C1145)),ISNUMBER(FIND("neurotoxic",C1145)),ISNUMBER(FIND("  lysis ",C1145)),ISNUMBER(FIND("necrosis",C1145)),ISNUMBER(FIND("cellular death",C1145))*3,ISNUMBER(FIND("LDH",C1145)),ISNUMBER(FIND("Acute toxicity",C1145)))</f>
        <v>0</v>
      </c>
      <c r="G1145" t="b">
        <f>OR(ISNUMBER(FIND("genotoxic",C1145)),ISNUMBER(FIND("genotoxicity",C1145)),ISNUMBER(FIND("DNA damage",C1145)),ISNUMBER(FIND("DNA",C1145)),ISNUMBER(FIND("RNA",C1145)),ISNUMBER(FIND("mesothelioma",C1145)),ISNUMBER(FIND("carcino",C1145)),ISNUMBER(FIND("mutagen",C1145)),ISNUMBER(FIND("genetic",C1145)))</f>
        <v>0</v>
      </c>
      <c r="H1145" t="b">
        <f>OR(ISNUMBER(FIND("inflammatory",C1145)),ISNUMBER(FIND("inflamm",C1145)))</f>
        <v>0</v>
      </c>
      <c r="I1145" t="b">
        <f>OR(ISNUMBER(FIND("immune",C1145)),ISNUMBER(FIND("immunological",C1145)),ISNUMBER(FIND("interleuk",C1145)),ISNUMBER(FIND("platelet activation",C1145)),ISNUMBER(FIND("monocyte",C1145)),ISNUMBER(FIND("leukocyte",C1145)),ISNUMBER(FIND("cytokine",C1145)),ISNUMBER(FIND("CD4",C1145)),ISNUMBER(FIND("CD8",C1145)),ISNUMBER(FIND("T-cell",C1145)))</f>
        <v>0</v>
      </c>
      <c r="J1145" t="b">
        <f>OR(ISNUMBER(FIND("reactive oxygen",C1145)),ISNUMBER(FIND("ROS",C1145)),ISNUMBER(FIND("free radical",C1145)),ISNUMBER(FIND("oxidative stress",C1145)),ISNUMBER(FIND("peroxid",C1145)),ISNUMBER(FIND("oxidative",C1145)),ISNUMBER(FIND("antioxid",C1145)))</f>
        <v>0</v>
      </c>
      <c r="K1145" t="b">
        <f>OR(ISNUMBER(FIND("autophag",C1145)))</f>
        <v>0</v>
      </c>
      <c r="L1145" t="b">
        <f>OR(ISNUMBER(FIND("morpholog",C1145)))</f>
        <v>0</v>
      </c>
      <c r="M1145" t="b">
        <f>OR(ISNUMBER(FIND("fibrosis",C1145)),ISNUMBER(FIND("Fibrosis",C1145)),ISNUMBER(FIND("fibrot",C1145)))</f>
        <v>0</v>
      </c>
      <c r="N1145" t="b">
        <f>OR(ISNUMBER(FIND("offspring",C1145)),ISNUMBER(FIND("Parental",C1145)),ISNUMBER(FIND("parental",C1145)),ISNUMBER(FIND("germline",C1145)),ISNUMBER(FIND("reproduc",C1145)),ISNUMBER(FIND("embryo",C1145)))</f>
        <v>0</v>
      </c>
      <c r="O1145" t="b">
        <f>OR(ISNUMBER(FIND("metabol",C1145)),ISNUMBER(FIND("Metabol",C1145)),ISNUMBER(FIND("digest",C1145)),ISNUMBER(FIND("mitochon",C1145)))</f>
        <v>1</v>
      </c>
      <c r="P1145" t="b">
        <f>OR(ISNUMBER(FIND("ecotox",C1145)),ISNUMBER(FIND("Ecotox",B1145)),ISNUMBER(FIND("ecotox",B1145)),ISNUMBER(FIND("Ecotox",C1145)))</f>
        <v>0</v>
      </c>
      <c r="Q1145" t="b">
        <f>OR(ISNUMBER(FIND("Bioaccum",C1145)),ISNUMBER(FIND("bioaccum",C1145)),ISNUMBER(FIND("accum",C1145)))</f>
        <v>0</v>
      </c>
      <c r="R1145" t="b">
        <f>OR(ISNUMBER(FIND("Occupation",C1145)),ISNUMBER(FIND("occupation",C1145)),ISNUMBER(FIND("worker",C1145)),ISNUMBER(FIND("workforce",C1145)))</f>
        <v>0</v>
      </c>
      <c r="S1145" t="b">
        <f>NOT(OR(F1145,G1145,H1145,I1145,J1145,K1145,L1145,M1145,N1145,O1145,P1145,Q1145,R1145))</f>
        <v>0</v>
      </c>
      <c r="U1145" t="b">
        <f>OR(Table1[[#This Row],[Inflammation]],Table1[[#This Row],[Immune]])</f>
        <v>0</v>
      </c>
      <c r="V1145" t="b">
        <f>IF(OR(Table1[[#This Row],[Rodents]],Table1[[#This Row],[Human]],Table1[[#This Row],[Pig]]),OR(ISNUMBER(FIND("intratrach",C1145)),ISNUMBER(FIND("nasal ",C1145)),ISNUMBER(FIND("instill",C1145))),"NA")</f>
        <v>1</v>
      </c>
      <c r="W1145" t="b">
        <f>IF(OR(Table1[[#This Row],[Rodents]],Table1[[#This Row],[Human]],Table1[[#This Row],[Pig]]),OR(ISNUMBER(FIND("dermal",C1145)),ISNUMBER(FIND("skin ",C1145))),"NA")</f>
        <v>0</v>
      </c>
      <c r="X1145" t="b">
        <f>IF(OR(Table1[[#This Row],[Rodents]],Table1[[#This Row],[Human]],Table1[[#This Row],[Pig]]),OR(ISNUMBER(FIND("injected",C1145)),ISNUMBER(FIND("periton",C1145)),ISNUMBER(FIND("intrascrot",C1145))),"NA")</f>
        <v>0</v>
      </c>
      <c r="Y1145" t="b">
        <f>IF(OR(Table1[[#This Row],[Rodents]],Table1[[#This Row],[Human]],Table1[[#This Row],[Pig]]),NOT(OR(Table1[[#This Row],[Inhaled/Intratracheal/intranasal]],Table1[[#This Row],[Dermal]],Table1[[#This Row],[Injected]])),"NA")</f>
        <v>0</v>
      </c>
      <c r="AA1145" t="b">
        <f>OR(ISNUMBER(FIND("fish ",C1145)),ISNUMBER(FIND("Fish ",C1145)),ISNUMBER(FIND("aquatic",C1145)),ISNUMBER(FIND("daphnids",C1145)),ISNUMBER(FIND("Carcinus maenas",C1145)),ISNUMBER(FIND("Daphnia",C1145)),ISNUMBER(FIND("Ruditapes philippinarum",C1145)),ISNUMBER(FIND("daphnia",C1145)),ISNUMBER(FIND("marine",C1145)),ISNUMBER(FIND("mussel",C1145)),ISNUMBER(FIND("algae",C1145)),ISNUMBER(FIND("Donax faba",C1145)),ISNUMBER(FIND("estuarine",C1145)),ISNUMBER(FIND("snail",C1145)),ISNUMBER(FIND("Prorocentrum donghaiense",C1145)) )</f>
        <v>0</v>
      </c>
      <c r="AB1145" t="b">
        <f>OR(ISNUMBER(FIND(" rat ",C1145)),ISNUMBER(FIND(" rats ",C1145)),ISNUMBER(FIND(" Rats ",C1145)),ISNUMBER(FIND(" Rat ",C1145)),ISNUMBER(FIND(" rat.",C1145)),ISNUMBER(FIND(" rats.",C1145)),ISNUMBER(FIND("mouse",C1145)),ISNUMBER(FIND("mice",C1145)), ISNUMBER(FIND(" Mice",C1145)))</f>
        <v>1</v>
      </c>
      <c r="AC1145" t="b">
        <f>OR(ISNUMBER(FIND(" cell ",C1145)),ISNUMBER(FIND("fibroblast",C1145)),ISNUMBER(FIND("macrophage",C1145)),ISNUMBER(FIND("epithelial",C1145)),ISNUMBER(FIND("endothelial",C1145)),ISNUMBER(FIND("neuron",C1145)),ISNUMBER(FIND(" cells ",C1145)),ISNUMBER(FIND("RBC",C1145)),ISNUMBER(FIND("mitochond",C1145)),ISNUMBER(FIND("adipocyte",C1145)),ISNUMBER(FIND("osteo",C1145)),ISNUMBER(FIND("keratin",C1145)),ISNUMBER(FIND(" cell's ",C1145)),ISNUMBER(FIND("eukary",C1145)),ISNUMBER(FIND("sperm",C1145)))</f>
        <v>1</v>
      </c>
      <c r="AD1145" t="b">
        <f>OR(ISNUMBER(FIND("human",B1145)),ISNUMBER(FIND("workers",B1145)),ISNUMBER(FIND("workforces",B1145)),ISNUMBER(FIND("occupational",B1145)),ISNUMBER(FIND("Case report",B1145)),ISNUMBER(FIND("Workplaces",B1145)),ISNUMBER(FIND("worker",B1145)))</f>
        <v>0</v>
      </c>
      <c r="AE1145" t="b">
        <f>OR(ISNUMBER(FIND(" plant ",C1145)),ISNUMBER(FIND("Plant ",C1145)),ISNUMBER(FIND("tomato",C1145)),ISNUMBER(FIND("plants",C1145)),ISNUMBER(FIND("Plants",C1145)),ISNUMBER(FIND("algae",C1145)),ISNUMBER(FIND("lettuce",C1145)),ISNUMBER(FIND("green gram sprouts ",C1145)),ISNUMBER(FIND("Cucurbita pepo",C1145)),ISNUMBER(FIND("bean ",C1145)),ISNUMBER(FIND("chloroplast",C1145)),ISNUMBER(FIND("chlorophyll",C1145)),ISNUMBER(FIND("seedling",C1145)),ISNUMBER(FIND("canola",C1145)),ISNUMBER(FIND("shoot",C1145)),ISNUMBER(FIND("photosynthes",C1145)),ISNUMBER(FIND(" leaves ",C1145)),,ISNUMBER(FIND("agriculture",C1145)),ISNUMBER(FIND(" crops ",C1145)))</f>
        <v>0</v>
      </c>
      <c r="AF1145" t="b">
        <f>OR(ISNUMBER(FIND("bacteria",C1145)),ISNUMBER(FIND("Bacteria",C1145)),ISNUMBER(FIND("Bacterium",C1145)),ISNUMBER(FIND("bacterium",C1145)),ISNUMBER(FIND(" coli ",C1145)))</f>
        <v>0</v>
      </c>
      <c r="AG1145" t="b">
        <f>OR(ISNUMBER(FIND("fungi",C1145)),ISNUMBER(FIND("Fungi",C1145)),ISNUMBER(FIND("fungus",C1145)),ISNUMBER(FIND("Fungus",C1145)),ISNUMBER(FIND("mushroom",C1145)),ISNUMBER(FIND("Mushroom",C1145)),ISNUMBER(FIND(" mold ",C1145)))</f>
        <v>0</v>
      </c>
      <c r="AH1145" t="b">
        <f>OR(ISNUMBER(FIND("Pig ",C1145)),ISNUMBER(FIND("pig ",C1145)),ISNUMBER(FIND("Pigs ",C1145)),ISNUMBER(FIND("pigs ",C1145)))</f>
        <v>0</v>
      </c>
      <c r="AI1145" t="b">
        <f>OR(ISNUMBER(FIND(" C. elegans",C1145)),ISNUMBER(FIND("Caenorhabditis elegans",C1145)),ISNUMBER(FIND("earthworms",C1145)),ISNUMBER(FIND(" Ficopomatus enigmaticus",C1145)),ISNUMBER(FIND("larva",C1145)),ISNUMBER(FIND("Lumbriculus variegatus",C1145)),ISNUMBER(FIND("nematode",C1145)))</f>
        <v>0</v>
      </c>
      <c r="AJ1145" t="b">
        <f>NOT(OR(AA1145,AB1145,AC1145,AD1145,AE1145,AF1145,AG1145,AH1145,AI1145))</f>
        <v>0</v>
      </c>
      <c r="AL1145" t="b">
        <f>OR(AA1145,AB1145,AD1145,AE1145,AF1145,AG1145,AH1145,AI1145)</f>
        <v>1</v>
      </c>
      <c r="AM1145" t="b">
        <f>IF(Table1[[#This Row],[In vivo?]],IF(Table1[[#This Row],[Cell]],FALSE,TRUE),FALSE)</f>
        <v>0</v>
      </c>
      <c r="AN1145" t="b">
        <f>AND(AC1145,AL1145)</f>
        <v>1</v>
      </c>
      <c r="AO1145" t="b">
        <f>IF(Table1[[#This Row],[Cell]],IF(Table1[[#This Row],[In vivo?]],FALSE,TRUE),FALSE)</f>
        <v>0</v>
      </c>
      <c r="AP1145" t="b">
        <f>NOT(OR(Table1[[#This Row],[In vivo?]],Table1[[#This Row],[Only in Cell]]))</f>
        <v>0</v>
      </c>
      <c r="AQ1145" t="b">
        <f>IF(OR(Table1[[#This Row],[Rodents]],Table1[[#This Row],[Human]],Table1[[#This Row],[Pig]]),OR(ISNUMBER(FIND("pulmonary",C1145)),ISNUMBER(FIND("lung",C1145))),"NA")</f>
        <v>0</v>
      </c>
      <c r="AR1145" t="b">
        <f>IF(OR(Table1[[#This Row],[Rodents]],Table1[[#This Row],[Human]],Table1[[#This Row],[Pig]]),OR(ISNUMBER(FIND("skin",C1145)),ISNUMBER(FIND("dermal",C1145))),"NA")</f>
        <v>0</v>
      </c>
      <c r="AS1145" t="b">
        <f>IF(OR(Table1[[#This Row],[Rodents]],Table1[[#This Row],[Human]],Table1[[#This Row],[Pig]]),OR(ISNUMBER(FIND("liver",C1145)),ISNUMBER(FIND("hepat",C1145))),"NA")</f>
        <v>1</v>
      </c>
      <c r="AT1145" t="b">
        <f>IF(OR(Table1[[#This Row],[Rodents]],Table1[[#This Row],[Human]],Table1[[#This Row],[Pig]]),OR(ISNUMBER(FIND("kidney",C1145)),ISNUMBER(FIND("neph",C1145))),"NA")</f>
        <v>0</v>
      </c>
      <c r="AU1145" t="b">
        <f>IF(OR(Table1[[#This Row],[Rodents]],Table1[[#This Row],[Human]],Table1[[#This Row],[Pig]]),OR(ISNUMBER(FIND("brain",C1145)),ISNUMBER(FIND("neur",C1145)),ISNUMBER(FIND("nerv",C1145))),"NA")</f>
        <v>1</v>
      </c>
      <c r="AV1145" t="b">
        <f>IF(OR(Table1[[#This Row],[Rodents]],Table1[[#This Row],[Human]],Table1[[#This Row],[Pig]]),OR(ISNUMBER(FIND("heart",C1145)),ISNUMBER(FIND("cardi",C1145))),"NA")</f>
        <v>0</v>
      </c>
      <c r="AW1145" t="b">
        <f>IF(OR(Table1[[#This Row],[Rodents]],Table1[[#This Row],[Human]],Table1[[#This Row],[Pig]]),OR(ISNUMBER(FIND("gastro",C1145)),ISNUMBER(FIND("intesti",C1145)),ISNUMBER(FIND("stomach",C1145))),"NA")</f>
        <v>0</v>
      </c>
      <c r="AX1145" t="b">
        <f>IF(OR(Table1[[#This Row],[Rodents]],Table1[[#This Row],[Human]],Table1[[#This Row],[Pig]]),NOT(OR(AQ1145,AR1145,AS1145,AT1145,AU1145,AV1145,AW1145)),"NA")</f>
        <v>0</v>
      </c>
      <c r="AY1145" t="b">
        <f>OR(ISNUMBER(FIND("SWCNT",C1145)),ISNUMBER(FIND("SWNT",C1145)),ISNUMBER(FIND("single-wall",C1145)),ISNUMBER(FIND("single wall",C1145)),ISNUMBER(FIND("Single wall",C1145)),ISNUMBER(FIND("Single-wall",C1145)),ISNUMBER(FIND("SWCNT",B1145)),ISNUMBER(FIND("SWNT",B1145)),ISNUMBER(FIND("single-wall",B1145)),ISNUMBER(FIND("single wall",B1145)),ISNUMBER(FIND("Single-wall",B1145)),ISNUMBER(FIND("Single wall",B1145)))</f>
        <v>0</v>
      </c>
      <c r="AZ1145" t="b">
        <f>OR(ISNUMBER(FIND("MWCNT",C1145)),ISNUMBER(FIND("MWNT",C1145)),ISNUMBER(FIND("multi-wall",C1145)),ISNUMBER(FIND("multi wall",C1145)),ISNUMBER(FIND("multiwall",C1145)),ISNUMBER(FIND("Multi-wall",C1145)),ISNUMBER(FIND("Multi wall",C1145)),ISNUMBER(FIND("Multiwall",C1145)),ISNUMBER(FIND("MWCNT",B1145)),ISNUMBER(FIND("MWNT",B1145)),ISNUMBER(FIND("multi-wall",B1145)),ISNUMBER(FIND("multi wall",B1145)),ISNUMBER(FIND("multiwall",B1145)),ISNUMBER(FIND("Multi-wall",B1145)),ISNUMBER(FIND("Multi wall",B1145)),ISNUMBER(FIND("Multiwall",B1145)),ISNUMBER(FIND("Double-wall",B1145)),ISNUMBER(FIND("Double wall",B1145)),ISNUMBER(FIND("Doublewall",B1145)),ISNUMBER(FIND("double-wall",B1145)),ISNUMBER(FIND("double wall",B1145)),ISNUMBER(FIND("doublewall",B1145)))</f>
        <v>1</v>
      </c>
      <c r="BA1145" t="b">
        <f>AND(Table1[[#This Row],[SWCNT]],Table1[[#This Row],[MWCNT]])</f>
        <v>0</v>
      </c>
      <c r="BB1145" t="b">
        <f>IF(Table1[[#This Row],[SWCNT]]=TRUE,FALSE,IF(Table1[[#This Row],[MWCNT]]=TRUE,FALSE,TRUE))</f>
        <v>0</v>
      </c>
      <c r="BC1145" s="18"/>
    </row>
    <row r="1146" spans="1:55" ht="222">
      <c r="A1146" t="s">
        <v>1003</v>
      </c>
      <c r="B1146" s="2" t="s">
        <v>1004</v>
      </c>
      <c r="C1146" s="16" t="s">
        <v>1005</v>
      </c>
      <c r="D1146" s="17" t="s">
        <v>924</v>
      </c>
      <c r="E1146" s="2">
        <v>2020</v>
      </c>
      <c r="F1146" t="b">
        <f>OR(ISNUMBER(FIND("cytotoxic",C1146)),ISNUMBER(FIND("Cytotoxic",C1146)),ISNUMBER(FIND("cellular toxicity",C1146)),ISNUMBER(FIND("cell death",C1146)),ISNUMBER(FIND("viable",C1146)),ISNUMBER(FIND("phytotoxic",C1146)),ISNUMBER(FIND("acute toxicity",C1146)),ISNUMBER(FIND("MTT",C1146)),ISNUMBER(FIND("survival",C1146)),ISNUMBER(FIND("prolifer",C1146)),ISNUMBER(FIND("apoptosis",C1146)),ISNUMBER(FIND("neurotoxic",C1146)),ISNUMBER(FIND("  lysis ",C1146)),ISNUMBER(FIND("necrosis",C1146)),ISNUMBER(FIND("cellular death",C1146))*3,ISNUMBER(FIND("LDH",C1146)),ISNUMBER(FIND("Acute toxicity",C1146)))</f>
        <v>1</v>
      </c>
      <c r="G1146" t="b">
        <f>OR(ISNUMBER(FIND("genotoxic",C1146)),ISNUMBER(FIND("genotoxicity",C1146)),ISNUMBER(FIND("DNA damage",C1146)),ISNUMBER(FIND("DNA",C1146)),ISNUMBER(FIND("RNA",C1146)),ISNUMBER(FIND("mesothelioma",C1146)),ISNUMBER(FIND("carcino",C1146)),ISNUMBER(FIND("mutagen",C1146)),ISNUMBER(FIND("genetic",C1146)))</f>
        <v>1</v>
      </c>
      <c r="H1146" t="b">
        <f>OR(ISNUMBER(FIND("inflammatory",C1146)),ISNUMBER(FIND("inflamm",C1146)))</f>
        <v>0</v>
      </c>
      <c r="I1146" t="b">
        <f>OR(ISNUMBER(FIND("immune",C1146)),ISNUMBER(FIND("immunological",C1146)),ISNUMBER(FIND("interleuk",C1146)),ISNUMBER(FIND("platelet activation",C1146)),ISNUMBER(FIND("monocyte",C1146)),ISNUMBER(FIND("leukocyte",C1146)),ISNUMBER(FIND("cytokine",C1146)),ISNUMBER(FIND("CD4",C1146)),ISNUMBER(FIND("CD8",C1146)),ISNUMBER(FIND("T-cell",C1146)))</f>
        <v>0</v>
      </c>
      <c r="J1146" t="b">
        <f>OR(ISNUMBER(FIND("reactive oxygen",C1146)),ISNUMBER(FIND("ROS",C1146)),ISNUMBER(FIND("free radical",C1146)),ISNUMBER(FIND("oxidative stress",C1146)),ISNUMBER(FIND("peroxid",C1146)),ISNUMBER(FIND("oxidative",C1146)),ISNUMBER(FIND("antioxid",C1146)))</f>
        <v>0</v>
      </c>
      <c r="K1146" t="b">
        <f>OR(ISNUMBER(FIND("autophag",C1146)))</f>
        <v>0</v>
      </c>
      <c r="L1146" t="b">
        <f>OR(ISNUMBER(FIND("morpholog",C1146)))</f>
        <v>0</v>
      </c>
      <c r="M1146" t="b">
        <f>OR(ISNUMBER(FIND("fibrosis",C1146)),ISNUMBER(FIND("Fibrosis",C1146)),ISNUMBER(FIND("fibrot",C1146)))</f>
        <v>0</v>
      </c>
      <c r="N1146" t="b">
        <f>OR(ISNUMBER(FIND("offspring",C1146)),ISNUMBER(FIND("Parental",C1146)),ISNUMBER(FIND("parental",C1146)),ISNUMBER(FIND("germline",C1146)),ISNUMBER(FIND("reproduc",C1146)),ISNUMBER(FIND("embryo",C1146)))</f>
        <v>0</v>
      </c>
      <c r="O1146" t="b">
        <f>OR(ISNUMBER(FIND("metabol",C1146)),ISNUMBER(FIND("Metabol",C1146)),ISNUMBER(FIND("digest",C1146)),ISNUMBER(FIND("mitochon",C1146)))</f>
        <v>1</v>
      </c>
      <c r="P1146" t="b">
        <f>OR(ISNUMBER(FIND("ecotox",C1146)),ISNUMBER(FIND("Ecotox",B1146)),ISNUMBER(FIND("ecotox",B1146)),ISNUMBER(FIND("Ecotox",C1146)))</f>
        <v>0</v>
      </c>
      <c r="Q1146" t="b">
        <f>OR(ISNUMBER(FIND("Bioaccum",C1146)),ISNUMBER(FIND("bioaccum",C1146)),ISNUMBER(FIND("accum",C1146)))</f>
        <v>0</v>
      </c>
      <c r="R1146" t="b">
        <f>OR(ISNUMBER(FIND("Occupation",C1146)),ISNUMBER(FIND("occupation",C1146)),ISNUMBER(FIND("worker",C1146)),ISNUMBER(FIND("workforce",C1146)))</f>
        <v>1</v>
      </c>
      <c r="S1146" t="b">
        <f>NOT(OR(F1146,G1146,H1146,I1146,J1146,K1146,L1146,M1146,N1146,O1146,P1146,Q1146,R1146))</f>
        <v>0</v>
      </c>
      <c r="U1146" t="b">
        <f>OR(Table1[[#This Row],[Inflammation]],Table1[[#This Row],[Immune]])</f>
        <v>0</v>
      </c>
      <c r="V1146" t="str">
        <f>IF(OR(Table1[[#This Row],[Rodents]],Table1[[#This Row],[Human]],Table1[[#This Row],[Pig]]),OR(ISNUMBER(FIND("intratrach",C1146)),ISNUMBER(FIND("nasal ",C1146)),ISNUMBER(FIND("instill",C1146))),"NA")</f>
        <v>NA</v>
      </c>
      <c r="W1146" t="str">
        <f>IF(OR(Table1[[#This Row],[Rodents]],Table1[[#This Row],[Human]],Table1[[#This Row],[Pig]]),OR(ISNUMBER(FIND("dermal",C1146)),ISNUMBER(FIND("skin ",C1146))),"NA")</f>
        <v>NA</v>
      </c>
      <c r="X1146" t="str">
        <f>IF(OR(Table1[[#This Row],[Rodents]],Table1[[#This Row],[Human]],Table1[[#This Row],[Pig]]),OR(ISNUMBER(FIND("injected",C1146)),ISNUMBER(FIND("periton",C1146)),ISNUMBER(FIND("intrascrot",C1146))),"NA")</f>
        <v>NA</v>
      </c>
      <c r="Y1146" t="str">
        <f>IF(OR(Table1[[#This Row],[Rodents]],Table1[[#This Row],[Human]],Table1[[#This Row],[Pig]]),NOT(OR(Table1[[#This Row],[Inhaled/Intratracheal/intranasal]],Table1[[#This Row],[Dermal]],Table1[[#This Row],[Injected]])),"NA")</f>
        <v>NA</v>
      </c>
      <c r="AA1146" t="b">
        <f>OR(ISNUMBER(FIND("fish ",C1146)),ISNUMBER(FIND("Fish ",C1146)),ISNUMBER(FIND("aquatic",C1146)),ISNUMBER(FIND("daphnids",C1146)),ISNUMBER(FIND("Carcinus maenas",C1146)),ISNUMBER(FIND("Daphnia",C1146)),ISNUMBER(FIND("Ruditapes philippinarum",C1146)),ISNUMBER(FIND("daphnia",C1146)),ISNUMBER(FIND("marine",C1146)),ISNUMBER(FIND("mussel",C1146)),ISNUMBER(FIND("algae",C1146)),ISNUMBER(FIND("Donax faba",C1146)),ISNUMBER(FIND("estuarine",C1146)),ISNUMBER(FIND("snail",C1146)),ISNUMBER(FIND("Prorocentrum donghaiense",C1146)) )</f>
        <v>0</v>
      </c>
      <c r="AB1146" t="b">
        <f>OR(ISNUMBER(FIND(" rat ",C1146)),ISNUMBER(FIND(" rats ",C1146)),ISNUMBER(FIND(" Rats ",C1146)),ISNUMBER(FIND(" Rat ",C1146)),ISNUMBER(FIND(" rat.",C1146)),ISNUMBER(FIND(" rats.",C1146)),ISNUMBER(FIND("mouse",C1146)),ISNUMBER(FIND("mice",C1146)), ISNUMBER(FIND(" Mice",C1146)))</f>
        <v>0</v>
      </c>
      <c r="AC1146" t="b">
        <f>OR(ISNUMBER(FIND(" cell ",C1146)),ISNUMBER(FIND("fibroblast",C1146)),ISNUMBER(FIND("macrophage",C1146)),ISNUMBER(FIND("epithelial",C1146)),ISNUMBER(FIND("endothelial",C1146)),ISNUMBER(FIND("neuron",C1146)),ISNUMBER(FIND(" cells ",C1146)),ISNUMBER(FIND("RBC",C1146)),ISNUMBER(FIND("mitochond",C1146)),ISNUMBER(FIND("adipocyte",C1146)),ISNUMBER(FIND("osteo",C1146)),ISNUMBER(FIND("keratin",C1146)),ISNUMBER(FIND(" cell's ",C1146)),ISNUMBER(FIND("eukary",C1146)),ISNUMBER(FIND("sperm",C1146)))</f>
        <v>1</v>
      </c>
      <c r="AD1146" t="b">
        <f>OR(ISNUMBER(FIND("human",B1146)),ISNUMBER(FIND("workers",B1146)),ISNUMBER(FIND("workforces",B1146)),ISNUMBER(FIND("occupational",B1146)),ISNUMBER(FIND("Case report",B1146)),ISNUMBER(FIND("Workplaces",B1146)),ISNUMBER(FIND("worker",B1146)))</f>
        <v>0</v>
      </c>
      <c r="AE1146" t="b">
        <f>OR(ISNUMBER(FIND(" plant ",C1146)),ISNUMBER(FIND("Plant ",C1146)),ISNUMBER(FIND("tomato",C1146)),ISNUMBER(FIND("plants",C1146)),ISNUMBER(FIND("Plants",C1146)),ISNUMBER(FIND("algae",C1146)),ISNUMBER(FIND("lettuce",C1146)),ISNUMBER(FIND("green gram sprouts ",C1146)),ISNUMBER(FIND("Cucurbita pepo",C1146)),ISNUMBER(FIND("bean ",C1146)),ISNUMBER(FIND("chloroplast",C1146)),ISNUMBER(FIND("chlorophyll",C1146)),ISNUMBER(FIND("seedling",C1146)),ISNUMBER(FIND("canola",C1146)),ISNUMBER(FIND("shoot",C1146)),ISNUMBER(FIND("photosynthes",C1146)),ISNUMBER(FIND(" leaves ",C1146)),,ISNUMBER(FIND("agriculture",C1146)),ISNUMBER(FIND(" crops ",C1146)))</f>
        <v>0</v>
      </c>
      <c r="AF1146" t="b">
        <f>OR(ISNUMBER(FIND("bacteria",C1146)),ISNUMBER(FIND("Bacteria",C1146)),ISNUMBER(FIND("Bacterium",C1146)),ISNUMBER(FIND("bacterium",C1146)),ISNUMBER(FIND(" coli ",C1146)))</f>
        <v>0</v>
      </c>
      <c r="AG1146" t="b">
        <f>OR(ISNUMBER(FIND("fungi",C1146)),ISNUMBER(FIND("Fungi",C1146)),ISNUMBER(FIND("fungus",C1146)),ISNUMBER(FIND("Fungus",C1146)),ISNUMBER(FIND("mushroom",C1146)),ISNUMBER(FIND("Mushroom",C1146)),ISNUMBER(FIND(" mold ",C1146)))</f>
        <v>0</v>
      </c>
      <c r="AH1146" t="b">
        <f>OR(ISNUMBER(FIND("Pig ",C1146)),ISNUMBER(FIND("pig ",C1146)),ISNUMBER(FIND("Pigs ",C1146)),ISNUMBER(FIND("pigs ",C1146)))</f>
        <v>0</v>
      </c>
      <c r="AI1146" t="b">
        <f>OR(ISNUMBER(FIND(" C. elegans",C1146)),ISNUMBER(FIND("Caenorhabditis elegans",C1146)),ISNUMBER(FIND("earthworms",C1146)),ISNUMBER(FIND(" Ficopomatus enigmaticus",C1146)),ISNUMBER(FIND("larva",C1146)),ISNUMBER(FIND("Lumbriculus variegatus",C1146)),ISNUMBER(FIND("nematode",C1146)))</f>
        <v>0</v>
      </c>
      <c r="AJ1146" t="b">
        <f>NOT(OR(AA1146,AB1146,AC1146,AD1146,AE1146,AF1146,AG1146,AH1146,AI1146))</f>
        <v>0</v>
      </c>
      <c r="AL1146" t="b">
        <f>OR(AA1146,AB1146,AD1146,AE1146,AF1146,AG1146,AH1146,AI1146)</f>
        <v>0</v>
      </c>
      <c r="AM1146" t="b">
        <f>IF(Table1[[#This Row],[In vivo?]],IF(Table1[[#This Row],[Cell]],FALSE,TRUE),FALSE)</f>
        <v>0</v>
      </c>
      <c r="AN1146" t="b">
        <f>AND(AC1146,AL1146)</f>
        <v>0</v>
      </c>
      <c r="AO1146" t="b">
        <f>IF(Table1[[#This Row],[Cell]],IF(Table1[[#This Row],[In vivo?]],FALSE,TRUE),FALSE)</f>
        <v>1</v>
      </c>
      <c r="AP1146" t="b">
        <f>NOT(OR(Table1[[#This Row],[In vivo?]],Table1[[#This Row],[Only in Cell]]))</f>
        <v>0</v>
      </c>
      <c r="AQ1146" t="str">
        <f>IF(OR(Table1[[#This Row],[Rodents]],Table1[[#This Row],[Human]],Table1[[#This Row],[Pig]]),OR(ISNUMBER(FIND("pulmonary",C1146)),ISNUMBER(FIND("lung",C1146))),"NA")</f>
        <v>NA</v>
      </c>
      <c r="AR1146" t="str">
        <f>IF(OR(Table1[[#This Row],[Rodents]],Table1[[#This Row],[Human]],Table1[[#This Row],[Pig]]),OR(ISNUMBER(FIND("skin",C1146)),ISNUMBER(FIND("dermal",C1146))),"NA")</f>
        <v>NA</v>
      </c>
      <c r="AS1146" t="str">
        <f>IF(OR(Table1[[#This Row],[Rodents]],Table1[[#This Row],[Human]],Table1[[#This Row],[Pig]]),OR(ISNUMBER(FIND("liver",C1146)),ISNUMBER(FIND("hepat",C1146))),"NA")</f>
        <v>NA</v>
      </c>
      <c r="AT1146" t="str">
        <f>IF(OR(Table1[[#This Row],[Rodents]],Table1[[#This Row],[Human]],Table1[[#This Row],[Pig]]),OR(ISNUMBER(FIND("kidney",C1146)),ISNUMBER(FIND("neph",C1146))),"NA")</f>
        <v>NA</v>
      </c>
      <c r="AU1146" t="str">
        <f>IF(OR(Table1[[#This Row],[Rodents]],Table1[[#This Row],[Human]],Table1[[#This Row],[Pig]]),OR(ISNUMBER(FIND("brain",C1146)),ISNUMBER(FIND("neur",C1146)),ISNUMBER(FIND("nerv",C1146))),"NA")</f>
        <v>NA</v>
      </c>
      <c r="AV1146" t="str">
        <f>IF(OR(Table1[[#This Row],[Rodents]],Table1[[#This Row],[Human]],Table1[[#This Row],[Pig]]),OR(ISNUMBER(FIND("heart",C1146)),ISNUMBER(FIND("cardi",C1146))),"NA")</f>
        <v>NA</v>
      </c>
      <c r="AW1146" t="str">
        <f>IF(OR(Table1[[#This Row],[Rodents]],Table1[[#This Row],[Human]],Table1[[#This Row],[Pig]]),OR(ISNUMBER(FIND("gastro",C1146)),ISNUMBER(FIND("intesti",C1146)),ISNUMBER(FIND("stomach",C1146))),"NA")</f>
        <v>NA</v>
      </c>
      <c r="AX1146" t="str">
        <f>IF(OR(Table1[[#This Row],[Rodents]],Table1[[#This Row],[Human]],Table1[[#This Row],[Pig]]),NOT(OR(AQ1146,AR1146,AS1146,AT1146,AU1146,AV1146,AW1146)),"NA")</f>
        <v>NA</v>
      </c>
      <c r="AY1146" t="b">
        <f>OR(ISNUMBER(FIND("SWCNT",C1146)),ISNUMBER(FIND("SWNT",C1146)),ISNUMBER(FIND("single-wall",C1146)),ISNUMBER(FIND("single wall",C1146)),ISNUMBER(FIND("Single wall",C1146)),ISNUMBER(FIND("Single-wall",C1146)),ISNUMBER(FIND("SWCNT",B1146)),ISNUMBER(FIND("SWNT",B1146)),ISNUMBER(FIND("single-wall",B1146)),ISNUMBER(FIND("single wall",B1146)),ISNUMBER(FIND("Single-wall",B1146)),ISNUMBER(FIND("Single wall",B1146)))</f>
        <v>0</v>
      </c>
      <c r="AZ1146" t="b">
        <f>OR(ISNUMBER(FIND("MWCNT",C1146)),ISNUMBER(FIND("MWNT",C1146)),ISNUMBER(FIND("multi-wall",C1146)),ISNUMBER(FIND("multi wall",C1146)),ISNUMBER(FIND("multiwall",C1146)),ISNUMBER(FIND("Multi-wall",C1146)),ISNUMBER(FIND("Multi wall",C1146)),ISNUMBER(FIND("Multiwall",C1146)),ISNUMBER(FIND("MWCNT",B1146)),ISNUMBER(FIND("MWNT",B1146)),ISNUMBER(FIND("multi-wall",B1146)),ISNUMBER(FIND("multi wall",B1146)),ISNUMBER(FIND("multiwall",B1146)),ISNUMBER(FIND("Multi-wall",B1146)),ISNUMBER(FIND("Multi wall",B1146)),ISNUMBER(FIND("Multiwall",B1146)),ISNUMBER(FIND("Double-wall",B1146)),ISNUMBER(FIND("Double wall",B1146)),ISNUMBER(FIND("Doublewall",B1146)),ISNUMBER(FIND("double-wall",B1146)),ISNUMBER(FIND("double wall",B1146)),ISNUMBER(FIND("doublewall",B1146)))</f>
        <v>1</v>
      </c>
      <c r="BA1146" t="b">
        <f>AND(Table1[[#This Row],[SWCNT]],Table1[[#This Row],[MWCNT]])</f>
        <v>0</v>
      </c>
      <c r="BB1146" t="b">
        <f>IF(Table1[[#This Row],[SWCNT]]=TRUE,FALSE,IF(Table1[[#This Row],[MWCNT]]=TRUE,FALSE,TRUE))</f>
        <v>0</v>
      </c>
      <c r="BC1146" s="18"/>
    </row>
    <row r="1147" spans="1:55" ht="240.5">
      <c r="A1147" t="s">
        <v>1052</v>
      </c>
      <c r="B1147" s="2" t="s">
        <v>1053</v>
      </c>
      <c r="C1147" s="16" t="s">
        <v>1054</v>
      </c>
      <c r="D1147" s="17" t="s">
        <v>290</v>
      </c>
      <c r="E1147" s="2">
        <v>2020</v>
      </c>
      <c r="F1147" t="b">
        <f>OR(ISNUMBER(FIND("cytotoxic",C1147)),ISNUMBER(FIND("Cytotoxic",C1147)),ISNUMBER(FIND("cellular toxicity",C1147)),ISNUMBER(FIND("cell death",C1147)),ISNUMBER(FIND("viable",C1147)),ISNUMBER(FIND("phytotoxic",C1147)),ISNUMBER(FIND("acute toxicity",C1147)),ISNUMBER(FIND("MTT",C1147)),ISNUMBER(FIND("survival",C1147)),ISNUMBER(FIND("prolifer",C1147)),ISNUMBER(FIND("apoptosis",C1147)),ISNUMBER(FIND("neurotoxic",C1147)),ISNUMBER(FIND("  lysis ",C1147)),ISNUMBER(FIND("necrosis",C1147)),ISNUMBER(FIND("cellular death",C1147))*3,ISNUMBER(FIND("LDH",C1147)),ISNUMBER(FIND("Acute toxicity",C1147)))</f>
        <v>0</v>
      </c>
      <c r="G1147" t="b">
        <f>OR(ISNUMBER(FIND("genotoxic",C1147)),ISNUMBER(FIND("genotoxicity",C1147)),ISNUMBER(FIND("DNA damage",C1147)),ISNUMBER(FIND("DNA",C1147)),ISNUMBER(FIND("RNA",C1147)),ISNUMBER(FIND("mesothelioma",C1147)),ISNUMBER(FIND("carcino",C1147)),ISNUMBER(FIND("mutagen",C1147)),ISNUMBER(FIND("genetic",C1147)))</f>
        <v>0</v>
      </c>
      <c r="H1147" t="b">
        <f>OR(ISNUMBER(FIND("inflammatory",C1147)),ISNUMBER(FIND("inflamm",C1147)))</f>
        <v>0</v>
      </c>
      <c r="I1147" t="b">
        <f>OR(ISNUMBER(FIND("immune",C1147)),ISNUMBER(FIND("immunological",C1147)),ISNUMBER(FIND("interleuk",C1147)),ISNUMBER(FIND("platelet activation",C1147)),ISNUMBER(FIND("monocyte",C1147)),ISNUMBER(FIND("leukocyte",C1147)),ISNUMBER(FIND("cytokine",C1147)),ISNUMBER(FIND("CD4",C1147)),ISNUMBER(FIND("CD8",C1147)),ISNUMBER(FIND("T-cell",C1147)))</f>
        <v>0</v>
      </c>
      <c r="J1147" t="b">
        <f>OR(ISNUMBER(FIND("reactive oxygen",C1147)),ISNUMBER(FIND("ROS",C1147)),ISNUMBER(FIND("free radical",C1147)),ISNUMBER(FIND("oxidative stress",C1147)),ISNUMBER(FIND("peroxid",C1147)),ISNUMBER(FIND("oxidative",C1147)),ISNUMBER(FIND("antioxid",C1147)))</f>
        <v>0</v>
      </c>
      <c r="K1147" t="b">
        <f>OR(ISNUMBER(FIND("autophag",C1147)))</f>
        <v>0</v>
      </c>
      <c r="L1147" t="b">
        <f>OR(ISNUMBER(FIND("morpholog",C1147)))</f>
        <v>0</v>
      </c>
      <c r="M1147" t="b">
        <f>OR(ISNUMBER(FIND("fibrosis",C1147)),ISNUMBER(FIND("Fibrosis",C1147)),ISNUMBER(FIND("fibrot",C1147)))</f>
        <v>0</v>
      </c>
      <c r="N1147" t="b">
        <f>OR(ISNUMBER(FIND("offspring",C1147)),ISNUMBER(FIND("Parental",C1147)),ISNUMBER(FIND("parental",C1147)),ISNUMBER(FIND("germline",C1147)),ISNUMBER(FIND("reproduc",C1147)),ISNUMBER(FIND("embryo",C1147)))</f>
        <v>0</v>
      </c>
      <c r="O1147" t="b">
        <f>OR(ISNUMBER(FIND("metabol",C1147)),ISNUMBER(FIND("Metabol",C1147)),ISNUMBER(FIND("digest",C1147)),ISNUMBER(FIND("mitochon",C1147)))</f>
        <v>1</v>
      </c>
      <c r="P1147" t="b">
        <f>OR(ISNUMBER(FIND("ecotox",C1147)),ISNUMBER(FIND("Ecotox",B1147)),ISNUMBER(FIND("ecotox",B1147)),ISNUMBER(FIND("Ecotox",C1147)))</f>
        <v>0</v>
      </c>
      <c r="Q1147" t="b">
        <f>OR(ISNUMBER(FIND("Bioaccum",C1147)),ISNUMBER(FIND("bioaccum",C1147)),ISNUMBER(FIND("accum",C1147)))</f>
        <v>0</v>
      </c>
      <c r="R1147" t="b">
        <f>OR(ISNUMBER(FIND("Occupation",C1147)),ISNUMBER(FIND("occupation",C1147)),ISNUMBER(FIND("worker",C1147)),ISNUMBER(FIND("workforce",C1147)))</f>
        <v>0</v>
      </c>
      <c r="S1147" t="b">
        <f>NOT(OR(F1147,G1147,H1147,I1147,J1147,K1147,L1147,M1147,N1147,O1147,P1147,Q1147,R1147))</f>
        <v>0</v>
      </c>
      <c r="U1147" t="b">
        <f>OR(Table1[[#This Row],[Inflammation]],Table1[[#This Row],[Immune]])</f>
        <v>0</v>
      </c>
      <c r="V1147" t="str">
        <f>IF(OR(Table1[[#This Row],[Rodents]],Table1[[#This Row],[Human]],Table1[[#This Row],[Pig]]),OR(ISNUMBER(FIND("intratrach",C1147)),ISNUMBER(FIND("nasal ",C1147)),ISNUMBER(FIND("instill",C1147))),"NA")</f>
        <v>NA</v>
      </c>
      <c r="W1147" t="str">
        <f>IF(OR(Table1[[#This Row],[Rodents]],Table1[[#This Row],[Human]],Table1[[#This Row],[Pig]]),OR(ISNUMBER(FIND("dermal",C1147)),ISNUMBER(FIND("skin ",C1147))),"NA")</f>
        <v>NA</v>
      </c>
      <c r="X1147" t="str">
        <f>IF(OR(Table1[[#This Row],[Rodents]],Table1[[#This Row],[Human]],Table1[[#This Row],[Pig]]),OR(ISNUMBER(FIND("injected",C1147)),ISNUMBER(FIND("periton",C1147)),ISNUMBER(FIND("intrascrot",C1147))),"NA")</f>
        <v>NA</v>
      </c>
      <c r="Y1147" t="str">
        <f>IF(OR(Table1[[#This Row],[Rodents]],Table1[[#This Row],[Human]],Table1[[#This Row],[Pig]]),NOT(OR(Table1[[#This Row],[Inhaled/Intratracheal/intranasal]],Table1[[#This Row],[Dermal]],Table1[[#This Row],[Injected]])),"NA")</f>
        <v>NA</v>
      </c>
      <c r="AA1147" t="b">
        <f>OR(ISNUMBER(FIND("fish ",C1147)),ISNUMBER(FIND("Fish ",C1147)),ISNUMBER(FIND("aquatic",C1147)),ISNUMBER(FIND("daphnids",C1147)),ISNUMBER(FIND("Carcinus maenas",C1147)),ISNUMBER(FIND("Daphnia",C1147)),ISNUMBER(FIND("Ruditapes philippinarum",C1147)),ISNUMBER(FIND("daphnia",C1147)),ISNUMBER(FIND("marine",C1147)),ISNUMBER(FIND("mussel",C1147)),ISNUMBER(FIND("algae",C1147)),ISNUMBER(FIND("Donax faba",C1147)),ISNUMBER(FIND("estuarine",C1147)),ISNUMBER(FIND("snail",C1147)),ISNUMBER(FIND("Prorocentrum donghaiense",C1147)) )</f>
        <v>0</v>
      </c>
      <c r="AB1147" t="b">
        <f>OR(ISNUMBER(FIND(" rat ",C1147)),ISNUMBER(FIND(" rats ",C1147)),ISNUMBER(FIND(" Rats ",C1147)),ISNUMBER(FIND(" Rat ",C1147)),ISNUMBER(FIND(" rat.",C1147)),ISNUMBER(FIND(" rats.",C1147)),ISNUMBER(FIND("mouse",C1147)),ISNUMBER(FIND("mice",C1147)), ISNUMBER(FIND(" Mice",C1147)))</f>
        <v>0</v>
      </c>
      <c r="AC1147" t="b">
        <f>OR(ISNUMBER(FIND(" cell ",C1147)),ISNUMBER(FIND("fibroblast",C1147)),ISNUMBER(FIND("macrophage",C1147)),ISNUMBER(FIND("epithelial",C1147)),ISNUMBER(FIND("endothelial",C1147)),ISNUMBER(FIND("neuron",C1147)),ISNUMBER(FIND(" cells ",C1147)),ISNUMBER(FIND("RBC",C1147)),ISNUMBER(FIND("mitochond",C1147)),ISNUMBER(FIND("adipocyte",C1147)),ISNUMBER(FIND("osteo",C1147)),ISNUMBER(FIND("keratin",C1147)),ISNUMBER(FIND(" cell's ",C1147)),ISNUMBER(FIND("eukary",C1147)),ISNUMBER(FIND("sperm",C1147)))</f>
        <v>1</v>
      </c>
      <c r="AD1147" t="b">
        <f>OR(ISNUMBER(FIND("human",B1147)),ISNUMBER(FIND("workers",B1147)),ISNUMBER(FIND("workforces",B1147)),ISNUMBER(FIND("occupational",B1147)),ISNUMBER(FIND("Case report",B1147)),ISNUMBER(FIND("Workplaces",B1147)),ISNUMBER(FIND("worker",B1147)))</f>
        <v>0</v>
      </c>
      <c r="AE1147" t="b">
        <f>OR(ISNUMBER(FIND(" plant ",C1147)),ISNUMBER(FIND("Plant ",C1147)),ISNUMBER(FIND("tomato",C1147)),ISNUMBER(FIND("plants",C1147)),ISNUMBER(FIND("Plants",C1147)),ISNUMBER(FIND("algae",C1147)),ISNUMBER(FIND("lettuce",C1147)),ISNUMBER(FIND("green gram sprouts ",C1147)),ISNUMBER(FIND("Cucurbita pepo",C1147)),ISNUMBER(FIND("bean ",C1147)),ISNUMBER(FIND("chloroplast",C1147)),ISNUMBER(FIND("chlorophyll",C1147)),ISNUMBER(FIND("seedling",C1147)),ISNUMBER(FIND("canola",C1147)),ISNUMBER(FIND("shoot",C1147)),ISNUMBER(FIND("photosynthes",C1147)),ISNUMBER(FIND(" leaves ",C1147)),,ISNUMBER(FIND("agriculture",C1147)),ISNUMBER(FIND(" crops ",C1147)))</f>
        <v>1</v>
      </c>
      <c r="AF1147" t="b">
        <f>OR(ISNUMBER(FIND("bacteria",C1147)),ISNUMBER(FIND("Bacteria",C1147)),ISNUMBER(FIND("Bacterium",C1147)),ISNUMBER(FIND("bacterium",C1147)),ISNUMBER(FIND(" coli ",C1147)))</f>
        <v>1</v>
      </c>
      <c r="AG1147" t="b">
        <f>OR(ISNUMBER(FIND("fungi",C1147)),ISNUMBER(FIND("Fungi",C1147)),ISNUMBER(FIND("fungus",C1147)),ISNUMBER(FIND("Fungus",C1147)),ISNUMBER(FIND("mushroom",C1147)),ISNUMBER(FIND("Mushroom",C1147)),ISNUMBER(FIND(" mold ",C1147)))</f>
        <v>0</v>
      </c>
      <c r="AH1147" t="b">
        <f>OR(ISNUMBER(FIND("Pig ",C1147)),ISNUMBER(FIND("pig ",C1147)),ISNUMBER(FIND("Pigs ",C1147)),ISNUMBER(FIND("pigs ",C1147)))</f>
        <v>0</v>
      </c>
      <c r="AI1147" t="b">
        <f>OR(ISNUMBER(FIND(" C. elegans",C1147)),ISNUMBER(FIND("Caenorhabditis elegans",C1147)),ISNUMBER(FIND("earthworms",C1147)),ISNUMBER(FIND(" Ficopomatus enigmaticus",C1147)),ISNUMBER(FIND("larva",C1147)),ISNUMBER(FIND("Lumbriculus variegatus",C1147)),ISNUMBER(FIND("nematode",C1147)))</f>
        <v>0</v>
      </c>
      <c r="AJ1147" t="b">
        <f>NOT(OR(AA1147,AB1147,AC1147,AD1147,AE1147,AF1147,AG1147,AH1147,AI1147))</f>
        <v>0</v>
      </c>
      <c r="AL1147" t="b">
        <f>OR(AA1147,AB1147,AD1147,AE1147,AF1147,AG1147,AH1147,AI1147)</f>
        <v>1</v>
      </c>
      <c r="AM1147" t="b">
        <f>IF(Table1[[#This Row],[In vivo?]],IF(Table1[[#This Row],[Cell]],FALSE,TRUE),FALSE)</f>
        <v>0</v>
      </c>
      <c r="AN1147" t="b">
        <f>AND(AC1147,AL1147)</f>
        <v>1</v>
      </c>
      <c r="AO1147" t="b">
        <f>IF(Table1[[#This Row],[Cell]],IF(Table1[[#This Row],[In vivo?]],FALSE,TRUE),FALSE)</f>
        <v>0</v>
      </c>
      <c r="AP1147" t="b">
        <f>NOT(OR(Table1[[#This Row],[In vivo?]],Table1[[#This Row],[Only in Cell]]))</f>
        <v>0</v>
      </c>
      <c r="AQ1147" t="str">
        <f>IF(OR(Table1[[#This Row],[Rodents]],Table1[[#This Row],[Human]],Table1[[#This Row],[Pig]]),OR(ISNUMBER(FIND("pulmonary",C1147)),ISNUMBER(FIND("lung",C1147))),"NA")</f>
        <v>NA</v>
      </c>
      <c r="AR1147" t="str">
        <f>IF(OR(Table1[[#This Row],[Rodents]],Table1[[#This Row],[Human]],Table1[[#This Row],[Pig]]),OR(ISNUMBER(FIND("skin",C1147)),ISNUMBER(FIND("dermal",C1147))),"NA")</f>
        <v>NA</v>
      </c>
      <c r="AS1147" t="str">
        <f>IF(OR(Table1[[#This Row],[Rodents]],Table1[[#This Row],[Human]],Table1[[#This Row],[Pig]]),OR(ISNUMBER(FIND("liver",C1147)),ISNUMBER(FIND("hepat",C1147))),"NA")</f>
        <v>NA</v>
      </c>
      <c r="AT1147" t="str">
        <f>IF(OR(Table1[[#This Row],[Rodents]],Table1[[#This Row],[Human]],Table1[[#This Row],[Pig]]),OR(ISNUMBER(FIND("kidney",C1147)),ISNUMBER(FIND("neph",C1147))),"NA")</f>
        <v>NA</v>
      </c>
      <c r="AU1147" t="str">
        <f>IF(OR(Table1[[#This Row],[Rodents]],Table1[[#This Row],[Human]],Table1[[#This Row],[Pig]]),OR(ISNUMBER(FIND("brain",C1147)),ISNUMBER(FIND("neur",C1147)),ISNUMBER(FIND("nerv",C1147))),"NA")</f>
        <v>NA</v>
      </c>
      <c r="AV1147" t="str">
        <f>IF(OR(Table1[[#This Row],[Rodents]],Table1[[#This Row],[Human]],Table1[[#This Row],[Pig]]),OR(ISNUMBER(FIND("heart",C1147)),ISNUMBER(FIND("cardi",C1147))),"NA")</f>
        <v>NA</v>
      </c>
      <c r="AW1147" t="str">
        <f>IF(OR(Table1[[#This Row],[Rodents]],Table1[[#This Row],[Human]],Table1[[#This Row],[Pig]]),OR(ISNUMBER(FIND("gastro",C1147)),ISNUMBER(FIND("intesti",C1147)),ISNUMBER(FIND("stomach",C1147))),"NA")</f>
        <v>NA</v>
      </c>
      <c r="AX1147" t="str">
        <f>IF(OR(Table1[[#This Row],[Rodents]],Table1[[#This Row],[Human]],Table1[[#This Row],[Pig]]),NOT(OR(AQ1147,AR1147,AS1147,AT1147,AU1147,AV1147,AW1147)),"NA")</f>
        <v>NA</v>
      </c>
      <c r="AY1147" t="b">
        <f>OR(ISNUMBER(FIND("SWCNT",C1147)),ISNUMBER(FIND("SWNT",C1147)),ISNUMBER(FIND("single-wall",C1147)),ISNUMBER(FIND("single wall",C1147)),ISNUMBER(FIND("Single wall",C1147)),ISNUMBER(FIND("Single-wall",C1147)),ISNUMBER(FIND("SWCNT",B1147)),ISNUMBER(FIND("SWNT",B1147)),ISNUMBER(FIND("single-wall",B1147)),ISNUMBER(FIND("single wall",B1147)),ISNUMBER(FIND("Single-wall",B1147)),ISNUMBER(FIND("Single wall",B1147)))</f>
        <v>0</v>
      </c>
      <c r="AZ1147" t="b">
        <f>OR(ISNUMBER(FIND("MWCNT",C1147)),ISNUMBER(FIND("MWNT",C1147)),ISNUMBER(FIND("multi-wall",C1147)),ISNUMBER(FIND("multi wall",C1147)),ISNUMBER(FIND("multiwall",C1147)),ISNUMBER(FIND("Multi-wall",C1147)),ISNUMBER(FIND("Multi wall",C1147)),ISNUMBER(FIND("Multiwall",C1147)),ISNUMBER(FIND("MWCNT",B1147)),ISNUMBER(FIND("MWNT",B1147)),ISNUMBER(FIND("multi-wall",B1147)),ISNUMBER(FIND("multi wall",B1147)),ISNUMBER(FIND("multiwall",B1147)),ISNUMBER(FIND("Multi-wall",B1147)),ISNUMBER(FIND("Multi wall",B1147)),ISNUMBER(FIND("Multiwall",B1147)),ISNUMBER(FIND("Double-wall",B1147)),ISNUMBER(FIND("Double wall",B1147)),ISNUMBER(FIND("Doublewall",B1147)),ISNUMBER(FIND("double-wall",B1147)),ISNUMBER(FIND("double wall",B1147)),ISNUMBER(FIND("doublewall",B1147)))</f>
        <v>1</v>
      </c>
      <c r="BA1147" t="b">
        <f>AND(Table1[[#This Row],[SWCNT]],Table1[[#This Row],[MWCNT]])</f>
        <v>0</v>
      </c>
      <c r="BB1147" t="b">
        <f>IF(Table1[[#This Row],[SWCNT]]=TRUE,FALSE,IF(Table1[[#This Row],[MWCNT]]=TRUE,FALSE,TRUE))</f>
        <v>0</v>
      </c>
      <c r="BC1147" s="18"/>
    </row>
    <row r="1148" spans="1:55" ht="185">
      <c r="B1148" s="2" t="s">
        <v>1241</v>
      </c>
      <c r="C1148" s="16" t="s">
        <v>1242</v>
      </c>
      <c r="D1148" s="17" t="s">
        <v>1243</v>
      </c>
      <c r="E1148" s="2">
        <v>2019</v>
      </c>
      <c r="F1148" t="b">
        <f>OR(ISNUMBER(FIND("cytotoxic",C1148)),ISNUMBER(FIND("Cytotoxic",C1148)),ISNUMBER(FIND("cellular toxicity",C1148)),ISNUMBER(FIND("cell death",C1148)),ISNUMBER(FIND("viable",C1148)),ISNUMBER(FIND("phytotoxic",C1148)),ISNUMBER(FIND("acute toxicity",C1148)),ISNUMBER(FIND("MTT",C1148)),ISNUMBER(FIND("survival",C1148)),ISNUMBER(FIND("prolifer",C1148)),ISNUMBER(FIND("apoptosis",C1148)),ISNUMBER(FIND("neurotoxic",C1148)),ISNUMBER(FIND("  lysis ",C1148)),ISNUMBER(FIND("necrosis",C1148)),ISNUMBER(FIND("cellular death",C1148))*3,ISNUMBER(FIND("LDH",C1148)),ISNUMBER(FIND("Acute toxicity",C1148)))</f>
        <v>1</v>
      </c>
      <c r="G1148" t="b">
        <f>OR(ISNUMBER(FIND("genotoxic",C1148)),ISNUMBER(FIND("genotoxicity",C1148)),ISNUMBER(FIND("DNA damage",C1148)),ISNUMBER(FIND("DNA",C1148)),ISNUMBER(FIND("RNA",C1148)),ISNUMBER(FIND("mesothelioma",C1148)),ISNUMBER(FIND("carcino",C1148)),ISNUMBER(FIND("mutagen",C1148)),ISNUMBER(FIND("genetic",C1148)))</f>
        <v>1</v>
      </c>
      <c r="H1148" t="b">
        <f>OR(ISNUMBER(FIND("inflammatory",C1148)),ISNUMBER(FIND("inflamm",C1148)))</f>
        <v>0</v>
      </c>
      <c r="I1148" t="b">
        <f>OR(ISNUMBER(FIND("immune",C1148)),ISNUMBER(FIND("immunological",C1148)),ISNUMBER(FIND("interleuk",C1148)),ISNUMBER(FIND("platelet activation",C1148)),ISNUMBER(FIND("monocyte",C1148)),ISNUMBER(FIND("leukocyte",C1148)),ISNUMBER(FIND("cytokine",C1148)),ISNUMBER(FIND("CD4",C1148)),ISNUMBER(FIND("CD8",C1148)),ISNUMBER(FIND("T-cell",C1148)))</f>
        <v>0</v>
      </c>
      <c r="J1148" t="b">
        <f>OR(ISNUMBER(FIND("reactive oxygen",C1148)),ISNUMBER(FIND("ROS",C1148)),ISNUMBER(FIND("free radical",C1148)),ISNUMBER(FIND("oxidative stress",C1148)),ISNUMBER(FIND("peroxid",C1148)),ISNUMBER(FIND("oxidative",C1148)),ISNUMBER(FIND("antioxid",C1148)))</f>
        <v>0</v>
      </c>
      <c r="K1148" t="b">
        <f>OR(ISNUMBER(FIND("autophag",C1148)))</f>
        <v>0</v>
      </c>
      <c r="L1148" t="b">
        <f>OR(ISNUMBER(FIND("morpholog",C1148)))</f>
        <v>0</v>
      </c>
      <c r="M1148" t="b">
        <f>OR(ISNUMBER(FIND("fibrosis",C1148)),ISNUMBER(FIND("Fibrosis",C1148)),ISNUMBER(FIND("fibrot",C1148)))</f>
        <v>0</v>
      </c>
      <c r="N1148" t="b">
        <f>OR(ISNUMBER(FIND("offspring",C1148)),ISNUMBER(FIND("Parental",C1148)),ISNUMBER(FIND("parental",C1148)),ISNUMBER(FIND("germline",C1148)),ISNUMBER(FIND("reproduc",C1148)),ISNUMBER(FIND("embryo",C1148)))</f>
        <v>0</v>
      </c>
      <c r="O1148" t="b">
        <f>OR(ISNUMBER(FIND("metabol",C1148)),ISNUMBER(FIND("Metabol",C1148)),ISNUMBER(FIND("digest",C1148)),ISNUMBER(FIND("mitochon",C1148)))</f>
        <v>1</v>
      </c>
      <c r="P1148" t="b">
        <f>OR(ISNUMBER(FIND("ecotox",C1148)),ISNUMBER(FIND("Ecotox",B1148)),ISNUMBER(FIND("ecotox",B1148)),ISNUMBER(FIND("Ecotox",C1148)))</f>
        <v>0</v>
      </c>
      <c r="Q1148" t="b">
        <f>OR(ISNUMBER(FIND("Bioaccum",C1148)),ISNUMBER(FIND("bioaccum",C1148)),ISNUMBER(FIND("accum",C1148)))</f>
        <v>0</v>
      </c>
      <c r="R1148" t="b">
        <f>OR(ISNUMBER(FIND("Occupation",C1148)),ISNUMBER(FIND("occupation",C1148)),ISNUMBER(FIND("worker",C1148)),ISNUMBER(FIND("workforce",C1148)))</f>
        <v>0</v>
      </c>
      <c r="S1148" t="b">
        <f>NOT(OR(F1148,G1148,H1148,I1148,J1148,K1148,L1148,M1148,N1148,O1148,P1148,Q1148,R1148))</f>
        <v>0</v>
      </c>
      <c r="U1148" t="b">
        <f>OR(Table1[[#This Row],[Inflammation]],Table1[[#This Row],[Immune]])</f>
        <v>0</v>
      </c>
      <c r="V1148" t="str">
        <f>IF(OR(Table1[[#This Row],[Rodents]],Table1[[#This Row],[Human]],Table1[[#This Row],[Pig]]),OR(ISNUMBER(FIND("intratrach",C1148)),ISNUMBER(FIND("nasal ",C1148)),ISNUMBER(FIND("instill",C1148))),"NA")</f>
        <v>NA</v>
      </c>
      <c r="W1148" t="str">
        <f>IF(OR(Table1[[#This Row],[Rodents]],Table1[[#This Row],[Human]],Table1[[#This Row],[Pig]]),OR(ISNUMBER(FIND("dermal",C1148)),ISNUMBER(FIND("skin ",C1148))),"NA")</f>
        <v>NA</v>
      </c>
      <c r="X1148" t="str">
        <f>IF(OR(Table1[[#This Row],[Rodents]],Table1[[#This Row],[Human]],Table1[[#This Row],[Pig]]),OR(ISNUMBER(FIND("injected",C1148)),ISNUMBER(FIND("periton",C1148)),ISNUMBER(FIND("intrascrot",C1148))),"NA")</f>
        <v>NA</v>
      </c>
      <c r="Y1148" t="str">
        <f>IF(OR(Table1[[#This Row],[Rodents]],Table1[[#This Row],[Human]],Table1[[#This Row],[Pig]]),NOT(OR(Table1[[#This Row],[Inhaled/Intratracheal/intranasal]],Table1[[#This Row],[Dermal]],Table1[[#This Row],[Injected]])),"NA")</f>
        <v>NA</v>
      </c>
      <c r="AA1148" t="b">
        <f>OR(ISNUMBER(FIND("fish ",C1148)),ISNUMBER(FIND("Fish ",C1148)),ISNUMBER(FIND("aquatic",C1148)),ISNUMBER(FIND("daphnids",C1148)),ISNUMBER(FIND("Carcinus maenas",C1148)),ISNUMBER(FIND("Daphnia",C1148)),ISNUMBER(FIND("Ruditapes philippinarum",C1148)),ISNUMBER(FIND("daphnia",C1148)),ISNUMBER(FIND("marine",C1148)),ISNUMBER(FIND("mussel",C1148)),ISNUMBER(FIND("algae",C1148)),ISNUMBER(FIND("Donax faba",C1148)),ISNUMBER(FIND("estuarine",C1148)),ISNUMBER(FIND("snail",C1148)),ISNUMBER(FIND("Prorocentrum donghaiense",C1148)) )</f>
        <v>0</v>
      </c>
      <c r="AB1148" t="b">
        <f>OR(ISNUMBER(FIND(" rat ",C1148)),ISNUMBER(FIND(" rats ",C1148)),ISNUMBER(FIND(" Rats ",C1148)),ISNUMBER(FIND(" Rat ",C1148)),ISNUMBER(FIND(" rat.",C1148)),ISNUMBER(FIND(" rats.",C1148)),ISNUMBER(FIND("mouse",C1148)),ISNUMBER(FIND("mice",C1148)), ISNUMBER(FIND(" Mice",C1148)))</f>
        <v>0</v>
      </c>
      <c r="AC1148" t="b">
        <f>OR(ISNUMBER(FIND(" cell ",C1148)),ISNUMBER(FIND("fibroblast",C1148)),ISNUMBER(FIND("macrophage",C1148)),ISNUMBER(FIND("epithelial",C1148)),ISNUMBER(FIND("endothelial",C1148)),ISNUMBER(FIND("neuron",C1148)),ISNUMBER(FIND(" cells ",C1148)),ISNUMBER(FIND("RBC",C1148)),ISNUMBER(FIND("mitochond",C1148)),ISNUMBER(FIND("adipocyte",C1148)),ISNUMBER(FIND("osteo",C1148)),ISNUMBER(FIND("keratin",C1148)),ISNUMBER(FIND(" cell's ",C1148)),ISNUMBER(FIND("eukary",C1148)),ISNUMBER(FIND("sperm",C1148)))</f>
        <v>1</v>
      </c>
      <c r="AD1148" t="b">
        <v>0</v>
      </c>
      <c r="AE1148" t="b">
        <f>OR(ISNUMBER(FIND(" plant ",C1148)),ISNUMBER(FIND("Plant ",C1148)),ISNUMBER(FIND("tomato",C1148)),ISNUMBER(FIND("plants",C1148)),ISNUMBER(FIND("Plants",C1148)),ISNUMBER(FIND("algae",C1148)),ISNUMBER(FIND("lettuce",C1148)),ISNUMBER(FIND("green gram sprouts ",C1148)),ISNUMBER(FIND("Cucurbita pepo",C1148)),ISNUMBER(FIND("bean ",C1148)),ISNUMBER(FIND("chloroplast",C1148)),ISNUMBER(FIND("chlorophyll",C1148)),ISNUMBER(FIND("seedling",C1148)),ISNUMBER(FIND("canola",C1148)),ISNUMBER(FIND("shoot",C1148)),ISNUMBER(FIND("photosynthes",C1148)),ISNUMBER(FIND(" leaves ",C1148)),,ISNUMBER(FIND("agriculture",C1148)),ISNUMBER(FIND(" crops ",C1148)))</f>
        <v>0</v>
      </c>
      <c r="AF1148" t="b">
        <f>OR(ISNUMBER(FIND("bacteria",C1148)),ISNUMBER(FIND("Bacteria",C1148)),ISNUMBER(FIND("Bacterium",C1148)),ISNUMBER(FIND("bacterium",C1148)),ISNUMBER(FIND(" coli ",C1148)))</f>
        <v>0</v>
      </c>
      <c r="AG1148" t="b">
        <f>OR(ISNUMBER(FIND("fungi",C1148)),ISNUMBER(FIND("Fungi",C1148)),ISNUMBER(FIND("fungus",C1148)),ISNUMBER(FIND("Fungus",C1148)),ISNUMBER(FIND("mushroom",C1148)),ISNUMBER(FIND("Mushroom",C1148)),ISNUMBER(FIND(" mold ",C1148)))</f>
        <v>0</v>
      </c>
      <c r="AH1148" t="b">
        <f>OR(ISNUMBER(FIND("Pig ",C1148)),ISNUMBER(FIND("pig ",C1148)),ISNUMBER(FIND("Pigs ",C1148)),ISNUMBER(FIND("pigs ",C1148)))</f>
        <v>0</v>
      </c>
      <c r="AI1148" t="b">
        <f>OR(ISNUMBER(FIND(" C. elegans",C1148)),ISNUMBER(FIND("Caenorhabditis elegans",C1148)),ISNUMBER(FIND("earthworms",C1148)),ISNUMBER(FIND(" Ficopomatus enigmaticus",C1148)),ISNUMBER(FIND("larva",C1148)),ISNUMBER(FIND("Lumbriculus variegatus",C1148)),ISNUMBER(FIND("nematode",C1148)))</f>
        <v>0</v>
      </c>
      <c r="AJ1148" t="b">
        <f>NOT(OR(AA1148,AB1148,AC1148,AD1148,AE1148,AF1148,AG1148,AH1148,AI1148))</f>
        <v>0</v>
      </c>
      <c r="AL1148" t="b">
        <f>OR(AA1148,AB1148,AD1148,AE1148,AF1148,AG1148,AH1148,AI1148)</f>
        <v>0</v>
      </c>
      <c r="AM1148" t="b">
        <f>IF(Table1[[#This Row],[In vivo?]],IF(Table1[[#This Row],[Cell]],FALSE,TRUE),FALSE)</f>
        <v>0</v>
      </c>
      <c r="AN1148" t="b">
        <f>AND(AC1148,AL1148)</f>
        <v>0</v>
      </c>
      <c r="AO1148" t="b">
        <f>IF(Table1[[#This Row],[Cell]],IF(Table1[[#This Row],[In vivo?]],FALSE,TRUE),FALSE)</f>
        <v>1</v>
      </c>
      <c r="AP1148" t="b">
        <f>NOT(OR(Table1[[#This Row],[In vivo?]],Table1[[#This Row],[Only in Cell]]))</f>
        <v>0</v>
      </c>
      <c r="AQ1148" t="str">
        <f>IF(OR(Table1[[#This Row],[Rodents]],Table1[[#This Row],[Human]],Table1[[#This Row],[Pig]]),OR(ISNUMBER(FIND("pulmonary",C1148)),ISNUMBER(FIND("lung",C1148))),"NA")</f>
        <v>NA</v>
      </c>
      <c r="AR1148" t="str">
        <f>IF(OR(Table1[[#This Row],[Rodents]],Table1[[#This Row],[Human]],Table1[[#This Row],[Pig]]),OR(ISNUMBER(FIND("skin",C1148)),ISNUMBER(FIND("dermal",C1148))),"NA")</f>
        <v>NA</v>
      </c>
      <c r="AS1148" t="str">
        <f>IF(OR(Table1[[#This Row],[Rodents]],Table1[[#This Row],[Human]],Table1[[#This Row],[Pig]]),OR(ISNUMBER(FIND("liver",C1148)),ISNUMBER(FIND("hepat",C1148))),"NA")</f>
        <v>NA</v>
      </c>
      <c r="AT1148" t="str">
        <f>IF(OR(Table1[[#This Row],[Rodents]],Table1[[#This Row],[Human]],Table1[[#This Row],[Pig]]),OR(ISNUMBER(FIND("kidney",C1148)),ISNUMBER(FIND("neph",C1148))),"NA")</f>
        <v>NA</v>
      </c>
      <c r="AU1148" t="str">
        <f>IF(OR(Table1[[#This Row],[Rodents]],Table1[[#This Row],[Human]],Table1[[#This Row],[Pig]]),OR(ISNUMBER(FIND("brain",C1148)),ISNUMBER(FIND("neur",C1148)),ISNUMBER(FIND("nerv",C1148))),"NA")</f>
        <v>NA</v>
      </c>
      <c r="AV1148" t="str">
        <f>IF(OR(Table1[[#This Row],[Rodents]],Table1[[#This Row],[Human]],Table1[[#This Row],[Pig]]),OR(ISNUMBER(FIND("heart",C1148)),ISNUMBER(FIND("cardi",C1148))),"NA")</f>
        <v>NA</v>
      </c>
      <c r="AW1148" t="str">
        <f>IF(OR(Table1[[#This Row],[Rodents]],Table1[[#This Row],[Human]],Table1[[#This Row],[Pig]]),OR(ISNUMBER(FIND("gastro",C1148)),ISNUMBER(FIND("intesti",C1148)),ISNUMBER(FIND("stomach",C1148))),"NA")</f>
        <v>NA</v>
      </c>
      <c r="AX1148" t="str">
        <f>IF(OR(Table1[[#This Row],[Rodents]],Table1[[#This Row],[Human]],Table1[[#This Row],[Pig]]),NOT(OR(AQ1148,AR1148,AS1148,AT1148,AU1148,AV1148,AW1148)),"NA")</f>
        <v>NA</v>
      </c>
      <c r="AY1148" t="b">
        <f>OR(ISNUMBER(FIND("SWCNT",C1148)),ISNUMBER(FIND("SWNT",C1148)),ISNUMBER(FIND("single-wall",C1148)),ISNUMBER(FIND("single wall",C1148)),ISNUMBER(FIND("Single wall",C1148)),ISNUMBER(FIND("Single-wall",C1148)),ISNUMBER(FIND("SWCNT",B1148)),ISNUMBER(FIND("SWNT",B1148)),ISNUMBER(FIND("single-wall",B1148)),ISNUMBER(FIND("single wall",B1148)),ISNUMBER(FIND("Single-wall",B1148)),ISNUMBER(FIND("Single wall",B1148)))</f>
        <v>0</v>
      </c>
      <c r="AZ1148" t="b">
        <f>OR(ISNUMBER(FIND("MWCNT",C1148)),ISNUMBER(FIND("MWNT",C1148)),ISNUMBER(FIND("multi-wall",C1148)),ISNUMBER(FIND("multi wall",C1148)),ISNUMBER(FIND("multiwall",C1148)),ISNUMBER(FIND("Multi-wall",C1148)),ISNUMBER(FIND("Multi wall",C1148)),ISNUMBER(FIND("Multiwall",C1148)),ISNUMBER(FIND("MWCNT",B1148)),ISNUMBER(FIND("MWNT",B1148)),ISNUMBER(FIND("multi-wall",B1148)),ISNUMBER(FIND("multi wall",B1148)),ISNUMBER(FIND("multiwall",B1148)),ISNUMBER(FIND("Multi-wall",B1148)),ISNUMBER(FIND("Multi wall",B1148)),ISNUMBER(FIND("Multiwall",B1148)),ISNUMBER(FIND("Double-wall",B1148)),ISNUMBER(FIND("Double wall",B1148)),ISNUMBER(FIND("Doublewall",B1148)),ISNUMBER(FIND("double-wall",B1148)),ISNUMBER(FIND("double wall",B1148)),ISNUMBER(FIND("doublewall",B1148)))</f>
        <v>1</v>
      </c>
      <c r="BA1148" t="b">
        <f>AND(Table1[[#This Row],[SWCNT]],Table1[[#This Row],[MWCNT]])</f>
        <v>0</v>
      </c>
      <c r="BB1148" t="b">
        <f>IF(Table1[[#This Row],[SWCNT]]=TRUE,FALSE,IF(Table1[[#This Row],[MWCNT]]=TRUE,FALSE,TRUE))</f>
        <v>0</v>
      </c>
      <c r="BC1148" s="18"/>
    </row>
    <row r="1149" spans="1:55" ht="222">
      <c r="A1149" t="s">
        <v>1432</v>
      </c>
      <c r="B1149" s="2" t="s">
        <v>1433</v>
      </c>
      <c r="C1149" s="16" t="s">
        <v>1434</v>
      </c>
      <c r="D1149" s="17" t="s">
        <v>917</v>
      </c>
      <c r="E1149" s="2">
        <v>2019</v>
      </c>
      <c r="F1149" t="b">
        <f>OR(ISNUMBER(FIND("cytotoxic",C1149)),ISNUMBER(FIND("Cytotoxic",C1149)),ISNUMBER(FIND("cellular toxicity",C1149)),ISNUMBER(FIND("cell death",C1149)),ISNUMBER(FIND("viable",C1149)),ISNUMBER(FIND("phytotoxic",C1149)),ISNUMBER(FIND("acute toxicity",C1149)),ISNUMBER(FIND("MTT",C1149)),ISNUMBER(FIND("survival",C1149)),ISNUMBER(FIND("prolifer",C1149)),ISNUMBER(FIND("apoptosis",C1149)),ISNUMBER(FIND("neurotoxic",C1149)),ISNUMBER(FIND("  lysis ",C1149)),ISNUMBER(FIND("necrosis",C1149)),ISNUMBER(FIND("cellular death",C1149))*3,ISNUMBER(FIND("LDH",C1149)),ISNUMBER(FIND("Acute toxicity",C1149)))</f>
        <v>0</v>
      </c>
      <c r="G1149" t="b">
        <f>OR(ISNUMBER(FIND("genotoxic",C1149)),ISNUMBER(FIND("genotoxicity",C1149)),ISNUMBER(FIND("DNA damage",C1149)),ISNUMBER(FIND("DNA",C1149)),ISNUMBER(FIND("RNA",C1149)),ISNUMBER(FIND("mesothelioma",C1149)),ISNUMBER(FIND("carcino",C1149)),ISNUMBER(FIND("mutagen",C1149)),ISNUMBER(FIND("genetic",C1149)))</f>
        <v>0</v>
      </c>
      <c r="H1149" t="b">
        <f>OR(ISNUMBER(FIND("inflammatory",C1149)),ISNUMBER(FIND("inflamm",C1149)))</f>
        <v>0</v>
      </c>
      <c r="I1149" t="b">
        <f>OR(ISNUMBER(FIND("immune",C1149)),ISNUMBER(FIND("immunological",C1149)),ISNUMBER(FIND("interleuk",C1149)),ISNUMBER(FIND("platelet activation",C1149)),ISNUMBER(FIND("monocyte",C1149)),ISNUMBER(FIND("leukocyte",C1149)),ISNUMBER(FIND("cytokine",C1149)),ISNUMBER(FIND("CD4",C1149)),ISNUMBER(FIND("CD8",C1149)),ISNUMBER(FIND("T-cell",C1149)))</f>
        <v>0</v>
      </c>
      <c r="J1149" t="b">
        <f>OR(ISNUMBER(FIND("reactive oxygen",C1149)),ISNUMBER(FIND("ROS",C1149)),ISNUMBER(FIND("free radical",C1149)),ISNUMBER(FIND("oxidative stress",C1149)),ISNUMBER(FIND("peroxid",C1149)),ISNUMBER(FIND("oxidative",C1149)),ISNUMBER(FIND("antioxid",C1149)))</f>
        <v>1</v>
      </c>
      <c r="K1149" t="b">
        <f>OR(ISNUMBER(FIND("autophag",C1149)))</f>
        <v>0</v>
      </c>
      <c r="L1149" t="b">
        <f>OR(ISNUMBER(FIND("morpholog",C1149)))</f>
        <v>0</v>
      </c>
      <c r="M1149" t="b">
        <f>OR(ISNUMBER(FIND("fibrosis",C1149)),ISNUMBER(FIND("Fibrosis",C1149)),ISNUMBER(FIND("fibrot",C1149)))</f>
        <v>0</v>
      </c>
      <c r="N1149" t="b">
        <f>OR(ISNUMBER(FIND("offspring",C1149)),ISNUMBER(FIND("Parental",C1149)),ISNUMBER(FIND("parental",C1149)),ISNUMBER(FIND("germline",C1149)),ISNUMBER(FIND("reproduc",C1149)),ISNUMBER(FIND("embryo",C1149)))</f>
        <v>0</v>
      </c>
      <c r="O1149" t="b">
        <f>OR(ISNUMBER(FIND("metabol",C1149)),ISNUMBER(FIND("Metabol",C1149)),ISNUMBER(FIND("digest",C1149)),ISNUMBER(FIND("mitochon",C1149)))</f>
        <v>1</v>
      </c>
      <c r="P1149" t="b">
        <f>OR(ISNUMBER(FIND("ecotox",C1149)),ISNUMBER(FIND("Ecotox",B1149)),ISNUMBER(FIND("ecotox",B1149)),ISNUMBER(FIND("Ecotox",C1149)))</f>
        <v>0</v>
      </c>
      <c r="Q1149" t="b">
        <f>OR(ISNUMBER(FIND("Bioaccum",C1149)),ISNUMBER(FIND("bioaccum",C1149)),ISNUMBER(FIND("accum",C1149)))</f>
        <v>0</v>
      </c>
      <c r="R1149" t="b">
        <f>OR(ISNUMBER(FIND("Occupation",C1149)),ISNUMBER(FIND("occupation",C1149)),ISNUMBER(FIND("worker",C1149)),ISNUMBER(FIND("workforce",C1149)))</f>
        <v>0</v>
      </c>
      <c r="S1149" t="b">
        <f>NOT(OR(F1149,G1149,H1149,I1149,J1149,K1149,L1149,M1149,N1149,O1149,P1149,Q1149,R1149))</f>
        <v>0</v>
      </c>
      <c r="U1149" t="b">
        <f>OR(Table1[[#This Row],[Inflammation]],Table1[[#This Row],[Immune]])</f>
        <v>0</v>
      </c>
      <c r="V1149" t="str">
        <f>IF(OR(Table1[[#This Row],[Rodents]],Table1[[#This Row],[Human]],Table1[[#This Row],[Pig]]),OR(ISNUMBER(FIND("intratrach",C1149)),ISNUMBER(FIND("nasal ",C1149)),ISNUMBER(FIND("instill",C1149))),"NA")</f>
        <v>NA</v>
      </c>
      <c r="W1149" t="str">
        <f>IF(OR(Table1[[#This Row],[Rodents]],Table1[[#This Row],[Human]],Table1[[#This Row],[Pig]]),OR(ISNUMBER(FIND("dermal",C1149)),ISNUMBER(FIND("skin ",C1149))),"NA")</f>
        <v>NA</v>
      </c>
      <c r="X1149" t="str">
        <f>IF(OR(Table1[[#This Row],[Rodents]],Table1[[#This Row],[Human]],Table1[[#This Row],[Pig]]),OR(ISNUMBER(FIND("injected",C1149)),ISNUMBER(FIND("periton",C1149)),ISNUMBER(FIND("intrascrot",C1149))),"NA")</f>
        <v>NA</v>
      </c>
      <c r="Y1149" t="str">
        <f>IF(OR(Table1[[#This Row],[Rodents]],Table1[[#This Row],[Human]],Table1[[#This Row],[Pig]]),NOT(OR(Table1[[#This Row],[Inhaled/Intratracheal/intranasal]],Table1[[#This Row],[Dermal]],Table1[[#This Row],[Injected]])),"NA")</f>
        <v>NA</v>
      </c>
      <c r="AA1149" t="b">
        <f>OR(ISNUMBER(FIND("fish ",C1149)),ISNUMBER(FIND("Fish ",C1149)),ISNUMBER(FIND("aquatic",C1149)),ISNUMBER(FIND("daphnids",C1149)),ISNUMBER(FIND("Carcinus maenas",C1149)),ISNUMBER(FIND("Daphnia",C1149)),ISNUMBER(FIND("Ruditapes philippinarum",C1149)),ISNUMBER(FIND("daphnia",C1149)),ISNUMBER(FIND("marine",C1149)),ISNUMBER(FIND("mussel",C1149)),ISNUMBER(FIND("algae",C1149)),ISNUMBER(FIND("Donax faba",C1149)),ISNUMBER(FIND("estuarine",C1149)),ISNUMBER(FIND("snail",C1149)),ISNUMBER(FIND("Prorocentrum donghaiense",C1149)) )</f>
        <v>1</v>
      </c>
      <c r="AB1149" t="b">
        <f>OR(ISNUMBER(FIND(" rat ",C1149)),ISNUMBER(FIND(" rats ",C1149)),ISNUMBER(FIND(" Rats ",C1149)),ISNUMBER(FIND(" Rat ",C1149)),ISNUMBER(FIND(" rat.",C1149)),ISNUMBER(FIND(" rats.",C1149)),ISNUMBER(FIND("mouse",C1149)),ISNUMBER(FIND("mice",C1149)), ISNUMBER(FIND(" Mice",C1149)))</f>
        <v>0</v>
      </c>
      <c r="AC1149" t="b">
        <f>OR(ISNUMBER(FIND(" cell ",C1149)),ISNUMBER(FIND("fibroblast",C1149)),ISNUMBER(FIND("macrophage",C1149)),ISNUMBER(FIND("epithelial",C1149)),ISNUMBER(FIND("endothelial",C1149)),ISNUMBER(FIND("neuron",C1149)),ISNUMBER(FIND(" cells ",C1149)),ISNUMBER(FIND("RBC",C1149)),ISNUMBER(FIND("mitochond",C1149)),ISNUMBER(FIND("adipocyte",C1149)),ISNUMBER(FIND("osteo",C1149)),ISNUMBER(FIND("keratin",C1149)),ISNUMBER(FIND(" cell's ",C1149)),ISNUMBER(FIND("eukary",C1149)),ISNUMBER(FIND("sperm",C1149)))</f>
        <v>0</v>
      </c>
      <c r="AD1149" t="b">
        <f>OR(ISNUMBER(FIND("human",B1149)),ISNUMBER(FIND("workers",B1149)),ISNUMBER(FIND("workforces",B1149)),ISNUMBER(FIND("occupational",B1149)),ISNUMBER(FIND("Case report",B1149)),ISNUMBER(FIND("Workplaces",B1149)),ISNUMBER(FIND("worker",B1149)))</f>
        <v>0</v>
      </c>
      <c r="AE1149" t="b">
        <f>OR(ISNUMBER(FIND(" plant ",C1149)),ISNUMBER(FIND("Plant ",C1149)),ISNUMBER(FIND("tomato",C1149)),ISNUMBER(FIND("plants",C1149)),ISNUMBER(FIND("Plants",C1149)),ISNUMBER(FIND("algae",C1149)),ISNUMBER(FIND("lettuce",C1149)),ISNUMBER(FIND("green gram sprouts ",C1149)),ISNUMBER(FIND("Cucurbita pepo",C1149)),ISNUMBER(FIND("bean ",C1149)),ISNUMBER(FIND("chloroplast",C1149)),ISNUMBER(FIND("chlorophyll",C1149)),ISNUMBER(FIND("seedling",C1149)),ISNUMBER(FIND("canola",C1149)),ISNUMBER(FIND("shoot",C1149)),ISNUMBER(FIND("photosynthes",C1149)),ISNUMBER(FIND(" leaves ",C1149)),,ISNUMBER(FIND("agriculture",C1149)),ISNUMBER(FIND(" crops ",C1149)))</f>
        <v>0</v>
      </c>
      <c r="AF1149" t="b">
        <f>OR(ISNUMBER(FIND("bacteria",C1149)),ISNUMBER(FIND("Bacteria",C1149)),ISNUMBER(FIND("Bacterium",C1149)),ISNUMBER(FIND("bacterium",C1149)),ISNUMBER(FIND(" coli ",C1149)))</f>
        <v>0</v>
      </c>
      <c r="AG1149" t="b">
        <f>OR(ISNUMBER(FIND("fungi",C1149)),ISNUMBER(FIND("Fungi",C1149)),ISNUMBER(FIND("fungus",C1149)),ISNUMBER(FIND("Fungus",C1149)),ISNUMBER(FIND("mushroom",C1149)),ISNUMBER(FIND("Mushroom",C1149)),ISNUMBER(FIND(" mold ",C1149)))</f>
        <v>0</v>
      </c>
      <c r="AH1149" t="b">
        <f>OR(ISNUMBER(FIND("Pig ",C1149)),ISNUMBER(FIND("pig ",C1149)),ISNUMBER(FIND("Pigs ",C1149)),ISNUMBER(FIND("pigs ",C1149)))</f>
        <v>0</v>
      </c>
      <c r="AI1149" t="b">
        <f>OR(ISNUMBER(FIND(" C. elegans",C1149)),ISNUMBER(FIND("Caenorhabditis elegans",C1149)),ISNUMBER(FIND("earthworms",C1149)),ISNUMBER(FIND(" Ficopomatus enigmaticus",C1149)),ISNUMBER(FIND("larva",C1149)),ISNUMBER(FIND("Lumbriculus variegatus",C1149)),ISNUMBER(FIND("nematode",C1149)))</f>
        <v>0</v>
      </c>
      <c r="AJ1149" t="b">
        <f>NOT(OR(AA1149,AB1149,AC1149,AD1149,AE1149,AF1149,AG1149,AH1149,AI1149))</f>
        <v>0</v>
      </c>
      <c r="AL1149" t="b">
        <f>OR(AA1149,AB1149,AD1149,AE1149,AF1149,AG1149,AH1149,AI1149)</f>
        <v>1</v>
      </c>
      <c r="AM1149" t="b">
        <f>IF(Table1[[#This Row],[In vivo?]],IF(Table1[[#This Row],[Cell]],FALSE,TRUE),FALSE)</f>
        <v>1</v>
      </c>
      <c r="AN1149" t="b">
        <f>AND(AC1149,AL1149)</f>
        <v>0</v>
      </c>
      <c r="AO1149" t="b">
        <f>IF(Table1[[#This Row],[Cell]],IF(Table1[[#This Row],[In vivo?]],FALSE,TRUE),FALSE)</f>
        <v>0</v>
      </c>
      <c r="AP1149" t="b">
        <f>NOT(OR(Table1[[#This Row],[In vivo?]],Table1[[#This Row],[Only in Cell]]))</f>
        <v>0</v>
      </c>
      <c r="AQ1149" t="str">
        <f>IF(OR(Table1[[#This Row],[Rodents]],Table1[[#This Row],[Human]],Table1[[#This Row],[Pig]]),OR(ISNUMBER(FIND("pulmonary",C1149)),ISNUMBER(FIND("lung",C1149))),"NA")</f>
        <v>NA</v>
      </c>
      <c r="AR1149" t="str">
        <f>IF(OR(Table1[[#This Row],[Rodents]],Table1[[#This Row],[Human]],Table1[[#This Row],[Pig]]),OR(ISNUMBER(FIND("skin",C1149)),ISNUMBER(FIND("dermal",C1149))),"NA")</f>
        <v>NA</v>
      </c>
      <c r="AS1149" t="str">
        <f>IF(OR(Table1[[#This Row],[Rodents]],Table1[[#This Row],[Human]],Table1[[#This Row],[Pig]]),OR(ISNUMBER(FIND("liver",C1149)),ISNUMBER(FIND("hepat",C1149))),"NA")</f>
        <v>NA</v>
      </c>
      <c r="AT1149" t="str">
        <f>IF(OR(Table1[[#This Row],[Rodents]],Table1[[#This Row],[Human]],Table1[[#This Row],[Pig]]),OR(ISNUMBER(FIND("kidney",C1149)),ISNUMBER(FIND("neph",C1149))),"NA")</f>
        <v>NA</v>
      </c>
      <c r="AU1149" t="str">
        <f>IF(OR(Table1[[#This Row],[Rodents]],Table1[[#This Row],[Human]],Table1[[#This Row],[Pig]]),OR(ISNUMBER(FIND("brain",C1149)),ISNUMBER(FIND("neur",C1149)),ISNUMBER(FIND("nerv",C1149))),"NA")</f>
        <v>NA</v>
      </c>
      <c r="AV1149" t="str">
        <f>IF(OR(Table1[[#This Row],[Rodents]],Table1[[#This Row],[Human]],Table1[[#This Row],[Pig]]),OR(ISNUMBER(FIND("heart",C1149)),ISNUMBER(FIND("cardi",C1149))),"NA")</f>
        <v>NA</v>
      </c>
      <c r="AW1149" t="str">
        <f>IF(OR(Table1[[#This Row],[Rodents]],Table1[[#This Row],[Human]],Table1[[#This Row],[Pig]]),OR(ISNUMBER(FIND("gastro",C1149)),ISNUMBER(FIND("intesti",C1149)),ISNUMBER(FIND("stomach",C1149))),"NA")</f>
        <v>NA</v>
      </c>
      <c r="AX1149" t="str">
        <f>IF(OR(Table1[[#This Row],[Rodents]],Table1[[#This Row],[Human]],Table1[[#This Row],[Pig]]),NOT(OR(AQ1149,AR1149,AS1149,AT1149,AU1149,AV1149,AW1149)),"NA")</f>
        <v>NA</v>
      </c>
      <c r="AY1149" t="b">
        <f>OR(ISNUMBER(FIND("SWCNT",C1149)),ISNUMBER(FIND("SWNT",C1149)),ISNUMBER(FIND("single-wall",C1149)),ISNUMBER(FIND("single wall",C1149)),ISNUMBER(FIND("Single wall",C1149)),ISNUMBER(FIND("Single-wall",C1149)),ISNUMBER(FIND("SWCNT",B1149)),ISNUMBER(FIND("SWNT",B1149)),ISNUMBER(FIND("single-wall",B1149)),ISNUMBER(FIND("single wall",B1149)),ISNUMBER(FIND("Single-wall",B1149)),ISNUMBER(FIND("Single wall",B1149)))</f>
        <v>0</v>
      </c>
      <c r="AZ1149" t="b">
        <f>OR(ISNUMBER(FIND("MWCNT",C1149)),ISNUMBER(FIND("MWNT",C1149)),ISNUMBER(FIND("multi-wall",C1149)),ISNUMBER(FIND("multi wall",C1149)),ISNUMBER(FIND("multiwall",C1149)),ISNUMBER(FIND("Multi-wall",C1149)),ISNUMBER(FIND("Multi wall",C1149)),ISNUMBER(FIND("Multiwall",C1149)),ISNUMBER(FIND("MWCNT",B1149)),ISNUMBER(FIND("MWNT",B1149)),ISNUMBER(FIND("multi-wall",B1149)),ISNUMBER(FIND("multi wall",B1149)),ISNUMBER(FIND("multiwall",B1149)),ISNUMBER(FIND("Multi-wall",B1149)),ISNUMBER(FIND("Multi wall",B1149)),ISNUMBER(FIND("Multiwall",B1149)),ISNUMBER(FIND("Double-wall",B1149)),ISNUMBER(FIND("Double wall",B1149)),ISNUMBER(FIND("Doublewall",B1149)),ISNUMBER(FIND("double-wall",B1149)),ISNUMBER(FIND("double wall",B1149)),ISNUMBER(FIND("doublewall",B1149)))</f>
        <v>1</v>
      </c>
      <c r="BA1149" t="b">
        <f>AND(Table1[[#This Row],[SWCNT]],Table1[[#This Row],[MWCNT]])</f>
        <v>0</v>
      </c>
      <c r="BB1149" t="b">
        <f>IF(Table1[[#This Row],[SWCNT]]=TRUE,FALSE,IF(Table1[[#This Row],[MWCNT]]=TRUE,FALSE,TRUE))</f>
        <v>0</v>
      </c>
      <c r="BC1149" s="18"/>
    </row>
    <row r="1150" spans="1:55" ht="166.5">
      <c r="A1150" t="s">
        <v>1446</v>
      </c>
      <c r="B1150" s="2" t="s">
        <v>1448</v>
      </c>
      <c r="C1150" s="16" t="s">
        <v>1450</v>
      </c>
      <c r="D1150" s="17" t="s">
        <v>375</v>
      </c>
      <c r="E1150" s="2">
        <v>2019</v>
      </c>
      <c r="F1150" t="b">
        <f>OR(ISNUMBER(FIND("cytotoxic",C1150)),ISNUMBER(FIND("Cytotoxic",C1150)),ISNUMBER(FIND("cellular toxicity",C1150)),ISNUMBER(FIND("cell death",C1150)),ISNUMBER(FIND("viable",C1150)),ISNUMBER(FIND("phytotoxic",C1150)),ISNUMBER(FIND("acute toxicity",C1150)),ISNUMBER(FIND("MTT",C1150)),ISNUMBER(FIND("survival",C1150)),ISNUMBER(FIND("prolifer",C1150)),ISNUMBER(FIND("apoptosis",C1150)),ISNUMBER(FIND("neurotoxic",C1150)),ISNUMBER(FIND("  lysis ",C1150)),ISNUMBER(FIND("necrosis",C1150)),ISNUMBER(FIND("cellular death",C1150))*3,ISNUMBER(FIND("LDH",C1150)),ISNUMBER(FIND("Acute toxicity",C1150)))</f>
        <v>1</v>
      </c>
      <c r="G1150" t="b">
        <f>OR(ISNUMBER(FIND("genotoxic",C1150)),ISNUMBER(FIND("genotoxicity",C1150)),ISNUMBER(FIND("DNA damage",C1150)),ISNUMBER(FIND("DNA",C1150)),ISNUMBER(FIND("RNA",C1150)),ISNUMBER(FIND("mesothelioma",C1150)),ISNUMBER(FIND("carcino",C1150)),ISNUMBER(FIND("mutagen",C1150)),ISNUMBER(FIND("genetic",C1150)))</f>
        <v>0</v>
      </c>
      <c r="H1150" t="b">
        <f>OR(ISNUMBER(FIND("inflammatory",C1150)),ISNUMBER(FIND("inflamm",C1150)))</f>
        <v>0</v>
      </c>
      <c r="I1150" t="b">
        <f>OR(ISNUMBER(FIND("immune",C1150)),ISNUMBER(FIND("immunological",C1150)),ISNUMBER(FIND("interleuk",C1150)),ISNUMBER(FIND("platelet activation",C1150)),ISNUMBER(FIND("monocyte",C1150)),ISNUMBER(FIND("leukocyte",C1150)),ISNUMBER(FIND("cytokine",C1150)),ISNUMBER(FIND("CD4",C1150)),ISNUMBER(FIND("CD8",C1150)),ISNUMBER(FIND("T-cell",C1150)))</f>
        <v>0</v>
      </c>
      <c r="J1150" t="b">
        <f>OR(ISNUMBER(FIND("reactive oxygen",C1150)),ISNUMBER(FIND("ROS",C1150)),ISNUMBER(FIND("free radical",C1150)),ISNUMBER(FIND("oxidative stress",C1150)),ISNUMBER(FIND("peroxid",C1150)),ISNUMBER(FIND("oxidative",C1150)),ISNUMBER(FIND("antioxid",C1150)))</f>
        <v>0</v>
      </c>
      <c r="K1150" t="b">
        <f>OR(ISNUMBER(FIND("autophag",C1150)))</f>
        <v>0</v>
      </c>
      <c r="L1150" t="b">
        <f>OR(ISNUMBER(FIND("morpholog",C1150)))</f>
        <v>0</v>
      </c>
      <c r="M1150" t="b">
        <f>OR(ISNUMBER(FIND("fibrosis",C1150)),ISNUMBER(FIND("Fibrosis",C1150)),ISNUMBER(FIND("fibrot",C1150)))</f>
        <v>0</v>
      </c>
      <c r="N1150" t="b">
        <f>OR(ISNUMBER(FIND("offspring",C1150)),ISNUMBER(FIND("Parental",C1150)),ISNUMBER(FIND("parental",C1150)),ISNUMBER(FIND("germline",C1150)),ISNUMBER(FIND("reproduc",C1150)),ISNUMBER(FIND("embryo",C1150)))</f>
        <v>0</v>
      </c>
      <c r="O1150" t="b">
        <f>OR(ISNUMBER(FIND("metabol",C1150)),ISNUMBER(FIND("Metabol",C1150)),ISNUMBER(FIND("digest",C1150)),ISNUMBER(FIND("mitochon",C1150)))</f>
        <v>1</v>
      </c>
      <c r="P1150" t="b">
        <f>OR(ISNUMBER(FIND("ecotox",C1150)),ISNUMBER(FIND("Ecotox",B1150)),ISNUMBER(FIND("ecotox",B1150)),ISNUMBER(FIND("Ecotox",C1150)))</f>
        <v>0</v>
      </c>
      <c r="Q1150" t="b">
        <f>OR(ISNUMBER(FIND("Bioaccum",C1150)),ISNUMBER(FIND("bioaccum",C1150)),ISNUMBER(FIND("accum",C1150)))</f>
        <v>0</v>
      </c>
      <c r="R1150" t="b">
        <f>OR(ISNUMBER(FIND("Occupation",C1150)),ISNUMBER(FIND("occupation",C1150)),ISNUMBER(FIND("worker",C1150)),ISNUMBER(FIND("workforce",C1150)))</f>
        <v>0</v>
      </c>
      <c r="S1150" t="b">
        <f>NOT(OR(F1150,G1150,H1150,I1150,J1150,K1150,L1150,M1150,N1150,O1150,P1150,Q1150,R1150))</f>
        <v>0</v>
      </c>
      <c r="U1150" t="b">
        <f>OR(Table1[[#This Row],[Inflammation]],Table1[[#This Row],[Immune]])</f>
        <v>0</v>
      </c>
      <c r="V1150" t="str">
        <f>IF(OR(Table1[[#This Row],[Rodents]],Table1[[#This Row],[Human]],Table1[[#This Row],[Pig]]),OR(ISNUMBER(FIND("intratrach",C1150)),ISNUMBER(FIND("nasal ",C1150)),ISNUMBER(FIND("instill",C1150))),"NA")</f>
        <v>NA</v>
      </c>
      <c r="W1150" t="str">
        <f>IF(OR(Table1[[#This Row],[Rodents]],Table1[[#This Row],[Human]],Table1[[#This Row],[Pig]]),OR(ISNUMBER(FIND("dermal",C1150)),ISNUMBER(FIND("skin ",C1150))),"NA")</f>
        <v>NA</v>
      </c>
      <c r="X1150" t="str">
        <f>IF(OR(Table1[[#This Row],[Rodents]],Table1[[#This Row],[Human]],Table1[[#This Row],[Pig]]),OR(ISNUMBER(FIND("injected",C1150)),ISNUMBER(FIND("periton",C1150)),ISNUMBER(FIND("intrascrot",C1150))),"NA")</f>
        <v>NA</v>
      </c>
      <c r="Y1150" t="str">
        <f>IF(OR(Table1[[#This Row],[Rodents]],Table1[[#This Row],[Human]],Table1[[#This Row],[Pig]]),NOT(OR(Table1[[#This Row],[Inhaled/Intratracheal/intranasal]],Table1[[#This Row],[Dermal]],Table1[[#This Row],[Injected]])),"NA")</f>
        <v>NA</v>
      </c>
      <c r="AA1150" t="b">
        <f>OR(ISNUMBER(FIND("fish ",C1150)),ISNUMBER(FIND("Fish ",C1150)),ISNUMBER(FIND("aquatic",C1150)),ISNUMBER(FIND("daphnids",C1150)),ISNUMBER(FIND("Carcinus maenas",C1150)),ISNUMBER(FIND("Daphnia",C1150)),ISNUMBER(FIND("Ruditapes philippinarum",C1150)),ISNUMBER(FIND("daphnia",C1150)),ISNUMBER(FIND("marine",C1150)),ISNUMBER(FIND("mussel",C1150)),ISNUMBER(FIND("algae",C1150)),ISNUMBER(FIND("Donax faba",C1150)),ISNUMBER(FIND("estuarine",C1150)),ISNUMBER(FIND("snail",C1150)),ISNUMBER(FIND("Prorocentrum donghaiense",C1150)) )</f>
        <v>0</v>
      </c>
      <c r="AB1150" t="b">
        <f>OR(ISNUMBER(FIND(" rat ",C1150)),ISNUMBER(FIND(" rats ",C1150)),ISNUMBER(FIND(" Rats ",C1150)),ISNUMBER(FIND(" Rat ",C1150)),ISNUMBER(FIND(" rat.",C1150)),ISNUMBER(FIND(" rats.",C1150)),ISNUMBER(FIND("mouse",C1150)),ISNUMBER(FIND("mice",C1150)), ISNUMBER(FIND(" Mice",C1150)))</f>
        <v>0</v>
      </c>
      <c r="AC1150" t="b">
        <f>OR(ISNUMBER(FIND(" cell ",C1150)),ISNUMBER(FIND("fibroblast",C1150)),ISNUMBER(FIND("macrophage",C1150)),ISNUMBER(FIND("epithelial",C1150)),ISNUMBER(FIND("endothelial",C1150)),ISNUMBER(FIND("neuron",C1150)),ISNUMBER(FIND(" cells ",C1150)),ISNUMBER(FIND("RBC",C1150)),ISNUMBER(FIND("mitochond",C1150)),ISNUMBER(FIND("adipocyte",C1150)),ISNUMBER(FIND("osteo",C1150)),ISNUMBER(FIND("keratin",C1150)),ISNUMBER(FIND(" cell's ",C1150)),ISNUMBER(FIND("eukary",C1150)),ISNUMBER(FIND("sperm",C1150)))</f>
        <v>1</v>
      </c>
      <c r="AD1150" t="b">
        <f>OR(ISNUMBER(FIND("human",B1150)),ISNUMBER(FIND("workers",B1150)),ISNUMBER(FIND("workforces",B1150)),ISNUMBER(FIND("occupational",B1150)),ISNUMBER(FIND("Case report",B1150)),ISNUMBER(FIND("Workplaces",B1150)),ISNUMBER(FIND("worker",B1150)))</f>
        <v>0</v>
      </c>
      <c r="AE1150" t="b">
        <f>OR(ISNUMBER(FIND(" plant ",C1150)),ISNUMBER(FIND("Plant ",C1150)),ISNUMBER(FIND("tomato",C1150)),ISNUMBER(FIND("plants",C1150)),ISNUMBER(FIND("Plants",C1150)),ISNUMBER(FIND("algae",C1150)),ISNUMBER(FIND("lettuce",C1150)),ISNUMBER(FIND("green gram sprouts ",C1150)),ISNUMBER(FIND("Cucurbita pepo",C1150)),ISNUMBER(FIND("bean ",C1150)),ISNUMBER(FIND("chloroplast",C1150)),ISNUMBER(FIND("chlorophyll",C1150)),ISNUMBER(FIND("seedling",C1150)),ISNUMBER(FIND("canola",C1150)),ISNUMBER(FIND("shoot",C1150)),ISNUMBER(FIND("photosynthes",C1150)),ISNUMBER(FIND(" leaves ",C1150)),,ISNUMBER(FIND("agriculture",C1150)),ISNUMBER(FIND(" crops ",C1150)))</f>
        <v>1</v>
      </c>
      <c r="AF1150" t="b">
        <f>OR(ISNUMBER(FIND("bacteria",C1150)),ISNUMBER(FIND("Bacteria",C1150)),ISNUMBER(FIND("Bacterium",C1150)),ISNUMBER(FIND("bacterium",C1150)),ISNUMBER(FIND(" coli ",C1150)))</f>
        <v>0</v>
      </c>
      <c r="AG1150" t="b">
        <f>OR(ISNUMBER(FIND("fungi",C1150)),ISNUMBER(FIND("Fungi",C1150)),ISNUMBER(FIND("fungus",C1150)),ISNUMBER(FIND("Fungus",C1150)),ISNUMBER(FIND("mushroom",C1150)),ISNUMBER(FIND("Mushroom",C1150)),ISNUMBER(FIND(" mold ",C1150)))</f>
        <v>0</v>
      </c>
      <c r="AH1150" t="b">
        <f>OR(ISNUMBER(FIND("Pig ",C1150)),ISNUMBER(FIND("pig ",C1150)),ISNUMBER(FIND("Pigs ",C1150)),ISNUMBER(FIND("pigs ",C1150)))</f>
        <v>0</v>
      </c>
      <c r="AI1150" t="b">
        <f>OR(ISNUMBER(FIND(" C. elegans",C1150)),ISNUMBER(FIND("Caenorhabditis elegans",C1150)),ISNUMBER(FIND("earthworms",C1150)),ISNUMBER(FIND(" Ficopomatus enigmaticus",C1150)),ISNUMBER(FIND("larva",C1150)),ISNUMBER(FIND("Lumbriculus variegatus",C1150)),ISNUMBER(FIND("nematode",C1150)))</f>
        <v>0</v>
      </c>
      <c r="AJ1150" t="b">
        <f>NOT(OR(AA1150,AB1150,AC1150,AD1150,AE1150,AF1150,AG1150,AH1150,AI1150))</f>
        <v>0</v>
      </c>
      <c r="AL1150" t="b">
        <f>OR(AA1150,AB1150,AD1150,AE1150,AF1150,AG1150,AH1150,AI1150)</f>
        <v>1</v>
      </c>
      <c r="AM1150" t="b">
        <f>IF(Table1[[#This Row],[In vivo?]],IF(Table1[[#This Row],[Cell]],FALSE,TRUE),FALSE)</f>
        <v>0</v>
      </c>
      <c r="AN1150" t="b">
        <f>AND(AC1150,AL1150)</f>
        <v>1</v>
      </c>
      <c r="AO1150" t="b">
        <f>IF(Table1[[#This Row],[Cell]],IF(Table1[[#This Row],[In vivo?]],FALSE,TRUE),FALSE)</f>
        <v>0</v>
      </c>
      <c r="AP1150" t="b">
        <f>NOT(OR(Table1[[#This Row],[In vivo?]],Table1[[#This Row],[Only in Cell]]))</f>
        <v>0</v>
      </c>
      <c r="AQ1150" t="str">
        <f>IF(OR(Table1[[#This Row],[Rodents]],Table1[[#This Row],[Human]],Table1[[#This Row],[Pig]]),OR(ISNUMBER(FIND("pulmonary",C1150)),ISNUMBER(FIND("lung",C1150))),"NA")</f>
        <v>NA</v>
      </c>
      <c r="AR1150" t="str">
        <f>IF(OR(Table1[[#This Row],[Rodents]],Table1[[#This Row],[Human]],Table1[[#This Row],[Pig]]),OR(ISNUMBER(FIND("skin",C1150)),ISNUMBER(FIND("dermal",C1150))),"NA")</f>
        <v>NA</v>
      </c>
      <c r="AS1150" t="str">
        <f>IF(OR(Table1[[#This Row],[Rodents]],Table1[[#This Row],[Human]],Table1[[#This Row],[Pig]]),OR(ISNUMBER(FIND("liver",C1150)),ISNUMBER(FIND("hepat",C1150))),"NA")</f>
        <v>NA</v>
      </c>
      <c r="AT1150" t="str">
        <f>IF(OR(Table1[[#This Row],[Rodents]],Table1[[#This Row],[Human]],Table1[[#This Row],[Pig]]),OR(ISNUMBER(FIND("kidney",C1150)),ISNUMBER(FIND("neph",C1150))),"NA")</f>
        <v>NA</v>
      </c>
      <c r="AU1150" t="str">
        <f>IF(OR(Table1[[#This Row],[Rodents]],Table1[[#This Row],[Human]],Table1[[#This Row],[Pig]]),OR(ISNUMBER(FIND("brain",C1150)),ISNUMBER(FIND("neur",C1150)),ISNUMBER(FIND("nerv",C1150))),"NA")</f>
        <v>NA</v>
      </c>
      <c r="AV1150" t="str">
        <f>IF(OR(Table1[[#This Row],[Rodents]],Table1[[#This Row],[Human]],Table1[[#This Row],[Pig]]),OR(ISNUMBER(FIND("heart",C1150)),ISNUMBER(FIND("cardi",C1150))),"NA")</f>
        <v>NA</v>
      </c>
      <c r="AW1150" t="str">
        <f>IF(OR(Table1[[#This Row],[Rodents]],Table1[[#This Row],[Human]],Table1[[#This Row],[Pig]]),OR(ISNUMBER(FIND("gastro",C1150)),ISNUMBER(FIND("intesti",C1150)),ISNUMBER(FIND("stomach",C1150))),"NA")</f>
        <v>NA</v>
      </c>
      <c r="AX1150" t="str">
        <f>IF(OR(Table1[[#This Row],[Rodents]],Table1[[#This Row],[Human]],Table1[[#This Row],[Pig]]),NOT(OR(AQ1150,AR1150,AS1150,AT1150,AU1150,AV1150,AW1150)),"NA")</f>
        <v>NA</v>
      </c>
      <c r="AY1150" t="b">
        <f>OR(ISNUMBER(FIND("SWCNT",C1150)),ISNUMBER(FIND("SWNT",C1150)),ISNUMBER(FIND("single-wall",C1150)),ISNUMBER(FIND("single wall",C1150)),ISNUMBER(FIND("Single wall",C1150)),ISNUMBER(FIND("Single-wall",C1150)),ISNUMBER(FIND("SWCNT",B1150)),ISNUMBER(FIND("SWNT",B1150)),ISNUMBER(FIND("single-wall",B1150)),ISNUMBER(FIND("single wall",B1150)),ISNUMBER(FIND("Single-wall",B1150)),ISNUMBER(FIND("Single wall",B1150)))</f>
        <v>0</v>
      </c>
      <c r="AZ1150" t="b">
        <f>OR(ISNUMBER(FIND("MWCNT",C1150)),ISNUMBER(FIND("MWNT",C1150)),ISNUMBER(FIND("multi-wall",C1150)),ISNUMBER(FIND("multi wall",C1150)),ISNUMBER(FIND("multiwall",C1150)),ISNUMBER(FIND("Multi-wall",C1150)),ISNUMBER(FIND("Multi wall",C1150)),ISNUMBER(FIND("Multiwall",C1150)),ISNUMBER(FIND("MWCNT",B1150)),ISNUMBER(FIND("MWNT",B1150)),ISNUMBER(FIND("multi-wall",B1150)),ISNUMBER(FIND("multi wall",B1150)),ISNUMBER(FIND("multiwall",B1150)),ISNUMBER(FIND("Multi-wall",B1150)),ISNUMBER(FIND("Multi wall",B1150)),ISNUMBER(FIND("Multiwall",B1150)),ISNUMBER(FIND("Double-wall",B1150)),ISNUMBER(FIND("Double wall",B1150)),ISNUMBER(FIND("Doublewall",B1150)),ISNUMBER(FIND("double-wall",B1150)),ISNUMBER(FIND("double wall",B1150)),ISNUMBER(FIND("doublewall",B1150)))</f>
        <v>1</v>
      </c>
      <c r="BA1150" t="b">
        <f>AND(Table1[[#This Row],[SWCNT]],Table1[[#This Row],[MWCNT]])</f>
        <v>0</v>
      </c>
      <c r="BB1150" t="b">
        <f>IF(Table1[[#This Row],[SWCNT]]=TRUE,FALSE,IF(Table1[[#This Row],[MWCNT]]=TRUE,FALSE,TRUE))</f>
        <v>0</v>
      </c>
      <c r="BC1150" s="18"/>
    </row>
    <row r="1151" spans="1:55" ht="222">
      <c r="A1151" t="s">
        <v>1479</v>
      </c>
      <c r="B1151" s="2" t="s">
        <v>1481</v>
      </c>
      <c r="C1151" s="16" t="s">
        <v>1483</v>
      </c>
      <c r="D1151" s="17" t="s">
        <v>1484</v>
      </c>
      <c r="E1151" s="2">
        <v>2019</v>
      </c>
      <c r="F1151" t="b">
        <f>OR(ISNUMBER(FIND("cytotoxic",C1151)),ISNUMBER(FIND("Cytotoxic",C1151)),ISNUMBER(FIND("cellular toxicity",C1151)),ISNUMBER(FIND("cell death",C1151)),ISNUMBER(FIND("viable",C1151)),ISNUMBER(FIND("phytotoxic",C1151)),ISNUMBER(FIND("acute toxicity",C1151)),ISNUMBER(FIND("MTT",C1151)),ISNUMBER(FIND("survival",C1151)),ISNUMBER(FIND("prolifer",C1151)),ISNUMBER(FIND("apoptosis",C1151)),ISNUMBER(FIND("neurotoxic",C1151)),ISNUMBER(FIND("  lysis ",C1151)),ISNUMBER(FIND("necrosis",C1151)),ISNUMBER(FIND("cellular death",C1151))*3,ISNUMBER(FIND("LDH",C1151)),ISNUMBER(FIND("Acute toxicity",C1151)))</f>
        <v>0</v>
      </c>
      <c r="G1151" t="b">
        <f>OR(ISNUMBER(FIND("genotoxic",C1151)),ISNUMBER(FIND("genotoxicity",C1151)),ISNUMBER(FIND("DNA damage",C1151)),ISNUMBER(FIND("DNA",C1151)),ISNUMBER(FIND("RNA",C1151)),ISNUMBER(FIND("mesothelioma",C1151)),ISNUMBER(FIND("carcino",C1151)),ISNUMBER(FIND("mutagen",C1151)),ISNUMBER(FIND("genetic",C1151)))</f>
        <v>0</v>
      </c>
      <c r="H1151" t="b">
        <f>OR(ISNUMBER(FIND("inflammatory",C1151)),ISNUMBER(FIND("inflamm",C1151)))</f>
        <v>0</v>
      </c>
      <c r="I1151" t="b">
        <f>OR(ISNUMBER(FIND("immune",C1151)),ISNUMBER(FIND("immunological",C1151)),ISNUMBER(FIND("interleuk",C1151)),ISNUMBER(FIND("platelet activation",C1151)),ISNUMBER(FIND("monocyte",C1151)),ISNUMBER(FIND("leukocyte",C1151)),ISNUMBER(FIND("cytokine",C1151)),ISNUMBER(FIND("CD4",C1151)),ISNUMBER(FIND("CD8",C1151)),ISNUMBER(FIND("T-cell",C1151)))</f>
        <v>0</v>
      </c>
      <c r="J1151" t="b">
        <f>OR(ISNUMBER(FIND("reactive oxygen",C1151)),ISNUMBER(FIND("ROS",C1151)),ISNUMBER(FIND("free radical",C1151)),ISNUMBER(FIND("oxidative stress",C1151)),ISNUMBER(FIND("peroxid",C1151)),ISNUMBER(FIND("oxidative",C1151)),ISNUMBER(FIND("antioxid",C1151)))</f>
        <v>1</v>
      </c>
      <c r="K1151" t="b">
        <f>OR(ISNUMBER(FIND("autophag",C1151)))</f>
        <v>0</v>
      </c>
      <c r="L1151" t="b">
        <f>OR(ISNUMBER(FIND("morpholog",C1151)))</f>
        <v>0</v>
      </c>
      <c r="M1151" t="b">
        <f>OR(ISNUMBER(FIND("fibrosis",C1151)),ISNUMBER(FIND("Fibrosis",C1151)),ISNUMBER(FIND("fibrot",C1151)))</f>
        <v>0</v>
      </c>
      <c r="N1151" t="b">
        <f>OR(ISNUMBER(FIND("offspring",C1151)),ISNUMBER(FIND("Parental",C1151)),ISNUMBER(FIND("parental",C1151)),ISNUMBER(FIND("germline",C1151)),ISNUMBER(FIND("reproduc",C1151)),ISNUMBER(FIND("embryo",C1151)))</f>
        <v>0</v>
      </c>
      <c r="O1151" t="b">
        <f>OR(ISNUMBER(FIND("metabol",C1151)),ISNUMBER(FIND("Metabol",C1151)),ISNUMBER(FIND("digest",C1151)),ISNUMBER(FIND("mitochon",C1151)))</f>
        <v>1</v>
      </c>
      <c r="P1151" t="b">
        <f>OR(ISNUMBER(FIND("ecotox",C1151)),ISNUMBER(FIND("Ecotox",B1151)),ISNUMBER(FIND("ecotox",B1151)),ISNUMBER(FIND("Ecotox",C1151)))</f>
        <v>0</v>
      </c>
      <c r="Q1151" t="b">
        <f>OR(ISNUMBER(FIND("Bioaccum",C1151)),ISNUMBER(FIND("bioaccum",C1151)),ISNUMBER(FIND("accum",C1151)))</f>
        <v>0</v>
      </c>
      <c r="R1151" t="b">
        <f>OR(ISNUMBER(FIND("Occupation",C1151)),ISNUMBER(FIND("occupation",C1151)),ISNUMBER(FIND("worker",C1151)),ISNUMBER(FIND("workforce",C1151)))</f>
        <v>0</v>
      </c>
      <c r="S1151" t="b">
        <f>NOT(OR(F1151,G1151,H1151,I1151,J1151,K1151,L1151,M1151,N1151,O1151,P1151,Q1151,R1151))</f>
        <v>0</v>
      </c>
      <c r="U1151" t="b">
        <f>OR(Table1[[#This Row],[Inflammation]],Table1[[#This Row],[Immune]])</f>
        <v>0</v>
      </c>
      <c r="V1151" t="str">
        <f>IF(OR(Table1[[#This Row],[Rodents]],Table1[[#This Row],[Human]],Table1[[#This Row],[Pig]]),OR(ISNUMBER(FIND("intratrach",C1151)),ISNUMBER(FIND("nasal ",C1151)),ISNUMBER(FIND("instill",C1151))),"NA")</f>
        <v>NA</v>
      </c>
      <c r="W1151" t="str">
        <f>IF(OR(Table1[[#This Row],[Rodents]],Table1[[#This Row],[Human]],Table1[[#This Row],[Pig]]),OR(ISNUMBER(FIND("dermal",C1151)),ISNUMBER(FIND("skin ",C1151))),"NA")</f>
        <v>NA</v>
      </c>
      <c r="X1151" t="str">
        <f>IF(OR(Table1[[#This Row],[Rodents]],Table1[[#This Row],[Human]],Table1[[#This Row],[Pig]]),OR(ISNUMBER(FIND("injected",C1151)),ISNUMBER(FIND("periton",C1151)),ISNUMBER(FIND("intrascrot",C1151))),"NA")</f>
        <v>NA</v>
      </c>
      <c r="Y1151" t="str">
        <f>IF(OR(Table1[[#This Row],[Rodents]],Table1[[#This Row],[Human]],Table1[[#This Row],[Pig]]),NOT(OR(Table1[[#This Row],[Inhaled/Intratracheal/intranasal]],Table1[[#This Row],[Dermal]],Table1[[#This Row],[Injected]])),"NA")</f>
        <v>NA</v>
      </c>
      <c r="AA1151" t="b">
        <f>OR(ISNUMBER(FIND("fish ",C1151)),ISNUMBER(FIND("Fish ",C1151)),ISNUMBER(FIND("aquatic",C1151)),ISNUMBER(FIND("daphnids",C1151)),ISNUMBER(FIND("Carcinus maenas",C1151)),ISNUMBER(FIND("Daphnia",C1151)),ISNUMBER(FIND("Ruditapes philippinarum",C1151)),ISNUMBER(FIND("daphnia",C1151)),ISNUMBER(FIND("marine",C1151)),ISNUMBER(FIND("mussel",C1151)),ISNUMBER(FIND("algae",C1151)),ISNUMBER(FIND("Donax faba",C1151)),ISNUMBER(FIND("estuarine",C1151)),ISNUMBER(FIND("snail",C1151)),ISNUMBER(FIND("Prorocentrum donghaiense",C1151)) )</f>
        <v>1</v>
      </c>
      <c r="AB1151" t="b">
        <f>OR(ISNUMBER(FIND(" rat ",C1151)),ISNUMBER(FIND(" rats ",C1151)),ISNUMBER(FIND(" Rats ",C1151)),ISNUMBER(FIND(" Rat ",C1151)),ISNUMBER(FIND(" rat.",C1151)),ISNUMBER(FIND(" rats.",C1151)),ISNUMBER(FIND("mouse",C1151)),ISNUMBER(FIND("mice",C1151)), ISNUMBER(FIND(" Mice",C1151)))</f>
        <v>0</v>
      </c>
      <c r="AC1151" t="b">
        <f>OR(ISNUMBER(FIND(" cell ",C1151)),ISNUMBER(FIND("fibroblast",C1151)),ISNUMBER(FIND("macrophage",C1151)),ISNUMBER(FIND("epithelial",C1151)),ISNUMBER(FIND("endothelial",C1151)),ISNUMBER(FIND("neuron",C1151)),ISNUMBER(FIND(" cells ",C1151)),ISNUMBER(FIND("RBC",C1151)),ISNUMBER(FIND("mitochond",C1151)),ISNUMBER(FIND("adipocyte",C1151)),ISNUMBER(FIND("osteo",C1151)),ISNUMBER(FIND("keratin",C1151)),ISNUMBER(FIND(" cell's ",C1151)),ISNUMBER(FIND("eukary",C1151)),ISNUMBER(FIND("sperm",C1151)))</f>
        <v>1</v>
      </c>
      <c r="AD1151" t="b">
        <f>OR(ISNUMBER(FIND("human",B1151)),ISNUMBER(FIND("workers",B1151)),ISNUMBER(FIND("workforces",B1151)),ISNUMBER(FIND("occupational",B1151)),ISNUMBER(FIND("Case report",B1151)),ISNUMBER(FIND("Workplaces",B1151)),ISNUMBER(FIND("worker",B1151)))</f>
        <v>0</v>
      </c>
      <c r="AE1151" t="b">
        <f>OR(ISNUMBER(FIND(" plant ",C1151)),ISNUMBER(FIND("Plant ",C1151)),ISNUMBER(FIND("tomato",C1151)),ISNUMBER(FIND("plants",C1151)),ISNUMBER(FIND("Plants",C1151)),ISNUMBER(FIND("algae",C1151)),ISNUMBER(FIND("lettuce",C1151)),ISNUMBER(FIND("green gram sprouts ",C1151)),ISNUMBER(FIND("Cucurbita pepo",C1151)),ISNUMBER(FIND("bean ",C1151)),ISNUMBER(FIND("chloroplast",C1151)),ISNUMBER(FIND("chlorophyll",C1151)),ISNUMBER(FIND("seedling",C1151)),ISNUMBER(FIND("canola",C1151)),ISNUMBER(FIND("shoot",C1151)),ISNUMBER(FIND("photosynthes",C1151)),ISNUMBER(FIND(" leaves ",C1151)),,ISNUMBER(FIND("agriculture",C1151)),ISNUMBER(FIND(" crops ",C1151)))</f>
        <v>0</v>
      </c>
      <c r="AF1151" t="b">
        <f>OR(ISNUMBER(FIND("bacteria",C1151)),ISNUMBER(FIND("Bacteria",C1151)),ISNUMBER(FIND("Bacterium",C1151)),ISNUMBER(FIND("bacterium",C1151)),ISNUMBER(FIND(" coli ",C1151)))</f>
        <v>0</v>
      </c>
      <c r="AG1151" t="b">
        <f>OR(ISNUMBER(FIND("fungi",C1151)),ISNUMBER(FIND("Fungi",C1151)),ISNUMBER(FIND("fungus",C1151)),ISNUMBER(FIND("Fungus",C1151)),ISNUMBER(FIND("mushroom",C1151)),ISNUMBER(FIND("Mushroom",C1151)),ISNUMBER(FIND(" mold ",C1151)))</f>
        <v>0</v>
      </c>
      <c r="AH1151" t="b">
        <f>OR(ISNUMBER(FIND("Pig ",C1151)),ISNUMBER(FIND("pig ",C1151)),ISNUMBER(FIND("Pigs ",C1151)),ISNUMBER(FIND("pigs ",C1151)))</f>
        <v>0</v>
      </c>
      <c r="AI1151" t="b">
        <f>OR(ISNUMBER(FIND(" C. elegans",C1151)),ISNUMBER(FIND("Caenorhabditis elegans",C1151)),ISNUMBER(FIND("earthworms",C1151)),ISNUMBER(FIND(" Ficopomatus enigmaticus",C1151)),ISNUMBER(FIND("larva",C1151)),ISNUMBER(FIND("Lumbriculus variegatus",C1151)),ISNUMBER(FIND("nematode",C1151)))</f>
        <v>0</v>
      </c>
      <c r="AJ1151" t="b">
        <f>NOT(OR(AA1151,AB1151,AC1151,AD1151,AE1151,AF1151,AG1151,AH1151,AI1151))</f>
        <v>0</v>
      </c>
      <c r="AL1151" t="b">
        <f>OR(AA1151,AB1151,AD1151,AE1151,AF1151,AG1151,AH1151,AI1151)</f>
        <v>1</v>
      </c>
      <c r="AM1151" t="b">
        <f>IF(Table1[[#This Row],[In vivo?]],IF(Table1[[#This Row],[Cell]],FALSE,TRUE),FALSE)</f>
        <v>0</v>
      </c>
      <c r="AN1151" t="b">
        <f>AND(AC1151,AL1151)</f>
        <v>1</v>
      </c>
      <c r="AO1151" t="b">
        <f>IF(Table1[[#This Row],[Cell]],IF(Table1[[#This Row],[In vivo?]],FALSE,TRUE),FALSE)</f>
        <v>0</v>
      </c>
      <c r="AP1151" t="b">
        <f>NOT(OR(Table1[[#This Row],[In vivo?]],Table1[[#This Row],[Only in Cell]]))</f>
        <v>0</v>
      </c>
      <c r="AQ1151" t="str">
        <f>IF(OR(Table1[[#This Row],[Rodents]],Table1[[#This Row],[Human]],Table1[[#This Row],[Pig]]),OR(ISNUMBER(FIND("pulmonary",C1151)),ISNUMBER(FIND("lung",C1151))),"NA")</f>
        <v>NA</v>
      </c>
      <c r="AR1151" t="str">
        <f>IF(OR(Table1[[#This Row],[Rodents]],Table1[[#This Row],[Human]],Table1[[#This Row],[Pig]]),OR(ISNUMBER(FIND("skin",C1151)),ISNUMBER(FIND("dermal",C1151))),"NA")</f>
        <v>NA</v>
      </c>
      <c r="AS1151" t="str">
        <f>IF(OR(Table1[[#This Row],[Rodents]],Table1[[#This Row],[Human]],Table1[[#This Row],[Pig]]),OR(ISNUMBER(FIND("liver",C1151)),ISNUMBER(FIND("hepat",C1151))),"NA")</f>
        <v>NA</v>
      </c>
      <c r="AT1151" t="str">
        <f>IF(OR(Table1[[#This Row],[Rodents]],Table1[[#This Row],[Human]],Table1[[#This Row],[Pig]]),OR(ISNUMBER(FIND("kidney",C1151)),ISNUMBER(FIND("neph",C1151))),"NA")</f>
        <v>NA</v>
      </c>
      <c r="AU1151" t="str">
        <f>IF(OR(Table1[[#This Row],[Rodents]],Table1[[#This Row],[Human]],Table1[[#This Row],[Pig]]),OR(ISNUMBER(FIND("brain",C1151)),ISNUMBER(FIND("neur",C1151)),ISNUMBER(FIND("nerv",C1151))),"NA")</f>
        <v>NA</v>
      </c>
      <c r="AV1151" t="str">
        <f>IF(OR(Table1[[#This Row],[Rodents]],Table1[[#This Row],[Human]],Table1[[#This Row],[Pig]]),OR(ISNUMBER(FIND("heart",C1151)),ISNUMBER(FIND("cardi",C1151))),"NA")</f>
        <v>NA</v>
      </c>
      <c r="AW1151" t="str">
        <f>IF(OR(Table1[[#This Row],[Rodents]],Table1[[#This Row],[Human]],Table1[[#This Row],[Pig]]),OR(ISNUMBER(FIND("gastro",C1151)),ISNUMBER(FIND("intesti",C1151)),ISNUMBER(FIND("stomach",C1151))),"NA")</f>
        <v>NA</v>
      </c>
      <c r="AX1151" t="str">
        <f>IF(OR(Table1[[#This Row],[Rodents]],Table1[[#This Row],[Human]],Table1[[#This Row],[Pig]]),NOT(OR(AQ1151,AR1151,AS1151,AT1151,AU1151,AV1151,AW1151)),"NA")</f>
        <v>NA</v>
      </c>
      <c r="AY1151" t="b">
        <f>OR(ISNUMBER(FIND("SWCNT",C1151)),ISNUMBER(FIND("SWNT",C1151)),ISNUMBER(FIND("single-wall",C1151)),ISNUMBER(FIND("single wall",C1151)),ISNUMBER(FIND("Single wall",C1151)),ISNUMBER(FIND("Single-wall",C1151)),ISNUMBER(FIND("SWCNT",B1151)),ISNUMBER(FIND("SWNT",B1151)),ISNUMBER(FIND("single-wall",B1151)),ISNUMBER(FIND("single wall",B1151)),ISNUMBER(FIND("Single-wall",B1151)),ISNUMBER(FIND("Single wall",B1151)))</f>
        <v>0</v>
      </c>
      <c r="AZ1151" t="b">
        <f>OR(ISNUMBER(FIND("MWCNT",C1151)),ISNUMBER(FIND("MWNT",C1151)),ISNUMBER(FIND("multi-wall",C1151)),ISNUMBER(FIND("multi wall",C1151)),ISNUMBER(FIND("multiwall",C1151)),ISNUMBER(FIND("Multi-wall",C1151)),ISNUMBER(FIND("Multi wall",C1151)),ISNUMBER(FIND("Multiwall",C1151)),ISNUMBER(FIND("MWCNT",B1151)),ISNUMBER(FIND("MWNT",B1151)),ISNUMBER(FIND("multi-wall",B1151)),ISNUMBER(FIND("multi wall",B1151)),ISNUMBER(FIND("multiwall",B1151)),ISNUMBER(FIND("Multi-wall",B1151)),ISNUMBER(FIND("Multi wall",B1151)),ISNUMBER(FIND("Multiwall",B1151)),ISNUMBER(FIND("Double-wall",B1151)),ISNUMBER(FIND("Double wall",B1151)),ISNUMBER(FIND("Doublewall",B1151)),ISNUMBER(FIND("double-wall",B1151)),ISNUMBER(FIND("double wall",B1151)),ISNUMBER(FIND("doublewall",B1151)))</f>
        <v>1</v>
      </c>
      <c r="BA1151" t="b">
        <f>AND(Table1[[#This Row],[SWCNT]],Table1[[#This Row],[MWCNT]])</f>
        <v>0</v>
      </c>
      <c r="BB1151" t="b">
        <f>IF(Table1[[#This Row],[SWCNT]]=TRUE,FALSE,IF(Table1[[#This Row],[MWCNT]]=TRUE,FALSE,TRUE))</f>
        <v>0</v>
      </c>
      <c r="BC1151" s="18"/>
    </row>
    <row r="1152" spans="1:55" ht="259">
      <c r="A1152" t="s">
        <v>1498</v>
      </c>
      <c r="B1152" s="2" t="s">
        <v>1499</v>
      </c>
      <c r="C1152" s="16" t="s">
        <v>1500</v>
      </c>
      <c r="D1152" s="17" t="s">
        <v>1501</v>
      </c>
      <c r="E1152" s="2">
        <v>2019</v>
      </c>
      <c r="F1152" t="b">
        <f>OR(ISNUMBER(FIND("cytotoxic",C1152)),ISNUMBER(FIND("Cytotoxic",C1152)),ISNUMBER(FIND("cellular toxicity",C1152)),ISNUMBER(FIND("cell death",C1152)),ISNUMBER(FIND("viable",C1152)),ISNUMBER(FIND("phytotoxic",C1152)),ISNUMBER(FIND("acute toxicity",C1152)),ISNUMBER(FIND("MTT",C1152)),ISNUMBER(FIND("survival",C1152)),ISNUMBER(FIND("prolifer",C1152)),ISNUMBER(FIND("apoptosis",C1152)),ISNUMBER(FIND("neurotoxic",C1152)),ISNUMBER(FIND("  lysis ",C1152)),ISNUMBER(FIND("necrosis",C1152)),ISNUMBER(FIND("cellular death",C1152))*3,ISNUMBER(FIND("LDH",C1152)),ISNUMBER(FIND("Acute toxicity",C1152)))</f>
        <v>0</v>
      </c>
      <c r="G1152" t="b">
        <f>OR(ISNUMBER(FIND("genotoxic",C1152)),ISNUMBER(FIND("genotoxicity",C1152)),ISNUMBER(FIND("DNA damage",C1152)),ISNUMBER(FIND("DNA",C1152)),ISNUMBER(FIND("RNA",C1152)),ISNUMBER(FIND("mesothelioma",C1152)),ISNUMBER(FIND("carcino",C1152)),ISNUMBER(FIND("mutagen",C1152)),ISNUMBER(FIND("genetic",C1152)))</f>
        <v>0</v>
      </c>
      <c r="H1152" t="b">
        <f>OR(ISNUMBER(FIND("inflammatory",C1152)),ISNUMBER(FIND("inflamm",C1152)))</f>
        <v>0</v>
      </c>
      <c r="I1152" t="b">
        <f>OR(ISNUMBER(FIND("immune",C1152)),ISNUMBER(FIND("immunological",C1152)),ISNUMBER(FIND("interleuk",C1152)),ISNUMBER(FIND("platelet activation",C1152)),ISNUMBER(FIND("monocyte",C1152)),ISNUMBER(FIND("leukocyte",C1152)),ISNUMBER(FIND("cytokine",C1152)),ISNUMBER(FIND("CD4",C1152)),ISNUMBER(FIND("CD8",C1152)),ISNUMBER(FIND("T-cell",C1152)))</f>
        <v>0</v>
      </c>
      <c r="J1152" t="b">
        <f>OR(ISNUMBER(FIND("reactive oxygen",C1152)),ISNUMBER(FIND("ROS",C1152)),ISNUMBER(FIND("free radical",C1152)),ISNUMBER(FIND("oxidative stress",C1152)),ISNUMBER(FIND("peroxid",C1152)),ISNUMBER(FIND("oxidative",C1152)),ISNUMBER(FIND("antioxid",C1152)))</f>
        <v>0</v>
      </c>
      <c r="K1152" t="b">
        <f>OR(ISNUMBER(FIND("autophag",C1152)))</f>
        <v>0</v>
      </c>
      <c r="L1152" t="b">
        <f>OR(ISNUMBER(FIND("morpholog",C1152)))</f>
        <v>0</v>
      </c>
      <c r="M1152" t="b">
        <f>OR(ISNUMBER(FIND("fibrosis",C1152)),ISNUMBER(FIND("Fibrosis",C1152)),ISNUMBER(FIND("fibrot",C1152)))</f>
        <v>0</v>
      </c>
      <c r="N1152" t="b">
        <f>OR(ISNUMBER(FIND("offspring",C1152)),ISNUMBER(FIND("Parental",C1152)),ISNUMBER(FIND("parental",C1152)),ISNUMBER(FIND("germline",C1152)),ISNUMBER(FIND("reproduc",C1152)),ISNUMBER(FIND("embryo",C1152)))</f>
        <v>0</v>
      </c>
      <c r="O1152" t="b">
        <f>OR(ISNUMBER(FIND("metabol",C1152)),ISNUMBER(FIND("Metabol",C1152)),ISNUMBER(FIND("digest",C1152)),ISNUMBER(FIND("mitochon",C1152)))</f>
        <v>1</v>
      </c>
      <c r="P1152" t="b">
        <f>OR(ISNUMBER(FIND("ecotox",C1152)),ISNUMBER(FIND("Ecotox",B1152)),ISNUMBER(FIND("ecotox",B1152)),ISNUMBER(FIND("Ecotox",C1152)))</f>
        <v>0</v>
      </c>
      <c r="Q1152" t="b">
        <f>OR(ISNUMBER(FIND("Bioaccum",C1152)),ISNUMBER(FIND("bioaccum",C1152)),ISNUMBER(FIND("accum",C1152)))</f>
        <v>0</v>
      </c>
      <c r="R1152" t="b">
        <f>OR(ISNUMBER(FIND("Occupation",C1152)),ISNUMBER(FIND("occupation",C1152)),ISNUMBER(FIND("worker",C1152)),ISNUMBER(FIND("workforce",C1152)))</f>
        <v>0</v>
      </c>
      <c r="S1152" t="b">
        <f>NOT(OR(F1152,G1152,H1152,I1152,J1152,K1152,L1152,M1152,N1152,O1152,P1152,Q1152,R1152))</f>
        <v>0</v>
      </c>
      <c r="U1152" t="b">
        <f>OR(Table1[[#This Row],[Inflammation]],Table1[[#This Row],[Immune]])</f>
        <v>0</v>
      </c>
      <c r="V1152" t="str">
        <f>IF(OR(Table1[[#This Row],[Rodents]],Table1[[#This Row],[Human]],Table1[[#This Row],[Pig]]),OR(ISNUMBER(FIND("intratrach",C1152)),ISNUMBER(FIND("nasal ",C1152)),ISNUMBER(FIND("instill",C1152))),"NA")</f>
        <v>NA</v>
      </c>
      <c r="W1152" t="str">
        <f>IF(OR(Table1[[#This Row],[Rodents]],Table1[[#This Row],[Human]],Table1[[#This Row],[Pig]]),OR(ISNUMBER(FIND("dermal",C1152)),ISNUMBER(FIND("skin ",C1152))),"NA")</f>
        <v>NA</v>
      </c>
      <c r="X1152" t="str">
        <f>IF(OR(Table1[[#This Row],[Rodents]],Table1[[#This Row],[Human]],Table1[[#This Row],[Pig]]),OR(ISNUMBER(FIND("injected",C1152)),ISNUMBER(FIND("periton",C1152)),ISNUMBER(FIND("intrascrot",C1152))),"NA")</f>
        <v>NA</v>
      </c>
      <c r="Y1152" t="str">
        <f>IF(OR(Table1[[#This Row],[Rodents]],Table1[[#This Row],[Human]],Table1[[#This Row],[Pig]]),NOT(OR(Table1[[#This Row],[Inhaled/Intratracheal/intranasal]],Table1[[#This Row],[Dermal]],Table1[[#This Row],[Injected]])),"NA")</f>
        <v>NA</v>
      </c>
      <c r="AA1152" t="b">
        <f>OR(ISNUMBER(FIND("fish ",C1152)),ISNUMBER(FIND("Fish ",C1152)),ISNUMBER(FIND("aquatic",C1152)),ISNUMBER(FIND("daphnids",C1152)),ISNUMBER(FIND("Carcinus maenas",C1152)),ISNUMBER(FIND("Daphnia",C1152)),ISNUMBER(FIND("Ruditapes philippinarum",C1152)),ISNUMBER(FIND("daphnia",C1152)),ISNUMBER(FIND("marine",C1152)),ISNUMBER(FIND("mussel",C1152)),ISNUMBER(FIND("algae",C1152)),ISNUMBER(FIND("Donax faba",C1152)),ISNUMBER(FIND("estuarine",C1152)),ISNUMBER(FIND("snail",C1152)),ISNUMBER(FIND("Prorocentrum donghaiense",C1152)) )</f>
        <v>1</v>
      </c>
      <c r="AB1152" t="b">
        <f>OR(ISNUMBER(FIND(" rat ",C1152)),ISNUMBER(FIND(" rats ",C1152)),ISNUMBER(FIND(" Rats ",C1152)),ISNUMBER(FIND(" Rat ",C1152)),ISNUMBER(FIND(" rat.",C1152)),ISNUMBER(FIND(" rats.",C1152)),ISNUMBER(FIND("mouse",C1152)),ISNUMBER(FIND("mice",C1152)), ISNUMBER(FIND(" Mice",C1152)))</f>
        <v>0</v>
      </c>
      <c r="AC1152" t="b">
        <f>OR(ISNUMBER(FIND(" cell ",C1152)),ISNUMBER(FIND("fibroblast",C1152)),ISNUMBER(FIND("macrophage",C1152)),ISNUMBER(FIND("epithelial",C1152)),ISNUMBER(FIND("endothelial",C1152)),ISNUMBER(FIND("neuron",C1152)),ISNUMBER(FIND(" cells ",C1152)),ISNUMBER(FIND("RBC",C1152)),ISNUMBER(FIND("mitochond",C1152)),ISNUMBER(FIND("adipocyte",C1152)),ISNUMBER(FIND("osteo",C1152)),ISNUMBER(FIND("keratin",C1152)),ISNUMBER(FIND(" cell's ",C1152)),ISNUMBER(FIND("eukary",C1152)),ISNUMBER(FIND("sperm",C1152)))</f>
        <v>0</v>
      </c>
      <c r="AD1152" t="b">
        <f>OR(ISNUMBER(FIND("human",B1152)),ISNUMBER(FIND("workers",B1152)),ISNUMBER(FIND("workforces",B1152)),ISNUMBER(FIND("occupational",B1152)),ISNUMBER(FIND("Case report",B1152)),ISNUMBER(FIND("Workplaces",B1152)),ISNUMBER(FIND("worker",B1152)))</f>
        <v>0</v>
      </c>
      <c r="AE1152" t="b">
        <f>OR(ISNUMBER(FIND(" plant ",C1152)),ISNUMBER(FIND("Plant ",C1152)),ISNUMBER(FIND("tomato",C1152)),ISNUMBER(FIND("plants",C1152)),ISNUMBER(FIND("Plants",C1152)),ISNUMBER(FIND("algae",C1152)),ISNUMBER(FIND("lettuce",C1152)),ISNUMBER(FIND("green gram sprouts ",C1152)),ISNUMBER(FIND("Cucurbita pepo",C1152)),ISNUMBER(FIND("bean ",C1152)),ISNUMBER(FIND("chloroplast",C1152)),ISNUMBER(FIND("chlorophyll",C1152)),ISNUMBER(FIND("seedling",C1152)),ISNUMBER(FIND("canola",C1152)),ISNUMBER(FIND("shoot",C1152)),ISNUMBER(FIND("photosynthes",C1152)),ISNUMBER(FIND(" leaves ",C1152)),,ISNUMBER(FIND("agriculture",C1152)),ISNUMBER(FIND(" crops ",C1152)))</f>
        <v>1</v>
      </c>
      <c r="AF1152" t="b">
        <f>OR(ISNUMBER(FIND("bacteria",C1152)),ISNUMBER(FIND("Bacteria",C1152)),ISNUMBER(FIND("Bacterium",C1152)),ISNUMBER(FIND("bacterium",C1152)),ISNUMBER(FIND(" coli ",C1152)))</f>
        <v>0</v>
      </c>
      <c r="AG1152" t="b">
        <f>OR(ISNUMBER(FIND("fungi",C1152)),ISNUMBER(FIND("Fungi",C1152)),ISNUMBER(FIND("fungus",C1152)),ISNUMBER(FIND("Fungus",C1152)),ISNUMBER(FIND("mushroom",C1152)),ISNUMBER(FIND("Mushroom",C1152)),ISNUMBER(FIND(" mold ",C1152)))</f>
        <v>0</v>
      </c>
      <c r="AH1152" t="b">
        <f>OR(ISNUMBER(FIND("Pig ",C1152)),ISNUMBER(FIND("pig ",C1152)),ISNUMBER(FIND("Pigs ",C1152)),ISNUMBER(FIND("pigs ",C1152)))</f>
        <v>0</v>
      </c>
      <c r="AI1152" t="b">
        <f>OR(ISNUMBER(FIND(" C. elegans",C1152)),ISNUMBER(FIND("Caenorhabditis elegans",C1152)),ISNUMBER(FIND("earthworms",C1152)),ISNUMBER(FIND(" Ficopomatus enigmaticus",C1152)),ISNUMBER(FIND("larva",C1152)),ISNUMBER(FIND("Lumbriculus variegatus",C1152)),ISNUMBER(FIND("nematode",C1152)))</f>
        <v>0</v>
      </c>
      <c r="AJ1152" t="b">
        <f>NOT(OR(AA1152,AB1152,AC1152,AD1152,AE1152,AF1152,AG1152,AH1152,AI1152))</f>
        <v>0</v>
      </c>
      <c r="AL1152" t="b">
        <f>OR(AA1152,AB1152,AD1152,AE1152,AF1152,AG1152,AH1152,AI1152)</f>
        <v>1</v>
      </c>
      <c r="AM1152" t="b">
        <f>IF(Table1[[#This Row],[In vivo?]],IF(Table1[[#This Row],[Cell]],FALSE,TRUE),FALSE)</f>
        <v>1</v>
      </c>
      <c r="AN1152" t="b">
        <f>AND(AC1152,AL1152)</f>
        <v>0</v>
      </c>
      <c r="AO1152" t="b">
        <f>IF(Table1[[#This Row],[Cell]],IF(Table1[[#This Row],[In vivo?]],FALSE,TRUE),FALSE)</f>
        <v>0</v>
      </c>
      <c r="AP1152" t="b">
        <f>NOT(OR(Table1[[#This Row],[In vivo?]],Table1[[#This Row],[Only in Cell]]))</f>
        <v>0</v>
      </c>
      <c r="AQ1152" t="str">
        <f>IF(OR(Table1[[#This Row],[Rodents]],Table1[[#This Row],[Human]],Table1[[#This Row],[Pig]]),OR(ISNUMBER(FIND("pulmonary",C1152)),ISNUMBER(FIND("lung",C1152))),"NA")</f>
        <v>NA</v>
      </c>
      <c r="AR1152" t="str">
        <f>IF(OR(Table1[[#This Row],[Rodents]],Table1[[#This Row],[Human]],Table1[[#This Row],[Pig]]),OR(ISNUMBER(FIND("skin",C1152)),ISNUMBER(FIND("dermal",C1152))),"NA")</f>
        <v>NA</v>
      </c>
      <c r="AS1152" t="str">
        <f>IF(OR(Table1[[#This Row],[Rodents]],Table1[[#This Row],[Human]],Table1[[#This Row],[Pig]]),OR(ISNUMBER(FIND("liver",C1152)),ISNUMBER(FIND("hepat",C1152))),"NA")</f>
        <v>NA</v>
      </c>
      <c r="AT1152" t="str">
        <f>IF(OR(Table1[[#This Row],[Rodents]],Table1[[#This Row],[Human]],Table1[[#This Row],[Pig]]),OR(ISNUMBER(FIND("kidney",C1152)),ISNUMBER(FIND("neph",C1152))),"NA")</f>
        <v>NA</v>
      </c>
      <c r="AU1152" t="str">
        <f>IF(OR(Table1[[#This Row],[Rodents]],Table1[[#This Row],[Human]],Table1[[#This Row],[Pig]]),OR(ISNUMBER(FIND("brain",C1152)),ISNUMBER(FIND("neur",C1152)),ISNUMBER(FIND("nerv",C1152))),"NA")</f>
        <v>NA</v>
      </c>
      <c r="AV1152" t="str">
        <f>IF(OR(Table1[[#This Row],[Rodents]],Table1[[#This Row],[Human]],Table1[[#This Row],[Pig]]),OR(ISNUMBER(FIND("heart",C1152)),ISNUMBER(FIND("cardi",C1152))),"NA")</f>
        <v>NA</v>
      </c>
      <c r="AW1152" t="str">
        <f>IF(OR(Table1[[#This Row],[Rodents]],Table1[[#This Row],[Human]],Table1[[#This Row],[Pig]]),OR(ISNUMBER(FIND("gastro",C1152)),ISNUMBER(FIND("intesti",C1152)),ISNUMBER(FIND("stomach",C1152))),"NA")</f>
        <v>NA</v>
      </c>
      <c r="AX1152" t="str">
        <f>IF(OR(Table1[[#This Row],[Rodents]],Table1[[#This Row],[Human]],Table1[[#This Row],[Pig]]),NOT(OR(AQ1152,AR1152,AS1152,AT1152,AU1152,AV1152,AW1152)),"NA")</f>
        <v>NA</v>
      </c>
      <c r="AY1152" t="b">
        <f>OR(ISNUMBER(FIND("SWCNT",C1152)),ISNUMBER(FIND("SWNT",C1152)),ISNUMBER(FIND("single-wall",C1152)),ISNUMBER(FIND("single wall",C1152)),ISNUMBER(FIND("Single wall",C1152)),ISNUMBER(FIND("Single-wall",C1152)),ISNUMBER(FIND("SWCNT",B1152)),ISNUMBER(FIND("SWNT",B1152)),ISNUMBER(FIND("single-wall",B1152)),ISNUMBER(FIND("single wall",B1152)),ISNUMBER(FIND("Single-wall",B1152)),ISNUMBER(FIND("Single wall",B1152)))</f>
        <v>0</v>
      </c>
      <c r="AZ1152" t="b">
        <f>OR(ISNUMBER(FIND("MWCNT",C1152)),ISNUMBER(FIND("MWNT",C1152)),ISNUMBER(FIND("multi-wall",C1152)),ISNUMBER(FIND("multi wall",C1152)),ISNUMBER(FIND("multiwall",C1152)),ISNUMBER(FIND("Multi-wall",C1152)),ISNUMBER(FIND("Multi wall",C1152)),ISNUMBER(FIND("Multiwall",C1152)),ISNUMBER(FIND("MWCNT",B1152)),ISNUMBER(FIND("MWNT",B1152)),ISNUMBER(FIND("multi-wall",B1152)),ISNUMBER(FIND("multi wall",B1152)),ISNUMBER(FIND("multiwall",B1152)),ISNUMBER(FIND("Multi-wall",B1152)),ISNUMBER(FIND("Multi wall",B1152)),ISNUMBER(FIND("Multiwall",B1152)),ISNUMBER(FIND("Double-wall",B1152)),ISNUMBER(FIND("Double wall",B1152)),ISNUMBER(FIND("Doublewall",B1152)),ISNUMBER(FIND("double-wall",B1152)),ISNUMBER(FIND("double wall",B1152)),ISNUMBER(FIND("doublewall",B1152)))</f>
        <v>1</v>
      </c>
      <c r="BA1152" t="b">
        <f>AND(Table1[[#This Row],[SWCNT]],Table1[[#This Row],[MWCNT]])</f>
        <v>0</v>
      </c>
      <c r="BB1152" t="b">
        <f>IF(Table1[[#This Row],[SWCNT]]=TRUE,FALSE,IF(Table1[[#This Row],[MWCNT]]=TRUE,FALSE,TRUE))</f>
        <v>0</v>
      </c>
      <c r="BC1152" s="18"/>
    </row>
    <row r="1153" spans="1:55" ht="240.5">
      <c r="A1153" t="s">
        <v>1619</v>
      </c>
      <c r="B1153" s="2" t="s">
        <v>1620</v>
      </c>
      <c r="C1153" s="16" t="s">
        <v>1621</v>
      </c>
      <c r="D1153" s="17" t="s">
        <v>30</v>
      </c>
      <c r="E1153" s="2">
        <v>2018</v>
      </c>
      <c r="F1153" t="b">
        <f>OR(ISNUMBER(FIND("cytotoxic",C1153)),ISNUMBER(FIND("Cytotoxic",C1153)),ISNUMBER(FIND("cellular toxicity",C1153)),ISNUMBER(FIND("cell death",C1153)),ISNUMBER(FIND("viable",C1153)),ISNUMBER(FIND("phytotoxic",C1153)),ISNUMBER(FIND("acute toxicity",C1153)),ISNUMBER(FIND("MTT",C1153)),ISNUMBER(FIND("survival",C1153)),ISNUMBER(FIND("prolifer",C1153)),ISNUMBER(FIND("apoptosis",C1153)),ISNUMBER(FIND("neurotoxic",C1153)),ISNUMBER(FIND("  lysis ",C1153)),ISNUMBER(FIND("necrosis",C1153)),ISNUMBER(FIND("cellular death",C1153))*3,ISNUMBER(FIND("LDH",C1153)),ISNUMBER(FIND("Acute toxicity",C1153)))</f>
        <v>0</v>
      </c>
      <c r="G1153" t="b">
        <f>OR(ISNUMBER(FIND("genotoxic",C1153)),ISNUMBER(FIND("genotoxicity",C1153)),ISNUMBER(FIND("DNA damage",C1153)),ISNUMBER(FIND("DNA",C1153)),ISNUMBER(FIND("RNA",C1153)),ISNUMBER(FIND("mesothelioma",C1153)),ISNUMBER(FIND("carcino",C1153)),ISNUMBER(FIND("mutagen",C1153)),ISNUMBER(FIND("genetic",C1153)))</f>
        <v>0</v>
      </c>
      <c r="H1153" t="b">
        <f>OR(ISNUMBER(FIND("inflammatory",C1153)),ISNUMBER(FIND("inflamm",C1153)))</f>
        <v>0</v>
      </c>
      <c r="I1153" t="b">
        <f>OR(ISNUMBER(FIND("immune",C1153)),ISNUMBER(FIND("immunological",C1153)),ISNUMBER(FIND("interleuk",C1153)),ISNUMBER(FIND("platelet activation",C1153)),ISNUMBER(FIND("monocyte",C1153)),ISNUMBER(FIND("leukocyte",C1153)),ISNUMBER(FIND("cytokine",C1153)),ISNUMBER(FIND("CD4",C1153)),ISNUMBER(FIND("CD8",C1153)),ISNUMBER(FIND("T-cell",C1153)))</f>
        <v>0</v>
      </c>
      <c r="J1153" t="b">
        <f>OR(ISNUMBER(FIND("reactive oxygen",C1153)),ISNUMBER(FIND("ROS",C1153)),ISNUMBER(FIND("free radical",C1153)),ISNUMBER(FIND("oxidative stress",C1153)),ISNUMBER(FIND("peroxid",C1153)),ISNUMBER(FIND("oxidative",C1153)),ISNUMBER(FIND("antioxid",C1153)))</f>
        <v>1</v>
      </c>
      <c r="K1153" t="b">
        <f>OR(ISNUMBER(FIND("autophag",C1153)))</f>
        <v>0</v>
      </c>
      <c r="L1153" t="b">
        <f>OR(ISNUMBER(FIND("morpholog",C1153)))</f>
        <v>0</v>
      </c>
      <c r="M1153" t="b">
        <f>OR(ISNUMBER(FIND("fibrosis",C1153)),ISNUMBER(FIND("Fibrosis",C1153)),ISNUMBER(FIND("fibrot",C1153)))</f>
        <v>0</v>
      </c>
      <c r="N1153" t="b">
        <f>OR(ISNUMBER(FIND("offspring",C1153)),ISNUMBER(FIND("Parental",C1153)),ISNUMBER(FIND("parental",C1153)),ISNUMBER(FIND("germline",C1153)),ISNUMBER(FIND("reproduc",C1153)),ISNUMBER(FIND("embryo",C1153)))</f>
        <v>1</v>
      </c>
      <c r="O1153" t="b">
        <f>OR(ISNUMBER(FIND("metabol",C1153)),ISNUMBER(FIND("Metabol",C1153)),ISNUMBER(FIND("digest",C1153)),ISNUMBER(FIND("mitochon",C1153)))</f>
        <v>1</v>
      </c>
      <c r="P1153" t="b">
        <f>OR(ISNUMBER(FIND("ecotox",C1153)),ISNUMBER(FIND("Ecotox",B1153)),ISNUMBER(FIND("ecotox",B1153)),ISNUMBER(FIND("Ecotox",C1153)))</f>
        <v>0</v>
      </c>
      <c r="Q1153" t="b">
        <f>OR(ISNUMBER(FIND("Bioaccum",C1153)),ISNUMBER(FIND("bioaccum",C1153)),ISNUMBER(FIND("accum",C1153)))</f>
        <v>1</v>
      </c>
      <c r="R1153" t="b">
        <f>OR(ISNUMBER(FIND("Occupation",C1153)),ISNUMBER(FIND("occupation",C1153)),ISNUMBER(FIND("worker",C1153)),ISNUMBER(FIND("workforce",C1153)))</f>
        <v>0</v>
      </c>
      <c r="S1153" t="b">
        <f>NOT(OR(F1153,G1153,H1153,I1153,J1153,K1153,L1153,M1153,N1153,O1153,P1153,Q1153,R1153))</f>
        <v>0</v>
      </c>
      <c r="U1153" t="b">
        <f>OR(Table1[[#This Row],[Inflammation]],Table1[[#This Row],[Immune]])</f>
        <v>0</v>
      </c>
      <c r="V1153" t="str">
        <f>IF(OR(Table1[[#This Row],[Rodents]],Table1[[#This Row],[Human]],Table1[[#This Row],[Pig]]),OR(ISNUMBER(FIND("intratrach",C1153)),ISNUMBER(FIND("nasal ",C1153)),ISNUMBER(FIND("instill",C1153))),"NA")</f>
        <v>NA</v>
      </c>
      <c r="W1153" t="str">
        <f>IF(OR(Table1[[#This Row],[Rodents]],Table1[[#This Row],[Human]],Table1[[#This Row],[Pig]]),OR(ISNUMBER(FIND("dermal",C1153)),ISNUMBER(FIND("skin ",C1153))),"NA")</f>
        <v>NA</v>
      </c>
      <c r="X1153" t="str">
        <f>IF(OR(Table1[[#This Row],[Rodents]],Table1[[#This Row],[Human]],Table1[[#This Row],[Pig]]),OR(ISNUMBER(FIND("injected",C1153)),ISNUMBER(FIND("periton",C1153)),ISNUMBER(FIND("intrascrot",C1153))),"NA")</f>
        <v>NA</v>
      </c>
      <c r="Y1153" t="str">
        <f>IF(OR(Table1[[#This Row],[Rodents]],Table1[[#This Row],[Human]],Table1[[#This Row],[Pig]]),NOT(OR(Table1[[#This Row],[Inhaled/Intratracheal/intranasal]],Table1[[#This Row],[Dermal]],Table1[[#This Row],[Injected]])),"NA")</f>
        <v>NA</v>
      </c>
      <c r="AA1153" t="b">
        <f>OR(ISNUMBER(FIND("fish ",C1153)),ISNUMBER(FIND("Fish ",C1153)),ISNUMBER(FIND("aquatic",C1153)),ISNUMBER(FIND("daphnids",C1153)),ISNUMBER(FIND("Carcinus maenas",C1153)),ISNUMBER(FIND("Daphnia",C1153)),ISNUMBER(FIND("Ruditapes philippinarum",C1153)),ISNUMBER(FIND("daphnia",C1153)),ISNUMBER(FIND("marine",C1153)),ISNUMBER(FIND("mussel",C1153)),ISNUMBER(FIND("algae",C1153)),ISNUMBER(FIND("Donax faba",C1153)),ISNUMBER(FIND("estuarine",C1153)),ISNUMBER(FIND("snail",C1153)),ISNUMBER(FIND("Prorocentrum donghaiense",C1153)) )</f>
        <v>1</v>
      </c>
      <c r="AB1153" t="b">
        <f>OR(ISNUMBER(FIND(" rat ",C1153)),ISNUMBER(FIND(" rats ",C1153)),ISNUMBER(FIND(" Rats ",C1153)),ISNUMBER(FIND(" Rat ",C1153)),ISNUMBER(FIND(" rat.",C1153)),ISNUMBER(FIND(" rats.",C1153)),ISNUMBER(FIND("mouse",C1153)),ISNUMBER(FIND("mice",C1153)), ISNUMBER(FIND(" Mice",C1153)))</f>
        <v>0</v>
      </c>
      <c r="AC1153" t="b">
        <f>OR(ISNUMBER(FIND(" cell ",C1153)),ISNUMBER(FIND("fibroblast",C1153)),ISNUMBER(FIND("macrophage",C1153)),ISNUMBER(FIND("epithelial",C1153)),ISNUMBER(FIND("endothelial",C1153)),ISNUMBER(FIND("neuron",C1153)),ISNUMBER(FIND(" cells ",C1153)),ISNUMBER(FIND("RBC",C1153)),ISNUMBER(FIND("mitochond",C1153)),ISNUMBER(FIND("adipocyte",C1153)),ISNUMBER(FIND("osteo",C1153)),ISNUMBER(FIND("keratin",C1153)),ISNUMBER(FIND(" cell's ",C1153)),ISNUMBER(FIND("eukary",C1153)),ISNUMBER(FIND("sperm",C1153)))</f>
        <v>0</v>
      </c>
      <c r="AD1153" t="b">
        <f>OR(ISNUMBER(FIND("human",B1153)),ISNUMBER(FIND("workers",B1153)),ISNUMBER(FIND("workforces",B1153)),ISNUMBER(FIND("occupational",B1153)),ISNUMBER(FIND("Case report",B1153)),ISNUMBER(FIND("Workplaces",B1153)),ISNUMBER(FIND("worker",B1153)))</f>
        <v>0</v>
      </c>
      <c r="AE1153" t="b">
        <f>OR(ISNUMBER(FIND(" plant ",C1153)),ISNUMBER(FIND("Plant ",C1153)),ISNUMBER(FIND("tomato",C1153)),ISNUMBER(FIND("plants",C1153)),ISNUMBER(FIND("Plants",C1153)),ISNUMBER(FIND("algae",C1153)),ISNUMBER(FIND("lettuce",C1153)),ISNUMBER(FIND("green gram sprouts ",C1153)),ISNUMBER(FIND("Cucurbita pepo",C1153)),ISNUMBER(FIND("bean ",C1153)),ISNUMBER(FIND("chloroplast",C1153)),ISNUMBER(FIND("chlorophyll",C1153)),ISNUMBER(FIND("seedling",C1153)),ISNUMBER(FIND("canola",C1153)),ISNUMBER(FIND("shoot",C1153)),ISNUMBER(FIND("photosynthes",C1153)),ISNUMBER(FIND(" leaves ",C1153)),,ISNUMBER(FIND("agriculture",C1153)),ISNUMBER(FIND(" crops ",C1153)))</f>
        <v>0</v>
      </c>
      <c r="AF1153" t="b">
        <f>OR(ISNUMBER(FIND("bacteria",C1153)),ISNUMBER(FIND("Bacteria",C1153)),ISNUMBER(FIND("Bacterium",C1153)),ISNUMBER(FIND("bacterium",C1153)),ISNUMBER(FIND(" coli ",C1153)))</f>
        <v>0</v>
      </c>
      <c r="AG1153" t="b">
        <f>OR(ISNUMBER(FIND("fungi",C1153)),ISNUMBER(FIND("Fungi",C1153)),ISNUMBER(FIND("fungus",C1153)),ISNUMBER(FIND("Fungus",C1153)),ISNUMBER(FIND("mushroom",C1153)),ISNUMBER(FIND("Mushroom",C1153)),ISNUMBER(FIND(" mold ",C1153)))</f>
        <v>0</v>
      </c>
      <c r="AH1153" t="b">
        <f>OR(ISNUMBER(FIND("Pig ",C1153)),ISNUMBER(FIND("pig ",C1153)),ISNUMBER(FIND("Pigs ",C1153)),ISNUMBER(FIND("pigs ",C1153)))</f>
        <v>0</v>
      </c>
      <c r="AI1153" t="b">
        <f>OR(ISNUMBER(FIND(" C. elegans",C1153)),ISNUMBER(FIND("Caenorhabditis elegans",C1153)),ISNUMBER(FIND("earthworms",C1153)),ISNUMBER(FIND(" Ficopomatus enigmaticus",C1153)),ISNUMBER(FIND("larva",C1153)),ISNUMBER(FIND("Lumbriculus variegatus",C1153)),ISNUMBER(FIND("nematode",C1153)))</f>
        <v>0</v>
      </c>
      <c r="AJ1153" t="b">
        <f>NOT(OR(AA1153,AB1153,AC1153,AD1153,AE1153,AF1153,AG1153,AH1153,AI1153))</f>
        <v>0</v>
      </c>
      <c r="AL1153" t="b">
        <f>OR(AA1153,AB1153,AD1153,AE1153,AF1153,AG1153,AH1153,AI1153)</f>
        <v>1</v>
      </c>
      <c r="AM1153" t="b">
        <f>IF(Table1[[#This Row],[In vivo?]],IF(Table1[[#This Row],[Cell]],FALSE,TRUE),FALSE)</f>
        <v>1</v>
      </c>
      <c r="AN1153" t="b">
        <f>AND(AC1153,AL1153)</f>
        <v>0</v>
      </c>
      <c r="AO1153" t="b">
        <f>IF(Table1[[#This Row],[Cell]],IF(Table1[[#This Row],[In vivo?]],FALSE,TRUE),FALSE)</f>
        <v>0</v>
      </c>
      <c r="AP1153" t="b">
        <f>NOT(OR(Table1[[#This Row],[In vivo?]],Table1[[#This Row],[Only in Cell]]))</f>
        <v>0</v>
      </c>
      <c r="AQ1153" t="str">
        <f>IF(OR(Table1[[#This Row],[Rodents]],Table1[[#This Row],[Human]],Table1[[#This Row],[Pig]]),OR(ISNUMBER(FIND("pulmonary",C1153)),ISNUMBER(FIND("lung",C1153))),"NA")</f>
        <v>NA</v>
      </c>
      <c r="AR1153" t="str">
        <f>IF(OR(Table1[[#This Row],[Rodents]],Table1[[#This Row],[Human]],Table1[[#This Row],[Pig]]),OR(ISNUMBER(FIND("skin",C1153)),ISNUMBER(FIND("dermal",C1153))),"NA")</f>
        <v>NA</v>
      </c>
      <c r="AS1153" t="str">
        <f>IF(OR(Table1[[#This Row],[Rodents]],Table1[[#This Row],[Human]],Table1[[#This Row],[Pig]]),OR(ISNUMBER(FIND("liver",C1153)),ISNUMBER(FIND("hepat",C1153))),"NA")</f>
        <v>NA</v>
      </c>
      <c r="AT1153" t="str">
        <f>IF(OR(Table1[[#This Row],[Rodents]],Table1[[#This Row],[Human]],Table1[[#This Row],[Pig]]),OR(ISNUMBER(FIND("kidney",C1153)),ISNUMBER(FIND("neph",C1153))),"NA")</f>
        <v>NA</v>
      </c>
      <c r="AU1153" t="str">
        <f>IF(OR(Table1[[#This Row],[Rodents]],Table1[[#This Row],[Human]],Table1[[#This Row],[Pig]]),OR(ISNUMBER(FIND("brain",C1153)),ISNUMBER(FIND("neur",C1153)),ISNUMBER(FIND("nerv",C1153))),"NA")</f>
        <v>NA</v>
      </c>
      <c r="AV1153" t="str">
        <f>IF(OR(Table1[[#This Row],[Rodents]],Table1[[#This Row],[Human]],Table1[[#This Row],[Pig]]),OR(ISNUMBER(FIND("heart",C1153)),ISNUMBER(FIND("cardi",C1153))),"NA")</f>
        <v>NA</v>
      </c>
      <c r="AW1153" t="str">
        <f>IF(OR(Table1[[#This Row],[Rodents]],Table1[[#This Row],[Human]],Table1[[#This Row],[Pig]]),OR(ISNUMBER(FIND("gastro",C1153)),ISNUMBER(FIND("intesti",C1153)),ISNUMBER(FIND("stomach",C1153))),"NA")</f>
        <v>NA</v>
      </c>
      <c r="AX1153" t="str">
        <f>IF(OR(Table1[[#This Row],[Rodents]],Table1[[#This Row],[Human]],Table1[[#This Row],[Pig]]),NOT(OR(AQ1153,AR1153,AS1153,AT1153,AU1153,AV1153,AW1153)),"NA")</f>
        <v>NA</v>
      </c>
      <c r="AY1153" t="b">
        <f>OR(ISNUMBER(FIND("SWCNT",C1153)),ISNUMBER(FIND("SWNT",C1153)),ISNUMBER(FIND("single-wall",C1153)),ISNUMBER(FIND("single wall",C1153)),ISNUMBER(FIND("Single wall",C1153)),ISNUMBER(FIND("Single-wall",C1153)),ISNUMBER(FIND("SWCNT",B1153)),ISNUMBER(FIND("SWNT",B1153)),ISNUMBER(FIND("single-wall",B1153)),ISNUMBER(FIND("single wall",B1153)),ISNUMBER(FIND("Single-wall",B1153)),ISNUMBER(FIND("Single wall",B1153)))</f>
        <v>0</v>
      </c>
      <c r="AZ1153" t="b">
        <f>OR(ISNUMBER(FIND("MWCNT",C1153)),ISNUMBER(FIND("MWNT",C1153)),ISNUMBER(FIND("multi-wall",C1153)),ISNUMBER(FIND("multi wall",C1153)),ISNUMBER(FIND("multiwall",C1153)),ISNUMBER(FIND("Multi-wall",C1153)),ISNUMBER(FIND("Multi wall",C1153)),ISNUMBER(FIND("Multiwall",C1153)),ISNUMBER(FIND("MWCNT",B1153)),ISNUMBER(FIND("MWNT",B1153)),ISNUMBER(FIND("multi-wall",B1153)),ISNUMBER(FIND("multi wall",B1153)),ISNUMBER(FIND("multiwall",B1153)),ISNUMBER(FIND("Multi-wall",B1153)),ISNUMBER(FIND("Multi wall",B1153)),ISNUMBER(FIND("Multiwall",B1153)),ISNUMBER(FIND("Double-wall",B1153)),ISNUMBER(FIND("Double wall",B1153)),ISNUMBER(FIND("Doublewall",B1153)),ISNUMBER(FIND("double-wall",B1153)),ISNUMBER(FIND("double wall",B1153)),ISNUMBER(FIND("doublewall",B1153)))</f>
        <v>1</v>
      </c>
      <c r="BA1153" t="b">
        <f>AND(Table1[[#This Row],[SWCNT]],Table1[[#This Row],[MWCNT]])</f>
        <v>0</v>
      </c>
      <c r="BB1153" t="b">
        <f>IF(Table1[[#This Row],[SWCNT]]=TRUE,FALSE,IF(Table1[[#This Row],[MWCNT]]=TRUE,FALSE,TRUE))</f>
        <v>0</v>
      </c>
      <c r="BC1153" s="18"/>
    </row>
    <row r="1154" spans="1:55" ht="203.5">
      <c r="A1154" t="s">
        <v>1685</v>
      </c>
      <c r="B1154" s="2" t="s">
        <v>1686</v>
      </c>
      <c r="C1154" s="16" t="s">
        <v>1687</v>
      </c>
      <c r="D1154" s="17" t="s">
        <v>1484</v>
      </c>
      <c r="E1154" s="2">
        <v>2018</v>
      </c>
      <c r="F1154" t="b">
        <f>OR(ISNUMBER(FIND("cytotoxic",C1154)),ISNUMBER(FIND("Cytotoxic",C1154)),ISNUMBER(FIND("cellular toxicity",C1154)),ISNUMBER(FIND("cell death",C1154)),ISNUMBER(FIND("viable",C1154)),ISNUMBER(FIND("phytotoxic",C1154)),ISNUMBER(FIND("acute toxicity",C1154)),ISNUMBER(FIND("MTT",C1154)),ISNUMBER(FIND("survival",C1154)),ISNUMBER(FIND("prolifer",C1154)),ISNUMBER(FIND("apoptosis",C1154)),ISNUMBER(FIND("neurotoxic",C1154)),ISNUMBER(FIND("  lysis ",C1154)),ISNUMBER(FIND("necrosis",C1154)),ISNUMBER(FIND("cellular death",C1154))*3,ISNUMBER(FIND("LDH",C1154)),ISNUMBER(FIND("Acute toxicity",C1154)))</f>
        <v>1</v>
      </c>
      <c r="G1154" t="b">
        <f>OR(ISNUMBER(FIND("genotoxic",C1154)),ISNUMBER(FIND("genotoxicity",C1154)),ISNUMBER(FIND("DNA damage",C1154)),ISNUMBER(FIND("DNA",C1154)),ISNUMBER(FIND("RNA",C1154)),ISNUMBER(FIND("mesothelioma",C1154)),ISNUMBER(FIND("carcino",C1154)),ISNUMBER(FIND("mutagen",C1154)),ISNUMBER(FIND("genetic",C1154)))</f>
        <v>0</v>
      </c>
      <c r="H1154" t="b">
        <f>OR(ISNUMBER(FIND("inflammatory",C1154)),ISNUMBER(FIND("inflamm",C1154)))</f>
        <v>0</v>
      </c>
      <c r="I1154" t="b">
        <f>OR(ISNUMBER(FIND("immune",C1154)),ISNUMBER(FIND("immunological",C1154)),ISNUMBER(FIND("interleuk",C1154)),ISNUMBER(FIND("platelet activation",C1154)),ISNUMBER(FIND("monocyte",C1154)),ISNUMBER(FIND("leukocyte",C1154)),ISNUMBER(FIND("cytokine",C1154)),ISNUMBER(FIND("CD4",C1154)),ISNUMBER(FIND("CD8",C1154)),ISNUMBER(FIND("T-cell",C1154)))</f>
        <v>0</v>
      </c>
      <c r="J1154" t="b">
        <f>OR(ISNUMBER(FIND("reactive oxygen",C1154)),ISNUMBER(FIND("ROS",C1154)),ISNUMBER(FIND("free radical",C1154)),ISNUMBER(FIND("oxidative stress",C1154)),ISNUMBER(FIND("peroxid",C1154)),ISNUMBER(FIND("oxidative",C1154)),ISNUMBER(FIND("antioxid",C1154)))</f>
        <v>1</v>
      </c>
      <c r="K1154" t="b">
        <f>OR(ISNUMBER(FIND("autophag",C1154)))</f>
        <v>0</v>
      </c>
      <c r="L1154" t="b">
        <f>OR(ISNUMBER(FIND("morpholog",C1154)))</f>
        <v>0</v>
      </c>
      <c r="M1154" t="b">
        <f>OR(ISNUMBER(FIND("fibrosis",C1154)),ISNUMBER(FIND("Fibrosis",C1154)),ISNUMBER(FIND("fibrot",C1154)))</f>
        <v>0</v>
      </c>
      <c r="N1154" t="b">
        <f>OR(ISNUMBER(FIND("offspring",C1154)),ISNUMBER(FIND("Parental",C1154)),ISNUMBER(FIND("parental",C1154)),ISNUMBER(FIND("germline",C1154)),ISNUMBER(FIND("reproduc",C1154)),ISNUMBER(FIND("embryo",C1154)))</f>
        <v>0</v>
      </c>
      <c r="O1154" t="b">
        <f>OR(ISNUMBER(FIND("metabol",C1154)),ISNUMBER(FIND("Metabol",C1154)),ISNUMBER(FIND("digest",C1154)),ISNUMBER(FIND("mitochon",C1154)))</f>
        <v>1</v>
      </c>
      <c r="P1154" t="b">
        <f>OR(ISNUMBER(FIND("ecotox",C1154)),ISNUMBER(FIND("Ecotox",B1154)),ISNUMBER(FIND("ecotox",B1154)),ISNUMBER(FIND("Ecotox",C1154)))</f>
        <v>0</v>
      </c>
      <c r="Q1154" t="b">
        <f>OR(ISNUMBER(FIND("Bioaccum",C1154)),ISNUMBER(FIND("bioaccum",C1154)),ISNUMBER(FIND("accum",C1154)))</f>
        <v>0</v>
      </c>
      <c r="R1154" t="b">
        <f>OR(ISNUMBER(FIND("Occupation",C1154)),ISNUMBER(FIND("occupation",C1154)),ISNUMBER(FIND("worker",C1154)),ISNUMBER(FIND("workforce",C1154)))</f>
        <v>0</v>
      </c>
      <c r="S1154" t="b">
        <f>NOT(OR(F1154,G1154,H1154,I1154,J1154,K1154,L1154,M1154,N1154,O1154,P1154,Q1154,R1154))</f>
        <v>0</v>
      </c>
      <c r="U1154" t="b">
        <f>OR(Table1[[#This Row],[Inflammation]],Table1[[#This Row],[Immune]])</f>
        <v>0</v>
      </c>
      <c r="V1154" t="str">
        <f>IF(OR(Table1[[#This Row],[Rodents]],Table1[[#This Row],[Human]],Table1[[#This Row],[Pig]]),OR(ISNUMBER(FIND("intratrach",C1154)),ISNUMBER(FIND("nasal ",C1154)),ISNUMBER(FIND("instill",C1154))),"NA")</f>
        <v>NA</v>
      </c>
      <c r="W1154" t="str">
        <f>IF(OR(Table1[[#This Row],[Rodents]],Table1[[#This Row],[Human]],Table1[[#This Row],[Pig]]),OR(ISNUMBER(FIND("dermal",C1154)),ISNUMBER(FIND("skin ",C1154))),"NA")</f>
        <v>NA</v>
      </c>
      <c r="X1154" t="str">
        <f>IF(OR(Table1[[#This Row],[Rodents]],Table1[[#This Row],[Human]],Table1[[#This Row],[Pig]]),OR(ISNUMBER(FIND("injected",C1154)),ISNUMBER(FIND("periton",C1154)),ISNUMBER(FIND("intrascrot",C1154))),"NA")</f>
        <v>NA</v>
      </c>
      <c r="Y1154" t="str">
        <f>IF(OR(Table1[[#This Row],[Rodents]],Table1[[#This Row],[Human]],Table1[[#This Row],[Pig]]),NOT(OR(Table1[[#This Row],[Inhaled/Intratracheal/intranasal]],Table1[[#This Row],[Dermal]],Table1[[#This Row],[Injected]])),"NA")</f>
        <v>NA</v>
      </c>
      <c r="AA1154" t="b">
        <f>OR(ISNUMBER(FIND("fish ",C1154)),ISNUMBER(FIND("Fish ",C1154)),ISNUMBER(FIND("aquatic",C1154)),ISNUMBER(FIND("daphnids",C1154)),ISNUMBER(FIND("Carcinus maenas",C1154)),ISNUMBER(FIND("Daphnia",C1154)),ISNUMBER(FIND("Ruditapes philippinarum",C1154)),ISNUMBER(FIND("daphnia",C1154)),ISNUMBER(FIND("marine",C1154)),ISNUMBER(FIND("mussel",C1154)),ISNUMBER(FIND("algae",C1154)),ISNUMBER(FIND("Donax faba",C1154)),ISNUMBER(FIND("estuarine",C1154)),ISNUMBER(FIND("snail",C1154)),ISNUMBER(FIND("Prorocentrum donghaiense",C1154)) )</f>
        <v>0</v>
      </c>
      <c r="AB1154" t="b">
        <f>OR(ISNUMBER(FIND(" rat ",C1154)),ISNUMBER(FIND(" rats ",C1154)),ISNUMBER(FIND(" Rats ",C1154)),ISNUMBER(FIND(" Rat ",C1154)),ISNUMBER(FIND(" rat.",C1154)),ISNUMBER(FIND(" rats.",C1154)),ISNUMBER(FIND("mouse",C1154)),ISNUMBER(FIND("mice",C1154)), ISNUMBER(FIND(" Mice",C1154)))</f>
        <v>0</v>
      </c>
      <c r="AC1154" t="b">
        <f>OR(ISNUMBER(FIND(" cell ",C1154)),ISNUMBER(FIND("fibroblast",C1154)),ISNUMBER(FIND("macrophage",C1154)),ISNUMBER(FIND("epithelial",C1154)),ISNUMBER(FIND("endothelial",C1154)),ISNUMBER(FIND("neuron",C1154)),ISNUMBER(FIND(" cells ",C1154)),ISNUMBER(FIND("RBC",C1154)),ISNUMBER(FIND("mitochond",C1154)),ISNUMBER(FIND("adipocyte",C1154)),ISNUMBER(FIND("osteo",C1154)),ISNUMBER(FIND("keratin",C1154)),ISNUMBER(FIND(" cell's ",C1154)),ISNUMBER(FIND("eukary",C1154)),ISNUMBER(FIND("sperm",C1154)))</f>
        <v>1</v>
      </c>
      <c r="AD1154" t="b">
        <f>OR(ISNUMBER(FIND("human",B1154)),ISNUMBER(FIND("workers",B1154)),ISNUMBER(FIND("workforces",B1154)),ISNUMBER(FIND("occupational",B1154)),ISNUMBER(FIND("Case report",B1154)),ISNUMBER(FIND("Workplaces",B1154)),ISNUMBER(FIND("worker",B1154)))</f>
        <v>0</v>
      </c>
      <c r="AE1154" t="b">
        <f>OR(ISNUMBER(FIND(" plant ",C1154)),ISNUMBER(FIND("Plant ",C1154)),ISNUMBER(FIND("tomato",C1154)),ISNUMBER(FIND("plants",C1154)),ISNUMBER(FIND("Plants",C1154)),ISNUMBER(FIND("algae",C1154)),ISNUMBER(FIND("lettuce",C1154)),ISNUMBER(FIND("green gram sprouts ",C1154)),ISNUMBER(FIND("Cucurbita pepo",C1154)),ISNUMBER(FIND("bean ",C1154)),ISNUMBER(FIND("chloroplast",C1154)),ISNUMBER(FIND("chlorophyll",C1154)),ISNUMBER(FIND("seedling",C1154)),ISNUMBER(FIND("canola",C1154)),ISNUMBER(FIND("shoot",C1154)),ISNUMBER(FIND("photosynthes",C1154)),ISNUMBER(FIND(" leaves ",C1154)),,ISNUMBER(FIND("agriculture",C1154)),ISNUMBER(FIND(" crops ",C1154)))</f>
        <v>0</v>
      </c>
      <c r="AF1154" t="b">
        <f>OR(ISNUMBER(FIND("bacteria",C1154)),ISNUMBER(FIND("Bacteria",C1154)),ISNUMBER(FIND("Bacterium",C1154)),ISNUMBER(FIND("bacterium",C1154)),ISNUMBER(FIND(" coli ",C1154)))</f>
        <v>0</v>
      </c>
      <c r="AG1154" t="b">
        <f>OR(ISNUMBER(FIND("fungi",C1154)),ISNUMBER(FIND("Fungi",C1154)),ISNUMBER(FIND("fungus",C1154)),ISNUMBER(FIND("Fungus",C1154)),ISNUMBER(FIND("mushroom",C1154)),ISNUMBER(FIND("Mushroom",C1154)),ISNUMBER(FIND(" mold ",C1154)))</f>
        <v>0</v>
      </c>
      <c r="AH1154" t="b">
        <f>OR(ISNUMBER(FIND("Pig ",C1154)),ISNUMBER(FIND("pig ",C1154)),ISNUMBER(FIND("Pigs ",C1154)),ISNUMBER(FIND("pigs ",C1154)))</f>
        <v>0</v>
      </c>
      <c r="AI1154" t="b">
        <f>OR(ISNUMBER(FIND(" C. elegans",C1154)),ISNUMBER(FIND("Caenorhabditis elegans",C1154)),ISNUMBER(FIND("earthworms",C1154)),ISNUMBER(FIND(" Ficopomatus enigmaticus",C1154)),ISNUMBER(FIND("larva",C1154)),ISNUMBER(FIND("Lumbriculus variegatus",C1154)),ISNUMBER(FIND("nematode",C1154)))</f>
        <v>0</v>
      </c>
      <c r="AJ1154" t="b">
        <f>NOT(OR(AA1154,AB1154,AC1154,AD1154,AE1154,AF1154,AG1154,AH1154,AI1154))</f>
        <v>0</v>
      </c>
      <c r="AL1154" t="b">
        <f>OR(AA1154,AB1154,AD1154,AE1154,AF1154,AG1154,AH1154,AI1154)</f>
        <v>0</v>
      </c>
      <c r="AM1154" t="b">
        <f>IF(Table1[[#This Row],[In vivo?]],IF(Table1[[#This Row],[Cell]],FALSE,TRUE),FALSE)</f>
        <v>0</v>
      </c>
      <c r="AN1154" t="b">
        <f>AND(AC1154,AL1154)</f>
        <v>0</v>
      </c>
      <c r="AO1154" t="b">
        <f>IF(Table1[[#This Row],[Cell]],IF(Table1[[#This Row],[In vivo?]],FALSE,TRUE),FALSE)</f>
        <v>1</v>
      </c>
      <c r="AP1154" t="b">
        <f>NOT(OR(Table1[[#This Row],[In vivo?]],Table1[[#This Row],[Only in Cell]]))</f>
        <v>0</v>
      </c>
      <c r="AQ1154" t="str">
        <f>IF(OR(Table1[[#This Row],[Rodents]],Table1[[#This Row],[Human]],Table1[[#This Row],[Pig]]),OR(ISNUMBER(FIND("pulmonary",C1154)),ISNUMBER(FIND("lung",C1154))),"NA")</f>
        <v>NA</v>
      </c>
      <c r="AR1154" t="str">
        <f>IF(OR(Table1[[#This Row],[Rodents]],Table1[[#This Row],[Human]],Table1[[#This Row],[Pig]]),OR(ISNUMBER(FIND("skin",C1154)),ISNUMBER(FIND("dermal",C1154))),"NA")</f>
        <v>NA</v>
      </c>
      <c r="AS1154" t="str">
        <f>IF(OR(Table1[[#This Row],[Rodents]],Table1[[#This Row],[Human]],Table1[[#This Row],[Pig]]),OR(ISNUMBER(FIND("liver",C1154)),ISNUMBER(FIND("hepat",C1154))),"NA")</f>
        <v>NA</v>
      </c>
      <c r="AT1154" t="str">
        <f>IF(OR(Table1[[#This Row],[Rodents]],Table1[[#This Row],[Human]],Table1[[#This Row],[Pig]]),OR(ISNUMBER(FIND("kidney",C1154)),ISNUMBER(FIND("neph",C1154))),"NA")</f>
        <v>NA</v>
      </c>
      <c r="AU1154" t="str">
        <f>IF(OR(Table1[[#This Row],[Rodents]],Table1[[#This Row],[Human]],Table1[[#This Row],[Pig]]),OR(ISNUMBER(FIND("brain",C1154)),ISNUMBER(FIND("neur",C1154)),ISNUMBER(FIND("nerv",C1154))),"NA")</f>
        <v>NA</v>
      </c>
      <c r="AV1154" t="str">
        <f>IF(OR(Table1[[#This Row],[Rodents]],Table1[[#This Row],[Human]],Table1[[#This Row],[Pig]]),OR(ISNUMBER(FIND("heart",C1154)),ISNUMBER(FIND("cardi",C1154))),"NA")</f>
        <v>NA</v>
      </c>
      <c r="AW1154" t="str">
        <f>IF(OR(Table1[[#This Row],[Rodents]],Table1[[#This Row],[Human]],Table1[[#This Row],[Pig]]),OR(ISNUMBER(FIND("gastro",C1154)),ISNUMBER(FIND("intesti",C1154)),ISNUMBER(FIND("stomach",C1154))),"NA")</f>
        <v>NA</v>
      </c>
      <c r="AX1154" t="str">
        <f>IF(OR(Table1[[#This Row],[Rodents]],Table1[[#This Row],[Human]],Table1[[#This Row],[Pig]]),NOT(OR(AQ1154,AR1154,AS1154,AT1154,AU1154,AV1154,AW1154)),"NA")</f>
        <v>NA</v>
      </c>
      <c r="AY1154" t="b">
        <f>OR(ISNUMBER(FIND("SWCNT",C1154)),ISNUMBER(FIND("SWNT",C1154)),ISNUMBER(FIND("single-wall",C1154)),ISNUMBER(FIND("single wall",C1154)),ISNUMBER(FIND("Single wall",C1154)),ISNUMBER(FIND("Single-wall",C1154)),ISNUMBER(FIND("SWCNT",B1154)),ISNUMBER(FIND("SWNT",B1154)),ISNUMBER(FIND("single-wall",B1154)),ISNUMBER(FIND("single wall",B1154)),ISNUMBER(FIND("Single-wall",B1154)),ISNUMBER(FIND("Single wall",B1154)))</f>
        <v>0</v>
      </c>
      <c r="AZ1154" t="b">
        <f>OR(ISNUMBER(FIND("MWCNT",C1154)),ISNUMBER(FIND("MWNT",C1154)),ISNUMBER(FIND("multi-wall",C1154)),ISNUMBER(FIND("multi wall",C1154)),ISNUMBER(FIND("multiwall",C1154)),ISNUMBER(FIND("Multi-wall",C1154)),ISNUMBER(FIND("Multi wall",C1154)),ISNUMBER(FIND("Multiwall",C1154)),ISNUMBER(FIND("MWCNT",B1154)),ISNUMBER(FIND("MWNT",B1154)),ISNUMBER(FIND("multi-wall",B1154)),ISNUMBER(FIND("multi wall",B1154)),ISNUMBER(FIND("multiwall",B1154)),ISNUMBER(FIND("Multi-wall",B1154)),ISNUMBER(FIND("Multi wall",B1154)),ISNUMBER(FIND("Multiwall",B1154)),ISNUMBER(FIND("Double-wall",B1154)),ISNUMBER(FIND("Double wall",B1154)),ISNUMBER(FIND("Doublewall",B1154)),ISNUMBER(FIND("double-wall",B1154)),ISNUMBER(FIND("double wall",B1154)),ISNUMBER(FIND("doublewall",B1154)))</f>
        <v>1</v>
      </c>
      <c r="BA1154" t="b">
        <f>AND(Table1[[#This Row],[SWCNT]],Table1[[#This Row],[MWCNT]])</f>
        <v>0</v>
      </c>
      <c r="BB1154" t="b">
        <f>IF(Table1[[#This Row],[SWCNT]]=TRUE,FALSE,IF(Table1[[#This Row],[MWCNT]]=TRUE,FALSE,TRUE))</f>
        <v>0</v>
      </c>
      <c r="BC1154" s="18"/>
    </row>
    <row r="1155" spans="1:55" ht="148">
      <c r="A1155" t="s">
        <v>1758</v>
      </c>
      <c r="B1155" s="2" t="s">
        <v>1760</v>
      </c>
      <c r="C1155" s="16" t="s">
        <v>1762</v>
      </c>
      <c r="D1155" s="17" t="s">
        <v>411</v>
      </c>
      <c r="E1155" s="2">
        <v>2018</v>
      </c>
      <c r="F1155" t="b">
        <f>OR(ISNUMBER(FIND("cytotoxic",C1155)),ISNUMBER(FIND("Cytotoxic",C1155)),ISNUMBER(FIND("cellular toxicity",C1155)),ISNUMBER(FIND("cell death",C1155)),ISNUMBER(FIND("viable",C1155)),ISNUMBER(FIND("phytotoxic",C1155)),ISNUMBER(FIND("acute toxicity",C1155)),ISNUMBER(FIND("MTT",C1155)),ISNUMBER(FIND("survival",C1155)),ISNUMBER(FIND("prolifer",C1155)),ISNUMBER(FIND("apoptosis",C1155)),ISNUMBER(FIND("neurotoxic",C1155)),ISNUMBER(FIND("  lysis ",C1155)),ISNUMBER(FIND("necrosis",C1155)),ISNUMBER(FIND("cellular death",C1155))*3,ISNUMBER(FIND("LDH",C1155)),ISNUMBER(FIND("Acute toxicity",C1155)))</f>
        <v>0</v>
      </c>
      <c r="G1155" t="b">
        <f>OR(ISNUMBER(FIND("genotoxic",C1155)),ISNUMBER(FIND("genotoxicity",C1155)),ISNUMBER(FIND("DNA damage",C1155)),ISNUMBER(FIND("DNA",C1155)),ISNUMBER(FIND("RNA",C1155)),ISNUMBER(FIND("mesothelioma",C1155)),ISNUMBER(FIND("carcino",C1155)),ISNUMBER(FIND("mutagen",C1155)),ISNUMBER(FIND("genetic",C1155)))</f>
        <v>0</v>
      </c>
      <c r="H1155" t="b">
        <f>OR(ISNUMBER(FIND("inflammatory",C1155)),ISNUMBER(FIND("inflamm",C1155)))</f>
        <v>0</v>
      </c>
      <c r="I1155" t="b">
        <f>OR(ISNUMBER(FIND("immune",C1155)),ISNUMBER(FIND("immunological",C1155)),ISNUMBER(FIND("interleuk",C1155)),ISNUMBER(FIND("platelet activation",C1155)),ISNUMBER(FIND("monocyte",C1155)),ISNUMBER(FIND("leukocyte",C1155)),ISNUMBER(FIND("cytokine",C1155)),ISNUMBER(FIND("CD4",C1155)),ISNUMBER(FIND("CD8",C1155)),ISNUMBER(FIND("T-cell",C1155)))</f>
        <v>0</v>
      </c>
      <c r="J1155" t="b">
        <f>OR(ISNUMBER(FIND("reactive oxygen",C1155)),ISNUMBER(FIND("ROS",C1155)),ISNUMBER(FIND("free radical",C1155)),ISNUMBER(FIND("oxidative stress",C1155)),ISNUMBER(FIND("peroxid",C1155)),ISNUMBER(FIND("oxidative",C1155)),ISNUMBER(FIND("antioxid",C1155)))</f>
        <v>0</v>
      </c>
      <c r="K1155" t="b">
        <f>OR(ISNUMBER(FIND("autophag",C1155)))</f>
        <v>0</v>
      </c>
      <c r="L1155" t="b">
        <f>OR(ISNUMBER(FIND("morpholog",C1155)))</f>
        <v>0</v>
      </c>
      <c r="M1155" t="b">
        <f>OR(ISNUMBER(FIND("fibrosis",C1155)),ISNUMBER(FIND("Fibrosis",C1155)),ISNUMBER(FIND("fibrot",C1155)))</f>
        <v>0</v>
      </c>
      <c r="N1155" t="b">
        <f>OR(ISNUMBER(FIND("offspring",C1155)),ISNUMBER(FIND("Parental",C1155)),ISNUMBER(FIND("parental",C1155)),ISNUMBER(FIND("germline",C1155)),ISNUMBER(FIND("reproduc",C1155)),ISNUMBER(FIND("embryo",C1155)))</f>
        <v>0</v>
      </c>
      <c r="O1155" t="b">
        <f>OR(ISNUMBER(FIND("metabol",C1155)),ISNUMBER(FIND("Metabol",C1155)),ISNUMBER(FIND("digest",C1155)),ISNUMBER(FIND("mitochon",C1155)))</f>
        <v>1</v>
      </c>
      <c r="P1155" t="b">
        <f>OR(ISNUMBER(FIND("ecotox",C1155)),ISNUMBER(FIND("Ecotox",B1155)),ISNUMBER(FIND("ecotox",B1155)),ISNUMBER(FIND("Ecotox",C1155)))</f>
        <v>0</v>
      </c>
      <c r="Q1155" t="b">
        <f>OR(ISNUMBER(FIND("Bioaccum",C1155)),ISNUMBER(FIND("bioaccum",C1155)),ISNUMBER(FIND("accum",C1155)))</f>
        <v>0</v>
      </c>
      <c r="R1155" t="b">
        <f>OR(ISNUMBER(FIND("Occupation",C1155)),ISNUMBER(FIND("occupation",C1155)),ISNUMBER(FIND("worker",C1155)),ISNUMBER(FIND("workforce",C1155)))</f>
        <v>0</v>
      </c>
      <c r="S1155" t="b">
        <f>NOT(OR(F1155,G1155,H1155,I1155,J1155,K1155,L1155,M1155,N1155,O1155,P1155,Q1155,R1155))</f>
        <v>0</v>
      </c>
      <c r="U1155" t="b">
        <f>OR(Table1[[#This Row],[Inflammation]],Table1[[#This Row],[Immune]])</f>
        <v>0</v>
      </c>
      <c r="V1155" t="str">
        <f>IF(OR(Table1[[#This Row],[Rodents]],Table1[[#This Row],[Human]],Table1[[#This Row],[Pig]]),OR(ISNUMBER(FIND("intratrach",C1155)),ISNUMBER(FIND("nasal ",C1155)),ISNUMBER(FIND("instill",C1155))),"NA")</f>
        <v>NA</v>
      </c>
      <c r="W1155" t="str">
        <f>IF(OR(Table1[[#This Row],[Rodents]],Table1[[#This Row],[Human]],Table1[[#This Row],[Pig]]),OR(ISNUMBER(FIND("dermal",C1155)),ISNUMBER(FIND("skin ",C1155))),"NA")</f>
        <v>NA</v>
      </c>
      <c r="X1155" t="str">
        <f>IF(OR(Table1[[#This Row],[Rodents]],Table1[[#This Row],[Human]],Table1[[#This Row],[Pig]]),OR(ISNUMBER(FIND("injected",C1155)),ISNUMBER(FIND("periton",C1155)),ISNUMBER(FIND("intrascrot",C1155))),"NA")</f>
        <v>NA</v>
      </c>
      <c r="Y1155" t="str">
        <f>IF(OR(Table1[[#This Row],[Rodents]],Table1[[#This Row],[Human]],Table1[[#This Row],[Pig]]),NOT(OR(Table1[[#This Row],[Inhaled/Intratracheal/intranasal]],Table1[[#This Row],[Dermal]],Table1[[#This Row],[Injected]])),"NA")</f>
        <v>NA</v>
      </c>
      <c r="AA1155" t="b">
        <f>OR(ISNUMBER(FIND("fish ",C1155)),ISNUMBER(FIND("Fish ",C1155)),ISNUMBER(FIND("aquatic",C1155)),ISNUMBER(FIND("daphnids",C1155)),ISNUMBER(FIND("Carcinus maenas",C1155)),ISNUMBER(FIND("Daphnia",C1155)),ISNUMBER(FIND("Ruditapes philippinarum",C1155)),ISNUMBER(FIND("daphnia",C1155)),ISNUMBER(FIND("marine",C1155)),ISNUMBER(FIND("mussel",C1155)),ISNUMBER(FIND("algae",C1155)),ISNUMBER(FIND("Donax faba",C1155)),ISNUMBER(FIND("estuarine",C1155)),ISNUMBER(FIND("snail",C1155)),ISNUMBER(FIND("Prorocentrum donghaiense",C1155)) )</f>
        <v>0</v>
      </c>
      <c r="AB1155" t="b">
        <f>OR(ISNUMBER(FIND(" rat ",C1155)),ISNUMBER(FIND(" rats ",C1155)),ISNUMBER(FIND(" Rats ",C1155)),ISNUMBER(FIND(" Rat ",C1155)),ISNUMBER(FIND(" rat.",C1155)),ISNUMBER(FIND(" rats.",C1155)),ISNUMBER(FIND("mouse",C1155)),ISNUMBER(FIND("mice",C1155)), ISNUMBER(FIND(" Mice",C1155)))</f>
        <v>0</v>
      </c>
      <c r="AC1155" t="b">
        <f>OR(ISNUMBER(FIND(" cell ",C1155)),ISNUMBER(FIND("fibroblast",C1155)),ISNUMBER(FIND("macrophage",C1155)),ISNUMBER(FIND("epithelial",C1155)),ISNUMBER(FIND("endothelial",C1155)),ISNUMBER(FIND("neuron",C1155)),ISNUMBER(FIND(" cells ",C1155)),ISNUMBER(FIND("RBC",C1155)),ISNUMBER(FIND("mitochond",C1155)),ISNUMBER(FIND("adipocyte",C1155)),ISNUMBER(FIND("osteo",C1155)),ISNUMBER(FIND("keratin",C1155)),ISNUMBER(FIND(" cell's ",C1155)),ISNUMBER(FIND("eukary",C1155)),ISNUMBER(FIND("sperm",C1155)))</f>
        <v>0</v>
      </c>
      <c r="AD1155" t="b">
        <f>OR(ISNUMBER(FIND("human",B1155)),ISNUMBER(FIND("workers",B1155)),ISNUMBER(FIND("workforces",B1155)),ISNUMBER(FIND("occupational",B1155)),ISNUMBER(FIND("Case report",B1155)),ISNUMBER(FIND("Workplaces",B1155)),ISNUMBER(FIND("worker",B1155)))</f>
        <v>0</v>
      </c>
      <c r="AE1155" t="b">
        <f>OR(ISNUMBER(FIND(" plant ",C1155)),ISNUMBER(FIND("Plant ",C1155)),ISNUMBER(FIND("tomato",C1155)),ISNUMBER(FIND("plants",C1155)),ISNUMBER(FIND("Plants",C1155)),ISNUMBER(FIND("algae",C1155)),ISNUMBER(FIND("lettuce",C1155)),ISNUMBER(FIND("green gram sprouts ",C1155)),ISNUMBER(FIND("Cucurbita pepo",C1155)),ISNUMBER(FIND("bean ",C1155)),ISNUMBER(FIND("chloroplast",C1155)),ISNUMBER(FIND("chlorophyll",C1155)),ISNUMBER(FIND("seedling",C1155)),ISNUMBER(FIND("canola",C1155)),ISNUMBER(FIND("shoot",C1155)),ISNUMBER(FIND("photosynthes",C1155)),ISNUMBER(FIND(" leaves ",C1155)),,ISNUMBER(FIND("agriculture",C1155)),ISNUMBER(FIND(" crops ",C1155)))</f>
        <v>0</v>
      </c>
      <c r="AF1155" t="b">
        <f>OR(ISNUMBER(FIND("bacteria",C1155)),ISNUMBER(FIND("Bacteria",C1155)),ISNUMBER(FIND("Bacterium",C1155)),ISNUMBER(FIND("bacterium",C1155)),ISNUMBER(FIND(" coli ",C1155)))</f>
        <v>0</v>
      </c>
      <c r="AG1155" t="b">
        <f>OR(ISNUMBER(FIND("fungi",C1155)),ISNUMBER(FIND("Fungi",C1155)),ISNUMBER(FIND("fungus",C1155)),ISNUMBER(FIND("Fungus",C1155)),ISNUMBER(FIND("mushroom",C1155)),ISNUMBER(FIND("Mushroom",C1155)),ISNUMBER(FIND(" mold ",C1155)))</f>
        <v>0</v>
      </c>
      <c r="AH1155" t="b">
        <f>OR(ISNUMBER(FIND("Pig ",C1155)),ISNUMBER(FIND("pig ",C1155)),ISNUMBER(FIND("Pigs ",C1155)),ISNUMBER(FIND("pigs ",C1155)))</f>
        <v>0</v>
      </c>
      <c r="AI1155" t="b">
        <f>OR(ISNUMBER(FIND(" C. elegans",C1155)),ISNUMBER(FIND("Caenorhabditis elegans",C1155)),ISNUMBER(FIND("earthworms",C1155)),ISNUMBER(FIND(" Ficopomatus enigmaticus",C1155)),ISNUMBER(FIND("larva",C1155)),ISNUMBER(FIND("Lumbriculus variegatus",C1155)),ISNUMBER(FIND("nematode",C1155)))</f>
        <v>1</v>
      </c>
      <c r="AJ1155" t="b">
        <f>NOT(OR(AA1155,AB1155,AC1155,AD1155,AE1155,AF1155,AG1155,AH1155,AI1155))</f>
        <v>0</v>
      </c>
      <c r="AL1155" t="b">
        <f>OR(AA1155,AB1155,AD1155,AE1155,AF1155,AG1155,AH1155,AI1155)</f>
        <v>1</v>
      </c>
      <c r="AM1155" t="b">
        <f>IF(Table1[[#This Row],[In vivo?]],IF(Table1[[#This Row],[Cell]],FALSE,TRUE),FALSE)</f>
        <v>1</v>
      </c>
      <c r="AN1155" t="b">
        <f>AND(AC1155,AL1155)</f>
        <v>0</v>
      </c>
      <c r="AO1155" t="b">
        <f>IF(Table1[[#This Row],[Cell]],IF(Table1[[#This Row],[In vivo?]],FALSE,TRUE),FALSE)</f>
        <v>0</v>
      </c>
      <c r="AP1155" t="b">
        <f>NOT(OR(Table1[[#This Row],[In vivo?]],Table1[[#This Row],[Only in Cell]]))</f>
        <v>0</v>
      </c>
      <c r="AQ1155" t="str">
        <f>IF(OR(Table1[[#This Row],[Rodents]],Table1[[#This Row],[Human]],Table1[[#This Row],[Pig]]),OR(ISNUMBER(FIND("pulmonary",C1155)),ISNUMBER(FIND("lung",C1155))),"NA")</f>
        <v>NA</v>
      </c>
      <c r="AR1155" t="str">
        <f>IF(OR(Table1[[#This Row],[Rodents]],Table1[[#This Row],[Human]],Table1[[#This Row],[Pig]]),OR(ISNUMBER(FIND("skin",C1155)),ISNUMBER(FIND("dermal",C1155))),"NA")</f>
        <v>NA</v>
      </c>
      <c r="AS1155" t="str">
        <f>IF(OR(Table1[[#This Row],[Rodents]],Table1[[#This Row],[Human]],Table1[[#This Row],[Pig]]),OR(ISNUMBER(FIND("liver",C1155)),ISNUMBER(FIND("hepat",C1155))),"NA")</f>
        <v>NA</v>
      </c>
      <c r="AT1155" t="str">
        <f>IF(OR(Table1[[#This Row],[Rodents]],Table1[[#This Row],[Human]],Table1[[#This Row],[Pig]]),OR(ISNUMBER(FIND("kidney",C1155)),ISNUMBER(FIND("neph",C1155))),"NA")</f>
        <v>NA</v>
      </c>
      <c r="AU1155" t="str">
        <f>IF(OR(Table1[[#This Row],[Rodents]],Table1[[#This Row],[Human]],Table1[[#This Row],[Pig]]),OR(ISNUMBER(FIND("brain",C1155)),ISNUMBER(FIND("neur",C1155)),ISNUMBER(FIND("nerv",C1155))),"NA")</f>
        <v>NA</v>
      </c>
      <c r="AV1155" t="str">
        <f>IF(OR(Table1[[#This Row],[Rodents]],Table1[[#This Row],[Human]],Table1[[#This Row],[Pig]]),OR(ISNUMBER(FIND("heart",C1155)),ISNUMBER(FIND("cardi",C1155))),"NA")</f>
        <v>NA</v>
      </c>
      <c r="AW1155" t="str">
        <f>IF(OR(Table1[[#This Row],[Rodents]],Table1[[#This Row],[Human]],Table1[[#This Row],[Pig]]),OR(ISNUMBER(FIND("gastro",C1155)),ISNUMBER(FIND("intesti",C1155)),ISNUMBER(FIND("stomach",C1155))),"NA")</f>
        <v>NA</v>
      </c>
      <c r="AX1155" t="str">
        <f>IF(OR(Table1[[#This Row],[Rodents]],Table1[[#This Row],[Human]],Table1[[#This Row],[Pig]]),NOT(OR(AQ1155,AR1155,AS1155,AT1155,AU1155,AV1155,AW1155)),"NA")</f>
        <v>NA</v>
      </c>
      <c r="AY1155" t="b">
        <f>OR(ISNUMBER(FIND("SWCNT",C1155)),ISNUMBER(FIND("SWNT",C1155)),ISNUMBER(FIND("single-wall",C1155)),ISNUMBER(FIND("single wall",C1155)),ISNUMBER(FIND("Single wall",C1155)),ISNUMBER(FIND("Single-wall",C1155)),ISNUMBER(FIND("SWCNT",B1155)),ISNUMBER(FIND("SWNT",B1155)),ISNUMBER(FIND("single-wall",B1155)),ISNUMBER(FIND("single wall",B1155)),ISNUMBER(FIND("Single-wall",B1155)),ISNUMBER(FIND("Single wall",B1155)))</f>
        <v>0</v>
      </c>
      <c r="AZ1155" t="b">
        <f>OR(ISNUMBER(FIND("MWCNT",C1155)),ISNUMBER(FIND("MWNT",C1155)),ISNUMBER(FIND("multi-wall",C1155)),ISNUMBER(FIND("multi wall",C1155)),ISNUMBER(FIND("multiwall",C1155)),ISNUMBER(FIND("Multi-wall",C1155)),ISNUMBER(FIND("Multi wall",C1155)),ISNUMBER(FIND("Multiwall",C1155)),ISNUMBER(FIND("MWCNT",B1155)),ISNUMBER(FIND("MWNT",B1155)),ISNUMBER(FIND("multi-wall",B1155)),ISNUMBER(FIND("multi wall",B1155)),ISNUMBER(FIND("multiwall",B1155)),ISNUMBER(FIND("Multi-wall",B1155)),ISNUMBER(FIND("Multi wall",B1155)),ISNUMBER(FIND("Multiwall",B1155)),ISNUMBER(FIND("Double-wall",B1155)),ISNUMBER(FIND("Double wall",B1155)),ISNUMBER(FIND("Doublewall",B1155)),ISNUMBER(FIND("double-wall",B1155)),ISNUMBER(FIND("double wall",B1155)),ISNUMBER(FIND("doublewall",B1155)))</f>
        <v>1</v>
      </c>
      <c r="BA1155" t="b">
        <f>AND(Table1[[#This Row],[SWCNT]],Table1[[#This Row],[MWCNT]])</f>
        <v>0</v>
      </c>
      <c r="BB1155" t="b">
        <f>IF(Table1[[#This Row],[SWCNT]]=TRUE,FALSE,IF(Table1[[#This Row],[MWCNT]]=TRUE,FALSE,TRUE))</f>
        <v>0</v>
      </c>
      <c r="BC1155" s="18"/>
    </row>
    <row r="1156" spans="1:55" ht="222">
      <c r="A1156" t="s">
        <v>1801</v>
      </c>
      <c r="B1156" s="2" t="s">
        <v>1802</v>
      </c>
      <c r="C1156" s="16" t="s">
        <v>1803</v>
      </c>
      <c r="D1156" s="17" t="s">
        <v>30</v>
      </c>
      <c r="E1156" s="2">
        <v>2018</v>
      </c>
      <c r="F1156" t="b">
        <f>OR(ISNUMBER(FIND("cytotoxic",C1156)),ISNUMBER(FIND("Cytotoxic",C1156)),ISNUMBER(FIND("cellular toxicity",C1156)),ISNUMBER(FIND("cell death",C1156)),ISNUMBER(FIND("viable",C1156)),ISNUMBER(FIND("phytotoxic",C1156)),ISNUMBER(FIND("acute toxicity",C1156)),ISNUMBER(FIND("MTT",C1156)),ISNUMBER(FIND("survival",C1156)),ISNUMBER(FIND("prolifer",C1156)),ISNUMBER(FIND("apoptosis",C1156)),ISNUMBER(FIND("neurotoxic",C1156)),ISNUMBER(FIND("  lysis ",C1156)),ISNUMBER(FIND("necrosis",C1156)),ISNUMBER(FIND("cellular death",C1156))*3,ISNUMBER(FIND("LDH",C1156)),ISNUMBER(FIND("Acute toxicity",C1156)))</f>
        <v>1</v>
      </c>
      <c r="G1156" t="b">
        <f>OR(ISNUMBER(FIND("genotoxic",C1156)),ISNUMBER(FIND("genotoxicity",C1156)),ISNUMBER(FIND("DNA damage",C1156)),ISNUMBER(FIND("DNA",C1156)),ISNUMBER(FIND("RNA",C1156)),ISNUMBER(FIND("mesothelioma",C1156)),ISNUMBER(FIND("carcino",C1156)),ISNUMBER(FIND("mutagen",C1156)),ISNUMBER(FIND("genetic",C1156)))</f>
        <v>0</v>
      </c>
      <c r="H1156" t="b">
        <f>OR(ISNUMBER(FIND("inflammatory",C1156)),ISNUMBER(FIND("inflamm",C1156)))</f>
        <v>0</v>
      </c>
      <c r="I1156" t="b">
        <f>OR(ISNUMBER(FIND("immune",C1156)),ISNUMBER(FIND("immunological",C1156)),ISNUMBER(FIND("interleuk",C1156)),ISNUMBER(FIND("platelet activation",C1156)),ISNUMBER(FIND("monocyte",C1156)),ISNUMBER(FIND("leukocyte",C1156)),ISNUMBER(FIND("cytokine",C1156)),ISNUMBER(FIND("CD4",C1156)),ISNUMBER(FIND("CD8",C1156)),ISNUMBER(FIND("T-cell",C1156)))</f>
        <v>0</v>
      </c>
      <c r="J1156" t="b">
        <f>OR(ISNUMBER(FIND("reactive oxygen",C1156)),ISNUMBER(FIND("ROS",C1156)),ISNUMBER(FIND("free radical",C1156)),ISNUMBER(FIND("oxidative stress",C1156)),ISNUMBER(FIND("peroxid",C1156)),ISNUMBER(FIND("oxidative",C1156)),ISNUMBER(FIND("antioxid",C1156)))</f>
        <v>1</v>
      </c>
      <c r="K1156" t="b">
        <f>OR(ISNUMBER(FIND("autophag",C1156)))</f>
        <v>0</v>
      </c>
      <c r="L1156" t="b">
        <f>OR(ISNUMBER(FIND("morpholog",C1156)))</f>
        <v>0</v>
      </c>
      <c r="M1156" t="b">
        <f>OR(ISNUMBER(FIND("fibrosis",C1156)),ISNUMBER(FIND("Fibrosis",C1156)),ISNUMBER(FIND("fibrot",C1156)))</f>
        <v>0</v>
      </c>
      <c r="N1156" t="b">
        <f>OR(ISNUMBER(FIND("offspring",C1156)),ISNUMBER(FIND("Parental",C1156)),ISNUMBER(FIND("parental",C1156)),ISNUMBER(FIND("germline",C1156)),ISNUMBER(FIND("reproduc",C1156)),ISNUMBER(FIND("embryo",C1156)))</f>
        <v>0</v>
      </c>
      <c r="O1156" t="b">
        <f>OR(ISNUMBER(FIND("metabol",C1156)),ISNUMBER(FIND("Metabol",C1156)),ISNUMBER(FIND("digest",C1156)),ISNUMBER(FIND("mitochon",C1156)))</f>
        <v>1</v>
      </c>
      <c r="P1156" t="b">
        <f>OR(ISNUMBER(FIND("ecotox",C1156)),ISNUMBER(FIND("Ecotox",B1156)),ISNUMBER(FIND("ecotox",B1156)),ISNUMBER(FIND("Ecotox",C1156)))</f>
        <v>0</v>
      </c>
      <c r="Q1156" t="b">
        <f>OR(ISNUMBER(FIND("Bioaccum",C1156)),ISNUMBER(FIND("bioaccum",C1156)),ISNUMBER(FIND("accum",C1156)))</f>
        <v>0</v>
      </c>
      <c r="R1156" t="b">
        <f>OR(ISNUMBER(FIND("Occupation",C1156)),ISNUMBER(FIND("occupation",C1156)),ISNUMBER(FIND("worker",C1156)),ISNUMBER(FIND("workforce",C1156)))</f>
        <v>0</v>
      </c>
      <c r="S1156" t="b">
        <f>NOT(OR(F1156,G1156,H1156,I1156,J1156,K1156,L1156,M1156,N1156,O1156,P1156,Q1156,R1156))</f>
        <v>0</v>
      </c>
      <c r="U1156" t="b">
        <f>OR(Table1[[#This Row],[Inflammation]],Table1[[#This Row],[Immune]])</f>
        <v>0</v>
      </c>
      <c r="V1156" t="str">
        <f>IF(OR(Table1[[#This Row],[Rodents]],Table1[[#This Row],[Human]],Table1[[#This Row],[Pig]]),OR(ISNUMBER(FIND("intratrach",C1156)),ISNUMBER(FIND("nasal ",C1156)),ISNUMBER(FIND("instill",C1156))),"NA")</f>
        <v>NA</v>
      </c>
      <c r="W1156" t="str">
        <f>IF(OR(Table1[[#This Row],[Rodents]],Table1[[#This Row],[Human]],Table1[[#This Row],[Pig]]),OR(ISNUMBER(FIND("dermal",C1156)),ISNUMBER(FIND("skin ",C1156))),"NA")</f>
        <v>NA</v>
      </c>
      <c r="X1156" t="str">
        <f>IF(OR(Table1[[#This Row],[Rodents]],Table1[[#This Row],[Human]],Table1[[#This Row],[Pig]]),OR(ISNUMBER(FIND("injected",C1156)),ISNUMBER(FIND("periton",C1156)),ISNUMBER(FIND("intrascrot",C1156))),"NA")</f>
        <v>NA</v>
      </c>
      <c r="Y1156" t="str">
        <f>IF(OR(Table1[[#This Row],[Rodents]],Table1[[#This Row],[Human]],Table1[[#This Row],[Pig]]),NOT(OR(Table1[[#This Row],[Inhaled/Intratracheal/intranasal]],Table1[[#This Row],[Dermal]],Table1[[#This Row],[Injected]])),"NA")</f>
        <v>NA</v>
      </c>
      <c r="AA1156" t="b">
        <f>OR(ISNUMBER(FIND("fish ",C1156)),ISNUMBER(FIND("Fish ",C1156)),ISNUMBER(FIND("aquatic",C1156)),ISNUMBER(FIND("daphnids",C1156)),ISNUMBER(FIND("Carcinus maenas",C1156)),ISNUMBER(FIND("Daphnia",C1156)),ISNUMBER(FIND("Ruditapes philippinarum",C1156)),ISNUMBER(FIND("daphnia",C1156)),ISNUMBER(FIND("marine",C1156)),ISNUMBER(FIND("mussel",C1156)),ISNUMBER(FIND("algae",C1156)),ISNUMBER(FIND("Donax faba",C1156)),ISNUMBER(FIND("estuarine",C1156)),ISNUMBER(FIND("snail",C1156)),ISNUMBER(FIND("Prorocentrum donghaiense",C1156)) )</f>
        <v>1</v>
      </c>
      <c r="AB1156" t="b">
        <f>OR(ISNUMBER(FIND(" rat ",C1156)),ISNUMBER(FIND(" rats ",C1156)),ISNUMBER(FIND(" Rats ",C1156)),ISNUMBER(FIND(" Rat ",C1156)),ISNUMBER(FIND(" rat.",C1156)),ISNUMBER(FIND(" rats.",C1156)),ISNUMBER(FIND("mouse",C1156)),ISNUMBER(FIND("mice",C1156)), ISNUMBER(FIND(" Mice",C1156)))</f>
        <v>0</v>
      </c>
      <c r="AC1156" t="b">
        <f>OR(ISNUMBER(FIND(" cell ",C1156)),ISNUMBER(FIND("fibroblast",C1156)),ISNUMBER(FIND("macrophage",C1156)),ISNUMBER(FIND("epithelial",C1156)),ISNUMBER(FIND("endothelial",C1156)),ISNUMBER(FIND("neuron",C1156)),ISNUMBER(FIND(" cells ",C1156)),ISNUMBER(FIND("RBC",C1156)),ISNUMBER(FIND("mitochond",C1156)),ISNUMBER(FIND("adipocyte",C1156)),ISNUMBER(FIND("osteo",C1156)),ISNUMBER(FIND("keratin",C1156)),ISNUMBER(FIND(" cell's ",C1156)),ISNUMBER(FIND("eukary",C1156)),ISNUMBER(FIND("sperm",C1156)))</f>
        <v>0</v>
      </c>
      <c r="AD1156" t="b">
        <f>OR(ISNUMBER(FIND("human",B1156)),ISNUMBER(FIND("workers",B1156)),ISNUMBER(FIND("workforces",B1156)),ISNUMBER(FIND("occupational",B1156)),ISNUMBER(FIND("Case report",B1156)),ISNUMBER(FIND("Workplaces",B1156)),ISNUMBER(FIND("worker",B1156)))</f>
        <v>0</v>
      </c>
      <c r="AE1156" t="b">
        <f>OR(ISNUMBER(FIND(" plant ",C1156)),ISNUMBER(FIND("Plant ",C1156)),ISNUMBER(FIND("tomato",C1156)),ISNUMBER(FIND("plants",C1156)),ISNUMBER(FIND("Plants",C1156)),ISNUMBER(FIND("algae",C1156)),ISNUMBER(FIND("lettuce",C1156)),ISNUMBER(FIND("green gram sprouts ",C1156)),ISNUMBER(FIND("Cucurbita pepo",C1156)),ISNUMBER(FIND("bean ",C1156)),ISNUMBER(FIND("chloroplast",C1156)),ISNUMBER(FIND("chlorophyll",C1156)),ISNUMBER(FIND("seedling",C1156)),ISNUMBER(FIND("canola",C1156)),ISNUMBER(FIND("shoot",C1156)),ISNUMBER(FIND("photosynthes",C1156)),ISNUMBER(FIND(" leaves ",C1156)),,ISNUMBER(FIND("agriculture",C1156)),ISNUMBER(FIND(" crops ",C1156)))</f>
        <v>0</v>
      </c>
      <c r="AF1156" t="b">
        <f>OR(ISNUMBER(FIND("bacteria",C1156)),ISNUMBER(FIND("Bacteria",C1156)),ISNUMBER(FIND("Bacterium",C1156)),ISNUMBER(FIND("bacterium",C1156)),ISNUMBER(FIND(" coli ",C1156)))</f>
        <v>0</v>
      </c>
      <c r="AG1156" t="b">
        <f>OR(ISNUMBER(FIND("fungi",C1156)),ISNUMBER(FIND("Fungi",C1156)),ISNUMBER(FIND("fungus",C1156)),ISNUMBER(FIND("Fungus",C1156)),ISNUMBER(FIND("mushroom",C1156)),ISNUMBER(FIND("Mushroom",C1156)),ISNUMBER(FIND(" mold ",C1156)))</f>
        <v>0</v>
      </c>
      <c r="AH1156" t="b">
        <f>OR(ISNUMBER(FIND("Pig ",C1156)),ISNUMBER(FIND("pig ",C1156)),ISNUMBER(FIND("Pigs ",C1156)),ISNUMBER(FIND("pigs ",C1156)))</f>
        <v>0</v>
      </c>
      <c r="AI1156" t="b">
        <f>OR(ISNUMBER(FIND(" C. elegans",C1156)),ISNUMBER(FIND("Caenorhabditis elegans",C1156)),ISNUMBER(FIND("earthworms",C1156)),ISNUMBER(FIND(" Ficopomatus enigmaticus",C1156)),ISNUMBER(FIND("larva",C1156)),ISNUMBER(FIND("Lumbriculus variegatus",C1156)),ISNUMBER(FIND("nematode",C1156)))</f>
        <v>0</v>
      </c>
      <c r="AJ1156" t="b">
        <f>NOT(OR(AA1156,AB1156,AC1156,AD1156,AE1156,AF1156,AG1156,AH1156,AI1156))</f>
        <v>0</v>
      </c>
      <c r="AL1156" t="b">
        <f>OR(AA1156,AB1156,AD1156,AE1156,AF1156,AG1156,AH1156,AI1156)</f>
        <v>1</v>
      </c>
      <c r="AM1156" t="b">
        <f>IF(Table1[[#This Row],[In vivo?]],IF(Table1[[#This Row],[Cell]],FALSE,TRUE),FALSE)</f>
        <v>1</v>
      </c>
      <c r="AN1156" t="b">
        <f>AND(AC1156,AL1156)</f>
        <v>0</v>
      </c>
      <c r="AO1156" t="b">
        <f>IF(Table1[[#This Row],[Cell]],IF(Table1[[#This Row],[In vivo?]],FALSE,TRUE),FALSE)</f>
        <v>0</v>
      </c>
      <c r="AP1156" t="b">
        <f>NOT(OR(Table1[[#This Row],[In vivo?]],Table1[[#This Row],[Only in Cell]]))</f>
        <v>0</v>
      </c>
      <c r="AQ1156" t="str">
        <f>IF(OR(Table1[[#This Row],[Rodents]],Table1[[#This Row],[Human]],Table1[[#This Row],[Pig]]),OR(ISNUMBER(FIND("pulmonary",C1156)),ISNUMBER(FIND("lung",C1156))),"NA")</f>
        <v>NA</v>
      </c>
      <c r="AR1156" t="str">
        <f>IF(OR(Table1[[#This Row],[Rodents]],Table1[[#This Row],[Human]],Table1[[#This Row],[Pig]]),OR(ISNUMBER(FIND("skin",C1156)),ISNUMBER(FIND("dermal",C1156))),"NA")</f>
        <v>NA</v>
      </c>
      <c r="AS1156" t="str">
        <f>IF(OR(Table1[[#This Row],[Rodents]],Table1[[#This Row],[Human]],Table1[[#This Row],[Pig]]),OR(ISNUMBER(FIND("liver",C1156)),ISNUMBER(FIND("hepat",C1156))),"NA")</f>
        <v>NA</v>
      </c>
      <c r="AT1156" t="str">
        <f>IF(OR(Table1[[#This Row],[Rodents]],Table1[[#This Row],[Human]],Table1[[#This Row],[Pig]]),OR(ISNUMBER(FIND("kidney",C1156)),ISNUMBER(FIND("neph",C1156))),"NA")</f>
        <v>NA</v>
      </c>
      <c r="AU1156" t="str">
        <f>IF(OR(Table1[[#This Row],[Rodents]],Table1[[#This Row],[Human]],Table1[[#This Row],[Pig]]),OR(ISNUMBER(FIND("brain",C1156)),ISNUMBER(FIND("neur",C1156)),ISNUMBER(FIND("nerv",C1156))),"NA")</f>
        <v>NA</v>
      </c>
      <c r="AV1156" t="str">
        <f>IF(OR(Table1[[#This Row],[Rodents]],Table1[[#This Row],[Human]],Table1[[#This Row],[Pig]]),OR(ISNUMBER(FIND("heart",C1156)),ISNUMBER(FIND("cardi",C1156))),"NA")</f>
        <v>NA</v>
      </c>
      <c r="AW1156" t="str">
        <f>IF(OR(Table1[[#This Row],[Rodents]],Table1[[#This Row],[Human]],Table1[[#This Row],[Pig]]),OR(ISNUMBER(FIND("gastro",C1156)),ISNUMBER(FIND("intesti",C1156)),ISNUMBER(FIND("stomach",C1156))),"NA")</f>
        <v>NA</v>
      </c>
      <c r="AX1156" t="str">
        <f>IF(OR(Table1[[#This Row],[Rodents]],Table1[[#This Row],[Human]],Table1[[#This Row],[Pig]]),NOT(OR(AQ1156,AR1156,AS1156,AT1156,AU1156,AV1156,AW1156)),"NA")</f>
        <v>NA</v>
      </c>
      <c r="AY1156" t="b">
        <f>OR(ISNUMBER(FIND("SWCNT",C1156)),ISNUMBER(FIND("SWNT",C1156)),ISNUMBER(FIND("single-wall",C1156)),ISNUMBER(FIND("single wall",C1156)),ISNUMBER(FIND("Single wall",C1156)),ISNUMBER(FIND("Single-wall",C1156)),ISNUMBER(FIND("SWCNT",B1156)),ISNUMBER(FIND("SWNT",B1156)),ISNUMBER(FIND("single-wall",B1156)),ISNUMBER(FIND("single wall",B1156)),ISNUMBER(FIND("Single-wall",B1156)),ISNUMBER(FIND("Single wall",B1156)))</f>
        <v>0</v>
      </c>
      <c r="AZ1156" t="b">
        <f>OR(ISNUMBER(FIND("MWCNT",C1156)),ISNUMBER(FIND("MWNT",C1156)),ISNUMBER(FIND("multi-wall",C1156)),ISNUMBER(FIND("multi wall",C1156)),ISNUMBER(FIND("multiwall",C1156)),ISNUMBER(FIND("Multi-wall",C1156)),ISNUMBER(FIND("Multi wall",C1156)),ISNUMBER(FIND("Multiwall",C1156)),ISNUMBER(FIND("MWCNT",B1156)),ISNUMBER(FIND("MWNT",B1156)),ISNUMBER(FIND("multi-wall",B1156)),ISNUMBER(FIND("multi wall",B1156)),ISNUMBER(FIND("multiwall",B1156)),ISNUMBER(FIND("Multi-wall",B1156)),ISNUMBER(FIND("Multi wall",B1156)),ISNUMBER(FIND("Multiwall",B1156)),ISNUMBER(FIND("Double-wall",B1156)),ISNUMBER(FIND("Double wall",B1156)),ISNUMBER(FIND("Doublewall",B1156)),ISNUMBER(FIND("double-wall",B1156)),ISNUMBER(FIND("double wall",B1156)),ISNUMBER(FIND("doublewall",B1156)))</f>
        <v>1</v>
      </c>
      <c r="BA1156" t="b">
        <f>AND(Table1[[#This Row],[SWCNT]],Table1[[#This Row],[MWCNT]])</f>
        <v>0</v>
      </c>
      <c r="BB1156" t="b">
        <f>IF(Table1[[#This Row],[SWCNT]]=TRUE,FALSE,IF(Table1[[#This Row],[MWCNT]]=TRUE,FALSE,TRUE))</f>
        <v>0</v>
      </c>
      <c r="BC1156" s="18"/>
    </row>
    <row r="1157" spans="1:55" ht="222">
      <c r="A1157" t="s">
        <v>1936</v>
      </c>
      <c r="B1157" s="2" t="s">
        <v>1939</v>
      </c>
      <c r="C1157" s="16" t="s">
        <v>1942</v>
      </c>
      <c r="D1157" s="17" t="s">
        <v>112</v>
      </c>
      <c r="E1157" s="2">
        <v>2018</v>
      </c>
      <c r="F1157" t="b">
        <f>OR(ISNUMBER(FIND("cytotoxic",C1157)),ISNUMBER(FIND("Cytotoxic",C1157)),ISNUMBER(FIND("cellular toxicity",C1157)),ISNUMBER(FIND("cell death",C1157)),ISNUMBER(FIND("viable",C1157)),ISNUMBER(FIND("phytotoxic",C1157)),ISNUMBER(FIND("acute toxicity",C1157)),ISNUMBER(FIND("MTT",C1157)),ISNUMBER(FIND("survival",C1157)),ISNUMBER(FIND("prolifer",C1157)),ISNUMBER(FIND("apoptosis",C1157)),ISNUMBER(FIND("neurotoxic",C1157)),ISNUMBER(FIND("  lysis ",C1157)),ISNUMBER(FIND("necrosis",C1157)),ISNUMBER(FIND("cellular death",C1157))*3,ISNUMBER(FIND("LDH",C1157)),ISNUMBER(FIND("Acute toxicity",C1157)))</f>
        <v>1</v>
      </c>
      <c r="G1157" t="b">
        <f>OR(ISNUMBER(FIND("genotoxic",C1157)),ISNUMBER(FIND("genotoxicity",C1157)),ISNUMBER(FIND("DNA damage",C1157)),ISNUMBER(FIND("DNA",C1157)),ISNUMBER(FIND("RNA",C1157)),ISNUMBER(FIND("mesothelioma",C1157)),ISNUMBER(FIND("carcino",C1157)),ISNUMBER(FIND("mutagen",C1157)),ISNUMBER(FIND("genetic",C1157)))</f>
        <v>0</v>
      </c>
      <c r="H1157" t="b">
        <f>OR(ISNUMBER(FIND("inflammatory",C1157)),ISNUMBER(FIND("inflamm",C1157)))</f>
        <v>0</v>
      </c>
      <c r="I1157" t="b">
        <f>OR(ISNUMBER(FIND("immune",C1157)),ISNUMBER(FIND("immunological",C1157)),ISNUMBER(FIND("interleuk",C1157)),ISNUMBER(FIND("platelet activation",C1157)),ISNUMBER(FIND("monocyte",C1157)),ISNUMBER(FIND("leukocyte",C1157)),ISNUMBER(FIND("cytokine",C1157)),ISNUMBER(FIND("CD4",C1157)),ISNUMBER(FIND("CD8",C1157)),ISNUMBER(FIND("T-cell",C1157)))</f>
        <v>0</v>
      </c>
      <c r="J1157" t="b">
        <f>OR(ISNUMBER(FIND("reactive oxygen",C1157)),ISNUMBER(FIND("ROS",C1157)),ISNUMBER(FIND("free radical",C1157)),ISNUMBER(FIND("oxidative stress",C1157)),ISNUMBER(FIND("peroxid",C1157)),ISNUMBER(FIND("oxidative",C1157)),ISNUMBER(FIND("antioxid",C1157)))</f>
        <v>1</v>
      </c>
      <c r="K1157" t="b">
        <f>OR(ISNUMBER(FIND("autophag",C1157)))</f>
        <v>0</v>
      </c>
      <c r="L1157" t="b">
        <f>OR(ISNUMBER(FIND("morpholog",C1157)))</f>
        <v>0</v>
      </c>
      <c r="M1157" t="b">
        <f>OR(ISNUMBER(FIND("fibrosis",C1157)),ISNUMBER(FIND("Fibrosis",C1157)),ISNUMBER(FIND("fibrot",C1157)))</f>
        <v>0</v>
      </c>
      <c r="N1157" t="b">
        <f>OR(ISNUMBER(FIND("offspring",C1157)),ISNUMBER(FIND("Parental",C1157)),ISNUMBER(FIND("parental",C1157)),ISNUMBER(FIND("germline",C1157)),ISNUMBER(FIND("reproduc",C1157)),ISNUMBER(FIND("embryo",C1157)))</f>
        <v>0</v>
      </c>
      <c r="O1157" t="b">
        <f>OR(ISNUMBER(FIND("metabol",C1157)),ISNUMBER(FIND("Metabol",C1157)),ISNUMBER(FIND("digest",C1157)),ISNUMBER(FIND("mitochon",C1157)))</f>
        <v>1</v>
      </c>
      <c r="P1157" t="b">
        <f>OR(ISNUMBER(FIND("ecotox",C1157)),ISNUMBER(FIND("Ecotox",B1157)),ISNUMBER(FIND("ecotox",B1157)),ISNUMBER(FIND("Ecotox",C1157)))</f>
        <v>0</v>
      </c>
      <c r="Q1157" t="b">
        <f>OR(ISNUMBER(FIND("Bioaccum",C1157)),ISNUMBER(FIND("bioaccum",C1157)),ISNUMBER(FIND("accum",C1157)))</f>
        <v>1</v>
      </c>
      <c r="R1157" t="b">
        <f>OR(ISNUMBER(FIND("Occupation",C1157)),ISNUMBER(FIND("occupation",C1157)),ISNUMBER(FIND("worker",C1157)),ISNUMBER(FIND("workforce",C1157)))</f>
        <v>0</v>
      </c>
      <c r="S1157" t="b">
        <f>NOT(OR(F1157,G1157,H1157,I1157,J1157,K1157,L1157,M1157,N1157,O1157,P1157,Q1157,R1157))</f>
        <v>0</v>
      </c>
      <c r="U1157" t="b">
        <f>OR(Table1[[#This Row],[Inflammation]],Table1[[#This Row],[Immune]])</f>
        <v>0</v>
      </c>
      <c r="V1157" t="str">
        <f>IF(OR(Table1[[#This Row],[Rodents]],Table1[[#This Row],[Human]],Table1[[#This Row],[Pig]]),OR(ISNUMBER(FIND("intratrach",C1157)),ISNUMBER(FIND("nasal ",C1157)),ISNUMBER(FIND("instill",C1157))),"NA")</f>
        <v>NA</v>
      </c>
      <c r="W1157" t="str">
        <f>IF(OR(Table1[[#This Row],[Rodents]],Table1[[#This Row],[Human]],Table1[[#This Row],[Pig]]),OR(ISNUMBER(FIND("dermal",C1157)),ISNUMBER(FIND("skin ",C1157))),"NA")</f>
        <v>NA</v>
      </c>
      <c r="X1157" t="str">
        <f>IF(OR(Table1[[#This Row],[Rodents]],Table1[[#This Row],[Human]],Table1[[#This Row],[Pig]]),OR(ISNUMBER(FIND("injected",C1157)),ISNUMBER(FIND("periton",C1157)),ISNUMBER(FIND("intrascrot",C1157))),"NA")</f>
        <v>NA</v>
      </c>
      <c r="Y1157" t="str">
        <f>IF(OR(Table1[[#This Row],[Rodents]],Table1[[#This Row],[Human]],Table1[[#This Row],[Pig]]),NOT(OR(Table1[[#This Row],[Inhaled/Intratracheal/intranasal]],Table1[[#This Row],[Dermal]],Table1[[#This Row],[Injected]])),"NA")</f>
        <v>NA</v>
      </c>
      <c r="AA1157" t="b">
        <f>OR(ISNUMBER(FIND("fish ",C1157)),ISNUMBER(FIND("Fish ",C1157)),ISNUMBER(FIND("aquatic",C1157)),ISNUMBER(FIND("daphnids",C1157)),ISNUMBER(FIND("Carcinus maenas",C1157)),ISNUMBER(FIND("Daphnia",C1157)),ISNUMBER(FIND("Ruditapes philippinarum",C1157)),ISNUMBER(FIND("daphnia",C1157)),ISNUMBER(FIND("marine",C1157)),ISNUMBER(FIND("mussel",C1157)),ISNUMBER(FIND("algae",C1157)),ISNUMBER(FIND("Donax faba",C1157)),ISNUMBER(FIND("estuarine",C1157)),ISNUMBER(FIND("snail",C1157)),ISNUMBER(FIND("Prorocentrum donghaiense",C1157)) )</f>
        <v>1</v>
      </c>
      <c r="AB1157" t="b">
        <f>OR(ISNUMBER(FIND(" rat ",C1157)),ISNUMBER(FIND(" rats ",C1157)),ISNUMBER(FIND(" Rats ",C1157)),ISNUMBER(FIND(" Rat ",C1157)),ISNUMBER(FIND(" rat.",C1157)),ISNUMBER(FIND(" rats.",C1157)),ISNUMBER(FIND("mouse",C1157)),ISNUMBER(FIND("mice",C1157)), ISNUMBER(FIND(" Mice",C1157)))</f>
        <v>0</v>
      </c>
      <c r="AC1157" t="b">
        <f>OR(ISNUMBER(FIND(" cell ",C1157)),ISNUMBER(FIND("fibroblast",C1157)),ISNUMBER(FIND("macrophage",C1157)),ISNUMBER(FIND("epithelial",C1157)),ISNUMBER(FIND("endothelial",C1157)),ISNUMBER(FIND("neuron",C1157)),ISNUMBER(FIND(" cells ",C1157)),ISNUMBER(FIND("RBC",C1157)),ISNUMBER(FIND("mitochond",C1157)),ISNUMBER(FIND("adipocyte",C1157)),ISNUMBER(FIND("osteo",C1157)),ISNUMBER(FIND("keratin",C1157)),ISNUMBER(FIND(" cell's ",C1157)),ISNUMBER(FIND("eukary",C1157)),ISNUMBER(FIND("sperm",C1157)))</f>
        <v>1</v>
      </c>
      <c r="AD1157" t="b">
        <f>OR(ISNUMBER(FIND("human",B1157)),ISNUMBER(FIND("workers",B1157)),ISNUMBER(FIND("workforces",B1157)),ISNUMBER(FIND("occupational",B1157)),ISNUMBER(FIND("Case report",B1157)),ISNUMBER(FIND("Workplaces",B1157)),ISNUMBER(FIND("worker",B1157)))</f>
        <v>0</v>
      </c>
      <c r="AE1157" t="b">
        <f>OR(ISNUMBER(FIND(" plant ",C1157)),ISNUMBER(FIND("Plant ",C1157)),ISNUMBER(FIND("tomato",C1157)),ISNUMBER(FIND("plants",C1157)),ISNUMBER(FIND("Plants",C1157)),ISNUMBER(FIND("algae",C1157)),ISNUMBER(FIND("lettuce",C1157)),ISNUMBER(FIND("green gram sprouts ",C1157)),ISNUMBER(FIND("Cucurbita pepo",C1157)),ISNUMBER(FIND("bean ",C1157)),ISNUMBER(FIND("chloroplast",C1157)),ISNUMBER(FIND("chlorophyll",C1157)),ISNUMBER(FIND("seedling",C1157)),ISNUMBER(FIND("canola",C1157)),ISNUMBER(FIND("shoot",C1157)),ISNUMBER(FIND("photosynthes",C1157)),ISNUMBER(FIND(" leaves ",C1157)),,ISNUMBER(FIND("agriculture",C1157)),ISNUMBER(FIND(" crops ",C1157)))</f>
        <v>1</v>
      </c>
      <c r="AF1157" t="b">
        <f>OR(ISNUMBER(FIND("bacteria",C1157)),ISNUMBER(FIND("Bacteria",C1157)),ISNUMBER(FIND("Bacterium",C1157)),ISNUMBER(FIND("bacterium",C1157)),ISNUMBER(FIND(" coli ",C1157)))</f>
        <v>0</v>
      </c>
      <c r="AG1157" t="b">
        <f>OR(ISNUMBER(FIND("fungi",C1157)),ISNUMBER(FIND("Fungi",C1157)),ISNUMBER(FIND("fungus",C1157)),ISNUMBER(FIND("Fungus",C1157)),ISNUMBER(FIND("mushroom",C1157)),ISNUMBER(FIND("Mushroom",C1157)),ISNUMBER(FIND(" mold ",C1157)))</f>
        <v>0</v>
      </c>
      <c r="AH1157" t="b">
        <f>OR(ISNUMBER(FIND("Pig ",C1157)),ISNUMBER(FIND("pig ",C1157)),ISNUMBER(FIND("Pigs ",C1157)),ISNUMBER(FIND("pigs ",C1157)))</f>
        <v>0</v>
      </c>
      <c r="AI1157" t="b">
        <f>OR(ISNUMBER(FIND(" C. elegans",C1157)),ISNUMBER(FIND("Caenorhabditis elegans",C1157)),ISNUMBER(FIND("earthworms",C1157)),ISNUMBER(FIND(" Ficopomatus enigmaticus",C1157)),ISNUMBER(FIND("larva",C1157)),ISNUMBER(FIND("Lumbriculus variegatus",C1157)),ISNUMBER(FIND("nematode",C1157)))</f>
        <v>0</v>
      </c>
      <c r="AJ1157" t="b">
        <f>NOT(OR(AA1157,AB1157,AC1157,AD1157,AE1157,AF1157,AG1157,AH1157,AI1157))</f>
        <v>0</v>
      </c>
      <c r="AL1157" t="b">
        <f>OR(AA1157,AB1157,AD1157,AE1157,AF1157,AG1157,AH1157,AI1157)</f>
        <v>1</v>
      </c>
      <c r="AM1157" t="b">
        <f>IF(Table1[[#This Row],[In vivo?]],IF(Table1[[#This Row],[Cell]],FALSE,TRUE),FALSE)</f>
        <v>0</v>
      </c>
      <c r="AN1157" t="b">
        <f>AND(AC1157,AL1157)</f>
        <v>1</v>
      </c>
      <c r="AO1157" t="b">
        <f>IF(Table1[[#This Row],[Cell]],IF(Table1[[#This Row],[In vivo?]],FALSE,TRUE),FALSE)</f>
        <v>0</v>
      </c>
      <c r="AP1157" t="b">
        <f>NOT(OR(Table1[[#This Row],[In vivo?]],Table1[[#This Row],[Only in Cell]]))</f>
        <v>0</v>
      </c>
      <c r="AQ1157" t="str">
        <f>IF(OR(Table1[[#This Row],[Rodents]],Table1[[#This Row],[Human]],Table1[[#This Row],[Pig]]),OR(ISNUMBER(FIND("pulmonary",C1157)),ISNUMBER(FIND("lung",C1157))),"NA")</f>
        <v>NA</v>
      </c>
      <c r="AR1157" t="str">
        <f>IF(OR(Table1[[#This Row],[Rodents]],Table1[[#This Row],[Human]],Table1[[#This Row],[Pig]]),OR(ISNUMBER(FIND("skin",C1157)),ISNUMBER(FIND("dermal",C1157))),"NA")</f>
        <v>NA</v>
      </c>
      <c r="AS1157" t="str">
        <f>IF(OR(Table1[[#This Row],[Rodents]],Table1[[#This Row],[Human]],Table1[[#This Row],[Pig]]),OR(ISNUMBER(FIND("liver",C1157)),ISNUMBER(FIND("hepat",C1157))),"NA")</f>
        <v>NA</v>
      </c>
      <c r="AT1157" t="str">
        <f>IF(OR(Table1[[#This Row],[Rodents]],Table1[[#This Row],[Human]],Table1[[#This Row],[Pig]]),OR(ISNUMBER(FIND("kidney",C1157)),ISNUMBER(FIND("neph",C1157))),"NA")</f>
        <v>NA</v>
      </c>
      <c r="AU1157" t="str">
        <f>IF(OR(Table1[[#This Row],[Rodents]],Table1[[#This Row],[Human]],Table1[[#This Row],[Pig]]),OR(ISNUMBER(FIND("brain",C1157)),ISNUMBER(FIND("neur",C1157)),ISNUMBER(FIND("nerv",C1157))),"NA")</f>
        <v>NA</v>
      </c>
      <c r="AV1157" t="str">
        <f>IF(OR(Table1[[#This Row],[Rodents]],Table1[[#This Row],[Human]],Table1[[#This Row],[Pig]]),OR(ISNUMBER(FIND("heart",C1157)),ISNUMBER(FIND("cardi",C1157))),"NA")</f>
        <v>NA</v>
      </c>
      <c r="AW1157" t="str">
        <f>IF(OR(Table1[[#This Row],[Rodents]],Table1[[#This Row],[Human]],Table1[[#This Row],[Pig]]),OR(ISNUMBER(FIND("gastro",C1157)),ISNUMBER(FIND("intesti",C1157)),ISNUMBER(FIND("stomach",C1157))),"NA")</f>
        <v>NA</v>
      </c>
      <c r="AX1157" t="str">
        <f>IF(OR(Table1[[#This Row],[Rodents]],Table1[[#This Row],[Human]],Table1[[#This Row],[Pig]]),NOT(OR(AQ1157,AR1157,AS1157,AT1157,AU1157,AV1157,AW1157)),"NA")</f>
        <v>NA</v>
      </c>
      <c r="AY1157" t="b">
        <f>OR(ISNUMBER(FIND("SWCNT",C1157)),ISNUMBER(FIND("SWNT",C1157)),ISNUMBER(FIND("single-wall",C1157)),ISNUMBER(FIND("single wall",C1157)),ISNUMBER(FIND("Single wall",C1157)),ISNUMBER(FIND("Single-wall",C1157)),ISNUMBER(FIND("SWCNT",B1157)),ISNUMBER(FIND("SWNT",B1157)),ISNUMBER(FIND("single-wall",B1157)),ISNUMBER(FIND("single wall",B1157)),ISNUMBER(FIND("Single-wall",B1157)),ISNUMBER(FIND("Single wall",B1157)))</f>
        <v>0</v>
      </c>
      <c r="AZ1157" t="b">
        <f>OR(ISNUMBER(FIND("MWCNT",C1157)),ISNUMBER(FIND("MWNT",C1157)),ISNUMBER(FIND("multi-wall",C1157)),ISNUMBER(FIND("multi wall",C1157)),ISNUMBER(FIND("multiwall",C1157)),ISNUMBER(FIND("Multi-wall",C1157)),ISNUMBER(FIND("Multi wall",C1157)),ISNUMBER(FIND("Multiwall",C1157)),ISNUMBER(FIND("MWCNT",B1157)),ISNUMBER(FIND("MWNT",B1157)),ISNUMBER(FIND("multi-wall",B1157)),ISNUMBER(FIND("multi wall",B1157)),ISNUMBER(FIND("multiwall",B1157)),ISNUMBER(FIND("Multi-wall",B1157)),ISNUMBER(FIND("Multi wall",B1157)),ISNUMBER(FIND("Multiwall",B1157)),ISNUMBER(FIND("Double-wall",B1157)),ISNUMBER(FIND("Double wall",B1157)),ISNUMBER(FIND("Doublewall",B1157)),ISNUMBER(FIND("double-wall",B1157)),ISNUMBER(FIND("double wall",B1157)),ISNUMBER(FIND("doublewall",B1157)))</f>
        <v>1</v>
      </c>
      <c r="BA1157" t="b">
        <f>AND(Table1[[#This Row],[SWCNT]],Table1[[#This Row],[MWCNT]])</f>
        <v>0</v>
      </c>
      <c r="BB1157" t="b">
        <f>IF(Table1[[#This Row],[SWCNT]]=TRUE,FALSE,IF(Table1[[#This Row],[MWCNT]]=TRUE,FALSE,TRUE))</f>
        <v>0</v>
      </c>
      <c r="BC1157" s="18"/>
    </row>
    <row r="1158" spans="1:55" ht="203.5">
      <c r="A1158" t="s">
        <v>2020</v>
      </c>
      <c r="B1158" s="2" t="s">
        <v>2021</v>
      </c>
      <c r="C1158" s="16" t="s">
        <v>2022</v>
      </c>
      <c r="D1158" s="17" t="s">
        <v>2023</v>
      </c>
      <c r="E1158" s="2">
        <v>2017</v>
      </c>
      <c r="F1158" t="b">
        <f>OR(ISNUMBER(FIND("cytotoxic",C1158)),ISNUMBER(FIND("Cytotoxic",C1158)),ISNUMBER(FIND("cellular toxicity",C1158)),ISNUMBER(FIND("cell death",C1158)),ISNUMBER(FIND("viable",C1158)),ISNUMBER(FIND("phytotoxic",C1158)),ISNUMBER(FIND("acute toxicity",C1158)),ISNUMBER(FIND("MTT",C1158)),ISNUMBER(FIND("survival",C1158)),ISNUMBER(FIND("prolifer",C1158)),ISNUMBER(FIND("apoptosis",C1158)),ISNUMBER(FIND("neurotoxic",C1158)),ISNUMBER(FIND("  lysis ",C1158)),ISNUMBER(FIND("necrosis",C1158)),ISNUMBER(FIND("cellular death",C1158))*3,ISNUMBER(FIND("LDH",C1158)),ISNUMBER(FIND("Acute toxicity",C1158)))</f>
        <v>1</v>
      </c>
      <c r="G1158" t="b">
        <f>OR(ISNUMBER(FIND("genotoxic",C1158)),ISNUMBER(FIND("genotoxicity",C1158)),ISNUMBER(FIND("DNA damage",C1158)),ISNUMBER(FIND("DNA",C1158)),ISNUMBER(FIND("RNA",C1158)),ISNUMBER(FIND("mesothelioma",C1158)),ISNUMBER(FIND("carcino",C1158)),ISNUMBER(FIND("mutagen",C1158)),ISNUMBER(FIND("genetic",C1158)))</f>
        <v>0</v>
      </c>
      <c r="H1158" t="b">
        <f>OR(ISNUMBER(FIND("inflammatory",C1158)),ISNUMBER(FIND("inflamm",C1158)))</f>
        <v>0</v>
      </c>
      <c r="I1158" t="b">
        <f>OR(ISNUMBER(FIND("immune",C1158)),ISNUMBER(FIND("immunological",C1158)),ISNUMBER(FIND("interleuk",C1158)),ISNUMBER(FIND("platelet activation",C1158)),ISNUMBER(FIND("monocyte",C1158)),ISNUMBER(FIND("leukocyte",C1158)),ISNUMBER(FIND("cytokine",C1158)),ISNUMBER(FIND("CD4",C1158)),ISNUMBER(FIND("CD8",C1158)),ISNUMBER(FIND("T-cell",C1158)))</f>
        <v>0</v>
      </c>
      <c r="J1158" t="b">
        <f>OR(ISNUMBER(FIND("reactive oxygen",C1158)),ISNUMBER(FIND("ROS",C1158)),ISNUMBER(FIND("free radical",C1158)),ISNUMBER(FIND("oxidative stress",C1158)),ISNUMBER(FIND("peroxid",C1158)),ISNUMBER(FIND("oxidative",C1158)),ISNUMBER(FIND("antioxid",C1158)))</f>
        <v>0</v>
      </c>
      <c r="K1158" t="b">
        <f>OR(ISNUMBER(FIND("autophag",C1158)))</f>
        <v>0</v>
      </c>
      <c r="L1158" t="b">
        <f>OR(ISNUMBER(FIND("morpholog",C1158)))</f>
        <v>0</v>
      </c>
      <c r="M1158" t="b">
        <f>OR(ISNUMBER(FIND("fibrosis",C1158)),ISNUMBER(FIND("Fibrosis",C1158)),ISNUMBER(FIND("fibrot",C1158)))</f>
        <v>0</v>
      </c>
      <c r="N1158" t="b">
        <f>OR(ISNUMBER(FIND("offspring",C1158)),ISNUMBER(FIND("Parental",C1158)),ISNUMBER(FIND("parental",C1158)),ISNUMBER(FIND("germline",C1158)),ISNUMBER(FIND("reproduc",C1158)),ISNUMBER(FIND("embryo",C1158)))</f>
        <v>0</v>
      </c>
      <c r="O1158" t="b">
        <f>OR(ISNUMBER(FIND("metabol",C1158)),ISNUMBER(FIND("Metabol",C1158)),ISNUMBER(FIND("digest",C1158)),ISNUMBER(FIND("mitochon",C1158)))</f>
        <v>1</v>
      </c>
      <c r="P1158" t="b">
        <f>OR(ISNUMBER(FIND("ecotox",C1158)),ISNUMBER(FIND("Ecotox",B1158)),ISNUMBER(FIND("ecotox",B1158)),ISNUMBER(FIND("Ecotox",C1158)))</f>
        <v>0</v>
      </c>
      <c r="Q1158" t="b">
        <f>OR(ISNUMBER(FIND("Bioaccum",C1158)),ISNUMBER(FIND("bioaccum",C1158)),ISNUMBER(FIND("accum",C1158)))</f>
        <v>0</v>
      </c>
      <c r="R1158" t="b">
        <f>OR(ISNUMBER(FIND("Occupation",C1158)),ISNUMBER(FIND("occupation",C1158)),ISNUMBER(FIND("worker",C1158)),ISNUMBER(FIND("workforce",C1158)))</f>
        <v>0</v>
      </c>
      <c r="S1158" t="b">
        <f>NOT(OR(F1158,G1158,H1158,I1158,J1158,K1158,L1158,M1158,N1158,O1158,P1158,Q1158,R1158))</f>
        <v>0</v>
      </c>
      <c r="U1158" t="b">
        <f>OR(Table1[[#This Row],[Inflammation]],Table1[[#This Row],[Immune]])</f>
        <v>0</v>
      </c>
      <c r="V1158" t="str">
        <f>IF(OR(Table1[[#This Row],[Rodents]],Table1[[#This Row],[Human]],Table1[[#This Row],[Pig]]),OR(ISNUMBER(FIND("intratrach",C1158)),ISNUMBER(FIND("nasal ",C1158)),ISNUMBER(FIND("instill",C1158))),"NA")</f>
        <v>NA</v>
      </c>
      <c r="W1158" t="str">
        <f>IF(OR(Table1[[#This Row],[Rodents]],Table1[[#This Row],[Human]],Table1[[#This Row],[Pig]]),OR(ISNUMBER(FIND("dermal",C1158)),ISNUMBER(FIND("skin ",C1158))),"NA")</f>
        <v>NA</v>
      </c>
      <c r="X1158" t="str">
        <f>IF(OR(Table1[[#This Row],[Rodents]],Table1[[#This Row],[Human]],Table1[[#This Row],[Pig]]),OR(ISNUMBER(FIND("injected",C1158)),ISNUMBER(FIND("periton",C1158)),ISNUMBER(FIND("intrascrot",C1158))),"NA")</f>
        <v>NA</v>
      </c>
      <c r="Y1158" t="str">
        <f>IF(OR(Table1[[#This Row],[Rodents]],Table1[[#This Row],[Human]],Table1[[#This Row],[Pig]]),NOT(OR(Table1[[#This Row],[Inhaled/Intratracheal/intranasal]],Table1[[#This Row],[Dermal]],Table1[[#This Row],[Injected]])),"NA")</f>
        <v>NA</v>
      </c>
      <c r="AA1158" t="b">
        <f>OR(ISNUMBER(FIND("fish ",C1158)),ISNUMBER(FIND("Fish ",C1158)),ISNUMBER(FIND("aquatic",C1158)),ISNUMBER(FIND("daphnids",C1158)),ISNUMBER(FIND("Carcinus maenas",C1158)),ISNUMBER(FIND("Daphnia",C1158)),ISNUMBER(FIND("Ruditapes philippinarum",C1158)),ISNUMBER(FIND("daphnia",C1158)),ISNUMBER(FIND("marine",C1158)),ISNUMBER(FIND("mussel",C1158)),ISNUMBER(FIND("algae",C1158)),ISNUMBER(FIND("Donax faba",C1158)),ISNUMBER(FIND("estuarine",C1158)),ISNUMBER(FIND("snail",C1158)),ISNUMBER(FIND("Prorocentrum donghaiense",C1158)) )</f>
        <v>0</v>
      </c>
      <c r="AB1158" t="b">
        <f>OR(ISNUMBER(FIND(" rat ",C1158)),ISNUMBER(FIND(" rats ",C1158)),ISNUMBER(FIND(" Rats ",C1158)),ISNUMBER(FIND(" Rat ",C1158)),ISNUMBER(FIND(" rat.",C1158)),ISNUMBER(FIND(" rats.",C1158)),ISNUMBER(FIND("mouse",C1158)),ISNUMBER(FIND("mice",C1158)), ISNUMBER(FIND(" Mice",C1158)))</f>
        <v>0</v>
      </c>
      <c r="AC1158" t="b">
        <f>OR(ISNUMBER(FIND(" cell ",C1158)),ISNUMBER(FIND("fibroblast",C1158)),ISNUMBER(FIND("macrophage",C1158)),ISNUMBER(FIND("epithelial",C1158)),ISNUMBER(FIND("endothelial",C1158)),ISNUMBER(FIND("neuron",C1158)),ISNUMBER(FIND(" cells ",C1158)),ISNUMBER(FIND("RBC",C1158)),ISNUMBER(FIND("mitochond",C1158)),ISNUMBER(FIND("adipocyte",C1158)),ISNUMBER(FIND("osteo",C1158)),ISNUMBER(FIND("keratin",C1158)),ISNUMBER(FIND(" cell's ",C1158)),ISNUMBER(FIND("eukary",C1158)),ISNUMBER(FIND("sperm",C1158)))</f>
        <v>1</v>
      </c>
      <c r="AD1158" t="b">
        <f>OR(ISNUMBER(FIND("human",B1158)),ISNUMBER(FIND("workers",B1158)),ISNUMBER(FIND("workforces",B1158)),ISNUMBER(FIND("occupational",B1158)),ISNUMBER(FIND("Case report",B1158)),ISNUMBER(FIND("Workplaces",B1158)),ISNUMBER(FIND("worker",B1158)))</f>
        <v>0</v>
      </c>
      <c r="AE1158" t="b">
        <f>OR(ISNUMBER(FIND(" plant ",C1158)),ISNUMBER(FIND("Plant ",C1158)),ISNUMBER(FIND("tomato",C1158)),ISNUMBER(FIND("plants",C1158)),ISNUMBER(FIND("Plants",C1158)),ISNUMBER(FIND("algae",C1158)),ISNUMBER(FIND("lettuce",C1158)),ISNUMBER(FIND("green gram sprouts ",C1158)),ISNUMBER(FIND("Cucurbita pepo",C1158)),ISNUMBER(FIND("bean ",C1158)),ISNUMBER(FIND("chloroplast",C1158)),ISNUMBER(FIND("chlorophyll",C1158)),ISNUMBER(FIND("seedling",C1158)),ISNUMBER(FIND("canola",C1158)),ISNUMBER(FIND("shoot",C1158)),ISNUMBER(FIND("photosynthes",C1158)),ISNUMBER(FIND(" leaves ",C1158)),,ISNUMBER(FIND("agriculture",C1158)),ISNUMBER(FIND(" crops ",C1158)))</f>
        <v>0</v>
      </c>
      <c r="AF1158" t="b">
        <f>OR(ISNUMBER(FIND("bacteria",C1158)),ISNUMBER(FIND("Bacteria",C1158)),ISNUMBER(FIND("Bacterium",C1158)),ISNUMBER(FIND("bacterium",C1158)),ISNUMBER(FIND(" coli ",C1158)))</f>
        <v>0</v>
      </c>
      <c r="AG1158" t="b">
        <f>OR(ISNUMBER(FIND("fungi",C1158)),ISNUMBER(FIND("Fungi",C1158)),ISNUMBER(FIND("fungus",C1158)),ISNUMBER(FIND("Fungus",C1158)),ISNUMBER(FIND("mushroom",C1158)),ISNUMBER(FIND("Mushroom",C1158)),ISNUMBER(FIND(" mold ",C1158)))</f>
        <v>0</v>
      </c>
      <c r="AH1158" t="b">
        <f>OR(ISNUMBER(FIND("Pig ",C1158)),ISNUMBER(FIND("pig ",C1158)),ISNUMBER(FIND("Pigs ",C1158)),ISNUMBER(FIND("pigs ",C1158)))</f>
        <v>0</v>
      </c>
      <c r="AI1158" t="b">
        <f>OR(ISNUMBER(FIND(" C. elegans",C1158)),ISNUMBER(FIND("Caenorhabditis elegans",C1158)),ISNUMBER(FIND("earthworms",C1158)),ISNUMBER(FIND(" Ficopomatus enigmaticus",C1158)),ISNUMBER(FIND("larva",C1158)),ISNUMBER(FIND("Lumbriculus variegatus",C1158)),ISNUMBER(FIND("nematode",C1158)))</f>
        <v>0</v>
      </c>
      <c r="AJ1158" t="b">
        <f>NOT(OR(AA1158,AB1158,AC1158,AD1158,AE1158,AF1158,AG1158,AH1158,AI1158))</f>
        <v>0</v>
      </c>
      <c r="AL1158" t="b">
        <f>OR(AA1158,AB1158,AD1158,AE1158,AF1158,AG1158,AH1158,AI1158)</f>
        <v>0</v>
      </c>
      <c r="AM1158" t="b">
        <f>IF(Table1[[#This Row],[In vivo?]],IF(Table1[[#This Row],[Cell]],FALSE,TRUE),FALSE)</f>
        <v>0</v>
      </c>
      <c r="AN1158" t="b">
        <f>AND(AC1158,AL1158)</f>
        <v>0</v>
      </c>
      <c r="AO1158" t="b">
        <f>IF(Table1[[#This Row],[Cell]],IF(Table1[[#This Row],[In vivo?]],FALSE,TRUE),FALSE)</f>
        <v>1</v>
      </c>
      <c r="AP1158" t="b">
        <f>NOT(OR(Table1[[#This Row],[In vivo?]],Table1[[#This Row],[Only in Cell]]))</f>
        <v>0</v>
      </c>
      <c r="AQ1158" t="str">
        <f>IF(OR(Table1[[#This Row],[Rodents]],Table1[[#This Row],[Human]],Table1[[#This Row],[Pig]]),OR(ISNUMBER(FIND("pulmonary",C1158)),ISNUMBER(FIND("lung",C1158))),"NA")</f>
        <v>NA</v>
      </c>
      <c r="AR1158" t="str">
        <f>IF(OR(Table1[[#This Row],[Rodents]],Table1[[#This Row],[Human]],Table1[[#This Row],[Pig]]),OR(ISNUMBER(FIND("skin",C1158)),ISNUMBER(FIND("dermal",C1158))),"NA")</f>
        <v>NA</v>
      </c>
      <c r="AS1158" t="str">
        <f>IF(OR(Table1[[#This Row],[Rodents]],Table1[[#This Row],[Human]],Table1[[#This Row],[Pig]]),OR(ISNUMBER(FIND("liver",C1158)),ISNUMBER(FIND("hepat",C1158))),"NA")</f>
        <v>NA</v>
      </c>
      <c r="AT1158" t="str">
        <f>IF(OR(Table1[[#This Row],[Rodents]],Table1[[#This Row],[Human]],Table1[[#This Row],[Pig]]),OR(ISNUMBER(FIND("kidney",C1158)),ISNUMBER(FIND("neph",C1158))),"NA")</f>
        <v>NA</v>
      </c>
      <c r="AU1158" t="str">
        <f>IF(OR(Table1[[#This Row],[Rodents]],Table1[[#This Row],[Human]],Table1[[#This Row],[Pig]]),OR(ISNUMBER(FIND("brain",C1158)),ISNUMBER(FIND("neur",C1158)),ISNUMBER(FIND("nerv",C1158))),"NA")</f>
        <v>NA</v>
      </c>
      <c r="AV1158" t="str">
        <f>IF(OR(Table1[[#This Row],[Rodents]],Table1[[#This Row],[Human]],Table1[[#This Row],[Pig]]),OR(ISNUMBER(FIND("heart",C1158)),ISNUMBER(FIND("cardi",C1158))),"NA")</f>
        <v>NA</v>
      </c>
      <c r="AW1158" t="str">
        <f>IF(OR(Table1[[#This Row],[Rodents]],Table1[[#This Row],[Human]],Table1[[#This Row],[Pig]]),OR(ISNUMBER(FIND("gastro",C1158)),ISNUMBER(FIND("intesti",C1158)),ISNUMBER(FIND("stomach",C1158))),"NA")</f>
        <v>NA</v>
      </c>
      <c r="AX1158" t="str">
        <f>IF(OR(Table1[[#This Row],[Rodents]],Table1[[#This Row],[Human]],Table1[[#This Row],[Pig]]),NOT(OR(AQ1158,AR1158,AS1158,AT1158,AU1158,AV1158,AW1158)),"NA")</f>
        <v>NA</v>
      </c>
      <c r="AY1158" t="b">
        <f>OR(ISNUMBER(FIND("SWCNT",C1158)),ISNUMBER(FIND("SWNT",C1158)),ISNUMBER(FIND("single-wall",C1158)),ISNUMBER(FIND("single wall",C1158)),ISNUMBER(FIND("Single wall",C1158)),ISNUMBER(FIND("Single-wall",C1158)),ISNUMBER(FIND("SWCNT",B1158)),ISNUMBER(FIND("SWNT",B1158)),ISNUMBER(FIND("single-wall",B1158)),ISNUMBER(FIND("single wall",B1158)),ISNUMBER(FIND("Single-wall",B1158)),ISNUMBER(FIND("Single wall",B1158)))</f>
        <v>0</v>
      </c>
      <c r="AZ1158" t="b">
        <f>OR(ISNUMBER(FIND("MWCNT",C1158)),ISNUMBER(FIND("MWNT",C1158)),ISNUMBER(FIND("multi-wall",C1158)),ISNUMBER(FIND("multi wall",C1158)),ISNUMBER(FIND("multiwall",C1158)),ISNUMBER(FIND("Multi-wall",C1158)),ISNUMBER(FIND("Multi wall",C1158)),ISNUMBER(FIND("Multiwall",C1158)),ISNUMBER(FIND("MWCNT",B1158)),ISNUMBER(FIND("MWNT",B1158)),ISNUMBER(FIND("multi-wall",B1158)),ISNUMBER(FIND("multi wall",B1158)),ISNUMBER(FIND("multiwall",B1158)),ISNUMBER(FIND("Multi-wall",B1158)),ISNUMBER(FIND("Multi wall",B1158)),ISNUMBER(FIND("Multiwall",B1158)),ISNUMBER(FIND("Double-wall",B1158)),ISNUMBER(FIND("Double wall",B1158)),ISNUMBER(FIND("Doublewall",B1158)),ISNUMBER(FIND("double-wall",B1158)),ISNUMBER(FIND("double wall",B1158)),ISNUMBER(FIND("doublewall",B1158)))</f>
        <v>1</v>
      </c>
      <c r="BA1158" t="b">
        <f>AND(Table1[[#This Row],[SWCNT]],Table1[[#This Row],[MWCNT]])</f>
        <v>0</v>
      </c>
      <c r="BB1158" t="b">
        <f>IF(Table1[[#This Row],[SWCNT]]=TRUE,FALSE,IF(Table1[[#This Row],[MWCNT]]=TRUE,FALSE,TRUE))</f>
        <v>0</v>
      </c>
      <c r="BC1158" s="18"/>
    </row>
    <row r="1159" spans="1:55" ht="92.5">
      <c r="A1159" t="s">
        <v>2090</v>
      </c>
      <c r="B1159" s="2" t="s">
        <v>2093</v>
      </c>
      <c r="C1159" s="16" t="s">
        <v>2096</v>
      </c>
      <c r="D1159" s="17" t="s">
        <v>322</v>
      </c>
      <c r="E1159" s="2">
        <v>2017</v>
      </c>
      <c r="F1159" t="b">
        <f>OR(ISNUMBER(FIND("cytotoxic",C1159)),ISNUMBER(FIND("Cytotoxic",C1159)),ISNUMBER(FIND("cellular toxicity",C1159)),ISNUMBER(FIND("cell death",C1159)),ISNUMBER(FIND("viable",C1159)),ISNUMBER(FIND("phytotoxic",C1159)),ISNUMBER(FIND("acute toxicity",C1159)),ISNUMBER(FIND("MTT",C1159)),ISNUMBER(FIND("survival",C1159)),ISNUMBER(FIND("prolifer",C1159)),ISNUMBER(FIND("apoptosis",C1159)),ISNUMBER(FIND("neurotoxic",C1159)),ISNUMBER(FIND("  lysis ",C1159)),ISNUMBER(FIND("necrosis",C1159)),ISNUMBER(FIND("cellular death",C1159))*3,ISNUMBER(FIND("LDH",C1159)),ISNUMBER(FIND("Acute toxicity",C1159)))</f>
        <v>0</v>
      </c>
      <c r="G1159" t="b">
        <f>OR(ISNUMBER(FIND("genotoxic",C1159)),ISNUMBER(FIND("genotoxicity",C1159)),ISNUMBER(FIND("DNA damage",C1159)),ISNUMBER(FIND("DNA",C1159)),ISNUMBER(FIND("RNA",C1159)),ISNUMBER(FIND("mesothelioma",C1159)),ISNUMBER(FIND("carcino",C1159)),ISNUMBER(FIND("mutagen",C1159)),ISNUMBER(FIND("genetic",C1159)))</f>
        <v>0</v>
      </c>
      <c r="H1159" t="b">
        <f>OR(ISNUMBER(FIND("inflammatory",C1159)),ISNUMBER(FIND("inflamm",C1159)))</f>
        <v>0</v>
      </c>
      <c r="I1159" t="b">
        <f>OR(ISNUMBER(FIND("immune",C1159)),ISNUMBER(FIND("immunological",C1159)),ISNUMBER(FIND("interleuk",C1159)),ISNUMBER(FIND("platelet activation",C1159)),ISNUMBER(FIND("monocyte",C1159)),ISNUMBER(FIND("leukocyte",C1159)),ISNUMBER(FIND("cytokine",C1159)),ISNUMBER(FIND("CD4",C1159)),ISNUMBER(FIND("CD8",C1159)),ISNUMBER(FIND("T-cell",C1159)))</f>
        <v>0</v>
      </c>
      <c r="J1159" t="b">
        <f>OR(ISNUMBER(FIND("reactive oxygen",C1159)),ISNUMBER(FIND("ROS",C1159)),ISNUMBER(FIND("free radical",C1159)),ISNUMBER(FIND("oxidative stress",C1159)),ISNUMBER(FIND("peroxid",C1159)),ISNUMBER(FIND("oxidative",C1159)),ISNUMBER(FIND("antioxid",C1159)))</f>
        <v>0</v>
      </c>
      <c r="K1159" t="b">
        <f>OR(ISNUMBER(FIND("autophag",C1159)))</f>
        <v>0</v>
      </c>
      <c r="L1159" t="b">
        <f>OR(ISNUMBER(FIND("morpholog",C1159)))</f>
        <v>0</v>
      </c>
      <c r="M1159" t="b">
        <f>OR(ISNUMBER(FIND("fibrosis",C1159)),ISNUMBER(FIND("Fibrosis",C1159)),ISNUMBER(FIND("fibrot",C1159)))</f>
        <v>0</v>
      </c>
      <c r="N1159" t="b">
        <f>OR(ISNUMBER(FIND("offspring",C1159)),ISNUMBER(FIND("Parental",C1159)),ISNUMBER(FIND("parental",C1159)),ISNUMBER(FIND("germline",C1159)),ISNUMBER(FIND("reproduc",C1159)),ISNUMBER(FIND("embryo",C1159)))</f>
        <v>0</v>
      </c>
      <c r="O1159" t="b">
        <f>OR(ISNUMBER(FIND("metabol",C1159)),ISNUMBER(FIND("Metabol",C1159)),ISNUMBER(FIND("digest",C1159)),ISNUMBER(FIND("mitochon",C1159)))</f>
        <v>1</v>
      </c>
      <c r="P1159" t="b">
        <f>OR(ISNUMBER(FIND("ecotox",C1159)),ISNUMBER(FIND("Ecotox",B1159)),ISNUMBER(FIND("ecotox",B1159)),ISNUMBER(FIND("Ecotox",C1159)))</f>
        <v>0</v>
      </c>
      <c r="Q1159" t="b">
        <f>OR(ISNUMBER(FIND("Bioaccum",C1159)),ISNUMBER(FIND("bioaccum",C1159)),ISNUMBER(FIND("accum",C1159)))</f>
        <v>1</v>
      </c>
      <c r="R1159" t="b">
        <f>OR(ISNUMBER(FIND("Occupation",C1159)),ISNUMBER(FIND("occupation",C1159)),ISNUMBER(FIND("worker",C1159)),ISNUMBER(FIND("workforce",C1159)))</f>
        <v>0</v>
      </c>
      <c r="S1159" t="b">
        <f>NOT(OR(F1159,G1159,H1159,I1159,J1159,K1159,L1159,M1159,N1159,O1159,P1159,Q1159,R1159))</f>
        <v>0</v>
      </c>
      <c r="U1159" t="b">
        <f>OR(Table1[[#This Row],[Inflammation]],Table1[[#This Row],[Immune]])</f>
        <v>0</v>
      </c>
      <c r="V1159" t="str">
        <f>IF(OR(Table1[[#This Row],[Rodents]],Table1[[#This Row],[Human]],Table1[[#This Row],[Pig]]),OR(ISNUMBER(FIND("intratrach",C1159)),ISNUMBER(FIND("nasal ",C1159)),ISNUMBER(FIND("instill",C1159))),"NA")</f>
        <v>NA</v>
      </c>
      <c r="W1159" t="str">
        <f>IF(OR(Table1[[#This Row],[Rodents]],Table1[[#This Row],[Human]],Table1[[#This Row],[Pig]]),OR(ISNUMBER(FIND("dermal",C1159)),ISNUMBER(FIND("skin ",C1159))),"NA")</f>
        <v>NA</v>
      </c>
      <c r="X1159" t="str">
        <f>IF(OR(Table1[[#This Row],[Rodents]],Table1[[#This Row],[Human]],Table1[[#This Row],[Pig]]),OR(ISNUMBER(FIND("injected",C1159)),ISNUMBER(FIND("periton",C1159)),ISNUMBER(FIND("intrascrot",C1159))),"NA")</f>
        <v>NA</v>
      </c>
      <c r="Y1159" t="str">
        <f>IF(OR(Table1[[#This Row],[Rodents]],Table1[[#This Row],[Human]],Table1[[#This Row],[Pig]]),NOT(OR(Table1[[#This Row],[Inhaled/Intratracheal/intranasal]],Table1[[#This Row],[Dermal]],Table1[[#This Row],[Injected]])),"NA")</f>
        <v>NA</v>
      </c>
      <c r="AA1159" t="b">
        <f>OR(ISNUMBER(FIND("fish ",C1159)),ISNUMBER(FIND("Fish ",C1159)),ISNUMBER(FIND("aquatic",C1159)),ISNUMBER(FIND("daphnids",C1159)),ISNUMBER(FIND("Carcinus maenas",C1159)),ISNUMBER(FIND("Daphnia",C1159)),ISNUMBER(FIND("Ruditapes philippinarum",C1159)),ISNUMBER(FIND("daphnia",C1159)),ISNUMBER(FIND("marine",C1159)),ISNUMBER(FIND("mussel",C1159)),ISNUMBER(FIND("algae",C1159)),ISNUMBER(FIND("Donax faba",C1159)),ISNUMBER(FIND("estuarine",C1159)),ISNUMBER(FIND("snail",C1159)),ISNUMBER(FIND("Prorocentrum donghaiense",C1159)) )</f>
        <v>0</v>
      </c>
      <c r="AB1159" t="b">
        <f>OR(ISNUMBER(FIND(" rat ",C1159)),ISNUMBER(FIND(" rats ",C1159)),ISNUMBER(FIND(" Rats ",C1159)),ISNUMBER(FIND(" Rat ",C1159)),ISNUMBER(FIND(" rat.",C1159)),ISNUMBER(FIND(" rats.",C1159)),ISNUMBER(FIND("mouse",C1159)),ISNUMBER(FIND("mice",C1159)), ISNUMBER(FIND(" Mice",C1159)))</f>
        <v>0</v>
      </c>
      <c r="AC1159" t="b">
        <f>OR(ISNUMBER(FIND(" cell ",C1159)),ISNUMBER(FIND("fibroblast",C1159)),ISNUMBER(FIND("macrophage",C1159)),ISNUMBER(FIND("epithelial",C1159)),ISNUMBER(FIND("endothelial",C1159)),ISNUMBER(FIND("neuron",C1159)),ISNUMBER(FIND(" cells ",C1159)),ISNUMBER(FIND("RBC",C1159)),ISNUMBER(FIND("mitochond",C1159)),ISNUMBER(FIND("adipocyte",C1159)),ISNUMBER(FIND("osteo",C1159)),ISNUMBER(FIND("keratin",C1159)),ISNUMBER(FIND(" cell's ",C1159)),ISNUMBER(FIND("eukary",C1159)),ISNUMBER(FIND("sperm",C1159)))</f>
        <v>0</v>
      </c>
      <c r="AD1159" t="b">
        <f>OR(ISNUMBER(FIND("human",B1159)),ISNUMBER(FIND("workers",B1159)),ISNUMBER(FIND("workforces",B1159)),ISNUMBER(FIND("occupational",B1159)),ISNUMBER(FIND("Case report",B1159)),ISNUMBER(FIND("Workplaces",B1159)),ISNUMBER(FIND("worker",B1159)))</f>
        <v>0</v>
      </c>
      <c r="AE1159" t="b">
        <f>OR(ISNUMBER(FIND(" plant ",C1159)),ISNUMBER(FIND("Plant ",C1159)),ISNUMBER(FIND("tomato",C1159)),ISNUMBER(FIND("plants",C1159)),ISNUMBER(FIND("Plants",C1159)),ISNUMBER(FIND("algae",C1159)),ISNUMBER(FIND("lettuce",C1159)),ISNUMBER(FIND("green gram sprouts ",C1159)),ISNUMBER(FIND("Cucurbita pepo",C1159)),ISNUMBER(FIND("bean ",C1159)),ISNUMBER(FIND("chloroplast",C1159)),ISNUMBER(FIND("chlorophyll",C1159)),ISNUMBER(FIND("seedling",C1159)),ISNUMBER(FIND("canola",C1159)),ISNUMBER(FIND("shoot",C1159)),ISNUMBER(FIND("photosynthes",C1159)),ISNUMBER(FIND(" leaves ",C1159)),,ISNUMBER(FIND("agriculture",C1159)),ISNUMBER(FIND(" crops ",C1159)))</f>
        <v>1</v>
      </c>
      <c r="AF1159" t="b">
        <f>OR(ISNUMBER(FIND("bacteria",C1159)),ISNUMBER(FIND("Bacteria",C1159)),ISNUMBER(FIND("Bacterium",C1159)),ISNUMBER(FIND("bacterium",C1159)),ISNUMBER(FIND(" coli ",C1159)))</f>
        <v>0</v>
      </c>
      <c r="AG1159" t="b">
        <f>OR(ISNUMBER(FIND("fungi",C1159)),ISNUMBER(FIND("Fungi",C1159)),ISNUMBER(FIND("fungus",C1159)),ISNUMBER(FIND("Fungus",C1159)),ISNUMBER(FIND("mushroom",C1159)),ISNUMBER(FIND("Mushroom",C1159)),ISNUMBER(FIND(" mold ",C1159)))</f>
        <v>0</v>
      </c>
      <c r="AH1159" t="b">
        <f>OR(ISNUMBER(FIND("Pig ",C1159)),ISNUMBER(FIND("pig ",C1159)),ISNUMBER(FIND("Pigs ",C1159)),ISNUMBER(FIND("pigs ",C1159)))</f>
        <v>0</v>
      </c>
      <c r="AI1159" t="b">
        <f>OR(ISNUMBER(FIND(" C. elegans",C1159)),ISNUMBER(FIND("Caenorhabditis elegans",C1159)),ISNUMBER(FIND("earthworms",C1159)),ISNUMBER(FIND(" Ficopomatus enigmaticus",C1159)),ISNUMBER(FIND("larva",C1159)),ISNUMBER(FIND("Lumbriculus variegatus",C1159)),ISNUMBER(FIND("nematode",C1159)))</f>
        <v>0</v>
      </c>
      <c r="AJ1159" t="b">
        <f>NOT(OR(AA1159,AB1159,AC1159,AD1159,AE1159,AF1159,AG1159,AH1159,AI1159))</f>
        <v>0</v>
      </c>
      <c r="AL1159" t="b">
        <f>OR(AA1159,AB1159,AD1159,AE1159,AF1159,AG1159,AH1159,AI1159)</f>
        <v>1</v>
      </c>
      <c r="AM1159" t="b">
        <f>IF(Table1[[#This Row],[In vivo?]],IF(Table1[[#This Row],[Cell]],FALSE,TRUE),FALSE)</f>
        <v>1</v>
      </c>
      <c r="AN1159" t="b">
        <f>AND(AC1159,AL1159)</f>
        <v>0</v>
      </c>
      <c r="AO1159" t="b">
        <f>IF(Table1[[#This Row],[Cell]],IF(Table1[[#This Row],[In vivo?]],FALSE,TRUE),FALSE)</f>
        <v>0</v>
      </c>
      <c r="AP1159" t="b">
        <f>NOT(OR(Table1[[#This Row],[In vivo?]],Table1[[#This Row],[Only in Cell]]))</f>
        <v>0</v>
      </c>
      <c r="AQ1159" t="str">
        <f>IF(OR(Table1[[#This Row],[Rodents]],Table1[[#This Row],[Human]],Table1[[#This Row],[Pig]]),OR(ISNUMBER(FIND("pulmonary",C1159)),ISNUMBER(FIND("lung",C1159))),"NA")</f>
        <v>NA</v>
      </c>
      <c r="AR1159" t="str">
        <f>IF(OR(Table1[[#This Row],[Rodents]],Table1[[#This Row],[Human]],Table1[[#This Row],[Pig]]),OR(ISNUMBER(FIND("skin",C1159)),ISNUMBER(FIND("dermal",C1159))),"NA")</f>
        <v>NA</v>
      </c>
      <c r="AS1159" t="str">
        <f>IF(OR(Table1[[#This Row],[Rodents]],Table1[[#This Row],[Human]],Table1[[#This Row],[Pig]]),OR(ISNUMBER(FIND("liver",C1159)),ISNUMBER(FIND("hepat",C1159))),"NA")</f>
        <v>NA</v>
      </c>
      <c r="AT1159" t="str">
        <f>IF(OR(Table1[[#This Row],[Rodents]],Table1[[#This Row],[Human]],Table1[[#This Row],[Pig]]),OR(ISNUMBER(FIND("kidney",C1159)),ISNUMBER(FIND("neph",C1159))),"NA")</f>
        <v>NA</v>
      </c>
      <c r="AU1159" t="str">
        <f>IF(OR(Table1[[#This Row],[Rodents]],Table1[[#This Row],[Human]],Table1[[#This Row],[Pig]]),OR(ISNUMBER(FIND("brain",C1159)),ISNUMBER(FIND("neur",C1159)),ISNUMBER(FIND("nerv",C1159))),"NA")</f>
        <v>NA</v>
      </c>
      <c r="AV1159" t="str">
        <f>IF(OR(Table1[[#This Row],[Rodents]],Table1[[#This Row],[Human]],Table1[[#This Row],[Pig]]),OR(ISNUMBER(FIND("heart",C1159)),ISNUMBER(FIND("cardi",C1159))),"NA")</f>
        <v>NA</v>
      </c>
      <c r="AW1159" t="str">
        <f>IF(OR(Table1[[#This Row],[Rodents]],Table1[[#This Row],[Human]],Table1[[#This Row],[Pig]]),OR(ISNUMBER(FIND("gastro",C1159)),ISNUMBER(FIND("intesti",C1159)),ISNUMBER(FIND("stomach",C1159))),"NA")</f>
        <v>NA</v>
      </c>
      <c r="AX1159" t="str">
        <f>IF(OR(Table1[[#This Row],[Rodents]],Table1[[#This Row],[Human]],Table1[[#This Row],[Pig]]),NOT(OR(AQ1159,AR1159,AS1159,AT1159,AU1159,AV1159,AW1159)),"NA")</f>
        <v>NA</v>
      </c>
      <c r="AY1159" t="b">
        <f>OR(ISNUMBER(FIND("SWCNT",C1159)),ISNUMBER(FIND("SWNT",C1159)),ISNUMBER(FIND("single-wall",C1159)),ISNUMBER(FIND("single wall",C1159)),ISNUMBER(FIND("Single wall",C1159)),ISNUMBER(FIND("Single-wall",C1159)),ISNUMBER(FIND("SWCNT",B1159)),ISNUMBER(FIND("SWNT",B1159)),ISNUMBER(FIND("single-wall",B1159)),ISNUMBER(FIND("single wall",B1159)),ISNUMBER(FIND("Single-wall",B1159)),ISNUMBER(FIND("Single wall",B1159)))</f>
        <v>0</v>
      </c>
      <c r="AZ1159" t="b">
        <f>OR(ISNUMBER(FIND("MWCNT",C1159)),ISNUMBER(FIND("MWNT",C1159)),ISNUMBER(FIND("multi-wall",C1159)),ISNUMBER(FIND("multi wall",C1159)),ISNUMBER(FIND("multiwall",C1159)),ISNUMBER(FIND("Multi-wall",C1159)),ISNUMBER(FIND("Multi wall",C1159)),ISNUMBER(FIND("Multiwall",C1159)),ISNUMBER(FIND("MWCNT",B1159)),ISNUMBER(FIND("MWNT",B1159)),ISNUMBER(FIND("multi-wall",B1159)),ISNUMBER(FIND("multi wall",B1159)),ISNUMBER(FIND("multiwall",B1159)),ISNUMBER(FIND("Multi-wall",B1159)),ISNUMBER(FIND("Multi wall",B1159)),ISNUMBER(FIND("Multiwall",B1159)),ISNUMBER(FIND("Double-wall",B1159)),ISNUMBER(FIND("Double wall",B1159)),ISNUMBER(FIND("Doublewall",B1159)),ISNUMBER(FIND("double-wall",B1159)),ISNUMBER(FIND("double wall",B1159)),ISNUMBER(FIND("doublewall",B1159)))</f>
        <v>1</v>
      </c>
      <c r="BA1159" t="b">
        <f>AND(Table1[[#This Row],[SWCNT]],Table1[[#This Row],[MWCNT]])</f>
        <v>0</v>
      </c>
      <c r="BB1159" t="b">
        <f>IF(Table1[[#This Row],[SWCNT]]=TRUE,FALSE,IF(Table1[[#This Row],[MWCNT]]=TRUE,FALSE,TRUE))</f>
        <v>0</v>
      </c>
      <c r="BC1159" s="18"/>
    </row>
    <row r="1160" spans="1:55" ht="203.5">
      <c r="A1160" t="s">
        <v>2264</v>
      </c>
      <c r="B1160" s="2" t="s">
        <v>2266</v>
      </c>
      <c r="C1160" s="16" t="s">
        <v>2268</v>
      </c>
      <c r="D1160" s="17" t="s">
        <v>116</v>
      </c>
      <c r="E1160" s="2">
        <v>2017</v>
      </c>
      <c r="F1160" t="b">
        <f>OR(ISNUMBER(FIND("cytotoxic",C1160)),ISNUMBER(FIND("Cytotoxic",C1160)),ISNUMBER(FIND("cellular toxicity",C1160)),ISNUMBER(FIND("cell death",C1160)),ISNUMBER(FIND("viable",C1160)),ISNUMBER(FIND("phytotoxic",C1160)),ISNUMBER(FIND("acute toxicity",C1160)),ISNUMBER(FIND("MTT",C1160)),ISNUMBER(FIND("survival",C1160)),ISNUMBER(FIND("prolifer",C1160)),ISNUMBER(FIND("apoptosis",C1160)),ISNUMBER(FIND("neurotoxic",C1160)),ISNUMBER(FIND("  lysis ",C1160)),ISNUMBER(FIND("necrosis",C1160)),ISNUMBER(FIND("cellular death",C1160))*3,ISNUMBER(FIND("LDH",C1160)),ISNUMBER(FIND("Acute toxicity",C1160)))</f>
        <v>0</v>
      </c>
      <c r="G1160" t="b">
        <f>OR(ISNUMBER(FIND("genotoxic",C1160)),ISNUMBER(FIND("genotoxicity",C1160)),ISNUMBER(FIND("DNA damage",C1160)),ISNUMBER(FIND("DNA",C1160)),ISNUMBER(FIND("RNA",C1160)),ISNUMBER(FIND("mesothelioma",C1160)),ISNUMBER(FIND("carcino",C1160)),ISNUMBER(FIND("mutagen",C1160)),ISNUMBER(FIND("genetic",C1160)))</f>
        <v>0</v>
      </c>
      <c r="H1160" t="b">
        <f>OR(ISNUMBER(FIND("inflammatory",C1160)),ISNUMBER(FIND("inflamm",C1160)))</f>
        <v>0</v>
      </c>
      <c r="I1160" t="b">
        <f>OR(ISNUMBER(FIND("immune",C1160)),ISNUMBER(FIND("immunological",C1160)),ISNUMBER(FIND("interleuk",C1160)),ISNUMBER(FIND("platelet activation",C1160)),ISNUMBER(FIND("monocyte",C1160)),ISNUMBER(FIND("leukocyte",C1160)),ISNUMBER(FIND("cytokine",C1160)),ISNUMBER(FIND("CD4",C1160)),ISNUMBER(FIND("CD8",C1160)),ISNUMBER(FIND("T-cell",C1160)))</f>
        <v>0</v>
      </c>
      <c r="J1160" t="b">
        <f>OR(ISNUMBER(FIND("reactive oxygen",C1160)),ISNUMBER(FIND("ROS",C1160)),ISNUMBER(FIND("free radical",C1160)),ISNUMBER(FIND("oxidative stress",C1160)),ISNUMBER(FIND("peroxid",C1160)),ISNUMBER(FIND("oxidative",C1160)),ISNUMBER(FIND("antioxid",C1160)))</f>
        <v>0</v>
      </c>
      <c r="K1160" t="b">
        <f>OR(ISNUMBER(FIND("autophag",C1160)))</f>
        <v>0</v>
      </c>
      <c r="L1160" t="b">
        <f>OR(ISNUMBER(FIND("morpholog",C1160)))</f>
        <v>0</v>
      </c>
      <c r="M1160" t="b">
        <f>OR(ISNUMBER(FIND("fibrosis",C1160)),ISNUMBER(FIND("Fibrosis",C1160)),ISNUMBER(FIND("fibrot",C1160)))</f>
        <v>0</v>
      </c>
      <c r="N1160" t="b">
        <f>OR(ISNUMBER(FIND("offspring",C1160)),ISNUMBER(FIND("Parental",C1160)),ISNUMBER(FIND("parental",C1160)),ISNUMBER(FIND("germline",C1160)),ISNUMBER(FIND("reproduc",C1160)),ISNUMBER(FIND("embryo",C1160)))</f>
        <v>0</v>
      </c>
      <c r="O1160" t="b">
        <f>OR(ISNUMBER(FIND("metabol",C1160)),ISNUMBER(FIND("Metabol",C1160)),ISNUMBER(FIND("digest",C1160)),ISNUMBER(FIND("mitochon",C1160)))</f>
        <v>1</v>
      </c>
      <c r="P1160" t="b">
        <f>OR(ISNUMBER(FIND("ecotox",C1160)),ISNUMBER(FIND("Ecotox",B1160)),ISNUMBER(FIND("ecotox",B1160)),ISNUMBER(FIND("Ecotox",C1160)))</f>
        <v>0</v>
      </c>
      <c r="Q1160" t="b">
        <f>OR(ISNUMBER(FIND("Bioaccum",C1160)),ISNUMBER(FIND("bioaccum",C1160)),ISNUMBER(FIND("accum",C1160)))</f>
        <v>0</v>
      </c>
      <c r="R1160" t="b">
        <f>OR(ISNUMBER(FIND("Occupation",C1160)),ISNUMBER(FIND("occupation",C1160)),ISNUMBER(FIND("worker",C1160)),ISNUMBER(FIND("workforce",C1160)))</f>
        <v>0</v>
      </c>
      <c r="S1160" t="b">
        <f>NOT(OR(F1160,G1160,H1160,I1160,J1160,K1160,L1160,M1160,N1160,O1160,P1160,Q1160,R1160))</f>
        <v>0</v>
      </c>
      <c r="U1160" t="b">
        <f>OR(Table1[[#This Row],[Inflammation]],Table1[[#This Row],[Immune]])</f>
        <v>0</v>
      </c>
      <c r="V1160" t="b">
        <f>IF(OR(Table1[[#This Row],[Rodents]],Table1[[#This Row],[Human]],Table1[[#This Row],[Pig]]),OR(ISNUMBER(FIND("intratrach",C1160)),ISNUMBER(FIND("nasal ",C1160)),ISNUMBER(FIND("instill",C1160))),"NA")</f>
        <v>0</v>
      </c>
      <c r="W1160" t="b">
        <f>IF(OR(Table1[[#This Row],[Rodents]],Table1[[#This Row],[Human]],Table1[[#This Row],[Pig]]),OR(ISNUMBER(FIND("dermal",C1160)),ISNUMBER(FIND("skin ",C1160))),"NA")</f>
        <v>0</v>
      </c>
      <c r="X1160" t="b">
        <f>IF(OR(Table1[[#This Row],[Rodents]],Table1[[#This Row],[Human]],Table1[[#This Row],[Pig]]),OR(ISNUMBER(FIND("injected",C1160)),ISNUMBER(FIND("periton",C1160)),ISNUMBER(FIND("intrascrot",C1160))),"NA")</f>
        <v>0</v>
      </c>
      <c r="Y1160" t="b">
        <f>IF(OR(Table1[[#This Row],[Rodents]],Table1[[#This Row],[Human]],Table1[[#This Row],[Pig]]),NOT(OR(Table1[[#This Row],[Inhaled/Intratracheal/intranasal]],Table1[[#This Row],[Dermal]],Table1[[#This Row],[Injected]])),"NA")</f>
        <v>1</v>
      </c>
      <c r="AA1160" t="b">
        <f>OR(ISNUMBER(FIND("fish ",C1160)),ISNUMBER(FIND("Fish ",C1160)),ISNUMBER(FIND("aquatic",C1160)),ISNUMBER(FIND("daphnids",C1160)),ISNUMBER(FIND("Carcinus maenas",C1160)),ISNUMBER(FIND("Daphnia",C1160)),ISNUMBER(FIND("Ruditapes philippinarum",C1160)),ISNUMBER(FIND("daphnia",C1160)),ISNUMBER(FIND("marine",C1160)),ISNUMBER(FIND("mussel",C1160)),ISNUMBER(FIND("algae",C1160)),ISNUMBER(FIND("Donax faba",C1160)),ISNUMBER(FIND("estuarine",C1160)),ISNUMBER(FIND("snail",C1160)),ISNUMBER(FIND("Prorocentrum donghaiense",C1160)) )</f>
        <v>0</v>
      </c>
      <c r="AB1160" t="b">
        <f>OR(ISNUMBER(FIND(" rat ",C1160)),ISNUMBER(FIND(" rats ",C1160)),ISNUMBER(FIND(" Rats ",C1160)),ISNUMBER(FIND(" Rat ",C1160)),ISNUMBER(FIND(" rat.",C1160)),ISNUMBER(FIND(" rats.",C1160)),ISNUMBER(FIND("mouse",C1160)),ISNUMBER(FIND("mice",C1160)), ISNUMBER(FIND(" Mice",C1160)))</f>
        <v>1</v>
      </c>
      <c r="AC1160" t="b">
        <f>OR(ISNUMBER(FIND(" cell ",C1160)),ISNUMBER(FIND("fibroblast",C1160)),ISNUMBER(FIND("macrophage",C1160)),ISNUMBER(FIND("epithelial",C1160)),ISNUMBER(FIND("endothelial",C1160)),ISNUMBER(FIND("neuron",C1160)),ISNUMBER(FIND(" cells ",C1160)),ISNUMBER(FIND("RBC",C1160)),ISNUMBER(FIND("mitochond",C1160)),ISNUMBER(FIND("adipocyte",C1160)),ISNUMBER(FIND("osteo",C1160)),ISNUMBER(FIND("keratin",C1160)),ISNUMBER(FIND(" cell's ",C1160)),ISNUMBER(FIND("eukary",C1160)),ISNUMBER(FIND("sperm",C1160)))</f>
        <v>0</v>
      </c>
      <c r="AD1160" t="b">
        <f>OR(ISNUMBER(FIND("human",B1160)),ISNUMBER(FIND("workers",B1160)),ISNUMBER(FIND("workforces",B1160)),ISNUMBER(FIND("occupational",B1160)),ISNUMBER(FIND("Case report",B1160)),ISNUMBER(FIND("Workplaces",B1160)),ISNUMBER(FIND("worker",B1160)))</f>
        <v>0</v>
      </c>
      <c r="AE1160" t="b">
        <f>OR(ISNUMBER(FIND(" plant ",C1160)),ISNUMBER(FIND("Plant ",C1160)),ISNUMBER(FIND("tomato",C1160)),ISNUMBER(FIND("plants",C1160)),ISNUMBER(FIND("Plants",C1160)),ISNUMBER(FIND("algae",C1160)),ISNUMBER(FIND("lettuce",C1160)),ISNUMBER(FIND("green gram sprouts ",C1160)),ISNUMBER(FIND("Cucurbita pepo",C1160)),ISNUMBER(FIND("bean ",C1160)),ISNUMBER(FIND("chloroplast",C1160)),ISNUMBER(FIND("chlorophyll",C1160)),ISNUMBER(FIND("seedling",C1160)),ISNUMBER(FIND("canola",C1160)),ISNUMBER(FIND("shoot",C1160)),ISNUMBER(FIND("photosynthes",C1160)),ISNUMBER(FIND(" leaves ",C1160)),,ISNUMBER(FIND("agriculture",C1160)),ISNUMBER(FIND(" crops ",C1160)))</f>
        <v>0</v>
      </c>
      <c r="AF1160" t="b">
        <f>OR(ISNUMBER(FIND("bacteria",C1160)),ISNUMBER(FIND("Bacteria",C1160)),ISNUMBER(FIND("Bacterium",C1160)),ISNUMBER(FIND("bacterium",C1160)),ISNUMBER(FIND(" coli ",C1160)))</f>
        <v>0</v>
      </c>
      <c r="AG1160" t="b">
        <f>OR(ISNUMBER(FIND("fungi",C1160)),ISNUMBER(FIND("Fungi",C1160)),ISNUMBER(FIND("fungus",C1160)),ISNUMBER(FIND("Fungus",C1160)),ISNUMBER(FIND("mushroom",C1160)),ISNUMBER(FIND("Mushroom",C1160)),ISNUMBER(FIND(" mold ",C1160)))</f>
        <v>0</v>
      </c>
      <c r="AH1160" t="b">
        <f>OR(ISNUMBER(FIND("Pig ",C1160)),ISNUMBER(FIND("pig ",C1160)),ISNUMBER(FIND("Pigs ",C1160)),ISNUMBER(FIND("pigs ",C1160)))</f>
        <v>0</v>
      </c>
      <c r="AI1160" t="b">
        <f>OR(ISNUMBER(FIND(" C. elegans",C1160)),ISNUMBER(FIND("Caenorhabditis elegans",C1160)),ISNUMBER(FIND("earthworms",C1160)),ISNUMBER(FIND(" Ficopomatus enigmaticus",C1160)),ISNUMBER(FIND("larva",C1160)),ISNUMBER(FIND("Lumbriculus variegatus",C1160)),ISNUMBER(FIND("nematode",C1160)))</f>
        <v>0</v>
      </c>
      <c r="AJ1160" t="b">
        <f>NOT(OR(AA1160,AB1160,AC1160,AD1160,AE1160,AF1160,AG1160,AH1160,AI1160))</f>
        <v>0</v>
      </c>
      <c r="AL1160" t="b">
        <f>OR(AA1160,AB1160,AD1160,AE1160,AF1160,AG1160,AH1160,AI1160)</f>
        <v>1</v>
      </c>
      <c r="AM1160" t="b">
        <f>IF(Table1[[#This Row],[In vivo?]],IF(Table1[[#This Row],[Cell]],FALSE,TRUE),FALSE)</f>
        <v>1</v>
      </c>
      <c r="AN1160" t="b">
        <f>AND(AC1160,AL1160)</f>
        <v>0</v>
      </c>
      <c r="AO1160" t="b">
        <f>IF(Table1[[#This Row],[Cell]],IF(Table1[[#This Row],[In vivo?]],FALSE,TRUE),FALSE)</f>
        <v>0</v>
      </c>
      <c r="AP1160" t="b">
        <f>NOT(OR(Table1[[#This Row],[In vivo?]],Table1[[#This Row],[Only in Cell]]))</f>
        <v>0</v>
      </c>
      <c r="AQ1160" t="b">
        <f>IF(OR(Table1[[#This Row],[Rodents]],Table1[[#This Row],[Human]],Table1[[#This Row],[Pig]]),OR(ISNUMBER(FIND("pulmonary",C1160)),ISNUMBER(FIND("lung",C1160))),"NA")</f>
        <v>0</v>
      </c>
      <c r="AR1160" t="b">
        <f>IF(OR(Table1[[#This Row],[Rodents]],Table1[[#This Row],[Human]],Table1[[#This Row],[Pig]]),OR(ISNUMBER(FIND("skin",C1160)),ISNUMBER(FIND("dermal",C1160))),"NA")</f>
        <v>0</v>
      </c>
      <c r="AS1160" t="b">
        <f>IF(OR(Table1[[#This Row],[Rodents]],Table1[[#This Row],[Human]],Table1[[#This Row],[Pig]]),OR(ISNUMBER(FIND("liver",C1160)),ISNUMBER(FIND("hepat",C1160))),"NA")</f>
        <v>0</v>
      </c>
      <c r="AT1160" t="b">
        <f>IF(OR(Table1[[#This Row],[Rodents]],Table1[[#This Row],[Human]],Table1[[#This Row],[Pig]]),OR(ISNUMBER(FIND("kidney",C1160)),ISNUMBER(FIND("neph",C1160))),"NA")</f>
        <v>0</v>
      </c>
      <c r="AU1160" t="b">
        <f>IF(OR(Table1[[#This Row],[Rodents]],Table1[[#This Row],[Human]],Table1[[#This Row],[Pig]]),OR(ISNUMBER(FIND("brain",C1160)),ISNUMBER(FIND("neur",C1160)),ISNUMBER(FIND("nerv",C1160))),"NA")</f>
        <v>1</v>
      </c>
      <c r="AV1160" t="b">
        <f>IF(OR(Table1[[#This Row],[Rodents]],Table1[[#This Row],[Human]],Table1[[#This Row],[Pig]]),OR(ISNUMBER(FIND("heart",C1160)),ISNUMBER(FIND("cardi",C1160))),"NA")</f>
        <v>0</v>
      </c>
      <c r="AW1160" t="b">
        <f>IF(OR(Table1[[#This Row],[Rodents]],Table1[[#This Row],[Human]],Table1[[#This Row],[Pig]]),OR(ISNUMBER(FIND("gastro",C1160)),ISNUMBER(FIND("intesti",C1160)),ISNUMBER(FIND("stomach",C1160))),"NA")</f>
        <v>0</v>
      </c>
      <c r="AX1160" t="b">
        <f>IF(OR(Table1[[#This Row],[Rodents]],Table1[[#This Row],[Human]],Table1[[#This Row],[Pig]]),NOT(OR(AQ1160,AR1160,AS1160,AT1160,AU1160,AV1160,AW1160)),"NA")</f>
        <v>0</v>
      </c>
      <c r="AY1160" t="b">
        <f>OR(ISNUMBER(FIND("SWCNT",C1160)),ISNUMBER(FIND("SWNT",C1160)),ISNUMBER(FIND("single-wall",C1160)),ISNUMBER(FIND("single wall",C1160)),ISNUMBER(FIND("Single wall",C1160)),ISNUMBER(FIND("Single-wall",C1160)),ISNUMBER(FIND("SWCNT",B1160)),ISNUMBER(FIND("SWNT",B1160)),ISNUMBER(FIND("single-wall",B1160)),ISNUMBER(FIND("single wall",B1160)),ISNUMBER(FIND("Single-wall",B1160)),ISNUMBER(FIND("Single wall",B1160)))</f>
        <v>1</v>
      </c>
      <c r="AZ1160" t="b">
        <f>OR(ISNUMBER(FIND("MWCNT",C1160)),ISNUMBER(FIND("MWNT",C1160)),ISNUMBER(FIND("multi-wall",C1160)),ISNUMBER(FIND("multi wall",C1160)),ISNUMBER(FIND("multiwall",C1160)),ISNUMBER(FIND("Multi-wall",C1160)),ISNUMBER(FIND("Multi wall",C1160)),ISNUMBER(FIND("Multiwall",C1160)),ISNUMBER(FIND("MWCNT",B1160)),ISNUMBER(FIND("MWNT",B1160)),ISNUMBER(FIND("multi-wall",B1160)),ISNUMBER(FIND("multi wall",B1160)),ISNUMBER(FIND("multiwall",B1160)),ISNUMBER(FIND("Multi-wall",B1160)),ISNUMBER(FIND("Multi wall",B1160)),ISNUMBER(FIND("Multiwall",B1160)),ISNUMBER(FIND("Double-wall",B1160)),ISNUMBER(FIND("Double wall",B1160)),ISNUMBER(FIND("Doublewall",B1160)),ISNUMBER(FIND("double-wall",B1160)),ISNUMBER(FIND("double wall",B1160)),ISNUMBER(FIND("doublewall",B1160)))</f>
        <v>0</v>
      </c>
      <c r="BA1160" t="b">
        <f>AND(Table1[[#This Row],[SWCNT]],Table1[[#This Row],[MWCNT]])</f>
        <v>0</v>
      </c>
      <c r="BB1160" t="b">
        <f>IF(Table1[[#This Row],[SWCNT]]=TRUE,FALSE,IF(Table1[[#This Row],[MWCNT]]=TRUE,FALSE,TRUE))</f>
        <v>0</v>
      </c>
      <c r="BC1160" s="18"/>
    </row>
    <row r="1161" spans="1:55" ht="222">
      <c r="A1161" t="s">
        <v>2280</v>
      </c>
      <c r="B1161" s="2" t="s">
        <v>2281</v>
      </c>
      <c r="C1161" s="16" t="s">
        <v>2282</v>
      </c>
      <c r="D1161" s="17" t="s">
        <v>290</v>
      </c>
      <c r="E1161" s="2">
        <v>2017</v>
      </c>
      <c r="F1161" t="b">
        <f>OR(ISNUMBER(FIND("cytotoxic",C1161)),ISNUMBER(FIND("Cytotoxic",C1161)),ISNUMBER(FIND("cellular toxicity",C1161)),ISNUMBER(FIND("cell death",C1161)),ISNUMBER(FIND("viable",C1161)),ISNUMBER(FIND("phytotoxic",C1161)),ISNUMBER(FIND("acute toxicity",C1161)),ISNUMBER(FIND("MTT",C1161)),ISNUMBER(FIND("survival",C1161)),ISNUMBER(FIND("prolifer",C1161)),ISNUMBER(FIND("apoptosis",C1161)),ISNUMBER(FIND("neurotoxic",C1161)),ISNUMBER(FIND("  lysis ",C1161)),ISNUMBER(FIND("necrosis",C1161)),ISNUMBER(FIND("cellular death",C1161))*3,ISNUMBER(FIND("LDH",C1161)),ISNUMBER(FIND("Acute toxicity",C1161)))</f>
        <v>0</v>
      </c>
      <c r="G1161" t="b">
        <f>OR(ISNUMBER(FIND("genotoxic",C1161)),ISNUMBER(FIND("genotoxicity",C1161)),ISNUMBER(FIND("DNA damage",C1161)),ISNUMBER(FIND("DNA",C1161)),ISNUMBER(FIND("RNA",C1161)),ISNUMBER(FIND("mesothelioma",C1161)),ISNUMBER(FIND("carcino",C1161)),ISNUMBER(FIND("mutagen",C1161)),ISNUMBER(FIND("genetic",C1161)))</f>
        <v>0</v>
      </c>
      <c r="H1161" t="b">
        <f>OR(ISNUMBER(FIND("inflammatory",C1161)),ISNUMBER(FIND("inflamm",C1161)))</f>
        <v>0</v>
      </c>
      <c r="I1161" t="b">
        <f>OR(ISNUMBER(FIND("immune",C1161)),ISNUMBER(FIND("immunological",C1161)),ISNUMBER(FIND("interleuk",C1161)),ISNUMBER(FIND("platelet activation",C1161)),ISNUMBER(FIND("monocyte",C1161)),ISNUMBER(FIND("leukocyte",C1161)),ISNUMBER(FIND("cytokine",C1161)),ISNUMBER(FIND("CD4",C1161)),ISNUMBER(FIND("CD8",C1161)),ISNUMBER(FIND("T-cell",C1161)))</f>
        <v>0</v>
      </c>
      <c r="J1161" t="b">
        <f>OR(ISNUMBER(FIND("reactive oxygen",C1161)),ISNUMBER(FIND("ROS",C1161)),ISNUMBER(FIND("free radical",C1161)),ISNUMBER(FIND("oxidative stress",C1161)),ISNUMBER(FIND("peroxid",C1161)),ISNUMBER(FIND("oxidative",C1161)),ISNUMBER(FIND("antioxid",C1161)))</f>
        <v>1</v>
      </c>
      <c r="K1161" t="b">
        <f>OR(ISNUMBER(FIND("autophag",C1161)))</f>
        <v>0</v>
      </c>
      <c r="L1161" t="b">
        <f>OR(ISNUMBER(FIND("morpholog",C1161)))</f>
        <v>0</v>
      </c>
      <c r="M1161" t="b">
        <f>OR(ISNUMBER(FIND("fibrosis",C1161)),ISNUMBER(FIND("Fibrosis",C1161)),ISNUMBER(FIND("fibrot",C1161)))</f>
        <v>0</v>
      </c>
      <c r="N1161" t="b">
        <f>OR(ISNUMBER(FIND("offspring",C1161)),ISNUMBER(FIND("Parental",C1161)),ISNUMBER(FIND("parental",C1161)),ISNUMBER(FIND("germline",C1161)),ISNUMBER(FIND("reproduc",C1161)),ISNUMBER(FIND("embryo",C1161)))</f>
        <v>0</v>
      </c>
      <c r="O1161" t="b">
        <f>OR(ISNUMBER(FIND("metabol",C1161)),ISNUMBER(FIND("Metabol",C1161)),ISNUMBER(FIND("digest",C1161)),ISNUMBER(FIND("mitochon",C1161)))</f>
        <v>1</v>
      </c>
      <c r="P1161" t="b">
        <f>OR(ISNUMBER(FIND("ecotox",C1161)),ISNUMBER(FIND("Ecotox",B1161)),ISNUMBER(FIND("ecotox",B1161)),ISNUMBER(FIND("Ecotox",C1161)))</f>
        <v>0</v>
      </c>
      <c r="Q1161" t="b">
        <f>OR(ISNUMBER(FIND("Bioaccum",C1161)),ISNUMBER(FIND("bioaccum",C1161)),ISNUMBER(FIND("accum",C1161)))</f>
        <v>0</v>
      </c>
      <c r="R1161" t="b">
        <f>OR(ISNUMBER(FIND("Occupation",C1161)),ISNUMBER(FIND("occupation",C1161)),ISNUMBER(FIND("worker",C1161)),ISNUMBER(FIND("workforce",C1161)))</f>
        <v>0</v>
      </c>
      <c r="S1161" t="b">
        <f>NOT(OR(F1161,G1161,H1161,I1161,J1161,K1161,L1161,M1161,N1161,O1161,P1161,Q1161,R1161))</f>
        <v>0</v>
      </c>
      <c r="U1161" t="b">
        <f>OR(Table1[[#This Row],[Inflammation]],Table1[[#This Row],[Immune]])</f>
        <v>0</v>
      </c>
      <c r="V1161" t="str">
        <f>IF(OR(Table1[[#This Row],[Rodents]],Table1[[#This Row],[Human]],Table1[[#This Row],[Pig]]),OR(ISNUMBER(FIND("intratrach",C1161)),ISNUMBER(FIND("nasal ",C1161)),ISNUMBER(FIND("instill",C1161))),"NA")</f>
        <v>NA</v>
      </c>
      <c r="W1161" t="str">
        <f>IF(OR(Table1[[#This Row],[Rodents]],Table1[[#This Row],[Human]],Table1[[#This Row],[Pig]]),OR(ISNUMBER(FIND("dermal",C1161)),ISNUMBER(FIND("skin ",C1161))),"NA")</f>
        <v>NA</v>
      </c>
      <c r="X1161" t="str">
        <f>IF(OR(Table1[[#This Row],[Rodents]],Table1[[#This Row],[Human]],Table1[[#This Row],[Pig]]),OR(ISNUMBER(FIND("injected",C1161)),ISNUMBER(FIND("periton",C1161)),ISNUMBER(FIND("intrascrot",C1161))),"NA")</f>
        <v>NA</v>
      </c>
      <c r="Y1161" t="str">
        <f>IF(OR(Table1[[#This Row],[Rodents]],Table1[[#This Row],[Human]],Table1[[#This Row],[Pig]]),NOT(OR(Table1[[#This Row],[Inhaled/Intratracheal/intranasal]],Table1[[#This Row],[Dermal]],Table1[[#This Row],[Injected]])),"NA")</f>
        <v>NA</v>
      </c>
      <c r="AA1161" t="b">
        <f>OR(ISNUMBER(FIND("fish ",C1161)),ISNUMBER(FIND("Fish ",C1161)),ISNUMBER(FIND("aquatic",C1161)),ISNUMBER(FIND("daphnids",C1161)),ISNUMBER(FIND("Carcinus maenas",C1161)),ISNUMBER(FIND("Daphnia",C1161)),ISNUMBER(FIND("Ruditapes philippinarum",C1161)),ISNUMBER(FIND("daphnia",C1161)),ISNUMBER(FIND("marine",C1161)),ISNUMBER(FIND("mussel",C1161)),ISNUMBER(FIND("algae",C1161)),ISNUMBER(FIND("Donax faba",C1161)),ISNUMBER(FIND("estuarine",C1161)),ISNUMBER(FIND("snail",C1161)),ISNUMBER(FIND("Prorocentrum donghaiense",C1161)) )</f>
        <v>0</v>
      </c>
      <c r="AB1161" t="b">
        <f>OR(ISNUMBER(FIND(" rat ",C1161)),ISNUMBER(FIND(" rats ",C1161)),ISNUMBER(FIND(" Rats ",C1161)),ISNUMBER(FIND(" Rat ",C1161)),ISNUMBER(FIND(" rat.",C1161)),ISNUMBER(FIND(" rats.",C1161)),ISNUMBER(FIND("mouse",C1161)),ISNUMBER(FIND("mice",C1161)), ISNUMBER(FIND(" Mice",C1161)))</f>
        <v>0</v>
      </c>
      <c r="AC1161" t="b">
        <f>OR(ISNUMBER(FIND(" cell ",C1161)),ISNUMBER(FIND("fibroblast",C1161)),ISNUMBER(FIND("macrophage",C1161)),ISNUMBER(FIND("epithelial",C1161)),ISNUMBER(FIND("endothelial",C1161)),ISNUMBER(FIND("neuron",C1161)),ISNUMBER(FIND(" cells ",C1161)),ISNUMBER(FIND("RBC",C1161)),ISNUMBER(FIND("mitochond",C1161)),ISNUMBER(FIND("adipocyte",C1161)),ISNUMBER(FIND("osteo",C1161)),ISNUMBER(FIND("keratin",C1161)),ISNUMBER(FIND(" cell's ",C1161)),ISNUMBER(FIND("eukary",C1161)),ISNUMBER(FIND("sperm",C1161)))</f>
        <v>0</v>
      </c>
      <c r="AD1161" t="b">
        <f>OR(ISNUMBER(FIND("human",B1161)),ISNUMBER(FIND("workers",B1161)),ISNUMBER(FIND("workforces",B1161)),ISNUMBER(FIND("occupational",B1161)),ISNUMBER(FIND("Case report",B1161)),ISNUMBER(FIND("Workplaces",B1161)),ISNUMBER(FIND("worker",B1161)))</f>
        <v>0</v>
      </c>
      <c r="AE1161" t="b">
        <f>OR(ISNUMBER(FIND(" plant ",C1161)),ISNUMBER(FIND("Plant ",C1161)),ISNUMBER(FIND("tomato",C1161)),ISNUMBER(FIND("plants",C1161)),ISNUMBER(FIND("Plants",C1161)),ISNUMBER(FIND("algae",C1161)),ISNUMBER(FIND("lettuce",C1161)),ISNUMBER(FIND("green gram sprouts ",C1161)),ISNUMBER(FIND("Cucurbita pepo",C1161)),ISNUMBER(FIND("bean ",C1161)),ISNUMBER(FIND("chloroplast",C1161)),ISNUMBER(FIND("chlorophyll",C1161)),ISNUMBER(FIND("seedling",C1161)),ISNUMBER(FIND("canola",C1161)),ISNUMBER(FIND("shoot",C1161)),ISNUMBER(FIND("photosynthes",C1161)),ISNUMBER(FIND(" leaves ",C1161)),,ISNUMBER(FIND("agriculture",C1161)),ISNUMBER(FIND(" crops ",C1161)))</f>
        <v>1</v>
      </c>
      <c r="AF1161" t="b">
        <f>OR(ISNUMBER(FIND("bacteria",C1161)),ISNUMBER(FIND("Bacteria",C1161)),ISNUMBER(FIND("Bacterium",C1161)),ISNUMBER(FIND("bacterium",C1161)),ISNUMBER(FIND(" coli ",C1161)))</f>
        <v>0</v>
      </c>
      <c r="AG1161" t="b">
        <f>OR(ISNUMBER(FIND("fungi",C1161)),ISNUMBER(FIND("Fungi",C1161)),ISNUMBER(FIND("fungus",C1161)),ISNUMBER(FIND("Fungus",C1161)),ISNUMBER(FIND("mushroom",C1161)),ISNUMBER(FIND("Mushroom",C1161)),ISNUMBER(FIND(" mold ",C1161)))</f>
        <v>0</v>
      </c>
      <c r="AH1161" t="b">
        <f>OR(ISNUMBER(FIND("Pig ",C1161)),ISNUMBER(FIND("pig ",C1161)),ISNUMBER(FIND("Pigs ",C1161)),ISNUMBER(FIND("pigs ",C1161)))</f>
        <v>0</v>
      </c>
      <c r="AI1161" t="b">
        <f>OR(ISNUMBER(FIND(" C. elegans",C1161)),ISNUMBER(FIND("Caenorhabditis elegans",C1161)),ISNUMBER(FIND("earthworms",C1161)),ISNUMBER(FIND(" Ficopomatus enigmaticus",C1161)),ISNUMBER(FIND("larva",C1161)),ISNUMBER(FIND("Lumbriculus variegatus",C1161)),ISNUMBER(FIND("nematode",C1161)))</f>
        <v>0</v>
      </c>
      <c r="AJ1161" t="b">
        <f>NOT(OR(AA1161,AB1161,AC1161,AD1161,AE1161,AF1161,AG1161,AH1161,AI1161))</f>
        <v>0</v>
      </c>
      <c r="AL1161" t="b">
        <f>OR(AA1161,AB1161,AD1161,AE1161,AF1161,AG1161,AH1161,AI1161)</f>
        <v>1</v>
      </c>
      <c r="AM1161" t="b">
        <f>IF(Table1[[#This Row],[In vivo?]],IF(Table1[[#This Row],[Cell]],FALSE,TRUE),FALSE)</f>
        <v>1</v>
      </c>
      <c r="AN1161" t="b">
        <f>AND(AC1161,AL1161)</f>
        <v>0</v>
      </c>
      <c r="AO1161" t="b">
        <f>IF(Table1[[#This Row],[Cell]],IF(Table1[[#This Row],[In vivo?]],FALSE,TRUE),FALSE)</f>
        <v>0</v>
      </c>
      <c r="AP1161" t="b">
        <f>NOT(OR(Table1[[#This Row],[In vivo?]],Table1[[#This Row],[Only in Cell]]))</f>
        <v>0</v>
      </c>
      <c r="AQ1161" t="str">
        <f>IF(OR(Table1[[#This Row],[Rodents]],Table1[[#This Row],[Human]],Table1[[#This Row],[Pig]]),OR(ISNUMBER(FIND("pulmonary",C1161)),ISNUMBER(FIND("lung",C1161))),"NA")</f>
        <v>NA</v>
      </c>
      <c r="AR1161" t="str">
        <f>IF(OR(Table1[[#This Row],[Rodents]],Table1[[#This Row],[Human]],Table1[[#This Row],[Pig]]),OR(ISNUMBER(FIND("skin",C1161)),ISNUMBER(FIND("dermal",C1161))),"NA")</f>
        <v>NA</v>
      </c>
      <c r="AS1161" t="str">
        <f>IF(OR(Table1[[#This Row],[Rodents]],Table1[[#This Row],[Human]],Table1[[#This Row],[Pig]]),OR(ISNUMBER(FIND("liver",C1161)),ISNUMBER(FIND("hepat",C1161))),"NA")</f>
        <v>NA</v>
      </c>
      <c r="AT1161" t="str">
        <f>IF(OR(Table1[[#This Row],[Rodents]],Table1[[#This Row],[Human]],Table1[[#This Row],[Pig]]),OR(ISNUMBER(FIND("kidney",C1161)),ISNUMBER(FIND("neph",C1161))),"NA")</f>
        <v>NA</v>
      </c>
      <c r="AU1161" t="str">
        <f>IF(OR(Table1[[#This Row],[Rodents]],Table1[[#This Row],[Human]],Table1[[#This Row],[Pig]]),OR(ISNUMBER(FIND("brain",C1161)),ISNUMBER(FIND("neur",C1161)),ISNUMBER(FIND("nerv",C1161))),"NA")</f>
        <v>NA</v>
      </c>
      <c r="AV1161" t="str">
        <f>IF(OR(Table1[[#This Row],[Rodents]],Table1[[#This Row],[Human]],Table1[[#This Row],[Pig]]),OR(ISNUMBER(FIND("heart",C1161)),ISNUMBER(FIND("cardi",C1161))),"NA")</f>
        <v>NA</v>
      </c>
      <c r="AW1161" t="str">
        <f>IF(OR(Table1[[#This Row],[Rodents]],Table1[[#This Row],[Human]],Table1[[#This Row],[Pig]]),OR(ISNUMBER(FIND("gastro",C1161)),ISNUMBER(FIND("intesti",C1161)),ISNUMBER(FIND("stomach",C1161))),"NA")</f>
        <v>NA</v>
      </c>
      <c r="AX1161" t="str">
        <f>IF(OR(Table1[[#This Row],[Rodents]],Table1[[#This Row],[Human]],Table1[[#This Row],[Pig]]),NOT(OR(AQ1161,AR1161,AS1161,AT1161,AU1161,AV1161,AW1161)),"NA")</f>
        <v>NA</v>
      </c>
      <c r="AY1161" t="b">
        <f>OR(ISNUMBER(FIND("SWCNT",C1161)),ISNUMBER(FIND("SWNT",C1161)),ISNUMBER(FIND("single-wall",C1161)),ISNUMBER(FIND("single wall",C1161)),ISNUMBER(FIND("Single wall",C1161)),ISNUMBER(FIND("Single-wall",C1161)),ISNUMBER(FIND("SWCNT",B1161)),ISNUMBER(FIND("SWNT",B1161)),ISNUMBER(FIND("single-wall",B1161)),ISNUMBER(FIND("single wall",B1161)),ISNUMBER(FIND("Single-wall",B1161)),ISNUMBER(FIND("Single wall",B1161)))</f>
        <v>1</v>
      </c>
      <c r="AZ1161" t="b">
        <f>OR(ISNUMBER(FIND("MWCNT",C1161)),ISNUMBER(FIND("MWNT",C1161)),ISNUMBER(FIND("multi-wall",C1161)),ISNUMBER(FIND("multi wall",C1161)),ISNUMBER(FIND("multiwall",C1161)),ISNUMBER(FIND("Multi-wall",C1161)),ISNUMBER(FIND("Multi wall",C1161)),ISNUMBER(FIND("Multiwall",C1161)),ISNUMBER(FIND("MWCNT",B1161)),ISNUMBER(FIND("MWNT",B1161)),ISNUMBER(FIND("multi-wall",B1161)),ISNUMBER(FIND("multi wall",B1161)),ISNUMBER(FIND("multiwall",B1161)),ISNUMBER(FIND("Multi-wall",B1161)),ISNUMBER(FIND("Multi wall",B1161)),ISNUMBER(FIND("Multiwall",B1161)),ISNUMBER(FIND("Double-wall",B1161)),ISNUMBER(FIND("Double wall",B1161)),ISNUMBER(FIND("Doublewall",B1161)),ISNUMBER(FIND("double-wall",B1161)),ISNUMBER(FIND("double wall",B1161)),ISNUMBER(FIND("doublewall",B1161)))</f>
        <v>0</v>
      </c>
      <c r="BA1161" t="b">
        <f>AND(Table1[[#This Row],[SWCNT]],Table1[[#This Row],[MWCNT]])</f>
        <v>0</v>
      </c>
      <c r="BB1161" t="b">
        <f>IF(Table1[[#This Row],[SWCNT]]=TRUE,FALSE,IF(Table1[[#This Row],[MWCNT]]=TRUE,FALSE,TRUE))</f>
        <v>0</v>
      </c>
      <c r="BC1161" s="18"/>
    </row>
    <row r="1162" spans="1:55" ht="222">
      <c r="A1162" t="s">
        <v>2332</v>
      </c>
      <c r="B1162" s="2" t="s">
        <v>2334</v>
      </c>
      <c r="C1162" s="16" t="s">
        <v>2336</v>
      </c>
      <c r="D1162" s="17" t="s">
        <v>2338</v>
      </c>
      <c r="E1162" s="2">
        <v>2017</v>
      </c>
      <c r="F1162" t="b">
        <f>OR(ISNUMBER(FIND("cytotoxic",C1162)),ISNUMBER(FIND("Cytotoxic",C1162)),ISNUMBER(FIND("cellular toxicity",C1162)),ISNUMBER(FIND("cell death",C1162)),ISNUMBER(FIND("viable",C1162)),ISNUMBER(FIND("phytotoxic",C1162)),ISNUMBER(FIND("acute toxicity",C1162)),ISNUMBER(FIND("MTT",C1162)),ISNUMBER(FIND("survival",C1162)),ISNUMBER(FIND("prolifer",C1162)),ISNUMBER(FIND("apoptosis",C1162)),ISNUMBER(FIND("neurotoxic",C1162)),ISNUMBER(FIND("  lysis ",C1162)),ISNUMBER(FIND("necrosis",C1162)),ISNUMBER(FIND("cellular death",C1162))*3,ISNUMBER(FIND("LDH",C1162)),ISNUMBER(FIND("Acute toxicity",C1162)))</f>
        <v>0</v>
      </c>
      <c r="G1162" t="b">
        <f>OR(ISNUMBER(FIND("genotoxic",C1162)),ISNUMBER(FIND("genotoxicity",C1162)),ISNUMBER(FIND("DNA damage",C1162)),ISNUMBER(FIND("DNA",C1162)),ISNUMBER(FIND("RNA",C1162)),ISNUMBER(FIND("mesothelioma",C1162)),ISNUMBER(FIND("carcino",C1162)),ISNUMBER(FIND("mutagen",C1162)),ISNUMBER(FIND("genetic",C1162)))</f>
        <v>0</v>
      </c>
      <c r="H1162" t="b">
        <f>OR(ISNUMBER(FIND("inflammatory",C1162)),ISNUMBER(FIND("inflamm",C1162)))</f>
        <v>0</v>
      </c>
      <c r="I1162" t="b">
        <f>OR(ISNUMBER(FIND("immune",C1162)),ISNUMBER(FIND("immunological",C1162)),ISNUMBER(FIND("interleuk",C1162)),ISNUMBER(FIND("platelet activation",C1162)),ISNUMBER(FIND("monocyte",C1162)),ISNUMBER(FIND("leukocyte",C1162)),ISNUMBER(FIND("cytokine",C1162)),ISNUMBER(FIND("CD4",C1162)),ISNUMBER(FIND("CD8",C1162)),ISNUMBER(FIND("T-cell",C1162)))</f>
        <v>0</v>
      </c>
      <c r="J1162" t="b">
        <f>OR(ISNUMBER(FIND("reactive oxygen",C1162)),ISNUMBER(FIND("ROS",C1162)),ISNUMBER(FIND("free radical",C1162)),ISNUMBER(FIND("oxidative stress",C1162)),ISNUMBER(FIND("peroxid",C1162)),ISNUMBER(FIND("oxidative",C1162)),ISNUMBER(FIND("antioxid",C1162)))</f>
        <v>0</v>
      </c>
      <c r="K1162" t="b">
        <f>OR(ISNUMBER(FIND("autophag",C1162)))</f>
        <v>0</v>
      </c>
      <c r="L1162" t="b">
        <f>OR(ISNUMBER(FIND("morpholog",C1162)))</f>
        <v>0</v>
      </c>
      <c r="M1162" t="b">
        <f>OR(ISNUMBER(FIND("fibrosis",C1162)),ISNUMBER(FIND("Fibrosis",C1162)),ISNUMBER(FIND("fibrot",C1162)))</f>
        <v>0</v>
      </c>
      <c r="N1162" t="b">
        <f>OR(ISNUMBER(FIND("offspring",C1162)),ISNUMBER(FIND("Parental",C1162)),ISNUMBER(FIND("parental",C1162)),ISNUMBER(FIND("germline",C1162)),ISNUMBER(FIND("reproduc",C1162)),ISNUMBER(FIND("embryo",C1162)))</f>
        <v>0</v>
      </c>
      <c r="O1162" t="b">
        <f>OR(ISNUMBER(FIND("metabol",C1162)),ISNUMBER(FIND("Metabol",C1162)),ISNUMBER(FIND("digest",C1162)),ISNUMBER(FIND("mitochon",C1162)))</f>
        <v>1</v>
      </c>
      <c r="P1162" t="b">
        <f>OR(ISNUMBER(FIND("ecotox",C1162)),ISNUMBER(FIND("Ecotox",B1162)),ISNUMBER(FIND("ecotox",B1162)),ISNUMBER(FIND("Ecotox",C1162)))</f>
        <v>0</v>
      </c>
      <c r="Q1162" t="b">
        <f>OR(ISNUMBER(FIND("Bioaccum",C1162)),ISNUMBER(FIND("bioaccum",C1162)),ISNUMBER(FIND("accum",C1162)))</f>
        <v>0</v>
      </c>
      <c r="R1162" t="b">
        <f>OR(ISNUMBER(FIND("Occupation",C1162)),ISNUMBER(FIND("occupation",C1162)),ISNUMBER(FIND("worker",C1162)),ISNUMBER(FIND("workforce",C1162)))</f>
        <v>0</v>
      </c>
      <c r="S1162" t="b">
        <f>NOT(OR(F1162,G1162,H1162,I1162,J1162,K1162,L1162,M1162,N1162,O1162,P1162,Q1162,R1162))</f>
        <v>0</v>
      </c>
      <c r="U1162" t="b">
        <f>OR(Table1[[#This Row],[Inflammation]],Table1[[#This Row],[Immune]])</f>
        <v>0</v>
      </c>
      <c r="V1162" t="b">
        <f>IF(OR(Table1[[#This Row],[Rodents]],Table1[[#This Row],[Human]],Table1[[#This Row],[Pig]]),OR(ISNUMBER(FIND("intratrach",C1162)),ISNUMBER(FIND("nasal ",C1162)),ISNUMBER(FIND("instill",C1162))),"NA")</f>
        <v>1</v>
      </c>
      <c r="W1162" t="b">
        <f>IF(OR(Table1[[#This Row],[Rodents]],Table1[[#This Row],[Human]],Table1[[#This Row],[Pig]]),OR(ISNUMBER(FIND("dermal",C1162)),ISNUMBER(FIND("skin ",C1162))),"NA")</f>
        <v>0</v>
      </c>
      <c r="X1162" t="b">
        <f>IF(OR(Table1[[#This Row],[Rodents]],Table1[[#This Row],[Human]],Table1[[#This Row],[Pig]]),OR(ISNUMBER(FIND("injected",C1162)),ISNUMBER(FIND("periton",C1162)),ISNUMBER(FIND("intrascrot",C1162))),"NA")</f>
        <v>0</v>
      </c>
      <c r="Y1162" t="b">
        <f>IF(OR(Table1[[#This Row],[Rodents]],Table1[[#This Row],[Human]],Table1[[#This Row],[Pig]]),NOT(OR(Table1[[#This Row],[Inhaled/Intratracheal/intranasal]],Table1[[#This Row],[Dermal]],Table1[[#This Row],[Injected]])),"NA")</f>
        <v>0</v>
      </c>
      <c r="AA1162" t="b">
        <f>OR(ISNUMBER(FIND("fish ",C1162)),ISNUMBER(FIND("Fish ",C1162)),ISNUMBER(FIND("aquatic",C1162)),ISNUMBER(FIND("daphnids",C1162)),ISNUMBER(FIND("Carcinus maenas",C1162)),ISNUMBER(FIND("Daphnia",C1162)),ISNUMBER(FIND("Ruditapes philippinarum",C1162)),ISNUMBER(FIND("daphnia",C1162)),ISNUMBER(FIND("marine",C1162)),ISNUMBER(FIND("mussel",C1162)),ISNUMBER(FIND("algae",C1162)),ISNUMBER(FIND("Donax faba",C1162)),ISNUMBER(FIND("estuarine",C1162)),ISNUMBER(FIND("snail",C1162)),ISNUMBER(FIND("Prorocentrum donghaiense",C1162)) )</f>
        <v>0</v>
      </c>
      <c r="AB1162" t="b">
        <f>OR(ISNUMBER(FIND(" rat ",C1162)),ISNUMBER(FIND(" rats ",C1162)),ISNUMBER(FIND(" Rats ",C1162)),ISNUMBER(FIND(" Rat ",C1162)),ISNUMBER(FIND(" rat.",C1162)),ISNUMBER(FIND(" rats.",C1162)),ISNUMBER(FIND("mouse",C1162)),ISNUMBER(FIND("mice",C1162)), ISNUMBER(FIND(" Mice",C1162)))</f>
        <v>1</v>
      </c>
      <c r="AC1162" t="b">
        <f>OR(ISNUMBER(FIND(" cell ",C1162)),ISNUMBER(FIND("fibroblast",C1162)),ISNUMBER(FIND("macrophage",C1162)),ISNUMBER(FIND("epithelial",C1162)),ISNUMBER(FIND("endothelial",C1162)),ISNUMBER(FIND("neuron",C1162)),ISNUMBER(FIND(" cells ",C1162)),ISNUMBER(FIND("RBC",C1162)),ISNUMBER(FIND("mitochond",C1162)),ISNUMBER(FIND("adipocyte",C1162)),ISNUMBER(FIND("osteo",C1162)),ISNUMBER(FIND("keratin",C1162)),ISNUMBER(FIND(" cell's ",C1162)),ISNUMBER(FIND("eukary",C1162)),ISNUMBER(FIND("sperm",C1162)))</f>
        <v>0</v>
      </c>
      <c r="AD1162" t="b">
        <f>OR(ISNUMBER(FIND("human",B1162)),ISNUMBER(FIND("workers",B1162)),ISNUMBER(FIND("workforces",B1162)),ISNUMBER(FIND("occupational",B1162)),ISNUMBER(FIND("Case report",B1162)),ISNUMBER(FIND("Workplaces",B1162)),ISNUMBER(FIND("worker",B1162)))</f>
        <v>0</v>
      </c>
      <c r="AE1162" t="b">
        <f>OR(ISNUMBER(FIND(" plant ",C1162)),ISNUMBER(FIND("Plant ",C1162)),ISNUMBER(FIND("tomato",C1162)),ISNUMBER(FIND("plants",C1162)),ISNUMBER(FIND("Plants",C1162)),ISNUMBER(FIND("algae",C1162)),ISNUMBER(FIND("lettuce",C1162)),ISNUMBER(FIND("green gram sprouts ",C1162)),ISNUMBER(FIND("Cucurbita pepo",C1162)),ISNUMBER(FIND("bean ",C1162)),ISNUMBER(FIND("chloroplast",C1162)),ISNUMBER(FIND("chlorophyll",C1162)),ISNUMBER(FIND("seedling",C1162)),ISNUMBER(FIND("canola",C1162)),ISNUMBER(FIND("shoot",C1162)),ISNUMBER(FIND("photosynthes",C1162)),ISNUMBER(FIND(" leaves ",C1162)),,ISNUMBER(FIND("agriculture",C1162)),ISNUMBER(FIND(" crops ",C1162)))</f>
        <v>0</v>
      </c>
      <c r="AF1162" t="b">
        <f>OR(ISNUMBER(FIND("bacteria",C1162)),ISNUMBER(FIND("Bacteria",C1162)),ISNUMBER(FIND("Bacterium",C1162)),ISNUMBER(FIND("bacterium",C1162)),ISNUMBER(FIND(" coli ",C1162)))</f>
        <v>0</v>
      </c>
      <c r="AG1162" t="b">
        <f>OR(ISNUMBER(FIND("fungi",C1162)),ISNUMBER(FIND("Fungi",C1162)),ISNUMBER(FIND("fungus",C1162)),ISNUMBER(FIND("Fungus",C1162)),ISNUMBER(FIND("mushroom",C1162)),ISNUMBER(FIND("Mushroom",C1162)),ISNUMBER(FIND(" mold ",C1162)))</f>
        <v>0</v>
      </c>
      <c r="AH1162" t="b">
        <f>OR(ISNUMBER(FIND("Pig ",C1162)),ISNUMBER(FIND("pig ",C1162)),ISNUMBER(FIND("Pigs ",C1162)),ISNUMBER(FIND("pigs ",C1162)))</f>
        <v>0</v>
      </c>
      <c r="AI1162" t="b">
        <f>OR(ISNUMBER(FIND(" C. elegans",C1162)),ISNUMBER(FIND("Caenorhabditis elegans",C1162)),ISNUMBER(FIND("earthworms",C1162)),ISNUMBER(FIND(" Ficopomatus enigmaticus",C1162)),ISNUMBER(FIND("larva",C1162)),ISNUMBER(FIND("Lumbriculus variegatus",C1162)),ISNUMBER(FIND("nematode",C1162)))</f>
        <v>0</v>
      </c>
      <c r="AJ1162" t="b">
        <f>NOT(OR(AA1162,AB1162,AC1162,AD1162,AE1162,AF1162,AG1162,AH1162,AI1162))</f>
        <v>0</v>
      </c>
      <c r="AL1162" t="b">
        <f>OR(AA1162,AB1162,AD1162,AE1162,AF1162,AG1162,AH1162,AI1162)</f>
        <v>1</v>
      </c>
      <c r="AM1162" t="b">
        <f>IF(Table1[[#This Row],[In vivo?]],IF(Table1[[#This Row],[Cell]],FALSE,TRUE),FALSE)</f>
        <v>1</v>
      </c>
      <c r="AN1162" t="b">
        <f>AND(AC1162,AL1162)</f>
        <v>0</v>
      </c>
      <c r="AO1162" t="b">
        <f>IF(Table1[[#This Row],[Cell]],IF(Table1[[#This Row],[In vivo?]],FALSE,TRUE),FALSE)</f>
        <v>0</v>
      </c>
      <c r="AP1162" t="b">
        <f>NOT(OR(Table1[[#This Row],[In vivo?]],Table1[[#This Row],[Only in Cell]]))</f>
        <v>0</v>
      </c>
      <c r="AQ1162" t="b">
        <f>IF(OR(Table1[[#This Row],[Rodents]],Table1[[#This Row],[Human]],Table1[[#This Row],[Pig]]),OR(ISNUMBER(FIND("pulmonary",C1162)),ISNUMBER(FIND("lung",C1162))),"NA")</f>
        <v>1</v>
      </c>
      <c r="AR1162" t="b">
        <f>IF(OR(Table1[[#This Row],[Rodents]],Table1[[#This Row],[Human]],Table1[[#This Row],[Pig]]),OR(ISNUMBER(FIND("skin",C1162)),ISNUMBER(FIND("dermal",C1162))),"NA")</f>
        <v>0</v>
      </c>
      <c r="AS1162" t="b">
        <f>IF(OR(Table1[[#This Row],[Rodents]],Table1[[#This Row],[Human]],Table1[[#This Row],[Pig]]),OR(ISNUMBER(FIND("liver",C1162)),ISNUMBER(FIND("hepat",C1162))),"NA")</f>
        <v>0</v>
      </c>
      <c r="AT1162" t="b">
        <f>IF(OR(Table1[[#This Row],[Rodents]],Table1[[#This Row],[Human]],Table1[[#This Row],[Pig]]),OR(ISNUMBER(FIND("kidney",C1162)),ISNUMBER(FIND("neph",C1162))),"NA")</f>
        <v>1</v>
      </c>
      <c r="AU1162" t="b">
        <f>IF(OR(Table1[[#This Row],[Rodents]],Table1[[#This Row],[Human]],Table1[[#This Row],[Pig]]),OR(ISNUMBER(FIND("brain",C1162)),ISNUMBER(FIND("neur",C1162)),ISNUMBER(FIND("nerv",C1162))),"NA")</f>
        <v>0</v>
      </c>
      <c r="AV1162" t="b">
        <f>IF(OR(Table1[[#This Row],[Rodents]],Table1[[#This Row],[Human]],Table1[[#This Row],[Pig]]),OR(ISNUMBER(FIND("heart",C1162)),ISNUMBER(FIND("cardi",C1162))),"NA")</f>
        <v>0</v>
      </c>
      <c r="AW1162" t="b">
        <f>IF(OR(Table1[[#This Row],[Rodents]],Table1[[#This Row],[Human]],Table1[[#This Row],[Pig]]),OR(ISNUMBER(FIND("gastro",C1162)),ISNUMBER(FIND("intesti",C1162)),ISNUMBER(FIND("stomach",C1162))),"NA")</f>
        <v>0</v>
      </c>
      <c r="AX1162" t="b">
        <f>IF(OR(Table1[[#This Row],[Rodents]],Table1[[#This Row],[Human]],Table1[[#This Row],[Pig]]),NOT(OR(AQ1162,AR1162,AS1162,AT1162,AU1162,AV1162,AW1162)),"NA")</f>
        <v>0</v>
      </c>
      <c r="AY1162" t="b">
        <f>OR(ISNUMBER(FIND("SWCNT",C1162)),ISNUMBER(FIND("SWNT",C1162)),ISNUMBER(FIND("single-wall",C1162)),ISNUMBER(FIND("single wall",C1162)),ISNUMBER(FIND("Single wall",C1162)),ISNUMBER(FIND("Single-wall",C1162)),ISNUMBER(FIND("SWCNT",B1162)),ISNUMBER(FIND("SWNT",B1162)),ISNUMBER(FIND("single-wall",B1162)),ISNUMBER(FIND("single wall",B1162)),ISNUMBER(FIND("Single-wall",B1162)),ISNUMBER(FIND("Single wall",B1162)))</f>
        <v>0</v>
      </c>
      <c r="AZ1162" t="b">
        <f>OR(ISNUMBER(FIND("MWCNT",C1162)),ISNUMBER(FIND("MWNT",C1162)),ISNUMBER(FIND("multi-wall",C1162)),ISNUMBER(FIND("multi wall",C1162)),ISNUMBER(FIND("multiwall",C1162)),ISNUMBER(FIND("Multi-wall",C1162)),ISNUMBER(FIND("Multi wall",C1162)),ISNUMBER(FIND("Multiwall",C1162)),ISNUMBER(FIND("MWCNT",B1162)),ISNUMBER(FIND("MWNT",B1162)),ISNUMBER(FIND("multi-wall",B1162)),ISNUMBER(FIND("multi wall",B1162)),ISNUMBER(FIND("multiwall",B1162)),ISNUMBER(FIND("Multi-wall",B1162)),ISNUMBER(FIND("Multi wall",B1162)),ISNUMBER(FIND("Multiwall",B1162)),ISNUMBER(FIND("Double-wall",B1162)),ISNUMBER(FIND("Double wall",B1162)),ISNUMBER(FIND("Doublewall",B1162)),ISNUMBER(FIND("double-wall",B1162)),ISNUMBER(FIND("double wall",B1162)),ISNUMBER(FIND("doublewall",B1162)))</f>
        <v>1</v>
      </c>
      <c r="BA1162" t="b">
        <f>AND(Table1[[#This Row],[SWCNT]],Table1[[#This Row],[MWCNT]])</f>
        <v>0</v>
      </c>
      <c r="BB1162" t="b">
        <f>IF(Table1[[#This Row],[SWCNT]]=TRUE,FALSE,IF(Table1[[#This Row],[MWCNT]]=TRUE,FALSE,TRUE))</f>
        <v>0</v>
      </c>
      <c r="BC1162" s="18"/>
    </row>
    <row r="1163" spans="1:55" ht="314.5">
      <c r="A1163" t="s">
        <v>2892</v>
      </c>
      <c r="B1163" s="2" t="s">
        <v>2893</v>
      </c>
      <c r="C1163" s="16" t="s">
        <v>2894</v>
      </c>
      <c r="D1163" s="17" t="s">
        <v>38</v>
      </c>
      <c r="E1163" s="2">
        <v>2015</v>
      </c>
      <c r="F1163" t="b">
        <f>OR(ISNUMBER(FIND("cytotoxic",C1163)),ISNUMBER(FIND("Cytotoxic",C1163)),ISNUMBER(FIND("cellular toxicity",C1163)),ISNUMBER(FIND("cell death",C1163)),ISNUMBER(FIND("viable",C1163)),ISNUMBER(FIND("phytotoxic",C1163)),ISNUMBER(FIND("acute toxicity",C1163)),ISNUMBER(FIND("MTT",C1163)),ISNUMBER(FIND("survival",C1163)),ISNUMBER(FIND("prolifer",C1163)),ISNUMBER(FIND("apoptosis",C1163)),ISNUMBER(FIND("neurotoxic",C1163)),ISNUMBER(FIND("  lysis ",C1163)),ISNUMBER(FIND("necrosis",C1163)),ISNUMBER(FIND("cellular death",C1163))*3,ISNUMBER(FIND("LDH",C1163)),ISNUMBER(FIND("Acute toxicity",C1163)))</f>
        <v>0</v>
      </c>
      <c r="G1163" t="b">
        <f>OR(ISNUMBER(FIND("genotoxic",C1163)),ISNUMBER(FIND("genotoxicity",C1163)),ISNUMBER(FIND("DNA damage",C1163)),ISNUMBER(FIND("DNA",C1163)),ISNUMBER(FIND("RNA",C1163)),ISNUMBER(FIND("mesothelioma",C1163)),ISNUMBER(FIND("carcino",C1163)),ISNUMBER(FIND("mutagen",C1163)),ISNUMBER(FIND("genetic",C1163)))</f>
        <v>0</v>
      </c>
      <c r="H1163" t="b">
        <f>OR(ISNUMBER(FIND("inflammatory",C1163)),ISNUMBER(FIND("inflamm",C1163)))</f>
        <v>0</v>
      </c>
      <c r="I1163" t="b">
        <f>OR(ISNUMBER(FIND("immune",C1163)),ISNUMBER(FIND("immunological",C1163)),ISNUMBER(FIND("interleuk",C1163)),ISNUMBER(FIND("platelet activation",C1163)),ISNUMBER(FIND("monocyte",C1163)),ISNUMBER(FIND("leukocyte",C1163)),ISNUMBER(FIND("cytokine",C1163)),ISNUMBER(FIND("CD4",C1163)),ISNUMBER(FIND("CD8",C1163)),ISNUMBER(FIND("T-cell",C1163)))</f>
        <v>0</v>
      </c>
      <c r="J1163" t="b">
        <f>OR(ISNUMBER(FIND("reactive oxygen",C1163)),ISNUMBER(FIND("ROS",C1163)),ISNUMBER(FIND("free radical",C1163)),ISNUMBER(FIND("oxidative stress",C1163)),ISNUMBER(FIND("peroxid",C1163)),ISNUMBER(FIND("oxidative",C1163)),ISNUMBER(FIND("antioxid",C1163)))</f>
        <v>0</v>
      </c>
      <c r="K1163" t="b">
        <f>OR(ISNUMBER(FIND("autophag",C1163)))</f>
        <v>0</v>
      </c>
      <c r="L1163" t="b">
        <f>OR(ISNUMBER(FIND("morpholog",C1163)))</f>
        <v>0</v>
      </c>
      <c r="M1163" t="b">
        <f>OR(ISNUMBER(FIND("fibrosis",C1163)),ISNUMBER(FIND("Fibrosis",C1163)),ISNUMBER(FIND("fibrot",C1163)))</f>
        <v>0</v>
      </c>
      <c r="N1163" t="b">
        <f>OR(ISNUMBER(FIND("offspring",C1163)),ISNUMBER(FIND("Parental",C1163)),ISNUMBER(FIND("parental",C1163)),ISNUMBER(FIND("germline",C1163)),ISNUMBER(FIND("reproduc",C1163)),ISNUMBER(FIND("embryo",C1163)))</f>
        <v>0</v>
      </c>
      <c r="O1163" t="b">
        <f>OR(ISNUMBER(FIND("metabol",C1163)),ISNUMBER(FIND("Metabol",C1163)),ISNUMBER(FIND("digest",C1163)),ISNUMBER(FIND("mitochon",C1163)))</f>
        <v>1</v>
      </c>
      <c r="P1163" t="b">
        <f>OR(ISNUMBER(FIND("ecotox",C1163)),ISNUMBER(FIND("Ecotox",B1163)),ISNUMBER(FIND("ecotox",B1163)),ISNUMBER(FIND("Ecotox",C1163)))</f>
        <v>0</v>
      </c>
      <c r="Q1163" t="b">
        <f>OR(ISNUMBER(FIND("Bioaccum",C1163)),ISNUMBER(FIND("bioaccum",C1163)),ISNUMBER(FIND("accum",C1163)))</f>
        <v>0</v>
      </c>
      <c r="R1163" t="b">
        <f>OR(ISNUMBER(FIND("Occupation",C1163)),ISNUMBER(FIND("occupation",C1163)),ISNUMBER(FIND("worker",C1163)),ISNUMBER(FIND("workforce",C1163)))</f>
        <v>0</v>
      </c>
      <c r="S1163" t="b">
        <f>NOT(OR(F1163,G1163,H1163,I1163,J1163,K1163,L1163,M1163,N1163,O1163,P1163,Q1163,R1163))</f>
        <v>0</v>
      </c>
      <c r="U1163" t="b">
        <f>OR(Table1[[#This Row],[Inflammation]],Table1[[#This Row],[Immune]])</f>
        <v>0</v>
      </c>
      <c r="V1163" t="str">
        <f>IF(OR(Table1[[#This Row],[Rodents]],Table1[[#This Row],[Human]],Table1[[#This Row],[Pig]]),OR(ISNUMBER(FIND("intratrach",C1163)),ISNUMBER(FIND("nasal ",C1163)),ISNUMBER(FIND("instill",C1163))),"NA")</f>
        <v>NA</v>
      </c>
      <c r="W1163" t="str">
        <f>IF(OR(Table1[[#This Row],[Rodents]],Table1[[#This Row],[Human]],Table1[[#This Row],[Pig]]),OR(ISNUMBER(FIND("dermal",C1163)),ISNUMBER(FIND("skin ",C1163))),"NA")</f>
        <v>NA</v>
      </c>
      <c r="X1163" t="str">
        <f>IF(OR(Table1[[#This Row],[Rodents]],Table1[[#This Row],[Human]],Table1[[#This Row],[Pig]]),OR(ISNUMBER(FIND("injected",C1163)),ISNUMBER(FIND("periton",C1163)),ISNUMBER(FIND("intrascrot",C1163))),"NA")</f>
        <v>NA</v>
      </c>
      <c r="Y1163" t="str">
        <f>IF(OR(Table1[[#This Row],[Rodents]],Table1[[#This Row],[Human]],Table1[[#This Row],[Pig]]),NOT(OR(Table1[[#This Row],[Inhaled/Intratracheal/intranasal]],Table1[[#This Row],[Dermal]],Table1[[#This Row],[Injected]])),"NA")</f>
        <v>NA</v>
      </c>
      <c r="AA1163" t="b">
        <f>OR(ISNUMBER(FIND("fish ",C1163)),ISNUMBER(FIND("Fish ",C1163)),ISNUMBER(FIND("aquatic",C1163)),ISNUMBER(FIND("daphnids",C1163)),ISNUMBER(FIND("Carcinus maenas",C1163)),ISNUMBER(FIND("Daphnia",C1163)),ISNUMBER(FIND("Ruditapes philippinarum",C1163)),ISNUMBER(FIND("daphnia",C1163)),ISNUMBER(FIND("marine",C1163)),ISNUMBER(FIND("mussel",C1163)),ISNUMBER(FIND("algae",C1163)),ISNUMBER(FIND("Donax faba",C1163)),ISNUMBER(FIND("estuarine",C1163)),ISNUMBER(FIND("snail",C1163)),ISNUMBER(FIND("Prorocentrum donghaiense",C1163)) )</f>
        <v>0</v>
      </c>
      <c r="AB1163" t="b">
        <f>OR(ISNUMBER(FIND(" rat ",C1163)),ISNUMBER(FIND(" rats ",C1163)),ISNUMBER(FIND(" Rats ",C1163)),ISNUMBER(FIND(" Rat ",C1163)),ISNUMBER(FIND(" rat.",C1163)),ISNUMBER(FIND(" rats.",C1163)),ISNUMBER(FIND("mouse",C1163)),ISNUMBER(FIND("mice",C1163)), ISNUMBER(FIND(" Mice",C1163)))</f>
        <v>0</v>
      </c>
      <c r="AC1163" t="b">
        <f>OR(ISNUMBER(FIND(" cell ",C1163)),ISNUMBER(FIND("fibroblast",C1163)),ISNUMBER(FIND("macrophage",C1163)),ISNUMBER(FIND("epithelial",C1163)),ISNUMBER(FIND("endothelial",C1163)),ISNUMBER(FIND("neuron",C1163)),ISNUMBER(FIND(" cells ",C1163)),ISNUMBER(FIND("RBC",C1163)),ISNUMBER(FIND("mitochond",C1163)),ISNUMBER(FIND("adipocyte",C1163)),ISNUMBER(FIND("osteo",C1163)),ISNUMBER(FIND("keratin",C1163)),ISNUMBER(FIND(" cell's ",C1163)),ISNUMBER(FIND("eukary",C1163)),ISNUMBER(FIND("sperm",C1163)))</f>
        <v>1</v>
      </c>
      <c r="AD1163" t="b">
        <f>OR(ISNUMBER(FIND("human",B1163)),ISNUMBER(FIND("workers",B1163)),ISNUMBER(FIND("workforces",B1163)),ISNUMBER(FIND("occupational",B1163)),ISNUMBER(FIND("Case report",B1163)),ISNUMBER(FIND("Workplaces",B1163)),ISNUMBER(FIND("worker",B1163)))</f>
        <v>0</v>
      </c>
      <c r="AE1163" t="b">
        <f>OR(ISNUMBER(FIND(" plant ",C1163)),ISNUMBER(FIND("Plant ",C1163)),ISNUMBER(FIND("tomato",C1163)),ISNUMBER(FIND("plants",C1163)),ISNUMBER(FIND("Plants",C1163)),ISNUMBER(FIND("algae",C1163)),ISNUMBER(FIND("lettuce",C1163)),ISNUMBER(FIND("green gram sprouts ",C1163)),ISNUMBER(FIND("Cucurbita pepo",C1163)),ISNUMBER(FIND("bean ",C1163)),ISNUMBER(FIND("chloroplast",C1163)),ISNUMBER(FIND("chlorophyll",C1163)),ISNUMBER(FIND("seedling",C1163)),ISNUMBER(FIND("canola",C1163)),ISNUMBER(FIND("shoot",C1163)),ISNUMBER(FIND("photosynthes",C1163)),ISNUMBER(FIND(" leaves ",C1163)),,ISNUMBER(FIND("agriculture",C1163)),ISNUMBER(FIND(" crops ",C1163)))</f>
        <v>0</v>
      </c>
      <c r="AF1163" t="b">
        <f>OR(ISNUMBER(FIND("bacteria",C1163)),ISNUMBER(FIND("Bacteria",C1163)),ISNUMBER(FIND("Bacterium",C1163)),ISNUMBER(FIND("bacterium",C1163)),ISNUMBER(FIND(" coli ",C1163)))</f>
        <v>0</v>
      </c>
      <c r="AG1163" t="b">
        <f>OR(ISNUMBER(FIND("fungi",C1163)),ISNUMBER(FIND("Fungi",C1163)),ISNUMBER(FIND("fungus",C1163)),ISNUMBER(FIND("Fungus",C1163)),ISNUMBER(FIND("mushroom",C1163)),ISNUMBER(FIND("Mushroom",C1163)),ISNUMBER(FIND(" mold ",C1163)))</f>
        <v>0</v>
      </c>
      <c r="AH1163" t="b">
        <f>OR(ISNUMBER(FIND("Pig ",C1163)),ISNUMBER(FIND("pig ",C1163)),ISNUMBER(FIND("Pigs ",C1163)),ISNUMBER(FIND("pigs ",C1163)))</f>
        <v>0</v>
      </c>
      <c r="AI1163" t="b">
        <f>OR(ISNUMBER(FIND(" C. elegans",C1163)),ISNUMBER(FIND("Caenorhabditis elegans",C1163)),ISNUMBER(FIND("earthworms",C1163)),ISNUMBER(FIND(" Ficopomatus enigmaticus",C1163)),ISNUMBER(FIND("larva",C1163)),ISNUMBER(FIND("Lumbriculus variegatus",C1163)),ISNUMBER(FIND("nematode",C1163)))</f>
        <v>0</v>
      </c>
      <c r="AJ1163" t="b">
        <f>NOT(OR(AA1163,AB1163,AC1163,AD1163,AE1163,AF1163,AG1163,AH1163,AI1163))</f>
        <v>0</v>
      </c>
      <c r="AL1163" t="b">
        <f>OR(AA1163,AB1163,AD1163,AE1163,AF1163,AG1163,AH1163,AI1163)</f>
        <v>0</v>
      </c>
      <c r="AM1163" t="b">
        <f>IF(Table1[[#This Row],[In vivo?]],IF(Table1[[#This Row],[Cell]],FALSE,TRUE),FALSE)</f>
        <v>0</v>
      </c>
      <c r="AN1163" t="b">
        <f>AND(AC1163,AL1163)</f>
        <v>0</v>
      </c>
      <c r="AO1163" t="b">
        <f>IF(Table1[[#This Row],[Cell]],IF(Table1[[#This Row],[In vivo?]],FALSE,TRUE),FALSE)</f>
        <v>1</v>
      </c>
      <c r="AP1163" t="b">
        <f>NOT(OR(Table1[[#This Row],[In vivo?]],Table1[[#This Row],[Only in Cell]]))</f>
        <v>0</v>
      </c>
      <c r="AQ1163" t="str">
        <f>IF(OR(Table1[[#This Row],[Rodents]],Table1[[#This Row],[Human]],Table1[[#This Row],[Pig]]),OR(ISNUMBER(FIND("pulmonary",C1163)),ISNUMBER(FIND("lung",C1163))),"NA")</f>
        <v>NA</v>
      </c>
      <c r="AR1163" t="str">
        <f>IF(OR(Table1[[#This Row],[Rodents]],Table1[[#This Row],[Human]],Table1[[#This Row],[Pig]]),OR(ISNUMBER(FIND("skin",C1163)),ISNUMBER(FIND("dermal",C1163))),"NA")</f>
        <v>NA</v>
      </c>
      <c r="AS1163" t="str">
        <f>IF(OR(Table1[[#This Row],[Rodents]],Table1[[#This Row],[Human]],Table1[[#This Row],[Pig]]),OR(ISNUMBER(FIND("liver",C1163)),ISNUMBER(FIND("hepat",C1163))),"NA")</f>
        <v>NA</v>
      </c>
      <c r="AT1163" t="str">
        <f>IF(OR(Table1[[#This Row],[Rodents]],Table1[[#This Row],[Human]],Table1[[#This Row],[Pig]]),OR(ISNUMBER(FIND("kidney",C1163)),ISNUMBER(FIND("neph",C1163))),"NA")</f>
        <v>NA</v>
      </c>
      <c r="AU1163" t="str">
        <f>IF(OR(Table1[[#This Row],[Rodents]],Table1[[#This Row],[Human]],Table1[[#This Row],[Pig]]),OR(ISNUMBER(FIND("brain",C1163)),ISNUMBER(FIND("neur",C1163)),ISNUMBER(FIND("nerv",C1163))),"NA")</f>
        <v>NA</v>
      </c>
      <c r="AV1163" t="str">
        <f>IF(OR(Table1[[#This Row],[Rodents]],Table1[[#This Row],[Human]],Table1[[#This Row],[Pig]]),OR(ISNUMBER(FIND("heart",C1163)),ISNUMBER(FIND("cardi",C1163))),"NA")</f>
        <v>NA</v>
      </c>
      <c r="AW1163" t="str">
        <f>IF(OR(Table1[[#This Row],[Rodents]],Table1[[#This Row],[Human]],Table1[[#This Row],[Pig]]),OR(ISNUMBER(FIND("gastro",C1163)),ISNUMBER(FIND("intesti",C1163)),ISNUMBER(FIND("stomach",C1163))),"NA")</f>
        <v>NA</v>
      </c>
      <c r="AX1163" t="str">
        <f>IF(OR(Table1[[#This Row],[Rodents]],Table1[[#This Row],[Human]],Table1[[#This Row],[Pig]]),NOT(OR(AQ1163,AR1163,AS1163,AT1163,AU1163,AV1163,AW1163)),"NA")</f>
        <v>NA</v>
      </c>
      <c r="AY1163" t="b">
        <f>OR(ISNUMBER(FIND("SWCNT",C1163)),ISNUMBER(FIND("SWNT",C1163)),ISNUMBER(FIND("single-wall",C1163)),ISNUMBER(FIND("single wall",C1163)),ISNUMBER(FIND("Single wall",C1163)),ISNUMBER(FIND("Single-wall",C1163)),ISNUMBER(FIND("SWCNT",B1163)),ISNUMBER(FIND("SWNT",B1163)),ISNUMBER(FIND("single-wall",B1163)),ISNUMBER(FIND("single wall",B1163)),ISNUMBER(FIND("Single-wall",B1163)),ISNUMBER(FIND("Single wall",B1163)))</f>
        <v>0</v>
      </c>
      <c r="AZ1163" t="b">
        <f>OR(ISNUMBER(FIND("MWCNT",C1163)),ISNUMBER(FIND("MWNT",C1163)),ISNUMBER(FIND("multi-wall",C1163)),ISNUMBER(FIND("multi wall",C1163)),ISNUMBER(FIND("multiwall",C1163)),ISNUMBER(FIND("Multi-wall",C1163)),ISNUMBER(FIND("Multi wall",C1163)),ISNUMBER(FIND("Multiwall",C1163)),ISNUMBER(FIND("MWCNT",B1163)),ISNUMBER(FIND("MWNT",B1163)),ISNUMBER(FIND("multi-wall",B1163)),ISNUMBER(FIND("multi wall",B1163)),ISNUMBER(FIND("multiwall",B1163)),ISNUMBER(FIND("Multi-wall",B1163)),ISNUMBER(FIND("Multi wall",B1163)),ISNUMBER(FIND("Multiwall",B1163)),ISNUMBER(FIND("Double-wall",B1163)),ISNUMBER(FIND("Double wall",B1163)),ISNUMBER(FIND("Doublewall",B1163)),ISNUMBER(FIND("double-wall",B1163)),ISNUMBER(FIND("double wall",B1163)),ISNUMBER(FIND("doublewall",B1163)))</f>
        <v>1</v>
      </c>
      <c r="BA1163" t="b">
        <f>AND(Table1[[#This Row],[SWCNT]],Table1[[#This Row],[MWCNT]])</f>
        <v>0</v>
      </c>
      <c r="BB1163" t="b">
        <f>IF(Table1[[#This Row],[SWCNT]]=TRUE,FALSE,IF(Table1[[#This Row],[MWCNT]]=TRUE,FALSE,TRUE))</f>
        <v>0</v>
      </c>
      <c r="BC1163" s="18"/>
    </row>
    <row r="1164" spans="1:55" ht="259">
      <c r="A1164" t="s">
        <v>3334</v>
      </c>
      <c r="B1164" s="2" t="s">
        <v>3337</v>
      </c>
      <c r="C1164" s="16" t="s">
        <v>3340</v>
      </c>
      <c r="D1164" s="17" t="s">
        <v>54</v>
      </c>
      <c r="E1164" s="2">
        <v>2015</v>
      </c>
      <c r="F1164" t="b">
        <f>OR(ISNUMBER(FIND("cytotoxic",C1164)),ISNUMBER(FIND("Cytotoxic",C1164)),ISNUMBER(FIND("cellular toxicity",C1164)),ISNUMBER(FIND("cell death",C1164)),ISNUMBER(FIND("viable",C1164)),ISNUMBER(FIND("phytotoxic",C1164)),ISNUMBER(FIND("acute toxicity",C1164)),ISNUMBER(FIND("MTT",C1164)),ISNUMBER(FIND("survival",C1164)),ISNUMBER(FIND("prolifer",C1164)),ISNUMBER(FIND("apoptosis",C1164)),ISNUMBER(FIND("neurotoxic",C1164)),ISNUMBER(FIND("  lysis ",C1164)),ISNUMBER(FIND("necrosis",C1164)),ISNUMBER(FIND("cellular death",C1164))*3,ISNUMBER(FIND("LDH",C1164)),ISNUMBER(FIND("Acute toxicity",C1164)))</f>
        <v>1</v>
      </c>
      <c r="G1164" t="b">
        <f>OR(ISNUMBER(FIND("genotoxic",C1164)),ISNUMBER(FIND("genotoxicity",C1164)),ISNUMBER(FIND("DNA damage",C1164)),ISNUMBER(FIND("DNA",C1164)),ISNUMBER(FIND("RNA",C1164)),ISNUMBER(FIND("mesothelioma",C1164)),ISNUMBER(FIND("carcino",C1164)),ISNUMBER(FIND("mutagen",C1164)),ISNUMBER(FIND("genetic",C1164)))</f>
        <v>0</v>
      </c>
      <c r="H1164" t="b">
        <f>OR(ISNUMBER(FIND("inflammatory",C1164)),ISNUMBER(FIND("inflamm",C1164)))</f>
        <v>0</v>
      </c>
      <c r="I1164" t="b">
        <f>OR(ISNUMBER(FIND("immune",C1164)),ISNUMBER(FIND("immunological",C1164)),ISNUMBER(FIND("interleuk",C1164)),ISNUMBER(FIND("platelet activation",C1164)),ISNUMBER(FIND("monocyte",C1164)),ISNUMBER(FIND("leukocyte",C1164)),ISNUMBER(FIND("cytokine",C1164)),ISNUMBER(FIND("CD4",C1164)),ISNUMBER(FIND("CD8",C1164)),ISNUMBER(FIND("T-cell",C1164)))</f>
        <v>0</v>
      </c>
      <c r="J1164" t="b">
        <f>OR(ISNUMBER(FIND("reactive oxygen",C1164)),ISNUMBER(FIND("ROS",C1164)),ISNUMBER(FIND("free radical",C1164)),ISNUMBER(FIND("oxidative stress",C1164)),ISNUMBER(FIND("peroxid",C1164)),ISNUMBER(FIND("oxidative",C1164)),ISNUMBER(FIND("antioxid",C1164)))</f>
        <v>0</v>
      </c>
      <c r="K1164" t="b">
        <f>OR(ISNUMBER(FIND("autophag",C1164)))</f>
        <v>0</v>
      </c>
      <c r="L1164" t="b">
        <f>OR(ISNUMBER(FIND("morpholog",C1164)))</f>
        <v>0</v>
      </c>
      <c r="M1164" t="b">
        <f>OR(ISNUMBER(FIND("fibrosis",C1164)),ISNUMBER(FIND("Fibrosis",C1164)),ISNUMBER(FIND("fibrot",C1164)))</f>
        <v>0</v>
      </c>
      <c r="N1164" t="b">
        <f>OR(ISNUMBER(FIND("offspring",C1164)),ISNUMBER(FIND("Parental",C1164)),ISNUMBER(FIND("parental",C1164)),ISNUMBER(FIND("germline",C1164)),ISNUMBER(FIND("reproduc",C1164)),ISNUMBER(FIND("embryo",C1164)))</f>
        <v>0</v>
      </c>
      <c r="O1164" t="b">
        <f>OR(ISNUMBER(FIND("metabol",C1164)),ISNUMBER(FIND("Metabol",C1164)),ISNUMBER(FIND("digest",C1164)),ISNUMBER(FIND("mitochon",C1164)))</f>
        <v>1</v>
      </c>
      <c r="P1164" t="b">
        <f>OR(ISNUMBER(FIND("ecotox",C1164)),ISNUMBER(FIND("Ecotox",B1164)),ISNUMBER(FIND("ecotox",B1164)),ISNUMBER(FIND("Ecotox",C1164)))</f>
        <v>1</v>
      </c>
      <c r="Q1164" t="b">
        <f>OR(ISNUMBER(FIND("Bioaccum",C1164)),ISNUMBER(FIND("bioaccum",C1164)),ISNUMBER(FIND("accum",C1164)))</f>
        <v>0</v>
      </c>
      <c r="R1164" t="b">
        <f>OR(ISNUMBER(FIND("Occupation",C1164)),ISNUMBER(FIND("occupation",C1164)),ISNUMBER(FIND("worker",C1164)),ISNUMBER(FIND("workforce",C1164)))</f>
        <v>0</v>
      </c>
      <c r="S1164" t="b">
        <f>NOT(OR(F1164,G1164,H1164,I1164,J1164,K1164,L1164,M1164,N1164,O1164,P1164,Q1164,R1164))</f>
        <v>0</v>
      </c>
      <c r="U1164" t="b">
        <f>OR(Table1[[#This Row],[Inflammation]],Table1[[#This Row],[Immune]])</f>
        <v>0</v>
      </c>
      <c r="V1164" t="str">
        <f>IF(OR(Table1[[#This Row],[Rodents]],Table1[[#This Row],[Human]],Table1[[#This Row],[Pig]]),OR(ISNUMBER(FIND("intratrach",C1164)),ISNUMBER(FIND("nasal ",C1164)),ISNUMBER(FIND("instill",C1164))),"NA")</f>
        <v>NA</v>
      </c>
      <c r="W1164" t="str">
        <f>IF(OR(Table1[[#This Row],[Rodents]],Table1[[#This Row],[Human]],Table1[[#This Row],[Pig]]),OR(ISNUMBER(FIND("dermal",C1164)),ISNUMBER(FIND("skin ",C1164))),"NA")</f>
        <v>NA</v>
      </c>
      <c r="X1164" t="str">
        <f>IF(OR(Table1[[#This Row],[Rodents]],Table1[[#This Row],[Human]],Table1[[#This Row],[Pig]]),OR(ISNUMBER(FIND("injected",C1164)),ISNUMBER(FIND("periton",C1164)),ISNUMBER(FIND("intrascrot",C1164))),"NA")</f>
        <v>NA</v>
      </c>
      <c r="Y1164" t="str">
        <f>IF(OR(Table1[[#This Row],[Rodents]],Table1[[#This Row],[Human]],Table1[[#This Row],[Pig]]),NOT(OR(Table1[[#This Row],[Inhaled/Intratracheal/intranasal]],Table1[[#This Row],[Dermal]],Table1[[#This Row],[Injected]])),"NA")</f>
        <v>NA</v>
      </c>
      <c r="AA1164" t="b">
        <f>OR(ISNUMBER(FIND("fish ",C1164)),ISNUMBER(FIND("Fish ",C1164)),ISNUMBER(FIND("aquatic",C1164)),ISNUMBER(FIND("daphnids",C1164)),ISNUMBER(FIND("Carcinus maenas",C1164)),ISNUMBER(FIND("Daphnia",C1164)),ISNUMBER(FIND("Ruditapes philippinarum",C1164)),ISNUMBER(FIND("daphnia",C1164)),ISNUMBER(FIND("marine",C1164)),ISNUMBER(FIND("mussel",C1164)),ISNUMBER(FIND("algae",C1164)),ISNUMBER(FIND("Donax faba",C1164)),ISNUMBER(FIND("estuarine",C1164)),ISNUMBER(FIND("snail",C1164)),ISNUMBER(FIND("Prorocentrum donghaiense",C1164)) )</f>
        <v>1</v>
      </c>
      <c r="AB1164" t="b">
        <f>OR(ISNUMBER(FIND(" rat ",C1164)),ISNUMBER(FIND(" rats ",C1164)),ISNUMBER(FIND(" Rats ",C1164)),ISNUMBER(FIND(" Rat ",C1164)),ISNUMBER(FIND(" rat.",C1164)),ISNUMBER(FIND(" rats.",C1164)),ISNUMBER(FIND("mouse",C1164)),ISNUMBER(FIND("mice",C1164)), ISNUMBER(FIND(" Mice",C1164)))</f>
        <v>0</v>
      </c>
      <c r="AC1164" t="b">
        <f>OR(ISNUMBER(FIND(" cell ",C1164)),ISNUMBER(FIND("fibroblast",C1164)),ISNUMBER(FIND("macrophage",C1164)),ISNUMBER(FIND("epithelial",C1164)),ISNUMBER(FIND("endothelial",C1164)),ISNUMBER(FIND("neuron",C1164)),ISNUMBER(FIND(" cells ",C1164)),ISNUMBER(FIND("RBC",C1164)),ISNUMBER(FIND("mitochond",C1164)),ISNUMBER(FIND("adipocyte",C1164)),ISNUMBER(FIND("osteo",C1164)),ISNUMBER(FIND("keratin",C1164)),ISNUMBER(FIND(" cell's ",C1164)),ISNUMBER(FIND("eukary",C1164)),ISNUMBER(FIND("sperm",C1164)))</f>
        <v>0</v>
      </c>
      <c r="AD1164" t="b">
        <f>OR(ISNUMBER(FIND("human",B1164)),ISNUMBER(FIND("workers",B1164)),ISNUMBER(FIND("workforces",B1164)),ISNUMBER(FIND("occupational",B1164)),ISNUMBER(FIND("Case report",B1164)),ISNUMBER(FIND("Workplaces",B1164)),ISNUMBER(FIND("worker",B1164)))</f>
        <v>0</v>
      </c>
      <c r="AE1164" t="b">
        <f>OR(ISNUMBER(FIND(" plant ",C1164)),ISNUMBER(FIND("Plant ",C1164)),ISNUMBER(FIND("tomato",C1164)),ISNUMBER(FIND("plants",C1164)),ISNUMBER(FIND("Plants",C1164)),ISNUMBER(FIND("algae",C1164)),ISNUMBER(FIND("lettuce",C1164)),ISNUMBER(FIND("green gram sprouts ",C1164)),ISNUMBER(FIND("Cucurbita pepo",C1164)),ISNUMBER(FIND("bean ",C1164)),ISNUMBER(FIND("chloroplast",C1164)),ISNUMBER(FIND("chlorophyll",C1164)),ISNUMBER(FIND("seedling",C1164)),ISNUMBER(FIND("canola",C1164)),ISNUMBER(FIND("shoot",C1164)),ISNUMBER(FIND("photosynthes",C1164)),ISNUMBER(FIND(" leaves ",C1164)),,ISNUMBER(FIND("agriculture",C1164)),ISNUMBER(FIND(" crops ",C1164)))</f>
        <v>0</v>
      </c>
      <c r="AF1164" t="b">
        <f>OR(ISNUMBER(FIND("bacteria",C1164)),ISNUMBER(FIND("Bacteria",C1164)),ISNUMBER(FIND("Bacterium",C1164)),ISNUMBER(FIND("bacterium",C1164)),ISNUMBER(FIND(" coli ",C1164)))</f>
        <v>0</v>
      </c>
      <c r="AG1164" t="b">
        <f>OR(ISNUMBER(FIND("fungi",C1164)),ISNUMBER(FIND("Fungi",C1164)),ISNUMBER(FIND("fungus",C1164)),ISNUMBER(FIND("Fungus",C1164)),ISNUMBER(FIND("mushroom",C1164)),ISNUMBER(FIND("Mushroom",C1164)),ISNUMBER(FIND(" mold ",C1164)))</f>
        <v>0</v>
      </c>
      <c r="AH1164" t="b">
        <f>OR(ISNUMBER(FIND("Pig ",C1164)),ISNUMBER(FIND("pig ",C1164)),ISNUMBER(FIND("Pigs ",C1164)),ISNUMBER(FIND("pigs ",C1164)))</f>
        <v>0</v>
      </c>
      <c r="AI1164" t="b">
        <f>OR(ISNUMBER(FIND(" C. elegans",C1164)),ISNUMBER(FIND("Caenorhabditis elegans",C1164)),ISNUMBER(FIND("earthworms",C1164)),ISNUMBER(FIND(" Ficopomatus enigmaticus",C1164)),ISNUMBER(FIND("larva",C1164)),ISNUMBER(FIND("Lumbriculus variegatus",C1164)),ISNUMBER(FIND("nematode",C1164)))</f>
        <v>0</v>
      </c>
      <c r="AJ1164" t="b">
        <f>NOT(OR(AA1164,AB1164,AC1164,AD1164,AE1164,AF1164,AG1164,AH1164,AI1164))</f>
        <v>0</v>
      </c>
      <c r="AL1164" t="b">
        <f>OR(AA1164,AB1164,AD1164,AE1164,AF1164,AG1164,AH1164,AI1164)</f>
        <v>1</v>
      </c>
      <c r="AM1164" t="b">
        <f>IF(Table1[[#This Row],[In vivo?]],IF(Table1[[#This Row],[Cell]],FALSE,TRUE),FALSE)</f>
        <v>1</v>
      </c>
      <c r="AN1164" t="b">
        <f>AND(AC1164,AL1164)</f>
        <v>0</v>
      </c>
      <c r="AO1164" t="b">
        <f>IF(Table1[[#This Row],[Cell]],IF(Table1[[#This Row],[In vivo?]],FALSE,TRUE),FALSE)</f>
        <v>0</v>
      </c>
      <c r="AP1164" t="b">
        <f>NOT(OR(Table1[[#This Row],[In vivo?]],Table1[[#This Row],[Only in Cell]]))</f>
        <v>0</v>
      </c>
      <c r="AQ1164" t="str">
        <f>IF(OR(Table1[[#This Row],[Rodents]],Table1[[#This Row],[Human]],Table1[[#This Row],[Pig]]),OR(ISNUMBER(FIND("pulmonary",C1164)),ISNUMBER(FIND("lung",C1164))),"NA")</f>
        <v>NA</v>
      </c>
      <c r="AR1164" t="str">
        <f>IF(OR(Table1[[#This Row],[Rodents]],Table1[[#This Row],[Human]],Table1[[#This Row],[Pig]]),OR(ISNUMBER(FIND("skin",C1164)),ISNUMBER(FIND("dermal",C1164))),"NA")</f>
        <v>NA</v>
      </c>
      <c r="AS1164" t="str">
        <f>IF(OR(Table1[[#This Row],[Rodents]],Table1[[#This Row],[Human]],Table1[[#This Row],[Pig]]),OR(ISNUMBER(FIND("liver",C1164)),ISNUMBER(FIND("hepat",C1164))),"NA")</f>
        <v>NA</v>
      </c>
      <c r="AT1164" t="str">
        <f>IF(OR(Table1[[#This Row],[Rodents]],Table1[[#This Row],[Human]],Table1[[#This Row],[Pig]]),OR(ISNUMBER(FIND("kidney",C1164)),ISNUMBER(FIND("neph",C1164))),"NA")</f>
        <v>NA</v>
      </c>
      <c r="AU1164" t="str">
        <f>IF(OR(Table1[[#This Row],[Rodents]],Table1[[#This Row],[Human]],Table1[[#This Row],[Pig]]),OR(ISNUMBER(FIND("brain",C1164)),ISNUMBER(FIND("neur",C1164)),ISNUMBER(FIND("nerv",C1164))),"NA")</f>
        <v>NA</v>
      </c>
      <c r="AV1164" t="str">
        <f>IF(OR(Table1[[#This Row],[Rodents]],Table1[[#This Row],[Human]],Table1[[#This Row],[Pig]]),OR(ISNUMBER(FIND("heart",C1164)),ISNUMBER(FIND("cardi",C1164))),"NA")</f>
        <v>NA</v>
      </c>
      <c r="AW1164" t="str">
        <f>IF(OR(Table1[[#This Row],[Rodents]],Table1[[#This Row],[Human]],Table1[[#This Row],[Pig]]),OR(ISNUMBER(FIND("gastro",C1164)),ISNUMBER(FIND("intesti",C1164)),ISNUMBER(FIND("stomach",C1164))),"NA")</f>
        <v>NA</v>
      </c>
      <c r="AX1164" t="str">
        <f>IF(OR(Table1[[#This Row],[Rodents]],Table1[[#This Row],[Human]],Table1[[#This Row],[Pig]]),NOT(OR(AQ1164,AR1164,AS1164,AT1164,AU1164,AV1164,AW1164)),"NA")</f>
        <v>NA</v>
      </c>
      <c r="AY1164" t="b">
        <f>OR(ISNUMBER(FIND("SWCNT",C1164)),ISNUMBER(FIND("SWNT",C1164)),ISNUMBER(FIND("single-wall",C1164)),ISNUMBER(FIND("single wall",C1164)),ISNUMBER(FIND("Single wall",C1164)),ISNUMBER(FIND("Single-wall",C1164)),ISNUMBER(FIND("SWCNT",B1164)),ISNUMBER(FIND("SWNT",B1164)),ISNUMBER(FIND("single-wall",B1164)),ISNUMBER(FIND("single wall",B1164)),ISNUMBER(FIND("Single-wall",B1164)),ISNUMBER(FIND("Single wall",B1164)))</f>
        <v>0</v>
      </c>
      <c r="AZ1164" t="b">
        <f>OR(ISNUMBER(FIND("MWCNT",C1164)),ISNUMBER(FIND("MWNT",C1164)),ISNUMBER(FIND("multi-wall",C1164)),ISNUMBER(FIND("multi wall",C1164)),ISNUMBER(FIND("multiwall",C1164)),ISNUMBER(FIND("Multi-wall",C1164)),ISNUMBER(FIND("Multi wall",C1164)),ISNUMBER(FIND("Multiwall",C1164)),ISNUMBER(FIND("MWCNT",B1164)),ISNUMBER(FIND("MWNT",B1164)),ISNUMBER(FIND("multi-wall",B1164)),ISNUMBER(FIND("multi wall",B1164)),ISNUMBER(FIND("multiwall",B1164)),ISNUMBER(FIND("Multi-wall",B1164)),ISNUMBER(FIND("Multi wall",B1164)),ISNUMBER(FIND("Multiwall",B1164)),ISNUMBER(FIND("Double-wall",B1164)),ISNUMBER(FIND("Double wall",B1164)),ISNUMBER(FIND("Doublewall",B1164)),ISNUMBER(FIND("double-wall",B1164)),ISNUMBER(FIND("double wall",B1164)),ISNUMBER(FIND("doublewall",B1164)))</f>
        <v>1</v>
      </c>
      <c r="BA1164" t="b">
        <f>AND(Table1[[#This Row],[SWCNT]],Table1[[#This Row],[MWCNT]])</f>
        <v>0</v>
      </c>
      <c r="BB1164" t="b">
        <f>IF(Table1[[#This Row],[SWCNT]]=TRUE,FALSE,IF(Table1[[#This Row],[MWCNT]]=TRUE,FALSE,TRUE))</f>
        <v>0</v>
      </c>
      <c r="BC1164" s="18"/>
    </row>
    <row r="1165" spans="1:55" ht="166.5">
      <c r="A1165" t="s">
        <v>3357</v>
      </c>
      <c r="B1165" s="2" t="s">
        <v>3361</v>
      </c>
      <c r="C1165" s="16" t="s">
        <v>3365</v>
      </c>
      <c r="D1165" s="17" t="s">
        <v>112</v>
      </c>
      <c r="E1165" s="2">
        <v>2014</v>
      </c>
      <c r="F1165" t="b">
        <f>OR(ISNUMBER(FIND("cytotoxic",C1165)),ISNUMBER(FIND("Cytotoxic",C1165)),ISNUMBER(FIND("cellular toxicity",C1165)),ISNUMBER(FIND("cell death",C1165)),ISNUMBER(FIND("viable",C1165)),ISNUMBER(FIND("phytotoxic",C1165)),ISNUMBER(FIND("acute toxicity",C1165)),ISNUMBER(FIND("MTT",C1165)),ISNUMBER(FIND("survival",C1165)),ISNUMBER(FIND("prolifer",C1165)),ISNUMBER(FIND("apoptosis",C1165)),ISNUMBER(FIND("neurotoxic",C1165)),ISNUMBER(FIND("  lysis ",C1165)),ISNUMBER(FIND("necrosis",C1165)),ISNUMBER(FIND("cellular death",C1165))*3,ISNUMBER(FIND("LDH",C1165)),ISNUMBER(FIND("Acute toxicity",C1165)))</f>
        <v>0</v>
      </c>
      <c r="G1165" t="b">
        <f>OR(ISNUMBER(FIND("genotoxic",C1165)),ISNUMBER(FIND("genotoxicity",C1165)),ISNUMBER(FIND("DNA damage",C1165)),ISNUMBER(FIND("DNA",C1165)),ISNUMBER(FIND("RNA",C1165)),ISNUMBER(FIND("mesothelioma",C1165)),ISNUMBER(FIND("carcino",C1165)),ISNUMBER(FIND("mutagen",C1165)),ISNUMBER(FIND("genetic",C1165)))</f>
        <v>1</v>
      </c>
      <c r="H1165" t="b">
        <f>OR(ISNUMBER(FIND("inflammatory",C1165)),ISNUMBER(FIND("inflamm",C1165)))</f>
        <v>0</v>
      </c>
      <c r="I1165" t="b">
        <f>OR(ISNUMBER(FIND("immune",C1165)),ISNUMBER(FIND("immunological",C1165)),ISNUMBER(FIND("interleuk",C1165)),ISNUMBER(FIND("platelet activation",C1165)),ISNUMBER(FIND("monocyte",C1165)),ISNUMBER(FIND("leukocyte",C1165)),ISNUMBER(FIND("cytokine",C1165)),ISNUMBER(FIND("CD4",C1165)),ISNUMBER(FIND("CD8",C1165)),ISNUMBER(FIND("T-cell",C1165)))</f>
        <v>0</v>
      </c>
      <c r="J1165" t="b">
        <f>OR(ISNUMBER(FIND("reactive oxygen",C1165)),ISNUMBER(FIND("ROS",C1165)),ISNUMBER(FIND("free radical",C1165)),ISNUMBER(FIND("oxidative stress",C1165)),ISNUMBER(FIND("peroxid",C1165)),ISNUMBER(FIND("oxidative",C1165)),ISNUMBER(FIND("antioxid",C1165)))</f>
        <v>0</v>
      </c>
      <c r="K1165" t="b">
        <f>OR(ISNUMBER(FIND("autophag",C1165)))</f>
        <v>0</v>
      </c>
      <c r="L1165" t="b">
        <f>OR(ISNUMBER(FIND("morpholog",C1165)))</f>
        <v>0</v>
      </c>
      <c r="M1165" t="b">
        <f>OR(ISNUMBER(FIND("fibrosis",C1165)),ISNUMBER(FIND("Fibrosis",C1165)),ISNUMBER(FIND("fibrot",C1165)))</f>
        <v>0</v>
      </c>
      <c r="N1165" t="b">
        <f>OR(ISNUMBER(FIND("offspring",C1165)),ISNUMBER(FIND("Parental",C1165)),ISNUMBER(FIND("parental",C1165)),ISNUMBER(FIND("germline",C1165)),ISNUMBER(FIND("reproduc",C1165)),ISNUMBER(FIND("embryo",C1165)))</f>
        <v>0</v>
      </c>
      <c r="O1165" t="b">
        <f>OR(ISNUMBER(FIND("metabol",C1165)),ISNUMBER(FIND("Metabol",C1165)),ISNUMBER(FIND("digest",C1165)),ISNUMBER(FIND("mitochon",C1165)))</f>
        <v>1</v>
      </c>
      <c r="P1165" t="b">
        <f>OR(ISNUMBER(FIND("ecotox",C1165)),ISNUMBER(FIND("Ecotox",B1165)),ISNUMBER(FIND("ecotox",B1165)),ISNUMBER(FIND("Ecotox",C1165)))</f>
        <v>0</v>
      </c>
      <c r="Q1165" t="b">
        <f>OR(ISNUMBER(FIND("Bioaccum",C1165)),ISNUMBER(FIND("bioaccum",C1165)),ISNUMBER(FIND("accum",C1165)))</f>
        <v>0</v>
      </c>
      <c r="R1165" t="b">
        <f>OR(ISNUMBER(FIND("Occupation",C1165)),ISNUMBER(FIND("occupation",C1165)),ISNUMBER(FIND("worker",C1165)),ISNUMBER(FIND("workforce",C1165)))</f>
        <v>1</v>
      </c>
      <c r="S1165" t="b">
        <f>NOT(OR(F1165,G1165,H1165,I1165,J1165,K1165,L1165,M1165,N1165,O1165,P1165,Q1165,R1165))</f>
        <v>0</v>
      </c>
      <c r="U1165" t="b">
        <f>OR(Table1[[#This Row],[Inflammation]],Table1[[#This Row],[Immune]])</f>
        <v>0</v>
      </c>
      <c r="V1165" t="str">
        <f>IF(OR(Table1[[#This Row],[Rodents]],Table1[[#This Row],[Human]],Table1[[#This Row],[Pig]]),OR(ISNUMBER(FIND("intratrach",C1165)),ISNUMBER(FIND("nasal ",C1165)),ISNUMBER(FIND("instill",C1165))),"NA")</f>
        <v>NA</v>
      </c>
      <c r="W1165" t="str">
        <f>IF(OR(Table1[[#This Row],[Rodents]],Table1[[#This Row],[Human]],Table1[[#This Row],[Pig]]),OR(ISNUMBER(FIND("dermal",C1165)),ISNUMBER(FIND("skin ",C1165))),"NA")</f>
        <v>NA</v>
      </c>
      <c r="X1165" t="str">
        <f>IF(OR(Table1[[#This Row],[Rodents]],Table1[[#This Row],[Human]],Table1[[#This Row],[Pig]]),OR(ISNUMBER(FIND("injected",C1165)),ISNUMBER(FIND("periton",C1165)),ISNUMBER(FIND("intrascrot",C1165))),"NA")</f>
        <v>NA</v>
      </c>
      <c r="Y1165" t="str">
        <f>IF(OR(Table1[[#This Row],[Rodents]],Table1[[#This Row],[Human]],Table1[[#This Row],[Pig]]),NOT(OR(Table1[[#This Row],[Inhaled/Intratracheal/intranasal]],Table1[[#This Row],[Dermal]],Table1[[#This Row],[Injected]])),"NA")</f>
        <v>NA</v>
      </c>
      <c r="AA1165" t="b">
        <f>OR(ISNUMBER(FIND("fish ",C1165)),ISNUMBER(FIND("Fish ",C1165)),ISNUMBER(FIND("aquatic",C1165)),ISNUMBER(FIND("daphnids",C1165)),ISNUMBER(FIND("Carcinus maenas",C1165)),ISNUMBER(FIND("Daphnia",C1165)),ISNUMBER(FIND("Ruditapes philippinarum",C1165)),ISNUMBER(FIND("daphnia",C1165)),ISNUMBER(FIND("marine",C1165)),ISNUMBER(FIND("mussel",C1165)),ISNUMBER(FIND("algae",C1165)),ISNUMBER(FIND("Donax faba",C1165)),ISNUMBER(FIND("estuarine",C1165)),ISNUMBER(FIND("snail",C1165)),ISNUMBER(FIND("Prorocentrum donghaiense",C1165)) )</f>
        <v>0</v>
      </c>
      <c r="AB1165" t="b">
        <f>OR(ISNUMBER(FIND(" rat ",C1165)),ISNUMBER(FIND(" rats ",C1165)),ISNUMBER(FIND(" Rats ",C1165)),ISNUMBER(FIND(" Rat ",C1165)),ISNUMBER(FIND(" rat.",C1165)),ISNUMBER(FIND(" rats.",C1165)),ISNUMBER(FIND("mouse",C1165)),ISNUMBER(FIND("mice",C1165)), ISNUMBER(FIND(" Mice",C1165)))</f>
        <v>0</v>
      </c>
      <c r="AC1165" t="b">
        <f>OR(ISNUMBER(FIND(" cell ",C1165)),ISNUMBER(FIND("fibroblast",C1165)),ISNUMBER(FIND("macrophage",C1165)),ISNUMBER(FIND("epithelial",C1165)),ISNUMBER(FIND("endothelial",C1165)),ISNUMBER(FIND("neuron",C1165)),ISNUMBER(FIND(" cells ",C1165)),ISNUMBER(FIND("RBC",C1165)),ISNUMBER(FIND("mitochond",C1165)),ISNUMBER(FIND("adipocyte",C1165)),ISNUMBER(FIND("osteo",C1165)),ISNUMBER(FIND("keratin",C1165)),ISNUMBER(FIND(" cell's ",C1165)),ISNUMBER(FIND("eukary",C1165)),ISNUMBER(FIND("sperm",C1165)))</f>
        <v>1</v>
      </c>
      <c r="AD1165" t="b">
        <v>0</v>
      </c>
      <c r="AE1165" t="b">
        <f>OR(ISNUMBER(FIND(" plant ",C1165)),ISNUMBER(FIND("Plant ",C1165)),ISNUMBER(FIND("tomato",C1165)),ISNUMBER(FIND("plants",C1165)),ISNUMBER(FIND("Plants",C1165)),ISNUMBER(FIND("algae",C1165)),ISNUMBER(FIND("lettuce",C1165)),ISNUMBER(FIND("green gram sprouts ",C1165)),ISNUMBER(FIND("Cucurbita pepo",C1165)),ISNUMBER(FIND("bean ",C1165)),ISNUMBER(FIND("chloroplast",C1165)),ISNUMBER(FIND("chlorophyll",C1165)),ISNUMBER(FIND("seedling",C1165)),ISNUMBER(FIND("canola",C1165)),ISNUMBER(FIND("shoot",C1165)),ISNUMBER(FIND("photosynthes",C1165)),ISNUMBER(FIND(" leaves ",C1165)),,ISNUMBER(FIND("agriculture",C1165)),ISNUMBER(FIND(" crops ",C1165)))</f>
        <v>0</v>
      </c>
      <c r="AF1165" t="b">
        <f>OR(ISNUMBER(FIND("bacteria",C1165)),ISNUMBER(FIND("Bacteria",C1165)),ISNUMBER(FIND("Bacterium",C1165)),ISNUMBER(FIND("bacterium",C1165)),ISNUMBER(FIND(" coli ",C1165)))</f>
        <v>0</v>
      </c>
      <c r="AG1165" t="b">
        <f>OR(ISNUMBER(FIND("fungi",C1165)),ISNUMBER(FIND("Fungi",C1165)),ISNUMBER(FIND("fungus",C1165)),ISNUMBER(FIND("Fungus",C1165)),ISNUMBER(FIND("mushroom",C1165)),ISNUMBER(FIND("Mushroom",C1165)),ISNUMBER(FIND(" mold ",C1165)))</f>
        <v>0</v>
      </c>
      <c r="AH1165" t="b">
        <f>OR(ISNUMBER(FIND("Pig ",C1165)),ISNUMBER(FIND("pig ",C1165)),ISNUMBER(FIND("Pigs ",C1165)),ISNUMBER(FIND("pigs ",C1165)))</f>
        <v>0</v>
      </c>
      <c r="AI1165" t="b">
        <f>OR(ISNUMBER(FIND(" C. elegans",C1165)),ISNUMBER(FIND("Caenorhabditis elegans",C1165)),ISNUMBER(FIND("earthworms",C1165)),ISNUMBER(FIND(" Ficopomatus enigmaticus",C1165)),ISNUMBER(FIND("larva",C1165)),ISNUMBER(FIND("Lumbriculus variegatus",C1165)),ISNUMBER(FIND("nematode",C1165)))</f>
        <v>0</v>
      </c>
      <c r="AJ1165" t="b">
        <f>NOT(OR(AA1165,AB1165,AC1165,AD1165,AE1165,AF1165,AG1165,AH1165,AI1165))</f>
        <v>0</v>
      </c>
      <c r="AL1165" t="b">
        <f>OR(AA1165,AB1165,AD1165,AE1165,AF1165,AG1165,AH1165,AI1165)</f>
        <v>0</v>
      </c>
      <c r="AM1165" t="b">
        <f>IF(Table1[[#This Row],[In vivo?]],IF(Table1[[#This Row],[Cell]],FALSE,TRUE),FALSE)</f>
        <v>0</v>
      </c>
      <c r="AN1165" t="b">
        <f>AND(AC1165,AL1165)</f>
        <v>0</v>
      </c>
      <c r="AO1165" t="b">
        <f>IF(Table1[[#This Row],[Cell]],IF(Table1[[#This Row],[In vivo?]],FALSE,TRUE),FALSE)</f>
        <v>1</v>
      </c>
      <c r="AP1165" t="b">
        <f>NOT(OR(Table1[[#This Row],[In vivo?]],Table1[[#This Row],[Only in Cell]]))</f>
        <v>0</v>
      </c>
      <c r="AQ1165" t="str">
        <f>IF(OR(Table1[[#This Row],[Rodents]],Table1[[#This Row],[Human]],Table1[[#This Row],[Pig]]),OR(ISNUMBER(FIND("pulmonary",C1165)),ISNUMBER(FIND("lung",C1165))),"NA")</f>
        <v>NA</v>
      </c>
      <c r="AR1165" t="str">
        <f>IF(OR(Table1[[#This Row],[Rodents]],Table1[[#This Row],[Human]],Table1[[#This Row],[Pig]]),OR(ISNUMBER(FIND("skin",C1165)),ISNUMBER(FIND("dermal",C1165))),"NA")</f>
        <v>NA</v>
      </c>
      <c r="AS1165" t="str">
        <f>IF(OR(Table1[[#This Row],[Rodents]],Table1[[#This Row],[Human]],Table1[[#This Row],[Pig]]),OR(ISNUMBER(FIND("liver",C1165)),ISNUMBER(FIND("hepat",C1165))),"NA")</f>
        <v>NA</v>
      </c>
      <c r="AT1165" t="str">
        <f>IF(OR(Table1[[#This Row],[Rodents]],Table1[[#This Row],[Human]],Table1[[#This Row],[Pig]]),OR(ISNUMBER(FIND("kidney",C1165)),ISNUMBER(FIND("neph",C1165))),"NA")</f>
        <v>NA</v>
      </c>
      <c r="AU1165" t="str">
        <f>IF(OR(Table1[[#This Row],[Rodents]],Table1[[#This Row],[Human]],Table1[[#This Row],[Pig]]),OR(ISNUMBER(FIND("brain",C1165)),ISNUMBER(FIND("neur",C1165)),ISNUMBER(FIND("nerv",C1165))),"NA")</f>
        <v>NA</v>
      </c>
      <c r="AV1165" t="str">
        <f>IF(OR(Table1[[#This Row],[Rodents]],Table1[[#This Row],[Human]],Table1[[#This Row],[Pig]]),OR(ISNUMBER(FIND("heart",C1165)),ISNUMBER(FIND("cardi",C1165))),"NA")</f>
        <v>NA</v>
      </c>
      <c r="AW1165" t="str">
        <f>IF(OR(Table1[[#This Row],[Rodents]],Table1[[#This Row],[Human]],Table1[[#This Row],[Pig]]),OR(ISNUMBER(FIND("gastro",C1165)),ISNUMBER(FIND("intesti",C1165)),ISNUMBER(FIND("stomach",C1165))),"NA")</f>
        <v>NA</v>
      </c>
      <c r="AX1165" t="str">
        <f>IF(OR(Table1[[#This Row],[Rodents]],Table1[[#This Row],[Human]],Table1[[#This Row],[Pig]]),NOT(OR(AQ1165,AR1165,AS1165,AT1165,AU1165,AV1165,AW1165)),"NA")</f>
        <v>NA</v>
      </c>
      <c r="AY1165" t="b">
        <f>OR(ISNUMBER(FIND("SWCNT",C1165)),ISNUMBER(FIND("SWNT",C1165)),ISNUMBER(FIND("single-wall",C1165)),ISNUMBER(FIND("single wall",C1165)),ISNUMBER(FIND("Single wall",C1165)),ISNUMBER(FIND("Single-wall",C1165)),ISNUMBER(FIND("SWCNT",B1165)),ISNUMBER(FIND("SWNT",B1165)),ISNUMBER(FIND("single-wall",B1165)),ISNUMBER(FIND("single wall",B1165)),ISNUMBER(FIND("Single-wall",B1165)),ISNUMBER(FIND("Single wall",B1165)))</f>
        <v>0</v>
      </c>
      <c r="AZ1165" t="b">
        <f>OR(ISNUMBER(FIND("MWCNT",C1165)),ISNUMBER(FIND("MWNT",C1165)),ISNUMBER(FIND("multi-wall",C1165)),ISNUMBER(FIND("multi wall",C1165)),ISNUMBER(FIND("multiwall",C1165)),ISNUMBER(FIND("Multi-wall",C1165)),ISNUMBER(FIND("Multi wall",C1165)),ISNUMBER(FIND("Multiwall",C1165)),ISNUMBER(FIND("MWCNT",B1165)),ISNUMBER(FIND("MWNT",B1165)),ISNUMBER(FIND("multi-wall",B1165)),ISNUMBER(FIND("multi wall",B1165)),ISNUMBER(FIND("multiwall",B1165)),ISNUMBER(FIND("Multi-wall",B1165)),ISNUMBER(FIND("Multi wall",B1165)),ISNUMBER(FIND("Multiwall",B1165)),ISNUMBER(FIND("Double-wall",B1165)),ISNUMBER(FIND("Double wall",B1165)),ISNUMBER(FIND("Doublewall",B1165)),ISNUMBER(FIND("double-wall",B1165)),ISNUMBER(FIND("double wall",B1165)),ISNUMBER(FIND("doublewall",B1165)))</f>
        <v>1</v>
      </c>
      <c r="BA1165" t="b">
        <f>AND(Table1[[#This Row],[SWCNT]],Table1[[#This Row],[MWCNT]])</f>
        <v>0</v>
      </c>
      <c r="BB1165" t="b">
        <f>IF(Table1[[#This Row],[SWCNT]]=TRUE,FALSE,IF(Table1[[#This Row],[MWCNT]]=TRUE,FALSE,TRUE))</f>
        <v>0</v>
      </c>
      <c r="BC1165" s="18"/>
    </row>
    <row r="1166" spans="1:55" ht="203.5">
      <c r="A1166" t="s">
        <v>3489</v>
      </c>
      <c r="B1166" s="2" t="s">
        <v>3490</v>
      </c>
      <c r="C1166" s="16" t="s">
        <v>3491</v>
      </c>
      <c r="D1166" s="17" t="s">
        <v>3492</v>
      </c>
      <c r="E1166" s="2">
        <v>2014</v>
      </c>
      <c r="F1166" t="b">
        <f>OR(ISNUMBER(FIND("cytotoxic",C1166)),ISNUMBER(FIND("Cytotoxic",C1166)),ISNUMBER(FIND("cellular toxicity",C1166)),ISNUMBER(FIND("cell death",C1166)),ISNUMBER(FIND("viable",C1166)),ISNUMBER(FIND("phytotoxic",C1166)),ISNUMBER(FIND("acute toxicity",C1166)),ISNUMBER(FIND("MTT",C1166)),ISNUMBER(FIND("survival",C1166)),ISNUMBER(FIND("prolifer",C1166)),ISNUMBER(FIND("apoptosis",C1166)),ISNUMBER(FIND("neurotoxic",C1166)),ISNUMBER(FIND("  lysis ",C1166)),ISNUMBER(FIND("necrosis",C1166)),ISNUMBER(FIND("cellular death",C1166))*3,ISNUMBER(FIND("LDH",C1166)),ISNUMBER(FIND("Acute toxicity",C1166)))</f>
        <v>0</v>
      </c>
      <c r="G1166" t="b">
        <f>OR(ISNUMBER(FIND("genotoxic",C1166)),ISNUMBER(FIND("genotoxicity",C1166)),ISNUMBER(FIND("DNA damage",C1166)),ISNUMBER(FIND("DNA",C1166)),ISNUMBER(FIND("RNA",C1166)),ISNUMBER(FIND("mesothelioma",C1166)),ISNUMBER(FIND("carcino",C1166)),ISNUMBER(FIND("mutagen",C1166)),ISNUMBER(FIND("genetic",C1166)))</f>
        <v>0</v>
      </c>
      <c r="H1166" t="b">
        <f>OR(ISNUMBER(FIND("inflammatory",C1166)),ISNUMBER(FIND("inflamm",C1166)))</f>
        <v>0</v>
      </c>
      <c r="I1166" t="b">
        <f>OR(ISNUMBER(FIND("immune",C1166)),ISNUMBER(FIND("immunological",C1166)),ISNUMBER(FIND("interleuk",C1166)),ISNUMBER(FIND("platelet activation",C1166)),ISNUMBER(FIND("monocyte",C1166)),ISNUMBER(FIND("leukocyte",C1166)),ISNUMBER(FIND("cytokine",C1166)),ISNUMBER(FIND("CD4",C1166)),ISNUMBER(FIND("CD8",C1166)),ISNUMBER(FIND("T-cell",C1166)))</f>
        <v>0</v>
      </c>
      <c r="J1166" t="b">
        <f>OR(ISNUMBER(FIND("reactive oxygen",C1166)),ISNUMBER(FIND("ROS",C1166)),ISNUMBER(FIND("free radical",C1166)),ISNUMBER(FIND("oxidative stress",C1166)),ISNUMBER(FIND("peroxid",C1166)),ISNUMBER(FIND("oxidative",C1166)),ISNUMBER(FIND("antioxid",C1166)))</f>
        <v>0</v>
      </c>
      <c r="K1166" t="b">
        <f>OR(ISNUMBER(FIND("autophag",C1166)))</f>
        <v>0</v>
      </c>
      <c r="L1166" t="b">
        <f>OR(ISNUMBER(FIND("morpholog",C1166)))</f>
        <v>0</v>
      </c>
      <c r="M1166" t="b">
        <f>OR(ISNUMBER(FIND("fibrosis",C1166)),ISNUMBER(FIND("Fibrosis",C1166)),ISNUMBER(FIND("fibrot",C1166)))</f>
        <v>0</v>
      </c>
      <c r="N1166" t="b">
        <f>OR(ISNUMBER(FIND("offspring",C1166)),ISNUMBER(FIND("Parental",C1166)),ISNUMBER(FIND("parental",C1166)),ISNUMBER(FIND("germline",C1166)),ISNUMBER(FIND("reproduc",C1166)),ISNUMBER(FIND("embryo",C1166)))</f>
        <v>0</v>
      </c>
      <c r="O1166" t="b">
        <f>OR(ISNUMBER(FIND("metabol",C1166)),ISNUMBER(FIND("Metabol",C1166)),ISNUMBER(FIND("digest",C1166)),ISNUMBER(FIND("mitochon",C1166)))</f>
        <v>1</v>
      </c>
      <c r="P1166" t="b">
        <f>OR(ISNUMBER(FIND("ecotox",C1166)),ISNUMBER(FIND("Ecotox",B1166)),ISNUMBER(FIND("ecotox",B1166)),ISNUMBER(FIND("Ecotox",C1166)))</f>
        <v>0</v>
      </c>
      <c r="Q1166" t="b">
        <f>OR(ISNUMBER(FIND("Bioaccum",C1166)),ISNUMBER(FIND("bioaccum",C1166)),ISNUMBER(FIND("accum",C1166)))</f>
        <v>0</v>
      </c>
      <c r="R1166" t="b">
        <f>OR(ISNUMBER(FIND("Occupation",C1166)),ISNUMBER(FIND("occupation",C1166)),ISNUMBER(FIND("worker",C1166)),ISNUMBER(FIND("workforce",C1166)))</f>
        <v>0</v>
      </c>
      <c r="S1166" t="b">
        <f>NOT(OR(F1166,G1166,H1166,I1166,J1166,K1166,L1166,M1166,N1166,O1166,P1166,Q1166,R1166))</f>
        <v>0</v>
      </c>
      <c r="U1166" t="b">
        <f>OR(Table1[[#This Row],[Inflammation]],Table1[[#This Row],[Immune]])</f>
        <v>0</v>
      </c>
      <c r="V1166" t="str">
        <f>IF(OR(Table1[[#This Row],[Rodents]],Table1[[#This Row],[Human]],Table1[[#This Row],[Pig]]),OR(ISNUMBER(FIND("intratrach",C1166)),ISNUMBER(FIND("nasal ",C1166)),ISNUMBER(FIND("instill",C1166))),"NA")</f>
        <v>NA</v>
      </c>
      <c r="W1166" t="str">
        <f>IF(OR(Table1[[#This Row],[Rodents]],Table1[[#This Row],[Human]],Table1[[#This Row],[Pig]]),OR(ISNUMBER(FIND("dermal",C1166)),ISNUMBER(FIND("skin ",C1166))),"NA")</f>
        <v>NA</v>
      </c>
      <c r="X1166" t="str">
        <f>IF(OR(Table1[[#This Row],[Rodents]],Table1[[#This Row],[Human]],Table1[[#This Row],[Pig]]),OR(ISNUMBER(FIND("injected",C1166)),ISNUMBER(FIND("periton",C1166)),ISNUMBER(FIND("intrascrot",C1166))),"NA")</f>
        <v>NA</v>
      </c>
      <c r="Y1166" t="str">
        <f>IF(OR(Table1[[#This Row],[Rodents]],Table1[[#This Row],[Human]],Table1[[#This Row],[Pig]]),NOT(OR(Table1[[#This Row],[Inhaled/Intratracheal/intranasal]],Table1[[#This Row],[Dermal]],Table1[[#This Row],[Injected]])),"NA")</f>
        <v>NA</v>
      </c>
      <c r="AA1166" t="b">
        <f>OR(ISNUMBER(FIND("fish ",C1166)),ISNUMBER(FIND("Fish ",C1166)),ISNUMBER(FIND("aquatic",C1166)),ISNUMBER(FIND("daphnids",C1166)),ISNUMBER(FIND("Carcinus maenas",C1166)),ISNUMBER(FIND("Daphnia",C1166)),ISNUMBER(FIND("Ruditapes philippinarum",C1166)),ISNUMBER(FIND("daphnia",C1166)),ISNUMBER(FIND("marine",C1166)),ISNUMBER(FIND("mussel",C1166)),ISNUMBER(FIND("algae",C1166)),ISNUMBER(FIND("Donax faba",C1166)),ISNUMBER(FIND("estuarine",C1166)),ISNUMBER(FIND("snail",C1166)),ISNUMBER(FIND("Prorocentrum donghaiense",C1166)) )</f>
        <v>0</v>
      </c>
      <c r="AB1166" t="b">
        <f>OR(ISNUMBER(FIND(" rat ",C1166)),ISNUMBER(FIND(" rats ",C1166)),ISNUMBER(FIND(" Rats ",C1166)),ISNUMBER(FIND(" Rat ",C1166)),ISNUMBER(FIND(" rat.",C1166)),ISNUMBER(FIND(" rats.",C1166)),ISNUMBER(FIND("mouse",C1166)),ISNUMBER(FIND("mice",C1166)), ISNUMBER(FIND(" Mice",C1166)))</f>
        <v>0</v>
      </c>
      <c r="AC1166" t="b">
        <f>OR(ISNUMBER(FIND(" cell ",C1166)),ISNUMBER(FIND("fibroblast",C1166)),ISNUMBER(FIND("macrophage",C1166)),ISNUMBER(FIND("epithelial",C1166)),ISNUMBER(FIND("endothelial",C1166)),ISNUMBER(FIND("neuron",C1166)),ISNUMBER(FIND(" cells ",C1166)),ISNUMBER(FIND("RBC",C1166)),ISNUMBER(FIND("mitochond",C1166)),ISNUMBER(FIND("adipocyte",C1166)),ISNUMBER(FIND("osteo",C1166)),ISNUMBER(FIND("keratin",C1166)),ISNUMBER(FIND(" cell's ",C1166)),ISNUMBER(FIND("eukary",C1166)),ISNUMBER(FIND("sperm",C1166)))</f>
        <v>0</v>
      </c>
      <c r="AD1166" t="b">
        <f>OR(ISNUMBER(FIND("human",B1166)),ISNUMBER(FIND("workers",B1166)),ISNUMBER(FIND("workforces",B1166)),ISNUMBER(FIND("occupational",B1166)),ISNUMBER(FIND("Case report",B1166)),ISNUMBER(FIND("Workplaces",B1166)),ISNUMBER(FIND("worker",B1166)))</f>
        <v>0</v>
      </c>
      <c r="AE1166" t="b">
        <f>OR(ISNUMBER(FIND(" plant ",C1166)),ISNUMBER(FIND("Plant ",C1166)),ISNUMBER(FIND("tomato",C1166)),ISNUMBER(FIND("plants",C1166)),ISNUMBER(FIND("Plants",C1166)),ISNUMBER(FIND("algae",C1166)),ISNUMBER(FIND("lettuce",C1166)),ISNUMBER(FIND("green gram sprouts ",C1166)),ISNUMBER(FIND("Cucurbita pepo",C1166)),ISNUMBER(FIND("bean ",C1166)),ISNUMBER(FIND("chloroplast",C1166)),ISNUMBER(FIND("chlorophyll",C1166)),ISNUMBER(FIND("seedling",C1166)),ISNUMBER(FIND("canola",C1166)),ISNUMBER(FIND("shoot",C1166)),ISNUMBER(FIND("photosynthes",C1166)),ISNUMBER(FIND(" leaves ",C1166)),,ISNUMBER(FIND("agriculture",C1166)),ISNUMBER(FIND(" crops ",C1166)))</f>
        <v>0</v>
      </c>
      <c r="AF1166" t="b">
        <f>OR(ISNUMBER(FIND("bacteria",C1166)),ISNUMBER(FIND("Bacteria",C1166)),ISNUMBER(FIND("Bacterium",C1166)),ISNUMBER(FIND("bacterium",C1166)),ISNUMBER(FIND(" coli ",C1166)))</f>
        <v>0</v>
      </c>
      <c r="AG1166" t="b">
        <f>OR(ISNUMBER(FIND("fungi",C1166)),ISNUMBER(FIND("Fungi",C1166)),ISNUMBER(FIND("fungus",C1166)),ISNUMBER(FIND("Fungus",C1166)),ISNUMBER(FIND("mushroom",C1166)),ISNUMBER(FIND("Mushroom",C1166)),ISNUMBER(FIND(" mold ",C1166)))</f>
        <v>1</v>
      </c>
      <c r="AH1166" t="b">
        <f>OR(ISNUMBER(FIND("Pig ",C1166)),ISNUMBER(FIND("pig ",C1166)),ISNUMBER(FIND("Pigs ",C1166)),ISNUMBER(FIND("pigs ",C1166)))</f>
        <v>0</v>
      </c>
      <c r="AI1166" t="b">
        <f>OR(ISNUMBER(FIND(" C. elegans",C1166)),ISNUMBER(FIND("Caenorhabditis elegans",C1166)),ISNUMBER(FIND("earthworms",C1166)),ISNUMBER(FIND(" Ficopomatus enigmaticus",C1166)),ISNUMBER(FIND("larva",C1166)),ISNUMBER(FIND("Lumbriculus variegatus",C1166)),ISNUMBER(FIND("nematode",C1166)))</f>
        <v>0</v>
      </c>
      <c r="AJ1166" t="b">
        <f>NOT(OR(AA1166,AB1166,AC1166,AD1166,AE1166,AF1166,AG1166,AH1166,AI1166))</f>
        <v>0</v>
      </c>
      <c r="AL1166" t="b">
        <f>OR(AA1166,AB1166,AD1166,AE1166,AF1166,AG1166,AH1166,AI1166)</f>
        <v>1</v>
      </c>
      <c r="AM1166" t="b">
        <f>IF(Table1[[#This Row],[In vivo?]],IF(Table1[[#This Row],[Cell]],FALSE,TRUE),FALSE)</f>
        <v>1</v>
      </c>
      <c r="AN1166" t="b">
        <f>AND(AC1166,AL1166)</f>
        <v>0</v>
      </c>
      <c r="AO1166" t="b">
        <f>IF(Table1[[#This Row],[Cell]],IF(Table1[[#This Row],[In vivo?]],FALSE,TRUE),FALSE)</f>
        <v>0</v>
      </c>
      <c r="AP1166" t="b">
        <f>NOT(OR(Table1[[#This Row],[In vivo?]],Table1[[#This Row],[Only in Cell]]))</f>
        <v>0</v>
      </c>
      <c r="AQ1166" t="str">
        <f>IF(OR(Table1[[#This Row],[Rodents]],Table1[[#This Row],[Human]],Table1[[#This Row],[Pig]]),OR(ISNUMBER(FIND("pulmonary",C1166)),ISNUMBER(FIND("lung",C1166))),"NA")</f>
        <v>NA</v>
      </c>
      <c r="AR1166" t="str">
        <f>IF(OR(Table1[[#This Row],[Rodents]],Table1[[#This Row],[Human]],Table1[[#This Row],[Pig]]),OR(ISNUMBER(FIND("skin",C1166)),ISNUMBER(FIND("dermal",C1166))),"NA")</f>
        <v>NA</v>
      </c>
      <c r="AS1166" t="str">
        <f>IF(OR(Table1[[#This Row],[Rodents]],Table1[[#This Row],[Human]],Table1[[#This Row],[Pig]]),OR(ISNUMBER(FIND("liver",C1166)),ISNUMBER(FIND("hepat",C1166))),"NA")</f>
        <v>NA</v>
      </c>
      <c r="AT1166" t="str">
        <f>IF(OR(Table1[[#This Row],[Rodents]],Table1[[#This Row],[Human]],Table1[[#This Row],[Pig]]),OR(ISNUMBER(FIND("kidney",C1166)),ISNUMBER(FIND("neph",C1166))),"NA")</f>
        <v>NA</v>
      </c>
      <c r="AU1166" t="str">
        <f>IF(OR(Table1[[#This Row],[Rodents]],Table1[[#This Row],[Human]],Table1[[#This Row],[Pig]]),OR(ISNUMBER(FIND("brain",C1166)),ISNUMBER(FIND("neur",C1166)),ISNUMBER(FIND("nerv",C1166))),"NA")</f>
        <v>NA</v>
      </c>
      <c r="AV1166" t="str">
        <f>IF(OR(Table1[[#This Row],[Rodents]],Table1[[#This Row],[Human]],Table1[[#This Row],[Pig]]),OR(ISNUMBER(FIND("heart",C1166)),ISNUMBER(FIND("cardi",C1166))),"NA")</f>
        <v>NA</v>
      </c>
      <c r="AW1166" t="str">
        <f>IF(OR(Table1[[#This Row],[Rodents]],Table1[[#This Row],[Human]],Table1[[#This Row],[Pig]]),OR(ISNUMBER(FIND("gastro",C1166)),ISNUMBER(FIND("intesti",C1166)),ISNUMBER(FIND("stomach",C1166))),"NA")</f>
        <v>NA</v>
      </c>
      <c r="AX1166" t="str">
        <f>IF(OR(Table1[[#This Row],[Rodents]],Table1[[#This Row],[Human]],Table1[[#This Row],[Pig]]),NOT(OR(AQ1166,AR1166,AS1166,AT1166,AU1166,AV1166,AW1166)),"NA")</f>
        <v>NA</v>
      </c>
      <c r="AY1166" t="b">
        <f>OR(ISNUMBER(FIND("SWCNT",C1166)),ISNUMBER(FIND("SWNT",C1166)),ISNUMBER(FIND("single-wall",C1166)),ISNUMBER(FIND("single wall",C1166)),ISNUMBER(FIND("Single wall",C1166)),ISNUMBER(FIND("Single-wall",C1166)),ISNUMBER(FIND("SWCNT",B1166)),ISNUMBER(FIND("SWNT",B1166)),ISNUMBER(FIND("single-wall",B1166)),ISNUMBER(FIND("single wall",B1166)),ISNUMBER(FIND("Single-wall",B1166)),ISNUMBER(FIND("Single wall",B1166)))</f>
        <v>0</v>
      </c>
      <c r="AZ1166" t="b">
        <f>OR(ISNUMBER(FIND("MWCNT",C1166)),ISNUMBER(FIND("MWNT",C1166)),ISNUMBER(FIND("multi-wall",C1166)),ISNUMBER(FIND("multi wall",C1166)),ISNUMBER(FIND("multiwall",C1166)),ISNUMBER(FIND("Multi-wall",C1166)),ISNUMBER(FIND("Multi wall",C1166)),ISNUMBER(FIND("Multiwall",C1166)),ISNUMBER(FIND("MWCNT",B1166)),ISNUMBER(FIND("MWNT",B1166)),ISNUMBER(FIND("multi-wall",B1166)),ISNUMBER(FIND("multi wall",B1166)),ISNUMBER(FIND("multiwall",B1166)),ISNUMBER(FIND("Multi-wall",B1166)),ISNUMBER(FIND("Multi wall",B1166)),ISNUMBER(FIND("Multiwall",B1166)),ISNUMBER(FIND("Double-wall",B1166)),ISNUMBER(FIND("Double wall",B1166)),ISNUMBER(FIND("Doublewall",B1166)),ISNUMBER(FIND("double-wall",B1166)),ISNUMBER(FIND("double wall",B1166)),ISNUMBER(FIND("doublewall",B1166)))</f>
        <v>1</v>
      </c>
      <c r="BA1166" t="b">
        <f>AND(Table1[[#This Row],[SWCNT]],Table1[[#This Row],[MWCNT]])</f>
        <v>0</v>
      </c>
      <c r="BB1166" t="b">
        <f>IF(Table1[[#This Row],[SWCNT]]=TRUE,FALSE,IF(Table1[[#This Row],[MWCNT]]=TRUE,FALSE,TRUE))</f>
        <v>0</v>
      </c>
      <c r="BC1166" s="18"/>
    </row>
    <row r="1167" spans="1:55" ht="111">
      <c r="A1167" t="s">
        <v>5835</v>
      </c>
      <c r="B1167" s="2" t="s">
        <v>5837</v>
      </c>
      <c r="C1167" s="16" t="s">
        <v>5839</v>
      </c>
      <c r="D1167" s="17" t="s">
        <v>653</v>
      </c>
      <c r="E1167" s="2">
        <v>2007</v>
      </c>
      <c r="F1167" t="b">
        <f>OR(ISNUMBER(FIND("cytotoxic",C1167)),ISNUMBER(FIND("Cytotoxic",C1167)),ISNUMBER(FIND("cellular toxicity",C1167)),ISNUMBER(FIND("cell death",C1167)),ISNUMBER(FIND("viable",C1167)),ISNUMBER(FIND("phytotoxic",C1167)),ISNUMBER(FIND("acute toxicity",C1167)),ISNUMBER(FIND("MTT",C1167)),ISNUMBER(FIND("survival",C1167)),ISNUMBER(FIND("prolifer",C1167)),ISNUMBER(FIND("apoptosis",C1167)),ISNUMBER(FIND("neurotoxic",C1167)),ISNUMBER(FIND("  lysis ",C1167)),ISNUMBER(FIND("necrosis",C1167)),ISNUMBER(FIND("cellular death",C1167))*3,ISNUMBER(FIND("LDH",C1167)),ISNUMBER(FIND("Acute toxicity",C1167)))</f>
        <v>0</v>
      </c>
      <c r="G1167" t="b">
        <f>OR(ISNUMBER(FIND("genotoxic",C1167)),ISNUMBER(FIND("genotoxicity",C1167)),ISNUMBER(FIND("DNA damage",C1167)),ISNUMBER(FIND("DNA",C1167)),ISNUMBER(FIND("RNA",C1167)),ISNUMBER(FIND("mesothelioma",C1167)),ISNUMBER(FIND("carcino",C1167)),ISNUMBER(FIND("mutagen",C1167)),ISNUMBER(FIND("genetic",C1167)))</f>
        <v>0</v>
      </c>
      <c r="H1167" t="b">
        <f>OR(ISNUMBER(FIND("inflammatory",C1167)),ISNUMBER(FIND("inflamm",C1167)))</f>
        <v>0</v>
      </c>
      <c r="I1167" t="b">
        <f>OR(ISNUMBER(FIND("immune",C1167)),ISNUMBER(FIND("immunological",C1167)),ISNUMBER(FIND("interleuk",C1167)),ISNUMBER(FIND("platelet activation",C1167)),ISNUMBER(FIND("monocyte",C1167)),ISNUMBER(FIND("leukocyte",C1167)),ISNUMBER(FIND("cytokine",C1167)),ISNUMBER(FIND("CD4",C1167)),ISNUMBER(FIND("CD8",C1167)),ISNUMBER(FIND("T-cell",C1167)))</f>
        <v>0</v>
      </c>
      <c r="J1167" t="b">
        <f>OR(ISNUMBER(FIND("reactive oxygen",C1167)),ISNUMBER(FIND("ROS",C1167)),ISNUMBER(FIND("free radical",C1167)),ISNUMBER(FIND("oxidative stress",C1167)),ISNUMBER(FIND("peroxid",C1167)),ISNUMBER(FIND("oxidative",C1167)),ISNUMBER(FIND("antioxid",C1167)))</f>
        <v>0</v>
      </c>
      <c r="K1167" t="b">
        <f>OR(ISNUMBER(FIND("autophag",C1167)))</f>
        <v>0</v>
      </c>
      <c r="L1167" t="b">
        <f>OR(ISNUMBER(FIND("morpholog",C1167)))</f>
        <v>0</v>
      </c>
      <c r="M1167" t="b">
        <f>OR(ISNUMBER(FIND("fibrosis",C1167)),ISNUMBER(FIND("Fibrosis",C1167)),ISNUMBER(FIND("fibrot",C1167)))</f>
        <v>0</v>
      </c>
      <c r="N1167" t="b">
        <f>OR(ISNUMBER(FIND("offspring",C1167)),ISNUMBER(FIND("Parental",C1167)),ISNUMBER(FIND("parental",C1167)),ISNUMBER(FIND("germline",C1167)),ISNUMBER(FIND("reproduc",C1167)),ISNUMBER(FIND("embryo",C1167)))</f>
        <v>0</v>
      </c>
      <c r="O1167" t="b">
        <f>OR(ISNUMBER(FIND("metabol",C1167)),ISNUMBER(FIND("Metabol",C1167)),ISNUMBER(FIND("digest",C1167)),ISNUMBER(FIND("mitochon",C1167)))</f>
        <v>1</v>
      </c>
      <c r="P1167" t="b">
        <f>OR(ISNUMBER(FIND("ecotox",C1167)),ISNUMBER(FIND("Ecotox",B1167)),ISNUMBER(FIND("ecotox",B1167)),ISNUMBER(FIND("Ecotox",C1167)))</f>
        <v>0</v>
      </c>
      <c r="Q1167" t="b">
        <f>OR(ISNUMBER(FIND("Bioaccum",C1167)),ISNUMBER(FIND("bioaccum",C1167)),ISNUMBER(FIND("accum",C1167)))</f>
        <v>0</v>
      </c>
      <c r="R1167" t="b">
        <f>OR(ISNUMBER(FIND("Occupation",C1167)),ISNUMBER(FIND("occupation",C1167)),ISNUMBER(FIND("worker",C1167)),ISNUMBER(FIND("workforce",C1167)))</f>
        <v>0</v>
      </c>
      <c r="S1167" t="b">
        <f>NOT(OR(F1167,G1167,H1167,I1167,J1167,K1167,L1167,M1167,N1167,O1167,P1167,Q1167,R1167))</f>
        <v>0</v>
      </c>
      <c r="U1167" t="b">
        <f>OR(Table1[[#This Row],[Inflammation]],Table1[[#This Row],[Immune]])</f>
        <v>0</v>
      </c>
      <c r="V1167" t="str">
        <f>IF(OR(Table1[[#This Row],[Rodents]],Table1[[#This Row],[Human]],Table1[[#This Row],[Pig]]),OR(ISNUMBER(FIND("intratrach",C1167)),ISNUMBER(FIND("nasal ",C1167)),ISNUMBER(FIND("instill",C1167))),"NA")</f>
        <v>NA</v>
      </c>
      <c r="W1167" t="str">
        <f>IF(OR(Table1[[#This Row],[Rodents]],Table1[[#This Row],[Human]],Table1[[#This Row],[Pig]]),OR(ISNUMBER(FIND("dermal",C1167)),ISNUMBER(FIND("skin ",C1167))),"NA")</f>
        <v>NA</v>
      </c>
      <c r="X1167" t="str">
        <f>IF(OR(Table1[[#This Row],[Rodents]],Table1[[#This Row],[Human]],Table1[[#This Row],[Pig]]),OR(ISNUMBER(FIND("injected",C1167)),ISNUMBER(FIND("periton",C1167)),ISNUMBER(FIND("intrascrot",C1167))),"NA")</f>
        <v>NA</v>
      </c>
      <c r="Y1167" t="str">
        <f>IF(OR(Table1[[#This Row],[Rodents]],Table1[[#This Row],[Human]],Table1[[#This Row],[Pig]]),NOT(OR(Table1[[#This Row],[Inhaled/Intratracheal/intranasal]],Table1[[#This Row],[Dermal]],Table1[[#This Row],[Injected]])),"NA")</f>
        <v>NA</v>
      </c>
      <c r="AA1167" t="b">
        <f>OR(ISNUMBER(FIND("fish ",C1167)),ISNUMBER(FIND("Fish ",C1167)),ISNUMBER(FIND("aquatic",C1167)),ISNUMBER(FIND("daphnids",C1167)),ISNUMBER(FIND("Carcinus maenas",C1167)),ISNUMBER(FIND("Daphnia",C1167)),ISNUMBER(FIND("Ruditapes philippinarum",C1167)),ISNUMBER(FIND("daphnia",C1167)),ISNUMBER(FIND("marine",C1167)),ISNUMBER(FIND("mussel",C1167)),ISNUMBER(FIND("algae",C1167)),ISNUMBER(FIND("Donax faba",C1167)),ISNUMBER(FIND("estuarine",C1167)),ISNUMBER(FIND("snail",C1167)),ISNUMBER(FIND("Prorocentrum donghaiense",C1167)) )</f>
        <v>0</v>
      </c>
      <c r="AB1167" t="b">
        <f>OR(ISNUMBER(FIND(" rat ",C1167)),ISNUMBER(FIND(" rats ",C1167)),ISNUMBER(FIND(" Rats ",C1167)),ISNUMBER(FIND(" Rat ",C1167)),ISNUMBER(FIND(" rat.",C1167)),ISNUMBER(FIND(" rats.",C1167)),ISNUMBER(FIND("mouse",C1167)),ISNUMBER(FIND("mice",C1167)), ISNUMBER(FIND(" Mice",C1167)))</f>
        <v>0</v>
      </c>
      <c r="AC1167" t="b">
        <f>OR(ISNUMBER(FIND(" cell ",C1167)),ISNUMBER(FIND("fibroblast",C1167)),ISNUMBER(FIND("macrophage",C1167)),ISNUMBER(FIND("epithelial",C1167)),ISNUMBER(FIND("endothelial",C1167)),ISNUMBER(FIND("neuron",C1167)),ISNUMBER(FIND(" cells ",C1167)),ISNUMBER(FIND("RBC",C1167)),ISNUMBER(FIND("mitochond",C1167)),ISNUMBER(FIND("adipocyte",C1167)),ISNUMBER(FIND("osteo",C1167)),ISNUMBER(FIND("keratin",C1167)),ISNUMBER(FIND(" cell's ",C1167)),ISNUMBER(FIND("eukary",C1167)),ISNUMBER(FIND("sperm",C1167)))</f>
        <v>1</v>
      </c>
      <c r="AD1167" t="b">
        <v>0</v>
      </c>
      <c r="AE1167" t="b">
        <f>OR(ISNUMBER(FIND(" plant ",C1167)),ISNUMBER(FIND("Plant ",C1167)),ISNUMBER(FIND("tomato",C1167)),ISNUMBER(FIND("plants",C1167)),ISNUMBER(FIND("Plants",C1167)),ISNUMBER(FIND("algae",C1167)),ISNUMBER(FIND("lettuce",C1167)),ISNUMBER(FIND("green gram sprouts ",C1167)),ISNUMBER(FIND("Cucurbita pepo",C1167)),ISNUMBER(FIND("bean ",C1167)),ISNUMBER(FIND("chloroplast",C1167)),ISNUMBER(FIND("chlorophyll",C1167)),ISNUMBER(FIND("seedling",C1167)),ISNUMBER(FIND("canola",C1167)),ISNUMBER(FIND("shoot",C1167)),ISNUMBER(FIND("photosynthes",C1167)),ISNUMBER(FIND(" leaves ",C1167)),,ISNUMBER(FIND("agriculture",C1167)),ISNUMBER(FIND(" crops ",C1167)))</f>
        <v>0</v>
      </c>
      <c r="AF1167" t="b">
        <f>OR(ISNUMBER(FIND("bacteria",C1167)),ISNUMBER(FIND("Bacteria",C1167)),ISNUMBER(FIND("Bacterium",C1167)),ISNUMBER(FIND("bacterium",C1167)),ISNUMBER(FIND(" coli ",C1167)))</f>
        <v>0</v>
      </c>
      <c r="AG1167" t="b">
        <f>OR(ISNUMBER(FIND("fungi",C1167)),ISNUMBER(FIND("Fungi",C1167)),ISNUMBER(FIND("fungus",C1167)),ISNUMBER(FIND("Fungus",C1167)),ISNUMBER(FIND("mushroom",C1167)),ISNUMBER(FIND("Mushroom",C1167)),ISNUMBER(FIND(" mold ",C1167)))</f>
        <v>0</v>
      </c>
      <c r="AH1167" t="b">
        <f>OR(ISNUMBER(FIND("Pig ",C1167)),ISNUMBER(FIND("pig ",C1167)),ISNUMBER(FIND("Pigs ",C1167)),ISNUMBER(FIND("pigs ",C1167)))</f>
        <v>0</v>
      </c>
      <c r="AI1167" t="b">
        <f>OR(ISNUMBER(FIND(" C. elegans",C1167)),ISNUMBER(FIND("Caenorhabditis elegans",C1167)),ISNUMBER(FIND("earthworms",C1167)),ISNUMBER(FIND(" Ficopomatus enigmaticus",C1167)),ISNUMBER(FIND("larva",C1167)),ISNUMBER(FIND("Lumbriculus variegatus",C1167)),ISNUMBER(FIND("nematode",C1167)))</f>
        <v>0</v>
      </c>
      <c r="AJ1167" t="b">
        <f>NOT(OR(AA1167,AB1167,AC1167,AD1167,AE1167,AF1167,AG1167,AH1167,AI1167))</f>
        <v>0</v>
      </c>
      <c r="AL1167" t="b">
        <f>OR(AA1167,AB1167,AD1167,AE1167,AF1167,AG1167,AH1167,AI1167)</f>
        <v>0</v>
      </c>
      <c r="AM1167" t="b">
        <f>IF(Table1[[#This Row],[In vivo?]],IF(Table1[[#This Row],[Cell]],FALSE,TRUE),FALSE)</f>
        <v>0</v>
      </c>
      <c r="AN1167" t="b">
        <f>AND(AC1167,AL1167)</f>
        <v>0</v>
      </c>
      <c r="AO1167" t="b">
        <f>IF(Table1[[#This Row],[Cell]],IF(Table1[[#This Row],[In vivo?]],FALSE,TRUE),FALSE)</f>
        <v>1</v>
      </c>
      <c r="AP1167" t="b">
        <f>NOT(OR(Table1[[#This Row],[In vivo?]],Table1[[#This Row],[Only in Cell]]))</f>
        <v>0</v>
      </c>
      <c r="AQ1167" t="str">
        <f>IF(OR(Table1[[#This Row],[Rodents]],Table1[[#This Row],[Human]],Table1[[#This Row],[Pig]]),OR(ISNUMBER(FIND("pulmonary",C1167)),ISNUMBER(FIND("lung",C1167))),"NA")</f>
        <v>NA</v>
      </c>
      <c r="AR1167" t="str">
        <f>IF(OR(Table1[[#This Row],[Rodents]],Table1[[#This Row],[Human]],Table1[[#This Row],[Pig]]),OR(ISNUMBER(FIND("skin",C1167)),ISNUMBER(FIND("dermal",C1167))),"NA")</f>
        <v>NA</v>
      </c>
      <c r="AS1167" t="str">
        <f>IF(OR(Table1[[#This Row],[Rodents]],Table1[[#This Row],[Human]],Table1[[#This Row],[Pig]]),OR(ISNUMBER(FIND("liver",C1167)),ISNUMBER(FIND("hepat",C1167))),"NA")</f>
        <v>NA</v>
      </c>
      <c r="AT1167" t="str">
        <f>IF(OR(Table1[[#This Row],[Rodents]],Table1[[#This Row],[Human]],Table1[[#This Row],[Pig]]),OR(ISNUMBER(FIND("kidney",C1167)),ISNUMBER(FIND("neph",C1167))),"NA")</f>
        <v>NA</v>
      </c>
      <c r="AU1167" t="str">
        <f>IF(OR(Table1[[#This Row],[Rodents]],Table1[[#This Row],[Human]],Table1[[#This Row],[Pig]]),OR(ISNUMBER(FIND("brain",C1167)),ISNUMBER(FIND("neur",C1167)),ISNUMBER(FIND("nerv",C1167))),"NA")</f>
        <v>NA</v>
      </c>
      <c r="AV1167" t="str">
        <f>IF(OR(Table1[[#This Row],[Rodents]],Table1[[#This Row],[Human]],Table1[[#This Row],[Pig]]),OR(ISNUMBER(FIND("heart",C1167)),ISNUMBER(FIND("cardi",C1167))),"NA")</f>
        <v>NA</v>
      </c>
      <c r="AW1167" t="str">
        <f>IF(OR(Table1[[#This Row],[Rodents]],Table1[[#This Row],[Human]],Table1[[#This Row],[Pig]]),OR(ISNUMBER(FIND("gastro",C1167)),ISNUMBER(FIND("intesti",C1167)),ISNUMBER(FIND("stomach",C1167))),"NA")</f>
        <v>NA</v>
      </c>
      <c r="AX1167" t="str">
        <f>IF(OR(Table1[[#This Row],[Rodents]],Table1[[#This Row],[Human]],Table1[[#This Row],[Pig]]),NOT(OR(AQ1167,AR1167,AS1167,AT1167,AU1167,AV1167,AW1167)),"NA")</f>
        <v>NA</v>
      </c>
      <c r="AY1167" t="b">
        <f>OR(ISNUMBER(FIND("SWCNT",C1167)),ISNUMBER(FIND("SWNT",C1167)),ISNUMBER(FIND("single-wall",C1167)),ISNUMBER(FIND("single wall",C1167)),ISNUMBER(FIND("Single wall",C1167)),ISNUMBER(FIND("Single-wall",C1167)),ISNUMBER(FIND("SWCNT",B1167)),ISNUMBER(FIND("SWNT",B1167)),ISNUMBER(FIND("single-wall",B1167)),ISNUMBER(FIND("single wall",B1167)),ISNUMBER(FIND("Single-wall",B1167)),ISNUMBER(FIND("Single wall",B1167)))</f>
        <v>1</v>
      </c>
      <c r="AZ1167" t="b">
        <f>OR(ISNUMBER(FIND("MWCNT",C1167)),ISNUMBER(FIND("MWNT",C1167)),ISNUMBER(FIND("multi-wall",C1167)),ISNUMBER(FIND("multi wall",C1167)),ISNUMBER(FIND("multiwall",C1167)),ISNUMBER(FIND("Multi-wall",C1167)),ISNUMBER(FIND("Multi wall",C1167)),ISNUMBER(FIND("Multiwall",C1167)),ISNUMBER(FIND("MWCNT",B1167)),ISNUMBER(FIND("MWNT",B1167)),ISNUMBER(FIND("multi-wall",B1167)),ISNUMBER(FIND("multi wall",B1167)),ISNUMBER(FIND("multiwall",B1167)),ISNUMBER(FIND("Multi-wall",B1167)),ISNUMBER(FIND("Multi wall",B1167)),ISNUMBER(FIND("Multiwall",B1167)),ISNUMBER(FIND("Double-wall",B1167)),ISNUMBER(FIND("Double wall",B1167)),ISNUMBER(FIND("Doublewall",B1167)),ISNUMBER(FIND("double-wall",B1167)),ISNUMBER(FIND("double wall",B1167)),ISNUMBER(FIND("doublewall",B1167)))</f>
        <v>0</v>
      </c>
      <c r="BA1167" t="b">
        <f>AND(Table1[[#This Row],[SWCNT]],Table1[[#This Row],[MWCNT]])</f>
        <v>0</v>
      </c>
      <c r="BB1167" t="b">
        <f>IF(Table1[[#This Row],[SWCNT]]=TRUE,FALSE,IF(Table1[[#This Row],[MWCNT]]=TRUE,FALSE,TRUE))</f>
        <v>0</v>
      </c>
      <c r="BC1167" s="18"/>
    </row>
    <row r="1168" spans="1:55" ht="148">
      <c r="A1168" t="s">
        <v>5877</v>
      </c>
      <c r="B1168" s="2" t="s">
        <v>5878</v>
      </c>
      <c r="C1168" s="16" t="s">
        <v>5879</v>
      </c>
      <c r="D1168" s="17" t="s">
        <v>4171</v>
      </c>
      <c r="E1168" s="2">
        <v>2007</v>
      </c>
      <c r="F1168" t="b">
        <f>OR(ISNUMBER(FIND("cytotoxic",C1168)),ISNUMBER(FIND("Cytotoxic",C1168)),ISNUMBER(FIND("cellular toxicity",C1168)),ISNUMBER(FIND("cell death",C1168)),ISNUMBER(FIND("viable",C1168)),ISNUMBER(FIND("phytotoxic",C1168)),ISNUMBER(FIND("acute toxicity",C1168)),ISNUMBER(FIND("MTT",C1168)),ISNUMBER(FIND("survival",C1168)),ISNUMBER(FIND("prolifer",C1168)),ISNUMBER(FIND("apoptosis",C1168)),ISNUMBER(FIND("neurotoxic",C1168)),ISNUMBER(FIND("  lysis ",C1168)),ISNUMBER(FIND("necrosis",C1168)),ISNUMBER(FIND("cellular death",C1168))*3,ISNUMBER(FIND("LDH",C1168)),ISNUMBER(FIND("Acute toxicity",C1168)))</f>
        <v>1</v>
      </c>
      <c r="G1168" t="b">
        <f>OR(ISNUMBER(FIND("genotoxic",C1168)),ISNUMBER(FIND("genotoxicity",C1168)),ISNUMBER(FIND("DNA damage",C1168)),ISNUMBER(FIND("DNA",C1168)),ISNUMBER(FIND("RNA",C1168)),ISNUMBER(FIND("mesothelioma",C1168)),ISNUMBER(FIND("carcino",C1168)),ISNUMBER(FIND("mutagen",C1168)),ISNUMBER(FIND("genetic",C1168)))</f>
        <v>1</v>
      </c>
      <c r="H1168" t="b">
        <f>OR(ISNUMBER(FIND("inflammatory",C1168)),ISNUMBER(FIND("inflamm",C1168)))</f>
        <v>0</v>
      </c>
      <c r="I1168" t="b">
        <f>OR(ISNUMBER(FIND("immune",C1168)),ISNUMBER(FIND("immunological",C1168)),ISNUMBER(FIND("interleuk",C1168)),ISNUMBER(FIND("platelet activation",C1168)),ISNUMBER(FIND("monocyte",C1168)),ISNUMBER(FIND("leukocyte",C1168)),ISNUMBER(FIND("cytokine",C1168)),ISNUMBER(FIND("CD4",C1168)),ISNUMBER(FIND("CD8",C1168)),ISNUMBER(FIND("T-cell",C1168)))</f>
        <v>0</v>
      </c>
      <c r="J1168" t="b">
        <f>OR(ISNUMBER(FIND("reactive oxygen",C1168)),ISNUMBER(FIND("ROS",C1168)),ISNUMBER(FIND("free radical",C1168)),ISNUMBER(FIND("oxidative stress",C1168)),ISNUMBER(FIND("peroxid",C1168)),ISNUMBER(FIND("oxidative",C1168)),ISNUMBER(FIND("antioxid",C1168)))</f>
        <v>0</v>
      </c>
      <c r="K1168" t="b">
        <f>OR(ISNUMBER(FIND("autophag",C1168)))</f>
        <v>0</v>
      </c>
      <c r="L1168" t="b">
        <f>OR(ISNUMBER(FIND("morpholog",C1168)))</f>
        <v>0</v>
      </c>
      <c r="M1168" t="b">
        <f>OR(ISNUMBER(FIND("fibrosis",C1168)),ISNUMBER(FIND("Fibrosis",C1168)),ISNUMBER(FIND("fibrot",C1168)))</f>
        <v>0</v>
      </c>
      <c r="N1168" t="b">
        <f>OR(ISNUMBER(FIND("offspring",C1168)),ISNUMBER(FIND("Parental",C1168)),ISNUMBER(FIND("parental",C1168)),ISNUMBER(FIND("germline",C1168)),ISNUMBER(FIND("reproduc",C1168)),ISNUMBER(FIND("embryo",C1168)))</f>
        <v>0</v>
      </c>
      <c r="O1168" t="b">
        <f>OR(ISNUMBER(FIND("metabol",C1168)),ISNUMBER(FIND("Metabol",C1168)),ISNUMBER(FIND("digest",C1168)),ISNUMBER(FIND("mitochon",C1168)))</f>
        <v>1</v>
      </c>
      <c r="P1168" t="b">
        <f>OR(ISNUMBER(FIND("ecotox",C1168)),ISNUMBER(FIND("Ecotox",B1168)),ISNUMBER(FIND("ecotox",B1168)),ISNUMBER(FIND("Ecotox",C1168)))</f>
        <v>0</v>
      </c>
      <c r="Q1168" t="b">
        <f>OR(ISNUMBER(FIND("Bioaccum",C1168)),ISNUMBER(FIND("bioaccum",C1168)),ISNUMBER(FIND("accum",C1168)))</f>
        <v>0</v>
      </c>
      <c r="R1168" t="b">
        <f>OR(ISNUMBER(FIND("Occupation",C1168)),ISNUMBER(FIND("occupation",C1168)),ISNUMBER(FIND("worker",C1168)),ISNUMBER(FIND("workforce",C1168)))</f>
        <v>0</v>
      </c>
      <c r="S1168" t="b">
        <f>NOT(OR(F1168,G1168,H1168,I1168,J1168,K1168,L1168,M1168,N1168,O1168,P1168,Q1168,R1168))</f>
        <v>0</v>
      </c>
      <c r="U1168" t="b">
        <f>OR(Table1[[#This Row],[Inflammation]],Table1[[#This Row],[Immune]])</f>
        <v>0</v>
      </c>
      <c r="V1168" t="str">
        <f>IF(OR(Table1[[#This Row],[Rodents]],Table1[[#This Row],[Human]],Table1[[#This Row],[Pig]]),OR(ISNUMBER(FIND("intratrach",C1168)),ISNUMBER(FIND("nasal ",C1168)),ISNUMBER(FIND("instill",C1168))),"NA")</f>
        <v>NA</v>
      </c>
      <c r="W1168" t="str">
        <f>IF(OR(Table1[[#This Row],[Rodents]],Table1[[#This Row],[Human]],Table1[[#This Row],[Pig]]),OR(ISNUMBER(FIND("dermal",C1168)),ISNUMBER(FIND("skin ",C1168))),"NA")</f>
        <v>NA</v>
      </c>
      <c r="X1168" t="str">
        <f>IF(OR(Table1[[#This Row],[Rodents]],Table1[[#This Row],[Human]],Table1[[#This Row],[Pig]]),OR(ISNUMBER(FIND("injected",C1168)),ISNUMBER(FIND("periton",C1168)),ISNUMBER(FIND("intrascrot",C1168))),"NA")</f>
        <v>NA</v>
      </c>
      <c r="Y1168" t="str">
        <f>IF(OR(Table1[[#This Row],[Rodents]],Table1[[#This Row],[Human]],Table1[[#This Row],[Pig]]),NOT(OR(Table1[[#This Row],[Inhaled/Intratracheal/intranasal]],Table1[[#This Row],[Dermal]],Table1[[#This Row],[Injected]])),"NA")</f>
        <v>NA</v>
      </c>
      <c r="AA1168" t="b">
        <f>OR(ISNUMBER(FIND("fish ",C1168)),ISNUMBER(FIND("Fish ",C1168)),ISNUMBER(FIND("aquatic",C1168)),ISNUMBER(FIND("daphnids",C1168)),ISNUMBER(FIND("Carcinus maenas",C1168)),ISNUMBER(FIND("Daphnia",C1168)),ISNUMBER(FIND("Ruditapes philippinarum",C1168)),ISNUMBER(FIND("daphnia",C1168)),ISNUMBER(FIND("marine",C1168)),ISNUMBER(FIND("mussel",C1168)),ISNUMBER(FIND("algae",C1168)),ISNUMBER(FIND("Donax faba",C1168)),ISNUMBER(FIND("estuarine",C1168)),ISNUMBER(FIND("snail",C1168)),ISNUMBER(FIND("Prorocentrum donghaiense",C1168)) )</f>
        <v>0</v>
      </c>
      <c r="AB1168" t="b">
        <f>OR(ISNUMBER(FIND(" rat ",C1168)),ISNUMBER(FIND(" rats ",C1168)),ISNUMBER(FIND(" Rats ",C1168)),ISNUMBER(FIND(" Rat ",C1168)),ISNUMBER(FIND(" rat.",C1168)),ISNUMBER(FIND(" rats.",C1168)),ISNUMBER(FIND("mouse",C1168)),ISNUMBER(FIND("mice",C1168)), ISNUMBER(FIND(" Mice",C1168)))</f>
        <v>0</v>
      </c>
      <c r="AC1168" t="b">
        <f>OR(ISNUMBER(FIND(" cell ",C1168)),ISNUMBER(FIND("fibroblast",C1168)),ISNUMBER(FIND("macrophage",C1168)),ISNUMBER(FIND("epithelial",C1168)),ISNUMBER(FIND("endothelial",C1168)),ISNUMBER(FIND("neuron",C1168)),ISNUMBER(FIND(" cells ",C1168)),ISNUMBER(FIND("RBC",C1168)),ISNUMBER(FIND("mitochond",C1168)),ISNUMBER(FIND("adipocyte",C1168)),ISNUMBER(FIND("osteo",C1168)),ISNUMBER(FIND("keratin",C1168)),ISNUMBER(FIND(" cell's ",C1168)),ISNUMBER(FIND("eukary",C1168)),ISNUMBER(FIND("sperm",C1168)))</f>
        <v>1</v>
      </c>
      <c r="AD1168" t="b">
        <f>OR(ISNUMBER(FIND("human",B1168)),ISNUMBER(FIND("workers",B1168)),ISNUMBER(FIND("workforces",B1168)),ISNUMBER(FIND("occupational",B1168)),ISNUMBER(FIND("Case report",B1168)),ISNUMBER(FIND("Workplaces",B1168)),ISNUMBER(FIND("worker",B1168)))</f>
        <v>0</v>
      </c>
      <c r="AE1168" t="b">
        <f>OR(ISNUMBER(FIND(" plant ",C1168)),ISNUMBER(FIND("Plant ",C1168)),ISNUMBER(FIND("tomato",C1168)),ISNUMBER(FIND("plants",C1168)),ISNUMBER(FIND("Plants",C1168)),ISNUMBER(FIND("algae",C1168)),ISNUMBER(FIND("lettuce",C1168)),ISNUMBER(FIND("green gram sprouts ",C1168)),ISNUMBER(FIND("Cucurbita pepo",C1168)),ISNUMBER(FIND("bean ",C1168)),ISNUMBER(FIND("chloroplast",C1168)),ISNUMBER(FIND("chlorophyll",C1168)),ISNUMBER(FIND("seedling",C1168)),ISNUMBER(FIND("canola",C1168)),ISNUMBER(FIND("shoot",C1168)),ISNUMBER(FIND("photosynthes",C1168)),ISNUMBER(FIND(" leaves ",C1168)),,ISNUMBER(FIND("agriculture",C1168)),ISNUMBER(FIND(" crops ",C1168)))</f>
        <v>0</v>
      </c>
      <c r="AF1168" t="b">
        <f>OR(ISNUMBER(FIND("bacteria",C1168)),ISNUMBER(FIND("Bacteria",C1168)),ISNUMBER(FIND("Bacterium",C1168)),ISNUMBER(FIND("bacterium",C1168)),ISNUMBER(FIND(" coli ",C1168)))</f>
        <v>0</v>
      </c>
      <c r="AG1168" t="b">
        <f>OR(ISNUMBER(FIND("fungi",C1168)),ISNUMBER(FIND("Fungi",C1168)),ISNUMBER(FIND("fungus",C1168)),ISNUMBER(FIND("Fungus",C1168)),ISNUMBER(FIND("mushroom",C1168)),ISNUMBER(FIND("Mushroom",C1168)),ISNUMBER(FIND(" mold ",C1168)))</f>
        <v>0</v>
      </c>
      <c r="AH1168" t="b">
        <f>OR(ISNUMBER(FIND("Pig ",C1168)),ISNUMBER(FIND("pig ",C1168)),ISNUMBER(FIND("Pigs ",C1168)),ISNUMBER(FIND("pigs ",C1168)))</f>
        <v>0</v>
      </c>
      <c r="AI1168" t="b">
        <f>OR(ISNUMBER(FIND(" C. elegans",C1168)),ISNUMBER(FIND("Caenorhabditis elegans",C1168)),ISNUMBER(FIND("earthworms",C1168)),ISNUMBER(FIND(" Ficopomatus enigmaticus",C1168)),ISNUMBER(FIND("larva",C1168)),ISNUMBER(FIND("Lumbriculus variegatus",C1168)),ISNUMBER(FIND("nematode",C1168)))</f>
        <v>0</v>
      </c>
      <c r="AJ1168" t="b">
        <f>NOT(OR(AA1168,AB1168,AC1168,AD1168,AE1168,AF1168,AG1168,AH1168,AI1168))</f>
        <v>0</v>
      </c>
      <c r="AL1168" t="b">
        <f>OR(AA1168,AB1168,AD1168,AE1168,AF1168,AG1168,AH1168,AI1168)</f>
        <v>0</v>
      </c>
      <c r="AM1168" t="b">
        <f>IF(Table1[[#This Row],[In vivo?]],IF(Table1[[#This Row],[Cell]],FALSE,TRUE),FALSE)</f>
        <v>0</v>
      </c>
      <c r="AN1168" t="b">
        <f>AND(AC1168,AL1168)</f>
        <v>0</v>
      </c>
      <c r="AO1168" t="b">
        <f>IF(Table1[[#This Row],[Cell]],IF(Table1[[#This Row],[In vivo?]],FALSE,TRUE),FALSE)</f>
        <v>1</v>
      </c>
      <c r="AP1168" t="b">
        <f>NOT(OR(Table1[[#This Row],[In vivo?]],Table1[[#This Row],[Only in Cell]]))</f>
        <v>0</v>
      </c>
      <c r="AQ1168" t="str">
        <f>IF(OR(Table1[[#This Row],[Rodents]],Table1[[#This Row],[Human]],Table1[[#This Row],[Pig]]),OR(ISNUMBER(FIND("pulmonary",C1168)),ISNUMBER(FIND("lung",C1168))),"NA")</f>
        <v>NA</v>
      </c>
      <c r="AR1168" t="str">
        <f>IF(OR(Table1[[#This Row],[Rodents]],Table1[[#This Row],[Human]],Table1[[#This Row],[Pig]]),OR(ISNUMBER(FIND("skin",C1168)),ISNUMBER(FIND("dermal",C1168))),"NA")</f>
        <v>NA</v>
      </c>
      <c r="AS1168" t="str">
        <f>IF(OR(Table1[[#This Row],[Rodents]],Table1[[#This Row],[Human]],Table1[[#This Row],[Pig]]),OR(ISNUMBER(FIND("liver",C1168)),ISNUMBER(FIND("hepat",C1168))),"NA")</f>
        <v>NA</v>
      </c>
      <c r="AT1168" t="str">
        <f>IF(OR(Table1[[#This Row],[Rodents]],Table1[[#This Row],[Human]],Table1[[#This Row],[Pig]]),OR(ISNUMBER(FIND("kidney",C1168)),ISNUMBER(FIND("neph",C1168))),"NA")</f>
        <v>NA</v>
      </c>
      <c r="AU1168" t="str">
        <f>IF(OR(Table1[[#This Row],[Rodents]],Table1[[#This Row],[Human]],Table1[[#This Row],[Pig]]),OR(ISNUMBER(FIND("brain",C1168)),ISNUMBER(FIND("neur",C1168)),ISNUMBER(FIND("nerv",C1168))),"NA")</f>
        <v>NA</v>
      </c>
      <c r="AV1168" t="str">
        <f>IF(OR(Table1[[#This Row],[Rodents]],Table1[[#This Row],[Human]],Table1[[#This Row],[Pig]]),OR(ISNUMBER(FIND("heart",C1168)),ISNUMBER(FIND("cardi",C1168))),"NA")</f>
        <v>NA</v>
      </c>
      <c r="AW1168" t="str">
        <f>IF(OR(Table1[[#This Row],[Rodents]],Table1[[#This Row],[Human]],Table1[[#This Row],[Pig]]),OR(ISNUMBER(FIND("gastro",C1168)),ISNUMBER(FIND("intesti",C1168)),ISNUMBER(FIND("stomach",C1168))),"NA")</f>
        <v>NA</v>
      </c>
      <c r="AX1168" t="str">
        <f>IF(OR(Table1[[#This Row],[Rodents]],Table1[[#This Row],[Human]],Table1[[#This Row],[Pig]]),NOT(OR(AQ1168,AR1168,AS1168,AT1168,AU1168,AV1168,AW1168)),"NA")</f>
        <v>NA</v>
      </c>
      <c r="AY1168" t="b">
        <f>OR(ISNUMBER(FIND("SWCNT",C1168)),ISNUMBER(FIND("SWNT",C1168)),ISNUMBER(FIND("single-wall",C1168)),ISNUMBER(FIND("single wall",C1168)),ISNUMBER(FIND("Single wall",C1168)),ISNUMBER(FIND("Single-wall",C1168)),ISNUMBER(FIND("SWCNT",B1168)),ISNUMBER(FIND("SWNT",B1168)),ISNUMBER(FIND("single-wall",B1168)),ISNUMBER(FIND("single wall",B1168)),ISNUMBER(FIND("Single-wall",B1168)),ISNUMBER(FIND("Single wall",B1168)))</f>
        <v>1</v>
      </c>
      <c r="AZ1168" t="b">
        <f>OR(ISNUMBER(FIND("MWCNT",C1168)),ISNUMBER(FIND("MWNT",C1168)),ISNUMBER(FIND("multi-wall",C1168)),ISNUMBER(FIND("multi wall",C1168)),ISNUMBER(FIND("multiwall",C1168)),ISNUMBER(FIND("Multi-wall",C1168)),ISNUMBER(FIND("Multi wall",C1168)),ISNUMBER(FIND("Multiwall",C1168)),ISNUMBER(FIND("MWCNT",B1168)),ISNUMBER(FIND("MWNT",B1168)),ISNUMBER(FIND("multi-wall",B1168)),ISNUMBER(FIND("multi wall",B1168)),ISNUMBER(FIND("multiwall",B1168)),ISNUMBER(FIND("Multi-wall",B1168)),ISNUMBER(FIND("Multi wall",B1168)),ISNUMBER(FIND("Multiwall",B1168)),ISNUMBER(FIND("Double-wall",B1168)),ISNUMBER(FIND("Double wall",B1168)),ISNUMBER(FIND("Doublewall",B1168)),ISNUMBER(FIND("double-wall",B1168)),ISNUMBER(FIND("double wall",B1168)),ISNUMBER(FIND("doublewall",B1168)))</f>
        <v>0</v>
      </c>
      <c r="BA1168" t="b">
        <f>AND(Table1[[#This Row],[SWCNT]],Table1[[#This Row],[MWCNT]])</f>
        <v>0</v>
      </c>
      <c r="BB1168" t="b">
        <f>IF(Table1[[#This Row],[SWCNT]]=TRUE,FALSE,IF(Table1[[#This Row],[MWCNT]]=TRUE,FALSE,TRUE))</f>
        <v>0</v>
      </c>
      <c r="BC1168" s="18"/>
    </row>
    <row r="1169" spans="1:55" ht="203.5">
      <c r="A1169" t="s">
        <v>5948</v>
      </c>
      <c r="B1169" s="2" t="s">
        <v>5949</v>
      </c>
      <c r="C1169" s="16" t="s">
        <v>5950</v>
      </c>
      <c r="D1169" s="17" t="s">
        <v>1752</v>
      </c>
      <c r="E1169" s="2">
        <v>2006</v>
      </c>
      <c r="F1169" t="b">
        <f>OR(ISNUMBER(FIND("cytotoxic",C1169)),ISNUMBER(FIND("Cytotoxic",C1169)),ISNUMBER(FIND("cellular toxicity",C1169)),ISNUMBER(FIND("cell death",C1169)),ISNUMBER(FIND("viable",C1169)),ISNUMBER(FIND("phytotoxic",C1169)),ISNUMBER(FIND("acute toxicity",C1169)),ISNUMBER(FIND("MTT",C1169)),ISNUMBER(FIND("survival",C1169)),ISNUMBER(FIND("prolifer",C1169)),ISNUMBER(FIND("apoptosis",C1169)),ISNUMBER(FIND("neurotoxic",C1169)),ISNUMBER(FIND("  lysis ",C1169)),ISNUMBER(FIND("necrosis",C1169)),ISNUMBER(FIND("cellular death",C1169))*3,ISNUMBER(FIND("LDH",C1169)),ISNUMBER(FIND("Acute toxicity",C1169)))</f>
        <v>0</v>
      </c>
      <c r="G1169" t="b">
        <f>OR(ISNUMBER(FIND("genotoxic",C1169)),ISNUMBER(FIND("genotoxicity",C1169)),ISNUMBER(FIND("DNA damage",C1169)),ISNUMBER(FIND("DNA",C1169)),ISNUMBER(FIND("RNA",C1169)),ISNUMBER(FIND("mesothelioma",C1169)),ISNUMBER(FIND("carcino",C1169)),ISNUMBER(FIND("mutagen",C1169)),ISNUMBER(FIND("genetic",C1169)))</f>
        <v>0</v>
      </c>
      <c r="H1169" t="b">
        <f>OR(ISNUMBER(FIND("inflammatory",C1169)),ISNUMBER(FIND("inflamm",C1169)))</f>
        <v>0</v>
      </c>
      <c r="I1169" t="b">
        <f>OR(ISNUMBER(FIND("immune",C1169)),ISNUMBER(FIND("immunological",C1169)),ISNUMBER(FIND("interleuk",C1169)),ISNUMBER(FIND("platelet activation",C1169)),ISNUMBER(FIND("monocyte",C1169)),ISNUMBER(FIND("leukocyte",C1169)),ISNUMBER(FIND("cytokine",C1169)),ISNUMBER(FIND("CD4",C1169)),ISNUMBER(FIND("CD8",C1169)),ISNUMBER(FIND("T-cell",C1169)))</f>
        <v>0</v>
      </c>
      <c r="J1169" t="b">
        <f>OR(ISNUMBER(FIND("reactive oxygen",C1169)),ISNUMBER(FIND("ROS",C1169)),ISNUMBER(FIND("free radical",C1169)),ISNUMBER(FIND("oxidative stress",C1169)),ISNUMBER(FIND("peroxid",C1169)),ISNUMBER(FIND("oxidative",C1169)),ISNUMBER(FIND("antioxid",C1169)))</f>
        <v>0</v>
      </c>
      <c r="K1169" t="b">
        <f>OR(ISNUMBER(FIND("autophag",C1169)))</f>
        <v>0</v>
      </c>
      <c r="L1169" t="b">
        <f>OR(ISNUMBER(FIND("morpholog",C1169)))</f>
        <v>0</v>
      </c>
      <c r="M1169" t="b">
        <f>OR(ISNUMBER(FIND("fibrosis",C1169)),ISNUMBER(FIND("Fibrosis",C1169)),ISNUMBER(FIND("fibrot",C1169)))</f>
        <v>0</v>
      </c>
      <c r="N1169" t="b">
        <f>OR(ISNUMBER(FIND("offspring",C1169)),ISNUMBER(FIND("Parental",C1169)),ISNUMBER(FIND("parental",C1169)),ISNUMBER(FIND("germline",C1169)),ISNUMBER(FIND("reproduc",C1169)),ISNUMBER(FIND("embryo",C1169)))</f>
        <v>0</v>
      </c>
      <c r="O1169" t="b">
        <f>OR(ISNUMBER(FIND("metabol",C1169)),ISNUMBER(FIND("Metabol",C1169)),ISNUMBER(FIND("digest",C1169)),ISNUMBER(FIND("mitochon",C1169)))</f>
        <v>1</v>
      </c>
      <c r="P1169" t="b">
        <f>OR(ISNUMBER(FIND("ecotox",C1169)),ISNUMBER(FIND("Ecotox",B1169)),ISNUMBER(FIND("ecotox",B1169)),ISNUMBER(FIND("Ecotox",C1169)))</f>
        <v>0</v>
      </c>
      <c r="Q1169" t="b">
        <f>OR(ISNUMBER(FIND("Bioaccum",C1169)),ISNUMBER(FIND("bioaccum",C1169)),ISNUMBER(FIND("accum",C1169)))</f>
        <v>0</v>
      </c>
      <c r="R1169" t="b">
        <f>OR(ISNUMBER(FIND("Occupation",C1169)),ISNUMBER(FIND("occupation",C1169)),ISNUMBER(FIND("worker",C1169)),ISNUMBER(FIND("workforce",C1169)))</f>
        <v>1</v>
      </c>
      <c r="S1169" t="b">
        <f>NOT(OR(F1169,G1169,H1169,I1169,J1169,K1169,L1169,M1169,N1169,O1169,P1169,Q1169,R1169))</f>
        <v>0</v>
      </c>
      <c r="U1169" t="b">
        <f>OR(Table1[[#This Row],[Inflammation]],Table1[[#This Row],[Immune]])</f>
        <v>0</v>
      </c>
      <c r="V1169" t="str">
        <f>IF(OR(Table1[[#This Row],[Rodents]],Table1[[#This Row],[Human]],Table1[[#This Row],[Pig]]),OR(ISNUMBER(FIND("intratrach",C1169)),ISNUMBER(FIND("nasal ",C1169)),ISNUMBER(FIND("instill",C1169))),"NA")</f>
        <v>NA</v>
      </c>
      <c r="W1169" t="str">
        <f>IF(OR(Table1[[#This Row],[Rodents]],Table1[[#This Row],[Human]],Table1[[#This Row],[Pig]]),OR(ISNUMBER(FIND("dermal",C1169)),ISNUMBER(FIND("skin ",C1169))),"NA")</f>
        <v>NA</v>
      </c>
      <c r="X1169" t="str">
        <f>IF(OR(Table1[[#This Row],[Rodents]],Table1[[#This Row],[Human]],Table1[[#This Row],[Pig]]),OR(ISNUMBER(FIND("injected",C1169)),ISNUMBER(FIND("periton",C1169)),ISNUMBER(FIND("intrascrot",C1169))),"NA")</f>
        <v>NA</v>
      </c>
      <c r="Y1169" t="str">
        <f>IF(OR(Table1[[#This Row],[Rodents]],Table1[[#This Row],[Human]],Table1[[#This Row],[Pig]]),NOT(OR(Table1[[#This Row],[Inhaled/Intratracheal/intranasal]],Table1[[#This Row],[Dermal]],Table1[[#This Row],[Injected]])),"NA")</f>
        <v>NA</v>
      </c>
      <c r="AA1169" t="b">
        <f>OR(ISNUMBER(FIND("fish ",C1169)),ISNUMBER(FIND("Fish ",C1169)),ISNUMBER(FIND("aquatic",C1169)),ISNUMBER(FIND("daphnids",C1169)),ISNUMBER(FIND("Carcinus maenas",C1169)),ISNUMBER(FIND("Daphnia",C1169)),ISNUMBER(FIND("Ruditapes philippinarum",C1169)),ISNUMBER(FIND("daphnia",C1169)),ISNUMBER(FIND("marine",C1169)),ISNUMBER(FIND("mussel",C1169)),ISNUMBER(FIND("algae",C1169)),ISNUMBER(FIND("Donax faba",C1169)),ISNUMBER(FIND("estuarine",C1169)),ISNUMBER(FIND("snail",C1169)),ISNUMBER(FIND("Prorocentrum donghaiense",C1169)) )</f>
        <v>0</v>
      </c>
      <c r="AB1169" t="b">
        <f>OR(ISNUMBER(FIND(" rat ",C1169)),ISNUMBER(FIND(" rats ",C1169)),ISNUMBER(FIND(" Rats ",C1169)),ISNUMBER(FIND(" Rat ",C1169)),ISNUMBER(FIND(" rat.",C1169)),ISNUMBER(FIND(" rats.",C1169)),ISNUMBER(FIND("mouse",C1169)),ISNUMBER(FIND("mice",C1169)), ISNUMBER(FIND(" Mice",C1169)))</f>
        <v>0</v>
      </c>
      <c r="AC1169" t="b">
        <f>OR(ISNUMBER(FIND(" cell ",C1169)),ISNUMBER(FIND("fibroblast",C1169)),ISNUMBER(FIND("macrophage",C1169)),ISNUMBER(FIND("epithelial",C1169)),ISNUMBER(FIND("endothelial",C1169)),ISNUMBER(FIND("neuron",C1169)),ISNUMBER(FIND(" cells ",C1169)),ISNUMBER(FIND("RBC",C1169)),ISNUMBER(FIND("mitochond",C1169)),ISNUMBER(FIND("adipocyte",C1169)),ISNUMBER(FIND("osteo",C1169)),ISNUMBER(FIND("keratin",C1169)),ISNUMBER(FIND(" cell's ",C1169)),ISNUMBER(FIND("eukary",C1169)),ISNUMBER(FIND("sperm",C1169)))</f>
        <v>1</v>
      </c>
      <c r="AD1169" t="b">
        <v>0</v>
      </c>
      <c r="AE1169" t="b">
        <f>OR(ISNUMBER(FIND(" plant ",C1169)),ISNUMBER(FIND("Plant ",C1169)),ISNUMBER(FIND("tomato",C1169)),ISNUMBER(FIND("plants",C1169)),ISNUMBER(FIND("Plants",C1169)),ISNUMBER(FIND("algae",C1169)),ISNUMBER(FIND("lettuce",C1169)),ISNUMBER(FIND("green gram sprouts ",C1169)),ISNUMBER(FIND("Cucurbita pepo",C1169)),ISNUMBER(FIND("bean ",C1169)),ISNUMBER(FIND("chloroplast",C1169)),ISNUMBER(FIND("chlorophyll",C1169)),ISNUMBER(FIND("seedling",C1169)),ISNUMBER(FIND("canola",C1169)),ISNUMBER(FIND("shoot",C1169)),ISNUMBER(FIND("photosynthes",C1169)),ISNUMBER(FIND(" leaves ",C1169)),,ISNUMBER(FIND("agriculture",C1169)),ISNUMBER(FIND(" crops ",C1169)))</f>
        <v>0</v>
      </c>
      <c r="AF1169" t="b">
        <f>OR(ISNUMBER(FIND("bacteria",C1169)),ISNUMBER(FIND("Bacteria",C1169)),ISNUMBER(FIND("Bacterium",C1169)),ISNUMBER(FIND("bacterium",C1169)),ISNUMBER(FIND(" coli ",C1169)))</f>
        <v>0</v>
      </c>
      <c r="AG1169" t="b">
        <f>OR(ISNUMBER(FIND("fungi",C1169)),ISNUMBER(FIND("Fungi",C1169)),ISNUMBER(FIND("fungus",C1169)),ISNUMBER(FIND("Fungus",C1169)),ISNUMBER(FIND("mushroom",C1169)),ISNUMBER(FIND("Mushroom",C1169)),ISNUMBER(FIND(" mold ",C1169)))</f>
        <v>0</v>
      </c>
      <c r="AH1169" t="b">
        <f>OR(ISNUMBER(FIND("Pig ",C1169)),ISNUMBER(FIND("pig ",C1169)),ISNUMBER(FIND("Pigs ",C1169)),ISNUMBER(FIND("pigs ",C1169)))</f>
        <v>0</v>
      </c>
      <c r="AI1169" t="b">
        <f>OR(ISNUMBER(FIND(" C. elegans",C1169)),ISNUMBER(FIND("Caenorhabditis elegans",C1169)),ISNUMBER(FIND("earthworms",C1169)),ISNUMBER(FIND(" Ficopomatus enigmaticus",C1169)),ISNUMBER(FIND("larva",C1169)),ISNUMBER(FIND("Lumbriculus variegatus",C1169)),ISNUMBER(FIND("nematode",C1169)))</f>
        <v>0</v>
      </c>
      <c r="AJ1169" t="b">
        <f>NOT(OR(AA1169,AB1169,AC1169,AD1169,AE1169,AF1169,AG1169,AH1169,AI1169))</f>
        <v>0</v>
      </c>
      <c r="AL1169" t="b">
        <f>OR(AA1169,AB1169,AD1169,AE1169,AF1169,AG1169,AH1169,AI1169)</f>
        <v>0</v>
      </c>
      <c r="AM1169" t="b">
        <f>IF(Table1[[#This Row],[In vivo?]],IF(Table1[[#This Row],[Cell]],FALSE,TRUE),FALSE)</f>
        <v>0</v>
      </c>
      <c r="AN1169" t="b">
        <f>AND(AC1169,AL1169)</f>
        <v>0</v>
      </c>
      <c r="AO1169" t="b">
        <f>IF(Table1[[#This Row],[Cell]],IF(Table1[[#This Row],[In vivo?]],FALSE,TRUE),FALSE)</f>
        <v>1</v>
      </c>
      <c r="AP1169" t="b">
        <f>NOT(OR(Table1[[#This Row],[In vivo?]],Table1[[#This Row],[Only in Cell]]))</f>
        <v>0</v>
      </c>
      <c r="AQ1169" t="str">
        <f>IF(OR(Table1[[#This Row],[Rodents]],Table1[[#This Row],[Human]],Table1[[#This Row],[Pig]]),OR(ISNUMBER(FIND("pulmonary",C1169)),ISNUMBER(FIND("lung",C1169))),"NA")</f>
        <v>NA</v>
      </c>
      <c r="AR1169" t="str">
        <f>IF(OR(Table1[[#This Row],[Rodents]],Table1[[#This Row],[Human]],Table1[[#This Row],[Pig]]),OR(ISNUMBER(FIND("skin",C1169)),ISNUMBER(FIND("dermal",C1169))),"NA")</f>
        <v>NA</v>
      </c>
      <c r="AS1169" t="str">
        <f>IF(OR(Table1[[#This Row],[Rodents]],Table1[[#This Row],[Human]],Table1[[#This Row],[Pig]]),OR(ISNUMBER(FIND("liver",C1169)),ISNUMBER(FIND("hepat",C1169))),"NA")</f>
        <v>NA</v>
      </c>
      <c r="AT1169" t="str">
        <f>IF(OR(Table1[[#This Row],[Rodents]],Table1[[#This Row],[Human]],Table1[[#This Row],[Pig]]),OR(ISNUMBER(FIND("kidney",C1169)),ISNUMBER(FIND("neph",C1169))),"NA")</f>
        <v>NA</v>
      </c>
      <c r="AU1169" t="str">
        <f>IF(OR(Table1[[#This Row],[Rodents]],Table1[[#This Row],[Human]],Table1[[#This Row],[Pig]]),OR(ISNUMBER(FIND("brain",C1169)),ISNUMBER(FIND("neur",C1169)),ISNUMBER(FIND("nerv",C1169))),"NA")</f>
        <v>NA</v>
      </c>
      <c r="AV1169" t="str">
        <f>IF(OR(Table1[[#This Row],[Rodents]],Table1[[#This Row],[Human]],Table1[[#This Row],[Pig]]),OR(ISNUMBER(FIND("heart",C1169)),ISNUMBER(FIND("cardi",C1169))),"NA")</f>
        <v>NA</v>
      </c>
      <c r="AW1169" t="str">
        <f>IF(OR(Table1[[#This Row],[Rodents]],Table1[[#This Row],[Human]],Table1[[#This Row],[Pig]]),OR(ISNUMBER(FIND("gastro",C1169)),ISNUMBER(FIND("intesti",C1169)),ISNUMBER(FIND("stomach",C1169))),"NA")</f>
        <v>NA</v>
      </c>
      <c r="AX1169" t="str">
        <f>IF(OR(Table1[[#This Row],[Rodents]],Table1[[#This Row],[Human]],Table1[[#This Row],[Pig]]),NOT(OR(AQ1169,AR1169,AS1169,AT1169,AU1169,AV1169,AW1169)),"NA")</f>
        <v>NA</v>
      </c>
      <c r="AY1169" t="b">
        <f>OR(ISNUMBER(FIND("SWCNT",C1169)),ISNUMBER(FIND("SWNT",C1169)),ISNUMBER(FIND("single-wall",C1169)),ISNUMBER(FIND("single wall",C1169)),ISNUMBER(FIND("Single wall",C1169)),ISNUMBER(FIND("Single-wall",C1169)),ISNUMBER(FIND("SWCNT",B1169)),ISNUMBER(FIND("SWNT",B1169)),ISNUMBER(FIND("single-wall",B1169)),ISNUMBER(FIND("single wall",B1169)),ISNUMBER(FIND("Single-wall",B1169)),ISNUMBER(FIND("Single wall",B1169)))</f>
        <v>0</v>
      </c>
      <c r="AZ1169" t="b">
        <f>OR(ISNUMBER(FIND("MWCNT",C1169)),ISNUMBER(FIND("MWNT",C1169)),ISNUMBER(FIND("multi-wall",C1169)),ISNUMBER(FIND("multi wall",C1169)),ISNUMBER(FIND("multiwall",C1169)),ISNUMBER(FIND("Multi-wall",C1169)),ISNUMBER(FIND("Multi wall",C1169)),ISNUMBER(FIND("Multiwall",C1169)),ISNUMBER(FIND("MWCNT",B1169)),ISNUMBER(FIND("MWNT",B1169)),ISNUMBER(FIND("multi-wall",B1169)),ISNUMBER(FIND("multi wall",B1169)),ISNUMBER(FIND("multiwall",B1169)),ISNUMBER(FIND("Multi-wall",B1169)),ISNUMBER(FIND("Multi wall",B1169)),ISNUMBER(FIND("Multiwall",B1169)),ISNUMBER(FIND("Double-wall",B1169)),ISNUMBER(FIND("Double wall",B1169)),ISNUMBER(FIND("Doublewall",B1169)),ISNUMBER(FIND("double-wall",B1169)),ISNUMBER(FIND("double wall",B1169)),ISNUMBER(FIND("doublewall",B1169)))</f>
        <v>1</v>
      </c>
      <c r="BA1169" t="b">
        <f>AND(Table1[[#This Row],[SWCNT]],Table1[[#This Row],[MWCNT]])</f>
        <v>0</v>
      </c>
      <c r="BB1169" t="b">
        <f>IF(Table1[[#This Row],[SWCNT]]=TRUE,FALSE,IF(Table1[[#This Row],[MWCNT]]=TRUE,FALSE,TRUE))</f>
        <v>0</v>
      </c>
      <c r="BC1169" s="18"/>
    </row>
    <row r="1170" spans="1:55" ht="259">
      <c r="A1170" t="s">
        <v>55</v>
      </c>
      <c r="B1170" s="2" t="s">
        <v>56</v>
      </c>
      <c r="C1170" s="16" t="s">
        <v>57</v>
      </c>
      <c r="D1170" s="17" t="s">
        <v>22</v>
      </c>
      <c r="E1170" s="2">
        <v>2023</v>
      </c>
      <c r="F1170" t="b">
        <f>OR(ISNUMBER(FIND("cytotoxic",C1170)),ISNUMBER(FIND("Cytotoxic",C1170)),ISNUMBER(FIND("cellular toxicity",C1170)),ISNUMBER(FIND("cell death",C1170)),ISNUMBER(FIND("viable",C1170)),ISNUMBER(FIND("phytotoxic",C1170)),ISNUMBER(FIND("acute toxicity",C1170)),ISNUMBER(FIND("MTT",C1170)),ISNUMBER(FIND("survival",C1170)),ISNUMBER(FIND("prolifer",C1170)),ISNUMBER(FIND("apoptosis",C1170)),ISNUMBER(FIND("neurotoxic",C1170)),ISNUMBER(FIND("  lysis ",C1170)),ISNUMBER(FIND("necrosis",C1170)),ISNUMBER(FIND("cellular death",C1170))*3,ISNUMBER(FIND("LDH",C1170)),ISNUMBER(FIND("Acute toxicity",C1170)))</f>
        <v>0</v>
      </c>
      <c r="G1170" t="b">
        <f>OR(ISNUMBER(FIND("genotoxic",C1170)),ISNUMBER(FIND("genotoxicity",C1170)),ISNUMBER(FIND("DNA damage",C1170)),ISNUMBER(FIND("DNA",C1170)),ISNUMBER(FIND("RNA",C1170)),ISNUMBER(FIND("mesothelioma",C1170)),ISNUMBER(FIND("carcino",C1170)),ISNUMBER(FIND("mutagen",C1170)),ISNUMBER(FIND("genetic",C1170)))</f>
        <v>0</v>
      </c>
      <c r="H1170" t="b">
        <f>OR(ISNUMBER(FIND("inflammatory",C1170)),ISNUMBER(FIND("inflamm",C1170)))</f>
        <v>0</v>
      </c>
      <c r="I1170" t="b">
        <f>OR(ISNUMBER(FIND("immune",C1170)),ISNUMBER(FIND("immunological",C1170)),ISNUMBER(FIND("interleuk",C1170)),ISNUMBER(FIND("platelet activation",C1170)),ISNUMBER(FIND("monocyte",C1170)),ISNUMBER(FIND("leukocyte",C1170)),ISNUMBER(FIND("cytokine",C1170)),ISNUMBER(FIND("CD4",C1170)),ISNUMBER(FIND("CD8",C1170)),ISNUMBER(FIND("T-cell",C1170)))</f>
        <v>0</v>
      </c>
      <c r="J1170" t="b">
        <f>OR(ISNUMBER(FIND("reactive oxygen",C1170)),ISNUMBER(FIND("ROS",C1170)),ISNUMBER(FIND("free radical",C1170)),ISNUMBER(FIND("oxidative stress",C1170)),ISNUMBER(FIND("peroxid",C1170)),ISNUMBER(FIND("oxidative",C1170)),ISNUMBER(FIND("antioxid",C1170)))</f>
        <v>0</v>
      </c>
      <c r="K1170" t="b">
        <f>OR(ISNUMBER(FIND("autophag",C1170)))</f>
        <v>0</v>
      </c>
      <c r="L1170" t="b">
        <f>OR(ISNUMBER(FIND("morpholog",C1170)))</f>
        <v>0</v>
      </c>
      <c r="M1170" t="b">
        <f>OR(ISNUMBER(FIND("fibrosis",C1170)),ISNUMBER(FIND("Fibrosis",C1170)),ISNUMBER(FIND("fibrot",C1170)))</f>
        <v>0</v>
      </c>
      <c r="N1170" t="b">
        <f>OR(ISNUMBER(FIND("offspring",C1170)),ISNUMBER(FIND("Parental",C1170)),ISNUMBER(FIND("parental",C1170)),ISNUMBER(FIND("germline",C1170)),ISNUMBER(FIND("reproduc",C1170)),ISNUMBER(FIND("embryo",C1170)))</f>
        <v>1</v>
      </c>
      <c r="O1170" t="b">
        <f>OR(ISNUMBER(FIND("metabol",C1170)),ISNUMBER(FIND("Metabol",C1170)),ISNUMBER(FIND("digest",C1170)),ISNUMBER(FIND("mitochon",C1170)))</f>
        <v>0</v>
      </c>
      <c r="P1170" t="b">
        <f>OR(ISNUMBER(FIND("ecotox",C1170)),ISNUMBER(FIND("Ecotox",B1170)),ISNUMBER(FIND("ecotox",B1170)),ISNUMBER(FIND("Ecotox",C1170)))</f>
        <v>0</v>
      </c>
      <c r="Q1170" t="b">
        <f>OR(ISNUMBER(FIND("Bioaccum",C1170)),ISNUMBER(FIND("bioaccum",C1170)),ISNUMBER(FIND("accum",C1170)))</f>
        <v>0</v>
      </c>
      <c r="R1170" t="b">
        <f>OR(ISNUMBER(FIND("Occupation",C1170)),ISNUMBER(FIND("occupation",C1170)),ISNUMBER(FIND("worker",C1170)),ISNUMBER(FIND("workforce",C1170)))</f>
        <v>0</v>
      </c>
      <c r="S1170" t="b">
        <f>NOT(OR(F1170,G1170,H1170,I1170,J1170,K1170,L1170,M1170,N1170,O1170,P1170,Q1170,R1170))</f>
        <v>0</v>
      </c>
      <c r="U1170" t="b">
        <f>OR(Table1[[#This Row],[Inflammation]],Table1[[#This Row],[Immune]])</f>
        <v>0</v>
      </c>
      <c r="V1170" t="str">
        <f>IF(OR(Table1[[#This Row],[Rodents]],Table1[[#This Row],[Human]],Table1[[#This Row],[Pig]]),OR(ISNUMBER(FIND("intratrach",C1170)),ISNUMBER(FIND("nasal ",C1170)),ISNUMBER(FIND("instill",C1170))),"NA")</f>
        <v>NA</v>
      </c>
      <c r="W1170" t="str">
        <f>IF(OR(Table1[[#This Row],[Rodents]],Table1[[#This Row],[Human]],Table1[[#This Row],[Pig]]),OR(ISNUMBER(FIND("dermal",C1170)),ISNUMBER(FIND("skin ",C1170))),"NA")</f>
        <v>NA</v>
      </c>
      <c r="X1170" t="str">
        <f>IF(OR(Table1[[#This Row],[Rodents]],Table1[[#This Row],[Human]],Table1[[#This Row],[Pig]]),OR(ISNUMBER(FIND("injected",C1170)),ISNUMBER(FIND("periton",C1170)),ISNUMBER(FIND("intrascrot",C1170))),"NA")</f>
        <v>NA</v>
      </c>
      <c r="Y1170" t="str">
        <f>IF(OR(Table1[[#This Row],[Rodents]],Table1[[#This Row],[Human]],Table1[[#This Row],[Pig]]),NOT(OR(Table1[[#This Row],[Inhaled/Intratracheal/intranasal]],Table1[[#This Row],[Dermal]],Table1[[#This Row],[Injected]])),"NA")</f>
        <v>NA</v>
      </c>
      <c r="AA1170" t="b">
        <f>OR(ISNUMBER(FIND("fish ",C1170)),ISNUMBER(FIND("Fish ",C1170)),ISNUMBER(FIND("aquatic",C1170)),ISNUMBER(FIND("daphnids",C1170)),ISNUMBER(FIND("Carcinus maenas",C1170)),ISNUMBER(FIND("Daphnia",C1170)),ISNUMBER(FIND("Ruditapes philippinarum",C1170)),ISNUMBER(FIND("daphnia",C1170)),ISNUMBER(FIND("marine",C1170)),ISNUMBER(FIND("mussel",C1170)),ISNUMBER(FIND("algae",C1170)),ISNUMBER(FIND("Donax faba",C1170)),ISNUMBER(FIND("estuarine",C1170)),ISNUMBER(FIND("snail",C1170)),ISNUMBER(FIND("Prorocentrum donghaiense",C1170)) )</f>
        <v>0</v>
      </c>
      <c r="AB1170" t="b">
        <f>OR(ISNUMBER(FIND(" rat ",C1170)),ISNUMBER(FIND(" rats ",C1170)),ISNUMBER(FIND(" Rats ",C1170)),ISNUMBER(FIND(" Rat ",C1170)),ISNUMBER(FIND(" rat.",C1170)),ISNUMBER(FIND(" rats.",C1170)),ISNUMBER(FIND("mouse",C1170)),ISNUMBER(FIND("mice",C1170)), ISNUMBER(FIND(" Mice",C1170)))</f>
        <v>0</v>
      </c>
      <c r="AC1170" t="b">
        <f>OR(ISNUMBER(FIND(" cell ",C1170)),ISNUMBER(FIND("fibroblast",C1170)),ISNUMBER(FIND("macrophage",C1170)),ISNUMBER(FIND("epithelial",C1170)),ISNUMBER(FIND("endothelial",C1170)),ISNUMBER(FIND("neuron",C1170)),ISNUMBER(FIND(" cells ",C1170)),ISNUMBER(FIND("RBC",C1170)),ISNUMBER(FIND("mitochond",C1170)),ISNUMBER(FIND("adipocyte",C1170)),ISNUMBER(FIND("osteo",C1170)),ISNUMBER(FIND("keratin",C1170)),ISNUMBER(FIND(" cell's ",C1170)),ISNUMBER(FIND("eukary",C1170)),ISNUMBER(FIND("sperm",C1170)))</f>
        <v>0</v>
      </c>
      <c r="AD1170" t="b">
        <f>OR(ISNUMBER(FIND("human",B1170)),ISNUMBER(FIND("workers",B1170)),ISNUMBER(FIND("workforces",B1170)),ISNUMBER(FIND("occupational",B1170)),ISNUMBER(FIND("Case report",B1170)),ISNUMBER(FIND("Workplaces",B1170)),ISNUMBER(FIND("worker",B1170)))</f>
        <v>0</v>
      </c>
      <c r="AE1170" t="b">
        <f>OR(ISNUMBER(FIND(" plant ",C1170)),ISNUMBER(FIND("Plant ",C1170)),ISNUMBER(FIND("tomato",C1170)),ISNUMBER(FIND("plants",C1170)),ISNUMBER(FIND("Plants",C1170)),ISNUMBER(FIND("algae",C1170)),ISNUMBER(FIND("lettuce",C1170)),ISNUMBER(FIND("green gram sprouts ",C1170)),ISNUMBER(FIND("Cucurbita pepo",C1170)),ISNUMBER(FIND("bean ",C1170)),ISNUMBER(FIND("chloroplast",C1170)),ISNUMBER(FIND("chlorophyll",C1170)),ISNUMBER(FIND("seedling",C1170)),ISNUMBER(FIND("canola",C1170)),ISNUMBER(FIND("shoot",C1170)),ISNUMBER(FIND("photosynthes",C1170)),ISNUMBER(FIND(" leaves ",C1170)),,ISNUMBER(FIND("agriculture",C1170)),ISNUMBER(FIND(" crops ",C1170)))</f>
        <v>0</v>
      </c>
      <c r="AF1170" t="b">
        <f>OR(ISNUMBER(FIND("bacteria",C1170)),ISNUMBER(FIND("Bacteria",C1170)),ISNUMBER(FIND("Bacterium",C1170)),ISNUMBER(FIND("bacterium",C1170)),ISNUMBER(FIND(" coli ",C1170)))</f>
        <v>0</v>
      </c>
      <c r="AG1170" t="b">
        <f>OR(ISNUMBER(FIND("fungi",C1170)),ISNUMBER(FIND("Fungi",C1170)),ISNUMBER(FIND("fungus",C1170)),ISNUMBER(FIND("Fungus",C1170)),ISNUMBER(FIND("mushroom",C1170)),ISNUMBER(FIND("Mushroom",C1170)),ISNUMBER(FIND(" mold ",C1170)))</f>
        <v>0</v>
      </c>
      <c r="AH1170" t="b">
        <f>OR(ISNUMBER(FIND("Pig ",C1170)),ISNUMBER(FIND("pig ",C1170)),ISNUMBER(FIND("Pigs ",C1170)),ISNUMBER(FIND("pigs ",C1170)))</f>
        <v>0</v>
      </c>
      <c r="AI1170" t="b">
        <f>OR(ISNUMBER(FIND(" C. elegans",C1170)),ISNUMBER(FIND("Caenorhabditis elegans",C1170)),ISNUMBER(FIND("earthworms",C1170)),ISNUMBER(FIND(" Ficopomatus enigmaticus",C1170)),ISNUMBER(FIND("larva",C1170)),ISNUMBER(FIND("Lumbriculus variegatus",C1170)),ISNUMBER(FIND("nematode",C1170)))</f>
        <v>1</v>
      </c>
      <c r="AJ1170" t="b">
        <f>NOT(OR(AA1170,AB1170,AC1170,AD1170,AE1170,AF1170,AG1170,AH1170,AI1170))</f>
        <v>0</v>
      </c>
      <c r="AL1170" t="b">
        <f>OR(AA1170,AB1170,AD1170,AE1170,AF1170,AG1170,AH1170,AI1170)</f>
        <v>1</v>
      </c>
      <c r="AM1170" t="b">
        <f>IF(Table1[[#This Row],[In vivo?]],IF(Table1[[#This Row],[Cell]],FALSE,TRUE),FALSE)</f>
        <v>1</v>
      </c>
      <c r="AN1170" t="b">
        <f>AND(AC1170,AL1170)</f>
        <v>0</v>
      </c>
      <c r="AO1170" t="b">
        <f>IF(Table1[[#This Row],[Cell]],IF(Table1[[#This Row],[In vivo?]],FALSE,TRUE),FALSE)</f>
        <v>0</v>
      </c>
      <c r="AP1170" t="b">
        <f>NOT(OR(Table1[[#This Row],[In vivo?]],Table1[[#This Row],[Only in Cell]]))</f>
        <v>0</v>
      </c>
      <c r="AQ1170" t="str">
        <f>IF(OR(Table1[[#This Row],[Rodents]],Table1[[#This Row],[Human]],Table1[[#This Row],[Pig]]),OR(ISNUMBER(FIND("pulmonary",C1170)),ISNUMBER(FIND("lung",C1170))),"NA")</f>
        <v>NA</v>
      </c>
      <c r="AR1170" t="str">
        <f>IF(OR(Table1[[#This Row],[Rodents]],Table1[[#This Row],[Human]],Table1[[#This Row],[Pig]]),OR(ISNUMBER(FIND("skin",C1170)),ISNUMBER(FIND("dermal",C1170))),"NA")</f>
        <v>NA</v>
      </c>
      <c r="AS1170" t="str">
        <f>IF(OR(Table1[[#This Row],[Rodents]],Table1[[#This Row],[Human]],Table1[[#This Row],[Pig]]),OR(ISNUMBER(FIND("liver",C1170)),ISNUMBER(FIND("hepat",C1170))),"NA")</f>
        <v>NA</v>
      </c>
      <c r="AT1170" t="str">
        <f>IF(OR(Table1[[#This Row],[Rodents]],Table1[[#This Row],[Human]],Table1[[#This Row],[Pig]]),OR(ISNUMBER(FIND("kidney",C1170)),ISNUMBER(FIND("neph",C1170))),"NA")</f>
        <v>NA</v>
      </c>
      <c r="AU1170" t="str">
        <f>IF(OR(Table1[[#This Row],[Rodents]],Table1[[#This Row],[Human]],Table1[[#This Row],[Pig]]),OR(ISNUMBER(FIND("brain",C1170)),ISNUMBER(FIND("neur",C1170)),ISNUMBER(FIND("nerv",C1170))),"NA")</f>
        <v>NA</v>
      </c>
      <c r="AV1170" t="str">
        <f>IF(OR(Table1[[#This Row],[Rodents]],Table1[[#This Row],[Human]],Table1[[#This Row],[Pig]]),OR(ISNUMBER(FIND("heart",C1170)),ISNUMBER(FIND("cardi",C1170))),"NA")</f>
        <v>NA</v>
      </c>
      <c r="AW1170" t="str">
        <f>IF(OR(Table1[[#This Row],[Rodents]],Table1[[#This Row],[Human]],Table1[[#This Row],[Pig]]),OR(ISNUMBER(FIND("gastro",C1170)),ISNUMBER(FIND("intesti",C1170)),ISNUMBER(FIND("stomach",C1170))),"NA")</f>
        <v>NA</v>
      </c>
      <c r="AX1170" t="str">
        <f>IF(OR(Table1[[#This Row],[Rodents]],Table1[[#This Row],[Human]],Table1[[#This Row],[Pig]]),NOT(OR(AQ1170,AR1170,AS1170,AT1170,AU1170,AV1170,AW1170)),"NA")</f>
        <v>NA</v>
      </c>
      <c r="AY1170" t="b">
        <f>OR(ISNUMBER(FIND("SWCNT",C1170)),ISNUMBER(FIND("SWNT",C1170)),ISNUMBER(FIND("single-wall",C1170)),ISNUMBER(FIND("single wall",C1170)),ISNUMBER(FIND("Single wall",C1170)),ISNUMBER(FIND("Single-wall",C1170)),ISNUMBER(FIND("SWCNT",B1170)),ISNUMBER(FIND("SWNT",B1170)),ISNUMBER(FIND("single-wall",B1170)),ISNUMBER(FIND("single wall",B1170)),ISNUMBER(FIND("Single-wall",B1170)),ISNUMBER(FIND("Single wall",B1170)))</f>
        <v>0</v>
      </c>
      <c r="AZ1170" t="b">
        <f>OR(ISNUMBER(FIND("MWCNT",C1170)),ISNUMBER(FIND("MWNT",C1170)),ISNUMBER(FIND("multi-wall",C1170)),ISNUMBER(FIND("multi wall",C1170)),ISNUMBER(FIND("multiwall",C1170)),ISNUMBER(FIND("Multi-wall",C1170)),ISNUMBER(FIND("Multi wall",C1170)),ISNUMBER(FIND("Multiwall",C1170)),ISNUMBER(FIND("MWCNT",B1170)),ISNUMBER(FIND("MWNT",B1170)),ISNUMBER(FIND("multi-wall",B1170)),ISNUMBER(FIND("multi wall",B1170)),ISNUMBER(FIND("multiwall",B1170)),ISNUMBER(FIND("Multi-wall",B1170)),ISNUMBER(FIND("Multi wall",B1170)),ISNUMBER(FIND("Multiwall",B1170)),ISNUMBER(FIND("Double-wall",B1170)),ISNUMBER(FIND("Double wall",B1170)),ISNUMBER(FIND("Doublewall",B1170)),ISNUMBER(FIND("double-wall",B1170)),ISNUMBER(FIND("double wall",B1170)),ISNUMBER(FIND("doublewall",B1170)))</f>
        <v>1</v>
      </c>
      <c r="BA1170" t="b">
        <f>AND(Table1[[#This Row],[SWCNT]],Table1[[#This Row],[MWCNT]])</f>
        <v>0</v>
      </c>
      <c r="BB1170" t="b">
        <f>IF(Table1[[#This Row],[SWCNT]]=TRUE,FALSE,IF(Table1[[#This Row],[MWCNT]]=TRUE,FALSE,TRUE))</f>
        <v>0</v>
      </c>
      <c r="BC1170" s="18"/>
    </row>
    <row r="1171" spans="1:55" ht="185">
      <c r="A1171" t="s">
        <v>265</v>
      </c>
      <c r="B1171" s="2" t="s">
        <v>266</v>
      </c>
      <c r="C1171" s="16" t="s">
        <v>267</v>
      </c>
      <c r="D1171" s="17" t="s">
        <v>22</v>
      </c>
      <c r="E1171" s="2">
        <v>2022</v>
      </c>
      <c r="F1171" t="b">
        <f>OR(ISNUMBER(FIND("cytotoxic",C1171)),ISNUMBER(FIND("Cytotoxic",C1171)),ISNUMBER(FIND("cellular toxicity",C1171)),ISNUMBER(FIND("cell death",C1171)),ISNUMBER(FIND("viable",C1171)),ISNUMBER(FIND("phytotoxic",C1171)),ISNUMBER(FIND("acute toxicity",C1171)),ISNUMBER(FIND("MTT",C1171)),ISNUMBER(FIND("survival",C1171)),ISNUMBER(FIND("prolifer",C1171)),ISNUMBER(FIND("apoptosis",C1171)),ISNUMBER(FIND("neurotoxic",C1171)),ISNUMBER(FIND("  lysis ",C1171)),ISNUMBER(FIND("necrosis",C1171)),ISNUMBER(FIND("cellular death",C1171))*3,ISNUMBER(FIND("LDH",C1171)),ISNUMBER(FIND("Acute toxicity",C1171)))</f>
        <v>0</v>
      </c>
      <c r="G1171" t="b">
        <f>OR(ISNUMBER(FIND("genotoxic",C1171)),ISNUMBER(FIND("genotoxicity",C1171)),ISNUMBER(FIND("DNA damage",C1171)),ISNUMBER(FIND("DNA",C1171)),ISNUMBER(FIND("RNA",C1171)),ISNUMBER(FIND("mesothelioma",C1171)),ISNUMBER(FIND("carcino",C1171)),ISNUMBER(FIND("mutagen",C1171)),ISNUMBER(FIND("genetic",C1171)))</f>
        <v>1</v>
      </c>
      <c r="H1171" t="b">
        <f>OR(ISNUMBER(FIND("inflammatory",C1171)),ISNUMBER(FIND("inflamm",C1171)))</f>
        <v>0</v>
      </c>
      <c r="I1171" t="b">
        <f>OR(ISNUMBER(FIND("immune",C1171)),ISNUMBER(FIND("immunological",C1171)),ISNUMBER(FIND("interleuk",C1171)),ISNUMBER(FIND("platelet activation",C1171)),ISNUMBER(FIND("monocyte",C1171)),ISNUMBER(FIND("leukocyte",C1171)),ISNUMBER(FIND("cytokine",C1171)),ISNUMBER(FIND("CD4",C1171)),ISNUMBER(FIND("CD8",C1171)),ISNUMBER(FIND("T-cell",C1171)))</f>
        <v>0</v>
      </c>
      <c r="J1171" t="b">
        <f>OR(ISNUMBER(FIND("reactive oxygen",C1171)),ISNUMBER(FIND("ROS",C1171)),ISNUMBER(FIND("free radical",C1171)),ISNUMBER(FIND("oxidative stress",C1171)),ISNUMBER(FIND("peroxid",C1171)),ISNUMBER(FIND("oxidative",C1171)),ISNUMBER(FIND("antioxid",C1171)))</f>
        <v>0</v>
      </c>
      <c r="K1171" t="b">
        <f>OR(ISNUMBER(FIND("autophag",C1171)))</f>
        <v>0</v>
      </c>
      <c r="L1171" t="b">
        <f>OR(ISNUMBER(FIND("morpholog",C1171)))</f>
        <v>0</v>
      </c>
      <c r="M1171" t="b">
        <f>OR(ISNUMBER(FIND("fibrosis",C1171)),ISNUMBER(FIND("Fibrosis",C1171)),ISNUMBER(FIND("fibrot",C1171)))</f>
        <v>0</v>
      </c>
      <c r="N1171" t="b">
        <f>OR(ISNUMBER(FIND("offspring",C1171)),ISNUMBER(FIND("Parental",C1171)),ISNUMBER(FIND("parental",C1171)),ISNUMBER(FIND("germline",C1171)),ISNUMBER(FIND("reproduc",C1171)),ISNUMBER(FIND("embryo",C1171)))</f>
        <v>1</v>
      </c>
      <c r="O1171" t="b">
        <f>OR(ISNUMBER(FIND("metabol",C1171)),ISNUMBER(FIND("Metabol",C1171)),ISNUMBER(FIND("digest",C1171)),ISNUMBER(FIND("mitochon",C1171)))</f>
        <v>0</v>
      </c>
      <c r="P1171" t="b">
        <f>OR(ISNUMBER(FIND("ecotox",C1171)),ISNUMBER(FIND("Ecotox",B1171)),ISNUMBER(FIND("ecotox",B1171)),ISNUMBER(FIND("Ecotox",C1171)))</f>
        <v>0</v>
      </c>
      <c r="Q1171" t="b">
        <f>OR(ISNUMBER(FIND("Bioaccum",C1171)),ISNUMBER(FIND("bioaccum",C1171)),ISNUMBER(FIND("accum",C1171)))</f>
        <v>0</v>
      </c>
      <c r="R1171" t="b">
        <f>OR(ISNUMBER(FIND("Occupation",C1171)),ISNUMBER(FIND("occupation",C1171)),ISNUMBER(FIND("worker",C1171)),ISNUMBER(FIND("workforce",C1171)))</f>
        <v>0</v>
      </c>
      <c r="S1171" t="b">
        <f>NOT(OR(F1171,G1171,H1171,I1171,J1171,K1171,L1171,M1171,N1171,O1171,P1171,Q1171,R1171))</f>
        <v>0</v>
      </c>
      <c r="U1171" t="b">
        <f>OR(Table1[[#This Row],[Inflammation]],Table1[[#This Row],[Immune]])</f>
        <v>0</v>
      </c>
      <c r="V1171" t="str">
        <f>IF(OR(Table1[[#This Row],[Rodents]],Table1[[#This Row],[Human]],Table1[[#This Row],[Pig]]),OR(ISNUMBER(FIND("intratrach",C1171)),ISNUMBER(FIND("nasal ",C1171)),ISNUMBER(FIND("instill",C1171))),"NA")</f>
        <v>NA</v>
      </c>
      <c r="W1171" t="str">
        <f>IF(OR(Table1[[#This Row],[Rodents]],Table1[[#This Row],[Human]],Table1[[#This Row],[Pig]]),OR(ISNUMBER(FIND("dermal",C1171)),ISNUMBER(FIND("skin ",C1171))),"NA")</f>
        <v>NA</v>
      </c>
      <c r="X1171" t="str">
        <f>IF(OR(Table1[[#This Row],[Rodents]],Table1[[#This Row],[Human]],Table1[[#This Row],[Pig]]),OR(ISNUMBER(FIND("injected",C1171)),ISNUMBER(FIND("periton",C1171)),ISNUMBER(FIND("intrascrot",C1171))),"NA")</f>
        <v>NA</v>
      </c>
      <c r="Y1171" t="str">
        <f>IF(OR(Table1[[#This Row],[Rodents]],Table1[[#This Row],[Human]],Table1[[#This Row],[Pig]]),NOT(OR(Table1[[#This Row],[Inhaled/Intratracheal/intranasal]],Table1[[#This Row],[Dermal]],Table1[[#This Row],[Injected]])),"NA")</f>
        <v>NA</v>
      </c>
      <c r="AA1171" t="b">
        <f>OR(ISNUMBER(FIND("fish ",C1171)),ISNUMBER(FIND("Fish ",C1171)),ISNUMBER(FIND("aquatic",C1171)),ISNUMBER(FIND("daphnids",C1171)),ISNUMBER(FIND("Carcinus maenas",C1171)),ISNUMBER(FIND("Daphnia",C1171)),ISNUMBER(FIND("Ruditapes philippinarum",C1171)),ISNUMBER(FIND("daphnia",C1171)),ISNUMBER(FIND("marine",C1171)),ISNUMBER(FIND("mussel",C1171)),ISNUMBER(FIND("algae",C1171)),ISNUMBER(FIND("Donax faba",C1171)),ISNUMBER(FIND("estuarine",C1171)),ISNUMBER(FIND("snail",C1171)),ISNUMBER(FIND("Prorocentrum donghaiense",C1171)) )</f>
        <v>0</v>
      </c>
      <c r="AB1171" t="b">
        <f>OR(ISNUMBER(FIND(" rat ",C1171)),ISNUMBER(FIND(" rats ",C1171)),ISNUMBER(FIND(" Rats ",C1171)),ISNUMBER(FIND(" Rat ",C1171)),ISNUMBER(FIND(" rat.",C1171)),ISNUMBER(FIND(" rats.",C1171)),ISNUMBER(FIND("mouse",C1171)),ISNUMBER(FIND("mice",C1171)), ISNUMBER(FIND(" Mice",C1171)))</f>
        <v>0</v>
      </c>
      <c r="AC1171" t="b">
        <f>OR(ISNUMBER(FIND(" cell ",C1171)),ISNUMBER(FIND("fibroblast",C1171)),ISNUMBER(FIND("macrophage",C1171)),ISNUMBER(FIND("epithelial",C1171)),ISNUMBER(FIND("endothelial",C1171)),ISNUMBER(FIND("neuron",C1171)),ISNUMBER(FIND(" cells ",C1171)),ISNUMBER(FIND("RBC",C1171)),ISNUMBER(FIND("mitochond",C1171)),ISNUMBER(FIND("adipocyte",C1171)),ISNUMBER(FIND("osteo",C1171)),ISNUMBER(FIND("keratin",C1171)),ISNUMBER(FIND(" cell's ",C1171)),ISNUMBER(FIND("eukary",C1171)),ISNUMBER(FIND("sperm",C1171)))</f>
        <v>0</v>
      </c>
      <c r="AD1171" t="b">
        <f>OR(ISNUMBER(FIND("human",B1171)),ISNUMBER(FIND("workers",B1171)),ISNUMBER(FIND("workforces",B1171)),ISNUMBER(FIND("occupational",B1171)),ISNUMBER(FIND("Case report",B1171)),ISNUMBER(FIND("Workplaces",B1171)),ISNUMBER(FIND("worker",B1171)))</f>
        <v>0</v>
      </c>
      <c r="AE1171" t="b">
        <f>OR(ISNUMBER(FIND(" plant ",C1171)),ISNUMBER(FIND("Plant ",C1171)),ISNUMBER(FIND("tomato",C1171)),ISNUMBER(FIND("plants",C1171)),ISNUMBER(FIND("Plants",C1171)),ISNUMBER(FIND("algae",C1171)),ISNUMBER(FIND("lettuce",C1171)),ISNUMBER(FIND("green gram sprouts ",C1171)),ISNUMBER(FIND("Cucurbita pepo",C1171)),ISNUMBER(FIND("bean ",C1171)),ISNUMBER(FIND("chloroplast",C1171)),ISNUMBER(FIND("chlorophyll",C1171)),ISNUMBER(FIND("seedling",C1171)),ISNUMBER(FIND("canola",C1171)),ISNUMBER(FIND("shoot",C1171)),ISNUMBER(FIND("photosynthes",C1171)),ISNUMBER(FIND(" leaves ",C1171)),,ISNUMBER(FIND("agriculture",C1171)),ISNUMBER(FIND(" crops ",C1171)))</f>
        <v>0</v>
      </c>
      <c r="AF1171" t="b">
        <f>OR(ISNUMBER(FIND("bacteria",C1171)),ISNUMBER(FIND("Bacteria",C1171)),ISNUMBER(FIND("Bacterium",C1171)),ISNUMBER(FIND("bacterium",C1171)),ISNUMBER(FIND(" coli ",C1171)))</f>
        <v>0</v>
      </c>
      <c r="AG1171" t="b">
        <f>OR(ISNUMBER(FIND("fungi",C1171)),ISNUMBER(FIND("Fungi",C1171)),ISNUMBER(FIND("fungus",C1171)),ISNUMBER(FIND("Fungus",C1171)),ISNUMBER(FIND("mushroom",C1171)),ISNUMBER(FIND("Mushroom",C1171)),ISNUMBER(FIND(" mold ",C1171)))</f>
        <v>0</v>
      </c>
      <c r="AH1171" t="b">
        <f>OR(ISNUMBER(FIND("Pig ",C1171)),ISNUMBER(FIND("pig ",C1171)),ISNUMBER(FIND("Pigs ",C1171)),ISNUMBER(FIND("pigs ",C1171)))</f>
        <v>0</v>
      </c>
      <c r="AI1171" t="b">
        <f>OR(ISNUMBER(FIND(" C. elegans",C1171)),ISNUMBER(FIND("Caenorhabditis elegans",C1171)),ISNUMBER(FIND("earthworms",C1171)),ISNUMBER(FIND(" Ficopomatus enigmaticus",C1171)),ISNUMBER(FIND("larva",C1171)),ISNUMBER(FIND("Lumbriculus variegatus",C1171)),ISNUMBER(FIND("nematode",C1171)))</f>
        <v>1</v>
      </c>
      <c r="AJ1171" t="b">
        <f>NOT(OR(AA1171,AB1171,AC1171,AD1171,AE1171,AF1171,AG1171,AH1171,AI1171))</f>
        <v>0</v>
      </c>
      <c r="AL1171" t="b">
        <f>OR(AA1171,AB1171,AD1171,AE1171,AF1171,AG1171,AH1171,AI1171)</f>
        <v>1</v>
      </c>
      <c r="AM1171" t="b">
        <f>IF(Table1[[#This Row],[In vivo?]],IF(Table1[[#This Row],[Cell]],FALSE,TRUE),FALSE)</f>
        <v>1</v>
      </c>
      <c r="AN1171" t="b">
        <f>AND(AC1171,AL1171)</f>
        <v>0</v>
      </c>
      <c r="AO1171" t="b">
        <f>IF(Table1[[#This Row],[Cell]],IF(Table1[[#This Row],[In vivo?]],FALSE,TRUE),FALSE)</f>
        <v>0</v>
      </c>
      <c r="AP1171" t="b">
        <f>NOT(OR(Table1[[#This Row],[In vivo?]],Table1[[#This Row],[Only in Cell]]))</f>
        <v>0</v>
      </c>
      <c r="AQ1171" t="str">
        <f>IF(OR(Table1[[#This Row],[Rodents]],Table1[[#This Row],[Human]],Table1[[#This Row],[Pig]]),OR(ISNUMBER(FIND("pulmonary",C1171)),ISNUMBER(FIND("lung",C1171))),"NA")</f>
        <v>NA</v>
      </c>
      <c r="AR1171" t="str">
        <f>IF(OR(Table1[[#This Row],[Rodents]],Table1[[#This Row],[Human]],Table1[[#This Row],[Pig]]),OR(ISNUMBER(FIND("skin",C1171)),ISNUMBER(FIND("dermal",C1171))),"NA")</f>
        <v>NA</v>
      </c>
      <c r="AS1171" t="str">
        <f>IF(OR(Table1[[#This Row],[Rodents]],Table1[[#This Row],[Human]],Table1[[#This Row],[Pig]]),OR(ISNUMBER(FIND("liver",C1171)),ISNUMBER(FIND("hepat",C1171))),"NA")</f>
        <v>NA</v>
      </c>
      <c r="AT1171" t="str">
        <f>IF(OR(Table1[[#This Row],[Rodents]],Table1[[#This Row],[Human]],Table1[[#This Row],[Pig]]),OR(ISNUMBER(FIND("kidney",C1171)),ISNUMBER(FIND("neph",C1171))),"NA")</f>
        <v>NA</v>
      </c>
      <c r="AU1171" t="str">
        <f>IF(OR(Table1[[#This Row],[Rodents]],Table1[[#This Row],[Human]],Table1[[#This Row],[Pig]]),OR(ISNUMBER(FIND("brain",C1171)),ISNUMBER(FIND("neur",C1171)),ISNUMBER(FIND("nerv",C1171))),"NA")</f>
        <v>NA</v>
      </c>
      <c r="AV1171" t="str">
        <f>IF(OR(Table1[[#This Row],[Rodents]],Table1[[#This Row],[Human]],Table1[[#This Row],[Pig]]),OR(ISNUMBER(FIND("heart",C1171)),ISNUMBER(FIND("cardi",C1171))),"NA")</f>
        <v>NA</v>
      </c>
      <c r="AW1171" t="str">
        <f>IF(OR(Table1[[#This Row],[Rodents]],Table1[[#This Row],[Human]],Table1[[#This Row],[Pig]]),OR(ISNUMBER(FIND("gastro",C1171)),ISNUMBER(FIND("intesti",C1171)),ISNUMBER(FIND("stomach",C1171))),"NA")</f>
        <v>NA</v>
      </c>
      <c r="AX1171" t="str">
        <f>IF(OR(Table1[[#This Row],[Rodents]],Table1[[#This Row],[Human]],Table1[[#This Row],[Pig]]),NOT(OR(AQ1171,AR1171,AS1171,AT1171,AU1171,AV1171,AW1171)),"NA")</f>
        <v>NA</v>
      </c>
      <c r="AY1171" t="b">
        <f>OR(ISNUMBER(FIND("SWCNT",C1171)),ISNUMBER(FIND("SWNT",C1171)),ISNUMBER(FIND("single-wall",C1171)),ISNUMBER(FIND("single wall",C1171)),ISNUMBER(FIND("Single wall",C1171)),ISNUMBER(FIND("Single-wall",C1171)),ISNUMBER(FIND("SWCNT",B1171)),ISNUMBER(FIND("SWNT",B1171)),ISNUMBER(FIND("single-wall",B1171)),ISNUMBER(FIND("single wall",B1171)),ISNUMBER(FIND("Single-wall",B1171)),ISNUMBER(FIND("Single wall",B1171)))</f>
        <v>0</v>
      </c>
      <c r="AZ1171" t="b">
        <f>OR(ISNUMBER(FIND("MWCNT",C1171)),ISNUMBER(FIND("MWNT",C1171)),ISNUMBER(FIND("multi-wall",C1171)),ISNUMBER(FIND("multi wall",C1171)),ISNUMBER(FIND("multiwall",C1171)),ISNUMBER(FIND("Multi-wall",C1171)),ISNUMBER(FIND("Multi wall",C1171)),ISNUMBER(FIND("Multiwall",C1171)),ISNUMBER(FIND("MWCNT",B1171)),ISNUMBER(FIND("MWNT",B1171)),ISNUMBER(FIND("multi-wall",B1171)),ISNUMBER(FIND("multi wall",B1171)),ISNUMBER(FIND("multiwall",B1171)),ISNUMBER(FIND("Multi-wall",B1171)),ISNUMBER(FIND("Multi wall",B1171)),ISNUMBER(FIND("Multiwall",B1171)),ISNUMBER(FIND("Double-wall",B1171)),ISNUMBER(FIND("Double wall",B1171)),ISNUMBER(FIND("Doublewall",B1171)),ISNUMBER(FIND("double-wall",B1171)),ISNUMBER(FIND("double wall",B1171)),ISNUMBER(FIND("doublewall",B1171)))</f>
        <v>1</v>
      </c>
      <c r="BA1171" t="b">
        <f>AND(Table1[[#This Row],[SWCNT]],Table1[[#This Row],[MWCNT]])</f>
        <v>0</v>
      </c>
      <c r="BB1171" t="b">
        <f>IF(Table1[[#This Row],[SWCNT]]=TRUE,FALSE,IF(Table1[[#This Row],[MWCNT]]=TRUE,FALSE,TRUE))</f>
        <v>0</v>
      </c>
      <c r="BC1171" s="18"/>
    </row>
    <row r="1172" spans="1:55" ht="240.5">
      <c r="A1172" t="s">
        <v>3573</v>
      </c>
      <c r="B1172" s="2" t="s">
        <v>3574</v>
      </c>
      <c r="C1172" s="16" t="s">
        <v>3575</v>
      </c>
      <c r="D1172" s="17" t="s">
        <v>1298</v>
      </c>
      <c r="E1172" s="2">
        <v>2014</v>
      </c>
      <c r="F1172" t="b">
        <f>OR(ISNUMBER(FIND("cytotoxic",C1172)),ISNUMBER(FIND("Cytotoxic",C1172)),ISNUMBER(FIND("cellular toxicity",C1172)),ISNUMBER(FIND("cell death",C1172)),ISNUMBER(FIND("viable",C1172)),ISNUMBER(FIND("phytotoxic",C1172)),ISNUMBER(FIND("acute toxicity",C1172)),ISNUMBER(FIND("MTT",C1172)),ISNUMBER(FIND("survival",C1172)),ISNUMBER(FIND("prolifer",C1172)),ISNUMBER(FIND("apoptosis",C1172)),ISNUMBER(FIND("neurotoxic",C1172)),ISNUMBER(FIND("  lysis ",C1172)),ISNUMBER(FIND("necrosis",C1172)),ISNUMBER(FIND("cellular death",C1172))*3,ISNUMBER(FIND("LDH",C1172)),ISNUMBER(FIND("Acute toxicity",C1172)))</f>
        <v>1</v>
      </c>
      <c r="G1172" t="b">
        <f>OR(ISNUMBER(FIND("genotoxic",C1172)),ISNUMBER(FIND("genotoxicity",C1172)),ISNUMBER(FIND("DNA damage",C1172)),ISNUMBER(FIND("DNA",C1172)),ISNUMBER(FIND("RNA",C1172)),ISNUMBER(FIND("mesothelioma",C1172)),ISNUMBER(FIND("carcino",C1172)),ISNUMBER(FIND("mutagen",C1172)),ISNUMBER(FIND("genetic",C1172)))</f>
        <v>0</v>
      </c>
      <c r="H1172" t="b">
        <f>OR(ISNUMBER(FIND("inflammatory",C1172)),ISNUMBER(FIND("inflamm",C1172)))</f>
        <v>0</v>
      </c>
      <c r="I1172" t="b">
        <f>OR(ISNUMBER(FIND("immune",C1172)),ISNUMBER(FIND("immunological",C1172)),ISNUMBER(FIND("interleuk",C1172)),ISNUMBER(FIND("platelet activation",C1172)),ISNUMBER(FIND("monocyte",C1172)),ISNUMBER(FIND("leukocyte",C1172)),ISNUMBER(FIND("cytokine",C1172)),ISNUMBER(FIND("CD4",C1172)),ISNUMBER(FIND("CD8",C1172)),ISNUMBER(FIND("T-cell",C1172)))</f>
        <v>0</v>
      </c>
      <c r="J1172" t="b">
        <f>OR(ISNUMBER(FIND("reactive oxygen",C1172)),ISNUMBER(FIND("ROS",C1172)),ISNUMBER(FIND("free radical",C1172)),ISNUMBER(FIND("oxidative stress",C1172)),ISNUMBER(FIND("peroxid",C1172)),ISNUMBER(FIND("oxidative",C1172)),ISNUMBER(FIND("antioxid",C1172)))</f>
        <v>0</v>
      </c>
      <c r="K1172" t="b">
        <f>OR(ISNUMBER(FIND("autophag",C1172)))</f>
        <v>0</v>
      </c>
      <c r="L1172" t="b">
        <f>OR(ISNUMBER(FIND("morpholog",C1172)))</f>
        <v>0</v>
      </c>
      <c r="M1172" t="b">
        <f>OR(ISNUMBER(FIND("fibrosis",C1172)),ISNUMBER(FIND("Fibrosis",C1172)),ISNUMBER(FIND("fibrot",C1172)))</f>
        <v>0</v>
      </c>
      <c r="N1172" t="b">
        <f>OR(ISNUMBER(FIND("offspring",C1172)),ISNUMBER(FIND("Parental",C1172)),ISNUMBER(FIND("parental",C1172)),ISNUMBER(FIND("germline",C1172)),ISNUMBER(FIND("reproduc",C1172)),ISNUMBER(FIND("embryo",C1172)))</f>
        <v>1</v>
      </c>
      <c r="O1172" t="b">
        <f>OR(ISNUMBER(FIND("metabol",C1172)),ISNUMBER(FIND("Metabol",C1172)),ISNUMBER(FIND("digest",C1172)),ISNUMBER(FIND("mitochon",C1172)))</f>
        <v>0</v>
      </c>
      <c r="P1172" t="b">
        <f>OR(ISNUMBER(FIND("ecotox",C1172)),ISNUMBER(FIND("Ecotox",B1172)),ISNUMBER(FIND("ecotox",B1172)),ISNUMBER(FIND("Ecotox",C1172)))</f>
        <v>0</v>
      </c>
      <c r="Q1172" t="b">
        <f>OR(ISNUMBER(FIND("Bioaccum",C1172)),ISNUMBER(FIND("bioaccum",C1172)),ISNUMBER(FIND("accum",C1172)))</f>
        <v>0</v>
      </c>
      <c r="R1172" t="b">
        <f>OR(ISNUMBER(FIND("Occupation",C1172)),ISNUMBER(FIND("occupation",C1172)),ISNUMBER(FIND("worker",C1172)),ISNUMBER(FIND("workforce",C1172)))</f>
        <v>0</v>
      </c>
      <c r="S1172" t="b">
        <f>NOT(OR(F1172,G1172,H1172,I1172,J1172,K1172,L1172,M1172,N1172,O1172,P1172,Q1172,R1172))</f>
        <v>0</v>
      </c>
      <c r="U1172" t="b">
        <f>OR(Table1[[#This Row],[Inflammation]],Table1[[#This Row],[Immune]])</f>
        <v>0</v>
      </c>
      <c r="V1172" t="str">
        <f>IF(OR(Table1[[#This Row],[Rodents]],Table1[[#This Row],[Human]],Table1[[#This Row],[Pig]]),OR(ISNUMBER(FIND("intratrach",C1172)),ISNUMBER(FIND("nasal ",C1172)),ISNUMBER(FIND("instill",C1172))),"NA")</f>
        <v>NA</v>
      </c>
      <c r="W1172" t="str">
        <f>IF(OR(Table1[[#This Row],[Rodents]],Table1[[#This Row],[Human]],Table1[[#This Row],[Pig]]),OR(ISNUMBER(FIND("dermal",C1172)),ISNUMBER(FIND("skin ",C1172))),"NA")</f>
        <v>NA</v>
      </c>
      <c r="X1172" t="str">
        <f>IF(OR(Table1[[#This Row],[Rodents]],Table1[[#This Row],[Human]],Table1[[#This Row],[Pig]]),OR(ISNUMBER(FIND("injected",C1172)),ISNUMBER(FIND("periton",C1172)),ISNUMBER(FIND("intrascrot",C1172))),"NA")</f>
        <v>NA</v>
      </c>
      <c r="Y1172" t="str">
        <f>IF(OR(Table1[[#This Row],[Rodents]],Table1[[#This Row],[Human]],Table1[[#This Row],[Pig]]),NOT(OR(Table1[[#This Row],[Inhaled/Intratracheal/intranasal]],Table1[[#This Row],[Dermal]],Table1[[#This Row],[Injected]])),"NA")</f>
        <v>NA</v>
      </c>
      <c r="AA1172" t="b">
        <f>OR(ISNUMBER(FIND("fish ",C1172)),ISNUMBER(FIND("Fish ",C1172)),ISNUMBER(FIND("aquatic",C1172)),ISNUMBER(FIND("daphnids",C1172)),ISNUMBER(FIND("Carcinus maenas",C1172)),ISNUMBER(FIND("Daphnia",C1172)),ISNUMBER(FIND("Ruditapes philippinarum",C1172)),ISNUMBER(FIND("daphnia",C1172)),ISNUMBER(FIND("marine",C1172)),ISNUMBER(FIND("mussel",C1172)),ISNUMBER(FIND("algae",C1172)),ISNUMBER(FIND("Donax faba",C1172)),ISNUMBER(FIND("estuarine",C1172)),ISNUMBER(FIND("snail",C1172)),ISNUMBER(FIND("Prorocentrum donghaiense",C1172)) )</f>
        <v>1</v>
      </c>
      <c r="AB1172" t="b">
        <f>OR(ISNUMBER(FIND(" rat ",C1172)),ISNUMBER(FIND(" rats ",C1172)),ISNUMBER(FIND(" Rats ",C1172)),ISNUMBER(FIND(" Rat ",C1172)),ISNUMBER(FIND(" rat.",C1172)),ISNUMBER(FIND(" rats.",C1172)),ISNUMBER(FIND("mouse",C1172)),ISNUMBER(FIND("mice",C1172)), ISNUMBER(FIND(" Mice",C1172)))</f>
        <v>0</v>
      </c>
      <c r="AC1172" t="b">
        <f>OR(ISNUMBER(FIND(" cell ",C1172)),ISNUMBER(FIND("fibroblast",C1172)),ISNUMBER(FIND("macrophage",C1172)),ISNUMBER(FIND("epithelial",C1172)),ISNUMBER(FIND("endothelial",C1172)),ISNUMBER(FIND("neuron",C1172)),ISNUMBER(FIND(" cells ",C1172)),ISNUMBER(FIND("RBC",C1172)),ISNUMBER(FIND("mitochond",C1172)),ISNUMBER(FIND("adipocyte",C1172)),ISNUMBER(FIND("osteo",C1172)),ISNUMBER(FIND("keratin",C1172)),ISNUMBER(FIND(" cell's ",C1172)),ISNUMBER(FIND("eukary",C1172)),ISNUMBER(FIND("sperm",C1172)))</f>
        <v>0</v>
      </c>
      <c r="AD1172" t="b">
        <f>OR(ISNUMBER(FIND("human",B1172)),ISNUMBER(FIND("workers",B1172)),ISNUMBER(FIND("workforces",B1172)),ISNUMBER(FIND("occupational",B1172)),ISNUMBER(FIND("Case report",B1172)),ISNUMBER(FIND("Workplaces",B1172)),ISNUMBER(FIND("worker",B1172)))</f>
        <v>0</v>
      </c>
      <c r="AE1172" t="b">
        <f>OR(ISNUMBER(FIND(" plant ",C1172)),ISNUMBER(FIND("Plant ",C1172)),ISNUMBER(FIND("tomato",C1172)),ISNUMBER(FIND("plants",C1172)),ISNUMBER(FIND("Plants",C1172)),ISNUMBER(FIND("algae",C1172)),ISNUMBER(FIND("lettuce",C1172)),ISNUMBER(FIND("green gram sprouts ",C1172)),ISNUMBER(FIND("Cucurbita pepo",C1172)),ISNUMBER(FIND("bean ",C1172)),ISNUMBER(FIND("chloroplast",C1172)),ISNUMBER(FIND("chlorophyll",C1172)),ISNUMBER(FIND("seedling",C1172)),ISNUMBER(FIND("canola",C1172)),ISNUMBER(FIND("shoot",C1172)),ISNUMBER(FIND("photosynthes",C1172)),ISNUMBER(FIND(" leaves ",C1172)),,ISNUMBER(FIND("agriculture",C1172)),ISNUMBER(FIND(" crops ",C1172)))</f>
        <v>0</v>
      </c>
      <c r="AF1172" t="b">
        <f>OR(ISNUMBER(FIND("bacteria",C1172)),ISNUMBER(FIND("Bacteria",C1172)),ISNUMBER(FIND("Bacterium",C1172)),ISNUMBER(FIND("bacterium",C1172)),ISNUMBER(FIND(" coli ",C1172)))</f>
        <v>0</v>
      </c>
      <c r="AG1172" t="b">
        <f>OR(ISNUMBER(FIND("fungi",C1172)),ISNUMBER(FIND("Fungi",C1172)),ISNUMBER(FIND("fungus",C1172)),ISNUMBER(FIND("Fungus",C1172)),ISNUMBER(FIND("mushroom",C1172)),ISNUMBER(FIND("Mushroom",C1172)),ISNUMBER(FIND(" mold ",C1172)))</f>
        <v>0</v>
      </c>
      <c r="AH1172" t="b">
        <f>OR(ISNUMBER(FIND("Pig ",C1172)),ISNUMBER(FIND("pig ",C1172)),ISNUMBER(FIND("Pigs ",C1172)),ISNUMBER(FIND("pigs ",C1172)))</f>
        <v>0</v>
      </c>
      <c r="AI1172" t="b">
        <f>OR(ISNUMBER(FIND(" C. elegans",C1172)),ISNUMBER(FIND("Caenorhabditis elegans",C1172)),ISNUMBER(FIND("earthworms",C1172)),ISNUMBER(FIND(" Ficopomatus enigmaticus",C1172)),ISNUMBER(FIND("larva",C1172)),ISNUMBER(FIND("Lumbriculus variegatus",C1172)),ISNUMBER(FIND("nematode",C1172)))</f>
        <v>0</v>
      </c>
      <c r="AJ1172" t="b">
        <f>NOT(OR(AA1172,AB1172,AC1172,AD1172,AE1172,AF1172,AG1172,AH1172,AI1172))</f>
        <v>0</v>
      </c>
      <c r="AL1172" t="b">
        <f>OR(AA1172,AB1172,AD1172,AE1172,AF1172,AG1172,AH1172,AI1172)</f>
        <v>1</v>
      </c>
      <c r="AM1172" t="b">
        <f>IF(Table1[[#This Row],[In vivo?]],IF(Table1[[#This Row],[Cell]],FALSE,TRUE),FALSE)</f>
        <v>1</v>
      </c>
      <c r="AN1172" t="b">
        <f>AND(AC1172,AL1172)</f>
        <v>0</v>
      </c>
      <c r="AO1172" t="b">
        <f>IF(Table1[[#This Row],[Cell]],IF(Table1[[#This Row],[In vivo?]],FALSE,TRUE),FALSE)</f>
        <v>0</v>
      </c>
      <c r="AP1172" t="b">
        <f>NOT(OR(Table1[[#This Row],[In vivo?]],Table1[[#This Row],[Only in Cell]]))</f>
        <v>0</v>
      </c>
      <c r="AQ1172" t="str">
        <f>IF(OR(Table1[[#This Row],[Rodents]],Table1[[#This Row],[Human]],Table1[[#This Row],[Pig]]),OR(ISNUMBER(FIND("pulmonary",C1172)),ISNUMBER(FIND("lung",C1172))),"NA")</f>
        <v>NA</v>
      </c>
      <c r="AR1172" t="str">
        <f>IF(OR(Table1[[#This Row],[Rodents]],Table1[[#This Row],[Human]],Table1[[#This Row],[Pig]]),OR(ISNUMBER(FIND("skin",C1172)),ISNUMBER(FIND("dermal",C1172))),"NA")</f>
        <v>NA</v>
      </c>
      <c r="AS1172" t="str">
        <f>IF(OR(Table1[[#This Row],[Rodents]],Table1[[#This Row],[Human]],Table1[[#This Row],[Pig]]),OR(ISNUMBER(FIND("liver",C1172)),ISNUMBER(FIND("hepat",C1172))),"NA")</f>
        <v>NA</v>
      </c>
      <c r="AT1172" t="str">
        <f>IF(OR(Table1[[#This Row],[Rodents]],Table1[[#This Row],[Human]],Table1[[#This Row],[Pig]]),OR(ISNUMBER(FIND("kidney",C1172)),ISNUMBER(FIND("neph",C1172))),"NA")</f>
        <v>NA</v>
      </c>
      <c r="AU1172" t="str">
        <f>IF(OR(Table1[[#This Row],[Rodents]],Table1[[#This Row],[Human]],Table1[[#This Row],[Pig]]),OR(ISNUMBER(FIND("brain",C1172)),ISNUMBER(FIND("neur",C1172)),ISNUMBER(FIND("nerv",C1172))),"NA")</f>
        <v>NA</v>
      </c>
      <c r="AV1172" t="str">
        <f>IF(OR(Table1[[#This Row],[Rodents]],Table1[[#This Row],[Human]],Table1[[#This Row],[Pig]]),OR(ISNUMBER(FIND("heart",C1172)),ISNUMBER(FIND("cardi",C1172))),"NA")</f>
        <v>NA</v>
      </c>
      <c r="AW1172" t="str">
        <f>IF(OR(Table1[[#This Row],[Rodents]],Table1[[#This Row],[Human]],Table1[[#This Row],[Pig]]),OR(ISNUMBER(FIND("gastro",C1172)),ISNUMBER(FIND("intesti",C1172)),ISNUMBER(FIND("stomach",C1172))),"NA")</f>
        <v>NA</v>
      </c>
      <c r="AX1172" t="str">
        <f>IF(OR(Table1[[#This Row],[Rodents]],Table1[[#This Row],[Human]],Table1[[#This Row],[Pig]]),NOT(OR(AQ1172,AR1172,AS1172,AT1172,AU1172,AV1172,AW1172)),"NA")</f>
        <v>NA</v>
      </c>
      <c r="AY1172" t="b">
        <f>OR(ISNUMBER(FIND("SWCNT",C1172)),ISNUMBER(FIND("SWNT",C1172)),ISNUMBER(FIND("single-wall",C1172)),ISNUMBER(FIND("single wall",C1172)),ISNUMBER(FIND("Single wall",C1172)),ISNUMBER(FIND("Single-wall",C1172)),ISNUMBER(FIND("SWCNT",B1172)),ISNUMBER(FIND("SWNT",B1172)),ISNUMBER(FIND("single-wall",B1172)),ISNUMBER(FIND("single wall",B1172)),ISNUMBER(FIND("Single-wall",B1172)),ISNUMBER(FIND("Single wall",B1172)))</f>
        <v>1</v>
      </c>
      <c r="AZ1172" t="b">
        <f>OR(ISNUMBER(FIND("MWCNT",C1172)),ISNUMBER(FIND("MWNT",C1172)),ISNUMBER(FIND("multi-wall",C1172)),ISNUMBER(FIND("multi wall",C1172)),ISNUMBER(FIND("multiwall",C1172)),ISNUMBER(FIND("Multi-wall",C1172)),ISNUMBER(FIND("Multi wall",C1172)),ISNUMBER(FIND("Multiwall",C1172)),ISNUMBER(FIND("MWCNT",B1172)),ISNUMBER(FIND("MWNT",B1172)),ISNUMBER(FIND("multi-wall",B1172)),ISNUMBER(FIND("multi wall",B1172)),ISNUMBER(FIND("multiwall",B1172)),ISNUMBER(FIND("Multi-wall",B1172)),ISNUMBER(FIND("Multi wall",B1172)),ISNUMBER(FIND("Multiwall",B1172)),ISNUMBER(FIND("Double-wall",B1172)),ISNUMBER(FIND("Double wall",B1172)),ISNUMBER(FIND("Doublewall",B1172)),ISNUMBER(FIND("double-wall",B1172)),ISNUMBER(FIND("double wall",B1172)),ISNUMBER(FIND("doublewall",B1172)))</f>
        <v>1</v>
      </c>
      <c r="BA1172" t="b">
        <f>AND(Table1[[#This Row],[SWCNT]],Table1[[#This Row],[MWCNT]])</f>
        <v>1</v>
      </c>
      <c r="BB1172" t="b">
        <f>IF(Table1[[#This Row],[SWCNT]]=TRUE,FALSE,IF(Table1[[#This Row],[MWCNT]]=TRUE,FALSE,TRUE))</f>
        <v>0</v>
      </c>
      <c r="BC1172" s="18"/>
    </row>
    <row r="1173" spans="1:55" ht="259">
      <c r="A1173" t="s">
        <v>812</v>
      </c>
      <c r="B1173" s="2" t="s">
        <v>813</v>
      </c>
      <c r="C1173" s="16" t="s">
        <v>814</v>
      </c>
      <c r="D1173" s="17" t="s">
        <v>403</v>
      </c>
      <c r="E1173" s="2">
        <v>2021</v>
      </c>
      <c r="F1173" t="b">
        <f>OR(ISNUMBER(FIND("cytotoxic",C1173)),ISNUMBER(FIND("Cytotoxic",C1173)),ISNUMBER(FIND("cellular toxicity",C1173)),ISNUMBER(FIND("cell death",C1173)),ISNUMBER(FIND("viable",C1173)),ISNUMBER(FIND("phytotoxic",C1173)),ISNUMBER(FIND("acute toxicity",C1173)),ISNUMBER(FIND("MTT",C1173)),ISNUMBER(FIND("survival",C1173)),ISNUMBER(FIND("prolifer",C1173)),ISNUMBER(FIND("apoptosis",C1173)),ISNUMBER(FIND("neurotoxic",C1173)),ISNUMBER(FIND("  lysis ",C1173)),ISNUMBER(FIND("necrosis",C1173)),ISNUMBER(FIND("cellular death",C1173))*3,ISNUMBER(FIND("LDH",C1173)),ISNUMBER(FIND("Acute toxicity",C1173)))</f>
        <v>0</v>
      </c>
      <c r="G1173" t="b">
        <f>OR(ISNUMBER(FIND("genotoxic",C1173)),ISNUMBER(FIND("genotoxicity",C1173)),ISNUMBER(FIND("DNA damage",C1173)),ISNUMBER(FIND("DNA",C1173)),ISNUMBER(FIND("RNA",C1173)),ISNUMBER(FIND("mesothelioma",C1173)),ISNUMBER(FIND("carcino",C1173)),ISNUMBER(FIND("mutagen",C1173)),ISNUMBER(FIND("genetic",C1173)))</f>
        <v>1</v>
      </c>
      <c r="H1173" t="b">
        <f>OR(ISNUMBER(FIND("inflammatory",C1173)),ISNUMBER(FIND("inflamm",C1173)))</f>
        <v>0</v>
      </c>
      <c r="I1173" t="b">
        <f>OR(ISNUMBER(FIND("immune",C1173)),ISNUMBER(FIND("immunological",C1173)),ISNUMBER(FIND("interleuk",C1173)),ISNUMBER(FIND("platelet activation",C1173)),ISNUMBER(FIND("monocyte",C1173)),ISNUMBER(FIND("leukocyte",C1173)),ISNUMBER(FIND("cytokine",C1173)),ISNUMBER(FIND("CD4",C1173)),ISNUMBER(FIND("CD8",C1173)),ISNUMBER(FIND("T-cell",C1173)))</f>
        <v>0</v>
      </c>
      <c r="J1173" t="b">
        <f>OR(ISNUMBER(FIND("reactive oxygen",C1173)),ISNUMBER(FIND("ROS",C1173)),ISNUMBER(FIND("free radical",C1173)),ISNUMBER(FIND("oxidative stress",C1173)),ISNUMBER(FIND("peroxid",C1173)),ISNUMBER(FIND("oxidative",C1173)),ISNUMBER(FIND("antioxid",C1173)))</f>
        <v>0</v>
      </c>
      <c r="K1173" t="b">
        <f>OR(ISNUMBER(FIND("autophag",C1173)))</f>
        <v>0</v>
      </c>
      <c r="L1173" t="b">
        <f>OR(ISNUMBER(FIND("morpholog",C1173)))</f>
        <v>0</v>
      </c>
      <c r="M1173" t="b">
        <f>OR(ISNUMBER(FIND("fibrosis",C1173)),ISNUMBER(FIND("Fibrosis",C1173)),ISNUMBER(FIND("fibrot",C1173)))</f>
        <v>1</v>
      </c>
      <c r="N1173" t="b">
        <f>OR(ISNUMBER(FIND("offspring",C1173)),ISNUMBER(FIND("Parental",C1173)),ISNUMBER(FIND("parental",C1173)),ISNUMBER(FIND("germline",C1173)),ISNUMBER(FIND("reproduc",C1173)),ISNUMBER(FIND("embryo",C1173)))</f>
        <v>0</v>
      </c>
      <c r="O1173" t="b">
        <f>OR(ISNUMBER(FIND("metabol",C1173)),ISNUMBER(FIND("Metabol",C1173)),ISNUMBER(FIND("digest",C1173)),ISNUMBER(FIND("mitochon",C1173)))</f>
        <v>0</v>
      </c>
      <c r="P1173" t="b">
        <f>OR(ISNUMBER(FIND("ecotox",C1173)),ISNUMBER(FIND("Ecotox",B1173)),ISNUMBER(FIND("ecotox",B1173)),ISNUMBER(FIND("Ecotox",C1173)))</f>
        <v>0</v>
      </c>
      <c r="Q1173" t="b">
        <f>OR(ISNUMBER(FIND("Bioaccum",C1173)),ISNUMBER(FIND("bioaccum",C1173)),ISNUMBER(FIND("accum",C1173)))</f>
        <v>0</v>
      </c>
      <c r="R1173" t="b">
        <f>OR(ISNUMBER(FIND("Occupation",C1173)),ISNUMBER(FIND("occupation",C1173)),ISNUMBER(FIND("worker",C1173)),ISNUMBER(FIND("workforce",C1173)))</f>
        <v>0</v>
      </c>
      <c r="S1173" t="b">
        <f>NOT(OR(F1173,G1173,H1173,I1173,J1173,K1173,L1173,M1173,N1173,O1173,P1173,Q1173,R1173))</f>
        <v>0</v>
      </c>
      <c r="U1173" t="b">
        <f>OR(Table1[[#This Row],[Inflammation]],Table1[[#This Row],[Immune]])</f>
        <v>0</v>
      </c>
      <c r="V1173" t="b">
        <f>IF(OR(Table1[[#This Row],[Rodents]],Table1[[#This Row],[Human]],Table1[[#This Row],[Pig]]),OR(ISNUMBER(FIND("intratrach",C1173)),ISNUMBER(FIND("nasal ",C1173)),ISNUMBER(FIND("instill",C1173))),"NA")</f>
        <v>0</v>
      </c>
      <c r="W1173" t="b">
        <f>IF(OR(Table1[[#This Row],[Rodents]],Table1[[#This Row],[Human]],Table1[[#This Row],[Pig]]),OR(ISNUMBER(FIND("dermal",C1173)),ISNUMBER(FIND("skin ",C1173))),"NA")</f>
        <v>0</v>
      </c>
      <c r="X1173" t="b">
        <f>IF(OR(Table1[[#This Row],[Rodents]],Table1[[#This Row],[Human]],Table1[[#This Row],[Pig]]),OR(ISNUMBER(FIND("injected",C1173)),ISNUMBER(FIND("periton",C1173)),ISNUMBER(FIND("intrascrot",C1173))),"NA")</f>
        <v>0</v>
      </c>
      <c r="Y1173" t="b">
        <f>IF(OR(Table1[[#This Row],[Rodents]],Table1[[#This Row],[Human]],Table1[[#This Row],[Pig]]),NOT(OR(Table1[[#This Row],[Inhaled/Intratracheal/intranasal]],Table1[[#This Row],[Dermal]],Table1[[#This Row],[Injected]])),"NA")</f>
        <v>1</v>
      </c>
      <c r="AA1173" t="b">
        <f>OR(ISNUMBER(FIND("fish ",C1173)),ISNUMBER(FIND("Fish ",C1173)),ISNUMBER(FIND("aquatic",C1173)),ISNUMBER(FIND("daphnids",C1173)),ISNUMBER(FIND("Carcinus maenas",C1173)),ISNUMBER(FIND("Daphnia",C1173)),ISNUMBER(FIND("Ruditapes philippinarum",C1173)),ISNUMBER(FIND("daphnia",C1173)),ISNUMBER(FIND("marine",C1173)),ISNUMBER(FIND("mussel",C1173)),ISNUMBER(FIND("algae",C1173)),ISNUMBER(FIND("Donax faba",C1173)),ISNUMBER(FIND("estuarine",C1173)),ISNUMBER(FIND("snail",C1173)),ISNUMBER(FIND("Prorocentrum donghaiense",C1173)) )</f>
        <v>0</v>
      </c>
      <c r="AB1173" t="b">
        <f>OR(ISNUMBER(FIND(" rat ",C1173)),ISNUMBER(FIND(" rats ",C1173)),ISNUMBER(FIND(" Rats ",C1173)),ISNUMBER(FIND(" Rat ",C1173)),ISNUMBER(FIND(" rat.",C1173)),ISNUMBER(FIND(" rats.",C1173)),ISNUMBER(FIND("mouse",C1173)),ISNUMBER(FIND("mice",C1173)), ISNUMBER(FIND(" Mice",C1173)))</f>
        <v>1</v>
      </c>
      <c r="AC1173" t="b">
        <f>OR(ISNUMBER(FIND(" cell ",C1173)),ISNUMBER(FIND("fibroblast",C1173)),ISNUMBER(FIND("macrophage",C1173)),ISNUMBER(FIND("epithelial",C1173)),ISNUMBER(FIND("endothelial",C1173)),ISNUMBER(FIND("neuron",C1173)),ISNUMBER(FIND(" cells ",C1173)),ISNUMBER(FIND("RBC",C1173)),ISNUMBER(FIND("mitochond",C1173)),ISNUMBER(FIND("adipocyte",C1173)),ISNUMBER(FIND("osteo",C1173)),ISNUMBER(FIND("keratin",C1173)),ISNUMBER(FIND(" cell's ",C1173)),ISNUMBER(FIND("eukary",C1173)),ISNUMBER(FIND("sperm",C1173)))</f>
        <v>1</v>
      </c>
      <c r="AD1173" t="b">
        <f>OR(ISNUMBER(FIND("human",B1173)),ISNUMBER(FIND("workers",B1173)),ISNUMBER(FIND("workforces",B1173)),ISNUMBER(FIND("occupational",B1173)),ISNUMBER(FIND("Case report",B1173)),ISNUMBER(FIND("Workplaces",B1173)),ISNUMBER(FIND("worker",B1173)))</f>
        <v>0</v>
      </c>
      <c r="AE1173" t="b">
        <f>OR(ISNUMBER(FIND(" plant ",C1173)),ISNUMBER(FIND("Plant ",C1173)),ISNUMBER(FIND("tomato",C1173)),ISNUMBER(FIND("plants",C1173)),ISNUMBER(FIND("Plants",C1173)),ISNUMBER(FIND("algae",C1173)),ISNUMBER(FIND("lettuce",C1173)),ISNUMBER(FIND("green gram sprouts ",C1173)),ISNUMBER(FIND("Cucurbita pepo",C1173)),ISNUMBER(FIND("bean ",C1173)),ISNUMBER(FIND("chloroplast",C1173)),ISNUMBER(FIND("chlorophyll",C1173)),ISNUMBER(FIND("seedling",C1173)),ISNUMBER(FIND("canola",C1173)),ISNUMBER(FIND("shoot",C1173)),ISNUMBER(FIND("photosynthes",C1173)),ISNUMBER(FIND(" leaves ",C1173)),,ISNUMBER(FIND("agriculture",C1173)),ISNUMBER(FIND(" crops ",C1173)))</f>
        <v>0</v>
      </c>
      <c r="AF1173" t="b">
        <f>OR(ISNUMBER(FIND("bacteria",C1173)),ISNUMBER(FIND("Bacteria",C1173)),ISNUMBER(FIND("Bacterium",C1173)),ISNUMBER(FIND("bacterium",C1173)),ISNUMBER(FIND(" coli ",C1173)))</f>
        <v>0</v>
      </c>
      <c r="AG1173" t="b">
        <f>OR(ISNUMBER(FIND("fungi",C1173)),ISNUMBER(FIND("Fungi",C1173)),ISNUMBER(FIND("fungus",C1173)),ISNUMBER(FIND("Fungus",C1173)),ISNUMBER(FIND("mushroom",C1173)),ISNUMBER(FIND("Mushroom",C1173)),ISNUMBER(FIND(" mold ",C1173)))</f>
        <v>0</v>
      </c>
      <c r="AH1173" t="b">
        <f>OR(ISNUMBER(FIND("Pig ",C1173)),ISNUMBER(FIND("pig ",C1173)),ISNUMBER(FIND("Pigs ",C1173)),ISNUMBER(FIND("pigs ",C1173)))</f>
        <v>0</v>
      </c>
      <c r="AI1173" t="b">
        <f>OR(ISNUMBER(FIND(" C. elegans",C1173)),ISNUMBER(FIND("Caenorhabditis elegans",C1173)),ISNUMBER(FIND("earthworms",C1173)),ISNUMBER(FIND(" Ficopomatus enigmaticus",C1173)),ISNUMBER(FIND("larva",C1173)),ISNUMBER(FIND("Lumbriculus variegatus",C1173)),ISNUMBER(FIND("nematode",C1173)))</f>
        <v>0</v>
      </c>
      <c r="AJ1173" t="b">
        <f>NOT(OR(AA1173,AB1173,AC1173,AD1173,AE1173,AF1173,AG1173,AH1173,AI1173))</f>
        <v>0</v>
      </c>
      <c r="AL1173" t="b">
        <f>OR(AA1173,AB1173,AD1173,AE1173,AF1173,AG1173,AH1173,AI1173)</f>
        <v>1</v>
      </c>
      <c r="AM1173" t="b">
        <f>IF(Table1[[#This Row],[In vivo?]],IF(Table1[[#This Row],[Cell]],FALSE,TRUE),FALSE)</f>
        <v>0</v>
      </c>
      <c r="AN1173" t="b">
        <f>AND(AC1173,AL1173)</f>
        <v>1</v>
      </c>
      <c r="AO1173" t="b">
        <f>IF(Table1[[#This Row],[Cell]],IF(Table1[[#This Row],[In vivo?]],FALSE,TRUE),FALSE)</f>
        <v>0</v>
      </c>
      <c r="AP1173" t="b">
        <f>NOT(OR(Table1[[#This Row],[In vivo?]],Table1[[#This Row],[Only in Cell]]))</f>
        <v>0</v>
      </c>
      <c r="AQ1173" t="b">
        <f>IF(OR(Table1[[#This Row],[Rodents]],Table1[[#This Row],[Human]],Table1[[#This Row],[Pig]]),OR(ISNUMBER(FIND("pulmonary",C1173)),ISNUMBER(FIND("lung",C1173))),"NA")</f>
        <v>1</v>
      </c>
      <c r="AR1173" t="b">
        <f>IF(OR(Table1[[#This Row],[Rodents]],Table1[[#This Row],[Human]],Table1[[#This Row],[Pig]]),OR(ISNUMBER(FIND("skin",C1173)),ISNUMBER(FIND("dermal",C1173))),"NA")</f>
        <v>0</v>
      </c>
      <c r="AS1173" t="b">
        <f>IF(OR(Table1[[#This Row],[Rodents]],Table1[[#This Row],[Human]],Table1[[#This Row],[Pig]]),OR(ISNUMBER(FIND("liver",C1173)),ISNUMBER(FIND("hepat",C1173))),"NA")</f>
        <v>0</v>
      </c>
      <c r="AT1173" t="b">
        <f>IF(OR(Table1[[#This Row],[Rodents]],Table1[[#This Row],[Human]],Table1[[#This Row],[Pig]]),OR(ISNUMBER(FIND("kidney",C1173)),ISNUMBER(FIND("neph",C1173))),"NA")</f>
        <v>0</v>
      </c>
      <c r="AU1173" t="b">
        <f>IF(OR(Table1[[#This Row],[Rodents]],Table1[[#This Row],[Human]],Table1[[#This Row],[Pig]]),OR(ISNUMBER(FIND("brain",C1173)),ISNUMBER(FIND("neur",C1173)),ISNUMBER(FIND("nerv",C1173))),"NA")</f>
        <v>0</v>
      </c>
      <c r="AV1173" t="b">
        <f>IF(OR(Table1[[#This Row],[Rodents]],Table1[[#This Row],[Human]],Table1[[#This Row],[Pig]]),OR(ISNUMBER(FIND("heart",C1173)),ISNUMBER(FIND("cardi",C1173))),"NA")</f>
        <v>0</v>
      </c>
      <c r="AW1173" t="b">
        <f>IF(OR(Table1[[#This Row],[Rodents]],Table1[[#This Row],[Human]],Table1[[#This Row],[Pig]]),OR(ISNUMBER(FIND("gastro",C1173)),ISNUMBER(FIND("intesti",C1173)),ISNUMBER(FIND("stomach",C1173))),"NA")</f>
        <v>0</v>
      </c>
      <c r="AX1173" t="b">
        <f>IF(OR(Table1[[#This Row],[Rodents]],Table1[[#This Row],[Human]],Table1[[#This Row],[Pig]]),NOT(OR(AQ1173,AR1173,AS1173,AT1173,AU1173,AV1173,AW1173)),"NA")</f>
        <v>0</v>
      </c>
      <c r="AY1173" t="b">
        <f>OR(ISNUMBER(FIND("SWCNT",C1173)),ISNUMBER(FIND("SWNT",C1173)),ISNUMBER(FIND("single-wall",C1173)),ISNUMBER(FIND("single wall",C1173)),ISNUMBER(FIND("Single wall",C1173)),ISNUMBER(FIND("Single-wall",C1173)),ISNUMBER(FIND("SWCNT",B1173)),ISNUMBER(FIND("SWNT",B1173)),ISNUMBER(FIND("single-wall",B1173)),ISNUMBER(FIND("single wall",B1173)),ISNUMBER(FIND("Single-wall",B1173)),ISNUMBER(FIND("Single wall",B1173)))</f>
        <v>1</v>
      </c>
      <c r="AZ1173" t="b">
        <f>OR(ISNUMBER(FIND("MWCNT",C1173)),ISNUMBER(FIND("MWNT",C1173)),ISNUMBER(FIND("multi-wall",C1173)),ISNUMBER(FIND("multi wall",C1173)),ISNUMBER(FIND("multiwall",C1173)),ISNUMBER(FIND("Multi-wall",C1173)),ISNUMBER(FIND("Multi wall",C1173)),ISNUMBER(FIND("Multiwall",C1173)),ISNUMBER(FIND("MWCNT",B1173)),ISNUMBER(FIND("MWNT",B1173)),ISNUMBER(FIND("multi-wall",B1173)),ISNUMBER(FIND("multi wall",B1173)),ISNUMBER(FIND("multiwall",B1173)),ISNUMBER(FIND("Multi-wall",B1173)),ISNUMBER(FIND("Multi wall",B1173)),ISNUMBER(FIND("Multiwall",B1173)),ISNUMBER(FIND("Double-wall",B1173)),ISNUMBER(FIND("Double wall",B1173)),ISNUMBER(FIND("Doublewall",B1173)),ISNUMBER(FIND("double-wall",B1173)),ISNUMBER(FIND("double wall",B1173)),ISNUMBER(FIND("doublewall",B1173)))</f>
        <v>1</v>
      </c>
      <c r="BA1173" t="b">
        <f>AND(Table1[[#This Row],[SWCNT]],Table1[[#This Row],[MWCNT]])</f>
        <v>1</v>
      </c>
      <c r="BB1173" t="b">
        <f>IF(Table1[[#This Row],[SWCNT]]=TRUE,FALSE,IF(Table1[[#This Row],[MWCNT]]=TRUE,FALSE,TRUE))</f>
        <v>0</v>
      </c>
      <c r="BC1173" s="18"/>
    </row>
    <row r="1174" spans="1:55" ht="259">
      <c r="A1174" t="s">
        <v>914</v>
      </c>
      <c r="B1174" s="2" t="s">
        <v>915</v>
      </c>
      <c r="C1174" s="16" t="s">
        <v>916</v>
      </c>
      <c r="D1174" s="17" t="s">
        <v>917</v>
      </c>
      <c r="E1174" s="2">
        <v>2020</v>
      </c>
      <c r="F1174" t="b">
        <f>OR(ISNUMBER(FIND("cytotoxic",C1174)),ISNUMBER(FIND("Cytotoxic",C1174)),ISNUMBER(FIND("cellular toxicity",C1174)),ISNUMBER(FIND("cell death",C1174)),ISNUMBER(FIND("viable",C1174)),ISNUMBER(FIND("phytotoxic",C1174)),ISNUMBER(FIND("acute toxicity",C1174)),ISNUMBER(FIND("MTT",C1174)),ISNUMBER(FIND("survival",C1174)),ISNUMBER(FIND("prolifer",C1174)),ISNUMBER(FIND("apoptosis",C1174)),ISNUMBER(FIND("neurotoxic",C1174)),ISNUMBER(FIND("  lysis ",C1174)),ISNUMBER(FIND("necrosis",C1174)),ISNUMBER(FIND("cellular death",C1174))*3,ISNUMBER(FIND("LDH",C1174)),ISNUMBER(FIND("Acute toxicity",C1174)))</f>
        <v>1</v>
      </c>
      <c r="G1174" t="b">
        <f>OR(ISNUMBER(FIND("genotoxic",C1174)),ISNUMBER(FIND("genotoxicity",C1174)),ISNUMBER(FIND("DNA damage",C1174)),ISNUMBER(FIND("DNA",C1174)),ISNUMBER(FIND("RNA",C1174)),ISNUMBER(FIND("mesothelioma",C1174)),ISNUMBER(FIND("carcino",C1174)),ISNUMBER(FIND("mutagen",C1174)),ISNUMBER(FIND("genetic",C1174)))</f>
        <v>0</v>
      </c>
      <c r="H1174" t="b">
        <f>OR(ISNUMBER(FIND("inflammatory",C1174)),ISNUMBER(FIND("inflamm",C1174)))</f>
        <v>0</v>
      </c>
      <c r="I1174" t="b">
        <f>OR(ISNUMBER(FIND("immune",C1174)),ISNUMBER(FIND("immunological",C1174)),ISNUMBER(FIND("interleuk",C1174)),ISNUMBER(FIND("platelet activation",C1174)),ISNUMBER(FIND("monocyte",C1174)),ISNUMBER(FIND("leukocyte",C1174)),ISNUMBER(FIND("cytokine",C1174)),ISNUMBER(FIND("CD4",C1174)),ISNUMBER(FIND("CD8",C1174)),ISNUMBER(FIND("T-cell",C1174)))</f>
        <v>0</v>
      </c>
      <c r="J1174" t="b">
        <f>OR(ISNUMBER(FIND("reactive oxygen",C1174)),ISNUMBER(FIND("ROS",C1174)),ISNUMBER(FIND("free radical",C1174)),ISNUMBER(FIND("oxidative stress",C1174)),ISNUMBER(FIND("peroxid",C1174)),ISNUMBER(FIND("oxidative",C1174)),ISNUMBER(FIND("antioxid",C1174)))</f>
        <v>1</v>
      </c>
      <c r="K1174" t="b">
        <f>OR(ISNUMBER(FIND("autophag",C1174)))</f>
        <v>0</v>
      </c>
      <c r="L1174" t="b">
        <f>OR(ISNUMBER(FIND("morpholog",C1174)))</f>
        <v>0</v>
      </c>
      <c r="M1174" t="b">
        <f>OR(ISNUMBER(FIND("fibrosis",C1174)),ISNUMBER(FIND("Fibrosis",C1174)),ISNUMBER(FIND("fibrot",C1174)))</f>
        <v>1</v>
      </c>
      <c r="N1174" t="b">
        <f>OR(ISNUMBER(FIND("offspring",C1174)),ISNUMBER(FIND("Parental",C1174)),ISNUMBER(FIND("parental",C1174)),ISNUMBER(FIND("germline",C1174)),ISNUMBER(FIND("reproduc",C1174)),ISNUMBER(FIND("embryo",C1174)))</f>
        <v>0</v>
      </c>
      <c r="O1174" t="b">
        <f>OR(ISNUMBER(FIND("metabol",C1174)),ISNUMBER(FIND("Metabol",C1174)),ISNUMBER(FIND("digest",C1174)),ISNUMBER(FIND("mitochon",C1174)))</f>
        <v>0</v>
      </c>
      <c r="P1174" t="b">
        <f>OR(ISNUMBER(FIND("ecotox",C1174)),ISNUMBER(FIND("Ecotox",B1174)),ISNUMBER(FIND("ecotox",B1174)),ISNUMBER(FIND("Ecotox",C1174)))</f>
        <v>0</v>
      </c>
      <c r="Q1174" t="b">
        <f>OR(ISNUMBER(FIND("Bioaccum",C1174)),ISNUMBER(FIND("bioaccum",C1174)),ISNUMBER(FIND("accum",C1174)))</f>
        <v>1</v>
      </c>
      <c r="R1174" t="b">
        <f>OR(ISNUMBER(FIND("Occupation",C1174)),ISNUMBER(FIND("occupation",C1174)),ISNUMBER(FIND("worker",C1174)),ISNUMBER(FIND("workforce",C1174)))</f>
        <v>0</v>
      </c>
      <c r="S1174" t="b">
        <f>NOT(OR(F1174,G1174,H1174,I1174,J1174,K1174,L1174,M1174,N1174,O1174,P1174,Q1174,R1174))</f>
        <v>0</v>
      </c>
      <c r="U1174" t="b">
        <f>OR(Table1[[#This Row],[Inflammation]],Table1[[#This Row],[Immune]])</f>
        <v>0</v>
      </c>
      <c r="V1174" t="str">
        <f>IF(OR(Table1[[#This Row],[Rodents]],Table1[[#This Row],[Human]],Table1[[#This Row],[Pig]]),OR(ISNUMBER(FIND("intratrach",C1174)),ISNUMBER(FIND("nasal ",C1174)),ISNUMBER(FIND("instill",C1174))),"NA")</f>
        <v>NA</v>
      </c>
      <c r="W1174" t="str">
        <f>IF(OR(Table1[[#This Row],[Rodents]],Table1[[#This Row],[Human]],Table1[[#This Row],[Pig]]),OR(ISNUMBER(FIND("dermal",C1174)),ISNUMBER(FIND("skin ",C1174))),"NA")</f>
        <v>NA</v>
      </c>
      <c r="X1174" t="str">
        <f>IF(OR(Table1[[#This Row],[Rodents]],Table1[[#This Row],[Human]],Table1[[#This Row],[Pig]]),OR(ISNUMBER(FIND("injected",C1174)),ISNUMBER(FIND("periton",C1174)),ISNUMBER(FIND("intrascrot",C1174))),"NA")</f>
        <v>NA</v>
      </c>
      <c r="Y1174" t="str">
        <f>IF(OR(Table1[[#This Row],[Rodents]],Table1[[#This Row],[Human]],Table1[[#This Row],[Pig]]),NOT(OR(Table1[[#This Row],[Inhaled/Intratracheal/intranasal]],Table1[[#This Row],[Dermal]],Table1[[#This Row],[Injected]])),"NA")</f>
        <v>NA</v>
      </c>
      <c r="AA1174" t="b">
        <f>OR(ISNUMBER(FIND("fish ",C1174)),ISNUMBER(FIND("Fish ",C1174)),ISNUMBER(FIND("aquatic",C1174)),ISNUMBER(FIND("daphnids",C1174)),ISNUMBER(FIND("Carcinus maenas",C1174)),ISNUMBER(FIND("Daphnia",C1174)),ISNUMBER(FIND("Ruditapes philippinarum",C1174)),ISNUMBER(FIND("daphnia",C1174)),ISNUMBER(FIND("marine",C1174)),ISNUMBER(FIND("mussel",C1174)),ISNUMBER(FIND("algae",C1174)),ISNUMBER(FIND("Donax faba",C1174)),ISNUMBER(FIND("estuarine",C1174)),ISNUMBER(FIND("snail",C1174)),ISNUMBER(FIND("Prorocentrum donghaiense",C1174)) )</f>
        <v>1</v>
      </c>
      <c r="AB1174" t="b">
        <f>OR(ISNUMBER(FIND(" rat ",C1174)),ISNUMBER(FIND(" rats ",C1174)),ISNUMBER(FIND(" Rats ",C1174)),ISNUMBER(FIND(" Rat ",C1174)),ISNUMBER(FIND(" rat.",C1174)),ISNUMBER(FIND(" rats.",C1174)),ISNUMBER(FIND("mouse",C1174)),ISNUMBER(FIND("mice",C1174)), ISNUMBER(FIND(" Mice",C1174)))</f>
        <v>0</v>
      </c>
      <c r="AC1174" t="b">
        <f>OR(ISNUMBER(FIND(" cell ",C1174)),ISNUMBER(FIND("fibroblast",C1174)),ISNUMBER(FIND("macrophage",C1174)),ISNUMBER(FIND("epithelial",C1174)),ISNUMBER(FIND("endothelial",C1174)),ISNUMBER(FIND("neuron",C1174)),ISNUMBER(FIND(" cells ",C1174)),ISNUMBER(FIND("RBC",C1174)),ISNUMBER(FIND("mitochond",C1174)),ISNUMBER(FIND("adipocyte",C1174)),ISNUMBER(FIND("osteo",C1174)),ISNUMBER(FIND("keratin",C1174)),ISNUMBER(FIND(" cell's ",C1174)),ISNUMBER(FIND("eukary",C1174)),ISNUMBER(FIND("sperm",C1174)))</f>
        <v>1</v>
      </c>
      <c r="AD1174" t="b">
        <f>OR(ISNUMBER(FIND("human",B1174)),ISNUMBER(FIND("workers",B1174)),ISNUMBER(FIND("workforces",B1174)),ISNUMBER(FIND("occupational",B1174)),ISNUMBER(FIND("Case report",B1174)),ISNUMBER(FIND("Workplaces",B1174)),ISNUMBER(FIND("worker",B1174)))</f>
        <v>0</v>
      </c>
      <c r="AE1174" t="b">
        <f>OR(ISNUMBER(FIND(" plant ",C1174)),ISNUMBER(FIND("Plant ",C1174)),ISNUMBER(FIND("tomato",C1174)),ISNUMBER(FIND("plants",C1174)),ISNUMBER(FIND("Plants",C1174)),ISNUMBER(FIND("algae",C1174)),ISNUMBER(FIND("lettuce",C1174)),ISNUMBER(FIND("green gram sprouts ",C1174)),ISNUMBER(FIND("Cucurbita pepo",C1174)),ISNUMBER(FIND("bean ",C1174)),ISNUMBER(FIND("chloroplast",C1174)),ISNUMBER(FIND("chlorophyll",C1174)),ISNUMBER(FIND("seedling",C1174)),ISNUMBER(FIND("canola",C1174)),ISNUMBER(FIND("shoot",C1174)),ISNUMBER(FIND("photosynthes",C1174)),ISNUMBER(FIND(" leaves ",C1174)),,ISNUMBER(FIND("agriculture",C1174)),ISNUMBER(FIND(" crops ",C1174)))</f>
        <v>0</v>
      </c>
      <c r="AF1174" t="b">
        <f>OR(ISNUMBER(FIND("bacteria",C1174)),ISNUMBER(FIND("Bacteria",C1174)),ISNUMBER(FIND("Bacterium",C1174)),ISNUMBER(FIND("bacterium",C1174)),ISNUMBER(FIND(" coli ",C1174)))</f>
        <v>0</v>
      </c>
      <c r="AG1174" t="b">
        <f>OR(ISNUMBER(FIND("fungi",C1174)),ISNUMBER(FIND("Fungi",C1174)),ISNUMBER(FIND("fungus",C1174)),ISNUMBER(FIND("Fungus",C1174)),ISNUMBER(FIND("mushroom",C1174)),ISNUMBER(FIND("Mushroom",C1174)),ISNUMBER(FIND(" mold ",C1174)))</f>
        <v>0</v>
      </c>
      <c r="AH1174" t="b">
        <f>OR(ISNUMBER(FIND("Pig ",C1174)),ISNUMBER(FIND("pig ",C1174)),ISNUMBER(FIND("Pigs ",C1174)),ISNUMBER(FIND("pigs ",C1174)))</f>
        <v>0</v>
      </c>
      <c r="AI1174" t="b">
        <f>OR(ISNUMBER(FIND(" C. elegans",C1174)),ISNUMBER(FIND("Caenorhabditis elegans",C1174)),ISNUMBER(FIND("earthworms",C1174)),ISNUMBER(FIND(" Ficopomatus enigmaticus",C1174)),ISNUMBER(FIND("larva",C1174)),ISNUMBER(FIND("Lumbriculus variegatus",C1174)),ISNUMBER(FIND("nematode",C1174)))</f>
        <v>0</v>
      </c>
      <c r="AJ1174" t="b">
        <f>NOT(OR(AA1174,AB1174,AC1174,AD1174,AE1174,AF1174,AG1174,AH1174,AI1174))</f>
        <v>0</v>
      </c>
      <c r="AL1174" t="b">
        <f>OR(AA1174,AB1174,AD1174,AE1174,AF1174,AG1174,AH1174,AI1174)</f>
        <v>1</v>
      </c>
      <c r="AM1174" t="b">
        <f>IF(Table1[[#This Row],[In vivo?]],IF(Table1[[#This Row],[Cell]],FALSE,TRUE),FALSE)</f>
        <v>0</v>
      </c>
      <c r="AN1174" t="b">
        <f>AND(AC1174,AL1174)</f>
        <v>1</v>
      </c>
      <c r="AO1174" t="b">
        <f>IF(Table1[[#This Row],[Cell]],IF(Table1[[#This Row],[In vivo?]],FALSE,TRUE),FALSE)</f>
        <v>0</v>
      </c>
      <c r="AP1174" t="b">
        <f>NOT(OR(Table1[[#This Row],[In vivo?]],Table1[[#This Row],[Only in Cell]]))</f>
        <v>0</v>
      </c>
      <c r="AQ1174" t="str">
        <f>IF(OR(Table1[[#This Row],[Rodents]],Table1[[#This Row],[Human]],Table1[[#This Row],[Pig]]),OR(ISNUMBER(FIND("pulmonary",C1174)),ISNUMBER(FIND("lung",C1174))),"NA")</f>
        <v>NA</v>
      </c>
      <c r="AR1174" t="str">
        <f>IF(OR(Table1[[#This Row],[Rodents]],Table1[[#This Row],[Human]],Table1[[#This Row],[Pig]]),OR(ISNUMBER(FIND("skin",C1174)),ISNUMBER(FIND("dermal",C1174))),"NA")</f>
        <v>NA</v>
      </c>
      <c r="AS1174" t="str">
        <f>IF(OR(Table1[[#This Row],[Rodents]],Table1[[#This Row],[Human]],Table1[[#This Row],[Pig]]),OR(ISNUMBER(FIND("liver",C1174)),ISNUMBER(FIND("hepat",C1174))),"NA")</f>
        <v>NA</v>
      </c>
      <c r="AT1174" t="str">
        <f>IF(OR(Table1[[#This Row],[Rodents]],Table1[[#This Row],[Human]],Table1[[#This Row],[Pig]]),OR(ISNUMBER(FIND("kidney",C1174)),ISNUMBER(FIND("neph",C1174))),"NA")</f>
        <v>NA</v>
      </c>
      <c r="AU1174" t="str">
        <f>IF(OR(Table1[[#This Row],[Rodents]],Table1[[#This Row],[Human]],Table1[[#This Row],[Pig]]),OR(ISNUMBER(FIND("brain",C1174)),ISNUMBER(FIND("neur",C1174)),ISNUMBER(FIND("nerv",C1174))),"NA")</f>
        <v>NA</v>
      </c>
      <c r="AV1174" t="str">
        <f>IF(OR(Table1[[#This Row],[Rodents]],Table1[[#This Row],[Human]],Table1[[#This Row],[Pig]]),OR(ISNUMBER(FIND("heart",C1174)),ISNUMBER(FIND("cardi",C1174))),"NA")</f>
        <v>NA</v>
      </c>
      <c r="AW1174" t="str">
        <f>IF(OR(Table1[[#This Row],[Rodents]],Table1[[#This Row],[Human]],Table1[[#This Row],[Pig]]),OR(ISNUMBER(FIND("gastro",C1174)),ISNUMBER(FIND("intesti",C1174)),ISNUMBER(FIND("stomach",C1174))),"NA")</f>
        <v>NA</v>
      </c>
      <c r="AX1174" t="str">
        <f>IF(OR(Table1[[#This Row],[Rodents]],Table1[[#This Row],[Human]],Table1[[#This Row],[Pig]]),NOT(OR(AQ1174,AR1174,AS1174,AT1174,AU1174,AV1174,AW1174)),"NA")</f>
        <v>NA</v>
      </c>
      <c r="AY1174" t="b">
        <f>OR(ISNUMBER(FIND("SWCNT",C1174)),ISNUMBER(FIND("SWNT",C1174)),ISNUMBER(FIND("single-wall",C1174)),ISNUMBER(FIND("single wall",C1174)),ISNUMBER(FIND("Single wall",C1174)),ISNUMBER(FIND("Single-wall",C1174)),ISNUMBER(FIND("SWCNT",B1174)),ISNUMBER(FIND("SWNT",B1174)),ISNUMBER(FIND("single-wall",B1174)),ISNUMBER(FIND("single wall",B1174)),ISNUMBER(FIND("Single-wall",B1174)),ISNUMBER(FIND("Single wall",B1174)))</f>
        <v>0</v>
      </c>
      <c r="AZ1174" t="b">
        <f>OR(ISNUMBER(FIND("MWCNT",C1174)),ISNUMBER(FIND("MWNT",C1174)),ISNUMBER(FIND("multi-wall",C1174)),ISNUMBER(FIND("multi wall",C1174)),ISNUMBER(FIND("multiwall",C1174)),ISNUMBER(FIND("Multi-wall",C1174)),ISNUMBER(FIND("Multi wall",C1174)),ISNUMBER(FIND("Multiwall",C1174)),ISNUMBER(FIND("MWCNT",B1174)),ISNUMBER(FIND("MWNT",B1174)),ISNUMBER(FIND("multi-wall",B1174)),ISNUMBER(FIND("multi wall",B1174)),ISNUMBER(FIND("multiwall",B1174)),ISNUMBER(FIND("Multi-wall",B1174)),ISNUMBER(FIND("Multi wall",B1174)),ISNUMBER(FIND("Multiwall",B1174)),ISNUMBER(FIND("Double-wall",B1174)),ISNUMBER(FIND("Double wall",B1174)),ISNUMBER(FIND("Doublewall",B1174)),ISNUMBER(FIND("double-wall",B1174)),ISNUMBER(FIND("double wall",B1174)),ISNUMBER(FIND("doublewall",B1174)))</f>
        <v>1</v>
      </c>
      <c r="BA1174" t="b">
        <f>AND(Table1[[#This Row],[SWCNT]],Table1[[#This Row],[MWCNT]])</f>
        <v>0</v>
      </c>
      <c r="BB1174" t="b">
        <f>IF(Table1[[#This Row],[SWCNT]]=TRUE,FALSE,IF(Table1[[#This Row],[MWCNT]]=TRUE,FALSE,TRUE))</f>
        <v>0</v>
      </c>
      <c r="BC1174" s="18"/>
    </row>
    <row r="1175" spans="1:55" ht="222">
      <c r="A1175" t="s">
        <v>1372</v>
      </c>
      <c r="B1175" s="2" t="s">
        <v>1377</v>
      </c>
      <c r="C1175" s="16" t="s">
        <v>1382</v>
      </c>
      <c r="D1175" s="17" t="s">
        <v>271</v>
      </c>
      <c r="E1175" s="2">
        <v>2019</v>
      </c>
      <c r="F1175" t="b">
        <f>OR(ISNUMBER(FIND("cytotoxic",C1175)),ISNUMBER(FIND("Cytotoxic",C1175)),ISNUMBER(FIND("cellular toxicity",C1175)),ISNUMBER(FIND("cell death",C1175)),ISNUMBER(FIND("viable",C1175)),ISNUMBER(FIND("phytotoxic",C1175)),ISNUMBER(FIND("acute toxicity",C1175)),ISNUMBER(FIND("MTT",C1175)),ISNUMBER(FIND("survival",C1175)),ISNUMBER(FIND("prolifer",C1175)),ISNUMBER(FIND("apoptosis",C1175)),ISNUMBER(FIND("neurotoxic",C1175)),ISNUMBER(FIND("  lysis ",C1175)),ISNUMBER(FIND("necrosis",C1175)),ISNUMBER(FIND("cellular death",C1175))*3,ISNUMBER(FIND("LDH",C1175)),ISNUMBER(FIND("Acute toxicity",C1175)))</f>
        <v>0</v>
      </c>
      <c r="G1175" t="b">
        <f>OR(ISNUMBER(FIND("genotoxic",C1175)),ISNUMBER(FIND("genotoxicity",C1175)),ISNUMBER(FIND("DNA damage",C1175)),ISNUMBER(FIND("DNA",C1175)),ISNUMBER(FIND("RNA",C1175)),ISNUMBER(FIND("mesothelioma",C1175)),ISNUMBER(FIND("carcino",C1175)),ISNUMBER(FIND("mutagen",C1175)),ISNUMBER(FIND("genetic",C1175)))</f>
        <v>0</v>
      </c>
      <c r="H1175" t="b">
        <f>OR(ISNUMBER(FIND("inflammatory",C1175)),ISNUMBER(FIND("inflamm",C1175)))</f>
        <v>0</v>
      </c>
      <c r="I1175" t="b">
        <f>OR(ISNUMBER(FIND("immune",C1175)),ISNUMBER(FIND("immunological",C1175)),ISNUMBER(FIND("interleuk",C1175)),ISNUMBER(FIND("platelet activation",C1175)),ISNUMBER(FIND("monocyte",C1175)),ISNUMBER(FIND("leukocyte",C1175)),ISNUMBER(FIND("cytokine",C1175)),ISNUMBER(FIND("CD4",C1175)),ISNUMBER(FIND("CD8",C1175)),ISNUMBER(FIND("T-cell",C1175)))</f>
        <v>0</v>
      </c>
      <c r="J1175" t="b">
        <f>OR(ISNUMBER(FIND("reactive oxygen",C1175)),ISNUMBER(FIND("ROS",C1175)),ISNUMBER(FIND("free radical",C1175)),ISNUMBER(FIND("oxidative stress",C1175)),ISNUMBER(FIND("peroxid",C1175)),ISNUMBER(FIND("oxidative",C1175)),ISNUMBER(FIND("antioxid",C1175)))</f>
        <v>0</v>
      </c>
      <c r="K1175" t="b">
        <f>OR(ISNUMBER(FIND("autophag",C1175)))</f>
        <v>0</v>
      </c>
      <c r="L1175" t="b">
        <f>OR(ISNUMBER(FIND("morpholog",C1175)))</f>
        <v>0</v>
      </c>
      <c r="M1175" t="b">
        <f>OR(ISNUMBER(FIND("fibrosis",C1175)),ISNUMBER(FIND("Fibrosis",C1175)),ISNUMBER(FIND("fibrot",C1175)))</f>
        <v>1</v>
      </c>
      <c r="N1175" t="b">
        <f>OR(ISNUMBER(FIND("offspring",C1175)),ISNUMBER(FIND("Parental",C1175)),ISNUMBER(FIND("parental",C1175)),ISNUMBER(FIND("germline",C1175)),ISNUMBER(FIND("reproduc",C1175)),ISNUMBER(FIND("embryo",C1175)))</f>
        <v>0</v>
      </c>
      <c r="O1175" t="b">
        <f>OR(ISNUMBER(FIND("metabol",C1175)),ISNUMBER(FIND("Metabol",C1175)),ISNUMBER(FIND("digest",C1175)),ISNUMBER(FIND("mitochon",C1175)))</f>
        <v>0</v>
      </c>
      <c r="P1175" t="b">
        <f>OR(ISNUMBER(FIND("ecotox",C1175)),ISNUMBER(FIND("Ecotox",B1175)),ISNUMBER(FIND("ecotox",B1175)),ISNUMBER(FIND("Ecotox",C1175)))</f>
        <v>0</v>
      </c>
      <c r="Q1175" t="b">
        <f>OR(ISNUMBER(FIND("Bioaccum",C1175)),ISNUMBER(FIND("bioaccum",C1175)),ISNUMBER(FIND("accum",C1175)))</f>
        <v>0</v>
      </c>
      <c r="R1175" t="b">
        <f>OR(ISNUMBER(FIND("Occupation",C1175)),ISNUMBER(FIND("occupation",C1175)),ISNUMBER(FIND("worker",C1175)),ISNUMBER(FIND("workforce",C1175)))</f>
        <v>1</v>
      </c>
      <c r="S1175" t="b">
        <f>NOT(OR(F1175,G1175,H1175,I1175,J1175,K1175,L1175,M1175,N1175,O1175,P1175,Q1175,R1175))</f>
        <v>0</v>
      </c>
      <c r="U1175" t="b">
        <f>OR(Table1[[#This Row],[Inflammation]],Table1[[#This Row],[Immune]])</f>
        <v>0</v>
      </c>
      <c r="V1175" t="str">
        <f>IF(OR(Table1[[#This Row],[Rodents]],Table1[[#This Row],[Human]],Table1[[#This Row],[Pig]]),OR(ISNUMBER(FIND("intratrach",C1175)),ISNUMBER(FIND("nasal ",C1175)),ISNUMBER(FIND("instill",C1175))),"NA")</f>
        <v>NA</v>
      </c>
      <c r="W1175" t="str">
        <f>IF(OR(Table1[[#This Row],[Rodents]],Table1[[#This Row],[Human]],Table1[[#This Row],[Pig]]),OR(ISNUMBER(FIND("dermal",C1175)),ISNUMBER(FIND("skin ",C1175))),"NA")</f>
        <v>NA</v>
      </c>
      <c r="X1175" t="str">
        <f>IF(OR(Table1[[#This Row],[Rodents]],Table1[[#This Row],[Human]],Table1[[#This Row],[Pig]]),OR(ISNUMBER(FIND("injected",C1175)),ISNUMBER(FIND("periton",C1175)),ISNUMBER(FIND("intrascrot",C1175))),"NA")</f>
        <v>NA</v>
      </c>
      <c r="Y1175" t="str">
        <f>IF(OR(Table1[[#This Row],[Rodents]],Table1[[#This Row],[Human]],Table1[[#This Row],[Pig]]),NOT(OR(Table1[[#This Row],[Inhaled/Intratracheal/intranasal]],Table1[[#This Row],[Dermal]],Table1[[#This Row],[Injected]])),"NA")</f>
        <v>NA</v>
      </c>
      <c r="AA1175" t="b">
        <f>OR(ISNUMBER(FIND("fish ",C1175)),ISNUMBER(FIND("Fish ",C1175)),ISNUMBER(FIND("aquatic",C1175)),ISNUMBER(FIND("daphnids",C1175)),ISNUMBER(FIND("Carcinus maenas",C1175)),ISNUMBER(FIND("Daphnia",C1175)),ISNUMBER(FIND("Ruditapes philippinarum",C1175)),ISNUMBER(FIND("daphnia",C1175)),ISNUMBER(FIND("marine",C1175)),ISNUMBER(FIND("mussel",C1175)),ISNUMBER(FIND("algae",C1175)),ISNUMBER(FIND("Donax faba",C1175)),ISNUMBER(FIND("estuarine",C1175)),ISNUMBER(FIND("snail",C1175)),ISNUMBER(FIND("Prorocentrum donghaiense",C1175)) )</f>
        <v>0</v>
      </c>
      <c r="AB1175" t="b">
        <f>OR(ISNUMBER(FIND(" rat ",C1175)),ISNUMBER(FIND(" rats ",C1175)),ISNUMBER(FIND(" Rats ",C1175)),ISNUMBER(FIND(" Rat ",C1175)),ISNUMBER(FIND(" rat.",C1175)),ISNUMBER(FIND(" rats.",C1175)),ISNUMBER(FIND("mouse",C1175)),ISNUMBER(FIND("mice",C1175)), ISNUMBER(FIND(" Mice",C1175)))</f>
        <v>0</v>
      </c>
      <c r="AC1175" t="b">
        <f>OR(ISNUMBER(FIND(" cell ",C1175)),ISNUMBER(FIND("fibroblast",C1175)),ISNUMBER(FIND("macrophage",C1175)),ISNUMBER(FIND("epithelial",C1175)),ISNUMBER(FIND("endothelial",C1175)),ISNUMBER(FIND("neuron",C1175)),ISNUMBER(FIND(" cells ",C1175)),ISNUMBER(FIND("RBC",C1175)),ISNUMBER(FIND("mitochond",C1175)),ISNUMBER(FIND("adipocyte",C1175)),ISNUMBER(FIND("osteo",C1175)),ISNUMBER(FIND("keratin",C1175)),ISNUMBER(FIND(" cell's ",C1175)),ISNUMBER(FIND("eukary",C1175)),ISNUMBER(FIND("sperm",C1175)))</f>
        <v>1</v>
      </c>
      <c r="AD1175" t="b">
        <v>0</v>
      </c>
      <c r="AE1175" t="b">
        <f>OR(ISNUMBER(FIND(" plant ",C1175)),ISNUMBER(FIND("Plant ",C1175)),ISNUMBER(FIND("tomato",C1175)),ISNUMBER(FIND("plants",C1175)),ISNUMBER(FIND("Plants",C1175)),ISNUMBER(FIND("algae",C1175)),ISNUMBER(FIND("lettuce",C1175)),ISNUMBER(FIND("green gram sprouts ",C1175)),ISNUMBER(FIND("Cucurbita pepo",C1175)),ISNUMBER(FIND("bean ",C1175)),ISNUMBER(FIND("chloroplast",C1175)),ISNUMBER(FIND("chlorophyll",C1175)),ISNUMBER(FIND("seedling",C1175)),ISNUMBER(FIND("canola",C1175)),ISNUMBER(FIND("shoot",C1175)),ISNUMBER(FIND("photosynthes",C1175)),ISNUMBER(FIND(" leaves ",C1175)),,ISNUMBER(FIND("agriculture",C1175)),ISNUMBER(FIND(" crops ",C1175)))</f>
        <v>0</v>
      </c>
      <c r="AF1175" t="b">
        <f>OR(ISNUMBER(FIND("bacteria",C1175)),ISNUMBER(FIND("Bacteria",C1175)),ISNUMBER(FIND("Bacterium",C1175)),ISNUMBER(FIND("bacterium",C1175)),ISNUMBER(FIND(" coli ",C1175)))</f>
        <v>0</v>
      </c>
      <c r="AG1175" t="b">
        <f>OR(ISNUMBER(FIND("fungi",C1175)),ISNUMBER(FIND("Fungi",C1175)),ISNUMBER(FIND("fungus",C1175)),ISNUMBER(FIND("Fungus",C1175)),ISNUMBER(FIND("mushroom",C1175)),ISNUMBER(FIND("Mushroom",C1175)),ISNUMBER(FIND(" mold ",C1175)))</f>
        <v>0</v>
      </c>
      <c r="AH1175" t="b">
        <f>OR(ISNUMBER(FIND("Pig ",C1175)),ISNUMBER(FIND("pig ",C1175)),ISNUMBER(FIND("Pigs ",C1175)),ISNUMBER(FIND("pigs ",C1175)))</f>
        <v>0</v>
      </c>
      <c r="AI1175" t="b">
        <f>OR(ISNUMBER(FIND(" C. elegans",C1175)),ISNUMBER(FIND("Caenorhabditis elegans",C1175)),ISNUMBER(FIND("earthworms",C1175)),ISNUMBER(FIND(" Ficopomatus enigmaticus",C1175)),ISNUMBER(FIND("larva",C1175)),ISNUMBER(FIND("Lumbriculus variegatus",C1175)),ISNUMBER(FIND("nematode",C1175)))</f>
        <v>0</v>
      </c>
      <c r="AJ1175" t="b">
        <f>NOT(OR(AA1175,AB1175,AC1175,AD1175,AE1175,AF1175,AG1175,AH1175,AI1175))</f>
        <v>0</v>
      </c>
      <c r="AL1175" t="b">
        <f>OR(AA1175,AB1175,AD1175,AE1175,AF1175,AG1175,AH1175,AI1175)</f>
        <v>0</v>
      </c>
      <c r="AM1175" t="b">
        <f>IF(Table1[[#This Row],[In vivo?]],IF(Table1[[#This Row],[Cell]],FALSE,TRUE),FALSE)</f>
        <v>0</v>
      </c>
      <c r="AN1175" t="b">
        <f>AND(AC1175,AL1175)</f>
        <v>0</v>
      </c>
      <c r="AO1175" t="b">
        <f>IF(Table1[[#This Row],[Cell]],IF(Table1[[#This Row],[In vivo?]],FALSE,TRUE),FALSE)</f>
        <v>1</v>
      </c>
      <c r="AP1175" t="b">
        <f>NOT(OR(Table1[[#This Row],[In vivo?]],Table1[[#This Row],[Only in Cell]]))</f>
        <v>0</v>
      </c>
      <c r="AQ1175" t="str">
        <f>IF(OR(Table1[[#This Row],[Rodents]],Table1[[#This Row],[Human]],Table1[[#This Row],[Pig]]),OR(ISNUMBER(FIND("pulmonary",C1175)),ISNUMBER(FIND("lung",C1175))),"NA")</f>
        <v>NA</v>
      </c>
      <c r="AR1175" t="str">
        <f>IF(OR(Table1[[#This Row],[Rodents]],Table1[[#This Row],[Human]],Table1[[#This Row],[Pig]]),OR(ISNUMBER(FIND("skin",C1175)),ISNUMBER(FIND("dermal",C1175))),"NA")</f>
        <v>NA</v>
      </c>
      <c r="AS1175" t="str">
        <f>IF(OR(Table1[[#This Row],[Rodents]],Table1[[#This Row],[Human]],Table1[[#This Row],[Pig]]),OR(ISNUMBER(FIND("liver",C1175)),ISNUMBER(FIND("hepat",C1175))),"NA")</f>
        <v>NA</v>
      </c>
      <c r="AT1175" t="str">
        <f>IF(OR(Table1[[#This Row],[Rodents]],Table1[[#This Row],[Human]],Table1[[#This Row],[Pig]]),OR(ISNUMBER(FIND("kidney",C1175)),ISNUMBER(FIND("neph",C1175))),"NA")</f>
        <v>NA</v>
      </c>
      <c r="AU1175" t="str">
        <f>IF(OR(Table1[[#This Row],[Rodents]],Table1[[#This Row],[Human]],Table1[[#This Row],[Pig]]),OR(ISNUMBER(FIND("brain",C1175)),ISNUMBER(FIND("neur",C1175)),ISNUMBER(FIND("nerv",C1175))),"NA")</f>
        <v>NA</v>
      </c>
      <c r="AV1175" t="str">
        <f>IF(OR(Table1[[#This Row],[Rodents]],Table1[[#This Row],[Human]],Table1[[#This Row],[Pig]]),OR(ISNUMBER(FIND("heart",C1175)),ISNUMBER(FIND("cardi",C1175))),"NA")</f>
        <v>NA</v>
      </c>
      <c r="AW1175" t="str">
        <f>IF(OR(Table1[[#This Row],[Rodents]],Table1[[#This Row],[Human]],Table1[[#This Row],[Pig]]),OR(ISNUMBER(FIND("gastro",C1175)),ISNUMBER(FIND("intesti",C1175)),ISNUMBER(FIND("stomach",C1175))),"NA")</f>
        <v>NA</v>
      </c>
      <c r="AX1175" t="str">
        <f>IF(OR(Table1[[#This Row],[Rodents]],Table1[[#This Row],[Human]],Table1[[#This Row],[Pig]]),NOT(OR(AQ1175,AR1175,AS1175,AT1175,AU1175,AV1175,AW1175)),"NA")</f>
        <v>NA</v>
      </c>
      <c r="AY1175" t="b">
        <f>OR(ISNUMBER(FIND("SWCNT",C1175)),ISNUMBER(FIND("SWNT",C1175)),ISNUMBER(FIND("single-wall",C1175)),ISNUMBER(FIND("single wall",C1175)),ISNUMBER(FIND("Single wall",C1175)),ISNUMBER(FIND("Single-wall",C1175)),ISNUMBER(FIND("SWCNT",B1175)),ISNUMBER(FIND("SWNT",B1175)),ISNUMBER(FIND("single-wall",B1175)),ISNUMBER(FIND("single wall",B1175)),ISNUMBER(FIND("Single-wall",B1175)),ISNUMBER(FIND("Single wall",B1175)))</f>
        <v>0</v>
      </c>
      <c r="AZ1175" t="b">
        <f>OR(ISNUMBER(FIND("MWCNT",C1175)),ISNUMBER(FIND("MWNT",C1175)),ISNUMBER(FIND("multi-wall",C1175)),ISNUMBER(FIND("multi wall",C1175)),ISNUMBER(FIND("multiwall",C1175)),ISNUMBER(FIND("Multi-wall",C1175)),ISNUMBER(FIND("Multi wall",C1175)),ISNUMBER(FIND("Multiwall",C1175)),ISNUMBER(FIND("MWCNT",B1175)),ISNUMBER(FIND("MWNT",B1175)),ISNUMBER(FIND("multi-wall",B1175)),ISNUMBER(FIND("multi wall",B1175)),ISNUMBER(FIND("multiwall",B1175)),ISNUMBER(FIND("Multi-wall",B1175)),ISNUMBER(FIND("Multi wall",B1175)),ISNUMBER(FIND("Multiwall",B1175)),ISNUMBER(FIND("Double-wall",B1175)),ISNUMBER(FIND("Double wall",B1175)),ISNUMBER(FIND("Doublewall",B1175)),ISNUMBER(FIND("double-wall",B1175)),ISNUMBER(FIND("double wall",B1175)),ISNUMBER(FIND("doublewall",B1175)))</f>
        <v>1</v>
      </c>
      <c r="BA1175" t="b">
        <f>AND(Table1[[#This Row],[SWCNT]],Table1[[#This Row],[MWCNT]])</f>
        <v>0</v>
      </c>
      <c r="BB1175" t="b">
        <f>IF(Table1[[#This Row],[SWCNT]]=TRUE,FALSE,IF(Table1[[#This Row],[MWCNT]]=TRUE,FALSE,TRUE))</f>
        <v>0</v>
      </c>
      <c r="BC1175" s="18"/>
    </row>
    <row r="1176" spans="1:55" ht="240.5">
      <c r="A1176" t="s">
        <v>1657</v>
      </c>
      <c r="B1176" s="2" t="s">
        <v>1658</v>
      </c>
      <c r="C1176" s="16" t="s">
        <v>1659</v>
      </c>
      <c r="D1176" s="17" t="s">
        <v>403</v>
      </c>
      <c r="E1176" s="2">
        <v>2018</v>
      </c>
      <c r="F1176" t="b">
        <f>OR(ISNUMBER(FIND("cytotoxic",C1176)),ISNUMBER(FIND("Cytotoxic",C1176)),ISNUMBER(FIND("cellular toxicity",C1176)),ISNUMBER(FIND("cell death",C1176)),ISNUMBER(FIND("viable",C1176)),ISNUMBER(FIND("phytotoxic",C1176)),ISNUMBER(FIND("acute toxicity",C1176)),ISNUMBER(FIND("MTT",C1176)),ISNUMBER(FIND("survival",C1176)),ISNUMBER(FIND("prolifer",C1176)),ISNUMBER(FIND("apoptosis",C1176)),ISNUMBER(FIND("neurotoxic",C1176)),ISNUMBER(FIND("  lysis ",C1176)),ISNUMBER(FIND("necrosis",C1176)),ISNUMBER(FIND("cellular death",C1176))*3,ISNUMBER(FIND("LDH",C1176)),ISNUMBER(FIND("Acute toxicity",C1176)))</f>
        <v>0</v>
      </c>
      <c r="G1176" t="b">
        <f>OR(ISNUMBER(FIND("genotoxic",C1176)),ISNUMBER(FIND("genotoxicity",C1176)),ISNUMBER(FIND("DNA damage",C1176)),ISNUMBER(FIND("DNA",C1176)),ISNUMBER(FIND("RNA",C1176)),ISNUMBER(FIND("mesothelioma",C1176)),ISNUMBER(FIND("carcino",C1176)),ISNUMBER(FIND("mutagen",C1176)),ISNUMBER(FIND("genetic",C1176)))</f>
        <v>1</v>
      </c>
      <c r="H1176" t="b">
        <f>OR(ISNUMBER(FIND("inflammatory",C1176)),ISNUMBER(FIND("inflamm",C1176)))</f>
        <v>0</v>
      </c>
      <c r="I1176" t="b">
        <f>OR(ISNUMBER(FIND("immune",C1176)),ISNUMBER(FIND("immunological",C1176)),ISNUMBER(FIND("interleuk",C1176)),ISNUMBER(FIND("platelet activation",C1176)),ISNUMBER(FIND("monocyte",C1176)),ISNUMBER(FIND("leukocyte",C1176)),ISNUMBER(FIND("cytokine",C1176)),ISNUMBER(FIND("CD4",C1176)),ISNUMBER(FIND("CD8",C1176)),ISNUMBER(FIND("T-cell",C1176)))</f>
        <v>1</v>
      </c>
      <c r="J1176" t="b">
        <f>OR(ISNUMBER(FIND("reactive oxygen",C1176)),ISNUMBER(FIND("ROS",C1176)),ISNUMBER(FIND("free radical",C1176)),ISNUMBER(FIND("oxidative stress",C1176)),ISNUMBER(FIND("peroxid",C1176)),ISNUMBER(FIND("oxidative",C1176)),ISNUMBER(FIND("antioxid",C1176)))</f>
        <v>0</v>
      </c>
      <c r="K1176" t="b">
        <f>OR(ISNUMBER(FIND("autophag",C1176)))</f>
        <v>0</v>
      </c>
      <c r="L1176" t="b">
        <f>OR(ISNUMBER(FIND("morpholog",C1176)))</f>
        <v>0</v>
      </c>
      <c r="M1176" t="b">
        <f>OR(ISNUMBER(FIND("fibrosis",C1176)),ISNUMBER(FIND("Fibrosis",C1176)),ISNUMBER(FIND("fibrot",C1176)))</f>
        <v>1</v>
      </c>
      <c r="N1176" t="b">
        <f>OR(ISNUMBER(FIND("offspring",C1176)),ISNUMBER(FIND("Parental",C1176)),ISNUMBER(FIND("parental",C1176)),ISNUMBER(FIND("germline",C1176)),ISNUMBER(FIND("reproduc",C1176)),ISNUMBER(FIND("embryo",C1176)))</f>
        <v>0</v>
      </c>
      <c r="O1176" t="b">
        <f>OR(ISNUMBER(FIND("metabol",C1176)),ISNUMBER(FIND("Metabol",C1176)),ISNUMBER(FIND("digest",C1176)),ISNUMBER(FIND("mitochon",C1176)))</f>
        <v>0</v>
      </c>
      <c r="P1176" t="b">
        <f>OR(ISNUMBER(FIND("ecotox",C1176)),ISNUMBER(FIND("Ecotox",B1176)),ISNUMBER(FIND("ecotox",B1176)),ISNUMBER(FIND("Ecotox",C1176)))</f>
        <v>0</v>
      </c>
      <c r="Q1176" t="b">
        <f>OR(ISNUMBER(FIND("Bioaccum",C1176)),ISNUMBER(FIND("bioaccum",C1176)),ISNUMBER(FIND("accum",C1176)))</f>
        <v>0</v>
      </c>
      <c r="R1176" t="b">
        <f>OR(ISNUMBER(FIND("Occupation",C1176)),ISNUMBER(FIND("occupation",C1176)),ISNUMBER(FIND("worker",C1176)),ISNUMBER(FIND("workforce",C1176)))</f>
        <v>0</v>
      </c>
      <c r="S1176" t="b">
        <f>NOT(OR(F1176,G1176,H1176,I1176,J1176,K1176,L1176,M1176,N1176,O1176,P1176,Q1176,R1176))</f>
        <v>0</v>
      </c>
      <c r="U1176" t="b">
        <f>OR(Table1[[#This Row],[Inflammation]],Table1[[#This Row],[Immune]])</f>
        <v>1</v>
      </c>
      <c r="V1176" t="b">
        <f>IF(OR(Table1[[#This Row],[Rodents]],Table1[[#This Row],[Human]],Table1[[#This Row],[Pig]]),OR(ISNUMBER(FIND("intratrach",C1176)),ISNUMBER(FIND("nasal ",C1176)),ISNUMBER(FIND("instill",C1176))),"NA")</f>
        <v>0</v>
      </c>
      <c r="W1176" t="b">
        <f>IF(OR(Table1[[#This Row],[Rodents]],Table1[[#This Row],[Human]],Table1[[#This Row],[Pig]]),OR(ISNUMBER(FIND("dermal",C1176)),ISNUMBER(FIND("skin ",C1176))),"NA")</f>
        <v>0</v>
      </c>
      <c r="X1176" t="b">
        <f>IF(OR(Table1[[#This Row],[Rodents]],Table1[[#This Row],[Human]],Table1[[#This Row],[Pig]]),OR(ISNUMBER(FIND("injected",C1176)),ISNUMBER(FIND("periton",C1176)),ISNUMBER(FIND("intrascrot",C1176))),"NA")</f>
        <v>0</v>
      </c>
      <c r="Y1176" t="b">
        <f>IF(OR(Table1[[#This Row],[Rodents]],Table1[[#This Row],[Human]],Table1[[#This Row],[Pig]]),NOT(OR(Table1[[#This Row],[Inhaled/Intratracheal/intranasal]],Table1[[#This Row],[Dermal]],Table1[[#This Row],[Injected]])),"NA")</f>
        <v>1</v>
      </c>
      <c r="AA1176" t="b">
        <f>OR(ISNUMBER(FIND("fish ",C1176)),ISNUMBER(FIND("Fish ",C1176)),ISNUMBER(FIND("aquatic",C1176)),ISNUMBER(FIND("daphnids",C1176)),ISNUMBER(FIND("Carcinus maenas",C1176)),ISNUMBER(FIND("Daphnia",C1176)),ISNUMBER(FIND("Ruditapes philippinarum",C1176)),ISNUMBER(FIND("daphnia",C1176)),ISNUMBER(FIND("marine",C1176)),ISNUMBER(FIND("mussel",C1176)),ISNUMBER(FIND("algae",C1176)),ISNUMBER(FIND("Donax faba",C1176)),ISNUMBER(FIND("estuarine",C1176)),ISNUMBER(FIND("snail",C1176)),ISNUMBER(FIND("Prorocentrum donghaiense",C1176)) )</f>
        <v>0</v>
      </c>
      <c r="AB1176" t="b">
        <f>OR(ISNUMBER(FIND(" rat ",C1176)),ISNUMBER(FIND(" rats ",C1176)),ISNUMBER(FIND(" Rats ",C1176)),ISNUMBER(FIND(" Rat ",C1176)),ISNUMBER(FIND(" rat.",C1176)),ISNUMBER(FIND(" rats.",C1176)),ISNUMBER(FIND("mouse",C1176)),ISNUMBER(FIND("mice",C1176)), ISNUMBER(FIND(" Mice",C1176)))</f>
        <v>1</v>
      </c>
      <c r="AC1176" t="b">
        <f>OR(ISNUMBER(FIND(" cell ",C1176)),ISNUMBER(FIND("fibroblast",C1176)),ISNUMBER(FIND("macrophage",C1176)),ISNUMBER(FIND("epithelial",C1176)),ISNUMBER(FIND("endothelial",C1176)),ISNUMBER(FIND("neuron",C1176)),ISNUMBER(FIND(" cells ",C1176)),ISNUMBER(FIND("RBC",C1176)),ISNUMBER(FIND("mitochond",C1176)),ISNUMBER(FIND("adipocyte",C1176)),ISNUMBER(FIND("osteo",C1176)),ISNUMBER(FIND("keratin",C1176)),ISNUMBER(FIND(" cell's ",C1176)),ISNUMBER(FIND("eukary",C1176)),ISNUMBER(FIND("sperm",C1176)))</f>
        <v>1</v>
      </c>
      <c r="AD1176" t="b">
        <f>OR(ISNUMBER(FIND("human",B1176)),ISNUMBER(FIND("workers",B1176)),ISNUMBER(FIND("workforces",B1176)),ISNUMBER(FIND("occupational",B1176)),ISNUMBER(FIND("Case report",B1176)),ISNUMBER(FIND("Workplaces",B1176)),ISNUMBER(FIND("worker",B1176)))</f>
        <v>0</v>
      </c>
      <c r="AE1176" t="b">
        <f>OR(ISNUMBER(FIND(" plant ",C1176)),ISNUMBER(FIND("Plant ",C1176)),ISNUMBER(FIND("tomato",C1176)),ISNUMBER(FIND("plants",C1176)),ISNUMBER(FIND("Plants",C1176)),ISNUMBER(FIND("algae",C1176)),ISNUMBER(FIND("lettuce",C1176)),ISNUMBER(FIND("green gram sprouts ",C1176)),ISNUMBER(FIND("Cucurbita pepo",C1176)),ISNUMBER(FIND("bean ",C1176)),ISNUMBER(FIND("chloroplast",C1176)),ISNUMBER(FIND("chlorophyll",C1176)),ISNUMBER(FIND("seedling",C1176)),ISNUMBER(FIND("canola",C1176)),ISNUMBER(FIND("shoot",C1176)),ISNUMBER(FIND("photosynthes",C1176)),ISNUMBER(FIND(" leaves ",C1176)),,ISNUMBER(FIND("agriculture",C1176)),ISNUMBER(FIND(" crops ",C1176)))</f>
        <v>0</v>
      </c>
      <c r="AF1176" t="b">
        <f>OR(ISNUMBER(FIND("bacteria",C1176)),ISNUMBER(FIND("Bacteria",C1176)),ISNUMBER(FIND("Bacterium",C1176)),ISNUMBER(FIND("bacterium",C1176)),ISNUMBER(FIND(" coli ",C1176)))</f>
        <v>0</v>
      </c>
      <c r="AG1176" t="b">
        <f>OR(ISNUMBER(FIND("fungi",C1176)),ISNUMBER(FIND("Fungi",C1176)),ISNUMBER(FIND("fungus",C1176)),ISNUMBER(FIND("Fungus",C1176)),ISNUMBER(FIND("mushroom",C1176)),ISNUMBER(FIND("Mushroom",C1176)),ISNUMBER(FIND(" mold ",C1176)))</f>
        <v>0</v>
      </c>
      <c r="AH1176" t="b">
        <f>OR(ISNUMBER(FIND("Pig ",C1176)),ISNUMBER(FIND("pig ",C1176)),ISNUMBER(FIND("Pigs ",C1176)),ISNUMBER(FIND("pigs ",C1176)))</f>
        <v>0</v>
      </c>
      <c r="AI1176" t="b">
        <f>OR(ISNUMBER(FIND(" C. elegans",C1176)),ISNUMBER(FIND("Caenorhabditis elegans",C1176)),ISNUMBER(FIND("earthworms",C1176)),ISNUMBER(FIND(" Ficopomatus enigmaticus",C1176)),ISNUMBER(FIND("larva",C1176)),ISNUMBER(FIND("Lumbriculus variegatus",C1176)),ISNUMBER(FIND("nematode",C1176)))</f>
        <v>0</v>
      </c>
      <c r="AJ1176" t="b">
        <f>NOT(OR(AA1176,AB1176,AC1176,AD1176,AE1176,AF1176,AG1176,AH1176,AI1176))</f>
        <v>0</v>
      </c>
      <c r="AL1176" t="b">
        <f>OR(AA1176,AB1176,AD1176,AE1176,AF1176,AG1176,AH1176,AI1176)</f>
        <v>1</v>
      </c>
      <c r="AM1176" t="b">
        <f>IF(Table1[[#This Row],[In vivo?]],IF(Table1[[#This Row],[Cell]],FALSE,TRUE),FALSE)</f>
        <v>0</v>
      </c>
      <c r="AN1176" t="b">
        <f>AND(AC1176,AL1176)</f>
        <v>1</v>
      </c>
      <c r="AO1176" t="b">
        <f>IF(Table1[[#This Row],[Cell]],IF(Table1[[#This Row],[In vivo?]],FALSE,TRUE),FALSE)</f>
        <v>0</v>
      </c>
      <c r="AP1176" t="b">
        <f>NOT(OR(Table1[[#This Row],[In vivo?]],Table1[[#This Row],[Only in Cell]]))</f>
        <v>0</v>
      </c>
      <c r="AQ1176" t="b">
        <f>IF(OR(Table1[[#This Row],[Rodents]],Table1[[#This Row],[Human]],Table1[[#This Row],[Pig]]),OR(ISNUMBER(FIND("pulmonary",C1176)),ISNUMBER(FIND("lung",C1176))),"NA")</f>
        <v>1</v>
      </c>
      <c r="AR1176" t="b">
        <f>IF(OR(Table1[[#This Row],[Rodents]],Table1[[#This Row],[Human]],Table1[[#This Row],[Pig]]),OR(ISNUMBER(FIND("skin",C1176)),ISNUMBER(FIND("dermal",C1176))),"NA")</f>
        <v>0</v>
      </c>
      <c r="AS1176" t="b">
        <f>IF(OR(Table1[[#This Row],[Rodents]],Table1[[#This Row],[Human]],Table1[[#This Row],[Pig]]),OR(ISNUMBER(FIND("liver",C1176)),ISNUMBER(FIND("hepat",C1176))),"NA")</f>
        <v>1</v>
      </c>
      <c r="AT1176" t="b">
        <f>IF(OR(Table1[[#This Row],[Rodents]],Table1[[#This Row],[Human]],Table1[[#This Row],[Pig]]),OR(ISNUMBER(FIND("kidney",C1176)),ISNUMBER(FIND("neph",C1176))),"NA")</f>
        <v>0</v>
      </c>
      <c r="AU1176" t="b">
        <f>IF(OR(Table1[[#This Row],[Rodents]],Table1[[#This Row],[Human]],Table1[[#This Row],[Pig]]),OR(ISNUMBER(FIND("brain",C1176)),ISNUMBER(FIND("neur",C1176)),ISNUMBER(FIND("nerv",C1176))),"NA")</f>
        <v>0</v>
      </c>
      <c r="AV1176" t="b">
        <f>IF(OR(Table1[[#This Row],[Rodents]],Table1[[#This Row],[Human]],Table1[[#This Row],[Pig]]),OR(ISNUMBER(FIND("heart",C1176)),ISNUMBER(FIND("cardi",C1176))),"NA")</f>
        <v>0</v>
      </c>
      <c r="AW1176" t="b">
        <f>IF(OR(Table1[[#This Row],[Rodents]],Table1[[#This Row],[Human]],Table1[[#This Row],[Pig]]),OR(ISNUMBER(FIND("gastro",C1176)),ISNUMBER(FIND("intesti",C1176)),ISNUMBER(FIND("stomach",C1176))),"NA")</f>
        <v>0</v>
      </c>
      <c r="AX1176" t="b">
        <f>IF(OR(Table1[[#This Row],[Rodents]],Table1[[#This Row],[Human]],Table1[[#This Row],[Pig]]),NOT(OR(AQ1176,AR1176,AS1176,AT1176,AU1176,AV1176,AW1176)),"NA")</f>
        <v>0</v>
      </c>
      <c r="AY1176" t="b">
        <f>OR(ISNUMBER(FIND("SWCNT",C1176)),ISNUMBER(FIND("SWNT",C1176)),ISNUMBER(FIND("single-wall",C1176)),ISNUMBER(FIND("single wall",C1176)),ISNUMBER(FIND("Single wall",C1176)),ISNUMBER(FIND("Single-wall",C1176)),ISNUMBER(FIND("SWCNT",B1176)),ISNUMBER(FIND("SWNT",B1176)),ISNUMBER(FIND("single-wall",B1176)),ISNUMBER(FIND("single wall",B1176)),ISNUMBER(FIND("Single-wall",B1176)),ISNUMBER(FIND("Single wall",B1176)))</f>
        <v>0</v>
      </c>
      <c r="AZ1176" t="b">
        <f>OR(ISNUMBER(FIND("MWCNT",C1176)),ISNUMBER(FIND("MWNT",C1176)),ISNUMBER(FIND("multi-wall",C1176)),ISNUMBER(FIND("multi wall",C1176)),ISNUMBER(FIND("multiwall",C1176)),ISNUMBER(FIND("Multi-wall",C1176)),ISNUMBER(FIND("Multi wall",C1176)),ISNUMBER(FIND("Multiwall",C1176)),ISNUMBER(FIND("MWCNT",B1176)),ISNUMBER(FIND("MWNT",B1176)),ISNUMBER(FIND("multi-wall",B1176)),ISNUMBER(FIND("multi wall",B1176)),ISNUMBER(FIND("multiwall",B1176)),ISNUMBER(FIND("Multi-wall",B1176)),ISNUMBER(FIND("Multi wall",B1176)),ISNUMBER(FIND("Multiwall",B1176)),ISNUMBER(FIND("Double-wall",B1176)),ISNUMBER(FIND("Double wall",B1176)),ISNUMBER(FIND("Doublewall",B1176)),ISNUMBER(FIND("double-wall",B1176)),ISNUMBER(FIND("double wall",B1176)),ISNUMBER(FIND("doublewall",B1176)))</f>
        <v>1</v>
      </c>
      <c r="BA1176" t="b">
        <f>AND(Table1[[#This Row],[SWCNT]],Table1[[#This Row],[MWCNT]])</f>
        <v>0</v>
      </c>
      <c r="BB1176" t="b">
        <f>IF(Table1[[#This Row],[SWCNT]]=TRUE,FALSE,IF(Table1[[#This Row],[MWCNT]]=TRUE,FALSE,TRUE))</f>
        <v>0</v>
      </c>
      <c r="BC1176" s="18"/>
    </row>
    <row r="1177" spans="1:55" ht="203.5">
      <c r="A1177" t="s">
        <v>2109</v>
      </c>
      <c r="B1177" s="2" t="s">
        <v>2111</v>
      </c>
      <c r="C1177" s="16" t="s">
        <v>2113</v>
      </c>
      <c r="D1177" s="17" t="s">
        <v>890</v>
      </c>
      <c r="E1177" s="2">
        <v>2017</v>
      </c>
      <c r="F1177" t="b">
        <f>OR(ISNUMBER(FIND("cytotoxic",C1177)),ISNUMBER(FIND("Cytotoxic",C1177)),ISNUMBER(FIND("cellular toxicity",C1177)),ISNUMBER(FIND("cell death",C1177)),ISNUMBER(FIND("viable",C1177)),ISNUMBER(FIND("phytotoxic",C1177)),ISNUMBER(FIND("acute toxicity",C1177)),ISNUMBER(FIND("MTT",C1177)),ISNUMBER(FIND("survival",C1177)),ISNUMBER(FIND("prolifer",C1177)),ISNUMBER(FIND("apoptosis",C1177)),ISNUMBER(FIND("neurotoxic",C1177)),ISNUMBER(FIND("  lysis ",C1177)),ISNUMBER(FIND("necrosis",C1177)),ISNUMBER(FIND("cellular death",C1177))*3,ISNUMBER(FIND("LDH",C1177)),ISNUMBER(FIND("Acute toxicity",C1177)))</f>
        <v>0</v>
      </c>
      <c r="G1177" t="b">
        <f>OR(ISNUMBER(FIND("genotoxic",C1177)),ISNUMBER(FIND("genotoxicity",C1177)),ISNUMBER(FIND("DNA damage",C1177)),ISNUMBER(FIND("DNA",C1177)),ISNUMBER(FIND("RNA",C1177)),ISNUMBER(FIND("mesothelioma",C1177)),ISNUMBER(FIND("carcino",C1177)),ISNUMBER(FIND("mutagen",C1177)),ISNUMBER(FIND("genetic",C1177)))</f>
        <v>1</v>
      </c>
      <c r="H1177" t="b">
        <f>OR(ISNUMBER(FIND("inflammatory",C1177)),ISNUMBER(FIND("inflamm",C1177)))</f>
        <v>0</v>
      </c>
      <c r="I1177" t="b">
        <f>OR(ISNUMBER(FIND("immune",C1177)),ISNUMBER(FIND("immunological",C1177)),ISNUMBER(FIND("interleuk",C1177)),ISNUMBER(FIND("platelet activation",C1177)),ISNUMBER(FIND("monocyte",C1177)),ISNUMBER(FIND("leukocyte",C1177)),ISNUMBER(FIND("cytokine",C1177)),ISNUMBER(FIND("CD4",C1177)),ISNUMBER(FIND("CD8",C1177)),ISNUMBER(FIND("T-cell",C1177)))</f>
        <v>1</v>
      </c>
      <c r="J1177" t="b">
        <f>OR(ISNUMBER(FIND("reactive oxygen",C1177)),ISNUMBER(FIND("ROS",C1177)),ISNUMBER(FIND("free radical",C1177)),ISNUMBER(FIND("oxidative stress",C1177)),ISNUMBER(FIND("peroxid",C1177)),ISNUMBER(FIND("oxidative",C1177)),ISNUMBER(FIND("antioxid",C1177)))</f>
        <v>0</v>
      </c>
      <c r="K1177" t="b">
        <f>OR(ISNUMBER(FIND("autophag",C1177)))</f>
        <v>0</v>
      </c>
      <c r="L1177" t="b">
        <f>OR(ISNUMBER(FIND("morpholog",C1177)))</f>
        <v>0</v>
      </c>
      <c r="M1177" t="b">
        <f>OR(ISNUMBER(FIND("fibrosis",C1177)),ISNUMBER(FIND("Fibrosis",C1177)),ISNUMBER(FIND("fibrot",C1177)))</f>
        <v>1</v>
      </c>
      <c r="N1177" t="b">
        <f>OR(ISNUMBER(FIND("offspring",C1177)),ISNUMBER(FIND("Parental",C1177)),ISNUMBER(FIND("parental",C1177)),ISNUMBER(FIND("germline",C1177)),ISNUMBER(FIND("reproduc",C1177)),ISNUMBER(FIND("embryo",C1177)))</f>
        <v>0</v>
      </c>
      <c r="O1177" t="b">
        <f>OR(ISNUMBER(FIND("metabol",C1177)),ISNUMBER(FIND("Metabol",C1177)),ISNUMBER(FIND("digest",C1177)),ISNUMBER(FIND("mitochon",C1177)))</f>
        <v>0</v>
      </c>
      <c r="P1177" t="b">
        <f>OR(ISNUMBER(FIND("ecotox",C1177)),ISNUMBER(FIND("Ecotox",B1177)),ISNUMBER(FIND("ecotox",B1177)),ISNUMBER(FIND("Ecotox",C1177)))</f>
        <v>0</v>
      </c>
      <c r="Q1177" t="b">
        <f>OR(ISNUMBER(FIND("Bioaccum",C1177)),ISNUMBER(FIND("bioaccum",C1177)),ISNUMBER(FIND("accum",C1177)))</f>
        <v>0</v>
      </c>
      <c r="R1177" t="b">
        <f>OR(ISNUMBER(FIND("Occupation",C1177)),ISNUMBER(FIND("occupation",C1177)),ISNUMBER(FIND("worker",C1177)),ISNUMBER(FIND("workforce",C1177)))</f>
        <v>0</v>
      </c>
      <c r="S1177" t="b">
        <f>NOT(OR(F1177,G1177,H1177,I1177,J1177,K1177,L1177,M1177,N1177,O1177,P1177,Q1177,R1177))</f>
        <v>0</v>
      </c>
      <c r="U1177" t="b">
        <f>OR(Table1[[#This Row],[Inflammation]],Table1[[#This Row],[Immune]])</f>
        <v>1</v>
      </c>
      <c r="V1177" t="b">
        <f>IF(OR(Table1[[#This Row],[Rodents]],Table1[[#This Row],[Human]],Table1[[#This Row],[Pig]]),OR(ISNUMBER(FIND("intratrach",C1177)),ISNUMBER(FIND("nasal ",C1177)),ISNUMBER(FIND("instill",C1177))),"NA")</f>
        <v>1</v>
      </c>
      <c r="W1177" t="b">
        <f>IF(OR(Table1[[#This Row],[Rodents]],Table1[[#This Row],[Human]],Table1[[#This Row],[Pig]]),OR(ISNUMBER(FIND("dermal",C1177)),ISNUMBER(FIND("skin ",C1177))),"NA")</f>
        <v>0</v>
      </c>
      <c r="X1177" t="b">
        <f>IF(OR(Table1[[#This Row],[Rodents]],Table1[[#This Row],[Human]],Table1[[#This Row],[Pig]]),OR(ISNUMBER(FIND("injected",C1177)),ISNUMBER(FIND("periton",C1177)),ISNUMBER(FIND("intrascrot",C1177))),"NA")</f>
        <v>0</v>
      </c>
      <c r="Y1177" t="b">
        <f>IF(OR(Table1[[#This Row],[Rodents]],Table1[[#This Row],[Human]],Table1[[#This Row],[Pig]]),NOT(OR(Table1[[#This Row],[Inhaled/Intratracheal/intranasal]],Table1[[#This Row],[Dermal]],Table1[[#This Row],[Injected]])),"NA")</f>
        <v>0</v>
      </c>
      <c r="AA1177" t="b">
        <f>OR(ISNUMBER(FIND("fish ",C1177)),ISNUMBER(FIND("Fish ",C1177)),ISNUMBER(FIND("aquatic",C1177)),ISNUMBER(FIND("daphnids",C1177)),ISNUMBER(FIND("Carcinus maenas",C1177)),ISNUMBER(FIND("Daphnia",C1177)),ISNUMBER(FIND("Ruditapes philippinarum",C1177)),ISNUMBER(FIND("daphnia",C1177)),ISNUMBER(FIND("marine",C1177)),ISNUMBER(FIND("mussel",C1177)),ISNUMBER(FIND("algae",C1177)),ISNUMBER(FIND("Donax faba",C1177)),ISNUMBER(FIND("estuarine",C1177)),ISNUMBER(FIND("snail",C1177)),ISNUMBER(FIND("Prorocentrum donghaiense",C1177)) )</f>
        <v>0</v>
      </c>
      <c r="AB1177" t="b">
        <f>OR(ISNUMBER(FIND(" rat ",C1177)),ISNUMBER(FIND(" rats ",C1177)),ISNUMBER(FIND(" Rats ",C1177)),ISNUMBER(FIND(" Rat ",C1177)),ISNUMBER(FIND(" rat.",C1177)),ISNUMBER(FIND(" rats.",C1177)),ISNUMBER(FIND("mouse",C1177)),ISNUMBER(FIND("mice",C1177)), ISNUMBER(FIND(" Mice",C1177)))</f>
        <v>1</v>
      </c>
      <c r="AC1177" t="b">
        <f>OR(ISNUMBER(FIND(" cell ",C1177)),ISNUMBER(FIND("fibroblast",C1177)),ISNUMBER(FIND("macrophage",C1177)),ISNUMBER(FIND("epithelial",C1177)),ISNUMBER(FIND("endothelial",C1177)),ISNUMBER(FIND("neuron",C1177)),ISNUMBER(FIND(" cells ",C1177)),ISNUMBER(FIND("RBC",C1177)),ISNUMBER(FIND("mitochond",C1177)),ISNUMBER(FIND("adipocyte",C1177)),ISNUMBER(FIND("osteo",C1177)),ISNUMBER(FIND("keratin",C1177)),ISNUMBER(FIND(" cell's ",C1177)),ISNUMBER(FIND("eukary",C1177)),ISNUMBER(FIND("sperm",C1177)))</f>
        <v>1</v>
      </c>
      <c r="AD1177" t="b">
        <f>OR(ISNUMBER(FIND("human",B1177)),ISNUMBER(FIND("workers",B1177)),ISNUMBER(FIND("workforces",B1177)),ISNUMBER(FIND("occupational",B1177)),ISNUMBER(FIND("Case report",B1177)),ISNUMBER(FIND("Workplaces",B1177)),ISNUMBER(FIND("worker",B1177)))</f>
        <v>0</v>
      </c>
      <c r="AE1177" t="b">
        <f>OR(ISNUMBER(FIND(" plant ",C1177)),ISNUMBER(FIND("Plant ",C1177)),ISNUMBER(FIND("tomato",C1177)),ISNUMBER(FIND("plants",C1177)),ISNUMBER(FIND("Plants",C1177)),ISNUMBER(FIND("algae",C1177)),ISNUMBER(FIND("lettuce",C1177)),ISNUMBER(FIND("green gram sprouts ",C1177)),ISNUMBER(FIND("Cucurbita pepo",C1177)),ISNUMBER(FIND("bean ",C1177)),ISNUMBER(FIND("chloroplast",C1177)),ISNUMBER(FIND("chlorophyll",C1177)),ISNUMBER(FIND("seedling",C1177)),ISNUMBER(FIND("canola",C1177)),ISNUMBER(FIND("shoot",C1177)),ISNUMBER(FIND("photosynthes",C1177)),ISNUMBER(FIND(" leaves ",C1177)),,ISNUMBER(FIND("agriculture",C1177)),ISNUMBER(FIND(" crops ",C1177)))</f>
        <v>0</v>
      </c>
      <c r="AF1177" t="b">
        <f>OR(ISNUMBER(FIND("bacteria",C1177)),ISNUMBER(FIND("Bacteria",C1177)),ISNUMBER(FIND("Bacterium",C1177)),ISNUMBER(FIND("bacterium",C1177)),ISNUMBER(FIND(" coli ",C1177)))</f>
        <v>0</v>
      </c>
      <c r="AG1177" t="b">
        <f>OR(ISNUMBER(FIND("fungi",C1177)),ISNUMBER(FIND("Fungi",C1177)),ISNUMBER(FIND("fungus",C1177)),ISNUMBER(FIND("Fungus",C1177)),ISNUMBER(FIND("mushroom",C1177)),ISNUMBER(FIND("Mushroom",C1177)),ISNUMBER(FIND(" mold ",C1177)))</f>
        <v>0</v>
      </c>
      <c r="AH1177" t="b">
        <f>OR(ISNUMBER(FIND("Pig ",C1177)),ISNUMBER(FIND("pig ",C1177)),ISNUMBER(FIND("Pigs ",C1177)),ISNUMBER(FIND("pigs ",C1177)))</f>
        <v>0</v>
      </c>
      <c r="AI1177" t="b">
        <f>OR(ISNUMBER(FIND(" C. elegans",C1177)),ISNUMBER(FIND("Caenorhabditis elegans",C1177)),ISNUMBER(FIND("earthworms",C1177)),ISNUMBER(FIND(" Ficopomatus enigmaticus",C1177)),ISNUMBER(FIND("larva",C1177)),ISNUMBER(FIND("Lumbriculus variegatus",C1177)),ISNUMBER(FIND("nematode",C1177)))</f>
        <v>0</v>
      </c>
      <c r="AJ1177" t="b">
        <f>NOT(OR(AA1177,AB1177,AC1177,AD1177,AE1177,AF1177,AG1177,AH1177,AI1177))</f>
        <v>0</v>
      </c>
      <c r="AL1177" t="b">
        <f>OR(AA1177,AB1177,AD1177,AE1177,AF1177,AG1177,AH1177,AI1177)</f>
        <v>1</v>
      </c>
      <c r="AM1177" t="b">
        <f>IF(Table1[[#This Row],[In vivo?]],IF(Table1[[#This Row],[Cell]],FALSE,TRUE),FALSE)</f>
        <v>0</v>
      </c>
      <c r="AN1177" t="b">
        <f>AND(AC1177,AL1177)</f>
        <v>1</v>
      </c>
      <c r="AO1177" t="b">
        <f>IF(Table1[[#This Row],[Cell]],IF(Table1[[#This Row],[In vivo?]],FALSE,TRUE),FALSE)</f>
        <v>0</v>
      </c>
      <c r="AP1177" t="b">
        <f>NOT(OR(Table1[[#This Row],[In vivo?]],Table1[[#This Row],[Only in Cell]]))</f>
        <v>0</v>
      </c>
      <c r="AQ1177" t="b">
        <f>IF(OR(Table1[[#This Row],[Rodents]],Table1[[#This Row],[Human]],Table1[[#This Row],[Pig]]),OR(ISNUMBER(FIND("pulmonary",C1177)),ISNUMBER(FIND("lung",C1177))),"NA")</f>
        <v>1</v>
      </c>
      <c r="AR1177" t="b">
        <f>IF(OR(Table1[[#This Row],[Rodents]],Table1[[#This Row],[Human]],Table1[[#This Row],[Pig]]),OR(ISNUMBER(FIND("skin",C1177)),ISNUMBER(FIND("dermal",C1177))),"NA")</f>
        <v>0</v>
      </c>
      <c r="AS1177" t="b">
        <f>IF(OR(Table1[[#This Row],[Rodents]],Table1[[#This Row],[Human]],Table1[[#This Row],[Pig]]),OR(ISNUMBER(FIND("liver",C1177)),ISNUMBER(FIND("hepat",C1177))),"NA")</f>
        <v>0</v>
      </c>
      <c r="AT1177" t="b">
        <f>IF(OR(Table1[[#This Row],[Rodents]],Table1[[#This Row],[Human]],Table1[[#This Row],[Pig]]),OR(ISNUMBER(FIND("kidney",C1177)),ISNUMBER(FIND("neph",C1177))),"NA")</f>
        <v>0</v>
      </c>
      <c r="AU1177" t="b">
        <f>IF(OR(Table1[[#This Row],[Rodents]],Table1[[#This Row],[Human]],Table1[[#This Row],[Pig]]),OR(ISNUMBER(FIND("brain",C1177)),ISNUMBER(FIND("neur",C1177)),ISNUMBER(FIND("nerv",C1177))),"NA")</f>
        <v>0</v>
      </c>
      <c r="AV1177" t="b">
        <f>IF(OR(Table1[[#This Row],[Rodents]],Table1[[#This Row],[Human]],Table1[[#This Row],[Pig]]),OR(ISNUMBER(FIND("heart",C1177)),ISNUMBER(FIND("cardi",C1177))),"NA")</f>
        <v>0</v>
      </c>
      <c r="AW1177" t="b">
        <f>IF(OR(Table1[[#This Row],[Rodents]],Table1[[#This Row],[Human]],Table1[[#This Row],[Pig]]),OR(ISNUMBER(FIND("gastro",C1177)),ISNUMBER(FIND("intesti",C1177)),ISNUMBER(FIND("stomach",C1177))),"NA")</f>
        <v>0</v>
      </c>
      <c r="AX1177" t="b">
        <f>IF(OR(Table1[[#This Row],[Rodents]],Table1[[#This Row],[Human]],Table1[[#This Row],[Pig]]),NOT(OR(AQ1177,AR1177,AS1177,AT1177,AU1177,AV1177,AW1177)),"NA")</f>
        <v>0</v>
      </c>
      <c r="AY1177" t="b">
        <f>OR(ISNUMBER(FIND("SWCNT",C1177)),ISNUMBER(FIND("SWNT",C1177)),ISNUMBER(FIND("single-wall",C1177)),ISNUMBER(FIND("single wall",C1177)),ISNUMBER(FIND("Single wall",C1177)),ISNUMBER(FIND("Single-wall",C1177)),ISNUMBER(FIND("SWCNT",B1177)),ISNUMBER(FIND("SWNT",B1177)),ISNUMBER(FIND("single-wall",B1177)),ISNUMBER(FIND("single wall",B1177)),ISNUMBER(FIND("Single-wall",B1177)),ISNUMBER(FIND("Single wall",B1177)))</f>
        <v>0</v>
      </c>
      <c r="AZ1177" t="b">
        <f>OR(ISNUMBER(FIND("MWCNT",C1177)),ISNUMBER(FIND("MWNT",C1177)),ISNUMBER(FIND("multi-wall",C1177)),ISNUMBER(FIND("multi wall",C1177)),ISNUMBER(FIND("multiwall",C1177)),ISNUMBER(FIND("Multi-wall",C1177)),ISNUMBER(FIND("Multi wall",C1177)),ISNUMBER(FIND("Multiwall",C1177)),ISNUMBER(FIND("MWCNT",B1177)),ISNUMBER(FIND("MWNT",B1177)),ISNUMBER(FIND("multi-wall",B1177)),ISNUMBER(FIND("multi wall",B1177)),ISNUMBER(FIND("multiwall",B1177)),ISNUMBER(FIND("Multi-wall",B1177)),ISNUMBER(FIND("Multi wall",B1177)),ISNUMBER(FIND("Multiwall",B1177)),ISNUMBER(FIND("Double-wall",B1177)),ISNUMBER(FIND("Double wall",B1177)),ISNUMBER(FIND("Doublewall",B1177)),ISNUMBER(FIND("double-wall",B1177)),ISNUMBER(FIND("double wall",B1177)),ISNUMBER(FIND("doublewall",B1177)))</f>
        <v>1</v>
      </c>
      <c r="BA1177" t="b">
        <f>AND(Table1[[#This Row],[SWCNT]],Table1[[#This Row],[MWCNT]])</f>
        <v>0</v>
      </c>
      <c r="BB1177" t="b">
        <f>IF(Table1[[#This Row],[SWCNT]]=TRUE,FALSE,IF(Table1[[#This Row],[MWCNT]]=TRUE,FALSE,TRUE))</f>
        <v>0</v>
      </c>
      <c r="BC1177" s="18"/>
    </row>
    <row r="1178" spans="1:55" ht="296">
      <c r="A1178" t="s">
        <v>2199</v>
      </c>
      <c r="B1178" s="2" t="s">
        <v>2200</v>
      </c>
      <c r="C1178" s="16" t="s">
        <v>2201</v>
      </c>
      <c r="D1178" s="17" t="s">
        <v>181</v>
      </c>
      <c r="E1178" s="2">
        <v>2017</v>
      </c>
      <c r="F1178" t="b">
        <f>OR(ISNUMBER(FIND("cytotoxic",C1178)),ISNUMBER(FIND("Cytotoxic",C1178)),ISNUMBER(FIND("cellular toxicity",C1178)),ISNUMBER(FIND("cell death",C1178)),ISNUMBER(FIND("viable",C1178)),ISNUMBER(FIND("phytotoxic",C1178)),ISNUMBER(FIND("acute toxicity",C1178)),ISNUMBER(FIND("MTT",C1178)),ISNUMBER(FIND("survival",C1178)),ISNUMBER(FIND("prolifer",C1178)),ISNUMBER(FIND("apoptosis",C1178)),ISNUMBER(FIND("neurotoxic",C1178)),ISNUMBER(FIND("  lysis ",C1178)),ISNUMBER(FIND("necrosis",C1178)),ISNUMBER(FIND("cellular death",C1178))*3,ISNUMBER(FIND("LDH",C1178)),ISNUMBER(FIND("Acute toxicity",C1178)))</f>
        <v>0</v>
      </c>
      <c r="G1178" t="b">
        <f>OR(ISNUMBER(FIND("genotoxic",C1178)),ISNUMBER(FIND("genotoxicity",C1178)),ISNUMBER(FIND("DNA damage",C1178)),ISNUMBER(FIND("DNA",C1178)),ISNUMBER(FIND("RNA",C1178)),ISNUMBER(FIND("mesothelioma",C1178)),ISNUMBER(FIND("carcino",C1178)),ISNUMBER(FIND("mutagen",C1178)),ISNUMBER(FIND("genetic",C1178)))</f>
        <v>0</v>
      </c>
      <c r="H1178" t="b">
        <f>OR(ISNUMBER(FIND("inflammatory",C1178)),ISNUMBER(FIND("inflamm",C1178)))</f>
        <v>0</v>
      </c>
      <c r="I1178" t="b">
        <f>OR(ISNUMBER(FIND("immune",C1178)),ISNUMBER(FIND("immunological",C1178)),ISNUMBER(FIND("interleuk",C1178)),ISNUMBER(FIND("platelet activation",C1178)),ISNUMBER(FIND("monocyte",C1178)),ISNUMBER(FIND("leukocyte",C1178)),ISNUMBER(FIND("cytokine",C1178)),ISNUMBER(FIND("CD4",C1178)),ISNUMBER(FIND("CD8",C1178)),ISNUMBER(FIND("T-cell",C1178)))</f>
        <v>0</v>
      </c>
      <c r="J1178" t="b">
        <f>OR(ISNUMBER(FIND("reactive oxygen",C1178)),ISNUMBER(FIND("ROS",C1178)),ISNUMBER(FIND("free radical",C1178)),ISNUMBER(FIND("oxidative stress",C1178)),ISNUMBER(FIND("peroxid",C1178)),ISNUMBER(FIND("oxidative",C1178)),ISNUMBER(FIND("antioxid",C1178)))</f>
        <v>0</v>
      </c>
      <c r="K1178" t="b">
        <f>OR(ISNUMBER(FIND("autophag",C1178)))</f>
        <v>0</v>
      </c>
      <c r="L1178" t="b">
        <f>OR(ISNUMBER(FIND("morpholog",C1178)))</f>
        <v>0</v>
      </c>
      <c r="M1178" t="b">
        <f>OR(ISNUMBER(FIND("fibrosis",C1178)),ISNUMBER(FIND("Fibrosis",C1178)),ISNUMBER(FIND("fibrot",C1178)))</f>
        <v>1</v>
      </c>
      <c r="N1178" t="b">
        <f>OR(ISNUMBER(FIND("offspring",C1178)),ISNUMBER(FIND("Parental",C1178)),ISNUMBER(FIND("parental",C1178)),ISNUMBER(FIND("germline",C1178)),ISNUMBER(FIND("reproduc",C1178)),ISNUMBER(FIND("embryo",C1178)))</f>
        <v>0</v>
      </c>
      <c r="O1178" t="b">
        <f>OR(ISNUMBER(FIND("metabol",C1178)),ISNUMBER(FIND("Metabol",C1178)),ISNUMBER(FIND("digest",C1178)),ISNUMBER(FIND("mitochon",C1178)))</f>
        <v>0</v>
      </c>
      <c r="P1178" t="b">
        <f>OR(ISNUMBER(FIND("ecotox",C1178)),ISNUMBER(FIND("Ecotox",B1178)),ISNUMBER(FIND("ecotox",B1178)),ISNUMBER(FIND("Ecotox",C1178)))</f>
        <v>0</v>
      </c>
      <c r="Q1178" t="b">
        <f>OR(ISNUMBER(FIND("Bioaccum",C1178)),ISNUMBER(FIND("bioaccum",C1178)),ISNUMBER(FIND("accum",C1178)))</f>
        <v>1</v>
      </c>
      <c r="R1178" t="b">
        <f>OR(ISNUMBER(FIND("Occupation",C1178)),ISNUMBER(FIND("occupation",C1178)),ISNUMBER(FIND("worker",C1178)),ISNUMBER(FIND("workforce",C1178)))</f>
        <v>0</v>
      </c>
      <c r="S1178" t="b">
        <f>NOT(OR(F1178,G1178,H1178,I1178,J1178,K1178,L1178,M1178,N1178,O1178,P1178,Q1178,R1178))</f>
        <v>0</v>
      </c>
      <c r="U1178" t="b">
        <f>OR(Table1[[#This Row],[Inflammation]],Table1[[#This Row],[Immune]])</f>
        <v>0</v>
      </c>
      <c r="V1178" t="b">
        <f>IF(OR(Table1[[#This Row],[Rodents]],Table1[[#This Row],[Human]],Table1[[#This Row],[Pig]]),OR(ISNUMBER(FIND("intratrach",C1178)),ISNUMBER(FIND("nasal ",C1178)),ISNUMBER(FIND("instill",C1178))),"NA")</f>
        <v>0</v>
      </c>
      <c r="W1178" t="b">
        <f>IF(OR(Table1[[#This Row],[Rodents]],Table1[[#This Row],[Human]],Table1[[#This Row],[Pig]]),OR(ISNUMBER(FIND("dermal",C1178)),ISNUMBER(FIND("skin ",C1178))),"NA")</f>
        <v>0</v>
      </c>
      <c r="X1178" t="b">
        <f>IF(OR(Table1[[#This Row],[Rodents]],Table1[[#This Row],[Human]],Table1[[#This Row],[Pig]]),OR(ISNUMBER(FIND("injected",C1178)),ISNUMBER(FIND("periton",C1178)),ISNUMBER(FIND("intrascrot",C1178))),"NA")</f>
        <v>0</v>
      </c>
      <c r="Y1178" t="b">
        <f>IF(OR(Table1[[#This Row],[Rodents]],Table1[[#This Row],[Human]],Table1[[#This Row],[Pig]]),NOT(OR(Table1[[#This Row],[Inhaled/Intratracheal/intranasal]],Table1[[#This Row],[Dermal]],Table1[[#This Row],[Injected]])),"NA")</f>
        <v>1</v>
      </c>
      <c r="AA1178" t="b">
        <f>OR(ISNUMBER(FIND("fish ",C1178)),ISNUMBER(FIND("Fish ",C1178)),ISNUMBER(FIND("aquatic",C1178)),ISNUMBER(FIND("daphnids",C1178)),ISNUMBER(FIND("Carcinus maenas",C1178)),ISNUMBER(FIND("Daphnia",C1178)),ISNUMBER(FIND("Ruditapes philippinarum",C1178)),ISNUMBER(FIND("daphnia",C1178)),ISNUMBER(FIND("marine",C1178)),ISNUMBER(FIND("mussel",C1178)),ISNUMBER(FIND("algae",C1178)),ISNUMBER(FIND("Donax faba",C1178)),ISNUMBER(FIND("estuarine",C1178)),ISNUMBER(FIND("snail",C1178)),ISNUMBER(FIND("Prorocentrum donghaiense",C1178)) )</f>
        <v>0</v>
      </c>
      <c r="AB1178" t="b">
        <f>OR(ISNUMBER(FIND(" rat ",C1178)),ISNUMBER(FIND(" rats ",C1178)),ISNUMBER(FIND(" Rats ",C1178)),ISNUMBER(FIND(" Rat ",C1178)),ISNUMBER(FIND(" rat.",C1178)),ISNUMBER(FIND(" rats.",C1178)),ISNUMBER(FIND("mouse",C1178)),ISNUMBER(FIND("mice",C1178)), ISNUMBER(FIND(" Mice",C1178)))</f>
        <v>1</v>
      </c>
      <c r="AC1178" t="b">
        <f>OR(ISNUMBER(FIND(" cell ",C1178)),ISNUMBER(FIND("fibroblast",C1178)),ISNUMBER(FIND("macrophage",C1178)),ISNUMBER(FIND("epithelial",C1178)),ISNUMBER(FIND("endothelial",C1178)),ISNUMBER(FIND("neuron",C1178)),ISNUMBER(FIND(" cells ",C1178)),ISNUMBER(FIND("RBC",C1178)),ISNUMBER(FIND("mitochond",C1178)),ISNUMBER(FIND("adipocyte",C1178)),ISNUMBER(FIND("osteo",C1178)),ISNUMBER(FIND("keratin",C1178)),ISNUMBER(FIND(" cell's ",C1178)),ISNUMBER(FIND("eukary",C1178)),ISNUMBER(FIND("sperm",C1178)))</f>
        <v>1</v>
      </c>
      <c r="AD1178" t="b">
        <f>OR(ISNUMBER(FIND("human",B1178)),ISNUMBER(FIND("workers",B1178)),ISNUMBER(FIND("workforces",B1178)),ISNUMBER(FIND("occupational",B1178)),ISNUMBER(FIND("Case report",B1178)),ISNUMBER(FIND("Workplaces",B1178)),ISNUMBER(FIND("worker",B1178)))</f>
        <v>0</v>
      </c>
      <c r="AE1178" t="b">
        <f>OR(ISNUMBER(FIND(" plant ",C1178)),ISNUMBER(FIND("Plant ",C1178)),ISNUMBER(FIND("tomato",C1178)),ISNUMBER(FIND("plants",C1178)),ISNUMBER(FIND("Plants",C1178)),ISNUMBER(FIND("algae",C1178)),ISNUMBER(FIND("lettuce",C1178)),ISNUMBER(FIND("green gram sprouts ",C1178)),ISNUMBER(FIND("Cucurbita pepo",C1178)),ISNUMBER(FIND("bean ",C1178)),ISNUMBER(FIND("chloroplast",C1178)),ISNUMBER(FIND("chlorophyll",C1178)),ISNUMBER(FIND("seedling",C1178)),ISNUMBER(FIND("canola",C1178)),ISNUMBER(FIND("shoot",C1178)),ISNUMBER(FIND("photosynthes",C1178)),ISNUMBER(FIND(" leaves ",C1178)),,ISNUMBER(FIND("agriculture",C1178)),ISNUMBER(FIND(" crops ",C1178)))</f>
        <v>0</v>
      </c>
      <c r="AF1178" t="b">
        <f>OR(ISNUMBER(FIND("bacteria",C1178)),ISNUMBER(FIND("Bacteria",C1178)),ISNUMBER(FIND("Bacterium",C1178)),ISNUMBER(FIND("bacterium",C1178)),ISNUMBER(FIND(" coli ",C1178)))</f>
        <v>0</v>
      </c>
      <c r="AG1178" t="b">
        <f>OR(ISNUMBER(FIND("fungi",C1178)),ISNUMBER(FIND("Fungi",C1178)),ISNUMBER(FIND("fungus",C1178)),ISNUMBER(FIND("Fungus",C1178)),ISNUMBER(FIND("mushroom",C1178)),ISNUMBER(FIND("Mushroom",C1178)),ISNUMBER(FIND(" mold ",C1178)))</f>
        <v>0</v>
      </c>
      <c r="AH1178" t="b">
        <f>OR(ISNUMBER(FIND("Pig ",C1178)),ISNUMBER(FIND("pig ",C1178)),ISNUMBER(FIND("Pigs ",C1178)),ISNUMBER(FIND("pigs ",C1178)))</f>
        <v>0</v>
      </c>
      <c r="AI1178" t="b">
        <f>OR(ISNUMBER(FIND(" C. elegans",C1178)),ISNUMBER(FIND("Caenorhabditis elegans",C1178)),ISNUMBER(FIND("earthworms",C1178)),ISNUMBER(FIND(" Ficopomatus enigmaticus",C1178)),ISNUMBER(FIND("larva",C1178)),ISNUMBER(FIND("Lumbriculus variegatus",C1178)),ISNUMBER(FIND("nematode",C1178)))</f>
        <v>0</v>
      </c>
      <c r="AJ1178" t="b">
        <f>NOT(OR(AA1178,AB1178,AC1178,AD1178,AE1178,AF1178,AG1178,AH1178,AI1178))</f>
        <v>0</v>
      </c>
      <c r="AL1178" t="b">
        <f>OR(AA1178,AB1178,AD1178,AE1178,AF1178,AG1178,AH1178,AI1178)</f>
        <v>1</v>
      </c>
      <c r="AM1178" t="b">
        <f>IF(Table1[[#This Row],[In vivo?]],IF(Table1[[#This Row],[Cell]],FALSE,TRUE),FALSE)</f>
        <v>0</v>
      </c>
      <c r="AN1178" t="b">
        <f>AND(AC1178,AL1178)</f>
        <v>1</v>
      </c>
      <c r="AO1178" t="b">
        <f>IF(Table1[[#This Row],[Cell]],IF(Table1[[#This Row],[In vivo?]],FALSE,TRUE),FALSE)</f>
        <v>0</v>
      </c>
      <c r="AP1178" t="b">
        <f>NOT(OR(Table1[[#This Row],[In vivo?]],Table1[[#This Row],[Only in Cell]]))</f>
        <v>0</v>
      </c>
      <c r="AQ1178" t="b">
        <f>IF(OR(Table1[[#This Row],[Rodents]],Table1[[#This Row],[Human]],Table1[[#This Row],[Pig]]),OR(ISNUMBER(FIND("pulmonary",C1178)),ISNUMBER(FIND("lung",C1178))),"NA")</f>
        <v>1</v>
      </c>
      <c r="AR1178" t="b">
        <f>IF(OR(Table1[[#This Row],[Rodents]],Table1[[#This Row],[Human]],Table1[[#This Row],[Pig]]),OR(ISNUMBER(FIND("skin",C1178)),ISNUMBER(FIND("dermal",C1178))),"NA")</f>
        <v>0</v>
      </c>
      <c r="AS1178" t="b">
        <f>IF(OR(Table1[[#This Row],[Rodents]],Table1[[#This Row],[Human]],Table1[[#This Row],[Pig]]),OR(ISNUMBER(FIND("liver",C1178)),ISNUMBER(FIND("hepat",C1178))),"NA")</f>
        <v>0</v>
      </c>
      <c r="AT1178" t="b">
        <f>IF(OR(Table1[[#This Row],[Rodents]],Table1[[#This Row],[Human]],Table1[[#This Row],[Pig]]),OR(ISNUMBER(FIND("kidney",C1178)),ISNUMBER(FIND("neph",C1178))),"NA")</f>
        <v>0</v>
      </c>
      <c r="AU1178" t="b">
        <f>IF(OR(Table1[[#This Row],[Rodents]],Table1[[#This Row],[Human]],Table1[[#This Row],[Pig]]),OR(ISNUMBER(FIND("brain",C1178)),ISNUMBER(FIND("neur",C1178)),ISNUMBER(FIND("nerv",C1178))),"NA")</f>
        <v>0</v>
      </c>
      <c r="AV1178" t="b">
        <f>IF(OR(Table1[[#This Row],[Rodents]],Table1[[#This Row],[Human]],Table1[[#This Row],[Pig]]),OR(ISNUMBER(FIND("heart",C1178)),ISNUMBER(FIND("cardi",C1178))),"NA")</f>
        <v>0</v>
      </c>
      <c r="AW1178" t="b">
        <f>IF(OR(Table1[[#This Row],[Rodents]],Table1[[#This Row],[Human]],Table1[[#This Row],[Pig]]),OR(ISNUMBER(FIND("gastro",C1178)),ISNUMBER(FIND("intesti",C1178)),ISNUMBER(FIND("stomach",C1178))),"NA")</f>
        <v>0</v>
      </c>
      <c r="AX1178" t="b">
        <f>IF(OR(Table1[[#This Row],[Rodents]],Table1[[#This Row],[Human]],Table1[[#This Row],[Pig]]),NOT(OR(AQ1178,AR1178,AS1178,AT1178,AU1178,AV1178,AW1178)),"NA")</f>
        <v>0</v>
      </c>
      <c r="AY1178" t="b">
        <f>OR(ISNUMBER(FIND("SWCNT",C1178)),ISNUMBER(FIND("SWNT",C1178)),ISNUMBER(FIND("single-wall",C1178)),ISNUMBER(FIND("single wall",C1178)),ISNUMBER(FIND("Single wall",C1178)),ISNUMBER(FIND("Single-wall",C1178)),ISNUMBER(FIND("SWCNT",B1178)),ISNUMBER(FIND("SWNT",B1178)),ISNUMBER(FIND("single-wall",B1178)),ISNUMBER(FIND("single wall",B1178)),ISNUMBER(FIND("Single-wall",B1178)),ISNUMBER(FIND("Single wall",B1178)))</f>
        <v>0</v>
      </c>
      <c r="AZ1178" t="b">
        <f>OR(ISNUMBER(FIND("MWCNT",C1178)),ISNUMBER(FIND("MWNT",C1178)),ISNUMBER(FIND("multi-wall",C1178)),ISNUMBER(FIND("multi wall",C1178)),ISNUMBER(FIND("multiwall",C1178)),ISNUMBER(FIND("Multi-wall",C1178)),ISNUMBER(FIND("Multi wall",C1178)),ISNUMBER(FIND("Multiwall",C1178)),ISNUMBER(FIND("MWCNT",B1178)),ISNUMBER(FIND("MWNT",B1178)),ISNUMBER(FIND("multi-wall",B1178)),ISNUMBER(FIND("multi wall",B1178)),ISNUMBER(FIND("multiwall",B1178)),ISNUMBER(FIND("Multi-wall",B1178)),ISNUMBER(FIND("Multi wall",B1178)),ISNUMBER(FIND("Multiwall",B1178)),ISNUMBER(FIND("Double-wall",B1178)),ISNUMBER(FIND("Double wall",B1178)),ISNUMBER(FIND("Doublewall",B1178)),ISNUMBER(FIND("double-wall",B1178)),ISNUMBER(FIND("double wall",B1178)),ISNUMBER(FIND("doublewall",B1178)))</f>
        <v>1</v>
      </c>
      <c r="BA1178" t="b">
        <f>AND(Table1[[#This Row],[SWCNT]],Table1[[#This Row],[MWCNT]])</f>
        <v>0</v>
      </c>
      <c r="BB1178" t="b">
        <f>IF(Table1[[#This Row],[SWCNT]]=TRUE,FALSE,IF(Table1[[#This Row],[MWCNT]]=TRUE,FALSE,TRUE))</f>
        <v>0</v>
      </c>
      <c r="BC1178" s="18"/>
    </row>
    <row r="1179" spans="1:55" ht="259">
      <c r="A1179" t="s">
        <v>2317</v>
      </c>
      <c r="B1179" s="2" t="s">
        <v>2319</v>
      </c>
      <c r="C1179" s="16" t="s">
        <v>2321</v>
      </c>
      <c r="D1179" s="17" t="s">
        <v>403</v>
      </c>
      <c r="E1179" s="2">
        <v>2017</v>
      </c>
      <c r="F1179" t="b">
        <f>OR(ISNUMBER(FIND("cytotoxic",C1179)),ISNUMBER(FIND("Cytotoxic",C1179)),ISNUMBER(FIND("cellular toxicity",C1179)),ISNUMBER(FIND("cell death",C1179)),ISNUMBER(FIND("viable",C1179)),ISNUMBER(FIND("phytotoxic",C1179)),ISNUMBER(FIND("acute toxicity",C1179)),ISNUMBER(FIND("MTT",C1179)),ISNUMBER(FIND("survival",C1179)),ISNUMBER(FIND("prolifer",C1179)),ISNUMBER(FIND("apoptosis",C1179)),ISNUMBER(FIND("neurotoxic",C1179)),ISNUMBER(FIND("  lysis ",C1179)),ISNUMBER(FIND("necrosis",C1179)),ISNUMBER(FIND("cellular death",C1179))*3,ISNUMBER(FIND("LDH",C1179)),ISNUMBER(FIND("Acute toxicity",C1179)))</f>
        <v>1</v>
      </c>
      <c r="G1179" t="b">
        <f>OR(ISNUMBER(FIND("genotoxic",C1179)),ISNUMBER(FIND("genotoxicity",C1179)),ISNUMBER(FIND("DNA damage",C1179)),ISNUMBER(FIND("DNA",C1179)),ISNUMBER(FIND("RNA",C1179)),ISNUMBER(FIND("mesothelioma",C1179)),ISNUMBER(FIND("carcino",C1179)),ISNUMBER(FIND("mutagen",C1179)),ISNUMBER(FIND("genetic",C1179)))</f>
        <v>0</v>
      </c>
      <c r="H1179" t="b">
        <f>OR(ISNUMBER(FIND("inflammatory",C1179)),ISNUMBER(FIND("inflamm",C1179)))</f>
        <v>0</v>
      </c>
      <c r="I1179" t="b">
        <f>OR(ISNUMBER(FIND("immune",C1179)),ISNUMBER(FIND("immunological",C1179)),ISNUMBER(FIND("interleuk",C1179)),ISNUMBER(FIND("platelet activation",C1179)),ISNUMBER(FIND("monocyte",C1179)),ISNUMBER(FIND("leukocyte",C1179)),ISNUMBER(FIND("cytokine",C1179)),ISNUMBER(FIND("CD4",C1179)),ISNUMBER(FIND("CD8",C1179)),ISNUMBER(FIND("T-cell",C1179)))</f>
        <v>0</v>
      </c>
      <c r="J1179" t="b">
        <f>OR(ISNUMBER(FIND("reactive oxygen",C1179)),ISNUMBER(FIND("ROS",C1179)),ISNUMBER(FIND("free radical",C1179)),ISNUMBER(FIND("oxidative stress",C1179)),ISNUMBER(FIND("peroxid",C1179)),ISNUMBER(FIND("oxidative",C1179)),ISNUMBER(FIND("antioxid",C1179)))</f>
        <v>0</v>
      </c>
      <c r="K1179" t="b">
        <f>OR(ISNUMBER(FIND("autophag",C1179)))</f>
        <v>0</v>
      </c>
      <c r="L1179" t="b">
        <f>OR(ISNUMBER(FIND("morpholog",C1179)))</f>
        <v>0</v>
      </c>
      <c r="M1179" t="b">
        <f>OR(ISNUMBER(FIND("fibrosis",C1179)),ISNUMBER(FIND("Fibrosis",C1179)),ISNUMBER(FIND("fibrot",C1179)))</f>
        <v>1</v>
      </c>
      <c r="N1179" t="b">
        <f>OR(ISNUMBER(FIND("offspring",C1179)),ISNUMBER(FIND("Parental",C1179)),ISNUMBER(FIND("parental",C1179)),ISNUMBER(FIND("germline",C1179)),ISNUMBER(FIND("reproduc",C1179)),ISNUMBER(FIND("embryo",C1179)))</f>
        <v>0</v>
      </c>
      <c r="O1179" t="b">
        <f>OR(ISNUMBER(FIND("metabol",C1179)),ISNUMBER(FIND("Metabol",C1179)),ISNUMBER(FIND("digest",C1179)),ISNUMBER(FIND("mitochon",C1179)))</f>
        <v>0</v>
      </c>
      <c r="P1179" t="b">
        <f>OR(ISNUMBER(FIND("ecotox",C1179)),ISNUMBER(FIND("Ecotox",B1179)),ISNUMBER(FIND("ecotox",B1179)),ISNUMBER(FIND("Ecotox",C1179)))</f>
        <v>0</v>
      </c>
      <c r="Q1179" t="b">
        <f>OR(ISNUMBER(FIND("Bioaccum",C1179)),ISNUMBER(FIND("bioaccum",C1179)),ISNUMBER(FIND("accum",C1179)))</f>
        <v>0</v>
      </c>
      <c r="R1179" t="b">
        <f>OR(ISNUMBER(FIND("Occupation",C1179)),ISNUMBER(FIND("occupation",C1179)),ISNUMBER(FIND("worker",C1179)),ISNUMBER(FIND("workforce",C1179)))</f>
        <v>0</v>
      </c>
      <c r="S1179" t="b">
        <f>NOT(OR(F1179,G1179,H1179,I1179,J1179,K1179,L1179,M1179,N1179,O1179,P1179,Q1179,R1179))</f>
        <v>0</v>
      </c>
      <c r="U1179" t="b">
        <f>OR(Table1[[#This Row],[Inflammation]],Table1[[#This Row],[Immune]])</f>
        <v>0</v>
      </c>
      <c r="V1179" t="b">
        <f>IF(OR(Table1[[#This Row],[Rodents]],Table1[[#This Row],[Human]],Table1[[#This Row],[Pig]]),OR(ISNUMBER(FIND("intratrach",C1179)),ISNUMBER(FIND("nasal ",C1179)),ISNUMBER(FIND("instill",C1179))),"NA")</f>
        <v>0</v>
      </c>
      <c r="W1179" t="b">
        <f>IF(OR(Table1[[#This Row],[Rodents]],Table1[[#This Row],[Human]],Table1[[#This Row],[Pig]]),OR(ISNUMBER(FIND("dermal",C1179)),ISNUMBER(FIND("skin ",C1179))),"NA")</f>
        <v>0</v>
      </c>
      <c r="X1179" t="b">
        <f>IF(OR(Table1[[#This Row],[Rodents]],Table1[[#This Row],[Human]],Table1[[#This Row],[Pig]]),OR(ISNUMBER(FIND("injected",C1179)),ISNUMBER(FIND("periton",C1179)),ISNUMBER(FIND("intrascrot",C1179))),"NA")</f>
        <v>0</v>
      </c>
      <c r="Y1179" t="b">
        <f>IF(OR(Table1[[#This Row],[Rodents]],Table1[[#This Row],[Human]],Table1[[#This Row],[Pig]]),NOT(OR(Table1[[#This Row],[Inhaled/Intratracheal/intranasal]],Table1[[#This Row],[Dermal]],Table1[[#This Row],[Injected]])),"NA")</f>
        <v>1</v>
      </c>
      <c r="AA1179" t="b">
        <f>OR(ISNUMBER(FIND("fish ",C1179)),ISNUMBER(FIND("Fish ",C1179)),ISNUMBER(FIND("aquatic",C1179)),ISNUMBER(FIND("daphnids",C1179)),ISNUMBER(FIND("Carcinus maenas",C1179)),ISNUMBER(FIND("Daphnia",C1179)),ISNUMBER(FIND("Ruditapes philippinarum",C1179)),ISNUMBER(FIND("daphnia",C1179)),ISNUMBER(FIND("marine",C1179)),ISNUMBER(FIND("mussel",C1179)),ISNUMBER(FIND("algae",C1179)),ISNUMBER(FIND("Donax faba",C1179)),ISNUMBER(FIND("estuarine",C1179)),ISNUMBER(FIND("snail",C1179)),ISNUMBER(FIND("Prorocentrum donghaiense",C1179)) )</f>
        <v>0</v>
      </c>
      <c r="AB1179" t="b">
        <f>OR(ISNUMBER(FIND(" rat ",C1179)),ISNUMBER(FIND(" rats ",C1179)),ISNUMBER(FIND(" Rats ",C1179)),ISNUMBER(FIND(" Rat ",C1179)),ISNUMBER(FIND(" rat.",C1179)),ISNUMBER(FIND(" rats.",C1179)),ISNUMBER(FIND("mouse",C1179)),ISNUMBER(FIND("mice",C1179)), ISNUMBER(FIND(" Mice",C1179)))</f>
        <v>1</v>
      </c>
      <c r="AC1179" t="b">
        <f>OR(ISNUMBER(FIND(" cell ",C1179)),ISNUMBER(FIND("fibroblast",C1179)),ISNUMBER(FIND("macrophage",C1179)),ISNUMBER(FIND("epithelial",C1179)),ISNUMBER(FIND("endothelial",C1179)),ISNUMBER(FIND("neuron",C1179)),ISNUMBER(FIND(" cells ",C1179)),ISNUMBER(FIND("RBC",C1179)),ISNUMBER(FIND("mitochond",C1179)),ISNUMBER(FIND("adipocyte",C1179)),ISNUMBER(FIND("osteo",C1179)),ISNUMBER(FIND("keratin",C1179)),ISNUMBER(FIND(" cell's ",C1179)),ISNUMBER(FIND("eukary",C1179)),ISNUMBER(FIND("sperm",C1179)))</f>
        <v>1</v>
      </c>
      <c r="AD1179" t="b">
        <f>OR(ISNUMBER(FIND("human",B1179)),ISNUMBER(FIND("workers",B1179)),ISNUMBER(FIND("workforces",B1179)),ISNUMBER(FIND("occupational",B1179)),ISNUMBER(FIND("Case report",B1179)),ISNUMBER(FIND("Workplaces",B1179)),ISNUMBER(FIND("worker",B1179)))</f>
        <v>0</v>
      </c>
      <c r="AE1179" t="b">
        <f>OR(ISNUMBER(FIND(" plant ",C1179)),ISNUMBER(FIND("Plant ",C1179)),ISNUMBER(FIND("tomato",C1179)),ISNUMBER(FIND("plants",C1179)),ISNUMBER(FIND("Plants",C1179)),ISNUMBER(FIND("algae",C1179)),ISNUMBER(FIND("lettuce",C1179)),ISNUMBER(FIND("green gram sprouts ",C1179)),ISNUMBER(FIND("Cucurbita pepo",C1179)),ISNUMBER(FIND("bean ",C1179)),ISNUMBER(FIND("chloroplast",C1179)),ISNUMBER(FIND("chlorophyll",C1179)),ISNUMBER(FIND("seedling",C1179)),ISNUMBER(FIND("canola",C1179)),ISNUMBER(FIND("shoot",C1179)),ISNUMBER(FIND("photosynthes",C1179)),ISNUMBER(FIND(" leaves ",C1179)),,ISNUMBER(FIND("agriculture",C1179)),ISNUMBER(FIND(" crops ",C1179)))</f>
        <v>0</v>
      </c>
      <c r="AF1179" t="b">
        <f>OR(ISNUMBER(FIND("bacteria",C1179)),ISNUMBER(FIND("Bacteria",C1179)),ISNUMBER(FIND("Bacterium",C1179)),ISNUMBER(FIND("bacterium",C1179)),ISNUMBER(FIND(" coli ",C1179)))</f>
        <v>0</v>
      </c>
      <c r="AG1179" t="b">
        <f>OR(ISNUMBER(FIND("fungi",C1179)),ISNUMBER(FIND("Fungi",C1179)),ISNUMBER(FIND("fungus",C1179)),ISNUMBER(FIND("Fungus",C1179)),ISNUMBER(FIND("mushroom",C1179)),ISNUMBER(FIND("Mushroom",C1179)),ISNUMBER(FIND(" mold ",C1179)))</f>
        <v>0</v>
      </c>
      <c r="AH1179" t="b">
        <f>OR(ISNUMBER(FIND("Pig ",C1179)),ISNUMBER(FIND("pig ",C1179)),ISNUMBER(FIND("Pigs ",C1179)),ISNUMBER(FIND("pigs ",C1179)))</f>
        <v>0</v>
      </c>
      <c r="AI1179" t="b">
        <f>OR(ISNUMBER(FIND(" C. elegans",C1179)),ISNUMBER(FIND("Caenorhabditis elegans",C1179)),ISNUMBER(FIND("earthworms",C1179)),ISNUMBER(FIND(" Ficopomatus enigmaticus",C1179)),ISNUMBER(FIND("larva",C1179)),ISNUMBER(FIND("Lumbriculus variegatus",C1179)),ISNUMBER(FIND("nematode",C1179)))</f>
        <v>0</v>
      </c>
      <c r="AJ1179" t="b">
        <f>NOT(OR(AA1179,AB1179,AC1179,AD1179,AE1179,AF1179,AG1179,AH1179,AI1179))</f>
        <v>0</v>
      </c>
      <c r="AL1179" t="b">
        <f>OR(AA1179,AB1179,AD1179,AE1179,AF1179,AG1179,AH1179,AI1179)</f>
        <v>1</v>
      </c>
      <c r="AM1179" t="b">
        <f>IF(Table1[[#This Row],[In vivo?]],IF(Table1[[#This Row],[Cell]],FALSE,TRUE),FALSE)</f>
        <v>0</v>
      </c>
      <c r="AN1179" t="b">
        <f>AND(AC1179,AL1179)</f>
        <v>1</v>
      </c>
      <c r="AO1179" t="b">
        <f>IF(Table1[[#This Row],[Cell]],IF(Table1[[#This Row],[In vivo?]],FALSE,TRUE),FALSE)</f>
        <v>0</v>
      </c>
      <c r="AP1179" t="b">
        <f>NOT(OR(Table1[[#This Row],[In vivo?]],Table1[[#This Row],[Only in Cell]]))</f>
        <v>0</v>
      </c>
      <c r="AQ1179" t="b">
        <f>IF(OR(Table1[[#This Row],[Rodents]],Table1[[#This Row],[Human]],Table1[[#This Row],[Pig]]),OR(ISNUMBER(FIND("pulmonary",C1179)),ISNUMBER(FIND("lung",C1179))),"NA")</f>
        <v>1</v>
      </c>
      <c r="AR1179" t="b">
        <f>IF(OR(Table1[[#This Row],[Rodents]],Table1[[#This Row],[Human]],Table1[[#This Row],[Pig]]),OR(ISNUMBER(FIND("skin",C1179)),ISNUMBER(FIND("dermal",C1179))),"NA")</f>
        <v>0</v>
      </c>
      <c r="AS1179" t="b">
        <f>IF(OR(Table1[[#This Row],[Rodents]],Table1[[#This Row],[Human]],Table1[[#This Row],[Pig]]),OR(ISNUMBER(FIND("liver",C1179)),ISNUMBER(FIND("hepat",C1179))),"NA")</f>
        <v>0</v>
      </c>
      <c r="AT1179" t="b">
        <f>IF(OR(Table1[[#This Row],[Rodents]],Table1[[#This Row],[Human]],Table1[[#This Row],[Pig]]),OR(ISNUMBER(FIND("kidney",C1179)),ISNUMBER(FIND("neph",C1179))),"NA")</f>
        <v>0</v>
      </c>
      <c r="AU1179" t="b">
        <f>IF(OR(Table1[[#This Row],[Rodents]],Table1[[#This Row],[Human]],Table1[[#This Row],[Pig]]),OR(ISNUMBER(FIND("brain",C1179)),ISNUMBER(FIND("neur",C1179)),ISNUMBER(FIND("nerv",C1179))),"NA")</f>
        <v>0</v>
      </c>
      <c r="AV1179" t="b">
        <f>IF(OR(Table1[[#This Row],[Rodents]],Table1[[#This Row],[Human]],Table1[[#This Row],[Pig]]),OR(ISNUMBER(FIND("heart",C1179)),ISNUMBER(FIND("cardi",C1179))),"NA")</f>
        <v>0</v>
      </c>
      <c r="AW1179" t="b">
        <f>IF(OR(Table1[[#This Row],[Rodents]],Table1[[#This Row],[Human]],Table1[[#This Row],[Pig]]),OR(ISNUMBER(FIND("gastro",C1179)),ISNUMBER(FIND("intesti",C1179)),ISNUMBER(FIND("stomach",C1179))),"NA")</f>
        <v>0</v>
      </c>
      <c r="AX1179" t="b">
        <f>IF(OR(Table1[[#This Row],[Rodents]],Table1[[#This Row],[Human]],Table1[[#This Row],[Pig]]),NOT(OR(AQ1179,AR1179,AS1179,AT1179,AU1179,AV1179,AW1179)),"NA")</f>
        <v>0</v>
      </c>
      <c r="AY1179" t="b">
        <f>OR(ISNUMBER(FIND("SWCNT",C1179)),ISNUMBER(FIND("SWNT",C1179)),ISNUMBER(FIND("single-wall",C1179)),ISNUMBER(FIND("single wall",C1179)),ISNUMBER(FIND("Single wall",C1179)),ISNUMBER(FIND("Single-wall",C1179)),ISNUMBER(FIND("SWCNT",B1179)),ISNUMBER(FIND("SWNT",B1179)),ISNUMBER(FIND("single-wall",B1179)),ISNUMBER(FIND("single wall",B1179)),ISNUMBER(FIND("Single-wall",B1179)),ISNUMBER(FIND("Single wall",B1179)))</f>
        <v>0</v>
      </c>
      <c r="AZ1179" t="b">
        <f>OR(ISNUMBER(FIND("MWCNT",C1179)),ISNUMBER(FIND("MWNT",C1179)),ISNUMBER(FIND("multi-wall",C1179)),ISNUMBER(FIND("multi wall",C1179)),ISNUMBER(FIND("multiwall",C1179)),ISNUMBER(FIND("Multi-wall",C1179)),ISNUMBER(FIND("Multi wall",C1179)),ISNUMBER(FIND("Multiwall",C1179)),ISNUMBER(FIND("MWCNT",B1179)),ISNUMBER(FIND("MWNT",B1179)),ISNUMBER(FIND("multi-wall",B1179)),ISNUMBER(FIND("multi wall",B1179)),ISNUMBER(FIND("multiwall",B1179)),ISNUMBER(FIND("Multi-wall",B1179)),ISNUMBER(FIND("Multi wall",B1179)),ISNUMBER(FIND("Multiwall",B1179)),ISNUMBER(FIND("Double-wall",B1179)),ISNUMBER(FIND("Double wall",B1179)),ISNUMBER(FIND("Doublewall",B1179)),ISNUMBER(FIND("double-wall",B1179)),ISNUMBER(FIND("double wall",B1179)),ISNUMBER(FIND("doublewall",B1179)))</f>
        <v>1</v>
      </c>
      <c r="BA1179" t="b">
        <f>AND(Table1[[#This Row],[SWCNT]],Table1[[#This Row],[MWCNT]])</f>
        <v>0</v>
      </c>
      <c r="BB1179" t="b">
        <f>IF(Table1[[#This Row],[SWCNT]]=TRUE,FALSE,IF(Table1[[#This Row],[MWCNT]]=TRUE,FALSE,TRUE))</f>
        <v>0</v>
      </c>
      <c r="BC1179" s="18"/>
    </row>
    <row r="1180" spans="1:55" ht="185">
      <c r="A1180" t="s">
        <v>2477</v>
      </c>
      <c r="B1180" s="2" t="s">
        <v>2479</v>
      </c>
      <c r="C1180" s="16" t="s">
        <v>2481</v>
      </c>
      <c r="D1180" s="17" t="s">
        <v>461</v>
      </c>
      <c r="E1180" s="2">
        <v>2016</v>
      </c>
      <c r="F1180" t="b">
        <f>OR(ISNUMBER(FIND("cytotoxic",C1180)),ISNUMBER(FIND("Cytotoxic",C1180)),ISNUMBER(FIND("cellular toxicity",C1180)),ISNUMBER(FIND("cell death",C1180)),ISNUMBER(FIND("viable",C1180)),ISNUMBER(FIND("phytotoxic",C1180)),ISNUMBER(FIND("acute toxicity",C1180)),ISNUMBER(FIND("MTT",C1180)),ISNUMBER(FIND("survival",C1180)),ISNUMBER(FIND("prolifer",C1180)),ISNUMBER(FIND("apoptosis",C1180)),ISNUMBER(FIND("neurotoxic",C1180)),ISNUMBER(FIND("  lysis ",C1180)),ISNUMBER(FIND("necrosis",C1180)),ISNUMBER(FIND("cellular death",C1180))*3,ISNUMBER(FIND("LDH",C1180)),ISNUMBER(FIND("Acute toxicity",C1180)))</f>
        <v>0</v>
      </c>
      <c r="G1180" t="b">
        <f>OR(ISNUMBER(FIND("genotoxic",C1180)),ISNUMBER(FIND("genotoxicity",C1180)),ISNUMBER(FIND("DNA damage",C1180)),ISNUMBER(FIND("DNA",C1180)),ISNUMBER(FIND("RNA",C1180)),ISNUMBER(FIND("mesothelioma",C1180)),ISNUMBER(FIND("carcino",C1180)),ISNUMBER(FIND("mutagen",C1180)),ISNUMBER(FIND("genetic",C1180)))</f>
        <v>0</v>
      </c>
      <c r="H1180" t="b">
        <f>OR(ISNUMBER(FIND("inflammatory",C1180)),ISNUMBER(FIND("inflamm",C1180)))</f>
        <v>0</v>
      </c>
      <c r="I1180" t="b">
        <f>OR(ISNUMBER(FIND("immune",C1180)),ISNUMBER(FIND("immunological",C1180)),ISNUMBER(FIND("interleuk",C1180)),ISNUMBER(FIND("platelet activation",C1180)),ISNUMBER(FIND("monocyte",C1180)),ISNUMBER(FIND("leukocyte",C1180)),ISNUMBER(FIND("cytokine",C1180)),ISNUMBER(FIND("CD4",C1180)),ISNUMBER(FIND("CD8",C1180)),ISNUMBER(FIND("T-cell",C1180)))</f>
        <v>0</v>
      </c>
      <c r="J1180" t="b">
        <f>OR(ISNUMBER(FIND("reactive oxygen",C1180)),ISNUMBER(FIND("ROS",C1180)),ISNUMBER(FIND("free radical",C1180)),ISNUMBER(FIND("oxidative stress",C1180)),ISNUMBER(FIND("peroxid",C1180)),ISNUMBER(FIND("oxidative",C1180)),ISNUMBER(FIND("antioxid",C1180)))</f>
        <v>1</v>
      </c>
      <c r="K1180" t="b">
        <f>OR(ISNUMBER(FIND("autophag",C1180)))</f>
        <v>0</v>
      </c>
      <c r="L1180" t="b">
        <f>OR(ISNUMBER(FIND("morpholog",C1180)))</f>
        <v>0</v>
      </c>
      <c r="M1180" t="b">
        <f>OR(ISNUMBER(FIND("fibrosis",C1180)),ISNUMBER(FIND("Fibrosis",C1180)),ISNUMBER(FIND("fibrot",C1180)))</f>
        <v>1</v>
      </c>
      <c r="N1180" t="b">
        <f>OR(ISNUMBER(FIND("offspring",C1180)),ISNUMBER(FIND("Parental",C1180)),ISNUMBER(FIND("parental",C1180)),ISNUMBER(FIND("germline",C1180)),ISNUMBER(FIND("reproduc",C1180)),ISNUMBER(FIND("embryo",C1180)))</f>
        <v>0</v>
      </c>
      <c r="O1180" t="b">
        <f>OR(ISNUMBER(FIND("metabol",C1180)),ISNUMBER(FIND("Metabol",C1180)),ISNUMBER(FIND("digest",C1180)),ISNUMBER(FIND("mitochon",C1180)))</f>
        <v>0</v>
      </c>
      <c r="P1180" t="b">
        <f>OR(ISNUMBER(FIND("ecotox",C1180)),ISNUMBER(FIND("Ecotox",B1180)),ISNUMBER(FIND("ecotox",B1180)),ISNUMBER(FIND("Ecotox",C1180)))</f>
        <v>0</v>
      </c>
      <c r="Q1180" t="b">
        <f>OR(ISNUMBER(FIND("Bioaccum",C1180)),ISNUMBER(FIND("bioaccum",C1180)),ISNUMBER(FIND("accum",C1180)))</f>
        <v>0</v>
      </c>
      <c r="R1180" t="b">
        <f>OR(ISNUMBER(FIND("Occupation",C1180)),ISNUMBER(FIND("occupation",C1180)),ISNUMBER(FIND("worker",C1180)),ISNUMBER(FIND("workforce",C1180)))</f>
        <v>0</v>
      </c>
      <c r="S1180" t="b">
        <f>NOT(OR(F1180,G1180,H1180,I1180,J1180,K1180,L1180,M1180,N1180,O1180,P1180,Q1180,R1180))</f>
        <v>0</v>
      </c>
      <c r="U1180" t="b">
        <f>OR(Table1[[#This Row],[Inflammation]],Table1[[#This Row],[Immune]])</f>
        <v>0</v>
      </c>
      <c r="V1180" t="b">
        <f>IF(OR(Table1[[#This Row],[Rodents]],Table1[[#This Row],[Human]],Table1[[#This Row],[Pig]]),OR(ISNUMBER(FIND("intratrach",C1180)),ISNUMBER(FIND("nasal ",C1180)),ISNUMBER(FIND("instill",C1180))),"NA")</f>
        <v>0</v>
      </c>
      <c r="W1180" t="b">
        <f>IF(OR(Table1[[#This Row],[Rodents]],Table1[[#This Row],[Human]],Table1[[#This Row],[Pig]]),OR(ISNUMBER(FIND("dermal",C1180)),ISNUMBER(FIND("skin ",C1180))),"NA")</f>
        <v>0</v>
      </c>
      <c r="X1180" t="b">
        <f>IF(OR(Table1[[#This Row],[Rodents]],Table1[[#This Row],[Human]],Table1[[#This Row],[Pig]]),OR(ISNUMBER(FIND("injected",C1180)),ISNUMBER(FIND("periton",C1180)),ISNUMBER(FIND("intrascrot",C1180))),"NA")</f>
        <v>0</v>
      </c>
      <c r="Y1180" t="b">
        <f>IF(OR(Table1[[#This Row],[Rodents]],Table1[[#This Row],[Human]],Table1[[#This Row],[Pig]]),NOT(OR(Table1[[#This Row],[Inhaled/Intratracheal/intranasal]],Table1[[#This Row],[Dermal]],Table1[[#This Row],[Injected]])),"NA")</f>
        <v>1</v>
      </c>
      <c r="AA1180" t="b">
        <f>OR(ISNUMBER(FIND("fish ",C1180)),ISNUMBER(FIND("Fish ",C1180)),ISNUMBER(FIND("aquatic",C1180)),ISNUMBER(FIND("daphnids",C1180)),ISNUMBER(FIND("Carcinus maenas",C1180)),ISNUMBER(FIND("Daphnia",C1180)),ISNUMBER(FIND("Ruditapes philippinarum",C1180)),ISNUMBER(FIND("daphnia",C1180)),ISNUMBER(FIND("marine",C1180)),ISNUMBER(FIND("mussel",C1180)),ISNUMBER(FIND("algae",C1180)),ISNUMBER(FIND("Donax faba",C1180)),ISNUMBER(FIND("estuarine",C1180)),ISNUMBER(FIND("snail",C1180)),ISNUMBER(FIND("Prorocentrum donghaiense",C1180)) )</f>
        <v>0</v>
      </c>
      <c r="AB1180" t="b">
        <f>OR(ISNUMBER(FIND(" rat ",C1180)),ISNUMBER(FIND(" rats ",C1180)),ISNUMBER(FIND(" Rats ",C1180)),ISNUMBER(FIND(" Rat ",C1180)),ISNUMBER(FIND(" rat.",C1180)),ISNUMBER(FIND(" rats.",C1180)),ISNUMBER(FIND("mouse",C1180)),ISNUMBER(FIND("mice",C1180)), ISNUMBER(FIND(" Mice",C1180)))</f>
        <v>1</v>
      </c>
      <c r="AC1180" t="b">
        <f>OR(ISNUMBER(FIND(" cell ",C1180)),ISNUMBER(FIND("fibroblast",C1180)),ISNUMBER(FIND("macrophage",C1180)),ISNUMBER(FIND("epithelial",C1180)),ISNUMBER(FIND("endothelial",C1180)),ISNUMBER(FIND("neuron",C1180)),ISNUMBER(FIND(" cells ",C1180)),ISNUMBER(FIND("RBC",C1180)),ISNUMBER(FIND("mitochond",C1180)),ISNUMBER(FIND("adipocyte",C1180)),ISNUMBER(FIND("osteo",C1180)),ISNUMBER(FIND("keratin",C1180)),ISNUMBER(FIND(" cell's ",C1180)),ISNUMBER(FIND("eukary",C1180)),ISNUMBER(FIND("sperm",C1180)))</f>
        <v>0</v>
      </c>
      <c r="AD1180" t="b">
        <f>OR(ISNUMBER(FIND("human",B1180)),ISNUMBER(FIND("workers",B1180)),ISNUMBER(FIND("workforces",B1180)),ISNUMBER(FIND("occupational",B1180)),ISNUMBER(FIND("Case report",B1180)),ISNUMBER(FIND("Workplaces",B1180)),ISNUMBER(FIND("worker",B1180)))</f>
        <v>0</v>
      </c>
      <c r="AE1180" t="b">
        <f>OR(ISNUMBER(FIND(" plant ",C1180)),ISNUMBER(FIND("Plant ",C1180)),ISNUMBER(FIND("tomato",C1180)),ISNUMBER(FIND("plants",C1180)),ISNUMBER(FIND("Plants",C1180)),ISNUMBER(FIND("algae",C1180)),ISNUMBER(FIND("lettuce",C1180)),ISNUMBER(FIND("green gram sprouts ",C1180)),ISNUMBER(FIND("Cucurbita pepo",C1180)),ISNUMBER(FIND("bean ",C1180)),ISNUMBER(FIND("chloroplast",C1180)),ISNUMBER(FIND("chlorophyll",C1180)),ISNUMBER(FIND("seedling",C1180)),ISNUMBER(FIND("canola",C1180)),ISNUMBER(FIND("shoot",C1180)),ISNUMBER(FIND("photosynthes",C1180)),ISNUMBER(FIND(" leaves ",C1180)),,ISNUMBER(FIND("agriculture",C1180)),ISNUMBER(FIND(" crops ",C1180)))</f>
        <v>0</v>
      </c>
      <c r="AF1180" t="b">
        <f>OR(ISNUMBER(FIND("bacteria",C1180)),ISNUMBER(FIND("Bacteria",C1180)),ISNUMBER(FIND("Bacterium",C1180)),ISNUMBER(FIND("bacterium",C1180)),ISNUMBER(FIND(" coli ",C1180)))</f>
        <v>0</v>
      </c>
      <c r="AG1180" t="b">
        <f>OR(ISNUMBER(FIND("fungi",C1180)),ISNUMBER(FIND("Fungi",C1180)),ISNUMBER(FIND("fungus",C1180)),ISNUMBER(FIND("Fungus",C1180)),ISNUMBER(FIND("mushroom",C1180)),ISNUMBER(FIND("Mushroom",C1180)),ISNUMBER(FIND(" mold ",C1180)))</f>
        <v>0</v>
      </c>
      <c r="AH1180" t="b">
        <f>OR(ISNUMBER(FIND("Pig ",C1180)),ISNUMBER(FIND("pig ",C1180)),ISNUMBER(FIND("Pigs ",C1180)),ISNUMBER(FIND("pigs ",C1180)))</f>
        <v>0</v>
      </c>
      <c r="AI1180" t="b">
        <f>OR(ISNUMBER(FIND(" C. elegans",C1180)),ISNUMBER(FIND("Caenorhabditis elegans",C1180)),ISNUMBER(FIND("earthworms",C1180)),ISNUMBER(FIND(" Ficopomatus enigmaticus",C1180)),ISNUMBER(FIND("larva",C1180)),ISNUMBER(FIND("Lumbriculus variegatus",C1180)),ISNUMBER(FIND("nematode",C1180)))</f>
        <v>0</v>
      </c>
      <c r="AJ1180" t="b">
        <f>NOT(OR(AA1180,AB1180,AC1180,AD1180,AE1180,AF1180,AG1180,AH1180,AI1180))</f>
        <v>0</v>
      </c>
      <c r="AL1180" t="b">
        <f>OR(AA1180,AB1180,AD1180,AE1180,AF1180,AG1180,AH1180,AI1180)</f>
        <v>1</v>
      </c>
      <c r="AM1180" t="b">
        <f>IF(Table1[[#This Row],[In vivo?]],IF(Table1[[#This Row],[Cell]],FALSE,TRUE),FALSE)</f>
        <v>1</v>
      </c>
      <c r="AN1180" t="b">
        <f>AND(AC1180,AL1180)</f>
        <v>0</v>
      </c>
      <c r="AO1180" t="b">
        <f>IF(Table1[[#This Row],[Cell]],IF(Table1[[#This Row],[In vivo?]],FALSE,TRUE),FALSE)</f>
        <v>0</v>
      </c>
      <c r="AP1180" t="b">
        <f>NOT(OR(Table1[[#This Row],[In vivo?]],Table1[[#This Row],[Only in Cell]]))</f>
        <v>0</v>
      </c>
      <c r="AQ1180" t="b">
        <f>IF(OR(Table1[[#This Row],[Rodents]],Table1[[#This Row],[Human]],Table1[[#This Row],[Pig]]),OR(ISNUMBER(FIND("pulmonary",C1180)),ISNUMBER(FIND("lung",C1180))),"NA")</f>
        <v>0</v>
      </c>
      <c r="AR1180" t="b">
        <f>IF(OR(Table1[[#This Row],[Rodents]],Table1[[#This Row],[Human]],Table1[[#This Row],[Pig]]),OR(ISNUMBER(FIND("skin",C1180)),ISNUMBER(FIND("dermal",C1180))),"NA")</f>
        <v>0</v>
      </c>
      <c r="AS1180" t="b">
        <f>IF(OR(Table1[[#This Row],[Rodents]],Table1[[#This Row],[Human]],Table1[[#This Row],[Pig]]),OR(ISNUMBER(FIND("liver",C1180)),ISNUMBER(FIND("hepat",C1180))),"NA")</f>
        <v>1</v>
      </c>
      <c r="AT1180" t="b">
        <f>IF(OR(Table1[[#This Row],[Rodents]],Table1[[#This Row],[Human]],Table1[[#This Row],[Pig]]),OR(ISNUMBER(FIND("kidney",C1180)),ISNUMBER(FIND("neph",C1180))),"NA")</f>
        <v>0</v>
      </c>
      <c r="AU1180" t="b">
        <f>IF(OR(Table1[[#This Row],[Rodents]],Table1[[#This Row],[Human]],Table1[[#This Row],[Pig]]),OR(ISNUMBER(FIND("brain",C1180)),ISNUMBER(FIND("neur",C1180)),ISNUMBER(FIND("nerv",C1180))),"NA")</f>
        <v>0</v>
      </c>
      <c r="AV1180" t="b">
        <f>IF(OR(Table1[[#This Row],[Rodents]],Table1[[#This Row],[Human]],Table1[[#This Row],[Pig]]),OR(ISNUMBER(FIND("heart",C1180)),ISNUMBER(FIND("cardi",C1180))),"NA")</f>
        <v>0</v>
      </c>
      <c r="AW1180" t="b">
        <f>IF(OR(Table1[[#This Row],[Rodents]],Table1[[#This Row],[Human]],Table1[[#This Row],[Pig]]),OR(ISNUMBER(FIND("gastro",C1180)),ISNUMBER(FIND("intesti",C1180)),ISNUMBER(FIND("stomach",C1180))),"NA")</f>
        <v>0</v>
      </c>
      <c r="AX1180" t="b">
        <f>IF(OR(Table1[[#This Row],[Rodents]],Table1[[#This Row],[Human]],Table1[[#This Row],[Pig]]),NOT(OR(AQ1180,AR1180,AS1180,AT1180,AU1180,AV1180,AW1180)),"NA")</f>
        <v>0</v>
      </c>
      <c r="AY1180" t="b">
        <f>OR(ISNUMBER(FIND("SWCNT",C1180)),ISNUMBER(FIND("SWNT",C1180)),ISNUMBER(FIND("single-wall",C1180)),ISNUMBER(FIND("single wall",C1180)),ISNUMBER(FIND("Single wall",C1180)),ISNUMBER(FIND("Single-wall",C1180)),ISNUMBER(FIND("SWCNT",B1180)),ISNUMBER(FIND("SWNT",B1180)),ISNUMBER(FIND("single-wall",B1180)),ISNUMBER(FIND("single wall",B1180)),ISNUMBER(FIND("Single-wall",B1180)),ISNUMBER(FIND("Single wall",B1180)))</f>
        <v>0</v>
      </c>
      <c r="AZ1180" t="b">
        <f>OR(ISNUMBER(FIND("MWCNT",C1180)),ISNUMBER(FIND("MWNT",C1180)),ISNUMBER(FIND("multi-wall",C1180)),ISNUMBER(FIND("multi wall",C1180)),ISNUMBER(FIND("multiwall",C1180)),ISNUMBER(FIND("Multi-wall",C1180)),ISNUMBER(FIND("Multi wall",C1180)),ISNUMBER(FIND("Multiwall",C1180)),ISNUMBER(FIND("MWCNT",B1180)),ISNUMBER(FIND("MWNT",B1180)),ISNUMBER(FIND("multi-wall",B1180)),ISNUMBER(FIND("multi wall",B1180)),ISNUMBER(FIND("multiwall",B1180)),ISNUMBER(FIND("Multi-wall",B1180)),ISNUMBER(FIND("Multi wall",B1180)),ISNUMBER(FIND("Multiwall",B1180)),ISNUMBER(FIND("Double-wall",B1180)),ISNUMBER(FIND("Double wall",B1180)),ISNUMBER(FIND("Doublewall",B1180)),ISNUMBER(FIND("double-wall",B1180)),ISNUMBER(FIND("double wall",B1180)),ISNUMBER(FIND("doublewall",B1180)))</f>
        <v>1</v>
      </c>
      <c r="BA1180" t="b">
        <f>AND(Table1[[#This Row],[SWCNT]],Table1[[#This Row],[MWCNT]])</f>
        <v>0</v>
      </c>
      <c r="BB1180" t="b">
        <f>IF(Table1[[#This Row],[SWCNT]]=TRUE,FALSE,IF(Table1[[#This Row],[MWCNT]]=TRUE,FALSE,TRUE))</f>
        <v>0</v>
      </c>
      <c r="BC1180" s="18"/>
    </row>
    <row r="1181" spans="1:55" ht="240.5">
      <c r="A1181" t="s">
        <v>2504</v>
      </c>
      <c r="B1181" s="2" t="s">
        <v>2506</v>
      </c>
      <c r="C1181" s="16" t="s">
        <v>2508</v>
      </c>
      <c r="D1181" s="17" t="s">
        <v>181</v>
      </c>
      <c r="E1181" s="2">
        <v>2016</v>
      </c>
      <c r="F1181" t="b">
        <f>OR(ISNUMBER(FIND("cytotoxic",C1181)),ISNUMBER(FIND("Cytotoxic",C1181)),ISNUMBER(FIND("cellular toxicity",C1181)),ISNUMBER(FIND("cell death",C1181)),ISNUMBER(FIND("viable",C1181)),ISNUMBER(FIND("phytotoxic",C1181)),ISNUMBER(FIND("acute toxicity",C1181)),ISNUMBER(FIND("MTT",C1181)),ISNUMBER(FIND("survival",C1181)),ISNUMBER(FIND("prolifer",C1181)),ISNUMBER(FIND("apoptosis",C1181)),ISNUMBER(FIND("neurotoxic",C1181)),ISNUMBER(FIND("  lysis ",C1181)),ISNUMBER(FIND("necrosis",C1181)),ISNUMBER(FIND("cellular death",C1181))*3,ISNUMBER(FIND("LDH",C1181)),ISNUMBER(FIND("Acute toxicity",C1181)))</f>
        <v>0</v>
      </c>
      <c r="G1181" t="b">
        <f>OR(ISNUMBER(FIND("genotoxic",C1181)),ISNUMBER(FIND("genotoxicity",C1181)),ISNUMBER(FIND("DNA damage",C1181)),ISNUMBER(FIND("DNA",C1181)),ISNUMBER(FIND("RNA",C1181)),ISNUMBER(FIND("mesothelioma",C1181)),ISNUMBER(FIND("carcino",C1181)),ISNUMBER(FIND("mutagen",C1181)),ISNUMBER(FIND("genetic",C1181)))</f>
        <v>1</v>
      </c>
      <c r="H1181" t="b">
        <f>OR(ISNUMBER(FIND("inflammatory",C1181)),ISNUMBER(FIND("inflamm",C1181)))</f>
        <v>0</v>
      </c>
      <c r="I1181" t="b">
        <f>OR(ISNUMBER(FIND("immune",C1181)),ISNUMBER(FIND("immunological",C1181)),ISNUMBER(FIND("interleuk",C1181)),ISNUMBER(FIND("platelet activation",C1181)),ISNUMBER(FIND("monocyte",C1181)),ISNUMBER(FIND("leukocyte",C1181)),ISNUMBER(FIND("cytokine",C1181)),ISNUMBER(FIND("CD4",C1181)),ISNUMBER(FIND("CD8",C1181)),ISNUMBER(FIND("T-cell",C1181)))</f>
        <v>0</v>
      </c>
      <c r="J1181" t="b">
        <f>OR(ISNUMBER(FIND("reactive oxygen",C1181)),ISNUMBER(FIND("ROS",C1181)),ISNUMBER(FIND("free radical",C1181)),ISNUMBER(FIND("oxidative stress",C1181)),ISNUMBER(FIND("peroxid",C1181)),ISNUMBER(FIND("oxidative",C1181)),ISNUMBER(FIND("antioxid",C1181)))</f>
        <v>0</v>
      </c>
      <c r="K1181" t="b">
        <f>OR(ISNUMBER(FIND("autophag",C1181)))</f>
        <v>0</v>
      </c>
      <c r="L1181" t="b">
        <f>OR(ISNUMBER(FIND("morpholog",C1181)))</f>
        <v>0</v>
      </c>
      <c r="M1181" t="b">
        <f>OR(ISNUMBER(FIND("fibrosis",C1181)),ISNUMBER(FIND("Fibrosis",C1181)),ISNUMBER(FIND("fibrot",C1181)))</f>
        <v>1</v>
      </c>
      <c r="N1181" t="b">
        <f>OR(ISNUMBER(FIND("offspring",C1181)),ISNUMBER(FIND("Parental",C1181)),ISNUMBER(FIND("parental",C1181)),ISNUMBER(FIND("germline",C1181)),ISNUMBER(FIND("reproduc",C1181)),ISNUMBER(FIND("embryo",C1181)))</f>
        <v>0</v>
      </c>
      <c r="O1181" t="b">
        <f>OR(ISNUMBER(FIND("metabol",C1181)),ISNUMBER(FIND("Metabol",C1181)),ISNUMBER(FIND("digest",C1181)),ISNUMBER(FIND("mitochon",C1181)))</f>
        <v>0</v>
      </c>
      <c r="P1181" t="b">
        <f>OR(ISNUMBER(FIND("ecotox",C1181)),ISNUMBER(FIND("Ecotox",B1181)),ISNUMBER(FIND("ecotox",B1181)),ISNUMBER(FIND("Ecotox",C1181)))</f>
        <v>0</v>
      </c>
      <c r="Q1181" t="b">
        <f>OR(ISNUMBER(FIND("Bioaccum",C1181)),ISNUMBER(FIND("bioaccum",C1181)),ISNUMBER(FIND("accum",C1181)))</f>
        <v>0</v>
      </c>
      <c r="R1181" t="b">
        <f>OR(ISNUMBER(FIND("Occupation",C1181)),ISNUMBER(FIND("occupation",C1181)),ISNUMBER(FIND("worker",C1181)),ISNUMBER(FIND("workforce",C1181)))</f>
        <v>0</v>
      </c>
      <c r="S1181" t="b">
        <f>NOT(OR(F1181,G1181,H1181,I1181,J1181,K1181,L1181,M1181,N1181,O1181,P1181,Q1181,R1181))</f>
        <v>0</v>
      </c>
      <c r="U1181" t="b">
        <f>OR(Table1[[#This Row],[Inflammation]],Table1[[#This Row],[Immune]])</f>
        <v>0</v>
      </c>
      <c r="V1181" t="b">
        <f>IF(OR(Table1[[#This Row],[Rodents]],Table1[[#This Row],[Human]],Table1[[#This Row],[Pig]]),OR(ISNUMBER(FIND("intratrach",C1181)),ISNUMBER(FIND("nasal ",C1181)),ISNUMBER(FIND("instill",C1181))),"NA")</f>
        <v>0</v>
      </c>
      <c r="W1181" t="b">
        <f>IF(OR(Table1[[#This Row],[Rodents]],Table1[[#This Row],[Human]],Table1[[#This Row],[Pig]]),OR(ISNUMBER(FIND("dermal",C1181)),ISNUMBER(FIND("skin ",C1181))),"NA")</f>
        <v>0</v>
      </c>
      <c r="X1181" t="b">
        <f>IF(OR(Table1[[#This Row],[Rodents]],Table1[[#This Row],[Human]],Table1[[#This Row],[Pig]]),OR(ISNUMBER(FIND("injected",C1181)),ISNUMBER(FIND("periton",C1181)),ISNUMBER(FIND("intrascrot",C1181))),"NA")</f>
        <v>1</v>
      </c>
      <c r="Y1181" t="b">
        <f>IF(OR(Table1[[#This Row],[Rodents]],Table1[[#This Row],[Human]],Table1[[#This Row],[Pig]]),NOT(OR(Table1[[#This Row],[Inhaled/Intratracheal/intranasal]],Table1[[#This Row],[Dermal]],Table1[[#This Row],[Injected]])),"NA")</f>
        <v>0</v>
      </c>
      <c r="AA1181" t="b">
        <f>OR(ISNUMBER(FIND("fish ",C1181)),ISNUMBER(FIND("Fish ",C1181)),ISNUMBER(FIND("aquatic",C1181)),ISNUMBER(FIND("daphnids",C1181)),ISNUMBER(FIND("Carcinus maenas",C1181)),ISNUMBER(FIND("Daphnia",C1181)),ISNUMBER(FIND("Ruditapes philippinarum",C1181)),ISNUMBER(FIND("daphnia",C1181)),ISNUMBER(FIND("marine",C1181)),ISNUMBER(FIND("mussel",C1181)),ISNUMBER(FIND("algae",C1181)),ISNUMBER(FIND("Donax faba",C1181)),ISNUMBER(FIND("estuarine",C1181)),ISNUMBER(FIND("snail",C1181)),ISNUMBER(FIND("Prorocentrum donghaiense",C1181)) )</f>
        <v>0</v>
      </c>
      <c r="AB1181" t="b">
        <f>OR(ISNUMBER(FIND(" rat ",C1181)),ISNUMBER(FIND(" rats ",C1181)),ISNUMBER(FIND(" Rats ",C1181)),ISNUMBER(FIND(" Rat ",C1181)),ISNUMBER(FIND(" rat.",C1181)),ISNUMBER(FIND(" rats.",C1181)),ISNUMBER(FIND("mouse",C1181)),ISNUMBER(FIND("mice",C1181)), ISNUMBER(FIND(" Mice",C1181)))</f>
        <v>1</v>
      </c>
      <c r="AC1181" t="b">
        <f>OR(ISNUMBER(FIND(" cell ",C1181)),ISNUMBER(FIND("fibroblast",C1181)),ISNUMBER(FIND("macrophage",C1181)),ISNUMBER(FIND("epithelial",C1181)),ISNUMBER(FIND("endothelial",C1181)),ISNUMBER(FIND("neuron",C1181)),ISNUMBER(FIND(" cells ",C1181)),ISNUMBER(FIND("RBC",C1181)),ISNUMBER(FIND("mitochond",C1181)),ISNUMBER(FIND("adipocyte",C1181)),ISNUMBER(FIND("osteo",C1181)),ISNUMBER(FIND("keratin",C1181)),ISNUMBER(FIND(" cell's ",C1181)),ISNUMBER(FIND("eukary",C1181)),ISNUMBER(FIND("sperm",C1181)))</f>
        <v>1</v>
      </c>
      <c r="AD1181" t="b">
        <f>OR(ISNUMBER(FIND("human",B1181)),ISNUMBER(FIND("workers",B1181)),ISNUMBER(FIND("workforces",B1181)),ISNUMBER(FIND("occupational",B1181)),ISNUMBER(FIND("Case report",B1181)),ISNUMBER(FIND("Workplaces",B1181)),ISNUMBER(FIND("worker",B1181)))</f>
        <v>0</v>
      </c>
      <c r="AE1181" t="b">
        <f>OR(ISNUMBER(FIND(" plant ",C1181)),ISNUMBER(FIND("Plant ",C1181)),ISNUMBER(FIND("tomato",C1181)),ISNUMBER(FIND("plants",C1181)),ISNUMBER(FIND("Plants",C1181)),ISNUMBER(FIND("algae",C1181)),ISNUMBER(FIND("lettuce",C1181)),ISNUMBER(FIND("green gram sprouts ",C1181)),ISNUMBER(FIND("Cucurbita pepo",C1181)),ISNUMBER(FIND("bean ",C1181)),ISNUMBER(FIND("chloroplast",C1181)),ISNUMBER(FIND("chlorophyll",C1181)),ISNUMBER(FIND("seedling",C1181)),ISNUMBER(FIND("canola",C1181)),ISNUMBER(FIND("shoot",C1181)),ISNUMBER(FIND("photosynthes",C1181)),ISNUMBER(FIND(" leaves ",C1181)),,ISNUMBER(FIND("agriculture",C1181)),ISNUMBER(FIND(" crops ",C1181)))</f>
        <v>0</v>
      </c>
      <c r="AF1181" t="b">
        <f>OR(ISNUMBER(FIND("bacteria",C1181)),ISNUMBER(FIND("Bacteria",C1181)),ISNUMBER(FIND("Bacterium",C1181)),ISNUMBER(FIND("bacterium",C1181)),ISNUMBER(FIND(" coli ",C1181)))</f>
        <v>0</v>
      </c>
      <c r="AG1181" t="b">
        <f>OR(ISNUMBER(FIND("fungi",C1181)),ISNUMBER(FIND("Fungi",C1181)),ISNUMBER(FIND("fungus",C1181)),ISNUMBER(FIND("Fungus",C1181)),ISNUMBER(FIND("mushroom",C1181)),ISNUMBER(FIND("Mushroom",C1181)),ISNUMBER(FIND(" mold ",C1181)))</f>
        <v>0</v>
      </c>
      <c r="AH1181" t="b">
        <f>OR(ISNUMBER(FIND("Pig ",C1181)),ISNUMBER(FIND("pig ",C1181)),ISNUMBER(FIND("Pigs ",C1181)),ISNUMBER(FIND("pigs ",C1181)))</f>
        <v>0</v>
      </c>
      <c r="AI1181" t="b">
        <f>OR(ISNUMBER(FIND(" C. elegans",C1181)),ISNUMBER(FIND("Caenorhabditis elegans",C1181)),ISNUMBER(FIND("earthworms",C1181)),ISNUMBER(FIND(" Ficopomatus enigmaticus",C1181)),ISNUMBER(FIND("larva",C1181)),ISNUMBER(FIND("Lumbriculus variegatus",C1181)),ISNUMBER(FIND("nematode",C1181)))</f>
        <v>0</v>
      </c>
      <c r="AJ1181" t="b">
        <f>NOT(OR(AA1181,AB1181,AC1181,AD1181,AE1181,AF1181,AG1181,AH1181,AI1181))</f>
        <v>0</v>
      </c>
      <c r="AL1181" t="b">
        <f>OR(AA1181,AB1181,AD1181,AE1181,AF1181,AG1181,AH1181,AI1181)</f>
        <v>1</v>
      </c>
      <c r="AM1181" t="b">
        <f>IF(Table1[[#This Row],[In vivo?]],IF(Table1[[#This Row],[Cell]],FALSE,TRUE),FALSE)</f>
        <v>0</v>
      </c>
      <c r="AN1181" t="b">
        <f>AND(AC1181,AL1181)</f>
        <v>1</v>
      </c>
      <c r="AO1181" t="b">
        <f>IF(Table1[[#This Row],[Cell]],IF(Table1[[#This Row],[In vivo?]],FALSE,TRUE),FALSE)</f>
        <v>0</v>
      </c>
      <c r="AP1181" t="b">
        <f>NOT(OR(Table1[[#This Row],[In vivo?]],Table1[[#This Row],[Only in Cell]]))</f>
        <v>0</v>
      </c>
      <c r="AQ1181" t="b">
        <f>IF(OR(Table1[[#This Row],[Rodents]],Table1[[#This Row],[Human]],Table1[[#This Row],[Pig]]),OR(ISNUMBER(FIND("pulmonary",C1181)),ISNUMBER(FIND("lung",C1181))),"NA")</f>
        <v>1</v>
      </c>
      <c r="AR1181" t="b">
        <f>IF(OR(Table1[[#This Row],[Rodents]],Table1[[#This Row],[Human]],Table1[[#This Row],[Pig]]),OR(ISNUMBER(FIND("skin",C1181)),ISNUMBER(FIND("dermal",C1181))),"NA")</f>
        <v>0</v>
      </c>
      <c r="AS1181" t="b">
        <f>IF(OR(Table1[[#This Row],[Rodents]],Table1[[#This Row],[Human]],Table1[[#This Row],[Pig]]),OR(ISNUMBER(FIND("liver",C1181)),ISNUMBER(FIND("hepat",C1181))),"NA")</f>
        <v>0</v>
      </c>
      <c r="AT1181" t="b">
        <f>IF(OR(Table1[[#This Row],[Rodents]],Table1[[#This Row],[Human]],Table1[[#This Row],[Pig]]),OR(ISNUMBER(FIND("kidney",C1181)),ISNUMBER(FIND("neph",C1181))),"NA")</f>
        <v>0</v>
      </c>
      <c r="AU1181" t="b">
        <f>IF(OR(Table1[[#This Row],[Rodents]],Table1[[#This Row],[Human]],Table1[[#This Row],[Pig]]),OR(ISNUMBER(FIND("brain",C1181)),ISNUMBER(FIND("neur",C1181)),ISNUMBER(FIND("nerv",C1181))),"NA")</f>
        <v>0</v>
      </c>
      <c r="AV1181" t="b">
        <f>IF(OR(Table1[[#This Row],[Rodents]],Table1[[#This Row],[Human]],Table1[[#This Row],[Pig]]),OR(ISNUMBER(FIND("heart",C1181)),ISNUMBER(FIND("cardi",C1181))),"NA")</f>
        <v>0</v>
      </c>
      <c r="AW1181" t="b">
        <f>IF(OR(Table1[[#This Row],[Rodents]],Table1[[#This Row],[Human]],Table1[[#This Row],[Pig]]),OR(ISNUMBER(FIND("gastro",C1181)),ISNUMBER(FIND("intesti",C1181)),ISNUMBER(FIND("stomach",C1181))),"NA")</f>
        <v>0</v>
      </c>
      <c r="AX1181" t="b">
        <f>IF(OR(Table1[[#This Row],[Rodents]],Table1[[#This Row],[Human]],Table1[[#This Row],[Pig]]),NOT(OR(AQ1181,AR1181,AS1181,AT1181,AU1181,AV1181,AW1181)),"NA")</f>
        <v>0</v>
      </c>
      <c r="AY1181" t="b">
        <f>OR(ISNUMBER(FIND("SWCNT",C1181)),ISNUMBER(FIND("SWNT",C1181)),ISNUMBER(FIND("single-wall",C1181)),ISNUMBER(FIND("single wall",C1181)),ISNUMBER(FIND("Single wall",C1181)),ISNUMBER(FIND("Single-wall",C1181)),ISNUMBER(FIND("SWCNT",B1181)),ISNUMBER(FIND("SWNT",B1181)),ISNUMBER(FIND("single-wall",B1181)),ISNUMBER(FIND("single wall",B1181)),ISNUMBER(FIND("Single-wall",B1181)),ISNUMBER(FIND("Single wall",B1181)))</f>
        <v>0</v>
      </c>
      <c r="AZ1181" t="b">
        <f>OR(ISNUMBER(FIND("MWCNT",C1181)),ISNUMBER(FIND("MWNT",C1181)),ISNUMBER(FIND("multi-wall",C1181)),ISNUMBER(FIND("multi wall",C1181)),ISNUMBER(FIND("multiwall",C1181)),ISNUMBER(FIND("Multi-wall",C1181)),ISNUMBER(FIND("Multi wall",C1181)),ISNUMBER(FIND("Multiwall",C1181)),ISNUMBER(FIND("MWCNT",B1181)),ISNUMBER(FIND("MWNT",B1181)),ISNUMBER(FIND("multi-wall",B1181)),ISNUMBER(FIND("multi wall",B1181)),ISNUMBER(FIND("multiwall",B1181)),ISNUMBER(FIND("Multi-wall",B1181)),ISNUMBER(FIND("Multi wall",B1181)),ISNUMBER(FIND("Multiwall",B1181)),ISNUMBER(FIND("Double-wall",B1181)),ISNUMBER(FIND("Double wall",B1181)),ISNUMBER(FIND("Doublewall",B1181)),ISNUMBER(FIND("double-wall",B1181)),ISNUMBER(FIND("double wall",B1181)),ISNUMBER(FIND("doublewall",B1181)))</f>
        <v>1</v>
      </c>
      <c r="BA1181" t="b">
        <f>AND(Table1[[#This Row],[SWCNT]],Table1[[#This Row],[MWCNT]])</f>
        <v>0</v>
      </c>
      <c r="BB1181" t="b">
        <f>IF(Table1[[#This Row],[SWCNT]]=TRUE,FALSE,IF(Table1[[#This Row],[MWCNT]]=TRUE,FALSE,TRUE))</f>
        <v>0</v>
      </c>
      <c r="BC1181" s="18"/>
    </row>
    <row r="1182" spans="1:55" ht="222">
      <c r="A1182" t="s">
        <v>3235</v>
      </c>
      <c r="B1182" s="2" t="s">
        <v>3237</v>
      </c>
      <c r="C1182" s="16" t="s">
        <v>3239</v>
      </c>
      <c r="D1182" s="17" t="s">
        <v>890</v>
      </c>
      <c r="E1182" s="2">
        <v>2015</v>
      </c>
      <c r="F1182" t="b">
        <f>OR(ISNUMBER(FIND("cytotoxic",C1182)),ISNUMBER(FIND("Cytotoxic",C1182)),ISNUMBER(FIND("cellular toxicity",C1182)),ISNUMBER(FIND("cell death",C1182)),ISNUMBER(FIND("viable",C1182)),ISNUMBER(FIND("phytotoxic",C1182)),ISNUMBER(FIND("acute toxicity",C1182)),ISNUMBER(FIND("MTT",C1182)),ISNUMBER(FIND("survival",C1182)),ISNUMBER(FIND("prolifer",C1182)),ISNUMBER(FIND("apoptosis",C1182)),ISNUMBER(FIND("neurotoxic",C1182)),ISNUMBER(FIND("  lysis ",C1182)),ISNUMBER(FIND("necrosis",C1182)),ISNUMBER(FIND("cellular death",C1182))*3,ISNUMBER(FIND("LDH",C1182)),ISNUMBER(FIND("Acute toxicity",C1182)))</f>
        <v>0</v>
      </c>
      <c r="G1182" t="b">
        <f>OR(ISNUMBER(FIND("genotoxic",C1182)),ISNUMBER(FIND("genotoxicity",C1182)),ISNUMBER(FIND("DNA damage",C1182)),ISNUMBER(FIND("DNA",C1182)),ISNUMBER(FIND("RNA",C1182)),ISNUMBER(FIND("mesothelioma",C1182)),ISNUMBER(FIND("carcino",C1182)),ISNUMBER(FIND("mutagen",C1182)),ISNUMBER(FIND("genetic",C1182)))</f>
        <v>0</v>
      </c>
      <c r="H1182" t="b">
        <f>OR(ISNUMBER(FIND("inflammatory",C1182)),ISNUMBER(FIND("inflamm",C1182)))</f>
        <v>0</v>
      </c>
      <c r="I1182" t="b">
        <f>OR(ISNUMBER(FIND("immune",C1182)),ISNUMBER(FIND("immunological",C1182)),ISNUMBER(FIND("interleuk",C1182)),ISNUMBER(FIND("platelet activation",C1182)),ISNUMBER(FIND("monocyte",C1182)),ISNUMBER(FIND("leukocyte",C1182)),ISNUMBER(FIND("cytokine",C1182)),ISNUMBER(FIND("CD4",C1182)),ISNUMBER(FIND("CD8",C1182)),ISNUMBER(FIND("T-cell",C1182)))</f>
        <v>0</v>
      </c>
      <c r="J1182" t="b">
        <f>OR(ISNUMBER(FIND("reactive oxygen",C1182)),ISNUMBER(FIND("ROS",C1182)),ISNUMBER(FIND("free radical",C1182)),ISNUMBER(FIND("oxidative stress",C1182)),ISNUMBER(FIND("peroxid",C1182)),ISNUMBER(FIND("oxidative",C1182)),ISNUMBER(FIND("antioxid",C1182)))</f>
        <v>0</v>
      </c>
      <c r="K1182" t="b">
        <f>OR(ISNUMBER(FIND("autophag",C1182)))</f>
        <v>0</v>
      </c>
      <c r="L1182" t="b">
        <f>OR(ISNUMBER(FIND("morpholog",C1182)))</f>
        <v>0</v>
      </c>
      <c r="M1182" t="b">
        <f>OR(ISNUMBER(FIND("fibrosis",C1182)),ISNUMBER(FIND("Fibrosis",C1182)),ISNUMBER(FIND("fibrot",C1182)))</f>
        <v>1</v>
      </c>
      <c r="N1182" t="b">
        <f>OR(ISNUMBER(FIND("offspring",C1182)),ISNUMBER(FIND("Parental",C1182)),ISNUMBER(FIND("parental",C1182)),ISNUMBER(FIND("germline",C1182)),ISNUMBER(FIND("reproduc",C1182)),ISNUMBER(FIND("embryo",C1182)))</f>
        <v>0</v>
      </c>
      <c r="O1182" t="b">
        <f>OR(ISNUMBER(FIND("metabol",C1182)),ISNUMBER(FIND("Metabol",C1182)),ISNUMBER(FIND("digest",C1182)),ISNUMBER(FIND("mitochon",C1182)))</f>
        <v>0</v>
      </c>
      <c r="P1182" t="b">
        <f>OR(ISNUMBER(FIND("ecotox",C1182)),ISNUMBER(FIND("Ecotox",B1182)),ISNUMBER(FIND("ecotox",B1182)),ISNUMBER(FIND("Ecotox",C1182)))</f>
        <v>0</v>
      </c>
      <c r="Q1182" t="b">
        <f>OR(ISNUMBER(FIND("Bioaccum",C1182)),ISNUMBER(FIND("bioaccum",C1182)),ISNUMBER(FIND("accum",C1182)))</f>
        <v>0</v>
      </c>
      <c r="R1182" t="b">
        <f>OR(ISNUMBER(FIND("Occupation",C1182)),ISNUMBER(FIND("occupation",C1182)),ISNUMBER(FIND("worker",C1182)),ISNUMBER(FIND("workforce",C1182)))</f>
        <v>0</v>
      </c>
      <c r="S1182" t="b">
        <f>NOT(OR(F1182,G1182,H1182,I1182,J1182,K1182,L1182,M1182,N1182,O1182,P1182,Q1182,R1182))</f>
        <v>0</v>
      </c>
      <c r="U1182" t="b">
        <f>OR(Table1[[#This Row],[Inflammation]],Table1[[#This Row],[Immune]])</f>
        <v>0</v>
      </c>
      <c r="V1182" t="str">
        <f>IF(OR(Table1[[#This Row],[Rodents]],Table1[[#This Row],[Human]],Table1[[#This Row],[Pig]]),OR(ISNUMBER(FIND("intratrach",C1182)),ISNUMBER(FIND("nasal ",C1182)),ISNUMBER(FIND("instill",C1182))),"NA")</f>
        <v>NA</v>
      </c>
      <c r="W1182" t="str">
        <f>IF(OR(Table1[[#This Row],[Rodents]],Table1[[#This Row],[Human]],Table1[[#This Row],[Pig]]),OR(ISNUMBER(FIND("dermal",C1182)),ISNUMBER(FIND("skin ",C1182))),"NA")</f>
        <v>NA</v>
      </c>
      <c r="X1182" t="str">
        <f>IF(OR(Table1[[#This Row],[Rodents]],Table1[[#This Row],[Human]],Table1[[#This Row],[Pig]]),OR(ISNUMBER(FIND("injected",C1182)),ISNUMBER(FIND("periton",C1182)),ISNUMBER(FIND("intrascrot",C1182))),"NA")</f>
        <v>NA</v>
      </c>
      <c r="Y1182" t="str">
        <f>IF(OR(Table1[[#This Row],[Rodents]],Table1[[#This Row],[Human]],Table1[[#This Row],[Pig]]),NOT(OR(Table1[[#This Row],[Inhaled/Intratracheal/intranasal]],Table1[[#This Row],[Dermal]],Table1[[#This Row],[Injected]])),"NA")</f>
        <v>NA</v>
      </c>
      <c r="AA1182" t="b">
        <f>OR(ISNUMBER(FIND("fish ",C1182)),ISNUMBER(FIND("Fish ",C1182)),ISNUMBER(FIND("aquatic",C1182)),ISNUMBER(FIND("daphnids",C1182)),ISNUMBER(FIND("Carcinus maenas",C1182)),ISNUMBER(FIND("Daphnia",C1182)),ISNUMBER(FIND("Ruditapes philippinarum",C1182)),ISNUMBER(FIND("daphnia",C1182)),ISNUMBER(FIND("marine",C1182)),ISNUMBER(FIND("mussel",C1182)),ISNUMBER(FIND("algae",C1182)),ISNUMBER(FIND("Donax faba",C1182)),ISNUMBER(FIND("estuarine",C1182)),ISNUMBER(FIND("snail",C1182)),ISNUMBER(FIND("Prorocentrum donghaiense",C1182)) )</f>
        <v>0</v>
      </c>
      <c r="AB1182" t="b">
        <f>OR(ISNUMBER(FIND(" rat ",C1182)),ISNUMBER(FIND(" rats ",C1182)),ISNUMBER(FIND(" Rats ",C1182)),ISNUMBER(FIND(" Rat ",C1182)),ISNUMBER(FIND(" rat.",C1182)),ISNUMBER(FIND(" rats.",C1182)),ISNUMBER(FIND("mouse",C1182)),ISNUMBER(FIND("mice",C1182)), ISNUMBER(FIND(" Mice",C1182)))</f>
        <v>0</v>
      </c>
      <c r="AC1182" t="b">
        <f>OR(ISNUMBER(FIND(" cell ",C1182)),ISNUMBER(FIND("fibroblast",C1182)),ISNUMBER(FIND("macrophage",C1182)),ISNUMBER(FIND("epithelial",C1182)),ISNUMBER(FIND("endothelial",C1182)),ISNUMBER(FIND("neuron",C1182)),ISNUMBER(FIND(" cells ",C1182)),ISNUMBER(FIND("RBC",C1182)),ISNUMBER(FIND("mitochond",C1182)),ISNUMBER(FIND("adipocyte",C1182)),ISNUMBER(FIND("osteo",C1182)),ISNUMBER(FIND("keratin",C1182)),ISNUMBER(FIND(" cell's ",C1182)),ISNUMBER(FIND("eukary",C1182)),ISNUMBER(FIND("sperm",C1182)))</f>
        <v>1</v>
      </c>
      <c r="AD1182" t="b">
        <f>OR(ISNUMBER(FIND("human",B1182)),ISNUMBER(FIND("workers",B1182)),ISNUMBER(FIND("workforces",B1182)),ISNUMBER(FIND("occupational",B1182)),ISNUMBER(FIND("Case report",B1182)),ISNUMBER(FIND("Workplaces",B1182)),ISNUMBER(FIND("worker",B1182)))</f>
        <v>0</v>
      </c>
      <c r="AE1182" t="b">
        <f>OR(ISNUMBER(FIND(" plant ",C1182)),ISNUMBER(FIND("Plant ",C1182)),ISNUMBER(FIND("tomato",C1182)),ISNUMBER(FIND("plants",C1182)),ISNUMBER(FIND("Plants",C1182)),ISNUMBER(FIND("algae",C1182)),ISNUMBER(FIND("lettuce",C1182)),ISNUMBER(FIND("green gram sprouts ",C1182)),ISNUMBER(FIND("Cucurbita pepo",C1182)),ISNUMBER(FIND("bean ",C1182)),ISNUMBER(FIND("chloroplast",C1182)),ISNUMBER(FIND("chlorophyll",C1182)),ISNUMBER(FIND("seedling",C1182)),ISNUMBER(FIND("canola",C1182)),ISNUMBER(FIND("shoot",C1182)),ISNUMBER(FIND("photosynthes",C1182)),ISNUMBER(FIND(" leaves ",C1182)),,ISNUMBER(FIND("agriculture",C1182)),ISNUMBER(FIND(" crops ",C1182)))</f>
        <v>0</v>
      </c>
      <c r="AF1182" t="b">
        <f>OR(ISNUMBER(FIND("bacteria",C1182)),ISNUMBER(FIND("Bacteria",C1182)),ISNUMBER(FIND("Bacterium",C1182)),ISNUMBER(FIND("bacterium",C1182)),ISNUMBER(FIND(" coli ",C1182)))</f>
        <v>0</v>
      </c>
      <c r="AG1182" t="b">
        <f>OR(ISNUMBER(FIND("fungi",C1182)),ISNUMBER(FIND("Fungi",C1182)),ISNUMBER(FIND("fungus",C1182)),ISNUMBER(FIND("Fungus",C1182)),ISNUMBER(FIND("mushroom",C1182)),ISNUMBER(FIND("Mushroom",C1182)),ISNUMBER(FIND(" mold ",C1182)))</f>
        <v>0</v>
      </c>
      <c r="AH1182" t="b">
        <f>OR(ISNUMBER(FIND("Pig ",C1182)),ISNUMBER(FIND("pig ",C1182)),ISNUMBER(FIND("Pigs ",C1182)),ISNUMBER(FIND("pigs ",C1182)))</f>
        <v>0</v>
      </c>
      <c r="AI1182" t="b">
        <f>OR(ISNUMBER(FIND(" C. elegans",C1182)),ISNUMBER(FIND("Caenorhabditis elegans",C1182)),ISNUMBER(FIND("earthworms",C1182)),ISNUMBER(FIND(" Ficopomatus enigmaticus",C1182)),ISNUMBER(FIND("larva",C1182)),ISNUMBER(FIND("Lumbriculus variegatus",C1182)),ISNUMBER(FIND("nematode",C1182)))</f>
        <v>0</v>
      </c>
      <c r="AJ1182" t="b">
        <f>NOT(OR(AA1182,AB1182,AC1182,AD1182,AE1182,AF1182,AG1182,AH1182,AI1182))</f>
        <v>0</v>
      </c>
      <c r="AL1182" t="b">
        <f>OR(AA1182,AB1182,AD1182,AE1182,AF1182,AG1182,AH1182,AI1182)</f>
        <v>0</v>
      </c>
      <c r="AM1182" t="b">
        <f>IF(Table1[[#This Row],[In vivo?]],IF(Table1[[#This Row],[Cell]],FALSE,TRUE),FALSE)</f>
        <v>0</v>
      </c>
      <c r="AN1182" t="b">
        <f>AND(AC1182,AL1182)</f>
        <v>0</v>
      </c>
      <c r="AO1182" t="b">
        <f>IF(Table1[[#This Row],[Cell]],IF(Table1[[#This Row],[In vivo?]],FALSE,TRUE),FALSE)</f>
        <v>1</v>
      </c>
      <c r="AP1182" t="b">
        <f>NOT(OR(Table1[[#This Row],[In vivo?]],Table1[[#This Row],[Only in Cell]]))</f>
        <v>0</v>
      </c>
      <c r="AQ1182" t="str">
        <f>IF(OR(Table1[[#This Row],[Rodents]],Table1[[#This Row],[Human]],Table1[[#This Row],[Pig]]),OR(ISNUMBER(FIND("pulmonary",C1182)),ISNUMBER(FIND("lung",C1182))),"NA")</f>
        <v>NA</v>
      </c>
      <c r="AR1182" t="str">
        <f>IF(OR(Table1[[#This Row],[Rodents]],Table1[[#This Row],[Human]],Table1[[#This Row],[Pig]]),OR(ISNUMBER(FIND("skin",C1182)),ISNUMBER(FIND("dermal",C1182))),"NA")</f>
        <v>NA</v>
      </c>
      <c r="AS1182" t="str">
        <f>IF(OR(Table1[[#This Row],[Rodents]],Table1[[#This Row],[Human]],Table1[[#This Row],[Pig]]),OR(ISNUMBER(FIND("liver",C1182)),ISNUMBER(FIND("hepat",C1182))),"NA")</f>
        <v>NA</v>
      </c>
      <c r="AT1182" t="str">
        <f>IF(OR(Table1[[#This Row],[Rodents]],Table1[[#This Row],[Human]],Table1[[#This Row],[Pig]]),OR(ISNUMBER(FIND("kidney",C1182)),ISNUMBER(FIND("neph",C1182))),"NA")</f>
        <v>NA</v>
      </c>
      <c r="AU1182" t="str">
        <f>IF(OR(Table1[[#This Row],[Rodents]],Table1[[#This Row],[Human]],Table1[[#This Row],[Pig]]),OR(ISNUMBER(FIND("brain",C1182)),ISNUMBER(FIND("neur",C1182)),ISNUMBER(FIND("nerv",C1182))),"NA")</f>
        <v>NA</v>
      </c>
      <c r="AV1182" t="str">
        <f>IF(OR(Table1[[#This Row],[Rodents]],Table1[[#This Row],[Human]],Table1[[#This Row],[Pig]]),OR(ISNUMBER(FIND("heart",C1182)),ISNUMBER(FIND("cardi",C1182))),"NA")</f>
        <v>NA</v>
      </c>
      <c r="AW1182" t="str">
        <f>IF(OR(Table1[[#This Row],[Rodents]],Table1[[#This Row],[Human]],Table1[[#This Row],[Pig]]),OR(ISNUMBER(FIND("gastro",C1182)),ISNUMBER(FIND("intesti",C1182)),ISNUMBER(FIND("stomach",C1182))),"NA")</f>
        <v>NA</v>
      </c>
      <c r="AX1182" t="str">
        <f>IF(OR(Table1[[#This Row],[Rodents]],Table1[[#This Row],[Human]],Table1[[#This Row],[Pig]]),NOT(OR(AQ1182,AR1182,AS1182,AT1182,AU1182,AV1182,AW1182)),"NA")</f>
        <v>NA</v>
      </c>
      <c r="AY1182" t="b">
        <f>OR(ISNUMBER(FIND("SWCNT",C1182)),ISNUMBER(FIND("SWNT",C1182)),ISNUMBER(FIND("single-wall",C1182)),ISNUMBER(FIND("single wall",C1182)),ISNUMBER(FIND("Single wall",C1182)),ISNUMBER(FIND("Single-wall",C1182)),ISNUMBER(FIND("SWCNT",B1182)),ISNUMBER(FIND("SWNT",B1182)),ISNUMBER(FIND("single-wall",B1182)),ISNUMBER(FIND("single wall",B1182)),ISNUMBER(FIND("Single-wall",B1182)),ISNUMBER(FIND("Single wall",B1182)))</f>
        <v>0</v>
      </c>
      <c r="AZ1182" t="b">
        <f>OR(ISNUMBER(FIND("MWCNT",C1182)),ISNUMBER(FIND("MWNT",C1182)),ISNUMBER(FIND("multi-wall",C1182)),ISNUMBER(FIND("multi wall",C1182)),ISNUMBER(FIND("multiwall",C1182)),ISNUMBER(FIND("Multi-wall",C1182)),ISNUMBER(FIND("Multi wall",C1182)),ISNUMBER(FIND("Multiwall",C1182)),ISNUMBER(FIND("MWCNT",B1182)),ISNUMBER(FIND("MWNT",B1182)),ISNUMBER(FIND("multi-wall",B1182)),ISNUMBER(FIND("multi wall",B1182)),ISNUMBER(FIND("multiwall",B1182)),ISNUMBER(FIND("Multi-wall",B1182)),ISNUMBER(FIND("Multi wall",B1182)),ISNUMBER(FIND("Multiwall",B1182)),ISNUMBER(FIND("Double-wall",B1182)),ISNUMBER(FIND("Double wall",B1182)),ISNUMBER(FIND("Doublewall",B1182)),ISNUMBER(FIND("double-wall",B1182)),ISNUMBER(FIND("double wall",B1182)),ISNUMBER(FIND("doublewall",B1182)))</f>
        <v>1</v>
      </c>
      <c r="BA1182" t="b">
        <f>AND(Table1[[#This Row],[SWCNT]],Table1[[#This Row],[MWCNT]])</f>
        <v>0</v>
      </c>
      <c r="BB1182" t="b">
        <f>IF(Table1[[#This Row],[SWCNT]]=TRUE,FALSE,IF(Table1[[#This Row],[MWCNT]]=TRUE,FALSE,TRUE))</f>
        <v>0</v>
      </c>
      <c r="BC1182" s="18"/>
    </row>
    <row r="1183" spans="1:55" ht="240.5">
      <c r="A1183" t="s">
        <v>3521</v>
      </c>
      <c r="B1183" s="2" t="s">
        <v>3524</v>
      </c>
      <c r="C1183" s="16" t="s">
        <v>3527</v>
      </c>
      <c r="D1183" s="17" t="s">
        <v>924</v>
      </c>
      <c r="E1183" s="2">
        <v>2014</v>
      </c>
      <c r="F1183" t="b">
        <f>OR(ISNUMBER(FIND("cytotoxic",C1183)),ISNUMBER(FIND("Cytotoxic",C1183)),ISNUMBER(FIND("cellular toxicity",C1183)),ISNUMBER(FIND("cell death",C1183)),ISNUMBER(FIND("viable",C1183)),ISNUMBER(FIND("phytotoxic",C1183)),ISNUMBER(FIND("acute toxicity",C1183)),ISNUMBER(FIND("MTT",C1183)),ISNUMBER(FIND("survival",C1183)),ISNUMBER(FIND("prolifer",C1183)),ISNUMBER(FIND("apoptosis",C1183)),ISNUMBER(FIND("neurotoxic",C1183)),ISNUMBER(FIND("  lysis ",C1183)),ISNUMBER(FIND("necrosis",C1183)),ISNUMBER(FIND("cellular death",C1183))*3,ISNUMBER(FIND("LDH",C1183)),ISNUMBER(FIND("Acute toxicity",C1183)))</f>
        <v>0</v>
      </c>
      <c r="G1183" t="b">
        <f>OR(ISNUMBER(FIND("genotoxic",C1183)),ISNUMBER(FIND("genotoxicity",C1183)),ISNUMBER(FIND("DNA damage",C1183)),ISNUMBER(FIND("DNA",C1183)),ISNUMBER(FIND("RNA",C1183)),ISNUMBER(FIND("mesothelioma",C1183)),ISNUMBER(FIND("carcino",C1183)),ISNUMBER(FIND("mutagen",C1183)),ISNUMBER(FIND("genetic",C1183)))</f>
        <v>1</v>
      </c>
      <c r="H1183" t="b">
        <f>OR(ISNUMBER(FIND("inflammatory",C1183)),ISNUMBER(FIND("inflamm",C1183)))</f>
        <v>0</v>
      </c>
      <c r="I1183" t="b">
        <f>OR(ISNUMBER(FIND("immune",C1183)),ISNUMBER(FIND("immunological",C1183)),ISNUMBER(FIND("interleuk",C1183)),ISNUMBER(FIND("platelet activation",C1183)),ISNUMBER(FIND("monocyte",C1183)),ISNUMBER(FIND("leukocyte",C1183)),ISNUMBER(FIND("cytokine",C1183)),ISNUMBER(FIND("CD4",C1183)),ISNUMBER(FIND("CD8",C1183)),ISNUMBER(FIND("T-cell",C1183)))</f>
        <v>0</v>
      </c>
      <c r="J1183" t="b">
        <f>OR(ISNUMBER(FIND("reactive oxygen",C1183)),ISNUMBER(FIND("ROS",C1183)),ISNUMBER(FIND("free radical",C1183)),ISNUMBER(FIND("oxidative stress",C1183)),ISNUMBER(FIND("peroxid",C1183)),ISNUMBER(FIND("oxidative",C1183)),ISNUMBER(FIND("antioxid",C1183)))</f>
        <v>0</v>
      </c>
      <c r="K1183" t="b">
        <f>OR(ISNUMBER(FIND("autophag",C1183)))</f>
        <v>0</v>
      </c>
      <c r="L1183" t="b">
        <f>OR(ISNUMBER(FIND("morpholog",C1183)))</f>
        <v>0</v>
      </c>
      <c r="M1183" t="b">
        <f>OR(ISNUMBER(FIND("fibrosis",C1183)),ISNUMBER(FIND("Fibrosis",C1183)),ISNUMBER(FIND("fibrot",C1183)))</f>
        <v>1</v>
      </c>
      <c r="N1183" t="b">
        <f>OR(ISNUMBER(FIND("offspring",C1183)),ISNUMBER(FIND("Parental",C1183)),ISNUMBER(FIND("parental",C1183)),ISNUMBER(FIND("germline",C1183)),ISNUMBER(FIND("reproduc",C1183)),ISNUMBER(FIND("embryo",C1183)))</f>
        <v>0</v>
      </c>
      <c r="O1183" t="b">
        <f>OR(ISNUMBER(FIND("metabol",C1183)),ISNUMBER(FIND("Metabol",C1183)),ISNUMBER(FIND("digest",C1183)),ISNUMBER(FIND("mitochon",C1183)))</f>
        <v>0</v>
      </c>
      <c r="P1183" t="b">
        <f>OR(ISNUMBER(FIND("ecotox",C1183)),ISNUMBER(FIND("Ecotox",B1183)),ISNUMBER(FIND("ecotox",B1183)),ISNUMBER(FIND("Ecotox",C1183)))</f>
        <v>0</v>
      </c>
      <c r="Q1183" t="b">
        <f>OR(ISNUMBER(FIND("Bioaccum",C1183)),ISNUMBER(FIND("bioaccum",C1183)),ISNUMBER(FIND("accum",C1183)))</f>
        <v>0</v>
      </c>
      <c r="R1183" t="b">
        <f>OR(ISNUMBER(FIND("Occupation",C1183)),ISNUMBER(FIND("occupation",C1183)),ISNUMBER(FIND("worker",C1183)),ISNUMBER(FIND("workforce",C1183)))</f>
        <v>0</v>
      </c>
      <c r="S1183" t="b">
        <f>NOT(OR(F1183,G1183,H1183,I1183,J1183,K1183,L1183,M1183,N1183,O1183,P1183,Q1183,R1183))</f>
        <v>0</v>
      </c>
      <c r="U1183" t="b">
        <f>OR(Table1[[#This Row],[Inflammation]],Table1[[#This Row],[Immune]])</f>
        <v>0</v>
      </c>
      <c r="V1183" t="b">
        <f>IF(OR(Table1[[#This Row],[Rodents]],Table1[[#This Row],[Human]],Table1[[#This Row],[Pig]]),OR(ISNUMBER(FIND("intratrach",C1183)),ISNUMBER(FIND("nasal ",C1183)),ISNUMBER(FIND("instill",C1183))),"NA")</f>
        <v>1</v>
      </c>
      <c r="W1183" t="b">
        <f>IF(OR(Table1[[#This Row],[Rodents]],Table1[[#This Row],[Human]],Table1[[#This Row],[Pig]]),OR(ISNUMBER(FIND("dermal",C1183)),ISNUMBER(FIND("skin ",C1183))),"NA")</f>
        <v>0</v>
      </c>
      <c r="X1183" t="b">
        <f>IF(OR(Table1[[#This Row],[Rodents]],Table1[[#This Row],[Human]],Table1[[#This Row],[Pig]]),OR(ISNUMBER(FIND("injected",C1183)),ISNUMBER(FIND("periton",C1183)),ISNUMBER(FIND("intrascrot",C1183))),"NA")</f>
        <v>0</v>
      </c>
      <c r="Y1183" t="b">
        <f>IF(OR(Table1[[#This Row],[Rodents]],Table1[[#This Row],[Human]],Table1[[#This Row],[Pig]]),NOT(OR(Table1[[#This Row],[Inhaled/Intratracheal/intranasal]],Table1[[#This Row],[Dermal]],Table1[[#This Row],[Injected]])),"NA")</f>
        <v>0</v>
      </c>
      <c r="AA1183" t="b">
        <f>OR(ISNUMBER(FIND("fish ",C1183)),ISNUMBER(FIND("Fish ",C1183)),ISNUMBER(FIND("aquatic",C1183)),ISNUMBER(FIND("daphnids",C1183)),ISNUMBER(FIND("Carcinus maenas",C1183)),ISNUMBER(FIND("Daphnia",C1183)),ISNUMBER(FIND("Ruditapes philippinarum",C1183)),ISNUMBER(FIND("daphnia",C1183)),ISNUMBER(FIND("marine",C1183)),ISNUMBER(FIND("mussel",C1183)),ISNUMBER(FIND("algae",C1183)),ISNUMBER(FIND("Donax faba",C1183)),ISNUMBER(FIND("estuarine",C1183)),ISNUMBER(FIND("snail",C1183)),ISNUMBER(FIND("Prorocentrum donghaiense",C1183)) )</f>
        <v>0</v>
      </c>
      <c r="AB1183" t="b">
        <f>OR(ISNUMBER(FIND(" rat ",C1183)),ISNUMBER(FIND(" rats ",C1183)),ISNUMBER(FIND(" Rats ",C1183)),ISNUMBER(FIND(" Rat ",C1183)),ISNUMBER(FIND(" rat.",C1183)),ISNUMBER(FIND(" rats.",C1183)),ISNUMBER(FIND("mouse",C1183)),ISNUMBER(FIND("mice",C1183)), ISNUMBER(FIND(" Mice",C1183)))</f>
        <v>1</v>
      </c>
      <c r="AC1183" t="b">
        <f>OR(ISNUMBER(FIND(" cell ",C1183)),ISNUMBER(FIND("fibroblast",C1183)),ISNUMBER(FIND("macrophage",C1183)),ISNUMBER(FIND("epithelial",C1183)),ISNUMBER(FIND("endothelial",C1183)),ISNUMBER(FIND("neuron",C1183)),ISNUMBER(FIND(" cells ",C1183)),ISNUMBER(FIND("RBC",C1183)),ISNUMBER(FIND("mitochond",C1183)),ISNUMBER(FIND("adipocyte",C1183)),ISNUMBER(FIND("osteo",C1183)),ISNUMBER(FIND("keratin",C1183)),ISNUMBER(FIND(" cell's ",C1183)),ISNUMBER(FIND("eukary",C1183)),ISNUMBER(FIND("sperm",C1183)))</f>
        <v>1</v>
      </c>
      <c r="AD1183" t="b">
        <f>OR(ISNUMBER(FIND("human",B1183)),ISNUMBER(FIND("workers",B1183)),ISNUMBER(FIND("workforces",B1183)),ISNUMBER(FIND("occupational",B1183)),ISNUMBER(FIND("Case report",B1183)),ISNUMBER(FIND("Workplaces",B1183)),ISNUMBER(FIND("worker",B1183)))</f>
        <v>0</v>
      </c>
      <c r="AE1183" t="b">
        <f>OR(ISNUMBER(FIND(" plant ",C1183)),ISNUMBER(FIND("Plant ",C1183)),ISNUMBER(FIND("tomato",C1183)),ISNUMBER(FIND("plants",C1183)),ISNUMBER(FIND("Plants",C1183)),ISNUMBER(FIND("algae",C1183)),ISNUMBER(FIND("lettuce",C1183)),ISNUMBER(FIND("green gram sprouts ",C1183)),ISNUMBER(FIND("Cucurbita pepo",C1183)),ISNUMBER(FIND("bean ",C1183)),ISNUMBER(FIND("chloroplast",C1183)),ISNUMBER(FIND("chlorophyll",C1183)),ISNUMBER(FIND("seedling",C1183)),ISNUMBER(FIND("canola",C1183)),ISNUMBER(FIND("shoot",C1183)),ISNUMBER(FIND("photosynthes",C1183)),ISNUMBER(FIND(" leaves ",C1183)),,ISNUMBER(FIND("agriculture",C1183)),ISNUMBER(FIND(" crops ",C1183)))</f>
        <v>0</v>
      </c>
      <c r="AF1183" t="b">
        <f>OR(ISNUMBER(FIND("bacteria",C1183)),ISNUMBER(FIND("Bacteria",C1183)),ISNUMBER(FIND("Bacterium",C1183)),ISNUMBER(FIND("bacterium",C1183)),ISNUMBER(FIND(" coli ",C1183)))</f>
        <v>0</v>
      </c>
      <c r="AG1183" t="b">
        <f>OR(ISNUMBER(FIND("fungi",C1183)),ISNUMBER(FIND("Fungi",C1183)),ISNUMBER(FIND("fungus",C1183)),ISNUMBER(FIND("Fungus",C1183)),ISNUMBER(FIND("mushroom",C1183)),ISNUMBER(FIND("Mushroom",C1183)),ISNUMBER(FIND(" mold ",C1183)))</f>
        <v>0</v>
      </c>
      <c r="AH1183" t="b">
        <f>OR(ISNUMBER(FIND("Pig ",C1183)),ISNUMBER(FIND("pig ",C1183)),ISNUMBER(FIND("Pigs ",C1183)),ISNUMBER(FIND("pigs ",C1183)))</f>
        <v>0</v>
      </c>
      <c r="AI1183" t="b">
        <f>OR(ISNUMBER(FIND(" C. elegans",C1183)),ISNUMBER(FIND("Caenorhabditis elegans",C1183)),ISNUMBER(FIND("earthworms",C1183)),ISNUMBER(FIND(" Ficopomatus enigmaticus",C1183)),ISNUMBER(FIND("larva",C1183)),ISNUMBER(FIND("Lumbriculus variegatus",C1183)),ISNUMBER(FIND("nematode",C1183)))</f>
        <v>0</v>
      </c>
      <c r="AJ1183" t="b">
        <f>NOT(OR(AA1183,AB1183,AC1183,AD1183,AE1183,AF1183,AG1183,AH1183,AI1183))</f>
        <v>0</v>
      </c>
      <c r="AL1183" t="b">
        <f>OR(AA1183,AB1183,AD1183,AE1183,AF1183,AG1183,AH1183,AI1183)</f>
        <v>1</v>
      </c>
      <c r="AM1183" t="b">
        <f>IF(Table1[[#This Row],[In vivo?]],IF(Table1[[#This Row],[Cell]],FALSE,TRUE),FALSE)</f>
        <v>0</v>
      </c>
      <c r="AN1183" t="b">
        <f>AND(AC1183,AL1183)</f>
        <v>1</v>
      </c>
      <c r="AO1183" t="b">
        <f>IF(Table1[[#This Row],[Cell]],IF(Table1[[#This Row],[In vivo?]],FALSE,TRUE),FALSE)</f>
        <v>0</v>
      </c>
      <c r="AP1183" t="b">
        <f>NOT(OR(Table1[[#This Row],[In vivo?]],Table1[[#This Row],[Only in Cell]]))</f>
        <v>0</v>
      </c>
      <c r="AQ1183" t="b">
        <f>IF(OR(Table1[[#This Row],[Rodents]],Table1[[#This Row],[Human]],Table1[[#This Row],[Pig]]),OR(ISNUMBER(FIND("pulmonary",C1183)),ISNUMBER(FIND("lung",C1183))),"NA")</f>
        <v>1</v>
      </c>
      <c r="AR1183" t="b">
        <f>IF(OR(Table1[[#This Row],[Rodents]],Table1[[#This Row],[Human]],Table1[[#This Row],[Pig]]),OR(ISNUMBER(FIND("skin",C1183)),ISNUMBER(FIND("dermal",C1183))),"NA")</f>
        <v>0</v>
      </c>
      <c r="AS1183" t="b">
        <f>IF(OR(Table1[[#This Row],[Rodents]],Table1[[#This Row],[Human]],Table1[[#This Row],[Pig]]),OR(ISNUMBER(FIND("liver",C1183)),ISNUMBER(FIND("hepat",C1183))),"NA")</f>
        <v>0</v>
      </c>
      <c r="AT1183" t="b">
        <f>IF(OR(Table1[[#This Row],[Rodents]],Table1[[#This Row],[Human]],Table1[[#This Row],[Pig]]),OR(ISNUMBER(FIND("kidney",C1183)),ISNUMBER(FIND("neph",C1183))),"NA")</f>
        <v>0</v>
      </c>
      <c r="AU1183" t="b">
        <f>IF(OR(Table1[[#This Row],[Rodents]],Table1[[#This Row],[Human]],Table1[[#This Row],[Pig]]),OR(ISNUMBER(FIND("brain",C1183)),ISNUMBER(FIND("neur",C1183)),ISNUMBER(FIND("nerv",C1183))),"NA")</f>
        <v>0</v>
      </c>
      <c r="AV1183" t="b">
        <f>IF(OR(Table1[[#This Row],[Rodents]],Table1[[#This Row],[Human]],Table1[[#This Row],[Pig]]),OR(ISNUMBER(FIND("heart",C1183)),ISNUMBER(FIND("cardi",C1183))),"NA")</f>
        <v>0</v>
      </c>
      <c r="AW1183" t="b">
        <f>IF(OR(Table1[[#This Row],[Rodents]],Table1[[#This Row],[Human]],Table1[[#This Row],[Pig]]),OR(ISNUMBER(FIND("gastro",C1183)),ISNUMBER(FIND("intesti",C1183)),ISNUMBER(FIND("stomach",C1183))),"NA")</f>
        <v>0</v>
      </c>
      <c r="AX1183" t="b">
        <f>IF(OR(Table1[[#This Row],[Rodents]],Table1[[#This Row],[Human]],Table1[[#This Row],[Pig]]),NOT(OR(AQ1183,AR1183,AS1183,AT1183,AU1183,AV1183,AW1183)),"NA")</f>
        <v>0</v>
      </c>
      <c r="AY1183" t="b">
        <f>OR(ISNUMBER(FIND("SWCNT",C1183)),ISNUMBER(FIND("SWNT",C1183)),ISNUMBER(FIND("single-wall",C1183)),ISNUMBER(FIND("single wall",C1183)),ISNUMBER(FIND("Single wall",C1183)),ISNUMBER(FIND("Single-wall",C1183)),ISNUMBER(FIND("SWCNT",B1183)),ISNUMBER(FIND("SWNT",B1183)),ISNUMBER(FIND("single-wall",B1183)),ISNUMBER(FIND("single wall",B1183)),ISNUMBER(FIND("Single-wall",B1183)),ISNUMBER(FIND("Single wall",B1183)))</f>
        <v>0</v>
      </c>
      <c r="AZ1183" t="b">
        <f>OR(ISNUMBER(FIND("MWCNT",C1183)),ISNUMBER(FIND("MWNT",C1183)),ISNUMBER(FIND("multi-wall",C1183)),ISNUMBER(FIND("multi wall",C1183)),ISNUMBER(FIND("multiwall",C1183)),ISNUMBER(FIND("Multi-wall",C1183)),ISNUMBER(FIND("Multi wall",C1183)),ISNUMBER(FIND("Multiwall",C1183)),ISNUMBER(FIND("MWCNT",B1183)),ISNUMBER(FIND("MWNT",B1183)),ISNUMBER(FIND("multi-wall",B1183)),ISNUMBER(FIND("multi wall",B1183)),ISNUMBER(FIND("multiwall",B1183)),ISNUMBER(FIND("Multi-wall",B1183)),ISNUMBER(FIND("Multi wall",B1183)),ISNUMBER(FIND("Multiwall",B1183)),ISNUMBER(FIND("Double-wall",B1183)),ISNUMBER(FIND("Double wall",B1183)),ISNUMBER(FIND("Doublewall",B1183)),ISNUMBER(FIND("double-wall",B1183)),ISNUMBER(FIND("double wall",B1183)),ISNUMBER(FIND("doublewall",B1183)))</f>
        <v>1</v>
      </c>
      <c r="BA1183" t="b">
        <f>AND(Table1[[#This Row],[SWCNT]],Table1[[#This Row],[MWCNT]])</f>
        <v>0</v>
      </c>
      <c r="BB1183" t="b">
        <f>IF(Table1[[#This Row],[SWCNT]]=TRUE,FALSE,IF(Table1[[#This Row],[MWCNT]]=TRUE,FALSE,TRUE))</f>
        <v>0</v>
      </c>
      <c r="BC1183" s="18"/>
    </row>
    <row r="1184" spans="1:55" ht="296">
      <c r="A1184" t="s">
        <v>3860</v>
      </c>
      <c r="B1184" s="2" t="s">
        <v>3861</v>
      </c>
      <c r="C1184" s="16" t="s">
        <v>3862</v>
      </c>
      <c r="D1184" s="17" t="s">
        <v>890</v>
      </c>
      <c r="E1184" s="2">
        <v>2013</v>
      </c>
      <c r="F1184" t="b">
        <f>OR(ISNUMBER(FIND("cytotoxic",C1184)),ISNUMBER(FIND("Cytotoxic",C1184)),ISNUMBER(FIND("cellular toxicity",C1184)),ISNUMBER(FIND("cell death",C1184)),ISNUMBER(FIND("viable",C1184)),ISNUMBER(FIND("phytotoxic",C1184)),ISNUMBER(FIND("acute toxicity",C1184)),ISNUMBER(FIND("MTT",C1184)),ISNUMBER(FIND("survival",C1184)),ISNUMBER(FIND("prolifer",C1184)),ISNUMBER(FIND("apoptosis",C1184)),ISNUMBER(FIND("neurotoxic",C1184)),ISNUMBER(FIND("  lysis ",C1184)),ISNUMBER(FIND("necrosis",C1184)),ISNUMBER(FIND("cellular death",C1184))*3,ISNUMBER(FIND("LDH",C1184)),ISNUMBER(FIND("Acute toxicity",C1184)))</f>
        <v>1</v>
      </c>
      <c r="G1184" t="b">
        <f>OR(ISNUMBER(FIND("genotoxic",C1184)),ISNUMBER(FIND("genotoxicity",C1184)),ISNUMBER(FIND("DNA damage",C1184)),ISNUMBER(FIND("DNA",C1184)),ISNUMBER(FIND("RNA",C1184)),ISNUMBER(FIND("mesothelioma",C1184)),ISNUMBER(FIND("carcino",C1184)),ISNUMBER(FIND("mutagen",C1184)),ISNUMBER(FIND("genetic",C1184)))</f>
        <v>0</v>
      </c>
      <c r="H1184" t="b">
        <f>OR(ISNUMBER(FIND("inflammatory",C1184)),ISNUMBER(FIND("inflamm",C1184)))</f>
        <v>0</v>
      </c>
      <c r="I1184" t="b">
        <f>OR(ISNUMBER(FIND("immune",C1184)),ISNUMBER(FIND("immunological",C1184)),ISNUMBER(FIND("interleuk",C1184)),ISNUMBER(FIND("platelet activation",C1184)),ISNUMBER(FIND("monocyte",C1184)),ISNUMBER(FIND("leukocyte",C1184)),ISNUMBER(FIND("cytokine",C1184)),ISNUMBER(FIND("CD4",C1184)),ISNUMBER(FIND("CD8",C1184)),ISNUMBER(FIND("T-cell",C1184)))</f>
        <v>0</v>
      </c>
      <c r="J1184" t="b">
        <f>OR(ISNUMBER(FIND("reactive oxygen",C1184)),ISNUMBER(FIND("ROS",C1184)),ISNUMBER(FIND("free radical",C1184)),ISNUMBER(FIND("oxidative stress",C1184)),ISNUMBER(FIND("peroxid",C1184)),ISNUMBER(FIND("oxidative",C1184)),ISNUMBER(FIND("antioxid",C1184)))</f>
        <v>0</v>
      </c>
      <c r="K1184" t="b">
        <f>OR(ISNUMBER(FIND("autophag",C1184)))</f>
        <v>0</v>
      </c>
      <c r="L1184" t="b">
        <f>OR(ISNUMBER(FIND("morpholog",C1184)))</f>
        <v>0</v>
      </c>
      <c r="M1184" t="b">
        <f>OR(ISNUMBER(FIND("fibrosis",C1184)),ISNUMBER(FIND("Fibrosis",C1184)),ISNUMBER(FIND("fibrot",C1184)))</f>
        <v>1</v>
      </c>
      <c r="N1184" t="b">
        <f>OR(ISNUMBER(FIND("offspring",C1184)),ISNUMBER(FIND("Parental",C1184)),ISNUMBER(FIND("parental",C1184)),ISNUMBER(FIND("germline",C1184)),ISNUMBER(FIND("reproduc",C1184)),ISNUMBER(FIND("embryo",C1184)))</f>
        <v>0</v>
      </c>
      <c r="O1184" t="b">
        <f>OR(ISNUMBER(FIND("metabol",C1184)),ISNUMBER(FIND("Metabol",C1184)),ISNUMBER(FIND("digest",C1184)),ISNUMBER(FIND("mitochon",C1184)))</f>
        <v>0</v>
      </c>
      <c r="P1184" t="b">
        <f>OR(ISNUMBER(FIND("ecotox",C1184)),ISNUMBER(FIND("Ecotox",B1184)),ISNUMBER(FIND("ecotox",B1184)),ISNUMBER(FIND("Ecotox",C1184)))</f>
        <v>0</v>
      </c>
      <c r="Q1184" t="b">
        <f>OR(ISNUMBER(FIND("Bioaccum",C1184)),ISNUMBER(FIND("bioaccum",C1184)),ISNUMBER(FIND("accum",C1184)))</f>
        <v>0</v>
      </c>
      <c r="R1184" t="b">
        <f>OR(ISNUMBER(FIND("Occupation",C1184)),ISNUMBER(FIND("occupation",C1184)),ISNUMBER(FIND("worker",C1184)),ISNUMBER(FIND("workforce",C1184)))</f>
        <v>1</v>
      </c>
      <c r="S1184" t="b">
        <f>NOT(OR(F1184,G1184,H1184,I1184,J1184,K1184,L1184,M1184,N1184,O1184,P1184,Q1184,R1184))</f>
        <v>0</v>
      </c>
      <c r="U1184" t="b">
        <f>OR(Table1[[#This Row],[Inflammation]],Table1[[#This Row],[Immune]])</f>
        <v>0</v>
      </c>
      <c r="V1184" t="b">
        <f>IF(OR(Table1[[#This Row],[Rodents]],Table1[[#This Row],[Human]],Table1[[#This Row],[Pig]]),OR(ISNUMBER(FIND("intratrach",C1184)),ISNUMBER(FIND("nasal ",C1184)),ISNUMBER(FIND("instill",C1184))),"NA")</f>
        <v>0</v>
      </c>
      <c r="W1184" t="b">
        <f>IF(OR(Table1[[#This Row],[Rodents]],Table1[[#This Row],[Human]],Table1[[#This Row],[Pig]]),OR(ISNUMBER(FIND("dermal",C1184)),ISNUMBER(FIND("skin ",C1184))),"NA")</f>
        <v>0</v>
      </c>
      <c r="X1184" t="b">
        <f>IF(OR(Table1[[#This Row],[Rodents]],Table1[[#This Row],[Human]],Table1[[#This Row],[Pig]]),OR(ISNUMBER(FIND("injected",C1184)),ISNUMBER(FIND("periton",C1184)),ISNUMBER(FIND("intrascrot",C1184))),"NA")</f>
        <v>0</v>
      </c>
      <c r="Y1184" t="b">
        <f>IF(OR(Table1[[#This Row],[Rodents]],Table1[[#This Row],[Human]],Table1[[#This Row],[Pig]]),NOT(OR(Table1[[#This Row],[Inhaled/Intratracheal/intranasal]],Table1[[#This Row],[Dermal]],Table1[[#This Row],[Injected]])),"NA")</f>
        <v>1</v>
      </c>
      <c r="AA1184" t="b">
        <f>OR(ISNUMBER(FIND("fish ",C1184)),ISNUMBER(FIND("Fish ",C1184)),ISNUMBER(FIND("aquatic",C1184)),ISNUMBER(FIND("daphnids",C1184)),ISNUMBER(FIND("Carcinus maenas",C1184)),ISNUMBER(FIND("Daphnia",C1184)),ISNUMBER(FIND("Ruditapes philippinarum",C1184)),ISNUMBER(FIND("daphnia",C1184)),ISNUMBER(FIND("marine",C1184)),ISNUMBER(FIND("mussel",C1184)),ISNUMBER(FIND("algae",C1184)),ISNUMBER(FIND("Donax faba",C1184)),ISNUMBER(FIND("estuarine",C1184)),ISNUMBER(FIND("snail",C1184)),ISNUMBER(FIND("Prorocentrum donghaiense",C1184)) )</f>
        <v>0</v>
      </c>
      <c r="AB1184" t="b">
        <f>OR(ISNUMBER(FIND(" rat ",C1184)),ISNUMBER(FIND(" rats ",C1184)),ISNUMBER(FIND(" Rats ",C1184)),ISNUMBER(FIND(" Rat ",C1184)),ISNUMBER(FIND(" rat.",C1184)),ISNUMBER(FIND(" rats.",C1184)),ISNUMBER(FIND("mouse",C1184)),ISNUMBER(FIND("mice",C1184)), ISNUMBER(FIND(" Mice",C1184)))</f>
        <v>1</v>
      </c>
      <c r="AC1184" t="b">
        <f>OR(ISNUMBER(FIND(" cell ",C1184)),ISNUMBER(FIND("fibroblast",C1184)),ISNUMBER(FIND("macrophage",C1184)),ISNUMBER(FIND("epithelial",C1184)),ISNUMBER(FIND("endothelial",C1184)),ISNUMBER(FIND("neuron",C1184)),ISNUMBER(FIND(" cells ",C1184)),ISNUMBER(FIND("RBC",C1184)),ISNUMBER(FIND("mitochond",C1184)),ISNUMBER(FIND("adipocyte",C1184)),ISNUMBER(FIND("osteo",C1184)),ISNUMBER(FIND("keratin",C1184)),ISNUMBER(FIND(" cell's ",C1184)),ISNUMBER(FIND("eukary",C1184)),ISNUMBER(FIND("sperm",C1184)))</f>
        <v>1</v>
      </c>
      <c r="AD1184" t="b">
        <f>OR(ISNUMBER(FIND("human",B1184)),ISNUMBER(FIND("workers",B1184)),ISNUMBER(FIND("workforces",B1184)),ISNUMBER(FIND("occupational",B1184)),ISNUMBER(FIND("Case report",B1184)),ISNUMBER(FIND("Workplaces",B1184)),ISNUMBER(FIND("worker",B1184)))</f>
        <v>0</v>
      </c>
      <c r="AE1184" t="b">
        <f>OR(ISNUMBER(FIND(" plant ",C1184)),ISNUMBER(FIND("Plant ",C1184)),ISNUMBER(FIND("tomato",C1184)),ISNUMBER(FIND("plants",C1184)),ISNUMBER(FIND("Plants",C1184)),ISNUMBER(FIND("algae",C1184)),ISNUMBER(FIND("lettuce",C1184)),ISNUMBER(FIND("green gram sprouts ",C1184)),ISNUMBER(FIND("Cucurbita pepo",C1184)),ISNUMBER(FIND("bean ",C1184)),ISNUMBER(FIND("chloroplast",C1184)),ISNUMBER(FIND("chlorophyll",C1184)),ISNUMBER(FIND("seedling",C1184)),ISNUMBER(FIND("canola",C1184)),ISNUMBER(FIND("shoot",C1184)),ISNUMBER(FIND("photosynthes",C1184)),ISNUMBER(FIND(" leaves ",C1184)),,ISNUMBER(FIND("agriculture",C1184)),ISNUMBER(FIND(" crops ",C1184)))</f>
        <v>0</v>
      </c>
      <c r="AF1184" t="b">
        <f>OR(ISNUMBER(FIND("bacteria",C1184)),ISNUMBER(FIND("Bacteria",C1184)),ISNUMBER(FIND("Bacterium",C1184)),ISNUMBER(FIND("bacterium",C1184)),ISNUMBER(FIND(" coli ",C1184)))</f>
        <v>0</v>
      </c>
      <c r="AG1184" t="b">
        <f>OR(ISNUMBER(FIND("fungi",C1184)),ISNUMBER(FIND("Fungi",C1184)),ISNUMBER(FIND("fungus",C1184)),ISNUMBER(FIND("Fungus",C1184)),ISNUMBER(FIND("mushroom",C1184)),ISNUMBER(FIND("Mushroom",C1184)),ISNUMBER(FIND(" mold ",C1184)))</f>
        <v>0</v>
      </c>
      <c r="AH1184" t="b">
        <f>OR(ISNUMBER(FIND("Pig ",C1184)),ISNUMBER(FIND("pig ",C1184)),ISNUMBER(FIND("Pigs ",C1184)),ISNUMBER(FIND("pigs ",C1184)))</f>
        <v>0</v>
      </c>
      <c r="AI1184" t="b">
        <f>OR(ISNUMBER(FIND(" C. elegans",C1184)),ISNUMBER(FIND("Caenorhabditis elegans",C1184)),ISNUMBER(FIND("earthworms",C1184)),ISNUMBER(FIND(" Ficopomatus enigmaticus",C1184)),ISNUMBER(FIND("larva",C1184)),ISNUMBER(FIND("Lumbriculus variegatus",C1184)),ISNUMBER(FIND("nematode",C1184)))</f>
        <v>0</v>
      </c>
      <c r="AJ1184" t="b">
        <f>NOT(OR(AA1184,AB1184,AC1184,AD1184,AE1184,AF1184,AG1184,AH1184,AI1184))</f>
        <v>0</v>
      </c>
      <c r="AL1184" t="b">
        <f>OR(AA1184,AB1184,AD1184,AE1184,AF1184,AG1184,AH1184,AI1184)</f>
        <v>1</v>
      </c>
      <c r="AM1184" t="b">
        <f>IF(Table1[[#This Row],[In vivo?]],IF(Table1[[#This Row],[Cell]],FALSE,TRUE),FALSE)</f>
        <v>0</v>
      </c>
      <c r="AN1184" t="b">
        <f>AND(AC1184,AL1184)</f>
        <v>1</v>
      </c>
      <c r="AO1184" t="b">
        <f>IF(Table1[[#This Row],[Cell]],IF(Table1[[#This Row],[In vivo?]],FALSE,TRUE),FALSE)</f>
        <v>0</v>
      </c>
      <c r="AP1184" t="b">
        <f>NOT(OR(Table1[[#This Row],[In vivo?]],Table1[[#This Row],[Only in Cell]]))</f>
        <v>0</v>
      </c>
      <c r="AQ1184" t="b">
        <f>IF(OR(Table1[[#This Row],[Rodents]],Table1[[#This Row],[Human]],Table1[[#This Row],[Pig]]),OR(ISNUMBER(FIND("pulmonary",C1184)),ISNUMBER(FIND("lung",C1184))),"NA")</f>
        <v>1</v>
      </c>
      <c r="AR1184" t="b">
        <f>IF(OR(Table1[[#This Row],[Rodents]],Table1[[#This Row],[Human]],Table1[[#This Row],[Pig]]),OR(ISNUMBER(FIND("skin",C1184)),ISNUMBER(FIND("dermal",C1184))),"NA")</f>
        <v>0</v>
      </c>
      <c r="AS1184" t="b">
        <f>IF(OR(Table1[[#This Row],[Rodents]],Table1[[#This Row],[Human]],Table1[[#This Row],[Pig]]),OR(ISNUMBER(FIND("liver",C1184)),ISNUMBER(FIND("hepat",C1184))),"NA")</f>
        <v>0</v>
      </c>
      <c r="AT1184" t="b">
        <f>IF(OR(Table1[[#This Row],[Rodents]],Table1[[#This Row],[Human]],Table1[[#This Row],[Pig]]),OR(ISNUMBER(FIND("kidney",C1184)),ISNUMBER(FIND("neph",C1184))),"NA")</f>
        <v>0</v>
      </c>
      <c r="AU1184" t="b">
        <f>IF(OR(Table1[[#This Row],[Rodents]],Table1[[#This Row],[Human]],Table1[[#This Row],[Pig]]),OR(ISNUMBER(FIND("brain",C1184)),ISNUMBER(FIND("neur",C1184)),ISNUMBER(FIND("nerv",C1184))),"NA")</f>
        <v>0</v>
      </c>
      <c r="AV1184" t="b">
        <f>IF(OR(Table1[[#This Row],[Rodents]],Table1[[#This Row],[Human]],Table1[[#This Row],[Pig]]),OR(ISNUMBER(FIND("heart",C1184)),ISNUMBER(FIND("cardi",C1184))),"NA")</f>
        <v>0</v>
      </c>
      <c r="AW1184" t="b">
        <f>IF(OR(Table1[[#This Row],[Rodents]],Table1[[#This Row],[Human]],Table1[[#This Row],[Pig]]),OR(ISNUMBER(FIND("gastro",C1184)),ISNUMBER(FIND("intesti",C1184)),ISNUMBER(FIND("stomach",C1184))),"NA")</f>
        <v>0</v>
      </c>
      <c r="AX1184" t="b">
        <f>IF(OR(Table1[[#This Row],[Rodents]],Table1[[#This Row],[Human]],Table1[[#This Row],[Pig]]),NOT(OR(AQ1184,AR1184,AS1184,AT1184,AU1184,AV1184,AW1184)),"NA")</f>
        <v>0</v>
      </c>
      <c r="AY1184" t="b">
        <f>OR(ISNUMBER(FIND("SWCNT",C1184)),ISNUMBER(FIND("SWNT",C1184)),ISNUMBER(FIND("single-wall",C1184)),ISNUMBER(FIND("single wall",C1184)),ISNUMBER(FIND("Single wall",C1184)),ISNUMBER(FIND("Single-wall",C1184)),ISNUMBER(FIND("SWCNT",B1184)),ISNUMBER(FIND("SWNT",B1184)),ISNUMBER(FIND("single-wall",B1184)),ISNUMBER(FIND("single wall",B1184)),ISNUMBER(FIND("Single-wall",B1184)),ISNUMBER(FIND("Single wall",B1184)))</f>
        <v>0</v>
      </c>
      <c r="AZ1184" t="b">
        <f>OR(ISNUMBER(FIND("MWCNT",C1184)),ISNUMBER(FIND("MWNT",C1184)),ISNUMBER(FIND("multi-wall",C1184)),ISNUMBER(FIND("multi wall",C1184)),ISNUMBER(FIND("multiwall",C1184)),ISNUMBER(FIND("Multi-wall",C1184)),ISNUMBER(FIND("Multi wall",C1184)),ISNUMBER(FIND("Multiwall",C1184)),ISNUMBER(FIND("MWCNT",B1184)),ISNUMBER(FIND("MWNT",B1184)),ISNUMBER(FIND("multi-wall",B1184)),ISNUMBER(FIND("multi wall",B1184)),ISNUMBER(FIND("multiwall",B1184)),ISNUMBER(FIND("Multi-wall",B1184)),ISNUMBER(FIND("Multi wall",B1184)),ISNUMBER(FIND("Multiwall",B1184)),ISNUMBER(FIND("Double-wall",B1184)),ISNUMBER(FIND("Double wall",B1184)),ISNUMBER(FIND("Doublewall",B1184)),ISNUMBER(FIND("double-wall",B1184)),ISNUMBER(FIND("double wall",B1184)),ISNUMBER(FIND("doublewall",B1184)))</f>
        <v>1</v>
      </c>
      <c r="BA1184" t="b">
        <f>AND(Table1[[#This Row],[SWCNT]],Table1[[#This Row],[MWCNT]])</f>
        <v>0</v>
      </c>
      <c r="BB1184" t="b">
        <f>IF(Table1[[#This Row],[SWCNT]]=TRUE,FALSE,IF(Table1[[#This Row],[MWCNT]]=TRUE,FALSE,TRUE))</f>
        <v>0</v>
      </c>
      <c r="BC1184" s="18"/>
    </row>
    <row r="1185" spans="1:55" ht="185">
      <c r="A1185" t="s">
        <v>4396</v>
      </c>
      <c r="B1185" s="2" t="s">
        <v>4400</v>
      </c>
      <c r="C1185" s="16" t="s">
        <v>4405</v>
      </c>
      <c r="D1185" s="17" t="s">
        <v>403</v>
      </c>
      <c r="E1185" s="2">
        <v>2012</v>
      </c>
      <c r="F1185" t="b">
        <f>OR(ISNUMBER(FIND("cytotoxic",C1185)),ISNUMBER(FIND("Cytotoxic",C1185)),ISNUMBER(FIND("cellular toxicity",C1185)),ISNUMBER(FIND("cell death",C1185)),ISNUMBER(FIND("viable",C1185)),ISNUMBER(FIND("phytotoxic",C1185)),ISNUMBER(FIND("acute toxicity",C1185)),ISNUMBER(FIND("MTT",C1185)),ISNUMBER(FIND("survival",C1185)),ISNUMBER(FIND("prolifer",C1185)),ISNUMBER(FIND("apoptosis",C1185)),ISNUMBER(FIND("neurotoxic",C1185)),ISNUMBER(FIND("  lysis ",C1185)),ISNUMBER(FIND("necrosis",C1185)),ISNUMBER(FIND("cellular death",C1185))*3,ISNUMBER(FIND("LDH",C1185)),ISNUMBER(FIND("Acute toxicity",C1185)))</f>
        <v>0</v>
      </c>
      <c r="G1185" t="b">
        <f>OR(ISNUMBER(FIND("genotoxic",C1185)),ISNUMBER(FIND("genotoxicity",C1185)),ISNUMBER(FIND("DNA damage",C1185)),ISNUMBER(FIND("DNA",C1185)),ISNUMBER(FIND("RNA",C1185)),ISNUMBER(FIND("mesothelioma",C1185)),ISNUMBER(FIND("carcino",C1185)),ISNUMBER(FIND("mutagen",C1185)),ISNUMBER(FIND("genetic",C1185)))</f>
        <v>0</v>
      </c>
      <c r="H1185" t="b">
        <f>OR(ISNUMBER(FIND("inflammatory",C1185)),ISNUMBER(FIND("inflamm",C1185)))</f>
        <v>0</v>
      </c>
      <c r="I1185" t="b">
        <f>OR(ISNUMBER(FIND("immune",C1185)),ISNUMBER(FIND("immunological",C1185)),ISNUMBER(FIND("interleuk",C1185)),ISNUMBER(FIND("platelet activation",C1185)),ISNUMBER(FIND("monocyte",C1185)),ISNUMBER(FIND("leukocyte",C1185)),ISNUMBER(FIND("cytokine",C1185)),ISNUMBER(FIND("CD4",C1185)),ISNUMBER(FIND("CD8",C1185)),ISNUMBER(FIND("T-cell",C1185)))</f>
        <v>0</v>
      </c>
      <c r="J1185" t="b">
        <f>OR(ISNUMBER(FIND("reactive oxygen",C1185)),ISNUMBER(FIND("ROS",C1185)),ISNUMBER(FIND("free radical",C1185)),ISNUMBER(FIND("oxidative stress",C1185)),ISNUMBER(FIND("peroxid",C1185)),ISNUMBER(FIND("oxidative",C1185)),ISNUMBER(FIND("antioxid",C1185)))</f>
        <v>0</v>
      </c>
      <c r="K1185" t="b">
        <f>OR(ISNUMBER(FIND("autophag",C1185)))</f>
        <v>0</v>
      </c>
      <c r="L1185" t="b">
        <f>OR(ISNUMBER(FIND("morpholog",C1185)))</f>
        <v>0</v>
      </c>
      <c r="M1185" t="b">
        <f>OR(ISNUMBER(FIND("fibrosis",C1185)),ISNUMBER(FIND("Fibrosis",C1185)),ISNUMBER(FIND("fibrot",C1185)))</f>
        <v>1</v>
      </c>
      <c r="N1185" t="b">
        <f>OR(ISNUMBER(FIND("offspring",C1185)),ISNUMBER(FIND("Parental",C1185)),ISNUMBER(FIND("parental",C1185)),ISNUMBER(FIND("germline",C1185)),ISNUMBER(FIND("reproduc",C1185)),ISNUMBER(FIND("embryo",C1185)))</f>
        <v>0</v>
      </c>
      <c r="O1185" t="b">
        <f>OR(ISNUMBER(FIND("metabol",C1185)),ISNUMBER(FIND("Metabol",C1185)),ISNUMBER(FIND("digest",C1185)),ISNUMBER(FIND("mitochon",C1185)))</f>
        <v>0</v>
      </c>
      <c r="P1185" t="b">
        <f>OR(ISNUMBER(FIND("ecotox",C1185)),ISNUMBER(FIND("Ecotox",B1185)),ISNUMBER(FIND("ecotox",B1185)),ISNUMBER(FIND("Ecotox",C1185)))</f>
        <v>0</v>
      </c>
      <c r="Q1185" t="b">
        <f>OR(ISNUMBER(FIND("Bioaccum",C1185)),ISNUMBER(FIND("bioaccum",C1185)),ISNUMBER(FIND("accum",C1185)))</f>
        <v>0</v>
      </c>
      <c r="R1185" t="b">
        <f>OR(ISNUMBER(FIND("Occupation",C1185)),ISNUMBER(FIND("occupation",C1185)),ISNUMBER(FIND("worker",C1185)),ISNUMBER(FIND("workforce",C1185)))</f>
        <v>0</v>
      </c>
      <c r="S1185" t="b">
        <f>NOT(OR(F1185,G1185,H1185,I1185,J1185,K1185,L1185,M1185,N1185,O1185,P1185,Q1185,R1185))</f>
        <v>0</v>
      </c>
      <c r="U1185" t="b">
        <f>OR(Table1[[#This Row],[Inflammation]],Table1[[#This Row],[Immune]])</f>
        <v>0</v>
      </c>
      <c r="V1185" t="b">
        <f>IF(OR(Table1[[#This Row],[Rodents]],Table1[[#This Row],[Human]],Table1[[#This Row],[Pig]]),OR(ISNUMBER(FIND("intratrach",C1185)),ISNUMBER(FIND("nasal ",C1185)),ISNUMBER(FIND("instill",C1185))),"NA")</f>
        <v>1</v>
      </c>
      <c r="W1185" t="b">
        <f>IF(OR(Table1[[#This Row],[Rodents]],Table1[[#This Row],[Human]],Table1[[#This Row],[Pig]]),OR(ISNUMBER(FIND("dermal",C1185)),ISNUMBER(FIND("skin ",C1185))),"NA")</f>
        <v>0</v>
      </c>
      <c r="X1185" t="b">
        <f>IF(OR(Table1[[#This Row],[Rodents]],Table1[[#This Row],[Human]],Table1[[#This Row],[Pig]]),OR(ISNUMBER(FIND("injected",C1185)),ISNUMBER(FIND("periton",C1185)),ISNUMBER(FIND("intrascrot",C1185))),"NA")</f>
        <v>0</v>
      </c>
      <c r="Y1185" t="b">
        <f>IF(OR(Table1[[#This Row],[Rodents]],Table1[[#This Row],[Human]],Table1[[#This Row],[Pig]]),NOT(OR(Table1[[#This Row],[Inhaled/Intratracheal/intranasal]],Table1[[#This Row],[Dermal]],Table1[[#This Row],[Injected]])),"NA")</f>
        <v>0</v>
      </c>
      <c r="AA1185" t="b">
        <f>OR(ISNUMBER(FIND("fish ",C1185)),ISNUMBER(FIND("Fish ",C1185)),ISNUMBER(FIND("aquatic",C1185)),ISNUMBER(FIND("daphnids",C1185)),ISNUMBER(FIND("Carcinus maenas",C1185)),ISNUMBER(FIND("Daphnia",C1185)),ISNUMBER(FIND("Ruditapes philippinarum",C1185)),ISNUMBER(FIND("daphnia",C1185)),ISNUMBER(FIND("marine",C1185)),ISNUMBER(FIND("mussel",C1185)),ISNUMBER(FIND("algae",C1185)),ISNUMBER(FIND("Donax faba",C1185)),ISNUMBER(FIND("estuarine",C1185)),ISNUMBER(FIND("snail",C1185)),ISNUMBER(FIND("Prorocentrum donghaiense",C1185)) )</f>
        <v>0</v>
      </c>
      <c r="AB1185" t="b">
        <f>OR(ISNUMBER(FIND(" rat ",C1185)),ISNUMBER(FIND(" rats ",C1185)),ISNUMBER(FIND(" Rats ",C1185)),ISNUMBER(FIND(" Rat ",C1185)),ISNUMBER(FIND(" rat.",C1185)),ISNUMBER(FIND(" rats.",C1185)),ISNUMBER(FIND("mouse",C1185)),ISNUMBER(FIND("mice",C1185)), ISNUMBER(FIND(" Mice",C1185)))</f>
        <v>1</v>
      </c>
      <c r="AC1185" t="b">
        <f>OR(ISNUMBER(FIND(" cell ",C1185)),ISNUMBER(FIND("fibroblast",C1185)),ISNUMBER(FIND("macrophage",C1185)),ISNUMBER(FIND("epithelial",C1185)),ISNUMBER(FIND("endothelial",C1185)),ISNUMBER(FIND("neuron",C1185)),ISNUMBER(FIND(" cells ",C1185)),ISNUMBER(FIND("RBC",C1185)),ISNUMBER(FIND("mitochond",C1185)),ISNUMBER(FIND("adipocyte",C1185)),ISNUMBER(FIND("osteo",C1185)),ISNUMBER(FIND("keratin",C1185)),ISNUMBER(FIND(" cell's ",C1185)),ISNUMBER(FIND("eukary",C1185)),ISNUMBER(FIND("sperm",C1185)))</f>
        <v>1</v>
      </c>
      <c r="AD1185" t="b">
        <f>OR(ISNUMBER(FIND("human",B1185)),ISNUMBER(FIND("workers",B1185)),ISNUMBER(FIND("workforces",B1185)),ISNUMBER(FIND("occupational",B1185)),ISNUMBER(FIND("Case report",B1185)),ISNUMBER(FIND("Workplaces",B1185)),ISNUMBER(FIND("worker",B1185)))</f>
        <v>0</v>
      </c>
      <c r="AE1185" t="b">
        <f>OR(ISNUMBER(FIND(" plant ",C1185)),ISNUMBER(FIND("Plant ",C1185)),ISNUMBER(FIND("tomato",C1185)),ISNUMBER(FIND("plants",C1185)),ISNUMBER(FIND("Plants",C1185)),ISNUMBER(FIND("algae",C1185)),ISNUMBER(FIND("lettuce",C1185)),ISNUMBER(FIND("green gram sprouts ",C1185)),ISNUMBER(FIND("Cucurbita pepo",C1185)),ISNUMBER(FIND("bean ",C1185)),ISNUMBER(FIND("chloroplast",C1185)),ISNUMBER(FIND("chlorophyll",C1185)),ISNUMBER(FIND("seedling",C1185)),ISNUMBER(FIND("canola",C1185)),ISNUMBER(FIND("shoot",C1185)),ISNUMBER(FIND("photosynthes",C1185)),ISNUMBER(FIND(" leaves ",C1185)),,ISNUMBER(FIND("agriculture",C1185)),ISNUMBER(FIND(" crops ",C1185)))</f>
        <v>0</v>
      </c>
      <c r="AF1185" t="b">
        <f>OR(ISNUMBER(FIND("bacteria",C1185)),ISNUMBER(FIND("Bacteria",C1185)),ISNUMBER(FIND("Bacterium",C1185)),ISNUMBER(FIND("bacterium",C1185)),ISNUMBER(FIND(" coli ",C1185)))</f>
        <v>0</v>
      </c>
      <c r="AG1185" t="b">
        <f>OR(ISNUMBER(FIND("fungi",C1185)),ISNUMBER(FIND("Fungi",C1185)),ISNUMBER(FIND("fungus",C1185)),ISNUMBER(FIND("Fungus",C1185)),ISNUMBER(FIND("mushroom",C1185)),ISNUMBER(FIND("Mushroom",C1185)),ISNUMBER(FIND(" mold ",C1185)))</f>
        <v>0</v>
      </c>
      <c r="AH1185" t="b">
        <f>OR(ISNUMBER(FIND("Pig ",C1185)),ISNUMBER(FIND("pig ",C1185)),ISNUMBER(FIND("Pigs ",C1185)),ISNUMBER(FIND("pigs ",C1185)))</f>
        <v>0</v>
      </c>
      <c r="AI1185" t="b">
        <f>OR(ISNUMBER(FIND(" C. elegans",C1185)),ISNUMBER(FIND("Caenorhabditis elegans",C1185)),ISNUMBER(FIND("earthworms",C1185)),ISNUMBER(FIND(" Ficopomatus enigmaticus",C1185)),ISNUMBER(FIND("larva",C1185)),ISNUMBER(FIND("Lumbriculus variegatus",C1185)),ISNUMBER(FIND("nematode",C1185)))</f>
        <v>0</v>
      </c>
      <c r="AJ1185" t="b">
        <f>NOT(OR(AA1185,AB1185,AC1185,AD1185,AE1185,AF1185,AG1185,AH1185,AI1185))</f>
        <v>0</v>
      </c>
      <c r="AL1185" t="b">
        <f>OR(AA1185,AB1185,AD1185,AE1185,AF1185,AG1185,AH1185,AI1185)</f>
        <v>1</v>
      </c>
      <c r="AM1185" t="b">
        <f>IF(Table1[[#This Row],[In vivo?]],IF(Table1[[#This Row],[Cell]],FALSE,TRUE),FALSE)</f>
        <v>0</v>
      </c>
      <c r="AN1185" t="b">
        <f>AND(AC1185,AL1185)</f>
        <v>1</v>
      </c>
      <c r="AO1185" t="b">
        <f>IF(Table1[[#This Row],[Cell]],IF(Table1[[#This Row],[In vivo?]],FALSE,TRUE),FALSE)</f>
        <v>0</v>
      </c>
      <c r="AP1185" t="b">
        <f>NOT(OR(Table1[[#This Row],[In vivo?]],Table1[[#This Row],[Only in Cell]]))</f>
        <v>0</v>
      </c>
      <c r="AQ1185" t="b">
        <f>IF(OR(Table1[[#This Row],[Rodents]],Table1[[#This Row],[Human]],Table1[[#This Row],[Pig]]),OR(ISNUMBER(FIND("pulmonary",C1185)),ISNUMBER(FIND("lung",C1185))),"NA")</f>
        <v>1</v>
      </c>
      <c r="AR1185" t="b">
        <f>IF(OR(Table1[[#This Row],[Rodents]],Table1[[#This Row],[Human]],Table1[[#This Row],[Pig]]),OR(ISNUMBER(FIND("skin",C1185)),ISNUMBER(FIND("dermal",C1185))),"NA")</f>
        <v>0</v>
      </c>
      <c r="AS1185" t="b">
        <f>IF(OR(Table1[[#This Row],[Rodents]],Table1[[#This Row],[Human]],Table1[[#This Row],[Pig]]),OR(ISNUMBER(FIND("liver",C1185)),ISNUMBER(FIND("hepat",C1185))),"NA")</f>
        <v>0</v>
      </c>
      <c r="AT1185" t="b">
        <f>IF(OR(Table1[[#This Row],[Rodents]],Table1[[#This Row],[Human]],Table1[[#This Row],[Pig]]),OR(ISNUMBER(FIND("kidney",C1185)),ISNUMBER(FIND("neph",C1185))),"NA")</f>
        <v>0</v>
      </c>
      <c r="AU1185" t="b">
        <f>IF(OR(Table1[[#This Row],[Rodents]],Table1[[#This Row],[Human]],Table1[[#This Row],[Pig]]),OR(ISNUMBER(FIND("brain",C1185)),ISNUMBER(FIND("neur",C1185)),ISNUMBER(FIND("nerv",C1185))),"NA")</f>
        <v>0</v>
      </c>
      <c r="AV1185" t="b">
        <f>IF(OR(Table1[[#This Row],[Rodents]],Table1[[#This Row],[Human]],Table1[[#This Row],[Pig]]),OR(ISNUMBER(FIND("heart",C1185)),ISNUMBER(FIND("cardi",C1185))),"NA")</f>
        <v>0</v>
      </c>
      <c r="AW1185" t="b">
        <f>IF(OR(Table1[[#This Row],[Rodents]],Table1[[#This Row],[Human]],Table1[[#This Row],[Pig]]),OR(ISNUMBER(FIND("gastro",C1185)),ISNUMBER(FIND("intesti",C1185)),ISNUMBER(FIND("stomach",C1185))),"NA")</f>
        <v>0</v>
      </c>
      <c r="AX1185" t="b">
        <f>IF(OR(Table1[[#This Row],[Rodents]],Table1[[#This Row],[Human]],Table1[[#This Row],[Pig]]),NOT(OR(AQ1185,AR1185,AS1185,AT1185,AU1185,AV1185,AW1185)),"NA")</f>
        <v>0</v>
      </c>
      <c r="AY1185" t="b">
        <f>OR(ISNUMBER(FIND("SWCNT",C1185)),ISNUMBER(FIND("SWNT",C1185)),ISNUMBER(FIND("single-wall",C1185)),ISNUMBER(FIND("single wall",C1185)),ISNUMBER(FIND("Single wall",C1185)),ISNUMBER(FIND("Single-wall",C1185)),ISNUMBER(FIND("SWCNT",B1185)),ISNUMBER(FIND("SWNT",B1185)),ISNUMBER(FIND("single-wall",B1185)),ISNUMBER(FIND("single wall",B1185)),ISNUMBER(FIND("Single-wall",B1185)),ISNUMBER(FIND("Single wall",B1185)))</f>
        <v>1</v>
      </c>
      <c r="AZ1185" t="b">
        <f>OR(ISNUMBER(FIND("MWCNT",C1185)),ISNUMBER(FIND("MWNT",C1185)),ISNUMBER(FIND("multi-wall",C1185)),ISNUMBER(FIND("multi wall",C1185)),ISNUMBER(FIND("multiwall",C1185)),ISNUMBER(FIND("Multi-wall",C1185)),ISNUMBER(FIND("Multi wall",C1185)),ISNUMBER(FIND("Multiwall",C1185)),ISNUMBER(FIND("MWCNT",B1185)),ISNUMBER(FIND("MWNT",B1185)),ISNUMBER(FIND("multi-wall",B1185)),ISNUMBER(FIND("multi wall",B1185)),ISNUMBER(FIND("multiwall",B1185)),ISNUMBER(FIND("Multi-wall",B1185)),ISNUMBER(FIND("Multi wall",B1185)),ISNUMBER(FIND("Multiwall",B1185)),ISNUMBER(FIND("Double-wall",B1185)),ISNUMBER(FIND("Double wall",B1185)),ISNUMBER(FIND("Doublewall",B1185)),ISNUMBER(FIND("double-wall",B1185)),ISNUMBER(FIND("double wall",B1185)),ISNUMBER(FIND("doublewall",B1185)))</f>
        <v>0</v>
      </c>
      <c r="BA1185" t="b">
        <f>AND(Table1[[#This Row],[SWCNT]],Table1[[#This Row],[MWCNT]])</f>
        <v>0</v>
      </c>
      <c r="BB1185" t="b">
        <f>IF(Table1[[#This Row],[SWCNT]]=TRUE,FALSE,IF(Table1[[#This Row],[MWCNT]]=TRUE,FALSE,TRUE))</f>
        <v>0</v>
      </c>
      <c r="BC1185" s="18"/>
    </row>
    <row r="1186" spans="1:55" ht="277.5">
      <c r="A1186" t="s">
        <v>4456</v>
      </c>
      <c r="B1186" s="2" t="s">
        <v>4457</v>
      </c>
      <c r="C1186" s="16" t="s">
        <v>4458</v>
      </c>
      <c r="D1186" s="17" t="s">
        <v>678</v>
      </c>
      <c r="E1186" s="2">
        <v>2012</v>
      </c>
      <c r="F1186" t="b">
        <f>OR(ISNUMBER(FIND("cytotoxic",C1186)),ISNUMBER(FIND("Cytotoxic",C1186)),ISNUMBER(FIND("cellular toxicity",C1186)),ISNUMBER(FIND("cell death",C1186)),ISNUMBER(FIND("viable",C1186)),ISNUMBER(FIND("phytotoxic",C1186)),ISNUMBER(FIND("acute toxicity",C1186)),ISNUMBER(FIND("MTT",C1186)),ISNUMBER(FIND("survival",C1186)),ISNUMBER(FIND("prolifer",C1186)),ISNUMBER(FIND("apoptosis",C1186)),ISNUMBER(FIND("neurotoxic",C1186)),ISNUMBER(FIND("  lysis ",C1186)),ISNUMBER(FIND("necrosis",C1186)),ISNUMBER(FIND("cellular death",C1186))*3,ISNUMBER(FIND("LDH",C1186)),ISNUMBER(FIND("Acute toxicity",C1186)))</f>
        <v>0</v>
      </c>
      <c r="G1186" t="b">
        <f>OR(ISNUMBER(FIND("genotoxic",C1186)),ISNUMBER(FIND("genotoxicity",C1186)),ISNUMBER(FIND("DNA damage",C1186)),ISNUMBER(FIND("DNA",C1186)),ISNUMBER(FIND("RNA",C1186)),ISNUMBER(FIND("mesothelioma",C1186)),ISNUMBER(FIND("carcino",C1186)),ISNUMBER(FIND("mutagen",C1186)),ISNUMBER(FIND("genetic",C1186)))</f>
        <v>1</v>
      </c>
      <c r="H1186" t="b">
        <f>OR(ISNUMBER(FIND("inflammatory",C1186)),ISNUMBER(FIND("inflamm",C1186)))</f>
        <v>0</v>
      </c>
      <c r="I1186" t="b">
        <f>OR(ISNUMBER(FIND("immune",C1186)),ISNUMBER(FIND("immunological",C1186)),ISNUMBER(FIND("interleuk",C1186)),ISNUMBER(FIND("platelet activation",C1186)),ISNUMBER(FIND("monocyte",C1186)),ISNUMBER(FIND("leukocyte",C1186)),ISNUMBER(FIND("cytokine",C1186)),ISNUMBER(FIND("CD4",C1186)),ISNUMBER(FIND("CD8",C1186)),ISNUMBER(FIND("T-cell",C1186)))</f>
        <v>1</v>
      </c>
      <c r="J1186" t="b">
        <f>OR(ISNUMBER(FIND("reactive oxygen",C1186)),ISNUMBER(FIND("ROS",C1186)),ISNUMBER(FIND("free radical",C1186)),ISNUMBER(FIND("oxidative stress",C1186)),ISNUMBER(FIND("peroxid",C1186)),ISNUMBER(FIND("oxidative",C1186)),ISNUMBER(FIND("antioxid",C1186)))</f>
        <v>0</v>
      </c>
      <c r="K1186" t="b">
        <f>OR(ISNUMBER(FIND("autophag",C1186)))</f>
        <v>0</v>
      </c>
      <c r="L1186" t="b">
        <f>OR(ISNUMBER(FIND("morpholog",C1186)))</f>
        <v>0</v>
      </c>
      <c r="M1186" t="b">
        <f>OR(ISNUMBER(FIND("fibrosis",C1186)),ISNUMBER(FIND("Fibrosis",C1186)),ISNUMBER(FIND("fibrot",C1186)))</f>
        <v>1</v>
      </c>
      <c r="N1186" t="b">
        <f>OR(ISNUMBER(FIND("offspring",C1186)),ISNUMBER(FIND("Parental",C1186)),ISNUMBER(FIND("parental",C1186)),ISNUMBER(FIND("germline",C1186)),ISNUMBER(FIND("reproduc",C1186)),ISNUMBER(FIND("embryo",C1186)))</f>
        <v>0</v>
      </c>
      <c r="O1186" t="b">
        <f>OR(ISNUMBER(FIND("metabol",C1186)),ISNUMBER(FIND("Metabol",C1186)),ISNUMBER(FIND("digest",C1186)),ISNUMBER(FIND("mitochon",C1186)))</f>
        <v>0</v>
      </c>
      <c r="P1186" t="b">
        <f>OR(ISNUMBER(FIND("ecotox",C1186)),ISNUMBER(FIND("Ecotox",B1186)),ISNUMBER(FIND("ecotox",B1186)),ISNUMBER(FIND("Ecotox",C1186)))</f>
        <v>0</v>
      </c>
      <c r="Q1186" t="b">
        <f>OR(ISNUMBER(FIND("Bioaccum",C1186)),ISNUMBER(FIND("bioaccum",C1186)),ISNUMBER(FIND("accum",C1186)))</f>
        <v>1</v>
      </c>
      <c r="R1186" t="b">
        <f>OR(ISNUMBER(FIND("Occupation",C1186)),ISNUMBER(FIND("occupation",C1186)),ISNUMBER(FIND("worker",C1186)),ISNUMBER(FIND("workforce",C1186)))</f>
        <v>0</v>
      </c>
      <c r="S1186" t="b">
        <f>NOT(OR(F1186,G1186,H1186,I1186,J1186,K1186,L1186,M1186,N1186,O1186,P1186,Q1186,R1186))</f>
        <v>0</v>
      </c>
      <c r="U1186" t="b">
        <f>OR(Table1[[#This Row],[Inflammation]],Table1[[#This Row],[Immune]])</f>
        <v>1</v>
      </c>
      <c r="V1186" t="b">
        <f>IF(OR(Table1[[#This Row],[Rodents]],Table1[[#This Row],[Human]],Table1[[#This Row],[Pig]]),OR(ISNUMBER(FIND("intratrach",C1186)),ISNUMBER(FIND("nasal ",C1186)),ISNUMBER(FIND("instill",C1186))),"NA")</f>
        <v>0</v>
      </c>
      <c r="W1186" t="b">
        <f>IF(OR(Table1[[#This Row],[Rodents]],Table1[[#This Row],[Human]],Table1[[#This Row],[Pig]]),OR(ISNUMBER(FIND("dermal",C1186)),ISNUMBER(FIND("skin ",C1186))),"NA")</f>
        <v>0</v>
      </c>
      <c r="X1186" t="b">
        <f>IF(OR(Table1[[#This Row],[Rodents]],Table1[[#This Row],[Human]],Table1[[#This Row],[Pig]]),OR(ISNUMBER(FIND("injected",C1186)),ISNUMBER(FIND("periton",C1186)),ISNUMBER(FIND("intrascrot",C1186))),"NA")</f>
        <v>1</v>
      </c>
      <c r="Y1186" t="b">
        <f>IF(OR(Table1[[#This Row],[Rodents]],Table1[[#This Row],[Human]],Table1[[#This Row],[Pig]]),NOT(OR(Table1[[#This Row],[Inhaled/Intratracheal/intranasal]],Table1[[#This Row],[Dermal]],Table1[[#This Row],[Injected]])),"NA")</f>
        <v>0</v>
      </c>
      <c r="AA1186" t="b">
        <f>OR(ISNUMBER(FIND("fish ",C1186)),ISNUMBER(FIND("Fish ",C1186)),ISNUMBER(FIND("aquatic",C1186)),ISNUMBER(FIND("daphnids",C1186)),ISNUMBER(FIND("Carcinus maenas",C1186)),ISNUMBER(FIND("Daphnia",C1186)),ISNUMBER(FIND("Ruditapes philippinarum",C1186)),ISNUMBER(FIND("daphnia",C1186)),ISNUMBER(FIND("marine",C1186)),ISNUMBER(FIND("mussel",C1186)),ISNUMBER(FIND("algae",C1186)),ISNUMBER(FIND("Donax faba",C1186)),ISNUMBER(FIND("estuarine",C1186)),ISNUMBER(FIND("snail",C1186)),ISNUMBER(FIND("Prorocentrum donghaiense",C1186)) )</f>
        <v>0</v>
      </c>
      <c r="AB1186" t="b">
        <f>OR(ISNUMBER(FIND(" rat ",C1186)),ISNUMBER(FIND(" rats ",C1186)),ISNUMBER(FIND(" Rats ",C1186)),ISNUMBER(FIND(" Rat ",C1186)),ISNUMBER(FIND(" rat.",C1186)),ISNUMBER(FIND(" rats.",C1186)),ISNUMBER(FIND("mouse",C1186)),ISNUMBER(FIND("mice",C1186)), ISNUMBER(FIND(" Mice",C1186)))</f>
        <v>1</v>
      </c>
      <c r="AC1186" t="b">
        <f>OR(ISNUMBER(FIND(" cell ",C1186)),ISNUMBER(FIND("fibroblast",C1186)),ISNUMBER(FIND("macrophage",C1186)),ISNUMBER(FIND("epithelial",C1186)),ISNUMBER(FIND("endothelial",C1186)),ISNUMBER(FIND("neuron",C1186)),ISNUMBER(FIND(" cells ",C1186)),ISNUMBER(FIND("RBC",C1186)),ISNUMBER(FIND("mitochond",C1186)),ISNUMBER(FIND("adipocyte",C1186)),ISNUMBER(FIND("osteo",C1186)),ISNUMBER(FIND("keratin",C1186)),ISNUMBER(FIND(" cell's ",C1186)),ISNUMBER(FIND("eukary",C1186)),ISNUMBER(FIND("sperm",C1186)))</f>
        <v>1</v>
      </c>
      <c r="AD1186" t="b">
        <f>OR(ISNUMBER(FIND("human",B1186)),ISNUMBER(FIND("workers",B1186)),ISNUMBER(FIND("workforces",B1186)),ISNUMBER(FIND("occupational",B1186)),ISNUMBER(FIND("Case report",B1186)),ISNUMBER(FIND("Workplaces",B1186)),ISNUMBER(FIND("worker",B1186)))</f>
        <v>0</v>
      </c>
      <c r="AE1186" t="b">
        <f>OR(ISNUMBER(FIND(" plant ",C1186)),ISNUMBER(FIND("Plant ",C1186)),ISNUMBER(FIND("tomato",C1186)),ISNUMBER(FIND("plants",C1186)),ISNUMBER(FIND("Plants",C1186)),ISNUMBER(FIND("algae",C1186)),ISNUMBER(FIND("lettuce",C1186)),ISNUMBER(FIND("green gram sprouts ",C1186)),ISNUMBER(FIND("Cucurbita pepo",C1186)),ISNUMBER(FIND("bean ",C1186)),ISNUMBER(FIND("chloroplast",C1186)),ISNUMBER(FIND("chlorophyll",C1186)),ISNUMBER(FIND("seedling",C1186)),ISNUMBER(FIND("canola",C1186)),ISNUMBER(FIND("shoot",C1186)),ISNUMBER(FIND("photosynthes",C1186)),ISNUMBER(FIND(" leaves ",C1186)),,ISNUMBER(FIND("agriculture",C1186)),ISNUMBER(FIND(" crops ",C1186)))</f>
        <v>0</v>
      </c>
      <c r="AF1186" t="b">
        <f>OR(ISNUMBER(FIND("bacteria",C1186)),ISNUMBER(FIND("Bacteria",C1186)),ISNUMBER(FIND("Bacterium",C1186)),ISNUMBER(FIND("bacterium",C1186)),ISNUMBER(FIND(" coli ",C1186)))</f>
        <v>0</v>
      </c>
      <c r="AG1186" t="b">
        <f>OR(ISNUMBER(FIND("fungi",C1186)),ISNUMBER(FIND("Fungi",C1186)),ISNUMBER(FIND("fungus",C1186)),ISNUMBER(FIND("Fungus",C1186)),ISNUMBER(FIND("mushroom",C1186)),ISNUMBER(FIND("Mushroom",C1186)),ISNUMBER(FIND(" mold ",C1186)))</f>
        <v>0</v>
      </c>
      <c r="AH1186" t="b">
        <f>OR(ISNUMBER(FIND("Pig ",C1186)),ISNUMBER(FIND("pig ",C1186)),ISNUMBER(FIND("Pigs ",C1186)),ISNUMBER(FIND("pigs ",C1186)))</f>
        <v>0</v>
      </c>
      <c r="AI1186" t="b">
        <f>OR(ISNUMBER(FIND(" C. elegans",C1186)),ISNUMBER(FIND("Caenorhabditis elegans",C1186)),ISNUMBER(FIND("earthworms",C1186)),ISNUMBER(FIND(" Ficopomatus enigmaticus",C1186)),ISNUMBER(FIND("larva",C1186)),ISNUMBER(FIND("Lumbriculus variegatus",C1186)),ISNUMBER(FIND("nematode",C1186)))</f>
        <v>0</v>
      </c>
      <c r="AJ1186" t="b">
        <f>NOT(OR(AA1186,AB1186,AC1186,AD1186,AE1186,AF1186,AG1186,AH1186,AI1186))</f>
        <v>0</v>
      </c>
      <c r="AL1186" t="b">
        <f>OR(AA1186,AB1186,AD1186,AE1186,AF1186,AG1186,AH1186,AI1186)</f>
        <v>1</v>
      </c>
      <c r="AM1186" t="b">
        <f>IF(Table1[[#This Row],[In vivo?]],IF(Table1[[#This Row],[Cell]],FALSE,TRUE),FALSE)</f>
        <v>0</v>
      </c>
      <c r="AN1186" t="b">
        <f>AND(AC1186,AL1186)</f>
        <v>1</v>
      </c>
      <c r="AO1186" t="b">
        <f>IF(Table1[[#This Row],[Cell]],IF(Table1[[#This Row],[In vivo?]],FALSE,TRUE),FALSE)</f>
        <v>0</v>
      </c>
      <c r="AP1186" t="b">
        <f>NOT(OR(Table1[[#This Row],[In vivo?]],Table1[[#This Row],[Only in Cell]]))</f>
        <v>0</v>
      </c>
      <c r="AQ1186" t="b">
        <f>IF(OR(Table1[[#This Row],[Rodents]],Table1[[#This Row],[Human]],Table1[[#This Row],[Pig]]),OR(ISNUMBER(FIND("pulmonary",C1186)),ISNUMBER(FIND("lung",C1186))),"NA")</f>
        <v>0</v>
      </c>
      <c r="AR1186" t="b">
        <f>IF(OR(Table1[[#This Row],[Rodents]],Table1[[#This Row],[Human]],Table1[[#This Row],[Pig]]),OR(ISNUMBER(FIND("skin",C1186)),ISNUMBER(FIND("dermal",C1186))),"NA")</f>
        <v>0</v>
      </c>
      <c r="AS1186" t="b">
        <f>IF(OR(Table1[[#This Row],[Rodents]],Table1[[#This Row],[Human]],Table1[[#This Row],[Pig]]),OR(ISNUMBER(FIND("liver",C1186)),ISNUMBER(FIND("hepat",C1186))),"NA")</f>
        <v>0</v>
      </c>
      <c r="AT1186" t="b">
        <f>IF(OR(Table1[[#This Row],[Rodents]],Table1[[#This Row],[Human]],Table1[[#This Row],[Pig]]),OR(ISNUMBER(FIND("kidney",C1186)),ISNUMBER(FIND("neph",C1186))),"NA")</f>
        <v>0</v>
      </c>
      <c r="AU1186" t="b">
        <f>IF(OR(Table1[[#This Row],[Rodents]],Table1[[#This Row],[Human]],Table1[[#This Row],[Pig]]),OR(ISNUMBER(FIND("brain",C1186)),ISNUMBER(FIND("neur",C1186)),ISNUMBER(FIND("nerv",C1186))),"NA")</f>
        <v>0</v>
      </c>
      <c r="AV1186" t="b">
        <f>IF(OR(Table1[[#This Row],[Rodents]],Table1[[#This Row],[Human]],Table1[[#This Row],[Pig]]),OR(ISNUMBER(FIND("heart",C1186)),ISNUMBER(FIND("cardi",C1186))),"NA")</f>
        <v>0</v>
      </c>
      <c r="AW1186" t="b">
        <f>IF(OR(Table1[[#This Row],[Rodents]],Table1[[#This Row],[Human]],Table1[[#This Row],[Pig]]),OR(ISNUMBER(FIND("gastro",C1186)),ISNUMBER(FIND("intesti",C1186)),ISNUMBER(FIND("stomach",C1186))),"NA")</f>
        <v>0</v>
      </c>
      <c r="AX1186" t="b">
        <f>IF(OR(Table1[[#This Row],[Rodents]],Table1[[#This Row],[Human]],Table1[[#This Row],[Pig]]),NOT(OR(AQ1186,AR1186,AS1186,AT1186,AU1186,AV1186,AW1186)),"NA")</f>
        <v>1</v>
      </c>
      <c r="AY1186" t="b">
        <f>OR(ISNUMBER(FIND("SWCNT",C1186)),ISNUMBER(FIND("SWNT",C1186)),ISNUMBER(FIND("single-wall",C1186)),ISNUMBER(FIND("single wall",C1186)),ISNUMBER(FIND("Single wall",C1186)),ISNUMBER(FIND("Single-wall",C1186)),ISNUMBER(FIND("SWCNT",B1186)),ISNUMBER(FIND("SWNT",B1186)),ISNUMBER(FIND("single-wall",B1186)),ISNUMBER(FIND("single wall",B1186)),ISNUMBER(FIND("Single-wall",B1186)),ISNUMBER(FIND("Single wall",B1186)))</f>
        <v>0</v>
      </c>
      <c r="AZ1186" t="b">
        <f>OR(ISNUMBER(FIND("MWCNT",C1186)),ISNUMBER(FIND("MWNT",C1186)),ISNUMBER(FIND("multi-wall",C1186)),ISNUMBER(FIND("multi wall",C1186)),ISNUMBER(FIND("multiwall",C1186)),ISNUMBER(FIND("Multi-wall",C1186)),ISNUMBER(FIND("Multi wall",C1186)),ISNUMBER(FIND("Multiwall",C1186)),ISNUMBER(FIND("MWCNT",B1186)),ISNUMBER(FIND("MWNT",B1186)),ISNUMBER(FIND("multi-wall",B1186)),ISNUMBER(FIND("multi wall",B1186)),ISNUMBER(FIND("multiwall",B1186)),ISNUMBER(FIND("Multi-wall",B1186)),ISNUMBER(FIND("Multi wall",B1186)),ISNUMBER(FIND("Multiwall",B1186)),ISNUMBER(FIND("Double-wall",B1186)),ISNUMBER(FIND("Double wall",B1186)),ISNUMBER(FIND("Doublewall",B1186)),ISNUMBER(FIND("double-wall",B1186)),ISNUMBER(FIND("double wall",B1186)),ISNUMBER(FIND("doublewall",B1186)))</f>
        <v>1</v>
      </c>
      <c r="BA1186" t="b">
        <f>AND(Table1[[#This Row],[SWCNT]],Table1[[#This Row],[MWCNT]])</f>
        <v>0</v>
      </c>
      <c r="BB1186" t="b">
        <f>IF(Table1[[#This Row],[SWCNT]]=TRUE,FALSE,IF(Table1[[#This Row],[MWCNT]]=TRUE,FALSE,TRUE))</f>
        <v>0</v>
      </c>
      <c r="BC1186" s="18"/>
    </row>
    <row r="1187" spans="1:55" ht="222">
      <c r="A1187" t="s">
        <v>4505</v>
      </c>
      <c r="B1187" s="2" t="s">
        <v>4510</v>
      </c>
      <c r="C1187" s="16" t="s">
        <v>4515</v>
      </c>
      <c r="D1187" s="17" t="s">
        <v>120</v>
      </c>
      <c r="E1187" s="2">
        <v>2012</v>
      </c>
      <c r="F1187" t="b">
        <f>OR(ISNUMBER(FIND("cytotoxic",C1187)),ISNUMBER(FIND("Cytotoxic",C1187)),ISNUMBER(FIND("cellular toxicity",C1187)),ISNUMBER(FIND("cell death",C1187)),ISNUMBER(FIND("viable",C1187)),ISNUMBER(FIND("phytotoxic",C1187)),ISNUMBER(FIND("acute toxicity",C1187)),ISNUMBER(FIND("MTT",C1187)),ISNUMBER(FIND("survival",C1187)),ISNUMBER(FIND("prolifer",C1187)),ISNUMBER(FIND("apoptosis",C1187)),ISNUMBER(FIND("neurotoxic",C1187)),ISNUMBER(FIND("  lysis ",C1187)),ISNUMBER(FIND("necrosis",C1187)),ISNUMBER(FIND("cellular death",C1187))*3,ISNUMBER(FIND("LDH",C1187)),ISNUMBER(FIND("Acute toxicity",C1187)))</f>
        <v>1</v>
      </c>
      <c r="G1187" t="b">
        <f>OR(ISNUMBER(FIND("genotoxic",C1187)),ISNUMBER(FIND("genotoxicity",C1187)),ISNUMBER(FIND("DNA damage",C1187)),ISNUMBER(FIND("DNA",C1187)),ISNUMBER(FIND("RNA",C1187)),ISNUMBER(FIND("mesothelioma",C1187)),ISNUMBER(FIND("carcino",C1187)),ISNUMBER(FIND("mutagen",C1187)),ISNUMBER(FIND("genetic",C1187)))</f>
        <v>0</v>
      </c>
      <c r="H1187" t="b">
        <f>OR(ISNUMBER(FIND("inflammatory",C1187)),ISNUMBER(FIND("inflamm",C1187)))</f>
        <v>0</v>
      </c>
      <c r="I1187" t="b">
        <f>OR(ISNUMBER(FIND("immune",C1187)),ISNUMBER(FIND("immunological",C1187)),ISNUMBER(FIND("interleuk",C1187)),ISNUMBER(FIND("platelet activation",C1187)),ISNUMBER(FIND("monocyte",C1187)),ISNUMBER(FIND("leukocyte",C1187)),ISNUMBER(FIND("cytokine",C1187)),ISNUMBER(FIND("CD4",C1187)),ISNUMBER(FIND("CD8",C1187)),ISNUMBER(FIND("T-cell",C1187)))</f>
        <v>0</v>
      </c>
      <c r="J1187" t="b">
        <f>OR(ISNUMBER(FIND("reactive oxygen",C1187)),ISNUMBER(FIND("ROS",C1187)),ISNUMBER(FIND("free radical",C1187)),ISNUMBER(FIND("oxidative stress",C1187)),ISNUMBER(FIND("peroxid",C1187)),ISNUMBER(FIND("oxidative",C1187)),ISNUMBER(FIND("antioxid",C1187)))</f>
        <v>0</v>
      </c>
      <c r="K1187" t="b">
        <f>OR(ISNUMBER(FIND("autophag",C1187)))</f>
        <v>0</v>
      </c>
      <c r="L1187" t="b">
        <f>OR(ISNUMBER(FIND("morpholog",C1187)))</f>
        <v>0</v>
      </c>
      <c r="M1187" t="b">
        <f>OR(ISNUMBER(FIND("fibrosis",C1187)),ISNUMBER(FIND("Fibrosis",C1187)),ISNUMBER(FIND("fibrot",C1187)))</f>
        <v>1</v>
      </c>
      <c r="N1187" t="b">
        <f>OR(ISNUMBER(FIND("offspring",C1187)),ISNUMBER(FIND("Parental",C1187)),ISNUMBER(FIND("parental",C1187)),ISNUMBER(FIND("germline",C1187)),ISNUMBER(FIND("reproduc",C1187)),ISNUMBER(FIND("embryo",C1187)))</f>
        <v>0</v>
      </c>
      <c r="O1187" t="b">
        <f>OR(ISNUMBER(FIND("metabol",C1187)),ISNUMBER(FIND("Metabol",C1187)),ISNUMBER(FIND("digest",C1187)),ISNUMBER(FIND("mitochon",C1187)))</f>
        <v>0</v>
      </c>
      <c r="P1187" t="b">
        <f>OR(ISNUMBER(FIND("ecotox",C1187)),ISNUMBER(FIND("Ecotox",B1187)),ISNUMBER(FIND("ecotox",B1187)),ISNUMBER(FIND("Ecotox",C1187)))</f>
        <v>0</v>
      </c>
      <c r="Q1187" t="b">
        <f>OR(ISNUMBER(FIND("Bioaccum",C1187)),ISNUMBER(FIND("bioaccum",C1187)),ISNUMBER(FIND("accum",C1187)))</f>
        <v>0</v>
      </c>
      <c r="R1187" t="b">
        <f>OR(ISNUMBER(FIND("Occupation",C1187)),ISNUMBER(FIND("occupation",C1187)),ISNUMBER(FIND("worker",C1187)),ISNUMBER(FIND("workforce",C1187)))</f>
        <v>0</v>
      </c>
      <c r="S1187" t="b">
        <f>NOT(OR(F1187,G1187,H1187,I1187,J1187,K1187,L1187,M1187,N1187,O1187,P1187,Q1187,R1187))</f>
        <v>0</v>
      </c>
      <c r="U1187" t="b">
        <f>OR(Table1[[#This Row],[Inflammation]],Table1[[#This Row],[Immune]])</f>
        <v>0</v>
      </c>
      <c r="V1187" t="str">
        <f>IF(OR(Table1[[#This Row],[Rodents]],Table1[[#This Row],[Human]],Table1[[#This Row],[Pig]]),OR(ISNUMBER(FIND("intratrach",C1187)),ISNUMBER(FIND("nasal ",C1187)),ISNUMBER(FIND("instill",C1187))),"NA")</f>
        <v>NA</v>
      </c>
      <c r="W1187" t="str">
        <f>IF(OR(Table1[[#This Row],[Rodents]],Table1[[#This Row],[Human]],Table1[[#This Row],[Pig]]),OR(ISNUMBER(FIND("dermal",C1187)),ISNUMBER(FIND("skin ",C1187))),"NA")</f>
        <v>NA</v>
      </c>
      <c r="X1187" t="str">
        <f>IF(OR(Table1[[#This Row],[Rodents]],Table1[[#This Row],[Human]],Table1[[#This Row],[Pig]]),OR(ISNUMBER(FIND("injected",C1187)),ISNUMBER(FIND("periton",C1187)),ISNUMBER(FIND("intrascrot",C1187))),"NA")</f>
        <v>NA</v>
      </c>
      <c r="Y1187" t="str">
        <f>IF(OR(Table1[[#This Row],[Rodents]],Table1[[#This Row],[Human]],Table1[[#This Row],[Pig]]),NOT(OR(Table1[[#This Row],[Inhaled/Intratracheal/intranasal]],Table1[[#This Row],[Dermal]],Table1[[#This Row],[Injected]])),"NA")</f>
        <v>NA</v>
      </c>
      <c r="AA1187" t="b">
        <f>OR(ISNUMBER(FIND("fish ",C1187)),ISNUMBER(FIND("Fish ",C1187)),ISNUMBER(FIND("aquatic",C1187)),ISNUMBER(FIND("daphnids",C1187)),ISNUMBER(FIND("Carcinus maenas",C1187)),ISNUMBER(FIND("Daphnia",C1187)),ISNUMBER(FIND("Ruditapes philippinarum",C1187)),ISNUMBER(FIND("daphnia",C1187)),ISNUMBER(FIND("marine",C1187)),ISNUMBER(FIND("mussel",C1187)),ISNUMBER(FIND("algae",C1187)),ISNUMBER(FIND("Donax faba",C1187)),ISNUMBER(FIND("estuarine",C1187)),ISNUMBER(FIND("snail",C1187)),ISNUMBER(FIND("Prorocentrum donghaiense",C1187)) )</f>
        <v>0</v>
      </c>
      <c r="AB1187" t="b">
        <f>OR(ISNUMBER(FIND(" rat ",C1187)),ISNUMBER(FIND(" rats ",C1187)),ISNUMBER(FIND(" Rats ",C1187)),ISNUMBER(FIND(" Rat ",C1187)),ISNUMBER(FIND(" rat.",C1187)),ISNUMBER(FIND(" rats.",C1187)),ISNUMBER(FIND("mouse",C1187)),ISNUMBER(FIND("mice",C1187)), ISNUMBER(FIND(" Mice",C1187)))</f>
        <v>0</v>
      </c>
      <c r="AC1187" t="b">
        <f>OR(ISNUMBER(FIND(" cell ",C1187)),ISNUMBER(FIND("fibroblast",C1187)),ISNUMBER(FIND("macrophage",C1187)),ISNUMBER(FIND("epithelial",C1187)),ISNUMBER(FIND("endothelial",C1187)),ISNUMBER(FIND("neuron",C1187)),ISNUMBER(FIND(" cells ",C1187)),ISNUMBER(FIND("RBC",C1187)),ISNUMBER(FIND("mitochond",C1187)),ISNUMBER(FIND("adipocyte",C1187)),ISNUMBER(FIND("osteo",C1187)),ISNUMBER(FIND("keratin",C1187)),ISNUMBER(FIND(" cell's ",C1187)),ISNUMBER(FIND("eukary",C1187)),ISNUMBER(FIND("sperm",C1187)))</f>
        <v>1</v>
      </c>
      <c r="AD1187" t="b">
        <v>0</v>
      </c>
      <c r="AE1187" t="b">
        <f>OR(ISNUMBER(FIND(" plant ",C1187)),ISNUMBER(FIND("Plant ",C1187)),ISNUMBER(FIND("tomato",C1187)),ISNUMBER(FIND("plants",C1187)),ISNUMBER(FIND("Plants",C1187)),ISNUMBER(FIND("algae",C1187)),ISNUMBER(FIND("lettuce",C1187)),ISNUMBER(FIND("green gram sprouts ",C1187)),ISNUMBER(FIND("Cucurbita pepo",C1187)),ISNUMBER(FIND("bean ",C1187)),ISNUMBER(FIND("chloroplast",C1187)),ISNUMBER(FIND("chlorophyll",C1187)),ISNUMBER(FIND("seedling",C1187)),ISNUMBER(FIND("canola",C1187)),ISNUMBER(FIND("shoot",C1187)),ISNUMBER(FIND("photosynthes",C1187)),ISNUMBER(FIND(" leaves ",C1187)),,ISNUMBER(FIND("agriculture",C1187)),ISNUMBER(FIND(" crops ",C1187)))</f>
        <v>0</v>
      </c>
      <c r="AF1187" t="b">
        <f>OR(ISNUMBER(FIND("bacteria",C1187)),ISNUMBER(FIND("Bacteria",C1187)),ISNUMBER(FIND("Bacterium",C1187)),ISNUMBER(FIND("bacterium",C1187)),ISNUMBER(FIND(" coli ",C1187)))</f>
        <v>0</v>
      </c>
      <c r="AG1187" t="b">
        <f>OR(ISNUMBER(FIND("fungi",C1187)),ISNUMBER(FIND("Fungi",C1187)),ISNUMBER(FIND("fungus",C1187)),ISNUMBER(FIND("Fungus",C1187)),ISNUMBER(FIND("mushroom",C1187)),ISNUMBER(FIND("Mushroom",C1187)),ISNUMBER(FIND(" mold ",C1187)))</f>
        <v>0</v>
      </c>
      <c r="AH1187" t="b">
        <f>OR(ISNUMBER(FIND("Pig ",C1187)),ISNUMBER(FIND("pig ",C1187)),ISNUMBER(FIND("Pigs ",C1187)),ISNUMBER(FIND("pigs ",C1187)))</f>
        <v>0</v>
      </c>
      <c r="AI1187" t="b">
        <f>OR(ISNUMBER(FIND(" C. elegans",C1187)),ISNUMBER(FIND("Caenorhabditis elegans",C1187)),ISNUMBER(FIND("earthworms",C1187)),ISNUMBER(FIND(" Ficopomatus enigmaticus",C1187)),ISNUMBER(FIND("larva",C1187)),ISNUMBER(FIND("Lumbriculus variegatus",C1187)),ISNUMBER(FIND("nematode",C1187)))</f>
        <v>0</v>
      </c>
      <c r="AJ1187" t="b">
        <f>NOT(OR(AA1187,AB1187,AC1187,AD1187,AE1187,AF1187,AG1187,AH1187,AI1187))</f>
        <v>0</v>
      </c>
      <c r="AL1187" t="b">
        <f>OR(AA1187,AB1187,AD1187,AE1187,AF1187,AG1187,AH1187,AI1187)</f>
        <v>0</v>
      </c>
      <c r="AM1187" t="b">
        <f>IF(Table1[[#This Row],[In vivo?]],IF(Table1[[#This Row],[Cell]],FALSE,TRUE),FALSE)</f>
        <v>0</v>
      </c>
      <c r="AN1187" t="b">
        <f>AND(AC1187,AL1187)</f>
        <v>0</v>
      </c>
      <c r="AO1187" t="b">
        <f>IF(Table1[[#This Row],[Cell]],IF(Table1[[#This Row],[In vivo?]],FALSE,TRUE),FALSE)</f>
        <v>1</v>
      </c>
      <c r="AP1187" t="b">
        <f>NOT(OR(Table1[[#This Row],[In vivo?]],Table1[[#This Row],[Only in Cell]]))</f>
        <v>0</v>
      </c>
      <c r="AQ1187" t="str">
        <f>IF(OR(Table1[[#This Row],[Rodents]],Table1[[#This Row],[Human]],Table1[[#This Row],[Pig]]),OR(ISNUMBER(FIND("pulmonary",C1187)),ISNUMBER(FIND("lung",C1187))),"NA")</f>
        <v>NA</v>
      </c>
      <c r="AR1187" t="str">
        <f>IF(OR(Table1[[#This Row],[Rodents]],Table1[[#This Row],[Human]],Table1[[#This Row],[Pig]]),OR(ISNUMBER(FIND("skin",C1187)),ISNUMBER(FIND("dermal",C1187))),"NA")</f>
        <v>NA</v>
      </c>
      <c r="AS1187" t="str">
        <f>IF(OR(Table1[[#This Row],[Rodents]],Table1[[#This Row],[Human]],Table1[[#This Row],[Pig]]),OR(ISNUMBER(FIND("liver",C1187)),ISNUMBER(FIND("hepat",C1187))),"NA")</f>
        <v>NA</v>
      </c>
      <c r="AT1187" t="str">
        <f>IF(OR(Table1[[#This Row],[Rodents]],Table1[[#This Row],[Human]],Table1[[#This Row],[Pig]]),OR(ISNUMBER(FIND("kidney",C1187)),ISNUMBER(FIND("neph",C1187))),"NA")</f>
        <v>NA</v>
      </c>
      <c r="AU1187" t="str">
        <f>IF(OR(Table1[[#This Row],[Rodents]],Table1[[#This Row],[Human]],Table1[[#This Row],[Pig]]),OR(ISNUMBER(FIND("brain",C1187)),ISNUMBER(FIND("neur",C1187)),ISNUMBER(FIND("nerv",C1187))),"NA")</f>
        <v>NA</v>
      </c>
      <c r="AV1187" t="str">
        <f>IF(OR(Table1[[#This Row],[Rodents]],Table1[[#This Row],[Human]],Table1[[#This Row],[Pig]]),OR(ISNUMBER(FIND("heart",C1187)),ISNUMBER(FIND("cardi",C1187))),"NA")</f>
        <v>NA</v>
      </c>
      <c r="AW1187" t="str">
        <f>IF(OR(Table1[[#This Row],[Rodents]],Table1[[#This Row],[Human]],Table1[[#This Row],[Pig]]),OR(ISNUMBER(FIND("gastro",C1187)),ISNUMBER(FIND("intesti",C1187)),ISNUMBER(FIND("stomach",C1187))),"NA")</f>
        <v>NA</v>
      </c>
      <c r="AX1187" t="str">
        <f>IF(OR(Table1[[#This Row],[Rodents]],Table1[[#This Row],[Human]],Table1[[#This Row],[Pig]]),NOT(OR(AQ1187,AR1187,AS1187,AT1187,AU1187,AV1187,AW1187)),"NA")</f>
        <v>NA</v>
      </c>
      <c r="AY1187" t="b">
        <f>OR(ISNUMBER(FIND("SWCNT",C1187)),ISNUMBER(FIND("SWNT",C1187)),ISNUMBER(FIND("single-wall",C1187)),ISNUMBER(FIND("single wall",C1187)),ISNUMBER(FIND("Single wall",C1187)),ISNUMBER(FIND("Single-wall",C1187)),ISNUMBER(FIND("SWCNT",B1187)),ISNUMBER(FIND("SWNT",B1187)),ISNUMBER(FIND("single-wall",B1187)),ISNUMBER(FIND("single wall",B1187)),ISNUMBER(FIND("Single-wall",B1187)),ISNUMBER(FIND("Single wall",B1187)))</f>
        <v>0</v>
      </c>
      <c r="AZ1187" t="b">
        <f>OR(ISNUMBER(FIND("MWCNT",C1187)),ISNUMBER(FIND("MWNT",C1187)),ISNUMBER(FIND("multi-wall",C1187)),ISNUMBER(FIND("multi wall",C1187)),ISNUMBER(FIND("multiwall",C1187)),ISNUMBER(FIND("Multi-wall",C1187)),ISNUMBER(FIND("Multi wall",C1187)),ISNUMBER(FIND("Multiwall",C1187)),ISNUMBER(FIND("MWCNT",B1187)),ISNUMBER(FIND("MWNT",B1187)),ISNUMBER(FIND("multi-wall",B1187)),ISNUMBER(FIND("multi wall",B1187)),ISNUMBER(FIND("multiwall",B1187)),ISNUMBER(FIND("Multi-wall",B1187)),ISNUMBER(FIND("Multi wall",B1187)),ISNUMBER(FIND("Multiwall",B1187)),ISNUMBER(FIND("Double-wall",B1187)),ISNUMBER(FIND("Double wall",B1187)),ISNUMBER(FIND("Doublewall",B1187)),ISNUMBER(FIND("double-wall",B1187)),ISNUMBER(FIND("double wall",B1187)),ISNUMBER(FIND("doublewall",B1187)))</f>
        <v>1</v>
      </c>
      <c r="BA1187" t="b">
        <f>AND(Table1[[#This Row],[SWCNT]],Table1[[#This Row],[MWCNT]])</f>
        <v>0</v>
      </c>
      <c r="BB1187" t="b">
        <f>IF(Table1[[#This Row],[SWCNT]]=TRUE,FALSE,IF(Table1[[#This Row],[MWCNT]]=TRUE,FALSE,TRUE))</f>
        <v>0</v>
      </c>
      <c r="BC1187" s="18"/>
    </row>
    <row r="1188" spans="1:55" ht="203.5">
      <c r="A1188" t="s">
        <v>5155</v>
      </c>
      <c r="B1188" s="2" t="s">
        <v>5157</v>
      </c>
      <c r="C1188" s="16" t="s">
        <v>5159</v>
      </c>
      <c r="D1188" s="17" t="s">
        <v>1326</v>
      </c>
      <c r="E1188" s="2">
        <v>2010</v>
      </c>
      <c r="F1188" t="b">
        <f>OR(ISNUMBER(FIND("cytotoxic",C1188)),ISNUMBER(FIND("Cytotoxic",C1188)),ISNUMBER(FIND("cellular toxicity",C1188)),ISNUMBER(FIND("cell death",C1188)),ISNUMBER(FIND("viable",C1188)),ISNUMBER(FIND("phytotoxic",C1188)),ISNUMBER(FIND("acute toxicity",C1188)),ISNUMBER(FIND("MTT",C1188)),ISNUMBER(FIND("survival",C1188)),ISNUMBER(FIND("prolifer",C1188)),ISNUMBER(FIND("apoptosis",C1188)),ISNUMBER(FIND("neurotoxic",C1188)),ISNUMBER(FIND("  lysis ",C1188)),ISNUMBER(FIND("necrosis",C1188)),ISNUMBER(FIND("cellular death",C1188))*3,ISNUMBER(FIND("LDH",C1188)),ISNUMBER(FIND("Acute toxicity",C1188)))</f>
        <v>0</v>
      </c>
      <c r="G1188" t="b">
        <f>OR(ISNUMBER(FIND("genotoxic",C1188)),ISNUMBER(FIND("genotoxicity",C1188)),ISNUMBER(FIND("DNA damage",C1188)),ISNUMBER(FIND("DNA",C1188)),ISNUMBER(FIND("RNA",C1188)),ISNUMBER(FIND("mesothelioma",C1188)),ISNUMBER(FIND("carcino",C1188)),ISNUMBER(FIND("mutagen",C1188)),ISNUMBER(FIND("genetic",C1188)))</f>
        <v>0</v>
      </c>
      <c r="H1188" t="b">
        <f>OR(ISNUMBER(FIND("inflammatory",C1188)),ISNUMBER(FIND("inflamm",C1188)))</f>
        <v>0</v>
      </c>
      <c r="I1188" t="b">
        <f>OR(ISNUMBER(FIND("immune",C1188)),ISNUMBER(FIND("immunological",C1188)),ISNUMBER(FIND("interleuk",C1188)),ISNUMBER(FIND("platelet activation",C1188)),ISNUMBER(FIND("monocyte",C1188)),ISNUMBER(FIND("leukocyte",C1188)),ISNUMBER(FIND("cytokine",C1188)),ISNUMBER(FIND("CD4",C1188)),ISNUMBER(FIND("CD8",C1188)),ISNUMBER(FIND("T-cell",C1188)))</f>
        <v>0</v>
      </c>
      <c r="J1188" t="b">
        <f>OR(ISNUMBER(FIND("reactive oxygen",C1188)),ISNUMBER(FIND("ROS",C1188)),ISNUMBER(FIND("free radical",C1188)),ISNUMBER(FIND("oxidative stress",C1188)),ISNUMBER(FIND("peroxid",C1188)),ISNUMBER(FIND("oxidative",C1188)),ISNUMBER(FIND("antioxid",C1188)))</f>
        <v>0</v>
      </c>
      <c r="K1188" t="b">
        <f>OR(ISNUMBER(FIND("autophag",C1188)))</f>
        <v>0</v>
      </c>
      <c r="L1188" t="b">
        <f>OR(ISNUMBER(FIND("morpholog",C1188)))</f>
        <v>0</v>
      </c>
      <c r="M1188" t="b">
        <f>OR(ISNUMBER(FIND("fibrosis",C1188)),ISNUMBER(FIND("Fibrosis",C1188)),ISNUMBER(FIND("fibrot",C1188)))</f>
        <v>1</v>
      </c>
      <c r="N1188" t="b">
        <f>OR(ISNUMBER(FIND("offspring",C1188)),ISNUMBER(FIND("Parental",C1188)),ISNUMBER(FIND("parental",C1188)),ISNUMBER(FIND("germline",C1188)),ISNUMBER(FIND("reproduc",C1188)),ISNUMBER(FIND("embryo",C1188)))</f>
        <v>0</v>
      </c>
      <c r="O1188" t="b">
        <f>OR(ISNUMBER(FIND("metabol",C1188)),ISNUMBER(FIND("Metabol",C1188)),ISNUMBER(FIND("digest",C1188)),ISNUMBER(FIND("mitochon",C1188)))</f>
        <v>0</v>
      </c>
      <c r="P1188" t="b">
        <f>OR(ISNUMBER(FIND("ecotox",C1188)),ISNUMBER(FIND("Ecotox",B1188)),ISNUMBER(FIND("ecotox",B1188)),ISNUMBER(FIND("Ecotox",C1188)))</f>
        <v>0</v>
      </c>
      <c r="Q1188" t="b">
        <f>OR(ISNUMBER(FIND("Bioaccum",C1188)),ISNUMBER(FIND("bioaccum",C1188)),ISNUMBER(FIND("accum",C1188)))</f>
        <v>0</v>
      </c>
      <c r="R1188" t="b">
        <f>OR(ISNUMBER(FIND("Occupation",C1188)),ISNUMBER(FIND("occupation",C1188)),ISNUMBER(FIND("worker",C1188)),ISNUMBER(FIND("workforce",C1188)))</f>
        <v>0</v>
      </c>
      <c r="S1188" t="b">
        <f>NOT(OR(F1188,G1188,H1188,I1188,J1188,K1188,L1188,M1188,N1188,O1188,P1188,Q1188,R1188))</f>
        <v>0</v>
      </c>
      <c r="U1188" t="b">
        <f>OR(Table1[[#This Row],[Inflammation]],Table1[[#This Row],[Immune]])</f>
        <v>0</v>
      </c>
      <c r="V1188" t="b">
        <f>IF(OR(Table1[[#This Row],[Rodents]],Table1[[#This Row],[Human]],Table1[[#This Row],[Pig]]),OR(ISNUMBER(FIND("intratrach",C1188)),ISNUMBER(FIND("nasal ",C1188)),ISNUMBER(FIND("instill",C1188))),"NA")</f>
        <v>1</v>
      </c>
      <c r="W1188" t="b">
        <f>IF(OR(Table1[[#This Row],[Rodents]],Table1[[#This Row],[Human]],Table1[[#This Row],[Pig]]),OR(ISNUMBER(FIND("dermal",C1188)),ISNUMBER(FIND("skin ",C1188))),"NA")</f>
        <v>0</v>
      </c>
      <c r="X1188" t="b">
        <f>IF(OR(Table1[[#This Row],[Rodents]],Table1[[#This Row],[Human]],Table1[[#This Row],[Pig]]),OR(ISNUMBER(FIND("injected",C1188)),ISNUMBER(FIND("periton",C1188)),ISNUMBER(FIND("intrascrot",C1188))),"NA")</f>
        <v>0</v>
      </c>
      <c r="Y1188" t="b">
        <f>IF(OR(Table1[[#This Row],[Rodents]],Table1[[#This Row],[Human]],Table1[[#This Row],[Pig]]),NOT(OR(Table1[[#This Row],[Inhaled/Intratracheal/intranasal]],Table1[[#This Row],[Dermal]],Table1[[#This Row],[Injected]])),"NA")</f>
        <v>0</v>
      </c>
      <c r="AA1188" t="b">
        <f>OR(ISNUMBER(FIND("fish ",C1188)),ISNUMBER(FIND("Fish ",C1188)),ISNUMBER(FIND("aquatic",C1188)),ISNUMBER(FIND("daphnids",C1188)),ISNUMBER(FIND("Carcinus maenas",C1188)),ISNUMBER(FIND("Daphnia",C1188)),ISNUMBER(FIND("Ruditapes philippinarum",C1188)),ISNUMBER(FIND("daphnia",C1188)),ISNUMBER(FIND("marine",C1188)),ISNUMBER(FIND("mussel",C1188)),ISNUMBER(FIND("algae",C1188)),ISNUMBER(FIND("Donax faba",C1188)),ISNUMBER(FIND("estuarine",C1188)),ISNUMBER(FIND("snail",C1188)),ISNUMBER(FIND("Prorocentrum donghaiense",C1188)) )</f>
        <v>0</v>
      </c>
      <c r="AB1188" t="b">
        <f>OR(ISNUMBER(FIND(" rat ",C1188)),ISNUMBER(FIND(" rats ",C1188)),ISNUMBER(FIND(" Rats ",C1188)),ISNUMBER(FIND(" Rat ",C1188)),ISNUMBER(FIND(" rat.",C1188)),ISNUMBER(FIND(" rats.",C1188)),ISNUMBER(FIND("mouse",C1188)),ISNUMBER(FIND("mice",C1188)), ISNUMBER(FIND(" Mice",C1188)))</f>
        <v>1</v>
      </c>
      <c r="AC1188" t="b">
        <f>OR(ISNUMBER(FIND(" cell ",C1188)),ISNUMBER(FIND("fibroblast",C1188)),ISNUMBER(FIND("macrophage",C1188)),ISNUMBER(FIND("epithelial",C1188)),ISNUMBER(FIND("endothelial",C1188)),ISNUMBER(FIND("neuron",C1188)),ISNUMBER(FIND(" cells ",C1188)),ISNUMBER(FIND("RBC",C1188)),ISNUMBER(FIND("mitochond",C1188)),ISNUMBER(FIND("adipocyte",C1188)),ISNUMBER(FIND("osteo",C1188)),ISNUMBER(FIND("keratin",C1188)),ISNUMBER(FIND(" cell's ",C1188)),ISNUMBER(FIND("eukary",C1188)),ISNUMBER(FIND("sperm",C1188)))</f>
        <v>1</v>
      </c>
      <c r="AD1188" t="b">
        <f>OR(ISNUMBER(FIND("human",B1188)),ISNUMBER(FIND("workers",B1188)),ISNUMBER(FIND("workforces",B1188)),ISNUMBER(FIND("occupational",B1188)),ISNUMBER(FIND("Case report",B1188)),ISNUMBER(FIND("Workplaces",B1188)),ISNUMBER(FIND("worker",B1188)))</f>
        <v>0</v>
      </c>
      <c r="AE1188" t="b">
        <f>OR(ISNUMBER(FIND(" plant ",C1188)),ISNUMBER(FIND("Plant ",C1188)),ISNUMBER(FIND("tomato",C1188)),ISNUMBER(FIND("plants",C1188)),ISNUMBER(FIND("Plants",C1188)),ISNUMBER(FIND("algae",C1188)),ISNUMBER(FIND("lettuce",C1188)),ISNUMBER(FIND("green gram sprouts ",C1188)),ISNUMBER(FIND("Cucurbita pepo",C1188)),ISNUMBER(FIND("bean ",C1188)),ISNUMBER(FIND("chloroplast",C1188)),ISNUMBER(FIND("chlorophyll",C1188)),ISNUMBER(FIND("seedling",C1188)),ISNUMBER(FIND("canola",C1188)),ISNUMBER(FIND("shoot",C1188)),ISNUMBER(FIND("photosynthes",C1188)),ISNUMBER(FIND(" leaves ",C1188)),,ISNUMBER(FIND("agriculture",C1188)),ISNUMBER(FIND(" crops ",C1188)))</f>
        <v>0</v>
      </c>
      <c r="AF1188" t="b">
        <f>OR(ISNUMBER(FIND("bacteria",C1188)),ISNUMBER(FIND("Bacteria",C1188)),ISNUMBER(FIND("Bacterium",C1188)),ISNUMBER(FIND("bacterium",C1188)),ISNUMBER(FIND(" coli ",C1188)))</f>
        <v>0</v>
      </c>
      <c r="AG1188" t="b">
        <f>OR(ISNUMBER(FIND("fungi",C1188)),ISNUMBER(FIND("Fungi",C1188)),ISNUMBER(FIND("fungus",C1188)),ISNUMBER(FIND("Fungus",C1188)),ISNUMBER(FIND("mushroom",C1188)),ISNUMBER(FIND("Mushroom",C1188)),ISNUMBER(FIND(" mold ",C1188)))</f>
        <v>0</v>
      </c>
      <c r="AH1188" t="b">
        <f>OR(ISNUMBER(FIND("Pig ",C1188)),ISNUMBER(FIND("pig ",C1188)),ISNUMBER(FIND("Pigs ",C1188)),ISNUMBER(FIND("pigs ",C1188)))</f>
        <v>0</v>
      </c>
      <c r="AI1188" t="b">
        <f>OR(ISNUMBER(FIND(" C. elegans",C1188)),ISNUMBER(FIND("Caenorhabditis elegans",C1188)),ISNUMBER(FIND("earthworms",C1188)),ISNUMBER(FIND(" Ficopomatus enigmaticus",C1188)),ISNUMBER(FIND("larva",C1188)),ISNUMBER(FIND("Lumbriculus variegatus",C1188)),ISNUMBER(FIND("nematode",C1188)))</f>
        <v>0</v>
      </c>
      <c r="AJ1188" t="b">
        <f>NOT(OR(AA1188,AB1188,AC1188,AD1188,AE1188,AF1188,AG1188,AH1188,AI1188))</f>
        <v>0</v>
      </c>
      <c r="AL1188" t="b">
        <f>OR(AA1188,AB1188,AD1188,AE1188,AF1188,AG1188,AH1188,AI1188)</f>
        <v>1</v>
      </c>
      <c r="AM1188" t="b">
        <f>IF(Table1[[#This Row],[In vivo?]],IF(Table1[[#This Row],[Cell]],FALSE,TRUE),FALSE)</f>
        <v>0</v>
      </c>
      <c r="AN1188" t="b">
        <f>AND(AC1188,AL1188)</f>
        <v>1</v>
      </c>
      <c r="AO1188" t="b">
        <f>IF(Table1[[#This Row],[Cell]],IF(Table1[[#This Row],[In vivo?]],FALSE,TRUE),FALSE)</f>
        <v>0</v>
      </c>
      <c r="AP1188" t="b">
        <f>NOT(OR(Table1[[#This Row],[In vivo?]],Table1[[#This Row],[Only in Cell]]))</f>
        <v>0</v>
      </c>
      <c r="AQ1188" t="b">
        <f>IF(OR(Table1[[#This Row],[Rodents]],Table1[[#This Row],[Human]],Table1[[#This Row],[Pig]]),OR(ISNUMBER(FIND("pulmonary",C1188)),ISNUMBER(FIND("lung",C1188))),"NA")</f>
        <v>1</v>
      </c>
      <c r="AR1188" t="b">
        <f>IF(OR(Table1[[#This Row],[Rodents]],Table1[[#This Row],[Human]],Table1[[#This Row],[Pig]]),OR(ISNUMBER(FIND("skin",C1188)),ISNUMBER(FIND("dermal",C1188))),"NA")</f>
        <v>0</v>
      </c>
      <c r="AS1188" t="b">
        <f>IF(OR(Table1[[#This Row],[Rodents]],Table1[[#This Row],[Human]],Table1[[#This Row],[Pig]]),OR(ISNUMBER(FIND("liver",C1188)),ISNUMBER(FIND("hepat",C1188))),"NA")</f>
        <v>0</v>
      </c>
      <c r="AT1188" t="b">
        <f>IF(OR(Table1[[#This Row],[Rodents]],Table1[[#This Row],[Human]],Table1[[#This Row],[Pig]]),OR(ISNUMBER(FIND("kidney",C1188)),ISNUMBER(FIND("neph",C1188))),"NA")</f>
        <v>0</v>
      </c>
      <c r="AU1188" t="b">
        <f>IF(OR(Table1[[#This Row],[Rodents]],Table1[[#This Row],[Human]],Table1[[#This Row],[Pig]]),OR(ISNUMBER(FIND("brain",C1188)),ISNUMBER(FIND("neur",C1188)),ISNUMBER(FIND("nerv",C1188))),"NA")</f>
        <v>0</v>
      </c>
      <c r="AV1188" t="b">
        <f>IF(OR(Table1[[#This Row],[Rodents]],Table1[[#This Row],[Human]],Table1[[#This Row],[Pig]]),OR(ISNUMBER(FIND("heart",C1188)),ISNUMBER(FIND("cardi",C1188))),"NA")</f>
        <v>0</v>
      </c>
      <c r="AW1188" t="b">
        <f>IF(OR(Table1[[#This Row],[Rodents]],Table1[[#This Row],[Human]],Table1[[#This Row],[Pig]]),OR(ISNUMBER(FIND("gastro",C1188)),ISNUMBER(FIND("intesti",C1188)),ISNUMBER(FIND("stomach",C1188))),"NA")</f>
        <v>0</v>
      </c>
      <c r="AX1188" t="b">
        <f>IF(OR(Table1[[#This Row],[Rodents]],Table1[[#This Row],[Human]],Table1[[#This Row],[Pig]]),NOT(OR(AQ1188,AR1188,AS1188,AT1188,AU1188,AV1188,AW1188)),"NA")</f>
        <v>0</v>
      </c>
      <c r="AY1188" t="b">
        <f>OR(ISNUMBER(FIND("SWCNT",C1188)),ISNUMBER(FIND("SWNT",C1188)),ISNUMBER(FIND("single-wall",C1188)),ISNUMBER(FIND("single wall",C1188)),ISNUMBER(FIND("Single wall",C1188)),ISNUMBER(FIND("Single-wall",C1188)),ISNUMBER(FIND("SWCNT",B1188)),ISNUMBER(FIND("SWNT",B1188)),ISNUMBER(FIND("single-wall",B1188)),ISNUMBER(FIND("single wall",B1188)),ISNUMBER(FIND("Single-wall",B1188)),ISNUMBER(FIND("Single wall",B1188)))</f>
        <v>1</v>
      </c>
      <c r="AZ1188" t="b">
        <f>OR(ISNUMBER(FIND("MWCNT",C1188)),ISNUMBER(FIND("MWNT",C1188)),ISNUMBER(FIND("multi-wall",C1188)),ISNUMBER(FIND("multi wall",C1188)),ISNUMBER(FIND("multiwall",C1188)),ISNUMBER(FIND("Multi-wall",C1188)),ISNUMBER(FIND("Multi wall",C1188)),ISNUMBER(FIND("Multiwall",C1188)),ISNUMBER(FIND("MWCNT",B1188)),ISNUMBER(FIND("MWNT",B1188)),ISNUMBER(FIND("multi-wall",B1188)),ISNUMBER(FIND("multi wall",B1188)),ISNUMBER(FIND("multiwall",B1188)),ISNUMBER(FIND("Multi-wall",B1188)),ISNUMBER(FIND("Multi wall",B1188)),ISNUMBER(FIND("Multiwall",B1188)),ISNUMBER(FIND("Double-wall",B1188)),ISNUMBER(FIND("Double wall",B1188)),ISNUMBER(FIND("Doublewall",B1188)),ISNUMBER(FIND("double-wall",B1188)),ISNUMBER(FIND("double wall",B1188)),ISNUMBER(FIND("doublewall",B1188)))</f>
        <v>0</v>
      </c>
      <c r="BA1188" t="b">
        <f>AND(Table1[[#This Row],[SWCNT]],Table1[[#This Row],[MWCNT]])</f>
        <v>0</v>
      </c>
      <c r="BB1188" t="b">
        <f>IF(Table1[[#This Row],[SWCNT]]=TRUE,FALSE,IF(Table1[[#This Row],[MWCNT]]=TRUE,FALSE,TRUE))</f>
        <v>0</v>
      </c>
      <c r="BC1188" s="18"/>
    </row>
    <row r="1189" spans="1:55" ht="222">
      <c r="A1189" t="s">
        <v>5473</v>
      </c>
      <c r="B1189" s="2" t="s">
        <v>5475</v>
      </c>
      <c r="C1189" s="16" t="s">
        <v>5477</v>
      </c>
      <c r="D1189" s="17" t="s">
        <v>984</v>
      </c>
      <c r="E1189" s="2">
        <v>2009</v>
      </c>
      <c r="F1189" t="b">
        <f>OR(ISNUMBER(FIND("cytotoxic",C1189)),ISNUMBER(FIND("Cytotoxic",C1189)),ISNUMBER(FIND("cellular toxicity",C1189)),ISNUMBER(FIND("cell death",C1189)),ISNUMBER(FIND("viable",C1189)),ISNUMBER(FIND("phytotoxic",C1189)),ISNUMBER(FIND("acute toxicity",C1189)),ISNUMBER(FIND("MTT",C1189)),ISNUMBER(FIND("survival",C1189)),ISNUMBER(FIND("prolifer",C1189)),ISNUMBER(FIND("apoptosis",C1189)),ISNUMBER(FIND("neurotoxic",C1189)),ISNUMBER(FIND("  lysis ",C1189)),ISNUMBER(FIND("necrosis",C1189)),ISNUMBER(FIND("cellular death",C1189))*3,ISNUMBER(FIND("LDH",C1189)),ISNUMBER(FIND("Acute toxicity",C1189)))</f>
        <v>0</v>
      </c>
      <c r="G1189" t="b">
        <f>OR(ISNUMBER(FIND("genotoxic",C1189)),ISNUMBER(FIND("genotoxicity",C1189)),ISNUMBER(FIND("DNA damage",C1189)),ISNUMBER(FIND("DNA",C1189)),ISNUMBER(FIND("RNA",C1189)),ISNUMBER(FIND("mesothelioma",C1189)),ISNUMBER(FIND("carcino",C1189)),ISNUMBER(FIND("mutagen",C1189)),ISNUMBER(FIND("genetic",C1189)))</f>
        <v>1</v>
      </c>
      <c r="H1189" t="b">
        <f>OR(ISNUMBER(FIND("inflammatory",C1189)),ISNUMBER(FIND("inflamm",C1189)))</f>
        <v>0</v>
      </c>
      <c r="I1189" t="b">
        <f>OR(ISNUMBER(FIND("immune",C1189)),ISNUMBER(FIND("immunological",C1189)),ISNUMBER(FIND("interleuk",C1189)),ISNUMBER(FIND("platelet activation",C1189)),ISNUMBER(FIND("monocyte",C1189)),ISNUMBER(FIND("leukocyte",C1189)),ISNUMBER(FIND("cytokine",C1189)),ISNUMBER(FIND("CD4",C1189)),ISNUMBER(FIND("CD8",C1189)),ISNUMBER(FIND("T-cell",C1189)))</f>
        <v>0</v>
      </c>
      <c r="J1189" t="b">
        <f>OR(ISNUMBER(FIND("reactive oxygen",C1189)),ISNUMBER(FIND("ROS",C1189)),ISNUMBER(FIND("free radical",C1189)),ISNUMBER(FIND("oxidative stress",C1189)),ISNUMBER(FIND("peroxid",C1189)),ISNUMBER(FIND("oxidative",C1189)),ISNUMBER(FIND("antioxid",C1189)))</f>
        <v>0</v>
      </c>
      <c r="K1189" t="b">
        <f>OR(ISNUMBER(FIND("autophag",C1189)))</f>
        <v>0</v>
      </c>
      <c r="L1189" t="b">
        <f>OR(ISNUMBER(FIND("morpholog",C1189)))</f>
        <v>0</v>
      </c>
      <c r="M1189" t="b">
        <f>OR(ISNUMBER(FIND("fibrosis",C1189)),ISNUMBER(FIND("Fibrosis",C1189)),ISNUMBER(FIND("fibrot",C1189)))</f>
        <v>1</v>
      </c>
      <c r="N1189" t="b">
        <f>OR(ISNUMBER(FIND("offspring",C1189)),ISNUMBER(FIND("Parental",C1189)),ISNUMBER(FIND("parental",C1189)),ISNUMBER(FIND("germline",C1189)),ISNUMBER(FIND("reproduc",C1189)),ISNUMBER(FIND("embryo",C1189)))</f>
        <v>0</v>
      </c>
      <c r="O1189" t="b">
        <f>OR(ISNUMBER(FIND("metabol",C1189)),ISNUMBER(FIND("Metabol",C1189)),ISNUMBER(FIND("digest",C1189)),ISNUMBER(FIND("mitochon",C1189)))</f>
        <v>0</v>
      </c>
      <c r="P1189" t="b">
        <f>OR(ISNUMBER(FIND("ecotox",C1189)),ISNUMBER(FIND("Ecotox",B1189)),ISNUMBER(FIND("ecotox",B1189)),ISNUMBER(FIND("Ecotox",C1189)))</f>
        <v>0</v>
      </c>
      <c r="Q1189" t="b">
        <f>OR(ISNUMBER(FIND("Bioaccum",C1189)),ISNUMBER(FIND("bioaccum",C1189)),ISNUMBER(FIND("accum",C1189)))</f>
        <v>0</v>
      </c>
      <c r="R1189" t="b">
        <f>OR(ISNUMBER(FIND("Occupation",C1189)),ISNUMBER(FIND("occupation",C1189)),ISNUMBER(FIND("worker",C1189)),ISNUMBER(FIND("workforce",C1189)))</f>
        <v>0</v>
      </c>
      <c r="S1189" t="b">
        <f>NOT(OR(F1189,G1189,H1189,I1189,J1189,K1189,L1189,M1189,N1189,O1189,P1189,Q1189,R1189))</f>
        <v>0</v>
      </c>
      <c r="U1189" t="b">
        <f>OR(Table1[[#This Row],[Inflammation]],Table1[[#This Row],[Immune]])</f>
        <v>0</v>
      </c>
      <c r="V1189" t="str">
        <f>IF(OR(Table1[[#This Row],[Rodents]],Table1[[#This Row],[Human]],Table1[[#This Row],[Pig]]),OR(ISNUMBER(FIND("intratrach",C1189)),ISNUMBER(FIND("nasal ",C1189)),ISNUMBER(FIND("instill",C1189))),"NA")</f>
        <v>NA</v>
      </c>
      <c r="W1189" t="str">
        <f>IF(OR(Table1[[#This Row],[Rodents]],Table1[[#This Row],[Human]],Table1[[#This Row],[Pig]]),OR(ISNUMBER(FIND("dermal",C1189)),ISNUMBER(FIND("skin ",C1189))),"NA")</f>
        <v>NA</v>
      </c>
      <c r="X1189" t="str">
        <f>IF(OR(Table1[[#This Row],[Rodents]],Table1[[#This Row],[Human]],Table1[[#This Row],[Pig]]),OR(ISNUMBER(FIND("injected",C1189)),ISNUMBER(FIND("periton",C1189)),ISNUMBER(FIND("intrascrot",C1189))),"NA")</f>
        <v>NA</v>
      </c>
      <c r="Y1189" t="str">
        <f>IF(OR(Table1[[#This Row],[Rodents]],Table1[[#This Row],[Human]],Table1[[#This Row],[Pig]]),NOT(OR(Table1[[#This Row],[Inhaled/Intratracheal/intranasal]],Table1[[#This Row],[Dermal]],Table1[[#This Row],[Injected]])),"NA")</f>
        <v>NA</v>
      </c>
      <c r="AA1189" t="b">
        <f>OR(ISNUMBER(FIND("fish ",C1189)),ISNUMBER(FIND("Fish ",C1189)),ISNUMBER(FIND("aquatic",C1189)),ISNUMBER(FIND("daphnids",C1189)),ISNUMBER(FIND("Carcinus maenas",C1189)),ISNUMBER(FIND("Daphnia",C1189)),ISNUMBER(FIND("Ruditapes philippinarum",C1189)),ISNUMBER(FIND("daphnia",C1189)),ISNUMBER(FIND("marine",C1189)),ISNUMBER(FIND("mussel",C1189)),ISNUMBER(FIND("algae",C1189)),ISNUMBER(FIND("Donax faba",C1189)),ISNUMBER(FIND("estuarine",C1189)),ISNUMBER(FIND("snail",C1189)),ISNUMBER(FIND("Prorocentrum donghaiense",C1189)) )</f>
        <v>0</v>
      </c>
      <c r="AB1189" t="b">
        <f>OR(ISNUMBER(FIND(" rat ",C1189)),ISNUMBER(FIND(" rats ",C1189)),ISNUMBER(FIND(" Rats ",C1189)),ISNUMBER(FIND(" Rat ",C1189)),ISNUMBER(FIND(" rat.",C1189)),ISNUMBER(FIND(" rats.",C1189)),ISNUMBER(FIND("mouse",C1189)),ISNUMBER(FIND("mice",C1189)), ISNUMBER(FIND(" Mice",C1189)))</f>
        <v>0</v>
      </c>
      <c r="AC1189" t="b">
        <f>OR(ISNUMBER(FIND(" cell ",C1189)),ISNUMBER(FIND("fibroblast",C1189)),ISNUMBER(FIND("macrophage",C1189)),ISNUMBER(FIND("epithelial",C1189)),ISNUMBER(FIND("endothelial",C1189)),ISNUMBER(FIND("neuron",C1189)),ISNUMBER(FIND(" cells ",C1189)),ISNUMBER(FIND("RBC",C1189)),ISNUMBER(FIND("mitochond",C1189)),ISNUMBER(FIND("adipocyte",C1189)),ISNUMBER(FIND("osteo",C1189)),ISNUMBER(FIND("keratin",C1189)),ISNUMBER(FIND(" cell's ",C1189)),ISNUMBER(FIND("eukary",C1189)),ISNUMBER(FIND("sperm",C1189)))</f>
        <v>1</v>
      </c>
      <c r="AD1189" t="b">
        <f>OR(ISNUMBER(FIND("human",B1189)),ISNUMBER(FIND("workers",B1189)),ISNUMBER(FIND("workforces",B1189)),ISNUMBER(FIND("occupational",B1189)),ISNUMBER(FIND("Case report",B1189)),ISNUMBER(FIND("Workplaces",B1189)),ISNUMBER(FIND("worker",B1189)))</f>
        <v>0</v>
      </c>
      <c r="AE1189" t="b">
        <f>OR(ISNUMBER(FIND(" plant ",C1189)),ISNUMBER(FIND("Plant ",C1189)),ISNUMBER(FIND("tomato",C1189)),ISNUMBER(FIND("plants",C1189)),ISNUMBER(FIND("Plants",C1189)),ISNUMBER(FIND("algae",C1189)),ISNUMBER(FIND("lettuce",C1189)),ISNUMBER(FIND("green gram sprouts ",C1189)),ISNUMBER(FIND("Cucurbita pepo",C1189)),ISNUMBER(FIND("bean ",C1189)),ISNUMBER(FIND("chloroplast",C1189)),ISNUMBER(FIND("chlorophyll",C1189)),ISNUMBER(FIND("seedling",C1189)),ISNUMBER(FIND("canola",C1189)),ISNUMBER(FIND("shoot",C1189)),ISNUMBER(FIND("photosynthes",C1189)),ISNUMBER(FIND(" leaves ",C1189)),,ISNUMBER(FIND("agriculture",C1189)),ISNUMBER(FIND(" crops ",C1189)))</f>
        <v>0</v>
      </c>
      <c r="AF1189" t="b">
        <f>OR(ISNUMBER(FIND("bacteria",C1189)),ISNUMBER(FIND("Bacteria",C1189)),ISNUMBER(FIND("Bacterium",C1189)),ISNUMBER(FIND("bacterium",C1189)),ISNUMBER(FIND(" coli ",C1189)))</f>
        <v>0</v>
      </c>
      <c r="AG1189" t="b">
        <f>OR(ISNUMBER(FIND("fungi",C1189)),ISNUMBER(FIND("Fungi",C1189)),ISNUMBER(FIND("fungus",C1189)),ISNUMBER(FIND("Fungus",C1189)),ISNUMBER(FIND("mushroom",C1189)),ISNUMBER(FIND("Mushroom",C1189)),ISNUMBER(FIND(" mold ",C1189)))</f>
        <v>0</v>
      </c>
      <c r="AH1189" t="b">
        <f>OR(ISNUMBER(FIND("Pig ",C1189)),ISNUMBER(FIND("pig ",C1189)),ISNUMBER(FIND("Pigs ",C1189)),ISNUMBER(FIND("pigs ",C1189)))</f>
        <v>0</v>
      </c>
      <c r="AI1189" t="b">
        <f>OR(ISNUMBER(FIND(" C. elegans",C1189)),ISNUMBER(FIND("Caenorhabditis elegans",C1189)),ISNUMBER(FIND("earthworms",C1189)),ISNUMBER(FIND(" Ficopomatus enigmaticus",C1189)),ISNUMBER(FIND("larva",C1189)),ISNUMBER(FIND("Lumbriculus variegatus",C1189)),ISNUMBER(FIND("nematode",C1189)))</f>
        <v>0</v>
      </c>
      <c r="AJ1189" t="b">
        <f>NOT(OR(AA1189,AB1189,AC1189,AD1189,AE1189,AF1189,AG1189,AH1189,AI1189))</f>
        <v>0</v>
      </c>
      <c r="AL1189" t="b">
        <f>OR(AA1189,AB1189,AD1189,AE1189,AF1189,AG1189,AH1189,AI1189)</f>
        <v>0</v>
      </c>
      <c r="AM1189" t="b">
        <f>IF(Table1[[#This Row],[In vivo?]],IF(Table1[[#This Row],[Cell]],FALSE,TRUE),FALSE)</f>
        <v>0</v>
      </c>
      <c r="AN1189" t="b">
        <f>AND(AC1189,AL1189)</f>
        <v>0</v>
      </c>
      <c r="AO1189" t="b">
        <f>IF(Table1[[#This Row],[Cell]],IF(Table1[[#This Row],[In vivo?]],FALSE,TRUE),FALSE)</f>
        <v>1</v>
      </c>
      <c r="AP1189" t="b">
        <f>NOT(OR(Table1[[#This Row],[In vivo?]],Table1[[#This Row],[Only in Cell]]))</f>
        <v>0</v>
      </c>
      <c r="AQ1189" t="str">
        <f>IF(OR(Table1[[#This Row],[Rodents]],Table1[[#This Row],[Human]],Table1[[#This Row],[Pig]]),OR(ISNUMBER(FIND("pulmonary",C1189)),ISNUMBER(FIND("lung",C1189))),"NA")</f>
        <v>NA</v>
      </c>
      <c r="AR1189" t="str">
        <f>IF(OR(Table1[[#This Row],[Rodents]],Table1[[#This Row],[Human]],Table1[[#This Row],[Pig]]),OR(ISNUMBER(FIND("skin",C1189)),ISNUMBER(FIND("dermal",C1189))),"NA")</f>
        <v>NA</v>
      </c>
      <c r="AS1189" t="str">
        <f>IF(OR(Table1[[#This Row],[Rodents]],Table1[[#This Row],[Human]],Table1[[#This Row],[Pig]]),OR(ISNUMBER(FIND("liver",C1189)),ISNUMBER(FIND("hepat",C1189))),"NA")</f>
        <v>NA</v>
      </c>
      <c r="AT1189" t="str">
        <f>IF(OR(Table1[[#This Row],[Rodents]],Table1[[#This Row],[Human]],Table1[[#This Row],[Pig]]),OR(ISNUMBER(FIND("kidney",C1189)),ISNUMBER(FIND("neph",C1189))),"NA")</f>
        <v>NA</v>
      </c>
      <c r="AU1189" t="str">
        <f>IF(OR(Table1[[#This Row],[Rodents]],Table1[[#This Row],[Human]],Table1[[#This Row],[Pig]]),OR(ISNUMBER(FIND("brain",C1189)),ISNUMBER(FIND("neur",C1189)),ISNUMBER(FIND("nerv",C1189))),"NA")</f>
        <v>NA</v>
      </c>
      <c r="AV1189" t="str">
        <f>IF(OR(Table1[[#This Row],[Rodents]],Table1[[#This Row],[Human]],Table1[[#This Row],[Pig]]),OR(ISNUMBER(FIND("heart",C1189)),ISNUMBER(FIND("cardi",C1189))),"NA")</f>
        <v>NA</v>
      </c>
      <c r="AW1189" t="str">
        <f>IF(OR(Table1[[#This Row],[Rodents]],Table1[[#This Row],[Human]],Table1[[#This Row],[Pig]]),OR(ISNUMBER(FIND("gastro",C1189)),ISNUMBER(FIND("intesti",C1189)),ISNUMBER(FIND("stomach",C1189))),"NA")</f>
        <v>NA</v>
      </c>
      <c r="AX1189" t="str">
        <f>IF(OR(Table1[[#This Row],[Rodents]],Table1[[#This Row],[Human]],Table1[[#This Row],[Pig]]),NOT(OR(AQ1189,AR1189,AS1189,AT1189,AU1189,AV1189,AW1189)),"NA")</f>
        <v>NA</v>
      </c>
      <c r="AY1189" t="b">
        <f>OR(ISNUMBER(FIND("SWCNT",C1189)),ISNUMBER(FIND("SWNT",C1189)),ISNUMBER(FIND("single-wall",C1189)),ISNUMBER(FIND("single wall",C1189)),ISNUMBER(FIND("Single wall",C1189)),ISNUMBER(FIND("Single-wall",C1189)),ISNUMBER(FIND("SWCNT",B1189)),ISNUMBER(FIND("SWNT",B1189)),ISNUMBER(FIND("single-wall",B1189)),ISNUMBER(FIND("single wall",B1189)),ISNUMBER(FIND("Single-wall",B1189)),ISNUMBER(FIND("Single wall",B1189)))</f>
        <v>1</v>
      </c>
      <c r="AZ1189" t="b">
        <f>OR(ISNUMBER(FIND("MWCNT",C1189)),ISNUMBER(FIND("MWNT",C1189)),ISNUMBER(FIND("multi-wall",C1189)),ISNUMBER(FIND("multi wall",C1189)),ISNUMBER(FIND("multiwall",C1189)),ISNUMBER(FIND("Multi-wall",C1189)),ISNUMBER(FIND("Multi wall",C1189)),ISNUMBER(FIND("Multiwall",C1189)),ISNUMBER(FIND("MWCNT",B1189)),ISNUMBER(FIND("MWNT",B1189)),ISNUMBER(FIND("multi-wall",B1189)),ISNUMBER(FIND("multi wall",B1189)),ISNUMBER(FIND("multiwall",B1189)),ISNUMBER(FIND("Multi-wall",B1189)),ISNUMBER(FIND("Multi wall",B1189)),ISNUMBER(FIND("Multiwall",B1189)),ISNUMBER(FIND("Double-wall",B1189)),ISNUMBER(FIND("Double wall",B1189)),ISNUMBER(FIND("Doublewall",B1189)),ISNUMBER(FIND("double-wall",B1189)),ISNUMBER(FIND("double wall",B1189)),ISNUMBER(FIND("doublewall",B1189)))</f>
        <v>1</v>
      </c>
      <c r="BA1189" t="b">
        <f>AND(Table1[[#This Row],[SWCNT]],Table1[[#This Row],[MWCNT]])</f>
        <v>1</v>
      </c>
      <c r="BB1189" t="b">
        <f>IF(Table1[[#This Row],[SWCNT]]=TRUE,FALSE,IF(Table1[[#This Row],[MWCNT]]=TRUE,FALSE,TRUE))</f>
        <v>0</v>
      </c>
      <c r="BC1189" s="18"/>
    </row>
    <row r="1190" spans="1:55" ht="240.5">
      <c r="A1190" t="s">
        <v>575</v>
      </c>
      <c r="B1190" s="2" t="s">
        <v>576</v>
      </c>
      <c r="C1190" s="16" t="s">
        <v>577</v>
      </c>
      <c r="D1190" s="17" t="s">
        <v>578</v>
      </c>
      <c r="E1190" s="2">
        <v>2021</v>
      </c>
      <c r="F1190" t="b">
        <f>OR(ISNUMBER(FIND("cytotoxic",C1190)),ISNUMBER(FIND("Cytotoxic",C1190)),ISNUMBER(FIND("cellular toxicity",C1190)),ISNUMBER(FIND("cell death",C1190)),ISNUMBER(FIND("viable",C1190)),ISNUMBER(FIND("phytotoxic",C1190)),ISNUMBER(FIND("acute toxicity",C1190)),ISNUMBER(FIND("MTT",C1190)),ISNUMBER(FIND("survival",C1190)),ISNUMBER(FIND("prolifer",C1190)),ISNUMBER(FIND("apoptosis",C1190)),ISNUMBER(FIND("neurotoxic",C1190)),ISNUMBER(FIND("  lysis ",C1190)),ISNUMBER(FIND("necrosis",C1190)),ISNUMBER(FIND("cellular death",C1190))*3,ISNUMBER(FIND("LDH",C1190)),ISNUMBER(FIND("Acute toxicity",C1190)))</f>
        <v>0</v>
      </c>
      <c r="G1190" t="b">
        <f>OR(ISNUMBER(FIND("genotoxic",C1190)),ISNUMBER(FIND("genotoxicity",C1190)),ISNUMBER(FIND("DNA damage",C1190)),ISNUMBER(FIND("DNA",C1190)),ISNUMBER(FIND("RNA",C1190)),ISNUMBER(FIND("mesothelioma",C1190)),ISNUMBER(FIND("carcino",C1190)),ISNUMBER(FIND("mutagen",C1190)),ISNUMBER(FIND("genetic",C1190)))</f>
        <v>0</v>
      </c>
      <c r="H1190" t="b">
        <f>OR(ISNUMBER(FIND("inflammatory",C1190)),ISNUMBER(FIND("inflamm",C1190)))</f>
        <v>0</v>
      </c>
      <c r="I1190" t="b">
        <f>OR(ISNUMBER(FIND("immune",C1190)),ISNUMBER(FIND("immunological",C1190)),ISNUMBER(FIND("interleuk",C1190)),ISNUMBER(FIND("platelet activation",C1190)),ISNUMBER(FIND("monocyte",C1190)),ISNUMBER(FIND("leukocyte",C1190)),ISNUMBER(FIND("cytokine",C1190)),ISNUMBER(FIND("CD4",C1190)),ISNUMBER(FIND("CD8",C1190)),ISNUMBER(FIND("T-cell",C1190)))</f>
        <v>0</v>
      </c>
      <c r="J1190" t="b">
        <f>OR(ISNUMBER(FIND("reactive oxygen",C1190)),ISNUMBER(FIND("ROS",C1190)),ISNUMBER(FIND("free radical",C1190)),ISNUMBER(FIND("oxidative stress",C1190)),ISNUMBER(FIND("peroxid",C1190)),ISNUMBER(FIND("oxidative",C1190)),ISNUMBER(FIND("antioxid",C1190)))</f>
        <v>1</v>
      </c>
      <c r="K1190" t="b">
        <f>OR(ISNUMBER(FIND("autophag",C1190)))</f>
        <v>0</v>
      </c>
      <c r="L1190" t="b">
        <f>OR(ISNUMBER(FIND("morpholog",C1190)))</f>
        <v>0</v>
      </c>
      <c r="M1190" t="b">
        <f>OR(ISNUMBER(FIND("fibrosis",C1190)),ISNUMBER(FIND("Fibrosis",C1190)),ISNUMBER(FIND("fibrot",C1190)))</f>
        <v>0</v>
      </c>
      <c r="N1190" t="b">
        <f>OR(ISNUMBER(FIND("offspring",C1190)),ISNUMBER(FIND("Parental",C1190)),ISNUMBER(FIND("parental",C1190)),ISNUMBER(FIND("germline",C1190)),ISNUMBER(FIND("reproduc",C1190)),ISNUMBER(FIND("embryo",C1190)))</f>
        <v>0</v>
      </c>
      <c r="O1190" t="b">
        <f>OR(ISNUMBER(FIND("metabol",C1190)),ISNUMBER(FIND("Metabol",C1190)),ISNUMBER(FIND("digest",C1190)),ISNUMBER(FIND("mitochon",C1190)))</f>
        <v>0</v>
      </c>
      <c r="P1190" t="b">
        <f>OR(ISNUMBER(FIND("ecotox",C1190)),ISNUMBER(FIND("Ecotox",B1190)),ISNUMBER(FIND("ecotox",B1190)),ISNUMBER(FIND("Ecotox",C1190)))</f>
        <v>0</v>
      </c>
      <c r="Q1190" t="b">
        <f>OR(ISNUMBER(FIND("Bioaccum",C1190)),ISNUMBER(FIND("bioaccum",C1190)),ISNUMBER(FIND("accum",C1190)))</f>
        <v>0</v>
      </c>
      <c r="R1190" t="b">
        <f>OR(ISNUMBER(FIND("Occupation",C1190)),ISNUMBER(FIND("occupation",C1190)),ISNUMBER(FIND("worker",C1190)),ISNUMBER(FIND("workforce",C1190)))</f>
        <v>0</v>
      </c>
      <c r="S1190" t="b">
        <f>NOT(OR(F1190,G1190,H1190,I1190,J1190,K1190,L1190,M1190,N1190,O1190,P1190,Q1190,R1190))</f>
        <v>0</v>
      </c>
      <c r="U1190" t="b">
        <f>OR(Table1[[#This Row],[Inflammation]],Table1[[#This Row],[Immune]])</f>
        <v>0</v>
      </c>
      <c r="V1190" t="str">
        <f>IF(OR(Table1[[#This Row],[Rodents]],Table1[[#This Row],[Human]],Table1[[#This Row],[Pig]]),OR(ISNUMBER(FIND("intratrach",C1190)),ISNUMBER(FIND("nasal ",C1190)),ISNUMBER(FIND("instill",C1190))),"NA")</f>
        <v>NA</v>
      </c>
      <c r="W1190" t="str">
        <f>IF(OR(Table1[[#This Row],[Rodents]],Table1[[#This Row],[Human]],Table1[[#This Row],[Pig]]),OR(ISNUMBER(FIND("dermal",C1190)),ISNUMBER(FIND("skin ",C1190))),"NA")</f>
        <v>NA</v>
      </c>
      <c r="X1190" t="str">
        <f>IF(OR(Table1[[#This Row],[Rodents]],Table1[[#This Row],[Human]],Table1[[#This Row],[Pig]]),OR(ISNUMBER(FIND("injected",C1190)),ISNUMBER(FIND("periton",C1190)),ISNUMBER(FIND("intrascrot",C1190))),"NA")</f>
        <v>NA</v>
      </c>
      <c r="Y1190" t="str">
        <f>IF(OR(Table1[[#This Row],[Rodents]],Table1[[#This Row],[Human]],Table1[[#This Row],[Pig]]),NOT(OR(Table1[[#This Row],[Inhaled/Intratracheal/intranasal]],Table1[[#This Row],[Dermal]],Table1[[#This Row],[Injected]])),"NA")</f>
        <v>NA</v>
      </c>
      <c r="AA1190" t="b">
        <f>OR(ISNUMBER(FIND("fish ",C1190)),ISNUMBER(FIND("Fish ",C1190)),ISNUMBER(FIND("aquatic",C1190)),ISNUMBER(FIND("daphnids",C1190)),ISNUMBER(FIND("Carcinus maenas",C1190)),ISNUMBER(FIND("Daphnia",C1190)),ISNUMBER(FIND("Ruditapes philippinarum",C1190)),ISNUMBER(FIND("daphnia",C1190)),ISNUMBER(FIND("marine",C1190)),ISNUMBER(FIND("mussel",C1190)),ISNUMBER(FIND("algae",C1190)),ISNUMBER(FIND("Donax faba",C1190)),ISNUMBER(FIND("estuarine",C1190)),ISNUMBER(FIND("snail",C1190)),ISNUMBER(FIND("Prorocentrum donghaiense",C1190)) )</f>
        <v>0</v>
      </c>
      <c r="AB1190" t="b">
        <f>OR(ISNUMBER(FIND(" rat ",C1190)),ISNUMBER(FIND(" rats ",C1190)),ISNUMBER(FIND(" Rats ",C1190)),ISNUMBER(FIND(" Rat ",C1190)),ISNUMBER(FIND(" rat.",C1190)),ISNUMBER(FIND(" rats.",C1190)),ISNUMBER(FIND("mouse",C1190)),ISNUMBER(FIND("mice",C1190)), ISNUMBER(FIND(" Mice",C1190)))</f>
        <v>0</v>
      </c>
      <c r="AC1190" t="b">
        <f>OR(ISNUMBER(FIND(" cell ",C1190)),ISNUMBER(FIND("fibroblast",C1190)),ISNUMBER(FIND("macrophage",C1190)),ISNUMBER(FIND("epithelial",C1190)),ISNUMBER(FIND("endothelial",C1190)),ISNUMBER(FIND("neuron",C1190)),ISNUMBER(FIND(" cells ",C1190)),ISNUMBER(FIND("RBC",C1190)),ISNUMBER(FIND("mitochond",C1190)),ISNUMBER(FIND("adipocyte",C1190)),ISNUMBER(FIND("osteo",C1190)),ISNUMBER(FIND("keratin",C1190)),ISNUMBER(FIND(" cell's ",C1190)),ISNUMBER(FIND("eukary",C1190)),ISNUMBER(FIND("sperm",C1190)))</f>
        <v>0</v>
      </c>
      <c r="AD1190" t="b">
        <f>OR(ISNUMBER(FIND("human",B1190)),ISNUMBER(FIND("workers",B1190)),ISNUMBER(FIND("workforces",B1190)),ISNUMBER(FIND("occupational",B1190)),ISNUMBER(FIND("Case report",B1190)),ISNUMBER(FIND("Workplaces",B1190)),ISNUMBER(FIND("worker",B1190)))</f>
        <v>0</v>
      </c>
      <c r="AE1190" t="b">
        <f>OR(ISNUMBER(FIND(" plant ",C1190)),ISNUMBER(FIND("Plant ",C1190)),ISNUMBER(FIND("tomato",C1190)),ISNUMBER(FIND("plants",C1190)),ISNUMBER(FIND("Plants",C1190)),ISNUMBER(FIND("algae",C1190)),ISNUMBER(FIND("lettuce",C1190)),ISNUMBER(FIND("green gram sprouts ",C1190)),ISNUMBER(FIND("Cucurbita pepo",C1190)),ISNUMBER(FIND("bean ",C1190)),ISNUMBER(FIND("chloroplast",C1190)),ISNUMBER(FIND("chlorophyll",C1190)),ISNUMBER(FIND("seedling",C1190)),ISNUMBER(FIND("canola",C1190)),ISNUMBER(FIND("shoot",C1190)),ISNUMBER(FIND("photosynthes",C1190)),ISNUMBER(FIND(" leaves ",C1190)),,ISNUMBER(FIND("agriculture",C1190)),ISNUMBER(FIND(" crops ",C1190)))</f>
        <v>1</v>
      </c>
      <c r="AF1190" t="b">
        <f>OR(ISNUMBER(FIND("bacteria",C1190)),ISNUMBER(FIND("Bacteria",C1190)),ISNUMBER(FIND("Bacterium",C1190)),ISNUMBER(FIND("bacterium",C1190)),ISNUMBER(FIND(" coli ",C1190)))</f>
        <v>0</v>
      </c>
      <c r="AG1190" t="b">
        <f>OR(ISNUMBER(FIND("fungi",C1190)),ISNUMBER(FIND("Fungi",C1190)),ISNUMBER(FIND("fungus",C1190)),ISNUMBER(FIND("Fungus",C1190)),ISNUMBER(FIND("mushroom",C1190)),ISNUMBER(FIND("Mushroom",C1190)),ISNUMBER(FIND(" mold ",C1190)))</f>
        <v>0</v>
      </c>
      <c r="AH1190" t="b">
        <f>OR(ISNUMBER(FIND("Pig ",C1190)),ISNUMBER(FIND("pig ",C1190)),ISNUMBER(FIND("Pigs ",C1190)),ISNUMBER(FIND("pigs ",C1190)))</f>
        <v>0</v>
      </c>
      <c r="AI1190" t="b">
        <f>OR(ISNUMBER(FIND(" C. elegans",C1190)),ISNUMBER(FIND("Caenorhabditis elegans",C1190)),ISNUMBER(FIND("earthworms",C1190)),ISNUMBER(FIND(" Ficopomatus enigmaticus",C1190)),ISNUMBER(FIND("larva",C1190)),ISNUMBER(FIND("Lumbriculus variegatus",C1190)),ISNUMBER(FIND("nematode",C1190)))</f>
        <v>0</v>
      </c>
      <c r="AJ1190" t="b">
        <f>NOT(OR(AA1190,AB1190,AC1190,AD1190,AE1190,AF1190,AG1190,AH1190,AI1190))</f>
        <v>0</v>
      </c>
      <c r="AL1190" t="b">
        <f>OR(AA1190,AB1190,AD1190,AE1190,AF1190,AG1190,AH1190,AI1190)</f>
        <v>1</v>
      </c>
      <c r="AM1190" t="b">
        <f>IF(Table1[[#This Row],[In vivo?]],IF(Table1[[#This Row],[Cell]],FALSE,TRUE),FALSE)</f>
        <v>1</v>
      </c>
      <c r="AN1190" t="b">
        <f>AND(AC1190,AL1190)</f>
        <v>0</v>
      </c>
      <c r="AO1190" t="b">
        <f>IF(Table1[[#This Row],[Cell]],IF(Table1[[#This Row],[In vivo?]],FALSE,TRUE),FALSE)</f>
        <v>0</v>
      </c>
      <c r="AP1190" t="b">
        <f>NOT(OR(Table1[[#This Row],[In vivo?]],Table1[[#This Row],[Only in Cell]]))</f>
        <v>0</v>
      </c>
      <c r="AQ1190" t="str">
        <f>IF(OR(Table1[[#This Row],[Rodents]],Table1[[#This Row],[Human]],Table1[[#This Row],[Pig]]),OR(ISNUMBER(FIND("pulmonary",C1190)),ISNUMBER(FIND("lung",C1190))),"NA")</f>
        <v>NA</v>
      </c>
      <c r="AR1190" t="str">
        <f>IF(OR(Table1[[#This Row],[Rodents]],Table1[[#This Row],[Human]],Table1[[#This Row],[Pig]]),OR(ISNUMBER(FIND("skin",C1190)),ISNUMBER(FIND("dermal",C1190))),"NA")</f>
        <v>NA</v>
      </c>
      <c r="AS1190" t="str">
        <f>IF(OR(Table1[[#This Row],[Rodents]],Table1[[#This Row],[Human]],Table1[[#This Row],[Pig]]),OR(ISNUMBER(FIND("liver",C1190)),ISNUMBER(FIND("hepat",C1190))),"NA")</f>
        <v>NA</v>
      </c>
      <c r="AT1190" t="str">
        <f>IF(OR(Table1[[#This Row],[Rodents]],Table1[[#This Row],[Human]],Table1[[#This Row],[Pig]]),OR(ISNUMBER(FIND("kidney",C1190)),ISNUMBER(FIND("neph",C1190))),"NA")</f>
        <v>NA</v>
      </c>
      <c r="AU1190" t="str">
        <f>IF(OR(Table1[[#This Row],[Rodents]],Table1[[#This Row],[Human]],Table1[[#This Row],[Pig]]),OR(ISNUMBER(FIND("brain",C1190)),ISNUMBER(FIND("neur",C1190)),ISNUMBER(FIND("nerv",C1190))),"NA")</f>
        <v>NA</v>
      </c>
      <c r="AV1190" t="str">
        <f>IF(OR(Table1[[#This Row],[Rodents]],Table1[[#This Row],[Human]],Table1[[#This Row],[Pig]]),OR(ISNUMBER(FIND("heart",C1190)),ISNUMBER(FIND("cardi",C1190))),"NA")</f>
        <v>NA</v>
      </c>
      <c r="AW1190" t="str">
        <f>IF(OR(Table1[[#This Row],[Rodents]],Table1[[#This Row],[Human]],Table1[[#This Row],[Pig]]),OR(ISNUMBER(FIND("gastro",C1190)),ISNUMBER(FIND("intesti",C1190)),ISNUMBER(FIND("stomach",C1190))),"NA")</f>
        <v>NA</v>
      </c>
      <c r="AX1190" t="str">
        <f>IF(OR(Table1[[#This Row],[Rodents]],Table1[[#This Row],[Human]],Table1[[#This Row],[Pig]]),NOT(OR(AQ1190,AR1190,AS1190,AT1190,AU1190,AV1190,AW1190)),"NA")</f>
        <v>NA</v>
      </c>
      <c r="AY1190" t="b">
        <f>OR(ISNUMBER(FIND("SWCNT",C1190)),ISNUMBER(FIND("SWNT",C1190)),ISNUMBER(FIND("single-wall",C1190)),ISNUMBER(FIND("single wall",C1190)),ISNUMBER(FIND("Single wall",C1190)),ISNUMBER(FIND("Single-wall",C1190)),ISNUMBER(FIND("SWCNT",B1190)),ISNUMBER(FIND("SWNT",B1190)),ISNUMBER(FIND("single-wall",B1190)),ISNUMBER(FIND("single wall",B1190)),ISNUMBER(FIND("Single-wall",B1190)),ISNUMBER(FIND("Single wall",B1190)))</f>
        <v>0</v>
      </c>
      <c r="AZ1190" t="b">
        <f>OR(ISNUMBER(FIND("MWCNT",C1190)),ISNUMBER(FIND("MWNT",C1190)),ISNUMBER(FIND("multi-wall",C1190)),ISNUMBER(FIND("multi wall",C1190)),ISNUMBER(FIND("multiwall",C1190)),ISNUMBER(FIND("Multi-wall",C1190)),ISNUMBER(FIND("Multi wall",C1190)),ISNUMBER(FIND("Multiwall",C1190)),ISNUMBER(FIND("MWCNT",B1190)),ISNUMBER(FIND("MWNT",B1190)),ISNUMBER(FIND("multi-wall",B1190)),ISNUMBER(FIND("multi wall",B1190)),ISNUMBER(FIND("multiwall",B1190)),ISNUMBER(FIND("Multi-wall",B1190)),ISNUMBER(FIND("Multi wall",B1190)),ISNUMBER(FIND("Multiwall",B1190)),ISNUMBER(FIND("Double-wall",B1190)),ISNUMBER(FIND("Double wall",B1190)),ISNUMBER(FIND("Doublewall",B1190)),ISNUMBER(FIND("double-wall",B1190)),ISNUMBER(FIND("double wall",B1190)),ISNUMBER(FIND("doublewall",B1190)))</f>
        <v>1</v>
      </c>
      <c r="BA1190" t="b">
        <f>AND(Table1[[#This Row],[SWCNT]],Table1[[#This Row],[MWCNT]])</f>
        <v>0</v>
      </c>
      <c r="BB1190" t="b">
        <f>IF(Table1[[#This Row],[SWCNT]]=TRUE,FALSE,IF(Table1[[#This Row],[MWCNT]]=TRUE,FALSE,TRUE))</f>
        <v>0</v>
      </c>
      <c r="BC1190" s="18"/>
    </row>
    <row r="1191" spans="1:55" ht="259">
      <c r="A1191" t="s">
        <v>1042</v>
      </c>
      <c r="B1191" s="2" t="s">
        <v>1043</v>
      </c>
      <c r="C1191" s="16" t="s">
        <v>1044</v>
      </c>
      <c r="D1191" s="17" t="s">
        <v>22</v>
      </c>
      <c r="E1191" s="2">
        <v>2020</v>
      </c>
      <c r="F1191" t="b">
        <f>OR(ISNUMBER(FIND("cytotoxic",C1191)),ISNUMBER(FIND("Cytotoxic",C1191)),ISNUMBER(FIND("cellular toxicity",C1191)),ISNUMBER(FIND("cell death",C1191)),ISNUMBER(FIND("viable",C1191)),ISNUMBER(FIND("phytotoxic",C1191)),ISNUMBER(FIND("acute toxicity",C1191)),ISNUMBER(FIND("MTT",C1191)),ISNUMBER(FIND("survival",C1191)),ISNUMBER(FIND("prolifer",C1191)),ISNUMBER(FIND("apoptosis",C1191)),ISNUMBER(FIND("neurotoxic",C1191)),ISNUMBER(FIND("  lysis ",C1191)),ISNUMBER(FIND("necrosis",C1191)),ISNUMBER(FIND("cellular death",C1191))*3,ISNUMBER(FIND("LDH",C1191)),ISNUMBER(FIND("Acute toxicity",C1191)))</f>
        <v>0</v>
      </c>
      <c r="G1191" t="b">
        <f>OR(ISNUMBER(FIND("genotoxic",C1191)),ISNUMBER(FIND("genotoxicity",C1191)),ISNUMBER(FIND("DNA damage",C1191)),ISNUMBER(FIND("DNA",C1191)),ISNUMBER(FIND("RNA",C1191)),ISNUMBER(FIND("mesothelioma",C1191)),ISNUMBER(FIND("carcino",C1191)),ISNUMBER(FIND("mutagen",C1191)),ISNUMBER(FIND("genetic",C1191)))</f>
        <v>0</v>
      </c>
      <c r="H1191" t="b">
        <f>OR(ISNUMBER(FIND("inflammatory",C1191)),ISNUMBER(FIND("inflamm",C1191)))</f>
        <v>0</v>
      </c>
      <c r="I1191" t="b">
        <f>OR(ISNUMBER(FIND("immune",C1191)),ISNUMBER(FIND("immunological",C1191)),ISNUMBER(FIND("interleuk",C1191)),ISNUMBER(FIND("platelet activation",C1191)),ISNUMBER(FIND("monocyte",C1191)),ISNUMBER(FIND("leukocyte",C1191)),ISNUMBER(FIND("cytokine",C1191)),ISNUMBER(FIND("CD4",C1191)),ISNUMBER(FIND("CD8",C1191)),ISNUMBER(FIND("T-cell",C1191)))</f>
        <v>0</v>
      </c>
      <c r="J1191" t="b">
        <f>OR(ISNUMBER(FIND("reactive oxygen",C1191)),ISNUMBER(FIND("ROS",C1191)),ISNUMBER(FIND("free radical",C1191)),ISNUMBER(FIND("oxidative stress",C1191)),ISNUMBER(FIND("peroxid",C1191)),ISNUMBER(FIND("oxidative",C1191)),ISNUMBER(FIND("antioxid",C1191)))</f>
        <v>1</v>
      </c>
      <c r="K1191" t="b">
        <f>OR(ISNUMBER(FIND("autophag",C1191)))</f>
        <v>0</v>
      </c>
      <c r="L1191" t="b">
        <f>OR(ISNUMBER(FIND("morpholog",C1191)))</f>
        <v>0</v>
      </c>
      <c r="M1191" t="b">
        <f>OR(ISNUMBER(FIND("fibrosis",C1191)),ISNUMBER(FIND("Fibrosis",C1191)),ISNUMBER(FIND("fibrot",C1191)))</f>
        <v>0</v>
      </c>
      <c r="N1191" t="b">
        <f>OR(ISNUMBER(FIND("offspring",C1191)),ISNUMBER(FIND("Parental",C1191)),ISNUMBER(FIND("parental",C1191)),ISNUMBER(FIND("germline",C1191)),ISNUMBER(FIND("reproduc",C1191)),ISNUMBER(FIND("embryo",C1191)))</f>
        <v>0</v>
      </c>
      <c r="O1191" t="b">
        <f>OR(ISNUMBER(FIND("metabol",C1191)),ISNUMBER(FIND("Metabol",C1191)),ISNUMBER(FIND("digest",C1191)),ISNUMBER(FIND("mitochon",C1191)))</f>
        <v>0</v>
      </c>
      <c r="P1191" t="b">
        <f>OR(ISNUMBER(FIND("ecotox",C1191)),ISNUMBER(FIND("Ecotox",B1191)),ISNUMBER(FIND("ecotox",B1191)),ISNUMBER(FIND("Ecotox",C1191)))</f>
        <v>0</v>
      </c>
      <c r="Q1191" t="b">
        <f>OR(ISNUMBER(FIND("Bioaccum",C1191)),ISNUMBER(FIND("bioaccum",C1191)),ISNUMBER(FIND("accum",C1191)))</f>
        <v>0</v>
      </c>
      <c r="R1191" t="b">
        <f>OR(ISNUMBER(FIND("Occupation",C1191)),ISNUMBER(FIND("occupation",C1191)),ISNUMBER(FIND("worker",C1191)),ISNUMBER(FIND("workforce",C1191)))</f>
        <v>0</v>
      </c>
      <c r="S1191" t="b">
        <f>NOT(OR(F1191,G1191,H1191,I1191,J1191,K1191,L1191,M1191,N1191,O1191,P1191,Q1191,R1191))</f>
        <v>0</v>
      </c>
      <c r="U1191" t="b">
        <f>OR(Table1[[#This Row],[Inflammation]],Table1[[#This Row],[Immune]])</f>
        <v>0</v>
      </c>
      <c r="V1191" t="str">
        <f>IF(OR(Table1[[#This Row],[Rodents]],Table1[[#This Row],[Human]],Table1[[#This Row],[Pig]]),OR(ISNUMBER(FIND("intratrach",C1191)),ISNUMBER(FIND("nasal ",C1191)),ISNUMBER(FIND("instill",C1191))),"NA")</f>
        <v>NA</v>
      </c>
      <c r="W1191" t="str">
        <f>IF(OR(Table1[[#This Row],[Rodents]],Table1[[#This Row],[Human]],Table1[[#This Row],[Pig]]),OR(ISNUMBER(FIND("dermal",C1191)),ISNUMBER(FIND("skin ",C1191))),"NA")</f>
        <v>NA</v>
      </c>
      <c r="X1191" t="str">
        <f>IF(OR(Table1[[#This Row],[Rodents]],Table1[[#This Row],[Human]],Table1[[#This Row],[Pig]]),OR(ISNUMBER(FIND("injected",C1191)),ISNUMBER(FIND("periton",C1191)),ISNUMBER(FIND("intrascrot",C1191))),"NA")</f>
        <v>NA</v>
      </c>
      <c r="Y1191" t="str">
        <f>IF(OR(Table1[[#This Row],[Rodents]],Table1[[#This Row],[Human]],Table1[[#This Row],[Pig]]),NOT(OR(Table1[[#This Row],[Inhaled/Intratracheal/intranasal]],Table1[[#This Row],[Dermal]],Table1[[#This Row],[Injected]])),"NA")</f>
        <v>NA</v>
      </c>
      <c r="AA1191" t="b">
        <f>OR(ISNUMBER(FIND("fish ",C1191)),ISNUMBER(FIND("Fish ",C1191)),ISNUMBER(FIND("aquatic",C1191)),ISNUMBER(FIND("daphnids",C1191)),ISNUMBER(FIND("Carcinus maenas",C1191)),ISNUMBER(FIND("Daphnia",C1191)),ISNUMBER(FIND("Ruditapes philippinarum",C1191)),ISNUMBER(FIND("daphnia",C1191)),ISNUMBER(FIND("marine",C1191)),ISNUMBER(FIND("mussel",C1191)),ISNUMBER(FIND("algae",C1191)),ISNUMBER(FIND("Donax faba",C1191)),ISNUMBER(FIND("estuarine",C1191)),ISNUMBER(FIND("snail",C1191)),ISNUMBER(FIND("Prorocentrum donghaiense",C1191)) )</f>
        <v>0</v>
      </c>
      <c r="AB1191" t="b">
        <f>OR(ISNUMBER(FIND(" rat ",C1191)),ISNUMBER(FIND(" rats ",C1191)),ISNUMBER(FIND(" Rats ",C1191)),ISNUMBER(FIND(" Rat ",C1191)),ISNUMBER(FIND(" rat.",C1191)),ISNUMBER(FIND(" rats.",C1191)),ISNUMBER(FIND("mouse",C1191)),ISNUMBER(FIND("mice",C1191)), ISNUMBER(FIND(" Mice",C1191)))</f>
        <v>0</v>
      </c>
      <c r="AC1191" t="b">
        <f>OR(ISNUMBER(FIND(" cell ",C1191)),ISNUMBER(FIND("fibroblast",C1191)),ISNUMBER(FIND("macrophage",C1191)),ISNUMBER(FIND("epithelial",C1191)),ISNUMBER(FIND("endothelial",C1191)),ISNUMBER(FIND("neuron",C1191)),ISNUMBER(FIND(" cells ",C1191)),ISNUMBER(FIND("RBC",C1191)),ISNUMBER(FIND("mitochond",C1191)),ISNUMBER(FIND("adipocyte",C1191)),ISNUMBER(FIND("osteo",C1191)),ISNUMBER(FIND("keratin",C1191)),ISNUMBER(FIND(" cell's ",C1191)),ISNUMBER(FIND("eukary",C1191)),ISNUMBER(FIND("sperm",C1191)))</f>
        <v>0</v>
      </c>
      <c r="AD1191" t="b">
        <f>OR(ISNUMBER(FIND("human",B1191)),ISNUMBER(FIND("workers",B1191)),ISNUMBER(FIND("workforces",B1191)),ISNUMBER(FIND("occupational",B1191)),ISNUMBER(FIND("Case report",B1191)),ISNUMBER(FIND("Workplaces",B1191)),ISNUMBER(FIND("worker",B1191)))</f>
        <v>0</v>
      </c>
      <c r="AE1191" t="b">
        <f>OR(ISNUMBER(FIND(" plant ",C1191)),ISNUMBER(FIND("Plant ",C1191)),ISNUMBER(FIND("tomato",C1191)),ISNUMBER(FIND("plants",C1191)),ISNUMBER(FIND("Plants",C1191)),ISNUMBER(FIND("algae",C1191)),ISNUMBER(FIND("lettuce",C1191)),ISNUMBER(FIND("green gram sprouts ",C1191)),ISNUMBER(FIND("Cucurbita pepo",C1191)),ISNUMBER(FIND("bean ",C1191)),ISNUMBER(FIND("chloroplast",C1191)),ISNUMBER(FIND("chlorophyll",C1191)),ISNUMBER(FIND("seedling",C1191)),ISNUMBER(FIND("canola",C1191)),ISNUMBER(FIND("shoot",C1191)),ISNUMBER(FIND("photosynthes",C1191)),ISNUMBER(FIND(" leaves ",C1191)),,ISNUMBER(FIND("agriculture",C1191)),ISNUMBER(FIND(" crops ",C1191)))</f>
        <v>1</v>
      </c>
      <c r="AF1191" t="b">
        <f>OR(ISNUMBER(FIND("bacteria",C1191)),ISNUMBER(FIND("Bacteria",C1191)),ISNUMBER(FIND("Bacterium",C1191)),ISNUMBER(FIND("bacterium",C1191)),ISNUMBER(FIND(" coli ",C1191)))</f>
        <v>0</v>
      </c>
      <c r="AG1191" t="b">
        <f>OR(ISNUMBER(FIND("fungi",C1191)),ISNUMBER(FIND("Fungi",C1191)),ISNUMBER(FIND("fungus",C1191)),ISNUMBER(FIND("Fungus",C1191)),ISNUMBER(FIND("mushroom",C1191)),ISNUMBER(FIND("Mushroom",C1191)),ISNUMBER(FIND(" mold ",C1191)))</f>
        <v>0</v>
      </c>
      <c r="AH1191" t="b">
        <f>OR(ISNUMBER(FIND("Pig ",C1191)),ISNUMBER(FIND("pig ",C1191)),ISNUMBER(FIND("Pigs ",C1191)),ISNUMBER(FIND("pigs ",C1191)))</f>
        <v>0</v>
      </c>
      <c r="AI1191" t="b">
        <f>OR(ISNUMBER(FIND(" C. elegans",C1191)),ISNUMBER(FIND("Caenorhabditis elegans",C1191)),ISNUMBER(FIND("earthworms",C1191)),ISNUMBER(FIND(" Ficopomatus enigmaticus",C1191)),ISNUMBER(FIND("larva",C1191)),ISNUMBER(FIND("Lumbriculus variegatus",C1191)),ISNUMBER(FIND("nematode",C1191)))</f>
        <v>0</v>
      </c>
      <c r="AJ1191" t="b">
        <f>NOT(OR(AA1191,AB1191,AC1191,AD1191,AE1191,AF1191,AG1191,AH1191,AI1191))</f>
        <v>0</v>
      </c>
      <c r="AL1191" t="b">
        <f>OR(AA1191,AB1191,AD1191,AE1191,AF1191,AG1191,AH1191,AI1191)</f>
        <v>1</v>
      </c>
      <c r="AM1191" t="b">
        <f>IF(Table1[[#This Row],[In vivo?]],IF(Table1[[#This Row],[Cell]],FALSE,TRUE),FALSE)</f>
        <v>1</v>
      </c>
      <c r="AN1191" t="b">
        <f>AND(AC1191,AL1191)</f>
        <v>0</v>
      </c>
      <c r="AO1191" t="b">
        <f>IF(Table1[[#This Row],[Cell]],IF(Table1[[#This Row],[In vivo?]],FALSE,TRUE),FALSE)</f>
        <v>0</v>
      </c>
      <c r="AP1191" t="b">
        <f>NOT(OR(Table1[[#This Row],[In vivo?]],Table1[[#This Row],[Only in Cell]]))</f>
        <v>0</v>
      </c>
      <c r="AQ1191" t="str">
        <f>IF(OR(Table1[[#This Row],[Rodents]],Table1[[#This Row],[Human]],Table1[[#This Row],[Pig]]),OR(ISNUMBER(FIND("pulmonary",C1191)),ISNUMBER(FIND("lung",C1191))),"NA")</f>
        <v>NA</v>
      </c>
      <c r="AR1191" t="str">
        <f>IF(OR(Table1[[#This Row],[Rodents]],Table1[[#This Row],[Human]],Table1[[#This Row],[Pig]]),OR(ISNUMBER(FIND("skin",C1191)),ISNUMBER(FIND("dermal",C1191))),"NA")</f>
        <v>NA</v>
      </c>
      <c r="AS1191" t="str">
        <f>IF(OR(Table1[[#This Row],[Rodents]],Table1[[#This Row],[Human]],Table1[[#This Row],[Pig]]),OR(ISNUMBER(FIND("liver",C1191)),ISNUMBER(FIND("hepat",C1191))),"NA")</f>
        <v>NA</v>
      </c>
      <c r="AT1191" t="str">
        <f>IF(OR(Table1[[#This Row],[Rodents]],Table1[[#This Row],[Human]],Table1[[#This Row],[Pig]]),OR(ISNUMBER(FIND("kidney",C1191)),ISNUMBER(FIND("neph",C1191))),"NA")</f>
        <v>NA</v>
      </c>
      <c r="AU1191" t="str">
        <f>IF(OR(Table1[[#This Row],[Rodents]],Table1[[#This Row],[Human]],Table1[[#This Row],[Pig]]),OR(ISNUMBER(FIND("brain",C1191)),ISNUMBER(FIND("neur",C1191)),ISNUMBER(FIND("nerv",C1191))),"NA")</f>
        <v>NA</v>
      </c>
      <c r="AV1191" t="str">
        <f>IF(OR(Table1[[#This Row],[Rodents]],Table1[[#This Row],[Human]],Table1[[#This Row],[Pig]]),OR(ISNUMBER(FIND("heart",C1191)),ISNUMBER(FIND("cardi",C1191))),"NA")</f>
        <v>NA</v>
      </c>
      <c r="AW1191" t="str">
        <f>IF(OR(Table1[[#This Row],[Rodents]],Table1[[#This Row],[Human]],Table1[[#This Row],[Pig]]),OR(ISNUMBER(FIND("gastro",C1191)),ISNUMBER(FIND("intesti",C1191)),ISNUMBER(FIND("stomach",C1191))),"NA")</f>
        <v>NA</v>
      </c>
      <c r="AX1191" t="str">
        <f>IF(OR(Table1[[#This Row],[Rodents]],Table1[[#This Row],[Human]],Table1[[#This Row],[Pig]]),NOT(OR(AQ1191,AR1191,AS1191,AT1191,AU1191,AV1191,AW1191)),"NA")</f>
        <v>NA</v>
      </c>
      <c r="AY1191" t="b">
        <f>OR(ISNUMBER(FIND("SWCNT",C1191)),ISNUMBER(FIND("SWNT",C1191)),ISNUMBER(FIND("single-wall",C1191)),ISNUMBER(FIND("single wall",C1191)),ISNUMBER(FIND("Single wall",C1191)),ISNUMBER(FIND("Single-wall",C1191)),ISNUMBER(FIND("SWCNT",B1191)),ISNUMBER(FIND("SWNT",B1191)),ISNUMBER(FIND("single-wall",B1191)),ISNUMBER(FIND("single wall",B1191)),ISNUMBER(FIND("Single-wall",B1191)),ISNUMBER(FIND("Single wall",B1191)))</f>
        <v>0</v>
      </c>
      <c r="AZ1191" t="b">
        <f>OR(ISNUMBER(FIND("MWCNT",C1191)),ISNUMBER(FIND("MWNT",C1191)),ISNUMBER(FIND("multi-wall",C1191)),ISNUMBER(FIND("multi wall",C1191)),ISNUMBER(FIND("multiwall",C1191)),ISNUMBER(FIND("Multi-wall",C1191)),ISNUMBER(FIND("Multi wall",C1191)),ISNUMBER(FIND("Multiwall",C1191)),ISNUMBER(FIND("MWCNT",B1191)),ISNUMBER(FIND("MWNT",B1191)),ISNUMBER(FIND("multi-wall",B1191)),ISNUMBER(FIND("multi wall",B1191)),ISNUMBER(FIND("multiwall",B1191)),ISNUMBER(FIND("Multi-wall",B1191)),ISNUMBER(FIND("Multi wall",B1191)),ISNUMBER(FIND("Multiwall",B1191)),ISNUMBER(FIND("Double-wall",B1191)),ISNUMBER(FIND("Double wall",B1191)),ISNUMBER(FIND("Doublewall",B1191)),ISNUMBER(FIND("double-wall",B1191)),ISNUMBER(FIND("double wall",B1191)),ISNUMBER(FIND("doublewall",B1191)))</f>
        <v>1</v>
      </c>
      <c r="BA1191" t="b">
        <f>AND(Table1[[#This Row],[SWCNT]],Table1[[#This Row],[MWCNT]])</f>
        <v>0</v>
      </c>
      <c r="BB1191" t="b">
        <f>IF(Table1[[#This Row],[SWCNT]]=TRUE,FALSE,IF(Table1[[#This Row],[MWCNT]]=TRUE,FALSE,TRUE))</f>
        <v>0</v>
      </c>
      <c r="BC1191" s="18"/>
    </row>
    <row r="1192" spans="1:55" ht="296">
      <c r="A1192" t="s">
        <v>1170</v>
      </c>
      <c r="B1192" s="2" t="s">
        <v>1171</v>
      </c>
      <c r="C1192" s="16" t="s">
        <v>1172</v>
      </c>
      <c r="D1192" s="17" t="s">
        <v>1173</v>
      </c>
      <c r="E1192" s="2">
        <v>2020</v>
      </c>
      <c r="F1192" t="b">
        <f>OR(ISNUMBER(FIND("cytotoxic",C1192)),ISNUMBER(FIND("Cytotoxic",C1192)),ISNUMBER(FIND("cellular toxicity",C1192)),ISNUMBER(FIND("cell death",C1192)),ISNUMBER(FIND("viable",C1192)),ISNUMBER(FIND("phytotoxic",C1192)),ISNUMBER(FIND("acute toxicity",C1192)),ISNUMBER(FIND("MTT",C1192)),ISNUMBER(FIND("survival",C1192)),ISNUMBER(FIND("prolifer",C1192)),ISNUMBER(FIND("apoptosis",C1192)),ISNUMBER(FIND("neurotoxic",C1192)),ISNUMBER(FIND("  lysis ",C1192)),ISNUMBER(FIND("necrosis",C1192)),ISNUMBER(FIND("cellular death",C1192))*3,ISNUMBER(FIND("LDH",C1192)),ISNUMBER(FIND("Acute toxicity",C1192)))</f>
        <v>0</v>
      </c>
      <c r="G1192" t="b">
        <f>OR(ISNUMBER(FIND("genotoxic",C1192)),ISNUMBER(FIND("genotoxicity",C1192)),ISNUMBER(FIND("DNA damage",C1192)),ISNUMBER(FIND("DNA",C1192)),ISNUMBER(FIND("RNA",C1192)),ISNUMBER(FIND("mesothelioma",C1192)),ISNUMBER(FIND("carcino",C1192)),ISNUMBER(FIND("mutagen",C1192)),ISNUMBER(FIND("genetic",C1192)))</f>
        <v>0</v>
      </c>
      <c r="H1192" t="b">
        <f>OR(ISNUMBER(FIND("inflammatory",C1192)),ISNUMBER(FIND("inflamm",C1192)))</f>
        <v>0</v>
      </c>
      <c r="I1192" t="b">
        <f>OR(ISNUMBER(FIND("immune",C1192)),ISNUMBER(FIND("immunological",C1192)),ISNUMBER(FIND("interleuk",C1192)),ISNUMBER(FIND("platelet activation",C1192)),ISNUMBER(FIND("monocyte",C1192)),ISNUMBER(FIND("leukocyte",C1192)),ISNUMBER(FIND("cytokine",C1192)),ISNUMBER(FIND("CD4",C1192)),ISNUMBER(FIND("CD8",C1192)),ISNUMBER(FIND("T-cell",C1192)))</f>
        <v>0</v>
      </c>
      <c r="J1192" t="b">
        <f>OR(ISNUMBER(FIND("reactive oxygen",C1192)),ISNUMBER(FIND("ROS",C1192)),ISNUMBER(FIND("free radical",C1192)),ISNUMBER(FIND("oxidative stress",C1192)),ISNUMBER(FIND("peroxid",C1192)),ISNUMBER(FIND("oxidative",C1192)),ISNUMBER(FIND("antioxid",C1192)))</f>
        <v>1</v>
      </c>
      <c r="K1192" t="b">
        <f>OR(ISNUMBER(FIND("autophag",C1192)))</f>
        <v>0</v>
      </c>
      <c r="L1192" t="b">
        <f>OR(ISNUMBER(FIND("morpholog",C1192)))</f>
        <v>0</v>
      </c>
      <c r="M1192" t="b">
        <f>OR(ISNUMBER(FIND("fibrosis",C1192)),ISNUMBER(FIND("Fibrosis",C1192)),ISNUMBER(FIND("fibrot",C1192)))</f>
        <v>0</v>
      </c>
      <c r="N1192" t="b">
        <f>OR(ISNUMBER(FIND("offspring",C1192)),ISNUMBER(FIND("Parental",C1192)),ISNUMBER(FIND("parental",C1192)),ISNUMBER(FIND("germline",C1192)),ISNUMBER(FIND("reproduc",C1192)),ISNUMBER(FIND("embryo",C1192)))</f>
        <v>0</v>
      </c>
      <c r="O1192" t="b">
        <f>OR(ISNUMBER(FIND("metabol",C1192)),ISNUMBER(FIND("Metabol",C1192)),ISNUMBER(FIND("digest",C1192)),ISNUMBER(FIND("mitochon",C1192)))</f>
        <v>0</v>
      </c>
      <c r="P1192" t="b">
        <f>OR(ISNUMBER(FIND("ecotox",C1192)),ISNUMBER(FIND("Ecotox",B1192)),ISNUMBER(FIND("ecotox",B1192)),ISNUMBER(FIND("Ecotox",C1192)))</f>
        <v>0</v>
      </c>
      <c r="Q1192" t="b">
        <f>OR(ISNUMBER(FIND("Bioaccum",C1192)),ISNUMBER(FIND("bioaccum",C1192)),ISNUMBER(FIND("accum",C1192)))</f>
        <v>1</v>
      </c>
      <c r="R1192" t="b">
        <f>OR(ISNUMBER(FIND("Occupation",C1192)),ISNUMBER(FIND("occupation",C1192)),ISNUMBER(FIND("worker",C1192)),ISNUMBER(FIND("workforce",C1192)))</f>
        <v>0</v>
      </c>
      <c r="S1192" t="b">
        <f>NOT(OR(F1192,G1192,H1192,I1192,J1192,K1192,L1192,M1192,N1192,O1192,P1192,Q1192,R1192))</f>
        <v>0</v>
      </c>
      <c r="U1192" t="b">
        <f>OR(Table1[[#This Row],[Inflammation]],Table1[[#This Row],[Immune]])</f>
        <v>0</v>
      </c>
      <c r="V1192" t="str">
        <f>IF(OR(Table1[[#This Row],[Rodents]],Table1[[#This Row],[Human]],Table1[[#This Row],[Pig]]),OR(ISNUMBER(FIND("intratrach",C1192)),ISNUMBER(FIND("nasal ",C1192)),ISNUMBER(FIND("instill",C1192))),"NA")</f>
        <v>NA</v>
      </c>
      <c r="W1192" t="str">
        <f>IF(OR(Table1[[#This Row],[Rodents]],Table1[[#This Row],[Human]],Table1[[#This Row],[Pig]]),OR(ISNUMBER(FIND("dermal",C1192)),ISNUMBER(FIND("skin ",C1192))),"NA")</f>
        <v>NA</v>
      </c>
      <c r="X1192" t="str">
        <f>IF(OR(Table1[[#This Row],[Rodents]],Table1[[#This Row],[Human]],Table1[[#This Row],[Pig]]),OR(ISNUMBER(FIND("injected",C1192)),ISNUMBER(FIND("periton",C1192)),ISNUMBER(FIND("intrascrot",C1192))),"NA")</f>
        <v>NA</v>
      </c>
      <c r="Y1192" t="str">
        <f>IF(OR(Table1[[#This Row],[Rodents]],Table1[[#This Row],[Human]],Table1[[#This Row],[Pig]]),NOT(OR(Table1[[#This Row],[Inhaled/Intratracheal/intranasal]],Table1[[#This Row],[Dermal]],Table1[[#This Row],[Injected]])),"NA")</f>
        <v>NA</v>
      </c>
      <c r="AA1192" t="b">
        <f>OR(ISNUMBER(FIND("fish ",C1192)),ISNUMBER(FIND("Fish ",C1192)),ISNUMBER(FIND("aquatic",C1192)),ISNUMBER(FIND("daphnids",C1192)),ISNUMBER(FIND("Carcinus maenas",C1192)),ISNUMBER(FIND("Daphnia",C1192)),ISNUMBER(FIND("Ruditapes philippinarum",C1192)),ISNUMBER(FIND("daphnia",C1192)),ISNUMBER(FIND("marine",C1192)),ISNUMBER(FIND("mussel",C1192)),ISNUMBER(FIND("algae",C1192)),ISNUMBER(FIND("Donax faba",C1192)),ISNUMBER(FIND("estuarine",C1192)),ISNUMBER(FIND("snail",C1192)),ISNUMBER(FIND("Prorocentrum donghaiense",C1192)) )</f>
        <v>0</v>
      </c>
      <c r="AB1192" t="b">
        <f>OR(ISNUMBER(FIND(" rat ",C1192)),ISNUMBER(FIND(" rats ",C1192)),ISNUMBER(FIND(" Rats ",C1192)),ISNUMBER(FIND(" Rat ",C1192)),ISNUMBER(FIND(" rat.",C1192)),ISNUMBER(FIND(" rats.",C1192)),ISNUMBER(FIND("mouse",C1192)),ISNUMBER(FIND("mice",C1192)), ISNUMBER(FIND(" Mice",C1192)))</f>
        <v>0</v>
      </c>
      <c r="AC1192" t="b">
        <f>OR(ISNUMBER(FIND(" cell ",C1192)),ISNUMBER(FIND("fibroblast",C1192)),ISNUMBER(FIND("macrophage",C1192)),ISNUMBER(FIND("epithelial",C1192)),ISNUMBER(FIND("endothelial",C1192)),ISNUMBER(FIND("neuron",C1192)),ISNUMBER(FIND(" cells ",C1192)),ISNUMBER(FIND("RBC",C1192)),ISNUMBER(FIND("mitochond",C1192)),ISNUMBER(FIND("adipocyte",C1192)),ISNUMBER(FIND("osteo",C1192)),ISNUMBER(FIND("keratin",C1192)),ISNUMBER(FIND(" cell's ",C1192)),ISNUMBER(FIND("eukary",C1192)),ISNUMBER(FIND("sperm",C1192)))</f>
        <v>1</v>
      </c>
      <c r="AD1192" t="b">
        <f>OR(ISNUMBER(FIND("human",B1192)),ISNUMBER(FIND("workers",B1192)),ISNUMBER(FIND("workforces",B1192)),ISNUMBER(FIND("occupational",B1192)),ISNUMBER(FIND("Case report",B1192)),ISNUMBER(FIND("Workplaces",B1192)),ISNUMBER(FIND("worker",B1192)))</f>
        <v>0</v>
      </c>
      <c r="AE1192" t="b">
        <f>OR(ISNUMBER(FIND(" plant ",C1192)),ISNUMBER(FIND("Plant ",C1192)),ISNUMBER(FIND("tomato",C1192)),ISNUMBER(FIND("plants",C1192)),ISNUMBER(FIND("Plants",C1192)),ISNUMBER(FIND("algae",C1192)),ISNUMBER(FIND("lettuce",C1192)),ISNUMBER(FIND("green gram sprouts ",C1192)),ISNUMBER(FIND("Cucurbita pepo",C1192)),ISNUMBER(FIND("bean ",C1192)),ISNUMBER(FIND("chloroplast",C1192)),ISNUMBER(FIND("chlorophyll",C1192)),ISNUMBER(FIND("seedling",C1192)),ISNUMBER(FIND("canola",C1192)),ISNUMBER(FIND("shoot",C1192)),ISNUMBER(FIND("photosynthes",C1192)),ISNUMBER(FIND(" leaves ",C1192)),,ISNUMBER(FIND("agriculture",C1192)),ISNUMBER(FIND(" crops ",C1192)))</f>
        <v>1</v>
      </c>
      <c r="AF1192" t="b">
        <f>OR(ISNUMBER(FIND("bacteria",C1192)),ISNUMBER(FIND("Bacteria",C1192)),ISNUMBER(FIND("Bacterium",C1192)),ISNUMBER(FIND("bacterium",C1192)),ISNUMBER(FIND(" coli ",C1192)))</f>
        <v>0</v>
      </c>
      <c r="AG1192" t="b">
        <f>OR(ISNUMBER(FIND("fungi",C1192)),ISNUMBER(FIND("Fungi",C1192)),ISNUMBER(FIND("fungus",C1192)),ISNUMBER(FIND("Fungus",C1192)),ISNUMBER(FIND("mushroom",C1192)),ISNUMBER(FIND("Mushroom",C1192)),ISNUMBER(FIND(" mold ",C1192)))</f>
        <v>0</v>
      </c>
      <c r="AH1192" t="b">
        <f>OR(ISNUMBER(FIND("Pig ",C1192)),ISNUMBER(FIND("pig ",C1192)),ISNUMBER(FIND("Pigs ",C1192)),ISNUMBER(FIND("pigs ",C1192)))</f>
        <v>0</v>
      </c>
      <c r="AI1192" t="b">
        <f>OR(ISNUMBER(FIND(" C. elegans",C1192)),ISNUMBER(FIND("Caenorhabditis elegans",C1192)),ISNUMBER(FIND("earthworms",C1192)),ISNUMBER(FIND(" Ficopomatus enigmaticus",C1192)),ISNUMBER(FIND("larva",C1192)),ISNUMBER(FIND("Lumbriculus variegatus",C1192)),ISNUMBER(FIND("nematode",C1192)))</f>
        <v>0</v>
      </c>
      <c r="AJ1192" t="b">
        <f>NOT(OR(AA1192,AB1192,AC1192,AD1192,AE1192,AF1192,AG1192,AH1192,AI1192))</f>
        <v>0</v>
      </c>
      <c r="AL1192" t="b">
        <f>OR(AA1192,AB1192,AD1192,AE1192,AF1192,AG1192,AH1192,AI1192)</f>
        <v>1</v>
      </c>
      <c r="AM1192" t="b">
        <f>IF(Table1[[#This Row],[In vivo?]],IF(Table1[[#This Row],[Cell]],FALSE,TRUE),FALSE)</f>
        <v>0</v>
      </c>
      <c r="AN1192" t="b">
        <f>AND(AC1192,AL1192)</f>
        <v>1</v>
      </c>
      <c r="AO1192" t="b">
        <f>IF(Table1[[#This Row],[Cell]],IF(Table1[[#This Row],[In vivo?]],FALSE,TRUE),FALSE)</f>
        <v>0</v>
      </c>
      <c r="AP1192" t="b">
        <f>NOT(OR(Table1[[#This Row],[In vivo?]],Table1[[#This Row],[Only in Cell]]))</f>
        <v>0</v>
      </c>
      <c r="AQ1192" t="str">
        <f>IF(OR(Table1[[#This Row],[Rodents]],Table1[[#This Row],[Human]],Table1[[#This Row],[Pig]]),OR(ISNUMBER(FIND("pulmonary",C1192)),ISNUMBER(FIND("lung",C1192))),"NA")</f>
        <v>NA</v>
      </c>
      <c r="AR1192" t="str">
        <f>IF(OR(Table1[[#This Row],[Rodents]],Table1[[#This Row],[Human]],Table1[[#This Row],[Pig]]),OR(ISNUMBER(FIND("skin",C1192)),ISNUMBER(FIND("dermal",C1192))),"NA")</f>
        <v>NA</v>
      </c>
      <c r="AS1192" t="str">
        <f>IF(OR(Table1[[#This Row],[Rodents]],Table1[[#This Row],[Human]],Table1[[#This Row],[Pig]]),OR(ISNUMBER(FIND("liver",C1192)),ISNUMBER(FIND("hepat",C1192))),"NA")</f>
        <v>NA</v>
      </c>
      <c r="AT1192" t="str">
        <f>IF(OR(Table1[[#This Row],[Rodents]],Table1[[#This Row],[Human]],Table1[[#This Row],[Pig]]),OR(ISNUMBER(FIND("kidney",C1192)),ISNUMBER(FIND("neph",C1192))),"NA")</f>
        <v>NA</v>
      </c>
      <c r="AU1192" t="str">
        <f>IF(OR(Table1[[#This Row],[Rodents]],Table1[[#This Row],[Human]],Table1[[#This Row],[Pig]]),OR(ISNUMBER(FIND("brain",C1192)),ISNUMBER(FIND("neur",C1192)),ISNUMBER(FIND("nerv",C1192))),"NA")</f>
        <v>NA</v>
      </c>
      <c r="AV1192" t="str">
        <f>IF(OR(Table1[[#This Row],[Rodents]],Table1[[#This Row],[Human]],Table1[[#This Row],[Pig]]),OR(ISNUMBER(FIND("heart",C1192)),ISNUMBER(FIND("cardi",C1192))),"NA")</f>
        <v>NA</v>
      </c>
      <c r="AW1192" t="str">
        <f>IF(OR(Table1[[#This Row],[Rodents]],Table1[[#This Row],[Human]],Table1[[#This Row],[Pig]]),OR(ISNUMBER(FIND("gastro",C1192)),ISNUMBER(FIND("intesti",C1192)),ISNUMBER(FIND("stomach",C1192))),"NA")</f>
        <v>NA</v>
      </c>
      <c r="AX1192" t="str">
        <f>IF(OR(Table1[[#This Row],[Rodents]],Table1[[#This Row],[Human]],Table1[[#This Row],[Pig]]),NOT(OR(AQ1192,AR1192,AS1192,AT1192,AU1192,AV1192,AW1192)),"NA")</f>
        <v>NA</v>
      </c>
      <c r="AY1192" t="b">
        <f>OR(ISNUMBER(FIND("SWCNT",C1192)),ISNUMBER(FIND("SWNT",C1192)),ISNUMBER(FIND("single-wall",C1192)),ISNUMBER(FIND("single wall",C1192)),ISNUMBER(FIND("Single wall",C1192)),ISNUMBER(FIND("Single-wall",C1192)),ISNUMBER(FIND("SWCNT",B1192)),ISNUMBER(FIND("SWNT",B1192)),ISNUMBER(FIND("single-wall",B1192)),ISNUMBER(FIND("single wall",B1192)),ISNUMBER(FIND("Single-wall",B1192)),ISNUMBER(FIND("Single wall",B1192)))</f>
        <v>0</v>
      </c>
      <c r="AZ1192" t="b">
        <f>OR(ISNUMBER(FIND("MWCNT",C1192)),ISNUMBER(FIND("MWNT",C1192)),ISNUMBER(FIND("multi-wall",C1192)),ISNUMBER(FIND("multi wall",C1192)),ISNUMBER(FIND("multiwall",C1192)),ISNUMBER(FIND("Multi-wall",C1192)),ISNUMBER(FIND("Multi wall",C1192)),ISNUMBER(FIND("Multiwall",C1192)),ISNUMBER(FIND("MWCNT",B1192)),ISNUMBER(FIND("MWNT",B1192)),ISNUMBER(FIND("multi-wall",B1192)),ISNUMBER(FIND("multi wall",B1192)),ISNUMBER(FIND("multiwall",B1192)),ISNUMBER(FIND("Multi-wall",B1192)),ISNUMBER(FIND("Multi wall",B1192)),ISNUMBER(FIND("Multiwall",B1192)),ISNUMBER(FIND("Double-wall",B1192)),ISNUMBER(FIND("Double wall",B1192)),ISNUMBER(FIND("Doublewall",B1192)),ISNUMBER(FIND("double-wall",B1192)),ISNUMBER(FIND("double wall",B1192)),ISNUMBER(FIND("doublewall",B1192)))</f>
        <v>1</v>
      </c>
      <c r="BA1192" t="b">
        <f>AND(Table1[[#This Row],[SWCNT]],Table1[[#This Row],[MWCNT]])</f>
        <v>0</v>
      </c>
      <c r="BB1192" t="b">
        <f>IF(Table1[[#This Row],[SWCNT]]=TRUE,FALSE,IF(Table1[[#This Row],[MWCNT]]=TRUE,FALSE,TRUE))</f>
        <v>0</v>
      </c>
      <c r="BC1192" s="18"/>
    </row>
    <row r="1193" spans="1:55" ht="166.5">
      <c r="A1193" t="s">
        <v>1468</v>
      </c>
      <c r="B1193" s="2" t="s">
        <v>1469</v>
      </c>
      <c r="C1193" s="16" t="s">
        <v>1470</v>
      </c>
      <c r="D1193" s="17" t="s">
        <v>917</v>
      </c>
      <c r="E1193" s="2">
        <v>2019</v>
      </c>
      <c r="F1193" t="b">
        <f>OR(ISNUMBER(FIND("cytotoxic",C1193)),ISNUMBER(FIND("Cytotoxic",C1193)),ISNUMBER(FIND("cellular toxicity",C1193)),ISNUMBER(FIND("cell death",C1193)),ISNUMBER(FIND("viable",C1193)),ISNUMBER(FIND("phytotoxic",C1193)),ISNUMBER(FIND("acute toxicity",C1193)),ISNUMBER(FIND("MTT",C1193)),ISNUMBER(FIND("survival",C1193)),ISNUMBER(FIND("prolifer",C1193)),ISNUMBER(FIND("apoptosis",C1193)),ISNUMBER(FIND("neurotoxic",C1193)),ISNUMBER(FIND("  lysis ",C1193)),ISNUMBER(FIND("necrosis",C1193)),ISNUMBER(FIND("cellular death",C1193))*3,ISNUMBER(FIND("LDH",C1193)),ISNUMBER(FIND("Acute toxicity",C1193)))</f>
        <v>0</v>
      </c>
      <c r="G1193" t="b">
        <f>OR(ISNUMBER(FIND("genotoxic",C1193)),ISNUMBER(FIND("genotoxicity",C1193)),ISNUMBER(FIND("DNA damage",C1193)),ISNUMBER(FIND("DNA",C1193)),ISNUMBER(FIND("RNA",C1193)),ISNUMBER(FIND("mesothelioma",C1193)),ISNUMBER(FIND("carcino",C1193)),ISNUMBER(FIND("mutagen",C1193)),ISNUMBER(FIND("genetic",C1193)))</f>
        <v>0</v>
      </c>
      <c r="H1193" t="b">
        <f>OR(ISNUMBER(FIND("inflammatory",C1193)),ISNUMBER(FIND("inflamm",C1193)))</f>
        <v>0</v>
      </c>
      <c r="I1193" t="b">
        <f>OR(ISNUMBER(FIND("immune",C1193)),ISNUMBER(FIND("immunological",C1193)),ISNUMBER(FIND("interleuk",C1193)),ISNUMBER(FIND("platelet activation",C1193)),ISNUMBER(FIND("monocyte",C1193)),ISNUMBER(FIND("leukocyte",C1193)),ISNUMBER(FIND("cytokine",C1193)),ISNUMBER(FIND("CD4",C1193)),ISNUMBER(FIND("CD8",C1193)),ISNUMBER(FIND("T-cell",C1193)))</f>
        <v>0</v>
      </c>
      <c r="J1193" t="b">
        <f>OR(ISNUMBER(FIND("reactive oxygen",C1193)),ISNUMBER(FIND("ROS",C1193)),ISNUMBER(FIND("free radical",C1193)),ISNUMBER(FIND("oxidative stress",C1193)),ISNUMBER(FIND("peroxid",C1193)),ISNUMBER(FIND("oxidative",C1193)),ISNUMBER(FIND("antioxid",C1193)))</f>
        <v>1</v>
      </c>
      <c r="K1193" t="b">
        <f>OR(ISNUMBER(FIND("autophag",C1193)))</f>
        <v>0</v>
      </c>
      <c r="L1193" t="b">
        <f>OR(ISNUMBER(FIND("morpholog",C1193)))</f>
        <v>0</v>
      </c>
      <c r="M1193" t="b">
        <f>OR(ISNUMBER(FIND("fibrosis",C1193)),ISNUMBER(FIND("Fibrosis",C1193)),ISNUMBER(FIND("fibrot",C1193)))</f>
        <v>0</v>
      </c>
      <c r="N1193" t="b">
        <f>OR(ISNUMBER(FIND("offspring",C1193)),ISNUMBER(FIND("Parental",C1193)),ISNUMBER(FIND("parental",C1193)),ISNUMBER(FIND("germline",C1193)),ISNUMBER(FIND("reproduc",C1193)),ISNUMBER(FIND("embryo",C1193)))</f>
        <v>0</v>
      </c>
      <c r="O1193" t="b">
        <f>OR(ISNUMBER(FIND("metabol",C1193)),ISNUMBER(FIND("Metabol",C1193)),ISNUMBER(FIND("digest",C1193)),ISNUMBER(FIND("mitochon",C1193)))</f>
        <v>0</v>
      </c>
      <c r="P1193" t="b">
        <f>OR(ISNUMBER(FIND("ecotox",C1193)),ISNUMBER(FIND("Ecotox",B1193)),ISNUMBER(FIND("ecotox",B1193)),ISNUMBER(FIND("Ecotox",C1193)))</f>
        <v>1</v>
      </c>
      <c r="Q1193" t="b">
        <f>OR(ISNUMBER(FIND("Bioaccum",C1193)),ISNUMBER(FIND("bioaccum",C1193)),ISNUMBER(FIND("accum",C1193)))</f>
        <v>0</v>
      </c>
      <c r="R1193" t="b">
        <f>OR(ISNUMBER(FIND("Occupation",C1193)),ISNUMBER(FIND("occupation",C1193)),ISNUMBER(FIND("worker",C1193)),ISNUMBER(FIND("workforce",C1193)))</f>
        <v>0</v>
      </c>
      <c r="S1193" t="b">
        <f>NOT(OR(F1193,G1193,H1193,I1193,J1193,K1193,L1193,M1193,N1193,O1193,P1193,Q1193,R1193))</f>
        <v>0</v>
      </c>
      <c r="U1193" t="b">
        <f>OR(Table1[[#This Row],[Inflammation]],Table1[[#This Row],[Immune]])</f>
        <v>0</v>
      </c>
      <c r="V1193" t="str">
        <f>IF(OR(Table1[[#This Row],[Rodents]],Table1[[#This Row],[Human]],Table1[[#This Row],[Pig]]),OR(ISNUMBER(FIND("intratrach",C1193)),ISNUMBER(FIND("nasal ",C1193)),ISNUMBER(FIND("instill",C1193))),"NA")</f>
        <v>NA</v>
      </c>
      <c r="W1193" t="str">
        <f>IF(OR(Table1[[#This Row],[Rodents]],Table1[[#This Row],[Human]],Table1[[#This Row],[Pig]]),OR(ISNUMBER(FIND("dermal",C1193)),ISNUMBER(FIND("skin ",C1193))),"NA")</f>
        <v>NA</v>
      </c>
      <c r="X1193" t="str">
        <f>IF(OR(Table1[[#This Row],[Rodents]],Table1[[#This Row],[Human]],Table1[[#This Row],[Pig]]),OR(ISNUMBER(FIND("injected",C1193)),ISNUMBER(FIND("periton",C1193)),ISNUMBER(FIND("intrascrot",C1193))),"NA")</f>
        <v>NA</v>
      </c>
      <c r="Y1193" t="str">
        <f>IF(OR(Table1[[#This Row],[Rodents]],Table1[[#This Row],[Human]],Table1[[#This Row],[Pig]]),NOT(OR(Table1[[#This Row],[Inhaled/Intratracheal/intranasal]],Table1[[#This Row],[Dermal]],Table1[[#This Row],[Injected]])),"NA")</f>
        <v>NA</v>
      </c>
      <c r="AA1193" t="b">
        <f>OR(ISNUMBER(FIND("fish ",C1193)),ISNUMBER(FIND("Fish ",C1193)),ISNUMBER(FIND("aquatic",C1193)),ISNUMBER(FIND("daphnids",C1193)),ISNUMBER(FIND("Carcinus maenas",C1193)),ISNUMBER(FIND("Daphnia",C1193)),ISNUMBER(FIND("Ruditapes philippinarum",C1193)),ISNUMBER(FIND("daphnia",C1193)),ISNUMBER(FIND("marine",C1193)),ISNUMBER(FIND("mussel",C1193)),ISNUMBER(FIND("algae",C1193)),ISNUMBER(FIND("Donax faba",C1193)),ISNUMBER(FIND("estuarine",C1193)),ISNUMBER(FIND("snail",C1193)),ISNUMBER(FIND("Prorocentrum donghaiense",C1193)) )</f>
        <v>1</v>
      </c>
      <c r="AB1193" t="b">
        <f>OR(ISNUMBER(FIND(" rat ",C1193)),ISNUMBER(FIND(" rats ",C1193)),ISNUMBER(FIND(" Rats ",C1193)),ISNUMBER(FIND(" Rat ",C1193)),ISNUMBER(FIND(" rat.",C1193)),ISNUMBER(FIND(" rats.",C1193)),ISNUMBER(FIND("mouse",C1193)),ISNUMBER(FIND("mice",C1193)), ISNUMBER(FIND(" Mice",C1193)))</f>
        <v>0</v>
      </c>
      <c r="AC1193" t="b">
        <f>OR(ISNUMBER(FIND(" cell ",C1193)),ISNUMBER(FIND("fibroblast",C1193)),ISNUMBER(FIND("macrophage",C1193)),ISNUMBER(FIND("epithelial",C1193)),ISNUMBER(FIND("endothelial",C1193)),ISNUMBER(FIND("neuron",C1193)),ISNUMBER(FIND(" cells ",C1193)),ISNUMBER(FIND("RBC",C1193)),ISNUMBER(FIND("mitochond",C1193)),ISNUMBER(FIND("adipocyte",C1193)),ISNUMBER(FIND("osteo",C1193)),ISNUMBER(FIND("keratin",C1193)),ISNUMBER(FIND(" cell's ",C1193)),ISNUMBER(FIND("eukary",C1193)),ISNUMBER(FIND("sperm",C1193)))</f>
        <v>0</v>
      </c>
      <c r="AD1193" t="b">
        <f>OR(ISNUMBER(FIND("human",B1193)),ISNUMBER(FIND("workers",B1193)),ISNUMBER(FIND("workforces",B1193)),ISNUMBER(FIND("occupational",B1193)),ISNUMBER(FIND("Case report",B1193)),ISNUMBER(FIND("Workplaces",B1193)),ISNUMBER(FIND("worker",B1193)))</f>
        <v>0</v>
      </c>
      <c r="AE1193" t="b">
        <f>OR(ISNUMBER(FIND(" plant ",C1193)),ISNUMBER(FIND("Plant ",C1193)),ISNUMBER(FIND("tomato",C1193)),ISNUMBER(FIND("plants",C1193)),ISNUMBER(FIND("Plants",C1193)),ISNUMBER(FIND("algae",C1193)),ISNUMBER(FIND("lettuce",C1193)),ISNUMBER(FIND("green gram sprouts ",C1193)),ISNUMBER(FIND("Cucurbita pepo",C1193)),ISNUMBER(FIND("bean ",C1193)),ISNUMBER(FIND("chloroplast",C1193)),ISNUMBER(FIND("chlorophyll",C1193)),ISNUMBER(FIND("seedling",C1193)),ISNUMBER(FIND("canola",C1193)),ISNUMBER(FIND("shoot",C1193)),ISNUMBER(FIND("photosynthes",C1193)),ISNUMBER(FIND(" leaves ",C1193)),,ISNUMBER(FIND("agriculture",C1193)),ISNUMBER(FIND(" crops ",C1193)))</f>
        <v>0</v>
      </c>
      <c r="AF1193" t="b">
        <f>OR(ISNUMBER(FIND("bacteria",C1193)),ISNUMBER(FIND("Bacteria",C1193)),ISNUMBER(FIND("Bacterium",C1193)),ISNUMBER(FIND("bacterium",C1193)),ISNUMBER(FIND(" coli ",C1193)))</f>
        <v>0</v>
      </c>
      <c r="AG1193" t="b">
        <f>OR(ISNUMBER(FIND("fungi",C1193)),ISNUMBER(FIND("Fungi",C1193)),ISNUMBER(FIND("fungus",C1193)),ISNUMBER(FIND("Fungus",C1193)),ISNUMBER(FIND("mushroom",C1193)),ISNUMBER(FIND("Mushroom",C1193)),ISNUMBER(FIND(" mold ",C1193)))</f>
        <v>0</v>
      </c>
      <c r="AH1193" t="b">
        <f>OR(ISNUMBER(FIND("Pig ",C1193)),ISNUMBER(FIND("pig ",C1193)),ISNUMBER(FIND("Pigs ",C1193)),ISNUMBER(FIND("pigs ",C1193)))</f>
        <v>0</v>
      </c>
      <c r="AI1193" t="b">
        <f>OR(ISNUMBER(FIND(" C. elegans",C1193)),ISNUMBER(FIND("Caenorhabditis elegans",C1193)),ISNUMBER(FIND("earthworms",C1193)),ISNUMBER(FIND(" Ficopomatus enigmaticus",C1193)),ISNUMBER(FIND("larva",C1193)),ISNUMBER(FIND("Lumbriculus variegatus",C1193)),ISNUMBER(FIND("nematode",C1193)))</f>
        <v>0</v>
      </c>
      <c r="AJ1193" t="b">
        <f>NOT(OR(AA1193,AB1193,AC1193,AD1193,AE1193,AF1193,AG1193,AH1193,AI1193))</f>
        <v>0</v>
      </c>
      <c r="AL1193" t="b">
        <f>OR(AA1193,AB1193,AD1193,AE1193,AF1193,AG1193,AH1193,AI1193)</f>
        <v>1</v>
      </c>
      <c r="AM1193" t="b">
        <f>IF(Table1[[#This Row],[In vivo?]],IF(Table1[[#This Row],[Cell]],FALSE,TRUE),FALSE)</f>
        <v>1</v>
      </c>
      <c r="AN1193" t="b">
        <f>AND(AC1193,AL1193)</f>
        <v>0</v>
      </c>
      <c r="AO1193" t="b">
        <f>IF(Table1[[#This Row],[Cell]],IF(Table1[[#This Row],[In vivo?]],FALSE,TRUE),FALSE)</f>
        <v>0</v>
      </c>
      <c r="AP1193" t="b">
        <f>NOT(OR(Table1[[#This Row],[In vivo?]],Table1[[#This Row],[Only in Cell]]))</f>
        <v>0</v>
      </c>
      <c r="AQ1193" t="str">
        <f>IF(OR(Table1[[#This Row],[Rodents]],Table1[[#This Row],[Human]],Table1[[#This Row],[Pig]]),OR(ISNUMBER(FIND("pulmonary",C1193)),ISNUMBER(FIND("lung",C1193))),"NA")</f>
        <v>NA</v>
      </c>
      <c r="AR1193" t="str">
        <f>IF(OR(Table1[[#This Row],[Rodents]],Table1[[#This Row],[Human]],Table1[[#This Row],[Pig]]),OR(ISNUMBER(FIND("skin",C1193)),ISNUMBER(FIND("dermal",C1193))),"NA")</f>
        <v>NA</v>
      </c>
      <c r="AS1193" t="str">
        <f>IF(OR(Table1[[#This Row],[Rodents]],Table1[[#This Row],[Human]],Table1[[#This Row],[Pig]]),OR(ISNUMBER(FIND("liver",C1193)),ISNUMBER(FIND("hepat",C1193))),"NA")</f>
        <v>NA</v>
      </c>
      <c r="AT1193" t="str">
        <f>IF(OR(Table1[[#This Row],[Rodents]],Table1[[#This Row],[Human]],Table1[[#This Row],[Pig]]),OR(ISNUMBER(FIND("kidney",C1193)),ISNUMBER(FIND("neph",C1193))),"NA")</f>
        <v>NA</v>
      </c>
      <c r="AU1193" t="str">
        <f>IF(OR(Table1[[#This Row],[Rodents]],Table1[[#This Row],[Human]],Table1[[#This Row],[Pig]]),OR(ISNUMBER(FIND("brain",C1193)),ISNUMBER(FIND("neur",C1193)),ISNUMBER(FIND("nerv",C1193))),"NA")</f>
        <v>NA</v>
      </c>
      <c r="AV1193" t="str">
        <f>IF(OR(Table1[[#This Row],[Rodents]],Table1[[#This Row],[Human]],Table1[[#This Row],[Pig]]),OR(ISNUMBER(FIND("heart",C1193)),ISNUMBER(FIND("cardi",C1193))),"NA")</f>
        <v>NA</v>
      </c>
      <c r="AW1193" t="str">
        <f>IF(OR(Table1[[#This Row],[Rodents]],Table1[[#This Row],[Human]],Table1[[#This Row],[Pig]]),OR(ISNUMBER(FIND("gastro",C1193)),ISNUMBER(FIND("intesti",C1193)),ISNUMBER(FIND("stomach",C1193))),"NA")</f>
        <v>NA</v>
      </c>
      <c r="AX1193" t="str">
        <f>IF(OR(Table1[[#This Row],[Rodents]],Table1[[#This Row],[Human]],Table1[[#This Row],[Pig]]),NOT(OR(AQ1193,AR1193,AS1193,AT1193,AU1193,AV1193,AW1193)),"NA")</f>
        <v>NA</v>
      </c>
      <c r="AY1193" t="b">
        <f>OR(ISNUMBER(FIND("SWCNT",C1193)),ISNUMBER(FIND("SWNT",C1193)),ISNUMBER(FIND("single-wall",C1193)),ISNUMBER(FIND("single wall",C1193)),ISNUMBER(FIND("Single wall",C1193)),ISNUMBER(FIND("Single-wall",C1193)),ISNUMBER(FIND("SWCNT",B1193)),ISNUMBER(FIND("SWNT",B1193)),ISNUMBER(FIND("single-wall",B1193)),ISNUMBER(FIND("single wall",B1193)),ISNUMBER(FIND("Single-wall",B1193)),ISNUMBER(FIND("Single wall",B1193)))</f>
        <v>1</v>
      </c>
      <c r="AZ1193" t="b">
        <f>OR(ISNUMBER(FIND("MWCNT",C1193)),ISNUMBER(FIND("MWNT",C1193)),ISNUMBER(FIND("multi-wall",C1193)),ISNUMBER(FIND("multi wall",C1193)),ISNUMBER(FIND("multiwall",C1193)),ISNUMBER(FIND("Multi-wall",C1193)),ISNUMBER(FIND("Multi wall",C1193)),ISNUMBER(FIND("Multiwall",C1193)),ISNUMBER(FIND("MWCNT",B1193)),ISNUMBER(FIND("MWNT",B1193)),ISNUMBER(FIND("multi-wall",B1193)),ISNUMBER(FIND("multi wall",B1193)),ISNUMBER(FIND("multiwall",B1193)),ISNUMBER(FIND("Multi-wall",B1193)),ISNUMBER(FIND("Multi wall",B1193)),ISNUMBER(FIND("Multiwall",B1193)),ISNUMBER(FIND("Double-wall",B1193)),ISNUMBER(FIND("Double wall",B1193)),ISNUMBER(FIND("Doublewall",B1193)),ISNUMBER(FIND("double-wall",B1193)),ISNUMBER(FIND("double wall",B1193)),ISNUMBER(FIND("doublewall",B1193)))</f>
        <v>0</v>
      </c>
      <c r="BA1193" t="b">
        <f>AND(Table1[[#This Row],[SWCNT]],Table1[[#This Row],[MWCNT]])</f>
        <v>0</v>
      </c>
      <c r="BB1193" t="b">
        <f>IF(Table1[[#This Row],[SWCNT]]=TRUE,FALSE,IF(Table1[[#This Row],[MWCNT]]=TRUE,FALSE,TRUE))</f>
        <v>0</v>
      </c>
      <c r="BC1193" s="18"/>
    </row>
    <row r="1194" spans="1:55" ht="333">
      <c r="A1194" t="s">
        <v>1575</v>
      </c>
      <c r="B1194" s="2" t="s">
        <v>1577</v>
      </c>
      <c r="C1194" s="16" t="s">
        <v>1579</v>
      </c>
      <c r="D1194" s="17" t="s">
        <v>402</v>
      </c>
      <c r="E1194" s="2">
        <v>2019</v>
      </c>
      <c r="F1194" t="b">
        <f>OR(ISNUMBER(FIND("cytotoxic",C1194)),ISNUMBER(FIND("Cytotoxic",C1194)),ISNUMBER(FIND("cellular toxicity",C1194)),ISNUMBER(FIND("cell death",C1194)),ISNUMBER(FIND("viable",C1194)),ISNUMBER(FIND("phytotoxic",C1194)),ISNUMBER(FIND("acute toxicity",C1194)),ISNUMBER(FIND("MTT",C1194)),ISNUMBER(FIND("survival",C1194)),ISNUMBER(FIND("prolifer",C1194)),ISNUMBER(FIND("apoptosis",C1194)),ISNUMBER(FIND("neurotoxic",C1194)),ISNUMBER(FIND("  lysis ",C1194)),ISNUMBER(FIND("necrosis",C1194)),ISNUMBER(FIND("cellular death",C1194))*3,ISNUMBER(FIND("LDH",C1194)),ISNUMBER(FIND("Acute toxicity",C1194)))</f>
        <v>0</v>
      </c>
      <c r="G1194" t="b">
        <f>OR(ISNUMBER(FIND("genotoxic",C1194)),ISNUMBER(FIND("genotoxicity",C1194)),ISNUMBER(FIND("DNA damage",C1194)),ISNUMBER(FIND("DNA",C1194)),ISNUMBER(FIND("RNA",C1194)),ISNUMBER(FIND("mesothelioma",C1194)),ISNUMBER(FIND("carcino",C1194)),ISNUMBER(FIND("mutagen",C1194)),ISNUMBER(FIND("genetic",C1194)))</f>
        <v>0</v>
      </c>
      <c r="H1194" t="b">
        <f>OR(ISNUMBER(FIND("inflammatory",C1194)),ISNUMBER(FIND("inflamm",C1194)))</f>
        <v>0</v>
      </c>
      <c r="I1194" t="b">
        <f>OR(ISNUMBER(FIND("immune",C1194)),ISNUMBER(FIND("immunological",C1194)),ISNUMBER(FIND("interleuk",C1194)),ISNUMBER(FIND("platelet activation",C1194)),ISNUMBER(FIND("monocyte",C1194)),ISNUMBER(FIND("leukocyte",C1194)),ISNUMBER(FIND("cytokine",C1194)),ISNUMBER(FIND("CD4",C1194)),ISNUMBER(FIND("CD8",C1194)),ISNUMBER(FIND("T-cell",C1194)))</f>
        <v>0</v>
      </c>
      <c r="J1194" t="b">
        <f>OR(ISNUMBER(FIND("reactive oxygen",C1194)),ISNUMBER(FIND("ROS",C1194)),ISNUMBER(FIND("free radical",C1194)),ISNUMBER(FIND("oxidative stress",C1194)),ISNUMBER(FIND("peroxid",C1194)),ISNUMBER(FIND("oxidative",C1194)),ISNUMBER(FIND("antioxid",C1194)))</f>
        <v>1</v>
      </c>
      <c r="K1194" t="b">
        <f>OR(ISNUMBER(FIND("autophag",C1194)))</f>
        <v>0</v>
      </c>
      <c r="L1194" t="b">
        <f>OR(ISNUMBER(FIND("morpholog",C1194)))</f>
        <v>0</v>
      </c>
      <c r="M1194" t="b">
        <f>OR(ISNUMBER(FIND("fibrosis",C1194)),ISNUMBER(FIND("Fibrosis",C1194)),ISNUMBER(FIND("fibrot",C1194)))</f>
        <v>0</v>
      </c>
      <c r="N1194" t="b">
        <f>OR(ISNUMBER(FIND("offspring",C1194)),ISNUMBER(FIND("Parental",C1194)),ISNUMBER(FIND("parental",C1194)),ISNUMBER(FIND("germline",C1194)),ISNUMBER(FIND("reproduc",C1194)),ISNUMBER(FIND("embryo",C1194)))</f>
        <v>0</v>
      </c>
      <c r="O1194" t="b">
        <f>OR(ISNUMBER(FIND("metabol",C1194)),ISNUMBER(FIND("Metabol",C1194)),ISNUMBER(FIND("digest",C1194)),ISNUMBER(FIND("mitochon",C1194)))</f>
        <v>0</v>
      </c>
      <c r="P1194" t="b">
        <f>OR(ISNUMBER(FIND("ecotox",C1194)),ISNUMBER(FIND("Ecotox",B1194)),ISNUMBER(FIND("ecotox",B1194)),ISNUMBER(FIND("Ecotox",C1194)))</f>
        <v>0</v>
      </c>
      <c r="Q1194" t="b">
        <f>OR(ISNUMBER(FIND("Bioaccum",C1194)),ISNUMBER(FIND("bioaccum",C1194)),ISNUMBER(FIND("accum",C1194)))</f>
        <v>0</v>
      </c>
      <c r="R1194" t="b">
        <f>OR(ISNUMBER(FIND("Occupation",C1194)),ISNUMBER(FIND("occupation",C1194)),ISNUMBER(FIND("worker",C1194)),ISNUMBER(FIND("workforce",C1194)))</f>
        <v>0</v>
      </c>
      <c r="S1194" t="b">
        <f>NOT(OR(F1194,G1194,H1194,I1194,J1194,K1194,L1194,M1194,N1194,O1194,P1194,Q1194,R1194))</f>
        <v>0</v>
      </c>
      <c r="U1194" t="b">
        <f>OR(Table1[[#This Row],[Inflammation]],Table1[[#This Row],[Immune]])</f>
        <v>0</v>
      </c>
      <c r="V1194" t="b">
        <f>IF(OR(Table1[[#This Row],[Rodents]],Table1[[#This Row],[Human]],Table1[[#This Row],[Pig]]),OR(ISNUMBER(FIND("intratrach",C1194)),ISNUMBER(FIND("nasal ",C1194)),ISNUMBER(FIND("instill",C1194))),"NA")</f>
        <v>0</v>
      </c>
      <c r="W1194" t="b">
        <f>IF(OR(Table1[[#This Row],[Rodents]],Table1[[#This Row],[Human]],Table1[[#This Row],[Pig]]),OR(ISNUMBER(FIND("dermal",C1194)),ISNUMBER(FIND("skin ",C1194))),"NA")</f>
        <v>0</v>
      </c>
      <c r="X1194" t="b">
        <f>IF(OR(Table1[[#This Row],[Rodents]],Table1[[#This Row],[Human]],Table1[[#This Row],[Pig]]),OR(ISNUMBER(FIND("injected",C1194)),ISNUMBER(FIND("periton",C1194)),ISNUMBER(FIND("intrascrot",C1194))),"NA")</f>
        <v>0</v>
      </c>
      <c r="Y1194" t="b">
        <f>IF(OR(Table1[[#This Row],[Rodents]],Table1[[#This Row],[Human]],Table1[[#This Row],[Pig]]),NOT(OR(Table1[[#This Row],[Inhaled/Intratracheal/intranasal]],Table1[[#This Row],[Dermal]],Table1[[#This Row],[Injected]])),"NA")</f>
        <v>1</v>
      </c>
      <c r="AA1194" t="b">
        <f>OR(ISNUMBER(FIND("fish ",C1194)),ISNUMBER(FIND("Fish ",C1194)),ISNUMBER(FIND("aquatic",C1194)),ISNUMBER(FIND("daphnids",C1194)),ISNUMBER(FIND("Carcinus maenas",C1194)),ISNUMBER(FIND("Daphnia",C1194)),ISNUMBER(FIND("Ruditapes philippinarum",C1194)),ISNUMBER(FIND("daphnia",C1194)),ISNUMBER(FIND("marine",C1194)),ISNUMBER(FIND("mussel",C1194)),ISNUMBER(FIND("algae",C1194)),ISNUMBER(FIND("Donax faba",C1194)),ISNUMBER(FIND("estuarine",C1194)),ISNUMBER(FIND("snail",C1194)),ISNUMBER(FIND("Prorocentrum donghaiense",C1194)) )</f>
        <v>0</v>
      </c>
      <c r="AB1194" t="b">
        <f>OR(ISNUMBER(FIND(" rat ",C1194)),ISNUMBER(FIND(" rats ",C1194)),ISNUMBER(FIND(" Rats ",C1194)),ISNUMBER(FIND(" Rat ",C1194)),ISNUMBER(FIND(" rat.",C1194)),ISNUMBER(FIND(" rats.",C1194)),ISNUMBER(FIND("mouse",C1194)),ISNUMBER(FIND("mice",C1194)), ISNUMBER(FIND(" Mice",C1194)))</f>
        <v>1</v>
      </c>
      <c r="AC1194" t="b">
        <f>OR(ISNUMBER(FIND(" cell ",C1194)),ISNUMBER(FIND("fibroblast",C1194)),ISNUMBER(FIND("macrophage",C1194)),ISNUMBER(FIND("epithelial",C1194)),ISNUMBER(FIND("endothelial",C1194)),ISNUMBER(FIND("neuron",C1194)),ISNUMBER(FIND(" cells ",C1194)),ISNUMBER(FIND("RBC",C1194)),ISNUMBER(FIND("mitochond",C1194)),ISNUMBER(FIND("adipocyte",C1194)),ISNUMBER(FIND("osteo",C1194)),ISNUMBER(FIND("keratin",C1194)),ISNUMBER(FIND(" cell's ",C1194)),ISNUMBER(FIND("eukary",C1194)),ISNUMBER(FIND("sperm",C1194)))</f>
        <v>0</v>
      </c>
      <c r="AD1194" t="b">
        <f>OR(ISNUMBER(FIND("human",B1194)),ISNUMBER(FIND("workers",B1194)),ISNUMBER(FIND("workforces",B1194)),ISNUMBER(FIND("occupational",B1194)),ISNUMBER(FIND("Case report",B1194)),ISNUMBER(FIND("Workplaces",B1194)),ISNUMBER(FIND("worker",B1194)))</f>
        <v>0</v>
      </c>
      <c r="AE1194" t="b">
        <f>OR(ISNUMBER(FIND(" plant ",C1194)),ISNUMBER(FIND("Plant ",C1194)),ISNUMBER(FIND("tomato",C1194)),ISNUMBER(FIND("plants",C1194)),ISNUMBER(FIND("Plants",C1194)),ISNUMBER(FIND("algae",C1194)),ISNUMBER(FIND("lettuce",C1194)),ISNUMBER(FIND("green gram sprouts ",C1194)),ISNUMBER(FIND("Cucurbita pepo",C1194)),ISNUMBER(FIND("bean ",C1194)),ISNUMBER(FIND("chloroplast",C1194)),ISNUMBER(FIND("chlorophyll",C1194)),ISNUMBER(FIND("seedling",C1194)),ISNUMBER(FIND("canola",C1194)),ISNUMBER(FIND("shoot",C1194)),ISNUMBER(FIND("photosynthes",C1194)),ISNUMBER(FIND(" leaves ",C1194)),,ISNUMBER(FIND("agriculture",C1194)),ISNUMBER(FIND(" crops ",C1194)))</f>
        <v>1</v>
      </c>
      <c r="AF1194" t="b">
        <f>OR(ISNUMBER(FIND("bacteria",C1194)),ISNUMBER(FIND("Bacteria",C1194)),ISNUMBER(FIND("Bacterium",C1194)),ISNUMBER(FIND("bacterium",C1194)),ISNUMBER(FIND(" coli ",C1194)))</f>
        <v>0</v>
      </c>
      <c r="AG1194" t="b">
        <f>OR(ISNUMBER(FIND("fungi",C1194)),ISNUMBER(FIND("Fungi",C1194)),ISNUMBER(FIND("fungus",C1194)),ISNUMBER(FIND("Fungus",C1194)),ISNUMBER(FIND("mushroom",C1194)),ISNUMBER(FIND("Mushroom",C1194)),ISNUMBER(FIND(" mold ",C1194)))</f>
        <v>0</v>
      </c>
      <c r="AH1194" t="b">
        <f>OR(ISNUMBER(FIND("Pig ",C1194)),ISNUMBER(FIND("pig ",C1194)),ISNUMBER(FIND("Pigs ",C1194)),ISNUMBER(FIND("pigs ",C1194)))</f>
        <v>0</v>
      </c>
      <c r="AI1194" t="b">
        <f>OR(ISNUMBER(FIND(" C. elegans",C1194)),ISNUMBER(FIND("Caenorhabditis elegans",C1194)),ISNUMBER(FIND("earthworms",C1194)),ISNUMBER(FIND(" Ficopomatus enigmaticus",C1194)),ISNUMBER(FIND("larva",C1194)),ISNUMBER(FIND("Lumbriculus variegatus",C1194)),ISNUMBER(FIND("nematode",C1194)))</f>
        <v>0</v>
      </c>
      <c r="AJ1194" t="b">
        <f>NOT(OR(AA1194,AB1194,AC1194,AD1194,AE1194,AF1194,AG1194,AH1194,AI1194))</f>
        <v>0</v>
      </c>
      <c r="AL1194" t="b">
        <f>OR(AA1194,AB1194,AD1194,AE1194,AF1194,AG1194,AH1194,AI1194)</f>
        <v>1</v>
      </c>
      <c r="AM1194" t="b">
        <f>IF(Table1[[#This Row],[In vivo?]],IF(Table1[[#This Row],[Cell]],FALSE,TRUE),FALSE)</f>
        <v>1</v>
      </c>
      <c r="AN1194" t="b">
        <f>AND(AC1194,AL1194)</f>
        <v>0</v>
      </c>
      <c r="AO1194" t="b">
        <f>IF(Table1[[#This Row],[Cell]],IF(Table1[[#This Row],[In vivo?]],FALSE,TRUE),FALSE)</f>
        <v>0</v>
      </c>
      <c r="AP1194" t="b">
        <f>NOT(OR(Table1[[#This Row],[In vivo?]],Table1[[#This Row],[Only in Cell]]))</f>
        <v>0</v>
      </c>
      <c r="AQ1194" t="b">
        <f>IF(OR(Table1[[#This Row],[Rodents]],Table1[[#This Row],[Human]],Table1[[#This Row],[Pig]]),OR(ISNUMBER(FIND("pulmonary",C1194)),ISNUMBER(FIND("lung",C1194))),"NA")</f>
        <v>0</v>
      </c>
      <c r="AR1194" t="b">
        <f>IF(OR(Table1[[#This Row],[Rodents]],Table1[[#This Row],[Human]],Table1[[#This Row],[Pig]]),OR(ISNUMBER(FIND("skin",C1194)),ISNUMBER(FIND("dermal",C1194))),"NA")</f>
        <v>0</v>
      </c>
      <c r="AS1194" t="b">
        <f>IF(OR(Table1[[#This Row],[Rodents]],Table1[[#This Row],[Human]],Table1[[#This Row],[Pig]]),OR(ISNUMBER(FIND("liver",C1194)),ISNUMBER(FIND("hepat",C1194))),"NA")</f>
        <v>1</v>
      </c>
      <c r="AT1194" t="b">
        <f>IF(OR(Table1[[#This Row],[Rodents]],Table1[[#This Row],[Human]],Table1[[#This Row],[Pig]]),OR(ISNUMBER(FIND("kidney",C1194)),ISNUMBER(FIND("neph",C1194))),"NA")</f>
        <v>0</v>
      </c>
      <c r="AU1194" t="b">
        <f>IF(OR(Table1[[#This Row],[Rodents]],Table1[[#This Row],[Human]],Table1[[#This Row],[Pig]]),OR(ISNUMBER(FIND("brain",C1194)),ISNUMBER(FIND("neur",C1194)),ISNUMBER(FIND("nerv",C1194))),"NA")</f>
        <v>0</v>
      </c>
      <c r="AV1194" t="b">
        <f>IF(OR(Table1[[#This Row],[Rodents]],Table1[[#This Row],[Human]],Table1[[#This Row],[Pig]]),OR(ISNUMBER(FIND("heart",C1194)),ISNUMBER(FIND("cardi",C1194))),"NA")</f>
        <v>0</v>
      </c>
      <c r="AW1194" t="b">
        <f>IF(OR(Table1[[#This Row],[Rodents]],Table1[[#This Row],[Human]],Table1[[#This Row],[Pig]]),OR(ISNUMBER(FIND("gastro",C1194)),ISNUMBER(FIND("intesti",C1194)),ISNUMBER(FIND("stomach",C1194))),"NA")</f>
        <v>1</v>
      </c>
      <c r="AX1194" t="b">
        <f>IF(OR(Table1[[#This Row],[Rodents]],Table1[[#This Row],[Human]],Table1[[#This Row],[Pig]]),NOT(OR(AQ1194,AR1194,AS1194,AT1194,AU1194,AV1194,AW1194)),"NA")</f>
        <v>0</v>
      </c>
      <c r="AY1194" t="b">
        <f>OR(ISNUMBER(FIND("SWCNT",C1194)),ISNUMBER(FIND("SWNT",C1194)),ISNUMBER(FIND("single-wall",C1194)),ISNUMBER(FIND("single wall",C1194)),ISNUMBER(FIND("Single wall",C1194)),ISNUMBER(FIND("Single-wall",C1194)),ISNUMBER(FIND("SWCNT",B1194)),ISNUMBER(FIND("SWNT",B1194)),ISNUMBER(FIND("single-wall",B1194)),ISNUMBER(FIND("single wall",B1194)),ISNUMBER(FIND("Single-wall",B1194)),ISNUMBER(FIND("Single wall",B1194)))</f>
        <v>1</v>
      </c>
      <c r="AZ1194" t="b">
        <f>OR(ISNUMBER(FIND("MWCNT",C1194)),ISNUMBER(FIND("MWNT",C1194)),ISNUMBER(FIND("multi-wall",C1194)),ISNUMBER(FIND("multi wall",C1194)),ISNUMBER(FIND("multiwall",C1194)),ISNUMBER(FIND("Multi-wall",C1194)),ISNUMBER(FIND("Multi wall",C1194)),ISNUMBER(FIND("Multiwall",C1194)),ISNUMBER(FIND("MWCNT",B1194)),ISNUMBER(FIND("MWNT",B1194)),ISNUMBER(FIND("multi-wall",B1194)),ISNUMBER(FIND("multi wall",B1194)),ISNUMBER(FIND("multiwall",B1194)),ISNUMBER(FIND("Multi-wall",B1194)),ISNUMBER(FIND("Multi wall",B1194)),ISNUMBER(FIND("Multiwall",B1194)),ISNUMBER(FIND("Double-wall",B1194)),ISNUMBER(FIND("Double wall",B1194)),ISNUMBER(FIND("Doublewall",B1194)),ISNUMBER(FIND("double-wall",B1194)),ISNUMBER(FIND("double wall",B1194)),ISNUMBER(FIND("doublewall",B1194)))</f>
        <v>0</v>
      </c>
      <c r="BA1194" t="b">
        <f>AND(Table1[[#This Row],[SWCNT]],Table1[[#This Row],[MWCNT]])</f>
        <v>0</v>
      </c>
      <c r="BB1194" t="b">
        <f>IF(Table1[[#This Row],[SWCNT]]=TRUE,FALSE,IF(Table1[[#This Row],[MWCNT]]=TRUE,FALSE,TRUE))</f>
        <v>0</v>
      </c>
      <c r="BC1194" s="18"/>
    </row>
    <row r="1195" spans="1:55" ht="351.5">
      <c r="A1195" t="s">
        <v>1654</v>
      </c>
      <c r="B1195" s="2" t="s">
        <v>1655</v>
      </c>
      <c r="C1195" s="16" t="s">
        <v>1656</v>
      </c>
      <c r="D1195" s="17" t="s">
        <v>181</v>
      </c>
      <c r="E1195" s="2">
        <v>2018</v>
      </c>
      <c r="F1195" t="b">
        <f>OR(ISNUMBER(FIND("cytotoxic",C1195)),ISNUMBER(FIND("Cytotoxic",C1195)),ISNUMBER(FIND("cellular toxicity",C1195)),ISNUMBER(FIND("cell death",C1195)),ISNUMBER(FIND("viable",C1195)),ISNUMBER(FIND("phytotoxic",C1195)),ISNUMBER(FIND("acute toxicity",C1195)),ISNUMBER(FIND("MTT",C1195)),ISNUMBER(FIND("survival",C1195)),ISNUMBER(FIND("prolifer",C1195)),ISNUMBER(FIND("apoptosis",C1195)),ISNUMBER(FIND("neurotoxic",C1195)),ISNUMBER(FIND("  lysis ",C1195)),ISNUMBER(FIND("necrosis",C1195)),ISNUMBER(FIND("cellular death",C1195))*3,ISNUMBER(FIND("LDH",C1195)),ISNUMBER(FIND("Acute toxicity",C1195)))</f>
        <v>1</v>
      </c>
      <c r="G1195" t="b">
        <f>OR(ISNUMBER(FIND("genotoxic",C1195)),ISNUMBER(FIND("genotoxicity",C1195)),ISNUMBER(FIND("DNA damage",C1195)),ISNUMBER(FIND("DNA",C1195)),ISNUMBER(FIND("RNA",C1195)),ISNUMBER(FIND("mesothelioma",C1195)),ISNUMBER(FIND("carcino",C1195)),ISNUMBER(FIND("mutagen",C1195)),ISNUMBER(FIND("genetic",C1195)))</f>
        <v>0</v>
      </c>
      <c r="H1195" t="b">
        <f>OR(ISNUMBER(FIND("inflammatory",C1195)),ISNUMBER(FIND("inflamm",C1195)))</f>
        <v>0</v>
      </c>
      <c r="I1195" t="b">
        <f>OR(ISNUMBER(FIND("immune",C1195)),ISNUMBER(FIND("immunological",C1195)),ISNUMBER(FIND("interleuk",C1195)),ISNUMBER(FIND("platelet activation",C1195)),ISNUMBER(FIND("monocyte",C1195)),ISNUMBER(FIND("leukocyte",C1195)),ISNUMBER(FIND("cytokine",C1195)),ISNUMBER(FIND("CD4",C1195)),ISNUMBER(FIND("CD8",C1195)),ISNUMBER(FIND("T-cell",C1195)))</f>
        <v>1</v>
      </c>
      <c r="J1195" t="b">
        <f>OR(ISNUMBER(FIND("reactive oxygen",C1195)),ISNUMBER(FIND("ROS",C1195)),ISNUMBER(FIND("free radical",C1195)),ISNUMBER(FIND("oxidative stress",C1195)),ISNUMBER(FIND("peroxid",C1195)),ISNUMBER(FIND("oxidative",C1195)),ISNUMBER(FIND("antioxid",C1195)))</f>
        <v>1</v>
      </c>
      <c r="K1195" t="b">
        <f>OR(ISNUMBER(FIND("autophag",C1195)))</f>
        <v>0</v>
      </c>
      <c r="L1195" t="b">
        <f>OR(ISNUMBER(FIND("morpholog",C1195)))</f>
        <v>0</v>
      </c>
      <c r="M1195" t="b">
        <f>OR(ISNUMBER(FIND("fibrosis",C1195)),ISNUMBER(FIND("Fibrosis",C1195)),ISNUMBER(FIND("fibrot",C1195)))</f>
        <v>0</v>
      </c>
      <c r="N1195" t="b">
        <f>OR(ISNUMBER(FIND("offspring",C1195)),ISNUMBER(FIND("Parental",C1195)),ISNUMBER(FIND("parental",C1195)),ISNUMBER(FIND("germline",C1195)),ISNUMBER(FIND("reproduc",C1195)),ISNUMBER(FIND("embryo",C1195)))</f>
        <v>0</v>
      </c>
      <c r="O1195" t="b">
        <f>OR(ISNUMBER(FIND("metabol",C1195)),ISNUMBER(FIND("Metabol",C1195)),ISNUMBER(FIND("digest",C1195)),ISNUMBER(FIND("mitochon",C1195)))</f>
        <v>0</v>
      </c>
      <c r="P1195" t="b">
        <f>OR(ISNUMBER(FIND("ecotox",C1195)),ISNUMBER(FIND("Ecotox",B1195)),ISNUMBER(FIND("ecotox",B1195)),ISNUMBER(FIND("Ecotox",C1195)))</f>
        <v>0</v>
      </c>
      <c r="Q1195" t="b">
        <f>OR(ISNUMBER(FIND("Bioaccum",C1195)),ISNUMBER(FIND("bioaccum",C1195)),ISNUMBER(FIND("accum",C1195)))</f>
        <v>0</v>
      </c>
      <c r="R1195" t="b">
        <f>OR(ISNUMBER(FIND("Occupation",C1195)),ISNUMBER(FIND("occupation",C1195)),ISNUMBER(FIND("worker",C1195)),ISNUMBER(FIND("workforce",C1195)))</f>
        <v>0</v>
      </c>
      <c r="S1195" t="b">
        <f>NOT(OR(F1195,G1195,H1195,I1195,J1195,K1195,L1195,M1195,N1195,O1195,P1195,Q1195,R1195))</f>
        <v>0</v>
      </c>
      <c r="U1195" t="b">
        <f>OR(Table1[[#This Row],[Inflammation]],Table1[[#This Row],[Immune]])</f>
        <v>1</v>
      </c>
      <c r="V1195" t="b">
        <f>IF(OR(Table1[[#This Row],[Rodents]],Table1[[#This Row],[Human]],Table1[[#This Row],[Pig]]),OR(ISNUMBER(FIND("intratrach",C1195)),ISNUMBER(FIND("nasal ",C1195)),ISNUMBER(FIND("instill",C1195))),"NA")</f>
        <v>1</v>
      </c>
      <c r="W1195" t="b">
        <f>IF(OR(Table1[[#This Row],[Rodents]],Table1[[#This Row],[Human]],Table1[[#This Row],[Pig]]),OR(ISNUMBER(FIND("dermal",C1195)),ISNUMBER(FIND("skin ",C1195))),"NA")</f>
        <v>0</v>
      </c>
      <c r="X1195" t="b">
        <f>IF(OR(Table1[[#This Row],[Rodents]],Table1[[#This Row],[Human]],Table1[[#This Row],[Pig]]),OR(ISNUMBER(FIND("injected",C1195)),ISNUMBER(FIND("periton",C1195)),ISNUMBER(FIND("intrascrot",C1195))),"NA")</f>
        <v>0</v>
      </c>
      <c r="Y1195" t="b">
        <f>IF(OR(Table1[[#This Row],[Rodents]],Table1[[#This Row],[Human]],Table1[[#This Row],[Pig]]),NOT(OR(Table1[[#This Row],[Inhaled/Intratracheal/intranasal]],Table1[[#This Row],[Dermal]],Table1[[#This Row],[Injected]])),"NA")</f>
        <v>0</v>
      </c>
      <c r="AA1195" t="b">
        <f>OR(ISNUMBER(FIND("fish ",C1195)),ISNUMBER(FIND("Fish ",C1195)),ISNUMBER(FIND("aquatic",C1195)),ISNUMBER(FIND("daphnids",C1195)),ISNUMBER(FIND("Carcinus maenas",C1195)),ISNUMBER(FIND("Daphnia",C1195)),ISNUMBER(FIND("Ruditapes philippinarum",C1195)),ISNUMBER(FIND("daphnia",C1195)),ISNUMBER(FIND("marine",C1195)),ISNUMBER(FIND("mussel",C1195)),ISNUMBER(FIND("algae",C1195)),ISNUMBER(FIND("Donax faba",C1195)),ISNUMBER(FIND("estuarine",C1195)),ISNUMBER(FIND("snail",C1195)),ISNUMBER(FIND("Prorocentrum donghaiense",C1195)) )</f>
        <v>0</v>
      </c>
      <c r="AB1195" t="b">
        <f>OR(ISNUMBER(FIND(" rat ",C1195)),ISNUMBER(FIND(" rats ",C1195)),ISNUMBER(FIND(" Rats ",C1195)),ISNUMBER(FIND(" Rat ",C1195)),ISNUMBER(FIND(" rat.",C1195)),ISNUMBER(FIND(" rats.",C1195)),ISNUMBER(FIND("mouse",C1195)),ISNUMBER(FIND("mice",C1195)), ISNUMBER(FIND(" Mice",C1195)))</f>
        <v>1</v>
      </c>
      <c r="AC1195" t="b">
        <f>OR(ISNUMBER(FIND(" cell ",C1195)),ISNUMBER(FIND("fibroblast",C1195)),ISNUMBER(FIND("macrophage",C1195)),ISNUMBER(FIND("epithelial",C1195)),ISNUMBER(FIND("endothelial",C1195)),ISNUMBER(FIND("neuron",C1195)),ISNUMBER(FIND(" cells ",C1195)),ISNUMBER(FIND("RBC",C1195)),ISNUMBER(FIND("mitochond",C1195)),ISNUMBER(FIND("adipocyte",C1195)),ISNUMBER(FIND("osteo",C1195)),ISNUMBER(FIND("keratin",C1195)),ISNUMBER(FIND(" cell's ",C1195)),ISNUMBER(FIND("eukary",C1195)),ISNUMBER(FIND("sperm",C1195)))</f>
        <v>1</v>
      </c>
      <c r="AD1195" t="b">
        <f>OR(ISNUMBER(FIND("human",B1195)),ISNUMBER(FIND("workers",B1195)),ISNUMBER(FIND("workforces",B1195)),ISNUMBER(FIND("occupational",B1195)),ISNUMBER(FIND("Case report",B1195)),ISNUMBER(FIND("Workplaces",B1195)),ISNUMBER(FIND("worker",B1195)))</f>
        <v>0</v>
      </c>
      <c r="AE1195" t="b">
        <f>OR(ISNUMBER(FIND(" plant ",C1195)),ISNUMBER(FIND("Plant ",C1195)),ISNUMBER(FIND("tomato",C1195)),ISNUMBER(FIND("plants",C1195)),ISNUMBER(FIND("Plants",C1195)),ISNUMBER(FIND("algae",C1195)),ISNUMBER(FIND("lettuce",C1195)),ISNUMBER(FIND("green gram sprouts ",C1195)),ISNUMBER(FIND("Cucurbita pepo",C1195)),ISNUMBER(FIND("bean ",C1195)),ISNUMBER(FIND("chloroplast",C1195)),ISNUMBER(FIND("chlorophyll",C1195)),ISNUMBER(FIND("seedling",C1195)),ISNUMBER(FIND("canola",C1195)),ISNUMBER(FIND("shoot",C1195)),ISNUMBER(FIND("photosynthes",C1195)),ISNUMBER(FIND(" leaves ",C1195)),,ISNUMBER(FIND("agriculture",C1195)),ISNUMBER(FIND(" crops ",C1195)))</f>
        <v>0</v>
      </c>
      <c r="AF1195" t="b">
        <f>OR(ISNUMBER(FIND("bacteria",C1195)),ISNUMBER(FIND("Bacteria",C1195)),ISNUMBER(FIND("Bacterium",C1195)),ISNUMBER(FIND("bacterium",C1195)),ISNUMBER(FIND(" coli ",C1195)))</f>
        <v>0</v>
      </c>
      <c r="AG1195" t="b">
        <f>OR(ISNUMBER(FIND("fungi",C1195)),ISNUMBER(FIND("Fungi",C1195)),ISNUMBER(FIND("fungus",C1195)),ISNUMBER(FIND("Fungus",C1195)),ISNUMBER(FIND("mushroom",C1195)),ISNUMBER(FIND("Mushroom",C1195)),ISNUMBER(FIND(" mold ",C1195)))</f>
        <v>0</v>
      </c>
      <c r="AH1195" t="b">
        <f>OR(ISNUMBER(FIND("Pig ",C1195)),ISNUMBER(FIND("pig ",C1195)),ISNUMBER(FIND("Pigs ",C1195)),ISNUMBER(FIND("pigs ",C1195)))</f>
        <v>0</v>
      </c>
      <c r="AI1195" t="b">
        <f>OR(ISNUMBER(FIND(" C. elegans",C1195)),ISNUMBER(FIND("Caenorhabditis elegans",C1195)),ISNUMBER(FIND("earthworms",C1195)),ISNUMBER(FIND(" Ficopomatus enigmaticus",C1195)),ISNUMBER(FIND("larva",C1195)),ISNUMBER(FIND("Lumbriculus variegatus",C1195)),ISNUMBER(FIND("nematode",C1195)))</f>
        <v>0</v>
      </c>
      <c r="AJ1195" t="b">
        <f>NOT(OR(AA1195,AB1195,AC1195,AD1195,AE1195,AF1195,AG1195,AH1195,AI1195))</f>
        <v>0</v>
      </c>
      <c r="AL1195" t="b">
        <f>OR(AA1195,AB1195,AD1195,AE1195,AF1195,AG1195,AH1195,AI1195)</f>
        <v>1</v>
      </c>
      <c r="AM1195" t="b">
        <f>IF(Table1[[#This Row],[In vivo?]],IF(Table1[[#This Row],[Cell]],FALSE,TRUE),FALSE)</f>
        <v>0</v>
      </c>
      <c r="AN1195" t="b">
        <f>AND(AC1195,AL1195)</f>
        <v>1</v>
      </c>
      <c r="AO1195" t="b">
        <f>IF(Table1[[#This Row],[Cell]],IF(Table1[[#This Row],[In vivo?]],FALSE,TRUE),FALSE)</f>
        <v>0</v>
      </c>
      <c r="AP1195" t="b">
        <f>NOT(OR(Table1[[#This Row],[In vivo?]],Table1[[#This Row],[Only in Cell]]))</f>
        <v>0</v>
      </c>
      <c r="AQ1195" t="b">
        <f>IF(OR(Table1[[#This Row],[Rodents]],Table1[[#This Row],[Human]],Table1[[#This Row],[Pig]]),OR(ISNUMBER(FIND("pulmonary",C1195)),ISNUMBER(FIND("lung",C1195))),"NA")</f>
        <v>1</v>
      </c>
      <c r="AR1195" t="b">
        <f>IF(OR(Table1[[#This Row],[Rodents]],Table1[[#This Row],[Human]],Table1[[#This Row],[Pig]]),OR(ISNUMBER(FIND("skin",C1195)),ISNUMBER(FIND("dermal",C1195))),"NA")</f>
        <v>0</v>
      </c>
      <c r="AS1195" t="b">
        <f>IF(OR(Table1[[#This Row],[Rodents]],Table1[[#This Row],[Human]],Table1[[#This Row],[Pig]]),OR(ISNUMBER(FIND("liver",C1195)),ISNUMBER(FIND("hepat",C1195))),"NA")</f>
        <v>0</v>
      </c>
      <c r="AT1195" t="b">
        <f>IF(OR(Table1[[#This Row],[Rodents]],Table1[[#This Row],[Human]],Table1[[#This Row],[Pig]]),OR(ISNUMBER(FIND("kidney",C1195)),ISNUMBER(FIND("neph",C1195))),"NA")</f>
        <v>0</v>
      </c>
      <c r="AU1195" t="b">
        <f>IF(OR(Table1[[#This Row],[Rodents]],Table1[[#This Row],[Human]],Table1[[#This Row],[Pig]]),OR(ISNUMBER(FIND("brain",C1195)),ISNUMBER(FIND("neur",C1195)),ISNUMBER(FIND("nerv",C1195))),"NA")</f>
        <v>0</v>
      </c>
      <c r="AV1195" t="b">
        <f>IF(OR(Table1[[#This Row],[Rodents]],Table1[[#This Row],[Human]],Table1[[#This Row],[Pig]]),OR(ISNUMBER(FIND("heart",C1195)),ISNUMBER(FIND("cardi",C1195))),"NA")</f>
        <v>0</v>
      </c>
      <c r="AW1195" t="b">
        <f>IF(OR(Table1[[#This Row],[Rodents]],Table1[[#This Row],[Human]],Table1[[#This Row],[Pig]]),OR(ISNUMBER(FIND("gastro",C1195)),ISNUMBER(FIND("intesti",C1195)),ISNUMBER(FIND("stomach",C1195))),"NA")</f>
        <v>0</v>
      </c>
      <c r="AX1195" t="b">
        <f>IF(OR(Table1[[#This Row],[Rodents]],Table1[[#This Row],[Human]],Table1[[#This Row],[Pig]]),NOT(OR(AQ1195,AR1195,AS1195,AT1195,AU1195,AV1195,AW1195)),"NA")</f>
        <v>0</v>
      </c>
      <c r="AY1195" t="b">
        <f>OR(ISNUMBER(FIND("SWCNT",C1195)),ISNUMBER(FIND("SWNT",C1195)),ISNUMBER(FIND("single-wall",C1195)),ISNUMBER(FIND("single wall",C1195)),ISNUMBER(FIND("Single wall",C1195)),ISNUMBER(FIND("Single-wall",C1195)),ISNUMBER(FIND("SWCNT",B1195)),ISNUMBER(FIND("SWNT",B1195)),ISNUMBER(FIND("single-wall",B1195)),ISNUMBER(FIND("single wall",B1195)),ISNUMBER(FIND("Single-wall",B1195)),ISNUMBER(FIND("Single wall",B1195)))</f>
        <v>1</v>
      </c>
      <c r="AZ1195" t="b">
        <f>OR(ISNUMBER(FIND("MWCNT",C1195)),ISNUMBER(FIND("MWNT",C1195)),ISNUMBER(FIND("multi-wall",C1195)),ISNUMBER(FIND("multi wall",C1195)),ISNUMBER(FIND("multiwall",C1195)),ISNUMBER(FIND("Multi-wall",C1195)),ISNUMBER(FIND("Multi wall",C1195)),ISNUMBER(FIND("Multiwall",C1195)),ISNUMBER(FIND("MWCNT",B1195)),ISNUMBER(FIND("MWNT",B1195)),ISNUMBER(FIND("multi-wall",B1195)),ISNUMBER(FIND("multi wall",B1195)),ISNUMBER(FIND("multiwall",B1195)),ISNUMBER(FIND("Multi-wall",B1195)),ISNUMBER(FIND("Multi wall",B1195)),ISNUMBER(FIND("Multiwall",B1195)),ISNUMBER(FIND("Double-wall",B1195)),ISNUMBER(FIND("Double wall",B1195)),ISNUMBER(FIND("Doublewall",B1195)),ISNUMBER(FIND("double-wall",B1195)),ISNUMBER(FIND("double wall",B1195)),ISNUMBER(FIND("doublewall",B1195)))</f>
        <v>1</v>
      </c>
      <c r="BA1195" t="b">
        <f>AND(Table1[[#This Row],[SWCNT]],Table1[[#This Row],[MWCNT]])</f>
        <v>1</v>
      </c>
      <c r="BB1195" t="b">
        <f>IF(Table1[[#This Row],[SWCNT]]=TRUE,FALSE,IF(Table1[[#This Row],[MWCNT]]=TRUE,FALSE,TRUE))</f>
        <v>0</v>
      </c>
      <c r="BC1195" s="18"/>
    </row>
    <row r="1196" spans="1:55" ht="240.5">
      <c r="A1196" t="s">
        <v>1925</v>
      </c>
      <c r="B1196" s="2" t="s">
        <v>1926</v>
      </c>
      <c r="C1196" s="16" t="s">
        <v>1927</v>
      </c>
      <c r="D1196" s="17" t="s">
        <v>1928</v>
      </c>
      <c r="E1196" s="2">
        <v>2018</v>
      </c>
      <c r="F1196" t="b">
        <f>OR(ISNUMBER(FIND("cytotoxic",C1196)),ISNUMBER(FIND("Cytotoxic",C1196)),ISNUMBER(FIND("cellular toxicity",C1196)),ISNUMBER(FIND("cell death",C1196)),ISNUMBER(FIND("viable",C1196)),ISNUMBER(FIND("phytotoxic",C1196)),ISNUMBER(FIND("acute toxicity",C1196)),ISNUMBER(FIND("MTT",C1196)),ISNUMBER(FIND("survival",C1196)),ISNUMBER(FIND("prolifer",C1196)),ISNUMBER(FIND("apoptosis",C1196)),ISNUMBER(FIND("neurotoxic",C1196)),ISNUMBER(FIND("  lysis ",C1196)),ISNUMBER(FIND("necrosis",C1196)),ISNUMBER(FIND("cellular death",C1196))*3,ISNUMBER(FIND("LDH",C1196)),ISNUMBER(FIND("Acute toxicity",C1196)))</f>
        <v>1</v>
      </c>
      <c r="G1196" t="b">
        <f>OR(ISNUMBER(FIND("genotoxic",C1196)),ISNUMBER(FIND("genotoxicity",C1196)),ISNUMBER(FIND("DNA damage",C1196)),ISNUMBER(FIND("DNA",C1196)),ISNUMBER(FIND("RNA",C1196)),ISNUMBER(FIND("mesothelioma",C1196)),ISNUMBER(FIND("carcino",C1196)),ISNUMBER(FIND("mutagen",C1196)),ISNUMBER(FIND("genetic",C1196)))</f>
        <v>0</v>
      </c>
      <c r="H1196" t="b">
        <f>OR(ISNUMBER(FIND("inflammatory",C1196)),ISNUMBER(FIND("inflamm",C1196)))</f>
        <v>0</v>
      </c>
      <c r="I1196" t="b">
        <f>OR(ISNUMBER(FIND("immune",C1196)),ISNUMBER(FIND("immunological",C1196)),ISNUMBER(FIND("interleuk",C1196)),ISNUMBER(FIND("platelet activation",C1196)),ISNUMBER(FIND("monocyte",C1196)),ISNUMBER(FIND("leukocyte",C1196)),ISNUMBER(FIND("cytokine",C1196)),ISNUMBER(FIND("CD4",C1196)),ISNUMBER(FIND("CD8",C1196)),ISNUMBER(FIND("T-cell",C1196)))</f>
        <v>0</v>
      </c>
      <c r="J1196" t="b">
        <f>OR(ISNUMBER(FIND("reactive oxygen",C1196)),ISNUMBER(FIND("ROS",C1196)),ISNUMBER(FIND("free radical",C1196)),ISNUMBER(FIND("oxidative stress",C1196)),ISNUMBER(FIND("peroxid",C1196)),ISNUMBER(FIND("oxidative",C1196)),ISNUMBER(FIND("antioxid",C1196)))</f>
        <v>1</v>
      </c>
      <c r="K1196" t="b">
        <f>OR(ISNUMBER(FIND("autophag",C1196)))</f>
        <v>0</v>
      </c>
      <c r="L1196" t="b">
        <f>OR(ISNUMBER(FIND("morpholog",C1196)))</f>
        <v>0</v>
      </c>
      <c r="M1196" t="b">
        <f>OR(ISNUMBER(FIND("fibrosis",C1196)),ISNUMBER(FIND("Fibrosis",C1196)),ISNUMBER(FIND("fibrot",C1196)))</f>
        <v>0</v>
      </c>
      <c r="N1196" t="b">
        <f>OR(ISNUMBER(FIND("offspring",C1196)),ISNUMBER(FIND("Parental",C1196)),ISNUMBER(FIND("parental",C1196)),ISNUMBER(FIND("germline",C1196)),ISNUMBER(FIND("reproduc",C1196)),ISNUMBER(FIND("embryo",C1196)))</f>
        <v>0</v>
      </c>
      <c r="O1196" t="b">
        <f>OR(ISNUMBER(FIND("metabol",C1196)),ISNUMBER(FIND("Metabol",C1196)),ISNUMBER(FIND("digest",C1196)),ISNUMBER(FIND("mitochon",C1196)))</f>
        <v>0</v>
      </c>
      <c r="P1196" t="b">
        <f>OR(ISNUMBER(FIND("ecotox",C1196)),ISNUMBER(FIND("Ecotox",B1196)),ISNUMBER(FIND("ecotox",B1196)),ISNUMBER(FIND("Ecotox",C1196)))</f>
        <v>0</v>
      </c>
      <c r="Q1196" t="b">
        <f>OR(ISNUMBER(FIND("Bioaccum",C1196)),ISNUMBER(FIND("bioaccum",C1196)),ISNUMBER(FIND("accum",C1196)))</f>
        <v>1</v>
      </c>
      <c r="R1196" t="b">
        <f>OR(ISNUMBER(FIND("Occupation",C1196)),ISNUMBER(FIND("occupation",C1196)),ISNUMBER(FIND("worker",C1196)),ISNUMBER(FIND("workforce",C1196)))</f>
        <v>0</v>
      </c>
      <c r="S1196" t="b">
        <f>NOT(OR(F1196,G1196,H1196,I1196,J1196,K1196,L1196,M1196,N1196,O1196,P1196,Q1196,R1196))</f>
        <v>0</v>
      </c>
      <c r="U1196" t="b">
        <f>OR(Table1[[#This Row],[Inflammation]],Table1[[#This Row],[Immune]])</f>
        <v>0</v>
      </c>
      <c r="V1196" t="str">
        <f>IF(OR(Table1[[#This Row],[Rodents]],Table1[[#This Row],[Human]],Table1[[#This Row],[Pig]]),OR(ISNUMBER(FIND("intratrach",C1196)),ISNUMBER(FIND("nasal ",C1196)),ISNUMBER(FIND("instill",C1196))),"NA")</f>
        <v>NA</v>
      </c>
      <c r="W1196" t="str">
        <f>IF(OR(Table1[[#This Row],[Rodents]],Table1[[#This Row],[Human]],Table1[[#This Row],[Pig]]),OR(ISNUMBER(FIND("dermal",C1196)),ISNUMBER(FIND("skin ",C1196))),"NA")</f>
        <v>NA</v>
      </c>
      <c r="X1196" t="str">
        <f>IF(OR(Table1[[#This Row],[Rodents]],Table1[[#This Row],[Human]],Table1[[#This Row],[Pig]]),OR(ISNUMBER(FIND("injected",C1196)),ISNUMBER(FIND("periton",C1196)),ISNUMBER(FIND("intrascrot",C1196))),"NA")</f>
        <v>NA</v>
      </c>
      <c r="Y1196" t="str">
        <f>IF(OR(Table1[[#This Row],[Rodents]],Table1[[#This Row],[Human]],Table1[[#This Row],[Pig]]),NOT(OR(Table1[[#This Row],[Inhaled/Intratracheal/intranasal]],Table1[[#This Row],[Dermal]],Table1[[#This Row],[Injected]])),"NA")</f>
        <v>NA</v>
      </c>
      <c r="AA1196" t="b">
        <f>OR(ISNUMBER(FIND("fish ",C1196)),ISNUMBER(FIND("Fish ",C1196)),ISNUMBER(FIND("aquatic",C1196)),ISNUMBER(FIND("daphnids",C1196)),ISNUMBER(FIND("Carcinus maenas",C1196)),ISNUMBER(FIND("Daphnia",C1196)),ISNUMBER(FIND("Ruditapes philippinarum",C1196)),ISNUMBER(FIND("daphnia",C1196)),ISNUMBER(FIND("marine",C1196)),ISNUMBER(FIND("mussel",C1196)),ISNUMBER(FIND("algae",C1196)),ISNUMBER(FIND("Donax faba",C1196)),ISNUMBER(FIND("estuarine",C1196)),ISNUMBER(FIND("snail",C1196)),ISNUMBER(FIND("Prorocentrum donghaiense",C1196)) )</f>
        <v>0</v>
      </c>
      <c r="AB1196" t="b">
        <f>OR(ISNUMBER(FIND(" rat ",C1196)),ISNUMBER(FIND(" rats ",C1196)),ISNUMBER(FIND(" Rats ",C1196)),ISNUMBER(FIND(" Rat ",C1196)),ISNUMBER(FIND(" rat.",C1196)),ISNUMBER(FIND(" rats.",C1196)),ISNUMBER(FIND("mouse",C1196)),ISNUMBER(FIND("mice",C1196)), ISNUMBER(FIND(" Mice",C1196)))</f>
        <v>0</v>
      </c>
      <c r="AC1196" t="b">
        <f>OR(ISNUMBER(FIND(" cell ",C1196)),ISNUMBER(FIND("fibroblast",C1196)),ISNUMBER(FIND("macrophage",C1196)),ISNUMBER(FIND("epithelial",C1196)),ISNUMBER(FIND("endothelial",C1196)),ISNUMBER(FIND("neuron",C1196)),ISNUMBER(FIND(" cells ",C1196)),ISNUMBER(FIND("RBC",C1196)),ISNUMBER(FIND("mitochond",C1196)),ISNUMBER(FIND("adipocyte",C1196)),ISNUMBER(FIND("osteo",C1196)),ISNUMBER(FIND("keratin",C1196)),ISNUMBER(FIND(" cell's ",C1196)),ISNUMBER(FIND("eukary",C1196)),ISNUMBER(FIND("sperm",C1196)))</f>
        <v>0</v>
      </c>
      <c r="AD1196" t="b">
        <f>OR(ISNUMBER(FIND("human",B1196)),ISNUMBER(FIND("workers",B1196)),ISNUMBER(FIND("workforces",B1196)),ISNUMBER(FIND("occupational",B1196)),ISNUMBER(FIND("Case report",B1196)),ISNUMBER(FIND("Workplaces",B1196)),ISNUMBER(FIND("worker",B1196)))</f>
        <v>0</v>
      </c>
      <c r="AE1196" t="b">
        <f>OR(ISNUMBER(FIND(" plant ",C1196)),ISNUMBER(FIND("Plant ",C1196)),ISNUMBER(FIND("tomato",C1196)),ISNUMBER(FIND("plants",C1196)),ISNUMBER(FIND("Plants",C1196)),ISNUMBER(FIND("algae",C1196)),ISNUMBER(FIND("lettuce",C1196)),ISNUMBER(FIND("green gram sprouts ",C1196)),ISNUMBER(FIND("Cucurbita pepo",C1196)),ISNUMBER(FIND("bean ",C1196)),ISNUMBER(FIND("chloroplast",C1196)),ISNUMBER(FIND("chlorophyll",C1196)),ISNUMBER(FIND("seedling",C1196)),ISNUMBER(FIND("canola",C1196)),ISNUMBER(FIND("shoot",C1196)),ISNUMBER(FIND("photosynthes",C1196)),ISNUMBER(FIND(" leaves ",C1196)),,ISNUMBER(FIND("agriculture",C1196)),ISNUMBER(FIND(" crops ",C1196)))</f>
        <v>1</v>
      </c>
      <c r="AF1196" t="b">
        <f>OR(ISNUMBER(FIND("bacteria",C1196)),ISNUMBER(FIND("Bacteria",C1196)),ISNUMBER(FIND("Bacterium",C1196)),ISNUMBER(FIND("bacterium",C1196)),ISNUMBER(FIND(" coli ",C1196)))</f>
        <v>0</v>
      </c>
      <c r="AG1196" t="b">
        <f>OR(ISNUMBER(FIND("fungi",C1196)),ISNUMBER(FIND("Fungi",C1196)),ISNUMBER(FIND("fungus",C1196)),ISNUMBER(FIND("Fungus",C1196)),ISNUMBER(FIND("mushroom",C1196)),ISNUMBER(FIND("Mushroom",C1196)),ISNUMBER(FIND(" mold ",C1196)))</f>
        <v>0</v>
      </c>
      <c r="AH1196" t="b">
        <f>OR(ISNUMBER(FIND("Pig ",C1196)),ISNUMBER(FIND("pig ",C1196)),ISNUMBER(FIND("Pigs ",C1196)),ISNUMBER(FIND("pigs ",C1196)))</f>
        <v>0</v>
      </c>
      <c r="AI1196" t="b">
        <f>OR(ISNUMBER(FIND(" C. elegans",C1196)),ISNUMBER(FIND("Caenorhabditis elegans",C1196)),ISNUMBER(FIND("earthworms",C1196)),ISNUMBER(FIND(" Ficopomatus enigmaticus",C1196)),ISNUMBER(FIND("larva",C1196)),ISNUMBER(FIND("Lumbriculus variegatus",C1196)),ISNUMBER(FIND("nematode",C1196)))</f>
        <v>0</v>
      </c>
      <c r="AJ1196" t="b">
        <f>NOT(OR(AA1196,AB1196,AC1196,AD1196,AE1196,AF1196,AG1196,AH1196,AI1196))</f>
        <v>0</v>
      </c>
      <c r="AL1196" t="b">
        <f>OR(AA1196,AB1196,AD1196,AE1196,AF1196,AG1196,AH1196,AI1196)</f>
        <v>1</v>
      </c>
      <c r="AM1196" t="b">
        <f>IF(Table1[[#This Row],[In vivo?]],IF(Table1[[#This Row],[Cell]],FALSE,TRUE),FALSE)</f>
        <v>1</v>
      </c>
      <c r="AN1196" t="b">
        <f>AND(AC1196,AL1196)</f>
        <v>0</v>
      </c>
      <c r="AO1196" t="b">
        <f>IF(Table1[[#This Row],[Cell]],IF(Table1[[#This Row],[In vivo?]],FALSE,TRUE),FALSE)</f>
        <v>0</v>
      </c>
      <c r="AP1196" t="b">
        <f>NOT(OR(Table1[[#This Row],[In vivo?]],Table1[[#This Row],[Only in Cell]]))</f>
        <v>0</v>
      </c>
      <c r="AQ1196" t="str">
        <f>IF(OR(Table1[[#This Row],[Rodents]],Table1[[#This Row],[Human]],Table1[[#This Row],[Pig]]),OR(ISNUMBER(FIND("pulmonary",C1196)),ISNUMBER(FIND("lung",C1196))),"NA")</f>
        <v>NA</v>
      </c>
      <c r="AR1196" t="str">
        <f>IF(OR(Table1[[#This Row],[Rodents]],Table1[[#This Row],[Human]],Table1[[#This Row],[Pig]]),OR(ISNUMBER(FIND("skin",C1196)),ISNUMBER(FIND("dermal",C1196))),"NA")</f>
        <v>NA</v>
      </c>
      <c r="AS1196" t="str">
        <f>IF(OR(Table1[[#This Row],[Rodents]],Table1[[#This Row],[Human]],Table1[[#This Row],[Pig]]),OR(ISNUMBER(FIND("liver",C1196)),ISNUMBER(FIND("hepat",C1196))),"NA")</f>
        <v>NA</v>
      </c>
      <c r="AT1196" t="str">
        <f>IF(OR(Table1[[#This Row],[Rodents]],Table1[[#This Row],[Human]],Table1[[#This Row],[Pig]]),OR(ISNUMBER(FIND("kidney",C1196)),ISNUMBER(FIND("neph",C1196))),"NA")</f>
        <v>NA</v>
      </c>
      <c r="AU1196" t="str">
        <f>IF(OR(Table1[[#This Row],[Rodents]],Table1[[#This Row],[Human]],Table1[[#This Row],[Pig]]),OR(ISNUMBER(FIND("brain",C1196)),ISNUMBER(FIND("neur",C1196)),ISNUMBER(FIND("nerv",C1196))),"NA")</f>
        <v>NA</v>
      </c>
      <c r="AV1196" t="str">
        <f>IF(OR(Table1[[#This Row],[Rodents]],Table1[[#This Row],[Human]],Table1[[#This Row],[Pig]]),OR(ISNUMBER(FIND("heart",C1196)),ISNUMBER(FIND("cardi",C1196))),"NA")</f>
        <v>NA</v>
      </c>
      <c r="AW1196" t="str">
        <f>IF(OR(Table1[[#This Row],[Rodents]],Table1[[#This Row],[Human]],Table1[[#This Row],[Pig]]),OR(ISNUMBER(FIND("gastro",C1196)),ISNUMBER(FIND("intesti",C1196)),ISNUMBER(FIND("stomach",C1196))),"NA")</f>
        <v>NA</v>
      </c>
      <c r="AX1196" t="str">
        <f>IF(OR(Table1[[#This Row],[Rodents]],Table1[[#This Row],[Human]],Table1[[#This Row],[Pig]]),NOT(OR(AQ1196,AR1196,AS1196,AT1196,AU1196,AV1196,AW1196)),"NA")</f>
        <v>NA</v>
      </c>
      <c r="AY1196" t="b">
        <f>OR(ISNUMBER(FIND("SWCNT",C1196)),ISNUMBER(FIND("SWNT",C1196)),ISNUMBER(FIND("single-wall",C1196)),ISNUMBER(FIND("single wall",C1196)),ISNUMBER(FIND("Single wall",C1196)),ISNUMBER(FIND("Single-wall",C1196)),ISNUMBER(FIND("SWCNT",B1196)),ISNUMBER(FIND("SWNT",B1196)),ISNUMBER(FIND("single-wall",B1196)),ISNUMBER(FIND("single wall",B1196)),ISNUMBER(FIND("Single-wall",B1196)),ISNUMBER(FIND("Single wall",B1196)))</f>
        <v>0</v>
      </c>
      <c r="AZ1196" t="b">
        <f>OR(ISNUMBER(FIND("MWCNT",C1196)),ISNUMBER(FIND("MWNT",C1196)),ISNUMBER(FIND("multi-wall",C1196)),ISNUMBER(FIND("multi wall",C1196)),ISNUMBER(FIND("multiwall",C1196)),ISNUMBER(FIND("Multi-wall",C1196)),ISNUMBER(FIND("Multi wall",C1196)),ISNUMBER(FIND("Multiwall",C1196)),ISNUMBER(FIND("MWCNT",B1196)),ISNUMBER(FIND("MWNT",B1196)),ISNUMBER(FIND("multi-wall",B1196)),ISNUMBER(FIND("multi wall",B1196)),ISNUMBER(FIND("multiwall",B1196)),ISNUMBER(FIND("Multi-wall",B1196)),ISNUMBER(FIND("Multi wall",B1196)),ISNUMBER(FIND("Multiwall",B1196)),ISNUMBER(FIND("Double-wall",B1196)),ISNUMBER(FIND("Double wall",B1196)),ISNUMBER(FIND("Doublewall",B1196)),ISNUMBER(FIND("double-wall",B1196)),ISNUMBER(FIND("double wall",B1196)),ISNUMBER(FIND("doublewall",B1196)))</f>
        <v>1</v>
      </c>
      <c r="BA1196" t="b">
        <f>AND(Table1[[#This Row],[SWCNT]],Table1[[#This Row],[MWCNT]])</f>
        <v>0</v>
      </c>
      <c r="BB1196" t="b">
        <f>IF(Table1[[#This Row],[SWCNT]]=TRUE,FALSE,IF(Table1[[#This Row],[MWCNT]]=TRUE,FALSE,TRUE))</f>
        <v>0</v>
      </c>
      <c r="BC1196" s="18"/>
    </row>
    <row r="1197" spans="1:55" ht="259">
      <c r="A1197" t="s">
        <v>1996</v>
      </c>
      <c r="B1197" s="2" t="s">
        <v>1998</v>
      </c>
      <c r="C1197" s="16" t="s">
        <v>2000</v>
      </c>
      <c r="D1197" s="17" t="s">
        <v>1867</v>
      </c>
      <c r="E1197" s="2">
        <v>2018</v>
      </c>
      <c r="F1197" t="b">
        <f>OR(ISNUMBER(FIND("cytotoxic",C1197)),ISNUMBER(FIND("Cytotoxic",C1197)),ISNUMBER(FIND("cellular toxicity",C1197)),ISNUMBER(FIND("cell death",C1197)),ISNUMBER(FIND("viable",C1197)),ISNUMBER(FIND("phytotoxic",C1197)),ISNUMBER(FIND("acute toxicity",C1197)),ISNUMBER(FIND("MTT",C1197)),ISNUMBER(FIND("survival",C1197)),ISNUMBER(FIND("prolifer",C1197)),ISNUMBER(FIND("apoptosis",C1197)),ISNUMBER(FIND("neurotoxic",C1197)),ISNUMBER(FIND("  lysis ",C1197)),ISNUMBER(FIND("necrosis",C1197)),ISNUMBER(FIND("cellular death",C1197))*3,ISNUMBER(FIND("LDH",C1197)),ISNUMBER(FIND("Acute toxicity",C1197)))</f>
        <v>0</v>
      </c>
      <c r="G1197" t="b">
        <f>OR(ISNUMBER(FIND("genotoxic",C1197)),ISNUMBER(FIND("genotoxicity",C1197)),ISNUMBER(FIND("DNA damage",C1197)),ISNUMBER(FIND("DNA",C1197)),ISNUMBER(FIND("RNA",C1197)),ISNUMBER(FIND("mesothelioma",C1197)),ISNUMBER(FIND("carcino",C1197)),ISNUMBER(FIND("mutagen",C1197)),ISNUMBER(FIND("genetic",C1197)))</f>
        <v>0</v>
      </c>
      <c r="H1197" t="b">
        <f>OR(ISNUMBER(FIND("inflammatory",C1197)),ISNUMBER(FIND("inflamm",C1197)))</f>
        <v>0</v>
      </c>
      <c r="I1197" t="b">
        <f>OR(ISNUMBER(FIND("immune",C1197)),ISNUMBER(FIND("immunological",C1197)),ISNUMBER(FIND("interleuk",C1197)),ISNUMBER(FIND("platelet activation",C1197)),ISNUMBER(FIND("monocyte",C1197)),ISNUMBER(FIND("leukocyte",C1197)),ISNUMBER(FIND("cytokine",C1197)),ISNUMBER(FIND("CD4",C1197)),ISNUMBER(FIND("CD8",C1197)),ISNUMBER(FIND("T-cell",C1197)))</f>
        <v>0</v>
      </c>
      <c r="J1197" t="b">
        <f>OR(ISNUMBER(FIND("reactive oxygen",C1197)),ISNUMBER(FIND("ROS",C1197)),ISNUMBER(FIND("free radical",C1197)),ISNUMBER(FIND("oxidative stress",C1197)),ISNUMBER(FIND("peroxid",C1197)),ISNUMBER(FIND("oxidative",C1197)),ISNUMBER(FIND("antioxid",C1197)))</f>
        <v>1</v>
      </c>
      <c r="K1197" t="b">
        <f>OR(ISNUMBER(FIND("autophag",C1197)))</f>
        <v>0</v>
      </c>
      <c r="L1197" t="b">
        <f>OR(ISNUMBER(FIND("morpholog",C1197)))</f>
        <v>0</v>
      </c>
      <c r="M1197" t="b">
        <f>OR(ISNUMBER(FIND("fibrosis",C1197)),ISNUMBER(FIND("Fibrosis",C1197)),ISNUMBER(FIND("fibrot",C1197)))</f>
        <v>0</v>
      </c>
      <c r="N1197" t="b">
        <f>OR(ISNUMBER(FIND("offspring",C1197)),ISNUMBER(FIND("Parental",C1197)),ISNUMBER(FIND("parental",C1197)),ISNUMBER(FIND("germline",C1197)),ISNUMBER(FIND("reproduc",C1197)),ISNUMBER(FIND("embryo",C1197)))</f>
        <v>0</v>
      </c>
      <c r="O1197" t="b">
        <f>OR(ISNUMBER(FIND("metabol",C1197)),ISNUMBER(FIND("Metabol",C1197)),ISNUMBER(FIND("digest",C1197)),ISNUMBER(FIND("mitochon",C1197)))</f>
        <v>0</v>
      </c>
      <c r="P1197" t="b">
        <f>OR(ISNUMBER(FIND("ecotox",C1197)),ISNUMBER(FIND("Ecotox",B1197)),ISNUMBER(FIND("ecotox",B1197)),ISNUMBER(FIND("Ecotox",C1197)))</f>
        <v>0</v>
      </c>
      <c r="Q1197" t="b">
        <f>OR(ISNUMBER(FIND("Bioaccum",C1197)),ISNUMBER(FIND("bioaccum",C1197)),ISNUMBER(FIND("accum",C1197)))</f>
        <v>0</v>
      </c>
      <c r="R1197" t="b">
        <f>OR(ISNUMBER(FIND("Occupation",C1197)),ISNUMBER(FIND("occupation",C1197)),ISNUMBER(FIND("worker",C1197)),ISNUMBER(FIND("workforce",C1197)))</f>
        <v>0</v>
      </c>
      <c r="S1197" t="b">
        <f>NOT(OR(F1197,G1197,H1197,I1197,J1197,K1197,L1197,M1197,N1197,O1197,P1197,Q1197,R1197))</f>
        <v>0</v>
      </c>
      <c r="U1197" t="b">
        <f>OR(Table1[[#This Row],[Inflammation]],Table1[[#This Row],[Immune]])</f>
        <v>0</v>
      </c>
      <c r="V1197" t="str">
        <f>IF(OR(Table1[[#This Row],[Rodents]],Table1[[#This Row],[Human]],Table1[[#This Row],[Pig]]),OR(ISNUMBER(FIND("intratrach",C1197)),ISNUMBER(FIND("nasal ",C1197)),ISNUMBER(FIND("instill",C1197))),"NA")</f>
        <v>NA</v>
      </c>
      <c r="W1197" t="str">
        <f>IF(OR(Table1[[#This Row],[Rodents]],Table1[[#This Row],[Human]],Table1[[#This Row],[Pig]]),OR(ISNUMBER(FIND("dermal",C1197)),ISNUMBER(FIND("skin ",C1197))),"NA")</f>
        <v>NA</v>
      </c>
      <c r="X1197" t="str">
        <f>IF(OR(Table1[[#This Row],[Rodents]],Table1[[#This Row],[Human]],Table1[[#This Row],[Pig]]),OR(ISNUMBER(FIND("injected",C1197)),ISNUMBER(FIND("periton",C1197)),ISNUMBER(FIND("intrascrot",C1197))),"NA")</f>
        <v>NA</v>
      </c>
      <c r="Y1197" t="str">
        <f>IF(OR(Table1[[#This Row],[Rodents]],Table1[[#This Row],[Human]],Table1[[#This Row],[Pig]]),NOT(OR(Table1[[#This Row],[Inhaled/Intratracheal/intranasal]],Table1[[#This Row],[Dermal]],Table1[[#This Row],[Injected]])),"NA")</f>
        <v>NA</v>
      </c>
      <c r="AA1197" t="b">
        <f>OR(ISNUMBER(FIND("fish ",C1197)),ISNUMBER(FIND("Fish ",C1197)),ISNUMBER(FIND("aquatic",C1197)),ISNUMBER(FIND("daphnids",C1197)),ISNUMBER(FIND("Carcinus maenas",C1197)),ISNUMBER(FIND("Daphnia",C1197)),ISNUMBER(FIND("Ruditapes philippinarum",C1197)),ISNUMBER(FIND("daphnia",C1197)),ISNUMBER(FIND("marine",C1197)),ISNUMBER(FIND("mussel",C1197)),ISNUMBER(FIND("algae",C1197)),ISNUMBER(FIND("Donax faba",C1197)),ISNUMBER(FIND("estuarine",C1197)),ISNUMBER(FIND("snail",C1197)),ISNUMBER(FIND("Prorocentrum donghaiense",C1197)) )</f>
        <v>0</v>
      </c>
      <c r="AB1197" t="b">
        <f>OR(ISNUMBER(FIND(" rat ",C1197)),ISNUMBER(FIND(" rats ",C1197)),ISNUMBER(FIND(" Rats ",C1197)),ISNUMBER(FIND(" Rat ",C1197)),ISNUMBER(FIND(" rat.",C1197)),ISNUMBER(FIND(" rats.",C1197)),ISNUMBER(FIND("mouse",C1197)),ISNUMBER(FIND("mice",C1197)), ISNUMBER(FIND(" Mice",C1197)))</f>
        <v>0</v>
      </c>
      <c r="AC1197" t="b">
        <f>OR(ISNUMBER(FIND(" cell ",C1197)),ISNUMBER(FIND("fibroblast",C1197)),ISNUMBER(FIND("macrophage",C1197)),ISNUMBER(FIND("epithelial",C1197)),ISNUMBER(FIND("endothelial",C1197)),ISNUMBER(FIND("neuron",C1197)),ISNUMBER(FIND(" cells ",C1197)),ISNUMBER(FIND("RBC",C1197)),ISNUMBER(FIND("mitochond",C1197)),ISNUMBER(FIND("adipocyte",C1197)),ISNUMBER(FIND("osteo",C1197)),ISNUMBER(FIND("keratin",C1197)),ISNUMBER(FIND(" cell's ",C1197)),ISNUMBER(FIND("eukary",C1197)),ISNUMBER(FIND("sperm",C1197)))</f>
        <v>1</v>
      </c>
      <c r="AD1197" t="b">
        <f>OR(ISNUMBER(FIND("human",B1197)),ISNUMBER(FIND("workers",B1197)),ISNUMBER(FIND("workforces",B1197)),ISNUMBER(FIND("occupational",B1197)),ISNUMBER(FIND("Case report",B1197)),ISNUMBER(FIND("Workplaces",B1197)),ISNUMBER(FIND("worker",B1197)))</f>
        <v>0</v>
      </c>
      <c r="AE1197" t="b">
        <f>OR(ISNUMBER(FIND(" plant ",C1197)),ISNUMBER(FIND("Plant ",C1197)),ISNUMBER(FIND("tomato",C1197)),ISNUMBER(FIND("plants",C1197)),ISNUMBER(FIND("Plants",C1197)),ISNUMBER(FIND("algae",C1197)),ISNUMBER(FIND("lettuce",C1197)),ISNUMBER(FIND("green gram sprouts ",C1197)),ISNUMBER(FIND("Cucurbita pepo",C1197)),ISNUMBER(FIND("bean ",C1197)),ISNUMBER(FIND("chloroplast",C1197)),ISNUMBER(FIND("chlorophyll",C1197)),ISNUMBER(FIND("seedling",C1197)),ISNUMBER(FIND("canola",C1197)),ISNUMBER(FIND("shoot",C1197)),ISNUMBER(FIND("photosynthes",C1197)),ISNUMBER(FIND(" leaves ",C1197)),,ISNUMBER(FIND("agriculture",C1197)),ISNUMBER(FIND(" crops ",C1197)))</f>
        <v>1</v>
      </c>
      <c r="AF1197" t="b">
        <f>OR(ISNUMBER(FIND("bacteria",C1197)),ISNUMBER(FIND("Bacteria",C1197)),ISNUMBER(FIND("Bacterium",C1197)),ISNUMBER(FIND("bacterium",C1197)),ISNUMBER(FIND(" coli ",C1197)))</f>
        <v>1</v>
      </c>
      <c r="AG1197" t="b">
        <f>OR(ISNUMBER(FIND("fungi",C1197)),ISNUMBER(FIND("Fungi",C1197)),ISNUMBER(FIND("fungus",C1197)),ISNUMBER(FIND("Fungus",C1197)),ISNUMBER(FIND("mushroom",C1197)),ISNUMBER(FIND("Mushroom",C1197)),ISNUMBER(FIND(" mold ",C1197)))</f>
        <v>0</v>
      </c>
      <c r="AH1197" t="b">
        <f>OR(ISNUMBER(FIND("Pig ",C1197)),ISNUMBER(FIND("pig ",C1197)),ISNUMBER(FIND("Pigs ",C1197)),ISNUMBER(FIND("pigs ",C1197)))</f>
        <v>0</v>
      </c>
      <c r="AI1197" t="b">
        <f>OR(ISNUMBER(FIND(" C. elegans",C1197)),ISNUMBER(FIND("Caenorhabditis elegans",C1197)),ISNUMBER(FIND("earthworms",C1197)),ISNUMBER(FIND(" Ficopomatus enigmaticus",C1197)),ISNUMBER(FIND("larva",C1197)),ISNUMBER(FIND("Lumbriculus variegatus",C1197)),ISNUMBER(FIND("nematode",C1197)))</f>
        <v>0</v>
      </c>
      <c r="AJ1197" t="b">
        <f>NOT(OR(AA1197,AB1197,AC1197,AD1197,AE1197,AF1197,AG1197,AH1197,AI1197))</f>
        <v>0</v>
      </c>
      <c r="AL1197" t="b">
        <f>OR(AA1197,AB1197,AD1197,AE1197,AF1197,AG1197,AH1197,AI1197)</f>
        <v>1</v>
      </c>
      <c r="AM1197" t="b">
        <f>IF(Table1[[#This Row],[In vivo?]],IF(Table1[[#This Row],[Cell]],FALSE,TRUE),FALSE)</f>
        <v>0</v>
      </c>
      <c r="AN1197" t="b">
        <f>AND(AC1197,AL1197)</f>
        <v>1</v>
      </c>
      <c r="AO1197" t="b">
        <f>IF(Table1[[#This Row],[Cell]],IF(Table1[[#This Row],[In vivo?]],FALSE,TRUE),FALSE)</f>
        <v>0</v>
      </c>
      <c r="AP1197" t="b">
        <f>NOT(OR(Table1[[#This Row],[In vivo?]],Table1[[#This Row],[Only in Cell]]))</f>
        <v>0</v>
      </c>
      <c r="AQ1197" t="str">
        <f>IF(OR(Table1[[#This Row],[Rodents]],Table1[[#This Row],[Human]],Table1[[#This Row],[Pig]]),OR(ISNUMBER(FIND("pulmonary",C1197)),ISNUMBER(FIND("lung",C1197))),"NA")</f>
        <v>NA</v>
      </c>
      <c r="AR1197" t="str">
        <f>IF(OR(Table1[[#This Row],[Rodents]],Table1[[#This Row],[Human]],Table1[[#This Row],[Pig]]),OR(ISNUMBER(FIND("skin",C1197)),ISNUMBER(FIND("dermal",C1197))),"NA")</f>
        <v>NA</v>
      </c>
      <c r="AS1197" t="str">
        <f>IF(OR(Table1[[#This Row],[Rodents]],Table1[[#This Row],[Human]],Table1[[#This Row],[Pig]]),OR(ISNUMBER(FIND("liver",C1197)),ISNUMBER(FIND("hepat",C1197))),"NA")</f>
        <v>NA</v>
      </c>
      <c r="AT1197" t="str">
        <f>IF(OR(Table1[[#This Row],[Rodents]],Table1[[#This Row],[Human]],Table1[[#This Row],[Pig]]),OR(ISNUMBER(FIND("kidney",C1197)),ISNUMBER(FIND("neph",C1197))),"NA")</f>
        <v>NA</v>
      </c>
      <c r="AU1197" t="str">
        <f>IF(OR(Table1[[#This Row],[Rodents]],Table1[[#This Row],[Human]],Table1[[#This Row],[Pig]]),OR(ISNUMBER(FIND("brain",C1197)),ISNUMBER(FIND("neur",C1197)),ISNUMBER(FIND("nerv",C1197))),"NA")</f>
        <v>NA</v>
      </c>
      <c r="AV1197" t="str">
        <f>IF(OR(Table1[[#This Row],[Rodents]],Table1[[#This Row],[Human]],Table1[[#This Row],[Pig]]),OR(ISNUMBER(FIND("heart",C1197)),ISNUMBER(FIND("cardi",C1197))),"NA")</f>
        <v>NA</v>
      </c>
      <c r="AW1197" t="str">
        <f>IF(OR(Table1[[#This Row],[Rodents]],Table1[[#This Row],[Human]],Table1[[#This Row],[Pig]]),OR(ISNUMBER(FIND("gastro",C1197)),ISNUMBER(FIND("intesti",C1197)),ISNUMBER(FIND("stomach",C1197))),"NA")</f>
        <v>NA</v>
      </c>
      <c r="AX1197" t="str">
        <f>IF(OR(Table1[[#This Row],[Rodents]],Table1[[#This Row],[Human]],Table1[[#This Row],[Pig]]),NOT(OR(AQ1197,AR1197,AS1197,AT1197,AU1197,AV1197,AW1197)),"NA")</f>
        <v>NA</v>
      </c>
      <c r="AY1197" t="b">
        <f>OR(ISNUMBER(FIND("SWCNT",C1197)),ISNUMBER(FIND("SWNT",C1197)),ISNUMBER(FIND("single-wall",C1197)),ISNUMBER(FIND("single wall",C1197)),ISNUMBER(FIND("Single wall",C1197)),ISNUMBER(FIND("Single-wall",C1197)),ISNUMBER(FIND("SWCNT",B1197)),ISNUMBER(FIND("SWNT",B1197)),ISNUMBER(FIND("single-wall",B1197)),ISNUMBER(FIND("single wall",B1197)),ISNUMBER(FIND("Single-wall",B1197)),ISNUMBER(FIND("Single wall",B1197)))</f>
        <v>0</v>
      </c>
      <c r="AZ1197" t="b">
        <f>OR(ISNUMBER(FIND("MWCNT",C1197)),ISNUMBER(FIND("MWNT",C1197)),ISNUMBER(FIND("multi-wall",C1197)),ISNUMBER(FIND("multi wall",C1197)),ISNUMBER(FIND("multiwall",C1197)),ISNUMBER(FIND("Multi-wall",C1197)),ISNUMBER(FIND("Multi wall",C1197)),ISNUMBER(FIND("Multiwall",C1197)),ISNUMBER(FIND("MWCNT",B1197)),ISNUMBER(FIND("MWNT",B1197)),ISNUMBER(FIND("multi-wall",B1197)),ISNUMBER(FIND("multi wall",B1197)),ISNUMBER(FIND("multiwall",B1197)),ISNUMBER(FIND("Multi-wall",B1197)),ISNUMBER(FIND("Multi wall",B1197)),ISNUMBER(FIND("Multiwall",B1197)),ISNUMBER(FIND("Double-wall",B1197)),ISNUMBER(FIND("Double wall",B1197)),ISNUMBER(FIND("Doublewall",B1197)),ISNUMBER(FIND("double-wall",B1197)),ISNUMBER(FIND("double wall",B1197)),ISNUMBER(FIND("doublewall",B1197)))</f>
        <v>1</v>
      </c>
      <c r="BA1197" t="b">
        <f>AND(Table1[[#This Row],[SWCNT]],Table1[[#This Row],[MWCNT]])</f>
        <v>0</v>
      </c>
      <c r="BB1197" t="b">
        <f>IF(Table1[[#This Row],[SWCNT]]=TRUE,FALSE,IF(Table1[[#This Row],[MWCNT]]=TRUE,FALSE,TRUE))</f>
        <v>0</v>
      </c>
      <c r="BC1197" s="18"/>
    </row>
    <row r="1198" spans="1:55" ht="222">
      <c r="A1198" t="s">
        <v>2366</v>
      </c>
      <c r="B1198" s="2" t="s">
        <v>2368</v>
      </c>
      <c r="C1198" s="16" t="s">
        <v>2370</v>
      </c>
      <c r="D1198" s="17" t="s">
        <v>2372</v>
      </c>
      <c r="E1198" s="2">
        <v>2017</v>
      </c>
      <c r="F1198" t="b">
        <f>OR(ISNUMBER(FIND("cytotoxic",C1198)),ISNUMBER(FIND("Cytotoxic",C1198)),ISNUMBER(FIND("cellular toxicity",C1198)),ISNUMBER(FIND("cell death",C1198)),ISNUMBER(FIND("viable",C1198)),ISNUMBER(FIND("phytotoxic",C1198)),ISNUMBER(FIND("acute toxicity",C1198)),ISNUMBER(FIND("MTT",C1198)),ISNUMBER(FIND("survival",C1198)),ISNUMBER(FIND("prolifer",C1198)),ISNUMBER(FIND("apoptosis",C1198)),ISNUMBER(FIND("neurotoxic",C1198)),ISNUMBER(FIND("  lysis ",C1198)),ISNUMBER(FIND("necrosis",C1198)),ISNUMBER(FIND("cellular death",C1198))*3,ISNUMBER(FIND("LDH",C1198)),ISNUMBER(FIND("Acute toxicity",C1198)))</f>
        <v>1</v>
      </c>
      <c r="G1198" t="b">
        <f>OR(ISNUMBER(FIND("genotoxic",C1198)),ISNUMBER(FIND("genotoxicity",C1198)),ISNUMBER(FIND("DNA damage",C1198)),ISNUMBER(FIND("DNA",C1198)),ISNUMBER(FIND("RNA",C1198)),ISNUMBER(FIND("mesothelioma",C1198)),ISNUMBER(FIND("carcino",C1198)),ISNUMBER(FIND("mutagen",C1198)),ISNUMBER(FIND("genetic",C1198)))</f>
        <v>1</v>
      </c>
      <c r="H1198" t="b">
        <f>OR(ISNUMBER(FIND("inflammatory",C1198)),ISNUMBER(FIND("inflamm",C1198)))</f>
        <v>0</v>
      </c>
      <c r="I1198" t="b">
        <f>OR(ISNUMBER(FIND("immune",C1198)),ISNUMBER(FIND("immunological",C1198)),ISNUMBER(FIND("interleuk",C1198)),ISNUMBER(FIND("platelet activation",C1198)),ISNUMBER(FIND("monocyte",C1198)),ISNUMBER(FIND("leukocyte",C1198)),ISNUMBER(FIND("cytokine",C1198)),ISNUMBER(FIND("CD4",C1198)),ISNUMBER(FIND("CD8",C1198)),ISNUMBER(FIND("T-cell",C1198)))</f>
        <v>0</v>
      </c>
      <c r="J1198" t="b">
        <f>OR(ISNUMBER(FIND("reactive oxygen",C1198)),ISNUMBER(FIND("ROS",C1198)),ISNUMBER(FIND("free radical",C1198)),ISNUMBER(FIND("oxidative stress",C1198)),ISNUMBER(FIND("peroxid",C1198)),ISNUMBER(FIND("oxidative",C1198)),ISNUMBER(FIND("antioxid",C1198)))</f>
        <v>1</v>
      </c>
      <c r="K1198" t="b">
        <f>OR(ISNUMBER(FIND("autophag",C1198)))</f>
        <v>0</v>
      </c>
      <c r="L1198" t="b">
        <f>OR(ISNUMBER(FIND("morpholog",C1198)))</f>
        <v>0</v>
      </c>
      <c r="M1198" t="b">
        <f>OR(ISNUMBER(FIND("fibrosis",C1198)),ISNUMBER(FIND("Fibrosis",C1198)),ISNUMBER(FIND("fibrot",C1198)))</f>
        <v>0</v>
      </c>
      <c r="N1198" t="b">
        <f>OR(ISNUMBER(FIND("offspring",C1198)),ISNUMBER(FIND("Parental",C1198)),ISNUMBER(FIND("parental",C1198)),ISNUMBER(FIND("germline",C1198)),ISNUMBER(FIND("reproduc",C1198)),ISNUMBER(FIND("embryo",C1198)))</f>
        <v>0</v>
      </c>
      <c r="O1198" t="b">
        <f>OR(ISNUMBER(FIND("metabol",C1198)),ISNUMBER(FIND("Metabol",C1198)),ISNUMBER(FIND("digest",C1198)),ISNUMBER(FIND("mitochon",C1198)))</f>
        <v>0</v>
      </c>
      <c r="P1198" t="b">
        <f>OR(ISNUMBER(FIND("ecotox",C1198)),ISNUMBER(FIND("Ecotox",B1198)),ISNUMBER(FIND("ecotox",B1198)),ISNUMBER(FIND("Ecotox",C1198)))</f>
        <v>0</v>
      </c>
      <c r="Q1198" t="b">
        <f>OR(ISNUMBER(FIND("Bioaccum",C1198)),ISNUMBER(FIND("bioaccum",C1198)),ISNUMBER(FIND("accum",C1198)))</f>
        <v>0</v>
      </c>
      <c r="R1198" t="b">
        <f>OR(ISNUMBER(FIND("Occupation",C1198)),ISNUMBER(FIND("occupation",C1198)),ISNUMBER(FIND("worker",C1198)),ISNUMBER(FIND("workforce",C1198)))</f>
        <v>0</v>
      </c>
      <c r="S1198" t="b">
        <f>NOT(OR(F1198,G1198,H1198,I1198,J1198,K1198,L1198,M1198,N1198,O1198,P1198,Q1198,R1198))</f>
        <v>0</v>
      </c>
      <c r="U1198" t="b">
        <f>OR(Table1[[#This Row],[Inflammation]],Table1[[#This Row],[Immune]])</f>
        <v>0</v>
      </c>
      <c r="V1198" t="str">
        <f>IF(OR(Table1[[#This Row],[Rodents]],Table1[[#This Row],[Human]],Table1[[#This Row],[Pig]]),OR(ISNUMBER(FIND("intratrach",C1198)),ISNUMBER(FIND("nasal ",C1198)),ISNUMBER(FIND("instill",C1198))),"NA")</f>
        <v>NA</v>
      </c>
      <c r="W1198" t="str">
        <f>IF(OR(Table1[[#This Row],[Rodents]],Table1[[#This Row],[Human]],Table1[[#This Row],[Pig]]),OR(ISNUMBER(FIND("dermal",C1198)),ISNUMBER(FIND("skin ",C1198))),"NA")</f>
        <v>NA</v>
      </c>
      <c r="X1198" t="str">
        <f>IF(OR(Table1[[#This Row],[Rodents]],Table1[[#This Row],[Human]],Table1[[#This Row],[Pig]]),OR(ISNUMBER(FIND("injected",C1198)),ISNUMBER(FIND("periton",C1198)),ISNUMBER(FIND("intrascrot",C1198))),"NA")</f>
        <v>NA</v>
      </c>
      <c r="Y1198" t="str">
        <f>IF(OR(Table1[[#This Row],[Rodents]],Table1[[#This Row],[Human]],Table1[[#This Row],[Pig]]),NOT(OR(Table1[[#This Row],[Inhaled/Intratracheal/intranasal]],Table1[[#This Row],[Dermal]],Table1[[#This Row],[Injected]])),"NA")</f>
        <v>NA</v>
      </c>
      <c r="AA1198" t="b">
        <f>OR(ISNUMBER(FIND("fish ",C1198)),ISNUMBER(FIND("Fish ",C1198)),ISNUMBER(FIND("aquatic",C1198)),ISNUMBER(FIND("daphnids",C1198)),ISNUMBER(FIND("Carcinus maenas",C1198)),ISNUMBER(FIND("Daphnia",C1198)),ISNUMBER(FIND("Ruditapes philippinarum",C1198)),ISNUMBER(FIND("daphnia",C1198)),ISNUMBER(FIND("marine",C1198)),ISNUMBER(FIND("mussel",C1198)),ISNUMBER(FIND("algae",C1198)),ISNUMBER(FIND("Donax faba",C1198)),ISNUMBER(FIND("estuarine",C1198)),ISNUMBER(FIND("snail",C1198)),ISNUMBER(FIND("Prorocentrum donghaiense",C1198)) )</f>
        <v>0</v>
      </c>
      <c r="AB1198" t="b">
        <f>OR(ISNUMBER(FIND(" rat ",C1198)),ISNUMBER(FIND(" rats ",C1198)),ISNUMBER(FIND(" Rats ",C1198)),ISNUMBER(FIND(" Rat ",C1198)),ISNUMBER(FIND(" rat.",C1198)),ISNUMBER(FIND(" rats.",C1198)),ISNUMBER(FIND("mouse",C1198)),ISNUMBER(FIND("mice",C1198)), ISNUMBER(FIND(" Mice",C1198)))</f>
        <v>0</v>
      </c>
      <c r="AC1198" t="b">
        <f>OR(ISNUMBER(FIND(" cell ",C1198)),ISNUMBER(FIND("fibroblast",C1198)),ISNUMBER(FIND("macrophage",C1198)),ISNUMBER(FIND("epithelial",C1198)),ISNUMBER(FIND("endothelial",C1198)),ISNUMBER(FIND("neuron",C1198)),ISNUMBER(FIND(" cells ",C1198)),ISNUMBER(FIND("RBC",C1198)),ISNUMBER(FIND("mitochond",C1198)),ISNUMBER(FIND("adipocyte",C1198)),ISNUMBER(FIND("osteo",C1198)),ISNUMBER(FIND("keratin",C1198)),ISNUMBER(FIND(" cell's ",C1198)),ISNUMBER(FIND("eukary",C1198)),ISNUMBER(FIND("sperm",C1198)))</f>
        <v>0</v>
      </c>
      <c r="AD1198" t="b">
        <f>OR(ISNUMBER(FIND("human",B1198)),ISNUMBER(FIND("workers",B1198)),ISNUMBER(FIND("workforces",B1198)),ISNUMBER(FIND("occupational",B1198)),ISNUMBER(FIND("Case report",B1198)),ISNUMBER(FIND("Workplaces",B1198)),ISNUMBER(FIND("worker",B1198)))</f>
        <v>0</v>
      </c>
      <c r="AE1198" t="b">
        <f>OR(ISNUMBER(FIND(" plant ",C1198)),ISNUMBER(FIND("Plant ",C1198)),ISNUMBER(FIND("tomato",C1198)),ISNUMBER(FIND("plants",C1198)),ISNUMBER(FIND("Plants",C1198)),ISNUMBER(FIND("algae",C1198)),ISNUMBER(FIND("lettuce",C1198)),ISNUMBER(FIND("green gram sprouts ",C1198)),ISNUMBER(FIND("Cucurbita pepo",C1198)),ISNUMBER(FIND("bean ",C1198)),ISNUMBER(FIND("chloroplast",C1198)),ISNUMBER(FIND("chlorophyll",C1198)),ISNUMBER(FIND("seedling",C1198)),ISNUMBER(FIND("canola",C1198)),ISNUMBER(FIND("shoot",C1198)),ISNUMBER(FIND("photosynthes",C1198)),ISNUMBER(FIND(" leaves ",C1198)),,ISNUMBER(FIND("agriculture",C1198)),ISNUMBER(FIND(" crops ",C1198)))</f>
        <v>0</v>
      </c>
      <c r="AF1198" t="b">
        <f>OR(ISNUMBER(FIND("bacteria",C1198)),ISNUMBER(FIND("Bacteria",C1198)),ISNUMBER(FIND("Bacterium",C1198)),ISNUMBER(FIND("bacterium",C1198)),ISNUMBER(FIND(" coli ",C1198)))</f>
        <v>1</v>
      </c>
      <c r="AG1198" t="b">
        <f>OR(ISNUMBER(FIND("fungi",C1198)),ISNUMBER(FIND("Fungi",C1198)),ISNUMBER(FIND("fungus",C1198)),ISNUMBER(FIND("Fungus",C1198)),ISNUMBER(FIND("mushroom",C1198)),ISNUMBER(FIND("Mushroom",C1198)),ISNUMBER(FIND(" mold ",C1198)))</f>
        <v>0</v>
      </c>
      <c r="AH1198" t="b">
        <f>OR(ISNUMBER(FIND("Pig ",C1198)),ISNUMBER(FIND("pig ",C1198)),ISNUMBER(FIND("Pigs ",C1198)),ISNUMBER(FIND("pigs ",C1198)))</f>
        <v>0</v>
      </c>
      <c r="AI1198" t="b">
        <f>OR(ISNUMBER(FIND(" C. elegans",C1198)),ISNUMBER(FIND("Caenorhabditis elegans",C1198)),ISNUMBER(FIND("earthworms",C1198)),ISNUMBER(FIND(" Ficopomatus enigmaticus",C1198)),ISNUMBER(FIND("larva",C1198)),ISNUMBER(FIND("Lumbriculus variegatus",C1198)),ISNUMBER(FIND("nematode",C1198)))</f>
        <v>0</v>
      </c>
      <c r="AJ1198" t="b">
        <f>NOT(OR(AA1198,AB1198,AC1198,AD1198,AE1198,AF1198,AG1198,AH1198,AI1198))</f>
        <v>0</v>
      </c>
      <c r="AL1198" t="b">
        <f>OR(AA1198,AB1198,AD1198,AE1198,AF1198,AG1198,AH1198,AI1198)</f>
        <v>1</v>
      </c>
      <c r="AM1198" t="b">
        <f>IF(Table1[[#This Row],[In vivo?]],IF(Table1[[#This Row],[Cell]],FALSE,TRUE),FALSE)</f>
        <v>1</v>
      </c>
      <c r="AN1198" t="b">
        <f>AND(AC1198,AL1198)</f>
        <v>0</v>
      </c>
      <c r="AO1198" t="b">
        <f>IF(Table1[[#This Row],[Cell]],IF(Table1[[#This Row],[In vivo?]],FALSE,TRUE),FALSE)</f>
        <v>0</v>
      </c>
      <c r="AP1198" t="b">
        <f>NOT(OR(Table1[[#This Row],[In vivo?]],Table1[[#This Row],[Only in Cell]]))</f>
        <v>0</v>
      </c>
      <c r="AQ1198" t="str">
        <f>IF(OR(Table1[[#This Row],[Rodents]],Table1[[#This Row],[Human]],Table1[[#This Row],[Pig]]),OR(ISNUMBER(FIND("pulmonary",C1198)),ISNUMBER(FIND("lung",C1198))),"NA")</f>
        <v>NA</v>
      </c>
      <c r="AR1198" t="str">
        <f>IF(OR(Table1[[#This Row],[Rodents]],Table1[[#This Row],[Human]],Table1[[#This Row],[Pig]]),OR(ISNUMBER(FIND("skin",C1198)),ISNUMBER(FIND("dermal",C1198))),"NA")</f>
        <v>NA</v>
      </c>
      <c r="AS1198" t="str">
        <f>IF(OR(Table1[[#This Row],[Rodents]],Table1[[#This Row],[Human]],Table1[[#This Row],[Pig]]),OR(ISNUMBER(FIND("liver",C1198)),ISNUMBER(FIND("hepat",C1198))),"NA")</f>
        <v>NA</v>
      </c>
      <c r="AT1198" t="str">
        <f>IF(OR(Table1[[#This Row],[Rodents]],Table1[[#This Row],[Human]],Table1[[#This Row],[Pig]]),OR(ISNUMBER(FIND("kidney",C1198)),ISNUMBER(FIND("neph",C1198))),"NA")</f>
        <v>NA</v>
      </c>
      <c r="AU1198" t="str">
        <f>IF(OR(Table1[[#This Row],[Rodents]],Table1[[#This Row],[Human]],Table1[[#This Row],[Pig]]),OR(ISNUMBER(FIND("brain",C1198)),ISNUMBER(FIND("neur",C1198)),ISNUMBER(FIND("nerv",C1198))),"NA")</f>
        <v>NA</v>
      </c>
      <c r="AV1198" t="str">
        <f>IF(OR(Table1[[#This Row],[Rodents]],Table1[[#This Row],[Human]],Table1[[#This Row],[Pig]]),OR(ISNUMBER(FIND("heart",C1198)),ISNUMBER(FIND("cardi",C1198))),"NA")</f>
        <v>NA</v>
      </c>
      <c r="AW1198" t="str">
        <f>IF(OR(Table1[[#This Row],[Rodents]],Table1[[#This Row],[Human]],Table1[[#This Row],[Pig]]),OR(ISNUMBER(FIND("gastro",C1198)),ISNUMBER(FIND("intesti",C1198)),ISNUMBER(FIND("stomach",C1198))),"NA")</f>
        <v>NA</v>
      </c>
      <c r="AX1198" t="str">
        <f>IF(OR(Table1[[#This Row],[Rodents]],Table1[[#This Row],[Human]],Table1[[#This Row],[Pig]]),NOT(OR(AQ1198,AR1198,AS1198,AT1198,AU1198,AV1198,AW1198)),"NA")</f>
        <v>NA</v>
      </c>
      <c r="AY1198" t="b">
        <f>OR(ISNUMBER(FIND("SWCNT",C1198)),ISNUMBER(FIND("SWNT",C1198)),ISNUMBER(FIND("single-wall",C1198)),ISNUMBER(FIND("single wall",C1198)),ISNUMBER(FIND("Single wall",C1198)),ISNUMBER(FIND("Single-wall",C1198)),ISNUMBER(FIND("SWCNT",B1198)),ISNUMBER(FIND("SWNT",B1198)),ISNUMBER(FIND("single-wall",B1198)),ISNUMBER(FIND("single wall",B1198)),ISNUMBER(FIND("Single-wall",B1198)),ISNUMBER(FIND("Single wall",B1198)))</f>
        <v>1</v>
      </c>
      <c r="AZ1198" t="b">
        <f>OR(ISNUMBER(FIND("MWCNT",C1198)),ISNUMBER(FIND("MWNT",C1198)),ISNUMBER(FIND("multi-wall",C1198)),ISNUMBER(FIND("multi wall",C1198)),ISNUMBER(FIND("multiwall",C1198)),ISNUMBER(FIND("Multi-wall",C1198)),ISNUMBER(FIND("Multi wall",C1198)),ISNUMBER(FIND("Multiwall",C1198)),ISNUMBER(FIND("MWCNT",B1198)),ISNUMBER(FIND("MWNT",B1198)),ISNUMBER(FIND("multi-wall",B1198)),ISNUMBER(FIND("multi wall",B1198)),ISNUMBER(FIND("multiwall",B1198)),ISNUMBER(FIND("Multi-wall",B1198)),ISNUMBER(FIND("Multi wall",B1198)),ISNUMBER(FIND("Multiwall",B1198)),ISNUMBER(FIND("Double-wall",B1198)),ISNUMBER(FIND("Double wall",B1198)),ISNUMBER(FIND("Doublewall",B1198)),ISNUMBER(FIND("double-wall",B1198)),ISNUMBER(FIND("double wall",B1198)),ISNUMBER(FIND("doublewall",B1198)))</f>
        <v>0</v>
      </c>
      <c r="BA1198" t="b">
        <f>AND(Table1[[#This Row],[SWCNT]],Table1[[#This Row],[MWCNT]])</f>
        <v>0</v>
      </c>
      <c r="BB1198" t="b">
        <f>IF(Table1[[#This Row],[SWCNT]]=TRUE,FALSE,IF(Table1[[#This Row],[MWCNT]]=TRUE,FALSE,TRUE))</f>
        <v>0</v>
      </c>
      <c r="BC1198" s="18"/>
    </row>
    <row r="1199" spans="1:55" ht="185">
      <c r="A1199" t="s">
        <v>2418</v>
      </c>
      <c r="B1199" s="2" t="s">
        <v>2420</v>
      </c>
      <c r="C1199" s="16" t="s">
        <v>2422</v>
      </c>
      <c r="D1199" s="17" t="s">
        <v>1748</v>
      </c>
      <c r="E1199" s="2">
        <v>2017</v>
      </c>
      <c r="F1199" t="b">
        <f>OR(ISNUMBER(FIND("cytotoxic",C1199)),ISNUMBER(FIND("Cytotoxic",C1199)),ISNUMBER(FIND("cellular toxicity",C1199)),ISNUMBER(FIND("cell death",C1199)),ISNUMBER(FIND("viable",C1199)),ISNUMBER(FIND("phytotoxic",C1199)),ISNUMBER(FIND("acute toxicity",C1199)),ISNUMBER(FIND("MTT",C1199)),ISNUMBER(FIND("survival",C1199)),ISNUMBER(FIND("prolifer",C1199)),ISNUMBER(FIND("apoptosis",C1199)),ISNUMBER(FIND("neurotoxic",C1199)),ISNUMBER(FIND("  lysis ",C1199)),ISNUMBER(FIND("necrosis",C1199)),ISNUMBER(FIND("cellular death",C1199))*3,ISNUMBER(FIND("LDH",C1199)),ISNUMBER(FIND("Acute toxicity",C1199)))</f>
        <v>0</v>
      </c>
      <c r="G1199" t="b">
        <f>OR(ISNUMBER(FIND("genotoxic",C1199)),ISNUMBER(FIND("genotoxicity",C1199)),ISNUMBER(FIND("DNA damage",C1199)),ISNUMBER(FIND("DNA",C1199)),ISNUMBER(FIND("RNA",C1199)),ISNUMBER(FIND("mesothelioma",C1199)),ISNUMBER(FIND("carcino",C1199)),ISNUMBER(FIND("mutagen",C1199)),ISNUMBER(FIND("genetic",C1199)))</f>
        <v>0</v>
      </c>
      <c r="H1199" t="b">
        <f>OR(ISNUMBER(FIND("inflammatory",C1199)),ISNUMBER(FIND("inflamm",C1199)))</f>
        <v>0</v>
      </c>
      <c r="I1199" t="b">
        <f>OR(ISNUMBER(FIND("immune",C1199)),ISNUMBER(FIND("immunological",C1199)),ISNUMBER(FIND("interleuk",C1199)),ISNUMBER(FIND("platelet activation",C1199)),ISNUMBER(FIND("monocyte",C1199)),ISNUMBER(FIND("leukocyte",C1199)),ISNUMBER(FIND("cytokine",C1199)),ISNUMBER(FIND("CD4",C1199)),ISNUMBER(FIND("CD8",C1199)),ISNUMBER(FIND("T-cell",C1199)))</f>
        <v>0</v>
      </c>
      <c r="J1199" t="b">
        <f>OR(ISNUMBER(FIND("reactive oxygen",C1199)),ISNUMBER(FIND("ROS",C1199)),ISNUMBER(FIND("free radical",C1199)),ISNUMBER(FIND("oxidative stress",C1199)),ISNUMBER(FIND("peroxid",C1199)),ISNUMBER(FIND("oxidative",C1199)),ISNUMBER(FIND("antioxid",C1199)))</f>
        <v>1</v>
      </c>
      <c r="K1199" t="b">
        <f>OR(ISNUMBER(FIND("autophag",C1199)))</f>
        <v>0</v>
      </c>
      <c r="L1199" t="b">
        <f>OR(ISNUMBER(FIND("morpholog",C1199)))</f>
        <v>0</v>
      </c>
      <c r="M1199" t="b">
        <f>OR(ISNUMBER(FIND("fibrosis",C1199)),ISNUMBER(FIND("Fibrosis",C1199)),ISNUMBER(FIND("fibrot",C1199)))</f>
        <v>0</v>
      </c>
      <c r="N1199" t="b">
        <f>OR(ISNUMBER(FIND("offspring",C1199)),ISNUMBER(FIND("Parental",C1199)),ISNUMBER(FIND("parental",C1199)),ISNUMBER(FIND("germline",C1199)),ISNUMBER(FIND("reproduc",C1199)),ISNUMBER(FIND("embryo",C1199)))</f>
        <v>0</v>
      </c>
      <c r="O1199" t="b">
        <f>OR(ISNUMBER(FIND("metabol",C1199)),ISNUMBER(FIND("Metabol",C1199)),ISNUMBER(FIND("digest",C1199)),ISNUMBER(FIND("mitochon",C1199)))</f>
        <v>0</v>
      </c>
      <c r="P1199" t="b">
        <f>OR(ISNUMBER(FIND("ecotox",C1199)),ISNUMBER(FIND("Ecotox",B1199)),ISNUMBER(FIND("ecotox",B1199)),ISNUMBER(FIND("Ecotox",C1199)))</f>
        <v>0</v>
      </c>
      <c r="Q1199" t="b">
        <f>OR(ISNUMBER(FIND("Bioaccum",C1199)),ISNUMBER(FIND("bioaccum",C1199)),ISNUMBER(FIND("accum",C1199)))</f>
        <v>0</v>
      </c>
      <c r="R1199" t="b">
        <f>OR(ISNUMBER(FIND("Occupation",C1199)),ISNUMBER(FIND("occupation",C1199)),ISNUMBER(FIND("worker",C1199)),ISNUMBER(FIND("workforce",C1199)))</f>
        <v>0</v>
      </c>
      <c r="S1199" t="b">
        <f>NOT(OR(F1199,G1199,H1199,I1199,J1199,K1199,L1199,M1199,N1199,O1199,P1199,Q1199,R1199))</f>
        <v>0</v>
      </c>
      <c r="U1199" t="b">
        <f>OR(Table1[[#This Row],[Inflammation]],Table1[[#This Row],[Immune]])</f>
        <v>0</v>
      </c>
      <c r="V1199" t="str">
        <f>IF(OR(Table1[[#This Row],[Rodents]],Table1[[#This Row],[Human]],Table1[[#This Row],[Pig]]),OR(ISNUMBER(FIND("intratrach",C1199)),ISNUMBER(FIND("nasal ",C1199)),ISNUMBER(FIND("instill",C1199))),"NA")</f>
        <v>NA</v>
      </c>
      <c r="W1199" t="str">
        <f>IF(OR(Table1[[#This Row],[Rodents]],Table1[[#This Row],[Human]],Table1[[#This Row],[Pig]]),OR(ISNUMBER(FIND("dermal",C1199)),ISNUMBER(FIND("skin ",C1199))),"NA")</f>
        <v>NA</v>
      </c>
      <c r="X1199" t="str">
        <f>IF(OR(Table1[[#This Row],[Rodents]],Table1[[#This Row],[Human]],Table1[[#This Row],[Pig]]),OR(ISNUMBER(FIND("injected",C1199)),ISNUMBER(FIND("periton",C1199)),ISNUMBER(FIND("intrascrot",C1199))),"NA")</f>
        <v>NA</v>
      </c>
      <c r="Y1199" t="str">
        <f>IF(OR(Table1[[#This Row],[Rodents]],Table1[[#This Row],[Human]],Table1[[#This Row],[Pig]]),NOT(OR(Table1[[#This Row],[Inhaled/Intratracheal/intranasal]],Table1[[#This Row],[Dermal]],Table1[[#This Row],[Injected]])),"NA")</f>
        <v>NA</v>
      </c>
      <c r="AA1199" t="b">
        <f>OR(ISNUMBER(FIND("fish ",C1199)),ISNUMBER(FIND("Fish ",C1199)),ISNUMBER(FIND("aquatic",C1199)),ISNUMBER(FIND("daphnids",C1199)),ISNUMBER(FIND("Carcinus maenas",C1199)),ISNUMBER(FIND("Daphnia",C1199)),ISNUMBER(FIND("Ruditapes philippinarum",C1199)),ISNUMBER(FIND("daphnia",C1199)),ISNUMBER(FIND("marine",C1199)),ISNUMBER(FIND("mussel",C1199)),ISNUMBER(FIND("algae",C1199)),ISNUMBER(FIND("Donax faba",C1199)),ISNUMBER(FIND("estuarine",C1199)),ISNUMBER(FIND("snail",C1199)),ISNUMBER(FIND("Prorocentrum donghaiense",C1199)) )</f>
        <v>0</v>
      </c>
      <c r="AB1199" t="b">
        <f>OR(ISNUMBER(FIND(" rat ",C1199)),ISNUMBER(FIND(" rats ",C1199)),ISNUMBER(FIND(" Rats ",C1199)),ISNUMBER(FIND(" Rat ",C1199)),ISNUMBER(FIND(" rat.",C1199)),ISNUMBER(FIND(" rats.",C1199)),ISNUMBER(FIND("mouse",C1199)),ISNUMBER(FIND("mice",C1199)), ISNUMBER(FIND(" Mice",C1199)))</f>
        <v>0</v>
      </c>
      <c r="AC1199" t="b">
        <f>OR(ISNUMBER(FIND(" cell ",C1199)),ISNUMBER(FIND("fibroblast",C1199)),ISNUMBER(FIND("macrophage",C1199)),ISNUMBER(FIND("epithelial",C1199)),ISNUMBER(FIND("endothelial",C1199)),ISNUMBER(FIND("neuron",C1199)),ISNUMBER(FIND(" cells ",C1199)),ISNUMBER(FIND("RBC",C1199)),ISNUMBER(FIND("mitochond",C1199)),ISNUMBER(FIND("adipocyte",C1199)),ISNUMBER(FIND("osteo",C1199)),ISNUMBER(FIND("keratin",C1199)),ISNUMBER(FIND(" cell's ",C1199)),ISNUMBER(FIND("eukary",C1199)),ISNUMBER(FIND("sperm",C1199)))</f>
        <v>1</v>
      </c>
      <c r="AD1199" t="b">
        <f>OR(ISNUMBER(FIND("human",B1199)),ISNUMBER(FIND("workers",B1199)),ISNUMBER(FIND("workforces",B1199)),ISNUMBER(FIND("occupational",B1199)),ISNUMBER(FIND("Case report",B1199)),ISNUMBER(FIND("Workplaces",B1199)),ISNUMBER(FIND("worker",B1199)))</f>
        <v>0</v>
      </c>
      <c r="AE1199" t="b">
        <f>OR(ISNUMBER(FIND(" plant ",C1199)),ISNUMBER(FIND("Plant ",C1199)),ISNUMBER(FIND("tomato",C1199)),ISNUMBER(FIND("plants",C1199)),ISNUMBER(FIND("Plants",C1199)),ISNUMBER(FIND("algae",C1199)),ISNUMBER(FIND("lettuce",C1199)),ISNUMBER(FIND("green gram sprouts ",C1199)),ISNUMBER(FIND("Cucurbita pepo",C1199)),ISNUMBER(FIND("bean ",C1199)),ISNUMBER(FIND("chloroplast",C1199)),ISNUMBER(FIND("chlorophyll",C1199)),ISNUMBER(FIND("seedling",C1199)),ISNUMBER(FIND("canola",C1199)),ISNUMBER(FIND("shoot",C1199)),ISNUMBER(FIND("photosynthes",C1199)),ISNUMBER(FIND(" leaves ",C1199)),,ISNUMBER(FIND("agriculture",C1199)),ISNUMBER(FIND(" crops ",C1199)))</f>
        <v>0</v>
      </c>
      <c r="AF1199" t="b">
        <f>OR(ISNUMBER(FIND("bacteria",C1199)),ISNUMBER(FIND("Bacteria",C1199)),ISNUMBER(FIND("Bacterium",C1199)),ISNUMBER(FIND("bacterium",C1199)),ISNUMBER(FIND(" coli ",C1199)))</f>
        <v>0</v>
      </c>
      <c r="AG1199" t="b">
        <f>OR(ISNUMBER(FIND("fungi",C1199)),ISNUMBER(FIND("Fungi",C1199)),ISNUMBER(FIND("fungus",C1199)),ISNUMBER(FIND("Fungus",C1199)),ISNUMBER(FIND("mushroom",C1199)),ISNUMBER(FIND("Mushroom",C1199)),ISNUMBER(FIND(" mold ",C1199)))</f>
        <v>0</v>
      </c>
      <c r="AH1199" t="b">
        <f>OR(ISNUMBER(FIND("Pig ",C1199)),ISNUMBER(FIND("pig ",C1199)),ISNUMBER(FIND("Pigs ",C1199)),ISNUMBER(FIND("pigs ",C1199)))</f>
        <v>0</v>
      </c>
      <c r="AI1199" t="b">
        <f>OR(ISNUMBER(FIND(" C. elegans",C1199)),ISNUMBER(FIND("Caenorhabditis elegans",C1199)),ISNUMBER(FIND("earthworms",C1199)),ISNUMBER(FIND(" Ficopomatus enigmaticus",C1199)),ISNUMBER(FIND("larva",C1199)),ISNUMBER(FIND("Lumbriculus variegatus",C1199)),ISNUMBER(FIND("nematode",C1199)))</f>
        <v>0</v>
      </c>
      <c r="AJ1199" t="b">
        <f>NOT(OR(AA1199,AB1199,AC1199,AD1199,AE1199,AF1199,AG1199,AH1199,AI1199))</f>
        <v>0</v>
      </c>
      <c r="AL1199" t="b">
        <f>OR(AA1199,AB1199,AD1199,AE1199,AF1199,AG1199,AH1199,AI1199)</f>
        <v>0</v>
      </c>
      <c r="AM1199" t="b">
        <f>IF(Table1[[#This Row],[In vivo?]],IF(Table1[[#This Row],[Cell]],FALSE,TRUE),FALSE)</f>
        <v>0</v>
      </c>
      <c r="AN1199" t="b">
        <f>AND(AC1199,AL1199)</f>
        <v>0</v>
      </c>
      <c r="AO1199" t="b">
        <f>IF(Table1[[#This Row],[Cell]],IF(Table1[[#This Row],[In vivo?]],FALSE,TRUE),FALSE)</f>
        <v>1</v>
      </c>
      <c r="AP1199" t="b">
        <f>NOT(OR(Table1[[#This Row],[In vivo?]],Table1[[#This Row],[Only in Cell]]))</f>
        <v>0</v>
      </c>
      <c r="AQ1199" t="str">
        <f>IF(OR(Table1[[#This Row],[Rodents]],Table1[[#This Row],[Human]],Table1[[#This Row],[Pig]]),OR(ISNUMBER(FIND("pulmonary",C1199)),ISNUMBER(FIND("lung",C1199))),"NA")</f>
        <v>NA</v>
      </c>
      <c r="AR1199" t="str">
        <f>IF(OR(Table1[[#This Row],[Rodents]],Table1[[#This Row],[Human]],Table1[[#This Row],[Pig]]),OR(ISNUMBER(FIND("skin",C1199)),ISNUMBER(FIND("dermal",C1199))),"NA")</f>
        <v>NA</v>
      </c>
      <c r="AS1199" t="str">
        <f>IF(OR(Table1[[#This Row],[Rodents]],Table1[[#This Row],[Human]],Table1[[#This Row],[Pig]]),OR(ISNUMBER(FIND("liver",C1199)),ISNUMBER(FIND("hepat",C1199))),"NA")</f>
        <v>NA</v>
      </c>
      <c r="AT1199" t="str">
        <f>IF(OR(Table1[[#This Row],[Rodents]],Table1[[#This Row],[Human]],Table1[[#This Row],[Pig]]),OR(ISNUMBER(FIND("kidney",C1199)),ISNUMBER(FIND("neph",C1199))),"NA")</f>
        <v>NA</v>
      </c>
      <c r="AU1199" t="str">
        <f>IF(OR(Table1[[#This Row],[Rodents]],Table1[[#This Row],[Human]],Table1[[#This Row],[Pig]]),OR(ISNUMBER(FIND("brain",C1199)),ISNUMBER(FIND("neur",C1199)),ISNUMBER(FIND("nerv",C1199))),"NA")</f>
        <v>NA</v>
      </c>
      <c r="AV1199" t="str">
        <f>IF(OR(Table1[[#This Row],[Rodents]],Table1[[#This Row],[Human]],Table1[[#This Row],[Pig]]),OR(ISNUMBER(FIND("heart",C1199)),ISNUMBER(FIND("cardi",C1199))),"NA")</f>
        <v>NA</v>
      </c>
      <c r="AW1199" t="str">
        <f>IF(OR(Table1[[#This Row],[Rodents]],Table1[[#This Row],[Human]],Table1[[#This Row],[Pig]]),OR(ISNUMBER(FIND("gastro",C1199)),ISNUMBER(FIND("intesti",C1199)),ISNUMBER(FIND("stomach",C1199))),"NA")</f>
        <v>NA</v>
      </c>
      <c r="AX1199" t="str">
        <f>IF(OR(Table1[[#This Row],[Rodents]],Table1[[#This Row],[Human]],Table1[[#This Row],[Pig]]),NOT(OR(AQ1199,AR1199,AS1199,AT1199,AU1199,AV1199,AW1199)),"NA")</f>
        <v>NA</v>
      </c>
      <c r="AY1199" t="b">
        <f>OR(ISNUMBER(FIND("SWCNT",C1199)),ISNUMBER(FIND("SWNT",C1199)),ISNUMBER(FIND("single-wall",C1199)),ISNUMBER(FIND("single wall",C1199)),ISNUMBER(FIND("Single wall",C1199)),ISNUMBER(FIND("Single-wall",C1199)),ISNUMBER(FIND("SWCNT",B1199)),ISNUMBER(FIND("SWNT",B1199)),ISNUMBER(FIND("single-wall",B1199)),ISNUMBER(FIND("single wall",B1199)),ISNUMBER(FIND("Single-wall",B1199)),ISNUMBER(FIND("Single wall",B1199)))</f>
        <v>1</v>
      </c>
      <c r="AZ1199" t="b">
        <f>OR(ISNUMBER(FIND("MWCNT",C1199)),ISNUMBER(FIND("MWNT",C1199)),ISNUMBER(FIND("multi-wall",C1199)),ISNUMBER(FIND("multi wall",C1199)),ISNUMBER(FIND("multiwall",C1199)),ISNUMBER(FIND("Multi-wall",C1199)),ISNUMBER(FIND("Multi wall",C1199)),ISNUMBER(FIND("Multiwall",C1199)),ISNUMBER(FIND("MWCNT",B1199)),ISNUMBER(FIND("MWNT",B1199)),ISNUMBER(FIND("multi-wall",B1199)),ISNUMBER(FIND("multi wall",B1199)),ISNUMBER(FIND("multiwall",B1199)),ISNUMBER(FIND("Multi-wall",B1199)),ISNUMBER(FIND("Multi wall",B1199)),ISNUMBER(FIND("Multiwall",B1199)),ISNUMBER(FIND("Double-wall",B1199)),ISNUMBER(FIND("Double wall",B1199)),ISNUMBER(FIND("Doublewall",B1199)),ISNUMBER(FIND("double-wall",B1199)),ISNUMBER(FIND("double wall",B1199)),ISNUMBER(FIND("doublewall",B1199)))</f>
        <v>0</v>
      </c>
      <c r="BA1199" t="b">
        <f>AND(Table1[[#This Row],[SWCNT]],Table1[[#This Row],[MWCNT]])</f>
        <v>0</v>
      </c>
      <c r="BB1199" t="b">
        <f>IF(Table1[[#This Row],[SWCNT]]=TRUE,FALSE,IF(Table1[[#This Row],[MWCNT]]=TRUE,FALSE,TRUE))</f>
        <v>0</v>
      </c>
      <c r="BC1199" s="18"/>
    </row>
    <row r="1200" spans="1:55" ht="222">
      <c r="A1200" t="s">
        <v>2419</v>
      </c>
      <c r="B1200" s="2" t="s">
        <v>2421</v>
      </c>
      <c r="C1200" s="16" t="s">
        <v>2423</v>
      </c>
      <c r="D1200" s="17" t="s">
        <v>1867</v>
      </c>
      <c r="E1200" s="2">
        <v>2017</v>
      </c>
      <c r="F1200" t="b">
        <f>OR(ISNUMBER(FIND("cytotoxic",C1200)),ISNUMBER(FIND("Cytotoxic",C1200)),ISNUMBER(FIND("cellular toxicity",C1200)),ISNUMBER(FIND("cell death",C1200)),ISNUMBER(FIND("viable",C1200)),ISNUMBER(FIND("phytotoxic",C1200)),ISNUMBER(FIND("acute toxicity",C1200)),ISNUMBER(FIND("MTT",C1200)),ISNUMBER(FIND("survival",C1200)),ISNUMBER(FIND("prolifer",C1200)),ISNUMBER(FIND("apoptosis",C1200)),ISNUMBER(FIND("neurotoxic",C1200)),ISNUMBER(FIND("  lysis ",C1200)),ISNUMBER(FIND("necrosis",C1200)),ISNUMBER(FIND("cellular death",C1200))*3,ISNUMBER(FIND("LDH",C1200)),ISNUMBER(FIND("Acute toxicity",C1200)))</f>
        <v>1</v>
      </c>
      <c r="G1200" t="b">
        <f>OR(ISNUMBER(FIND("genotoxic",C1200)),ISNUMBER(FIND("genotoxicity",C1200)),ISNUMBER(FIND("DNA damage",C1200)),ISNUMBER(FIND("DNA",C1200)),ISNUMBER(FIND("RNA",C1200)),ISNUMBER(FIND("mesothelioma",C1200)),ISNUMBER(FIND("carcino",C1200)),ISNUMBER(FIND("mutagen",C1200)),ISNUMBER(FIND("genetic",C1200)))</f>
        <v>0</v>
      </c>
      <c r="H1200" t="b">
        <f>OR(ISNUMBER(FIND("inflammatory",C1200)),ISNUMBER(FIND("inflamm",C1200)))</f>
        <v>0</v>
      </c>
      <c r="I1200" t="b">
        <f>OR(ISNUMBER(FIND("immune",C1200)),ISNUMBER(FIND("immunological",C1200)),ISNUMBER(FIND("interleuk",C1200)),ISNUMBER(FIND("platelet activation",C1200)),ISNUMBER(FIND("monocyte",C1200)),ISNUMBER(FIND("leukocyte",C1200)),ISNUMBER(FIND("cytokine",C1200)),ISNUMBER(FIND("CD4",C1200)),ISNUMBER(FIND("CD8",C1200)),ISNUMBER(FIND("T-cell",C1200)))</f>
        <v>0</v>
      </c>
      <c r="J1200" t="b">
        <f>OR(ISNUMBER(FIND("reactive oxygen",C1200)),ISNUMBER(FIND("ROS",C1200)),ISNUMBER(FIND("free radical",C1200)),ISNUMBER(FIND("oxidative stress",C1200)),ISNUMBER(FIND("peroxid",C1200)),ISNUMBER(FIND("oxidative",C1200)),ISNUMBER(FIND("antioxid",C1200)))</f>
        <v>1</v>
      </c>
      <c r="K1200" t="b">
        <f>OR(ISNUMBER(FIND("autophag",C1200)))</f>
        <v>0</v>
      </c>
      <c r="L1200" t="b">
        <f>OR(ISNUMBER(FIND("morpholog",C1200)))</f>
        <v>0</v>
      </c>
      <c r="M1200" t="b">
        <f>OR(ISNUMBER(FIND("fibrosis",C1200)),ISNUMBER(FIND("Fibrosis",C1200)),ISNUMBER(FIND("fibrot",C1200)))</f>
        <v>0</v>
      </c>
      <c r="N1200" t="b">
        <f>OR(ISNUMBER(FIND("offspring",C1200)),ISNUMBER(FIND("Parental",C1200)),ISNUMBER(FIND("parental",C1200)),ISNUMBER(FIND("germline",C1200)),ISNUMBER(FIND("reproduc",C1200)),ISNUMBER(FIND("embryo",C1200)))</f>
        <v>1</v>
      </c>
      <c r="O1200" t="b">
        <f>OR(ISNUMBER(FIND("metabol",C1200)),ISNUMBER(FIND("Metabol",C1200)),ISNUMBER(FIND("digest",C1200)),ISNUMBER(FIND("mitochon",C1200)))</f>
        <v>0</v>
      </c>
      <c r="P1200" t="b">
        <f>OR(ISNUMBER(FIND("ecotox",C1200)),ISNUMBER(FIND("Ecotox",B1200)),ISNUMBER(FIND("ecotox",B1200)),ISNUMBER(FIND("Ecotox",C1200)))</f>
        <v>0</v>
      </c>
      <c r="Q1200" t="b">
        <f>OR(ISNUMBER(FIND("Bioaccum",C1200)),ISNUMBER(FIND("bioaccum",C1200)),ISNUMBER(FIND("accum",C1200)))</f>
        <v>0</v>
      </c>
      <c r="R1200" t="b">
        <f>OR(ISNUMBER(FIND("Occupation",C1200)),ISNUMBER(FIND("occupation",C1200)),ISNUMBER(FIND("worker",C1200)),ISNUMBER(FIND("workforce",C1200)))</f>
        <v>0</v>
      </c>
      <c r="S1200" t="b">
        <f>NOT(OR(F1200,G1200,H1200,I1200,J1200,K1200,L1200,M1200,N1200,O1200,P1200,Q1200,R1200))</f>
        <v>0</v>
      </c>
      <c r="U1200" t="b">
        <f>OR(Table1[[#This Row],[Inflammation]],Table1[[#This Row],[Immune]])</f>
        <v>0</v>
      </c>
      <c r="V1200" t="str">
        <f>IF(OR(Table1[[#This Row],[Rodents]],Table1[[#This Row],[Human]],Table1[[#This Row],[Pig]]),OR(ISNUMBER(FIND("intratrach",C1200)),ISNUMBER(FIND("nasal ",C1200)),ISNUMBER(FIND("instill",C1200))),"NA")</f>
        <v>NA</v>
      </c>
      <c r="W1200" t="str">
        <f>IF(OR(Table1[[#This Row],[Rodents]],Table1[[#This Row],[Human]],Table1[[#This Row],[Pig]]),OR(ISNUMBER(FIND("dermal",C1200)),ISNUMBER(FIND("skin ",C1200))),"NA")</f>
        <v>NA</v>
      </c>
      <c r="X1200" t="str">
        <f>IF(OR(Table1[[#This Row],[Rodents]],Table1[[#This Row],[Human]],Table1[[#This Row],[Pig]]),OR(ISNUMBER(FIND("injected",C1200)),ISNUMBER(FIND("periton",C1200)),ISNUMBER(FIND("intrascrot",C1200))),"NA")</f>
        <v>NA</v>
      </c>
      <c r="Y1200" t="str">
        <f>IF(OR(Table1[[#This Row],[Rodents]],Table1[[#This Row],[Human]],Table1[[#This Row],[Pig]]),NOT(OR(Table1[[#This Row],[Inhaled/Intratracheal/intranasal]],Table1[[#This Row],[Dermal]],Table1[[#This Row],[Injected]])),"NA")</f>
        <v>NA</v>
      </c>
      <c r="AA1200" t="b">
        <f>OR(ISNUMBER(FIND("fish ",C1200)),ISNUMBER(FIND("Fish ",C1200)),ISNUMBER(FIND("aquatic",C1200)),ISNUMBER(FIND("daphnids",C1200)),ISNUMBER(FIND("Carcinus maenas",C1200)),ISNUMBER(FIND("Daphnia",C1200)),ISNUMBER(FIND("Ruditapes philippinarum",C1200)),ISNUMBER(FIND("daphnia",C1200)),ISNUMBER(FIND("marine",C1200)),ISNUMBER(FIND("mussel",C1200)),ISNUMBER(FIND("algae",C1200)),ISNUMBER(FIND("Donax faba",C1200)),ISNUMBER(FIND("estuarine",C1200)),ISNUMBER(FIND("snail",C1200)),ISNUMBER(FIND("Prorocentrum donghaiense",C1200)) )</f>
        <v>1</v>
      </c>
      <c r="AB1200" t="b">
        <f>OR(ISNUMBER(FIND(" rat ",C1200)),ISNUMBER(FIND(" rats ",C1200)),ISNUMBER(FIND(" Rats ",C1200)),ISNUMBER(FIND(" Rat ",C1200)),ISNUMBER(FIND(" rat.",C1200)),ISNUMBER(FIND(" rats.",C1200)),ISNUMBER(FIND("mouse",C1200)),ISNUMBER(FIND("mice",C1200)), ISNUMBER(FIND(" Mice",C1200)))</f>
        <v>0</v>
      </c>
      <c r="AC1200" t="b">
        <f>OR(ISNUMBER(FIND(" cell ",C1200)),ISNUMBER(FIND("fibroblast",C1200)),ISNUMBER(FIND("macrophage",C1200)),ISNUMBER(FIND("epithelial",C1200)),ISNUMBER(FIND("endothelial",C1200)),ISNUMBER(FIND("neuron",C1200)),ISNUMBER(FIND(" cells ",C1200)),ISNUMBER(FIND("RBC",C1200)),ISNUMBER(FIND("mitochond",C1200)),ISNUMBER(FIND("adipocyte",C1200)),ISNUMBER(FIND("osteo",C1200)),ISNUMBER(FIND("keratin",C1200)),ISNUMBER(FIND(" cell's ",C1200)),ISNUMBER(FIND("eukary",C1200)),ISNUMBER(FIND("sperm",C1200)))</f>
        <v>0</v>
      </c>
      <c r="AD1200" t="b">
        <f>OR(ISNUMBER(FIND("human",B1200)),ISNUMBER(FIND("workers",B1200)),ISNUMBER(FIND("workforces",B1200)),ISNUMBER(FIND("occupational",B1200)),ISNUMBER(FIND("Case report",B1200)),ISNUMBER(FIND("Workplaces",B1200)),ISNUMBER(FIND("worker",B1200)))</f>
        <v>0</v>
      </c>
      <c r="AE1200" t="b">
        <f>OR(ISNUMBER(FIND(" plant ",C1200)),ISNUMBER(FIND("Plant ",C1200)),ISNUMBER(FIND("tomato",C1200)),ISNUMBER(FIND("plants",C1200)),ISNUMBER(FIND("Plants",C1200)),ISNUMBER(FIND("algae",C1200)),ISNUMBER(FIND("lettuce",C1200)),ISNUMBER(FIND("green gram sprouts ",C1200)),ISNUMBER(FIND("Cucurbita pepo",C1200)),ISNUMBER(FIND("bean ",C1200)),ISNUMBER(FIND("chloroplast",C1200)),ISNUMBER(FIND("chlorophyll",C1200)),ISNUMBER(FIND("seedling",C1200)),ISNUMBER(FIND("canola",C1200)),ISNUMBER(FIND("shoot",C1200)),ISNUMBER(FIND("photosynthes",C1200)),ISNUMBER(FIND(" leaves ",C1200)),,ISNUMBER(FIND("agriculture",C1200)),ISNUMBER(FIND(" crops ",C1200)))</f>
        <v>0</v>
      </c>
      <c r="AF1200" t="b">
        <f>OR(ISNUMBER(FIND("bacteria",C1200)),ISNUMBER(FIND("Bacteria",C1200)),ISNUMBER(FIND("Bacterium",C1200)),ISNUMBER(FIND("bacterium",C1200)),ISNUMBER(FIND(" coli ",C1200)))</f>
        <v>0</v>
      </c>
      <c r="AG1200" t="b">
        <f>OR(ISNUMBER(FIND("fungi",C1200)),ISNUMBER(FIND("Fungi",C1200)),ISNUMBER(FIND("fungus",C1200)),ISNUMBER(FIND("Fungus",C1200)),ISNUMBER(FIND("mushroom",C1200)),ISNUMBER(FIND("Mushroom",C1200)),ISNUMBER(FIND(" mold ",C1200)))</f>
        <v>0</v>
      </c>
      <c r="AH1200" t="b">
        <f>OR(ISNUMBER(FIND("Pig ",C1200)),ISNUMBER(FIND("pig ",C1200)),ISNUMBER(FIND("Pigs ",C1200)),ISNUMBER(FIND("pigs ",C1200)))</f>
        <v>0</v>
      </c>
      <c r="AI1200" t="b">
        <f>OR(ISNUMBER(FIND(" C. elegans",C1200)),ISNUMBER(FIND("Caenorhabditis elegans",C1200)),ISNUMBER(FIND("earthworms",C1200)),ISNUMBER(FIND(" Ficopomatus enigmaticus",C1200)),ISNUMBER(FIND("larva",C1200)),ISNUMBER(FIND("Lumbriculus variegatus",C1200)),ISNUMBER(FIND("nematode",C1200)))</f>
        <v>0</v>
      </c>
      <c r="AJ1200" t="b">
        <f>NOT(OR(AA1200,AB1200,AC1200,AD1200,AE1200,AF1200,AG1200,AH1200,AI1200))</f>
        <v>0</v>
      </c>
      <c r="AL1200" t="b">
        <f>OR(AA1200,AB1200,AD1200,AE1200,AF1200,AG1200,AH1200,AI1200)</f>
        <v>1</v>
      </c>
      <c r="AM1200" t="b">
        <f>IF(Table1[[#This Row],[In vivo?]],IF(Table1[[#This Row],[Cell]],FALSE,TRUE),FALSE)</f>
        <v>1</v>
      </c>
      <c r="AN1200" t="b">
        <f>AND(AC1200,AL1200)</f>
        <v>0</v>
      </c>
      <c r="AO1200" t="b">
        <f>IF(Table1[[#This Row],[Cell]],IF(Table1[[#This Row],[In vivo?]],FALSE,TRUE),FALSE)</f>
        <v>0</v>
      </c>
      <c r="AP1200" t="b">
        <f>NOT(OR(Table1[[#This Row],[In vivo?]],Table1[[#This Row],[Only in Cell]]))</f>
        <v>0</v>
      </c>
      <c r="AQ1200" t="str">
        <f>IF(OR(Table1[[#This Row],[Rodents]],Table1[[#This Row],[Human]],Table1[[#This Row],[Pig]]),OR(ISNUMBER(FIND("pulmonary",C1200)),ISNUMBER(FIND("lung",C1200))),"NA")</f>
        <v>NA</v>
      </c>
      <c r="AR1200" t="str">
        <f>IF(OR(Table1[[#This Row],[Rodents]],Table1[[#This Row],[Human]],Table1[[#This Row],[Pig]]),OR(ISNUMBER(FIND("skin",C1200)),ISNUMBER(FIND("dermal",C1200))),"NA")</f>
        <v>NA</v>
      </c>
      <c r="AS1200" t="str">
        <f>IF(OR(Table1[[#This Row],[Rodents]],Table1[[#This Row],[Human]],Table1[[#This Row],[Pig]]),OR(ISNUMBER(FIND("liver",C1200)),ISNUMBER(FIND("hepat",C1200))),"NA")</f>
        <v>NA</v>
      </c>
      <c r="AT1200" t="str">
        <f>IF(OR(Table1[[#This Row],[Rodents]],Table1[[#This Row],[Human]],Table1[[#This Row],[Pig]]),OR(ISNUMBER(FIND("kidney",C1200)),ISNUMBER(FIND("neph",C1200))),"NA")</f>
        <v>NA</v>
      </c>
      <c r="AU1200" t="str">
        <f>IF(OR(Table1[[#This Row],[Rodents]],Table1[[#This Row],[Human]],Table1[[#This Row],[Pig]]),OR(ISNUMBER(FIND("brain",C1200)),ISNUMBER(FIND("neur",C1200)),ISNUMBER(FIND("nerv",C1200))),"NA")</f>
        <v>NA</v>
      </c>
      <c r="AV1200" t="str">
        <f>IF(OR(Table1[[#This Row],[Rodents]],Table1[[#This Row],[Human]],Table1[[#This Row],[Pig]]),OR(ISNUMBER(FIND("heart",C1200)),ISNUMBER(FIND("cardi",C1200))),"NA")</f>
        <v>NA</v>
      </c>
      <c r="AW1200" t="str">
        <f>IF(OR(Table1[[#This Row],[Rodents]],Table1[[#This Row],[Human]],Table1[[#This Row],[Pig]]),OR(ISNUMBER(FIND("gastro",C1200)),ISNUMBER(FIND("intesti",C1200)),ISNUMBER(FIND("stomach",C1200))),"NA")</f>
        <v>NA</v>
      </c>
      <c r="AX1200" t="str">
        <f>IF(OR(Table1[[#This Row],[Rodents]],Table1[[#This Row],[Human]],Table1[[#This Row],[Pig]]),NOT(OR(AQ1200,AR1200,AS1200,AT1200,AU1200,AV1200,AW1200)),"NA")</f>
        <v>NA</v>
      </c>
      <c r="AY1200" t="b">
        <f>OR(ISNUMBER(FIND("SWCNT",C1200)),ISNUMBER(FIND("SWNT",C1200)),ISNUMBER(FIND("single-wall",C1200)),ISNUMBER(FIND("single wall",C1200)),ISNUMBER(FIND("Single wall",C1200)),ISNUMBER(FIND("Single-wall",C1200)),ISNUMBER(FIND("SWCNT",B1200)),ISNUMBER(FIND("SWNT",B1200)),ISNUMBER(FIND("single-wall",B1200)),ISNUMBER(FIND("single wall",B1200)),ISNUMBER(FIND("Single-wall",B1200)),ISNUMBER(FIND("Single wall",B1200)))</f>
        <v>0</v>
      </c>
      <c r="AZ1200" t="b">
        <f>OR(ISNUMBER(FIND("MWCNT",C1200)),ISNUMBER(FIND("MWNT",C1200)),ISNUMBER(FIND("multi-wall",C1200)),ISNUMBER(FIND("multi wall",C1200)),ISNUMBER(FIND("multiwall",C1200)),ISNUMBER(FIND("Multi-wall",C1200)),ISNUMBER(FIND("Multi wall",C1200)),ISNUMBER(FIND("Multiwall",C1200)),ISNUMBER(FIND("MWCNT",B1200)),ISNUMBER(FIND("MWNT",B1200)),ISNUMBER(FIND("multi-wall",B1200)),ISNUMBER(FIND("multi wall",B1200)),ISNUMBER(FIND("multiwall",B1200)),ISNUMBER(FIND("Multi-wall",B1200)),ISNUMBER(FIND("Multi wall",B1200)),ISNUMBER(FIND("Multiwall",B1200)),ISNUMBER(FIND("Double-wall",B1200)),ISNUMBER(FIND("Double wall",B1200)),ISNUMBER(FIND("Doublewall",B1200)),ISNUMBER(FIND("double-wall",B1200)),ISNUMBER(FIND("double wall",B1200)),ISNUMBER(FIND("doublewall",B1200)))</f>
        <v>1</v>
      </c>
      <c r="BA1200" t="b">
        <f>AND(Table1[[#This Row],[SWCNT]],Table1[[#This Row],[MWCNT]])</f>
        <v>0</v>
      </c>
      <c r="BB1200" t="b">
        <f>IF(Table1[[#This Row],[SWCNT]]=TRUE,FALSE,IF(Table1[[#This Row],[MWCNT]]=TRUE,FALSE,TRUE))</f>
        <v>0</v>
      </c>
      <c r="BC1200" s="18"/>
    </row>
    <row r="1201" spans="1:55" ht="111">
      <c r="A1201" t="s">
        <v>3474</v>
      </c>
      <c r="B1201" s="2" t="s">
        <v>3475</v>
      </c>
      <c r="C1201" s="16" t="s">
        <v>3476</v>
      </c>
      <c r="D1201" s="17" t="s">
        <v>260</v>
      </c>
      <c r="E1201" s="2">
        <v>2014</v>
      </c>
      <c r="F1201" t="b">
        <f>OR(ISNUMBER(FIND("cytotoxic",C1201)),ISNUMBER(FIND("Cytotoxic",C1201)),ISNUMBER(FIND("cellular toxicity",C1201)),ISNUMBER(FIND("cell death",C1201)),ISNUMBER(FIND("viable",C1201)),ISNUMBER(FIND("phytotoxic",C1201)),ISNUMBER(FIND("acute toxicity",C1201)),ISNUMBER(FIND("MTT",C1201)),ISNUMBER(FIND("survival",C1201)),ISNUMBER(FIND("prolifer",C1201)),ISNUMBER(FIND("apoptosis",C1201)),ISNUMBER(FIND("neurotoxic",C1201)),ISNUMBER(FIND("  lysis ",C1201)),ISNUMBER(FIND("necrosis",C1201)),ISNUMBER(FIND("cellular death",C1201))*3,ISNUMBER(FIND("LDH",C1201)),ISNUMBER(FIND("Acute toxicity",C1201)))</f>
        <v>0</v>
      </c>
      <c r="G1201" t="b">
        <f>OR(ISNUMBER(FIND("genotoxic",C1201)),ISNUMBER(FIND("genotoxicity",C1201)),ISNUMBER(FIND("DNA damage",C1201)),ISNUMBER(FIND("DNA",C1201)),ISNUMBER(FIND("RNA",C1201)),ISNUMBER(FIND("mesothelioma",C1201)),ISNUMBER(FIND("carcino",C1201)),ISNUMBER(FIND("mutagen",C1201)),ISNUMBER(FIND("genetic",C1201)))</f>
        <v>0</v>
      </c>
      <c r="H1201" t="b">
        <f>OR(ISNUMBER(FIND("inflammatory",C1201)),ISNUMBER(FIND("inflamm",C1201)))</f>
        <v>0</v>
      </c>
      <c r="I1201" t="b">
        <f>OR(ISNUMBER(FIND("immune",C1201)),ISNUMBER(FIND("immunological",C1201)),ISNUMBER(FIND("interleuk",C1201)),ISNUMBER(FIND("platelet activation",C1201)),ISNUMBER(FIND("monocyte",C1201)),ISNUMBER(FIND("leukocyte",C1201)),ISNUMBER(FIND("cytokine",C1201)),ISNUMBER(FIND("CD4",C1201)),ISNUMBER(FIND("CD8",C1201)),ISNUMBER(FIND("T-cell",C1201)))</f>
        <v>0</v>
      </c>
      <c r="J1201" t="b">
        <f>OR(ISNUMBER(FIND("reactive oxygen",C1201)),ISNUMBER(FIND("ROS",C1201)),ISNUMBER(FIND("free radical",C1201)),ISNUMBER(FIND("oxidative stress",C1201)),ISNUMBER(FIND("peroxid",C1201)),ISNUMBER(FIND("oxidative",C1201)),ISNUMBER(FIND("antioxid",C1201)))</f>
        <v>1</v>
      </c>
      <c r="K1201" t="b">
        <f>OR(ISNUMBER(FIND("autophag",C1201)))</f>
        <v>0</v>
      </c>
      <c r="L1201" t="b">
        <f>OR(ISNUMBER(FIND("morpholog",C1201)))</f>
        <v>0</v>
      </c>
      <c r="M1201" t="b">
        <f>OR(ISNUMBER(FIND("fibrosis",C1201)),ISNUMBER(FIND("Fibrosis",C1201)),ISNUMBER(FIND("fibrot",C1201)))</f>
        <v>0</v>
      </c>
      <c r="N1201" t="b">
        <f>OR(ISNUMBER(FIND("offspring",C1201)),ISNUMBER(FIND("Parental",C1201)),ISNUMBER(FIND("parental",C1201)),ISNUMBER(FIND("germline",C1201)),ISNUMBER(FIND("reproduc",C1201)),ISNUMBER(FIND("embryo",C1201)))</f>
        <v>0</v>
      </c>
      <c r="O1201" t="b">
        <f>OR(ISNUMBER(FIND("metabol",C1201)),ISNUMBER(FIND("Metabol",C1201)),ISNUMBER(FIND("digest",C1201)),ISNUMBER(FIND("mitochon",C1201)))</f>
        <v>1</v>
      </c>
      <c r="P1201" t="b">
        <f>OR(ISNUMBER(FIND("ecotox",C1201)),ISNUMBER(FIND("Ecotox",B1201)),ISNUMBER(FIND("ecotox",B1201)),ISNUMBER(FIND("Ecotox",C1201)))</f>
        <v>0</v>
      </c>
      <c r="Q1201" t="b">
        <f>OR(ISNUMBER(FIND("Bioaccum",C1201)),ISNUMBER(FIND("bioaccum",C1201)),ISNUMBER(FIND("accum",C1201)))</f>
        <v>0</v>
      </c>
      <c r="R1201" t="b">
        <f>OR(ISNUMBER(FIND("Occupation",C1201)),ISNUMBER(FIND("occupation",C1201)),ISNUMBER(FIND("worker",C1201)),ISNUMBER(FIND("workforce",C1201)))</f>
        <v>0</v>
      </c>
      <c r="S1201" t="b">
        <f>NOT(OR(F1201,G1201,H1201,I1201,J1201,K1201,L1201,M1201,N1201,O1201,P1201,Q1201,R1201))</f>
        <v>0</v>
      </c>
      <c r="U1201" t="b">
        <f>OR(Table1[[#This Row],[Inflammation]],Table1[[#This Row],[Immune]])</f>
        <v>0</v>
      </c>
      <c r="V1201" t="str">
        <f>IF(OR(Table1[[#This Row],[Rodents]],Table1[[#This Row],[Human]],Table1[[#This Row],[Pig]]),OR(ISNUMBER(FIND("intratrach",C1201)),ISNUMBER(FIND("nasal ",C1201)),ISNUMBER(FIND("instill",C1201))),"NA")</f>
        <v>NA</v>
      </c>
      <c r="W1201" t="str">
        <f>IF(OR(Table1[[#This Row],[Rodents]],Table1[[#This Row],[Human]],Table1[[#This Row],[Pig]]),OR(ISNUMBER(FIND("dermal",C1201)),ISNUMBER(FIND("skin ",C1201))),"NA")</f>
        <v>NA</v>
      </c>
      <c r="X1201" t="str">
        <f>IF(OR(Table1[[#This Row],[Rodents]],Table1[[#This Row],[Human]],Table1[[#This Row],[Pig]]),OR(ISNUMBER(FIND("injected",C1201)),ISNUMBER(FIND("periton",C1201)),ISNUMBER(FIND("intrascrot",C1201))),"NA")</f>
        <v>NA</v>
      </c>
      <c r="Y1201" t="str">
        <f>IF(OR(Table1[[#This Row],[Rodents]],Table1[[#This Row],[Human]],Table1[[#This Row],[Pig]]),NOT(OR(Table1[[#This Row],[Inhaled/Intratracheal/intranasal]],Table1[[#This Row],[Dermal]],Table1[[#This Row],[Injected]])),"NA")</f>
        <v>NA</v>
      </c>
      <c r="AA1201" t="b">
        <f>OR(ISNUMBER(FIND("fish ",C1201)),ISNUMBER(FIND("Fish ",C1201)),ISNUMBER(FIND("aquatic",C1201)),ISNUMBER(FIND("daphnids",C1201)),ISNUMBER(FIND("Carcinus maenas",C1201)),ISNUMBER(FIND("Daphnia",C1201)),ISNUMBER(FIND("Ruditapes philippinarum",C1201)),ISNUMBER(FIND("daphnia",C1201)),ISNUMBER(FIND("marine",C1201)),ISNUMBER(FIND("mussel",C1201)),ISNUMBER(FIND("algae",C1201)),ISNUMBER(FIND("Donax faba",C1201)),ISNUMBER(FIND("estuarine",C1201)),ISNUMBER(FIND("snail",C1201)),ISNUMBER(FIND("Prorocentrum donghaiense",C1201)) )</f>
        <v>0</v>
      </c>
      <c r="AB1201" t="b">
        <f>OR(ISNUMBER(FIND(" rat ",C1201)),ISNUMBER(FIND(" rats ",C1201)),ISNUMBER(FIND(" Rats ",C1201)),ISNUMBER(FIND(" Rat ",C1201)),ISNUMBER(FIND(" rat.",C1201)),ISNUMBER(FIND(" rats.",C1201)),ISNUMBER(FIND("mouse",C1201)),ISNUMBER(FIND("mice",C1201)), ISNUMBER(FIND(" Mice",C1201)))</f>
        <v>0</v>
      </c>
      <c r="AC1201" t="b">
        <f>OR(ISNUMBER(FIND(" cell ",C1201)),ISNUMBER(FIND("fibroblast",C1201)),ISNUMBER(FIND("macrophage",C1201)),ISNUMBER(FIND("epithelial",C1201)),ISNUMBER(FIND("endothelial",C1201)),ISNUMBER(FIND("neuron",C1201)),ISNUMBER(FIND(" cells ",C1201)),ISNUMBER(FIND("RBC",C1201)),ISNUMBER(FIND("mitochond",C1201)),ISNUMBER(FIND("adipocyte",C1201)),ISNUMBER(FIND("osteo",C1201)),ISNUMBER(FIND("keratin",C1201)),ISNUMBER(FIND(" cell's ",C1201)),ISNUMBER(FIND("eukary",C1201)),ISNUMBER(FIND("sperm",C1201)))</f>
        <v>1</v>
      </c>
      <c r="AD1201" t="b">
        <f>OR(ISNUMBER(FIND("human",B1201)),ISNUMBER(FIND("workers",B1201)),ISNUMBER(FIND("workforces",B1201)),ISNUMBER(FIND("occupational",B1201)),ISNUMBER(FIND("Case report",B1201)),ISNUMBER(FIND("Workplaces",B1201)),ISNUMBER(FIND("worker",B1201)))</f>
        <v>0</v>
      </c>
      <c r="AE1201" t="b">
        <f>OR(ISNUMBER(FIND(" plant ",C1201)),ISNUMBER(FIND("Plant ",C1201)),ISNUMBER(FIND("tomato",C1201)),ISNUMBER(FIND("plants",C1201)),ISNUMBER(FIND("Plants",C1201)),ISNUMBER(FIND("algae",C1201)),ISNUMBER(FIND("lettuce",C1201)),ISNUMBER(FIND("green gram sprouts ",C1201)),ISNUMBER(FIND("Cucurbita pepo",C1201)),ISNUMBER(FIND("bean ",C1201)),ISNUMBER(FIND("chloroplast",C1201)),ISNUMBER(FIND("chlorophyll",C1201)),ISNUMBER(FIND("seedling",C1201)),ISNUMBER(FIND("canola",C1201)),ISNUMBER(FIND("shoot",C1201)),ISNUMBER(FIND("photosynthes",C1201)),ISNUMBER(FIND(" leaves ",C1201)),,ISNUMBER(FIND("agriculture",C1201)),ISNUMBER(FIND(" crops ",C1201)))</f>
        <v>0</v>
      </c>
      <c r="AF1201" t="b">
        <f>OR(ISNUMBER(FIND("bacteria",C1201)),ISNUMBER(FIND("Bacteria",C1201)),ISNUMBER(FIND("Bacterium",C1201)),ISNUMBER(FIND("bacterium",C1201)),ISNUMBER(FIND(" coli ",C1201)))</f>
        <v>1</v>
      </c>
      <c r="AG1201" t="b">
        <f>OR(ISNUMBER(FIND("fungi",C1201)),ISNUMBER(FIND("Fungi",C1201)),ISNUMBER(FIND("fungus",C1201)),ISNUMBER(FIND("Fungus",C1201)),ISNUMBER(FIND("mushroom",C1201)),ISNUMBER(FIND("Mushroom",C1201)),ISNUMBER(FIND(" mold ",C1201)))</f>
        <v>0</v>
      </c>
      <c r="AH1201" t="b">
        <f>OR(ISNUMBER(FIND("Pig ",C1201)),ISNUMBER(FIND("pig ",C1201)),ISNUMBER(FIND("Pigs ",C1201)),ISNUMBER(FIND("pigs ",C1201)))</f>
        <v>0</v>
      </c>
      <c r="AI1201" t="b">
        <f>OR(ISNUMBER(FIND(" C. elegans",C1201)),ISNUMBER(FIND("Caenorhabditis elegans",C1201)),ISNUMBER(FIND("earthworms",C1201)),ISNUMBER(FIND(" Ficopomatus enigmaticus",C1201)),ISNUMBER(FIND("larva",C1201)),ISNUMBER(FIND("Lumbriculus variegatus",C1201)),ISNUMBER(FIND("nematode",C1201)))</f>
        <v>0</v>
      </c>
      <c r="AJ1201" t="b">
        <f>NOT(OR(AA1201,AB1201,AC1201,AD1201,AE1201,AF1201,AG1201,AH1201,AI1201))</f>
        <v>0</v>
      </c>
      <c r="AL1201" t="b">
        <f>OR(AA1201,AB1201,AD1201,AE1201,AF1201,AG1201,AH1201,AI1201)</f>
        <v>1</v>
      </c>
      <c r="AM1201" t="b">
        <f>IF(Table1[[#This Row],[In vivo?]],IF(Table1[[#This Row],[Cell]],FALSE,TRUE),FALSE)</f>
        <v>0</v>
      </c>
      <c r="AN1201" t="b">
        <f>AND(AC1201,AL1201)</f>
        <v>1</v>
      </c>
      <c r="AO1201" t="b">
        <f>IF(Table1[[#This Row],[Cell]],IF(Table1[[#This Row],[In vivo?]],FALSE,TRUE),FALSE)</f>
        <v>0</v>
      </c>
      <c r="AP1201" t="b">
        <f>NOT(OR(Table1[[#This Row],[In vivo?]],Table1[[#This Row],[Only in Cell]]))</f>
        <v>0</v>
      </c>
      <c r="AQ1201" t="str">
        <f>IF(OR(Table1[[#This Row],[Rodents]],Table1[[#This Row],[Human]],Table1[[#This Row],[Pig]]),OR(ISNUMBER(FIND("pulmonary",C1201)),ISNUMBER(FIND("lung",C1201))),"NA")</f>
        <v>NA</v>
      </c>
      <c r="AR1201" t="str">
        <f>IF(OR(Table1[[#This Row],[Rodents]],Table1[[#This Row],[Human]],Table1[[#This Row],[Pig]]),OR(ISNUMBER(FIND("skin",C1201)),ISNUMBER(FIND("dermal",C1201))),"NA")</f>
        <v>NA</v>
      </c>
      <c r="AS1201" t="str">
        <f>IF(OR(Table1[[#This Row],[Rodents]],Table1[[#This Row],[Human]],Table1[[#This Row],[Pig]]),OR(ISNUMBER(FIND("liver",C1201)),ISNUMBER(FIND("hepat",C1201))),"NA")</f>
        <v>NA</v>
      </c>
      <c r="AT1201" t="str">
        <f>IF(OR(Table1[[#This Row],[Rodents]],Table1[[#This Row],[Human]],Table1[[#This Row],[Pig]]),OR(ISNUMBER(FIND("kidney",C1201)),ISNUMBER(FIND("neph",C1201))),"NA")</f>
        <v>NA</v>
      </c>
      <c r="AU1201" t="str">
        <f>IF(OR(Table1[[#This Row],[Rodents]],Table1[[#This Row],[Human]],Table1[[#This Row],[Pig]]),OR(ISNUMBER(FIND("brain",C1201)),ISNUMBER(FIND("neur",C1201)),ISNUMBER(FIND("nerv",C1201))),"NA")</f>
        <v>NA</v>
      </c>
      <c r="AV1201" t="str">
        <f>IF(OR(Table1[[#This Row],[Rodents]],Table1[[#This Row],[Human]],Table1[[#This Row],[Pig]]),OR(ISNUMBER(FIND("heart",C1201)),ISNUMBER(FIND("cardi",C1201))),"NA")</f>
        <v>NA</v>
      </c>
      <c r="AW1201" t="str">
        <f>IF(OR(Table1[[#This Row],[Rodents]],Table1[[#This Row],[Human]],Table1[[#This Row],[Pig]]),OR(ISNUMBER(FIND("gastro",C1201)),ISNUMBER(FIND("intesti",C1201)),ISNUMBER(FIND("stomach",C1201))),"NA")</f>
        <v>NA</v>
      </c>
      <c r="AX1201" t="str">
        <f>IF(OR(Table1[[#This Row],[Rodents]],Table1[[#This Row],[Human]],Table1[[#This Row],[Pig]]),NOT(OR(AQ1201,AR1201,AS1201,AT1201,AU1201,AV1201,AW1201)),"NA")</f>
        <v>NA</v>
      </c>
      <c r="AY1201" t="b">
        <f>OR(ISNUMBER(FIND("SWCNT",C1201)),ISNUMBER(FIND("SWNT",C1201)),ISNUMBER(FIND("single-wall",C1201)),ISNUMBER(FIND("single wall",C1201)),ISNUMBER(FIND("Single wall",C1201)),ISNUMBER(FIND("Single-wall",C1201)),ISNUMBER(FIND("SWCNT",B1201)),ISNUMBER(FIND("SWNT",B1201)),ISNUMBER(FIND("single-wall",B1201)),ISNUMBER(FIND("single wall",B1201)),ISNUMBER(FIND("Single-wall",B1201)),ISNUMBER(FIND("Single wall",B1201)))</f>
        <v>1</v>
      </c>
      <c r="AZ1201" t="b">
        <f>OR(ISNUMBER(FIND("MWCNT",C1201)),ISNUMBER(FIND("MWNT",C1201)),ISNUMBER(FIND("multi-wall",C1201)),ISNUMBER(FIND("multi wall",C1201)),ISNUMBER(FIND("multiwall",C1201)),ISNUMBER(FIND("Multi-wall",C1201)),ISNUMBER(FIND("Multi wall",C1201)),ISNUMBER(FIND("Multiwall",C1201)),ISNUMBER(FIND("MWCNT",B1201)),ISNUMBER(FIND("MWNT",B1201)),ISNUMBER(FIND("multi-wall",B1201)),ISNUMBER(FIND("multi wall",B1201)),ISNUMBER(FIND("multiwall",B1201)),ISNUMBER(FIND("Multi-wall",B1201)),ISNUMBER(FIND("Multi wall",B1201)),ISNUMBER(FIND("Multiwall",B1201)),ISNUMBER(FIND("Double-wall",B1201)),ISNUMBER(FIND("Double wall",B1201)),ISNUMBER(FIND("Doublewall",B1201)),ISNUMBER(FIND("double-wall",B1201)),ISNUMBER(FIND("double wall",B1201)),ISNUMBER(FIND("doublewall",B1201)))</f>
        <v>0</v>
      </c>
      <c r="BA1201" t="b">
        <f>AND(Table1[[#This Row],[SWCNT]],Table1[[#This Row],[MWCNT]])</f>
        <v>0</v>
      </c>
      <c r="BB1201" t="b">
        <f>IF(Table1[[#This Row],[SWCNT]]=TRUE,FALSE,IF(Table1[[#This Row],[MWCNT]]=TRUE,FALSE,TRUE))</f>
        <v>0</v>
      </c>
      <c r="BC1201" s="18"/>
    </row>
    <row r="1202" spans="1:55" ht="203.5">
      <c r="A1202" t="s">
        <v>4592</v>
      </c>
      <c r="B1202" s="2" t="s">
        <v>4593</v>
      </c>
      <c r="C1202" s="16" t="s">
        <v>4594</v>
      </c>
      <c r="D1202" s="17" t="s">
        <v>765</v>
      </c>
      <c r="E1202" s="2">
        <v>2012</v>
      </c>
      <c r="F1202" t="b">
        <f>OR(ISNUMBER(FIND("cytotoxic",C1202)),ISNUMBER(FIND("Cytotoxic",C1202)),ISNUMBER(FIND("cellular toxicity",C1202)),ISNUMBER(FIND("cell death",C1202)),ISNUMBER(FIND("viable",C1202)),ISNUMBER(FIND("phytotoxic",C1202)),ISNUMBER(FIND("acute toxicity",C1202)),ISNUMBER(FIND("MTT",C1202)),ISNUMBER(FIND("survival",C1202)),ISNUMBER(FIND("prolifer",C1202)),ISNUMBER(FIND("apoptosis",C1202)),ISNUMBER(FIND("neurotoxic",C1202)),ISNUMBER(FIND("  lysis ",C1202)),ISNUMBER(FIND("necrosis",C1202)),ISNUMBER(FIND("cellular death",C1202))*3,ISNUMBER(FIND("LDH",C1202)),ISNUMBER(FIND("Acute toxicity",C1202)))</f>
        <v>1</v>
      </c>
      <c r="G1202" t="b">
        <f>OR(ISNUMBER(FIND("genotoxic",C1202)),ISNUMBER(FIND("genotoxicity",C1202)),ISNUMBER(FIND("DNA damage",C1202)),ISNUMBER(FIND("DNA",C1202)),ISNUMBER(FIND("RNA",C1202)),ISNUMBER(FIND("mesothelioma",C1202)),ISNUMBER(FIND("carcino",C1202)),ISNUMBER(FIND("mutagen",C1202)),ISNUMBER(FIND("genetic",C1202)))</f>
        <v>0</v>
      </c>
      <c r="H1202" t="b">
        <f>OR(ISNUMBER(FIND("inflammatory",C1202)),ISNUMBER(FIND("inflamm",C1202)))</f>
        <v>0</v>
      </c>
      <c r="I1202" t="b">
        <f>OR(ISNUMBER(FIND("immune",C1202)),ISNUMBER(FIND("immunological",C1202)),ISNUMBER(FIND("interleuk",C1202)),ISNUMBER(FIND("platelet activation",C1202)),ISNUMBER(FIND("monocyte",C1202)),ISNUMBER(FIND("leukocyte",C1202)),ISNUMBER(FIND("cytokine",C1202)),ISNUMBER(FIND("CD4",C1202)),ISNUMBER(FIND("CD8",C1202)),ISNUMBER(FIND("T-cell",C1202)))</f>
        <v>0</v>
      </c>
      <c r="J1202" t="b">
        <f>OR(ISNUMBER(FIND("reactive oxygen",C1202)),ISNUMBER(FIND("ROS",C1202)),ISNUMBER(FIND("free radical",C1202)),ISNUMBER(FIND("oxidative stress",C1202)),ISNUMBER(FIND("peroxid",C1202)),ISNUMBER(FIND("oxidative",C1202)),ISNUMBER(FIND("antioxid",C1202)))</f>
        <v>1</v>
      </c>
      <c r="K1202" t="b">
        <f>OR(ISNUMBER(FIND("autophag",C1202)))</f>
        <v>0</v>
      </c>
      <c r="L1202" t="b">
        <f>OR(ISNUMBER(FIND("morpholog",C1202)))</f>
        <v>0</v>
      </c>
      <c r="M1202" t="b">
        <f>OR(ISNUMBER(FIND("fibrosis",C1202)),ISNUMBER(FIND("Fibrosis",C1202)),ISNUMBER(FIND("fibrot",C1202)))</f>
        <v>1</v>
      </c>
      <c r="N1202" t="b">
        <f>OR(ISNUMBER(FIND("offspring",C1202)),ISNUMBER(FIND("Parental",C1202)),ISNUMBER(FIND("parental",C1202)),ISNUMBER(FIND("germline",C1202)),ISNUMBER(FIND("reproduc",C1202)),ISNUMBER(FIND("embryo",C1202)))</f>
        <v>0</v>
      </c>
      <c r="O1202" t="b">
        <f>OR(ISNUMBER(FIND("metabol",C1202)),ISNUMBER(FIND("Metabol",C1202)),ISNUMBER(FIND("digest",C1202)),ISNUMBER(FIND("mitochon",C1202)))</f>
        <v>0</v>
      </c>
      <c r="P1202" t="b">
        <f>OR(ISNUMBER(FIND("ecotox",C1202)),ISNUMBER(FIND("Ecotox",B1202)),ISNUMBER(FIND("ecotox",B1202)),ISNUMBER(FIND("Ecotox",C1202)))</f>
        <v>0</v>
      </c>
      <c r="Q1202" t="b">
        <f>OR(ISNUMBER(FIND("Bioaccum",C1202)),ISNUMBER(FIND("bioaccum",C1202)),ISNUMBER(FIND("accum",C1202)))</f>
        <v>1</v>
      </c>
      <c r="R1202" t="b">
        <f>OR(ISNUMBER(FIND("Occupation",C1202)),ISNUMBER(FIND("occupation",C1202)),ISNUMBER(FIND("worker",C1202)),ISNUMBER(FIND("workforce",C1202)))</f>
        <v>0</v>
      </c>
      <c r="S1202" t="b">
        <f>NOT(OR(F1202,G1202,H1202,I1202,J1202,K1202,L1202,M1202,N1202,O1202,P1202,Q1202,R1202))</f>
        <v>0</v>
      </c>
      <c r="U1202" t="b">
        <f>OR(Table1[[#This Row],[Inflammation]],Table1[[#This Row],[Immune]])</f>
        <v>0</v>
      </c>
      <c r="V1202" t="b">
        <f>IF(OR(Table1[[#This Row],[Rodents]],Table1[[#This Row],[Human]],Table1[[#This Row],[Pig]]),OR(ISNUMBER(FIND("intratrach",C1202)),ISNUMBER(FIND("nasal ",C1202)),ISNUMBER(FIND("instill",C1202))),"NA")</f>
        <v>1</v>
      </c>
      <c r="W1202" t="b">
        <f>IF(OR(Table1[[#This Row],[Rodents]],Table1[[#This Row],[Human]],Table1[[#This Row],[Pig]]),OR(ISNUMBER(FIND("dermal",C1202)),ISNUMBER(FIND("skin ",C1202))),"NA")</f>
        <v>0</v>
      </c>
      <c r="X1202" t="b">
        <f>IF(OR(Table1[[#This Row],[Rodents]],Table1[[#This Row],[Human]],Table1[[#This Row],[Pig]]),OR(ISNUMBER(FIND("injected",C1202)),ISNUMBER(FIND("periton",C1202)),ISNUMBER(FIND("intrascrot",C1202))),"NA")</f>
        <v>0</v>
      </c>
      <c r="Y1202" t="b">
        <f>IF(OR(Table1[[#This Row],[Rodents]],Table1[[#This Row],[Human]],Table1[[#This Row],[Pig]]),NOT(OR(Table1[[#This Row],[Inhaled/Intratracheal/intranasal]],Table1[[#This Row],[Dermal]],Table1[[#This Row],[Injected]])),"NA")</f>
        <v>0</v>
      </c>
      <c r="AA1202" t="b">
        <f>OR(ISNUMBER(FIND("fish ",C1202)),ISNUMBER(FIND("Fish ",C1202)),ISNUMBER(FIND("aquatic",C1202)),ISNUMBER(FIND("daphnids",C1202)),ISNUMBER(FIND("Carcinus maenas",C1202)),ISNUMBER(FIND("Daphnia",C1202)),ISNUMBER(FIND("Ruditapes philippinarum",C1202)),ISNUMBER(FIND("daphnia",C1202)),ISNUMBER(FIND("marine",C1202)),ISNUMBER(FIND("mussel",C1202)),ISNUMBER(FIND("algae",C1202)),ISNUMBER(FIND("Donax faba",C1202)),ISNUMBER(FIND("estuarine",C1202)),ISNUMBER(FIND("snail",C1202)),ISNUMBER(FIND("Prorocentrum donghaiense",C1202)) )</f>
        <v>0</v>
      </c>
      <c r="AB1202" t="b">
        <f>OR(ISNUMBER(FIND(" rat ",C1202)),ISNUMBER(FIND(" rats ",C1202)),ISNUMBER(FIND(" Rats ",C1202)),ISNUMBER(FIND(" Rat ",C1202)),ISNUMBER(FIND(" rat.",C1202)),ISNUMBER(FIND(" rats.",C1202)),ISNUMBER(FIND("mouse",C1202)),ISNUMBER(FIND("mice",C1202)), ISNUMBER(FIND(" Mice",C1202)))</f>
        <v>1</v>
      </c>
      <c r="AC1202" t="b">
        <f>OR(ISNUMBER(FIND(" cell ",C1202)),ISNUMBER(FIND("fibroblast",C1202)),ISNUMBER(FIND("macrophage",C1202)),ISNUMBER(FIND("epithelial",C1202)),ISNUMBER(FIND("endothelial",C1202)),ISNUMBER(FIND("neuron",C1202)),ISNUMBER(FIND(" cells ",C1202)),ISNUMBER(FIND("RBC",C1202)),ISNUMBER(FIND("mitochond",C1202)),ISNUMBER(FIND("adipocyte",C1202)),ISNUMBER(FIND("osteo",C1202)),ISNUMBER(FIND("keratin",C1202)),ISNUMBER(FIND(" cell's ",C1202)),ISNUMBER(FIND("eukary",C1202)),ISNUMBER(FIND("sperm",C1202)))</f>
        <v>1</v>
      </c>
      <c r="AD1202" t="b">
        <f>OR(ISNUMBER(FIND("human",B1202)),ISNUMBER(FIND("workers",B1202)),ISNUMBER(FIND("workforces",B1202)),ISNUMBER(FIND("occupational",B1202)),ISNUMBER(FIND("Case report",B1202)),ISNUMBER(FIND("Workplaces",B1202)),ISNUMBER(FIND("worker",B1202)))</f>
        <v>0</v>
      </c>
      <c r="AE1202" t="b">
        <f>OR(ISNUMBER(FIND(" plant ",C1202)),ISNUMBER(FIND("Plant ",C1202)),ISNUMBER(FIND("tomato",C1202)),ISNUMBER(FIND("plants",C1202)),ISNUMBER(FIND("Plants",C1202)),ISNUMBER(FIND("algae",C1202)),ISNUMBER(FIND("lettuce",C1202)),ISNUMBER(FIND("green gram sprouts ",C1202)),ISNUMBER(FIND("Cucurbita pepo",C1202)),ISNUMBER(FIND("bean ",C1202)),ISNUMBER(FIND("chloroplast",C1202)),ISNUMBER(FIND("chlorophyll",C1202)),ISNUMBER(FIND("seedling",C1202)),ISNUMBER(FIND("canola",C1202)),ISNUMBER(FIND("shoot",C1202)),ISNUMBER(FIND("photosynthes",C1202)),ISNUMBER(FIND(" leaves ",C1202)),,ISNUMBER(FIND("agriculture",C1202)),ISNUMBER(FIND(" crops ",C1202)))</f>
        <v>0</v>
      </c>
      <c r="AF1202" t="b">
        <f>OR(ISNUMBER(FIND("bacteria",C1202)),ISNUMBER(FIND("Bacteria",C1202)),ISNUMBER(FIND("Bacterium",C1202)),ISNUMBER(FIND("bacterium",C1202)),ISNUMBER(FIND(" coli ",C1202)))</f>
        <v>0</v>
      </c>
      <c r="AG1202" t="b">
        <f>OR(ISNUMBER(FIND("fungi",C1202)),ISNUMBER(FIND("Fungi",C1202)),ISNUMBER(FIND("fungus",C1202)),ISNUMBER(FIND("Fungus",C1202)),ISNUMBER(FIND("mushroom",C1202)),ISNUMBER(FIND("Mushroom",C1202)),ISNUMBER(FIND(" mold ",C1202)))</f>
        <v>0</v>
      </c>
      <c r="AH1202" t="b">
        <f>OR(ISNUMBER(FIND("Pig ",C1202)),ISNUMBER(FIND("pig ",C1202)),ISNUMBER(FIND("Pigs ",C1202)),ISNUMBER(FIND("pigs ",C1202)))</f>
        <v>0</v>
      </c>
      <c r="AI1202" t="b">
        <f>OR(ISNUMBER(FIND(" C. elegans",C1202)),ISNUMBER(FIND("Caenorhabditis elegans",C1202)),ISNUMBER(FIND("earthworms",C1202)),ISNUMBER(FIND(" Ficopomatus enigmaticus",C1202)),ISNUMBER(FIND("larva",C1202)),ISNUMBER(FIND("Lumbriculus variegatus",C1202)),ISNUMBER(FIND("nematode",C1202)))</f>
        <v>0</v>
      </c>
      <c r="AJ1202" t="b">
        <f>NOT(OR(AA1202,AB1202,AC1202,AD1202,AE1202,AF1202,AG1202,AH1202,AI1202))</f>
        <v>0</v>
      </c>
      <c r="AL1202" t="b">
        <f>OR(AA1202,AB1202,AD1202,AE1202,AF1202,AG1202,AH1202,AI1202)</f>
        <v>1</v>
      </c>
      <c r="AM1202" t="b">
        <f>IF(Table1[[#This Row],[In vivo?]],IF(Table1[[#This Row],[Cell]],FALSE,TRUE),FALSE)</f>
        <v>0</v>
      </c>
      <c r="AN1202" t="b">
        <f>AND(AC1202,AL1202)</f>
        <v>1</v>
      </c>
      <c r="AO1202" t="b">
        <f>IF(Table1[[#This Row],[Cell]],IF(Table1[[#This Row],[In vivo?]],FALSE,TRUE),FALSE)</f>
        <v>0</v>
      </c>
      <c r="AP1202" t="b">
        <f>NOT(OR(Table1[[#This Row],[In vivo?]],Table1[[#This Row],[Only in Cell]]))</f>
        <v>0</v>
      </c>
      <c r="AQ1202" t="b">
        <f>IF(OR(Table1[[#This Row],[Rodents]],Table1[[#This Row],[Human]],Table1[[#This Row],[Pig]]),OR(ISNUMBER(FIND("pulmonary",C1202)),ISNUMBER(FIND("lung",C1202))),"NA")</f>
        <v>1</v>
      </c>
      <c r="AR1202" t="b">
        <f>IF(OR(Table1[[#This Row],[Rodents]],Table1[[#This Row],[Human]],Table1[[#This Row],[Pig]]),OR(ISNUMBER(FIND("skin",C1202)),ISNUMBER(FIND("dermal",C1202))),"NA")</f>
        <v>0</v>
      </c>
      <c r="AS1202" t="b">
        <f>IF(OR(Table1[[#This Row],[Rodents]],Table1[[#This Row],[Human]],Table1[[#This Row],[Pig]]),OR(ISNUMBER(FIND("liver",C1202)),ISNUMBER(FIND("hepat",C1202))),"NA")</f>
        <v>0</v>
      </c>
      <c r="AT1202" t="b">
        <f>IF(OR(Table1[[#This Row],[Rodents]],Table1[[#This Row],[Human]],Table1[[#This Row],[Pig]]),OR(ISNUMBER(FIND("kidney",C1202)),ISNUMBER(FIND("neph",C1202))),"NA")</f>
        <v>0</v>
      </c>
      <c r="AU1202" t="b">
        <f>IF(OR(Table1[[#This Row],[Rodents]],Table1[[#This Row],[Human]],Table1[[#This Row],[Pig]]),OR(ISNUMBER(FIND("brain",C1202)),ISNUMBER(FIND("neur",C1202)),ISNUMBER(FIND("nerv",C1202))),"NA")</f>
        <v>0</v>
      </c>
      <c r="AV1202" t="b">
        <f>IF(OR(Table1[[#This Row],[Rodents]],Table1[[#This Row],[Human]],Table1[[#This Row],[Pig]]),OR(ISNUMBER(FIND("heart",C1202)),ISNUMBER(FIND("cardi",C1202))),"NA")</f>
        <v>0</v>
      </c>
      <c r="AW1202" t="b">
        <f>IF(OR(Table1[[#This Row],[Rodents]],Table1[[#This Row],[Human]],Table1[[#This Row],[Pig]]),OR(ISNUMBER(FIND("gastro",C1202)),ISNUMBER(FIND("intesti",C1202)),ISNUMBER(FIND("stomach",C1202))),"NA")</f>
        <v>0</v>
      </c>
      <c r="AX1202" t="b">
        <f>IF(OR(Table1[[#This Row],[Rodents]],Table1[[#This Row],[Human]],Table1[[#This Row],[Pig]]),NOT(OR(AQ1202,AR1202,AS1202,AT1202,AU1202,AV1202,AW1202)),"NA")</f>
        <v>0</v>
      </c>
      <c r="AY1202" t="b">
        <f>OR(ISNUMBER(FIND("SWCNT",C1202)),ISNUMBER(FIND("SWNT",C1202)),ISNUMBER(FIND("single-wall",C1202)),ISNUMBER(FIND("single wall",C1202)),ISNUMBER(FIND("Single wall",C1202)),ISNUMBER(FIND("Single-wall",C1202)),ISNUMBER(FIND("SWCNT",B1202)),ISNUMBER(FIND("SWNT",B1202)),ISNUMBER(FIND("single-wall",B1202)),ISNUMBER(FIND("single wall",B1202)),ISNUMBER(FIND("Single-wall",B1202)),ISNUMBER(FIND("Single wall",B1202)))</f>
        <v>0</v>
      </c>
      <c r="AZ1202" t="b">
        <f>OR(ISNUMBER(FIND("MWCNT",C1202)),ISNUMBER(FIND("MWNT",C1202)),ISNUMBER(FIND("multi-wall",C1202)),ISNUMBER(FIND("multi wall",C1202)),ISNUMBER(FIND("multiwall",C1202)),ISNUMBER(FIND("Multi-wall",C1202)),ISNUMBER(FIND("Multi wall",C1202)),ISNUMBER(FIND("Multiwall",C1202)),ISNUMBER(FIND("MWCNT",B1202)),ISNUMBER(FIND("MWNT",B1202)),ISNUMBER(FIND("multi-wall",B1202)),ISNUMBER(FIND("multi wall",B1202)),ISNUMBER(FIND("multiwall",B1202)),ISNUMBER(FIND("Multi-wall",B1202)),ISNUMBER(FIND("Multi wall",B1202)),ISNUMBER(FIND("Multiwall",B1202)),ISNUMBER(FIND("Double-wall",B1202)),ISNUMBER(FIND("Double wall",B1202)),ISNUMBER(FIND("Doublewall",B1202)),ISNUMBER(FIND("double-wall",B1202)),ISNUMBER(FIND("double wall",B1202)),ISNUMBER(FIND("doublewall",B1202)))</f>
        <v>1</v>
      </c>
      <c r="BA1202" t="b">
        <f>AND(Table1[[#This Row],[SWCNT]],Table1[[#This Row],[MWCNT]])</f>
        <v>0</v>
      </c>
      <c r="BB1202" t="b">
        <f>IF(Table1[[#This Row],[SWCNT]]=TRUE,FALSE,IF(Table1[[#This Row],[MWCNT]]=TRUE,FALSE,TRUE))</f>
        <v>0</v>
      </c>
      <c r="BC1202" s="18"/>
    </row>
    <row r="1203" spans="1:55" ht="203.5">
      <c r="A1203" t="s">
        <v>4802</v>
      </c>
      <c r="B1203" s="2" t="s">
        <v>4804</v>
      </c>
      <c r="C1203" s="16" t="s">
        <v>4806</v>
      </c>
      <c r="D1203" s="17" t="s">
        <v>260</v>
      </c>
      <c r="E1203" s="2">
        <v>2011</v>
      </c>
      <c r="F1203" t="b">
        <f>OR(ISNUMBER(FIND("cytotoxic",C1203)),ISNUMBER(FIND("Cytotoxic",C1203)),ISNUMBER(FIND("cellular toxicity",C1203)),ISNUMBER(FIND("cell death",C1203)),ISNUMBER(FIND("viable",C1203)),ISNUMBER(FIND("phytotoxic",C1203)),ISNUMBER(FIND("acute toxicity",C1203)),ISNUMBER(FIND("MTT",C1203)),ISNUMBER(FIND("survival",C1203)),ISNUMBER(FIND("prolifer",C1203)),ISNUMBER(FIND("apoptosis",C1203)),ISNUMBER(FIND("neurotoxic",C1203)),ISNUMBER(FIND("  lysis ",C1203)),ISNUMBER(FIND("necrosis",C1203)),ISNUMBER(FIND("cellular death",C1203))*3,ISNUMBER(FIND("LDH",C1203)),ISNUMBER(FIND("Acute toxicity",C1203)))</f>
        <v>0</v>
      </c>
      <c r="G1203" t="b">
        <f>OR(ISNUMBER(FIND("genotoxic",C1203)),ISNUMBER(FIND("genotoxicity",C1203)),ISNUMBER(FIND("DNA damage",C1203)),ISNUMBER(FIND("DNA",C1203)),ISNUMBER(FIND("RNA",C1203)),ISNUMBER(FIND("mesothelioma",C1203)),ISNUMBER(FIND("carcino",C1203)),ISNUMBER(FIND("mutagen",C1203)),ISNUMBER(FIND("genetic",C1203)))</f>
        <v>0</v>
      </c>
      <c r="H1203" t="b">
        <f>OR(ISNUMBER(FIND("inflammatory",C1203)),ISNUMBER(FIND("inflamm",C1203)))</f>
        <v>0</v>
      </c>
      <c r="I1203" t="b">
        <f>OR(ISNUMBER(FIND("immune",C1203)),ISNUMBER(FIND("immunological",C1203)),ISNUMBER(FIND("interleuk",C1203)),ISNUMBER(FIND("platelet activation",C1203)),ISNUMBER(FIND("monocyte",C1203)),ISNUMBER(FIND("leukocyte",C1203)),ISNUMBER(FIND("cytokine",C1203)),ISNUMBER(FIND("CD4",C1203)),ISNUMBER(FIND("CD8",C1203)),ISNUMBER(FIND("T-cell",C1203)))</f>
        <v>0</v>
      </c>
      <c r="J1203" t="b">
        <f>OR(ISNUMBER(FIND("reactive oxygen",C1203)),ISNUMBER(FIND("ROS",C1203)),ISNUMBER(FIND("free radical",C1203)),ISNUMBER(FIND("oxidative stress",C1203)),ISNUMBER(FIND("peroxid",C1203)),ISNUMBER(FIND("oxidative",C1203)),ISNUMBER(FIND("antioxid",C1203)))</f>
        <v>1</v>
      </c>
      <c r="K1203" t="b">
        <f>OR(ISNUMBER(FIND("autophag",C1203)))</f>
        <v>0</v>
      </c>
      <c r="L1203" t="b">
        <f>OR(ISNUMBER(FIND("morpholog",C1203)))</f>
        <v>0</v>
      </c>
      <c r="M1203" t="b">
        <f>OR(ISNUMBER(FIND("fibrosis",C1203)),ISNUMBER(FIND("Fibrosis",C1203)),ISNUMBER(FIND("fibrot",C1203)))</f>
        <v>0</v>
      </c>
      <c r="N1203" t="b">
        <f>OR(ISNUMBER(FIND("offspring",C1203)),ISNUMBER(FIND("Parental",C1203)),ISNUMBER(FIND("parental",C1203)),ISNUMBER(FIND("germline",C1203)),ISNUMBER(FIND("reproduc",C1203)),ISNUMBER(FIND("embryo",C1203)))</f>
        <v>0</v>
      </c>
      <c r="O1203" t="b">
        <f>OR(ISNUMBER(FIND("metabol",C1203)),ISNUMBER(FIND("Metabol",C1203)),ISNUMBER(FIND("digest",C1203)),ISNUMBER(FIND("mitochon",C1203)))</f>
        <v>1</v>
      </c>
      <c r="P1203" t="b">
        <f>OR(ISNUMBER(FIND("ecotox",C1203)),ISNUMBER(FIND("Ecotox",B1203)),ISNUMBER(FIND("ecotox",B1203)),ISNUMBER(FIND("Ecotox",C1203)))</f>
        <v>0</v>
      </c>
      <c r="Q1203" t="b">
        <f>OR(ISNUMBER(FIND("Bioaccum",C1203)),ISNUMBER(FIND("bioaccum",C1203)),ISNUMBER(FIND("accum",C1203)))</f>
        <v>1</v>
      </c>
      <c r="R1203" t="b">
        <f>OR(ISNUMBER(FIND("Occupation",C1203)),ISNUMBER(FIND("occupation",C1203)),ISNUMBER(FIND("worker",C1203)),ISNUMBER(FIND("workforce",C1203)))</f>
        <v>0</v>
      </c>
      <c r="S1203" t="b">
        <f>NOT(OR(F1203,G1203,H1203,I1203,J1203,K1203,L1203,M1203,N1203,O1203,P1203,Q1203,R1203))</f>
        <v>0</v>
      </c>
      <c r="U1203" t="b">
        <f>OR(Table1[[#This Row],[Inflammation]],Table1[[#This Row],[Immune]])</f>
        <v>0</v>
      </c>
      <c r="V1203" t="b">
        <f>IF(OR(Table1[[#This Row],[Rodents]],Table1[[#This Row],[Human]],Table1[[#This Row],[Pig]]),OR(ISNUMBER(FIND("intratrach",C1203)),ISNUMBER(FIND("nasal ",C1203)),ISNUMBER(FIND("instill",C1203))),"NA")</f>
        <v>0</v>
      </c>
      <c r="W1203" t="b">
        <f>IF(OR(Table1[[#This Row],[Rodents]],Table1[[#This Row],[Human]],Table1[[#This Row],[Pig]]),OR(ISNUMBER(FIND("dermal",C1203)),ISNUMBER(FIND("skin ",C1203))),"NA")</f>
        <v>0</v>
      </c>
      <c r="X1203" t="b">
        <f>IF(OR(Table1[[#This Row],[Rodents]],Table1[[#This Row],[Human]],Table1[[#This Row],[Pig]]),OR(ISNUMBER(FIND("injected",C1203)),ISNUMBER(FIND("periton",C1203)),ISNUMBER(FIND("intrascrot",C1203))),"NA")</f>
        <v>0</v>
      </c>
      <c r="Y1203" t="b">
        <f>IF(OR(Table1[[#This Row],[Rodents]],Table1[[#This Row],[Human]],Table1[[#This Row],[Pig]]),NOT(OR(Table1[[#This Row],[Inhaled/Intratracheal/intranasal]],Table1[[#This Row],[Dermal]],Table1[[#This Row],[Injected]])),"NA")</f>
        <v>1</v>
      </c>
      <c r="AA1203" t="b">
        <f>OR(ISNUMBER(FIND("fish ",C1203)),ISNUMBER(FIND("Fish ",C1203)),ISNUMBER(FIND("aquatic",C1203)),ISNUMBER(FIND("daphnids",C1203)),ISNUMBER(FIND("Carcinus maenas",C1203)),ISNUMBER(FIND("Daphnia",C1203)),ISNUMBER(FIND("Ruditapes philippinarum",C1203)),ISNUMBER(FIND("daphnia",C1203)),ISNUMBER(FIND("marine",C1203)),ISNUMBER(FIND("mussel",C1203)),ISNUMBER(FIND("algae",C1203)),ISNUMBER(FIND("Donax faba",C1203)),ISNUMBER(FIND("estuarine",C1203)),ISNUMBER(FIND("snail",C1203)),ISNUMBER(FIND("Prorocentrum donghaiense",C1203)) )</f>
        <v>0</v>
      </c>
      <c r="AB1203" t="b">
        <f>OR(ISNUMBER(FIND(" rat ",C1203)),ISNUMBER(FIND(" rats ",C1203)),ISNUMBER(FIND(" Rats ",C1203)),ISNUMBER(FIND(" Rat ",C1203)),ISNUMBER(FIND(" rat.",C1203)),ISNUMBER(FIND(" rats.",C1203)),ISNUMBER(FIND("mouse",C1203)),ISNUMBER(FIND("mice",C1203)), ISNUMBER(FIND(" Mice",C1203)))</f>
        <v>1</v>
      </c>
      <c r="AC1203" t="b">
        <f>OR(ISNUMBER(FIND(" cell ",C1203)),ISNUMBER(FIND("fibroblast",C1203)),ISNUMBER(FIND("macrophage",C1203)),ISNUMBER(FIND("epithelial",C1203)),ISNUMBER(FIND("endothelial",C1203)),ISNUMBER(FIND("neuron",C1203)),ISNUMBER(FIND(" cells ",C1203)),ISNUMBER(FIND("RBC",C1203)),ISNUMBER(FIND("mitochond",C1203)),ISNUMBER(FIND("adipocyte",C1203)),ISNUMBER(FIND("osteo",C1203)),ISNUMBER(FIND("keratin",C1203)),ISNUMBER(FIND(" cell's ",C1203)),ISNUMBER(FIND("eukary",C1203)),ISNUMBER(FIND("sperm",C1203)))</f>
        <v>1</v>
      </c>
      <c r="AD1203" t="b">
        <f>OR(ISNUMBER(FIND("human",B1203)),ISNUMBER(FIND("workers",B1203)),ISNUMBER(FIND("workforces",B1203)),ISNUMBER(FIND("occupational",B1203)),ISNUMBER(FIND("Case report",B1203)),ISNUMBER(FIND("Workplaces",B1203)),ISNUMBER(FIND("worker",B1203)))</f>
        <v>0</v>
      </c>
      <c r="AE1203" t="b">
        <f>OR(ISNUMBER(FIND(" plant ",C1203)),ISNUMBER(FIND("Plant ",C1203)),ISNUMBER(FIND("tomato",C1203)),ISNUMBER(FIND("plants",C1203)),ISNUMBER(FIND("Plants",C1203)),ISNUMBER(FIND("algae",C1203)),ISNUMBER(FIND("lettuce",C1203)),ISNUMBER(FIND("green gram sprouts ",C1203)),ISNUMBER(FIND("Cucurbita pepo",C1203)),ISNUMBER(FIND("bean ",C1203)),ISNUMBER(FIND("chloroplast",C1203)),ISNUMBER(FIND("chlorophyll",C1203)),ISNUMBER(FIND("seedling",C1203)),ISNUMBER(FIND("canola",C1203)),ISNUMBER(FIND("shoot",C1203)),ISNUMBER(FIND("photosynthes",C1203)),ISNUMBER(FIND(" leaves ",C1203)),,ISNUMBER(FIND("agriculture",C1203)),ISNUMBER(FIND(" crops ",C1203)))</f>
        <v>0</v>
      </c>
      <c r="AF1203" t="b">
        <f>OR(ISNUMBER(FIND("bacteria",C1203)),ISNUMBER(FIND("Bacteria",C1203)),ISNUMBER(FIND("Bacterium",C1203)),ISNUMBER(FIND("bacterium",C1203)),ISNUMBER(FIND(" coli ",C1203)))</f>
        <v>0</v>
      </c>
      <c r="AG1203" t="b">
        <f>OR(ISNUMBER(FIND("fungi",C1203)),ISNUMBER(FIND("Fungi",C1203)),ISNUMBER(FIND("fungus",C1203)),ISNUMBER(FIND("Fungus",C1203)),ISNUMBER(FIND("mushroom",C1203)),ISNUMBER(FIND("Mushroom",C1203)),ISNUMBER(FIND(" mold ",C1203)))</f>
        <v>0</v>
      </c>
      <c r="AH1203" t="b">
        <f>OR(ISNUMBER(FIND("Pig ",C1203)),ISNUMBER(FIND("pig ",C1203)),ISNUMBER(FIND("Pigs ",C1203)),ISNUMBER(FIND("pigs ",C1203)))</f>
        <v>0</v>
      </c>
      <c r="AI1203" t="b">
        <f>OR(ISNUMBER(FIND(" C. elegans",C1203)),ISNUMBER(FIND("Caenorhabditis elegans",C1203)),ISNUMBER(FIND("earthworms",C1203)),ISNUMBER(FIND(" Ficopomatus enigmaticus",C1203)),ISNUMBER(FIND("larva",C1203)),ISNUMBER(FIND("Lumbriculus variegatus",C1203)),ISNUMBER(FIND("nematode",C1203)))</f>
        <v>0</v>
      </c>
      <c r="AJ1203" t="b">
        <f>NOT(OR(AA1203,AB1203,AC1203,AD1203,AE1203,AF1203,AG1203,AH1203,AI1203))</f>
        <v>0</v>
      </c>
      <c r="AL1203" t="b">
        <f>OR(AA1203,AB1203,AD1203,AE1203,AF1203,AG1203,AH1203,AI1203)</f>
        <v>1</v>
      </c>
      <c r="AM1203" t="b">
        <f>IF(Table1[[#This Row],[In vivo?]],IF(Table1[[#This Row],[Cell]],FALSE,TRUE),FALSE)</f>
        <v>0</v>
      </c>
      <c r="AN1203" t="b">
        <f>AND(AC1203,AL1203)</f>
        <v>1</v>
      </c>
      <c r="AO1203" t="b">
        <f>IF(Table1[[#This Row],[Cell]],IF(Table1[[#This Row],[In vivo?]],FALSE,TRUE),FALSE)</f>
        <v>0</v>
      </c>
      <c r="AP1203" t="b">
        <f>NOT(OR(Table1[[#This Row],[In vivo?]],Table1[[#This Row],[Only in Cell]]))</f>
        <v>0</v>
      </c>
      <c r="AQ1203" t="b">
        <f>IF(OR(Table1[[#This Row],[Rodents]],Table1[[#This Row],[Human]],Table1[[#This Row],[Pig]]),OR(ISNUMBER(FIND("pulmonary",C1203)),ISNUMBER(FIND("lung",C1203))),"NA")</f>
        <v>1</v>
      </c>
      <c r="AR1203" t="b">
        <f>IF(OR(Table1[[#This Row],[Rodents]],Table1[[#This Row],[Human]],Table1[[#This Row],[Pig]]),OR(ISNUMBER(FIND("skin",C1203)),ISNUMBER(FIND("dermal",C1203))),"NA")</f>
        <v>0</v>
      </c>
      <c r="AS1203" t="b">
        <f>IF(OR(Table1[[#This Row],[Rodents]],Table1[[#This Row],[Human]],Table1[[#This Row],[Pig]]),OR(ISNUMBER(FIND("liver",C1203)),ISNUMBER(FIND("hepat",C1203))),"NA")</f>
        <v>0</v>
      </c>
      <c r="AT1203" t="b">
        <f>IF(OR(Table1[[#This Row],[Rodents]],Table1[[#This Row],[Human]],Table1[[#This Row],[Pig]]),OR(ISNUMBER(FIND("kidney",C1203)),ISNUMBER(FIND("neph",C1203))),"NA")</f>
        <v>0</v>
      </c>
      <c r="AU1203" t="b">
        <f>IF(OR(Table1[[#This Row],[Rodents]],Table1[[#This Row],[Human]],Table1[[#This Row],[Pig]]),OR(ISNUMBER(FIND("brain",C1203)),ISNUMBER(FIND("neur",C1203)),ISNUMBER(FIND("nerv",C1203))),"NA")</f>
        <v>0</v>
      </c>
      <c r="AV1203" t="b">
        <f>IF(OR(Table1[[#This Row],[Rodents]],Table1[[#This Row],[Human]],Table1[[#This Row],[Pig]]),OR(ISNUMBER(FIND("heart",C1203)),ISNUMBER(FIND("cardi",C1203))),"NA")</f>
        <v>1</v>
      </c>
      <c r="AW1203" t="b">
        <f>IF(OR(Table1[[#This Row],[Rodents]],Table1[[#This Row],[Human]],Table1[[#This Row],[Pig]]),OR(ISNUMBER(FIND("gastro",C1203)),ISNUMBER(FIND("intesti",C1203)),ISNUMBER(FIND("stomach",C1203))),"NA")</f>
        <v>0</v>
      </c>
      <c r="AX1203" t="b">
        <f>IF(OR(Table1[[#This Row],[Rodents]],Table1[[#This Row],[Human]],Table1[[#This Row],[Pig]]),NOT(OR(AQ1203,AR1203,AS1203,AT1203,AU1203,AV1203,AW1203)),"NA")</f>
        <v>0</v>
      </c>
      <c r="AY1203" t="b">
        <f>OR(ISNUMBER(FIND("SWCNT",C1203)),ISNUMBER(FIND("SWNT",C1203)),ISNUMBER(FIND("single-wall",C1203)),ISNUMBER(FIND("single wall",C1203)),ISNUMBER(FIND("Single wall",C1203)),ISNUMBER(FIND("Single-wall",C1203)),ISNUMBER(FIND("SWCNT",B1203)),ISNUMBER(FIND("SWNT",B1203)),ISNUMBER(FIND("single-wall",B1203)),ISNUMBER(FIND("single wall",B1203)),ISNUMBER(FIND("Single-wall",B1203)),ISNUMBER(FIND("Single wall",B1203)))</f>
        <v>1</v>
      </c>
      <c r="AZ1203" t="b">
        <f>OR(ISNUMBER(FIND("MWCNT",C1203)),ISNUMBER(FIND("MWNT",C1203)),ISNUMBER(FIND("multi-wall",C1203)),ISNUMBER(FIND("multi wall",C1203)),ISNUMBER(FIND("multiwall",C1203)),ISNUMBER(FIND("Multi-wall",C1203)),ISNUMBER(FIND("Multi wall",C1203)),ISNUMBER(FIND("Multiwall",C1203)),ISNUMBER(FIND("MWCNT",B1203)),ISNUMBER(FIND("MWNT",B1203)),ISNUMBER(FIND("multi-wall",B1203)),ISNUMBER(FIND("multi wall",B1203)),ISNUMBER(FIND("multiwall",B1203)),ISNUMBER(FIND("Multi-wall",B1203)),ISNUMBER(FIND("Multi wall",B1203)),ISNUMBER(FIND("Multiwall",B1203)),ISNUMBER(FIND("Double-wall",B1203)),ISNUMBER(FIND("Double wall",B1203)),ISNUMBER(FIND("Doublewall",B1203)),ISNUMBER(FIND("double-wall",B1203)),ISNUMBER(FIND("double wall",B1203)),ISNUMBER(FIND("doublewall",B1203)))</f>
        <v>0</v>
      </c>
      <c r="BA1203" t="b">
        <f>AND(Table1[[#This Row],[SWCNT]],Table1[[#This Row],[MWCNT]])</f>
        <v>0</v>
      </c>
      <c r="BB1203" t="b">
        <f>IF(Table1[[#This Row],[SWCNT]]=TRUE,FALSE,IF(Table1[[#This Row],[MWCNT]]=TRUE,FALSE,TRUE))</f>
        <v>0</v>
      </c>
      <c r="BC1203" s="18"/>
    </row>
    <row r="1204" spans="1:55" ht="148">
      <c r="A1204" t="s">
        <v>4937</v>
      </c>
      <c r="B1204" s="2" t="s">
        <v>4938</v>
      </c>
      <c r="C1204" s="16" t="s">
        <v>4939</v>
      </c>
      <c r="D1204" s="17" t="s">
        <v>403</v>
      </c>
      <c r="E1204" s="2">
        <v>2011</v>
      </c>
      <c r="F1204" t="b">
        <f>OR(ISNUMBER(FIND("cytotoxic",C1204)),ISNUMBER(FIND("Cytotoxic",C1204)),ISNUMBER(FIND("cellular toxicity",C1204)),ISNUMBER(FIND("cell death",C1204)),ISNUMBER(FIND("viable",C1204)),ISNUMBER(FIND("phytotoxic",C1204)),ISNUMBER(FIND("acute toxicity",C1204)),ISNUMBER(FIND("MTT",C1204)),ISNUMBER(FIND("survival",C1204)),ISNUMBER(FIND("prolifer",C1204)),ISNUMBER(FIND("apoptosis",C1204)),ISNUMBER(FIND("neurotoxic",C1204)),ISNUMBER(FIND("  lysis ",C1204)),ISNUMBER(FIND("necrosis",C1204)),ISNUMBER(FIND("cellular death",C1204))*3,ISNUMBER(FIND("LDH",C1204)),ISNUMBER(FIND("Acute toxicity",C1204)))</f>
        <v>0</v>
      </c>
      <c r="G1204" t="b">
        <f>OR(ISNUMBER(FIND("genotoxic",C1204)),ISNUMBER(FIND("genotoxicity",C1204)),ISNUMBER(FIND("DNA damage",C1204)),ISNUMBER(FIND("DNA",C1204)),ISNUMBER(FIND("RNA",C1204)),ISNUMBER(FIND("mesothelioma",C1204)),ISNUMBER(FIND("carcino",C1204)),ISNUMBER(FIND("mutagen",C1204)),ISNUMBER(FIND("genetic",C1204)))</f>
        <v>0</v>
      </c>
      <c r="H1204" t="b">
        <f>OR(ISNUMBER(FIND("inflammatory",C1204)),ISNUMBER(FIND("inflamm",C1204)))</f>
        <v>0</v>
      </c>
      <c r="I1204" t="b">
        <f>OR(ISNUMBER(FIND("immune",C1204)),ISNUMBER(FIND("immunological",C1204)),ISNUMBER(FIND("interleuk",C1204)),ISNUMBER(FIND("platelet activation",C1204)),ISNUMBER(FIND("monocyte",C1204)),ISNUMBER(FIND("leukocyte",C1204)),ISNUMBER(FIND("cytokine",C1204)),ISNUMBER(FIND("CD4",C1204)),ISNUMBER(FIND("CD8",C1204)),ISNUMBER(FIND("T-cell",C1204)))</f>
        <v>0</v>
      </c>
      <c r="J1204" t="b">
        <f>OR(ISNUMBER(FIND("reactive oxygen",C1204)),ISNUMBER(FIND("ROS",C1204)),ISNUMBER(FIND("free radical",C1204)),ISNUMBER(FIND("oxidative stress",C1204)),ISNUMBER(FIND("peroxid",C1204)),ISNUMBER(FIND("oxidative",C1204)),ISNUMBER(FIND("antioxid",C1204)))</f>
        <v>1</v>
      </c>
      <c r="K1204" t="b">
        <f>OR(ISNUMBER(FIND("autophag",C1204)))</f>
        <v>0</v>
      </c>
      <c r="L1204" t="b">
        <f>OR(ISNUMBER(FIND("morpholog",C1204)))</f>
        <v>0</v>
      </c>
      <c r="M1204" t="b">
        <f>OR(ISNUMBER(FIND("fibrosis",C1204)),ISNUMBER(FIND("Fibrosis",C1204)),ISNUMBER(FIND("fibrot",C1204)))</f>
        <v>0</v>
      </c>
      <c r="N1204" t="b">
        <f>OR(ISNUMBER(FIND("offspring",C1204)),ISNUMBER(FIND("Parental",C1204)),ISNUMBER(FIND("parental",C1204)),ISNUMBER(FIND("germline",C1204)),ISNUMBER(FIND("reproduc",C1204)),ISNUMBER(FIND("embryo",C1204)))</f>
        <v>0</v>
      </c>
      <c r="O1204" t="b">
        <f>OR(ISNUMBER(FIND("metabol",C1204)),ISNUMBER(FIND("Metabol",C1204)),ISNUMBER(FIND("digest",C1204)),ISNUMBER(FIND("mitochon",C1204)))</f>
        <v>0</v>
      </c>
      <c r="P1204" t="b">
        <f>OR(ISNUMBER(FIND("ecotox",C1204)),ISNUMBER(FIND("Ecotox",B1204)),ISNUMBER(FIND("ecotox",B1204)),ISNUMBER(FIND("Ecotox",C1204)))</f>
        <v>0</v>
      </c>
      <c r="Q1204" t="b">
        <f>OR(ISNUMBER(FIND("Bioaccum",C1204)),ISNUMBER(FIND("bioaccum",C1204)),ISNUMBER(FIND("accum",C1204)))</f>
        <v>0</v>
      </c>
      <c r="R1204" t="b">
        <f>OR(ISNUMBER(FIND("Occupation",C1204)),ISNUMBER(FIND("occupation",C1204)),ISNUMBER(FIND("worker",C1204)),ISNUMBER(FIND("workforce",C1204)))</f>
        <v>0</v>
      </c>
      <c r="S1204" t="b">
        <f>NOT(OR(F1204,G1204,H1204,I1204,J1204,K1204,L1204,M1204,N1204,O1204,P1204,Q1204,R1204))</f>
        <v>0</v>
      </c>
      <c r="U1204" t="b">
        <f>OR(Table1[[#This Row],[Inflammation]],Table1[[#This Row],[Immune]])</f>
        <v>0</v>
      </c>
      <c r="V1204" t="str">
        <f>IF(OR(Table1[[#This Row],[Rodents]],Table1[[#This Row],[Human]],Table1[[#This Row],[Pig]]),OR(ISNUMBER(FIND("intratrach",C1204)),ISNUMBER(FIND("nasal ",C1204)),ISNUMBER(FIND("instill",C1204))),"NA")</f>
        <v>NA</v>
      </c>
      <c r="W1204" t="str">
        <f>IF(OR(Table1[[#This Row],[Rodents]],Table1[[#This Row],[Human]],Table1[[#This Row],[Pig]]),OR(ISNUMBER(FIND("dermal",C1204)),ISNUMBER(FIND("skin ",C1204))),"NA")</f>
        <v>NA</v>
      </c>
      <c r="X1204" t="str">
        <f>IF(OR(Table1[[#This Row],[Rodents]],Table1[[#This Row],[Human]],Table1[[#This Row],[Pig]]),OR(ISNUMBER(FIND("injected",C1204)),ISNUMBER(FIND("periton",C1204)),ISNUMBER(FIND("intrascrot",C1204))),"NA")</f>
        <v>NA</v>
      </c>
      <c r="Y1204" t="str">
        <f>IF(OR(Table1[[#This Row],[Rodents]],Table1[[#This Row],[Human]],Table1[[#This Row],[Pig]]),NOT(OR(Table1[[#This Row],[Inhaled/Intratracheal/intranasal]],Table1[[#This Row],[Dermal]],Table1[[#This Row],[Injected]])),"NA")</f>
        <v>NA</v>
      </c>
      <c r="AA1204" t="b">
        <f>OR(ISNUMBER(FIND("fish ",C1204)),ISNUMBER(FIND("Fish ",C1204)),ISNUMBER(FIND("aquatic",C1204)),ISNUMBER(FIND("daphnids",C1204)),ISNUMBER(FIND("Carcinus maenas",C1204)),ISNUMBER(FIND("Daphnia",C1204)),ISNUMBER(FIND("Ruditapes philippinarum",C1204)),ISNUMBER(FIND("daphnia",C1204)),ISNUMBER(FIND("marine",C1204)),ISNUMBER(FIND("mussel",C1204)),ISNUMBER(FIND("algae",C1204)),ISNUMBER(FIND("Donax faba",C1204)),ISNUMBER(FIND("estuarine",C1204)),ISNUMBER(FIND("snail",C1204)),ISNUMBER(FIND("Prorocentrum donghaiense",C1204)) )</f>
        <v>1</v>
      </c>
      <c r="AB1204" t="b">
        <f>OR(ISNUMBER(FIND(" rat ",C1204)),ISNUMBER(FIND(" rats ",C1204)),ISNUMBER(FIND(" Rats ",C1204)),ISNUMBER(FIND(" Rat ",C1204)),ISNUMBER(FIND(" rat.",C1204)),ISNUMBER(FIND(" rats.",C1204)),ISNUMBER(FIND("mouse",C1204)),ISNUMBER(FIND("mice",C1204)), ISNUMBER(FIND(" Mice",C1204)))</f>
        <v>0</v>
      </c>
      <c r="AC1204" t="b">
        <f>OR(ISNUMBER(FIND(" cell ",C1204)),ISNUMBER(FIND("fibroblast",C1204)),ISNUMBER(FIND("macrophage",C1204)),ISNUMBER(FIND("epithelial",C1204)),ISNUMBER(FIND("endothelial",C1204)),ISNUMBER(FIND("neuron",C1204)),ISNUMBER(FIND(" cells ",C1204)),ISNUMBER(FIND("RBC",C1204)),ISNUMBER(FIND("mitochond",C1204)),ISNUMBER(FIND("adipocyte",C1204)),ISNUMBER(FIND("osteo",C1204)),ISNUMBER(FIND("keratin",C1204)),ISNUMBER(FIND(" cell's ",C1204)),ISNUMBER(FIND("eukary",C1204)),ISNUMBER(FIND("sperm",C1204)))</f>
        <v>0</v>
      </c>
      <c r="AD1204" t="b">
        <f>OR(ISNUMBER(FIND("human",B1204)),ISNUMBER(FIND("workers",B1204)),ISNUMBER(FIND("workforces",B1204)),ISNUMBER(FIND("occupational",B1204)),ISNUMBER(FIND("Case report",B1204)),ISNUMBER(FIND("Workplaces",B1204)),ISNUMBER(FIND("worker",B1204)))</f>
        <v>0</v>
      </c>
      <c r="AE1204" t="b">
        <f>OR(ISNUMBER(FIND(" plant ",C1204)),ISNUMBER(FIND("Plant ",C1204)),ISNUMBER(FIND("tomato",C1204)),ISNUMBER(FIND("plants",C1204)),ISNUMBER(FIND("Plants",C1204)),ISNUMBER(FIND("algae",C1204)),ISNUMBER(FIND("lettuce",C1204)),ISNUMBER(FIND("green gram sprouts ",C1204)),ISNUMBER(FIND("Cucurbita pepo",C1204)),ISNUMBER(FIND("bean ",C1204)),ISNUMBER(FIND("chloroplast",C1204)),ISNUMBER(FIND("chlorophyll",C1204)),ISNUMBER(FIND("seedling",C1204)),ISNUMBER(FIND("canola",C1204)),ISNUMBER(FIND("shoot",C1204)),ISNUMBER(FIND("photosynthes",C1204)),ISNUMBER(FIND(" leaves ",C1204)),,ISNUMBER(FIND("agriculture",C1204)),ISNUMBER(FIND(" crops ",C1204)))</f>
        <v>0</v>
      </c>
      <c r="AF1204" t="b">
        <f>OR(ISNUMBER(FIND("bacteria",C1204)),ISNUMBER(FIND("Bacteria",C1204)),ISNUMBER(FIND("Bacterium",C1204)),ISNUMBER(FIND("bacterium",C1204)),ISNUMBER(FIND(" coli ",C1204)))</f>
        <v>0</v>
      </c>
      <c r="AG1204" t="b">
        <f>OR(ISNUMBER(FIND("fungi",C1204)),ISNUMBER(FIND("Fungi",C1204)),ISNUMBER(FIND("fungus",C1204)),ISNUMBER(FIND("Fungus",C1204)),ISNUMBER(FIND("mushroom",C1204)),ISNUMBER(FIND("Mushroom",C1204)),ISNUMBER(FIND(" mold ",C1204)))</f>
        <v>0</v>
      </c>
      <c r="AH1204" t="b">
        <f>OR(ISNUMBER(FIND("Pig ",C1204)),ISNUMBER(FIND("pig ",C1204)),ISNUMBER(FIND("Pigs ",C1204)),ISNUMBER(FIND("pigs ",C1204)))</f>
        <v>0</v>
      </c>
      <c r="AI1204" t="b">
        <f>OR(ISNUMBER(FIND(" C. elegans",C1204)),ISNUMBER(FIND("Caenorhabditis elegans",C1204)),ISNUMBER(FIND("earthworms",C1204)),ISNUMBER(FIND(" Ficopomatus enigmaticus",C1204)),ISNUMBER(FIND("larva",C1204)),ISNUMBER(FIND("Lumbriculus variegatus",C1204)),ISNUMBER(FIND("nematode",C1204)))</f>
        <v>0</v>
      </c>
      <c r="AJ1204" t="b">
        <f>NOT(OR(AA1204,AB1204,AC1204,AD1204,AE1204,AF1204,AG1204,AH1204,AI1204))</f>
        <v>0</v>
      </c>
      <c r="AL1204" t="b">
        <f>OR(AA1204,AB1204,AD1204,AE1204,AF1204,AG1204,AH1204,AI1204)</f>
        <v>1</v>
      </c>
      <c r="AM1204" t="b">
        <f>IF(Table1[[#This Row],[In vivo?]],IF(Table1[[#This Row],[Cell]],FALSE,TRUE),FALSE)</f>
        <v>1</v>
      </c>
      <c r="AN1204" t="b">
        <f>AND(AC1204,AL1204)</f>
        <v>0</v>
      </c>
      <c r="AO1204" t="b">
        <f>IF(Table1[[#This Row],[Cell]],IF(Table1[[#This Row],[In vivo?]],FALSE,TRUE),FALSE)</f>
        <v>0</v>
      </c>
      <c r="AP1204" t="b">
        <f>NOT(OR(Table1[[#This Row],[In vivo?]],Table1[[#This Row],[Only in Cell]]))</f>
        <v>0</v>
      </c>
      <c r="AQ1204" t="str">
        <f>IF(OR(Table1[[#This Row],[Rodents]],Table1[[#This Row],[Human]],Table1[[#This Row],[Pig]]),OR(ISNUMBER(FIND("pulmonary",C1204)),ISNUMBER(FIND("lung",C1204))),"NA")</f>
        <v>NA</v>
      </c>
      <c r="AR1204" t="str">
        <f>IF(OR(Table1[[#This Row],[Rodents]],Table1[[#This Row],[Human]],Table1[[#This Row],[Pig]]),OR(ISNUMBER(FIND("skin",C1204)),ISNUMBER(FIND("dermal",C1204))),"NA")</f>
        <v>NA</v>
      </c>
      <c r="AS1204" t="str">
        <f>IF(OR(Table1[[#This Row],[Rodents]],Table1[[#This Row],[Human]],Table1[[#This Row],[Pig]]),OR(ISNUMBER(FIND("liver",C1204)),ISNUMBER(FIND("hepat",C1204))),"NA")</f>
        <v>NA</v>
      </c>
      <c r="AT1204" t="str">
        <f>IF(OR(Table1[[#This Row],[Rodents]],Table1[[#This Row],[Human]],Table1[[#This Row],[Pig]]),OR(ISNUMBER(FIND("kidney",C1204)),ISNUMBER(FIND("neph",C1204))),"NA")</f>
        <v>NA</v>
      </c>
      <c r="AU1204" t="str">
        <f>IF(OR(Table1[[#This Row],[Rodents]],Table1[[#This Row],[Human]],Table1[[#This Row],[Pig]]),OR(ISNUMBER(FIND("brain",C1204)),ISNUMBER(FIND("neur",C1204)),ISNUMBER(FIND("nerv",C1204))),"NA")</f>
        <v>NA</v>
      </c>
      <c r="AV1204" t="str">
        <f>IF(OR(Table1[[#This Row],[Rodents]],Table1[[#This Row],[Human]],Table1[[#This Row],[Pig]]),OR(ISNUMBER(FIND("heart",C1204)),ISNUMBER(FIND("cardi",C1204))),"NA")</f>
        <v>NA</v>
      </c>
      <c r="AW1204" t="str">
        <f>IF(OR(Table1[[#This Row],[Rodents]],Table1[[#This Row],[Human]],Table1[[#This Row],[Pig]]),OR(ISNUMBER(FIND("gastro",C1204)),ISNUMBER(FIND("intesti",C1204)),ISNUMBER(FIND("stomach",C1204))),"NA")</f>
        <v>NA</v>
      </c>
      <c r="AX1204" t="str">
        <f>IF(OR(Table1[[#This Row],[Rodents]],Table1[[#This Row],[Human]],Table1[[#This Row],[Pig]]),NOT(OR(AQ1204,AR1204,AS1204,AT1204,AU1204,AV1204,AW1204)),"NA")</f>
        <v>NA</v>
      </c>
      <c r="AY1204" t="b">
        <f>OR(ISNUMBER(FIND("SWCNT",C1204)),ISNUMBER(FIND("SWNT",C1204)),ISNUMBER(FIND("single-wall",C1204)),ISNUMBER(FIND("single wall",C1204)),ISNUMBER(FIND("Single wall",C1204)),ISNUMBER(FIND("Single-wall",C1204)),ISNUMBER(FIND("SWCNT",B1204)),ISNUMBER(FIND("SWNT",B1204)),ISNUMBER(FIND("single-wall",B1204)),ISNUMBER(FIND("single wall",B1204)),ISNUMBER(FIND("Single-wall",B1204)),ISNUMBER(FIND("Single wall",B1204)))</f>
        <v>1</v>
      </c>
      <c r="AZ1204" t="b">
        <f>OR(ISNUMBER(FIND("MWCNT",C1204)),ISNUMBER(FIND("MWNT",C1204)),ISNUMBER(FIND("multi-wall",C1204)),ISNUMBER(FIND("multi wall",C1204)),ISNUMBER(FIND("multiwall",C1204)),ISNUMBER(FIND("Multi-wall",C1204)),ISNUMBER(FIND("Multi wall",C1204)),ISNUMBER(FIND("Multiwall",C1204)),ISNUMBER(FIND("MWCNT",B1204)),ISNUMBER(FIND("MWNT",B1204)),ISNUMBER(FIND("multi-wall",B1204)),ISNUMBER(FIND("multi wall",B1204)),ISNUMBER(FIND("multiwall",B1204)),ISNUMBER(FIND("Multi-wall",B1204)),ISNUMBER(FIND("Multi wall",B1204)),ISNUMBER(FIND("Multiwall",B1204)),ISNUMBER(FIND("Double-wall",B1204)),ISNUMBER(FIND("Double wall",B1204)),ISNUMBER(FIND("Doublewall",B1204)),ISNUMBER(FIND("double-wall",B1204)),ISNUMBER(FIND("double wall",B1204)),ISNUMBER(FIND("doublewall",B1204)))</f>
        <v>0</v>
      </c>
      <c r="BA1204" t="b">
        <f>AND(Table1[[#This Row],[SWCNT]],Table1[[#This Row],[MWCNT]])</f>
        <v>0</v>
      </c>
      <c r="BB1204" t="b">
        <f>IF(Table1[[#This Row],[SWCNT]]=TRUE,FALSE,IF(Table1[[#This Row],[MWCNT]]=TRUE,FALSE,TRUE))</f>
        <v>0</v>
      </c>
      <c r="BC1204" s="18"/>
    </row>
    <row r="1205" spans="1:55" ht="129.5">
      <c r="A1205" t="s">
        <v>5172</v>
      </c>
      <c r="B1205" s="2" t="s">
        <v>5174</v>
      </c>
      <c r="C1205" s="16" t="s">
        <v>5176</v>
      </c>
      <c r="D1205" s="17" t="s">
        <v>375</v>
      </c>
      <c r="E1205" s="2">
        <v>2010</v>
      </c>
      <c r="F1205" t="b">
        <f>OR(ISNUMBER(FIND("cytotoxic",C1205)),ISNUMBER(FIND("Cytotoxic",C1205)),ISNUMBER(FIND("cellular toxicity",C1205)),ISNUMBER(FIND("cell death",C1205)),ISNUMBER(FIND("viable",C1205)),ISNUMBER(FIND("phytotoxic",C1205)),ISNUMBER(FIND("acute toxicity",C1205)),ISNUMBER(FIND("MTT",C1205)),ISNUMBER(FIND("survival",C1205)),ISNUMBER(FIND("prolifer",C1205)),ISNUMBER(FIND("apoptosis",C1205)),ISNUMBER(FIND("neurotoxic",C1205)),ISNUMBER(FIND("  lysis ",C1205)),ISNUMBER(FIND("necrosis",C1205)),ISNUMBER(FIND("cellular death",C1205))*3,ISNUMBER(FIND("LDH",C1205)),ISNUMBER(FIND("Acute toxicity",C1205)))</f>
        <v>1</v>
      </c>
      <c r="G1205" t="b">
        <f>OR(ISNUMBER(FIND("genotoxic",C1205)),ISNUMBER(FIND("genotoxicity",C1205)),ISNUMBER(FIND("DNA damage",C1205)),ISNUMBER(FIND("DNA",C1205)),ISNUMBER(FIND("RNA",C1205)),ISNUMBER(FIND("mesothelioma",C1205)),ISNUMBER(FIND("carcino",C1205)),ISNUMBER(FIND("mutagen",C1205)),ISNUMBER(FIND("genetic",C1205)))</f>
        <v>0</v>
      </c>
      <c r="H1205" t="b">
        <f>OR(ISNUMBER(FIND("inflammatory",C1205)),ISNUMBER(FIND("inflamm",C1205)))</f>
        <v>0</v>
      </c>
      <c r="I1205" t="b">
        <f>OR(ISNUMBER(FIND("immune",C1205)),ISNUMBER(FIND("immunological",C1205)),ISNUMBER(FIND("interleuk",C1205)),ISNUMBER(FIND("platelet activation",C1205)),ISNUMBER(FIND("monocyte",C1205)),ISNUMBER(FIND("leukocyte",C1205)),ISNUMBER(FIND("cytokine",C1205)),ISNUMBER(FIND("CD4",C1205)),ISNUMBER(FIND("CD8",C1205)),ISNUMBER(FIND("T-cell",C1205)))</f>
        <v>0</v>
      </c>
      <c r="J1205" t="b">
        <f>OR(ISNUMBER(FIND("reactive oxygen",C1205)),ISNUMBER(FIND("ROS",C1205)),ISNUMBER(FIND("free radical",C1205)),ISNUMBER(FIND("oxidative stress",C1205)),ISNUMBER(FIND("peroxid",C1205)),ISNUMBER(FIND("oxidative",C1205)),ISNUMBER(FIND("antioxid",C1205)))</f>
        <v>1</v>
      </c>
      <c r="K1205" t="b">
        <f>OR(ISNUMBER(FIND("autophag",C1205)))</f>
        <v>0</v>
      </c>
      <c r="L1205" t="b">
        <f>OR(ISNUMBER(FIND("morpholog",C1205)))</f>
        <v>0</v>
      </c>
      <c r="M1205" t="b">
        <f>OR(ISNUMBER(FIND("fibrosis",C1205)),ISNUMBER(FIND("Fibrosis",C1205)),ISNUMBER(FIND("fibrot",C1205)))</f>
        <v>0</v>
      </c>
      <c r="N1205" t="b">
        <f>OR(ISNUMBER(FIND("offspring",C1205)),ISNUMBER(FIND("Parental",C1205)),ISNUMBER(FIND("parental",C1205)),ISNUMBER(FIND("germline",C1205)),ISNUMBER(FIND("reproduc",C1205)),ISNUMBER(FIND("embryo",C1205)))</f>
        <v>0</v>
      </c>
      <c r="O1205" t="b">
        <f>OR(ISNUMBER(FIND("metabol",C1205)),ISNUMBER(FIND("Metabol",C1205)),ISNUMBER(FIND("digest",C1205)),ISNUMBER(FIND("mitochon",C1205)))</f>
        <v>0</v>
      </c>
      <c r="P1205" t="b">
        <f>OR(ISNUMBER(FIND("ecotox",C1205)),ISNUMBER(FIND("Ecotox",B1205)),ISNUMBER(FIND("ecotox",B1205)),ISNUMBER(FIND("Ecotox",C1205)))</f>
        <v>0</v>
      </c>
      <c r="Q1205" t="b">
        <f>OR(ISNUMBER(FIND("Bioaccum",C1205)),ISNUMBER(FIND("bioaccum",C1205)),ISNUMBER(FIND("accum",C1205)))</f>
        <v>0</v>
      </c>
      <c r="R1205" t="b">
        <f>OR(ISNUMBER(FIND("Occupation",C1205)),ISNUMBER(FIND("occupation",C1205)),ISNUMBER(FIND("worker",C1205)),ISNUMBER(FIND("workforce",C1205)))</f>
        <v>0</v>
      </c>
      <c r="S1205" t="b">
        <f>NOT(OR(F1205,G1205,H1205,I1205,J1205,K1205,L1205,M1205,N1205,O1205,P1205,Q1205,R1205))</f>
        <v>0</v>
      </c>
      <c r="U1205" t="b">
        <f>OR(Table1[[#This Row],[Inflammation]],Table1[[#This Row],[Immune]])</f>
        <v>0</v>
      </c>
      <c r="V1205" t="b">
        <f>IF(OR(Table1[[#This Row],[Rodents]],Table1[[#This Row],[Human]],Table1[[#This Row],[Pig]]),OR(ISNUMBER(FIND("intratrach",C1205)),ISNUMBER(FIND("nasal ",C1205)),ISNUMBER(FIND("instill",C1205))),"NA")</f>
        <v>0</v>
      </c>
      <c r="W1205" t="b">
        <f>IF(OR(Table1[[#This Row],[Rodents]],Table1[[#This Row],[Human]],Table1[[#This Row],[Pig]]),OR(ISNUMBER(FIND("dermal",C1205)),ISNUMBER(FIND("skin ",C1205))),"NA")</f>
        <v>0</v>
      </c>
      <c r="X1205" t="b">
        <f>IF(OR(Table1[[#This Row],[Rodents]],Table1[[#This Row],[Human]],Table1[[#This Row],[Pig]]),OR(ISNUMBER(FIND("injected",C1205)),ISNUMBER(FIND("periton",C1205)),ISNUMBER(FIND("intrascrot",C1205))),"NA")</f>
        <v>0</v>
      </c>
      <c r="Y1205" t="b">
        <f>IF(OR(Table1[[#This Row],[Rodents]],Table1[[#This Row],[Human]],Table1[[#This Row],[Pig]]),NOT(OR(Table1[[#This Row],[Inhaled/Intratracheal/intranasal]],Table1[[#This Row],[Dermal]],Table1[[#This Row],[Injected]])),"NA")</f>
        <v>1</v>
      </c>
      <c r="AA1205" t="b">
        <f>OR(ISNUMBER(FIND("fish ",C1205)),ISNUMBER(FIND("Fish ",C1205)),ISNUMBER(FIND("aquatic",C1205)),ISNUMBER(FIND("daphnids",C1205)),ISNUMBER(FIND("Carcinus maenas",C1205)),ISNUMBER(FIND("Daphnia",C1205)),ISNUMBER(FIND("Ruditapes philippinarum",C1205)),ISNUMBER(FIND("daphnia",C1205)),ISNUMBER(FIND("marine",C1205)),ISNUMBER(FIND("mussel",C1205)),ISNUMBER(FIND("algae",C1205)),ISNUMBER(FIND("Donax faba",C1205)),ISNUMBER(FIND("estuarine",C1205)),ISNUMBER(FIND("snail",C1205)),ISNUMBER(FIND("Prorocentrum donghaiense",C1205)) )</f>
        <v>0</v>
      </c>
      <c r="AB1205" t="b">
        <f>OR(ISNUMBER(FIND(" rat ",C1205)),ISNUMBER(FIND(" rats ",C1205)),ISNUMBER(FIND(" Rats ",C1205)),ISNUMBER(FIND(" Rat ",C1205)),ISNUMBER(FIND(" rat.",C1205)),ISNUMBER(FIND(" rats.",C1205)),ISNUMBER(FIND("mouse",C1205)),ISNUMBER(FIND("mice",C1205)), ISNUMBER(FIND(" Mice",C1205)))</f>
        <v>1</v>
      </c>
      <c r="AC1205" t="b">
        <f>OR(ISNUMBER(FIND(" cell ",C1205)),ISNUMBER(FIND("fibroblast",C1205)),ISNUMBER(FIND("macrophage",C1205)),ISNUMBER(FIND("epithelial",C1205)),ISNUMBER(FIND("endothelial",C1205)),ISNUMBER(FIND("neuron",C1205)),ISNUMBER(FIND(" cells ",C1205)),ISNUMBER(FIND("RBC",C1205)),ISNUMBER(FIND("mitochond",C1205)),ISNUMBER(FIND("adipocyte",C1205)),ISNUMBER(FIND("osteo",C1205)),ISNUMBER(FIND("keratin",C1205)),ISNUMBER(FIND(" cell's ",C1205)),ISNUMBER(FIND("eukary",C1205)),ISNUMBER(FIND("sperm",C1205)))</f>
        <v>0</v>
      </c>
      <c r="AD1205" t="b">
        <f>OR(ISNUMBER(FIND("human",B1205)),ISNUMBER(FIND("workers",B1205)),ISNUMBER(FIND("workforces",B1205)),ISNUMBER(FIND("occupational",B1205)),ISNUMBER(FIND("Case report",B1205)),ISNUMBER(FIND("Workplaces",B1205)),ISNUMBER(FIND("worker",B1205)))</f>
        <v>0</v>
      </c>
      <c r="AE1205" t="b">
        <f>OR(ISNUMBER(FIND(" plant ",C1205)),ISNUMBER(FIND("Plant ",C1205)),ISNUMBER(FIND("tomato",C1205)),ISNUMBER(FIND("plants",C1205)),ISNUMBER(FIND("Plants",C1205)),ISNUMBER(FIND("algae",C1205)),ISNUMBER(FIND("lettuce",C1205)),ISNUMBER(FIND("green gram sprouts ",C1205)),ISNUMBER(FIND("Cucurbita pepo",C1205)),ISNUMBER(FIND("bean ",C1205)),ISNUMBER(FIND("chloroplast",C1205)),ISNUMBER(FIND("chlorophyll",C1205)),ISNUMBER(FIND("seedling",C1205)),ISNUMBER(FIND("canola",C1205)),ISNUMBER(FIND("shoot",C1205)),ISNUMBER(FIND("photosynthes",C1205)),ISNUMBER(FIND(" leaves ",C1205)),,ISNUMBER(FIND("agriculture",C1205)),ISNUMBER(FIND(" crops ",C1205)))</f>
        <v>0</v>
      </c>
      <c r="AF1205" t="b">
        <f>OR(ISNUMBER(FIND("bacteria",C1205)),ISNUMBER(FIND("Bacteria",C1205)),ISNUMBER(FIND("Bacterium",C1205)),ISNUMBER(FIND("bacterium",C1205)),ISNUMBER(FIND(" coli ",C1205)))</f>
        <v>0</v>
      </c>
      <c r="AG1205" t="b">
        <f>OR(ISNUMBER(FIND("fungi",C1205)),ISNUMBER(FIND("Fungi",C1205)),ISNUMBER(FIND("fungus",C1205)),ISNUMBER(FIND("Fungus",C1205)),ISNUMBER(FIND("mushroom",C1205)),ISNUMBER(FIND("Mushroom",C1205)),ISNUMBER(FIND(" mold ",C1205)))</f>
        <v>0</v>
      </c>
      <c r="AH1205" t="b">
        <f>OR(ISNUMBER(FIND("Pig ",C1205)),ISNUMBER(FIND("pig ",C1205)),ISNUMBER(FIND("Pigs ",C1205)),ISNUMBER(FIND("pigs ",C1205)))</f>
        <v>0</v>
      </c>
      <c r="AI1205" t="b">
        <f>OR(ISNUMBER(FIND(" C. elegans",C1205)),ISNUMBER(FIND("Caenorhabditis elegans",C1205)),ISNUMBER(FIND("earthworms",C1205)),ISNUMBER(FIND(" Ficopomatus enigmaticus",C1205)),ISNUMBER(FIND("larva",C1205)),ISNUMBER(FIND("Lumbriculus variegatus",C1205)),ISNUMBER(FIND("nematode",C1205)))</f>
        <v>0</v>
      </c>
      <c r="AJ1205" t="b">
        <f>NOT(OR(AA1205,AB1205,AC1205,AD1205,AE1205,AF1205,AG1205,AH1205,AI1205))</f>
        <v>0</v>
      </c>
      <c r="AL1205" t="b">
        <f>OR(AA1205,AB1205,AD1205,AE1205,AF1205,AG1205,AH1205,AI1205)</f>
        <v>1</v>
      </c>
      <c r="AM1205" t="b">
        <f>IF(Table1[[#This Row],[In vivo?]],IF(Table1[[#This Row],[Cell]],FALSE,TRUE),FALSE)</f>
        <v>1</v>
      </c>
      <c r="AN1205" t="b">
        <f>AND(AC1205,AL1205)</f>
        <v>0</v>
      </c>
      <c r="AO1205" t="b">
        <f>IF(Table1[[#This Row],[Cell]],IF(Table1[[#This Row],[In vivo?]],FALSE,TRUE),FALSE)</f>
        <v>0</v>
      </c>
      <c r="AP1205" t="b">
        <f>NOT(OR(Table1[[#This Row],[In vivo?]],Table1[[#This Row],[Only in Cell]]))</f>
        <v>0</v>
      </c>
      <c r="AQ1205" t="b">
        <f>IF(OR(Table1[[#This Row],[Rodents]],Table1[[#This Row],[Human]],Table1[[#This Row],[Pig]]),OR(ISNUMBER(FIND("pulmonary",C1205)),ISNUMBER(FIND("lung",C1205))),"NA")</f>
        <v>0</v>
      </c>
      <c r="AR1205" t="b">
        <f>IF(OR(Table1[[#This Row],[Rodents]],Table1[[#This Row],[Human]],Table1[[#This Row],[Pig]]),OR(ISNUMBER(FIND("skin",C1205)),ISNUMBER(FIND("dermal",C1205))),"NA")</f>
        <v>0</v>
      </c>
      <c r="AS1205" t="b">
        <f>IF(OR(Table1[[#This Row],[Rodents]],Table1[[#This Row],[Human]],Table1[[#This Row],[Pig]]),OR(ISNUMBER(FIND("liver",C1205)),ISNUMBER(FIND("hepat",C1205))),"NA")</f>
        <v>1</v>
      </c>
      <c r="AT1205" t="b">
        <f>IF(OR(Table1[[#This Row],[Rodents]],Table1[[#This Row],[Human]],Table1[[#This Row],[Pig]]),OR(ISNUMBER(FIND("kidney",C1205)),ISNUMBER(FIND("neph",C1205))),"NA")</f>
        <v>0</v>
      </c>
      <c r="AU1205" t="b">
        <f>IF(OR(Table1[[#This Row],[Rodents]],Table1[[#This Row],[Human]],Table1[[#This Row],[Pig]]),OR(ISNUMBER(FIND("brain",C1205)),ISNUMBER(FIND("neur",C1205)),ISNUMBER(FIND("nerv",C1205))),"NA")</f>
        <v>0</v>
      </c>
      <c r="AV1205" t="b">
        <f>IF(OR(Table1[[#This Row],[Rodents]],Table1[[#This Row],[Human]],Table1[[#This Row],[Pig]]),OR(ISNUMBER(FIND("heart",C1205)),ISNUMBER(FIND("cardi",C1205))),"NA")</f>
        <v>0</v>
      </c>
      <c r="AW1205" t="b">
        <f>IF(OR(Table1[[#This Row],[Rodents]],Table1[[#This Row],[Human]],Table1[[#This Row],[Pig]]),OR(ISNUMBER(FIND("gastro",C1205)),ISNUMBER(FIND("intesti",C1205)),ISNUMBER(FIND("stomach",C1205))),"NA")</f>
        <v>0</v>
      </c>
      <c r="AX1205" t="b">
        <f>IF(OR(Table1[[#This Row],[Rodents]],Table1[[#This Row],[Human]],Table1[[#This Row],[Pig]]),NOT(OR(AQ1205,AR1205,AS1205,AT1205,AU1205,AV1205,AW1205)),"NA")</f>
        <v>0</v>
      </c>
      <c r="AY1205" t="b">
        <f>OR(ISNUMBER(FIND("SWCNT",C1205)),ISNUMBER(FIND("SWNT",C1205)),ISNUMBER(FIND("single-wall",C1205)),ISNUMBER(FIND("single wall",C1205)),ISNUMBER(FIND("Single wall",C1205)),ISNUMBER(FIND("Single-wall",C1205)),ISNUMBER(FIND("SWCNT",B1205)),ISNUMBER(FIND("SWNT",B1205)),ISNUMBER(FIND("single-wall",B1205)),ISNUMBER(FIND("single wall",B1205)),ISNUMBER(FIND("Single-wall",B1205)),ISNUMBER(FIND("Single wall",B1205)))</f>
        <v>0</v>
      </c>
      <c r="AZ1205" t="b">
        <f>OR(ISNUMBER(FIND("MWCNT",C1205)),ISNUMBER(FIND("MWNT",C1205)),ISNUMBER(FIND("multi-wall",C1205)),ISNUMBER(FIND("multi wall",C1205)),ISNUMBER(FIND("multiwall",C1205)),ISNUMBER(FIND("Multi-wall",C1205)),ISNUMBER(FIND("Multi wall",C1205)),ISNUMBER(FIND("Multiwall",C1205)),ISNUMBER(FIND("MWCNT",B1205)),ISNUMBER(FIND("MWNT",B1205)),ISNUMBER(FIND("multi-wall",B1205)),ISNUMBER(FIND("multi wall",B1205)),ISNUMBER(FIND("multiwall",B1205)),ISNUMBER(FIND("Multi-wall",B1205)),ISNUMBER(FIND("Multi wall",B1205)),ISNUMBER(FIND("Multiwall",B1205)),ISNUMBER(FIND("Double-wall",B1205)),ISNUMBER(FIND("Double wall",B1205)),ISNUMBER(FIND("Doublewall",B1205)),ISNUMBER(FIND("double-wall",B1205)),ISNUMBER(FIND("double wall",B1205)),ISNUMBER(FIND("doublewall",B1205)))</f>
        <v>1</v>
      </c>
      <c r="BA1205" t="b">
        <f>AND(Table1[[#This Row],[SWCNT]],Table1[[#This Row],[MWCNT]])</f>
        <v>0</v>
      </c>
      <c r="BB1205" t="b">
        <f>IF(Table1[[#This Row],[SWCNT]]=TRUE,FALSE,IF(Table1[[#This Row],[MWCNT]]=TRUE,FALSE,TRUE))</f>
        <v>0</v>
      </c>
      <c r="BC1205" s="18"/>
    </row>
    <row r="1206" spans="1:55" ht="111">
      <c r="A1206" t="s">
        <v>5389</v>
      </c>
      <c r="B1206" s="2" t="s">
        <v>5390</v>
      </c>
      <c r="C1206" s="16" t="s">
        <v>5391</v>
      </c>
      <c r="D1206" s="17" t="s">
        <v>290</v>
      </c>
      <c r="E1206" s="2">
        <v>2009</v>
      </c>
      <c r="F1206" t="b">
        <f>OR(ISNUMBER(FIND("cytotoxic",C1206)),ISNUMBER(FIND("Cytotoxic",C1206)),ISNUMBER(FIND("cellular toxicity",C1206)),ISNUMBER(FIND("cell death",C1206)),ISNUMBER(FIND("viable",C1206)),ISNUMBER(FIND("phytotoxic",C1206)),ISNUMBER(FIND("acute toxicity",C1206)),ISNUMBER(FIND("MTT",C1206)),ISNUMBER(FIND("survival",C1206)),ISNUMBER(FIND("prolifer",C1206)),ISNUMBER(FIND("apoptosis",C1206)),ISNUMBER(FIND("neurotoxic",C1206)),ISNUMBER(FIND("  lysis ",C1206)),ISNUMBER(FIND("necrosis",C1206)),ISNUMBER(FIND("cellular death",C1206))*3,ISNUMBER(FIND("LDH",C1206)),ISNUMBER(FIND("Acute toxicity",C1206)))</f>
        <v>0</v>
      </c>
      <c r="G1206" t="b">
        <f>OR(ISNUMBER(FIND("genotoxic",C1206)),ISNUMBER(FIND("genotoxicity",C1206)),ISNUMBER(FIND("DNA damage",C1206)),ISNUMBER(FIND("DNA",C1206)),ISNUMBER(FIND("RNA",C1206)),ISNUMBER(FIND("mesothelioma",C1206)),ISNUMBER(FIND("carcino",C1206)),ISNUMBER(FIND("mutagen",C1206)),ISNUMBER(FIND("genetic",C1206)))</f>
        <v>0</v>
      </c>
      <c r="H1206" t="b">
        <f>OR(ISNUMBER(FIND("inflammatory",C1206)),ISNUMBER(FIND("inflamm",C1206)))</f>
        <v>0</v>
      </c>
      <c r="I1206" t="b">
        <f>OR(ISNUMBER(FIND("immune",C1206)),ISNUMBER(FIND("immunological",C1206)),ISNUMBER(FIND("interleuk",C1206)),ISNUMBER(FIND("platelet activation",C1206)),ISNUMBER(FIND("monocyte",C1206)),ISNUMBER(FIND("leukocyte",C1206)),ISNUMBER(FIND("cytokine",C1206)),ISNUMBER(FIND("CD4",C1206)),ISNUMBER(FIND("CD8",C1206)),ISNUMBER(FIND("T-cell",C1206)))</f>
        <v>0</v>
      </c>
      <c r="J1206" t="b">
        <f>OR(ISNUMBER(FIND("reactive oxygen",C1206)),ISNUMBER(FIND("ROS",C1206)),ISNUMBER(FIND("free radical",C1206)),ISNUMBER(FIND("oxidative stress",C1206)),ISNUMBER(FIND("peroxid",C1206)),ISNUMBER(FIND("oxidative",C1206)),ISNUMBER(FIND("antioxid",C1206)))</f>
        <v>1</v>
      </c>
      <c r="K1206" t="b">
        <f>OR(ISNUMBER(FIND("autophag",C1206)))</f>
        <v>0</v>
      </c>
      <c r="L1206" t="b">
        <f>OR(ISNUMBER(FIND("morpholog",C1206)))</f>
        <v>0</v>
      </c>
      <c r="M1206" t="b">
        <f>OR(ISNUMBER(FIND("fibrosis",C1206)),ISNUMBER(FIND("Fibrosis",C1206)),ISNUMBER(FIND("fibrot",C1206)))</f>
        <v>0</v>
      </c>
      <c r="N1206" t="b">
        <f>OR(ISNUMBER(FIND("offspring",C1206)),ISNUMBER(FIND("Parental",C1206)),ISNUMBER(FIND("parental",C1206)),ISNUMBER(FIND("germline",C1206)),ISNUMBER(FIND("reproduc",C1206)),ISNUMBER(FIND("embryo",C1206)))</f>
        <v>0</v>
      </c>
      <c r="O1206" t="b">
        <f>OR(ISNUMBER(FIND("metabol",C1206)),ISNUMBER(FIND("Metabol",C1206)),ISNUMBER(FIND("digest",C1206)),ISNUMBER(FIND("mitochon",C1206)))</f>
        <v>0</v>
      </c>
      <c r="P1206" t="b">
        <f>OR(ISNUMBER(FIND("ecotox",C1206)),ISNUMBER(FIND("Ecotox",B1206)),ISNUMBER(FIND("ecotox",B1206)),ISNUMBER(FIND("Ecotox",C1206)))</f>
        <v>0</v>
      </c>
      <c r="Q1206" t="b">
        <f>OR(ISNUMBER(FIND("Bioaccum",C1206)),ISNUMBER(FIND("bioaccum",C1206)),ISNUMBER(FIND("accum",C1206)))</f>
        <v>0</v>
      </c>
      <c r="R1206" t="b">
        <f>OR(ISNUMBER(FIND("Occupation",C1206)),ISNUMBER(FIND("occupation",C1206)),ISNUMBER(FIND("worker",C1206)),ISNUMBER(FIND("workforce",C1206)))</f>
        <v>0</v>
      </c>
      <c r="S1206" t="b">
        <f>NOT(OR(F1206,G1206,H1206,I1206,J1206,K1206,L1206,M1206,N1206,O1206,P1206,Q1206,R1206))</f>
        <v>0</v>
      </c>
      <c r="U1206" t="b">
        <f>OR(Table1[[#This Row],[Inflammation]],Table1[[#This Row],[Immune]])</f>
        <v>0</v>
      </c>
      <c r="V1206" t="str">
        <f>IF(OR(Table1[[#This Row],[Rodents]],Table1[[#This Row],[Human]],Table1[[#This Row],[Pig]]),OR(ISNUMBER(FIND("intratrach",C1206)),ISNUMBER(FIND("nasal ",C1206)),ISNUMBER(FIND("instill",C1206))),"NA")</f>
        <v>NA</v>
      </c>
      <c r="W1206" t="str">
        <f>IF(OR(Table1[[#This Row],[Rodents]],Table1[[#This Row],[Human]],Table1[[#This Row],[Pig]]),OR(ISNUMBER(FIND("dermal",C1206)),ISNUMBER(FIND("skin ",C1206))),"NA")</f>
        <v>NA</v>
      </c>
      <c r="X1206" t="str">
        <f>IF(OR(Table1[[#This Row],[Rodents]],Table1[[#This Row],[Human]],Table1[[#This Row],[Pig]]),OR(ISNUMBER(FIND("injected",C1206)),ISNUMBER(FIND("periton",C1206)),ISNUMBER(FIND("intrascrot",C1206))),"NA")</f>
        <v>NA</v>
      </c>
      <c r="Y1206" t="str">
        <f>IF(OR(Table1[[#This Row],[Rodents]],Table1[[#This Row],[Human]],Table1[[#This Row],[Pig]]),NOT(OR(Table1[[#This Row],[Inhaled/Intratracheal/intranasal]],Table1[[#This Row],[Dermal]],Table1[[#This Row],[Injected]])),"NA")</f>
        <v>NA</v>
      </c>
      <c r="AA1206" t="b">
        <f>OR(ISNUMBER(FIND("fish ",C1206)),ISNUMBER(FIND("Fish ",C1206)),ISNUMBER(FIND("aquatic",C1206)),ISNUMBER(FIND("daphnids",C1206)),ISNUMBER(FIND("Carcinus maenas",C1206)),ISNUMBER(FIND("Daphnia",C1206)),ISNUMBER(FIND("Ruditapes philippinarum",C1206)),ISNUMBER(FIND("daphnia",C1206)),ISNUMBER(FIND("marine",C1206)),ISNUMBER(FIND("mussel",C1206)),ISNUMBER(FIND("algae",C1206)),ISNUMBER(FIND("Donax faba",C1206)),ISNUMBER(FIND("estuarine",C1206)),ISNUMBER(FIND("snail",C1206)),ISNUMBER(FIND("Prorocentrum donghaiense",C1206)) )</f>
        <v>0</v>
      </c>
      <c r="AB1206" t="b">
        <f>OR(ISNUMBER(FIND(" rat ",C1206)),ISNUMBER(FIND(" rats ",C1206)),ISNUMBER(FIND(" Rats ",C1206)),ISNUMBER(FIND(" Rat ",C1206)),ISNUMBER(FIND(" rat.",C1206)),ISNUMBER(FIND(" rats.",C1206)),ISNUMBER(FIND("mouse",C1206)),ISNUMBER(FIND("mice",C1206)), ISNUMBER(FIND(" Mice",C1206)))</f>
        <v>0</v>
      </c>
      <c r="AC1206" t="b">
        <f>OR(ISNUMBER(FIND(" cell ",C1206)),ISNUMBER(FIND("fibroblast",C1206)),ISNUMBER(FIND("macrophage",C1206)),ISNUMBER(FIND("epithelial",C1206)),ISNUMBER(FIND("endothelial",C1206)),ISNUMBER(FIND("neuron",C1206)),ISNUMBER(FIND(" cells ",C1206)),ISNUMBER(FIND("RBC",C1206)),ISNUMBER(FIND("mitochond",C1206)),ISNUMBER(FIND("adipocyte",C1206)),ISNUMBER(FIND("osteo",C1206)),ISNUMBER(FIND("keratin",C1206)),ISNUMBER(FIND(" cell's ",C1206)),ISNUMBER(FIND("eukary",C1206)),ISNUMBER(FIND("sperm",C1206)))</f>
        <v>1</v>
      </c>
      <c r="AD1206" t="b">
        <f>OR(ISNUMBER(FIND("human",B1206)),ISNUMBER(FIND("workers",B1206)),ISNUMBER(FIND("workforces",B1206)),ISNUMBER(FIND("occupational",B1206)),ISNUMBER(FIND("Case report",B1206)),ISNUMBER(FIND("Workplaces",B1206)),ISNUMBER(FIND("worker",B1206)))</f>
        <v>0</v>
      </c>
      <c r="AE1206" t="b">
        <f>OR(ISNUMBER(FIND(" plant ",C1206)),ISNUMBER(FIND("Plant ",C1206)),ISNUMBER(FIND("tomato",C1206)),ISNUMBER(FIND("plants",C1206)),ISNUMBER(FIND("Plants",C1206)),ISNUMBER(FIND("algae",C1206)),ISNUMBER(FIND("lettuce",C1206)),ISNUMBER(FIND("green gram sprouts ",C1206)),ISNUMBER(FIND("Cucurbita pepo",C1206)),ISNUMBER(FIND("bean ",C1206)),ISNUMBER(FIND("chloroplast",C1206)),ISNUMBER(FIND("chlorophyll",C1206)),ISNUMBER(FIND("seedling",C1206)),ISNUMBER(FIND("canola",C1206)),ISNUMBER(FIND("shoot",C1206)),ISNUMBER(FIND("photosynthes",C1206)),ISNUMBER(FIND(" leaves ",C1206)),,ISNUMBER(FIND("agriculture",C1206)),ISNUMBER(FIND(" crops ",C1206)))</f>
        <v>1</v>
      </c>
      <c r="AF1206" t="b">
        <f>OR(ISNUMBER(FIND("bacteria",C1206)),ISNUMBER(FIND("Bacteria",C1206)),ISNUMBER(FIND("Bacterium",C1206)),ISNUMBER(FIND("bacterium",C1206)),ISNUMBER(FIND(" coli ",C1206)))</f>
        <v>0</v>
      </c>
      <c r="AG1206" t="b">
        <f>OR(ISNUMBER(FIND("fungi",C1206)),ISNUMBER(FIND("Fungi",C1206)),ISNUMBER(FIND("fungus",C1206)),ISNUMBER(FIND("Fungus",C1206)),ISNUMBER(FIND("mushroom",C1206)),ISNUMBER(FIND("Mushroom",C1206)),ISNUMBER(FIND(" mold ",C1206)))</f>
        <v>0</v>
      </c>
      <c r="AH1206" t="b">
        <f>OR(ISNUMBER(FIND("Pig ",C1206)),ISNUMBER(FIND("pig ",C1206)),ISNUMBER(FIND("Pigs ",C1206)),ISNUMBER(FIND("pigs ",C1206)))</f>
        <v>0</v>
      </c>
      <c r="AI1206" t="b">
        <f>OR(ISNUMBER(FIND(" C. elegans",C1206)),ISNUMBER(FIND("Caenorhabditis elegans",C1206)),ISNUMBER(FIND("earthworms",C1206)),ISNUMBER(FIND(" Ficopomatus enigmaticus",C1206)),ISNUMBER(FIND("larva",C1206)),ISNUMBER(FIND("Lumbriculus variegatus",C1206)),ISNUMBER(FIND("nematode",C1206)))</f>
        <v>0</v>
      </c>
      <c r="AJ1206" t="b">
        <f>NOT(OR(AA1206,AB1206,AC1206,AD1206,AE1206,AF1206,AG1206,AH1206,AI1206))</f>
        <v>0</v>
      </c>
      <c r="AL1206" t="b">
        <f>OR(AA1206,AB1206,AD1206,AE1206,AF1206,AG1206,AH1206,AI1206)</f>
        <v>1</v>
      </c>
      <c r="AM1206" t="b">
        <f>IF(Table1[[#This Row],[In vivo?]],IF(Table1[[#This Row],[Cell]],FALSE,TRUE),FALSE)</f>
        <v>0</v>
      </c>
      <c r="AN1206" t="b">
        <f>AND(AC1206,AL1206)</f>
        <v>1</v>
      </c>
      <c r="AO1206" t="b">
        <f>IF(Table1[[#This Row],[Cell]],IF(Table1[[#This Row],[In vivo?]],FALSE,TRUE),FALSE)</f>
        <v>0</v>
      </c>
      <c r="AP1206" t="b">
        <f>NOT(OR(Table1[[#This Row],[In vivo?]],Table1[[#This Row],[Only in Cell]]))</f>
        <v>0</v>
      </c>
      <c r="AQ1206" t="str">
        <f>IF(OR(Table1[[#This Row],[Rodents]],Table1[[#This Row],[Human]],Table1[[#This Row],[Pig]]),OR(ISNUMBER(FIND("pulmonary",C1206)),ISNUMBER(FIND("lung",C1206))),"NA")</f>
        <v>NA</v>
      </c>
      <c r="AR1206" t="str">
        <f>IF(OR(Table1[[#This Row],[Rodents]],Table1[[#This Row],[Human]],Table1[[#This Row],[Pig]]),OR(ISNUMBER(FIND("skin",C1206)),ISNUMBER(FIND("dermal",C1206))),"NA")</f>
        <v>NA</v>
      </c>
      <c r="AS1206" t="str">
        <f>IF(OR(Table1[[#This Row],[Rodents]],Table1[[#This Row],[Human]],Table1[[#This Row],[Pig]]),OR(ISNUMBER(FIND("liver",C1206)),ISNUMBER(FIND("hepat",C1206))),"NA")</f>
        <v>NA</v>
      </c>
      <c r="AT1206" t="str">
        <f>IF(OR(Table1[[#This Row],[Rodents]],Table1[[#This Row],[Human]],Table1[[#This Row],[Pig]]),OR(ISNUMBER(FIND("kidney",C1206)),ISNUMBER(FIND("neph",C1206))),"NA")</f>
        <v>NA</v>
      </c>
      <c r="AU1206" t="str">
        <f>IF(OR(Table1[[#This Row],[Rodents]],Table1[[#This Row],[Human]],Table1[[#This Row],[Pig]]),OR(ISNUMBER(FIND("brain",C1206)),ISNUMBER(FIND("neur",C1206)),ISNUMBER(FIND("nerv",C1206))),"NA")</f>
        <v>NA</v>
      </c>
      <c r="AV1206" t="str">
        <f>IF(OR(Table1[[#This Row],[Rodents]],Table1[[#This Row],[Human]],Table1[[#This Row],[Pig]]),OR(ISNUMBER(FIND("heart",C1206)),ISNUMBER(FIND("cardi",C1206))),"NA")</f>
        <v>NA</v>
      </c>
      <c r="AW1206" t="str">
        <f>IF(OR(Table1[[#This Row],[Rodents]],Table1[[#This Row],[Human]],Table1[[#This Row],[Pig]]),OR(ISNUMBER(FIND("gastro",C1206)),ISNUMBER(FIND("intesti",C1206)),ISNUMBER(FIND("stomach",C1206))),"NA")</f>
        <v>NA</v>
      </c>
      <c r="AX1206" t="str">
        <f>IF(OR(Table1[[#This Row],[Rodents]],Table1[[#This Row],[Human]],Table1[[#This Row],[Pig]]),NOT(OR(AQ1206,AR1206,AS1206,AT1206,AU1206,AV1206,AW1206)),"NA")</f>
        <v>NA</v>
      </c>
      <c r="AY1206" t="b">
        <f>OR(ISNUMBER(FIND("SWCNT",C1206)),ISNUMBER(FIND("SWNT",C1206)),ISNUMBER(FIND("single-wall",C1206)),ISNUMBER(FIND("single wall",C1206)),ISNUMBER(FIND("Single wall",C1206)),ISNUMBER(FIND("Single-wall",C1206)),ISNUMBER(FIND("SWCNT",B1206)),ISNUMBER(FIND("SWNT",B1206)),ISNUMBER(FIND("single-wall",B1206)),ISNUMBER(FIND("single wall",B1206)),ISNUMBER(FIND("Single-wall",B1206)),ISNUMBER(FIND("Single wall",B1206)))</f>
        <v>0</v>
      </c>
      <c r="AZ1206" t="b">
        <f>OR(ISNUMBER(FIND("MWCNT",C1206)),ISNUMBER(FIND("MWNT",C1206)),ISNUMBER(FIND("multi-wall",C1206)),ISNUMBER(FIND("multi wall",C1206)),ISNUMBER(FIND("multiwall",C1206)),ISNUMBER(FIND("Multi-wall",C1206)),ISNUMBER(FIND("Multi wall",C1206)),ISNUMBER(FIND("Multiwall",C1206)),ISNUMBER(FIND("MWCNT",B1206)),ISNUMBER(FIND("MWNT",B1206)),ISNUMBER(FIND("multi-wall",B1206)),ISNUMBER(FIND("multi wall",B1206)),ISNUMBER(FIND("multiwall",B1206)),ISNUMBER(FIND("Multi-wall",B1206)),ISNUMBER(FIND("Multi wall",B1206)),ISNUMBER(FIND("Multiwall",B1206)),ISNUMBER(FIND("Double-wall",B1206)),ISNUMBER(FIND("Double wall",B1206)),ISNUMBER(FIND("Doublewall",B1206)),ISNUMBER(FIND("double-wall",B1206)),ISNUMBER(FIND("double wall",B1206)),ISNUMBER(FIND("doublewall",B1206)))</f>
        <v>1</v>
      </c>
      <c r="BA1206" t="b">
        <f>AND(Table1[[#This Row],[SWCNT]],Table1[[#This Row],[MWCNT]])</f>
        <v>0</v>
      </c>
      <c r="BB1206" t="b">
        <f>IF(Table1[[#This Row],[SWCNT]]=TRUE,FALSE,IF(Table1[[#This Row],[MWCNT]]=TRUE,FALSE,TRUE))</f>
        <v>0</v>
      </c>
      <c r="BC1206" s="18"/>
    </row>
    <row r="1207" spans="1:55" ht="203.5">
      <c r="A1207" t="s">
        <v>5943</v>
      </c>
      <c r="B1207" s="2" t="s">
        <v>5945</v>
      </c>
      <c r="C1207" s="16" t="s">
        <v>5947</v>
      </c>
      <c r="D1207" s="17" t="s">
        <v>375</v>
      </c>
      <c r="E1207" s="2">
        <v>2006</v>
      </c>
      <c r="F1207" t="b">
        <f>OR(ISNUMBER(FIND("cytotoxic",C1207)),ISNUMBER(FIND("Cytotoxic",C1207)),ISNUMBER(FIND("cellular toxicity",C1207)),ISNUMBER(FIND("cell death",C1207)),ISNUMBER(FIND("viable",C1207)),ISNUMBER(FIND("phytotoxic",C1207)),ISNUMBER(FIND("acute toxicity",C1207)),ISNUMBER(FIND("MTT",C1207)),ISNUMBER(FIND("survival",C1207)),ISNUMBER(FIND("prolifer",C1207)),ISNUMBER(FIND("apoptosis",C1207)),ISNUMBER(FIND("neurotoxic",C1207)),ISNUMBER(FIND("  lysis ",C1207)),ISNUMBER(FIND("necrosis",C1207)),ISNUMBER(FIND("cellular death",C1207))*3,ISNUMBER(FIND("LDH",C1207)),ISNUMBER(FIND("Acute toxicity",C1207)))</f>
        <v>0</v>
      </c>
      <c r="G1207" t="b">
        <f>OR(ISNUMBER(FIND("genotoxic",C1207)),ISNUMBER(FIND("genotoxicity",C1207)),ISNUMBER(FIND("DNA damage",C1207)),ISNUMBER(FIND("DNA",C1207)),ISNUMBER(FIND("RNA",C1207)),ISNUMBER(FIND("mesothelioma",C1207)),ISNUMBER(FIND("carcino",C1207)),ISNUMBER(FIND("mutagen",C1207)),ISNUMBER(FIND("genetic",C1207)))</f>
        <v>0</v>
      </c>
      <c r="H1207" t="b">
        <f>OR(ISNUMBER(FIND("inflammatory",C1207)),ISNUMBER(FIND("inflamm",C1207)))</f>
        <v>0</v>
      </c>
      <c r="I1207" t="b">
        <f>OR(ISNUMBER(FIND("immune",C1207)),ISNUMBER(FIND("immunological",C1207)),ISNUMBER(FIND("interleuk",C1207)),ISNUMBER(FIND("platelet activation",C1207)),ISNUMBER(FIND("monocyte",C1207)),ISNUMBER(FIND("leukocyte",C1207)),ISNUMBER(FIND("cytokine",C1207)),ISNUMBER(FIND("CD4",C1207)),ISNUMBER(FIND("CD8",C1207)),ISNUMBER(FIND("T-cell",C1207)))</f>
        <v>0</v>
      </c>
      <c r="J1207" t="b">
        <f>OR(ISNUMBER(FIND("reactive oxygen",C1207)),ISNUMBER(FIND("ROS",C1207)),ISNUMBER(FIND("free radical",C1207)),ISNUMBER(FIND("oxidative stress",C1207)),ISNUMBER(FIND("peroxid",C1207)),ISNUMBER(FIND("oxidative",C1207)),ISNUMBER(FIND("antioxid",C1207)))</f>
        <v>1</v>
      </c>
      <c r="K1207" t="b">
        <f>OR(ISNUMBER(FIND("autophag",C1207)))</f>
        <v>0</v>
      </c>
      <c r="L1207" t="b">
        <f>OR(ISNUMBER(FIND("morpholog",C1207)))</f>
        <v>0</v>
      </c>
      <c r="M1207" t="b">
        <f>OR(ISNUMBER(FIND("fibrosis",C1207)),ISNUMBER(FIND("Fibrosis",C1207)),ISNUMBER(FIND("fibrot",C1207)))</f>
        <v>0</v>
      </c>
      <c r="N1207" t="b">
        <f>OR(ISNUMBER(FIND("offspring",C1207)),ISNUMBER(FIND("Parental",C1207)),ISNUMBER(FIND("parental",C1207)),ISNUMBER(FIND("germline",C1207)),ISNUMBER(FIND("reproduc",C1207)),ISNUMBER(FIND("embryo",C1207)))</f>
        <v>0</v>
      </c>
      <c r="O1207" t="b">
        <f>OR(ISNUMBER(FIND("metabol",C1207)),ISNUMBER(FIND("Metabol",C1207)),ISNUMBER(FIND("digest",C1207)),ISNUMBER(FIND("mitochon",C1207)))</f>
        <v>0</v>
      </c>
      <c r="P1207" t="b">
        <f>OR(ISNUMBER(FIND("ecotox",C1207)),ISNUMBER(FIND("Ecotox",B1207)),ISNUMBER(FIND("ecotox",B1207)),ISNUMBER(FIND("Ecotox",C1207)))</f>
        <v>0</v>
      </c>
      <c r="Q1207" t="b">
        <f>OR(ISNUMBER(FIND("Bioaccum",C1207)),ISNUMBER(FIND("bioaccum",C1207)),ISNUMBER(FIND("accum",C1207)))</f>
        <v>0</v>
      </c>
      <c r="R1207" t="b">
        <f>OR(ISNUMBER(FIND("Occupation",C1207)),ISNUMBER(FIND("occupation",C1207)),ISNUMBER(FIND("worker",C1207)),ISNUMBER(FIND("workforce",C1207)))</f>
        <v>0</v>
      </c>
      <c r="S1207" t="b">
        <f>NOT(OR(F1207,G1207,H1207,I1207,J1207,K1207,L1207,M1207,N1207,O1207,P1207,Q1207,R1207))</f>
        <v>0</v>
      </c>
      <c r="U1207" t="b">
        <f>OR(Table1[[#This Row],[Inflammation]],Table1[[#This Row],[Immune]])</f>
        <v>0</v>
      </c>
      <c r="V1207" t="str">
        <f>IF(OR(Table1[[#This Row],[Rodents]],Table1[[#This Row],[Human]],Table1[[#This Row],[Pig]]),OR(ISNUMBER(FIND("intratrach",C1207)),ISNUMBER(FIND("nasal ",C1207)),ISNUMBER(FIND("instill",C1207))),"NA")</f>
        <v>NA</v>
      </c>
      <c r="W1207" t="str">
        <f>IF(OR(Table1[[#This Row],[Rodents]],Table1[[#This Row],[Human]],Table1[[#This Row],[Pig]]),OR(ISNUMBER(FIND("dermal",C1207)),ISNUMBER(FIND("skin ",C1207))),"NA")</f>
        <v>NA</v>
      </c>
      <c r="X1207" t="str">
        <f>IF(OR(Table1[[#This Row],[Rodents]],Table1[[#This Row],[Human]],Table1[[#This Row],[Pig]]),OR(ISNUMBER(FIND("injected",C1207)),ISNUMBER(FIND("periton",C1207)),ISNUMBER(FIND("intrascrot",C1207))),"NA")</f>
        <v>NA</v>
      </c>
      <c r="Y1207" t="str">
        <f>IF(OR(Table1[[#This Row],[Rodents]],Table1[[#This Row],[Human]],Table1[[#This Row],[Pig]]),NOT(OR(Table1[[#This Row],[Inhaled/Intratracheal/intranasal]],Table1[[#This Row],[Dermal]],Table1[[#This Row],[Injected]])),"NA")</f>
        <v>NA</v>
      </c>
      <c r="AA1207" t="b">
        <f>OR(ISNUMBER(FIND("fish ",C1207)),ISNUMBER(FIND("Fish ",C1207)),ISNUMBER(FIND("aquatic",C1207)),ISNUMBER(FIND("daphnids",C1207)),ISNUMBER(FIND("Carcinus maenas",C1207)),ISNUMBER(FIND("Daphnia",C1207)),ISNUMBER(FIND("Ruditapes philippinarum",C1207)),ISNUMBER(FIND("daphnia",C1207)),ISNUMBER(FIND("marine",C1207)),ISNUMBER(FIND("mussel",C1207)),ISNUMBER(FIND("algae",C1207)),ISNUMBER(FIND("Donax faba",C1207)),ISNUMBER(FIND("estuarine",C1207)),ISNUMBER(FIND("snail",C1207)),ISNUMBER(FIND("Prorocentrum donghaiense",C1207)) )</f>
        <v>0</v>
      </c>
      <c r="AB1207" t="b">
        <f>OR(ISNUMBER(FIND(" rat ",C1207)),ISNUMBER(FIND(" rats ",C1207)),ISNUMBER(FIND(" Rats ",C1207)),ISNUMBER(FIND(" Rat ",C1207)),ISNUMBER(FIND(" rat.",C1207)),ISNUMBER(FIND(" rats.",C1207)),ISNUMBER(FIND("mouse",C1207)),ISNUMBER(FIND("mice",C1207)), ISNUMBER(FIND(" Mice",C1207)))</f>
        <v>0</v>
      </c>
      <c r="AC1207" t="b">
        <f>OR(ISNUMBER(FIND(" cell ",C1207)),ISNUMBER(FIND("fibroblast",C1207)),ISNUMBER(FIND("macrophage",C1207)),ISNUMBER(FIND("epithelial",C1207)),ISNUMBER(FIND("endothelial",C1207)),ISNUMBER(FIND("neuron",C1207)),ISNUMBER(FIND(" cells ",C1207)),ISNUMBER(FIND("RBC",C1207)),ISNUMBER(FIND("mitochond",C1207)),ISNUMBER(FIND("adipocyte",C1207)),ISNUMBER(FIND("osteo",C1207)),ISNUMBER(FIND("keratin",C1207)),ISNUMBER(FIND(" cell's ",C1207)),ISNUMBER(FIND("eukary",C1207)),ISNUMBER(FIND("sperm",C1207)))</f>
        <v>1</v>
      </c>
      <c r="AD1207" t="b">
        <f>OR(ISNUMBER(FIND("human",B1207)),ISNUMBER(FIND("workers",B1207)),ISNUMBER(FIND("workforces",B1207)),ISNUMBER(FIND("occupational",B1207)),ISNUMBER(FIND("Case report",B1207)),ISNUMBER(FIND("Workplaces",B1207)),ISNUMBER(FIND("worker",B1207)))</f>
        <v>0</v>
      </c>
      <c r="AE1207" t="b">
        <f>OR(ISNUMBER(FIND(" plant ",C1207)),ISNUMBER(FIND("Plant ",C1207)),ISNUMBER(FIND("tomato",C1207)),ISNUMBER(FIND("plants",C1207)),ISNUMBER(FIND("Plants",C1207)),ISNUMBER(FIND("algae",C1207)),ISNUMBER(FIND("lettuce",C1207)),ISNUMBER(FIND("green gram sprouts ",C1207)),ISNUMBER(FIND("Cucurbita pepo",C1207)),ISNUMBER(FIND("bean ",C1207)),ISNUMBER(FIND("chloroplast",C1207)),ISNUMBER(FIND("chlorophyll",C1207)),ISNUMBER(FIND("seedling",C1207)),ISNUMBER(FIND("canola",C1207)),ISNUMBER(FIND("shoot",C1207)),ISNUMBER(FIND("photosynthes",C1207)),ISNUMBER(FIND(" leaves ",C1207)),,ISNUMBER(FIND("agriculture",C1207)),ISNUMBER(FIND(" crops ",C1207)))</f>
        <v>0</v>
      </c>
      <c r="AF1207" t="b">
        <f>OR(ISNUMBER(FIND("bacteria",C1207)),ISNUMBER(FIND("Bacteria",C1207)),ISNUMBER(FIND("Bacterium",C1207)),ISNUMBER(FIND("bacterium",C1207)),ISNUMBER(FIND(" coli ",C1207)))</f>
        <v>0</v>
      </c>
      <c r="AG1207" t="b">
        <f>OR(ISNUMBER(FIND("fungi",C1207)),ISNUMBER(FIND("Fungi",C1207)),ISNUMBER(FIND("fungus",C1207)),ISNUMBER(FIND("Fungus",C1207)),ISNUMBER(FIND("mushroom",C1207)),ISNUMBER(FIND("Mushroom",C1207)),ISNUMBER(FIND(" mold ",C1207)))</f>
        <v>0</v>
      </c>
      <c r="AH1207" t="b">
        <f>OR(ISNUMBER(FIND("Pig ",C1207)),ISNUMBER(FIND("pig ",C1207)),ISNUMBER(FIND("Pigs ",C1207)),ISNUMBER(FIND("pigs ",C1207)))</f>
        <v>0</v>
      </c>
      <c r="AI1207" t="b">
        <f>OR(ISNUMBER(FIND(" C. elegans",C1207)),ISNUMBER(FIND("Caenorhabditis elegans",C1207)),ISNUMBER(FIND("earthworms",C1207)),ISNUMBER(FIND(" Ficopomatus enigmaticus",C1207)),ISNUMBER(FIND("larva",C1207)),ISNUMBER(FIND("Lumbriculus variegatus",C1207)),ISNUMBER(FIND("nematode",C1207)))</f>
        <v>0</v>
      </c>
      <c r="AJ1207" t="b">
        <f>NOT(OR(AA1207,AB1207,AC1207,AD1207,AE1207,AF1207,AG1207,AH1207,AI1207))</f>
        <v>0</v>
      </c>
      <c r="AL1207" t="b">
        <f>OR(AA1207,AB1207,AD1207,AE1207,AF1207,AG1207,AH1207,AI1207)</f>
        <v>0</v>
      </c>
      <c r="AM1207" t="b">
        <f>IF(Table1[[#This Row],[In vivo?]],IF(Table1[[#This Row],[Cell]],FALSE,TRUE),FALSE)</f>
        <v>0</v>
      </c>
      <c r="AN1207" t="b">
        <f>AND(AC1207,AL1207)</f>
        <v>0</v>
      </c>
      <c r="AO1207" t="b">
        <f>IF(Table1[[#This Row],[Cell]],IF(Table1[[#This Row],[In vivo?]],FALSE,TRUE),FALSE)</f>
        <v>1</v>
      </c>
      <c r="AP1207" t="b">
        <f>NOT(OR(Table1[[#This Row],[In vivo?]],Table1[[#This Row],[Only in Cell]]))</f>
        <v>0</v>
      </c>
      <c r="AQ1207" t="str">
        <f>IF(OR(Table1[[#This Row],[Rodents]],Table1[[#This Row],[Human]],Table1[[#This Row],[Pig]]),OR(ISNUMBER(FIND("pulmonary",C1207)),ISNUMBER(FIND("lung",C1207))),"NA")</f>
        <v>NA</v>
      </c>
      <c r="AR1207" t="str">
        <f>IF(OR(Table1[[#This Row],[Rodents]],Table1[[#This Row],[Human]],Table1[[#This Row],[Pig]]),OR(ISNUMBER(FIND("skin",C1207)),ISNUMBER(FIND("dermal",C1207))),"NA")</f>
        <v>NA</v>
      </c>
      <c r="AS1207" t="str">
        <f>IF(OR(Table1[[#This Row],[Rodents]],Table1[[#This Row],[Human]],Table1[[#This Row],[Pig]]),OR(ISNUMBER(FIND("liver",C1207)),ISNUMBER(FIND("hepat",C1207))),"NA")</f>
        <v>NA</v>
      </c>
      <c r="AT1207" t="str">
        <f>IF(OR(Table1[[#This Row],[Rodents]],Table1[[#This Row],[Human]],Table1[[#This Row],[Pig]]),OR(ISNUMBER(FIND("kidney",C1207)),ISNUMBER(FIND("neph",C1207))),"NA")</f>
        <v>NA</v>
      </c>
      <c r="AU1207" t="str">
        <f>IF(OR(Table1[[#This Row],[Rodents]],Table1[[#This Row],[Human]],Table1[[#This Row],[Pig]]),OR(ISNUMBER(FIND("brain",C1207)),ISNUMBER(FIND("neur",C1207)),ISNUMBER(FIND("nerv",C1207))),"NA")</f>
        <v>NA</v>
      </c>
      <c r="AV1207" t="str">
        <f>IF(OR(Table1[[#This Row],[Rodents]],Table1[[#This Row],[Human]],Table1[[#This Row],[Pig]]),OR(ISNUMBER(FIND("heart",C1207)),ISNUMBER(FIND("cardi",C1207))),"NA")</f>
        <v>NA</v>
      </c>
      <c r="AW1207" t="str">
        <f>IF(OR(Table1[[#This Row],[Rodents]],Table1[[#This Row],[Human]],Table1[[#This Row],[Pig]]),OR(ISNUMBER(FIND("gastro",C1207)),ISNUMBER(FIND("intesti",C1207)),ISNUMBER(FIND("stomach",C1207))),"NA")</f>
        <v>NA</v>
      </c>
      <c r="AX1207" t="str">
        <f>IF(OR(Table1[[#This Row],[Rodents]],Table1[[#This Row],[Human]],Table1[[#This Row],[Pig]]),NOT(OR(AQ1207,AR1207,AS1207,AT1207,AU1207,AV1207,AW1207)),"NA")</f>
        <v>NA</v>
      </c>
      <c r="AY1207" t="b">
        <f>OR(ISNUMBER(FIND("SWCNT",C1207)),ISNUMBER(FIND("SWNT",C1207)),ISNUMBER(FIND("single-wall",C1207)),ISNUMBER(FIND("single wall",C1207)),ISNUMBER(FIND("Single wall",C1207)),ISNUMBER(FIND("Single-wall",C1207)),ISNUMBER(FIND("SWCNT",B1207)),ISNUMBER(FIND("SWNT",B1207)),ISNUMBER(FIND("single-wall",B1207)),ISNUMBER(FIND("single wall",B1207)),ISNUMBER(FIND("Single-wall",B1207)),ISNUMBER(FIND("Single wall",B1207)))</f>
        <v>0</v>
      </c>
      <c r="AZ1207" t="b">
        <f>OR(ISNUMBER(FIND("MWCNT",C1207)),ISNUMBER(FIND("MWNT",C1207)),ISNUMBER(FIND("multi-wall",C1207)),ISNUMBER(FIND("multi wall",C1207)),ISNUMBER(FIND("multiwall",C1207)),ISNUMBER(FIND("Multi-wall",C1207)),ISNUMBER(FIND("Multi wall",C1207)),ISNUMBER(FIND("Multiwall",C1207)),ISNUMBER(FIND("MWCNT",B1207)),ISNUMBER(FIND("MWNT",B1207)),ISNUMBER(FIND("multi-wall",B1207)),ISNUMBER(FIND("multi wall",B1207)),ISNUMBER(FIND("multiwall",B1207)),ISNUMBER(FIND("Multi-wall",B1207)),ISNUMBER(FIND("Multi wall",B1207)),ISNUMBER(FIND("Multiwall",B1207)),ISNUMBER(FIND("Double-wall",B1207)),ISNUMBER(FIND("Double wall",B1207)),ISNUMBER(FIND("Doublewall",B1207)),ISNUMBER(FIND("double-wall",B1207)),ISNUMBER(FIND("double wall",B1207)),ISNUMBER(FIND("doublewall",B1207)))</f>
        <v>1</v>
      </c>
      <c r="BA1207" t="b">
        <f>AND(Table1[[#This Row],[SWCNT]],Table1[[#This Row],[MWCNT]])</f>
        <v>0</v>
      </c>
      <c r="BB1207" t="b">
        <f>IF(Table1[[#This Row],[SWCNT]]=TRUE,FALSE,IF(Table1[[#This Row],[MWCNT]]=TRUE,FALSE,TRUE))</f>
        <v>0</v>
      </c>
      <c r="BC1207" s="18"/>
    </row>
    <row r="1208" spans="1:55" ht="240.5">
      <c r="A1208" t="s">
        <v>15</v>
      </c>
      <c r="B1208" s="2" t="s">
        <v>16</v>
      </c>
      <c r="C1208" s="16" t="s">
        <v>17</v>
      </c>
      <c r="D1208" s="17" t="s">
        <v>18</v>
      </c>
      <c r="E1208" s="2">
        <v>2023</v>
      </c>
      <c r="F1208" t="b">
        <f>OR(ISNUMBER(FIND("cytotoxic",C1208)),ISNUMBER(FIND("Cytotoxic",C1208)),ISNUMBER(FIND("cellular toxicity",C1208)),ISNUMBER(FIND("cell death",C1208)),ISNUMBER(FIND("viable",C1208)),ISNUMBER(FIND("phytotoxic",C1208)),ISNUMBER(FIND("acute toxicity",C1208)),ISNUMBER(FIND("MTT",C1208)),ISNUMBER(FIND("survival",C1208)),ISNUMBER(FIND("prolifer",C1208)),ISNUMBER(FIND("apoptosis",C1208)),ISNUMBER(FIND("neurotoxic",C1208)),ISNUMBER(FIND("  lysis ",C1208)),ISNUMBER(FIND("necrosis",C1208)),ISNUMBER(FIND("cellular death",C1208))*3,ISNUMBER(FIND("LDH",C1208)),ISNUMBER(FIND("Acute toxicity",C1208)))</f>
        <v>0</v>
      </c>
      <c r="G1208" t="b">
        <f>OR(ISNUMBER(FIND("genotoxic",C1208)),ISNUMBER(FIND("genotoxicity",C1208)),ISNUMBER(FIND("DNA damage",C1208)),ISNUMBER(FIND("DNA",C1208)),ISNUMBER(FIND("RNA",C1208)),ISNUMBER(FIND("mesothelioma",C1208)),ISNUMBER(FIND("carcino",C1208)),ISNUMBER(FIND("mutagen",C1208)),ISNUMBER(FIND("genetic",C1208)))</f>
        <v>0</v>
      </c>
      <c r="H1208" t="b">
        <f>OR(ISNUMBER(FIND("inflammatory",C1208)),ISNUMBER(FIND("inflamm",C1208)))</f>
        <v>0</v>
      </c>
      <c r="I1208" t="b">
        <f>OR(ISNUMBER(FIND("immune",C1208)),ISNUMBER(FIND("immunological",C1208)),ISNUMBER(FIND("interleuk",C1208)),ISNUMBER(FIND("platelet activation",C1208)),ISNUMBER(FIND("monocyte",C1208)),ISNUMBER(FIND("leukocyte",C1208)),ISNUMBER(FIND("cytokine",C1208)),ISNUMBER(FIND("CD4",C1208)),ISNUMBER(FIND("CD8",C1208)),ISNUMBER(FIND("T-cell",C1208)))</f>
        <v>1</v>
      </c>
      <c r="J1208" t="b">
        <f>OR(ISNUMBER(FIND("reactive oxygen",C1208)),ISNUMBER(FIND("ROS",C1208)),ISNUMBER(FIND("free radical",C1208)),ISNUMBER(FIND("oxidative stress",C1208)),ISNUMBER(FIND("peroxid",C1208)),ISNUMBER(FIND("oxidative",C1208)),ISNUMBER(FIND("antioxid",C1208)))</f>
        <v>0</v>
      </c>
      <c r="K1208" t="b">
        <f>OR(ISNUMBER(FIND("autophag",C1208)))</f>
        <v>1</v>
      </c>
      <c r="L1208" t="b">
        <f>OR(ISNUMBER(FIND("morpholog",C1208)))</f>
        <v>0</v>
      </c>
      <c r="M1208" t="b">
        <f>OR(ISNUMBER(FIND("fibrosis",C1208)),ISNUMBER(FIND("Fibrosis",C1208)),ISNUMBER(FIND("fibrot",C1208)))</f>
        <v>1</v>
      </c>
      <c r="N1208" t="b">
        <f>OR(ISNUMBER(FIND("offspring",C1208)),ISNUMBER(FIND("Parental",C1208)),ISNUMBER(FIND("parental",C1208)),ISNUMBER(FIND("germline",C1208)),ISNUMBER(FIND("reproduc",C1208)),ISNUMBER(FIND("embryo",C1208)))</f>
        <v>0</v>
      </c>
      <c r="O1208" t="b">
        <f>OR(ISNUMBER(FIND("metabol",C1208)),ISNUMBER(FIND("Metabol",C1208)),ISNUMBER(FIND("digest",C1208)),ISNUMBER(FIND("mitochon",C1208)))</f>
        <v>0</v>
      </c>
      <c r="P1208" t="b">
        <f>OR(ISNUMBER(FIND("ecotox",C1208)),ISNUMBER(FIND("Ecotox",B1208)),ISNUMBER(FIND("ecotox",B1208)),ISNUMBER(FIND("Ecotox",C1208)))</f>
        <v>0</v>
      </c>
      <c r="Q1208" t="b">
        <f>OR(ISNUMBER(FIND("Bioaccum",C1208)),ISNUMBER(FIND("bioaccum",C1208)),ISNUMBER(FIND("accum",C1208)))</f>
        <v>0</v>
      </c>
      <c r="R1208" t="b">
        <f>OR(ISNUMBER(FIND("Occupation",C1208)),ISNUMBER(FIND("occupation",C1208)),ISNUMBER(FIND("worker",C1208)),ISNUMBER(FIND("workforce",C1208)))</f>
        <v>0</v>
      </c>
      <c r="S1208" t="b">
        <f>NOT(OR(F1208,G1208,H1208,I1208,J1208,K1208,L1208,M1208,N1208,O1208,P1208,Q1208,R1208))</f>
        <v>0</v>
      </c>
      <c r="U1208" t="b">
        <f>OR(Table1[[#This Row],[Inflammation]],Table1[[#This Row],[Immune]])</f>
        <v>1</v>
      </c>
      <c r="V1208" t="b">
        <f>IF(OR(Table1[[#This Row],[Rodents]],Table1[[#This Row],[Human]],Table1[[#This Row],[Pig]]),OR(ISNUMBER(FIND("intratrach",C1208)),ISNUMBER(FIND("nasal ",C1208)),ISNUMBER(FIND("instill",C1208))),"NA")</f>
        <v>0</v>
      </c>
      <c r="W1208" t="b">
        <f>IF(OR(Table1[[#This Row],[Rodents]],Table1[[#This Row],[Human]],Table1[[#This Row],[Pig]]),OR(ISNUMBER(FIND("dermal",C1208)),ISNUMBER(FIND("skin ",C1208))),"NA")</f>
        <v>0</v>
      </c>
      <c r="X1208" t="b">
        <f>IF(OR(Table1[[#This Row],[Rodents]],Table1[[#This Row],[Human]],Table1[[#This Row],[Pig]]),OR(ISNUMBER(FIND("injected",C1208)),ISNUMBER(FIND("periton",C1208)),ISNUMBER(FIND("intrascrot",C1208))),"NA")</f>
        <v>0</v>
      </c>
      <c r="Y1208" t="b">
        <f>IF(OR(Table1[[#This Row],[Rodents]],Table1[[#This Row],[Human]],Table1[[#This Row],[Pig]]),NOT(OR(Table1[[#This Row],[Inhaled/Intratracheal/intranasal]],Table1[[#This Row],[Dermal]],Table1[[#This Row],[Injected]])),"NA")</f>
        <v>1</v>
      </c>
      <c r="AA1208" t="b">
        <f>OR(ISNUMBER(FIND("fish ",C1208)),ISNUMBER(FIND("Fish ",C1208)),ISNUMBER(FIND("aquatic",C1208)),ISNUMBER(FIND("daphnids",C1208)),ISNUMBER(FIND("Carcinus maenas",C1208)),ISNUMBER(FIND("Daphnia",C1208)),ISNUMBER(FIND("Ruditapes philippinarum",C1208)),ISNUMBER(FIND("daphnia",C1208)),ISNUMBER(FIND("marine",C1208)),ISNUMBER(FIND("mussel",C1208)),ISNUMBER(FIND("algae",C1208)),ISNUMBER(FIND("Donax faba",C1208)),ISNUMBER(FIND("estuarine",C1208)),ISNUMBER(FIND("snail",C1208)),ISNUMBER(FIND("Prorocentrum donghaiense",C1208)) )</f>
        <v>0</v>
      </c>
      <c r="AB1208" t="b">
        <f>OR(ISNUMBER(FIND(" rat ",C1208)),ISNUMBER(FIND(" rats ",C1208)),ISNUMBER(FIND(" Rats ",C1208)),ISNUMBER(FIND(" Rat ",C1208)),ISNUMBER(FIND(" rat.",C1208)),ISNUMBER(FIND(" rats.",C1208)),ISNUMBER(FIND("mouse",C1208)),ISNUMBER(FIND("mice",C1208)), ISNUMBER(FIND(" Mice",C1208)))</f>
        <v>1</v>
      </c>
      <c r="AC1208" t="b">
        <f>OR(ISNUMBER(FIND(" cell ",C1208)),ISNUMBER(FIND("fibroblast",C1208)),ISNUMBER(FIND("macrophage",C1208)),ISNUMBER(FIND("epithelial",C1208)),ISNUMBER(FIND("endothelial",C1208)),ISNUMBER(FIND("neuron",C1208)),ISNUMBER(FIND(" cells ",C1208)),ISNUMBER(FIND("RBC",C1208)),ISNUMBER(FIND("mitochond",C1208)),ISNUMBER(FIND("adipocyte",C1208)),ISNUMBER(FIND("osteo",C1208)),ISNUMBER(FIND("keratin",C1208)),ISNUMBER(FIND(" cell's ",C1208)),ISNUMBER(FIND("eukary",C1208)),ISNUMBER(FIND("sperm",C1208)))</f>
        <v>1</v>
      </c>
      <c r="AD1208" t="b">
        <f>OR(ISNUMBER(FIND("human",B1208)),ISNUMBER(FIND("workers",B1208)),ISNUMBER(FIND("workforces",B1208)),ISNUMBER(FIND("occupational",B1208)),ISNUMBER(FIND("Case report",B1208)),ISNUMBER(FIND("Workplaces",B1208)),ISNUMBER(FIND("worker",B1208)))</f>
        <v>0</v>
      </c>
      <c r="AE1208" t="b">
        <f>OR(ISNUMBER(FIND(" plant ",C1208)),ISNUMBER(FIND("Plant ",C1208)),ISNUMBER(FIND("tomato",C1208)),ISNUMBER(FIND("plants",C1208)),ISNUMBER(FIND("Plants",C1208)),ISNUMBER(FIND("algae",C1208)),ISNUMBER(FIND("lettuce",C1208)),ISNUMBER(FIND("green gram sprouts ",C1208)),ISNUMBER(FIND("Cucurbita pepo",C1208)),ISNUMBER(FIND("bean ",C1208)),ISNUMBER(FIND("chloroplast",C1208)),ISNUMBER(FIND("chlorophyll",C1208)),ISNUMBER(FIND("seedling",C1208)),ISNUMBER(FIND("canola",C1208)),ISNUMBER(FIND("shoot",C1208)),ISNUMBER(FIND("photosynthes",C1208)),ISNUMBER(FIND(" leaves ",C1208)),,ISNUMBER(FIND("agriculture",C1208)),ISNUMBER(FIND(" crops ",C1208)))</f>
        <v>0</v>
      </c>
      <c r="AF1208" t="b">
        <f>OR(ISNUMBER(FIND("bacteria",C1208)),ISNUMBER(FIND("Bacteria",C1208)),ISNUMBER(FIND("Bacterium",C1208)),ISNUMBER(FIND("bacterium",C1208)),ISNUMBER(FIND(" coli ",C1208)))</f>
        <v>0</v>
      </c>
      <c r="AG1208" t="b">
        <f>OR(ISNUMBER(FIND("fungi",C1208)),ISNUMBER(FIND("Fungi",C1208)),ISNUMBER(FIND("fungus",C1208)),ISNUMBER(FIND("Fungus",C1208)),ISNUMBER(FIND("mushroom",C1208)),ISNUMBER(FIND("Mushroom",C1208)),ISNUMBER(FIND(" mold ",C1208)))</f>
        <v>0</v>
      </c>
      <c r="AH1208" t="b">
        <f>OR(ISNUMBER(FIND("Pig ",C1208)),ISNUMBER(FIND("pig ",C1208)),ISNUMBER(FIND("Pigs ",C1208)),ISNUMBER(FIND("pigs ",C1208)))</f>
        <v>0</v>
      </c>
      <c r="AI1208" t="b">
        <f>OR(ISNUMBER(FIND(" C. elegans",C1208)),ISNUMBER(FIND("Caenorhabditis elegans",C1208)),ISNUMBER(FIND("earthworms",C1208)),ISNUMBER(FIND(" Ficopomatus enigmaticus",C1208)),ISNUMBER(FIND("larva",C1208)),ISNUMBER(FIND("Lumbriculus variegatus",C1208)),ISNUMBER(FIND("nematode",C1208)))</f>
        <v>0</v>
      </c>
      <c r="AJ1208" t="b">
        <f>NOT(OR(AA1208,AB1208,AC1208,AD1208,AE1208,AF1208,AG1208,AH1208,AI1208))</f>
        <v>0</v>
      </c>
      <c r="AL1208" t="b">
        <f>OR(AA1208,AB1208,AD1208,AE1208,AF1208,AG1208,AH1208,AI1208)</f>
        <v>1</v>
      </c>
      <c r="AM1208" t="b">
        <f>IF(Table1[[#This Row],[In vivo?]],IF(Table1[[#This Row],[Cell]],FALSE,TRUE),FALSE)</f>
        <v>0</v>
      </c>
      <c r="AN1208" t="b">
        <f>AND(AC1208,AL1208)</f>
        <v>1</v>
      </c>
      <c r="AO1208" t="b">
        <f>IF(Table1[[#This Row],[Cell]],IF(Table1[[#This Row],[In vivo?]],FALSE,TRUE),FALSE)</f>
        <v>0</v>
      </c>
      <c r="AP1208" t="b">
        <f>NOT(OR(Table1[[#This Row],[In vivo?]],Table1[[#This Row],[Only in Cell]]))</f>
        <v>0</v>
      </c>
      <c r="AQ1208" t="b">
        <f>IF(OR(Table1[[#This Row],[Rodents]],Table1[[#This Row],[Human]],Table1[[#This Row],[Pig]]),OR(ISNUMBER(FIND("pulmonary",C1208)),ISNUMBER(FIND("lung",C1208))),"NA")</f>
        <v>1</v>
      </c>
      <c r="AR1208" t="b">
        <f>IF(OR(Table1[[#This Row],[Rodents]],Table1[[#This Row],[Human]],Table1[[#This Row],[Pig]]),OR(ISNUMBER(FIND("skin",C1208)),ISNUMBER(FIND("dermal",C1208))),"NA")</f>
        <v>0</v>
      </c>
      <c r="AS1208" t="b">
        <f>IF(OR(Table1[[#This Row],[Rodents]],Table1[[#This Row],[Human]],Table1[[#This Row],[Pig]]),OR(ISNUMBER(FIND("liver",C1208)),ISNUMBER(FIND("hepat",C1208))),"NA")</f>
        <v>0</v>
      </c>
      <c r="AT1208" t="b">
        <f>IF(OR(Table1[[#This Row],[Rodents]],Table1[[#This Row],[Human]],Table1[[#This Row],[Pig]]),OR(ISNUMBER(FIND("kidney",C1208)),ISNUMBER(FIND("neph",C1208))),"NA")</f>
        <v>0</v>
      </c>
      <c r="AU1208" t="b">
        <f>IF(OR(Table1[[#This Row],[Rodents]],Table1[[#This Row],[Human]],Table1[[#This Row],[Pig]]),OR(ISNUMBER(FIND("brain",C1208)),ISNUMBER(FIND("neur",C1208)),ISNUMBER(FIND("nerv",C1208))),"NA")</f>
        <v>0</v>
      </c>
      <c r="AV1208" t="b">
        <f>IF(OR(Table1[[#This Row],[Rodents]],Table1[[#This Row],[Human]],Table1[[#This Row],[Pig]]),OR(ISNUMBER(FIND("heart",C1208)),ISNUMBER(FIND("cardi",C1208))),"NA")</f>
        <v>0</v>
      </c>
      <c r="AW1208" t="b">
        <f>IF(OR(Table1[[#This Row],[Rodents]],Table1[[#This Row],[Human]],Table1[[#This Row],[Pig]]),OR(ISNUMBER(FIND("gastro",C1208)),ISNUMBER(FIND("intesti",C1208)),ISNUMBER(FIND("stomach",C1208))),"NA")</f>
        <v>0</v>
      </c>
      <c r="AX1208" t="b">
        <f>IF(OR(Table1[[#This Row],[Rodents]],Table1[[#This Row],[Human]],Table1[[#This Row],[Pig]]),NOT(OR(AQ1208,AR1208,AS1208,AT1208,AU1208,AV1208,AW1208)),"NA")</f>
        <v>0</v>
      </c>
      <c r="AY1208" t="b">
        <f>OR(ISNUMBER(FIND("SWCNT",C1208)),ISNUMBER(FIND("SWNT",C1208)),ISNUMBER(FIND("single-wall",C1208)),ISNUMBER(FIND("single wall",C1208)),ISNUMBER(FIND("Single wall",C1208)),ISNUMBER(FIND("Single-wall",C1208)),ISNUMBER(FIND("SWCNT",B1208)),ISNUMBER(FIND("SWNT",B1208)),ISNUMBER(FIND("single-wall",B1208)),ISNUMBER(FIND("single wall",B1208)),ISNUMBER(FIND("Single-wall",B1208)),ISNUMBER(FIND("Single wall",B1208)))</f>
        <v>1</v>
      </c>
      <c r="AZ1208" t="b">
        <f>OR(ISNUMBER(FIND("MWCNT",C1208)),ISNUMBER(FIND("MWNT",C1208)),ISNUMBER(FIND("multi-wall",C1208)),ISNUMBER(FIND("multi wall",C1208)),ISNUMBER(FIND("multiwall",C1208)),ISNUMBER(FIND("Multi-wall",C1208)),ISNUMBER(FIND("Multi wall",C1208)),ISNUMBER(FIND("Multiwall",C1208)),ISNUMBER(FIND("MWCNT",B1208)),ISNUMBER(FIND("MWNT",B1208)),ISNUMBER(FIND("multi-wall",B1208)),ISNUMBER(FIND("multi wall",B1208)),ISNUMBER(FIND("multiwall",B1208)),ISNUMBER(FIND("Multi-wall",B1208)),ISNUMBER(FIND("Multi wall",B1208)),ISNUMBER(FIND("Multiwall",B1208)),ISNUMBER(FIND("Double-wall",B1208)),ISNUMBER(FIND("Double wall",B1208)),ISNUMBER(FIND("Doublewall",B1208)),ISNUMBER(FIND("double-wall",B1208)),ISNUMBER(FIND("double wall",B1208)),ISNUMBER(FIND("doublewall",B1208)))</f>
        <v>0</v>
      </c>
      <c r="BA1208" t="b">
        <f>AND(Table1[[#This Row],[SWCNT]],Table1[[#This Row],[MWCNT]])</f>
        <v>0</v>
      </c>
      <c r="BB1208" t="b">
        <f>IF(Table1[[#This Row],[SWCNT]]=TRUE,FALSE,IF(Table1[[#This Row],[MWCNT]]=TRUE,FALSE,TRUE))</f>
        <v>0</v>
      </c>
      <c r="BC1208" s="18"/>
    </row>
    <row r="1209" spans="1:55" ht="240.5">
      <c r="A1209" t="s">
        <v>19</v>
      </c>
      <c r="B1209" s="2" t="s">
        <v>20</v>
      </c>
      <c r="C1209" s="16" t="s">
        <v>21</v>
      </c>
      <c r="D1209" s="17" t="s">
        <v>22</v>
      </c>
      <c r="E1209" s="2">
        <v>2023</v>
      </c>
      <c r="F1209" t="b">
        <f>OR(ISNUMBER(FIND("cytotoxic",C1209)),ISNUMBER(FIND("Cytotoxic",C1209)),ISNUMBER(FIND("cellular toxicity",C1209)),ISNUMBER(FIND("cell death",C1209)),ISNUMBER(FIND("viable",C1209)),ISNUMBER(FIND("phytotoxic",C1209)),ISNUMBER(FIND("acute toxicity",C1209)),ISNUMBER(FIND("MTT",C1209)),ISNUMBER(FIND("survival",C1209)),ISNUMBER(FIND("prolifer",C1209)),ISNUMBER(FIND("apoptosis",C1209)),ISNUMBER(FIND("neurotoxic",C1209)),ISNUMBER(FIND("  lysis ",C1209)),ISNUMBER(FIND("necrosis",C1209)),ISNUMBER(FIND("cellular death",C1209))*3,ISNUMBER(FIND("LDH",C1209)),ISNUMBER(FIND("Acute toxicity",C1209)))</f>
        <v>1</v>
      </c>
      <c r="G1209" t="b">
        <f>OR(ISNUMBER(FIND("genotoxic",C1209)),ISNUMBER(FIND("genotoxicity",C1209)),ISNUMBER(FIND("DNA damage",C1209)),ISNUMBER(FIND("DNA",C1209)),ISNUMBER(FIND("RNA",C1209)),ISNUMBER(FIND("mesothelioma",C1209)),ISNUMBER(FIND("carcino",C1209)),ISNUMBER(FIND("mutagen",C1209)),ISNUMBER(FIND("genetic",C1209)))</f>
        <v>1</v>
      </c>
      <c r="H1209" t="b">
        <f>OR(ISNUMBER(FIND("inflammatory",C1209)),ISNUMBER(FIND("inflamm",C1209)))</f>
        <v>0</v>
      </c>
      <c r="I1209" t="b">
        <f>OR(ISNUMBER(FIND("immune",C1209)),ISNUMBER(FIND("immunological",C1209)),ISNUMBER(FIND("interleuk",C1209)),ISNUMBER(FIND("platelet activation",C1209)),ISNUMBER(FIND("monocyte",C1209)),ISNUMBER(FIND("leukocyte",C1209)),ISNUMBER(FIND("cytokine",C1209)),ISNUMBER(FIND("CD4",C1209)),ISNUMBER(FIND("CD8",C1209)),ISNUMBER(FIND("T-cell",C1209)))</f>
        <v>0</v>
      </c>
      <c r="J1209" t="b">
        <f>OR(ISNUMBER(FIND("reactive oxygen",C1209)),ISNUMBER(FIND("ROS",C1209)),ISNUMBER(FIND("free radical",C1209)),ISNUMBER(FIND("oxidative stress",C1209)),ISNUMBER(FIND("peroxid",C1209)),ISNUMBER(FIND("oxidative",C1209)),ISNUMBER(FIND("antioxid",C1209)))</f>
        <v>0</v>
      </c>
      <c r="K1209" t="b">
        <f>OR(ISNUMBER(FIND("autophag",C1209)))</f>
        <v>0</v>
      </c>
      <c r="L1209" t="b">
        <f>OR(ISNUMBER(FIND("morpholog",C1209)))</f>
        <v>1</v>
      </c>
      <c r="M1209" t="b">
        <f>OR(ISNUMBER(FIND("fibrosis",C1209)),ISNUMBER(FIND("Fibrosis",C1209)),ISNUMBER(FIND("fibrot",C1209)))</f>
        <v>0</v>
      </c>
      <c r="N1209" t="b">
        <f>OR(ISNUMBER(FIND("offspring",C1209)),ISNUMBER(FIND("Parental",C1209)),ISNUMBER(FIND("parental",C1209)),ISNUMBER(FIND("germline",C1209)),ISNUMBER(FIND("reproduc",C1209)),ISNUMBER(FIND("embryo",C1209)))</f>
        <v>0</v>
      </c>
      <c r="O1209" t="b">
        <f>OR(ISNUMBER(FIND("metabol",C1209)),ISNUMBER(FIND("Metabol",C1209)),ISNUMBER(FIND("digest",C1209)),ISNUMBER(FIND("mitochon",C1209)))</f>
        <v>1</v>
      </c>
      <c r="P1209" t="b">
        <f>OR(ISNUMBER(FIND("ecotox",C1209)),ISNUMBER(FIND("Ecotox",B1209)),ISNUMBER(FIND("ecotox",B1209)),ISNUMBER(FIND("Ecotox",C1209)))</f>
        <v>0</v>
      </c>
      <c r="Q1209" t="b">
        <f>OR(ISNUMBER(FIND("Bioaccum",C1209)),ISNUMBER(FIND("bioaccum",C1209)),ISNUMBER(FIND("accum",C1209)))</f>
        <v>0</v>
      </c>
      <c r="R1209" t="b">
        <f>OR(ISNUMBER(FIND("Occupation",C1209)),ISNUMBER(FIND("occupation",C1209)),ISNUMBER(FIND("worker",C1209)),ISNUMBER(FIND("workforce",C1209)))</f>
        <v>0</v>
      </c>
      <c r="S1209" t="b">
        <f>NOT(OR(F1209,G1209,H1209,I1209,J1209,K1209,L1209,M1209,N1209,O1209,P1209,Q1209,R1209))</f>
        <v>0</v>
      </c>
      <c r="U1209" t="b">
        <f>OR(Table1[[#This Row],[Inflammation]],Table1[[#This Row],[Immune]])</f>
        <v>0</v>
      </c>
      <c r="V1209" t="str">
        <f>IF(OR(Table1[[#This Row],[Rodents]],Table1[[#This Row],[Human]],Table1[[#This Row],[Pig]]),OR(ISNUMBER(FIND("intratrach",C1209)),ISNUMBER(FIND("nasal ",C1209)),ISNUMBER(FIND("instill",C1209))),"NA")</f>
        <v>NA</v>
      </c>
      <c r="W1209" t="str">
        <f>IF(OR(Table1[[#This Row],[Rodents]],Table1[[#This Row],[Human]],Table1[[#This Row],[Pig]]),OR(ISNUMBER(FIND("dermal",C1209)),ISNUMBER(FIND("skin ",C1209))),"NA")</f>
        <v>NA</v>
      </c>
      <c r="X1209" t="str">
        <f>IF(OR(Table1[[#This Row],[Rodents]],Table1[[#This Row],[Human]],Table1[[#This Row],[Pig]]),OR(ISNUMBER(FIND("injected",C1209)),ISNUMBER(FIND("periton",C1209)),ISNUMBER(FIND("intrascrot",C1209))),"NA")</f>
        <v>NA</v>
      </c>
      <c r="Y1209" t="str">
        <f>IF(OR(Table1[[#This Row],[Rodents]],Table1[[#This Row],[Human]],Table1[[#This Row],[Pig]]),NOT(OR(Table1[[#This Row],[Inhaled/Intratracheal/intranasal]],Table1[[#This Row],[Dermal]],Table1[[#This Row],[Injected]])),"NA")</f>
        <v>NA</v>
      </c>
      <c r="AA1209" t="b">
        <f>OR(ISNUMBER(FIND("fish ",C1209)),ISNUMBER(FIND("Fish ",C1209)),ISNUMBER(FIND("aquatic",C1209)),ISNUMBER(FIND("daphnids",C1209)),ISNUMBER(FIND("Carcinus maenas",C1209)),ISNUMBER(FIND("Daphnia",C1209)),ISNUMBER(FIND("Ruditapes philippinarum",C1209)),ISNUMBER(FIND("daphnia",C1209)),ISNUMBER(FIND("marine",C1209)),ISNUMBER(FIND("mussel",C1209)),ISNUMBER(FIND("algae",C1209)),ISNUMBER(FIND("Donax faba",C1209)),ISNUMBER(FIND("estuarine",C1209)),ISNUMBER(FIND("snail",C1209)),ISNUMBER(FIND("Prorocentrum donghaiense",C1209)) )</f>
        <v>1</v>
      </c>
      <c r="AB1209" t="b">
        <f>OR(ISNUMBER(FIND(" rat ",C1209)),ISNUMBER(FIND(" rats ",C1209)),ISNUMBER(FIND(" Rats ",C1209)),ISNUMBER(FIND(" Rat ",C1209)),ISNUMBER(FIND(" rat.",C1209)),ISNUMBER(FIND(" rats.",C1209)),ISNUMBER(FIND("mouse",C1209)),ISNUMBER(FIND("mice",C1209)), ISNUMBER(FIND(" Mice",C1209)))</f>
        <v>0</v>
      </c>
      <c r="AC1209" t="b">
        <f>OR(ISNUMBER(FIND(" cell ",C1209)),ISNUMBER(FIND("fibroblast",C1209)),ISNUMBER(FIND("macrophage",C1209)),ISNUMBER(FIND("epithelial",C1209)),ISNUMBER(FIND("endothelial",C1209)),ISNUMBER(FIND("neuron",C1209)),ISNUMBER(FIND(" cells ",C1209)),ISNUMBER(FIND("RBC",C1209)),ISNUMBER(FIND("mitochond",C1209)),ISNUMBER(FIND("adipocyte",C1209)),ISNUMBER(FIND("osteo",C1209)),ISNUMBER(FIND("keratin",C1209)),ISNUMBER(FIND(" cell's ",C1209)),ISNUMBER(FIND("eukary",C1209)),ISNUMBER(FIND("sperm",C1209)))</f>
        <v>1</v>
      </c>
      <c r="AD1209" t="b">
        <f>OR(ISNUMBER(FIND("human",B1209)),ISNUMBER(FIND("workers",B1209)),ISNUMBER(FIND("workforces",B1209)),ISNUMBER(FIND("occupational",B1209)),ISNUMBER(FIND("Case report",B1209)),ISNUMBER(FIND("Workplaces",B1209)),ISNUMBER(FIND("worker",B1209)))</f>
        <v>0</v>
      </c>
      <c r="AE1209" t="b">
        <f>OR(ISNUMBER(FIND(" plant ",C1209)),ISNUMBER(FIND("Plant ",C1209)),ISNUMBER(FIND("tomato",C1209)),ISNUMBER(FIND("plants",C1209)),ISNUMBER(FIND("Plants",C1209)),ISNUMBER(FIND("algae",C1209)),ISNUMBER(FIND("lettuce",C1209)),ISNUMBER(FIND("green gram sprouts ",C1209)),ISNUMBER(FIND("Cucurbita pepo",C1209)),ISNUMBER(FIND("bean ",C1209)),ISNUMBER(FIND("chloroplast",C1209)),ISNUMBER(FIND("chlorophyll",C1209)),ISNUMBER(FIND("seedling",C1209)),ISNUMBER(FIND("canola",C1209)),ISNUMBER(FIND("shoot",C1209)),ISNUMBER(FIND("photosynthes",C1209)),ISNUMBER(FIND(" leaves ",C1209)),,ISNUMBER(FIND("agriculture",C1209)),ISNUMBER(FIND(" crops ",C1209)))</f>
        <v>0</v>
      </c>
      <c r="AF1209" t="b">
        <f>OR(ISNUMBER(FIND("bacteria",C1209)),ISNUMBER(FIND("Bacteria",C1209)),ISNUMBER(FIND("Bacterium",C1209)),ISNUMBER(FIND("bacterium",C1209)),ISNUMBER(FIND(" coli ",C1209)))</f>
        <v>0</v>
      </c>
      <c r="AG1209" t="b">
        <f>OR(ISNUMBER(FIND("fungi",C1209)),ISNUMBER(FIND("Fungi",C1209)),ISNUMBER(FIND("fungus",C1209)),ISNUMBER(FIND("Fungus",C1209)),ISNUMBER(FIND("mushroom",C1209)),ISNUMBER(FIND("Mushroom",C1209)),ISNUMBER(FIND(" mold ",C1209)))</f>
        <v>0</v>
      </c>
      <c r="AH1209" t="b">
        <f>OR(ISNUMBER(FIND("Pig ",C1209)),ISNUMBER(FIND("pig ",C1209)),ISNUMBER(FIND("Pigs ",C1209)),ISNUMBER(FIND("pigs ",C1209)))</f>
        <v>0</v>
      </c>
      <c r="AI1209" t="b">
        <f>OR(ISNUMBER(FIND(" C. elegans",C1209)),ISNUMBER(FIND("Caenorhabditis elegans",C1209)),ISNUMBER(FIND("earthworms",C1209)),ISNUMBER(FIND(" Ficopomatus enigmaticus",C1209)),ISNUMBER(FIND("larva",C1209)),ISNUMBER(FIND("Lumbriculus variegatus",C1209)),ISNUMBER(FIND("nematode",C1209)))</f>
        <v>0</v>
      </c>
      <c r="AJ1209" t="b">
        <f>NOT(OR(AA1209,AB1209,AC1209,AD1209,AE1209,AF1209,AG1209,AH1209,AI1209))</f>
        <v>0</v>
      </c>
      <c r="AL1209" t="b">
        <f>OR(AA1209,AB1209,AD1209,AE1209,AF1209,AG1209,AH1209,AI1209)</f>
        <v>1</v>
      </c>
      <c r="AM1209" t="b">
        <f>IF(Table1[[#This Row],[In vivo?]],IF(Table1[[#This Row],[Cell]],FALSE,TRUE),FALSE)</f>
        <v>0</v>
      </c>
      <c r="AN1209" t="b">
        <f>AND(AC1209,AL1209)</f>
        <v>1</v>
      </c>
      <c r="AO1209" t="b">
        <f>IF(Table1[[#This Row],[Cell]],IF(Table1[[#This Row],[In vivo?]],FALSE,TRUE),FALSE)</f>
        <v>0</v>
      </c>
      <c r="AP1209" t="b">
        <f>NOT(OR(Table1[[#This Row],[In vivo?]],Table1[[#This Row],[Only in Cell]]))</f>
        <v>0</v>
      </c>
      <c r="AQ1209" t="str">
        <f>IF(OR(Table1[[#This Row],[Rodents]],Table1[[#This Row],[Human]],Table1[[#This Row],[Pig]]),OR(ISNUMBER(FIND("pulmonary",C1209)),ISNUMBER(FIND("lung",C1209))),"NA")</f>
        <v>NA</v>
      </c>
      <c r="AR1209" t="str">
        <f>IF(OR(Table1[[#This Row],[Rodents]],Table1[[#This Row],[Human]],Table1[[#This Row],[Pig]]),OR(ISNUMBER(FIND("skin",C1209)),ISNUMBER(FIND("dermal",C1209))),"NA")</f>
        <v>NA</v>
      </c>
      <c r="AS1209" t="str">
        <f>IF(OR(Table1[[#This Row],[Rodents]],Table1[[#This Row],[Human]],Table1[[#This Row],[Pig]]),OR(ISNUMBER(FIND("liver",C1209)),ISNUMBER(FIND("hepat",C1209))),"NA")</f>
        <v>NA</v>
      </c>
      <c r="AT1209" t="str">
        <f>IF(OR(Table1[[#This Row],[Rodents]],Table1[[#This Row],[Human]],Table1[[#This Row],[Pig]]),OR(ISNUMBER(FIND("kidney",C1209)),ISNUMBER(FIND("neph",C1209))),"NA")</f>
        <v>NA</v>
      </c>
      <c r="AU1209" t="str">
        <f>IF(OR(Table1[[#This Row],[Rodents]],Table1[[#This Row],[Human]],Table1[[#This Row],[Pig]]),OR(ISNUMBER(FIND("brain",C1209)),ISNUMBER(FIND("neur",C1209)),ISNUMBER(FIND("nerv",C1209))),"NA")</f>
        <v>NA</v>
      </c>
      <c r="AV1209" t="str">
        <f>IF(OR(Table1[[#This Row],[Rodents]],Table1[[#This Row],[Human]],Table1[[#This Row],[Pig]]),OR(ISNUMBER(FIND("heart",C1209)),ISNUMBER(FIND("cardi",C1209))),"NA")</f>
        <v>NA</v>
      </c>
      <c r="AW1209" t="str">
        <f>IF(OR(Table1[[#This Row],[Rodents]],Table1[[#This Row],[Human]],Table1[[#This Row],[Pig]]),OR(ISNUMBER(FIND("gastro",C1209)),ISNUMBER(FIND("intesti",C1209)),ISNUMBER(FIND("stomach",C1209))),"NA")</f>
        <v>NA</v>
      </c>
      <c r="AX1209" t="str">
        <f>IF(OR(Table1[[#This Row],[Rodents]],Table1[[#This Row],[Human]],Table1[[#This Row],[Pig]]),NOT(OR(AQ1209,AR1209,AS1209,AT1209,AU1209,AV1209,AW1209)),"NA")</f>
        <v>NA</v>
      </c>
      <c r="AY1209" t="b">
        <f>OR(ISNUMBER(FIND("SWCNT",C1209)),ISNUMBER(FIND("SWNT",C1209)),ISNUMBER(FIND("single-wall",C1209)),ISNUMBER(FIND("single wall",C1209)),ISNUMBER(FIND("Single wall",C1209)),ISNUMBER(FIND("Single-wall",C1209)),ISNUMBER(FIND("SWCNT",B1209)),ISNUMBER(FIND("SWNT",B1209)),ISNUMBER(FIND("single-wall",B1209)),ISNUMBER(FIND("single wall",B1209)),ISNUMBER(FIND("Single-wall",B1209)),ISNUMBER(FIND("Single wall",B1209)))</f>
        <v>0</v>
      </c>
      <c r="AZ1209" t="b">
        <f>OR(ISNUMBER(FIND("MWCNT",C1209)),ISNUMBER(FIND("MWNT",C1209)),ISNUMBER(FIND("multi-wall",C1209)),ISNUMBER(FIND("multi wall",C1209)),ISNUMBER(FIND("multiwall",C1209)),ISNUMBER(FIND("Multi-wall",C1209)),ISNUMBER(FIND("Multi wall",C1209)),ISNUMBER(FIND("Multiwall",C1209)),ISNUMBER(FIND("MWCNT",B1209)),ISNUMBER(FIND("MWNT",B1209)),ISNUMBER(FIND("multi-wall",B1209)),ISNUMBER(FIND("multi wall",B1209)),ISNUMBER(FIND("multiwall",B1209)),ISNUMBER(FIND("Multi-wall",B1209)),ISNUMBER(FIND("Multi wall",B1209)),ISNUMBER(FIND("Multiwall",B1209)),ISNUMBER(FIND("Double-wall",B1209)),ISNUMBER(FIND("Double wall",B1209)),ISNUMBER(FIND("Doublewall",B1209)),ISNUMBER(FIND("double-wall",B1209)),ISNUMBER(FIND("double wall",B1209)),ISNUMBER(FIND("doublewall",B1209)))</f>
        <v>1</v>
      </c>
      <c r="BA1209" t="b">
        <f>AND(Table1[[#This Row],[SWCNT]],Table1[[#This Row],[MWCNT]])</f>
        <v>0</v>
      </c>
      <c r="BB1209" t="b">
        <f>IF(Table1[[#This Row],[SWCNT]]=TRUE,FALSE,IF(Table1[[#This Row],[MWCNT]]=TRUE,FALSE,TRUE))</f>
        <v>0</v>
      </c>
      <c r="BC1209" s="18"/>
    </row>
    <row r="1210" spans="1:55" ht="314.5">
      <c r="A1210" t="s">
        <v>23</v>
      </c>
      <c r="B1210" s="2" t="s">
        <v>24</v>
      </c>
      <c r="C1210" s="16" t="s">
        <v>25</v>
      </c>
      <c r="D1210" s="17" t="s">
        <v>26</v>
      </c>
      <c r="E1210" s="2">
        <v>2023</v>
      </c>
      <c r="F1210" t="b">
        <f>OR(ISNUMBER(FIND("cytotoxic",C1210)),ISNUMBER(FIND("Cytotoxic",C1210)),ISNUMBER(FIND("cellular toxicity",C1210)),ISNUMBER(FIND("cell death",C1210)),ISNUMBER(FIND("viable",C1210)),ISNUMBER(FIND("phytotoxic",C1210)),ISNUMBER(FIND("acute toxicity",C1210)),ISNUMBER(FIND("MTT",C1210)),ISNUMBER(FIND("survival",C1210)),ISNUMBER(FIND("prolifer",C1210)),ISNUMBER(FIND("apoptosis",C1210)),ISNUMBER(FIND("neurotoxic",C1210)),ISNUMBER(FIND("  lysis ",C1210)),ISNUMBER(FIND("necrosis",C1210)),ISNUMBER(FIND("cellular death",C1210))*3,ISNUMBER(FIND("LDH",C1210)),ISNUMBER(FIND("Acute toxicity",C1210)))</f>
        <v>0</v>
      </c>
      <c r="G1210" t="b">
        <f>OR(ISNUMBER(FIND("genotoxic",C1210)),ISNUMBER(FIND("genotoxicity",C1210)),ISNUMBER(FIND("DNA damage",C1210)),ISNUMBER(FIND("DNA",C1210)),ISNUMBER(FIND("RNA",C1210)),ISNUMBER(FIND("mesothelioma",C1210)),ISNUMBER(FIND("carcino",C1210)),ISNUMBER(FIND("mutagen",C1210)),ISNUMBER(FIND("genetic",C1210)))</f>
        <v>0</v>
      </c>
      <c r="H1210" t="b">
        <f>OR(ISNUMBER(FIND("inflammatory",C1210)),ISNUMBER(FIND("inflamm",C1210)))</f>
        <v>0</v>
      </c>
      <c r="I1210" t="b">
        <f>OR(ISNUMBER(FIND("immune",C1210)),ISNUMBER(FIND("immunological",C1210)),ISNUMBER(FIND("interleuk",C1210)),ISNUMBER(FIND("platelet activation",C1210)),ISNUMBER(FIND("monocyte",C1210)),ISNUMBER(FIND("leukocyte",C1210)),ISNUMBER(FIND("cytokine",C1210)),ISNUMBER(FIND("CD4",C1210)),ISNUMBER(FIND("CD8",C1210)),ISNUMBER(FIND("T-cell",C1210)))</f>
        <v>0</v>
      </c>
      <c r="J1210" t="b">
        <f>OR(ISNUMBER(FIND("reactive oxygen",C1210)),ISNUMBER(FIND("ROS",C1210)),ISNUMBER(FIND("free radical",C1210)),ISNUMBER(FIND("oxidative stress",C1210)),ISNUMBER(FIND("peroxid",C1210)),ISNUMBER(FIND("oxidative",C1210)),ISNUMBER(FIND("antioxid",C1210)))</f>
        <v>0</v>
      </c>
      <c r="K1210" t="b">
        <f>OR(ISNUMBER(FIND("autophag",C1210)))</f>
        <v>0</v>
      </c>
      <c r="L1210" t="b">
        <f>OR(ISNUMBER(FIND("morpholog",C1210)))</f>
        <v>1</v>
      </c>
      <c r="M1210" t="b">
        <f>OR(ISNUMBER(FIND("fibrosis",C1210)),ISNUMBER(FIND("Fibrosis",C1210)),ISNUMBER(FIND("fibrot",C1210)))</f>
        <v>0</v>
      </c>
      <c r="N1210" t="b">
        <f>OR(ISNUMBER(FIND("offspring",C1210)),ISNUMBER(FIND("Parental",C1210)),ISNUMBER(FIND("parental",C1210)),ISNUMBER(FIND("germline",C1210)),ISNUMBER(FIND("reproduc",C1210)),ISNUMBER(FIND("embryo",C1210)))</f>
        <v>0</v>
      </c>
      <c r="O1210" t="b">
        <f>OR(ISNUMBER(FIND("metabol",C1210)),ISNUMBER(FIND("Metabol",C1210)),ISNUMBER(FIND("digest",C1210)),ISNUMBER(FIND("mitochon",C1210)))</f>
        <v>0</v>
      </c>
      <c r="P1210" t="b">
        <f>OR(ISNUMBER(FIND("ecotox",C1210)),ISNUMBER(FIND("Ecotox",B1210)),ISNUMBER(FIND("ecotox",B1210)),ISNUMBER(FIND("Ecotox",C1210)))</f>
        <v>1</v>
      </c>
      <c r="Q1210" t="b">
        <f>OR(ISNUMBER(FIND("Bioaccum",C1210)),ISNUMBER(FIND("bioaccum",C1210)),ISNUMBER(FIND("accum",C1210)))</f>
        <v>0</v>
      </c>
      <c r="R1210" t="b">
        <f>OR(ISNUMBER(FIND("Occupation",C1210)),ISNUMBER(FIND("occupation",C1210)),ISNUMBER(FIND("worker",C1210)),ISNUMBER(FIND("workforce",C1210)))</f>
        <v>0</v>
      </c>
      <c r="S1210" t="b">
        <f>NOT(OR(F1210,G1210,H1210,I1210,J1210,K1210,L1210,M1210,N1210,O1210,P1210,Q1210,R1210))</f>
        <v>0</v>
      </c>
      <c r="U1210" t="b">
        <f>OR(Table1[[#This Row],[Inflammation]],Table1[[#This Row],[Immune]])</f>
        <v>0</v>
      </c>
      <c r="V1210" t="str">
        <f>IF(OR(Table1[[#This Row],[Rodents]],Table1[[#This Row],[Human]],Table1[[#This Row],[Pig]]),OR(ISNUMBER(FIND("intratrach",C1210)),ISNUMBER(FIND("nasal ",C1210)),ISNUMBER(FIND("instill",C1210))),"NA")</f>
        <v>NA</v>
      </c>
      <c r="W1210" t="str">
        <f>IF(OR(Table1[[#This Row],[Rodents]],Table1[[#This Row],[Human]],Table1[[#This Row],[Pig]]),OR(ISNUMBER(FIND("dermal",C1210)),ISNUMBER(FIND("skin ",C1210))),"NA")</f>
        <v>NA</v>
      </c>
      <c r="X1210" t="str">
        <f>IF(OR(Table1[[#This Row],[Rodents]],Table1[[#This Row],[Human]],Table1[[#This Row],[Pig]]),OR(ISNUMBER(FIND("injected",C1210)),ISNUMBER(FIND("periton",C1210)),ISNUMBER(FIND("intrascrot",C1210))),"NA")</f>
        <v>NA</v>
      </c>
      <c r="Y1210" t="str">
        <f>IF(OR(Table1[[#This Row],[Rodents]],Table1[[#This Row],[Human]],Table1[[#This Row],[Pig]]),NOT(OR(Table1[[#This Row],[Inhaled/Intratracheal/intranasal]],Table1[[#This Row],[Dermal]],Table1[[#This Row],[Injected]])),"NA")</f>
        <v>NA</v>
      </c>
      <c r="AA1210" t="b">
        <f>OR(ISNUMBER(FIND("fish ",C1210)),ISNUMBER(FIND("Fish ",C1210)),ISNUMBER(FIND("aquatic",C1210)),ISNUMBER(FIND("daphnids",C1210)),ISNUMBER(FIND("Carcinus maenas",C1210)),ISNUMBER(FIND("Daphnia",C1210)),ISNUMBER(FIND("Ruditapes philippinarum",C1210)),ISNUMBER(FIND("daphnia",C1210)),ISNUMBER(FIND("marine",C1210)),ISNUMBER(FIND("mussel",C1210)),ISNUMBER(FIND("algae",C1210)),ISNUMBER(FIND("Donax faba",C1210)),ISNUMBER(FIND("estuarine",C1210)),ISNUMBER(FIND("snail",C1210)),ISNUMBER(FIND("Prorocentrum donghaiense",C1210)) )</f>
        <v>1</v>
      </c>
      <c r="AB1210" t="b">
        <f>OR(ISNUMBER(FIND(" rat ",C1210)),ISNUMBER(FIND(" rats ",C1210)),ISNUMBER(FIND(" Rats ",C1210)),ISNUMBER(FIND(" Rat ",C1210)),ISNUMBER(FIND(" rat.",C1210)),ISNUMBER(FIND(" rats.",C1210)),ISNUMBER(FIND("mouse",C1210)),ISNUMBER(FIND("mice",C1210)), ISNUMBER(FIND(" Mice",C1210)))</f>
        <v>0</v>
      </c>
      <c r="AC1210" t="b">
        <f>OR(ISNUMBER(FIND(" cell ",C1210)),ISNUMBER(FIND("fibroblast",C1210)),ISNUMBER(FIND("macrophage",C1210)),ISNUMBER(FIND("epithelial",C1210)),ISNUMBER(FIND("endothelial",C1210)),ISNUMBER(FIND("neuron",C1210)),ISNUMBER(FIND(" cells ",C1210)),ISNUMBER(FIND("RBC",C1210)),ISNUMBER(FIND("mitochond",C1210)),ISNUMBER(FIND("adipocyte",C1210)),ISNUMBER(FIND("osteo",C1210)),ISNUMBER(FIND("keratin",C1210)),ISNUMBER(FIND(" cell's ",C1210)),ISNUMBER(FIND("eukary",C1210)),ISNUMBER(FIND("sperm",C1210)))</f>
        <v>0</v>
      </c>
      <c r="AD1210" t="b">
        <f>OR(ISNUMBER(FIND("human",B1210)),ISNUMBER(FIND("workers",B1210)),ISNUMBER(FIND("workforces",B1210)),ISNUMBER(FIND("occupational",B1210)),ISNUMBER(FIND("Case report",B1210)),ISNUMBER(FIND("Workplaces",B1210)),ISNUMBER(FIND("worker",B1210)))</f>
        <v>0</v>
      </c>
      <c r="AE1210" t="b">
        <f>OR(ISNUMBER(FIND(" plant ",C1210)),ISNUMBER(FIND("Plant ",C1210)),ISNUMBER(FIND("tomato",C1210)),ISNUMBER(FIND("plants",C1210)),ISNUMBER(FIND("Plants",C1210)),ISNUMBER(FIND("algae",C1210)),ISNUMBER(FIND("lettuce",C1210)),ISNUMBER(FIND("green gram sprouts ",C1210)),ISNUMBER(FIND("Cucurbita pepo",C1210)),ISNUMBER(FIND("bean ",C1210)),ISNUMBER(FIND("chloroplast",C1210)),ISNUMBER(FIND("chlorophyll",C1210)),ISNUMBER(FIND("seedling",C1210)),ISNUMBER(FIND("canola",C1210)),ISNUMBER(FIND("shoot",C1210)),ISNUMBER(FIND("photosynthes",C1210)),ISNUMBER(FIND(" leaves ",C1210)),,ISNUMBER(FIND("agriculture",C1210)),ISNUMBER(FIND(" crops ",C1210)))</f>
        <v>0</v>
      </c>
      <c r="AF1210" t="b">
        <f>OR(ISNUMBER(FIND("bacteria",C1210)),ISNUMBER(FIND("Bacteria",C1210)),ISNUMBER(FIND("Bacterium",C1210)),ISNUMBER(FIND("bacterium",C1210)),ISNUMBER(FIND(" coli ",C1210)))</f>
        <v>0</v>
      </c>
      <c r="AG1210" t="b">
        <f>OR(ISNUMBER(FIND("fungi",C1210)),ISNUMBER(FIND("Fungi",C1210)),ISNUMBER(FIND("fungus",C1210)),ISNUMBER(FIND("Fungus",C1210)),ISNUMBER(FIND("mushroom",C1210)),ISNUMBER(FIND("Mushroom",C1210)),ISNUMBER(FIND(" mold ",C1210)))</f>
        <v>0</v>
      </c>
      <c r="AH1210" t="b">
        <f>OR(ISNUMBER(FIND("Pig ",C1210)),ISNUMBER(FIND("pig ",C1210)),ISNUMBER(FIND("Pigs ",C1210)),ISNUMBER(FIND("pigs ",C1210)))</f>
        <v>0</v>
      </c>
      <c r="AI1210" t="b">
        <f>OR(ISNUMBER(FIND(" C. elegans",C1210)),ISNUMBER(FIND("Caenorhabditis elegans",C1210)),ISNUMBER(FIND("earthworms",C1210)),ISNUMBER(FIND(" Ficopomatus enigmaticus",C1210)),ISNUMBER(FIND("larva",C1210)),ISNUMBER(FIND("Lumbriculus variegatus",C1210)),ISNUMBER(FIND("nematode",C1210)))</f>
        <v>0</v>
      </c>
      <c r="AJ1210" t="b">
        <f>NOT(OR(AA1210,AB1210,AC1210,AD1210,AE1210,AF1210,AG1210,AH1210,AI1210))</f>
        <v>0</v>
      </c>
      <c r="AL1210" t="b">
        <f>OR(AA1210,AB1210,AD1210,AE1210,AF1210,AG1210,AH1210,AI1210)</f>
        <v>1</v>
      </c>
      <c r="AM1210" t="b">
        <f>IF(Table1[[#This Row],[In vivo?]],IF(Table1[[#This Row],[Cell]],FALSE,TRUE),FALSE)</f>
        <v>1</v>
      </c>
      <c r="AN1210" t="b">
        <f>AND(AC1210,AL1210)</f>
        <v>0</v>
      </c>
      <c r="AO1210" t="b">
        <f>IF(Table1[[#This Row],[Cell]],IF(Table1[[#This Row],[In vivo?]],FALSE,TRUE),FALSE)</f>
        <v>0</v>
      </c>
      <c r="AP1210" t="b">
        <f>NOT(OR(Table1[[#This Row],[In vivo?]],Table1[[#This Row],[Only in Cell]]))</f>
        <v>0</v>
      </c>
      <c r="AQ1210" t="str">
        <f>IF(OR(Table1[[#This Row],[Rodents]],Table1[[#This Row],[Human]],Table1[[#This Row],[Pig]]),OR(ISNUMBER(FIND("pulmonary",C1210)),ISNUMBER(FIND("lung",C1210))),"NA")</f>
        <v>NA</v>
      </c>
      <c r="AR1210" t="str">
        <f>IF(OR(Table1[[#This Row],[Rodents]],Table1[[#This Row],[Human]],Table1[[#This Row],[Pig]]),OR(ISNUMBER(FIND("skin",C1210)),ISNUMBER(FIND("dermal",C1210))),"NA")</f>
        <v>NA</v>
      </c>
      <c r="AS1210" t="str">
        <f>IF(OR(Table1[[#This Row],[Rodents]],Table1[[#This Row],[Human]],Table1[[#This Row],[Pig]]),OR(ISNUMBER(FIND("liver",C1210)),ISNUMBER(FIND("hepat",C1210))),"NA")</f>
        <v>NA</v>
      </c>
      <c r="AT1210" t="str">
        <f>IF(OR(Table1[[#This Row],[Rodents]],Table1[[#This Row],[Human]],Table1[[#This Row],[Pig]]),OR(ISNUMBER(FIND("kidney",C1210)),ISNUMBER(FIND("neph",C1210))),"NA")</f>
        <v>NA</v>
      </c>
      <c r="AU1210" t="str">
        <f>IF(OR(Table1[[#This Row],[Rodents]],Table1[[#This Row],[Human]],Table1[[#This Row],[Pig]]),OR(ISNUMBER(FIND("brain",C1210)),ISNUMBER(FIND("neur",C1210)),ISNUMBER(FIND("nerv",C1210))),"NA")</f>
        <v>NA</v>
      </c>
      <c r="AV1210" t="str">
        <f>IF(OR(Table1[[#This Row],[Rodents]],Table1[[#This Row],[Human]],Table1[[#This Row],[Pig]]),OR(ISNUMBER(FIND("heart",C1210)),ISNUMBER(FIND("cardi",C1210))),"NA")</f>
        <v>NA</v>
      </c>
      <c r="AW1210" t="str">
        <f>IF(OR(Table1[[#This Row],[Rodents]],Table1[[#This Row],[Human]],Table1[[#This Row],[Pig]]),OR(ISNUMBER(FIND("gastro",C1210)),ISNUMBER(FIND("intesti",C1210)),ISNUMBER(FIND("stomach",C1210))),"NA")</f>
        <v>NA</v>
      </c>
      <c r="AX1210" t="str">
        <f>IF(OR(Table1[[#This Row],[Rodents]],Table1[[#This Row],[Human]],Table1[[#This Row],[Pig]]),NOT(OR(AQ1210,AR1210,AS1210,AT1210,AU1210,AV1210,AW1210)),"NA")</f>
        <v>NA</v>
      </c>
      <c r="AY1210" t="b">
        <f>OR(ISNUMBER(FIND("SWCNT",C1210)),ISNUMBER(FIND("SWNT",C1210)),ISNUMBER(FIND("single-wall",C1210)),ISNUMBER(FIND("single wall",C1210)),ISNUMBER(FIND("Single wall",C1210)),ISNUMBER(FIND("Single-wall",C1210)),ISNUMBER(FIND("SWCNT",B1210)),ISNUMBER(FIND("SWNT",B1210)),ISNUMBER(FIND("single-wall",B1210)),ISNUMBER(FIND("single wall",B1210)),ISNUMBER(FIND("Single-wall",B1210)),ISNUMBER(FIND("Single wall",B1210)))</f>
        <v>0</v>
      </c>
      <c r="AZ1210" t="b">
        <f>OR(ISNUMBER(FIND("MWCNT",C1210)),ISNUMBER(FIND("MWNT",C1210)),ISNUMBER(FIND("multi-wall",C1210)),ISNUMBER(FIND("multi wall",C1210)),ISNUMBER(FIND("multiwall",C1210)),ISNUMBER(FIND("Multi-wall",C1210)),ISNUMBER(FIND("Multi wall",C1210)),ISNUMBER(FIND("Multiwall",C1210)),ISNUMBER(FIND("MWCNT",B1210)),ISNUMBER(FIND("MWNT",B1210)),ISNUMBER(FIND("multi-wall",B1210)),ISNUMBER(FIND("multi wall",B1210)),ISNUMBER(FIND("multiwall",B1210)),ISNUMBER(FIND("Multi-wall",B1210)),ISNUMBER(FIND("Multi wall",B1210)),ISNUMBER(FIND("Multiwall",B1210)),ISNUMBER(FIND("Double-wall",B1210)),ISNUMBER(FIND("Double wall",B1210)),ISNUMBER(FIND("Doublewall",B1210)),ISNUMBER(FIND("double-wall",B1210)),ISNUMBER(FIND("double wall",B1210)),ISNUMBER(FIND("doublewall",B1210)))</f>
        <v>1</v>
      </c>
      <c r="BA1210" t="b">
        <f>AND(Table1[[#This Row],[SWCNT]],Table1[[#This Row],[MWCNT]])</f>
        <v>0</v>
      </c>
      <c r="BB1210" t="b">
        <f>IF(Table1[[#This Row],[SWCNT]]=TRUE,FALSE,IF(Table1[[#This Row],[MWCNT]]=TRUE,FALSE,TRUE))</f>
        <v>0</v>
      </c>
      <c r="BC1210" s="18"/>
    </row>
    <row r="1211" spans="1:55" ht="203.5">
      <c r="A1211" t="s">
        <v>27</v>
      </c>
      <c r="B1211" s="2" t="s">
        <v>28</v>
      </c>
      <c r="C1211" s="16" t="s">
        <v>29</v>
      </c>
      <c r="D1211" s="17" t="s">
        <v>30</v>
      </c>
      <c r="E1211" s="2">
        <v>2023</v>
      </c>
      <c r="F1211" t="b">
        <f>OR(ISNUMBER(FIND("cytotoxic",C1211)),ISNUMBER(FIND("Cytotoxic",C1211)),ISNUMBER(FIND("cellular toxicity",C1211)),ISNUMBER(FIND("cell death",C1211)),ISNUMBER(FIND("viable",C1211)),ISNUMBER(FIND("phytotoxic",C1211)),ISNUMBER(FIND("acute toxicity",C1211)),ISNUMBER(FIND("MTT",C1211)),ISNUMBER(FIND("survival",C1211)),ISNUMBER(FIND("prolifer",C1211)),ISNUMBER(FIND("apoptosis",C1211)),ISNUMBER(FIND("neurotoxic",C1211)),ISNUMBER(FIND("  lysis ",C1211)),ISNUMBER(FIND("necrosis",C1211)),ISNUMBER(FIND("cellular death",C1211))*3,ISNUMBER(FIND("LDH",C1211)),ISNUMBER(FIND("Acute toxicity",C1211)))</f>
        <v>1</v>
      </c>
      <c r="G1211" t="b">
        <f>OR(ISNUMBER(FIND("genotoxic",C1211)),ISNUMBER(FIND("genotoxicity",C1211)),ISNUMBER(FIND("DNA damage",C1211)),ISNUMBER(FIND("DNA",C1211)),ISNUMBER(FIND("RNA",C1211)),ISNUMBER(FIND("mesothelioma",C1211)),ISNUMBER(FIND("carcino",C1211)),ISNUMBER(FIND("mutagen",C1211)),ISNUMBER(FIND("genetic",C1211)))</f>
        <v>0</v>
      </c>
      <c r="H1211" t="b">
        <f>OR(ISNUMBER(FIND("inflammatory",C1211)),ISNUMBER(FIND("inflamm",C1211)))</f>
        <v>0</v>
      </c>
      <c r="I1211" t="b">
        <f>OR(ISNUMBER(FIND("immune",C1211)),ISNUMBER(FIND("immunological",C1211)),ISNUMBER(FIND("interleuk",C1211)),ISNUMBER(FIND("platelet activation",C1211)),ISNUMBER(FIND("monocyte",C1211)),ISNUMBER(FIND("leukocyte",C1211)),ISNUMBER(FIND("cytokine",C1211)),ISNUMBER(FIND("CD4",C1211)),ISNUMBER(FIND("CD8",C1211)),ISNUMBER(FIND("T-cell",C1211)))</f>
        <v>0</v>
      </c>
      <c r="J1211" t="b">
        <f>OR(ISNUMBER(FIND("reactive oxygen",C1211)),ISNUMBER(FIND("ROS",C1211)),ISNUMBER(FIND("free radical",C1211)),ISNUMBER(FIND("oxidative stress",C1211)),ISNUMBER(FIND("peroxid",C1211)),ISNUMBER(FIND("oxidative",C1211)),ISNUMBER(FIND("antioxid",C1211)))</f>
        <v>0</v>
      </c>
      <c r="K1211" t="b">
        <f>OR(ISNUMBER(FIND("autophag",C1211)))</f>
        <v>0</v>
      </c>
      <c r="L1211" t="b">
        <f>OR(ISNUMBER(FIND("morpholog",C1211)))</f>
        <v>0</v>
      </c>
      <c r="M1211" t="b">
        <f>OR(ISNUMBER(FIND("fibrosis",C1211)),ISNUMBER(FIND("Fibrosis",C1211)),ISNUMBER(FIND("fibrot",C1211)))</f>
        <v>0</v>
      </c>
      <c r="N1211" t="b">
        <f>OR(ISNUMBER(FIND("offspring",C1211)),ISNUMBER(FIND("Parental",C1211)),ISNUMBER(FIND("parental",C1211)),ISNUMBER(FIND("germline",C1211)),ISNUMBER(FIND("reproduc",C1211)),ISNUMBER(FIND("embryo",C1211)))</f>
        <v>0</v>
      </c>
      <c r="O1211" t="b">
        <f>OR(ISNUMBER(FIND("metabol",C1211)),ISNUMBER(FIND("Metabol",C1211)),ISNUMBER(FIND("digest",C1211)),ISNUMBER(FIND("mitochon",C1211)))</f>
        <v>0</v>
      </c>
      <c r="P1211" t="b">
        <f>OR(ISNUMBER(FIND("ecotox",C1211)),ISNUMBER(FIND("Ecotox",B1211)),ISNUMBER(FIND("ecotox",B1211)),ISNUMBER(FIND("Ecotox",C1211)))</f>
        <v>1</v>
      </c>
      <c r="Q1211" t="b">
        <f>OR(ISNUMBER(FIND("Bioaccum",C1211)),ISNUMBER(FIND("bioaccum",C1211)),ISNUMBER(FIND("accum",C1211)))</f>
        <v>0</v>
      </c>
      <c r="R1211" t="b">
        <f>OR(ISNUMBER(FIND("Occupation",C1211)),ISNUMBER(FIND("occupation",C1211)),ISNUMBER(FIND("worker",C1211)),ISNUMBER(FIND("workforce",C1211)))</f>
        <v>0</v>
      </c>
      <c r="S1211" t="b">
        <f>NOT(OR(F1211,G1211,H1211,I1211,J1211,K1211,L1211,M1211,N1211,O1211,P1211,Q1211,R1211))</f>
        <v>0</v>
      </c>
      <c r="U1211" t="b">
        <f>OR(Table1[[#This Row],[Inflammation]],Table1[[#This Row],[Immune]])</f>
        <v>0</v>
      </c>
      <c r="V1211" t="str">
        <f>IF(OR(Table1[[#This Row],[Rodents]],Table1[[#This Row],[Human]],Table1[[#This Row],[Pig]]),OR(ISNUMBER(FIND("intratrach",C1211)),ISNUMBER(FIND("nasal ",C1211)),ISNUMBER(FIND("instill",C1211))),"NA")</f>
        <v>NA</v>
      </c>
      <c r="W1211" t="str">
        <f>IF(OR(Table1[[#This Row],[Rodents]],Table1[[#This Row],[Human]],Table1[[#This Row],[Pig]]),OR(ISNUMBER(FIND("dermal",C1211)),ISNUMBER(FIND("skin ",C1211))),"NA")</f>
        <v>NA</v>
      </c>
      <c r="X1211" t="str">
        <f>IF(OR(Table1[[#This Row],[Rodents]],Table1[[#This Row],[Human]],Table1[[#This Row],[Pig]]),OR(ISNUMBER(FIND("injected",C1211)),ISNUMBER(FIND("periton",C1211)),ISNUMBER(FIND("intrascrot",C1211))),"NA")</f>
        <v>NA</v>
      </c>
      <c r="Y1211" t="str">
        <f>IF(OR(Table1[[#This Row],[Rodents]],Table1[[#This Row],[Human]],Table1[[#This Row],[Pig]]),NOT(OR(Table1[[#This Row],[Inhaled/Intratracheal/intranasal]],Table1[[#This Row],[Dermal]],Table1[[#This Row],[Injected]])),"NA")</f>
        <v>NA</v>
      </c>
      <c r="AA1211" t="b">
        <f>OR(ISNUMBER(FIND("fish ",C1211)),ISNUMBER(FIND("Fish ",C1211)),ISNUMBER(FIND("aquatic",C1211)),ISNUMBER(FIND("daphnids",C1211)),ISNUMBER(FIND("Carcinus maenas",C1211)),ISNUMBER(FIND("Daphnia",C1211)),ISNUMBER(FIND("Ruditapes philippinarum",C1211)),ISNUMBER(FIND("daphnia",C1211)),ISNUMBER(FIND("marine",C1211)),ISNUMBER(FIND("mussel",C1211)),ISNUMBER(FIND("algae",C1211)),ISNUMBER(FIND("Donax faba",C1211)),ISNUMBER(FIND("estuarine",C1211)),ISNUMBER(FIND("snail",C1211)),ISNUMBER(FIND("Prorocentrum donghaiense",C1211)) )</f>
        <v>1</v>
      </c>
      <c r="AB1211" t="b">
        <f>OR(ISNUMBER(FIND(" rat ",C1211)),ISNUMBER(FIND(" rats ",C1211)),ISNUMBER(FIND(" Rats ",C1211)),ISNUMBER(FIND(" Rat ",C1211)),ISNUMBER(FIND(" rat.",C1211)),ISNUMBER(FIND(" rats.",C1211)),ISNUMBER(FIND("mouse",C1211)),ISNUMBER(FIND("mice",C1211)), ISNUMBER(FIND(" Mice",C1211)))</f>
        <v>0</v>
      </c>
      <c r="AC1211" t="b">
        <f>OR(ISNUMBER(FIND(" cell ",C1211)),ISNUMBER(FIND("fibroblast",C1211)),ISNUMBER(FIND("macrophage",C1211)),ISNUMBER(FIND("epithelial",C1211)),ISNUMBER(FIND("endothelial",C1211)),ISNUMBER(FIND("neuron",C1211)),ISNUMBER(FIND(" cells ",C1211)),ISNUMBER(FIND("RBC",C1211)),ISNUMBER(FIND("mitochond",C1211)),ISNUMBER(FIND("adipocyte",C1211)),ISNUMBER(FIND("osteo",C1211)),ISNUMBER(FIND("keratin",C1211)),ISNUMBER(FIND(" cell's ",C1211)),ISNUMBER(FIND("eukary",C1211)),ISNUMBER(FIND("sperm",C1211)))</f>
        <v>1</v>
      </c>
      <c r="AD1211" t="b">
        <f>OR(ISNUMBER(FIND("human",B1211)),ISNUMBER(FIND("workers",B1211)),ISNUMBER(FIND("workforces",B1211)),ISNUMBER(FIND("occupational",B1211)),ISNUMBER(FIND("Case report",B1211)),ISNUMBER(FIND("Workplaces",B1211)),ISNUMBER(FIND("worker",B1211)))</f>
        <v>0</v>
      </c>
      <c r="AE1211" t="b">
        <f>OR(ISNUMBER(FIND(" plant ",C1211)),ISNUMBER(FIND("Plant ",C1211)),ISNUMBER(FIND("tomato",C1211)),ISNUMBER(FIND("plants",C1211)),ISNUMBER(FIND("Plants",C1211)),ISNUMBER(FIND("algae",C1211)),ISNUMBER(FIND("lettuce",C1211)),ISNUMBER(FIND("green gram sprouts ",C1211)),ISNUMBER(FIND("Cucurbita pepo",C1211)),ISNUMBER(FIND("bean ",C1211)),ISNUMBER(FIND("chloroplast",C1211)),ISNUMBER(FIND("chlorophyll",C1211)),ISNUMBER(FIND("seedling",C1211)),ISNUMBER(FIND("canola",C1211)),ISNUMBER(FIND("shoot",C1211)),ISNUMBER(FIND("photosynthes",C1211)),ISNUMBER(FIND(" leaves ",C1211)),,ISNUMBER(FIND("agriculture",C1211)),ISNUMBER(FIND(" crops ",C1211)))</f>
        <v>0</v>
      </c>
      <c r="AF1211" t="b">
        <f>OR(ISNUMBER(FIND("bacteria",C1211)),ISNUMBER(FIND("Bacteria",C1211)),ISNUMBER(FIND("Bacterium",C1211)),ISNUMBER(FIND("bacterium",C1211)),ISNUMBER(FIND(" coli ",C1211)))</f>
        <v>0</v>
      </c>
      <c r="AG1211" t="b">
        <f>OR(ISNUMBER(FIND("fungi",C1211)),ISNUMBER(FIND("Fungi",C1211)),ISNUMBER(FIND("fungus",C1211)),ISNUMBER(FIND("Fungus",C1211)),ISNUMBER(FIND("mushroom",C1211)),ISNUMBER(FIND("Mushroom",C1211)),ISNUMBER(FIND(" mold ",C1211)))</f>
        <v>0</v>
      </c>
      <c r="AH1211" t="b">
        <f>OR(ISNUMBER(FIND("Pig ",C1211)),ISNUMBER(FIND("pig ",C1211)),ISNUMBER(FIND("Pigs ",C1211)),ISNUMBER(FIND("pigs ",C1211)))</f>
        <v>0</v>
      </c>
      <c r="AI1211" t="b">
        <f>OR(ISNUMBER(FIND(" C. elegans",C1211)),ISNUMBER(FIND("Caenorhabditis elegans",C1211)),ISNUMBER(FIND("earthworms",C1211)),ISNUMBER(FIND(" Ficopomatus enigmaticus",C1211)),ISNUMBER(FIND("larva",C1211)),ISNUMBER(FIND("Lumbriculus variegatus",C1211)),ISNUMBER(FIND("nematode",C1211)))</f>
        <v>0</v>
      </c>
      <c r="AJ1211" t="b">
        <f>NOT(OR(AA1211,AB1211,AC1211,AD1211,AE1211,AF1211,AG1211,AH1211,AI1211))</f>
        <v>0</v>
      </c>
      <c r="AL1211" t="b">
        <f>OR(AA1211,AB1211,AD1211,AE1211,AF1211,AG1211,AH1211,AI1211)</f>
        <v>1</v>
      </c>
      <c r="AM1211" t="b">
        <f>IF(Table1[[#This Row],[In vivo?]],IF(Table1[[#This Row],[Cell]],FALSE,TRUE),FALSE)</f>
        <v>0</v>
      </c>
      <c r="AN1211" t="b">
        <f>AND(AC1211,AL1211)</f>
        <v>1</v>
      </c>
      <c r="AO1211" t="b">
        <f>IF(Table1[[#This Row],[Cell]],IF(Table1[[#This Row],[In vivo?]],FALSE,TRUE),FALSE)</f>
        <v>0</v>
      </c>
      <c r="AP1211" t="b">
        <f>NOT(OR(Table1[[#This Row],[In vivo?]],Table1[[#This Row],[Only in Cell]]))</f>
        <v>0</v>
      </c>
      <c r="AQ1211" t="str">
        <f>IF(OR(Table1[[#This Row],[Rodents]],Table1[[#This Row],[Human]],Table1[[#This Row],[Pig]]),OR(ISNUMBER(FIND("pulmonary",C1211)),ISNUMBER(FIND("lung",C1211))),"NA")</f>
        <v>NA</v>
      </c>
      <c r="AR1211" t="str">
        <f>IF(OR(Table1[[#This Row],[Rodents]],Table1[[#This Row],[Human]],Table1[[#This Row],[Pig]]),OR(ISNUMBER(FIND("skin",C1211)),ISNUMBER(FIND("dermal",C1211))),"NA")</f>
        <v>NA</v>
      </c>
      <c r="AS1211" t="str">
        <f>IF(OR(Table1[[#This Row],[Rodents]],Table1[[#This Row],[Human]],Table1[[#This Row],[Pig]]),OR(ISNUMBER(FIND("liver",C1211)),ISNUMBER(FIND("hepat",C1211))),"NA")</f>
        <v>NA</v>
      </c>
      <c r="AT1211" t="str">
        <f>IF(OR(Table1[[#This Row],[Rodents]],Table1[[#This Row],[Human]],Table1[[#This Row],[Pig]]),OR(ISNUMBER(FIND("kidney",C1211)),ISNUMBER(FIND("neph",C1211))),"NA")</f>
        <v>NA</v>
      </c>
      <c r="AU1211" t="str">
        <f>IF(OR(Table1[[#This Row],[Rodents]],Table1[[#This Row],[Human]],Table1[[#This Row],[Pig]]),OR(ISNUMBER(FIND("brain",C1211)),ISNUMBER(FIND("neur",C1211)),ISNUMBER(FIND("nerv",C1211))),"NA")</f>
        <v>NA</v>
      </c>
      <c r="AV1211" t="str">
        <f>IF(OR(Table1[[#This Row],[Rodents]],Table1[[#This Row],[Human]],Table1[[#This Row],[Pig]]),OR(ISNUMBER(FIND("heart",C1211)),ISNUMBER(FIND("cardi",C1211))),"NA")</f>
        <v>NA</v>
      </c>
      <c r="AW1211" t="str">
        <f>IF(OR(Table1[[#This Row],[Rodents]],Table1[[#This Row],[Human]],Table1[[#This Row],[Pig]]),OR(ISNUMBER(FIND("gastro",C1211)),ISNUMBER(FIND("intesti",C1211)),ISNUMBER(FIND("stomach",C1211))),"NA")</f>
        <v>NA</v>
      </c>
      <c r="AX1211" t="str">
        <f>IF(OR(Table1[[#This Row],[Rodents]],Table1[[#This Row],[Human]],Table1[[#This Row],[Pig]]),NOT(OR(AQ1211,AR1211,AS1211,AT1211,AU1211,AV1211,AW1211)),"NA")</f>
        <v>NA</v>
      </c>
      <c r="AY1211" t="b">
        <f>OR(ISNUMBER(FIND("SWCNT",C1211)),ISNUMBER(FIND("SWNT",C1211)),ISNUMBER(FIND("single-wall",C1211)),ISNUMBER(FIND("single wall",C1211)),ISNUMBER(FIND("Single wall",C1211)),ISNUMBER(FIND("Single-wall",C1211)),ISNUMBER(FIND("SWCNT",B1211)),ISNUMBER(FIND("SWNT",B1211)),ISNUMBER(FIND("single-wall",B1211)),ISNUMBER(FIND("single wall",B1211)),ISNUMBER(FIND("Single-wall",B1211)),ISNUMBER(FIND("Single wall",B1211)))</f>
        <v>0</v>
      </c>
      <c r="AZ1211" t="b">
        <f>OR(ISNUMBER(FIND("MWCNT",C1211)),ISNUMBER(FIND("MWNT",C1211)),ISNUMBER(FIND("multi-wall",C1211)),ISNUMBER(FIND("multi wall",C1211)),ISNUMBER(FIND("multiwall",C1211)),ISNUMBER(FIND("Multi-wall",C1211)),ISNUMBER(FIND("Multi wall",C1211)),ISNUMBER(FIND("Multiwall",C1211)),ISNUMBER(FIND("MWCNT",B1211)),ISNUMBER(FIND("MWNT",B1211)),ISNUMBER(FIND("multi-wall",B1211)),ISNUMBER(FIND("multi wall",B1211)),ISNUMBER(FIND("multiwall",B1211)),ISNUMBER(FIND("Multi-wall",B1211)),ISNUMBER(FIND("Multi wall",B1211)),ISNUMBER(FIND("Multiwall",B1211)),ISNUMBER(FIND("Double-wall",B1211)),ISNUMBER(FIND("Double wall",B1211)),ISNUMBER(FIND("Doublewall",B1211)),ISNUMBER(FIND("double-wall",B1211)),ISNUMBER(FIND("double wall",B1211)),ISNUMBER(FIND("doublewall",B1211)))</f>
        <v>1</v>
      </c>
      <c r="BA1211" t="b">
        <f>AND(Table1[[#This Row],[SWCNT]],Table1[[#This Row],[MWCNT]])</f>
        <v>0</v>
      </c>
      <c r="BB1211" t="b">
        <f>IF(Table1[[#This Row],[SWCNT]]=TRUE,FALSE,IF(Table1[[#This Row],[MWCNT]]=TRUE,FALSE,TRUE))</f>
        <v>0</v>
      </c>
      <c r="BC1211" s="18"/>
    </row>
    <row r="1212" spans="1:55" ht="240.5">
      <c r="A1212" t="s">
        <v>35</v>
      </c>
      <c r="B1212" s="2" t="s">
        <v>36</v>
      </c>
      <c r="C1212" s="16" t="s">
        <v>37</v>
      </c>
      <c r="D1212" s="17" t="s">
        <v>38</v>
      </c>
      <c r="E1212" s="2">
        <v>2023</v>
      </c>
      <c r="F1212" t="b">
        <f>OR(ISNUMBER(FIND("cytotoxic",C1212)),ISNUMBER(FIND("Cytotoxic",C1212)),ISNUMBER(FIND("cellular toxicity",C1212)),ISNUMBER(FIND("cell death",C1212)),ISNUMBER(FIND("viable",C1212)),ISNUMBER(FIND("phytotoxic",C1212)),ISNUMBER(FIND("acute toxicity",C1212)),ISNUMBER(FIND("MTT",C1212)),ISNUMBER(FIND("survival",C1212)),ISNUMBER(FIND("prolifer",C1212)),ISNUMBER(FIND("apoptosis",C1212)),ISNUMBER(FIND("neurotoxic",C1212)),ISNUMBER(FIND("  lysis ",C1212)),ISNUMBER(FIND("necrosis",C1212)),ISNUMBER(FIND("cellular death",C1212))*3,ISNUMBER(FIND("LDH",C1212)),ISNUMBER(FIND("Acute toxicity",C1212)))</f>
        <v>1</v>
      </c>
      <c r="G1212" t="b">
        <f>OR(ISNUMBER(FIND("genotoxic",C1212)),ISNUMBER(FIND("genotoxicity",C1212)),ISNUMBER(FIND("DNA damage",C1212)),ISNUMBER(FIND("DNA",C1212)),ISNUMBER(FIND("RNA",C1212)),ISNUMBER(FIND("mesothelioma",C1212)),ISNUMBER(FIND("carcino",C1212)),ISNUMBER(FIND("mutagen",C1212)),ISNUMBER(FIND("genetic",C1212)))</f>
        <v>0</v>
      </c>
      <c r="H1212" t="b">
        <f>OR(ISNUMBER(FIND("inflammatory",C1212)),ISNUMBER(FIND("inflamm",C1212)))</f>
        <v>0</v>
      </c>
      <c r="I1212" t="b">
        <f>OR(ISNUMBER(FIND("immune",C1212)),ISNUMBER(FIND("immunological",C1212)),ISNUMBER(FIND("interleuk",C1212)),ISNUMBER(FIND("platelet activation",C1212)),ISNUMBER(FIND("monocyte",C1212)),ISNUMBER(FIND("leukocyte",C1212)),ISNUMBER(FIND("cytokine",C1212)),ISNUMBER(FIND("CD4",C1212)),ISNUMBER(FIND("CD8",C1212)),ISNUMBER(FIND("T-cell",C1212)))</f>
        <v>0</v>
      </c>
      <c r="J1212" t="b">
        <f>OR(ISNUMBER(FIND("reactive oxygen",C1212)),ISNUMBER(FIND("ROS",C1212)),ISNUMBER(FIND("free radical",C1212)),ISNUMBER(FIND("oxidative stress",C1212)),ISNUMBER(FIND("peroxid",C1212)),ISNUMBER(FIND("oxidative",C1212)),ISNUMBER(FIND("antioxid",C1212)))</f>
        <v>1</v>
      </c>
      <c r="K1212" t="b">
        <f>OR(ISNUMBER(FIND("autophag",C1212)))</f>
        <v>0</v>
      </c>
      <c r="L1212" t="b">
        <f>OR(ISNUMBER(FIND("morpholog",C1212)))</f>
        <v>0</v>
      </c>
      <c r="M1212" t="b">
        <f>OR(ISNUMBER(FIND("fibrosis",C1212)),ISNUMBER(FIND("Fibrosis",C1212)),ISNUMBER(FIND("fibrot",C1212)))</f>
        <v>0</v>
      </c>
      <c r="N1212" t="b">
        <f>OR(ISNUMBER(FIND("offspring",C1212)),ISNUMBER(FIND("Parental",C1212)),ISNUMBER(FIND("parental",C1212)),ISNUMBER(FIND("germline",C1212)),ISNUMBER(FIND("reproduc",C1212)),ISNUMBER(FIND("embryo",C1212)))</f>
        <v>0</v>
      </c>
      <c r="O1212" t="b">
        <f>OR(ISNUMBER(FIND("metabol",C1212)),ISNUMBER(FIND("Metabol",C1212)),ISNUMBER(FIND("digest",C1212)),ISNUMBER(FIND("mitochon",C1212)))</f>
        <v>0</v>
      </c>
      <c r="P1212" t="b">
        <f>OR(ISNUMBER(FIND("ecotox",C1212)),ISNUMBER(FIND("Ecotox",B1212)),ISNUMBER(FIND("ecotox",B1212)),ISNUMBER(FIND("Ecotox",C1212)))</f>
        <v>0</v>
      </c>
      <c r="Q1212" t="b">
        <f>OR(ISNUMBER(FIND("Bioaccum",C1212)),ISNUMBER(FIND("bioaccum",C1212)),ISNUMBER(FIND("accum",C1212)))</f>
        <v>0</v>
      </c>
      <c r="R1212" t="b">
        <f>OR(ISNUMBER(FIND("Occupation",C1212)),ISNUMBER(FIND("occupation",C1212)),ISNUMBER(FIND("worker",C1212)),ISNUMBER(FIND("workforce",C1212)))</f>
        <v>1</v>
      </c>
      <c r="S1212" t="b">
        <f>NOT(OR(F1212,G1212,H1212,I1212,J1212,K1212,L1212,M1212,N1212,O1212,P1212,Q1212,R1212))</f>
        <v>0</v>
      </c>
      <c r="U1212" t="b">
        <f>OR(Table1[[#This Row],[Inflammation]],Table1[[#This Row],[Immune]])</f>
        <v>0</v>
      </c>
      <c r="V1212" t="str">
        <f>IF(OR(Table1[[#This Row],[Rodents]],Table1[[#This Row],[Human]],Table1[[#This Row],[Pig]]),OR(ISNUMBER(FIND("intratrach",C1212)),ISNUMBER(FIND("nasal ",C1212)),ISNUMBER(FIND("instill",C1212))),"NA")</f>
        <v>NA</v>
      </c>
      <c r="W1212" t="str">
        <f>IF(OR(Table1[[#This Row],[Rodents]],Table1[[#This Row],[Human]],Table1[[#This Row],[Pig]]),OR(ISNUMBER(FIND("dermal",C1212)),ISNUMBER(FIND("skin ",C1212))),"NA")</f>
        <v>NA</v>
      </c>
      <c r="X1212" t="str">
        <f>IF(OR(Table1[[#This Row],[Rodents]],Table1[[#This Row],[Human]],Table1[[#This Row],[Pig]]),OR(ISNUMBER(FIND("injected",C1212)),ISNUMBER(FIND("periton",C1212)),ISNUMBER(FIND("intrascrot",C1212))),"NA")</f>
        <v>NA</v>
      </c>
      <c r="Y1212" t="str">
        <f>IF(OR(Table1[[#This Row],[Rodents]],Table1[[#This Row],[Human]],Table1[[#This Row],[Pig]]),NOT(OR(Table1[[#This Row],[Inhaled/Intratracheal/intranasal]],Table1[[#This Row],[Dermal]],Table1[[#This Row],[Injected]])),"NA")</f>
        <v>NA</v>
      </c>
      <c r="AA1212" t="b">
        <f>OR(ISNUMBER(FIND("fish ",C1212)),ISNUMBER(FIND("Fish ",C1212)),ISNUMBER(FIND("aquatic",C1212)),ISNUMBER(FIND("daphnids",C1212)),ISNUMBER(FIND("Carcinus maenas",C1212)),ISNUMBER(FIND("Daphnia",C1212)),ISNUMBER(FIND("Ruditapes philippinarum",C1212)),ISNUMBER(FIND("daphnia",C1212)),ISNUMBER(FIND("marine",C1212)),ISNUMBER(FIND("mussel",C1212)),ISNUMBER(FIND("algae",C1212)),ISNUMBER(FIND("Donax faba",C1212)),ISNUMBER(FIND("estuarine",C1212)),ISNUMBER(FIND("snail",C1212)),ISNUMBER(FIND("Prorocentrum donghaiense",C1212)) )</f>
        <v>0</v>
      </c>
      <c r="AB1212" t="b">
        <f>OR(ISNUMBER(FIND(" rat ",C1212)),ISNUMBER(FIND(" rats ",C1212)),ISNUMBER(FIND(" Rats ",C1212)),ISNUMBER(FIND(" Rat ",C1212)),ISNUMBER(FIND(" rat.",C1212)),ISNUMBER(FIND(" rats.",C1212)),ISNUMBER(FIND("mouse",C1212)),ISNUMBER(FIND("mice",C1212)), ISNUMBER(FIND(" Mice",C1212)))</f>
        <v>0</v>
      </c>
      <c r="AC1212" t="b">
        <f>OR(ISNUMBER(FIND(" cell ",C1212)),ISNUMBER(FIND("fibroblast",C1212)),ISNUMBER(FIND("macrophage",C1212)),ISNUMBER(FIND("epithelial",C1212)),ISNUMBER(FIND("endothelial",C1212)),ISNUMBER(FIND("neuron",C1212)),ISNUMBER(FIND(" cells ",C1212)),ISNUMBER(FIND("RBC",C1212)),ISNUMBER(FIND("mitochond",C1212)),ISNUMBER(FIND("adipocyte",C1212)),ISNUMBER(FIND("osteo",C1212)),ISNUMBER(FIND("keratin",C1212)),ISNUMBER(FIND(" cell's ",C1212)),ISNUMBER(FIND("eukary",C1212)),ISNUMBER(FIND("sperm",C1212)))</f>
        <v>1</v>
      </c>
      <c r="AD1212" t="b">
        <f>OR(ISNUMBER(FIND("human",B1212)),ISNUMBER(FIND("workers",B1212)),ISNUMBER(FIND("workforces",B1212)),ISNUMBER(FIND("occupational",B1212)),ISNUMBER(FIND("Case report",B1212)),ISNUMBER(FIND("Workplaces",B1212)),ISNUMBER(FIND("worker",B1212)))</f>
        <v>0</v>
      </c>
      <c r="AE1212" t="b">
        <f>OR(ISNUMBER(FIND(" plant ",C1212)),ISNUMBER(FIND("Plant ",C1212)),ISNUMBER(FIND("tomato",C1212)),ISNUMBER(FIND("plants",C1212)),ISNUMBER(FIND("Plants",C1212)),ISNUMBER(FIND("algae",C1212)),ISNUMBER(FIND("lettuce",C1212)),ISNUMBER(FIND("green gram sprouts ",C1212)),ISNUMBER(FIND("Cucurbita pepo",C1212)),ISNUMBER(FIND("bean ",C1212)),ISNUMBER(FIND("chloroplast",C1212)),ISNUMBER(FIND("chlorophyll",C1212)),ISNUMBER(FIND("seedling",C1212)),ISNUMBER(FIND("canola",C1212)),ISNUMBER(FIND("shoot",C1212)),ISNUMBER(FIND("photosynthes",C1212)),ISNUMBER(FIND(" leaves ",C1212)),,ISNUMBER(FIND("agriculture",C1212)),ISNUMBER(FIND(" crops ",C1212)))</f>
        <v>0</v>
      </c>
      <c r="AF1212" t="b">
        <f>OR(ISNUMBER(FIND("bacteria",C1212)),ISNUMBER(FIND("Bacteria",C1212)),ISNUMBER(FIND("Bacterium",C1212)),ISNUMBER(FIND("bacterium",C1212)),ISNUMBER(FIND(" coli ",C1212)))</f>
        <v>0</v>
      </c>
      <c r="AG1212" t="b">
        <f>OR(ISNUMBER(FIND("fungi",C1212)),ISNUMBER(FIND("Fungi",C1212)),ISNUMBER(FIND("fungus",C1212)),ISNUMBER(FIND("Fungus",C1212)),ISNUMBER(FIND("mushroom",C1212)),ISNUMBER(FIND("Mushroom",C1212)),ISNUMBER(FIND(" mold ",C1212)))</f>
        <v>0</v>
      </c>
      <c r="AH1212" t="b">
        <f>OR(ISNUMBER(FIND("Pig ",C1212)),ISNUMBER(FIND("pig ",C1212)),ISNUMBER(FIND("Pigs ",C1212)),ISNUMBER(FIND("pigs ",C1212)))</f>
        <v>0</v>
      </c>
      <c r="AI1212" t="b">
        <f>OR(ISNUMBER(FIND(" C. elegans",C1212)),ISNUMBER(FIND("Caenorhabditis elegans",C1212)),ISNUMBER(FIND("earthworms",C1212)),ISNUMBER(FIND(" Ficopomatus enigmaticus",C1212)),ISNUMBER(FIND("larva",C1212)),ISNUMBER(FIND("Lumbriculus variegatus",C1212)),ISNUMBER(FIND("nematode",C1212)))</f>
        <v>0</v>
      </c>
      <c r="AJ1212" t="b">
        <f>NOT(OR(AA1212,AB1212,AC1212,AD1212,AE1212,AF1212,AG1212,AH1212,AI1212))</f>
        <v>0</v>
      </c>
      <c r="AL1212" t="b">
        <f>OR(AA1212,AB1212,AD1212,AE1212,AF1212,AG1212,AH1212,AI1212)</f>
        <v>0</v>
      </c>
      <c r="AM1212" t="b">
        <f>IF(Table1[[#This Row],[In vivo?]],IF(Table1[[#This Row],[Cell]],FALSE,TRUE),FALSE)</f>
        <v>0</v>
      </c>
      <c r="AN1212" t="b">
        <f>AND(AC1212,AL1212)</f>
        <v>0</v>
      </c>
      <c r="AO1212" t="b">
        <f>IF(Table1[[#This Row],[Cell]],IF(Table1[[#This Row],[In vivo?]],FALSE,TRUE),FALSE)</f>
        <v>1</v>
      </c>
      <c r="AP1212" t="b">
        <f>NOT(OR(Table1[[#This Row],[In vivo?]],Table1[[#This Row],[Only in Cell]]))</f>
        <v>0</v>
      </c>
      <c r="AQ1212" t="str">
        <f>IF(OR(Table1[[#This Row],[Rodents]],Table1[[#This Row],[Human]],Table1[[#This Row],[Pig]]),OR(ISNUMBER(FIND("pulmonary",C1212)),ISNUMBER(FIND("lung",C1212))),"NA")</f>
        <v>NA</v>
      </c>
      <c r="AR1212" t="str">
        <f>IF(OR(Table1[[#This Row],[Rodents]],Table1[[#This Row],[Human]],Table1[[#This Row],[Pig]]),OR(ISNUMBER(FIND("skin",C1212)),ISNUMBER(FIND("dermal",C1212))),"NA")</f>
        <v>NA</v>
      </c>
      <c r="AS1212" t="str">
        <f>IF(OR(Table1[[#This Row],[Rodents]],Table1[[#This Row],[Human]],Table1[[#This Row],[Pig]]),OR(ISNUMBER(FIND("liver",C1212)),ISNUMBER(FIND("hepat",C1212))),"NA")</f>
        <v>NA</v>
      </c>
      <c r="AT1212" t="str">
        <f>IF(OR(Table1[[#This Row],[Rodents]],Table1[[#This Row],[Human]],Table1[[#This Row],[Pig]]),OR(ISNUMBER(FIND("kidney",C1212)),ISNUMBER(FIND("neph",C1212))),"NA")</f>
        <v>NA</v>
      </c>
      <c r="AU1212" t="str">
        <f>IF(OR(Table1[[#This Row],[Rodents]],Table1[[#This Row],[Human]],Table1[[#This Row],[Pig]]),OR(ISNUMBER(FIND("brain",C1212)),ISNUMBER(FIND("neur",C1212)),ISNUMBER(FIND("nerv",C1212))),"NA")</f>
        <v>NA</v>
      </c>
      <c r="AV1212" t="str">
        <f>IF(OR(Table1[[#This Row],[Rodents]],Table1[[#This Row],[Human]],Table1[[#This Row],[Pig]]),OR(ISNUMBER(FIND("heart",C1212)),ISNUMBER(FIND("cardi",C1212))),"NA")</f>
        <v>NA</v>
      </c>
      <c r="AW1212" t="str">
        <f>IF(OR(Table1[[#This Row],[Rodents]],Table1[[#This Row],[Human]],Table1[[#This Row],[Pig]]),OR(ISNUMBER(FIND("gastro",C1212)),ISNUMBER(FIND("intesti",C1212)),ISNUMBER(FIND("stomach",C1212))),"NA")</f>
        <v>NA</v>
      </c>
      <c r="AX1212" t="str">
        <f>IF(OR(Table1[[#This Row],[Rodents]],Table1[[#This Row],[Human]],Table1[[#This Row],[Pig]]),NOT(OR(AQ1212,AR1212,AS1212,AT1212,AU1212,AV1212,AW1212)),"NA")</f>
        <v>NA</v>
      </c>
      <c r="AY1212" t="b">
        <f>OR(ISNUMBER(FIND("SWCNT",C1212)),ISNUMBER(FIND("SWNT",C1212)),ISNUMBER(FIND("single-wall",C1212)),ISNUMBER(FIND("single wall",C1212)),ISNUMBER(FIND("Single wall",C1212)),ISNUMBER(FIND("Single-wall",C1212)),ISNUMBER(FIND("SWCNT",B1212)),ISNUMBER(FIND("SWNT",B1212)),ISNUMBER(FIND("single-wall",B1212)),ISNUMBER(FIND("single wall",B1212)),ISNUMBER(FIND("Single-wall",B1212)),ISNUMBER(FIND("Single wall",B1212)))</f>
        <v>1</v>
      </c>
      <c r="AZ1212" t="b">
        <f>OR(ISNUMBER(FIND("MWCNT",C1212)),ISNUMBER(FIND("MWNT",C1212)),ISNUMBER(FIND("multi-wall",C1212)),ISNUMBER(FIND("multi wall",C1212)),ISNUMBER(FIND("multiwall",C1212)),ISNUMBER(FIND("Multi-wall",C1212)),ISNUMBER(FIND("Multi wall",C1212)),ISNUMBER(FIND("Multiwall",C1212)),ISNUMBER(FIND("MWCNT",B1212)),ISNUMBER(FIND("MWNT",B1212)),ISNUMBER(FIND("multi-wall",B1212)),ISNUMBER(FIND("multi wall",B1212)),ISNUMBER(FIND("multiwall",B1212)),ISNUMBER(FIND("Multi-wall",B1212)),ISNUMBER(FIND("Multi wall",B1212)),ISNUMBER(FIND("Multiwall",B1212)),ISNUMBER(FIND("Double-wall",B1212)),ISNUMBER(FIND("Double wall",B1212)),ISNUMBER(FIND("Doublewall",B1212)),ISNUMBER(FIND("double-wall",B1212)),ISNUMBER(FIND("double wall",B1212)),ISNUMBER(FIND("doublewall",B1212)))</f>
        <v>0</v>
      </c>
      <c r="BA1212" t="b">
        <f>AND(Table1[[#This Row],[SWCNT]],Table1[[#This Row],[MWCNT]])</f>
        <v>0</v>
      </c>
      <c r="BB1212" t="b">
        <f>IF(Table1[[#This Row],[SWCNT]]=TRUE,FALSE,IF(Table1[[#This Row],[MWCNT]]=TRUE,FALSE,TRUE))</f>
        <v>0</v>
      </c>
      <c r="BC1212" s="18"/>
    </row>
    <row r="1213" spans="1:55" ht="222">
      <c r="A1213" t="s">
        <v>69</v>
      </c>
      <c r="B1213" s="2" t="s">
        <v>71</v>
      </c>
      <c r="C1213" s="16" t="s">
        <v>73</v>
      </c>
      <c r="D1213" s="17" t="s">
        <v>75</v>
      </c>
      <c r="E1213" s="2">
        <v>2023</v>
      </c>
      <c r="F1213" t="b">
        <f>OR(ISNUMBER(FIND("cytotoxic",C1213)),ISNUMBER(FIND("Cytotoxic",C1213)),ISNUMBER(FIND("cellular toxicity",C1213)),ISNUMBER(FIND("cell death",C1213)),ISNUMBER(FIND("viable",C1213)),ISNUMBER(FIND("phytotoxic",C1213)),ISNUMBER(FIND("acute toxicity",C1213)),ISNUMBER(FIND("MTT",C1213)),ISNUMBER(FIND("survival",C1213)),ISNUMBER(FIND("prolifer",C1213)),ISNUMBER(FIND("apoptosis",C1213)),ISNUMBER(FIND("neurotoxic",C1213)),ISNUMBER(FIND("  lysis ",C1213)),ISNUMBER(FIND("necrosis",C1213)),ISNUMBER(FIND("cellular death",C1213))*3,ISNUMBER(FIND("LDH",C1213)),ISNUMBER(FIND("Acute toxicity",C1213)))</f>
        <v>1</v>
      </c>
      <c r="G1213" t="b">
        <f>OR(ISNUMBER(FIND("genotoxic",C1213)),ISNUMBER(FIND("genotoxicity",C1213)),ISNUMBER(FIND("DNA damage",C1213)),ISNUMBER(FIND("DNA",C1213)),ISNUMBER(FIND("RNA",C1213)),ISNUMBER(FIND("mesothelioma",C1213)),ISNUMBER(FIND("carcino",C1213)),ISNUMBER(FIND("mutagen",C1213)),ISNUMBER(FIND("genetic",C1213)))</f>
        <v>0</v>
      </c>
      <c r="H1213" t="b">
        <f>OR(ISNUMBER(FIND("inflammatory",C1213)),ISNUMBER(FIND("inflamm",C1213)))</f>
        <v>0</v>
      </c>
      <c r="I1213" t="b">
        <f>OR(ISNUMBER(FIND("immune",C1213)),ISNUMBER(FIND("immunological",C1213)),ISNUMBER(FIND("interleuk",C1213)),ISNUMBER(FIND("platelet activation",C1213)),ISNUMBER(FIND("monocyte",C1213)),ISNUMBER(FIND("leukocyte",C1213)),ISNUMBER(FIND("cytokine",C1213)),ISNUMBER(FIND("CD4",C1213)),ISNUMBER(FIND("CD8",C1213)),ISNUMBER(FIND("T-cell",C1213)))</f>
        <v>0</v>
      </c>
      <c r="J1213" t="b">
        <f>OR(ISNUMBER(FIND("reactive oxygen",C1213)),ISNUMBER(FIND("ROS",C1213)),ISNUMBER(FIND("free radical",C1213)),ISNUMBER(FIND("oxidative stress",C1213)),ISNUMBER(FIND("peroxid",C1213)),ISNUMBER(FIND("oxidative",C1213)),ISNUMBER(FIND("antioxid",C1213)))</f>
        <v>1</v>
      </c>
      <c r="K1213" t="b">
        <f>OR(ISNUMBER(FIND("autophag",C1213)))</f>
        <v>0</v>
      </c>
      <c r="L1213" t="b">
        <f>OR(ISNUMBER(FIND("morpholog",C1213)))</f>
        <v>1</v>
      </c>
      <c r="M1213" t="b">
        <f>OR(ISNUMBER(FIND("fibrosis",C1213)),ISNUMBER(FIND("Fibrosis",C1213)),ISNUMBER(FIND("fibrot",C1213)))</f>
        <v>0</v>
      </c>
      <c r="N1213" t="b">
        <f>OR(ISNUMBER(FIND("offspring",C1213)),ISNUMBER(FIND("Parental",C1213)),ISNUMBER(FIND("parental",C1213)),ISNUMBER(FIND("germline",C1213)),ISNUMBER(FIND("reproduc",C1213)),ISNUMBER(FIND("embryo",C1213)))</f>
        <v>0</v>
      </c>
      <c r="O1213" t="b">
        <f>OR(ISNUMBER(FIND("metabol",C1213)),ISNUMBER(FIND("Metabol",C1213)),ISNUMBER(FIND("digest",C1213)),ISNUMBER(FIND("mitochon",C1213)))</f>
        <v>0</v>
      </c>
      <c r="P1213" t="b">
        <f>OR(ISNUMBER(FIND("ecotox",C1213)),ISNUMBER(FIND("Ecotox",B1213)),ISNUMBER(FIND("ecotox",B1213)),ISNUMBER(FIND("Ecotox",C1213)))</f>
        <v>0</v>
      </c>
      <c r="Q1213" t="b">
        <f>OR(ISNUMBER(FIND("Bioaccum",C1213)),ISNUMBER(FIND("bioaccum",C1213)),ISNUMBER(FIND("accum",C1213)))</f>
        <v>0</v>
      </c>
      <c r="R1213" t="b">
        <f>OR(ISNUMBER(FIND("Occupation",C1213)),ISNUMBER(FIND("occupation",C1213)),ISNUMBER(FIND("worker",C1213)),ISNUMBER(FIND("workforce",C1213)))</f>
        <v>0</v>
      </c>
      <c r="S1213" t="b">
        <f>NOT(OR(F1213,G1213,H1213,I1213,J1213,K1213,L1213,M1213,N1213,O1213,P1213,Q1213,R1213))</f>
        <v>0</v>
      </c>
      <c r="U1213" t="b">
        <f>OR(Table1[[#This Row],[Inflammation]],Table1[[#This Row],[Immune]])</f>
        <v>0</v>
      </c>
      <c r="V1213" t="str">
        <f>IF(OR(Table1[[#This Row],[Rodents]],Table1[[#This Row],[Human]],Table1[[#This Row],[Pig]]),OR(ISNUMBER(FIND("intratrach",C1213)),ISNUMBER(FIND("nasal ",C1213)),ISNUMBER(FIND("instill",C1213))),"NA")</f>
        <v>NA</v>
      </c>
      <c r="W1213" t="str">
        <f>IF(OR(Table1[[#This Row],[Rodents]],Table1[[#This Row],[Human]],Table1[[#This Row],[Pig]]),OR(ISNUMBER(FIND("dermal",C1213)),ISNUMBER(FIND("skin ",C1213))),"NA")</f>
        <v>NA</v>
      </c>
      <c r="X1213" t="str">
        <f>IF(OR(Table1[[#This Row],[Rodents]],Table1[[#This Row],[Human]],Table1[[#This Row],[Pig]]),OR(ISNUMBER(FIND("injected",C1213)),ISNUMBER(FIND("periton",C1213)),ISNUMBER(FIND("intrascrot",C1213))),"NA")</f>
        <v>NA</v>
      </c>
      <c r="Y1213" t="str">
        <f>IF(OR(Table1[[#This Row],[Rodents]],Table1[[#This Row],[Human]],Table1[[#This Row],[Pig]]),NOT(OR(Table1[[#This Row],[Inhaled/Intratracheal/intranasal]],Table1[[#This Row],[Dermal]],Table1[[#This Row],[Injected]])),"NA")</f>
        <v>NA</v>
      </c>
      <c r="AA1213" t="b">
        <f>OR(ISNUMBER(FIND("fish ",C1213)),ISNUMBER(FIND("Fish ",C1213)),ISNUMBER(FIND("aquatic",C1213)),ISNUMBER(FIND("daphnids",C1213)),ISNUMBER(FIND("Carcinus maenas",C1213)),ISNUMBER(FIND("Daphnia",C1213)),ISNUMBER(FIND("Ruditapes philippinarum",C1213)),ISNUMBER(FIND("daphnia",C1213)),ISNUMBER(FIND("marine",C1213)),ISNUMBER(FIND("mussel",C1213)),ISNUMBER(FIND("algae",C1213)),ISNUMBER(FIND("Donax faba",C1213)),ISNUMBER(FIND("estuarine",C1213)),ISNUMBER(FIND("snail",C1213)),ISNUMBER(FIND("Prorocentrum donghaiense",C1213)) )</f>
        <v>0</v>
      </c>
      <c r="AB1213" t="b">
        <f>OR(ISNUMBER(FIND(" rat ",C1213)),ISNUMBER(FIND(" rats ",C1213)),ISNUMBER(FIND(" Rats ",C1213)),ISNUMBER(FIND(" Rat ",C1213)),ISNUMBER(FIND(" rat.",C1213)),ISNUMBER(FIND(" rats.",C1213)),ISNUMBER(FIND("mouse",C1213)),ISNUMBER(FIND("mice",C1213)), ISNUMBER(FIND(" Mice",C1213)))</f>
        <v>0</v>
      </c>
      <c r="AC1213" t="b">
        <f>OR(ISNUMBER(FIND(" cell ",C1213)),ISNUMBER(FIND("fibroblast",C1213)),ISNUMBER(FIND("macrophage",C1213)),ISNUMBER(FIND("epithelial",C1213)),ISNUMBER(FIND("endothelial",C1213)),ISNUMBER(FIND("neuron",C1213)),ISNUMBER(FIND(" cells ",C1213)),ISNUMBER(FIND("RBC",C1213)),ISNUMBER(FIND("mitochond",C1213)),ISNUMBER(FIND("adipocyte",C1213)),ISNUMBER(FIND("osteo",C1213)),ISNUMBER(FIND("keratin",C1213)),ISNUMBER(FIND(" cell's ",C1213)),ISNUMBER(FIND("eukary",C1213)),ISNUMBER(FIND("sperm",C1213)))</f>
        <v>1</v>
      </c>
      <c r="AD1213" t="b">
        <f>OR(ISNUMBER(FIND("human",B1213)),ISNUMBER(FIND("workers",B1213)),ISNUMBER(FIND("workforces",B1213)),ISNUMBER(FIND("occupational",B1213)),ISNUMBER(FIND("Case report",B1213)),ISNUMBER(FIND("Workplaces",B1213)),ISNUMBER(FIND("worker",B1213)))</f>
        <v>0</v>
      </c>
      <c r="AE1213" t="b">
        <f>OR(ISNUMBER(FIND(" plant ",C1213)),ISNUMBER(FIND("Plant ",C1213)),ISNUMBER(FIND("tomato",C1213)),ISNUMBER(FIND("plants",C1213)),ISNUMBER(FIND("Plants",C1213)),ISNUMBER(FIND("algae",C1213)),ISNUMBER(FIND("lettuce",C1213)),ISNUMBER(FIND("green gram sprouts ",C1213)),ISNUMBER(FIND("Cucurbita pepo",C1213)),ISNUMBER(FIND("bean ",C1213)),ISNUMBER(FIND("chloroplast",C1213)),ISNUMBER(FIND("chlorophyll",C1213)),ISNUMBER(FIND("seedling",C1213)),ISNUMBER(FIND("canola",C1213)),ISNUMBER(FIND("shoot",C1213)),ISNUMBER(FIND("photosynthes",C1213)),ISNUMBER(FIND(" leaves ",C1213)),,ISNUMBER(FIND("agriculture",C1213)),ISNUMBER(FIND(" crops ",C1213)))</f>
        <v>0</v>
      </c>
      <c r="AF1213" t="b">
        <f>OR(ISNUMBER(FIND("bacteria",C1213)),ISNUMBER(FIND("Bacteria",C1213)),ISNUMBER(FIND("Bacterium",C1213)),ISNUMBER(FIND("bacterium",C1213)),ISNUMBER(FIND(" coli ",C1213)))</f>
        <v>0</v>
      </c>
      <c r="AG1213" t="b">
        <f>OR(ISNUMBER(FIND("fungi",C1213)),ISNUMBER(FIND("Fungi",C1213)),ISNUMBER(FIND("fungus",C1213)),ISNUMBER(FIND("Fungus",C1213)),ISNUMBER(FIND("mushroom",C1213)),ISNUMBER(FIND("Mushroom",C1213)),ISNUMBER(FIND(" mold ",C1213)))</f>
        <v>0</v>
      </c>
      <c r="AH1213" t="b">
        <f>OR(ISNUMBER(FIND("Pig ",C1213)),ISNUMBER(FIND("pig ",C1213)),ISNUMBER(FIND("Pigs ",C1213)),ISNUMBER(FIND("pigs ",C1213)))</f>
        <v>0</v>
      </c>
      <c r="AI1213" t="b">
        <f>OR(ISNUMBER(FIND(" C. elegans",C1213)),ISNUMBER(FIND("Caenorhabditis elegans",C1213)),ISNUMBER(FIND("earthworms",C1213)),ISNUMBER(FIND(" Ficopomatus enigmaticus",C1213)),ISNUMBER(FIND("larva",C1213)),ISNUMBER(FIND("Lumbriculus variegatus",C1213)),ISNUMBER(FIND("nematode",C1213)))</f>
        <v>0</v>
      </c>
      <c r="AJ1213" t="b">
        <f>NOT(OR(AA1213,AB1213,AC1213,AD1213,AE1213,AF1213,AG1213,AH1213,AI1213))</f>
        <v>0</v>
      </c>
      <c r="AL1213" t="b">
        <f>OR(AA1213,AB1213,AD1213,AE1213,AF1213,AG1213,AH1213,AI1213)</f>
        <v>0</v>
      </c>
      <c r="AM1213" t="b">
        <f>IF(Table1[[#This Row],[In vivo?]],IF(Table1[[#This Row],[Cell]],FALSE,TRUE),FALSE)</f>
        <v>0</v>
      </c>
      <c r="AN1213" t="b">
        <f>AND(AC1213,AL1213)</f>
        <v>0</v>
      </c>
      <c r="AO1213" t="b">
        <f>IF(Table1[[#This Row],[Cell]],IF(Table1[[#This Row],[In vivo?]],FALSE,TRUE),FALSE)</f>
        <v>1</v>
      </c>
      <c r="AP1213" t="b">
        <f>NOT(OR(Table1[[#This Row],[In vivo?]],Table1[[#This Row],[Only in Cell]]))</f>
        <v>0</v>
      </c>
      <c r="AQ1213" t="str">
        <f>IF(OR(Table1[[#This Row],[Rodents]],Table1[[#This Row],[Human]],Table1[[#This Row],[Pig]]),OR(ISNUMBER(FIND("pulmonary",C1213)),ISNUMBER(FIND("lung",C1213))),"NA")</f>
        <v>NA</v>
      </c>
      <c r="AR1213" t="str">
        <f>IF(OR(Table1[[#This Row],[Rodents]],Table1[[#This Row],[Human]],Table1[[#This Row],[Pig]]),OR(ISNUMBER(FIND("skin",C1213)),ISNUMBER(FIND("dermal",C1213))),"NA")</f>
        <v>NA</v>
      </c>
      <c r="AS1213" t="str">
        <f>IF(OR(Table1[[#This Row],[Rodents]],Table1[[#This Row],[Human]],Table1[[#This Row],[Pig]]),OR(ISNUMBER(FIND("liver",C1213)),ISNUMBER(FIND("hepat",C1213))),"NA")</f>
        <v>NA</v>
      </c>
      <c r="AT1213" t="str">
        <f>IF(OR(Table1[[#This Row],[Rodents]],Table1[[#This Row],[Human]],Table1[[#This Row],[Pig]]),OR(ISNUMBER(FIND("kidney",C1213)),ISNUMBER(FIND("neph",C1213))),"NA")</f>
        <v>NA</v>
      </c>
      <c r="AU1213" t="str">
        <f>IF(OR(Table1[[#This Row],[Rodents]],Table1[[#This Row],[Human]],Table1[[#This Row],[Pig]]),OR(ISNUMBER(FIND("brain",C1213)),ISNUMBER(FIND("neur",C1213)),ISNUMBER(FIND("nerv",C1213))),"NA")</f>
        <v>NA</v>
      </c>
      <c r="AV1213" t="str">
        <f>IF(OR(Table1[[#This Row],[Rodents]],Table1[[#This Row],[Human]],Table1[[#This Row],[Pig]]),OR(ISNUMBER(FIND("heart",C1213)),ISNUMBER(FIND("cardi",C1213))),"NA")</f>
        <v>NA</v>
      </c>
      <c r="AW1213" t="str">
        <f>IF(OR(Table1[[#This Row],[Rodents]],Table1[[#This Row],[Human]],Table1[[#This Row],[Pig]]),OR(ISNUMBER(FIND("gastro",C1213)),ISNUMBER(FIND("intesti",C1213)),ISNUMBER(FIND("stomach",C1213))),"NA")</f>
        <v>NA</v>
      </c>
      <c r="AX1213" t="str">
        <f>IF(OR(Table1[[#This Row],[Rodents]],Table1[[#This Row],[Human]],Table1[[#This Row],[Pig]]),NOT(OR(AQ1213,AR1213,AS1213,AT1213,AU1213,AV1213,AW1213)),"NA")</f>
        <v>NA</v>
      </c>
      <c r="AY1213" t="b">
        <f>OR(ISNUMBER(FIND("SWCNT",C1213)),ISNUMBER(FIND("SWNT",C1213)),ISNUMBER(FIND("single-wall",C1213)),ISNUMBER(FIND("single wall",C1213)),ISNUMBER(FIND("Single wall",C1213)),ISNUMBER(FIND("Single-wall",C1213)),ISNUMBER(FIND("SWCNT",B1213)),ISNUMBER(FIND("SWNT",B1213)),ISNUMBER(FIND("single-wall",B1213)),ISNUMBER(FIND("single wall",B1213)),ISNUMBER(FIND("Single-wall",B1213)),ISNUMBER(FIND("Single wall",B1213)))</f>
        <v>0</v>
      </c>
      <c r="AZ1213" t="b">
        <f>OR(ISNUMBER(FIND("MWCNT",C1213)),ISNUMBER(FIND("MWNT",C1213)),ISNUMBER(FIND("multi-wall",C1213)),ISNUMBER(FIND("multi wall",C1213)),ISNUMBER(FIND("multiwall",C1213)),ISNUMBER(FIND("Multi-wall",C1213)),ISNUMBER(FIND("Multi wall",C1213)),ISNUMBER(FIND("Multiwall",C1213)),ISNUMBER(FIND("MWCNT",B1213)),ISNUMBER(FIND("MWNT",B1213)),ISNUMBER(FIND("multi-wall",B1213)),ISNUMBER(FIND("multi wall",B1213)),ISNUMBER(FIND("multiwall",B1213)),ISNUMBER(FIND("Multi-wall",B1213)),ISNUMBER(FIND("Multi wall",B1213)),ISNUMBER(FIND("Multiwall",B1213)),ISNUMBER(FIND("Double-wall",B1213)),ISNUMBER(FIND("Double wall",B1213)),ISNUMBER(FIND("Doublewall",B1213)),ISNUMBER(FIND("double-wall",B1213)),ISNUMBER(FIND("double wall",B1213)),ISNUMBER(FIND("doublewall",B1213)))</f>
        <v>1</v>
      </c>
      <c r="BA1213" t="b">
        <f>AND(Table1[[#This Row],[SWCNT]],Table1[[#This Row],[MWCNT]])</f>
        <v>0</v>
      </c>
      <c r="BB1213" t="b">
        <f>IF(Table1[[#This Row],[SWCNT]]=TRUE,FALSE,IF(Table1[[#This Row],[MWCNT]]=TRUE,FALSE,TRUE))</f>
        <v>0</v>
      </c>
      <c r="BC1213" s="18"/>
    </row>
    <row r="1214" spans="1:55" ht="296">
      <c r="A1214" t="s">
        <v>77</v>
      </c>
      <c r="B1214" s="2" t="s">
        <v>78</v>
      </c>
      <c r="C1214" s="16" t="s">
        <v>79</v>
      </c>
      <c r="D1214" s="17" t="s">
        <v>80</v>
      </c>
      <c r="E1214" s="2">
        <v>2023</v>
      </c>
      <c r="F1214" t="b">
        <f>OR(ISNUMBER(FIND("cytotoxic",C1214)),ISNUMBER(FIND("Cytotoxic",C1214)),ISNUMBER(FIND("cellular toxicity",C1214)),ISNUMBER(FIND("cell death",C1214)),ISNUMBER(FIND("viable",C1214)),ISNUMBER(FIND("phytotoxic",C1214)),ISNUMBER(FIND("acute toxicity",C1214)),ISNUMBER(FIND("MTT",C1214)),ISNUMBER(FIND("survival",C1214)),ISNUMBER(FIND("prolifer",C1214)),ISNUMBER(FIND("apoptosis",C1214)),ISNUMBER(FIND("neurotoxic",C1214)),ISNUMBER(FIND("  lysis ",C1214)),ISNUMBER(FIND("necrosis",C1214)),ISNUMBER(FIND("cellular death",C1214))*3,ISNUMBER(FIND("LDH",C1214)),ISNUMBER(FIND("Acute toxicity",C1214)))</f>
        <v>0</v>
      </c>
      <c r="G1214" t="b">
        <f>OR(ISNUMBER(FIND("genotoxic",C1214)),ISNUMBER(FIND("genotoxicity",C1214)),ISNUMBER(FIND("DNA damage",C1214)),ISNUMBER(FIND("DNA",C1214)),ISNUMBER(FIND("RNA",C1214)),ISNUMBER(FIND("mesothelioma",C1214)),ISNUMBER(FIND("carcino",C1214)),ISNUMBER(FIND("mutagen",C1214)),ISNUMBER(FIND("genetic",C1214)))</f>
        <v>0</v>
      </c>
      <c r="H1214" t="b">
        <f>OR(ISNUMBER(FIND("inflammatory",C1214)),ISNUMBER(FIND("inflamm",C1214)))</f>
        <v>0</v>
      </c>
      <c r="I1214" t="b">
        <f>OR(ISNUMBER(FIND("immune",C1214)),ISNUMBER(FIND("immunological",C1214)),ISNUMBER(FIND("interleuk",C1214)),ISNUMBER(FIND("platelet activation",C1214)),ISNUMBER(FIND("monocyte",C1214)),ISNUMBER(FIND("leukocyte",C1214)),ISNUMBER(FIND("cytokine",C1214)),ISNUMBER(FIND("CD4",C1214)),ISNUMBER(FIND("CD8",C1214)),ISNUMBER(FIND("T-cell",C1214)))</f>
        <v>0</v>
      </c>
      <c r="J1214" t="b">
        <f>OR(ISNUMBER(FIND("reactive oxygen",C1214)),ISNUMBER(FIND("ROS",C1214)),ISNUMBER(FIND("free radical",C1214)),ISNUMBER(FIND("oxidative stress",C1214)),ISNUMBER(FIND("peroxid",C1214)),ISNUMBER(FIND("oxidative",C1214)),ISNUMBER(FIND("antioxid",C1214)))</f>
        <v>1</v>
      </c>
      <c r="K1214" t="b">
        <f>OR(ISNUMBER(FIND("autophag",C1214)))</f>
        <v>0</v>
      </c>
      <c r="L1214" t="b">
        <f>OR(ISNUMBER(FIND("morpholog",C1214)))</f>
        <v>0</v>
      </c>
      <c r="M1214" t="b">
        <f>OR(ISNUMBER(FIND("fibrosis",C1214)),ISNUMBER(FIND("Fibrosis",C1214)),ISNUMBER(FIND("fibrot",C1214)))</f>
        <v>0</v>
      </c>
      <c r="N1214" t="b">
        <f>OR(ISNUMBER(FIND("offspring",C1214)),ISNUMBER(FIND("Parental",C1214)),ISNUMBER(FIND("parental",C1214)),ISNUMBER(FIND("germline",C1214)),ISNUMBER(FIND("reproduc",C1214)),ISNUMBER(FIND("embryo",C1214)))</f>
        <v>0</v>
      </c>
      <c r="O1214" t="b">
        <f>OR(ISNUMBER(FIND("metabol",C1214)),ISNUMBER(FIND("Metabol",C1214)),ISNUMBER(FIND("digest",C1214)),ISNUMBER(FIND("mitochon",C1214)))</f>
        <v>0</v>
      </c>
      <c r="P1214" t="b">
        <f>OR(ISNUMBER(FIND("ecotox",C1214)),ISNUMBER(FIND("Ecotox",B1214)),ISNUMBER(FIND("ecotox",B1214)),ISNUMBER(FIND("Ecotox",C1214)))</f>
        <v>0</v>
      </c>
      <c r="Q1214" t="b">
        <f>OR(ISNUMBER(FIND("Bioaccum",C1214)),ISNUMBER(FIND("bioaccum",C1214)),ISNUMBER(FIND("accum",C1214)))</f>
        <v>0</v>
      </c>
      <c r="R1214" t="b">
        <f>OR(ISNUMBER(FIND("Occupation",C1214)),ISNUMBER(FIND("occupation",C1214)),ISNUMBER(FIND("worker",C1214)),ISNUMBER(FIND("workforce",C1214)))</f>
        <v>0</v>
      </c>
      <c r="S1214" t="b">
        <f>NOT(OR(F1214,G1214,H1214,I1214,J1214,K1214,L1214,M1214,N1214,O1214,P1214,Q1214,R1214))</f>
        <v>0</v>
      </c>
      <c r="U1214" t="b">
        <f>OR(Table1[[#This Row],[Inflammation]],Table1[[#This Row],[Immune]])</f>
        <v>0</v>
      </c>
      <c r="V1214" t="b">
        <f>IF(OR(Table1[[#This Row],[Rodents]],Table1[[#This Row],[Human]],Table1[[#This Row],[Pig]]),OR(ISNUMBER(FIND("intratrach",C1214)),ISNUMBER(FIND("nasal ",C1214)),ISNUMBER(FIND("instill",C1214))),"NA")</f>
        <v>0</v>
      </c>
      <c r="W1214" t="b">
        <f>IF(OR(Table1[[#This Row],[Rodents]],Table1[[#This Row],[Human]],Table1[[#This Row],[Pig]]),OR(ISNUMBER(FIND("dermal",C1214)),ISNUMBER(FIND("skin ",C1214))),"NA")</f>
        <v>0</v>
      </c>
      <c r="X1214" t="b">
        <f>IF(OR(Table1[[#This Row],[Rodents]],Table1[[#This Row],[Human]],Table1[[#This Row],[Pig]]),OR(ISNUMBER(FIND("injected",C1214)),ISNUMBER(FIND("periton",C1214)),ISNUMBER(FIND("intrascrot",C1214))),"NA")</f>
        <v>0</v>
      </c>
      <c r="Y1214" t="b">
        <f>IF(OR(Table1[[#This Row],[Rodents]],Table1[[#This Row],[Human]],Table1[[#This Row],[Pig]]),NOT(OR(Table1[[#This Row],[Inhaled/Intratracheal/intranasal]],Table1[[#This Row],[Dermal]],Table1[[#This Row],[Injected]])),"NA")</f>
        <v>1</v>
      </c>
      <c r="AA1214" t="b">
        <f>OR(ISNUMBER(FIND("fish ",C1214)),ISNUMBER(FIND("Fish ",C1214)),ISNUMBER(FIND("aquatic",C1214)),ISNUMBER(FIND("daphnids",C1214)),ISNUMBER(FIND("Carcinus maenas",C1214)),ISNUMBER(FIND("Daphnia",C1214)),ISNUMBER(FIND("Ruditapes philippinarum",C1214)),ISNUMBER(FIND("daphnia",C1214)),ISNUMBER(FIND("marine",C1214)),ISNUMBER(FIND("mussel",C1214)),ISNUMBER(FIND("algae",C1214)),ISNUMBER(FIND("Donax faba",C1214)),ISNUMBER(FIND("estuarine",C1214)),ISNUMBER(FIND("snail",C1214)),ISNUMBER(FIND("Prorocentrum donghaiense",C1214)) )</f>
        <v>0</v>
      </c>
      <c r="AB1214" t="b">
        <f>OR(ISNUMBER(FIND(" rat ",C1214)),ISNUMBER(FIND(" rats ",C1214)),ISNUMBER(FIND(" Rats ",C1214)),ISNUMBER(FIND(" Rat ",C1214)),ISNUMBER(FIND(" rat.",C1214)),ISNUMBER(FIND(" rats.",C1214)),ISNUMBER(FIND("mouse",C1214)),ISNUMBER(FIND("mice",C1214)), ISNUMBER(FIND(" Mice",C1214)))</f>
        <v>1</v>
      </c>
      <c r="AC1214" t="b">
        <f>OR(ISNUMBER(FIND(" cell ",C1214)),ISNUMBER(FIND("fibroblast",C1214)),ISNUMBER(FIND("macrophage",C1214)),ISNUMBER(FIND("epithelial",C1214)),ISNUMBER(FIND("endothelial",C1214)),ISNUMBER(FIND("neuron",C1214)),ISNUMBER(FIND(" cells ",C1214)),ISNUMBER(FIND("RBC",C1214)),ISNUMBER(FIND("mitochond",C1214)),ISNUMBER(FIND("adipocyte",C1214)),ISNUMBER(FIND("osteo",C1214)),ISNUMBER(FIND("keratin",C1214)),ISNUMBER(FIND(" cell's ",C1214)),ISNUMBER(FIND("eukary",C1214)),ISNUMBER(FIND("sperm",C1214)))</f>
        <v>0</v>
      </c>
      <c r="AD1214" t="b">
        <f>OR(ISNUMBER(FIND("human",B1214)),ISNUMBER(FIND("workers",B1214)),ISNUMBER(FIND("workforces",B1214)),ISNUMBER(FIND("occupational",B1214)),ISNUMBER(FIND("Case report",B1214)),ISNUMBER(FIND("Workplaces",B1214)),ISNUMBER(FIND("worker",B1214)))</f>
        <v>0</v>
      </c>
      <c r="AE1214" t="b">
        <f>OR(ISNUMBER(FIND(" plant ",C1214)),ISNUMBER(FIND("Plant ",C1214)),ISNUMBER(FIND("tomato",C1214)),ISNUMBER(FIND("plants",C1214)),ISNUMBER(FIND("Plants",C1214)),ISNUMBER(FIND("algae",C1214)),ISNUMBER(FIND("lettuce",C1214)),ISNUMBER(FIND("green gram sprouts ",C1214)),ISNUMBER(FIND("Cucurbita pepo",C1214)),ISNUMBER(FIND("bean ",C1214)),ISNUMBER(FIND("chloroplast",C1214)),ISNUMBER(FIND("chlorophyll",C1214)),ISNUMBER(FIND("seedling",C1214)),ISNUMBER(FIND("canola",C1214)),ISNUMBER(FIND("shoot",C1214)),ISNUMBER(FIND("photosynthes",C1214)),ISNUMBER(FIND(" leaves ",C1214)),,ISNUMBER(FIND("agriculture",C1214)),ISNUMBER(FIND(" crops ",C1214)))</f>
        <v>0</v>
      </c>
      <c r="AF1214" t="b">
        <f>OR(ISNUMBER(FIND("bacteria",C1214)),ISNUMBER(FIND("Bacteria",C1214)),ISNUMBER(FIND("Bacterium",C1214)),ISNUMBER(FIND("bacterium",C1214)),ISNUMBER(FIND(" coli ",C1214)))</f>
        <v>0</v>
      </c>
      <c r="AG1214" t="b">
        <f>OR(ISNUMBER(FIND("fungi",C1214)),ISNUMBER(FIND("Fungi",C1214)),ISNUMBER(FIND("fungus",C1214)),ISNUMBER(FIND("Fungus",C1214)),ISNUMBER(FIND("mushroom",C1214)),ISNUMBER(FIND("Mushroom",C1214)),ISNUMBER(FIND(" mold ",C1214)))</f>
        <v>0</v>
      </c>
      <c r="AH1214" t="b">
        <f>OR(ISNUMBER(FIND("Pig ",C1214)),ISNUMBER(FIND("pig ",C1214)),ISNUMBER(FIND("Pigs ",C1214)),ISNUMBER(FIND("pigs ",C1214)))</f>
        <v>0</v>
      </c>
      <c r="AI1214" t="b">
        <f>OR(ISNUMBER(FIND(" C. elegans",C1214)),ISNUMBER(FIND("Caenorhabditis elegans",C1214)),ISNUMBER(FIND("earthworms",C1214)),ISNUMBER(FIND(" Ficopomatus enigmaticus",C1214)),ISNUMBER(FIND("larva",C1214)),ISNUMBER(FIND("Lumbriculus variegatus",C1214)),ISNUMBER(FIND("nematode",C1214)))</f>
        <v>0</v>
      </c>
      <c r="AJ1214" t="b">
        <f>NOT(OR(AA1214,AB1214,AC1214,AD1214,AE1214,AF1214,AG1214,AH1214,AI1214))</f>
        <v>0</v>
      </c>
      <c r="AL1214" t="b">
        <f>OR(AA1214,AB1214,AD1214,AE1214,AF1214,AG1214,AH1214,AI1214)</f>
        <v>1</v>
      </c>
      <c r="AM1214" t="b">
        <f>IF(Table1[[#This Row],[In vivo?]],IF(Table1[[#This Row],[Cell]],FALSE,TRUE),FALSE)</f>
        <v>1</v>
      </c>
      <c r="AN1214" t="b">
        <f>AND(AC1214,AL1214)</f>
        <v>0</v>
      </c>
      <c r="AO1214" t="b">
        <f>IF(Table1[[#This Row],[Cell]],IF(Table1[[#This Row],[In vivo?]],FALSE,TRUE),FALSE)</f>
        <v>0</v>
      </c>
      <c r="AP1214" t="b">
        <f>NOT(OR(Table1[[#This Row],[In vivo?]],Table1[[#This Row],[Only in Cell]]))</f>
        <v>0</v>
      </c>
      <c r="AQ1214" t="b">
        <f>IF(OR(Table1[[#This Row],[Rodents]],Table1[[#This Row],[Human]],Table1[[#This Row],[Pig]]),OR(ISNUMBER(FIND("pulmonary",C1214)),ISNUMBER(FIND("lung",C1214))),"NA")</f>
        <v>0</v>
      </c>
      <c r="AR1214" t="b">
        <f>IF(OR(Table1[[#This Row],[Rodents]],Table1[[#This Row],[Human]],Table1[[#This Row],[Pig]]),OR(ISNUMBER(FIND("skin",C1214)),ISNUMBER(FIND("dermal",C1214))),"NA")</f>
        <v>0</v>
      </c>
      <c r="AS1214" t="b">
        <f>IF(OR(Table1[[#This Row],[Rodents]],Table1[[#This Row],[Human]],Table1[[#This Row],[Pig]]),OR(ISNUMBER(FIND("liver",C1214)),ISNUMBER(FIND("hepat",C1214))),"NA")</f>
        <v>1</v>
      </c>
      <c r="AT1214" t="b">
        <f>IF(OR(Table1[[#This Row],[Rodents]],Table1[[#This Row],[Human]],Table1[[#This Row],[Pig]]),OR(ISNUMBER(FIND("kidney",C1214)),ISNUMBER(FIND("neph",C1214))),"NA")</f>
        <v>1</v>
      </c>
      <c r="AU1214" t="b">
        <f>IF(OR(Table1[[#This Row],[Rodents]],Table1[[#This Row],[Human]],Table1[[#This Row],[Pig]]),OR(ISNUMBER(FIND("brain",C1214)),ISNUMBER(FIND("neur",C1214)),ISNUMBER(FIND("nerv",C1214))),"NA")</f>
        <v>0</v>
      </c>
      <c r="AV1214" t="b">
        <f>IF(OR(Table1[[#This Row],[Rodents]],Table1[[#This Row],[Human]],Table1[[#This Row],[Pig]]),OR(ISNUMBER(FIND("heart",C1214)),ISNUMBER(FIND("cardi",C1214))),"NA")</f>
        <v>1</v>
      </c>
      <c r="AW1214" t="b">
        <f>IF(OR(Table1[[#This Row],[Rodents]],Table1[[#This Row],[Human]],Table1[[#This Row],[Pig]]),OR(ISNUMBER(FIND("gastro",C1214)),ISNUMBER(FIND("intesti",C1214)),ISNUMBER(FIND("stomach",C1214))),"NA")</f>
        <v>0</v>
      </c>
      <c r="AX1214" t="b">
        <f>IF(OR(Table1[[#This Row],[Rodents]],Table1[[#This Row],[Human]],Table1[[#This Row],[Pig]]),NOT(OR(AQ1214,AR1214,AS1214,AT1214,AU1214,AV1214,AW1214)),"NA")</f>
        <v>0</v>
      </c>
      <c r="AY1214" t="b">
        <f>OR(ISNUMBER(FIND("SWCNT",C1214)),ISNUMBER(FIND("SWNT",C1214)),ISNUMBER(FIND("single-wall",C1214)),ISNUMBER(FIND("single wall",C1214)),ISNUMBER(FIND("Single wall",C1214)),ISNUMBER(FIND("Single-wall",C1214)),ISNUMBER(FIND("SWCNT",B1214)),ISNUMBER(FIND("SWNT",B1214)),ISNUMBER(FIND("single-wall",B1214)),ISNUMBER(FIND("single wall",B1214)),ISNUMBER(FIND("Single-wall",B1214)),ISNUMBER(FIND("Single wall",B1214)))</f>
        <v>0</v>
      </c>
      <c r="AZ1214" t="b">
        <f>OR(ISNUMBER(FIND("MWCNT",C1214)),ISNUMBER(FIND("MWNT",C1214)),ISNUMBER(FIND("multi-wall",C1214)),ISNUMBER(FIND("multi wall",C1214)),ISNUMBER(FIND("multiwall",C1214)),ISNUMBER(FIND("Multi-wall",C1214)),ISNUMBER(FIND("Multi wall",C1214)),ISNUMBER(FIND("Multiwall",C1214)),ISNUMBER(FIND("MWCNT",B1214)),ISNUMBER(FIND("MWNT",B1214)),ISNUMBER(FIND("multi-wall",B1214)),ISNUMBER(FIND("multi wall",B1214)),ISNUMBER(FIND("multiwall",B1214)),ISNUMBER(FIND("Multi-wall",B1214)),ISNUMBER(FIND("Multi wall",B1214)),ISNUMBER(FIND("Multiwall",B1214)),ISNUMBER(FIND("Double-wall",B1214)),ISNUMBER(FIND("Double wall",B1214)),ISNUMBER(FIND("Doublewall",B1214)),ISNUMBER(FIND("double-wall",B1214)),ISNUMBER(FIND("double wall",B1214)),ISNUMBER(FIND("doublewall",B1214)))</f>
        <v>1</v>
      </c>
      <c r="BA1214" t="b">
        <f>AND(Table1[[#This Row],[SWCNT]],Table1[[#This Row],[MWCNT]])</f>
        <v>0</v>
      </c>
      <c r="BB1214" t="b">
        <f>IF(Table1[[#This Row],[SWCNT]]=TRUE,FALSE,IF(Table1[[#This Row],[MWCNT]]=TRUE,FALSE,TRUE))</f>
        <v>0</v>
      </c>
      <c r="BC1214" s="18"/>
    </row>
    <row r="1215" spans="1:55" ht="259">
      <c r="A1215" t="s">
        <v>87</v>
      </c>
      <c r="B1215" s="2" t="s">
        <v>89</v>
      </c>
      <c r="C1215" s="16" t="s">
        <v>91</v>
      </c>
      <c r="D1215" s="17" t="s">
        <v>93</v>
      </c>
      <c r="E1215" s="2">
        <v>2023</v>
      </c>
      <c r="F1215" t="b">
        <f>OR(ISNUMBER(FIND("cytotoxic",C1215)),ISNUMBER(FIND("Cytotoxic",C1215)),ISNUMBER(FIND("cellular toxicity",C1215)),ISNUMBER(FIND("cell death",C1215)),ISNUMBER(FIND("viable",C1215)),ISNUMBER(FIND("phytotoxic",C1215)),ISNUMBER(FIND("acute toxicity",C1215)),ISNUMBER(FIND("MTT",C1215)),ISNUMBER(FIND("survival",C1215)),ISNUMBER(FIND("prolifer",C1215)),ISNUMBER(FIND("apoptosis",C1215)),ISNUMBER(FIND("neurotoxic",C1215)),ISNUMBER(FIND("  lysis ",C1215)),ISNUMBER(FIND("necrosis",C1215)),ISNUMBER(FIND("cellular death",C1215))*3,ISNUMBER(FIND("LDH",C1215)),ISNUMBER(FIND("Acute toxicity",C1215)))</f>
        <v>1</v>
      </c>
      <c r="G1215" t="b">
        <f>OR(ISNUMBER(FIND("genotoxic",C1215)),ISNUMBER(FIND("genotoxicity",C1215)),ISNUMBER(FIND("DNA damage",C1215)),ISNUMBER(FIND("DNA",C1215)),ISNUMBER(FIND("RNA",C1215)),ISNUMBER(FIND("mesothelioma",C1215)),ISNUMBER(FIND("carcino",C1215)),ISNUMBER(FIND("mutagen",C1215)),ISNUMBER(FIND("genetic",C1215)))</f>
        <v>0</v>
      </c>
      <c r="H1215" t="b">
        <f>OR(ISNUMBER(FIND("inflammatory",C1215)),ISNUMBER(FIND("inflamm",C1215)))</f>
        <v>0</v>
      </c>
      <c r="I1215" t="b">
        <f>OR(ISNUMBER(FIND("immune",C1215)),ISNUMBER(FIND("immunological",C1215)),ISNUMBER(FIND("interleuk",C1215)),ISNUMBER(FIND("platelet activation",C1215)),ISNUMBER(FIND("monocyte",C1215)),ISNUMBER(FIND("leukocyte",C1215)),ISNUMBER(FIND("cytokine",C1215)),ISNUMBER(FIND("CD4",C1215)),ISNUMBER(FIND("CD8",C1215)),ISNUMBER(FIND("T-cell",C1215)))</f>
        <v>0</v>
      </c>
      <c r="J1215" t="b">
        <f>OR(ISNUMBER(FIND("reactive oxygen",C1215)),ISNUMBER(FIND("ROS",C1215)),ISNUMBER(FIND("free radical",C1215)),ISNUMBER(FIND("oxidative stress",C1215)),ISNUMBER(FIND("peroxid",C1215)),ISNUMBER(FIND("oxidative",C1215)),ISNUMBER(FIND("antioxid",C1215)))</f>
        <v>1</v>
      </c>
      <c r="K1215" t="b">
        <f>OR(ISNUMBER(FIND("autophag",C1215)))</f>
        <v>0</v>
      </c>
      <c r="L1215" t="b">
        <f>OR(ISNUMBER(FIND("morpholog",C1215)))</f>
        <v>0</v>
      </c>
      <c r="M1215" t="b">
        <f>OR(ISNUMBER(FIND("fibrosis",C1215)),ISNUMBER(FIND("Fibrosis",C1215)),ISNUMBER(FIND("fibrot",C1215)))</f>
        <v>0</v>
      </c>
      <c r="N1215" t="b">
        <f>OR(ISNUMBER(FIND("offspring",C1215)),ISNUMBER(FIND("Parental",C1215)),ISNUMBER(FIND("parental",C1215)),ISNUMBER(FIND("germline",C1215)),ISNUMBER(FIND("reproduc",C1215)),ISNUMBER(FIND("embryo",C1215)))</f>
        <v>0</v>
      </c>
      <c r="O1215" t="b">
        <f>OR(ISNUMBER(FIND("metabol",C1215)),ISNUMBER(FIND("Metabol",C1215)),ISNUMBER(FIND("digest",C1215)),ISNUMBER(FIND("mitochon",C1215)))</f>
        <v>0</v>
      </c>
      <c r="P1215" t="b">
        <f>OR(ISNUMBER(FIND("ecotox",C1215)),ISNUMBER(FIND("Ecotox",B1215)),ISNUMBER(FIND("ecotox",B1215)),ISNUMBER(FIND("Ecotox",C1215)))</f>
        <v>0</v>
      </c>
      <c r="Q1215" t="b">
        <f>OR(ISNUMBER(FIND("Bioaccum",C1215)),ISNUMBER(FIND("bioaccum",C1215)),ISNUMBER(FIND("accum",C1215)))</f>
        <v>0</v>
      </c>
      <c r="R1215" t="b">
        <f>OR(ISNUMBER(FIND("Occupation",C1215)),ISNUMBER(FIND("occupation",C1215)),ISNUMBER(FIND("worker",C1215)),ISNUMBER(FIND("workforce",C1215)))</f>
        <v>0</v>
      </c>
      <c r="S1215" t="b">
        <f>NOT(OR(F1215,G1215,H1215,I1215,J1215,K1215,L1215,M1215,N1215,O1215,P1215,Q1215,R1215))</f>
        <v>0</v>
      </c>
      <c r="U1215" t="b">
        <f>OR(Table1[[#This Row],[Inflammation]],Table1[[#This Row],[Immune]])</f>
        <v>0</v>
      </c>
      <c r="V1215" t="str">
        <f>IF(OR(Table1[[#This Row],[Rodents]],Table1[[#This Row],[Human]],Table1[[#This Row],[Pig]]),OR(ISNUMBER(FIND("intratrach",C1215)),ISNUMBER(FIND("nasal ",C1215)),ISNUMBER(FIND("instill",C1215))),"NA")</f>
        <v>NA</v>
      </c>
      <c r="W1215" t="str">
        <f>IF(OR(Table1[[#This Row],[Rodents]],Table1[[#This Row],[Human]],Table1[[#This Row],[Pig]]),OR(ISNUMBER(FIND("dermal",C1215)),ISNUMBER(FIND("skin ",C1215))),"NA")</f>
        <v>NA</v>
      </c>
      <c r="X1215" t="str">
        <f>IF(OR(Table1[[#This Row],[Rodents]],Table1[[#This Row],[Human]],Table1[[#This Row],[Pig]]),OR(ISNUMBER(FIND("injected",C1215)),ISNUMBER(FIND("periton",C1215)),ISNUMBER(FIND("intrascrot",C1215))),"NA")</f>
        <v>NA</v>
      </c>
      <c r="Y1215" t="str">
        <f>IF(OR(Table1[[#This Row],[Rodents]],Table1[[#This Row],[Human]],Table1[[#This Row],[Pig]]),NOT(OR(Table1[[#This Row],[Inhaled/Intratracheal/intranasal]],Table1[[#This Row],[Dermal]],Table1[[#This Row],[Injected]])),"NA")</f>
        <v>NA</v>
      </c>
      <c r="AA1215" t="b">
        <f>OR(ISNUMBER(FIND("fish ",C1215)),ISNUMBER(FIND("Fish ",C1215)),ISNUMBER(FIND("aquatic",C1215)),ISNUMBER(FIND("daphnids",C1215)),ISNUMBER(FIND("Carcinus maenas",C1215)),ISNUMBER(FIND("Daphnia",C1215)),ISNUMBER(FIND("Ruditapes philippinarum",C1215)),ISNUMBER(FIND("daphnia",C1215)),ISNUMBER(FIND("marine",C1215)),ISNUMBER(FIND("mussel",C1215)),ISNUMBER(FIND("algae",C1215)),ISNUMBER(FIND("Donax faba",C1215)),ISNUMBER(FIND("estuarine",C1215)),ISNUMBER(FIND("snail",C1215)),ISNUMBER(FIND("Prorocentrum donghaiense",C1215)) )</f>
        <v>0</v>
      </c>
      <c r="AB1215" t="b">
        <f>OR(ISNUMBER(FIND(" rat ",C1215)),ISNUMBER(FIND(" rats ",C1215)),ISNUMBER(FIND(" Rats ",C1215)),ISNUMBER(FIND(" Rat ",C1215)),ISNUMBER(FIND(" rat.",C1215)),ISNUMBER(FIND(" rats.",C1215)),ISNUMBER(FIND("mouse",C1215)),ISNUMBER(FIND("mice",C1215)), ISNUMBER(FIND(" Mice",C1215)))</f>
        <v>0</v>
      </c>
      <c r="AC1215" t="b">
        <f>OR(ISNUMBER(FIND(" cell ",C1215)),ISNUMBER(FIND("fibroblast",C1215)),ISNUMBER(FIND("macrophage",C1215)),ISNUMBER(FIND("epithelial",C1215)),ISNUMBER(FIND("endothelial",C1215)),ISNUMBER(FIND("neuron",C1215)),ISNUMBER(FIND(" cells ",C1215)),ISNUMBER(FIND("RBC",C1215)),ISNUMBER(FIND("mitochond",C1215)),ISNUMBER(FIND("adipocyte",C1215)),ISNUMBER(FIND("osteo",C1215)),ISNUMBER(FIND("keratin",C1215)),ISNUMBER(FIND(" cell's ",C1215)),ISNUMBER(FIND("eukary",C1215)),ISNUMBER(FIND("sperm",C1215)))</f>
        <v>0</v>
      </c>
      <c r="AD1215" t="b">
        <f>OR(ISNUMBER(FIND("human",B1215)),ISNUMBER(FIND("workers",B1215)),ISNUMBER(FIND("workforces",B1215)),ISNUMBER(FIND("occupational",B1215)),ISNUMBER(FIND("Case report",B1215)),ISNUMBER(FIND("Workplaces",B1215)),ISNUMBER(FIND("worker",B1215)))</f>
        <v>0</v>
      </c>
      <c r="AE1215" t="b">
        <f>OR(ISNUMBER(FIND(" plant ",C1215)),ISNUMBER(FIND("Plant ",C1215)),ISNUMBER(FIND("tomato",C1215)),ISNUMBER(FIND("plants",C1215)),ISNUMBER(FIND("Plants",C1215)),ISNUMBER(FIND("algae",C1215)),ISNUMBER(FIND("lettuce",C1215)),ISNUMBER(FIND("green gram sprouts ",C1215)),ISNUMBER(FIND("Cucurbita pepo",C1215)),ISNUMBER(FIND("bean ",C1215)),ISNUMBER(FIND("chloroplast",C1215)),ISNUMBER(FIND("chlorophyll",C1215)),ISNUMBER(FIND("seedling",C1215)),ISNUMBER(FIND("canola",C1215)),ISNUMBER(FIND("shoot",C1215)),ISNUMBER(FIND("photosynthes",C1215)),ISNUMBER(FIND(" leaves ",C1215)),,ISNUMBER(FIND("agriculture",C1215)),ISNUMBER(FIND(" crops ",C1215)))</f>
        <v>1</v>
      </c>
      <c r="AF1215" t="b">
        <f>OR(ISNUMBER(FIND("bacteria",C1215)),ISNUMBER(FIND("Bacteria",C1215)),ISNUMBER(FIND("Bacterium",C1215)),ISNUMBER(FIND("bacterium",C1215)),ISNUMBER(FIND(" coli ",C1215)))</f>
        <v>0</v>
      </c>
      <c r="AG1215" t="b">
        <f>OR(ISNUMBER(FIND("fungi",C1215)),ISNUMBER(FIND("Fungi",C1215)),ISNUMBER(FIND("fungus",C1215)),ISNUMBER(FIND("Fungus",C1215)),ISNUMBER(FIND("mushroom",C1215)),ISNUMBER(FIND("Mushroom",C1215)),ISNUMBER(FIND(" mold ",C1215)))</f>
        <v>0</v>
      </c>
      <c r="AH1215" t="b">
        <f>OR(ISNUMBER(FIND("Pig ",C1215)),ISNUMBER(FIND("pig ",C1215)),ISNUMBER(FIND("Pigs ",C1215)),ISNUMBER(FIND("pigs ",C1215)))</f>
        <v>0</v>
      </c>
      <c r="AI1215" t="b">
        <f>OR(ISNUMBER(FIND(" C. elegans",C1215)),ISNUMBER(FIND("Caenorhabditis elegans",C1215)),ISNUMBER(FIND("earthworms",C1215)),ISNUMBER(FIND(" Ficopomatus enigmaticus",C1215)),ISNUMBER(FIND("larva",C1215)),ISNUMBER(FIND("Lumbriculus variegatus",C1215)),ISNUMBER(FIND("nematode",C1215)))</f>
        <v>0</v>
      </c>
      <c r="AJ1215" t="b">
        <f>NOT(OR(AA1215,AB1215,AC1215,AD1215,AE1215,AF1215,AG1215,AH1215,AI1215))</f>
        <v>0</v>
      </c>
      <c r="AL1215" t="b">
        <f>OR(AA1215,AB1215,AD1215,AE1215,AF1215,AG1215,AH1215,AI1215)</f>
        <v>1</v>
      </c>
      <c r="AM1215" t="b">
        <f>IF(Table1[[#This Row],[In vivo?]],IF(Table1[[#This Row],[Cell]],FALSE,TRUE),FALSE)</f>
        <v>1</v>
      </c>
      <c r="AN1215" t="b">
        <f>AND(AC1215,AL1215)</f>
        <v>0</v>
      </c>
      <c r="AO1215" t="b">
        <f>IF(Table1[[#This Row],[Cell]],IF(Table1[[#This Row],[In vivo?]],FALSE,TRUE),FALSE)</f>
        <v>0</v>
      </c>
      <c r="AP1215" t="b">
        <f>NOT(OR(Table1[[#This Row],[In vivo?]],Table1[[#This Row],[Only in Cell]]))</f>
        <v>0</v>
      </c>
      <c r="AQ1215" t="str">
        <f>IF(OR(Table1[[#This Row],[Rodents]],Table1[[#This Row],[Human]],Table1[[#This Row],[Pig]]),OR(ISNUMBER(FIND("pulmonary",C1215)),ISNUMBER(FIND("lung",C1215))),"NA")</f>
        <v>NA</v>
      </c>
      <c r="AR1215" t="str">
        <f>IF(OR(Table1[[#This Row],[Rodents]],Table1[[#This Row],[Human]],Table1[[#This Row],[Pig]]),OR(ISNUMBER(FIND("skin",C1215)),ISNUMBER(FIND("dermal",C1215))),"NA")</f>
        <v>NA</v>
      </c>
      <c r="AS1215" t="str">
        <f>IF(OR(Table1[[#This Row],[Rodents]],Table1[[#This Row],[Human]],Table1[[#This Row],[Pig]]),OR(ISNUMBER(FIND("liver",C1215)),ISNUMBER(FIND("hepat",C1215))),"NA")</f>
        <v>NA</v>
      </c>
      <c r="AT1215" t="str">
        <f>IF(OR(Table1[[#This Row],[Rodents]],Table1[[#This Row],[Human]],Table1[[#This Row],[Pig]]),OR(ISNUMBER(FIND("kidney",C1215)),ISNUMBER(FIND("neph",C1215))),"NA")</f>
        <v>NA</v>
      </c>
      <c r="AU1215" t="str">
        <f>IF(OR(Table1[[#This Row],[Rodents]],Table1[[#This Row],[Human]],Table1[[#This Row],[Pig]]),OR(ISNUMBER(FIND("brain",C1215)),ISNUMBER(FIND("neur",C1215)),ISNUMBER(FIND("nerv",C1215))),"NA")</f>
        <v>NA</v>
      </c>
      <c r="AV1215" t="str">
        <f>IF(OR(Table1[[#This Row],[Rodents]],Table1[[#This Row],[Human]],Table1[[#This Row],[Pig]]),OR(ISNUMBER(FIND("heart",C1215)),ISNUMBER(FIND("cardi",C1215))),"NA")</f>
        <v>NA</v>
      </c>
      <c r="AW1215" t="str">
        <f>IF(OR(Table1[[#This Row],[Rodents]],Table1[[#This Row],[Human]],Table1[[#This Row],[Pig]]),OR(ISNUMBER(FIND("gastro",C1215)),ISNUMBER(FIND("intesti",C1215)),ISNUMBER(FIND("stomach",C1215))),"NA")</f>
        <v>NA</v>
      </c>
      <c r="AX1215" t="str">
        <f>IF(OR(Table1[[#This Row],[Rodents]],Table1[[#This Row],[Human]],Table1[[#This Row],[Pig]]),NOT(OR(AQ1215,AR1215,AS1215,AT1215,AU1215,AV1215,AW1215)),"NA")</f>
        <v>NA</v>
      </c>
      <c r="AY1215" t="b">
        <f>OR(ISNUMBER(FIND("SWCNT",C1215)),ISNUMBER(FIND("SWNT",C1215)),ISNUMBER(FIND("single-wall",C1215)),ISNUMBER(FIND("single wall",C1215)),ISNUMBER(FIND("Single wall",C1215)),ISNUMBER(FIND("Single-wall",C1215)),ISNUMBER(FIND("SWCNT",B1215)),ISNUMBER(FIND("SWNT",B1215)),ISNUMBER(FIND("single-wall",B1215)),ISNUMBER(FIND("single wall",B1215)),ISNUMBER(FIND("Single-wall",B1215)),ISNUMBER(FIND("Single wall",B1215)))</f>
        <v>0</v>
      </c>
      <c r="AZ1215" t="b">
        <f>OR(ISNUMBER(FIND("MWCNT",C1215)),ISNUMBER(FIND("MWNT",C1215)),ISNUMBER(FIND("multi-wall",C1215)),ISNUMBER(FIND("multi wall",C1215)),ISNUMBER(FIND("multiwall",C1215)),ISNUMBER(FIND("Multi-wall",C1215)),ISNUMBER(FIND("Multi wall",C1215)),ISNUMBER(FIND("Multiwall",C1215)),ISNUMBER(FIND("MWCNT",B1215)),ISNUMBER(FIND("MWNT",B1215)),ISNUMBER(FIND("multi-wall",B1215)),ISNUMBER(FIND("multi wall",B1215)),ISNUMBER(FIND("multiwall",B1215)),ISNUMBER(FIND("Multi-wall",B1215)),ISNUMBER(FIND("Multi wall",B1215)),ISNUMBER(FIND("Multiwall",B1215)),ISNUMBER(FIND("Double-wall",B1215)),ISNUMBER(FIND("Double wall",B1215)),ISNUMBER(FIND("Doublewall",B1215)),ISNUMBER(FIND("double-wall",B1215)),ISNUMBER(FIND("double wall",B1215)),ISNUMBER(FIND("doublewall",B1215)))</f>
        <v>1</v>
      </c>
      <c r="BA1215" t="b">
        <f>AND(Table1[[#This Row],[SWCNT]],Table1[[#This Row],[MWCNT]])</f>
        <v>0</v>
      </c>
      <c r="BB1215" t="b">
        <f>IF(Table1[[#This Row],[SWCNT]]=TRUE,FALSE,IF(Table1[[#This Row],[MWCNT]]=TRUE,FALSE,TRUE))</f>
        <v>0</v>
      </c>
      <c r="BC1215" s="18"/>
    </row>
    <row r="1216" spans="1:55" ht="203.5">
      <c r="A1216" t="s">
        <v>95</v>
      </c>
      <c r="B1216" s="2" t="s">
        <v>96</v>
      </c>
      <c r="C1216" s="16" t="s">
        <v>97</v>
      </c>
      <c r="D1216" s="17" t="s">
        <v>98</v>
      </c>
      <c r="E1216" s="2">
        <v>2023</v>
      </c>
      <c r="F1216" t="b">
        <f>OR(ISNUMBER(FIND("cytotoxic",C1216)),ISNUMBER(FIND("Cytotoxic",C1216)),ISNUMBER(FIND("cellular toxicity",C1216)),ISNUMBER(FIND("cell death",C1216)),ISNUMBER(FIND("viable",C1216)),ISNUMBER(FIND("phytotoxic",C1216)),ISNUMBER(FIND("acute toxicity",C1216)),ISNUMBER(FIND("MTT",C1216)),ISNUMBER(FIND("survival",C1216)),ISNUMBER(FIND("prolifer",C1216)),ISNUMBER(FIND("apoptosis",C1216)),ISNUMBER(FIND("neurotoxic",C1216)),ISNUMBER(FIND("  lysis ",C1216)),ISNUMBER(FIND("necrosis",C1216)),ISNUMBER(FIND("cellular death",C1216))*3,ISNUMBER(FIND("LDH",C1216)),ISNUMBER(FIND("Acute toxicity",C1216)))</f>
        <v>0</v>
      </c>
      <c r="G1216" t="b">
        <f>OR(ISNUMBER(FIND("genotoxic",C1216)),ISNUMBER(FIND("genotoxicity",C1216)),ISNUMBER(FIND("DNA damage",C1216)),ISNUMBER(FIND("DNA",C1216)),ISNUMBER(FIND("RNA",C1216)),ISNUMBER(FIND("mesothelioma",C1216)),ISNUMBER(FIND("carcino",C1216)),ISNUMBER(FIND("mutagen",C1216)),ISNUMBER(FIND("genetic",C1216)))</f>
        <v>0</v>
      </c>
      <c r="H1216" t="b">
        <f>OR(ISNUMBER(FIND("inflammatory",C1216)),ISNUMBER(FIND("inflamm",C1216)))</f>
        <v>0</v>
      </c>
      <c r="I1216" t="b">
        <f>OR(ISNUMBER(FIND("immune",C1216)),ISNUMBER(FIND("immunological",C1216)),ISNUMBER(FIND("interleuk",C1216)),ISNUMBER(FIND("platelet activation",C1216)),ISNUMBER(FIND("monocyte",C1216)),ISNUMBER(FIND("leukocyte",C1216)),ISNUMBER(FIND("cytokine",C1216)),ISNUMBER(FIND("CD4",C1216)),ISNUMBER(FIND("CD8",C1216)),ISNUMBER(FIND("T-cell",C1216)))</f>
        <v>0</v>
      </c>
      <c r="J1216" t="b">
        <f>OR(ISNUMBER(FIND("reactive oxygen",C1216)),ISNUMBER(FIND("ROS",C1216)),ISNUMBER(FIND("free radical",C1216)),ISNUMBER(FIND("oxidative stress",C1216)),ISNUMBER(FIND("peroxid",C1216)),ISNUMBER(FIND("oxidative",C1216)),ISNUMBER(FIND("antioxid",C1216)))</f>
        <v>1</v>
      </c>
      <c r="K1216" t="b">
        <f>OR(ISNUMBER(FIND("autophag",C1216)))</f>
        <v>0</v>
      </c>
      <c r="L1216" t="b">
        <f>OR(ISNUMBER(FIND("morpholog",C1216)))</f>
        <v>0</v>
      </c>
      <c r="M1216" t="b">
        <f>OR(ISNUMBER(FIND("fibrosis",C1216)),ISNUMBER(FIND("Fibrosis",C1216)),ISNUMBER(FIND("fibrot",C1216)))</f>
        <v>0</v>
      </c>
      <c r="N1216" t="b">
        <f>OR(ISNUMBER(FIND("offspring",C1216)),ISNUMBER(FIND("Parental",C1216)),ISNUMBER(FIND("parental",C1216)),ISNUMBER(FIND("germline",C1216)),ISNUMBER(FIND("reproduc",C1216)),ISNUMBER(FIND("embryo",C1216)))</f>
        <v>0</v>
      </c>
      <c r="O1216" t="b">
        <f>OR(ISNUMBER(FIND("metabol",C1216)),ISNUMBER(FIND("Metabol",C1216)),ISNUMBER(FIND("digest",C1216)),ISNUMBER(FIND("mitochon",C1216)))</f>
        <v>0</v>
      </c>
      <c r="P1216" t="b">
        <f>OR(ISNUMBER(FIND("ecotox",C1216)),ISNUMBER(FIND("Ecotox",B1216)),ISNUMBER(FIND("ecotox",B1216)),ISNUMBER(FIND("Ecotox",C1216)))</f>
        <v>0</v>
      </c>
      <c r="Q1216" t="b">
        <f>OR(ISNUMBER(FIND("Bioaccum",C1216)),ISNUMBER(FIND("bioaccum",C1216)),ISNUMBER(FIND("accum",C1216)))</f>
        <v>0</v>
      </c>
      <c r="R1216" t="b">
        <f>OR(ISNUMBER(FIND("Occupation",C1216)),ISNUMBER(FIND("occupation",C1216)),ISNUMBER(FIND("worker",C1216)),ISNUMBER(FIND("workforce",C1216)))</f>
        <v>0</v>
      </c>
      <c r="S1216" t="b">
        <f>NOT(OR(F1216,G1216,H1216,I1216,J1216,K1216,L1216,M1216,N1216,O1216,P1216,Q1216,R1216))</f>
        <v>0</v>
      </c>
      <c r="U1216" t="b">
        <f>OR(Table1[[#This Row],[Inflammation]],Table1[[#This Row],[Immune]])</f>
        <v>0</v>
      </c>
      <c r="V1216" t="str">
        <f>IF(OR(Table1[[#This Row],[Rodents]],Table1[[#This Row],[Human]],Table1[[#This Row],[Pig]]),OR(ISNUMBER(FIND("intratrach",C1216)),ISNUMBER(FIND("nasal ",C1216)),ISNUMBER(FIND("instill",C1216))),"NA")</f>
        <v>NA</v>
      </c>
      <c r="W1216" t="str">
        <f>IF(OR(Table1[[#This Row],[Rodents]],Table1[[#This Row],[Human]],Table1[[#This Row],[Pig]]),OR(ISNUMBER(FIND("dermal",C1216)),ISNUMBER(FIND("skin ",C1216))),"NA")</f>
        <v>NA</v>
      </c>
      <c r="X1216" t="str">
        <f>IF(OR(Table1[[#This Row],[Rodents]],Table1[[#This Row],[Human]],Table1[[#This Row],[Pig]]),OR(ISNUMBER(FIND("injected",C1216)),ISNUMBER(FIND("periton",C1216)),ISNUMBER(FIND("intrascrot",C1216))),"NA")</f>
        <v>NA</v>
      </c>
      <c r="Y1216" t="str">
        <f>IF(OR(Table1[[#This Row],[Rodents]],Table1[[#This Row],[Human]],Table1[[#This Row],[Pig]]),NOT(OR(Table1[[#This Row],[Inhaled/Intratracheal/intranasal]],Table1[[#This Row],[Dermal]],Table1[[#This Row],[Injected]])),"NA")</f>
        <v>NA</v>
      </c>
      <c r="AA1216" t="b">
        <f>OR(ISNUMBER(FIND("fish ",C1216)),ISNUMBER(FIND("Fish ",C1216)),ISNUMBER(FIND("aquatic",C1216)),ISNUMBER(FIND("daphnids",C1216)),ISNUMBER(FIND("Carcinus maenas",C1216)),ISNUMBER(FIND("Daphnia",C1216)),ISNUMBER(FIND("Ruditapes philippinarum",C1216)),ISNUMBER(FIND("daphnia",C1216)),ISNUMBER(FIND("marine",C1216)),ISNUMBER(FIND("mussel",C1216)),ISNUMBER(FIND("algae",C1216)),ISNUMBER(FIND("Donax faba",C1216)),ISNUMBER(FIND("estuarine",C1216)),ISNUMBER(FIND("snail",C1216)),ISNUMBER(FIND("Prorocentrum donghaiense",C1216)) )</f>
        <v>0</v>
      </c>
      <c r="AB1216" t="b">
        <f>OR(ISNUMBER(FIND(" rat ",C1216)),ISNUMBER(FIND(" rats ",C1216)),ISNUMBER(FIND(" Rats ",C1216)),ISNUMBER(FIND(" Rat ",C1216)),ISNUMBER(FIND(" rat.",C1216)),ISNUMBER(FIND(" rats.",C1216)),ISNUMBER(FIND("mouse",C1216)),ISNUMBER(FIND("mice",C1216)), ISNUMBER(FIND(" Mice",C1216)))</f>
        <v>0</v>
      </c>
      <c r="AC1216" t="b">
        <f>OR(ISNUMBER(FIND(" cell ",C1216)),ISNUMBER(FIND("fibroblast",C1216)),ISNUMBER(FIND("macrophage",C1216)),ISNUMBER(FIND("epithelial",C1216)),ISNUMBER(FIND("endothelial",C1216)),ISNUMBER(FIND("neuron",C1216)),ISNUMBER(FIND(" cells ",C1216)),ISNUMBER(FIND("RBC",C1216)),ISNUMBER(FIND("mitochond",C1216)),ISNUMBER(FIND("adipocyte",C1216)),ISNUMBER(FIND("osteo",C1216)),ISNUMBER(FIND("keratin",C1216)),ISNUMBER(FIND(" cell's ",C1216)),ISNUMBER(FIND("eukary",C1216)),ISNUMBER(FIND("sperm",C1216)))</f>
        <v>1</v>
      </c>
      <c r="AD1216" t="b">
        <f>OR(ISNUMBER(FIND("human",B1216)),ISNUMBER(FIND("workers",B1216)),ISNUMBER(FIND("workforces",B1216)),ISNUMBER(FIND("occupational",B1216)),ISNUMBER(FIND("Case report",B1216)),ISNUMBER(FIND("Workplaces",B1216)),ISNUMBER(FIND("worker",B1216)))</f>
        <v>0</v>
      </c>
      <c r="AE1216" t="b">
        <f>OR(ISNUMBER(FIND(" plant ",C1216)),ISNUMBER(FIND("Plant ",C1216)),ISNUMBER(FIND("tomato",C1216)),ISNUMBER(FIND("plants",C1216)),ISNUMBER(FIND("Plants",C1216)),ISNUMBER(FIND("algae",C1216)),ISNUMBER(FIND("lettuce",C1216)),ISNUMBER(FIND("green gram sprouts ",C1216)),ISNUMBER(FIND("Cucurbita pepo",C1216)),ISNUMBER(FIND("bean ",C1216)),ISNUMBER(FIND("chloroplast",C1216)),ISNUMBER(FIND("chlorophyll",C1216)),ISNUMBER(FIND("seedling",C1216)),ISNUMBER(FIND("canola",C1216)),ISNUMBER(FIND("shoot",C1216)),ISNUMBER(FIND("photosynthes",C1216)),ISNUMBER(FIND(" leaves ",C1216)),,ISNUMBER(FIND("agriculture",C1216)),ISNUMBER(FIND(" crops ",C1216)))</f>
        <v>0</v>
      </c>
      <c r="AF1216" t="b">
        <f>OR(ISNUMBER(FIND("bacteria",C1216)),ISNUMBER(FIND("Bacteria",C1216)),ISNUMBER(FIND("Bacterium",C1216)),ISNUMBER(FIND("bacterium",C1216)),ISNUMBER(FIND(" coli ",C1216)))</f>
        <v>0</v>
      </c>
      <c r="AG1216" t="b">
        <f>OR(ISNUMBER(FIND("fungi",C1216)),ISNUMBER(FIND("Fungi",C1216)),ISNUMBER(FIND("fungus",C1216)),ISNUMBER(FIND("Fungus",C1216)),ISNUMBER(FIND("mushroom",C1216)),ISNUMBER(FIND("Mushroom",C1216)),ISNUMBER(FIND(" mold ",C1216)))</f>
        <v>0</v>
      </c>
      <c r="AH1216" t="b">
        <f>OR(ISNUMBER(FIND("Pig ",C1216)),ISNUMBER(FIND("pig ",C1216)),ISNUMBER(FIND("Pigs ",C1216)),ISNUMBER(FIND("pigs ",C1216)))</f>
        <v>0</v>
      </c>
      <c r="AI1216" t="b">
        <f>OR(ISNUMBER(FIND(" C. elegans",C1216)),ISNUMBER(FIND("Caenorhabditis elegans",C1216)),ISNUMBER(FIND("earthworms",C1216)),ISNUMBER(FIND(" Ficopomatus enigmaticus",C1216)),ISNUMBER(FIND("larva",C1216)),ISNUMBER(FIND("Lumbriculus variegatus",C1216)),ISNUMBER(FIND("nematode",C1216)))</f>
        <v>0</v>
      </c>
      <c r="AJ1216" t="b">
        <f>NOT(OR(AA1216,AB1216,AC1216,AD1216,AE1216,AF1216,AG1216,AH1216,AI1216))</f>
        <v>0</v>
      </c>
      <c r="AL1216" t="b">
        <f>OR(AA1216,AB1216,AD1216,AE1216,AF1216,AG1216,AH1216,AI1216)</f>
        <v>0</v>
      </c>
      <c r="AM1216" t="b">
        <f>IF(Table1[[#This Row],[In vivo?]],IF(Table1[[#This Row],[Cell]],FALSE,TRUE),FALSE)</f>
        <v>0</v>
      </c>
      <c r="AN1216" t="b">
        <f>AND(AC1216,AL1216)</f>
        <v>0</v>
      </c>
      <c r="AO1216" t="b">
        <f>IF(Table1[[#This Row],[Cell]],IF(Table1[[#This Row],[In vivo?]],FALSE,TRUE),FALSE)</f>
        <v>1</v>
      </c>
      <c r="AP1216" t="b">
        <f>NOT(OR(Table1[[#This Row],[In vivo?]],Table1[[#This Row],[Only in Cell]]))</f>
        <v>0</v>
      </c>
      <c r="AQ1216" t="str">
        <f>IF(OR(Table1[[#This Row],[Rodents]],Table1[[#This Row],[Human]],Table1[[#This Row],[Pig]]),OR(ISNUMBER(FIND("pulmonary",C1216)),ISNUMBER(FIND("lung",C1216))),"NA")</f>
        <v>NA</v>
      </c>
      <c r="AR1216" t="str">
        <f>IF(OR(Table1[[#This Row],[Rodents]],Table1[[#This Row],[Human]],Table1[[#This Row],[Pig]]),OR(ISNUMBER(FIND("skin",C1216)),ISNUMBER(FIND("dermal",C1216))),"NA")</f>
        <v>NA</v>
      </c>
      <c r="AS1216" t="str">
        <f>IF(OR(Table1[[#This Row],[Rodents]],Table1[[#This Row],[Human]],Table1[[#This Row],[Pig]]),OR(ISNUMBER(FIND("liver",C1216)),ISNUMBER(FIND("hepat",C1216))),"NA")</f>
        <v>NA</v>
      </c>
      <c r="AT1216" t="str">
        <f>IF(OR(Table1[[#This Row],[Rodents]],Table1[[#This Row],[Human]],Table1[[#This Row],[Pig]]),OR(ISNUMBER(FIND("kidney",C1216)),ISNUMBER(FIND("neph",C1216))),"NA")</f>
        <v>NA</v>
      </c>
      <c r="AU1216" t="str">
        <f>IF(OR(Table1[[#This Row],[Rodents]],Table1[[#This Row],[Human]],Table1[[#This Row],[Pig]]),OR(ISNUMBER(FIND("brain",C1216)),ISNUMBER(FIND("neur",C1216)),ISNUMBER(FIND("nerv",C1216))),"NA")</f>
        <v>NA</v>
      </c>
      <c r="AV1216" t="str">
        <f>IF(OR(Table1[[#This Row],[Rodents]],Table1[[#This Row],[Human]],Table1[[#This Row],[Pig]]),OR(ISNUMBER(FIND("heart",C1216)),ISNUMBER(FIND("cardi",C1216))),"NA")</f>
        <v>NA</v>
      </c>
      <c r="AW1216" t="str">
        <f>IF(OR(Table1[[#This Row],[Rodents]],Table1[[#This Row],[Human]],Table1[[#This Row],[Pig]]),OR(ISNUMBER(FIND("gastro",C1216)),ISNUMBER(FIND("intesti",C1216)),ISNUMBER(FIND("stomach",C1216))),"NA")</f>
        <v>NA</v>
      </c>
      <c r="AX1216" t="str">
        <f>IF(OR(Table1[[#This Row],[Rodents]],Table1[[#This Row],[Human]],Table1[[#This Row],[Pig]]),NOT(OR(AQ1216,AR1216,AS1216,AT1216,AU1216,AV1216,AW1216)),"NA")</f>
        <v>NA</v>
      </c>
      <c r="AY1216" t="b">
        <f>OR(ISNUMBER(FIND("SWCNT",C1216)),ISNUMBER(FIND("SWNT",C1216)),ISNUMBER(FIND("single-wall",C1216)),ISNUMBER(FIND("single wall",C1216)),ISNUMBER(FIND("Single wall",C1216)),ISNUMBER(FIND("Single-wall",C1216)),ISNUMBER(FIND("SWCNT",B1216)),ISNUMBER(FIND("SWNT",B1216)),ISNUMBER(FIND("single-wall",B1216)),ISNUMBER(FIND("single wall",B1216)),ISNUMBER(FIND("Single-wall",B1216)),ISNUMBER(FIND("Single wall",B1216)))</f>
        <v>0</v>
      </c>
      <c r="AZ1216" t="b">
        <f>OR(ISNUMBER(FIND("MWCNT",C1216)),ISNUMBER(FIND("MWNT",C1216)),ISNUMBER(FIND("multi-wall",C1216)),ISNUMBER(FIND("multi wall",C1216)),ISNUMBER(FIND("multiwall",C1216)),ISNUMBER(FIND("Multi-wall",C1216)),ISNUMBER(FIND("Multi wall",C1216)),ISNUMBER(FIND("Multiwall",C1216)),ISNUMBER(FIND("MWCNT",B1216)),ISNUMBER(FIND("MWNT",B1216)),ISNUMBER(FIND("multi-wall",B1216)),ISNUMBER(FIND("multi wall",B1216)),ISNUMBER(FIND("multiwall",B1216)),ISNUMBER(FIND("Multi-wall",B1216)),ISNUMBER(FIND("Multi wall",B1216)),ISNUMBER(FIND("Multiwall",B1216)),ISNUMBER(FIND("Double-wall",B1216)),ISNUMBER(FIND("Double wall",B1216)),ISNUMBER(FIND("Doublewall",B1216)),ISNUMBER(FIND("double-wall",B1216)),ISNUMBER(FIND("double wall",B1216)),ISNUMBER(FIND("doublewall",B1216)))</f>
        <v>1</v>
      </c>
      <c r="BA1216" t="b">
        <f>AND(Table1[[#This Row],[SWCNT]],Table1[[#This Row],[MWCNT]])</f>
        <v>0</v>
      </c>
      <c r="BB1216" t="b">
        <f>IF(Table1[[#This Row],[SWCNT]]=TRUE,FALSE,IF(Table1[[#This Row],[MWCNT]]=TRUE,FALSE,TRUE))</f>
        <v>0</v>
      </c>
      <c r="BC1216" s="18"/>
    </row>
    <row r="1217" spans="1:55" ht="240.5">
      <c r="A1217" t="s">
        <v>100</v>
      </c>
      <c r="B1217" s="2" t="s">
        <v>102</v>
      </c>
      <c r="C1217" s="16" t="s">
        <v>104</v>
      </c>
      <c r="D1217" s="17" t="s">
        <v>68</v>
      </c>
      <c r="E1217" s="2">
        <v>2023</v>
      </c>
      <c r="F1217" t="b">
        <f>OR(ISNUMBER(FIND("cytotoxic",C1217)),ISNUMBER(FIND("Cytotoxic",C1217)),ISNUMBER(FIND("cellular toxicity",C1217)),ISNUMBER(FIND("cell death",C1217)),ISNUMBER(FIND("viable",C1217)),ISNUMBER(FIND("phytotoxic",C1217)),ISNUMBER(FIND("acute toxicity",C1217)),ISNUMBER(FIND("MTT",C1217)),ISNUMBER(FIND("survival",C1217)),ISNUMBER(FIND("prolifer",C1217)),ISNUMBER(FIND("apoptosis",C1217)),ISNUMBER(FIND("neurotoxic",C1217)),ISNUMBER(FIND("  lysis ",C1217)),ISNUMBER(FIND("necrosis",C1217)),ISNUMBER(FIND("cellular death",C1217))*3,ISNUMBER(FIND("LDH",C1217)),ISNUMBER(FIND("Acute toxicity",C1217)))</f>
        <v>1</v>
      </c>
      <c r="G1217" t="b">
        <f>OR(ISNUMBER(FIND("genotoxic",C1217)),ISNUMBER(FIND("genotoxicity",C1217)),ISNUMBER(FIND("DNA damage",C1217)),ISNUMBER(FIND("DNA",C1217)),ISNUMBER(FIND("RNA",C1217)),ISNUMBER(FIND("mesothelioma",C1217)),ISNUMBER(FIND("carcino",C1217)),ISNUMBER(FIND("mutagen",C1217)),ISNUMBER(FIND("genetic",C1217)))</f>
        <v>0</v>
      </c>
      <c r="H1217" t="b">
        <f>OR(ISNUMBER(FIND("inflammatory",C1217)),ISNUMBER(FIND("inflamm",C1217)))</f>
        <v>0</v>
      </c>
      <c r="I1217" t="b">
        <f>OR(ISNUMBER(FIND("immune",C1217)),ISNUMBER(FIND("immunological",C1217)),ISNUMBER(FIND("interleuk",C1217)),ISNUMBER(FIND("platelet activation",C1217)),ISNUMBER(FIND("monocyte",C1217)),ISNUMBER(FIND("leukocyte",C1217)),ISNUMBER(FIND("cytokine",C1217)),ISNUMBER(FIND("CD4",C1217)),ISNUMBER(FIND("CD8",C1217)),ISNUMBER(FIND("T-cell",C1217)))</f>
        <v>0</v>
      </c>
      <c r="J1217" t="b">
        <f>OR(ISNUMBER(FIND("reactive oxygen",C1217)),ISNUMBER(FIND("ROS",C1217)),ISNUMBER(FIND("free radical",C1217)),ISNUMBER(FIND("oxidative stress",C1217)),ISNUMBER(FIND("peroxid",C1217)),ISNUMBER(FIND("oxidative",C1217)),ISNUMBER(FIND("antioxid",C1217)))</f>
        <v>1</v>
      </c>
      <c r="K1217" t="b">
        <f>OR(ISNUMBER(FIND("autophag",C1217)))</f>
        <v>0</v>
      </c>
      <c r="L1217" t="b">
        <f>OR(ISNUMBER(FIND("morpholog",C1217)))</f>
        <v>0</v>
      </c>
      <c r="M1217" t="b">
        <f>OR(ISNUMBER(FIND("fibrosis",C1217)),ISNUMBER(FIND("Fibrosis",C1217)),ISNUMBER(FIND("fibrot",C1217)))</f>
        <v>0</v>
      </c>
      <c r="N1217" t="b">
        <f>OR(ISNUMBER(FIND("offspring",C1217)),ISNUMBER(FIND("Parental",C1217)),ISNUMBER(FIND("parental",C1217)),ISNUMBER(FIND("germline",C1217)),ISNUMBER(FIND("reproduc",C1217)),ISNUMBER(FIND("embryo",C1217)))</f>
        <v>0</v>
      </c>
      <c r="O1217" t="b">
        <f>OR(ISNUMBER(FIND("metabol",C1217)),ISNUMBER(FIND("Metabol",C1217)),ISNUMBER(FIND("digest",C1217)),ISNUMBER(FIND("mitochon",C1217)))</f>
        <v>0</v>
      </c>
      <c r="P1217" t="b">
        <f>OR(ISNUMBER(FIND("ecotox",C1217)),ISNUMBER(FIND("Ecotox",B1217)),ISNUMBER(FIND("ecotox",B1217)),ISNUMBER(FIND("Ecotox",C1217)))</f>
        <v>0</v>
      </c>
      <c r="Q1217" t="b">
        <f>OR(ISNUMBER(FIND("Bioaccum",C1217)),ISNUMBER(FIND("bioaccum",C1217)),ISNUMBER(FIND("accum",C1217)))</f>
        <v>0</v>
      </c>
      <c r="R1217" t="b">
        <f>OR(ISNUMBER(FIND("Occupation",C1217)),ISNUMBER(FIND("occupation",C1217)),ISNUMBER(FIND("worker",C1217)),ISNUMBER(FIND("workforce",C1217)))</f>
        <v>0</v>
      </c>
      <c r="S1217" t="b">
        <f>NOT(OR(F1217,G1217,H1217,I1217,J1217,K1217,L1217,M1217,N1217,O1217,P1217,Q1217,R1217))</f>
        <v>0</v>
      </c>
      <c r="U1217" t="b">
        <f>OR(Table1[[#This Row],[Inflammation]],Table1[[#This Row],[Immune]])</f>
        <v>0</v>
      </c>
      <c r="V1217" t="str">
        <f>IF(OR(Table1[[#This Row],[Rodents]],Table1[[#This Row],[Human]],Table1[[#This Row],[Pig]]),OR(ISNUMBER(FIND("intratrach",C1217)),ISNUMBER(FIND("nasal ",C1217)),ISNUMBER(FIND("instill",C1217))),"NA")</f>
        <v>NA</v>
      </c>
      <c r="W1217" t="str">
        <f>IF(OR(Table1[[#This Row],[Rodents]],Table1[[#This Row],[Human]],Table1[[#This Row],[Pig]]),OR(ISNUMBER(FIND("dermal",C1217)),ISNUMBER(FIND("skin ",C1217))),"NA")</f>
        <v>NA</v>
      </c>
      <c r="X1217" t="str">
        <f>IF(OR(Table1[[#This Row],[Rodents]],Table1[[#This Row],[Human]],Table1[[#This Row],[Pig]]),OR(ISNUMBER(FIND("injected",C1217)),ISNUMBER(FIND("periton",C1217)),ISNUMBER(FIND("intrascrot",C1217))),"NA")</f>
        <v>NA</v>
      </c>
      <c r="Y1217" t="str">
        <f>IF(OR(Table1[[#This Row],[Rodents]],Table1[[#This Row],[Human]],Table1[[#This Row],[Pig]]),NOT(OR(Table1[[#This Row],[Inhaled/Intratracheal/intranasal]],Table1[[#This Row],[Dermal]],Table1[[#This Row],[Injected]])),"NA")</f>
        <v>NA</v>
      </c>
      <c r="AA1217" t="b">
        <f>OR(ISNUMBER(FIND("fish ",C1217)),ISNUMBER(FIND("Fish ",C1217)),ISNUMBER(FIND("aquatic",C1217)),ISNUMBER(FIND("daphnids",C1217)),ISNUMBER(FIND("Carcinus maenas",C1217)),ISNUMBER(FIND("Daphnia",C1217)),ISNUMBER(FIND("Ruditapes philippinarum",C1217)),ISNUMBER(FIND("daphnia",C1217)),ISNUMBER(FIND("marine",C1217)),ISNUMBER(FIND("mussel",C1217)),ISNUMBER(FIND("algae",C1217)),ISNUMBER(FIND("Donax faba",C1217)),ISNUMBER(FIND("estuarine",C1217)),ISNUMBER(FIND("snail",C1217)),ISNUMBER(FIND("Prorocentrum donghaiense",C1217)) )</f>
        <v>0</v>
      </c>
      <c r="AB1217" t="b">
        <f>OR(ISNUMBER(FIND(" rat ",C1217)),ISNUMBER(FIND(" rats ",C1217)),ISNUMBER(FIND(" Rats ",C1217)),ISNUMBER(FIND(" Rat ",C1217)),ISNUMBER(FIND(" rat.",C1217)),ISNUMBER(FIND(" rats.",C1217)),ISNUMBER(FIND("mouse",C1217)),ISNUMBER(FIND("mice",C1217)), ISNUMBER(FIND(" Mice",C1217)))</f>
        <v>0</v>
      </c>
      <c r="AC1217" t="b">
        <f>OR(ISNUMBER(FIND(" cell ",C1217)),ISNUMBER(FIND("fibroblast",C1217)),ISNUMBER(FIND("macrophage",C1217)),ISNUMBER(FIND("epithelial",C1217)),ISNUMBER(FIND("endothelial",C1217)),ISNUMBER(FIND("neuron",C1217)),ISNUMBER(FIND(" cells ",C1217)),ISNUMBER(FIND("RBC",C1217)),ISNUMBER(FIND("mitochond",C1217)),ISNUMBER(FIND("adipocyte",C1217)),ISNUMBER(FIND("osteo",C1217)),ISNUMBER(FIND("keratin",C1217)),ISNUMBER(FIND(" cell's ",C1217)),ISNUMBER(FIND("eukary",C1217)),ISNUMBER(FIND("sperm",C1217)))</f>
        <v>1</v>
      </c>
      <c r="AD1217" t="b">
        <f>OR(ISNUMBER(FIND("human",B1217)),ISNUMBER(FIND("workers",B1217)),ISNUMBER(FIND("workforces",B1217)),ISNUMBER(FIND("occupational",B1217)),ISNUMBER(FIND("Case report",B1217)),ISNUMBER(FIND("Workplaces",B1217)),ISNUMBER(FIND("worker",B1217)))</f>
        <v>0</v>
      </c>
      <c r="AE1217" t="b">
        <f>OR(ISNUMBER(FIND(" plant ",C1217)),ISNUMBER(FIND("Plant ",C1217)),ISNUMBER(FIND("tomato",C1217)),ISNUMBER(FIND("plants",C1217)),ISNUMBER(FIND("Plants",C1217)),ISNUMBER(FIND("algae",C1217)),ISNUMBER(FIND("lettuce",C1217)),ISNUMBER(FIND("green gram sprouts ",C1217)),ISNUMBER(FIND("Cucurbita pepo",C1217)),ISNUMBER(FIND("bean ",C1217)),ISNUMBER(FIND("chloroplast",C1217)),ISNUMBER(FIND("chlorophyll",C1217)),ISNUMBER(FIND("seedling",C1217)),ISNUMBER(FIND("canola",C1217)),ISNUMBER(FIND("shoot",C1217)),ISNUMBER(FIND("photosynthes",C1217)),ISNUMBER(FIND(" leaves ",C1217)),,ISNUMBER(FIND("agriculture",C1217)),ISNUMBER(FIND(" crops ",C1217)))</f>
        <v>0</v>
      </c>
      <c r="AF1217" t="b">
        <f>OR(ISNUMBER(FIND("bacteria",C1217)),ISNUMBER(FIND("Bacteria",C1217)),ISNUMBER(FIND("Bacterium",C1217)),ISNUMBER(FIND("bacterium",C1217)),ISNUMBER(FIND(" coli ",C1217)))</f>
        <v>0</v>
      </c>
      <c r="AG1217" t="b">
        <f>OR(ISNUMBER(FIND("fungi",C1217)),ISNUMBER(FIND("Fungi",C1217)),ISNUMBER(FIND("fungus",C1217)),ISNUMBER(FIND("Fungus",C1217)),ISNUMBER(FIND("mushroom",C1217)),ISNUMBER(FIND("Mushroom",C1217)),ISNUMBER(FIND(" mold ",C1217)))</f>
        <v>0</v>
      </c>
      <c r="AH1217" t="b">
        <f>OR(ISNUMBER(FIND("Pig ",C1217)),ISNUMBER(FIND("pig ",C1217)),ISNUMBER(FIND("Pigs ",C1217)),ISNUMBER(FIND("pigs ",C1217)))</f>
        <v>0</v>
      </c>
      <c r="AI1217" t="b">
        <f>OR(ISNUMBER(FIND(" C. elegans",C1217)),ISNUMBER(FIND("Caenorhabditis elegans",C1217)),ISNUMBER(FIND("earthworms",C1217)),ISNUMBER(FIND(" Ficopomatus enigmaticus",C1217)),ISNUMBER(FIND("larva",C1217)),ISNUMBER(FIND("Lumbriculus variegatus",C1217)),ISNUMBER(FIND("nematode",C1217)))</f>
        <v>0</v>
      </c>
      <c r="AJ1217" t="b">
        <f>NOT(OR(AA1217,AB1217,AC1217,AD1217,AE1217,AF1217,AG1217,AH1217,AI1217))</f>
        <v>0</v>
      </c>
      <c r="AL1217" t="b">
        <f>OR(AA1217,AB1217,AD1217,AE1217,AF1217,AG1217,AH1217,AI1217)</f>
        <v>0</v>
      </c>
      <c r="AM1217" t="b">
        <f>IF(Table1[[#This Row],[In vivo?]],IF(Table1[[#This Row],[Cell]],FALSE,TRUE),FALSE)</f>
        <v>0</v>
      </c>
      <c r="AN1217" t="b">
        <f>AND(AC1217,AL1217)</f>
        <v>0</v>
      </c>
      <c r="AO1217" t="b">
        <f>IF(Table1[[#This Row],[Cell]],IF(Table1[[#This Row],[In vivo?]],FALSE,TRUE),FALSE)</f>
        <v>1</v>
      </c>
      <c r="AP1217" t="b">
        <f>NOT(OR(Table1[[#This Row],[In vivo?]],Table1[[#This Row],[Only in Cell]]))</f>
        <v>0</v>
      </c>
      <c r="AQ1217" t="str">
        <f>IF(OR(Table1[[#This Row],[Rodents]],Table1[[#This Row],[Human]],Table1[[#This Row],[Pig]]),OR(ISNUMBER(FIND("pulmonary",C1217)),ISNUMBER(FIND("lung",C1217))),"NA")</f>
        <v>NA</v>
      </c>
      <c r="AR1217" t="str">
        <f>IF(OR(Table1[[#This Row],[Rodents]],Table1[[#This Row],[Human]],Table1[[#This Row],[Pig]]),OR(ISNUMBER(FIND("skin",C1217)),ISNUMBER(FIND("dermal",C1217))),"NA")</f>
        <v>NA</v>
      </c>
      <c r="AS1217" t="str">
        <f>IF(OR(Table1[[#This Row],[Rodents]],Table1[[#This Row],[Human]],Table1[[#This Row],[Pig]]),OR(ISNUMBER(FIND("liver",C1217)),ISNUMBER(FIND("hepat",C1217))),"NA")</f>
        <v>NA</v>
      </c>
      <c r="AT1217" t="str">
        <f>IF(OR(Table1[[#This Row],[Rodents]],Table1[[#This Row],[Human]],Table1[[#This Row],[Pig]]),OR(ISNUMBER(FIND("kidney",C1217)),ISNUMBER(FIND("neph",C1217))),"NA")</f>
        <v>NA</v>
      </c>
      <c r="AU1217" t="str">
        <f>IF(OR(Table1[[#This Row],[Rodents]],Table1[[#This Row],[Human]],Table1[[#This Row],[Pig]]),OR(ISNUMBER(FIND("brain",C1217)),ISNUMBER(FIND("neur",C1217)),ISNUMBER(FIND("nerv",C1217))),"NA")</f>
        <v>NA</v>
      </c>
      <c r="AV1217" t="str">
        <f>IF(OR(Table1[[#This Row],[Rodents]],Table1[[#This Row],[Human]],Table1[[#This Row],[Pig]]),OR(ISNUMBER(FIND("heart",C1217)),ISNUMBER(FIND("cardi",C1217))),"NA")</f>
        <v>NA</v>
      </c>
      <c r="AW1217" t="str">
        <f>IF(OR(Table1[[#This Row],[Rodents]],Table1[[#This Row],[Human]],Table1[[#This Row],[Pig]]),OR(ISNUMBER(FIND("gastro",C1217)),ISNUMBER(FIND("intesti",C1217)),ISNUMBER(FIND("stomach",C1217))),"NA")</f>
        <v>NA</v>
      </c>
      <c r="AX1217" t="str">
        <f>IF(OR(Table1[[#This Row],[Rodents]],Table1[[#This Row],[Human]],Table1[[#This Row],[Pig]]),NOT(OR(AQ1217,AR1217,AS1217,AT1217,AU1217,AV1217,AW1217)),"NA")</f>
        <v>NA</v>
      </c>
      <c r="AY1217" t="b">
        <f>OR(ISNUMBER(FIND("SWCNT",C1217)),ISNUMBER(FIND("SWNT",C1217)),ISNUMBER(FIND("single-wall",C1217)),ISNUMBER(FIND("single wall",C1217)),ISNUMBER(FIND("Single wall",C1217)),ISNUMBER(FIND("Single-wall",C1217)),ISNUMBER(FIND("SWCNT",B1217)),ISNUMBER(FIND("SWNT",B1217)),ISNUMBER(FIND("single-wall",B1217)),ISNUMBER(FIND("single wall",B1217)),ISNUMBER(FIND("Single-wall",B1217)),ISNUMBER(FIND("Single wall",B1217)))</f>
        <v>1</v>
      </c>
      <c r="AZ1217" t="b">
        <f>OR(ISNUMBER(FIND("MWCNT",C1217)),ISNUMBER(FIND("MWNT",C1217)),ISNUMBER(FIND("multi-wall",C1217)),ISNUMBER(FIND("multi wall",C1217)),ISNUMBER(FIND("multiwall",C1217)),ISNUMBER(FIND("Multi-wall",C1217)),ISNUMBER(FIND("Multi wall",C1217)),ISNUMBER(FIND("Multiwall",C1217)),ISNUMBER(FIND("MWCNT",B1217)),ISNUMBER(FIND("MWNT",B1217)),ISNUMBER(FIND("multi-wall",B1217)),ISNUMBER(FIND("multi wall",B1217)),ISNUMBER(FIND("multiwall",B1217)),ISNUMBER(FIND("Multi-wall",B1217)),ISNUMBER(FIND("Multi wall",B1217)),ISNUMBER(FIND("Multiwall",B1217)),ISNUMBER(FIND("Double-wall",B1217)),ISNUMBER(FIND("Double wall",B1217)),ISNUMBER(FIND("Doublewall",B1217)),ISNUMBER(FIND("double-wall",B1217)),ISNUMBER(FIND("double wall",B1217)),ISNUMBER(FIND("doublewall",B1217)))</f>
        <v>0</v>
      </c>
      <c r="BA1217" t="b">
        <f>AND(Table1[[#This Row],[SWCNT]],Table1[[#This Row],[MWCNT]])</f>
        <v>0</v>
      </c>
      <c r="BB1217" t="b">
        <f>IF(Table1[[#This Row],[SWCNT]]=TRUE,FALSE,IF(Table1[[#This Row],[MWCNT]]=TRUE,FALSE,TRUE))</f>
        <v>0</v>
      </c>
      <c r="BC1217" s="18"/>
    </row>
    <row r="1218" spans="1:55" ht="203.5">
      <c r="A1218" t="s">
        <v>117</v>
      </c>
      <c r="B1218" s="2" t="s">
        <v>118</v>
      </c>
      <c r="C1218" s="16" t="s">
        <v>119</v>
      </c>
      <c r="D1218" s="17" t="s">
        <v>120</v>
      </c>
      <c r="E1218" s="2">
        <v>2023</v>
      </c>
      <c r="F1218" t="b">
        <f>OR(ISNUMBER(FIND("cytotoxic",C1218)),ISNUMBER(FIND("Cytotoxic",C1218)),ISNUMBER(FIND("cellular toxicity",C1218)),ISNUMBER(FIND("cell death",C1218)),ISNUMBER(FIND("viable",C1218)),ISNUMBER(FIND("phytotoxic",C1218)),ISNUMBER(FIND("acute toxicity",C1218)),ISNUMBER(FIND("MTT",C1218)),ISNUMBER(FIND("survival",C1218)),ISNUMBER(FIND("prolifer",C1218)),ISNUMBER(FIND("apoptosis",C1218)),ISNUMBER(FIND("neurotoxic",C1218)),ISNUMBER(FIND("  lysis ",C1218)),ISNUMBER(FIND("necrosis",C1218)),ISNUMBER(FIND("cellular death",C1218))*3,ISNUMBER(FIND("LDH",C1218)),ISNUMBER(FIND("Acute toxicity",C1218)))</f>
        <v>1</v>
      </c>
      <c r="G1218" t="b">
        <f>OR(ISNUMBER(FIND("genotoxic",C1218)),ISNUMBER(FIND("genotoxicity",C1218)),ISNUMBER(FIND("DNA damage",C1218)),ISNUMBER(FIND("DNA",C1218)),ISNUMBER(FIND("RNA",C1218)),ISNUMBER(FIND("mesothelioma",C1218)),ISNUMBER(FIND("carcino",C1218)),ISNUMBER(FIND("mutagen",C1218)),ISNUMBER(FIND("genetic",C1218)))</f>
        <v>0</v>
      </c>
      <c r="H1218" t="b">
        <f>OR(ISNUMBER(FIND("inflammatory",C1218)),ISNUMBER(FIND("inflamm",C1218)))</f>
        <v>0</v>
      </c>
      <c r="I1218" t="b">
        <f>OR(ISNUMBER(FIND("immune",C1218)),ISNUMBER(FIND("immunological",C1218)),ISNUMBER(FIND("interleuk",C1218)),ISNUMBER(FIND("platelet activation",C1218)),ISNUMBER(FIND("monocyte",C1218)),ISNUMBER(FIND("leukocyte",C1218)),ISNUMBER(FIND("cytokine",C1218)),ISNUMBER(FIND("CD4",C1218)),ISNUMBER(FIND("CD8",C1218)),ISNUMBER(FIND("T-cell",C1218)))</f>
        <v>0</v>
      </c>
      <c r="J1218" t="b">
        <f>OR(ISNUMBER(FIND("reactive oxygen",C1218)),ISNUMBER(FIND("ROS",C1218)),ISNUMBER(FIND("free radical",C1218)),ISNUMBER(FIND("oxidative stress",C1218)),ISNUMBER(FIND("peroxid",C1218)),ISNUMBER(FIND("oxidative",C1218)),ISNUMBER(FIND("antioxid",C1218)))</f>
        <v>0</v>
      </c>
      <c r="K1218" t="b">
        <f>OR(ISNUMBER(FIND("autophag",C1218)))</f>
        <v>0</v>
      </c>
      <c r="L1218" t="b">
        <f>OR(ISNUMBER(FIND("morpholog",C1218)))</f>
        <v>0</v>
      </c>
      <c r="M1218" t="b">
        <f>OR(ISNUMBER(FIND("fibrosis",C1218)),ISNUMBER(FIND("Fibrosis",C1218)),ISNUMBER(FIND("fibrot",C1218)))</f>
        <v>0</v>
      </c>
      <c r="N1218" t="b">
        <f>OR(ISNUMBER(FIND("offspring",C1218)),ISNUMBER(FIND("Parental",C1218)),ISNUMBER(FIND("parental",C1218)),ISNUMBER(FIND("germline",C1218)),ISNUMBER(FIND("reproduc",C1218)),ISNUMBER(FIND("embryo",C1218)))</f>
        <v>0</v>
      </c>
      <c r="O1218" t="b">
        <f>OR(ISNUMBER(FIND("metabol",C1218)),ISNUMBER(FIND("Metabol",C1218)),ISNUMBER(FIND("digest",C1218)),ISNUMBER(FIND("mitochon",C1218)))</f>
        <v>0</v>
      </c>
      <c r="P1218" t="b">
        <f>OR(ISNUMBER(FIND("ecotox",C1218)),ISNUMBER(FIND("Ecotox",B1218)),ISNUMBER(FIND("ecotox",B1218)),ISNUMBER(FIND("Ecotox",C1218)))</f>
        <v>0</v>
      </c>
      <c r="Q1218" t="b">
        <f>OR(ISNUMBER(FIND("Bioaccum",C1218)),ISNUMBER(FIND("bioaccum",C1218)),ISNUMBER(FIND("accum",C1218)))</f>
        <v>1</v>
      </c>
      <c r="R1218" t="b">
        <f>OR(ISNUMBER(FIND("Occupation",C1218)),ISNUMBER(FIND("occupation",C1218)),ISNUMBER(FIND("worker",C1218)),ISNUMBER(FIND("workforce",C1218)))</f>
        <v>0</v>
      </c>
      <c r="S1218" t="b">
        <f>NOT(OR(F1218,G1218,H1218,I1218,J1218,K1218,L1218,M1218,N1218,O1218,P1218,Q1218,R1218))</f>
        <v>0</v>
      </c>
      <c r="U1218" t="b">
        <f>OR(Table1[[#This Row],[Inflammation]],Table1[[#This Row],[Immune]])</f>
        <v>0</v>
      </c>
      <c r="V1218" t="str">
        <f>IF(OR(Table1[[#This Row],[Rodents]],Table1[[#This Row],[Human]],Table1[[#This Row],[Pig]]),OR(ISNUMBER(FIND("intratrach",C1218)),ISNUMBER(FIND("nasal ",C1218)),ISNUMBER(FIND("instill",C1218))),"NA")</f>
        <v>NA</v>
      </c>
      <c r="W1218" t="str">
        <f>IF(OR(Table1[[#This Row],[Rodents]],Table1[[#This Row],[Human]],Table1[[#This Row],[Pig]]),OR(ISNUMBER(FIND("dermal",C1218)),ISNUMBER(FIND("skin ",C1218))),"NA")</f>
        <v>NA</v>
      </c>
      <c r="X1218" t="str">
        <f>IF(OR(Table1[[#This Row],[Rodents]],Table1[[#This Row],[Human]],Table1[[#This Row],[Pig]]),OR(ISNUMBER(FIND("injected",C1218)),ISNUMBER(FIND("periton",C1218)),ISNUMBER(FIND("intrascrot",C1218))),"NA")</f>
        <v>NA</v>
      </c>
      <c r="Y1218" t="str">
        <f>IF(OR(Table1[[#This Row],[Rodents]],Table1[[#This Row],[Human]],Table1[[#This Row],[Pig]]),NOT(OR(Table1[[#This Row],[Inhaled/Intratracheal/intranasal]],Table1[[#This Row],[Dermal]],Table1[[#This Row],[Injected]])),"NA")</f>
        <v>NA</v>
      </c>
      <c r="AA1218" t="b">
        <f>OR(ISNUMBER(FIND("fish ",C1218)),ISNUMBER(FIND("Fish ",C1218)),ISNUMBER(FIND("aquatic",C1218)),ISNUMBER(FIND("daphnids",C1218)),ISNUMBER(FIND("Carcinus maenas",C1218)),ISNUMBER(FIND("Daphnia",C1218)),ISNUMBER(FIND("Ruditapes philippinarum",C1218)),ISNUMBER(FIND("daphnia",C1218)),ISNUMBER(FIND("marine",C1218)),ISNUMBER(FIND("mussel",C1218)),ISNUMBER(FIND("algae",C1218)),ISNUMBER(FIND("Donax faba",C1218)),ISNUMBER(FIND("estuarine",C1218)),ISNUMBER(FIND("snail",C1218)),ISNUMBER(FIND("Prorocentrum donghaiense",C1218)) )</f>
        <v>0</v>
      </c>
      <c r="AB1218" t="b">
        <f>OR(ISNUMBER(FIND(" rat ",C1218)),ISNUMBER(FIND(" rats ",C1218)),ISNUMBER(FIND(" Rats ",C1218)),ISNUMBER(FIND(" Rat ",C1218)),ISNUMBER(FIND(" rat.",C1218)),ISNUMBER(FIND(" rats.",C1218)),ISNUMBER(FIND("mouse",C1218)),ISNUMBER(FIND("mice",C1218)), ISNUMBER(FIND(" Mice",C1218)))</f>
        <v>0</v>
      </c>
      <c r="AC1218" t="b">
        <f>OR(ISNUMBER(FIND(" cell ",C1218)),ISNUMBER(FIND("fibroblast",C1218)),ISNUMBER(FIND("macrophage",C1218)),ISNUMBER(FIND("epithelial",C1218)),ISNUMBER(FIND("endothelial",C1218)),ISNUMBER(FIND("neuron",C1218)),ISNUMBER(FIND(" cells ",C1218)),ISNUMBER(FIND("RBC",C1218)),ISNUMBER(FIND("mitochond",C1218)),ISNUMBER(FIND("adipocyte",C1218)),ISNUMBER(FIND("osteo",C1218)),ISNUMBER(FIND("keratin",C1218)),ISNUMBER(FIND(" cell's ",C1218)),ISNUMBER(FIND("eukary",C1218)),ISNUMBER(FIND("sperm",C1218)))</f>
        <v>1</v>
      </c>
      <c r="AD1218" t="b">
        <f>OR(ISNUMBER(FIND("human",B1218)),ISNUMBER(FIND("workers",B1218)),ISNUMBER(FIND("workforces",B1218)),ISNUMBER(FIND("occupational",B1218)),ISNUMBER(FIND("Case report",B1218)),ISNUMBER(FIND("Workplaces",B1218)),ISNUMBER(FIND("worker",B1218)))</f>
        <v>0</v>
      </c>
      <c r="AE1218" t="b">
        <f>OR(ISNUMBER(FIND(" plant ",C1218)),ISNUMBER(FIND("Plant ",C1218)),ISNUMBER(FIND("tomato",C1218)),ISNUMBER(FIND("plants",C1218)),ISNUMBER(FIND("Plants",C1218)),ISNUMBER(FIND("algae",C1218)),ISNUMBER(FIND("lettuce",C1218)),ISNUMBER(FIND("green gram sprouts ",C1218)),ISNUMBER(FIND("Cucurbita pepo",C1218)),ISNUMBER(FIND("bean ",C1218)),ISNUMBER(FIND("chloroplast",C1218)),ISNUMBER(FIND("chlorophyll",C1218)),ISNUMBER(FIND("seedling",C1218)),ISNUMBER(FIND("canola",C1218)),ISNUMBER(FIND("shoot",C1218)),ISNUMBER(FIND("photosynthes",C1218)),ISNUMBER(FIND(" leaves ",C1218)),,ISNUMBER(FIND("agriculture",C1218)),ISNUMBER(FIND(" crops ",C1218)))</f>
        <v>0</v>
      </c>
      <c r="AF1218" t="b">
        <f>OR(ISNUMBER(FIND("bacteria",C1218)),ISNUMBER(FIND("Bacteria",C1218)),ISNUMBER(FIND("Bacterium",C1218)),ISNUMBER(FIND("bacterium",C1218)),ISNUMBER(FIND(" coli ",C1218)))</f>
        <v>0</v>
      </c>
      <c r="AG1218" t="b">
        <f>OR(ISNUMBER(FIND("fungi",C1218)),ISNUMBER(FIND("Fungi",C1218)),ISNUMBER(FIND("fungus",C1218)),ISNUMBER(FIND("Fungus",C1218)),ISNUMBER(FIND("mushroom",C1218)),ISNUMBER(FIND("Mushroom",C1218)),ISNUMBER(FIND(" mold ",C1218)))</f>
        <v>0</v>
      </c>
      <c r="AH1218" t="b">
        <f>OR(ISNUMBER(FIND("Pig ",C1218)),ISNUMBER(FIND("pig ",C1218)),ISNUMBER(FIND("Pigs ",C1218)),ISNUMBER(FIND("pigs ",C1218)))</f>
        <v>0</v>
      </c>
      <c r="AI1218" t="b">
        <f>OR(ISNUMBER(FIND(" C. elegans",C1218)),ISNUMBER(FIND("Caenorhabditis elegans",C1218)),ISNUMBER(FIND("earthworms",C1218)),ISNUMBER(FIND(" Ficopomatus enigmaticus",C1218)),ISNUMBER(FIND("larva",C1218)),ISNUMBER(FIND("Lumbriculus variegatus",C1218)),ISNUMBER(FIND("nematode",C1218)))</f>
        <v>0</v>
      </c>
      <c r="AJ1218" t="b">
        <f>NOT(OR(AA1218,AB1218,AC1218,AD1218,AE1218,AF1218,AG1218,AH1218,AI1218))</f>
        <v>0</v>
      </c>
      <c r="AL1218" t="b">
        <f>OR(AA1218,AB1218,AD1218,AE1218,AF1218,AG1218,AH1218,AI1218)</f>
        <v>0</v>
      </c>
      <c r="AM1218" t="b">
        <f>IF(Table1[[#This Row],[In vivo?]],IF(Table1[[#This Row],[Cell]],FALSE,TRUE),FALSE)</f>
        <v>0</v>
      </c>
      <c r="AN1218" t="b">
        <f>AND(AC1218,AL1218)</f>
        <v>0</v>
      </c>
      <c r="AO1218" t="b">
        <f>IF(Table1[[#This Row],[Cell]],IF(Table1[[#This Row],[In vivo?]],FALSE,TRUE),FALSE)</f>
        <v>1</v>
      </c>
      <c r="AP1218" t="b">
        <f>NOT(OR(Table1[[#This Row],[In vivo?]],Table1[[#This Row],[Only in Cell]]))</f>
        <v>0</v>
      </c>
      <c r="AQ1218" t="str">
        <f>IF(OR(Table1[[#This Row],[Rodents]],Table1[[#This Row],[Human]],Table1[[#This Row],[Pig]]),OR(ISNUMBER(FIND("pulmonary",C1218)),ISNUMBER(FIND("lung",C1218))),"NA")</f>
        <v>NA</v>
      </c>
      <c r="AR1218" t="str">
        <f>IF(OR(Table1[[#This Row],[Rodents]],Table1[[#This Row],[Human]],Table1[[#This Row],[Pig]]),OR(ISNUMBER(FIND("skin",C1218)),ISNUMBER(FIND("dermal",C1218))),"NA")</f>
        <v>NA</v>
      </c>
      <c r="AS1218" t="str">
        <f>IF(OR(Table1[[#This Row],[Rodents]],Table1[[#This Row],[Human]],Table1[[#This Row],[Pig]]),OR(ISNUMBER(FIND("liver",C1218)),ISNUMBER(FIND("hepat",C1218))),"NA")</f>
        <v>NA</v>
      </c>
      <c r="AT1218" t="str">
        <f>IF(OR(Table1[[#This Row],[Rodents]],Table1[[#This Row],[Human]],Table1[[#This Row],[Pig]]),OR(ISNUMBER(FIND("kidney",C1218)),ISNUMBER(FIND("neph",C1218))),"NA")</f>
        <v>NA</v>
      </c>
      <c r="AU1218" t="str">
        <f>IF(OR(Table1[[#This Row],[Rodents]],Table1[[#This Row],[Human]],Table1[[#This Row],[Pig]]),OR(ISNUMBER(FIND("brain",C1218)),ISNUMBER(FIND("neur",C1218)),ISNUMBER(FIND("nerv",C1218))),"NA")</f>
        <v>NA</v>
      </c>
      <c r="AV1218" t="str">
        <f>IF(OR(Table1[[#This Row],[Rodents]],Table1[[#This Row],[Human]],Table1[[#This Row],[Pig]]),OR(ISNUMBER(FIND("heart",C1218)),ISNUMBER(FIND("cardi",C1218))),"NA")</f>
        <v>NA</v>
      </c>
      <c r="AW1218" t="str">
        <f>IF(OR(Table1[[#This Row],[Rodents]],Table1[[#This Row],[Human]],Table1[[#This Row],[Pig]]),OR(ISNUMBER(FIND("gastro",C1218)),ISNUMBER(FIND("intesti",C1218)),ISNUMBER(FIND("stomach",C1218))),"NA")</f>
        <v>NA</v>
      </c>
      <c r="AX1218" t="str">
        <f>IF(OR(Table1[[#This Row],[Rodents]],Table1[[#This Row],[Human]],Table1[[#This Row],[Pig]]),NOT(OR(AQ1218,AR1218,AS1218,AT1218,AU1218,AV1218,AW1218)),"NA")</f>
        <v>NA</v>
      </c>
      <c r="AY1218" t="b">
        <f>OR(ISNUMBER(FIND("SWCNT",C1218)),ISNUMBER(FIND("SWNT",C1218)),ISNUMBER(FIND("single-wall",C1218)),ISNUMBER(FIND("single wall",C1218)),ISNUMBER(FIND("Single wall",C1218)),ISNUMBER(FIND("Single-wall",C1218)),ISNUMBER(FIND("SWCNT",B1218)),ISNUMBER(FIND("SWNT",B1218)),ISNUMBER(FIND("single-wall",B1218)),ISNUMBER(FIND("single wall",B1218)),ISNUMBER(FIND("Single-wall",B1218)),ISNUMBER(FIND("Single wall",B1218)))</f>
        <v>1</v>
      </c>
      <c r="AZ1218" t="b">
        <f>OR(ISNUMBER(FIND("MWCNT",C1218)),ISNUMBER(FIND("MWNT",C1218)),ISNUMBER(FIND("multi-wall",C1218)),ISNUMBER(FIND("multi wall",C1218)),ISNUMBER(FIND("multiwall",C1218)),ISNUMBER(FIND("Multi-wall",C1218)),ISNUMBER(FIND("Multi wall",C1218)),ISNUMBER(FIND("Multiwall",C1218)),ISNUMBER(FIND("MWCNT",B1218)),ISNUMBER(FIND("MWNT",B1218)),ISNUMBER(FIND("multi-wall",B1218)),ISNUMBER(FIND("multi wall",B1218)),ISNUMBER(FIND("multiwall",B1218)),ISNUMBER(FIND("Multi-wall",B1218)),ISNUMBER(FIND("Multi wall",B1218)),ISNUMBER(FIND("Multiwall",B1218)),ISNUMBER(FIND("Double-wall",B1218)),ISNUMBER(FIND("Double wall",B1218)),ISNUMBER(FIND("Doublewall",B1218)),ISNUMBER(FIND("double-wall",B1218)),ISNUMBER(FIND("double wall",B1218)),ISNUMBER(FIND("doublewall",B1218)))</f>
        <v>0</v>
      </c>
      <c r="BA1218" t="b">
        <f>AND(Table1[[#This Row],[SWCNT]],Table1[[#This Row],[MWCNT]])</f>
        <v>0</v>
      </c>
      <c r="BB1218" t="b">
        <f>IF(Table1[[#This Row],[SWCNT]]=TRUE,FALSE,IF(Table1[[#This Row],[MWCNT]]=TRUE,FALSE,TRUE))</f>
        <v>0</v>
      </c>
      <c r="BC1218" s="18"/>
    </row>
    <row r="1219" spans="1:55" ht="185">
      <c r="A1219" t="s">
        <v>122</v>
      </c>
      <c r="B1219" s="2" t="s">
        <v>125</v>
      </c>
      <c r="C1219" s="16" t="s">
        <v>128</v>
      </c>
      <c r="D1219" s="17" t="s">
        <v>131</v>
      </c>
      <c r="E1219" s="2">
        <v>2023</v>
      </c>
      <c r="F1219" t="b">
        <f>OR(ISNUMBER(FIND("cytotoxic",C1219)),ISNUMBER(FIND("Cytotoxic",C1219)),ISNUMBER(FIND("cellular toxicity",C1219)),ISNUMBER(FIND("cell death",C1219)),ISNUMBER(FIND("viable",C1219)),ISNUMBER(FIND("phytotoxic",C1219)),ISNUMBER(FIND("acute toxicity",C1219)),ISNUMBER(FIND("MTT",C1219)),ISNUMBER(FIND("survival",C1219)),ISNUMBER(FIND("prolifer",C1219)),ISNUMBER(FIND("apoptosis",C1219)),ISNUMBER(FIND("neurotoxic",C1219)),ISNUMBER(FIND("  lysis ",C1219)),ISNUMBER(FIND("necrosis",C1219)),ISNUMBER(FIND("cellular death",C1219))*3,ISNUMBER(FIND("LDH",C1219)),ISNUMBER(FIND("Acute toxicity",C1219)))</f>
        <v>1</v>
      </c>
      <c r="G1219" t="b">
        <f>OR(ISNUMBER(FIND("genotoxic",C1219)),ISNUMBER(FIND("genotoxicity",C1219)),ISNUMBER(FIND("DNA damage",C1219)),ISNUMBER(FIND("DNA",C1219)),ISNUMBER(FIND("RNA",C1219)),ISNUMBER(FIND("mesothelioma",C1219)),ISNUMBER(FIND("carcino",C1219)),ISNUMBER(FIND("mutagen",C1219)),ISNUMBER(FIND("genetic",C1219)))</f>
        <v>0</v>
      </c>
      <c r="H1219" t="b">
        <f>OR(ISNUMBER(FIND("inflammatory",C1219)),ISNUMBER(FIND("inflamm",C1219)))</f>
        <v>0</v>
      </c>
      <c r="I1219" t="b">
        <f>OR(ISNUMBER(FIND("immune",C1219)),ISNUMBER(FIND("immunological",C1219)),ISNUMBER(FIND("interleuk",C1219)),ISNUMBER(FIND("platelet activation",C1219)),ISNUMBER(FIND("monocyte",C1219)),ISNUMBER(FIND("leukocyte",C1219)),ISNUMBER(FIND("cytokine",C1219)),ISNUMBER(FIND("CD4",C1219)),ISNUMBER(FIND("CD8",C1219)),ISNUMBER(FIND("T-cell",C1219)))</f>
        <v>1</v>
      </c>
      <c r="J1219" t="b">
        <f>OR(ISNUMBER(FIND("reactive oxygen",C1219)),ISNUMBER(FIND("ROS",C1219)),ISNUMBER(FIND("free radical",C1219)),ISNUMBER(FIND("oxidative stress",C1219)),ISNUMBER(FIND("peroxid",C1219)),ISNUMBER(FIND("oxidative",C1219)),ISNUMBER(FIND("antioxid",C1219)))</f>
        <v>1</v>
      </c>
      <c r="K1219" t="b">
        <f>OR(ISNUMBER(FIND("autophag",C1219)))</f>
        <v>0</v>
      </c>
      <c r="L1219" t="b">
        <f>OR(ISNUMBER(FIND("morpholog",C1219)))</f>
        <v>0</v>
      </c>
      <c r="M1219" t="b">
        <f>OR(ISNUMBER(FIND("fibrosis",C1219)),ISNUMBER(FIND("Fibrosis",C1219)),ISNUMBER(FIND("fibrot",C1219)))</f>
        <v>0</v>
      </c>
      <c r="N1219" t="b">
        <f>OR(ISNUMBER(FIND("offspring",C1219)),ISNUMBER(FIND("Parental",C1219)),ISNUMBER(FIND("parental",C1219)),ISNUMBER(FIND("germline",C1219)),ISNUMBER(FIND("reproduc",C1219)),ISNUMBER(FIND("embryo",C1219)))</f>
        <v>0</v>
      </c>
      <c r="O1219" t="b">
        <f>OR(ISNUMBER(FIND("metabol",C1219)),ISNUMBER(FIND("Metabol",C1219)),ISNUMBER(FIND("digest",C1219)),ISNUMBER(FIND("mitochon",C1219)))</f>
        <v>0</v>
      </c>
      <c r="P1219" t="b">
        <f>OR(ISNUMBER(FIND("ecotox",C1219)),ISNUMBER(FIND("Ecotox",B1219)),ISNUMBER(FIND("ecotox",B1219)),ISNUMBER(FIND("Ecotox",C1219)))</f>
        <v>0</v>
      </c>
      <c r="Q1219" t="b">
        <f>OR(ISNUMBER(FIND("Bioaccum",C1219)),ISNUMBER(FIND("bioaccum",C1219)),ISNUMBER(FIND("accum",C1219)))</f>
        <v>0</v>
      </c>
      <c r="R1219" t="b">
        <f>OR(ISNUMBER(FIND("Occupation",C1219)),ISNUMBER(FIND("occupation",C1219)),ISNUMBER(FIND("worker",C1219)),ISNUMBER(FIND("workforce",C1219)))</f>
        <v>0</v>
      </c>
      <c r="S1219" t="b">
        <f>NOT(OR(F1219,G1219,H1219,I1219,J1219,K1219,L1219,M1219,N1219,O1219,P1219,Q1219,R1219))</f>
        <v>0</v>
      </c>
      <c r="U1219" t="b">
        <f>OR(Table1[[#This Row],[Inflammation]],Table1[[#This Row],[Immune]])</f>
        <v>1</v>
      </c>
      <c r="V1219" t="str">
        <f>IF(OR(Table1[[#This Row],[Rodents]],Table1[[#This Row],[Human]],Table1[[#This Row],[Pig]]),OR(ISNUMBER(FIND("intratrach",C1219)),ISNUMBER(FIND("nasal ",C1219)),ISNUMBER(FIND("instill",C1219))),"NA")</f>
        <v>NA</v>
      </c>
      <c r="W1219" t="str">
        <f>IF(OR(Table1[[#This Row],[Rodents]],Table1[[#This Row],[Human]],Table1[[#This Row],[Pig]]),OR(ISNUMBER(FIND("dermal",C1219)),ISNUMBER(FIND("skin ",C1219))),"NA")</f>
        <v>NA</v>
      </c>
      <c r="X1219" t="str">
        <f>IF(OR(Table1[[#This Row],[Rodents]],Table1[[#This Row],[Human]],Table1[[#This Row],[Pig]]),OR(ISNUMBER(FIND("injected",C1219)),ISNUMBER(FIND("periton",C1219)),ISNUMBER(FIND("intrascrot",C1219))),"NA")</f>
        <v>NA</v>
      </c>
      <c r="Y1219" t="str">
        <f>IF(OR(Table1[[#This Row],[Rodents]],Table1[[#This Row],[Human]],Table1[[#This Row],[Pig]]),NOT(OR(Table1[[#This Row],[Inhaled/Intratracheal/intranasal]],Table1[[#This Row],[Dermal]],Table1[[#This Row],[Injected]])),"NA")</f>
        <v>NA</v>
      </c>
      <c r="AA1219" t="b">
        <f>OR(ISNUMBER(FIND("fish ",C1219)),ISNUMBER(FIND("Fish ",C1219)),ISNUMBER(FIND("aquatic",C1219)),ISNUMBER(FIND("daphnids",C1219)),ISNUMBER(FIND("Carcinus maenas",C1219)),ISNUMBER(FIND("Daphnia",C1219)),ISNUMBER(FIND("Ruditapes philippinarum",C1219)),ISNUMBER(FIND("daphnia",C1219)),ISNUMBER(FIND("marine",C1219)),ISNUMBER(FIND("mussel",C1219)),ISNUMBER(FIND("algae",C1219)),ISNUMBER(FIND("Donax faba",C1219)),ISNUMBER(FIND("estuarine",C1219)),ISNUMBER(FIND("snail",C1219)),ISNUMBER(FIND("Prorocentrum donghaiense",C1219)) )</f>
        <v>0</v>
      </c>
      <c r="AB1219" t="b">
        <f>OR(ISNUMBER(FIND(" rat ",C1219)),ISNUMBER(FIND(" rats ",C1219)),ISNUMBER(FIND(" Rats ",C1219)),ISNUMBER(FIND(" Rat ",C1219)),ISNUMBER(FIND(" rat.",C1219)),ISNUMBER(FIND(" rats.",C1219)),ISNUMBER(FIND("mouse",C1219)),ISNUMBER(FIND("mice",C1219)), ISNUMBER(FIND(" Mice",C1219)))</f>
        <v>0</v>
      </c>
      <c r="AC1219" t="b">
        <f>OR(ISNUMBER(FIND(" cell ",C1219)),ISNUMBER(FIND("fibroblast",C1219)),ISNUMBER(FIND("macrophage",C1219)),ISNUMBER(FIND("epithelial",C1219)),ISNUMBER(FIND("endothelial",C1219)),ISNUMBER(FIND("neuron",C1219)),ISNUMBER(FIND(" cells ",C1219)),ISNUMBER(FIND("RBC",C1219)),ISNUMBER(FIND("mitochond",C1219)),ISNUMBER(FIND("adipocyte",C1219)),ISNUMBER(FIND("osteo",C1219)),ISNUMBER(FIND("keratin",C1219)),ISNUMBER(FIND(" cell's ",C1219)),ISNUMBER(FIND("eukary",C1219)),ISNUMBER(FIND("sperm",C1219)))</f>
        <v>1</v>
      </c>
      <c r="AD1219" t="b">
        <f>OR(ISNUMBER(FIND("human",B1219)),ISNUMBER(FIND("workers",B1219)),ISNUMBER(FIND("workforces",B1219)),ISNUMBER(FIND("occupational",B1219)),ISNUMBER(FIND("Case report",B1219)),ISNUMBER(FIND("Workplaces",B1219)),ISNUMBER(FIND("worker",B1219)))</f>
        <v>0</v>
      </c>
      <c r="AE1219" t="b">
        <f>OR(ISNUMBER(FIND(" plant ",C1219)),ISNUMBER(FIND("Plant ",C1219)),ISNUMBER(FIND("tomato",C1219)),ISNUMBER(FIND("plants",C1219)),ISNUMBER(FIND("Plants",C1219)),ISNUMBER(FIND("algae",C1219)),ISNUMBER(FIND("lettuce",C1219)),ISNUMBER(FIND("green gram sprouts ",C1219)),ISNUMBER(FIND("Cucurbita pepo",C1219)),ISNUMBER(FIND("bean ",C1219)),ISNUMBER(FIND("chloroplast",C1219)),ISNUMBER(FIND("chlorophyll",C1219)),ISNUMBER(FIND("seedling",C1219)),ISNUMBER(FIND("canola",C1219)),ISNUMBER(FIND("shoot",C1219)),ISNUMBER(FIND("photosynthes",C1219)),ISNUMBER(FIND(" leaves ",C1219)),,ISNUMBER(FIND("agriculture",C1219)),ISNUMBER(FIND(" crops ",C1219)))</f>
        <v>0</v>
      </c>
      <c r="AF1219" t="b">
        <f>OR(ISNUMBER(FIND("bacteria",C1219)),ISNUMBER(FIND("Bacteria",C1219)),ISNUMBER(FIND("Bacterium",C1219)),ISNUMBER(FIND("bacterium",C1219)),ISNUMBER(FIND(" coli ",C1219)))</f>
        <v>0</v>
      </c>
      <c r="AG1219" t="b">
        <f>OR(ISNUMBER(FIND("fungi",C1219)),ISNUMBER(FIND("Fungi",C1219)),ISNUMBER(FIND("fungus",C1219)),ISNUMBER(FIND("Fungus",C1219)),ISNUMBER(FIND("mushroom",C1219)),ISNUMBER(FIND("Mushroom",C1219)),ISNUMBER(FIND(" mold ",C1219)))</f>
        <v>0</v>
      </c>
      <c r="AH1219" t="b">
        <f>OR(ISNUMBER(FIND("Pig ",C1219)),ISNUMBER(FIND("pig ",C1219)),ISNUMBER(FIND("Pigs ",C1219)),ISNUMBER(FIND("pigs ",C1219)))</f>
        <v>0</v>
      </c>
      <c r="AI1219" t="b">
        <f>OR(ISNUMBER(FIND(" C. elegans",C1219)),ISNUMBER(FIND("Caenorhabditis elegans",C1219)),ISNUMBER(FIND("earthworms",C1219)),ISNUMBER(FIND(" Ficopomatus enigmaticus",C1219)),ISNUMBER(FIND("larva",C1219)),ISNUMBER(FIND("Lumbriculus variegatus",C1219)),ISNUMBER(FIND("nematode",C1219)))</f>
        <v>0</v>
      </c>
      <c r="AJ1219" t="b">
        <f>NOT(OR(AA1219,AB1219,AC1219,AD1219,AE1219,AF1219,AG1219,AH1219,AI1219))</f>
        <v>0</v>
      </c>
      <c r="AL1219" t="b">
        <f>OR(AA1219,AB1219,AD1219,AE1219,AF1219,AG1219,AH1219,AI1219)</f>
        <v>0</v>
      </c>
      <c r="AM1219" t="b">
        <f>IF(Table1[[#This Row],[In vivo?]],IF(Table1[[#This Row],[Cell]],FALSE,TRUE),FALSE)</f>
        <v>0</v>
      </c>
      <c r="AN1219" t="b">
        <f>AND(AC1219,AL1219)</f>
        <v>0</v>
      </c>
      <c r="AO1219" t="b">
        <f>IF(Table1[[#This Row],[Cell]],IF(Table1[[#This Row],[In vivo?]],FALSE,TRUE),FALSE)</f>
        <v>1</v>
      </c>
      <c r="AP1219" t="b">
        <f>NOT(OR(Table1[[#This Row],[In vivo?]],Table1[[#This Row],[Only in Cell]]))</f>
        <v>0</v>
      </c>
      <c r="AQ1219" t="str">
        <f>IF(OR(Table1[[#This Row],[Rodents]],Table1[[#This Row],[Human]],Table1[[#This Row],[Pig]]),OR(ISNUMBER(FIND("pulmonary",C1219)),ISNUMBER(FIND("lung",C1219))),"NA")</f>
        <v>NA</v>
      </c>
      <c r="AR1219" t="str">
        <f>IF(OR(Table1[[#This Row],[Rodents]],Table1[[#This Row],[Human]],Table1[[#This Row],[Pig]]),OR(ISNUMBER(FIND("skin",C1219)),ISNUMBER(FIND("dermal",C1219))),"NA")</f>
        <v>NA</v>
      </c>
      <c r="AS1219" t="str">
        <f>IF(OR(Table1[[#This Row],[Rodents]],Table1[[#This Row],[Human]],Table1[[#This Row],[Pig]]),OR(ISNUMBER(FIND("liver",C1219)),ISNUMBER(FIND("hepat",C1219))),"NA")</f>
        <v>NA</v>
      </c>
      <c r="AT1219" t="str">
        <f>IF(OR(Table1[[#This Row],[Rodents]],Table1[[#This Row],[Human]],Table1[[#This Row],[Pig]]),OR(ISNUMBER(FIND("kidney",C1219)),ISNUMBER(FIND("neph",C1219))),"NA")</f>
        <v>NA</v>
      </c>
      <c r="AU1219" t="str">
        <f>IF(OR(Table1[[#This Row],[Rodents]],Table1[[#This Row],[Human]],Table1[[#This Row],[Pig]]),OR(ISNUMBER(FIND("brain",C1219)),ISNUMBER(FIND("neur",C1219)),ISNUMBER(FIND("nerv",C1219))),"NA")</f>
        <v>NA</v>
      </c>
      <c r="AV1219" t="str">
        <f>IF(OR(Table1[[#This Row],[Rodents]],Table1[[#This Row],[Human]],Table1[[#This Row],[Pig]]),OR(ISNUMBER(FIND("heart",C1219)),ISNUMBER(FIND("cardi",C1219))),"NA")</f>
        <v>NA</v>
      </c>
      <c r="AW1219" t="str">
        <f>IF(OR(Table1[[#This Row],[Rodents]],Table1[[#This Row],[Human]],Table1[[#This Row],[Pig]]),OR(ISNUMBER(FIND("gastro",C1219)),ISNUMBER(FIND("intesti",C1219)),ISNUMBER(FIND("stomach",C1219))),"NA")</f>
        <v>NA</v>
      </c>
      <c r="AX1219" t="str">
        <f>IF(OR(Table1[[#This Row],[Rodents]],Table1[[#This Row],[Human]],Table1[[#This Row],[Pig]]),NOT(OR(AQ1219,AR1219,AS1219,AT1219,AU1219,AV1219,AW1219)),"NA")</f>
        <v>NA</v>
      </c>
      <c r="AY1219" t="b">
        <f>OR(ISNUMBER(FIND("SWCNT",C1219)),ISNUMBER(FIND("SWNT",C1219)),ISNUMBER(FIND("single-wall",C1219)),ISNUMBER(FIND("single wall",C1219)),ISNUMBER(FIND("Single wall",C1219)),ISNUMBER(FIND("Single-wall",C1219)),ISNUMBER(FIND("SWCNT",B1219)),ISNUMBER(FIND("SWNT",B1219)),ISNUMBER(FIND("single-wall",B1219)),ISNUMBER(FIND("single wall",B1219)),ISNUMBER(FIND("Single-wall",B1219)),ISNUMBER(FIND("Single wall",B1219)))</f>
        <v>1</v>
      </c>
      <c r="AZ1219" t="b">
        <f>OR(ISNUMBER(FIND("MWCNT",C1219)),ISNUMBER(FIND("MWNT",C1219)),ISNUMBER(FIND("multi-wall",C1219)),ISNUMBER(FIND("multi wall",C1219)),ISNUMBER(FIND("multiwall",C1219)),ISNUMBER(FIND("Multi-wall",C1219)),ISNUMBER(FIND("Multi wall",C1219)),ISNUMBER(FIND("Multiwall",C1219)),ISNUMBER(FIND("MWCNT",B1219)),ISNUMBER(FIND("MWNT",B1219)),ISNUMBER(FIND("multi-wall",B1219)),ISNUMBER(FIND("multi wall",B1219)),ISNUMBER(FIND("multiwall",B1219)),ISNUMBER(FIND("Multi-wall",B1219)),ISNUMBER(FIND("Multi wall",B1219)),ISNUMBER(FIND("Multiwall",B1219)),ISNUMBER(FIND("Double-wall",B1219)),ISNUMBER(FIND("Double wall",B1219)),ISNUMBER(FIND("Doublewall",B1219)),ISNUMBER(FIND("double-wall",B1219)),ISNUMBER(FIND("double wall",B1219)),ISNUMBER(FIND("doublewall",B1219)))</f>
        <v>0</v>
      </c>
      <c r="BA1219" t="b">
        <f>AND(Table1[[#This Row],[SWCNT]],Table1[[#This Row],[MWCNT]])</f>
        <v>0</v>
      </c>
      <c r="BB1219" t="b">
        <f>IF(Table1[[#This Row],[SWCNT]]=TRUE,FALSE,IF(Table1[[#This Row],[MWCNT]]=TRUE,FALSE,TRUE))</f>
        <v>0</v>
      </c>
      <c r="BC1219" s="18"/>
    </row>
    <row r="1220" spans="1:55" ht="333">
      <c r="A1220" t="s">
        <v>123</v>
      </c>
      <c r="B1220" s="2" t="s">
        <v>126</v>
      </c>
      <c r="C1220" s="16" t="s">
        <v>129</v>
      </c>
      <c r="D1220" s="17" t="s">
        <v>132</v>
      </c>
      <c r="E1220" s="2">
        <v>2023</v>
      </c>
      <c r="F1220" t="b">
        <f>OR(ISNUMBER(FIND("cytotoxic",C1220)),ISNUMBER(FIND("Cytotoxic",C1220)),ISNUMBER(FIND("cellular toxicity",C1220)),ISNUMBER(FIND("cell death",C1220)),ISNUMBER(FIND("viable",C1220)),ISNUMBER(FIND("phytotoxic",C1220)),ISNUMBER(FIND("acute toxicity",C1220)),ISNUMBER(FIND("MTT",C1220)),ISNUMBER(FIND("survival",C1220)),ISNUMBER(FIND("prolifer",C1220)),ISNUMBER(FIND("apoptosis",C1220)),ISNUMBER(FIND("neurotoxic",C1220)),ISNUMBER(FIND("  lysis ",C1220)),ISNUMBER(FIND("necrosis",C1220)),ISNUMBER(FIND("cellular death",C1220))*3,ISNUMBER(FIND("LDH",C1220)),ISNUMBER(FIND("Acute toxicity",C1220)))</f>
        <v>0</v>
      </c>
      <c r="G1220" t="b">
        <f>OR(ISNUMBER(FIND("genotoxic",C1220)),ISNUMBER(FIND("genotoxicity",C1220)),ISNUMBER(FIND("DNA damage",C1220)),ISNUMBER(FIND("DNA",C1220)),ISNUMBER(FIND("RNA",C1220)),ISNUMBER(FIND("mesothelioma",C1220)),ISNUMBER(FIND("carcino",C1220)),ISNUMBER(FIND("mutagen",C1220)),ISNUMBER(FIND("genetic",C1220)))</f>
        <v>0</v>
      </c>
      <c r="H1220" t="b">
        <f>OR(ISNUMBER(FIND("inflammatory",C1220)),ISNUMBER(FIND("inflamm",C1220)))</f>
        <v>0</v>
      </c>
      <c r="I1220" t="b">
        <f>OR(ISNUMBER(FIND("immune",C1220)),ISNUMBER(FIND("immunological",C1220)),ISNUMBER(FIND("interleuk",C1220)),ISNUMBER(FIND("platelet activation",C1220)),ISNUMBER(FIND("monocyte",C1220)),ISNUMBER(FIND("leukocyte",C1220)),ISNUMBER(FIND("cytokine",C1220)),ISNUMBER(FIND("CD4",C1220)),ISNUMBER(FIND("CD8",C1220)),ISNUMBER(FIND("T-cell",C1220)))</f>
        <v>1</v>
      </c>
      <c r="J1220" t="b">
        <f>OR(ISNUMBER(FIND("reactive oxygen",C1220)),ISNUMBER(FIND("ROS",C1220)),ISNUMBER(FIND("free radical",C1220)),ISNUMBER(FIND("oxidative stress",C1220)),ISNUMBER(FIND("peroxid",C1220)),ISNUMBER(FIND("oxidative",C1220)),ISNUMBER(FIND("antioxid",C1220)))</f>
        <v>0</v>
      </c>
      <c r="K1220" t="b">
        <f>OR(ISNUMBER(FIND("autophag",C1220)))</f>
        <v>0</v>
      </c>
      <c r="L1220" t="b">
        <f>OR(ISNUMBER(FIND("morpholog",C1220)))</f>
        <v>0</v>
      </c>
      <c r="M1220" t="b">
        <f>OR(ISNUMBER(FIND("fibrosis",C1220)),ISNUMBER(FIND("Fibrosis",C1220)),ISNUMBER(FIND("fibrot",C1220)))</f>
        <v>0</v>
      </c>
      <c r="N1220" t="b">
        <f>OR(ISNUMBER(FIND("offspring",C1220)),ISNUMBER(FIND("Parental",C1220)),ISNUMBER(FIND("parental",C1220)),ISNUMBER(FIND("germline",C1220)),ISNUMBER(FIND("reproduc",C1220)),ISNUMBER(FIND("embryo",C1220)))</f>
        <v>0</v>
      </c>
      <c r="O1220" t="b">
        <f>OR(ISNUMBER(FIND("metabol",C1220)),ISNUMBER(FIND("Metabol",C1220)),ISNUMBER(FIND("digest",C1220)),ISNUMBER(FIND("mitochon",C1220)))</f>
        <v>0</v>
      </c>
      <c r="P1220" t="b">
        <f>OR(ISNUMBER(FIND("ecotox",C1220)),ISNUMBER(FIND("Ecotox",B1220)),ISNUMBER(FIND("ecotox",B1220)),ISNUMBER(FIND("Ecotox",C1220)))</f>
        <v>0</v>
      </c>
      <c r="Q1220" t="b">
        <f>OR(ISNUMBER(FIND("Bioaccum",C1220)),ISNUMBER(FIND("bioaccum",C1220)),ISNUMBER(FIND("accum",C1220)))</f>
        <v>1</v>
      </c>
      <c r="R1220" t="b">
        <f>OR(ISNUMBER(FIND("Occupation",C1220)),ISNUMBER(FIND("occupation",C1220)),ISNUMBER(FIND("worker",C1220)),ISNUMBER(FIND("workforce",C1220)))</f>
        <v>0</v>
      </c>
      <c r="S1220" t="b">
        <f>NOT(OR(F1220,G1220,H1220,I1220,J1220,K1220,L1220,M1220,N1220,O1220,P1220,Q1220,R1220))</f>
        <v>0</v>
      </c>
      <c r="U1220" t="b">
        <f>OR(Table1[[#This Row],[Inflammation]],Table1[[#This Row],[Immune]])</f>
        <v>1</v>
      </c>
      <c r="V1220" t="b">
        <f>IF(OR(Table1[[#This Row],[Rodents]],Table1[[#This Row],[Human]],Table1[[#This Row],[Pig]]),OR(ISNUMBER(FIND("intratrach",C1220)),ISNUMBER(FIND("nasal ",C1220)),ISNUMBER(FIND("instill",C1220))),"NA")</f>
        <v>0</v>
      </c>
      <c r="W1220" t="b">
        <f>IF(OR(Table1[[#This Row],[Rodents]],Table1[[#This Row],[Human]],Table1[[#This Row],[Pig]]),OR(ISNUMBER(FIND("dermal",C1220)),ISNUMBER(FIND("skin ",C1220))),"NA")</f>
        <v>0</v>
      </c>
      <c r="X1220" t="b">
        <f>IF(OR(Table1[[#This Row],[Rodents]],Table1[[#This Row],[Human]],Table1[[#This Row],[Pig]]),OR(ISNUMBER(FIND("injected",C1220)),ISNUMBER(FIND("periton",C1220)),ISNUMBER(FIND("intrascrot",C1220))),"NA")</f>
        <v>0</v>
      </c>
      <c r="Y1220" t="b">
        <f>IF(OR(Table1[[#This Row],[Rodents]],Table1[[#This Row],[Human]],Table1[[#This Row],[Pig]]),NOT(OR(Table1[[#This Row],[Inhaled/Intratracheal/intranasal]],Table1[[#This Row],[Dermal]],Table1[[#This Row],[Injected]])),"NA")</f>
        <v>1</v>
      </c>
      <c r="AA1220" t="b">
        <f>OR(ISNUMBER(FIND("fish ",C1220)),ISNUMBER(FIND("Fish ",C1220)),ISNUMBER(FIND("aquatic",C1220)),ISNUMBER(FIND("daphnids",C1220)),ISNUMBER(FIND("Carcinus maenas",C1220)),ISNUMBER(FIND("Daphnia",C1220)),ISNUMBER(FIND("Ruditapes philippinarum",C1220)),ISNUMBER(FIND("daphnia",C1220)),ISNUMBER(FIND("marine",C1220)),ISNUMBER(FIND("mussel",C1220)),ISNUMBER(FIND("algae",C1220)),ISNUMBER(FIND("Donax faba",C1220)),ISNUMBER(FIND("estuarine",C1220)),ISNUMBER(FIND("snail",C1220)),ISNUMBER(FIND("Prorocentrum donghaiense",C1220)) )</f>
        <v>0</v>
      </c>
      <c r="AB1220" t="b">
        <f>OR(ISNUMBER(FIND(" rat ",C1220)),ISNUMBER(FIND(" rats ",C1220)),ISNUMBER(FIND(" Rats ",C1220)),ISNUMBER(FIND(" Rat ",C1220)),ISNUMBER(FIND(" rat.",C1220)),ISNUMBER(FIND(" rats.",C1220)),ISNUMBER(FIND("mouse",C1220)),ISNUMBER(FIND("mice",C1220)), ISNUMBER(FIND(" Mice",C1220)))</f>
        <v>1</v>
      </c>
      <c r="AC1220" t="b">
        <f>OR(ISNUMBER(FIND(" cell ",C1220)),ISNUMBER(FIND("fibroblast",C1220)),ISNUMBER(FIND("macrophage",C1220)),ISNUMBER(FIND("epithelial",C1220)),ISNUMBER(FIND("endothelial",C1220)),ISNUMBER(FIND("neuron",C1220)),ISNUMBER(FIND(" cells ",C1220)),ISNUMBER(FIND("RBC",C1220)),ISNUMBER(FIND("mitochond",C1220)),ISNUMBER(FIND("adipocyte",C1220)),ISNUMBER(FIND("osteo",C1220)),ISNUMBER(FIND("keratin",C1220)),ISNUMBER(FIND(" cell's ",C1220)),ISNUMBER(FIND("eukary",C1220)),ISNUMBER(FIND("sperm",C1220)))</f>
        <v>1</v>
      </c>
      <c r="AD1220" t="b">
        <f>OR(ISNUMBER(FIND("human",B1220)),ISNUMBER(FIND("workers",B1220)),ISNUMBER(FIND("workforces",B1220)),ISNUMBER(FIND("occupational",B1220)),ISNUMBER(FIND("Case report",B1220)),ISNUMBER(FIND("Workplaces",B1220)),ISNUMBER(FIND("worker",B1220)))</f>
        <v>0</v>
      </c>
      <c r="AE1220" t="b">
        <f>OR(ISNUMBER(FIND(" plant ",C1220)),ISNUMBER(FIND("Plant ",C1220)),ISNUMBER(FIND("tomato",C1220)),ISNUMBER(FIND("plants",C1220)),ISNUMBER(FIND("Plants",C1220)),ISNUMBER(FIND("algae",C1220)),ISNUMBER(FIND("lettuce",C1220)),ISNUMBER(FIND("green gram sprouts ",C1220)),ISNUMBER(FIND("Cucurbita pepo",C1220)),ISNUMBER(FIND("bean ",C1220)),ISNUMBER(FIND("chloroplast",C1220)),ISNUMBER(FIND("chlorophyll",C1220)),ISNUMBER(FIND("seedling",C1220)),ISNUMBER(FIND("canola",C1220)),ISNUMBER(FIND("shoot",C1220)),ISNUMBER(FIND("photosynthes",C1220)),ISNUMBER(FIND(" leaves ",C1220)),,ISNUMBER(FIND("agriculture",C1220)),ISNUMBER(FIND(" crops ",C1220)))</f>
        <v>0</v>
      </c>
      <c r="AF1220" t="b">
        <f>OR(ISNUMBER(FIND("bacteria",C1220)),ISNUMBER(FIND("Bacteria",C1220)),ISNUMBER(FIND("Bacterium",C1220)),ISNUMBER(FIND("bacterium",C1220)),ISNUMBER(FIND(" coli ",C1220)))</f>
        <v>0</v>
      </c>
      <c r="AG1220" t="b">
        <f>OR(ISNUMBER(FIND("fungi",C1220)),ISNUMBER(FIND("Fungi",C1220)),ISNUMBER(FIND("fungus",C1220)),ISNUMBER(FIND("Fungus",C1220)),ISNUMBER(FIND("mushroom",C1220)),ISNUMBER(FIND("Mushroom",C1220)),ISNUMBER(FIND(" mold ",C1220)))</f>
        <v>0</v>
      </c>
      <c r="AH1220" t="b">
        <f>OR(ISNUMBER(FIND("Pig ",C1220)),ISNUMBER(FIND("pig ",C1220)),ISNUMBER(FIND("Pigs ",C1220)),ISNUMBER(FIND("pigs ",C1220)))</f>
        <v>0</v>
      </c>
      <c r="AI1220" t="b">
        <f>OR(ISNUMBER(FIND(" C. elegans",C1220)),ISNUMBER(FIND("Caenorhabditis elegans",C1220)),ISNUMBER(FIND("earthworms",C1220)),ISNUMBER(FIND(" Ficopomatus enigmaticus",C1220)),ISNUMBER(FIND("larva",C1220)),ISNUMBER(FIND("Lumbriculus variegatus",C1220)),ISNUMBER(FIND("nematode",C1220)))</f>
        <v>0</v>
      </c>
      <c r="AJ1220" t="b">
        <f>NOT(OR(AA1220,AB1220,AC1220,AD1220,AE1220,AF1220,AG1220,AH1220,AI1220))</f>
        <v>0</v>
      </c>
      <c r="AL1220" t="b">
        <f>OR(AA1220,AB1220,AD1220,AE1220,AF1220,AG1220,AH1220,AI1220)</f>
        <v>1</v>
      </c>
      <c r="AM1220" t="b">
        <f>IF(Table1[[#This Row],[In vivo?]],IF(Table1[[#This Row],[Cell]],FALSE,TRUE),FALSE)</f>
        <v>0</v>
      </c>
      <c r="AN1220" t="b">
        <f>AND(AC1220,AL1220)</f>
        <v>1</v>
      </c>
      <c r="AO1220" t="b">
        <f>IF(Table1[[#This Row],[Cell]],IF(Table1[[#This Row],[In vivo?]],FALSE,TRUE),FALSE)</f>
        <v>0</v>
      </c>
      <c r="AP1220" t="b">
        <f>NOT(OR(Table1[[#This Row],[In vivo?]],Table1[[#This Row],[Only in Cell]]))</f>
        <v>0</v>
      </c>
      <c r="AQ1220" t="b">
        <f>IF(OR(Table1[[#This Row],[Rodents]],Table1[[#This Row],[Human]],Table1[[#This Row],[Pig]]),OR(ISNUMBER(FIND("pulmonary",C1220)),ISNUMBER(FIND("lung",C1220))),"NA")</f>
        <v>1</v>
      </c>
      <c r="AR1220" t="b">
        <f>IF(OR(Table1[[#This Row],[Rodents]],Table1[[#This Row],[Human]],Table1[[#This Row],[Pig]]),OR(ISNUMBER(FIND("skin",C1220)),ISNUMBER(FIND("dermal",C1220))),"NA")</f>
        <v>0</v>
      </c>
      <c r="AS1220" t="b">
        <f>IF(OR(Table1[[#This Row],[Rodents]],Table1[[#This Row],[Human]],Table1[[#This Row],[Pig]]),OR(ISNUMBER(FIND("liver",C1220)),ISNUMBER(FIND("hepat",C1220))),"NA")</f>
        <v>1</v>
      </c>
      <c r="AT1220" t="b">
        <f>IF(OR(Table1[[#This Row],[Rodents]],Table1[[#This Row],[Human]],Table1[[#This Row],[Pig]]),OR(ISNUMBER(FIND("kidney",C1220)),ISNUMBER(FIND("neph",C1220))),"NA")</f>
        <v>0</v>
      </c>
      <c r="AU1220" t="b">
        <f>IF(OR(Table1[[#This Row],[Rodents]],Table1[[#This Row],[Human]],Table1[[#This Row],[Pig]]),OR(ISNUMBER(FIND("brain",C1220)),ISNUMBER(FIND("neur",C1220)),ISNUMBER(FIND("nerv",C1220))),"NA")</f>
        <v>0</v>
      </c>
      <c r="AV1220" t="b">
        <f>IF(OR(Table1[[#This Row],[Rodents]],Table1[[#This Row],[Human]],Table1[[#This Row],[Pig]]),OR(ISNUMBER(FIND("heart",C1220)),ISNUMBER(FIND("cardi",C1220))),"NA")</f>
        <v>0</v>
      </c>
      <c r="AW1220" t="b">
        <f>IF(OR(Table1[[#This Row],[Rodents]],Table1[[#This Row],[Human]],Table1[[#This Row],[Pig]]),OR(ISNUMBER(FIND("gastro",C1220)),ISNUMBER(FIND("intesti",C1220)),ISNUMBER(FIND("stomach",C1220))),"NA")</f>
        <v>0</v>
      </c>
      <c r="AX1220" t="b">
        <f>IF(OR(Table1[[#This Row],[Rodents]],Table1[[#This Row],[Human]],Table1[[#This Row],[Pig]]),NOT(OR(AQ1220,AR1220,AS1220,AT1220,AU1220,AV1220,AW1220)),"NA")</f>
        <v>0</v>
      </c>
      <c r="AY1220" t="b">
        <f>OR(ISNUMBER(FIND("SWCNT",C1220)),ISNUMBER(FIND("SWNT",C1220)),ISNUMBER(FIND("single-wall",C1220)),ISNUMBER(FIND("single wall",C1220)),ISNUMBER(FIND("Single wall",C1220)),ISNUMBER(FIND("Single-wall",C1220)),ISNUMBER(FIND("SWCNT",B1220)),ISNUMBER(FIND("SWNT",B1220)),ISNUMBER(FIND("single-wall",B1220)),ISNUMBER(FIND("single wall",B1220)),ISNUMBER(FIND("Single-wall",B1220)),ISNUMBER(FIND("Single wall",B1220)))</f>
        <v>0</v>
      </c>
      <c r="AZ1220" t="b">
        <f>OR(ISNUMBER(FIND("MWCNT",C1220)),ISNUMBER(FIND("MWNT",C1220)),ISNUMBER(FIND("multi-wall",C1220)),ISNUMBER(FIND("multi wall",C1220)),ISNUMBER(FIND("multiwall",C1220)),ISNUMBER(FIND("Multi-wall",C1220)),ISNUMBER(FIND("Multi wall",C1220)),ISNUMBER(FIND("Multiwall",C1220)),ISNUMBER(FIND("MWCNT",B1220)),ISNUMBER(FIND("MWNT",B1220)),ISNUMBER(FIND("multi-wall",B1220)),ISNUMBER(FIND("multi wall",B1220)),ISNUMBER(FIND("multiwall",B1220)),ISNUMBER(FIND("Multi-wall",B1220)),ISNUMBER(FIND("Multi wall",B1220)),ISNUMBER(FIND("Multiwall",B1220)),ISNUMBER(FIND("Double-wall",B1220)),ISNUMBER(FIND("Double wall",B1220)),ISNUMBER(FIND("Doublewall",B1220)),ISNUMBER(FIND("double-wall",B1220)),ISNUMBER(FIND("double wall",B1220)),ISNUMBER(FIND("doublewall",B1220)))</f>
        <v>1</v>
      </c>
      <c r="BA1220" t="b">
        <f>AND(Table1[[#This Row],[SWCNT]],Table1[[#This Row],[MWCNT]])</f>
        <v>0</v>
      </c>
      <c r="BB1220" t="b">
        <f>IF(Table1[[#This Row],[SWCNT]]=TRUE,FALSE,IF(Table1[[#This Row],[MWCNT]]=TRUE,FALSE,TRUE))</f>
        <v>0</v>
      </c>
      <c r="BC1220" s="18"/>
    </row>
    <row r="1221" spans="1:55" ht="203.5">
      <c r="A1221" t="s">
        <v>133</v>
      </c>
      <c r="B1221" s="2" t="s">
        <v>134</v>
      </c>
      <c r="C1221" s="16" t="s">
        <v>135</v>
      </c>
      <c r="D1221" s="17" t="s">
        <v>136</v>
      </c>
      <c r="E1221" s="2">
        <v>2023</v>
      </c>
      <c r="F1221" t="b">
        <f>OR(ISNUMBER(FIND("cytotoxic",C1221)),ISNUMBER(FIND("Cytotoxic",C1221)),ISNUMBER(FIND("cellular toxicity",C1221)),ISNUMBER(FIND("cell death",C1221)),ISNUMBER(FIND("viable",C1221)),ISNUMBER(FIND("phytotoxic",C1221)),ISNUMBER(FIND("acute toxicity",C1221)),ISNUMBER(FIND("MTT",C1221)),ISNUMBER(FIND("survival",C1221)),ISNUMBER(FIND("prolifer",C1221)),ISNUMBER(FIND("apoptosis",C1221)),ISNUMBER(FIND("neurotoxic",C1221)),ISNUMBER(FIND("  lysis ",C1221)),ISNUMBER(FIND("necrosis",C1221)),ISNUMBER(FIND("cellular death",C1221))*3,ISNUMBER(FIND("LDH",C1221)),ISNUMBER(FIND("Acute toxicity",C1221)))</f>
        <v>1</v>
      </c>
      <c r="G1221" t="b">
        <f>OR(ISNUMBER(FIND("genotoxic",C1221)),ISNUMBER(FIND("genotoxicity",C1221)),ISNUMBER(FIND("DNA damage",C1221)),ISNUMBER(FIND("DNA",C1221)),ISNUMBER(FIND("RNA",C1221)),ISNUMBER(FIND("mesothelioma",C1221)),ISNUMBER(FIND("carcino",C1221)),ISNUMBER(FIND("mutagen",C1221)),ISNUMBER(FIND("genetic",C1221)))</f>
        <v>1</v>
      </c>
      <c r="H1221" t="b">
        <f>OR(ISNUMBER(FIND("inflammatory",C1221)),ISNUMBER(FIND("inflamm",C1221)))</f>
        <v>0</v>
      </c>
      <c r="I1221" t="b">
        <f>OR(ISNUMBER(FIND("immune",C1221)),ISNUMBER(FIND("immunological",C1221)),ISNUMBER(FIND("interleuk",C1221)),ISNUMBER(FIND("platelet activation",C1221)),ISNUMBER(FIND("monocyte",C1221)),ISNUMBER(FIND("leukocyte",C1221)),ISNUMBER(FIND("cytokine",C1221)),ISNUMBER(FIND("CD4",C1221)),ISNUMBER(FIND("CD8",C1221)),ISNUMBER(FIND("T-cell",C1221)))</f>
        <v>0</v>
      </c>
      <c r="J1221" t="b">
        <f>OR(ISNUMBER(FIND("reactive oxygen",C1221)),ISNUMBER(FIND("ROS",C1221)),ISNUMBER(FIND("free radical",C1221)),ISNUMBER(FIND("oxidative stress",C1221)),ISNUMBER(FIND("peroxid",C1221)),ISNUMBER(FIND("oxidative",C1221)),ISNUMBER(FIND("antioxid",C1221)))</f>
        <v>0</v>
      </c>
      <c r="K1221" t="b">
        <f>OR(ISNUMBER(FIND("autophag",C1221)))</f>
        <v>0</v>
      </c>
      <c r="L1221" t="b">
        <f>OR(ISNUMBER(FIND("morpholog",C1221)))</f>
        <v>0</v>
      </c>
      <c r="M1221" t="b">
        <f>OR(ISNUMBER(FIND("fibrosis",C1221)),ISNUMBER(FIND("Fibrosis",C1221)),ISNUMBER(FIND("fibrot",C1221)))</f>
        <v>0</v>
      </c>
      <c r="N1221" t="b">
        <f>OR(ISNUMBER(FIND("offspring",C1221)),ISNUMBER(FIND("Parental",C1221)),ISNUMBER(FIND("parental",C1221)),ISNUMBER(FIND("germline",C1221)),ISNUMBER(FIND("reproduc",C1221)),ISNUMBER(FIND("embryo",C1221)))</f>
        <v>0</v>
      </c>
      <c r="O1221" t="b">
        <f>OR(ISNUMBER(FIND("metabol",C1221)),ISNUMBER(FIND("Metabol",C1221)),ISNUMBER(FIND("digest",C1221)),ISNUMBER(FIND("mitochon",C1221)))</f>
        <v>0</v>
      </c>
      <c r="P1221" t="b">
        <f>OR(ISNUMBER(FIND("ecotox",C1221)),ISNUMBER(FIND("Ecotox",B1221)),ISNUMBER(FIND("ecotox",B1221)),ISNUMBER(FIND("Ecotox",C1221)))</f>
        <v>0</v>
      </c>
      <c r="Q1221" t="b">
        <f>OR(ISNUMBER(FIND("Bioaccum",C1221)),ISNUMBER(FIND("bioaccum",C1221)),ISNUMBER(FIND("accum",C1221)))</f>
        <v>0</v>
      </c>
      <c r="R1221" t="b">
        <f>OR(ISNUMBER(FIND("Occupation",C1221)),ISNUMBER(FIND("occupation",C1221)),ISNUMBER(FIND("worker",C1221)),ISNUMBER(FIND("workforce",C1221)))</f>
        <v>0</v>
      </c>
      <c r="S1221" t="b">
        <f>NOT(OR(F1221,G1221,H1221,I1221,J1221,K1221,L1221,M1221,N1221,O1221,P1221,Q1221,R1221))</f>
        <v>0</v>
      </c>
      <c r="U1221" t="b">
        <f>OR(Table1[[#This Row],[Inflammation]],Table1[[#This Row],[Immune]])</f>
        <v>0</v>
      </c>
      <c r="V1221" t="str">
        <f>IF(OR(Table1[[#This Row],[Rodents]],Table1[[#This Row],[Human]],Table1[[#This Row],[Pig]]),OR(ISNUMBER(FIND("intratrach",C1221)),ISNUMBER(FIND("nasal ",C1221)),ISNUMBER(FIND("instill",C1221))),"NA")</f>
        <v>NA</v>
      </c>
      <c r="W1221" t="str">
        <f>IF(OR(Table1[[#This Row],[Rodents]],Table1[[#This Row],[Human]],Table1[[#This Row],[Pig]]),OR(ISNUMBER(FIND("dermal",C1221)),ISNUMBER(FIND("skin ",C1221))),"NA")</f>
        <v>NA</v>
      </c>
      <c r="X1221" t="str">
        <f>IF(OR(Table1[[#This Row],[Rodents]],Table1[[#This Row],[Human]],Table1[[#This Row],[Pig]]),OR(ISNUMBER(FIND("injected",C1221)),ISNUMBER(FIND("periton",C1221)),ISNUMBER(FIND("intrascrot",C1221))),"NA")</f>
        <v>NA</v>
      </c>
      <c r="Y1221" t="str">
        <f>IF(OR(Table1[[#This Row],[Rodents]],Table1[[#This Row],[Human]],Table1[[#This Row],[Pig]]),NOT(OR(Table1[[#This Row],[Inhaled/Intratracheal/intranasal]],Table1[[#This Row],[Dermal]],Table1[[#This Row],[Injected]])),"NA")</f>
        <v>NA</v>
      </c>
      <c r="AA1221" t="b">
        <f>OR(ISNUMBER(FIND("fish ",C1221)),ISNUMBER(FIND("Fish ",C1221)),ISNUMBER(FIND("aquatic",C1221)),ISNUMBER(FIND("daphnids",C1221)),ISNUMBER(FIND("Carcinus maenas",C1221)),ISNUMBER(FIND("Daphnia",C1221)),ISNUMBER(FIND("Ruditapes philippinarum",C1221)),ISNUMBER(FIND("daphnia",C1221)),ISNUMBER(FIND("marine",C1221)),ISNUMBER(FIND("mussel",C1221)),ISNUMBER(FIND("algae",C1221)),ISNUMBER(FIND("Donax faba",C1221)),ISNUMBER(FIND("estuarine",C1221)),ISNUMBER(FIND("snail",C1221)),ISNUMBER(FIND("Prorocentrum donghaiense",C1221)) )</f>
        <v>0</v>
      </c>
      <c r="AB1221" t="b">
        <f>OR(ISNUMBER(FIND(" rat ",C1221)),ISNUMBER(FIND(" rats ",C1221)),ISNUMBER(FIND(" Rats ",C1221)),ISNUMBER(FIND(" Rat ",C1221)),ISNUMBER(FIND(" rat.",C1221)),ISNUMBER(FIND(" rats.",C1221)),ISNUMBER(FIND("mouse",C1221)),ISNUMBER(FIND("mice",C1221)), ISNUMBER(FIND(" Mice",C1221)))</f>
        <v>0</v>
      </c>
      <c r="AC1221" t="b">
        <f>OR(ISNUMBER(FIND(" cell ",C1221)),ISNUMBER(FIND("fibroblast",C1221)),ISNUMBER(FIND("macrophage",C1221)),ISNUMBER(FIND("epithelial",C1221)),ISNUMBER(FIND("endothelial",C1221)),ISNUMBER(FIND("neuron",C1221)),ISNUMBER(FIND(" cells ",C1221)),ISNUMBER(FIND("RBC",C1221)),ISNUMBER(FIND("mitochond",C1221)),ISNUMBER(FIND("adipocyte",C1221)),ISNUMBER(FIND("osteo",C1221)),ISNUMBER(FIND("keratin",C1221)),ISNUMBER(FIND(" cell's ",C1221)),ISNUMBER(FIND("eukary",C1221)),ISNUMBER(FIND("sperm",C1221)))</f>
        <v>1</v>
      </c>
      <c r="AD1221" t="b">
        <f>OR(ISNUMBER(FIND("human",B1221)),ISNUMBER(FIND("workers",B1221)),ISNUMBER(FIND("workforces",B1221)),ISNUMBER(FIND("occupational",B1221)),ISNUMBER(FIND("Case report",B1221)),ISNUMBER(FIND("Workplaces",B1221)),ISNUMBER(FIND("worker",B1221)))</f>
        <v>0</v>
      </c>
      <c r="AE1221" t="b">
        <f>OR(ISNUMBER(FIND(" plant ",C1221)),ISNUMBER(FIND("Plant ",C1221)),ISNUMBER(FIND("tomato",C1221)),ISNUMBER(FIND("plants",C1221)),ISNUMBER(FIND("Plants",C1221)),ISNUMBER(FIND("algae",C1221)),ISNUMBER(FIND("lettuce",C1221)),ISNUMBER(FIND("green gram sprouts ",C1221)),ISNUMBER(FIND("Cucurbita pepo",C1221)),ISNUMBER(FIND("bean ",C1221)),ISNUMBER(FIND("chloroplast",C1221)),ISNUMBER(FIND("chlorophyll",C1221)),ISNUMBER(FIND("seedling",C1221)),ISNUMBER(FIND("canola",C1221)),ISNUMBER(FIND("shoot",C1221)),ISNUMBER(FIND("photosynthes",C1221)),ISNUMBER(FIND(" leaves ",C1221)),,ISNUMBER(FIND("agriculture",C1221)),ISNUMBER(FIND(" crops ",C1221)))</f>
        <v>0</v>
      </c>
      <c r="AF1221" t="b">
        <f>OR(ISNUMBER(FIND("bacteria",C1221)),ISNUMBER(FIND("Bacteria",C1221)),ISNUMBER(FIND("Bacterium",C1221)),ISNUMBER(FIND("bacterium",C1221)),ISNUMBER(FIND(" coli ",C1221)))</f>
        <v>0</v>
      </c>
      <c r="AG1221" t="b">
        <f>OR(ISNUMBER(FIND("fungi",C1221)),ISNUMBER(FIND("Fungi",C1221)),ISNUMBER(FIND("fungus",C1221)),ISNUMBER(FIND("Fungus",C1221)),ISNUMBER(FIND("mushroom",C1221)),ISNUMBER(FIND("Mushroom",C1221)),ISNUMBER(FIND(" mold ",C1221)))</f>
        <v>0</v>
      </c>
      <c r="AH1221" t="b">
        <f>OR(ISNUMBER(FIND("Pig ",C1221)),ISNUMBER(FIND("pig ",C1221)),ISNUMBER(FIND("Pigs ",C1221)),ISNUMBER(FIND("pigs ",C1221)))</f>
        <v>0</v>
      </c>
      <c r="AI1221" t="b">
        <f>OR(ISNUMBER(FIND(" C. elegans",C1221)),ISNUMBER(FIND("Caenorhabditis elegans",C1221)),ISNUMBER(FIND("earthworms",C1221)),ISNUMBER(FIND(" Ficopomatus enigmaticus",C1221)),ISNUMBER(FIND("larva",C1221)),ISNUMBER(FIND("Lumbriculus variegatus",C1221)),ISNUMBER(FIND("nematode",C1221)))</f>
        <v>0</v>
      </c>
      <c r="AJ1221" t="b">
        <f>NOT(OR(AA1221,AB1221,AC1221,AD1221,AE1221,AF1221,AG1221,AH1221,AI1221))</f>
        <v>0</v>
      </c>
      <c r="AL1221" t="b">
        <f>OR(AA1221,AB1221,AD1221,AE1221,AF1221,AG1221,AH1221,AI1221)</f>
        <v>0</v>
      </c>
      <c r="AM1221" t="b">
        <f>IF(Table1[[#This Row],[In vivo?]],IF(Table1[[#This Row],[Cell]],FALSE,TRUE),FALSE)</f>
        <v>0</v>
      </c>
      <c r="AN1221" t="b">
        <f>AND(AC1221,AL1221)</f>
        <v>0</v>
      </c>
      <c r="AO1221" t="b">
        <f>IF(Table1[[#This Row],[Cell]],IF(Table1[[#This Row],[In vivo?]],FALSE,TRUE),FALSE)</f>
        <v>1</v>
      </c>
      <c r="AP1221" t="b">
        <f>NOT(OR(Table1[[#This Row],[In vivo?]],Table1[[#This Row],[Only in Cell]]))</f>
        <v>0</v>
      </c>
      <c r="AQ1221" t="str">
        <f>IF(OR(Table1[[#This Row],[Rodents]],Table1[[#This Row],[Human]],Table1[[#This Row],[Pig]]),OR(ISNUMBER(FIND("pulmonary",C1221)),ISNUMBER(FIND("lung",C1221))),"NA")</f>
        <v>NA</v>
      </c>
      <c r="AR1221" t="str">
        <f>IF(OR(Table1[[#This Row],[Rodents]],Table1[[#This Row],[Human]],Table1[[#This Row],[Pig]]),OR(ISNUMBER(FIND("skin",C1221)),ISNUMBER(FIND("dermal",C1221))),"NA")</f>
        <v>NA</v>
      </c>
      <c r="AS1221" t="str">
        <f>IF(OR(Table1[[#This Row],[Rodents]],Table1[[#This Row],[Human]],Table1[[#This Row],[Pig]]),OR(ISNUMBER(FIND("liver",C1221)),ISNUMBER(FIND("hepat",C1221))),"NA")</f>
        <v>NA</v>
      </c>
      <c r="AT1221" t="str">
        <f>IF(OR(Table1[[#This Row],[Rodents]],Table1[[#This Row],[Human]],Table1[[#This Row],[Pig]]),OR(ISNUMBER(FIND("kidney",C1221)),ISNUMBER(FIND("neph",C1221))),"NA")</f>
        <v>NA</v>
      </c>
      <c r="AU1221" t="str">
        <f>IF(OR(Table1[[#This Row],[Rodents]],Table1[[#This Row],[Human]],Table1[[#This Row],[Pig]]),OR(ISNUMBER(FIND("brain",C1221)),ISNUMBER(FIND("neur",C1221)),ISNUMBER(FIND("nerv",C1221))),"NA")</f>
        <v>NA</v>
      </c>
      <c r="AV1221" t="str">
        <f>IF(OR(Table1[[#This Row],[Rodents]],Table1[[#This Row],[Human]],Table1[[#This Row],[Pig]]),OR(ISNUMBER(FIND("heart",C1221)),ISNUMBER(FIND("cardi",C1221))),"NA")</f>
        <v>NA</v>
      </c>
      <c r="AW1221" t="str">
        <f>IF(OR(Table1[[#This Row],[Rodents]],Table1[[#This Row],[Human]],Table1[[#This Row],[Pig]]),OR(ISNUMBER(FIND("gastro",C1221)),ISNUMBER(FIND("intesti",C1221)),ISNUMBER(FIND("stomach",C1221))),"NA")</f>
        <v>NA</v>
      </c>
      <c r="AX1221" t="str">
        <f>IF(OR(Table1[[#This Row],[Rodents]],Table1[[#This Row],[Human]],Table1[[#This Row],[Pig]]),NOT(OR(AQ1221,AR1221,AS1221,AT1221,AU1221,AV1221,AW1221)),"NA")</f>
        <v>NA</v>
      </c>
      <c r="AY1221" t="b">
        <f>OR(ISNUMBER(FIND("SWCNT",C1221)),ISNUMBER(FIND("SWNT",C1221)),ISNUMBER(FIND("single-wall",C1221)),ISNUMBER(FIND("single wall",C1221)),ISNUMBER(FIND("Single wall",C1221)),ISNUMBER(FIND("Single-wall",C1221)),ISNUMBER(FIND("SWCNT",B1221)),ISNUMBER(FIND("SWNT",B1221)),ISNUMBER(FIND("single-wall",B1221)),ISNUMBER(FIND("single wall",B1221)),ISNUMBER(FIND("Single-wall",B1221)),ISNUMBER(FIND("Single wall",B1221)))</f>
        <v>0</v>
      </c>
      <c r="AZ1221" t="b">
        <f>OR(ISNUMBER(FIND("MWCNT",C1221)),ISNUMBER(FIND("MWNT",C1221)),ISNUMBER(FIND("multi-wall",C1221)),ISNUMBER(FIND("multi wall",C1221)),ISNUMBER(FIND("multiwall",C1221)),ISNUMBER(FIND("Multi-wall",C1221)),ISNUMBER(FIND("Multi wall",C1221)),ISNUMBER(FIND("Multiwall",C1221)),ISNUMBER(FIND("MWCNT",B1221)),ISNUMBER(FIND("MWNT",B1221)),ISNUMBER(FIND("multi-wall",B1221)),ISNUMBER(FIND("multi wall",B1221)),ISNUMBER(FIND("multiwall",B1221)),ISNUMBER(FIND("Multi-wall",B1221)),ISNUMBER(FIND("Multi wall",B1221)),ISNUMBER(FIND("Multiwall",B1221)),ISNUMBER(FIND("Double-wall",B1221)),ISNUMBER(FIND("Double wall",B1221)),ISNUMBER(FIND("Doublewall",B1221)),ISNUMBER(FIND("double-wall",B1221)),ISNUMBER(FIND("double wall",B1221)),ISNUMBER(FIND("doublewall",B1221)))</f>
        <v>1</v>
      </c>
      <c r="BA1221" t="b">
        <f>AND(Table1[[#This Row],[SWCNT]],Table1[[#This Row],[MWCNT]])</f>
        <v>0</v>
      </c>
      <c r="BB1221" t="b">
        <f>IF(Table1[[#This Row],[SWCNT]]=TRUE,FALSE,IF(Table1[[#This Row],[MWCNT]]=TRUE,FALSE,TRUE))</f>
        <v>0</v>
      </c>
      <c r="BC1221" s="18"/>
    </row>
    <row r="1222" spans="1:55" ht="240.5">
      <c r="A1222" t="s">
        <v>137</v>
      </c>
      <c r="B1222" s="2" t="s">
        <v>138</v>
      </c>
      <c r="C1222" s="16" t="s">
        <v>139</v>
      </c>
      <c r="D1222" s="17" t="s">
        <v>140</v>
      </c>
      <c r="E1222" s="2">
        <v>2023</v>
      </c>
      <c r="F1222" t="b">
        <f>OR(ISNUMBER(FIND("cytotoxic",C1222)),ISNUMBER(FIND("Cytotoxic",C1222)),ISNUMBER(FIND("cellular toxicity",C1222)),ISNUMBER(FIND("cell death",C1222)),ISNUMBER(FIND("viable",C1222)),ISNUMBER(FIND("phytotoxic",C1222)),ISNUMBER(FIND("acute toxicity",C1222)),ISNUMBER(FIND("MTT",C1222)),ISNUMBER(FIND("survival",C1222)),ISNUMBER(FIND("prolifer",C1222)),ISNUMBER(FIND("apoptosis",C1222)),ISNUMBER(FIND("neurotoxic",C1222)),ISNUMBER(FIND("  lysis ",C1222)),ISNUMBER(FIND("necrosis",C1222)),ISNUMBER(FIND("cellular death",C1222))*3,ISNUMBER(FIND("LDH",C1222)),ISNUMBER(FIND("Acute toxicity",C1222)))</f>
        <v>0</v>
      </c>
      <c r="G1222" t="b">
        <f>OR(ISNUMBER(FIND("genotoxic",C1222)),ISNUMBER(FIND("genotoxicity",C1222)),ISNUMBER(FIND("DNA damage",C1222)),ISNUMBER(FIND("DNA",C1222)),ISNUMBER(FIND("RNA",C1222)),ISNUMBER(FIND("mesothelioma",C1222)),ISNUMBER(FIND("carcino",C1222)),ISNUMBER(FIND("mutagen",C1222)),ISNUMBER(FIND("genetic",C1222)))</f>
        <v>0</v>
      </c>
      <c r="H1222" t="b">
        <f>OR(ISNUMBER(FIND("inflammatory",C1222)),ISNUMBER(FIND("inflamm",C1222)))</f>
        <v>0</v>
      </c>
      <c r="I1222" t="b">
        <f>OR(ISNUMBER(FIND("immune",C1222)),ISNUMBER(FIND("immunological",C1222)),ISNUMBER(FIND("interleuk",C1222)),ISNUMBER(FIND("platelet activation",C1222)),ISNUMBER(FIND("monocyte",C1222)),ISNUMBER(FIND("leukocyte",C1222)),ISNUMBER(FIND("cytokine",C1222)),ISNUMBER(FIND("CD4",C1222)),ISNUMBER(FIND("CD8",C1222)),ISNUMBER(FIND("T-cell",C1222)))</f>
        <v>0</v>
      </c>
      <c r="J1222" t="b">
        <f>OR(ISNUMBER(FIND("reactive oxygen",C1222)),ISNUMBER(FIND("ROS",C1222)),ISNUMBER(FIND("free radical",C1222)),ISNUMBER(FIND("oxidative stress",C1222)),ISNUMBER(FIND("peroxid",C1222)),ISNUMBER(FIND("oxidative",C1222)),ISNUMBER(FIND("antioxid",C1222)))</f>
        <v>0</v>
      </c>
      <c r="K1222" t="b">
        <f>OR(ISNUMBER(FIND("autophag",C1222)))</f>
        <v>0</v>
      </c>
      <c r="L1222" t="b">
        <f>OR(ISNUMBER(FIND("morpholog",C1222)))</f>
        <v>0</v>
      </c>
      <c r="M1222" t="b">
        <f>OR(ISNUMBER(FIND("fibrosis",C1222)),ISNUMBER(FIND("Fibrosis",C1222)),ISNUMBER(FIND("fibrot",C1222)))</f>
        <v>0</v>
      </c>
      <c r="N1222" t="b">
        <f>OR(ISNUMBER(FIND("offspring",C1222)),ISNUMBER(FIND("Parental",C1222)),ISNUMBER(FIND("parental",C1222)),ISNUMBER(FIND("germline",C1222)),ISNUMBER(FIND("reproduc",C1222)),ISNUMBER(FIND("embryo",C1222)))</f>
        <v>0</v>
      </c>
      <c r="O1222" t="b">
        <f>OR(ISNUMBER(FIND("metabol",C1222)),ISNUMBER(FIND("Metabol",C1222)),ISNUMBER(FIND("digest",C1222)),ISNUMBER(FIND("mitochon",C1222)))</f>
        <v>0</v>
      </c>
      <c r="P1222" t="b">
        <f>OR(ISNUMBER(FIND("ecotox",C1222)),ISNUMBER(FIND("Ecotox",B1222)),ISNUMBER(FIND("ecotox",B1222)),ISNUMBER(FIND("Ecotox",C1222)))</f>
        <v>0</v>
      </c>
      <c r="Q1222" t="b">
        <f>OR(ISNUMBER(FIND("Bioaccum",C1222)),ISNUMBER(FIND("bioaccum",C1222)),ISNUMBER(FIND("accum",C1222)))</f>
        <v>0</v>
      </c>
      <c r="R1222" t="b">
        <f>OR(ISNUMBER(FIND("Occupation",C1222)),ISNUMBER(FIND("occupation",C1222)),ISNUMBER(FIND("worker",C1222)),ISNUMBER(FIND("workforce",C1222)))</f>
        <v>0</v>
      </c>
      <c r="S1222" t="b">
        <f>NOT(OR(F1222,G1222,H1222,I1222,J1222,K1222,L1222,M1222,N1222,O1222,P1222,Q1222,R1222))</f>
        <v>1</v>
      </c>
      <c r="U1222" t="b">
        <f>OR(Table1[[#This Row],[Inflammation]],Table1[[#This Row],[Immune]])</f>
        <v>0</v>
      </c>
      <c r="V1222" t="str">
        <f>IF(OR(Table1[[#This Row],[Rodents]],Table1[[#This Row],[Human]],Table1[[#This Row],[Pig]]),OR(ISNUMBER(FIND("intratrach",C1222)),ISNUMBER(FIND("nasal ",C1222)),ISNUMBER(FIND("instill",C1222))),"NA")</f>
        <v>NA</v>
      </c>
      <c r="W1222" t="str">
        <f>IF(OR(Table1[[#This Row],[Rodents]],Table1[[#This Row],[Human]],Table1[[#This Row],[Pig]]),OR(ISNUMBER(FIND("dermal",C1222)),ISNUMBER(FIND("skin ",C1222))),"NA")</f>
        <v>NA</v>
      </c>
      <c r="X1222" t="str">
        <f>IF(OR(Table1[[#This Row],[Rodents]],Table1[[#This Row],[Human]],Table1[[#This Row],[Pig]]),OR(ISNUMBER(FIND("injected",C1222)),ISNUMBER(FIND("periton",C1222)),ISNUMBER(FIND("intrascrot",C1222))),"NA")</f>
        <v>NA</v>
      </c>
      <c r="Y1222" t="str">
        <f>IF(OR(Table1[[#This Row],[Rodents]],Table1[[#This Row],[Human]],Table1[[#This Row],[Pig]]),NOT(OR(Table1[[#This Row],[Inhaled/Intratracheal/intranasal]],Table1[[#This Row],[Dermal]],Table1[[#This Row],[Injected]])),"NA")</f>
        <v>NA</v>
      </c>
      <c r="AA1222" t="b">
        <f>OR(ISNUMBER(FIND("fish ",C1222)),ISNUMBER(FIND("Fish ",C1222)),ISNUMBER(FIND("aquatic",C1222)),ISNUMBER(FIND("daphnids",C1222)),ISNUMBER(FIND("Carcinus maenas",C1222)),ISNUMBER(FIND("Daphnia",C1222)),ISNUMBER(FIND("Ruditapes philippinarum",C1222)),ISNUMBER(FIND("daphnia",C1222)),ISNUMBER(FIND("marine",C1222)),ISNUMBER(FIND("mussel",C1222)),ISNUMBER(FIND("algae",C1222)),ISNUMBER(FIND("Donax faba",C1222)),ISNUMBER(FIND("estuarine",C1222)),ISNUMBER(FIND("snail",C1222)),ISNUMBER(FIND("Prorocentrum donghaiense",C1222)) )</f>
        <v>0</v>
      </c>
      <c r="AB1222" t="b">
        <f>OR(ISNUMBER(FIND(" rat ",C1222)),ISNUMBER(FIND(" rats ",C1222)),ISNUMBER(FIND(" Rats ",C1222)),ISNUMBER(FIND(" Rat ",C1222)),ISNUMBER(FIND(" rat.",C1222)),ISNUMBER(FIND(" rats.",C1222)),ISNUMBER(FIND("mouse",C1222)),ISNUMBER(FIND("mice",C1222)), ISNUMBER(FIND(" Mice",C1222)))</f>
        <v>0</v>
      </c>
      <c r="AC1222" t="b">
        <f>OR(ISNUMBER(FIND(" cell ",C1222)),ISNUMBER(FIND("fibroblast",C1222)),ISNUMBER(FIND("macrophage",C1222)),ISNUMBER(FIND("epithelial",C1222)),ISNUMBER(FIND("endothelial",C1222)),ISNUMBER(FIND("neuron",C1222)),ISNUMBER(FIND(" cells ",C1222)),ISNUMBER(FIND("RBC",C1222)),ISNUMBER(FIND("mitochond",C1222)),ISNUMBER(FIND("adipocyte",C1222)),ISNUMBER(FIND("osteo",C1222)),ISNUMBER(FIND("keratin",C1222)),ISNUMBER(FIND(" cell's ",C1222)),ISNUMBER(FIND("eukary",C1222)),ISNUMBER(FIND("sperm",C1222)))</f>
        <v>0</v>
      </c>
      <c r="AD1222" t="b">
        <f>OR(ISNUMBER(FIND("human",B1222)),ISNUMBER(FIND("workers",B1222)),ISNUMBER(FIND("workforces",B1222)),ISNUMBER(FIND("occupational",B1222)),ISNUMBER(FIND("Case report",B1222)),ISNUMBER(FIND("Workplaces",B1222)),ISNUMBER(FIND("worker",B1222)))</f>
        <v>0</v>
      </c>
      <c r="AE1222" t="b">
        <f>OR(ISNUMBER(FIND(" plant ",C1222)),ISNUMBER(FIND("Plant ",C1222)),ISNUMBER(FIND("tomato",C1222)),ISNUMBER(FIND("plants",C1222)),ISNUMBER(FIND("Plants",C1222)),ISNUMBER(FIND("algae",C1222)),ISNUMBER(FIND("lettuce",C1222)),ISNUMBER(FIND("green gram sprouts ",C1222)),ISNUMBER(FIND("Cucurbita pepo",C1222)),ISNUMBER(FIND("bean ",C1222)),ISNUMBER(FIND("chloroplast",C1222)),ISNUMBER(FIND("chlorophyll",C1222)),ISNUMBER(FIND("seedling",C1222)),ISNUMBER(FIND("canola",C1222)),ISNUMBER(FIND("shoot",C1222)),ISNUMBER(FIND("photosynthes",C1222)),ISNUMBER(FIND(" leaves ",C1222)),,ISNUMBER(FIND("agriculture",C1222)),ISNUMBER(FIND(" crops ",C1222)))</f>
        <v>1</v>
      </c>
      <c r="AF1222" t="b">
        <f>OR(ISNUMBER(FIND("bacteria",C1222)),ISNUMBER(FIND("Bacteria",C1222)),ISNUMBER(FIND("Bacterium",C1222)),ISNUMBER(FIND("bacterium",C1222)),ISNUMBER(FIND(" coli ",C1222)))</f>
        <v>0</v>
      </c>
      <c r="AG1222" t="b">
        <f>OR(ISNUMBER(FIND("fungi",C1222)),ISNUMBER(FIND("Fungi",C1222)),ISNUMBER(FIND("fungus",C1222)),ISNUMBER(FIND("Fungus",C1222)),ISNUMBER(FIND("mushroom",C1222)),ISNUMBER(FIND("Mushroom",C1222)),ISNUMBER(FIND(" mold ",C1222)))</f>
        <v>0</v>
      </c>
      <c r="AH1222" t="b">
        <f>OR(ISNUMBER(FIND("Pig ",C1222)),ISNUMBER(FIND("pig ",C1222)),ISNUMBER(FIND("Pigs ",C1222)),ISNUMBER(FIND("pigs ",C1222)))</f>
        <v>0</v>
      </c>
      <c r="AI1222" t="b">
        <f>OR(ISNUMBER(FIND(" C. elegans",C1222)),ISNUMBER(FIND("Caenorhabditis elegans",C1222)),ISNUMBER(FIND("earthworms",C1222)),ISNUMBER(FIND(" Ficopomatus enigmaticus",C1222)),ISNUMBER(FIND("larva",C1222)),ISNUMBER(FIND("Lumbriculus variegatus",C1222)),ISNUMBER(FIND("nematode",C1222)))</f>
        <v>0</v>
      </c>
      <c r="AJ1222" t="b">
        <f>NOT(OR(AA1222,AB1222,AC1222,AD1222,AE1222,AF1222,AG1222,AH1222,AI1222))</f>
        <v>0</v>
      </c>
      <c r="AL1222" t="b">
        <f>OR(AA1222,AB1222,AD1222,AE1222,AF1222,AG1222,AH1222,AI1222)</f>
        <v>1</v>
      </c>
      <c r="AM1222" t="b">
        <f>IF(Table1[[#This Row],[In vivo?]],IF(Table1[[#This Row],[Cell]],FALSE,TRUE),FALSE)</f>
        <v>1</v>
      </c>
      <c r="AN1222" t="b">
        <f>AND(AC1222,AL1222)</f>
        <v>0</v>
      </c>
      <c r="AO1222" t="b">
        <f>IF(Table1[[#This Row],[Cell]],IF(Table1[[#This Row],[In vivo?]],FALSE,TRUE),FALSE)</f>
        <v>0</v>
      </c>
      <c r="AP1222" t="b">
        <f>NOT(OR(Table1[[#This Row],[In vivo?]],Table1[[#This Row],[Only in Cell]]))</f>
        <v>0</v>
      </c>
      <c r="AQ1222" t="str">
        <f>IF(OR(Table1[[#This Row],[Rodents]],Table1[[#This Row],[Human]],Table1[[#This Row],[Pig]]),OR(ISNUMBER(FIND("pulmonary",C1222)),ISNUMBER(FIND("lung",C1222))),"NA")</f>
        <v>NA</v>
      </c>
      <c r="AR1222" t="str">
        <f>IF(OR(Table1[[#This Row],[Rodents]],Table1[[#This Row],[Human]],Table1[[#This Row],[Pig]]),OR(ISNUMBER(FIND("skin",C1222)),ISNUMBER(FIND("dermal",C1222))),"NA")</f>
        <v>NA</v>
      </c>
      <c r="AS1222" t="str">
        <f>IF(OR(Table1[[#This Row],[Rodents]],Table1[[#This Row],[Human]],Table1[[#This Row],[Pig]]),OR(ISNUMBER(FIND("liver",C1222)),ISNUMBER(FIND("hepat",C1222))),"NA")</f>
        <v>NA</v>
      </c>
      <c r="AT1222" t="str">
        <f>IF(OR(Table1[[#This Row],[Rodents]],Table1[[#This Row],[Human]],Table1[[#This Row],[Pig]]),OR(ISNUMBER(FIND("kidney",C1222)),ISNUMBER(FIND("neph",C1222))),"NA")</f>
        <v>NA</v>
      </c>
      <c r="AU1222" t="str">
        <f>IF(OR(Table1[[#This Row],[Rodents]],Table1[[#This Row],[Human]],Table1[[#This Row],[Pig]]),OR(ISNUMBER(FIND("brain",C1222)),ISNUMBER(FIND("neur",C1222)),ISNUMBER(FIND("nerv",C1222))),"NA")</f>
        <v>NA</v>
      </c>
      <c r="AV1222" t="str">
        <f>IF(OR(Table1[[#This Row],[Rodents]],Table1[[#This Row],[Human]],Table1[[#This Row],[Pig]]),OR(ISNUMBER(FIND("heart",C1222)),ISNUMBER(FIND("cardi",C1222))),"NA")</f>
        <v>NA</v>
      </c>
      <c r="AW1222" t="str">
        <f>IF(OR(Table1[[#This Row],[Rodents]],Table1[[#This Row],[Human]],Table1[[#This Row],[Pig]]),OR(ISNUMBER(FIND("gastro",C1222)),ISNUMBER(FIND("intesti",C1222)),ISNUMBER(FIND("stomach",C1222))),"NA")</f>
        <v>NA</v>
      </c>
      <c r="AX1222" t="str">
        <f>IF(OR(Table1[[#This Row],[Rodents]],Table1[[#This Row],[Human]],Table1[[#This Row],[Pig]]),NOT(OR(AQ1222,AR1222,AS1222,AT1222,AU1222,AV1222,AW1222)),"NA")</f>
        <v>NA</v>
      </c>
      <c r="AY1222" t="b">
        <f>OR(ISNUMBER(FIND("SWCNT",C1222)),ISNUMBER(FIND("SWNT",C1222)),ISNUMBER(FIND("single-wall",C1222)),ISNUMBER(FIND("single wall",C1222)),ISNUMBER(FIND("Single wall",C1222)),ISNUMBER(FIND("Single-wall",C1222)),ISNUMBER(FIND("SWCNT",B1222)),ISNUMBER(FIND("SWNT",B1222)),ISNUMBER(FIND("single-wall",B1222)),ISNUMBER(FIND("single wall",B1222)),ISNUMBER(FIND("Single-wall",B1222)),ISNUMBER(FIND("Single wall",B1222)))</f>
        <v>0</v>
      </c>
      <c r="AZ1222" t="b">
        <f>OR(ISNUMBER(FIND("MWCNT",C1222)),ISNUMBER(FIND("MWNT",C1222)),ISNUMBER(FIND("multi-wall",C1222)),ISNUMBER(FIND("multi wall",C1222)),ISNUMBER(FIND("multiwall",C1222)),ISNUMBER(FIND("Multi-wall",C1222)),ISNUMBER(FIND("Multi wall",C1222)),ISNUMBER(FIND("Multiwall",C1222)),ISNUMBER(FIND("MWCNT",B1222)),ISNUMBER(FIND("MWNT",B1222)),ISNUMBER(FIND("multi-wall",B1222)),ISNUMBER(FIND("multi wall",B1222)),ISNUMBER(FIND("multiwall",B1222)),ISNUMBER(FIND("Multi-wall",B1222)),ISNUMBER(FIND("Multi wall",B1222)),ISNUMBER(FIND("Multiwall",B1222)),ISNUMBER(FIND("Double-wall",B1222)),ISNUMBER(FIND("Double wall",B1222)),ISNUMBER(FIND("Doublewall",B1222)),ISNUMBER(FIND("double-wall",B1222)),ISNUMBER(FIND("double wall",B1222)),ISNUMBER(FIND("doublewall",B1222)))</f>
        <v>1</v>
      </c>
      <c r="BA1222" t="b">
        <f>AND(Table1[[#This Row],[SWCNT]],Table1[[#This Row],[MWCNT]])</f>
        <v>0</v>
      </c>
      <c r="BB1222" t="b">
        <f>IF(Table1[[#This Row],[SWCNT]]=TRUE,FALSE,IF(Table1[[#This Row],[MWCNT]]=TRUE,FALSE,TRUE))</f>
        <v>0</v>
      </c>
      <c r="BC1222" s="18"/>
    </row>
    <row r="1223" spans="1:55" ht="222">
      <c r="A1223" t="s">
        <v>153</v>
      </c>
      <c r="B1223" s="2" t="s">
        <v>155</v>
      </c>
      <c r="C1223" s="16" t="s">
        <v>157</v>
      </c>
      <c r="D1223" s="17" t="s">
        <v>42</v>
      </c>
      <c r="E1223" s="2">
        <v>2022</v>
      </c>
      <c r="F1223" t="b">
        <f>OR(ISNUMBER(FIND("cytotoxic",C1223)),ISNUMBER(FIND("Cytotoxic",C1223)),ISNUMBER(FIND("cellular toxicity",C1223)),ISNUMBER(FIND("cell death",C1223)),ISNUMBER(FIND("viable",C1223)),ISNUMBER(FIND("phytotoxic",C1223)),ISNUMBER(FIND("acute toxicity",C1223)),ISNUMBER(FIND("MTT",C1223)),ISNUMBER(FIND("survival",C1223)),ISNUMBER(FIND("prolifer",C1223)),ISNUMBER(FIND("apoptosis",C1223)),ISNUMBER(FIND("neurotoxic",C1223)),ISNUMBER(FIND("  lysis ",C1223)),ISNUMBER(FIND("necrosis",C1223)),ISNUMBER(FIND("cellular death",C1223))*3,ISNUMBER(FIND("LDH",C1223)),ISNUMBER(FIND("Acute toxicity",C1223)))</f>
        <v>0</v>
      </c>
      <c r="G1223" t="b">
        <f>OR(ISNUMBER(FIND("genotoxic",C1223)),ISNUMBER(FIND("genotoxicity",C1223)),ISNUMBER(FIND("DNA damage",C1223)),ISNUMBER(FIND("DNA",C1223)),ISNUMBER(FIND("RNA",C1223)),ISNUMBER(FIND("mesothelioma",C1223)),ISNUMBER(FIND("carcino",C1223)),ISNUMBER(FIND("mutagen",C1223)),ISNUMBER(FIND("genetic",C1223)))</f>
        <v>1</v>
      </c>
      <c r="H1223" t="b">
        <f>OR(ISNUMBER(FIND("inflammatory",C1223)),ISNUMBER(FIND("inflamm",C1223)))</f>
        <v>0</v>
      </c>
      <c r="I1223" t="b">
        <f>OR(ISNUMBER(FIND("immune",C1223)),ISNUMBER(FIND("immunological",C1223)),ISNUMBER(FIND("interleuk",C1223)),ISNUMBER(FIND("platelet activation",C1223)),ISNUMBER(FIND("monocyte",C1223)),ISNUMBER(FIND("leukocyte",C1223)),ISNUMBER(FIND("cytokine",C1223)),ISNUMBER(FIND("CD4",C1223)),ISNUMBER(FIND("CD8",C1223)),ISNUMBER(FIND("T-cell",C1223)))</f>
        <v>0</v>
      </c>
      <c r="J1223" t="b">
        <f>OR(ISNUMBER(FIND("reactive oxygen",C1223)),ISNUMBER(FIND("ROS",C1223)),ISNUMBER(FIND("free radical",C1223)),ISNUMBER(FIND("oxidative stress",C1223)),ISNUMBER(FIND("peroxid",C1223)),ISNUMBER(FIND("oxidative",C1223)),ISNUMBER(FIND("antioxid",C1223)))</f>
        <v>1</v>
      </c>
      <c r="K1223" t="b">
        <f>OR(ISNUMBER(FIND("autophag",C1223)))</f>
        <v>0</v>
      </c>
      <c r="L1223" t="b">
        <f>OR(ISNUMBER(FIND("morpholog",C1223)))</f>
        <v>0</v>
      </c>
      <c r="M1223" t="b">
        <f>OR(ISNUMBER(FIND("fibrosis",C1223)),ISNUMBER(FIND("Fibrosis",C1223)),ISNUMBER(FIND("fibrot",C1223)))</f>
        <v>0</v>
      </c>
      <c r="N1223" t="b">
        <f>OR(ISNUMBER(FIND("offspring",C1223)),ISNUMBER(FIND("Parental",C1223)),ISNUMBER(FIND("parental",C1223)),ISNUMBER(FIND("germline",C1223)),ISNUMBER(FIND("reproduc",C1223)),ISNUMBER(FIND("embryo",C1223)))</f>
        <v>0</v>
      </c>
      <c r="O1223" t="b">
        <f>OR(ISNUMBER(FIND("metabol",C1223)),ISNUMBER(FIND("Metabol",C1223)),ISNUMBER(FIND("digest",C1223)),ISNUMBER(FIND("mitochon",C1223)))</f>
        <v>1</v>
      </c>
      <c r="P1223" t="b">
        <f>OR(ISNUMBER(FIND("ecotox",C1223)),ISNUMBER(FIND("Ecotox",B1223)),ISNUMBER(FIND("ecotox",B1223)),ISNUMBER(FIND("Ecotox",C1223)))</f>
        <v>0</v>
      </c>
      <c r="Q1223" t="b">
        <f>OR(ISNUMBER(FIND("Bioaccum",C1223)),ISNUMBER(FIND("bioaccum",C1223)),ISNUMBER(FIND("accum",C1223)))</f>
        <v>0</v>
      </c>
      <c r="R1223" t="b">
        <f>OR(ISNUMBER(FIND("Occupation",C1223)),ISNUMBER(FIND("occupation",C1223)),ISNUMBER(FIND("worker",C1223)),ISNUMBER(FIND("workforce",C1223)))</f>
        <v>0</v>
      </c>
      <c r="S1223" t="b">
        <f>NOT(OR(F1223,G1223,H1223,I1223,J1223,K1223,L1223,M1223,N1223,O1223,P1223,Q1223,R1223))</f>
        <v>0</v>
      </c>
      <c r="U1223" t="b">
        <f>OR(Table1[[#This Row],[Inflammation]],Table1[[#This Row],[Immune]])</f>
        <v>0</v>
      </c>
      <c r="V1223" t="str">
        <f>IF(OR(Table1[[#This Row],[Rodents]],Table1[[#This Row],[Human]],Table1[[#This Row],[Pig]]),OR(ISNUMBER(FIND("intratrach",C1223)),ISNUMBER(FIND("nasal ",C1223)),ISNUMBER(FIND("instill",C1223))),"NA")</f>
        <v>NA</v>
      </c>
      <c r="W1223" t="str">
        <f>IF(OR(Table1[[#This Row],[Rodents]],Table1[[#This Row],[Human]],Table1[[#This Row],[Pig]]),OR(ISNUMBER(FIND("dermal",C1223)),ISNUMBER(FIND("skin ",C1223))),"NA")</f>
        <v>NA</v>
      </c>
      <c r="X1223" t="str">
        <f>IF(OR(Table1[[#This Row],[Rodents]],Table1[[#This Row],[Human]],Table1[[#This Row],[Pig]]),OR(ISNUMBER(FIND("injected",C1223)),ISNUMBER(FIND("periton",C1223)),ISNUMBER(FIND("intrascrot",C1223))),"NA")</f>
        <v>NA</v>
      </c>
      <c r="Y1223" t="str">
        <f>IF(OR(Table1[[#This Row],[Rodents]],Table1[[#This Row],[Human]],Table1[[#This Row],[Pig]]),NOT(OR(Table1[[#This Row],[Inhaled/Intratracheal/intranasal]],Table1[[#This Row],[Dermal]],Table1[[#This Row],[Injected]])),"NA")</f>
        <v>NA</v>
      </c>
      <c r="AA1223" t="b">
        <f>OR(ISNUMBER(FIND("fish ",C1223)),ISNUMBER(FIND("Fish ",C1223)),ISNUMBER(FIND("aquatic",C1223)),ISNUMBER(FIND("daphnids",C1223)),ISNUMBER(FIND("Carcinus maenas",C1223)),ISNUMBER(FIND("Daphnia",C1223)),ISNUMBER(FIND("Ruditapes philippinarum",C1223)),ISNUMBER(FIND("daphnia",C1223)),ISNUMBER(FIND("marine",C1223)),ISNUMBER(FIND("mussel",C1223)),ISNUMBER(FIND("algae",C1223)),ISNUMBER(FIND("Donax faba",C1223)),ISNUMBER(FIND("estuarine",C1223)),ISNUMBER(FIND("snail",C1223)),ISNUMBER(FIND("Prorocentrum donghaiense",C1223)) )</f>
        <v>1</v>
      </c>
      <c r="AB1223" t="b">
        <f>OR(ISNUMBER(FIND(" rat ",C1223)),ISNUMBER(FIND(" rats ",C1223)),ISNUMBER(FIND(" Rats ",C1223)),ISNUMBER(FIND(" Rat ",C1223)),ISNUMBER(FIND(" rat.",C1223)),ISNUMBER(FIND(" rats.",C1223)),ISNUMBER(FIND("mouse",C1223)),ISNUMBER(FIND("mice",C1223)), ISNUMBER(FIND(" Mice",C1223)))</f>
        <v>0</v>
      </c>
      <c r="AC1223" t="b">
        <f>OR(ISNUMBER(FIND(" cell ",C1223)),ISNUMBER(FIND("fibroblast",C1223)),ISNUMBER(FIND("macrophage",C1223)),ISNUMBER(FIND("epithelial",C1223)),ISNUMBER(FIND("endothelial",C1223)),ISNUMBER(FIND("neuron",C1223)),ISNUMBER(FIND(" cells ",C1223)),ISNUMBER(FIND("RBC",C1223)),ISNUMBER(FIND("mitochond",C1223)),ISNUMBER(FIND("adipocyte",C1223)),ISNUMBER(FIND("osteo",C1223)),ISNUMBER(FIND("keratin",C1223)),ISNUMBER(FIND(" cell's ",C1223)),ISNUMBER(FIND("eukary",C1223)),ISNUMBER(FIND("sperm",C1223)))</f>
        <v>1</v>
      </c>
      <c r="AD1223" t="b">
        <f>OR(ISNUMBER(FIND("human",B1223)),ISNUMBER(FIND("workers",B1223)),ISNUMBER(FIND("workforces",B1223)),ISNUMBER(FIND("occupational",B1223)),ISNUMBER(FIND("Case report",B1223)),ISNUMBER(FIND("Workplaces",B1223)),ISNUMBER(FIND("worker",B1223)))</f>
        <v>0</v>
      </c>
      <c r="AE1223" t="b">
        <f>OR(ISNUMBER(FIND(" plant ",C1223)),ISNUMBER(FIND("Plant ",C1223)),ISNUMBER(FIND("tomato",C1223)),ISNUMBER(FIND("plants",C1223)),ISNUMBER(FIND("Plants",C1223)),ISNUMBER(FIND("algae",C1223)),ISNUMBER(FIND("lettuce",C1223)),ISNUMBER(FIND("green gram sprouts ",C1223)),ISNUMBER(FIND("Cucurbita pepo",C1223)),ISNUMBER(FIND("bean ",C1223)),ISNUMBER(FIND("chloroplast",C1223)),ISNUMBER(FIND("chlorophyll",C1223)),ISNUMBER(FIND("seedling",C1223)),ISNUMBER(FIND("canola",C1223)),ISNUMBER(FIND("shoot",C1223)),ISNUMBER(FIND("photosynthes",C1223)),ISNUMBER(FIND(" leaves ",C1223)),,ISNUMBER(FIND("agriculture",C1223)),ISNUMBER(FIND(" crops ",C1223)))</f>
        <v>1</v>
      </c>
      <c r="AF1223" t="b">
        <f>OR(ISNUMBER(FIND("bacteria",C1223)),ISNUMBER(FIND("Bacteria",C1223)),ISNUMBER(FIND("Bacterium",C1223)),ISNUMBER(FIND("bacterium",C1223)),ISNUMBER(FIND(" coli ",C1223)))</f>
        <v>0</v>
      </c>
      <c r="AG1223" t="b">
        <f>OR(ISNUMBER(FIND("fungi",C1223)),ISNUMBER(FIND("Fungi",C1223)),ISNUMBER(FIND("fungus",C1223)),ISNUMBER(FIND("Fungus",C1223)),ISNUMBER(FIND("mushroom",C1223)),ISNUMBER(FIND("Mushroom",C1223)),ISNUMBER(FIND(" mold ",C1223)))</f>
        <v>0</v>
      </c>
      <c r="AH1223" t="b">
        <f>OR(ISNUMBER(FIND("Pig ",C1223)),ISNUMBER(FIND("pig ",C1223)),ISNUMBER(FIND("Pigs ",C1223)),ISNUMBER(FIND("pigs ",C1223)))</f>
        <v>0</v>
      </c>
      <c r="AI1223" t="b">
        <f>OR(ISNUMBER(FIND(" C. elegans",C1223)),ISNUMBER(FIND("Caenorhabditis elegans",C1223)),ISNUMBER(FIND("earthworms",C1223)),ISNUMBER(FIND(" Ficopomatus enigmaticus",C1223)),ISNUMBER(FIND("larva",C1223)),ISNUMBER(FIND("Lumbriculus variegatus",C1223)),ISNUMBER(FIND("nematode",C1223)))</f>
        <v>0</v>
      </c>
      <c r="AJ1223" t="b">
        <f>NOT(OR(AA1223,AB1223,AC1223,AD1223,AE1223,AF1223,AG1223,AH1223,AI1223))</f>
        <v>0</v>
      </c>
      <c r="AL1223" t="b">
        <f>OR(AA1223,AB1223,AD1223,AE1223,AF1223,AG1223,AH1223,AI1223)</f>
        <v>1</v>
      </c>
      <c r="AM1223" t="b">
        <f>IF(Table1[[#This Row],[In vivo?]],IF(Table1[[#This Row],[Cell]],FALSE,TRUE),FALSE)</f>
        <v>0</v>
      </c>
      <c r="AN1223" t="b">
        <f>AND(AC1223,AL1223)</f>
        <v>1</v>
      </c>
      <c r="AO1223" t="b">
        <f>IF(Table1[[#This Row],[Cell]],IF(Table1[[#This Row],[In vivo?]],FALSE,TRUE),FALSE)</f>
        <v>0</v>
      </c>
      <c r="AP1223" t="b">
        <f>NOT(OR(Table1[[#This Row],[In vivo?]],Table1[[#This Row],[Only in Cell]]))</f>
        <v>0</v>
      </c>
      <c r="AQ1223" t="str">
        <f>IF(OR(Table1[[#This Row],[Rodents]],Table1[[#This Row],[Human]],Table1[[#This Row],[Pig]]),OR(ISNUMBER(FIND("pulmonary",C1223)),ISNUMBER(FIND("lung",C1223))),"NA")</f>
        <v>NA</v>
      </c>
      <c r="AR1223" t="str">
        <f>IF(OR(Table1[[#This Row],[Rodents]],Table1[[#This Row],[Human]],Table1[[#This Row],[Pig]]),OR(ISNUMBER(FIND("skin",C1223)),ISNUMBER(FIND("dermal",C1223))),"NA")</f>
        <v>NA</v>
      </c>
      <c r="AS1223" t="str">
        <f>IF(OR(Table1[[#This Row],[Rodents]],Table1[[#This Row],[Human]],Table1[[#This Row],[Pig]]),OR(ISNUMBER(FIND("liver",C1223)),ISNUMBER(FIND("hepat",C1223))),"NA")</f>
        <v>NA</v>
      </c>
      <c r="AT1223" t="str">
        <f>IF(OR(Table1[[#This Row],[Rodents]],Table1[[#This Row],[Human]],Table1[[#This Row],[Pig]]),OR(ISNUMBER(FIND("kidney",C1223)),ISNUMBER(FIND("neph",C1223))),"NA")</f>
        <v>NA</v>
      </c>
      <c r="AU1223" t="str">
        <f>IF(OR(Table1[[#This Row],[Rodents]],Table1[[#This Row],[Human]],Table1[[#This Row],[Pig]]),OR(ISNUMBER(FIND("brain",C1223)),ISNUMBER(FIND("neur",C1223)),ISNUMBER(FIND("nerv",C1223))),"NA")</f>
        <v>NA</v>
      </c>
      <c r="AV1223" t="str">
        <f>IF(OR(Table1[[#This Row],[Rodents]],Table1[[#This Row],[Human]],Table1[[#This Row],[Pig]]),OR(ISNUMBER(FIND("heart",C1223)),ISNUMBER(FIND("cardi",C1223))),"NA")</f>
        <v>NA</v>
      </c>
      <c r="AW1223" t="str">
        <f>IF(OR(Table1[[#This Row],[Rodents]],Table1[[#This Row],[Human]],Table1[[#This Row],[Pig]]),OR(ISNUMBER(FIND("gastro",C1223)),ISNUMBER(FIND("intesti",C1223)),ISNUMBER(FIND("stomach",C1223))),"NA")</f>
        <v>NA</v>
      </c>
      <c r="AX1223" t="str">
        <f>IF(OR(Table1[[#This Row],[Rodents]],Table1[[#This Row],[Human]],Table1[[#This Row],[Pig]]),NOT(OR(AQ1223,AR1223,AS1223,AT1223,AU1223,AV1223,AW1223)),"NA")</f>
        <v>NA</v>
      </c>
      <c r="AY1223" t="b">
        <f>OR(ISNUMBER(FIND("SWCNT",C1223)),ISNUMBER(FIND("SWNT",C1223)),ISNUMBER(FIND("single-wall",C1223)),ISNUMBER(FIND("single wall",C1223)),ISNUMBER(FIND("Single wall",C1223)),ISNUMBER(FIND("Single-wall",C1223)),ISNUMBER(FIND("SWCNT",B1223)),ISNUMBER(FIND("SWNT",B1223)),ISNUMBER(FIND("single-wall",B1223)),ISNUMBER(FIND("single wall",B1223)),ISNUMBER(FIND("Single-wall",B1223)),ISNUMBER(FIND("Single wall",B1223)))</f>
        <v>1</v>
      </c>
      <c r="AZ1223" t="b">
        <f>OR(ISNUMBER(FIND("MWCNT",C1223)),ISNUMBER(FIND("MWNT",C1223)),ISNUMBER(FIND("multi-wall",C1223)),ISNUMBER(FIND("multi wall",C1223)),ISNUMBER(FIND("multiwall",C1223)),ISNUMBER(FIND("Multi-wall",C1223)),ISNUMBER(FIND("Multi wall",C1223)),ISNUMBER(FIND("Multiwall",C1223)),ISNUMBER(FIND("MWCNT",B1223)),ISNUMBER(FIND("MWNT",B1223)),ISNUMBER(FIND("multi-wall",B1223)),ISNUMBER(FIND("multi wall",B1223)),ISNUMBER(FIND("multiwall",B1223)),ISNUMBER(FIND("Multi-wall",B1223)),ISNUMBER(FIND("Multi wall",B1223)),ISNUMBER(FIND("Multiwall",B1223)),ISNUMBER(FIND("Double-wall",B1223)),ISNUMBER(FIND("Double wall",B1223)),ISNUMBER(FIND("Doublewall",B1223)),ISNUMBER(FIND("double-wall",B1223)),ISNUMBER(FIND("double wall",B1223)),ISNUMBER(FIND("doublewall",B1223)))</f>
        <v>0</v>
      </c>
      <c r="BA1223" t="b">
        <f>AND(Table1[[#This Row],[SWCNT]],Table1[[#This Row],[MWCNT]])</f>
        <v>0</v>
      </c>
      <c r="BB1223" t="b">
        <f>IF(Table1[[#This Row],[SWCNT]]=TRUE,FALSE,IF(Table1[[#This Row],[MWCNT]]=TRUE,FALSE,TRUE))</f>
        <v>0</v>
      </c>
      <c r="BC1223" s="18"/>
    </row>
    <row r="1224" spans="1:55" ht="185">
      <c r="A1224" t="s">
        <v>167</v>
      </c>
      <c r="B1224" s="2" t="s">
        <v>168</v>
      </c>
      <c r="C1224" s="16" t="s">
        <v>169</v>
      </c>
      <c r="D1224" s="17" t="s">
        <v>170</v>
      </c>
      <c r="E1224" s="2">
        <v>2022</v>
      </c>
      <c r="F1224" t="b">
        <f>OR(ISNUMBER(FIND("cytotoxic",C1224)),ISNUMBER(FIND("Cytotoxic",C1224)),ISNUMBER(FIND("cellular toxicity",C1224)),ISNUMBER(FIND("cell death",C1224)),ISNUMBER(FIND("viable",C1224)),ISNUMBER(FIND("phytotoxic",C1224)),ISNUMBER(FIND("acute toxicity",C1224)),ISNUMBER(FIND("MTT",C1224)),ISNUMBER(FIND("survival",C1224)),ISNUMBER(FIND("prolifer",C1224)),ISNUMBER(FIND("apoptosis",C1224)),ISNUMBER(FIND("neurotoxic",C1224)),ISNUMBER(FIND("  lysis ",C1224)),ISNUMBER(FIND("necrosis",C1224)),ISNUMBER(FIND("cellular death",C1224))*3,ISNUMBER(FIND("LDH",C1224)),ISNUMBER(FIND("Acute toxicity",C1224)))</f>
        <v>0</v>
      </c>
      <c r="G1224" t="b">
        <f>OR(ISNUMBER(FIND("genotoxic",C1224)),ISNUMBER(FIND("genotoxicity",C1224)),ISNUMBER(FIND("DNA damage",C1224)),ISNUMBER(FIND("DNA",C1224)),ISNUMBER(FIND("RNA",C1224)),ISNUMBER(FIND("mesothelioma",C1224)),ISNUMBER(FIND("carcino",C1224)),ISNUMBER(FIND("mutagen",C1224)),ISNUMBER(FIND("genetic",C1224)))</f>
        <v>0</v>
      </c>
      <c r="H1224" t="b">
        <f>OR(ISNUMBER(FIND("inflammatory",C1224)),ISNUMBER(FIND("inflamm",C1224)))</f>
        <v>0</v>
      </c>
      <c r="I1224" t="b">
        <f>OR(ISNUMBER(FIND("immune",C1224)),ISNUMBER(FIND("immunological",C1224)),ISNUMBER(FIND("interleuk",C1224)),ISNUMBER(FIND("platelet activation",C1224)),ISNUMBER(FIND("monocyte",C1224)),ISNUMBER(FIND("leukocyte",C1224)),ISNUMBER(FIND("cytokine",C1224)),ISNUMBER(FIND("CD4",C1224)),ISNUMBER(FIND("CD8",C1224)),ISNUMBER(FIND("T-cell",C1224)))</f>
        <v>0</v>
      </c>
      <c r="J1224" t="b">
        <f>OR(ISNUMBER(FIND("reactive oxygen",C1224)),ISNUMBER(FIND("ROS",C1224)),ISNUMBER(FIND("free radical",C1224)),ISNUMBER(FIND("oxidative stress",C1224)),ISNUMBER(FIND("peroxid",C1224)),ISNUMBER(FIND("oxidative",C1224)),ISNUMBER(FIND("antioxid",C1224)))</f>
        <v>1</v>
      </c>
      <c r="K1224" t="b">
        <f>OR(ISNUMBER(FIND("autophag",C1224)))</f>
        <v>0</v>
      </c>
      <c r="L1224" t="b">
        <f>OR(ISNUMBER(FIND("morpholog",C1224)))</f>
        <v>0</v>
      </c>
      <c r="M1224" t="b">
        <f>OR(ISNUMBER(FIND("fibrosis",C1224)),ISNUMBER(FIND("Fibrosis",C1224)),ISNUMBER(FIND("fibrot",C1224)))</f>
        <v>0</v>
      </c>
      <c r="N1224" t="b">
        <f>OR(ISNUMBER(FIND("offspring",C1224)),ISNUMBER(FIND("Parental",C1224)),ISNUMBER(FIND("parental",C1224)),ISNUMBER(FIND("germline",C1224)),ISNUMBER(FIND("reproduc",C1224)),ISNUMBER(FIND("embryo",C1224)))</f>
        <v>0</v>
      </c>
      <c r="O1224" t="b">
        <f>OR(ISNUMBER(FIND("metabol",C1224)),ISNUMBER(FIND("Metabol",C1224)),ISNUMBER(FIND("digest",C1224)),ISNUMBER(FIND("mitochon",C1224)))</f>
        <v>0</v>
      </c>
      <c r="P1224" t="b">
        <f>OR(ISNUMBER(FIND("ecotox",C1224)),ISNUMBER(FIND("Ecotox",B1224)),ISNUMBER(FIND("ecotox",B1224)),ISNUMBER(FIND("Ecotox",C1224)))</f>
        <v>0</v>
      </c>
      <c r="Q1224" t="b">
        <f>OR(ISNUMBER(FIND("Bioaccum",C1224)),ISNUMBER(FIND("bioaccum",C1224)),ISNUMBER(FIND("accum",C1224)))</f>
        <v>0</v>
      </c>
      <c r="R1224" t="b">
        <f>OR(ISNUMBER(FIND("Occupation",C1224)),ISNUMBER(FIND("occupation",C1224)),ISNUMBER(FIND("worker",C1224)),ISNUMBER(FIND("workforce",C1224)))</f>
        <v>0</v>
      </c>
      <c r="S1224" t="b">
        <f>NOT(OR(F1224,G1224,H1224,I1224,J1224,K1224,L1224,M1224,N1224,O1224,P1224,Q1224,R1224))</f>
        <v>0</v>
      </c>
      <c r="U1224" t="b">
        <f>OR(Table1[[#This Row],[Inflammation]],Table1[[#This Row],[Immune]])</f>
        <v>0</v>
      </c>
      <c r="V1224" t="str">
        <f>IF(OR(Table1[[#This Row],[Rodents]],Table1[[#This Row],[Human]],Table1[[#This Row],[Pig]]),OR(ISNUMBER(FIND("intratrach",C1224)),ISNUMBER(FIND("nasal ",C1224)),ISNUMBER(FIND("instill",C1224))),"NA")</f>
        <v>NA</v>
      </c>
      <c r="W1224" t="str">
        <f>IF(OR(Table1[[#This Row],[Rodents]],Table1[[#This Row],[Human]],Table1[[#This Row],[Pig]]),OR(ISNUMBER(FIND("dermal",C1224)),ISNUMBER(FIND("skin ",C1224))),"NA")</f>
        <v>NA</v>
      </c>
      <c r="X1224" t="str">
        <f>IF(OR(Table1[[#This Row],[Rodents]],Table1[[#This Row],[Human]],Table1[[#This Row],[Pig]]),OR(ISNUMBER(FIND("injected",C1224)),ISNUMBER(FIND("periton",C1224)),ISNUMBER(FIND("intrascrot",C1224))),"NA")</f>
        <v>NA</v>
      </c>
      <c r="Y1224" t="str">
        <f>IF(OR(Table1[[#This Row],[Rodents]],Table1[[#This Row],[Human]],Table1[[#This Row],[Pig]]),NOT(OR(Table1[[#This Row],[Inhaled/Intratracheal/intranasal]],Table1[[#This Row],[Dermal]],Table1[[#This Row],[Injected]])),"NA")</f>
        <v>NA</v>
      </c>
      <c r="AA1224" t="b">
        <f>OR(ISNUMBER(FIND("fish ",C1224)),ISNUMBER(FIND("Fish ",C1224)),ISNUMBER(FIND("aquatic",C1224)),ISNUMBER(FIND("daphnids",C1224)),ISNUMBER(FIND("Carcinus maenas",C1224)),ISNUMBER(FIND("Daphnia",C1224)),ISNUMBER(FIND("Ruditapes philippinarum",C1224)),ISNUMBER(FIND("daphnia",C1224)),ISNUMBER(FIND("marine",C1224)),ISNUMBER(FIND("mussel",C1224)),ISNUMBER(FIND("algae",C1224)),ISNUMBER(FIND("Donax faba",C1224)),ISNUMBER(FIND("estuarine",C1224)),ISNUMBER(FIND("snail",C1224)),ISNUMBER(FIND("Prorocentrum donghaiense",C1224)) )</f>
        <v>0</v>
      </c>
      <c r="AB1224" t="b">
        <f>OR(ISNUMBER(FIND(" rat ",C1224)),ISNUMBER(FIND(" rats ",C1224)),ISNUMBER(FIND(" Rats ",C1224)),ISNUMBER(FIND(" Rat ",C1224)),ISNUMBER(FIND(" rat.",C1224)),ISNUMBER(FIND(" rats.",C1224)),ISNUMBER(FIND("mouse",C1224)),ISNUMBER(FIND("mice",C1224)), ISNUMBER(FIND(" Mice",C1224)))</f>
        <v>0</v>
      </c>
      <c r="AC1224" t="b">
        <f>OR(ISNUMBER(FIND(" cell ",C1224)),ISNUMBER(FIND("fibroblast",C1224)),ISNUMBER(FIND("macrophage",C1224)),ISNUMBER(FIND("epithelial",C1224)),ISNUMBER(FIND("endothelial",C1224)),ISNUMBER(FIND("neuron",C1224)),ISNUMBER(FIND(" cells ",C1224)),ISNUMBER(FIND("RBC",C1224)),ISNUMBER(FIND("mitochond",C1224)),ISNUMBER(FIND("adipocyte",C1224)),ISNUMBER(FIND("osteo",C1224)),ISNUMBER(FIND("keratin",C1224)),ISNUMBER(FIND(" cell's ",C1224)),ISNUMBER(FIND("eukary",C1224)),ISNUMBER(FIND("sperm",C1224)))</f>
        <v>1</v>
      </c>
      <c r="AD1224" t="b">
        <f>OR(ISNUMBER(FIND("human",B1224)),ISNUMBER(FIND("workers",B1224)),ISNUMBER(FIND("workforces",B1224)),ISNUMBER(FIND("occupational",B1224)),ISNUMBER(FIND("Case report",B1224)),ISNUMBER(FIND("Workplaces",B1224)),ISNUMBER(FIND("worker",B1224)))</f>
        <v>0</v>
      </c>
      <c r="AE1224" t="b">
        <f>OR(ISNUMBER(FIND(" plant ",C1224)),ISNUMBER(FIND("Plant ",C1224)),ISNUMBER(FIND("tomato",C1224)),ISNUMBER(FIND("plants",C1224)),ISNUMBER(FIND("Plants",C1224)),ISNUMBER(FIND("algae",C1224)),ISNUMBER(FIND("lettuce",C1224)),ISNUMBER(FIND("green gram sprouts ",C1224)),ISNUMBER(FIND("Cucurbita pepo",C1224)),ISNUMBER(FIND("bean ",C1224)),ISNUMBER(FIND("chloroplast",C1224)),ISNUMBER(FIND("chlorophyll",C1224)),ISNUMBER(FIND("seedling",C1224)),ISNUMBER(FIND("canola",C1224)),ISNUMBER(FIND("shoot",C1224)),ISNUMBER(FIND("photosynthes",C1224)),ISNUMBER(FIND(" leaves ",C1224)),,ISNUMBER(FIND("agriculture",C1224)),ISNUMBER(FIND(" crops ",C1224)))</f>
        <v>0</v>
      </c>
      <c r="AF1224" t="b">
        <f>OR(ISNUMBER(FIND("bacteria",C1224)),ISNUMBER(FIND("Bacteria",C1224)),ISNUMBER(FIND("Bacterium",C1224)),ISNUMBER(FIND("bacterium",C1224)),ISNUMBER(FIND(" coli ",C1224)))</f>
        <v>1</v>
      </c>
      <c r="AG1224" t="b">
        <f>OR(ISNUMBER(FIND("fungi",C1224)),ISNUMBER(FIND("Fungi",C1224)),ISNUMBER(FIND("fungus",C1224)),ISNUMBER(FIND("Fungus",C1224)),ISNUMBER(FIND("mushroom",C1224)),ISNUMBER(FIND("Mushroom",C1224)),ISNUMBER(FIND(" mold ",C1224)))</f>
        <v>0</v>
      </c>
      <c r="AH1224" t="b">
        <f>OR(ISNUMBER(FIND("Pig ",C1224)),ISNUMBER(FIND("pig ",C1224)),ISNUMBER(FIND("Pigs ",C1224)),ISNUMBER(FIND("pigs ",C1224)))</f>
        <v>0</v>
      </c>
      <c r="AI1224" t="b">
        <f>OR(ISNUMBER(FIND(" C. elegans",C1224)),ISNUMBER(FIND("Caenorhabditis elegans",C1224)),ISNUMBER(FIND("earthworms",C1224)),ISNUMBER(FIND(" Ficopomatus enigmaticus",C1224)),ISNUMBER(FIND("larva",C1224)),ISNUMBER(FIND("Lumbriculus variegatus",C1224)),ISNUMBER(FIND("nematode",C1224)))</f>
        <v>0</v>
      </c>
      <c r="AJ1224" t="b">
        <f>NOT(OR(AA1224,AB1224,AC1224,AD1224,AE1224,AF1224,AG1224,AH1224,AI1224))</f>
        <v>0</v>
      </c>
      <c r="AL1224" t="b">
        <f>OR(AA1224,AB1224,AD1224,AE1224,AF1224,AG1224,AH1224,AI1224)</f>
        <v>1</v>
      </c>
      <c r="AM1224" t="b">
        <f>IF(Table1[[#This Row],[In vivo?]],IF(Table1[[#This Row],[Cell]],FALSE,TRUE),FALSE)</f>
        <v>0</v>
      </c>
      <c r="AN1224" t="b">
        <f>AND(AC1224,AL1224)</f>
        <v>1</v>
      </c>
      <c r="AO1224" t="b">
        <f>IF(Table1[[#This Row],[Cell]],IF(Table1[[#This Row],[In vivo?]],FALSE,TRUE),FALSE)</f>
        <v>0</v>
      </c>
      <c r="AP1224" t="b">
        <f>NOT(OR(Table1[[#This Row],[In vivo?]],Table1[[#This Row],[Only in Cell]]))</f>
        <v>0</v>
      </c>
      <c r="AQ1224" t="str">
        <f>IF(OR(Table1[[#This Row],[Rodents]],Table1[[#This Row],[Human]],Table1[[#This Row],[Pig]]),OR(ISNUMBER(FIND("pulmonary",C1224)),ISNUMBER(FIND("lung",C1224))),"NA")</f>
        <v>NA</v>
      </c>
      <c r="AR1224" t="str">
        <f>IF(OR(Table1[[#This Row],[Rodents]],Table1[[#This Row],[Human]],Table1[[#This Row],[Pig]]),OR(ISNUMBER(FIND("skin",C1224)),ISNUMBER(FIND("dermal",C1224))),"NA")</f>
        <v>NA</v>
      </c>
      <c r="AS1224" t="str">
        <f>IF(OR(Table1[[#This Row],[Rodents]],Table1[[#This Row],[Human]],Table1[[#This Row],[Pig]]),OR(ISNUMBER(FIND("liver",C1224)),ISNUMBER(FIND("hepat",C1224))),"NA")</f>
        <v>NA</v>
      </c>
      <c r="AT1224" t="str">
        <f>IF(OR(Table1[[#This Row],[Rodents]],Table1[[#This Row],[Human]],Table1[[#This Row],[Pig]]),OR(ISNUMBER(FIND("kidney",C1224)),ISNUMBER(FIND("neph",C1224))),"NA")</f>
        <v>NA</v>
      </c>
      <c r="AU1224" t="str">
        <f>IF(OR(Table1[[#This Row],[Rodents]],Table1[[#This Row],[Human]],Table1[[#This Row],[Pig]]),OR(ISNUMBER(FIND("brain",C1224)),ISNUMBER(FIND("neur",C1224)),ISNUMBER(FIND("nerv",C1224))),"NA")</f>
        <v>NA</v>
      </c>
      <c r="AV1224" t="str">
        <f>IF(OR(Table1[[#This Row],[Rodents]],Table1[[#This Row],[Human]],Table1[[#This Row],[Pig]]),OR(ISNUMBER(FIND("heart",C1224)),ISNUMBER(FIND("cardi",C1224))),"NA")</f>
        <v>NA</v>
      </c>
      <c r="AW1224" t="str">
        <f>IF(OR(Table1[[#This Row],[Rodents]],Table1[[#This Row],[Human]],Table1[[#This Row],[Pig]]),OR(ISNUMBER(FIND("gastro",C1224)),ISNUMBER(FIND("intesti",C1224)),ISNUMBER(FIND("stomach",C1224))),"NA")</f>
        <v>NA</v>
      </c>
      <c r="AX1224" t="str">
        <f>IF(OR(Table1[[#This Row],[Rodents]],Table1[[#This Row],[Human]],Table1[[#This Row],[Pig]]),NOT(OR(AQ1224,AR1224,AS1224,AT1224,AU1224,AV1224,AW1224)),"NA")</f>
        <v>NA</v>
      </c>
      <c r="AY1224" t="b">
        <f>OR(ISNUMBER(FIND("SWCNT",C1224)),ISNUMBER(FIND("SWNT",C1224)),ISNUMBER(FIND("single-wall",C1224)),ISNUMBER(FIND("single wall",C1224)),ISNUMBER(FIND("Single wall",C1224)),ISNUMBER(FIND("Single-wall",C1224)),ISNUMBER(FIND("SWCNT",B1224)),ISNUMBER(FIND("SWNT",B1224)),ISNUMBER(FIND("single-wall",B1224)),ISNUMBER(FIND("single wall",B1224)),ISNUMBER(FIND("Single-wall",B1224)),ISNUMBER(FIND("Single wall",B1224)))</f>
        <v>1</v>
      </c>
      <c r="AZ1224" t="b">
        <f>OR(ISNUMBER(FIND("MWCNT",C1224)),ISNUMBER(FIND("MWNT",C1224)),ISNUMBER(FIND("multi-wall",C1224)),ISNUMBER(FIND("multi wall",C1224)),ISNUMBER(FIND("multiwall",C1224)),ISNUMBER(FIND("Multi-wall",C1224)),ISNUMBER(FIND("Multi wall",C1224)),ISNUMBER(FIND("Multiwall",C1224)),ISNUMBER(FIND("MWCNT",B1224)),ISNUMBER(FIND("MWNT",B1224)),ISNUMBER(FIND("multi-wall",B1224)),ISNUMBER(FIND("multi wall",B1224)),ISNUMBER(FIND("multiwall",B1224)),ISNUMBER(FIND("Multi-wall",B1224)),ISNUMBER(FIND("Multi wall",B1224)),ISNUMBER(FIND("Multiwall",B1224)),ISNUMBER(FIND("Double-wall",B1224)),ISNUMBER(FIND("Double wall",B1224)),ISNUMBER(FIND("Doublewall",B1224)),ISNUMBER(FIND("double-wall",B1224)),ISNUMBER(FIND("double wall",B1224)),ISNUMBER(FIND("doublewall",B1224)))</f>
        <v>0</v>
      </c>
      <c r="BA1224" t="b">
        <f>AND(Table1[[#This Row],[SWCNT]],Table1[[#This Row],[MWCNT]])</f>
        <v>0</v>
      </c>
      <c r="BB1224" t="b">
        <f>IF(Table1[[#This Row],[SWCNT]]=TRUE,FALSE,IF(Table1[[#This Row],[MWCNT]]=TRUE,FALSE,TRUE))</f>
        <v>0</v>
      </c>
      <c r="BC1224" s="18"/>
    </row>
    <row r="1225" spans="1:55" ht="166.5">
      <c r="A1225" t="s">
        <v>171</v>
      </c>
      <c r="B1225" s="2" t="s">
        <v>172</v>
      </c>
      <c r="C1225" s="16" t="s">
        <v>173</v>
      </c>
      <c r="D1225" s="17" t="s">
        <v>174</v>
      </c>
      <c r="E1225" s="2">
        <v>2022</v>
      </c>
      <c r="F1225" t="b">
        <f>OR(ISNUMBER(FIND("cytotoxic",C1225)),ISNUMBER(FIND("Cytotoxic",C1225)),ISNUMBER(FIND("cellular toxicity",C1225)),ISNUMBER(FIND("cell death",C1225)),ISNUMBER(FIND("viable",C1225)),ISNUMBER(FIND("phytotoxic",C1225)),ISNUMBER(FIND("acute toxicity",C1225)),ISNUMBER(FIND("MTT",C1225)),ISNUMBER(FIND("survival",C1225)),ISNUMBER(FIND("prolifer",C1225)),ISNUMBER(FIND("apoptosis",C1225)),ISNUMBER(FIND("neurotoxic",C1225)),ISNUMBER(FIND("  lysis ",C1225)),ISNUMBER(FIND("necrosis",C1225)),ISNUMBER(FIND("cellular death",C1225))*3,ISNUMBER(FIND("LDH",C1225)),ISNUMBER(FIND("Acute toxicity",C1225)))</f>
        <v>0</v>
      </c>
      <c r="G1225" t="b">
        <f>OR(ISNUMBER(FIND("genotoxic",C1225)),ISNUMBER(FIND("genotoxicity",C1225)),ISNUMBER(FIND("DNA damage",C1225)),ISNUMBER(FIND("DNA",C1225)),ISNUMBER(FIND("RNA",C1225)),ISNUMBER(FIND("mesothelioma",C1225)),ISNUMBER(FIND("carcino",C1225)),ISNUMBER(FIND("mutagen",C1225)),ISNUMBER(FIND("genetic",C1225)))</f>
        <v>0</v>
      </c>
      <c r="H1225" t="b">
        <f>OR(ISNUMBER(FIND("inflammatory",C1225)),ISNUMBER(FIND("inflamm",C1225)))</f>
        <v>0</v>
      </c>
      <c r="I1225" t="b">
        <f>OR(ISNUMBER(FIND("immune",C1225)),ISNUMBER(FIND("immunological",C1225)),ISNUMBER(FIND("interleuk",C1225)),ISNUMBER(FIND("platelet activation",C1225)),ISNUMBER(FIND("monocyte",C1225)),ISNUMBER(FIND("leukocyte",C1225)),ISNUMBER(FIND("cytokine",C1225)),ISNUMBER(FIND("CD4",C1225)),ISNUMBER(FIND("CD8",C1225)),ISNUMBER(FIND("T-cell",C1225)))</f>
        <v>0</v>
      </c>
      <c r="J1225" t="b">
        <f>OR(ISNUMBER(FIND("reactive oxygen",C1225)),ISNUMBER(FIND("ROS",C1225)),ISNUMBER(FIND("free radical",C1225)),ISNUMBER(FIND("oxidative stress",C1225)),ISNUMBER(FIND("peroxid",C1225)),ISNUMBER(FIND("oxidative",C1225)),ISNUMBER(FIND("antioxid",C1225)))</f>
        <v>0</v>
      </c>
      <c r="K1225" t="b">
        <f>OR(ISNUMBER(FIND("autophag",C1225)))</f>
        <v>0</v>
      </c>
      <c r="L1225" t="b">
        <f>OR(ISNUMBER(FIND("morpholog",C1225)))</f>
        <v>1</v>
      </c>
      <c r="M1225" t="b">
        <f>OR(ISNUMBER(FIND("fibrosis",C1225)),ISNUMBER(FIND("Fibrosis",C1225)),ISNUMBER(FIND("fibrot",C1225)))</f>
        <v>0</v>
      </c>
      <c r="N1225" t="b">
        <f>OR(ISNUMBER(FIND("offspring",C1225)),ISNUMBER(FIND("Parental",C1225)),ISNUMBER(FIND("parental",C1225)),ISNUMBER(FIND("germline",C1225)),ISNUMBER(FIND("reproduc",C1225)),ISNUMBER(FIND("embryo",C1225)))</f>
        <v>0</v>
      </c>
      <c r="O1225" t="b">
        <f>OR(ISNUMBER(FIND("metabol",C1225)),ISNUMBER(FIND("Metabol",C1225)),ISNUMBER(FIND("digest",C1225)),ISNUMBER(FIND("mitochon",C1225)))</f>
        <v>0</v>
      </c>
      <c r="P1225" t="b">
        <f>OR(ISNUMBER(FIND("ecotox",C1225)),ISNUMBER(FIND("Ecotox",B1225)),ISNUMBER(FIND("ecotox",B1225)),ISNUMBER(FIND("Ecotox",C1225)))</f>
        <v>0</v>
      </c>
      <c r="Q1225" t="b">
        <f>OR(ISNUMBER(FIND("Bioaccum",C1225)),ISNUMBER(FIND("bioaccum",C1225)),ISNUMBER(FIND("accum",C1225)))</f>
        <v>0</v>
      </c>
      <c r="R1225" t="b">
        <f>OR(ISNUMBER(FIND("Occupation",C1225)),ISNUMBER(FIND("occupation",C1225)),ISNUMBER(FIND("worker",C1225)),ISNUMBER(FIND("workforce",C1225)))</f>
        <v>0</v>
      </c>
      <c r="S1225" t="b">
        <f>NOT(OR(F1225,G1225,H1225,I1225,J1225,K1225,L1225,M1225,N1225,O1225,P1225,Q1225,R1225))</f>
        <v>0</v>
      </c>
      <c r="U1225" t="b">
        <f>OR(Table1[[#This Row],[Inflammation]],Table1[[#This Row],[Immune]])</f>
        <v>0</v>
      </c>
      <c r="V1225" t="str">
        <f>IF(OR(Table1[[#This Row],[Rodents]],Table1[[#This Row],[Human]],Table1[[#This Row],[Pig]]),OR(ISNUMBER(FIND("intratrach",C1225)),ISNUMBER(FIND("nasal ",C1225)),ISNUMBER(FIND("instill",C1225))),"NA")</f>
        <v>NA</v>
      </c>
      <c r="W1225" t="str">
        <f>IF(OR(Table1[[#This Row],[Rodents]],Table1[[#This Row],[Human]],Table1[[#This Row],[Pig]]),OR(ISNUMBER(FIND("dermal",C1225)),ISNUMBER(FIND("skin ",C1225))),"NA")</f>
        <v>NA</v>
      </c>
      <c r="X1225" t="str">
        <f>IF(OR(Table1[[#This Row],[Rodents]],Table1[[#This Row],[Human]],Table1[[#This Row],[Pig]]),OR(ISNUMBER(FIND("injected",C1225)),ISNUMBER(FIND("periton",C1225)),ISNUMBER(FIND("intrascrot",C1225))),"NA")</f>
        <v>NA</v>
      </c>
      <c r="Y1225" t="str">
        <f>IF(OR(Table1[[#This Row],[Rodents]],Table1[[#This Row],[Human]],Table1[[#This Row],[Pig]]),NOT(OR(Table1[[#This Row],[Inhaled/Intratracheal/intranasal]],Table1[[#This Row],[Dermal]],Table1[[#This Row],[Injected]])),"NA")</f>
        <v>NA</v>
      </c>
      <c r="AA1225" t="b">
        <f>OR(ISNUMBER(FIND("fish ",C1225)),ISNUMBER(FIND("Fish ",C1225)),ISNUMBER(FIND("aquatic",C1225)),ISNUMBER(FIND("daphnids",C1225)),ISNUMBER(FIND("Carcinus maenas",C1225)),ISNUMBER(FIND("Daphnia",C1225)),ISNUMBER(FIND("Ruditapes philippinarum",C1225)),ISNUMBER(FIND("daphnia",C1225)),ISNUMBER(FIND("marine",C1225)),ISNUMBER(FIND("mussel",C1225)),ISNUMBER(FIND("algae",C1225)),ISNUMBER(FIND("Donax faba",C1225)),ISNUMBER(FIND("estuarine",C1225)),ISNUMBER(FIND("snail",C1225)),ISNUMBER(FIND("Prorocentrum donghaiense",C1225)) )</f>
        <v>0</v>
      </c>
      <c r="AB1225" t="b">
        <f>OR(ISNUMBER(FIND(" rat ",C1225)),ISNUMBER(FIND(" rats ",C1225)),ISNUMBER(FIND(" Rats ",C1225)),ISNUMBER(FIND(" Rat ",C1225)),ISNUMBER(FIND(" rat.",C1225)),ISNUMBER(FIND(" rats.",C1225)),ISNUMBER(FIND("mouse",C1225)),ISNUMBER(FIND("mice",C1225)), ISNUMBER(FIND(" Mice",C1225)))</f>
        <v>0</v>
      </c>
      <c r="AC1225" t="b">
        <f>OR(ISNUMBER(FIND(" cell ",C1225)),ISNUMBER(FIND("fibroblast",C1225)),ISNUMBER(FIND("macrophage",C1225)),ISNUMBER(FIND("epithelial",C1225)),ISNUMBER(FIND("endothelial",C1225)),ISNUMBER(FIND("neuron",C1225)),ISNUMBER(FIND(" cells ",C1225)),ISNUMBER(FIND("RBC",C1225)),ISNUMBER(FIND("mitochond",C1225)),ISNUMBER(FIND("adipocyte",C1225)),ISNUMBER(FIND("osteo",C1225)),ISNUMBER(FIND("keratin",C1225)),ISNUMBER(FIND(" cell's ",C1225)),ISNUMBER(FIND("eukary",C1225)),ISNUMBER(FIND("sperm",C1225)))</f>
        <v>0</v>
      </c>
      <c r="AD1225" t="b">
        <f>OR(ISNUMBER(FIND("human",B1225)),ISNUMBER(FIND("workers",B1225)),ISNUMBER(FIND("workforces",B1225)),ISNUMBER(FIND("occupational",B1225)),ISNUMBER(FIND("Case report",B1225)),ISNUMBER(FIND("Workplaces",B1225)),ISNUMBER(FIND("worker",B1225)))</f>
        <v>0</v>
      </c>
      <c r="AE1225" t="b">
        <f>OR(ISNUMBER(FIND(" plant ",C1225)),ISNUMBER(FIND("Plant ",C1225)),ISNUMBER(FIND("tomato",C1225)),ISNUMBER(FIND("plants",C1225)),ISNUMBER(FIND("Plants",C1225)),ISNUMBER(FIND("algae",C1225)),ISNUMBER(FIND("lettuce",C1225)),ISNUMBER(FIND("green gram sprouts ",C1225)),ISNUMBER(FIND("Cucurbita pepo",C1225)),ISNUMBER(FIND("bean ",C1225)),ISNUMBER(FIND("chloroplast",C1225)),ISNUMBER(FIND("chlorophyll",C1225)),ISNUMBER(FIND("seedling",C1225)),ISNUMBER(FIND("canola",C1225)),ISNUMBER(FIND("shoot",C1225)),ISNUMBER(FIND("photosynthes",C1225)),ISNUMBER(FIND(" leaves ",C1225)),,ISNUMBER(FIND("agriculture",C1225)),ISNUMBER(FIND(" crops ",C1225)))</f>
        <v>1</v>
      </c>
      <c r="AF1225" t="b">
        <f>OR(ISNUMBER(FIND("bacteria",C1225)),ISNUMBER(FIND("Bacteria",C1225)),ISNUMBER(FIND("Bacterium",C1225)),ISNUMBER(FIND("bacterium",C1225)),ISNUMBER(FIND(" coli ",C1225)))</f>
        <v>0</v>
      </c>
      <c r="AG1225" t="b">
        <f>OR(ISNUMBER(FIND("fungi",C1225)),ISNUMBER(FIND("Fungi",C1225)),ISNUMBER(FIND("fungus",C1225)),ISNUMBER(FIND("Fungus",C1225)),ISNUMBER(FIND("mushroom",C1225)),ISNUMBER(FIND("Mushroom",C1225)),ISNUMBER(FIND(" mold ",C1225)))</f>
        <v>0</v>
      </c>
      <c r="AH1225" t="b">
        <f>OR(ISNUMBER(FIND("Pig ",C1225)),ISNUMBER(FIND("pig ",C1225)),ISNUMBER(FIND("Pigs ",C1225)),ISNUMBER(FIND("pigs ",C1225)))</f>
        <v>0</v>
      </c>
      <c r="AI1225" t="b">
        <f>OR(ISNUMBER(FIND(" C. elegans",C1225)),ISNUMBER(FIND("Caenorhabditis elegans",C1225)),ISNUMBER(FIND("earthworms",C1225)),ISNUMBER(FIND(" Ficopomatus enigmaticus",C1225)),ISNUMBER(FIND("larva",C1225)),ISNUMBER(FIND("Lumbriculus variegatus",C1225)),ISNUMBER(FIND("nematode",C1225)))</f>
        <v>0</v>
      </c>
      <c r="AJ1225" t="b">
        <f>NOT(OR(AA1225,AB1225,AC1225,AD1225,AE1225,AF1225,AG1225,AH1225,AI1225))</f>
        <v>0</v>
      </c>
      <c r="AL1225" t="b">
        <f>OR(AA1225,AB1225,AD1225,AE1225,AF1225,AG1225,AH1225,AI1225)</f>
        <v>1</v>
      </c>
      <c r="AM1225" t="b">
        <f>IF(Table1[[#This Row],[In vivo?]],IF(Table1[[#This Row],[Cell]],FALSE,TRUE),FALSE)</f>
        <v>1</v>
      </c>
      <c r="AN1225" t="b">
        <f>AND(AC1225,AL1225)</f>
        <v>0</v>
      </c>
      <c r="AO1225" t="b">
        <f>IF(Table1[[#This Row],[Cell]],IF(Table1[[#This Row],[In vivo?]],FALSE,TRUE),FALSE)</f>
        <v>0</v>
      </c>
      <c r="AP1225" t="b">
        <f>NOT(OR(Table1[[#This Row],[In vivo?]],Table1[[#This Row],[Only in Cell]]))</f>
        <v>0</v>
      </c>
      <c r="AQ1225" t="str">
        <f>IF(OR(Table1[[#This Row],[Rodents]],Table1[[#This Row],[Human]],Table1[[#This Row],[Pig]]),OR(ISNUMBER(FIND("pulmonary",C1225)),ISNUMBER(FIND("lung",C1225))),"NA")</f>
        <v>NA</v>
      </c>
      <c r="AR1225" t="str">
        <f>IF(OR(Table1[[#This Row],[Rodents]],Table1[[#This Row],[Human]],Table1[[#This Row],[Pig]]),OR(ISNUMBER(FIND("skin",C1225)),ISNUMBER(FIND("dermal",C1225))),"NA")</f>
        <v>NA</v>
      </c>
      <c r="AS1225" t="str">
        <f>IF(OR(Table1[[#This Row],[Rodents]],Table1[[#This Row],[Human]],Table1[[#This Row],[Pig]]),OR(ISNUMBER(FIND("liver",C1225)),ISNUMBER(FIND("hepat",C1225))),"NA")</f>
        <v>NA</v>
      </c>
      <c r="AT1225" t="str">
        <f>IF(OR(Table1[[#This Row],[Rodents]],Table1[[#This Row],[Human]],Table1[[#This Row],[Pig]]),OR(ISNUMBER(FIND("kidney",C1225)),ISNUMBER(FIND("neph",C1225))),"NA")</f>
        <v>NA</v>
      </c>
      <c r="AU1225" t="str">
        <f>IF(OR(Table1[[#This Row],[Rodents]],Table1[[#This Row],[Human]],Table1[[#This Row],[Pig]]),OR(ISNUMBER(FIND("brain",C1225)),ISNUMBER(FIND("neur",C1225)),ISNUMBER(FIND("nerv",C1225))),"NA")</f>
        <v>NA</v>
      </c>
      <c r="AV1225" t="str">
        <f>IF(OR(Table1[[#This Row],[Rodents]],Table1[[#This Row],[Human]],Table1[[#This Row],[Pig]]),OR(ISNUMBER(FIND("heart",C1225)),ISNUMBER(FIND("cardi",C1225))),"NA")</f>
        <v>NA</v>
      </c>
      <c r="AW1225" t="str">
        <f>IF(OR(Table1[[#This Row],[Rodents]],Table1[[#This Row],[Human]],Table1[[#This Row],[Pig]]),OR(ISNUMBER(FIND("gastro",C1225)),ISNUMBER(FIND("intesti",C1225)),ISNUMBER(FIND("stomach",C1225))),"NA")</f>
        <v>NA</v>
      </c>
      <c r="AX1225" t="str">
        <f>IF(OR(Table1[[#This Row],[Rodents]],Table1[[#This Row],[Human]],Table1[[#This Row],[Pig]]),NOT(OR(AQ1225,AR1225,AS1225,AT1225,AU1225,AV1225,AW1225)),"NA")</f>
        <v>NA</v>
      </c>
      <c r="AY1225" t="b">
        <f>OR(ISNUMBER(FIND("SWCNT",C1225)),ISNUMBER(FIND("SWNT",C1225)),ISNUMBER(FIND("single-wall",C1225)),ISNUMBER(FIND("single wall",C1225)),ISNUMBER(FIND("Single wall",C1225)),ISNUMBER(FIND("Single-wall",C1225)),ISNUMBER(FIND("SWCNT",B1225)),ISNUMBER(FIND("SWNT",B1225)),ISNUMBER(FIND("single-wall",B1225)),ISNUMBER(FIND("single wall",B1225)),ISNUMBER(FIND("Single-wall",B1225)),ISNUMBER(FIND("Single wall",B1225)))</f>
        <v>0</v>
      </c>
      <c r="AZ1225" t="b">
        <f>OR(ISNUMBER(FIND("MWCNT",C1225)),ISNUMBER(FIND("MWNT",C1225)),ISNUMBER(FIND("multi-wall",C1225)),ISNUMBER(FIND("multi wall",C1225)),ISNUMBER(FIND("multiwall",C1225)),ISNUMBER(FIND("Multi-wall",C1225)),ISNUMBER(FIND("Multi wall",C1225)),ISNUMBER(FIND("Multiwall",C1225)),ISNUMBER(FIND("MWCNT",B1225)),ISNUMBER(FIND("MWNT",B1225)),ISNUMBER(FIND("multi-wall",B1225)),ISNUMBER(FIND("multi wall",B1225)),ISNUMBER(FIND("multiwall",B1225)),ISNUMBER(FIND("Multi-wall",B1225)),ISNUMBER(FIND("Multi wall",B1225)),ISNUMBER(FIND("Multiwall",B1225)),ISNUMBER(FIND("Double-wall",B1225)),ISNUMBER(FIND("Double wall",B1225)),ISNUMBER(FIND("Doublewall",B1225)),ISNUMBER(FIND("double-wall",B1225)),ISNUMBER(FIND("double wall",B1225)),ISNUMBER(FIND("doublewall",B1225)))</f>
        <v>1</v>
      </c>
      <c r="BA1225" t="b">
        <f>AND(Table1[[#This Row],[SWCNT]],Table1[[#This Row],[MWCNT]])</f>
        <v>0</v>
      </c>
      <c r="BB1225" t="b">
        <f>IF(Table1[[#This Row],[SWCNT]]=TRUE,FALSE,IF(Table1[[#This Row],[MWCNT]]=TRUE,FALSE,TRUE))</f>
        <v>0</v>
      </c>
      <c r="BC1225" s="18"/>
    </row>
    <row r="1226" spans="1:55" ht="185">
      <c r="A1226" t="s">
        <v>176</v>
      </c>
      <c r="B1226" s="2" t="s">
        <v>178</v>
      </c>
      <c r="C1226" s="16" t="s">
        <v>180</v>
      </c>
      <c r="D1226" s="17" t="s">
        <v>68</v>
      </c>
      <c r="E1226" s="2">
        <v>2022</v>
      </c>
      <c r="F1226" t="b">
        <f>OR(ISNUMBER(FIND("cytotoxic",C1226)),ISNUMBER(FIND("Cytotoxic",C1226)),ISNUMBER(FIND("cellular toxicity",C1226)),ISNUMBER(FIND("cell death",C1226)),ISNUMBER(FIND("viable",C1226)),ISNUMBER(FIND("phytotoxic",C1226)),ISNUMBER(FIND("acute toxicity",C1226)),ISNUMBER(FIND("MTT",C1226)),ISNUMBER(FIND("survival",C1226)),ISNUMBER(FIND("prolifer",C1226)),ISNUMBER(FIND("apoptosis",C1226)),ISNUMBER(FIND("neurotoxic",C1226)),ISNUMBER(FIND("  lysis ",C1226)),ISNUMBER(FIND("necrosis",C1226)),ISNUMBER(FIND("cellular death",C1226))*3,ISNUMBER(FIND("LDH",C1226)),ISNUMBER(FIND("Acute toxicity",C1226)))</f>
        <v>0</v>
      </c>
      <c r="G1226" t="b">
        <f>OR(ISNUMBER(FIND("genotoxic",C1226)),ISNUMBER(FIND("genotoxicity",C1226)),ISNUMBER(FIND("DNA damage",C1226)),ISNUMBER(FIND("DNA",C1226)),ISNUMBER(FIND("RNA",C1226)),ISNUMBER(FIND("mesothelioma",C1226)),ISNUMBER(FIND("carcino",C1226)),ISNUMBER(FIND("mutagen",C1226)),ISNUMBER(FIND("genetic",C1226)))</f>
        <v>0</v>
      </c>
      <c r="H1226" t="b">
        <f>OR(ISNUMBER(FIND("inflammatory",C1226)),ISNUMBER(FIND("inflamm",C1226)))</f>
        <v>0</v>
      </c>
      <c r="I1226" t="b">
        <f>OR(ISNUMBER(FIND("immune",C1226)),ISNUMBER(FIND("immunological",C1226)),ISNUMBER(FIND("interleuk",C1226)),ISNUMBER(FIND("platelet activation",C1226)),ISNUMBER(FIND("monocyte",C1226)),ISNUMBER(FIND("leukocyte",C1226)),ISNUMBER(FIND("cytokine",C1226)),ISNUMBER(FIND("CD4",C1226)),ISNUMBER(FIND("CD8",C1226)),ISNUMBER(FIND("T-cell",C1226)))</f>
        <v>0</v>
      </c>
      <c r="J1226" t="b">
        <f>OR(ISNUMBER(FIND("reactive oxygen",C1226)),ISNUMBER(FIND("ROS",C1226)),ISNUMBER(FIND("free radical",C1226)),ISNUMBER(FIND("oxidative stress",C1226)),ISNUMBER(FIND("peroxid",C1226)),ISNUMBER(FIND("oxidative",C1226)),ISNUMBER(FIND("antioxid",C1226)))</f>
        <v>1</v>
      </c>
      <c r="K1226" t="b">
        <f>OR(ISNUMBER(FIND("autophag",C1226)))</f>
        <v>0</v>
      </c>
      <c r="L1226" t="b">
        <f>OR(ISNUMBER(FIND("morpholog",C1226)))</f>
        <v>0</v>
      </c>
      <c r="M1226" t="b">
        <f>OR(ISNUMBER(FIND("fibrosis",C1226)),ISNUMBER(FIND("Fibrosis",C1226)),ISNUMBER(FIND("fibrot",C1226)))</f>
        <v>0</v>
      </c>
      <c r="N1226" t="b">
        <f>OR(ISNUMBER(FIND("offspring",C1226)),ISNUMBER(FIND("Parental",C1226)),ISNUMBER(FIND("parental",C1226)),ISNUMBER(FIND("germline",C1226)),ISNUMBER(FIND("reproduc",C1226)),ISNUMBER(FIND("embryo",C1226)))</f>
        <v>0</v>
      </c>
      <c r="O1226" t="b">
        <f>OR(ISNUMBER(FIND("metabol",C1226)),ISNUMBER(FIND("Metabol",C1226)),ISNUMBER(FIND("digest",C1226)),ISNUMBER(FIND("mitochon",C1226)))</f>
        <v>1</v>
      </c>
      <c r="P1226" t="b">
        <f>OR(ISNUMBER(FIND("ecotox",C1226)),ISNUMBER(FIND("Ecotox",B1226)),ISNUMBER(FIND("ecotox",B1226)),ISNUMBER(FIND("Ecotox",C1226)))</f>
        <v>0</v>
      </c>
      <c r="Q1226" t="b">
        <f>OR(ISNUMBER(FIND("Bioaccum",C1226)),ISNUMBER(FIND("bioaccum",C1226)),ISNUMBER(FIND("accum",C1226)))</f>
        <v>0</v>
      </c>
      <c r="R1226" t="b">
        <f>OR(ISNUMBER(FIND("Occupation",C1226)),ISNUMBER(FIND("occupation",C1226)),ISNUMBER(FIND("worker",C1226)),ISNUMBER(FIND("workforce",C1226)))</f>
        <v>0</v>
      </c>
      <c r="S1226" t="b">
        <f>NOT(OR(F1226,G1226,H1226,I1226,J1226,K1226,L1226,M1226,N1226,O1226,P1226,Q1226,R1226))</f>
        <v>0</v>
      </c>
      <c r="U1226" t="b">
        <f>OR(Table1[[#This Row],[Inflammation]],Table1[[#This Row],[Immune]])</f>
        <v>0</v>
      </c>
      <c r="V1226" t="str">
        <f>IF(OR(Table1[[#This Row],[Rodents]],Table1[[#This Row],[Human]],Table1[[#This Row],[Pig]]),OR(ISNUMBER(FIND("intratrach",C1226)),ISNUMBER(FIND("nasal ",C1226)),ISNUMBER(FIND("instill",C1226))),"NA")</f>
        <v>NA</v>
      </c>
      <c r="W1226" t="str">
        <f>IF(OR(Table1[[#This Row],[Rodents]],Table1[[#This Row],[Human]],Table1[[#This Row],[Pig]]),OR(ISNUMBER(FIND("dermal",C1226)),ISNUMBER(FIND("skin ",C1226))),"NA")</f>
        <v>NA</v>
      </c>
      <c r="X1226" t="str">
        <f>IF(OR(Table1[[#This Row],[Rodents]],Table1[[#This Row],[Human]],Table1[[#This Row],[Pig]]),OR(ISNUMBER(FIND("injected",C1226)),ISNUMBER(FIND("periton",C1226)),ISNUMBER(FIND("intrascrot",C1226))),"NA")</f>
        <v>NA</v>
      </c>
      <c r="Y1226" t="str">
        <f>IF(OR(Table1[[#This Row],[Rodents]],Table1[[#This Row],[Human]],Table1[[#This Row],[Pig]]),NOT(OR(Table1[[#This Row],[Inhaled/Intratracheal/intranasal]],Table1[[#This Row],[Dermal]],Table1[[#This Row],[Injected]])),"NA")</f>
        <v>NA</v>
      </c>
      <c r="AA1226" t="b">
        <f>OR(ISNUMBER(FIND("fish ",C1226)),ISNUMBER(FIND("Fish ",C1226)),ISNUMBER(FIND("aquatic",C1226)),ISNUMBER(FIND("daphnids",C1226)),ISNUMBER(FIND("Carcinus maenas",C1226)),ISNUMBER(FIND("Daphnia",C1226)),ISNUMBER(FIND("Ruditapes philippinarum",C1226)),ISNUMBER(FIND("daphnia",C1226)),ISNUMBER(FIND("marine",C1226)),ISNUMBER(FIND("mussel",C1226)),ISNUMBER(FIND("algae",C1226)),ISNUMBER(FIND("Donax faba",C1226)),ISNUMBER(FIND("estuarine",C1226)),ISNUMBER(FIND("snail",C1226)),ISNUMBER(FIND("Prorocentrum donghaiense",C1226)) )</f>
        <v>0</v>
      </c>
      <c r="AB1226" t="b">
        <f>OR(ISNUMBER(FIND(" rat ",C1226)),ISNUMBER(FIND(" rats ",C1226)),ISNUMBER(FIND(" Rats ",C1226)),ISNUMBER(FIND(" Rat ",C1226)),ISNUMBER(FIND(" rat.",C1226)),ISNUMBER(FIND(" rats.",C1226)),ISNUMBER(FIND("mouse",C1226)),ISNUMBER(FIND("mice",C1226)), ISNUMBER(FIND(" Mice",C1226)))</f>
        <v>0</v>
      </c>
      <c r="AC1226" t="b">
        <f>OR(ISNUMBER(FIND(" cell ",C1226)),ISNUMBER(FIND("fibroblast",C1226)),ISNUMBER(FIND("macrophage",C1226)),ISNUMBER(FIND("epithelial",C1226)),ISNUMBER(FIND("endothelial",C1226)),ISNUMBER(FIND("neuron",C1226)),ISNUMBER(FIND(" cells ",C1226)),ISNUMBER(FIND("RBC",C1226)),ISNUMBER(FIND("mitochond",C1226)),ISNUMBER(FIND("adipocyte",C1226)),ISNUMBER(FIND("osteo",C1226)),ISNUMBER(FIND("keratin",C1226)),ISNUMBER(FIND(" cell's ",C1226)),ISNUMBER(FIND("eukary",C1226)),ISNUMBER(FIND("sperm",C1226)))</f>
        <v>1</v>
      </c>
      <c r="AD1226" t="b">
        <v>0</v>
      </c>
      <c r="AE1226" t="b">
        <f>OR(ISNUMBER(FIND(" plant ",C1226)),ISNUMBER(FIND("Plant ",C1226)),ISNUMBER(FIND("tomato",C1226)),ISNUMBER(FIND("plants",C1226)),ISNUMBER(FIND("Plants",C1226)),ISNUMBER(FIND("algae",C1226)),ISNUMBER(FIND("lettuce",C1226)),ISNUMBER(FIND("green gram sprouts ",C1226)),ISNUMBER(FIND("Cucurbita pepo",C1226)),ISNUMBER(FIND("bean ",C1226)),ISNUMBER(FIND("chloroplast",C1226)),ISNUMBER(FIND("chlorophyll",C1226)),ISNUMBER(FIND("seedling",C1226)),ISNUMBER(FIND("canola",C1226)),ISNUMBER(FIND("shoot",C1226)),ISNUMBER(FIND("photosynthes",C1226)),ISNUMBER(FIND(" leaves ",C1226)),,ISNUMBER(FIND("agriculture",C1226)),ISNUMBER(FIND(" crops ",C1226)))</f>
        <v>0</v>
      </c>
      <c r="AF1226" t="b">
        <f>OR(ISNUMBER(FIND("bacteria",C1226)),ISNUMBER(FIND("Bacteria",C1226)),ISNUMBER(FIND("Bacterium",C1226)),ISNUMBER(FIND("bacterium",C1226)),ISNUMBER(FIND(" coli ",C1226)))</f>
        <v>0</v>
      </c>
      <c r="AG1226" t="b">
        <f>OR(ISNUMBER(FIND("fungi",C1226)),ISNUMBER(FIND("Fungi",C1226)),ISNUMBER(FIND("fungus",C1226)),ISNUMBER(FIND("Fungus",C1226)),ISNUMBER(FIND("mushroom",C1226)),ISNUMBER(FIND("Mushroom",C1226)),ISNUMBER(FIND(" mold ",C1226)))</f>
        <v>0</v>
      </c>
      <c r="AH1226" t="b">
        <f>OR(ISNUMBER(FIND("Pig ",C1226)),ISNUMBER(FIND("pig ",C1226)),ISNUMBER(FIND("Pigs ",C1226)),ISNUMBER(FIND("pigs ",C1226)))</f>
        <v>0</v>
      </c>
      <c r="AI1226" t="b">
        <f>OR(ISNUMBER(FIND(" C. elegans",C1226)),ISNUMBER(FIND("Caenorhabditis elegans",C1226)),ISNUMBER(FIND("earthworms",C1226)),ISNUMBER(FIND(" Ficopomatus enigmaticus",C1226)),ISNUMBER(FIND("larva",C1226)),ISNUMBER(FIND("Lumbriculus variegatus",C1226)),ISNUMBER(FIND("nematode",C1226)))</f>
        <v>0</v>
      </c>
      <c r="AJ1226" t="b">
        <f>NOT(OR(AA1226,AB1226,AC1226,AD1226,AE1226,AF1226,AG1226,AH1226,AI1226))</f>
        <v>0</v>
      </c>
      <c r="AL1226" t="b">
        <f>OR(AA1226,AB1226,AD1226,AE1226,AF1226,AG1226,AH1226,AI1226)</f>
        <v>0</v>
      </c>
      <c r="AM1226" t="b">
        <f>IF(Table1[[#This Row],[In vivo?]],IF(Table1[[#This Row],[Cell]],FALSE,TRUE),FALSE)</f>
        <v>0</v>
      </c>
      <c r="AN1226" t="b">
        <f>AND(AC1226,AL1226)</f>
        <v>0</v>
      </c>
      <c r="AO1226" t="b">
        <f>IF(Table1[[#This Row],[Cell]],IF(Table1[[#This Row],[In vivo?]],FALSE,TRUE),FALSE)</f>
        <v>1</v>
      </c>
      <c r="AP1226" t="b">
        <f>NOT(OR(Table1[[#This Row],[In vivo?]],Table1[[#This Row],[Only in Cell]]))</f>
        <v>0</v>
      </c>
      <c r="AQ1226" t="str">
        <f>IF(OR(Table1[[#This Row],[Rodents]],Table1[[#This Row],[Human]],Table1[[#This Row],[Pig]]),OR(ISNUMBER(FIND("pulmonary",C1226)),ISNUMBER(FIND("lung",C1226))),"NA")</f>
        <v>NA</v>
      </c>
      <c r="AR1226" t="str">
        <f>IF(OR(Table1[[#This Row],[Rodents]],Table1[[#This Row],[Human]],Table1[[#This Row],[Pig]]),OR(ISNUMBER(FIND("skin",C1226)),ISNUMBER(FIND("dermal",C1226))),"NA")</f>
        <v>NA</v>
      </c>
      <c r="AS1226" t="str">
        <f>IF(OR(Table1[[#This Row],[Rodents]],Table1[[#This Row],[Human]],Table1[[#This Row],[Pig]]),OR(ISNUMBER(FIND("liver",C1226)),ISNUMBER(FIND("hepat",C1226))),"NA")</f>
        <v>NA</v>
      </c>
      <c r="AT1226" t="str">
        <f>IF(OR(Table1[[#This Row],[Rodents]],Table1[[#This Row],[Human]],Table1[[#This Row],[Pig]]),OR(ISNUMBER(FIND("kidney",C1226)),ISNUMBER(FIND("neph",C1226))),"NA")</f>
        <v>NA</v>
      </c>
      <c r="AU1226" t="str">
        <f>IF(OR(Table1[[#This Row],[Rodents]],Table1[[#This Row],[Human]],Table1[[#This Row],[Pig]]),OR(ISNUMBER(FIND("brain",C1226)),ISNUMBER(FIND("neur",C1226)),ISNUMBER(FIND("nerv",C1226))),"NA")</f>
        <v>NA</v>
      </c>
      <c r="AV1226" t="str">
        <f>IF(OR(Table1[[#This Row],[Rodents]],Table1[[#This Row],[Human]],Table1[[#This Row],[Pig]]),OR(ISNUMBER(FIND("heart",C1226)),ISNUMBER(FIND("cardi",C1226))),"NA")</f>
        <v>NA</v>
      </c>
      <c r="AW1226" t="str">
        <f>IF(OR(Table1[[#This Row],[Rodents]],Table1[[#This Row],[Human]],Table1[[#This Row],[Pig]]),OR(ISNUMBER(FIND("gastro",C1226)),ISNUMBER(FIND("intesti",C1226)),ISNUMBER(FIND("stomach",C1226))),"NA")</f>
        <v>NA</v>
      </c>
      <c r="AX1226" t="str">
        <f>IF(OR(Table1[[#This Row],[Rodents]],Table1[[#This Row],[Human]],Table1[[#This Row],[Pig]]),NOT(OR(AQ1226,AR1226,AS1226,AT1226,AU1226,AV1226,AW1226)),"NA")</f>
        <v>NA</v>
      </c>
      <c r="AY1226" t="b">
        <f>OR(ISNUMBER(FIND("SWCNT",C1226)),ISNUMBER(FIND("SWNT",C1226)),ISNUMBER(FIND("single-wall",C1226)),ISNUMBER(FIND("single wall",C1226)),ISNUMBER(FIND("Single wall",C1226)),ISNUMBER(FIND("Single-wall",C1226)),ISNUMBER(FIND("SWCNT",B1226)),ISNUMBER(FIND("SWNT",B1226)),ISNUMBER(FIND("single-wall",B1226)),ISNUMBER(FIND("single wall",B1226)),ISNUMBER(FIND("Single-wall",B1226)),ISNUMBER(FIND("Single wall",B1226)))</f>
        <v>1</v>
      </c>
      <c r="AZ1226" t="b">
        <f>OR(ISNUMBER(FIND("MWCNT",C1226)),ISNUMBER(FIND("MWNT",C1226)),ISNUMBER(FIND("multi-wall",C1226)),ISNUMBER(FIND("multi wall",C1226)),ISNUMBER(FIND("multiwall",C1226)),ISNUMBER(FIND("Multi-wall",C1226)),ISNUMBER(FIND("Multi wall",C1226)),ISNUMBER(FIND("Multiwall",C1226)),ISNUMBER(FIND("MWCNT",B1226)),ISNUMBER(FIND("MWNT",B1226)),ISNUMBER(FIND("multi-wall",B1226)),ISNUMBER(FIND("multi wall",B1226)),ISNUMBER(FIND("multiwall",B1226)),ISNUMBER(FIND("Multi-wall",B1226)),ISNUMBER(FIND("Multi wall",B1226)),ISNUMBER(FIND("Multiwall",B1226)),ISNUMBER(FIND("Double-wall",B1226)),ISNUMBER(FIND("Double wall",B1226)),ISNUMBER(FIND("Doublewall",B1226)),ISNUMBER(FIND("double-wall",B1226)),ISNUMBER(FIND("double wall",B1226)),ISNUMBER(FIND("doublewall",B1226)))</f>
        <v>0</v>
      </c>
      <c r="BA1226" t="b">
        <f>AND(Table1[[#This Row],[SWCNT]],Table1[[#This Row],[MWCNT]])</f>
        <v>0</v>
      </c>
      <c r="BB1226" t="b">
        <f>IF(Table1[[#This Row],[SWCNT]]=TRUE,FALSE,IF(Table1[[#This Row],[MWCNT]]=TRUE,FALSE,TRUE))</f>
        <v>0</v>
      </c>
      <c r="BC1226" s="18"/>
    </row>
    <row r="1227" spans="1:55" ht="296">
      <c r="A1227" t="s">
        <v>182</v>
      </c>
      <c r="B1227" s="2" t="s">
        <v>184</v>
      </c>
      <c r="C1227" s="16" t="s">
        <v>186</v>
      </c>
      <c r="D1227" s="17" t="s">
        <v>170</v>
      </c>
      <c r="E1227" s="2">
        <v>2022</v>
      </c>
      <c r="F1227" t="b">
        <f>OR(ISNUMBER(FIND("cytotoxic",C1227)),ISNUMBER(FIND("Cytotoxic",C1227)),ISNUMBER(FIND("cellular toxicity",C1227)),ISNUMBER(FIND("cell death",C1227)),ISNUMBER(FIND("viable",C1227)),ISNUMBER(FIND("phytotoxic",C1227)),ISNUMBER(FIND("acute toxicity",C1227)),ISNUMBER(FIND("MTT",C1227)),ISNUMBER(FIND("survival",C1227)),ISNUMBER(FIND("prolifer",C1227)),ISNUMBER(FIND("apoptosis",C1227)),ISNUMBER(FIND("neurotoxic",C1227)),ISNUMBER(FIND("  lysis ",C1227)),ISNUMBER(FIND("necrosis",C1227)),ISNUMBER(FIND("cellular death",C1227))*3,ISNUMBER(FIND("LDH",C1227)),ISNUMBER(FIND("Acute toxicity",C1227)))</f>
        <v>1</v>
      </c>
      <c r="G1227" t="b">
        <f>OR(ISNUMBER(FIND("genotoxic",C1227)),ISNUMBER(FIND("genotoxicity",C1227)),ISNUMBER(FIND("DNA damage",C1227)),ISNUMBER(FIND("DNA",C1227)),ISNUMBER(FIND("RNA",C1227)),ISNUMBER(FIND("mesothelioma",C1227)),ISNUMBER(FIND("carcino",C1227)),ISNUMBER(FIND("mutagen",C1227)),ISNUMBER(FIND("genetic",C1227)))</f>
        <v>0</v>
      </c>
      <c r="H1227" t="b">
        <f>OR(ISNUMBER(FIND("inflammatory",C1227)),ISNUMBER(FIND("inflamm",C1227)))</f>
        <v>0</v>
      </c>
      <c r="I1227" t="b">
        <f>OR(ISNUMBER(FIND("immune",C1227)),ISNUMBER(FIND("immunological",C1227)),ISNUMBER(FIND("interleuk",C1227)),ISNUMBER(FIND("platelet activation",C1227)),ISNUMBER(FIND("monocyte",C1227)),ISNUMBER(FIND("leukocyte",C1227)),ISNUMBER(FIND("cytokine",C1227)),ISNUMBER(FIND("CD4",C1227)),ISNUMBER(FIND("CD8",C1227)),ISNUMBER(FIND("T-cell",C1227)))</f>
        <v>0</v>
      </c>
      <c r="J1227" t="b">
        <f>OR(ISNUMBER(FIND("reactive oxygen",C1227)),ISNUMBER(FIND("ROS",C1227)),ISNUMBER(FIND("free radical",C1227)),ISNUMBER(FIND("oxidative stress",C1227)),ISNUMBER(FIND("peroxid",C1227)),ISNUMBER(FIND("oxidative",C1227)),ISNUMBER(FIND("antioxid",C1227)))</f>
        <v>0</v>
      </c>
      <c r="K1227" t="b">
        <f>OR(ISNUMBER(FIND("autophag",C1227)))</f>
        <v>0</v>
      </c>
      <c r="L1227" t="b">
        <f>OR(ISNUMBER(FIND("morpholog",C1227)))</f>
        <v>0</v>
      </c>
      <c r="M1227" t="b">
        <f>OR(ISNUMBER(FIND("fibrosis",C1227)),ISNUMBER(FIND("Fibrosis",C1227)),ISNUMBER(FIND("fibrot",C1227)))</f>
        <v>0</v>
      </c>
      <c r="N1227" t="b">
        <f>OR(ISNUMBER(FIND("offspring",C1227)),ISNUMBER(FIND("Parental",C1227)),ISNUMBER(FIND("parental",C1227)),ISNUMBER(FIND("germline",C1227)),ISNUMBER(FIND("reproduc",C1227)),ISNUMBER(FIND("embryo",C1227)))</f>
        <v>1</v>
      </c>
      <c r="O1227" t="b">
        <f>OR(ISNUMBER(FIND("metabol",C1227)),ISNUMBER(FIND("Metabol",C1227)),ISNUMBER(FIND("digest",C1227)),ISNUMBER(FIND("mitochon",C1227)))</f>
        <v>0</v>
      </c>
      <c r="P1227" t="b">
        <f>OR(ISNUMBER(FIND("ecotox",C1227)),ISNUMBER(FIND("Ecotox",B1227)),ISNUMBER(FIND("ecotox",B1227)),ISNUMBER(FIND("Ecotox",C1227)))</f>
        <v>0</v>
      </c>
      <c r="Q1227" t="b">
        <f>OR(ISNUMBER(FIND("Bioaccum",C1227)),ISNUMBER(FIND("bioaccum",C1227)),ISNUMBER(FIND("accum",C1227)))</f>
        <v>0</v>
      </c>
      <c r="R1227" t="b">
        <f>OR(ISNUMBER(FIND("Occupation",C1227)),ISNUMBER(FIND("occupation",C1227)),ISNUMBER(FIND("worker",C1227)),ISNUMBER(FIND("workforce",C1227)))</f>
        <v>0</v>
      </c>
      <c r="S1227" t="b">
        <f>NOT(OR(F1227,G1227,H1227,I1227,J1227,K1227,L1227,M1227,N1227,O1227,P1227,Q1227,R1227))</f>
        <v>0</v>
      </c>
      <c r="U1227" t="b">
        <f>OR(Table1[[#This Row],[Inflammation]],Table1[[#This Row],[Immune]])</f>
        <v>0</v>
      </c>
      <c r="V1227" t="b">
        <f>IF(OR(Table1[[#This Row],[Rodents]],Table1[[#This Row],[Human]],Table1[[#This Row],[Pig]]),OR(ISNUMBER(FIND("intratrach",C1227)),ISNUMBER(FIND("nasal ",C1227)),ISNUMBER(FIND("instill",C1227))),"NA")</f>
        <v>0</v>
      </c>
      <c r="W1227" t="b">
        <f>IF(OR(Table1[[#This Row],[Rodents]],Table1[[#This Row],[Human]],Table1[[#This Row],[Pig]]),OR(ISNUMBER(FIND("dermal",C1227)),ISNUMBER(FIND("skin ",C1227))),"NA")</f>
        <v>1</v>
      </c>
      <c r="X1227" t="b">
        <f>IF(OR(Table1[[#This Row],[Rodents]],Table1[[#This Row],[Human]],Table1[[#This Row],[Pig]]),OR(ISNUMBER(FIND("injected",C1227)),ISNUMBER(FIND("periton",C1227)),ISNUMBER(FIND("intrascrot",C1227))),"NA")</f>
        <v>0</v>
      </c>
      <c r="Y1227" t="b">
        <f>IF(OR(Table1[[#This Row],[Rodents]],Table1[[#This Row],[Human]],Table1[[#This Row],[Pig]]),NOT(OR(Table1[[#This Row],[Inhaled/Intratracheal/intranasal]],Table1[[#This Row],[Dermal]],Table1[[#This Row],[Injected]])),"NA")</f>
        <v>0</v>
      </c>
      <c r="AA1227" t="b">
        <f>OR(ISNUMBER(FIND("fish ",C1227)),ISNUMBER(FIND("Fish ",C1227)),ISNUMBER(FIND("aquatic",C1227)),ISNUMBER(FIND("daphnids",C1227)),ISNUMBER(FIND("Carcinus maenas",C1227)),ISNUMBER(FIND("Daphnia",C1227)),ISNUMBER(FIND("Ruditapes philippinarum",C1227)),ISNUMBER(FIND("daphnia",C1227)),ISNUMBER(FIND("marine",C1227)),ISNUMBER(FIND("mussel",C1227)),ISNUMBER(FIND("algae",C1227)),ISNUMBER(FIND("Donax faba",C1227)),ISNUMBER(FIND("estuarine",C1227)),ISNUMBER(FIND("snail",C1227)),ISNUMBER(FIND("Prorocentrum donghaiense",C1227)) )</f>
        <v>0</v>
      </c>
      <c r="AB1227" t="b">
        <f>OR(ISNUMBER(FIND(" rat ",C1227)),ISNUMBER(FIND(" rats ",C1227)),ISNUMBER(FIND(" Rats ",C1227)),ISNUMBER(FIND(" Rat ",C1227)),ISNUMBER(FIND(" rat.",C1227)),ISNUMBER(FIND(" rats.",C1227)),ISNUMBER(FIND("mouse",C1227)),ISNUMBER(FIND("mice",C1227)), ISNUMBER(FIND(" Mice",C1227)))</f>
        <v>1</v>
      </c>
      <c r="AC1227" t="b">
        <f>OR(ISNUMBER(FIND(" cell ",C1227)),ISNUMBER(FIND("fibroblast",C1227)),ISNUMBER(FIND("macrophage",C1227)),ISNUMBER(FIND("epithelial",C1227)),ISNUMBER(FIND("endothelial",C1227)),ISNUMBER(FIND("neuron",C1227)),ISNUMBER(FIND(" cells ",C1227)),ISNUMBER(FIND("RBC",C1227)),ISNUMBER(FIND("mitochond",C1227)),ISNUMBER(FIND("adipocyte",C1227)),ISNUMBER(FIND("osteo",C1227)),ISNUMBER(FIND("keratin",C1227)),ISNUMBER(FIND(" cell's ",C1227)),ISNUMBER(FIND("eukary",C1227)),ISNUMBER(FIND("sperm",C1227)))</f>
        <v>1</v>
      </c>
      <c r="AD1227" t="b">
        <f>OR(ISNUMBER(FIND("human",B1227)),ISNUMBER(FIND("workers",B1227)),ISNUMBER(FIND("workforces",B1227)),ISNUMBER(FIND("occupational",B1227)),ISNUMBER(FIND("Case report",B1227)),ISNUMBER(FIND("Workplaces",B1227)),ISNUMBER(FIND("worker",B1227)))</f>
        <v>0</v>
      </c>
      <c r="AE1227" t="b">
        <f>OR(ISNUMBER(FIND(" plant ",C1227)),ISNUMBER(FIND("Plant ",C1227)),ISNUMBER(FIND("tomato",C1227)),ISNUMBER(FIND("plants",C1227)),ISNUMBER(FIND("Plants",C1227)),ISNUMBER(FIND("algae",C1227)),ISNUMBER(FIND("lettuce",C1227)),ISNUMBER(FIND("green gram sprouts ",C1227)),ISNUMBER(FIND("Cucurbita pepo",C1227)),ISNUMBER(FIND("bean ",C1227)),ISNUMBER(FIND("chloroplast",C1227)),ISNUMBER(FIND("chlorophyll",C1227)),ISNUMBER(FIND("seedling",C1227)),ISNUMBER(FIND("canola",C1227)),ISNUMBER(FIND("shoot",C1227)),ISNUMBER(FIND("photosynthes",C1227)),ISNUMBER(FIND(" leaves ",C1227)),,ISNUMBER(FIND("agriculture",C1227)),ISNUMBER(FIND(" crops ",C1227)))</f>
        <v>0</v>
      </c>
      <c r="AF1227" t="b">
        <f>OR(ISNUMBER(FIND("bacteria",C1227)),ISNUMBER(FIND("Bacteria",C1227)),ISNUMBER(FIND("Bacterium",C1227)),ISNUMBER(FIND("bacterium",C1227)),ISNUMBER(FIND(" coli ",C1227)))</f>
        <v>1</v>
      </c>
      <c r="AG1227" t="b">
        <f>OR(ISNUMBER(FIND("fungi",C1227)),ISNUMBER(FIND("Fungi",C1227)),ISNUMBER(FIND("fungus",C1227)),ISNUMBER(FIND("Fungus",C1227)),ISNUMBER(FIND("mushroom",C1227)),ISNUMBER(FIND("Mushroom",C1227)),ISNUMBER(FIND(" mold ",C1227)))</f>
        <v>0</v>
      </c>
      <c r="AH1227" t="b">
        <f>OR(ISNUMBER(FIND("Pig ",C1227)),ISNUMBER(FIND("pig ",C1227)),ISNUMBER(FIND("Pigs ",C1227)),ISNUMBER(FIND("pigs ",C1227)))</f>
        <v>0</v>
      </c>
      <c r="AI1227" t="b">
        <f>OR(ISNUMBER(FIND(" C. elegans",C1227)),ISNUMBER(FIND("Caenorhabditis elegans",C1227)),ISNUMBER(FIND("earthworms",C1227)),ISNUMBER(FIND(" Ficopomatus enigmaticus",C1227)),ISNUMBER(FIND("larva",C1227)),ISNUMBER(FIND("Lumbriculus variegatus",C1227)),ISNUMBER(FIND("nematode",C1227)))</f>
        <v>0</v>
      </c>
      <c r="AJ1227" t="b">
        <f>NOT(OR(AA1227,AB1227,AC1227,AD1227,AE1227,AF1227,AG1227,AH1227,AI1227))</f>
        <v>0</v>
      </c>
      <c r="AL1227" t="b">
        <f>OR(AA1227,AB1227,AD1227,AE1227,AF1227,AG1227,AH1227,AI1227)</f>
        <v>1</v>
      </c>
      <c r="AM1227" t="b">
        <f>IF(Table1[[#This Row],[In vivo?]],IF(Table1[[#This Row],[Cell]],FALSE,TRUE),FALSE)</f>
        <v>0</v>
      </c>
      <c r="AN1227" t="b">
        <f>AND(AC1227,AL1227)</f>
        <v>1</v>
      </c>
      <c r="AO1227" t="b">
        <f>IF(Table1[[#This Row],[Cell]],IF(Table1[[#This Row],[In vivo?]],FALSE,TRUE),FALSE)</f>
        <v>0</v>
      </c>
      <c r="AP1227" t="b">
        <f>NOT(OR(Table1[[#This Row],[In vivo?]],Table1[[#This Row],[Only in Cell]]))</f>
        <v>0</v>
      </c>
      <c r="AQ1227" t="b">
        <f>IF(OR(Table1[[#This Row],[Rodents]],Table1[[#This Row],[Human]],Table1[[#This Row],[Pig]]),OR(ISNUMBER(FIND("pulmonary",C1227)),ISNUMBER(FIND("lung",C1227))),"NA")</f>
        <v>0</v>
      </c>
      <c r="AR1227" t="b">
        <f>IF(OR(Table1[[#This Row],[Rodents]],Table1[[#This Row],[Human]],Table1[[#This Row],[Pig]]),OR(ISNUMBER(FIND("skin",C1227)),ISNUMBER(FIND("dermal",C1227))),"NA")</f>
        <v>1</v>
      </c>
      <c r="AS1227" t="b">
        <f>IF(OR(Table1[[#This Row],[Rodents]],Table1[[#This Row],[Human]],Table1[[#This Row],[Pig]]),OR(ISNUMBER(FIND("liver",C1227)),ISNUMBER(FIND("hepat",C1227))),"NA")</f>
        <v>1</v>
      </c>
      <c r="AT1227" t="b">
        <f>IF(OR(Table1[[#This Row],[Rodents]],Table1[[#This Row],[Human]],Table1[[#This Row],[Pig]]),OR(ISNUMBER(FIND("kidney",C1227)),ISNUMBER(FIND("neph",C1227))),"NA")</f>
        <v>0</v>
      </c>
      <c r="AU1227" t="b">
        <f>IF(OR(Table1[[#This Row],[Rodents]],Table1[[#This Row],[Human]],Table1[[#This Row],[Pig]]),OR(ISNUMBER(FIND("brain",C1227)),ISNUMBER(FIND("neur",C1227)),ISNUMBER(FIND("nerv",C1227))),"NA")</f>
        <v>0</v>
      </c>
      <c r="AV1227" t="b">
        <f>IF(OR(Table1[[#This Row],[Rodents]],Table1[[#This Row],[Human]],Table1[[#This Row],[Pig]]),OR(ISNUMBER(FIND("heart",C1227)),ISNUMBER(FIND("cardi",C1227))),"NA")</f>
        <v>0</v>
      </c>
      <c r="AW1227" t="b">
        <f>IF(OR(Table1[[#This Row],[Rodents]],Table1[[#This Row],[Human]],Table1[[#This Row],[Pig]]),OR(ISNUMBER(FIND("gastro",C1227)),ISNUMBER(FIND("intesti",C1227)),ISNUMBER(FIND("stomach",C1227))),"NA")</f>
        <v>0</v>
      </c>
      <c r="AX1227" t="b">
        <f>IF(OR(Table1[[#This Row],[Rodents]],Table1[[#This Row],[Human]],Table1[[#This Row],[Pig]]),NOT(OR(AQ1227,AR1227,AS1227,AT1227,AU1227,AV1227,AW1227)),"NA")</f>
        <v>0</v>
      </c>
      <c r="AY1227" t="b">
        <f>OR(ISNUMBER(FIND("SWCNT",C1227)),ISNUMBER(FIND("SWNT",C1227)),ISNUMBER(FIND("single-wall",C1227)),ISNUMBER(FIND("single wall",C1227)),ISNUMBER(FIND("Single wall",C1227)),ISNUMBER(FIND("Single-wall",C1227)),ISNUMBER(FIND("SWCNT",B1227)),ISNUMBER(FIND("SWNT",B1227)),ISNUMBER(FIND("single-wall",B1227)),ISNUMBER(FIND("single wall",B1227)),ISNUMBER(FIND("Single-wall",B1227)),ISNUMBER(FIND("Single wall",B1227)))</f>
        <v>0</v>
      </c>
      <c r="AZ1227" t="b">
        <f>OR(ISNUMBER(FIND("MWCNT",C1227)),ISNUMBER(FIND("MWNT",C1227)),ISNUMBER(FIND("multi-wall",C1227)),ISNUMBER(FIND("multi wall",C1227)),ISNUMBER(FIND("multiwall",C1227)),ISNUMBER(FIND("Multi-wall",C1227)),ISNUMBER(FIND("Multi wall",C1227)),ISNUMBER(FIND("Multiwall",C1227)),ISNUMBER(FIND("MWCNT",B1227)),ISNUMBER(FIND("MWNT",B1227)),ISNUMBER(FIND("multi-wall",B1227)),ISNUMBER(FIND("multi wall",B1227)),ISNUMBER(FIND("multiwall",B1227)),ISNUMBER(FIND("Multi-wall",B1227)),ISNUMBER(FIND("Multi wall",B1227)),ISNUMBER(FIND("Multiwall",B1227)),ISNUMBER(FIND("Double-wall",B1227)),ISNUMBER(FIND("Double wall",B1227)),ISNUMBER(FIND("Doublewall",B1227)),ISNUMBER(FIND("double-wall",B1227)),ISNUMBER(FIND("double wall",B1227)),ISNUMBER(FIND("doublewall",B1227)))</f>
        <v>1</v>
      </c>
      <c r="BA1227" t="b">
        <f>AND(Table1[[#This Row],[SWCNT]],Table1[[#This Row],[MWCNT]])</f>
        <v>0</v>
      </c>
      <c r="BB1227" t="b">
        <f>IF(Table1[[#This Row],[SWCNT]]=TRUE,FALSE,IF(Table1[[#This Row],[MWCNT]]=TRUE,FALSE,TRUE))</f>
        <v>0</v>
      </c>
      <c r="BC1227" s="18"/>
    </row>
    <row r="1228" spans="1:55" ht="277.5">
      <c r="A1228" t="s">
        <v>195</v>
      </c>
      <c r="B1228" s="2" t="s">
        <v>196</v>
      </c>
      <c r="C1228" s="16" t="s">
        <v>197</v>
      </c>
      <c r="D1228" s="17" t="s">
        <v>198</v>
      </c>
      <c r="E1228" s="2">
        <v>2022</v>
      </c>
      <c r="F1228" t="b">
        <f>OR(ISNUMBER(FIND("cytotoxic",C1228)),ISNUMBER(FIND("Cytotoxic",C1228)),ISNUMBER(FIND("cellular toxicity",C1228)),ISNUMBER(FIND("cell death",C1228)),ISNUMBER(FIND("viable",C1228)),ISNUMBER(FIND("phytotoxic",C1228)),ISNUMBER(FIND("acute toxicity",C1228)),ISNUMBER(FIND("MTT",C1228)),ISNUMBER(FIND("survival",C1228)),ISNUMBER(FIND("prolifer",C1228)),ISNUMBER(FIND("apoptosis",C1228)),ISNUMBER(FIND("neurotoxic",C1228)),ISNUMBER(FIND("  lysis ",C1228)),ISNUMBER(FIND("necrosis",C1228)),ISNUMBER(FIND("cellular death",C1228))*3,ISNUMBER(FIND("LDH",C1228)),ISNUMBER(FIND("Acute toxicity",C1228)))</f>
        <v>0</v>
      </c>
      <c r="G1228" t="b">
        <f>OR(ISNUMBER(FIND("genotoxic",C1228)),ISNUMBER(FIND("genotoxicity",C1228)),ISNUMBER(FIND("DNA damage",C1228)),ISNUMBER(FIND("DNA",C1228)),ISNUMBER(FIND("RNA",C1228)),ISNUMBER(FIND("mesothelioma",C1228)),ISNUMBER(FIND("carcino",C1228)),ISNUMBER(FIND("mutagen",C1228)),ISNUMBER(FIND("genetic",C1228)))</f>
        <v>0</v>
      </c>
      <c r="H1228" t="b">
        <f>OR(ISNUMBER(FIND("inflammatory",C1228)),ISNUMBER(FIND("inflamm",C1228)))</f>
        <v>0</v>
      </c>
      <c r="I1228" t="b">
        <f>OR(ISNUMBER(FIND("immune",C1228)),ISNUMBER(FIND("immunological",C1228)),ISNUMBER(FIND("interleuk",C1228)),ISNUMBER(FIND("platelet activation",C1228)),ISNUMBER(FIND("monocyte",C1228)),ISNUMBER(FIND("leukocyte",C1228)),ISNUMBER(FIND("cytokine",C1228)),ISNUMBER(FIND("CD4",C1228)),ISNUMBER(FIND("CD8",C1228)),ISNUMBER(FIND("T-cell",C1228)))</f>
        <v>0</v>
      </c>
      <c r="J1228" t="b">
        <f>OR(ISNUMBER(FIND("reactive oxygen",C1228)),ISNUMBER(FIND("ROS",C1228)),ISNUMBER(FIND("free radical",C1228)),ISNUMBER(FIND("oxidative stress",C1228)),ISNUMBER(FIND("peroxid",C1228)),ISNUMBER(FIND("oxidative",C1228)),ISNUMBER(FIND("antioxid",C1228)))</f>
        <v>1</v>
      </c>
      <c r="K1228" t="b">
        <f>OR(ISNUMBER(FIND("autophag",C1228)))</f>
        <v>0</v>
      </c>
      <c r="L1228" t="b">
        <f>OR(ISNUMBER(FIND("morpholog",C1228)))</f>
        <v>0</v>
      </c>
      <c r="M1228" t="b">
        <f>OR(ISNUMBER(FIND("fibrosis",C1228)),ISNUMBER(FIND("Fibrosis",C1228)),ISNUMBER(FIND("fibrot",C1228)))</f>
        <v>0</v>
      </c>
      <c r="N1228" t="b">
        <f>OR(ISNUMBER(FIND("offspring",C1228)),ISNUMBER(FIND("Parental",C1228)),ISNUMBER(FIND("parental",C1228)),ISNUMBER(FIND("germline",C1228)),ISNUMBER(FIND("reproduc",C1228)),ISNUMBER(FIND("embryo",C1228)))</f>
        <v>0</v>
      </c>
      <c r="O1228" t="b">
        <f>OR(ISNUMBER(FIND("metabol",C1228)),ISNUMBER(FIND("Metabol",C1228)),ISNUMBER(FIND("digest",C1228)),ISNUMBER(FIND("mitochon",C1228)))</f>
        <v>0</v>
      </c>
      <c r="P1228" t="b">
        <f>OR(ISNUMBER(FIND("ecotox",C1228)),ISNUMBER(FIND("Ecotox",B1228)),ISNUMBER(FIND("ecotox",B1228)),ISNUMBER(FIND("Ecotox",C1228)))</f>
        <v>0</v>
      </c>
      <c r="Q1228" t="b">
        <f>OR(ISNUMBER(FIND("Bioaccum",C1228)),ISNUMBER(FIND("bioaccum",C1228)),ISNUMBER(FIND("accum",C1228)))</f>
        <v>1</v>
      </c>
      <c r="R1228" t="b">
        <f>OR(ISNUMBER(FIND("Occupation",C1228)),ISNUMBER(FIND("occupation",C1228)),ISNUMBER(FIND("worker",C1228)),ISNUMBER(FIND("workforce",C1228)))</f>
        <v>0</v>
      </c>
      <c r="S1228" t="b">
        <f>NOT(OR(F1228,G1228,H1228,I1228,J1228,K1228,L1228,M1228,N1228,O1228,P1228,Q1228,R1228))</f>
        <v>0</v>
      </c>
      <c r="U1228" t="b">
        <f>OR(Table1[[#This Row],[Inflammation]],Table1[[#This Row],[Immune]])</f>
        <v>0</v>
      </c>
      <c r="V1228" t="str">
        <f>IF(OR(Table1[[#This Row],[Rodents]],Table1[[#This Row],[Human]],Table1[[#This Row],[Pig]]),OR(ISNUMBER(FIND("intratrach",C1228)),ISNUMBER(FIND("nasal ",C1228)),ISNUMBER(FIND("instill",C1228))),"NA")</f>
        <v>NA</v>
      </c>
      <c r="W1228" t="str">
        <f>IF(OR(Table1[[#This Row],[Rodents]],Table1[[#This Row],[Human]],Table1[[#This Row],[Pig]]),OR(ISNUMBER(FIND("dermal",C1228)),ISNUMBER(FIND("skin ",C1228))),"NA")</f>
        <v>NA</v>
      </c>
      <c r="X1228" t="str">
        <f>IF(OR(Table1[[#This Row],[Rodents]],Table1[[#This Row],[Human]],Table1[[#This Row],[Pig]]),OR(ISNUMBER(FIND("injected",C1228)),ISNUMBER(FIND("periton",C1228)),ISNUMBER(FIND("intrascrot",C1228))),"NA")</f>
        <v>NA</v>
      </c>
      <c r="Y1228" t="str">
        <f>IF(OR(Table1[[#This Row],[Rodents]],Table1[[#This Row],[Human]],Table1[[#This Row],[Pig]]),NOT(OR(Table1[[#This Row],[Inhaled/Intratracheal/intranasal]],Table1[[#This Row],[Dermal]],Table1[[#This Row],[Injected]])),"NA")</f>
        <v>NA</v>
      </c>
      <c r="AA1228" t="b">
        <f>OR(ISNUMBER(FIND("fish ",C1228)),ISNUMBER(FIND("Fish ",C1228)),ISNUMBER(FIND("aquatic",C1228)),ISNUMBER(FIND("daphnids",C1228)),ISNUMBER(FIND("Carcinus maenas",C1228)),ISNUMBER(FIND("Daphnia",C1228)),ISNUMBER(FIND("Ruditapes philippinarum",C1228)),ISNUMBER(FIND("daphnia",C1228)),ISNUMBER(FIND("marine",C1228)),ISNUMBER(FIND("mussel",C1228)),ISNUMBER(FIND("algae",C1228)),ISNUMBER(FIND("Donax faba",C1228)),ISNUMBER(FIND("estuarine",C1228)),ISNUMBER(FIND("snail",C1228)),ISNUMBER(FIND("Prorocentrum donghaiense",C1228)) )</f>
        <v>0</v>
      </c>
      <c r="AB1228" t="b">
        <f>OR(ISNUMBER(FIND(" rat ",C1228)),ISNUMBER(FIND(" rats ",C1228)),ISNUMBER(FIND(" Rats ",C1228)),ISNUMBER(FIND(" Rat ",C1228)),ISNUMBER(FIND(" rat.",C1228)),ISNUMBER(FIND(" rats.",C1228)),ISNUMBER(FIND("mouse",C1228)),ISNUMBER(FIND("mice",C1228)), ISNUMBER(FIND(" Mice",C1228)))</f>
        <v>0</v>
      </c>
      <c r="AC1228" t="b">
        <f>OR(ISNUMBER(FIND(" cell ",C1228)),ISNUMBER(FIND("fibroblast",C1228)),ISNUMBER(FIND("macrophage",C1228)),ISNUMBER(FIND("epithelial",C1228)),ISNUMBER(FIND("endothelial",C1228)),ISNUMBER(FIND("neuron",C1228)),ISNUMBER(FIND(" cells ",C1228)),ISNUMBER(FIND("RBC",C1228)),ISNUMBER(FIND("mitochond",C1228)),ISNUMBER(FIND("adipocyte",C1228)),ISNUMBER(FIND("osteo",C1228)),ISNUMBER(FIND("keratin",C1228)),ISNUMBER(FIND(" cell's ",C1228)),ISNUMBER(FIND("eukary",C1228)),ISNUMBER(FIND("sperm",C1228)))</f>
        <v>0</v>
      </c>
      <c r="AD1228" t="b">
        <f>OR(ISNUMBER(FIND("human",B1228)),ISNUMBER(FIND("workers",B1228)),ISNUMBER(FIND("workforces",B1228)),ISNUMBER(FIND("occupational",B1228)),ISNUMBER(FIND("Case report",B1228)),ISNUMBER(FIND("Workplaces",B1228)),ISNUMBER(FIND("worker",B1228)))</f>
        <v>0</v>
      </c>
      <c r="AE1228" t="b">
        <f>OR(ISNUMBER(FIND(" plant ",C1228)),ISNUMBER(FIND("Plant ",C1228)),ISNUMBER(FIND("tomato",C1228)),ISNUMBER(FIND("plants",C1228)),ISNUMBER(FIND("Plants",C1228)),ISNUMBER(FIND("algae",C1228)),ISNUMBER(FIND("lettuce",C1228)),ISNUMBER(FIND("green gram sprouts ",C1228)),ISNUMBER(FIND("Cucurbita pepo",C1228)),ISNUMBER(FIND("bean ",C1228)),ISNUMBER(FIND("chloroplast",C1228)),ISNUMBER(FIND("chlorophyll",C1228)),ISNUMBER(FIND("seedling",C1228)),ISNUMBER(FIND("canola",C1228)),ISNUMBER(FIND("shoot",C1228)),ISNUMBER(FIND("photosynthes",C1228)),ISNUMBER(FIND(" leaves ",C1228)),,ISNUMBER(FIND("agriculture",C1228)),ISNUMBER(FIND(" crops ",C1228)))</f>
        <v>1</v>
      </c>
      <c r="AF1228" t="b">
        <f>OR(ISNUMBER(FIND("bacteria",C1228)),ISNUMBER(FIND("Bacteria",C1228)),ISNUMBER(FIND("Bacterium",C1228)),ISNUMBER(FIND("bacterium",C1228)),ISNUMBER(FIND(" coli ",C1228)))</f>
        <v>0</v>
      </c>
      <c r="AG1228" t="b">
        <f>OR(ISNUMBER(FIND("fungi",C1228)),ISNUMBER(FIND("Fungi",C1228)),ISNUMBER(FIND("fungus",C1228)),ISNUMBER(FIND("Fungus",C1228)),ISNUMBER(FIND("mushroom",C1228)),ISNUMBER(FIND("Mushroom",C1228)),ISNUMBER(FIND(" mold ",C1228)))</f>
        <v>0</v>
      </c>
      <c r="AH1228" t="b">
        <f>OR(ISNUMBER(FIND("Pig ",C1228)),ISNUMBER(FIND("pig ",C1228)),ISNUMBER(FIND("Pigs ",C1228)),ISNUMBER(FIND("pigs ",C1228)))</f>
        <v>0</v>
      </c>
      <c r="AI1228" t="b">
        <f>OR(ISNUMBER(FIND(" C. elegans",C1228)),ISNUMBER(FIND("Caenorhabditis elegans",C1228)),ISNUMBER(FIND("earthworms",C1228)),ISNUMBER(FIND(" Ficopomatus enigmaticus",C1228)),ISNUMBER(FIND("larva",C1228)),ISNUMBER(FIND("Lumbriculus variegatus",C1228)),ISNUMBER(FIND("nematode",C1228)))</f>
        <v>0</v>
      </c>
      <c r="AJ1228" t="b">
        <f>NOT(OR(AA1228,AB1228,AC1228,AD1228,AE1228,AF1228,AG1228,AH1228,AI1228))</f>
        <v>0</v>
      </c>
      <c r="AL1228" t="b">
        <f>OR(AA1228,AB1228,AD1228,AE1228,AF1228,AG1228,AH1228,AI1228)</f>
        <v>1</v>
      </c>
      <c r="AM1228" t="b">
        <f>IF(Table1[[#This Row],[In vivo?]],IF(Table1[[#This Row],[Cell]],FALSE,TRUE),FALSE)</f>
        <v>1</v>
      </c>
      <c r="AN1228" t="b">
        <f>AND(AC1228,AL1228)</f>
        <v>0</v>
      </c>
      <c r="AO1228" t="b">
        <f>IF(Table1[[#This Row],[Cell]],IF(Table1[[#This Row],[In vivo?]],FALSE,TRUE),FALSE)</f>
        <v>0</v>
      </c>
      <c r="AP1228" t="b">
        <f>NOT(OR(Table1[[#This Row],[In vivo?]],Table1[[#This Row],[Only in Cell]]))</f>
        <v>0</v>
      </c>
      <c r="AQ1228" t="str">
        <f>IF(OR(Table1[[#This Row],[Rodents]],Table1[[#This Row],[Human]],Table1[[#This Row],[Pig]]),OR(ISNUMBER(FIND("pulmonary",C1228)),ISNUMBER(FIND("lung",C1228))),"NA")</f>
        <v>NA</v>
      </c>
      <c r="AR1228" t="str">
        <f>IF(OR(Table1[[#This Row],[Rodents]],Table1[[#This Row],[Human]],Table1[[#This Row],[Pig]]),OR(ISNUMBER(FIND("skin",C1228)),ISNUMBER(FIND("dermal",C1228))),"NA")</f>
        <v>NA</v>
      </c>
      <c r="AS1228" t="str">
        <f>IF(OR(Table1[[#This Row],[Rodents]],Table1[[#This Row],[Human]],Table1[[#This Row],[Pig]]),OR(ISNUMBER(FIND("liver",C1228)),ISNUMBER(FIND("hepat",C1228))),"NA")</f>
        <v>NA</v>
      </c>
      <c r="AT1228" t="str">
        <f>IF(OR(Table1[[#This Row],[Rodents]],Table1[[#This Row],[Human]],Table1[[#This Row],[Pig]]),OR(ISNUMBER(FIND("kidney",C1228)),ISNUMBER(FIND("neph",C1228))),"NA")</f>
        <v>NA</v>
      </c>
      <c r="AU1228" t="str">
        <f>IF(OR(Table1[[#This Row],[Rodents]],Table1[[#This Row],[Human]],Table1[[#This Row],[Pig]]),OR(ISNUMBER(FIND("brain",C1228)),ISNUMBER(FIND("neur",C1228)),ISNUMBER(FIND("nerv",C1228))),"NA")</f>
        <v>NA</v>
      </c>
      <c r="AV1228" t="str">
        <f>IF(OR(Table1[[#This Row],[Rodents]],Table1[[#This Row],[Human]],Table1[[#This Row],[Pig]]),OR(ISNUMBER(FIND("heart",C1228)),ISNUMBER(FIND("cardi",C1228))),"NA")</f>
        <v>NA</v>
      </c>
      <c r="AW1228" t="str">
        <f>IF(OR(Table1[[#This Row],[Rodents]],Table1[[#This Row],[Human]],Table1[[#This Row],[Pig]]),OR(ISNUMBER(FIND("gastro",C1228)),ISNUMBER(FIND("intesti",C1228)),ISNUMBER(FIND("stomach",C1228))),"NA")</f>
        <v>NA</v>
      </c>
      <c r="AX1228" t="str">
        <f>IF(OR(Table1[[#This Row],[Rodents]],Table1[[#This Row],[Human]],Table1[[#This Row],[Pig]]),NOT(OR(AQ1228,AR1228,AS1228,AT1228,AU1228,AV1228,AW1228)),"NA")</f>
        <v>NA</v>
      </c>
      <c r="AY1228" t="b">
        <f>OR(ISNUMBER(FIND("SWCNT",C1228)),ISNUMBER(FIND("SWNT",C1228)),ISNUMBER(FIND("single-wall",C1228)),ISNUMBER(FIND("single wall",C1228)),ISNUMBER(FIND("Single wall",C1228)),ISNUMBER(FIND("Single-wall",C1228)),ISNUMBER(FIND("SWCNT",B1228)),ISNUMBER(FIND("SWNT",B1228)),ISNUMBER(FIND("single-wall",B1228)),ISNUMBER(FIND("single wall",B1228)),ISNUMBER(FIND("Single-wall",B1228)),ISNUMBER(FIND("Single wall",B1228)))</f>
        <v>0</v>
      </c>
      <c r="AZ1228" t="b">
        <f>OR(ISNUMBER(FIND("MWCNT",C1228)),ISNUMBER(FIND("MWNT",C1228)),ISNUMBER(FIND("multi-wall",C1228)),ISNUMBER(FIND("multi wall",C1228)),ISNUMBER(FIND("multiwall",C1228)),ISNUMBER(FIND("Multi-wall",C1228)),ISNUMBER(FIND("Multi wall",C1228)),ISNUMBER(FIND("Multiwall",C1228)),ISNUMBER(FIND("MWCNT",B1228)),ISNUMBER(FIND("MWNT",B1228)),ISNUMBER(FIND("multi-wall",B1228)),ISNUMBER(FIND("multi wall",B1228)),ISNUMBER(FIND("multiwall",B1228)),ISNUMBER(FIND("Multi-wall",B1228)),ISNUMBER(FIND("Multi wall",B1228)),ISNUMBER(FIND("Multiwall",B1228)),ISNUMBER(FIND("Double-wall",B1228)),ISNUMBER(FIND("Double wall",B1228)),ISNUMBER(FIND("Doublewall",B1228)),ISNUMBER(FIND("double-wall",B1228)),ISNUMBER(FIND("double wall",B1228)),ISNUMBER(FIND("doublewall",B1228)))</f>
        <v>1</v>
      </c>
      <c r="BA1228" t="b">
        <f>AND(Table1[[#This Row],[SWCNT]],Table1[[#This Row],[MWCNT]])</f>
        <v>0</v>
      </c>
      <c r="BB1228" t="b">
        <f>IF(Table1[[#This Row],[SWCNT]]=TRUE,FALSE,IF(Table1[[#This Row],[MWCNT]]=TRUE,FALSE,TRUE))</f>
        <v>0</v>
      </c>
      <c r="BC1228" s="18"/>
    </row>
    <row r="1229" spans="1:55" ht="296">
      <c r="A1229" t="s">
        <v>210</v>
      </c>
      <c r="B1229" s="2" t="s">
        <v>211</v>
      </c>
      <c r="C1229" s="16" t="s">
        <v>212</v>
      </c>
      <c r="D1229" s="17" t="s">
        <v>54</v>
      </c>
      <c r="E1229" s="2">
        <v>2022</v>
      </c>
      <c r="F1229" t="b">
        <f>OR(ISNUMBER(FIND("cytotoxic",C1229)),ISNUMBER(FIND("Cytotoxic",C1229)),ISNUMBER(FIND("cellular toxicity",C1229)),ISNUMBER(FIND("cell death",C1229)),ISNUMBER(FIND("viable",C1229)),ISNUMBER(FIND("phytotoxic",C1229)),ISNUMBER(FIND("acute toxicity",C1229)),ISNUMBER(FIND("MTT",C1229)),ISNUMBER(FIND("survival",C1229)),ISNUMBER(FIND("prolifer",C1229)),ISNUMBER(FIND("apoptosis",C1229)),ISNUMBER(FIND("neurotoxic",C1229)),ISNUMBER(FIND("  lysis ",C1229)),ISNUMBER(FIND("necrosis",C1229)),ISNUMBER(FIND("cellular death",C1229))*3,ISNUMBER(FIND("LDH",C1229)),ISNUMBER(FIND("Acute toxicity",C1229)))</f>
        <v>0</v>
      </c>
      <c r="G1229" t="b">
        <f>OR(ISNUMBER(FIND("genotoxic",C1229)),ISNUMBER(FIND("genotoxicity",C1229)),ISNUMBER(FIND("DNA damage",C1229)),ISNUMBER(FIND("DNA",C1229)),ISNUMBER(FIND("RNA",C1229)),ISNUMBER(FIND("mesothelioma",C1229)),ISNUMBER(FIND("carcino",C1229)),ISNUMBER(FIND("mutagen",C1229)),ISNUMBER(FIND("genetic",C1229)))</f>
        <v>0</v>
      </c>
      <c r="H1229" t="b">
        <f>OR(ISNUMBER(FIND("inflammatory",C1229)),ISNUMBER(FIND("inflamm",C1229)))</f>
        <v>0</v>
      </c>
      <c r="I1229" t="b">
        <f>OR(ISNUMBER(FIND("immune",C1229)),ISNUMBER(FIND("immunological",C1229)),ISNUMBER(FIND("interleuk",C1229)),ISNUMBER(FIND("platelet activation",C1229)),ISNUMBER(FIND("monocyte",C1229)),ISNUMBER(FIND("leukocyte",C1229)),ISNUMBER(FIND("cytokine",C1229)),ISNUMBER(FIND("CD4",C1229)),ISNUMBER(FIND("CD8",C1229)),ISNUMBER(FIND("T-cell",C1229)))</f>
        <v>0</v>
      </c>
      <c r="J1229" t="b">
        <f>OR(ISNUMBER(FIND("reactive oxygen",C1229)),ISNUMBER(FIND("ROS",C1229)),ISNUMBER(FIND("free radical",C1229)),ISNUMBER(FIND("oxidative stress",C1229)),ISNUMBER(FIND("peroxid",C1229)),ISNUMBER(FIND("oxidative",C1229)),ISNUMBER(FIND("antioxid",C1229)))</f>
        <v>1</v>
      </c>
      <c r="K1229" t="b">
        <f>OR(ISNUMBER(FIND("autophag",C1229)))</f>
        <v>0</v>
      </c>
      <c r="L1229" t="b">
        <f>OR(ISNUMBER(FIND("morpholog",C1229)))</f>
        <v>0</v>
      </c>
      <c r="M1229" t="b">
        <f>OR(ISNUMBER(FIND("fibrosis",C1229)),ISNUMBER(FIND("Fibrosis",C1229)),ISNUMBER(FIND("fibrot",C1229)))</f>
        <v>0</v>
      </c>
      <c r="N1229" t="b">
        <f>OR(ISNUMBER(FIND("offspring",C1229)),ISNUMBER(FIND("Parental",C1229)),ISNUMBER(FIND("parental",C1229)),ISNUMBER(FIND("germline",C1229)),ISNUMBER(FIND("reproduc",C1229)),ISNUMBER(FIND("embryo",C1229)))</f>
        <v>1</v>
      </c>
      <c r="O1229" t="b">
        <f>OR(ISNUMBER(FIND("metabol",C1229)),ISNUMBER(FIND("Metabol",C1229)),ISNUMBER(FIND("digest",C1229)),ISNUMBER(FIND("mitochon",C1229)))</f>
        <v>1</v>
      </c>
      <c r="P1229" t="b">
        <f>OR(ISNUMBER(FIND("ecotox",C1229)),ISNUMBER(FIND("Ecotox",B1229)),ISNUMBER(FIND("ecotox",B1229)),ISNUMBER(FIND("Ecotox",C1229)))</f>
        <v>0</v>
      </c>
      <c r="Q1229" t="b">
        <f>OR(ISNUMBER(FIND("Bioaccum",C1229)),ISNUMBER(FIND("bioaccum",C1229)),ISNUMBER(FIND("accum",C1229)))</f>
        <v>1</v>
      </c>
      <c r="R1229" t="b">
        <f>OR(ISNUMBER(FIND("Occupation",C1229)),ISNUMBER(FIND("occupation",C1229)),ISNUMBER(FIND("worker",C1229)),ISNUMBER(FIND("workforce",C1229)))</f>
        <v>0</v>
      </c>
      <c r="S1229" t="b">
        <f>NOT(OR(F1229,G1229,H1229,I1229,J1229,K1229,L1229,M1229,N1229,O1229,P1229,Q1229,R1229))</f>
        <v>0</v>
      </c>
      <c r="U1229" t="b">
        <f>OR(Table1[[#This Row],[Inflammation]],Table1[[#This Row],[Immune]])</f>
        <v>0</v>
      </c>
      <c r="V1229" t="str">
        <f>IF(OR(Table1[[#This Row],[Rodents]],Table1[[#This Row],[Human]],Table1[[#This Row],[Pig]]),OR(ISNUMBER(FIND("intratrach",C1229)),ISNUMBER(FIND("nasal ",C1229)),ISNUMBER(FIND("instill",C1229))),"NA")</f>
        <v>NA</v>
      </c>
      <c r="W1229" t="str">
        <f>IF(OR(Table1[[#This Row],[Rodents]],Table1[[#This Row],[Human]],Table1[[#This Row],[Pig]]),OR(ISNUMBER(FIND("dermal",C1229)),ISNUMBER(FIND("skin ",C1229))),"NA")</f>
        <v>NA</v>
      </c>
      <c r="X1229" t="str">
        <f>IF(OR(Table1[[#This Row],[Rodents]],Table1[[#This Row],[Human]],Table1[[#This Row],[Pig]]),OR(ISNUMBER(FIND("injected",C1229)),ISNUMBER(FIND("periton",C1229)),ISNUMBER(FIND("intrascrot",C1229))),"NA")</f>
        <v>NA</v>
      </c>
      <c r="Y1229" t="str">
        <f>IF(OR(Table1[[#This Row],[Rodents]],Table1[[#This Row],[Human]],Table1[[#This Row],[Pig]]),NOT(OR(Table1[[#This Row],[Inhaled/Intratracheal/intranasal]],Table1[[#This Row],[Dermal]],Table1[[#This Row],[Injected]])),"NA")</f>
        <v>NA</v>
      </c>
      <c r="AA1229" t="b">
        <f>OR(ISNUMBER(FIND("fish ",C1229)),ISNUMBER(FIND("Fish ",C1229)),ISNUMBER(FIND("aquatic",C1229)),ISNUMBER(FIND("daphnids",C1229)),ISNUMBER(FIND("Carcinus maenas",C1229)),ISNUMBER(FIND("Daphnia",C1229)),ISNUMBER(FIND("Ruditapes philippinarum",C1229)),ISNUMBER(FIND("daphnia",C1229)),ISNUMBER(FIND("marine",C1229)),ISNUMBER(FIND("mussel",C1229)),ISNUMBER(FIND("algae",C1229)),ISNUMBER(FIND("Donax faba",C1229)),ISNUMBER(FIND("estuarine",C1229)),ISNUMBER(FIND("snail",C1229)),ISNUMBER(FIND("Prorocentrum donghaiense",C1229)) )</f>
        <v>0</v>
      </c>
      <c r="AB1229" t="b">
        <f>OR(ISNUMBER(FIND(" rat ",C1229)),ISNUMBER(FIND(" rats ",C1229)),ISNUMBER(FIND(" Rats ",C1229)),ISNUMBER(FIND(" Rat ",C1229)),ISNUMBER(FIND(" rat.",C1229)),ISNUMBER(FIND(" rats.",C1229)),ISNUMBER(FIND("mouse",C1229)),ISNUMBER(FIND("mice",C1229)), ISNUMBER(FIND(" Mice",C1229)))</f>
        <v>0</v>
      </c>
      <c r="AC1229" t="b">
        <f>OR(ISNUMBER(FIND(" cell ",C1229)),ISNUMBER(FIND("fibroblast",C1229)),ISNUMBER(FIND("macrophage",C1229)),ISNUMBER(FIND("epithelial",C1229)),ISNUMBER(FIND("endothelial",C1229)),ISNUMBER(FIND("neuron",C1229)),ISNUMBER(FIND(" cells ",C1229)),ISNUMBER(FIND("RBC",C1229)),ISNUMBER(FIND("mitochond",C1229)),ISNUMBER(FIND("adipocyte",C1229)),ISNUMBER(FIND("osteo",C1229)),ISNUMBER(FIND("keratin",C1229)),ISNUMBER(FIND(" cell's ",C1229)),ISNUMBER(FIND("eukary",C1229)),ISNUMBER(FIND("sperm",C1229)))</f>
        <v>0</v>
      </c>
      <c r="AD1229" t="b">
        <f>OR(ISNUMBER(FIND("human",B1229)),ISNUMBER(FIND("workers",B1229)),ISNUMBER(FIND("workforces",B1229)),ISNUMBER(FIND("occupational",B1229)),ISNUMBER(FIND("Case report",B1229)),ISNUMBER(FIND("Workplaces",B1229)),ISNUMBER(FIND("worker",B1229)))</f>
        <v>0</v>
      </c>
      <c r="AE1229" t="b">
        <f>OR(ISNUMBER(FIND(" plant ",C1229)),ISNUMBER(FIND("Plant ",C1229)),ISNUMBER(FIND("tomato",C1229)),ISNUMBER(FIND("plants",C1229)),ISNUMBER(FIND("Plants",C1229)),ISNUMBER(FIND("algae",C1229)),ISNUMBER(FIND("lettuce",C1229)),ISNUMBER(FIND("green gram sprouts ",C1229)),ISNUMBER(FIND("Cucurbita pepo",C1229)),ISNUMBER(FIND("bean ",C1229)),ISNUMBER(FIND("chloroplast",C1229)),ISNUMBER(FIND("chlorophyll",C1229)),ISNUMBER(FIND("seedling",C1229)),ISNUMBER(FIND("canola",C1229)),ISNUMBER(FIND("shoot",C1229)),ISNUMBER(FIND("photosynthes",C1229)),ISNUMBER(FIND(" leaves ",C1229)),,ISNUMBER(FIND("agriculture",C1229)),ISNUMBER(FIND(" crops ",C1229)))</f>
        <v>0</v>
      </c>
      <c r="AF1229" t="b">
        <f>OR(ISNUMBER(FIND("bacteria",C1229)),ISNUMBER(FIND("Bacteria",C1229)),ISNUMBER(FIND("Bacterium",C1229)),ISNUMBER(FIND("bacterium",C1229)),ISNUMBER(FIND(" coli ",C1229)))</f>
        <v>0</v>
      </c>
      <c r="AG1229" t="b">
        <f>OR(ISNUMBER(FIND("fungi",C1229)),ISNUMBER(FIND("Fungi",C1229)),ISNUMBER(FIND("fungus",C1229)),ISNUMBER(FIND("Fungus",C1229)),ISNUMBER(FIND("mushroom",C1229)),ISNUMBER(FIND("Mushroom",C1229)),ISNUMBER(FIND(" mold ",C1229)))</f>
        <v>0</v>
      </c>
      <c r="AH1229" t="b">
        <f>OR(ISNUMBER(FIND("Pig ",C1229)),ISNUMBER(FIND("pig ",C1229)),ISNUMBER(FIND("Pigs ",C1229)),ISNUMBER(FIND("pigs ",C1229)))</f>
        <v>0</v>
      </c>
      <c r="AI1229" t="b">
        <f>OR(ISNUMBER(FIND(" C. elegans",C1229)),ISNUMBER(FIND("Caenorhabditis elegans",C1229)),ISNUMBER(FIND("earthworms",C1229)),ISNUMBER(FIND(" Ficopomatus enigmaticus",C1229)),ISNUMBER(FIND("larva",C1229)),ISNUMBER(FIND("Lumbriculus variegatus",C1229)),ISNUMBER(FIND("nematode",C1229)))</f>
        <v>1</v>
      </c>
      <c r="AJ1229" t="b">
        <f>NOT(OR(AA1229,AB1229,AC1229,AD1229,AE1229,AF1229,AG1229,AH1229,AI1229))</f>
        <v>0</v>
      </c>
      <c r="AL1229" t="b">
        <f>OR(AA1229,AB1229,AD1229,AE1229,AF1229,AG1229,AH1229,AI1229)</f>
        <v>1</v>
      </c>
      <c r="AM1229" t="b">
        <f>IF(Table1[[#This Row],[In vivo?]],IF(Table1[[#This Row],[Cell]],FALSE,TRUE),FALSE)</f>
        <v>1</v>
      </c>
      <c r="AN1229" t="b">
        <f>AND(AC1229,AL1229)</f>
        <v>0</v>
      </c>
      <c r="AO1229" t="b">
        <f>IF(Table1[[#This Row],[Cell]],IF(Table1[[#This Row],[In vivo?]],FALSE,TRUE),FALSE)</f>
        <v>0</v>
      </c>
      <c r="AP1229" t="b">
        <f>NOT(OR(Table1[[#This Row],[In vivo?]],Table1[[#This Row],[Only in Cell]]))</f>
        <v>0</v>
      </c>
      <c r="AQ1229" t="str">
        <f>IF(OR(Table1[[#This Row],[Rodents]],Table1[[#This Row],[Human]],Table1[[#This Row],[Pig]]),OR(ISNUMBER(FIND("pulmonary",C1229)),ISNUMBER(FIND("lung",C1229))),"NA")</f>
        <v>NA</v>
      </c>
      <c r="AR1229" t="str">
        <f>IF(OR(Table1[[#This Row],[Rodents]],Table1[[#This Row],[Human]],Table1[[#This Row],[Pig]]),OR(ISNUMBER(FIND("skin",C1229)),ISNUMBER(FIND("dermal",C1229))),"NA")</f>
        <v>NA</v>
      </c>
      <c r="AS1229" t="str">
        <f>IF(OR(Table1[[#This Row],[Rodents]],Table1[[#This Row],[Human]],Table1[[#This Row],[Pig]]),OR(ISNUMBER(FIND("liver",C1229)),ISNUMBER(FIND("hepat",C1229))),"NA")</f>
        <v>NA</v>
      </c>
      <c r="AT1229" t="str">
        <f>IF(OR(Table1[[#This Row],[Rodents]],Table1[[#This Row],[Human]],Table1[[#This Row],[Pig]]),OR(ISNUMBER(FIND("kidney",C1229)),ISNUMBER(FIND("neph",C1229))),"NA")</f>
        <v>NA</v>
      </c>
      <c r="AU1229" t="str">
        <f>IF(OR(Table1[[#This Row],[Rodents]],Table1[[#This Row],[Human]],Table1[[#This Row],[Pig]]),OR(ISNUMBER(FIND("brain",C1229)),ISNUMBER(FIND("neur",C1229)),ISNUMBER(FIND("nerv",C1229))),"NA")</f>
        <v>NA</v>
      </c>
      <c r="AV1229" t="str">
        <f>IF(OR(Table1[[#This Row],[Rodents]],Table1[[#This Row],[Human]],Table1[[#This Row],[Pig]]),OR(ISNUMBER(FIND("heart",C1229)),ISNUMBER(FIND("cardi",C1229))),"NA")</f>
        <v>NA</v>
      </c>
      <c r="AW1229" t="str">
        <f>IF(OR(Table1[[#This Row],[Rodents]],Table1[[#This Row],[Human]],Table1[[#This Row],[Pig]]),OR(ISNUMBER(FIND("gastro",C1229)),ISNUMBER(FIND("intesti",C1229)),ISNUMBER(FIND("stomach",C1229))),"NA")</f>
        <v>NA</v>
      </c>
      <c r="AX1229" t="str">
        <f>IF(OR(Table1[[#This Row],[Rodents]],Table1[[#This Row],[Human]],Table1[[#This Row],[Pig]]),NOT(OR(AQ1229,AR1229,AS1229,AT1229,AU1229,AV1229,AW1229)),"NA")</f>
        <v>NA</v>
      </c>
      <c r="AY1229" t="b">
        <f>OR(ISNUMBER(FIND("SWCNT",C1229)),ISNUMBER(FIND("SWNT",C1229)),ISNUMBER(FIND("single-wall",C1229)),ISNUMBER(FIND("single wall",C1229)),ISNUMBER(FIND("Single wall",C1229)),ISNUMBER(FIND("Single-wall",C1229)),ISNUMBER(FIND("SWCNT",B1229)),ISNUMBER(FIND("SWNT",B1229)),ISNUMBER(FIND("single-wall",B1229)),ISNUMBER(FIND("single wall",B1229)),ISNUMBER(FIND("Single-wall",B1229)),ISNUMBER(FIND("Single wall",B1229)))</f>
        <v>0</v>
      </c>
      <c r="AZ1229" t="b">
        <f>OR(ISNUMBER(FIND("MWCNT",C1229)),ISNUMBER(FIND("MWNT",C1229)),ISNUMBER(FIND("multi-wall",C1229)),ISNUMBER(FIND("multi wall",C1229)),ISNUMBER(FIND("multiwall",C1229)),ISNUMBER(FIND("Multi-wall",C1229)),ISNUMBER(FIND("Multi wall",C1229)),ISNUMBER(FIND("Multiwall",C1229)),ISNUMBER(FIND("MWCNT",B1229)),ISNUMBER(FIND("MWNT",B1229)),ISNUMBER(FIND("multi-wall",B1229)),ISNUMBER(FIND("multi wall",B1229)),ISNUMBER(FIND("multiwall",B1229)),ISNUMBER(FIND("Multi-wall",B1229)),ISNUMBER(FIND("Multi wall",B1229)),ISNUMBER(FIND("Multiwall",B1229)),ISNUMBER(FIND("Double-wall",B1229)),ISNUMBER(FIND("Double wall",B1229)),ISNUMBER(FIND("Doublewall",B1229)),ISNUMBER(FIND("double-wall",B1229)),ISNUMBER(FIND("double wall",B1229)),ISNUMBER(FIND("doublewall",B1229)))</f>
        <v>1</v>
      </c>
      <c r="BA1229" t="b">
        <f>AND(Table1[[#This Row],[SWCNT]],Table1[[#This Row],[MWCNT]])</f>
        <v>0</v>
      </c>
      <c r="BB1229" t="b">
        <f>IF(Table1[[#This Row],[SWCNT]]=TRUE,FALSE,IF(Table1[[#This Row],[MWCNT]]=TRUE,FALSE,TRUE))</f>
        <v>0</v>
      </c>
      <c r="BC1229" s="18"/>
    </row>
    <row r="1230" spans="1:55" ht="203.5">
      <c r="A1230" t="s">
        <v>217</v>
      </c>
      <c r="B1230" s="2" t="s">
        <v>218</v>
      </c>
      <c r="C1230" s="16" t="s">
        <v>219</v>
      </c>
      <c r="D1230" s="17" t="s">
        <v>220</v>
      </c>
      <c r="E1230" s="2">
        <v>2022</v>
      </c>
      <c r="F1230" t="b">
        <f>OR(ISNUMBER(FIND("cytotoxic",C1230)),ISNUMBER(FIND("Cytotoxic",C1230)),ISNUMBER(FIND("cellular toxicity",C1230)),ISNUMBER(FIND("cell death",C1230)),ISNUMBER(FIND("viable",C1230)),ISNUMBER(FIND("phytotoxic",C1230)),ISNUMBER(FIND("acute toxicity",C1230)),ISNUMBER(FIND("MTT",C1230)),ISNUMBER(FIND("survival",C1230)),ISNUMBER(FIND("prolifer",C1230)),ISNUMBER(FIND("apoptosis",C1230)),ISNUMBER(FIND("neurotoxic",C1230)),ISNUMBER(FIND("  lysis ",C1230)),ISNUMBER(FIND("necrosis",C1230)),ISNUMBER(FIND("cellular death",C1230))*3,ISNUMBER(FIND("LDH",C1230)),ISNUMBER(FIND("Acute toxicity",C1230)))</f>
        <v>1</v>
      </c>
      <c r="G1230" t="b">
        <f>OR(ISNUMBER(FIND("genotoxic",C1230)),ISNUMBER(FIND("genotoxicity",C1230)),ISNUMBER(FIND("DNA damage",C1230)),ISNUMBER(FIND("DNA",C1230)),ISNUMBER(FIND("RNA",C1230)),ISNUMBER(FIND("mesothelioma",C1230)),ISNUMBER(FIND("carcino",C1230)),ISNUMBER(FIND("mutagen",C1230)),ISNUMBER(FIND("genetic",C1230)))</f>
        <v>0</v>
      </c>
      <c r="H1230" t="b">
        <f>OR(ISNUMBER(FIND("inflammatory",C1230)),ISNUMBER(FIND("inflamm",C1230)))</f>
        <v>0</v>
      </c>
      <c r="I1230" t="b">
        <f>OR(ISNUMBER(FIND("immune",C1230)),ISNUMBER(FIND("immunological",C1230)),ISNUMBER(FIND("interleuk",C1230)),ISNUMBER(FIND("platelet activation",C1230)),ISNUMBER(FIND("monocyte",C1230)),ISNUMBER(FIND("leukocyte",C1230)),ISNUMBER(FIND("cytokine",C1230)),ISNUMBER(FIND("CD4",C1230)),ISNUMBER(FIND("CD8",C1230)),ISNUMBER(FIND("T-cell",C1230)))</f>
        <v>0</v>
      </c>
      <c r="J1230" t="b">
        <f>OR(ISNUMBER(FIND("reactive oxygen",C1230)),ISNUMBER(FIND("ROS",C1230)),ISNUMBER(FIND("free radical",C1230)),ISNUMBER(FIND("oxidative stress",C1230)),ISNUMBER(FIND("peroxid",C1230)),ISNUMBER(FIND("oxidative",C1230)),ISNUMBER(FIND("antioxid",C1230)))</f>
        <v>0</v>
      </c>
      <c r="K1230" t="b">
        <f>OR(ISNUMBER(FIND("autophag",C1230)))</f>
        <v>0</v>
      </c>
      <c r="L1230" t="b">
        <f>OR(ISNUMBER(FIND("morpholog",C1230)))</f>
        <v>0</v>
      </c>
      <c r="M1230" t="b">
        <f>OR(ISNUMBER(FIND("fibrosis",C1230)),ISNUMBER(FIND("Fibrosis",C1230)),ISNUMBER(FIND("fibrot",C1230)))</f>
        <v>0</v>
      </c>
      <c r="N1230" t="b">
        <f>OR(ISNUMBER(FIND("offspring",C1230)),ISNUMBER(FIND("Parental",C1230)),ISNUMBER(FIND("parental",C1230)),ISNUMBER(FIND("germline",C1230)),ISNUMBER(FIND("reproduc",C1230)),ISNUMBER(FIND("embryo",C1230)))</f>
        <v>0</v>
      </c>
      <c r="O1230" t="b">
        <f>OR(ISNUMBER(FIND("metabol",C1230)),ISNUMBER(FIND("Metabol",C1230)),ISNUMBER(FIND("digest",C1230)),ISNUMBER(FIND("mitochon",C1230)))</f>
        <v>0</v>
      </c>
      <c r="P1230" t="b">
        <f>OR(ISNUMBER(FIND("ecotox",C1230)),ISNUMBER(FIND("Ecotox",B1230)),ISNUMBER(FIND("ecotox",B1230)),ISNUMBER(FIND("Ecotox",C1230)))</f>
        <v>0</v>
      </c>
      <c r="Q1230" t="b">
        <f>OR(ISNUMBER(FIND("Bioaccum",C1230)),ISNUMBER(FIND("bioaccum",C1230)),ISNUMBER(FIND("accum",C1230)))</f>
        <v>0</v>
      </c>
      <c r="R1230" t="b">
        <f>OR(ISNUMBER(FIND("Occupation",C1230)),ISNUMBER(FIND("occupation",C1230)),ISNUMBER(FIND("worker",C1230)),ISNUMBER(FIND("workforce",C1230)))</f>
        <v>0</v>
      </c>
      <c r="S1230" t="b">
        <f>NOT(OR(F1230,G1230,H1230,I1230,J1230,K1230,L1230,M1230,N1230,O1230,P1230,Q1230,R1230))</f>
        <v>0</v>
      </c>
      <c r="U1230" t="b">
        <f>OR(Table1[[#This Row],[Inflammation]],Table1[[#This Row],[Immune]])</f>
        <v>0</v>
      </c>
      <c r="V1230" t="str">
        <f>IF(OR(Table1[[#This Row],[Rodents]],Table1[[#This Row],[Human]],Table1[[#This Row],[Pig]]),OR(ISNUMBER(FIND("intratrach",C1230)),ISNUMBER(FIND("nasal ",C1230)),ISNUMBER(FIND("instill",C1230))),"NA")</f>
        <v>NA</v>
      </c>
      <c r="W1230" t="str">
        <f>IF(OR(Table1[[#This Row],[Rodents]],Table1[[#This Row],[Human]],Table1[[#This Row],[Pig]]),OR(ISNUMBER(FIND("dermal",C1230)),ISNUMBER(FIND("skin ",C1230))),"NA")</f>
        <v>NA</v>
      </c>
      <c r="X1230" t="str">
        <f>IF(OR(Table1[[#This Row],[Rodents]],Table1[[#This Row],[Human]],Table1[[#This Row],[Pig]]),OR(ISNUMBER(FIND("injected",C1230)),ISNUMBER(FIND("periton",C1230)),ISNUMBER(FIND("intrascrot",C1230))),"NA")</f>
        <v>NA</v>
      </c>
      <c r="Y1230" t="str">
        <f>IF(OR(Table1[[#This Row],[Rodents]],Table1[[#This Row],[Human]],Table1[[#This Row],[Pig]]),NOT(OR(Table1[[#This Row],[Inhaled/Intratracheal/intranasal]],Table1[[#This Row],[Dermal]],Table1[[#This Row],[Injected]])),"NA")</f>
        <v>NA</v>
      </c>
      <c r="AA1230" t="b">
        <f>OR(ISNUMBER(FIND("fish ",C1230)),ISNUMBER(FIND("Fish ",C1230)),ISNUMBER(FIND("aquatic",C1230)),ISNUMBER(FIND("daphnids",C1230)),ISNUMBER(FIND("Carcinus maenas",C1230)),ISNUMBER(FIND("Daphnia",C1230)),ISNUMBER(FIND("Ruditapes philippinarum",C1230)),ISNUMBER(FIND("daphnia",C1230)),ISNUMBER(FIND("marine",C1230)),ISNUMBER(FIND("mussel",C1230)),ISNUMBER(FIND("algae",C1230)),ISNUMBER(FIND("Donax faba",C1230)),ISNUMBER(FIND("estuarine",C1230)),ISNUMBER(FIND("snail",C1230)),ISNUMBER(FIND("Prorocentrum donghaiense",C1230)) )</f>
        <v>0</v>
      </c>
      <c r="AB1230" t="b">
        <f>OR(ISNUMBER(FIND(" rat ",C1230)),ISNUMBER(FIND(" rats ",C1230)),ISNUMBER(FIND(" Rats ",C1230)),ISNUMBER(FIND(" Rat ",C1230)),ISNUMBER(FIND(" rat.",C1230)),ISNUMBER(FIND(" rats.",C1230)),ISNUMBER(FIND("mouse",C1230)),ISNUMBER(FIND("mice",C1230)), ISNUMBER(FIND(" Mice",C1230)))</f>
        <v>0</v>
      </c>
      <c r="AC1230" t="b">
        <f>OR(ISNUMBER(FIND(" cell ",C1230)),ISNUMBER(FIND("fibroblast",C1230)),ISNUMBER(FIND("macrophage",C1230)),ISNUMBER(FIND("epithelial",C1230)),ISNUMBER(FIND("endothelial",C1230)),ISNUMBER(FIND("neuron",C1230)),ISNUMBER(FIND(" cells ",C1230)),ISNUMBER(FIND("RBC",C1230)),ISNUMBER(FIND("mitochond",C1230)),ISNUMBER(FIND("adipocyte",C1230)),ISNUMBER(FIND("osteo",C1230)),ISNUMBER(FIND("keratin",C1230)),ISNUMBER(FIND(" cell's ",C1230)),ISNUMBER(FIND("eukary",C1230)),ISNUMBER(FIND("sperm",C1230)))</f>
        <v>1</v>
      </c>
      <c r="AD1230" t="b">
        <f>OR(ISNUMBER(FIND("human",B1230)),ISNUMBER(FIND("workers",B1230)),ISNUMBER(FIND("workforces",B1230)),ISNUMBER(FIND("occupational",B1230)),ISNUMBER(FIND("Case report",B1230)),ISNUMBER(FIND("Workplaces",B1230)),ISNUMBER(FIND("worker",B1230)))</f>
        <v>0</v>
      </c>
      <c r="AE1230" t="b">
        <f>OR(ISNUMBER(FIND(" plant ",C1230)),ISNUMBER(FIND("Plant ",C1230)),ISNUMBER(FIND("tomato",C1230)),ISNUMBER(FIND("plants",C1230)),ISNUMBER(FIND("Plants",C1230)),ISNUMBER(FIND("algae",C1230)),ISNUMBER(FIND("lettuce",C1230)),ISNUMBER(FIND("green gram sprouts ",C1230)),ISNUMBER(FIND("Cucurbita pepo",C1230)),ISNUMBER(FIND("bean ",C1230)),ISNUMBER(FIND("chloroplast",C1230)),ISNUMBER(FIND("chlorophyll",C1230)),ISNUMBER(FIND("seedling",C1230)),ISNUMBER(FIND("canola",C1230)),ISNUMBER(FIND("shoot",C1230)),ISNUMBER(FIND("photosynthes",C1230)),ISNUMBER(FIND(" leaves ",C1230)),,ISNUMBER(FIND("agriculture",C1230)),ISNUMBER(FIND(" crops ",C1230)))</f>
        <v>0</v>
      </c>
      <c r="AF1230" t="b">
        <f>OR(ISNUMBER(FIND("bacteria",C1230)),ISNUMBER(FIND("Bacteria",C1230)),ISNUMBER(FIND("Bacterium",C1230)),ISNUMBER(FIND("bacterium",C1230)),ISNUMBER(FIND(" coli ",C1230)))</f>
        <v>0</v>
      </c>
      <c r="AG1230" t="b">
        <f>OR(ISNUMBER(FIND("fungi",C1230)),ISNUMBER(FIND("Fungi",C1230)),ISNUMBER(FIND("fungus",C1230)),ISNUMBER(FIND("Fungus",C1230)),ISNUMBER(FIND("mushroom",C1230)),ISNUMBER(FIND("Mushroom",C1230)),ISNUMBER(FIND(" mold ",C1230)))</f>
        <v>0</v>
      </c>
      <c r="AH1230" t="b">
        <f>OR(ISNUMBER(FIND("Pig ",C1230)),ISNUMBER(FIND("pig ",C1230)),ISNUMBER(FIND("Pigs ",C1230)),ISNUMBER(FIND("pigs ",C1230)))</f>
        <v>0</v>
      </c>
      <c r="AI1230" t="b">
        <f>OR(ISNUMBER(FIND(" C. elegans",C1230)),ISNUMBER(FIND("Caenorhabditis elegans",C1230)),ISNUMBER(FIND("earthworms",C1230)),ISNUMBER(FIND(" Ficopomatus enigmaticus",C1230)),ISNUMBER(FIND("larva",C1230)),ISNUMBER(FIND("Lumbriculus variegatus",C1230)),ISNUMBER(FIND("nematode",C1230)))</f>
        <v>0</v>
      </c>
      <c r="AJ1230" t="b">
        <f>NOT(OR(AA1230,AB1230,AC1230,AD1230,AE1230,AF1230,AG1230,AH1230,AI1230))</f>
        <v>0</v>
      </c>
      <c r="AL1230" t="b">
        <f>OR(AA1230,AB1230,AD1230,AE1230,AF1230,AG1230,AH1230,AI1230)</f>
        <v>0</v>
      </c>
      <c r="AM1230" t="b">
        <f>IF(Table1[[#This Row],[In vivo?]],IF(Table1[[#This Row],[Cell]],FALSE,TRUE),FALSE)</f>
        <v>0</v>
      </c>
      <c r="AN1230" t="b">
        <f>AND(AC1230,AL1230)</f>
        <v>0</v>
      </c>
      <c r="AO1230" t="b">
        <f>IF(Table1[[#This Row],[Cell]],IF(Table1[[#This Row],[In vivo?]],FALSE,TRUE),FALSE)</f>
        <v>1</v>
      </c>
      <c r="AP1230" t="b">
        <f>NOT(OR(Table1[[#This Row],[In vivo?]],Table1[[#This Row],[Only in Cell]]))</f>
        <v>0</v>
      </c>
      <c r="AQ1230" t="str">
        <f>IF(OR(Table1[[#This Row],[Rodents]],Table1[[#This Row],[Human]],Table1[[#This Row],[Pig]]),OR(ISNUMBER(FIND("pulmonary",C1230)),ISNUMBER(FIND("lung",C1230))),"NA")</f>
        <v>NA</v>
      </c>
      <c r="AR1230" t="str">
        <f>IF(OR(Table1[[#This Row],[Rodents]],Table1[[#This Row],[Human]],Table1[[#This Row],[Pig]]),OR(ISNUMBER(FIND("skin",C1230)),ISNUMBER(FIND("dermal",C1230))),"NA")</f>
        <v>NA</v>
      </c>
      <c r="AS1230" t="str">
        <f>IF(OR(Table1[[#This Row],[Rodents]],Table1[[#This Row],[Human]],Table1[[#This Row],[Pig]]),OR(ISNUMBER(FIND("liver",C1230)),ISNUMBER(FIND("hepat",C1230))),"NA")</f>
        <v>NA</v>
      </c>
      <c r="AT1230" t="str">
        <f>IF(OR(Table1[[#This Row],[Rodents]],Table1[[#This Row],[Human]],Table1[[#This Row],[Pig]]),OR(ISNUMBER(FIND("kidney",C1230)),ISNUMBER(FIND("neph",C1230))),"NA")</f>
        <v>NA</v>
      </c>
      <c r="AU1230" t="str">
        <f>IF(OR(Table1[[#This Row],[Rodents]],Table1[[#This Row],[Human]],Table1[[#This Row],[Pig]]),OR(ISNUMBER(FIND("brain",C1230)),ISNUMBER(FIND("neur",C1230)),ISNUMBER(FIND("nerv",C1230))),"NA")</f>
        <v>NA</v>
      </c>
      <c r="AV1230" t="str">
        <f>IF(OR(Table1[[#This Row],[Rodents]],Table1[[#This Row],[Human]],Table1[[#This Row],[Pig]]),OR(ISNUMBER(FIND("heart",C1230)),ISNUMBER(FIND("cardi",C1230))),"NA")</f>
        <v>NA</v>
      </c>
      <c r="AW1230" t="str">
        <f>IF(OR(Table1[[#This Row],[Rodents]],Table1[[#This Row],[Human]],Table1[[#This Row],[Pig]]),OR(ISNUMBER(FIND("gastro",C1230)),ISNUMBER(FIND("intesti",C1230)),ISNUMBER(FIND("stomach",C1230))),"NA")</f>
        <v>NA</v>
      </c>
      <c r="AX1230" t="str">
        <f>IF(OR(Table1[[#This Row],[Rodents]],Table1[[#This Row],[Human]],Table1[[#This Row],[Pig]]),NOT(OR(AQ1230,AR1230,AS1230,AT1230,AU1230,AV1230,AW1230)),"NA")</f>
        <v>NA</v>
      </c>
      <c r="AY1230" t="b">
        <f>OR(ISNUMBER(FIND("SWCNT",C1230)),ISNUMBER(FIND("SWNT",C1230)),ISNUMBER(FIND("single-wall",C1230)),ISNUMBER(FIND("single wall",C1230)),ISNUMBER(FIND("Single wall",C1230)),ISNUMBER(FIND("Single-wall",C1230)),ISNUMBER(FIND("SWCNT",B1230)),ISNUMBER(FIND("SWNT",B1230)),ISNUMBER(FIND("single-wall",B1230)),ISNUMBER(FIND("single wall",B1230)),ISNUMBER(FIND("Single-wall",B1230)),ISNUMBER(FIND("Single wall",B1230)))</f>
        <v>0</v>
      </c>
      <c r="AZ1230" t="b">
        <f>OR(ISNUMBER(FIND("MWCNT",C1230)),ISNUMBER(FIND("MWNT",C1230)),ISNUMBER(FIND("multi-wall",C1230)),ISNUMBER(FIND("multi wall",C1230)),ISNUMBER(FIND("multiwall",C1230)),ISNUMBER(FIND("Multi-wall",C1230)),ISNUMBER(FIND("Multi wall",C1230)),ISNUMBER(FIND("Multiwall",C1230)),ISNUMBER(FIND("MWCNT",B1230)),ISNUMBER(FIND("MWNT",B1230)),ISNUMBER(FIND("multi-wall",B1230)),ISNUMBER(FIND("multi wall",B1230)),ISNUMBER(FIND("multiwall",B1230)),ISNUMBER(FIND("Multi-wall",B1230)),ISNUMBER(FIND("Multi wall",B1230)),ISNUMBER(FIND("Multiwall",B1230)),ISNUMBER(FIND("Double-wall",B1230)),ISNUMBER(FIND("Double wall",B1230)),ISNUMBER(FIND("Doublewall",B1230)),ISNUMBER(FIND("double-wall",B1230)),ISNUMBER(FIND("double wall",B1230)),ISNUMBER(FIND("doublewall",B1230)))</f>
        <v>1</v>
      </c>
      <c r="BA1230" t="b">
        <f>AND(Table1[[#This Row],[SWCNT]],Table1[[#This Row],[MWCNT]])</f>
        <v>0</v>
      </c>
      <c r="BB1230" t="b">
        <f>IF(Table1[[#This Row],[SWCNT]]=TRUE,FALSE,IF(Table1[[#This Row],[MWCNT]]=TRUE,FALSE,TRUE))</f>
        <v>0</v>
      </c>
      <c r="BC1230" s="18"/>
    </row>
    <row r="1231" spans="1:55" ht="259">
      <c r="A1231" t="s">
        <v>222</v>
      </c>
      <c r="B1231" s="2" t="s">
        <v>223</v>
      </c>
      <c r="C1231" s="16" t="s">
        <v>224</v>
      </c>
      <c r="D1231" s="17" t="s">
        <v>225</v>
      </c>
      <c r="E1231" s="2">
        <v>2022</v>
      </c>
      <c r="F1231" t="b">
        <f>OR(ISNUMBER(FIND("cytotoxic",C1231)),ISNUMBER(FIND("Cytotoxic",C1231)),ISNUMBER(FIND("cellular toxicity",C1231)),ISNUMBER(FIND("cell death",C1231)),ISNUMBER(FIND("viable",C1231)),ISNUMBER(FIND("phytotoxic",C1231)),ISNUMBER(FIND("acute toxicity",C1231)),ISNUMBER(FIND("MTT",C1231)),ISNUMBER(FIND("survival",C1231)),ISNUMBER(FIND("prolifer",C1231)),ISNUMBER(FIND("apoptosis",C1231)),ISNUMBER(FIND("neurotoxic",C1231)),ISNUMBER(FIND("  lysis ",C1231)),ISNUMBER(FIND("necrosis",C1231)),ISNUMBER(FIND("cellular death",C1231))*3,ISNUMBER(FIND("LDH",C1231)),ISNUMBER(FIND("Acute toxicity",C1231)))</f>
        <v>1</v>
      </c>
      <c r="G1231" t="b">
        <f>OR(ISNUMBER(FIND("genotoxic",C1231)),ISNUMBER(FIND("genotoxicity",C1231)),ISNUMBER(FIND("DNA damage",C1231)),ISNUMBER(FIND("DNA",C1231)),ISNUMBER(FIND("RNA",C1231)),ISNUMBER(FIND("mesothelioma",C1231)),ISNUMBER(FIND("carcino",C1231)),ISNUMBER(FIND("mutagen",C1231)),ISNUMBER(FIND("genetic",C1231)))</f>
        <v>1</v>
      </c>
      <c r="H1231" t="b">
        <f>OR(ISNUMBER(FIND("inflammatory",C1231)),ISNUMBER(FIND("inflamm",C1231)))</f>
        <v>0</v>
      </c>
      <c r="I1231" t="b">
        <f>OR(ISNUMBER(FIND("immune",C1231)),ISNUMBER(FIND("immunological",C1231)),ISNUMBER(FIND("interleuk",C1231)),ISNUMBER(FIND("platelet activation",C1231)),ISNUMBER(FIND("monocyte",C1231)),ISNUMBER(FIND("leukocyte",C1231)),ISNUMBER(FIND("cytokine",C1231)),ISNUMBER(FIND("CD4",C1231)),ISNUMBER(FIND("CD8",C1231)),ISNUMBER(FIND("T-cell",C1231)))</f>
        <v>0</v>
      </c>
      <c r="J1231" t="b">
        <f>OR(ISNUMBER(FIND("reactive oxygen",C1231)),ISNUMBER(FIND("ROS",C1231)),ISNUMBER(FIND("free radical",C1231)),ISNUMBER(FIND("oxidative stress",C1231)),ISNUMBER(FIND("peroxid",C1231)),ISNUMBER(FIND("oxidative",C1231)),ISNUMBER(FIND("antioxid",C1231)))</f>
        <v>0</v>
      </c>
      <c r="K1231" t="b">
        <f>OR(ISNUMBER(FIND("autophag",C1231)))</f>
        <v>0</v>
      </c>
      <c r="L1231" t="b">
        <f>OR(ISNUMBER(FIND("morpholog",C1231)))</f>
        <v>0</v>
      </c>
      <c r="M1231" t="b">
        <f>OR(ISNUMBER(FIND("fibrosis",C1231)),ISNUMBER(FIND("Fibrosis",C1231)),ISNUMBER(FIND("fibrot",C1231)))</f>
        <v>0</v>
      </c>
      <c r="N1231" t="b">
        <f>OR(ISNUMBER(FIND("offspring",C1231)),ISNUMBER(FIND("Parental",C1231)),ISNUMBER(FIND("parental",C1231)),ISNUMBER(FIND("germline",C1231)),ISNUMBER(FIND("reproduc",C1231)),ISNUMBER(FIND("embryo",C1231)))</f>
        <v>0</v>
      </c>
      <c r="O1231" t="b">
        <f>OR(ISNUMBER(FIND("metabol",C1231)),ISNUMBER(FIND("Metabol",C1231)),ISNUMBER(FIND("digest",C1231)),ISNUMBER(FIND("mitochon",C1231)))</f>
        <v>0</v>
      </c>
      <c r="P1231" t="b">
        <f>OR(ISNUMBER(FIND("ecotox",C1231)),ISNUMBER(FIND("Ecotox",B1231)),ISNUMBER(FIND("ecotox",B1231)),ISNUMBER(FIND("Ecotox",C1231)))</f>
        <v>0</v>
      </c>
      <c r="Q1231" t="b">
        <f>OR(ISNUMBER(FIND("Bioaccum",C1231)),ISNUMBER(FIND("bioaccum",C1231)),ISNUMBER(FIND("accum",C1231)))</f>
        <v>0</v>
      </c>
      <c r="R1231" t="b">
        <f>OR(ISNUMBER(FIND("Occupation",C1231)),ISNUMBER(FIND("occupation",C1231)),ISNUMBER(FIND("worker",C1231)),ISNUMBER(FIND("workforce",C1231)))</f>
        <v>0</v>
      </c>
      <c r="S1231" t="b">
        <f>NOT(OR(F1231,G1231,H1231,I1231,J1231,K1231,L1231,M1231,N1231,O1231,P1231,Q1231,R1231))</f>
        <v>0</v>
      </c>
      <c r="U1231" t="b">
        <f>OR(Table1[[#This Row],[Inflammation]],Table1[[#This Row],[Immune]])</f>
        <v>0</v>
      </c>
      <c r="V1231" t="str">
        <f>IF(OR(Table1[[#This Row],[Rodents]],Table1[[#This Row],[Human]],Table1[[#This Row],[Pig]]),OR(ISNUMBER(FIND("intratrach",C1231)),ISNUMBER(FIND("nasal ",C1231)),ISNUMBER(FIND("instill",C1231))),"NA")</f>
        <v>NA</v>
      </c>
      <c r="W1231" t="str">
        <f>IF(OR(Table1[[#This Row],[Rodents]],Table1[[#This Row],[Human]],Table1[[#This Row],[Pig]]),OR(ISNUMBER(FIND("dermal",C1231)),ISNUMBER(FIND("skin ",C1231))),"NA")</f>
        <v>NA</v>
      </c>
      <c r="X1231" t="str">
        <f>IF(OR(Table1[[#This Row],[Rodents]],Table1[[#This Row],[Human]],Table1[[#This Row],[Pig]]),OR(ISNUMBER(FIND("injected",C1231)),ISNUMBER(FIND("periton",C1231)),ISNUMBER(FIND("intrascrot",C1231))),"NA")</f>
        <v>NA</v>
      </c>
      <c r="Y1231" t="str">
        <f>IF(OR(Table1[[#This Row],[Rodents]],Table1[[#This Row],[Human]],Table1[[#This Row],[Pig]]),NOT(OR(Table1[[#This Row],[Inhaled/Intratracheal/intranasal]],Table1[[#This Row],[Dermal]],Table1[[#This Row],[Injected]])),"NA")</f>
        <v>NA</v>
      </c>
      <c r="AA1231" t="b">
        <f>OR(ISNUMBER(FIND("fish ",C1231)),ISNUMBER(FIND("Fish ",C1231)),ISNUMBER(FIND("aquatic",C1231)),ISNUMBER(FIND("daphnids",C1231)),ISNUMBER(FIND("Carcinus maenas",C1231)),ISNUMBER(FIND("Daphnia",C1231)),ISNUMBER(FIND("Ruditapes philippinarum",C1231)),ISNUMBER(FIND("daphnia",C1231)),ISNUMBER(FIND("marine",C1231)),ISNUMBER(FIND("mussel",C1231)),ISNUMBER(FIND("algae",C1231)),ISNUMBER(FIND("Donax faba",C1231)),ISNUMBER(FIND("estuarine",C1231)),ISNUMBER(FIND("snail",C1231)),ISNUMBER(FIND("Prorocentrum donghaiense",C1231)) )</f>
        <v>0</v>
      </c>
      <c r="AB1231" t="b">
        <f>OR(ISNUMBER(FIND(" rat ",C1231)),ISNUMBER(FIND(" rats ",C1231)),ISNUMBER(FIND(" Rats ",C1231)),ISNUMBER(FIND(" Rat ",C1231)),ISNUMBER(FIND(" rat.",C1231)),ISNUMBER(FIND(" rats.",C1231)),ISNUMBER(FIND("mouse",C1231)),ISNUMBER(FIND("mice",C1231)), ISNUMBER(FIND(" Mice",C1231)))</f>
        <v>0</v>
      </c>
      <c r="AC1231" t="b">
        <f>OR(ISNUMBER(FIND(" cell ",C1231)),ISNUMBER(FIND("fibroblast",C1231)),ISNUMBER(FIND("macrophage",C1231)),ISNUMBER(FIND("epithelial",C1231)),ISNUMBER(FIND("endothelial",C1231)),ISNUMBER(FIND("neuron",C1231)),ISNUMBER(FIND(" cells ",C1231)),ISNUMBER(FIND("RBC",C1231)),ISNUMBER(FIND("mitochond",C1231)),ISNUMBER(FIND("adipocyte",C1231)),ISNUMBER(FIND("osteo",C1231)),ISNUMBER(FIND("keratin",C1231)),ISNUMBER(FIND(" cell's ",C1231)),ISNUMBER(FIND("eukary",C1231)),ISNUMBER(FIND("sperm",C1231)))</f>
        <v>1</v>
      </c>
      <c r="AD1231" t="b">
        <f>OR(ISNUMBER(FIND("human",B1231)),ISNUMBER(FIND("workers",B1231)),ISNUMBER(FIND("workforces",B1231)),ISNUMBER(FIND("occupational",B1231)),ISNUMBER(FIND("Case report",B1231)),ISNUMBER(FIND("Workplaces",B1231)),ISNUMBER(FIND("worker",B1231)))</f>
        <v>0</v>
      </c>
      <c r="AE1231" t="b">
        <f>OR(ISNUMBER(FIND(" plant ",C1231)),ISNUMBER(FIND("Plant ",C1231)),ISNUMBER(FIND("tomato",C1231)),ISNUMBER(FIND("plants",C1231)),ISNUMBER(FIND("Plants",C1231)),ISNUMBER(FIND("algae",C1231)),ISNUMBER(FIND("lettuce",C1231)),ISNUMBER(FIND("green gram sprouts ",C1231)),ISNUMBER(FIND("Cucurbita pepo",C1231)),ISNUMBER(FIND("bean ",C1231)),ISNUMBER(FIND("chloroplast",C1231)),ISNUMBER(FIND("chlorophyll",C1231)),ISNUMBER(FIND("seedling",C1231)),ISNUMBER(FIND("canola",C1231)),ISNUMBER(FIND("shoot",C1231)),ISNUMBER(FIND("photosynthes",C1231)),ISNUMBER(FIND(" leaves ",C1231)),,ISNUMBER(FIND("agriculture",C1231)),ISNUMBER(FIND(" crops ",C1231)))</f>
        <v>0</v>
      </c>
      <c r="AF1231" t="b">
        <f>OR(ISNUMBER(FIND("bacteria",C1231)),ISNUMBER(FIND("Bacteria",C1231)),ISNUMBER(FIND("Bacterium",C1231)),ISNUMBER(FIND("bacterium",C1231)),ISNUMBER(FIND(" coli ",C1231)))</f>
        <v>0</v>
      </c>
      <c r="AG1231" t="b">
        <f>OR(ISNUMBER(FIND("fungi",C1231)),ISNUMBER(FIND("Fungi",C1231)),ISNUMBER(FIND("fungus",C1231)),ISNUMBER(FIND("Fungus",C1231)),ISNUMBER(FIND("mushroom",C1231)),ISNUMBER(FIND("Mushroom",C1231)),ISNUMBER(FIND(" mold ",C1231)))</f>
        <v>0</v>
      </c>
      <c r="AH1231" t="b">
        <f>OR(ISNUMBER(FIND("Pig ",C1231)),ISNUMBER(FIND("pig ",C1231)),ISNUMBER(FIND("Pigs ",C1231)),ISNUMBER(FIND("pigs ",C1231)))</f>
        <v>0</v>
      </c>
      <c r="AI1231" t="b">
        <f>OR(ISNUMBER(FIND(" C. elegans",C1231)),ISNUMBER(FIND("Caenorhabditis elegans",C1231)),ISNUMBER(FIND("earthworms",C1231)),ISNUMBER(FIND(" Ficopomatus enigmaticus",C1231)),ISNUMBER(FIND("larva",C1231)),ISNUMBER(FIND("Lumbriculus variegatus",C1231)),ISNUMBER(FIND("nematode",C1231)))</f>
        <v>0</v>
      </c>
      <c r="AJ1231" t="b">
        <f>NOT(OR(AA1231,AB1231,AC1231,AD1231,AE1231,AF1231,AG1231,AH1231,AI1231))</f>
        <v>0</v>
      </c>
      <c r="AL1231" t="b">
        <f>OR(AA1231,AB1231,AD1231,AE1231,AF1231,AG1231,AH1231,AI1231)</f>
        <v>0</v>
      </c>
      <c r="AM1231" t="b">
        <f>IF(Table1[[#This Row],[In vivo?]],IF(Table1[[#This Row],[Cell]],FALSE,TRUE),FALSE)</f>
        <v>0</v>
      </c>
      <c r="AN1231" t="b">
        <f>AND(AC1231,AL1231)</f>
        <v>0</v>
      </c>
      <c r="AO1231" t="b">
        <f>IF(Table1[[#This Row],[Cell]],IF(Table1[[#This Row],[In vivo?]],FALSE,TRUE),FALSE)</f>
        <v>1</v>
      </c>
      <c r="AP1231" t="b">
        <f>NOT(OR(Table1[[#This Row],[In vivo?]],Table1[[#This Row],[Only in Cell]]))</f>
        <v>0</v>
      </c>
      <c r="AQ1231" t="str">
        <f>IF(OR(Table1[[#This Row],[Rodents]],Table1[[#This Row],[Human]],Table1[[#This Row],[Pig]]),OR(ISNUMBER(FIND("pulmonary",C1231)),ISNUMBER(FIND("lung",C1231))),"NA")</f>
        <v>NA</v>
      </c>
      <c r="AR1231" t="str">
        <f>IF(OR(Table1[[#This Row],[Rodents]],Table1[[#This Row],[Human]],Table1[[#This Row],[Pig]]),OR(ISNUMBER(FIND("skin",C1231)),ISNUMBER(FIND("dermal",C1231))),"NA")</f>
        <v>NA</v>
      </c>
      <c r="AS1231" t="str">
        <f>IF(OR(Table1[[#This Row],[Rodents]],Table1[[#This Row],[Human]],Table1[[#This Row],[Pig]]),OR(ISNUMBER(FIND("liver",C1231)),ISNUMBER(FIND("hepat",C1231))),"NA")</f>
        <v>NA</v>
      </c>
      <c r="AT1231" t="str">
        <f>IF(OR(Table1[[#This Row],[Rodents]],Table1[[#This Row],[Human]],Table1[[#This Row],[Pig]]),OR(ISNUMBER(FIND("kidney",C1231)),ISNUMBER(FIND("neph",C1231))),"NA")</f>
        <v>NA</v>
      </c>
      <c r="AU1231" t="str">
        <f>IF(OR(Table1[[#This Row],[Rodents]],Table1[[#This Row],[Human]],Table1[[#This Row],[Pig]]),OR(ISNUMBER(FIND("brain",C1231)),ISNUMBER(FIND("neur",C1231)),ISNUMBER(FIND("nerv",C1231))),"NA")</f>
        <v>NA</v>
      </c>
      <c r="AV1231" t="str">
        <f>IF(OR(Table1[[#This Row],[Rodents]],Table1[[#This Row],[Human]],Table1[[#This Row],[Pig]]),OR(ISNUMBER(FIND("heart",C1231)),ISNUMBER(FIND("cardi",C1231))),"NA")</f>
        <v>NA</v>
      </c>
      <c r="AW1231" t="str">
        <f>IF(OR(Table1[[#This Row],[Rodents]],Table1[[#This Row],[Human]],Table1[[#This Row],[Pig]]),OR(ISNUMBER(FIND("gastro",C1231)),ISNUMBER(FIND("intesti",C1231)),ISNUMBER(FIND("stomach",C1231))),"NA")</f>
        <v>NA</v>
      </c>
      <c r="AX1231" t="str">
        <f>IF(OR(Table1[[#This Row],[Rodents]],Table1[[#This Row],[Human]],Table1[[#This Row],[Pig]]),NOT(OR(AQ1231,AR1231,AS1231,AT1231,AU1231,AV1231,AW1231)),"NA")</f>
        <v>NA</v>
      </c>
      <c r="AY1231" t="b">
        <f>OR(ISNUMBER(FIND("SWCNT",C1231)),ISNUMBER(FIND("SWNT",C1231)),ISNUMBER(FIND("single-wall",C1231)),ISNUMBER(FIND("single wall",C1231)),ISNUMBER(FIND("Single wall",C1231)),ISNUMBER(FIND("Single-wall",C1231)),ISNUMBER(FIND("SWCNT",B1231)),ISNUMBER(FIND("SWNT",B1231)),ISNUMBER(FIND("single-wall",B1231)),ISNUMBER(FIND("single wall",B1231)),ISNUMBER(FIND("Single-wall",B1231)),ISNUMBER(FIND("Single wall",B1231)))</f>
        <v>0</v>
      </c>
      <c r="AZ1231" t="b">
        <f>OR(ISNUMBER(FIND("MWCNT",C1231)),ISNUMBER(FIND("MWNT",C1231)),ISNUMBER(FIND("multi-wall",C1231)),ISNUMBER(FIND("multi wall",C1231)),ISNUMBER(FIND("multiwall",C1231)),ISNUMBER(FIND("Multi-wall",C1231)),ISNUMBER(FIND("Multi wall",C1231)),ISNUMBER(FIND("Multiwall",C1231)),ISNUMBER(FIND("MWCNT",B1231)),ISNUMBER(FIND("MWNT",B1231)),ISNUMBER(FIND("multi-wall",B1231)),ISNUMBER(FIND("multi wall",B1231)),ISNUMBER(FIND("multiwall",B1231)),ISNUMBER(FIND("Multi-wall",B1231)),ISNUMBER(FIND("Multi wall",B1231)),ISNUMBER(FIND("Multiwall",B1231)),ISNUMBER(FIND("Double-wall",B1231)),ISNUMBER(FIND("Double wall",B1231)),ISNUMBER(FIND("Doublewall",B1231)),ISNUMBER(FIND("double-wall",B1231)),ISNUMBER(FIND("double wall",B1231)),ISNUMBER(FIND("doublewall",B1231)))</f>
        <v>1</v>
      </c>
      <c r="BA1231" t="b">
        <f>AND(Table1[[#This Row],[SWCNT]],Table1[[#This Row],[MWCNT]])</f>
        <v>0</v>
      </c>
      <c r="BB1231" t="b">
        <f>IF(Table1[[#This Row],[SWCNT]]=TRUE,FALSE,IF(Table1[[#This Row],[MWCNT]]=TRUE,FALSE,TRUE))</f>
        <v>0</v>
      </c>
      <c r="BC1231" s="18"/>
    </row>
    <row r="1232" spans="1:55" ht="259">
      <c r="A1232" t="s">
        <v>226</v>
      </c>
      <c r="B1232" s="2" t="s">
        <v>227</v>
      </c>
      <c r="C1232" s="16" t="s">
        <v>228</v>
      </c>
      <c r="D1232" s="17" t="s">
        <v>49</v>
      </c>
      <c r="E1232" s="2">
        <v>2022</v>
      </c>
      <c r="F1232" t="b">
        <f>OR(ISNUMBER(FIND("cytotoxic",C1232)),ISNUMBER(FIND("Cytotoxic",C1232)),ISNUMBER(FIND("cellular toxicity",C1232)),ISNUMBER(FIND("cell death",C1232)),ISNUMBER(FIND("viable",C1232)),ISNUMBER(FIND("phytotoxic",C1232)),ISNUMBER(FIND("acute toxicity",C1232)),ISNUMBER(FIND("MTT",C1232)),ISNUMBER(FIND("survival",C1232)),ISNUMBER(FIND("prolifer",C1232)),ISNUMBER(FIND("apoptosis",C1232)),ISNUMBER(FIND("neurotoxic",C1232)),ISNUMBER(FIND("  lysis ",C1232)),ISNUMBER(FIND("necrosis",C1232)),ISNUMBER(FIND("cellular death",C1232))*3,ISNUMBER(FIND("LDH",C1232)),ISNUMBER(FIND("Acute toxicity",C1232)))</f>
        <v>0</v>
      </c>
      <c r="G1232" t="b">
        <f>OR(ISNUMBER(FIND("genotoxic",C1232)),ISNUMBER(FIND("genotoxicity",C1232)),ISNUMBER(FIND("DNA damage",C1232)),ISNUMBER(FIND("DNA",C1232)),ISNUMBER(FIND("RNA",C1232)),ISNUMBER(FIND("mesothelioma",C1232)),ISNUMBER(FIND("carcino",C1232)),ISNUMBER(FIND("mutagen",C1232)),ISNUMBER(FIND("genetic",C1232)))</f>
        <v>1</v>
      </c>
      <c r="H1232" t="b">
        <f>OR(ISNUMBER(FIND("inflammatory",C1232)),ISNUMBER(FIND("inflamm",C1232)))</f>
        <v>0</v>
      </c>
      <c r="I1232" t="b">
        <f>OR(ISNUMBER(FIND("immune",C1232)),ISNUMBER(FIND("immunological",C1232)),ISNUMBER(FIND("interleuk",C1232)),ISNUMBER(FIND("platelet activation",C1232)),ISNUMBER(FIND("monocyte",C1232)),ISNUMBER(FIND("leukocyte",C1232)),ISNUMBER(FIND("cytokine",C1232)),ISNUMBER(FIND("CD4",C1232)),ISNUMBER(FIND("CD8",C1232)),ISNUMBER(FIND("T-cell",C1232)))</f>
        <v>0</v>
      </c>
      <c r="J1232" t="b">
        <f>OR(ISNUMBER(FIND("reactive oxygen",C1232)),ISNUMBER(FIND("ROS",C1232)),ISNUMBER(FIND("free radical",C1232)),ISNUMBER(FIND("oxidative stress",C1232)),ISNUMBER(FIND("peroxid",C1232)),ISNUMBER(FIND("oxidative",C1232)),ISNUMBER(FIND("antioxid",C1232)))</f>
        <v>1</v>
      </c>
      <c r="K1232" t="b">
        <f>OR(ISNUMBER(FIND("autophag",C1232)))</f>
        <v>0</v>
      </c>
      <c r="L1232" t="b">
        <f>OR(ISNUMBER(FIND("morpholog",C1232)))</f>
        <v>0</v>
      </c>
      <c r="M1232" t="b">
        <f>OR(ISNUMBER(FIND("fibrosis",C1232)),ISNUMBER(FIND("Fibrosis",C1232)),ISNUMBER(FIND("fibrot",C1232)))</f>
        <v>0</v>
      </c>
      <c r="N1232" t="b">
        <f>OR(ISNUMBER(FIND("offspring",C1232)),ISNUMBER(FIND("Parental",C1232)),ISNUMBER(FIND("parental",C1232)),ISNUMBER(FIND("germline",C1232)),ISNUMBER(FIND("reproduc",C1232)),ISNUMBER(FIND("embryo",C1232)))</f>
        <v>0</v>
      </c>
      <c r="O1232" t="b">
        <f>OR(ISNUMBER(FIND("metabol",C1232)),ISNUMBER(FIND("Metabol",C1232)),ISNUMBER(FIND("digest",C1232)),ISNUMBER(FIND("mitochon",C1232)))</f>
        <v>1</v>
      </c>
      <c r="P1232" t="b">
        <f>OR(ISNUMBER(FIND("ecotox",C1232)),ISNUMBER(FIND("Ecotox",B1232)),ISNUMBER(FIND("ecotox",B1232)),ISNUMBER(FIND("Ecotox",C1232)))</f>
        <v>0</v>
      </c>
      <c r="Q1232" t="b">
        <f>OR(ISNUMBER(FIND("Bioaccum",C1232)),ISNUMBER(FIND("bioaccum",C1232)),ISNUMBER(FIND("accum",C1232)))</f>
        <v>0</v>
      </c>
      <c r="R1232" t="b">
        <f>OR(ISNUMBER(FIND("Occupation",C1232)),ISNUMBER(FIND("occupation",C1232)),ISNUMBER(FIND("worker",C1232)),ISNUMBER(FIND("workforce",C1232)))</f>
        <v>0</v>
      </c>
      <c r="S1232" t="b">
        <f>NOT(OR(F1232,G1232,H1232,I1232,J1232,K1232,L1232,M1232,N1232,O1232,P1232,Q1232,R1232))</f>
        <v>0</v>
      </c>
      <c r="U1232" t="b">
        <f>OR(Table1[[#This Row],[Inflammation]],Table1[[#This Row],[Immune]])</f>
        <v>0</v>
      </c>
      <c r="V1232" t="str">
        <f>IF(OR(Table1[[#This Row],[Rodents]],Table1[[#This Row],[Human]],Table1[[#This Row],[Pig]]),OR(ISNUMBER(FIND("intratrach",C1232)),ISNUMBER(FIND("nasal ",C1232)),ISNUMBER(FIND("instill",C1232))),"NA")</f>
        <v>NA</v>
      </c>
      <c r="W1232" t="str">
        <f>IF(OR(Table1[[#This Row],[Rodents]],Table1[[#This Row],[Human]],Table1[[#This Row],[Pig]]),OR(ISNUMBER(FIND("dermal",C1232)),ISNUMBER(FIND("skin ",C1232))),"NA")</f>
        <v>NA</v>
      </c>
      <c r="X1232" t="str">
        <f>IF(OR(Table1[[#This Row],[Rodents]],Table1[[#This Row],[Human]],Table1[[#This Row],[Pig]]),OR(ISNUMBER(FIND("injected",C1232)),ISNUMBER(FIND("periton",C1232)),ISNUMBER(FIND("intrascrot",C1232))),"NA")</f>
        <v>NA</v>
      </c>
      <c r="Y1232" t="str">
        <f>IF(OR(Table1[[#This Row],[Rodents]],Table1[[#This Row],[Human]],Table1[[#This Row],[Pig]]),NOT(OR(Table1[[#This Row],[Inhaled/Intratracheal/intranasal]],Table1[[#This Row],[Dermal]],Table1[[#This Row],[Injected]])),"NA")</f>
        <v>NA</v>
      </c>
      <c r="AA1232" t="b">
        <f>OR(ISNUMBER(FIND("fish ",C1232)),ISNUMBER(FIND("Fish ",C1232)),ISNUMBER(FIND("aquatic",C1232)),ISNUMBER(FIND("daphnids",C1232)),ISNUMBER(FIND("Carcinus maenas",C1232)),ISNUMBER(FIND("Daphnia",C1232)),ISNUMBER(FIND("Ruditapes philippinarum",C1232)),ISNUMBER(FIND("daphnia",C1232)),ISNUMBER(FIND("marine",C1232)),ISNUMBER(FIND("mussel",C1232)),ISNUMBER(FIND("algae",C1232)),ISNUMBER(FIND("Donax faba",C1232)),ISNUMBER(FIND("estuarine",C1232)),ISNUMBER(FIND("snail",C1232)),ISNUMBER(FIND("Prorocentrum donghaiense",C1232)) )</f>
        <v>1</v>
      </c>
      <c r="AB1232" t="b">
        <f>OR(ISNUMBER(FIND(" rat ",C1232)),ISNUMBER(FIND(" rats ",C1232)),ISNUMBER(FIND(" Rats ",C1232)),ISNUMBER(FIND(" Rat ",C1232)),ISNUMBER(FIND(" rat.",C1232)),ISNUMBER(FIND(" rats.",C1232)),ISNUMBER(FIND("mouse",C1232)),ISNUMBER(FIND("mice",C1232)), ISNUMBER(FIND(" Mice",C1232)))</f>
        <v>0</v>
      </c>
      <c r="AC1232" t="b">
        <f>OR(ISNUMBER(FIND(" cell ",C1232)),ISNUMBER(FIND("fibroblast",C1232)),ISNUMBER(FIND("macrophage",C1232)),ISNUMBER(FIND("epithelial",C1232)),ISNUMBER(FIND("endothelial",C1232)),ISNUMBER(FIND("neuron",C1232)),ISNUMBER(FIND(" cells ",C1232)),ISNUMBER(FIND("RBC",C1232)),ISNUMBER(FIND("mitochond",C1232)),ISNUMBER(FIND("adipocyte",C1232)),ISNUMBER(FIND("osteo",C1232)),ISNUMBER(FIND("keratin",C1232)),ISNUMBER(FIND(" cell's ",C1232)),ISNUMBER(FIND("eukary",C1232)),ISNUMBER(FIND("sperm",C1232)))</f>
        <v>1</v>
      </c>
      <c r="AD1232" t="b">
        <f>OR(ISNUMBER(FIND("human",B1232)),ISNUMBER(FIND("workers",B1232)),ISNUMBER(FIND("workforces",B1232)),ISNUMBER(FIND("occupational",B1232)),ISNUMBER(FIND("Case report",B1232)),ISNUMBER(FIND("Workplaces",B1232)),ISNUMBER(FIND("worker",B1232)))</f>
        <v>0</v>
      </c>
      <c r="AE1232" t="b">
        <f>OR(ISNUMBER(FIND(" plant ",C1232)),ISNUMBER(FIND("Plant ",C1232)),ISNUMBER(FIND("tomato",C1232)),ISNUMBER(FIND("plants",C1232)),ISNUMBER(FIND("Plants",C1232)),ISNUMBER(FIND("algae",C1232)),ISNUMBER(FIND("lettuce",C1232)),ISNUMBER(FIND("green gram sprouts ",C1232)),ISNUMBER(FIND("Cucurbita pepo",C1232)),ISNUMBER(FIND("bean ",C1232)),ISNUMBER(FIND("chloroplast",C1232)),ISNUMBER(FIND("chlorophyll",C1232)),ISNUMBER(FIND("seedling",C1232)),ISNUMBER(FIND("canola",C1232)),ISNUMBER(FIND("shoot",C1232)),ISNUMBER(FIND("photosynthes",C1232)),ISNUMBER(FIND(" leaves ",C1232)),,ISNUMBER(FIND("agriculture",C1232)),ISNUMBER(FIND(" crops ",C1232)))</f>
        <v>0</v>
      </c>
      <c r="AF1232" t="b">
        <f>OR(ISNUMBER(FIND("bacteria",C1232)),ISNUMBER(FIND("Bacteria",C1232)),ISNUMBER(FIND("Bacterium",C1232)),ISNUMBER(FIND("bacterium",C1232)),ISNUMBER(FIND(" coli ",C1232)))</f>
        <v>0</v>
      </c>
      <c r="AG1232" t="b">
        <f>OR(ISNUMBER(FIND("fungi",C1232)),ISNUMBER(FIND("Fungi",C1232)),ISNUMBER(FIND("fungus",C1232)),ISNUMBER(FIND("Fungus",C1232)),ISNUMBER(FIND("mushroom",C1232)),ISNUMBER(FIND("Mushroom",C1232)),ISNUMBER(FIND(" mold ",C1232)))</f>
        <v>0</v>
      </c>
      <c r="AH1232" t="b">
        <f>OR(ISNUMBER(FIND("Pig ",C1232)),ISNUMBER(FIND("pig ",C1232)),ISNUMBER(FIND("Pigs ",C1232)),ISNUMBER(FIND("pigs ",C1232)))</f>
        <v>0</v>
      </c>
      <c r="AI1232" t="b">
        <f>OR(ISNUMBER(FIND(" C. elegans",C1232)),ISNUMBER(FIND("Caenorhabditis elegans",C1232)),ISNUMBER(FIND("earthworms",C1232)),ISNUMBER(FIND(" Ficopomatus enigmaticus",C1232)),ISNUMBER(FIND("larva",C1232)),ISNUMBER(FIND("Lumbriculus variegatus",C1232)),ISNUMBER(FIND("nematode",C1232)))</f>
        <v>0</v>
      </c>
      <c r="AJ1232" t="b">
        <f>NOT(OR(AA1232,AB1232,AC1232,AD1232,AE1232,AF1232,AG1232,AH1232,AI1232))</f>
        <v>0</v>
      </c>
      <c r="AL1232" t="b">
        <f>OR(AA1232,AB1232,AD1232,AE1232,AF1232,AG1232,AH1232,AI1232)</f>
        <v>1</v>
      </c>
      <c r="AM1232" t="b">
        <f>IF(Table1[[#This Row],[In vivo?]],IF(Table1[[#This Row],[Cell]],FALSE,TRUE),FALSE)</f>
        <v>0</v>
      </c>
      <c r="AN1232" t="b">
        <f>AND(AC1232,AL1232)</f>
        <v>1</v>
      </c>
      <c r="AO1232" t="b">
        <f>IF(Table1[[#This Row],[Cell]],IF(Table1[[#This Row],[In vivo?]],FALSE,TRUE),FALSE)</f>
        <v>0</v>
      </c>
      <c r="AP1232" t="b">
        <f>NOT(OR(Table1[[#This Row],[In vivo?]],Table1[[#This Row],[Only in Cell]]))</f>
        <v>0</v>
      </c>
      <c r="AQ1232" t="str">
        <f>IF(OR(Table1[[#This Row],[Rodents]],Table1[[#This Row],[Human]],Table1[[#This Row],[Pig]]),OR(ISNUMBER(FIND("pulmonary",C1232)),ISNUMBER(FIND("lung",C1232))),"NA")</f>
        <v>NA</v>
      </c>
      <c r="AR1232" t="str">
        <f>IF(OR(Table1[[#This Row],[Rodents]],Table1[[#This Row],[Human]],Table1[[#This Row],[Pig]]),OR(ISNUMBER(FIND("skin",C1232)),ISNUMBER(FIND("dermal",C1232))),"NA")</f>
        <v>NA</v>
      </c>
      <c r="AS1232" t="str">
        <f>IF(OR(Table1[[#This Row],[Rodents]],Table1[[#This Row],[Human]],Table1[[#This Row],[Pig]]),OR(ISNUMBER(FIND("liver",C1232)),ISNUMBER(FIND("hepat",C1232))),"NA")</f>
        <v>NA</v>
      </c>
      <c r="AT1232" t="str">
        <f>IF(OR(Table1[[#This Row],[Rodents]],Table1[[#This Row],[Human]],Table1[[#This Row],[Pig]]),OR(ISNUMBER(FIND("kidney",C1232)),ISNUMBER(FIND("neph",C1232))),"NA")</f>
        <v>NA</v>
      </c>
      <c r="AU1232" t="str">
        <f>IF(OR(Table1[[#This Row],[Rodents]],Table1[[#This Row],[Human]],Table1[[#This Row],[Pig]]),OR(ISNUMBER(FIND("brain",C1232)),ISNUMBER(FIND("neur",C1232)),ISNUMBER(FIND("nerv",C1232))),"NA")</f>
        <v>NA</v>
      </c>
      <c r="AV1232" t="str">
        <f>IF(OR(Table1[[#This Row],[Rodents]],Table1[[#This Row],[Human]],Table1[[#This Row],[Pig]]),OR(ISNUMBER(FIND("heart",C1232)),ISNUMBER(FIND("cardi",C1232))),"NA")</f>
        <v>NA</v>
      </c>
      <c r="AW1232" t="str">
        <f>IF(OR(Table1[[#This Row],[Rodents]],Table1[[#This Row],[Human]],Table1[[#This Row],[Pig]]),OR(ISNUMBER(FIND("gastro",C1232)),ISNUMBER(FIND("intesti",C1232)),ISNUMBER(FIND("stomach",C1232))),"NA")</f>
        <v>NA</v>
      </c>
      <c r="AX1232" t="str">
        <f>IF(OR(Table1[[#This Row],[Rodents]],Table1[[#This Row],[Human]],Table1[[#This Row],[Pig]]),NOT(OR(AQ1232,AR1232,AS1232,AT1232,AU1232,AV1232,AW1232)),"NA")</f>
        <v>NA</v>
      </c>
      <c r="AY1232" t="b">
        <f>OR(ISNUMBER(FIND("SWCNT",C1232)),ISNUMBER(FIND("SWNT",C1232)),ISNUMBER(FIND("single-wall",C1232)),ISNUMBER(FIND("single wall",C1232)),ISNUMBER(FIND("Single wall",C1232)),ISNUMBER(FIND("Single-wall",C1232)),ISNUMBER(FIND("SWCNT",B1232)),ISNUMBER(FIND("SWNT",B1232)),ISNUMBER(FIND("single-wall",B1232)),ISNUMBER(FIND("single wall",B1232)),ISNUMBER(FIND("Single-wall",B1232)),ISNUMBER(FIND("Single wall",B1232)))</f>
        <v>1</v>
      </c>
      <c r="AZ1232" t="b">
        <f>OR(ISNUMBER(FIND("MWCNT",C1232)),ISNUMBER(FIND("MWNT",C1232)),ISNUMBER(FIND("multi-wall",C1232)),ISNUMBER(FIND("multi wall",C1232)),ISNUMBER(FIND("multiwall",C1232)),ISNUMBER(FIND("Multi-wall",C1232)),ISNUMBER(FIND("Multi wall",C1232)),ISNUMBER(FIND("Multiwall",C1232)),ISNUMBER(FIND("MWCNT",B1232)),ISNUMBER(FIND("MWNT",B1232)),ISNUMBER(FIND("multi-wall",B1232)),ISNUMBER(FIND("multi wall",B1232)),ISNUMBER(FIND("multiwall",B1232)),ISNUMBER(FIND("Multi-wall",B1232)),ISNUMBER(FIND("Multi wall",B1232)),ISNUMBER(FIND("Multiwall",B1232)),ISNUMBER(FIND("Double-wall",B1232)),ISNUMBER(FIND("Double wall",B1232)),ISNUMBER(FIND("Doublewall",B1232)),ISNUMBER(FIND("double-wall",B1232)),ISNUMBER(FIND("double wall",B1232)),ISNUMBER(FIND("doublewall",B1232)))</f>
        <v>0</v>
      </c>
      <c r="BA1232" t="b">
        <f>AND(Table1[[#This Row],[SWCNT]],Table1[[#This Row],[MWCNT]])</f>
        <v>0</v>
      </c>
      <c r="BB1232" t="b">
        <f>IF(Table1[[#This Row],[SWCNT]]=TRUE,FALSE,IF(Table1[[#This Row],[MWCNT]]=TRUE,FALSE,TRUE))</f>
        <v>0</v>
      </c>
      <c r="BC1232" s="18"/>
    </row>
    <row r="1233" spans="1:55" ht="314.5">
      <c r="A1233" t="s">
        <v>247</v>
      </c>
      <c r="B1233" s="2" t="s">
        <v>248</v>
      </c>
      <c r="C1233" s="16" t="s">
        <v>249</v>
      </c>
      <c r="D1233" s="17" t="s">
        <v>250</v>
      </c>
      <c r="E1233" s="2">
        <v>2022</v>
      </c>
      <c r="F1233" t="b">
        <f>OR(ISNUMBER(FIND("cytotoxic",C1233)),ISNUMBER(FIND("Cytotoxic",C1233)),ISNUMBER(FIND("cellular toxicity",C1233)),ISNUMBER(FIND("cell death",C1233)),ISNUMBER(FIND("viable",C1233)),ISNUMBER(FIND("phytotoxic",C1233)),ISNUMBER(FIND("acute toxicity",C1233)),ISNUMBER(FIND("MTT",C1233)),ISNUMBER(FIND("survival",C1233)),ISNUMBER(FIND("prolifer",C1233)),ISNUMBER(FIND("apoptosis",C1233)),ISNUMBER(FIND("neurotoxic",C1233)),ISNUMBER(FIND("  lysis ",C1233)),ISNUMBER(FIND("necrosis",C1233)),ISNUMBER(FIND("cellular death",C1233))*3,ISNUMBER(FIND("LDH",C1233)),ISNUMBER(FIND("Acute toxicity",C1233)))</f>
        <v>1</v>
      </c>
      <c r="G1233" t="b">
        <f>OR(ISNUMBER(FIND("genotoxic",C1233)),ISNUMBER(FIND("genotoxicity",C1233)),ISNUMBER(FIND("DNA damage",C1233)),ISNUMBER(FIND("DNA",C1233)),ISNUMBER(FIND("RNA",C1233)),ISNUMBER(FIND("mesothelioma",C1233)),ISNUMBER(FIND("carcino",C1233)),ISNUMBER(FIND("mutagen",C1233)),ISNUMBER(FIND("genetic",C1233)))</f>
        <v>1</v>
      </c>
      <c r="H1233" t="b">
        <f>OR(ISNUMBER(FIND("inflammatory",C1233)),ISNUMBER(FIND("inflamm",C1233)))</f>
        <v>0</v>
      </c>
      <c r="I1233" t="b">
        <f>OR(ISNUMBER(FIND("immune",C1233)),ISNUMBER(FIND("immunological",C1233)),ISNUMBER(FIND("interleuk",C1233)),ISNUMBER(FIND("platelet activation",C1233)),ISNUMBER(FIND("monocyte",C1233)),ISNUMBER(FIND("leukocyte",C1233)),ISNUMBER(FIND("cytokine",C1233)),ISNUMBER(FIND("CD4",C1233)),ISNUMBER(FIND("CD8",C1233)),ISNUMBER(FIND("T-cell",C1233)))</f>
        <v>0</v>
      </c>
      <c r="J1233" t="b">
        <f>OR(ISNUMBER(FIND("reactive oxygen",C1233)),ISNUMBER(FIND("ROS",C1233)),ISNUMBER(FIND("free radical",C1233)),ISNUMBER(FIND("oxidative stress",C1233)),ISNUMBER(FIND("peroxid",C1233)),ISNUMBER(FIND("oxidative",C1233)),ISNUMBER(FIND("antioxid",C1233)))</f>
        <v>0</v>
      </c>
      <c r="K1233" t="b">
        <f>OR(ISNUMBER(FIND("autophag",C1233)))</f>
        <v>0</v>
      </c>
      <c r="L1233" t="b">
        <f>OR(ISNUMBER(FIND("morpholog",C1233)))</f>
        <v>0</v>
      </c>
      <c r="M1233" t="b">
        <f>OR(ISNUMBER(FIND("fibrosis",C1233)),ISNUMBER(FIND("Fibrosis",C1233)),ISNUMBER(FIND("fibrot",C1233)))</f>
        <v>0</v>
      </c>
      <c r="N1233" t="b">
        <f>OR(ISNUMBER(FIND("offspring",C1233)),ISNUMBER(FIND("Parental",C1233)),ISNUMBER(FIND("parental",C1233)),ISNUMBER(FIND("germline",C1233)),ISNUMBER(FIND("reproduc",C1233)),ISNUMBER(FIND("embryo",C1233)))</f>
        <v>0</v>
      </c>
      <c r="O1233" t="b">
        <f>OR(ISNUMBER(FIND("metabol",C1233)),ISNUMBER(FIND("Metabol",C1233)),ISNUMBER(FIND("digest",C1233)),ISNUMBER(FIND("mitochon",C1233)))</f>
        <v>0</v>
      </c>
      <c r="P1233" t="b">
        <f>OR(ISNUMBER(FIND("ecotox",C1233)),ISNUMBER(FIND("Ecotox",B1233)),ISNUMBER(FIND("ecotox",B1233)),ISNUMBER(FIND("Ecotox",C1233)))</f>
        <v>0</v>
      </c>
      <c r="Q1233" t="b">
        <f>OR(ISNUMBER(FIND("Bioaccum",C1233)),ISNUMBER(FIND("bioaccum",C1233)),ISNUMBER(FIND("accum",C1233)))</f>
        <v>0</v>
      </c>
      <c r="R1233" t="b">
        <f>OR(ISNUMBER(FIND("Occupation",C1233)),ISNUMBER(FIND("occupation",C1233)),ISNUMBER(FIND("worker",C1233)),ISNUMBER(FIND("workforce",C1233)))</f>
        <v>0</v>
      </c>
      <c r="S1233" t="b">
        <f>NOT(OR(F1233,G1233,H1233,I1233,J1233,K1233,L1233,M1233,N1233,O1233,P1233,Q1233,R1233))</f>
        <v>0</v>
      </c>
      <c r="U1233" t="b">
        <f>OR(Table1[[#This Row],[Inflammation]],Table1[[#This Row],[Immune]])</f>
        <v>0</v>
      </c>
      <c r="V1233" t="str">
        <f>IF(OR(Table1[[#This Row],[Rodents]],Table1[[#This Row],[Human]],Table1[[#This Row],[Pig]]),OR(ISNUMBER(FIND("intratrach",C1233)),ISNUMBER(FIND("nasal ",C1233)),ISNUMBER(FIND("instill",C1233))),"NA")</f>
        <v>NA</v>
      </c>
      <c r="W1233" t="str">
        <f>IF(OR(Table1[[#This Row],[Rodents]],Table1[[#This Row],[Human]],Table1[[#This Row],[Pig]]),OR(ISNUMBER(FIND("dermal",C1233)),ISNUMBER(FIND("skin ",C1233))),"NA")</f>
        <v>NA</v>
      </c>
      <c r="X1233" t="str">
        <f>IF(OR(Table1[[#This Row],[Rodents]],Table1[[#This Row],[Human]],Table1[[#This Row],[Pig]]),OR(ISNUMBER(FIND("injected",C1233)),ISNUMBER(FIND("periton",C1233)),ISNUMBER(FIND("intrascrot",C1233))),"NA")</f>
        <v>NA</v>
      </c>
      <c r="Y1233" t="str">
        <f>IF(OR(Table1[[#This Row],[Rodents]],Table1[[#This Row],[Human]],Table1[[#This Row],[Pig]]),NOT(OR(Table1[[#This Row],[Inhaled/Intratracheal/intranasal]],Table1[[#This Row],[Dermal]],Table1[[#This Row],[Injected]])),"NA")</f>
        <v>NA</v>
      </c>
      <c r="AA1233" t="b">
        <f>OR(ISNUMBER(FIND("fish ",C1233)),ISNUMBER(FIND("Fish ",C1233)),ISNUMBER(FIND("aquatic",C1233)),ISNUMBER(FIND("daphnids",C1233)),ISNUMBER(FIND("Carcinus maenas",C1233)),ISNUMBER(FIND("Daphnia",C1233)),ISNUMBER(FIND("Ruditapes philippinarum",C1233)),ISNUMBER(FIND("daphnia",C1233)),ISNUMBER(FIND("marine",C1233)),ISNUMBER(FIND("mussel",C1233)),ISNUMBER(FIND("algae",C1233)),ISNUMBER(FIND("Donax faba",C1233)),ISNUMBER(FIND("estuarine",C1233)),ISNUMBER(FIND("snail",C1233)),ISNUMBER(FIND("Prorocentrum donghaiense",C1233)) )</f>
        <v>0</v>
      </c>
      <c r="AB1233" t="b">
        <f>OR(ISNUMBER(FIND(" rat ",C1233)),ISNUMBER(FIND(" rats ",C1233)),ISNUMBER(FIND(" Rats ",C1233)),ISNUMBER(FIND(" Rat ",C1233)),ISNUMBER(FIND(" rat.",C1233)),ISNUMBER(FIND(" rats.",C1233)),ISNUMBER(FIND("mouse",C1233)),ISNUMBER(FIND("mice",C1233)), ISNUMBER(FIND(" Mice",C1233)))</f>
        <v>0</v>
      </c>
      <c r="AC1233" t="b">
        <f>OR(ISNUMBER(FIND(" cell ",C1233)),ISNUMBER(FIND("fibroblast",C1233)),ISNUMBER(FIND("macrophage",C1233)),ISNUMBER(FIND("epithelial",C1233)),ISNUMBER(FIND("endothelial",C1233)),ISNUMBER(FIND("neuron",C1233)),ISNUMBER(FIND(" cells ",C1233)),ISNUMBER(FIND("RBC",C1233)),ISNUMBER(FIND("mitochond",C1233)),ISNUMBER(FIND("adipocyte",C1233)),ISNUMBER(FIND("osteo",C1233)),ISNUMBER(FIND("keratin",C1233)),ISNUMBER(FIND(" cell's ",C1233)),ISNUMBER(FIND("eukary",C1233)),ISNUMBER(FIND("sperm",C1233)))</f>
        <v>1</v>
      </c>
      <c r="AD1233" t="b">
        <f>OR(ISNUMBER(FIND("human",B1233)),ISNUMBER(FIND("workers",B1233)),ISNUMBER(FIND("workforces",B1233)),ISNUMBER(FIND("occupational",B1233)),ISNUMBER(FIND("Case report",B1233)),ISNUMBER(FIND("Workplaces",B1233)),ISNUMBER(FIND("worker",B1233)))</f>
        <v>0</v>
      </c>
      <c r="AE1233" t="b">
        <f>OR(ISNUMBER(FIND(" plant ",C1233)),ISNUMBER(FIND("Plant ",C1233)),ISNUMBER(FIND("tomato",C1233)),ISNUMBER(FIND("plants",C1233)),ISNUMBER(FIND("Plants",C1233)),ISNUMBER(FIND("algae",C1233)),ISNUMBER(FIND("lettuce",C1233)),ISNUMBER(FIND("green gram sprouts ",C1233)),ISNUMBER(FIND("Cucurbita pepo",C1233)),ISNUMBER(FIND("bean ",C1233)),ISNUMBER(FIND("chloroplast",C1233)),ISNUMBER(FIND("chlorophyll",C1233)),ISNUMBER(FIND("seedling",C1233)),ISNUMBER(FIND("canola",C1233)),ISNUMBER(FIND("shoot",C1233)),ISNUMBER(FIND("photosynthes",C1233)),ISNUMBER(FIND(" leaves ",C1233)),,ISNUMBER(FIND("agriculture",C1233)),ISNUMBER(FIND(" crops ",C1233)))</f>
        <v>0</v>
      </c>
      <c r="AF1233" t="b">
        <f>OR(ISNUMBER(FIND("bacteria",C1233)),ISNUMBER(FIND("Bacteria",C1233)),ISNUMBER(FIND("Bacterium",C1233)),ISNUMBER(FIND("bacterium",C1233)),ISNUMBER(FIND(" coli ",C1233)))</f>
        <v>0</v>
      </c>
      <c r="AG1233" t="b">
        <f>OR(ISNUMBER(FIND("fungi",C1233)),ISNUMBER(FIND("Fungi",C1233)),ISNUMBER(FIND("fungus",C1233)),ISNUMBER(FIND("Fungus",C1233)),ISNUMBER(FIND("mushroom",C1233)),ISNUMBER(FIND("Mushroom",C1233)),ISNUMBER(FIND(" mold ",C1233)))</f>
        <v>0</v>
      </c>
      <c r="AH1233" t="b">
        <f>OR(ISNUMBER(FIND("Pig ",C1233)),ISNUMBER(FIND("pig ",C1233)),ISNUMBER(FIND("Pigs ",C1233)),ISNUMBER(FIND("pigs ",C1233)))</f>
        <v>0</v>
      </c>
      <c r="AI1233" t="b">
        <f>OR(ISNUMBER(FIND(" C. elegans",C1233)),ISNUMBER(FIND("Caenorhabditis elegans",C1233)),ISNUMBER(FIND("earthworms",C1233)),ISNUMBER(FIND(" Ficopomatus enigmaticus",C1233)),ISNUMBER(FIND("larva",C1233)),ISNUMBER(FIND("Lumbriculus variegatus",C1233)),ISNUMBER(FIND("nematode",C1233)))</f>
        <v>0</v>
      </c>
      <c r="AJ1233" t="b">
        <f>NOT(OR(AA1233,AB1233,AC1233,AD1233,AE1233,AF1233,AG1233,AH1233,AI1233))</f>
        <v>0</v>
      </c>
      <c r="AL1233" t="b">
        <f>OR(AA1233,AB1233,AD1233,AE1233,AF1233,AG1233,AH1233,AI1233)</f>
        <v>0</v>
      </c>
      <c r="AM1233" t="b">
        <f>IF(Table1[[#This Row],[In vivo?]],IF(Table1[[#This Row],[Cell]],FALSE,TRUE),FALSE)</f>
        <v>0</v>
      </c>
      <c r="AN1233" t="b">
        <f>AND(AC1233,AL1233)</f>
        <v>0</v>
      </c>
      <c r="AO1233" t="b">
        <f>IF(Table1[[#This Row],[Cell]],IF(Table1[[#This Row],[In vivo?]],FALSE,TRUE),FALSE)</f>
        <v>1</v>
      </c>
      <c r="AP1233" t="b">
        <f>NOT(OR(Table1[[#This Row],[In vivo?]],Table1[[#This Row],[Only in Cell]]))</f>
        <v>0</v>
      </c>
      <c r="AQ1233" t="str">
        <f>IF(OR(Table1[[#This Row],[Rodents]],Table1[[#This Row],[Human]],Table1[[#This Row],[Pig]]),OR(ISNUMBER(FIND("pulmonary",C1233)),ISNUMBER(FIND("lung",C1233))),"NA")</f>
        <v>NA</v>
      </c>
      <c r="AR1233" t="str">
        <f>IF(OR(Table1[[#This Row],[Rodents]],Table1[[#This Row],[Human]],Table1[[#This Row],[Pig]]),OR(ISNUMBER(FIND("skin",C1233)),ISNUMBER(FIND("dermal",C1233))),"NA")</f>
        <v>NA</v>
      </c>
      <c r="AS1233" t="str">
        <f>IF(OR(Table1[[#This Row],[Rodents]],Table1[[#This Row],[Human]],Table1[[#This Row],[Pig]]),OR(ISNUMBER(FIND("liver",C1233)),ISNUMBER(FIND("hepat",C1233))),"NA")</f>
        <v>NA</v>
      </c>
      <c r="AT1233" t="str">
        <f>IF(OR(Table1[[#This Row],[Rodents]],Table1[[#This Row],[Human]],Table1[[#This Row],[Pig]]),OR(ISNUMBER(FIND("kidney",C1233)),ISNUMBER(FIND("neph",C1233))),"NA")</f>
        <v>NA</v>
      </c>
      <c r="AU1233" t="str">
        <f>IF(OR(Table1[[#This Row],[Rodents]],Table1[[#This Row],[Human]],Table1[[#This Row],[Pig]]),OR(ISNUMBER(FIND("brain",C1233)),ISNUMBER(FIND("neur",C1233)),ISNUMBER(FIND("nerv",C1233))),"NA")</f>
        <v>NA</v>
      </c>
      <c r="AV1233" t="str">
        <f>IF(OR(Table1[[#This Row],[Rodents]],Table1[[#This Row],[Human]],Table1[[#This Row],[Pig]]),OR(ISNUMBER(FIND("heart",C1233)),ISNUMBER(FIND("cardi",C1233))),"NA")</f>
        <v>NA</v>
      </c>
      <c r="AW1233" t="str">
        <f>IF(OR(Table1[[#This Row],[Rodents]],Table1[[#This Row],[Human]],Table1[[#This Row],[Pig]]),OR(ISNUMBER(FIND("gastro",C1233)),ISNUMBER(FIND("intesti",C1233)),ISNUMBER(FIND("stomach",C1233))),"NA")</f>
        <v>NA</v>
      </c>
      <c r="AX1233" t="str">
        <f>IF(OR(Table1[[#This Row],[Rodents]],Table1[[#This Row],[Human]],Table1[[#This Row],[Pig]]),NOT(OR(AQ1233,AR1233,AS1233,AT1233,AU1233,AV1233,AW1233)),"NA")</f>
        <v>NA</v>
      </c>
      <c r="AY1233" t="b">
        <f>OR(ISNUMBER(FIND("SWCNT",C1233)),ISNUMBER(FIND("SWNT",C1233)),ISNUMBER(FIND("single-wall",C1233)),ISNUMBER(FIND("single wall",C1233)),ISNUMBER(FIND("Single wall",C1233)),ISNUMBER(FIND("Single-wall",C1233)),ISNUMBER(FIND("SWCNT",B1233)),ISNUMBER(FIND("SWNT",B1233)),ISNUMBER(FIND("single-wall",B1233)),ISNUMBER(FIND("single wall",B1233)),ISNUMBER(FIND("Single-wall",B1233)),ISNUMBER(FIND("Single wall",B1233)))</f>
        <v>1</v>
      </c>
      <c r="AZ1233" t="b">
        <f>OR(ISNUMBER(FIND("MWCNT",C1233)),ISNUMBER(FIND("MWNT",C1233)),ISNUMBER(FIND("multi-wall",C1233)),ISNUMBER(FIND("multi wall",C1233)),ISNUMBER(FIND("multiwall",C1233)),ISNUMBER(FIND("Multi-wall",C1233)),ISNUMBER(FIND("Multi wall",C1233)),ISNUMBER(FIND("Multiwall",C1233)),ISNUMBER(FIND("MWCNT",B1233)),ISNUMBER(FIND("MWNT",B1233)),ISNUMBER(FIND("multi-wall",B1233)),ISNUMBER(FIND("multi wall",B1233)),ISNUMBER(FIND("multiwall",B1233)),ISNUMBER(FIND("Multi-wall",B1233)),ISNUMBER(FIND("Multi wall",B1233)),ISNUMBER(FIND("Multiwall",B1233)),ISNUMBER(FIND("Double-wall",B1233)),ISNUMBER(FIND("Double wall",B1233)),ISNUMBER(FIND("Doublewall",B1233)),ISNUMBER(FIND("double-wall",B1233)),ISNUMBER(FIND("double wall",B1233)),ISNUMBER(FIND("doublewall",B1233)))</f>
        <v>0</v>
      </c>
      <c r="BA1233" t="b">
        <f>AND(Table1[[#This Row],[SWCNT]],Table1[[#This Row],[MWCNT]])</f>
        <v>0</v>
      </c>
      <c r="BB1233" t="b">
        <f>IF(Table1[[#This Row],[SWCNT]]=TRUE,FALSE,IF(Table1[[#This Row],[MWCNT]]=TRUE,FALSE,TRUE))</f>
        <v>0</v>
      </c>
      <c r="BC1233" s="18"/>
    </row>
    <row r="1234" spans="1:55" ht="259">
      <c r="A1234" t="s">
        <v>251</v>
      </c>
      <c r="B1234" s="2" t="s">
        <v>252</v>
      </c>
      <c r="C1234" s="16" t="s">
        <v>253</v>
      </c>
      <c r="D1234" s="17" t="s">
        <v>22</v>
      </c>
      <c r="E1234" s="2">
        <v>2022</v>
      </c>
      <c r="F1234" t="b">
        <f>OR(ISNUMBER(FIND("cytotoxic",C1234)),ISNUMBER(FIND("Cytotoxic",C1234)),ISNUMBER(FIND("cellular toxicity",C1234)),ISNUMBER(FIND("cell death",C1234)),ISNUMBER(FIND("viable",C1234)),ISNUMBER(FIND("phytotoxic",C1234)),ISNUMBER(FIND("acute toxicity",C1234)),ISNUMBER(FIND("MTT",C1234)),ISNUMBER(FIND("survival",C1234)),ISNUMBER(FIND("prolifer",C1234)),ISNUMBER(FIND("apoptosis",C1234)),ISNUMBER(FIND("neurotoxic",C1234)),ISNUMBER(FIND("  lysis ",C1234)),ISNUMBER(FIND("necrosis",C1234)),ISNUMBER(FIND("cellular death",C1234))*3,ISNUMBER(FIND("LDH",C1234)),ISNUMBER(FIND("Acute toxicity",C1234)))</f>
        <v>1</v>
      </c>
      <c r="G1234" t="b">
        <f>OR(ISNUMBER(FIND("genotoxic",C1234)),ISNUMBER(FIND("genotoxicity",C1234)),ISNUMBER(FIND("DNA damage",C1234)),ISNUMBER(FIND("DNA",C1234)),ISNUMBER(FIND("RNA",C1234)),ISNUMBER(FIND("mesothelioma",C1234)),ISNUMBER(FIND("carcino",C1234)),ISNUMBER(FIND("mutagen",C1234)),ISNUMBER(FIND("genetic",C1234)))</f>
        <v>0</v>
      </c>
      <c r="H1234" t="b">
        <f>OR(ISNUMBER(FIND("inflammatory",C1234)),ISNUMBER(FIND("inflamm",C1234)))</f>
        <v>0</v>
      </c>
      <c r="I1234" t="b">
        <f>OR(ISNUMBER(FIND("immune",C1234)),ISNUMBER(FIND("immunological",C1234)),ISNUMBER(FIND("interleuk",C1234)),ISNUMBER(FIND("platelet activation",C1234)),ISNUMBER(FIND("monocyte",C1234)),ISNUMBER(FIND("leukocyte",C1234)),ISNUMBER(FIND("cytokine",C1234)),ISNUMBER(FIND("CD4",C1234)),ISNUMBER(FIND("CD8",C1234)),ISNUMBER(FIND("T-cell",C1234)))</f>
        <v>0</v>
      </c>
      <c r="J1234" t="b">
        <f>OR(ISNUMBER(FIND("reactive oxygen",C1234)),ISNUMBER(FIND("ROS",C1234)),ISNUMBER(FIND("free radical",C1234)),ISNUMBER(FIND("oxidative stress",C1234)),ISNUMBER(FIND("peroxid",C1234)),ISNUMBER(FIND("oxidative",C1234)),ISNUMBER(FIND("antioxid",C1234)))</f>
        <v>1</v>
      </c>
      <c r="K1234" t="b">
        <f>OR(ISNUMBER(FIND("autophag",C1234)))</f>
        <v>0</v>
      </c>
      <c r="L1234" t="b">
        <f>OR(ISNUMBER(FIND("morpholog",C1234)))</f>
        <v>1</v>
      </c>
      <c r="M1234" t="b">
        <f>OR(ISNUMBER(FIND("fibrosis",C1234)),ISNUMBER(FIND("Fibrosis",C1234)),ISNUMBER(FIND("fibrot",C1234)))</f>
        <v>0</v>
      </c>
      <c r="N1234" t="b">
        <f>OR(ISNUMBER(FIND("offspring",C1234)),ISNUMBER(FIND("Parental",C1234)),ISNUMBER(FIND("parental",C1234)),ISNUMBER(FIND("germline",C1234)),ISNUMBER(FIND("reproduc",C1234)),ISNUMBER(FIND("embryo",C1234)))</f>
        <v>1</v>
      </c>
      <c r="O1234" t="b">
        <f>OR(ISNUMBER(FIND("metabol",C1234)),ISNUMBER(FIND("Metabol",C1234)),ISNUMBER(FIND("digest",C1234)),ISNUMBER(FIND("mitochon",C1234)))</f>
        <v>0</v>
      </c>
      <c r="P1234" t="b">
        <f>OR(ISNUMBER(FIND("ecotox",C1234)),ISNUMBER(FIND("Ecotox",B1234)),ISNUMBER(FIND("ecotox",B1234)),ISNUMBER(FIND("Ecotox",C1234)))</f>
        <v>0</v>
      </c>
      <c r="Q1234" t="b">
        <f>OR(ISNUMBER(FIND("Bioaccum",C1234)),ISNUMBER(FIND("bioaccum",C1234)),ISNUMBER(FIND("accum",C1234)))</f>
        <v>0</v>
      </c>
      <c r="R1234" t="b">
        <f>OR(ISNUMBER(FIND("Occupation",C1234)),ISNUMBER(FIND("occupation",C1234)),ISNUMBER(FIND("worker",C1234)),ISNUMBER(FIND("workforce",C1234)))</f>
        <v>0</v>
      </c>
      <c r="S1234" t="b">
        <f>NOT(OR(F1234,G1234,H1234,I1234,J1234,K1234,L1234,M1234,N1234,O1234,P1234,Q1234,R1234))</f>
        <v>0</v>
      </c>
      <c r="U1234" t="b">
        <f>OR(Table1[[#This Row],[Inflammation]],Table1[[#This Row],[Immune]])</f>
        <v>0</v>
      </c>
      <c r="V1234" t="str">
        <f>IF(OR(Table1[[#This Row],[Rodents]],Table1[[#This Row],[Human]],Table1[[#This Row],[Pig]]),OR(ISNUMBER(FIND("intratrach",C1234)),ISNUMBER(FIND("nasal ",C1234)),ISNUMBER(FIND("instill",C1234))),"NA")</f>
        <v>NA</v>
      </c>
      <c r="W1234" t="str">
        <f>IF(OR(Table1[[#This Row],[Rodents]],Table1[[#This Row],[Human]],Table1[[#This Row],[Pig]]),OR(ISNUMBER(FIND("dermal",C1234)),ISNUMBER(FIND("skin ",C1234))),"NA")</f>
        <v>NA</v>
      </c>
      <c r="X1234" t="str">
        <f>IF(OR(Table1[[#This Row],[Rodents]],Table1[[#This Row],[Human]],Table1[[#This Row],[Pig]]),OR(ISNUMBER(FIND("injected",C1234)),ISNUMBER(FIND("periton",C1234)),ISNUMBER(FIND("intrascrot",C1234))),"NA")</f>
        <v>NA</v>
      </c>
      <c r="Y1234" t="str">
        <f>IF(OR(Table1[[#This Row],[Rodents]],Table1[[#This Row],[Human]],Table1[[#This Row],[Pig]]),NOT(OR(Table1[[#This Row],[Inhaled/Intratracheal/intranasal]],Table1[[#This Row],[Dermal]],Table1[[#This Row],[Injected]])),"NA")</f>
        <v>NA</v>
      </c>
      <c r="AA1234" t="b">
        <f>OR(ISNUMBER(FIND("fish ",C1234)),ISNUMBER(FIND("Fish ",C1234)),ISNUMBER(FIND("aquatic",C1234)),ISNUMBER(FIND("daphnids",C1234)),ISNUMBER(FIND("Carcinus maenas",C1234)),ISNUMBER(FIND("Daphnia",C1234)),ISNUMBER(FIND("Ruditapes philippinarum",C1234)),ISNUMBER(FIND("daphnia",C1234)),ISNUMBER(FIND("marine",C1234)),ISNUMBER(FIND("mussel",C1234)),ISNUMBER(FIND("algae",C1234)),ISNUMBER(FIND("Donax faba",C1234)),ISNUMBER(FIND("estuarine",C1234)),ISNUMBER(FIND("snail",C1234)),ISNUMBER(FIND("Prorocentrum donghaiense",C1234)) )</f>
        <v>1</v>
      </c>
      <c r="AB1234" t="b">
        <f>OR(ISNUMBER(FIND(" rat ",C1234)),ISNUMBER(FIND(" rats ",C1234)),ISNUMBER(FIND(" Rats ",C1234)),ISNUMBER(FIND(" Rat ",C1234)),ISNUMBER(FIND(" rat.",C1234)),ISNUMBER(FIND(" rats.",C1234)),ISNUMBER(FIND("mouse",C1234)),ISNUMBER(FIND("mice",C1234)), ISNUMBER(FIND(" Mice",C1234)))</f>
        <v>0</v>
      </c>
      <c r="AC1234" t="b">
        <f>OR(ISNUMBER(FIND(" cell ",C1234)),ISNUMBER(FIND("fibroblast",C1234)),ISNUMBER(FIND("macrophage",C1234)),ISNUMBER(FIND("epithelial",C1234)),ISNUMBER(FIND("endothelial",C1234)),ISNUMBER(FIND("neuron",C1234)),ISNUMBER(FIND(" cells ",C1234)),ISNUMBER(FIND("RBC",C1234)),ISNUMBER(FIND("mitochond",C1234)),ISNUMBER(FIND("adipocyte",C1234)),ISNUMBER(FIND("osteo",C1234)),ISNUMBER(FIND("keratin",C1234)),ISNUMBER(FIND(" cell's ",C1234)),ISNUMBER(FIND("eukary",C1234)),ISNUMBER(FIND("sperm",C1234)))</f>
        <v>1</v>
      </c>
      <c r="AD1234" t="b">
        <f>OR(ISNUMBER(FIND("human",B1234)),ISNUMBER(FIND("workers",B1234)),ISNUMBER(FIND("workforces",B1234)),ISNUMBER(FIND("occupational",B1234)),ISNUMBER(FIND("Case report",B1234)),ISNUMBER(FIND("Workplaces",B1234)),ISNUMBER(FIND("worker",B1234)))</f>
        <v>0</v>
      </c>
      <c r="AE1234" t="b">
        <f>OR(ISNUMBER(FIND(" plant ",C1234)),ISNUMBER(FIND("Plant ",C1234)),ISNUMBER(FIND("tomato",C1234)),ISNUMBER(FIND("plants",C1234)),ISNUMBER(FIND("Plants",C1234)),ISNUMBER(FIND("algae",C1234)),ISNUMBER(FIND("lettuce",C1234)),ISNUMBER(FIND("green gram sprouts ",C1234)),ISNUMBER(FIND("Cucurbita pepo",C1234)),ISNUMBER(FIND("bean ",C1234)),ISNUMBER(FIND("chloroplast",C1234)),ISNUMBER(FIND("chlorophyll",C1234)),ISNUMBER(FIND("seedling",C1234)),ISNUMBER(FIND("canola",C1234)),ISNUMBER(FIND("shoot",C1234)),ISNUMBER(FIND("photosynthes",C1234)),ISNUMBER(FIND(" leaves ",C1234)),,ISNUMBER(FIND("agriculture",C1234)),ISNUMBER(FIND(" crops ",C1234)))</f>
        <v>0</v>
      </c>
      <c r="AF1234" t="b">
        <f>OR(ISNUMBER(FIND("bacteria",C1234)),ISNUMBER(FIND("Bacteria",C1234)),ISNUMBER(FIND("Bacterium",C1234)),ISNUMBER(FIND("bacterium",C1234)),ISNUMBER(FIND(" coli ",C1234)))</f>
        <v>0</v>
      </c>
      <c r="AG1234" t="b">
        <f>OR(ISNUMBER(FIND("fungi",C1234)),ISNUMBER(FIND("Fungi",C1234)),ISNUMBER(FIND("fungus",C1234)),ISNUMBER(FIND("Fungus",C1234)),ISNUMBER(FIND("mushroom",C1234)),ISNUMBER(FIND("Mushroom",C1234)),ISNUMBER(FIND(" mold ",C1234)))</f>
        <v>0</v>
      </c>
      <c r="AH1234" t="b">
        <f>OR(ISNUMBER(FIND("Pig ",C1234)),ISNUMBER(FIND("pig ",C1234)),ISNUMBER(FIND("Pigs ",C1234)),ISNUMBER(FIND("pigs ",C1234)))</f>
        <v>0</v>
      </c>
      <c r="AI1234" t="b">
        <f>OR(ISNUMBER(FIND(" C. elegans",C1234)),ISNUMBER(FIND("Caenorhabditis elegans",C1234)),ISNUMBER(FIND("earthworms",C1234)),ISNUMBER(FIND(" Ficopomatus enigmaticus",C1234)),ISNUMBER(FIND("larva",C1234)),ISNUMBER(FIND("Lumbriculus variegatus",C1234)),ISNUMBER(FIND("nematode",C1234)))</f>
        <v>0</v>
      </c>
      <c r="AJ1234" t="b">
        <f>NOT(OR(AA1234,AB1234,AC1234,AD1234,AE1234,AF1234,AG1234,AH1234,AI1234))</f>
        <v>0</v>
      </c>
      <c r="AL1234" t="b">
        <f>OR(AA1234,AB1234,AD1234,AE1234,AF1234,AG1234,AH1234,AI1234)</f>
        <v>1</v>
      </c>
      <c r="AM1234" t="b">
        <f>IF(Table1[[#This Row],[In vivo?]],IF(Table1[[#This Row],[Cell]],FALSE,TRUE),FALSE)</f>
        <v>0</v>
      </c>
      <c r="AN1234" t="b">
        <f>AND(AC1234,AL1234)</f>
        <v>1</v>
      </c>
      <c r="AO1234" t="b">
        <f>IF(Table1[[#This Row],[Cell]],IF(Table1[[#This Row],[In vivo?]],FALSE,TRUE),FALSE)</f>
        <v>0</v>
      </c>
      <c r="AP1234" t="b">
        <f>NOT(OR(Table1[[#This Row],[In vivo?]],Table1[[#This Row],[Only in Cell]]))</f>
        <v>0</v>
      </c>
      <c r="AQ1234" t="str">
        <f>IF(OR(Table1[[#This Row],[Rodents]],Table1[[#This Row],[Human]],Table1[[#This Row],[Pig]]),OR(ISNUMBER(FIND("pulmonary",C1234)),ISNUMBER(FIND("lung",C1234))),"NA")</f>
        <v>NA</v>
      </c>
      <c r="AR1234" t="str">
        <f>IF(OR(Table1[[#This Row],[Rodents]],Table1[[#This Row],[Human]],Table1[[#This Row],[Pig]]),OR(ISNUMBER(FIND("skin",C1234)),ISNUMBER(FIND("dermal",C1234))),"NA")</f>
        <v>NA</v>
      </c>
      <c r="AS1234" t="str">
        <f>IF(OR(Table1[[#This Row],[Rodents]],Table1[[#This Row],[Human]],Table1[[#This Row],[Pig]]),OR(ISNUMBER(FIND("liver",C1234)),ISNUMBER(FIND("hepat",C1234))),"NA")</f>
        <v>NA</v>
      </c>
      <c r="AT1234" t="str">
        <f>IF(OR(Table1[[#This Row],[Rodents]],Table1[[#This Row],[Human]],Table1[[#This Row],[Pig]]),OR(ISNUMBER(FIND("kidney",C1234)),ISNUMBER(FIND("neph",C1234))),"NA")</f>
        <v>NA</v>
      </c>
      <c r="AU1234" t="str">
        <f>IF(OR(Table1[[#This Row],[Rodents]],Table1[[#This Row],[Human]],Table1[[#This Row],[Pig]]),OR(ISNUMBER(FIND("brain",C1234)),ISNUMBER(FIND("neur",C1234)),ISNUMBER(FIND("nerv",C1234))),"NA")</f>
        <v>NA</v>
      </c>
      <c r="AV1234" t="str">
        <f>IF(OR(Table1[[#This Row],[Rodents]],Table1[[#This Row],[Human]],Table1[[#This Row],[Pig]]),OR(ISNUMBER(FIND("heart",C1234)),ISNUMBER(FIND("cardi",C1234))),"NA")</f>
        <v>NA</v>
      </c>
      <c r="AW1234" t="str">
        <f>IF(OR(Table1[[#This Row],[Rodents]],Table1[[#This Row],[Human]],Table1[[#This Row],[Pig]]),OR(ISNUMBER(FIND("gastro",C1234)),ISNUMBER(FIND("intesti",C1234)),ISNUMBER(FIND("stomach",C1234))),"NA")</f>
        <v>NA</v>
      </c>
      <c r="AX1234" t="str">
        <f>IF(OR(Table1[[#This Row],[Rodents]],Table1[[#This Row],[Human]],Table1[[#This Row],[Pig]]),NOT(OR(AQ1234,AR1234,AS1234,AT1234,AU1234,AV1234,AW1234)),"NA")</f>
        <v>NA</v>
      </c>
      <c r="AY1234" t="b">
        <f>OR(ISNUMBER(FIND("SWCNT",C1234)),ISNUMBER(FIND("SWNT",C1234)),ISNUMBER(FIND("single-wall",C1234)),ISNUMBER(FIND("single wall",C1234)),ISNUMBER(FIND("Single wall",C1234)),ISNUMBER(FIND("Single-wall",C1234)),ISNUMBER(FIND("SWCNT",B1234)),ISNUMBER(FIND("SWNT",B1234)),ISNUMBER(FIND("single-wall",B1234)),ISNUMBER(FIND("single wall",B1234)),ISNUMBER(FIND("Single-wall",B1234)),ISNUMBER(FIND("Single wall",B1234)))</f>
        <v>1</v>
      </c>
      <c r="AZ1234" t="b">
        <f>OR(ISNUMBER(FIND("MWCNT",C1234)),ISNUMBER(FIND("MWNT",C1234)),ISNUMBER(FIND("multi-wall",C1234)),ISNUMBER(FIND("multi wall",C1234)),ISNUMBER(FIND("multiwall",C1234)),ISNUMBER(FIND("Multi-wall",C1234)),ISNUMBER(FIND("Multi wall",C1234)),ISNUMBER(FIND("Multiwall",C1234)),ISNUMBER(FIND("MWCNT",B1234)),ISNUMBER(FIND("MWNT",B1234)),ISNUMBER(FIND("multi-wall",B1234)),ISNUMBER(FIND("multi wall",B1234)),ISNUMBER(FIND("multiwall",B1234)),ISNUMBER(FIND("Multi-wall",B1234)),ISNUMBER(FIND("Multi wall",B1234)),ISNUMBER(FIND("Multiwall",B1234)),ISNUMBER(FIND("Double-wall",B1234)),ISNUMBER(FIND("Double wall",B1234)),ISNUMBER(FIND("Doublewall",B1234)),ISNUMBER(FIND("double-wall",B1234)),ISNUMBER(FIND("double wall",B1234)),ISNUMBER(FIND("doublewall",B1234)))</f>
        <v>0</v>
      </c>
      <c r="BA1234" t="b">
        <f>AND(Table1[[#This Row],[SWCNT]],Table1[[#This Row],[MWCNT]])</f>
        <v>0</v>
      </c>
      <c r="BB1234" t="b">
        <f>IF(Table1[[#This Row],[SWCNT]]=TRUE,FALSE,IF(Table1[[#This Row],[MWCNT]]=TRUE,FALSE,TRUE))</f>
        <v>0</v>
      </c>
      <c r="BC1234" s="18"/>
    </row>
    <row r="1235" spans="1:55" ht="240.5">
      <c r="B1235" s="2" t="s">
        <v>272</v>
      </c>
      <c r="C1235" s="16" t="s">
        <v>273</v>
      </c>
      <c r="D1235" s="17" t="s">
        <v>274</v>
      </c>
      <c r="E1235" s="2">
        <v>2022</v>
      </c>
      <c r="F1235" t="b">
        <f>OR(ISNUMBER(FIND("cytotoxic",C1235)),ISNUMBER(FIND("Cytotoxic",C1235)),ISNUMBER(FIND("cellular toxicity",C1235)),ISNUMBER(FIND("cell death",C1235)),ISNUMBER(FIND("viable",C1235)),ISNUMBER(FIND("phytotoxic",C1235)),ISNUMBER(FIND("acute toxicity",C1235)),ISNUMBER(FIND("MTT",C1235)),ISNUMBER(FIND("survival",C1235)),ISNUMBER(FIND("prolifer",C1235)),ISNUMBER(FIND("apoptosis",C1235)),ISNUMBER(FIND("neurotoxic",C1235)),ISNUMBER(FIND("  lysis ",C1235)),ISNUMBER(FIND("necrosis",C1235)),ISNUMBER(FIND("cellular death",C1235))*3,ISNUMBER(FIND("LDH",C1235)),ISNUMBER(FIND("Acute toxicity",C1235)))</f>
        <v>1</v>
      </c>
      <c r="G1235" t="b">
        <f>OR(ISNUMBER(FIND("genotoxic",C1235)),ISNUMBER(FIND("genotoxicity",C1235)),ISNUMBER(FIND("DNA damage",C1235)),ISNUMBER(FIND("DNA",C1235)),ISNUMBER(FIND("RNA",C1235)),ISNUMBER(FIND("mesothelioma",C1235)),ISNUMBER(FIND("carcino",C1235)),ISNUMBER(FIND("mutagen",C1235)),ISNUMBER(FIND("genetic",C1235)))</f>
        <v>1</v>
      </c>
      <c r="H1235" t="b">
        <f>OR(ISNUMBER(FIND("inflammatory",C1235)),ISNUMBER(FIND("inflamm",C1235)))</f>
        <v>0</v>
      </c>
      <c r="I1235" t="b">
        <f>OR(ISNUMBER(FIND("immune",C1235)),ISNUMBER(FIND("immunological",C1235)),ISNUMBER(FIND("interleuk",C1235)),ISNUMBER(FIND("platelet activation",C1235)),ISNUMBER(FIND("monocyte",C1235)),ISNUMBER(FIND("leukocyte",C1235)),ISNUMBER(FIND("cytokine",C1235)),ISNUMBER(FIND("CD4",C1235)),ISNUMBER(FIND("CD8",C1235)),ISNUMBER(FIND("T-cell",C1235)))</f>
        <v>0</v>
      </c>
      <c r="J1235" t="b">
        <f>OR(ISNUMBER(FIND("reactive oxygen",C1235)),ISNUMBER(FIND("ROS",C1235)),ISNUMBER(FIND("free radical",C1235)),ISNUMBER(FIND("oxidative stress",C1235)),ISNUMBER(FIND("peroxid",C1235)),ISNUMBER(FIND("oxidative",C1235)),ISNUMBER(FIND("antioxid",C1235)))</f>
        <v>0</v>
      </c>
      <c r="K1235" t="b">
        <f>OR(ISNUMBER(FIND("autophag",C1235)))</f>
        <v>0</v>
      </c>
      <c r="L1235" t="b">
        <f>OR(ISNUMBER(FIND("morpholog",C1235)))</f>
        <v>0</v>
      </c>
      <c r="M1235" t="b">
        <f>OR(ISNUMBER(FIND("fibrosis",C1235)),ISNUMBER(FIND("Fibrosis",C1235)),ISNUMBER(FIND("fibrot",C1235)))</f>
        <v>0</v>
      </c>
      <c r="N1235" t="b">
        <f>OR(ISNUMBER(FIND("offspring",C1235)),ISNUMBER(FIND("Parental",C1235)),ISNUMBER(FIND("parental",C1235)),ISNUMBER(FIND("germline",C1235)),ISNUMBER(FIND("reproduc",C1235)),ISNUMBER(FIND("embryo",C1235)))</f>
        <v>0</v>
      </c>
      <c r="O1235" t="b">
        <f>OR(ISNUMBER(FIND("metabol",C1235)),ISNUMBER(FIND("Metabol",C1235)),ISNUMBER(FIND("digest",C1235)),ISNUMBER(FIND("mitochon",C1235)))</f>
        <v>0</v>
      </c>
      <c r="P1235" t="b">
        <f>OR(ISNUMBER(FIND("ecotox",C1235)),ISNUMBER(FIND("Ecotox",B1235)),ISNUMBER(FIND("ecotox",B1235)),ISNUMBER(FIND("Ecotox",C1235)))</f>
        <v>0</v>
      </c>
      <c r="Q1235" t="b">
        <f>OR(ISNUMBER(FIND("Bioaccum",C1235)),ISNUMBER(FIND("bioaccum",C1235)),ISNUMBER(FIND("accum",C1235)))</f>
        <v>0</v>
      </c>
      <c r="R1235" t="b">
        <f>OR(ISNUMBER(FIND("Occupation",C1235)),ISNUMBER(FIND("occupation",C1235)),ISNUMBER(FIND("worker",C1235)),ISNUMBER(FIND("workforce",C1235)))</f>
        <v>0</v>
      </c>
      <c r="S1235" t="b">
        <f>NOT(OR(F1235,G1235,H1235,I1235,J1235,K1235,L1235,M1235,N1235,O1235,P1235,Q1235,R1235))</f>
        <v>0</v>
      </c>
      <c r="U1235" t="b">
        <f>OR(Table1[[#This Row],[Inflammation]],Table1[[#This Row],[Immune]])</f>
        <v>0</v>
      </c>
      <c r="V1235" t="str">
        <f>IF(OR(Table1[[#This Row],[Rodents]],Table1[[#This Row],[Human]],Table1[[#This Row],[Pig]]),OR(ISNUMBER(FIND("intratrach",C1235)),ISNUMBER(FIND("nasal ",C1235)),ISNUMBER(FIND("instill",C1235))),"NA")</f>
        <v>NA</v>
      </c>
      <c r="W1235" t="str">
        <f>IF(OR(Table1[[#This Row],[Rodents]],Table1[[#This Row],[Human]],Table1[[#This Row],[Pig]]),OR(ISNUMBER(FIND("dermal",C1235)),ISNUMBER(FIND("skin ",C1235))),"NA")</f>
        <v>NA</v>
      </c>
      <c r="X1235" t="str">
        <f>IF(OR(Table1[[#This Row],[Rodents]],Table1[[#This Row],[Human]],Table1[[#This Row],[Pig]]),OR(ISNUMBER(FIND("injected",C1235)),ISNUMBER(FIND("periton",C1235)),ISNUMBER(FIND("intrascrot",C1235))),"NA")</f>
        <v>NA</v>
      </c>
      <c r="Y1235" t="str">
        <f>IF(OR(Table1[[#This Row],[Rodents]],Table1[[#This Row],[Human]],Table1[[#This Row],[Pig]]),NOT(OR(Table1[[#This Row],[Inhaled/Intratracheal/intranasal]],Table1[[#This Row],[Dermal]],Table1[[#This Row],[Injected]])),"NA")</f>
        <v>NA</v>
      </c>
      <c r="AA1235" t="b">
        <f>OR(ISNUMBER(FIND("fish ",C1235)),ISNUMBER(FIND("Fish ",C1235)),ISNUMBER(FIND("aquatic",C1235)),ISNUMBER(FIND("daphnids",C1235)),ISNUMBER(FIND("Carcinus maenas",C1235)),ISNUMBER(FIND("Daphnia",C1235)),ISNUMBER(FIND("Ruditapes philippinarum",C1235)),ISNUMBER(FIND("daphnia",C1235)),ISNUMBER(FIND("marine",C1235)),ISNUMBER(FIND("mussel",C1235)),ISNUMBER(FIND("algae",C1235)),ISNUMBER(FIND("Donax faba",C1235)),ISNUMBER(FIND("estuarine",C1235)),ISNUMBER(FIND("snail",C1235)),ISNUMBER(FIND("Prorocentrum donghaiense",C1235)) )</f>
        <v>0</v>
      </c>
      <c r="AB1235" t="b">
        <f>OR(ISNUMBER(FIND(" rat ",C1235)),ISNUMBER(FIND(" rats ",C1235)),ISNUMBER(FIND(" Rats ",C1235)),ISNUMBER(FIND(" Rat ",C1235)),ISNUMBER(FIND(" rat.",C1235)),ISNUMBER(FIND(" rats.",C1235)),ISNUMBER(FIND("mouse",C1235)),ISNUMBER(FIND("mice",C1235)), ISNUMBER(FIND(" Mice",C1235)))</f>
        <v>0</v>
      </c>
      <c r="AC1235" t="b">
        <f>OR(ISNUMBER(FIND(" cell ",C1235)),ISNUMBER(FIND("fibroblast",C1235)),ISNUMBER(FIND("macrophage",C1235)),ISNUMBER(FIND("epithelial",C1235)),ISNUMBER(FIND("endothelial",C1235)),ISNUMBER(FIND("neuron",C1235)),ISNUMBER(FIND(" cells ",C1235)),ISNUMBER(FIND("RBC",C1235)),ISNUMBER(FIND("mitochond",C1235)),ISNUMBER(FIND("adipocyte",C1235)),ISNUMBER(FIND("osteo",C1235)),ISNUMBER(FIND("keratin",C1235)),ISNUMBER(FIND(" cell's ",C1235)),ISNUMBER(FIND("eukary",C1235)),ISNUMBER(FIND("sperm",C1235)))</f>
        <v>1</v>
      </c>
      <c r="AD1235" t="b">
        <f>OR(ISNUMBER(FIND("human",B1235)),ISNUMBER(FIND("workers",B1235)),ISNUMBER(FIND("workforces",B1235)),ISNUMBER(FIND("occupational",B1235)),ISNUMBER(FIND("Case report",B1235)),ISNUMBER(FIND("Workplaces",B1235)),ISNUMBER(FIND("worker",B1235)))</f>
        <v>0</v>
      </c>
      <c r="AE1235" t="b">
        <f>OR(ISNUMBER(FIND(" plant ",C1235)),ISNUMBER(FIND("Plant ",C1235)),ISNUMBER(FIND("tomato",C1235)),ISNUMBER(FIND("plants",C1235)),ISNUMBER(FIND("Plants",C1235)),ISNUMBER(FIND("algae",C1235)),ISNUMBER(FIND("lettuce",C1235)),ISNUMBER(FIND("green gram sprouts ",C1235)),ISNUMBER(FIND("Cucurbita pepo",C1235)),ISNUMBER(FIND("bean ",C1235)),ISNUMBER(FIND("chloroplast",C1235)),ISNUMBER(FIND("chlorophyll",C1235)),ISNUMBER(FIND("seedling",C1235)),ISNUMBER(FIND("canola",C1235)),ISNUMBER(FIND("shoot",C1235)),ISNUMBER(FIND("photosynthes",C1235)),ISNUMBER(FIND(" leaves ",C1235)),,ISNUMBER(FIND("agriculture",C1235)),ISNUMBER(FIND(" crops ",C1235)))</f>
        <v>0</v>
      </c>
      <c r="AF1235" t="b">
        <f>OR(ISNUMBER(FIND("bacteria",C1235)),ISNUMBER(FIND("Bacteria",C1235)),ISNUMBER(FIND("Bacterium",C1235)),ISNUMBER(FIND("bacterium",C1235)),ISNUMBER(FIND(" coli ",C1235)))</f>
        <v>0</v>
      </c>
      <c r="AG1235" t="b">
        <f>OR(ISNUMBER(FIND("fungi",C1235)),ISNUMBER(FIND("Fungi",C1235)),ISNUMBER(FIND("fungus",C1235)),ISNUMBER(FIND("Fungus",C1235)),ISNUMBER(FIND("mushroom",C1235)),ISNUMBER(FIND("Mushroom",C1235)),ISNUMBER(FIND(" mold ",C1235)))</f>
        <v>0</v>
      </c>
      <c r="AH1235" t="b">
        <f>OR(ISNUMBER(FIND("Pig ",C1235)),ISNUMBER(FIND("pig ",C1235)),ISNUMBER(FIND("Pigs ",C1235)),ISNUMBER(FIND("pigs ",C1235)))</f>
        <v>0</v>
      </c>
      <c r="AI1235" t="b">
        <f>OR(ISNUMBER(FIND(" C. elegans",C1235)),ISNUMBER(FIND("Caenorhabditis elegans",C1235)),ISNUMBER(FIND("earthworms",C1235)),ISNUMBER(FIND(" Ficopomatus enigmaticus",C1235)),ISNUMBER(FIND("larva",C1235)),ISNUMBER(FIND("Lumbriculus variegatus",C1235)),ISNUMBER(FIND("nematode",C1235)))</f>
        <v>0</v>
      </c>
      <c r="AJ1235" t="b">
        <f>NOT(OR(AA1235,AB1235,AC1235,AD1235,AE1235,AF1235,AG1235,AH1235,AI1235))</f>
        <v>0</v>
      </c>
      <c r="AL1235" t="b">
        <f>OR(AA1235,AB1235,AD1235,AE1235,AF1235,AG1235,AH1235,AI1235)</f>
        <v>0</v>
      </c>
      <c r="AM1235" t="b">
        <f>IF(Table1[[#This Row],[In vivo?]],IF(Table1[[#This Row],[Cell]],FALSE,TRUE),FALSE)</f>
        <v>0</v>
      </c>
      <c r="AN1235" t="b">
        <f>AND(AC1235,AL1235)</f>
        <v>0</v>
      </c>
      <c r="AO1235" t="b">
        <f>IF(Table1[[#This Row],[Cell]],IF(Table1[[#This Row],[In vivo?]],FALSE,TRUE),FALSE)</f>
        <v>1</v>
      </c>
      <c r="AP1235" t="b">
        <f>NOT(OR(Table1[[#This Row],[In vivo?]],Table1[[#This Row],[Only in Cell]]))</f>
        <v>0</v>
      </c>
      <c r="AQ1235" t="str">
        <f>IF(OR(Table1[[#This Row],[Rodents]],Table1[[#This Row],[Human]],Table1[[#This Row],[Pig]]),OR(ISNUMBER(FIND("pulmonary",C1235)),ISNUMBER(FIND("lung",C1235))),"NA")</f>
        <v>NA</v>
      </c>
      <c r="AR1235" t="str">
        <f>IF(OR(Table1[[#This Row],[Rodents]],Table1[[#This Row],[Human]],Table1[[#This Row],[Pig]]),OR(ISNUMBER(FIND("skin",C1235)),ISNUMBER(FIND("dermal",C1235))),"NA")</f>
        <v>NA</v>
      </c>
      <c r="AS1235" t="str">
        <f>IF(OR(Table1[[#This Row],[Rodents]],Table1[[#This Row],[Human]],Table1[[#This Row],[Pig]]),OR(ISNUMBER(FIND("liver",C1235)),ISNUMBER(FIND("hepat",C1235))),"NA")</f>
        <v>NA</v>
      </c>
      <c r="AT1235" t="str">
        <f>IF(OR(Table1[[#This Row],[Rodents]],Table1[[#This Row],[Human]],Table1[[#This Row],[Pig]]),OR(ISNUMBER(FIND("kidney",C1235)),ISNUMBER(FIND("neph",C1235))),"NA")</f>
        <v>NA</v>
      </c>
      <c r="AU1235" t="str">
        <f>IF(OR(Table1[[#This Row],[Rodents]],Table1[[#This Row],[Human]],Table1[[#This Row],[Pig]]),OR(ISNUMBER(FIND("brain",C1235)),ISNUMBER(FIND("neur",C1235)),ISNUMBER(FIND("nerv",C1235))),"NA")</f>
        <v>NA</v>
      </c>
      <c r="AV1235" t="str">
        <f>IF(OR(Table1[[#This Row],[Rodents]],Table1[[#This Row],[Human]],Table1[[#This Row],[Pig]]),OR(ISNUMBER(FIND("heart",C1235)),ISNUMBER(FIND("cardi",C1235))),"NA")</f>
        <v>NA</v>
      </c>
      <c r="AW1235" t="str">
        <f>IF(OR(Table1[[#This Row],[Rodents]],Table1[[#This Row],[Human]],Table1[[#This Row],[Pig]]),OR(ISNUMBER(FIND("gastro",C1235)),ISNUMBER(FIND("intesti",C1235)),ISNUMBER(FIND("stomach",C1235))),"NA")</f>
        <v>NA</v>
      </c>
      <c r="AX1235" t="str">
        <f>IF(OR(Table1[[#This Row],[Rodents]],Table1[[#This Row],[Human]],Table1[[#This Row],[Pig]]),NOT(OR(AQ1235,AR1235,AS1235,AT1235,AU1235,AV1235,AW1235)),"NA")</f>
        <v>NA</v>
      </c>
      <c r="AY1235" t="b">
        <f>OR(ISNUMBER(FIND("SWCNT",C1235)),ISNUMBER(FIND("SWNT",C1235)),ISNUMBER(FIND("single-wall",C1235)),ISNUMBER(FIND("single wall",C1235)),ISNUMBER(FIND("Single wall",C1235)),ISNUMBER(FIND("Single-wall",C1235)),ISNUMBER(FIND("SWCNT",B1235)),ISNUMBER(FIND("SWNT",B1235)),ISNUMBER(FIND("single-wall",B1235)),ISNUMBER(FIND("single wall",B1235)),ISNUMBER(FIND("Single-wall",B1235)),ISNUMBER(FIND("Single wall",B1235)))</f>
        <v>0</v>
      </c>
      <c r="AZ1235" t="b">
        <f>OR(ISNUMBER(FIND("MWCNT",C1235)),ISNUMBER(FIND("MWNT",C1235)),ISNUMBER(FIND("multi-wall",C1235)),ISNUMBER(FIND("multi wall",C1235)),ISNUMBER(FIND("multiwall",C1235)),ISNUMBER(FIND("Multi-wall",C1235)),ISNUMBER(FIND("Multi wall",C1235)),ISNUMBER(FIND("Multiwall",C1235)),ISNUMBER(FIND("MWCNT",B1235)),ISNUMBER(FIND("MWNT",B1235)),ISNUMBER(FIND("multi-wall",B1235)),ISNUMBER(FIND("multi wall",B1235)),ISNUMBER(FIND("multiwall",B1235)),ISNUMBER(FIND("Multi-wall",B1235)),ISNUMBER(FIND("Multi wall",B1235)),ISNUMBER(FIND("Multiwall",B1235)),ISNUMBER(FIND("Double-wall",B1235)),ISNUMBER(FIND("Double wall",B1235)),ISNUMBER(FIND("Doublewall",B1235)),ISNUMBER(FIND("double-wall",B1235)),ISNUMBER(FIND("double wall",B1235)),ISNUMBER(FIND("doublewall",B1235)))</f>
        <v>1</v>
      </c>
      <c r="BA1235" t="b">
        <f>AND(Table1[[#This Row],[SWCNT]],Table1[[#This Row],[MWCNT]])</f>
        <v>0</v>
      </c>
      <c r="BB1235" t="b">
        <f>IF(Table1[[#This Row],[SWCNT]]=TRUE,FALSE,IF(Table1[[#This Row],[MWCNT]]=TRUE,FALSE,TRUE))</f>
        <v>0</v>
      </c>
      <c r="BC1235" s="18"/>
    </row>
    <row r="1236" spans="1:55" ht="370">
      <c r="A1236" t="s">
        <v>275</v>
      </c>
      <c r="B1236" s="2" t="s">
        <v>276</v>
      </c>
      <c r="C1236" s="16" t="s">
        <v>277</v>
      </c>
      <c r="D1236" s="17" t="s">
        <v>278</v>
      </c>
      <c r="E1236" s="2">
        <v>2022</v>
      </c>
      <c r="F1236" t="b">
        <f>OR(ISNUMBER(FIND("cytotoxic",C1236)),ISNUMBER(FIND("Cytotoxic",C1236)),ISNUMBER(FIND("cellular toxicity",C1236)),ISNUMBER(FIND("cell death",C1236)),ISNUMBER(FIND("viable",C1236)),ISNUMBER(FIND("phytotoxic",C1236)),ISNUMBER(FIND("acute toxicity",C1236)),ISNUMBER(FIND("MTT",C1236)),ISNUMBER(FIND("survival",C1236)),ISNUMBER(FIND("prolifer",C1236)),ISNUMBER(FIND("apoptosis",C1236)),ISNUMBER(FIND("neurotoxic",C1236)),ISNUMBER(FIND("  lysis ",C1236)),ISNUMBER(FIND("necrosis",C1236)),ISNUMBER(FIND("cellular death",C1236))*3,ISNUMBER(FIND("LDH",C1236)),ISNUMBER(FIND("Acute toxicity",C1236)))</f>
        <v>1</v>
      </c>
      <c r="G1236" t="b">
        <f>OR(ISNUMBER(FIND("genotoxic",C1236)),ISNUMBER(FIND("genotoxicity",C1236)),ISNUMBER(FIND("DNA damage",C1236)),ISNUMBER(FIND("DNA",C1236)),ISNUMBER(FIND("RNA",C1236)),ISNUMBER(FIND("mesothelioma",C1236)),ISNUMBER(FIND("carcino",C1236)),ISNUMBER(FIND("mutagen",C1236)),ISNUMBER(FIND("genetic",C1236)))</f>
        <v>0</v>
      </c>
      <c r="H1236" t="b">
        <f>OR(ISNUMBER(FIND("inflammatory",C1236)),ISNUMBER(FIND("inflamm",C1236)))</f>
        <v>0</v>
      </c>
      <c r="I1236" t="b">
        <f>OR(ISNUMBER(FIND("immune",C1236)),ISNUMBER(FIND("immunological",C1236)),ISNUMBER(FIND("interleuk",C1236)),ISNUMBER(FIND("platelet activation",C1236)),ISNUMBER(FIND("monocyte",C1236)),ISNUMBER(FIND("leukocyte",C1236)),ISNUMBER(FIND("cytokine",C1236)),ISNUMBER(FIND("CD4",C1236)),ISNUMBER(FIND("CD8",C1236)),ISNUMBER(FIND("T-cell",C1236)))</f>
        <v>0</v>
      </c>
      <c r="J1236" t="b">
        <f>OR(ISNUMBER(FIND("reactive oxygen",C1236)),ISNUMBER(FIND("ROS",C1236)),ISNUMBER(FIND("free radical",C1236)),ISNUMBER(FIND("oxidative stress",C1236)),ISNUMBER(FIND("peroxid",C1236)),ISNUMBER(FIND("oxidative",C1236)),ISNUMBER(FIND("antioxid",C1236)))</f>
        <v>1</v>
      </c>
      <c r="K1236" t="b">
        <f>OR(ISNUMBER(FIND("autophag",C1236)))</f>
        <v>0</v>
      </c>
      <c r="L1236" t="b">
        <f>OR(ISNUMBER(FIND("morpholog",C1236)))</f>
        <v>0</v>
      </c>
      <c r="M1236" t="b">
        <f>OR(ISNUMBER(FIND("fibrosis",C1236)),ISNUMBER(FIND("Fibrosis",C1236)),ISNUMBER(FIND("fibrot",C1236)))</f>
        <v>0</v>
      </c>
      <c r="N1236" t="b">
        <f>OR(ISNUMBER(FIND("offspring",C1236)),ISNUMBER(FIND("Parental",C1236)),ISNUMBER(FIND("parental",C1236)),ISNUMBER(FIND("germline",C1236)),ISNUMBER(FIND("reproduc",C1236)),ISNUMBER(FIND("embryo",C1236)))</f>
        <v>1</v>
      </c>
      <c r="O1236" t="b">
        <f>OR(ISNUMBER(FIND("metabol",C1236)),ISNUMBER(FIND("Metabol",C1236)),ISNUMBER(FIND("digest",C1236)),ISNUMBER(FIND("mitochon",C1236)))</f>
        <v>0</v>
      </c>
      <c r="P1236" t="b">
        <f>OR(ISNUMBER(FIND("ecotox",C1236)),ISNUMBER(FIND("Ecotox",B1236)),ISNUMBER(FIND("ecotox",B1236)),ISNUMBER(FIND("Ecotox",C1236)))</f>
        <v>0</v>
      </c>
      <c r="Q1236" t="b">
        <f>OR(ISNUMBER(FIND("Bioaccum",C1236)),ISNUMBER(FIND("bioaccum",C1236)),ISNUMBER(FIND("accum",C1236)))</f>
        <v>1</v>
      </c>
      <c r="R1236" t="b">
        <f>OR(ISNUMBER(FIND("Occupation",C1236)),ISNUMBER(FIND("occupation",C1236)),ISNUMBER(FIND("worker",C1236)),ISNUMBER(FIND("workforce",C1236)))</f>
        <v>0</v>
      </c>
      <c r="S1236" t="b">
        <f>NOT(OR(F1236,G1236,H1236,I1236,J1236,K1236,L1236,M1236,N1236,O1236,P1236,Q1236,R1236))</f>
        <v>0</v>
      </c>
      <c r="U1236" t="b">
        <f>OR(Table1[[#This Row],[Inflammation]],Table1[[#This Row],[Immune]])</f>
        <v>0</v>
      </c>
      <c r="V1236" t="str">
        <f>IF(OR(Table1[[#This Row],[Rodents]],Table1[[#This Row],[Human]],Table1[[#This Row],[Pig]]),OR(ISNUMBER(FIND("intratrach",C1236)),ISNUMBER(FIND("nasal ",C1236)),ISNUMBER(FIND("instill",C1236))),"NA")</f>
        <v>NA</v>
      </c>
      <c r="W1236" t="str">
        <f>IF(OR(Table1[[#This Row],[Rodents]],Table1[[#This Row],[Human]],Table1[[#This Row],[Pig]]),OR(ISNUMBER(FIND("dermal",C1236)),ISNUMBER(FIND("skin ",C1236))),"NA")</f>
        <v>NA</v>
      </c>
      <c r="X1236" t="str">
        <f>IF(OR(Table1[[#This Row],[Rodents]],Table1[[#This Row],[Human]],Table1[[#This Row],[Pig]]),OR(ISNUMBER(FIND("injected",C1236)),ISNUMBER(FIND("periton",C1236)),ISNUMBER(FIND("intrascrot",C1236))),"NA")</f>
        <v>NA</v>
      </c>
      <c r="Y1236" t="str">
        <f>IF(OR(Table1[[#This Row],[Rodents]],Table1[[#This Row],[Human]],Table1[[#This Row],[Pig]]),NOT(OR(Table1[[#This Row],[Inhaled/Intratracheal/intranasal]],Table1[[#This Row],[Dermal]],Table1[[#This Row],[Injected]])),"NA")</f>
        <v>NA</v>
      </c>
      <c r="AA1236" t="b">
        <f>OR(ISNUMBER(FIND("fish ",C1236)),ISNUMBER(FIND("Fish ",C1236)),ISNUMBER(FIND("aquatic",C1236)),ISNUMBER(FIND("daphnids",C1236)),ISNUMBER(FIND("Carcinus maenas",C1236)),ISNUMBER(FIND("Daphnia",C1236)),ISNUMBER(FIND("Ruditapes philippinarum",C1236)),ISNUMBER(FIND("daphnia",C1236)),ISNUMBER(FIND("marine",C1236)),ISNUMBER(FIND("mussel",C1236)),ISNUMBER(FIND("algae",C1236)),ISNUMBER(FIND("Donax faba",C1236)),ISNUMBER(FIND("estuarine",C1236)),ISNUMBER(FIND("snail",C1236)),ISNUMBER(FIND("Prorocentrum donghaiense",C1236)) )</f>
        <v>0</v>
      </c>
      <c r="AB1236" t="b">
        <f>OR(ISNUMBER(FIND(" rat ",C1236)),ISNUMBER(FIND(" rats ",C1236)),ISNUMBER(FIND(" Rats ",C1236)),ISNUMBER(FIND(" Rat ",C1236)),ISNUMBER(FIND(" rat.",C1236)),ISNUMBER(FIND(" rats.",C1236)),ISNUMBER(FIND("mouse",C1236)),ISNUMBER(FIND("mice",C1236)), ISNUMBER(FIND(" Mice",C1236)))</f>
        <v>0</v>
      </c>
      <c r="AC1236" t="b">
        <f>OR(ISNUMBER(FIND(" cell ",C1236)),ISNUMBER(FIND("fibroblast",C1236)),ISNUMBER(FIND("macrophage",C1236)),ISNUMBER(FIND("epithelial",C1236)),ISNUMBER(FIND("endothelial",C1236)),ISNUMBER(FIND("neuron",C1236)),ISNUMBER(FIND(" cells ",C1236)),ISNUMBER(FIND("RBC",C1236)),ISNUMBER(FIND("mitochond",C1236)),ISNUMBER(FIND("adipocyte",C1236)),ISNUMBER(FIND("osteo",C1236)),ISNUMBER(FIND("keratin",C1236)),ISNUMBER(FIND(" cell's ",C1236)),ISNUMBER(FIND("eukary",C1236)),ISNUMBER(FIND("sperm",C1236)))</f>
        <v>0</v>
      </c>
      <c r="AD1236" t="b">
        <f>OR(ISNUMBER(FIND("human",B1236)),ISNUMBER(FIND("workers",B1236)),ISNUMBER(FIND("workforces",B1236)),ISNUMBER(FIND("occupational",B1236)),ISNUMBER(FIND("Case report",B1236)),ISNUMBER(FIND("Workplaces",B1236)),ISNUMBER(FIND("worker",B1236)))</f>
        <v>0</v>
      </c>
      <c r="AE1236" t="b">
        <f>OR(ISNUMBER(FIND(" plant ",C1236)),ISNUMBER(FIND("Plant ",C1236)),ISNUMBER(FIND("tomato",C1236)),ISNUMBER(FIND("plants",C1236)),ISNUMBER(FIND("Plants",C1236)),ISNUMBER(FIND("algae",C1236)),ISNUMBER(FIND("lettuce",C1236)),ISNUMBER(FIND("green gram sprouts ",C1236)),ISNUMBER(FIND("Cucurbita pepo",C1236)),ISNUMBER(FIND("bean ",C1236)),ISNUMBER(FIND("chloroplast",C1236)),ISNUMBER(FIND("chlorophyll",C1236)),ISNUMBER(FIND("seedling",C1236)),ISNUMBER(FIND("canola",C1236)),ISNUMBER(FIND("shoot",C1236)),ISNUMBER(FIND("photosynthes",C1236)),ISNUMBER(FIND(" leaves ",C1236)),,ISNUMBER(FIND("agriculture",C1236)),ISNUMBER(FIND(" crops ",C1236)))</f>
        <v>0</v>
      </c>
      <c r="AF1236" t="b">
        <f>OR(ISNUMBER(FIND("bacteria",C1236)),ISNUMBER(FIND("Bacteria",C1236)),ISNUMBER(FIND("Bacterium",C1236)),ISNUMBER(FIND("bacterium",C1236)),ISNUMBER(FIND(" coli ",C1236)))</f>
        <v>0</v>
      </c>
      <c r="AG1236" t="b">
        <f>OR(ISNUMBER(FIND("fungi",C1236)),ISNUMBER(FIND("Fungi",C1236)),ISNUMBER(FIND("fungus",C1236)),ISNUMBER(FIND("Fungus",C1236)),ISNUMBER(FIND("mushroom",C1236)),ISNUMBER(FIND("Mushroom",C1236)),ISNUMBER(FIND(" mold ",C1236)))</f>
        <v>0</v>
      </c>
      <c r="AH1236" t="b">
        <f>OR(ISNUMBER(FIND("Pig ",C1236)),ISNUMBER(FIND("pig ",C1236)),ISNUMBER(FIND("Pigs ",C1236)),ISNUMBER(FIND("pigs ",C1236)))</f>
        <v>0</v>
      </c>
      <c r="AI1236" t="b">
        <f>OR(ISNUMBER(FIND(" C. elegans",C1236)),ISNUMBER(FIND("Caenorhabditis elegans",C1236)),ISNUMBER(FIND("earthworms",C1236)),ISNUMBER(FIND(" Ficopomatus enigmaticus",C1236)),ISNUMBER(FIND("larva",C1236)),ISNUMBER(FIND("Lumbriculus variegatus",C1236)),ISNUMBER(FIND("nematode",C1236)))</f>
        <v>1</v>
      </c>
      <c r="AJ1236" t="b">
        <f>NOT(OR(AA1236,AB1236,AC1236,AD1236,AE1236,AF1236,AG1236,AH1236,AI1236))</f>
        <v>0</v>
      </c>
      <c r="AL1236" t="b">
        <f>OR(AA1236,AB1236,AD1236,AE1236,AF1236,AG1236,AH1236,AI1236)</f>
        <v>1</v>
      </c>
      <c r="AM1236" t="b">
        <f>IF(Table1[[#This Row],[In vivo?]],IF(Table1[[#This Row],[Cell]],FALSE,TRUE),FALSE)</f>
        <v>1</v>
      </c>
      <c r="AN1236" t="b">
        <f>AND(AC1236,AL1236)</f>
        <v>0</v>
      </c>
      <c r="AO1236" t="b">
        <f>IF(Table1[[#This Row],[Cell]],IF(Table1[[#This Row],[In vivo?]],FALSE,TRUE),FALSE)</f>
        <v>0</v>
      </c>
      <c r="AP1236" t="b">
        <f>NOT(OR(Table1[[#This Row],[In vivo?]],Table1[[#This Row],[Only in Cell]]))</f>
        <v>0</v>
      </c>
      <c r="AQ1236" t="str">
        <f>IF(OR(Table1[[#This Row],[Rodents]],Table1[[#This Row],[Human]],Table1[[#This Row],[Pig]]),OR(ISNUMBER(FIND("pulmonary",C1236)),ISNUMBER(FIND("lung",C1236))),"NA")</f>
        <v>NA</v>
      </c>
      <c r="AR1236" t="str">
        <f>IF(OR(Table1[[#This Row],[Rodents]],Table1[[#This Row],[Human]],Table1[[#This Row],[Pig]]),OR(ISNUMBER(FIND("skin",C1236)),ISNUMBER(FIND("dermal",C1236))),"NA")</f>
        <v>NA</v>
      </c>
      <c r="AS1236" t="str">
        <f>IF(OR(Table1[[#This Row],[Rodents]],Table1[[#This Row],[Human]],Table1[[#This Row],[Pig]]),OR(ISNUMBER(FIND("liver",C1236)),ISNUMBER(FIND("hepat",C1236))),"NA")</f>
        <v>NA</v>
      </c>
      <c r="AT1236" t="str">
        <f>IF(OR(Table1[[#This Row],[Rodents]],Table1[[#This Row],[Human]],Table1[[#This Row],[Pig]]),OR(ISNUMBER(FIND("kidney",C1236)),ISNUMBER(FIND("neph",C1236))),"NA")</f>
        <v>NA</v>
      </c>
      <c r="AU1236" t="str">
        <f>IF(OR(Table1[[#This Row],[Rodents]],Table1[[#This Row],[Human]],Table1[[#This Row],[Pig]]),OR(ISNUMBER(FIND("brain",C1236)),ISNUMBER(FIND("neur",C1236)),ISNUMBER(FIND("nerv",C1236))),"NA")</f>
        <v>NA</v>
      </c>
      <c r="AV1236" t="str">
        <f>IF(OR(Table1[[#This Row],[Rodents]],Table1[[#This Row],[Human]],Table1[[#This Row],[Pig]]),OR(ISNUMBER(FIND("heart",C1236)),ISNUMBER(FIND("cardi",C1236))),"NA")</f>
        <v>NA</v>
      </c>
      <c r="AW1236" t="str">
        <f>IF(OR(Table1[[#This Row],[Rodents]],Table1[[#This Row],[Human]],Table1[[#This Row],[Pig]]),OR(ISNUMBER(FIND("gastro",C1236)),ISNUMBER(FIND("intesti",C1236)),ISNUMBER(FIND("stomach",C1236))),"NA")</f>
        <v>NA</v>
      </c>
      <c r="AX1236" t="str">
        <f>IF(OR(Table1[[#This Row],[Rodents]],Table1[[#This Row],[Human]],Table1[[#This Row],[Pig]]),NOT(OR(AQ1236,AR1236,AS1236,AT1236,AU1236,AV1236,AW1236)),"NA")</f>
        <v>NA</v>
      </c>
      <c r="AY1236" t="b">
        <f>OR(ISNUMBER(FIND("SWCNT",C1236)),ISNUMBER(FIND("SWNT",C1236)),ISNUMBER(FIND("single-wall",C1236)),ISNUMBER(FIND("single wall",C1236)),ISNUMBER(FIND("Single wall",C1236)),ISNUMBER(FIND("Single-wall",C1236)),ISNUMBER(FIND("SWCNT",B1236)),ISNUMBER(FIND("SWNT",B1236)),ISNUMBER(FIND("single-wall",B1236)),ISNUMBER(FIND("single wall",B1236)),ISNUMBER(FIND("Single-wall",B1236)),ISNUMBER(FIND("Single wall",B1236)))</f>
        <v>0</v>
      </c>
      <c r="AZ1236" t="b">
        <f>OR(ISNUMBER(FIND("MWCNT",C1236)),ISNUMBER(FIND("MWNT",C1236)),ISNUMBER(FIND("multi-wall",C1236)),ISNUMBER(FIND("multi wall",C1236)),ISNUMBER(FIND("multiwall",C1236)),ISNUMBER(FIND("Multi-wall",C1236)),ISNUMBER(FIND("Multi wall",C1236)),ISNUMBER(FIND("Multiwall",C1236)),ISNUMBER(FIND("MWCNT",B1236)),ISNUMBER(FIND("MWNT",B1236)),ISNUMBER(FIND("multi-wall",B1236)),ISNUMBER(FIND("multi wall",B1236)),ISNUMBER(FIND("multiwall",B1236)),ISNUMBER(FIND("Multi-wall",B1236)),ISNUMBER(FIND("Multi wall",B1236)),ISNUMBER(FIND("Multiwall",B1236)),ISNUMBER(FIND("Double-wall",B1236)),ISNUMBER(FIND("Double wall",B1236)),ISNUMBER(FIND("Doublewall",B1236)),ISNUMBER(FIND("double-wall",B1236)),ISNUMBER(FIND("double wall",B1236)),ISNUMBER(FIND("doublewall",B1236)))</f>
        <v>1</v>
      </c>
      <c r="BA1236" t="b">
        <f>AND(Table1[[#This Row],[SWCNT]],Table1[[#This Row],[MWCNT]])</f>
        <v>0</v>
      </c>
      <c r="BB1236" t="b">
        <f>IF(Table1[[#This Row],[SWCNT]]=TRUE,FALSE,IF(Table1[[#This Row],[MWCNT]]=TRUE,FALSE,TRUE))</f>
        <v>0</v>
      </c>
      <c r="BC1236" s="18"/>
    </row>
    <row r="1237" spans="1:55" ht="203.5">
      <c r="A1237" t="s">
        <v>279</v>
      </c>
      <c r="B1237" s="2" t="s">
        <v>280</v>
      </c>
      <c r="C1237" s="16" t="s">
        <v>281</v>
      </c>
      <c r="D1237" s="17" t="s">
        <v>282</v>
      </c>
      <c r="E1237" s="2">
        <v>2022</v>
      </c>
      <c r="F1237" t="b">
        <f>OR(ISNUMBER(FIND("cytotoxic",C1237)),ISNUMBER(FIND("Cytotoxic",C1237)),ISNUMBER(FIND("cellular toxicity",C1237)),ISNUMBER(FIND("cell death",C1237)),ISNUMBER(FIND("viable",C1237)),ISNUMBER(FIND("phytotoxic",C1237)),ISNUMBER(FIND("acute toxicity",C1237)),ISNUMBER(FIND("MTT",C1237)),ISNUMBER(FIND("survival",C1237)),ISNUMBER(FIND("prolifer",C1237)),ISNUMBER(FIND("apoptosis",C1237)),ISNUMBER(FIND("neurotoxic",C1237)),ISNUMBER(FIND("  lysis ",C1237)),ISNUMBER(FIND("necrosis",C1237)),ISNUMBER(FIND("cellular death",C1237))*3,ISNUMBER(FIND("LDH",C1237)),ISNUMBER(FIND("Acute toxicity",C1237)))</f>
        <v>1</v>
      </c>
      <c r="G1237" t="b">
        <f>OR(ISNUMBER(FIND("genotoxic",C1237)),ISNUMBER(FIND("genotoxicity",C1237)),ISNUMBER(FIND("DNA damage",C1237)),ISNUMBER(FIND("DNA",C1237)),ISNUMBER(FIND("RNA",C1237)),ISNUMBER(FIND("mesothelioma",C1237)),ISNUMBER(FIND("carcino",C1237)),ISNUMBER(FIND("mutagen",C1237)),ISNUMBER(FIND("genetic",C1237)))</f>
        <v>1</v>
      </c>
      <c r="H1237" t="b">
        <f>OR(ISNUMBER(FIND("inflammatory",C1237)),ISNUMBER(FIND("inflamm",C1237)))</f>
        <v>0</v>
      </c>
      <c r="I1237" t="b">
        <f>OR(ISNUMBER(FIND("immune",C1237)),ISNUMBER(FIND("immunological",C1237)),ISNUMBER(FIND("interleuk",C1237)),ISNUMBER(FIND("platelet activation",C1237)),ISNUMBER(FIND("monocyte",C1237)),ISNUMBER(FIND("leukocyte",C1237)),ISNUMBER(FIND("cytokine",C1237)),ISNUMBER(FIND("CD4",C1237)),ISNUMBER(FIND("CD8",C1237)),ISNUMBER(FIND("T-cell",C1237)))</f>
        <v>0</v>
      </c>
      <c r="J1237" t="b">
        <f>OR(ISNUMBER(FIND("reactive oxygen",C1237)),ISNUMBER(FIND("ROS",C1237)),ISNUMBER(FIND("free radical",C1237)),ISNUMBER(FIND("oxidative stress",C1237)),ISNUMBER(FIND("peroxid",C1237)),ISNUMBER(FIND("oxidative",C1237)),ISNUMBER(FIND("antioxid",C1237)))</f>
        <v>1</v>
      </c>
      <c r="K1237" t="b">
        <f>OR(ISNUMBER(FIND("autophag",C1237)))</f>
        <v>0</v>
      </c>
      <c r="L1237" t="b">
        <f>OR(ISNUMBER(FIND("morpholog",C1237)))</f>
        <v>0</v>
      </c>
      <c r="M1237" t="b">
        <f>OR(ISNUMBER(FIND("fibrosis",C1237)),ISNUMBER(FIND("Fibrosis",C1237)),ISNUMBER(FIND("fibrot",C1237)))</f>
        <v>0</v>
      </c>
      <c r="N1237" t="b">
        <f>OR(ISNUMBER(FIND("offspring",C1237)),ISNUMBER(FIND("Parental",C1237)),ISNUMBER(FIND("parental",C1237)),ISNUMBER(FIND("germline",C1237)),ISNUMBER(FIND("reproduc",C1237)),ISNUMBER(FIND("embryo",C1237)))</f>
        <v>0</v>
      </c>
      <c r="O1237" t="b">
        <f>OR(ISNUMBER(FIND("metabol",C1237)),ISNUMBER(FIND("Metabol",C1237)),ISNUMBER(FIND("digest",C1237)),ISNUMBER(FIND("mitochon",C1237)))</f>
        <v>0</v>
      </c>
      <c r="P1237" t="b">
        <f>OR(ISNUMBER(FIND("ecotox",C1237)),ISNUMBER(FIND("Ecotox",B1237)),ISNUMBER(FIND("ecotox",B1237)),ISNUMBER(FIND("Ecotox",C1237)))</f>
        <v>0</v>
      </c>
      <c r="Q1237" t="b">
        <f>OR(ISNUMBER(FIND("Bioaccum",C1237)),ISNUMBER(FIND("bioaccum",C1237)),ISNUMBER(FIND("accum",C1237)))</f>
        <v>0</v>
      </c>
      <c r="R1237" t="b">
        <f>OR(ISNUMBER(FIND("Occupation",C1237)),ISNUMBER(FIND("occupation",C1237)),ISNUMBER(FIND("worker",C1237)),ISNUMBER(FIND("workforce",C1237)))</f>
        <v>0</v>
      </c>
      <c r="S1237" t="b">
        <f>NOT(OR(F1237,G1237,H1237,I1237,J1237,K1237,L1237,M1237,N1237,O1237,P1237,Q1237,R1237))</f>
        <v>0</v>
      </c>
      <c r="U1237" t="b">
        <f>OR(Table1[[#This Row],[Inflammation]],Table1[[#This Row],[Immune]])</f>
        <v>0</v>
      </c>
      <c r="V1237" t="str">
        <f>IF(OR(Table1[[#This Row],[Rodents]],Table1[[#This Row],[Human]],Table1[[#This Row],[Pig]]),OR(ISNUMBER(FIND("intratrach",C1237)),ISNUMBER(FIND("nasal ",C1237)),ISNUMBER(FIND("instill",C1237))),"NA")</f>
        <v>NA</v>
      </c>
      <c r="W1237" t="str">
        <f>IF(OR(Table1[[#This Row],[Rodents]],Table1[[#This Row],[Human]],Table1[[#This Row],[Pig]]),OR(ISNUMBER(FIND("dermal",C1237)),ISNUMBER(FIND("skin ",C1237))),"NA")</f>
        <v>NA</v>
      </c>
      <c r="X1237" t="str">
        <f>IF(OR(Table1[[#This Row],[Rodents]],Table1[[#This Row],[Human]],Table1[[#This Row],[Pig]]),OR(ISNUMBER(FIND("injected",C1237)),ISNUMBER(FIND("periton",C1237)),ISNUMBER(FIND("intrascrot",C1237))),"NA")</f>
        <v>NA</v>
      </c>
      <c r="Y1237" t="str">
        <f>IF(OR(Table1[[#This Row],[Rodents]],Table1[[#This Row],[Human]],Table1[[#This Row],[Pig]]),NOT(OR(Table1[[#This Row],[Inhaled/Intratracheal/intranasal]],Table1[[#This Row],[Dermal]],Table1[[#This Row],[Injected]])),"NA")</f>
        <v>NA</v>
      </c>
      <c r="AA1237" t="b">
        <f>OR(ISNUMBER(FIND("fish ",C1237)),ISNUMBER(FIND("Fish ",C1237)),ISNUMBER(FIND("aquatic",C1237)),ISNUMBER(FIND("daphnids",C1237)),ISNUMBER(FIND("Carcinus maenas",C1237)),ISNUMBER(FIND("Daphnia",C1237)),ISNUMBER(FIND("Ruditapes philippinarum",C1237)),ISNUMBER(FIND("daphnia",C1237)),ISNUMBER(FIND("marine",C1237)),ISNUMBER(FIND("mussel",C1237)),ISNUMBER(FIND("algae",C1237)),ISNUMBER(FIND("Donax faba",C1237)),ISNUMBER(FIND("estuarine",C1237)),ISNUMBER(FIND("snail",C1237)),ISNUMBER(FIND("Prorocentrum donghaiense",C1237)) )</f>
        <v>0</v>
      </c>
      <c r="AB1237" t="b">
        <f>OR(ISNUMBER(FIND(" rat ",C1237)),ISNUMBER(FIND(" rats ",C1237)),ISNUMBER(FIND(" Rats ",C1237)),ISNUMBER(FIND(" Rat ",C1237)),ISNUMBER(FIND(" rat.",C1237)),ISNUMBER(FIND(" rats.",C1237)),ISNUMBER(FIND("mouse",C1237)),ISNUMBER(FIND("mice",C1237)), ISNUMBER(FIND(" Mice",C1237)))</f>
        <v>0</v>
      </c>
      <c r="AC1237" t="b">
        <f>OR(ISNUMBER(FIND(" cell ",C1237)),ISNUMBER(FIND("fibroblast",C1237)),ISNUMBER(FIND("macrophage",C1237)),ISNUMBER(FIND("epithelial",C1237)),ISNUMBER(FIND("endothelial",C1237)),ISNUMBER(FIND("neuron",C1237)),ISNUMBER(FIND(" cells ",C1237)),ISNUMBER(FIND("RBC",C1237)),ISNUMBER(FIND("mitochond",C1237)),ISNUMBER(FIND("adipocyte",C1237)),ISNUMBER(FIND("osteo",C1237)),ISNUMBER(FIND("keratin",C1237)),ISNUMBER(FIND(" cell's ",C1237)),ISNUMBER(FIND("eukary",C1237)),ISNUMBER(FIND("sperm",C1237)))</f>
        <v>1</v>
      </c>
      <c r="AD1237" t="b">
        <f>OR(ISNUMBER(FIND("human",B1237)),ISNUMBER(FIND("workers",B1237)),ISNUMBER(FIND("workforces",B1237)),ISNUMBER(FIND("occupational",B1237)),ISNUMBER(FIND("Case report",B1237)),ISNUMBER(FIND("Workplaces",B1237)),ISNUMBER(FIND("worker",B1237)))</f>
        <v>0</v>
      </c>
      <c r="AE1237" t="b">
        <f>OR(ISNUMBER(FIND(" plant ",C1237)),ISNUMBER(FIND("Plant ",C1237)),ISNUMBER(FIND("tomato",C1237)),ISNUMBER(FIND("plants",C1237)),ISNUMBER(FIND("Plants",C1237)),ISNUMBER(FIND("algae",C1237)),ISNUMBER(FIND("lettuce",C1237)),ISNUMBER(FIND("green gram sprouts ",C1237)),ISNUMBER(FIND("Cucurbita pepo",C1237)),ISNUMBER(FIND("bean ",C1237)),ISNUMBER(FIND("chloroplast",C1237)),ISNUMBER(FIND("chlorophyll",C1237)),ISNUMBER(FIND("seedling",C1237)),ISNUMBER(FIND("canola",C1237)),ISNUMBER(FIND("shoot",C1237)),ISNUMBER(FIND("photosynthes",C1237)),ISNUMBER(FIND(" leaves ",C1237)),,ISNUMBER(FIND("agriculture",C1237)),ISNUMBER(FIND(" crops ",C1237)))</f>
        <v>0</v>
      </c>
      <c r="AF1237" t="b">
        <f>OR(ISNUMBER(FIND("bacteria",C1237)),ISNUMBER(FIND("Bacteria",C1237)),ISNUMBER(FIND("Bacterium",C1237)),ISNUMBER(FIND("bacterium",C1237)),ISNUMBER(FIND(" coli ",C1237)))</f>
        <v>0</v>
      </c>
      <c r="AG1237" t="b">
        <f>OR(ISNUMBER(FIND("fungi",C1237)),ISNUMBER(FIND("Fungi",C1237)),ISNUMBER(FIND("fungus",C1237)),ISNUMBER(FIND("Fungus",C1237)),ISNUMBER(FIND("mushroom",C1237)),ISNUMBER(FIND("Mushroom",C1237)),ISNUMBER(FIND(" mold ",C1237)))</f>
        <v>0</v>
      </c>
      <c r="AH1237" t="b">
        <f>OR(ISNUMBER(FIND("Pig ",C1237)),ISNUMBER(FIND("pig ",C1237)),ISNUMBER(FIND("Pigs ",C1237)),ISNUMBER(FIND("pigs ",C1237)))</f>
        <v>0</v>
      </c>
      <c r="AI1237" t="b">
        <f>OR(ISNUMBER(FIND(" C. elegans",C1237)),ISNUMBER(FIND("Caenorhabditis elegans",C1237)),ISNUMBER(FIND("earthworms",C1237)),ISNUMBER(FIND(" Ficopomatus enigmaticus",C1237)),ISNUMBER(FIND("larva",C1237)),ISNUMBER(FIND("Lumbriculus variegatus",C1237)),ISNUMBER(FIND("nematode",C1237)))</f>
        <v>0</v>
      </c>
      <c r="AJ1237" t="b">
        <f>NOT(OR(AA1237,AB1237,AC1237,AD1237,AE1237,AF1237,AG1237,AH1237,AI1237))</f>
        <v>0</v>
      </c>
      <c r="AL1237" t="b">
        <f>OR(AA1237,AB1237,AD1237,AE1237,AF1237,AG1237,AH1237,AI1237)</f>
        <v>0</v>
      </c>
      <c r="AM1237" t="b">
        <f>IF(Table1[[#This Row],[In vivo?]],IF(Table1[[#This Row],[Cell]],FALSE,TRUE),FALSE)</f>
        <v>0</v>
      </c>
      <c r="AN1237" t="b">
        <f>AND(AC1237,AL1237)</f>
        <v>0</v>
      </c>
      <c r="AO1237" t="b">
        <f>IF(Table1[[#This Row],[Cell]],IF(Table1[[#This Row],[In vivo?]],FALSE,TRUE),FALSE)</f>
        <v>1</v>
      </c>
      <c r="AP1237" t="b">
        <f>NOT(OR(Table1[[#This Row],[In vivo?]],Table1[[#This Row],[Only in Cell]]))</f>
        <v>0</v>
      </c>
      <c r="AQ1237" t="str">
        <f>IF(OR(Table1[[#This Row],[Rodents]],Table1[[#This Row],[Human]],Table1[[#This Row],[Pig]]),OR(ISNUMBER(FIND("pulmonary",C1237)),ISNUMBER(FIND("lung",C1237))),"NA")</f>
        <v>NA</v>
      </c>
      <c r="AR1237" t="str">
        <f>IF(OR(Table1[[#This Row],[Rodents]],Table1[[#This Row],[Human]],Table1[[#This Row],[Pig]]),OR(ISNUMBER(FIND("skin",C1237)),ISNUMBER(FIND("dermal",C1237))),"NA")</f>
        <v>NA</v>
      </c>
      <c r="AS1237" t="str">
        <f>IF(OR(Table1[[#This Row],[Rodents]],Table1[[#This Row],[Human]],Table1[[#This Row],[Pig]]),OR(ISNUMBER(FIND("liver",C1237)),ISNUMBER(FIND("hepat",C1237))),"NA")</f>
        <v>NA</v>
      </c>
      <c r="AT1237" t="str">
        <f>IF(OR(Table1[[#This Row],[Rodents]],Table1[[#This Row],[Human]],Table1[[#This Row],[Pig]]),OR(ISNUMBER(FIND("kidney",C1237)),ISNUMBER(FIND("neph",C1237))),"NA")</f>
        <v>NA</v>
      </c>
      <c r="AU1237" t="str">
        <f>IF(OR(Table1[[#This Row],[Rodents]],Table1[[#This Row],[Human]],Table1[[#This Row],[Pig]]),OR(ISNUMBER(FIND("brain",C1237)),ISNUMBER(FIND("neur",C1237)),ISNUMBER(FIND("nerv",C1237))),"NA")</f>
        <v>NA</v>
      </c>
      <c r="AV1237" t="str">
        <f>IF(OR(Table1[[#This Row],[Rodents]],Table1[[#This Row],[Human]],Table1[[#This Row],[Pig]]),OR(ISNUMBER(FIND("heart",C1237)),ISNUMBER(FIND("cardi",C1237))),"NA")</f>
        <v>NA</v>
      </c>
      <c r="AW1237" t="str">
        <f>IF(OR(Table1[[#This Row],[Rodents]],Table1[[#This Row],[Human]],Table1[[#This Row],[Pig]]),OR(ISNUMBER(FIND("gastro",C1237)),ISNUMBER(FIND("intesti",C1237)),ISNUMBER(FIND("stomach",C1237))),"NA")</f>
        <v>NA</v>
      </c>
      <c r="AX1237" t="str">
        <f>IF(OR(Table1[[#This Row],[Rodents]],Table1[[#This Row],[Human]],Table1[[#This Row],[Pig]]),NOT(OR(AQ1237,AR1237,AS1237,AT1237,AU1237,AV1237,AW1237)),"NA")</f>
        <v>NA</v>
      </c>
      <c r="AY1237" t="b">
        <f>OR(ISNUMBER(FIND("SWCNT",C1237)),ISNUMBER(FIND("SWNT",C1237)),ISNUMBER(FIND("single-wall",C1237)),ISNUMBER(FIND("single wall",C1237)),ISNUMBER(FIND("Single wall",C1237)),ISNUMBER(FIND("Single-wall",C1237)),ISNUMBER(FIND("SWCNT",B1237)),ISNUMBER(FIND("SWNT",B1237)),ISNUMBER(FIND("single-wall",B1237)),ISNUMBER(FIND("single wall",B1237)),ISNUMBER(FIND("Single-wall",B1237)),ISNUMBER(FIND("Single wall",B1237)))</f>
        <v>0</v>
      </c>
      <c r="AZ1237" t="b">
        <f>OR(ISNUMBER(FIND("MWCNT",C1237)),ISNUMBER(FIND("MWNT",C1237)),ISNUMBER(FIND("multi-wall",C1237)),ISNUMBER(FIND("multi wall",C1237)),ISNUMBER(FIND("multiwall",C1237)),ISNUMBER(FIND("Multi-wall",C1237)),ISNUMBER(FIND("Multi wall",C1237)),ISNUMBER(FIND("Multiwall",C1237)),ISNUMBER(FIND("MWCNT",B1237)),ISNUMBER(FIND("MWNT",B1237)),ISNUMBER(FIND("multi-wall",B1237)),ISNUMBER(FIND("multi wall",B1237)),ISNUMBER(FIND("multiwall",B1237)),ISNUMBER(FIND("Multi-wall",B1237)),ISNUMBER(FIND("Multi wall",B1237)),ISNUMBER(FIND("Multiwall",B1237)),ISNUMBER(FIND("Double-wall",B1237)),ISNUMBER(FIND("Double wall",B1237)),ISNUMBER(FIND("Doublewall",B1237)),ISNUMBER(FIND("double-wall",B1237)),ISNUMBER(FIND("double wall",B1237)),ISNUMBER(FIND("doublewall",B1237)))</f>
        <v>1</v>
      </c>
      <c r="BA1237" t="b">
        <f>AND(Table1[[#This Row],[SWCNT]],Table1[[#This Row],[MWCNT]])</f>
        <v>0</v>
      </c>
      <c r="BB1237" t="b">
        <f>IF(Table1[[#This Row],[SWCNT]]=TRUE,FALSE,IF(Table1[[#This Row],[MWCNT]]=TRUE,FALSE,TRUE))</f>
        <v>0</v>
      </c>
      <c r="BC1237" s="18"/>
    </row>
    <row r="1238" spans="1:55" ht="240.5">
      <c r="A1238" t="s">
        <v>302</v>
      </c>
      <c r="B1238" s="2" t="s">
        <v>303</v>
      </c>
      <c r="C1238" s="16" t="s">
        <v>304</v>
      </c>
      <c r="D1238" s="17" t="s">
        <v>305</v>
      </c>
      <c r="E1238" s="2">
        <v>2022</v>
      </c>
      <c r="F1238" t="b">
        <f>OR(ISNUMBER(FIND("cytotoxic",C1238)),ISNUMBER(FIND("Cytotoxic",C1238)),ISNUMBER(FIND("cellular toxicity",C1238)),ISNUMBER(FIND("cell death",C1238)),ISNUMBER(FIND("viable",C1238)),ISNUMBER(FIND("phytotoxic",C1238)),ISNUMBER(FIND("acute toxicity",C1238)),ISNUMBER(FIND("MTT",C1238)),ISNUMBER(FIND("survival",C1238)),ISNUMBER(FIND("prolifer",C1238)),ISNUMBER(FIND("apoptosis",C1238)),ISNUMBER(FIND("neurotoxic",C1238)),ISNUMBER(FIND("  lysis ",C1238)),ISNUMBER(FIND("necrosis",C1238)),ISNUMBER(FIND("cellular death",C1238))*3,ISNUMBER(FIND("LDH",C1238)),ISNUMBER(FIND("Acute toxicity",C1238)))</f>
        <v>1</v>
      </c>
      <c r="G1238" t="b">
        <f>OR(ISNUMBER(FIND("genotoxic",C1238)),ISNUMBER(FIND("genotoxicity",C1238)),ISNUMBER(FIND("DNA damage",C1238)),ISNUMBER(FIND("DNA",C1238)),ISNUMBER(FIND("RNA",C1238)),ISNUMBER(FIND("mesothelioma",C1238)),ISNUMBER(FIND("carcino",C1238)),ISNUMBER(FIND("mutagen",C1238)),ISNUMBER(FIND("genetic",C1238)))</f>
        <v>1</v>
      </c>
      <c r="H1238" t="b">
        <f>OR(ISNUMBER(FIND("inflammatory",C1238)),ISNUMBER(FIND("inflamm",C1238)))</f>
        <v>0</v>
      </c>
      <c r="I1238" t="b">
        <f>OR(ISNUMBER(FIND("immune",C1238)),ISNUMBER(FIND("immunological",C1238)),ISNUMBER(FIND("interleuk",C1238)),ISNUMBER(FIND("platelet activation",C1238)),ISNUMBER(FIND("monocyte",C1238)),ISNUMBER(FIND("leukocyte",C1238)),ISNUMBER(FIND("cytokine",C1238)),ISNUMBER(FIND("CD4",C1238)),ISNUMBER(FIND("CD8",C1238)),ISNUMBER(FIND("T-cell",C1238)))</f>
        <v>0</v>
      </c>
      <c r="J1238" t="b">
        <f>OR(ISNUMBER(FIND("reactive oxygen",C1238)),ISNUMBER(FIND("ROS",C1238)),ISNUMBER(FIND("free radical",C1238)),ISNUMBER(FIND("oxidative stress",C1238)),ISNUMBER(FIND("peroxid",C1238)),ISNUMBER(FIND("oxidative",C1238)),ISNUMBER(FIND("antioxid",C1238)))</f>
        <v>1</v>
      </c>
      <c r="K1238" t="b">
        <f>OR(ISNUMBER(FIND("autophag",C1238)))</f>
        <v>0</v>
      </c>
      <c r="L1238" t="b">
        <f>OR(ISNUMBER(FIND("morpholog",C1238)))</f>
        <v>0</v>
      </c>
      <c r="M1238" t="b">
        <f>OR(ISNUMBER(FIND("fibrosis",C1238)),ISNUMBER(FIND("Fibrosis",C1238)),ISNUMBER(FIND("fibrot",C1238)))</f>
        <v>0</v>
      </c>
      <c r="N1238" t="b">
        <f>OR(ISNUMBER(FIND("offspring",C1238)),ISNUMBER(FIND("Parental",C1238)),ISNUMBER(FIND("parental",C1238)),ISNUMBER(FIND("germline",C1238)),ISNUMBER(FIND("reproduc",C1238)),ISNUMBER(FIND("embryo",C1238)))</f>
        <v>0</v>
      </c>
      <c r="O1238" t="b">
        <f>OR(ISNUMBER(FIND("metabol",C1238)),ISNUMBER(FIND("Metabol",C1238)),ISNUMBER(FIND("digest",C1238)),ISNUMBER(FIND("mitochon",C1238)))</f>
        <v>0</v>
      </c>
      <c r="P1238" t="b">
        <f>OR(ISNUMBER(FIND("ecotox",C1238)),ISNUMBER(FIND("Ecotox",B1238)),ISNUMBER(FIND("ecotox",B1238)),ISNUMBER(FIND("Ecotox",C1238)))</f>
        <v>0</v>
      </c>
      <c r="Q1238" t="b">
        <f>OR(ISNUMBER(FIND("Bioaccum",C1238)),ISNUMBER(FIND("bioaccum",C1238)),ISNUMBER(FIND("accum",C1238)))</f>
        <v>0</v>
      </c>
      <c r="R1238" t="b">
        <f>OR(ISNUMBER(FIND("Occupation",C1238)),ISNUMBER(FIND("occupation",C1238)),ISNUMBER(FIND("worker",C1238)),ISNUMBER(FIND("workforce",C1238)))</f>
        <v>0</v>
      </c>
      <c r="S1238" t="b">
        <f>NOT(OR(F1238,G1238,H1238,I1238,J1238,K1238,L1238,M1238,N1238,O1238,P1238,Q1238,R1238))</f>
        <v>0</v>
      </c>
      <c r="U1238" t="b">
        <f>OR(Table1[[#This Row],[Inflammation]],Table1[[#This Row],[Immune]])</f>
        <v>0</v>
      </c>
      <c r="V1238" t="b">
        <f>IF(OR(Table1[[#This Row],[Rodents]],Table1[[#This Row],[Human]],Table1[[#This Row],[Pig]]),OR(ISNUMBER(FIND("intratrach",C1238)),ISNUMBER(FIND("nasal ",C1238)),ISNUMBER(FIND("instill",C1238))),"NA")</f>
        <v>0</v>
      </c>
      <c r="W1238" t="b">
        <f>IF(OR(Table1[[#This Row],[Rodents]],Table1[[#This Row],[Human]],Table1[[#This Row],[Pig]]),OR(ISNUMBER(FIND("dermal",C1238)),ISNUMBER(FIND("skin ",C1238))),"NA")</f>
        <v>0</v>
      </c>
      <c r="X1238" t="b">
        <f>IF(OR(Table1[[#This Row],[Rodents]],Table1[[#This Row],[Human]],Table1[[#This Row],[Pig]]),OR(ISNUMBER(FIND("injected",C1238)),ISNUMBER(FIND("periton",C1238)),ISNUMBER(FIND("intrascrot",C1238))),"NA")</f>
        <v>0</v>
      </c>
      <c r="Y1238" t="b">
        <f>IF(OR(Table1[[#This Row],[Rodents]],Table1[[#This Row],[Human]],Table1[[#This Row],[Pig]]),NOT(OR(Table1[[#This Row],[Inhaled/Intratracheal/intranasal]],Table1[[#This Row],[Dermal]],Table1[[#This Row],[Injected]])),"NA")</f>
        <v>1</v>
      </c>
      <c r="AA1238" t="b">
        <f>OR(ISNUMBER(FIND("fish ",C1238)),ISNUMBER(FIND("Fish ",C1238)),ISNUMBER(FIND("aquatic",C1238)),ISNUMBER(FIND("daphnids",C1238)),ISNUMBER(FIND("Carcinus maenas",C1238)),ISNUMBER(FIND("Daphnia",C1238)),ISNUMBER(FIND("Ruditapes philippinarum",C1238)),ISNUMBER(FIND("daphnia",C1238)),ISNUMBER(FIND("marine",C1238)),ISNUMBER(FIND("mussel",C1238)),ISNUMBER(FIND("algae",C1238)),ISNUMBER(FIND("Donax faba",C1238)),ISNUMBER(FIND("estuarine",C1238)),ISNUMBER(FIND("snail",C1238)),ISNUMBER(FIND("Prorocentrum donghaiense",C1238)) )</f>
        <v>0</v>
      </c>
      <c r="AB1238" t="b">
        <f>OR(ISNUMBER(FIND(" rat ",C1238)),ISNUMBER(FIND(" rats ",C1238)),ISNUMBER(FIND(" Rats ",C1238)),ISNUMBER(FIND(" Rat ",C1238)),ISNUMBER(FIND(" rat.",C1238)),ISNUMBER(FIND(" rats.",C1238)),ISNUMBER(FIND("mouse",C1238)),ISNUMBER(FIND("mice",C1238)), ISNUMBER(FIND(" Mice",C1238)))</f>
        <v>1</v>
      </c>
      <c r="AC1238" t="b">
        <f>OR(ISNUMBER(FIND(" cell ",C1238)),ISNUMBER(FIND("fibroblast",C1238)),ISNUMBER(FIND("macrophage",C1238)),ISNUMBER(FIND("epithelial",C1238)),ISNUMBER(FIND("endothelial",C1238)),ISNUMBER(FIND("neuron",C1238)),ISNUMBER(FIND(" cells ",C1238)),ISNUMBER(FIND("RBC",C1238)),ISNUMBER(FIND("mitochond",C1238)),ISNUMBER(FIND("adipocyte",C1238)),ISNUMBER(FIND("osteo",C1238)),ISNUMBER(FIND("keratin",C1238)),ISNUMBER(FIND(" cell's ",C1238)),ISNUMBER(FIND("eukary",C1238)),ISNUMBER(FIND("sperm",C1238)))</f>
        <v>1</v>
      </c>
      <c r="AD1238" t="b">
        <f>OR(ISNUMBER(FIND("human",B1238)),ISNUMBER(FIND("workers",B1238)),ISNUMBER(FIND("workforces",B1238)),ISNUMBER(FIND("occupational",B1238)),ISNUMBER(FIND("Case report",B1238)),ISNUMBER(FIND("Workplaces",B1238)),ISNUMBER(FIND("worker",B1238)))</f>
        <v>0</v>
      </c>
      <c r="AE1238" t="b">
        <f>OR(ISNUMBER(FIND(" plant ",C1238)),ISNUMBER(FIND("Plant ",C1238)),ISNUMBER(FIND("tomato",C1238)),ISNUMBER(FIND("plants",C1238)),ISNUMBER(FIND("Plants",C1238)),ISNUMBER(FIND("algae",C1238)),ISNUMBER(FIND("lettuce",C1238)),ISNUMBER(FIND("green gram sprouts ",C1238)),ISNUMBER(FIND("Cucurbita pepo",C1238)),ISNUMBER(FIND("bean ",C1238)),ISNUMBER(FIND("chloroplast",C1238)),ISNUMBER(FIND("chlorophyll",C1238)),ISNUMBER(FIND("seedling",C1238)),ISNUMBER(FIND("canola",C1238)),ISNUMBER(FIND("shoot",C1238)),ISNUMBER(FIND("photosynthes",C1238)),ISNUMBER(FIND(" leaves ",C1238)),,ISNUMBER(FIND("agriculture",C1238)),ISNUMBER(FIND(" crops ",C1238)))</f>
        <v>0</v>
      </c>
      <c r="AF1238" t="b">
        <f>OR(ISNUMBER(FIND("bacteria",C1238)),ISNUMBER(FIND("Bacteria",C1238)),ISNUMBER(FIND("Bacterium",C1238)),ISNUMBER(FIND("bacterium",C1238)),ISNUMBER(FIND(" coli ",C1238)))</f>
        <v>0</v>
      </c>
      <c r="AG1238" t="b">
        <f>OR(ISNUMBER(FIND("fungi",C1238)),ISNUMBER(FIND("Fungi",C1238)),ISNUMBER(FIND("fungus",C1238)),ISNUMBER(FIND("Fungus",C1238)),ISNUMBER(FIND("mushroom",C1238)),ISNUMBER(FIND("Mushroom",C1238)),ISNUMBER(FIND(" mold ",C1238)))</f>
        <v>0</v>
      </c>
      <c r="AH1238" t="b">
        <f>OR(ISNUMBER(FIND("Pig ",C1238)),ISNUMBER(FIND("pig ",C1238)),ISNUMBER(FIND("Pigs ",C1238)),ISNUMBER(FIND("pigs ",C1238)))</f>
        <v>0</v>
      </c>
      <c r="AI1238" t="b">
        <f>OR(ISNUMBER(FIND(" C. elegans",C1238)),ISNUMBER(FIND("Caenorhabditis elegans",C1238)),ISNUMBER(FIND("earthworms",C1238)),ISNUMBER(FIND(" Ficopomatus enigmaticus",C1238)),ISNUMBER(FIND("larva",C1238)),ISNUMBER(FIND("Lumbriculus variegatus",C1238)),ISNUMBER(FIND("nematode",C1238)))</f>
        <v>0</v>
      </c>
      <c r="AJ1238" t="b">
        <f>NOT(OR(AA1238,AB1238,AC1238,AD1238,AE1238,AF1238,AG1238,AH1238,AI1238))</f>
        <v>0</v>
      </c>
      <c r="AL1238" t="b">
        <f>OR(AA1238,AB1238,AD1238,AE1238,AF1238,AG1238,AH1238,AI1238)</f>
        <v>1</v>
      </c>
      <c r="AM1238" t="b">
        <f>IF(Table1[[#This Row],[In vivo?]],IF(Table1[[#This Row],[Cell]],FALSE,TRUE),FALSE)</f>
        <v>0</v>
      </c>
      <c r="AN1238" t="b">
        <f>AND(AC1238,AL1238)</f>
        <v>1</v>
      </c>
      <c r="AO1238" t="b">
        <f>IF(Table1[[#This Row],[Cell]],IF(Table1[[#This Row],[In vivo?]],FALSE,TRUE),FALSE)</f>
        <v>0</v>
      </c>
      <c r="AP1238" t="b">
        <f>NOT(OR(Table1[[#This Row],[In vivo?]],Table1[[#This Row],[Only in Cell]]))</f>
        <v>0</v>
      </c>
      <c r="AQ1238" t="b">
        <f>IF(OR(Table1[[#This Row],[Rodents]],Table1[[#This Row],[Human]],Table1[[#This Row],[Pig]]),OR(ISNUMBER(FIND("pulmonary",C1238)),ISNUMBER(FIND("lung",C1238))),"NA")</f>
        <v>0</v>
      </c>
      <c r="AR1238" t="b">
        <f>IF(OR(Table1[[#This Row],[Rodents]],Table1[[#This Row],[Human]],Table1[[#This Row],[Pig]]),OR(ISNUMBER(FIND("skin",C1238)),ISNUMBER(FIND("dermal",C1238))),"NA")</f>
        <v>0</v>
      </c>
      <c r="AS1238" t="b">
        <f>IF(OR(Table1[[#This Row],[Rodents]],Table1[[#This Row],[Human]],Table1[[#This Row],[Pig]]),OR(ISNUMBER(FIND("liver",C1238)),ISNUMBER(FIND("hepat",C1238))),"NA")</f>
        <v>0</v>
      </c>
      <c r="AT1238" t="b">
        <f>IF(OR(Table1[[#This Row],[Rodents]],Table1[[#This Row],[Human]],Table1[[#This Row],[Pig]]),OR(ISNUMBER(FIND("kidney",C1238)),ISNUMBER(FIND("neph",C1238))),"NA")</f>
        <v>0</v>
      </c>
      <c r="AU1238" t="b">
        <f>IF(OR(Table1[[#This Row],[Rodents]],Table1[[#This Row],[Human]],Table1[[#This Row],[Pig]]),OR(ISNUMBER(FIND("brain",C1238)),ISNUMBER(FIND("neur",C1238)),ISNUMBER(FIND("nerv",C1238))),"NA")</f>
        <v>0</v>
      </c>
      <c r="AV1238" t="b">
        <f>IF(OR(Table1[[#This Row],[Rodents]],Table1[[#This Row],[Human]],Table1[[#This Row],[Pig]]),OR(ISNUMBER(FIND("heart",C1238)),ISNUMBER(FIND("cardi",C1238))),"NA")</f>
        <v>0</v>
      </c>
      <c r="AW1238" t="b">
        <f>IF(OR(Table1[[#This Row],[Rodents]],Table1[[#This Row],[Human]],Table1[[#This Row],[Pig]]),OR(ISNUMBER(FIND("gastro",C1238)),ISNUMBER(FIND("intesti",C1238)),ISNUMBER(FIND("stomach",C1238))),"NA")</f>
        <v>0</v>
      </c>
      <c r="AX1238" t="b">
        <f>IF(OR(Table1[[#This Row],[Rodents]],Table1[[#This Row],[Human]],Table1[[#This Row],[Pig]]),NOT(OR(AQ1238,AR1238,AS1238,AT1238,AU1238,AV1238,AW1238)),"NA")</f>
        <v>1</v>
      </c>
      <c r="AY1238" t="b">
        <f>OR(ISNUMBER(FIND("SWCNT",C1238)),ISNUMBER(FIND("SWNT",C1238)),ISNUMBER(FIND("single-wall",C1238)),ISNUMBER(FIND("single wall",C1238)),ISNUMBER(FIND("Single wall",C1238)),ISNUMBER(FIND("Single-wall",C1238)),ISNUMBER(FIND("SWCNT",B1238)),ISNUMBER(FIND("SWNT",B1238)),ISNUMBER(FIND("single-wall",B1238)),ISNUMBER(FIND("single wall",B1238)),ISNUMBER(FIND("Single-wall",B1238)),ISNUMBER(FIND("Single wall",B1238)))</f>
        <v>0</v>
      </c>
      <c r="AZ1238" t="b">
        <f>OR(ISNUMBER(FIND("MWCNT",C1238)),ISNUMBER(FIND("MWNT",C1238)),ISNUMBER(FIND("multi-wall",C1238)),ISNUMBER(FIND("multi wall",C1238)),ISNUMBER(FIND("multiwall",C1238)),ISNUMBER(FIND("Multi-wall",C1238)),ISNUMBER(FIND("Multi wall",C1238)),ISNUMBER(FIND("Multiwall",C1238)),ISNUMBER(FIND("MWCNT",B1238)),ISNUMBER(FIND("MWNT",B1238)),ISNUMBER(FIND("multi-wall",B1238)),ISNUMBER(FIND("multi wall",B1238)),ISNUMBER(FIND("multiwall",B1238)),ISNUMBER(FIND("Multi-wall",B1238)),ISNUMBER(FIND("Multi wall",B1238)),ISNUMBER(FIND("Multiwall",B1238)),ISNUMBER(FIND("Double-wall",B1238)),ISNUMBER(FIND("Double wall",B1238)),ISNUMBER(FIND("Doublewall",B1238)),ISNUMBER(FIND("double-wall",B1238)),ISNUMBER(FIND("double wall",B1238)),ISNUMBER(FIND("doublewall",B1238)))</f>
        <v>1</v>
      </c>
      <c r="BA1238" t="b">
        <f>AND(Table1[[#This Row],[SWCNT]],Table1[[#This Row],[MWCNT]])</f>
        <v>0</v>
      </c>
      <c r="BB1238" t="b">
        <f>IF(Table1[[#This Row],[SWCNT]]=TRUE,FALSE,IF(Table1[[#This Row],[MWCNT]]=TRUE,FALSE,TRUE))</f>
        <v>0</v>
      </c>
      <c r="BC1238" s="18"/>
    </row>
    <row r="1239" spans="1:55" ht="296">
      <c r="A1239" t="s">
        <v>306</v>
      </c>
      <c r="B1239" s="2" t="s">
        <v>308</v>
      </c>
      <c r="C1239" s="16" t="s">
        <v>310</v>
      </c>
      <c r="D1239" s="17" t="s">
        <v>30</v>
      </c>
      <c r="E1239" s="2">
        <v>2022</v>
      </c>
      <c r="F1239" t="b">
        <f>OR(ISNUMBER(FIND("cytotoxic",C1239)),ISNUMBER(FIND("Cytotoxic",C1239)),ISNUMBER(FIND("cellular toxicity",C1239)),ISNUMBER(FIND("cell death",C1239)),ISNUMBER(FIND("viable",C1239)),ISNUMBER(FIND("phytotoxic",C1239)),ISNUMBER(FIND("acute toxicity",C1239)),ISNUMBER(FIND("MTT",C1239)),ISNUMBER(FIND("survival",C1239)),ISNUMBER(FIND("prolifer",C1239)),ISNUMBER(FIND("apoptosis",C1239)),ISNUMBER(FIND("neurotoxic",C1239)),ISNUMBER(FIND("  lysis ",C1239)),ISNUMBER(FIND("necrosis",C1239)),ISNUMBER(FIND("cellular death",C1239))*3,ISNUMBER(FIND("LDH",C1239)),ISNUMBER(FIND("Acute toxicity",C1239)))</f>
        <v>1</v>
      </c>
      <c r="G1239" t="b">
        <f>OR(ISNUMBER(FIND("genotoxic",C1239)),ISNUMBER(FIND("genotoxicity",C1239)),ISNUMBER(FIND("DNA damage",C1239)),ISNUMBER(FIND("DNA",C1239)),ISNUMBER(FIND("RNA",C1239)),ISNUMBER(FIND("mesothelioma",C1239)),ISNUMBER(FIND("carcino",C1239)),ISNUMBER(FIND("mutagen",C1239)),ISNUMBER(FIND("genetic",C1239)))</f>
        <v>0</v>
      </c>
      <c r="H1239" t="b">
        <f>OR(ISNUMBER(FIND("inflammatory",C1239)),ISNUMBER(FIND("inflamm",C1239)))</f>
        <v>0</v>
      </c>
      <c r="I1239" t="b">
        <f>OR(ISNUMBER(FIND("immune",C1239)),ISNUMBER(FIND("immunological",C1239)),ISNUMBER(FIND("interleuk",C1239)),ISNUMBER(FIND("platelet activation",C1239)),ISNUMBER(FIND("monocyte",C1239)),ISNUMBER(FIND("leukocyte",C1239)),ISNUMBER(FIND("cytokine",C1239)),ISNUMBER(FIND("CD4",C1239)),ISNUMBER(FIND("CD8",C1239)),ISNUMBER(FIND("T-cell",C1239)))</f>
        <v>0</v>
      </c>
      <c r="J1239" t="b">
        <f>OR(ISNUMBER(FIND("reactive oxygen",C1239)),ISNUMBER(FIND("ROS",C1239)),ISNUMBER(FIND("free radical",C1239)),ISNUMBER(FIND("oxidative stress",C1239)),ISNUMBER(FIND("peroxid",C1239)),ISNUMBER(FIND("oxidative",C1239)),ISNUMBER(FIND("antioxid",C1239)))</f>
        <v>1</v>
      </c>
      <c r="K1239" t="b">
        <f>OR(ISNUMBER(FIND("autophag",C1239)))</f>
        <v>0</v>
      </c>
      <c r="L1239" t="b">
        <f>OR(ISNUMBER(FIND("morpholog",C1239)))</f>
        <v>0</v>
      </c>
      <c r="M1239" t="b">
        <f>OR(ISNUMBER(FIND("fibrosis",C1239)),ISNUMBER(FIND("Fibrosis",C1239)),ISNUMBER(FIND("fibrot",C1239)))</f>
        <v>0</v>
      </c>
      <c r="N1239" t="b">
        <f>OR(ISNUMBER(FIND("offspring",C1239)),ISNUMBER(FIND("Parental",C1239)),ISNUMBER(FIND("parental",C1239)),ISNUMBER(FIND("germline",C1239)),ISNUMBER(FIND("reproduc",C1239)),ISNUMBER(FIND("embryo",C1239)))</f>
        <v>0</v>
      </c>
      <c r="O1239" t="b">
        <f>OR(ISNUMBER(FIND("metabol",C1239)),ISNUMBER(FIND("Metabol",C1239)),ISNUMBER(FIND("digest",C1239)),ISNUMBER(FIND("mitochon",C1239)))</f>
        <v>0</v>
      </c>
      <c r="P1239" t="b">
        <f>OR(ISNUMBER(FIND("ecotox",C1239)),ISNUMBER(FIND("Ecotox",B1239)),ISNUMBER(FIND("ecotox",B1239)),ISNUMBER(FIND("Ecotox",C1239)))</f>
        <v>0</v>
      </c>
      <c r="Q1239" t="b">
        <f>OR(ISNUMBER(FIND("Bioaccum",C1239)),ISNUMBER(FIND("bioaccum",C1239)),ISNUMBER(FIND("accum",C1239)))</f>
        <v>1</v>
      </c>
      <c r="R1239" t="b">
        <f>OR(ISNUMBER(FIND("Occupation",C1239)),ISNUMBER(FIND("occupation",C1239)),ISNUMBER(FIND("worker",C1239)),ISNUMBER(FIND("workforce",C1239)))</f>
        <v>0</v>
      </c>
      <c r="S1239" t="b">
        <f>NOT(OR(F1239,G1239,H1239,I1239,J1239,K1239,L1239,M1239,N1239,O1239,P1239,Q1239,R1239))</f>
        <v>0</v>
      </c>
      <c r="U1239" t="b">
        <f>OR(Table1[[#This Row],[Inflammation]],Table1[[#This Row],[Immune]])</f>
        <v>0</v>
      </c>
      <c r="V1239" t="str">
        <f>IF(OR(Table1[[#This Row],[Rodents]],Table1[[#This Row],[Human]],Table1[[#This Row],[Pig]]),OR(ISNUMBER(FIND("intratrach",C1239)),ISNUMBER(FIND("nasal ",C1239)),ISNUMBER(FIND("instill",C1239))),"NA")</f>
        <v>NA</v>
      </c>
      <c r="W1239" t="str">
        <f>IF(OR(Table1[[#This Row],[Rodents]],Table1[[#This Row],[Human]],Table1[[#This Row],[Pig]]),OR(ISNUMBER(FIND("dermal",C1239)),ISNUMBER(FIND("skin ",C1239))),"NA")</f>
        <v>NA</v>
      </c>
      <c r="X1239" t="str">
        <f>IF(OR(Table1[[#This Row],[Rodents]],Table1[[#This Row],[Human]],Table1[[#This Row],[Pig]]),OR(ISNUMBER(FIND("injected",C1239)),ISNUMBER(FIND("periton",C1239)),ISNUMBER(FIND("intrascrot",C1239))),"NA")</f>
        <v>NA</v>
      </c>
      <c r="Y1239" t="str">
        <f>IF(OR(Table1[[#This Row],[Rodents]],Table1[[#This Row],[Human]],Table1[[#This Row],[Pig]]),NOT(OR(Table1[[#This Row],[Inhaled/Intratracheal/intranasal]],Table1[[#This Row],[Dermal]],Table1[[#This Row],[Injected]])),"NA")</f>
        <v>NA</v>
      </c>
      <c r="AA1239" t="b">
        <f>OR(ISNUMBER(FIND("fish ",C1239)),ISNUMBER(FIND("Fish ",C1239)),ISNUMBER(FIND("aquatic",C1239)),ISNUMBER(FIND("daphnids",C1239)),ISNUMBER(FIND("Carcinus maenas",C1239)),ISNUMBER(FIND("Daphnia",C1239)),ISNUMBER(FIND("Ruditapes philippinarum",C1239)),ISNUMBER(FIND("daphnia",C1239)),ISNUMBER(FIND("marine",C1239)),ISNUMBER(FIND("mussel",C1239)),ISNUMBER(FIND("algae",C1239)),ISNUMBER(FIND("Donax faba",C1239)),ISNUMBER(FIND("estuarine",C1239)),ISNUMBER(FIND("snail",C1239)),ISNUMBER(FIND("Prorocentrum donghaiense",C1239)) )</f>
        <v>1</v>
      </c>
      <c r="AB1239" t="b">
        <f>OR(ISNUMBER(FIND(" rat ",C1239)),ISNUMBER(FIND(" rats ",C1239)),ISNUMBER(FIND(" Rats ",C1239)),ISNUMBER(FIND(" Rat ",C1239)),ISNUMBER(FIND(" rat.",C1239)),ISNUMBER(FIND(" rats.",C1239)),ISNUMBER(FIND("mouse",C1239)),ISNUMBER(FIND("mice",C1239)), ISNUMBER(FIND(" Mice",C1239)))</f>
        <v>0</v>
      </c>
      <c r="AC1239" t="b">
        <f>OR(ISNUMBER(FIND(" cell ",C1239)),ISNUMBER(FIND("fibroblast",C1239)),ISNUMBER(FIND("macrophage",C1239)),ISNUMBER(FIND("epithelial",C1239)),ISNUMBER(FIND("endothelial",C1239)),ISNUMBER(FIND("neuron",C1239)),ISNUMBER(FIND(" cells ",C1239)),ISNUMBER(FIND("RBC",C1239)),ISNUMBER(FIND("mitochond",C1239)),ISNUMBER(FIND("adipocyte",C1239)),ISNUMBER(FIND("osteo",C1239)),ISNUMBER(FIND("keratin",C1239)),ISNUMBER(FIND(" cell's ",C1239)),ISNUMBER(FIND("eukary",C1239)),ISNUMBER(FIND("sperm",C1239)))</f>
        <v>0</v>
      </c>
      <c r="AD1239" t="b">
        <f>OR(ISNUMBER(FIND("human",B1239)),ISNUMBER(FIND("workers",B1239)),ISNUMBER(FIND("workforces",B1239)),ISNUMBER(FIND("occupational",B1239)),ISNUMBER(FIND("Case report",B1239)),ISNUMBER(FIND("Workplaces",B1239)),ISNUMBER(FIND("worker",B1239)))</f>
        <v>0</v>
      </c>
      <c r="AE1239" t="b">
        <f>OR(ISNUMBER(FIND(" plant ",C1239)),ISNUMBER(FIND("Plant ",C1239)),ISNUMBER(FIND("tomato",C1239)),ISNUMBER(FIND("plants",C1239)),ISNUMBER(FIND("Plants",C1239)),ISNUMBER(FIND("algae",C1239)),ISNUMBER(FIND("lettuce",C1239)),ISNUMBER(FIND("green gram sprouts ",C1239)),ISNUMBER(FIND("Cucurbita pepo",C1239)),ISNUMBER(FIND("bean ",C1239)),ISNUMBER(FIND("chloroplast",C1239)),ISNUMBER(FIND("chlorophyll",C1239)),ISNUMBER(FIND("seedling",C1239)),ISNUMBER(FIND("canola",C1239)),ISNUMBER(FIND("shoot",C1239)),ISNUMBER(FIND("photosynthes",C1239)),ISNUMBER(FIND(" leaves ",C1239)),,ISNUMBER(FIND("agriculture",C1239)),ISNUMBER(FIND(" crops ",C1239)))</f>
        <v>0</v>
      </c>
      <c r="AF1239" t="b">
        <f>OR(ISNUMBER(FIND("bacteria",C1239)),ISNUMBER(FIND("Bacteria",C1239)),ISNUMBER(FIND("Bacterium",C1239)),ISNUMBER(FIND("bacterium",C1239)),ISNUMBER(FIND(" coli ",C1239)))</f>
        <v>0</v>
      </c>
      <c r="AG1239" t="b">
        <f>OR(ISNUMBER(FIND("fungi",C1239)),ISNUMBER(FIND("Fungi",C1239)),ISNUMBER(FIND("fungus",C1239)),ISNUMBER(FIND("Fungus",C1239)),ISNUMBER(FIND("mushroom",C1239)),ISNUMBER(FIND("Mushroom",C1239)),ISNUMBER(FIND(" mold ",C1239)))</f>
        <v>0</v>
      </c>
      <c r="AH1239" t="b">
        <f>OR(ISNUMBER(FIND("Pig ",C1239)),ISNUMBER(FIND("pig ",C1239)),ISNUMBER(FIND("Pigs ",C1239)),ISNUMBER(FIND("pigs ",C1239)))</f>
        <v>0</v>
      </c>
      <c r="AI1239" t="b">
        <f>OR(ISNUMBER(FIND(" C. elegans",C1239)),ISNUMBER(FIND("Caenorhabditis elegans",C1239)),ISNUMBER(FIND("earthworms",C1239)),ISNUMBER(FIND(" Ficopomatus enigmaticus",C1239)),ISNUMBER(FIND("larva",C1239)),ISNUMBER(FIND("Lumbriculus variegatus",C1239)),ISNUMBER(FIND("nematode",C1239)))</f>
        <v>0</v>
      </c>
      <c r="AJ1239" t="b">
        <f>NOT(OR(AA1239,AB1239,AC1239,AD1239,AE1239,AF1239,AG1239,AH1239,AI1239))</f>
        <v>0</v>
      </c>
      <c r="AL1239" t="b">
        <f>OR(AA1239,AB1239,AD1239,AE1239,AF1239,AG1239,AH1239,AI1239)</f>
        <v>1</v>
      </c>
      <c r="AM1239" t="b">
        <f>IF(Table1[[#This Row],[In vivo?]],IF(Table1[[#This Row],[Cell]],FALSE,TRUE),FALSE)</f>
        <v>1</v>
      </c>
      <c r="AN1239" t="b">
        <f>AND(AC1239,AL1239)</f>
        <v>0</v>
      </c>
      <c r="AO1239" t="b">
        <f>IF(Table1[[#This Row],[Cell]],IF(Table1[[#This Row],[In vivo?]],FALSE,TRUE),FALSE)</f>
        <v>0</v>
      </c>
      <c r="AP1239" t="b">
        <f>NOT(OR(Table1[[#This Row],[In vivo?]],Table1[[#This Row],[Only in Cell]]))</f>
        <v>0</v>
      </c>
      <c r="AQ1239" t="str">
        <f>IF(OR(Table1[[#This Row],[Rodents]],Table1[[#This Row],[Human]],Table1[[#This Row],[Pig]]),OR(ISNUMBER(FIND("pulmonary",C1239)),ISNUMBER(FIND("lung",C1239))),"NA")</f>
        <v>NA</v>
      </c>
      <c r="AR1239" t="str">
        <f>IF(OR(Table1[[#This Row],[Rodents]],Table1[[#This Row],[Human]],Table1[[#This Row],[Pig]]),OR(ISNUMBER(FIND("skin",C1239)),ISNUMBER(FIND("dermal",C1239))),"NA")</f>
        <v>NA</v>
      </c>
      <c r="AS1239" t="str">
        <f>IF(OR(Table1[[#This Row],[Rodents]],Table1[[#This Row],[Human]],Table1[[#This Row],[Pig]]),OR(ISNUMBER(FIND("liver",C1239)),ISNUMBER(FIND("hepat",C1239))),"NA")</f>
        <v>NA</v>
      </c>
      <c r="AT1239" t="str">
        <f>IF(OR(Table1[[#This Row],[Rodents]],Table1[[#This Row],[Human]],Table1[[#This Row],[Pig]]),OR(ISNUMBER(FIND("kidney",C1239)),ISNUMBER(FIND("neph",C1239))),"NA")</f>
        <v>NA</v>
      </c>
      <c r="AU1239" t="str">
        <f>IF(OR(Table1[[#This Row],[Rodents]],Table1[[#This Row],[Human]],Table1[[#This Row],[Pig]]),OR(ISNUMBER(FIND("brain",C1239)),ISNUMBER(FIND("neur",C1239)),ISNUMBER(FIND("nerv",C1239))),"NA")</f>
        <v>NA</v>
      </c>
      <c r="AV1239" t="str">
        <f>IF(OR(Table1[[#This Row],[Rodents]],Table1[[#This Row],[Human]],Table1[[#This Row],[Pig]]),OR(ISNUMBER(FIND("heart",C1239)),ISNUMBER(FIND("cardi",C1239))),"NA")</f>
        <v>NA</v>
      </c>
      <c r="AW1239" t="str">
        <f>IF(OR(Table1[[#This Row],[Rodents]],Table1[[#This Row],[Human]],Table1[[#This Row],[Pig]]),OR(ISNUMBER(FIND("gastro",C1239)),ISNUMBER(FIND("intesti",C1239)),ISNUMBER(FIND("stomach",C1239))),"NA")</f>
        <v>NA</v>
      </c>
      <c r="AX1239" t="str">
        <f>IF(OR(Table1[[#This Row],[Rodents]],Table1[[#This Row],[Human]],Table1[[#This Row],[Pig]]),NOT(OR(AQ1239,AR1239,AS1239,AT1239,AU1239,AV1239,AW1239)),"NA")</f>
        <v>NA</v>
      </c>
      <c r="AY1239" t="b">
        <f>OR(ISNUMBER(FIND("SWCNT",C1239)),ISNUMBER(FIND("SWNT",C1239)),ISNUMBER(FIND("single-wall",C1239)),ISNUMBER(FIND("single wall",C1239)),ISNUMBER(FIND("Single wall",C1239)),ISNUMBER(FIND("Single-wall",C1239)),ISNUMBER(FIND("SWCNT",B1239)),ISNUMBER(FIND("SWNT",B1239)),ISNUMBER(FIND("single-wall",B1239)),ISNUMBER(FIND("single wall",B1239)),ISNUMBER(FIND("Single-wall",B1239)),ISNUMBER(FIND("Single wall",B1239)))</f>
        <v>0</v>
      </c>
      <c r="AZ1239" t="b">
        <f>OR(ISNUMBER(FIND("MWCNT",C1239)),ISNUMBER(FIND("MWNT",C1239)),ISNUMBER(FIND("multi-wall",C1239)),ISNUMBER(FIND("multi wall",C1239)),ISNUMBER(FIND("multiwall",C1239)),ISNUMBER(FIND("Multi-wall",C1239)),ISNUMBER(FIND("Multi wall",C1239)),ISNUMBER(FIND("Multiwall",C1239)),ISNUMBER(FIND("MWCNT",B1239)),ISNUMBER(FIND("MWNT",B1239)),ISNUMBER(FIND("multi-wall",B1239)),ISNUMBER(FIND("multi wall",B1239)),ISNUMBER(FIND("multiwall",B1239)),ISNUMBER(FIND("Multi-wall",B1239)),ISNUMBER(FIND("Multi wall",B1239)),ISNUMBER(FIND("Multiwall",B1239)),ISNUMBER(FIND("Double-wall",B1239)),ISNUMBER(FIND("Double wall",B1239)),ISNUMBER(FIND("Doublewall",B1239)),ISNUMBER(FIND("double-wall",B1239)),ISNUMBER(FIND("double wall",B1239)),ISNUMBER(FIND("doublewall",B1239)))</f>
        <v>1</v>
      </c>
      <c r="BA1239" t="b">
        <f>AND(Table1[[#This Row],[SWCNT]],Table1[[#This Row],[MWCNT]])</f>
        <v>0</v>
      </c>
      <c r="BB1239" t="b">
        <f>IF(Table1[[#This Row],[SWCNT]]=TRUE,FALSE,IF(Table1[[#This Row],[MWCNT]]=TRUE,FALSE,TRUE))</f>
        <v>0</v>
      </c>
      <c r="BC1239" s="18"/>
    </row>
    <row r="1240" spans="1:55" ht="203.5">
      <c r="A1240" t="s">
        <v>319</v>
      </c>
      <c r="B1240" s="2" t="s">
        <v>320</v>
      </c>
      <c r="C1240" s="16" t="s">
        <v>321</v>
      </c>
      <c r="D1240" s="17" t="s">
        <v>322</v>
      </c>
      <c r="E1240" s="2">
        <v>2022</v>
      </c>
      <c r="F1240" t="b">
        <f>OR(ISNUMBER(FIND("cytotoxic",C1240)),ISNUMBER(FIND("Cytotoxic",C1240)),ISNUMBER(FIND("cellular toxicity",C1240)),ISNUMBER(FIND("cell death",C1240)),ISNUMBER(FIND("viable",C1240)),ISNUMBER(FIND("phytotoxic",C1240)),ISNUMBER(FIND("acute toxicity",C1240)),ISNUMBER(FIND("MTT",C1240)),ISNUMBER(FIND("survival",C1240)),ISNUMBER(FIND("prolifer",C1240)),ISNUMBER(FIND("apoptosis",C1240)),ISNUMBER(FIND("neurotoxic",C1240)),ISNUMBER(FIND("  lysis ",C1240)),ISNUMBER(FIND("necrosis",C1240)),ISNUMBER(FIND("cellular death",C1240))*3,ISNUMBER(FIND("LDH",C1240)),ISNUMBER(FIND("Acute toxicity",C1240)))</f>
        <v>1</v>
      </c>
      <c r="G1240" t="b">
        <f>OR(ISNUMBER(FIND("genotoxic",C1240)),ISNUMBER(FIND("genotoxicity",C1240)),ISNUMBER(FIND("DNA damage",C1240)),ISNUMBER(FIND("DNA",C1240)),ISNUMBER(FIND("RNA",C1240)),ISNUMBER(FIND("mesothelioma",C1240)),ISNUMBER(FIND("carcino",C1240)),ISNUMBER(FIND("mutagen",C1240)),ISNUMBER(FIND("genetic",C1240)))</f>
        <v>1</v>
      </c>
      <c r="H1240" t="b">
        <f>OR(ISNUMBER(FIND("inflammatory",C1240)),ISNUMBER(FIND("inflamm",C1240)))</f>
        <v>0</v>
      </c>
      <c r="I1240" t="b">
        <f>OR(ISNUMBER(FIND("immune",C1240)),ISNUMBER(FIND("immunological",C1240)),ISNUMBER(FIND("interleuk",C1240)),ISNUMBER(FIND("platelet activation",C1240)),ISNUMBER(FIND("monocyte",C1240)),ISNUMBER(FIND("leukocyte",C1240)),ISNUMBER(FIND("cytokine",C1240)),ISNUMBER(FIND("CD4",C1240)),ISNUMBER(FIND("CD8",C1240)),ISNUMBER(FIND("T-cell",C1240)))</f>
        <v>0</v>
      </c>
      <c r="J1240" t="b">
        <f>OR(ISNUMBER(FIND("reactive oxygen",C1240)),ISNUMBER(FIND("ROS",C1240)),ISNUMBER(FIND("free radical",C1240)),ISNUMBER(FIND("oxidative stress",C1240)),ISNUMBER(FIND("peroxid",C1240)),ISNUMBER(FIND("oxidative",C1240)),ISNUMBER(FIND("antioxid",C1240)))</f>
        <v>0</v>
      </c>
      <c r="K1240" t="b">
        <f>OR(ISNUMBER(FIND("autophag",C1240)))</f>
        <v>0</v>
      </c>
      <c r="L1240" t="b">
        <f>OR(ISNUMBER(FIND("morpholog",C1240)))</f>
        <v>0</v>
      </c>
      <c r="M1240" t="b">
        <f>OR(ISNUMBER(FIND("fibrosis",C1240)),ISNUMBER(FIND("Fibrosis",C1240)),ISNUMBER(FIND("fibrot",C1240)))</f>
        <v>0</v>
      </c>
      <c r="N1240" t="b">
        <f>OR(ISNUMBER(FIND("offspring",C1240)),ISNUMBER(FIND("Parental",C1240)),ISNUMBER(FIND("parental",C1240)),ISNUMBER(FIND("germline",C1240)),ISNUMBER(FIND("reproduc",C1240)),ISNUMBER(FIND("embryo",C1240)))</f>
        <v>0</v>
      </c>
      <c r="O1240" t="b">
        <f>OR(ISNUMBER(FIND("metabol",C1240)),ISNUMBER(FIND("Metabol",C1240)),ISNUMBER(FIND("digest",C1240)),ISNUMBER(FIND("mitochon",C1240)))</f>
        <v>0</v>
      </c>
      <c r="P1240" t="b">
        <f>OR(ISNUMBER(FIND("ecotox",C1240)),ISNUMBER(FIND("Ecotox",B1240)),ISNUMBER(FIND("ecotox",B1240)),ISNUMBER(FIND("Ecotox",C1240)))</f>
        <v>0</v>
      </c>
      <c r="Q1240" t="b">
        <f>OR(ISNUMBER(FIND("Bioaccum",C1240)),ISNUMBER(FIND("bioaccum",C1240)),ISNUMBER(FIND("accum",C1240)))</f>
        <v>1</v>
      </c>
      <c r="R1240" t="b">
        <f>OR(ISNUMBER(FIND("Occupation",C1240)),ISNUMBER(FIND("occupation",C1240)),ISNUMBER(FIND("worker",C1240)),ISNUMBER(FIND("workforce",C1240)))</f>
        <v>0</v>
      </c>
      <c r="S1240" t="b">
        <f>NOT(OR(F1240,G1240,H1240,I1240,J1240,K1240,L1240,M1240,N1240,O1240,P1240,Q1240,R1240))</f>
        <v>0</v>
      </c>
      <c r="U1240" t="b">
        <f>OR(Table1[[#This Row],[Inflammation]],Table1[[#This Row],[Immune]])</f>
        <v>0</v>
      </c>
      <c r="V1240" t="str">
        <f>IF(OR(Table1[[#This Row],[Rodents]],Table1[[#This Row],[Human]],Table1[[#This Row],[Pig]]),OR(ISNUMBER(FIND("intratrach",C1240)),ISNUMBER(FIND("nasal ",C1240)),ISNUMBER(FIND("instill",C1240))),"NA")</f>
        <v>NA</v>
      </c>
      <c r="W1240" t="str">
        <f>IF(OR(Table1[[#This Row],[Rodents]],Table1[[#This Row],[Human]],Table1[[#This Row],[Pig]]),OR(ISNUMBER(FIND("dermal",C1240)),ISNUMBER(FIND("skin ",C1240))),"NA")</f>
        <v>NA</v>
      </c>
      <c r="X1240" t="str">
        <f>IF(OR(Table1[[#This Row],[Rodents]],Table1[[#This Row],[Human]],Table1[[#This Row],[Pig]]),OR(ISNUMBER(FIND("injected",C1240)),ISNUMBER(FIND("periton",C1240)),ISNUMBER(FIND("intrascrot",C1240))),"NA")</f>
        <v>NA</v>
      </c>
      <c r="Y1240" t="str">
        <f>IF(OR(Table1[[#This Row],[Rodents]],Table1[[#This Row],[Human]],Table1[[#This Row],[Pig]]),NOT(OR(Table1[[#This Row],[Inhaled/Intratracheal/intranasal]],Table1[[#This Row],[Dermal]],Table1[[#This Row],[Injected]])),"NA")</f>
        <v>NA</v>
      </c>
      <c r="AA1240" t="b">
        <f>OR(ISNUMBER(FIND("fish ",C1240)),ISNUMBER(FIND("Fish ",C1240)),ISNUMBER(FIND("aquatic",C1240)),ISNUMBER(FIND("daphnids",C1240)),ISNUMBER(FIND("Carcinus maenas",C1240)),ISNUMBER(FIND("Daphnia",C1240)),ISNUMBER(FIND("Ruditapes philippinarum",C1240)),ISNUMBER(FIND("daphnia",C1240)),ISNUMBER(FIND("marine",C1240)),ISNUMBER(FIND("mussel",C1240)),ISNUMBER(FIND("algae",C1240)),ISNUMBER(FIND("Donax faba",C1240)),ISNUMBER(FIND("estuarine",C1240)),ISNUMBER(FIND("snail",C1240)),ISNUMBER(FIND("Prorocentrum donghaiense",C1240)) )</f>
        <v>0</v>
      </c>
      <c r="AB1240" t="b">
        <f>OR(ISNUMBER(FIND(" rat ",C1240)),ISNUMBER(FIND(" rats ",C1240)),ISNUMBER(FIND(" Rats ",C1240)),ISNUMBER(FIND(" Rat ",C1240)),ISNUMBER(FIND(" rat.",C1240)),ISNUMBER(FIND(" rats.",C1240)),ISNUMBER(FIND("mouse",C1240)),ISNUMBER(FIND("mice",C1240)), ISNUMBER(FIND(" Mice",C1240)))</f>
        <v>0</v>
      </c>
      <c r="AC1240" t="b">
        <f>OR(ISNUMBER(FIND(" cell ",C1240)),ISNUMBER(FIND("fibroblast",C1240)),ISNUMBER(FIND("macrophage",C1240)),ISNUMBER(FIND("epithelial",C1240)),ISNUMBER(FIND("endothelial",C1240)),ISNUMBER(FIND("neuron",C1240)),ISNUMBER(FIND(" cells ",C1240)),ISNUMBER(FIND("RBC",C1240)),ISNUMBER(FIND("mitochond",C1240)),ISNUMBER(FIND("adipocyte",C1240)),ISNUMBER(FIND("osteo",C1240)),ISNUMBER(FIND("keratin",C1240)),ISNUMBER(FIND(" cell's ",C1240)),ISNUMBER(FIND("eukary",C1240)),ISNUMBER(FIND("sperm",C1240)))</f>
        <v>1</v>
      </c>
      <c r="AD1240" t="b">
        <f>OR(ISNUMBER(FIND("human",B1240)),ISNUMBER(FIND("workers",B1240)),ISNUMBER(FIND("workforces",B1240)),ISNUMBER(FIND("occupational",B1240)),ISNUMBER(FIND("Case report",B1240)),ISNUMBER(FIND("Workplaces",B1240)),ISNUMBER(FIND("worker",B1240)))</f>
        <v>0</v>
      </c>
      <c r="AE1240" t="b">
        <f>OR(ISNUMBER(FIND(" plant ",C1240)),ISNUMBER(FIND("Plant ",C1240)),ISNUMBER(FIND("tomato",C1240)),ISNUMBER(FIND("plants",C1240)),ISNUMBER(FIND("Plants",C1240)),ISNUMBER(FIND("algae",C1240)),ISNUMBER(FIND("lettuce",C1240)),ISNUMBER(FIND("green gram sprouts ",C1240)),ISNUMBER(FIND("Cucurbita pepo",C1240)),ISNUMBER(FIND("bean ",C1240)),ISNUMBER(FIND("chloroplast",C1240)),ISNUMBER(FIND("chlorophyll",C1240)),ISNUMBER(FIND("seedling",C1240)),ISNUMBER(FIND("canola",C1240)),ISNUMBER(FIND("shoot",C1240)),ISNUMBER(FIND("photosynthes",C1240)),ISNUMBER(FIND(" leaves ",C1240)),,ISNUMBER(FIND("agriculture",C1240)),ISNUMBER(FIND(" crops ",C1240)))</f>
        <v>0</v>
      </c>
      <c r="AF1240" t="b">
        <f>OR(ISNUMBER(FIND("bacteria",C1240)),ISNUMBER(FIND("Bacteria",C1240)),ISNUMBER(FIND("Bacterium",C1240)),ISNUMBER(FIND("bacterium",C1240)),ISNUMBER(FIND(" coli ",C1240)))</f>
        <v>0</v>
      </c>
      <c r="AG1240" t="b">
        <f>OR(ISNUMBER(FIND("fungi",C1240)),ISNUMBER(FIND("Fungi",C1240)),ISNUMBER(FIND("fungus",C1240)),ISNUMBER(FIND("Fungus",C1240)),ISNUMBER(FIND("mushroom",C1240)),ISNUMBER(FIND("Mushroom",C1240)),ISNUMBER(FIND(" mold ",C1240)))</f>
        <v>0</v>
      </c>
      <c r="AH1240" t="b">
        <f>OR(ISNUMBER(FIND("Pig ",C1240)),ISNUMBER(FIND("pig ",C1240)),ISNUMBER(FIND("Pigs ",C1240)),ISNUMBER(FIND("pigs ",C1240)))</f>
        <v>0</v>
      </c>
      <c r="AI1240" t="b">
        <f>OR(ISNUMBER(FIND(" C. elegans",C1240)),ISNUMBER(FIND("Caenorhabditis elegans",C1240)),ISNUMBER(FIND("earthworms",C1240)),ISNUMBER(FIND(" Ficopomatus enigmaticus",C1240)),ISNUMBER(FIND("larva",C1240)),ISNUMBER(FIND("Lumbriculus variegatus",C1240)),ISNUMBER(FIND("nematode",C1240)))</f>
        <v>0</v>
      </c>
      <c r="AJ1240" t="b">
        <f>NOT(OR(AA1240,AB1240,AC1240,AD1240,AE1240,AF1240,AG1240,AH1240,AI1240))</f>
        <v>0</v>
      </c>
      <c r="AL1240" t="b">
        <f>OR(AA1240,AB1240,AD1240,AE1240,AF1240,AG1240,AH1240,AI1240)</f>
        <v>0</v>
      </c>
      <c r="AM1240" t="b">
        <f>IF(Table1[[#This Row],[In vivo?]],IF(Table1[[#This Row],[Cell]],FALSE,TRUE),FALSE)</f>
        <v>0</v>
      </c>
      <c r="AN1240" t="b">
        <f>AND(AC1240,AL1240)</f>
        <v>0</v>
      </c>
      <c r="AO1240" t="b">
        <f>IF(Table1[[#This Row],[Cell]],IF(Table1[[#This Row],[In vivo?]],FALSE,TRUE),FALSE)</f>
        <v>1</v>
      </c>
      <c r="AP1240" t="b">
        <f>NOT(OR(Table1[[#This Row],[In vivo?]],Table1[[#This Row],[Only in Cell]]))</f>
        <v>0</v>
      </c>
      <c r="AQ1240" t="str">
        <f>IF(OR(Table1[[#This Row],[Rodents]],Table1[[#This Row],[Human]],Table1[[#This Row],[Pig]]),OR(ISNUMBER(FIND("pulmonary",C1240)),ISNUMBER(FIND("lung",C1240))),"NA")</f>
        <v>NA</v>
      </c>
      <c r="AR1240" t="str">
        <f>IF(OR(Table1[[#This Row],[Rodents]],Table1[[#This Row],[Human]],Table1[[#This Row],[Pig]]),OR(ISNUMBER(FIND("skin",C1240)),ISNUMBER(FIND("dermal",C1240))),"NA")</f>
        <v>NA</v>
      </c>
      <c r="AS1240" t="str">
        <f>IF(OR(Table1[[#This Row],[Rodents]],Table1[[#This Row],[Human]],Table1[[#This Row],[Pig]]),OR(ISNUMBER(FIND("liver",C1240)),ISNUMBER(FIND("hepat",C1240))),"NA")</f>
        <v>NA</v>
      </c>
      <c r="AT1240" t="str">
        <f>IF(OR(Table1[[#This Row],[Rodents]],Table1[[#This Row],[Human]],Table1[[#This Row],[Pig]]),OR(ISNUMBER(FIND("kidney",C1240)),ISNUMBER(FIND("neph",C1240))),"NA")</f>
        <v>NA</v>
      </c>
      <c r="AU1240" t="str">
        <f>IF(OR(Table1[[#This Row],[Rodents]],Table1[[#This Row],[Human]],Table1[[#This Row],[Pig]]),OR(ISNUMBER(FIND("brain",C1240)),ISNUMBER(FIND("neur",C1240)),ISNUMBER(FIND("nerv",C1240))),"NA")</f>
        <v>NA</v>
      </c>
      <c r="AV1240" t="str">
        <f>IF(OR(Table1[[#This Row],[Rodents]],Table1[[#This Row],[Human]],Table1[[#This Row],[Pig]]),OR(ISNUMBER(FIND("heart",C1240)),ISNUMBER(FIND("cardi",C1240))),"NA")</f>
        <v>NA</v>
      </c>
      <c r="AW1240" t="str">
        <f>IF(OR(Table1[[#This Row],[Rodents]],Table1[[#This Row],[Human]],Table1[[#This Row],[Pig]]),OR(ISNUMBER(FIND("gastro",C1240)),ISNUMBER(FIND("intesti",C1240)),ISNUMBER(FIND("stomach",C1240))),"NA")</f>
        <v>NA</v>
      </c>
      <c r="AX1240" t="str">
        <f>IF(OR(Table1[[#This Row],[Rodents]],Table1[[#This Row],[Human]],Table1[[#This Row],[Pig]]),NOT(OR(AQ1240,AR1240,AS1240,AT1240,AU1240,AV1240,AW1240)),"NA")</f>
        <v>NA</v>
      </c>
      <c r="AY1240" t="b">
        <f>OR(ISNUMBER(FIND("SWCNT",C1240)),ISNUMBER(FIND("SWNT",C1240)),ISNUMBER(FIND("single-wall",C1240)),ISNUMBER(FIND("single wall",C1240)),ISNUMBER(FIND("Single wall",C1240)),ISNUMBER(FIND("Single-wall",C1240)),ISNUMBER(FIND("SWCNT",B1240)),ISNUMBER(FIND("SWNT",B1240)),ISNUMBER(FIND("single-wall",B1240)),ISNUMBER(FIND("single wall",B1240)),ISNUMBER(FIND("Single-wall",B1240)),ISNUMBER(FIND("Single wall",B1240)))</f>
        <v>1</v>
      </c>
      <c r="AZ1240" t="b">
        <f>OR(ISNUMBER(FIND("MWCNT",C1240)),ISNUMBER(FIND("MWNT",C1240)),ISNUMBER(FIND("multi-wall",C1240)),ISNUMBER(FIND("multi wall",C1240)),ISNUMBER(FIND("multiwall",C1240)),ISNUMBER(FIND("Multi-wall",C1240)),ISNUMBER(FIND("Multi wall",C1240)),ISNUMBER(FIND("Multiwall",C1240)),ISNUMBER(FIND("MWCNT",B1240)),ISNUMBER(FIND("MWNT",B1240)),ISNUMBER(FIND("multi-wall",B1240)),ISNUMBER(FIND("multi wall",B1240)),ISNUMBER(FIND("multiwall",B1240)),ISNUMBER(FIND("Multi-wall",B1240)),ISNUMBER(FIND("Multi wall",B1240)),ISNUMBER(FIND("Multiwall",B1240)),ISNUMBER(FIND("Double-wall",B1240)),ISNUMBER(FIND("Double wall",B1240)),ISNUMBER(FIND("Doublewall",B1240)),ISNUMBER(FIND("double-wall",B1240)),ISNUMBER(FIND("double wall",B1240)),ISNUMBER(FIND("doublewall",B1240)))</f>
        <v>0</v>
      </c>
      <c r="BA1240" t="b">
        <f>AND(Table1[[#This Row],[SWCNT]],Table1[[#This Row],[MWCNT]])</f>
        <v>0</v>
      </c>
      <c r="BB1240" t="b">
        <f>IF(Table1[[#This Row],[SWCNT]]=TRUE,FALSE,IF(Table1[[#This Row],[MWCNT]]=TRUE,FALSE,TRUE))</f>
        <v>0</v>
      </c>
      <c r="BC1240" s="18"/>
    </row>
    <row r="1241" spans="1:55" ht="222">
      <c r="A1241" t="s">
        <v>326</v>
      </c>
      <c r="B1241" s="2" t="s">
        <v>327</v>
      </c>
      <c r="C1241" s="16" t="s">
        <v>328</v>
      </c>
      <c r="D1241" s="17" t="s">
        <v>42</v>
      </c>
      <c r="E1241" s="2">
        <v>2022</v>
      </c>
      <c r="F1241" t="b">
        <f>OR(ISNUMBER(FIND("cytotoxic",C1241)),ISNUMBER(FIND("Cytotoxic",C1241)),ISNUMBER(FIND("cellular toxicity",C1241)),ISNUMBER(FIND("cell death",C1241)),ISNUMBER(FIND("viable",C1241)),ISNUMBER(FIND("phytotoxic",C1241)),ISNUMBER(FIND("acute toxicity",C1241)),ISNUMBER(FIND("MTT",C1241)),ISNUMBER(FIND("survival",C1241)),ISNUMBER(FIND("prolifer",C1241)),ISNUMBER(FIND("apoptosis",C1241)),ISNUMBER(FIND("neurotoxic",C1241)),ISNUMBER(FIND("  lysis ",C1241)),ISNUMBER(FIND("necrosis",C1241)),ISNUMBER(FIND("cellular death",C1241))*3,ISNUMBER(FIND("LDH",C1241)),ISNUMBER(FIND("Acute toxicity",C1241)))</f>
        <v>1</v>
      </c>
      <c r="G1241" t="b">
        <f>OR(ISNUMBER(FIND("genotoxic",C1241)),ISNUMBER(FIND("genotoxicity",C1241)),ISNUMBER(FIND("DNA damage",C1241)),ISNUMBER(FIND("DNA",C1241)),ISNUMBER(FIND("RNA",C1241)),ISNUMBER(FIND("mesothelioma",C1241)),ISNUMBER(FIND("carcino",C1241)),ISNUMBER(FIND("mutagen",C1241)),ISNUMBER(FIND("genetic",C1241)))</f>
        <v>1</v>
      </c>
      <c r="H1241" t="b">
        <f>OR(ISNUMBER(FIND("inflammatory",C1241)),ISNUMBER(FIND("inflamm",C1241)))</f>
        <v>0</v>
      </c>
      <c r="I1241" t="b">
        <f>OR(ISNUMBER(FIND("immune",C1241)),ISNUMBER(FIND("immunological",C1241)),ISNUMBER(FIND("interleuk",C1241)),ISNUMBER(FIND("platelet activation",C1241)),ISNUMBER(FIND("monocyte",C1241)),ISNUMBER(FIND("leukocyte",C1241)),ISNUMBER(FIND("cytokine",C1241)),ISNUMBER(FIND("CD4",C1241)),ISNUMBER(FIND("CD8",C1241)),ISNUMBER(FIND("T-cell",C1241)))</f>
        <v>1</v>
      </c>
      <c r="J1241" t="b">
        <f>OR(ISNUMBER(FIND("reactive oxygen",C1241)),ISNUMBER(FIND("ROS",C1241)),ISNUMBER(FIND("free radical",C1241)),ISNUMBER(FIND("oxidative stress",C1241)),ISNUMBER(FIND("peroxid",C1241)),ISNUMBER(FIND("oxidative",C1241)),ISNUMBER(FIND("antioxid",C1241)))</f>
        <v>1</v>
      </c>
      <c r="K1241" t="b">
        <f>OR(ISNUMBER(FIND("autophag",C1241)))</f>
        <v>0</v>
      </c>
      <c r="L1241" t="b">
        <f>OR(ISNUMBER(FIND("morpholog",C1241)))</f>
        <v>0</v>
      </c>
      <c r="M1241" t="b">
        <f>OR(ISNUMBER(FIND("fibrosis",C1241)),ISNUMBER(FIND("Fibrosis",C1241)),ISNUMBER(FIND("fibrot",C1241)))</f>
        <v>0</v>
      </c>
      <c r="N1241" t="b">
        <f>OR(ISNUMBER(FIND("offspring",C1241)),ISNUMBER(FIND("Parental",C1241)),ISNUMBER(FIND("parental",C1241)),ISNUMBER(FIND("germline",C1241)),ISNUMBER(FIND("reproduc",C1241)),ISNUMBER(FIND("embryo",C1241)))</f>
        <v>0</v>
      </c>
      <c r="O1241" t="b">
        <f>OR(ISNUMBER(FIND("metabol",C1241)),ISNUMBER(FIND("Metabol",C1241)),ISNUMBER(FIND("digest",C1241)),ISNUMBER(FIND("mitochon",C1241)))</f>
        <v>0</v>
      </c>
      <c r="P1241" t="b">
        <f>OR(ISNUMBER(FIND("ecotox",C1241)),ISNUMBER(FIND("Ecotox",B1241)),ISNUMBER(FIND("ecotox",B1241)),ISNUMBER(FIND("Ecotox",C1241)))</f>
        <v>0</v>
      </c>
      <c r="Q1241" t="b">
        <f>OR(ISNUMBER(FIND("Bioaccum",C1241)),ISNUMBER(FIND("bioaccum",C1241)),ISNUMBER(FIND("accum",C1241)))</f>
        <v>0</v>
      </c>
      <c r="R1241" t="b">
        <f>OR(ISNUMBER(FIND("Occupation",C1241)),ISNUMBER(FIND("occupation",C1241)),ISNUMBER(FIND("worker",C1241)),ISNUMBER(FIND("workforce",C1241)))</f>
        <v>0</v>
      </c>
      <c r="S1241" t="b">
        <f>NOT(OR(F1241,G1241,H1241,I1241,J1241,K1241,L1241,M1241,N1241,O1241,P1241,Q1241,R1241))</f>
        <v>0</v>
      </c>
      <c r="U1241" t="b">
        <f>OR(Table1[[#This Row],[Inflammation]],Table1[[#This Row],[Immune]])</f>
        <v>1</v>
      </c>
      <c r="V1241" t="str">
        <f>IF(OR(Table1[[#This Row],[Rodents]],Table1[[#This Row],[Human]],Table1[[#This Row],[Pig]]),OR(ISNUMBER(FIND("intratrach",C1241)),ISNUMBER(FIND("nasal ",C1241)),ISNUMBER(FIND("instill",C1241))),"NA")</f>
        <v>NA</v>
      </c>
      <c r="W1241" t="str">
        <f>IF(OR(Table1[[#This Row],[Rodents]],Table1[[#This Row],[Human]],Table1[[#This Row],[Pig]]),OR(ISNUMBER(FIND("dermal",C1241)),ISNUMBER(FIND("skin ",C1241))),"NA")</f>
        <v>NA</v>
      </c>
      <c r="X1241" t="str">
        <f>IF(OR(Table1[[#This Row],[Rodents]],Table1[[#This Row],[Human]],Table1[[#This Row],[Pig]]),OR(ISNUMBER(FIND("injected",C1241)),ISNUMBER(FIND("periton",C1241)),ISNUMBER(FIND("intrascrot",C1241))),"NA")</f>
        <v>NA</v>
      </c>
      <c r="Y1241" t="str">
        <f>IF(OR(Table1[[#This Row],[Rodents]],Table1[[#This Row],[Human]],Table1[[#This Row],[Pig]]),NOT(OR(Table1[[#This Row],[Inhaled/Intratracheal/intranasal]],Table1[[#This Row],[Dermal]],Table1[[#This Row],[Injected]])),"NA")</f>
        <v>NA</v>
      </c>
      <c r="AA1241" t="b">
        <f>OR(ISNUMBER(FIND("fish ",C1241)),ISNUMBER(FIND("Fish ",C1241)),ISNUMBER(FIND("aquatic",C1241)),ISNUMBER(FIND("daphnids",C1241)),ISNUMBER(FIND("Carcinus maenas",C1241)),ISNUMBER(FIND("Daphnia",C1241)),ISNUMBER(FIND("Ruditapes philippinarum",C1241)),ISNUMBER(FIND("daphnia",C1241)),ISNUMBER(FIND("marine",C1241)),ISNUMBER(FIND("mussel",C1241)),ISNUMBER(FIND("algae",C1241)),ISNUMBER(FIND("Donax faba",C1241)),ISNUMBER(FIND("estuarine",C1241)),ISNUMBER(FIND("snail",C1241)),ISNUMBER(FIND("Prorocentrum donghaiense",C1241)) )</f>
        <v>0</v>
      </c>
      <c r="AB1241" t="b">
        <f>OR(ISNUMBER(FIND(" rat ",C1241)),ISNUMBER(FIND(" rats ",C1241)),ISNUMBER(FIND(" Rats ",C1241)),ISNUMBER(FIND(" Rat ",C1241)),ISNUMBER(FIND(" rat.",C1241)),ISNUMBER(FIND(" rats.",C1241)),ISNUMBER(FIND("mouse",C1241)),ISNUMBER(FIND("mice",C1241)), ISNUMBER(FIND(" Mice",C1241)))</f>
        <v>0</v>
      </c>
      <c r="AC1241" t="b">
        <f>OR(ISNUMBER(FIND(" cell ",C1241)),ISNUMBER(FIND("fibroblast",C1241)),ISNUMBER(FIND("macrophage",C1241)),ISNUMBER(FIND("epithelial",C1241)),ISNUMBER(FIND("endothelial",C1241)),ISNUMBER(FIND("neuron",C1241)),ISNUMBER(FIND(" cells ",C1241)),ISNUMBER(FIND("RBC",C1241)),ISNUMBER(FIND("mitochond",C1241)),ISNUMBER(FIND("adipocyte",C1241)),ISNUMBER(FIND("osteo",C1241)),ISNUMBER(FIND("keratin",C1241)),ISNUMBER(FIND(" cell's ",C1241)),ISNUMBER(FIND("eukary",C1241)),ISNUMBER(FIND("sperm",C1241)))</f>
        <v>1</v>
      </c>
      <c r="AD1241" t="b">
        <f>OR(ISNUMBER(FIND("human",B1241)),ISNUMBER(FIND("workers",B1241)),ISNUMBER(FIND("workforces",B1241)),ISNUMBER(FIND("occupational",B1241)),ISNUMBER(FIND("Case report",B1241)),ISNUMBER(FIND("Workplaces",B1241)),ISNUMBER(FIND("worker",B1241)))</f>
        <v>0</v>
      </c>
      <c r="AE1241" t="b">
        <f>OR(ISNUMBER(FIND(" plant ",C1241)),ISNUMBER(FIND("Plant ",C1241)),ISNUMBER(FIND("tomato",C1241)),ISNUMBER(FIND("plants",C1241)),ISNUMBER(FIND("Plants",C1241)),ISNUMBER(FIND("algae",C1241)),ISNUMBER(FIND("lettuce",C1241)),ISNUMBER(FIND("green gram sprouts ",C1241)),ISNUMBER(FIND("Cucurbita pepo",C1241)),ISNUMBER(FIND("bean ",C1241)),ISNUMBER(FIND("chloroplast",C1241)),ISNUMBER(FIND("chlorophyll",C1241)),ISNUMBER(FIND("seedling",C1241)),ISNUMBER(FIND("canola",C1241)),ISNUMBER(FIND("shoot",C1241)),ISNUMBER(FIND("photosynthes",C1241)),ISNUMBER(FIND(" leaves ",C1241)),,ISNUMBER(FIND("agriculture",C1241)),ISNUMBER(FIND(" crops ",C1241)))</f>
        <v>0</v>
      </c>
      <c r="AF1241" t="b">
        <f>OR(ISNUMBER(FIND("bacteria",C1241)),ISNUMBER(FIND("Bacteria",C1241)),ISNUMBER(FIND("Bacterium",C1241)),ISNUMBER(FIND("bacterium",C1241)),ISNUMBER(FIND(" coli ",C1241)))</f>
        <v>0</v>
      </c>
      <c r="AG1241" t="b">
        <f>OR(ISNUMBER(FIND("fungi",C1241)),ISNUMBER(FIND("Fungi",C1241)),ISNUMBER(FIND("fungus",C1241)),ISNUMBER(FIND("Fungus",C1241)),ISNUMBER(FIND("mushroom",C1241)),ISNUMBER(FIND("Mushroom",C1241)),ISNUMBER(FIND(" mold ",C1241)))</f>
        <v>0</v>
      </c>
      <c r="AH1241" t="b">
        <f>OR(ISNUMBER(FIND("Pig ",C1241)),ISNUMBER(FIND("pig ",C1241)),ISNUMBER(FIND("Pigs ",C1241)),ISNUMBER(FIND("pigs ",C1241)))</f>
        <v>0</v>
      </c>
      <c r="AI1241" t="b">
        <f>OR(ISNUMBER(FIND(" C. elegans",C1241)),ISNUMBER(FIND("Caenorhabditis elegans",C1241)),ISNUMBER(FIND("earthworms",C1241)),ISNUMBER(FIND(" Ficopomatus enigmaticus",C1241)),ISNUMBER(FIND("larva",C1241)),ISNUMBER(FIND("Lumbriculus variegatus",C1241)),ISNUMBER(FIND("nematode",C1241)))</f>
        <v>0</v>
      </c>
      <c r="AJ1241" t="b">
        <f>NOT(OR(AA1241,AB1241,AC1241,AD1241,AE1241,AF1241,AG1241,AH1241,AI1241))</f>
        <v>0</v>
      </c>
      <c r="AL1241" t="b">
        <f>OR(AA1241,AB1241,AD1241,AE1241,AF1241,AG1241,AH1241,AI1241)</f>
        <v>0</v>
      </c>
      <c r="AM1241" t="b">
        <f>IF(Table1[[#This Row],[In vivo?]],IF(Table1[[#This Row],[Cell]],FALSE,TRUE),FALSE)</f>
        <v>0</v>
      </c>
      <c r="AN1241" t="b">
        <f>AND(AC1241,AL1241)</f>
        <v>0</v>
      </c>
      <c r="AO1241" t="b">
        <f>IF(Table1[[#This Row],[Cell]],IF(Table1[[#This Row],[In vivo?]],FALSE,TRUE),FALSE)</f>
        <v>1</v>
      </c>
      <c r="AP1241" t="b">
        <f>NOT(OR(Table1[[#This Row],[In vivo?]],Table1[[#This Row],[Only in Cell]]))</f>
        <v>0</v>
      </c>
      <c r="AQ1241" t="str">
        <f>IF(OR(Table1[[#This Row],[Rodents]],Table1[[#This Row],[Human]],Table1[[#This Row],[Pig]]),OR(ISNUMBER(FIND("pulmonary",C1241)),ISNUMBER(FIND("lung",C1241))),"NA")</f>
        <v>NA</v>
      </c>
      <c r="AR1241" t="str">
        <f>IF(OR(Table1[[#This Row],[Rodents]],Table1[[#This Row],[Human]],Table1[[#This Row],[Pig]]),OR(ISNUMBER(FIND("skin",C1241)),ISNUMBER(FIND("dermal",C1241))),"NA")</f>
        <v>NA</v>
      </c>
      <c r="AS1241" t="str">
        <f>IF(OR(Table1[[#This Row],[Rodents]],Table1[[#This Row],[Human]],Table1[[#This Row],[Pig]]),OR(ISNUMBER(FIND("liver",C1241)),ISNUMBER(FIND("hepat",C1241))),"NA")</f>
        <v>NA</v>
      </c>
      <c r="AT1241" t="str">
        <f>IF(OR(Table1[[#This Row],[Rodents]],Table1[[#This Row],[Human]],Table1[[#This Row],[Pig]]),OR(ISNUMBER(FIND("kidney",C1241)),ISNUMBER(FIND("neph",C1241))),"NA")</f>
        <v>NA</v>
      </c>
      <c r="AU1241" t="str">
        <f>IF(OR(Table1[[#This Row],[Rodents]],Table1[[#This Row],[Human]],Table1[[#This Row],[Pig]]),OR(ISNUMBER(FIND("brain",C1241)),ISNUMBER(FIND("neur",C1241)),ISNUMBER(FIND("nerv",C1241))),"NA")</f>
        <v>NA</v>
      </c>
      <c r="AV1241" t="str">
        <f>IF(OR(Table1[[#This Row],[Rodents]],Table1[[#This Row],[Human]],Table1[[#This Row],[Pig]]),OR(ISNUMBER(FIND("heart",C1241)),ISNUMBER(FIND("cardi",C1241))),"NA")</f>
        <v>NA</v>
      </c>
      <c r="AW1241" t="str">
        <f>IF(OR(Table1[[#This Row],[Rodents]],Table1[[#This Row],[Human]],Table1[[#This Row],[Pig]]),OR(ISNUMBER(FIND("gastro",C1241)),ISNUMBER(FIND("intesti",C1241)),ISNUMBER(FIND("stomach",C1241))),"NA")</f>
        <v>NA</v>
      </c>
      <c r="AX1241" t="str">
        <f>IF(OR(Table1[[#This Row],[Rodents]],Table1[[#This Row],[Human]],Table1[[#This Row],[Pig]]),NOT(OR(AQ1241,AR1241,AS1241,AT1241,AU1241,AV1241,AW1241)),"NA")</f>
        <v>NA</v>
      </c>
      <c r="AY1241" t="b">
        <f>OR(ISNUMBER(FIND("SWCNT",C1241)),ISNUMBER(FIND("SWNT",C1241)),ISNUMBER(FIND("single-wall",C1241)),ISNUMBER(FIND("single wall",C1241)),ISNUMBER(FIND("Single wall",C1241)),ISNUMBER(FIND("Single-wall",C1241)),ISNUMBER(FIND("SWCNT",B1241)),ISNUMBER(FIND("SWNT",B1241)),ISNUMBER(FIND("single-wall",B1241)),ISNUMBER(FIND("single wall",B1241)),ISNUMBER(FIND("Single-wall",B1241)),ISNUMBER(FIND("Single wall",B1241)))</f>
        <v>0</v>
      </c>
      <c r="AZ1241" t="b">
        <f>OR(ISNUMBER(FIND("MWCNT",C1241)),ISNUMBER(FIND("MWNT",C1241)),ISNUMBER(FIND("multi-wall",C1241)),ISNUMBER(FIND("multi wall",C1241)),ISNUMBER(FIND("multiwall",C1241)),ISNUMBER(FIND("Multi-wall",C1241)),ISNUMBER(FIND("Multi wall",C1241)),ISNUMBER(FIND("Multiwall",C1241)),ISNUMBER(FIND("MWCNT",B1241)),ISNUMBER(FIND("MWNT",B1241)),ISNUMBER(FIND("multi-wall",B1241)),ISNUMBER(FIND("multi wall",B1241)),ISNUMBER(FIND("multiwall",B1241)),ISNUMBER(FIND("Multi-wall",B1241)),ISNUMBER(FIND("Multi wall",B1241)),ISNUMBER(FIND("Multiwall",B1241)),ISNUMBER(FIND("Double-wall",B1241)),ISNUMBER(FIND("Double wall",B1241)),ISNUMBER(FIND("Doublewall",B1241)),ISNUMBER(FIND("double-wall",B1241)),ISNUMBER(FIND("double wall",B1241)),ISNUMBER(FIND("doublewall",B1241)))</f>
        <v>1</v>
      </c>
      <c r="BA1241" t="b">
        <f>AND(Table1[[#This Row],[SWCNT]],Table1[[#This Row],[MWCNT]])</f>
        <v>0</v>
      </c>
      <c r="BB1241" t="b">
        <f>IF(Table1[[#This Row],[SWCNT]]=TRUE,FALSE,IF(Table1[[#This Row],[MWCNT]]=TRUE,FALSE,TRUE))</f>
        <v>0</v>
      </c>
      <c r="BC1241" s="18"/>
    </row>
    <row r="1242" spans="1:55" ht="222">
      <c r="A1242" t="s">
        <v>329</v>
      </c>
      <c r="B1242" s="2" t="s">
        <v>330</v>
      </c>
      <c r="C1242" s="16" t="s">
        <v>331</v>
      </c>
      <c r="D1242" s="17" t="s">
        <v>22</v>
      </c>
      <c r="E1242" s="2">
        <v>2022</v>
      </c>
      <c r="F1242" t="b">
        <f>OR(ISNUMBER(FIND("cytotoxic",C1242)),ISNUMBER(FIND("Cytotoxic",C1242)),ISNUMBER(FIND("cellular toxicity",C1242)),ISNUMBER(FIND("cell death",C1242)),ISNUMBER(FIND("viable",C1242)),ISNUMBER(FIND("phytotoxic",C1242)),ISNUMBER(FIND("acute toxicity",C1242)),ISNUMBER(FIND("MTT",C1242)),ISNUMBER(FIND("survival",C1242)),ISNUMBER(FIND("prolifer",C1242)),ISNUMBER(FIND("apoptosis",C1242)),ISNUMBER(FIND("neurotoxic",C1242)),ISNUMBER(FIND("  lysis ",C1242)),ISNUMBER(FIND("necrosis",C1242)),ISNUMBER(FIND("cellular death",C1242))*3,ISNUMBER(FIND("LDH",C1242)),ISNUMBER(FIND("Acute toxicity",C1242)))</f>
        <v>1</v>
      </c>
      <c r="G1242" t="b">
        <f>OR(ISNUMBER(FIND("genotoxic",C1242)),ISNUMBER(FIND("genotoxicity",C1242)),ISNUMBER(FIND("DNA damage",C1242)),ISNUMBER(FIND("DNA",C1242)),ISNUMBER(FIND("RNA",C1242)),ISNUMBER(FIND("mesothelioma",C1242)),ISNUMBER(FIND("carcino",C1242)),ISNUMBER(FIND("mutagen",C1242)),ISNUMBER(FIND("genetic",C1242)))</f>
        <v>0</v>
      </c>
      <c r="H1242" t="b">
        <f>OR(ISNUMBER(FIND("inflammatory",C1242)),ISNUMBER(FIND("inflamm",C1242)))</f>
        <v>0</v>
      </c>
      <c r="I1242" t="b">
        <f>OR(ISNUMBER(FIND("immune",C1242)),ISNUMBER(FIND("immunological",C1242)),ISNUMBER(FIND("interleuk",C1242)),ISNUMBER(FIND("platelet activation",C1242)),ISNUMBER(FIND("monocyte",C1242)),ISNUMBER(FIND("leukocyte",C1242)),ISNUMBER(FIND("cytokine",C1242)),ISNUMBER(FIND("CD4",C1242)),ISNUMBER(FIND("CD8",C1242)),ISNUMBER(FIND("T-cell",C1242)))</f>
        <v>0</v>
      </c>
      <c r="J1242" t="b">
        <f>OR(ISNUMBER(FIND("reactive oxygen",C1242)),ISNUMBER(FIND("ROS",C1242)),ISNUMBER(FIND("free radical",C1242)),ISNUMBER(FIND("oxidative stress",C1242)),ISNUMBER(FIND("peroxid",C1242)),ISNUMBER(FIND("oxidative",C1242)),ISNUMBER(FIND("antioxid",C1242)))</f>
        <v>0</v>
      </c>
      <c r="K1242" t="b">
        <f>OR(ISNUMBER(FIND("autophag",C1242)))</f>
        <v>0</v>
      </c>
      <c r="L1242" t="b">
        <f>OR(ISNUMBER(FIND("morpholog",C1242)))</f>
        <v>0</v>
      </c>
      <c r="M1242" t="b">
        <f>OR(ISNUMBER(FIND("fibrosis",C1242)),ISNUMBER(FIND("Fibrosis",C1242)),ISNUMBER(FIND("fibrot",C1242)))</f>
        <v>0</v>
      </c>
      <c r="N1242" t="b">
        <f>OR(ISNUMBER(FIND("offspring",C1242)),ISNUMBER(FIND("Parental",C1242)),ISNUMBER(FIND("parental",C1242)),ISNUMBER(FIND("germline",C1242)),ISNUMBER(FIND("reproduc",C1242)),ISNUMBER(FIND("embryo",C1242)))</f>
        <v>0</v>
      </c>
      <c r="O1242" t="b">
        <f>OR(ISNUMBER(FIND("metabol",C1242)),ISNUMBER(FIND("Metabol",C1242)),ISNUMBER(FIND("digest",C1242)),ISNUMBER(FIND("mitochon",C1242)))</f>
        <v>0</v>
      </c>
      <c r="P1242" t="b">
        <f>OR(ISNUMBER(FIND("ecotox",C1242)),ISNUMBER(FIND("Ecotox",B1242)),ISNUMBER(FIND("ecotox",B1242)),ISNUMBER(FIND("Ecotox",C1242)))</f>
        <v>0</v>
      </c>
      <c r="Q1242" t="b">
        <f>OR(ISNUMBER(FIND("Bioaccum",C1242)),ISNUMBER(FIND("bioaccum",C1242)),ISNUMBER(FIND("accum",C1242)))</f>
        <v>1</v>
      </c>
      <c r="R1242" t="b">
        <f>OR(ISNUMBER(FIND("Occupation",C1242)),ISNUMBER(FIND("occupation",C1242)),ISNUMBER(FIND("worker",C1242)),ISNUMBER(FIND("workforce",C1242)))</f>
        <v>0</v>
      </c>
      <c r="S1242" t="b">
        <f>NOT(OR(F1242,G1242,H1242,I1242,J1242,K1242,L1242,M1242,N1242,O1242,P1242,Q1242,R1242))</f>
        <v>0</v>
      </c>
      <c r="U1242" t="b">
        <f>OR(Table1[[#This Row],[Inflammation]],Table1[[#This Row],[Immune]])</f>
        <v>0</v>
      </c>
      <c r="V1242" t="str">
        <f>IF(OR(Table1[[#This Row],[Rodents]],Table1[[#This Row],[Human]],Table1[[#This Row],[Pig]]),OR(ISNUMBER(FIND("intratrach",C1242)),ISNUMBER(FIND("nasal ",C1242)),ISNUMBER(FIND("instill",C1242))),"NA")</f>
        <v>NA</v>
      </c>
      <c r="W1242" t="str">
        <f>IF(OR(Table1[[#This Row],[Rodents]],Table1[[#This Row],[Human]],Table1[[#This Row],[Pig]]),OR(ISNUMBER(FIND("dermal",C1242)),ISNUMBER(FIND("skin ",C1242))),"NA")</f>
        <v>NA</v>
      </c>
      <c r="X1242" t="str">
        <f>IF(OR(Table1[[#This Row],[Rodents]],Table1[[#This Row],[Human]],Table1[[#This Row],[Pig]]),OR(ISNUMBER(FIND("injected",C1242)),ISNUMBER(FIND("periton",C1242)),ISNUMBER(FIND("intrascrot",C1242))),"NA")</f>
        <v>NA</v>
      </c>
      <c r="Y1242" t="str">
        <f>IF(OR(Table1[[#This Row],[Rodents]],Table1[[#This Row],[Human]],Table1[[#This Row],[Pig]]),NOT(OR(Table1[[#This Row],[Inhaled/Intratracheal/intranasal]],Table1[[#This Row],[Dermal]],Table1[[#This Row],[Injected]])),"NA")</f>
        <v>NA</v>
      </c>
      <c r="AA1242" t="b">
        <f>OR(ISNUMBER(FIND("fish ",C1242)),ISNUMBER(FIND("Fish ",C1242)),ISNUMBER(FIND("aquatic",C1242)),ISNUMBER(FIND("daphnids",C1242)),ISNUMBER(FIND("Carcinus maenas",C1242)),ISNUMBER(FIND("Daphnia",C1242)),ISNUMBER(FIND("Ruditapes philippinarum",C1242)),ISNUMBER(FIND("daphnia",C1242)),ISNUMBER(FIND("marine",C1242)),ISNUMBER(FIND("mussel",C1242)),ISNUMBER(FIND("algae",C1242)),ISNUMBER(FIND("Donax faba",C1242)),ISNUMBER(FIND("estuarine",C1242)),ISNUMBER(FIND("snail",C1242)),ISNUMBER(FIND("Prorocentrum donghaiense",C1242)) )</f>
        <v>1</v>
      </c>
      <c r="AB1242" t="b">
        <f>OR(ISNUMBER(FIND(" rat ",C1242)),ISNUMBER(FIND(" rats ",C1242)),ISNUMBER(FIND(" Rats ",C1242)),ISNUMBER(FIND(" Rat ",C1242)),ISNUMBER(FIND(" rat.",C1242)),ISNUMBER(FIND(" rats.",C1242)),ISNUMBER(FIND("mouse",C1242)),ISNUMBER(FIND("mice",C1242)), ISNUMBER(FIND(" Mice",C1242)))</f>
        <v>0</v>
      </c>
      <c r="AC1242" t="b">
        <f>OR(ISNUMBER(FIND(" cell ",C1242)),ISNUMBER(FIND("fibroblast",C1242)),ISNUMBER(FIND("macrophage",C1242)),ISNUMBER(FIND("epithelial",C1242)),ISNUMBER(FIND("endothelial",C1242)),ISNUMBER(FIND("neuron",C1242)),ISNUMBER(FIND(" cells ",C1242)),ISNUMBER(FIND("RBC",C1242)),ISNUMBER(FIND("mitochond",C1242)),ISNUMBER(FIND("adipocyte",C1242)),ISNUMBER(FIND("osteo",C1242)),ISNUMBER(FIND("keratin",C1242)),ISNUMBER(FIND(" cell's ",C1242)),ISNUMBER(FIND("eukary",C1242)),ISNUMBER(FIND("sperm",C1242)))</f>
        <v>0</v>
      </c>
      <c r="AD1242" t="b">
        <f>OR(ISNUMBER(FIND("human",B1242)),ISNUMBER(FIND("workers",B1242)),ISNUMBER(FIND("workforces",B1242)),ISNUMBER(FIND("occupational",B1242)),ISNUMBER(FIND("Case report",B1242)),ISNUMBER(FIND("Workplaces",B1242)),ISNUMBER(FIND("worker",B1242)))</f>
        <v>0</v>
      </c>
      <c r="AE1242" t="b">
        <f>OR(ISNUMBER(FIND(" plant ",C1242)),ISNUMBER(FIND("Plant ",C1242)),ISNUMBER(FIND("tomato",C1242)),ISNUMBER(FIND("plants",C1242)),ISNUMBER(FIND("Plants",C1242)),ISNUMBER(FIND("algae",C1242)),ISNUMBER(FIND("lettuce",C1242)),ISNUMBER(FIND("green gram sprouts ",C1242)),ISNUMBER(FIND("Cucurbita pepo",C1242)),ISNUMBER(FIND("bean ",C1242)),ISNUMBER(FIND("chloroplast",C1242)),ISNUMBER(FIND("chlorophyll",C1242)),ISNUMBER(FIND("seedling",C1242)),ISNUMBER(FIND("canola",C1242)),ISNUMBER(FIND("shoot",C1242)),ISNUMBER(FIND("photosynthes",C1242)),ISNUMBER(FIND(" leaves ",C1242)),,ISNUMBER(FIND("agriculture",C1242)),ISNUMBER(FIND(" crops ",C1242)))</f>
        <v>0</v>
      </c>
      <c r="AF1242" t="b">
        <f>OR(ISNUMBER(FIND("bacteria",C1242)),ISNUMBER(FIND("Bacteria",C1242)),ISNUMBER(FIND("Bacterium",C1242)),ISNUMBER(FIND("bacterium",C1242)),ISNUMBER(FIND(" coli ",C1242)))</f>
        <v>0</v>
      </c>
      <c r="AG1242" t="b">
        <f>OR(ISNUMBER(FIND("fungi",C1242)),ISNUMBER(FIND("Fungi",C1242)),ISNUMBER(FIND("fungus",C1242)),ISNUMBER(FIND("Fungus",C1242)),ISNUMBER(FIND("mushroom",C1242)),ISNUMBER(FIND("Mushroom",C1242)),ISNUMBER(FIND(" mold ",C1242)))</f>
        <v>0</v>
      </c>
      <c r="AH1242" t="b">
        <f>OR(ISNUMBER(FIND("Pig ",C1242)),ISNUMBER(FIND("pig ",C1242)),ISNUMBER(FIND("Pigs ",C1242)),ISNUMBER(FIND("pigs ",C1242)))</f>
        <v>0</v>
      </c>
      <c r="AI1242" t="b">
        <f>OR(ISNUMBER(FIND(" C. elegans",C1242)),ISNUMBER(FIND("Caenorhabditis elegans",C1242)),ISNUMBER(FIND("earthworms",C1242)),ISNUMBER(FIND(" Ficopomatus enigmaticus",C1242)),ISNUMBER(FIND("larva",C1242)),ISNUMBER(FIND("Lumbriculus variegatus",C1242)),ISNUMBER(FIND("nematode",C1242)))</f>
        <v>0</v>
      </c>
      <c r="AJ1242" t="b">
        <f>NOT(OR(AA1242,AB1242,AC1242,AD1242,AE1242,AF1242,AG1242,AH1242,AI1242))</f>
        <v>0</v>
      </c>
      <c r="AL1242" t="b">
        <f>OR(AA1242,AB1242,AD1242,AE1242,AF1242,AG1242,AH1242,AI1242)</f>
        <v>1</v>
      </c>
      <c r="AM1242" t="b">
        <f>IF(Table1[[#This Row],[In vivo?]],IF(Table1[[#This Row],[Cell]],FALSE,TRUE),FALSE)</f>
        <v>1</v>
      </c>
      <c r="AN1242" t="b">
        <f>AND(AC1242,AL1242)</f>
        <v>0</v>
      </c>
      <c r="AO1242" t="b">
        <f>IF(Table1[[#This Row],[Cell]],IF(Table1[[#This Row],[In vivo?]],FALSE,TRUE),FALSE)</f>
        <v>0</v>
      </c>
      <c r="AP1242" t="b">
        <f>NOT(OR(Table1[[#This Row],[In vivo?]],Table1[[#This Row],[Only in Cell]]))</f>
        <v>0</v>
      </c>
      <c r="AQ1242" t="str">
        <f>IF(OR(Table1[[#This Row],[Rodents]],Table1[[#This Row],[Human]],Table1[[#This Row],[Pig]]),OR(ISNUMBER(FIND("pulmonary",C1242)),ISNUMBER(FIND("lung",C1242))),"NA")</f>
        <v>NA</v>
      </c>
      <c r="AR1242" t="str">
        <f>IF(OR(Table1[[#This Row],[Rodents]],Table1[[#This Row],[Human]],Table1[[#This Row],[Pig]]),OR(ISNUMBER(FIND("skin",C1242)),ISNUMBER(FIND("dermal",C1242))),"NA")</f>
        <v>NA</v>
      </c>
      <c r="AS1242" t="str">
        <f>IF(OR(Table1[[#This Row],[Rodents]],Table1[[#This Row],[Human]],Table1[[#This Row],[Pig]]),OR(ISNUMBER(FIND("liver",C1242)),ISNUMBER(FIND("hepat",C1242))),"NA")</f>
        <v>NA</v>
      </c>
      <c r="AT1242" t="str">
        <f>IF(OR(Table1[[#This Row],[Rodents]],Table1[[#This Row],[Human]],Table1[[#This Row],[Pig]]),OR(ISNUMBER(FIND("kidney",C1242)),ISNUMBER(FIND("neph",C1242))),"NA")</f>
        <v>NA</v>
      </c>
      <c r="AU1242" t="str">
        <f>IF(OR(Table1[[#This Row],[Rodents]],Table1[[#This Row],[Human]],Table1[[#This Row],[Pig]]),OR(ISNUMBER(FIND("brain",C1242)),ISNUMBER(FIND("neur",C1242)),ISNUMBER(FIND("nerv",C1242))),"NA")</f>
        <v>NA</v>
      </c>
      <c r="AV1242" t="str">
        <f>IF(OR(Table1[[#This Row],[Rodents]],Table1[[#This Row],[Human]],Table1[[#This Row],[Pig]]),OR(ISNUMBER(FIND("heart",C1242)),ISNUMBER(FIND("cardi",C1242))),"NA")</f>
        <v>NA</v>
      </c>
      <c r="AW1242" t="str">
        <f>IF(OR(Table1[[#This Row],[Rodents]],Table1[[#This Row],[Human]],Table1[[#This Row],[Pig]]),OR(ISNUMBER(FIND("gastro",C1242)),ISNUMBER(FIND("intesti",C1242)),ISNUMBER(FIND("stomach",C1242))),"NA")</f>
        <v>NA</v>
      </c>
      <c r="AX1242" t="str">
        <f>IF(OR(Table1[[#This Row],[Rodents]],Table1[[#This Row],[Human]],Table1[[#This Row],[Pig]]),NOT(OR(AQ1242,AR1242,AS1242,AT1242,AU1242,AV1242,AW1242)),"NA")</f>
        <v>NA</v>
      </c>
      <c r="AY1242" t="b">
        <f>OR(ISNUMBER(FIND("SWCNT",C1242)),ISNUMBER(FIND("SWNT",C1242)),ISNUMBER(FIND("single-wall",C1242)),ISNUMBER(FIND("single wall",C1242)),ISNUMBER(FIND("Single wall",C1242)),ISNUMBER(FIND("Single-wall",C1242)),ISNUMBER(FIND("SWCNT",B1242)),ISNUMBER(FIND("SWNT",B1242)),ISNUMBER(FIND("single-wall",B1242)),ISNUMBER(FIND("single wall",B1242)),ISNUMBER(FIND("Single-wall",B1242)),ISNUMBER(FIND("Single wall",B1242)))</f>
        <v>0</v>
      </c>
      <c r="AZ1242" t="b">
        <f>OR(ISNUMBER(FIND("MWCNT",C1242)),ISNUMBER(FIND("MWNT",C1242)),ISNUMBER(FIND("multi-wall",C1242)),ISNUMBER(FIND("multi wall",C1242)),ISNUMBER(FIND("multiwall",C1242)),ISNUMBER(FIND("Multi-wall",C1242)),ISNUMBER(FIND("Multi wall",C1242)),ISNUMBER(FIND("Multiwall",C1242)),ISNUMBER(FIND("MWCNT",B1242)),ISNUMBER(FIND("MWNT",B1242)),ISNUMBER(FIND("multi-wall",B1242)),ISNUMBER(FIND("multi wall",B1242)),ISNUMBER(FIND("multiwall",B1242)),ISNUMBER(FIND("Multi-wall",B1242)),ISNUMBER(FIND("Multi wall",B1242)),ISNUMBER(FIND("Multiwall",B1242)),ISNUMBER(FIND("Double-wall",B1242)),ISNUMBER(FIND("Double wall",B1242)),ISNUMBER(FIND("Doublewall",B1242)),ISNUMBER(FIND("double-wall",B1242)),ISNUMBER(FIND("double wall",B1242)),ISNUMBER(FIND("doublewall",B1242)))</f>
        <v>1</v>
      </c>
      <c r="BA1242" t="b">
        <f>AND(Table1[[#This Row],[SWCNT]],Table1[[#This Row],[MWCNT]])</f>
        <v>0</v>
      </c>
      <c r="BB1242" t="b">
        <f>IF(Table1[[#This Row],[SWCNT]]=TRUE,FALSE,IF(Table1[[#This Row],[MWCNT]]=TRUE,FALSE,TRUE))</f>
        <v>0</v>
      </c>
      <c r="BC1242" s="18"/>
    </row>
    <row r="1243" spans="1:55" ht="333">
      <c r="A1243" t="s">
        <v>332</v>
      </c>
      <c r="B1243" s="2" t="s">
        <v>334</v>
      </c>
      <c r="C1243" s="16" t="s">
        <v>336</v>
      </c>
      <c r="D1243" s="17" t="s">
        <v>338</v>
      </c>
      <c r="E1243" s="2">
        <v>2022</v>
      </c>
      <c r="F1243" t="b">
        <f>OR(ISNUMBER(FIND("cytotoxic",C1243)),ISNUMBER(FIND("Cytotoxic",C1243)),ISNUMBER(FIND("cellular toxicity",C1243)),ISNUMBER(FIND("cell death",C1243)),ISNUMBER(FIND("viable",C1243)),ISNUMBER(FIND("phytotoxic",C1243)),ISNUMBER(FIND("acute toxicity",C1243)),ISNUMBER(FIND("MTT",C1243)),ISNUMBER(FIND("survival",C1243)),ISNUMBER(FIND("prolifer",C1243)),ISNUMBER(FIND("apoptosis",C1243)),ISNUMBER(FIND("neurotoxic",C1243)),ISNUMBER(FIND("  lysis ",C1243)),ISNUMBER(FIND("necrosis",C1243)),ISNUMBER(FIND("cellular death",C1243))*3,ISNUMBER(FIND("LDH",C1243)),ISNUMBER(FIND("Acute toxicity",C1243)))</f>
        <v>1</v>
      </c>
      <c r="G1243" t="b">
        <f>OR(ISNUMBER(FIND("genotoxic",C1243)),ISNUMBER(FIND("genotoxicity",C1243)),ISNUMBER(FIND("DNA damage",C1243)),ISNUMBER(FIND("DNA",C1243)),ISNUMBER(FIND("RNA",C1243)),ISNUMBER(FIND("mesothelioma",C1243)),ISNUMBER(FIND("carcino",C1243)),ISNUMBER(FIND("mutagen",C1243)),ISNUMBER(FIND("genetic",C1243)))</f>
        <v>0</v>
      </c>
      <c r="H1243" t="b">
        <f>OR(ISNUMBER(FIND("inflammatory",C1243)),ISNUMBER(FIND("inflamm",C1243)))</f>
        <v>0</v>
      </c>
      <c r="I1243" t="b">
        <f>OR(ISNUMBER(FIND("immune",C1243)),ISNUMBER(FIND("immunological",C1243)),ISNUMBER(FIND("interleuk",C1243)),ISNUMBER(FIND("platelet activation",C1243)),ISNUMBER(FIND("monocyte",C1243)),ISNUMBER(FIND("leukocyte",C1243)),ISNUMBER(FIND("cytokine",C1243)),ISNUMBER(FIND("CD4",C1243)),ISNUMBER(FIND("CD8",C1243)),ISNUMBER(FIND("T-cell",C1243)))</f>
        <v>0</v>
      </c>
      <c r="J1243" t="b">
        <f>OR(ISNUMBER(FIND("reactive oxygen",C1243)),ISNUMBER(FIND("ROS",C1243)),ISNUMBER(FIND("free radical",C1243)),ISNUMBER(FIND("oxidative stress",C1243)),ISNUMBER(FIND("peroxid",C1243)),ISNUMBER(FIND("oxidative",C1243)),ISNUMBER(FIND("antioxid",C1243)))</f>
        <v>1</v>
      </c>
      <c r="K1243" t="b">
        <f>OR(ISNUMBER(FIND("autophag",C1243)))</f>
        <v>0</v>
      </c>
      <c r="L1243" t="b">
        <f>OR(ISNUMBER(FIND("morpholog",C1243)))</f>
        <v>0</v>
      </c>
      <c r="M1243" t="b">
        <f>OR(ISNUMBER(FIND("fibrosis",C1243)),ISNUMBER(FIND("Fibrosis",C1243)),ISNUMBER(FIND("fibrot",C1243)))</f>
        <v>0</v>
      </c>
      <c r="N1243" t="b">
        <f>OR(ISNUMBER(FIND("offspring",C1243)),ISNUMBER(FIND("Parental",C1243)),ISNUMBER(FIND("parental",C1243)),ISNUMBER(FIND("germline",C1243)),ISNUMBER(FIND("reproduc",C1243)),ISNUMBER(FIND("embryo",C1243)))</f>
        <v>0</v>
      </c>
      <c r="O1243" t="b">
        <f>OR(ISNUMBER(FIND("metabol",C1243)),ISNUMBER(FIND("Metabol",C1243)),ISNUMBER(FIND("digest",C1243)),ISNUMBER(FIND("mitochon",C1243)))</f>
        <v>0</v>
      </c>
      <c r="P1243" t="b">
        <f>OR(ISNUMBER(FIND("ecotox",C1243)),ISNUMBER(FIND("Ecotox",B1243)),ISNUMBER(FIND("ecotox",B1243)),ISNUMBER(FIND("Ecotox",C1243)))</f>
        <v>1</v>
      </c>
      <c r="Q1243" t="b">
        <f>OR(ISNUMBER(FIND("Bioaccum",C1243)),ISNUMBER(FIND("bioaccum",C1243)),ISNUMBER(FIND("accum",C1243)))</f>
        <v>0</v>
      </c>
      <c r="R1243" t="b">
        <f>OR(ISNUMBER(FIND("Occupation",C1243)),ISNUMBER(FIND("occupation",C1243)),ISNUMBER(FIND("worker",C1243)),ISNUMBER(FIND("workforce",C1243)))</f>
        <v>0</v>
      </c>
      <c r="S1243" t="b">
        <f>NOT(OR(F1243,G1243,H1243,I1243,J1243,K1243,L1243,M1243,N1243,O1243,P1243,Q1243,R1243))</f>
        <v>0</v>
      </c>
      <c r="U1243" t="b">
        <f>OR(Table1[[#This Row],[Inflammation]],Table1[[#This Row],[Immune]])</f>
        <v>0</v>
      </c>
      <c r="V1243" t="str">
        <f>IF(OR(Table1[[#This Row],[Rodents]],Table1[[#This Row],[Human]],Table1[[#This Row],[Pig]]),OR(ISNUMBER(FIND("intratrach",C1243)),ISNUMBER(FIND("nasal ",C1243)),ISNUMBER(FIND("instill",C1243))),"NA")</f>
        <v>NA</v>
      </c>
      <c r="W1243" t="str">
        <f>IF(OR(Table1[[#This Row],[Rodents]],Table1[[#This Row],[Human]],Table1[[#This Row],[Pig]]),OR(ISNUMBER(FIND("dermal",C1243)),ISNUMBER(FIND("skin ",C1243))),"NA")</f>
        <v>NA</v>
      </c>
      <c r="X1243" t="str">
        <f>IF(OR(Table1[[#This Row],[Rodents]],Table1[[#This Row],[Human]],Table1[[#This Row],[Pig]]),OR(ISNUMBER(FIND("injected",C1243)),ISNUMBER(FIND("periton",C1243)),ISNUMBER(FIND("intrascrot",C1243))),"NA")</f>
        <v>NA</v>
      </c>
      <c r="Y1243" t="str">
        <f>IF(OR(Table1[[#This Row],[Rodents]],Table1[[#This Row],[Human]],Table1[[#This Row],[Pig]]),NOT(OR(Table1[[#This Row],[Inhaled/Intratracheal/intranasal]],Table1[[#This Row],[Dermal]],Table1[[#This Row],[Injected]])),"NA")</f>
        <v>NA</v>
      </c>
      <c r="AA1243" t="b">
        <f>OR(ISNUMBER(FIND("fish ",C1243)),ISNUMBER(FIND("Fish ",C1243)),ISNUMBER(FIND("aquatic",C1243)),ISNUMBER(FIND("daphnids",C1243)),ISNUMBER(FIND("Carcinus maenas",C1243)),ISNUMBER(FIND("Daphnia",C1243)),ISNUMBER(FIND("Ruditapes philippinarum",C1243)),ISNUMBER(FIND("daphnia",C1243)),ISNUMBER(FIND("marine",C1243)),ISNUMBER(FIND("mussel",C1243)),ISNUMBER(FIND("algae",C1243)),ISNUMBER(FIND("Donax faba",C1243)),ISNUMBER(FIND("estuarine",C1243)),ISNUMBER(FIND("snail",C1243)),ISNUMBER(FIND("Prorocentrum donghaiense",C1243)) )</f>
        <v>0</v>
      </c>
      <c r="AB1243" t="b">
        <f>OR(ISNUMBER(FIND(" rat ",C1243)),ISNUMBER(FIND(" rats ",C1243)),ISNUMBER(FIND(" Rats ",C1243)),ISNUMBER(FIND(" Rat ",C1243)),ISNUMBER(FIND(" rat.",C1243)),ISNUMBER(FIND(" rats.",C1243)),ISNUMBER(FIND("mouse",C1243)),ISNUMBER(FIND("mice",C1243)), ISNUMBER(FIND(" Mice",C1243)))</f>
        <v>0</v>
      </c>
      <c r="AC1243" t="b">
        <f>OR(ISNUMBER(FIND(" cell ",C1243)),ISNUMBER(FIND("fibroblast",C1243)),ISNUMBER(FIND("macrophage",C1243)),ISNUMBER(FIND("epithelial",C1243)),ISNUMBER(FIND("endothelial",C1243)),ISNUMBER(FIND("neuron",C1243)),ISNUMBER(FIND(" cells ",C1243)),ISNUMBER(FIND("RBC",C1243)),ISNUMBER(FIND("mitochond",C1243)),ISNUMBER(FIND("adipocyte",C1243)),ISNUMBER(FIND("osteo",C1243)),ISNUMBER(FIND("keratin",C1243)),ISNUMBER(FIND(" cell's ",C1243)),ISNUMBER(FIND("eukary",C1243)),ISNUMBER(FIND("sperm",C1243)))</f>
        <v>1</v>
      </c>
      <c r="AD1243" t="b">
        <f>OR(ISNUMBER(FIND("human",B1243)),ISNUMBER(FIND("workers",B1243)),ISNUMBER(FIND("workforces",B1243)),ISNUMBER(FIND("occupational",B1243)),ISNUMBER(FIND("Case report",B1243)),ISNUMBER(FIND("Workplaces",B1243)),ISNUMBER(FIND("worker",B1243)))</f>
        <v>0</v>
      </c>
      <c r="AE1243" t="b">
        <f>OR(ISNUMBER(FIND(" plant ",C1243)),ISNUMBER(FIND("Plant ",C1243)),ISNUMBER(FIND("tomato",C1243)),ISNUMBER(FIND("plants",C1243)),ISNUMBER(FIND("Plants",C1243)),ISNUMBER(FIND("algae",C1243)),ISNUMBER(FIND("lettuce",C1243)),ISNUMBER(FIND("green gram sprouts ",C1243)),ISNUMBER(FIND("Cucurbita pepo",C1243)),ISNUMBER(FIND("bean ",C1243)),ISNUMBER(FIND("chloroplast",C1243)),ISNUMBER(FIND("chlorophyll",C1243)),ISNUMBER(FIND("seedling",C1243)),ISNUMBER(FIND("canola",C1243)),ISNUMBER(FIND("shoot",C1243)),ISNUMBER(FIND("photosynthes",C1243)),ISNUMBER(FIND(" leaves ",C1243)),,ISNUMBER(FIND("agriculture",C1243)),ISNUMBER(FIND(" crops ",C1243)))</f>
        <v>0</v>
      </c>
      <c r="AF1243" t="b">
        <f>OR(ISNUMBER(FIND("bacteria",C1243)),ISNUMBER(FIND("Bacteria",C1243)),ISNUMBER(FIND("Bacterium",C1243)),ISNUMBER(FIND("bacterium",C1243)),ISNUMBER(FIND(" coli ",C1243)))</f>
        <v>0</v>
      </c>
      <c r="AG1243" t="b">
        <f>OR(ISNUMBER(FIND("fungi",C1243)),ISNUMBER(FIND("Fungi",C1243)),ISNUMBER(FIND("fungus",C1243)),ISNUMBER(FIND("Fungus",C1243)),ISNUMBER(FIND("mushroom",C1243)),ISNUMBER(FIND("Mushroom",C1243)),ISNUMBER(FIND(" mold ",C1243)))</f>
        <v>0</v>
      </c>
      <c r="AH1243" t="b">
        <f>OR(ISNUMBER(FIND("Pig ",C1243)),ISNUMBER(FIND("pig ",C1243)),ISNUMBER(FIND("Pigs ",C1243)),ISNUMBER(FIND("pigs ",C1243)))</f>
        <v>0</v>
      </c>
      <c r="AI1243" t="b">
        <f>OR(ISNUMBER(FIND(" C. elegans",C1243)),ISNUMBER(FIND("Caenorhabditis elegans",C1243)),ISNUMBER(FIND("earthworms",C1243)),ISNUMBER(FIND(" Ficopomatus enigmaticus",C1243)),ISNUMBER(FIND("larva",C1243)),ISNUMBER(FIND("Lumbriculus variegatus",C1243)),ISNUMBER(FIND("nematode",C1243)))</f>
        <v>1</v>
      </c>
      <c r="AJ1243" t="b">
        <f>NOT(OR(AA1243,AB1243,AC1243,AD1243,AE1243,AF1243,AG1243,AH1243,AI1243))</f>
        <v>0</v>
      </c>
      <c r="AL1243" t="b">
        <f>OR(AA1243,AB1243,AD1243,AE1243,AF1243,AG1243,AH1243,AI1243)</f>
        <v>1</v>
      </c>
      <c r="AM1243" t="b">
        <f>IF(Table1[[#This Row],[In vivo?]],IF(Table1[[#This Row],[Cell]],FALSE,TRUE),FALSE)</f>
        <v>0</v>
      </c>
      <c r="AN1243" t="b">
        <f>AND(AC1243,AL1243)</f>
        <v>1</v>
      </c>
      <c r="AO1243" t="b">
        <f>IF(Table1[[#This Row],[Cell]],IF(Table1[[#This Row],[In vivo?]],FALSE,TRUE),FALSE)</f>
        <v>0</v>
      </c>
      <c r="AP1243" t="b">
        <f>NOT(OR(Table1[[#This Row],[In vivo?]],Table1[[#This Row],[Only in Cell]]))</f>
        <v>0</v>
      </c>
      <c r="AQ1243" t="str">
        <f>IF(OR(Table1[[#This Row],[Rodents]],Table1[[#This Row],[Human]],Table1[[#This Row],[Pig]]),OR(ISNUMBER(FIND("pulmonary",C1243)),ISNUMBER(FIND("lung",C1243))),"NA")</f>
        <v>NA</v>
      </c>
      <c r="AR1243" t="str">
        <f>IF(OR(Table1[[#This Row],[Rodents]],Table1[[#This Row],[Human]],Table1[[#This Row],[Pig]]),OR(ISNUMBER(FIND("skin",C1243)),ISNUMBER(FIND("dermal",C1243))),"NA")</f>
        <v>NA</v>
      </c>
      <c r="AS1243" t="str">
        <f>IF(OR(Table1[[#This Row],[Rodents]],Table1[[#This Row],[Human]],Table1[[#This Row],[Pig]]),OR(ISNUMBER(FIND("liver",C1243)),ISNUMBER(FIND("hepat",C1243))),"NA")</f>
        <v>NA</v>
      </c>
      <c r="AT1243" t="str">
        <f>IF(OR(Table1[[#This Row],[Rodents]],Table1[[#This Row],[Human]],Table1[[#This Row],[Pig]]),OR(ISNUMBER(FIND("kidney",C1243)),ISNUMBER(FIND("neph",C1243))),"NA")</f>
        <v>NA</v>
      </c>
      <c r="AU1243" t="str">
        <f>IF(OR(Table1[[#This Row],[Rodents]],Table1[[#This Row],[Human]],Table1[[#This Row],[Pig]]),OR(ISNUMBER(FIND("brain",C1243)),ISNUMBER(FIND("neur",C1243)),ISNUMBER(FIND("nerv",C1243))),"NA")</f>
        <v>NA</v>
      </c>
      <c r="AV1243" t="str">
        <f>IF(OR(Table1[[#This Row],[Rodents]],Table1[[#This Row],[Human]],Table1[[#This Row],[Pig]]),OR(ISNUMBER(FIND("heart",C1243)),ISNUMBER(FIND("cardi",C1243))),"NA")</f>
        <v>NA</v>
      </c>
      <c r="AW1243" t="str">
        <f>IF(OR(Table1[[#This Row],[Rodents]],Table1[[#This Row],[Human]],Table1[[#This Row],[Pig]]),OR(ISNUMBER(FIND("gastro",C1243)),ISNUMBER(FIND("intesti",C1243)),ISNUMBER(FIND("stomach",C1243))),"NA")</f>
        <v>NA</v>
      </c>
      <c r="AX1243" t="str">
        <f>IF(OR(Table1[[#This Row],[Rodents]],Table1[[#This Row],[Human]],Table1[[#This Row],[Pig]]),NOT(OR(AQ1243,AR1243,AS1243,AT1243,AU1243,AV1243,AW1243)),"NA")</f>
        <v>NA</v>
      </c>
      <c r="AY1243" t="b">
        <f>OR(ISNUMBER(FIND("SWCNT",C1243)),ISNUMBER(FIND("SWNT",C1243)),ISNUMBER(FIND("single-wall",C1243)),ISNUMBER(FIND("single wall",C1243)),ISNUMBER(FIND("Single wall",C1243)),ISNUMBER(FIND("Single-wall",C1243)),ISNUMBER(FIND("SWCNT",B1243)),ISNUMBER(FIND("SWNT",B1243)),ISNUMBER(FIND("single-wall",B1243)),ISNUMBER(FIND("single wall",B1243)),ISNUMBER(FIND("Single-wall",B1243)),ISNUMBER(FIND("Single wall",B1243)))</f>
        <v>0</v>
      </c>
      <c r="AZ1243" t="b">
        <f>OR(ISNUMBER(FIND("MWCNT",C1243)),ISNUMBER(FIND("MWNT",C1243)),ISNUMBER(FIND("multi-wall",C1243)),ISNUMBER(FIND("multi wall",C1243)),ISNUMBER(FIND("multiwall",C1243)),ISNUMBER(FIND("Multi-wall",C1243)),ISNUMBER(FIND("Multi wall",C1243)),ISNUMBER(FIND("Multiwall",C1243)),ISNUMBER(FIND("MWCNT",B1243)),ISNUMBER(FIND("MWNT",B1243)),ISNUMBER(FIND("multi-wall",B1243)),ISNUMBER(FIND("multi wall",B1243)),ISNUMBER(FIND("multiwall",B1243)),ISNUMBER(FIND("Multi-wall",B1243)),ISNUMBER(FIND("Multi wall",B1243)),ISNUMBER(FIND("Multiwall",B1243)),ISNUMBER(FIND("Double-wall",B1243)),ISNUMBER(FIND("Double wall",B1243)),ISNUMBER(FIND("Doublewall",B1243)),ISNUMBER(FIND("double-wall",B1243)),ISNUMBER(FIND("double wall",B1243)),ISNUMBER(FIND("doublewall",B1243)))</f>
        <v>1</v>
      </c>
      <c r="BA1243" t="b">
        <f>AND(Table1[[#This Row],[SWCNT]],Table1[[#This Row],[MWCNT]])</f>
        <v>0</v>
      </c>
      <c r="BB1243" t="b">
        <f>IF(Table1[[#This Row],[SWCNT]]=TRUE,FALSE,IF(Table1[[#This Row],[MWCNT]]=TRUE,FALSE,TRUE))</f>
        <v>0</v>
      </c>
      <c r="BC1243" s="18"/>
    </row>
    <row r="1244" spans="1:55" ht="166.5">
      <c r="A1244" t="s">
        <v>340</v>
      </c>
      <c r="B1244" s="2" t="s">
        <v>341</v>
      </c>
      <c r="C1244" s="16" t="s">
        <v>342</v>
      </c>
      <c r="D1244" s="17" t="s">
        <v>343</v>
      </c>
      <c r="E1244" s="2">
        <v>2022</v>
      </c>
      <c r="F1244" t="b">
        <f>OR(ISNUMBER(FIND("cytotoxic",C1244)),ISNUMBER(FIND("Cytotoxic",C1244)),ISNUMBER(FIND("cellular toxicity",C1244)),ISNUMBER(FIND("cell death",C1244)),ISNUMBER(FIND("viable",C1244)),ISNUMBER(FIND("phytotoxic",C1244)),ISNUMBER(FIND("acute toxicity",C1244)),ISNUMBER(FIND("MTT",C1244)),ISNUMBER(FIND("survival",C1244)),ISNUMBER(FIND("prolifer",C1244)),ISNUMBER(FIND("apoptosis",C1244)),ISNUMBER(FIND("neurotoxic",C1244)),ISNUMBER(FIND("  lysis ",C1244)),ISNUMBER(FIND("necrosis",C1244)),ISNUMBER(FIND("cellular death",C1244))*3,ISNUMBER(FIND("LDH",C1244)),ISNUMBER(FIND("Acute toxicity",C1244)))</f>
        <v>1</v>
      </c>
      <c r="G1244" t="b">
        <f>OR(ISNUMBER(FIND("genotoxic",C1244)),ISNUMBER(FIND("genotoxicity",C1244)),ISNUMBER(FIND("DNA damage",C1244)),ISNUMBER(FIND("DNA",C1244)),ISNUMBER(FIND("RNA",C1244)),ISNUMBER(FIND("mesothelioma",C1244)),ISNUMBER(FIND("carcino",C1244)),ISNUMBER(FIND("mutagen",C1244)),ISNUMBER(FIND("genetic",C1244)))</f>
        <v>1</v>
      </c>
      <c r="H1244" t="b">
        <f>OR(ISNUMBER(FIND("inflammatory",C1244)),ISNUMBER(FIND("inflamm",C1244)))</f>
        <v>0</v>
      </c>
      <c r="I1244" t="b">
        <f>OR(ISNUMBER(FIND("immune",C1244)),ISNUMBER(FIND("immunological",C1244)),ISNUMBER(FIND("interleuk",C1244)),ISNUMBER(FIND("platelet activation",C1244)),ISNUMBER(FIND("monocyte",C1244)),ISNUMBER(FIND("leukocyte",C1244)),ISNUMBER(FIND("cytokine",C1244)),ISNUMBER(FIND("CD4",C1244)),ISNUMBER(FIND("CD8",C1244)),ISNUMBER(FIND("T-cell",C1244)))</f>
        <v>0</v>
      </c>
      <c r="J1244" t="b">
        <f>OR(ISNUMBER(FIND("reactive oxygen",C1244)),ISNUMBER(FIND("ROS",C1244)),ISNUMBER(FIND("free radical",C1244)),ISNUMBER(FIND("oxidative stress",C1244)),ISNUMBER(FIND("peroxid",C1244)),ISNUMBER(FIND("oxidative",C1244)),ISNUMBER(FIND("antioxid",C1244)))</f>
        <v>0</v>
      </c>
      <c r="K1244" t="b">
        <f>OR(ISNUMBER(FIND("autophag",C1244)))</f>
        <v>0</v>
      </c>
      <c r="L1244" t="b">
        <f>OR(ISNUMBER(FIND("morpholog",C1244)))</f>
        <v>0</v>
      </c>
      <c r="M1244" t="b">
        <f>OR(ISNUMBER(FIND("fibrosis",C1244)),ISNUMBER(FIND("Fibrosis",C1244)),ISNUMBER(FIND("fibrot",C1244)))</f>
        <v>0</v>
      </c>
      <c r="N1244" t="b">
        <f>OR(ISNUMBER(FIND("offspring",C1244)),ISNUMBER(FIND("Parental",C1244)),ISNUMBER(FIND("parental",C1244)),ISNUMBER(FIND("germline",C1244)),ISNUMBER(FIND("reproduc",C1244)),ISNUMBER(FIND("embryo",C1244)))</f>
        <v>0</v>
      </c>
      <c r="O1244" t="b">
        <f>OR(ISNUMBER(FIND("metabol",C1244)),ISNUMBER(FIND("Metabol",C1244)),ISNUMBER(FIND("digest",C1244)),ISNUMBER(FIND("mitochon",C1244)))</f>
        <v>0</v>
      </c>
      <c r="P1244" t="b">
        <f>OR(ISNUMBER(FIND("ecotox",C1244)),ISNUMBER(FIND("Ecotox",B1244)),ISNUMBER(FIND("ecotox",B1244)),ISNUMBER(FIND("Ecotox",C1244)))</f>
        <v>0</v>
      </c>
      <c r="Q1244" t="b">
        <f>OR(ISNUMBER(FIND("Bioaccum",C1244)),ISNUMBER(FIND("bioaccum",C1244)),ISNUMBER(FIND("accum",C1244)))</f>
        <v>0</v>
      </c>
      <c r="R1244" t="b">
        <f>OR(ISNUMBER(FIND("Occupation",C1244)),ISNUMBER(FIND("occupation",C1244)),ISNUMBER(FIND("worker",C1244)),ISNUMBER(FIND("workforce",C1244)))</f>
        <v>0</v>
      </c>
      <c r="S1244" t="b">
        <f>NOT(OR(F1244,G1244,H1244,I1244,J1244,K1244,L1244,M1244,N1244,O1244,P1244,Q1244,R1244))</f>
        <v>0</v>
      </c>
      <c r="U1244" t="b">
        <f>OR(Table1[[#This Row],[Inflammation]],Table1[[#This Row],[Immune]])</f>
        <v>0</v>
      </c>
      <c r="V1244" t="str">
        <f>IF(OR(Table1[[#This Row],[Rodents]],Table1[[#This Row],[Human]],Table1[[#This Row],[Pig]]),OR(ISNUMBER(FIND("intratrach",C1244)),ISNUMBER(FIND("nasal ",C1244)),ISNUMBER(FIND("instill",C1244))),"NA")</f>
        <v>NA</v>
      </c>
      <c r="W1244" t="str">
        <f>IF(OR(Table1[[#This Row],[Rodents]],Table1[[#This Row],[Human]],Table1[[#This Row],[Pig]]),OR(ISNUMBER(FIND("dermal",C1244)),ISNUMBER(FIND("skin ",C1244))),"NA")</f>
        <v>NA</v>
      </c>
      <c r="X1244" t="str">
        <f>IF(OR(Table1[[#This Row],[Rodents]],Table1[[#This Row],[Human]],Table1[[#This Row],[Pig]]),OR(ISNUMBER(FIND("injected",C1244)),ISNUMBER(FIND("periton",C1244)),ISNUMBER(FIND("intrascrot",C1244))),"NA")</f>
        <v>NA</v>
      </c>
      <c r="Y1244" t="str">
        <f>IF(OR(Table1[[#This Row],[Rodents]],Table1[[#This Row],[Human]],Table1[[#This Row],[Pig]]),NOT(OR(Table1[[#This Row],[Inhaled/Intratracheal/intranasal]],Table1[[#This Row],[Dermal]],Table1[[#This Row],[Injected]])),"NA")</f>
        <v>NA</v>
      </c>
      <c r="AA1244" t="b">
        <f>OR(ISNUMBER(FIND("fish ",C1244)),ISNUMBER(FIND("Fish ",C1244)),ISNUMBER(FIND("aquatic",C1244)),ISNUMBER(FIND("daphnids",C1244)),ISNUMBER(FIND("Carcinus maenas",C1244)),ISNUMBER(FIND("Daphnia",C1244)),ISNUMBER(FIND("Ruditapes philippinarum",C1244)),ISNUMBER(FIND("daphnia",C1244)),ISNUMBER(FIND("marine",C1244)),ISNUMBER(FIND("mussel",C1244)),ISNUMBER(FIND("algae",C1244)),ISNUMBER(FIND("Donax faba",C1244)),ISNUMBER(FIND("estuarine",C1244)),ISNUMBER(FIND("snail",C1244)),ISNUMBER(FIND("Prorocentrum donghaiense",C1244)) )</f>
        <v>0</v>
      </c>
      <c r="AB1244" t="b">
        <f>OR(ISNUMBER(FIND(" rat ",C1244)),ISNUMBER(FIND(" rats ",C1244)),ISNUMBER(FIND(" Rats ",C1244)),ISNUMBER(FIND(" Rat ",C1244)),ISNUMBER(FIND(" rat.",C1244)),ISNUMBER(FIND(" rats.",C1244)),ISNUMBER(FIND("mouse",C1244)),ISNUMBER(FIND("mice",C1244)), ISNUMBER(FIND(" Mice",C1244)))</f>
        <v>0</v>
      </c>
      <c r="AC1244" t="b">
        <f>OR(ISNUMBER(FIND(" cell ",C1244)),ISNUMBER(FIND("fibroblast",C1244)),ISNUMBER(FIND("macrophage",C1244)),ISNUMBER(FIND("epithelial",C1244)),ISNUMBER(FIND("endothelial",C1244)),ISNUMBER(FIND("neuron",C1244)),ISNUMBER(FIND(" cells ",C1244)),ISNUMBER(FIND("RBC",C1244)),ISNUMBER(FIND("mitochond",C1244)),ISNUMBER(FIND("adipocyte",C1244)),ISNUMBER(FIND("osteo",C1244)),ISNUMBER(FIND("keratin",C1244)),ISNUMBER(FIND(" cell's ",C1244)),ISNUMBER(FIND("eukary",C1244)),ISNUMBER(FIND("sperm",C1244)))</f>
        <v>1</v>
      </c>
      <c r="AD1244" t="b">
        <f>OR(ISNUMBER(FIND("human",B1244)),ISNUMBER(FIND("workers",B1244)),ISNUMBER(FIND("workforces",B1244)),ISNUMBER(FIND("occupational",B1244)),ISNUMBER(FIND("Case report",B1244)),ISNUMBER(FIND("Workplaces",B1244)),ISNUMBER(FIND("worker",B1244)))</f>
        <v>0</v>
      </c>
      <c r="AE1244" t="b">
        <f>OR(ISNUMBER(FIND(" plant ",C1244)),ISNUMBER(FIND("Plant ",C1244)),ISNUMBER(FIND("tomato",C1244)),ISNUMBER(FIND("plants",C1244)),ISNUMBER(FIND("Plants",C1244)),ISNUMBER(FIND("algae",C1244)),ISNUMBER(FIND("lettuce",C1244)),ISNUMBER(FIND("green gram sprouts ",C1244)),ISNUMBER(FIND("Cucurbita pepo",C1244)),ISNUMBER(FIND("bean ",C1244)),ISNUMBER(FIND("chloroplast",C1244)),ISNUMBER(FIND("chlorophyll",C1244)),ISNUMBER(FIND("seedling",C1244)),ISNUMBER(FIND("canola",C1244)),ISNUMBER(FIND("shoot",C1244)),ISNUMBER(FIND("photosynthes",C1244)),ISNUMBER(FIND(" leaves ",C1244)),,ISNUMBER(FIND("agriculture",C1244)),ISNUMBER(FIND(" crops ",C1244)))</f>
        <v>0</v>
      </c>
      <c r="AF1244" t="b">
        <f>OR(ISNUMBER(FIND("bacteria",C1244)),ISNUMBER(FIND("Bacteria",C1244)),ISNUMBER(FIND("Bacterium",C1244)),ISNUMBER(FIND("bacterium",C1244)),ISNUMBER(FIND(" coli ",C1244)))</f>
        <v>1</v>
      </c>
      <c r="AG1244" t="b">
        <f>OR(ISNUMBER(FIND("fungi",C1244)),ISNUMBER(FIND("Fungi",C1244)),ISNUMBER(FIND("fungus",C1244)),ISNUMBER(FIND("Fungus",C1244)),ISNUMBER(FIND("mushroom",C1244)),ISNUMBER(FIND("Mushroom",C1244)),ISNUMBER(FIND(" mold ",C1244)))</f>
        <v>0</v>
      </c>
      <c r="AH1244" t="b">
        <f>OR(ISNUMBER(FIND("Pig ",C1244)),ISNUMBER(FIND("pig ",C1244)),ISNUMBER(FIND("Pigs ",C1244)),ISNUMBER(FIND("pigs ",C1244)))</f>
        <v>0</v>
      </c>
      <c r="AI1244" t="b">
        <f>OR(ISNUMBER(FIND(" C. elegans",C1244)),ISNUMBER(FIND("Caenorhabditis elegans",C1244)),ISNUMBER(FIND("earthworms",C1244)),ISNUMBER(FIND(" Ficopomatus enigmaticus",C1244)),ISNUMBER(FIND("larva",C1244)),ISNUMBER(FIND("Lumbriculus variegatus",C1244)),ISNUMBER(FIND("nematode",C1244)))</f>
        <v>0</v>
      </c>
      <c r="AJ1244" t="b">
        <f>NOT(OR(AA1244,AB1244,AC1244,AD1244,AE1244,AF1244,AG1244,AH1244,AI1244))</f>
        <v>0</v>
      </c>
      <c r="AL1244" t="b">
        <f>OR(AA1244,AB1244,AD1244,AE1244,AF1244,AG1244,AH1244,AI1244)</f>
        <v>1</v>
      </c>
      <c r="AM1244" t="b">
        <f>IF(Table1[[#This Row],[In vivo?]],IF(Table1[[#This Row],[Cell]],FALSE,TRUE),FALSE)</f>
        <v>0</v>
      </c>
      <c r="AN1244" t="b">
        <f>AND(AC1244,AL1244)</f>
        <v>1</v>
      </c>
      <c r="AO1244" t="b">
        <f>IF(Table1[[#This Row],[Cell]],IF(Table1[[#This Row],[In vivo?]],FALSE,TRUE),FALSE)</f>
        <v>0</v>
      </c>
      <c r="AP1244" t="b">
        <f>NOT(OR(Table1[[#This Row],[In vivo?]],Table1[[#This Row],[Only in Cell]]))</f>
        <v>0</v>
      </c>
      <c r="AQ1244" t="str">
        <f>IF(OR(Table1[[#This Row],[Rodents]],Table1[[#This Row],[Human]],Table1[[#This Row],[Pig]]),OR(ISNUMBER(FIND("pulmonary",C1244)),ISNUMBER(FIND("lung",C1244))),"NA")</f>
        <v>NA</v>
      </c>
      <c r="AR1244" t="str">
        <f>IF(OR(Table1[[#This Row],[Rodents]],Table1[[#This Row],[Human]],Table1[[#This Row],[Pig]]),OR(ISNUMBER(FIND("skin",C1244)),ISNUMBER(FIND("dermal",C1244))),"NA")</f>
        <v>NA</v>
      </c>
      <c r="AS1244" t="str">
        <f>IF(OR(Table1[[#This Row],[Rodents]],Table1[[#This Row],[Human]],Table1[[#This Row],[Pig]]),OR(ISNUMBER(FIND("liver",C1244)),ISNUMBER(FIND("hepat",C1244))),"NA")</f>
        <v>NA</v>
      </c>
      <c r="AT1244" t="str">
        <f>IF(OR(Table1[[#This Row],[Rodents]],Table1[[#This Row],[Human]],Table1[[#This Row],[Pig]]),OR(ISNUMBER(FIND("kidney",C1244)),ISNUMBER(FIND("neph",C1244))),"NA")</f>
        <v>NA</v>
      </c>
      <c r="AU1244" t="str">
        <f>IF(OR(Table1[[#This Row],[Rodents]],Table1[[#This Row],[Human]],Table1[[#This Row],[Pig]]),OR(ISNUMBER(FIND("brain",C1244)),ISNUMBER(FIND("neur",C1244)),ISNUMBER(FIND("nerv",C1244))),"NA")</f>
        <v>NA</v>
      </c>
      <c r="AV1244" t="str">
        <f>IF(OR(Table1[[#This Row],[Rodents]],Table1[[#This Row],[Human]],Table1[[#This Row],[Pig]]),OR(ISNUMBER(FIND("heart",C1244)),ISNUMBER(FIND("cardi",C1244))),"NA")</f>
        <v>NA</v>
      </c>
      <c r="AW1244" t="str">
        <f>IF(OR(Table1[[#This Row],[Rodents]],Table1[[#This Row],[Human]],Table1[[#This Row],[Pig]]),OR(ISNUMBER(FIND("gastro",C1244)),ISNUMBER(FIND("intesti",C1244)),ISNUMBER(FIND("stomach",C1244))),"NA")</f>
        <v>NA</v>
      </c>
      <c r="AX1244" t="str">
        <f>IF(OR(Table1[[#This Row],[Rodents]],Table1[[#This Row],[Human]],Table1[[#This Row],[Pig]]),NOT(OR(AQ1244,AR1244,AS1244,AT1244,AU1244,AV1244,AW1244)),"NA")</f>
        <v>NA</v>
      </c>
      <c r="AY1244" t="b">
        <f>OR(ISNUMBER(FIND("SWCNT",C1244)),ISNUMBER(FIND("SWNT",C1244)),ISNUMBER(FIND("single-wall",C1244)),ISNUMBER(FIND("single wall",C1244)),ISNUMBER(FIND("Single wall",C1244)),ISNUMBER(FIND("Single-wall",C1244)),ISNUMBER(FIND("SWCNT",B1244)),ISNUMBER(FIND("SWNT",B1244)),ISNUMBER(FIND("single-wall",B1244)),ISNUMBER(FIND("single wall",B1244)),ISNUMBER(FIND("Single-wall",B1244)),ISNUMBER(FIND("Single wall",B1244)))</f>
        <v>0</v>
      </c>
      <c r="AZ1244" t="b">
        <f>OR(ISNUMBER(FIND("MWCNT",C1244)),ISNUMBER(FIND("MWNT",C1244)),ISNUMBER(FIND("multi-wall",C1244)),ISNUMBER(FIND("multi wall",C1244)),ISNUMBER(FIND("multiwall",C1244)),ISNUMBER(FIND("Multi-wall",C1244)),ISNUMBER(FIND("Multi wall",C1244)),ISNUMBER(FIND("Multiwall",C1244)),ISNUMBER(FIND("MWCNT",B1244)),ISNUMBER(FIND("MWNT",B1244)),ISNUMBER(FIND("multi-wall",B1244)),ISNUMBER(FIND("multi wall",B1244)),ISNUMBER(FIND("multiwall",B1244)),ISNUMBER(FIND("Multi-wall",B1244)),ISNUMBER(FIND("Multi wall",B1244)),ISNUMBER(FIND("Multiwall",B1244)),ISNUMBER(FIND("Double-wall",B1244)),ISNUMBER(FIND("Double wall",B1244)),ISNUMBER(FIND("Doublewall",B1244)),ISNUMBER(FIND("double-wall",B1244)),ISNUMBER(FIND("double wall",B1244)),ISNUMBER(FIND("doublewall",B1244)))</f>
        <v>1</v>
      </c>
      <c r="BA1244" t="b">
        <f>AND(Table1[[#This Row],[SWCNT]],Table1[[#This Row],[MWCNT]])</f>
        <v>0</v>
      </c>
      <c r="BB1244" t="b">
        <f>IF(Table1[[#This Row],[SWCNT]]=TRUE,FALSE,IF(Table1[[#This Row],[MWCNT]]=TRUE,FALSE,TRUE))</f>
        <v>0</v>
      </c>
      <c r="BC1244" s="18"/>
    </row>
    <row r="1245" spans="1:55" ht="240.5">
      <c r="A1245" t="s">
        <v>344</v>
      </c>
      <c r="B1245" s="2" t="s">
        <v>345</v>
      </c>
      <c r="C1245" s="16" t="s">
        <v>346</v>
      </c>
      <c r="D1245" s="17" t="s">
        <v>347</v>
      </c>
      <c r="E1245" s="2">
        <v>2022</v>
      </c>
      <c r="F1245" t="b">
        <f>OR(ISNUMBER(FIND("cytotoxic",C1245)),ISNUMBER(FIND("Cytotoxic",C1245)),ISNUMBER(FIND("cellular toxicity",C1245)),ISNUMBER(FIND("cell death",C1245)),ISNUMBER(FIND("viable",C1245)),ISNUMBER(FIND("phytotoxic",C1245)),ISNUMBER(FIND("acute toxicity",C1245)),ISNUMBER(FIND("MTT",C1245)),ISNUMBER(FIND("survival",C1245)),ISNUMBER(FIND("prolifer",C1245)),ISNUMBER(FIND("apoptosis",C1245)),ISNUMBER(FIND("neurotoxic",C1245)),ISNUMBER(FIND("  lysis ",C1245)),ISNUMBER(FIND("necrosis",C1245)),ISNUMBER(FIND("cellular death",C1245))*3,ISNUMBER(FIND("LDH",C1245)),ISNUMBER(FIND("Acute toxicity",C1245)))</f>
        <v>1</v>
      </c>
      <c r="G1245" t="b">
        <f>OR(ISNUMBER(FIND("genotoxic",C1245)),ISNUMBER(FIND("genotoxicity",C1245)),ISNUMBER(FIND("DNA damage",C1245)),ISNUMBER(FIND("DNA",C1245)),ISNUMBER(FIND("RNA",C1245)),ISNUMBER(FIND("mesothelioma",C1245)),ISNUMBER(FIND("carcino",C1245)),ISNUMBER(FIND("mutagen",C1245)),ISNUMBER(FIND("genetic",C1245)))</f>
        <v>1</v>
      </c>
      <c r="H1245" t="b">
        <f>OR(ISNUMBER(FIND("inflammatory",C1245)),ISNUMBER(FIND("inflamm",C1245)))</f>
        <v>0</v>
      </c>
      <c r="I1245" t="b">
        <f>OR(ISNUMBER(FIND("immune",C1245)),ISNUMBER(FIND("immunological",C1245)),ISNUMBER(FIND("interleuk",C1245)),ISNUMBER(FIND("platelet activation",C1245)),ISNUMBER(FIND("monocyte",C1245)),ISNUMBER(FIND("leukocyte",C1245)),ISNUMBER(FIND("cytokine",C1245)),ISNUMBER(FIND("CD4",C1245)),ISNUMBER(FIND("CD8",C1245)),ISNUMBER(FIND("T-cell",C1245)))</f>
        <v>0</v>
      </c>
      <c r="J1245" t="b">
        <f>OR(ISNUMBER(FIND("reactive oxygen",C1245)),ISNUMBER(FIND("ROS",C1245)),ISNUMBER(FIND("free radical",C1245)),ISNUMBER(FIND("oxidative stress",C1245)),ISNUMBER(FIND("peroxid",C1245)),ISNUMBER(FIND("oxidative",C1245)),ISNUMBER(FIND("antioxid",C1245)))</f>
        <v>0</v>
      </c>
      <c r="K1245" t="b">
        <f>OR(ISNUMBER(FIND("autophag",C1245)))</f>
        <v>0</v>
      </c>
      <c r="L1245" t="b">
        <f>OR(ISNUMBER(FIND("morpholog",C1245)))</f>
        <v>0</v>
      </c>
      <c r="M1245" t="b">
        <f>OR(ISNUMBER(FIND("fibrosis",C1245)),ISNUMBER(FIND("Fibrosis",C1245)),ISNUMBER(FIND("fibrot",C1245)))</f>
        <v>0</v>
      </c>
      <c r="N1245" t="b">
        <f>OR(ISNUMBER(FIND("offspring",C1245)),ISNUMBER(FIND("Parental",C1245)),ISNUMBER(FIND("parental",C1245)),ISNUMBER(FIND("germline",C1245)),ISNUMBER(FIND("reproduc",C1245)),ISNUMBER(FIND("embryo",C1245)))</f>
        <v>1</v>
      </c>
      <c r="O1245" t="b">
        <f>OR(ISNUMBER(FIND("metabol",C1245)),ISNUMBER(FIND("Metabol",C1245)),ISNUMBER(FIND("digest",C1245)),ISNUMBER(FIND("mitochon",C1245)))</f>
        <v>0</v>
      </c>
      <c r="P1245" t="b">
        <f>OR(ISNUMBER(FIND("ecotox",C1245)),ISNUMBER(FIND("Ecotox",B1245)),ISNUMBER(FIND("ecotox",B1245)),ISNUMBER(FIND("Ecotox",C1245)))</f>
        <v>0</v>
      </c>
      <c r="Q1245" t="b">
        <f>OR(ISNUMBER(FIND("Bioaccum",C1245)),ISNUMBER(FIND("bioaccum",C1245)),ISNUMBER(FIND("accum",C1245)))</f>
        <v>1</v>
      </c>
      <c r="R1245" t="b">
        <f>OR(ISNUMBER(FIND("Occupation",C1245)),ISNUMBER(FIND("occupation",C1245)),ISNUMBER(FIND("worker",C1245)),ISNUMBER(FIND("workforce",C1245)))</f>
        <v>0</v>
      </c>
      <c r="S1245" t="b">
        <f>NOT(OR(F1245,G1245,H1245,I1245,J1245,K1245,L1245,M1245,N1245,O1245,P1245,Q1245,R1245))</f>
        <v>0</v>
      </c>
      <c r="U1245" t="b">
        <f>OR(Table1[[#This Row],[Inflammation]],Table1[[#This Row],[Immune]])</f>
        <v>0</v>
      </c>
      <c r="V1245" t="str">
        <f>IF(OR(Table1[[#This Row],[Rodents]],Table1[[#This Row],[Human]],Table1[[#This Row],[Pig]]),OR(ISNUMBER(FIND("intratrach",C1245)),ISNUMBER(FIND("nasal ",C1245)),ISNUMBER(FIND("instill",C1245))),"NA")</f>
        <v>NA</v>
      </c>
      <c r="W1245" t="str">
        <f>IF(OR(Table1[[#This Row],[Rodents]],Table1[[#This Row],[Human]],Table1[[#This Row],[Pig]]),OR(ISNUMBER(FIND("dermal",C1245)),ISNUMBER(FIND("skin ",C1245))),"NA")</f>
        <v>NA</v>
      </c>
      <c r="X1245" t="str">
        <f>IF(OR(Table1[[#This Row],[Rodents]],Table1[[#This Row],[Human]],Table1[[#This Row],[Pig]]),OR(ISNUMBER(FIND("injected",C1245)),ISNUMBER(FIND("periton",C1245)),ISNUMBER(FIND("intrascrot",C1245))),"NA")</f>
        <v>NA</v>
      </c>
      <c r="Y1245" t="str">
        <f>IF(OR(Table1[[#This Row],[Rodents]],Table1[[#This Row],[Human]],Table1[[#This Row],[Pig]]),NOT(OR(Table1[[#This Row],[Inhaled/Intratracheal/intranasal]],Table1[[#This Row],[Dermal]],Table1[[#This Row],[Injected]])),"NA")</f>
        <v>NA</v>
      </c>
      <c r="AA1245" t="b">
        <f>OR(ISNUMBER(FIND("fish ",C1245)),ISNUMBER(FIND("Fish ",C1245)),ISNUMBER(FIND("aquatic",C1245)),ISNUMBER(FIND("daphnids",C1245)),ISNUMBER(FIND("Carcinus maenas",C1245)),ISNUMBER(FIND("Daphnia",C1245)),ISNUMBER(FIND("Ruditapes philippinarum",C1245)),ISNUMBER(FIND("daphnia",C1245)),ISNUMBER(FIND("marine",C1245)),ISNUMBER(FIND("mussel",C1245)),ISNUMBER(FIND("algae",C1245)),ISNUMBER(FIND("Donax faba",C1245)),ISNUMBER(FIND("estuarine",C1245)),ISNUMBER(FIND("snail",C1245)),ISNUMBER(FIND("Prorocentrum donghaiense",C1245)) )</f>
        <v>1</v>
      </c>
      <c r="AB1245" t="b">
        <f>OR(ISNUMBER(FIND(" rat ",C1245)),ISNUMBER(FIND(" rats ",C1245)),ISNUMBER(FIND(" Rats ",C1245)),ISNUMBER(FIND(" Rat ",C1245)),ISNUMBER(FIND(" rat.",C1245)),ISNUMBER(FIND(" rats.",C1245)),ISNUMBER(FIND("mouse",C1245)),ISNUMBER(FIND("mice",C1245)), ISNUMBER(FIND(" Mice",C1245)))</f>
        <v>0</v>
      </c>
      <c r="AC1245" t="b">
        <f>OR(ISNUMBER(FIND(" cell ",C1245)),ISNUMBER(FIND("fibroblast",C1245)),ISNUMBER(FIND("macrophage",C1245)),ISNUMBER(FIND("epithelial",C1245)),ISNUMBER(FIND("endothelial",C1245)),ISNUMBER(FIND("neuron",C1245)),ISNUMBER(FIND(" cells ",C1245)),ISNUMBER(FIND("RBC",C1245)),ISNUMBER(FIND("mitochond",C1245)),ISNUMBER(FIND("adipocyte",C1245)),ISNUMBER(FIND("osteo",C1245)),ISNUMBER(FIND("keratin",C1245)),ISNUMBER(FIND(" cell's ",C1245)),ISNUMBER(FIND("eukary",C1245)),ISNUMBER(FIND("sperm",C1245)))</f>
        <v>1</v>
      </c>
      <c r="AD1245" t="b">
        <f>OR(ISNUMBER(FIND("human",B1245)),ISNUMBER(FIND("workers",B1245)),ISNUMBER(FIND("workforces",B1245)),ISNUMBER(FIND("occupational",B1245)),ISNUMBER(FIND("Case report",B1245)),ISNUMBER(FIND("Workplaces",B1245)),ISNUMBER(FIND("worker",B1245)))</f>
        <v>0</v>
      </c>
      <c r="AE1245" t="b">
        <f>OR(ISNUMBER(FIND(" plant ",C1245)),ISNUMBER(FIND("Plant ",C1245)),ISNUMBER(FIND("tomato",C1245)),ISNUMBER(FIND("plants",C1245)),ISNUMBER(FIND("Plants",C1245)),ISNUMBER(FIND("algae",C1245)),ISNUMBER(FIND("lettuce",C1245)),ISNUMBER(FIND("green gram sprouts ",C1245)),ISNUMBER(FIND("Cucurbita pepo",C1245)),ISNUMBER(FIND("bean ",C1245)),ISNUMBER(FIND("chloroplast",C1245)),ISNUMBER(FIND("chlorophyll",C1245)),ISNUMBER(FIND("seedling",C1245)),ISNUMBER(FIND("canola",C1245)),ISNUMBER(FIND("shoot",C1245)),ISNUMBER(FIND("photosynthes",C1245)),ISNUMBER(FIND(" leaves ",C1245)),,ISNUMBER(FIND("agriculture",C1245)),ISNUMBER(FIND(" crops ",C1245)))</f>
        <v>0</v>
      </c>
      <c r="AF1245" t="b">
        <f>OR(ISNUMBER(FIND("bacteria",C1245)),ISNUMBER(FIND("Bacteria",C1245)),ISNUMBER(FIND("Bacterium",C1245)),ISNUMBER(FIND("bacterium",C1245)),ISNUMBER(FIND(" coli ",C1245)))</f>
        <v>0</v>
      </c>
      <c r="AG1245" t="b">
        <f>OR(ISNUMBER(FIND("fungi",C1245)),ISNUMBER(FIND("Fungi",C1245)),ISNUMBER(FIND("fungus",C1245)),ISNUMBER(FIND("Fungus",C1245)),ISNUMBER(FIND("mushroom",C1245)),ISNUMBER(FIND("Mushroom",C1245)),ISNUMBER(FIND(" mold ",C1245)))</f>
        <v>0</v>
      </c>
      <c r="AH1245" t="b">
        <f>OR(ISNUMBER(FIND("Pig ",C1245)),ISNUMBER(FIND("pig ",C1245)),ISNUMBER(FIND("Pigs ",C1245)),ISNUMBER(FIND("pigs ",C1245)))</f>
        <v>0</v>
      </c>
      <c r="AI1245" t="b">
        <f>OR(ISNUMBER(FIND(" C. elegans",C1245)),ISNUMBER(FIND("Caenorhabditis elegans",C1245)),ISNUMBER(FIND("earthworms",C1245)),ISNUMBER(FIND(" Ficopomatus enigmaticus",C1245)),ISNUMBER(FIND("larva",C1245)),ISNUMBER(FIND("Lumbriculus variegatus",C1245)),ISNUMBER(FIND("nematode",C1245)))</f>
        <v>0</v>
      </c>
      <c r="AJ1245" t="b">
        <f>NOT(OR(AA1245,AB1245,AC1245,AD1245,AE1245,AF1245,AG1245,AH1245,AI1245))</f>
        <v>0</v>
      </c>
      <c r="AL1245" t="b">
        <f>OR(AA1245,AB1245,AD1245,AE1245,AF1245,AG1245,AH1245,AI1245)</f>
        <v>1</v>
      </c>
      <c r="AM1245" t="b">
        <f>IF(Table1[[#This Row],[In vivo?]],IF(Table1[[#This Row],[Cell]],FALSE,TRUE),FALSE)</f>
        <v>0</v>
      </c>
      <c r="AN1245" t="b">
        <f>AND(AC1245,AL1245)</f>
        <v>1</v>
      </c>
      <c r="AO1245" t="b">
        <f>IF(Table1[[#This Row],[Cell]],IF(Table1[[#This Row],[In vivo?]],FALSE,TRUE),FALSE)</f>
        <v>0</v>
      </c>
      <c r="AP1245" t="b">
        <f>NOT(OR(Table1[[#This Row],[In vivo?]],Table1[[#This Row],[Only in Cell]]))</f>
        <v>0</v>
      </c>
      <c r="AQ1245" t="str">
        <f>IF(OR(Table1[[#This Row],[Rodents]],Table1[[#This Row],[Human]],Table1[[#This Row],[Pig]]),OR(ISNUMBER(FIND("pulmonary",C1245)),ISNUMBER(FIND("lung",C1245))),"NA")</f>
        <v>NA</v>
      </c>
      <c r="AR1245" t="str">
        <f>IF(OR(Table1[[#This Row],[Rodents]],Table1[[#This Row],[Human]],Table1[[#This Row],[Pig]]),OR(ISNUMBER(FIND("skin",C1245)),ISNUMBER(FIND("dermal",C1245))),"NA")</f>
        <v>NA</v>
      </c>
      <c r="AS1245" t="str">
        <f>IF(OR(Table1[[#This Row],[Rodents]],Table1[[#This Row],[Human]],Table1[[#This Row],[Pig]]),OR(ISNUMBER(FIND("liver",C1245)),ISNUMBER(FIND("hepat",C1245))),"NA")</f>
        <v>NA</v>
      </c>
      <c r="AT1245" t="str">
        <f>IF(OR(Table1[[#This Row],[Rodents]],Table1[[#This Row],[Human]],Table1[[#This Row],[Pig]]),OR(ISNUMBER(FIND("kidney",C1245)),ISNUMBER(FIND("neph",C1245))),"NA")</f>
        <v>NA</v>
      </c>
      <c r="AU1245" t="str">
        <f>IF(OR(Table1[[#This Row],[Rodents]],Table1[[#This Row],[Human]],Table1[[#This Row],[Pig]]),OR(ISNUMBER(FIND("brain",C1245)),ISNUMBER(FIND("neur",C1245)),ISNUMBER(FIND("nerv",C1245))),"NA")</f>
        <v>NA</v>
      </c>
      <c r="AV1245" t="str">
        <f>IF(OR(Table1[[#This Row],[Rodents]],Table1[[#This Row],[Human]],Table1[[#This Row],[Pig]]),OR(ISNUMBER(FIND("heart",C1245)),ISNUMBER(FIND("cardi",C1245))),"NA")</f>
        <v>NA</v>
      </c>
      <c r="AW1245" t="str">
        <f>IF(OR(Table1[[#This Row],[Rodents]],Table1[[#This Row],[Human]],Table1[[#This Row],[Pig]]),OR(ISNUMBER(FIND("gastro",C1245)),ISNUMBER(FIND("intesti",C1245)),ISNUMBER(FIND("stomach",C1245))),"NA")</f>
        <v>NA</v>
      </c>
      <c r="AX1245" t="str">
        <f>IF(OR(Table1[[#This Row],[Rodents]],Table1[[#This Row],[Human]],Table1[[#This Row],[Pig]]),NOT(OR(AQ1245,AR1245,AS1245,AT1245,AU1245,AV1245,AW1245)),"NA")</f>
        <v>NA</v>
      </c>
      <c r="AY1245" t="b">
        <f>OR(ISNUMBER(FIND("SWCNT",C1245)),ISNUMBER(FIND("SWNT",C1245)),ISNUMBER(FIND("single-wall",C1245)),ISNUMBER(FIND("single wall",C1245)),ISNUMBER(FIND("Single wall",C1245)),ISNUMBER(FIND("Single-wall",C1245)),ISNUMBER(FIND("SWCNT",B1245)),ISNUMBER(FIND("SWNT",B1245)),ISNUMBER(FIND("single-wall",B1245)),ISNUMBER(FIND("single wall",B1245)),ISNUMBER(FIND("Single-wall",B1245)),ISNUMBER(FIND("Single wall",B1245)))</f>
        <v>1</v>
      </c>
      <c r="AZ1245" t="b">
        <f>OR(ISNUMBER(FIND("MWCNT",C1245)),ISNUMBER(FIND("MWNT",C1245)),ISNUMBER(FIND("multi-wall",C1245)),ISNUMBER(FIND("multi wall",C1245)),ISNUMBER(FIND("multiwall",C1245)),ISNUMBER(FIND("Multi-wall",C1245)),ISNUMBER(FIND("Multi wall",C1245)),ISNUMBER(FIND("Multiwall",C1245)),ISNUMBER(FIND("MWCNT",B1245)),ISNUMBER(FIND("MWNT",B1245)),ISNUMBER(FIND("multi-wall",B1245)),ISNUMBER(FIND("multi wall",B1245)),ISNUMBER(FIND("multiwall",B1245)),ISNUMBER(FIND("Multi-wall",B1245)),ISNUMBER(FIND("Multi wall",B1245)),ISNUMBER(FIND("Multiwall",B1245)),ISNUMBER(FIND("Double-wall",B1245)),ISNUMBER(FIND("Double wall",B1245)),ISNUMBER(FIND("Doublewall",B1245)),ISNUMBER(FIND("double-wall",B1245)),ISNUMBER(FIND("double wall",B1245)),ISNUMBER(FIND("doublewall",B1245)))</f>
        <v>0</v>
      </c>
      <c r="BA1245" t="b">
        <f>AND(Table1[[#This Row],[SWCNT]],Table1[[#This Row],[MWCNT]])</f>
        <v>0</v>
      </c>
      <c r="BB1245" t="b">
        <f>IF(Table1[[#This Row],[SWCNT]]=TRUE,FALSE,IF(Table1[[#This Row],[MWCNT]]=TRUE,FALSE,TRUE))</f>
        <v>0</v>
      </c>
      <c r="BC1245" s="18"/>
    </row>
    <row r="1246" spans="1:55" ht="129.5">
      <c r="A1246" t="s">
        <v>352</v>
      </c>
      <c r="B1246" s="2" t="s">
        <v>353</v>
      </c>
      <c r="C1246" s="16" t="s">
        <v>354</v>
      </c>
      <c r="D1246" s="17" t="s">
        <v>355</v>
      </c>
      <c r="E1246" s="2">
        <v>2022</v>
      </c>
      <c r="F1246" t="b">
        <f>OR(ISNUMBER(FIND("cytotoxic",C1246)),ISNUMBER(FIND("Cytotoxic",C1246)),ISNUMBER(FIND("cellular toxicity",C1246)),ISNUMBER(FIND("cell death",C1246)),ISNUMBER(FIND("viable",C1246)),ISNUMBER(FIND("phytotoxic",C1246)),ISNUMBER(FIND("acute toxicity",C1246)),ISNUMBER(FIND("MTT",C1246)),ISNUMBER(FIND("survival",C1246)),ISNUMBER(FIND("prolifer",C1246)),ISNUMBER(FIND("apoptosis",C1246)),ISNUMBER(FIND("neurotoxic",C1246)),ISNUMBER(FIND("  lysis ",C1246)),ISNUMBER(FIND("necrosis",C1246)),ISNUMBER(FIND("cellular death",C1246))*3,ISNUMBER(FIND("LDH",C1246)),ISNUMBER(FIND("Acute toxicity",C1246)))</f>
        <v>1</v>
      </c>
      <c r="G1246" t="b">
        <f>OR(ISNUMBER(FIND("genotoxic",C1246)),ISNUMBER(FIND("genotoxicity",C1246)),ISNUMBER(FIND("DNA damage",C1246)),ISNUMBER(FIND("DNA",C1246)),ISNUMBER(FIND("RNA",C1246)),ISNUMBER(FIND("mesothelioma",C1246)),ISNUMBER(FIND("carcino",C1246)),ISNUMBER(FIND("mutagen",C1246)),ISNUMBER(FIND("genetic",C1246)))</f>
        <v>1</v>
      </c>
      <c r="H1246" t="b">
        <f>OR(ISNUMBER(FIND("inflammatory",C1246)),ISNUMBER(FIND("inflamm",C1246)))</f>
        <v>0</v>
      </c>
      <c r="I1246" t="b">
        <f>OR(ISNUMBER(FIND("immune",C1246)),ISNUMBER(FIND("immunological",C1246)),ISNUMBER(FIND("interleuk",C1246)),ISNUMBER(FIND("platelet activation",C1246)),ISNUMBER(FIND("monocyte",C1246)),ISNUMBER(FIND("leukocyte",C1246)),ISNUMBER(FIND("cytokine",C1246)),ISNUMBER(FIND("CD4",C1246)),ISNUMBER(FIND("CD8",C1246)),ISNUMBER(FIND("T-cell",C1246)))</f>
        <v>1</v>
      </c>
      <c r="J1246" t="b">
        <f>OR(ISNUMBER(FIND("reactive oxygen",C1246)),ISNUMBER(FIND("ROS",C1246)),ISNUMBER(FIND("free radical",C1246)),ISNUMBER(FIND("oxidative stress",C1246)),ISNUMBER(FIND("peroxid",C1246)),ISNUMBER(FIND("oxidative",C1246)),ISNUMBER(FIND("antioxid",C1246)))</f>
        <v>0</v>
      </c>
      <c r="K1246" t="b">
        <f>OR(ISNUMBER(FIND("autophag",C1246)))</f>
        <v>0</v>
      </c>
      <c r="L1246" t="b">
        <f>OR(ISNUMBER(FIND("morpholog",C1246)))</f>
        <v>0</v>
      </c>
      <c r="M1246" t="b">
        <f>OR(ISNUMBER(FIND("fibrosis",C1246)),ISNUMBER(FIND("Fibrosis",C1246)),ISNUMBER(FIND("fibrot",C1246)))</f>
        <v>0</v>
      </c>
      <c r="N1246" t="b">
        <f>OR(ISNUMBER(FIND("offspring",C1246)),ISNUMBER(FIND("Parental",C1246)),ISNUMBER(FIND("parental",C1246)),ISNUMBER(FIND("germline",C1246)),ISNUMBER(FIND("reproduc",C1246)),ISNUMBER(FIND("embryo",C1246)))</f>
        <v>0</v>
      </c>
      <c r="O1246" t="b">
        <f>OR(ISNUMBER(FIND("metabol",C1246)),ISNUMBER(FIND("Metabol",C1246)),ISNUMBER(FIND("digest",C1246)),ISNUMBER(FIND("mitochon",C1246)))</f>
        <v>1</v>
      </c>
      <c r="P1246" t="b">
        <f>OR(ISNUMBER(FIND("ecotox",C1246)),ISNUMBER(FIND("Ecotox",B1246)),ISNUMBER(FIND("ecotox",B1246)),ISNUMBER(FIND("Ecotox",C1246)))</f>
        <v>0</v>
      </c>
      <c r="Q1246" t="b">
        <f>OR(ISNUMBER(FIND("Bioaccum",C1246)),ISNUMBER(FIND("bioaccum",C1246)),ISNUMBER(FIND("accum",C1246)))</f>
        <v>0</v>
      </c>
      <c r="R1246" t="b">
        <f>OR(ISNUMBER(FIND("Occupation",C1246)),ISNUMBER(FIND("occupation",C1246)),ISNUMBER(FIND("worker",C1246)),ISNUMBER(FIND("workforce",C1246)))</f>
        <v>0</v>
      </c>
      <c r="S1246" t="b">
        <f>NOT(OR(F1246,G1246,H1246,I1246,J1246,K1246,L1246,M1246,N1246,O1246,P1246,Q1246,R1246))</f>
        <v>0</v>
      </c>
      <c r="U1246" t="b">
        <f>OR(Table1[[#This Row],[Inflammation]],Table1[[#This Row],[Immune]])</f>
        <v>1</v>
      </c>
      <c r="V1246" t="str">
        <f>IF(OR(Table1[[#This Row],[Rodents]],Table1[[#This Row],[Human]],Table1[[#This Row],[Pig]]),OR(ISNUMBER(FIND("intratrach",C1246)),ISNUMBER(FIND("nasal ",C1246)),ISNUMBER(FIND("instill",C1246))),"NA")</f>
        <v>NA</v>
      </c>
      <c r="W1246" t="str">
        <f>IF(OR(Table1[[#This Row],[Rodents]],Table1[[#This Row],[Human]],Table1[[#This Row],[Pig]]),OR(ISNUMBER(FIND("dermal",C1246)),ISNUMBER(FIND("skin ",C1246))),"NA")</f>
        <v>NA</v>
      </c>
      <c r="X1246" t="str">
        <f>IF(OR(Table1[[#This Row],[Rodents]],Table1[[#This Row],[Human]],Table1[[#This Row],[Pig]]),OR(ISNUMBER(FIND("injected",C1246)),ISNUMBER(FIND("periton",C1246)),ISNUMBER(FIND("intrascrot",C1246))),"NA")</f>
        <v>NA</v>
      </c>
      <c r="Y1246" t="str">
        <f>IF(OR(Table1[[#This Row],[Rodents]],Table1[[#This Row],[Human]],Table1[[#This Row],[Pig]]),NOT(OR(Table1[[#This Row],[Inhaled/Intratracheal/intranasal]],Table1[[#This Row],[Dermal]],Table1[[#This Row],[Injected]])),"NA")</f>
        <v>NA</v>
      </c>
      <c r="AA1246" t="b">
        <f>OR(ISNUMBER(FIND("fish ",C1246)),ISNUMBER(FIND("Fish ",C1246)),ISNUMBER(FIND("aquatic",C1246)),ISNUMBER(FIND("daphnids",C1246)),ISNUMBER(FIND("Carcinus maenas",C1246)),ISNUMBER(FIND("Daphnia",C1246)),ISNUMBER(FIND("Ruditapes philippinarum",C1246)),ISNUMBER(FIND("daphnia",C1246)),ISNUMBER(FIND("marine",C1246)),ISNUMBER(FIND("mussel",C1246)),ISNUMBER(FIND("algae",C1246)),ISNUMBER(FIND("Donax faba",C1246)),ISNUMBER(FIND("estuarine",C1246)),ISNUMBER(FIND("snail",C1246)),ISNUMBER(FIND("Prorocentrum donghaiense",C1246)) )</f>
        <v>0</v>
      </c>
      <c r="AB1246" t="b">
        <f>OR(ISNUMBER(FIND(" rat ",C1246)),ISNUMBER(FIND(" rats ",C1246)),ISNUMBER(FIND(" Rats ",C1246)),ISNUMBER(FIND(" Rat ",C1246)),ISNUMBER(FIND(" rat.",C1246)),ISNUMBER(FIND(" rats.",C1246)),ISNUMBER(FIND("mouse",C1246)),ISNUMBER(FIND("mice",C1246)), ISNUMBER(FIND(" Mice",C1246)))</f>
        <v>0</v>
      </c>
      <c r="AC1246" t="b">
        <f>OR(ISNUMBER(FIND(" cell ",C1246)),ISNUMBER(FIND("fibroblast",C1246)),ISNUMBER(FIND("macrophage",C1246)),ISNUMBER(FIND("epithelial",C1246)),ISNUMBER(FIND("endothelial",C1246)),ISNUMBER(FIND("neuron",C1246)),ISNUMBER(FIND(" cells ",C1246)),ISNUMBER(FIND("RBC",C1246)),ISNUMBER(FIND("mitochond",C1246)),ISNUMBER(FIND("adipocyte",C1246)),ISNUMBER(FIND("osteo",C1246)),ISNUMBER(FIND("keratin",C1246)),ISNUMBER(FIND(" cell's ",C1246)),ISNUMBER(FIND("eukary",C1246)),ISNUMBER(FIND("sperm",C1246)))</f>
        <v>1</v>
      </c>
      <c r="AD1246" t="b">
        <f>OR(ISNUMBER(FIND("human",B1246)),ISNUMBER(FIND("workers",B1246)),ISNUMBER(FIND("workforces",B1246)),ISNUMBER(FIND("occupational",B1246)),ISNUMBER(FIND("Case report",B1246)),ISNUMBER(FIND("Workplaces",B1246)),ISNUMBER(FIND("worker",B1246)))</f>
        <v>0</v>
      </c>
      <c r="AE1246" t="b">
        <f>OR(ISNUMBER(FIND(" plant ",C1246)),ISNUMBER(FIND("Plant ",C1246)),ISNUMBER(FIND("tomato",C1246)),ISNUMBER(FIND("plants",C1246)),ISNUMBER(FIND("Plants",C1246)),ISNUMBER(FIND("algae",C1246)),ISNUMBER(FIND("lettuce",C1246)),ISNUMBER(FIND("green gram sprouts ",C1246)),ISNUMBER(FIND("Cucurbita pepo",C1246)),ISNUMBER(FIND("bean ",C1246)),ISNUMBER(FIND("chloroplast",C1246)),ISNUMBER(FIND("chlorophyll",C1246)),ISNUMBER(FIND("seedling",C1246)),ISNUMBER(FIND("canola",C1246)),ISNUMBER(FIND("shoot",C1246)),ISNUMBER(FIND("photosynthes",C1246)),ISNUMBER(FIND(" leaves ",C1246)),,ISNUMBER(FIND("agriculture",C1246)),ISNUMBER(FIND(" crops ",C1246)))</f>
        <v>0</v>
      </c>
      <c r="AF1246" t="b">
        <f>OR(ISNUMBER(FIND("bacteria",C1246)),ISNUMBER(FIND("Bacteria",C1246)),ISNUMBER(FIND("Bacterium",C1246)),ISNUMBER(FIND("bacterium",C1246)),ISNUMBER(FIND(" coli ",C1246)))</f>
        <v>0</v>
      </c>
      <c r="AG1246" t="b">
        <f>OR(ISNUMBER(FIND("fungi",C1246)),ISNUMBER(FIND("Fungi",C1246)),ISNUMBER(FIND("fungus",C1246)),ISNUMBER(FIND("Fungus",C1246)),ISNUMBER(FIND("mushroom",C1246)),ISNUMBER(FIND("Mushroom",C1246)),ISNUMBER(FIND(" mold ",C1246)))</f>
        <v>0</v>
      </c>
      <c r="AH1246" t="b">
        <f>OR(ISNUMBER(FIND("Pig ",C1246)),ISNUMBER(FIND("pig ",C1246)),ISNUMBER(FIND("Pigs ",C1246)),ISNUMBER(FIND("pigs ",C1246)))</f>
        <v>0</v>
      </c>
      <c r="AI1246" t="b">
        <f>OR(ISNUMBER(FIND(" C. elegans",C1246)),ISNUMBER(FIND("Caenorhabditis elegans",C1246)),ISNUMBER(FIND("earthworms",C1246)),ISNUMBER(FIND(" Ficopomatus enigmaticus",C1246)),ISNUMBER(FIND("larva",C1246)),ISNUMBER(FIND("Lumbriculus variegatus",C1246)),ISNUMBER(FIND("nematode",C1246)))</f>
        <v>0</v>
      </c>
      <c r="AJ1246" t="b">
        <f>NOT(OR(AA1246,AB1246,AC1246,AD1246,AE1246,AF1246,AG1246,AH1246,AI1246))</f>
        <v>0</v>
      </c>
      <c r="AL1246" t="b">
        <f>OR(AA1246,AB1246,AD1246,AE1246,AF1246,AG1246,AH1246,AI1246)</f>
        <v>0</v>
      </c>
      <c r="AM1246" t="b">
        <f>IF(Table1[[#This Row],[In vivo?]],IF(Table1[[#This Row],[Cell]],FALSE,TRUE),FALSE)</f>
        <v>0</v>
      </c>
      <c r="AN1246" t="b">
        <f>AND(AC1246,AL1246)</f>
        <v>0</v>
      </c>
      <c r="AO1246" t="b">
        <f>IF(Table1[[#This Row],[Cell]],IF(Table1[[#This Row],[In vivo?]],FALSE,TRUE),FALSE)</f>
        <v>1</v>
      </c>
      <c r="AP1246" t="b">
        <f>NOT(OR(Table1[[#This Row],[In vivo?]],Table1[[#This Row],[Only in Cell]]))</f>
        <v>0</v>
      </c>
      <c r="AQ1246" t="str">
        <f>IF(OR(Table1[[#This Row],[Rodents]],Table1[[#This Row],[Human]],Table1[[#This Row],[Pig]]),OR(ISNUMBER(FIND("pulmonary",C1246)),ISNUMBER(FIND("lung",C1246))),"NA")</f>
        <v>NA</v>
      </c>
      <c r="AR1246" t="str">
        <f>IF(OR(Table1[[#This Row],[Rodents]],Table1[[#This Row],[Human]],Table1[[#This Row],[Pig]]),OR(ISNUMBER(FIND("skin",C1246)),ISNUMBER(FIND("dermal",C1246))),"NA")</f>
        <v>NA</v>
      </c>
      <c r="AS1246" t="str">
        <f>IF(OR(Table1[[#This Row],[Rodents]],Table1[[#This Row],[Human]],Table1[[#This Row],[Pig]]),OR(ISNUMBER(FIND("liver",C1246)),ISNUMBER(FIND("hepat",C1246))),"NA")</f>
        <v>NA</v>
      </c>
      <c r="AT1246" t="str">
        <f>IF(OR(Table1[[#This Row],[Rodents]],Table1[[#This Row],[Human]],Table1[[#This Row],[Pig]]),OR(ISNUMBER(FIND("kidney",C1246)),ISNUMBER(FIND("neph",C1246))),"NA")</f>
        <v>NA</v>
      </c>
      <c r="AU1246" t="str">
        <f>IF(OR(Table1[[#This Row],[Rodents]],Table1[[#This Row],[Human]],Table1[[#This Row],[Pig]]),OR(ISNUMBER(FIND("brain",C1246)),ISNUMBER(FIND("neur",C1246)),ISNUMBER(FIND("nerv",C1246))),"NA")</f>
        <v>NA</v>
      </c>
      <c r="AV1246" t="str">
        <f>IF(OR(Table1[[#This Row],[Rodents]],Table1[[#This Row],[Human]],Table1[[#This Row],[Pig]]),OR(ISNUMBER(FIND("heart",C1246)),ISNUMBER(FIND("cardi",C1246))),"NA")</f>
        <v>NA</v>
      </c>
      <c r="AW1246" t="str">
        <f>IF(OR(Table1[[#This Row],[Rodents]],Table1[[#This Row],[Human]],Table1[[#This Row],[Pig]]),OR(ISNUMBER(FIND("gastro",C1246)),ISNUMBER(FIND("intesti",C1246)),ISNUMBER(FIND("stomach",C1246))),"NA")</f>
        <v>NA</v>
      </c>
      <c r="AX1246" t="str">
        <f>IF(OR(Table1[[#This Row],[Rodents]],Table1[[#This Row],[Human]],Table1[[#This Row],[Pig]]),NOT(OR(AQ1246,AR1246,AS1246,AT1246,AU1246,AV1246,AW1246)),"NA")</f>
        <v>NA</v>
      </c>
      <c r="AY1246" t="b">
        <f>OR(ISNUMBER(FIND("SWCNT",C1246)),ISNUMBER(FIND("SWNT",C1246)),ISNUMBER(FIND("single-wall",C1246)),ISNUMBER(FIND("single wall",C1246)),ISNUMBER(FIND("Single wall",C1246)),ISNUMBER(FIND("Single-wall",C1246)),ISNUMBER(FIND("SWCNT",B1246)),ISNUMBER(FIND("SWNT",B1246)),ISNUMBER(FIND("single-wall",B1246)),ISNUMBER(FIND("single wall",B1246)),ISNUMBER(FIND("Single-wall",B1246)),ISNUMBER(FIND("Single wall",B1246)))</f>
        <v>0</v>
      </c>
      <c r="AZ1246" t="b">
        <f>OR(ISNUMBER(FIND("MWCNT",C1246)),ISNUMBER(FIND("MWNT",C1246)),ISNUMBER(FIND("multi-wall",C1246)),ISNUMBER(FIND("multi wall",C1246)),ISNUMBER(FIND("multiwall",C1246)),ISNUMBER(FIND("Multi-wall",C1246)),ISNUMBER(FIND("Multi wall",C1246)),ISNUMBER(FIND("Multiwall",C1246)),ISNUMBER(FIND("MWCNT",B1246)),ISNUMBER(FIND("MWNT",B1246)),ISNUMBER(FIND("multi-wall",B1246)),ISNUMBER(FIND("multi wall",B1246)),ISNUMBER(FIND("multiwall",B1246)),ISNUMBER(FIND("Multi-wall",B1246)),ISNUMBER(FIND("Multi wall",B1246)),ISNUMBER(FIND("Multiwall",B1246)),ISNUMBER(FIND("Double-wall",B1246)),ISNUMBER(FIND("Double wall",B1246)),ISNUMBER(FIND("Doublewall",B1246)),ISNUMBER(FIND("double-wall",B1246)),ISNUMBER(FIND("double wall",B1246)),ISNUMBER(FIND("doublewall",B1246)))</f>
        <v>1</v>
      </c>
      <c r="BA1246" t="b">
        <f>AND(Table1[[#This Row],[SWCNT]],Table1[[#This Row],[MWCNT]])</f>
        <v>0</v>
      </c>
      <c r="BB1246" t="b">
        <f>IF(Table1[[#This Row],[SWCNT]]=TRUE,FALSE,IF(Table1[[#This Row],[MWCNT]]=TRUE,FALSE,TRUE))</f>
        <v>0</v>
      </c>
      <c r="BC1246" s="18"/>
    </row>
    <row r="1247" spans="1:55" ht="296">
      <c r="A1247" t="s">
        <v>365</v>
      </c>
      <c r="B1247" s="2" t="s">
        <v>366</v>
      </c>
      <c r="C1247" s="16" t="s">
        <v>367</v>
      </c>
      <c r="D1247" s="17" t="s">
        <v>22</v>
      </c>
      <c r="E1247" s="2">
        <v>2022</v>
      </c>
      <c r="F1247" t="b">
        <f>OR(ISNUMBER(FIND("cytotoxic",C1247)),ISNUMBER(FIND("Cytotoxic",C1247)),ISNUMBER(FIND("cellular toxicity",C1247)),ISNUMBER(FIND("cell death",C1247)),ISNUMBER(FIND("viable",C1247)),ISNUMBER(FIND("phytotoxic",C1247)),ISNUMBER(FIND("acute toxicity",C1247)),ISNUMBER(FIND("MTT",C1247)),ISNUMBER(FIND("survival",C1247)),ISNUMBER(FIND("prolifer",C1247)),ISNUMBER(FIND("apoptosis",C1247)),ISNUMBER(FIND("neurotoxic",C1247)),ISNUMBER(FIND("  lysis ",C1247)),ISNUMBER(FIND("necrosis",C1247)),ISNUMBER(FIND("cellular death",C1247))*3,ISNUMBER(FIND("LDH",C1247)),ISNUMBER(FIND("Acute toxicity",C1247)))</f>
        <v>0</v>
      </c>
      <c r="G1247" t="b">
        <f>OR(ISNUMBER(FIND("genotoxic",C1247)),ISNUMBER(FIND("genotoxicity",C1247)),ISNUMBER(FIND("DNA damage",C1247)),ISNUMBER(FIND("DNA",C1247)),ISNUMBER(FIND("RNA",C1247)),ISNUMBER(FIND("mesothelioma",C1247)),ISNUMBER(FIND("carcino",C1247)),ISNUMBER(FIND("mutagen",C1247)),ISNUMBER(FIND("genetic",C1247)))</f>
        <v>0</v>
      </c>
      <c r="H1247" t="b">
        <f>OR(ISNUMBER(FIND("inflammatory",C1247)),ISNUMBER(FIND("inflamm",C1247)))</f>
        <v>0</v>
      </c>
      <c r="I1247" t="b">
        <f>OR(ISNUMBER(FIND("immune",C1247)),ISNUMBER(FIND("immunological",C1247)),ISNUMBER(FIND("interleuk",C1247)),ISNUMBER(FIND("platelet activation",C1247)),ISNUMBER(FIND("monocyte",C1247)),ISNUMBER(FIND("leukocyte",C1247)),ISNUMBER(FIND("cytokine",C1247)),ISNUMBER(FIND("CD4",C1247)),ISNUMBER(FIND("CD8",C1247)),ISNUMBER(FIND("T-cell",C1247)))</f>
        <v>0</v>
      </c>
      <c r="J1247" t="b">
        <f>OR(ISNUMBER(FIND("reactive oxygen",C1247)),ISNUMBER(FIND("ROS",C1247)),ISNUMBER(FIND("free radical",C1247)),ISNUMBER(FIND("oxidative stress",C1247)),ISNUMBER(FIND("peroxid",C1247)),ISNUMBER(FIND("oxidative",C1247)),ISNUMBER(FIND("antioxid",C1247)))</f>
        <v>1</v>
      </c>
      <c r="K1247" t="b">
        <f>OR(ISNUMBER(FIND("autophag",C1247)))</f>
        <v>0</v>
      </c>
      <c r="L1247" t="b">
        <f>OR(ISNUMBER(FIND("morpholog",C1247)))</f>
        <v>0</v>
      </c>
      <c r="M1247" t="b">
        <f>OR(ISNUMBER(FIND("fibrosis",C1247)),ISNUMBER(FIND("Fibrosis",C1247)),ISNUMBER(FIND("fibrot",C1247)))</f>
        <v>0</v>
      </c>
      <c r="N1247" t="b">
        <f>OR(ISNUMBER(FIND("offspring",C1247)),ISNUMBER(FIND("Parental",C1247)),ISNUMBER(FIND("parental",C1247)),ISNUMBER(FIND("germline",C1247)),ISNUMBER(FIND("reproduc",C1247)),ISNUMBER(FIND("embryo",C1247)))</f>
        <v>0</v>
      </c>
      <c r="O1247" t="b">
        <f>OR(ISNUMBER(FIND("metabol",C1247)),ISNUMBER(FIND("Metabol",C1247)),ISNUMBER(FIND("digest",C1247)),ISNUMBER(FIND("mitochon",C1247)))</f>
        <v>0</v>
      </c>
      <c r="P1247" t="b">
        <f>OR(ISNUMBER(FIND("ecotox",C1247)),ISNUMBER(FIND("Ecotox",B1247)),ISNUMBER(FIND("ecotox",B1247)),ISNUMBER(FIND("Ecotox",C1247)))</f>
        <v>0</v>
      </c>
      <c r="Q1247" t="b">
        <f>OR(ISNUMBER(FIND("Bioaccum",C1247)),ISNUMBER(FIND("bioaccum",C1247)),ISNUMBER(FIND("accum",C1247)))</f>
        <v>0</v>
      </c>
      <c r="R1247" t="b">
        <f>OR(ISNUMBER(FIND("Occupation",C1247)),ISNUMBER(FIND("occupation",C1247)),ISNUMBER(FIND("worker",C1247)),ISNUMBER(FIND("workforce",C1247)))</f>
        <v>0</v>
      </c>
      <c r="S1247" t="b">
        <f>NOT(OR(F1247,G1247,H1247,I1247,J1247,K1247,L1247,M1247,N1247,O1247,P1247,Q1247,R1247))</f>
        <v>0</v>
      </c>
      <c r="U1247" t="b">
        <f>OR(Table1[[#This Row],[Inflammation]],Table1[[#This Row],[Immune]])</f>
        <v>0</v>
      </c>
      <c r="V1247" t="str">
        <f>IF(OR(Table1[[#This Row],[Rodents]],Table1[[#This Row],[Human]],Table1[[#This Row],[Pig]]),OR(ISNUMBER(FIND("intratrach",C1247)),ISNUMBER(FIND("nasal ",C1247)),ISNUMBER(FIND("instill",C1247))),"NA")</f>
        <v>NA</v>
      </c>
      <c r="W1247" t="str">
        <f>IF(OR(Table1[[#This Row],[Rodents]],Table1[[#This Row],[Human]],Table1[[#This Row],[Pig]]),OR(ISNUMBER(FIND("dermal",C1247)),ISNUMBER(FIND("skin ",C1247))),"NA")</f>
        <v>NA</v>
      </c>
      <c r="X1247" t="str">
        <f>IF(OR(Table1[[#This Row],[Rodents]],Table1[[#This Row],[Human]],Table1[[#This Row],[Pig]]),OR(ISNUMBER(FIND("injected",C1247)),ISNUMBER(FIND("periton",C1247)),ISNUMBER(FIND("intrascrot",C1247))),"NA")</f>
        <v>NA</v>
      </c>
      <c r="Y1247" t="str">
        <f>IF(OR(Table1[[#This Row],[Rodents]],Table1[[#This Row],[Human]],Table1[[#This Row],[Pig]]),NOT(OR(Table1[[#This Row],[Inhaled/Intratracheal/intranasal]],Table1[[#This Row],[Dermal]],Table1[[#This Row],[Injected]])),"NA")</f>
        <v>NA</v>
      </c>
      <c r="AA1247" t="b">
        <f>OR(ISNUMBER(FIND("fish ",C1247)),ISNUMBER(FIND("Fish ",C1247)),ISNUMBER(FIND("aquatic",C1247)),ISNUMBER(FIND("daphnids",C1247)),ISNUMBER(FIND("Carcinus maenas",C1247)),ISNUMBER(FIND("Daphnia",C1247)),ISNUMBER(FIND("Ruditapes philippinarum",C1247)),ISNUMBER(FIND("daphnia",C1247)),ISNUMBER(FIND("marine",C1247)),ISNUMBER(FIND("mussel",C1247)),ISNUMBER(FIND("algae",C1247)),ISNUMBER(FIND("Donax faba",C1247)),ISNUMBER(FIND("estuarine",C1247)),ISNUMBER(FIND("snail",C1247)),ISNUMBER(FIND("Prorocentrum donghaiense",C1247)) )</f>
        <v>1</v>
      </c>
      <c r="AB1247" t="b">
        <f>OR(ISNUMBER(FIND(" rat ",C1247)),ISNUMBER(FIND(" rats ",C1247)),ISNUMBER(FIND(" Rats ",C1247)),ISNUMBER(FIND(" Rat ",C1247)),ISNUMBER(FIND(" rat.",C1247)),ISNUMBER(FIND(" rats.",C1247)),ISNUMBER(FIND("mouse",C1247)),ISNUMBER(FIND("mice",C1247)), ISNUMBER(FIND(" Mice",C1247)))</f>
        <v>0</v>
      </c>
      <c r="AC1247" t="b">
        <f>OR(ISNUMBER(FIND(" cell ",C1247)),ISNUMBER(FIND("fibroblast",C1247)),ISNUMBER(FIND("macrophage",C1247)),ISNUMBER(FIND("epithelial",C1247)),ISNUMBER(FIND("endothelial",C1247)),ISNUMBER(FIND("neuron",C1247)),ISNUMBER(FIND(" cells ",C1247)),ISNUMBER(FIND("RBC",C1247)),ISNUMBER(FIND("mitochond",C1247)),ISNUMBER(FIND("adipocyte",C1247)),ISNUMBER(FIND("osteo",C1247)),ISNUMBER(FIND("keratin",C1247)),ISNUMBER(FIND(" cell's ",C1247)),ISNUMBER(FIND("eukary",C1247)),ISNUMBER(FIND("sperm",C1247)))</f>
        <v>0</v>
      </c>
      <c r="AD1247" t="b">
        <f>OR(ISNUMBER(FIND("human",B1247)),ISNUMBER(FIND("workers",B1247)),ISNUMBER(FIND("workforces",B1247)),ISNUMBER(FIND("occupational",B1247)),ISNUMBER(FIND("Case report",B1247)),ISNUMBER(FIND("Workplaces",B1247)),ISNUMBER(FIND("worker",B1247)))</f>
        <v>0</v>
      </c>
      <c r="AE1247" t="b">
        <f>OR(ISNUMBER(FIND(" plant ",C1247)),ISNUMBER(FIND("Plant ",C1247)),ISNUMBER(FIND("tomato",C1247)),ISNUMBER(FIND("plants",C1247)),ISNUMBER(FIND("Plants",C1247)),ISNUMBER(FIND("algae",C1247)),ISNUMBER(FIND("lettuce",C1247)),ISNUMBER(FIND("green gram sprouts ",C1247)),ISNUMBER(FIND("Cucurbita pepo",C1247)),ISNUMBER(FIND("bean ",C1247)),ISNUMBER(FIND("chloroplast",C1247)),ISNUMBER(FIND("chlorophyll",C1247)),ISNUMBER(FIND("seedling",C1247)),ISNUMBER(FIND("canola",C1247)),ISNUMBER(FIND("shoot",C1247)),ISNUMBER(FIND("photosynthes",C1247)),ISNUMBER(FIND(" leaves ",C1247)),,ISNUMBER(FIND("agriculture",C1247)),ISNUMBER(FIND(" crops ",C1247)))</f>
        <v>1</v>
      </c>
      <c r="AF1247" t="b">
        <f>OR(ISNUMBER(FIND("bacteria",C1247)),ISNUMBER(FIND("Bacteria",C1247)),ISNUMBER(FIND("Bacterium",C1247)),ISNUMBER(FIND("bacterium",C1247)),ISNUMBER(FIND(" coli ",C1247)))</f>
        <v>0</v>
      </c>
      <c r="AG1247" t="b">
        <f>OR(ISNUMBER(FIND("fungi",C1247)),ISNUMBER(FIND("Fungi",C1247)),ISNUMBER(FIND("fungus",C1247)),ISNUMBER(FIND("Fungus",C1247)),ISNUMBER(FIND("mushroom",C1247)),ISNUMBER(FIND("Mushroom",C1247)),ISNUMBER(FIND(" mold ",C1247)))</f>
        <v>0</v>
      </c>
      <c r="AH1247" t="b">
        <f>OR(ISNUMBER(FIND("Pig ",C1247)),ISNUMBER(FIND("pig ",C1247)),ISNUMBER(FIND("Pigs ",C1247)),ISNUMBER(FIND("pigs ",C1247)))</f>
        <v>0</v>
      </c>
      <c r="AI1247" t="b">
        <f>OR(ISNUMBER(FIND(" C. elegans",C1247)),ISNUMBER(FIND("Caenorhabditis elegans",C1247)),ISNUMBER(FIND("earthworms",C1247)),ISNUMBER(FIND(" Ficopomatus enigmaticus",C1247)),ISNUMBER(FIND("larva",C1247)),ISNUMBER(FIND("Lumbriculus variegatus",C1247)),ISNUMBER(FIND("nematode",C1247)))</f>
        <v>0</v>
      </c>
      <c r="AJ1247" t="b">
        <f>NOT(OR(AA1247,AB1247,AC1247,AD1247,AE1247,AF1247,AG1247,AH1247,AI1247))</f>
        <v>0</v>
      </c>
      <c r="AL1247" t="b">
        <f>OR(AA1247,AB1247,AD1247,AE1247,AF1247,AG1247,AH1247,AI1247)</f>
        <v>1</v>
      </c>
      <c r="AM1247" t="b">
        <f>IF(Table1[[#This Row],[In vivo?]],IF(Table1[[#This Row],[Cell]],FALSE,TRUE),FALSE)</f>
        <v>1</v>
      </c>
      <c r="AN1247" t="b">
        <f>AND(AC1247,AL1247)</f>
        <v>0</v>
      </c>
      <c r="AO1247" t="b">
        <f>IF(Table1[[#This Row],[Cell]],IF(Table1[[#This Row],[In vivo?]],FALSE,TRUE),FALSE)</f>
        <v>0</v>
      </c>
      <c r="AP1247" t="b">
        <f>NOT(OR(Table1[[#This Row],[In vivo?]],Table1[[#This Row],[Only in Cell]]))</f>
        <v>0</v>
      </c>
      <c r="AQ1247" t="str">
        <f>IF(OR(Table1[[#This Row],[Rodents]],Table1[[#This Row],[Human]],Table1[[#This Row],[Pig]]),OR(ISNUMBER(FIND("pulmonary",C1247)),ISNUMBER(FIND("lung",C1247))),"NA")</f>
        <v>NA</v>
      </c>
      <c r="AR1247" t="str">
        <f>IF(OR(Table1[[#This Row],[Rodents]],Table1[[#This Row],[Human]],Table1[[#This Row],[Pig]]),OR(ISNUMBER(FIND("skin",C1247)),ISNUMBER(FIND("dermal",C1247))),"NA")</f>
        <v>NA</v>
      </c>
      <c r="AS1247" t="str">
        <f>IF(OR(Table1[[#This Row],[Rodents]],Table1[[#This Row],[Human]],Table1[[#This Row],[Pig]]),OR(ISNUMBER(FIND("liver",C1247)),ISNUMBER(FIND("hepat",C1247))),"NA")</f>
        <v>NA</v>
      </c>
      <c r="AT1247" t="str">
        <f>IF(OR(Table1[[#This Row],[Rodents]],Table1[[#This Row],[Human]],Table1[[#This Row],[Pig]]),OR(ISNUMBER(FIND("kidney",C1247)),ISNUMBER(FIND("neph",C1247))),"NA")</f>
        <v>NA</v>
      </c>
      <c r="AU1247" t="str">
        <f>IF(OR(Table1[[#This Row],[Rodents]],Table1[[#This Row],[Human]],Table1[[#This Row],[Pig]]),OR(ISNUMBER(FIND("brain",C1247)),ISNUMBER(FIND("neur",C1247)),ISNUMBER(FIND("nerv",C1247))),"NA")</f>
        <v>NA</v>
      </c>
      <c r="AV1247" t="str">
        <f>IF(OR(Table1[[#This Row],[Rodents]],Table1[[#This Row],[Human]],Table1[[#This Row],[Pig]]),OR(ISNUMBER(FIND("heart",C1247)),ISNUMBER(FIND("cardi",C1247))),"NA")</f>
        <v>NA</v>
      </c>
      <c r="AW1247" t="str">
        <f>IF(OR(Table1[[#This Row],[Rodents]],Table1[[#This Row],[Human]],Table1[[#This Row],[Pig]]),OR(ISNUMBER(FIND("gastro",C1247)),ISNUMBER(FIND("intesti",C1247)),ISNUMBER(FIND("stomach",C1247))),"NA")</f>
        <v>NA</v>
      </c>
      <c r="AX1247" t="str">
        <f>IF(OR(Table1[[#This Row],[Rodents]],Table1[[#This Row],[Human]],Table1[[#This Row],[Pig]]),NOT(OR(AQ1247,AR1247,AS1247,AT1247,AU1247,AV1247,AW1247)),"NA")</f>
        <v>NA</v>
      </c>
      <c r="AY1247" t="b">
        <f>OR(ISNUMBER(FIND("SWCNT",C1247)),ISNUMBER(FIND("SWNT",C1247)),ISNUMBER(FIND("single-wall",C1247)),ISNUMBER(FIND("single wall",C1247)),ISNUMBER(FIND("Single wall",C1247)),ISNUMBER(FIND("Single-wall",C1247)),ISNUMBER(FIND("SWCNT",B1247)),ISNUMBER(FIND("SWNT",B1247)),ISNUMBER(FIND("single-wall",B1247)),ISNUMBER(FIND("single wall",B1247)),ISNUMBER(FIND("Single-wall",B1247)),ISNUMBER(FIND("Single wall",B1247)))</f>
        <v>0</v>
      </c>
      <c r="AZ1247" t="b">
        <f>OR(ISNUMBER(FIND("MWCNT",C1247)),ISNUMBER(FIND("MWNT",C1247)),ISNUMBER(FIND("multi-wall",C1247)),ISNUMBER(FIND("multi wall",C1247)),ISNUMBER(FIND("multiwall",C1247)),ISNUMBER(FIND("Multi-wall",C1247)),ISNUMBER(FIND("Multi wall",C1247)),ISNUMBER(FIND("Multiwall",C1247)),ISNUMBER(FIND("MWCNT",B1247)),ISNUMBER(FIND("MWNT",B1247)),ISNUMBER(FIND("multi-wall",B1247)),ISNUMBER(FIND("multi wall",B1247)),ISNUMBER(FIND("multiwall",B1247)),ISNUMBER(FIND("Multi-wall",B1247)),ISNUMBER(FIND("Multi wall",B1247)),ISNUMBER(FIND("Multiwall",B1247)),ISNUMBER(FIND("Double-wall",B1247)),ISNUMBER(FIND("Double wall",B1247)),ISNUMBER(FIND("Doublewall",B1247)),ISNUMBER(FIND("double-wall",B1247)),ISNUMBER(FIND("double wall",B1247)),ISNUMBER(FIND("doublewall",B1247)))</f>
        <v>1</v>
      </c>
      <c r="BA1247" t="b">
        <f>AND(Table1[[#This Row],[SWCNT]],Table1[[#This Row],[MWCNT]])</f>
        <v>0</v>
      </c>
      <c r="BB1247" t="b">
        <f>IF(Table1[[#This Row],[SWCNT]]=TRUE,FALSE,IF(Table1[[#This Row],[MWCNT]]=TRUE,FALSE,TRUE))</f>
        <v>0</v>
      </c>
      <c r="BC1247" s="18"/>
    </row>
    <row r="1248" spans="1:55" ht="166.5">
      <c r="A1248" t="s">
        <v>372</v>
      </c>
      <c r="B1248" s="2" t="s">
        <v>373</v>
      </c>
      <c r="C1248" s="16" t="s">
        <v>374</v>
      </c>
      <c r="D1248" s="17" t="s">
        <v>375</v>
      </c>
      <c r="E1248" s="2">
        <v>2022</v>
      </c>
      <c r="F1248" t="b">
        <f>OR(ISNUMBER(FIND("cytotoxic",C1248)),ISNUMBER(FIND("Cytotoxic",C1248)),ISNUMBER(FIND("cellular toxicity",C1248)),ISNUMBER(FIND("cell death",C1248)),ISNUMBER(FIND("viable",C1248)),ISNUMBER(FIND("phytotoxic",C1248)),ISNUMBER(FIND("acute toxicity",C1248)),ISNUMBER(FIND("MTT",C1248)),ISNUMBER(FIND("survival",C1248)),ISNUMBER(FIND("prolifer",C1248)),ISNUMBER(FIND("apoptosis",C1248)),ISNUMBER(FIND("neurotoxic",C1248)),ISNUMBER(FIND("  lysis ",C1248)),ISNUMBER(FIND("necrosis",C1248)),ISNUMBER(FIND("cellular death",C1248))*3,ISNUMBER(FIND("LDH",C1248)),ISNUMBER(FIND("Acute toxicity",C1248)))</f>
        <v>0</v>
      </c>
      <c r="G1248" t="b">
        <f>OR(ISNUMBER(FIND("genotoxic",C1248)),ISNUMBER(FIND("genotoxicity",C1248)),ISNUMBER(FIND("DNA damage",C1248)),ISNUMBER(FIND("DNA",C1248)),ISNUMBER(FIND("RNA",C1248)),ISNUMBER(FIND("mesothelioma",C1248)),ISNUMBER(FIND("carcino",C1248)),ISNUMBER(FIND("mutagen",C1248)),ISNUMBER(FIND("genetic",C1248)))</f>
        <v>1</v>
      </c>
      <c r="H1248" t="b">
        <f>OR(ISNUMBER(FIND("inflammatory",C1248)),ISNUMBER(FIND("inflamm",C1248)))</f>
        <v>0</v>
      </c>
      <c r="I1248" t="b">
        <f>OR(ISNUMBER(FIND("immune",C1248)),ISNUMBER(FIND("immunological",C1248)),ISNUMBER(FIND("interleuk",C1248)),ISNUMBER(FIND("platelet activation",C1248)),ISNUMBER(FIND("monocyte",C1248)),ISNUMBER(FIND("leukocyte",C1248)),ISNUMBER(FIND("cytokine",C1248)),ISNUMBER(FIND("CD4",C1248)),ISNUMBER(FIND("CD8",C1248)),ISNUMBER(FIND("T-cell",C1248)))</f>
        <v>0</v>
      </c>
      <c r="J1248" t="b">
        <f>OR(ISNUMBER(FIND("reactive oxygen",C1248)),ISNUMBER(FIND("ROS",C1248)),ISNUMBER(FIND("free radical",C1248)),ISNUMBER(FIND("oxidative stress",C1248)),ISNUMBER(FIND("peroxid",C1248)),ISNUMBER(FIND("oxidative",C1248)),ISNUMBER(FIND("antioxid",C1248)))</f>
        <v>1</v>
      </c>
      <c r="K1248" t="b">
        <f>OR(ISNUMBER(FIND("autophag",C1248)))</f>
        <v>0</v>
      </c>
      <c r="L1248" t="b">
        <f>OR(ISNUMBER(FIND("morpholog",C1248)))</f>
        <v>0</v>
      </c>
      <c r="M1248" t="b">
        <f>OR(ISNUMBER(FIND("fibrosis",C1248)),ISNUMBER(FIND("Fibrosis",C1248)),ISNUMBER(FIND("fibrot",C1248)))</f>
        <v>0</v>
      </c>
      <c r="N1248" t="b">
        <f>OR(ISNUMBER(FIND("offspring",C1248)),ISNUMBER(FIND("Parental",C1248)),ISNUMBER(FIND("parental",C1248)),ISNUMBER(FIND("germline",C1248)),ISNUMBER(FIND("reproduc",C1248)),ISNUMBER(FIND("embryo",C1248)))</f>
        <v>0</v>
      </c>
      <c r="O1248" t="b">
        <f>OR(ISNUMBER(FIND("metabol",C1248)),ISNUMBER(FIND("Metabol",C1248)),ISNUMBER(FIND("digest",C1248)),ISNUMBER(FIND("mitochon",C1248)))</f>
        <v>1</v>
      </c>
      <c r="P1248" t="b">
        <f>OR(ISNUMBER(FIND("ecotox",C1248)),ISNUMBER(FIND("Ecotox",B1248)),ISNUMBER(FIND("ecotox",B1248)),ISNUMBER(FIND("Ecotox",C1248)))</f>
        <v>0</v>
      </c>
      <c r="Q1248" t="b">
        <f>OR(ISNUMBER(FIND("Bioaccum",C1248)),ISNUMBER(FIND("bioaccum",C1248)),ISNUMBER(FIND("accum",C1248)))</f>
        <v>0</v>
      </c>
      <c r="R1248" t="b">
        <f>OR(ISNUMBER(FIND("Occupation",C1248)),ISNUMBER(FIND("occupation",C1248)),ISNUMBER(FIND("worker",C1248)),ISNUMBER(FIND("workforce",C1248)))</f>
        <v>0</v>
      </c>
      <c r="S1248" t="b">
        <f>NOT(OR(F1248,G1248,H1248,I1248,J1248,K1248,L1248,M1248,N1248,O1248,P1248,Q1248,R1248))</f>
        <v>0</v>
      </c>
      <c r="U1248" t="b">
        <f>OR(Table1[[#This Row],[Inflammation]],Table1[[#This Row],[Immune]])</f>
        <v>0</v>
      </c>
      <c r="V1248" t="str">
        <f>IF(OR(Table1[[#This Row],[Rodents]],Table1[[#This Row],[Human]],Table1[[#This Row],[Pig]]),OR(ISNUMBER(FIND("intratrach",C1248)),ISNUMBER(FIND("nasal ",C1248)),ISNUMBER(FIND("instill",C1248))),"NA")</f>
        <v>NA</v>
      </c>
      <c r="W1248" t="str">
        <f>IF(OR(Table1[[#This Row],[Rodents]],Table1[[#This Row],[Human]],Table1[[#This Row],[Pig]]),OR(ISNUMBER(FIND("dermal",C1248)),ISNUMBER(FIND("skin ",C1248))),"NA")</f>
        <v>NA</v>
      </c>
      <c r="X1248" t="str">
        <f>IF(OR(Table1[[#This Row],[Rodents]],Table1[[#This Row],[Human]],Table1[[#This Row],[Pig]]),OR(ISNUMBER(FIND("injected",C1248)),ISNUMBER(FIND("periton",C1248)),ISNUMBER(FIND("intrascrot",C1248))),"NA")</f>
        <v>NA</v>
      </c>
      <c r="Y1248" t="str">
        <f>IF(OR(Table1[[#This Row],[Rodents]],Table1[[#This Row],[Human]],Table1[[#This Row],[Pig]]),NOT(OR(Table1[[#This Row],[Inhaled/Intratracheal/intranasal]],Table1[[#This Row],[Dermal]],Table1[[#This Row],[Injected]])),"NA")</f>
        <v>NA</v>
      </c>
      <c r="AA1248" t="b">
        <f>OR(ISNUMBER(FIND("fish ",C1248)),ISNUMBER(FIND("Fish ",C1248)),ISNUMBER(FIND("aquatic",C1248)),ISNUMBER(FIND("daphnids",C1248)),ISNUMBER(FIND("Carcinus maenas",C1248)),ISNUMBER(FIND("Daphnia",C1248)),ISNUMBER(FIND("Ruditapes philippinarum",C1248)),ISNUMBER(FIND("daphnia",C1248)),ISNUMBER(FIND("marine",C1248)),ISNUMBER(FIND("mussel",C1248)),ISNUMBER(FIND("algae",C1248)),ISNUMBER(FIND("Donax faba",C1248)),ISNUMBER(FIND("estuarine",C1248)),ISNUMBER(FIND("snail",C1248)),ISNUMBER(FIND("Prorocentrum donghaiense",C1248)) )</f>
        <v>0</v>
      </c>
      <c r="AB1248" t="b">
        <f>OR(ISNUMBER(FIND(" rat ",C1248)),ISNUMBER(FIND(" rats ",C1248)),ISNUMBER(FIND(" Rats ",C1248)),ISNUMBER(FIND(" Rat ",C1248)),ISNUMBER(FIND(" rat.",C1248)),ISNUMBER(FIND(" rats.",C1248)),ISNUMBER(FIND("mouse",C1248)),ISNUMBER(FIND("mice",C1248)), ISNUMBER(FIND(" Mice",C1248)))</f>
        <v>0</v>
      </c>
      <c r="AC1248" t="b">
        <f>OR(ISNUMBER(FIND(" cell ",C1248)),ISNUMBER(FIND("fibroblast",C1248)),ISNUMBER(FIND("macrophage",C1248)),ISNUMBER(FIND("epithelial",C1248)),ISNUMBER(FIND("endothelial",C1248)),ISNUMBER(FIND("neuron",C1248)),ISNUMBER(FIND(" cells ",C1248)),ISNUMBER(FIND("RBC",C1248)),ISNUMBER(FIND("mitochond",C1248)),ISNUMBER(FIND("adipocyte",C1248)),ISNUMBER(FIND("osteo",C1248)),ISNUMBER(FIND("keratin",C1248)),ISNUMBER(FIND(" cell's ",C1248)),ISNUMBER(FIND("eukary",C1248)),ISNUMBER(FIND("sperm",C1248)))</f>
        <v>1</v>
      </c>
      <c r="AD1248" t="b">
        <v>0</v>
      </c>
      <c r="AE1248" t="b">
        <f>OR(ISNUMBER(FIND(" plant ",C1248)),ISNUMBER(FIND("Plant ",C1248)),ISNUMBER(FIND("tomato",C1248)),ISNUMBER(FIND("plants",C1248)),ISNUMBER(FIND("Plants",C1248)),ISNUMBER(FIND("algae",C1248)),ISNUMBER(FIND("lettuce",C1248)),ISNUMBER(FIND("green gram sprouts ",C1248)),ISNUMBER(FIND("Cucurbita pepo",C1248)),ISNUMBER(FIND("bean ",C1248)),ISNUMBER(FIND("chloroplast",C1248)),ISNUMBER(FIND("chlorophyll",C1248)),ISNUMBER(FIND("seedling",C1248)),ISNUMBER(FIND("canola",C1248)),ISNUMBER(FIND("shoot",C1248)),ISNUMBER(FIND("photosynthes",C1248)),ISNUMBER(FIND(" leaves ",C1248)),,ISNUMBER(FIND("agriculture",C1248)),ISNUMBER(FIND(" crops ",C1248)))</f>
        <v>0</v>
      </c>
      <c r="AF1248" t="b">
        <f>OR(ISNUMBER(FIND("bacteria",C1248)),ISNUMBER(FIND("Bacteria",C1248)),ISNUMBER(FIND("Bacterium",C1248)),ISNUMBER(FIND("bacterium",C1248)),ISNUMBER(FIND(" coli ",C1248)))</f>
        <v>0</v>
      </c>
      <c r="AG1248" t="b">
        <f>OR(ISNUMBER(FIND("fungi",C1248)),ISNUMBER(FIND("Fungi",C1248)),ISNUMBER(FIND("fungus",C1248)),ISNUMBER(FIND("Fungus",C1248)),ISNUMBER(FIND("mushroom",C1248)),ISNUMBER(FIND("Mushroom",C1248)),ISNUMBER(FIND(" mold ",C1248)))</f>
        <v>0</v>
      </c>
      <c r="AH1248" t="b">
        <f>OR(ISNUMBER(FIND("Pig ",C1248)),ISNUMBER(FIND("pig ",C1248)),ISNUMBER(FIND("Pigs ",C1248)),ISNUMBER(FIND("pigs ",C1248)))</f>
        <v>0</v>
      </c>
      <c r="AI1248" t="b">
        <f>OR(ISNUMBER(FIND(" C. elegans",C1248)),ISNUMBER(FIND("Caenorhabditis elegans",C1248)),ISNUMBER(FIND("earthworms",C1248)),ISNUMBER(FIND(" Ficopomatus enigmaticus",C1248)),ISNUMBER(FIND("larva",C1248)),ISNUMBER(FIND("Lumbriculus variegatus",C1248)),ISNUMBER(FIND("nematode",C1248)))</f>
        <v>0</v>
      </c>
      <c r="AJ1248" t="b">
        <f>NOT(OR(AA1248,AB1248,AC1248,AD1248,AE1248,AF1248,AG1248,AH1248,AI1248))</f>
        <v>0</v>
      </c>
      <c r="AL1248" t="b">
        <f>OR(AA1248,AB1248,AD1248,AE1248,AF1248,AG1248,AH1248,AI1248)</f>
        <v>0</v>
      </c>
      <c r="AM1248" t="b">
        <f>IF(Table1[[#This Row],[In vivo?]],IF(Table1[[#This Row],[Cell]],FALSE,TRUE),FALSE)</f>
        <v>0</v>
      </c>
      <c r="AN1248" t="b">
        <f>AND(AC1248,AL1248)</f>
        <v>0</v>
      </c>
      <c r="AO1248" t="b">
        <f>IF(Table1[[#This Row],[Cell]],IF(Table1[[#This Row],[In vivo?]],FALSE,TRUE),FALSE)</f>
        <v>1</v>
      </c>
      <c r="AP1248" t="b">
        <f>NOT(OR(Table1[[#This Row],[In vivo?]],Table1[[#This Row],[Only in Cell]]))</f>
        <v>0</v>
      </c>
      <c r="AQ1248" t="str">
        <f>IF(OR(Table1[[#This Row],[Rodents]],Table1[[#This Row],[Human]],Table1[[#This Row],[Pig]]),OR(ISNUMBER(FIND("pulmonary",C1248)),ISNUMBER(FIND("lung",C1248))),"NA")</f>
        <v>NA</v>
      </c>
      <c r="AR1248" t="str">
        <f>IF(OR(Table1[[#This Row],[Rodents]],Table1[[#This Row],[Human]],Table1[[#This Row],[Pig]]),OR(ISNUMBER(FIND("skin",C1248)),ISNUMBER(FIND("dermal",C1248))),"NA")</f>
        <v>NA</v>
      </c>
      <c r="AS1248" t="str">
        <f>IF(OR(Table1[[#This Row],[Rodents]],Table1[[#This Row],[Human]],Table1[[#This Row],[Pig]]),OR(ISNUMBER(FIND("liver",C1248)),ISNUMBER(FIND("hepat",C1248))),"NA")</f>
        <v>NA</v>
      </c>
      <c r="AT1248" t="str">
        <f>IF(OR(Table1[[#This Row],[Rodents]],Table1[[#This Row],[Human]],Table1[[#This Row],[Pig]]),OR(ISNUMBER(FIND("kidney",C1248)),ISNUMBER(FIND("neph",C1248))),"NA")</f>
        <v>NA</v>
      </c>
      <c r="AU1248" t="str">
        <f>IF(OR(Table1[[#This Row],[Rodents]],Table1[[#This Row],[Human]],Table1[[#This Row],[Pig]]),OR(ISNUMBER(FIND("brain",C1248)),ISNUMBER(FIND("neur",C1248)),ISNUMBER(FIND("nerv",C1248))),"NA")</f>
        <v>NA</v>
      </c>
      <c r="AV1248" t="str">
        <f>IF(OR(Table1[[#This Row],[Rodents]],Table1[[#This Row],[Human]],Table1[[#This Row],[Pig]]),OR(ISNUMBER(FIND("heart",C1248)),ISNUMBER(FIND("cardi",C1248))),"NA")</f>
        <v>NA</v>
      </c>
      <c r="AW1248" t="str">
        <f>IF(OR(Table1[[#This Row],[Rodents]],Table1[[#This Row],[Human]],Table1[[#This Row],[Pig]]),OR(ISNUMBER(FIND("gastro",C1248)),ISNUMBER(FIND("intesti",C1248)),ISNUMBER(FIND("stomach",C1248))),"NA")</f>
        <v>NA</v>
      </c>
      <c r="AX1248" t="str">
        <f>IF(OR(Table1[[#This Row],[Rodents]],Table1[[#This Row],[Human]],Table1[[#This Row],[Pig]]),NOT(OR(AQ1248,AR1248,AS1248,AT1248,AU1248,AV1248,AW1248)),"NA")</f>
        <v>NA</v>
      </c>
      <c r="AY1248" t="b">
        <f>OR(ISNUMBER(FIND("SWCNT",C1248)),ISNUMBER(FIND("SWNT",C1248)),ISNUMBER(FIND("single-wall",C1248)),ISNUMBER(FIND("single wall",C1248)),ISNUMBER(FIND("Single wall",C1248)),ISNUMBER(FIND("Single-wall",C1248)),ISNUMBER(FIND("SWCNT",B1248)),ISNUMBER(FIND("SWNT",B1248)),ISNUMBER(FIND("single-wall",B1248)),ISNUMBER(FIND("single wall",B1248)),ISNUMBER(FIND("Single-wall",B1248)),ISNUMBER(FIND("Single wall",B1248)))</f>
        <v>0</v>
      </c>
      <c r="AZ1248" t="b">
        <f>OR(ISNUMBER(FIND("MWCNT",C1248)),ISNUMBER(FIND("MWNT",C1248)),ISNUMBER(FIND("multi-wall",C1248)),ISNUMBER(FIND("multi wall",C1248)),ISNUMBER(FIND("multiwall",C1248)),ISNUMBER(FIND("Multi-wall",C1248)),ISNUMBER(FIND("Multi wall",C1248)),ISNUMBER(FIND("Multiwall",C1248)),ISNUMBER(FIND("MWCNT",B1248)),ISNUMBER(FIND("MWNT",B1248)),ISNUMBER(FIND("multi-wall",B1248)),ISNUMBER(FIND("multi wall",B1248)),ISNUMBER(FIND("multiwall",B1248)),ISNUMBER(FIND("Multi-wall",B1248)),ISNUMBER(FIND("Multi wall",B1248)),ISNUMBER(FIND("Multiwall",B1248)),ISNUMBER(FIND("Double-wall",B1248)),ISNUMBER(FIND("Double wall",B1248)),ISNUMBER(FIND("Doublewall",B1248)),ISNUMBER(FIND("double-wall",B1248)),ISNUMBER(FIND("double wall",B1248)),ISNUMBER(FIND("doublewall",B1248)))</f>
        <v>1</v>
      </c>
      <c r="BA1248" t="b">
        <f>AND(Table1[[#This Row],[SWCNT]],Table1[[#This Row],[MWCNT]])</f>
        <v>0</v>
      </c>
      <c r="BB1248" t="b">
        <f>IF(Table1[[#This Row],[SWCNT]]=TRUE,FALSE,IF(Table1[[#This Row],[MWCNT]]=TRUE,FALSE,TRUE))</f>
        <v>0</v>
      </c>
      <c r="BC1248" s="18"/>
    </row>
    <row r="1249" spans="1:55" ht="203.5">
      <c r="A1249" t="s">
        <v>376</v>
      </c>
      <c r="B1249" s="2" t="s">
        <v>378</v>
      </c>
      <c r="C1249" s="16" t="s">
        <v>380</v>
      </c>
      <c r="D1249" s="17" t="s">
        <v>382</v>
      </c>
      <c r="E1249" s="2">
        <v>2022</v>
      </c>
      <c r="F1249" t="b">
        <f>OR(ISNUMBER(FIND("cytotoxic",C1249)),ISNUMBER(FIND("Cytotoxic",C1249)),ISNUMBER(FIND("cellular toxicity",C1249)),ISNUMBER(FIND("cell death",C1249)),ISNUMBER(FIND("viable",C1249)),ISNUMBER(FIND("phytotoxic",C1249)),ISNUMBER(FIND("acute toxicity",C1249)),ISNUMBER(FIND("MTT",C1249)),ISNUMBER(FIND("survival",C1249)),ISNUMBER(FIND("prolifer",C1249)),ISNUMBER(FIND("apoptosis",C1249)),ISNUMBER(FIND("neurotoxic",C1249)),ISNUMBER(FIND("  lysis ",C1249)),ISNUMBER(FIND("necrosis",C1249)),ISNUMBER(FIND("cellular death",C1249))*3,ISNUMBER(FIND("LDH",C1249)),ISNUMBER(FIND("Acute toxicity",C1249)))</f>
        <v>1</v>
      </c>
      <c r="G1249" t="b">
        <f>OR(ISNUMBER(FIND("genotoxic",C1249)),ISNUMBER(FIND("genotoxicity",C1249)),ISNUMBER(FIND("DNA damage",C1249)),ISNUMBER(FIND("DNA",C1249)),ISNUMBER(FIND("RNA",C1249)),ISNUMBER(FIND("mesothelioma",C1249)),ISNUMBER(FIND("carcino",C1249)),ISNUMBER(FIND("mutagen",C1249)),ISNUMBER(FIND("genetic",C1249)))</f>
        <v>0</v>
      </c>
      <c r="H1249" t="b">
        <f>OR(ISNUMBER(FIND("inflammatory",C1249)),ISNUMBER(FIND("inflamm",C1249)))</f>
        <v>0</v>
      </c>
      <c r="I1249" t="b">
        <f>OR(ISNUMBER(FIND("immune",C1249)),ISNUMBER(FIND("immunological",C1249)),ISNUMBER(FIND("interleuk",C1249)),ISNUMBER(FIND("platelet activation",C1249)),ISNUMBER(FIND("monocyte",C1249)),ISNUMBER(FIND("leukocyte",C1249)),ISNUMBER(FIND("cytokine",C1249)),ISNUMBER(FIND("CD4",C1249)),ISNUMBER(FIND("CD8",C1249)),ISNUMBER(FIND("T-cell",C1249)))</f>
        <v>0</v>
      </c>
      <c r="J1249" t="b">
        <f>OR(ISNUMBER(FIND("reactive oxygen",C1249)),ISNUMBER(FIND("ROS",C1249)),ISNUMBER(FIND("free radical",C1249)),ISNUMBER(FIND("oxidative stress",C1249)),ISNUMBER(FIND("peroxid",C1249)),ISNUMBER(FIND("oxidative",C1249)),ISNUMBER(FIND("antioxid",C1249)))</f>
        <v>0</v>
      </c>
      <c r="K1249" t="b">
        <f>OR(ISNUMBER(FIND("autophag",C1249)))</f>
        <v>0</v>
      </c>
      <c r="L1249" t="b">
        <f>OR(ISNUMBER(FIND("morpholog",C1249)))</f>
        <v>0</v>
      </c>
      <c r="M1249" t="b">
        <f>OR(ISNUMBER(FIND("fibrosis",C1249)),ISNUMBER(FIND("Fibrosis",C1249)),ISNUMBER(FIND("fibrot",C1249)))</f>
        <v>0</v>
      </c>
      <c r="N1249" t="b">
        <f>OR(ISNUMBER(FIND("offspring",C1249)),ISNUMBER(FIND("Parental",C1249)),ISNUMBER(FIND("parental",C1249)),ISNUMBER(FIND("germline",C1249)),ISNUMBER(FIND("reproduc",C1249)),ISNUMBER(FIND("embryo",C1249)))</f>
        <v>0</v>
      </c>
      <c r="O1249" t="b">
        <f>OR(ISNUMBER(FIND("metabol",C1249)),ISNUMBER(FIND("Metabol",C1249)),ISNUMBER(FIND("digest",C1249)),ISNUMBER(FIND("mitochon",C1249)))</f>
        <v>0</v>
      </c>
      <c r="P1249" t="b">
        <f>OR(ISNUMBER(FIND("ecotox",C1249)),ISNUMBER(FIND("Ecotox",B1249)),ISNUMBER(FIND("ecotox",B1249)),ISNUMBER(FIND("Ecotox",C1249)))</f>
        <v>0</v>
      </c>
      <c r="Q1249" t="b">
        <f>OR(ISNUMBER(FIND("Bioaccum",C1249)),ISNUMBER(FIND("bioaccum",C1249)),ISNUMBER(FIND("accum",C1249)))</f>
        <v>0</v>
      </c>
      <c r="R1249" t="b">
        <f>OR(ISNUMBER(FIND("Occupation",C1249)),ISNUMBER(FIND("occupation",C1249)),ISNUMBER(FIND("worker",C1249)),ISNUMBER(FIND("workforce",C1249)))</f>
        <v>0</v>
      </c>
      <c r="S1249" t="b">
        <f>NOT(OR(F1249,G1249,H1249,I1249,J1249,K1249,L1249,M1249,N1249,O1249,P1249,Q1249,R1249))</f>
        <v>0</v>
      </c>
      <c r="U1249" t="b">
        <f>OR(Table1[[#This Row],[Inflammation]],Table1[[#This Row],[Immune]])</f>
        <v>0</v>
      </c>
      <c r="V1249" t="str">
        <f>IF(OR(Table1[[#This Row],[Rodents]],Table1[[#This Row],[Human]],Table1[[#This Row],[Pig]]),OR(ISNUMBER(FIND("intratrach",C1249)),ISNUMBER(FIND("nasal ",C1249)),ISNUMBER(FIND("instill",C1249))),"NA")</f>
        <v>NA</v>
      </c>
      <c r="W1249" t="str">
        <f>IF(OR(Table1[[#This Row],[Rodents]],Table1[[#This Row],[Human]],Table1[[#This Row],[Pig]]),OR(ISNUMBER(FIND("dermal",C1249)),ISNUMBER(FIND("skin ",C1249))),"NA")</f>
        <v>NA</v>
      </c>
      <c r="X1249" t="str">
        <f>IF(OR(Table1[[#This Row],[Rodents]],Table1[[#This Row],[Human]],Table1[[#This Row],[Pig]]),OR(ISNUMBER(FIND("injected",C1249)),ISNUMBER(FIND("periton",C1249)),ISNUMBER(FIND("intrascrot",C1249))),"NA")</f>
        <v>NA</v>
      </c>
      <c r="Y1249" t="str">
        <f>IF(OR(Table1[[#This Row],[Rodents]],Table1[[#This Row],[Human]],Table1[[#This Row],[Pig]]),NOT(OR(Table1[[#This Row],[Inhaled/Intratracheal/intranasal]],Table1[[#This Row],[Dermal]],Table1[[#This Row],[Injected]])),"NA")</f>
        <v>NA</v>
      </c>
      <c r="AA1249" t="b">
        <f>OR(ISNUMBER(FIND("fish ",C1249)),ISNUMBER(FIND("Fish ",C1249)),ISNUMBER(FIND("aquatic",C1249)),ISNUMBER(FIND("daphnids",C1249)),ISNUMBER(FIND("Carcinus maenas",C1249)),ISNUMBER(FIND("Daphnia",C1249)),ISNUMBER(FIND("Ruditapes philippinarum",C1249)),ISNUMBER(FIND("daphnia",C1249)),ISNUMBER(FIND("marine",C1249)),ISNUMBER(FIND("mussel",C1249)),ISNUMBER(FIND("algae",C1249)),ISNUMBER(FIND("Donax faba",C1249)),ISNUMBER(FIND("estuarine",C1249)),ISNUMBER(FIND("snail",C1249)),ISNUMBER(FIND("Prorocentrum donghaiense",C1249)) )</f>
        <v>0</v>
      </c>
      <c r="AB1249" t="b">
        <f>OR(ISNUMBER(FIND(" rat ",C1249)),ISNUMBER(FIND(" rats ",C1249)),ISNUMBER(FIND(" Rats ",C1249)),ISNUMBER(FIND(" Rat ",C1249)),ISNUMBER(FIND(" rat.",C1249)),ISNUMBER(FIND(" rats.",C1249)),ISNUMBER(FIND("mouse",C1249)),ISNUMBER(FIND("mice",C1249)), ISNUMBER(FIND(" Mice",C1249)))</f>
        <v>0</v>
      </c>
      <c r="AC1249" t="b">
        <f>OR(ISNUMBER(FIND(" cell ",C1249)),ISNUMBER(FIND("fibroblast",C1249)),ISNUMBER(FIND("macrophage",C1249)),ISNUMBER(FIND("epithelial",C1249)),ISNUMBER(FIND("endothelial",C1249)),ISNUMBER(FIND("neuron",C1249)),ISNUMBER(FIND(" cells ",C1249)),ISNUMBER(FIND("RBC",C1249)),ISNUMBER(FIND("mitochond",C1249)),ISNUMBER(FIND("adipocyte",C1249)),ISNUMBER(FIND("osteo",C1249)),ISNUMBER(FIND("keratin",C1249)),ISNUMBER(FIND(" cell's ",C1249)),ISNUMBER(FIND("eukary",C1249)),ISNUMBER(FIND("sperm",C1249)))</f>
        <v>1</v>
      </c>
      <c r="AD1249" t="b">
        <f>OR(ISNUMBER(FIND("human",B1249)),ISNUMBER(FIND("workers",B1249)),ISNUMBER(FIND("workforces",B1249)),ISNUMBER(FIND("occupational",B1249)),ISNUMBER(FIND("Case report",B1249)),ISNUMBER(FIND("Workplaces",B1249)),ISNUMBER(FIND("worker",B1249)))</f>
        <v>0</v>
      </c>
      <c r="AE1249" t="b">
        <f>OR(ISNUMBER(FIND(" plant ",C1249)),ISNUMBER(FIND("Plant ",C1249)),ISNUMBER(FIND("tomato",C1249)),ISNUMBER(FIND("plants",C1249)),ISNUMBER(FIND("Plants",C1249)),ISNUMBER(FIND("algae",C1249)),ISNUMBER(FIND("lettuce",C1249)),ISNUMBER(FIND("green gram sprouts ",C1249)),ISNUMBER(FIND("Cucurbita pepo",C1249)),ISNUMBER(FIND("bean ",C1249)),ISNUMBER(FIND("chloroplast",C1249)),ISNUMBER(FIND("chlorophyll",C1249)),ISNUMBER(FIND("seedling",C1249)),ISNUMBER(FIND("canola",C1249)),ISNUMBER(FIND("shoot",C1249)),ISNUMBER(FIND("photosynthes",C1249)),ISNUMBER(FIND(" leaves ",C1249)),,ISNUMBER(FIND("agriculture",C1249)),ISNUMBER(FIND(" crops ",C1249)))</f>
        <v>0</v>
      </c>
      <c r="AF1249" t="b">
        <f>OR(ISNUMBER(FIND("bacteria",C1249)),ISNUMBER(FIND("Bacteria",C1249)),ISNUMBER(FIND("Bacterium",C1249)),ISNUMBER(FIND("bacterium",C1249)),ISNUMBER(FIND(" coli ",C1249)))</f>
        <v>0</v>
      </c>
      <c r="AG1249" t="b">
        <f>OR(ISNUMBER(FIND("fungi",C1249)),ISNUMBER(FIND("Fungi",C1249)),ISNUMBER(FIND("fungus",C1249)),ISNUMBER(FIND("Fungus",C1249)),ISNUMBER(FIND("mushroom",C1249)),ISNUMBER(FIND("Mushroom",C1249)),ISNUMBER(FIND(" mold ",C1249)))</f>
        <v>0</v>
      </c>
      <c r="AH1249" t="b">
        <f>OR(ISNUMBER(FIND("Pig ",C1249)),ISNUMBER(FIND("pig ",C1249)),ISNUMBER(FIND("Pigs ",C1249)),ISNUMBER(FIND("pigs ",C1249)))</f>
        <v>0</v>
      </c>
      <c r="AI1249" t="b">
        <f>OR(ISNUMBER(FIND(" C. elegans",C1249)),ISNUMBER(FIND("Caenorhabditis elegans",C1249)),ISNUMBER(FIND("earthworms",C1249)),ISNUMBER(FIND(" Ficopomatus enigmaticus",C1249)),ISNUMBER(FIND("larva",C1249)),ISNUMBER(FIND("Lumbriculus variegatus",C1249)),ISNUMBER(FIND("nematode",C1249)))</f>
        <v>0</v>
      </c>
      <c r="AJ1249" t="b">
        <f>NOT(OR(AA1249,AB1249,AC1249,AD1249,AE1249,AF1249,AG1249,AH1249,AI1249))</f>
        <v>0</v>
      </c>
      <c r="AL1249" t="b">
        <f>OR(AA1249,AB1249,AD1249,AE1249,AF1249,AG1249,AH1249,AI1249)</f>
        <v>0</v>
      </c>
      <c r="AM1249" t="b">
        <f>IF(Table1[[#This Row],[In vivo?]],IF(Table1[[#This Row],[Cell]],FALSE,TRUE),FALSE)</f>
        <v>0</v>
      </c>
      <c r="AN1249" t="b">
        <f>AND(AC1249,AL1249)</f>
        <v>0</v>
      </c>
      <c r="AO1249" t="b">
        <f>IF(Table1[[#This Row],[Cell]],IF(Table1[[#This Row],[In vivo?]],FALSE,TRUE),FALSE)</f>
        <v>1</v>
      </c>
      <c r="AP1249" t="b">
        <f>NOT(OR(Table1[[#This Row],[In vivo?]],Table1[[#This Row],[Only in Cell]]))</f>
        <v>0</v>
      </c>
      <c r="AQ1249" t="str">
        <f>IF(OR(Table1[[#This Row],[Rodents]],Table1[[#This Row],[Human]],Table1[[#This Row],[Pig]]),OR(ISNUMBER(FIND("pulmonary",C1249)),ISNUMBER(FIND("lung",C1249))),"NA")</f>
        <v>NA</v>
      </c>
      <c r="AR1249" t="str">
        <f>IF(OR(Table1[[#This Row],[Rodents]],Table1[[#This Row],[Human]],Table1[[#This Row],[Pig]]),OR(ISNUMBER(FIND("skin",C1249)),ISNUMBER(FIND("dermal",C1249))),"NA")</f>
        <v>NA</v>
      </c>
      <c r="AS1249" t="str">
        <f>IF(OR(Table1[[#This Row],[Rodents]],Table1[[#This Row],[Human]],Table1[[#This Row],[Pig]]),OR(ISNUMBER(FIND("liver",C1249)),ISNUMBER(FIND("hepat",C1249))),"NA")</f>
        <v>NA</v>
      </c>
      <c r="AT1249" t="str">
        <f>IF(OR(Table1[[#This Row],[Rodents]],Table1[[#This Row],[Human]],Table1[[#This Row],[Pig]]),OR(ISNUMBER(FIND("kidney",C1249)),ISNUMBER(FIND("neph",C1249))),"NA")</f>
        <v>NA</v>
      </c>
      <c r="AU1249" t="str">
        <f>IF(OR(Table1[[#This Row],[Rodents]],Table1[[#This Row],[Human]],Table1[[#This Row],[Pig]]),OR(ISNUMBER(FIND("brain",C1249)),ISNUMBER(FIND("neur",C1249)),ISNUMBER(FIND("nerv",C1249))),"NA")</f>
        <v>NA</v>
      </c>
      <c r="AV1249" t="str">
        <f>IF(OR(Table1[[#This Row],[Rodents]],Table1[[#This Row],[Human]],Table1[[#This Row],[Pig]]),OR(ISNUMBER(FIND("heart",C1249)),ISNUMBER(FIND("cardi",C1249))),"NA")</f>
        <v>NA</v>
      </c>
      <c r="AW1249" t="str">
        <f>IF(OR(Table1[[#This Row],[Rodents]],Table1[[#This Row],[Human]],Table1[[#This Row],[Pig]]),OR(ISNUMBER(FIND("gastro",C1249)),ISNUMBER(FIND("intesti",C1249)),ISNUMBER(FIND("stomach",C1249))),"NA")</f>
        <v>NA</v>
      </c>
      <c r="AX1249" t="str">
        <f>IF(OR(Table1[[#This Row],[Rodents]],Table1[[#This Row],[Human]],Table1[[#This Row],[Pig]]),NOT(OR(AQ1249,AR1249,AS1249,AT1249,AU1249,AV1249,AW1249)),"NA")</f>
        <v>NA</v>
      </c>
      <c r="AY1249" t="b">
        <f>OR(ISNUMBER(FIND("SWCNT",C1249)),ISNUMBER(FIND("SWNT",C1249)),ISNUMBER(FIND("single-wall",C1249)),ISNUMBER(FIND("single wall",C1249)),ISNUMBER(FIND("Single wall",C1249)),ISNUMBER(FIND("Single-wall",C1249)),ISNUMBER(FIND("SWCNT",B1249)),ISNUMBER(FIND("SWNT",B1249)),ISNUMBER(FIND("single-wall",B1249)),ISNUMBER(FIND("single wall",B1249)),ISNUMBER(FIND("Single-wall",B1249)),ISNUMBER(FIND("Single wall",B1249)))</f>
        <v>1</v>
      </c>
      <c r="AZ1249" t="b">
        <f>OR(ISNUMBER(FIND("MWCNT",C1249)),ISNUMBER(FIND("MWNT",C1249)),ISNUMBER(FIND("multi-wall",C1249)),ISNUMBER(FIND("multi wall",C1249)),ISNUMBER(FIND("multiwall",C1249)),ISNUMBER(FIND("Multi-wall",C1249)),ISNUMBER(FIND("Multi wall",C1249)),ISNUMBER(FIND("Multiwall",C1249)),ISNUMBER(FIND("MWCNT",B1249)),ISNUMBER(FIND("MWNT",B1249)),ISNUMBER(FIND("multi-wall",B1249)),ISNUMBER(FIND("multi wall",B1249)),ISNUMBER(FIND("multiwall",B1249)),ISNUMBER(FIND("Multi-wall",B1249)),ISNUMBER(FIND("Multi wall",B1249)),ISNUMBER(FIND("Multiwall",B1249)),ISNUMBER(FIND("Double-wall",B1249)),ISNUMBER(FIND("Double wall",B1249)),ISNUMBER(FIND("Doublewall",B1249)),ISNUMBER(FIND("double-wall",B1249)),ISNUMBER(FIND("double wall",B1249)),ISNUMBER(FIND("doublewall",B1249)))</f>
        <v>0</v>
      </c>
      <c r="BA1249" t="b">
        <f>AND(Table1[[#This Row],[SWCNT]],Table1[[#This Row],[MWCNT]])</f>
        <v>0</v>
      </c>
      <c r="BB1249" t="b">
        <f>IF(Table1[[#This Row],[SWCNT]]=TRUE,FALSE,IF(Table1[[#This Row],[MWCNT]]=TRUE,FALSE,TRUE))</f>
        <v>0</v>
      </c>
      <c r="BC1249" s="18"/>
    </row>
    <row r="1250" spans="1:55" ht="222">
      <c r="A1250" t="s">
        <v>384</v>
      </c>
      <c r="B1250" s="2" t="s">
        <v>386</v>
      </c>
      <c r="C1250" s="16" t="s">
        <v>388</v>
      </c>
      <c r="D1250" s="17" t="s">
        <v>298</v>
      </c>
      <c r="E1250" s="2">
        <v>2022</v>
      </c>
      <c r="F1250" t="b">
        <f>OR(ISNUMBER(FIND("cytotoxic",C1250)),ISNUMBER(FIND("Cytotoxic",C1250)),ISNUMBER(FIND("cellular toxicity",C1250)),ISNUMBER(FIND("cell death",C1250)),ISNUMBER(FIND("viable",C1250)),ISNUMBER(FIND("phytotoxic",C1250)),ISNUMBER(FIND("acute toxicity",C1250)),ISNUMBER(FIND("MTT",C1250)),ISNUMBER(FIND("survival",C1250)),ISNUMBER(FIND("prolifer",C1250)),ISNUMBER(FIND("apoptosis",C1250)),ISNUMBER(FIND("neurotoxic",C1250)),ISNUMBER(FIND("  lysis ",C1250)),ISNUMBER(FIND("necrosis",C1250)),ISNUMBER(FIND("cellular death",C1250))*3,ISNUMBER(FIND("LDH",C1250)),ISNUMBER(FIND("Acute toxicity",C1250)))</f>
        <v>0</v>
      </c>
      <c r="G1250" t="b">
        <f>OR(ISNUMBER(FIND("genotoxic",C1250)),ISNUMBER(FIND("genotoxicity",C1250)),ISNUMBER(FIND("DNA damage",C1250)),ISNUMBER(FIND("DNA",C1250)),ISNUMBER(FIND("RNA",C1250)),ISNUMBER(FIND("mesothelioma",C1250)),ISNUMBER(FIND("carcino",C1250)),ISNUMBER(FIND("mutagen",C1250)),ISNUMBER(FIND("genetic",C1250)))</f>
        <v>1</v>
      </c>
      <c r="H1250" t="b">
        <f>OR(ISNUMBER(FIND("inflammatory",C1250)),ISNUMBER(FIND("inflamm",C1250)))</f>
        <v>0</v>
      </c>
      <c r="I1250" t="b">
        <f>OR(ISNUMBER(FIND("immune",C1250)),ISNUMBER(FIND("immunological",C1250)),ISNUMBER(FIND("interleuk",C1250)),ISNUMBER(FIND("platelet activation",C1250)),ISNUMBER(FIND("monocyte",C1250)),ISNUMBER(FIND("leukocyte",C1250)),ISNUMBER(FIND("cytokine",C1250)),ISNUMBER(FIND("CD4",C1250)),ISNUMBER(FIND("CD8",C1250)),ISNUMBER(FIND("T-cell",C1250)))</f>
        <v>1</v>
      </c>
      <c r="J1250" t="b">
        <f>OR(ISNUMBER(FIND("reactive oxygen",C1250)),ISNUMBER(FIND("ROS",C1250)),ISNUMBER(FIND("free radical",C1250)),ISNUMBER(FIND("oxidative stress",C1250)),ISNUMBER(FIND("peroxid",C1250)),ISNUMBER(FIND("oxidative",C1250)),ISNUMBER(FIND("antioxid",C1250)))</f>
        <v>1</v>
      </c>
      <c r="K1250" t="b">
        <f>OR(ISNUMBER(FIND("autophag",C1250)))</f>
        <v>0</v>
      </c>
      <c r="L1250" t="b">
        <f>OR(ISNUMBER(FIND("morpholog",C1250)))</f>
        <v>0</v>
      </c>
      <c r="M1250" t="b">
        <f>OR(ISNUMBER(FIND("fibrosis",C1250)),ISNUMBER(FIND("Fibrosis",C1250)),ISNUMBER(FIND("fibrot",C1250)))</f>
        <v>0</v>
      </c>
      <c r="N1250" t="b">
        <f>OR(ISNUMBER(FIND("offspring",C1250)),ISNUMBER(FIND("Parental",C1250)),ISNUMBER(FIND("parental",C1250)),ISNUMBER(FIND("germline",C1250)),ISNUMBER(FIND("reproduc",C1250)),ISNUMBER(FIND("embryo",C1250)))</f>
        <v>1</v>
      </c>
      <c r="O1250" t="b">
        <f>OR(ISNUMBER(FIND("metabol",C1250)),ISNUMBER(FIND("Metabol",C1250)),ISNUMBER(FIND("digest",C1250)),ISNUMBER(FIND("mitochon",C1250)))</f>
        <v>0</v>
      </c>
      <c r="P1250" t="b">
        <f>OR(ISNUMBER(FIND("ecotox",C1250)),ISNUMBER(FIND("Ecotox",B1250)),ISNUMBER(FIND("ecotox",B1250)),ISNUMBER(FIND("Ecotox",C1250)))</f>
        <v>0</v>
      </c>
      <c r="Q1250" t="b">
        <f>OR(ISNUMBER(FIND("Bioaccum",C1250)),ISNUMBER(FIND("bioaccum",C1250)),ISNUMBER(FIND("accum",C1250)))</f>
        <v>0</v>
      </c>
      <c r="R1250" t="b">
        <f>OR(ISNUMBER(FIND("Occupation",C1250)),ISNUMBER(FIND("occupation",C1250)),ISNUMBER(FIND("worker",C1250)),ISNUMBER(FIND("workforce",C1250)))</f>
        <v>0</v>
      </c>
      <c r="S1250" t="b">
        <f>NOT(OR(F1250,G1250,H1250,I1250,J1250,K1250,L1250,M1250,N1250,O1250,P1250,Q1250,R1250))</f>
        <v>0</v>
      </c>
      <c r="U1250" t="b">
        <f>OR(Table1[[#This Row],[Inflammation]],Table1[[#This Row],[Immune]])</f>
        <v>1</v>
      </c>
      <c r="V1250" t="str">
        <f>IF(OR(Table1[[#This Row],[Rodents]],Table1[[#This Row],[Human]],Table1[[#This Row],[Pig]]),OR(ISNUMBER(FIND("intratrach",C1250)),ISNUMBER(FIND("nasal ",C1250)),ISNUMBER(FIND("instill",C1250))),"NA")</f>
        <v>NA</v>
      </c>
      <c r="W1250" t="str">
        <f>IF(OR(Table1[[#This Row],[Rodents]],Table1[[#This Row],[Human]],Table1[[#This Row],[Pig]]),OR(ISNUMBER(FIND("dermal",C1250)),ISNUMBER(FIND("skin ",C1250))),"NA")</f>
        <v>NA</v>
      </c>
      <c r="X1250" t="str">
        <f>IF(OR(Table1[[#This Row],[Rodents]],Table1[[#This Row],[Human]],Table1[[#This Row],[Pig]]),OR(ISNUMBER(FIND("injected",C1250)),ISNUMBER(FIND("periton",C1250)),ISNUMBER(FIND("intrascrot",C1250))),"NA")</f>
        <v>NA</v>
      </c>
      <c r="Y1250" t="str">
        <f>IF(OR(Table1[[#This Row],[Rodents]],Table1[[#This Row],[Human]],Table1[[#This Row],[Pig]]),NOT(OR(Table1[[#This Row],[Inhaled/Intratracheal/intranasal]],Table1[[#This Row],[Dermal]],Table1[[#This Row],[Injected]])),"NA")</f>
        <v>NA</v>
      </c>
      <c r="AA1250" t="b">
        <f>OR(ISNUMBER(FIND("fish ",C1250)),ISNUMBER(FIND("Fish ",C1250)),ISNUMBER(FIND("aquatic",C1250)),ISNUMBER(FIND("daphnids",C1250)),ISNUMBER(FIND("Carcinus maenas",C1250)),ISNUMBER(FIND("Daphnia",C1250)),ISNUMBER(FIND("Ruditapes philippinarum",C1250)),ISNUMBER(FIND("daphnia",C1250)),ISNUMBER(FIND("marine",C1250)),ISNUMBER(FIND("mussel",C1250)),ISNUMBER(FIND("algae",C1250)),ISNUMBER(FIND("Donax faba",C1250)),ISNUMBER(FIND("estuarine",C1250)),ISNUMBER(FIND("snail",C1250)),ISNUMBER(FIND("Prorocentrum donghaiense",C1250)) )</f>
        <v>0</v>
      </c>
      <c r="AB1250" t="b">
        <f>OR(ISNUMBER(FIND(" rat ",C1250)),ISNUMBER(FIND(" rats ",C1250)),ISNUMBER(FIND(" Rats ",C1250)),ISNUMBER(FIND(" Rat ",C1250)),ISNUMBER(FIND(" rat.",C1250)),ISNUMBER(FIND(" rats.",C1250)),ISNUMBER(FIND("mouse",C1250)),ISNUMBER(FIND("mice",C1250)), ISNUMBER(FIND(" Mice",C1250)))</f>
        <v>0</v>
      </c>
      <c r="AC1250" t="b">
        <f>OR(ISNUMBER(FIND(" cell ",C1250)),ISNUMBER(FIND("fibroblast",C1250)),ISNUMBER(FIND("macrophage",C1250)),ISNUMBER(FIND("epithelial",C1250)),ISNUMBER(FIND("endothelial",C1250)),ISNUMBER(FIND("neuron",C1250)),ISNUMBER(FIND(" cells ",C1250)),ISNUMBER(FIND("RBC",C1250)),ISNUMBER(FIND("mitochond",C1250)),ISNUMBER(FIND("adipocyte",C1250)),ISNUMBER(FIND("osteo",C1250)),ISNUMBER(FIND("keratin",C1250)),ISNUMBER(FIND(" cell's ",C1250)),ISNUMBER(FIND("eukary",C1250)),ISNUMBER(FIND("sperm",C1250)))</f>
        <v>1</v>
      </c>
      <c r="AD1250" t="b">
        <f>OR(ISNUMBER(FIND("human",B1250)),ISNUMBER(FIND("workers",B1250)),ISNUMBER(FIND("workforces",B1250)),ISNUMBER(FIND("occupational",B1250)),ISNUMBER(FIND("Case report",B1250)),ISNUMBER(FIND("Workplaces",B1250)),ISNUMBER(FIND("worker",B1250)))</f>
        <v>0</v>
      </c>
      <c r="AE1250" t="b">
        <f>OR(ISNUMBER(FIND(" plant ",C1250)),ISNUMBER(FIND("Plant ",C1250)),ISNUMBER(FIND("tomato",C1250)),ISNUMBER(FIND("plants",C1250)),ISNUMBER(FIND("Plants",C1250)),ISNUMBER(FIND("algae",C1250)),ISNUMBER(FIND("lettuce",C1250)),ISNUMBER(FIND("green gram sprouts ",C1250)),ISNUMBER(FIND("Cucurbita pepo",C1250)),ISNUMBER(FIND("bean ",C1250)),ISNUMBER(FIND("chloroplast",C1250)),ISNUMBER(FIND("chlorophyll",C1250)),ISNUMBER(FIND("seedling",C1250)),ISNUMBER(FIND("canola",C1250)),ISNUMBER(FIND("shoot",C1250)),ISNUMBER(FIND("photosynthes",C1250)),ISNUMBER(FIND(" leaves ",C1250)),,ISNUMBER(FIND("agriculture",C1250)),ISNUMBER(FIND(" crops ",C1250)))</f>
        <v>0</v>
      </c>
      <c r="AF1250" t="b">
        <f>OR(ISNUMBER(FIND("bacteria",C1250)),ISNUMBER(FIND("Bacteria",C1250)),ISNUMBER(FIND("Bacterium",C1250)),ISNUMBER(FIND("bacterium",C1250)),ISNUMBER(FIND(" coli ",C1250)))</f>
        <v>0</v>
      </c>
      <c r="AG1250" t="b">
        <f>OR(ISNUMBER(FIND("fungi",C1250)),ISNUMBER(FIND("Fungi",C1250)),ISNUMBER(FIND("fungus",C1250)),ISNUMBER(FIND("Fungus",C1250)),ISNUMBER(FIND("mushroom",C1250)),ISNUMBER(FIND("Mushroom",C1250)),ISNUMBER(FIND(" mold ",C1250)))</f>
        <v>0</v>
      </c>
      <c r="AH1250" t="b">
        <f>OR(ISNUMBER(FIND("Pig ",C1250)),ISNUMBER(FIND("pig ",C1250)),ISNUMBER(FIND("Pigs ",C1250)),ISNUMBER(FIND("pigs ",C1250)))</f>
        <v>0</v>
      </c>
      <c r="AI1250" t="b">
        <f>OR(ISNUMBER(FIND(" C. elegans",C1250)),ISNUMBER(FIND("Caenorhabditis elegans",C1250)),ISNUMBER(FIND("earthworms",C1250)),ISNUMBER(FIND(" Ficopomatus enigmaticus",C1250)),ISNUMBER(FIND("larva",C1250)),ISNUMBER(FIND("Lumbriculus variegatus",C1250)),ISNUMBER(FIND("nematode",C1250)))</f>
        <v>1</v>
      </c>
      <c r="AJ1250" t="b">
        <f>NOT(OR(AA1250,AB1250,AC1250,AD1250,AE1250,AF1250,AG1250,AH1250,AI1250))</f>
        <v>0</v>
      </c>
      <c r="AL1250" t="b">
        <f>OR(AA1250,AB1250,AD1250,AE1250,AF1250,AG1250,AH1250,AI1250)</f>
        <v>1</v>
      </c>
      <c r="AM1250" t="b">
        <f>IF(Table1[[#This Row],[In vivo?]],IF(Table1[[#This Row],[Cell]],FALSE,TRUE),FALSE)</f>
        <v>0</v>
      </c>
      <c r="AN1250" t="b">
        <f>AND(AC1250,AL1250)</f>
        <v>1</v>
      </c>
      <c r="AO1250" t="b">
        <f>IF(Table1[[#This Row],[Cell]],IF(Table1[[#This Row],[In vivo?]],FALSE,TRUE),FALSE)</f>
        <v>0</v>
      </c>
      <c r="AP1250" t="b">
        <f>NOT(OR(Table1[[#This Row],[In vivo?]],Table1[[#This Row],[Only in Cell]]))</f>
        <v>0</v>
      </c>
      <c r="AQ1250" t="str">
        <f>IF(OR(Table1[[#This Row],[Rodents]],Table1[[#This Row],[Human]],Table1[[#This Row],[Pig]]),OR(ISNUMBER(FIND("pulmonary",C1250)),ISNUMBER(FIND("lung",C1250))),"NA")</f>
        <v>NA</v>
      </c>
      <c r="AR1250" t="str">
        <f>IF(OR(Table1[[#This Row],[Rodents]],Table1[[#This Row],[Human]],Table1[[#This Row],[Pig]]),OR(ISNUMBER(FIND("skin",C1250)),ISNUMBER(FIND("dermal",C1250))),"NA")</f>
        <v>NA</v>
      </c>
      <c r="AS1250" t="str">
        <f>IF(OR(Table1[[#This Row],[Rodents]],Table1[[#This Row],[Human]],Table1[[#This Row],[Pig]]),OR(ISNUMBER(FIND("liver",C1250)),ISNUMBER(FIND("hepat",C1250))),"NA")</f>
        <v>NA</v>
      </c>
      <c r="AT1250" t="str">
        <f>IF(OR(Table1[[#This Row],[Rodents]],Table1[[#This Row],[Human]],Table1[[#This Row],[Pig]]),OR(ISNUMBER(FIND("kidney",C1250)),ISNUMBER(FIND("neph",C1250))),"NA")</f>
        <v>NA</v>
      </c>
      <c r="AU1250" t="str">
        <f>IF(OR(Table1[[#This Row],[Rodents]],Table1[[#This Row],[Human]],Table1[[#This Row],[Pig]]),OR(ISNUMBER(FIND("brain",C1250)),ISNUMBER(FIND("neur",C1250)),ISNUMBER(FIND("nerv",C1250))),"NA")</f>
        <v>NA</v>
      </c>
      <c r="AV1250" t="str">
        <f>IF(OR(Table1[[#This Row],[Rodents]],Table1[[#This Row],[Human]],Table1[[#This Row],[Pig]]),OR(ISNUMBER(FIND("heart",C1250)),ISNUMBER(FIND("cardi",C1250))),"NA")</f>
        <v>NA</v>
      </c>
      <c r="AW1250" t="str">
        <f>IF(OR(Table1[[#This Row],[Rodents]],Table1[[#This Row],[Human]],Table1[[#This Row],[Pig]]),OR(ISNUMBER(FIND("gastro",C1250)),ISNUMBER(FIND("intesti",C1250)),ISNUMBER(FIND("stomach",C1250))),"NA")</f>
        <v>NA</v>
      </c>
      <c r="AX1250" t="str">
        <f>IF(OR(Table1[[#This Row],[Rodents]],Table1[[#This Row],[Human]],Table1[[#This Row],[Pig]]),NOT(OR(AQ1250,AR1250,AS1250,AT1250,AU1250,AV1250,AW1250)),"NA")</f>
        <v>NA</v>
      </c>
      <c r="AY1250" t="b">
        <f>OR(ISNUMBER(FIND("SWCNT",C1250)),ISNUMBER(FIND("SWNT",C1250)),ISNUMBER(FIND("single-wall",C1250)),ISNUMBER(FIND("single wall",C1250)),ISNUMBER(FIND("Single wall",C1250)),ISNUMBER(FIND("Single-wall",C1250)),ISNUMBER(FIND("SWCNT",B1250)),ISNUMBER(FIND("SWNT",B1250)),ISNUMBER(FIND("single-wall",B1250)),ISNUMBER(FIND("single wall",B1250)),ISNUMBER(FIND("Single-wall",B1250)),ISNUMBER(FIND("Single wall",B1250)))</f>
        <v>1</v>
      </c>
      <c r="AZ1250" t="b">
        <f>OR(ISNUMBER(FIND("MWCNT",C1250)),ISNUMBER(FIND("MWNT",C1250)),ISNUMBER(FIND("multi-wall",C1250)),ISNUMBER(FIND("multi wall",C1250)),ISNUMBER(FIND("multiwall",C1250)),ISNUMBER(FIND("Multi-wall",C1250)),ISNUMBER(FIND("Multi wall",C1250)),ISNUMBER(FIND("Multiwall",C1250)),ISNUMBER(FIND("MWCNT",B1250)),ISNUMBER(FIND("MWNT",B1250)),ISNUMBER(FIND("multi-wall",B1250)),ISNUMBER(FIND("multi wall",B1250)),ISNUMBER(FIND("multiwall",B1250)),ISNUMBER(FIND("Multi-wall",B1250)),ISNUMBER(FIND("Multi wall",B1250)),ISNUMBER(FIND("Multiwall",B1250)),ISNUMBER(FIND("Double-wall",B1250)),ISNUMBER(FIND("Double wall",B1250)),ISNUMBER(FIND("Doublewall",B1250)),ISNUMBER(FIND("double-wall",B1250)),ISNUMBER(FIND("double wall",B1250)),ISNUMBER(FIND("doublewall",B1250)))</f>
        <v>0</v>
      </c>
      <c r="BA1250" t="b">
        <f>AND(Table1[[#This Row],[SWCNT]],Table1[[#This Row],[MWCNT]])</f>
        <v>0</v>
      </c>
      <c r="BB1250" t="b">
        <f>IF(Table1[[#This Row],[SWCNT]]=TRUE,FALSE,IF(Table1[[#This Row],[MWCNT]]=TRUE,FALSE,TRUE))</f>
        <v>0</v>
      </c>
      <c r="BC1250" s="18"/>
    </row>
    <row r="1251" spans="1:55" ht="333">
      <c r="A1251" t="s">
        <v>392</v>
      </c>
      <c r="B1251" s="2" t="s">
        <v>393</v>
      </c>
      <c r="C1251" s="16" t="s">
        <v>394</v>
      </c>
      <c r="D1251" s="17" t="s">
        <v>395</v>
      </c>
      <c r="E1251" s="2">
        <v>2022</v>
      </c>
      <c r="F1251" t="b">
        <f>OR(ISNUMBER(FIND("cytotoxic",C1251)),ISNUMBER(FIND("Cytotoxic",C1251)),ISNUMBER(FIND("cellular toxicity",C1251)),ISNUMBER(FIND("cell death",C1251)),ISNUMBER(FIND("viable",C1251)),ISNUMBER(FIND("phytotoxic",C1251)),ISNUMBER(FIND("acute toxicity",C1251)),ISNUMBER(FIND("MTT",C1251)),ISNUMBER(FIND("survival",C1251)),ISNUMBER(FIND("prolifer",C1251)),ISNUMBER(FIND("apoptosis",C1251)),ISNUMBER(FIND("neurotoxic",C1251)),ISNUMBER(FIND("  lysis ",C1251)),ISNUMBER(FIND("necrosis",C1251)),ISNUMBER(FIND("cellular death",C1251))*3,ISNUMBER(FIND("LDH",C1251)),ISNUMBER(FIND("Acute toxicity",C1251)))</f>
        <v>1</v>
      </c>
      <c r="G1251" t="b">
        <f>OR(ISNUMBER(FIND("genotoxic",C1251)),ISNUMBER(FIND("genotoxicity",C1251)),ISNUMBER(FIND("DNA damage",C1251)),ISNUMBER(FIND("DNA",C1251)),ISNUMBER(FIND("RNA",C1251)),ISNUMBER(FIND("mesothelioma",C1251)),ISNUMBER(FIND("carcino",C1251)),ISNUMBER(FIND("mutagen",C1251)),ISNUMBER(FIND("genetic",C1251)))</f>
        <v>0</v>
      </c>
      <c r="H1251" t="b">
        <f>OR(ISNUMBER(FIND("inflammatory",C1251)),ISNUMBER(FIND("inflamm",C1251)))</f>
        <v>0</v>
      </c>
      <c r="I1251" t="b">
        <f>OR(ISNUMBER(FIND("immune",C1251)),ISNUMBER(FIND("immunological",C1251)),ISNUMBER(FIND("interleuk",C1251)),ISNUMBER(FIND("platelet activation",C1251)),ISNUMBER(FIND("monocyte",C1251)),ISNUMBER(FIND("leukocyte",C1251)),ISNUMBER(FIND("cytokine",C1251)),ISNUMBER(FIND("CD4",C1251)),ISNUMBER(FIND("CD8",C1251)),ISNUMBER(FIND("T-cell",C1251)))</f>
        <v>1</v>
      </c>
      <c r="J1251" t="b">
        <f>OR(ISNUMBER(FIND("reactive oxygen",C1251)),ISNUMBER(FIND("ROS",C1251)),ISNUMBER(FIND("free radical",C1251)),ISNUMBER(FIND("oxidative stress",C1251)),ISNUMBER(FIND("peroxid",C1251)),ISNUMBER(FIND("oxidative",C1251)),ISNUMBER(FIND("antioxid",C1251)))</f>
        <v>1</v>
      </c>
      <c r="K1251" t="b">
        <f>OR(ISNUMBER(FIND("autophag",C1251)))</f>
        <v>0</v>
      </c>
      <c r="L1251" t="b">
        <f>OR(ISNUMBER(FIND("morpholog",C1251)))</f>
        <v>0</v>
      </c>
      <c r="M1251" t="b">
        <f>OR(ISNUMBER(FIND("fibrosis",C1251)),ISNUMBER(FIND("Fibrosis",C1251)),ISNUMBER(FIND("fibrot",C1251)))</f>
        <v>0</v>
      </c>
      <c r="N1251" t="b">
        <f>OR(ISNUMBER(FIND("offspring",C1251)),ISNUMBER(FIND("Parental",C1251)),ISNUMBER(FIND("parental",C1251)),ISNUMBER(FIND("germline",C1251)),ISNUMBER(FIND("reproduc",C1251)),ISNUMBER(FIND("embryo",C1251)))</f>
        <v>0</v>
      </c>
      <c r="O1251" t="b">
        <f>OR(ISNUMBER(FIND("metabol",C1251)),ISNUMBER(FIND("Metabol",C1251)),ISNUMBER(FIND("digest",C1251)),ISNUMBER(FIND("mitochon",C1251)))</f>
        <v>0</v>
      </c>
      <c r="P1251" t="b">
        <f>OR(ISNUMBER(FIND("ecotox",C1251)),ISNUMBER(FIND("Ecotox",B1251)),ISNUMBER(FIND("ecotox",B1251)),ISNUMBER(FIND("Ecotox",C1251)))</f>
        <v>0</v>
      </c>
      <c r="Q1251" t="b">
        <f>OR(ISNUMBER(FIND("Bioaccum",C1251)),ISNUMBER(FIND("bioaccum",C1251)),ISNUMBER(FIND("accum",C1251)))</f>
        <v>0</v>
      </c>
      <c r="R1251" t="b">
        <f>OR(ISNUMBER(FIND("Occupation",C1251)),ISNUMBER(FIND("occupation",C1251)),ISNUMBER(FIND("worker",C1251)),ISNUMBER(FIND("workforce",C1251)))</f>
        <v>0</v>
      </c>
      <c r="S1251" t="b">
        <f>NOT(OR(F1251,G1251,H1251,I1251,J1251,K1251,L1251,M1251,N1251,O1251,P1251,Q1251,R1251))</f>
        <v>0</v>
      </c>
      <c r="U1251" t="b">
        <f>OR(Table1[[#This Row],[Inflammation]],Table1[[#This Row],[Immune]])</f>
        <v>1</v>
      </c>
      <c r="V1251" t="b">
        <f>IF(OR(Table1[[#This Row],[Rodents]],Table1[[#This Row],[Human]],Table1[[#This Row],[Pig]]),OR(ISNUMBER(FIND("intratrach",C1251)),ISNUMBER(FIND("nasal ",C1251)),ISNUMBER(FIND("instill",C1251))),"NA")</f>
        <v>0</v>
      </c>
      <c r="W1251" t="b">
        <f>IF(OR(Table1[[#This Row],[Rodents]],Table1[[#This Row],[Human]],Table1[[#This Row],[Pig]]),OR(ISNUMBER(FIND("dermal",C1251)),ISNUMBER(FIND("skin ",C1251))),"NA")</f>
        <v>0</v>
      </c>
      <c r="X1251" t="b">
        <f>IF(OR(Table1[[#This Row],[Rodents]],Table1[[#This Row],[Human]],Table1[[#This Row],[Pig]]),OR(ISNUMBER(FIND("injected",C1251)),ISNUMBER(FIND("periton",C1251)),ISNUMBER(FIND("intrascrot",C1251))),"NA")</f>
        <v>0</v>
      </c>
      <c r="Y1251" t="b">
        <f>IF(OR(Table1[[#This Row],[Rodents]],Table1[[#This Row],[Human]],Table1[[#This Row],[Pig]]),NOT(OR(Table1[[#This Row],[Inhaled/Intratracheal/intranasal]],Table1[[#This Row],[Dermal]],Table1[[#This Row],[Injected]])),"NA")</f>
        <v>1</v>
      </c>
      <c r="AA1251" t="b">
        <f>OR(ISNUMBER(FIND("fish ",C1251)),ISNUMBER(FIND("Fish ",C1251)),ISNUMBER(FIND("aquatic",C1251)),ISNUMBER(FIND("daphnids",C1251)),ISNUMBER(FIND("Carcinus maenas",C1251)),ISNUMBER(FIND("Daphnia",C1251)),ISNUMBER(FIND("Ruditapes philippinarum",C1251)),ISNUMBER(FIND("daphnia",C1251)),ISNUMBER(FIND("marine",C1251)),ISNUMBER(FIND("mussel",C1251)),ISNUMBER(FIND("algae",C1251)),ISNUMBER(FIND("Donax faba",C1251)),ISNUMBER(FIND("estuarine",C1251)),ISNUMBER(FIND("snail",C1251)),ISNUMBER(FIND("Prorocentrum donghaiense",C1251)) )</f>
        <v>0</v>
      </c>
      <c r="AB1251" t="b">
        <f>OR(ISNUMBER(FIND(" rat ",C1251)),ISNUMBER(FIND(" rats ",C1251)),ISNUMBER(FIND(" Rats ",C1251)),ISNUMBER(FIND(" Rat ",C1251)),ISNUMBER(FIND(" rat.",C1251)),ISNUMBER(FIND(" rats.",C1251)),ISNUMBER(FIND("mouse",C1251)),ISNUMBER(FIND("mice",C1251)), ISNUMBER(FIND(" Mice",C1251)))</f>
        <v>1</v>
      </c>
      <c r="AC1251" t="b">
        <f>OR(ISNUMBER(FIND(" cell ",C1251)),ISNUMBER(FIND("fibroblast",C1251)),ISNUMBER(FIND("macrophage",C1251)),ISNUMBER(FIND("epithelial",C1251)),ISNUMBER(FIND("endothelial",C1251)),ISNUMBER(FIND("neuron",C1251)),ISNUMBER(FIND(" cells ",C1251)),ISNUMBER(FIND("RBC",C1251)),ISNUMBER(FIND("mitochond",C1251)),ISNUMBER(FIND("adipocyte",C1251)),ISNUMBER(FIND("osteo",C1251)),ISNUMBER(FIND("keratin",C1251)),ISNUMBER(FIND(" cell's ",C1251)),ISNUMBER(FIND("eukary",C1251)),ISNUMBER(FIND("sperm",C1251)))</f>
        <v>1</v>
      </c>
      <c r="AD1251" t="b">
        <f>OR(ISNUMBER(FIND("human",B1251)),ISNUMBER(FIND("workers",B1251)),ISNUMBER(FIND("workforces",B1251)),ISNUMBER(FIND("occupational",B1251)),ISNUMBER(FIND("Case report",B1251)),ISNUMBER(FIND("Workplaces",B1251)),ISNUMBER(FIND("worker",B1251)))</f>
        <v>0</v>
      </c>
      <c r="AE1251" t="b">
        <f>OR(ISNUMBER(FIND(" plant ",C1251)),ISNUMBER(FIND("Plant ",C1251)),ISNUMBER(FIND("tomato",C1251)),ISNUMBER(FIND("plants",C1251)),ISNUMBER(FIND("Plants",C1251)),ISNUMBER(FIND("algae",C1251)),ISNUMBER(FIND("lettuce",C1251)),ISNUMBER(FIND("green gram sprouts ",C1251)),ISNUMBER(FIND("Cucurbita pepo",C1251)),ISNUMBER(FIND("bean ",C1251)),ISNUMBER(FIND("chloroplast",C1251)),ISNUMBER(FIND("chlorophyll",C1251)),ISNUMBER(FIND("seedling",C1251)),ISNUMBER(FIND("canola",C1251)),ISNUMBER(FIND("shoot",C1251)),ISNUMBER(FIND("photosynthes",C1251)),ISNUMBER(FIND(" leaves ",C1251)),,ISNUMBER(FIND("agriculture",C1251)),ISNUMBER(FIND(" crops ",C1251)))</f>
        <v>0</v>
      </c>
      <c r="AF1251" t="b">
        <f>OR(ISNUMBER(FIND("bacteria",C1251)),ISNUMBER(FIND("Bacteria",C1251)),ISNUMBER(FIND("Bacterium",C1251)),ISNUMBER(FIND("bacterium",C1251)),ISNUMBER(FIND(" coli ",C1251)))</f>
        <v>0</v>
      </c>
      <c r="AG1251" t="b">
        <f>OR(ISNUMBER(FIND("fungi",C1251)),ISNUMBER(FIND("Fungi",C1251)),ISNUMBER(FIND("fungus",C1251)),ISNUMBER(FIND("Fungus",C1251)),ISNUMBER(FIND("mushroom",C1251)),ISNUMBER(FIND("Mushroom",C1251)),ISNUMBER(FIND(" mold ",C1251)))</f>
        <v>0</v>
      </c>
      <c r="AH1251" t="b">
        <f>OR(ISNUMBER(FIND("Pig ",C1251)),ISNUMBER(FIND("pig ",C1251)),ISNUMBER(FIND("Pigs ",C1251)),ISNUMBER(FIND("pigs ",C1251)))</f>
        <v>0</v>
      </c>
      <c r="AI1251" t="b">
        <f>OR(ISNUMBER(FIND(" C. elegans",C1251)),ISNUMBER(FIND("Caenorhabditis elegans",C1251)),ISNUMBER(FIND("earthworms",C1251)),ISNUMBER(FIND(" Ficopomatus enigmaticus",C1251)),ISNUMBER(FIND("larva",C1251)),ISNUMBER(FIND("Lumbriculus variegatus",C1251)),ISNUMBER(FIND("nematode",C1251)))</f>
        <v>0</v>
      </c>
      <c r="AJ1251" t="b">
        <f>NOT(OR(AA1251,AB1251,AC1251,AD1251,AE1251,AF1251,AG1251,AH1251,AI1251))</f>
        <v>0</v>
      </c>
      <c r="AL1251" t="b">
        <f>OR(AA1251,AB1251,AD1251,AE1251,AF1251,AG1251,AH1251,AI1251)</f>
        <v>1</v>
      </c>
      <c r="AM1251" t="b">
        <f>IF(Table1[[#This Row],[In vivo?]],IF(Table1[[#This Row],[Cell]],FALSE,TRUE),FALSE)</f>
        <v>0</v>
      </c>
      <c r="AN1251" t="b">
        <f>AND(AC1251,AL1251)</f>
        <v>1</v>
      </c>
      <c r="AO1251" t="b">
        <f>IF(Table1[[#This Row],[Cell]],IF(Table1[[#This Row],[In vivo?]],FALSE,TRUE),FALSE)</f>
        <v>0</v>
      </c>
      <c r="AP1251" t="b">
        <f>NOT(OR(Table1[[#This Row],[In vivo?]],Table1[[#This Row],[Only in Cell]]))</f>
        <v>0</v>
      </c>
      <c r="AQ1251" t="b">
        <f>IF(OR(Table1[[#This Row],[Rodents]],Table1[[#This Row],[Human]],Table1[[#This Row],[Pig]]),OR(ISNUMBER(FIND("pulmonary",C1251)),ISNUMBER(FIND("lung",C1251))),"NA")</f>
        <v>0</v>
      </c>
      <c r="AR1251" t="b">
        <f>IF(OR(Table1[[#This Row],[Rodents]],Table1[[#This Row],[Human]],Table1[[#This Row],[Pig]]),OR(ISNUMBER(FIND("skin",C1251)),ISNUMBER(FIND("dermal",C1251))),"NA")</f>
        <v>0</v>
      </c>
      <c r="AS1251" t="b">
        <f>IF(OR(Table1[[#This Row],[Rodents]],Table1[[#This Row],[Human]],Table1[[#This Row],[Pig]]),OR(ISNUMBER(FIND("liver",C1251)),ISNUMBER(FIND("hepat",C1251))),"NA")</f>
        <v>0</v>
      </c>
      <c r="AT1251" t="b">
        <f>IF(OR(Table1[[#This Row],[Rodents]],Table1[[#This Row],[Human]],Table1[[#This Row],[Pig]]),OR(ISNUMBER(FIND("kidney",C1251)),ISNUMBER(FIND("neph",C1251))),"NA")</f>
        <v>0</v>
      </c>
      <c r="AU1251" t="b">
        <f>IF(OR(Table1[[#This Row],[Rodents]],Table1[[#This Row],[Human]],Table1[[#This Row],[Pig]]),OR(ISNUMBER(FIND("brain",C1251)),ISNUMBER(FIND("neur",C1251)),ISNUMBER(FIND("nerv",C1251))),"NA")</f>
        <v>0</v>
      </c>
      <c r="AV1251" t="b">
        <f>IF(OR(Table1[[#This Row],[Rodents]],Table1[[#This Row],[Human]],Table1[[#This Row],[Pig]]),OR(ISNUMBER(FIND("heart",C1251)),ISNUMBER(FIND("cardi",C1251))),"NA")</f>
        <v>0</v>
      </c>
      <c r="AW1251" t="b">
        <f>IF(OR(Table1[[#This Row],[Rodents]],Table1[[#This Row],[Human]],Table1[[#This Row],[Pig]]),OR(ISNUMBER(FIND("gastro",C1251)),ISNUMBER(FIND("intesti",C1251)),ISNUMBER(FIND("stomach",C1251))),"NA")</f>
        <v>0</v>
      </c>
      <c r="AX1251" t="b">
        <f>IF(OR(Table1[[#This Row],[Rodents]],Table1[[#This Row],[Human]],Table1[[#This Row],[Pig]]),NOT(OR(AQ1251,AR1251,AS1251,AT1251,AU1251,AV1251,AW1251)),"NA")</f>
        <v>1</v>
      </c>
      <c r="AY1251" t="b">
        <f>OR(ISNUMBER(FIND("SWCNT",C1251)),ISNUMBER(FIND("SWNT",C1251)),ISNUMBER(FIND("single-wall",C1251)),ISNUMBER(FIND("single wall",C1251)),ISNUMBER(FIND("Single wall",C1251)),ISNUMBER(FIND("Single-wall",C1251)),ISNUMBER(FIND("SWCNT",B1251)),ISNUMBER(FIND("SWNT",B1251)),ISNUMBER(FIND("single-wall",B1251)),ISNUMBER(FIND("single wall",B1251)),ISNUMBER(FIND("Single-wall",B1251)),ISNUMBER(FIND("Single wall",B1251)))</f>
        <v>0</v>
      </c>
      <c r="AZ1251" t="b">
        <f>OR(ISNUMBER(FIND("MWCNT",C1251)),ISNUMBER(FIND("MWNT",C1251)),ISNUMBER(FIND("multi-wall",C1251)),ISNUMBER(FIND("multi wall",C1251)),ISNUMBER(FIND("multiwall",C1251)),ISNUMBER(FIND("Multi-wall",C1251)),ISNUMBER(FIND("Multi wall",C1251)),ISNUMBER(FIND("Multiwall",C1251)),ISNUMBER(FIND("MWCNT",B1251)),ISNUMBER(FIND("MWNT",B1251)),ISNUMBER(FIND("multi-wall",B1251)),ISNUMBER(FIND("multi wall",B1251)),ISNUMBER(FIND("multiwall",B1251)),ISNUMBER(FIND("Multi-wall",B1251)),ISNUMBER(FIND("Multi wall",B1251)),ISNUMBER(FIND("Multiwall",B1251)),ISNUMBER(FIND("Double-wall",B1251)),ISNUMBER(FIND("Double wall",B1251)),ISNUMBER(FIND("Doublewall",B1251)),ISNUMBER(FIND("double-wall",B1251)),ISNUMBER(FIND("double wall",B1251)),ISNUMBER(FIND("doublewall",B1251)))</f>
        <v>1</v>
      </c>
      <c r="BA1251" t="b">
        <f>AND(Table1[[#This Row],[SWCNT]],Table1[[#This Row],[MWCNT]])</f>
        <v>0</v>
      </c>
      <c r="BB1251" t="b">
        <f>IF(Table1[[#This Row],[SWCNT]]=TRUE,FALSE,IF(Table1[[#This Row],[MWCNT]]=TRUE,FALSE,TRUE))</f>
        <v>0</v>
      </c>
      <c r="BC1251" s="18"/>
    </row>
    <row r="1252" spans="1:55" ht="240.5">
      <c r="A1252" t="s">
        <v>396</v>
      </c>
      <c r="B1252" s="2" t="s">
        <v>398</v>
      </c>
      <c r="C1252" s="16" t="s">
        <v>400</v>
      </c>
      <c r="D1252" s="17" t="s">
        <v>402</v>
      </c>
      <c r="E1252" s="2">
        <v>2022</v>
      </c>
      <c r="F1252" t="b">
        <f>OR(ISNUMBER(FIND("cytotoxic",C1252)),ISNUMBER(FIND("Cytotoxic",C1252)),ISNUMBER(FIND("cellular toxicity",C1252)),ISNUMBER(FIND("cell death",C1252)),ISNUMBER(FIND("viable",C1252)),ISNUMBER(FIND("phytotoxic",C1252)),ISNUMBER(FIND("acute toxicity",C1252)),ISNUMBER(FIND("MTT",C1252)),ISNUMBER(FIND("survival",C1252)),ISNUMBER(FIND("prolifer",C1252)),ISNUMBER(FIND("apoptosis",C1252)),ISNUMBER(FIND("neurotoxic",C1252)),ISNUMBER(FIND("  lysis ",C1252)),ISNUMBER(FIND("necrosis",C1252)),ISNUMBER(FIND("cellular death",C1252))*3,ISNUMBER(FIND("LDH",C1252)),ISNUMBER(FIND("Acute toxicity",C1252)))</f>
        <v>1</v>
      </c>
      <c r="G1252" t="b">
        <f>OR(ISNUMBER(FIND("genotoxic",C1252)),ISNUMBER(FIND("genotoxicity",C1252)),ISNUMBER(FIND("DNA damage",C1252)),ISNUMBER(FIND("DNA",C1252)),ISNUMBER(FIND("RNA",C1252)),ISNUMBER(FIND("mesothelioma",C1252)),ISNUMBER(FIND("carcino",C1252)),ISNUMBER(FIND("mutagen",C1252)),ISNUMBER(FIND("genetic",C1252)))</f>
        <v>1</v>
      </c>
      <c r="H1252" t="b">
        <f>OR(ISNUMBER(FIND("inflammatory",C1252)),ISNUMBER(FIND("inflamm",C1252)))</f>
        <v>0</v>
      </c>
      <c r="I1252" t="b">
        <f>OR(ISNUMBER(FIND("immune",C1252)),ISNUMBER(FIND("immunological",C1252)),ISNUMBER(FIND("interleuk",C1252)),ISNUMBER(FIND("platelet activation",C1252)),ISNUMBER(FIND("monocyte",C1252)),ISNUMBER(FIND("leukocyte",C1252)),ISNUMBER(FIND("cytokine",C1252)),ISNUMBER(FIND("CD4",C1252)),ISNUMBER(FIND("CD8",C1252)),ISNUMBER(FIND("T-cell",C1252)))</f>
        <v>0</v>
      </c>
      <c r="J1252" t="b">
        <f>OR(ISNUMBER(FIND("reactive oxygen",C1252)),ISNUMBER(FIND("ROS",C1252)),ISNUMBER(FIND("free radical",C1252)),ISNUMBER(FIND("oxidative stress",C1252)),ISNUMBER(FIND("peroxid",C1252)),ISNUMBER(FIND("oxidative",C1252)),ISNUMBER(FIND("antioxid",C1252)))</f>
        <v>0</v>
      </c>
      <c r="K1252" t="b">
        <f>OR(ISNUMBER(FIND("autophag",C1252)))</f>
        <v>0</v>
      </c>
      <c r="L1252" t="b">
        <f>OR(ISNUMBER(FIND("morpholog",C1252)))</f>
        <v>0</v>
      </c>
      <c r="M1252" t="b">
        <f>OR(ISNUMBER(FIND("fibrosis",C1252)),ISNUMBER(FIND("Fibrosis",C1252)),ISNUMBER(FIND("fibrot",C1252)))</f>
        <v>0</v>
      </c>
      <c r="N1252" t="b">
        <f>OR(ISNUMBER(FIND("offspring",C1252)),ISNUMBER(FIND("Parental",C1252)),ISNUMBER(FIND("parental",C1252)),ISNUMBER(FIND("germline",C1252)),ISNUMBER(FIND("reproduc",C1252)),ISNUMBER(FIND("embryo",C1252)))</f>
        <v>0</v>
      </c>
      <c r="O1252" t="b">
        <f>OR(ISNUMBER(FIND("metabol",C1252)),ISNUMBER(FIND("Metabol",C1252)),ISNUMBER(FIND("digest",C1252)),ISNUMBER(FIND("mitochon",C1252)))</f>
        <v>0</v>
      </c>
      <c r="P1252" t="b">
        <f>OR(ISNUMBER(FIND("ecotox",C1252)),ISNUMBER(FIND("Ecotox",B1252)),ISNUMBER(FIND("ecotox",B1252)),ISNUMBER(FIND("Ecotox",C1252)))</f>
        <v>0</v>
      </c>
      <c r="Q1252" t="b">
        <f>OR(ISNUMBER(FIND("Bioaccum",C1252)),ISNUMBER(FIND("bioaccum",C1252)),ISNUMBER(FIND("accum",C1252)))</f>
        <v>0</v>
      </c>
      <c r="R1252" t="b">
        <f>OR(ISNUMBER(FIND("Occupation",C1252)),ISNUMBER(FIND("occupation",C1252)),ISNUMBER(FIND("worker",C1252)),ISNUMBER(FIND("workforce",C1252)))</f>
        <v>0</v>
      </c>
      <c r="S1252" t="b">
        <f>NOT(OR(F1252,G1252,H1252,I1252,J1252,K1252,L1252,M1252,N1252,O1252,P1252,Q1252,R1252))</f>
        <v>0</v>
      </c>
      <c r="U1252" t="b">
        <f>OR(Table1[[#This Row],[Inflammation]],Table1[[#This Row],[Immune]])</f>
        <v>0</v>
      </c>
      <c r="V1252" t="str">
        <f>IF(OR(Table1[[#This Row],[Rodents]],Table1[[#This Row],[Human]],Table1[[#This Row],[Pig]]),OR(ISNUMBER(FIND("intratrach",C1252)),ISNUMBER(FIND("nasal ",C1252)),ISNUMBER(FIND("instill",C1252))),"NA")</f>
        <v>NA</v>
      </c>
      <c r="W1252" t="str">
        <f>IF(OR(Table1[[#This Row],[Rodents]],Table1[[#This Row],[Human]],Table1[[#This Row],[Pig]]),OR(ISNUMBER(FIND("dermal",C1252)),ISNUMBER(FIND("skin ",C1252))),"NA")</f>
        <v>NA</v>
      </c>
      <c r="X1252" t="str">
        <f>IF(OR(Table1[[#This Row],[Rodents]],Table1[[#This Row],[Human]],Table1[[#This Row],[Pig]]),OR(ISNUMBER(FIND("injected",C1252)),ISNUMBER(FIND("periton",C1252)),ISNUMBER(FIND("intrascrot",C1252))),"NA")</f>
        <v>NA</v>
      </c>
      <c r="Y1252" t="str">
        <f>IF(OR(Table1[[#This Row],[Rodents]],Table1[[#This Row],[Human]],Table1[[#This Row],[Pig]]),NOT(OR(Table1[[#This Row],[Inhaled/Intratracheal/intranasal]],Table1[[#This Row],[Dermal]],Table1[[#This Row],[Injected]])),"NA")</f>
        <v>NA</v>
      </c>
      <c r="AA1252" t="b">
        <f>OR(ISNUMBER(FIND("fish ",C1252)),ISNUMBER(FIND("Fish ",C1252)),ISNUMBER(FIND("aquatic",C1252)),ISNUMBER(FIND("daphnids",C1252)),ISNUMBER(FIND("Carcinus maenas",C1252)),ISNUMBER(FIND("Daphnia",C1252)),ISNUMBER(FIND("Ruditapes philippinarum",C1252)),ISNUMBER(FIND("daphnia",C1252)),ISNUMBER(FIND("marine",C1252)),ISNUMBER(FIND("mussel",C1252)),ISNUMBER(FIND("algae",C1252)),ISNUMBER(FIND("Donax faba",C1252)),ISNUMBER(FIND("estuarine",C1252)),ISNUMBER(FIND("snail",C1252)),ISNUMBER(FIND("Prorocentrum donghaiense",C1252)) )</f>
        <v>0</v>
      </c>
      <c r="AB1252" t="b">
        <f>OR(ISNUMBER(FIND(" rat ",C1252)),ISNUMBER(FIND(" rats ",C1252)),ISNUMBER(FIND(" Rats ",C1252)),ISNUMBER(FIND(" Rat ",C1252)),ISNUMBER(FIND(" rat.",C1252)),ISNUMBER(FIND(" rats.",C1252)),ISNUMBER(FIND("mouse",C1252)),ISNUMBER(FIND("mice",C1252)), ISNUMBER(FIND(" Mice",C1252)))</f>
        <v>0</v>
      </c>
      <c r="AC1252" t="b">
        <f>OR(ISNUMBER(FIND(" cell ",C1252)),ISNUMBER(FIND("fibroblast",C1252)),ISNUMBER(FIND("macrophage",C1252)),ISNUMBER(FIND("epithelial",C1252)),ISNUMBER(FIND("endothelial",C1252)),ISNUMBER(FIND("neuron",C1252)),ISNUMBER(FIND(" cells ",C1252)),ISNUMBER(FIND("RBC",C1252)),ISNUMBER(FIND("mitochond",C1252)),ISNUMBER(FIND("adipocyte",C1252)),ISNUMBER(FIND("osteo",C1252)),ISNUMBER(FIND("keratin",C1252)),ISNUMBER(FIND(" cell's ",C1252)),ISNUMBER(FIND("eukary",C1252)),ISNUMBER(FIND("sperm",C1252)))</f>
        <v>1</v>
      </c>
      <c r="AD1252" t="b">
        <v>0</v>
      </c>
      <c r="AE1252" t="b">
        <f>OR(ISNUMBER(FIND(" plant ",C1252)),ISNUMBER(FIND("Plant ",C1252)),ISNUMBER(FIND("tomato",C1252)),ISNUMBER(FIND("plants",C1252)),ISNUMBER(FIND("Plants",C1252)),ISNUMBER(FIND("algae",C1252)),ISNUMBER(FIND("lettuce",C1252)),ISNUMBER(FIND("green gram sprouts ",C1252)),ISNUMBER(FIND("Cucurbita pepo",C1252)),ISNUMBER(FIND("bean ",C1252)),ISNUMBER(FIND("chloroplast",C1252)),ISNUMBER(FIND("chlorophyll",C1252)),ISNUMBER(FIND("seedling",C1252)),ISNUMBER(FIND("canola",C1252)),ISNUMBER(FIND("shoot",C1252)),ISNUMBER(FIND("photosynthes",C1252)),ISNUMBER(FIND(" leaves ",C1252)),,ISNUMBER(FIND("agriculture",C1252)),ISNUMBER(FIND(" crops ",C1252)))</f>
        <v>0</v>
      </c>
      <c r="AF1252" t="b">
        <f>OR(ISNUMBER(FIND("bacteria",C1252)),ISNUMBER(FIND("Bacteria",C1252)),ISNUMBER(FIND("Bacterium",C1252)),ISNUMBER(FIND("bacterium",C1252)),ISNUMBER(FIND(" coli ",C1252)))</f>
        <v>0</v>
      </c>
      <c r="AG1252" t="b">
        <f>OR(ISNUMBER(FIND("fungi",C1252)),ISNUMBER(FIND("Fungi",C1252)),ISNUMBER(FIND("fungus",C1252)),ISNUMBER(FIND("Fungus",C1252)),ISNUMBER(FIND("mushroom",C1252)),ISNUMBER(FIND("Mushroom",C1252)),ISNUMBER(FIND(" mold ",C1252)))</f>
        <v>0</v>
      </c>
      <c r="AH1252" t="b">
        <f>OR(ISNUMBER(FIND("Pig ",C1252)),ISNUMBER(FIND("pig ",C1252)),ISNUMBER(FIND("Pigs ",C1252)),ISNUMBER(FIND("pigs ",C1252)))</f>
        <v>0</v>
      </c>
      <c r="AI1252" t="b">
        <f>OR(ISNUMBER(FIND(" C. elegans",C1252)),ISNUMBER(FIND("Caenorhabditis elegans",C1252)),ISNUMBER(FIND("earthworms",C1252)),ISNUMBER(FIND(" Ficopomatus enigmaticus",C1252)),ISNUMBER(FIND("larva",C1252)),ISNUMBER(FIND("Lumbriculus variegatus",C1252)),ISNUMBER(FIND("nematode",C1252)))</f>
        <v>0</v>
      </c>
      <c r="AJ1252" t="b">
        <f>NOT(OR(AA1252,AB1252,AC1252,AD1252,AE1252,AF1252,AG1252,AH1252,AI1252))</f>
        <v>0</v>
      </c>
      <c r="AL1252" t="b">
        <f>OR(AA1252,AB1252,AD1252,AE1252,AF1252,AG1252,AH1252,AI1252)</f>
        <v>0</v>
      </c>
      <c r="AM1252" t="b">
        <f>IF(Table1[[#This Row],[In vivo?]],IF(Table1[[#This Row],[Cell]],FALSE,TRUE),FALSE)</f>
        <v>0</v>
      </c>
      <c r="AN1252" t="b">
        <f>AND(AC1252,AL1252)</f>
        <v>0</v>
      </c>
      <c r="AO1252" t="b">
        <f>IF(Table1[[#This Row],[Cell]],IF(Table1[[#This Row],[In vivo?]],FALSE,TRUE),FALSE)</f>
        <v>1</v>
      </c>
      <c r="AP1252" t="b">
        <f>NOT(OR(Table1[[#This Row],[In vivo?]],Table1[[#This Row],[Only in Cell]]))</f>
        <v>0</v>
      </c>
      <c r="AQ1252" t="str">
        <f>IF(OR(Table1[[#This Row],[Rodents]],Table1[[#This Row],[Human]],Table1[[#This Row],[Pig]]),OR(ISNUMBER(FIND("pulmonary",C1252)),ISNUMBER(FIND("lung",C1252))),"NA")</f>
        <v>NA</v>
      </c>
      <c r="AR1252" t="str">
        <f>IF(OR(Table1[[#This Row],[Rodents]],Table1[[#This Row],[Human]],Table1[[#This Row],[Pig]]),OR(ISNUMBER(FIND("skin",C1252)),ISNUMBER(FIND("dermal",C1252))),"NA")</f>
        <v>NA</v>
      </c>
      <c r="AS1252" t="str">
        <f>IF(OR(Table1[[#This Row],[Rodents]],Table1[[#This Row],[Human]],Table1[[#This Row],[Pig]]),OR(ISNUMBER(FIND("liver",C1252)),ISNUMBER(FIND("hepat",C1252))),"NA")</f>
        <v>NA</v>
      </c>
      <c r="AT1252" t="str">
        <f>IF(OR(Table1[[#This Row],[Rodents]],Table1[[#This Row],[Human]],Table1[[#This Row],[Pig]]),OR(ISNUMBER(FIND("kidney",C1252)),ISNUMBER(FIND("neph",C1252))),"NA")</f>
        <v>NA</v>
      </c>
      <c r="AU1252" t="str">
        <f>IF(OR(Table1[[#This Row],[Rodents]],Table1[[#This Row],[Human]],Table1[[#This Row],[Pig]]),OR(ISNUMBER(FIND("brain",C1252)),ISNUMBER(FIND("neur",C1252)),ISNUMBER(FIND("nerv",C1252))),"NA")</f>
        <v>NA</v>
      </c>
      <c r="AV1252" t="str">
        <f>IF(OR(Table1[[#This Row],[Rodents]],Table1[[#This Row],[Human]],Table1[[#This Row],[Pig]]),OR(ISNUMBER(FIND("heart",C1252)),ISNUMBER(FIND("cardi",C1252))),"NA")</f>
        <v>NA</v>
      </c>
      <c r="AW1252" t="str">
        <f>IF(OR(Table1[[#This Row],[Rodents]],Table1[[#This Row],[Human]],Table1[[#This Row],[Pig]]),OR(ISNUMBER(FIND("gastro",C1252)),ISNUMBER(FIND("intesti",C1252)),ISNUMBER(FIND("stomach",C1252))),"NA")</f>
        <v>NA</v>
      </c>
      <c r="AX1252" t="str">
        <f>IF(OR(Table1[[#This Row],[Rodents]],Table1[[#This Row],[Human]],Table1[[#This Row],[Pig]]),NOT(OR(AQ1252,AR1252,AS1252,AT1252,AU1252,AV1252,AW1252)),"NA")</f>
        <v>NA</v>
      </c>
      <c r="AY1252" t="b">
        <f>OR(ISNUMBER(FIND("SWCNT",C1252)),ISNUMBER(FIND("SWNT",C1252)),ISNUMBER(FIND("single-wall",C1252)),ISNUMBER(FIND("single wall",C1252)),ISNUMBER(FIND("Single wall",C1252)),ISNUMBER(FIND("Single-wall",C1252)),ISNUMBER(FIND("SWCNT",B1252)),ISNUMBER(FIND("SWNT",B1252)),ISNUMBER(FIND("single-wall",B1252)),ISNUMBER(FIND("single wall",B1252)),ISNUMBER(FIND("Single-wall",B1252)),ISNUMBER(FIND("Single wall",B1252)))</f>
        <v>1</v>
      </c>
      <c r="AZ1252" t="b">
        <f>OR(ISNUMBER(FIND("MWCNT",C1252)),ISNUMBER(FIND("MWNT",C1252)),ISNUMBER(FIND("multi-wall",C1252)),ISNUMBER(FIND("multi wall",C1252)),ISNUMBER(FIND("multiwall",C1252)),ISNUMBER(FIND("Multi-wall",C1252)),ISNUMBER(FIND("Multi wall",C1252)),ISNUMBER(FIND("Multiwall",C1252)),ISNUMBER(FIND("MWCNT",B1252)),ISNUMBER(FIND("MWNT",B1252)),ISNUMBER(FIND("multi-wall",B1252)),ISNUMBER(FIND("multi wall",B1252)),ISNUMBER(FIND("multiwall",B1252)),ISNUMBER(FIND("Multi-wall",B1252)),ISNUMBER(FIND("Multi wall",B1252)),ISNUMBER(FIND("Multiwall",B1252)),ISNUMBER(FIND("Double-wall",B1252)),ISNUMBER(FIND("Double wall",B1252)),ISNUMBER(FIND("Doublewall",B1252)),ISNUMBER(FIND("double-wall",B1252)),ISNUMBER(FIND("double wall",B1252)),ISNUMBER(FIND("doublewall",B1252)))</f>
        <v>1</v>
      </c>
      <c r="BA1252" t="b">
        <f>AND(Table1[[#This Row],[SWCNT]],Table1[[#This Row],[MWCNT]])</f>
        <v>1</v>
      </c>
      <c r="BB1252" t="b">
        <f>IF(Table1[[#This Row],[SWCNT]]=TRUE,FALSE,IF(Table1[[#This Row],[MWCNT]]=TRUE,FALSE,TRUE))</f>
        <v>0</v>
      </c>
      <c r="BC1252" s="18"/>
    </row>
    <row r="1253" spans="1:55" ht="203.5">
      <c r="A1253" t="s">
        <v>404</v>
      </c>
      <c r="B1253" s="2" t="s">
        <v>405</v>
      </c>
      <c r="C1253" s="16" t="s">
        <v>406</v>
      </c>
      <c r="D1253" s="17" t="s">
        <v>407</v>
      </c>
      <c r="E1253" s="2">
        <v>2022</v>
      </c>
      <c r="F1253" t="b">
        <f>OR(ISNUMBER(FIND("cytotoxic",C1253)),ISNUMBER(FIND("Cytotoxic",C1253)),ISNUMBER(FIND("cellular toxicity",C1253)),ISNUMBER(FIND("cell death",C1253)),ISNUMBER(FIND("viable",C1253)),ISNUMBER(FIND("phytotoxic",C1253)),ISNUMBER(FIND("acute toxicity",C1253)),ISNUMBER(FIND("MTT",C1253)),ISNUMBER(FIND("survival",C1253)),ISNUMBER(FIND("prolifer",C1253)),ISNUMBER(FIND("apoptosis",C1253)),ISNUMBER(FIND("neurotoxic",C1253)),ISNUMBER(FIND("  lysis ",C1253)),ISNUMBER(FIND("necrosis",C1253)),ISNUMBER(FIND("cellular death",C1253))*3,ISNUMBER(FIND("LDH",C1253)),ISNUMBER(FIND("Acute toxicity",C1253)))</f>
        <v>0</v>
      </c>
      <c r="G1253" t="b">
        <f>OR(ISNUMBER(FIND("genotoxic",C1253)),ISNUMBER(FIND("genotoxicity",C1253)),ISNUMBER(FIND("DNA damage",C1253)),ISNUMBER(FIND("DNA",C1253)),ISNUMBER(FIND("RNA",C1253)),ISNUMBER(FIND("mesothelioma",C1253)),ISNUMBER(FIND("carcino",C1253)),ISNUMBER(FIND("mutagen",C1253)),ISNUMBER(FIND("genetic",C1253)))</f>
        <v>0</v>
      </c>
      <c r="H1253" t="b">
        <f>OR(ISNUMBER(FIND("inflammatory",C1253)),ISNUMBER(FIND("inflamm",C1253)))</f>
        <v>0</v>
      </c>
      <c r="I1253" t="b">
        <f>OR(ISNUMBER(FIND("immune",C1253)),ISNUMBER(FIND("immunological",C1253)),ISNUMBER(FIND("interleuk",C1253)),ISNUMBER(FIND("platelet activation",C1253)),ISNUMBER(FIND("monocyte",C1253)),ISNUMBER(FIND("leukocyte",C1253)),ISNUMBER(FIND("cytokine",C1253)),ISNUMBER(FIND("CD4",C1253)),ISNUMBER(FIND("CD8",C1253)),ISNUMBER(FIND("T-cell",C1253)))</f>
        <v>0</v>
      </c>
      <c r="J1253" t="b">
        <f>OR(ISNUMBER(FIND("reactive oxygen",C1253)),ISNUMBER(FIND("ROS",C1253)),ISNUMBER(FIND("free radical",C1253)),ISNUMBER(FIND("oxidative stress",C1253)),ISNUMBER(FIND("peroxid",C1253)),ISNUMBER(FIND("oxidative",C1253)),ISNUMBER(FIND("antioxid",C1253)))</f>
        <v>1</v>
      </c>
      <c r="K1253" t="b">
        <f>OR(ISNUMBER(FIND("autophag",C1253)))</f>
        <v>0</v>
      </c>
      <c r="L1253" t="b">
        <f>OR(ISNUMBER(FIND("morpholog",C1253)))</f>
        <v>0</v>
      </c>
      <c r="M1253" t="b">
        <f>OR(ISNUMBER(FIND("fibrosis",C1253)),ISNUMBER(FIND("Fibrosis",C1253)),ISNUMBER(FIND("fibrot",C1253)))</f>
        <v>0</v>
      </c>
      <c r="N1253" t="b">
        <f>OR(ISNUMBER(FIND("offspring",C1253)),ISNUMBER(FIND("Parental",C1253)),ISNUMBER(FIND("parental",C1253)),ISNUMBER(FIND("germline",C1253)),ISNUMBER(FIND("reproduc",C1253)),ISNUMBER(FIND("embryo",C1253)))</f>
        <v>0</v>
      </c>
      <c r="O1253" t="b">
        <f>OR(ISNUMBER(FIND("metabol",C1253)),ISNUMBER(FIND("Metabol",C1253)),ISNUMBER(FIND("digest",C1253)),ISNUMBER(FIND("mitochon",C1253)))</f>
        <v>1</v>
      </c>
      <c r="P1253" t="b">
        <f>OR(ISNUMBER(FIND("ecotox",C1253)),ISNUMBER(FIND("Ecotox",B1253)),ISNUMBER(FIND("ecotox",B1253)),ISNUMBER(FIND("Ecotox",C1253)))</f>
        <v>0</v>
      </c>
      <c r="Q1253" t="b">
        <f>OR(ISNUMBER(FIND("Bioaccum",C1253)),ISNUMBER(FIND("bioaccum",C1253)),ISNUMBER(FIND("accum",C1253)))</f>
        <v>0</v>
      </c>
      <c r="R1253" t="b">
        <f>OR(ISNUMBER(FIND("Occupation",C1253)),ISNUMBER(FIND("occupation",C1253)),ISNUMBER(FIND("worker",C1253)),ISNUMBER(FIND("workforce",C1253)))</f>
        <v>0</v>
      </c>
      <c r="S1253" t="b">
        <f>NOT(OR(F1253,G1253,H1253,I1253,J1253,K1253,L1253,M1253,N1253,O1253,P1253,Q1253,R1253))</f>
        <v>0</v>
      </c>
      <c r="U1253" t="b">
        <f>OR(Table1[[#This Row],[Inflammation]],Table1[[#This Row],[Immune]])</f>
        <v>0</v>
      </c>
      <c r="V1253" t="b">
        <f>IF(OR(Table1[[#This Row],[Rodents]],Table1[[#This Row],[Human]],Table1[[#This Row],[Pig]]),OR(ISNUMBER(FIND("intratrach",C1253)),ISNUMBER(FIND("nasal ",C1253)),ISNUMBER(FIND("instill",C1253))),"NA")</f>
        <v>0</v>
      </c>
      <c r="W1253" t="b">
        <f>IF(OR(Table1[[#This Row],[Rodents]],Table1[[#This Row],[Human]],Table1[[#This Row],[Pig]]),OR(ISNUMBER(FIND("dermal",C1253)),ISNUMBER(FIND("skin ",C1253))),"NA")</f>
        <v>0</v>
      </c>
      <c r="X1253" t="b">
        <f>IF(OR(Table1[[#This Row],[Rodents]],Table1[[#This Row],[Human]],Table1[[#This Row],[Pig]]),OR(ISNUMBER(FIND("injected",C1253)),ISNUMBER(FIND("periton",C1253)),ISNUMBER(FIND("intrascrot",C1253))),"NA")</f>
        <v>0</v>
      </c>
      <c r="Y1253" t="b">
        <f>IF(OR(Table1[[#This Row],[Rodents]],Table1[[#This Row],[Human]],Table1[[#This Row],[Pig]]),NOT(OR(Table1[[#This Row],[Inhaled/Intratracheal/intranasal]],Table1[[#This Row],[Dermal]],Table1[[#This Row],[Injected]])),"NA")</f>
        <v>1</v>
      </c>
      <c r="AA1253" t="b">
        <f>OR(ISNUMBER(FIND("fish ",C1253)),ISNUMBER(FIND("Fish ",C1253)),ISNUMBER(FIND("aquatic",C1253)),ISNUMBER(FIND("daphnids",C1253)),ISNUMBER(FIND("Carcinus maenas",C1253)),ISNUMBER(FIND("Daphnia",C1253)),ISNUMBER(FIND("Ruditapes philippinarum",C1253)),ISNUMBER(FIND("daphnia",C1253)),ISNUMBER(FIND("marine",C1253)),ISNUMBER(FIND("mussel",C1253)),ISNUMBER(FIND("algae",C1253)),ISNUMBER(FIND("Donax faba",C1253)),ISNUMBER(FIND("estuarine",C1253)),ISNUMBER(FIND("snail",C1253)),ISNUMBER(FIND("Prorocentrum donghaiense",C1253)) )</f>
        <v>0</v>
      </c>
      <c r="AB1253" t="b">
        <f>OR(ISNUMBER(FIND(" rat ",C1253)),ISNUMBER(FIND(" rats ",C1253)),ISNUMBER(FIND(" Rats ",C1253)),ISNUMBER(FIND(" Rat ",C1253)),ISNUMBER(FIND(" rat.",C1253)),ISNUMBER(FIND(" rats.",C1253)),ISNUMBER(FIND("mouse",C1253)),ISNUMBER(FIND("mice",C1253)), ISNUMBER(FIND(" Mice",C1253)))</f>
        <v>1</v>
      </c>
      <c r="AC1253" t="b">
        <f>OR(ISNUMBER(FIND(" cell ",C1253)),ISNUMBER(FIND("fibroblast",C1253)),ISNUMBER(FIND("macrophage",C1253)),ISNUMBER(FIND("epithelial",C1253)),ISNUMBER(FIND("endothelial",C1253)),ISNUMBER(FIND("neuron",C1253)),ISNUMBER(FIND(" cells ",C1253)),ISNUMBER(FIND("RBC",C1253)),ISNUMBER(FIND("mitochond",C1253)),ISNUMBER(FIND("adipocyte",C1253)),ISNUMBER(FIND("osteo",C1253)),ISNUMBER(FIND("keratin",C1253)),ISNUMBER(FIND(" cell's ",C1253)),ISNUMBER(FIND("eukary",C1253)),ISNUMBER(FIND("sperm",C1253)))</f>
        <v>0</v>
      </c>
      <c r="AD1253" t="b">
        <f>OR(ISNUMBER(FIND("human",B1253)),ISNUMBER(FIND("workers",B1253)),ISNUMBER(FIND("workforces",B1253)),ISNUMBER(FIND("occupational",B1253)),ISNUMBER(FIND("Case report",B1253)),ISNUMBER(FIND("Workplaces",B1253)),ISNUMBER(FIND("worker",B1253)))</f>
        <v>0</v>
      </c>
      <c r="AE1253" t="b">
        <f>OR(ISNUMBER(FIND(" plant ",C1253)),ISNUMBER(FIND("Plant ",C1253)),ISNUMBER(FIND("tomato",C1253)),ISNUMBER(FIND("plants",C1253)),ISNUMBER(FIND("Plants",C1253)),ISNUMBER(FIND("algae",C1253)),ISNUMBER(FIND("lettuce",C1253)),ISNUMBER(FIND("green gram sprouts ",C1253)),ISNUMBER(FIND("Cucurbita pepo",C1253)),ISNUMBER(FIND("bean ",C1253)),ISNUMBER(FIND("chloroplast",C1253)),ISNUMBER(FIND("chlorophyll",C1253)),ISNUMBER(FIND("seedling",C1253)),ISNUMBER(FIND("canola",C1253)),ISNUMBER(FIND("shoot",C1253)),ISNUMBER(FIND("photosynthes",C1253)),ISNUMBER(FIND(" leaves ",C1253)),,ISNUMBER(FIND("agriculture",C1253)),ISNUMBER(FIND(" crops ",C1253)))</f>
        <v>0</v>
      </c>
      <c r="AF1253" t="b">
        <f>OR(ISNUMBER(FIND("bacteria",C1253)),ISNUMBER(FIND("Bacteria",C1253)),ISNUMBER(FIND("Bacterium",C1253)),ISNUMBER(FIND("bacterium",C1253)),ISNUMBER(FIND(" coli ",C1253)))</f>
        <v>0</v>
      </c>
      <c r="AG1253" t="b">
        <f>OR(ISNUMBER(FIND("fungi",C1253)),ISNUMBER(FIND("Fungi",C1253)),ISNUMBER(FIND("fungus",C1253)),ISNUMBER(FIND("Fungus",C1253)),ISNUMBER(FIND("mushroom",C1253)),ISNUMBER(FIND("Mushroom",C1253)),ISNUMBER(FIND(" mold ",C1253)))</f>
        <v>0</v>
      </c>
      <c r="AH1253" t="b">
        <f>OR(ISNUMBER(FIND("Pig ",C1253)),ISNUMBER(FIND("pig ",C1253)),ISNUMBER(FIND("Pigs ",C1253)),ISNUMBER(FIND("pigs ",C1253)))</f>
        <v>0</v>
      </c>
      <c r="AI1253" t="b">
        <f>OR(ISNUMBER(FIND(" C. elegans",C1253)),ISNUMBER(FIND("Caenorhabditis elegans",C1253)),ISNUMBER(FIND("earthworms",C1253)),ISNUMBER(FIND(" Ficopomatus enigmaticus",C1253)),ISNUMBER(FIND("larva",C1253)),ISNUMBER(FIND("Lumbriculus variegatus",C1253)),ISNUMBER(FIND("nematode",C1253)))</f>
        <v>0</v>
      </c>
      <c r="AJ1253" t="b">
        <f>NOT(OR(AA1253,AB1253,AC1253,AD1253,AE1253,AF1253,AG1253,AH1253,AI1253))</f>
        <v>0</v>
      </c>
      <c r="AL1253" t="b">
        <f>OR(AA1253,AB1253,AD1253,AE1253,AF1253,AG1253,AH1253,AI1253)</f>
        <v>1</v>
      </c>
      <c r="AM1253" t="b">
        <f>IF(Table1[[#This Row],[In vivo?]],IF(Table1[[#This Row],[Cell]],FALSE,TRUE),FALSE)</f>
        <v>1</v>
      </c>
      <c r="AN1253" t="b">
        <f>AND(AC1253,AL1253)</f>
        <v>0</v>
      </c>
      <c r="AO1253" t="b">
        <f>IF(Table1[[#This Row],[Cell]],IF(Table1[[#This Row],[In vivo?]],FALSE,TRUE),FALSE)</f>
        <v>0</v>
      </c>
      <c r="AP1253" t="b">
        <f>NOT(OR(Table1[[#This Row],[In vivo?]],Table1[[#This Row],[Only in Cell]]))</f>
        <v>0</v>
      </c>
      <c r="AQ1253" t="b">
        <f>IF(OR(Table1[[#This Row],[Rodents]],Table1[[#This Row],[Human]],Table1[[#This Row],[Pig]]),OR(ISNUMBER(FIND("pulmonary",C1253)),ISNUMBER(FIND("lung",C1253))),"NA")</f>
        <v>1</v>
      </c>
      <c r="AR1253" t="b">
        <f>IF(OR(Table1[[#This Row],[Rodents]],Table1[[#This Row],[Human]],Table1[[#This Row],[Pig]]),OR(ISNUMBER(FIND("skin",C1253)),ISNUMBER(FIND("dermal",C1253))),"NA")</f>
        <v>0</v>
      </c>
      <c r="AS1253" t="b">
        <f>IF(OR(Table1[[#This Row],[Rodents]],Table1[[#This Row],[Human]],Table1[[#This Row],[Pig]]),OR(ISNUMBER(FIND("liver",C1253)),ISNUMBER(FIND("hepat",C1253))),"NA")</f>
        <v>0</v>
      </c>
      <c r="AT1253" t="b">
        <f>IF(OR(Table1[[#This Row],[Rodents]],Table1[[#This Row],[Human]],Table1[[#This Row],[Pig]]),OR(ISNUMBER(FIND("kidney",C1253)),ISNUMBER(FIND("neph",C1253))),"NA")</f>
        <v>0</v>
      </c>
      <c r="AU1253" t="b">
        <f>IF(OR(Table1[[#This Row],[Rodents]],Table1[[#This Row],[Human]],Table1[[#This Row],[Pig]]),OR(ISNUMBER(FIND("brain",C1253)),ISNUMBER(FIND("neur",C1253)),ISNUMBER(FIND("nerv",C1253))),"NA")</f>
        <v>0</v>
      </c>
      <c r="AV1253" t="b">
        <f>IF(OR(Table1[[#This Row],[Rodents]],Table1[[#This Row],[Human]],Table1[[#This Row],[Pig]]),OR(ISNUMBER(FIND("heart",C1253)),ISNUMBER(FIND("cardi",C1253))),"NA")</f>
        <v>1</v>
      </c>
      <c r="AW1253" t="b">
        <f>IF(OR(Table1[[#This Row],[Rodents]],Table1[[#This Row],[Human]],Table1[[#This Row],[Pig]]),OR(ISNUMBER(FIND("gastro",C1253)),ISNUMBER(FIND("intesti",C1253)),ISNUMBER(FIND("stomach",C1253))),"NA")</f>
        <v>0</v>
      </c>
      <c r="AX1253" t="b">
        <f>IF(OR(Table1[[#This Row],[Rodents]],Table1[[#This Row],[Human]],Table1[[#This Row],[Pig]]),NOT(OR(AQ1253,AR1253,AS1253,AT1253,AU1253,AV1253,AW1253)),"NA")</f>
        <v>0</v>
      </c>
      <c r="AY1253" t="b">
        <f>OR(ISNUMBER(FIND("SWCNT",C1253)),ISNUMBER(FIND("SWNT",C1253)),ISNUMBER(FIND("single-wall",C1253)),ISNUMBER(FIND("single wall",C1253)),ISNUMBER(FIND("Single wall",C1253)),ISNUMBER(FIND("Single-wall",C1253)),ISNUMBER(FIND("SWCNT",B1253)),ISNUMBER(FIND("SWNT",B1253)),ISNUMBER(FIND("single-wall",B1253)),ISNUMBER(FIND("single wall",B1253)),ISNUMBER(FIND("Single-wall",B1253)),ISNUMBER(FIND("Single wall",B1253)))</f>
        <v>1</v>
      </c>
      <c r="AZ1253" t="b">
        <f>OR(ISNUMBER(FIND("MWCNT",C1253)),ISNUMBER(FIND("MWNT",C1253)),ISNUMBER(FIND("multi-wall",C1253)),ISNUMBER(FIND("multi wall",C1253)),ISNUMBER(FIND("multiwall",C1253)),ISNUMBER(FIND("Multi-wall",C1253)),ISNUMBER(FIND("Multi wall",C1253)),ISNUMBER(FIND("Multiwall",C1253)),ISNUMBER(FIND("MWCNT",B1253)),ISNUMBER(FIND("MWNT",B1253)),ISNUMBER(FIND("multi-wall",B1253)),ISNUMBER(FIND("multi wall",B1253)),ISNUMBER(FIND("multiwall",B1253)),ISNUMBER(FIND("Multi-wall",B1253)),ISNUMBER(FIND("Multi wall",B1253)),ISNUMBER(FIND("Multiwall",B1253)),ISNUMBER(FIND("Double-wall",B1253)),ISNUMBER(FIND("Double wall",B1253)),ISNUMBER(FIND("Doublewall",B1253)),ISNUMBER(FIND("double-wall",B1253)),ISNUMBER(FIND("double wall",B1253)),ISNUMBER(FIND("doublewall",B1253)))</f>
        <v>1</v>
      </c>
      <c r="BA1253" t="b">
        <f>AND(Table1[[#This Row],[SWCNT]],Table1[[#This Row],[MWCNT]])</f>
        <v>1</v>
      </c>
      <c r="BB1253" t="b">
        <f>IF(Table1[[#This Row],[SWCNT]]=TRUE,FALSE,IF(Table1[[#This Row],[MWCNT]]=TRUE,FALSE,TRUE))</f>
        <v>0</v>
      </c>
      <c r="BC1253" s="18"/>
    </row>
    <row r="1254" spans="1:55" ht="222">
      <c r="A1254" t="s">
        <v>416</v>
      </c>
      <c r="B1254" s="2" t="s">
        <v>417</v>
      </c>
      <c r="C1254" s="16" t="s">
        <v>418</v>
      </c>
      <c r="D1254" s="17" t="s">
        <v>403</v>
      </c>
      <c r="E1254" s="2">
        <v>2022</v>
      </c>
      <c r="F1254" t="b">
        <f>OR(ISNUMBER(FIND("cytotoxic",C1254)),ISNUMBER(FIND("Cytotoxic",C1254)),ISNUMBER(FIND("cellular toxicity",C1254)),ISNUMBER(FIND("cell death",C1254)),ISNUMBER(FIND("viable",C1254)),ISNUMBER(FIND("phytotoxic",C1254)),ISNUMBER(FIND("acute toxicity",C1254)),ISNUMBER(FIND("MTT",C1254)),ISNUMBER(FIND("survival",C1254)),ISNUMBER(FIND("prolifer",C1254)),ISNUMBER(FIND("apoptosis",C1254)),ISNUMBER(FIND("neurotoxic",C1254)),ISNUMBER(FIND("  lysis ",C1254)),ISNUMBER(FIND("necrosis",C1254)),ISNUMBER(FIND("cellular death",C1254))*3,ISNUMBER(FIND("LDH",C1254)),ISNUMBER(FIND("Acute toxicity",C1254)))</f>
        <v>1</v>
      </c>
      <c r="G1254" t="b">
        <f>OR(ISNUMBER(FIND("genotoxic",C1254)),ISNUMBER(FIND("genotoxicity",C1254)),ISNUMBER(FIND("DNA damage",C1254)),ISNUMBER(FIND("DNA",C1254)),ISNUMBER(FIND("RNA",C1254)),ISNUMBER(FIND("mesothelioma",C1254)),ISNUMBER(FIND("carcino",C1254)),ISNUMBER(FIND("mutagen",C1254)),ISNUMBER(FIND("genetic",C1254)))</f>
        <v>0</v>
      </c>
      <c r="H1254" t="b">
        <f>OR(ISNUMBER(FIND("inflammatory",C1254)),ISNUMBER(FIND("inflamm",C1254)))</f>
        <v>0</v>
      </c>
      <c r="I1254" t="b">
        <f>OR(ISNUMBER(FIND("immune",C1254)),ISNUMBER(FIND("immunological",C1254)),ISNUMBER(FIND("interleuk",C1254)),ISNUMBER(FIND("platelet activation",C1254)),ISNUMBER(FIND("monocyte",C1254)),ISNUMBER(FIND("leukocyte",C1254)),ISNUMBER(FIND("cytokine",C1254)),ISNUMBER(FIND("CD4",C1254)),ISNUMBER(FIND("CD8",C1254)),ISNUMBER(FIND("T-cell",C1254)))</f>
        <v>0</v>
      </c>
      <c r="J1254" t="b">
        <f>OR(ISNUMBER(FIND("reactive oxygen",C1254)),ISNUMBER(FIND("ROS",C1254)),ISNUMBER(FIND("free radical",C1254)),ISNUMBER(FIND("oxidative stress",C1254)),ISNUMBER(FIND("peroxid",C1254)),ISNUMBER(FIND("oxidative",C1254)),ISNUMBER(FIND("antioxid",C1254)))</f>
        <v>1</v>
      </c>
      <c r="K1254" t="b">
        <f>OR(ISNUMBER(FIND("autophag",C1254)))</f>
        <v>0</v>
      </c>
      <c r="L1254" t="b">
        <f>OR(ISNUMBER(FIND("morpholog",C1254)))</f>
        <v>0</v>
      </c>
      <c r="M1254" t="b">
        <f>OR(ISNUMBER(FIND("fibrosis",C1254)),ISNUMBER(FIND("Fibrosis",C1254)),ISNUMBER(FIND("fibrot",C1254)))</f>
        <v>0</v>
      </c>
      <c r="N1254" t="b">
        <f>OR(ISNUMBER(FIND("offspring",C1254)),ISNUMBER(FIND("Parental",C1254)),ISNUMBER(FIND("parental",C1254)),ISNUMBER(FIND("germline",C1254)),ISNUMBER(FIND("reproduc",C1254)),ISNUMBER(FIND("embryo",C1254)))</f>
        <v>0</v>
      </c>
      <c r="O1254" t="b">
        <f>OR(ISNUMBER(FIND("metabol",C1254)),ISNUMBER(FIND("Metabol",C1254)),ISNUMBER(FIND("digest",C1254)),ISNUMBER(FIND("mitochon",C1254)))</f>
        <v>0</v>
      </c>
      <c r="P1254" t="b">
        <f>OR(ISNUMBER(FIND("ecotox",C1254)),ISNUMBER(FIND("Ecotox",B1254)),ISNUMBER(FIND("ecotox",B1254)),ISNUMBER(FIND("Ecotox",C1254)))</f>
        <v>0</v>
      </c>
      <c r="Q1254" t="b">
        <f>OR(ISNUMBER(FIND("Bioaccum",C1254)),ISNUMBER(FIND("bioaccum",C1254)),ISNUMBER(FIND("accum",C1254)))</f>
        <v>0</v>
      </c>
      <c r="R1254" t="b">
        <f>OR(ISNUMBER(FIND("Occupation",C1254)),ISNUMBER(FIND("occupation",C1254)),ISNUMBER(FIND("worker",C1254)),ISNUMBER(FIND("workforce",C1254)))</f>
        <v>0</v>
      </c>
      <c r="S1254" t="b">
        <f>NOT(OR(F1254,G1254,H1254,I1254,J1254,K1254,L1254,M1254,N1254,O1254,P1254,Q1254,R1254))</f>
        <v>0</v>
      </c>
      <c r="U1254" t="b">
        <f>OR(Table1[[#This Row],[Inflammation]],Table1[[#This Row],[Immune]])</f>
        <v>0</v>
      </c>
      <c r="V1254" t="str">
        <f>IF(OR(Table1[[#This Row],[Rodents]],Table1[[#This Row],[Human]],Table1[[#This Row],[Pig]]),OR(ISNUMBER(FIND("intratrach",C1254)),ISNUMBER(FIND("nasal ",C1254)),ISNUMBER(FIND("instill",C1254))),"NA")</f>
        <v>NA</v>
      </c>
      <c r="W1254" t="str">
        <f>IF(OR(Table1[[#This Row],[Rodents]],Table1[[#This Row],[Human]],Table1[[#This Row],[Pig]]),OR(ISNUMBER(FIND("dermal",C1254)),ISNUMBER(FIND("skin ",C1254))),"NA")</f>
        <v>NA</v>
      </c>
      <c r="X1254" t="str">
        <f>IF(OR(Table1[[#This Row],[Rodents]],Table1[[#This Row],[Human]],Table1[[#This Row],[Pig]]),OR(ISNUMBER(FIND("injected",C1254)),ISNUMBER(FIND("periton",C1254)),ISNUMBER(FIND("intrascrot",C1254))),"NA")</f>
        <v>NA</v>
      </c>
      <c r="Y1254" t="str">
        <f>IF(OR(Table1[[#This Row],[Rodents]],Table1[[#This Row],[Human]],Table1[[#This Row],[Pig]]),NOT(OR(Table1[[#This Row],[Inhaled/Intratracheal/intranasal]],Table1[[#This Row],[Dermal]],Table1[[#This Row],[Injected]])),"NA")</f>
        <v>NA</v>
      </c>
      <c r="AA1254" t="b">
        <f>OR(ISNUMBER(FIND("fish ",C1254)),ISNUMBER(FIND("Fish ",C1254)),ISNUMBER(FIND("aquatic",C1254)),ISNUMBER(FIND("daphnids",C1254)),ISNUMBER(FIND("Carcinus maenas",C1254)),ISNUMBER(FIND("Daphnia",C1254)),ISNUMBER(FIND("Ruditapes philippinarum",C1254)),ISNUMBER(FIND("daphnia",C1254)),ISNUMBER(FIND("marine",C1254)),ISNUMBER(FIND("mussel",C1254)),ISNUMBER(FIND("algae",C1254)),ISNUMBER(FIND("Donax faba",C1254)),ISNUMBER(FIND("estuarine",C1254)),ISNUMBER(FIND("snail",C1254)),ISNUMBER(FIND("Prorocentrum donghaiense",C1254)) )</f>
        <v>0</v>
      </c>
      <c r="AB1254" t="b">
        <f>OR(ISNUMBER(FIND(" rat ",C1254)),ISNUMBER(FIND(" rats ",C1254)),ISNUMBER(FIND(" Rats ",C1254)),ISNUMBER(FIND(" Rat ",C1254)),ISNUMBER(FIND(" rat.",C1254)),ISNUMBER(FIND(" rats.",C1254)),ISNUMBER(FIND("mouse",C1254)),ISNUMBER(FIND("mice",C1254)), ISNUMBER(FIND(" Mice",C1254)))</f>
        <v>0</v>
      </c>
      <c r="AC1254" t="b">
        <f>OR(ISNUMBER(FIND(" cell ",C1254)),ISNUMBER(FIND("fibroblast",C1254)),ISNUMBER(FIND("macrophage",C1254)),ISNUMBER(FIND("epithelial",C1254)),ISNUMBER(FIND("endothelial",C1254)),ISNUMBER(FIND("neuron",C1254)),ISNUMBER(FIND(" cells ",C1254)),ISNUMBER(FIND("RBC",C1254)),ISNUMBER(FIND("mitochond",C1254)),ISNUMBER(FIND("adipocyte",C1254)),ISNUMBER(FIND("osteo",C1254)),ISNUMBER(FIND("keratin",C1254)),ISNUMBER(FIND(" cell's ",C1254)),ISNUMBER(FIND("eukary",C1254)),ISNUMBER(FIND("sperm",C1254)))</f>
        <v>1</v>
      </c>
      <c r="AD1254" t="b">
        <f>OR(ISNUMBER(FIND("human",B1254)),ISNUMBER(FIND("workers",B1254)),ISNUMBER(FIND("workforces",B1254)),ISNUMBER(FIND("occupational",B1254)),ISNUMBER(FIND("Case report",B1254)),ISNUMBER(FIND("Workplaces",B1254)),ISNUMBER(FIND("worker",B1254)))</f>
        <v>0</v>
      </c>
      <c r="AE1254" t="b">
        <f>OR(ISNUMBER(FIND(" plant ",C1254)),ISNUMBER(FIND("Plant ",C1254)),ISNUMBER(FIND("tomato",C1254)),ISNUMBER(FIND("plants",C1254)),ISNUMBER(FIND("Plants",C1254)),ISNUMBER(FIND("algae",C1254)),ISNUMBER(FIND("lettuce",C1254)),ISNUMBER(FIND("green gram sprouts ",C1254)),ISNUMBER(FIND("Cucurbita pepo",C1254)),ISNUMBER(FIND("bean ",C1254)),ISNUMBER(FIND("chloroplast",C1254)),ISNUMBER(FIND("chlorophyll",C1254)),ISNUMBER(FIND("seedling",C1254)),ISNUMBER(FIND("canola",C1254)),ISNUMBER(FIND("shoot",C1254)),ISNUMBER(FIND("photosynthes",C1254)),ISNUMBER(FIND(" leaves ",C1254)),,ISNUMBER(FIND("agriculture",C1254)),ISNUMBER(FIND(" crops ",C1254)))</f>
        <v>0</v>
      </c>
      <c r="AF1254" t="b">
        <f>OR(ISNUMBER(FIND("bacteria",C1254)),ISNUMBER(FIND("Bacteria",C1254)),ISNUMBER(FIND("Bacterium",C1254)),ISNUMBER(FIND("bacterium",C1254)),ISNUMBER(FIND(" coli ",C1254)))</f>
        <v>0</v>
      </c>
      <c r="AG1254" t="b">
        <f>OR(ISNUMBER(FIND("fungi",C1254)),ISNUMBER(FIND("Fungi",C1254)),ISNUMBER(FIND("fungus",C1254)),ISNUMBER(FIND("Fungus",C1254)),ISNUMBER(FIND("mushroom",C1254)),ISNUMBER(FIND("Mushroom",C1254)),ISNUMBER(FIND(" mold ",C1254)))</f>
        <v>0</v>
      </c>
      <c r="AH1254" t="b">
        <f>OR(ISNUMBER(FIND("Pig ",C1254)),ISNUMBER(FIND("pig ",C1254)),ISNUMBER(FIND("Pigs ",C1254)),ISNUMBER(FIND("pigs ",C1254)))</f>
        <v>0</v>
      </c>
      <c r="AI1254" t="b">
        <f>OR(ISNUMBER(FIND(" C. elegans",C1254)),ISNUMBER(FIND("Caenorhabditis elegans",C1254)),ISNUMBER(FIND("earthworms",C1254)),ISNUMBER(FIND(" Ficopomatus enigmaticus",C1254)),ISNUMBER(FIND("larva",C1254)),ISNUMBER(FIND("Lumbriculus variegatus",C1254)),ISNUMBER(FIND("nematode",C1254)))</f>
        <v>0</v>
      </c>
      <c r="AJ1254" t="b">
        <f>NOT(OR(AA1254,AB1254,AC1254,AD1254,AE1254,AF1254,AG1254,AH1254,AI1254))</f>
        <v>0</v>
      </c>
      <c r="AL1254" t="b">
        <f>OR(AA1254,AB1254,AD1254,AE1254,AF1254,AG1254,AH1254,AI1254)</f>
        <v>0</v>
      </c>
      <c r="AM1254" t="b">
        <f>IF(Table1[[#This Row],[In vivo?]],IF(Table1[[#This Row],[Cell]],FALSE,TRUE),FALSE)</f>
        <v>0</v>
      </c>
      <c r="AN1254" t="b">
        <f>AND(AC1254,AL1254)</f>
        <v>0</v>
      </c>
      <c r="AO1254" t="b">
        <f>IF(Table1[[#This Row],[Cell]],IF(Table1[[#This Row],[In vivo?]],FALSE,TRUE),FALSE)</f>
        <v>1</v>
      </c>
      <c r="AP1254" t="b">
        <f>NOT(OR(Table1[[#This Row],[In vivo?]],Table1[[#This Row],[Only in Cell]]))</f>
        <v>0</v>
      </c>
      <c r="AQ1254" t="str">
        <f>IF(OR(Table1[[#This Row],[Rodents]],Table1[[#This Row],[Human]],Table1[[#This Row],[Pig]]),OR(ISNUMBER(FIND("pulmonary",C1254)),ISNUMBER(FIND("lung",C1254))),"NA")</f>
        <v>NA</v>
      </c>
      <c r="AR1254" t="str">
        <f>IF(OR(Table1[[#This Row],[Rodents]],Table1[[#This Row],[Human]],Table1[[#This Row],[Pig]]),OR(ISNUMBER(FIND("skin",C1254)),ISNUMBER(FIND("dermal",C1254))),"NA")</f>
        <v>NA</v>
      </c>
      <c r="AS1254" t="str">
        <f>IF(OR(Table1[[#This Row],[Rodents]],Table1[[#This Row],[Human]],Table1[[#This Row],[Pig]]),OR(ISNUMBER(FIND("liver",C1254)),ISNUMBER(FIND("hepat",C1254))),"NA")</f>
        <v>NA</v>
      </c>
      <c r="AT1254" t="str">
        <f>IF(OR(Table1[[#This Row],[Rodents]],Table1[[#This Row],[Human]],Table1[[#This Row],[Pig]]),OR(ISNUMBER(FIND("kidney",C1254)),ISNUMBER(FIND("neph",C1254))),"NA")</f>
        <v>NA</v>
      </c>
      <c r="AU1254" t="str">
        <f>IF(OR(Table1[[#This Row],[Rodents]],Table1[[#This Row],[Human]],Table1[[#This Row],[Pig]]),OR(ISNUMBER(FIND("brain",C1254)),ISNUMBER(FIND("neur",C1254)),ISNUMBER(FIND("nerv",C1254))),"NA")</f>
        <v>NA</v>
      </c>
      <c r="AV1254" t="str">
        <f>IF(OR(Table1[[#This Row],[Rodents]],Table1[[#This Row],[Human]],Table1[[#This Row],[Pig]]),OR(ISNUMBER(FIND("heart",C1254)),ISNUMBER(FIND("cardi",C1254))),"NA")</f>
        <v>NA</v>
      </c>
      <c r="AW1254" t="str">
        <f>IF(OR(Table1[[#This Row],[Rodents]],Table1[[#This Row],[Human]],Table1[[#This Row],[Pig]]),OR(ISNUMBER(FIND("gastro",C1254)),ISNUMBER(FIND("intesti",C1254)),ISNUMBER(FIND("stomach",C1254))),"NA")</f>
        <v>NA</v>
      </c>
      <c r="AX1254" t="str">
        <f>IF(OR(Table1[[#This Row],[Rodents]],Table1[[#This Row],[Human]],Table1[[#This Row],[Pig]]),NOT(OR(AQ1254,AR1254,AS1254,AT1254,AU1254,AV1254,AW1254)),"NA")</f>
        <v>NA</v>
      </c>
      <c r="AY1254" t="b">
        <f>OR(ISNUMBER(FIND("SWCNT",C1254)),ISNUMBER(FIND("SWNT",C1254)),ISNUMBER(FIND("single-wall",C1254)),ISNUMBER(FIND("single wall",C1254)),ISNUMBER(FIND("Single wall",C1254)),ISNUMBER(FIND("Single-wall",C1254)),ISNUMBER(FIND("SWCNT",B1254)),ISNUMBER(FIND("SWNT",B1254)),ISNUMBER(FIND("single-wall",B1254)),ISNUMBER(FIND("single wall",B1254)),ISNUMBER(FIND("Single-wall",B1254)),ISNUMBER(FIND("Single wall",B1254)))</f>
        <v>0</v>
      </c>
      <c r="AZ1254" t="b">
        <f>OR(ISNUMBER(FIND("MWCNT",C1254)),ISNUMBER(FIND("MWNT",C1254)),ISNUMBER(FIND("multi-wall",C1254)),ISNUMBER(FIND("multi wall",C1254)),ISNUMBER(FIND("multiwall",C1254)),ISNUMBER(FIND("Multi-wall",C1254)),ISNUMBER(FIND("Multi wall",C1254)),ISNUMBER(FIND("Multiwall",C1254)),ISNUMBER(FIND("MWCNT",B1254)),ISNUMBER(FIND("MWNT",B1254)),ISNUMBER(FIND("multi-wall",B1254)),ISNUMBER(FIND("multi wall",B1254)),ISNUMBER(FIND("multiwall",B1254)),ISNUMBER(FIND("Multi-wall",B1254)),ISNUMBER(FIND("Multi wall",B1254)),ISNUMBER(FIND("Multiwall",B1254)),ISNUMBER(FIND("Double-wall",B1254)),ISNUMBER(FIND("Double wall",B1254)),ISNUMBER(FIND("Doublewall",B1254)),ISNUMBER(FIND("double-wall",B1254)),ISNUMBER(FIND("double wall",B1254)),ISNUMBER(FIND("doublewall",B1254)))</f>
        <v>1</v>
      </c>
      <c r="BA1254" t="b">
        <f>AND(Table1[[#This Row],[SWCNT]],Table1[[#This Row],[MWCNT]])</f>
        <v>0</v>
      </c>
      <c r="BB1254" t="b">
        <f>IF(Table1[[#This Row],[SWCNT]]=TRUE,FALSE,IF(Table1[[#This Row],[MWCNT]]=TRUE,FALSE,TRUE))</f>
        <v>0</v>
      </c>
      <c r="BC1254" s="18"/>
    </row>
    <row r="1255" spans="1:55" ht="222">
      <c r="A1255" t="s">
        <v>426</v>
      </c>
      <c r="B1255" s="2" t="s">
        <v>427</v>
      </c>
      <c r="C1255" s="16" t="s">
        <v>428</v>
      </c>
      <c r="D1255" s="17" t="s">
        <v>429</v>
      </c>
      <c r="E1255" s="2">
        <v>2022</v>
      </c>
      <c r="F1255" t="b">
        <f>OR(ISNUMBER(FIND("cytotoxic",C1255)),ISNUMBER(FIND("Cytotoxic",C1255)),ISNUMBER(FIND("cellular toxicity",C1255)),ISNUMBER(FIND("cell death",C1255)),ISNUMBER(FIND("viable",C1255)),ISNUMBER(FIND("phytotoxic",C1255)),ISNUMBER(FIND("acute toxicity",C1255)),ISNUMBER(FIND("MTT",C1255)),ISNUMBER(FIND("survival",C1255)),ISNUMBER(FIND("prolifer",C1255)),ISNUMBER(FIND("apoptosis",C1255)),ISNUMBER(FIND("neurotoxic",C1255)),ISNUMBER(FIND("  lysis ",C1255)),ISNUMBER(FIND("necrosis",C1255)),ISNUMBER(FIND("cellular death",C1255))*3,ISNUMBER(FIND("LDH",C1255)),ISNUMBER(FIND("Acute toxicity",C1255)))</f>
        <v>1</v>
      </c>
      <c r="G1255" t="b">
        <f>OR(ISNUMBER(FIND("genotoxic",C1255)),ISNUMBER(FIND("genotoxicity",C1255)),ISNUMBER(FIND("DNA damage",C1255)),ISNUMBER(FIND("DNA",C1255)),ISNUMBER(FIND("RNA",C1255)),ISNUMBER(FIND("mesothelioma",C1255)),ISNUMBER(FIND("carcino",C1255)),ISNUMBER(FIND("mutagen",C1255)),ISNUMBER(FIND("genetic",C1255)))</f>
        <v>0</v>
      </c>
      <c r="H1255" t="b">
        <f>OR(ISNUMBER(FIND("inflammatory",C1255)),ISNUMBER(FIND("inflamm",C1255)))</f>
        <v>0</v>
      </c>
      <c r="I1255" t="b">
        <f>OR(ISNUMBER(FIND("immune",C1255)),ISNUMBER(FIND("immunological",C1255)),ISNUMBER(FIND("interleuk",C1255)),ISNUMBER(FIND("platelet activation",C1255)),ISNUMBER(FIND("monocyte",C1255)),ISNUMBER(FIND("leukocyte",C1255)),ISNUMBER(FIND("cytokine",C1255)),ISNUMBER(FIND("CD4",C1255)),ISNUMBER(FIND("CD8",C1255)),ISNUMBER(FIND("T-cell",C1255)))</f>
        <v>0</v>
      </c>
      <c r="J1255" t="b">
        <f>OR(ISNUMBER(FIND("reactive oxygen",C1255)),ISNUMBER(FIND("ROS",C1255)),ISNUMBER(FIND("free radical",C1255)),ISNUMBER(FIND("oxidative stress",C1255)),ISNUMBER(FIND("peroxid",C1255)),ISNUMBER(FIND("oxidative",C1255)),ISNUMBER(FIND("antioxid",C1255)))</f>
        <v>1</v>
      </c>
      <c r="K1255" t="b">
        <f>OR(ISNUMBER(FIND("autophag",C1255)))</f>
        <v>0</v>
      </c>
      <c r="L1255" t="b">
        <f>OR(ISNUMBER(FIND("morpholog",C1255)))</f>
        <v>0</v>
      </c>
      <c r="M1255" t="b">
        <f>OR(ISNUMBER(FIND("fibrosis",C1255)),ISNUMBER(FIND("Fibrosis",C1255)),ISNUMBER(FIND("fibrot",C1255)))</f>
        <v>0</v>
      </c>
      <c r="N1255" t="b">
        <f>OR(ISNUMBER(FIND("offspring",C1255)),ISNUMBER(FIND("Parental",C1255)),ISNUMBER(FIND("parental",C1255)),ISNUMBER(FIND("germline",C1255)),ISNUMBER(FIND("reproduc",C1255)),ISNUMBER(FIND("embryo",C1255)))</f>
        <v>0</v>
      </c>
      <c r="O1255" t="b">
        <f>OR(ISNUMBER(FIND("metabol",C1255)),ISNUMBER(FIND("Metabol",C1255)),ISNUMBER(FIND("digest",C1255)),ISNUMBER(FIND("mitochon",C1255)))</f>
        <v>0</v>
      </c>
      <c r="P1255" t="b">
        <f>OR(ISNUMBER(FIND("ecotox",C1255)),ISNUMBER(FIND("Ecotox",B1255)),ISNUMBER(FIND("ecotox",B1255)),ISNUMBER(FIND("Ecotox",C1255)))</f>
        <v>0</v>
      </c>
      <c r="Q1255" t="b">
        <f>OR(ISNUMBER(FIND("Bioaccum",C1255)),ISNUMBER(FIND("bioaccum",C1255)),ISNUMBER(FIND("accum",C1255)))</f>
        <v>0</v>
      </c>
      <c r="R1255" t="b">
        <f>OR(ISNUMBER(FIND("Occupation",C1255)),ISNUMBER(FIND("occupation",C1255)),ISNUMBER(FIND("worker",C1255)),ISNUMBER(FIND("workforce",C1255)))</f>
        <v>0</v>
      </c>
      <c r="S1255" t="b">
        <f>NOT(OR(F1255,G1255,H1255,I1255,J1255,K1255,L1255,M1255,N1255,O1255,P1255,Q1255,R1255))</f>
        <v>0</v>
      </c>
      <c r="U1255" t="b">
        <f>OR(Table1[[#This Row],[Inflammation]],Table1[[#This Row],[Immune]])</f>
        <v>0</v>
      </c>
      <c r="V1255" t="str">
        <f>IF(OR(Table1[[#This Row],[Rodents]],Table1[[#This Row],[Human]],Table1[[#This Row],[Pig]]),OR(ISNUMBER(FIND("intratrach",C1255)),ISNUMBER(FIND("nasal ",C1255)),ISNUMBER(FIND("instill",C1255))),"NA")</f>
        <v>NA</v>
      </c>
      <c r="W1255" t="str">
        <f>IF(OR(Table1[[#This Row],[Rodents]],Table1[[#This Row],[Human]],Table1[[#This Row],[Pig]]),OR(ISNUMBER(FIND("dermal",C1255)),ISNUMBER(FIND("skin ",C1255))),"NA")</f>
        <v>NA</v>
      </c>
      <c r="X1255" t="str">
        <f>IF(OR(Table1[[#This Row],[Rodents]],Table1[[#This Row],[Human]],Table1[[#This Row],[Pig]]),OR(ISNUMBER(FIND("injected",C1255)),ISNUMBER(FIND("periton",C1255)),ISNUMBER(FIND("intrascrot",C1255))),"NA")</f>
        <v>NA</v>
      </c>
      <c r="Y1255" t="str">
        <f>IF(OR(Table1[[#This Row],[Rodents]],Table1[[#This Row],[Human]],Table1[[#This Row],[Pig]]),NOT(OR(Table1[[#This Row],[Inhaled/Intratracheal/intranasal]],Table1[[#This Row],[Dermal]],Table1[[#This Row],[Injected]])),"NA")</f>
        <v>NA</v>
      </c>
      <c r="AA1255" t="b">
        <f>OR(ISNUMBER(FIND("fish ",C1255)),ISNUMBER(FIND("Fish ",C1255)),ISNUMBER(FIND("aquatic",C1255)),ISNUMBER(FIND("daphnids",C1255)),ISNUMBER(FIND("Carcinus maenas",C1255)),ISNUMBER(FIND("Daphnia",C1255)),ISNUMBER(FIND("Ruditapes philippinarum",C1255)),ISNUMBER(FIND("daphnia",C1255)),ISNUMBER(FIND("marine",C1255)),ISNUMBER(FIND("mussel",C1255)),ISNUMBER(FIND("algae",C1255)),ISNUMBER(FIND("Donax faba",C1255)),ISNUMBER(FIND("estuarine",C1255)),ISNUMBER(FIND("snail",C1255)),ISNUMBER(FIND("Prorocentrum donghaiense",C1255)) )</f>
        <v>0</v>
      </c>
      <c r="AB1255" t="b">
        <f>OR(ISNUMBER(FIND(" rat ",C1255)),ISNUMBER(FIND(" rats ",C1255)),ISNUMBER(FIND(" Rats ",C1255)),ISNUMBER(FIND(" Rat ",C1255)),ISNUMBER(FIND(" rat.",C1255)),ISNUMBER(FIND(" rats.",C1255)),ISNUMBER(FIND("mouse",C1255)),ISNUMBER(FIND("mice",C1255)), ISNUMBER(FIND(" Mice",C1255)))</f>
        <v>0</v>
      </c>
      <c r="AC1255" t="b">
        <f>OR(ISNUMBER(FIND(" cell ",C1255)),ISNUMBER(FIND("fibroblast",C1255)),ISNUMBER(FIND("macrophage",C1255)),ISNUMBER(FIND("epithelial",C1255)),ISNUMBER(FIND("endothelial",C1255)),ISNUMBER(FIND("neuron",C1255)),ISNUMBER(FIND(" cells ",C1255)),ISNUMBER(FIND("RBC",C1255)),ISNUMBER(FIND("mitochond",C1255)),ISNUMBER(FIND("adipocyte",C1255)),ISNUMBER(FIND("osteo",C1255)),ISNUMBER(FIND("keratin",C1255)),ISNUMBER(FIND(" cell's ",C1255)),ISNUMBER(FIND("eukary",C1255)),ISNUMBER(FIND("sperm",C1255)))</f>
        <v>1</v>
      </c>
      <c r="AD1255" t="b">
        <v>0</v>
      </c>
      <c r="AE1255" t="b">
        <f>OR(ISNUMBER(FIND(" plant ",C1255)),ISNUMBER(FIND("Plant ",C1255)),ISNUMBER(FIND("tomato",C1255)),ISNUMBER(FIND("plants",C1255)),ISNUMBER(FIND("Plants",C1255)),ISNUMBER(FIND("algae",C1255)),ISNUMBER(FIND("lettuce",C1255)),ISNUMBER(FIND("green gram sprouts ",C1255)),ISNUMBER(FIND("Cucurbita pepo",C1255)),ISNUMBER(FIND("bean ",C1255)),ISNUMBER(FIND("chloroplast",C1255)),ISNUMBER(FIND("chlorophyll",C1255)),ISNUMBER(FIND("seedling",C1255)),ISNUMBER(FIND("canola",C1255)),ISNUMBER(FIND("shoot",C1255)),ISNUMBER(FIND("photosynthes",C1255)),ISNUMBER(FIND(" leaves ",C1255)),,ISNUMBER(FIND("agriculture",C1255)),ISNUMBER(FIND(" crops ",C1255)))</f>
        <v>0</v>
      </c>
      <c r="AF1255" t="b">
        <f>OR(ISNUMBER(FIND("bacteria",C1255)),ISNUMBER(FIND("Bacteria",C1255)),ISNUMBER(FIND("Bacterium",C1255)),ISNUMBER(FIND("bacterium",C1255)),ISNUMBER(FIND(" coli ",C1255)))</f>
        <v>0</v>
      </c>
      <c r="AG1255" t="b">
        <f>OR(ISNUMBER(FIND("fungi",C1255)),ISNUMBER(FIND("Fungi",C1255)),ISNUMBER(FIND("fungus",C1255)),ISNUMBER(FIND("Fungus",C1255)),ISNUMBER(FIND("mushroom",C1255)),ISNUMBER(FIND("Mushroom",C1255)),ISNUMBER(FIND(" mold ",C1255)))</f>
        <v>0</v>
      </c>
      <c r="AH1255" t="b">
        <f>OR(ISNUMBER(FIND("Pig ",C1255)),ISNUMBER(FIND("pig ",C1255)),ISNUMBER(FIND("Pigs ",C1255)),ISNUMBER(FIND("pigs ",C1255)))</f>
        <v>0</v>
      </c>
      <c r="AI1255" t="b">
        <f>OR(ISNUMBER(FIND(" C. elegans",C1255)),ISNUMBER(FIND("Caenorhabditis elegans",C1255)),ISNUMBER(FIND("earthworms",C1255)),ISNUMBER(FIND(" Ficopomatus enigmaticus",C1255)),ISNUMBER(FIND("larva",C1255)),ISNUMBER(FIND("Lumbriculus variegatus",C1255)),ISNUMBER(FIND("nematode",C1255)))</f>
        <v>0</v>
      </c>
      <c r="AJ1255" t="b">
        <f>NOT(OR(AA1255,AB1255,AC1255,AD1255,AE1255,AF1255,AG1255,AH1255,AI1255))</f>
        <v>0</v>
      </c>
      <c r="AL1255" t="b">
        <f>OR(AA1255,AB1255,AD1255,AE1255,AF1255,AG1255,AH1255,AI1255)</f>
        <v>0</v>
      </c>
      <c r="AM1255" t="b">
        <f>IF(Table1[[#This Row],[In vivo?]],IF(Table1[[#This Row],[Cell]],FALSE,TRUE),FALSE)</f>
        <v>0</v>
      </c>
      <c r="AN1255" t="b">
        <f>AND(AC1255,AL1255)</f>
        <v>0</v>
      </c>
      <c r="AO1255" t="b">
        <f>IF(Table1[[#This Row],[Cell]],IF(Table1[[#This Row],[In vivo?]],FALSE,TRUE),FALSE)</f>
        <v>1</v>
      </c>
      <c r="AP1255" t="b">
        <f>NOT(OR(Table1[[#This Row],[In vivo?]],Table1[[#This Row],[Only in Cell]]))</f>
        <v>0</v>
      </c>
      <c r="AQ1255" t="str">
        <f>IF(OR(Table1[[#This Row],[Rodents]],Table1[[#This Row],[Human]],Table1[[#This Row],[Pig]]),OR(ISNUMBER(FIND("pulmonary",C1255)),ISNUMBER(FIND("lung",C1255))),"NA")</f>
        <v>NA</v>
      </c>
      <c r="AR1255" t="str">
        <f>IF(OR(Table1[[#This Row],[Rodents]],Table1[[#This Row],[Human]],Table1[[#This Row],[Pig]]),OR(ISNUMBER(FIND("skin",C1255)),ISNUMBER(FIND("dermal",C1255))),"NA")</f>
        <v>NA</v>
      </c>
      <c r="AS1255" t="str">
        <f>IF(OR(Table1[[#This Row],[Rodents]],Table1[[#This Row],[Human]],Table1[[#This Row],[Pig]]),OR(ISNUMBER(FIND("liver",C1255)),ISNUMBER(FIND("hepat",C1255))),"NA")</f>
        <v>NA</v>
      </c>
      <c r="AT1255" t="str">
        <f>IF(OR(Table1[[#This Row],[Rodents]],Table1[[#This Row],[Human]],Table1[[#This Row],[Pig]]),OR(ISNUMBER(FIND("kidney",C1255)),ISNUMBER(FIND("neph",C1255))),"NA")</f>
        <v>NA</v>
      </c>
      <c r="AU1255" t="str">
        <f>IF(OR(Table1[[#This Row],[Rodents]],Table1[[#This Row],[Human]],Table1[[#This Row],[Pig]]),OR(ISNUMBER(FIND("brain",C1255)),ISNUMBER(FIND("neur",C1255)),ISNUMBER(FIND("nerv",C1255))),"NA")</f>
        <v>NA</v>
      </c>
      <c r="AV1255" t="str">
        <f>IF(OR(Table1[[#This Row],[Rodents]],Table1[[#This Row],[Human]],Table1[[#This Row],[Pig]]),OR(ISNUMBER(FIND("heart",C1255)),ISNUMBER(FIND("cardi",C1255))),"NA")</f>
        <v>NA</v>
      </c>
      <c r="AW1255" t="str">
        <f>IF(OR(Table1[[#This Row],[Rodents]],Table1[[#This Row],[Human]],Table1[[#This Row],[Pig]]),OR(ISNUMBER(FIND("gastro",C1255)),ISNUMBER(FIND("intesti",C1255)),ISNUMBER(FIND("stomach",C1255))),"NA")</f>
        <v>NA</v>
      </c>
      <c r="AX1255" t="str">
        <f>IF(OR(Table1[[#This Row],[Rodents]],Table1[[#This Row],[Human]],Table1[[#This Row],[Pig]]),NOT(OR(AQ1255,AR1255,AS1255,AT1255,AU1255,AV1255,AW1255)),"NA")</f>
        <v>NA</v>
      </c>
      <c r="AY1255" t="b">
        <f>OR(ISNUMBER(FIND("SWCNT",C1255)),ISNUMBER(FIND("SWNT",C1255)),ISNUMBER(FIND("single-wall",C1255)),ISNUMBER(FIND("single wall",C1255)),ISNUMBER(FIND("Single wall",C1255)),ISNUMBER(FIND("Single-wall",C1255)),ISNUMBER(FIND("SWCNT",B1255)),ISNUMBER(FIND("SWNT",B1255)),ISNUMBER(FIND("single-wall",B1255)),ISNUMBER(FIND("single wall",B1255)),ISNUMBER(FIND("Single-wall",B1255)),ISNUMBER(FIND("Single wall",B1255)))</f>
        <v>1</v>
      </c>
      <c r="AZ1255" t="b">
        <f>OR(ISNUMBER(FIND("MWCNT",C1255)),ISNUMBER(FIND("MWNT",C1255)),ISNUMBER(FIND("multi-wall",C1255)),ISNUMBER(FIND("multi wall",C1255)),ISNUMBER(FIND("multiwall",C1255)),ISNUMBER(FIND("Multi-wall",C1255)),ISNUMBER(FIND("Multi wall",C1255)),ISNUMBER(FIND("Multiwall",C1255)),ISNUMBER(FIND("MWCNT",B1255)),ISNUMBER(FIND("MWNT",B1255)),ISNUMBER(FIND("multi-wall",B1255)),ISNUMBER(FIND("multi wall",B1255)),ISNUMBER(FIND("multiwall",B1255)),ISNUMBER(FIND("Multi-wall",B1255)),ISNUMBER(FIND("Multi wall",B1255)),ISNUMBER(FIND("Multiwall",B1255)),ISNUMBER(FIND("Double-wall",B1255)),ISNUMBER(FIND("Double wall",B1255)),ISNUMBER(FIND("Doublewall",B1255)),ISNUMBER(FIND("double-wall",B1255)),ISNUMBER(FIND("double wall",B1255)),ISNUMBER(FIND("doublewall",B1255)))</f>
        <v>0</v>
      </c>
      <c r="BA1255" t="b">
        <f>AND(Table1[[#This Row],[SWCNT]],Table1[[#This Row],[MWCNT]])</f>
        <v>0</v>
      </c>
      <c r="BB1255" t="b">
        <f>IF(Table1[[#This Row],[SWCNT]]=TRUE,FALSE,IF(Table1[[#This Row],[MWCNT]]=TRUE,FALSE,TRUE))</f>
        <v>0</v>
      </c>
      <c r="BC1255" s="18"/>
    </row>
    <row r="1256" spans="1:55" ht="222">
      <c r="A1256" t="s">
        <v>452</v>
      </c>
      <c r="B1256" s="2" t="s">
        <v>454</v>
      </c>
      <c r="C1256" s="16" t="s">
        <v>456</v>
      </c>
      <c r="D1256" s="17" t="s">
        <v>42</v>
      </c>
      <c r="E1256" s="2">
        <v>2022</v>
      </c>
      <c r="F1256" t="b">
        <f>OR(ISNUMBER(FIND("cytotoxic",C1256)),ISNUMBER(FIND("Cytotoxic",C1256)),ISNUMBER(FIND("cellular toxicity",C1256)),ISNUMBER(FIND("cell death",C1256)),ISNUMBER(FIND("viable",C1256)),ISNUMBER(FIND("phytotoxic",C1256)),ISNUMBER(FIND("acute toxicity",C1256)),ISNUMBER(FIND("MTT",C1256)),ISNUMBER(FIND("survival",C1256)),ISNUMBER(FIND("prolifer",C1256)),ISNUMBER(FIND("apoptosis",C1256)),ISNUMBER(FIND("neurotoxic",C1256)),ISNUMBER(FIND("  lysis ",C1256)),ISNUMBER(FIND("necrosis",C1256)),ISNUMBER(FIND("cellular death",C1256))*3,ISNUMBER(FIND("LDH",C1256)),ISNUMBER(FIND("Acute toxicity",C1256)))</f>
        <v>1</v>
      </c>
      <c r="G1256" t="b">
        <f>OR(ISNUMBER(FIND("genotoxic",C1256)),ISNUMBER(FIND("genotoxicity",C1256)),ISNUMBER(FIND("DNA damage",C1256)),ISNUMBER(FIND("DNA",C1256)),ISNUMBER(FIND("RNA",C1256)),ISNUMBER(FIND("mesothelioma",C1256)),ISNUMBER(FIND("carcino",C1256)),ISNUMBER(FIND("mutagen",C1256)),ISNUMBER(FIND("genetic",C1256)))</f>
        <v>1</v>
      </c>
      <c r="H1256" t="b">
        <f>OR(ISNUMBER(FIND("inflammatory",C1256)),ISNUMBER(FIND("inflamm",C1256)))</f>
        <v>0</v>
      </c>
      <c r="I1256" t="b">
        <f>OR(ISNUMBER(FIND("immune",C1256)),ISNUMBER(FIND("immunological",C1256)),ISNUMBER(FIND("interleuk",C1256)),ISNUMBER(FIND("platelet activation",C1256)),ISNUMBER(FIND("monocyte",C1256)),ISNUMBER(FIND("leukocyte",C1256)),ISNUMBER(FIND("cytokine",C1256)),ISNUMBER(FIND("CD4",C1256)),ISNUMBER(FIND("CD8",C1256)),ISNUMBER(FIND("T-cell",C1256)))</f>
        <v>0</v>
      </c>
      <c r="J1256" t="b">
        <f>OR(ISNUMBER(FIND("reactive oxygen",C1256)),ISNUMBER(FIND("ROS",C1256)),ISNUMBER(FIND("free radical",C1256)),ISNUMBER(FIND("oxidative stress",C1256)),ISNUMBER(FIND("peroxid",C1256)),ISNUMBER(FIND("oxidative",C1256)),ISNUMBER(FIND("antioxid",C1256)))</f>
        <v>0</v>
      </c>
      <c r="K1256" t="b">
        <f>OR(ISNUMBER(FIND("autophag",C1256)))</f>
        <v>0</v>
      </c>
      <c r="L1256" t="b">
        <f>OR(ISNUMBER(FIND("morpholog",C1256)))</f>
        <v>0</v>
      </c>
      <c r="M1256" t="b">
        <f>OR(ISNUMBER(FIND("fibrosis",C1256)),ISNUMBER(FIND("Fibrosis",C1256)),ISNUMBER(FIND("fibrot",C1256)))</f>
        <v>0</v>
      </c>
      <c r="N1256" t="b">
        <f>OR(ISNUMBER(FIND("offspring",C1256)),ISNUMBER(FIND("Parental",C1256)),ISNUMBER(FIND("parental",C1256)),ISNUMBER(FIND("germline",C1256)),ISNUMBER(FIND("reproduc",C1256)),ISNUMBER(FIND("embryo",C1256)))</f>
        <v>0</v>
      </c>
      <c r="O1256" t="b">
        <f>OR(ISNUMBER(FIND("metabol",C1256)),ISNUMBER(FIND("Metabol",C1256)),ISNUMBER(FIND("digest",C1256)),ISNUMBER(FIND("mitochon",C1256)))</f>
        <v>0</v>
      </c>
      <c r="P1256" t="b">
        <f>OR(ISNUMBER(FIND("ecotox",C1256)),ISNUMBER(FIND("Ecotox",B1256)),ISNUMBER(FIND("ecotox",B1256)),ISNUMBER(FIND("Ecotox",C1256)))</f>
        <v>0</v>
      </c>
      <c r="Q1256" t="b">
        <f>OR(ISNUMBER(FIND("Bioaccum",C1256)),ISNUMBER(FIND("bioaccum",C1256)),ISNUMBER(FIND("accum",C1256)))</f>
        <v>0</v>
      </c>
      <c r="R1256" t="b">
        <f>OR(ISNUMBER(FIND("Occupation",C1256)),ISNUMBER(FIND("occupation",C1256)),ISNUMBER(FIND("worker",C1256)),ISNUMBER(FIND("workforce",C1256)))</f>
        <v>0</v>
      </c>
      <c r="S1256" t="b">
        <f>NOT(OR(F1256,G1256,H1256,I1256,J1256,K1256,L1256,M1256,N1256,O1256,P1256,Q1256,R1256))</f>
        <v>0</v>
      </c>
      <c r="U1256" t="b">
        <f>OR(Table1[[#This Row],[Inflammation]],Table1[[#This Row],[Immune]])</f>
        <v>0</v>
      </c>
      <c r="V1256" t="str">
        <f>IF(OR(Table1[[#This Row],[Rodents]],Table1[[#This Row],[Human]],Table1[[#This Row],[Pig]]),OR(ISNUMBER(FIND("intratrach",C1256)),ISNUMBER(FIND("nasal ",C1256)),ISNUMBER(FIND("instill",C1256))),"NA")</f>
        <v>NA</v>
      </c>
      <c r="W1256" t="str">
        <f>IF(OR(Table1[[#This Row],[Rodents]],Table1[[#This Row],[Human]],Table1[[#This Row],[Pig]]),OR(ISNUMBER(FIND("dermal",C1256)),ISNUMBER(FIND("skin ",C1256))),"NA")</f>
        <v>NA</v>
      </c>
      <c r="X1256" t="str">
        <f>IF(OR(Table1[[#This Row],[Rodents]],Table1[[#This Row],[Human]],Table1[[#This Row],[Pig]]),OR(ISNUMBER(FIND("injected",C1256)),ISNUMBER(FIND("periton",C1256)),ISNUMBER(FIND("intrascrot",C1256))),"NA")</f>
        <v>NA</v>
      </c>
      <c r="Y1256" t="str">
        <f>IF(OR(Table1[[#This Row],[Rodents]],Table1[[#This Row],[Human]],Table1[[#This Row],[Pig]]),NOT(OR(Table1[[#This Row],[Inhaled/Intratracheal/intranasal]],Table1[[#This Row],[Dermal]],Table1[[#This Row],[Injected]])),"NA")</f>
        <v>NA</v>
      </c>
      <c r="AA1256" t="b">
        <f>OR(ISNUMBER(FIND("fish ",C1256)),ISNUMBER(FIND("Fish ",C1256)),ISNUMBER(FIND("aquatic",C1256)),ISNUMBER(FIND("daphnids",C1256)),ISNUMBER(FIND("Carcinus maenas",C1256)),ISNUMBER(FIND("Daphnia",C1256)),ISNUMBER(FIND("Ruditapes philippinarum",C1256)),ISNUMBER(FIND("daphnia",C1256)),ISNUMBER(FIND("marine",C1256)),ISNUMBER(FIND("mussel",C1256)),ISNUMBER(FIND("algae",C1256)),ISNUMBER(FIND("Donax faba",C1256)),ISNUMBER(FIND("estuarine",C1256)),ISNUMBER(FIND("snail",C1256)),ISNUMBER(FIND("Prorocentrum donghaiense",C1256)) )</f>
        <v>0</v>
      </c>
      <c r="AB1256" t="b">
        <f>OR(ISNUMBER(FIND(" rat ",C1256)),ISNUMBER(FIND(" rats ",C1256)),ISNUMBER(FIND(" Rats ",C1256)),ISNUMBER(FIND(" Rat ",C1256)),ISNUMBER(FIND(" rat.",C1256)),ISNUMBER(FIND(" rats.",C1256)),ISNUMBER(FIND("mouse",C1256)),ISNUMBER(FIND("mice",C1256)), ISNUMBER(FIND(" Mice",C1256)))</f>
        <v>0</v>
      </c>
      <c r="AC1256" t="b">
        <f>OR(ISNUMBER(FIND(" cell ",C1256)),ISNUMBER(FIND("fibroblast",C1256)),ISNUMBER(FIND("macrophage",C1256)),ISNUMBER(FIND("epithelial",C1256)),ISNUMBER(FIND("endothelial",C1256)),ISNUMBER(FIND("neuron",C1256)),ISNUMBER(FIND(" cells ",C1256)),ISNUMBER(FIND("RBC",C1256)),ISNUMBER(FIND("mitochond",C1256)),ISNUMBER(FIND("adipocyte",C1256)),ISNUMBER(FIND("osteo",C1256)),ISNUMBER(FIND("keratin",C1256)),ISNUMBER(FIND(" cell's ",C1256)),ISNUMBER(FIND("eukary",C1256)),ISNUMBER(FIND("sperm",C1256)))</f>
        <v>1</v>
      </c>
      <c r="AD1256" t="b">
        <f>OR(ISNUMBER(FIND("human",B1256)),ISNUMBER(FIND("workers",B1256)),ISNUMBER(FIND("workforces",B1256)),ISNUMBER(FIND("occupational",B1256)),ISNUMBER(FIND("Case report",B1256)),ISNUMBER(FIND("Workplaces",B1256)),ISNUMBER(FIND("worker",B1256)))</f>
        <v>0</v>
      </c>
      <c r="AE1256" t="b">
        <f>OR(ISNUMBER(FIND(" plant ",C1256)),ISNUMBER(FIND("Plant ",C1256)),ISNUMBER(FIND("tomato",C1256)),ISNUMBER(FIND("plants",C1256)),ISNUMBER(FIND("Plants",C1256)),ISNUMBER(FIND("algae",C1256)),ISNUMBER(FIND("lettuce",C1256)),ISNUMBER(FIND("green gram sprouts ",C1256)),ISNUMBER(FIND("Cucurbita pepo",C1256)),ISNUMBER(FIND("bean ",C1256)),ISNUMBER(FIND("chloroplast",C1256)),ISNUMBER(FIND("chlorophyll",C1256)),ISNUMBER(FIND("seedling",C1256)),ISNUMBER(FIND("canola",C1256)),ISNUMBER(FIND("shoot",C1256)),ISNUMBER(FIND("photosynthes",C1256)),ISNUMBER(FIND(" leaves ",C1256)),,ISNUMBER(FIND("agriculture",C1256)),ISNUMBER(FIND(" crops ",C1256)))</f>
        <v>0</v>
      </c>
      <c r="AF1256" t="b">
        <f>OR(ISNUMBER(FIND("bacteria",C1256)),ISNUMBER(FIND("Bacteria",C1256)),ISNUMBER(FIND("Bacterium",C1256)),ISNUMBER(FIND("bacterium",C1256)),ISNUMBER(FIND(" coli ",C1256)))</f>
        <v>0</v>
      </c>
      <c r="AG1256" t="b">
        <f>OR(ISNUMBER(FIND("fungi",C1256)),ISNUMBER(FIND("Fungi",C1256)),ISNUMBER(FIND("fungus",C1256)),ISNUMBER(FIND("Fungus",C1256)),ISNUMBER(FIND("mushroom",C1256)),ISNUMBER(FIND("Mushroom",C1256)),ISNUMBER(FIND(" mold ",C1256)))</f>
        <v>0</v>
      </c>
      <c r="AH1256" t="b">
        <f>OR(ISNUMBER(FIND("Pig ",C1256)),ISNUMBER(FIND("pig ",C1256)),ISNUMBER(FIND("Pigs ",C1256)),ISNUMBER(FIND("pigs ",C1256)))</f>
        <v>0</v>
      </c>
      <c r="AI1256" t="b">
        <f>OR(ISNUMBER(FIND(" C. elegans",C1256)),ISNUMBER(FIND("Caenorhabditis elegans",C1256)),ISNUMBER(FIND("earthworms",C1256)),ISNUMBER(FIND(" Ficopomatus enigmaticus",C1256)),ISNUMBER(FIND("larva",C1256)),ISNUMBER(FIND("Lumbriculus variegatus",C1256)),ISNUMBER(FIND("nematode",C1256)))</f>
        <v>0</v>
      </c>
      <c r="AJ1256" t="b">
        <f>NOT(OR(AA1256,AB1256,AC1256,AD1256,AE1256,AF1256,AG1256,AH1256,AI1256))</f>
        <v>0</v>
      </c>
      <c r="AL1256" t="b">
        <f>OR(AA1256,AB1256,AD1256,AE1256,AF1256,AG1256,AH1256,AI1256)</f>
        <v>0</v>
      </c>
      <c r="AM1256" t="b">
        <f>IF(Table1[[#This Row],[In vivo?]],IF(Table1[[#This Row],[Cell]],FALSE,TRUE),FALSE)</f>
        <v>0</v>
      </c>
      <c r="AN1256" t="b">
        <f>AND(AC1256,AL1256)</f>
        <v>0</v>
      </c>
      <c r="AO1256" t="b">
        <f>IF(Table1[[#This Row],[Cell]],IF(Table1[[#This Row],[In vivo?]],FALSE,TRUE),FALSE)</f>
        <v>1</v>
      </c>
      <c r="AP1256" t="b">
        <f>NOT(OR(Table1[[#This Row],[In vivo?]],Table1[[#This Row],[Only in Cell]]))</f>
        <v>0</v>
      </c>
      <c r="AQ1256" t="str">
        <f>IF(OR(Table1[[#This Row],[Rodents]],Table1[[#This Row],[Human]],Table1[[#This Row],[Pig]]),OR(ISNUMBER(FIND("pulmonary",C1256)),ISNUMBER(FIND("lung",C1256))),"NA")</f>
        <v>NA</v>
      </c>
      <c r="AR1256" t="str">
        <f>IF(OR(Table1[[#This Row],[Rodents]],Table1[[#This Row],[Human]],Table1[[#This Row],[Pig]]),OR(ISNUMBER(FIND("skin",C1256)),ISNUMBER(FIND("dermal",C1256))),"NA")</f>
        <v>NA</v>
      </c>
      <c r="AS1256" t="str">
        <f>IF(OR(Table1[[#This Row],[Rodents]],Table1[[#This Row],[Human]],Table1[[#This Row],[Pig]]),OR(ISNUMBER(FIND("liver",C1256)),ISNUMBER(FIND("hepat",C1256))),"NA")</f>
        <v>NA</v>
      </c>
      <c r="AT1256" t="str">
        <f>IF(OR(Table1[[#This Row],[Rodents]],Table1[[#This Row],[Human]],Table1[[#This Row],[Pig]]),OR(ISNUMBER(FIND("kidney",C1256)),ISNUMBER(FIND("neph",C1256))),"NA")</f>
        <v>NA</v>
      </c>
      <c r="AU1256" t="str">
        <f>IF(OR(Table1[[#This Row],[Rodents]],Table1[[#This Row],[Human]],Table1[[#This Row],[Pig]]),OR(ISNUMBER(FIND("brain",C1256)),ISNUMBER(FIND("neur",C1256)),ISNUMBER(FIND("nerv",C1256))),"NA")</f>
        <v>NA</v>
      </c>
      <c r="AV1256" t="str">
        <f>IF(OR(Table1[[#This Row],[Rodents]],Table1[[#This Row],[Human]],Table1[[#This Row],[Pig]]),OR(ISNUMBER(FIND("heart",C1256)),ISNUMBER(FIND("cardi",C1256))),"NA")</f>
        <v>NA</v>
      </c>
      <c r="AW1256" t="str">
        <f>IF(OR(Table1[[#This Row],[Rodents]],Table1[[#This Row],[Human]],Table1[[#This Row],[Pig]]),OR(ISNUMBER(FIND("gastro",C1256)),ISNUMBER(FIND("intesti",C1256)),ISNUMBER(FIND("stomach",C1256))),"NA")</f>
        <v>NA</v>
      </c>
      <c r="AX1256" t="str">
        <f>IF(OR(Table1[[#This Row],[Rodents]],Table1[[#This Row],[Human]],Table1[[#This Row],[Pig]]),NOT(OR(AQ1256,AR1256,AS1256,AT1256,AU1256,AV1256,AW1256)),"NA")</f>
        <v>NA</v>
      </c>
      <c r="AY1256" t="b">
        <f>OR(ISNUMBER(FIND("SWCNT",C1256)),ISNUMBER(FIND("SWNT",C1256)),ISNUMBER(FIND("single-wall",C1256)),ISNUMBER(FIND("single wall",C1256)),ISNUMBER(FIND("Single wall",C1256)),ISNUMBER(FIND("Single-wall",C1256)),ISNUMBER(FIND("SWCNT",B1256)),ISNUMBER(FIND("SWNT",B1256)),ISNUMBER(FIND("single-wall",B1256)),ISNUMBER(FIND("single wall",B1256)),ISNUMBER(FIND("Single-wall",B1256)),ISNUMBER(FIND("Single wall",B1256)))</f>
        <v>0</v>
      </c>
      <c r="AZ1256" t="b">
        <f>OR(ISNUMBER(FIND("MWCNT",C1256)),ISNUMBER(FIND("MWNT",C1256)),ISNUMBER(FIND("multi-wall",C1256)),ISNUMBER(FIND("multi wall",C1256)),ISNUMBER(FIND("multiwall",C1256)),ISNUMBER(FIND("Multi-wall",C1256)),ISNUMBER(FIND("Multi wall",C1256)),ISNUMBER(FIND("Multiwall",C1256)),ISNUMBER(FIND("MWCNT",B1256)),ISNUMBER(FIND("MWNT",B1256)),ISNUMBER(FIND("multi-wall",B1256)),ISNUMBER(FIND("multi wall",B1256)),ISNUMBER(FIND("multiwall",B1256)),ISNUMBER(FIND("Multi-wall",B1256)),ISNUMBER(FIND("Multi wall",B1256)),ISNUMBER(FIND("Multiwall",B1256)),ISNUMBER(FIND("Double-wall",B1256)),ISNUMBER(FIND("Double wall",B1256)),ISNUMBER(FIND("Doublewall",B1256)),ISNUMBER(FIND("double-wall",B1256)),ISNUMBER(FIND("double wall",B1256)),ISNUMBER(FIND("doublewall",B1256)))</f>
        <v>1</v>
      </c>
      <c r="BA1256" t="b">
        <f>AND(Table1[[#This Row],[SWCNT]],Table1[[#This Row],[MWCNT]])</f>
        <v>0</v>
      </c>
      <c r="BB1256" t="b">
        <f>IF(Table1[[#This Row],[SWCNT]]=TRUE,FALSE,IF(Table1[[#This Row],[MWCNT]]=TRUE,FALSE,TRUE))</f>
        <v>0</v>
      </c>
      <c r="BC1256" s="18"/>
    </row>
    <row r="1257" spans="1:55" ht="277.5">
      <c r="A1257" t="s">
        <v>458</v>
      </c>
      <c r="B1257" s="2" t="s">
        <v>459</v>
      </c>
      <c r="C1257" s="16" t="s">
        <v>460</v>
      </c>
      <c r="D1257" s="17" t="s">
        <v>461</v>
      </c>
      <c r="E1257" s="2">
        <v>2022</v>
      </c>
      <c r="F1257" t="b">
        <f>OR(ISNUMBER(FIND("cytotoxic",C1257)),ISNUMBER(FIND("Cytotoxic",C1257)),ISNUMBER(FIND("cellular toxicity",C1257)),ISNUMBER(FIND("cell death",C1257)),ISNUMBER(FIND("viable",C1257)),ISNUMBER(FIND("phytotoxic",C1257)),ISNUMBER(FIND("acute toxicity",C1257)),ISNUMBER(FIND("MTT",C1257)),ISNUMBER(FIND("survival",C1257)),ISNUMBER(FIND("prolifer",C1257)),ISNUMBER(FIND("apoptosis",C1257)),ISNUMBER(FIND("neurotoxic",C1257)),ISNUMBER(FIND("  lysis ",C1257)),ISNUMBER(FIND("necrosis",C1257)),ISNUMBER(FIND("cellular death",C1257))*3,ISNUMBER(FIND("LDH",C1257)),ISNUMBER(FIND("Acute toxicity",C1257)))</f>
        <v>1</v>
      </c>
      <c r="G1257" t="b">
        <f>OR(ISNUMBER(FIND("genotoxic",C1257)),ISNUMBER(FIND("genotoxicity",C1257)),ISNUMBER(FIND("DNA damage",C1257)),ISNUMBER(FIND("DNA",C1257)),ISNUMBER(FIND("RNA",C1257)),ISNUMBER(FIND("mesothelioma",C1257)),ISNUMBER(FIND("carcino",C1257)),ISNUMBER(FIND("mutagen",C1257)),ISNUMBER(FIND("genetic",C1257)))</f>
        <v>0</v>
      </c>
      <c r="H1257" t="b">
        <f>OR(ISNUMBER(FIND("inflammatory",C1257)),ISNUMBER(FIND("inflamm",C1257)))</f>
        <v>0</v>
      </c>
      <c r="I1257" t="b">
        <f>OR(ISNUMBER(FIND("immune",C1257)),ISNUMBER(FIND("immunological",C1257)),ISNUMBER(FIND("interleuk",C1257)),ISNUMBER(FIND("platelet activation",C1257)),ISNUMBER(FIND("monocyte",C1257)),ISNUMBER(FIND("leukocyte",C1257)),ISNUMBER(FIND("cytokine",C1257)),ISNUMBER(FIND("CD4",C1257)),ISNUMBER(FIND("CD8",C1257)),ISNUMBER(FIND("T-cell",C1257)))</f>
        <v>0</v>
      </c>
      <c r="J1257" t="b">
        <f>OR(ISNUMBER(FIND("reactive oxygen",C1257)),ISNUMBER(FIND("ROS",C1257)),ISNUMBER(FIND("free radical",C1257)),ISNUMBER(FIND("oxidative stress",C1257)),ISNUMBER(FIND("peroxid",C1257)),ISNUMBER(FIND("oxidative",C1257)),ISNUMBER(FIND("antioxid",C1257)))</f>
        <v>0</v>
      </c>
      <c r="K1257" t="b">
        <f>OR(ISNUMBER(FIND("autophag",C1257)))</f>
        <v>0</v>
      </c>
      <c r="L1257" t="b">
        <f>OR(ISNUMBER(FIND("morpholog",C1257)))</f>
        <v>0</v>
      </c>
      <c r="M1257" t="b">
        <f>OR(ISNUMBER(FIND("fibrosis",C1257)),ISNUMBER(FIND("Fibrosis",C1257)),ISNUMBER(FIND("fibrot",C1257)))</f>
        <v>0</v>
      </c>
      <c r="N1257" t="b">
        <f>OR(ISNUMBER(FIND("offspring",C1257)),ISNUMBER(FIND("Parental",C1257)),ISNUMBER(FIND("parental",C1257)),ISNUMBER(FIND("germline",C1257)),ISNUMBER(FIND("reproduc",C1257)),ISNUMBER(FIND("embryo",C1257)))</f>
        <v>0</v>
      </c>
      <c r="O1257" t="b">
        <f>OR(ISNUMBER(FIND("metabol",C1257)),ISNUMBER(FIND("Metabol",C1257)),ISNUMBER(FIND("digest",C1257)),ISNUMBER(FIND("mitochon",C1257)))</f>
        <v>0</v>
      </c>
      <c r="P1257" t="b">
        <f>OR(ISNUMBER(FIND("ecotox",C1257)),ISNUMBER(FIND("Ecotox",B1257)),ISNUMBER(FIND("ecotox",B1257)),ISNUMBER(FIND("Ecotox",C1257)))</f>
        <v>0</v>
      </c>
      <c r="Q1257" t="b">
        <f>OR(ISNUMBER(FIND("Bioaccum",C1257)),ISNUMBER(FIND("bioaccum",C1257)),ISNUMBER(FIND("accum",C1257)))</f>
        <v>1</v>
      </c>
      <c r="R1257" t="b">
        <f>OR(ISNUMBER(FIND("Occupation",C1257)),ISNUMBER(FIND("occupation",C1257)),ISNUMBER(FIND("worker",C1257)),ISNUMBER(FIND("workforce",C1257)))</f>
        <v>0</v>
      </c>
      <c r="S1257" t="b">
        <f>NOT(OR(F1257,G1257,H1257,I1257,J1257,K1257,L1257,M1257,N1257,O1257,P1257,Q1257,R1257))</f>
        <v>0</v>
      </c>
      <c r="U1257" t="b">
        <f>OR(Table1[[#This Row],[Inflammation]],Table1[[#This Row],[Immune]])</f>
        <v>0</v>
      </c>
      <c r="V1257" t="str">
        <f>IF(OR(Table1[[#This Row],[Rodents]],Table1[[#This Row],[Human]],Table1[[#This Row],[Pig]]),OR(ISNUMBER(FIND("intratrach",C1257)),ISNUMBER(FIND("nasal ",C1257)),ISNUMBER(FIND("instill",C1257))),"NA")</f>
        <v>NA</v>
      </c>
      <c r="W1257" t="str">
        <f>IF(OR(Table1[[#This Row],[Rodents]],Table1[[#This Row],[Human]],Table1[[#This Row],[Pig]]),OR(ISNUMBER(FIND("dermal",C1257)),ISNUMBER(FIND("skin ",C1257))),"NA")</f>
        <v>NA</v>
      </c>
      <c r="X1257" t="str">
        <f>IF(OR(Table1[[#This Row],[Rodents]],Table1[[#This Row],[Human]],Table1[[#This Row],[Pig]]),OR(ISNUMBER(FIND("injected",C1257)),ISNUMBER(FIND("periton",C1257)),ISNUMBER(FIND("intrascrot",C1257))),"NA")</f>
        <v>NA</v>
      </c>
      <c r="Y1257" t="str">
        <f>IF(OR(Table1[[#This Row],[Rodents]],Table1[[#This Row],[Human]],Table1[[#This Row],[Pig]]),NOT(OR(Table1[[#This Row],[Inhaled/Intratracheal/intranasal]],Table1[[#This Row],[Dermal]],Table1[[#This Row],[Injected]])),"NA")</f>
        <v>NA</v>
      </c>
      <c r="AA1257" t="b">
        <f>OR(ISNUMBER(FIND("fish ",C1257)),ISNUMBER(FIND("Fish ",C1257)),ISNUMBER(FIND("aquatic",C1257)),ISNUMBER(FIND("daphnids",C1257)),ISNUMBER(FIND("Carcinus maenas",C1257)),ISNUMBER(FIND("Daphnia",C1257)),ISNUMBER(FIND("Ruditapes philippinarum",C1257)),ISNUMBER(FIND("daphnia",C1257)),ISNUMBER(FIND("marine",C1257)),ISNUMBER(FIND("mussel",C1257)),ISNUMBER(FIND("algae",C1257)),ISNUMBER(FIND("Donax faba",C1257)),ISNUMBER(FIND("estuarine",C1257)),ISNUMBER(FIND("snail",C1257)),ISNUMBER(FIND("Prorocentrum donghaiense",C1257)) )</f>
        <v>0</v>
      </c>
      <c r="AB1257" t="b">
        <f>OR(ISNUMBER(FIND(" rat ",C1257)),ISNUMBER(FIND(" rats ",C1257)),ISNUMBER(FIND(" Rats ",C1257)),ISNUMBER(FIND(" Rat ",C1257)),ISNUMBER(FIND(" rat.",C1257)),ISNUMBER(FIND(" rats.",C1257)),ISNUMBER(FIND("mouse",C1257)),ISNUMBER(FIND("mice",C1257)), ISNUMBER(FIND(" Mice",C1257)))</f>
        <v>0</v>
      </c>
      <c r="AC1257" t="b">
        <f>OR(ISNUMBER(FIND(" cell ",C1257)),ISNUMBER(FIND("fibroblast",C1257)),ISNUMBER(FIND("macrophage",C1257)),ISNUMBER(FIND("epithelial",C1257)),ISNUMBER(FIND("endothelial",C1257)),ISNUMBER(FIND("neuron",C1257)),ISNUMBER(FIND(" cells ",C1257)),ISNUMBER(FIND("RBC",C1257)),ISNUMBER(FIND("mitochond",C1257)),ISNUMBER(FIND("adipocyte",C1257)),ISNUMBER(FIND("osteo",C1257)),ISNUMBER(FIND("keratin",C1257)),ISNUMBER(FIND(" cell's ",C1257)),ISNUMBER(FIND("eukary",C1257)),ISNUMBER(FIND("sperm",C1257)))</f>
        <v>1</v>
      </c>
      <c r="AD1257" t="b">
        <f>OR(ISNUMBER(FIND("human",B1257)),ISNUMBER(FIND("workers",B1257)),ISNUMBER(FIND("workforces",B1257)),ISNUMBER(FIND("occupational",B1257)),ISNUMBER(FIND("Case report",B1257)),ISNUMBER(FIND("Workplaces",B1257)),ISNUMBER(FIND("worker",B1257)))</f>
        <v>0</v>
      </c>
      <c r="AE1257" t="b">
        <f>OR(ISNUMBER(FIND(" plant ",C1257)),ISNUMBER(FIND("Plant ",C1257)),ISNUMBER(FIND("tomato",C1257)),ISNUMBER(FIND("plants",C1257)),ISNUMBER(FIND("Plants",C1257)),ISNUMBER(FIND("algae",C1257)),ISNUMBER(FIND("lettuce",C1257)),ISNUMBER(FIND("green gram sprouts ",C1257)),ISNUMBER(FIND("Cucurbita pepo",C1257)),ISNUMBER(FIND("bean ",C1257)),ISNUMBER(FIND("chloroplast",C1257)),ISNUMBER(FIND("chlorophyll",C1257)),ISNUMBER(FIND("seedling",C1257)),ISNUMBER(FIND("canola",C1257)),ISNUMBER(FIND("shoot",C1257)),ISNUMBER(FIND("photosynthes",C1257)),ISNUMBER(FIND(" leaves ",C1257)),,ISNUMBER(FIND("agriculture",C1257)),ISNUMBER(FIND(" crops ",C1257)))</f>
        <v>0</v>
      </c>
      <c r="AF1257" t="b">
        <f>OR(ISNUMBER(FIND("bacteria",C1257)),ISNUMBER(FIND("Bacteria",C1257)),ISNUMBER(FIND("Bacterium",C1257)),ISNUMBER(FIND("bacterium",C1257)),ISNUMBER(FIND(" coli ",C1257)))</f>
        <v>0</v>
      </c>
      <c r="AG1257" t="b">
        <f>OR(ISNUMBER(FIND("fungi",C1257)),ISNUMBER(FIND("Fungi",C1257)),ISNUMBER(FIND("fungus",C1257)),ISNUMBER(FIND("Fungus",C1257)),ISNUMBER(FIND("mushroom",C1257)),ISNUMBER(FIND("Mushroom",C1257)),ISNUMBER(FIND(" mold ",C1257)))</f>
        <v>0</v>
      </c>
      <c r="AH1257" t="b">
        <f>OR(ISNUMBER(FIND("Pig ",C1257)),ISNUMBER(FIND("pig ",C1257)),ISNUMBER(FIND("Pigs ",C1257)),ISNUMBER(FIND("pigs ",C1257)))</f>
        <v>0</v>
      </c>
      <c r="AI1257" t="b">
        <f>OR(ISNUMBER(FIND(" C. elegans",C1257)),ISNUMBER(FIND("Caenorhabditis elegans",C1257)),ISNUMBER(FIND("earthworms",C1257)),ISNUMBER(FIND(" Ficopomatus enigmaticus",C1257)),ISNUMBER(FIND("larva",C1257)),ISNUMBER(FIND("Lumbriculus variegatus",C1257)),ISNUMBER(FIND("nematode",C1257)))</f>
        <v>0</v>
      </c>
      <c r="AJ1257" t="b">
        <f>NOT(OR(AA1257,AB1257,AC1257,AD1257,AE1257,AF1257,AG1257,AH1257,AI1257))</f>
        <v>0</v>
      </c>
      <c r="AL1257" t="b">
        <f>OR(AA1257,AB1257,AD1257,AE1257,AF1257,AG1257,AH1257,AI1257)</f>
        <v>0</v>
      </c>
      <c r="AM1257" t="b">
        <f>IF(Table1[[#This Row],[In vivo?]],IF(Table1[[#This Row],[Cell]],FALSE,TRUE),FALSE)</f>
        <v>0</v>
      </c>
      <c r="AN1257" t="b">
        <f>AND(AC1257,AL1257)</f>
        <v>0</v>
      </c>
      <c r="AO1257" t="b">
        <f>IF(Table1[[#This Row],[Cell]],IF(Table1[[#This Row],[In vivo?]],FALSE,TRUE),FALSE)</f>
        <v>1</v>
      </c>
      <c r="AP1257" t="b">
        <f>NOT(OR(Table1[[#This Row],[In vivo?]],Table1[[#This Row],[Only in Cell]]))</f>
        <v>0</v>
      </c>
      <c r="AQ1257" t="str">
        <f>IF(OR(Table1[[#This Row],[Rodents]],Table1[[#This Row],[Human]],Table1[[#This Row],[Pig]]),OR(ISNUMBER(FIND("pulmonary",C1257)),ISNUMBER(FIND("lung",C1257))),"NA")</f>
        <v>NA</v>
      </c>
      <c r="AR1257" t="str">
        <f>IF(OR(Table1[[#This Row],[Rodents]],Table1[[#This Row],[Human]],Table1[[#This Row],[Pig]]),OR(ISNUMBER(FIND("skin",C1257)),ISNUMBER(FIND("dermal",C1257))),"NA")</f>
        <v>NA</v>
      </c>
      <c r="AS1257" t="str">
        <f>IF(OR(Table1[[#This Row],[Rodents]],Table1[[#This Row],[Human]],Table1[[#This Row],[Pig]]),OR(ISNUMBER(FIND("liver",C1257)),ISNUMBER(FIND("hepat",C1257))),"NA")</f>
        <v>NA</v>
      </c>
      <c r="AT1257" t="str">
        <f>IF(OR(Table1[[#This Row],[Rodents]],Table1[[#This Row],[Human]],Table1[[#This Row],[Pig]]),OR(ISNUMBER(FIND("kidney",C1257)),ISNUMBER(FIND("neph",C1257))),"NA")</f>
        <v>NA</v>
      </c>
      <c r="AU1257" t="str">
        <f>IF(OR(Table1[[#This Row],[Rodents]],Table1[[#This Row],[Human]],Table1[[#This Row],[Pig]]),OR(ISNUMBER(FIND("brain",C1257)),ISNUMBER(FIND("neur",C1257)),ISNUMBER(FIND("nerv",C1257))),"NA")</f>
        <v>NA</v>
      </c>
      <c r="AV1257" t="str">
        <f>IF(OR(Table1[[#This Row],[Rodents]],Table1[[#This Row],[Human]],Table1[[#This Row],[Pig]]),OR(ISNUMBER(FIND("heart",C1257)),ISNUMBER(FIND("cardi",C1257))),"NA")</f>
        <v>NA</v>
      </c>
      <c r="AW1257" t="str">
        <f>IF(OR(Table1[[#This Row],[Rodents]],Table1[[#This Row],[Human]],Table1[[#This Row],[Pig]]),OR(ISNUMBER(FIND("gastro",C1257)),ISNUMBER(FIND("intesti",C1257)),ISNUMBER(FIND("stomach",C1257))),"NA")</f>
        <v>NA</v>
      </c>
      <c r="AX1257" t="str">
        <f>IF(OR(Table1[[#This Row],[Rodents]],Table1[[#This Row],[Human]],Table1[[#This Row],[Pig]]),NOT(OR(AQ1257,AR1257,AS1257,AT1257,AU1257,AV1257,AW1257)),"NA")</f>
        <v>NA</v>
      </c>
      <c r="AY1257" t="b">
        <f>OR(ISNUMBER(FIND("SWCNT",C1257)),ISNUMBER(FIND("SWNT",C1257)),ISNUMBER(FIND("single-wall",C1257)),ISNUMBER(FIND("single wall",C1257)),ISNUMBER(FIND("Single wall",C1257)),ISNUMBER(FIND("Single-wall",C1257)),ISNUMBER(FIND("SWCNT",B1257)),ISNUMBER(FIND("SWNT",B1257)),ISNUMBER(FIND("single-wall",B1257)),ISNUMBER(FIND("single wall",B1257)),ISNUMBER(FIND("Single-wall",B1257)),ISNUMBER(FIND("Single wall",B1257)))</f>
        <v>0</v>
      </c>
      <c r="AZ1257" t="b">
        <f>OR(ISNUMBER(FIND("MWCNT",C1257)),ISNUMBER(FIND("MWNT",C1257)),ISNUMBER(FIND("multi-wall",C1257)),ISNUMBER(FIND("multi wall",C1257)),ISNUMBER(FIND("multiwall",C1257)),ISNUMBER(FIND("Multi-wall",C1257)),ISNUMBER(FIND("Multi wall",C1257)),ISNUMBER(FIND("Multiwall",C1257)),ISNUMBER(FIND("MWCNT",B1257)),ISNUMBER(FIND("MWNT",B1257)),ISNUMBER(FIND("multi-wall",B1257)),ISNUMBER(FIND("multi wall",B1257)),ISNUMBER(FIND("multiwall",B1257)),ISNUMBER(FIND("Multi-wall",B1257)),ISNUMBER(FIND("Multi wall",B1257)),ISNUMBER(FIND("Multiwall",B1257)),ISNUMBER(FIND("Double-wall",B1257)),ISNUMBER(FIND("Double wall",B1257)),ISNUMBER(FIND("Doublewall",B1257)),ISNUMBER(FIND("double-wall",B1257)),ISNUMBER(FIND("double wall",B1257)),ISNUMBER(FIND("doublewall",B1257)))</f>
        <v>1</v>
      </c>
      <c r="BA1257" t="b">
        <f>AND(Table1[[#This Row],[SWCNT]],Table1[[#This Row],[MWCNT]])</f>
        <v>0</v>
      </c>
      <c r="BB1257" t="b">
        <f>IF(Table1[[#This Row],[SWCNT]]=TRUE,FALSE,IF(Table1[[#This Row],[MWCNT]]=TRUE,FALSE,TRUE))</f>
        <v>0</v>
      </c>
      <c r="BC1257" s="18"/>
    </row>
    <row r="1258" spans="1:55" ht="277.5">
      <c r="A1258" t="s">
        <v>466</v>
      </c>
      <c r="B1258" s="2" t="s">
        <v>467</v>
      </c>
      <c r="C1258" s="16" t="s">
        <v>468</v>
      </c>
      <c r="D1258" s="17" t="s">
        <v>469</v>
      </c>
      <c r="E1258" s="2">
        <v>2022</v>
      </c>
      <c r="F1258" t="b">
        <f>OR(ISNUMBER(FIND("cytotoxic",C1258)),ISNUMBER(FIND("Cytotoxic",C1258)),ISNUMBER(FIND("cellular toxicity",C1258)),ISNUMBER(FIND("cell death",C1258)),ISNUMBER(FIND("viable",C1258)),ISNUMBER(FIND("phytotoxic",C1258)),ISNUMBER(FIND("acute toxicity",C1258)),ISNUMBER(FIND("MTT",C1258)),ISNUMBER(FIND("survival",C1258)),ISNUMBER(FIND("prolifer",C1258)),ISNUMBER(FIND("apoptosis",C1258)),ISNUMBER(FIND("neurotoxic",C1258)),ISNUMBER(FIND("  lysis ",C1258)),ISNUMBER(FIND("necrosis",C1258)),ISNUMBER(FIND("cellular death",C1258))*3,ISNUMBER(FIND("LDH",C1258)),ISNUMBER(FIND("Acute toxicity",C1258)))</f>
        <v>1</v>
      </c>
      <c r="G1258" t="b">
        <f>OR(ISNUMBER(FIND("genotoxic",C1258)),ISNUMBER(FIND("genotoxicity",C1258)),ISNUMBER(FIND("DNA damage",C1258)),ISNUMBER(FIND("DNA",C1258)),ISNUMBER(FIND("RNA",C1258)),ISNUMBER(FIND("mesothelioma",C1258)),ISNUMBER(FIND("carcino",C1258)),ISNUMBER(FIND("mutagen",C1258)),ISNUMBER(FIND("genetic",C1258)))</f>
        <v>0</v>
      </c>
      <c r="H1258" t="b">
        <f>OR(ISNUMBER(FIND("inflammatory",C1258)),ISNUMBER(FIND("inflamm",C1258)))</f>
        <v>0</v>
      </c>
      <c r="I1258" t="b">
        <f>OR(ISNUMBER(FIND("immune",C1258)),ISNUMBER(FIND("immunological",C1258)),ISNUMBER(FIND("interleuk",C1258)),ISNUMBER(FIND("platelet activation",C1258)),ISNUMBER(FIND("monocyte",C1258)),ISNUMBER(FIND("leukocyte",C1258)),ISNUMBER(FIND("cytokine",C1258)),ISNUMBER(FIND("CD4",C1258)),ISNUMBER(FIND("CD8",C1258)),ISNUMBER(FIND("T-cell",C1258)))</f>
        <v>0</v>
      </c>
      <c r="J1258" t="b">
        <f>OR(ISNUMBER(FIND("reactive oxygen",C1258)),ISNUMBER(FIND("ROS",C1258)),ISNUMBER(FIND("free radical",C1258)),ISNUMBER(FIND("oxidative stress",C1258)),ISNUMBER(FIND("peroxid",C1258)),ISNUMBER(FIND("oxidative",C1258)),ISNUMBER(FIND("antioxid",C1258)))</f>
        <v>0</v>
      </c>
      <c r="K1258" t="b">
        <f>OR(ISNUMBER(FIND("autophag",C1258)))</f>
        <v>0</v>
      </c>
      <c r="L1258" t="b">
        <f>OR(ISNUMBER(FIND("morpholog",C1258)))</f>
        <v>0</v>
      </c>
      <c r="M1258" t="b">
        <f>OR(ISNUMBER(FIND("fibrosis",C1258)),ISNUMBER(FIND("Fibrosis",C1258)),ISNUMBER(FIND("fibrot",C1258)))</f>
        <v>0</v>
      </c>
      <c r="N1258" t="b">
        <f>OR(ISNUMBER(FIND("offspring",C1258)),ISNUMBER(FIND("Parental",C1258)),ISNUMBER(FIND("parental",C1258)),ISNUMBER(FIND("germline",C1258)),ISNUMBER(FIND("reproduc",C1258)),ISNUMBER(FIND("embryo",C1258)))</f>
        <v>0</v>
      </c>
      <c r="O1258" t="b">
        <f>OR(ISNUMBER(FIND("metabol",C1258)),ISNUMBER(FIND("Metabol",C1258)),ISNUMBER(FIND("digest",C1258)),ISNUMBER(FIND("mitochon",C1258)))</f>
        <v>0</v>
      </c>
      <c r="P1258" t="b">
        <f>OR(ISNUMBER(FIND("ecotox",C1258)),ISNUMBER(FIND("Ecotox",B1258)),ISNUMBER(FIND("ecotox",B1258)),ISNUMBER(FIND("Ecotox",C1258)))</f>
        <v>0</v>
      </c>
      <c r="Q1258" t="b">
        <f>OR(ISNUMBER(FIND("Bioaccum",C1258)),ISNUMBER(FIND("bioaccum",C1258)),ISNUMBER(FIND("accum",C1258)))</f>
        <v>0</v>
      </c>
      <c r="R1258" t="b">
        <f>OR(ISNUMBER(FIND("Occupation",C1258)),ISNUMBER(FIND("occupation",C1258)),ISNUMBER(FIND("worker",C1258)),ISNUMBER(FIND("workforce",C1258)))</f>
        <v>0</v>
      </c>
      <c r="S1258" t="b">
        <f>NOT(OR(F1258,G1258,H1258,I1258,J1258,K1258,L1258,M1258,N1258,O1258,P1258,Q1258,R1258))</f>
        <v>0</v>
      </c>
      <c r="U1258" t="b">
        <f>OR(Table1[[#This Row],[Inflammation]],Table1[[#This Row],[Immune]])</f>
        <v>0</v>
      </c>
      <c r="V1258" t="str">
        <f>IF(OR(Table1[[#This Row],[Rodents]],Table1[[#This Row],[Human]],Table1[[#This Row],[Pig]]),OR(ISNUMBER(FIND("intratrach",C1258)),ISNUMBER(FIND("nasal ",C1258)),ISNUMBER(FIND("instill",C1258))),"NA")</f>
        <v>NA</v>
      </c>
      <c r="W1258" t="str">
        <f>IF(OR(Table1[[#This Row],[Rodents]],Table1[[#This Row],[Human]],Table1[[#This Row],[Pig]]),OR(ISNUMBER(FIND("dermal",C1258)),ISNUMBER(FIND("skin ",C1258))),"NA")</f>
        <v>NA</v>
      </c>
      <c r="X1258" t="str">
        <f>IF(OR(Table1[[#This Row],[Rodents]],Table1[[#This Row],[Human]],Table1[[#This Row],[Pig]]),OR(ISNUMBER(FIND("injected",C1258)),ISNUMBER(FIND("periton",C1258)),ISNUMBER(FIND("intrascrot",C1258))),"NA")</f>
        <v>NA</v>
      </c>
      <c r="Y1258" t="str">
        <f>IF(OR(Table1[[#This Row],[Rodents]],Table1[[#This Row],[Human]],Table1[[#This Row],[Pig]]),NOT(OR(Table1[[#This Row],[Inhaled/Intratracheal/intranasal]],Table1[[#This Row],[Dermal]],Table1[[#This Row],[Injected]])),"NA")</f>
        <v>NA</v>
      </c>
      <c r="AA1258" t="b">
        <f>OR(ISNUMBER(FIND("fish ",C1258)),ISNUMBER(FIND("Fish ",C1258)),ISNUMBER(FIND("aquatic",C1258)),ISNUMBER(FIND("daphnids",C1258)),ISNUMBER(FIND("Carcinus maenas",C1258)),ISNUMBER(FIND("Daphnia",C1258)),ISNUMBER(FIND("Ruditapes philippinarum",C1258)),ISNUMBER(FIND("daphnia",C1258)),ISNUMBER(FIND("marine",C1258)),ISNUMBER(FIND("mussel",C1258)),ISNUMBER(FIND("algae",C1258)),ISNUMBER(FIND("Donax faba",C1258)),ISNUMBER(FIND("estuarine",C1258)),ISNUMBER(FIND("snail",C1258)),ISNUMBER(FIND("Prorocentrum donghaiense",C1258)) )</f>
        <v>0</v>
      </c>
      <c r="AB1258" t="b">
        <f>OR(ISNUMBER(FIND(" rat ",C1258)),ISNUMBER(FIND(" rats ",C1258)),ISNUMBER(FIND(" Rats ",C1258)),ISNUMBER(FIND(" Rat ",C1258)),ISNUMBER(FIND(" rat.",C1258)),ISNUMBER(FIND(" rats.",C1258)),ISNUMBER(FIND("mouse",C1258)),ISNUMBER(FIND("mice",C1258)), ISNUMBER(FIND(" Mice",C1258)))</f>
        <v>0</v>
      </c>
      <c r="AC1258" t="b">
        <f>OR(ISNUMBER(FIND(" cell ",C1258)),ISNUMBER(FIND("fibroblast",C1258)),ISNUMBER(FIND("macrophage",C1258)),ISNUMBER(FIND("epithelial",C1258)),ISNUMBER(FIND("endothelial",C1258)),ISNUMBER(FIND("neuron",C1258)),ISNUMBER(FIND(" cells ",C1258)),ISNUMBER(FIND("RBC",C1258)),ISNUMBER(FIND("mitochond",C1258)),ISNUMBER(FIND("adipocyte",C1258)),ISNUMBER(FIND("osteo",C1258)),ISNUMBER(FIND("keratin",C1258)),ISNUMBER(FIND(" cell's ",C1258)),ISNUMBER(FIND("eukary",C1258)),ISNUMBER(FIND("sperm",C1258)))</f>
        <v>1</v>
      </c>
      <c r="AD1258" t="b">
        <f>OR(ISNUMBER(FIND("human",B1258)),ISNUMBER(FIND("workers",B1258)),ISNUMBER(FIND("workforces",B1258)),ISNUMBER(FIND("occupational",B1258)),ISNUMBER(FIND("Case report",B1258)),ISNUMBER(FIND("Workplaces",B1258)),ISNUMBER(FIND("worker",B1258)))</f>
        <v>0</v>
      </c>
      <c r="AE1258" t="b">
        <f>OR(ISNUMBER(FIND(" plant ",C1258)),ISNUMBER(FIND("Plant ",C1258)),ISNUMBER(FIND("tomato",C1258)),ISNUMBER(FIND("plants",C1258)),ISNUMBER(FIND("Plants",C1258)),ISNUMBER(FIND("algae",C1258)),ISNUMBER(FIND("lettuce",C1258)),ISNUMBER(FIND("green gram sprouts ",C1258)),ISNUMBER(FIND("Cucurbita pepo",C1258)),ISNUMBER(FIND("bean ",C1258)),ISNUMBER(FIND("chloroplast",C1258)),ISNUMBER(FIND("chlorophyll",C1258)),ISNUMBER(FIND("seedling",C1258)),ISNUMBER(FIND("canola",C1258)),ISNUMBER(FIND("shoot",C1258)),ISNUMBER(FIND("photosynthes",C1258)),ISNUMBER(FIND(" leaves ",C1258)),,ISNUMBER(FIND("agriculture",C1258)),ISNUMBER(FIND(" crops ",C1258)))</f>
        <v>0</v>
      </c>
      <c r="AF1258" t="b">
        <f>OR(ISNUMBER(FIND("bacteria",C1258)),ISNUMBER(FIND("Bacteria",C1258)),ISNUMBER(FIND("Bacterium",C1258)),ISNUMBER(FIND("bacterium",C1258)),ISNUMBER(FIND(" coli ",C1258)))</f>
        <v>0</v>
      </c>
      <c r="AG1258" t="b">
        <f>OR(ISNUMBER(FIND("fungi",C1258)),ISNUMBER(FIND("Fungi",C1258)),ISNUMBER(FIND("fungus",C1258)),ISNUMBER(FIND("Fungus",C1258)),ISNUMBER(FIND("mushroom",C1258)),ISNUMBER(FIND("Mushroom",C1258)),ISNUMBER(FIND(" mold ",C1258)))</f>
        <v>0</v>
      </c>
      <c r="AH1258" t="b">
        <f>OR(ISNUMBER(FIND("Pig ",C1258)),ISNUMBER(FIND("pig ",C1258)),ISNUMBER(FIND("Pigs ",C1258)),ISNUMBER(FIND("pigs ",C1258)))</f>
        <v>0</v>
      </c>
      <c r="AI1258" t="b">
        <f>OR(ISNUMBER(FIND(" C. elegans",C1258)),ISNUMBER(FIND("Caenorhabditis elegans",C1258)),ISNUMBER(FIND("earthworms",C1258)),ISNUMBER(FIND(" Ficopomatus enigmaticus",C1258)),ISNUMBER(FIND("larva",C1258)),ISNUMBER(FIND("Lumbriculus variegatus",C1258)),ISNUMBER(FIND("nematode",C1258)))</f>
        <v>0</v>
      </c>
      <c r="AJ1258" t="b">
        <f>NOT(OR(AA1258,AB1258,AC1258,AD1258,AE1258,AF1258,AG1258,AH1258,AI1258))</f>
        <v>0</v>
      </c>
      <c r="AL1258" t="b">
        <f>OR(AA1258,AB1258,AD1258,AE1258,AF1258,AG1258,AH1258,AI1258)</f>
        <v>0</v>
      </c>
      <c r="AM1258" t="b">
        <f>IF(Table1[[#This Row],[In vivo?]],IF(Table1[[#This Row],[Cell]],FALSE,TRUE),FALSE)</f>
        <v>0</v>
      </c>
      <c r="AN1258" t="b">
        <f>AND(AC1258,AL1258)</f>
        <v>0</v>
      </c>
      <c r="AO1258" t="b">
        <f>IF(Table1[[#This Row],[Cell]],IF(Table1[[#This Row],[In vivo?]],FALSE,TRUE),FALSE)</f>
        <v>1</v>
      </c>
      <c r="AP1258" t="b">
        <f>NOT(OR(Table1[[#This Row],[In vivo?]],Table1[[#This Row],[Only in Cell]]))</f>
        <v>0</v>
      </c>
      <c r="AQ1258" t="str">
        <f>IF(OR(Table1[[#This Row],[Rodents]],Table1[[#This Row],[Human]],Table1[[#This Row],[Pig]]),OR(ISNUMBER(FIND("pulmonary",C1258)),ISNUMBER(FIND("lung",C1258))),"NA")</f>
        <v>NA</v>
      </c>
      <c r="AR1258" t="str">
        <f>IF(OR(Table1[[#This Row],[Rodents]],Table1[[#This Row],[Human]],Table1[[#This Row],[Pig]]),OR(ISNUMBER(FIND("skin",C1258)),ISNUMBER(FIND("dermal",C1258))),"NA")</f>
        <v>NA</v>
      </c>
      <c r="AS1258" t="str">
        <f>IF(OR(Table1[[#This Row],[Rodents]],Table1[[#This Row],[Human]],Table1[[#This Row],[Pig]]),OR(ISNUMBER(FIND("liver",C1258)),ISNUMBER(FIND("hepat",C1258))),"NA")</f>
        <v>NA</v>
      </c>
      <c r="AT1258" t="str">
        <f>IF(OR(Table1[[#This Row],[Rodents]],Table1[[#This Row],[Human]],Table1[[#This Row],[Pig]]),OR(ISNUMBER(FIND("kidney",C1258)),ISNUMBER(FIND("neph",C1258))),"NA")</f>
        <v>NA</v>
      </c>
      <c r="AU1258" t="str">
        <f>IF(OR(Table1[[#This Row],[Rodents]],Table1[[#This Row],[Human]],Table1[[#This Row],[Pig]]),OR(ISNUMBER(FIND("brain",C1258)),ISNUMBER(FIND("neur",C1258)),ISNUMBER(FIND("nerv",C1258))),"NA")</f>
        <v>NA</v>
      </c>
      <c r="AV1258" t="str">
        <f>IF(OR(Table1[[#This Row],[Rodents]],Table1[[#This Row],[Human]],Table1[[#This Row],[Pig]]),OR(ISNUMBER(FIND("heart",C1258)),ISNUMBER(FIND("cardi",C1258))),"NA")</f>
        <v>NA</v>
      </c>
      <c r="AW1258" t="str">
        <f>IF(OR(Table1[[#This Row],[Rodents]],Table1[[#This Row],[Human]],Table1[[#This Row],[Pig]]),OR(ISNUMBER(FIND("gastro",C1258)),ISNUMBER(FIND("intesti",C1258)),ISNUMBER(FIND("stomach",C1258))),"NA")</f>
        <v>NA</v>
      </c>
      <c r="AX1258" t="str">
        <f>IF(OR(Table1[[#This Row],[Rodents]],Table1[[#This Row],[Human]],Table1[[#This Row],[Pig]]),NOT(OR(AQ1258,AR1258,AS1258,AT1258,AU1258,AV1258,AW1258)),"NA")</f>
        <v>NA</v>
      </c>
      <c r="AY1258" t="b">
        <f>OR(ISNUMBER(FIND("SWCNT",C1258)),ISNUMBER(FIND("SWNT",C1258)),ISNUMBER(FIND("single-wall",C1258)),ISNUMBER(FIND("single wall",C1258)),ISNUMBER(FIND("Single wall",C1258)),ISNUMBER(FIND("Single-wall",C1258)),ISNUMBER(FIND("SWCNT",B1258)),ISNUMBER(FIND("SWNT",B1258)),ISNUMBER(FIND("single-wall",B1258)),ISNUMBER(FIND("single wall",B1258)),ISNUMBER(FIND("Single-wall",B1258)),ISNUMBER(FIND("Single wall",B1258)))</f>
        <v>1</v>
      </c>
      <c r="AZ1258" t="b">
        <f>OR(ISNUMBER(FIND("MWCNT",C1258)),ISNUMBER(FIND("MWNT",C1258)),ISNUMBER(FIND("multi-wall",C1258)),ISNUMBER(FIND("multi wall",C1258)),ISNUMBER(FIND("multiwall",C1258)),ISNUMBER(FIND("Multi-wall",C1258)),ISNUMBER(FIND("Multi wall",C1258)),ISNUMBER(FIND("Multiwall",C1258)),ISNUMBER(FIND("MWCNT",B1258)),ISNUMBER(FIND("MWNT",B1258)),ISNUMBER(FIND("multi-wall",B1258)),ISNUMBER(FIND("multi wall",B1258)),ISNUMBER(FIND("multiwall",B1258)),ISNUMBER(FIND("Multi-wall",B1258)),ISNUMBER(FIND("Multi wall",B1258)),ISNUMBER(FIND("Multiwall",B1258)),ISNUMBER(FIND("Double-wall",B1258)),ISNUMBER(FIND("Double wall",B1258)),ISNUMBER(FIND("Doublewall",B1258)),ISNUMBER(FIND("double-wall",B1258)),ISNUMBER(FIND("double wall",B1258)),ISNUMBER(FIND("doublewall",B1258)))</f>
        <v>0</v>
      </c>
      <c r="BA1258" t="b">
        <f>AND(Table1[[#This Row],[SWCNT]],Table1[[#This Row],[MWCNT]])</f>
        <v>0</v>
      </c>
      <c r="BB1258" t="b">
        <f>IF(Table1[[#This Row],[SWCNT]]=TRUE,FALSE,IF(Table1[[#This Row],[MWCNT]]=TRUE,FALSE,TRUE))</f>
        <v>0</v>
      </c>
      <c r="BC1258" s="18"/>
    </row>
    <row r="1259" spans="1:55" ht="222">
      <c r="A1259" t="s">
        <v>470</v>
      </c>
      <c r="B1259" s="2" t="s">
        <v>471</v>
      </c>
      <c r="C1259" s="16" t="s">
        <v>472</v>
      </c>
      <c r="D1259" s="17" t="s">
        <v>68</v>
      </c>
      <c r="E1259" s="2">
        <v>2022</v>
      </c>
      <c r="F1259" t="b">
        <f>OR(ISNUMBER(FIND("cytotoxic",C1259)),ISNUMBER(FIND("Cytotoxic",C1259)),ISNUMBER(FIND("cellular toxicity",C1259)),ISNUMBER(FIND("cell death",C1259)),ISNUMBER(FIND("viable",C1259)),ISNUMBER(FIND("phytotoxic",C1259)),ISNUMBER(FIND("acute toxicity",C1259)),ISNUMBER(FIND("MTT",C1259)),ISNUMBER(FIND("survival",C1259)),ISNUMBER(FIND("prolifer",C1259)),ISNUMBER(FIND("apoptosis",C1259)),ISNUMBER(FIND("neurotoxic",C1259)),ISNUMBER(FIND("  lysis ",C1259)),ISNUMBER(FIND("necrosis",C1259)),ISNUMBER(FIND("cellular death",C1259))*3,ISNUMBER(FIND("LDH",C1259)),ISNUMBER(FIND("Acute toxicity",C1259)))</f>
        <v>0</v>
      </c>
      <c r="G1259" t="b">
        <f>OR(ISNUMBER(FIND("genotoxic",C1259)),ISNUMBER(FIND("genotoxicity",C1259)),ISNUMBER(FIND("DNA damage",C1259)),ISNUMBER(FIND("DNA",C1259)),ISNUMBER(FIND("RNA",C1259)),ISNUMBER(FIND("mesothelioma",C1259)),ISNUMBER(FIND("carcino",C1259)),ISNUMBER(FIND("mutagen",C1259)),ISNUMBER(FIND("genetic",C1259)))</f>
        <v>0</v>
      </c>
      <c r="H1259" t="b">
        <f>OR(ISNUMBER(FIND("inflammatory",C1259)),ISNUMBER(FIND("inflamm",C1259)))</f>
        <v>0</v>
      </c>
      <c r="I1259" t="b">
        <f>OR(ISNUMBER(FIND("immune",C1259)),ISNUMBER(FIND("immunological",C1259)),ISNUMBER(FIND("interleuk",C1259)),ISNUMBER(FIND("platelet activation",C1259)),ISNUMBER(FIND("monocyte",C1259)),ISNUMBER(FIND("leukocyte",C1259)),ISNUMBER(FIND("cytokine",C1259)),ISNUMBER(FIND("CD4",C1259)),ISNUMBER(FIND("CD8",C1259)),ISNUMBER(FIND("T-cell",C1259)))</f>
        <v>0</v>
      </c>
      <c r="J1259" t="b">
        <f>OR(ISNUMBER(FIND("reactive oxygen",C1259)),ISNUMBER(FIND("ROS",C1259)),ISNUMBER(FIND("free radical",C1259)),ISNUMBER(FIND("oxidative stress",C1259)),ISNUMBER(FIND("peroxid",C1259)),ISNUMBER(FIND("oxidative",C1259)),ISNUMBER(FIND("antioxid",C1259)))</f>
        <v>1</v>
      </c>
      <c r="K1259" t="b">
        <f>OR(ISNUMBER(FIND("autophag",C1259)))</f>
        <v>0</v>
      </c>
      <c r="L1259" t="b">
        <f>OR(ISNUMBER(FIND("morpholog",C1259)))</f>
        <v>0</v>
      </c>
      <c r="M1259" t="b">
        <f>OR(ISNUMBER(FIND("fibrosis",C1259)),ISNUMBER(FIND("Fibrosis",C1259)),ISNUMBER(FIND("fibrot",C1259)))</f>
        <v>0</v>
      </c>
      <c r="N1259" t="b">
        <f>OR(ISNUMBER(FIND("offspring",C1259)),ISNUMBER(FIND("Parental",C1259)),ISNUMBER(FIND("parental",C1259)),ISNUMBER(FIND("germline",C1259)),ISNUMBER(FIND("reproduc",C1259)),ISNUMBER(FIND("embryo",C1259)))</f>
        <v>0</v>
      </c>
      <c r="O1259" t="b">
        <f>OR(ISNUMBER(FIND("metabol",C1259)),ISNUMBER(FIND("Metabol",C1259)),ISNUMBER(FIND("digest",C1259)),ISNUMBER(FIND("mitochon",C1259)))</f>
        <v>0</v>
      </c>
      <c r="P1259" t="b">
        <f>OR(ISNUMBER(FIND("ecotox",C1259)),ISNUMBER(FIND("Ecotox",B1259)),ISNUMBER(FIND("ecotox",B1259)),ISNUMBER(FIND("Ecotox",C1259)))</f>
        <v>0</v>
      </c>
      <c r="Q1259" t="b">
        <f>OR(ISNUMBER(FIND("Bioaccum",C1259)),ISNUMBER(FIND("bioaccum",C1259)),ISNUMBER(FIND("accum",C1259)))</f>
        <v>0</v>
      </c>
      <c r="R1259" t="b">
        <f>OR(ISNUMBER(FIND("Occupation",C1259)),ISNUMBER(FIND("occupation",C1259)),ISNUMBER(FIND("worker",C1259)),ISNUMBER(FIND("workforce",C1259)))</f>
        <v>0</v>
      </c>
      <c r="S1259" t="b">
        <f>NOT(OR(F1259,G1259,H1259,I1259,J1259,K1259,L1259,M1259,N1259,O1259,P1259,Q1259,R1259))</f>
        <v>0</v>
      </c>
      <c r="U1259" t="b">
        <f>OR(Table1[[#This Row],[Inflammation]],Table1[[#This Row],[Immune]])</f>
        <v>0</v>
      </c>
      <c r="V1259" t="str">
        <f>IF(OR(Table1[[#This Row],[Rodents]],Table1[[#This Row],[Human]],Table1[[#This Row],[Pig]]),OR(ISNUMBER(FIND("intratrach",C1259)),ISNUMBER(FIND("nasal ",C1259)),ISNUMBER(FIND("instill",C1259))),"NA")</f>
        <v>NA</v>
      </c>
      <c r="W1259" t="str">
        <f>IF(OR(Table1[[#This Row],[Rodents]],Table1[[#This Row],[Human]],Table1[[#This Row],[Pig]]),OR(ISNUMBER(FIND("dermal",C1259)),ISNUMBER(FIND("skin ",C1259))),"NA")</f>
        <v>NA</v>
      </c>
      <c r="X1259" t="str">
        <f>IF(OR(Table1[[#This Row],[Rodents]],Table1[[#This Row],[Human]],Table1[[#This Row],[Pig]]),OR(ISNUMBER(FIND("injected",C1259)),ISNUMBER(FIND("periton",C1259)),ISNUMBER(FIND("intrascrot",C1259))),"NA")</f>
        <v>NA</v>
      </c>
      <c r="Y1259" t="str">
        <f>IF(OR(Table1[[#This Row],[Rodents]],Table1[[#This Row],[Human]],Table1[[#This Row],[Pig]]),NOT(OR(Table1[[#This Row],[Inhaled/Intratracheal/intranasal]],Table1[[#This Row],[Dermal]],Table1[[#This Row],[Injected]])),"NA")</f>
        <v>NA</v>
      </c>
      <c r="AA1259" t="b">
        <f>OR(ISNUMBER(FIND("fish ",C1259)),ISNUMBER(FIND("Fish ",C1259)),ISNUMBER(FIND("aquatic",C1259)),ISNUMBER(FIND("daphnids",C1259)),ISNUMBER(FIND("Carcinus maenas",C1259)),ISNUMBER(FIND("Daphnia",C1259)),ISNUMBER(FIND("Ruditapes philippinarum",C1259)),ISNUMBER(FIND("daphnia",C1259)),ISNUMBER(FIND("marine",C1259)),ISNUMBER(FIND("mussel",C1259)),ISNUMBER(FIND("algae",C1259)),ISNUMBER(FIND("Donax faba",C1259)),ISNUMBER(FIND("estuarine",C1259)),ISNUMBER(FIND("snail",C1259)),ISNUMBER(FIND("Prorocentrum donghaiense",C1259)) )</f>
        <v>0</v>
      </c>
      <c r="AB1259" t="b">
        <f>OR(ISNUMBER(FIND(" rat ",C1259)),ISNUMBER(FIND(" rats ",C1259)),ISNUMBER(FIND(" Rats ",C1259)),ISNUMBER(FIND(" Rat ",C1259)),ISNUMBER(FIND(" rat.",C1259)),ISNUMBER(FIND(" rats.",C1259)),ISNUMBER(FIND("mouse",C1259)),ISNUMBER(FIND("mice",C1259)), ISNUMBER(FIND(" Mice",C1259)))</f>
        <v>0</v>
      </c>
      <c r="AC1259" t="b">
        <f>OR(ISNUMBER(FIND(" cell ",C1259)),ISNUMBER(FIND("fibroblast",C1259)),ISNUMBER(FIND("macrophage",C1259)),ISNUMBER(FIND("epithelial",C1259)),ISNUMBER(FIND("endothelial",C1259)),ISNUMBER(FIND("neuron",C1259)),ISNUMBER(FIND(" cells ",C1259)),ISNUMBER(FIND("RBC",C1259)),ISNUMBER(FIND("mitochond",C1259)),ISNUMBER(FIND("adipocyte",C1259)),ISNUMBER(FIND("osteo",C1259)),ISNUMBER(FIND("keratin",C1259)),ISNUMBER(FIND(" cell's ",C1259)),ISNUMBER(FIND("eukary",C1259)),ISNUMBER(FIND("sperm",C1259)))</f>
        <v>0</v>
      </c>
      <c r="AD1259" t="b">
        <f>OR(ISNUMBER(FIND("human",B1259)),ISNUMBER(FIND("workers",B1259)),ISNUMBER(FIND("workforces",B1259)),ISNUMBER(FIND("occupational",B1259)),ISNUMBER(FIND("Case report",B1259)),ISNUMBER(FIND("Workplaces",B1259)),ISNUMBER(FIND("worker",B1259)))</f>
        <v>0</v>
      </c>
      <c r="AE1259" t="b">
        <f>OR(ISNUMBER(FIND(" plant ",C1259)),ISNUMBER(FIND("Plant ",C1259)),ISNUMBER(FIND("tomato",C1259)),ISNUMBER(FIND("plants",C1259)),ISNUMBER(FIND("Plants",C1259)),ISNUMBER(FIND("algae",C1259)),ISNUMBER(FIND("lettuce",C1259)),ISNUMBER(FIND("green gram sprouts ",C1259)),ISNUMBER(FIND("Cucurbita pepo",C1259)),ISNUMBER(FIND("bean ",C1259)),ISNUMBER(FIND("chloroplast",C1259)),ISNUMBER(FIND("chlorophyll",C1259)),ISNUMBER(FIND("seedling",C1259)),ISNUMBER(FIND("canola",C1259)),ISNUMBER(FIND("shoot",C1259)),ISNUMBER(FIND("photosynthes",C1259)),ISNUMBER(FIND(" leaves ",C1259)),,ISNUMBER(FIND("agriculture",C1259)),ISNUMBER(FIND(" crops ",C1259)))</f>
        <v>1</v>
      </c>
      <c r="AF1259" t="b">
        <f>OR(ISNUMBER(FIND("bacteria",C1259)),ISNUMBER(FIND("Bacteria",C1259)),ISNUMBER(FIND("Bacterium",C1259)),ISNUMBER(FIND("bacterium",C1259)),ISNUMBER(FIND(" coli ",C1259)))</f>
        <v>0</v>
      </c>
      <c r="AG1259" t="b">
        <f>OR(ISNUMBER(FIND("fungi",C1259)),ISNUMBER(FIND("Fungi",C1259)),ISNUMBER(FIND("fungus",C1259)),ISNUMBER(FIND("Fungus",C1259)),ISNUMBER(FIND("mushroom",C1259)),ISNUMBER(FIND("Mushroom",C1259)),ISNUMBER(FIND(" mold ",C1259)))</f>
        <v>0</v>
      </c>
      <c r="AH1259" t="b">
        <f>OR(ISNUMBER(FIND("Pig ",C1259)),ISNUMBER(FIND("pig ",C1259)),ISNUMBER(FIND("Pigs ",C1259)),ISNUMBER(FIND("pigs ",C1259)))</f>
        <v>0</v>
      </c>
      <c r="AI1259" t="b">
        <f>OR(ISNUMBER(FIND(" C. elegans",C1259)),ISNUMBER(FIND("Caenorhabditis elegans",C1259)),ISNUMBER(FIND("earthworms",C1259)),ISNUMBER(FIND(" Ficopomatus enigmaticus",C1259)),ISNUMBER(FIND("larva",C1259)),ISNUMBER(FIND("Lumbriculus variegatus",C1259)),ISNUMBER(FIND("nematode",C1259)))</f>
        <v>0</v>
      </c>
      <c r="AJ1259" t="b">
        <f>NOT(OR(AA1259,AB1259,AC1259,AD1259,AE1259,AF1259,AG1259,AH1259,AI1259))</f>
        <v>0</v>
      </c>
      <c r="AL1259" t="b">
        <f>OR(AA1259,AB1259,AD1259,AE1259,AF1259,AG1259,AH1259,AI1259)</f>
        <v>1</v>
      </c>
      <c r="AM1259" t="b">
        <f>IF(Table1[[#This Row],[In vivo?]],IF(Table1[[#This Row],[Cell]],FALSE,TRUE),FALSE)</f>
        <v>1</v>
      </c>
      <c r="AN1259" t="b">
        <f>AND(AC1259,AL1259)</f>
        <v>0</v>
      </c>
      <c r="AO1259" t="b">
        <f>IF(Table1[[#This Row],[Cell]],IF(Table1[[#This Row],[In vivo?]],FALSE,TRUE),FALSE)</f>
        <v>0</v>
      </c>
      <c r="AP1259" t="b">
        <f>NOT(OR(Table1[[#This Row],[In vivo?]],Table1[[#This Row],[Only in Cell]]))</f>
        <v>0</v>
      </c>
      <c r="AQ1259" t="str">
        <f>IF(OR(Table1[[#This Row],[Rodents]],Table1[[#This Row],[Human]],Table1[[#This Row],[Pig]]),OR(ISNUMBER(FIND("pulmonary",C1259)),ISNUMBER(FIND("lung",C1259))),"NA")</f>
        <v>NA</v>
      </c>
      <c r="AR1259" t="str">
        <f>IF(OR(Table1[[#This Row],[Rodents]],Table1[[#This Row],[Human]],Table1[[#This Row],[Pig]]),OR(ISNUMBER(FIND("skin",C1259)),ISNUMBER(FIND("dermal",C1259))),"NA")</f>
        <v>NA</v>
      </c>
      <c r="AS1259" t="str">
        <f>IF(OR(Table1[[#This Row],[Rodents]],Table1[[#This Row],[Human]],Table1[[#This Row],[Pig]]),OR(ISNUMBER(FIND("liver",C1259)),ISNUMBER(FIND("hepat",C1259))),"NA")</f>
        <v>NA</v>
      </c>
      <c r="AT1259" t="str">
        <f>IF(OR(Table1[[#This Row],[Rodents]],Table1[[#This Row],[Human]],Table1[[#This Row],[Pig]]),OR(ISNUMBER(FIND("kidney",C1259)),ISNUMBER(FIND("neph",C1259))),"NA")</f>
        <v>NA</v>
      </c>
      <c r="AU1259" t="str">
        <f>IF(OR(Table1[[#This Row],[Rodents]],Table1[[#This Row],[Human]],Table1[[#This Row],[Pig]]),OR(ISNUMBER(FIND("brain",C1259)),ISNUMBER(FIND("neur",C1259)),ISNUMBER(FIND("nerv",C1259))),"NA")</f>
        <v>NA</v>
      </c>
      <c r="AV1259" t="str">
        <f>IF(OR(Table1[[#This Row],[Rodents]],Table1[[#This Row],[Human]],Table1[[#This Row],[Pig]]),OR(ISNUMBER(FIND("heart",C1259)),ISNUMBER(FIND("cardi",C1259))),"NA")</f>
        <v>NA</v>
      </c>
      <c r="AW1259" t="str">
        <f>IF(OR(Table1[[#This Row],[Rodents]],Table1[[#This Row],[Human]],Table1[[#This Row],[Pig]]),OR(ISNUMBER(FIND("gastro",C1259)),ISNUMBER(FIND("intesti",C1259)),ISNUMBER(FIND("stomach",C1259))),"NA")</f>
        <v>NA</v>
      </c>
      <c r="AX1259" t="str">
        <f>IF(OR(Table1[[#This Row],[Rodents]],Table1[[#This Row],[Human]],Table1[[#This Row],[Pig]]),NOT(OR(AQ1259,AR1259,AS1259,AT1259,AU1259,AV1259,AW1259)),"NA")</f>
        <v>NA</v>
      </c>
      <c r="AY1259" t="b">
        <f>OR(ISNUMBER(FIND("SWCNT",C1259)),ISNUMBER(FIND("SWNT",C1259)),ISNUMBER(FIND("single-wall",C1259)),ISNUMBER(FIND("single wall",C1259)),ISNUMBER(FIND("Single wall",C1259)),ISNUMBER(FIND("Single-wall",C1259)),ISNUMBER(FIND("SWCNT",B1259)),ISNUMBER(FIND("SWNT",B1259)),ISNUMBER(FIND("single-wall",B1259)),ISNUMBER(FIND("single wall",B1259)),ISNUMBER(FIND("Single-wall",B1259)),ISNUMBER(FIND("Single wall",B1259)))</f>
        <v>0</v>
      </c>
      <c r="AZ1259" t="b">
        <f>OR(ISNUMBER(FIND("MWCNT",C1259)),ISNUMBER(FIND("MWNT",C1259)),ISNUMBER(FIND("multi-wall",C1259)),ISNUMBER(FIND("multi wall",C1259)),ISNUMBER(FIND("multiwall",C1259)),ISNUMBER(FIND("Multi-wall",C1259)),ISNUMBER(FIND("Multi wall",C1259)),ISNUMBER(FIND("Multiwall",C1259)),ISNUMBER(FIND("MWCNT",B1259)),ISNUMBER(FIND("MWNT",B1259)),ISNUMBER(FIND("multi-wall",B1259)),ISNUMBER(FIND("multi wall",B1259)),ISNUMBER(FIND("multiwall",B1259)),ISNUMBER(FIND("Multi-wall",B1259)),ISNUMBER(FIND("Multi wall",B1259)),ISNUMBER(FIND("Multiwall",B1259)),ISNUMBER(FIND("Double-wall",B1259)),ISNUMBER(FIND("Double wall",B1259)),ISNUMBER(FIND("Doublewall",B1259)),ISNUMBER(FIND("double-wall",B1259)),ISNUMBER(FIND("double wall",B1259)),ISNUMBER(FIND("doublewall",B1259)))</f>
        <v>1</v>
      </c>
      <c r="BA1259" t="b">
        <f>AND(Table1[[#This Row],[SWCNT]],Table1[[#This Row],[MWCNT]])</f>
        <v>0</v>
      </c>
      <c r="BB1259" t="b">
        <f>IF(Table1[[#This Row],[SWCNT]]=TRUE,FALSE,IF(Table1[[#This Row],[MWCNT]]=TRUE,FALSE,TRUE))</f>
        <v>0</v>
      </c>
      <c r="BC1259" s="18"/>
    </row>
    <row r="1260" spans="1:55" ht="203.5">
      <c r="A1260" t="s">
        <v>476</v>
      </c>
      <c r="B1260" s="2" t="s">
        <v>477</v>
      </c>
      <c r="C1260" s="16" t="s">
        <v>478</v>
      </c>
      <c r="D1260" s="17" t="s">
        <v>375</v>
      </c>
      <c r="E1260" s="2">
        <v>2021</v>
      </c>
      <c r="F1260" t="b">
        <f>OR(ISNUMBER(FIND("cytotoxic",C1260)),ISNUMBER(FIND("Cytotoxic",C1260)),ISNUMBER(FIND("cellular toxicity",C1260)),ISNUMBER(FIND("cell death",C1260)),ISNUMBER(FIND("viable",C1260)),ISNUMBER(FIND("phytotoxic",C1260)),ISNUMBER(FIND("acute toxicity",C1260)),ISNUMBER(FIND("MTT",C1260)),ISNUMBER(FIND("survival",C1260)),ISNUMBER(FIND("prolifer",C1260)),ISNUMBER(FIND("apoptosis",C1260)),ISNUMBER(FIND("neurotoxic",C1260)),ISNUMBER(FIND("  lysis ",C1260)),ISNUMBER(FIND("necrosis",C1260)),ISNUMBER(FIND("cellular death",C1260))*3,ISNUMBER(FIND("LDH",C1260)),ISNUMBER(FIND("Acute toxicity",C1260)))</f>
        <v>1</v>
      </c>
      <c r="G1260" t="b">
        <f>OR(ISNUMBER(FIND("genotoxic",C1260)),ISNUMBER(FIND("genotoxicity",C1260)),ISNUMBER(FIND("DNA damage",C1260)),ISNUMBER(FIND("DNA",C1260)),ISNUMBER(FIND("RNA",C1260)),ISNUMBER(FIND("mesothelioma",C1260)),ISNUMBER(FIND("carcino",C1260)),ISNUMBER(FIND("mutagen",C1260)),ISNUMBER(FIND("genetic",C1260)))</f>
        <v>0</v>
      </c>
      <c r="H1260" t="b">
        <f>OR(ISNUMBER(FIND("inflammatory",C1260)),ISNUMBER(FIND("inflamm",C1260)))</f>
        <v>0</v>
      </c>
      <c r="I1260" t="b">
        <f>OR(ISNUMBER(FIND("immune",C1260)),ISNUMBER(FIND("immunological",C1260)),ISNUMBER(FIND("interleuk",C1260)),ISNUMBER(FIND("platelet activation",C1260)),ISNUMBER(FIND("monocyte",C1260)),ISNUMBER(FIND("leukocyte",C1260)),ISNUMBER(FIND("cytokine",C1260)),ISNUMBER(FIND("CD4",C1260)),ISNUMBER(FIND("CD8",C1260)),ISNUMBER(FIND("T-cell",C1260)))</f>
        <v>0</v>
      </c>
      <c r="J1260" t="b">
        <f>OR(ISNUMBER(FIND("reactive oxygen",C1260)),ISNUMBER(FIND("ROS",C1260)),ISNUMBER(FIND("free radical",C1260)),ISNUMBER(FIND("oxidative stress",C1260)),ISNUMBER(FIND("peroxid",C1260)),ISNUMBER(FIND("oxidative",C1260)),ISNUMBER(FIND("antioxid",C1260)))</f>
        <v>1</v>
      </c>
      <c r="K1260" t="b">
        <f>OR(ISNUMBER(FIND("autophag",C1260)))</f>
        <v>1</v>
      </c>
      <c r="L1260" t="b">
        <f>OR(ISNUMBER(FIND("morpholog",C1260)))</f>
        <v>0</v>
      </c>
      <c r="M1260" t="b">
        <f>OR(ISNUMBER(FIND("fibrosis",C1260)),ISNUMBER(FIND("Fibrosis",C1260)),ISNUMBER(FIND("fibrot",C1260)))</f>
        <v>0</v>
      </c>
      <c r="N1260" t="b">
        <f>OR(ISNUMBER(FIND("offspring",C1260)),ISNUMBER(FIND("Parental",C1260)),ISNUMBER(FIND("parental",C1260)),ISNUMBER(FIND("germline",C1260)),ISNUMBER(FIND("reproduc",C1260)),ISNUMBER(FIND("embryo",C1260)))</f>
        <v>0</v>
      </c>
      <c r="O1260" t="b">
        <f>OR(ISNUMBER(FIND("metabol",C1260)),ISNUMBER(FIND("Metabol",C1260)),ISNUMBER(FIND("digest",C1260)),ISNUMBER(FIND("mitochon",C1260)))</f>
        <v>1</v>
      </c>
      <c r="P1260" t="b">
        <f>OR(ISNUMBER(FIND("ecotox",C1260)),ISNUMBER(FIND("Ecotox",B1260)),ISNUMBER(FIND("ecotox",B1260)),ISNUMBER(FIND("Ecotox",C1260)))</f>
        <v>0</v>
      </c>
      <c r="Q1260" t="b">
        <f>OR(ISNUMBER(FIND("Bioaccum",C1260)),ISNUMBER(FIND("bioaccum",C1260)),ISNUMBER(FIND("accum",C1260)))</f>
        <v>0</v>
      </c>
      <c r="R1260" t="b">
        <f>OR(ISNUMBER(FIND("Occupation",C1260)),ISNUMBER(FIND("occupation",C1260)),ISNUMBER(FIND("worker",C1260)),ISNUMBER(FIND("workforce",C1260)))</f>
        <v>0</v>
      </c>
      <c r="S1260" t="b">
        <f>NOT(OR(F1260,G1260,H1260,I1260,J1260,K1260,L1260,M1260,N1260,O1260,P1260,Q1260,R1260))</f>
        <v>0</v>
      </c>
      <c r="U1260" t="b">
        <f>OR(Table1[[#This Row],[Inflammation]],Table1[[#This Row],[Immune]])</f>
        <v>0</v>
      </c>
      <c r="V1260" t="b">
        <f>IF(OR(Table1[[#This Row],[Rodents]],Table1[[#This Row],[Human]],Table1[[#This Row],[Pig]]),OR(ISNUMBER(FIND("intratrach",C1260)),ISNUMBER(FIND("nasal ",C1260)),ISNUMBER(FIND("instill",C1260))),"NA")</f>
        <v>0</v>
      </c>
      <c r="W1260" t="b">
        <f>IF(OR(Table1[[#This Row],[Rodents]],Table1[[#This Row],[Human]],Table1[[#This Row],[Pig]]),OR(ISNUMBER(FIND("dermal",C1260)),ISNUMBER(FIND("skin ",C1260))),"NA")</f>
        <v>0</v>
      </c>
      <c r="X1260" t="b">
        <f>IF(OR(Table1[[#This Row],[Rodents]],Table1[[#This Row],[Human]],Table1[[#This Row],[Pig]]),OR(ISNUMBER(FIND("injected",C1260)),ISNUMBER(FIND("periton",C1260)),ISNUMBER(FIND("intrascrot",C1260))),"NA")</f>
        <v>0</v>
      </c>
      <c r="Y1260" t="b">
        <f>IF(OR(Table1[[#This Row],[Rodents]],Table1[[#This Row],[Human]],Table1[[#This Row],[Pig]]),NOT(OR(Table1[[#This Row],[Inhaled/Intratracheal/intranasal]],Table1[[#This Row],[Dermal]],Table1[[#This Row],[Injected]])),"NA")</f>
        <v>1</v>
      </c>
      <c r="AA1260" t="b">
        <f>OR(ISNUMBER(FIND("fish ",C1260)),ISNUMBER(FIND("Fish ",C1260)),ISNUMBER(FIND("aquatic",C1260)),ISNUMBER(FIND("daphnids",C1260)),ISNUMBER(FIND("Carcinus maenas",C1260)),ISNUMBER(FIND("Daphnia",C1260)),ISNUMBER(FIND("Ruditapes philippinarum",C1260)),ISNUMBER(FIND("daphnia",C1260)),ISNUMBER(FIND("marine",C1260)),ISNUMBER(FIND("mussel",C1260)),ISNUMBER(FIND("algae",C1260)),ISNUMBER(FIND("Donax faba",C1260)),ISNUMBER(FIND("estuarine",C1260)),ISNUMBER(FIND("snail",C1260)),ISNUMBER(FIND("Prorocentrum donghaiense",C1260)) )</f>
        <v>0</v>
      </c>
      <c r="AB1260" t="b">
        <f>OR(ISNUMBER(FIND(" rat ",C1260)),ISNUMBER(FIND(" rats ",C1260)),ISNUMBER(FIND(" Rats ",C1260)),ISNUMBER(FIND(" Rat ",C1260)),ISNUMBER(FIND(" rat.",C1260)),ISNUMBER(FIND(" rats.",C1260)),ISNUMBER(FIND("mouse",C1260)),ISNUMBER(FIND("mice",C1260)), ISNUMBER(FIND(" Mice",C1260)))</f>
        <v>1</v>
      </c>
      <c r="AC1260" t="b">
        <f>OR(ISNUMBER(FIND(" cell ",C1260)),ISNUMBER(FIND("fibroblast",C1260)),ISNUMBER(FIND("macrophage",C1260)),ISNUMBER(FIND("epithelial",C1260)),ISNUMBER(FIND("endothelial",C1260)),ISNUMBER(FIND("neuron",C1260)),ISNUMBER(FIND(" cells ",C1260)),ISNUMBER(FIND("RBC",C1260)),ISNUMBER(FIND("mitochond",C1260)),ISNUMBER(FIND("adipocyte",C1260)),ISNUMBER(FIND("osteo",C1260)),ISNUMBER(FIND("keratin",C1260)),ISNUMBER(FIND(" cell's ",C1260)),ISNUMBER(FIND("eukary",C1260)),ISNUMBER(FIND("sperm",C1260)))</f>
        <v>1</v>
      </c>
      <c r="AD1260" t="b">
        <f>OR(ISNUMBER(FIND("human",B1260)),ISNUMBER(FIND("workers",B1260)),ISNUMBER(FIND("workforces",B1260)),ISNUMBER(FIND("occupational",B1260)),ISNUMBER(FIND("Case report",B1260)),ISNUMBER(FIND("Workplaces",B1260)),ISNUMBER(FIND("worker",B1260)))</f>
        <v>0</v>
      </c>
      <c r="AE1260" t="b">
        <f>OR(ISNUMBER(FIND(" plant ",C1260)),ISNUMBER(FIND("Plant ",C1260)),ISNUMBER(FIND("tomato",C1260)),ISNUMBER(FIND("plants",C1260)),ISNUMBER(FIND("Plants",C1260)),ISNUMBER(FIND("algae",C1260)),ISNUMBER(FIND("lettuce",C1260)),ISNUMBER(FIND("green gram sprouts ",C1260)),ISNUMBER(FIND("Cucurbita pepo",C1260)),ISNUMBER(FIND("bean ",C1260)),ISNUMBER(FIND("chloroplast",C1260)),ISNUMBER(FIND("chlorophyll",C1260)),ISNUMBER(FIND("seedling",C1260)),ISNUMBER(FIND("canola",C1260)),ISNUMBER(FIND("shoot",C1260)),ISNUMBER(FIND("photosynthes",C1260)),ISNUMBER(FIND(" leaves ",C1260)),,ISNUMBER(FIND("agriculture",C1260)),ISNUMBER(FIND(" crops ",C1260)))</f>
        <v>0</v>
      </c>
      <c r="AF1260" t="b">
        <f>OR(ISNUMBER(FIND("bacteria",C1260)),ISNUMBER(FIND("Bacteria",C1260)),ISNUMBER(FIND("Bacterium",C1260)),ISNUMBER(FIND("bacterium",C1260)),ISNUMBER(FIND(" coli ",C1260)))</f>
        <v>0</v>
      </c>
      <c r="AG1260" t="b">
        <f>OR(ISNUMBER(FIND("fungi",C1260)),ISNUMBER(FIND("Fungi",C1260)),ISNUMBER(FIND("fungus",C1260)),ISNUMBER(FIND("Fungus",C1260)),ISNUMBER(FIND("mushroom",C1260)),ISNUMBER(FIND("Mushroom",C1260)),ISNUMBER(FIND(" mold ",C1260)))</f>
        <v>0</v>
      </c>
      <c r="AH1260" t="b">
        <f>OR(ISNUMBER(FIND("Pig ",C1260)),ISNUMBER(FIND("pig ",C1260)),ISNUMBER(FIND("Pigs ",C1260)),ISNUMBER(FIND("pigs ",C1260)))</f>
        <v>0</v>
      </c>
      <c r="AI1260" t="b">
        <f>OR(ISNUMBER(FIND(" C. elegans",C1260)),ISNUMBER(FIND("Caenorhabditis elegans",C1260)),ISNUMBER(FIND("earthworms",C1260)),ISNUMBER(FIND(" Ficopomatus enigmaticus",C1260)),ISNUMBER(FIND("larva",C1260)),ISNUMBER(FIND("Lumbriculus variegatus",C1260)),ISNUMBER(FIND("nematode",C1260)))</f>
        <v>0</v>
      </c>
      <c r="AJ1260" t="b">
        <f>NOT(OR(AA1260,AB1260,AC1260,AD1260,AE1260,AF1260,AG1260,AH1260,AI1260))</f>
        <v>0</v>
      </c>
      <c r="AL1260" t="b">
        <f>OR(AA1260,AB1260,AD1260,AE1260,AF1260,AG1260,AH1260,AI1260)</f>
        <v>1</v>
      </c>
      <c r="AM1260" t="b">
        <f>IF(Table1[[#This Row],[In vivo?]],IF(Table1[[#This Row],[Cell]],FALSE,TRUE),FALSE)</f>
        <v>0</v>
      </c>
      <c r="AN1260" t="b">
        <f>AND(AC1260,AL1260)</f>
        <v>1</v>
      </c>
      <c r="AO1260" t="b">
        <f>IF(Table1[[#This Row],[Cell]],IF(Table1[[#This Row],[In vivo?]],FALSE,TRUE),FALSE)</f>
        <v>0</v>
      </c>
      <c r="AP1260" t="b">
        <f>NOT(OR(Table1[[#This Row],[In vivo?]],Table1[[#This Row],[Only in Cell]]))</f>
        <v>0</v>
      </c>
      <c r="AQ1260" t="b">
        <f>IF(OR(Table1[[#This Row],[Rodents]],Table1[[#This Row],[Human]],Table1[[#This Row],[Pig]]),OR(ISNUMBER(FIND("pulmonary",C1260)),ISNUMBER(FIND("lung",C1260))),"NA")</f>
        <v>0</v>
      </c>
      <c r="AR1260" t="b">
        <f>IF(OR(Table1[[#This Row],[Rodents]],Table1[[#This Row],[Human]],Table1[[#This Row],[Pig]]),OR(ISNUMBER(FIND("skin",C1260)),ISNUMBER(FIND("dermal",C1260))),"NA")</f>
        <v>0</v>
      </c>
      <c r="AS1260" t="b">
        <f>IF(OR(Table1[[#This Row],[Rodents]],Table1[[#This Row],[Human]],Table1[[#This Row],[Pig]]),OR(ISNUMBER(FIND("liver",C1260)),ISNUMBER(FIND("hepat",C1260))),"NA")</f>
        <v>0</v>
      </c>
      <c r="AT1260" t="b">
        <f>IF(OR(Table1[[#This Row],[Rodents]],Table1[[#This Row],[Human]],Table1[[#This Row],[Pig]]),OR(ISNUMBER(FIND("kidney",C1260)),ISNUMBER(FIND("neph",C1260))),"NA")</f>
        <v>0</v>
      </c>
      <c r="AU1260" t="b">
        <f>IF(OR(Table1[[#This Row],[Rodents]],Table1[[#This Row],[Human]],Table1[[#This Row],[Pig]]),OR(ISNUMBER(FIND("brain",C1260)),ISNUMBER(FIND("neur",C1260)),ISNUMBER(FIND("nerv",C1260))),"NA")</f>
        <v>0</v>
      </c>
      <c r="AV1260" t="b">
        <f>IF(OR(Table1[[#This Row],[Rodents]],Table1[[#This Row],[Human]],Table1[[#This Row],[Pig]]),OR(ISNUMBER(FIND("heart",C1260)),ISNUMBER(FIND("cardi",C1260))),"NA")</f>
        <v>0</v>
      </c>
      <c r="AW1260" t="b">
        <f>IF(OR(Table1[[#This Row],[Rodents]],Table1[[#This Row],[Human]],Table1[[#This Row],[Pig]]),OR(ISNUMBER(FIND("gastro",C1260)),ISNUMBER(FIND("intesti",C1260)),ISNUMBER(FIND("stomach",C1260))),"NA")</f>
        <v>0</v>
      </c>
      <c r="AX1260" t="b">
        <f>IF(OR(Table1[[#This Row],[Rodents]],Table1[[#This Row],[Human]],Table1[[#This Row],[Pig]]),NOT(OR(AQ1260,AR1260,AS1260,AT1260,AU1260,AV1260,AW1260)),"NA")</f>
        <v>1</v>
      </c>
      <c r="AY1260" t="b">
        <f>OR(ISNUMBER(FIND("SWCNT",C1260)),ISNUMBER(FIND("SWNT",C1260)),ISNUMBER(FIND("single-wall",C1260)),ISNUMBER(FIND("single wall",C1260)),ISNUMBER(FIND("Single wall",C1260)),ISNUMBER(FIND("Single-wall",C1260)),ISNUMBER(FIND("SWCNT",B1260)),ISNUMBER(FIND("SWNT",B1260)),ISNUMBER(FIND("single-wall",B1260)),ISNUMBER(FIND("single wall",B1260)),ISNUMBER(FIND("Single-wall",B1260)),ISNUMBER(FIND("Single wall",B1260)))</f>
        <v>1</v>
      </c>
      <c r="AZ1260" t="b">
        <f>OR(ISNUMBER(FIND("MWCNT",C1260)),ISNUMBER(FIND("MWNT",C1260)),ISNUMBER(FIND("multi-wall",C1260)),ISNUMBER(FIND("multi wall",C1260)),ISNUMBER(FIND("multiwall",C1260)),ISNUMBER(FIND("Multi-wall",C1260)),ISNUMBER(FIND("Multi wall",C1260)),ISNUMBER(FIND("Multiwall",C1260)),ISNUMBER(FIND("MWCNT",B1260)),ISNUMBER(FIND("MWNT",B1260)),ISNUMBER(FIND("multi-wall",B1260)),ISNUMBER(FIND("multi wall",B1260)),ISNUMBER(FIND("multiwall",B1260)),ISNUMBER(FIND("Multi-wall",B1260)),ISNUMBER(FIND("Multi wall",B1260)),ISNUMBER(FIND("Multiwall",B1260)),ISNUMBER(FIND("Double-wall",B1260)),ISNUMBER(FIND("Double wall",B1260)),ISNUMBER(FIND("Doublewall",B1260)),ISNUMBER(FIND("double-wall",B1260)),ISNUMBER(FIND("double wall",B1260)),ISNUMBER(FIND("doublewall",B1260)))</f>
        <v>0</v>
      </c>
      <c r="BA1260" t="b">
        <f>AND(Table1[[#This Row],[SWCNT]],Table1[[#This Row],[MWCNT]])</f>
        <v>0</v>
      </c>
      <c r="BB1260" t="b">
        <f>IF(Table1[[#This Row],[SWCNT]]=TRUE,FALSE,IF(Table1[[#This Row],[MWCNT]]=TRUE,FALSE,TRUE))</f>
        <v>0</v>
      </c>
      <c r="BC1260" s="18"/>
    </row>
    <row r="1261" spans="1:55" ht="351.5">
      <c r="A1261" t="s">
        <v>480</v>
      </c>
      <c r="B1261" s="2" t="s">
        <v>482</v>
      </c>
      <c r="C1261" s="16" t="s">
        <v>484</v>
      </c>
      <c r="D1261" s="17" t="s">
        <v>18</v>
      </c>
      <c r="E1261" s="2">
        <v>2021</v>
      </c>
      <c r="F1261" t="b">
        <f>OR(ISNUMBER(FIND("cytotoxic",C1261)),ISNUMBER(FIND("Cytotoxic",C1261)),ISNUMBER(FIND("cellular toxicity",C1261)),ISNUMBER(FIND("cell death",C1261)),ISNUMBER(FIND("viable",C1261)),ISNUMBER(FIND("phytotoxic",C1261)),ISNUMBER(FIND("acute toxicity",C1261)),ISNUMBER(FIND("MTT",C1261)),ISNUMBER(FIND("survival",C1261)),ISNUMBER(FIND("prolifer",C1261)),ISNUMBER(FIND("apoptosis",C1261)),ISNUMBER(FIND("neurotoxic",C1261)),ISNUMBER(FIND("  lysis ",C1261)),ISNUMBER(FIND("necrosis",C1261)),ISNUMBER(FIND("cellular death",C1261))*3,ISNUMBER(FIND("LDH",C1261)),ISNUMBER(FIND("Acute toxicity",C1261)))</f>
        <v>1</v>
      </c>
      <c r="G1261" t="b">
        <f>OR(ISNUMBER(FIND("genotoxic",C1261)),ISNUMBER(FIND("genotoxicity",C1261)),ISNUMBER(FIND("DNA damage",C1261)),ISNUMBER(FIND("DNA",C1261)),ISNUMBER(FIND("RNA",C1261)),ISNUMBER(FIND("mesothelioma",C1261)),ISNUMBER(FIND("carcino",C1261)),ISNUMBER(FIND("mutagen",C1261)),ISNUMBER(FIND("genetic",C1261)))</f>
        <v>1</v>
      </c>
      <c r="H1261" t="b">
        <f>OR(ISNUMBER(FIND("inflammatory",C1261)),ISNUMBER(FIND("inflamm",C1261)))</f>
        <v>0</v>
      </c>
      <c r="I1261" t="b">
        <f>OR(ISNUMBER(FIND("immune",C1261)),ISNUMBER(FIND("immunological",C1261)),ISNUMBER(FIND("interleuk",C1261)),ISNUMBER(FIND("platelet activation",C1261)),ISNUMBER(FIND("monocyte",C1261)),ISNUMBER(FIND("leukocyte",C1261)),ISNUMBER(FIND("cytokine",C1261)),ISNUMBER(FIND("CD4",C1261)),ISNUMBER(FIND("CD8",C1261)),ISNUMBER(FIND("T-cell",C1261)))</f>
        <v>1</v>
      </c>
      <c r="J1261" t="b">
        <f>OR(ISNUMBER(FIND("reactive oxygen",C1261)),ISNUMBER(FIND("ROS",C1261)),ISNUMBER(FIND("free radical",C1261)),ISNUMBER(FIND("oxidative stress",C1261)),ISNUMBER(FIND("peroxid",C1261)),ISNUMBER(FIND("oxidative",C1261)),ISNUMBER(FIND("antioxid",C1261)))</f>
        <v>0</v>
      </c>
      <c r="K1261" t="b">
        <f>OR(ISNUMBER(FIND("autophag",C1261)))</f>
        <v>0</v>
      </c>
      <c r="L1261" t="b">
        <f>OR(ISNUMBER(FIND("morpholog",C1261)))</f>
        <v>0</v>
      </c>
      <c r="M1261" t="b">
        <f>OR(ISNUMBER(FIND("fibrosis",C1261)),ISNUMBER(FIND("Fibrosis",C1261)),ISNUMBER(FIND("fibrot",C1261)))</f>
        <v>0</v>
      </c>
      <c r="N1261" t="b">
        <f>OR(ISNUMBER(FIND("offspring",C1261)),ISNUMBER(FIND("Parental",C1261)),ISNUMBER(FIND("parental",C1261)),ISNUMBER(FIND("germline",C1261)),ISNUMBER(FIND("reproduc",C1261)),ISNUMBER(FIND("embryo",C1261)))</f>
        <v>0</v>
      </c>
      <c r="O1261" t="b">
        <f>OR(ISNUMBER(FIND("metabol",C1261)),ISNUMBER(FIND("Metabol",C1261)),ISNUMBER(FIND("digest",C1261)),ISNUMBER(FIND("mitochon",C1261)))</f>
        <v>0</v>
      </c>
      <c r="P1261" t="b">
        <f>OR(ISNUMBER(FIND("ecotox",C1261)),ISNUMBER(FIND("Ecotox",B1261)),ISNUMBER(FIND("ecotox",B1261)),ISNUMBER(FIND("Ecotox",C1261)))</f>
        <v>0</v>
      </c>
      <c r="Q1261" t="b">
        <f>OR(ISNUMBER(FIND("Bioaccum",C1261)),ISNUMBER(FIND("bioaccum",C1261)),ISNUMBER(FIND("accum",C1261)))</f>
        <v>0</v>
      </c>
      <c r="R1261" t="b">
        <f>OR(ISNUMBER(FIND("Occupation",C1261)),ISNUMBER(FIND("occupation",C1261)),ISNUMBER(FIND("worker",C1261)),ISNUMBER(FIND("workforce",C1261)))</f>
        <v>0</v>
      </c>
      <c r="S1261" t="b">
        <f>NOT(OR(F1261,G1261,H1261,I1261,J1261,K1261,L1261,M1261,N1261,O1261,P1261,Q1261,R1261))</f>
        <v>0</v>
      </c>
      <c r="U1261" t="b">
        <f>OR(Table1[[#This Row],[Inflammation]],Table1[[#This Row],[Immune]])</f>
        <v>1</v>
      </c>
      <c r="V1261" t="str">
        <f>IF(OR(Table1[[#This Row],[Rodents]],Table1[[#This Row],[Human]],Table1[[#This Row],[Pig]]),OR(ISNUMBER(FIND("intratrach",C1261)),ISNUMBER(FIND("nasal ",C1261)),ISNUMBER(FIND("instill",C1261))),"NA")</f>
        <v>NA</v>
      </c>
      <c r="W1261" t="str">
        <f>IF(OR(Table1[[#This Row],[Rodents]],Table1[[#This Row],[Human]],Table1[[#This Row],[Pig]]),OR(ISNUMBER(FIND("dermal",C1261)),ISNUMBER(FIND("skin ",C1261))),"NA")</f>
        <v>NA</v>
      </c>
      <c r="X1261" t="str">
        <f>IF(OR(Table1[[#This Row],[Rodents]],Table1[[#This Row],[Human]],Table1[[#This Row],[Pig]]),OR(ISNUMBER(FIND("injected",C1261)),ISNUMBER(FIND("periton",C1261)),ISNUMBER(FIND("intrascrot",C1261))),"NA")</f>
        <v>NA</v>
      </c>
      <c r="Y1261" t="str">
        <f>IF(OR(Table1[[#This Row],[Rodents]],Table1[[#This Row],[Human]],Table1[[#This Row],[Pig]]),NOT(OR(Table1[[#This Row],[Inhaled/Intratracheal/intranasal]],Table1[[#This Row],[Dermal]],Table1[[#This Row],[Injected]])),"NA")</f>
        <v>NA</v>
      </c>
      <c r="AA1261" t="b">
        <f>OR(ISNUMBER(FIND("fish ",C1261)),ISNUMBER(FIND("Fish ",C1261)),ISNUMBER(FIND("aquatic",C1261)),ISNUMBER(FIND("daphnids",C1261)),ISNUMBER(FIND("Carcinus maenas",C1261)),ISNUMBER(FIND("Daphnia",C1261)),ISNUMBER(FIND("Ruditapes philippinarum",C1261)),ISNUMBER(FIND("daphnia",C1261)),ISNUMBER(FIND("marine",C1261)),ISNUMBER(FIND("mussel",C1261)),ISNUMBER(FIND("algae",C1261)),ISNUMBER(FIND("Donax faba",C1261)),ISNUMBER(FIND("estuarine",C1261)),ISNUMBER(FIND("snail",C1261)),ISNUMBER(FIND("Prorocentrum donghaiense",C1261)) )</f>
        <v>0</v>
      </c>
      <c r="AB1261" t="b">
        <f>OR(ISNUMBER(FIND(" rat ",C1261)),ISNUMBER(FIND(" rats ",C1261)),ISNUMBER(FIND(" Rats ",C1261)),ISNUMBER(FIND(" Rat ",C1261)),ISNUMBER(FIND(" rat.",C1261)),ISNUMBER(FIND(" rats.",C1261)),ISNUMBER(FIND("mouse",C1261)),ISNUMBER(FIND("mice",C1261)), ISNUMBER(FIND(" Mice",C1261)))</f>
        <v>0</v>
      </c>
      <c r="AC1261" t="b">
        <f>OR(ISNUMBER(FIND(" cell ",C1261)),ISNUMBER(FIND("fibroblast",C1261)),ISNUMBER(FIND("macrophage",C1261)),ISNUMBER(FIND("epithelial",C1261)),ISNUMBER(FIND("endothelial",C1261)),ISNUMBER(FIND("neuron",C1261)),ISNUMBER(FIND(" cells ",C1261)),ISNUMBER(FIND("RBC",C1261)),ISNUMBER(FIND("mitochond",C1261)),ISNUMBER(FIND("adipocyte",C1261)),ISNUMBER(FIND("osteo",C1261)),ISNUMBER(FIND("keratin",C1261)),ISNUMBER(FIND(" cell's ",C1261)),ISNUMBER(FIND("eukary",C1261)),ISNUMBER(FIND("sperm",C1261)))</f>
        <v>1</v>
      </c>
      <c r="AD1261" t="b">
        <f>OR(ISNUMBER(FIND("human",B1261)),ISNUMBER(FIND("workers",B1261)),ISNUMBER(FIND("workforces",B1261)),ISNUMBER(FIND("occupational",B1261)),ISNUMBER(FIND("Case report",B1261)),ISNUMBER(FIND("Workplaces",B1261)),ISNUMBER(FIND("worker",B1261)))</f>
        <v>0</v>
      </c>
      <c r="AE1261" t="b">
        <f>OR(ISNUMBER(FIND(" plant ",C1261)),ISNUMBER(FIND("Plant ",C1261)),ISNUMBER(FIND("tomato",C1261)),ISNUMBER(FIND("plants",C1261)),ISNUMBER(FIND("Plants",C1261)),ISNUMBER(FIND("algae",C1261)),ISNUMBER(FIND("lettuce",C1261)),ISNUMBER(FIND("green gram sprouts ",C1261)),ISNUMBER(FIND("Cucurbita pepo",C1261)),ISNUMBER(FIND("bean ",C1261)),ISNUMBER(FIND("chloroplast",C1261)),ISNUMBER(FIND("chlorophyll",C1261)),ISNUMBER(FIND("seedling",C1261)),ISNUMBER(FIND("canola",C1261)),ISNUMBER(FIND("shoot",C1261)),ISNUMBER(FIND("photosynthes",C1261)),ISNUMBER(FIND(" leaves ",C1261)),,ISNUMBER(FIND("agriculture",C1261)),ISNUMBER(FIND(" crops ",C1261)))</f>
        <v>1</v>
      </c>
      <c r="AF1261" t="b">
        <f>OR(ISNUMBER(FIND("bacteria",C1261)),ISNUMBER(FIND("Bacteria",C1261)),ISNUMBER(FIND("Bacterium",C1261)),ISNUMBER(FIND("bacterium",C1261)),ISNUMBER(FIND(" coli ",C1261)))</f>
        <v>0</v>
      </c>
      <c r="AG1261" t="b">
        <f>OR(ISNUMBER(FIND("fungi",C1261)),ISNUMBER(FIND("Fungi",C1261)),ISNUMBER(FIND("fungus",C1261)),ISNUMBER(FIND("Fungus",C1261)),ISNUMBER(FIND("mushroom",C1261)),ISNUMBER(FIND("Mushroom",C1261)),ISNUMBER(FIND(" mold ",C1261)))</f>
        <v>0</v>
      </c>
      <c r="AH1261" t="b">
        <f>OR(ISNUMBER(FIND("Pig ",C1261)),ISNUMBER(FIND("pig ",C1261)),ISNUMBER(FIND("Pigs ",C1261)),ISNUMBER(FIND("pigs ",C1261)))</f>
        <v>0</v>
      </c>
      <c r="AI1261" t="b">
        <f>OR(ISNUMBER(FIND(" C. elegans",C1261)),ISNUMBER(FIND("Caenorhabditis elegans",C1261)),ISNUMBER(FIND("earthworms",C1261)),ISNUMBER(FIND(" Ficopomatus enigmaticus",C1261)),ISNUMBER(FIND("larva",C1261)),ISNUMBER(FIND("Lumbriculus variegatus",C1261)),ISNUMBER(FIND("nematode",C1261)))</f>
        <v>0</v>
      </c>
      <c r="AJ1261" t="b">
        <f>NOT(OR(AA1261,AB1261,AC1261,AD1261,AE1261,AF1261,AG1261,AH1261,AI1261))</f>
        <v>0</v>
      </c>
      <c r="AL1261" t="b">
        <f>OR(AA1261,AB1261,AD1261,AE1261,AF1261,AG1261,AH1261,AI1261)</f>
        <v>1</v>
      </c>
      <c r="AM1261" t="b">
        <f>IF(Table1[[#This Row],[In vivo?]],IF(Table1[[#This Row],[Cell]],FALSE,TRUE),FALSE)</f>
        <v>0</v>
      </c>
      <c r="AN1261" t="b">
        <f>AND(AC1261,AL1261)</f>
        <v>1</v>
      </c>
      <c r="AO1261" t="b">
        <f>IF(Table1[[#This Row],[Cell]],IF(Table1[[#This Row],[In vivo?]],FALSE,TRUE),FALSE)</f>
        <v>0</v>
      </c>
      <c r="AP1261" t="b">
        <f>NOT(OR(Table1[[#This Row],[In vivo?]],Table1[[#This Row],[Only in Cell]]))</f>
        <v>0</v>
      </c>
      <c r="AQ1261" t="str">
        <f>IF(OR(Table1[[#This Row],[Rodents]],Table1[[#This Row],[Human]],Table1[[#This Row],[Pig]]),OR(ISNUMBER(FIND("pulmonary",C1261)),ISNUMBER(FIND("lung",C1261))),"NA")</f>
        <v>NA</v>
      </c>
      <c r="AR1261" t="str">
        <f>IF(OR(Table1[[#This Row],[Rodents]],Table1[[#This Row],[Human]],Table1[[#This Row],[Pig]]),OR(ISNUMBER(FIND("skin",C1261)),ISNUMBER(FIND("dermal",C1261))),"NA")</f>
        <v>NA</v>
      </c>
      <c r="AS1261" t="str">
        <f>IF(OR(Table1[[#This Row],[Rodents]],Table1[[#This Row],[Human]],Table1[[#This Row],[Pig]]),OR(ISNUMBER(FIND("liver",C1261)),ISNUMBER(FIND("hepat",C1261))),"NA")</f>
        <v>NA</v>
      </c>
      <c r="AT1261" t="str">
        <f>IF(OR(Table1[[#This Row],[Rodents]],Table1[[#This Row],[Human]],Table1[[#This Row],[Pig]]),OR(ISNUMBER(FIND("kidney",C1261)),ISNUMBER(FIND("neph",C1261))),"NA")</f>
        <v>NA</v>
      </c>
      <c r="AU1261" t="str">
        <f>IF(OR(Table1[[#This Row],[Rodents]],Table1[[#This Row],[Human]],Table1[[#This Row],[Pig]]),OR(ISNUMBER(FIND("brain",C1261)),ISNUMBER(FIND("neur",C1261)),ISNUMBER(FIND("nerv",C1261))),"NA")</f>
        <v>NA</v>
      </c>
      <c r="AV1261" t="str">
        <f>IF(OR(Table1[[#This Row],[Rodents]],Table1[[#This Row],[Human]],Table1[[#This Row],[Pig]]),OR(ISNUMBER(FIND("heart",C1261)),ISNUMBER(FIND("cardi",C1261))),"NA")</f>
        <v>NA</v>
      </c>
      <c r="AW1261" t="str">
        <f>IF(OR(Table1[[#This Row],[Rodents]],Table1[[#This Row],[Human]],Table1[[#This Row],[Pig]]),OR(ISNUMBER(FIND("gastro",C1261)),ISNUMBER(FIND("intesti",C1261)),ISNUMBER(FIND("stomach",C1261))),"NA")</f>
        <v>NA</v>
      </c>
      <c r="AX1261" t="str">
        <f>IF(OR(Table1[[#This Row],[Rodents]],Table1[[#This Row],[Human]],Table1[[#This Row],[Pig]]),NOT(OR(AQ1261,AR1261,AS1261,AT1261,AU1261,AV1261,AW1261)),"NA")</f>
        <v>NA</v>
      </c>
      <c r="AY1261" t="b">
        <f>OR(ISNUMBER(FIND("SWCNT",C1261)),ISNUMBER(FIND("SWNT",C1261)),ISNUMBER(FIND("single-wall",C1261)),ISNUMBER(FIND("single wall",C1261)),ISNUMBER(FIND("Single wall",C1261)),ISNUMBER(FIND("Single-wall",C1261)),ISNUMBER(FIND("SWCNT",B1261)),ISNUMBER(FIND("SWNT",B1261)),ISNUMBER(FIND("single-wall",B1261)),ISNUMBER(FIND("single wall",B1261)),ISNUMBER(FIND("Single-wall",B1261)),ISNUMBER(FIND("Single wall",B1261)))</f>
        <v>1</v>
      </c>
      <c r="AZ1261" t="b">
        <f>OR(ISNUMBER(FIND("MWCNT",C1261)),ISNUMBER(FIND("MWNT",C1261)),ISNUMBER(FIND("multi-wall",C1261)),ISNUMBER(FIND("multi wall",C1261)),ISNUMBER(FIND("multiwall",C1261)),ISNUMBER(FIND("Multi-wall",C1261)),ISNUMBER(FIND("Multi wall",C1261)),ISNUMBER(FIND("Multiwall",C1261)),ISNUMBER(FIND("MWCNT",B1261)),ISNUMBER(FIND("MWNT",B1261)),ISNUMBER(FIND("multi-wall",B1261)),ISNUMBER(FIND("multi wall",B1261)),ISNUMBER(FIND("multiwall",B1261)),ISNUMBER(FIND("Multi-wall",B1261)),ISNUMBER(FIND("Multi wall",B1261)),ISNUMBER(FIND("Multiwall",B1261)),ISNUMBER(FIND("Double-wall",B1261)),ISNUMBER(FIND("Double wall",B1261)),ISNUMBER(FIND("Doublewall",B1261)),ISNUMBER(FIND("double-wall",B1261)),ISNUMBER(FIND("double wall",B1261)),ISNUMBER(FIND("doublewall",B1261)))</f>
        <v>0</v>
      </c>
      <c r="BA1261" t="b">
        <f>AND(Table1[[#This Row],[SWCNT]],Table1[[#This Row],[MWCNT]])</f>
        <v>0</v>
      </c>
      <c r="BB1261" t="b">
        <f>IF(Table1[[#This Row],[SWCNT]]=TRUE,FALSE,IF(Table1[[#This Row],[MWCNT]]=TRUE,FALSE,TRUE))</f>
        <v>0</v>
      </c>
      <c r="BC1261" s="18"/>
    </row>
    <row r="1262" spans="1:55" ht="259">
      <c r="A1262" t="s">
        <v>492</v>
      </c>
      <c r="B1262" s="2" t="s">
        <v>493</v>
      </c>
      <c r="C1262" s="16" t="s">
        <v>494</v>
      </c>
      <c r="D1262" s="17" t="s">
        <v>495</v>
      </c>
      <c r="E1262" s="2">
        <v>2021</v>
      </c>
      <c r="F1262" t="b">
        <f>OR(ISNUMBER(FIND("cytotoxic",C1262)),ISNUMBER(FIND("Cytotoxic",C1262)),ISNUMBER(FIND("cellular toxicity",C1262)),ISNUMBER(FIND("cell death",C1262)),ISNUMBER(FIND("viable",C1262)),ISNUMBER(FIND("phytotoxic",C1262)),ISNUMBER(FIND("acute toxicity",C1262)),ISNUMBER(FIND("MTT",C1262)),ISNUMBER(FIND("survival",C1262)),ISNUMBER(FIND("prolifer",C1262)),ISNUMBER(FIND("apoptosis",C1262)),ISNUMBER(FIND("neurotoxic",C1262)),ISNUMBER(FIND("  lysis ",C1262)),ISNUMBER(FIND("necrosis",C1262)),ISNUMBER(FIND("cellular death",C1262))*3,ISNUMBER(FIND("LDH",C1262)),ISNUMBER(FIND("Acute toxicity",C1262)))</f>
        <v>1</v>
      </c>
      <c r="G1262" t="b">
        <f>OR(ISNUMBER(FIND("genotoxic",C1262)),ISNUMBER(FIND("genotoxicity",C1262)),ISNUMBER(FIND("DNA damage",C1262)),ISNUMBER(FIND("DNA",C1262)),ISNUMBER(FIND("RNA",C1262)),ISNUMBER(FIND("mesothelioma",C1262)),ISNUMBER(FIND("carcino",C1262)),ISNUMBER(FIND("mutagen",C1262)),ISNUMBER(FIND("genetic",C1262)))</f>
        <v>0</v>
      </c>
      <c r="H1262" t="b">
        <f>OR(ISNUMBER(FIND("inflammatory",C1262)),ISNUMBER(FIND("inflamm",C1262)))</f>
        <v>0</v>
      </c>
      <c r="I1262" t="b">
        <f>OR(ISNUMBER(FIND("immune",C1262)),ISNUMBER(FIND("immunological",C1262)),ISNUMBER(FIND("interleuk",C1262)),ISNUMBER(FIND("platelet activation",C1262)),ISNUMBER(FIND("monocyte",C1262)),ISNUMBER(FIND("leukocyte",C1262)),ISNUMBER(FIND("cytokine",C1262)),ISNUMBER(FIND("CD4",C1262)),ISNUMBER(FIND("CD8",C1262)),ISNUMBER(FIND("T-cell",C1262)))</f>
        <v>0</v>
      </c>
      <c r="J1262" t="b">
        <f>OR(ISNUMBER(FIND("reactive oxygen",C1262)),ISNUMBER(FIND("ROS",C1262)),ISNUMBER(FIND("free radical",C1262)),ISNUMBER(FIND("oxidative stress",C1262)),ISNUMBER(FIND("peroxid",C1262)),ISNUMBER(FIND("oxidative",C1262)),ISNUMBER(FIND("antioxid",C1262)))</f>
        <v>0</v>
      </c>
      <c r="K1262" t="b">
        <f>OR(ISNUMBER(FIND("autophag",C1262)))</f>
        <v>0</v>
      </c>
      <c r="L1262" t="b">
        <f>OR(ISNUMBER(FIND("morpholog",C1262)))</f>
        <v>1</v>
      </c>
      <c r="M1262" t="b">
        <f>OR(ISNUMBER(FIND("fibrosis",C1262)),ISNUMBER(FIND("Fibrosis",C1262)),ISNUMBER(FIND("fibrot",C1262)))</f>
        <v>0</v>
      </c>
      <c r="N1262" t="b">
        <f>OR(ISNUMBER(FIND("offspring",C1262)),ISNUMBER(FIND("Parental",C1262)),ISNUMBER(FIND("parental",C1262)),ISNUMBER(FIND("germline",C1262)),ISNUMBER(FIND("reproduc",C1262)),ISNUMBER(FIND("embryo",C1262)))</f>
        <v>0</v>
      </c>
      <c r="O1262" t="b">
        <f>OR(ISNUMBER(FIND("metabol",C1262)),ISNUMBER(FIND("Metabol",C1262)),ISNUMBER(FIND("digest",C1262)),ISNUMBER(FIND("mitochon",C1262)))</f>
        <v>0</v>
      </c>
      <c r="P1262" t="b">
        <f>OR(ISNUMBER(FIND("ecotox",C1262)),ISNUMBER(FIND("Ecotox",B1262)),ISNUMBER(FIND("ecotox",B1262)),ISNUMBER(FIND("Ecotox",C1262)))</f>
        <v>0</v>
      </c>
      <c r="Q1262" t="b">
        <f>OR(ISNUMBER(FIND("Bioaccum",C1262)),ISNUMBER(FIND("bioaccum",C1262)),ISNUMBER(FIND("accum",C1262)))</f>
        <v>0</v>
      </c>
      <c r="R1262" t="b">
        <f>OR(ISNUMBER(FIND("Occupation",C1262)),ISNUMBER(FIND("occupation",C1262)),ISNUMBER(FIND("worker",C1262)),ISNUMBER(FIND("workforce",C1262)))</f>
        <v>0</v>
      </c>
      <c r="S1262" t="b">
        <f>NOT(OR(F1262,G1262,H1262,I1262,J1262,K1262,L1262,M1262,N1262,O1262,P1262,Q1262,R1262))</f>
        <v>0</v>
      </c>
      <c r="U1262" t="b">
        <f>OR(Table1[[#This Row],[Inflammation]],Table1[[#This Row],[Immune]])</f>
        <v>0</v>
      </c>
      <c r="V1262" t="str">
        <f>IF(OR(Table1[[#This Row],[Rodents]],Table1[[#This Row],[Human]],Table1[[#This Row],[Pig]]),OR(ISNUMBER(FIND("intratrach",C1262)),ISNUMBER(FIND("nasal ",C1262)),ISNUMBER(FIND("instill",C1262))),"NA")</f>
        <v>NA</v>
      </c>
      <c r="W1262" t="str">
        <f>IF(OR(Table1[[#This Row],[Rodents]],Table1[[#This Row],[Human]],Table1[[#This Row],[Pig]]),OR(ISNUMBER(FIND("dermal",C1262)),ISNUMBER(FIND("skin ",C1262))),"NA")</f>
        <v>NA</v>
      </c>
      <c r="X1262" t="str">
        <f>IF(OR(Table1[[#This Row],[Rodents]],Table1[[#This Row],[Human]],Table1[[#This Row],[Pig]]),OR(ISNUMBER(FIND("injected",C1262)),ISNUMBER(FIND("periton",C1262)),ISNUMBER(FIND("intrascrot",C1262))),"NA")</f>
        <v>NA</v>
      </c>
      <c r="Y1262" t="str">
        <f>IF(OR(Table1[[#This Row],[Rodents]],Table1[[#This Row],[Human]],Table1[[#This Row],[Pig]]),NOT(OR(Table1[[#This Row],[Inhaled/Intratracheal/intranasal]],Table1[[#This Row],[Dermal]],Table1[[#This Row],[Injected]])),"NA")</f>
        <v>NA</v>
      </c>
      <c r="AA1262" t="b">
        <f>OR(ISNUMBER(FIND("fish ",C1262)),ISNUMBER(FIND("Fish ",C1262)),ISNUMBER(FIND("aquatic",C1262)),ISNUMBER(FIND("daphnids",C1262)),ISNUMBER(FIND("Carcinus maenas",C1262)),ISNUMBER(FIND("Daphnia",C1262)),ISNUMBER(FIND("Ruditapes philippinarum",C1262)),ISNUMBER(FIND("daphnia",C1262)),ISNUMBER(FIND("marine",C1262)),ISNUMBER(FIND("mussel",C1262)),ISNUMBER(FIND("algae",C1262)),ISNUMBER(FIND("Donax faba",C1262)),ISNUMBER(FIND("estuarine",C1262)),ISNUMBER(FIND("snail",C1262)),ISNUMBER(FIND("Prorocentrum donghaiense",C1262)) )</f>
        <v>0</v>
      </c>
      <c r="AB1262" t="b">
        <f>OR(ISNUMBER(FIND(" rat ",C1262)),ISNUMBER(FIND(" rats ",C1262)),ISNUMBER(FIND(" Rats ",C1262)),ISNUMBER(FIND(" Rat ",C1262)),ISNUMBER(FIND(" rat.",C1262)),ISNUMBER(FIND(" rats.",C1262)),ISNUMBER(FIND("mouse",C1262)),ISNUMBER(FIND("mice",C1262)), ISNUMBER(FIND(" Mice",C1262)))</f>
        <v>0</v>
      </c>
      <c r="AC1262" t="b">
        <f>OR(ISNUMBER(FIND(" cell ",C1262)),ISNUMBER(FIND("fibroblast",C1262)),ISNUMBER(FIND("macrophage",C1262)),ISNUMBER(FIND("epithelial",C1262)),ISNUMBER(FIND("endothelial",C1262)),ISNUMBER(FIND("neuron",C1262)),ISNUMBER(FIND(" cells ",C1262)),ISNUMBER(FIND("RBC",C1262)),ISNUMBER(FIND("mitochond",C1262)),ISNUMBER(FIND("adipocyte",C1262)),ISNUMBER(FIND("osteo",C1262)),ISNUMBER(FIND("keratin",C1262)),ISNUMBER(FIND(" cell's ",C1262)),ISNUMBER(FIND("eukary",C1262)),ISNUMBER(FIND("sperm",C1262)))</f>
        <v>1</v>
      </c>
      <c r="AD1262" t="b">
        <v>0</v>
      </c>
      <c r="AE1262" t="b">
        <f>OR(ISNUMBER(FIND(" plant ",C1262)),ISNUMBER(FIND("Plant ",C1262)),ISNUMBER(FIND("tomato",C1262)),ISNUMBER(FIND("plants",C1262)),ISNUMBER(FIND("Plants",C1262)),ISNUMBER(FIND("algae",C1262)),ISNUMBER(FIND("lettuce",C1262)),ISNUMBER(FIND("green gram sprouts ",C1262)),ISNUMBER(FIND("Cucurbita pepo",C1262)),ISNUMBER(FIND("bean ",C1262)),ISNUMBER(FIND("chloroplast",C1262)),ISNUMBER(FIND("chlorophyll",C1262)),ISNUMBER(FIND("seedling",C1262)),ISNUMBER(FIND("canola",C1262)),ISNUMBER(FIND("shoot",C1262)),ISNUMBER(FIND("photosynthes",C1262)),ISNUMBER(FIND(" leaves ",C1262)),,ISNUMBER(FIND("agriculture",C1262)),ISNUMBER(FIND(" crops ",C1262)))</f>
        <v>0</v>
      </c>
      <c r="AF1262" t="b">
        <f>OR(ISNUMBER(FIND("bacteria",C1262)),ISNUMBER(FIND("Bacteria",C1262)),ISNUMBER(FIND("Bacterium",C1262)),ISNUMBER(FIND("bacterium",C1262)),ISNUMBER(FIND(" coli ",C1262)))</f>
        <v>0</v>
      </c>
      <c r="AG1262" t="b">
        <f>OR(ISNUMBER(FIND("fungi",C1262)),ISNUMBER(FIND("Fungi",C1262)),ISNUMBER(FIND("fungus",C1262)),ISNUMBER(FIND("Fungus",C1262)),ISNUMBER(FIND("mushroom",C1262)),ISNUMBER(FIND("Mushroom",C1262)),ISNUMBER(FIND(" mold ",C1262)))</f>
        <v>0</v>
      </c>
      <c r="AH1262" t="b">
        <f>OR(ISNUMBER(FIND("Pig ",C1262)),ISNUMBER(FIND("pig ",C1262)),ISNUMBER(FIND("Pigs ",C1262)),ISNUMBER(FIND("pigs ",C1262)))</f>
        <v>0</v>
      </c>
      <c r="AI1262" t="b">
        <f>OR(ISNUMBER(FIND(" C. elegans",C1262)),ISNUMBER(FIND("Caenorhabditis elegans",C1262)),ISNUMBER(FIND("earthworms",C1262)),ISNUMBER(FIND(" Ficopomatus enigmaticus",C1262)),ISNUMBER(FIND("larva",C1262)),ISNUMBER(FIND("Lumbriculus variegatus",C1262)),ISNUMBER(FIND("nematode",C1262)))</f>
        <v>0</v>
      </c>
      <c r="AJ1262" t="b">
        <f>NOT(OR(AA1262,AB1262,AC1262,AD1262,AE1262,AF1262,AG1262,AH1262,AI1262))</f>
        <v>0</v>
      </c>
      <c r="AL1262" t="b">
        <f>OR(AA1262,AB1262,AD1262,AE1262,AF1262,AG1262,AH1262,AI1262)</f>
        <v>0</v>
      </c>
      <c r="AM1262" t="b">
        <f>IF(Table1[[#This Row],[In vivo?]],IF(Table1[[#This Row],[Cell]],FALSE,TRUE),FALSE)</f>
        <v>0</v>
      </c>
      <c r="AN1262" t="b">
        <f>AND(AC1262,AL1262)</f>
        <v>0</v>
      </c>
      <c r="AO1262" t="b">
        <f>IF(Table1[[#This Row],[Cell]],IF(Table1[[#This Row],[In vivo?]],FALSE,TRUE),FALSE)</f>
        <v>1</v>
      </c>
      <c r="AP1262" t="b">
        <f>NOT(OR(Table1[[#This Row],[In vivo?]],Table1[[#This Row],[Only in Cell]]))</f>
        <v>0</v>
      </c>
      <c r="AQ1262" t="str">
        <f>IF(OR(Table1[[#This Row],[Rodents]],Table1[[#This Row],[Human]],Table1[[#This Row],[Pig]]),OR(ISNUMBER(FIND("pulmonary",C1262)),ISNUMBER(FIND("lung",C1262))),"NA")</f>
        <v>NA</v>
      </c>
      <c r="AR1262" t="str">
        <f>IF(OR(Table1[[#This Row],[Rodents]],Table1[[#This Row],[Human]],Table1[[#This Row],[Pig]]),OR(ISNUMBER(FIND("skin",C1262)),ISNUMBER(FIND("dermal",C1262))),"NA")</f>
        <v>NA</v>
      </c>
      <c r="AS1262" t="str">
        <f>IF(OR(Table1[[#This Row],[Rodents]],Table1[[#This Row],[Human]],Table1[[#This Row],[Pig]]),OR(ISNUMBER(FIND("liver",C1262)),ISNUMBER(FIND("hepat",C1262))),"NA")</f>
        <v>NA</v>
      </c>
      <c r="AT1262" t="str">
        <f>IF(OR(Table1[[#This Row],[Rodents]],Table1[[#This Row],[Human]],Table1[[#This Row],[Pig]]),OR(ISNUMBER(FIND("kidney",C1262)),ISNUMBER(FIND("neph",C1262))),"NA")</f>
        <v>NA</v>
      </c>
      <c r="AU1262" t="str">
        <f>IF(OR(Table1[[#This Row],[Rodents]],Table1[[#This Row],[Human]],Table1[[#This Row],[Pig]]),OR(ISNUMBER(FIND("brain",C1262)),ISNUMBER(FIND("neur",C1262)),ISNUMBER(FIND("nerv",C1262))),"NA")</f>
        <v>NA</v>
      </c>
      <c r="AV1262" t="str">
        <f>IF(OR(Table1[[#This Row],[Rodents]],Table1[[#This Row],[Human]],Table1[[#This Row],[Pig]]),OR(ISNUMBER(FIND("heart",C1262)),ISNUMBER(FIND("cardi",C1262))),"NA")</f>
        <v>NA</v>
      </c>
      <c r="AW1262" t="str">
        <f>IF(OR(Table1[[#This Row],[Rodents]],Table1[[#This Row],[Human]],Table1[[#This Row],[Pig]]),OR(ISNUMBER(FIND("gastro",C1262)),ISNUMBER(FIND("intesti",C1262)),ISNUMBER(FIND("stomach",C1262))),"NA")</f>
        <v>NA</v>
      </c>
      <c r="AX1262" t="str">
        <f>IF(OR(Table1[[#This Row],[Rodents]],Table1[[#This Row],[Human]],Table1[[#This Row],[Pig]]),NOT(OR(AQ1262,AR1262,AS1262,AT1262,AU1262,AV1262,AW1262)),"NA")</f>
        <v>NA</v>
      </c>
      <c r="AY1262" t="b">
        <f>OR(ISNUMBER(FIND("SWCNT",C1262)),ISNUMBER(FIND("SWNT",C1262)),ISNUMBER(FIND("single-wall",C1262)),ISNUMBER(FIND("single wall",C1262)),ISNUMBER(FIND("Single wall",C1262)),ISNUMBER(FIND("Single-wall",C1262)),ISNUMBER(FIND("SWCNT",B1262)),ISNUMBER(FIND("SWNT",B1262)),ISNUMBER(FIND("single-wall",B1262)),ISNUMBER(FIND("single wall",B1262)),ISNUMBER(FIND("Single-wall",B1262)),ISNUMBER(FIND("Single wall",B1262)))</f>
        <v>1</v>
      </c>
      <c r="AZ1262" t="b">
        <f>OR(ISNUMBER(FIND("MWCNT",C1262)),ISNUMBER(FIND("MWNT",C1262)),ISNUMBER(FIND("multi-wall",C1262)),ISNUMBER(FIND("multi wall",C1262)),ISNUMBER(FIND("multiwall",C1262)),ISNUMBER(FIND("Multi-wall",C1262)),ISNUMBER(FIND("Multi wall",C1262)),ISNUMBER(FIND("Multiwall",C1262)),ISNUMBER(FIND("MWCNT",B1262)),ISNUMBER(FIND("MWNT",B1262)),ISNUMBER(FIND("multi-wall",B1262)),ISNUMBER(FIND("multi wall",B1262)),ISNUMBER(FIND("multiwall",B1262)),ISNUMBER(FIND("Multi-wall",B1262)),ISNUMBER(FIND("Multi wall",B1262)),ISNUMBER(FIND("Multiwall",B1262)),ISNUMBER(FIND("Double-wall",B1262)),ISNUMBER(FIND("Double wall",B1262)),ISNUMBER(FIND("Doublewall",B1262)),ISNUMBER(FIND("double-wall",B1262)),ISNUMBER(FIND("double wall",B1262)),ISNUMBER(FIND("doublewall",B1262)))</f>
        <v>1</v>
      </c>
      <c r="BA1262" t="b">
        <f>AND(Table1[[#This Row],[SWCNT]],Table1[[#This Row],[MWCNT]])</f>
        <v>1</v>
      </c>
      <c r="BB1262" t="b">
        <f>IF(Table1[[#This Row],[SWCNT]]=TRUE,FALSE,IF(Table1[[#This Row],[MWCNT]]=TRUE,FALSE,TRUE))</f>
        <v>0</v>
      </c>
      <c r="BC1262" s="18"/>
    </row>
    <row r="1263" spans="1:55" ht="277.5">
      <c r="A1263" t="s">
        <v>517</v>
      </c>
      <c r="B1263" s="2" t="s">
        <v>518</v>
      </c>
      <c r="C1263" s="16" t="s">
        <v>519</v>
      </c>
      <c r="D1263" s="17" t="s">
        <v>18</v>
      </c>
      <c r="E1263" s="2">
        <v>2021</v>
      </c>
      <c r="F1263" t="b">
        <f>OR(ISNUMBER(FIND("cytotoxic",C1263)),ISNUMBER(FIND("Cytotoxic",C1263)),ISNUMBER(FIND("cellular toxicity",C1263)),ISNUMBER(FIND("cell death",C1263)),ISNUMBER(FIND("viable",C1263)),ISNUMBER(FIND("phytotoxic",C1263)),ISNUMBER(FIND("acute toxicity",C1263)),ISNUMBER(FIND("MTT",C1263)),ISNUMBER(FIND("survival",C1263)),ISNUMBER(FIND("prolifer",C1263)),ISNUMBER(FIND("apoptosis",C1263)),ISNUMBER(FIND("neurotoxic",C1263)),ISNUMBER(FIND("  lysis ",C1263)),ISNUMBER(FIND("necrosis",C1263)),ISNUMBER(FIND("cellular death",C1263))*3,ISNUMBER(FIND("LDH",C1263)),ISNUMBER(FIND("Acute toxicity",C1263)))</f>
        <v>0</v>
      </c>
      <c r="G1263" t="b">
        <f>OR(ISNUMBER(FIND("genotoxic",C1263)),ISNUMBER(FIND("genotoxicity",C1263)),ISNUMBER(FIND("DNA damage",C1263)),ISNUMBER(FIND("DNA",C1263)),ISNUMBER(FIND("RNA",C1263)),ISNUMBER(FIND("mesothelioma",C1263)),ISNUMBER(FIND("carcino",C1263)),ISNUMBER(FIND("mutagen",C1263)),ISNUMBER(FIND("genetic",C1263)))</f>
        <v>1</v>
      </c>
      <c r="H1263" t="b">
        <f>OR(ISNUMBER(FIND("inflammatory",C1263)),ISNUMBER(FIND("inflamm",C1263)))</f>
        <v>0</v>
      </c>
      <c r="I1263" t="b">
        <f>OR(ISNUMBER(FIND("immune",C1263)),ISNUMBER(FIND("immunological",C1263)),ISNUMBER(FIND("interleuk",C1263)),ISNUMBER(FIND("platelet activation",C1263)),ISNUMBER(FIND("monocyte",C1263)),ISNUMBER(FIND("leukocyte",C1263)),ISNUMBER(FIND("cytokine",C1263)),ISNUMBER(FIND("CD4",C1263)),ISNUMBER(FIND("CD8",C1263)),ISNUMBER(FIND("T-cell",C1263)))</f>
        <v>0</v>
      </c>
      <c r="J1263" t="b">
        <f>OR(ISNUMBER(FIND("reactive oxygen",C1263)),ISNUMBER(FIND("ROS",C1263)),ISNUMBER(FIND("free radical",C1263)),ISNUMBER(FIND("oxidative stress",C1263)),ISNUMBER(FIND("peroxid",C1263)),ISNUMBER(FIND("oxidative",C1263)),ISNUMBER(FIND("antioxid",C1263)))</f>
        <v>0</v>
      </c>
      <c r="K1263" t="b">
        <f>OR(ISNUMBER(FIND("autophag",C1263)))</f>
        <v>0</v>
      </c>
      <c r="L1263" t="b">
        <f>OR(ISNUMBER(FIND("morpholog",C1263)))</f>
        <v>1</v>
      </c>
      <c r="M1263" t="b">
        <f>OR(ISNUMBER(FIND("fibrosis",C1263)),ISNUMBER(FIND("Fibrosis",C1263)),ISNUMBER(FIND("fibrot",C1263)))</f>
        <v>0</v>
      </c>
      <c r="N1263" t="b">
        <f>OR(ISNUMBER(FIND("offspring",C1263)),ISNUMBER(FIND("Parental",C1263)),ISNUMBER(FIND("parental",C1263)),ISNUMBER(FIND("germline",C1263)),ISNUMBER(FIND("reproduc",C1263)),ISNUMBER(FIND("embryo",C1263)))</f>
        <v>0</v>
      </c>
      <c r="O1263" t="b">
        <f>OR(ISNUMBER(FIND("metabol",C1263)),ISNUMBER(FIND("Metabol",C1263)),ISNUMBER(FIND("digest",C1263)),ISNUMBER(FIND("mitochon",C1263)))</f>
        <v>0</v>
      </c>
      <c r="P1263" t="b">
        <f>OR(ISNUMBER(FIND("ecotox",C1263)),ISNUMBER(FIND("Ecotox",B1263)),ISNUMBER(FIND("ecotox",B1263)),ISNUMBER(FIND("Ecotox",C1263)))</f>
        <v>0</v>
      </c>
      <c r="Q1263" t="b">
        <f>OR(ISNUMBER(FIND("Bioaccum",C1263)),ISNUMBER(FIND("bioaccum",C1263)),ISNUMBER(FIND("accum",C1263)))</f>
        <v>0</v>
      </c>
      <c r="R1263" t="b">
        <f>OR(ISNUMBER(FIND("Occupation",C1263)),ISNUMBER(FIND("occupation",C1263)),ISNUMBER(FIND("worker",C1263)),ISNUMBER(FIND("workforce",C1263)))</f>
        <v>0</v>
      </c>
      <c r="S1263" t="b">
        <f>NOT(OR(F1263,G1263,H1263,I1263,J1263,K1263,L1263,M1263,N1263,O1263,P1263,Q1263,R1263))</f>
        <v>0</v>
      </c>
      <c r="U1263" t="b">
        <f>OR(Table1[[#This Row],[Inflammation]],Table1[[#This Row],[Immune]])</f>
        <v>0</v>
      </c>
      <c r="V1263" t="str">
        <f>IF(OR(Table1[[#This Row],[Rodents]],Table1[[#This Row],[Human]],Table1[[#This Row],[Pig]]),OR(ISNUMBER(FIND("intratrach",C1263)),ISNUMBER(FIND("nasal ",C1263)),ISNUMBER(FIND("instill",C1263))),"NA")</f>
        <v>NA</v>
      </c>
      <c r="W1263" t="str">
        <f>IF(OR(Table1[[#This Row],[Rodents]],Table1[[#This Row],[Human]],Table1[[#This Row],[Pig]]),OR(ISNUMBER(FIND("dermal",C1263)),ISNUMBER(FIND("skin ",C1263))),"NA")</f>
        <v>NA</v>
      </c>
      <c r="X1263" t="str">
        <f>IF(OR(Table1[[#This Row],[Rodents]],Table1[[#This Row],[Human]],Table1[[#This Row],[Pig]]),OR(ISNUMBER(FIND("injected",C1263)),ISNUMBER(FIND("periton",C1263)),ISNUMBER(FIND("intrascrot",C1263))),"NA")</f>
        <v>NA</v>
      </c>
      <c r="Y1263" t="str">
        <f>IF(OR(Table1[[#This Row],[Rodents]],Table1[[#This Row],[Human]],Table1[[#This Row],[Pig]]),NOT(OR(Table1[[#This Row],[Inhaled/Intratracheal/intranasal]],Table1[[#This Row],[Dermal]],Table1[[#This Row],[Injected]])),"NA")</f>
        <v>NA</v>
      </c>
      <c r="AA1263" t="b">
        <f>OR(ISNUMBER(FIND("fish ",C1263)),ISNUMBER(FIND("Fish ",C1263)),ISNUMBER(FIND("aquatic",C1263)),ISNUMBER(FIND("daphnids",C1263)),ISNUMBER(FIND("Carcinus maenas",C1263)),ISNUMBER(FIND("Daphnia",C1263)),ISNUMBER(FIND("Ruditapes philippinarum",C1263)),ISNUMBER(FIND("daphnia",C1263)),ISNUMBER(FIND("marine",C1263)),ISNUMBER(FIND("mussel",C1263)),ISNUMBER(FIND("algae",C1263)),ISNUMBER(FIND("Donax faba",C1263)),ISNUMBER(FIND("estuarine",C1263)),ISNUMBER(FIND("snail",C1263)),ISNUMBER(FIND("Prorocentrum donghaiense",C1263)) )</f>
        <v>0</v>
      </c>
      <c r="AB1263" t="b">
        <f>OR(ISNUMBER(FIND(" rat ",C1263)),ISNUMBER(FIND(" rats ",C1263)),ISNUMBER(FIND(" Rats ",C1263)),ISNUMBER(FIND(" Rat ",C1263)),ISNUMBER(FIND(" rat.",C1263)),ISNUMBER(FIND(" rats.",C1263)),ISNUMBER(FIND("mouse",C1263)),ISNUMBER(FIND("mice",C1263)), ISNUMBER(FIND(" Mice",C1263)))</f>
        <v>0</v>
      </c>
      <c r="AC1263" t="b">
        <f>OR(ISNUMBER(FIND(" cell ",C1263)),ISNUMBER(FIND("fibroblast",C1263)),ISNUMBER(FIND("macrophage",C1263)),ISNUMBER(FIND("epithelial",C1263)),ISNUMBER(FIND("endothelial",C1263)),ISNUMBER(FIND("neuron",C1263)),ISNUMBER(FIND(" cells ",C1263)),ISNUMBER(FIND("RBC",C1263)),ISNUMBER(FIND("mitochond",C1263)),ISNUMBER(FIND("adipocyte",C1263)),ISNUMBER(FIND("osteo",C1263)),ISNUMBER(FIND("keratin",C1263)),ISNUMBER(FIND(" cell's ",C1263)),ISNUMBER(FIND("eukary",C1263)),ISNUMBER(FIND("sperm",C1263)))</f>
        <v>1</v>
      </c>
      <c r="AD1263" t="b">
        <f>OR(ISNUMBER(FIND("human",B1263)),ISNUMBER(FIND("workers",B1263)),ISNUMBER(FIND("workforces",B1263)),ISNUMBER(FIND("occupational",B1263)),ISNUMBER(FIND("Case report",B1263)),ISNUMBER(FIND("Workplaces",B1263)),ISNUMBER(FIND("worker",B1263)))</f>
        <v>0</v>
      </c>
      <c r="AE1263" t="b">
        <f>OR(ISNUMBER(FIND(" plant ",C1263)),ISNUMBER(FIND("Plant ",C1263)),ISNUMBER(FIND("tomato",C1263)),ISNUMBER(FIND("plants",C1263)),ISNUMBER(FIND("Plants",C1263)),ISNUMBER(FIND("algae",C1263)),ISNUMBER(FIND("lettuce",C1263)),ISNUMBER(FIND("green gram sprouts ",C1263)),ISNUMBER(FIND("Cucurbita pepo",C1263)),ISNUMBER(FIND("bean ",C1263)),ISNUMBER(FIND("chloroplast",C1263)),ISNUMBER(FIND("chlorophyll",C1263)),ISNUMBER(FIND("seedling",C1263)),ISNUMBER(FIND("canola",C1263)),ISNUMBER(FIND("shoot",C1263)),ISNUMBER(FIND("photosynthes",C1263)),ISNUMBER(FIND(" leaves ",C1263)),,ISNUMBER(FIND("agriculture",C1263)),ISNUMBER(FIND(" crops ",C1263)))</f>
        <v>0</v>
      </c>
      <c r="AF1263" t="b">
        <f>OR(ISNUMBER(FIND("bacteria",C1263)),ISNUMBER(FIND("Bacteria",C1263)),ISNUMBER(FIND("Bacterium",C1263)),ISNUMBER(FIND("bacterium",C1263)),ISNUMBER(FIND(" coli ",C1263)))</f>
        <v>0</v>
      </c>
      <c r="AG1263" t="b">
        <f>OR(ISNUMBER(FIND("fungi",C1263)),ISNUMBER(FIND("Fungi",C1263)),ISNUMBER(FIND("fungus",C1263)),ISNUMBER(FIND("Fungus",C1263)),ISNUMBER(FIND("mushroom",C1263)),ISNUMBER(FIND("Mushroom",C1263)),ISNUMBER(FIND(" mold ",C1263)))</f>
        <v>0</v>
      </c>
      <c r="AH1263" t="b">
        <f>OR(ISNUMBER(FIND("Pig ",C1263)),ISNUMBER(FIND("pig ",C1263)),ISNUMBER(FIND("Pigs ",C1263)),ISNUMBER(FIND("pigs ",C1263)))</f>
        <v>0</v>
      </c>
      <c r="AI1263" t="b">
        <f>OR(ISNUMBER(FIND(" C. elegans",C1263)),ISNUMBER(FIND("Caenorhabditis elegans",C1263)),ISNUMBER(FIND("earthworms",C1263)),ISNUMBER(FIND(" Ficopomatus enigmaticus",C1263)),ISNUMBER(FIND("larva",C1263)),ISNUMBER(FIND("Lumbriculus variegatus",C1263)),ISNUMBER(FIND("nematode",C1263)))</f>
        <v>0</v>
      </c>
      <c r="AJ1263" t="b">
        <f>NOT(OR(AA1263,AB1263,AC1263,AD1263,AE1263,AF1263,AG1263,AH1263,AI1263))</f>
        <v>0</v>
      </c>
      <c r="AL1263" t="b">
        <f>OR(AA1263,AB1263,AD1263,AE1263,AF1263,AG1263,AH1263,AI1263)</f>
        <v>0</v>
      </c>
      <c r="AM1263" t="b">
        <f>IF(Table1[[#This Row],[In vivo?]],IF(Table1[[#This Row],[Cell]],FALSE,TRUE),FALSE)</f>
        <v>0</v>
      </c>
      <c r="AN1263" t="b">
        <f>AND(AC1263,AL1263)</f>
        <v>0</v>
      </c>
      <c r="AO1263" t="b">
        <f>IF(Table1[[#This Row],[Cell]],IF(Table1[[#This Row],[In vivo?]],FALSE,TRUE),FALSE)</f>
        <v>1</v>
      </c>
      <c r="AP1263" t="b">
        <f>NOT(OR(Table1[[#This Row],[In vivo?]],Table1[[#This Row],[Only in Cell]]))</f>
        <v>0</v>
      </c>
      <c r="AQ1263" t="str">
        <f>IF(OR(Table1[[#This Row],[Rodents]],Table1[[#This Row],[Human]],Table1[[#This Row],[Pig]]),OR(ISNUMBER(FIND("pulmonary",C1263)),ISNUMBER(FIND("lung",C1263))),"NA")</f>
        <v>NA</v>
      </c>
      <c r="AR1263" t="str">
        <f>IF(OR(Table1[[#This Row],[Rodents]],Table1[[#This Row],[Human]],Table1[[#This Row],[Pig]]),OR(ISNUMBER(FIND("skin",C1263)),ISNUMBER(FIND("dermal",C1263))),"NA")</f>
        <v>NA</v>
      </c>
      <c r="AS1263" t="str">
        <f>IF(OR(Table1[[#This Row],[Rodents]],Table1[[#This Row],[Human]],Table1[[#This Row],[Pig]]),OR(ISNUMBER(FIND("liver",C1263)),ISNUMBER(FIND("hepat",C1263))),"NA")</f>
        <v>NA</v>
      </c>
      <c r="AT1263" t="str">
        <f>IF(OR(Table1[[#This Row],[Rodents]],Table1[[#This Row],[Human]],Table1[[#This Row],[Pig]]),OR(ISNUMBER(FIND("kidney",C1263)),ISNUMBER(FIND("neph",C1263))),"NA")</f>
        <v>NA</v>
      </c>
      <c r="AU1263" t="str">
        <f>IF(OR(Table1[[#This Row],[Rodents]],Table1[[#This Row],[Human]],Table1[[#This Row],[Pig]]),OR(ISNUMBER(FIND("brain",C1263)),ISNUMBER(FIND("neur",C1263)),ISNUMBER(FIND("nerv",C1263))),"NA")</f>
        <v>NA</v>
      </c>
      <c r="AV1263" t="str">
        <f>IF(OR(Table1[[#This Row],[Rodents]],Table1[[#This Row],[Human]],Table1[[#This Row],[Pig]]),OR(ISNUMBER(FIND("heart",C1263)),ISNUMBER(FIND("cardi",C1263))),"NA")</f>
        <v>NA</v>
      </c>
      <c r="AW1263" t="str">
        <f>IF(OR(Table1[[#This Row],[Rodents]],Table1[[#This Row],[Human]],Table1[[#This Row],[Pig]]),OR(ISNUMBER(FIND("gastro",C1263)),ISNUMBER(FIND("intesti",C1263)),ISNUMBER(FIND("stomach",C1263))),"NA")</f>
        <v>NA</v>
      </c>
      <c r="AX1263" t="str">
        <f>IF(OR(Table1[[#This Row],[Rodents]],Table1[[#This Row],[Human]],Table1[[#This Row],[Pig]]),NOT(OR(AQ1263,AR1263,AS1263,AT1263,AU1263,AV1263,AW1263)),"NA")</f>
        <v>NA</v>
      </c>
      <c r="AY1263" t="b">
        <f>OR(ISNUMBER(FIND("SWCNT",C1263)),ISNUMBER(FIND("SWNT",C1263)),ISNUMBER(FIND("single-wall",C1263)),ISNUMBER(FIND("single wall",C1263)),ISNUMBER(FIND("Single wall",C1263)),ISNUMBER(FIND("Single-wall",C1263)),ISNUMBER(FIND("SWCNT",B1263)),ISNUMBER(FIND("SWNT",B1263)),ISNUMBER(FIND("single-wall",B1263)),ISNUMBER(FIND("single wall",B1263)),ISNUMBER(FIND("Single-wall",B1263)),ISNUMBER(FIND("Single wall",B1263)))</f>
        <v>0</v>
      </c>
      <c r="AZ1263" t="b">
        <f>OR(ISNUMBER(FIND("MWCNT",C1263)),ISNUMBER(FIND("MWNT",C1263)),ISNUMBER(FIND("multi-wall",C1263)),ISNUMBER(FIND("multi wall",C1263)),ISNUMBER(FIND("multiwall",C1263)),ISNUMBER(FIND("Multi-wall",C1263)),ISNUMBER(FIND("Multi wall",C1263)),ISNUMBER(FIND("Multiwall",C1263)),ISNUMBER(FIND("MWCNT",B1263)),ISNUMBER(FIND("MWNT",B1263)),ISNUMBER(FIND("multi-wall",B1263)),ISNUMBER(FIND("multi wall",B1263)),ISNUMBER(FIND("multiwall",B1263)),ISNUMBER(FIND("Multi-wall",B1263)),ISNUMBER(FIND("Multi wall",B1263)),ISNUMBER(FIND("Multiwall",B1263)),ISNUMBER(FIND("Double-wall",B1263)),ISNUMBER(FIND("Double wall",B1263)),ISNUMBER(FIND("Doublewall",B1263)),ISNUMBER(FIND("double-wall",B1263)),ISNUMBER(FIND("double wall",B1263)),ISNUMBER(FIND("doublewall",B1263)))</f>
        <v>1</v>
      </c>
      <c r="BA1263" t="b">
        <f>AND(Table1[[#This Row],[SWCNT]],Table1[[#This Row],[MWCNT]])</f>
        <v>0</v>
      </c>
      <c r="BB1263" t="b">
        <f>IF(Table1[[#This Row],[SWCNT]]=TRUE,FALSE,IF(Table1[[#This Row],[MWCNT]]=TRUE,FALSE,TRUE))</f>
        <v>0</v>
      </c>
      <c r="BC1263" s="18"/>
    </row>
    <row r="1264" spans="1:55" ht="185">
      <c r="A1264" t="s">
        <v>554</v>
      </c>
      <c r="B1264" s="2" t="s">
        <v>555</v>
      </c>
      <c r="C1264" s="16" t="s">
        <v>556</v>
      </c>
      <c r="D1264" s="17" t="s">
        <v>38</v>
      </c>
      <c r="E1264" s="2">
        <v>2021</v>
      </c>
      <c r="F1264" t="b">
        <f>OR(ISNUMBER(FIND("cytotoxic",C1264)),ISNUMBER(FIND("Cytotoxic",C1264)),ISNUMBER(FIND("cellular toxicity",C1264)),ISNUMBER(FIND("cell death",C1264)),ISNUMBER(FIND("viable",C1264)),ISNUMBER(FIND("phytotoxic",C1264)),ISNUMBER(FIND("acute toxicity",C1264)),ISNUMBER(FIND("MTT",C1264)),ISNUMBER(FIND("survival",C1264)),ISNUMBER(FIND("prolifer",C1264)),ISNUMBER(FIND("apoptosis",C1264)),ISNUMBER(FIND("neurotoxic",C1264)),ISNUMBER(FIND("  lysis ",C1264)),ISNUMBER(FIND("necrosis",C1264)),ISNUMBER(FIND("cellular death",C1264))*3,ISNUMBER(FIND("LDH",C1264)),ISNUMBER(FIND("Acute toxicity",C1264)))</f>
        <v>1</v>
      </c>
      <c r="G1264" t="b">
        <f>OR(ISNUMBER(FIND("genotoxic",C1264)),ISNUMBER(FIND("genotoxicity",C1264)),ISNUMBER(FIND("DNA damage",C1264)),ISNUMBER(FIND("DNA",C1264)),ISNUMBER(FIND("RNA",C1264)),ISNUMBER(FIND("mesothelioma",C1264)),ISNUMBER(FIND("carcino",C1264)),ISNUMBER(FIND("mutagen",C1264)),ISNUMBER(FIND("genetic",C1264)))</f>
        <v>0</v>
      </c>
      <c r="H1264" t="b">
        <f>OR(ISNUMBER(FIND("inflammatory",C1264)),ISNUMBER(FIND("inflamm",C1264)))</f>
        <v>0</v>
      </c>
      <c r="I1264" t="b">
        <f>OR(ISNUMBER(FIND("immune",C1264)),ISNUMBER(FIND("immunological",C1264)),ISNUMBER(FIND("interleuk",C1264)),ISNUMBER(FIND("platelet activation",C1264)),ISNUMBER(FIND("monocyte",C1264)),ISNUMBER(FIND("leukocyte",C1264)),ISNUMBER(FIND("cytokine",C1264)),ISNUMBER(FIND("CD4",C1264)),ISNUMBER(FIND("CD8",C1264)),ISNUMBER(FIND("T-cell",C1264)))</f>
        <v>0</v>
      </c>
      <c r="J1264" t="b">
        <f>OR(ISNUMBER(FIND("reactive oxygen",C1264)),ISNUMBER(FIND("ROS",C1264)),ISNUMBER(FIND("free radical",C1264)),ISNUMBER(FIND("oxidative stress",C1264)),ISNUMBER(FIND("peroxid",C1264)),ISNUMBER(FIND("oxidative",C1264)),ISNUMBER(FIND("antioxid",C1264)))</f>
        <v>1</v>
      </c>
      <c r="K1264" t="b">
        <f>OR(ISNUMBER(FIND("autophag",C1264)))</f>
        <v>0</v>
      </c>
      <c r="L1264" t="b">
        <f>OR(ISNUMBER(FIND("morpholog",C1264)))</f>
        <v>0</v>
      </c>
      <c r="M1264" t="b">
        <f>OR(ISNUMBER(FIND("fibrosis",C1264)),ISNUMBER(FIND("Fibrosis",C1264)),ISNUMBER(FIND("fibrot",C1264)))</f>
        <v>0</v>
      </c>
      <c r="N1264" t="b">
        <f>OR(ISNUMBER(FIND("offspring",C1264)),ISNUMBER(FIND("Parental",C1264)),ISNUMBER(FIND("parental",C1264)),ISNUMBER(FIND("germline",C1264)),ISNUMBER(FIND("reproduc",C1264)),ISNUMBER(FIND("embryo",C1264)))</f>
        <v>0</v>
      </c>
      <c r="O1264" t="b">
        <f>OR(ISNUMBER(FIND("metabol",C1264)),ISNUMBER(FIND("Metabol",C1264)),ISNUMBER(FIND("digest",C1264)),ISNUMBER(FIND("mitochon",C1264)))</f>
        <v>1</v>
      </c>
      <c r="P1264" t="b">
        <f>OR(ISNUMBER(FIND("ecotox",C1264)),ISNUMBER(FIND("Ecotox",B1264)),ISNUMBER(FIND("ecotox",B1264)),ISNUMBER(FIND("Ecotox",C1264)))</f>
        <v>0</v>
      </c>
      <c r="Q1264" t="b">
        <f>OR(ISNUMBER(FIND("Bioaccum",C1264)),ISNUMBER(FIND("bioaccum",C1264)),ISNUMBER(FIND("accum",C1264)))</f>
        <v>0</v>
      </c>
      <c r="R1264" t="b">
        <f>OR(ISNUMBER(FIND("Occupation",C1264)),ISNUMBER(FIND("occupation",C1264)),ISNUMBER(FIND("worker",C1264)),ISNUMBER(FIND("workforce",C1264)))</f>
        <v>0</v>
      </c>
      <c r="S1264" t="b">
        <f>NOT(OR(F1264,G1264,H1264,I1264,J1264,K1264,L1264,M1264,N1264,O1264,P1264,Q1264,R1264))</f>
        <v>0</v>
      </c>
      <c r="U1264" t="b">
        <f>OR(Table1[[#This Row],[Inflammation]],Table1[[#This Row],[Immune]])</f>
        <v>0</v>
      </c>
      <c r="V1264" t="str">
        <f>IF(OR(Table1[[#This Row],[Rodents]],Table1[[#This Row],[Human]],Table1[[#This Row],[Pig]]),OR(ISNUMBER(FIND("intratrach",C1264)),ISNUMBER(FIND("nasal ",C1264)),ISNUMBER(FIND("instill",C1264))),"NA")</f>
        <v>NA</v>
      </c>
      <c r="W1264" t="str">
        <f>IF(OR(Table1[[#This Row],[Rodents]],Table1[[#This Row],[Human]],Table1[[#This Row],[Pig]]),OR(ISNUMBER(FIND("dermal",C1264)),ISNUMBER(FIND("skin ",C1264))),"NA")</f>
        <v>NA</v>
      </c>
      <c r="X1264" t="str">
        <f>IF(OR(Table1[[#This Row],[Rodents]],Table1[[#This Row],[Human]],Table1[[#This Row],[Pig]]),OR(ISNUMBER(FIND("injected",C1264)),ISNUMBER(FIND("periton",C1264)),ISNUMBER(FIND("intrascrot",C1264))),"NA")</f>
        <v>NA</v>
      </c>
      <c r="Y1264" t="str">
        <f>IF(OR(Table1[[#This Row],[Rodents]],Table1[[#This Row],[Human]],Table1[[#This Row],[Pig]]),NOT(OR(Table1[[#This Row],[Inhaled/Intratracheal/intranasal]],Table1[[#This Row],[Dermal]],Table1[[#This Row],[Injected]])),"NA")</f>
        <v>NA</v>
      </c>
      <c r="AA1264" t="b">
        <f>OR(ISNUMBER(FIND("fish ",C1264)),ISNUMBER(FIND("Fish ",C1264)),ISNUMBER(FIND("aquatic",C1264)),ISNUMBER(FIND("daphnids",C1264)),ISNUMBER(FIND("Carcinus maenas",C1264)),ISNUMBER(FIND("Daphnia",C1264)),ISNUMBER(FIND("Ruditapes philippinarum",C1264)),ISNUMBER(FIND("daphnia",C1264)),ISNUMBER(FIND("marine",C1264)),ISNUMBER(FIND("mussel",C1264)),ISNUMBER(FIND("algae",C1264)),ISNUMBER(FIND("Donax faba",C1264)),ISNUMBER(FIND("estuarine",C1264)),ISNUMBER(FIND("snail",C1264)),ISNUMBER(FIND("Prorocentrum donghaiense",C1264)) )</f>
        <v>0</v>
      </c>
      <c r="AB1264" t="b">
        <f>OR(ISNUMBER(FIND(" rat ",C1264)),ISNUMBER(FIND(" rats ",C1264)),ISNUMBER(FIND(" Rats ",C1264)),ISNUMBER(FIND(" Rat ",C1264)),ISNUMBER(FIND(" rat.",C1264)),ISNUMBER(FIND(" rats.",C1264)),ISNUMBER(FIND("mouse",C1264)),ISNUMBER(FIND("mice",C1264)), ISNUMBER(FIND(" Mice",C1264)))</f>
        <v>0</v>
      </c>
      <c r="AC1264" t="b">
        <f>OR(ISNUMBER(FIND(" cell ",C1264)),ISNUMBER(FIND("fibroblast",C1264)),ISNUMBER(FIND("macrophage",C1264)),ISNUMBER(FIND("epithelial",C1264)),ISNUMBER(FIND("endothelial",C1264)),ISNUMBER(FIND("neuron",C1264)),ISNUMBER(FIND(" cells ",C1264)),ISNUMBER(FIND("RBC",C1264)),ISNUMBER(FIND("mitochond",C1264)),ISNUMBER(FIND("adipocyte",C1264)),ISNUMBER(FIND("osteo",C1264)),ISNUMBER(FIND("keratin",C1264)),ISNUMBER(FIND(" cell's ",C1264)),ISNUMBER(FIND("eukary",C1264)),ISNUMBER(FIND("sperm",C1264)))</f>
        <v>0</v>
      </c>
      <c r="AD1264" t="b">
        <f>OR(ISNUMBER(FIND("human",B1264)),ISNUMBER(FIND("workers",B1264)),ISNUMBER(FIND("workforces",B1264)),ISNUMBER(FIND("occupational",B1264)),ISNUMBER(FIND("Case report",B1264)),ISNUMBER(FIND("Workplaces",B1264)),ISNUMBER(FIND("worker",B1264)))</f>
        <v>0</v>
      </c>
      <c r="AE1264" t="b">
        <f>OR(ISNUMBER(FIND(" plant ",C1264)),ISNUMBER(FIND("Plant ",C1264)),ISNUMBER(FIND("tomato",C1264)),ISNUMBER(FIND("plants",C1264)),ISNUMBER(FIND("Plants",C1264)),ISNUMBER(FIND("algae",C1264)),ISNUMBER(FIND("lettuce",C1264)),ISNUMBER(FIND("green gram sprouts ",C1264)),ISNUMBER(FIND("Cucurbita pepo",C1264)),ISNUMBER(FIND("bean ",C1264)),ISNUMBER(FIND("chloroplast",C1264)),ISNUMBER(FIND("chlorophyll",C1264)),ISNUMBER(FIND("seedling",C1264)),ISNUMBER(FIND("canola",C1264)),ISNUMBER(FIND("shoot",C1264)),ISNUMBER(FIND("photosynthes",C1264)),ISNUMBER(FIND(" leaves ",C1264)),,ISNUMBER(FIND("agriculture",C1264)),ISNUMBER(FIND(" crops ",C1264)))</f>
        <v>1</v>
      </c>
      <c r="AF1264" t="b">
        <f>OR(ISNUMBER(FIND("bacteria",C1264)),ISNUMBER(FIND("Bacteria",C1264)),ISNUMBER(FIND("Bacterium",C1264)),ISNUMBER(FIND("bacterium",C1264)),ISNUMBER(FIND(" coli ",C1264)))</f>
        <v>0</v>
      </c>
      <c r="AG1264" t="b">
        <f>OR(ISNUMBER(FIND("fungi",C1264)),ISNUMBER(FIND("Fungi",C1264)),ISNUMBER(FIND("fungus",C1264)),ISNUMBER(FIND("Fungus",C1264)),ISNUMBER(FIND("mushroom",C1264)),ISNUMBER(FIND("Mushroom",C1264)),ISNUMBER(FIND(" mold ",C1264)))</f>
        <v>0</v>
      </c>
      <c r="AH1264" t="b">
        <f>OR(ISNUMBER(FIND("Pig ",C1264)),ISNUMBER(FIND("pig ",C1264)),ISNUMBER(FIND("Pigs ",C1264)),ISNUMBER(FIND("pigs ",C1264)))</f>
        <v>0</v>
      </c>
      <c r="AI1264" t="b">
        <f>OR(ISNUMBER(FIND(" C. elegans",C1264)),ISNUMBER(FIND("Caenorhabditis elegans",C1264)),ISNUMBER(FIND("earthworms",C1264)),ISNUMBER(FIND(" Ficopomatus enigmaticus",C1264)),ISNUMBER(FIND("larva",C1264)),ISNUMBER(FIND("Lumbriculus variegatus",C1264)),ISNUMBER(FIND("nematode",C1264)))</f>
        <v>0</v>
      </c>
      <c r="AJ1264" t="b">
        <f>NOT(OR(AA1264,AB1264,AC1264,AD1264,AE1264,AF1264,AG1264,AH1264,AI1264))</f>
        <v>0</v>
      </c>
      <c r="AL1264" t="b">
        <f>OR(AA1264,AB1264,AD1264,AE1264,AF1264,AG1264,AH1264,AI1264)</f>
        <v>1</v>
      </c>
      <c r="AM1264" t="b">
        <f>IF(Table1[[#This Row],[In vivo?]],IF(Table1[[#This Row],[Cell]],FALSE,TRUE),FALSE)</f>
        <v>1</v>
      </c>
      <c r="AN1264" t="b">
        <f>AND(AC1264,AL1264)</f>
        <v>0</v>
      </c>
      <c r="AO1264" t="b">
        <f>IF(Table1[[#This Row],[Cell]],IF(Table1[[#This Row],[In vivo?]],FALSE,TRUE),FALSE)</f>
        <v>0</v>
      </c>
      <c r="AP1264" t="b">
        <f>NOT(OR(Table1[[#This Row],[In vivo?]],Table1[[#This Row],[Only in Cell]]))</f>
        <v>0</v>
      </c>
      <c r="AQ1264" t="str">
        <f>IF(OR(Table1[[#This Row],[Rodents]],Table1[[#This Row],[Human]],Table1[[#This Row],[Pig]]),OR(ISNUMBER(FIND("pulmonary",C1264)),ISNUMBER(FIND("lung",C1264))),"NA")</f>
        <v>NA</v>
      </c>
      <c r="AR1264" t="str">
        <f>IF(OR(Table1[[#This Row],[Rodents]],Table1[[#This Row],[Human]],Table1[[#This Row],[Pig]]),OR(ISNUMBER(FIND("skin",C1264)),ISNUMBER(FIND("dermal",C1264))),"NA")</f>
        <v>NA</v>
      </c>
      <c r="AS1264" t="str">
        <f>IF(OR(Table1[[#This Row],[Rodents]],Table1[[#This Row],[Human]],Table1[[#This Row],[Pig]]),OR(ISNUMBER(FIND("liver",C1264)),ISNUMBER(FIND("hepat",C1264))),"NA")</f>
        <v>NA</v>
      </c>
      <c r="AT1264" t="str">
        <f>IF(OR(Table1[[#This Row],[Rodents]],Table1[[#This Row],[Human]],Table1[[#This Row],[Pig]]),OR(ISNUMBER(FIND("kidney",C1264)),ISNUMBER(FIND("neph",C1264))),"NA")</f>
        <v>NA</v>
      </c>
      <c r="AU1264" t="str">
        <f>IF(OR(Table1[[#This Row],[Rodents]],Table1[[#This Row],[Human]],Table1[[#This Row],[Pig]]),OR(ISNUMBER(FIND("brain",C1264)),ISNUMBER(FIND("neur",C1264)),ISNUMBER(FIND("nerv",C1264))),"NA")</f>
        <v>NA</v>
      </c>
      <c r="AV1264" t="str">
        <f>IF(OR(Table1[[#This Row],[Rodents]],Table1[[#This Row],[Human]],Table1[[#This Row],[Pig]]),OR(ISNUMBER(FIND("heart",C1264)),ISNUMBER(FIND("cardi",C1264))),"NA")</f>
        <v>NA</v>
      </c>
      <c r="AW1264" t="str">
        <f>IF(OR(Table1[[#This Row],[Rodents]],Table1[[#This Row],[Human]],Table1[[#This Row],[Pig]]),OR(ISNUMBER(FIND("gastro",C1264)),ISNUMBER(FIND("intesti",C1264)),ISNUMBER(FIND("stomach",C1264))),"NA")</f>
        <v>NA</v>
      </c>
      <c r="AX1264" t="str">
        <f>IF(OR(Table1[[#This Row],[Rodents]],Table1[[#This Row],[Human]],Table1[[#This Row],[Pig]]),NOT(OR(AQ1264,AR1264,AS1264,AT1264,AU1264,AV1264,AW1264)),"NA")</f>
        <v>NA</v>
      </c>
      <c r="AY1264" t="b">
        <f>OR(ISNUMBER(FIND("SWCNT",C1264)),ISNUMBER(FIND("SWNT",C1264)),ISNUMBER(FIND("single-wall",C1264)),ISNUMBER(FIND("single wall",C1264)),ISNUMBER(FIND("Single wall",C1264)),ISNUMBER(FIND("Single-wall",C1264)),ISNUMBER(FIND("SWCNT",B1264)),ISNUMBER(FIND("SWNT",B1264)),ISNUMBER(FIND("single-wall",B1264)),ISNUMBER(FIND("single wall",B1264)),ISNUMBER(FIND("Single-wall",B1264)),ISNUMBER(FIND("Single wall",B1264)))</f>
        <v>0</v>
      </c>
      <c r="AZ1264" t="b">
        <f>OR(ISNUMBER(FIND("MWCNT",C1264)),ISNUMBER(FIND("MWNT",C1264)),ISNUMBER(FIND("multi-wall",C1264)),ISNUMBER(FIND("multi wall",C1264)),ISNUMBER(FIND("multiwall",C1264)),ISNUMBER(FIND("Multi-wall",C1264)),ISNUMBER(FIND("Multi wall",C1264)),ISNUMBER(FIND("Multiwall",C1264)),ISNUMBER(FIND("MWCNT",B1264)),ISNUMBER(FIND("MWNT",B1264)),ISNUMBER(FIND("multi-wall",B1264)),ISNUMBER(FIND("multi wall",B1264)),ISNUMBER(FIND("multiwall",B1264)),ISNUMBER(FIND("Multi-wall",B1264)),ISNUMBER(FIND("Multi wall",B1264)),ISNUMBER(FIND("Multiwall",B1264)),ISNUMBER(FIND("Double-wall",B1264)),ISNUMBER(FIND("Double wall",B1264)),ISNUMBER(FIND("Doublewall",B1264)),ISNUMBER(FIND("double-wall",B1264)),ISNUMBER(FIND("double wall",B1264)),ISNUMBER(FIND("doublewall",B1264)))</f>
        <v>1</v>
      </c>
      <c r="BA1264" t="b">
        <f>AND(Table1[[#This Row],[SWCNT]],Table1[[#This Row],[MWCNT]])</f>
        <v>0</v>
      </c>
      <c r="BB1264" t="b">
        <f>IF(Table1[[#This Row],[SWCNT]]=TRUE,FALSE,IF(Table1[[#This Row],[MWCNT]]=TRUE,FALSE,TRUE))</f>
        <v>0</v>
      </c>
      <c r="BC1264" s="18"/>
    </row>
    <row r="1265" spans="1:55" ht="203.5">
      <c r="A1265" t="s">
        <v>560</v>
      </c>
      <c r="B1265" s="2" t="s">
        <v>561</v>
      </c>
      <c r="C1265" s="16" t="s">
        <v>562</v>
      </c>
      <c r="D1265" s="17" t="s">
        <v>563</v>
      </c>
      <c r="E1265" s="2">
        <v>2021</v>
      </c>
      <c r="F1265" t="b">
        <f>OR(ISNUMBER(FIND("cytotoxic",C1265)),ISNUMBER(FIND("Cytotoxic",C1265)),ISNUMBER(FIND("cellular toxicity",C1265)),ISNUMBER(FIND("cell death",C1265)),ISNUMBER(FIND("viable",C1265)),ISNUMBER(FIND("phytotoxic",C1265)),ISNUMBER(FIND("acute toxicity",C1265)),ISNUMBER(FIND("MTT",C1265)),ISNUMBER(FIND("survival",C1265)),ISNUMBER(FIND("prolifer",C1265)),ISNUMBER(FIND("apoptosis",C1265)),ISNUMBER(FIND("neurotoxic",C1265)),ISNUMBER(FIND("  lysis ",C1265)),ISNUMBER(FIND("necrosis",C1265)),ISNUMBER(FIND("cellular death",C1265))*3,ISNUMBER(FIND("LDH",C1265)),ISNUMBER(FIND("Acute toxicity",C1265)))</f>
        <v>0</v>
      </c>
      <c r="G1265" t="b">
        <f>OR(ISNUMBER(FIND("genotoxic",C1265)),ISNUMBER(FIND("genotoxicity",C1265)),ISNUMBER(FIND("DNA damage",C1265)),ISNUMBER(FIND("DNA",C1265)),ISNUMBER(FIND("RNA",C1265)),ISNUMBER(FIND("mesothelioma",C1265)),ISNUMBER(FIND("carcino",C1265)),ISNUMBER(FIND("mutagen",C1265)),ISNUMBER(FIND("genetic",C1265)))</f>
        <v>1</v>
      </c>
      <c r="H1265" t="b">
        <f>OR(ISNUMBER(FIND("inflammatory",C1265)),ISNUMBER(FIND("inflamm",C1265)))</f>
        <v>0</v>
      </c>
      <c r="I1265" t="b">
        <f>OR(ISNUMBER(FIND("immune",C1265)),ISNUMBER(FIND("immunological",C1265)),ISNUMBER(FIND("interleuk",C1265)),ISNUMBER(FIND("platelet activation",C1265)),ISNUMBER(FIND("monocyte",C1265)),ISNUMBER(FIND("leukocyte",C1265)),ISNUMBER(FIND("cytokine",C1265)),ISNUMBER(FIND("CD4",C1265)),ISNUMBER(FIND("CD8",C1265)),ISNUMBER(FIND("T-cell",C1265)))</f>
        <v>0</v>
      </c>
      <c r="J1265" t="b">
        <f>OR(ISNUMBER(FIND("reactive oxygen",C1265)),ISNUMBER(FIND("ROS",C1265)),ISNUMBER(FIND("free radical",C1265)),ISNUMBER(FIND("oxidative stress",C1265)),ISNUMBER(FIND("peroxid",C1265)),ISNUMBER(FIND("oxidative",C1265)),ISNUMBER(FIND("antioxid",C1265)))</f>
        <v>0</v>
      </c>
      <c r="K1265" t="b">
        <f>OR(ISNUMBER(FIND("autophag",C1265)))</f>
        <v>0</v>
      </c>
      <c r="L1265" t="b">
        <f>OR(ISNUMBER(FIND("morpholog",C1265)))</f>
        <v>0</v>
      </c>
      <c r="M1265" t="b">
        <f>OR(ISNUMBER(FIND("fibrosis",C1265)),ISNUMBER(FIND("Fibrosis",C1265)),ISNUMBER(FIND("fibrot",C1265)))</f>
        <v>0</v>
      </c>
      <c r="N1265" t="b">
        <f>OR(ISNUMBER(FIND("offspring",C1265)),ISNUMBER(FIND("Parental",C1265)),ISNUMBER(FIND("parental",C1265)),ISNUMBER(FIND("germline",C1265)),ISNUMBER(FIND("reproduc",C1265)),ISNUMBER(FIND("embryo",C1265)))</f>
        <v>1</v>
      </c>
      <c r="O1265" t="b">
        <f>OR(ISNUMBER(FIND("metabol",C1265)),ISNUMBER(FIND("Metabol",C1265)),ISNUMBER(FIND("digest",C1265)),ISNUMBER(FIND("mitochon",C1265)))</f>
        <v>0</v>
      </c>
      <c r="P1265" t="b">
        <f>OR(ISNUMBER(FIND("ecotox",C1265)),ISNUMBER(FIND("Ecotox",B1265)),ISNUMBER(FIND("ecotox",B1265)),ISNUMBER(FIND("Ecotox",C1265)))</f>
        <v>0</v>
      </c>
      <c r="Q1265" t="b">
        <f>OR(ISNUMBER(FIND("Bioaccum",C1265)),ISNUMBER(FIND("bioaccum",C1265)),ISNUMBER(FIND("accum",C1265)))</f>
        <v>0</v>
      </c>
      <c r="R1265" t="b">
        <f>OR(ISNUMBER(FIND("Occupation",C1265)),ISNUMBER(FIND("occupation",C1265)),ISNUMBER(FIND("worker",C1265)),ISNUMBER(FIND("workforce",C1265)))</f>
        <v>0</v>
      </c>
      <c r="S1265" t="b">
        <f>NOT(OR(F1265,G1265,H1265,I1265,J1265,K1265,L1265,M1265,N1265,O1265,P1265,Q1265,R1265))</f>
        <v>0</v>
      </c>
      <c r="U1265" t="b">
        <f>OR(Table1[[#This Row],[Inflammation]],Table1[[#This Row],[Immune]])</f>
        <v>0</v>
      </c>
      <c r="V1265" t="str">
        <f>IF(OR(Table1[[#This Row],[Rodents]],Table1[[#This Row],[Human]],Table1[[#This Row],[Pig]]),OR(ISNUMBER(FIND("intratrach",C1265)),ISNUMBER(FIND("nasal ",C1265)),ISNUMBER(FIND("instill",C1265))),"NA")</f>
        <v>NA</v>
      </c>
      <c r="W1265" t="str">
        <f>IF(OR(Table1[[#This Row],[Rodents]],Table1[[#This Row],[Human]],Table1[[#This Row],[Pig]]),OR(ISNUMBER(FIND("dermal",C1265)),ISNUMBER(FIND("skin ",C1265))),"NA")</f>
        <v>NA</v>
      </c>
      <c r="X1265" t="str">
        <f>IF(OR(Table1[[#This Row],[Rodents]],Table1[[#This Row],[Human]],Table1[[#This Row],[Pig]]),OR(ISNUMBER(FIND("injected",C1265)),ISNUMBER(FIND("periton",C1265)),ISNUMBER(FIND("intrascrot",C1265))),"NA")</f>
        <v>NA</v>
      </c>
      <c r="Y1265" t="str">
        <f>IF(OR(Table1[[#This Row],[Rodents]],Table1[[#This Row],[Human]],Table1[[#This Row],[Pig]]),NOT(OR(Table1[[#This Row],[Inhaled/Intratracheal/intranasal]],Table1[[#This Row],[Dermal]],Table1[[#This Row],[Injected]])),"NA")</f>
        <v>NA</v>
      </c>
      <c r="AA1265" t="b">
        <f>OR(ISNUMBER(FIND("fish ",C1265)),ISNUMBER(FIND("Fish ",C1265)),ISNUMBER(FIND("aquatic",C1265)),ISNUMBER(FIND("daphnids",C1265)),ISNUMBER(FIND("Carcinus maenas",C1265)),ISNUMBER(FIND("Daphnia",C1265)),ISNUMBER(FIND("Ruditapes philippinarum",C1265)),ISNUMBER(FIND("daphnia",C1265)),ISNUMBER(FIND("marine",C1265)),ISNUMBER(FIND("mussel",C1265)),ISNUMBER(FIND("algae",C1265)),ISNUMBER(FIND("Donax faba",C1265)),ISNUMBER(FIND("estuarine",C1265)),ISNUMBER(FIND("snail",C1265)),ISNUMBER(FIND("Prorocentrum donghaiense",C1265)) )</f>
        <v>0</v>
      </c>
      <c r="AB1265" t="b">
        <f>OR(ISNUMBER(FIND(" rat ",C1265)),ISNUMBER(FIND(" rats ",C1265)),ISNUMBER(FIND(" Rats ",C1265)),ISNUMBER(FIND(" Rat ",C1265)),ISNUMBER(FIND(" rat.",C1265)),ISNUMBER(FIND(" rats.",C1265)),ISNUMBER(FIND("mouse",C1265)),ISNUMBER(FIND("mice",C1265)), ISNUMBER(FIND(" Mice",C1265)))</f>
        <v>0</v>
      </c>
      <c r="AC1265" t="b">
        <f>OR(ISNUMBER(FIND(" cell ",C1265)),ISNUMBER(FIND("fibroblast",C1265)),ISNUMBER(FIND("macrophage",C1265)),ISNUMBER(FIND("epithelial",C1265)),ISNUMBER(FIND("endothelial",C1265)),ISNUMBER(FIND("neuron",C1265)),ISNUMBER(FIND(" cells ",C1265)),ISNUMBER(FIND("RBC",C1265)),ISNUMBER(FIND("mitochond",C1265)),ISNUMBER(FIND("adipocyte",C1265)),ISNUMBER(FIND("osteo",C1265)),ISNUMBER(FIND("keratin",C1265)),ISNUMBER(FIND(" cell's ",C1265)),ISNUMBER(FIND("eukary",C1265)),ISNUMBER(FIND("sperm",C1265)))</f>
        <v>1</v>
      </c>
      <c r="AD1265" t="b">
        <f>OR(ISNUMBER(FIND("human",B1265)),ISNUMBER(FIND("workers",B1265)),ISNUMBER(FIND("workforces",B1265)),ISNUMBER(FIND("occupational",B1265)),ISNUMBER(FIND("Case report",B1265)),ISNUMBER(FIND("Workplaces",B1265)),ISNUMBER(FIND("worker",B1265)))</f>
        <v>0</v>
      </c>
      <c r="AE1265" t="b">
        <f>OR(ISNUMBER(FIND(" plant ",C1265)),ISNUMBER(FIND("Plant ",C1265)),ISNUMBER(FIND("tomato",C1265)),ISNUMBER(FIND("plants",C1265)),ISNUMBER(FIND("Plants",C1265)),ISNUMBER(FIND("algae",C1265)),ISNUMBER(FIND("lettuce",C1265)),ISNUMBER(FIND("green gram sprouts ",C1265)),ISNUMBER(FIND("Cucurbita pepo",C1265)),ISNUMBER(FIND("bean ",C1265)),ISNUMBER(FIND("chloroplast",C1265)),ISNUMBER(FIND("chlorophyll",C1265)),ISNUMBER(FIND("seedling",C1265)),ISNUMBER(FIND("canola",C1265)),ISNUMBER(FIND("shoot",C1265)),ISNUMBER(FIND("photosynthes",C1265)),ISNUMBER(FIND(" leaves ",C1265)),,ISNUMBER(FIND("agriculture",C1265)),ISNUMBER(FIND(" crops ",C1265)))</f>
        <v>0</v>
      </c>
      <c r="AF1265" t="b">
        <f>OR(ISNUMBER(FIND("bacteria",C1265)),ISNUMBER(FIND("Bacteria",C1265)),ISNUMBER(FIND("Bacterium",C1265)),ISNUMBER(FIND("bacterium",C1265)),ISNUMBER(FIND(" coli ",C1265)))</f>
        <v>0</v>
      </c>
      <c r="AG1265" t="b">
        <f>OR(ISNUMBER(FIND("fungi",C1265)),ISNUMBER(FIND("Fungi",C1265)),ISNUMBER(FIND("fungus",C1265)),ISNUMBER(FIND("Fungus",C1265)),ISNUMBER(FIND("mushroom",C1265)),ISNUMBER(FIND("Mushroom",C1265)),ISNUMBER(FIND(" mold ",C1265)))</f>
        <v>0</v>
      </c>
      <c r="AH1265" t="b">
        <f>OR(ISNUMBER(FIND("Pig ",C1265)),ISNUMBER(FIND("pig ",C1265)),ISNUMBER(FIND("Pigs ",C1265)),ISNUMBER(FIND("pigs ",C1265)))</f>
        <v>0</v>
      </c>
      <c r="AI1265" t="b">
        <f>OR(ISNUMBER(FIND(" C. elegans",C1265)),ISNUMBER(FIND("Caenorhabditis elegans",C1265)),ISNUMBER(FIND("earthworms",C1265)),ISNUMBER(FIND(" Ficopomatus enigmaticus",C1265)),ISNUMBER(FIND("larva",C1265)),ISNUMBER(FIND("Lumbriculus variegatus",C1265)),ISNUMBER(FIND("nematode",C1265)))</f>
        <v>1</v>
      </c>
      <c r="AJ1265" t="b">
        <f>NOT(OR(AA1265,AB1265,AC1265,AD1265,AE1265,AF1265,AG1265,AH1265,AI1265))</f>
        <v>0</v>
      </c>
      <c r="AL1265" t="b">
        <f>OR(AA1265,AB1265,AD1265,AE1265,AF1265,AG1265,AH1265,AI1265)</f>
        <v>1</v>
      </c>
      <c r="AM1265" t="b">
        <f>IF(Table1[[#This Row],[In vivo?]],IF(Table1[[#This Row],[Cell]],FALSE,TRUE),FALSE)</f>
        <v>0</v>
      </c>
      <c r="AN1265" t="b">
        <f>AND(AC1265,AL1265)</f>
        <v>1</v>
      </c>
      <c r="AO1265" t="b">
        <f>IF(Table1[[#This Row],[Cell]],IF(Table1[[#This Row],[In vivo?]],FALSE,TRUE),FALSE)</f>
        <v>0</v>
      </c>
      <c r="AP1265" t="b">
        <f>NOT(OR(Table1[[#This Row],[In vivo?]],Table1[[#This Row],[Only in Cell]]))</f>
        <v>0</v>
      </c>
      <c r="AQ1265" t="str">
        <f>IF(OR(Table1[[#This Row],[Rodents]],Table1[[#This Row],[Human]],Table1[[#This Row],[Pig]]),OR(ISNUMBER(FIND("pulmonary",C1265)),ISNUMBER(FIND("lung",C1265))),"NA")</f>
        <v>NA</v>
      </c>
      <c r="AR1265" t="str">
        <f>IF(OR(Table1[[#This Row],[Rodents]],Table1[[#This Row],[Human]],Table1[[#This Row],[Pig]]),OR(ISNUMBER(FIND("skin",C1265)),ISNUMBER(FIND("dermal",C1265))),"NA")</f>
        <v>NA</v>
      </c>
      <c r="AS1265" t="str">
        <f>IF(OR(Table1[[#This Row],[Rodents]],Table1[[#This Row],[Human]],Table1[[#This Row],[Pig]]),OR(ISNUMBER(FIND("liver",C1265)),ISNUMBER(FIND("hepat",C1265))),"NA")</f>
        <v>NA</v>
      </c>
      <c r="AT1265" t="str">
        <f>IF(OR(Table1[[#This Row],[Rodents]],Table1[[#This Row],[Human]],Table1[[#This Row],[Pig]]),OR(ISNUMBER(FIND("kidney",C1265)),ISNUMBER(FIND("neph",C1265))),"NA")</f>
        <v>NA</v>
      </c>
      <c r="AU1265" t="str">
        <f>IF(OR(Table1[[#This Row],[Rodents]],Table1[[#This Row],[Human]],Table1[[#This Row],[Pig]]),OR(ISNUMBER(FIND("brain",C1265)),ISNUMBER(FIND("neur",C1265)),ISNUMBER(FIND("nerv",C1265))),"NA")</f>
        <v>NA</v>
      </c>
      <c r="AV1265" t="str">
        <f>IF(OR(Table1[[#This Row],[Rodents]],Table1[[#This Row],[Human]],Table1[[#This Row],[Pig]]),OR(ISNUMBER(FIND("heart",C1265)),ISNUMBER(FIND("cardi",C1265))),"NA")</f>
        <v>NA</v>
      </c>
      <c r="AW1265" t="str">
        <f>IF(OR(Table1[[#This Row],[Rodents]],Table1[[#This Row],[Human]],Table1[[#This Row],[Pig]]),OR(ISNUMBER(FIND("gastro",C1265)),ISNUMBER(FIND("intesti",C1265)),ISNUMBER(FIND("stomach",C1265))),"NA")</f>
        <v>NA</v>
      </c>
      <c r="AX1265" t="str">
        <f>IF(OR(Table1[[#This Row],[Rodents]],Table1[[#This Row],[Human]],Table1[[#This Row],[Pig]]),NOT(OR(AQ1265,AR1265,AS1265,AT1265,AU1265,AV1265,AW1265)),"NA")</f>
        <v>NA</v>
      </c>
      <c r="AY1265" t="b">
        <f>OR(ISNUMBER(FIND("SWCNT",C1265)),ISNUMBER(FIND("SWNT",C1265)),ISNUMBER(FIND("single-wall",C1265)),ISNUMBER(FIND("single wall",C1265)),ISNUMBER(FIND("Single wall",C1265)),ISNUMBER(FIND("Single-wall",C1265)),ISNUMBER(FIND("SWCNT",B1265)),ISNUMBER(FIND("SWNT",B1265)),ISNUMBER(FIND("single-wall",B1265)),ISNUMBER(FIND("single wall",B1265)),ISNUMBER(FIND("Single-wall",B1265)),ISNUMBER(FIND("Single wall",B1265)))</f>
        <v>1</v>
      </c>
      <c r="AZ1265" t="b">
        <f>OR(ISNUMBER(FIND("MWCNT",C1265)),ISNUMBER(FIND("MWNT",C1265)),ISNUMBER(FIND("multi-wall",C1265)),ISNUMBER(FIND("multi wall",C1265)),ISNUMBER(FIND("multiwall",C1265)),ISNUMBER(FIND("Multi-wall",C1265)),ISNUMBER(FIND("Multi wall",C1265)),ISNUMBER(FIND("Multiwall",C1265)),ISNUMBER(FIND("MWCNT",B1265)),ISNUMBER(FIND("MWNT",B1265)),ISNUMBER(FIND("multi-wall",B1265)),ISNUMBER(FIND("multi wall",B1265)),ISNUMBER(FIND("multiwall",B1265)),ISNUMBER(FIND("Multi-wall",B1265)),ISNUMBER(FIND("Multi wall",B1265)),ISNUMBER(FIND("Multiwall",B1265)),ISNUMBER(FIND("Double-wall",B1265)),ISNUMBER(FIND("Double wall",B1265)),ISNUMBER(FIND("Doublewall",B1265)),ISNUMBER(FIND("double-wall",B1265)),ISNUMBER(FIND("double wall",B1265)),ISNUMBER(FIND("doublewall",B1265)))</f>
        <v>0</v>
      </c>
      <c r="BA1265" t="b">
        <f>AND(Table1[[#This Row],[SWCNT]],Table1[[#This Row],[MWCNT]])</f>
        <v>0</v>
      </c>
      <c r="BB1265" t="b">
        <f>IF(Table1[[#This Row],[SWCNT]]=TRUE,FALSE,IF(Table1[[#This Row],[MWCNT]]=TRUE,FALSE,TRUE))</f>
        <v>0</v>
      </c>
      <c r="BC1265" s="18"/>
    </row>
    <row r="1266" spans="1:55" ht="222">
      <c r="A1266" t="s">
        <v>564</v>
      </c>
      <c r="B1266" s="2" t="s">
        <v>565</v>
      </c>
      <c r="C1266" s="16" t="s">
        <v>566</v>
      </c>
      <c r="D1266" s="17" t="s">
        <v>42</v>
      </c>
      <c r="E1266" s="2">
        <v>2021</v>
      </c>
      <c r="F1266" t="b">
        <f>OR(ISNUMBER(FIND("cytotoxic",C1266)),ISNUMBER(FIND("Cytotoxic",C1266)),ISNUMBER(FIND("cellular toxicity",C1266)),ISNUMBER(FIND("cell death",C1266)),ISNUMBER(FIND("viable",C1266)),ISNUMBER(FIND("phytotoxic",C1266)),ISNUMBER(FIND("acute toxicity",C1266)),ISNUMBER(FIND("MTT",C1266)),ISNUMBER(FIND("survival",C1266)),ISNUMBER(FIND("prolifer",C1266)),ISNUMBER(FIND("apoptosis",C1266)),ISNUMBER(FIND("neurotoxic",C1266)),ISNUMBER(FIND("  lysis ",C1266)),ISNUMBER(FIND("necrosis",C1266)),ISNUMBER(FIND("cellular death",C1266))*3,ISNUMBER(FIND("LDH",C1266)),ISNUMBER(FIND("Acute toxicity",C1266)))</f>
        <v>1</v>
      </c>
      <c r="G1266" t="b">
        <f>OR(ISNUMBER(FIND("genotoxic",C1266)),ISNUMBER(FIND("genotoxicity",C1266)),ISNUMBER(FIND("DNA damage",C1266)),ISNUMBER(FIND("DNA",C1266)),ISNUMBER(FIND("RNA",C1266)),ISNUMBER(FIND("mesothelioma",C1266)),ISNUMBER(FIND("carcino",C1266)),ISNUMBER(FIND("mutagen",C1266)),ISNUMBER(FIND("genetic",C1266)))</f>
        <v>0</v>
      </c>
      <c r="H1266" t="b">
        <f>OR(ISNUMBER(FIND("inflammatory",C1266)),ISNUMBER(FIND("inflamm",C1266)))</f>
        <v>0</v>
      </c>
      <c r="I1266" t="b">
        <f>OR(ISNUMBER(FIND("immune",C1266)),ISNUMBER(FIND("immunological",C1266)),ISNUMBER(FIND("interleuk",C1266)),ISNUMBER(FIND("platelet activation",C1266)),ISNUMBER(FIND("monocyte",C1266)),ISNUMBER(FIND("leukocyte",C1266)),ISNUMBER(FIND("cytokine",C1266)),ISNUMBER(FIND("CD4",C1266)),ISNUMBER(FIND("CD8",C1266)),ISNUMBER(FIND("T-cell",C1266)))</f>
        <v>0</v>
      </c>
      <c r="J1266" t="b">
        <f>OR(ISNUMBER(FIND("reactive oxygen",C1266)),ISNUMBER(FIND("ROS",C1266)),ISNUMBER(FIND("free radical",C1266)),ISNUMBER(FIND("oxidative stress",C1266)),ISNUMBER(FIND("peroxid",C1266)),ISNUMBER(FIND("oxidative",C1266)),ISNUMBER(FIND("antioxid",C1266)))</f>
        <v>1</v>
      </c>
      <c r="K1266" t="b">
        <f>OR(ISNUMBER(FIND("autophag",C1266)))</f>
        <v>0</v>
      </c>
      <c r="L1266" t="b">
        <f>OR(ISNUMBER(FIND("morpholog",C1266)))</f>
        <v>1</v>
      </c>
      <c r="M1266" t="b">
        <f>OR(ISNUMBER(FIND("fibrosis",C1266)),ISNUMBER(FIND("Fibrosis",C1266)),ISNUMBER(FIND("fibrot",C1266)))</f>
        <v>0</v>
      </c>
      <c r="N1266" t="b">
        <f>OR(ISNUMBER(FIND("offspring",C1266)),ISNUMBER(FIND("Parental",C1266)),ISNUMBER(FIND("parental",C1266)),ISNUMBER(FIND("germline",C1266)),ISNUMBER(FIND("reproduc",C1266)),ISNUMBER(FIND("embryo",C1266)))</f>
        <v>0</v>
      </c>
      <c r="O1266" t="b">
        <f>OR(ISNUMBER(FIND("metabol",C1266)),ISNUMBER(FIND("Metabol",C1266)),ISNUMBER(FIND("digest",C1266)),ISNUMBER(FIND("mitochon",C1266)))</f>
        <v>0</v>
      </c>
      <c r="P1266" t="b">
        <f>OR(ISNUMBER(FIND("ecotox",C1266)),ISNUMBER(FIND("Ecotox",B1266)),ISNUMBER(FIND("ecotox",B1266)),ISNUMBER(FIND("Ecotox",C1266)))</f>
        <v>0</v>
      </c>
      <c r="Q1266" t="b">
        <f>OR(ISNUMBER(FIND("Bioaccum",C1266)),ISNUMBER(FIND("bioaccum",C1266)),ISNUMBER(FIND("accum",C1266)))</f>
        <v>0</v>
      </c>
      <c r="R1266" t="b">
        <f>OR(ISNUMBER(FIND("Occupation",C1266)),ISNUMBER(FIND("occupation",C1266)),ISNUMBER(FIND("worker",C1266)),ISNUMBER(FIND("workforce",C1266)))</f>
        <v>0</v>
      </c>
      <c r="S1266" t="b">
        <f>NOT(OR(F1266,G1266,H1266,I1266,J1266,K1266,L1266,M1266,N1266,O1266,P1266,Q1266,R1266))</f>
        <v>0</v>
      </c>
      <c r="U1266" t="b">
        <f>OR(Table1[[#This Row],[Inflammation]],Table1[[#This Row],[Immune]])</f>
        <v>0</v>
      </c>
      <c r="V1266" t="str">
        <f>IF(OR(Table1[[#This Row],[Rodents]],Table1[[#This Row],[Human]],Table1[[#This Row],[Pig]]),OR(ISNUMBER(FIND("intratrach",C1266)),ISNUMBER(FIND("nasal ",C1266)),ISNUMBER(FIND("instill",C1266))),"NA")</f>
        <v>NA</v>
      </c>
      <c r="W1266" t="str">
        <f>IF(OR(Table1[[#This Row],[Rodents]],Table1[[#This Row],[Human]],Table1[[#This Row],[Pig]]),OR(ISNUMBER(FIND("dermal",C1266)),ISNUMBER(FIND("skin ",C1266))),"NA")</f>
        <v>NA</v>
      </c>
      <c r="X1266" t="str">
        <f>IF(OR(Table1[[#This Row],[Rodents]],Table1[[#This Row],[Human]],Table1[[#This Row],[Pig]]),OR(ISNUMBER(FIND("injected",C1266)),ISNUMBER(FIND("periton",C1266)),ISNUMBER(FIND("intrascrot",C1266))),"NA")</f>
        <v>NA</v>
      </c>
      <c r="Y1266" t="str">
        <f>IF(OR(Table1[[#This Row],[Rodents]],Table1[[#This Row],[Human]],Table1[[#This Row],[Pig]]),NOT(OR(Table1[[#This Row],[Inhaled/Intratracheal/intranasal]],Table1[[#This Row],[Dermal]],Table1[[#This Row],[Injected]])),"NA")</f>
        <v>NA</v>
      </c>
      <c r="AA1266" t="b">
        <f>OR(ISNUMBER(FIND("fish ",C1266)),ISNUMBER(FIND("Fish ",C1266)),ISNUMBER(FIND("aquatic",C1266)),ISNUMBER(FIND("daphnids",C1266)),ISNUMBER(FIND("Carcinus maenas",C1266)),ISNUMBER(FIND("Daphnia",C1266)),ISNUMBER(FIND("Ruditapes philippinarum",C1266)),ISNUMBER(FIND("daphnia",C1266)),ISNUMBER(FIND("marine",C1266)),ISNUMBER(FIND("mussel",C1266)),ISNUMBER(FIND("algae",C1266)),ISNUMBER(FIND("Donax faba",C1266)),ISNUMBER(FIND("estuarine",C1266)),ISNUMBER(FIND("snail",C1266)),ISNUMBER(FIND("Prorocentrum donghaiense",C1266)) )</f>
        <v>0</v>
      </c>
      <c r="AB1266" t="b">
        <f>OR(ISNUMBER(FIND(" rat ",C1266)),ISNUMBER(FIND(" rats ",C1266)),ISNUMBER(FIND(" Rats ",C1266)),ISNUMBER(FIND(" Rat ",C1266)),ISNUMBER(FIND(" rat.",C1266)),ISNUMBER(FIND(" rats.",C1266)),ISNUMBER(FIND("mouse",C1266)),ISNUMBER(FIND("mice",C1266)), ISNUMBER(FIND(" Mice",C1266)))</f>
        <v>0</v>
      </c>
      <c r="AC1266" t="b">
        <f>OR(ISNUMBER(FIND(" cell ",C1266)),ISNUMBER(FIND("fibroblast",C1266)),ISNUMBER(FIND("macrophage",C1266)),ISNUMBER(FIND("epithelial",C1266)),ISNUMBER(FIND("endothelial",C1266)),ISNUMBER(FIND("neuron",C1266)),ISNUMBER(FIND(" cells ",C1266)),ISNUMBER(FIND("RBC",C1266)),ISNUMBER(FIND("mitochond",C1266)),ISNUMBER(FIND("adipocyte",C1266)),ISNUMBER(FIND("osteo",C1266)),ISNUMBER(FIND("keratin",C1266)),ISNUMBER(FIND(" cell's ",C1266)),ISNUMBER(FIND("eukary",C1266)),ISNUMBER(FIND("sperm",C1266)))</f>
        <v>1</v>
      </c>
      <c r="AD1266" t="b">
        <f>OR(ISNUMBER(FIND("human",B1266)),ISNUMBER(FIND("workers",B1266)),ISNUMBER(FIND("workforces",B1266)),ISNUMBER(FIND("occupational",B1266)),ISNUMBER(FIND("Case report",B1266)),ISNUMBER(FIND("Workplaces",B1266)),ISNUMBER(FIND("worker",B1266)))</f>
        <v>0</v>
      </c>
      <c r="AE1266" t="b">
        <f>OR(ISNUMBER(FIND(" plant ",C1266)),ISNUMBER(FIND("Plant ",C1266)),ISNUMBER(FIND("tomato",C1266)),ISNUMBER(FIND("plants",C1266)),ISNUMBER(FIND("Plants",C1266)),ISNUMBER(FIND("algae",C1266)),ISNUMBER(FIND("lettuce",C1266)),ISNUMBER(FIND("green gram sprouts ",C1266)),ISNUMBER(FIND("Cucurbita pepo",C1266)),ISNUMBER(FIND("bean ",C1266)),ISNUMBER(FIND("chloroplast",C1266)),ISNUMBER(FIND("chlorophyll",C1266)),ISNUMBER(FIND("seedling",C1266)),ISNUMBER(FIND("canola",C1266)),ISNUMBER(FIND("shoot",C1266)),ISNUMBER(FIND("photosynthes",C1266)),ISNUMBER(FIND(" leaves ",C1266)),,ISNUMBER(FIND("agriculture",C1266)),ISNUMBER(FIND(" crops ",C1266)))</f>
        <v>0</v>
      </c>
      <c r="AF1266" t="b">
        <f>OR(ISNUMBER(FIND("bacteria",C1266)),ISNUMBER(FIND("Bacteria",C1266)),ISNUMBER(FIND("Bacterium",C1266)),ISNUMBER(FIND("bacterium",C1266)),ISNUMBER(FIND(" coli ",C1266)))</f>
        <v>0</v>
      </c>
      <c r="AG1266" t="b">
        <f>OR(ISNUMBER(FIND("fungi",C1266)),ISNUMBER(FIND("Fungi",C1266)),ISNUMBER(FIND("fungus",C1266)),ISNUMBER(FIND("Fungus",C1266)),ISNUMBER(FIND("mushroom",C1266)),ISNUMBER(FIND("Mushroom",C1266)),ISNUMBER(FIND(" mold ",C1266)))</f>
        <v>0</v>
      </c>
      <c r="AH1266" t="b">
        <f>OR(ISNUMBER(FIND("Pig ",C1266)),ISNUMBER(FIND("pig ",C1266)),ISNUMBER(FIND("Pigs ",C1266)),ISNUMBER(FIND("pigs ",C1266)))</f>
        <v>0</v>
      </c>
      <c r="AI1266" t="b">
        <f>OR(ISNUMBER(FIND(" C. elegans",C1266)),ISNUMBER(FIND("Caenorhabditis elegans",C1266)),ISNUMBER(FIND("earthworms",C1266)),ISNUMBER(FIND(" Ficopomatus enigmaticus",C1266)),ISNUMBER(FIND("larva",C1266)),ISNUMBER(FIND("Lumbriculus variegatus",C1266)),ISNUMBER(FIND("nematode",C1266)))</f>
        <v>0</v>
      </c>
      <c r="AJ1266" t="b">
        <f>NOT(OR(AA1266,AB1266,AC1266,AD1266,AE1266,AF1266,AG1266,AH1266,AI1266))</f>
        <v>0</v>
      </c>
      <c r="AL1266" t="b">
        <f>OR(AA1266,AB1266,AD1266,AE1266,AF1266,AG1266,AH1266,AI1266)</f>
        <v>0</v>
      </c>
      <c r="AM1266" t="b">
        <f>IF(Table1[[#This Row],[In vivo?]],IF(Table1[[#This Row],[Cell]],FALSE,TRUE),FALSE)</f>
        <v>0</v>
      </c>
      <c r="AN1266" t="b">
        <f>AND(AC1266,AL1266)</f>
        <v>0</v>
      </c>
      <c r="AO1266" t="b">
        <f>IF(Table1[[#This Row],[Cell]],IF(Table1[[#This Row],[In vivo?]],FALSE,TRUE),FALSE)</f>
        <v>1</v>
      </c>
      <c r="AP1266" t="b">
        <f>NOT(OR(Table1[[#This Row],[In vivo?]],Table1[[#This Row],[Only in Cell]]))</f>
        <v>0</v>
      </c>
      <c r="AQ1266" t="str">
        <f>IF(OR(Table1[[#This Row],[Rodents]],Table1[[#This Row],[Human]],Table1[[#This Row],[Pig]]),OR(ISNUMBER(FIND("pulmonary",C1266)),ISNUMBER(FIND("lung",C1266))),"NA")</f>
        <v>NA</v>
      </c>
      <c r="AR1266" t="str">
        <f>IF(OR(Table1[[#This Row],[Rodents]],Table1[[#This Row],[Human]],Table1[[#This Row],[Pig]]),OR(ISNUMBER(FIND("skin",C1266)),ISNUMBER(FIND("dermal",C1266))),"NA")</f>
        <v>NA</v>
      </c>
      <c r="AS1266" t="str">
        <f>IF(OR(Table1[[#This Row],[Rodents]],Table1[[#This Row],[Human]],Table1[[#This Row],[Pig]]),OR(ISNUMBER(FIND("liver",C1266)),ISNUMBER(FIND("hepat",C1266))),"NA")</f>
        <v>NA</v>
      </c>
      <c r="AT1266" t="str">
        <f>IF(OR(Table1[[#This Row],[Rodents]],Table1[[#This Row],[Human]],Table1[[#This Row],[Pig]]),OR(ISNUMBER(FIND("kidney",C1266)),ISNUMBER(FIND("neph",C1266))),"NA")</f>
        <v>NA</v>
      </c>
      <c r="AU1266" t="str">
        <f>IF(OR(Table1[[#This Row],[Rodents]],Table1[[#This Row],[Human]],Table1[[#This Row],[Pig]]),OR(ISNUMBER(FIND("brain",C1266)),ISNUMBER(FIND("neur",C1266)),ISNUMBER(FIND("nerv",C1266))),"NA")</f>
        <v>NA</v>
      </c>
      <c r="AV1266" t="str">
        <f>IF(OR(Table1[[#This Row],[Rodents]],Table1[[#This Row],[Human]],Table1[[#This Row],[Pig]]),OR(ISNUMBER(FIND("heart",C1266)),ISNUMBER(FIND("cardi",C1266))),"NA")</f>
        <v>NA</v>
      </c>
      <c r="AW1266" t="str">
        <f>IF(OR(Table1[[#This Row],[Rodents]],Table1[[#This Row],[Human]],Table1[[#This Row],[Pig]]),OR(ISNUMBER(FIND("gastro",C1266)),ISNUMBER(FIND("intesti",C1266)),ISNUMBER(FIND("stomach",C1266))),"NA")</f>
        <v>NA</v>
      </c>
      <c r="AX1266" t="str">
        <f>IF(OR(Table1[[#This Row],[Rodents]],Table1[[#This Row],[Human]],Table1[[#This Row],[Pig]]),NOT(OR(AQ1266,AR1266,AS1266,AT1266,AU1266,AV1266,AW1266)),"NA")</f>
        <v>NA</v>
      </c>
      <c r="AY1266" t="b">
        <f>OR(ISNUMBER(FIND("SWCNT",C1266)),ISNUMBER(FIND("SWNT",C1266)),ISNUMBER(FIND("single-wall",C1266)),ISNUMBER(FIND("single wall",C1266)),ISNUMBER(FIND("Single wall",C1266)),ISNUMBER(FIND("Single-wall",C1266)),ISNUMBER(FIND("SWCNT",B1266)),ISNUMBER(FIND("SWNT",B1266)),ISNUMBER(FIND("single-wall",B1266)),ISNUMBER(FIND("single wall",B1266)),ISNUMBER(FIND("Single-wall",B1266)),ISNUMBER(FIND("Single wall",B1266)))</f>
        <v>0</v>
      </c>
      <c r="AZ1266" t="b">
        <f>OR(ISNUMBER(FIND("MWCNT",C1266)),ISNUMBER(FIND("MWNT",C1266)),ISNUMBER(FIND("multi-wall",C1266)),ISNUMBER(FIND("multi wall",C1266)),ISNUMBER(FIND("multiwall",C1266)),ISNUMBER(FIND("Multi-wall",C1266)),ISNUMBER(FIND("Multi wall",C1266)),ISNUMBER(FIND("Multiwall",C1266)),ISNUMBER(FIND("MWCNT",B1266)),ISNUMBER(FIND("MWNT",B1266)),ISNUMBER(FIND("multi-wall",B1266)),ISNUMBER(FIND("multi wall",B1266)),ISNUMBER(FIND("multiwall",B1266)),ISNUMBER(FIND("Multi-wall",B1266)),ISNUMBER(FIND("Multi wall",B1266)),ISNUMBER(FIND("Multiwall",B1266)),ISNUMBER(FIND("Double-wall",B1266)),ISNUMBER(FIND("Double wall",B1266)),ISNUMBER(FIND("Doublewall",B1266)),ISNUMBER(FIND("double-wall",B1266)),ISNUMBER(FIND("double wall",B1266)),ISNUMBER(FIND("doublewall",B1266)))</f>
        <v>1</v>
      </c>
      <c r="BA1266" t="b">
        <f>AND(Table1[[#This Row],[SWCNT]],Table1[[#This Row],[MWCNT]])</f>
        <v>0</v>
      </c>
      <c r="BB1266" t="b">
        <f>IF(Table1[[#This Row],[SWCNT]]=TRUE,FALSE,IF(Table1[[#This Row],[MWCNT]]=TRUE,FALSE,TRUE))</f>
        <v>0</v>
      </c>
      <c r="BC1266" s="18"/>
    </row>
    <row r="1267" spans="1:55" ht="203.5">
      <c r="A1267" t="s">
        <v>586</v>
      </c>
      <c r="B1267" s="2" t="s">
        <v>588</v>
      </c>
      <c r="C1267" s="16" t="s">
        <v>590</v>
      </c>
      <c r="D1267" s="17" t="s">
        <v>371</v>
      </c>
      <c r="E1267" s="2">
        <v>2021</v>
      </c>
      <c r="F1267" t="b">
        <f>OR(ISNUMBER(FIND("cytotoxic",C1267)),ISNUMBER(FIND("Cytotoxic",C1267)),ISNUMBER(FIND("cellular toxicity",C1267)),ISNUMBER(FIND("cell death",C1267)),ISNUMBER(FIND("viable",C1267)),ISNUMBER(FIND("phytotoxic",C1267)),ISNUMBER(FIND("acute toxicity",C1267)),ISNUMBER(FIND("MTT",C1267)),ISNUMBER(FIND("survival",C1267)),ISNUMBER(FIND("prolifer",C1267)),ISNUMBER(FIND("apoptosis",C1267)),ISNUMBER(FIND("neurotoxic",C1267)),ISNUMBER(FIND("  lysis ",C1267)),ISNUMBER(FIND("necrosis",C1267)),ISNUMBER(FIND("cellular death",C1267))*3,ISNUMBER(FIND("LDH",C1267)),ISNUMBER(FIND("Acute toxicity",C1267)))</f>
        <v>1</v>
      </c>
      <c r="G1267" t="b">
        <f>OR(ISNUMBER(FIND("genotoxic",C1267)),ISNUMBER(FIND("genotoxicity",C1267)),ISNUMBER(FIND("DNA damage",C1267)),ISNUMBER(FIND("DNA",C1267)),ISNUMBER(FIND("RNA",C1267)),ISNUMBER(FIND("mesothelioma",C1267)),ISNUMBER(FIND("carcino",C1267)),ISNUMBER(FIND("mutagen",C1267)),ISNUMBER(FIND("genetic",C1267)))</f>
        <v>0</v>
      </c>
      <c r="H1267" t="b">
        <f>OR(ISNUMBER(FIND("inflammatory",C1267)),ISNUMBER(FIND("inflamm",C1267)))</f>
        <v>0</v>
      </c>
      <c r="I1267" t="b">
        <f>OR(ISNUMBER(FIND("immune",C1267)),ISNUMBER(FIND("immunological",C1267)),ISNUMBER(FIND("interleuk",C1267)),ISNUMBER(FIND("platelet activation",C1267)),ISNUMBER(FIND("monocyte",C1267)),ISNUMBER(FIND("leukocyte",C1267)),ISNUMBER(FIND("cytokine",C1267)),ISNUMBER(FIND("CD4",C1267)),ISNUMBER(FIND("CD8",C1267)),ISNUMBER(FIND("T-cell",C1267)))</f>
        <v>0</v>
      </c>
      <c r="J1267" t="b">
        <f>OR(ISNUMBER(FIND("reactive oxygen",C1267)),ISNUMBER(FIND("ROS",C1267)),ISNUMBER(FIND("free radical",C1267)),ISNUMBER(FIND("oxidative stress",C1267)),ISNUMBER(FIND("peroxid",C1267)),ISNUMBER(FIND("oxidative",C1267)),ISNUMBER(FIND("antioxid",C1267)))</f>
        <v>1</v>
      </c>
      <c r="K1267" t="b">
        <f>OR(ISNUMBER(FIND("autophag",C1267)))</f>
        <v>0</v>
      </c>
      <c r="L1267" t="b">
        <f>OR(ISNUMBER(FIND("morpholog",C1267)))</f>
        <v>1</v>
      </c>
      <c r="M1267" t="b">
        <f>OR(ISNUMBER(FIND("fibrosis",C1267)),ISNUMBER(FIND("Fibrosis",C1267)),ISNUMBER(FIND("fibrot",C1267)))</f>
        <v>0</v>
      </c>
      <c r="N1267" t="b">
        <f>OR(ISNUMBER(FIND("offspring",C1267)),ISNUMBER(FIND("Parental",C1267)),ISNUMBER(FIND("parental",C1267)),ISNUMBER(FIND("germline",C1267)),ISNUMBER(FIND("reproduc",C1267)),ISNUMBER(FIND("embryo",C1267)))</f>
        <v>0</v>
      </c>
      <c r="O1267" t="b">
        <f>OR(ISNUMBER(FIND("metabol",C1267)),ISNUMBER(FIND("Metabol",C1267)),ISNUMBER(FIND("digest",C1267)),ISNUMBER(FIND("mitochon",C1267)))</f>
        <v>1</v>
      </c>
      <c r="P1267" t="b">
        <f>OR(ISNUMBER(FIND("ecotox",C1267)),ISNUMBER(FIND("Ecotox",B1267)),ISNUMBER(FIND("ecotox",B1267)),ISNUMBER(FIND("Ecotox",C1267)))</f>
        <v>0</v>
      </c>
      <c r="Q1267" t="b">
        <f>OR(ISNUMBER(FIND("Bioaccum",C1267)),ISNUMBER(FIND("bioaccum",C1267)),ISNUMBER(FIND("accum",C1267)))</f>
        <v>0</v>
      </c>
      <c r="R1267" t="b">
        <f>OR(ISNUMBER(FIND("Occupation",C1267)),ISNUMBER(FIND("occupation",C1267)),ISNUMBER(FIND("worker",C1267)),ISNUMBER(FIND("workforce",C1267)))</f>
        <v>0</v>
      </c>
      <c r="S1267" t="b">
        <f>NOT(OR(F1267,G1267,H1267,I1267,J1267,K1267,L1267,M1267,N1267,O1267,P1267,Q1267,R1267))</f>
        <v>0</v>
      </c>
      <c r="U1267" t="b">
        <f>OR(Table1[[#This Row],[Inflammation]],Table1[[#This Row],[Immune]])</f>
        <v>0</v>
      </c>
      <c r="V1267" t="str">
        <f>IF(OR(Table1[[#This Row],[Rodents]],Table1[[#This Row],[Human]],Table1[[#This Row],[Pig]]),OR(ISNUMBER(FIND("intratrach",C1267)),ISNUMBER(FIND("nasal ",C1267)),ISNUMBER(FIND("instill",C1267))),"NA")</f>
        <v>NA</v>
      </c>
      <c r="W1267" t="str">
        <f>IF(OR(Table1[[#This Row],[Rodents]],Table1[[#This Row],[Human]],Table1[[#This Row],[Pig]]),OR(ISNUMBER(FIND("dermal",C1267)),ISNUMBER(FIND("skin ",C1267))),"NA")</f>
        <v>NA</v>
      </c>
      <c r="X1267" t="str">
        <f>IF(OR(Table1[[#This Row],[Rodents]],Table1[[#This Row],[Human]],Table1[[#This Row],[Pig]]),OR(ISNUMBER(FIND("injected",C1267)),ISNUMBER(FIND("periton",C1267)),ISNUMBER(FIND("intrascrot",C1267))),"NA")</f>
        <v>NA</v>
      </c>
      <c r="Y1267" t="str">
        <f>IF(OR(Table1[[#This Row],[Rodents]],Table1[[#This Row],[Human]],Table1[[#This Row],[Pig]]),NOT(OR(Table1[[#This Row],[Inhaled/Intratracheal/intranasal]],Table1[[#This Row],[Dermal]],Table1[[#This Row],[Injected]])),"NA")</f>
        <v>NA</v>
      </c>
      <c r="AA1267" t="b">
        <f>OR(ISNUMBER(FIND("fish ",C1267)),ISNUMBER(FIND("Fish ",C1267)),ISNUMBER(FIND("aquatic",C1267)),ISNUMBER(FIND("daphnids",C1267)),ISNUMBER(FIND("Carcinus maenas",C1267)),ISNUMBER(FIND("Daphnia",C1267)),ISNUMBER(FIND("Ruditapes philippinarum",C1267)),ISNUMBER(FIND("daphnia",C1267)),ISNUMBER(FIND("marine",C1267)),ISNUMBER(FIND("mussel",C1267)),ISNUMBER(FIND("algae",C1267)),ISNUMBER(FIND("Donax faba",C1267)),ISNUMBER(FIND("estuarine",C1267)),ISNUMBER(FIND("snail",C1267)),ISNUMBER(FIND("Prorocentrum donghaiense",C1267)) )</f>
        <v>0</v>
      </c>
      <c r="AB1267" t="b">
        <f>OR(ISNUMBER(FIND(" rat ",C1267)),ISNUMBER(FIND(" rats ",C1267)),ISNUMBER(FIND(" Rats ",C1267)),ISNUMBER(FIND(" Rat ",C1267)),ISNUMBER(FIND(" rat.",C1267)),ISNUMBER(FIND(" rats.",C1267)),ISNUMBER(FIND("mouse",C1267)),ISNUMBER(FIND("mice",C1267)), ISNUMBER(FIND(" Mice",C1267)))</f>
        <v>0</v>
      </c>
      <c r="AC1267" t="b">
        <f>OR(ISNUMBER(FIND(" cell ",C1267)),ISNUMBER(FIND("fibroblast",C1267)),ISNUMBER(FIND("macrophage",C1267)),ISNUMBER(FIND("epithelial",C1267)),ISNUMBER(FIND("endothelial",C1267)),ISNUMBER(FIND("neuron",C1267)),ISNUMBER(FIND(" cells ",C1267)),ISNUMBER(FIND("RBC",C1267)),ISNUMBER(FIND("mitochond",C1267)),ISNUMBER(FIND("adipocyte",C1267)),ISNUMBER(FIND("osteo",C1267)),ISNUMBER(FIND("keratin",C1267)),ISNUMBER(FIND(" cell's ",C1267)),ISNUMBER(FIND("eukary",C1267)),ISNUMBER(FIND("sperm",C1267)))</f>
        <v>1</v>
      </c>
      <c r="AD1267" t="b">
        <f>OR(ISNUMBER(FIND("human",B1267)),ISNUMBER(FIND("workers",B1267)),ISNUMBER(FIND("workforces",B1267)),ISNUMBER(FIND("occupational",B1267)),ISNUMBER(FIND("Case report",B1267)),ISNUMBER(FIND("Workplaces",B1267)),ISNUMBER(FIND("worker",B1267)))</f>
        <v>0</v>
      </c>
      <c r="AE1267" t="b">
        <f>OR(ISNUMBER(FIND(" plant ",C1267)),ISNUMBER(FIND("Plant ",C1267)),ISNUMBER(FIND("tomato",C1267)),ISNUMBER(FIND("plants",C1267)),ISNUMBER(FIND("Plants",C1267)),ISNUMBER(FIND("algae",C1267)),ISNUMBER(FIND("lettuce",C1267)),ISNUMBER(FIND("green gram sprouts ",C1267)),ISNUMBER(FIND("Cucurbita pepo",C1267)),ISNUMBER(FIND("bean ",C1267)),ISNUMBER(FIND("chloroplast",C1267)),ISNUMBER(FIND("chlorophyll",C1267)),ISNUMBER(FIND("seedling",C1267)),ISNUMBER(FIND("canola",C1267)),ISNUMBER(FIND("shoot",C1267)),ISNUMBER(FIND("photosynthes",C1267)),ISNUMBER(FIND(" leaves ",C1267)),,ISNUMBER(FIND("agriculture",C1267)),ISNUMBER(FIND(" crops ",C1267)))</f>
        <v>0</v>
      </c>
      <c r="AF1267" t="b">
        <f>OR(ISNUMBER(FIND("bacteria",C1267)),ISNUMBER(FIND("Bacteria",C1267)),ISNUMBER(FIND("Bacterium",C1267)),ISNUMBER(FIND("bacterium",C1267)),ISNUMBER(FIND(" coli ",C1267)))</f>
        <v>0</v>
      </c>
      <c r="AG1267" t="b">
        <f>OR(ISNUMBER(FIND("fungi",C1267)),ISNUMBER(FIND("Fungi",C1267)),ISNUMBER(FIND("fungus",C1267)),ISNUMBER(FIND("Fungus",C1267)),ISNUMBER(FIND("mushroom",C1267)),ISNUMBER(FIND("Mushroom",C1267)),ISNUMBER(FIND(" mold ",C1267)))</f>
        <v>0</v>
      </c>
      <c r="AH1267" t="b">
        <f>OR(ISNUMBER(FIND("Pig ",C1267)),ISNUMBER(FIND("pig ",C1267)),ISNUMBER(FIND("Pigs ",C1267)),ISNUMBER(FIND("pigs ",C1267)))</f>
        <v>0</v>
      </c>
      <c r="AI1267" t="b">
        <f>OR(ISNUMBER(FIND(" C. elegans",C1267)),ISNUMBER(FIND("Caenorhabditis elegans",C1267)),ISNUMBER(FIND("earthworms",C1267)),ISNUMBER(FIND(" Ficopomatus enigmaticus",C1267)),ISNUMBER(FIND("larva",C1267)),ISNUMBER(FIND("Lumbriculus variegatus",C1267)),ISNUMBER(FIND("nematode",C1267)))</f>
        <v>0</v>
      </c>
      <c r="AJ1267" t="b">
        <f>NOT(OR(AA1267,AB1267,AC1267,AD1267,AE1267,AF1267,AG1267,AH1267,AI1267))</f>
        <v>0</v>
      </c>
      <c r="AL1267" t="b">
        <f>OR(AA1267,AB1267,AD1267,AE1267,AF1267,AG1267,AH1267,AI1267)</f>
        <v>0</v>
      </c>
      <c r="AM1267" t="b">
        <f>IF(Table1[[#This Row],[In vivo?]],IF(Table1[[#This Row],[Cell]],FALSE,TRUE),FALSE)</f>
        <v>0</v>
      </c>
      <c r="AN1267" t="b">
        <f>AND(AC1267,AL1267)</f>
        <v>0</v>
      </c>
      <c r="AO1267" t="b">
        <f>IF(Table1[[#This Row],[Cell]],IF(Table1[[#This Row],[In vivo?]],FALSE,TRUE),FALSE)</f>
        <v>1</v>
      </c>
      <c r="AP1267" t="b">
        <f>NOT(OR(Table1[[#This Row],[In vivo?]],Table1[[#This Row],[Only in Cell]]))</f>
        <v>0</v>
      </c>
      <c r="AQ1267" t="str">
        <f>IF(OR(Table1[[#This Row],[Rodents]],Table1[[#This Row],[Human]],Table1[[#This Row],[Pig]]),OR(ISNUMBER(FIND("pulmonary",C1267)),ISNUMBER(FIND("lung",C1267))),"NA")</f>
        <v>NA</v>
      </c>
      <c r="AR1267" t="str">
        <f>IF(OR(Table1[[#This Row],[Rodents]],Table1[[#This Row],[Human]],Table1[[#This Row],[Pig]]),OR(ISNUMBER(FIND("skin",C1267)),ISNUMBER(FIND("dermal",C1267))),"NA")</f>
        <v>NA</v>
      </c>
      <c r="AS1267" t="str">
        <f>IF(OR(Table1[[#This Row],[Rodents]],Table1[[#This Row],[Human]],Table1[[#This Row],[Pig]]),OR(ISNUMBER(FIND("liver",C1267)),ISNUMBER(FIND("hepat",C1267))),"NA")</f>
        <v>NA</v>
      </c>
      <c r="AT1267" t="str">
        <f>IF(OR(Table1[[#This Row],[Rodents]],Table1[[#This Row],[Human]],Table1[[#This Row],[Pig]]),OR(ISNUMBER(FIND("kidney",C1267)),ISNUMBER(FIND("neph",C1267))),"NA")</f>
        <v>NA</v>
      </c>
      <c r="AU1267" t="str">
        <f>IF(OR(Table1[[#This Row],[Rodents]],Table1[[#This Row],[Human]],Table1[[#This Row],[Pig]]),OR(ISNUMBER(FIND("brain",C1267)),ISNUMBER(FIND("neur",C1267)),ISNUMBER(FIND("nerv",C1267))),"NA")</f>
        <v>NA</v>
      </c>
      <c r="AV1267" t="str">
        <f>IF(OR(Table1[[#This Row],[Rodents]],Table1[[#This Row],[Human]],Table1[[#This Row],[Pig]]),OR(ISNUMBER(FIND("heart",C1267)),ISNUMBER(FIND("cardi",C1267))),"NA")</f>
        <v>NA</v>
      </c>
      <c r="AW1267" t="str">
        <f>IF(OR(Table1[[#This Row],[Rodents]],Table1[[#This Row],[Human]],Table1[[#This Row],[Pig]]),OR(ISNUMBER(FIND("gastro",C1267)),ISNUMBER(FIND("intesti",C1267)),ISNUMBER(FIND("stomach",C1267))),"NA")</f>
        <v>NA</v>
      </c>
      <c r="AX1267" t="str">
        <f>IF(OR(Table1[[#This Row],[Rodents]],Table1[[#This Row],[Human]],Table1[[#This Row],[Pig]]),NOT(OR(AQ1267,AR1267,AS1267,AT1267,AU1267,AV1267,AW1267)),"NA")</f>
        <v>NA</v>
      </c>
      <c r="AY1267" t="b">
        <f>OR(ISNUMBER(FIND("SWCNT",C1267)),ISNUMBER(FIND("SWNT",C1267)),ISNUMBER(FIND("single-wall",C1267)),ISNUMBER(FIND("single wall",C1267)),ISNUMBER(FIND("Single wall",C1267)),ISNUMBER(FIND("Single-wall",C1267)),ISNUMBER(FIND("SWCNT",B1267)),ISNUMBER(FIND("SWNT",B1267)),ISNUMBER(FIND("single-wall",B1267)),ISNUMBER(FIND("single wall",B1267)),ISNUMBER(FIND("Single-wall",B1267)),ISNUMBER(FIND("Single wall",B1267)))</f>
        <v>0</v>
      </c>
      <c r="AZ1267" t="b">
        <f>OR(ISNUMBER(FIND("MWCNT",C1267)),ISNUMBER(FIND("MWNT",C1267)),ISNUMBER(FIND("multi-wall",C1267)),ISNUMBER(FIND("multi wall",C1267)),ISNUMBER(FIND("multiwall",C1267)),ISNUMBER(FIND("Multi-wall",C1267)),ISNUMBER(FIND("Multi wall",C1267)),ISNUMBER(FIND("Multiwall",C1267)),ISNUMBER(FIND("MWCNT",B1267)),ISNUMBER(FIND("MWNT",B1267)),ISNUMBER(FIND("multi-wall",B1267)),ISNUMBER(FIND("multi wall",B1267)),ISNUMBER(FIND("multiwall",B1267)),ISNUMBER(FIND("Multi-wall",B1267)),ISNUMBER(FIND("Multi wall",B1267)),ISNUMBER(FIND("Multiwall",B1267)),ISNUMBER(FIND("Double-wall",B1267)),ISNUMBER(FIND("Double wall",B1267)),ISNUMBER(FIND("Doublewall",B1267)),ISNUMBER(FIND("double-wall",B1267)),ISNUMBER(FIND("double wall",B1267)),ISNUMBER(FIND("doublewall",B1267)))</f>
        <v>1</v>
      </c>
      <c r="BA1267" t="b">
        <f>AND(Table1[[#This Row],[SWCNT]],Table1[[#This Row],[MWCNT]])</f>
        <v>0</v>
      </c>
      <c r="BB1267" t="b">
        <f>IF(Table1[[#This Row],[SWCNT]]=TRUE,FALSE,IF(Table1[[#This Row],[MWCNT]]=TRUE,FALSE,TRUE))</f>
        <v>0</v>
      </c>
      <c r="BC1267" s="18"/>
    </row>
    <row r="1268" spans="1:55" ht="129.5">
      <c r="A1268" t="s">
        <v>599</v>
      </c>
      <c r="B1268" s="2" t="s">
        <v>600</v>
      </c>
      <c r="C1268" s="16" t="s">
        <v>601</v>
      </c>
      <c r="D1268" s="17" t="s">
        <v>602</v>
      </c>
      <c r="E1268" s="2">
        <v>2021</v>
      </c>
      <c r="F1268" t="b">
        <f>OR(ISNUMBER(FIND("cytotoxic",C1268)),ISNUMBER(FIND("Cytotoxic",C1268)),ISNUMBER(FIND("cellular toxicity",C1268)),ISNUMBER(FIND("cell death",C1268)),ISNUMBER(FIND("viable",C1268)),ISNUMBER(FIND("phytotoxic",C1268)),ISNUMBER(FIND("acute toxicity",C1268)),ISNUMBER(FIND("MTT",C1268)),ISNUMBER(FIND("survival",C1268)),ISNUMBER(FIND("prolifer",C1268)),ISNUMBER(FIND("apoptosis",C1268)),ISNUMBER(FIND("neurotoxic",C1268)),ISNUMBER(FIND("  lysis ",C1268)),ISNUMBER(FIND("necrosis",C1268)),ISNUMBER(FIND("cellular death",C1268))*3,ISNUMBER(FIND("LDH",C1268)),ISNUMBER(FIND("Acute toxicity",C1268)))</f>
        <v>1</v>
      </c>
      <c r="G1268" t="b">
        <f>OR(ISNUMBER(FIND("genotoxic",C1268)),ISNUMBER(FIND("genotoxicity",C1268)),ISNUMBER(FIND("DNA damage",C1268)),ISNUMBER(FIND("DNA",C1268)),ISNUMBER(FIND("RNA",C1268)),ISNUMBER(FIND("mesothelioma",C1268)),ISNUMBER(FIND("carcino",C1268)),ISNUMBER(FIND("mutagen",C1268)),ISNUMBER(FIND("genetic",C1268)))</f>
        <v>0</v>
      </c>
      <c r="H1268" t="b">
        <f>OR(ISNUMBER(FIND("inflammatory",C1268)),ISNUMBER(FIND("inflamm",C1268)))</f>
        <v>0</v>
      </c>
      <c r="I1268" t="b">
        <f>OR(ISNUMBER(FIND("immune",C1268)),ISNUMBER(FIND("immunological",C1268)),ISNUMBER(FIND("interleuk",C1268)),ISNUMBER(FIND("platelet activation",C1268)),ISNUMBER(FIND("monocyte",C1268)),ISNUMBER(FIND("leukocyte",C1268)),ISNUMBER(FIND("cytokine",C1268)),ISNUMBER(FIND("CD4",C1268)),ISNUMBER(FIND("CD8",C1268)),ISNUMBER(FIND("T-cell",C1268)))</f>
        <v>0</v>
      </c>
      <c r="J1268" t="b">
        <f>OR(ISNUMBER(FIND("reactive oxygen",C1268)),ISNUMBER(FIND("ROS",C1268)),ISNUMBER(FIND("free radical",C1268)),ISNUMBER(FIND("oxidative stress",C1268)),ISNUMBER(FIND("peroxid",C1268)),ISNUMBER(FIND("oxidative",C1268)),ISNUMBER(FIND("antioxid",C1268)))</f>
        <v>0</v>
      </c>
      <c r="K1268" t="b">
        <f>OR(ISNUMBER(FIND("autophag",C1268)))</f>
        <v>0</v>
      </c>
      <c r="L1268" t="b">
        <f>OR(ISNUMBER(FIND("morpholog",C1268)))</f>
        <v>1</v>
      </c>
      <c r="M1268" t="b">
        <f>OR(ISNUMBER(FIND("fibrosis",C1268)),ISNUMBER(FIND("Fibrosis",C1268)),ISNUMBER(FIND("fibrot",C1268)))</f>
        <v>0</v>
      </c>
      <c r="N1268" t="b">
        <f>OR(ISNUMBER(FIND("offspring",C1268)),ISNUMBER(FIND("Parental",C1268)),ISNUMBER(FIND("parental",C1268)),ISNUMBER(FIND("germline",C1268)),ISNUMBER(FIND("reproduc",C1268)),ISNUMBER(FIND("embryo",C1268)))</f>
        <v>0</v>
      </c>
      <c r="O1268" t="b">
        <f>OR(ISNUMBER(FIND("metabol",C1268)),ISNUMBER(FIND("Metabol",C1268)),ISNUMBER(FIND("digest",C1268)),ISNUMBER(FIND("mitochon",C1268)))</f>
        <v>0</v>
      </c>
      <c r="P1268" t="b">
        <f>OR(ISNUMBER(FIND("ecotox",C1268)),ISNUMBER(FIND("Ecotox",B1268)),ISNUMBER(FIND("ecotox",B1268)),ISNUMBER(FIND("Ecotox",C1268)))</f>
        <v>0</v>
      </c>
      <c r="Q1268" t="b">
        <f>OR(ISNUMBER(FIND("Bioaccum",C1268)),ISNUMBER(FIND("bioaccum",C1268)),ISNUMBER(FIND("accum",C1268)))</f>
        <v>0</v>
      </c>
      <c r="R1268" t="b">
        <f>OR(ISNUMBER(FIND("Occupation",C1268)),ISNUMBER(FIND("occupation",C1268)),ISNUMBER(FIND("worker",C1268)),ISNUMBER(FIND("workforce",C1268)))</f>
        <v>0</v>
      </c>
      <c r="S1268" t="b">
        <f>NOT(OR(F1268,G1268,H1268,I1268,J1268,K1268,L1268,M1268,N1268,O1268,P1268,Q1268,R1268))</f>
        <v>0</v>
      </c>
      <c r="U1268" t="b">
        <f>OR(Table1[[#This Row],[Inflammation]],Table1[[#This Row],[Immune]])</f>
        <v>0</v>
      </c>
      <c r="V1268" t="str">
        <f>IF(OR(Table1[[#This Row],[Rodents]],Table1[[#This Row],[Human]],Table1[[#This Row],[Pig]]),OR(ISNUMBER(FIND("intratrach",C1268)),ISNUMBER(FIND("nasal ",C1268)),ISNUMBER(FIND("instill",C1268))),"NA")</f>
        <v>NA</v>
      </c>
      <c r="W1268" t="str">
        <f>IF(OR(Table1[[#This Row],[Rodents]],Table1[[#This Row],[Human]],Table1[[#This Row],[Pig]]),OR(ISNUMBER(FIND("dermal",C1268)),ISNUMBER(FIND("skin ",C1268))),"NA")</f>
        <v>NA</v>
      </c>
      <c r="X1268" t="str">
        <f>IF(OR(Table1[[#This Row],[Rodents]],Table1[[#This Row],[Human]],Table1[[#This Row],[Pig]]),OR(ISNUMBER(FIND("injected",C1268)),ISNUMBER(FIND("periton",C1268)),ISNUMBER(FIND("intrascrot",C1268))),"NA")</f>
        <v>NA</v>
      </c>
      <c r="Y1268" t="str">
        <f>IF(OR(Table1[[#This Row],[Rodents]],Table1[[#This Row],[Human]],Table1[[#This Row],[Pig]]),NOT(OR(Table1[[#This Row],[Inhaled/Intratracheal/intranasal]],Table1[[#This Row],[Dermal]],Table1[[#This Row],[Injected]])),"NA")</f>
        <v>NA</v>
      </c>
      <c r="AA1268" t="b">
        <f>OR(ISNUMBER(FIND("fish ",C1268)),ISNUMBER(FIND("Fish ",C1268)),ISNUMBER(FIND("aquatic",C1268)),ISNUMBER(FIND("daphnids",C1268)),ISNUMBER(FIND("Carcinus maenas",C1268)),ISNUMBER(FIND("Daphnia",C1268)),ISNUMBER(FIND("Ruditapes philippinarum",C1268)),ISNUMBER(FIND("daphnia",C1268)),ISNUMBER(FIND("marine",C1268)),ISNUMBER(FIND("mussel",C1268)),ISNUMBER(FIND("algae",C1268)),ISNUMBER(FIND("Donax faba",C1268)),ISNUMBER(FIND("estuarine",C1268)),ISNUMBER(FIND("snail",C1268)),ISNUMBER(FIND("Prorocentrum donghaiense",C1268)) )</f>
        <v>0</v>
      </c>
      <c r="AB1268" t="b">
        <f>OR(ISNUMBER(FIND(" rat ",C1268)),ISNUMBER(FIND(" rats ",C1268)),ISNUMBER(FIND(" Rats ",C1268)),ISNUMBER(FIND(" Rat ",C1268)),ISNUMBER(FIND(" rat.",C1268)),ISNUMBER(FIND(" rats.",C1268)),ISNUMBER(FIND("mouse",C1268)),ISNUMBER(FIND("mice",C1268)), ISNUMBER(FIND(" Mice",C1268)))</f>
        <v>0</v>
      </c>
      <c r="AC1268" t="b">
        <f>OR(ISNUMBER(FIND(" cell ",C1268)),ISNUMBER(FIND("fibroblast",C1268)),ISNUMBER(FIND("macrophage",C1268)),ISNUMBER(FIND("epithelial",C1268)),ISNUMBER(FIND("endothelial",C1268)),ISNUMBER(FIND("neuron",C1268)),ISNUMBER(FIND(" cells ",C1268)),ISNUMBER(FIND("RBC",C1268)),ISNUMBER(FIND("mitochond",C1268)),ISNUMBER(FIND("adipocyte",C1268)),ISNUMBER(FIND("osteo",C1268)),ISNUMBER(FIND("keratin",C1268)),ISNUMBER(FIND(" cell's ",C1268)),ISNUMBER(FIND("eukary",C1268)),ISNUMBER(FIND("sperm",C1268)))</f>
        <v>1</v>
      </c>
      <c r="AD1268" t="b">
        <f>OR(ISNUMBER(FIND("human",B1268)),ISNUMBER(FIND("workers",B1268)),ISNUMBER(FIND("workforces",B1268)),ISNUMBER(FIND("occupational",B1268)),ISNUMBER(FIND("Case report",B1268)),ISNUMBER(FIND("Workplaces",B1268)),ISNUMBER(FIND("worker",B1268)))</f>
        <v>0</v>
      </c>
      <c r="AE1268" t="b">
        <f>OR(ISNUMBER(FIND(" plant ",C1268)),ISNUMBER(FIND("Plant ",C1268)),ISNUMBER(FIND("tomato",C1268)),ISNUMBER(FIND("plants",C1268)),ISNUMBER(FIND("Plants",C1268)),ISNUMBER(FIND("algae",C1268)),ISNUMBER(FIND("lettuce",C1268)),ISNUMBER(FIND("green gram sprouts ",C1268)),ISNUMBER(FIND("Cucurbita pepo",C1268)),ISNUMBER(FIND("bean ",C1268)),ISNUMBER(FIND("chloroplast",C1268)),ISNUMBER(FIND("chlorophyll",C1268)),ISNUMBER(FIND("seedling",C1268)),ISNUMBER(FIND("canola",C1268)),ISNUMBER(FIND("shoot",C1268)),ISNUMBER(FIND("photosynthes",C1268)),ISNUMBER(FIND(" leaves ",C1268)),,ISNUMBER(FIND("agriculture",C1268)),ISNUMBER(FIND(" crops ",C1268)))</f>
        <v>0</v>
      </c>
      <c r="AF1268" t="b">
        <f>OR(ISNUMBER(FIND("bacteria",C1268)),ISNUMBER(FIND("Bacteria",C1268)),ISNUMBER(FIND("Bacterium",C1268)),ISNUMBER(FIND("bacterium",C1268)),ISNUMBER(FIND(" coli ",C1268)))</f>
        <v>0</v>
      </c>
      <c r="AG1268" t="b">
        <f>OR(ISNUMBER(FIND("fungi",C1268)),ISNUMBER(FIND("Fungi",C1268)),ISNUMBER(FIND("fungus",C1268)),ISNUMBER(FIND("Fungus",C1268)),ISNUMBER(FIND("mushroom",C1268)),ISNUMBER(FIND("Mushroom",C1268)),ISNUMBER(FIND(" mold ",C1268)))</f>
        <v>0</v>
      </c>
      <c r="AH1268" t="b">
        <f>OR(ISNUMBER(FIND("Pig ",C1268)),ISNUMBER(FIND("pig ",C1268)),ISNUMBER(FIND("Pigs ",C1268)),ISNUMBER(FIND("pigs ",C1268)))</f>
        <v>0</v>
      </c>
      <c r="AI1268" t="b">
        <f>OR(ISNUMBER(FIND(" C. elegans",C1268)),ISNUMBER(FIND("Caenorhabditis elegans",C1268)),ISNUMBER(FIND("earthworms",C1268)),ISNUMBER(FIND(" Ficopomatus enigmaticus",C1268)),ISNUMBER(FIND("larva",C1268)),ISNUMBER(FIND("Lumbriculus variegatus",C1268)),ISNUMBER(FIND("nematode",C1268)))</f>
        <v>0</v>
      </c>
      <c r="AJ1268" t="b">
        <f>NOT(OR(AA1268,AB1268,AC1268,AD1268,AE1268,AF1268,AG1268,AH1268,AI1268))</f>
        <v>0</v>
      </c>
      <c r="AL1268" t="b">
        <f>OR(AA1268,AB1268,AD1268,AE1268,AF1268,AG1268,AH1268,AI1268)</f>
        <v>0</v>
      </c>
      <c r="AM1268" t="b">
        <f>IF(Table1[[#This Row],[In vivo?]],IF(Table1[[#This Row],[Cell]],FALSE,TRUE),FALSE)</f>
        <v>0</v>
      </c>
      <c r="AN1268" t="b">
        <f>AND(AC1268,AL1268)</f>
        <v>0</v>
      </c>
      <c r="AO1268" t="b">
        <f>IF(Table1[[#This Row],[Cell]],IF(Table1[[#This Row],[In vivo?]],FALSE,TRUE),FALSE)</f>
        <v>1</v>
      </c>
      <c r="AP1268" t="b">
        <f>NOT(OR(Table1[[#This Row],[In vivo?]],Table1[[#This Row],[Only in Cell]]))</f>
        <v>0</v>
      </c>
      <c r="AQ1268" t="str">
        <f>IF(OR(Table1[[#This Row],[Rodents]],Table1[[#This Row],[Human]],Table1[[#This Row],[Pig]]),OR(ISNUMBER(FIND("pulmonary",C1268)),ISNUMBER(FIND("lung",C1268))),"NA")</f>
        <v>NA</v>
      </c>
      <c r="AR1268" t="str">
        <f>IF(OR(Table1[[#This Row],[Rodents]],Table1[[#This Row],[Human]],Table1[[#This Row],[Pig]]),OR(ISNUMBER(FIND("skin",C1268)),ISNUMBER(FIND("dermal",C1268))),"NA")</f>
        <v>NA</v>
      </c>
      <c r="AS1268" t="str">
        <f>IF(OR(Table1[[#This Row],[Rodents]],Table1[[#This Row],[Human]],Table1[[#This Row],[Pig]]),OR(ISNUMBER(FIND("liver",C1268)),ISNUMBER(FIND("hepat",C1268))),"NA")</f>
        <v>NA</v>
      </c>
      <c r="AT1268" t="str">
        <f>IF(OR(Table1[[#This Row],[Rodents]],Table1[[#This Row],[Human]],Table1[[#This Row],[Pig]]),OR(ISNUMBER(FIND("kidney",C1268)),ISNUMBER(FIND("neph",C1268))),"NA")</f>
        <v>NA</v>
      </c>
      <c r="AU1268" t="str">
        <f>IF(OR(Table1[[#This Row],[Rodents]],Table1[[#This Row],[Human]],Table1[[#This Row],[Pig]]),OR(ISNUMBER(FIND("brain",C1268)),ISNUMBER(FIND("neur",C1268)),ISNUMBER(FIND("nerv",C1268))),"NA")</f>
        <v>NA</v>
      </c>
      <c r="AV1268" t="str">
        <f>IF(OR(Table1[[#This Row],[Rodents]],Table1[[#This Row],[Human]],Table1[[#This Row],[Pig]]),OR(ISNUMBER(FIND("heart",C1268)),ISNUMBER(FIND("cardi",C1268))),"NA")</f>
        <v>NA</v>
      </c>
      <c r="AW1268" t="str">
        <f>IF(OR(Table1[[#This Row],[Rodents]],Table1[[#This Row],[Human]],Table1[[#This Row],[Pig]]),OR(ISNUMBER(FIND("gastro",C1268)),ISNUMBER(FIND("intesti",C1268)),ISNUMBER(FIND("stomach",C1268))),"NA")</f>
        <v>NA</v>
      </c>
      <c r="AX1268" t="str">
        <f>IF(OR(Table1[[#This Row],[Rodents]],Table1[[#This Row],[Human]],Table1[[#This Row],[Pig]]),NOT(OR(AQ1268,AR1268,AS1268,AT1268,AU1268,AV1268,AW1268)),"NA")</f>
        <v>NA</v>
      </c>
      <c r="AY1268" t="b">
        <f>OR(ISNUMBER(FIND("SWCNT",C1268)),ISNUMBER(FIND("SWNT",C1268)),ISNUMBER(FIND("single-wall",C1268)),ISNUMBER(FIND("single wall",C1268)),ISNUMBER(FIND("Single wall",C1268)),ISNUMBER(FIND("Single-wall",C1268)),ISNUMBER(FIND("SWCNT",B1268)),ISNUMBER(FIND("SWNT",B1268)),ISNUMBER(FIND("single-wall",B1268)),ISNUMBER(FIND("single wall",B1268)),ISNUMBER(FIND("Single-wall",B1268)),ISNUMBER(FIND("Single wall",B1268)))</f>
        <v>0</v>
      </c>
      <c r="AZ1268" t="b">
        <f>OR(ISNUMBER(FIND("MWCNT",C1268)),ISNUMBER(FIND("MWNT",C1268)),ISNUMBER(FIND("multi-wall",C1268)),ISNUMBER(FIND("multi wall",C1268)),ISNUMBER(FIND("multiwall",C1268)),ISNUMBER(FIND("Multi-wall",C1268)),ISNUMBER(FIND("Multi wall",C1268)),ISNUMBER(FIND("Multiwall",C1268)),ISNUMBER(FIND("MWCNT",B1268)),ISNUMBER(FIND("MWNT",B1268)),ISNUMBER(FIND("multi-wall",B1268)),ISNUMBER(FIND("multi wall",B1268)),ISNUMBER(FIND("multiwall",B1268)),ISNUMBER(FIND("Multi-wall",B1268)),ISNUMBER(FIND("Multi wall",B1268)),ISNUMBER(FIND("Multiwall",B1268)),ISNUMBER(FIND("Double-wall",B1268)),ISNUMBER(FIND("Double wall",B1268)),ISNUMBER(FIND("Doublewall",B1268)),ISNUMBER(FIND("double-wall",B1268)),ISNUMBER(FIND("double wall",B1268)),ISNUMBER(FIND("doublewall",B1268)))</f>
        <v>1</v>
      </c>
      <c r="BA1268" t="b">
        <f>AND(Table1[[#This Row],[SWCNT]],Table1[[#This Row],[MWCNT]])</f>
        <v>0</v>
      </c>
      <c r="BB1268" t="b">
        <f>IF(Table1[[#This Row],[SWCNT]]=TRUE,FALSE,IF(Table1[[#This Row],[MWCNT]]=TRUE,FALSE,TRUE))</f>
        <v>0</v>
      </c>
      <c r="BC1268" s="18"/>
    </row>
    <row r="1269" spans="1:55" ht="222">
      <c r="A1269" t="s">
        <v>607</v>
      </c>
      <c r="B1269" s="2" t="s">
        <v>608</v>
      </c>
      <c r="C1269" s="16" t="s">
        <v>609</v>
      </c>
      <c r="D1269" s="17" t="s">
        <v>610</v>
      </c>
      <c r="E1269" s="2">
        <v>2021</v>
      </c>
      <c r="F1269" t="b">
        <f>OR(ISNUMBER(FIND("cytotoxic",C1269)),ISNUMBER(FIND("Cytotoxic",C1269)),ISNUMBER(FIND("cellular toxicity",C1269)),ISNUMBER(FIND("cell death",C1269)),ISNUMBER(FIND("viable",C1269)),ISNUMBER(FIND("phytotoxic",C1269)),ISNUMBER(FIND("acute toxicity",C1269)),ISNUMBER(FIND("MTT",C1269)),ISNUMBER(FIND("survival",C1269)),ISNUMBER(FIND("prolifer",C1269)),ISNUMBER(FIND("apoptosis",C1269)),ISNUMBER(FIND("neurotoxic",C1269)),ISNUMBER(FIND("  lysis ",C1269)),ISNUMBER(FIND("necrosis",C1269)),ISNUMBER(FIND("cellular death",C1269))*3,ISNUMBER(FIND("LDH",C1269)),ISNUMBER(FIND("Acute toxicity",C1269)))</f>
        <v>1</v>
      </c>
      <c r="G1269" t="b">
        <f>OR(ISNUMBER(FIND("genotoxic",C1269)),ISNUMBER(FIND("genotoxicity",C1269)),ISNUMBER(FIND("DNA damage",C1269)),ISNUMBER(FIND("DNA",C1269)),ISNUMBER(FIND("RNA",C1269)),ISNUMBER(FIND("mesothelioma",C1269)),ISNUMBER(FIND("carcino",C1269)),ISNUMBER(FIND("mutagen",C1269)),ISNUMBER(FIND("genetic",C1269)))</f>
        <v>1</v>
      </c>
      <c r="H1269" t="b">
        <f>OR(ISNUMBER(FIND("inflammatory",C1269)),ISNUMBER(FIND("inflamm",C1269)))</f>
        <v>0</v>
      </c>
      <c r="I1269" t="b">
        <f>OR(ISNUMBER(FIND("immune",C1269)),ISNUMBER(FIND("immunological",C1269)),ISNUMBER(FIND("interleuk",C1269)),ISNUMBER(FIND("platelet activation",C1269)),ISNUMBER(FIND("monocyte",C1269)),ISNUMBER(FIND("leukocyte",C1269)),ISNUMBER(FIND("cytokine",C1269)),ISNUMBER(FIND("CD4",C1269)),ISNUMBER(FIND("CD8",C1269)),ISNUMBER(FIND("T-cell",C1269)))</f>
        <v>0</v>
      </c>
      <c r="J1269" t="b">
        <f>OR(ISNUMBER(FIND("reactive oxygen",C1269)),ISNUMBER(FIND("ROS",C1269)),ISNUMBER(FIND("free radical",C1269)),ISNUMBER(FIND("oxidative stress",C1269)),ISNUMBER(FIND("peroxid",C1269)),ISNUMBER(FIND("oxidative",C1269)),ISNUMBER(FIND("antioxid",C1269)))</f>
        <v>1</v>
      </c>
      <c r="K1269" t="b">
        <f>OR(ISNUMBER(FIND("autophag",C1269)))</f>
        <v>0</v>
      </c>
      <c r="L1269" t="b">
        <f>OR(ISNUMBER(FIND("morpholog",C1269)))</f>
        <v>0</v>
      </c>
      <c r="M1269" t="b">
        <f>OR(ISNUMBER(FIND("fibrosis",C1269)),ISNUMBER(FIND("Fibrosis",C1269)),ISNUMBER(FIND("fibrot",C1269)))</f>
        <v>0</v>
      </c>
      <c r="N1269" t="b">
        <f>OR(ISNUMBER(FIND("offspring",C1269)),ISNUMBER(FIND("Parental",C1269)),ISNUMBER(FIND("parental",C1269)),ISNUMBER(FIND("germline",C1269)),ISNUMBER(FIND("reproduc",C1269)),ISNUMBER(FIND("embryo",C1269)))</f>
        <v>1</v>
      </c>
      <c r="O1269" t="b">
        <f>OR(ISNUMBER(FIND("metabol",C1269)),ISNUMBER(FIND("Metabol",C1269)),ISNUMBER(FIND("digest",C1269)),ISNUMBER(FIND("mitochon",C1269)))</f>
        <v>0</v>
      </c>
      <c r="P1269" t="b">
        <f>OR(ISNUMBER(FIND("ecotox",C1269)),ISNUMBER(FIND("Ecotox",B1269)),ISNUMBER(FIND("ecotox",B1269)),ISNUMBER(FIND("Ecotox",C1269)))</f>
        <v>0</v>
      </c>
      <c r="Q1269" t="b">
        <f>OR(ISNUMBER(FIND("Bioaccum",C1269)),ISNUMBER(FIND("bioaccum",C1269)),ISNUMBER(FIND("accum",C1269)))</f>
        <v>0</v>
      </c>
      <c r="R1269" t="b">
        <f>OR(ISNUMBER(FIND("Occupation",C1269)),ISNUMBER(FIND("occupation",C1269)),ISNUMBER(FIND("worker",C1269)),ISNUMBER(FIND("workforce",C1269)))</f>
        <v>0</v>
      </c>
      <c r="S1269" t="b">
        <f>NOT(OR(F1269,G1269,H1269,I1269,J1269,K1269,L1269,M1269,N1269,O1269,P1269,Q1269,R1269))</f>
        <v>0</v>
      </c>
      <c r="U1269" t="b">
        <f>OR(Table1[[#This Row],[Inflammation]],Table1[[#This Row],[Immune]])</f>
        <v>0</v>
      </c>
      <c r="V1269" t="str">
        <f>IF(OR(Table1[[#This Row],[Rodents]],Table1[[#This Row],[Human]],Table1[[#This Row],[Pig]]),OR(ISNUMBER(FIND("intratrach",C1269)),ISNUMBER(FIND("nasal ",C1269)),ISNUMBER(FIND("instill",C1269))),"NA")</f>
        <v>NA</v>
      </c>
      <c r="W1269" t="str">
        <f>IF(OR(Table1[[#This Row],[Rodents]],Table1[[#This Row],[Human]],Table1[[#This Row],[Pig]]),OR(ISNUMBER(FIND("dermal",C1269)),ISNUMBER(FIND("skin ",C1269))),"NA")</f>
        <v>NA</v>
      </c>
      <c r="X1269" t="str">
        <f>IF(OR(Table1[[#This Row],[Rodents]],Table1[[#This Row],[Human]],Table1[[#This Row],[Pig]]),OR(ISNUMBER(FIND("injected",C1269)),ISNUMBER(FIND("periton",C1269)),ISNUMBER(FIND("intrascrot",C1269))),"NA")</f>
        <v>NA</v>
      </c>
      <c r="Y1269" t="str">
        <f>IF(OR(Table1[[#This Row],[Rodents]],Table1[[#This Row],[Human]],Table1[[#This Row],[Pig]]),NOT(OR(Table1[[#This Row],[Inhaled/Intratracheal/intranasal]],Table1[[#This Row],[Dermal]],Table1[[#This Row],[Injected]])),"NA")</f>
        <v>NA</v>
      </c>
      <c r="AA1269" t="b">
        <f>OR(ISNUMBER(FIND("fish ",C1269)),ISNUMBER(FIND("Fish ",C1269)),ISNUMBER(FIND("aquatic",C1269)),ISNUMBER(FIND("daphnids",C1269)),ISNUMBER(FIND("Carcinus maenas",C1269)),ISNUMBER(FIND("Daphnia",C1269)),ISNUMBER(FIND("Ruditapes philippinarum",C1269)),ISNUMBER(FIND("daphnia",C1269)),ISNUMBER(FIND("marine",C1269)),ISNUMBER(FIND("mussel",C1269)),ISNUMBER(FIND("algae",C1269)),ISNUMBER(FIND("Donax faba",C1269)),ISNUMBER(FIND("estuarine",C1269)),ISNUMBER(FIND("snail",C1269)),ISNUMBER(FIND("Prorocentrum donghaiense",C1269)) )</f>
        <v>0</v>
      </c>
      <c r="AB1269" t="b">
        <f>OR(ISNUMBER(FIND(" rat ",C1269)),ISNUMBER(FIND(" rats ",C1269)),ISNUMBER(FIND(" Rats ",C1269)),ISNUMBER(FIND(" Rat ",C1269)),ISNUMBER(FIND(" rat.",C1269)),ISNUMBER(FIND(" rats.",C1269)),ISNUMBER(FIND("mouse",C1269)),ISNUMBER(FIND("mice",C1269)), ISNUMBER(FIND(" Mice",C1269)))</f>
        <v>0</v>
      </c>
      <c r="AC1269" t="b">
        <f>OR(ISNUMBER(FIND(" cell ",C1269)),ISNUMBER(FIND("fibroblast",C1269)),ISNUMBER(FIND("macrophage",C1269)),ISNUMBER(FIND("epithelial",C1269)),ISNUMBER(FIND("endothelial",C1269)),ISNUMBER(FIND("neuron",C1269)),ISNUMBER(FIND(" cells ",C1269)),ISNUMBER(FIND("RBC",C1269)),ISNUMBER(FIND("mitochond",C1269)),ISNUMBER(FIND("adipocyte",C1269)),ISNUMBER(FIND("osteo",C1269)),ISNUMBER(FIND("keratin",C1269)),ISNUMBER(FIND(" cell's ",C1269)),ISNUMBER(FIND("eukary",C1269)),ISNUMBER(FIND("sperm",C1269)))</f>
        <v>0</v>
      </c>
      <c r="AD1269" t="b">
        <f>OR(ISNUMBER(FIND("human",B1269)),ISNUMBER(FIND("workers",B1269)),ISNUMBER(FIND("workforces",B1269)),ISNUMBER(FIND("occupational",B1269)),ISNUMBER(FIND("Case report",B1269)),ISNUMBER(FIND("Workplaces",B1269)),ISNUMBER(FIND("worker",B1269)))</f>
        <v>0</v>
      </c>
      <c r="AE1269" t="b">
        <f>OR(ISNUMBER(FIND(" plant ",C1269)),ISNUMBER(FIND("Plant ",C1269)),ISNUMBER(FIND("tomato",C1269)),ISNUMBER(FIND("plants",C1269)),ISNUMBER(FIND("Plants",C1269)),ISNUMBER(FIND("algae",C1269)),ISNUMBER(FIND("lettuce",C1269)),ISNUMBER(FIND("green gram sprouts ",C1269)),ISNUMBER(FIND("Cucurbita pepo",C1269)),ISNUMBER(FIND("bean ",C1269)),ISNUMBER(FIND("chloroplast",C1269)),ISNUMBER(FIND("chlorophyll",C1269)),ISNUMBER(FIND("seedling",C1269)),ISNUMBER(FIND("canola",C1269)),ISNUMBER(FIND("shoot",C1269)),ISNUMBER(FIND("photosynthes",C1269)),ISNUMBER(FIND(" leaves ",C1269)),,ISNUMBER(FIND("agriculture",C1269)),ISNUMBER(FIND(" crops ",C1269)))</f>
        <v>0</v>
      </c>
      <c r="AF1269" t="b">
        <f>OR(ISNUMBER(FIND("bacteria",C1269)),ISNUMBER(FIND("Bacteria",C1269)),ISNUMBER(FIND("Bacterium",C1269)),ISNUMBER(FIND("bacterium",C1269)),ISNUMBER(FIND(" coli ",C1269)))</f>
        <v>0</v>
      </c>
      <c r="AG1269" t="b">
        <f>OR(ISNUMBER(FIND("fungi",C1269)),ISNUMBER(FIND("Fungi",C1269)),ISNUMBER(FIND("fungus",C1269)),ISNUMBER(FIND("Fungus",C1269)),ISNUMBER(FIND("mushroom",C1269)),ISNUMBER(FIND("Mushroom",C1269)),ISNUMBER(FIND(" mold ",C1269)))</f>
        <v>0</v>
      </c>
      <c r="AH1269" t="b">
        <f>OR(ISNUMBER(FIND("Pig ",C1269)),ISNUMBER(FIND("pig ",C1269)),ISNUMBER(FIND("Pigs ",C1269)),ISNUMBER(FIND("pigs ",C1269)))</f>
        <v>0</v>
      </c>
      <c r="AI1269" t="b">
        <f>OR(ISNUMBER(FIND(" C. elegans",C1269)),ISNUMBER(FIND("Caenorhabditis elegans",C1269)),ISNUMBER(FIND("earthworms",C1269)),ISNUMBER(FIND(" Ficopomatus enigmaticus",C1269)),ISNUMBER(FIND("larva",C1269)),ISNUMBER(FIND("Lumbriculus variegatus",C1269)),ISNUMBER(FIND("nematode",C1269)))</f>
        <v>1</v>
      </c>
      <c r="AJ1269" t="b">
        <f>NOT(OR(AA1269,AB1269,AC1269,AD1269,AE1269,AF1269,AG1269,AH1269,AI1269))</f>
        <v>0</v>
      </c>
      <c r="AL1269" t="b">
        <f>OR(AA1269,AB1269,AD1269,AE1269,AF1269,AG1269,AH1269,AI1269)</f>
        <v>1</v>
      </c>
      <c r="AM1269" t="b">
        <f>IF(Table1[[#This Row],[In vivo?]],IF(Table1[[#This Row],[Cell]],FALSE,TRUE),FALSE)</f>
        <v>1</v>
      </c>
      <c r="AN1269" t="b">
        <f>AND(AC1269,AL1269)</f>
        <v>0</v>
      </c>
      <c r="AO1269" t="b">
        <f>IF(Table1[[#This Row],[Cell]],IF(Table1[[#This Row],[In vivo?]],FALSE,TRUE),FALSE)</f>
        <v>0</v>
      </c>
      <c r="AP1269" t="b">
        <f>NOT(OR(Table1[[#This Row],[In vivo?]],Table1[[#This Row],[Only in Cell]]))</f>
        <v>0</v>
      </c>
      <c r="AQ1269" t="str">
        <f>IF(OR(Table1[[#This Row],[Rodents]],Table1[[#This Row],[Human]],Table1[[#This Row],[Pig]]),OR(ISNUMBER(FIND("pulmonary",C1269)),ISNUMBER(FIND("lung",C1269))),"NA")</f>
        <v>NA</v>
      </c>
      <c r="AR1269" t="str">
        <f>IF(OR(Table1[[#This Row],[Rodents]],Table1[[#This Row],[Human]],Table1[[#This Row],[Pig]]),OR(ISNUMBER(FIND("skin",C1269)),ISNUMBER(FIND("dermal",C1269))),"NA")</f>
        <v>NA</v>
      </c>
      <c r="AS1269" t="str">
        <f>IF(OR(Table1[[#This Row],[Rodents]],Table1[[#This Row],[Human]],Table1[[#This Row],[Pig]]),OR(ISNUMBER(FIND("liver",C1269)),ISNUMBER(FIND("hepat",C1269))),"NA")</f>
        <v>NA</v>
      </c>
      <c r="AT1269" t="str">
        <f>IF(OR(Table1[[#This Row],[Rodents]],Table1[[#This Row],[Human]],Table1[[#This Row],[Pig]]),OR(ISNUMBER(FIND("kidney",C1269)),ISNUMBER(FIND("neph",C1269))),"NA")</f>
        <v>NA</v>
      </c>
      <c r="AU1269" t="str">
        <f>IF(OR(Table1[[#This Row],[Rodents]],Table1[[#This Row],[Human]],Table1[[#This Row],[Pig]]),OR(ISNUMBER(FIND("brain",C1269)),ISNUMBER(FIND("neur",C1269)),ISNUMBER(FIND("nerv",C1269))),"NA")</f>
        <v>NA</v>
      </c>
      <c r="AV1269" t="str">
        <f>IF(OR(Table1[[#This Row],[Rodents]],Table1[[#This Row],[Human]],Table1[[#This Row],[Pig]]),OR(ISNUMBER(FIND("heart",C1269)),ISNUMBER(FIND("cardi",C1269))),"NA")</f>
        <v>NA</v>
      </c>
      <c r="AW1269" t="str">
        <f>IF(OR(Table1[[#This Row],[Rodents]],Table1[[#This Row],[Human]],Table1[[#This Row],[Pig]]),OR(ISNUMBER(FIND("gastro",C1269)),ISNUMBER(FIND("intesti",C1269)),ISNUMBER(FIND("stomach",C1269))),"NA")</f>
        <v>NA</v>
      </c>
      <c r="AX1269" t="str">
        <f>IF(OR(Table1[[#This Row],[Rodents]],Table1[[#This Row],[Human]],Table1[[#This Row],[Pig]]),NOT(OR(AQ1269,AR1269,AS1269,AT1269,AU1269,AV1269,AW1269)),"NA")</f>
        <v>NA</v>
      </c>
      <c r="AY1269" t="b">
        <f>OR(ISNUMBER(FIND("SWCNT",C1269)),ISNUMBER(FIND("SWNT",C1269)),ISNUMBER(FIND("single-wall",C1269)),ISNUMBER(FIND("single wall",C1269)),ISNUMBER(FIND("Single wall",C1269)),ISNUMBER(FIND("Single-wall",C1269)),ISNUMBER(FIND("SWCNT",B1269)),ISNUMBER(FIND("SWNT",B1269)),ISNUMBER(FIND("single-wall",B1269)),ISNUMBER(FIND("single wall",B1269)),ISNUMBER(FIND("Single-wall",B1269)),ISNUMBER(FIND("Single wall",B1269)))</f>
        <v>0</v>
      </c>
      <c r="AZ1269" t="b">
        <f>OR(ISNUMBER(FIND("MWCNT",C1269)),ISNUMBER(FIND("MWNT",C1269)),ISNUMBER(FIND("multi-wall",C1269)),ISNUMBER(FIND("multi wall",C1269)),ISNUMBER(FIND("multiwall",C1269)),ISNUMBER(FIND("Multi-wall",C1269)),ISNUMBER(FIND("Multi wall",C1269)),ISNUMBER(FIND("Multiwall",C1269)),ISNUMBER(FIND("MWCNT",B1269)),ISNUMBER(FIND("MWNT",B1269)),ISNUMBER(FIND("multi-wall",B1269)),ISNUMBER(FIND("multi wall",B1269)),ISNUMBER(FIND("multiwall",B1269)),ISNUMBER(FIND("Multi-wall",B1269)),ISNUMBER(FIND("Multi wall",B1269)),ISNUMBER(FIND("Multiwall",B1269)),ISNUMBER(FIND("Double-wall",B1269)),ISNUMBER(FIND("Double wall",B1269)),ISNUMBER(FIND("Doublewall",B1269)),ISNUMBER(FIND("double-wall",B1269)),ISNUMBER(FIND("double wall",B1269)),ISNUMBER(FIND("doublewall",B1269)))</f>
        <v>1</v>
      </c>
      <c r="BA1269" t="b">
        <f>AND(Table1[[#This Row],[SWCNT]],Table1[[#This Row],[MWCNT]])</f>
        <v>0</v>
      </c>
      <c r="BB1269" t="b">
        <f>IF(Table1[[#This Row],[SWCNT]]=TRUE,FALSE,IF(Table1[[#This Row],[MWCNT]]=TRUE,FALSE,TRUE))</f>
        <v>0</v>
      </c>
      <c r="BC1269" s="18"/>
    </row>
    <row r="1270" spans="1:55" ht="166.5">
      <c r="A1270" t="s">
        <v>611</v>
      </c>
      <c r="B1270" s="2" t="s">
        <v>612</v>
      </c>
      <c r="C1270" s="16" t="s">
        <v>613</v>
      </c>
      <c r="D1270" s="17" t="s">
        <v>614</v>
      </c>
      <c r="E1270" s="2">
        <v>2021</v>
      </c>
      <c r="F1270" t="b">
        <f>OR(ISNUMBER(FIND("cytotoxic",C1270)),ISNUMBER(FIND("Cytotoxic",C1270)),ISNUMBER(FIND("cellular toxicity",C1270)),ISNUMBER(FIND("cell death",C1270)),ISNUMBER(FIND("viable",C1270)),ISNUMBER(FIND("phytotoxic",C1270)),ISNUMBER(FIND("acute toxicity",C1270)),ISNUMBER(FIND("MTT",C1270)),ISNUMBER(FIND("survival",C1270)),ISNUMBER(FIND("prolifer",C1270)),ISNUMBER(FIND("apoptosis",C1270)),ISNUMBER(FIND("neurotoxic",C1270)),ISNUMBER(FIND("  lysis ",C1270)),ISNUMBER(FIND("necrosis",C1270)),ISNUMBER(FIND("cellular death",C1270))*3,ISNUMBER(FIND("LDH",C1270)),ISNUMBER(FIND("Acute toxicity",C1270)))</f>
        <v>0</v>
      </c>
      <c r="G1270" t="b">
        <f>OR(ISNUMBER(FIND("genotoxic",C1270)),ISNUMBER(FIND("genotoxicity",C1270)),ISNUMBER(FIND("DNA damage",C1270)),ISNUMBER(FIND("DNA",C1270)),ISNUMBER(FIND("RNA",C1270)),ISNUMBER(FIND("mesothelioma",C1270)),ISNUMBER(FIND("carcino",C1270)),ISNUMBER(FIND("mutagen",C1270)),ISNUMBER(FIND("genetic",C1270)))</f>
        <v>0</v>
      </c>
      <c r="H1270" t="b">
        <f>OR(ISNUMBER(FIND("inflammatory",C1270)),ISNUMBER(FIND("inflamm",C1270)))</f>
        <v>0</v>
      </c>
      <c r="I1270" t="b">
        <f>OR(ISNUMBER(FIND("immune",C1270)),ISNUMBER(FIND("immunological",C1270)),ISNUMBER(FIND("interleuk",C1270)),ISNUMBER(FIND("platelet activation",C1270)),ISNUMBER(FIND("monocyte",C1270)),ISNUMBER(FIND("leukocyte",C1270)),ISNUMBER(FIND("cytokine",C1270)),ISNUMBER(FIND("CD4",C1270)),ISNUMBER(FIND("CD8",C1270)),ISNUMBER(FIND("T-cell",C1270)))</f>
        <v>0</v>
      </c>
      <c r="J1270" t="b">
        <f>OR(ISNUMBER(FIND("reactive oxygen",C1270)),ISNUMBER(FIND("ROS",C1270)),ISNUMBER(FIND("free radical",C1270)),ISNUMBER(FIND("oxidative stress",C1270)),ISNUMBER(FIND("peroxid",C1270)),ISNUMBER(FIND("oxidative",C1270)),ISNUMBER(FIND("antioxid",C1270)))</f>
        <v>1</v>
      </c>
      <c r="K1270" t="b">
        <f>OR(ISNUMBER(FIND("autophag",C1270)))</f>
        <v>0</v>
      </c>
      <c r="L1270" t="b">
        <f>OR(ISNUMBER(FIND("morpholog",C1270)))</f>
        <v>0</v>
      </c>
      <c r="M1270" t="b">
        <f>OR(ISNUMBER(FIND("fibrosis",C1270)),ISNUMBER(FIND("Fibrosis",C1270)),ISNUMBER(FIND("fibrot",C1270)))</f>
        <v>0</v>
      </c>
      <c r="N1270" t="b">
        <f>OR(ISNUMBER(FIND("offspring",C1270)),ISNUMBER(FIND("Parental",C1270)),ISNUMBER(FIND("parental",C1270)),ISNUMBER(FIND("germline",C1270)),ISNUMBER(FIND("reproduc",C1270)),ISNUMBER(FIND("embryo",C1270)))</f>
        <v>0</v>
      </c>
      <c r="O1270" t="b">
        <f>OR(ISNUMBER(FIND("metabol",C1270)),ISNUMBER(FIND("Metabol",C1270)),ISNUMBER(FIND("digest",C1270)),ISNUMBER(FIND("mitochon",C1270)))</f>
        <v>0</v>
      </c>
      <c r="P1270" t="b">
        <f>OR(ISNUMBER(FIND("ecotox",C1270)),ISNUMBER(FIND("Ecotox",B1270)),ISNUMBER(FIND("ecotox",B1270)),ISNUMBER(FIND("Ecotox",C1270)))</f>
        <v>0</v>
      </c>
      <c r="Q1270" t="b">
        <f>OR(ISNUMBER(FIND("Bioaccum",C1270)),ISNUMBER(FIND("bioaccum",C1270)),ISNUMBER(FIND("accum",C1270)))</f>
        <v>0</v>
      </c>
      <c r="R1270" t="b">
        <f>OR(ISNUMBER(FIND("Occupation",C1270)),ISNUMBER(FIND("occupation",C1270)),ISNUMBER(FIND("worker",C1270)),ISNUMBER(FIND("workforce",C1270)))</f>
        <v>0</v>
      </c>
      <c r="S1270" t="b">
        <f>NOT(OR(F1270,G1270,H1270,I1270,J1270,K1270,L1270,M1270,N1270,O1270,P1270,Q1270,R1270))</f>
        <v>0</v>
      </c>
      <c r="U1270" t="b">
        <f>OR(Table1[[#This Row],[Inflammation]],Table1[[#This Row],[Immune]])</f>
        <v>0</v>
      </c>
      <c r="V1270" t="str">
        <f>IF(OR(Table1[[#This Row],[Rodents]],Table1[[#This Row],[Human]],Table1[[#This Row],[Pig]]),OR(ISNUMBER(FIND("intratrach",C1270)),ISNUMBER(FIND("nasal ",C1270)),ISNUMBER(FIND("instill",C1270))),"NA")</f>
        <v>NA</v>
      </c>
      <c r="W1270" t="str">
        <f>IF(OR(Table1[[#This Row],[Rodents]],Table1[[#This Row],[Human]],Table1[[#This Row],[Pig]]),OR(ISNUMBER(FIND("dermal",C1270)),ISNUMBER(FIND("skin ",C1270))),"NA")</f>
        <v>NA</v>
      </c>
      <c r="X1270" t="str">
        <f>IF(OR(Table1[[#This Row],[Rodents]],Table1[[#This Row],[Human]],Table1[[#This Row],[Pig]]),OR(ISNUMBER(FIND("injected",C1270)),ISNUMBER(FIND("periton",C1270)),ISNUMBER(FIND("intrascrot",C1270))),"NA")</f>
        <v>NA</v>
      </c>
      <c r="Y1270" t="str">
        <f>IF(OR(Table1[[#This Row],[Rodents]],Table1[[#This Row],[Human]],Table1[[#This Row],[Pig]]),NOT(OR(Table1[[#This Row],[Inhaled/Intratracheal/intranasal]],Table1[[#This Row],[Dermal]],Table1[[#This Row],[Injected]])),"NA")</f>
        <v>NA</v>
      </c>
      <c r="AA1270" t="b">
        <f>OR(ISNUMBER(FIND("fish ",C1270)),ISNUMBER(FIND("Fish ",C1270)),ISNUMBER(FIND("aquatic",C1270)),ISNUMBER(FIND("daphnids",C1270)),ISNUMBER(FIND("Carcinus maenas",C1270)),ISNUMBER(FIND("Daphnia",C1270)),ISNUMBER(FIND("Ruditapes philippinarum",C1270)),ISNUMBER(FIND("daphnia",C1270)),ISNUMBER(FIND("marine",C1270)),ISNUMBER(FIND("mussel",C1270)),ISNUMBER(FIND("algae",C1270)),ISNUMBER(FIND("Donax faba",C1270)),ISNUMBER(FIND("estuarine",C1270)),ISNUMBER(FIND("snail",C1270)),ISNUMBER(FIND("Prorocentrum donghaiense",C1270)) )</f>
        <v>0</v>
      </c>
      <c r="AB1270" t="b">
        <f>OR(ISNUMBER(FIND(" rat ",C1270)),ISNUMBER(FIND(" rats ",C1270)),ISNUMBER(FIND(" Rats ",C1270)),ISNUMBER(FIND(" Rat ",C1270)),ISNUMBER(FIND(" rat.",C1270)),ISNUMBER(FIND(" rats.",C1270)),ISNUMBER(FIND("mouse",C1270)),ISNUMBER(FIND("mice",C1270)), ISNUMBER(FIND(" Mice",C1270)))</f>
        <v>0</v>
      </c>
      <c r="AC1270" t="b">
        <f>OR(ISNUMBER(FIND(" cell ",C1270)),ISNUMBER(FIND("fibroblast",C1270)),ISNUMBER(FIND("macrophage",C1270)),ISNUMBER(FIND("epithelial",C1270)),ISNUMBER(FIND("endothelial",C1270)),ISNUMBER(FIND("neuron",C1270)),ISNUMBER(FIND(" cells ",C1270)),ISNUMBER(FIND("RBC",C1270)),ISNUMBER(FIND("mitochond",C1270)),ISNUMBER(FIND("adipocyte",C1270)),ISNUMBER(FIND("osteo",C1270)),ISNUMBER(FIND("keratin",C1270)),ISNUMBER(FIND(" cell's ",C1270)),ISNUMBER(FIND("eukary",C1270)),ISNUMBER(FIND("sperm",C1270)))</f>
        <v>1</v>
      </c>
      <c r="AD1270" t="b">
        <f>OR(ISNUMBER(FIND("human",B1270)),ISNUMBER(FIND("workers",B1270)),ISNUMBER(FIND("workforces",B1270)),ISNUMBER(FIND("occupational",B1270)),ISNUMBER(FIND("Case report",B1270)),ISNUMBER(FIND("Workplaces",B1270)),ISNUMBER(FIND("worker",B1270)))</f>
        <v>0</v>
      </c>
      <c r="AE1270" t="b">
        <f>OR(ISNUMBER(FIND(" plant ",C1270)),ISNUMBER(FIND("Plant ",C1270)),ISNUMBER(FIND("tomato",C1270)),ISNUMBER(FIND("plants",C1270)),ISNUMBER(FIND("Plants",C1270)),ISNUMBER(FIND("algae",C1270)),ISNUMBER(FIND("lettuce",C1270)),ISNUMBER(FIND("green gram sprouts ",C1270)),ISNUMBER(FIND("Cucurbita pepo",C1270)),ISNUMBER(FIND("bean ",C1270)),ISNUMBER(FIND("chloroplast",C1270)),ISNUMBER(FIND("chlorophyll",C1270)),ISNUMBER(FIND("seedling",C1270)),ISNUMBER(FIND("canola",C1270)),ISNUMBER(FIND("shoot",C1270)),ISNUMBER(FIND("photosynthes",C1270)),ISNUMBER(FIND(" leaves ",C1270)),,ISNUMBER(FIND("agriculture",C1270)),ISNUMBER(FIND(" crops ",C1270)))</f>
        <v>0</v>
      </c>
      <c r="AF1270" t="b">
        <f>OR(ISNUMBER(FIND("bacteria",C1270)),ISNUMBER(FIND("Bacteria",C1270)),ISNUMBER(FIND("Bacterium",C1270)),ISNUMBER(FIND("bacterium",C1270)),ISNUMBER(FIND(" coli ",C1270)))</f>
        <v>1</v>
      </c>
      <c r="AG1270" t="b">
        <f>OR(ISNUMBER(FIND("fungi",C1270)),ISNUMBER(FIND("Fungi",C1270)),ISNUMBER(FIND("fungus",C1270)),ISNUMBER(FIND("Fungus",C1270)),ISNUMBER(FIND("mushroom",C1270)),ISNUMBER(FIND("Mushroom",C1270)),ISNUMBER(FIND(" mold ",C1270)))</f>
        <v>0</v>
      </c>
      <c r="AH1270" t="b">
        <f>OR(ISNUMBER(FIND("Pig ",C1270)),ISNUMBER(FIND("pig ",C1270)),ISNUMBER(FIND("Pigs ",C1270)),ISNUMBER(FIND("pigs ",C1270)))</f>
        <v>0</v>
      </c>
      <c r="AI1270" t="b">
        <f>OR(ISNUMBER(FIND(" C. elegans",C1270)),ISNUMBER(FIND("Caenorhabditis elegans",C1270)),ISNUMBER(FIND("earthworms",C1270)),ISNUMBER(FIND(" Ficopomatus enigmaticus",C1270)),ISNUMBER(FIND("larva",C1270)),ISNUMBER(FIND("Lumbriculus variegatus",C1270)),ISNUMBER(FIND("nematode",C1270)))</f>
        <v>0</v>
      </c>
      <c r="AJ1270" t="b">
        <f>NOT(OR(AA1270,AB1270,AC1270,AD1270,AE1270,AF1270,AG1270,AH1270,AI1270))</f>
        <v>0</v>
      </c>
      <c r="AL1270" t="b">
        <f>OR(AA1270,AB1270,AD1270,AE1270,AF1270,AG1270,AH1270,AI1270)</f>
        <v>1</v>
      </c>
      <c r="AM1270" t="b">
        <f>IF(Table1[[#This Row],[In vivo?]],IF(Table1[[#This Row],[Cell]],FALSE,TRUE),FALSE)</f>
        <v>0</v>
      </c>
      <c r="AN1270" t="b">
        <f>AND(AC1270,AL1270)</f>
        <v>1</v>
      </c>
      <c r="AO1270" t="b">
        <f>IF(Table1[[#This Row],[Cell]],IF(Table1[[#This Row],[In vivo?]],FALSE,TRUE),FALSE)</f>
        <v>0</v>
      </c>
      <c r="AP1270" t="b">
        <f>NOT(OR(Table1[[#This Row],[In vivo?]],Table1[[#This Row],[Only in Cell]]))</f>
        <v>0</v>
      </c>
      <c r="AQ1270" t="str">
        <f>IF(OR(Table1[[#This Row],[Rodents]],Table1[[#This Row],[Human]],Table1[[#This Row],[Pig]]),OR(ISNUMBER(FIND("pulmonary",C1270)),ISNUMBER(FIND("lung",C1270))),"NA")</f>
        <v>NA</v>
      </c>
      <c r="AR1270" t="str">
        <f>IF(OR(Table1[[#This Row],[Rodents]],Table1[[#This Row],[Human]],Table1[[#This Row],[Pig]]),OR(ISNUMBER(FIND("skin",C1270)),ISNUMBER(FIND("dermal",C1270))),"NA")</f>
        <v>NA</v>
      </c>
      <c r="AS1270" t="str">
        <f>IF(OR(Table1[[#This Row],[Rodents]],Table1[[#This Row],[Human]],Table1[[#This Row],[Pig]]),OR(ISNUMBER(FIND("liver",C1270)),ISNUMBER(FIND("hepat",C1270))),"NA")</f>
        <v>NA</v>
      </c>
      <c r="AT1270" t="str">
        <f>IF(OR(Table1[[#This Row],[Rodents]],Table1[[#This Row],[Human]],Table1[[#This Row],[Pig]]),OR(ISNUMBER(FIND("kidney",C1270)),ISNUMBER(FIND("neph",C1270))),"NA")</f>
        <v>NA</v>
      </c>
      <c r="AU1270" t="str">
        <f>IF(OR(Table1[[#This Row],[Rodents]],Table1[[#This Row],[Human]],Table1[[#This Row],[Pig]]),OR(ISNUMBER(FIND("brain",C1270)),ISNUMBER(FIND("neur",C1270)),ISNUMBER(FIND("nerv",C1270))),"NA")</f>
        <v>NA</v>
      </c>
      <c r="AV1270" t="str">
        <f>IF(OR(Table1[[#This Row],[Rodents]],Table1[[#This Row],[Human]],Table1[[#This Row],[Pig]]),OR(ISNUMBER(FIND("heart",C1270)),ISNUMBER(FIND("cardi",C1270))),"NA")</f>
        <v>NA</v>
      </c>
      <c r="AW1270" t="str">
        <f>IF(OR(Table1[[#This Row],[Rodents]],Table1[[#This Row],[Human]],Table1[[#This Row],[Pig]]),OR(ISNUMBER(FIND("gastro",C1270)),ISNUMBER(FIND("intesti",C1270)),ISNUMBER(FIND("stomach",C1270))),"NA")</f>
        <v>NA</v>
      </c>
      <c r="AX1270" t="str">
        <f>IF(OR(Table1[[#This Row],[Rodents]],Table1[[#This Row],[Human]],Table1[[#This Row],[Pig]]),NOT(OR(AQ1270,AR1270,AS1270,AT1270,AU1270,AV1270,AW1270)),"NA")</f>
        <v>NA</v>
      </c>
      <c r="AY1270" t="b">
        <f>OR(ISNUMBER(FIND("SWCNT",C1270)),ISNUMBER(FIND("SWNT",C1270)),ISNUMBER(FIND("single-wall",C1270)),ISNUMBER(FIND("single wall",C1270)),ISNUMBER(FIND("Single wall",C1270)),ISNUMBER(FIND("Single-wall",C1270)),ISNUMBER(FIND("SWCNT",B1270)),ISNUMBER(FIND("SWNT",B1270)),ISNUMBER(FIND("single-wall",B1270)),ISNUMBER(FIND("single wall",B1270)),ISNUMBER(FIND("Single-wall",B1270)),ISNUMBER(FIND("Single wall",B1270)))</f>
        <v>0</v>
      </c>
      <c r="AZ1270" t="b">
        <f>OR(ISNUMBER(FIND("MWCNT",C1270)),ISNUMBER(FIND("MWNT",C1270)),ISNUMBER(FIND("multi-wall",C1270)),ISNUMBER(FIND("multi wall",C1270)),ISNUMBER(FIND("multiwall",C1270)),ISNUMBER(FIND("Multi-wall",C1270)),ISNUMBER(FIND("Multi wall",C1270)),ISNUMBER(FIND("Multiwall",C1270)),ISNUMBER(FIND("MWCNT",B1270)),ISNUMBER(FIND("MWNT",B1270)),ISNUMBER(FIND("multi-wall",B1270)),ISNUMBER(FIND("multi wall",B1270)),ISNUMBER(FIND("multiwall",B1270)),ISNUMBER(FIND("Multi-wall",B1270)),ISNUMBER(FIND("Multi wall",B1270)),ISNUMBER(FIND("Multiwall",B1270)),ISNUMBER(FIND("Double-wall",B1270)),ISNUMBER(FIND("Double wall",B1270)),ISNUMBER(FIND("Doublewall",B1270)),ISNUMBER(FIND("double-wall",B1270)),ISNUMBER(FIND("double wall",B1270)),ISNUMBER(FIND("doublewall",B1270)))</f>
        <v>1</v>
      </c>
      <c r="BA1270" t="b">
        <f>AND(Table1[[#This Row],[SWCNT]],Table1[[#This Row],[MWCNT]])</f>
        <v>0</v>
      </c>
      <c r="BB1270" t="b">
        <f>IF(Table1[[#This Row],[SWCNT]]=TRUE,FALSE,IF(Table1[[#This Row],[MWCNT]]=TRUE,FALSE,TRUE))</f>
        <v>0</v>
      </c>
      <c r="BC1270" s="18"/>
    </row>
    <row r="1271" spans="1:55" ht="222">
      <c r="A1271" t="s">
        <v>618</v>
      </c>
      <c r="B1271" s="2" t="s">
        <v>619</v>
      </c>
      <c r="C1271" s="16" t="s">
        <v>620</v>
      </c>
      <c r="D1271" s="17" t="s">
        <v>38</v>
      </c>
      <c r="E1271" s="2">
        <v>2021</v>
      </c>
      <c r="F1271" t="b">
        <f>OR(ISNUMBER(FIND("cytotoxic",C1271)),ISNUMBER(FIND("Cytotoxic",C1271)),ISNUMBER(FIND("cellular toxicity",C1271)),ISNUMBER(FIND("cell death",C1271)),ISNUMBER(FIND("viable",C1271)),ISNUMBER(FIND("phytotoxic",C1271)),ISNUMBER(FIND("acute toxicity",C1271)),ISNUMBER(FIND("MTT",C1271)),ISNUMBER(FIND("survival",C1271)),ISNUMBER(FIND("prolifer",C1271)),ISNUMBER(FIND("apoptosis",C1271)),ISNUMBER(FIND("neurotoxic",C1271)),ISNUMBER(FIND("  lysis ",C1271)),ISNUMBER(FIND("necrosis",C1271)),ISNUMBER(FIND("cellular death",C1271))*3,ISNUMBER(FIND("LDH",C1271)),ISNUMBER(FIND("Acute toxicity",C1271)))</f>
        <v>0</v>
      </c>
      <c r="G1271" t="b">
        <f>OR(ISNUMBER(FIND("genotoxic",C1271)),ISNUMBER(FIND("genotoxicity",C1271)),ISNUMBER(FIND("DNA damage",C1271)),ISNUMBER(FIND("DNA",C1271)),ISNUMBER(FIND("RNA",C1271)),ISNUMBER(FIND("mesothelioma",C1271)),ISNUMBER(FIND("carcino",C1271)),ISNUMBER(FIND("mutagen",C1271)),ISNUMBER(FIND("genetic",C1271)))</f>
        <v>0</v>
      </c>
      <c r="H1271" t="b">
        <f>OR(ISNUMBER(FIND("inflammatory",C1271)),ISNUMBER(FIND("inflamm",C1271)))</f>
        <v>0</v>
      </c>
      <c r="I1271" t="b">
        <f>OR(ISNUMBER(FIND("immune",C1271)),ISNUMBER(FIND("immunological",C1271)),ISNUMBER(FIND("interleuk",C1271)),ISNUMBER(FIND("platelet activation",C1271)),ISNUMBER(FIND("monocyte",C1271)),ISNUMBER(FIND("leukocyte",C1271)),ISNUMBER(FIND("cytokine",C1271)),ISNUMBER(FIND("CD4",C1271)),ISNUMBER(FIND("CD8",C1271)),ISNUMBER(FIND("T-cell",C1271)))</f>
        <v>0</v>
      </c>
      <c r="J1271" t="b">
        <f>OR(ISNUMBER(FIND("reactive oxygen",C1271)),ISNUMBER(FIND("ROS",C1271)),ISNUMBER(FIND("free radical",C1271)),ISNUMBER(FIND("oxidative stress",C1271)),ISNUMBER(FIND("peroxid",C1271)),ISNUMBER(FIND("oxidative",C1271)),ISNUMBER(FIND("antioxid",C1271)))</f>
        <v>1</v>
      </c>
      <c r="K1271" t="b">
        <f>OR(ISNUMBER(FIND("autophag",C1271)))</f>
        <v>0</v>
      </c>
      <c r="L1271" t="b">
        <f>OR(ISNUMBER(FIND("morpholog",C1271)))</f>
        <v>1</v>
      </c>
      <c r="M1271" t="b">
        <f>OR(ISNUMBER(FIND("fibrosis",C1271)),ISNUMBER(FIND("Fibrosis",C1271)),ISNUMBER(FIND("fibrot",C1271)))</f>
        <v>0</v>
      </c>
      <c r="N1271" t="b">
        <f>OR(ISNUMBER(FIND("offspring",C1271)),ISNUMBER(FIND("Parental",C1271)),ISNUMBER(FIND("parental",C1271)),ISNUMBER(FIND("germline",C1271)),ISNUMBER(FIND("reproduc",C1271)),ISNUMBER(FIND("embryo",C1271)))</f>
        <v>0</v>
      </c>
      <c r="O1271" t="b">
        <f>OR(ISNUMBER(FIND("metabol",C1271)),ISNUMBER(FIND("Metabol",C1271)),ISNUMBER(FIND("digest",C1271)),ISNUMBER(FIND("mitochon",C1271)))</f>
        <v>1</v>
      </c>
      <c r="P1271" t="b">
        <f>OR(ISNUMBER(FIND("ecotox",C1271)),ISNUMBER(FIND("Ecotox",B1271)),ISNUMBER(FIND("ecotox",B1271)),ISNUMBER(FIND("Ecotox",C1271)))</f>
        <v>0</v>
      </c>
      <c r="Q1271" t="b">
        <f>OR(ISNUMBER(FIND("Bioaccum",C1271)),ISNUMBER(FIND("bioaccum",C1271)),ISNUMBER(FIND("accum",C1271)))</f>
        <v>1</v>
      </c>
      <c r="R1271" t="b">
        <f>OR(ISNUMBER(FIND("Occupation",C1271)),ISNUMBER(FIND("occupation",C1271)),ISNUMBER(FIND("worker",C1271)),ISNUMBER(FIND("workforce",C1271)))</f>
        <v>0</v>
      </c>
      <c r="S1271" t="b">
        <f>NOT(OR(F1271,G1271,H1271,I1271,J1271,K1271,L1271,M1271,N1271,O1271,P1271,Q1271,R1271))</f>
        <v>0</v>
      </c>
      <c r="U1271" t="b">
        <f>OR(Table1[[#This Row],[Inflammation]],Table1[[#This Row],[Immune]])</f>
        <v>0</v>
      </c>
      <c r="V1271" t="str">
        <f>IF(OR(Table1[[#This Row],[Rodents]],Table1[[#This Row],[Human]],Table1[[#This Row],[Pig]]),OR(ISNUMBER(FIND("intratrach",C1271)),ISNUMBER(FIND("nasal ",C1271)),ISNUMBER(FIND("instill",C1271))),"NA")</f>
        <v>NA</v>
      </c>
      <c r="W1271" t="str">
        <f>IF(OR(Table1[[#This Row],[Rodents]],Table1[[#This Row],[Human]],Table1[[#This Row],[Pig]]),OR(ISNUMBER(FIND("dermal",C1271)),ISNUMBER(FIND("skin ",C1271))),"NA")</f>
        <v>NA</v>
      </c>
      <c r="X1271" t="str">
        <f>IF(OR(Table1[[#This Row],[Rodents]],Table1[[#This Row],[Human]],Table1[[#This Row],[Pig]]),OR(ISNUMBER(FIND("injected",C1271)),ISNUMBER(FIND("periton",C1271)),ISNUMBER(FIND("intrascrot",C1271))),"NA")</f>
        <v>NA</v>
      </c>
      <c r="Y1271" t="str">
        <f>IF(OR(Table1[[#This Row],[Rodents]],Table1[[#This Row],[Human]],Table1[[#This Row],[Pig]]),NOT(OR(Table1[[#This Row],[Inhaled/Intratracheal/intranasal]],Table1[[#This Row],[Dermal]],Table1[[#This Row],[Injected]])),"NA")</f>
        <v>NA</v>
      </c>
      <c r="AA1271" t="b">
        <f>OR(ISNUMBER(FIND("fish ",C1271)),ISNUMBER(FIND("Fish ",C1271)),ISNUMBER(FIND("aquatic",C1271)),ISNUMBER(FIND("daphnids",C1271)),ISNUMBER(FIND("Carcinus maenas",C1271)),ISNUMBER(FIND("Daphnia",C1271)),ISNUMBER(FIND("Ruditapes philippinarum",C1271)),ISNUMBER(FIND("daphnia",C1271)),ISNUMBER(FIND("marine",C1271)),ISNUMBER(FIND("mussel",C1271)),ISNUMBER(FIND("algae",C1271)),ISNUMBER(FIND("Donax faba",C1271)),ISNUMBER(FIND("estuarine",C1271)),ISNUMBER(FIND("snail",C1271)),ISNUMBER(FIND("Prorocentrum donghaiense",C1271)) )</f>
        <v>1</v>
      </c>
      <c r="AB1271" t="b">
        <f>OR(ISNUMBER(FIND(" rat ",C1271)),ISNUMBER(FIND(" rats ",C1271)),ISNUMBER(FIND(" Rats ",C1271)),ISNUMBER(FIND(" Rat ",C1271)),ISNUMBER(FIND(" rat.",C1271)),ISNUMBER(FIND(" rats.",C1271)),ISNUMBER(FIND("mouse",C1271)),ISNUMBER(FIND("mice",C1271)), ISNUMBER(FIND(" Mice",C1271)))</f>
        <v>0</v>
      </c>
      <c r="AC1271" t="b">
        <f>OR(ISNUMBER(FIND(" cell ",C1271)),ISNUMBER(FIND("fibroblast",C1271)),ISNUMBER(FIND("macrophage",C1271)),ISNUMBER(FIND("epithelial",C1271)),ISNUMBER(FIND("endothelial",C1271)),ISNUMBER(FIND("neuron",C1271)),ISNUMBER(FIND(" cells ",C1271)),ISNUMBER(FIND("RBC",C1271)),ISNUMBER(FIND("mitochond",C1271)),ISNUMBER(FIND("adipocyte",C1271)),ISNUMBER(FIND("osteo",C1271)),ISNUMBER(FIND("keratin",C1271)),ISNUMBER(FIND(" cell's ",C1271)),ISNUMBER(FIND("eukary",C1271)),ISNUMBER(FIND("sperm",C1271)))</f>
        <v>0</v>
      </c>
      <c r="AD1271" t="b">
        <f>OR(ISNUMBER(FIND("human",B1271)),ISNUMBER(FIND("workers",B1271)),ISNUMBER(FIND("workforces",B1271)),ISNUMBER(FIND("occupational",B1271)),ISNUMBER(FIND("Case report",B1271)),ISNUMBER(FIND("Workplaces",B1271)),ISNUMBER(FIND("worker",B1271)))</f>
        <v>0</v>
      </c>
      <c r="AE1271" t="b">
        <f>OR(ISNUMBER(FIND(" plant ",C1271)),ISNUMBER(FIND("Plant ",C1271)),ISNUMBER(FIND("tomato",C1271)),ISNUMBER(FIND("plants",C1271)),ISNUMBER(FIND("Plants",C1271)),ISNUMBER(FIND("algae",C1271)),ISNUMBER(FIND("lettuce",C1271)),ISNUMBER(FIND("green gram sprouts ",C1271)),ISNUMBER(FIND("Cucurbita pepo",C1271)),ISNUMBER(FIND("bean ",C1271)),ISNUMBER(FIND("chloroplast",C1271)),ISNUMBER(FIND("chlorophyll",C1271)),ISNUMBER(FIND("seedling",C1271)),ISNUMBER(FIND("canola",C1271)),ISNUMBER(FIND("shoot",C1271)),ISNUMBER(FIND("photosynthes",C1271)),ISNUMBER(FIND(" leaves ",C1271)),,ISNUMBER(FIND("agriculture",C1271)),ISNUMBER(FIND(" crops ",C1271)))</f>
        <v>1</v>
      </c>
      <c r="AF1271" t="b">
        <f>OR(ISNUMBER(FIND("bacteria",C1271)),ISNUMBER(FIND("Bacteria",C1271)),ISNUMBER(FIND("Bacterium",C1271)),ISNUMBER(FIND("bacterium",C1271)),ISNUMBER(FIND(" coli ",C1271)))</f>
        <v>0</v>
      </c>
      <c r="AG1271" t="b">
        <f>OR(ISNUMBER(FIND("fungi",C1271)),ISNUMBER(FIND("Fungi",C1271)),ISNUMBER(FIND("fungus",C1271)),ISNUMBER(FIND("Fungus",C1271)),ISNUMBER(FIND("mushroom",C1271)),ISNUMBER(FIND("Mushroom",C1271)),ISNUMBER(FIND(" mold ",C1271)))</f>
        <v>0</v>
      </c>
      <c r="AH1271" t="b">
        <f>OR(ISNUMBER(FIND("Pig ",C1271)),ISNUMBER(FIND("pig ",C1271)),ISNUMBER(FIND("Pigs ",C1271)),ISNUMBER(FIND("pigs ",C1271)))</f>
        <v>0</v>
      </c>
      <c r="AI1271" t="b">
        <f>OR(ISNUMBER(FIND(" C. elegans",C1271)),ISNUMBER(FIND("Caenorhabditis elegans",C1271)),ISNUMBER(FIND("earthworms",C1271)),ISNUMBER(FIND(" Ficopomatus enigmaticus",C1271)),ISNUMBER(FIND("larva",C1271)),ISNUMBER(FIND("Lumbriculus variegatus",C1271)),ISNUMBER(FIND("nematode",C1271)))</f>
        <v>1</v>
      </c>
      <c r="AJ1271" t="b">
        <f>NOT(OR(AA1271,AB1271,AC1271,AD1271,AE1271,AF1271,AG1271,AH1271,AI1271))</f>
        <v>0</v>
      </c>
      <c r="AL1271" t="b">
        <f>OR(AA1271,AB1271,AD1271,AE1271,AF1271,AG1271,AH1271,AI1271)</f>
        <v>1</v>
      </c>
      <c r="AM1271" t="b">
        <f>IF(Table1[[#This Row],[In vivo?]],IF(Table1[[#This Row],[Cell]],FALSE,TRUE),FALSE)</f>
        <v>1</v>
      </c>
      <c r="AN1271" t="b">
        <f>AND(AC1271,AL1271)</f>
        <v>0</v>
      </c>
      <c r="AO1271" t="b">
        <f>IF(Table1[[#This Row],[Cell]],IF(Table1[[#This Row],[In vivo?]],FALSE,TRUE),FALSE)</f>
        <v>0</v>
      </c>
      <c r="AP1271" t="b">
        <f>NOT(OR(Table1[[#This Row],[In vivo?]],Table1[[#This Row],[Only in Cell]]))</f>
        <v>0</v>
      </c>
      <c r="AQ1271" t="str">
        <f>IF(OR(Table1[[#This Row],[Rodents]],Table1[[#This Row],[Human]],Table1[[#This Row],[Pig]]),OR(ISNUMBER(FIND("pulmonary",C1271)),ISNUMBER(FIND("lung",C1271))),"NA")</f>
        <v>NA</v>
      </c>
      <c r="AR1271" t="str">
        <f>IF(OR(Table1[[#This Row],[Rodents]],Table1[[#This Row],[Human]],Table1[[#This Row],[Pig]]),OR(ISNUMBER(FIND("skin",C1271)),ISNUMBER(FIND("dermal",C1271))),"NA")</f>
        <v>NA</v>
      </c>
      <c r="AS1271" t="str">
        <f>IF(OR(Table1[[#This Row],[Rodents]],Table1[[#This Row],[Human]],Table1[[#This Row],[Pig]]),OR(ISNUMBER(FIND("liver",C1271)),ISNUMBER(FIND("hepat",C1271))),"NA")</f>
        <v>NA</v>
      </c>
      <c r="AT1271" t="str">
        <f>IF(OR(Table1[[#This Row],[Rodents]],Table1[[#This Row],[Human]],Table1[[#This Row],[Pig]]),OR(ISNUMBER(FIND("kidney",C1271)),ISNUMBER(FIND("neph",C1271))),"NA")</f>
        <v>NA</v>
      </c>
      <c r="AU1271" t="str">
        <f>IF(OR(Table1[[#This Row],[Rodents]],Table1[[#This Row],[Human]],Table1[[#This Row],[Pig]]),OR(ISNUMBER(FIND("brain",C1271)),ISNUMBER(FIND("neur",C1271)),ISNUMBER(FIND("nerv",C1271))),"NA")</f>
        <v>NA</v>
      </c>
      <c r="AV1271" t="str">
        <f>IF(OR(Table1[[#This Row],[Rodents]],Table1[[#This Row],[Human]],Table1[[#This Row],[Pig]]),OR(ISNUMBER(FIND("heart",C1271)),ISNUMBER(FIND("cardi",C1271))),"NA")</f>
        <v>NA</v>
      </c>
      <c r="AW1271" t="str">
        <f>IF(OR(Table1[[#This Row],[Rodents]],Table1[[#This Row],[Human]],Table1[[#This Row],[Pig]]),OR(ISNUMBER(FIND("gastro",C1271)),ISNUMBER(FIND("intesti",C1271)),ISNUMBER(FIND("stomach",C1271))),"NA")</f>
        <v>NA</v>
      </c>
      <c r="AX1271" t="str">
        <f>IF(OR(Table1[[#This Row],[Rodents]],Table1[[#This Row],[Human]],Table1[[#This Row],[Pig]]),NOT(OR(AQ1271,AR1271,AS1271,AT1271,AU1271,AV1271,AW1271)),"NA")</f>
        <v>NA</v>
      </c>
      <c r="AY1271" t="b">
        <f>OR(ISNUMBER(FIND("SWCNT",C1271)),ISNUMBER(FIND("SWNT",C1271)),ISNUMBER(FIND("single-wall",C1271)),ISNUMBER(FIND("single wall",C1271)),ISNUMBER(FIND("Single wall",C1271)),ISNUMBER(FIND("Single-wall",C1271)),ISNUMBER(FIND("SWCNT",B1271)),ISNUMBER(FIND("SWNT",B1271)),ISNUMBER(FIND("single-wall",B1271)),ISNUMBER(FIND("single wall",B1271)),ISNUMBER(FIND("Single-wall",B1271)),ISNUMBER(FIND("Single wall",B1271)))</f>
        <v>1</v>
      </c>
      <c r="AZ1271" t="b">
        <f>OR(ISNUMBER(FIND("MWCNT",C1271)),ISNUMBER(FIND("MWNT",C1271)),ISNUMBER(FIND("multi-wall",C1271)),ISNUMBER(FIND("multi wall",C1271)),ISNUMBER(FIND("multiwall",C1271)),ISNUMBER(FIND("Multi-wall",C1271)),ISNUMBER(FIND("Multi wall",C1271)),ISNUMBER(FIND("Multiwall",C1271)),ISNUMBER(FIND("MWCNT",B1271)),ISNUMBER(FIND("MWNT",B1271)),ISNUMBER(FIND("multi-wall",B1271)),ISNUMBER(FIND("multi wall",B1271)),ISNUMBER(FIND("multiwall",B1271)),ISNUMBER(FIND("Multi-wall",B1271)),ISNUMBER(FIND("Multi wall",B1271)),ISNUMBER(FIND("Multiwall",B1271)),ISNUMBER(FIND("Double-wall",B1271)),ISNUMBER(FIND("Double wall",B1271)),ISNUMBER(FIND("Doublewall",B1271)),ISNUMBER(FIND("double-wall",B1271)),ISNUMBER(FIND("double wall",B1271)),ISNUMBER(FIND("doublewall",B1271)))</f>
        <v>0</v>
      </c>
      <c r="BA1271" t="b">
        <f>AND(Table1[[#This Row],[SWCNT]],Table1[[#This Row],[MWCNT]])</f>
        <v>0</v>
      </c>
      <c r="BB1271" t="b">
        <f>IF(Table1[[#This Row],[SWCNT]]=TRUE,FALSE,IF(Table1[[#This Row],[MWCNT]]=TRUE,FALSE,TRUE))</f>
        <v>0</v>
      </c>
      <c r="BC1271" s="18"/>
    </row>
    <row r="1272" spans="1:55" ht="203.5">
      <c r="A1272" t="s">
        <v>628</v>
      </c>
      <c r="B1272" s="2" t="s">
        <v>630</v>
      </c>
      <c r="C1272" s="16" t="s">
        <v>632</v>
      </c>
      <c r="D1272" s="17" t="s">
        <v>42</v>
      </c>
      <c r="E1272" s="2">
        <v>2021</v>
      </c>
      <c r="F1272" t="b">
        <f>OR(ISNUMBER(FIND("cytotoxic",C1272)),ISNUMBER(FIND("Cytotoxic",C1272)),ISNUMBER(FIND("cellular toxicity",C1272)),ISNUMBER(FIND("cell death",C1272)),ISNUMBER(FIND("viable",C1272)),ISNUMBER(FIND("phytotoxic",C1272)),ISNUMBER(FIND("acute toxicity",C1272)),ISNUMBER(FIND("MTT",C1272)),ISNUMBER(FIND("survival",C1272)),ISNUMBER(FIND("prolifer",C1272)),ISNUMBER(FIND("apoptosis",C1272)),ISNUMBER(FIND("neurotoxic",C1272)),ISNUMBER(FIND("  lysis ",C1272)),ISNUMBER(FIND("necrosis",C1272)),ISNUMBER(FIND("cellular death",C1272))*3,ISNUMBER(FIND("LDH",C1272)),ISNUMBER(FIND("Acute toxicity",C1272)))</f>
        <v>1</v>
      </c>
      <c r="G1272" t="b">
        <f>OR(ISNUMBER(FIND("genotoxic",C1272)),ISNUMBER(FIND("genotoxicity",C1272)),ISNUMBER(FIND("DNA damage",C1272)),ISNUMBER(FIND("DNA",C1272)),ISNUMBER(FIND("RNA",C1272)),ISNUMBER(FIND("mesothelioma",C1272)),ISNUMBER(FIND("carcino",C1272)),ISNUMBER(FIND("mutagen",C1272)),ISNUMBER(FIND("genetic",C1272)))</f>
        <v>0</v>
      </c>
      <c r="H1272" t="b">
        <f>OR(ISNUMBER(FIND("inflammatory",C1272)),ISNUMBER(FIND("inflamm",C1272)))</f>
        <v>0</v>
      </c>
      <c r="I1272" t="b">
        <f>OR(ISNUMBER(FIND("immune",C1272)),ISNUMBER(FIND("immunological",C1272)),ISNUMBER(FIND("interleuk",C1272)),ISNUMBER(FIND("platelet activation",C1272)),ISNUMBER(FIND("monocyte",C1272)),ISNUMBER(FIND("leukocyte",C1272)),ISNUMBER(FIND("cytokine",C1272)),ISNUMBER(FIND("CD4",C1272)),ISNUMBER(FIND("CD8",C1272)),ISNUMBER(FIND("T-cell",C1272)))</f>
        <v>0</v>
      </c>
      <c r="J1272" t="b">
        <f>OR(ISNUMBER(FIND("reactive oxygen",C1272)),ISNUMBER(FIND("ROS",C1272)),ISNUMBER(FIND("free radical",C1272)),ISNUMBER(FIND("oxidative stress",C1272)),ISNUMBER(FIND("peroxid",C1272)),ISNUMBER(FIND("oxidative",C1272)),ISNUMBER(FIND("antioxid",C1272)))</f>
        <v>0</v>
      </c>
      <c r="K1272" t="b">
        <f>OR(ISNUMBER(FIND("autophag",C1272)))</f>
        <v>0</v>
      </c>
      <c r="L1272" t="b">
        <f>OR(ISNUMBER(FIND("morpholog",C1272)))</f>
        <v>1</v>
      </c>
      <c r="M1272" t="b">
        <f>OR(ISNUMBER(FIND("fibrosis",C1272)),ISNUMBER(FIND("Fibrosis",C1272)),ISNUMBER(FIND("fibrot",C1272)))</f>
        <v>0</v>
      </c>
      <c r="N1272" t="b">
        <f>OR(ISNUMBER(FIND("offspring",C1272)),ISNUMBER(FIND("Parental",C1272)),ISNUMBER(FIND("parental",C1272)),ISNUMBER(FIND("germline",C1272)),ISNUMBER(FIND("reproduc",C1272)),ISNUMBER(FIND("embryo",C1272)))</f>
        <v>0</v>
      </c>
      <c r="O1272" t="b">
        <f>OR(ISNUMBER(FIND("metabol",C1272)),ISNUMBER(FIND("Metabol",C1272)),ISNUMBER(FIND("digest",C1272)),ISNUMBER(FIND("mitochon",C1272)))</f>
        <v>0</v>
      </c>
      <c r="P1272" t="b">
        <f>OR(ISNUMBER(FIND("ecotox",C1272)),ISNUMBER(FIND("Ecotox",B1272)),ISNUMBER(FIND("ecotox",B1272)),ISNUMBER(FIND("Ecotox",C1272)))</f>
        <v>0</v>
      </c>
      <c r="Q1272" t="b">
        <f>OR(ISNUMBER(FIND("Bioaccum",C1272)),ISNUMBER(FIND("bioaccum",C1272)),ISNUMBER(FIND("accum",C1272)))</f>
        <v>0</v>
      </c>
      <c r="R1272" t="b">
        <f>OR(ISNUMBER(FIND("Occupation",C1272)),ISNUMBER(FIND("occupation",C1272)),ISNUMBER(FIND("worker",C1272)),ISNUMBER(FIND("workforce",C1272)))</f>
        <v>0</v>
      </c>
      <c r="S1272" t="b">
        <f>NOT(OR(F1272,G1272,H1272,I1272,J1272,K1272,L1272,M1272,N1272,O1272,P1272,Q1272,R1272))</f>
        <v>0</v>
      </c>
      <c r="U1272" t="b">
        <f>OR(Table1[[#This Row],[Inflammation]],Table1[[#This Row],[Immune]])</f>
        <v>0</v>
      </c>
      <c r="V1272" t="str">
        <f>IF(OR(Table1[[#This Row],[Rodents]],Table1[[#This Row],[Human]],Table1[[#This Row],[Pig]]),OR(ISNUMBER(FIND("intratrach",C1272)),ISNUMBER(FIND("nasal ",C1272)),ISNUMBER(FIND("instill",C1272))),"NA")</f>
        <v>NA</v>
      </c>
      <c r="W1272" t="str">
        <f>IF(OR(Table1[[#This Row],[Rodents]],Table1[[#This Row],[Human]],Table1[[#This Row],[Pig]]),OR(ISNUMBER(FIND("dermal",C1272)),ISNUMBER(FIND("skin ",C1272))),"NA")</f>
        <v>NA</v>
      </c>
      <c r="X1272" t="str">
        <f>IF(OR(Table1[[#This Row],[Rodents]],Table1[[#This Row],[Human]],Table1[[#This Row],[Pig]]),OR(ISNUMBER(FIND("injected",C1272)),ISNUMBER(FIND("periton",C1272)),ISNUMBER(FIND("intrascrot",C1272))),"NA")</f>
        <v>NA</v>
      </c>
      <c r="Y1272" t="str">
        <f>IF(OR(Table1[[#This Row],[Rodents]],Table1[[#This Row],[Human]],Table1[[#This Row],[Pig]]),NOT(OR(Table1[[#This Row],[Inhaled/Intratracheal/intranasal]],Table1[[#This Row],[Dermal]],Table1[[#This Row],[Injected]])),"NA")</f>
        <v>NA</v>
      </c>
      <c r="AA1272" t="b">
        <f>OR(ISNUMBER(FIND("fish ",C1272)),ISNUMBER(FIND("Fish ",C1272)),ISNUMBER(FIND("aquatic",C1272)),ISNUMBER(FIND("daphnids",C1272)),ISNUMBER(FIND("Carcinus maenas",C1272)),ISNUMBER(FIND("Daphnia",C1272)),ISNUMBER(FIND("Ruditapes philippinarum",C1272)),ISNUMBER(FIND("daphnia",C1272)),ISNUMBER(FIND("marine",C1272)),ISNUMBER(FIND("mussel",C1272)),ISNUMBER(FIND("algae",C1272)),ISNUMBER(FIND("Donax faba",C1272)),ISNUMBER(FIND("estuarine",C1272)),ISNUMBER(FIND("snail",C1272)),ISNUMBER(FIND("Prorocentrum donghaiense",C1272)) )</f>
        <v>0</v>
      </c>
      <c r="AB1272" t="b">
        <f>OR(ISNUMBER(FIND(" rat ",C1272)),ISNUMBER(FIND(" rats ",C1272)),ISNUMBER(FIND(" Rats ",C1272)),ISNUMBER(FIND(" Rat ",C1272)),ISNUMBER(FIND(" rat.",C1272)),ISNUMBER(FIND(" rats.",C1272)),ISNUMBER(FIND("mouse",C1272)),ISNUMBER(FIND("mice",C1272)), ISNUMBER(FIND(" Mice",C1272)))</f>
        <v>0</v>
      </c>
      <c r="AC1272" t="b">
        <f>OR(ISNUMBER(FIND(" cell ",C1272)),ISNUMBER(FIND("fibroblast",C1272)),ISNUMBER(FIND("macrophage",C1272)),ISNUMBER(FIND("epithelial",C1272)),ISNUMBER(FIND("endothelial",C1272)),ISNUMBER(FIND("neuron",C1272)),ISNUMBER(FIND(" cells ",C1272)),ISNUMBER(FIND("RBC",C1272)),ISNUMBER(FIND("mitochond",C1272)),ISNUMBER(FIND("adipocyte",C1272)),ISNUMBER(FIND("osteo",C1272)),ISNUMBER(FIND("keratin",C1272)),ISNUMBER(FIND(" cell's ",C1272)),ISNUMBER(FIND("eukary",C1272)),ISNUMBER(FIND("sperm",C1272)))</f>
        <v>1</v>
      </c>
      <c r="AD1272" t="b">
        <f>OR(ISNUMBER(FIND("human",B1272)),ISNUMBER(FIND("workers",B1272)),ISNUMBER(FIND("workforces",B1272)),ISNUMBER(FIND("occupational",B1272)),ISNUMBER(FIND("Case report",B1272)),ISNUMBER(FIND("Workplaces",B1272)),ISNUMBER(FIND("worker",B1272)))</f>
        <v>0</v>
      </c>
      <c r="AE1272" t="b">
        <f>OR(ISNUMBER(FIND(" plant ",C1272)),ISNUMBER(FIND("Plant ",C1272)),ISNUMBER(FIND("tomato",C1272)),ISNUMBER(FIND("plants",C1272)),ISNUMBER(FIND("Plants",C1272)),ISNUMBER(FIND("algae",C1272)),ISNUMBER(FIND("lettuce",C1272)),ISNUMBER(FIND("green gram sprouts ",C1272)),ISNUMBER(FIND("Cucurbita pepo",C1272)),ISNUMBER(FIND("bean ",C1272)),ISNUMBER(FIND("chloroplast",C1272)),ISNUMBER(FIND("chlorophyll",C1272)),ISNUMBER(FIND("seedling",C1272)),ISNUMBER(FIND("canola",C1272)),ISNUMBER(FIND("shoot",C1272)),ISNUMBER(FIND("photosynthes",C1272)),ISNUMBER(FIND(" leaves ",C1272)),,ISNUMBER(FIND("agriculture",C1272)),ISNUMBER(FIND(" crops ",C1272)))</f>
        <v>0</v>
      </c>
      <c r="AF1272" t="b">
        <f>OR(ISNUMBER(FIND("bacteria",C1272)),ISNUMBER(FIND("Bacteria",C1272)),ISNUMBER(FIND("Bacterium",C1272)),ISNUMBER(FIND("bacterium",C1272)),ISNUMBER(FIND(" coli ",C1272)))</f>
        <v>0</v>
      </c>
      <c r="AG1272" t="b">
        <f>OR(ISNUMBER(FIND("fungi",C1272)),ISNUMBER(FIND("Fungi",C1272)),ISNUMBER(FIND("fungus",C1272)),ISNUMBER(FIND("Fungus",C1272)),ISNUMBER(FIND("mushroom",C1272)),ISNUMBER(FIND("Mushroom",C1272)),ISNUMBER(FIND(" mold ",C1272)))</f>
        <v>0</v>
      </c>
      <c r="AH1272" t="b">
        <f>OR(ISNUMBER(FIND("Pig ",C1272)),ISNUMBER(FIND("pig ",C1272)),ISNUMBER(FIND("Pigs ",C1272)),ISNUMBER(FIND("pigs ",C1272)))</f>
        <v>0</v>
      </c>
      <c r="AI1272" t="b">
        <f>OR(ISNUMBER(FIND(" C. elegans",C1272)),ISNUMBER(FIND("Caenorhabditis elegans",C1272)),ISNUMBER(FIND("earthworms",C1272)),ISNUMBER(FIND(" Ficopomatus enigmaticus",C1272)),ISNUMBER(FIND("larva",C1272)),ISNUMBER(FIND("Lumbriculus variegatus",C1272)),ISNUMBER(FIND("nematode",C1272)))</f>
        <v>0</v>
      </c>
      <c r="AJ1272" t="b">
        <f>NOT(OR(AA1272,AB1272,AC1272,AD1272,AE1272,AF1272,AG1272,AH1272,AI1272))</f>
        <v>0</v>
      </c>
      <c r="AL1272" t="b">
        <f>OR(AA1272,AB1272,AD1272,AE1272,AF1272,AG1272,AH1272,AI1272)</f>
        <v>0</v>
      </c>
      <c r="AM1272" t="b">
        <f>IF(Table1[[#This Row],[In vivo?]],IF(Table1[[#This Row],[Cell]],FALSE,TRUE),FALSE)</f>
        <v>0</v>
      </c>
      <c r="AN1272" t="b">
        <f>AND(AC1272,AL1272)</f>
        <v>0</v>
      </c>
      <c r="AO1272" t="b">
        <f>IF(Table1[[#This Row],[Cell]],IF(Table1[[#This Row],[In vivo?]],FALSE,TRUE),FALSE)</f>
        <v>1</v>
      </c>
      <c r="AP1272" t="b">
        <f>NOT(OR(Table1[[#This Row],[In vivo?]],Table1[[#This Row],[Only in Cell]]))</f>
        <v>0</v>
      </c>
      <c r="AQ1272" t="str">
        <f>IF(OR(Table1[[#This Row],[Rodents]],Table1[[#This Row],[Human]],Table1[[#This Row],[Pig]]),OR(ISNUMBER(FIND("pulmonary",C1272)),ISNUMBER(FIND("lung",C1272))),"NA")</f>
        <v>NA</v>
      </c>
      <c r="AR1272" t="str">
        <f>IF(OR(Table1[[#This Row],[Rodents]],Table1[[#This Row],[Human]],Table1[[#This Row],[Pig]]),OR(ISNUMBER(FIND("skin",C1272)),ISNUMBER(FIND("dermal",C1272))),"NA")</f>
        <v>NA</v>
      </c>
      <c r="AS1272" t="str">
        <f>IF(OR(Table1[[#This Row],[Rodents]],Table1[[#This Row],[Human]],Table1[[#This Row],[Pig]]),OR(ISNUMBER(FIND("liver",C1272)),ISNUMBER(FIND("hepat",C1272))),"NA")</f>
        <v>NA</v>
      </c>
      <c r="AT1272" t="str">
        <f>IF(OR(Table1[[#This Row],[Rodents]],Table1[[#This Row],[Human]],Table1[[#This Row],[Pig]]),OR(ISNUMBER(FIND("kidney",C1272)),ISNUMBER(FIND("neph",C1272))),"NA")</f>
        <v>NA</v>
      </c>
      <c r="AU1272" t="str">
        <f>IF(OR(Table1[[#This Row],[Rodents]],Table1[[#This Row],[Human]],Table1[[#This Row],[Pig]]),OR(ISNUMBER(FIND("brain",C1272)),ISNUMBER(FIND("neur",C1272)),ISNUMBER(FIND("nerv",C1272))),"NA")</f>
        <v>NA</v>
      </c>
      <c r="AV1272" t="str">
        <f>IF(OR(Table1[[#This Row],[Rodents]],Table1[[#This Row],[Human]],Table1[[#This Row],[Pig]]),OR(ISNUMBER(FIND("heart",C1272)),ISNUMBER(FIND("cardi",C1272))),"NA")</f>
        <v>NA</v>
      </c>
      <c r="AW1272" t="str">
        <f>IF(OR(Table1[[#This Row],[Rodents]],Table1[[#This Row],[Human]],Table1[[#This Row],[Pig]]),OR(ISNUMBER(FIND("gastro",C1272)),ISNUMBER(FIND("intesti",C1272)),ISNUMBER(FIND("stomach",C1272))),"NA")</f>
        <v>NA</v>
      </c>
      <c r="AX1272" t="str">
        <f>IF(OR(Table1[[#This Row],[Rodents]],Table1[[#This Row],[Human]],Table1[[#This Row],[Pig]]),NOT(OR(AQ1272,AR1272,AS1272,AT1272,AU1272,AV1272,AW1272)),"NA")</f>
        <v>NA</v>
      </c>
      <c r="AY1272" t="b">
        <f>OR(ISNUMBER(FIND("SWCNT",C1272)),ISNUMBER(FIND("SWNT",C1272)),ISNUMBER(FIND("single-wall",C1272)),ISNUMBER(FIND("single wall",C1272)),ISNUMBER(FIND("Single wall",C1272)),ISNUMBER(FIND("Single-wall",C1272)),ISNUMBER(FIND("SWCNT",B1272)),ISNUMBER(FIND("SWNT",B1272)),ISNUMBER(FIND("single-wall",B1272)),ISNUMBER(FIND("single wall",B1272)),ISNUMBER(FIND("Single-wall",B1272)),ISNUMBER(FIND("Single wall",B1272)))</f>
        <v>0</v>
      </c>
      <c r="AZ1272" t="b">
        <f>OR(ISNUMBER(FIND("MWCNT",C1272)),ISNUMBER(FIND("MWNT",C1272)),ISNUMBER(FIND("multi-wall",C1272)),ISNUMBER(FIND("multi wall",C1272)),ISNUMBER(FIND("multiwall",C1272)),ISNUMBER(FIND("Multi-wall",C1272)),ISNUMBER(FIND("Multi wall",C1272)),ISNUMBER(FIND("Multiwall",C1272)),ISNUMBER(FIND("MWCNT",B1272)),ISNUMBER(FIND("MWNT",B1272)),ISNUMBER(FIND("multi-wall",B1272)),ISNUMBER(FIND("multi wall",B1272)),ISNUMBER(FIND("multiwall",B1272)),ISNUMBER(FIND("Multi-wall",B1272)),ISNUMBER(FIND("Multi wall",B1272)),ISNUMBER(FIND("Multiwall",B1272)),ISNUMBER(FIND("Double-wall",B1272)),ISNUMBER(FIND("Double wall",B1272)),ISNUMBER(FIND("Doublewall",B1272)),ISNUMBER(FIND("double-wall",B1272)),ISNUMBER(FIND("double wall",B1272)),ISNUMBER(FIND("doublewall",B1272)))</f>
        <v>1</v>
      </c>
      <c r="BA1272" t="b">
        <f>AND(Table1[[#This Row],[SWCNT]],Table1[[#This Row],[MWCNT]])</f>
        <v>0</v>
      </c>
      <c r="BB1272" t="b">
        <f>IF(Table1[[#This Row],[SWCNT]]=TRUE,FALSE,IF(Table1[[#This Row],[MWCNT]]=TRUE,FALSE,TRUE))</f>
        <v>0</v>
      </c>
      <c r="BC1272" s="18"/>
    </row>
    <row r="1273" spans="1:55" ht="240.5">
      <c r="A1273" t="s">
        <v>634</v>
      </c>
      <c r="B1273" s="2" t="s">
        <v>635</v>
      </c>
      <c r="C1273" s="16" t="s">
        <v>636</v>
      </c>
      <c r="D1273" s="17" t="s">
        <v>278</v>
      </c>
      <c r="E1273" s="2">
        <v>2021</v>
      </c>
      <c r="F1273" t="b">
        <f>OR(ISNUMBER(FIND("cytotoxic",C1273)),ISNUMBER(FIND("Cytotoxic",C1273)),ISNUMBER(FIND("cellular toxicity",C1273)),ISNUMBER(FIND("cell death",C1273)),ISNUMBER(FIND("viable",C1273)),ISNUMBER(FIND("phytotoxic",C1273)),ISNUMBER(FIND("acute toxicity",C1273)),ISNUMBER(FIND("MTT",C1273)),ISNUMBER(FIND("survival",C1273)),ISNUMBER(FIND("prolifer",C1273)),ISNUMBER(FIND("apoptosis",C1273)),ISNUMBER(FIND("neurotoxic",C1273)),ISNUMBER(FIND("  lysis ",C1273)),ISNUMBER(FIND("necrosis",C1273)),ISNUMBER(FIND("cellular death",C1273))*3,ISNUMBER(FIND("LDH",C1273)),ISNUMBER(FIND("Acute toxicity",C1273)))</f>
        <v>1</v>
      </c>
      <c r="G1273" t="b">
        <f>OR(ISNUMBER(FIND("genotoxic",C1273)),ISNUMBER(FIND("genotoxicity",C1273)),ISNUMBER(FIND("DNA damage",C1273)),ISNUMBER(FIND("DNA",C1273)),ISNUMBER(FIND("RNA",C1273)),ISNUMBER(FIND("mesothelioma",C1273)),ISNUMBER(FIND("carcino",C1273)),ISNUMBER(FIND("mutagen",C1273)),ISNUMBER(FIND("genetic",C1273)))</f>
        <v>0</v>
      </c>
      <c r="H1273" t="b">
        <f>OR(ISNUMBER(FIND("inflammatory",C1273)),ISNUMBER(FIND("inflamm",C1273)))</f>
        <v>0</v>
      </c>
      <c r="I1273" t="b">
        <f>OR(ISNUMBER(FIND("immune",C1273)),ISNUMBER(FIND("immunological",C1273)),ISNUMBER(FIND("interleuk",C1273)),ISNUMBER(FIND("platelet activation",C1273)),ISNUMBER(FIND("monocyte",C1273)),ISNUMBER(FIND("leukocyte",C1273)),ISNUMBER(FIND("cytokine",C1273)),ISNUMBER(FIND("CD4",C1273)),ISNUMBER(FIND("CD8",C1273)),ISNUMBER(FIND("T-cell",C1273)))</f>
        <v>1</v>
      </c>
      <c r="J1273" t="b">
        <f>OR(ISNUMBER(FIND("reactive oxygen",C1273)),ISNUMBER(FIND("ROS",C1273)),ISNUMBER(FIND("free radical",C1273)),ISNUMBER(FIND("oxidative stress",C1273)),ISNUMBER(FIND("peroxid",C1273)),ISNUMBER(FIND("oxidative",C1273)),ISNUMBER(FIND("antioxid",C1273)))</f>
        <v>0</v>
      </c>
      <c r="K1273" t="b">
        <f>OR(ISNUMBER(FIND("autophag",C1273)))</f>
        <v>0</v>
      </c>
      <c r="L1273" t="b">
        <f>OR(ISNUMBER(FIND("morpholog",C1273)))</f>
        <v>0</v>
      </c>
      <c r="M1273" t="b">
        <f>OR(ISNUMBER(FIND("fibrosis",C1273)),ISNUMBER(FIND("Fibrosis",C1273)),ISNUMBER(FIND("fibrot",C1273)))</f>
        <v>0</v>
      </c>
      <c r="N1273" t="b">
        <f>OR(ISNUMBER(FIND("offspring",C1273)),ISNUMBER(FIND("Parental",C1273)),ISNUMBER(FIND("parental",C1273)),ISNUMBER(FIND("germline",C1273)),ISNUMBER(FIND("reproduc",C1273)),ISNUMBER(FIND("embryo",C1273)))</f>
        <v>0</v>
      </c>
      <c r="O1273" t="b">
        <f>OR(ISNUMBER(FIND("metabol",C1273)),ISNUMBER(FIND("Metabol",C1273)),ISNUMBER(FIND("digest",C1273)),ISNUMBER(FIND("mitochon",C1273)))</f>
        <v>0</v>
      </c>
      <c r="P1273" t="b">
        <f>OR(ISNUMBER(FIND("ecotox",C1273)),ISNUMBER(FIND("Ecotox",B1273)),ISNUMBER(FIND("ecotox",B1273)),ISNUMBER(FIND("Ecotox",C1273)))</f>
        <v>0</v>
      </c>
      <c r="Q1273" t="b">
        <f>OR(ISNUMBER(FIND("Bioaccum",C1273)),ISNUMBER(FIND("bioaccum",C1273)),ISNUMBER(FIND("accum",C1273)))</f>
        <v>1</v>
      </c>
      <c r="R1273" t="b">
        <f>OR(ISNUMBER(FIND("Occupation",C1273)),ISNUMBER(FIND("occupation",C1273)),ISNUMBER(FIND("worker",C1273)),ISNUMBER(FIND("workforce",C1273)))</f>
        <v>0</v>
      </c>
      <c r="S1273" t="b">
        <f>NOT(OR(F1273,G1273,H1273,I1273,J1273,K1273,L1273,M1273,N1273,O1273,P1273,Q1273,R1273))</f>
        <v>0</v>
      </c>
      <c r="U1273" t="b">
        <f>OR(Table1[[#This Row],[Inflammation]],Table1[[#This Row],[Immune]])</f>
        <v>1</v>
      </c>
      <c r="V1273" t="str">
        <f>IF(OR(Table1[[#This Row],[Rodents]],Table1[[#This Row],[Human]],Table1[[#This Row],[Pig]]),OR(ISNUMBER(FIND("intratrach",C1273)),ISNUMBER(FIND("nasal ",C1273)),ISNUMBER(FIND("instill",C1273))),"NA")</f>
        <v>NA</v>
      </c>
      <c r="W1273" t="str">
        <f>IF(OR(Table1[[#This Row],[Rodents]],Table1[[#This Row],[Human]],Table1[[#This Row],[Pig]]),OR(ISNUMBER(FIND("dermal",C1273)),ISNUMBER(FIND("skin ",C1273))),"NA")</f>
        <v>NA</v>
      </c>
      <c r="X1273" t="str">
        <f>IF(OR(Table1[[#This Row],[Rodents]],Table1[[#This Row],[Human]],Table1[[#This Row],[Pig]]),OR(ISNUMBER(FIND("injected",C1273)),ISNUMBER(FIND("periton",C1273)),ISNUMBER(FIND("intrascrot",C1273))),"NA")</f>
        <v>NA</v>
      </c>
      <c r="Y1273" t="str">
        <f>IF(OR(Table1[[#This Row],[Rodents]],Table1[[#This Row],[Human]],Table1[[#This Row],[Pig]]),NOT(OR(Table1[[#This Row],[Inhaled/Intratracheal/intranasal]],Table1[[#This Row],[Dermal]],Table1[[#This Row],[Injected]])),"NA")</f>
        <v>NA</v>
      </c>
      <c r="AA1273" t="b">
        <f>OR(ISNUMBER(FIND("fish ",C1273)),ISNUMBER(FIND("Fish ",C1273)),ISNUMBER(FIND("aquatic",C1273)),ISNUMBER(FIND("daphnids",C1273)),ISNUMBER(FIND("Carcinus maenas",C1273)),ISNUMBER(FIND("Daphnia",C1273)),ISNUMBER(FIND("Ruditapes philippinarum",C1273)),ISNUMBER(FIND("daphnia",C1273)),ISNUMBER(FIND("marine",C1273)),ISNUMBER(FIND("mussel",C1273)),ISNUMBER(FIND("algae",C1273)),ISNUMBER(FIND("Donax faba",C1273)),ISNUMBER(FIND("estuarine",C1273)),ISNUMBER(FIND("snail",C1273)),ISNUMBER(FIND("Prorocentrum donghaiense",C1273)) )</f>
        <v>0</v>
      </c>
      <c r="AB1273" t="b">
        <f>OR(ISNUMBER(FIND(" rat ",C1273)),ISNUMBER(FIND(" rats ",C1273)),ISNUMBER(FIND(" Rats ",C1273)),ISNUMBER(FIND(" Rat ",C1273)),ISNUMBER(FIND(" rat.",C1273)),ISNUMBER(FIND(" rats.",C1273)),ISNUMBER(FIND("mouse",C1273)),ISNUMBER(FIND("mice",C1273)), ISNUMBER(FIND(" Mice",C1273)))</f>
        <v>0</v>
      </c>
      <c r="AC1273" t="b">
        <f>OR(ISNUMBER(FIND(" cell ",C1273)),ISNUMBER(FIND("fibroblast",C1273)),ISNUMBER(FIND("macrophage",C1273)),ISNUMBER(FIND("epithelial",C1273)),ISNUMBER(FIND("endothelial",C1273)),ISNUMBER(FIND("neuron",C1273)),ISNUMBER(FIND(" cells ",C1273)),ISNUMBER(FIND("RBC",C1273)),ISNUMBER(FIND("mitochond",C1273)),ISNUMBER(FIND("adipocyte",C1273)),ISNUMBER(FIND("osteo",C1273)),ISNUMBER(FIND("keratin",C1273)),ISNUMBER(FIND(" cell's ",C1273)),ISNUMBER(FIND("eukary",C1273)),ISNUMBER(FIND("sperm",C1273)))</f>
        <v>1</v>
      </c>
      <c r="AD1273" t="b">
        <v>0</v>
      </c>
      <c r="AE1273" t="b">
        <f>OR(ISNUMBER(FIND(" plant ",C1273)),ISNUMBER(FIND("Plant ",C1273)),ISNUMBER(FIND("tomato",C1273)),ISNUMBER(FIND("plants",C1273)),ISNUMBER(FIND("Plants",C1273)),ISNUMBER(FIND("algae",C1273)),ISNUMBER(FIND("lettuce",C1273)),ISNUMBER(FIND("green gram sprouts ",C1273)),ISNUMBER(FIND("Cucurbita pepo",C1273)),ISNUMBER(FIND("bean ",C1273)),ISNUMBER(FIND("chloroplast",C1273)),ISNUMBER(FIND("chlorophyll",C1273)),ISNUMBER(FIND("seedling",C1273)),ISNUMBER(FIND("canola",C1273)),ISNUMBER(FIND("shoot",C1273)),ISNUMBER(FIND("photosynthes",C1273)),ISNUMBER(FIND(" leaves ",C1273)),,ISNUMBER(FIND("agriculture",C1273)),ISNUMBER(FIND(" crops ",C1273)))</f>
        <v>0</v>
      </c>
      <c r="AF1273" t="b">
        <f>OR(ISNUMBER(FIND("bacteria",C1273)),ISNUMBER(FIND("Bacteria",C1273)),ISNUMBER(FIND("Bacterium",C1273)),ISNUMBER(FIND("bacterium",C1273)),ISNUMBER(FIND(" coli ",C1273)))</f>
        <v>0</v>
      </c>
      <c r="AG1273" t="b">
        <f>OR(ISNUMBER(FIND("fungi",C1273)),ISNUMBER(FIND("Fungi",C1273)),ISNUMBER(FIND("fungus",C1273)),ISNUMBER(FIND("Fungus",C1273)),ISNUMBER(FIND("mushroom",C1273)),ISNUMBER(FIND("Mushroom",C1273)),ISNUMBER(FIND(" mold ",C1273)))</f>
        <v>0</v>
      </c>
      <c r="AH1273" t="b">
        <f>OR(ISNUMBER(FIND("Pig ",C1273)),ISNUMBER(FIND("pig ",C1273)),ISNUMBER(FIND("Pigs ",C1273)),ISNUMBER(FIND("pigs ",C1273)))</f>
        <v>0</v>
      </c>
      <c r="AI1273" t="b">
        <f>OR(ISNUMBER(FIND(" C. elegans",C1273)),ISNUMBER(FIND("Caenorhabditis elegans",C1273)),ISNUMBER(FIND("earthworms",C1273)),ISNUMBER(FIND(" Ficopomatus enigmaticus",C1273)),ISNUMBER(FIND("larva",C1273)),ISNUMBER(FIND("Lumbriculus variegatus",C1273)),ISNUMBER(FIND("nematode",C1273)))</f>
        <v>0</v>
      </c>
      <c r="AJ1273" t="b">
        <f>NOT(OR(AA1273,AB1273,AC1273,AD1273,AE1273,AF1273,AG1273,AH1273,AI1273))</f>
        <v>0</v>
      </c>
      <c r="AL1273" t="b">
        <f>OR(AA1273,AB1273,AD1273,AE1273,AF1273,AG1273,AH1273,AI1273)</f>
        <v>0</v>
      </c>
      <c r="AM1273" t="b">
        <f>IF(Table1[[#This Row],[In vivo?]],IF(Table1[[#This Row],[Cell]],FALSE,TRUE),FALSE)</f>
        <v>0</v>
      </c>
      <c r="AN1273" t="b">
        <f>AND(AC1273,AL1273)</f>
        <v>0</v>
      </c>
      <c r="AO1273" t="b">
        <f>IF(Table1[[#This Row],[Cell]],IF(Table1[[#This Row],[In vivo?]],FALSE,TRUE),FALSE)</f>
        <v>1</v>
      </c>
      <c r="AP1273" t="b">
        <f>NOT(OR(Table1[[#This Row],[In vivo?]],Table1[[#This Row],[Only in Cell]]))</f>
        <v>0</v>
      </c>
      <c r="AQ1273" t="str">
        <f>IF(OR(Table1[[#This Row],[Rodents]],Table1[[#This Row],[Human]],Table1[[#This Row],[Pig]]),OR(ISNUMBER(FIND("pulmonary",C1273)),ISNUMBER(FIND("lung",C1273))),"NA")</f>
        <v>NA</v>
      </c>
      <c r="AR1273" t="str">
        <f>IF(OR(Table1[[#This Row],[Rodents]],Table1[[#This Row],[Human]],Table1[[#This Row],[Pig]]),OR(ISNUMBER(FIND("skin",C1273)),ISNUMBER(FIND("dermal",C1273))),"NA")</f>
        <v>NA</v>
      </c>
      <c r="AS1273" t="str">
        <f>IF(OR(Table1[[#This Row],[Rodents]],Table1[[#This Row],[Human]],Table1[[#This Row],[Pig]]),OR(ISNUMBER(FIND("liver",C1273)),ISNUMBER(FIND("hepat",C1273))),"NA")</f>
        <v>NA</v>
      </c>
      <c r="AT1273" t="str">
        <f>IF(OR(Table1[[#This Row],[Rodents]],Table1[[#This Row],[Human]],Table1[[#This Row],[Pig]]),OR(ISNUMBER(FIND("kidney",C1273)),ISNUMBER(FIND("neph",C1273))),"NA")</f>
        <v>NA</v>
      </c>
      <c r="AU1273" t="str">
        <f>IF(OR(Table1[[#This Row],[Rodents]],Table1[[#This Row],[Human]],Table1[[#This Row],[Pig]]),OR(ISNUMBER(FIND("brain",C1273)),ISNUMBER(FIND("neur",C1273)),ISNUMBER(FIND("nerv",C1273))),"NA")</f>
        <v>NA</v>
      </c>
      <c r="AV1273" t="str">
        <f>IF(OR(Table1[[#This Row],[Rodents]],Table1[[#This Row],[Human]],Table1[[#This Row],[Pig]]),OR(ISNUMBER(FIND("heart",C1273)),ISNUMBER(FIND("cardi",C1273))),"NA")</f>
        <v>NA</v>
      </c>
      <c r="AW1273" t="str">
        <f>IF(OR(Table1[[#This Row],[Rodents]],Table1[[#This Row],[Human]],Table1[[#This Row],[Pig]]),OR(ISNUMBER(FIND("gastro",C1273)),ISNUMBER(FIND("intesti",C1273)),ISNUMBER(FIND("stomach",C1273))),"NA")</f>
        <v>NA</v>
      </c>
      <c r="AX1273" t="str">
        <f>IF(OR(Table1[[#This Row],[Rodents]],Table1[[#This Row],[Human]],Table1[[#This Row],[Pig]]),NOT(OR(AQ1273,AR1273,AS1273,AT1273,AU1273,AV1273,AW1273)),"NA")</f>
        <v>NA</v>
      </c>
      <c r="AY1273" t="b">
        <f>OR(ISNUMBER(FIND("SWCNT",C1273)),ISNUMBER(FIND("SWNT",C1273)),ISNUMBER(FIND("single-wall",C1273)),ISNUMBER(FIND("single wall",C1273)),ISNUMBER(FIND("Single wall",C1273)),ISNUMBER(FIND("Single-wall",C1273)),ISNUMBER(FIND("SWCNT",B1273)),ISNUMBER(FIND("SWNT",B1273)),ISNUMBER(FIND("single-wall",B1273)),ISNUMBER(FIND("single wall",B1273)),ISNUMBER(FIND("Single-wall",B1273)),ISNUMBER(FIND("Single wall",B1273)))</f>
        <v>0</v>
      </c>
      <c r="AZ1273" t="b">
        <f>OR(ISNUMBER(FIND("MWCNT",C1273)),ISNUMBER(FIND("MWNT",C1273)),ISNUMBER(FIND("multi-wall",C1273)),ISNUMBER(FIND("multi wall",C1273)),ISNUMBER(FIND("multiwall",C1273)),ISNUMBER(FIND("Multi-wall",C1273)),ISNUMBER(FIND("Multi wall",C1273)),ISNUMBER(FIND("Multiwall",C1273)),ISNUMBER(FIND("MWCNT",B1273)),ISNUMBER(FIND("MWNT",B1273)),ISNUMBER(FIND("multi-wall",B1273)),ISNUMBER(FIND("multi wall",B1273)),ISNUMBER(FIND("multiwall",B1273)),ISNUMBER(FIND("Multi-wall",B1273)),ISNUMBER(FIND("Multi wall",B1273)),ISNUMBER(FIND("Multiwall",B1273)),ISNUMBER(FIND("Double-wall",B1273)),ISNUMBER(FIND("Double wall",B1273)),ISNUMBER(FIND("Doublewall",B1273)),ISNUMBER(FIND("double-wall",B1273)),ISNUMBER(FIND("double wall",B1273)),ISNUMBER(FIND("doublewall",B1273)))</f>
        <v>1</v>
      </c>
      <c r="BA1273" t="b">
        <f>AND(Table1[[#This Row],[SWCNT]],Table1[[#This Row],[MWCNT]])</f>
        <v>0</v>
      </c>
      <c r="BB1273" t="b">
        <f>IF(Table1[[#This Row],[SWCNT]]=TRUE,FALSE,IF(Table1[[#This Row],[MWCNT]]=TRUE,FALSE,TRUE))</f>
        <v>0</v>
      </c>
      <c r="BC1273" s="18"/>
    </row>
    <row r="1274" spans="1:55" ht="259">
      <c r="A1274" t="s">
        <v>641</v>
      </c>
      <c r="B1274" s="2" t="s">
        <v>642</v>
      </c>
      <c r="C1274" s="16" t="s">
        <v>643</v>
      </c>
      <c r="D1274" s="17" t="s">
        <v>359</v>
      </c>
      <c r="E1274" s="2">
        <v>2021</v>
      </c>
      <c r="F1274" t="b">
        <f>OR(ISNUMBER(FIND("cytotoxic",C1274)),ISNUMBER(FIND("Cytotoxic",C1274)),ISNUMBER(FIND("cellular toxicity",C1274)),ISNUMBER(FIND("cell death",C1274)),ISNUMBER(FIND("viable",C1274)),ISNUMBER(FIND("phytotoxic",C1274)),ISNUMBER(FIND("acute toxicity",C1274)),ISNUMBER(FIND("MTT",C1274)),ISNUMBER(FIND("survival",C1274)),ISNUMBER(FIND("prolifer",C1274)),ISNUMBER(FIND("apoptosis",C1274)),ISNUMBER(FIND("neurotoxic",C1274)),ISNUMBER(FIND("  lysis ",C1274)),ISNUMBER(FIND("necrosis",C1274)),ISNUMBER(FIND("cellular death",C1274))*3,ISNUMBER(FIND("LDH",C1274)),ISNUMBER(FIND("Acute toxicity",C1274)))</f>
        <v>1</v>
      </c>
      <c r="G1274" t="b">
        <f>OR(ISNUMBER(FIND("genotoxic",C1274)),ISNUMBER(FIND("genotoxicity",C1274)),ISNUMBER(FIND("DNA damage",C1274)),ISNUMBER(FIND("DNA",C1274)),ISNUMBER(FIND("RNA",C1274)),ISNUMBER(FIND("mesothelioma",C1274)),ISNUMBER(FIND("carcino",C1274)),ISNUMBER(FIND("mutagen",C1274)),ISNUMBER(FIND("genetic",C1274)))</f>
        <v>1</v>
      </c>
      <c r="H1274" t="b">
        <f>OR(ISNUMBER(FIND("inflammatory",C1274)),ISNUMBER(FIND("inflamm",C1274)))</f>
        <v>0</v>
      </c>
      <c r="I1274" t="b">
        <f>OR(ISNUMBER(FIND("immune",C1274)),ISNUMBER(FIND("immunological",C1274)),ISNUMBER(FIND("interleuk",C1274)),ISNUMBER(FIND("platelet activation",C1274)),ISNUMBER(FIND("monocyte",C1274)),ISNUMBER(FIND("leukocyte",C1274)),ISNUMBER(FIND("cytokine",C1274)),ISNUMBER(FIND("CD4",C1274)),ISNUMBER(FIND("CD8",C1274)),ISNUMBER(FIND("T-cell",C1274)))</f>
        <v>0</v>
      </c>
      <c r="J1274" t="b">
        <f>OR(ISNUMBER(FIND("reactive oxygen",C1274)),ISNUMBER(FIND("ROS",C1274)),ISNUMBER(FIND("free radical",C1274)),ISNUMBER(FIND("oxidative stress",C1274)),ISNUMBER(FIND("peroxid",C1274)),ISNUMBER(FIND("oxidative",C1274)),ISNUMBER(FIND("antioxid",C1274)))</f>
        <v>0</v>
      </c>
      <c r="K1274" t="b">
        <f>OR(ISNUMBER(FIND("autophag",C1274)))</f>
        <v>0</v>
      </c>
      <c r="L1274" t="b">
        <f>OR(ISNUMBER(FIND("morpholog",C1274)))</f>
        <v>1</v>
      </c>
      <c r="M1274" t="b">
        <f>OR(ISNUMBER(FIND("fibrosis",C1274)),ISNUMBER(FIND("Fibrosis",C1274)),ISNUMBER(FIND("fibrot",C1274)))</f>
        <v>0</v>
      </c>
      <c r="N1274" t="b">
        <f>OR(ISNUMBER(FIND("offspring",C1274)),ISNUMBER(FIND("Parental",C1274)),ISNUMBER(FIND("parental",C1274)),ISNUMBER(FIND("germline",C1274)),ISNUMBER(FIND("reproduc",C1274)),ISNUMBER(FIND("embryo",C1274)))</f>
        <v>0</v>
      </c>
      <c r="O1274" t="b">
        <f>OR(ISNUMBER(FIND("metabol",C1274)),ISNUMBER(FIND("Metabol",C1274)),ISNUMBER(FIND("digest",C1274)),ISNUMBER(FIND("mitochon",C1274)))</f>
        <v>1</v>
      </c>
      <c r="P1274" t="b">
        <f>OR(ISNUMBER(FIND("ecotox",C1274)),ISNUMBER(FIND("Ecotox",B1274)),ISNUMBER(FIND("ecotox",B1274)),ISNUMBER(FIND("Ecotox",C1274)))</f>
        <v>0</v>
      </c>
      <c r="Q1274" t="b">
        <f>OR(ISNUMBER(FIND("Bioaccum",C1274)),ISNUMBER(FIND("bioaccum",C1274)),ISNUMBER(FIND("accum",C1274)))</f>
        <v>0</v>
      </c>
      <c r="R1274" t="b">
        <f>OR(ISNUMBER(FIND("Occupation",C1274)),ISNUMBER(FIND("occupation",C1274)),ISNUMBER(FIND("worker",C1274)),ISNUMBER(FIND("workforce",C1274)))</f>
        <v>0</v>
      </c>
      <c r="S1274" t="b">
        <f>NOT(OR(F1274,G1274,H1274,I1274,J1274,K1274,L1274,M1274,N1274,O1274,P1274,Q1274,R1274))</f>
        <v>0</v>
      </c>
      <c r="U1274" t="b">
        <f>OR(Table1[[#This Row],[Inflammation]],Table1[[#This Row],[Immune]])</f>
        <v>0</v>
      </c>
      <c r="V1274" t="str">
        <f>IF(OR(Table1[[#This Row],[Rodents]],Table1[[#This Row],[Human]],Table1[[#This Row],[Pig]]),OR(ISNUMBER(FIND("intratrach",C1274)),ISNUMBER(FIND("nasal ",C1274)),ISNUMBER(FIND("instill",C1274))),"NA")</f>
        <v>NA</v>
      </c>
      <c r="W1274" t="str">
        <f>IF(OR(Table1[[#This Row],[Rodents]],Table1[[#This Row],[Human]],Table1[[#This Row],[Pig]]),OR(ISNUMBER(FIND("dermal",C1274)),ISNUMBER(FIND("skin ",C1274))),"NA")</f>
        <v>NA</v>
      </c>
      <c r="X1274" t="str">
        <f>IF(OR(Table1[[#This Row],[Rodents]],Table1[[#This Row],[Human]],Table1[[#This Row],[Pig]]),OR(ISNUMBER(FIND("injected",C1274)),ISNUMBER(FIND("periton",C1274)),ISNUMBER(FIND("intrascrot",C1274))),"NA")</f>
        <v>NA</v>
      </c>
      <c r="Y1274" t="str">
        <f>IF(OR(Table1[[#This Row],[Rodents]],Table1[[#This Row],[Human]],Table1[[#This Row],[Pig]]),NOT(OR(Table1[[#This Row],[Inhaled/Intratracheal/intranasal]],Table1[[#This Row],[Dermal]],Table1[[#This Row],[Injected]])),"NA")</f>
        <v>NA</v>
      </c>
      <c r="AA1274" t="b">
        <f>OR(ISNUMBER(FIND("fish ",C1274)),ISNUMBER(FIND("Fish ",C1274)),ISNUMBER(FIND("aquatic",C1274)),ISNUMBER(FIND("daphnids",C1274)),ISNUMBER(FIND("Carcinus maenas",C1274)),ISNUMBER(FIND("Daphnia",C1274)),ISNUMBER(FIND("Ruditapes philippinarum",C1274)),ISNUMBER(FIND("daphnia",C1274)),ISNUMBER(FIND("marine",C1274)),ISNUMBER(FIND("mussel",C1274)),ISNUMBER(FIND("algae",C1274)),ISNUMBER(FIND("Donax faba",C1274)),ISNUMBER(FIND("estuarine",C1274)),ISNUMBER(FIND("snail",C1274)),ISNUMBER(FIND("Prorocentrum donghaiense",C1274)) )</f>
        <v>0</v>
      </c>
      <c r="AB1274" t="b">
        <f>OR(ISNUMBER(FIND(" rat ",C1274)),ISNUMBER(FIND(" rats ",C1274)),ISNUMBER(FIND(" Rats ",C1274)),ISNUMBER(FIND(" Rat ",C1274)),ISNUMBER(FIND(" rat.",C1274)),ISNUMBER(FIND(" rats.",C1274)),ISNUMBER(FIND("mouse",C1274)),ISNUMBER(FIND("mice",C1274)), ISNUMBER(FIND(" Mice",C1274)))</f>
        <v>0</v>
      </c>
      <c r="AC1274" t="b">
        <f>OR(ISNUMBER(FIND(" cell ",C1274)),ISNUMBER(FIND("fibroblast",C1274)),ISNUMBER(FIND("macrophage",C1274)),ISNUMBER(FIND("epithelial",C1274)),ISNUMBER(FIND("endothelial",C1274)),ISNUMBER(FIND("neuron",C1274)),ISNUMBER(FIND(" cells ",C1274)),ISNUMBER(FIND("RBC",C1274)),ISNUMBER(FIND("mitochond",C1274)),ISNUMBER(FIND("adipocyte",C1274)),ISNUMBER(FIND("osteo",C1274)),ISNUMBER(FIND("keratin",C1274)),ISNUMBER(FIND(" cell's ",C1274)),ISNUMBER(FIND("eukary",C1274)),ISNUMBER(FIND("sperm",C1274)))</f>
        <v>1</v>
      </c>
      <c r="AD1274" t="b">
        <f>OR(ISNUMBER(FIND("human",B1274)),ISNUMBER(FIND("workers",B1274)),ISNUMBER(FIND("workforces",B1274)),ISNUMBER(FIND("occupational",B1274)),ISNUMBER(FIND("Case report",B1274)),ISNUMBER(FIND("Workplaces",B1274)),ISNUMBER(FIND("worker",B1274)))</f>
        <v>0</v>
      </c>
      <c r="AE1274" t="b">
        <f>OR(ISNUMBER(FIND(" plant ",C1274)),ISNUMBER(FIND("Plant ",C1274)),ISNUMBER(FIND("tomato",C1274)),ISNUMBER(FIND("plants",C1274)),ISNUMBER(FIND("Plants",C1274)),ISNUMBER(FIND("algae",C1274)),ISNUMBER(FIND("lettuce",C1274)),ISNUMBER(FIND("green gram sprouts ",C1274)),ISNUMBER(FIND("Cucurbita pepo",C1274)),ISNUMBER(FIND("bean ",C1274)),ISNUMBER(FIND("chloroplast",C1274)),ISNUMBER(FIND("chlorophyll",C1274)),ISNUMBER(FIND("seedling",C1274)),ISNUMBER(FIND("canola",C1274)),ISNUMBER(FIND("shoot",C1274)),ISNUMBER(FIND("photosynthes",C1274)),ISNUMBER(FIND(" leaves ",C1274)),,ISNUMBER(FIND("agriculture",C1274)),ISNUMBER(FIND(" crops ",C1274)))</f>
        <v>0</v>
      </c>
      <c r="AF1274" t="b">
        <f>OR(ISNUMBER(FIND("bacteria",C1274)),ISNUMBER(FIND("Bacteria",C1274)),ISNUMBER(FIND("Bacterium",C1274)),ISNUMBER(FIND("bacterium",C1274)),ISNUMBER(FIND(" coli ",C1274)))</f>
        <v>0</v>
      </c>
      <c r="AG1274" t="b">
        <f>OR(ISNUMBER(FIND("fungi",C1274)),ISNUMBER(FIND("Fungi",C1274)),ISNUMBER(FIND("fungus",C1274)),ISNUMBER(FIND("Fungus",C1274)),ISNUMBER(FIND("mushroom",C1274)),ISNUMBER(FIND("Mushroom",C1274)),ISNUMBER(FIND(" mold ",C1274)))</f>
        <v>0</v>
      </c>
      <c r="AH1274" t="b">
        <f>OR(ISNUMBER(FIND("Pig ",C1274)),ISNUMBER(FIND("pig ",C1274)),ISNUMBER(FIND("Pigs ",C1274)),ISNUMBER(FIND("pigs ",C1274)))</f>
        <v>0</v>
      </c>
      <c r="AI1274" t="b">
        <f>OR(ISNUMBER(FIND(" C. elegans",C1274)),ISNUMBER(FIND("Caenorhabditis elegans",C1274)),ISNUMBER(FIND("earthworms",C1274)),ISNUMBER(FIND(" Ficopomatus enigmaticus",C1274)),ISNUMBER(FIND("larva",C1274)),ISNUMBER(FIND("Lumbriculus variegatus",C1274)),ISNUMBER(FIND("nematode",C1274)))</f>
        <v>0</v>
      </c>
      <c r="AJ1274" t="b">
        <f>NOT(OR(AA1274,AB1274,AC1274,AD1274,AE1274,AF1274,AG1274,AH1274,AI1274))</f>
        <v>0</v>
      </c>
      <c r="AL1274" t="b">
        <f>OR(AA1274,AB1274,AD1274,AE1274,AF1274,AG1274,AH1274,AI1274)</f>
        <v>0</v>
      </c>
      <c r="AM1274" t="b">
        <f>IF(Table1[[#This Row],[In vivo?]],IF(Table1[[#This Row],[Cell]],FALSE,TRUE),FALSE)</f>
        <v>0</v>
      </c>
      <c r="AN1274" t="b">
        <f>AND(AC1274,AL1274)</f>
        <v>0</v>
      </c>
      <c r="AO1274" t="b">
        <f>IF(Table1[[#This Row],[Cell]],IF(Table1[[#This Row],[In vivo?]],FALSE,TRUE),FALSE)</f>
        <v>1</v>
      </c>
      <c r="AP1274" t="b">
        <f>NOT(OR(Table1[[#This Row],[In vivo?]],Table1[[#This Row],[Only in Cell]]))</f>
        <v>0</v>
      </c>
      <c r="AQ1274" t="str">
        <f>IF(OR(Table1[[#This Row],[Rodents]],Table1[[#This Row],[Human]],Table1[[#This Row],[Pig]]),OR(ISNUMBER(FIND("pulmonary",C1274)),ISNUMBER(FIND("lung",C1274))),"NA")</f>
        <v>NA</v>
      </c>
      <c r="AR1274" t="str">
        <f>IF(OR(Table1[[#This Row],[Rodents]],Table1[[#This Row],[Human]],Table1[[#This Row],[Pig]]),OR(ISNUMBER(FIND("skin",C1274)),ISNUMBER(FIND("dermal",C1274))),"NA")</f>
        <v>NA</v>
      </c>
      <c r="AS1274" t="str">
        <f>IF(OR(Table1[[#This Row],[Rodents]],Table1[[#This Row],[Human]],Table1[[#This Row],[Pig]]),OR(ISNUMBER(FIND("liver",C1274)),ISNUMBER(FIND("hepat",C1274))),"NA")</f>
        <v>NA</v>
      </c>
      <c r="AT1274" t="str">
        <f>IF(OR(Table1[[#This Row],[Rodents]],Table1[[#This Row],[Human]],Table1[[#This Row],[Pig]]),OR(ISNUMBER(FIND("kidney",C1274)),ISNUMBER(FIND("neph",C1274))),"NA")</f>
        <v>NA</v>
      </c>
      <c r="AU1274" t="str">
        <f>IF(OR(Table1[[#This Row],[Rodents]],Table1[[#This Row],[Human]],Table1[[#This Row],[Pig]]),OR(ISNUMBER(FIND("brain",C1274)),ISNUMBER(FIND("neur",C1274)),ISNUMBER(FIND("nerv",C1274))),"NA")</f>
        <v>NA</v>
      </c>
      <c r="AV1274" t="str">
        <f>IF(OR(Table1[[#This Row],[Rodents]],Table1[[#This Row],[Human]],Table1[[#This Row],[Pig]]),OR(ISNUMBER(FIND("heart",C1274)),ISNUMBER(FIND("cardi",C1274))),"NA")</f>
        <v>NA</v>
      </c>
      <c r="AW1274" t="str">
        <f>IF(OR(Table1[[#This Row],[Rodents]],Table1[[#This Row],[Human]],Table1[[#This Row],[Pig]]),OR(ISNUMBER(FIND("gastro",C1274)),ISNUMBER(FIND("intesti",C1274)),ISNUMBER(FIND("stomach",C1274))),"NA")</f>
        <v>NA</v>
      </c>
      <c r="AX1274" t="str">
        <f>IF(OR(Table1[[#This Row],[Rodents]],Table1[[#This Row],[Human]],Table1[[#This Row],[Pig]]),NOT(OR(AQ1274,AR1274,AS1274,AT1274,AU1274,AV1274,AW1274)),"NA")</f>
        <v>NA</v>
      </c>
      <c r="AY1274" t="b">
        <f>OR(ISNUMBER(FIND("SWCNT",C1274)),ISNUMBER(FIND("SWNT",C1274)),ISNUMBER(FIND("single-wall",C1274)),ISNUMBER(FIND("single wall",C1274)),ISNUMBER(FIND("Single wall",C1274)),ISNUMBER(FIND("Single-wall",C1274)),ISNUMBER(FIND("SWCNT",B1274)),ISNUMBER(FIND("SWNT",B1274)),ISNUMBER(FIND("single-wall",B1274)),ISNUMBER(FIND("single wall",B1274)),ISNUMBER(FIND("Single-wall",B1274)),ISNUMBER(FIND("Single wall",B1274)))</f>
        <v>0</v>
      </c>
      <c r="AZ1274" t="b">
        <f>OR(ISNUMBER(FIND("MWCNT",C1274)),ISNUMBER(FIND("MWNT",C1274)),ISNUMBER(FIND("multi-wall",C1274)),ISNUMBER(FIND("multi wall",C1274)),ISNUMBER(FIND("multiwall",C1274)),ISNUMBER(FIND("Multi-wall",C1274)),ISNUMBER(FIND("Multi wall",C1274)),ISNUMBER(FIND("Multiwall",C1274)),ISNUMBER(FIND("MWCNT",B1274)),ISNUMBER(FIND("MWNT",B1274)),ISNUMBER(FIND("multi-wall",B1274)),ISNUMBER(FIND("multi wall",B1274)),ISNUMBER(FIND("multiwall",B1274)),ISNUMBER(FIND("Multi-wall",B1274)),ISNUMBER(FIND("Multi wall",B1274)),ISNUMBER(FIND("Multiwall",B1274)),ISNUMBER(FIND("Double-wall",B1274)),ISNUMBER(FIND("Double wall",B1274)),ISNUMBER(FIND("Doublewall",B1274)),ISNUMBER(FIND("double-wall",B1274)),ISNUMBER(FIND("double wall",B1274)),ISNUMBER(FIND("doublewall",B1274)))</f>
        <v>1</v>
      </c>
      <c r="BA1274" t="b">
        <f>AND(Table1[[#This Row],[SWCNT]],Table1[[#This Row],[MWCNT]])</f>
        <v>0</v>
      </c>
      <c r="BB1274" t="b">
        <f>IF(Table1[[#This Row],[SWCNT]]=TRUE,FALSE,IF(Table1[[#This Row],[MWCNT]]=TRUE,FALSE,TRUE))</f>
        <v>0</v>
      </c>
      <c r="BC1274" s="18"/>
    </row>
    <row r="1275" spans="1:55" ht="129.5">
      <c r="A1275" t="s">
        <v>644</v>
      </c>
      <c r="B1275" s="2" t="s">
        <v>645</v>
      </c>
      <c r="C1275" s="16" t="s">
        <v>646</v>
      </c>
      <c r="D1275" s="17" t="s">
        <v>98</v>
      </c>
      <c r="E1275" s="2">
        <v>2021</v>
      </c>
      <c r="F1275" t="b">
        <f>OR(ISNUMBER(FIND("cytotoxic",C1275)),ISNUMBER(FIND("Cytotoxic",C1275)),ISNUMBER(FIND("cellular toxicity",C1275)),ISNUMBER(FIND("cell death",C1275)),ISNUMBER(FIND("viable",C1275)),ISNUMBER(FIND("phytotoxic",C1275)),ISNUMBER(FIND("acute toxicity",C1275)),ISNUMBER(FIND("MTT",C1275)),ISNUMBER(FIND("survival",C1275)),ISNUMBER(FIND("prolifer",C1275)),ISNUMBER(FIND("apoptosis",C1275)),ISNUMBER(FIND("neurotoxic",C1275)),ISNUMBER(FIND("  lysis ",C1275)),ISNUMBER(FIND("necrosis",C1275)),ISNUMBER(FIND("cellular death",C1275))*3,ISNUMBER(FIND("LDH",C1275)),ISNUMBER(FIND("Acute toxicity",C1275)))</f>
        <v>0</v>
      </c>
      <c r="G1275" t="b">
        <f>OR(ISNUMBER(FIND("genotoxic",C1275)),ISNUMBER(FIND("genotoxicity",C1275)),ISNUMBER(FIND("DNA damage",C1275)),ISNUMBER(FIND("DNA",C1275)),ISNUMBER(FIND("RNA",C1275)),ISNUMBER(FIND("mesothelioma",C1275)),ISNUMBER(FIND("carcino",C1275)),ISNUMBER(FIND("mutagen",C1275)),ISNUMBER(FIND("genetic",C1275)))</f>
        <v>0</v>
      </c>
      <c r="H1275" t="b">
        <f>OR(ISNUMBER(FIND("inflammatory",C1275)),ISNUMBER(FIND("inflamm",C1275)))</f>
        <v>0</v>
      </c>
      <c r="I1275" t="b">
        <f>OR(ISNUMBER(FIND("immune",C1275)),ISNUMBER(FIND("immunological",C1275)),ISNUMBER(FIND("interleuk",C1275)),ISNUMBER(FIND("platelet activation",C1275)),ISNUMBER(FIND("monocyte",C1275)),ISNUMBER(FIND("leukocyte",C1275)),ISNUMBER(FIND("cytokine",C1275)),ISNUMBER(FIND("CD4",C1275)),ISNUMBER(FIND("CD8",C1275)),ISNUMBER(FIND("T-cell",C1275)))</f>
        <v>1</v>
      </c>
      <c r="J1275" t="b">
        <f>OR(ISNUMBER(FIND("reactive oxygen",C1275)),ISNUMBER(FIND("ROS",C1275)),ISNUMBER(FIND("free radical",C1275)),ISNUMBER(FIND("oxidative stress",C1275)),ISNUMBER(FIND("peroxid",C1275)),ISNUMBER(FIND("oxidative",C1275)),ISNUMBER(FIND("antioxid",C1275)))</f>
        <v>0</v>
      </c>
      <c r="K1275" t="b">
        <f>OR(ISNUMBER(FIND("autophag",C1275)))</f>
        <v>0</v>
      </c>
      <c r="L1275" t="b">
        <f>OR(ISNUMBER(FIND("morpholog",C1275)))</f>
        <v>0</v>
      </c>
      <c r="M1275" t="b">
        <f>OR(ISNUMBER(FIND("fibrosis",C1275)),ISNUMBER(FIND("Fibrosis",C1275)),ISNUMBER(FIND("fibrot",C1275)))</f>
        <v>0</v>
      </c>
      <c r="N1275" t="b">
        <f>OR(ISNUMBER(FIND("offspring",C1275)),ISNUMBER(FIND("Parental",C1275)),ISNUMBER(FIND("parental",C1275)),ISNUMBER(FIND("germline",C1275)),ISNUMBER(FIND("reproduc",C1275)),ISNUMBER(FIND("embryo",C1275)))</f>
        <v>0</v>
      </c>
      <c r="O1275" t="b">
        <f>OR(ISNUMBER(FIND("metabol",C1275)),ISNUMBER(FIND("Metabol",C1275)),ISNUMBER(FIND("digest",C1275)),ISNUMBER(FIND("mitochon",C1275)))</f>
        <v>0</v>
      </c>
      <c r="P1275" t="b">
        <f>OR(ISNUMBER(FIND("ecotox",C1275)),ISNUMBER(FIND("Ecotox",B1275)),ISNUMBER(FIND("ecotox",B1275)),ISNUMBER(FIND("Ecotox",C1275)))</f>
        <v>0</v>
      </c>
      <c r="Q1275" t="b">
        <f>OR(ISNUMBER(FIND("Bioaccum",C1275)),ISNUMBER(FIND("bioaccum",C1275)),ISNUMBER(FIND("accum",C1275)))</f>
        <v>0</v>
      </c>
      <c r="R1275" t="b">
        <f>OR(ISNUMBER(FIND("Occupation",C1275)),ISNUMBER(FIND("occupation",C1275)),ISNUMBER(FIND("worker",C1275)),ISNUMBER(FIND("workforce",C1275)))</f>
        <v>0</v>
      </c>
      <c r="S1275" t="b">
        <f>NOT(OR(F1275,G1275,H1275,I1275,J1275,K1275,L1275,M1275,N1275,O1275,P1275,Q1275,R1275))</f>
        <v>0</v>
      </c>
      <c r="U1275" t="b">
        <f>OR(Table1[[#This Row],[Inflammation]],Table1[[#This Row],[Immune]])</f>
        <v>1</v>
      </c>
      <c r="V1275" t="b">
        <f>IF(OR(Table1[[#This Row],[Rodents]],Table1[[#This Row],[Human]],Table1[[#This Row],[Pig]]),OR(ISNUMBER(FIND("intratrach",C1275)),ISNUMBER(FIND("nasal ",C1275)),ISNUMBER(FIND("instill",C1275))),"NA")</f>
        <v>0</v>
      </c>
      <c r="W1275" t="b">
        <f>IF(OR(Table1[[#This Row],[Rodents]],Table1[[#This Row],[Human]],Table1[[#This Row],[Pig]]),OR(ISNUMBER(FIND("dermal",C1275)),ISNUMBER(FIND("skin ",C1275))),"NA")</f>
        <v>0</v>
      </c>
      <c r="X1275" t="b">
        <f>IF(OR(Table1[[#This Row],[Rodents]],Table1[[#This Row],[Human]],Table1[[#This Row],[Pig]]),OR(ISNUMBER(FIND("injected",C1275)),ISNUMBER(FIND("periton",C1275)),ISNUMBER(FIND("intrascrot",C1275))),"NA")</f>
        <v>1</v>
      </c>
      <c r="Y1275" t="b">
        <f>IF(OR(Table1[[#This Row],[Rodents]],Table1[[#This Row],[Human]],Table1[[#This Row],[Pig]]),NOT(OR(Table1[[#This Row],[Inhaled/Intratracheal/intranasal]],Table1[[#This Row],[Dermal]],Table1[[#This Row],[Injected]])),"NA")</f>
        <v>0</v>
      </c>
      <c r="AA1275" t="b">
        <f>OR(ISNUMBER(FIND("fish ",C1275)),ISNUMBER(FIND("Fish ",C1275)),ISNUMBER(FIND("aquatic",C1275)),ISNUMBER(FIND("daphnids",C1275)),ISNUMBER(FIND("Carcinus maenas",C1275)),ISNUMBER(FIND("Daphnia",C1275)),ISNUMBER(FIND("Ruditapes philippinarum",C1275)),ISNUMBER(FIND("daphnia",C1275)),ISNUMBER(FIND("marine",C1275)),ISNUMBER(FIND("mussel",C1275)),ISNUMBER(FIND("algae",C1275)),ISNUMBER(FIND("Donax faba",C1275)),ISNUMBER(FIND("estuarine",C1275)),ISNUMBER(FIND("snail",C1275)),ISNUMBER(FIND("Prorocentrum donghaiense",C1275)) )</f>
        <v>0</v>
      </c>
      <c r="AB1275" t="b">
        <f>OR(ISNUMBER(FIND(" rat ",C1275)),ISNUMBER(FIND(" rats ",C1275)),ISNUMBER(FIND(" Rats ",C1275)),ISNUMBER(FIND(" Rat ",C1275)),ISNUMBER(FIND(" rat.",C1275)),ISNUMBER(FIND(" rats.",C1275)),ISNUMBER(FIND("mouse",C1275)),ISNUMBER(FIND("mice",C1275)), ISNUMBER(FIND(" Mice",C1275)))</f>
        <v>1</v>
      </c>
      <c r="AC1275" t="b">
        <f>OR(ISNUMBER(FIND(" cell ",C1275)),ISNUMBER(FIND("fibroblast",C1275)),ISNUMBER(FIND("macrophage",C1275)),ISNUMBER(FIND("epithelial",C1275)),ISNUMBER(FIND("endothelial",C1275)),ISNUMBER(FIND("neuron",C1275)),ISNUMBER(FIND(" cells ",C1275)),ISNUMBER(FIND("RBC",C1275)),ISNUMBER(FIND("mitochond",C1275)),ISNUMBER(FIND("adipocyte",C1275)),ISNUMBER(FIND("osteo",C1275)),ISNUMBER(FIND("keratin",C1275)),ISNUMBER(FIND(" cell's ",C1275)),ISNUMBER(FIND("eukary",C1275)),ISNUMBER(FIND("sperm",C1275)))</f>
        <v>1</v>
      </c>
      <c r="AD1275" t="b">
        <f>OR(ISNUMBER(FIND("human",B1275)),ISNUMBER(FIND("workers",B1275)),ISNUMBER(FIND("workforces",B1275)),ISNUMBER(FIND("occupational",B1275)),ISNUMBER(FIND("Case report",B1275)),ISNUMBER(FIND("Workplaces",B1275)),ISNUMBER(FIND("worker",B1275)))</f>
        <v>0</v>
      </c>
      <c r="AE1275" t="b">
        <f>OR(ISNUMBER(FIND(" plant ",C1275)),ISNUMBER(FIND("Plant ",C1275)),ISNUMBER(FIND("tomato",C1275)),ISNUMBER(FIND("plants",C1275)),ISNUMBER(FIND("Plants",C1275)),ISNUMBER(FIND("algae",C1275)),ISNUMBER(FIND("lettuce",C1275)),ISNUMBER(FIND("green gram sprouts ",C1275)),ISNUMBER(FIND("Cucurbita pepo",C1275)),ISNUMBER(FIND("bean ",C1275)),ISNUMBER(FIND("chloroplast",C1275)),ISNUMBER(FIND("chlorophyll",C1275)),ISNUMBER(FIND("seedling",C1275)),ISNUMBER(FIND("canola",C1275)),ISNUMBER(FIND("shoot",C1275)),ISNUMBER(FIND("photosynthes",C1275)),ISNUMBER(FIND(" leaves ",C1275)),,ISNUMBER(FIND("agriculture",C1275)),ISNUMBER(FIND(" crops ",C1275)))</f>
        <v>0</v>
      </c>
      <c r="AF1275" t="b">
        <f>OR(ISNUMBER(FIND("bacteria",C1275)),ISNUMBER(FIND("Bacteria",C1275)),ISNUMBER(FIND("Bacterium",C1275)),ISNUMBER(FIND("bacterium",C1275)),ISNUMBER(FIND(" coli ",C1275)))</f>
        <v>0</v>
      </c>
      <c r="AG1275" t="b">
        <f>OR(ISNUMBER(FIND("fungi",C1275)),ISNUMBER(FIND("Fungi",C1275)),ISNUMBER(FIND("fungus",C1275)),ISNUMBER(FIND("Fungus",C1275)),ISNUMBER(FIND("mushroom",C1275)),ISNUMBER(FIND("Mushroom",C1275)),ISNUMBER(FIND(" mold ",C1275)))</f>
        <v>0</v>
      </c>
      <c r="AH1275" t="b">
        <f>OR(ISNUMBER(FIND("Pig ",C1275)),ISNUMBER(FIND("pig ",C1275)),ISNUMBER(FIND("Pigs ",C1275)),ISNUMBER(FIND("pigs ",C1275)))</f>
        <v>0</v>
      </c>
      <c r="AI1275" t="b">
        <f>OR(ISNUMBER(FIND(" C. elegans",C1275)),ISNUMBER(FIND("Caenorhabditis elegans",C1275)),ISNUMBER(FIND("earthworms",C1275)),ISNUMBER(FIND(" Ficopomatus enigmaticus",C1275)),ISNUMBER(FIND("larva",C1275)),ISNUMBER(FIND("Lumbriculus variegatus",C1275)),ISNUMBER(FIND("nematode",C1275)))</f>
        <v>0</v>
      </c>
      <c r="AJ1275" t="b">
        <f>NOT(OR(AA1275,AB1275,AC1275,AD1275,AE1275,AF1275,AG1275,AH1275,AI1275))</f>
        <v>0</v>
      </c>
      <c r="AL1275" t="b">
        <f>OR(AA1275,AB1275,AD1275,AE1275,AF1275,AG1275,AH1275,AI1275)</f>
        <v>1</v>
      </c>
      <c r="AM1275" t="b">
        <f>IF(Table1[[#This Row],[In vivo?]],IF(Table1[[#This Row],[Cell]],FALSE,TRUE),FALSE)</f>
        <v>0</v>
      </c>
      <c r="AN1275" t="b">
        <f>AND(AC1275,AL1275)</f>
        <v>1</v>
      </c>
      <c r="AO1275" t="b">
        <f>IF(Table1[[#This Row],[Cell]],IF(Table1[[#This Row],[In vivo?]],FALSE,TRUE),FALSE)</f>
        <v>0</v>
      </c>
      <c r="AP1275" t="b">
        <f>NOT(OR(Table1[[#This Row],[In vivo?]],Table1[[#This Row],[Only in Cell]]))</f>
        <v>0</v>
      </c>
      <c r="AQ1275" t="b">
        <f>IF(OR(Table1[[#This Row],[Rodents]],Table1[[#This Row],[Human]],Table1[[#This Row],[Pig]]),OR(ISNUMBER(FIND("pulmonary",C1275)),ISNUMBER(FIND("lung",C1275))),"NA")</f>
        <v>0</v>
      </c>
      <c r="AR1275" t="b">
        <f>IF(OR(Table1[[#This Row],[Rodents]],Table1[[#This Row],[Human]],Table1[[#This Row],[Pig]]),OR(ISNUMBER(FIND("skin",C1275)),ISNUMBER(FIND("dermal",C1275))),"NA")</f>
        <v>0</v>
      </c>
      <c r="AS1275" t="b">
        <f>IF(OR(Table1[[#This Row],[Rodents]],Table1[[#This Row],[Human]],Table1[[#This Row],[Pig]]),OR(ISNUMBER(FIND("liver",C1275)),ISNUMBER(FIND("hepat",C1275))),"NA")</f>
        <v>1</v>
      </c>
      <c r="AT1275" t="b">
        <f>IF(OR(Table1[[#This Row],[Rodents]],Table1[[#This Row],[Human]],Table1[[#This Row],[Pig]]),OR(ISNUMBER(FIND("kidney",C1275)),ISNUMBER(FIND("neph",C1275))),"NA")</f>
        <v>0</v>
      </c>
      <c r="AU1275" t="b">
        <f>IF(OR(Table1[[#This Row],[Rodents]],Table1[[#This Row],[Human]],Table1[[#This Row],[Pig]]),OR(ISNUMBER(FIND("brain",C1275)),ISNUMBER(FIND("neur",C1275)),ISNUMBER(FIND("nerv",C1275))),"NA")</f>
        <v>0</v>
      </c>
      <c r="AV1275" t="b">
        <f>IF(OR(Table1[[#This Row],[Rodents]],Table1[[#This Row],[Human]],Table1[[#This Row],[Pig]]),OR(ISNUMBER(FIND("heart",C1275)),ISNUMBER(FIND("cardi",C1275))),"NA")</f>
        <v>0</v>
      </c>
      <c r="AW1275" t="b">
        <f>IF(OR(Table1[[#This Row],[Rodents]],Table1[[#This Row],[Human]],Table1[[#This Row],[Pig]]),OR(ISNUMBER(FIND("gastro",C1275)),ISNUMBER(FIND("intesti",C1275)),ISNUMBER(FIND("stomach",C1275))),"NA")</f>
        <v>0</v>
      </c>
      <c r="AX1275" t="b">
        <f>IF(OR(Table1[[#This Row],[Rodents]],Table1[[#This Row],[Human]],Table1[[#This Row],[Pig]]),NOT(OR(AQ1275,AR1275,AS1275,AT1275,AU1275,AV1275,AW1275)),"NA")</f>
        <v>0</v>
      </c>
      <c r="AY1275" t="b">
        <f>OR(ISNUMBER(FIND("SWCNT",C1275)),ISNUMBER(FIND("SWNT",C1275)),ISNUMBER(FIND("single-wall",C1275)),ISNUMBER(FIND("single wall",C1275)),ISNUMBER(FIND("Single wall",C1275)),ISNUMBER(FIND("Single-wall",C1275)),ISNUMBER(FIND("SWCNT",B1275)),ISNUMBER(FIND("SWNT",B1275)),ISNUMBER(FIND("single-wall",B1275)),ISNUMBER(FIND("single wall",B1275)),ISNUMBER(FIND("Single-wall",B1275)),ISNUMBER(FIND("Single wall",B1275)))</f>
        <v>0</v>
      </c>
      <c r="AZ1275" t="b">
        <f>OR(ISNUMBER(FIND("MWCNT",C1275)),ISNUMBER(FIND("MWNT",C1275)),ISNUMBER(FIND("multi-wall",C1275)),ISNUMBER(FIND("multi wall",C1275)),ISNUMBER(FIND("multiwall",C1275)),ISNUMBER(FIND("Multi-wall",C1275)),ISNUMBER(FIND("Multi wall",C1275)),ISNUMBER(FIND("Multiwall",C1275)),ISNUMBER(FIND("MWCNT",B1275)),ISNUMBER(FIND("MWNT",B1275)),ISNUMBER(FIND("multi-wall",B1275)),ISNUMBER(FIND("multi wall",B1275)),ISNUMBER(FIND("multiwall",B1275)),ISNUMBER(FIND("Multi-wall",B1275)),ISNUMBER(FIND("Multi wall",B1275)),ISNUMBER(FIND("Multiwall",B1275)),ISNUMBER(FIND("Double-wall",B1275)),ISNUMBER(FIND("Double wall",B1275)),ISNUMBER(FIND("Doublewall",B1275)),ISNUMBER(FIND("double-wall",B1275)),ISNUMBER(FIND("double wall",B1275)),ISNUMBER(FIND("doublewall",B1275)))</f>
        <v>1</v>
      </c>
      <c r="BA1275" t="b">
        <f>AND(Table1[[#This Row],[SWCNT]],Table1[[#This Row],[MWCNT]])</f>
        <v>0</v>
      </c>
      <c r="BB1275" t="b">
        <f>IF(Table1[[#This Row],[SWCNT]]=TRUE,FALSE,IF(Table1[[#This Row],[MWCNT]]=TRUE,FALSE,TRUE))</f>
        <v>0</v>
      </c>
      <c r="BC1275" s="18"/>
    </row>
    <row r="1276" spans="1:55" ht="222">
      <c r="A1276" t="s">
        <v>664</v>
      </c>
      <c r="B1276" s="2" t="s">
        <v>666</v>
      </c>
      <c r="C1276" s="16" t="s">
        <v>668</v>
      </c>
      <c r="D1276" s="17" t="s">
        <v>670</v>
      </c>
      <c r="E1276" s="2">
        <v>2021</v>
      </c>
      <c r="F1276" t="b">
        <f>OR(ISNUMBER(FIND("cytotoxic",C1276)),ISNUMBER(FIND("Cytotoxic",C1276)),ISNUMBER(FIND("cellular toxicity",C1276)),ISNUMBER(FIND("cell death",C1276)),ISNUMBER(FIND("viable",C1276)),ISNUMBER(FIND("phytotoxic",C1276)),ISNUMBER(FIND("acute toxicity",C1276)),ISNUMBER(FIND("MTT",C1276)),ISNUMBER(FIND("survival",C1276)),ISNUMBER(FIND("prolifer",C1276)),ISNUMBER(FIND("apoptosis",C1276)),ISNUMBER(FIND("neurotoxic",C1276)),ISNUMBER(FIND("  lysis ",C1276)),ISNUMBER(FIND("necrosis",C1276)),ISNUMBER(FIND("cellular death",C1276))*3,ISNUMBER(FIND("LDH",C1276)),ISNUMBER(FIND("Acute toxicity",C1276)))</f>
        <v>0</v>
      </c>
      <c r="G1276" t="b">
        <f>OR(ISNUMBER(FIND("genotoxic",C1276)),ISNUMBER(FIND("genotoxicity",C1276)),ISNUMBER(FIND("DNA damage",C1276)),ISNUMBER(FIND("DNA",C1276)),ISNUMBER(FIND("RNA",C1276)),ISNUMBER(FIND("mesothelioma",C1276)),ISNUMBER(FIND("carcino",C1276)),ISNUMBER(FIND("mutagen",C1276)),ISNUMBER(FIND("genetic",C1276)))</f>
        <v>0</v>
      </c>
      <c r="H1276" t="b">
        <f>OR(ISNUMBER(FIND("inflammatory",C1276)),ISNUMBER(FIND("inflamm",C1276)))</f>
        <v>0</v>
      </c>
      <c r="I1276" t="b">
        <f>OR(ISNUMBER(FIND("immune",C1276)),ISNUMBER(FIND("immunological",C1276)),ISNUMBER(FIND("interleuk",C1276)),ISNUMBER(FIND("platelet activation",C1276)),ISNUMBER(FIND("monocyte",C1276)),ISNUMBER(FIND("leukocyte",C1276)),ISNUMBER(FIND("cytokine",C1276)),ISNUMBER(FIND("CD4",C1276)),ISNUMBER(FIND("CD8",C1276)),ISNUMBER(FIND("T-cell",C1276)))</f>
        <v>0</v>
      </c>
      <c r="J1276" t="b">
        <f>OR(ISNUMBER(FIND("reactive oxygen",C1276)),ISNUMBER(FIND("ROS",C1276)),ISNUMBER(FIND("free radical",C1276)),ISNUMBER(FIND("oxidative stress",C1276)),ISNUMBER(FIND("peroxid",C1276)),ISNUMBER(FIND("oxidative",C1276)),ISNUMBER(FIND("antioxid",C1276)))</f>
        <v>1</v>
      </c>
      <c r="K1276" t="b">
        <f>OR(ISNUMBER(FIND("autophag",C1276)))</f>
        <v>0</v>
      </c>
      <c r="L1276" t="b">
        <f>OR(ISNUMBER(FIND("morpholog",C1276)))</f>
        <v>0</v>
      </c>
      <c r="M1276" t="b">
        <f>OR(ISNUMBER(FIND("fibrosis",C1276)),ISNUMBER(FIND("Fibrosis",C1276)),ISNUMBER(FIND("fibrot",C1276)))</f>
        <v>0</v>
      </c>
      <c r="N1276" t="b">
        <f>OR(ISNUMBER(FIND("offspring",C1276)),ISNUMBER(FIND("Parental",C1276)),ISNUMBER(FIND("parental",C1276)),ISNUMBER(FIND("germline",C1276)),ISNUMBER(FIND("reproduc",C1276)),ISNUMBER(FIND("embryo",C1276)))</f>
        <v>0</v>
      </c>
      <c r="O1276" t="b">
        <f>OR(ISNUMBER(FIND("metabol",C1276)),ISNUMBER(FIND("Metabol",C1276)),ISNUMBER(FIND("digest",C1276)),ISNUMBER(FIND("mitochon",C1276)))</f>
        <v>1</v>
      </c>
      <c r="P1276" t="b">
        <f>OR(ISNUMBER(FIND("ecotox",C1276)),ISNUMBER(FIND("Ecotox",B1276)),ISNUMBER(FIND("ecotox",B1276)),ISNUMBER(FIND("Ecotox",C1276)))</f>
        <v>0</v>
      </c>
      <c r="Q1276" t="b">
        <f>OR(ISNUMBER(FIND("Bioaccum",C1276)),ISNUMBER(FIND("bioaccum",C1276)),ISNUMBER(FIND("accum",C1276)))</f>
        <v>0</v>
      </c>
      <c r="R1276" t="b">
        <f>OR(ISNUMBER(FIND("Occupation",C1276)),ISNUMBER(FIND("occupation",C1276)),ISNUMBER(FIND("worker",C1276)),ISNUMBER(FIND("workforce",C1276)))</f>
        <v>0</v>
      </c>
      <c r="S1276" t="b">
        <f>NOT(OR(F1276,G1276,H1276,I1276,J1276,K1276,L1276,M1276,N1276,O1276,P1276,Q1276,R1276))</f>
        <v>0</v>
      </c>
      <c r="U1276" t="b">
        <f>OR(Table1[[#This Row],[Inflammation]],Table1[[#This Row],[Immune]])</f>
        <v>0</v>
      </c>
      <c r="V1276" t="str">
        <f>IF(OR(Table1[[#This Row],[Rodents]],Table1[[#This Row],[Human]],Table1[[#This Row],[Pig]]),OR(ISNUMBER(FIND("intratrach",C1276)),ISNUMBER(FIND("nasal ",C1276)),ISNUMBER(FIND("instill",C1276))),"NA")</f>
        <v>NA</v>
      </c>
      <c r="W1276" t="str">
        <f>IF(OR(Table1[[#This Row],[Rodents]],Table1[[#This Row],[Human]],Table1[[#This Row],[Pig]]),OR(ISNUMBER(FIND("dermal",C1276)),ISNUMBER(FIND("skin ",C1276))),"NA")</f>
        <v>NA</v>
      </c>
      <c r="X1276" t="str">
        <f>IF(OR(Table1[[#This Row],[Rodents]],Table1[[#This Row],[Human]],Table1[[#This Row],[Pig]]),OR(ISNUMBER(FIND("injected",C1276)),ISNUMBER(FIND("periton",C1276)),ISNUMBER(FIND("intrascrot",C1276))),"NA")</f>
        <v>NA</v>
      </c>
      <c r="Y1276" t="str">
        <f>IF(OR(Table1[[#This Row],[Rodents]],Table1[[#This Row],[Human]],Table1[[#This Row],[Pig]]),NOT(OR(Table1[[#This Row],[Inhaled/Intratracheal/intranasal]],Table1[[#This Row],[Dermal]],Table1[[#This Row],[Injected]])),"NA")</f>
        <v>NA</v>
      </c>
      <c r="AA1276" t="b">
        <f>OR(ISNUMBER(FIND("fish ",C1276)),ISNUMBER(FIND("Fish ",C1276)),ISNUMBER(FIND("aquatic",C1276)),ISNUMBER(FIND("daphnids",C1276)),ISNUMBER(FIND("Carcinus maenas",C1276)),ISNUMBER(FIND("Daphnia",C1276)),ISNUMBER(FIND("Ruditapes philippinarum",C1276)),ISNUMBER(FIND("daphnia",C1276)),ISNUMBER(FIND("marine",C1276)),ISNUMBER(FIND("mussel",C1276)),ISNUMBER(FIND("algae",C1276)),ISNUMBER(FIND("Donax faba",C1276)),ISNUMBER(FIND("estuarine",C1276)),ISNUMBER(FIND("snail",C1276)),ISNUMBER(FIND("Prorocentrum donghaiense",C1276)) )</f>
        <v>0</v>
      </c>
      <c r="AB1276" t="b">
        <f>OR(ISNUMBER(FIND(" rat ",C1276)),ISNUMBER(FIND(" rats ",C1276)),ISNUMBER(FIND(" Rats ",C1276)),ISNUMBER(FIND(" Rat ",C1276)),ISNUMBER(FIND(" rat.",C1276)),ISNUMBER(FIND(" rats.",C1276)),ISNUMBER(FIND("mouse",C1276)),ISNUMBER(FIND("mice",C1276)), ISNUMBER(FIND(" Mice",C1276)))</f>
        <v>0</v>
      </c>
      <c r="AC1276" t="b">
        <f>OR(ISNUMBER(FIND(" cell ",C1276)),ISNUMBER(FIND("fibroblast",C1276)),ISNUMBER(FIND("macrophage",C1276)),ISNUMBER(FIND("epithelial",C1276)),ISNUMBER(FIND("endothelial",C1276)),ISNUMBER(FIND("neuron",C1276)),ISNUMBER(FIND(" cells ",C1276)),ISNUMBER(FIND("RBC",C1276)),ISNUMBER(FIND("mitochond",C1276)),ISNUMBER(FIND("adipocyte",C1276)),ISNUMBER(FIND("osteo",C1276)),ISNUMBER(FIND("keratin",C1276)),ISNUMBER(FIND(" cell's ",C1276)),ISNUMBER(FIND("eukary",C1276)),ISNUMBER(FIND("sperm",C1276)))</f>
        <v>1</v>
      </c>
      <c r="AD1276" t="b">
        <f>OR(ISNUMBER(FIND("human",B1276)),ISNUMBER(FIND("workers",B1276)),ISNUMBER(FIND("workforces",B1276)),ISNUMBER(FIND("occupational",B1276)),ISNUMBER(FIND("Case report",B1276)),ISNUMBER(FIND("Workplaces",B1276)),ISNUMBER(FIND("worker",B1276)))</f>
        <v>0</v>
      </c>
      <c r="AE1276" t="b">
        <f>OR(ISNUMBER(FIND(" plant ",C1276)),ISNUMBER(FIND("Plant ",C1276)),ISNUMBER(FIND("tomato",C1276)),ISNUMBER(FIND("plants",C1276)),ISNUMBER(FIND("Plants",C1276)),ISNUMBER(FIND("algae",C1276)),ISNUMBER(FIND("lettuce",C1276)),ISNUMBER(FIND("green gram sprouts ",C1276)),ISNUMBER(FIND("Cucurbita pepo",C1276)),ISNUMBER(FIND("bean ",C1276)),ISNUMBER(FIND("chloroplast",C1276)),ISNUMBER(FIND("chlorophyll",C1276)),ISNUMBER(FIND("seedling",C1276)),ISNUMBER(FIND("canola",C1276)),ISNUMBER(FIND("shoot",C1276)),ISNUMBER(FIND("photosynthes",C1276)),ISNUMBER(FIND(" leaves ",C1276)),,ISNUMBER(FIND("agriculture",C1276)),ISNUMBER(FIND(" crops ",C1276)))</f>
        <v>1</v>
      </c>
      <c r="AF1276" t="b">
        <f>OR(ISNUMBER(FIND("bacteria",C1276)),ISNUMBER(FIND("Bacteria",C1276)),ISNUMBER(FIND("Bacterium",C1276)),ISNUMBER(FIND("bacterium",C1276)),ISNUMBER(FIND(" coli ",C1276)))</f>
        <v>0</v>
      </c>
      <c r="AG1276" t="b">
        <f>OR(ISNUMBER(FIND("fungi",C1276)),ISNUMBER(FIND("Fungi",C1276)),ISNUMBER(FIND("fungus",C1276)),ISNUMBER(FIND("Fungus",C1276)),ISNUMBER(FIND("mushroom",C1276)),ISNUMBER(FIND("Mushroom",C1276)),ISNUMBER(FIND(" mold ",C1276)))</f>
        <v>0</v>
      </c>
      <c r="AH1276" t="b">
        <f>OR(ISNUMBER(FIND("Pig ",C1276)),ISNUMBER(FIND("pig ",C1276)),ISNUMBER(FIND("Pigs ",C1276)),ISNUMBER(FIND("pigs ",C1276)))</f>
        <v>0</v>
      </c>
      <c r="AI1276" t="b">
        <f>OR(ISNUMBER(FIND(" C. elegans",C1276)),ISNUMBER(FIND("Caenorhabditis elegans",C1276)),ISNUMBER(FIND("earthworms",C1276)),ISNUMBER(FIND(" Ficopomatus enigmaticus",C1276)),ISNUMBER(FIND("larva",C1276)),ISNUMBER(FIND("Lumbriculus variegatus",C1276)),ISNUMBER(FIND("nematode",C1276)))</f>
        <v>0</v>
      </c>
      <c r="AJ1276" t="b">
        <f>NOT(OR(AA1276,AB1276,AC1276,AD1276,AE1276,AF1276,AG1276,AH1276,AI1276))</f>
        <v>0</v>
      </c>
      <c r="AL1276" t="b">
        <f>OR(AA1276,AB1276,AD1276,AE1276,AF1276,AG1276,AH1276,AI1276)</f>
        <v>1</v>
      </c>
      <c r="AM1276" t="b">
        <f>IF(Table1[[#This Row],[In vivo?]],IF(Table1[[#This Row],[Cell]],FALSE,TRUE),FALSE)</f>
        <v>0</v>
      </c>
      <c r="AN1276" t="b">
        <f>AND(AC1276,AL1276)</f>
        <v>1</v>
      </c>
      <c r="AO1276" t="b">
        <f>IF(Table1[[#This Row],[Cell]],IF(Table1[[#This Row],[In vivo?]],FALSE,TRUE),FALSE)</f>
        <v>0</v>
      </c>
      <c r="AP1276" t="b">
        <f>NOT(OR(Table1[[#This Row],[In vivo?]],Table1[[#This Row],[Only in Cell]]))</f>
        <v>0</v>
      </c>
      <c r="AQ1276" t="str">
        <f>IF(OR(Table1[[#This Row],[Rodents]],Table1[[#This Row],[Human]],Table1[[#This Row],[Pig]]),OR(ISNUMBER(FIND("pulmonary",C1276)),ISNUMBER(FIND("lung",C1276))),"NA")</f>
        <v>NA</v>
      </c>
      <c r="AR1276" t="str">
        <f>IF(OR(Table1[[#This Row],[Rodents]],Table1[[#This Row],[Human]],Table1[[#This Row],[Pig]]),OR(ISNUMBER(FIND("skin",C1276)),ISNUMBER(FIND("dermal",C1276))),"NA")</f>
        <v>NA</v>
      </c>
      <c r="AS1276" t="str">
        <f>IF(OR(Table1[[#This Row],[Rodents]],Table1[[#This Row],[Human]],Table1[[#This Row],[Pig]]),OR(ISNUMBER(FIND("liver",C1276)),ISNUMBER(FIND("hepat",C1276))),"NA")</f>
        <v>NA</v>
      </c>
      <c r="AT1276" t="str">
        <f>IF(OR(Table1[[#This Row],[Rodents]],Table1[[#This Row],[Human]],Table1[[#This Row],[Pig]]),OR(ISNUMBER(FIND("kidney",C1276)),ISNUMBER(FIND("neph",C1276))),"NA")</f>
        <v>NA</v>
      </c>
      <c r="AU1276" t="str">
        <f>IF(OR(Table1[[#This Row],[Rodents]],Table1[[#This Row],[Human]],Table1[[#This Row],[Pig]]),OR(ISNUMBER(FIND("brain",C1276)),ISNUMBER(FIND("neur",C1276)),ISNUMBER(FIND("nerv",C1276))),"NA")</f>
        <v>NA</v>
      </c>
      <c r="AV1276" t="str">
        <f>IF(OR(Table1[[#This Row],[Rodents]],Table1[[#This Row],[Human]],Table1[[#This Row],[Pig]]),OR(ISNUMBER(FIND("heart",C1276)),ISNUMBER(FIND("cardi",C1276))),"NA")</f>
        <v>NA</v>
      </c>
      <c r="AW1276" t="str">
        <f>IF(OR(Table1[[#This Row],[Rodents]],Table1[[#This Row],[Human]],Table1[[#This Row],[Pig]]),OR(ISNUMBER(FIND("gastro",C1276)),ISNUMBER(FIND("intesti",C1276)),ISNUMBER(FIND("stomach",C1276))),"NA")</f>
        <v>NA</v>
      </c>
      <c r="AX1276" t="str">
        <f>IF(OR(Table1[[#This Row],[Rodents]],Table1[[#This Row],[Human]],Table1[[#This Row],[Pig]]),NOT(OR(AQ1276,AR1276,AS1276,AT1276,AU1276,AV1276,AW1276)),"NA")</f>
        <v>NA</v>
      </c>
      <c r="AY1276" t="b">
        <f>OR(ISNUMBER(FIND("SWCNT",C1276)),ISNUMBER(FIND("SWNT",C1276)),ISNUMBER(FIND("single-wall",C1276)),ISNUMBER(FIND("single wall",C1276)),ISNUMBER(FIND("Single wall",C1276)),ISNUMBER(FIND("Single-wall",C1276)),ISNUMBER(FIND("SWCNT",B1276)),ISNUMBER(FIND("SWNT",B1276)),ISNUMBER(FIND("single-wall",B1276)),ISNUMBER(FIND("single wall",B1276)),ISNUMBER(FIND("Single-wall",B1276)),ISNUMBER(FIND("Single wall",B1276)))</f>
        <v>1</v>
      </c>
      <c r="AZ1276" t="b">
        <f>OR(ISNUMBER(FIND("MWCNT",C1276)),ISNUMBER(FIND("MWNT",C1276)),ISNUMBER(FIND("multi-wall",C1276)),ISNUMBER(FIND("multi wall",C1276)),ISNUMBER(FIND("multiwall",C1276)),ISNUMBER(FIND("Multi-wall",C1276)),ISNUMBER(FIND("Multi wall",C1276)),ISNUMBER(FIND("Multiwall",C1276)),ISNUMBER(FIND("MWCNT",B1276)),ISNUMBER(FIND("MWNT",B1276)),ISNUMBER(FIND("multi-wall",B1276)),ISNUMBER(FIND("multi wall",B1276)),ISNUMBER(FIND("multiwall",B1276)),ISNUMBER(FIND("Multi-wall",B1276)),ISNUMBER(FIND("Multi wall",B1276)),ISNUMBER(FIND("Multiwall",B1276)),ISNUMBER(FIND("Double-wall",B1276)),ISNUMBER(FIND("Double wall",B1276)),ISNUMBER(FIND("Doublewall",B1276)),ISNUMBER(FIND("double-wall",B1276)),ISNUMBER(FIND("double wall",B1276)),ISNUMBER(FIND("doublewall",B1276)))</f>
        <v>0</v>
      </c>
      <c r="BA1276" t="b">
        <f>AND(Table1[[#This Row],[SWCNT]],Table1[[#This Row],[MWCNT]])</f>
        <v>0</v>
      </c>
      <c r="BB1276" t="b">
        <f>IF(Table1[[#This Row],[SWCNT]]=TRUE,FALSE,IF(Table1[[#This Row],[MWCNT]]=TRUE,FALSE,TRUE))</f>
        <v>0</v>
      </c>
      <c r="BC1276" s="18"/>
    </row>
    <row r="1277" spans="1:55" ht="203.5">
      <c r="A1277" t="s">
        <v>665</v>
      </c>
      <c r="B1277" s="2" t="s">
        <v>667</v>
      </c>
      <c r="C1277" s="16" t="s">
        <v>669</v>
      </c>
      <c r="D1277" s="17" t="s">
        <v>602</v>
      </c>
      <c r="E1277" s="2">
        <v>2021</v>
      </c>
      <c r="F1277" t="b">
        <f>OR(ISNUMBER(FIND("cytotoxic",C1277)),ISNUMBER(FIND("Cytotoxic",C1277)),ISNUMBER(FIND("cellular toxicity",C1277)),ISNUMBER(FIND("cell death",C1277)),ISNUMBER(FIND("viable",C1277)),ISNUMBER(FIND("phytotoxic",C1277)),ISNUMBER(FIND("acute toxicity",C1277)),ISNUMBER(FIND("MTT",C1277)),ISNUMBER(FIND("survival",C1277)),ISNUMBER(FIND("prolifer",C1277)),ISNUMBER(FIND("apoptosis",C1277)),ISNUMBER(FIND("neurotoxic",C1277)),ISNUMBER(FIND("  lysis ",C1277)),ISNUMBER(FIND("necrosis",C1277)),ISNUMBER(FIND("cellular death",C1277))*3,ISNUMBER(FIND("LDH",C1277)),ISNUMBER(FIND("Acute toxicity",C1277)))</f>
        <v>1</v>
      </c>
      <c r="G1277" t="b">
        <f>OR(ISNUMBER(FIND("genotoxic",C1277)),ISNUMBER(FIND("genotoxicity",C1277)),ISNUMBER(FIND("DNA damage",C1277)),ISNUMBER(FIND("DNA",C1277)),ISNUMBER(FIND("RNA",C1277)),ISNUMBER(FIND("mesothelioma",C1277)),ISNUMBER(FIND("carcino",C1277)),ISNUMBER(FIND("mutagen",C1277)),ISNUMBER(FIND("genetic",C1277)))</f>
        <v>0</v>
      </c>
      <c r="H1277" t="b">
        <f>OR(ISNUMBER(FIND("inflammatory",C1277)),ISNUMBER(FIND("inflamm",C1277)))</f>
        <v>0</v>
      </c>
      <c r="I1277" t="b">
        <f>OR(ISNUMBER(FIND("immune",C1277)),ISNUMBER(FIND("immunological",C1277)),ISNUMBER(FIND("interleuk",C1277)),ISNUMBER(FIND("platelet activation",C1277)),ISNUMBER(FIND("monocyte",C1277)),ISNUMBER(FIND("leukocyte",C1277)),ISNUMBER(FIND("cytokine",C1277)),ISNUMBER(FIND("CD4",C1277)),ISNUMBER(FIND("CD8",C1277)),ISNUMBER(FIND("T-cell",C1277)))</f>
        <v>1</v>
      </c>
      <c r="J1277" t="b">
        <f>OR(ISNUMBER(FIND("reactive oxygen",C1277)),ISNUMBER(FIND("ROS",C1277)),ISNUMBER(FIND("free radical",C1277)),ISNUMBER(FIND("oxidative stress",C1277)),ISNUMBER(FIND("peroxid",C1277)),ISNUMBER(FIND("oxidative",C1277)),ISNUMBER(FIND("antioxid",C1277)))</f>
        <v>1</v>
      </c>
      <c r="K1277" t="b">
        <f>OR(ISNUMBER(FIND("autophag",C1277)))</f>
        <v>0</v>
      </c>
      <c r="L1277" t="b">
        <f>OR(ISNUMBER(FIND("morpholog",C1277)))</f>
        <v>0</v>
      </c>
      <c r="M1277" t="b">
        <f>OR(ISNUMBER(FIND("fibrosis",C1277)),ISNUMBER(FIND("Fibrosis",C1277)),ISNUMBER(FIND("fibrot",C1277)))</f>
        <v>1</v>
      </c>
      <c r="N1277" t="b">
        <f>OR(ISNUMBER(FIND("offspring",C1277)),ISNUMBER(FIND("Parental",C1277)),ISNUMBER(FIND("parental",C1277)),ISNUMBER(FIND("germline",C1277)),ISNUMBER(FIND("reproduc",C1277)),ISNUMBER(FIND("embryo",C1277)))</f>
        <v>0</v>
      </c>
      <c r="O1277" t="b">
        <f>OR(ISNUMBER(FIND("metabol",C1277)),ISNUMBER(FIND("Metabol",C1277)),ISNUMBER(FIND("digest",C1277)),ISNUMBER(FIND("mitochon",C1277)))</f>
        <v>0</v>
      </c>
      <c r="P1277" t="b">
        <f>OR(ISNUMBER(FIND("ecotox",C1277)),ISNUMBER(FIND("Ecotox",B1277)),ISNUMBER(FIND("ecotox",B1277)),ISNUMBER(FIND("Ecotox",C1277)))</f>
        <v>0</v>
      </c>
      <c r="Q1277" t="b">
        <f>OR(ISNUMBER(FIND("Bioaccum",C1277)),ISNUMBER(FIND("bioaccum",C1277)),ISNUMBER(FIND("accum",C1277)))</f>
        <v>0</v>
      </c>
      <c r="R1277" t="b">
        <f>OR(ISNUMBER(FIND("Occupation",C1277)),ISNUMBER(FIND("occupation",C1277)),ISNUMBER(FIND("worker",C1277)),ISNUMBER(FIND("workforce",C1277)))</f>
        <v>0</v>
      </c>
      <c r="S1277" t="b">
        <f>NOT(OR(F1277,G1277,H1277,I1277,J1277,K1277,L1277,M1277,N1277,O1277,P1277,Q1277,R1277))</f>
        <v>0</v>
      </c>
      <c r="U1277" t="b">
        <f>OR(Table1[[#This Row],[Inflammation]],Table1[[#This Row],[Immune]])</f>
        <v>1</v>
      </c>
      <c r="V1277" t="str">
        <f>IF(OR(Table1[[#This Row],[Rodents]],Table1[[#This Row],[Human]],Table1[[#This Row],[Pig]]),OR(ISNUMBER(FIND("intratrach",C1277)),ISNUMBER(FIND("nasal ",C1277)),ISNUMBER(FIND("instill",C1277))),"NA")</f>
        <v>NA</v>
      </c>
      <c r="W1277" t="str">
        <f>IF(OR(Table1[[#This Row],[Rodents]],Table1[[#This Row],[Human]],Table1[[#This Row],[Pig]]),OR(ISNUMBER(FIND("dermal",C1277)),ISNUMBER(FIND("skin ",C1277))),"NA")</f>
        <v>NA</v>
      </c>
      <c r="X1277" t="str">
        <f>IF(OR(Table1[[#This Row],[Rodents]],Table1[[#This Row],[Human]],Table1[[#This Row],[Pig]]),OR(ISNUMBER(FIND("injected",C1277)),ISNUMBER(FIND("periton",C1277)),ISNUMBER(FIND("intrascrot",C1277))),"NA")</f>
        <v>NA</v>
      </c>
      <c r="Y1277" t="str">
        <f>IF(OR(Table1[[#This Row],[Rodents]],Table1[[#This Row],[Human]],Table1[[#This Row],[Pig]]),NOT(OR(Table1[[#This Row],[Inhaled/Intratracheal/intranasal]],Table1[[#This Row],[Dermal]],Table1[[#This Row],[Injected]])),"NA")</f>
        <v>NA</v>
      </c>
      <c r="AA1277" t="b">
        <f>OR(ISNUMBER(FIND("fish ",C1277)),ISNUMBER(FIND("Fish ",C1277)),ISNUMBER(FIND("aquatic",C1277)),ISNUMBER(FIND("daphnids",C1277)),ISNUMBER(FIND("Carcinus maenas",C1277)),ISNUMBER(FIND("Daphnia",C1277)),ISNUMBER(FIND("Ruditapes philippinarum",C1277)),ISNUMBER(FIND("daphnia",C1277)),ISNUMBER(FIND("marine",C1277)),ISNUMBER(FIND("mussel",C1277)),ISNUMBER(FIND("algae",C1277)),ISNUMBER(FIND("Donax faba",C1277)),ISNUMBER(FIND("estuarine",C1277)),ISNUMBER(FIND("snail",C1277)),ISNUMBER(FIND("Prorocentrum donghaiense",C1277)) )</f>
        <v>0</v>
      </c>
      <c r="AB1277" t="b">
        <f>OR(ISNUMBER(FIND(" rat ",C1277)),ISNUMBER(FIND(" rats ",C1277)),ISNUMBER(FIND(" Rats ",C1277)),ISNUMBER(FIND(" Rat ",C1277)),ISNUMBER(FIND(" rat.",C1277)),ISNUMBER(FIND(" rats.",C1277)),ISNUMBER(FIND("mouse",C1277)),ISNUMBER(FIND("mice",C1277)), ISNUMBER(FIND(" Mice",C1277)))</f>
        <v>0</v>
      </c>
      <c r="AC1277" t="b">
        <f>OR(ISNUMBER(FIND(" cell ",C1277)),ISNUMBER(FIND("fibroblast",C1277)),ISNUMBER(FIND("macrophage",C1277)),ISNUMBER(FIND("epithelial",C1277)),ISNUMBER(FIND("endothelial",C1277)),ISNUMBER(FIND("neuron",C1277)),ISNUMBER(FIND(" cells ",C1277)),ISNUMBER(FIND("RBC",C1277)),ISNUMBER(FIND("mitochond",C1277)),ISNUMBER(FIND("adipocyte",C1277)),ISNUMBER(FIND("osteo",C1277)),ISNUMBER(FIND("keratin",C1277)),ISNUMBER(FIND(" cell's ",C1277)),ISNUMBER(FIND("eukary",C1277)),ISNUMBER(FIND("sperm",C1277)))</f>
        <v>1</v>
      </c>
      <c r="AD1277" t="b">
        <f>OR(ISNUMBER(FIND("human",B1277)),ISNUMBER(FIND("workers",B1277)),ISNUMBER(FIND("workforces",B1277)),ISNUMBER(FIND("occupational",B1277)),ISNUMBER(FIND("Case report",B1277)),ISNUMBER(FIND("Workplaces",B1277)),ISNUMBER(FIND("worker",B1277)))</f>
        <v>0</v>
      </c>
      <c r="AE1277" t="b">
        <f>OR(ISNUMBER(FIND(" plant ",C1277)),ISNUMBER(FIND("Plant ",C1277)),ISNUMBER(FIND("tomato",C1277)),ISNUMBER(FIND("plants",C1277)),ISNUMBER(FIND("Plants",C1277)),ISNUMBER(FIND("algae",C1277)),ISNUMBER(FIND("lettuce",C1277)),ISNUMBER(FIND("green gram sprouts ",C1277)),ISNUMBER(FIND("Cucurbita pepo",C1277)),ISNUMBER(FIND("bean ",C1277)),ISNUMBER(FIND("chloroplast",C1277)),ISNUMBER(FIND("chlorophyll",C1277)),ISNUMBER(FIND("seedling",C1277)),ISNUMBER(FIND("canola",C1277)),ISNUMBER(FIND("shoot",C1277)),ISNUMBER(FIND("photosynthes",C1277)),ISNUMBER(FIND(" leaves ",C1277)),,ISNUMBER(FIND("agriculture",C1277)),ISNUMBER(FIND(" crops ",C1277)))</f>
        <v>0</v>
      </c>
      <c r="AF1277" t="b">
        <f>OR(ISNUMBER(FIND("bacteria",C1277)),ISNUMBER(FIND("Bacteria",C1277)),ISNUMBER(FIND("Bacterium",C1277)),ISNUMBER(FIND("bacterium",C1277)),ISNUMBER(FIND(" coli ",C1277)))</f>
        <v>0</v>
      </c>
      <c r="AG1277" t="b">
        <f>OR(ISNUMBER(FIND("fungi",C1277)),ISNUMBER(FIND("Fungi",C1277)),ISNUMBER(FIND("fungus",C1277)),ISNUMBER(FIND("Fungus",C1277)),ISNUMBER(FIND("mushroom",C1277)),ISNUMBER(FIND("Mushroom",C1277)),ISNUMBER(FIND(" mold ",C1277)))</f>
        <v>0</v>
      </c>
      <c r="AH1277" t="b">
        <f>OR(ISNUMBER(FIND("Pig ",C1277)),ISNUMBER(FIND("pig ",C1277)),ISNUMBER(FIND("Pigs ",C1277)),ISNUMBER(FIND("pigs ",C1277)))</f>
        <v>0</v>
      </c>
      <c r="AI1277" t="b">
        <f>OR(ISNUMBER(FIND(" C. elegans",C1277)),ISNUMBER(FIND("Caenorhabditis elegans",C1277)),ISNUMBER(FIND("earthworms",C1277)),ISNUMBER(FIND(" Ficopomatus enigmaticus",C1277)),ISNUMBER(FIND("larva",C1277)),ISNUMBER(FIND("Lumbriculus variegatus",C1277)),ISNUMBER(FIND("nematode",C1277)))</f>
        <v>0</v>
      </c>
      <c r="AJ1277" t="b">
        <f>NOT(OR(AA1277,AB1277,AC1277,AD1277,AE1277,AF1277,AG1277,AH1277,AI1277))</f>
        <v>0</v>
      </c>
      <c r="AL1277" t="b">
        <f>OR(AA1277,AB1277,AD1277,AE1277,AF1277,AG1277,AH1277,AI1277)</f>
        <v>0</v>
      </c>
      <c r="AM1277" t="b">
        <f>IF(Table1[[#This Row],[In vivo?]],IF(Table1[[#This Row],[Cell]],FALSE,TRUE),FALSE)</f>
        <v>0</v>
      </c>
      <c r="AN1277" t="b">
        <f>AND(AC1277,AL1277)</f>
        <v>0</v>
      </c>
      <c r="AO1277" t="b">
        <f>IF(Table1[[#This Row],[Cell]],IF(Table1[[#This Row],[In vivo?]],FALSE,TRUE),FALSE)</f>
        <v>1</v>
      </c>
      <c r="AP1277" t="b">
        <f>NOT(OR(Table1[[#This Row],[In vivo?]],Table1[[#This Row],[Only in Cell]]))</f>
        <v>0</v>
      </c>
      <c r="AQ1277" t="str">
        <f>IF(OR(Table1[[#This Row],[Rodents]],Table1[[#This Row],[Human]],Table1[[#This Row],[Pig]]),OR(ISNUMBER(FIND("pulmonary",C1277)),ISNUMBER(FIND("lung",C1277))),"NA")</f>
        <v>NA</v>
      </c>
      <c r="AR1277" t="str">
        <f>IF(OR(Table1[[#This Row],[Rodents]],Table1[[#This Row],[Human]],Table1[[#This Row],[Pig]]),OR(ISNUMBER(FIND("skin",C1277)),ISNUMBER(FIND("dermal",C1277))),"NA")</f>
        <v>NA</v>
      </c>
      <c r="AS1277" t="str">
        <f>IF(OR(Table1[[#This Row],[Rodents]],Table1[[#This Row],[Human]],Table1[[#This Row],[Pig]]),OR(ISNUMBER(FIND("liver",C1277)),ISNUMBER(FIND("hepat",C1277))),"NA")</f>
        <v>NA</v>
      </c>
      <c r="AT1277" t="str">
        <f>IF(OR(Table1[[#This Row],[Rodents]],Table1[[#This Row],[Human]],Table1[[#This Row],[Pig]]),OR(ISNUMBER(FIND("kidney",C1277)),ISNUMBER(FIND("neph",C1277))),"NA")</f>
        <v>NA</v>
      </c>
      <c r="AU1277" t="str">
        <f>IF(OR(Table1[[#This Row],[Rodents]],Table1[[#This Row],[Human]],Table1[[#This Row],[Pig]]),OR(ISNUMBER(FIND("brain",C1277)),ISNUMBER(FIND("neur",C1277)),ISNUMBER(FIND("nerv",C1277))),"NA")</f>
        <v>NA</v>
      </c>
      <c r="AV1277" t="str">
        <f>IF(OR(Table1[[#This Row],[Rodents]],Table1[[#This Row],[Human]],Table1[[#This Row],[Pig]]),OR(ISNUMBER(FIND("heart",C1277)),ISNUMBER(FIND("cardi",C1277))),"NA")</f>
        <v>NA</v>
      </c>
      <c r="AW1277" t="str">
        <f>IF(OR(Table1[[#This Row],[Rodents]],Table1[[#This Row],[Human]],Table1[[#This Row],[Pig]]),OR(ISNUMBER(FIND("gastro",C1277)),ISNUMBER(FIND("intesti",C1277)),ISNUMBER(FIND("stomach",C1277))),"NA")</f>
        <v>NA</v>
      </c>
      <c r="AX1277" t="str">
        <f>IF(OR(Table1[[#This Row],[Rodents]],Table1[[#This Row],[Human]],Table1[[#This Row],[Pig]]),NOT(OR(AQ1277,AR1277,AS1277,AT1277,AU1277,AV1277,AW1277)),"NA")</f>
        <v>NA</v>
      </c>
      <c r="AY1277" t="b">
        <f>OR(ISNUMBER(FIND("SWCNT",C1277)),ISNUMBER(FIND("SWNT",C1277)),ISNUMBER(FIND("single-wall",C1277)),ISNUMBER(FIND("single wall",C1277)),ISNUMBER(FIND("Single wall",C1277)),ISNUMBER(FIND("Single-wall",C1277)),ISNUMBER(FIND("SWCNT",B1277)),ISNUMBER(FIND("SWNT",B1277)),ISNUMBER(FIND("single-wall",B1277)),ISNUMBER(FIND("single wall",B1277)),ISNUMBER(FIND("Single-wall",B1277)),ISNUMBER(FIND("Single wall",B1277)))</f>
        <v>0</v>
      </c>
      <c r="AZ1277" t="b">
        <f>OR(ISNUMBER(FIND("MWCNT",C1277)),ISNUMBER(FIND("MWNT",C1277)),ISNUMBER(FIND("multi-wall",C1277)),ISNUMBER(FIND("multi wall",C1277)),ISNUMBER(FIND("multiwall",C1277)),ISNUMBER(FIND("Multi-wall",C1277)),ISNUMBER(FIND("Multi wall",C1277)),ISNUMBER(FIND("Multiwall",C1277)),ISNUMBER(FIND("MWCNT",B1277)),ISNUMBER(FIND("MWNT",B1277)),ISNUMBER(FIND("multi-wall",B1277)),ISNUMBER(FIND("multi wall",B1277)),ISNUMBER(FIND("multiwall",B1277)),ISNUMBER(FIND("Multi-wall",B1277)),ISNUMBER(FIND("Multi wall",B1277)),ISNUMBER(FIND("Multiwall",B1277)),ISNUMBER(FIND("Double-wall",B1277)),ISNUMBER(FIND("Double wall",B1277)),ISNUMBER(FIND("Doublewall",B1277)),ISNUMBER(FIND("double-wall",B1277)),ISNUMBER(FIND("double wall",B1277)),ISNUMBER(FIND("doublewall",B1277)))</f>
        <v>1</v>
      </c>
      <c r="BA1277" t="b">
        <f>AND(Table1[[#This Row],[SWCNT]],Table1[[#This Row],[MWCNT]])</f>
        <v>0</v>
      </c>
      <c r="BB1277" t="b">
        <f>IF(Table1[[#This Row],[SWCNT]]=TRUE,FALSE,IF(Table1[[#This Row],[MWCNT]]=TRUE,FALSE,TRUE))</f>
        <v>0</v>
      </c>
      <c r="BC1277" s="18"/>
    </row>
    <row r="1278" spans="1:55" ht="333">
      <c r="A1278" t="s">
        <v>679</v>
      </c>
      <c r="B1278" s="2" t="s">
        <v>681</v>
      </c>
      <c r="C1278" s="16" t="s">
        <v>683</v>
      </c>
      <c r="D1278" s="17" t="s">
        <v>685</v>
      </c>
      <c r="E1278" s="2">
        <v>2021</v>
      </c>
      <c r="F1278" t="b">
        <f>OR(ISNUMBER(FIND("cytotoxic",C1278)),ISNUMBER(FIND("Cytotoxic",C1278)),ISNUMBER(FIND("cellular toxicity",C1278)),ISNUMBER(FIND("cell death",C1278)),ISNUMBER(FIND("viable",C1278)),ISNUMBER(FIND("phytotoxic",C1278)),ISNUMBER(FIND("acute toxicity",C1278)),ISNUMBER(FIND("MTT",C1278)),ISNUMBER(FIND("survival",C1278)),ISNUMBER(FIND("prolifer",C1278)),ISNUMBER(FIND("apoptosis",C1278)),ISNUMBER(FIND("neurotoxic",C1278)),ISNUMBER(FIND("  lysis ",C1278)),ISNUMBER(FIND("necrosis",C1278)),ISNUMBER(FIND("cellular death",C1278))*3,ISNUMBER(FIND("LDH",C1278)),ISNUMBER(FIND("Acute toxicity",C1278)))</f>
        <v>0</v>
      </c>
      <c r="G1278" t="b">
        <f>OR(ISNUMBER(FIND("genotoxic",C1278)),ISNUMBER(FIND("genotoxicity",C1278)),ISNUMBER(FIND("DNA damage",C1278)),ISNUMBER(FIND("DNA",C1278)),ISNUMBER(FIND("RNA",C1278)),ISNUMBER(FIND("mesothelioma",C1278)),ISNUMBER(FIND("carcino",C1278)),ISNUMBER(FIND("mutagen",C1278)),ISNUMBER(FIND("genetic",C1278)))</f>
        <v>0</v>
      </c>
      <c r="H1278" t="b">
        <f>OR(ISNUMBER(FIND("inflammatory",C1278)),ISNUMBER(FIND("inflamm",C1278)))</f>
        <v>0</v>
      </c>
      <c r="I1278" t="b">
        <f>OR(ISNUMBER(FIND("immune",C1278)),ISNUMBER(FIND("immunological",C1278)),ISNUMBER(FIND("interleuk",C1278)),ISNUMBER(FIND("platelet activation",C1278)),ISNUMBER(FIND("monocyte",C1278)),ISNUMBER(FIND("leukocyte",C1278)),ISNUMBER(FIND("cytokine",C1278)),ISNUMBER(FIND("CD4",C1278)),ISNUMBER(FIND("CD8",C1278)),ISNUMBER(FIND("T-cell",C1278)))</f>
        <v>0</v>
      </c>
      <c r="J1278" t="b">
        <f>OR(ISNUMBER(FIND("reactive oxygen",C1278)),ISNUMBER(FIND("ROS",C1278)),ISNUMBER(FIND("free radical",C1278)),ISNUMBER(FIND("oxidative stress",C1278)),ISNUMBER(FIND("peroxid",C1278)),ISNUMBER(FIND("oxidative",C1278)),ISNUMBER(FIND("antioxid",C1278)))</f>
        <v>1</v>
      </c>
      <c r="K1278" t="b">
        <f>OR(ISNUMBER(FIND("autophag",C1278)))</f>
        <v>0</v>
      </c>
      <c r="L1278" t="b">
        <f>OR(ISNUMBER(FIND("morpholog",C1278)))</f>
        <v>0</v>
      </c>
      <c r="M1278" t="b">
        <f>OR(ISNUMBER(FIND("fibrosis",C1278)),ISNUMBER(FIND("Fibrosis",C1278)),ISNUMBER(FIND("fibrot",C1278)))</f>
        <v>0</v>
      </c>
      <c r="N1278" t="b">
        <f>OR(ISNUMBER(FIND("offspring",C1278)),ISNUMBER(FIND("Parental",C1278)),ISNUMBER(FIND("parental",C1278)),ISNUMBER(FIND("germline",C1278)),ISNUMBER(FIND("reproduc",C1278)),ISNUMBER(FIND("embryo",C1278)))</f>
        <v>0</v>
      </c>
      <c r="O1278" t="b">
        <f>OR(ISNUMBER(FIND("metabol",C1278)),ISNUMBER(FIND("Metabol",C1278)),ISNUMBER(FIND("digest",C1278)),ISNUMBER(FIND("mitochon",C1278)))</f>
        <v>0</v>
      </c>
      <c r="P1278" t="b">
        <f>OR(ISNUMBER(FIND("ecotox",C1278)),ISNUMBER(FIND("Ecotox",B1278)),ISNUMBER(FIND("ecotox",B1278)),ISNUMBER(FIND("Ecotox",C1278)))</f>
        <v>0</v>
      </c>
      <c r="Q1278" t="b">
        <f>OR(ISNUMBER(FIND("Bioaccum",C1278)),ISNUMBER(FIND("bioaccum",C1278)),ISNUMBER(FIND("accum",C1278)))</f>
        <v>0</v>
      </c>
      <c r="R1278" t="b">
        <f>OR(ISNUMBER(FIND("Occupation",C1278)),ISNUMBER(FIND("occupation",C1278)),ISNUMBER(FIND("worker",C1278)),ISNUMBER(FIND("workforce",C1278)))</f>
        <v>0</v>
      </c>
      <c r="S1278" t="b">
        <f>NOT(OR(F1278,G1278,H1278,I1278,J1278,K1278,L1278,M1278,N1278,O1278,P1278,Q1278,R1278))</f>
        <v>0</v>
      </c>
      <c r="U1278" t="b">
        <f>OR(Table1[[#This Row],[Inflammation]],Table1[[#This Row],[Immune]])</f>
        <v>0</v>
      </c>
      <c r="V1278" t="str">
        <f>IF(OR(Table1[[#This Row],[Rodents]],Table1[[#This Row],[Human]],Table1[[#This Row],[Pig]]),OR(ISNUMBER(FIND("intratrach",C1278)),ISNUMBER(FIND("nasal ",C1278)),ISNUMBER(FIND("instill",C1278))),"NA")</f>
        <v>NA</v>
      </c>
      <c r="W1278" t="str">
        <f>IF(OR(Table1[[#This Row],[Rodents]],Table1[[#This Row],[Human]],Table1[[#This Row],[Pig]]),OR(ISNUMBER(FIND("dermal",C1278)),ISNUMBER(FIND("skin ",C1278))),"NA")</f>
        <v>NA</v>
      </c>
      <c r="X1278" t="str">
        <f>IF(OR(Table1[[#This Row],[Rodents]],Table1[[#This Row],[Human]],Table1[[#This Row],[Pig]]),OR(ISNUMBER(FIND("injected",C1278)),ISNUMBER(FIND("periton",C1278)),ISNUMBER(FIND("intrascrot",C1278))),"NA")</f>
        <v>NA</v>
      </c>
      <c r="Y1278" t="str">
        <f>IF(OR(Table1[[#This Row],[Rodents]],Table1[[#This Row],[Human]],Table1[[#This Row],[Pig]]),NOT(OR(Table1[[#This Row],[Inhaled/Intratracheal/intranasal]],Table1[[#This Row],[Dermal]],Table1[[#This Row],[Injected]])),"NA")</f>
        <v>NA</v>
      </c>
      <c r="AA1278" t="b">
        <f>OR(ISNUMBER(FIND("fish ",C1278)),ISNUMBER(FIND("Fish ",C1278)),ISNUMBER(FIND("aquatic",C1278)),ISNUMBER(FIND("daphnids",C1278)),ISNUMBER(FIND("Carcinus maenas",C1278)),ISNUMBER(FIND("Daphnia",C1278)),ISNUMBER(FIND("Ruditapes philippinarum",C1278)),ISNUMBER(FIND("daphnia",C1278)),ISNUMBER(FIND("marine",C1278)),ISNUMBER(FIND("mussel",C1278)),ISNUMBER(FIND("algae",C1278)),ISNUMBER(FIND("Donax faba",C1278)),ISNUMBER(FIND("estuarine",C1278)),ISNUMBER(FIND("snail",C1278)),ISNUMBER(FIND("Prorocentrum donghaiense",C1278)) )</f>
        <v>0</v>
      </c>
      <c r="AB1278" t="b">
        <f>OR(ISNUMBER(FIND(" rat ",C1278)),ISNUMBER(FIND(" rats ",C1278)),ISNUMBER(FIND(" Rats ",C1278)),ISNUMBER(FIND(" Rat ",C1278)),ISNUMBER(FIND(" rat.",C1278)),ISNUMBER(FIND(" rats.",C1278)),ISNUMBER(FIND("mouse",C1278)),ISNUMBER(FIND("mice",C1278)), ISNUMBER(FIND(" Mice",C1278)))</f>
        <v>0</v>
      </c>
      <c r="AC1278" t="b">
        <f>OR(ISNUMBER(FIND(" cell ",C1278)),ISNUMBER(FIND("fibroblast",C1278)),ISNUMBER(FIND("macrophage",C1278)),ISNUMBER(FIND("epithelial",C1278)),ISNUMBER(FIND("endothelial",C1278)),ISNUMBER(FIND("neuron",C1278)),ISNUMBER(FIND(" cells ",C1278)),ISNUMBER(FIND("RBC",C1278)),ISNUMBER(FIND("mitochond",C1278)),ISNUMBER(FIND("adipocyte",C1278)),ISNUMBER(FIND("osteo",C1278)),ISNUMBER(FIND("keratin",C1278)),ISNUMBER(FIND(" cell's ",C1278)),ISNUMBER(FIND("eukary",C1278)),ISNUMBER(FIND("sperm",C1278)))</f>
        <v>1</v>
      </c>
      <c r="AD1278" t="b">
        <f>OR(ISNUMBER(FIND("human",B1278)),ISNUMBER(FIND("workers",B1278)),ISNUMBER(FIND("workforces",B1278)),ISNUMBER(FIND("occupational",B1278)),ISNUMBER(FIND("Case report",B1278)),ISNUMBER(FIND("Workplaces",B1278)),ISNUMBER(FIND("worker",B1278)))</f>
        <v>0</v>
      </c>
      <c r="AE1278" t="b">
        <f>OR(ISNUMBER(FIND(" plant ",C1278)),ISNUMBER(FIND("Plant ",C1278)),ISNUMBER(FIND("tomato",C1278)),ISNUMBER(FIND("plants",C1278)),ISNUMBER(FIND("Plants",C1278)),ISNUMBER(FIND("algae",C1278)),ISNUMBER(FIND("lettuce",C1278)),ISNUMBER(FIND("green gram sprouts ",C1278)),ISNUMBER(FIND("Cucurbita pepo",C1278)),ISNUMBER(FIND("bean ",C1278)),ISNUMBER(FIND("chloroplast",C1278)),ISNUMBER(FIND("chlorophyll",C1278)),ISNUMBER(FIND("seedling",C1278)),ISNUMBER(FIND("canola",C1278)),ISNUMBER(FIND("shoot",C1278)),ISNUMBER(FIND("photosynthes",C1278)),ISNUMBER(FIND(" leaves ",C1278)),,ISNUMBER(FIND("agriculture",C1278)),ISNUMBER(FIND(" crops ",C1278)))</f>
        <v>0</v>
      </c>
      <c r="AF1278" t="b">
        <f>OR(ISNUMBER(FIND("bacteria",C1278)),ISNUMBER(FIND("Bacteria",C1278)),ISNUMBER(FIND("Bacterium",C1278)),ISNUMBER(FIND("bacterium",C1278)),ISNUMBER(FIND(" coli ",C1278)))</f>
        <v>0</v>
      </c>
      <c r="AG1278" t="b">
        <f>OR(ISNUMBER(FIND("fungi",C1278)),ISNUMBER(FIND("Fungi",C1278)),ISNUMBER(FIND("fungus",C1278)),ISNUMBER(FIND("Fungus",C1278)),ISNUMBER(FIND("mushroom",C1278)),ISNUMBER(FIND("Mushroom",C1278)),ISNUMBER(FIND(" mold ",C1278)))</f>
        <v>0</v>
      </c>
      <c r="AH1278" t="b">
        <f>OR(ISNUMBER(FIND("Pig ",C1278)),ISNUMBER(FIND("pig ",C1278)),ISNUMBER(FIND("Pigs ",C1278)),ISNUMBER(FIND("pigs ",C1278)))</f>
        <v>0</v>
      </c>
      <c r="AI1278" t="b">
        <f>OR(ISNUMBER(FIND(" C. elegans",C1278)),ISNUMBER(FIND("Caenorhabditis elegans",C1278)),ISNUMBER(FIND("earthworms",C1278)),ISNUMBER(FIND(" Ficopomatus enigmaticus",C1278)),ISNUMBER(FIND("larva",C1278)),ISNUMBER(FIND("Lumbriculus variegatus",C1278)),ISNUMBER(FIND("nematode",C1278)))</f>
        <v>0</v>
      </c>
      <c r="AJ1278" t="b">
        <f>NOT(OR(AA1278,AB1278,AC1278,AD1278,AE1278,AF1278,AG1278,AH1278,AI1278))</f>
        <v>0</v>
      </c>
      <c r="AL1278" t="b">
        <f>OR(AA1278,AB1278,AD1278,AE1278,AF1278,AG1278,AH1278,AI1278)</f>
        <v>0</v>
      </c>
      <c r="AM1278" t="b">
        <f>IF(Table1[[#This Row],[In vivo?]],IF(Table1[[#This Row],[Cell]],FALSE,TRUE),FALSE)</f>
        <v>0</v>
      </c>
      <c r="AN1278" t="b">
        <f>AND(AC1278,AL1278)</f>
        <v>0</v>
      </c>
      <c r="AO1278" t="b">
        <f>IF(Table1[[#This Row],[Cell]],IF(Table1[[#This Row],[In vivo?]],FALSE,TRUE),FALSE)</f>
        <v>1</v>
      </c>
      <c r="AP1278" t="b">
        <f>NOT(OR(Table1[[#This Row],[In vivo?]],Table1[[#This Row],[Only in Cell]]))</f>
        <v>0</v>
      </c>
      <c r="AQ1278" t="str">
        <f>IF(OR(Table1[[#This Row],[Rodents]],Table1[[#This Row],[Human]],Table1[[#This Row],[Pig]]),OR(ISNUMBER(FIND("pulmonary",C1278)),ISNUMBER(FIND("lung",C1278))),"NA")</f>
        <v>NA</v>
      </c>
      <c r="AR1278" t="str">
        <f>IF(OR(Table1[[#This Row],[Rodents]],Table1[[#This Row],[Human]],Table1[[#This Row],[Pig]]),OR(ISNUMBER(FIND("skin",C1278)),ISNUMBER(FIND("dermal",C1278))),"NA")</f>
        <v>NA</v>
      </c>
      <c r="AS1278" t="str">
        <f>IF(OR(Table1[[#This Row],[Rodents]],Table1[[#This Row],[Human]],Table1[[#This Row],[Pig]]),OR(ISNUMBER(FIND("liver",C1278)),ISNUMBER(FIND("hepat",C1278))),"NA")</f>
        <v>NA</v>
      </c>
      <c r="AT1278" t="str">
        <f>IF(OR(Table1[[#This Row],[Rodents]],Table1[[#This Row],[Human]],Table1[[#This Row],[Pig]]),OR(ISNUMBER(FIND("kidney",C1278)),ISNUMBER(FIND("neph",C1278))),"NA")</f>
        <v>NA</v>
      </c>
      <c r="AU1278" t="str">
        <f>IF(OR(Table1[[#This Row],[Rodents]],Table1[[#This Row],[Human]],Table1[[#This Row],[Pig]]),OR(ISNUMBER(FIND("brain",C1278)),ISNUMBER(FIND("neur",C1278)),ISNUMBER(FIND("nerv",C1278))),"NA")</f>
        <v>NA</v>
      </c>
      <c r="AV1278" t="str">
        <f>IF(OR(Table1[[#This Row],[Rodents]],Table1[[#This Row],[Human]],Table1[[#This Row],[Pig]]),OR(ISNUMBER(FIND("heart",C1278)),ISNUMBER(FIND("cardi",C1278))),"NA")</f>
        <v>NA</v>
      </c>
      <c r="AW1278" t="str">
        <f>IF(OR(Table1[[#This Row],[Rodents]],Table1[[#This Row],[Human]],Table1[[#This Row],[Pig]]),OR(ISNUMBER(FIND("gastro",C1278)),ISNUMBER(FIND("intesti",C1278)),ISNUMBER(FIND("stomach",C1278))),"NA")</f>
        <v>NA</v>
      </c>
      <c r="AX1278" t="str">
        <f>IF(OR(Table1[[#This Row],[Rodents]],Table1[[#This Row],[Human]],Table1[[#This Row],[Pig]]),NOT(OR(AQ1278,AR1278,AS1278,AT1278,AU1278,AV1278,AW1278)),"NA")</f>
        <v>NA</v>
      </c>
      <c r="AY1278" t="b">
        <f>OR(ISNUMBER(FIND("SWCNT",C1278)),ISNUMBER(FIND("SWNT",C1278)),ISNUMBER(FIND("single-wall",C1278)),ISNUMBER(FIND("single wall",C1278)),ISNUMBER(FIND("Single wall",C1278)),ISNUMBER(FIND("Single-wall",C1278)),ISNUMBER(FIND("SWCNT",B1278)),ISNUMBER(FIND("SWNT",B1278)),ISNUMBER(FIND("single-wall",B1278)),ISNUMBER(FIND("single wall",B1278)),ISNUMBER(FIND("Single-wall",B1278)),ISNUMBER(FIND("Single wall",B1278)))</f>
        <v>0</v>
      </c>
      <c r="AZ1278" t="b">
        <f>OR(ISNUMBER(FIND("MWCNT",C1278)),ISNUMBER(FIND("MWNT",C1278)),ISNUMBER(FIND("multi-wall",C1278)),ISNUMBER(FIND("multi wall",C1278)),ISNUMBER(FIND("multiwall",C1278)),ISNUMBER(FIND("Multi-wall",C1278)),ISNUMBER(FIND("Multi wall",C1278)),ISNUMBER(FIND("Multiwall",C1278)),ISNUMBER(FIND("MWCNT",B1278)),ISNUMBER(FIND("MWNT",B1278)),ISNUMBER(FIND("multi-wall",B1278)),ISNUMBER(FIND("multi wall",B1278)),ISNUMBER(FIND("multiwall",B1278)),ISNUMBER(FIND("Multi-wall",B1278)),ISNUMBER(FIND("Multi wall",B1278)),ISNUMBER(FIND("Multiwall",B1278)),ISNUMBER(FIND("Double-wall",B1278)),ISNUMBER(FIND("Double wall",B1278)),ISNUMBER(FIND("Doublewall",B1278)),ISNUMBER(FIND("double-wall",B1278)),ISNUMBER(FIND("double wall",B1278)),ISNUMBER(FIND("doublewall",B1278)))</f>
        <v>1</v>
      </c>
      <c r="BA1278" t="b">
        <f>AND(Table1[[#This Row],[SWCNT]],Table1[[#This Row],[MWCNT]])</f>
        <v>0</v>
      </c>
      <c r="BB1278" t="b">
        <f>IF(Table1[[#This Row],[SWCNT]]=TRUE,FALSE,IF(Table1[[#This Row],[MWCNT]]=TRUE,FALSE,TRUE))</f>
        <v>0</v>
      </c>
      <c r="BC1278" s="18"/>
    </row>
    <row r="1279" spans="1:55" ht="222">
      <c r="A1279" t="s">
        <v>680</v>
      </c>
      <c r="B1279" s="2" t="s">
        <v>682</v>
      </c>
      <c r="C1279" s="16" t="s">
        <v>684</v>
      </c>
      <c r="D1279" s="17" t="s">
        <v>75</v>
      </c>
      <c r="E1279" s="2">
        <v>2021</v>
      </c>
      <c r="F1279" t="b">
        <f>OR(ISNUMBER(FIND("cytotoxic",C1279)),ISNUMBER(FIND("Cytotoxic",C1279)),ISNUMBER(FIND("cellular toxicity",C1279)),ISNUMBER(FIND("cell death",C1279)),ISNUMBER(FIND("viable",C1279)),ISNUMBER(FIND("phytotoxic",C1279)),ISNUMBER(FIND("acute toxicity",C1279)),ISNUMBER(FIND("MTT",C1279)),ISNUMBER(FIND("survival",C1279)),ISNUMBER(FIND("prolifer",C1279)),ISNUMBER(FIND("apoptosis",C1279)),ISNUMBER(FIND("neurotoxic",C1279)),ISNUMBER(FIND("  lysis ",C1279)),ISNUMBER(FIND("necrosis",C1279)),ISNUMBER(FIND("cellular death",C1279))*3,ISNUMBER(FIND("LDH",C1279)),ISNUMBER(FIND("Acute toxicity",C1279)))</f>
        <v>0</v>
      </c>
      <c r="G1279" t="b">
        <f>OR(ISNUMBER(FIND("genotoxic",C1279)),ISNUMBER(FIND("genotoxicity",C1279)),ISNUMBER(FIND("DNA damage",C1279)),ISNUMBER(FIND("DNA",C1279)),ISNUMBER(FIND("RNA",C1279)),ISNUMBER(FIND("mesothelioma",C1279)),ISNUMBER(FIND("carcino",C1279)),ISNUMBER(FIND("mutagen",C1279)),ISNUMBER(FIND("genetic",C1279)))</f>
        <v>0</v>
      </c>
      <c r="H1279" t="b">
        <f>OR(ISNUMBER(FIND("inflammatory",C1279)),ISNUMBER(FIND("inflamm",C1279)))</f>
        <v>0</v>
      </c>
      <c r="I1279" t="b">
        <f>OR(ISNUMBER(FIND("immune",C1279)),ISNUMBER(FIND("immunological",C1279)),ISNUMBER(FIND("interleuk",C1279)),ISNUMBER(FIND("platelet activation",C1279)),ISNUMBER(FIND("monocyte",C1279)),ISNUMBER(FIND("leukocyte",C1279)),ISNUMBER(FIND("cytokine",C1279)),ISNUMBER(FIND("CD4",C1279)),ISNUMBER(FIND("CD8",C1279)),ISNUMBER(FIND("T-cell",C1279)))</f>
        <v>0</v>
      </c>
      <c r="J1279" t="b">
        <f>OR(ISNUMBER(FIND("reactive oxygen",C1279)),ISNUMBER(FIND("ROS",C1279)),ISNUMBER(FIND("free radical",C1279)),ISNUMBER(FIND("oxidative stress",C1279)),ISNUMBER(FIND("peroxid",C1279)),ISNUMBER(FIND("oxidative",C1279)),ISNUMBER(FIND("antioxid",C1279)))</f>
        <v>1</v>
      </c>
      <c r="K1279" t="b">
        <f>OR(ISNUMBER(FIND("autophag",C1279)))</f>
        <v>0</v>
      </c>
      <c r="L1279" t="b">
        <f>OR(ISNUMBER(FIND("morpholog",C1279)))</f>
        <v>0</v>
      </c>
      <c r="M1279" t="b">
        <f>OR(ISNUMBER(FIND("fibrosis",C1279)),ISNUMBER(FIND("Fibrosis",C1279)),ISNUMBER(FIND("fibrot",C1279)))</f>
        <v>0</v>
      </c>
      <c r="N1279" t="b">
        <f>OR(ISNUMBER(FIND("offspring",C1279)),ISNUMBER(FIND("Parental",C1279)),ISNUMBER(FIND("parental",C1279)),ISNUMBER(FIND("germline",C1279)),ISNUMBER(FIND("reproduc",C1279)),ISNUMBER(FIND("embryo",C1279)))</f>
        <v>0</v>
      </c>
      <c r="O1279" t="b">
        <f>OR(ISNUMBER(FIND("metabol",C1279)),ISNUMBER(FIND("Metabol",C1279)),ISNUMBER(FIND("digest",C1279)),ISNUMBER(FIND("mitochon",C1279)))</f>
        <v>1</v>
      </c>
      <c r="P1279" t="b">
        <f>OR(ISNUMBER(FIND("ecotox",C1279)),ISNUMBER(FIND("Ecotox",B1279)),ISNUMBER(FIND("ecotox",B1279)),ISNUMBER(FIND("Ecotox",C1279)))</f>
        <v>0</v>
      </c>
      <c r="Q1279" t="b">
        <f>OR(ISNUMBER(FIND("Bioaccum",C1279)),ISNUMBER(FIND("bioaccum",C1279)),ISNUMBER(FIND("accum",C1279)))</f>
        <v>0</v>
      </c>
      <c r="R1279" t="b">
        <f>OR(ISNUMBER(FIND("Occupation",C1279)),ISNUMBER(FIND("occupation",C1279)),ISNUMBER(FIND("worker",C1279)),ISNUMBER(FIND("workforce",C1279)))</f>
        <v>0</v>
      </c>
      <c r="S1279" t="b">
        <f>NOT(OR(F1279,G1279,H1279,I1279,J1279,K1279,L1279,M1279,N1279,O1279,P1279,Q1279,R1279))</f>
        <v>0</v>
      </c>
      <c r="U1279" t="b">
        <f>OR(Table1[[#This Row],[Inflammation]],Table1[[#This Row],[Immune]])</f>
        <v>0</v>
      </c>
      <c r="V1279" t="b">
        <f>IF(OR(Table1[[#This Row],[Rodents]],Table1[[#This Row],[Human]],Table1[[#This Row],[Pig]]),OR(ISNUMBER(FIND("intratrach",C1279)),ISNUMBER(FIND("nasal ",C1279)),ISNUMBER(FIND("instill",C1279))),"NA")</f>
        <v>0</v>
      </c>
      <c r="W1279" t="b">
        <f>IF(OR(Table1[[#This Row],[Rodents]],Table1[[#This Row],[Human]],Table1[[#This Row],[Pig]]),OR(ISNUMBER(FIND("dermal",C1279)),ISNUMBER(FIND("skin ",C1279))),"NA")</f>
        <v>0</v>
      </c>
      <c r="X1279" t="b">
        <f>IF(OR(Table1[[#This Row],[Rodents]],Table1[[#This Row],[Human]],Table1[[#This Row],[Pig]]),OR(ISNUMBER(FIND("injected",C1279)),ISNUMBER(FIND("periton",C1279)),ISNUMBER(FIND("intrascrot",C1279))),"NA")</f>
        <v>0</v>
      </c>
      <c r="Y1279" t="b">
        <f>IF(OR(Table1[[#This Row],[Rodents]],Table1[[#This Row],[Human]],Table1[[#This Row],[Pig]]),NOT(OR(Table1[[#This Row],[Inhaled/Intratracheal/intranasal]],Table1[[#This Row],[Dermal]],Table1[[#This Row],[Injected]])),"NA")</f>
        <v>1</v>
      </c>
      <c r="AA1279" t="b">
        <f>OR(ISNUMBER(FIND("fish ",C1279)),ISNUMBER(FIND("Fish ",C1279)),ISNUMBER(FIND("aquatic",C1279)),ISNUMBER(FIND("daphnids",C1279)),ISNUMBER(FIND("Carcinus maenas",C1279)),ISNUMBER(FIND("Daphnia",C1279)),ISNUMBER(FIND("Ruditapes philippinarum",C1279)),ISNUMBER(FIND("daphnia",C1279)),ISNUMBER(FIND("marine",C1279)),ISNUMBER(FIND("mussel",C1279)),ISNUMBER(FIND("algae",C1279)),ISNUMBER(FIND("Donax faba",C1279)),ISNUMBER(FIND("estuarine",C1279)),ISNUMBER(FIND("snail",C1279)),ISNUMBER(FIND("Prorocentrum donghaiense",C1279)) )</f>
        <v>0</v>
      </c>
      <c r="AB1279" t="b">
        <f>OR(ISNUMBER(FIND(" rat ",C1279)),ISNUMBER(FIND(" rats ",C1279)),ISNUMBER(FIND(" Rats ",C1279)),ISNUMBER(FIND(" Rat ",C1279)),ISNUMBER(FIND(" rat.",C1279)),ISNUMBER(FIND(" rats.",C1279)),ISNUMBER(FIND("mouse",C1279)),ISNUMBER(FIND("mice",C1279)), ISNUMBER(FIND(" Mice",C1279)))</f>
        <v>1</v>
      </c>
      <c r="AC1279" t="b">
        <f>OR(ISNUMBER(FIND(" cell ",C1279)),ISNUMBER(FIND("fibroblast",C1279)),ISNUMBER(FIND("macrophage",C1279)),ISNUMBER(FIND("epithelial",C1279)),ISNUMBER(FIND("endothelial",C1279)),ISNUMBER(FIND("neuron",C1279)),ISNUMBER(FIND(" cells ",C1279)),ISNUMBER(FIND("RBC",C1279)),ISNUMBER(FIND("mitochond",C1279)),ISNUMBER(FIND("adipocyte",C1279)),ISNUMBER(FIND("osteo",C1279)),ISNUMBER(FIND("keratin",C1279)),ISNUMBER(FIND(" cell's ",C1279)),ISNUMBER(FIND("eukary",C1279)),ISNUMBER(FIND("sperm",C1279)))</f>
        <v>1</v>
      </c>
      <c r="AD1279" t="b">
        <f>OR(ISNUMBER(FIND("human",B1279)),ISNUMBER(FIND("workers",B1279)),ISNUMBER(FIND("workforces",B1279)),ISNUMBER(FIND("occupational",B1279)),ISNUMBER(FIND("Case report",B1279)),ISNUMBER(FIND("Workplaces",B1279)),ISNUMBER(FIND("worker",B1279)))</f>
        <v>0</v>
      </c>
      <c r="AE1279" t="b">
        <f>OR(ISNUMBER(FIND(" plant ",C1279)),ISNUMBER(FIND("Plant ",C1279)),ISNUMBER(FIND("tomato",C1279)),ISNUMBER(FIND("plants",C1279)),ISNUMBER(FIND("Plants",C1279)),ISNUMBER(FIND("algae",C1279)),ISNUMBER(FIND("lettuce",C1279)),ISNUMBER(FIND("green gram sprouts ",C1279)),ISNUMBER(FIND("Cucurbita pepo",C1279)),ISNUMBER(FIND("bean ",C1279)),ISNUMBER(FIND("chloroplast",C1279)),ISNUMBER(FIND("chlorophyll",C1279)),ISNUMBER(FIND("seedling",C1279)),ISNUMBER(FIND("canola",C1279)),ISNUMBER(FIND("shoot",C1279)),ISNUMBER(FIND("photosynthes",C1279)),ISNUMBER(FIND(" leaves ",C1279)),,ISNUMBER(FIND("agriculture",C1279)),ISNUMBER(FIND(" crops ",C1279)))</f>
        <v>0</v>
      </c>
      <c r="AF1279" t="b">
        <f>OR(ISNUMBER(FIND("bacteria",C1279)),ISNUMBER(FIND("Bacteria",C1279)),ISNUMBER(FIND("Bacterium",C1279)),ISNUMBER(FIND("bacterium",C1279)),ISNUMBER(FIND(" coli ",C1279)))</f>
        <v>0</v>
      </c>
      <c r="AG1279" t="b">
        <f>OR(ISNUMBER(FIND("fungi",C1279)),ISNUMBER(FIND("Fungi",C1279)),ISNUMBER(FIND("fungus",C1279)),ISNUMBER(FIND("Fungus",C1279)),ISNUMBER(FIND("mushroom",C1279)),ISNUMBER(FIND("Mushroom",C1279)),ISNUMBER(FIND(" mold ",C1279)))</f>
        <v>0</v>
      </c>
      <c r="AH1279" t="b">
        <f>OR(ISNUMBER(FIND("Pig ",C1279)),ISNUMBER(FIND("pig ",C1279)),ISNUMBER(FIND("Pigs ",C1279)),ISNUMBER(FIND("pigs ",C1279)))</f>
        <v>0</v>
      </c>
      <c r="AI1279" t="b">
        <f>OR(ISNUMBER(FIND(" C. elegans",C1279)),ISNUMBER(FIND("Caenorhabditis elegans",C1279)),ISNUMBER(FIND("earthworms",C1279)),ISNUMBER(FIND(" Ficopomatus enigmaticus",C1279)),ISNUMBER(FIND("larva",C1279)),ISNUMBER(FIND("Lumbriculus variegatus",C1279)),ISNUMBER(FIND("nematode",C1279)))</f>
        <v>0</v>
      </c>
      <c r="AJ1279" t="b">
        <f>NOT(OR(AA1279,AB1279,AC1279,AD1279,AE1279,AF1279,AG1279,AH1279,AI1279))</f>
        <v>0</v>
      </c>
      <c r="AL1279" t="b">
        <f>OR(AA1279,AB1279,AD1279,AE1279,AF1279,AG1279,AH1279,AI1279)</f>
        <v>1</v>
      </c>
      <c r="AM1279" t="b">
        <f>IF(Table1[[#This Row],[In vivo?]],IF(Table1[[#This Row],[Cell]],FALSE,TRUE),FALSE)</f>
        <v>0</v>
      </c>
      <c r="AN1279" t="b">
        <f>AND(AC1279,AL1279)</f>
        <v>1</v>
      </c>
      <c r="AO1279" t="b">
        <f>IF(Table1[[#This Row],[Cell]],IF(Table1[[#This Row],[In vivo?]],FALSE,TRUE),FALSE)</f>
        <v>0</v>
      </c>
      <c r="AP1279" t="b">
        <f>NOT(OR(Table1[[#This Row],[In vivo?]],Table1[[#This Row],[Only in Cell]]))</f>
        <v>0</v>
      </c>
      <c r="AQ1279" t="b">
        <f>IF(OR(Table1[[#This Row],[Rodents]],Table1[[#This Row],[Human]],Table1[[#This Row],[Pig]]),OR(ISNUMBER(FIND("pulmonary",C1279)),ISNUMBER(FIND("lung",C1279))),"NA")</f>
        <v>0</v>
      </c>
      <c r="AR1279" t="b">
        <f>IF(OR(Table1[[#This Row],[Rodents]],Table1[[#This Row],[Human]],Table1[[#This Row],[Pig]]),OR(ISNUMBER(FIND("skin",C1279)),ISNUMBER(FIND("dermal",C1279))),"NA")</f>
        <v>0</v>
      </c>
      <c r="AS1279" t="b">
        <f>IF(OR(Table1[[#This Row],[Rodents]],Table1[[#This Row],[Human]],Table1[[#This Row],[Pig]]),OR(ISNUMBER(FIND("liver",C1279)),ISNUMBER(FIND("hepat",C1279))),"NA")</f>
        <v>0</v>
      </c>
      <c r="AT1279" t="b">
        <f>IF(OR(Table1[[#This Row],[Rodents]],Table1[[#This Row],[Human]],Table1[[#This Row],[Pig]]),OR(ISNUMBER(FIND("kidney",C1279)),ISNUMBER(FIND("neph",C1279))),"NA")</f>
        <v>1</v>
      </c>
      <c r="AU1279" t="b">
        <f>IF(OR(Table1[[#This Row],[Rodents]],Table1[[#This Row],[Human]],Table1[[#This Row],[Pig]]),OR(ISNUMBER(FIND("brain",C1279)),ISNUMBER(FIND("neur",C1279)),ISNUMBER(FIND("nerv",C1279))),"NA")</f>
        <v>0</v>
      </c>
      <c r="AV1279" t="b">
        <f>IF(OR(Table1[[#This Row],[Rodents]],Table1[[#This Row],[Human]],Table1[[#This Row],[Pig]]),OR(ISNUMBER(FIND("heart",C1279)),ISNUMBER(FIND("cardi",C1279))),"NA")</f>
        <v>0</v>
      </c>
      <c r="AW1279" t="b">
        <f>IF(OR(Table1[[#This Row],[Rodents]],Table1[[#This Row],[Human]],Table1[[#This Row],[Pig]]),OR(ISNUMBER(FIND("gastro",C1279)),ISNUMBER(FIND("intesti",C1279)),ISNUMBER(FIND("stomach",C1279))),"NA")</f>
        <v>0</v>
      </c>
      <c r="AX1279" t="b">
        <f>IF(OR(Table1[[#This Row],[Rodents]],Table1[[#This Row],[Human]],Table1[[#This Row],[Pig]]),NOT(OR(AQ1279,AR1279,AS1279,AT1279,AU1279,AV1279,AW1279)),"NA")</f>
        <v>0</v>
      </c>
      <c r="AY1279" t="b">
        <f>OR(ISNUMBER(FIND("SWCNT",C1279)),ISNUMBER(FIND("SWNT",C1279)),ISNUMBER(FIND("single-wall",C1279)),ISNUMBER(FIND("single wall",C1279)),ISNUMBER(FIND("Single wall",C1279)),ISNUMBER(FIND("Single-wall",C1279)),ISNUMBER(FIND("SWCNT",B1279)),ISNUMBER(FIND("SWNT",B1279)),ISNUMBER(FIND("single-wall",B1279)),ISNUMBER(FIND("single wall",B1279)),ISNUMBER(FIND("Single-wall",B1279)),ISNUMBER(FIND("Single wall",B1279)))</f>
        <v>0</v>
      </c>
      <c r="AZ1279" t="b">
        <f>OR(ISNUMBER(FIND("MWCNT",C1279)),ISNUMBER(FIND("MWNT",C1279)),ISNUMBER(FIND("multi-wall",C1279)),ISNUMBER(FIND("multi wall",C1279)),ISNUMBER(FIND("multiwall",C1279)),ISNUMBER(FIND("Multi-wall",C1279)),ISNUMBER(FIND("Multi wall",C1279)),ISNUMBER(FIND("Multiwall",C1279)),ISNUMBER(FIND("MWCNT",B1279)),ISNUMBER(FIND("MWNT",B1279)),ISNUMBER(FIND("multi-wall",B1279)),ISNUMBER(FIND("multi wall",B1279)),ISNUMBER(FIND("multiwall",B1279)),ISNUMBER(FIND("Multi-wall",B1279)),ISNUMBER(FIND("Multi wall",B1279)),ISNUMBER(FIND("Multiwall",B1279)),ISNUMBER(FIND("Double-wall",B1279)),ISNUMBER(FIND("Double wall",B1279)),ISNUMBER(FIND("Doublewall",B1279)),ISNUMBER(FIND("double-wall",B1279)),ISNUMBER(FIND("double wall",B1279)),ISNUMBER(FIND("doublewall",B1279)))</f>
        <v>1</v>
      </c>
      <c r="BA1279" t="b">
        <f>AND(Table1[[#This Row],[SWCNT]],Table1[[#This Row],[MWCNT]])</f>
        <v>0</v>
      </c>
      <c r="BB1279" t="b">
        <f>IF(Table1[[#This Row],[SWCNT]]=TRUE,FALSE,IF(Table1[[#This Row],[MWCNT]]=TRUE,FALSE,TRUE))</f>
        <v>0</v>
      </c>
      <c r="BC1279" s="18"/>
    </row>
    <row r="1280" spans="1:55" ht="240.5">
      <c r="A1280" t="s">
        <v>693</v>
      </c>
      <c r="B1280" s="2" t="s">
        <v>694</v>
      </c>
      <c r="C1280" s="16" t="s">
        <v>695</v>
      </c>
      <c r="D1280" s="17" t="s">
        <v>282</v>
      </c>
      <c r="E1280" s="2">
        <v>2021</v>
      </c>
      <c r="F1280" t="b">
        <f>OR(ISNUMBER(FIND("cytotoxic",C1280)),ISNUMBER(FIND("Cytotoxic",C1280)),ISNUMBER(FIND("cellular toxicity",C1280)),ISNUMBER(FIND("cell death",C1280)),ISNUMBER(FIND("viable",C1280)),ISNUMBER(FIND("phytotoxic",C1280)),ISNUMBER(FIND("acute toxicity",C1280)),ISNUMBER(FIND("MTT",C1280)),ISNUMBER(FIND("survival",C1280)),ISNUMBER(FIND("prolifer",C1280)),ISNUMBER(FIND("apoptosis",C1280)),ISNUMBER(FIND("neurotoxic",C1280)),ISNUMBER(FIND("  lysis ",C1280)),ISNUMBER(FIND("necrosis",C1280)),ISNUMBER(FIND("cellular death",C1280))*3,ISNUMBER(FIND("LDH",C1280)),ISNUMBER(FIND("Acute toxicity",C1280)))</f>
        <v>1</v>
      </c>
      <c r="G1280" t="b">
        <f>OR(ISNUMBER(FIND("genotoxic",C1280)),ISNUMBER(FIND("genotoxicity",C1280)),ISNUMBER(FIND("DNA damage",C1280)),ISNUMBER(FIND("DNA",C1280)),ISNUMBER(FIND("RNA",C1280)),ISNUMBER(FIND("mesothelioma",C1280)),ISNUMBER(FIND("carcino",C1280)),ISNUMBER(FIND("mutagen",C1280)),ISNUMBER(FIND("genetic",C1280)))</f>
        <v>0</v>
      </c>
      <c r="H1280" t="b">
        <f>OR(ISNUMBER(FIND("inflammatory",C1280)),ISNUMBER(FIND("inflamm",C1280)))</f>
        <v>0</v>
      </c>
      <c r="I1280" t="b">
        <f>OR(ISNUMBER(FIND("immune",C1280)),ISNUMBER(FIND("immunological",C1280)),ISNUMBER(FIND("interleuk",C1280)),ISNUMBER(FIND("platelet activation",C1280)),ISNUMBER(FIND("monocyte",C1280)),ISNUMBER(FIND("leukocyte",C1280)),ISNUMBER(FIND("cytokine",C1280)),ISNUMBER(FIND("CD4",C1280)),ISNUMBER(FIND("CD8",C1280)),ISNUMBER(FIND("T-cell",C1280)))</f>
        <v>0</v>
      </c>
      <c r="J1280" t="b">
        <f>OR(ISNUMBER(FIND("reactive oxygen",C1280)),ISNUMBER(FIND("ROS",C1280)),ISNUMBER(FIND("free radical",C1280)),ISNUMBER(FIND("oxidative stress",C1280)),ISNUMBER(FIND("peroxid",C1280)),ISNUMBER(FIND("oxidative",C1280)),ISNUMBER(FIND("antioxid",C1280)))</f>
        <v>0</v>
      </c>
      <c r="K1280" t="b">
        <f>OR(ISNUMBER(FIND("autophag",C1280)))</f>
        <v>0</v>
      </c>
      <c r="L1280" t="b">
        <f>OR(ISNUMBER(FIND("morpholog",C1280)))</f>
        <v>0</v>
      </c>
      <c r="M1280" t="b">
        <f>OR(ISNUMBER(FIND("fibrosis",C1280)),ISNUMBER(FIND("Fibrosis",C1280)),ISNUMBER(FIND("fibrot",C1280)))</f>
        <v>0</v>
      </c>
      <c r="N1280" t="b">
        <f>OR(ISNUMBER(FIND("offspring",C1280)),ISNUMBER(FIND("Parental",C1280)),ISNUMBER(FIND("parental",C1280)),ISNUMBER(FIND("germline",C1280)),ISNUMBER(FIND("reproduc",C1280)),ISNUMBER(FIND("embryo",C1280)))</f>
        <v>0</v>
      </c>
      <c r="O1280" t="b">
        <f>OR(ISNUMBER(FIND("metabol",C1280)),ISNUMBER(FIND("Metabol",C1280)),ISNUMBER(FIND("digest",C1280)),ISNUMBER(FIND("mitochon",C1280)))</f>
        <v>0</v>
      </c>
      <c r="P1280" t="b">
        <f>OR(ISNUMBER(FIND("ecotox",C1280)),ISNUMBER(FIND("Ecotox",B1280)),ISNUMBER(FIND("ecotox",B1280)),ISNUMBER(FIND("Ecotox",C1280)))</f>
        <v>0</v>
      </c>
      <c r="Q1280" t="b">
        <f>OR(ISNUMBER(FIND("Bioaccum",C1280)),ISNUMBER(FIND("bioaccum",C1280)),ISNUMBER(FIND("accum",C1280)))</f>
        <v>0</v>
      </c>
      <c r="R1280" t="b">
        <f>OR(ISNUMBER(FIND("Occupation",C1280)),ISNUMBER(FIND("occupation",C1280)),ISNUMBER(FIND("worker",C1280)),ISNUMBER(FIND("workforce",C1280)))</f>
        <v>0</v>
      </c>
      <c r="S1280" t="b">
        <f>NOT(OR(F1280,G1280,H1280,I1280,J1280,K1280,L1280,M1280,N1280,O1280,P1280,Q1280,R1280))</f>
        <v>0</v>
      </c>
      <c r="U1280" t="b">
        <f>OR(Table1[[#This Row],[Inflammation]],Table1[[#This Row],[Immune]])</f>
        <v>0</v>
      </c>
      <c r="V1280" t="str">
        <f>IF(OR(Table1[[#This Row],[Rodents]],Table1[[#This Row],[Human]],Table1[[#This Row],[Pig]]),OR(ISNUMBER(FIND("intratrach",C1280)),ISNUMBER(FIND("nasal ",C1280)),ISNUMBER(FIND("instill",C1280))),"NA")</f>
        <v>NA</v>
      </c>
      <c r="W1280" t="str">
        <f>IF(OR(Table1[[#This Row],[Rodents]],Table1[[#This Row],[Human]],Table1[[#This Row],[Pig]]),OR(ISNUMBER(FIND("dermal",C1280)),ISNUMBER(FIND("skin ",C1280))),"NA")</f>
        <v>NA</v>
      </c>
      <c r="X1280" t="str">
        <f>IF(OR(Table1[[#This Row],[Rodents]],Table1[[#This Row],[Human]],Table1[[#This Row],[Pig]]),OR(ISNUMBER(FIND("injected",C1280)),ISNUMBER(FIND("periton",C1280)),ISNUMBER(FIND("intrascrot",C1280))),"NA")</f>
        <v>NA</v>
      </c>
      <c r="Y1280" t="str">
        <f>IF(OR(Table1[[#This Row],[Rodents]],Table1[[#This Row],[Human]],Table1[[#This Row],[Pig]]),NOT(OR(Table1[[#This Row],[Inhaled/Intratracheal/intranasal]],Table1[[#This Row],[Dermal]],Table1[[#This Row],[Injected]])),"NA")</f>
        <v>NA</v>
      </c>
      <c r="AA1280" t="b">
        <f>OR(ISNUMBER(FIND("fish ",C1280)),ISNUMBER(FIND("Fish ",C1280)),ISNUMBER(FIND("aquatic",C1280)),ISNUMBER(FIND("daphnids",C1280)),ISNUMBER(FIND("Carcinus maenas",C1280)),ISNUMBER(FIND("Daphnia",C1280)),ISNUMBER(FIND("Ruditapes philippinarum",C1280)),ISNUMBER(FIND("daphnia",C1280)),ISNUMBER(FIND("marine",C1280)),ISNUMBER(FIND("mussel",C1280)),ISNUMBER(FIND("algae",C1280)),ISNUMBER(FIND("Donax faba",C1280)),ISNUMBER(FIND("estuarine",C1280)),ISNUMBER(FIND("snail",C1280)),ISNUMBER(FIND("Prorocentrum donghaiense",C1280)) )</f>
        <v>0</v>
      </c>
      <c r="AB1280" t="b">
        <f>OR(ISNUMBER(FIND(" rat ",C1280)),ISNUMBER(FIND(" rats ",C1280)),ISNUMBER(FIND(" Rats ",C1280)),ISNUMBER(FIND(" Rat ",C1280)),ISNUMBER(FIND(" rat.",C1280)),ISNUMBER(FIND(" rats.",C1280)),ISNUMBER(FIND("mouse",C1280)),ISNUMBER(FIND("mice",C1280)), ISNUMBER(FIND(" Mice",C1280)))</f>
        <v>0</v>
      </c>
      <c r="AC1280" t="b">
        <f>OR(ISNUMBER(FIND(" cell ",C1280)),ISNUMBER(FIND("fibroblast",C1280)),ISNUMBER(FIND("macrophage",C1280)),ISNUMBER(FIND("epithelial",C1280)),ISNUMBER(FIND("endothelial",C1280)),ISNUMBER(FIND("neuron",C1280)),ISNUMBER(FIND(" cells ",C1280)),ISNUMBER(FIND("RBC",C1280)),ISNUMBER(FIND("mitochond",C1280)),ISNUMBER(FIND("adipocyte",C1280)),ISNUMBER(FIND("osteo",C1280)),ISNUMBER(FIND("keratin",C1280)),ISNUMBER(FIND(" cell's ",C1280)),ISNUMBER(FIND("eukary",C1280)),ISNUMBER(FIND("sperm",C1280)))</f>
        <v>1</v>
      </c>
      <c r="AD1280" t="b">
        <f>OR(ISNUMBER(FIND("human",B1280)),ISNUMBER(FIND("workers",B1280)),ISNUMBER(FIND("workforces",B1280)),ISNUMBER(FIND("occupational",B1280)),ISNUMBER(FIND("Case report",B1280)),ISNUMBER(FIND("Workplaces",B1280)),ISNUMBER(FIND("worker",B1280)))</f>
        <v>0</v>
      </c>
      <c r="AE1280" t="b">
        <f>OR(ISNUMBER(FIND(" plant ",C1280)),ISNUMBER(FIND("Plant ",C1280)),ISNUMBER(FIND("tomato",C1280)),ISNUMBER(FIND("plants",C1280)),ISNUMBER(FIND("Plants",C1280)),ISNUMBER(FIND("algae",C1280)),ISNUMBER(FIND("lettuce",C1280)),ISNUMBER(FIND("green gram sprouts ",C1280)),ISNUMBER(FIND("Cucurbita pepo",C1280)),ISNUMBER(FIND("bean ",C1280)),ISNUMBER(FIND("chloroplast",C1280)),ISNUMBER(FIND("chlorophyll",C1280)),ISNUMBER(FIND("seedling",C1280)),ISNUMBER(FIND("canola",C1280)),ISNUMBER(FIND("shoot",C1280)),ISNUMBER(FIND("photosynthes",C1280)),ISNUMBER(FIND(" leaves ",C1280)),,ISNUMBER(FIND("agriculture",C1280)),ISNUMBER(FIND(" crops ",C1280)))</f>
        <v>0</v>
      </c>
      <c r="AF1280" t="b">
        <f>OR(ISNUMBER(FIND("bacteria",C1280)),ISNUMBER(FIND("Bacteria",C1280)),ISNUMBER(FIND("Bacterium",C1280)),ISNUMBER(FIND("bacterium",C1280)),ISNUMBER(FIND(" coli ",C1280)))</f>
        <v>0</v>
      </c>
      <c r="AG1280" t="b">
        <f>OR(ISNUMBER(FIND("fungi",C1280)),ISNUMBER(FIND("Fungi",C1280)),ISNUMBER(FIND("fungus",C1280)),ISNUMBER(FIND("Fungus",C1280)),ISNUMBER(FIND("mushroom",C1280)),ISNUMBER(FIND("Mushroom",C1280)),ISNUMBER(FIND(" mold ",C1280)))</f>
        <v>0</v>
      </c>
      <c r="AH1280" t="b">
        <f>OR(ISNUMBER(FIND("Pig ",C1280)),ISNUMBER(FIND("pig ",C1280)),ISNUMBER(FIND("Pigs ",C1280)),ISNUMBER(FIND("pigs ",C1280)))</f>
        <v>0</v>
      </c>
      <c r="AI1280" t="b">
        <f>OR(ISNUMBER(FIND(" C. elegans",C1280)),ISNUMBER(FIND("Caenorhabditis elegans",C1280)),ISNUMBER(FIND("earthworms",C1280)),ISNUMBER(FIND(" Ficopomatus enigmaticus",C1280)),ISNUMBER(FIND("larva",C1280)),ISNUMBER(FIND("Lumbriculus variegatus",C1280)),ISNUMBER(FIND("nematode",C1280)))</f>
        <v>0</v>
      </c>
      <c r="AJ1280" t="b">
        <f>NOT(OR(AA1280,AB1280,AC1280,AD1280,AE1280,AF1280,AG1280,AH1280,AI1280))</f>
        <v>0</v>
      </c>
      <c r="AL1280" t="b">
        <f>OR(AA1280,AB1280,AD1280,AE1280,AF1280,AG1280,AH1280,AI1280)</f>
        <v>0</v>
      </c>
      <c r="AM1280" t="b">
        <f>IF(Table1[[#This Row],[In vivo?]],IF(Table1[[#This Row],[Cell]],FALSE,TRUE),FALSE)</f>
        <v>0</v>
      </c>
      <c r="AN1280" t="b">
        <f>AND(AC1280,AL1280)</f>
        <v>0</v>
      </c>
      <c r="AO1280" t="b">
        <f>IF(Table1[[#This Row],[Cell]],IF(Table1[[#This Row],[In vivo?]],FALSE,TRUE),FALSE)</f>
        <v>1</v>
      </c>
      <c r="AP1280" t="b">
        <f>NOT(OR(Table1[[#This Row],[In vivo?]],Table1[[#This Row],[Only in Cell]]))</f>
        <v>0</v>
      </c>
      <c r="AQ1280" t="str">
        <f>IF(OR(Table1[[#This Row],[Rodents]],Table1[[#This Row],[Human]],Table1[[#This Row],[Pig]]),OR(ISNUMBER(FIND("pulmonary",C1280)),ISNUMBER(FIND("lung",C1280))),"NA")</f>
        <v>NA</v>
      </c>
      <c r="AR1280" t="str">
        <f>IF(OR(Table1[[#This Row],[Rodents]],Table1[[#This Row],[Human]],Table1[[#This Row],[Pig]]),OR(ISNUMBER(FIND("skin",C1280)),ISNUMBER(FIND("dermal",C1280))),"NA")</f>
        <v>NA</v>
      </c>
      <c r="AS1280" t="str">
        <f>IF(OR(Table1[[#This Row],[Rodents]],Table1[[#This Row],[Human]],Table1[[#This Row],[Pig]]),OR(ISNUMBER(FIND("liver",C1280)),ISNUMBER(FIND("hepat",C1280))),"NA")</f>
        <v>NA</v>
      </c>
      <c r="AT1280" t="str">
        <f>IF(OR(Table1[[#This Row],[Rodents]],Table1[[#This Row],[Human]],Table1[[#This Row],[Pig]]),OR(ISNUMBER(FIND("kidney",C1280)),ISNUMBER(FIND("neph",C1280))),"NA")</f>
        <v>NA</v>
      </c>
      <c r="AU1280" t="str">
        <f>IF(OR(Table1[[#This Row],[Rodents]],Table1[[#This Row],[Human]],Table1[[#This Row],[Pig]]),OR(ISNUMBER(FIND("brain",C1280)),ISNUMBER(FIND("neur",C1280)),ISNUMBER(FIND("nerv",C1280))),"NA")</f>
        <v>NA</v>
      </c>
      <c r="AV1280" t="str">
        <f>IF(OR(Table1[[#This Row],[Rodents]],Table1[[#This Row],[Human]],Table1[[#This Row],[Pig]]),OR(ISNUMBER(FIND("heart",C1280)),ISNUMBER(FIND("cardi",C1280))),"NA")</f>
        <v>NA</v>
      </c>
      <c r="AW1280" t="str">
        <f>IF(OR(Table1[[#This Row],[Rodents]],Table1[[#This Row],[Human]],Table1[[#This Row],[Pig]]),OR(ISNUMBER(FIND("gastro",C1280)),ISNUMBER(FIND("intesti",C1280)),ISNUMBER(FIND("stomach",C1280))),"NA")</f>
        <v>NA</v>
      </c>
      <c r="AX1280" t="str">
        <f>IF(OR(Table1[[#This Row],[Rodents]],Table1[[#This Row],[Human]],Table1[[#This Row],[Pig]]),NOT(OR(AQ1280,AR1280,AS1280,AT1280,AU1280,AV1280,AW1280)),"NA")</f>
        <v>NA</v>
      </c>
      <c r="AY1280" t="b">
        <f>OR(ISNUMBER(FIND("SWCNT",C1280)),ISNUMBER(FIND("SWNT",C1280)),ISNUMBER(FIND("single-wall",C1280)),ISNUMBER(FIND("single wall",C1280)),ISNUMBER(FIND("Single wall",C1280)),ISNUMBER(FIND("Single-wall",C1280)),ISNUMBER(FIND("SWCNT",B1280)),ISNUMBER(FIND("SWNT",B1280)),ISNUMBER(FIND("single-wall",B1280)),ISNUMBER(FIND("single wall",B1280)),ISNUMBER(FIND("Single-wall",B1280)),ISNUMBER(FIND("Single wall",B1280)))</f>
        <v>1</v>
      </c>
      <c r="AZ1280" t="b">
        <f>OR(ISNUMBER(FIND("MWCNT",C1280)),ISNUMBER(FIND("MWNT",C1280)),ISNUMBER(FIND("multi-wall",C1280)),ISNUMBER(FIND("multi wall",C1280)),ISNUMBER(FIND("multiwall",C1280)),ISNUMBER(FIND("Multi-wall",C1280)),ISNUMBER(FIND("Multi wall",C1280)),ISNUMBER(FIND("Multiwall",C1280)),ISNUMBER(FIND("MWCNT",B1280)),ISNUMBER(FIND("MWNT",B1280)),ISNUMBER(FIND("multi-wall",B1280)),ISNUMBER(FIND("multi wall",B1280)),ISNUMBER(FIND("multiwall",B1280)),ISNUMBER(FIND("Multi-wall",B1280)),ISNUMBER(FIND("Multi wall",B1280)),ISNUMBER(FIND("Multiwall",B1280)),ISNUMBER(FIND("Double-wall",B1280)),ISNUMBER(FIND("Double wall",B1280)),ISNUMBER(FIND("Doublewall",B1280)),ISNUMBER(FIND("double-wall",B1280)),ISNUMBER(FIND("double wall",B1280)),ISNUMBER(FIND("doublewall",B1280)))</f>
        <v>0</v>
      </c>
      <c r="BA1280" t="b">
        <f>AND(Table1[[#This Row],[SWCNT]],Table1[[#This Row],[MWCNT]])</f>
        <v>0</v>
      </c>
      <c r="BB1280" t="b">
        <f>IF(Table1[[#This Row],[SWCNT]]=TRUE,FALSE,IF(Table1[[#This Row],[MWCNT]]=TRUE,FALSE,TRUE))</f>
        <v>0</v>
      </c>
      <c r="BC1280" s="18"/>
    </row>
    <row r="1281" spans="1:55" ht="240.5">
      <c r="A1281" t="s">
        <v>696</v>
      </c>
      <c r="B1281" s="2" t="s">
        <v>697</v>
      </c>
      <c r="C1281" s="16" t="s">
        <v>698</v>
      </c>
      <c r="D1281" s="17" t="s">
        <v>699</v>
      </c>
      <c r="E1281" s="2">
        <v>2021</v>
      </c>
      <c r="F1281" t="b">
        <f>OR(ISNUMBER(FIND("cytotoxic",C1281)),ISNUMBER(FIND("Cytotoxic",C1281)),ISNUMBER(FIND("cellular toxicity",C1281)),ISNUMBER(FIND("cell death",C1281)),ISNUMBER(FIND("viable",C1281)),ISNUMBER(FIND("phytotoxic",C1281)),ISNUMBER(FIND("acute toxicity",C1281)),ISNUMBER(FIND("MTT",C1281)),ISNUMBER(FIND("survival",C1281)),ISNUMBER(FIND("prolifer",C1281)),ISNUMBER(FIND("apoptosis",C1281)),ISNUMBER(FIND("neurotoxic",C1281)),ISNUMBER(FIND("  lysis ",C1281)),ISNUMBER(FIND("necrosis",C1281)),ISNUMBER(FIND("cellular death",C1281))*3,ISNUMBER(FIND("LDH",C1281)),ISNUMBER(FIND("Acute toxicity",C1281)))</f>
        <v>1</v>
      </c>
      <c r="G1281" t="b">
        <f>OR(ISNUMBER(FIND("genotoxic",C1281)),ISNUMBER(FIND("genotoxicity",C1281)),ISNUMBER(FIND("DNA damage",C1281)),ISNUMBER(FIND("DNA",C1281)),ISNUMBER(FIND("RNA",C1281)),ISNUMBER(FIND("mesothelioma",C1281)),ISNUMBER(FIND("carcino",C1281)),ISNUMBER(FIND("mutagen",C1281)),ISNUMBER(FIND("genetic",C1281)))</f>
        <v>1</v>
      </c>
      <c r="H1281" t="b">
        <f>OR(ISNUMBER(FIND("inflammatory",C1281)),ISNUMBER(FIND("inflamm",C1281)))</f>
        <v>0</v>
      </c>
      <c r="I1281" t="b">
        <f>OR(ISNUMBER(FIND("immune",C1281)),ISNUMBER(FIND("immunological",C1281)),ISNUMBER(FIND("interleuk",C1281)),ISNUMBER(FIND("platelet activation",C1281)),ISNUMBER(FIND("monocyte",C1281)),ISNUMBER(FIND("leukocyte",C1281)),ISNUMBER(FIND("cytokine",C1281)),ISNUMBER(FIND("CD4",C1281)),ISNUMBER(FIND("CD8",C1281)),ISNUMBER(FIND("T-cell",C1281)))</f>
        <v>0</v>
      </c>
      <c r="J1281" t="b">
        <f>OR(ISNUMBER(FIND("reactive oxygen",C1281)),ISNUMBER(FIND("ROS",C1281)),ISNUMBER(FIND("free radical",C1281)),ISNUMBER(FIND("oxidative stress",C1281)),ISNUMBER(FIND("peroxid",C1281)),ISNUMBER(FIND("oxidative",C1281)),ISNUMBER(FIND("antioxid",C1281)))</f>
        <v>0</v>
      </c>
      <c r="K1281" t="b">
        <f>OR(ISNUMBER(FIND("autophag",C1281)))</f>
        <v>0</v>
      </c>
      <c r="L1281" t="b">
        <f>OR(ISNUMBER(FIND("morpholog",C1281)))</f>
        <v>0</v>
      </c>
      <c r="M1281" t="b">
        <f>OR(ISNUMBER(FIND("fibrosis",C1281)),ISNUMBER(FIND("Fibrosis",C1281)),ISNUMBER(FIND("fibrot",C1281)))</f>
        <v>0</v>
      </c>
      <c r="N1281" t="b">
        <f>OR(ISNUMBER(FIND("offspring",C1281)),ISNUMBER(FIND("Parental",C1281)),ISNUMBER(FIND("parental",C1281)),ISNUMBER(FIND("germline",C1281)),ISNUMBER(FIND("reproduc",C1281)),ISNUMBER(FIND("embryo",C1281)))</f>
        <v>0</v>
      </c>
      <c r="O1281" t="b">
        <f>OR(ISNUMBER(FIND("metabol",C1281)),ISNUMBER(FIND("Metabol",C1281)),ISNUMBER(FIND("digest",C1281)),ISNUMBER(FIND("mitochon",C1281)))</f>
        <v>1</v>
      </c>
      <c r="P1281" t="b">
        <f>OR(ISNUMBER(FIND("ecotox",C1281)),ISNUMBER(FIND("Ecotox",B1281)),ISNUMBER(FIND("ecotox",B1281)),ISNUMBER(FIND("Ecotox",C1281)))</f>
        <v>0</v>
      </c>
      <c r="Q1281" t="b">
        <f>OR(ISNUMBER(FIND("Bioaccum",C1281)),ISNUMBER(FIND("bioaccum",C1281)),ISNUMBER(FIND("accum",C1281)))</f>
        <v>0</v>
      </c>
      <c r="R1281" t="b">
        <f>OR(ISNUMBER(FIND("Occupation",C1281)),ISNUMBER(FIND("occupation",C1281)),ISNUMBER(FIND("worker",C1281)),ISNUMBER(FIND("workforce",C1281)))</f>
        <v>0</v>
      </c>
      <c r="S1281" t="b">
        <f>NOT(OR(F1281,G1281,H1281,I1281,J1281,K1281,L1281,M1281,N1281,O1281,P1281,Q1281,R1281))</f>
        <v>0</v>
      </c>
      <c r="U1281" t="b">
        <f>OR(Table1[[#This Row],[Inflammation]],Table1[[#This Row],[Immune]])</f>
        <v>0</v>
      </c>
      <c r="V1281" t="str">
        <f>IF(OR(Table1[[#This Row],[Rodents]],Table1[[#This Row],[Human]],Table1[[#This Row],[Pig]]),OR(ISNUMBER(FIND("intratrach",C1281)),ISNUMBER(FIND("nasal ",C1281)),ISNUMBER(FIND("instill",C1281))),"NA")</f>
        <v>NA</v>
      </c>
      <c r="W1281" t="str">
        <f>IF(OR(Table1[[#This Row],[Rodents]],Table1[[#This Row],[Human]],Table1[[#This Row],[Pig]]),OR(ISNUMBER(FIND("dermal",C1281)),ISNUMBER(FIND("skin ",C1281))),"NA")</f>
        <v>NA</v>
      </c>
      <c r="X1281" t="str">
        <f>IF(OR(Table1[[#This Row],[Rodents]],Table1[[#This Row],[Human]],Table1[[#This Row],[Pig]]),OR(ISNUMBER(FIND("injected",C1281)),ISNUMBER(FIND("periton",C1281)),ISNUMBER(FIND("intrascrot",C1281))),"NA")</f>
        <v>NA</v>
      </c>
      <c r="Y1281" t="str">
        <f>IF(OR(Table1[[#This Row],[Rodents]],Table1[[#This Row],[Human]],Table1[[#This Row],[Pig]]),NOT(OR(Table1[[#This Row],[Inhaled/Intratracheal/intranasal]],Table1[[#This Row],[Dermal]],Table1[[#This Row],[Injected]])),"NA")</f>
        <v>NA</v>
      </c>
      <c r="AA1281" t="b">
        <f>OR(ISNUMBER(FIND("fish ",C1281)),ISNUMBER(FIND("Fish ",C1281)),ISNUMBER(FIND("aquatic",C1281)),ISNUMBER(FIND("daphnids",C1281)),ISNUMBER(FIND("Carcinus maenas",C1281)),ISNUMBER(FIND("Daphnia",C1281)),ISNUMBER(FIND("Ruditapes philippinarum",C1281)),ISNUMBER(FIND("daphnia",C1281)),ISNUMBER(FIND("marine",C1281)),ISNUMBER(FIND("mussel",C1281)),ISNUMBER(FIND("algae",C1281)),ISNUMBER(FIND("Donax faba",C1281)),ISNUMBER(FIND("estuarine",C1281)),ISNUMBER(FIND("snail",C1281)),ISNUMBER(FIND("Prorocentrum donghaiense",C1281)) )</f>
        <v>0</v>
      </c>
      <c r="AB1281" t="b">
        <f>OR(ISNUMBER(FIND(" rat ",C1281)),ISNUMBER(FIND(" rats ",C1281)),ISNUMBER(FIND(" Rats ",C1281)),ISNUMBER(FIND(" Rat ",C1281)),ISNUMBER(FIND(" rat.",C1281)),ISNUMBER(FIND(" rats.",C1281)),ISNUMBER(FIND("mouse",C1281)),ISNUMBER(FIND("mice",C1281)), ISNUMBER(FIND(" Mice",C1281)))</f>
        <v>0</v>
      </c>
      <c r="AC1281" t="b">
        <f>OR(ISNUMBER(FIND(" cell ",C1281)),ISNUMBER(FIND("fibroblast",C1281)),ISNUMBER(FIND("macrophage",C1281)),ISNUMBER(FIND("epithelial",C1281)),ISNUMBER(FIND("endothelial",C1281)),ISNUMBER(FIND("neuron",C1281)),ISNUMBER(FIND(" cells ",C1281)),ISNUMBER(FIND("RBC",C1281)),ISNUMBER(FIND("mitochond",C1281)),ISNUMBER(FIND("adipocyte",C1281)),ISNUMBER(FIND("osteo",C1281)),ISNUMBER(FIND("keratin",C1281)),ISNUMBER(FIND(" cell's ",C1281)),ISNUMBER(FIND("eukary",C1281)),ISNUMBER(FIND("sperm",C1281)))</f>
        <v>1</v>
      </c>
      <c r="AD1281" t="b">
        <f>OR(ISNUMBER(FIND("human",B1281)),ISNUMBER(FIND("workers",B1281)),ISNUMBER(FIND("workforces",B1281)),ISNUMBER(FIND("occupational",B1281)),ISNUMBER(FIND("Case report",B1281)),ISNUMBER(FIND("Workplaces",B1281)),ISNUMBER(FIND("worker",B1281)))</f>
        <v>0</v>
      </c>
      <c r="AE1281" t="b">
        <f>OR(ISNUMBER(FIND(" plant ",C1281)),ISNUMBER(FIND("Plant ",C1281)),ISNUMBER(FIND("tomato",C1281)),ISNUMBER(FIND("plants",C1281)),ISNUMBER(FIND("Plants",C1281)),ISNUMBER(FIND("algae",C1281)),ISNUMBER(FIND("lettuce",C1281)),ISNUMBER(FIND("green gram sprouts ",C1281)),ISNUMBER(FIND("Cucurbita pepo",C1281)),ISNUMBER(FIND("bean ",C1281)),ISNUMBER(FIND("chloroplast",C1281)),ISNUMBER(FIND("chlorophyll",C1281)),ISNUMBER(FIND("seedling",C1281)),ISNUMBER(FIND("canola",C1281)),ISNUMBER(FIND("shoot",C1281)),ISNUMBER(FIND("photosynthes",C1281)),ISNUMBER(FIND(" leaves ",C1281)),,ISNUMBER(FIND("agriculture",C1281)),ISNUMBER(FIND(" crops ",C1281)))</f>
        <v>0</v>
      </c>
      <c r="AF1281" t="b">
        <f>OR(ISNUMBER(FIND("bacteria",C1281)),ISNUMBER(FIND("Bacteria",C1281)),ISNUMBER(FIND("Bacterium",C1281)),ISNUMBER(FIND("bacterium",C1281)),ISNUMBER(FIND(" coli ",C1281)))</f>
        <v>0</v>
      </c>
      <c r="AG1281" t="b">
        <f>OR(ISNUMBER(FIND("fungi",C1281)),ISNUMBER(FIND("Fungi",C1281)),ISNUMBER(FIND("fungus",C1281)),ISNUMBER(FIND("Fungus",C1281)),ISNUMBER(FIND("mushroom",C1281)),ISNUMBER(FIND("Mushroom",C1281)),ISNUMBER(FIND(" mold ",C1281)))</f>
        <v>0</v>
      </c>
      <c r="AH1281" t="b">
        <f>OR(ISNUMBER(FIND("Pig ",C1281)),ISNUMBER(FIND("pig ",C1281)),ISNUMBER(FIND("Pigs ",C1281)),ISNUMBER(FIND("pigs ",C1281)))</f>
        <v>0</v>
      </c>
      <c r="AI1281" t="b">
        <f>OR(ISNUMBER(FIND(" C. elegans",C1281)),ISNUMBER(FIND("Caenorhabditis elegans",C1281)),ISNUMBER(FIND("earthworms",C1281)),ISNUMBER(FIND(" Ficopomatus enigmaticus",C1281)),ISNUMBER(FIND("larva",C1281)),ISNUMBER(FIND("Lumbriculus variegatus",C1281)),ISNUMBER(FIND("nematode",C1281)))</f>
        <v>0</v>
      </c>
      <c r="AJ1281" t="b">
        <f>NOT(OR(AA1281,AB1281,AC1281,AD1281,AE1281,AF1281,AG1281,AH1281,AI1281))</f>
        <v>0</v>
      </c>
      <c r="AL1281" t="b">
        <f>OR(AA1281,AB1281,AD1281,AE1281,AF1281,AG1281,AH1281,AI1281)</f>
        <v>0</v>
      </c>
      <c r="AM1281" t="b">
        <f>IF(Table1[[#This Row],[In vivo?]],IF(Table1[[#This Row],[Cell]],FALSE,TRUE),FALSE)</f>
        <v>0</v>
      </c>
      <c r="AN1281" t="b">
        <f>AND(AC1281,AL1281)</f>
        <v>0</v>
      </c>
      <c r="AO1281" t="b">
        <f>IF(Table1[[#This Row],[Cell]],IF(Table1[[#This Row],[In vivo?]],FALSE,TRUE),FALSE)</f>
        <v>1</v>
      </c>
      <c r="AP1281" t="b">
        <f>NOT(OR(Table1[[#This Row],[In vivo?]],Table1[[#This Row],[Only in Cell]]))</f>
        <v>0</v>
      </c>
      <c r="AQ1281" t="str">
        <f>IF(OR(Table1[[#This Row],[Rodents]],Table1[[#This Row],[Human]],Table1[[#This Row],[Pig]]),OR(ISNUMBER(FIND("pulmonary",C1281)),ISNUMBER(FIND("lung",C1281))),"NA")</f>
        <v>NA</v>
      </c>
      <c r="AR1281" t="str">
        <f>IF(OR(Table1[[#This Row],[Rodents]],Table1[[#This Row],[Human]],Table1[[#This Row],[Pig]]),OR(ISNUMBER(FIND("skin",C1281)),ISNUMBER(FIND("dermal",C1281))),"NA")</f>
        <v>NA</v>
      </c>
      <c r="AS1281" t="str">
        <f>IF(OR(Table1[[#This Row],[Rodents]],Table1[[#This Row],[Human]],Table1[[#This Row],[Pig]]),OR(ISNUMBER(FIND("liver",C1281)),ISNUMBER(FIND("hepat",C1281))),"NA")</f>
        <v>NA</v>
      </c>
      <c r="AT1281" t="str">
        <f>IF(OR(Table1[[#This Row],[Rodents]],Table1[[#This Row],[Human]],Table1[[#This Row],[Pig]]),OR(ISNUMBER(FIND("kidney",C1281)),ISNUMBER(FIND("neph",C1281))),"NA")</f>
        <v>NA</v>
      </c>
      <c r="AU1281" t="str">
        <f>IF(OR(Table1[[#This Row],[Rodents]],Table1[[#This Row],[Human]],Table1[[#This Row],[Pig]]),OR(ISNUMBER(FIND("brain",C1281)),ISNUMBER(FIND("neur",C1281)),ISNUMBER(FIND("nerv",C1281))),"NA")</f>
        <v>NA</v>
      </c>
      <c r="AV1281" t="str">
        <f>IF(OR(Table1[[#This Row],[Rodents]],Table1[[#This Row],[Human]],Table1[[#This Row],[Pig]]),OR(ISNUMBER(FIND("heart",C1281)),ISNUMBER(FIND("cardi",C1281))),"NA")</f>
        <v>NA</v>
      </c>
      <c r="AW1281" t="str">
        <f>IF(OR(Table1[[#This Row],[Rodents]],Table1[[#This Row],[Human]],Table1[[#This Row],[Pig]]),OR(ISNUMBER(FIND("gastro",C1281)),ISNUMBER(FIND("intesti",C1281)),ISNUMBER(FIND("stomach",C1281))),"NA")</f>
        <v>NA</v>
      </c>
      <c r="AX1281" t="str">
        <f>IF(OR(Table1[[#This Row],[Rodents]],Table1[[#This Row],[Human]],Table1[[#This Row],[Pig]]),NOT(OR(AQ1281,AR1281,AS1281,AT1281,AU1281,AV1281,AW1281)),"NA")</f>
        <v>NA</v>
      </c>
      <c r="AY1281" t="b">
        <f>OR(ISNUMBER(FIND("SWCNT",C1281)),ISNUMBER(FIND("SWNT",C1281)),ISNUMBER(FIND("single-wall",C1281)),ISNUMBER(FIND("single wall",C1281)),ISNUMBER(FIND("Single wall",C1281)),ISNUMBER(FIND("Single-wall",C1281)),ISNUMBER(FIND("SWCNT",B1281)),ISNUMBER(FIND("SWNT",B1281)),ISNUMBER(FIND("single-wall",B1281)),ISNUMBER(FIND("single wall",B1281)),ISNUMBER(FIND("Single-wall",B1281)),ISNUMBER(FIND("Single wall",B1281)))</f>
        <v>0</v>
      </c>
      <c r="AZ1281" t="b">
        <f>OR(ISNUMBER(FIND("MWCNT",C1281)),ISNUMBER(FIND("MWNT",C1281)),ISNUMBER(FIND("multi-wall",C1281)),ISNUMBER(FIND("multi wall",C1281)),ISNUMBER(FIND("multiwall",C1281)),ISNUMBER(FIND("Multi-wall",C1281)),ISNUMBER(FIND("Multi wall",C1281)),ISNUMBER(FIND("Multiwall",C1281)),ISNUMBER(FIND("MWCNT",B1281)),ISNUMBER(FIND("MWNT",B1281)),ISNUMBER(FIND("multi-wall",B1281)),ISNUMBER(FIND("multi wall",B1281)),ISNUMBER(FIND("multiwall",B1281)),ISNUMBER(FIND("Multi-wall",B1281)),ISNUMBER(FIND("Multi wall",B1281)),ISNUMBER(FIND("Multiwall",B1281)),ISNUMBER(FIND("Double-wall",B1281)),ISNUMBER(FIND("Double wall",B1281)),ISNUMBER(FIND("Doublewall",B1281)),ISNUMBER(FIND("double-wall",B1281)),ISNUMBER(FIND("double wall",B1281)),ISNUMBER(FIND("doublewall",B1281)))</f>
        <v>1</v>
      </c>
      <c r="BA1281" t="b">
        <f>AND(Table1[[#This Row],[SWCNT]],Table1[[#This Row],[MWCNT]])</f>
        <v>0</v>
      </c>
      <c r="BB1281" t="b">
        <f>IF(Table1[[#This Row],[SWCNT]]=TRUE,FALSE,IF(Table1[[#This Row],[MWCNT]]=TRUE,FALSE,TRUE))</f>
        <v>0</v>
      </c>
      <c r="BC1281" s="18"/>
    </row>
    <row r="1282" spans="1:55" ht="370">
      <c r="B1282" s="2" t="s">
        <v>719</v>
      </c>
      <c r="C1282" s="16" t="s">
        <v>720</v>
      </c>
      <c r="D1282" s="17" t="s">
        <v>721</v>
      </c>
      <c r="E1282" s="2">
        <v>2021</v>
      </c>
      <c r="F1282" t="b">
        <f>OR(ISNUMBER(FIND("cytotoxic",C1282)),ISNUMBER(FIND("Cytotoxic",C1282)),ISNUMBER(FIND("cellular toxicity",C1282)),ISNUMBER(FIND("cell death",C1282)),ISNUMBER(FIND("viable",C1282)),ISNUMBER(FIND("phytotoxic",C1282)),ISNUMBER(FIND("acute toxicity",C1282)),ISNUMBER(FIND("MTT",C1282)),ISNUMBER(FIND("survival",C1282)),ISNUMBER(FIND("prolifer",C1282)),ISNUMBER(FIND("apoptosis",C1282)),ISNUMBER(FIND("neurotoxic",C1282)),ISNUMBER(FIND("  lysis ",C1282)),ISNUMBER(FIND("necrosis",C1282)),ISNUMBER(FIND("cellular death",C1282))*3,ISNUMBER(FIND("LDH",C1282)),ISNUMBER(FIND("Acute toxicity",C1282)))</f>
        <v>1</v>
      </c>
      <c r="G1282" t="b">
        <f>OR(ISNUMBER(FIND("genotoxic",C1282)),ISNUMBER(FIND("genotoxicity",C1282)),ISNUMBER(FIND("DNA damage",C1282)),ISNUMBER(FIND("DNA",C1282)),ISNUMBER(FIND("RNA",C1282)),ISNUMBER(FIND("mesothelioma",C1282)),ISNUMBER(FIND("carcino",C1282)),ISNUMBER(FIND("mutagen",C1282)),ISNUMBER(FIND("genetic",C1282)))</f>
        <v>0</v>
      </c>
      <c r="H1282" t="b">
        <f>OR(ISNUMBER(FIND("inflammatory",C1282)),ISNUMBER(FIND("inflamm",C1282)))</f>
        <v>0</v>
      </c>
      <c r="I1282" t="b">
        <f>OR(ISNUMBER(FIND("immune",C1282)),ISNUMBER(FIND("immunological",C1282)),ISNUMBER(FIND("interleuk",C1282)),ISNUMBER(FIND("platelet activation",C1282)),ISNUMBER(FIND("monocyte",C1282)),ISNUMBER(FIND("leukocyte",C1282)),ISNUMBER(FIND("cytokine",C1282)),ISNUMBER(FIND("CD4",C1282)),ISNUMBER(FIND("CD8",C1282)),ISNUMBER(FIND("T-cell",C1282)))</f>
        <v>0</v>
      </c>
      <c r="J1282" t="b">
        <f>OR(ISNUMBER(FIND("reactive oxygen",C1282)),ISNUMBER(FIND("ROS",C1282)),ISNUMBER(FIND("free radical",C1282)),ISNUMBER(FIND("oxidative stress",C1282)),ISNUMBER(FIND("peroxid",C1282)),ISNUMBER(FIND("oxidative",C1282)),ISNUMBER(FIND("antioxid",C1282)))</f>
        <v>1</v>
      </c>
      <c r="K1282" t="b">
        <f>OR(ISNUMBER(FIND("autophag",C1282)))</f>
        <v>0</v>
      </c>
      <c r="L1282" t="b">
        <f>OR(ISNUMBER(FIND("morpholog",C1282)))</f>
        <v>0</v>
      </c>
      <c r="M1282" t="b">
        <f>OR(ISNUMBER(FIND("fibrosis",C1282)),ISNUMBER(FIND("Fibrosis",C1282)),ISNUMBER(FIND("fibrot",C1282)))</f>
        <v>0</v>
      </c>
      <c r="N1282" t="b">
        <f>OR(ISNUMBER(FIND("offspring",C1282)),ISNUMBER(FIND("Parental",C1282)),ISNUMBER(FIND("parental",C1282)),ISNUMBER(FIND("germline",C1282)),ISNUMBER(FIND("reproduc",C1282)),ISNUMBER(FIND("embryo",C1282)))</f>
        <v>1</v>
      </c>
      <c r="O1282" t="b">
        <f>OR(ISNUMBER(FIND("metabol",C1282)),ISNUMBER(FIND("Metabol",C1282)),ISNUMBER(FIND("digest",C1282)),ISNUMBER(FIND("mitochon",C1282)))</f>
        <v>1</v>
      </c>
      <c r="P1282" t="b">
        <f>OR(ISNUMBER(FIND("ecotox",C1282)),ISNUMBER(FIND("Ecotox",B1282)),ISNUMBER(FIND("ecotox",B1282)),ISNUMBER(FIND("Ecotox",C1282)))</f>
        <v>0</v>
      </c>
      <c r="Q1282" t="b">
        <f>OR(ISNUMBER(FIND("Bioaccum",C1282)),ISNUMBER(FIND("bioaccum",C1282)),ISNUMBER(FIND("accum",C1282)))</f>
        <v>0</v>
      </c>
      <c r="R1282" t="b">
        <f>OR(ISNUMBER(FIND("Occupation",C1282)),ISNUMBER(FIND("occupation",C1282)),ISNUMBER(FIND("worker",C1282)),ISNUMBER(FIND("workforce",C1282)))</f>
        <v>0</v>
      </c>
      <c r="S1282" t="b">
        <f>NOT(OR(F1282,G1282,H1282,I1282,J1282,K1282,L1282,M1282,N1282,O1282,P1282,Q1282,R1282))</f>
        <v>0</v>
      </c>
      <c r="U1282" t="b">
        <f>OR(Table1[[#This Row],[Inflammation]],Table1[[#This Row],[Immune]])</f>
        <v>0</v>
      </c>
      <c r="V1282" t="str">
        <f>IF(OR(Table1[[#This Row],[Rodents]],Table1[[#This Row],[Human]],Table1[[#This Row],[Pig]]),OR(ISNUMBER(FIND("intratrach",C1282)),ISNUMBER(FIND("nasal ",C1282)),ISNUMBER(FIND("instill",C1282))),"NA")</f>
        <v>NA</v>
      </c>
      <c r="W1282" t="str">
        <f>IF(OR(Table1[[#This Row],[Rodents]],Table1[[#This Row],[Human]],Table1[[#This Row],[Pig]]),OR(ISNUMBER(FIND("dermal",C1282)),ISNUMBER(FIND("skin ",C1282))),"NA")</f>
        <v>NA</v>
      </c>
      <c r="X1282" t="str">
        <f>IF(OR(Table1[[#This Row],[Rodents]],Table1[[#This Row],[Human]],Table1[[#This Row],[Pig]]),OR(ISNUMBER(FIND("injected",C1282)),ISNUMBER(FIND("periton",C1282)),ISNUMBER(FIND("intrascrot",C1282))),"NA")</f>
        <v>NA</v>
      </c>
      <c r="Y1282" t="str">
        <f>IF(OR(Table1[[#This Row],[Rodents]],Table1[[#This Row],[Human]],Table1[[#This Row],[Pig]]),NOT(OR(Table1[[#This Row],[Inhaled/Intratracheal/intranasal]],Table1[[#This Row],[Dermal]],Table1[[#This Row],[Injected]])),"NA")</f>
        <v>NA</v>
      </c>
      <c r="AA1282" t="b">
        <f>OR(ISNUMBER(FIND("fish ",C1282)),ISNUMBER(FIND("Fish ",C1282)),ISNUMBER(FIND("aquatic",C1282)),ISNUMBER(FIND("daphnids",C1282)),ISNUMBER(FIND("Carcinus maenas",C1282)),ISNUMBER(FIND("Daphnia",C1282)),ISNUMBER(FIND("Ruditapes philippinarum",C1282)),ISNUMBER(FIND("daphnia",C1282)),ISNUMBER(FIND("marine",C1282)),ISNUMBER(FIND("mussel",C1282)),ISNUMBER(FIND("algae",C1282)),ISNUMBER(FIND("Donax faba",C1282)),ISNUMBER(FIND("estuarine",C1282)),ISNUMBER(FIND("snail",C1282)),ISNUMBER(FIND("Prorocentrum donghaiense",C1282)) )</f>
        <v>1</v>
      </c>
      <c r="AB1282" t="b">
        <f>OR(ISNUMBER(FIND(" rat ",C1282)),ISNUMBER(FIND(" rats ",C1282)),ISNUMBER(FIND(" Rats ",C1282)),ISNUMBER(FIND(" Rat ",C1282)),ISNUMBER(FIND(" rat.",C1282)),ISNUMBER(FIND(" rats.",C1282)),ISNUMBER(FIND("mouse",C1282)),ISNUMBER(FIND("mice",C1282)), ISNUMBER(FIND(" Mice",C1282)))</f>
        <v>0</v>
      </c>
      <c r="AC1282" t="b">
        <f>OR(ISNUMBER(FIND(" cell ",C1282)),ISNUMBER(FIND("fibroblast",C1282)),ISNUMBER(FIND("macrophage",C1282)),ISNUMBER(FIND("epithelial",C1282)),ISNUMBER(FIND("endothelial",C1282)),ISNUMBER(FIND("neuron",C1282)),ISNUMBER(FIND(" cells ",C1282)),ISNUMBER(FIND("RBC",C1282)),ISNUMBER(FIND("mitochond",C1282)),ISNUMBER(FIND("adipocyte",C1282)),ISNUMBER(FIND("osteo",C1282)),ISNUMBER(FIND("keratin",C1282)),ISNUMBER(FIND(" cell's ",C1282)),ISNUMBER(FIND("eukary",C1282)),ISNUMBER(FIND("sperm",C1282)))</f>
        <v>1</v>
      </c>
      <c r="AD1282" t="b">
        <f>OR(ISNUMBER(FIND("human",B1282)),ISNUMBER(FIND("workers",B1282)),ISNUMBER(FIND("workforces",B1282)),ISNUMBER(FIND("occupational",B1282)),ISNUMBER(FIND("Case report",B1282)),ISNUMBER(FIND("Workplaces",B1282)),ISNUMBER(FIND("worker",B1282)))</f>
        <v>0</v>
      </c>
      <c r="AE1282" t="b">
        <f>OR(ISNUMBER(FIND(" plant ",C1282)),ISNUMBER(FIND("Plant ",C1282)),ISNUMBER(FIND("tomato",C1282)),ISNUMBER(FIND("plants",C1282)),ISNUMBER(FIND("Plants",C1282)),ISNUMBER(FIND("algae",C1282)),ISNUMBER(FIND("lettuce",C1282)),ISNUMBER(FIND("green gram sprouts ",C1282)),ISNUMBER(FIND("Cucurbita pepo",C1282)),ISNUMBER(FIND("bean ",C1282)),ISNUMBER(FIND("chloroplast",C1282)),ISNUMBER(FIND("chlorophyll",C1282)),ISNUMBER(FIND("seedling",C1282)),ISNUMBER(FIND("canola",C1282)),ISNUMBER(FIND("shoot",C1282)),ISNUMBER(FIND("photosynthes",C1282)),ISNUMBER(FIND(" leaves ",C1282)),,ISNUMBER(FIND("agriculture",C1282)),ISNUMBER(FIND(" crops ",C1282)))</f>
        <v>0</v>
      </c>
      <c r="AF1282" t="b">
        <f>OR(ISNUMBER(FIND("bacteria",C1282)),ISNUMBER(FIND("Bacteria",C1282)),ISNUMBER(FIND("Bacterium",C1282)),ISNUMBER(FIND("bacterium",C1282)),ISNUMBER(FIND(" coli ",C1282)))</f>
        <v>0</v>
      </c>
      <c r="AG1282" t="b">
        <f>OR(ISNUMBER(FIND("fungi",C1282)),ISNUMBER(FIND("Fungi",C1282)),ISNUMBER(FIND("fungus",C1282)),ISNUMBER(FIND("Fungus",C1282)),ISNUMBER(FIND("mushroom",C1282)),ISNUMBER(FIND("Mushroom",C1282)),ISNUMBER(FIND(" mold ",C1282)))</f>
        <v>0</v>
      </c>
      <c r="AH1282" t="b">
        <f>OR(ISNUMBER(FIND("Pig ",C1282)),ISNUMBER(FIND("pig ",C1282)),ISNUMBER(FIND("Pigs ",C1282)),ISNUMBER(FIND("pigs ",C1282)))</f>
        <v>0</v>
      </c>
      <c r="AI1282" t="b">
        <f>OR(ISNUMBER(FIND(" C. elegans",C1282)),ISNUMBER(FIND("Caenorhabditis elegans",C1282)),ISNUMBER(FIND("earthworms",C1282)),ISNUMBER(FIND(" Ficopomatus enigmaticus",C1282)),ISNUMBER(FIND("larva",C1282)),ISNUMBER(FIND("Lumbriculus variegatus",C1282)),ISNUMBER(FIND("nematode",C1282)))</f>
        <v>0</v>
      </c>
      <c r="AJ1282" t="b">
        <f>NOT(OR(AA1282,AB1282,AC1282,AD1282,AE1282,AF1282,AG1282,AH1282,AI1282))</f>
        <v>0</v>
      </c>
      <c r="AL1282" t="b">
        <f>OR(AA1282,AB1282,AD1282,AE1282,AF1282,AG1282,AH1282,AI1282)</f>
        <v>1</v>
      </c>
      <c r="AM1282" t="b">
        <f>IF(Table1[[#This Row],[In vivo?]],IF(Table1[[#This Row],[Cell]],FALSE,TRUE),FALSE)</f>
        <v>0</v>
      </c>
      <c r="AN1282" t="b">
        <f>AND(AC1282,AL1282)</f>
        <v>1</v>
      </c>
      <c r="AO1282" t="b">
        <f>IF(Table1[[#This Row],[Cell]],IF(Table1[[#This Row],[In vivo?]],FALSE,TRUE),FALSE)</f>
        <v>0</v>
      </c>
      <c r="AP1282" t="b">
        <f>NOT(OR(Table1[[#This Row],[In vivo?]],Table1[[#This Row],[Only in Cell]]))</f>
        <v>0</v>
      </c>
      <c r="AQ1282" t="str">
        <f>IF(OR(Table1[[#This Row],[Rodents]],Table1[[#This Row],[Human]],Table1[[#This Row],[Pig]]),OR(ISNUMBER(FIND("pulmonary",C1282)),ISNUMBER(FIND("lung",C1282))),"NA")</f>
        <v>NA</v>
      </c>
      <c r="AR1282" t="str">
        <f>IF(OR(Table1[[#This Row],[Rodents]],Table1[[#This Row],[Human]],Table1[[#This Row],[Pig]]),OR(ISNUMBER(FIND("skin",C1282)),ISNUMBER(FIND("dermal",C1282))),"NA")</f>
        <v>NA</v>
      </c>
      <c r="AS1282" t="str">
        <f>IF(OR(Table1[[#This Row],[Rodents]],Table1[[#This Row],[Human]],Table1[[#This Row],[Pig]]),OR(ISNUMBER(FIND("liver",C1282)),ISNUMBER(FIND("hepat",C1282))),"NA")</f>
        <v>NA</v>
      </c>
      <c r="AT1282" t="str">
        <f>IF(OR(Table1[[#This Row],[Rodents]],Table1[[#This Row],[Human]],Table1[[#This Row],[Pig]]),OR(ISNUMBER(FIND("kidney",C1282)),ISNUMBER(FIND("neph",C1282))),"NA")</f>
        <v>NA</v>
      </c>
      <c r="AU1282" t="str">
        <f>IF(OR(Table1[[#This Row],[Rodents]],Table1[[#This Row],[Human]],Table1[[#This Row],[Pig]]),OR(ISNUMBER(FIND("brain",C1282)),ISNUMBER(FIND("neur",C1282)),ISNUMBER(FIND("nerv",C1282))),"NA")</f>
        <v>NA</v>
      </c>
      <c r="AV1282" t="str">
        <f>IF(OR(Table1[[#This Row],[Rodents]],Table1[[#This Row],[Human]],Table1[[#This Row],[Pig]]),OR(ISNUMBER(FIND("heart",C1282)),ISNUMBER(FIND("cardi",C1282))),"NA")</f>
        <v>NA</v>
      </c>
      <c r="AW1282" t="str">
        <f>IF(OR(Table1[[#This Row],[Rodents]],Table1[[#This Row],[Human]],Table1[[#This Row],[Pig]]),OR(ISNUMBER(FIND("gastro",C1282)),ISNUMBER(FIND("intesti",C1282)),ISNUMBER(FIND("stomach",C1282))),"NA")</f>
        <v>NA</v>
      </c>
      <c r="AX1282" t="str">
        <f>IF(OR(Table1[[#This Row],[Rodents]],Table1[[#This Row],[Human]],Table1[[#This Row],[Pig]]),NOT(OR(AQ1282,AR1282,AS1282,AT1282,AU1282,AV1282,AW1282)),"NA")</f>
        <v>NA</v>
      </c>
      <c r="AY1282" t="b">
        <f>OR(ISNUMBER(FIND("SWCNT",C1282)),ISNUMBER(FIND("SWNT",C1282)),ISNUMBER(FIND("single-wall",C1282)),ISNUMBER(FIND("single wall",C1282)),ISNUMBER(FIND("Single wall",C1282)),ISNUMBER(FIND("Single-wall",C1282)),ISNUMBER(FIND("SWCNT",B1282)),ISNUMBER(FIND("SWNT",B1282)),ISNUMBER(FIND("single-wall",B1282)),ISNUMBER(FIND("single wall",B1282)),ISNUMBER(FIND("Single-wall",B1282)),ISNUMBER(FIND("Single wall",B1282)))</f>
        <v>0</v>
      </c>
      <c r="AZ1282" t="b">
        <f>OR(ISNUMBER(FIND("MWCNT",C1282)),ISNUMBER(FIND("MWNT",C1282)),ISNUMBER(FIND("multi-wall",C1282)),ISNUMBER(FIND("multi wall",C1282)),ISNUMBER(FIND("multiwall",C1282)),ISNUMBER(FIND("Multi-wall",C1282)),ISNUMBER(FIND("Multi wall",C1282)),ISNUMBER(FIND("Multiwall",C1282)),ISNUMBER(FIND("MWCNT",B1282)),ISNUMBER(FIND("MWNT",B1282)),ISNUMBER(FIND("multi-wall",B1282)),ISNUMBER(FIND("multi wall",B1282)),ISNUMBER(FIND("multiwall",B1282)),ISNUMBER(FIND("Multi-wall",B1282)),ISNUMBER(FIND("Multi wall",B1282)),ISNUMBER(FIND("Multiwall",B1282)),ISNUMBER(FIND("Double-wall",B1282)),ISNUMBER(FIND("Double wall",B1282)),ISNUMBER(FIND("Doublewall",B1282)),ISNUMBER(FIND("double-wall",B1282)),ISNUMBER(FIND("double wall",B1282)),ISNUMBER(FIND("doublewall",B1282)))</f>
        <v>1</v>
      </c>
      <c r="BA1282" t="b">
        <f>AND(Table1[[#This Row],[SWCNT]],Table1[[#This Row],[MWCNT]])</f>
        <v>0</v>
      </c>
      <c r="BB1282" t="b">
        <f>IF(Table1[[#This Row],[SWCNT]]=TRUE,FALSE,IF(Table1[[#This Row],[MWCNT]]=TRUE,FALSE,TRUE))</f>
        <v>0</v>
      </c>
      <c r="BC1282" s="18"/>
    </row>
    <row r="1283" spans="1:55" ht="148">
      <c r="A1283" t="s">
        <v>738</v>
      </c>
      <c r="B1283" s="2" t="s">
        <v>739</v>
      </c>
      <c r="C1283" s="16" t="s">
        <v>740</v>
      </c>
      <c r="D1283" s="17" t="s">
        <v>741</v>
      </c>
      <c r="E1283" s="2">
        <v>2021</v>
      </c>
      <c r="F1283" t="b">
        <f>OR(ISNUMBER(FIND("cytotoxic",C1283)),ISNUMBER(FIND("Cytotoxic",C1283)),ISNUMBER(FIND("cellular toxicity",C1283)),ISNUMBER(FIND("cell death",C1283)),ISNUMBER(FIND("viable",C1283)),ISNUMBER(FIND("phytotoxic",C1283)),ISNUMBER(FIND("acute toxicity",C1283)),ISNUMBER(FIND("MTT",C1283)),ISNUMBER(FIND("survival",C1283)),ISNUMBER(FIND("prolifer",C1283)),ISNUMBER(FIND("apoptosis",C1283)),ISNUMBER(FIND("neurotoxic",C1283)),ISNUMBER(FIND("  lysis ",C1283)),ISNUMBER(FIND("necrosis",C1283)),ISNUMBER(FIND("cellular death",C1283))*3,ISNUMBER(FIND("LDH",C1283)),ISNUMBER(FIND("Acute toxicity",C1283)))</f>
        <v>0</v>
      </c>
      <c r="G1283" t="b">
        <f>OR(ISNUMBER(FIND("genotoxic",C1283)),ISNUMBER(FIND("genotoxicity",C1283)),ISNUMBER(FIND("DNA damage",C1283)),ISNUMBER(FIND("DNA",C1283)),ISNUMBER(FIND("RNA",C1283)),ISNUMBER(FIND("mesothelioma",C1283)),ISNUMBER(FIND("carcino",C1283)),ISNUMBER(FIND("mutagen",C1283)),ISNUMBER(FIND("genetic",C1283)))</f>
        <v>1</v>
      </c>
      <c r="H1283" t="b">
        <f>OR(ISNUMBER(FIND("inflammatory",C1283)),ISNUMBER(FIND("inflamm",C1283)))</f>
        <v>0</v>
      </c>
      <c r="I1283" t="b">
        <f>OR(ISNUMBER(FIND("immune",C1283)),ISNUMBER(FIND("immunological",C1283)),ISNUMBER(FIND("interleuk",C1283)),ISNUMBER(FIND("platelet activation",C1283)),ISNUMBER(FIND("monocyte",C1283)),ISNUMBER(FIND("leukocyte",C1283)),ISNUMBER(FIND("cytokine",C1283)),ISNUMBER(FIND("CD4",C1283)),ISNUMBER(FIND("CD8",C1283)),ISNUMBER(FIND("T-cell",C1283)))</f>
        <v>0</v>
      </c>
      <c r="J1283" t="b">
        <f>OR(ISNUMBER(FIND("reactive oxygen",C1283)),ISNUMBER(FIND("ROS",C1283)),ISNUMBER(FIND("free radical",C1283)),ISNUMBER(FIND("oxidative stress",C1283)),ISNUMBER(FIND("peroxid",C1283)),ISNUMBER(FIND("oxidative",C1283)),ISNUMBER(FIND("antioxid",C1283)))</f>
        <v>1</v>
      </c>
      <c r="K1283" t="b">
        <f>OR(ISNUMBER(FIND("autophag",C1283)))</f>
        <v>0</v>
      </c>
      <c r="L1283" t="b">
        <f>OR(ISNUMBER(FIND("morpholog",C1283)))</f>
        <v>0</v>
      </c>
      <c r="M1283" t="b">
        <f>OR(ISNUMBER(FIND("fibrosis",C1283)),ISNUMBER(FIND("Fibrosis",C1283)),ISNUMBER(FIND("fibrot",C1283)))</f>
        <v>0</v>
      </c>
      <c r="N1283" t="b">
        <f>OR(ISNUMBER(FIND("offspring",C1283)),ISNUMBER(FIND("Parental",C1283)),ISNUMBER(FIND("parental",C1283)),ISNUMBER(FIND("germline",C1283)),ISNUMBER(FIND("reproduc",C1283)),ISNUMBER(FIND("embryo",C1283)))</f>
        <v>0</v>
      </c>
      <c r="O1283" t="b">
        <f>OR(ISNUMBER(FIND("metabol",C1283)),ISNUMBER(FIND("Metabol",C1283)),ISNUMBER(FIND("digest",C1283)),ISNUMBER(FIND("mitochon",C1283)))</f>
        <v>0</v>
      </c>
      <c r="P1283" t="b">
        <f>OR(ISNUMBER(FIND("ecotox",C1283)),ISNUMBER(FIND("Ecotox",B1283)),ISNUMBER(FIND("ecotox",B1283)),ISNUMBER(FIND("Ecotox",C1283)))</f>
        <v>0</v>
      </c>
      <c r="Q1283" t="b">
        <f>OR(ISNUMBER(FIND("Bioaccum",C1283)),ISNUMBER(FIND("bioaccum",C1283)),ISNUMBER(FIND("accum",C1283)))</f>
        <v>0</v>
      </c>
      <c r="R1283" t="b">
        <f>OR(ISNUMBER(FIND("Occupation",C1283)),ISNUMBER(FIND("occupation",C1283)),ISNUMBER(FIND("worker",C1283)),ISNUMBER(FIND("workforce",C1283)))</f>
        <v>0</v>
      </c>
      <c r="S1283" t="b">
        <f>NOT(OR(F1283,G1283,H1283,I1283,J1283,K1283,L1283,M1283,N1283,O1283,P1283,Q1283,R1283))</f>
        <v>0</v>
      </c>
      <c r="U1283" t="b">
        <f>OR(Table1[[#This Row],[Inflammation]],Table1[[#This Row],[Immune]])</f>
        <v>0</v>
      </c>
      <c r="V1283" t="str">
        <f>IF(OR(Table1[[#This Row],[Rodents]],Table1[[#This Row],[Human]],Table1[[#This Row],[Pig]]),OR(ISNUMBER(FIND("intratrach",C1283)),ISNUMBER(FIND("nasal ",C1283)),ISNUMBER(FIND("instill",C1283))),"NA")</f>
        <v>NA</v>
      </c>
      <c r="W1283" t="str">
        <f>IF(OR(Table1[[#This Row],[Rodents]],Table1[[#This Row],[Human]],Table1[[#This Row],[Pig]]),OR(ISNUMBER(FIND("dermal",C1283)),ISNUMBER(FIND("skin ",C1283))),"NA")</f>
        <v>NA</v>
      </c>
      <c r="X1283" t="str">
        <f>IF(OR(Table1[[#This Row],[Rodents]],Table1[[#This Row],[Human]],Table1[[#This Row],[Pig]]),OR(ISNUMBER(FIND("injected",C1283)),ISNUMBER(FIND("periton",C1283)),ISNUMBER(FIND("intrascrot",C1283))),"NA")</f>
        <v>NA</v>
      </c>
      <c r="Y1283" t="str">
        <f>IF(OR(Table1[[#This Row],[Rodents]],Table1[[#This Row],[Human]],Table1[[#This Row],[Pig]]),NOT(OR(Table1[[#This Row],[Inhaled/Intratracheal/intranasal]],Table1[[#This Row],[Dermal]],Table1[[#This Row],[Injected]])),"NA")</f>
        <v>NA</v>
      </c>
      <c r="AA1283" t="b">
        <f>OR(ISNUMBER(FIND("fish ",C1283)),ISNUMBER(FIND("Fish ",C1283)),ISNUMBER(FIND("aquatic",C1283)),ISNUMBER(FIND("daphnids",C1283)),ISNUMBER(FIND("Carcinus maenas",C1283)),ISNUMBER(FIND("Daphnia",C1283)),ISNUMBER(FIND("Ruditapes philippinarum",C1283)),ISNUMBER(FIND("daphnia",C1283)),ISNUMBER(FIND("marine",C1283)),ISNUMBER(FIND("mussel",C1283)),ISNUMBER(FIND("algae",C1283)),ISNUMBER(FIND("Donax faba",C1283)),ISNUMBER(FIND("estuarine",C1283)),ISNUMBER(FIND("snail",C1283)),ISNUMBER(FIND("Prorocentrum donghaiense",C1283)) )</f>
        <v>0</v>
      </c>
      <c r="AB1283" t="b">
        <f>OR(ISNUMBER(FIND(" rat ",C1283)),ISNUMBER(FIND(" rats ",C1283)),ISNUMBER(FIND(" Rats ",C1283)),ISNUMBER(FIND(" Rat ",C1283)),ISNUMBER(FIND(" rat.",C1283)),ISNUMBER(FIND(" rats.",C1283)),ISNUMBER(FIND("mouse",C1283)),ISNUMBER(FIND("mice",C1283)), ISNUMBER(FIND(" Mice",C1283)))</f>
        <v>0</v>
      </c>
      <c r="AC1283" t="b">
        <f>OR(ISNUMBER(FIND(" cell ",C1283)),ISNUMBER(FIND("fibroblast",C1283)),ISNUMBER(FIND("macrophage",C1283)),ISNUMBER(FIND("epithelial",C1283)),ISNUMBER(FIND("endothelial",C1283)),ISNUMBER(FIND("neuron",C1283)),ISNUMBER(FIND(" cells ",C1283)),ISNUMBER(FIND("RBC",C1283)),ISNUMBER(FIND("mitochond",C1283)),ISNUMBER(FIND("adipocyte",C1283)),ISNUMBER(FIND("osteo",C1283)),ISNUMBER(FIND("keratin",C1283)),ISNUMBER(FIND(" cell's ",C1283)),ISNUMBER(FIND("eukary",C1283)),ISNUMBER(FIND("sperm",C1283)))</f>
        <v>1</v>
      </c>
      <c r="AD1283" t="b">
        <f>OR(ISNUMBER(FIND("human",B1283)),ISNUMBER(FIND("workers",B1283)),ISNUMBER(FIND("workforces",B1283)),ISNUMBER(FIND("occupational",B1283)),ISNUMBER(FIND("Case report",B1283)),ISNUMBER(FIND("Workplaces",B1283)),ISNUMBER(FIND("worker",B1283)))</f>
        <v>0</v>
      </c>
      <c r="AE1283" t="b">
        <f>OR(ISNUMBER(FIND(" plant ",C1283)),ISNUMBER(FIND("Plant ",C1283)),ISNUMBER(FIND("tomato",C1283)),ISNUMBER(FIND("plants",C1283)),ISNUMBER(FIND("Plants",C1283)),ISNUMBER(FIND("algae",C1283)),ISNUMBER(FIND("lettuce",C1283)),ISNUMBER(FIND("green gram sprouts ",C1283)),ISNUMBER(FIND("Cucurbita pepo",C1283)),ISNUMBER(FIND("bean ",C1283)),ISNUMBER(FIND("chloroplast",C1283)),ISNUMBER(FIND("chlorophyll",C1283)),ISNUMBER(FIND("seedling",C1283)),ISNUMBER(FIND("canola",C1283)),ISNUMBER(FIND("shoot",C1283)),ISNUMBER(FIND("photosynthes",C1283)),ISNUMBER(FIND(" leaves ",C1283)),,ISNUMBER(FIND("agriculture",C1283)),ISNUMBER(FIND(" crops ",C1283)))</f>
        <v>0</v>
      </c>
      <c r="AF1283" t="b">
        <f>OR(ISNUMBER(FIND("bacteria",C1283)),ISNUMBER(FIND("Bacteria",C1283)),ISNUMBER(FIND("Bacterium",C1283)),ISNUMBER(FIND("bacterium",C1283)),ISNUMBER(FIND(" coli ",C1283)))</f>
        <v>0</v>
      </c>
      <c r="AG1283" t="b">
        <f>OR(ISNUMBER(FIND("fungi",C1283)),ISNUMBER(FIND("Fungi",C1283)),ISNUMBER(FIND("fungus",C1283)),ISNUMBER(FIND("Fungus",C1283)),ISNUMBER(FIND("mushroom",C1283)),ISNUMBER(FIND("Mushroom",C1283)),ISNUMBER(FIND(" mold ",C1283)))</f>
        <v>0</v>
      </c>
      <c r="AH1283" t="b">
        <f>OR(ISNUMBER(FIND("Pig ",C1283)),ISNUMBER(FIND("pig ",C1283)),ISNUMBER(FIND("Pigs ",C1283)),ISNUMBER(FIND("pigs ",C1283)))</f>
        <v>0</v>
      </c>
      <c r="AI1283" t="b">
        <f>OR(ISNUMBER(FIND(" C. elegans",C1283)),ISNUMBER(FIND("Caenorhabditis elegans",C1283)),ISNUMBER(FIND("earthworms",C1283)),ISNUMBER(FIND(" Ficopomatus enigmaticus",C1283)),ISNUMBER(FIND("larva",C1283)),ISNUMBER(FIND("Lumbriculus variegatus",C1283)),ISNUMBER(FIND("nematode",C1283)))</f>
        <v>0</v>
      </c>
      <c r="AJ1283" t="b">
        <f>NOT(OR(AA1283,AB1283,AC1283,AD1283,AE1283,AF1283,AG1283,AH1283,AI1283))</f>
        <v>0</v>
      </c>
      <c r="AL1283" t="b">
        <f>OR(AA1283,AB1283,AD1283,AE1283,AF1283,AG1283,AH1283,AI1283)</f>
        <v>0</v>
      </c>
      <c r="AM1283" t="b">
        <f>IF(Table1[[#This Row],[In vivo?]],IF(Table1[[#This Row],[Cell]],FALSE,TRUE),FALSE)</f>
        <v>0</v>
      </c>
      <c r="AN1283" t="b">
        <f>AND(AC1283,AL1283)</f>
        <v>0</v>
      </c>
      <c r="AO1283" t="b">
        <f>IF(Table1[[#This Row],[Cell]],IF(Table1[[#This Row],[In vivo?]],FALSE,TRUE),FALSE)</f>
        <v>1</v>
      </c>
      <c r="AP1283" t="b">
        <f>NOT(OR(Table1[[#This Row],[In vivo?]],Table1[[#This Row],[Only in Cell]]))</f>
        <v>0</v>
      </c>
      <c r="AQ1283" t="str">
        <f>IF(OR(Table1[[#This Row],[Rodents]],Table1[[#This Row],[Human]],Table1[[#This Row],[Pig]]),OR(ISNUMBER(FIND("pulmonary",C1283)),ISNUMBER(FIND("lung",C1283))),"NA")</f>
        <v>NA</v>
      </c>
      <c r="AR1283" t="str">
        <f>IF(OR(Table1[[#This Row],[Rodents]],Table1[[#This Row],[Human]],Table1[[#This Row],[Pig]]),OR(ISNUMBER(FIND("skin",C1283)),ISNUMBER(FIND("dermal",C1283))),"NA")</f>
        <v>NA</v>
      </c>
      <c r="AS1283" t="str">
        <f>IF(OR(Table1[[#This Row],[Rodents]],Table1[[#This Row],[Human]],Table1[[#This Row],[Pig]]),OR(ISNUMBER(FIND("liver",C1283)),ISNUMBER(FIND("hepat",C1283))),"NA")</f>
        <v>NA</v>
      </c>
      <c r="AT1283" t="str">
        <f>IF(OR(Table1[[#This Row],[Rodents]],Table1[[#This Row],[Human]],Table1[[#This Row],[Pig]]),OR(ISNUMBER(FIND("kidney",C1283)),ISNUMBER(FIND("neph",C1283))),"NA")</f>
        <v>NA</v>
      </c>
      <c r="AU1283" t="str">
        <f>IF(OR(Table1[[#This Row],[Rodents]],Table1[[#This Row],[Human]],Table1[[#This Row],[Pig]]),OR(ISNUMBER(FIND("brain",C1283)),ISNUMBER(FIND("neur",C1283)),ISNUMBER(FIND("nerv",C1283))),"NA")</f>
        <v>NA</v>
      </c>
      <c r="AV1283" t="str">
        <f>IF(OR(Table1[[#This Row],[Rodents]],Table1[[#This Row],[Human]],Table1[[#This Row],[Pig]]),OR(ISNUMBER(FIND("heart",C1283)),ISNUMBER(FIND("cardi",C1283))),"NA")</f>
        <v>NA</v>
      </c>
      <c r="AW1283" t="str">
        <f>IF(OR(Table1[[#This Row],[Rodents]],Table1[[#This Row],[Human]],Table1[[#This Row],[Pig]]),OR(ISNUMBER(FIND("gastro",C1283)),ISNUMBER(FIND("intesti",C1283)),ISNUMBER(FIND("stomach",C1283))),"NA")</f>
        <v>NA</v>
      </c>
      <c r="AX1283" t="str">
        <f>IF(OR(Table1[[#This Row],[Rodents]],Table1[[#This Row],[Human]],Table1[[#This Row],[Pig]]),NOT(OR(AQ1283,AR1283,AS1283,AT1283,AU1283,AV1283,AW1283)),"NA")</f>
        <v>NA</v>
      </c>
      <c r="AY1283" t="b">
        <f>OR(ISNUMBER(FIND("SWCNT",C1283)),ISNUMBER(FIND("SWNT",C1283)),ISNUMBER(FIND("single-wall",C1283)),ISNUMBER(FIND("single wall",C1283)),ISNUMBER(FIND("Single wall",C1283)),ISNUMBER(FIND("Single-wall",C1283)),ISNUMBER(FIND("SWCNT",B1283)),ISNUMBER(FIND("SWNT",B1283)),ISNUMBER(FIND("single-wall",B1283)),ISNUMBER(FIND("single wall",B1283)),ISNUMBER(FIND("Single-wall",B1283)),ISNUMBER(FIND("Single wall",B1283)))</f>
        <v>0</v>
      </c>
      <c r="AZ1283" t="b">
        <f>OR(ISNUMBER(FIND("MWCNT",C1283)),ISNUMBER(FIND("MWNT",C1283)),ISNUMBER(FIND("multi-wall",C1283)),ISNUMBER(FIND("multi wall",C1283)),ISNUMBER(FIND("multiwall",C1283)),ISNUMBER(FIND("Multi-wall",C1283)),ISNUMBER(FIND("Multi wall",C1283)),ISNUMBER(FIND("Multiwall",C1283)),ISNUMBER(FIND("MWCNT",B1283)),ISNUMBER(FIND("MWNT",B1283)),ISNUMBER(FIND("multi-wall",B1283)),ISNUMBER(FIND("multi wall",B1283)),ISNUMBER(FIND("multiwall",B1283)),ISNUMBER(FIND("Multi-wall",B1283)),ISNUMBER(FIND("Multi wall",B1283)),ISNUMBER(FIND("Multiwall",B1283)),ISNUMBER(FIND("Double-wall",B1283)),ISNUMBER(FIND("Double wall",B1283)),ISNUMBER(FIND("Doublewall",B1283)),ISNUMBER(FIND("double-wall",B1283)),ISNUMBER(FIND("double wall",B1283)),ISNUMBER(FIND("doublewall",B1283)))</f>
        <v>1</v>
      </c>
      <c r="BA1283" t="b">
        <f>AND(Table1[[#This Row],[SWCNT]],Table1[[#This Row],[MWCNT]])</f>
        <v>0</v>
      </c>
      <c r="BB1283" t="b">
        <f>IF(Table1[[#This Row],[SWCNT]]=TRUE,FALSE,IF(Table1[[#This Row],[MWCNT]]=TRUE,FALSE,TRUE))</f>
        <v>0</v>
      </c>
      <c r="BC1283" s="18"/>
    </row>
    <row r="1284" spans="1:55" ht="222">
      <c r="A1284" t="s">
        <v>742</v>
      </c>
      <c r="B1284" s="2" t="s">
        <v>743</v>
      </c>
      <c r="C1284" s="16" t="s">
        <v>744</v>
      </c>
      <c r="D1284" s="17" t="s">
        <v>22</v>
      </c>
      <c r="E1284" s="2">
        <v>2021</v>
      </c>
      <c r="F1284" t="b">
        <f>OR(ISNUMBER(FIND("cytotoxic",C1284)),ISNUMBER(FIND("Cytotoxic",C1284)),ISNUMBER(FIND("cellular toxicity",C1284)),ISNUMBER(FIND("cell death",C1284)),ISNUMBER(FIND("viable",C1284)),ISNUMBER(FIND("phytotoxic",C1284)),ISNUMBER(FIND("acute toxicity",C1284)),ISNUMBER(FIND("MTT",C1284)),ISNUMBER(FIND("survival",C1284)),ISNUMBER(FIND("prolifer",C1284)),ISNUMBER(FIND("apoptosis",C1284)),ISNUMBER(FIND("neurotoxic",C1284)),ISNUMBER(FIND("  lysis ",C1284)),ISNUMBER(FIND("necrosis",C1284)),ISNUMBER(FIND("cellular death",C1284))*3,ISNUMBER(FIND("LDH",C1284)),ISNUMBER(FIND("Acute toxicity",C1284)))</f>
        <v>0</v>
      </c>
      <c r="G1284" t="b">
        <f>OR(ISNUMBER(FIND("genotoxic",C1284)),ISNUMBER(FIND("genotoxicity",C1284)),ISNUMBER(FIND("DNA damage",C1284)),ISNUMBER(FIND("DNA",C1284)),ISNUMBER(FIND("RNA",C1284)),ISNUMBER(FIND("mesothelioma",C1284)),ISNUMBER(FIND("carcino",C1284)),ISNUMBER(FIND("mutagen",C1284)),ISNUMBER(FIND("genetic",C1284)))</f>
        <v>0</v>
      </c>
      <c r="H1284" t="b">
        <f>OR(ISNUMBER(FIND("inflammatory",C1284)),ISNUMBER(FIND("inflamm",C1284)))</f>
        <v>0</v>
      </c>
      <c r="I1284" t="b">
        <f>OR(ISNUMBER(FIND("immune",C1284)),ISNUMBER(FIND("immunological",C1284)),ISNUMBER(FIND("interleuk",C1284)),ISNUMBER(FIND("platelet activation",C1284)),ISNUMBER(FIND("monocyte",C1284)),ISNUMBER(FIND("leukocyte",C1284)),ISNUMBER(FIND("cytokine",C1284)),ISNUMBER(FIND("CD4",C1284)),ISNUMBER(FIND("CD8",C1284)),ISNUMBER(FIND("T-cell",C1284)))</f>
        <v>0</v>
      </c>
      <c r="J1284" t="b">
        <f>OR(ISNUMBER(FIND("reactive oxygen",C1284)),ISNUMBER(FIND("ROS",C1284)),ISNUMBER(FIND("free radical",C1284)),ISNUMBER(FIND("oxidative stress",C1284)),ISNUMBER(FIND("peroxid",C1284)),ISNUMBER(FIND("oxidative",C1284)),ISNUMBER(FIND("antioxid",C1284)))</f>
        <v>1</v>
      </c>
      <c r="K1284" t="b">
        <f>OR(ISNUMBER(FIND("autophag",C1284)))</f>
        <v>0</v>
      </c>
      <c r="L1284" t="b">
        <f>OR(ISNUMBER(FIND("morpholog",C1284)))</f>
        <v>0</v>
      </c>
      <c r="M1284" t="b">
        <f>OR(ISNUMBER(FIND("fibrosis",C1284)),ISNUMBER(FIND("Fibrosis",C1284)),ISNUMBER(FIND("fibrot",C1284)))</f>
        <v>0</v>
      </c>
      <c r="N1284" t="b">
        <f>OR(ISNUMBER(FIND("offspring",C1284)),ISNUMBER(FIND("Parental",C1284)),ISNUMBER(FIND("parental",C1284)),ISNUMBER(FIND("germline",C1284)),ISNUMBER(FIND("reproduc",C1284)),ISNUMBER(FIND("embryo",C1284)))</f>
        <v>0</v>
      </c>
      <c r="O1284" t="b">
        <f>OR(ISNUMBER(FIND("metabol",C1284)),ISNUMBER(FIND("Metabol",C1284)),ISNUMBER(FIND("digest",C1284)),ISNUMBER(FIND("mitochon",C1284)))</f>
        <v>0</v>
      </c>
      <c r="P1284" t="b">
        <f>OR(ISNUMBER(FIND("ecotox",C1284)),ISNUMBER(FIND("Ecotox",B1284)),ISNUMBER(FIND("ecotox",B1284)),ISNUMBER(FIND("Ecotox",C1284)))</f>
        <v>0</v>
      </c>
      <c r="Q1284" t="b">
        <f>OR(ISNUMBER(FIND("Bioaccum",C1284)),ISNUMBER(FIND("bioaccum",C1284)),ISNUMBER(FIND("accum",C1284)))</f>
        <v>1</v>
      </c>
      <c r="R1284" t="b">
        <f>OR(ISNUMBER(FIND("Occupation",C1284)),ISNUMBER(FIND("occupation",C1284)),ISNUMBER(FIND("worker",C1284)),ISNUMBER(FIND("workforce",C1284)))</f>
        <v>0</v>
      </c>
      <c r="S1284" t="b">
        <f>NOT(OR(F1284,G1284,H1284,I1284,J1284,K1284,L1284,M1284,N1284,O1284,P1284,Q1284,R1284))</f>
        <v>0</v>
      </c>
      <c r="U1284" t="b">
        <f>OR(Table1[[#This Row],[Inflammation]],Table1[[#This Row],[Immune]])</f>
        <v>0</v>
      </c>
      <c r="V1284" t="str">
        <f>IF(OR(Table1[[#This Row],[Rodents]],Table1[[#This Row],[Human]],Table1[[#This Row],[Pig]]),OR(ISNUMBER(FIND("intratrach",C1284)),ISNUMBER(FIND("nasal ",C1284)),ISNUMBER(FIND("instill",C1284))),"NA")</f>
        <v>NA</v>
      </c>
      <c r="W1284" t="str">
        <f>IF(OR(Table1[[#This Row],[Rodents]],Table1[[#This Row],[Human]],Table1[[#This Row],[Pig]]),OR(ISNUMBER(FIND("dermal",C1284)),ISNUMBER(FIND("skin ",C1284))),"NA")</f>
        <v>NA</v>
      </c>
      <c r="X1284" t="str">
        <f>IF(OR(Table1[[#This Row],[Rodents]],Table1[[#This Row],[Human]],Table1[[#This Row],[Pig]]),OR(ISNUMBER(FIND("injected",C1284)),ISNUMBER(FIND("periton",C1284)),ISNUMBER(FIND("intrascrot",C1284))),"NA")</f>
        <v>NA</v>
      </c>
      <c r="Y1284" t="str">
        <f>IF(OR(Table1[[#This Row],[Rodents]],Table1[[#This Row],[Human]],Table1[[#This Row],[Pig]]),NOT(OR(Table1[[#This Row],[Inhaled/Intratracheal/intranasal]],Table1[[#This Row],[Dermal]],Table1[[#This Row],[Injected]])),"NA")</f>
        <v>NA</v>
      </c>
      <c r="AA1284" t="b">
        <f>OR(ISNUMBER(FIND("fish ",C1284)),ISNUMBER(FIND("Fish ",C1284)),ISNUMBER(FIND("aquatic",C1284)),ISNUMBER(FIND("daphnids",C1284)),ISNUMBER(FIND("Carcinus maenas",C1284)),ISNUMBER(FIND("Daphnia",C1284)),ISNUMBER(FIND("Ruditapes philippinarum",C1284)),ISNUMBER(FIND("daphnia",C1284)),ISNUMBER(FIND("marine",C1284)),ISNUMBER(FIND("mussel",C1284)),ISNUMBER(FIND("algae",C1284)),ISNUMBER(FIND("Donax faba",C1284)),ISNUMBER(FIND("estuarine",C1284)),ISNUMBER(FIND("snail",C1284)),ISNUMBER(FIND("Prorocentrum donghaiense",C1284)) )</f>
        <v>1</v>
      </c>
      <c r="AB1284" t="b">
        <f>OR(ISNUMBER(FIND(" rat ",C1284)),ISNUMBER(FIND(" rats ",C1284)),ISNUMBER(FIND(" Rats ",C1284)),ISNUMBER(FIND(" Rat ",C1284)),ISNUMBER(FIND(" rat.",C1284)),ISNUMBER(FIND(" rats.",C1284)),ISNUMBER(FIND("mouse",C1284)),ISNUMBER(FIND("mice",C1284)), ISNUMBER(FIND(" Mice",C1284)))</f>
        <v>0</v>
      </c>
      <c r="AC1284" t="b">
        <f>OR(ISNUMBER(FIND(" cell ",C1284)),ISNUMBER(FIND("fibroblast",C1284)),ISNUMBER(FIND("macrophage",C1284)),ISNUMBER(FIND("epithelial",C1284)),ISNUMBER(FIND("endothelial",C1284)),ISNUMBER(FIND("neuron",C1284)),ISNUMBER(FIND(" cells ",C1284)),ISNUMBER(FIND("RBC",C1284)),ISNUMBER(FIND("mitochond",C1284)),ISNUMBER(FIND("adipocyte",C1284)),ISNUMBER(FIND("osteo",C1284)),ISNUMBER(FIND("keratin",C1284)),ISNUMBER(FIND(" cell's ",C1284)),ISNUMBER(FIND("eukary",C1284)),ISNUMBER(FIND("sperm",C1284)))</f>
        <v>0</v>
      </c>
      <c r="AD1284" t="b">
        <f>OR(ISNUMBER(FIND("human",B1284)),ISNUMBER(FIND("workers",B1284)),ISNUMBER(FIND("workforces",B1284)),ISNUMBER(FIND("occupational",B1284)),ISNUMBER(FIND("Case report",B1284)),ISNUMBER(FIND("Workplaces",B1284)),ISNUMBER(FIND("worker",B1284)))</f>
        <v>0</v>
      </c>
      <c r="AE1284" t="b">
        <f>OR(ISNUMBER(FIND(" plant ",C1284)),ISNUMBER(FIND("Plant ",C1284)),ISNUMBER(FIND("tomato",C1284)),ISNUMBER(FIND("plants",C1284)),ISNUMBER(FIND("Plants",C1284)),ISNUMBER(FIND("algae",C1284)),ISNUMBER(FIND("lettuce",C1284)),ISNUMBER(FIND("green gram sprouts ",C1284)),ISNUMBER(FIND("Cucurbita pepo",C1284)),ISNUMBER(FIND("bean ",C1284)),ISNUMBER(FIND("chloroplast",C1284)),ISNUMBER(FIND("chlorophyll",C1284)),ISNUMBER(FIND("seedling",C1284)),ISNUMBER(FIND("canola",C1284)),ISNUMBER(FIND("shoot",C1284)),ISNUMBER(FIND("photosynthes",C1284)),ISNUMBER(FIND(" leaves ",C1284)),,ISNUMBER(FIND("agriculture",C1284)),ISNUMBER(FIND(" crops ",C1284)))</f>
        <v>0</v>
      </c>
      <c r="AF1284" t="b">
        <f>OR(ISNUMBER(FIND("bacteria",C1284)),ISNUMBER(FIND("Bacteria",C1284)),ISNUMBER(FIND("Bacterium",C1284)),ISNUMBER(FIND("bacterium",C1284)),ISNUMBER(FIND(" coli ",C1284)))</f>
        <v>0</v>
      </c>
      <c r="AG1284" t="b">
        <f>OR(ISNUMBER(FIND("fungi",C1284)),ISNUMBER(FIND("Fungi",C1284)),ISNUMBER(FIND("fungus",C1284)),ISNUMBER(FIND("Fungus",C1284)),ISNUMBER(FIND("mushroom",C1284)),ISNUMBER(FIND("Mushroom",C1284)),ISNUMBER(FIND(" mold ",C1284)))</f>
        <v>0</v>
      </c>
      <c r="AH1284" t="b">
        <f>OR(ISNUMBER(FIND("Pig ",C1284)),ISNUMBER(FIND("pig ",C1284)),ISNUMBER(FIND("Pigs ",C1284)),ISNUMBER(FIND("pigs ",C1284)))</f>
        <v>0</v>
      </c>
      <c r="AI1284" t="b">
        <f>OR(ISNUMBER(FIND(" C. elegans",C1284)),ISNUMBER(FIND("Caenorhabditis elegans",C1284)),ISNUMBER(FIND("earthworms",C1284)),ISNUMBER(FIND(" Ficopomatus enigmaticus",C1284)),ISNUMBER(FIND("larva",C1284)),ISNUMBER(FIND("Lumbriculus variegatus",C1284)),ISNUMBER(FIND("nematode",C1284)))</f>
        <v>0</v>
      </c>
      <c r="AJ1284" t="b">
        <f>NOT(OR(AA1284,AB1284,AC1284,AD1284,AE1284,AF1284,AG1284,AH1284,AI1284))</f>
        <v>0</v>
      </c>
      <c r="AL1284" t="b">
        <f>OR(AA1284,AB1284,AD1284,AE1284,AF1284,AG1284,AH1284,AI1284)</f>
        <v>1</v>
      </c>
      <c r="AM1284" t="b">
        <f>IF(Table1[[#This Row],[In vivo?]],IF(Table1[[#This Row],[Cell]],FALSE,TRUE),FALSE)</f>
        <v>1</v>
      </c>
      <c r="AN1284" t="b">
        <f>AND(AC1284,AL1284)</f>
        <v>0</v>
      </c>
      <c r="AO1284" t="b">
        <f>IF(Table1[[#This Row],[Cell]],IF(Table1[[#This Row],[In vivo?]],FALSE,TRUE),FALSE)</f>
        <v>0</v>
      </c>
      <c r="AP1284" t="b">
        <f>NOT(OR(Table1[[#This Row],[In vivo?]],Table1[[#This Row],[Only in Cell]]))</f>
        <v>0</v>
      </c>
      <c r="AQ1284" t="str">
        <f>IF(OR(Table1[[#This Row],[Rodents]],Table1[[#This Row],[Human]],Table1[[#This Row],[Pig]]),OR(ISNUMBER(FIND("pulmonary",C1284)),ISNUMBER(FIND("lung",C1284))),"NA")</f>
        <v>NA</v>
      </c>
      <c r="AR1284" t="str">
        <f>IF(OR(Table1[[#This Row],[Rodents]],Table1[[#This Row],[Human]],Table1[[#This Row],[Pig]]),OR(ISNUMBER(FIND("skin",C1284)),ISNUMBER(FIND("dermal",C1284))),"NA")</f>
        <v>NA</v>
      </c>
      <c r="AS1284" t="str">
        <f>IF(OR(Table1[[#This Row],[Rodents]],Table1[[#This Row],[Human]],Table1[[#This Row],[Pig]]),OR(ISNUMBER(FIND("liver",C1284)),ISNUMBER(FIND("hepat",C1284))),"NA")</f>
        <v>NA</v>
      </c>
      <c r="AT1284" t="str">
        <f>IF(OR(Table1[[#This Row],[Rodents]],Table1[[#This Row],[Human]],Table1[[#This Row],[Pig]]),OR(ISNUMBER(FIND("kidney",C1284)),ISNUMBER(FIND("neph",C1284))),"NA")</f>
        <v>NA</v>
      </c>
      <c r="AU1284" t="str">
        <f>IF(OR(Table1[[#This Row],[Rodents]],Table1[[#This Row],[Human]],Table1[[#This Row],[Pig]]),OR(ISNUMBER(FIND("brain",C1284)),ISNUMBER(FIND("neur",C1284)),ISNUMBER(FIND("nerv",C1284))),"NA")</f>
        <v>NA</v>
      </c>
      <c r="AV1284" t="str">
        <f>IF(OR(Table1[[#This Row],[Rodents]],Table1[[#This Row],[Human]],Table1[[#This Row],[Pig]]),OR(ISNUMBER(FIND("heart",C1284)),ISNUMBER(FIND("cardi",C1284))),"NA")</f>
        <v>NA</v>
      </c>
      <c r="AW1284" t="str">
        <f>IF(OR(Table1[[#This Row],[Rodents]],Table1[[#This Row],[Human]],Table1[[#This Row],[Pig]]),OR(ISNUMBER(FIND("gastro",C1284)),ISNUMBER(FIND("intesti",C1284)),ISNUMBER(FIND("stomach",C1284))),"NA")</f>
        <v>NA</v>
      </c>
      <c r="AX1284" t="str">
        <f>IF(OR(Table1[[#This Row],[Rodents]],Table1[[#This Row],[Human]],Table1[[#This Row],[Pig]]),NOT(OR(AQ1284,AR1284,AS1284,AT1284,AU1284,AV1284,AW1284)),"NA")</f>
        <v>NA</v>
      </c>
      <c r="AY1284" t="b">
        <f>OR(ISNUMBER(FIND("SWCNT",C1284)),ISNUMBER(FIND("SWNT",C1284)),ISNUMBER(FIND("single-wall",C1284)),ISNUMBER(FIND("single wall",C1284)),ISNUMBER(FIND("Single wall",C1284)),ISNUMBER(FIND("Single-wall",C1284)),ISNUMBER(FIND("SWCNT",B1284)),ISNUMBER(FIND("SWNT",B1284)),ISNUMBER(FIND("single-wall",B1284)),ISNUMBER(FIND("single wall",B1284)),ISNUMBER(FIND("Single-wall",B1284)),ISNUMBER(FIND("Single wall",B1284)))</f>
        <v>0</v>
      </c>
      <c r="AZ1284" t="b">
        <f>OR(ISNUMBER(FIND("MWCNT",C1284)),ISNUMBER(FIND("MWNT",C1284)),ISNUMBER(FIND("multi-wall",C1284)),ISNUMBER(FIND("multi wall",C1284)),ISNUMBER(FIND("multiwall",C1284)),ISNUMBER(FIND("Multi-wall",C1284)),ISNUMBER(FIND("Multi wall",C1284)),ISNUMBER(FIND("Multiwall",C1284)),ISNUMBER(FIND("MWCNT",B1284)),ISNUMBER(FIND("MWNT",B1284)),ISNUMBER(FIND("multi-wall",B1284)),ISNUMBER(FIND("multi wall",B1284)),ISNUMBER(FIND("multiwall",B1284)),ISNUMBER(FIND("Multi-wall",B1284)),ISNUMBER(FIND("Multi wall",B1284)),ISNUMBER(FIND("Multiwall",B1284)),ISNUMBER(FIND("Double-wall",B1284)),ISNUMBER(FIND("Double wall",B1284)),ISNUMBER(FIND("Doublewall",B1284)),ISNUMBER(FIND("double-wall",B1284)),ISNUMBER(FIND("double wall",B1284)),ISNUMBER(FIND("doublewall",B1284)))</f>
        <v>1</v>
      </c>
      <c r="BA1284" t="b">
        <f>AND(Table1[[#This Row],[SWCNT]],Table1[[#This Row],[MWCNT]])</f>
        <v>0</v>
      </c>
      <c r="BB1284" t="b">
        <f>IF(Table1[[#This Row],[SWCNT]]=TRUE,FALSE,IF(Table1[[#This Row],[MWCNT]]=TRUE,FALSE,TRUE))</f>
        <v>0</v>
      </c>
      <c r="BC1284" s="18"/>
    </row>
    <row r="1285" spans="1:55" ht="259">
      <c r="A1285" t="s">
        <v>745</v>
      </c>
      <c r="B1285" s="2" t="s">
        <v>746</v>
      </c>
      <c r="C1285" s="16" t="s">
        <v>747</v>
      </c>
      <c r="D1285" s="17" t="s">
        <v>748</v>
      </c>
      <c r="E1285" s="2">
        <v>2021</v>
      </c>
      <c r="F1285" t="b">
        <f>OR(ISNUMBER(FIND("cytotoxic",C1285)),ISNUMBER(FIND("Cytotoxic",C1285)),ISNUMBER(FIND("cellular toxicity",C1285)),ISNUMBER(FIND("cell death",C1285)),ISNUMBER(FIND("viable",C1285)),ISNUMBER(FIND("phytotoxic",C1285)),ISNUMBER(FIND("acute toxicity",C1285)),ISNUMBER(FIND("MTT",C1285)),ISNUMBER(FIND("survival",C1285)),ISNUMBER(FIND("prolifer",C1285)),ISNUMBER(FIND("apoptosis",C1285)),ISNUMBER(FIND("neurotoxic",C1285)),ISNUMBER(FIND("  lysis ",C1285)),ISNUMBER(FIND("necrosis",C1285)),ISNUMBER(FIND("cellular death",C1285))*3,ISNUMBER(FIND("LDH",C1285)),ISNUMBER(FIND("Acute toxicity",C1285)))</f>
        <v>0</v>
      </c>
      <c r="G1285" t="b">
        <f>OR(ISNUMBER(FIND("genotoxic",C1285)),ISNUMBER(FIND("genotoxicity",C1285)),ISNUMBER(FIND("DNA damage",C1285)),ISNUMBER(FIND("DNA",C1285)),ISNUMBER(FIND("RNA",C1285)),ISNUMBER(FIND("mesothelioma",C1285)),ISNUMBER(FIND("carcino",C1285)),ISNUMBER(FIND("mutagen",C1285)),ISNUMBER(FIND("genetic",C1285)))</f>
        <v>0</v>
      </c>
      <c r="H1285" t="b">
        <f>OR(ISNUMBER(FIND("inflammatory",C1285)),ISNUMBER(FIND("inflamm",C1285)))</f>
        <v>0</v>
      </c>
      <c r="I1285" t="b">
        <f>OR(ISNUMBER(FIND("immune",C1285)),ISNUMBER(FIND("immunological",C1285)),ISNUMBER(FIND("interleuk",C1285)),ISNUMBER(FIND("platelet activation",C1285)),ISNUMBER(FIND("monocyte",C1285)),ISNUMBER(FIND("leukocyte",C1285)),ISNUMBER(FIND("cytokine",C1285)),ISNUMBER(FIND("CD4",C1285)),ISNUMBER(FIND("CD8",C1285)),ISNUMBER(FIND("T-cell",C1285)))</f>
        <v>0</v>
      </c>
      <c r="J1285" t="b">
        <f>OR(ISNUMBER(FIND("reactive oxygen",C1285)),ISNUMBER(FIND("ROS",C1285)),ISNUMBER(FIND("free radical",C1285)),ISNUMBER(FIND("oxidative stress",C1285)),ISNUMBER(FIND("peroxid",C1285)),ISNUMBER(FIND("oxidative",C1285)),ISNUMBER(FIND("antioxid",C1285)))</f>
        <v>1</v>
      </c>
      <c r="K1285" t="b">
        <f>OR(ISNUMBER(FIND("autophag",C1285)))</f>
        <v>0</v>
      </c>
      <c r="L1285" t="b">
        <f>OR(ISNUMBER(FIND("morpholog",C1285)))</f>
        <v>0</v>
      </c>
      <c r="M1285" t="b">
        <f>OR(ISNUMBER(FIND("fibrosis",C1285)),ISNUMBER(FIND("Fibrosis",C1285)),ISNUMBER(FIND("fibrot",C1285)))</f>
        <v>0</v>
      </c>
      <c r="N1285" t="b">
        <f>OR(ISNUMBER(FIND("offspring",C1285)),ISNUMBER(FIND("Parental",C1285)),ISNUMBER(FIND("parental",C1285)),ISNUMBER(FIND("germline",C1285)),ISNUMBER(FIND("reproduc",C1285)),ISNUMBER(FIND("embryo",C1285)))</f>
        <v>0</v>
      </c>
      <c r="O1285" t="b">
        <f>OR(ISNUMBER(FIND("metabol",C1285)),ISNUMBER(FIND("Metabol",C1285)),ISNUMBER(FIND("digest",C1285)),ISNUMBER(FIND("mitochon",C1285)))</f>
        <v>0</v>
      </c>
      <c r="P1285" t="b">
        <f>OR(ISNUMBER(FIND("ecotox",C1285)),ISNUMBER(FIND("Ecotox",B1285)),ISNUMBER(FIND("ecotox",B1285)),ISNUMBER(FIND("Ecotox",C1285)))</f>
        <v>0</v>
      </c>
      <c r="Q1285" t="b">
        <f>OR(ISNUMBER(FIND("Bioaccum",C1285)),ISNUMBER(FIND("bioaccum",C1285)),ISNUMBER(FIND("accum",C1285)))</f>
        <v>0</v>
      </c>
      <c r="R1285" t="b">
        <f>OR(ISNUMBER(FIND("Occupation",C1285)),ISNUMBER(FIND("occupation",C1285)),ISNUMBER(FIND("worker",C1285)),ISNUMBER(FIND("workforce",C1285)))</f>
        <v>0</v>
      </c>
      <c r="S1285" t="b">
        <f>NOT(OR(F1285,G1285,H1285,I1285,J1285,K1285,L1285,M1285,N1285,O1285,P1285,Q1285,R1285))</f>
        <v>0</v>
      </c>
      <c r="U1285" t="b">
        <f>OR(Table1[[#This Row],[Inflammation]],Table1[[#This Row],[Immune]])</f>
        <v>0</v>
      </c>
      <c r="V1285" t="str">
        <f>IF(OR(Table1[[#This Row],[Rodents]],Table1[[#This Row],[Human]],Table1[[#This Row],[Pig]]),OR(ISNUMBER(FIND("intratrach",C1285)),ISNUMBER(FIND("nasal ",C1285)),ISNUMBER(FIND("instill",C1285))),"NA")</f>
        <v>NA</v>
      </c>
      <c r="W1285" t="str">
        <f>IF(OR(Table1[[#This Row],[Rodents]],Table1[[#This Row],[Human]],Table1[[#This Row],[Pig]]),OR(ISNUMBER(FIND("dermal",C1285)),ISNUMBER(FIND("skin ",C1285))),"NA")</f>
        <v>NA</v>
      </c>
      <c r="X1285" t="str">
        <f>IF(OR(Table1[[#This Row],[Rodents]],Table1[[#This Row],[Human]],Table1[[#This Row],[Pig]]),OR(ISNUMBER(FIND("injected",C1285)),ISNUMBER(FIND("periton",C1285)),ISNUMBER(FIND("intrascrot",C1285))),"NA")</f>
        <v>NA</v>
      </c>
      <c r="Y1285" t="str">
        <f>IF(OR(Table1[[#This Row],[Rodents]],Table1[[#This Row],[Human]],Table1[[#This Row],[Pig]]),NOT(OR(Table1[[#This Row],[Inhaled/Intratracheal/intranasal]],Table1[[#This Row],[Dermal]],Table1[[#This Row],[Injected]])),"NA")</f>
        <v>NA</v>
      </c>
      <c r="AA1285" t="b">
        <f>OR(ISNUMBER(FIND("fish ",C1285)),ISNUMBER(FIND("Fish ",C1285)),ISNUMBER(FIND("aquatic",C1285)),ISNUMBER(FIND("daphnids",C1285)),ISNUMBER(FIND("Carcinus maenas",C1285)),ISNUMBER(FIND("Daphnia",C1285)),ISNUMBER(FIND("Ruditapes philippinarum",C1285)),ISNUMBER(FIND("daphnia",C1285)),ISNUMBER(FIND("marine",C1285)),ISNUMBER(FIND("mussel",C1285)),ISNUMBER(FIND("algae",C1285)),ISNUMBER(FIND("Donax faba",C1285)),ISNUMBER(FIND("estuarine",C1285)),ISNUMBER(FIND("snail",C1285)),ISNUMBER(FIND("Prorocentrum donghaiense",C1285)) )</f>
        <v>1</v>
      </c>
      <c r="AB1285" t="b">
        <f>OR(ISNUMBER(FIND(" rat ",C1285)),ISNUMBER(FIND(" rats ",C1285)),ISNUMBER(FIND(" Rats ",C1285)),ISNUMBER(FIND(" Rat ",C1285)),ISNUMBER(FIND(" rat.",C1285)),ISNUMBER(FIND(" rats.",C1285)),ISNUMBER(FIND("mouse",C1285)),ISNUMBER(FIND("mice",C1285)), ISNUMBER(FIND(" Mice",C1285)))</f>
        <v>0</v>
      </c>
      <c r="AC1285" t="b">
        <f>OR(ISNUMBER(FIND(" cell ",C1285)),ISNUMBER(FIND("fibroblast",C1285)),ISNUMBER(FIND("macrophage",C1285)),ISNUMBER(FIND("epithelial",C1285)),ISNUMBER(FIND("endothelial",C1285)),ISNUMBER(FIND("neuron",C1285)),ISNUMBER(FIND(" cells ",C1285)),ISNUMBER(FIND("RBC",C1285)),ISNUMBER(FIND("mitochond",C1285)),ISNUMBER(FIND("adipocyte",C1285)),ISNUMBER(FIND("osteo",C1285)),ISNUMBER(FIND("keratin",C1285)),ISNUMBER(FIND(" cell's ",C1285)),ISNUMBER(FIND("eukary",C1285)),ISNUMBER(FIND("sperm",C1285)))</f>
        <v>1</v>
      </c>
      <c r="AD1285" t="b">
        <f>OR(ISNUMBER(FIND("human",B1285)),ISNUMBER(FIND("workers",B1285)),ISNUMBER(FIND("workforces",B1285)),ISNUMBER(FIND("occupational",B1285)),ISNUMBER(FIND("Case report",B1285)),ISNUMBER(FIND("Workplaces",B1285)),ISNUMBER(FIND("worker",B1285)))</f>
        <v>0</v>
      </c>
      <c r="AE1285" t="b">
        <f>OR(ISNUMBER(FIND(" plant ",C1285)),ISNUMBER(FIND("Plant ",C1285)),ISNUMBER(FIND("tomato",C1285)),ISNUMBER(FIND("plants",C1285)),ISNUMBER(FIND("Plants",C1285)),ISNUMBER(FIND("algae",C1285)),ISNUMBER(FIND("lettuce",C1285)),ISNUMBER(FIND("green gram sprouts ",C1285)),ISNUMBER(FIND("Cucurbita pepo",C1285)),ISNUMBER(FIND("bean ",C1285)),ISNUMBER(FIND("chloroplast",C1285)),ISNUMBER(FIND("chlorophyll",C1285)),ISNUMBER(FIND("seedling",C1285)),ISNUMBER(FIND("canola",C1285)),ISNUMBER(FIND("shoot",C1285)),ISNUMBER(FIND("photosynthes",C1285)),ISNUMBER(FIND(" leaves ",C1285)),,ISNUMBER(FIND("agriculture",C1285)),ISNUMBER(FIND(" crops ",C1285)))</f>
        <v>1</v>
      </c>
      <c r="AF1285" t="b">
        <f>OR(ISNUMBER(FIND("bacteria",C1285)),ISNUMBER(FIND("Bacteria",C1285)),ISNUMBER(FIND("Bacterium",C1285)),ISNUMBER(FIND("bacterium",C1285)),ISNUMBER(FIND(" coli ",C1285)))</f>
        <v>0</v>
      </c>
      <c r="AG1285" t="b">
        <f>OR(ISNUMBER(FIND("fungi",C1285)),ISNUMBER(FIND("Fungi",C1285)),ISNUMBER(FIND("fungus",C1285)),ISNUMBER(FIND("Fungus",C1285)),ISNUMBER(FIND("mushroom",C1285)),ISNUMBER(FIND("Mushroom",C1285)),ISNUMBER(FIND(" mold ",C1285)))</f>
        <v>0</v>
      </c>
      <c r="AH1285" t="b">
        <f>OR(ISNUMBER(FIND("Pig ",C1285)),ISNUMBER(FIND("pig ",C1285)),ISNUMBER(FIND("Pigs ",C1285)),ISNUMBER(FIND("pigs ",C1285)))</f>
        <v>0</v>
      </c>
      <c r="AI1285" t="b">
        <f>OR(ISNUMBER(FIND(" C. elegans",C1285)),ISNUMBER(FIND("Caenorhabditis elegans",C1285)),ISNUMBER(FIND("earthworms",C1285)),ISNUMBER(FIND(" Ficopomatus enigmaticus",C1285)),ISNUMBER(FIND("larva",C1285)),ISNUMBER(FIND("Lumbriculus variegatus",C1285)),ISNUMBER(FIND("nematode",C1285)))</f>
        <v>0</v>
      </c>
      <c r="AJ1285" t="b">
        <f>NOT(OR(AA1285,AB1285,AC1285,AD1285,AE1285,AF1285,AG1285,AH1285,AI1285))</f>
        <v>0</v>
      </c>
      <c r="AL1285" t="b">
        <f>OR(AA1285,AB1285,AD1285,AE1285,AF1285,AG1285,AH1285,AI1285)</f>
        <v>1</v>
      </c>
      <c r="AM1285" t="b">
        <f>IF(Table1[[#This Row],[In vivo?]],IF(Table1[[#This Row],[Cell]],FALSE,TRUE),FALSE)</f>
        <v>0</v>
      </c>
      <c r="AN1285" t="b">
        <f>AND(AC1285,AL1285)</f>
        <v>1</v>
      </c>
      <c r="AO1285" t="b">
        <f>IF(Table1[[#This Row],[Cell]],IF(Table1[[#This Row],[In vivo?]],FALSE,TRUE),FALSE)</f>
        <v>0</v>
      </c>
      <c r="AP1285" t="b">
        <f>NOT(OR(Table1[[#This Row],[In vivo?]],Table1[[#This Row],[Only in Cell]]))</f>
        <v>0</v>
      </c>
      <c r="AQ1285" t="str">
        <f>IF(OR(Table1[[#This Row],[Rodents]],Table1[[#This Row],[Human]],Table1[[#This Row],[Pig]]),OR(ISNUMBER(FIND("pulmonary",C1285)),ISNUMBER(FIND("lung",C1285))),"NA")</f>
        <v>NA</v>
      </c>
      <c r="AR1285" t="str">
        <f>IF(OR(Table1[[#This Row],[Rodents]],Table1[[#This Row],[Human]],Table1[[#This Row],[Pig]]),OR(ISNUMBER(FIND("skin",C1285)),ISNUMBER(FIND("dermal",C1285))),"NA")</f>
        <v>NA</v>
      </c>
      <c r="AS1285" t="str">
        <f>IF(OR(Table1[[#This Row],[Rodents]],Table1[[#This Row],[Human]],Table1[[#This Row],[Pig]]),OR(ISNUMBER(FIND("liver",C1285)),ISNUMBER(FIND("hepat",C1285))),"NA")</f>
        <v>NA</v>
      </c>
      <c r="AT1285" t="str">
        <f>IF(OR(Table1[[#This Row],[Rodents]],Table1[[#This Row],[Human]],Table1[[#This Row],[Pig]]),OR(ISNUMBER(FIND("kidney",C1285)),ISNUMBER(FIND("neph",C1285))),"NA")</f>
        <v>NA</v>
      </c>
      <c r="AU1285" t="str">
        <f>IF(OR(Table1[[#This Row],[Rodents]],Table1[[#This Row],[Human]],Table1[[#This Row],[Pig]]),OR(ISNUMBER(FIND("brain",C1285)),ISNUMBER(FIND("neur",C1285)),ISNUMBER(FIND("nerv",C1285))),"NA")</f>
        <v>NA</v>
      </c>
      <c r="AV1285" t="str">
        <f>IF(OR(Table1[[#This Row],[Rodents]],Table1[[#This Row],[Human]],Table1[[#This Row],[Pig]]),OR(ISNUMBER(FIND("heart",C1285)),ISNUMBER(FIND("cardi",C1285))),"NA")</f>
        <v>NA</v>
      </c>
      <c r="AW1285" t="str">
        <f>IF(OR(Table1[[#This Row],[Rodents]],Table1[[#This Row],[Human]],Table1[[#This Row],[Pig]]),OR(ISNUMBER(FIND("gastro",C1285)),ISNUMBER(FIND("intesti",C1285)),ISNUMBER(FIND("stomach",C1285))),"NA")</f>
        <v>NA</v>
      </c>
      <c r="AX1285" t="str">
        <f>IF(OR(Table1[[#This Row],[Rodents]],Table1[[#This Row],[Human]],Table1[[#This Row],[Pig]]),NOT(OR(AQ1285,AR1285,AS1285,AT1285,AU1285,AV1285,AW1285)),"NA")</f>
        <v>NA</v>
      </c>
      <c r="AY1285" t="b">
        <f>OR(ISNUMBER(FIND("SWCNT",C1285)),ISNUMBER(FIND("SWNT",C1285)),ISNUMBER(FIND("single-wall",C1285)),ISNUMBER(FIND("single wall",C1285)),ISNUMBER(FIND("Single wall",C1285)),ISNUMBER(FIND("Single-wall",C1285)),ISNUMBER(FIND("SWCNT",B1285)),ISNUMBER(FIND("SWNT",B1285)),ISNUMBER(FIND("single-wall",B1285)),ISNUMBER(FIND("single wall",B1285)),ISNUMBER(FIND("Single-wall",B1285)),ISNUMBER(FIND("Single wall",B1285)))</f>
        <v>0</v>
      </c>
      <c r="AZ1285" t="b">
        <f>OR(ISNUMBER(FIND("MWCNT",C1285)),ISNUMBER(FIND("MWNT",C1285)),ISNUMBER(FIND("multi-wall",C1285)),ISNUMBER(FIND("multi wall",C1285)),ISNUMBER(FIND("multiwall",C1285)),ISNUMBER(FIND("Multi-wall",C1285)),ISNUMBER(FIND("Multi wall",C1285)),ISNUMBER(FIND("Multiwall",C1285)),ISNUMBER(FIND("MWCNT",B1285)),ISNUMBER(FIND("MWNT",B1285)),ISNUMBER(FIND("multi-wall",B1285)),ISNUMBER(FIND("multi wall",B1285)),ISNUMBER(FIND("multiwall",B1285)),ISNUMBER(FIND("Multi-wall",B1285)),ISNUMBER(FIND("Multi wall",B1285)),ISNUMBER(FIND("Multiwall",B1285)),ISNUMBER(FIND("Double-wall",B1285)),ISNUMBER(FIND("Double wall",B1285)),ISNUMBER(FIND("Doublewall",B1285)),ISNUMBER(FIND("double-wall",B1285)),ISNUMBER(FIND("double wall",B1285)),ISNUMBER(FIND("doublewall",B1285)))</f>
        <v>1</v>
      </c>
      <c r="BA1285" t="b">
        <f>AND(Table1[[#This Row],[SWCNT]],Table1[[#This Row],[MWCNT]])</f>
        <v>0</v>
      </c>
      <c r="BB1285" t="b">
        <f>IF(Table1[[#This Row],[SWCNT]]=TRUE,FALSE,IF(Table1[[#This Row],[MWCNT]]=TRUE,FALSE,TRUE))</f>
        <v>0</v>
      </c>
      <c r="BC1285" s="18"/>
    </row>
    <row r="1286" spans="1:55" ht="129.5">
      <c r="A1286" t="s">
        <v>750</v>
      </c>
      <c r="B1286" s="2" t="s">
        <v>752</v>
      </c>
      <c r="C1286" s="16" t="s">
        <v>754</v>
      </c>
      <c r="D1286" s="17" t="s">
        <v>755</v>
      </c>
      <c r="E1286" s="2">
        <v>2021</v>
      </c>
      <c r="F1286" t="b">
        <f>OR(ISNUMBER(FIND("cytotoxic",C1286)),ISNUMBER(FIND("Cytotoxic",C1286)),ISNUMBER(FIND("cellular toxicity",C1286)),ISNUMBER(FIND("cell death",C1286)),ISNUMBER(FIND("viable",C1286)),ISNUMBER(FIND("phytotoxic",C1286)),ISNUMBER(FIND("acute toxicity",C1286)),ISNUMBER(FIND("MTT",C1286)),ISNUMBER(FIND("survival",C1286)),ISNUMBER(FIND("prolifer",C1286)),ISNUMBER(FIND("apoptosis",C1286)),ISNUMBER(FIND("neurotoxic",C1286)),ISNUMBER(FIND("  lysis ",C1286)),ISNUMBER(FIND("necrosis",C1286)),ISNUMBER(FIND("cellular death",C1286))*3,ISNUMBER(FIND("LDH",C1286)),ISNUMBER(FIND("Acute toxicity",C1286)))</f>
        <v>0</v>
      </c>
      <c r="G1286" t="b">
        <f>OR(ISNUMBER(FIND("genotoxic",C1286)),ISNUMBER(FIND("genotoxicity",C1286)),ISNUMBER(FIND("DNA damage",C1286)),ISNUMBER(FIND("DNA",C1286)),ISNUMBER(FIND("RNA",C1286)),ISNUMBER(FIND("mesothelioma",C1286)),ISNUMBER(FIND("carcino",C1286)),ISNUMBER(FIND("mutagen",C1286)),ISNUMBER(FIND("genetic",C1286)))</f>
        <v>0</v>
      </c>
      <c r="H1286" t="b">
        <f>OR(ISNUMBER(FIND("inflammatory",C1286)),ISNUMBER(FIND("inflamm",C1286)))</f>
        <v>0</v>
      </c>
      <c r="I1286" t="b">
        <f>OR(ISNUMBER(FIND("immune",C1286)),ISNUMBER(FIND("immunological",C1286)),ISNUMBER(FIND("interleuk",C1286)),ISNUMBER(FIND("platelet activation",C1286)),ISNUMBER(FIND("monocyte",C1286)),ISNUMBER(FIND("leukocyte",C1286)),ISNUMBER(FIND("cytokine",C1286)),ISNUMBER(FIND("CD4",C1286)),ISNUMBER(FIND("CD8",C1286)),ISNUMBER(FIND("T-cell",C1286)))</f>
        <v>1</v>
      </c>
      <c r="J1286" t="b">
        <f>OR(ISNUMBER(FIND("reactive oxygen",C1286)),ISNUMBER(FIND("ROS",C1286)),ISNUMBER(FIND("free radical",C1286)),ISNUMBER(FIND("oxidative stress",C1286)),ISNUMBER(FIND("peroxid",C1286)),ISNUMBER(FIND("oxidative",C1286)),ISNUMBER(FIND("antioxid",C1286)))</f>
        <v>0</v>
      </c>
      <c r="K1286" t="b">
        <f>OR(ISNUMBER(FIND("autophag",C1286)))</f>
        <v>0</v>
      </c>
      <c r="L1286" t="b">
        <f>OR(ISNUMBER(FIND("morpholog",C1286)))</f>
        <v>0</v>
      </c>
      <c r="M1286" t="b">
        <f>OR(ISNUMBER(FIND("fibrosis",C1286)),ISNUMBER(FIND("Fibrosis",C1286)),ISNUMBER(FIND("fibrot",C1286)))</f>
        <v>0</v>
      </c>
      <c r="N1286" t="b">
        <f>OR(ISNUMBER(FIND("offspring",C1286)),ISNUMBER(FIND("Parental",C1286)),ISNUMBER(FIND("parental",C1286)),ISNUMBER(FIND("germline",C1286)),ISNUMBER(FIND("reproduc",C1286)),ISNUMBER(FIND("embryo",C1286)))</f>
        <v>0</v>
      </c>
      <c r="O1286" t="b">
        <f>OR(ISNUMBER(FIND("metabol",C1286)),ISNUMBER(FIND("Metabol",C1286)),ISNUMBER(FIND("digest",C1286)),ISNUMBER(FIND("mitochon",C1286)))</f>
        <v>0</v>
      </c>
      <c r="P1286" t="b">
        <f>OR(ISNUMBER(FIND("ecotox",C1286)),ISNUMBER(FIND("Ecotox",B1286)),ISNUMBER(FIND("ecotox",B1286)),ISNUMBER(FIND("Ecotox",C1286)))</f>
        <v>0</v>
      </c>
      <c r="Q1286" t="b">
        <f>OR(ISNUMBER(FIND("Bioaccum",C1286)),ISNUMBER(FIND("bioaccum",C1286)),ISNUMBER(FIND("accum",C1286)))</f>
        <v>0</v>
      </c>
      <c r="R1286" t="b">
        <f>OR(ISNUMBER(FIND("Occupation",C1286)),ISNUMBER(FIND("occupation",C1286)),ISNUMBER(FIND("worker",C1286)),ISNUMBER(FIND("workforce",C1286)))</f>
        <v>0</v>
      </c>
      <c r="S1286" t="b">
        <f>NOT(OR(F1286,G1286,H1286,I1286,J1286,K1286,L1286,M1286,N1286,O1286,P1286,Q1286,R1286))</f>
        <v>0</v>
      </c>
      <c r="U1286" t="b">
        <f>OR(Table1[[#This Row],[Inflammation]],Table1[[#This Row],[Immune]])</f>
        <v>1</v>
      </c>
      <c r="V1286" t="str">
        <f>IF(OR(Table1[[#This Row],[Rodents]],Table1[[#This Row],[Human]],Table1[[#This Row],[Pig]]),OR(ISNUMBER(FIND("intratrach",C1286)),ISNUMBER(FIND("nasal ",C1286)),ISNUMBER(FIND("instill",C1286))),"NA")</f>
        <v>NA</v>
      </c>
      <c r="W1286" t="str">
        <f>IF(OR(Table1[[#This Row],[Rodents]],Table1[[#This Row],[Human]],Table1[[#This Row],[Pig]]),OR(ISNUMBER(FIND("dermal",C1286)),ISNUMBER(FIND("skin ",C1286))),"NA")</f>
        <v>NA</v>
      </c>
      <c r="X1286" t="str">
        <f>IF(OR(Table1[[#This Row],[Rodents]],Table1[[#This Row],[Human]],Table1[[#This Row],[Pig]]),OR(ISNUMBER(FIND("injected",C1286)),ISNUMBER(FIND("periton",C1286)),ISNUMBER(FIND("intrascrot",C1286))),"NA")</f>
        <v>NA</v>
      </c>
      <c r="Y1286" t="str">
        <f>IF(OR(Table1[[#This Row],[Rodents]],Table1[[#This Row],[Human]],Table1[[#This Row],[Pig]]),NOT(OR(Table1[[#This Row],[Inhaled/Intratracheal/intranasal]],Table1[[#This Row],[Dermal]],Table1[[#This Row],[Injected]])),"NA")</f>
        <v>NA</v>
      </c>
      <c r="AA1286" t="b">
        <f>OR(ISNUMBER(FIND("fish ",C1286)),ISNUMBER(FIND("Fish ",C1286)),ISNUMBER(FIND("aquatic",C1286)),ISNUMBER(FIND("daphnids",C1286)),ISNUMBER(FIND("Carcinus maenas",C1286)),ISNUMBER(FIND("Daphnia",C1286)),ISNUMBER(FIND("Ruditapes philippinarum",C1286)),ISNUMBER(FIND("daphnia",C1286)),ISNUMBER(FIND("marine",C1286)),ISNUMBER(FIND("mussel",C1286)),ISNUMBER(FIND("algae",C1286)),ISNUMBER(FIND("Donax faba",C1286)),ISNUMBER(FIND("estuarine",C1286)),ISNUMBER(FIND("snail",C1286)),ISNUMBER(FIND("Prorocentrum donghaiense",C1286)) )</f>
        <v>0</v>
      </c>
      <c r="AB1286" t="b">
        <f>OR(ISNUMBER(FIND(" rat ",C1286)),ISNUMBER(FIND(" rats ",C1286)),ISNUMBER(FIND(" Rats ",C1286)),ISNUMBER(FIND(" Rat ",C1286)),ISNUMBER(FIND(" rat.",C1286)),ISNUMBER(FIND(" rats.",C1286)),ISNUMBER(FIND("mouse",C1286)),ISNUMBER(FIND("mice",C1286)), ISNUMBER(FIND(" Mice",C1286)))</f>
        <v>0</v>
      </c>
      <c r="AC1286" t="b">
        <f>OR(ISNUMBER(FIND(" cell ",C1286)),ISNUMBER(FIND("fibroblast",C1286)),ISNUMBER(FIND("macrophage",C1286)),ISNUMBER(FIND("epithelial",C1286)),ISNUMBER(FIND("endothelial",C1286)),ISNUMBER(FIND("neuron",C1286)),ISNUMBER(FIND(" cells ",C1286)),ISNUMBER(FIND("RBC",C1286)),ISNUMBER(FIND("mitochond",C1286)),ISNUMBER(FIND("adipocyte",C1286)),ISNUMBER(FIND("osteo",C1286)),ISNUMBER(FIND("keratin",C1286)),ISNUMBER(FIND(" cell's ",C1286)),ISNUMBER(FIND("eukary",C1286)),ISNUMBER(FIND("sperm",C1286)))</f>
        <v>1</v>
      </c>
      <c r="AD1286" t="b">
        <f>OR(ISNUMBER(FIND("human",B1286)),ISNUMBER(FIND("workers",B1286)),ISNUMBER(FIND("workforces",B1286)),ISNUMBER(FIND("occupational",B1286)),ISNUMBER(FIND("Case report",B1286)),ISNUMBER(FIND("Workplaces",B1286)),ISNUMBER(FIND("worker",B1286)))</f>
        <v>0</v>
      </c>
      <c r="AE1286" t="b">
        <f>OR(ISNUMBER(FIND(" plant ",C1286)),ISNUMBER(FIND("Plant ",C1286)),ISNUMBER(FIND("tomato",C1286)),ISNUMBER(FIND("plants",C1286)),ISNUMBER(FIND("Plants",C1286)),ISNUMBER(FIND("algae",C1286)),ISNUMBER(FIND("lettuce",C1286)),ISNUMBER(FIND("green gram sprouts ",C1286)),ISNUMBER(FIND("Cucurbita pepo",C1286)),ISNUMBER(FIND("bean ",C1286)),ISNUMBER(FIND("chloroplast",C1286)),ISNUMBER(FIND("chlorophyll",C1286)),ISNUMBER(FIND("seedling",C1286)),ISNUMBER(FIND("canola",C1286)),ISNUMBER(FIND("shoot",C1286)),ISNUMBER(FIND("photosynthes",C1286)),ISNUMBER(FIND(" leaves ",C1286)),,ISNUMBER(FIND("agriculture",C1286)),ISNUMBER(FIND(" crops ",C1286)))</f>
        <v>0</v>
      </c>
      <c r="AF1286" t="b">
        <f>OR(ISNUMBER(FIND("bacteria",C1286)),ISNUMBER(FIND("Bacteria",C1286)),ISNUMBER(FIND("Bacterium",C1286)),ISNUMBER(FIND("bacterium",C1286)),ISNUMBER(FIND(" coli ",C1286)))</f>
        <v>0</v>
      </c>
      <c r="AG1286" t="b">
        <f>OR(ISNUMBER(FIND("fungi",C1286)),ISNUMBER(FIND("Fungi",C1286)),ISNUMBER(FIND("fungus",C1286)),ISNUMBER(FIND("Fungus",C1286)),ISNUMBER(FIND("mushroom",C1286)),ISNUMBER(FIND("Mushroom",C1286)),ISNUMBER(FIND(" mold ",C1286)))</f>
        <v>0</v>
      </c>
      <c r="AH1286" t="b">
        <f>OR(ISNUMBER(FIND("Pig ",C1286)),ISNUMBER(FIND("pig ",C1286)),ISNUMBER(FIND("Pigs ",C1286)),ISNUMBER(FIND("pigs ",C1286)))</f>
        <v>0</v>
      </c>
      <c r="AI1286" t="b">
        <f>OR(ISNUMBER(FIND(" C. elegans",C1286)),ISNUMBER(FIND("Caenorhabditis elegans",C1286)),ISNUMBER(FIND("earthworms",C1286)),ISNUMBER(FIND(" Ficopomatus enigmaticus",C1286)),ISNUMBER(FIND("larva",C1286)),ISNUMBER(FIND("Lumbriculus variegatus",C1286)),ISNUMBER(FIND("nematode",C1286)))</f>
        <v>0</v>
      </c>
      <c r="AJ1286" t="b">
        <f>NOT(OR(AA1286,AB1286,AC1286,AD1286,AE1286,AF1286,AG1286,AH1286,AI1286))</f>
        <v>0</v>
      </c>
      <c r="AL1286" t="b">
        <f>OR(AA1286,AB1286,AD1286,AE1286,AF1286,AG1286,AH1286,AI1286)</f>
        <v>0</v>
      </c>
      <c r="AM1286" t="b">
        <f>IF(Table1[[#This Row],[In vivo?]],IF(Table1[[#This Row],[Cell]],FALSE,TRUE),FALSE)</f>
        <v>0</v>
      </c>
      <c r="AN1286" t="b">
        <f>AND(AC1286,AL1286)</f>
        <v>0</v>
      </c>
      <c r="AO1286" t="b">
        <f>IF(Table1[[#This Row],[Cell]],IF(Table1[[#This Row],[In vivo?]],FALSE,TRUE),FALSE)</f>
        <v>1</v>
      </c>
      <c r="AP1286" t="b">
        <f>NOT(OR(Table1[[#This Row],[In vivo?]],Table1[[#This Row],[Only in Cell]]))</f>
        <v>0</v>
      </c>
      <c r="AQ1286" t="str">
        <f>IF(OR(Table1[[#This Row],[Rodents]],Table1[[#This Row],[Human]],Table1[[#This Row],[Pig]]),OR(ISNUMBER(FIND("pulmonary",C1286)),ISNUMBER(FIND("lung",C1286))),"NA")</f>
        <v>NA</v>
      </c>
      <c r="AR1286" t="str">
        <f>IF(OR(Table1[[#This Row],[Rodents]],Table1[[#This Row],[Human]],Table1[[#This Row],[Pig]]),OR(ISNUMBER(FIND("skin",C1286)),ISNUMBER(FIND("dermal",C1286))),"NA")</f>
        <v>NA</v>
      </c>
      <c r="AS1286" t="str">
        <f>IF(OR(Table1[[#This Row],[Rodents]],Table1[[#This Row],[Human]],Table1[[#This Row],[Pig]]),OR(ISNUMBER(FIND("liver",C1286)),ISNUMBER(FIND("hepat",C1286))),"NA")</f>
        <v>NA</v>
      </c>
      <c r="AT1286" t="str">
        <f>IF(OR(Table1[[#This Row],[Rodents]],Table1[[#This Row],[Human]],Table1[[#This Row],[Pig]]),OR(ISNUMBER(FIND("kidney",C1286)),ISNUMBER(FIND("neph",C1286))),"NA")</f>
        <v>NA</v>
      </c>
      <c r="AU1286" t="str">
        <f>IF(OR(Table1[[#This Row],[Rodents]],Table1[[#This Row],[Human]],Table1[[#This Row],[Pig]]),OR(ISNUMBER(FIND("brain",C1286)),ISNUMBER(FIND("neur",C1286)),ISNUMBER(FIND("nerv",C1286))),"NA")</f>
        <v>NA</v>
      </c>
      <c r="AV1286" t="str">
        <f>IF(OR(Table1[[#This Row],[Rodents]],Table1[[#This Row],[Human]],Table1[[#This Row],[Pig]]),OR(ISNUMBER(FIND("heart",C1286)),ISNUMBER(FIND("cardi",C1286))),"NA")</f>
        <v>NA</v>
      </c>
      <c r="AW1286" t="str">
        <f>IF(OR(Table1[[#This Row],[Rodents]],Table1[[#This Row],[Human]],Table1[[#This Row],[Pig]]),OR(ISNUMBER(FIND("gastro",C1286)),ISNUMBER(FIND("intesti",C1286)),ISNUMBER(FIND("stomach",C1286))),"NA")</f>
        <v>NA</v>
      </c>
      <c r="AX1286" t="str">
        <f>IF(OR(Table1[[#This Row],[Rodents]],Table1[[#This Row],[Human]],Table1[[#This Row],[Pig]]),NOT(OR(AQ1286,AR1286,AS1286,AT1286,AU1286,AV1286,AW1286)),"NA")</f>
        <v>NA</v>
      </c>
      <c r="AY1286" t="b">
        <f>OR(ISNUMBER(FIND("SWCNT",C1286)),ISNUMBER(FIND("SWNT",C1286)),ISNUMBER(FIND("single-wall",C1286)),ISNUMBER(FIND("single wall",C1286)),ISNUMBER(FIND("Single wall",C1286)),ISNUMBER(FIND("Single-wall",C1286)),ISNUMBER(FIND("SWCNT",B1286)),ISNUMBER(FIND("SWNT",B1286)),ISNUMBER(FIND("single-wall",B1286)),ISNUMBER(FIND("single wall",B1286)),ISNUMBER(FIND("Single-wall",B1286)),ISNUMBER(FIND("Single wall",B1286)))</f>
        <v>1</v>
      </c>
      <c r="AZ1286" t="b">
        <f>OR(ISNUMBER(FIND("MWCNT",C1286)),ISNUMBER(FIND("MWNT",C1286)),ISNUMBER(FIND("multi-wall",C1286)),ISNUMBER(FIND("multi wall",C1286)),ISNUMBER(FIND("multiwall",C1286)),ISNUMBER(FIND("Multi-wall",C1286)),ISNUMBER(FIND("Multi wall",C1286)),ISNUMBER(FIND("Multiwall",C1286)),ISNUMBER(FIND("MWCNT",B1286)),ISNUMBER(FIND("MWNT",B1286)),ISNUMBER(FIND("multi-wall",B1286)),ISNUMBER(FIND("multi wall",B1286)),ISNUMBER(FIND("multiwall",B1286)),ISNUMBER(FIND("Multi-wall",B1286)),ISNUMBER(FIND("Multi wall",B1286)),ISNUMBER(FIND("Multiwall",B1286)),ISNUMBER(FIND("Double-wall",B1286)),ISNUMBER(FIND("Double wall",B1286)),ISNUMBER(FIND("Doublewall",B1286)),ISNUMBER(FIND("double-wall",B1286)),ISNUMBER(FIND("double wall",B1286)),ISNUMBER(FIND("doublewall",B1286)))</f>
        <v>0</v>
      </c>
      <c r="BA1286" t="b">
        <f>AND(Table1[[#This Row],[SWCNT]],Table1[[#This Row],[MWCNT]])</f>
        <v>0</v>
      </c>
      <c r="BB1286" t="b">
        <f>IF(Table1[[#This Row],[SWCNT]]=TRUE,FALSE,IF(Table1[[#This Row],[MWCNT]]=TRUE,FALSE,TRUE))</f>
        <v>0</v>
      </c>
      <c r="BC1286" s="18"/>
    </row>
    <row r="1287" spans="1:55" ht="277.5">
      <c r="A1287" t="s">
        <v>756</v>
      </c>
      <c r="B1287" s="2" t="s">
        <v>757</v>
      </c>
      <c r="C1287" s="16" t="s">
        <v>758</v>
      </c>
      <c r="D1287" s="17" t="s">
        <v>271</v>
      </c>
      <c r="E1287" s="2">
        <v>2021</v>
      </c>
      <c r="F1287" t="b">
        <f>OR(ISNUMBER(FIND("cytotoxic",C1287)),ISNUMBER(FIND("Cytotoxic",C1287)),ISNUMBER(FIND("cellular toxicity",C1287)),ISNUMBER(FIND("cell death",C1287)),ISNUMBER(FIND("viable",C1287)),ISNUMBER(FIND("phytotoxic",C1287)),ISNUMBER(FIND("acute toxicity",C1287)),ISNUMBER(FIND("MTT",C1287)),ISNUMBER(FIND("survival",C1287)),ISNUMBER(FIND("prolifer",C1287)),ISNUMBER(FIND("apoptosis",C1287)),ISNUMBER(FIND("neurotoxic",C1287)),ISNUMBER(FIND("  lysis ",C1287)),ISNUMBER(FIND("necrosis",C1287)),ISNUMBER(FIND("cellular death",C1287))*3,ISNUMBER(FIND("LDH",C1287)),ISNUMBER(FIND("Acute toxicity",C1287)))</f>
        <v>1</v>
      </c>
      <c r="G1287" t="b">
        <f>OR(ISNUMBER(FIND("genotoxic",C1287)),ISNUMBER(FIND("genotoxicity",C1287)),ISNUMBER(FIND("DNA damage",C1287)),ISNUMBER(FIND("DNA",C1287)),ISNUMBER(FIND("RNA",C1287)),ISNUMBER(FIND("mesothelioma",C1287)),ISNUMBER(FIND("carcino",C1287)),ISNUMBER(FIND("mutagen",C1287)),ISNUMBER(FIND("genetic",C1287)))</f>
        <v>1</v>
      </c>
      <c r="H1287" t="b">
        <f>OR(ISNUMBER(FIND("inflammatory",C1287)),ISNUMBER(FIND("inflamm",C1287)))</f>
        <v>0</v>
      </c>
      <c r="I1287" t="b">
        <f>OR(ISNUMBER(FIND("immune",C1287)),ISNUMBER(FIND("immunological",C1287)),ISNUMBER(FIND("interleuk",C1287)),ISNUMBER(FIND("platelet activation",C1287)),ISNUMBER(FIND("monocyte",C1287)),ISNUMBER(FIND("leukocyte",C1287)),ISNUMBER(FIND("cytokine",C1287)),ISNUMBER(FIND("CD4",C1287)),ISNUMBER(FIND("CD8",C1287)),ISNUMBER(FIND("T-cell",C1287)))</f>
        <v>1</v>
      </c>
      <c r="J1287" t="b">
        <f>OR(ISNUMBER(FIND("reactive oxygen",C1287)),ISNUMBER(FIND("ROS",C1287)),ISNUMBER(FIND("free radical",C1287)),ISNUMBER(FIND("oxidative stress",C1287)),ISNUMBER(FIND("peroxid",C1287)),ISNUMBER(FIND("oxidative",C1287)),ISNUMBER(FIND("antioxid",C1287)))</f>
        <v>0</v>
      </c>
      <c r="K1287" t="b">
        <f>OR(ISNUMBER(FIND("autophag",C1287)))</f>
        <v>0</v>
      </c>
      <c r="L1287" t="b">
        <f>OR(ISNUMBER(FIND("morpholog",C1287)))</f>
        <v>0</v>
      </c>
      <c r="M1287" t="b">
        <f>OR(ISNUMBER(FIND("fibrosis",C1287)),ISNUMBER(FIND("Fibrosis",C1287)),ISNUMBER(FIND("fibrot",C1287)))</f>
        <v>0</v>
      </c>
      <c r="N1287" t="b">
        <f>OR(ISNUMBER(FIND("offspring",C1287)),ISNUMBER(FIND("Parental",C1287)),ISNUMBER(FIND("parental",C1287)),ISNUMBER(FIND("germline",C1287)),ISNUMBER(FIND("reproduc",C1287)),ISNUMBER(FIND("embryo",C1287)))</f>
        <v>0</v>
      </c>
      <c r="O1287" t="b">
        <f>OR(ISNUMBER(FIND("metabol",C1287)),ISNUMBER(FIND("Metabol",C1287)),ISNUMBER(FIND("digest",C1287)),ISNUMBER(FIND("mitochon",C1287)))</f>
        <v>0</v>
      </c>
      <c r="P1287" t="b">
        <f>OR(ISNUMBER(FIND("ecotox",C1287)),ISNUMBER(FIND("Ecotox",B1287)),ISNUMBER(FIND("ecotox",B1287)),ISNUMBER(FIND("Ecotox",C1287)))</f>
        <v>0</v>
      </c>
      <c r="Q1287" t="b">
        <f>OR(ISNUMBER(FIND("Bioaccum",C1287)),ISNUMBER(FIND("bioaccum",C1287)),ISNUMBER(FIND("accum",C1287)))</f>
        <v>0</v>
      </c>
      <c r="R1287" t="b">
        <f>OR(ISNUMBER(FIND("Occupation",C1287)),ISNUMBER(FIND("occupation",C1287)),ISNUMBER(FIND("worker",C1287)),ISNUMBER(FIND("workforce",C1287)))</f>
        <v>1</v>
      </c>
      <c r="S1287" t="b">
        <f>NOT(OR(F1287,G1287,H1287,I1287,J1287,K1287,L1287,M1287,N1287,O1287,P1287,Q1287,R1287))</f>
        <v>0</v>
      </c>
      <c r="U1287" t="b">
        <f>OR(Table1[[#This Row],[Inflammation]],Table1[[#This Row],[Immune]])</f>
        <v>1</v>
      </c>
      <c r="V1287" t="str">
        <f>IF(OR(Table1[[#This Row],[Rodents]],Table1[[#This Row],[Human]],Table1[[#This Row],[Pig]]),OR(ISNUMBER(FIND("intratrach",C1287)),ISNUMBER(FIND("nasal ",C1287)),ISNUMBER(FIND("instill",C1287))),"NA")</f>
        <v>NA</v>
      </c>
      <c r="W1287" t="str">
        <f>IF(OR(Table1[[#This Row],[Rodents]],Table1[[#This Row],[Human]],Table1[[#This Row],[Pig]]),OR(ISNUMBER(FIND("dermal",C1287)),ISNUMBER(FIND("skin ",C1287))),"NA")</f>
        <v>NA</v>
      </c>
      <c r="X1287" t="str">
        <f>IF(OR(Table1[[#This Row],[Rodents]],Table1[[#This Row],[Human]],Table1[[#This Row],[Pig]]),OR(ISNUMBER(FIND("injected",C1287)),ISNUMBER(FIND("periton",C1287)),ISNUMBER(FIND("intrascrot",C1287))),"NA")</f>
        <v>NA</v>
      </c>
      <c r="Y1287" t="str">
        <f>IF(OR(Table1[[#This Row],[Rodents]],Table1[[#This Row],[Human]],Table1[[#This Row],[Pig]]),NOT(OR(Table1[[#This Row],[Inhaled/Intratracheal/intranasal]],Table1[[#This Row],[Dermal]],Table1[[#This Row],[Injected]])),"NA")</f>
        <v>NA</v>
      </c>
      <c r="AA1287" t="b">
        <f>OR(ISNUMBER(FIND("fish ",C1287)),ISNUMBER(FIND("Fish ",C1287)),ISNUMBER(FIND("aquatic",C1287)),ISNUMBER(FIND("daphnids",C1287)),ISNUMBER(FIND("Carcinus maenas",C1287)),ISNUMBER(FIND("Daphnia",C1287)),ISNUMBER(FIND("Ruditapes philippinarum",C1287)),ISNUMBER(FIND("daphnia",C1287)),ISNUMBER(FIND("marine",C1287)),ISNUMBER(FIND("mussel",C1287)),ISNUMBER(FIND("algae",C1287)),ISNUMBER(FIND("Donax faba",C1287)),ISNUMBER(FIND("estuarine",C1287)),ISNUMBER(FIND("snail",C1287)),ISNUMBER(FIND("Prorocentrum donghaiense",C1287)) )</f>
        <v>0</v>
      </c>
      <c r="AB1287" t="b">
        <f>OR(ISNUMBER(FIND(" rat ",C1287)),ISNUMBER(FIND(" rats ",C1287)),ISNUMBER(FIND(" Rats ",C1287)),ISNUMBER(FIND(" Rat ",C1287)),ISNUMBER(FIND(" rat.",C1287)),ISNUMBER(FIND(" rats.",C1287)),ISNUMBER(FIND("mouse",C1287)),ISNUMBER(FIND("mice",C1287)), ISNUMBER(FIND(" Mice",C1287)))</f>
        <v>0</v>
      </c>
      <c r="AC1287" t="b">
        <f>OR(ISNUMBER(FIND(" cell ",C1287)),ISNUMBER(FIND("fibroblast",C1287)),ISNUMBER(FIND("macrophage",C1287)),ISNUMBER(FIND("epithelial",C1287)),ISNUMBER(FIND("endothelial",C1287)),ISNUMBER(FIND("neuron",C1287)),ISNUMBER(FIND(" cells ",C1287)),ISNUMBER(FIND("RBC",C1287)),ISNUMBER(FIND("mitochond",C1287)),ISNUMBER(FIND("adipocyte",C1287)),ISNUMBER(FIND("osteo",C1287)),ISNUMBER(FIND("keratin",C1287)),ISNUMBER(FIND(" cell's ",C1287)),ISNUMBER(FIND("eukary",C1287)),ISNUMBER(FIND("sperm",C1287)))</f>
        <v>1</v>
      </c>
      <c r="AD1287" t="b">
        <f>OR(ISNUMBER(FIND("human",B1287)),ISNUMBER(FIND("workers",B1287)),ISNUMBER(FIND("workforces",B1287)),ISNUMBER(FIND("occupational",B1287)),ISNUMBER(FIND("Case report",B1287)),ISNUMBER(FIND("Workplaces",B1287)),ISNUMBER(FIND("worker",B1287)))</f>
        <v>0</v>
      </c>
      <c r="AE1287" t="b">
        <f>OR(ISNUMBER(FIND(" plant ",C1287)),ISNUMBER(FIND("Plant ",C1287)),ISNUMBER(FIND("tomato",C1287)),ISNUMBER(FIND("plants",C1287)),ISNUMBER(FIND("Plants",C1287)),ISNUMBER(FIND("algae",C1287)),ISNUMBER(FIND("lettuce",C1287)),ISNUMBER(FIND("green gram sprouts ",C1287)),ISNUMBER(FIND("Cucurbita pepo",C1287)),ISNUMBER(FIND("bean ",C1287)),ISNUMBER(FIND("chloroplast",C1287)),ISNUMBER(FIND("chlorophyll",C1287)),ISNUMBER(FIND("seedling",C1287)),ISNUMBER(FIND("canola",C1287)),ISNUMBER(FIND("shoot",C1287)),ISNUMBER(FIND("photosynthes",C1287)),ISNUMBER(FIND(" leaves ",C1287)),,ISNUMBER(FIND("agriculture",C1287)),ISNUMBER(FIND(" crops ",C1287)))</f>
        <v>0</v>
      </c>
      <c r="AF1287" t="b">
        <f>OR(ISNUMBER(FIND("bacteria",C1287)),ISNUMBER(FIND("Bacteria",C1287)),ISNUMBER(FIND("Bacterium",C1287)),ISNUMBER(FIND("bacterium",C1287)),ISNUMBER(FIND(" coli ",C1287)))</f>
        <v>0</v>
      </c>
      <c r="AG1287" t="b">
        <f>OR(ISNUMBER(FIND("fungi",C1287)),ISNUMBER(FIND("Fungi",C1287)),ISNUMBER(FIND("fungus",C1287)),ISNUMBER(FIND("Fungus",C1287)),ISNUMBER(FIND("mushroom",C1287)),ISNUMBER(FIND("Mushroom",C1287)),ISNUMBER(FIND(" mold ",C1287)))</f>
        <v>0</v>
      </c>
      <c r="AH1287" t="b">
        <f>OR(ISNUMBER(FIND("Pig ",C1287)),ISNUMBER(FIND("pig ",C1287)),ISNUMBER(FIND("Pigs ",C1287)),ISNUMBER(FIND("pigs ",C1287)))</f>
        <v>0</v>
      </c>
      <c r="AI1287" t="b">
        <f>OR(ISNUMBER(FIND(" C. elegans",C1287)),ISNUMBER(FIND("Caenorhabditis elegans",C1287)),ISNUMBER(FIND("earthworms",C1287)),ISNUMBER(FIND(" Ficopomatus enigmaticus",C1287)),ISNUMBER(FIND("larva",C1287)),ISNUMBER(FIND("Lumbriculus variegatus",C1287)),ISNUMBER(FIND("nematode",C1287)))</f>
        <v>0</v>
      </c>
      <c r="AJ1287" t="b">
        <f>NOT(OR(AA1287,AB1287,AC1287,AD1287,AE1287,AF1287,AG1287,AH1287,AI1287))</f>
        <v>0</v>
      </c>
      <c r="AL1287" t="b">
        <f>OR(AA1287,AB1287,AD1287,AE1287,AF1287,AG1287,AH1287,AI1287)</f>
        <v>0</v>
      </c>
      <c r="AM1287" t="b">
        <f>IF(Table1[[#This Row],[In vivo?]],IF(Table1[[#This Row],[Cell]],FALSE,TRUE),FALSE)</f>
        <v>0</v>
      </c>
      <c r="AN1287" t="b">
        <f>AND(AC1287,AL1287)</f>
        <v>0</v>
      </c>
      <c r="AO1287" t="b">
        <f>IF(Table1[[#This Row],[Cell]],IF(Table1[[#This Row],[In vivo?]],FALSE,TRUE),FALSE)</f>
        <v>1</v>
      </c>
      <c r="AP1287" t="b">
        <f>NOT(OR(Table1[[#This Row],[In vivo?]],Table1[[#This Row],[Only in Cell]]))</f>
        <v>0</v>
      </c>
      <c r="AQ1287" t="str">
        <f>IF(OR(Table1[[#This Row],[Rodents]],Table1[[#This Row],[Human]],Table1[[#This Row],[Pig]]),OR(ISNUMBER(FIND("pulmonary",C1287)),ISNUMBER(FIND("lung",C1287))),"NA")</f>
        <v>NA</v>
      </c>
      <c r="AR1287" t="str">
        <f>IF(OR(Table1[[#This Row],[Rodents]],Table1[[#This Row],[Human]],Table1[[#This Row],[Pig]]),OR(ISNUMBER(FIND("skin",C1287)),ISNUMBER(FIND("dermal",C1287))),"NA")</f>
        <v>NA</v>
      </c>
      <c r="AS1287" t="str">
        <f>IF(OR(Table1[[#This Row],[Rodents]],Table1[[#This Row],[Human]],Table1[[#This Row],[Pig]]),OR(ISNUMBER(FIND("liver",C1287)),ISNUMBER(FIND("hepat",C1287))),"NA")</f>
        <v>NA</v>
      </c>
      <c r="AT1287" t="str">
        <f>IF(OR(Table1[[#This Row],[Rodents]],Table1[[#This Row],[Human]],Table1[[#This Row],[Pig]]),OR(ISNUMBER(FIND("kidney",C1287)),ISNUMBER(FIND("neph",C1287))),"NA")</f>
        <v>NA</v>
      </c>
      <c r="AU1287" t="str">
        <f>IF(OR(Table1[[#This Row],[Rodents]],Table1[[#This Row],[Human]],Table1[[#This Row],[Pig]]),OR(ISNUMBER(FIND("brain",C1287)),ISNUMBER(FIND("neur",C1287)),ISNUMBER(FIND("nerv",C1287))),"NA")</f>
        <v>NA</v>
      </c>
      <c r="AV1287" t="str">
        <f>IF(OR(Table1[[#This Row],[Rodents]],Table1[[#This Row],[Human]],Table1[[#This Row],[Pig]]),OR(ISNUMBER(FIND("heart",C1287)),ISNUMBER(FIND("cardi",C1287))),"NA")</f>
        <v>NA</v>
      </c>
      <c r="AW1287" t="str">
        <f>IF(OR(Table1[[#This Row],[Rodents]],Table1[[#This Row],[Human]],Table1[[#This Row],[Pig]]),OR(ISNUMBER(FIND("gastro",C1287)),ISNUMBER(FIND("intesti",C1287)),ISNUMBER(FIND("stomach",C1287))),"NA")</f>
        <v>NA</v>
      </c>
      <c r="AX1287" t="str">
        <f>IF(OR(Table1[[#This Row],[Rodents]],Table1[[#This Row],[Human]],Table1[[#This Row],[Pig]]),NOT(OR(AQ1287,AR1287,AS1287,AT1287,AU1287,AV1287,AW1287)),"NA")</f>
        <v>NA</v>
      </c>
      <c r="AY1287" t="b">
        <f>OR(ISNUMBER(FIND("SWCNT",C1287)),ISNUMBER(FIND("SWNT",C1287)),ISNUMBER(FIND("single-wall",C1287)),ISNUMBER(FIND("single wall",C1287)),ISNUMBER(FIND("Single wall",C1287)),ISNUMBER(FIND("Single-wall",C1287)),ISNUMBER(FIND("SWCNT",B1287)),ISNUMBER(FIND("SWNT",B1287)),ISNUMBER(FIND("single-wall",B1287)),ISNUMBER(FIND("single wall",B1287)),ISNUMBER(FIND("Single-wall",B1287)),ISNUMBER(FIND("Single wall",B1287)))</f>
        <v>1</v>
      </c>
      <c r="AZ1287" t="b">
        <f>OR(ISNUMBER(FIND("MWCNT",C1287)),ISNUMBER(FIND("MWNT",C1287)),ISNUMBER(FIND("multi-wall",C1287)),ISNUMBER(FIND("multi wall",C1287)),ISNUMBER(FIND("multiwall",C1287)),ISNUMBER(FIND("Multi-wall",C1287)),ISNUMBER(FIND("Multi wall",C1287)),ISNUMBER(FIND("Multiwall",C1287)),ISNUMBER(FIND("MWCNT",B1287)),ISNUMBER(FIND("MWNT",B1287)),ISNUMBER(FIND("multi-wall",B1287)),ISNUMBER(FIND("multi wall",B1287)),ISNUMBER(FIND("multiwall",B1287)),ISNUMBER(FIND("Multi-wall",B1287)),ISNUMBER(FIND("Multi wall",B1287)),ISNUMBER(FIND("Multiwall",B1287)),ISNUMBER(FIND("Double-wall",B1287)),ISNUMBER(FIND("Double wall",B1287)),ISNUMBER(FIND("Doublewall",B1287)),ISNUMBER(FIND("double-wall",B1287)),ISNUMBER(FIND("double wall",B1287)),ISNUMBER(FIND("doublewall",B1287)))</f>
        <v>0</v>
      </c>
      <c r="BA1287" t="b">
        <f>AND(Table1[[#This Row],[SWCNT]],Table1[[#This Row],[MWCNT]])</f>
        <v>0</v>
      </c>
      <c r="BB1287" t="b">
        <f>IF(Table1[[#This Row],[SWCNT]]=TRUE,FALSE,IF(Table1[[#This Row],[MWCNT]]=TRUE,FALSE,TRUE))</f>
        <v>0</v>
      </c>
      <c r="BC1287" s="18"/>
    </row>
    <row r="1288" spans="1:55" ht="259">
      <c r="A1288" t="s">
        <v>759</v>
      </c>
      <c r="B1288" s="2" t="s">
        <v>760</v>
      </c>
      <c r="C1288" s="16" t="s">
        <v>761</v>
      </c>
      <c r="D1288" s="17" t="s">
        <v>22</v>
      </c>
      <c r="E1288" s="2">
        <v>2021</v>
      </c>
      <c r="F1288" t="b">
        <f>OR(ISNUMBER(FIND("cytotoxic",C1288)),ISNUMBER(FIND("Cytotoxic",C1288)),ISNUMBER(FIND("cellular toxicity",C1288)),ISNUMBER(FIND("cell death",C1288)),ISNUMBER(FIND("viable",C1288)),ISNUMBER(FIND("phytotoxic",C1288)),ISNUMBER(FIND("acute toxicity",C1288)),ISNUMBER(FIND("MTT",C1288)),ISNUMBER(FIND("survival",C1288)),ISNUMBER(FIND("prolifer",C1288)),ISNUMBER(FIND("apoptosis",C1288)),ISNUMBER(FIND("neurotoxic",C1288)),ISNUMBER(FIND("  lysis ",C1288)),ISNUMBER(FIND("necrosis",C1288)),ISNUMBER(FIND("cellular death",C1288))*3,ISNUMBER(FIND("LDH",C1288)),ISNUMBER(FIND("Acute toxicity",C1288)))</f>
        <v>0</v>
      </c>
      <c r="G1288" t="b">
        <f>OR(ISNUMBER(FIND("genotoxic",C1288)),ISNUMBER(FIND("genotoxicity",C1288)),ISNUMBER(FIND("DNA damage",C1288)),ISNUMBER(FIND("DNA",C1288)),ISNUMBER(FIND("RNA",C1288)),ISNUMBER(FIND("mesothelioma",C1288)),ISNUMBER(FIND("carcino",C1288)),ISNUMBER(FIND("mutagen",C1288)),ISNUMBER(FIND("genetic",C1288)))</f>
        <v>0</v>
      </c>
      <c r="H1288" t="b">
        <f>OR(ISNUMBER(FIND("inflammatory",C1288)),ISNUMBER(FIND("inflamm",C1288)))</f>
        <v>0</v>
      </c>
      <c r="I1288" t="b">
        <f>OR(ISNUMBER(FIND("immune",C1288)),ISNUMBER(FIND("immunological",C1288)),ISNUMBER(FIND("interleuk",C1288)),ISNUMBER(FIND("platelet activation",C1288)),ISNUMBER(FIND("monocyte",C1288)),ISNUMBER(FIND("leukocyte",C1288)),ISNUMBER(FIND("cytokine",C1288)),ISNUMBER(FIND("CD4",C1288)),ISNUMBER(FIND("CD8",C1288)),ISNUMBER(FIND("T-cell",C1288)))</f>
        <v>0</v>
      </c>
      <c r="J1288" t="b">
        <f>OR(ISNUMBER(FIND("reactive oxygen",C1288)),ISNUMBER(FIND("ROS",C1288)),ISNUMBER(FIND("free radical",C1288)),ISNUMBER(FIND("oxidative stress",C1288)),ISNUMBER(FIND("peroxid",C1288)),ISNUMBER(FIND("oxidative",C1288)),ISNUMBER(FIND("antioxid",C1288)))</f>
        <v>1</v>
      </c>
      <c r="K1288" t="b">
        <f>OR(ISNUMBER(FIND("autophag",C1288)))</f>
        <v>0</v>
      </c>
      <c r="L1288" t="b">
        <f>OR(ISNUMBER(FIND("morpholog",C1288)))</f>
        <v>0</v>
      </c>
      <c r="M1288" t="b">
        <f>OR(ISNUMBER(FIND("fibrosis",C1288)),ISNUMBER(FIND("Fibrosis",C1288)),ISNUMBER(FIND("fibrot",C1288)))</f>
        <v>0</v>
      </c>
      <c r="N1288" t="b">
        <f>OR(ISNUMBER(FIND("offspring",C1288)),ISNUMBER(FIND("Parental",C1288)),ISNUMBER(FIND("parental",C1288)),ISNUMBER(FIND("germline",C1288)),ISNUMBER(FIND("reproduc",C1288)),ISNUMBER(FIND("embryo",C1288)))</f>
        <v>0</v>
      </c>
      <c r="O1288" t="b">
        <f>OR(ISNUMBER(FIND("metabol",C1288)),ISNUMBER(FIND("Metabol",C1288)),ISNUMBER(FIND("digest",C1288)),ISNUMBER(FIND("mitochon",C1288)))</f>
        <v>1</v>
      </c>
      <c r="P1288" t="b">
        <f>OR(ISNUMBER(FIND("ecotox",C1288)),ISNUMBER(FIND("Ecotox",B1288)),ISNUMBER(FIND("ecotox",B1288)),ISNUMBER(FIND("Ecotox",C1288)))</f>
        <v>0</v>
      </c>
      <c r="Q1288" t="b">
        <f>OR(ISNUMBER(FIND("Bioaccum",C1288)),ISNUMBER(FIND("bioaccum",C1288)),ISNUMBER(FIND("accum",C1288)))</f>
        <v>0</v>
      </c>
      <c r="R1288" t="b">
        <f>OR(ISNUMBER(FIND("Occupation",C1288)),ISNUMBER(FIND("occupation",C1288)),ISNUMBER(FIND("worker",C1288)),ISNUMBER(FIND("workforce",C1288)))</f>
        <v>0</v>
      </c>
      <c r="S1288" t="b">
        <f>NOT(OR(F1288,G1288,H1288,I1288,J1288,K1288,L1288,M1288,N1288,O1288,P1288,Q1288,R1288))</f>
        <v>0</v>
      </c>
      <c r="U1288" t="b">
        <f>OR(Table1[[#This Row],[Inflammation]],Table1[[#This Row],[Immune]])</f>
        <v>0</v>
      </c>
      <c r="V1288" t="str">
        <f>IF(OR(Table1[[#This Row],[Rodents]],Table1[[#This Row],[Human]],Table1[[#This Row],[Pig]]),OR(ISNUMBER(FIND("intratrach",C1288)),ISNUMBER(FIND("nasal ",C1288)),ISNUMBER(FIND("instill",C1288))),"NA")</f>
        <v>NA</v>
      </c>
      <c r="W1288" t="str">
        <f>IF(OR(Table1[[#This Row],[Rodents]],Table1[[#This Row],[Human]],Table1[[#This Row],[Pig]]),OR(ISNUMBER(FIND("dermal",C1288)),ISNUMBER(FIND("skin ",C1288))),"NA")</f>
        <v>NA</v>
      </c>
      <c r="X1288" t="str">
        <f>IF(OR(Table1[[#This Row],[Rodents]],Table1[[#This Row],[Human]],Table1[[#This Row],[Pig]]),OR(ISNUMBER(FIND("injected",C1288)),ISNUMBER(FIND("periton",C1288)),ISNUMBER(FIND("intrascrot",C1288))),"NA")</f>
        <v>NA</v>
      </c>
      <c r="Y1288" t="str">
        <f>IF(OR(Table1[[#This Row],[Rodents]],Table1[[#This Row],[Human]],Table1[[#This Row],[Pig]]),NOT(OR(Table1[[#This Row],[Inhaled/Intratracheal/intranasal]],Table1[[#This Row],[Dermal]],Table1[[#This Row],[Injected]])),"NA")</f>
        <v>NA</v>
      </c>
      <c r="AA1288" t="b">
        <f>OR(ISNUMBER(FIND("fish ",C1288)),ISNUMBER(FIND("Fish ",C1288)),ISNUMBER(FIND("aquatic",C1288)),ISNUMBER(FIND("daphnids",C1288)),ISNUMBER(FIND("Carcinus maenas",C1288)),ISNUMBER(FIND("Daphnia",C1288)),ISNUMBER(FIND("Ruditapes philippinarum",C1288)),ISNUMBER(FIND("daphnia",C1288)),ISNUMBER(FIND("marine",C1288)),ISNUMBER(FIND("mussel",C1288)),ISNUMBER(FIND("algae",C1288)),ISNUMBER(FIND("Donax faba",C1288)),ISNUMBER(FIND("estuarine",C1288)),ISNUMBER(FIND("snail",C1288)),ISNUMBER(FIND("Prorocentrum donghaiense",C1288)) )</f>
        <v>0</v>
      </c>
      <c r="AB1288" t="b">
        <f>OR(ISNUMBER(FIND(" rat ",C1288)),ISNUMBER(FIND(" rats ",C1288)),ISNUMBER(FIND(" Rats ",C1288)),ISNUMBER(FIND(" Rat ",C1288)),ISNUMBER(FIND(" rat.",C1288)),ISNUMBER(FIND(" rats.",C1288)),ISNUMBER(FIND("mouse",C1288)),ISNUMBER(FIND("mice",C1288)), ISNUMBER(FIND(" Mice",C1288)))</f>
        <v>0</v>
      </c>
      <c r="AC1288" t="b">
        <f>OR(ISNUMBER(FIND(" cell ",C1288)),ISNUMBER(FIND("fibroblast",C1288)),ISNUMBER(FIND("macrophage",C1288)),ISNUMBER(FIND("epithelial",C1288)),ISNUMBER(FIND("endothelial",C1288)),ISNUMBER(FIND("neuron",C1288)),ISNUMBER(FIND(" cells ",C1288)),ISNUMBER(FIND("RBC",C1288)),ISNUMBER(FIND("mitochond",C1288)),ISNUMBER(FIND("adipocyte",C1288)),ISNUMBER(FIND("osteo",C1288)),ISNUMBER(FIND("keratin",C1288)),ISNUMBER(FIND(" cell's ",C1288)),ISNUMBER(FIND("eukary",C1288)),ISNUMBER(FIND("sperm",C1288)))</f>
        <v>1</v>
      </c>
      <c r="AD1288" t="b">
        <f>OR(ISNUMBER(FIND("human",B1288)),ISNUMBER(FIND("workers",B1288)),ISNUMBER(FIND("workforces",B1288)),ISNUMBER(FIND("occupational",B1288)),ISNUMBER(FIND("Case report",B1288)),ISNUMBER(FIND("Workplaces",B1288)),ISNUMBER(FIND("worker",B1288)))</f>
        <v>0</v>
      </c>
      <c r="AE1288" t="b">
        <f>OR(ISNUMBER(FIND(" plant ",C1288)),ISNUMBER(FIND("Plant ",C1288)),ISNUMBER(FIND("tomato",C1288)),ISNUMBER(FIND("plants",C1288)),ISNUMBER(FIND("Plants",C1288)),ISNUMBER(FIND("algae",C1288)),ISNUMBER(FIND("lettuce",C1288)),ISNUMBER(FIND("green gram sprouts ",C1288)),ISNUMBER(FIND("Cucurbita pepo",C1288)),ISNUMBER(FIND("bean ",C1288)),ISNUMBER(FIND("chloroplast",C1288)),ISNUMBER(FIND("chlorophyll",C1288)),ISNUMBER(FIND("seedling",C1288)),ISNUMBER(FIND("canola",C1288)),ISNUMBER(FIND("shoot",C1288)),ISNUMBER(FIND("photosynthes",C1288)),ISNUMBER(FIND(" leaves ",C1288)),,ISNUMBER(FIND("agriculture",C1288)),ISNUMBER(FIND(" crops ",C1288)))</f>
        <v>1</v>
      </c>
      <c r="AF1288" t="b">
        <f>OR(ISNUMBER(FIND("bacteria",C1288)),ISNUMBER(FIND("Bacteria",C1288)),ISNUMBER(FIND("Bacterium",C1288)),ISNUMBER(FIND("bacterium",C1288)),ISNUMBER(FIND(" coli ",C1288)))</f>
        <v>1</v>
      </c>
      <c r="AG1288" t="b">
        <f>OR(ISNUMBER(FIND("fungi",C1288)),ISNUMBER(FIND("Fungi",C1288)),ISNUMBER(FIND("fungus",C1288)),ISNUMBER(FIND("Fungus",C1288)),ISNUMBER(FIND("mushroom",C1288)),ISNUMBER(FIND("Mushroom",C1288)),ISNUMBER(FIND(" mold ",C1288)))</f>
        <v>0</v>
      </c>
      <c r="AH1288" t="b">
        <f>OR(ISNUMBER(FIND("Pig ",C1288)),ISNUMBER(FIND("pig ",C1288)),ISNUMBER(FIND("Pigs ",C1288)),ISNUMBER(FIND("pigs ",C1288)))</f>
        <v>0</v>
      </c>
      <c r="AI1288" t="b">
        <f>OR(ISNUMBER(FIND(" C. elegans",C1288)),ISNUMBER(FIND("Caenorhabditis elegans",C1288)),ISNUMBER(FIND("earthworms",C1288)),ISNUMBER(FIND(" Ficopomatus enigmaticus",C1288)),ISNUMBER(FIND("larva",C1288)),ISNUMBER(FIND("Lumbriculus variegatus",C1288)),ISNUMBER(FIND("nematode",C1288)))</f>
        <v>0</v>
      </c>
      <c r="AJ1288" t="b">
        <f>NOT(OR(AA1288,AB1288,AC1288,AD1288,AE1288,AF1288,AG1288,AH1288,AI1288))</f>
        <v>0</v>
      </c>
      <c r="AL1288" t="b">
        <f>OR(AA1288,AB1288,AD1288,AE1288,AF1288,AG1288,AH1288,AI1288)</f>
        <v>1</v>
      </c>
      <c r="AM1288" t="b">
        <f>IF(Table1[[#This Row],[In vivo?]],IF(Table1[[#This Row],[Cell]],FALSE,TRUE),FALSE)</f>
        <v>0</v>
      </c>
      <c r="AN1288" t="b">
        <f>AND(AC1288,AL1288)</f>
        <v>1</v>
      </c>
      <c r="AO1288" t="b">
        <f>IF(Table1[[#This Row],[Cell]],IF(Table1[[#This Row],[In vivo?]],FALSE,TRUE),FALSE)</f>
        <v>0</v>
      </c>
      <c r="AP1288" t="b">
        <f>NOT(OR(Table1[[#This Row],[In vivo?]],Table1[[#This Row],[Only in Cell]]))</f>
        <v>0</v>
      </c>
      <c r="AQ1288" t="str">
        <f>IF(OR(Table1[[#This Row],[Rodents]],Table1[[#This Row],[Human]],Table1[[#This Row],[Pig]]),OR(ISNUMBER(FIND("pulmonary",C1288)),ISNUMBER(FIND("lung",C1288))),"NA")</f>
        <v>NA</v>
      </c>
      <c r="AR1288" t="str">
        <f>IF(OR(Table1[[#This Row],[Rodents]],Table1[[#This Row],[Human]],Table1[[#This Row],[Pig]]),OR(ISNUMBER(FIND("skin",C1288)),ISNUMBER(FIND("dermal",C1288))),"NA")</f>
        <v>NA</v>
      </c>
      <c r="AS1288" t="str">
        <f>IF(OR(Table1[[#This Row],[Rodents]],Table1[[#This Row],[Human]],Table1[[#This Row],[Pig]]),OR(ISNUMBER(FIND("liver",C1288)),ISNUMBER(FIND("hepat",C1288))),"NA")</f>
        <v>NA</v>
      </c>
      <c r="AT1288" t="str">
        <f>IF(OR(Table1[[#This Row],[Rodents]],Table1[[#This Row],[Human]],Table1[[#This Row],[Pig]]),OR(ISNUMBER(FIND("kidney",C1288)),ISNUMBER(FIND("neph",C1288))),"NA")</f>
        <v>NA</v>
      </c>
      <c r="AU1288" t="str">
        <f>IF(OR(Table1[[#This Row],[Rodents]],Table1[[#This Row],[Human]],Table1[[#This Row],[Pig]]),OR(ISNUMBER(FIND("brain",C1288)),ISNUMBER(FIND("neur",C1288)),ISNUMBER(FIND("nerv",C1288))),"NA")</f>
        <v>NA</v>
      </c>
      <c r="AV1288" t="str">
        <f>IF(OR(Table1[[#This Row],[Rodents]],Table1[[#This Row],[Human]],Table1[[#This Row],[Pig]]),OR(ISNUMBER(FIND("heart",C1288)),ISNUMBER(FIND("cardi",C1288))),"NA")</f>
        <v>NA</v>
      </c>
      <c r="AW1288" t="str">
        <f>IF(OR(Table1[[#This Row],[Rodents]],Table1[[#This Row],[Human]],Table1[[#This Row],[Pig]]),OR(ISNUMBER(FIND("gastro",C1288)),ISNUMBER(FIND("intesti",C1288)),ISNUMBER(FIND("stomach",C1288))),"NA")</f>
        <v>NA</v>
      </c>
      <c r="AX1288" t="str">
        <f>IF(OR(Table1[[#This Row],[Rodents]],Table1[[#This Row],[Human]],Table1[[#This Row],[Pig]]),NOT(OR(AQ1288,AR1288,AS1288,AT1288,AU1288,AV1288,AW1288)),"NA")</f>
        <v>NA</v>
      </c>
      <c r="AY1288" t="b">
        <f>OR(ISNUMBER(FIND("SWCNT",C1288)),ISNUMBER(FIND("SWNT",C1288)),ISNUMBER(FIND("single-wall",C1288)),ISNUMBER(FIND("single wall",C1288)),ISNUMBER(FIND("Single wall",C1288)),ISNUMBER(FIND("Single-wall",C1288)),ISNUMBER(FIND("SWCNT",B1288)),ISNUMBER(FIND("SWNT",B1288)),ISNUMBER(FIND("single-wall",B1288)),ISNUMBER(FIND("single wall",B1288)),ISNUMBER(FIND("Single-wall",B1288)),ISNUMBER(FIND("Single wall",B1288)))</f>
        <v>0</v>
      </c>
      <c r="AZ1288" t="b">
        <f>OR(ISNUMBER(FIND("MWCNT",C1288)),ISNUMBER(FIND("MWNT",C1288)),ISNUMBER(FIND("multi-wall",C1288)),ISNUMBER(FIND("multi wall",C1288)),ISNUMBER(FIND("multiwall",C1288)),ISNUMBER(FIND("Multi-wall",C1288)),ISNUMBER(FIND("Multi wall",C1288)),ISNUMBER(FIND("Multiwall",C1288)),ISNUMBER(FIND("MWCNT",B1288)),ISNUMBER(FIND("MWNT",B1288)),ISNUMBER(FIND("multi-wall",B1288)),ISNUMBER(FIND("multi wall",B1288)),ISNUMBER(FIND("multiwall",B1288)),ISNUMBER(FIND("Multi-wall",B1288)),ISNUMBER(FIND("Multi wall",B1288)),ISNUMBER(FIND("Multiwall",B1288)),ISNUMBER(FIND("Double-wall",B1288)),ISNUMBER(FIND("Double wall",B1288)),ISNUMBER(FIND("Doublewall",B1288)),ISNUMBER(FIND("double-wall",B1288)),ISNUMBER(FIND("double wall",B1288)),ISNUMBER(FIND("doublewall",B1288)))</f>
        <v>1</v>
      </c>
      <c r="BA1288" t="b">
        <f>AND(Table1[[#This Row],[SWCNT]],Table1[[#This Row],[MWCNT]])</f>
        <v>0</v>
      </c>
      <c r="BB1288" t="b">
        <f>IF(Table1[[#This Row],[SWCNT]]=TRUE,FALSE,IF(Table1[[#This Row],[MWCNT]]=TRUE,FALSE,TRUE))</f>
        <v>0</v>
      </c>
      <c r="BC1288" s="18"/>
    </row>
    <row r="1289" spans="1:55" ht="296">
      <c r="A1289" t="s">
        <v>762</v>
      </c>
      <c r="B1289" s="2" t="s">
        <v>763</v>
      </c>
      <c r="C1289" s="16" t="s">
        <v>764</v>
      </c>
      <c r="D1289" s="17" t="s">
        <v>765</v>
      </c>
      <c r="E1289" s="2">
        <v>2021</v>
      </c>
      <c r="F1289" t="b">
        <f>OR(ISNUMBER(FIND("cytotoxic",C1289)),ISNUMBER(FIND("Cytotoxic",C1289)),ISNUMBER(FIND("cellular toxicity",C1289)),ISNUMBER(FIND("cell death",C1289)),ISNUMBER(FIND("viable",C1289)),ISNUMBER(FIND("phytotoxic",C1289)),ISNUMBER(FIND("acute toxicity",C1289)),ISNUMBER(FIND("MTT",C1289)),ISNUMBER(FIND("survival",C1289)),ISNUMBER(FIND("prolifer",C1289)),ISNUMBER(FIND("apoptosis",C1289)),ISNUMBER(FIND("neurotoxic",C1289)),ISNUMBER(FIND("  lysis ",C1289)),ISNUMBER(FIND("necrosis",C1289)),ISNUMBER(FIND("cellular death",C1289))*3,ISNUMBER(FIND("LDH",C1289)),ISNUMBER(FIND("Acute toxicity",C1289)))</f>
        <v>1</v>
      </c>
      <c r="G1289" t="b">
        <f>OR(ISNUMBER(FIND("genotoxic",C1289)),ISNUMBER(FIND("genotoxicity",C1289)),ISNUMBER(FIND("DNA damage",C1289)),ISNUMBER(FIND("DNA",C1289)),ISNUMBER(FIND("RNA",C1289)),ISNUMBER(FIND("mesothelioma",C1289)),ISNUMBER(FIND("carcino",C1289)),ISNUMBER(FIND("mutagen",C1289)),ISNUMBER(FIND("genetic",C1289)))</f>
        <v>1</v>
      </c>
      <c r="H1289" t="b">
        <f>OR(ISNUMBER(FIND("inflammatory",C1289)),ISNUMBER(FIND("inflamm",C1289)))</f>
        <v>0</v>
      </c>
      <c r="I1289" t="b">
        <f>OR(ISNUMBER(FIND("immune",C1289)),ISNUMBER(FIND("immunological",C1289)),ISNUMBER(FIND("interleuk",C1289)),ISNUMBER(FIND("platelet activation",C1289)),ISNUMBER(FIND("monocyte",C1289)),ISNUMBER(FIND("leukocyte",C1289)),ISNUMBER(FIND("cytokine",C1289)),ISNUMBER(FIND("CD4",C1289)),ISNUMBER(FIND("CD8",C1289)),ISNUMBER(FIND("T-cell",C1289)))</f>
        <v>0</v>
      </c>
      <c r="J1289" t="b">
        <f>OR(ISNUMBER(FIND("reactive oxygen",C1289)),ISNUMBER(FIND("ROS",C1289)),ISNUMBER(FIND("free radical",C1289)),ISNUMBER(FIND("oxidative stress",C1289)),ISNUMBER(FIND("peroxid",C1289)),ISNUMBER(FIND("oxidative",C1289)),ISNUMBER(FIND("antioxid",C1289)))</f>
        <v>1</v>
      </c>
      <c r="K1289" t="b">
        <f>OR(ISNUMBER(FIND("autophag",C1289)))</f>
        <v>1</v>
      </c>
      <c r="L1289" t="b">
        <f>OR(ISNUMBER(FIND("morpholog",C1289)))</f>
        <v>0</v>
      </c>
      <c r="M1289" t="b">
        <f>OR(ISNUMBER(FIND("fibrosis",C1289)),ISNUMBER(FIND("Fibrosis",C1289)),ISNUMBER(FIND("fibrot",C1289)))</f>
        <v>0</v>
      </c>
      <c r="N1289" t="b">
        <f>OR(ISNUMBER(FIND("offspring",C1289)),ISNUMBER(FIND("Parental",C1289)),ISNUMBER(FIND("parental",C1289)),ISNUMBER(FIND("germline",C1289)),ISNUMBER(FIND("reproduc",C1289)),ISNUMBER(FIND("embryo",C1289)))</f>
        <v>0</v>
      </c>
      <c r="O1289" t="b">
        <f>OR(ISNUMBER(FIND("metabol",C1289)),ISNUMBER(FIND("Metabol",C1289)),ISNUMBER(FIND("digest",C1289)),ISNUMBER(FIND("mitochon",C1289)))</f>
        <v>0</v>
      </c>
      <c r="P1289" t="b">
        <f>OR(ISNUMBER(FIND("ecotox",C1289)),ISNUMBER(FIND("Ecotox",B1289)),ISNUMBER(FIND("ecotox",B1289)),ISNUMBER(FIND("Ecotox",C1289)))</f>
        <v>0</v>
      </c>
      <c r="Q1289" t="b">
        <f>OR(ISNUMBER(FIND("Bioaccum",C1289)),ISNUMBER(FIND("bioaccum",C1289)),ISNUMBER(FIND("accum",C1289)))</f>
        <v>0</v>
      </c>
      <c r="R1289" t="b">
        <f>OR(ISNUMBER(FIND("Occupation",C1289)),ISNUMBER(FIND("occupation",C1289)),ISNUMBER(FIND("worker",C1289)),ISNUMBER(FIND("workforce",C1289)))</f>
        <v>0</v>
      </c>
      <c r="S1289" t="b">
        <f>NOT(OR(F1289,G1289,H1289,I1289,J1289,K1289,L1289,M1289,N1289,O1289,P1289,Q1289,R1289))</f>
        <v>0</v>
      </c>
      <c r="U1289" t="b">
        <f>OR(Table1[[#This Row],[Inflammation]],Table1[[#This Row],[Immune]])</f>
        <v>0</v>
      </c>
      <c r="V1289" t="str">
        <f>IF(OR(Table1[[#This Row],[Rodents]],Table1[[#This Row],[Human]],Table1[[#This Row],[Pig]]),OR(ISNUMBER(FIND("intratrach",C1289)),ISNUMBER(FIND("nasal ",C1289)),ISNUMBER(FIND("instill",C1289))),"NA")</f>
        <v>NA</v>
      </c>
      <c r="W1289" t="str">
        <f>IF(OR(Table1[[#This Row],[Rodents]],Table1[[#This Row],[Human]],Table1[[#This Row],[Pig]]),OR(ISNUMBER(FIND("dermal",C1289)),ISNUMBER(FIND("skin ",C1289))),"NA")</f>
        <v>NA</v>
      </c>
      <c r="X1289" t="str">
        <f>IF(OR(Table1[[#This Row],[Rodents]],Table1[[#This Row],[Human]],Table1[[#This Row],[Pig]]),OR(ISNUMBER(FIND("injected",C1289)),ISNUMBER(FIND("periton",C1289)),ISNUMBER(FIND("intrascrot",C1289))),"NA")</f>
        <v>NA</v>
      </c>
      <c r="Y1289" t="str">
        <f>IF(OR(Table1[[#This Row],[Rodents]],Table1[[#This Row],[Human]],Table1[[#This Row],[Pig]]),NOT(OR(Table1[[#This Row],[Inhaled/Intratracheal/intranasal]],Table1[[#This Row],[Dermal]],Table1[[#This Row],[Injected]])),"NA")</f>
        <v>NA</v>
      </c>
      <c r="AA1289" t="b">
        <f>OR(ISNUMBER(FIND("fish ",C1289)),ISNUMBER(FIND("Fish ",C1289)),ISNUMBER(FIND("aquatic",C1289)),ISNUMBER(FIND("daphnids",C1289)),ISNUMBER(FIND("Carcinus maenas",C1289)),ISNUMBER(FIND("Daphnia",C1289)),ISNUMBER(FIND("Ruditapes philippinarum",C1289)),ISNUMBER(FIND("daphnia",C1289)),ISNUMBER(FIND("marine",C1289)),ISNUMBER(FIND("mussel",C1289)),ISNUMBER(FIND("algae",C1289)),ISNUMBER(FIND("Donax faba",C1289)),ISNUMBER(FIND("estuarine",C1289)),ISNUMBER(FIND("snail",C1289)),ISNUMBER(FIND("Prorocentrum donghaiense",C1289)) )</f>
        <v>0</v>
      </c>
      <c r="AB1289" t="b">
        <f>OR(ISNUMBER(FIND(" rat ",C1289)),ISNUMBER(FIND(" rats ",C1289)),ISNUMBER(FIND(" Rats ",C1289)),ISNUMBER(FIND(" Rat ",C1289)),ISNUMBER(FIND(" rat.",C1289)),ISNUMBER(FIND(" rats.",C1289)),ISNUMBER(FIND("mouse",C1289)),ISNUMBER(FIND("mice",C1289)), ISNUMBER(FIND(" Mice",C1289)))</f>
        <v>0</v>
      </c>
      <c r="AC1289" t="b">
        <f>OR(ISNUMBER(FIND(" cell ",C1289)),ISNUMBER(FIND("fibroblast",C1289)),ISNUMBER(FIND("macrophage",C1289)),ISNUMBER(FIND("epithelial",C1289)),ISNUMBER(FIND("endothelial",C1289)),ISNUMBER(FIND("neuron",C1289)),ISNUMBER(FIND(" cells ",C1289)),ISNUMBER(FIND("RBC",C1289)),ISNUMBER(FIND("mitochond",C1289)),ISNUMBER(FIND("adipocyte",C1289)),ISNUMBER(FIND("osteo",C1289)),ISNUMBER(FIND("keratin",C1289)),ISNUMBER(FIND(" cell's ",C1289)),ISNUMBER(FIND("eukary",C1289)),ISNUMBER(FIND("sperm",C1289)))</f>
        <v>1</v>
      </c>
      <c r="AD1289" t="b">
        <f>OR(ISNUMBER(FIND("human",B1289)),ISNUMBER(FIND("workers",B1289)),ISNUMBER(FIND("workforces",B1289)),ISNUMBER(FIND("occupational",B1289)),ISNUMBER(FIND("Case report",B1289)),ISNUMBER(FIND("Workplaces",B1289)),ISNUMBER(FIND("worker",B1289)))</f>
        <v>0</v>
      </c>
      <c r="AE1289" t="b">
        <f>OR(ISNUMBER(FIND(" plant ",C1289)),ISNUMBER(FIND("Plant ",C1289)),ISNUMBER(FIND("tomato",C1289)),ISNUMBER(FIND("plants",C1289)),ISNUMBER(FIND("Plants",C1289)),ISNUMBER(FIND("algae",C1289)),ISNUMBER(FIND("lettuce",C1289)),ISNUMBER(FIND("green gram sprouts ",C1289)),ISNUMBER(FIND("Cucurbita pepo",C1289)),ISNUMBER(FIND("bean ",C1289)),ISNUMBER(FIND("chloroplast",C1289)),ISNUMBER(FIND("chlorophyll",C1289)),ISNUMBER(FIND("seedling",C1289)),ISNUMBER(FIND("canola",C1289)),ISNUMBER(FIND("shoot",C1289)),ISNUMBER(FIND("photosynthes",C1289)),ISNUMBER(FIND(" leaves ",C1289)),,ISNUMBER(FIND("agriculture",C1289)),ISNUMBER(FIND(" crops ",C1289)))</f>
        <v>0</v>
      </c>
      <c r="AF1289" t="b">
        <f>OR(ISNUMBER(FIND("bacteria",C1289)),ISNUMBER(FIND("Bacteria",C1289)),ISNUMBER(FIND("Bacterium",C1289)),ISNUMBER(FIND("bacterium",C1289)),ISNUMBER(FIND(" coli ",C1289)))</f>
        <v>0</v>
      </c>
      <c r="AG1289" t="b">
        <f>OR(ISNUMBER(FIND("fungi",C1289)),ISNUMBER(FIND("Fungi",C1289)),ISNUMBER(FIND("fungus",C1289)),ISNUMBER(FIND("Fungus",C1289)),ISNUMBER(FIND("mushroom",C1289)),ISNUMBER(FIND("Mushroom",C1289)),ISNUMBER(FIND(" mold ",C1289)))</f>
        <v>0</v>
      </c>
      <c r="AH1289" t="b">
        <f>OR(ISNUMBER(FIND("Pig ",C1289)),ISNUMBER(FIND("pig ",C1289)),ISNUMBER(FIND("Pigs ",C1289)),ISNUMBER(FIND("pigs ",C1289)))</f>
        <v>0</v>
      </c>
      <c r="AI1289" t="b">
        <f>OR(ISNUMBER(FIND(" C. elegans",C1289)),ISNUMBER(FIND("Caenorhabditis elegans",C1289)),ISNUMBER(FIND("earthworms",C1289)),ISNUMBER(FIND(" Ficopomatus enigmaticus",C1289)),ISNUMBER(FIND("larva",C1289)),ISNUMBER(FIND("Lumbriculus variegatus",C1289)),ISNUMBER(FIND("nematode",C1289)))</f>
        <v>0</v>
      </c>
      <c r="AJ1289" t="b">
        <f>NOT(OR(AA1289,AB1289,AC1289,AD1289,AE1289,AF1289,AG1289,AH1289,AI1289))</f>
        <v>0</v>
      </c>
      <c r="AL1289" t="b">
        <f>OR(AA1289,AB1289,AD1289,AE1289,AF1289,AG1289,AH1289,AI1289)</f>
        <v>0</v>
      </c>
      <c r="AM1289" t="b">
        <f>IF(Table1[[#This Row],[In vivo?]],IF(Table1[[#This Row],[Cell]],FALSE,TRUE),FALSE)</f>
        <v>0</v>
      </c>
      <c r="AN1289" t="b">
        <f>AND(AC1289,AL1289)</f>
        <v>0</v>
      </c>
      <c r="AO1289" t="b">
        <f>IF(Table1[[#This Row],[Cell]],IF(Table1[[#This Row],[In vivo?]],FALSE,TRUE),FALSE)</f>
        <v>1</v>
      </c>
      <c r="AP1289" t="b">
        <f>NOT(OR(Table1[[#This Row],[In vivo?]],Table1[[#This Row],[Only in Cell]]))</f>
        <v>0</v>
      </c>
      <c r="AQ1289" t="str">
        <f>IF(OR(Table1[[#This Row],[Rodents]],Table1[[#This Row],[Human]],Table1[[#This Row],[Pig]]),OR(ISNUMBER(FIND("pulmonary",C1289)),ISNUMBER(FIND("lung",C1289))),"NA")</f>
        <v>NA</v>
      </c>
      <c r="AR1289" t="str">
        <f>IF(OR(Table1[[#This Row],[Rodents]],Table1[[#This Row],[Human]],Table1[[#This Row],[Pig]]),OR(ISNUMBER(FIND("skin",C1289)),ISNUMBER(FIND("dermal",C1289))),"NA")</f>
        <v>NA</v>
      </c>
      <c r="AS1289" t="str">
        <f>IF(OR(Table1[[#This Row],[Rodents]],Table1[[#This Row],[Human]],Table1[[#This Row],[Pig]]),OR(ISNUMBER(FIND("liver",C1289)),ISNUMBER(FIND("hepat",C1289))),"NA")</f>
        <v>NA</v>
      </c>
      <c r="AT1289" t="str">
        <f>IF(OR(Table1[[#This Row],[Rodents]],Table1[[#This Row],[Human]],Table1[[#This Row],[Pig]]),OR(ISNUMBER(FIND("kidney",C1289)),ISNUMBER(FIND("neph",C1289))),"NA")</f>
        <v>NA</v>
      </c>
      <c r="AU1289" t="str">
        <f>IF(OR(Table1[[#This Row],[Rodents]],Table1[[#This Row],[Human]],Table1[[#This Row],[Pig]]),OR(ISNUMBER(FIND("brain",C1289)),ISNUMBER(FIND("neur",C1289)),ISNUMBER(FIND("nerv",C1289))),"NA")</f>
        <v>NA</v>
      </c>
      <c r="AV1289" t="str">
        <f>IF(OR(Table1[[#This Row],[Rodents]],Table1[[#This Row],[Human]],Table1[[#This Row],[Pig]]),OR(ISNUMBER(FIND("heart",C1289)),ISNUMBER(FIND("cardi",C1289))),"NA")</f>
        <v>NA</v>
      </c>
      <c r="AW1289" t="str">
        <f>IF(OR(Table1[[#This Row],[Rodents]],Table1[[#This Row],[Human]],Table1[[#This Row],[Pig]]),OR(ISNUMBER(FIND("gastro",C1289)),ISNUMBER(FIND("intesti",C1289)),ISNUMBER(FIND("stomach",C1289))),"NA")</f>
        <v>NA</v>
      </c>
      <c r="AX1289" t="str">
        <f>IF(OR(Table1[[#This Row],[Rodents]],Table1[[#This Row],[Human]],Table1[[#This Row],[Pig]]),NOT(OR(AQ1289,AR1289,AS1289,AT1289,AU1289,AV1289,AW1289)),"NA")</f>
        <v>NA</v>
      </c>
      <c r="AY1289" t="b">
        <f>OR(ISNUMBER(FIND("SWCNT",C1289)),ISNUMBER(FIND("SWNT",C1289)),ISNUMBER(FIND("single-wall",C1289)),ISNUMBER(FIND("single wall",C1289)),ISNUMBER(FIND("Single wall",C1289)),ISNUMBER(FIND("Single-wall",C1289)),ISNUMBER(FIND("SWCNT",B1289)),ISNUMBER(FIND("SWNT",B1289)),ISNUMBER(FIND("single-wall",B1289)),ISNUMBER(FIND("single wall",B1289)),ISNUMBER(FIND("Single-wall",B1289)),ISNUMBER(FIND("Single wall",B1289)))</f>
        <v>1</v>
      </c>
      <c r="AZ1289" t="b">
        <f>OR(ISNUMBER(FIND("MWCNT",C1289)),ISNUMBER(FIND("MWNT",C1289)),ISNUMBER(FIND("multi-wall",C1289)),ISNUMBER(FIND("multi wall",C1289)),ISNUMBER(FIND("multiwall",C1289)),ISNUMBER(FIND("Multi-wall",C1289)),ISNUMBER(FIND("Multi wall",C1289)),ISNUMBER(FIND("Multiwall",C1289)),ISNUMBER(FIND("MWCNT",B1289)),ISNUMBER(FIND("MWNT",B1289)),ISNUMBER(FIND("multi-wall",B1289)),ISNUMBER(FIND("multi wall",B1289)),ISNUMBER(FIND("multiwall",B1289)),ISNUMBER(FIND("Multi-wall",B1289)),ISNUMBER(FIND("Multi wall",B1289)),ISNUMBER(FIND("Multiwall",B1289)),ISNUMBER(FIND("Double-wall",B1289)),ISNUMBER(FIND("Double wall",B1289)),ISNUMBER(FIND("Doublewall",B1289)),ISNUMBER(FIND("double-wall",B1289)),ISNUMBER(FIND("double wall",B1289)),ISNUMBER(FIND("doublewall",B1289)))</f>
        <v>0</v>
      </c>
      <c r="BA1289" t="b">
        <f>AND(Table1[[#This Row],[SWCNT]],Table1[[#This Row],[MWCNT]])</f>
        <v>0</v>
      </c>
      <c r="BB1289" t="b">
        <f>IF(Table1[[#This Row],[SWCNT]]=TRUE,FALSE,IF(Table1[[#This Row],[MWCNT]]=TRUE,FALSE,TRUE))</f>
        <v>0</v>
      </c>
      <c r="BC1289" s="18"/>
    </row>
    <row r="1290" spans="1:55" ht="296">
      <c r="A1290" t="s">
        <v>773</v>
      </c>
      <c r="B1290" s="2" t="s">
        <v>774</v>
      </c>
      <c r="C1290" s="16" t="s">
        <v>775</v>
      </c>
      <c r="D1290" s="17" t="s">
        <v>776</v>
      </c>
      <c r="E1290" s="2">
        <v>2021</v>
      </c>
      <c r="F1290" t="b">
        <f>OR(ISNUMBER(FIND("cytotoxic",C1290)),ISNUMBER(FIND("Cytotoxic",C1290)),ISNUMBER(FIND("cellular toxicity",C1290)),ISNUMBER(FIND("cell death",C1290)),ISNUMBER(FIND("viable",C1290)),ISNUMBER(FIND("phytotoxic",C1290)),ISNUMBER(FIND("acute toxicity",C1290)),ISNUMBER(FIND("MTT",C1290)),ISNUMBER(FIND("survival",C1290)),ISNUMBER(FIND("prolifer",C1290)),ISNUMBER(FIND("apoptosis",C1290)),ISNUMBER(FIND("neurotoxic",C1290)),ISNUMBER(FIND("  lysis ",C1290)),ISNUMBER(FIND("necrosis",C1290)),ISNUMBER(FIND("cellular death",C1290))*3,ISNUMBER(FIND("LDH",C1290)),ISNUMBER(FIND("Acute toxicity",C1290)))</f>
        <v>1</v>
      </c>
      <c r="G1290" t="b">
        <f>OR(ISNUMBER(FIND("genotoxic",C1290)),ISNUMBER(FIND("genotoxicity",C1290)),ISNUMBER(FIND("DNA damage",C1290)),ISNUMBER(FIND("DNA",C1290)),ISNUMBER(FIND("RNA",C1290)),ISNUMBER(FIND("mesothelioma",C1290)),ISNUMBER(FIND("carcino",C1290)),ISNUMBER(FIND("mutagen",C1290)),ISNUMBER(FIND("genetic",C1290)))</f>
        <v>0</v>
      </c>
      <c r="H1290" t="b">
        <f>OR(ISNUMBER(FIND("inflammatory",C1290)),ISNUMBER(FIND("inflamm",C1290)))</f>
        <v>0</v>
      </c>
      <c r="I1290" t="b">
        <f>OR(ISNUMBER(FIND("immune",C1290)),ISNUMBER(FIND("immunological",C1290)),ISNUMBER(FIND("interleuk",C1290)),ISNUMBER(FIND("platelet activation",C1290)),ISNUMBER(FIND("monocyte",C1290)),ISNUMBER(FIND("leukocyte",C1290)),ISNUMBER(FIND("cytokine",C1290)),ISNUMBER(FIND("CD4",C1290)),ISNUMBER(FIND("CD8",C1290)),ISNUMBER(FIND("T-cell",C1290)))</f>
        <v>0</v>
      </c>
      <c r="J1290" t="b">
        <f>OR(ISNUMBER(FIND("reactive oxygen",C1290)),ISNUMBER(FIND("ROS",C1290)),ISNUMBER(FIND("free radical",C1290)),ISNUMBER(FIND("oxidative stress",C1290)),ISNUMBER(FIND("peroxid",C1290)),ISNUMBER(FIND("oxidative",C1290)),ISNUMBER(FIND("antioxid",C1290)))</f>
        <v>0</v>
      </c>
      <c r="K1290" t="b">
        <f>OR(ISNUMBER(FIND("autophag",C1290)))</f>
        <v>0</v>
      </c>
      <c r="L1290" t="b">
        <f>OR(ISNUMBER(FIND("morpholog",C1290)))</f>
        <v>0</v>
      </c>
      <c r="M1290" t="b">
        <f>OR(ISNUMBER(FIND("fibrosis",C1290)),ISNUMBER(FIND("Fibrosis",C1290)),ISNUMBER(FIND("fibrot",C1290)))</f>
        <v>0</v>
      </c>
      <c r="N1290" t="b">
        <f>OR(ISNUMBER(FIND("offspring",C1290)),ISNUMBER(FIND("Parental",C1290)),ISNUMBER(FIND("parental",C1290)),ISNUMBER(FIND("germline",C1290)),ISNUMBER(FIND("reproduc",C1290)),ISNUMBER(FIND("embryo",C1290)))</f>
        <v>0</v>
      </c>
      <c r="O1290" t="b">
        <f>OR(ISNUMBER(FIND("metabol",C1290)),ISNUMBER(FIND("Metabol",C1290)),ISNUMBER(FIND("digest",C1290)),ISNUMBER(FIND("mitochon",C1290)))</f>
        <v>0</v>
      </c>
      <c r="P1290" t="b">
        <f>OR(ISNUMBER(FIND("ecotox",C1290)),ISNUMBER(FIND("Ecotox",B1290)),ISNUMBER(FIND("ecotox",B1290)),ISNUMBER(FIND("Ecotox",C1290)))</f>
        <v>0</v>
      </c>
      <c r="Q1290" t="b">
        <f>OR(ISNUMBER(FIND("Bioaccum",C1290)),ISNUMBER(FIND("bioaccum",C1290)),ISNUMBER(FIND("accum",C1290)))</f>
        <v>0</v>
      </c>
      <c r="R1290" t="b">
        <f>OR(ISNUMBER(FIND("Occupation",C1290)),ISNUMBER(FIND("occupation",C1290)),ISNUMBER(FIND("worker",C1290)),ISNUMBER(FIND("workforce",C1290)))</f>
        <v>0</v>
      </c>
      <c r="S1290" t="b">
        <f>NOT(OR(F1290,G1290,H1290,I1290,J1290,K1290,L1290,M1290,N1290,O1290,P1290,Q1290,R1290))</f>
        <v>0</v>
      </c>
      <c r="U1290" t="b">
        <f>OR(Table1[[#This Row],[Inflammation]],Table1[[#This Row],[Immune]])</f>
        <v>0</v>
      </c>
      <c r="V1290" t="str">
        <f>IF(OR(Table1[[#This Row],[Rodents]],Table1[[#This Row],[Human]],Table1[[#This Row],[Pig]]),OR(ISNUMBER(FIND("intratrach",C1290)),ISNUMBER(FIND("nasal ",C1290)),ISNUMBER(FIND("instill",C1290))),"NA")</f>
        <v>NA</v>
      </c>
      <c r="W1290" t="str">
        <f>IF(OR(Table1[[#This Row],[Rodents]],Table1[[#This Row],[Human]],Table1[[#This Row],[Pig]]),OR(ISNUMBER(FIND("dermal",C1290)),ISNUMBER(FIND("skin ",C1290))),"NA")</f>
        <v>NA</v>
      </c>
      <c r="X1290" t="str">
        <f>IF(OR(Table1[[#This Row],[Rodents]],Table1[[#This Row],[Human]],Table1[[#This Row],[Pig]]),OR(ISNUMBER(FIND("injected",C1290)),ISNUMBER(FIND("periton",C1290)),ISNUMBER(FIND("intrascrot",C1290))),"NA")</f>
        <v>NA</v>
      </c>
      <c r="Y1290" t="str">
        <f>IF(OR(Table1[[#This Row],[Rodents]],Table1[[#This Row],[Human]],Table1[[#This Row],[Pig]]),NOT(OR(Table1[[#This Row],[Inhaled/Intratracheal/intranasal]],Table1[[#This Row],[Dermal]],Table1[[#This Row],[Injected]])),"NA")</f>
        <v>NA</v>
      </c>
      <c r="AA1290" t="b">
        <f>OR(ISNUMBER(FIND("fish ",C1290)),ISNUMBER(FIND("Fish ",C1290)),ISNUMBER(FIND("aquatic",C1290)),ISNUMBER(FIND("daphnids",C1290)),ISNUMBER(FIND("Carcinus maenas",C1290)),ISNUMBER(FIND("Daphnia",C1290)),ISNUMBER(FIND("Ruditapes philippinarum",C1290)),ISNUMBER(FIND("daphnia",C1290)),ISNUMBER(FIND("marine",C1290)),ISNUMBER(FIND("mussel",C1290)),ISNUMBER(FIND("algae",C1290)),ISNUMBER(FIND("Donax faba",C1290)),ISNUMBER(FIND("estuarine",C1290)),ISNUMBER(FIND("snail",C1290)),ISNUMBER(FIND("Prorocentrum donghaiense",C1290)) )</f>
        <v>0</v>
      </c>
      <c r="AB1290" t="b">
        <f>OR(ISNUMBER(FIND(" rat ",C1290)),ISNUMBER(FIND(" rats ",C1290)),ISNUMBER(FIND(" Rats ",C1290)),ISNUMBER(FIND(" Rat ",C1290)),ISNUMBER(FIND(" rat.",C1290)),ISNUMBER(FIND(" rats.",C1290)),ISNUMBER(FIND("mouse",C1290)),ISNUMBER(FIND("mice",C1290)), ISNUMBER(FIND(" Mice",C1290)))</f>
        <v>0</v>
      </c>
      <c r="AC1290" t="b">
        <f>OR(ISNUMBER(FIND(" cell ",C1290)),ISNUMBER(FIND("fibroblast",C1290)),ISNUMBER(FIND("macrophage",C1290)),ISNUMBER(FIND("epithelial",C1290)),ISNUMBER(FIND("endothelial",C1290)),ISNUMBER(FIND("neuron",C1290)),ISNUMBER(FIND(" cells ",C1290)),ISNUMBER(FIND("RBC",C1290)),ISNUMBER(FIND("mitochond",C1290)),ISNUMBER(FIND("adipocyte",C1290)),ISNUMBER(FIND("osteo",C1290)),ISNUMBER(FIND("keratin",C1290)),ISNUMBER(FIND(" cell's ",C1290)),ISNUMBER(FIND("eukary",C1290)),ISNUMBER(FIND("sperm",C1290)))</f>
        <v>1</v>
      </c>
      <c r="AD1290" t="b">
        <f>OR(ISNUMBER(FIND("human",B1290)),ISNUMBER(FIND("workers",B1290)),ISNUMBER(FIND("workforces",B1290)),ISNUMBER(FIND("occupational",B1290)),ISNUMBER(FIND("Case report",B1290)),ISNUMBER(FIND("Workplaces",B1290)),ISNUMBER(FIND("worker",B1290)))</f>
        <v>0</v>
      </c>
      <c r="AE1290" t="b">
        <f>OR(ISNUMBER(FIND(" plant ",C1290)),ISNUMBER(FIND("Plant ",C1290)),ISNUMBER(FIND("tomato",C1290)),ISNUMBER(FIND("plants",C1290)),ISNUMBER(FIND("Plants",C1290)),ISNUMBER(FIND("algae",C1290)),ISNUMBER(FIND("lettuce",C1290)),ISNUMBER(FIND("green gram sprouts ",C1290)),ISNUMBER(FIND("Cucurbita pepo",C1290)),ISNUMBER(FIND("bean ",C1290)),ISNUMBER(FIND("chloroplast",C1290)),ISNUMBER(FIND("chlorophyll",C1290)),ISNUMBER(FIND("seedling",C1290)),ISNUMBER(FIND("canola",C1290)),ISNUMBER(FIND("shoot",C1290)),ISNUMBER(FIND("photosynthes",C1290)),ISNUMBER(FIND(" leaves ",C1290)),,ISNUMBER(FIND("agriculture",C1290)),ISNUMBER(FIND(" crops ",C1290)))</f>
        <v>0</v>
      </c>
      <c r="AF1290" t="b">
        <f>OR(ISNUMBER(FIND("bacteria",C1290)),ISNUMBER(FIND("Bacteria",C1290)),ISNUMBER(FIND("Bacterium",C1290)),ISNUMBER(FIND("bacterium",C1290)),ISNUMBER(FIND(" coli ",C1290)))</f>
        <v>0</v>
      </c>
      <c r="AG1290" t="b">
        <f>OR(ISNUMBER(FIND("fungi",C1290)),ISNUMBER(FIND("Fungi",C1290)),ISNUMBER(FIND("fungus",C1290)),ISNUMBER(FIND("Fungus",C1290)),ISNUMBER(FIND("mushroom",C1290)),ISNUMBER(FIND("Mushroom",C1290)),ISNUMBER(FIND(" mold ",C1290)))</f>
        <v>0</v>
      </c>
      <c r="AH1290" t="b">
        <f>OR(ISNUMBER(FIND("Pig ",C1290)),ISNUMBER(FIND("pig ",C1290)),ISNUMBER(FIND("Pigs ",C1290)),ISNUMBER(FIND("pigs ",C1290)))</f>
        <v>0</v>
      </c>
      <c r="AI1290" t="b">
        <f>OR(ISNUMBER(FIND(" C. elegans",C1290)),ISNUMBER(FIND("Caenorhabditis elegans",C1290)),ISNUMBER(FIND("earthworms",C1290)),ISNUMBER(FIND(" Ficopomatus enigmaticus",C1290)),ISNUMBER(FIND("larva",C1290)),ISNUMBER(FIND("Lumbriculus variegatus",C1290)),ISNUMBER(FIND("nematode",C1290)))</f>
        <v>0</v>
      </c>
      <c r="AJ1290" t="b">
        <f>NOT(OR(AA1290,AB1290,AC1290,AD1290,AE1290,AF1290,AG1290,AH1290,AI1290))</f>
        <v>0</v>
      </c>
      <c r="AL1290" t="b">
        <f>OR(AA1290,AB1290,AD1290,AE1290,AF1290,AG1290,AH1290,AI1290)</f>
        <v>0</v>
      </c>
      <c r="AM1290" t="b">
        <f>IF(Table1[[#This Row],[In vivo?]],IF(Table1[[#This Row],[Cell]],FALSE,TRUE),FALSE)</f>
        <v>0</v>
      </c>
      <c r="AN1290" t="b">
        <f>AND(AC1290,AL1290)</f>
        <v>0</v>
      </c>
      <c r="AO1290" t="b">
        <f>IF(Table1[[#This Row],[Cell]],IF(Table1[[#This Row],[In vivo?]],FALSE,TRUE),FALSE)</f>
        <v>1</v>
      </c>
      <c r="AP1290" t="b">
        <f>NOT(OR(Table1[[#This Row],[In vivo?]],Table1[[#This Row],[Only in Cell]]))</f>
        <v>0</v>
      </c>
      <c r="AQ1290" t="str">
        <f>IF(OR(Table1[[#This Row],[Rodents]],Table1[[#This Row],[Human]],Table1[[#This Row],[Pig]]),OR(ISNUMBER(FIND("pulmonary",C1290)),ISNUMBER(FIND("lung",C1290))),"NA")</f>
        <v>NA</v>
      </c>
      <c r="AR1290" t="str">
        <f>IF(OR(Table1[[#This Row],[Rodents]],Table1[[#This Row],[Human]],Table1[[#This Row],[Pig]]),OR(ISNUMBER(FIND("skin",C1290)),ISNUMBER(FIND("dermal",C1290))),"NA")</f>
        <v>NA</v>
      </c>
      <c r="AS1290" t="str">
        <f>IF(OR(Table1[[#This Row],[Rodents]],Table1[[#This Row],[Human]],Table1[[#This Row],[Pig]]),OR(ISNUMBER(FIND("liver",C1290)),ISNUMBER(FIND("hepat",C1290))),"NA")</f>
        <v>NA</v>
      </c>
      <c r="AT1290" t="str">
        <f>IF(OR(Table1[[#This Row],[Rodents]],Table1[[#This Row],[Human]],Table1[[#This Row],[Pig]]),OR(ISNUMBER(FIND("kidney",C1290)),ISNUMBER(FIND("neph",C1290))),"NA")</f>
        <v>NA</v>
      </c>
      <c r="AU1290" t="str">
        <f>IF(OR(Table1[[#This Row],[Rodents]],Table1[[#This Row],[Human]],Table1[[#This Row],[Pig]]),OR(ISNUMBER(FIND("brain",C1290)),ISNUMBER(FIND("neur",C1290)),ISNUMBER(FIND("nerv",C1290))),"NA")</f>
        <v>NA</v>
      </c>
      <c r="AV1290" t="str">
        <f>IF(OR(Table1[[#This Row],[Rodents]],Table1[[#This Row],[Human]],Table1[[#This Row],[Pig]]),OR(ISNUMBER(FIND("heart",C1290)),ISNUMBER(FIND("cardi",C1290))),"NA")</f>
        <v>NA</v>
      </c>
      <c r="AW1290" t="str">
        <f>IF(OR(Table1[[#This Row],[Rodents]],Table1[[#This Row],[Human]],Table1[[#This Row],[Pig]]),OR(ISNUMBER(FIND("gastro",C1290)),ISNUMBER(FIND("intesti",C1290)),ISNUMBER(FIND("stomach",C1290))),"NA")</f>
        <v>NA</v>
      </c>
      <c r="AX1290" t="str">
        <f>IF(OR(Table1[[#This Row],[Rodents]],Table1[[#This Row],[Human]],Table1[[#This Row],[Pig]]),NOT(OR(AQ1290,AR1290,AS1290,AT1290,AU1290,AV1290,AW1290)),"NA")</f>
        <v>NA</v>
      </c>
      <c r="AY1290" t="b">
        <f>OR(ISNUMBER(FIND("SWCNT",C1290)),ISNUMBER(FIND("SWNT",C1290)),ISNUMBER(FIND("single-wall",C1290)),ISNUMBER(FIND("single wall",C1290)),ISNUMBER(FIND("Single wall",C1290)),ISNUMBER(FIND("Single-wall",C1290)),ISNUMBER(FIND("SWCNT",B1290)),ISNUMBER(FIND("SWNT",B1290)),ISNUMBER(FIND("single-wall",B1290)),ISNUMBER(FIND("single wall",B1290)),ISNUMBER(FIND("Single-wall",B1290)),ISNUMBER(FIND("Single wall",B1290)))</f>
        <v>1</v>
      </c>
      <c r="AZ1290" t="b">
        <f>OR(ISNUMBER(FIND("MWCNT",C1290)),ISNUMBER(FIND("MWNT",C1290)),ISNUMBER(FIND("multi-wall",C1290)),ISNUMBER(FIND("multi wall",C1290)),ISNUMBER(FIND("multiwall",C1290)),ISNUMBER(FIND("Multi-wall",C1290)),ISNUMBER(FIND("Multi wall",C1290)),ISNUMBER(FIND("Multiwall",C1290)),ISNUMBER(FIND("MWCNT",B1290)),ISNUMBER(FIND("MWNT",B1290)),ISNUMBER(FIND("multi-wall",B1290)),ISNUMBER(FIND("multi wall",B1290)),ISNUMBER(FIND("multiwall",B1290)),ISNUMBER(FIND("Multi-wall",B1290)),ISNUMBER(FIND("Multi wall",B1290)),ISNUMBER(FIND("Multiwall",B1290)),ISNUMBER(FIND("Double-wall",B1290)),ISNUMBER(FIND("Double wall",B1290)),ISNUMBER(FIND("Doublewall",B1290)),ISNUMBER(FIND("double-wall",B1290)),ISNUMBER(FIND("double wall",B1290)),ISNUMBER(FIND("doublewall",B1290)))</f>
        <v>0</v>
      </c>
      <c r="BA1290" t="b">
        <f>AND(Table1[[#This Row],[SWCNT]],Table1[[#This Row],[MWCNT]])</f>
        <v>0</v>
      </c>
      <c r="BB1290" t="b">
        <f>IF(Table1[[#This Row],[SWCNT]]=TRUE,FALSE,IF(Table1[[#This Row],[MWCNT]]=TRUE,FALSE,TRUE))</f>
        <v>0</v>
      </c>
      <c r="BC1290" s="18"/>
    </row>
    <row r="1291" spans="1:55" ht="314.5">
      <c r="A1291" t="s">
        <v>788</v>
      </c>
      <c r="B1291" s="2" t="s">
        <v>789</v>
      </c>
      <c r="C1291" s="16" t="s">
        <v>790</v>
      </c>
      <c r="D1291" s="17" t="s">
        <v>791</v>
      </c>
      <c r="E1291" s="2">
        <v>2021</v>
      </c>
      <c r="F1291" t="b">
        <f>OR(ISNUMBER(FIND("cytotoxic",C1291)),ISNUMBER(FIND("Cytotoxic",C1291)),ISNUMBER(FIND("cellular toxicity",C1291)),ISNUMBER(FIND("cell death",C1291)),ISNUMBER(FIND("viable",C1291)),ISNUMBER(FIND("phytotoxic",C1291)),ISNUMBER(FIND("acute toxicity",C1291)),ISNUMBER(FIND("MTT",C1291)),ISNUMBER(FIND("survival",C1291)),ISNUMBER(FIND("prolifer",C1291)),ISNUMBER(FIND("apoptosis",C1291)),ISNUMBER(FIND("neurotoxic",C1291)),ISNUMBER(FIND("  lysis ",C1291)),ISNUMBER(FIND("necrosis",C1291)),ISNUMBER(FIND("cellular death",C1291))*3,ISNUMBER(FIND("LDH",C1291)),ISNUMBER(FIND("Acute toxicity",C1291)))</f>
        <v>1</v>
      </c>
      <c r="G1291" t="b">
        <f>OR(ISNUMBER(FIND("genotoxic",C1291)),ISNUMBER(FIND("genotoxicity",C1291)),ISNUMBER(FIND("DNA damage",C1291)),ISNUMBER(FIND("DNA",C1291)),ISNUMBER(FIND("RNA",C1291)),ISNUMBER(FIND("mesothelioma",C1291)),ISNUMBER(FIND("carcino",C1291)),ISNUMBER(FIND("mutagen",C1291)),ISNUMBER(FIND("genetic",C1291)))</f>
        <v>0</v>
      </c>
      <c r="H1291" t="b">
        <f>OR(ISNUMBER(FIND("inflammatory",C1291)),ISNUMBER(FIND("inflamm",C1291)))</f>
        <v>0</v>
      </c>
      <c r="I1291" t="b">
        <f>OR(ISNUMBER(FIND("immune",C1291)),ISNUMBER(FIND("immunological",C1291)),ISNUMBER(FIND("interleuk",C1291)),ISNUMBER(FIND("platelet activation",C1291)),ISNUMBER(FIND("monocyte",C1291)),ISNUMBER(FIND("leukocyte",C1291)),ISNUMBER(FIND("cytokine",C1291)),ISNUMBER(FIND("CD4",C1291)),ISNUMBER(FIND("CD8",C1291)),ISNUMBER(FIND("T-cell",C1291)))</f>
        <v>0</v>
      </c>
      <c r="J1291" t="b">
        <f>OR(ISNUMBER(FIND("reactive oxygen",C1291)),ISNUMBER(FIND("ROS",C1291)),ISNUMBER(FIND("free radical",C1291)),ISNUMBER(FIND("oxidative stress",C1291)),ISNUMBER(FIND("peroxid",C1291)),ISNUMBER(FIND("oxidative",C1291)),ISNUMBER(FIND("antioxid",C1291)))</f>
        <v>0</v>
      </c>
      <c r="K1291" t="b">
        <f>OR(ISNUMBER(FIND("autophag",C1291)))</f>
        <v>0</v>
      </c>
      <c r="L1291" t="b">
        <f>OR(ISNUMBER(FIND("morpholog",C1291)))</f>
        <v>1</v>
      </c>
      <c r="M1291" t="b">
        <f>OR(ISNUMBER(FIND("fibrosis",C1291)),ISNUMBER(FIND("Fibrosis",C1291)),ISNUMBER(FIND("fibrot",C1291)))</f>
        <v>0</v>
      </c>
      <c r="N1291" t="b">
        <f>OR(ISNUMBER(FIND("offspring",C1291)),ISNUMBER(FIND("Parental",C1291)),ISNUMBER(FIND("parental",C1291)),ISNUMBER(FIND("germline",C1291)),ISNUMBER(FIND("reproduc",C1291)),ISNUMBER(FIND("embryo",C1291)))</f>
        <v>0</v>
      </c>
      <c r="O1291" t="b">
        <f>OR(ISNUMBER(FIND("metabol",C1291)),ISNUMBER(FIND("Metabol",C1291)),ISNUMBER(FIND("digest",C1291)),ISNUMBER(FIND("mitochon",C1291)))</f>
        <v>0</v>
      </c>
      <c r="P1291" t="b">
        <f>OR(ISNUMBER(FIND("ecotox",C1291)),ISNUMBER(FIND("Ecotox",B1291)),ISNUMBER(FIND("ecotox",B1291)),ISNUMBER(FIND("Ecotox",C1291)))</f>
        <v>0</v>
      </c>
      <c r="Q1291" t="b">
        <f>OR(ISNUMBER(FIND("Bioaccum",C1291)),ISNUMBER(FIND("bioaccum",C1291)),ISNUMBER(FIND("accum",C1291)))</f>
        <v>0</v>
      </c>
      <c r="R1291" t="b">
        <f>OR(ISNUMBER(FIND("Occupation",C1291)),ISNUMBER(FIND("occupation",C1291)),ISNUMBER(FIND("worker",C1291)),ISNUMBER(FIND("workforce",C1291)))</f>
        <v>0</v>
      </c>
      <c r="S1291" t="b">
        <f>NOT(OR(F1291,G1291,H1291,I1291,J1291,K1291,L1291,M1291,N1291,O1291,P1291,Q1291,R1291))</f>
        <v>0</v>
      </c>
      <c r="U1291" t="b">
        <f>OR(Table1[[#This Row],[Inflammation]],Table1[[#This Row],[Immune]])</f>
        <v>0</v>
      </c>
      <c r="V1291" t="str">
        <f>IF(OR(Table1[[#This Row],[Rodents]],Table1[[#This Row],[Human]],Table1[[#This Row],[Pig]]),OR(ISNUMBER(FIND("intratrach",C1291)),ISNUMBER(FIND("nasal ",C1291)),ISNUMBER(FIND("instill",C1291))),"NA")</f>
        <v>NA</v>
      </c>
      <c r="W1291" t="str">
        <f>IF(OR(Table1[[#This Row],[Rodents]],Table1[[#This Row],[Human]],Table1[[#This Row],[Pig]]),OR(ISNUMBER(FIND("dermal",C1291)),ISNUMBER(FIND("skin ",C1291))),"NA")</f>
        <v>NA</v>
      </c>
      <c r="X1291" t="str">
        <f>IF(OR(Table1[[#This Row],[Rodents]],Table1[[#This Row],[Human]],Table1[[#This Row],[Pig]]),OR(ISNUMBER(FIND("injected",C1291)),ISNUMBER(FIND("periton",C1291)),ISNUMBER(FIND("intrascrot",C1291))),"NA")</f>
        <v>NA</v>
      </c>
      <c r="Y1291" t="str">
        <f>IF(OR(Table1[[#This Row],[Rodents]],Table1[[#This Row],[Human]],Table1[[#This Row],[Pig]]),NOT(OR(Table1[[#This Row],[Inhaled/Intratracheal/intranasal]],Table1[[#This Row],[Dermal]],Table1[[#This Row],[Injected]])),"NA")</f>
        <v>NA</v>
      </c>
      <c r="AA1291" t="b">
        <f>OR(ISNUMBER(FIND("fish ",C1291)),ISNUMBER(FIND("Fish ",C1291)),ISNUMBER(FIND("aquatic",C1291)),ISNUMBER(FIND("daphnids",C1291)),ISNUMBER(FIND("Carcinus maenas",C1291)),ISNUMBER(FIND("Daphnia",C1291)),ISNUMBER(FIND("Ruditapes philippinarum",C1291)),ISNUMBER(FIND("daphnia",C1291)),ISNUMBER(FIND("marine",C1291)),ISNUMBER(FIND("mussel",C1291)),ISNUMBER(FIND("algae",C1291)),ISNUMBER(FIND("Donax faba",C1291)),ISNUMBER(FIND("estuarine",C1291)),ISNUMBER(FIND("snail",C1291)),ISNUMBER(FIND("Prorocentrum donghaiense",C1291)) )</f>
        <v>0</v>
      </c>
      <c r="AB1291" t="b">
        <f>OR(ISNUMBER(FIND(" rat ",C1291)),ISNUMBER(FIND(" rats ",C1291)),ISNUMBER(FIND(" Rats ",C1291)),ISNUMBER(FIND(" Rat ",C1291)),ISNUMBER(FIND(" rat.",C1291)),ISNUMBER(FIND(" rats.",C1291)),ISNUMBER(FIND("mouse",C1291)),ISNUMBER(FIND("mice",C1291)), ISNUMBER(FIND(" Mice",C1291)))</f>
        <v>0</v>
      </c>
      <c r="AC1291" t="b">
        <f>OR(ISNUMBER(FIND(" cell ",C1291)),ISNUMBER(FIND("fibroblast",C1291)),ISNUMBER(FIND("macrophage",C1291)),ISNUMBER(FIND("epithelial",C1291)),ISNUMBER(FIND("endothelial",C1291)),ISNUMBER(FIND("neuron",C1291)),ISNUMBER(FIND(" cells ",C1291)),ISNUMBER(FIND("RBC",C1291)),ISNUMBER(FIND("mitochond",C1291)),ISNUMBER(FIND("adipocyte",C1291)),ISNUMBER(FIND("osteo",C1291)),ISNUMBER(FIND("keratin",C1291)),ISNUMBER(FIND(" cell's ",C1291)),ISNUMBER(FIND("eukary",C1291)),ISNUMBER(FIND("sperm",C1291)))</f>
        <v>1</v>
      </c>
      <c r="AD1291" t="b">
        <f>OR(ISNUMBER(FIND("human",B1291)),ISNUMBER(FIND("workers",B1291)),ISNUMBER(FIND("workforces",B1291)),ISNUMBER(FIND("occupational",B1291)),ISNUMBER(FIND("Case report",B1291)),ISNUMBER(FIND("Workplaces",B1291)),ISNUMBER(FIND("worker",B1291)))</f>
        <v>0</v>
      </c>
      <c r="AE1291" t="b">
        <f>OR(ISNUMBER(FIND(" plant ",C1291)),ISNUMBER(FIND("Plant ",C1291)),ISNUMBER(FIND("tomato",C1291)),ISNUMBER(FIND("plants",C1291)),ISNUMBER(FIND("Plants",C1291)),ISNUMBER(FIND("algae",C1291)),ISNUMBER(FIND("lettuce",C1291)),ISNUMBER(FIND("green gram sprouts ",C1291)),ISNUMBER(FIND("Cucurbita pepo",C1291)),ISNUMBER(FIND("bean ",C1291)),ISNUMBER(FIND("chloroplast",C1291)),ISNUMBER(FIND("chlorophyll",C1291)),ISNUMBER(FIND("seedling",C1291)),ISNUMBER(FIND("canola",C1291)),ISNUMBER(FIND("shoot",C1291)),ISNUMBER(FIND("photosynthes",C1291)),ISNUMBER(FIND(" leaves ",C1291)),,ISNUMBER(FIND("agriculture",C1291)),ISNUMBER(FIND(" crops ",C1291)))</f>
        <v>0</v>
      </c>
      <c r="AF1291" t="b">
        <f>OR(ISNUMBER(FIND("bacteria",C1291)),ISNUMBER(FIND("Bacteria",C1291)),ISNUMBER(FIND("Bacterium",C1291)),ISNUMBER(FIND("bacterium",C1291)),ISNUMBER(FIND(" coli ",C1291)))</f>
        <v>0</v>
      </c>
      <c r="AG1291" t="b">
        <f>OR(ISNUMBER(FIND("fungi",C1291)),ISNUMBER(FIND("Fungi",C1291)),ISNUMBER(FIND("fungus",C1291)),ISNUMBER(FIND("Fungus",C1291)),ISNUMBER(FIND("mushroom",C1291)),ISNUMBER(FIND("Mushroom",C1291)),ISNUMBER(FIND(" mold ",C1291)))</f>
        <v>0</v>
      </c>
      <c r="AH1291" t="b">
        <f>OR(ISNUMBER(FIND("Pig ",C1291)),ISNUMBER(FIND("pig ",C1291)),ISNUMBER(FIND("Pigs ",C1291)),ISNUMBER(FIND("pigs ",C1291)))</f>
        <v>0</v>
      </c>
      <c r="AI1291" t="b">
        <f>OR(ISNUMBER(FIND(" C. elegans",C1291)),ISNUMBER(FIND("Caenorhabditis elegans",C1291)),ISNUMBER(FIND("earthworms",C1291)),ISNUMBER(FIND(" Ficopomatus enigmaticus",C1291)),ISNUMBER(FIND("larva",C1291)),ISNUMBER(FIND("Lumbriculus variegatus",C1291)),ISNUMBER(FIND("nematode",C1291)))</f>
        <v>0</v>
      </c>
      <c r="AJ1291" t="b">
        <f>NOT(OR(AA1291,AB1291,AC1291,AD1291,AE1291,AF1291,AG1291,AH1291,AI1291))</f>
        <v>0</v>
      </c>
      <c r="AL1291" t="b">
        <f>OR(AA1291,AB1291,AD1291,AE1291,AF1291,AG1291,AH1291,AI1291)</f>
        <v>0</v>
      </c>
      <c r="AM1291" t="b">
        <f>IF(Table1[[#This Row],[In vivo?]],IF(Table1[[#This Row],[Cell]],FALSE,TRUE),FALSE)</f>
        <v>0</v>
      </c>
      <c r="AN1291" t="b">
        <f>AND(AC1291,AL1291)</f>
        <v>0</v>
      </c>
      <c r="AO1291" t="b">
        <f>IF(Table1[[#This Row],[Cell]],IF(Table1[[#This Row],[In vivo?]],FALSE,TRUE),FALSE)</f>
        <v>1</v>
      </c>
      <c r="AP1291" t="b">
        <f>NOT(OR(Table1[[#This Row],[In vivo?]],Table1[[#This Row],[Only in Cell]]))</f>
        <v>0</v>
      </c>
      <c r="AQ1291" t="str">
        <f>IF(OR(Table1[[#This Row],[Rodents]],Table1[[#This Row],[Human]],Table1[[#This Row],[Pig]]),OR(ISNUMBER(FIND("pulmonary",C1291)),ISNUMBER(FIND("lung",C1291))),"NA")</f>
        <v>NA</v>
      </c>
      <c r="AR1291" t="str">
        <f>IF(OR(Table1[[#This Row],[Rodents]],Table1[[#This Row],[Human]],Table1[[#This Row],[Pig]]),OR(ISNUMBER(FIND("skin",C1291)),ISNUMBER(FIND("dermal",C1291))),"NA")</f>
        <v>NA</v>
      </c>
      <c r="AS1291" t="str">
        <f>IF(OR(Table1[[#This Row],[Rodents]],Table1[[#This Row],[Human]],Table1[[#This Row],[Pig]]),OR(ISNUMBER(FIND("liver",C1291)),ISNUMBER(FIND("hepat",C1291))),"NA")</f>
        <v>NA</v>
      </c>
      <c r="AT1291" t="str">
        <f>IF(OR(Table1[[#This Row],[Rodents]],Table1[[#This Row],[Human]],Table1[[#This Row],[Pig]]),OR(ISNUMBER(FIND("kidney",C1291)),ISNUMBER(FIND("neph",C1291))),"NA")</f>
        <v>NA</v>
      </c>
      <c r="AU1291" t="str">
        <f>IF(OR(Table1[[#This Row],[Rodents]],Table1[[#This Row],[Human]],Table1[[#This Row],[Pig]]),OR(ISNUMBER(FIND("brain",C1291)),ISNUMBER(FIND("neur",C1291)),ISNUMBER(FIND("nerv",C1291))),"NA")</f>
        <v>NA</v>
      </c>
      <c r="AV1291" t="str">
        <f>IF(OR(Table1[[#This Row],[Rodents]],Table1[[#This Row],[Human]],Table1[[#This Row],[Pig]]),OR(ISNUMBER(FIND("heart",C1291)),ISNUMBER(FIND("cardi",C1291))),"NA")</f>
        <v>NA</v>
      </c>
      <c r="AW1291" t="str">
        <f>IF(OR(Table1[[#This Row],[Rodents]],Table1[[#This Row],[Human]],Table1[[#This Row],[Pig]]),OR(ISNUMBER(FIND("gastro",C1291)),ISNUMBER(FIND("intesti",C1291)),ISNUMBER(FIND("stomach",C1291))),"NA")</f>
        <v>NA</v>
      </c>
      <c r="AX1291" t="str">
        <f>IF(OR(Table1[[#This Row],[Rodents]],Table1[[#This Row],[Human]],Table1[[#This Row],[Pig]]),NOT(OR(AQ1291,AR1291,AS1291,AT1291,AU1291,AV1291,AW1291)),"NA")</f>
        <v>NA</v>
      </c>
      <c r="AY1291" t="b">
        <f>OR(ISNUMBER(FIND("SWCNT",C1291)),ISNUMBER(FIND("SWNT",C1291)),ISNUMBER(FIND("single-wall",C1291)),ISNUMBER(FIND("single wall",C1291)),ISNUMBER(FIND("Single wall",C1291)),ISNUMBER(FIND("Single-wall",C1291)),ISNUMBER(FIND("SWCNT",B1291)),ISNUMBER(FIND("SWNT",B1291)),ISNUMBER(FIND("single-wall",B1291)),ISNUMBER(FIND("single wall",B1291)),ISNUMBER(FIND("Single-wall",B1291)),ISNUMBER(FIND("Single wall",B1291)))</f>
        <v>1</v>
      </c>
      <c r="AZ1291" t="b">
        <f>OR(ISNUMBER(FIND("MWCNT",C1291)),ISNUMBER(FIND("MWNT",C1291)),ISNUMBER(FIND("multi-wall",C1291)),ISNUMBER(FIND("multi wall",C1291)),ISNUMBER(FIND("multiwall",C1291)),ISNUMBER(FIND("Multi-wall",C1291)),ISNUMBER(FIND("Multi wall",C1291)),ISNUMBER(FIND("Multiwall",C1291)),ISNUMBER(FIND("MWCNT",B1291)),ISNUMBER(FIND("MWNT",B1291)),ISNUMBER(FIND("multi-wall",B1291)),ISNUMBER(FIND("multi wall",B1291)),ISNUMBER(FIND("multiwall",B1291)),ISNUMBER(FIND("Multi-wall",B1291)),ISNUMBER(FIND("Multi wall",B1291)),ISNUMBER(FIND("Multiwall",B1291)),ISNUMBER(FIND("Double-wall",B1291)),ISNUMBER(FIND("Double wall",B1291)),ISNUMBER(FIND("Doublewall",B1291)),ISNUMBER(FIND("double-wall",B1291)),ISNUMBER(FIND("double wall",B1291)),ISNUMBER(FIND("doublewall",B1291)))</f>
        <v>0</v>
      </c>
      <c r="BA1291" t="b">
        <f>AND(Table1[[#This Row],[SWCNT]],Table1[[#This Row],[MWCNT]])</f>
        <v>0</v>
      </c>
      <c r="BB1291" t="b">
        <f>IF(Table1[[#This Row],[SWCNT]]=TRUE,FALSE,IF(Table1[[#This Row],[MWCNT]]=TRUE,FALSE,TRUE))</f>
        <v>0</v>
      </c>
      <c r="BC1291" s="18"/>
    </row>
    <row r="1292" spans="1:55" ht="240.5">
      <c r="A1292" t="s">
        <v>796</v>
      </c>
      <c r="B1292" s="2" t="s">
        <v>798</v>
      </c>
      <c r="C1292" s="16" t="s">
        <v>800</v>
      </c>
      <c r="D1292" s="17" t="s">
        <v>801</v>
      </c>
      <c r="E1292" s="2">
        <v>2021</v>
      </c>
      <c r="F1292" t="b">
        <f>OR(ISNUMBER(FIND("cytotoxic",C1292)),ISNUMBER(FIND("Cytotoxic",C1292)),ISNUMBER(FIND("cellular toxicity",C1292)),ISNUMBER(FIND("cell death",C1292)),ISNUMBER(FIND("viable",C1292)),ISNUMBER(FIND("phytotoxic",C1292)),ISNUMBER(FIND("acute toxicity",C1292)),ISNUMBER(FIND("MTT",C1292)),ISNUMBER(FIND("survival",C1292)),ISNUMBER(FIND("prolifer",C1292)),ISNUMBER(FIND("apoptosis",C1292)),ISNUMBER(FIND("neurotoxic",C1292)),ISNUMBER(FIND("  lysis ",C1292)),ISNUMBER(FIND("necrosis",C1292)),ISNUMBER(FIND("cellular death",C1292))*3,ISNUMBER(FIND("LDH",C1292)),ISNUMBER(FIND("Acute toxicity",C1292)))</f>
        <v>0</v>
      </c>
      <c r="G1292" t="b">
        <f>OR(ISNUMBER(FIND("genotoxic",C1292)),ISNUMBER(FIND("genotoxicity",C1292)),ISNUMBER(FIND("DNA damage",C1292)),ISNUMBER(FIND("DNA",C1292)),ISNUMBER(FIND("RNA",C1292)),ISNUMBER(FIND("mesothelioma",C1292)),ISNUMBER(FIND("carcino",C1292)),ISNUMBER(FIND("mutagen",C1292)),ISNUMBER(FIND("genetic",C1292)))</f>
        <v>1</v>
      </c>
      <c r="H1292" t="b">
        <f>OR(ISNUMBER(FIND("inflammatory",C1292)),ISNUMBER(FIND("inflamm",C1292)))</f>
        <v>0</v>
      </c>
      <c r="I1292" t="b">
        <f>OR(ISNUMBER(FIND("immune",C1292)),ISNUMBER(FIND("immunological",C1292)),ISNUMBER(FIND("interleuk",C1292)),ISNUMBER(FIND("platelet activation",C1292)),ISNUMBER(FIND("monocyte",C1292)),ISNUMBER(FIND("leukocyte",C1292)),ISNUMBER(FIND("cytokine",C1292)),ISNUMBER(FIND("CD4",C1292)),ISNUMBER(FIND("CD8",C1292)),ISNUMBER(FIND("T-cell",C1292)))</f>
        <v>0</v>
      </c>
      <c r="J1292" t="b">
        <f>OR(ISNUMBER(FIND("reactive oxygen",C1292)),ISNUMBER(FIND("ROS",C1292)),ISNUMBER(FIND("free radical",C1292)),ISNUMBER(FIND("oxidative stress",C1292)),ISNUMBER(FIND("peroxid",C1292)),ISNUMBER(FIND("oxidative",C1292)),ISNUMBER(FIND("antioxid",C1292)))</f>
        <v>0</v>
      </c>
      <c r="K1292" t="b">
        <f>OR(ISNUMBER(FIND("autophag",C1292)))</f>
        <v>0</v>
      </c>
      <c r="L1292" t="b">
        <f>OR(ISNUMBER(FIND("morpholog",C1292)))</f>
        <v>0</v>
      </c>
      <c r="M1292" t="b">
        <f>OR(ISNUMBER(FIND("fibrosis",C1292)),ISNUMBER(FIND("Fibrosis",C1292)),ISNUMBER(FIND("fibrot",C1292)))</f>
        <v>0</v>
      </c>
      <c r="N1292" t="b">
        <f>OR(ISNUMBER(FIND("offspring",C1292)),ISNUMBER(FIND("Parental",C1292)),ISNUMBER(FIND("parental",C1292)),ISNUMBER(FIND("germline",C1292)),ISNUMBER(FIND("reproduc",C1292)),ISNUMBER(FIND("embryo",C1292)))</f>
        <v>0</v>
      </c>
      <c r="O1292" t="b">
        <f>OR(ISNUMBER(FIND("metabol",C1292)),ISNUMBER(FIND("Metabol",C1292)),ISNUMBER(FIND("digest",C1292)),ISNUMBER(FIND("mitochon",C1292)))</f>
        <v>0</v>
      </c>
      <c r="P1292" t="b">
        <f>OR(ISNUMBER(FIND("ecotox",C1292)),ISNUMBER(FIND("Ecotox",B1292)),ISNUMBER(FIND("ecotox",B1292)),ISNUMBER(FIND("Ecotox",C1292)))</f>
        <v>0</v>
      </c>
      <c r="Q1292" t="b">
        <f>OR(ISNUMBER(FIND("Bioaccum",C1292)),ISNUMBER(FIND("bioaccum",C1292)),ISNUMBER(FIND("accum",C1292)))</f>
        <v>0</v>
      </c>
      <c r="R1292" t="b">
        <f>OR(ISNUMBER(FIND("Occupation",C1292)),ISNUMBER(FIND("occupation",C1292)),ISNUMBER(FIND("worker",C1292)),ISNUMBER(FIND("workforce",C1292)))</f>
        <v>0</v>
      </c>
      <c r="S1292" t="b">
        <f>NOT(OR(F1292,G1292,H1292,I1292,J1292,K1292,L1292,M1292,N1292,O1292,P1292,Q1292,R1292))</f>
        <v>0</v>
      </c>
      <c r="U1292" t="b">
        <f>OR(Table1[[#This Row],[Inflammation]],Table1[[#This Row],[Immune]])</f>
        <v>0</v>
      </c>
      <c r="V1292" t="b">
        <f>IF(OR(Table1[[#This Row],[Rodents]],Table1[[#This Row],[Human]],Table1[[#This Row],[Pig]]),OR(ISNUMBER(FIND("intratrach",C1292)),ISNUMBER(FIND("nasal ",C1292)),ISNUMBER(FIND("instill",C1292))),"NA")</f>
        <v>0</v>
      </c>
      <c r="W1292" t="b">
        <f>IF(OR(Table1[[#This Row],[Rodents]],Table1[[#This Row],[Human]],Table1[[#This Row],[Pig]]),OR(ISNUMBER(FIND("dermal",C1292)),ISNUMBER(FIND("skin ",C1292))),"NA")</f>
        <v>0</v>
      </c>
      <c r="X1292" t="b">
        <f>IF(OR(Table1[[#This Row],[Rodents]],Table1[[#This Row],[Human]],Table1[[#This Row],[Pig]]),OR(ISNUMBER(FIND("injected",C1292)),ISNUMBER(FIND("periton",C1292)),ISNUMBER(FIND("intrascrot",C1292))),"NA")</f>
        <v>0</v>
      </c>
      <c r="Y1292" t="b">
        <f>IF(OR(Table1[[#This Row],[Rodents]],Table1[[#This Row],[Human]],Table1[[#This Row],[Pig]]),NOT(OR(Table1[[#This Row],[Inhaled/Intratracheal/intranasal]],Table1[[#This Row],[Dermal]],Table1[[#This Row],[Injected]])),"NA")</f>
        <v>1</v>
      </c>
      <c r="AA1292" t="b">
        <f>OR(ISNUMBER(FIND("fish ",C1292)),ISNUMBER(FIND("Fish ",C1292)),ISNUMBER(FIND("aquatic",C1292)),ISNUMBER(FIND("daphnids",C1292)),ISNUMBER(FIND("Carcinus maenas",C1292)),ISNUMBER(FIND("Daphnia",C1292)),ISNUMBER(FIND("Ruditapes philippinarum",C1292)),ISNUMBER(FIND("daphnia",C1292)),ISNUMBER(FIND("marine",C1292)),ISNUMBER(FIND("mussel",C1292)),ISNUMBER(FIND("algae",C1292)),ISNUMBER(FIND("Donax faba",C1292)),ISNUMBER(FIND("estuarine",C1292)),ISNUMBER(FIND("snail",C1292)),ISNUMBER(FIND("Prorocentrum donghaiense",C1292)) )</f>
        <v>0</v>
      </c>
      <c r="AB1292" t="b">
        <f>OR(ISNUMBER(FIND(" rat ",C1292)),ISNUMBER(FIND(" rats ",C1292)),ISNUMBER(FIND(" Rats ",C1292)),ISNUMBER(FIND(" Rat ",C1292)),ISNUMBER(FIND(" rat.",C1292)),ISNUMBER(FIND(" rats.",C1292)),ISNUMBER(FIND("mouse",C1292)),ISNUMBER(FIND("mice",C1292)), ISNUMBER(FIND(" Mice",C1292)))</f>
        <v>1</v>
      </c>
      <c r="AC1292" t="b">
        <f>OR(ISNUMBER(FIND(" cell ",C1292)),ISNUMBER(FIND("fibroblast",C1292)),ISNUMBER(FIND("macrophage",C1292)),ISNUMBER(FIND("epithelial",C1292)),ISNUMBER(FIND("endothelial",C1292)),ISNUMBER(FIND("neuron",C1292)),ISNUMBER(FIND(" cells ",C1292)),ISNUMBER(FIND("RBC",C1292)),ISNUMBER(FIND("mitochond",C1292)),ISNUMBER(FIND("adipocyte",C1292)),ISNUMBER(FIND("osteo",C1292)),ISNUMBER(FIND("keratin",C1292)),ISNUMBER(FIND(" cell's ",C1292)),ISNUMBER(FIND("eukary",C1292)),ISNUMBER(FIND("sperm",C1292)))</f>
        <v>1</v>
      </c>
      <c r="AD1292" t="b">
        <f>OR(ISNUMBER(FIND("human",B1292)),ISNUMBER(FIND("workers",B1292)),ISNUMBER(FIND("workforces",B1292)),ISNUMBER(FIND("occupational",B1292)),ISNUMBER(FIND("Case report",B1292)),ISNUMBER(FIND("Workplaces",B1292)),ISNUMBER(FIND("worker",B1292)))</f>
        <v>0</v>
      </c>
      <c r="AE1292" t="b">
        <f>OR(ISNUMBER(FIND(" plant ",C1292)),ISNUMBER(FIND("Plant ",C1292)),ISNUMBER(FIND("tomato",C1292)),ISNUMBER(FIND("plants",C1292)),ISNUMBER(FIND("Plants",C1292)),ISNUMBER(FIND("algae",C1292)),ISNUMBER(FIND("lettuce",C1292)),ISNUMBER(FIND("green gram sprouts ",C1292)),ISNUMBER(FIND("Cucurbita pepo",C1292)),ISNUMBER(FIND("bean ",C1292)),ISNUMBER(FIND("chloroplast",C1292)),ISNUMBER(FIND("chlorophyll",C1292)),ISNUMBER(FIND("seedling",C1292)),ISNUMBER(FIND("canola",C1292)),ISNUMBER(FIND("shoot",C1292)),ISNUMBER(FIND("photosynthes",C1292)),ISNUMBER(FIND(" leaves ",C1292)),,ISNUMBER(FIND("agriculture",C1292)),ISNUMBER(FIND(" crops ",C1292)))</f>
        <v>0</v>
      </c>
      <c r="AF1292" t="b">
        <f>OR(ISNUMBER(FIND("bacteria",C1292)),ISNUMBER(FIND("Bacteria",C1292)),ISNUMBER(FIND("Bacterium",C1292)),ISNUMBER(FIND("bacterium",C1292)),ISNUMBER(FIND(" coli ",C1292)))</f>
        <v>0</v>
      </c>
      <c r="AG1292" t="b">
        <f>OR(ISNUMBER(FIND("fungi",C1292)),ISNUMBER(FIND("Fungi",C1292)),ISNUMBER(FIND("fungus",C1292)),ISNUMBER(FIND("Fungus",C1292)),ISNUMBER(FIND("mushroom",C1292)),ISNUMBER(FIND("Mushroom",C1292)),ISNUMBER(FIND(" mold ",C1292)))</f>
        <v>0</v>
      </c>
      <c r="AH1292" t="b">
        <f>OR(ISNUMBER(FIND("Pig ",C1292)),ISNUMBER(FIND("pig ",C1292)),ISNUMBER(FIND("Pigs ",C1292)),ISNUMBER(FIND("pigs ",C1292)))</f>
        <v>0</v>
      </c>
      <c r="AI1292" t="b">
        <f>OR(ISNUMBER(FIND(" C. elegans",C1292)),ISNUMBER(FIND("Caenorhabditis elegans",C1292)),ISNUMBER(FIND("earthworms",C1292)),ISNUMBER(FIND(" Ficopomatus enigmaticus",C1292)),ISNUMBER(FIND("larva",C1292)),ISNUMBER(FIND("Lumbriculus variegatus",C1292)),ISNUMBER(FIND("nematode",C1292)))</f>
        <v>0</v>
      </c>
      <c r="AJ1292" t="b">
        <f>NOT(OR(AA1292,AB1292,AC1292,AD1292,AE1292,AF1292,AG1292,AH1292,AI1292))</f>
        <v>0</v>
      </c>
      <c r="AL1292" t="b">
        <f>OR(AA1292,AB1292,AD1292,AE1292,AF1292,AG1292,AH1292,AI1292)</f>
        <v>1</v>
      </c>
      <c r="AM1292" t="b">
        <f>IF(Table1[[#This Row],[In vivo?]],IF(Table1[[#This Row],[Cell]],FALSE,TRUE),FALSE)</f>
        <v>0</v>
      </c>
      <c r="AN1292" t="b">
        <f>AND(AC1292,AL1292)</f>
        <v>1</v>
      </c>
      <c r="AO1292" t="b">
        <f>IF(Table1[[#This Row],[Cell]],IF(Table1[[#This Row],[In vivo?]],FALSE,TRUE),FALSE)</f>
        <v>0</v>
      </c>
      <c r="AP1292" t="b">
        <f>NOT(OR(Table1[[#This Row],[In vivo?]],Table1[[#This Row],[Only in Cell]]))</f>
        <v>0</v>
      </c>
      <c r="AQ1292" t="b">
        <f>IF(OR(Table1[[#This Row],[Rodents]],Table1[[#This Row],[Human]],Table1[[#This Row],[Pig]]),OR(ISNUMBER(FIND("pulmonary",C1292)),ISNUMBER(FIND("lung",C1292))),"NA")</f>
        <v>1</v>
      </c>
      <c r="AR1292" t="b">
        <f>IF(OR(Table1[[#This Row],[Rodents]],Table1[[#This Row],[Human]],Table1[[#This Row],[Pig]]),OR(ISNUMBER(FIND("skin",C1292)),ISNUMBER(FIND("dermal",C1292))),"NA")</f>
        <v>0</v>
      </c>
      <c r="AS1292" t="b">
        <f>IF(OR(Table1[[#This Row],[Rodents]],Table1[[#This Row],[Human]],Table1[[#This Row],[Pig]]),OR(ISNUMBER(FIND("liver",C1292)),ISNUMBER(FIND("hepat",C1292))),"NA")</f>
        <v>0</v>
      </c>
      <c r="AT1292" t="b">
        <f>IF(OR(Table1[[#This Row],[Rodents]],Table1[[#This Row],[Human]],Table1[[#This Row],[Pig]]),OR(ISNUMBER(FIND("kidney",C1292)),ISNUMBER(FIND("neph",C1292))),"NA")</f>
        <v>0</v>
      </c>
      <c r="AU1292" t="b">
        <f>IF(OR(Table1[[#This Row],[Rodents]],Table1[[#This Row],[Human]],Table1[[#This Row],[Pig]]),OR(ISNUMBER(FIND("brain",C1292)),ISNUMBER(FIND("neur",C1292)),ISNUMBER(FIND("nerv",C1292))),"NA")</f>
        <v>0</v>
      </c>
      <c r="AV1292" t="b">
        <f>IF(OR(Table1[[#This Row],[Rodents]],Table1[[#This Row],[Human]],Table1[[#This Row],[Pig]]),OR(ISNUMBER(FIND("heart",C1292)),ISNUMBER(FIND("cardi",C1292))),"NA")</f>
        <v>0</v>
      </c>
      <c r="AW1292" t="b">
        <f>IF(OR(Table1[[#This Row],[Rodents]],Table1[[#This Row],[Human]],Table1[[#This Row],[Pig]]),OR(ISNUMBER(FIND("gastro",C1292)),ISNUMBER(FIND("intesti",C1292)),ISNUMBER(FIND("stomach",C1292))),"NA")</f>
        <v>0</v>
      </c>
      <c r="AX1292" t="b">
        <f>IF(OR(Table1[[#This Row],[Rodents]],Table1[[#This Row],[Human]],Table1[[#This Row],[Pig]]),NOT(OR(AQ1292,AR1292,AS1292,AT1292,AU1292,AV1292,AW1292)),"NA")</f>
        <v>0</v>
      </c>
      <c r="AY1292" t="b">
        <f>OR(ISNUMBER(FIND("SWCNT",C1292)),ISNUMBER(FIND("SWNT",C1292)),ISNUMBER(FIND("single-wall",C1292)),ISNUMBER(FIND("single wall",C1292)),ISNUMBER(FIND("Single wall",C1292)),ISNUMBER(FIND("Single-wall",C1292)),ISNUMBER(FIND("SWCNT",B1292)),ISNUMBER(FIND("SWNT",B1292)),ISNUMBER(FIND("single-wall",B1292)),ISNUMBER(FIND("single wall",B1292)),ISNUMBER(FIND("Single-wall",B1292)),ISNUMBER(FIND("Single wall",B1292)))</f>
        <v>0</v>
      </c>
      <c r="AZ1292" t="b">
        <f>OR(ISNUMBER(FIND("MWCNT",C1292)),ISNUMBER(FIND("MWNT",C1292)),ISNUMBER(FIND("multi-wall",C1292)),ISNUMBER(FIND("multi wall",C1292)),ISNUMBER(FIND("multiwall",C1292)),ISNUMBER(FIND("Multi-wall",C1292)),ISNUMBER(FIND("Multi wall",C1292)),ISNUMBER(FIND("Multiwall",C1292)),ISNUMBER(FIND("MWCNT",B1292)),ISNUMBER(FIND("MWNT",B1292)),ISNUMBER(FIND("multi-wall",B1292)),ISNUMBER(FIND("multi wall",B1292)),ISNUMBER(FIND("multiwall",B1292)),ISNUMBER(FIND("Multi-wall",B1292)),ISNUMBER(FIND("Multi wall",B1292)),ISNUMBER(FIND("Multiwall",B1292)),ISNUMBER(FIND("Double-wall",B1292)),ISNUMBER(FIND("Double wall",B1292)),ISNUMBER(FIND("Doublewall",B1292)),ISNUMBER(FIND("double-wall",B1292)),ISNUMBER(FIND("double wall",B1292)),ISNUMBER(FIND("doublewall",B1292)))</f>
        <v>1</v>
      </c>
      <c r="BA1292" t="b">
        <f>AND(Table1[[#This Row],[SWCNT]],Table1[[#This Row],[MWCNT]])</f>
        <v>0</v>
      </c>
      <c r="BB1292" t="b">
        <f>IF(Table1[[#This Row],[SWCNT]]=TRUE,FALSE,IF(Table1[[#This Row],[MWCNT]]=TRUE,FALSE,TRUE))</f>
        <v>0</v>
      </c>
      <c r="BC1292" s="18"/>
    </row>
    <row r="1293" spans="1:55" ht="129.5">
      <c r="A1293" t="s">
        <v>802</v>
      </c>
      <c r="B1293" s="2" t="s">
        <v>803</v>
      </c>
      <c r="C1293" s="16" t="s">
        <v>804</v>
      </c>
      <c r="D1293" s="17" t="s">
        <v>805</v>
      </c>
      <c r="E1293" s="2">
        <v>2021</v>
      </c>
      <c r="F1293" t="b">
        <f>OR(ISNUMBER(FIND("cytotoxic",C1293)),ISNUMBER(FIND("Cytotoxic",C1293)),ISNUMBER(FIND("cellular toxicity",C1293)),ISNUMBER(FIND("cell death",C1293)),ISNUMBER(FIND("viable",C1293)),ISNUMBER(FIND("phytotoxic",C1293)),ISNUMBER(FIND("acute toxicity",C1293)),ISNUMBER(FIND("MTT",C1293)),ISNUMBER(FIND("survival",C1293)),ISNUMBER(FIND("prolifer",C1293)),ISNUMBER(FIND("apoptosis",C1293)),ISNUMBER(FIND("neurotoxic",C1293)),ISNUMBER(FIND("  lysis ",C1293)),ISNUMBER(FIND("necrosis",C1293)),ISNUMBER(FIND("cellular death",C1293))*3,ISNUMBER(FIND("LDH",C1293)),ISNUMBER(FIND("Acute toxicity",C1293)))</f>
        <v>1</v>
      </c>
      <c r="G1293" t="b">
        <f>OR(ISNUMBER(FIND("genotoxic",C1293)),ISNUMBER(FIND("genotoxicity",C1293)),ISNUMBER(FIND("DNA damage",C1293)),ISNUMBER(FIND("DNA",C1293)),ISNUMBER(FIND("RNA",C1293)),ISNUMBER(FIND("mesothelioma",C1293)),ISNUMBER(FIND("carcino",C1293)),ISNUMBER(FIND("mutagen",C1293)),ISNUMBER(FIND("genetic",C1293)))</f>
        <v>0</v>
      </c>
      <c r="H1293" t="b">
        <f>OR(ISNUMBER(FIND("inflammatory",C1293)),ISNUMBER(FIND("inflamm",C1293)))</f>
        <v>0</v>
      </c>
      <c r="I1293" t="b">
        <f>OR(ISNUMBER(FIND("immune",C1293)),ISNUMBER(FIND("immunological",C1293)),ISNUMBER(FIND("interleuk",C1293)),ISNUMBER(FIND("platelet activation",C1293)),ISNUMBER(FIND("monocyte",C1293)),ISNUMBER(FIND("leukocyte",C1293)),ISNUMBER(FIND("cytokine",C1293)),ISNUMBER(FIND("CD4",C1293)),ISNUMBER(FIND("CD8",C1293)),ISNUMBER(FIND("T-cell",C1293)))</f>
        <v>0</v>
      </c>
      <c r="J1293" t="b">
        <f>OR(ISNUMBER(FIND("reactive oxygen",C1293)),ISNUMBER(FIND("ROS",C1293)),ISNUMBER(FIND("free radical",C1293)),ISNUMBER(FIND("oxidative stress",C1293)),ISNUMBER(FIND("peroxid",C1293)),ISNUMBER(FIND("oxidative",C1293)),ISNUMBER(FIND("antioxid",C1293)))</f>
        <v>0</v>
      </c>
      <c r="K1293" t="b">
        <f>OR(ISNUMBER(FIND("autophag",C1293)))</f>
        <v>0</v>
      </c>
      <c r="L1293" t="b">
        <f>OR(ISNUMBER(FIND("morpholog",C1293)))</f>
        <v>0</v>
      </c>
      <c r="M1293" t="b">
        <f>OR(ISNUMBER(FIND("fibrosis",C1293)),ISNUMBER(FIND("Fibrosis",C1293)),ISNUMBER(FIND("fibrot",C1293)))</f>
        <v>0</v>
      </c>
      <c r="N1293" t="b">
        <f>OR(ISNUMBER(FIND("offspring",C1293)),ISNUMBER(FIND("Parental",C1293)),ISNUMBER(FIND("parental",C1293)),ISNUMBER(FIND("germline",C1293)),ISNUMBER(FIND("reproduc",C1293)),ISNUMBER(FIND("embryo",C1293)))</f>
        <v>0</v>
      </c>
      <c r="O1293" t="b">
        <f>OR(ISNUMBER(FIND("metabol",C1293)),ISNUMBER(FIND("Metabol",C1293)),ISNUMBER(FIND("digest",C1293)),ISNUMBER(FIND("mitochon",C1293)))</f>
        <v>0</v>
      </c>
      <c r="P1293" t="b">
        <f>OR(ISNUMBER(FIND("ecotox",C1293)),ISNUMBER(FIND("Ecotox",B1293)),ISNUMBER(FIND("ecotox",B1293)),ISNUMBER(FIND("Ecotox",C1293)))</f>
        <v>0</v>
      </c>
      <c r="Q1293" t="b">
        <f>OR(ISNUMBER(FIND("Bioaccum",C1293)),ISNUMBER(FIND("bioaccum",C1293)),ISNUMBER(FIND("accum",C1293)))</f>
        <v>0</v>
      </c>
      <c r="R1293" t="b">
        <f>OR(ISNUMBER(FIND("Occupation",C1293)),ISNUMBER(FIND("occupation",C1293)),ISNUMBER(FIND("worker",C1293)),ISNUMBER(FIND("workforce",C1293)))</f>
        <v>0</v>
      </c>
      <c r="S1293" t="b">
        <f>NOT(OR(F1293,G1293,H1293,I1293,J1293,K1293,L1293,M1293,N1293,O1293,P1293,Q1293,R1293))</f>
        <v>0</v>
      </c>
      <c r="U1293" t="b">
        <f>OR(Table1[[#This Row],[Inflammation]],Table1[[#This Row],[Immune]])</f>
        <v>0</v>
      </c>
      <c r="V1293" t="str">
        <f>IF(OR(Table1[[#This Row],[Rodents]],Table1[[#This Row],[Human]],Table1[[#This Row],[Pig]]),OR(ISNUMBER(FIND("intratrach",C1293)),ISNUMBER(FIND("nasal ",C1293)),ISNUMBER(FIND("instill",C1293))),"NA")</f>
        <v>NA</v>
      </c>
      <c r="W1293" t="str">
        <f>IF(OR(Table1[[#This Row],[Rodents]],Table1[[#This Row],[Human]],Table1[[#This Row],[Pig]]),OR(ISNUMBER(FIND("dermal",C1293)),ISNUMBER(FIND("skin ",C1293))),"NA")</f>
        <v>NA</v>
      </c>
      <c r="X1293" t="str">
        <f>IF(OR(Table1[[#This Row],[Rodents]],Table1[[#This Row],[Human]],Table1[[#This Row],[Pig]]),OR(ISNUMBER(FIND("injected",C1293)),ISNUMBER(FIND("periton",C1293)),ISNUMBER(FIND("intrascrot",C1293))),"NA")</f>
        <v>NA</v>
      </c>
      <c r="Y1293" t="str">
        <f>IF(OR(Table1[[#This Row],[Rodents]],Table1[[#This Row],[Human]],Table1[[#This Row],[Pig]]),NOT(OR(Table1[[#This Row],[Inhaled/Intratracheal/intranasal]],Table1[[#This Row],[Dermal]],Table1[[#This Row],[Injected]])),"NA")</f>
        <v>NA</v>
      </c>
      <c r="AA1293" t="b">
        <f>OR(ISNUMBER(FIND("fish ",C1293)),ISNUMBER(FIND("Fish ",C1293)),ISNUMBER(FIND("aquatic",C1293)),ISNUMBER(FIND("daphnids",C1293)),ISNUMBER(FIND("Carcinus maenas",C1293)),ISNUMBER(FIND("Daphnia",C1293)),ISNUMBER(FIND("Ruditapes philippinarum",C1293)),ISNUMBER(FIND("daphnia",C1293)),ISNUMBER(FIND("marine",C1293)),ISNUMBER(FIND("mussel",C1293)),ISNUMBER(FIND("algae",C1293)),ISNUMBER(FIND("Donax faba",C1293)),ISNUMBER(FIND("estuarine",C1293)),ISNUMBER(FIND("snail",C1293)),ISNUMBER(FIND("Prorocentrum donghaiense",C1293)) )</f>
        <v>1</v>
      </c>
      <c r="AB1293" t="b">
        <f>OR(ISNUMBER(FIND(" rat ",C1293)),ISNUMBER(FIND(" rats ",C1293)),ISNUMBER(FIND(" Rats ",C1293)),ISNUMBER(FIND(" Rat ",C1293)),ISNUMBER(FIND(" rat.",C1293)),ISNUMBER(FIND(" rats.",C1293)),ISNUMBER(FIND("mouse",C1293)),ISNUMBER(FIND("mice",C1293)), ISNUMBER(FIND(" Mice",C1293)))</f>
        <v>0</v>
      </c>
      <c r="AC1293" t="b">
        <f>OR(ISNUMBER(FIND(" cell ",C1293)),ISNUMBER(FIND("fibroblast",C1293)),ISNUMBER(FIND("macrophage",C1293)),ISNUMBER(FIND("epithelial",C1293)),ISNUMBER(FIND("endothelial",C1293)),ISNUMBER(FIND("neuron",C1293)),ISNUMBER(FIND(" cells ",C1293)),ISNUMBER(FIND("RBC",C1293)),ISNUMBER(FIND("mitochond",C1293)),ISNUMBER(FIND("adipocyte",C1293)),ISNUMBER(FIND("osteo",C1293)),ISNUMBER(FIND("keratin",C1293)),ISNUMBER(FIND(" cell's ",C1293)),ISNUMBER(FIND("eukary",C1293)),ISNUMBER(FIND("sperm",C1293)))</f>
        <v>1</v>
      </c>
      <c r="AD1293" t="b">
        <f>OR(ISNUMBER(FIND("human",B1293)),ISNUMBER(FIND("workers",B1293)),ISNUMBER(FIND("workforces",B1293)),ISNUMBER(FIND("occupational",B1293)),ISNUMBER(FIND("Case report",B1293)),ISNUMBER(FIND("Workplaces",B1293)),ISNUMBER(FIND("worker",B1293)))</f>
        <v>0</v>
      </c>
      <c r="AE1293" t="b">
        <f>OR(ISNUMBER(FIND(" plant ",C1293)),ISNUMBER(FIND("Plant ",C1293)),ISNUMBER(FIND("tomato",C1293)),ISNUMBER(FIND("plants",C1293)),ISNUMBER(FIND("Plants",C1293)),ISNUMBER(FIND("algae",C1293)),ISNUMBER(FIND("lettuce",C1293)),ISNUMBER(FIND("green gram sprouts ",C1293)),ISNUMBER(FIND("Cucurbita pepo",C1293)),ISNUMBER(FIND("bean ",C1293)),ISNUMBER(FIND("chloroplast",C1293)),ISNUMBER(FIND("chlorophyll",C1293)),ISNUMBER(FIND("seedling",C1293)),ISNUMBER(FIND("canola",C1293)),ISNUMBER(FIND("shoot",C1293)),ISNUMBER(FIND("photosynthes",C1293)),ISNUMBER(FIND(" leaves ",C1293)),,ISNUMBER(FIND("agriculture",C1293)),ISNUMBER(FIND(" crops ",C1293)))</f>
        <v>0</v>
      </c>
      <c r="AF1293" t="b">
        <f>OR(ISNUMBER(FIND("bacteria",C1293)),ISNUMBER(FIND("Bacteria",C1293)),ISNUMBER(FIND("Bacterium",C1293)),ISNUMBER(FIND("bacterium",C1293)),ISNUMBER(FIND(" coli ",C1293)))</f>
        <v>0</v>
      </c>
      <c r="AG1293" t="b">
        <f>OR(ISNUMBER(FIND("fungi",C1293)),ISNUMBER(FIND("Fungi",C1293)),ISNUMBER(FIND("fungus",C1293)),ISNUMBER(FIND("Fungus",C1293)),ISNUMBER(FIND("mushroom",C1293)),ISNUMBER(FIND("Mushroom",C1293)),ISNUMBER(FIND(" mold ",C1293)))</f>
        <v>0</v>
      </c>
      <c r="AH1293" t="b">
        <f>OR(ISNUMBER(FIND("Pig ",C1293)),ISNUMBER(FIND("pig ",C1293)),ISNUMBER(FIND("Pigs ",C1293)),ISNUMBER(FIND("pigs ",C1293)))</f>
        <v>0</v>
      </c>
      <c r="AI1293" t="b">
        <f>OR(ISNUMBER(FIND(" C. elegans",C1293)),ISNUMBER(FIND("Caenorhabditis elegans",C1293)),ISNUMBER(FIND("earthworms",C1293)),ISNUMBER(FIND(" Ficopomatus enigmaticus",C1293)),ISNUMBER(FIND("larva",C1293)),ISNUMBER(FIND("Lumbriculus variegatus",C1293)),ISNUMBER(FIND("nematode",C1293)))</f>
        <v>0</v>
      </c>
      <c r="AJ1293" t="b">
        <f>NOT(OR(AA1293,AB1293,AC1293,AD1293,AE1293,AF1293,AG1293,AH1293,AI1293))</f>
        <v>0</v>
      </c>
      <c r="AL1293" t="b">
        <f>OR(AA1293,AB1293,AD1293,AE1293,AF1293,AG1293,AH1293,AI1293)</f>
        <v>1</v>
      </c>
      <c r="AM1293" t="b">
        <f>IF(Table1[[#This Row],[In vivo?]],IF(Table1[[#This Row],[Cell]],FALSE,TRUE),FALSE)</f>
        <v>0</v>
      </c>
      <c r="AN1293" t="b">
        <f>AND(AC1293,AL1293)</f>
        <v>1</v>
      </c>
      <c r="AO1293" t="b">
        <f>IF(Table1[[#This Row],[Cell]],IF(Table1[[#This Row],[In vivo?]],FALSE,TRUE),FALSE)</f>
        <v>0</v>
      </c>
      <c r="AP1293" t="b">
        <f>NOT(OR(Table1[[#This Row],[In vivo?]],Table1[[#This Row],[Only in Cell]]))</f>
        <v>0</v>
      </c>
      <c r="AQ1293" t="str">
        <f>IF(OR(Table1[[#This Row],[Rodents]],Table1[[#This Row],[Human]],Table1[[#This Row],[Pig]]),OR(ISNUMBER(FIND("pulmonary",C1293)),ISNUMBER(FIND("lung",C1293))),"NA")</f>
        <v>NA</v>
      </c>
      <c r="AR1293" t="str">
        <f>IF(OR(Table1[[#This Row],[Rodents]],Table1[[#This Row],[Human]],Table1[[#This Row],[Pig]]),OR(ISNUMBER(FIND("skin",C1293)),ISNUMBER(FIND("dermal",C1293))),"NA")</f>
        <v>NA</v>
      </c>
      <c r="AS1293" t="str">
        <f>IF(OR(Table1[[#This Row],[Rodents]],Table1[[#This Row],[Human]],Table1[[#This Row],[Pig]]),OR(ISNUMBER(FIND("liver",C1293)),ISNUMBER(FIND("hepat",C1293))),"NA")</f>
        <v>NA</v>
      </c>
      <c r="AT1293" t="str">
        <f>IF(OR(Table1[[#This Row],[Rodents]],Table1[[#This Row],[Human]],Table1[[#This Row],[Pig]]),OR(ISNUMBER(FIND("kidney",C1293)),ISNUMBER(FIND("neph",C1293))),"NA")</f>
        <v>NA</v>
      </c>
      <c r="AU1293" t="str">
        <f>IF(OR(Table1[[#This Row],[Rodents]],Table1[[#This Row],[Human]],Table1[[#This Row],[Pig]]),OR(ISNUMBER(FIND("brain",C1293)),ISNUMBER(FIND("neur",C1293)),ISNUMBER(FIND("nerv",C1293))),"NA")</f>
        <v>NA</v>
      </c>
      <c r="AV1293" t="str">
        <f>IF(OR(Table1[[#This Row],[Rodents]],Table1[[#This Row],[Human]],Table1[[#This Row],[Pig]]),OR(ISNUMBER(FIND("heart",C1293)),ISNUMBER(FIND("cardi",C1293))),"NA")</f>
        <v>NA</v>
      </c>
      <c r="AW1293" t="str">
        <f>IF(OR(Table1[[#This Row],[Rodents]],Table1[[#This Row],[Human]],Table1[[#This Row],[Pig]]),OR(ISNUMBER(FIND("gastro",C1293)),ISNUMBER(FIND("intesti",C1293)),ISNUMBER(FIND("stomach",C1293))),"NA")</f>
        <v>NA</v>
      </c>
      <c r="AX1293" t="str">
        <f>IF(OR(Table1[[#This Row],[Rodents]],Table1[[#This Row],[Human]],Table1[[#This Row],[Pig]]),NOT(OR(AQ1293,AR1293,AS1293,AT1293,AU1293,AV1293,AW1293)),"NA")</f>
        <v>NA</v>
      </c>
      <c r="AY1293" t="b">
        <f>OR(ISNUMBER(FIND("SWCNT",C1293)),ISNUMBER(FIND("SWNT",C1293)),ISNUMBER(FIND("single-wall",C1293)),ISNUMBER(FIND("single wall",C1293)),ISNUMBER(FIND("Single wall",C1293)),ISNUMBER(FIND("Single-wall",C1293)),ISNUMBER(FIND("SWCNT",B1293)),ISNUMBER(FIND("SWNT",B1293)),ISNUMBER(FIND("single-wall",B1293)),ISNUMBER(FIND("single wall",B1293)),ISNUMBER(FIND("Single-wall",B1293)),ISNUMBER(FIND("Single wall",B1293)))</f>
        <v>0</v>
      </c>
      <c r="AZ1293" t="b">
        <f>OR(ISNUMBER(FIND("MWCNT",C1293)),ISNUMBER(FIND("MWNT",C1293)),ISNUMBER(FIND("multi-wall",C1293)),ISNUMBER(FIND("multi wall",C1293)),ISNUMBER(FIND("multiwall",C1293)),ISNUMBER(FIND("Multi-wall",C1293)),ISNUMBER(FIND("Multi wall",C1293)),ISNUMBER(FIND("Multiwall",C1293)),ISNUMBER(FIND("MWCNT",B1293)),ISNUMBER(FIND("MWNT",B1293)),ISNUMBER(FIND("multi-wall",B1293)),ISNUMBER(FIND("multi wall",B1293)),ISNUMBER(FIND("multiwall",B1293)),ISNUMBER(FIND("Multi-wall",B1293)),ISNUMBER(FIND("Multi wall",B1293)),ISNUMBER(FIND("Multiwall",B1293)),ISNUMBER(FIND("Double-wall",B1293)),ISNUMBER(FIND("Double wall",B1293)),ISNUMBER(FIND("Doublewall",B1293)),ISNUMBER(FIND("double-wall",B1293)),ISNUMBER(FIND("double wall",B1293)),ISNUMBER(FIND("doublewall",B1293)))</f>
        <v>1</v>
      </c>
      <c r="BA1293" t="b">
        <f>AND(Table1[[#This Row],[SWCNT]],Table1[[#This Row],[MWCNT]])</f>
        <v>0</v>
      </c>
      <c r="BB1293" t="b">
        <f>IF(Table1[[#This Row],[SWCNT]]=TRUE,FALSE,IF(Table1[[#This Row],[MWCNT]]=TRUE,FALSE,TRUE))</f>
        <v>0</v>
      </c>
      <c r="BC1293" s="18"/>
    </row>
    <row r="1294" spans="1:55" ht="222">
      <c r="A1294" t="s">
        <v>809</v>
      </c>
      <c r="B1294" s="2" t="s">
        <v>810</v>
      </c>
      <c r="C1294" s="16" t="s">
        <v>811</v>
      </c>
      <c r="D1294" s="17" t="s">
        <v>403</v>
      </c>
      <c r="E1294" s="2">
        <v>2021</v>
      </c>
      <c r="F1294" t="b">
        <f>OR(ISNUMBER(FIND("cytotoxic",C1294)),ISNUMBER(FIND("Cytotoxic",C1294)),ISNUMBER(FIND("cellular toxicity",C1294)),ISNUMBER(FIND("cell death",C1294)),ISNUMBER(FIND("viable",C1294)),ISNUMBER(FIND("phytotoxic",C1294)),ISNUMBER(FIND("acute toxicity",C1294)),ISNUMBER(FIND("MTT",C1294)),ISNUMBER(FIND("survival",C1294)),ISNUMBER(FIND("prolifer",C1294)),ISNUMBER(FIND("apoptosis",C1294)),ISNUMBER(FIND("neurotoxic",C1294)),ISNUMBER(FIND("  lysis ",C1294)),ISNUMBER(FIND("necrosis",C1294)),ISNUMBER(FIND("cellular death",C1294))*3,ISNUMBER(FIND("LDH",C1294)),ISNUMBER(FIND("Acute toxicity",C1294)))</f>
        <v>0</v>
      </c>
      <c r="G1294" t="b">
        <f>OR(ISNUMBER(FIND("genotoxic",C1294)),ISNUMBER(FIND("genotoxicity",C1294)),ISNUMBER(FIND("DNA damage",C1294)),ISNUMBER(FIND("DNA",C1294)),ISNUMBER(FIND("RNA",C1294)),ISNUMBER(FIND("mesothelioma",C1294)),ISNUMBER(FIND("carcino",C1294)),ISNUMBER(FIND("mutagen",C1294)),ISNUMBER(FIND("genetic",C1294)))</f>
        <v>1</v>
      </c>
      <c r="H1294" t="b">
        <f>OR(ISNUMBER(FIND("inflammatory",C1294)),ISNUMBER(FIND("inflamm",C1294)))</f>
        <v>0</v>
      </c>
      <c r="I1294" t="b">
        <f>OR(ISNUMBER(FIND("immune",C1294)),ISNUMBER(FIND("immunological",C1294)),ISNUMBER(FIND("interleuk",C1294)),ISNUMBER(FIND("platelet activation",C1294)),ISNUMBER(FIND("monocyte",C1294)),ISNUMBER(FIND("leukocyte",C1294)),ISNUMBER(FIND("cytokine",C1294)),ISNUMBER(FIND("CD4",C1294)),ISNUMBER(FIND("CD8",C1294)),ISNUMBER(FIND("T-cell",C1294)))</f>
        <v>0</v>
      </c>
      <c r="J1294" t="b">
        <f>OR(ISNUMBER(FIND("reactive oxygen",C1294)),ISNUMBER(FIND("ROS",C1294)),ISNUMBER(FIND("free radical",C1294)),ISNUMBER(FIND("oxidative stress",C1294)),ISNUMBER(FIND("peroxid",C1294)),ISNUMBER(FIND("oxidative",C1294)),ISNUMBER(FIND("antioxid",C1294)))</f>
        <v>1</v>
      </c>
      <c r="K1294" t="b">
        <f>OR(ISNUMBER(FIND("autophag",C1294)))</f>
        <v>0</v>
      </c>
      <c r="L1294" t="b">
        <f>OR(ISNUMBER(FIND("morpholog",C1294)))</f>
        <v>0</v>
      </c>
      <c r="M1294" t="b">
        <f>OR(ISNUMBER(FIND("fibrosis",C1294)),ISNUMBER(FIND("Fibrosis",C1294)),ISNUMBER(FIND("fibrot",C1294)))</f>
        <v>0</v>
      </c>
      <c r="N1294" t="b">
        <f>OR(ISNUMBER(FIND("offspring",C1294)),ISNUMBER(FIND("Parental",C1294)),ISNUMBER(FIND("parental",C1294)),ISNUMBER(FIND("germline",C1294)),ISNUMBER(FIND("reproduc",C1294)),ISNUMBER(FIND("embryo",C1294)))</f>
        <v>0</v>
      </c>
      <c r="O1294" t="b">
        <f>OR(ISNUMBER(FIND("metabol",C1294)),ISNUMBER(FIND("Metabol",C1294)),ISNUMBER(FIND("digest",C1294)),ISNUMBER(FIND("mitochon",C1294)))</f>
        <v>0</v>
      </c>
      <c r="P1294" t="b">
        <f>OR(ISNUMBER(FIND("ecotox",C1294)),ISNUMBER(FIND("Ecotox",B1294)),ISNUMBER(FIND("ecotox",B1294)),ISNUMBER(FIND("Ecotox",C1294)))</f>
        <v>0</v>
      </c>
      <c r="Q1294" t="b">
        <f>OR(ISNUMBER(FIND("Bioaccum",C1294)),ISNUMBER(FIND("bioaccum",C1294)),ISNUMBER(FIND("accum",C1294)))</f>
        <v>0</v>
      </c>
      <c r="R1294" t="b">
        <f>OR(ISNUMBER(FIND("Occupation",C1294)),ISNUMBER(FIND("occupation",C1294)),ISNUMBER(FIND("worker",C1294)),ISNUMBER(FIND("workforce",C1294)))</f>
        <v>0</v>
      </c>
      <c r="S1294" t="b">
        <f>NOT(OR(F1294,G1294,H1294,I1294,J1294,K1294,L1294,M1294,N1294,O1294,P1294,Q1294,R1294))</f>
        <v>0</v>
      </c>
      <c r="U1294" t="b">
        <f>OR(Table1[[#This Row],[Inflammation]],Table1[[#This Row],[Immune]])</f>
        <v>0</v>
      </c>
      <c r="V1294" t="str">
        <f>IF(OR(Table1[[#This Row],[Rodents]],Table1[[#This Row],[Human]],Table1[[#This Row],[Pig]]),OR(ISNUMBER(FIND("intratrach",C1294)),ISNUMBER(FIND("nasal ",C1294)),ISNUMBER(FIND("instill",C1294))),"NA")</f>
        <v>NA</v>
      </c>
      <c r="W1294" t="str">
        <f>IF(OR(Table1[[#This Row],[Rodents]],Table1[[#This Row],[Human]],Table1[[#This Row],[Pig]]),OR(ISNUMBER(FIND("dermal",C1294)),ISNUMBER(FIND("skin ",C1294))),"NA")</f>
        <v>NA</v>
      </c>
      <c r="X1294" t="str">
        <f>IF(OR(Table1[[#This Row],[Rodents]],Table1[[#This Row],[Human]],Table1[[#This Row],[Pig]]),OR(ISNUMBER(FIND("injected",C1294)),ISNUMBER(FIND("periton",C1294)),ISNUMBER(FIND("intrascrot",C1294))),"NA")</f>
        <v>NA</v>
      </c>
      <c r="Y1294" t="str">
        <f>IF(OR(Table1[[#This Row],[Rodents]],Table1[[#This Row],[Human]],Table1[[#This Row],[Pig]]),NOT(OR(Table1[[#This Row],[Inhaled/Intratracheal/intranasal]],Table1[[#This Row],[Dermal]],Table1[[#This Row],[Injected]])),"NA")</f>
        <v>NA</v>
      </c>
      <c r="AA1294" t="b">
        <f>OR(ISNUMBER(FIND("fish ",C1294)),ISNUMBER(FIND("Fish ",C1294)),ISNUMBER(FIND("aquatic",C1294)),ISNUMBER(FIND("daphnids",C1294)),ISNUMBER(FIND("Carcinus maenas",C1294)),ISNUMBER(FIND("Daphnia",C1294)),ISNUMBER(FIND("Ruditapes philippinarum",C1294)),ISNUMBER(FIND("daphnia",C1294)),ISNUMBER(FIND("marine",C1294)),ISNUMBER(FIND("mussel",C1294)),ISNUMBER(FIND("algae",C1294)),ISNUMBER(FIND("Donax faba",C1294)),ISNUMBER(FIND("estuarine",C1294)),ISNUMBER(FIND("snail",C1294)),ISNUMBER(FIND("Prorocentrum donghaiense",C1294)) )</f>
        <v>0</v>
      </c>
      <c r="AB1294" t="b">
        <f>OR(ISNUMBER(FIND(" rat ",C1294)),ISNUMBER(FIND(" rats ",C1294)),ISNUMBER(FIND(" Rats ",C1294)),ISNUMBER(FIND(" Rat ",C1294)),ISNUMBER(FIND(" rat.",C1294)),ISNUMBER(FIND(" rats.",C1294)),ISNUMBER(FIND("mouse",C1294)),ISNUMBER(FIND("mice",C1294)), ISNUMBER(FIND(" Mice",C1294)))</f>
        <v>0</v>
      </c>
      <c r="AC1294" t="b">
        <f>OR(ISNUMBER(FIND(" cell ",C1294)),ISNUMBER(FIND("fibroblast",C1294)),ISNUMBER(FIND("macrophage",C1294)),ISNUMBER(FIND("epithelial",C1294)),ISNUMBER(FIND("endothelial",C1294)),ISNUMBER(FIND("neuron",C1294)),ISNUMBER(FIND(" cells ",C1294)),ISNUMBER(FIND("RBC",C1294)),ISNUMBER(FIND("mitochond",C1294)),ISNUMBER(FIND("adipocyte",C1294)),ISNUMBER(FIND("osteo",C1294)),ISNUMBER(FIND("keratin",C1294)),ISNUMBER(FIND(" cell's ",C1294)),ISNUMBER(FIND("eukary",C1294)),ISNUMBER(FIND("sperm",C1294)))</f>
        <v>1</v>
      </c>
      <c r="AD1294" t="b">
        <f>OR(ISNUMBER(FIND("human",B1294)),ISNUMBER(FIND("workers",B1294)),ISNUMBER(FIND("workforces",B1294)),ISNUMBER(FIND("occupational",B1294)),ISNUMBER(FIND("Case report",B1294)),ISNUMBER(FIND("Workplaces",B1294)),ISNUMBER(FIND("worker",B1294)))</f>
        <v>0</v>
      </c>
      <c r="AE1294" t="b">
        <f>OR(ISNUMBER(FIND(" plant ",C1294)),ISNUMBER(FIND("Plant ",C1294)),ISNUMBER(FIND("tomato",C1294)),ISNUMBER(FIND("plants",C1294)),ISNUMBER(FIND("Plants",C1294)),ISNUMBER(FIND("algae",C1294)),ISNUMBER(FIND("lettuce",C1294)),ISNUMBER(FIND("green gram sprouts ",C1294)),ISNUMBER(FIND("Cucurbita pepo",C1294)),ISNUMBER(FIND("bean ",C1294)),ISNUMBER(FIND("chloroplast",C1294)),ISNUMBER(FIND("chlorophyll",C1294)),ISNUMBER(FIND("seedling",C1294)),ISNUMBER(FIND("canola",C1294)),ISNUMBER(FIND("shoot",C1294)),ISNUMBER(FIND("photosynthes",C1294)),ISNUMBER(FIND(" leaves ",C1294)),,ISNUMBER(FIND("agriculture",C1294)),ISNUMBER(FIND(" crops ",C1294)))</f>
        <v>0</v>
      </c>
      <c r="AF1294" t="b">
        <f>OR(ISNUMBER(FIND("bacteria",C1294)),ISNUMBER(FIND("Bacteria",C1294)),ISNUMBER(FIND("Bacterium",C1294)),ISNUMBER(FIND("bacterium",C1294)),ISNUMBER(FIND(" coli ",C1294)))</f>
        <v>0</v>
      </c>
      <c r="AG1294" t="b">
        <f>OR(ISNUMBER(FIND("fungi",C1294)),ISNUMBER(FIND("Fungi",C1294)),ISNUMBER(FIND("fungus",C1294)),ISNUMBER(FIND("Fungus",C1294)),ISNUMBER(FIND("mushroom",C1294)),ISNUMBER(FIND("Mushroom",C1294)),ISNUMBER(FIND(" mold ",C1294)))</f>
        <v>0</v>
      </c>
      <c r="AH1294" t="b">
        <f>OR(ISNUMBER(FIND("Pig ",C1294)),ISNUMBER(FIND("pig ",C1294)),ISNUMBER(FIND("Pigs ",C1294)),ISNUMBER(FIND("pigs ",C1294)))</f>
        <v>0</v>
      </c>
      <c r="AI1294" t="b">
        <f>OR(ISNUMBER(FIND(" C. elegans",C1294)),ISNUMBER(FIND("Caenorhabditis elegans",C1294)),ISNUMBER(FIND("earthworms",C1294)),ISNUMBER(FIND(" Ficopomatus enigmaticus",C1294)),ISNUMBER(FIND("larva",C1294)),ISNUMBER(FIND("Lumbriculus variegatus",C1294)),ISNUMBER(FIND("nematode",C1294)))</f>
        <v>0</v>
      </c>
      <c r="AJ1294" t="b">
        <f>NOT(OR(AA1294,AB1294,AC1294,AD1294,AE1294,AF1294,AG1294,AH1294,AI1294))</f>
        <v>0</v>
      </c>
      <c r="AL1294" t="b">
        <f>OR(AA1294,AB1294,AD1294,AE1294,AF1294,AG1294,AH1294,AI1294)</f>
        <v>0</v>
      </c>
      <c r="AM1294" t="b">
        <f>IF(Table1[[#This Row],[In vivo?]],IF(Table1[[#This Row],[Cell]],FALSE,TRUE),FALSE)</f>
        <v>0</v>
      </c>
      <c r="AN1294" t="b">
        <f>AND(AC1294,AL1294)</f>
        <v>0</v>
      </c>
      <c r="AO1294" t="b">
        <f>IF(Table1[[#This Row],[Cell]],IF(Table1[[#This Row],[In vivo?]],FALSE,TRUE),FALSE)</f>
        <v>1</v>
      </c>
      <c r="AP1294" t="b">
        <f>NOT(OR(Table1[[#This Row],[In vivo?]],Table1[[#This Row],[Only in Cell]]))</f>
        <v>0</v>
      </c>
      <c r="AQ1294" t="str">
        <f>IF(OR(Table1[[#This Row],[Rodents]],Table1[[#This Row],[Human]],Table1[[#This Row],[Pig]]),OR(ISNUMBER(FIND("pulmonary",C1294)),ISNUMBER(FIND("lung",C1294))),"NA")</f>
        <v>NA</v>
      </c>
      <c r="AR1294" t="str">
        <f>IF(OR(Table1[[#This Row],[Rodents]],Table1[[#This Row],[Human]],Table1[[#This Row],[Pig]]),OR(ISNUMBER(FIND("skin",C1294)),ISNUMBER(FIND("dermal",C1294))),"NA")</f>
        <v>NA</v>
      </c>
      <c r="AS1294" t="str">
        <f>IF(OR(Table1[[#This Row],[Rodents]],Table1[[#This Row],[Human]],Table1[[#This Row],[Pig]]),OR(ISNUMBER(FIND("liver",C1294)),ISNUMBER(FIND("hepat",C1294))),"NA")</f>
        <v>NA</v>
      </c>
      <c r="AT1294" t="str">
        <f>IF(OR(Table1[[#This Row],[Rodents]],Table1[[#This Row],[Human]],Table1[[#This Row],[Pig]]),OR(ISNUMBER(FIND("kidney",C1294)),ISNUMBER(FIND("neph",C1294))),"NA")</f>
        <v>NA</v>
      </c>
      <c r="AU1294" t="str">
        <f>IF(OR(Table1[[#This Row],[Rodents]],Table1[[#This Row],[Human]],Table1[[#This Row],[Pig]]),OR(ISNUMBER(FIND("brain",C1294)),ISNUMBER(FIND("neur",C1294)),ISNUMBER(FIND("nerv",C1294))),"NA")</f>
        <v>NA</v>
      </c>
      <c r="AV1294" t="str">
        <f>IF(OR(Table1[[#This Row],[Rodents]],Table1[[#This Row],[Human]],Table1[[#This Row],[Pig]]),OR(ISNUMBER(FIND("heart",C1294)),ISNUMBER(FIND("cardi",C1294))),"NA")</f>
        <v>NA</v>
      </c>
      <c r="AW1294" t="str">
        <f>IF(OR(Table1[[#This Row],[Rodents]],Table1[[#This Row],[Human]],Table1[[#This Row],[Pig]]),OR(ISNUMBER(FIND("gastro",C1294)),ISNUMBER(FIND("intesti",C1294)),ISNUMBER(FIND("stomach",C1294))),"NA")</f>
        <v>NA</v>
      </c>
      <c r="AX1294" t="str">
        <f>IF(OR(Table1[[#This Row],[Rodents]],Table1[[#This Row],[Human]],Table1[[#This Row],[Pig]]),NOT(OR(AQ1294,AR1294,AS1294,AT1294,AU1294,AV1294,AW1294)),"NA")</f>
        <v>NA</v>
      </c>
      <c r="AY1294" t="b">
        <f>OR(ISNUMBER(FIND("SWCNT",C1294)),ISNUMBER(FIND("SWNT",C1294)),ISNUMBER(FIND("single-wall",C1294)),ISNUMBER(FIND("single wall",C1294)),ISNUMBER(FIND("Single wall",C1294)),ISNUMBER(FIND("Single-wall",C1294)),ISNUMBER(FIND("SWCNT",B1294)),ISNUMBER(FIND("SWNT",B1294)),ISNUMBER(FIND("single-wall",B1294)),ISNUMBER(FIND("single wall",B1294)),ISNUMBER(FIND("Single-wall",B1294)),ISNUMBER(FIND("Single wall",B1294)))</f>
        <v>1</v>
      </c>
      <c r="AZ1294" t="b">
        <f>OR(ISNUMBER(FIND("MWCNT",C1294)),ISNUMBER(FIND("MWNT",C1294)),ISNUMBER(FIND("multi-wall",C1294)),ISNUMBER(FIND("multi wall",C1294)),ISNUMBER(FIND("multiwall",C1294)),ISNUMBER(FIND("Multi-wall",C1294)),ISNUMBER(FIND("Multi wall",C1294)),ISNUMBER(FIND("Multiwall",C1294)),ISNUMBER(FIND("MWCNT",B1294)),ISNUMBER(FIND("MWNT",B1294)),ISNUMBER(FIND("multi-wall",B1294)),ISNUMBER(FIND("multi wall",B1294)),ISNUMBER(FIND("multiwall",B1294)),ISNUMBER(FIND("Multi-wall",B1294)),ISNUMBER(FIND("Multi wall",B1294)),ISNUMBER(FIND("Multiwall",B1294)),ISNUMBER(FIND("Double-wall",B1294)),ISNUMBER(FIND("Double wall",B1294)),ISNUMBER(FIND("Doublewall",B1294)),ISNUMBER(FIND("double-wall",B1294)),ISNUMBER(FIND("double wall",B1294)),ISNUMBER(FIND("doublewall",B1294)))</f>
        <v>1</v>
      </c>
      <c r="BA1294" t="b">
        <f>AND(Table1[[#This Row],[SWCNT]],Table1[[#This Row],[MWCNT]])</f>
        <v>1</v>
      </c>
      <c r="BB1294" t="b">
        <f>IF(Table1[[#This Row],[SWCNT]]=TRUE,FALSE,IF(Table1[[#This Row],[MWCNT]]=TRUE,FALSE,TRUE))</f>
        <v>0</v>
      </c>
      <c r="BC1294" s="18"/>
    </row>
    <row r="1295" spans="1:55" ht="240.5">
      <c r="A1295" t="s">
        <v>815</v>
      </c>
      <c r="B1295" s="2" t="s">
        <v>816</v>
      </c>
      <c r="C1295" s="16" t="s">
        <v>817</v>
      </c>
      <c r="D1295" s="17" t="s">
        <v>818</v>
      </c>
      <c r="E1295" s="2">
        <v>2021</v>
      </c>
      <c r="F1295" t="b">
        <f>OR(ISNUMBER(FIND("cytotoxic",C1295)),ISNUMBER(FIND("Cytotoxic",C1295)),ISNUMBER(FIND("cellular toxicity",C1295)),ISNUMBER(FIND("cell death",C1295)),ISNUMBER(FIND("viable",C1295)),ISNUMBER(FIND("phytotoxic",C1295)),ISNUMBER(FIND("acute toxicity",C1295)),ISNUMBER(FIND("MTT",C1295)),ISNUMBER(FIND("survival",C1295)),ISNUMBER(FIND("prolifer",C1295)),ISNUMBER(FIND("apoptosis",C1295)),ISNUMBER(FIND("neurotoxic",C1295)),ISNUMBER(FIND("  lysis ",C1295)),ISNUMBER(FIND("necrosis",C1295)),ISNUMBER(FIND("cellular death",C1295))*3,ISNUMBER(FIND("LDH",C1295)),ISNUMBER(FIND("Acute toxicity",C1295)))</f>
        <v>1</v>
      </c>
      <c r="G1295" t="b">
        <f>OR(ISNUMBER(FIND("genotoxic",C1295)),ISNUMBER(FIND("genotoxicity",C1295)),ISNUMBER(FIND("DNA damage",C1295)),ISNUMBER(FIND("DNA",C1295)),ISNUMBER(FIND("RNA",C1295)),ISNUMBER(FIND("mesothelioma",C1295)),ISNUMBER(FIND("carcino",C1295)),ISNUMBER(FIND("mutagen",C1295)),ISNUMBER(FIND("genetic",C1295)))</f>
        <v>0</v>
      </c>
      <c r="H1295" t="b">
        <f>OR(ISNUMBER(FIND("inflammatory",C1295)),ISNUMBER(FIND("inflamm",C1295)))</f>
        <v>0</v>
      </c>
      <c r="I1295" t="b">
        <f>OR(ISNUMBER(FIND("immune",C1295)),ISNUMBER(FIND("immunological",C1295)),ISNUMBER(FIND("interleuk",C1295)),ISNUMBER(FIND("platelet activation",C1295)),ISNUMBER(FIND("monocyte",C1295)),ISNUMBER(FIND("leukocyte",C1295)),ISNUMBER(FIND("cytokine",C1295)),ISNUMBER(FIND("CD4",C1295)),ISNUMBER(FIND("CD8",C1295)),ISNUMBER(FIND("T-cell",C1295)))</f>
        <v>0</v>
      </c>
      <c r="J1295" t="b">
        <f>OR(ISNUMBER(FIND("reactive oxygen",C1295)),ISNUMBER(FIND("ROS",C1295)),ISNUMBER(FIND("free radical",C1295)),ISNUMBER(FIND("oxidative stress",C1295)),ISNUMBER(FIND("peroxid",C1295)),ISNUMBER(FIND("oxidative",C1295)),ISNUMBER(FIND("antioxid",C1295)))</f>
        <v>1</v>
      </c>
      <c r="K1295" t="b">
        <f>OR(ISNUMBER(FIND("autophag",C1295)))</f>
        <v>0</v>
      </c>
      <c r="L1295" t="b">
        <f>OR(ISNUMBER(FIND("morpholog",C1295)))</f>
        <v>0</v>
      </c>
      <c r="M1295" t="b">
        <f>OR(ISNUMBER(FIND("fibrosis",C1295)),ISNUMBER(FIND("Fibrosis",C1295)),ISNUMBER(FIND("fibrot",C1295)))</f>
        <v>0</v>
      </c>
      <c r="N1295" t="b">
        <f>OR(ISNUMBER(FIND("offspring",C1295)),ISNUMBER(FIND("Parental",C1295)),ISNUMBER(FIND("parental",C1295)),ISNUMBER(FIND("germline",C1295)),ISNUMBER(FIND("reproduc",C1295)),ISNUMBER(FIND("embryo",C1295)))</f>
        <v>0</v>
      </c>
      <c r="O1295" t="b">
        <f>OR(ISNUMBER(FIND("metabol",C1295)),ISNUMBER(FIND("Metabol",C1295)),ISNUMBER(FIND("digest",C1295)),ISNUMBER(FIND("mitochon",C1295)))</f>
        <v>1</v>
      </c>
      <c r="P1295" t="b">
        <f>OR(ISNUMBER(FIND("ecotox",C1295)),ISNUMBER(FIND("Ecotox",B1295)),ISNUMBER(FIND("ecotox",B1295)),ISNUMBER(FIND("Ecotox",C1295)))</f>
        <v>0</v>
      </c>
      <c r="Q1295" t="b">
        <f>OR(ISNUMBER(FIND("Bioaccum",C1295)),ISNUMBER(FIND("bioaccum",C1295)),ISNUMBER(FIND("accum",C1295)))</f>
        <v>0</v>
      </c>
      <c r="R1295" t="b">
        <f>OR(ISNUMBER(FIND("Occupation",C1295)),ISNUMBER(FIND("occupation",C1295)),ISNUMBER(FIND("worker",C1295)),ISNUMBER(FIND("workforce",C1295)))</f>
        <v>0</v>
      </c>
      <c r="S1295" t="b">
        <f>NOT(OR(F1295,G1295,H1295,I1295,J1295,K1295,L1295,M1295,N1295,O1295,P1295,Q1295,R1295))</f>
        <v>0</v>
      </c>
      <c r="U1295" t="b">
        <f>OR(Table1[[#This Row],[Inflammation]],Table1[[#This Row],[Immune]])</f>
        <v>0</v>
      </c>
      <c r="V1295" t="str">
        <f>IF(OR(Table1[[#This Row],[Rodents]],Table1[[#This Row],[Human]],Table1[[#This Row],[Pig]]),OR(ISNUMBER(FIND("intratrach",C1295)),ISNUMBER(FIND("nasal ",C1295)),ISNUMBER(FIND("instill",C1295))),"NA")</f>
        <v>NA</v>
      </c>
      <c r="W1295" t="str">
        <f>IF(OR(Table1[[#This Row],[Rodents]],Table1[[#This Row],[Human]],Table1[[#This Row],[Pig]]),OR(ISNUMBER(FIND("dermal",C1295)),ISNUMBER(FIND("skin ",C1295))),"NA")</f>
        <v>NA</v>
      </c>
      <c r="X1295" t="str">
        <f>IF(OR(Table1[[#This Row],[Rodents]],Table1[[#This Row],[Human]],Table1[[#This Row],[Pig]]),OR(ISNUMBER(FIND("injected",C1295)),ISNUMBER(FIND("periton",C1295)),ISNUMBER(FIND("intrascrot",C1295))),"NA")</f>
        <v>NA</v>
      </c>
      <c r="Y1295" t="str">
        <f>IF(OR(Table1[[#This Row],[Rodents]],Table1[[#This Row],[Human]],Table1[[#This Row],[Pig]]),NOT(OR(Table1[[#This Row],[Inhaled/Intratracheal/intranasal]],Table1[[#This Row],[Dermal]],Table1[[#This Row],[Injected]])),"NA")</f>
        <v>NA</v>
      </c>
      <c r="AA1295" t="b">
        <f>OR(ISNUMBER(FIND("fish ",C1295)),ISNUMBER(FIND("Fish ",C1295)),ISNUMBER(FIND("aquatic",C1295)),ISNUMBER(FIND("daphnids",C1295)),ISNUMBER(FIND("Carcinus maenas",C1295)),ISNUMBER(FIND("Daphnia",C1295)),ISNUMBER(FIND("Ruditapes philippinarum",C1295)),ISNUMBER(FIND("daphnia",C1295)),ISNUMBER(FIND("marine",C1295)),ISNUMBER(FIND("mussel",C1295)),ISNUMBER(FIND("algae",C1295)),ISNUMBER(FIND("Donax faba",C1295)),ISNUMBER(FIND("estuarine",C1295)),ISNUMBER(FIND("snail",C1295)),ISNUMBER(FIND("Prorocentrum donghaiense",C1295)) )</f>
        <v>0</v>
      </c>
      <c r="AB1295" t="b">
        <f>OR(ISNUMBER(FIND(" rat ",C1295)),ISNUMBER(FIND(" rats ",C1295)),ISNUMBER(FIND(" Rats ",C1295)),ISNUMBER(FIND(" Rat ",C1295)),ISNUMBER(FIND(" rat.",C1295)),ISNUMBER(FIND(" rats.",C1295)),ISNUMBER(FIND("mouse",C1295)),ISNUMBER(FIND("mice",C1295)), ISNUMBER(FIND(" Mice",C1295)))</f>
        <v>0</v>
      </c>
      <c r="AC1295" t="b">
        <f>OR(ISNUMBER(FIND(" cell ",C1295)),ISNUMBER(FIND("fibroblast",C1295)),ISNUMBER(FIND("macrophage",C1295)),ISNUMBER(FIND("epithelial",C1295)),ISNUMBER(FIND("endothelial",C1295)),ISNUMBER(FIND("neuron",C1295)),ISNUMBER(FIND(" cells ",C1295)),ISNUMBER(FIND("RBC",C1295)),ISNUMBER(FIND("mitochond",C1295)),ISNUMBER(FIND("adipocyte",C1295)),ISNUMBER(FIND("osteo",C1295)),ISNUMBER(FIND("keratin",C1295)),ISNUMBER(FIND(" cell's ",C1295)),ISNUMBER(FIND("eukary",C1295)),ISNUMBER(FIND("sperm",C1295)))</f>
        <v>1</v>
      </c>
      <c r="AD1295" t="b">
        <f>OR(ISNUMBER(FIND("human",B1295)),ISNUMBER(FIND("workers",B1295)),ISNUMBER(FIND("workforces",B1295)),ISNUMBER(FIND("occupational",B1295)),ISNUMBER(FIND("Case report",B1295)),ISNUMBER(FIND("Workplaces",B1295)),ISNUMBER(FIND("worker",B1295)))</f>
        <v>0</v>
      </c>
      <c r="AE1295" t="b">
        <f>OR(ISNUMBER(FIND(" plant ",C1295)),ISNUMBER(FIND("Plant ",C1295)),ISNUMBER(FIND("tomato",C1295)),ISNUMBER(FIND("plants",C1295)),ISNUMBER(FIND("Plants",C1295)),ISNUMBER(FIND("algae",C1295)),ISNUMBER(FIND("lettuce",C1295)),ISNUMBER(FIND("green gram sprouts ",C1295)),ISNUMBER(FIND("Cucurbita pepo",C1295)),ISNUMBER(FIND("bean ",C1295)),ISNUMBER(FIND("chloroplast",C1295)),ISNUMBER(FIND("chlorophyll",C1295)),ISNUMBER(FIND("seedling",C1295)),ISNUMBER(FIND("canola",C1295)),ISNUMBER(FIND("shoot",C1295)),ISNUMBER(FIND("photosynthes",C1295)),ISNUMBER(FIND(" leaves ",C1295)),,ISNUMBER(FIND("agriculture",C1295)),ISNUMBER(FIND(" crops ",C1295)))</f>
        <v>0</v>
      </c>
      <c r="AF1295" t="b">
        <f>OR(ISNUMBER(FIND("bacteria",C1295)),ISNUMBER(FIND("Bacteria",C1295)),ISNUMBER(FIND("Bacterium",C1295)),ISNUMBER(FIND("bacterium",C1295)),ISNUMBER(FIND(" coli ",C1295)))</f>
        <v>0</v>
      </c>
      <c r="AG1295" t="b">
        <f>OR(ISNUMBER(FIND("fungi",C1295)),ISNUMBER(FIND("Fungi",C1295)),ISNUMBER(FIND("fungus",C1295)),ISNUMBER(FIND("Fungus",C1295)),ISNUMBER(FIND("mushroom",C1295)),ISNUMBER(FIND("Mushroom",C1295)),ISNUMBER(FIND(" mold ",C1295)))</f>
        <v>0</v>
      </c>
      <c r="AH1295" t="b">
        <f>OR(ISNUMBER(FIND("Pig ",C1295)),ISNUMBER(FIND("pig ",C1295)),ISNUMBER(FIND("Pigs ",C1295)),ISNUMBER(FIND("pigs ",C1295)))</f>
        <v>0</v>
      </c>
      <c r="AI1295" t="b">
        <f>OR(ISNUMBER(FIND(" C. elegans",C1295)),ISNUMBER(FIND("Caenorhabditis elegans",C1295)),ISNUMBER(FIND("earthworms",C1295)),ISNUMBER(FIND(" Ficopomatus enigmaticus",C1295)),ISNUMBER(FIND("larva",C1295)),ISNUMBER(FIND("Lumbriculus variegatus",C1295)),ISNUMBER(FIND("nematode",C1295)))</f>
        <v>0</v>
      </c>
      <c r="AJ1295" t="b">
        <f>NOT(OR(AA1295,AB1295,AC1295,AD1295,AE1295,AF1295,AG1295,AH1295,AI1295))</f>
        <v>0</v>
      </c>
      <c r="AL1295" t="b">
        <f>OR(AA1295,AB1295,AD1295,AE1295,AF1295,AG1295,AH1295,AI1295)</f>
        <v>0</v>
      </c>
      <c r="AM1295" t="b">
        <f>IF(Table1[[#This Row],[In vivo?]],IF(Table1[[#This Row],[Cell]],FALSE,TRUE),FALSE)</f>
        <v>0</v>
      </c>
      <c r="AN1295" t="b">
        <f>AND(AC1295,AL1295)</f>
        <v>0</v>
      </c>
      <c r="AO1295" t="b">
        <f>IF(Table1[[#This Row],[Cell]],IF(Table1[[#This Row],[In vivo?]],FALSE,TRUE),FALSE)</f>
        <v>1</v>
      </c>
      <c r="AP1295" t="b">
        <f>NOT(OR(Table1[[#This Row],[In vivo?]],Table1[[#This Row],[Only in Cell]]))</f>
        <v>0</v>
      </c>
      <c r="AQ1295" t="str">
        <f>IF(OR(Table1[[#This Row],[Rodents]],Table1[[#This Row],[Human]],Table1[[#This Row],[Pig]]),OR(ISNUMBER(FIND("pulmonary",C1295)),ISNUMBER(FIND("lung",C1295))),"NA")</f>
        <v>NA</v>
      </c>
      <c r="AR1295" t="str">
        <f>IF(OR(Table1[[#This Row],[Rodents]],Table1[[#This Row],[Human]],Table1[[#This Row],[Pig]]),OR(ISNUMBER(FIND("skin",C1295)),ISNUMBER(FIND("dermal",C1295))),"NA")</f>
        <v>NA</v>
      </c>
      <c r="AS1295" t="str">
        <f>IF(OR(Table1[[#This Row],[Rodents]],Table1[[#This Row],[Human]],Table1[[#This Row],[Pig]]),OR(ISNUMBER(FIND("liver",C1295)),ISNUMBER(FIND("hepat",C1295))),"NA")</f>
        <v>NA</v>
      </c>
      <c r="AT1295" t="str">
        <f>IF(OR(Table1[[#This Row],[Rodents]],Table1[[#This Row],[Human]],Table1[[#This Row],[Pig]]),OR(ISNUMBER(FIND("kidney",C1295)),ISNUMBER(FIND("neph",C1295))),"NA")</f>
        <v>NA</v>
      </c>
      <c r="AU1295" t="str">
        <f>IF(OR(Table1[[#This Row],[Rodents]],Table1[[#This Row],[Human]],Table1[[#This Row],[Pig]]),OR(ISNUMBER(FIND("brain",C1295)),ISNUMBER(FIND("neur",C1295)),ISNUMBER(FIND("nerv",C1295))),"NA")</f>
        <v>NA</v>
      </c>
      <c r="AV1295" t="str">
        <f>IF(OR(Table1[[#This Row],[Rodents]],Table1[[#This Row],[Human]],Table1[[#This Row],[Pig]]),OR(ISNUMBER(FIND("heart",C1295)),ISNUMBER(FIND("cardi",C1295))),"NA")</f>
        <v>NA</v>
      </c>
      <c r="AW1295" t="str">
        <f>IF(OR(Table1[[#This Row],[Rodents]],Table1[[#This Row],[Human]],Table1[[#This Row],[Pig]]),OR(ISNUMBER(FIND("gastro",C1295)),ISNUMBER(FIND("intesti",C1295)),ISNUMBER(FIND("stomach",C1295))),"NA")</f>
        <v>NA</v>
      </c>
      <c r="AX1295" t="str">
        <f>IF(OR(Table1[[#This Row],[Rodents]],Table1[[#This Row],[Human]],Table1[[#This Row],[Pig]]),NOT(OR(AQ1295,AR1295,AS1295,AT1295,AU1295,AV1295,AW1295)),"NA")</f>
        <v>NA</v>
      </c>
      <c r="AY1295" t="b">
        <f>OR(ISNUMBER(FIND("SWCNT",C1295)),ISNUMBER(FIND("SWNT",C1295)),ISNUMBER(FIND("single-wall",C1295)),ISNUMBER(FIND("single wall",C1295)),ISNUMBER(FIND("Single wall",C1295)),ISNUMBER(FIND("Single-wall",C1295)),ISNUMBER(FIND("SWCNT",B1295)),ISNUMBER(FIND("SWNT",B1295)),ISNUMBER(FIND("single-wall",B1295)),ISNUMBER(FIND("single wall",B1295)),ISNUMBER(FIND("Single-wall",B1295)),ISNUMBER(FIND("Single wall",B1295)))</f>
        <v>1</v>
      </c>
      <c r="AZ1295" t="b">
        <f>OR(ISNUMBER(FIND("MWCNT",C1295)),ISNUMBER(FIND("MWNT",C1295)),ISNUMBER(FIND("multi-wall",C1295)),ISNUMBER(FIND("multi wall",C1295)),ISNUMBER(FIND("multiwall",C1295)),ISNUMBER(FIND("Multi-wall",C1295)),ISNUMBER(FIND("Multi wall",C1295)),ISNUMBER(FIND("Multiwall",C1295)),ISNUMBER(FIND("MWCNT",B1295)),ISNUMBER(FIND("MWNT",B1295)),ISNUMBER(FIND("multi-wall",B1295)),ISNUMBER(FIND("multi wall",B1295)),ISNUMBER(FIND("multiwall",B1295)),ISNUMBER(FIND("Multi-wall",B1295)),ISNUMBER(FIND("Multi wall",B1295)),ISNUMBER(FIND("Multiwall",B1295)),ISNUMBER(FIND("Double-wall",B1295)),ISNUMBER(FIND("Double wall",B1295)),ISNUMBER(FIND("Doublewall",B1295)),ISNUMBER(FIND("double-wall",B1295)),ISNUMBER(FIND("double wall",B1295)),ISNUMBER(FIND("doublewall",B1295)))</f>
        <v>1</v>
      </c>
      <c r="BA1295" t="b">
        <f>AND(Table1[[#This Row],[SWCNT]],Table1[[#This Row],[MWCNT]])</f>
        <v>1</v>
      </c>
      <c r="BB1295" t="b">
        <f>IF(Table1[[#This Row],[SWCNT]]=TRUE,FALSE,IF(Table1[[#This Row],[MWCNT]]=TRUE,FALSE,TRUE))</f>
        <v>0</v>
      </c>
      <c r="BC1295" s="18"/>
    </row>
    <row r="1296" spans="1:55" ht="203.5">
      <c r="A1296" t="s">
        <v>819</v>
      </c>
      <c r="B1296" s="2" t="s">
        <v>820</v>
      </c>
      <c r="C1296" s="16" t="s">
        <v>821</v>
      </c>
      <c r="D1296" s="17" t="s">
        <v>822</v>
      </c>
      <c r="E1296" s="2">
        <v>2021</v>
      </c>
      <c r="F1296" t="b">
        <f>OR(ISNUMBER(FIND("cytotoxic",C1296)),ISNUMBER(FIND("Cytotoxic",C1296)),ISNUMBER(FIND("cellular toxicity",C1296)),ISNUMBER(FIND("cell death",C1296)),ISNUMBER(FIND("viable",C1296)),ISNUMBER(FIND("phytotoxic",C1296)),ISNUMBER(FIND("acute toxicity",C1296)),ISNUMBER(FIND("MTT",C1296)),ISNUMBER(FIND("survival",C1296)),ISNUMBER(FIND("prolifer",C1296)),ISNUMBER(FIND("apoptosis",C1296)),ISNUMBER(FIND("neurotoxic",C1296)),ISNUMBER(FIND("  lysis ",C1296)),ISNUMBER(FIND("necrosis",C1296)),ISNUMBER(FIND("cellular death",C1296))*3,ISNUMBER(FIND("LDH",C1296)),ISNUMBER(FIND("Acute toxicity",C1296)))</f>
        <v>1</v>
      </c>
      <c r="G1296" t="b">
        <f>OR(ISNUMBER(FIND("genotoxic",C1296)),ISNUMBER(FIND("genotoxicity",C1296)),ISNUMBER(FIND("DNA damage",C1296)),ISNUMBER(FIND("DNA",C1296)),ISNUMBER(FIND("RNA",C1296)),ISNUMBER(FIND("mesothelioma",C1296)),ISNUMBER(FIND("carcino",C1296)),ISNUMBER(FIND("mutagen",C1296)),ISNUMBER(FIND("genetic",C1296)))</f>
        <v>1</v>
      </c>
      <c r="H1296" t="b">
        <f>OR(ISNUMBER(FIND("inflammatory",C1296)),ISNUMBER(FIND("inflamm",C1296)))</f>
        <v>0</v>
      </c>
      <c r="I1296" t="b">
        <f>OR(ISNUMBER(FIND("immune",C1296)),ISNUMBER(FIND("immunological",C1296)),ISNUMBER(FIND("interleuk",C1296)),ISNUMBER(FIND("platelet activation",C1296)),ISNUMBER(FIND("monocyte",C1296)),ISNUMBER(FIND("leukocyte",C1296)),ISNUMBER(FIND("cytokine",C1296)),ISNUMBER(FIND("CD4",C1296)),ISNUMBER(FIND("CD8",C1296)),ISNUMBER(FIND("T-cell",C1296)))</f>
        <v>0</v>
      </c>
      <c r="J1296" t="b">
        <f>OR(ISNUMBER(FIND("reactive oxygen",C1296)),ISNUMBER(FIND("ROS",C1296)),ISNUMBER(FIND("free radical",C1296)),ISNUMBER(FIND("oxidative stress",C1296)),ISNUMBER(FIND("peroxid",C1296)),ISNUMBER(FIND("oxidative",C1296)),ISNUMBER(FIND("antioxid",C1296)))</f>
        <v>0</v>
      </c>
      <c r="K1296" t="b">
        <f>OR(ISNUMBER(FIND("autophag",C1296)))</f>
        <v>0</v>
      </c>
      <c r="L1296" t="b">
        <f>OR(ISNUMBER(FIND("morpholog",C1296)))</f>
        <v>0</v>
      </c>
      <c r="M1296" t="b">
        <f>OR(ISNUMBER(FIND("fibrosis",C1296)),ISNUMBER(FIND("Fibrosis",C1296)),ISNUMBER(FIND("fibrot",C1296)))</f>
        <v>0</v>
      </c>
      <c r="N1296" t="b">
        <f>OR(ISNUMBER(FIND("offspring",C1296)),ISNUMBER(FIND("Parental",C1296)),ISNUMBER(FIND("parental",C1296)),ISNUMBER(FIND("germline",C1296)),ISNUMBER(FIND("reproduc",C1296)),ISNUMBER(FIND("embryo",C1296)))</f>
        <v>0</v>
      </c>
      <c r="O1296" t="b">
        <f>OR(ISNUMBER(FIND("metabol",C1296)),ISNUMBER(FIND("Metabol",C1296)),ISNUMBER(FIND("digest",C1296)),ISNUMBER(FIND("mitochon",C1296)))</f>
        <v>0</v>
      </c>
      <c r="P1296" t="b">
        <f>OR(ISNUMBER(FIND("ecotox",C1296)),ISNUMBER(FIND("Ecotox",B1296)),ISNUMBER(FIND("ecotox",B1296)),ISNUMBER(FIND("Ecotox",C1296)))</f>
        <v>0</v>
      </c>
      <c r="Q1296" t="b">
        <f>OR(ISNUMBER(FIND("Bioaccum",C1296)),ISNUMBER(FIND("bioaccum",C1296)),ISNUMBER(FIND("accum",C1296)))</f>
        <v>1</v>
      </c>
      <c r="R1296" t="b">
        <f>OR(ISNUMBER(FIND("Occupation",C1296)),ISNUMBER(FIND("occupation",C1296)),ISNUMBER(FIND("worker",C1296)),ISNUMBER(FIND("workforce",C1296)))</f>
        <v>0</v>
      </c>
      <c r="S1296" t="b">
        <f>NOT(OR(F1296,G1296,H1296,I1296,J1296,K1296,L1296,M1296,N1296,O1296,P1296,Q1296,R1296))</f>
        <v>0</v>
      </c>
      <c r="U1296" t="b">
        <f>OR(Table1[[#This Row],[Inflammation]],Table1[[#This Row],[Immune]])</f>
        <v>0</v>
      </c>
      <c r="V1296" t="str">
        <f>IF(OR(Table1[[#This Row],[Rodents]],Table1[[#This Row],[Human]],Table1[[#This Row],[Pig]]),OR(ISNUMBER(FIND("intratrach",C1296)),ISNUMBER(FIND("nasal ",C1296)),ISNUMBER(FIND("instill",C1296))),"NA")</f>
        <v>NA</v>
      </c>
      <c r="W1296" t="str">
        <f>IF(OR(Table1[[#This Row],[Rodents]],Table1[[#This Row],[Human]],Table1[[#This Row],[Pig]]),OR(ISNUMBER(FIND("dermal",C1296)),ISNUMBER(FIND("skin ",C1296))),"NA")</f>
        <v>NA</v>
      </c>
      <c r="X1296" t="str">
        <f>IF(OR(Table1[[#This Row],[Rodents]],Table1[[#This Row],[Human]],Table1[[#This Row],[Pig]]),OR(ISNUMBER(FIND("injected",C1296)),ISNUMBER(FIND("periton",C1296)),ISNUMBER(FIND("intrascrot",C1296))),"NA")</f>
        <v>NA</v>
      </c>
      <c r="Y1296" t="str">
        <f>IF(OR(Table1[[#This Row],[Rodents]],Table1[[#This Row],[Human]],Table1[[#This Row],[Pig]]),NOT(OR(Table1[[#This Row],[Inhaled/Intratracheal/intranasal]],Table1[[#This Row],[Dermal]],Table1[[#This Row],[Injected]])),"NA")</f>
        <v>NA</v>
      </c>
      <c r="AA1296" t="b">
        <f>OR(ISNUMBER(FIND("fish ",C1296)),ISNUMBER(FIND("Fish ",C1296)),ISNUMBER(FIND("aquatic",C1296)),ISNUMBER(FIND("daphnids",C1296)),ISNUMBER(FIND("Carcinus maenas",C1296)),ISNUMBER(FIND("Daphnia",C1296)),ISNUMBER(FIND("Ruditapes philippinarum",C1296)),ISNUMBER(FIND("daphnia",C1296)),ISNUMBER(FIND("marine",C1296)),ISNUMBER(FIND("mussel",C1296)),ISNUMBER(FIND("algae",C1296)),ISNUMBER(FIND("Donax faba",C1296)),ISNUMBER(FIND("estuarine",C1296)),ISNUMBER(FIND("snail",C1296)),ISNUMBER(FIND("Prorocentrum donghaiense",C1296)) )</f>
        <v>0</v>
      </c>
      <c r="AB1296" t="b">
        <f>OR(ISNUMBER(FIND(" rat ",C1296)),ISNUMBER(FIND(" rats ",C1296)),ISNUMBER(FIND(" Rats ",C1296)),ISNUMBER(FIND(" Rat ",C1296)),ISNUMBER(FIND(" rat.",C1296)),ISNUMBER(FIND(" rats.",C1296)),ISNUMBER(FIND("mouse",C1296)),ISNUMBER(FIND("mice",C1296)), ISNUMBER(FIND(" Mice",C1296)))</f>
        <v>0</v>
      </c>
      <c r="AC1296" t="b">
        <f>OR(ISNUMBER(FIND(" cell ",C1296)),ISNUMBER(FIND("fibroblast",C1296)),ISNUMBER(FIND("macrophage",C1296)),ISNUMBER(FIND("epithelial",C1296)),ISNUMBER(FIND("endothelial",C1296)),ISNUMBER(FIND("neuron",C1296)),ISNUMBER(FIND(" cells ",C1296)),ISNUMBER(FIND("RBC",C1296)),ISNUMBER(FIND("mitochond",C1296)),ISNUMBER(FIND("adipocyte",C1296)),ISNUMBER(FIND("osteo",C1296)),ISNUMBER(FIND("keratin",C1296)),ISNUMBER(FIND(" cell's ",C1296)),ISNUMBER(FIND("eukary",C1296)),ISNUMBER(FIND("sperm",C1296)))</f>
        <v>1</v>
      </c>
      <c r="AD1296" t="b">
        <v>0</v>
      </c>
      <c r="AE1296" t="b">
        <f>OR(ISNUMBER(FIND(" plant ",C1296)),ISNUMBER(FIND("Plant ",C1296)),ISNUMBER(FIND("tomato",C1296)),ISNUMBER(FIND("plants",C1296)),ISNUMBER(FIND("Plants",C1296)),ISNUMBER(FIND("algae",C1296)),ISNUMBER(FIND("lettuce",C1296)),ISNUMBER(FIND("green gram sprouts ",C1296)),ISNUMBER(FIND("Cucurbita pepo",C1296)),ISNUMBER(FIND("bean ",C1296)),ISNUMBER(FIND("chloroplast",C1296)),ISNUMBER(FIND("chlorophyll",C1296)),ISNUMBER(FIND("seedling",C1296)),ISNUMBER(FIND("canola",C1296)),ISNUMBER(FIND("shoot",C1296)),ISNUMBER(FIND("photosynthes",C1296)),ISNUMBER(FIND(" leaves ",C1296)),,ISNUMBER(FIND("agriculture",C1296)),ISNUMBER(FIND(" crops ",C1296)))</f>
        <v>0</v>
      </c>
      <c r="AF1296" t="b">
        <f>OR(ISNUMBER(FIND("bacteria",C1296)),ISNUMBER(FIND("Bacteria",C1296)),ISNUMBER(FIND("Bacterium",C1296)),ISNUMBER(FIND("bacterium",C1296)),ISNUMBER(FIND(" coli ",C1296)))</f>
        <v>0</v>
      </c>
      <c r="AG1296" t="b">
        <f>OR(ISNUMBER(FIND("fungi",C1296)),ISNUMBER(FIND("Fungi",C1296)),ISNUMBER(FIND("fungus",C1296)),ISNUMBER(FIND("Fungus",C1296)),ISNUMBER(FIND("mushroom",C1296)),ISNUMBER(FIND("Mushroom",C1296)),ISNUMBER(FIND(" mold ",C1296)))</f>
        <v>0</v>
      </c>
      <c r="AH1296" t="b">
        <f>OR(ISNUMBER(FIND("Pig ",C1296)),ISNUMBER(FIND("pig ",C1296)),ISNUMBER(FIND("Pigs ",C1296)),ISNUMBER(FIND("pigs ",C1296)))</f>
        <v>0</v>
      </c>
      <c r="AI1296" t="b">
        <f>OR(ISNUMBER(FIND(" C. elegans",C1296)),ISNUMBER(FIND("Caenorhabditis elegans",C1296)),ISNUMBER(FIND("earthworms",C1296)),ISNUMBER(FIND(" Ficopomatus enigmaticus",C1296)),ISNUMBER(FIND("larva",C1296)),ISNUMBER(FIND("Lumbriculus variegatus",C1296)),ISNUMBER(FIND("nematode",C1296)))</f>
        <v>0</v>
      </c>
      <c r="AJ1296" t="b">
        <f>NOT(OR(AA1296,AB1296,AC1296,AD1296,AE1296,AF1296,AG1296,AH1296,AI1296))</f>
        <v>0</v>
      </c>
      <c r="AL1296" t="b">
        <f>OR(AA1296,AB1296,AD1296,AE1296,AF1296,AG1296,AH1296,AI1296)</f>
        <v>0</v>
      </c>
      <c r="AM1296" t="b">
        <f>IF(Table1[[#This Row],[In vivo?]],IF(Table1[[#This Row],[Cell]],FALSE,TRUE),FALSE)</f>
        <v>0</v>
      </c>
      <c r="AN1296" t="b">
        <f>AND(AC1296,AL1296)</f>
        <v>0</v>
      </c>
      <c r="AO1296" t="b">
        <f>IF(Table1[[#This Row],[Cell]],IF(Table1[[#This Row],[In vivo?]],FALSE,TRUE),FALSE)</f>
        <v>1</v>
      </c>
      <c r="AP1296" t="b">
        <f>NOT(OR(Table1[[#This Row],[In vivo?]],Table1[[#This Row],[Only in Cell]]))</f>
        <v>0</v>
      </c>
      <c r="AQ1296" t="str">
        <f>IF(OR(Table1[[#This Row],[Rodents]],Table1[[#This Row],[Human]],Table1[[#This Row],[Pig]]),OR(ISNUMBER(FIND("pulmonary",C1296)),ISNUMBER(FIND("lung",C1296))),"NA")</f>
        <v>NA</v>
      </c>
      <c r="AR1296" t="str">
        <f>IF(OR(Table1[[#This Row],[Rodents]],Table1[[#This Row],[Human]],Table1[[#This Row],[Pig]]),OR(ISNUMBER(FIND("skin",C1296)),ISNUMBER(FIND("dermal",C1296))),"NA")</f>
        <v>NA</v>
      </c>
      <c r="AS1296" t="str">
        <f>IF(OR(Table1[[#This Row],[Rodents]],Table1[[#This Row],[Human]],Table1[[#This Row],[Pig]]),OR(ISNUMBER(FIND("liver",C1296)),ISNUMBER(FIND("hepat",C1296))),"NA")</f>
        <v>NA</v>
      </c>
      <c r="AT1296" t="str">
        <f>IF(OR(Table1[[#This Row],[Rodents]],Table1[[#This Row],[Human]],Table1[[#This Row],[Pig]]),OR(ISNUMBER(FIND("kidney",C1296)),ISNUMBER(FIND("neph",C1296))),"NA")</f>
        <v>NA</v>
      </c>
      <c r="AU1296" t="str">
        <f>IF(OR(Table1[[#This Row],[Rodents]],Table1[[#This Row],[Human]],Table1[[#This Row],[Pig]]),OR(ISNUMBER(FIND("brain",C1296)),ISNUMBER(FIND("neur",C1296)),ISNUMBER(FIND("nerv",C1296))),"NA")</f>
        <v>NA</v>
      </c>
      <c r="AV1296" t="str">
        <f>IF(OR(Table1[[#This Row],[Rodents]],Table1[[#This Row],[Human]],Table1[[#This Row],[Pig]]),OR(ISNUMBER(FIND("heart",C1296)),ISNUMBER(FIND("cardi",C1296))),"NA")</f>
        <v>NA</v>
      </c>
      <c r="AW1296" t="str">
        <f>IF(OR(Table1[[#This Row],[Rodents]],Table1[[#This Row],[Human]],Table1[[#This Row],[Pig]]),OR(ISNUMBER(FIND("gastro",C1296)),ISNUMBER(FIND("intesti",C1296)),ISNUMBER(FIND("stomach",C1296))),"NA")</f>
        <v>NA</v>
      </c>
      <c r="AX1296" t="str">
        <f>IF(OR(Table1[[#This Row],[Rodents]],Table1[[#This Row],[Human]],Table1[[#This Row],[Pig]]),NOT(OR(AQ1296,AR1296,AS1296,AT1296,AU1296,AV1296,AW1296)),"NA")</f>
        <v>NA</v>
      </c>
      <c r="AY1296" t="b">
        <f>OR(ISNUMBER(FIND("SWCNT",C1296)),ISNUMBER(FIND("SWNT",C1296)),ISNUMBER(FIND("single-wall",C1296)),ISNUMBER(FIND("single wall",C1296)),ISNUMBER(FIND("Single wall",C1296)),ISNUMBER(FIND("Single-wall",C1296)),ISNUMBER(FIND("SWCNT",B1296)),ISNUMBER(FIND("SWNT",B1296)),ISNUMBER(FIND("single-wall",B1296)),ISNUMBER(FIND("single wall",B1296)),ISNUMBER(FIND("Single-wall",B1296)),ISNUMBER(FIND("Single wall",B1296)))</f>
        <v>1</v>
      </c>
      <c r="AZ1296" t="b">
        <f>OR(ISNUMBER(FIND("MWCNT",C1296)),ISNUMBER(FIND("MWNT",C1296)),ISNUMBER(FIND("multi-wall",C1296)),ISNUMBER(FIND("multi wall",C1296)),ISNUMBER(FIND("multiwall",C1296)),ISNUMBER(FIND("Multi-wall",C1296)),ISNUMBER(FIND("Multi wall",C1296)),ISNUMBER(FIND("Multiwall",C1296)),ISNUMBER(FIND("MWCNT",B1296)),ISNUMBER(FIND("MWNT",B1296)),ISNUMBER(FIND("multi-wall",B1296)),ISNUMBER(FIND("multi wall",B1296)),ISNUMBER(FIND("multiwall",B1296)),ISNUMBER(FIND("Multi-wall",B1296)),ISNUMBER(FIND("Multi wall",B1296)),ISNUMBER(FIND("Multiwall",B1296)),ISNUMBER(FIND("Double-wall",B1296)),ISNUMBER(FIND("Double wall",B1296)),ISNUMBER(FIND("Doublewall",B1296)),ISNUMBER(FIND("double-wall",B1296)),ISNUMBER(FIND("double wall",B1296)),ISNUMBER(FIND("doublewall",B1296)))</f>
        <v>0</v>
      </c>
      <c r="BA1296" t="b">
        <f>AND(Table1[[#This Row],[SWCNT]],Table1[[#This Row],[MWCNT]])</f>
        <v>0</v>
      </c>
      <c r="BB1296" t="b">
        <f>IF(Table1[[#This Row],[SWCNT]]=TRUE,FALSE,IF(Table1[[#This Row],[MWCNT]]=TRUE,FALSE,TRUE))</f>
        <v>0</v>
      </c>
      <c r="BC1296" s="18"/>
    </row>
    <row r="1297" spans="1:55" ht="222">
      <c r="A1297" t="s">
        <v>840</v>
      </c>
      <c r="B1297" s="2" t="s">
        <v>841</v>
      </c>
      <c r="C1297" s="16" t="s">
        <v>842</v>
      </c>
      <c r="D1297" s="17" t="s">
        <v>843</v>
      </c>
      <c r="E1297" s="2">
        <v>2021</v>
      </c>
      <c r="F1297" t="b">
        <f>OR(ISNUMBER(FIND("cytotoxic",C1297)),ISNUMBER(FIND("Cytotoxic",C1297)),ISNUMBER(FIND("cellular toxicity",C1297)),ISNUMBER(FIND("cell death",C1297)),ISNUMBER(FIND("viable",C1297)),ISNUMBER(FIND("phytotoxic",C1297)),ISNUMBER(FIND("acute toxicity",C1297)),ISNUMBER(FIND("MTT",C1297)),ISNUMBER(FIND("survival",C1297)),ISNUMBER(FIND("prolifer",C1297)),ISNUMBER(FIND("apoptosis",C1297)),ISNUMBER(FIND("neurotoxic",C1297)),ISNUMBER(FIND("  lysis ",C1297)),ISNUMBER(FIND("necrosis",C1297)),ISNUMBER(FIND("cellular death",C1297))*3,ISNUMBER(FIND("LDH",C1297)),ISNUMBER(FIND("Acute toxicity",C1297)))</f>
        <v>0</v>
      </c>
      <c r="G1297" t="b">
        <f>OR(ISNUMBER(FIND("genotoxic",C1297)),ISNUMBER(FIND("genotoxicity",C1297)),ISNUMBER(FIND("DNA damage",C1297)),ISNUMBER(FIND("DNA",C1297)),ISNUMBER(FIND("RNA",C1297)),ISNUMBER(FIND("mesothelioma",C1297)),ISNUMBER(FIND("carcino",C1297)),ISNUMBER(FIND("mutagen",C1297)),ISNUMBER(FIND("genetic",C1297)))</f>
        <v>1</v>
      </c>
      <c r="H1297" t="b">
        <f>OR(ISNUMBER(FIND("inflammatory",C1297)),ISNUMBER(FIND("inflamm",C1297)))</f>
        <v>0</v>
      </c>
      <c r="I1297" t="b">
        <f>OR(ISNUMBER(FIND("immune",C1297)),ISNUMBER(FIND("immunological",C1297)),ISNUMBER(FIND("interleuk",C1297)),ISNUMBER(FIND("platelet activation",C1297)),ISNUMBER(FIND("monocyte",C1297)),ISNUMBER(FIND("leukocyte",C1297)),ISNUMBER(FIND("cytokine",C1297)),ISNUMBER(FIND("CD4",C1297)),ISNUMBER(FIND("CD8",C1297)),ISNUMBER(FIND("T-cell",C1297)))</f>
        <v>0</v>
      </c>
      <c r="J1297" t="b">
        <f>OR(ISNUMBER(FIND("reactive oxygen",C1297)),ISNUMBER(FIND("ROS",C1297)),ISNUMBER(FIND("free radical",C1297)),ISNUMBER(FIND("oxidative stress",C1297)),ISNUMBER(FIND("peroxid",C1297)),ISNUMBER(FIND("oxidative",C1297)),ISNUMBER(FIND("antioxid",C1297)))</f>
        <v>1</v>
      </c>
      <c r="K1297" t="b">
        <f>OR(ISNUMBER(FIND("autophag",C1297)))</f>
        <v>0</v>
      </c>
      <c r="L1297" t="b">
        <f>OR(ISNUMBER(FIND("morpholog",C1297)))</f>
        <v>0</v>
      </c>
      <c r="M1297" t="b">
        <f>OR(ISNUMBER(FIND("fibrosis",C1297)),ISNUMBER(FIND("Fibrosis",C1297)),ISNUMBER(FIND("fibrot",C1297)))</f>
        <v>0</v>
      </c>
      <c r="N1297" t="b">
        <f>OR(ISNUMBER(FIND("offspring",C1297)),ISNUMBER(FIND("Parental",C1297)),ISNUMBER(FIND("parental",C1297)),ISNUMBER(FIND("germline",C1297)),ISNUMBER(FIND("reproduc",C1297)),ISNUMBER(FIND("embryo",C1297)))</f>
        <v>0</v>
      </c>
      <c r="O1297" t="b">
        <f>OR(ISNUMBER(FIND("metabol",C1297)),ISNUMBER(FIND("Metabol",C1297)),ISNUMBER(FIND("digest",C1297)),ISNUMBER(FIND("mitochon",C1297)))</f>
        <v>0</v>
      </c>
      <c r="P1297" t="b">
        <f>OR(ISNUMBER(FIND("ecotox",C1297)),ISNUMBER(FIND("Ecotox",B1297)),ISNUMBER(FIND("ecotox",B1297)),ISNUMBER(FIND("Ecotox",C1297)))</f>
        <v>0</v>
      </c>
      <c r="Q1297" t="b">
        <f>OR(ISNUMBER(FIND("Bioaccum",C1297)),ISNUMBER(FIND("bioaccum",C1297)),ISNUMBER(FIND("accum",C1297)))</f>
        <v>0</v>
      </c>
      <c r="R1297" t="b">
        <f>OR(ISNUMBER(FIND("Occupation",C1297)),ISNUMBER(FIND("occupation",C1297)),ISNUMBER(FIND("worker",C1297)),ISNUMBER(FIND("workforce",C1297)))</f>
        <v>0</v>
      </c>
      <c r="S1297" t="b">
        <f>NOT(OR(F1297,G1297,H1297,I1297,J1297,K1297,L1297,M1297,N1297,O1297,P1297,Q1297,R1297))</f>
        <v>0</v>
      </c>
      <c r="U1297" t="b">
        <f>OR(Table1[[#This Row],[Inflammation]],Table1[[#This Row],[Immune]])</f>
        <v>0</v>
      </c>
      <c r="V1297" t="str">
        <f>IF(OR(Table1[[#This Row],[Rodents]],Table1[[#This Row],[Human]],Table1[[#This Row],[Pig]]),OR(ISNUMBER(FIND("intratrach",C1297)),ISNUMBER(FIND("nasal ",C1297)),ISNUMBER(FIND("instill",C1297))),"NA")</f>
        <v>NA</v>
      </c>
      <c r="W1297" t="str">
        <f>IF(OR(Table1[[#This Row],[Rodents]],Table1[[#This Row],[Human]],Table1[[#This Row],[Pig]]),OR(ISNUMBER(FIND("dermal",C1297)),ISNUMBER(FIND("skin ",C1297))),"NA")</f>
        <v>NA</v>
      </c>
      <c r="X1297" t="str">
        <f>IF(OR(Table1[[#This Row],[Rodents]],Table1[[#This Row],[Human]],Table1[[#This Row],[Pig]]),OR(ISNUMBER(FIND("injected",C1297)),ISNUMBER(FIND("periton",C1297)),ISNUMBER(FIND("intrascrot",C1297))),"NA")</f>
        <v>NA</v>
      </c>
      <c r="Y1297" t="str">
        <f>IF(OR(Table1[[#This Row],[Rodents]],Table1[[#This Row],[Human]],Table1[[#This Row],[Pig]]),NOT(OR(Table1[[#This Row],[Inhaled/Intratracheal/intranasal]],Table1[[#This Row],[Dermal]],Table1[[#This Row],[Injected]])),"NA")</f>
        <v>NA</v>
      </c>
      <c r="AA1297" t="b">
        <f>OR(ISNUMBER(FIND("fish ",C1297)),ISNUMBER(FIND("Fish ",C1297)),ISNUMBER(FIND("aquatic",C1297)),ISNUMBER(FIND("daphnids",C1297)),ISNUMBER(FIND("Carcinus maenas",C1297)),ISNUMBER(FIND("Daphnia",C1297)),ISNUMBER(FIND("Ruditapes philippinarum",C1297)),ISNUMBER(FIND("daphnia",C1297)),ISNUMBER(FIND("marine",C1297)),ISNUMBER(FIND("mussel",C1297)),ISNUMBER(FIND("algae",C1297)),ISNUMBER(FIND("Donax faba",C1297)),ISNUMBER(FIND("estuarine",C1297)),ISNUMBER(FIND("snail",C1297)),ISNUMBER(FIND("Prorocentrum donghaiense",C1297)) )</f>
        <v>0</v>
      </c>
      <c r="AB1297" t="b">
        <f>OR(ISNUMBER(FIND(" rat ",C1297)),ISNUMBER(FIND(" rats ",C1297)),ISNUMBER(FIND(" Rats ",C1297)),ISNUMBER(FIND(" Rat ",C1297)),ISNUMBER(FIND(" rat.",C1297)),ISNUMBER(FIND(" rats.",C1297)),ISNUMBER(FIND("mouse",C1297)),ISNUMBER(FIND("mice",C1297)), ISNUMBER(FIND(" Mice",C1297)))</f>
        <v>0</v>
      </c>
      <c r="AC1297" t="b">
        <f>OR(ISNUMBER(FIND(" cell ",C1297)),ISNUMBER(FIND("fibroblast",C1297)),ISNUMBER(FIND("macrophage",C1297)),ISNUMBER(FIND("epithelial",C1297)),ISNUMBER(FIND("endothelial",C1297)),ISNUMBER(FIND("neuron",C1297)),ISNUMBER(FIND(" cells ",C1297)),ISNUMBER(FIND("RBC",C1297)),ISNUMBER(FIND("mitochond",C1297)),ISNUMBER(FIND("adipocyte",C1297)),ISNUMBER(FIND("osteo",C1297)),ISNUMBER(FIND("keratin",C1297)),ISNUMBER(FIND(" cell's ",C1297)),ISNUMBER(FIND("eukary",C1297)),ISNUMBER(FIND("sperm",C1297)))</f>
        <v>1</v>
      </c>
      <c r="AD1297" t="b">
        <v>0</v>
      </c>
      <c r="AE1297" t="b">
        <f>OR(ISNUMBER(FIND(" plant ",C1297)),ISNUMBER(FIND("Plant ",C1297)),ISNUMBER(FIND("tomato",C1297)),ISNUMBER(FIND("plants",C1297)),ISNUMBER(FIND("Plants",C1297)),ISNUMBER(FIND("algae",C1297)),ISNUMBER(FIND("lettuce",C1297)),ISNUMBER(FIND("green gram sprouts ",C1297)),ISNUMBER(FIND("Cucurbita pepo",C1297)),ISNUMBER(FIND("bean ",C1297)),ISNUMBER(FIND("chloroplast",C1297)),ISNUMBER(FIND("chlorophyll",C1297)),ISNUMBER(FIND("seedling",C1297)),ISNUMBER(FIND("canola",C1297)),ISNUMBER(FIND("shoot",C1297)),ISNUMBER(FIND("photosynthes",C1297)),ISNUMBER(FIND(" leaves ",C1297)),,ISNUMBER(FIND("agriculture",C1297)),ISNUMBER(FIND(" crops ",C1297)))</f>
        <v>0</v>
      </c>
      <c r="AF1297" t="b">
        <f>OR(ISNUMBER(FIND("bacteria",C1297)),ISNUMBER(FIND("Bacteria",C1297)),ISNUMBER(FIND("Bacterium",C1297)),ISNUMBER(FIND("bacterium",C1297)),ISNUMBER(FIND(" coli ",C1297)))</f>
        <v>0</v>
      </c>
      <c r="AG1297" t="b">
        <f>OR(ISNUMBER(FIND("fungi",C1297)),ISNUMBER(FIND("Fungi",C1297)),ISNUMBER(FIND("fungus",C1297)),ISNUMBER(FIND("Fungus",C1297)),ISNUMBER(FIND("mushroom",C1297)),ISNUMBER(FIND("Mushroom",C1297)),ISNUMBER(FIND(" mold ",C1297)))</f>
        <v>0</v>
      </c>
      <c r="AH1297" t="b">
        <f>OR(ISNUMBER(FIND("Pig ",C1297)),ISNUMBER(FIND("pig ",C1297)),ISNUMBER(FIND("Pigs ",C1297)),ISNUMBER(FIND("pigs ",C1297)))</f>
        <v>0</v>
      </c>
      <c r="AI1297" t="b">
        <f>OR(ISNUMBER(FIND(" C. elegans",C1297)),ISNUMBER(FIND("Caenorhabditis elegans",C1297)),ISNUMBER(FIND("earthworms",C1297)),ISNUMBER(FIND(" Ficopomatus enigmaticus",C1297)),ISNUMBER(FIND("larva",C1297)),ISNUMBER(FIND("Lumbriculus variegatus",C1297)),ISNUMBER(FIND("nematode",C1297)))</f>
        <v>0</v>
      </c>
      <c r="AJ1297" t="b">
        <f>NOT(OR(AA1297,AB1297,AC1297,AD1297,AE1297,AF1297,AG1297,AH1297,AI1297))</f>
        <v>0</v>
      </c>
      <c r="AL1297" t="b">
        <f>OR(AA1297,AB1297,AD1297,AE1297,AF1297,AG1297,AH1297,AI1297)</f>
        <v>0</v>
      </c>
      <c r="AM1297" t="b">
        <f>IF(Table1[[#This Row],[In vivo?]],IF(Table1[[#This Row],[Cell]],FALSE,TRUE),FALSE)</f>
        <v>0</v>
      </c>
      <c r="AN1297" t="b">
        <f>AND(AC1297,AL1297)</f>
        <v>0</v>
      </c>
      <c r="AO1297" t="b">
        <f>IF(Table1[[#This Row],[Cell]],IF(Table1[[#This Row],[In vivo?]],FALSE,TRUE),FALSE)</f>
        <v>1</v>
      </c>
      <c r="AP1297" t="b">
        <f>NOT(OR(Table1[[#This Row],[In vivo?]],Table1[[#This Row],[Only in Cell]]))</f>
        <v>0</v>
      </c>
      <c r="AQ1297" t="str">
        <f>IF(OR(Table1[[#This Row],[Rodents]],Table1[[#This Row],[Human]],Table1[[#This Row],[Pig]]),OR(ISNUMBER(FIND("pulmonary",C1297)),ISNUMBER(FIND("lung",C1297))),"NA")</f>
        <v>NA</v>
      </c>
      <c r="AR1297" t="str">
        <f>IF(OR(Table1[[#This Row],[Rodents]],Table1[[#This Row],[Human]],Table1[[#This Row],[Pig]]),OR(ISNUMBER(FIND("skin",C1297)),ISNUMBER(FIND("dermal",C1297))),"NA")</f>
        <v>NA</v>
      </c>
      <c r="AS1297" t="str">
        <f>IF(OR(Table1[[#This Row],[Rodents]],Table1[[#This Row],[Human]],Table1[[#This Row],[Pig]]),OR(ISNUMBER(FIND("liver",C1297)),ISNUMBER(FIND("hepat",C1297))),"NA")</f>
        <v>NA</v>
      </c>
      <c r="AT1297" t="str">
        <f>IF(OR(Table1[[#This Row],[Rodents]],Table1[[#This Row],[Human]],Table1[[#This Row],[Pig]]),OR(ISNUMBER(FIND("kidney",C1297)),ISNUMBER(FIND("neph",C1297))),"NA")</f>
        <v>NA</v>
      </c>
      <c r="AU1297" t="str">
        <f>IF(OR(Table1[[#This Row],[Rodents]],Table1[[#This Row],[Human]],Table1[[#This Row],[Pig]]),OR(ISNUMBER(FIND("brain",C1297)),ISNUMBER(FIND("neur",C1297)),ISNUMBER(FIND("nerv",C1297))),"NA")</f>
        <v>NA</v>
      </c>
      <c r="AV1297" t="str">
        <f>IF(OR(Table1[[#This Row],[Rodents]],Table1[[#This Row],[Human]],Table1[[#This Row],[Pig]]),OR(ISNUMBER(FIND("heart",C1297)),ISNUMBER(FIND("cardi",C1297))),"NA")</f>
        <v>NA</v>
      </c>
      <c r="AW1297" t="str">
        <f>IF(OR(Table1[[#This Row],[Rodents]],Table1[[#This Row],[Human]],Table1[[#This Row],[Pig]]),OR(ISNUMBER(FIND("gastro",C1297)),ISNUMBER(FIND("intesti",C1297)),ISNUMBER(FIND("stomach",C1297))),"NA")</f>
        <v>NA</v>
      </c>
      <c r="AX1297" t="str">
        <f>IF(OR(Table1[[#This Row],[Rodents]],Table1[[#This Row],[Human]],Table1[[#This Row],[Pig]]),NOT(OR(AQ1297,AR1297,AS1297,AT1297,AU1297,AV1297,AW1297)),"NA")</f>
        <v>NA</v>
      </c>
      <c r="AY1297" t="b">
        <f>OR(ISNUMBER(FIND("SWCNT",C1297)),ISNUMBER(FIND("SWNT",C1297)),ISNUMBER(FIND("single-wall",C1297)),ISNUMBER(FIND("single wall",C1297)),ISNUMBER(FIND("Single wall",C1297)),ISNUMBER(FIND("Single-wall",C1297)),ISNUMBER(FIND("SWCNT",B1297)),ISNUMBER(FIND("SWNT",B1297)),ISNUMBER(FIND("single-wall",B1297)),ISNUMBER(FIND("single wall",B1297)),ISNUMBER(FIND("Single-wall",B1297)),ISNUMBER(FIND("Single wall",B1297)))</f>
        <v>0</v>
      </c>
      <c r="AZ1297" t="b">
        <f>OR(ISNUMBER(FIND("MWCNT",C1297)),ISNUMBER(FIND("MWNT",C1297)),ISNUMBER(FIND("multi-wall",C1297)),ISNUMBER(FIND("multi wall",C1297)),ISNUMBER(FIND("multiwall",C1297)),ISNUMBER(FIND("Multi-wall",C1297)),ISNUMBER(FIND("Multi wall",C1297)),ISNUMBER(FIND("Multiwall",C1297)),ISNUMBER(FIND("MWCNT",B1297)),ISNUMBER(FIND("MWNT",B1297)),ISNUMBER(FIND("multi-wall",B1297)),ISNUMBER(FIND("multi wall",B1297)),ISNUMBER(FIND("multiwall",B1297)),ISNUMBER(FIND("Multi-wall",B1297)),ISNUMBER(FIND("Multi wall",B1297)),ISNUMBER(FIND("Multiwall",B1297)),ISNUMBER(FIND("Double-wall",B1297)),ISNUMBER(FIND("Double wall",B1297)),ISNUMBER(FIND("Doublewall",B1297)),ISNUMBER(FIND("double-wall",B1297)),ISNUMBER(FIND("double wall",B1297)),ISNUMBER(FIND("doublewall",B1297)))</f>
        <v>1</v>
      </c>
      <c r="BA1297" t="b">
        <f>AND(Table1[[#This Row],[SWCNT]],Table1[[#This Row],[MWCNT]])</f>
        <v>0</v>
      </c>
      <c r="BB1297" t="b">
        <f>IF(Table1[[#This Row],[SWCNT]]=TRUE,FALSE,IF(Table1[[#This Row],[MWCNT]]=TRUE,FALSE,TRUE))</f>
        <v>0</v>
      </c>
      <c r="BC1297" s="18"/>
    </row>
    <row r="1298" spans="1:55" ht="259">
      <c r="A1298" t="s">
        <v>860</v>
      </c>
      <c r="B1298" s="2" t="s">
        <v>862</v>
      </c>
      <c r="C1298" s="16" t="s">
        <v>864</v>
      </c>
      <c r="D1298" s="17" t="s">
        <v>866</v>
      </c>
      <c r="E1298" s="2">
        <v>2021</v>
      </c>
      <c r="F1298" t="b">
        <f>OR(ISNUMBER(FIND("cytotoxic",C1298)),ISNUMBER(FIND("Cytotoxic",C1298)),ISNUMBER(FIND("cellular toxicity",C1298)),ISNUMBER(FIND("cell death",C1298)),ISNUMBER(FIND("viable",C1298)),ISNUMBER(FIND("phytotoxic",C1298)),ISNUMBER(FIND("acute toxicity",C1298)),ISNUMBER(FIND("MTT",C1298)),ISNUMBER(FIND("survival",C1298)),ISNUMBER(FIND("prolifer",C1298)),ISNUMBER(FIND("apoptosis",C1298)),ISNUMBER(FIND("neurotoxic",C1298)),ISNUMBER(FIND("  lysis ",C1298)),ISNUMBER(FIND("necrosis",C1298)),ISNUMBER(FIND("cellular death",C1298))*3,ISNUMBER(FIND("LDH",C1298)),ISNUMBER(FIND("Acute toxicity",C1298)))</f>
        <v>1</v>
      </c>
      <c r="G1298" t="b">
        <f>OR(ISNUMBER(FIND("genotoxic",C1298)),ISNUMBER(FIND("genotoxicity",C1298)),ISNUMBER(FIND("DNA damage",C1298)),ISNUMBER(FIND("DNA",C1298)),ISNUMBER(FIND("RNA",C1298)),ISNUMBER(FIND("mesothelioma",C1298)),ISNUMBER(FIND("carcino",C1298)),ISNUMBER(FIND("mutagen",C1298)),ISNUMBER(FIND("genetic",C1298)))</f>
        <v>1</v>
      </c>
      <c r="H1298" t="b">
        <f>OR(ISNUMBER(FIND("inflammatory",C1298)),ISNUMBER(FIND("inflamm",C1298)))</f>
        <v>0</v>
      </c>
      <c r="I1298" t="b">
        <f>OR(ISNUMBER(FIND("immune",C1298)),ISNUMBER(FIND("immunological",C1298)),ISNUMBER(FIND("interleuk",C1298)),ISNUMBER(FIND("platelet activation",C1298)),ISNUMBER(FIND("monocyte",C1298)),ISNUMBER(FIND("leukocyte",C1298)),ISNUMBER(FIND("cytokine",C1298)),ISNUMBER(FIND("CD4",C1298)),ISNUMBER(FIND("CD8",C1298)),ISNUMBER(FIND("T-cell",C1298)))</f>
        <v>0</v>
      </c>
      <c r="J1298" t="b">
        <f>OR(ISNUMBER(FIND("reactive oxygen",C1298)),ISNUMBER(FIND("ROS",C1298)),ISNUMBER(FIND("free radical",C1298)),ISNUMBER(FIND("oxidative stress",C1298)),ISNUMBER(FIND("peroxid",C1298)),ISNUMBER(FIND("oxidative",C1298)),ISNUMBER(FIND("antioxid",C1298)))</f>
        <v>0</v>
      </c>
      <c r="K1298" t="b">
        <f>OR(ISNUMBER(FIND("autophag",C1298)))</f>
        <v>0</v>
      </c>
      <c r="L1298" t="b">
        <f>OR(ISNUMBER(FIND("morpholog",C1298)))</f>
        <v>0</v>
      </c>
      <c r="M1298" t="b">
        <f>OR(ISNUMBER(FIND("fibrosis",C1298)),ISNUMBER(FIND("Fibrosis",C1298)),ISNUMBER(FIND("fibrot",C1298)))</f>
        <v>0</v>
      </c>
      <c r="N1298" t="b">
        <f>OR(ISNUMBER(FIND("offspring",C1298)),ISNUMBER(FIND("Parental",C1298)),ISNUMBER(FIND("parental",C1298)),ISNUMBER(FIND("germline",C1298)),ISNUMBER(FIND("reproduc",C1298)),ISNUMBER(FIND("embryo",C1298)))</f>
        <v>0</v>
      </c>
      <c r="O1298" t="b">
        <f>OR(ISNUMBER(FIND("metabol",C1298)),ISNUMBER(FIND("Metabol",C1298)),ISNUMBER(FIND("digest",C1298)),ISNUMBER(FIND("mitochon",C1298)))</f>
        <v>0</v>
      </c>
      <c r="P1298" t="b">
        <f>OR(ISNUMBER(FIND("ecotox",C1298)),ISNUMBER(FIND("Ecotox",B1298)),ISNUMBER(FIND("ecotox",B1298)),ISNUMBER(FIND("Ecotox",C1298)))</f>
        <v>0</v>
      </c>
      <c r="Q1298" t="b">
        <f>OR(ISNUMBER(FIND("Bioaccum",C1298)),ISNUMBER(FIND("bioaccum",C1298)),ISNUMBER(FIND("accum",C1298)))</f>
        <v>0</v>
      </c>
      <c r="R1298" t="b">
        <f>OR(ISNUMBER(FIND("Occupation",C1298)),ISNUMBER(FIND("occupation",C1298)),ISNUMBER(FIND("worker",C1298)),ISNUMBER(FIND("workforce",C1298)))</f>
        <v>0</v>
      </c>
      <c r="S1298" t="b">
        <f>NOT(OR(F1298,G1298,H1298,I1298,J1298,K1298,L1298,M1298,N1298,O1298,P1298,Q1298,R1298))</f>
        <v>0</v>
      </c>
      <c r="U1298" t="b">
        <f>OR(Table1[[#This Row],[Inflammation]],Table1[[#This Row],[Immune]])</f>
        <v>0</v>
      </c>
      <c r="V1298" t="str">
        <f>IF(OR(Table1[[#This Row],[Rodents]],Table1[[#This Row],[Human]],Table1[[#This Row],[Pig]]),OR(ISNUMBER(FIND("intratrach",C1298)),ISNUMBER(FIND("nasal ",C1298)),ISNUMBER(FIND("instill",C1298))),"NA")</f>
        <v>NA</v>
      </c>
      <c r="W1298" t="str">
        <f>IF(OR(Table1[[#This Row],[Rodents]],Table1[[#This Row],[Human]],Table1[[#This Row],[Pig]]),OR(ISNUMBER(FIND("dermal",C1298)),ISNUMBER(FIND("skin ",C1298))),"NA")</f>
        <v>NA</v>
      </c>
      <c r="X1298" t="str">
        <f>IF(OR(Table1[[#This Row],[Rodents]],Table1[[#This Row],[Human]],Table1[[#This Row],[Pig]]),OR(ISNUMBER(FIND("injected",C1298)),ISNUMBER(FIND("periton",C1298)),ISNUMBER(FIND("intrascrot",C1298))),"NA")</f>
        <v>NA</v>
      </c>
      <c r="Y1298" t="str">
        <f>IF(OR(Table1[[#This Row],[Rodents]],Table1[[#This Row],[Human]],Table1[[#This Row],[Pig]]),NOT(OR(Table1[[#This Row],[Inhaled/Intratracheal/intranasal]],Table1[[#This Row],[Dermal]],Table1[[#This Row],[Injected]])),"NA")</f>
        <v>NA</v>
      </c>
      <c r="AA1298" t="b">
        <f>OR(ISNUMBER(FIND("fish ",C1298)),ISNUMBER(FIND("Fish ",C1298)),ISNUMBER(FIND("aquatic",C1298)),ISNUMBER(FIND("daphnids",C1298)),ISNUMBER(FIND("Carcinus maenas",C1298)),ISNUMBER(FIND("Daphnia",C1298)),ISNUMBER(FIND("Ruditapes philippinarum",C1298)),ISNUMBER(FIND("daphnia",C1298)),ISNUMBER(FIND("marine",C1298)),ISNUMBER(FIND("mussel",C1298)),ISNUMBER(FIND("algae",C1298)),ISNUMBER(FIND("Donax faba",C1298)),ISNUMBER(FIND("estuarine",C1298)),ISNUMBER(FIND("snail",C1298)),ISNUMBER(FIND("Prorocentrum donghaiense",C1298)) )</f>
        <v>0</v>
      </c>
      <c r="AB1298" t="b">
        <f>OR(ISNUMBER(FIND(" rat ",C1298)),ISNUMBER(FIND(" rats ",C1298)),ISNUMBER(FIND(" Rats ",C1298)),ISNUMBER(FIND(" Rat ",C1298)),ISNUMBER(FIND(" rat.",C1298)),ISNUMBER(FIND(" rats.",C1298)),ISNUMBER(FIND("mouse",C1298)),ISNUMBER(FIND("mice",C1298)), ISNUMBER(FIND(" Mice",C1298)))</f>
        <v>0</v>
      </c>
      <c r="AC1298" t="b">
        <f>OR(ISNUMBER(FIND(" cell ",C1298)),ISNUMBER(FIND("fibroblast",C1298)),ISNUMBER(FIND("macrophage",C1298)),ISNUMBER(FIND("epithelial",C1298)),ISNUMBER(FIND("endothelial",C1298)),ISNUMBER(FIND("neuron",C1298)),ISNUMBER(FIND(" cells ",C1298)),ISNUMBER(FIND("RBC",C1298)),ISNUMBER(FIND("mitochond",C1298)),ISNUMBER(FIND("adipocyte",C1298)),ISNUMBER(FIND("osteo",C1298)),ISNUMBER(FIND("keratin",C1298)),ISNUMBER(FIND(" cell's ",C1298)),ISNUMBER(FIND("eukary",C1298)),ISNUMBER(FIND("sperm",C1298)))</f>
        <v>1</v>
      </c>
      <c r="AD1298" t="b">
        <v>0</v>
      </c>
      <c r="AE1298" t="b">
        <f>OR(ISNUMBER(FIND(" plant ",C1298)),ISNUMBER(FIND("Plant ",C1298)),ISNUMBER(FIND("tomato",C1298)),ISNUMBER(FIND("plants",C1298)),ISNUMBER(FIND("Plants",C1298)),ISNUMBER(FIND("algae",C1298)),ISNUMBER(FIND("lettuce",C1298)),ISNUMBER(FIND("green gram sprouts ",C1298)),ISNUMBER(FIND("Cucurbita pepo",C1298)),ISNUMBER(FIND("bean ",C1298)),ISNUMBER(FIND("chloroplast",C1298)),ISNUMBER(FIND("chlorophyll",C1298)),ISNUMBER(FIND("seedling",C1298)),ISNUMBER(FIND("canola",C1298)),ISNUMBER(FIND("shoot",C1298)),ISNUMBER(FIND("photosynthes",C1298)),ISNUMBER(FIND(" leaves ",C1298)),,ISNUMBER(FIND("agriculture",C1298)),ISNUMBER(FIND(" crops ",C1298)))</f>
        <v>0</v>
      </c>
      <c r="AF1298" t="b">
        <f>OR(ISNUMBER(FIND("bacteria",C1298)),ISNUMBER(FIND("Bacteria",C1298)),ISNUMBER(FIND("Bacterium",C1298)),ISNUMBER(FIND("bacterium",C1298)),ISNUMBER(FIND(" coli ",C1298)))</f>
        <v>0</v>
      </c>
      <c r="AG1298" t="b">
        <f>OR(ISNUMBER(FIND("fungi",C1298)),ISNUMBER(FIND("Fungi",C1298)),ISNUMBER(FIND("fungus",C1298)),ISNUMBER(FIND("Fungus",C1298)),ISNUMBER(FIND("mushroom",C1298)),ISNUMBER(FIND("Mushroom",C1298)),ISNUMBER(FIND(" mold ",C1298)))</f>
        <v>0</v>
      </c>
      <c r="AH1298" t="b">
        <f>OR(ISNUMBER(FIND("Pig ",C1298)),ISNUMBER(FIND("pig ",C1298)),ISNUMBER(FIND("Pigs ",C1298)),ISNUMBER(FIND("pigs ",C1298)))</f>
        <v>0</v>
      </c>
      <c r="AI1298" t="b">
        <f>OR(ISNUMBER(FIND(" C. elegans",C1298)),ISNUMBER(FIND("Caenorhabditis elegans",C1298)),ISNUMBER(FIND("earthworms",C1298)),ISNUMBER(FIND(" Ficopomatus enigmaticus",C1298)),ISNUMBER(FIND("larva",C1298)),ISNUMBER(FIND("Lumbriculus variegatus",C1298)),ISNUMBER(FIND("nematode",C1298)))</f>
        <v>0</v>
      </c>
      <c r="AJ1298" t="b">
        <f>NOT(OR(AA1298,AB1298,AC1298,AD1298,AE1298,AF1298,AG1298,AH1298,AI1298))</f>
        <v>0</v>
      </c>
      <c r="AL1298" t="b">
        <f>OR(AA1298,AB1298,AD1298,AE1298,AF1298,AG1298,AH1298,AI1298)</f>
        <v>0</v>
      </c>
      <c r="AM1298" t="b">
        <f>IF(Table1[[#This Row],[In vivo?]],IF(Table1[[#This Row],[Cell]],FALSE,TRUE),FALSE)</f>
        <v>0</v>
      </c>
      <c r="AN1298" t="b">
        <f>AND(AC1298,AL1298)</f>
        <v>0</v>
      </c>
      <c r="AO1298" t="b">
        <f>IF(Table1[[#This Row],[Cell]],IF(Table1[[#This Row],[In vivo?]],FALSE,TRUE),FALSE)</f>
        <v>1</v>
      </c>
      <c r="AP1298" t="b">
        <f>NOT(OR(Table1[[#This Row],[In vivo?]],Table1[[#This Row],[Only in Cell]]))</f>
        <v>0</v>
      </c>
      <c r="AQ1298" t="str">
        <f>IF(OR(Table1[[#This Row],[Rodents]],Table1[[#This Row],[Human]],Table1[[#This Row],[Pig]]),OR(ISNUMBER(FIND("pulmonary",C1298)),ISNUMBER(FIND("lung",C1298))),"NA")</f>
        <v>NA</v>
      </c>
      <c r="AR1298" t="str">
        <f>IF(OR(Table1[[#This Row],[Rodents]],Table1[[#This Row],[Human]],Table1[[#This Row],[Pig]]),OR(ISNUMBER(FIND("skin",C1298)),ISNUMBER(FIND("dermal",C1298))),"NA")</f>
        <v>NA</v>
      </c>
      <c r="AS1298" t="str">
        <f>IF(OR(Table1[[#This Row],[Rodents]],Table1[[#This Row],[Human]],Table1[[#This Row],[Pig]]),OR(ISNUMBER(FIND("liver",C1298)),ISNUMBER(FIND("hepat",C1298))),"NA")</f>
        <v>NA</v>
      </c>
      <c r="AT1298" t="str">
        <f>IF(OR(Table1[[#This Row],[Rodents]],Table1[[#This Row],[Human]],Table1[[#This Row],[Pig]]),OR(ISNUMBER(FIND("kidney",C1298)),ISNUMBER(FIND("neph",C1298))),"NA")</f>
        <v>NA</v>
      </c>
      <c r="AU1298" t="str">
        <f>IF(OR(Table1[[#This Row],[Rodents]],Table1[[#This Row],[Human]],Table1[[#This Row],[Pig]]),OR(ISNUMBER(FIND("brain",C1298)),ISNUMBER(FIND("neur",C1298)),ISNUMBER(FIND("nerv",C1298))),"NA")</f>
        <v>NA</v>
      </c>
      <c r="AV1298" t="str">
        <f>IF(OR(Table1[[#This Row],[Rodents]],Table1[[#This Row],[Human]],Table1[[#This Row],[Pig]]),OR(ISNUMBER(FIND("heart",C1298)),ISNUMBER(FIND("cardi",C1298))),"NA")</f>
        <v>NA</v>
      </c>
      <c r="AW1298" t="str">
        <f>IF(OR(Table1[[#This Row],[Rodents]],Table1[[#This Row],[Human]],Table1[[#This Row],[Pig]]),OR(ISNUMBER(FIND("gastro",C1298)),ISNUMBER(FIND("intesti",C1298)),ISNUMBER(FIND("stomach",C1298))),"NA")</f>
        <v>NA</v>
      </c>
      <c r="AX1298" t="str">
        <f>IF(OR(Table1[[#This Row],[Rodents]],Table1[[#This Row],[Human]],Table1[[#This Row],[Pig]]),NOT(OR(AQ1298,AR1298,AS1298,AT1298,AU1298,AV1298,AW1298)),"NA")</f>
        <v>NA</v>
      </c>
      <c r="AY1298" t="b">
        <f>OR(ISNUMBER(FIND("SWCNT",C1298)),ISNUMBER(FIND("SWNT",C1298)),ISNUMBER(FIND("single-wall",C1298)),ISNUMBER(FIND("single wall",C1298)),ISNUMBER(FIND("Single wall",C1298)),ISNUMBER(FIND("Single-wall",C1298)),ISNUMBER(FIND("SWCNT",B1298)),ISNUMBER(FIND("SWNT",B1298)),ISNUMBER(FIND("single-wall",B1298)),ISNUMBER(FIND("single wall",B1298)),ISNUMBER(FIND("Single-wall",B1298)),ISNUMBER(FIND("Single wall",B1298)))</f>
        <v>1</v>
      </c>
      <c r="AZ1298" t="b">
        <f>OR(ISNUMBER(FIND("MWCNT",C1298)),ISNUMBER(FIND("MWNT",C1298)),ISNUMBER(FIND("multi-wall",C1298)),ISNUMBER(FIND("multi wall",C1298)),ISNUMBER(FIND("multiwall",C1298)),ISNUMBER(FIND("Multi-wall",C1298)),ISNUMBER(FIND("Multi wall",C1298)),ISNUMBER(FIND("Multiwall",C1298)),ISNUMBER(FIND("MWCNT",B1298)),ISNUMBER(FIND("MWNT",B1298)),ISNUMBER(FIND("multi-wall",B1298)),ISNUMBER(FIND("multi wall",B1298)),ISNUMBER(FIND("multiwall",B1298)),ISNUMBER(FIND("Multi-wall",B1298)),ISNUMBER(FIND("Multi wall",B1298)),ISNUMBER(FIND("Multiwall",B1298)),ISNUMBER(FIND("Double-wall",B1298)),ISNUMBER(FIND("Double wall",B1298)),ISNUMBER(FIND("Doublewall",B1298)),ISNUMBER(FIND("double-wall",B1298)),ISNUMBER(FIND("double wall",B1298)),ISNUMBER(FIND("doublewall",B1298)))</f>
        <v>1</v>
      </c>
      <c r="BA1298" t="b">
        <f>AND(Table1[[#This Row],[SWCNT]],Table1[[#This Row],[MWCNT]])</f>
        <v>1</v>
      </c>
      <c r="BB1298" t="b">
        <f>IF(Table1[[#This Row],[SWCNT]]=TRUE,FALSE,IF(Table1[[#This Row],[MWCNT]]=TRUE,FALSE,TRUE))</f>
        <v>0</v>
      </c>
      <c r="BC1298" s="18"/>
    </row>
    <row r="1299" spans="1:55" ht="203.5">
      <c r="A1299" t="s">
        <v>861</v>
      </c>
      <c r="B1299" s="2" t="s">
        <v>863</v>
      </c>
      <c r="C1299" s="16" t="s">
        <v>865</v>
      </c>
      <c r="D1299" s="17" t="s">
        <v>867</v>
      </c>
      <c r="E1299" s="2">
        <v>2020</v>
      </c>
      <c r="F1299" t="b">
        <f>OR(ISNUMBER(FIND("cytotoxic",C1299)),ISNUMBER(FIND("Cytotoxic",C1299)),ISNUMBER(FIND("cellular toxicity",C1299)),ISNUMBER(FIND("cell death",C1299)),ISNUMBER(FIND("viable",C1299)),ISNUMBER(FIND("phytotoxic",C1299)),ISNUMBER(FIND("acute toxicity",C1299)),ISNUMBER(FIND("MTT",C1299)),ISNUMBER(FIND("survival",C1299)),ISNUMBER(FIND("prolifer",C1299)),ISNUMBER(FIND("apoptosis",C1299)),ISNUMBER(FIND("neurotoxic",C1299)),ISNUMBER(FIND("  lysis ",C1299)),ISNUMBER(FIND("necrosis",C1299)),ISNUMBER(FIND("cellular death",C1299))*3,ISNUMBER(FIND("LDH",C1299)),ISNUMBER(FIND("Acute toxicity",C1299)))</f>
        <v>1</v>
      </c>
      <c r="G1299" t="b">
        <f>OR(ISNUMBER(FIND("genotoxic",C1299)),ISNUMBER(FIND("genotoxicity",C1299)),ISNUMBER(FIND("DNA damage",C1299)),ISNUMBER(FIND("DNA",C1299)),ISNUMBER(FIND("RNA",C1299)),ISNUMBER(FIND("mesothelioma",C1299)),ISNUMBER(FIND("carcino",C1299)),ISNUMBER(FIND("mutagen",C1299)),ISNUMBER(FIND("genetic",C1299)))</f>
        <v>0</v>
      </c>
      <c r="H1299" t="b">
        <f>OR(ISNUMBER(FIND("inflammatory",C1299)),ISNUMBER(FIND("inflamm",C1299)))</f>
        <v>0</v>
      </c>
      <c r="I1299" t="b">
        <f>OR(ISNUMBER(FIND("immune",C1299)),ISNUMBER(FIND("immunological",C1299)),ISNUMBER(FIND("interleuk",C1299)),ISNUMBER(FIND("platelet activation",C1299)),ISNUMBER(FIND("monocyte",C1299)),ISNUMBER(FIND("leukocyte",C1299)),ISNUMBER(FIND("cytokine",C1299)),ISNUMBER(FIND("CD4",C1299)),ISNUMBER(FIND("CD8",C1299)),ISNUMBER(FIND("T-cell",C1299)))</f>
        <v>0</v>
      </c>
      <c r="J1299" t="b">
        <f>OR(ISNUMBER(FIND("reactive oxygen",C1299)),ISNUMBER(FIND("ROS",C1299)),ISNUMBER(FIND("free radical",C1299)),ISNUMBER(FIND("oxidative stress",C1299)),ISNUMBER(FIND("peroxid",C1299)),ISNUMBER(FIND("oxidative",C1299)),ISNUMBER(FIND("antioxid",C1299)))</f>
        <v>0</v>
      </c>
      <c r="K1299" t="b">
        <f>OR(ISNUMBER(FIND("autophag",C1299)))</f>
        <v>0</v>
      </c>
      <c r="L1299" t="b">
        <f>OR(ISNUMBER(FIND("morpholog",C1299)))</f>
        <v>0</v>
      </c>
      <c r="M1299" t="b">
        <f>OR(ISNUMBER(FIND("fibrosis",C1299)),ISNUMBER(FIND("Fibrosis",C1299)),ISNUMBER(FIND("fibrot",C1299)))</f>
        <v>0</v>
      </c>
      <c r="N1299" t="b">
        <f>OR(ISNUMBER(FIND("offspring",C1299)),ISNUMBER(FIND("Parental",C1299)),ISNUMBER(FIND("parental",C1299)),ISNUMBER(FIND("germline",C1299)),ISNUMBER(FIND("reproduc",C1299)),ISNUMBER(FIND("embryo",C1299)))</f>
        <v>0</v>
      </c>
      <c r="O1299" t="b">
        <f>OR(ISNUMBER(FIND("metabol",C1299)),ISNUMBER(FIND("Metabol",C1299)),ISNUMBER(FIND("digest",C1299)),ISNUMBER(FIND("mitochon",C1299)))</f>
        <v>1</v>
      </c>
      <c r="P1299" t="b">
        <f>OR(ISNUMBER(FIND("ecotox",C1299)),ISNUMBER(FIND("Ecotox",B1299)),ISNUMBER(FIND("ecotox",B1299)),ISNUMBER(FIND("Ecotox",C1299)))</f>
        <v>0</v>
      </c>
      <c r="Q1299" t="b">
        <f>OR(ISNUMBER(FIND("Bioaccum",C1299)),ISNUMBER(FIND("bioaccum",C1299)),ISNUMBER(FIND("accum",C1299)))</f>
        <v>0</v>
      </c>
      <c r="R1299" t="b">
        <f>OR(ISNUMBER(FIND("Occupation",C1299)),ISNUMBER(FIND("occupation",C1299)),ISNUMBER(FIND("worker",C1299)),ISNUMBER(FIND("workforce",C1299)))</f>
        <v>0</v>
      </c>
      <c r="S1299" t="b">
        <f>NOT(OR(F1299,G1299,H1299,I1299,J1299,K1299,L1299,M1299,N1299,O1299,P1299,Q1299,R1299))</f>
        <v>0</v>
      </c>
      <c r="U1299" t="b">
        <f>OR(Table1[[#This Row],[Inflammation]],Table1[[#This Row],[Immune]])</f>
        <v>0</v>
      </c>
      <c r="V1299" t="str">
        <f>IF(OR(Table1[[#This Row],[Rodents]],Table1[[#This Row],[Human]],Table1[[#This Row],[Pig]]),OR(ISNUMBER(FIND("intratrach",C1299)),ISNUMBER(FIND("nasal ",C1299)),ISNUMBER(FIND("instill",C1299))),"NA")</f>
        <v>NA</v>
      </c>
      <c r="W1299" t="str">
        <f>IF(OR(Table1[[#This Row],[Rodents]],Table1[[#This Row],[Human]],Table1[[#This Row],[Pig]]),OR(ISNUMBER(FIND("dermal",C1299)),ISNUMBER(FIND("skin ",C1299))),"NA")</f>
        <v>NA</v>
      </c>
      <c r="X1299" t="str">
        <f>IF(OR(Table1[[#This Row],[Rodents]],Table1[[#This Row],[Human]],Table1[[#This Row],[Pig]]),OR(ISNUMBER(FIND("injected",C1299)),ISNUMBER(FIND("periton",C1299)),ISNUMBER(FIND("intrascrot",C1299))),"NA")</f>
        <v>NA</v>
      </c>
      <c r="Y1299" t="str">
        <f>IF(OR(Table1[[#This Row],[Rodents]],Table1[[#This Row],[Human]],Table1[[#This Row],[Pig]]),NOT(OR(Table1[[#This Row],[Inhaled/Intratracheal/intranasal]],Table1[[#This Row],[Dermal]],Table1[[#This Row],[Injected]])),"NA")</f>
        <v>NA</v>
      </c>
      <c r="AA1299" t="b">
        <f>OR(ISNUMBER(FIND("fish ",C1299)),ISNUMBER(FIND("Fish ",C1299)),ISNUMBER(FIND("aquatic",C1299)),ISNUMBER(FIND("daphnids",C1299)),ISNUMBER(FIND("Carcinus maenas",C1299)),ISNUMBER(FIND("Daphnia",C1299)),ISNUMBER(FIND("Ruditapes philippinarum",C1299)),ISNUMBER(FIND("daphnia",C1299)),ISNUMBER(FIND("marine",C1299)),ISNUMBER(FIND("mussel",C1299)),ISNUMBER(FIND("algae",C1299)),ISNUMBER(FIND("Donax faba",C1299)),ISNUMBER(FIND("estuarine",C1299)),ISNUMBER(FIND("snail",C1299)),ISNUMBER(FIND("Prorocentrum donghaiense",C1299)) )</f>
        <v>0</v>
      </c>
      <c r="AB1299" t="b">
        <f>OR(ISNUMBER(FIND(" rat ",C1299)),ISNUMBER(FIND(" rats ",C1299)),ISNUMBER(FIND(" Rats ",C1299)),ISNUMBER(FIND(" Rat ",C1299)),ISNUMBER(FIND(" rat.",C1299)),ISNUMBER(FIND(" rats.",C1299)),ISNUMBER(FIND("mouse",C1299)),ISNUMBER(FIND("mice",C1299)), ISNUMBER(FIND(" Mice",C1299)))</f>
        <v>0</v>
      </c>
      <c r="AC1299" t="b">
        <f>OR(ISNUMBER(FIND(" cell ",C1299)),ISNUMBER(FIND("fibroblast",C1299)),ISNUMBER(FIND("macrophage",C1299)),ISNUMBER(FIND("epithelial",C1299)),ISNUMBER(FIND("endothelial",C1299)),ISNUMBER(FIND("neuron",C1299)),ISNUMBER(FIND(" cells ",C1299)),ISNUMBER(FIND("RBC",C1299)),ISNUMBER(FIND("mitochond",C1299)),ISNUMBER(FIND("adipocyte",C1299)),ISNUMBER(FIND("osteo",C1299)),ISNUMBER(FIND("keratin",C1299)),ISNUMBER(FIND(" cell's ",C1299)),ISNUMBER(FIND("eukary",C1299)),ISNUMBER(FIND("sperm",C1299)))</f>
        <v>1</v>
      </c>
      <c r="AD1299" t="b">
        <f>OR(ISNUMBER(FIND("human",B1299)),ISNUMBER(FIND("workers",B1299)),ISNUMBER(FIND("workforces",B1299)),ISNUMBER(FIND("occupational",B1299)),ISNUMBER(FIND("Case report",B1299)),ISNUMBER(FIND("Workplaces",B1299)),ISNUMBER(FIND("worker",B1299)))</f>
        <v>0</v>
      </c>
      <c r="AE1299" t="b">
        <f>OR(ISNUMBER(FIND(" plant ",C1299)),ISNUMBER(FIND("Plant ",C1299)),ISNUMBER(FIND("tomato",C1299)),ISNUMBER(FIND("plants",C1299)),ISNUMBER(FIND("Plants",C1299)),ISNUMBER(FIND("algae",C1299)),ISNUMBER(FIND("lettuce",C1299)),ISNUMBER(FIND("green gram sprouts ",C1299)),ISNUMBER(FIND("Cucurbita pepo",C1299)),ISNUMBER(FIND("bean ",C1299)),ISNUMBER(FIND("chloroplast",C1299)),ISNUMBER(FIND("chlorophyll",C1299)),ISNUMBER(FIND("seedling",C1299)),ISNUMBER(FIND("canola",C1299)),ISNUMBER(FIND("shoot",C1299)),ISNUMBER(FIND("photosynthes",C1299)),ISNUMBER(FIND(" leaves ",C1299)),,ISNUMBER(FIND("agriculture",C1299)),ISNUMBER(FIND(" crops ",C1299)))</f>
        <v>0</v>
      </c>
      <c r="AF1299" t="b">
        <f>OR(ISNUMBER(FIND("bacteria",C1299)),ISNUMBER(FIND("Bacteria",C1299)),ISNUMBER(FIND("Bacterium",C1299)),ISNUMBER(FIND("bacterium",C1299)),ISNUMBER(FIND(" coli ",C1299)))</f>
        <v>0</v>
      </c>
      <c r="AG1299" t="b">
        <f>OR(ISNUMBER(FIND("fungi",C1299)),ISNUMBER(FIND("Fungi",C1299)),ISNUMBER(FIND("fungus",C1299)),ISNUMBER(FIND("Fungus",C1299)),ISNUMBER(FIND("mushroom",C1299)),ISNUMBER(FIND("Mushroom",C1299)),ISNUMBER(FIND(" mold ",C1299)))</f>
        <v>0</v>
      </c>
      <c r="AH1299" t="b">
        <f>OR(ISNUMBER(FIND("Pig ",C1299)),ISNUMBER(FIND("pig ",C1299)),ISNUMBER(FIND("Pigs ",C1299)),ISNUMBER(FIND("pigs ",C1299)))</f>
        <v>0</v>
      </c>
      <c r="AI1299" t="b">
        <f>OR(ISNUMBER(FIND(" C. elegans",C1299)),ISNUMBER(FIND("Caenorhabditis elegans",C1299)),ISNUMBER(FIND("earthworms",C1299)),ISNUMBER(FIND(" Ficopomatus enigmaticus",C1299)),ISNUMBER(FIND("larva",C1299)),ISNUMBER(FIND("Lumbriculus variegatus",C1299)),ISNUMBER(FIND("nematode",C1299)))</f>
        <v>0</v>
      </c>
      <c r="AJ1299" t="b">
        <f>NOT(OR(AA1299,AB1299,AC1299,AD1299,AE1299,AF1299,AG1299,AH1299,AI1299))</f>
        <v>0</v>
      </c>
      <c r="AL1299" t="b">
        <f>OR(AA1299,AB1299,AD1299,AE1299,AF1299,AG1299,AH1299,AI1299)</f>
        <v>0</v>
      </c>
      <c r="AM1299" t="b">
        <f>IF(Table1[[#This Row],[In vivo?]],IF(Table1[[#This Row],[Cell]],FALSE,TRUE),FALSE)</f>
        <v>0</v>
      </c>
      <c r="AN1299" t="b">
        <f>AND(AC1299,AL1299)</f>
        <v>0</v>
      </c>
      <c r="AO1299" t="b">
        <f>IF(Table1[[#This Row],[Cell]],IF(Table1[[#This Row],[In vivo?]],FALSE,TRUE),FALSE)</f>
        <v>1</v>
      </c>
      <c r="AP1299" t="b">
        <f>NOT(OR(Table1[[#This Row],[In vivo?]],Table1[[#This Row],[Only in Cell]]))</f>
        <v>0</v>
      </c>
      <c r="AQ1299" t="str">
        <f>IF(OR(Table1[[#This Row],[Rodents]],Table1[[#This Row],[Human]],Table1[[#This Row],[Pig]]),OR(ISNUMBER(FIND("pulmonary",C1299)),ISNUMBER(FIND("lung",C1299))),"NA")</f>
        <v>NA</v>
      </c>
      <c r="AR1299" t="str">
        <f>IF(OR(Table1[[#This Row],[Rodents]],Table1[[#This Row],[Human]],Table1[[#This Row],[Pig]]),OR(ISNUMBER(FIND("skin",C1299)),ISNUMBER(FIND("dermal",C1299))),"NA")</f>
        <v>NA</v>
      </c>
      <c r="AS1299" t="str">
        <f>IF(OR(Table1[[#This Row],[Rodents]],Table1[[#This Row],[Human]],Table1[[#This Row],[Pig]]),OR(ISNUMBER(FIND("liver",C1299)),ISNUMBER(FIND("hepat",C1299))),"NA")</f>
        <v>NA</v>
      </c>
      <c r="AT1299" t="str">
        <f>IF(OR(Table1[[#This Row],[Rodents]],Table1[[#This Row],[Human]],Table1[[#This Row],[Pig]]),OR(ISNUMBER(FIND("kidney",C1299)),ISNUMBER(FIND("neph",C1299))),"NA")</f>
        <v>NA</v>
      </c>
      <c r="AU1299" t="str">
        <f>IF(OR(Table1[[#This Row],[Rodents]],Table1[[#This Row],[Human]],Table1[[#This Row],[Pig]]),OR(ISNUMBER(FIND("brain",C1299)),ISNUMBER(FIND("neur",C1299)),ISNUMBER(FIND("nerv",C1299))),"NA")</f>
        <v>NA</v>
      </c>
      <c r="AV1299" t="str">
        <f>IF(OR(Table1[[#This Row],[Rodents]],Table1[[#This Row],[Human]],Table1[[#This Row],[Pig]]),OR(ISNUMBER(FIND("heart",C1299)),ISNUMBER(FIND("cardi",C1299))),"NA")</f>
        <v>NA</v>
      </c>
      <c r="AW1299" t="str">
        <f>IF(OR(Table1[[#This Row],[Rodents]],Table1[[#This Row],[Human]],Table1[[#This Row],[Pig]]),OR(ISNUMBER(FIND("gastro",C1299)),ISNUMBER(FIND("intesti",C1299)),ISNUMBER(FIND("stomach",C1299))),"NA")</f>
        <v>NA</v>
      </c>
      <c r="AX1299" t="str">
        <f>IF(OR(Table1[[#This Row],[Rodents]],Table1[[#This Row],[Human]],Table1[[#This Row],[Pig]]),NOT(OR(AQ1299,AR1299,AS1299,AT1299,AU1299,AV1299,AW1299)),"NA")</f>
        <v>NA</v>
      </c>
      <c r="AY1299" t="b">
        <f>OR(ISNUMBER(FIND("SWCNT",C1299)),ISNUMBER(FIND("SWNT",C1299)),ISNUMBER(FIND("single-wall",C1299)),ISNUMBER(FIND("single wall",C1299)),ISNUMBER(FIND("Single wall",C1299)),ISNUMBER(FIND("Single-wall",C1299)),ISNUMBER(FIND("SWCNT",B1299)),ISNUMBER(FIND("SWNT",B1299)),ISNUMBER(FIND("single-wall",B1299)),ISNUMBER(FIND("single wall",B1299)),ISNUMBER(FIND("Single-wall",B1299)),ISNUMBER(FIND("Single wall",B1299)))</f>
        <v>0</v>
      </c>
      <c r="AZ1299" t="b">
        <f>OR(ISNUMBER(FIND("MWCNT",C1299)),ISNUMBER(FIND("MWNT",C1299)),ISNUMBER(FIND("multi-wall",C1299)),ISNUMBER(FIND("multi wall",C1299)),ISNUMBER(FIND("multiwall",C1299)),ISNUMBER(FIND("Multi-wall",C1299)),ISNUMBER(FIND("Multi wall",C1299)),ISNUMBER(FIND("Multiwall",C1299)),ISNUMBER(FIND("MWCNT",B1299)),ISNUMBER(FIND("MWNT",B1299)),ISNUMBER(FIND("multi-wall",B1299)),ISNUMBER(FIND("multi wall",B1299)),ISNUMBER(FIND("multiwall",B1299)),ISNUMBER(FIND("Multi-wall",B1299)),ISNUMBER(FIND("Multi wall",B1299)),ISNUMBER(FIND("Multiwall",B1299)),ISNUMBER(FIND("Double-wall",B1299)),ISNUMBER(FIND("Double wall",B1299)),ISNUMBER(FIND("Doublewall",B1299)),ISNUMBER(FIND("double-wall",B1299)),ISNUMBER(FIND("double wall",B1299)),ISNUMBER(FIND("doublewall",B1299)))</f>
        <v>1</v>
      </c>
      <c r="BA1299" t="b">
        <f>AND(Table1[[#This Row],[SWCNT]],Table1[[#This Row],[MWCNT]])</f>
        <v>0</v>
      </c>
      <c r="BB1299" t="b">
        <f>IF(Table1[[#This Row],[SWCNT]]=TRUE,FALSE,IF(Table1[[#This Row],[MWCNT]]=TRUE,FALSE,TRUE))</f>
        <v>0</v>
      </c>
      <c r="BC1299" s="18"/>
    </row>
    <row r="1300" spans="1:55" ht="277.5">
      <c r="A1300" t="s">
        <v>868</v>
      </c>
      <c r="B1300" s="2" t="s">
        <v>869</v>
      </c>
      <c r="C1300" s="16" t="s">
        <v>870</v>
      </c>
      <c r="D1300" s="17" t="s">
        <v>871</v>
      </c>
      <c r="E1300" s="2">
        <v>2020</v>
      </c>
      <c r="F1300" t="b">
        <f>OR(ISNUMBER(FIND("cytotoxic",C1300)),ISNUMBER(FIND("Cytotoxic",C1300)),ISNUMBER(FIND("cellular toxicity",C1300)),ISNUMBER(FIND("cell death",C1300)),ISNUMBER(FIND("viable",C1300)),ISNUMBER(FIND("phytotoxic",C1300)),ISNUMBER(FIND("acute toxicity",C1300)),ISNUMBER(FIND("MTT",C1300)),ISNUMBER(FIND("survival",C1300)),ISNUMBER(FIND("prolifer",C1300)),ISNUMBER(FIND("apoptosis",C1300)),ISNUMBER(FIND("neurotoxic",C1300)),ISNUMBER(FIND("  lysis ",C1300)),ISNUMBER(FIND("necrosis",C1300)),ISNUMBER(FIND("cellular death",C1300))*3,ISNUMBER(FIND("LDH",C1300)),ISNUMBER(FIND("Acute toxicity",C1300)))</f>
        <v>0</v>
      </c>
      <c r="G1300" t="b">
        <f>OR(ISNUMBER(FIND("genotoxic",C1300)),ISNUMBER(FIND("genotoxicity",C1300)),ISNUMBER(FIND("DNA damage",C1300)),ISNUMBER(FIND("DNA",C1300)),ISNUMBER(FIND("RNA",C1300)),ISNUMBER(FIND("mesothelioma",C1300)),ISNUMBER(FIND("carcino",C1300)),ISNUMBER(FIND("mutagen",C1300)),ISNUMBER(FIND("genetic",C1300)))</f>
        <v>0</v>
      </c>
      <c r="H1300" t="b">
        <f>OR(ISNUMBER(FIND("inflammatory",C1300)),ISNUMBER(FIND("inflamm",C1300)))</f>
        <v>0</v>
      </c>
      <c r="I1300" t="b">
        <f>OR(ISNUMBER(FIND("immune",C1300)),ISNUMBER(FIND("immunological",C1300)),ISNUMBER(FIND("interleuk",C1300)),ISNUMBER(FIND("platelet activation",C1300)),ISNUMBER(FIND("monocyte",C1300)),ISNUMBER(FIND("leukocyte",C1300)),ISNUMBER(FIND("cytokine",C1300)),ISNUMBER(FIND("CD4",C1300)),ISNUMBER(FIND("CD8",C1300)),ISNUMBER(FIND("T-cell",C1300)))</f>
        <v>0</v>
      </c>
      <c r="J1300" t="b">
        <f>OR(ISNUMBER(FIND("reactive oxygen",C1300)),ISNUMBER(FIND("ROS",C1300)),ISNUMBER(FIND("free radical",C1300)),ISNUMBER(FIND("oxidative stress",C1300)),ISNUMBER(FIND("peroxid",C1300)),ISNUMBER(FIND("oxidative",C1300)),ISNUMBER(FIND("antioxid",C1300)))</f>
        <v>1</v>
      </c>
      <c r="K1300" t="b">
        <f>OR(ISNUMBER(FIND("autophag",C1300)))</f>
        <v>0</v>
      </c>
      <c r="L1300" t="b">
        <f>OR(ISNUMBER(FIND("morpholog",C1300)))</f>
        <v>0</v>
      </c>
      <c r="M1300" t="b">
        <f>OR(ISNUMBER(FIND("fibrosis",C1300)),ISNUMBER(FIND("Fibrosis",C1300)),ISNUMBER(FIND("fibrot",C1300)))</f>
        <v>0</v>
      </c>
      <c r="N1300" t="b">
        <f>OR(ISNUMBER(FIND("offspring",C1300)),ISNUMBER(FIND("Parental",C1300)),ISNUMBER(FIND("parental",C1300)),ISNUMBER(FIND("germline",C1300)),ISNUMBER(FIND("reproduc",C1300)),ISNUMBER(FIND("embryo",C1300)))</f>
        <v>1</v>
      </c>
      <c r="O1300" t="b">
        <f>OR(ISNUMBER(FIND("metabol",C1300)),ISNUMBER(FIND("Metabol",C1300)),ISNUMBER(FIND("digest",C1300)),ISNUMBER(FIND("mitochon",C1300)))</f>
        <v>1</v>
      </c>
      <c r="P1300" t="b">
        <f>OR(ISNUMBER(FIND("ecotox",C1300)),ISNUMBER(FIND("Ecotox",B1300)),ISNUMBER(FIND("ecotox",B1300)),ISNUMBER(FIND("Ecotox",C1300)))</f>
        <v>0</v>
      </c>
      <c r="Q1300" t="b">
        <f>OR(ISNUMBER(FIND("Bioaccum",C1300)),ISNUMBER(FIND("bioaccum",C1300)),ISNUMBER(FIND("accum",C1300)))</f>
        <v>0</v>
      </c>
      <c r="R1300" t="b">
        <f>OR(ISNUMBER(FIND("Occupation",C1300)),ISNUMBER(FIND("occupation",C1300)),ISNUMBER(FIND("worker",C1300)),ISNUMBER(FIND("workforce",C1300)))</f>
        <v>0</v>
      </c>
      <c r="S1300" t="b">
        <f>NOT(OR(F1300,G1300,H1300,I1300,J1300,K1300,L1300,M1300,N1300,O1300,P1300,Q1300,R1300))</f>
        <v>0</v>
      </c>
      <c r="U1300" t="b">
        <f>OR(Table1[[#This Row],[Inflammation]],Table1[[#This Row],[Immune]])</f>
        <v>0</v>
      </c>
      <c r="V1300" t="b">
        <f>IF(OR(Table1[[#This Row],[Rodents]],Table1[[#This Row],[Human]],Table1[[#This Row],[Pig]]),OR(ISNUMBER(FIND("intratrach",C1300)),ISNUMBER(FIND("nasal ",C1300)),ISNUMBER(FIND("instill",C1300))),"NA")</f>
        <v>0</v>
      </c>
      <c r="W1300" t="b">
        <f>IF(OR(Table1[[#This Row],[Rodents]],Table1[[#This Row],[Human]],Table1[[#This Row],[Pig]]),OR(ISNUMBER(FIND("dermal",C1300)),ISNUMBER(FIND("skin ",C1300))),"NA")</f>
        <v>0</v>
      </c>
      <c r="X1300" t="b">
        <f>IF(OR(Table1[[#This Row],[Rodents]],Table1[[#This Row],[Human]],Table1[[#This Row],[Pig]]),OR(ISNUMBER(FIND("injected",C1300)),ISNUMBER(FIND("periton",C1300)),ISNUMBER(FIND("intrascrot",C1300))),"NA")</f>
        <v>0</v>
      </c>
      <c r="Y1300" t="b">
        <f>IF(OR(Table1[[#This Row],[Rodents]],Table1[[#This Row],[Human]],Table1[[#This Row],[Pig]]),NOT(OR(Table1[[#This Row],[Inhaled/Intratracheal/intranasal]],Table1[[#This Row],[Dermal]],Table1[[#This Row],[Injected]])),"NA")</f>
        <v>1</v>
      </c>
      <c r="AA1300" t="b">
        <f>OR(ISNUMBER(FIND("fish ",C1300)),ISNUMBER(FIND("Fish ",C1300)),ISNUMBER(FIND("aquatic",C1300)),ISNUMBER(FIND("daphnids",C1300)),ISNUMBER(FIND("Carcinus maenas",C1300)),ISNUMBER(FIND("Daphnia",C1300)),ISNUMBER(FIND("Ruditapes philippinarum",C1300)),ISNUMBER(FIND("daphnia",C1300)),ISNUMBER(FIND("marine",C1300)),ISNUMBER(FIND("mussel",C1300)),ISNUMBER(FIND("algae",C1300)),ISNUMBER(FIND("Donax faba",C1300)),ISNUMBER(FIND("estuarine",C1300)),ISNUMBER(FIND("snail",C1300)),ISNUMBER(FIND("Prorocentrum donghaiense",C1300)) )</f>
        <v>0</v>
      </c>
      <c r="AB1300" t="b">
        <f>OR(ISNUMBER(FIND(" rat ",C1300)),ISNUMBER(FIND(" rats ",C1300)),ISNUMBER(FIND(" Rats ",C1300)),ISNUMBER(FIND(" Rat ",C1300)),ISNUMBER(FIND(" rat.",C1300)),ISNUMBER(FIND(" rats.",C1300)),ISNUMBER(FIND("mouse",C1300)),ISNUMBER(FIND("mice",C1300)), ISNUMBER(FIND(" Mice",C1300)))</f>
        <v>1</v>
      </c>
      <c r="AC1300" t="b">
        <f>OR(ISNUMBER(FIND(" cell ",C1300)),ISNUMBER(FIND("fibroblast",C1300)),ISNUMBER(FIND("macrophage",C1300)),ISNUMBER(FIND("epithelial",C1300)),ISNUMBER(FIND("endothelial",C1300)),ISNUMBER(FIND("neuron",C1300)),ISNUMBER(FIND(" cells ",C1300)),ISNUMBER(FIND("RBC",C1300)),ISNUMBER(FIND("mitochond",C1300)),ISNUMBER(FIND("adipocyte",C1300)),ISNUMBER(FIND("osteo",C1300)),ISNUMBER(FIND("keratin",C1300)),ISNUMBER(FIND(" cell's ",C1300)),ISNUMBER(FIND("eukary",C1300)),ISNUMBER(FIND("sperm",C1300)))</f>
        <v>1</v>
      </c>
      <c r="AD1300" t="b">
        <f>OR(ISNUMBER(FIND("human",B1300)),ISNUMBER(FIND("workers",B1300)),ISNUMBER(FIND("workforces",B1300)),ISNUMBER(FIND("occupational",B1300)),ISNUMBER(FIND("Case report",B1300)),ISNUMBER(FIND("Workplaces",B1300)),ISNUMBER(FIND("worker",B1300)))</f>
        <v>0</v>
      </c>
      <c r="AE1300" t="b">
        <f>OR(ISNUMBER(FIND(" plant ",C1300)),ISNUMBER(FIND("Plant ",C1300)),ISNUMBER(FIND("tomato",C1300)),ISNUMBER(FIND("plants",C1300)),ISNUMBER(FIND("Plants",C1300)),ISNUMBER(FIND("algae",C1300)),ISNUMBER(FIND("lettuce",C1300)),ISNUMBER(FIND("green gram sprouts ",C1300)),ISNUMBER(FIND("Cucurbita pepo",C1300)),ISNUMBER(FIND("bean ",C1300)),ISNUMBER(FIND("chloroplast",C1300)),ISNUMBER(FIND("chlorophyll",C1300)),ISNUMBER(FIND("seedling",C1300)),ISNUMBER(FIND("canola",C1300)),ISNUMBER(FIND("shoot",C1300)),ISNUMBER(FIND("photosynthes",C1300)),ISNUMBER(FIND(" leaves ",C1300)),,ISNUMBER(FIND("agriculture",C1300)),ISNUMBER(FIND(" crops ",C1300)))</f>
        <v>0</v>
      </c>
      <c r="AF1300" t="b">
        <f>OR(ISNUMBER(FIND("bacteria",C1300)),ISNUMBER(FIND("Bacteria",C1300)),ISNUMBER(FIND("Bacterium",C1300)),ISNUMBER(FIND("bacterium",C1300)),ISNUMBER(FIND(" coli ",C1300)))</f>
        <v>0</v>
      </c>
      <c r="AG1300" t="b">
        <f>OR(ISNUMBER(FIND("fungi",C1300)),ISNUMBER(FIND("Fungi",C1300)),ISNUMBER(FIND("fungus",C1300)),ISNUMBER(FIND("Fungus",C1300)),ISNUMBER(FIND("mushroom",C1300)),ISNUMBER(FIND("Mushroom",C1300)),ISNUMBER(FIND(" mold ",C1300)))</f>
        <v>0</v>
      </c>
      <c r="AH1300" t="b">
        <f>OR(ISNUMBER(FIND("Pig ",C1300)),ISNUMBER(FIND("pig ",C1300)),ISNUMBER(FIND("Pigs ",C1300)),ISNUMBER(FIND("pigs ",C1300)))</f>
        <v>0</v>
      </c>
      <c r="AI1300" t="b">
        <f>OR(ISNUMBER(FIND(" C. elegans",C1300)),ISNUMBER(FIND("Caenorhabditis elegans",C1300)),ISNUMBER(FIND("earthworms",C1300)),ISNUMBER(FIND(" Ficopomatus enigmaticus",C1300)),ISNUMBER(FIND("larva",C1300)),ISNUMBER(FIND("Lumbriculus variegatus",C1300)),ISNUMBER(FIND("nematode",C1300)))</f>
        <v>0</v>
      </c>
      <c r="AJ1300" t="b">
        <f>NOT(OR(AA1300,AB1300,AC1300,AD1300,AE1300,AF1300,AG1300,AH1300,AI1300))</f>
        <v>0</v>
      </c>
      <c r="AL1300" t="b">
        <f>OR(AA1300,AB1300,AD1300,AE1300,AF1300,AG1300,AH1300,AI1300)</f>
        <v>1</v>
      </c>
      <c r="AM1300" t="b">
        <f>IF(Table1[[#This Row],[In vivo?]],IF(Table1[[#This Row],[Cell]],FALSE,TRUE),FALSE)</f>
        <v>0</v>
      </c>
      <c r="AN1300" t="b">
        <f>AND(AC1300,AL1300)</f>
        <v>1</v>
      </c>
      <c r="AO1300" t="b">
        <f>IF(Table1[[#This Row],[Cell]],IF(Table1[[#This Row],[In vivo?]],FALSE,TRUE),FALSE)</f>
        <v>0</v>
      </c>
      <c r="AP1300" t="b">
        <f>NOT(OR(Table1[[#This Row],[In vivo?]],Table1[[#This Row],[Only in Cell]]))</f>
        <v>0</v>
      </c>
      <c r="AQ1300" t="b">
        <f>IF(OR(Table1[[#This Row],[Rodents]],Table1[[#This Row],[Human]],Table1[[#This Row],[Pig]]),OR(ISNUMBER(FIND("pulmonary",C1300)),ISNUMBER(FIND("lung",C1300))),"NA")</f>
        <v>0</v>
      </c>
      <c r="AR1300" t="b">
        <f>IF(OR(Table1[[#This Row],[Rodents]],Table1[[#This Row],[Human]],Table1[[#This Row],[Pig]]),OR(ISNUMBER(FIND("skin",C1300)),ISNUMBER(FIND("dermal",C1300))),"NA")</f>
        <v>0</v>
      </c>
      <c r="AS1300" t="b">
        <f>IF(OR(Table1[[#This Row],[Rodents]],Table1[[#This Row],[Human]],Table1[[#This Row],[Pig]]),OR(ISNUMBER(FIND("liver",C1300)),ISNUMBER(FIND("hepat",C1300))),"NA")</f>
        <v>0</v>
      </c>
      <c r="AT1300" t="b">
        <f>IF(OR(Table1[[#This Row],[Rodents]],Table1[[#This Row],[Human]],Table1[[#This Row],[Pig]]),OR(ISNUMBER(FIND("kidney",C1300)),ISNUMBER(FIND("neph",C1300))),"NA")</f>
        <v>0</v>
      </c>
      <c r="AU1300" t="b">
        <f>IF(OR(Table1[[#This Row],[Rodents]],Table1[[#This Row],[Human]],Table1[[#This Row],[Pig]]),OR(ISNUMBER(FIND("brain",C1300)),ISNUMBER(FIND("neur",C1300)),ISNUMBER(FIND("nerv",C1300))),"NA")</f>
        <v>0</v>
      </c>
      <c r="AV1300" t="b">
        <f>IF(OR(Table1[[#This Row],[Rodents]],Table1[[#This Row],[Human]],Table1[[#This Row],[Pig]]),OR(ISNUMBER(FIND("heart",C1300)),ISNUMBER(FIND("cardi",C1300))),"NA")</f>
        <v>0</v>
      </c>
      <c r="AW1300" t="b">
        <f>IF(OR(Table1[[#This Row],[Rodents]],Table1[[#This Row],[Human]],Table1[[#This Row],[Pig]]),OR(ISNUMBER(FIND("gastro",C1300)),ISNUMBER(FIND("intesti",C1300)),ISNUMBER(FIND("stomach",C1300))),"NA")</f>
        <v>0</v>
      </c>
      <c r="AX1300" t="b">
        <f>IF(OR(Table1[[#This Row],[Rodents]],Table1[[#This Row],[Human]],Table1[[#This Row],[Pig]]),NOT(OR(AQ1300,AR1300,AS1300,AT1300,AU1300,AV1300,AW1300)),"NA")</f>
        <v>1</v>
      </c>
      <c r="AY1300" t="b">
        <f>OR(ISNUMBER(FIND("SWCNT",C1300)),ISNUMBER(FIND("SWNT",C1300)),ISNUMBER(FIND("single-wall",C1300)),ISNUMBER(FIND("single wall",C1300)),ISNUMBER(FIND("Single wall",C1300)),ISNUMBER(FIND("Single-wall",C1300)),ISNUMBER(FIND("SWCNT",B1300)),ISNUMBER(FIND("SWNT",B1300)),ISNUMBER(FIND("single-wall",B1300)),ISNUMBER(FIND("single wall",B1300)),ISNUMBER(FIND("Single-wall",B1300)),ISNUMBER(FIND("Single wall",B1300)))</f>
        <v>1</v>
      </c>
      <c r="AZ1300" t="b">
        <f>OR(ISNUMBER(FIND("MWCNT",C1300)),ISNUMBER(FIND("MWNT",C1300)),ISNUMBER(FIND("multi-wall",C1300)),ISNUMBER(FIND("multi wall",C1300)),ISNUMBER(FIND("multiwall",C1300)),ISNUMBER(FIND("Multi-wall",C1300)),ISNUMBER(FIND("Multi wall",C1300)),ISNUMBER(FIND("Multiwall",C1300)),ISNUMBER(FIND("MWCNT",B1300)),ISNUMBER(FIND("MWNT",B1300)),ISNUMBER(FIND("multi-wall",B1300)),ISNUMBER(FIND("multi wall",B1300)),ISNUMBER(FIND("multiwall",B1300)),ISNUMBER(FIND("Multi-wall",B1300)),ISNUMBER(FIND("Multi wall",B1300)),ISNUMBER(FIND("Multiwall",B1300)),ISNUMBER(FIND("Double-wall",B1300)),ISNUMBER(FIND("Double wall",B1300)),ISNUMBER(FIND("Doublewall",B1300)),ISNUMBER(FIND("double-wall",B1300)),ISNUMBER(FIND("double wall",B1300)),ISNUMBER(FIND("doublewall",B1300)))</f>
        <v>1</v>
      </c>
      <c r="BA1300" t="b">
        <f>AND(Table1[[#This Row],[SWCNT]],Table1[[#This Row],[MWCNT]])</f>
        <v>1</v>
      </c>
      <c r="BB1300" t="b">
        <f>IF(Table1[[#This Row],[SWCNT]]=TRUE,FALSE,IF(Table1[[#This Row],[MWCNT]]=TRUE,FALSE,TRUE))</f>
        <v>0</v>
      </c>
      <c r="BC1300" s="18"/>
    </row>
    <row r="1301" spans="1:55" ht="222">
      <c r="A1301" t="s">
        <v>879</v>
      </c>
      <c r="B1301" s="2" t="s">
        <v>881</v>
      </c>
      <c r="C1301" s="16" t="s">
        <v>883</v>
      </c>
      <c r="D1301" s="17" t="s">
        <v>42</v>
      </c>
      <c r="E1301" s="2">
        <v>2020</v>
      </c>
      <c r="F1301" t="b">
        <f>OR(ISNUMBER(FIND("cytotoxic",C1301)),ISNUMBER(FIND("Cytotoxic",C1301)),ISNUMBER(FIND("cellular toxicity",C1301)),ISNUMBER(FIND("cell death",C1301)),ISNUMBER(FIND("viable",C1301)),ISNUMBER(FIND("phytotoxic",C1301)),ISNUMBER(FIND("acute toxicity",C1301)),ISNUMBER(FIND("MTT",C1301)),ISNUMBER(FIND("survival",C1301)),ISNUMBER(FIND("prolifer",C1301)),ISNUMBER(FIND("apoptosis",C1301)),ISNUMBER(FIND("neurotoxic",C1301)),ISNUMBER(FIND("  lysis ",C1301)),ISNUMBER(FIND("necrosis",C1301)),ISNUMBER(FIND("cellular death",C1301))*3,ISNUMBER(FIND("LDH",C1301)),ISNUMBER(FIND("Acute toxicity",C1301)))</f>
        <v>1</v>
      </c>
      <c r="G1301" t="b">
        <f>OR(ISNUMBER(FIND("genotoxic",C1301)),ISNUMBER(FIND("genotoxicity",C1301)),ISNUMBER(FIND("DNA damage",C1301)),ISNUMBER(FIND("DNA",C1301)),ISNUMBER(FIND("RNA",C1301)),ISNUMBER(FIND("mesothelioma",C1301)),ISNUMBER(FIND("carcino",C1301)),ISNUMBER(FIND("mutagen",C1301)),ISNUMBER(FIND("genetic",C1301)))</f>
        <v>0</v>
      </c>
      <c r="H1301" t="b">
        <f>OR(ISNUMBER(FIND("inflammatory",C1301)),ISNUMBER(FIND("inflamm",C1301)))</f>
        <v>0</v>
      </c>
      <c r="I1301" t="b">
        <f>OR(ISNUMBER(FIND("immune",C1301)),ISNUMBER(FIND("immunological",C1301)),ISNUMBER(FIND("interleuk",C1301)),ISNUMBER(FIND("platelet activation",C1301)),ISNUMBER(FIND("monocyte",C1301)),ISNUMBER(FIND("leukocyte",C1301)),ISNUMBER(FIND("cytokine",C1301)),ISNUMBER(FIND("CD4",C1301)),ISNUMBER(FIND("CD8",C1301)),ISNUMBER(FIND("T-cell",C1301)))</f>
        <v>0</v>
      </c>
      <c r="J1301" t="b">
        <f>OR(ISNUMBER(FIND("reactive oxygen",C1301)),ISNUMBER(FIND("ROS",C1301)),ISNUMBER(FIND("free radical",C1301)),ISNUMBER(FIND("oxidative stress",C1301)),ISNUMBER(FIND("peroxid",C1301)),ISNUMBER(FIND("oxidative",C1301)),ISNUMBER(FIND("antioxid",C1301)))</f>
        <v>0</v>
      </c>
      <c r="K1301" t="b">
        <f>OR(ISNUMBER(FIND("autophag",C1301)))</f>
        <v>0</v>
      </c>
      <c r="L1301" t="b">
        <f>OR(ISNUMBER(FIND("morpholog",C1301)))</f>
        <v>0</v>
      </c>
      <c r="M1301" t="b">
        <f>OR(ISNUMBER(FIND("fibrosis",C1301)),ISNUMBER(FIND("Fibrosis",C1301)),ISNUMBER(FIND("fibrot",C1301)))</f>
        <v>0</v>
      </c>
      <c r="N1301" t="b">
        <f>OR(ISNUMBER(FIND("offspring",C1301)),ISNUMBER(FIND("Parental",C1301)),ISNUMBER(FIND("parental",C1301)),ISNUMBER(FIND("germline",C1301)),ISNUMBER(FIND("reproduc",C1301)),ISNUMBER(FIND("embryo",C1301)))</f>
        <v>0</v>
      </c>
      <c r="O1301" t="b">
        <f>OR(ISNUMBER(FIND("metabol",C1301)),ISNUMBER(FIND("Metabol",C1301)),ISNUMBER(FIND("digest",C1301)),ISNUMBER(FIND("mitochon",C1301)))</f>
        <v>0</v>
      </c>
      <c r="P1301" t="b">
        <f>OR(ISNUMBER(FIND("ecotox",C1301)),ISNUMBER(FIND("Ecotox",B1301)),ISNUMBER(FIND("ecotox",B1301)),ISNUMBER(FIND("Ecotox",C1301)))</f>
        <v>0</v>
      </c>
      <c r="Q1301" t="b">
        <f>OR(ISNUMBER(FIND("Bioaccum",C1301)),ISNUMBER(FIND("bioaccum",C1301)),ISNUMBER(FIND("accum",C1301)))</f>
        <v>1</v>
      </c>
      <c r="R1301" t="b">
        <f>OR(ISNUMBER(FIND("Occupation",C1301)),ISNUMBER(FIND("occupation",C1301)),ISNUMBER(FIND("worker",C1301)),ISNUMBER(FIND("workforce",C1301)))</f>
        <v>0</v>
      </c>
      <c r="S1301" t="b">
        <f>NOT(OR(F1301,G1301,H1301,I1301,J1301,K1301,L1301,M1301,N1301,O1301,P1301,Q1301,R1301))</f>
        <v>0</v>
      </c>
      <c r="U1301" t="b">
        <f>OR(Table1[[#This Row],[Inflammation]],Table1[[#This Row],[Immune]])</f>
        <v>0</v>
      </c>
      <c r="V1301" t="str">
        <f>IF(OR(Table1[[#This Row],[Rodents]],Table1[[#This Row],[Human]],Table1[[#This Row],[Pig]]),OR(ISNUMBER(FIND("intratrach",C1301)),ISNUMBER(FIND("nasal ",C1301)),ISNUMBER(FIND("instill",C1301))),"NA")</f>
        <v>NA</v>
      </c>
      <c r="W1301" t="str">
        <f>IF(OR(Table1[[#This Row],[Rodents]],Table1[[#This Row],[Human]],Table1[[#This Row],[Pig]]),OR(ISNUMBER(FIND("dermal",C1301)),ISNUMBER(FIND("skin ",C1301))),"NA")</f>
        <v>NA</v>
      </c>
      <c r="X1301" t="str">
        <f>IF(OR(Table1[[#This Row],[Rodents]],Table1[[#This Row],[Human]],Table1[[#This Row],[Pig]]),OR(ISNUMBER(FIND("injected",C1301)),ISNUMBER(FIND("periton",C1301)),ISNUMBER(FIND("intrascrot",C1301))),"NA")</f>
        <v>NA</v>
      </c>
      <c r="Y1301" t="str">
        <f>IF(OR(Table1[[#This Row],[Rodents]],Table1[[#This Row],[Human]],Table1[[#This Row],[Pig]]),NOT(OR(Table1[[#This Row],[Inhaled/Intratracheal/intranasal]],Table1[[#This Row],[Dermal]],Table1[[#This Row],[Injected]])),"NA")</f>
        <v>NA</v>
      </c>
      <c r="AA1301" t="b">
        <f>OR(ISNUMBER(FIND("fish ",C1301)),ISNUMBER(FIND("Fish ",C1301)),ISNUMBER(FIND("aquatic",C1301)),ISNUMBER(FIND("daphnids",C1301)),ISNUMBER(FIND("Carcinus maenas",C1301)),ISNUMBER(FIND("Daphnia",C1301)),ISNUMBER(FIND("Ruditapes philippinarum",C1301)),ISNUMBER(FIND("daphnia",C1301)),ISNUMBER(FIND("marine",C1301)),ISNUMBER(FIND("mussel",C1301)),ISNUMBER(FIND("algae",C1301)),ISNUMBER(FIND("Donax faba",C1301)),ISNUMBER(FIND("estuarine",C1301)),ISNUMBER(FIND("snail",C1301)),ISNUMBER(FIND("Prorocentrum donghaiense",C1301)) )</f>
        <v>0</v>
      </c>
      <c r="AB1301" t="b">
        <f>OR(ISNUMBER(FIND(" rat ",C1301)),ISNUMBER(FIND(" rats ",C1301)),ISNUMBER(FIND(" Rats ",C1301)),ISNUMBER(FIND(" Rat ",C1301)),ISNUMBER(FIND(" rat.",C1301)),ISNUMBER(FIND(" rats.",C1301)),ISNUMBER(FIND("mouse",C1301)),ISNUMBER(FIND("mice",C1301)), ISNUMBER(FIND(" Mice",C1301)))</f>
        <v>0</v>
      </c>
      <c r="AC1301" t="b">
        <f>OR(ISNUMBER(FIND(" cell ",C1301)),ISNUMBER(FIND("fibroblast",C1301)),ISNUMBER(FIND("macrophage",C1301)),ISNUMBER(FIND("epithelial",C1301)),ISNUMBER(FIND("endothelial",C1301)),ISNUMBER(FIND("neuron",C1301)),ISNUMBER(FIND(" cells ",C1301)),ISNUMBER(FIND("RBC",C1301)),ISNUMBER(FIND("mitochond",C1301)),ISNUMBER(FIND("adipocyte",C1301)),ISNUMBER(FIND("osteo",C1301)),ISNUMBER(FIND("keratin",C1301)),ISNUMBER(FIND(" cell's ",C1301)),ISNUMBER(FIND("eukary",C1301)),ISNUMBER(FIND("sperm",C1301)))</f>
        <v>1</v>
      </c>
      <c r="AD1301" t="b">
        <f>OR(ISNUMBER(FIND("human",B1301)),ISNUMBER(FIND("workers",B1301)),ISNUMBER(FIND("workforces",B1301)),ISNUMBER(FIND("occupational",B1301)),ISNUMBER(FIND("Case report",B1301)),ISNUMBER(FIND("Workplaces",B1301)),ISNUMBER(FIND("worker",B1301)))</f>
        <v>0</v>
      </c>
      <c r="AE1301" t="b">
        <f>OR(ISNUMBER(FIND(" plant ",C1301)),ISNUMBER(FIND("Plant ",C1301)),ISNUMBER(FIND("tomato",C1301)),ISNUMBER(FIND("plants",C1301)),ISNUMBER(FIND("Plants",C1301)),ISNUMBER(FIND("algae",C1301)),ISNUMBER(FIND("lettuce",C1301)),ISNUMBER(FIND("green gram sprouts ",C1301)),ISNUMBER(FIND("Cucurbita pepo",C1301)),ISNUMBER(FIND("bean ",C1301)),ISNUMBER(FIND("chloroplast",C1301)),ISNUMBER(FIND("chlorophyll",C1301)),ISNUMBER(FIND("seedling",C1301)),ISNUMBER(FIND("canola",C1301)),ISNUMBER(FIND("shoot",C1301)),ISNUMBER(FIND("photosynthes",C1301)),ISNUMBER(FIND(" leaves ",C1301)),,ISNUMBER(FIND("agriculture",C1301)),ISNUMBER(FIND(" crops ",C1301)))</f>
        <v>0</v>
      </c>
      <c r="AF1301" t="b">
        <f>OR(ISNUMBER(FIND("bacteria",C1301)),ISNUMBER(FIND("Bacteria",C1301)),ISNUMBER(FIND("Bacterium",C1301)),ISNUMBER(FIND("bacterium",C1301)),ISNUMBER(FIND(" coli ",C1301)))</f>
        <v>0</v>
      </c>
      <c r="AG1301" t="b">
        <f>OR(ISNUMBER(FIND("fungi",C1301)),ISNUMBER(FIND("Fungi",C1301)),ISNUMBER(FIND("fungus",C1301)),ISNUMBER(FIND("Fungus",C1301)),ISNUMBER(FIND("mushroom",C1301)),ISNUMBER(FIND("Mushroom",C1301)),ISNUMBER(FIND(" mold ",C1301)))</f>
        <v>0</v>
      </c>
      <c r="AH1301" t="b">
        <f>OR(ISNUMBER(FIND("Pig ",C1301)),ISNUMBER(FIND("pig ",C1301)),ISNUMBER(FIND("Pigs ",C1301)),ISNUMBER(FIND("pigs ",C1301)))</f>
        <v>0</v>
      </c>
      <c r="AI1301" t="b">
        <f>OR(ISNUMBER(FIND(" C. elegans",C1301)),ISNUMBER(FIND("Caenorhabditis elegans",C1301)),ISNUMBER(FIND("earthworms",C1301)),ISNUMBER(FIND(" Ficopomatus enigmaticus",C1301)),ISNUMBER(FIND("larva",C1301)),ISNUMBER(FIND("Lumbriculus variegatus",C1301)),ISNUMBER(FIND("nematode",C1301)))</f>
        <v>0</v>
      </c>
      <c r="AJ1301" t="b">
        <f>NOT(OR(AA1301,AB1301,AC1301,AD1301,AE1301,AF1301,AG1301,AH1301,AI1301))</f>
        <v>0</v>
      </c>
      <c r="AL1301" t="b">
        <f>OR(AA1301,AB1301,AD1301,AE1301,AF1301,AG1301,AH1301,AI1301)</f>
        <v>0</v>
      </c>
      <c r="AM1301" t="b">
        <f>IF(Table1[[#This Row],[In vivo?]],IF(Table1[[#This Row],[Cell]],FALSE,TRUE),FALSE)</f>
        <v>0</v>
      </c>
      <c r="AN1301" t="b">
        <f>AND(AC1301,AL1301)</f>
        <v>0</v>
      </c>
      <c r="AO1301" t="b">
        <f>IF(Table1[[#This Row],[Cell]],IF(Table1[[#This Row],[In vivo?]],FALSE,TRUE),FALSE)</f>
        <v>1</v>
      </c>
      <c r="AP1301" t="b">
        <f>NOT(OR(Table1[[#This Row],[In vivo?]],Table1[[#This Row],[Only in Cell]]))</f>
        <v>0</v>
      </c>
      <c r="AQ1301" t="str">
        <f>IF(OR(Table1[[#This Row],[Rodents]],Table1[[#This Row],[Human]],Table1[[#This Row],[Pig]]),OR(ISNUMBER(FIND("pulmonary",C1301)),ISNUMBER(FIND("lung",C1301))),"NA")</f>
        <v>NA</v>
      </c>
      <c r="AR1301" t="str">
        <f>IF(OR(Table1[[#This Row],[Rodents]],Table1[[#This Row],[Human]],Table1[[#This Row],[Pig]]),OR(ISNUMBER(FIND("skin",C1301)),ISNUMBER(FIND("dermal",C1301))),"NA")</f>
        <v>NA</v>
      </c>
      <c r="AS1301" t="str">
        <f>IF(OR(Table1[[#This Row],[Rodents]],Table1[[#This Row],[Human]],Table1[[#This Row],[Pig]]),OR(ISNUMBER(FIND("liver",C1301)),ISNUMBER(FIND("hepat",C1301))),"NA")</f>
        <v>NA</v>
      </c>
      <c r="AT1301" t="str">
        <f>IF(OR(Table1[[#This Row],[Rodents]],Table1[[#This Row],[Human]],Table1[[#This Row],[Pig]]),OR(ISNUMBER(FIND("kidney",C1301)),ISNUMBER(FIND("neph",C1301))),"NA")</f>
        <v>NA</v>
      </c>
      <c r="AU1301" t="str">
        <f>IF(OR(Table1[[#This Row],[Rodents]],Table1[[#This Row],[Human]],Table1[[#This Row],[Pig]]),OR(ISNUMBER(FIND("brain",C1301)),ISNUMBER(FIND("neur",C1301)),ISNUMBER(FIND("nerv",C1301))),"NA")</f>
        <v>NA</v>
      </c>
      <c r="AV1301" t="str">
        <f>IF(OR(Table1[[#This Row],[Rodents]],Table1[[#This Row],[Human]],Table1[[#This Row],[Pig]]),OR(ISNUMBER(FIND("heart",C1301)),ISNUMBER(FIND("cardi",C1301))),"NA")</f>
        <v>NA</v>
      </c>
      <c r="AW1301" t="str">
        <f>IF(OR(Table1[[#This Row],[Rodents]],Table1[[#This Row],[Human]],Table1[[#This Row],[Pig]]),OR(ISNUMBER(FIND("gastro",C1301)),ISNUMBER(FIND("intesti",C1301)),ISNUMBER(FIND("stomach",C1301))),"NA")</f>
        <v>NA</v>
      </c>
      <c r="AX1301" t="str">
        <f>IF(OR(Table1[[#This Row],[Rodents]],Table1[[#This Row],[Human]],Table1[[#This Row],[Pig]]),NOT(OR(AQ1301,AR1301,AS1301,AT1301,AU1301,AV1301,AW1301)),"NA")</f>
        <v>NA</v>
      </c>
      <c r="AY1301" t="b">
        <f>OR(ISNUMBER(FIND("SWCNT",C1301)),ISNUMBER(FIND("SWNT",C1301)),ISNUMBER(FIND("single-wall",C1301)),ISNUMBER(FIND("single wall",C1301)),ISNUMBER(FIND("Single wall",C1301)),ISNUMBER(FIND("Single-wall",C1301)),ISNUMBER(FIND("SWCNT",B1301)),ISNUMBER(FIND("SWNT",B1301)),ISNUMBER(FIND("single-wall",B1301)),ISNUMBER(FIND("single wall",B1301)),ISNUMBER(FIND("Single-wall",B1301)),ISNUMBER(FIND("Single wall",B1301)))</f>
        <v>0</v>
      </c>
      <c r="AZ1301" t="b">
        <f>OR(ISNUMBER(FIND("MWCNT",C1301)),ISNUMBER(FIND("MWNT",C1301)),ISNUMBER(FIND("multi-wall",C1301)),ISNUMBER(FIND("multi wall",C1301)),ISNUMBER(FIND("multiwall",C1301)),ISNUMBER(FIND("Multi-wall",C1301)),ISNUMBER(FIND("Multi wall",C1301)),ISNUMBER(FIND("Multiwall",C1301)),ISNUMBER(FIND("MWCNT",B1301)),ISNUMBER(FIND("MWNT",B1301)),ISNUMBER(FIND("multi-wall",B1301)),ISNUMBER(FIND("multi wall",B1301)),ISNUMBER(FIND("multiwall",B1301)),ISNUMBER(FIND("Multi-wall",B1301)),ISNUMBER(FIND("Multi wall",B1301)),ISNUMBER(FIND("Multiwall",B1301)),ISNUMBER(FIND("Double-wall",B1301)),ISNUMBER(FIND("Double wall",B1301)),ISNUMBER(FIND("Doublewall",B1301)),ISNUMBER(FIND("double-wall",B1301)),ISNUMBER(FIND("double wall",B1301)),ISNUMBER(FIND("doublewall",B1301)))</f>
        <v>1</v>
      </c>
      <c r="BA1301" t="b">
        <f>AND(Table1[[#This Row],[SWCNT]],Table1[[#This Row],[MWCNT]])</f>
        <v>0</v>
      </c>
      <c r="BB1301" t="b">
        <f>IF(Table1[[#This Row],[SWCNT]]=TRUE,FALSE,IF(Table1[[#This Row],[MWCNT]]=TRUE,FALSE,TRUE))</f>
        <v>0</v>
      </c>
      <c r="BC1301" s="18"/>
    </row>
    <row r="1302" spans="1:55" ht="277.5">
      <c r="A1302" t="s">
        <v>921</v>
      </c>
      <c r="B1302" s="2" t="s">
        <v>922</v>
      </c>
      <c r="C1302" s="16" t="s">
        <v>923</v>
      </c>
      <c r="D1302" s="17" t="s">
        <v>924</v>
      </c>
      <c r="E1302" s="2">
        <v>2020</v>
      </c>
      <c r="F1302" t="b">
        <f>OR(ISNUMBER(FIND("cytotoxic",C1302)),ISNUMBER(FIND("Cytotoxic",C1302)),ISNUMBER(FIND("cellular toxicity",C1302)),ISNUMBER(FIND("cell death",C1302)),ISNUMBER(FIND("viable",C1302)),ISNUMBER(FIND("phytotoxic",C1302)),ISNUMBER(FIND("acute toxicity",C1302)),ISNUMBER(FIND("MTT",C1302)),ISNUMBER(FIND("survival",C1302)),ISNUMBER(FIND("prolifer",C1302)),ISNUMBER(FIND("apoptosis",C1302)),ISNUMBER(FIND("neurotoxic",C1302)),ISNUMBER(FIND("  lysis ",C1302)),ISNUMBER(FIND("necrosis",C1302)),ISNUMBER(FIND("cellular death",C1302))*3,ISNUMBER(FIND("LDH",C1302)),ISNUMBER(FIND("Acute toxicity",C1302)))</f>
        <v>1</v>
      </c>
      <c r="G1302" t="b">
        <f>OR(ISNUMBER(FIND("genotoxic",C1302)),ISNUMBER(FIND("genotoxicity",C1302)),ISNUMBER(FIND("DNA damage",C1302)),ISNUMBER(FIND("DNA",C1302)),ISNUMBER(FIND("RNA",C1302)),ISNUMBER(FIND("mesothelioma",C1302)),ISNUMBER(FIND("carcino",C1302)),ISNUMBER(FIND("mutagen",C1302)),ISNUMBER(FIND("genetic",C1302)))</f>
        <v>1</v>
      </c>
      <c r="H1302" t="b">
        <f>OR(ISNUMBER(FIND("inflammatory",C1302)),ISNUMBER(FIND("inflamm",C1302)))</f>
        <v>0</v>
      </c>
      <c r="I1302" t="b">
        <f>OR(ISNUMBER(FIND("immune",C1302)),ISNUMBER(FIND("immunological",C1302)),ISNUMBER(FIND("interleuk",C1302)),ISNUMBER(FIND("platelet activation",C1302)),ISNUMBER(FIND("monocyte",C1302)),ISNUMBER(FIND("leukocyte",C1302)),ISNUMBER(FIND("cytokine",C1302)),ISNUMBER(FIND("CD4",C1302)),ISNUMBER(FIND("CD8",C1302)),ISNUMBER(FIND("T-cell",C1302)))</f>
        <v>0</v>
      </c>
      <c r="J1302" t="b">
        <f>OR(ISNUMBER(FIND("reactive oxygen",C1302)),ISNUMBER(FIND("ROS",C1302)),ISNUMBER(FIND("free radical",C1302)),ISNUMBER(FIND("oxidative stress",C1302)),ISNUMBER(FIND("peroxid",C1302)),ISNUMBER(FIND("oxidative",C1302)),ISNUMBER(FIND("antioxid",C1302)))</f>
        <v>1</v>
      </c>
      <c r="K1302" t="b">
        <f>OR(ISNUMBER(FIND("autophag",C1302)))</f>
        <v>0</v>
      </c>
      <c r="L1302" t="b">
        <f>OR(ISNUMBER(FIND("morpholog",C1302)))</f>
        <v>0</v>
      </c>
      <c r="M1302" t="b">
        <f>OR(ISNUMBER(FIND("fibrosis",C1302)),ISNUMBER(FIND("Fibrosis",C1302)),ISNUMBER(FIND("fibrot",C1302)))</f>
        <v>0</v>
      </c>
      <c r="N1302" t="b">
        <f>OR(ISNUMBER(FIND("offspring",C1302)),ISNUMBER(FIND("Parental",C1302)),ISNUMBER(FIND("parental",C1302)),ISNUMBER(FIND("germline",C1302)),ISNUMBER(FIND("reproduc",C1302)),ISNUMBER(FIND("embryo",C1302)))</f>
        <v>0</v>
      </c>
      <c r="O1302" t="b">
        <f>OR(ISNUMBER(FIND("metabol",C1302)),ISNUMBER(FIND("Metabol",C1302)),ISNUMBER(FIND("digest",C1302)),ISNUMBER(FIND("mitochon",C1302)))</f>
        <v>1</v>
      </c>
      <c r="P1302" t="b">
        <f>OR(ISNUMBER(FIND("ecotox",C1302)),ISNUMBER(FIND("Ecotox",B1302)),ISNUMBER(FIND("ecotox",B1302)),ISNUMBER(FIND("Ecotox",C1302)))</f>
        <v>0</v>
      </c>
      <c r="Q1302" t="b">
        <f>OR(ISNUMBER(FIND("Bioaccum",C1302)),ISNUMBER(FIND("bioaccum",C1302)),ISNUMBER(FIND("accum",C1302)))</f>
        <v>1</v>
      </c>
      <c r="R1302" t="b">
        <f>OR(ISNUMBER(FIND("Occupation",C1302)),ISNUMBER(FIND("occupation",C1302)),ISNUMBER(FIND("worker",C1302)),ISNUMBER(FIND("workforce",C1302)))</f>
        <v>0</v>
      </c>
      <c r="S1302" t="b">
        <f>NOT(OR(F1302,G1302,H1302,I1302,J1302,K1302,L1302,M1302,N1302,O1302,P1302,Q1302,R1302))</f>
        <v>0</v>
      </c>
      <c r="U1302" t="b">
        <f>OR(Table1[[#This Row],[Inflammation]],Table1[[#This Row],[Immune]])</f>
        <v>0</v>
      </c>
      <c r="V1302" t="str">
        <f>IF(OR(Table1[[#This Row],[Rodents]],Table1[[#This Row],[Human]],Table1[[#This Row],[Pig]]),OR(ISNUMBER(FIND("intratrach",C1302)),ISNUMBER(FIND("nasal ",C1302)),ISNUMBER(FIND("instill",C1302))),"NA")</f>
        <v>NA</v>
      </c>
      <c r="W1302" t="str">
        <f>IF(OR(Table1[[#This Row],[Rodents]],Table1[[#This Row],[Human]],Table1[[#This Row],[Pig]]),OR(ISNUMBER(FIND("dermal",C1302)),ISNUMBER(FIND("skin ",C1302))),"NA")</f>
        <v>NA</v>
      </c>
      <c r="X1302" t="str">
        <f>IF(OR(Table1[[#This Row],[Rodents]],Table1[[#This Row],[Human]],Table1[[#This Row],[Pig]]),OR(ISNUMBER(FIND("injected",C1302)),ISNUMBER(FIND("periton",C1302)),ISNUMBER(FIND("intrascrot",C1302))),"NA")</f>
        <v>NA</v>
      </c>
      <c r="Y1302" t="str">
        <f>IF(OR(Table1[[#This Row],[Rodents]],Table1[[#This Row],[Human]],Table1[[#This Row],[Pig]]),NOT(OR(Table1[[#This Row],[Inhaled/Intratracheal/intranasal]],Table1[[#This Row],[Dermal]],Table1[[#This Row],[Injected]])),"NA")</f>
        <v>NA</v>
      </c>
      <c r="AA1302" t="b">
        <f>OR(ISNUMBER(FIND("fish ",C1302)),ISNUMBER(FIND("Fish ",C1302)),ISNUMBER(FIND("aquatic",C1302)),ISNUMBER(FIND("daphnids",C1302)),ISNUMBER(FIND("Carcinus maenas",C1302)),ISNUMBER(FIND("Daphnia",C1302)),ISNUMBER(FIND("Ruditapes philippinarum",C1302)),ISNUMBER(FIND("daphnia",C1302)),ISNUMBER(FIND("marine",C1302)),ISNUMBER(FIND("mussel",C1302)),ISNUMBER(FIND("algae",C1302)),ISNUMBER(FIND("Donax faba",C1302)),ISNUMBER(FIND("estuarine",C1302)),ISNUMBER(FIND("snail",C1302)),ISNUMBER(FIND("Prorocentrum donghaiense",C1302)) )</f>
        <v>0</v>
      </c>
      <c r="AB1302" t="b">
        <f>OR(ISNUMBER(FIND(" rat ",C1302)),ISNUMBER(FIND(" rats ",C1302)),ISNUMBER(FIND(" Rats ",C1302)),ISNUMBER(FIND(" Rat ",C1302)),ISNUMBER(FIND(" rat.",C1302)),ISNUMBER(FIND(" rats.",C1302)),ISNUMBER(FIND("mouse",C1302)),ISNUMBER(FIND("mice",C1302)), ISNUMBER(FIND(" Mice",C1302)))</f>
        <v>0</v>
      </c>
      <c r="AC1302" t="b">
        <f>OR(ISNUMBER(FIND(" cell ",C1302)),ISNUMBER(FIND("fibroblast",C1302)),ISNUMBER(FIND("macrophage",C1302)),ISNUMBER(FIND("epithelial",C1302)),ISNUMBER(FIND("endothelial",C1302)),ISNUMBER(FIND("neuron",C1302)),ISNUMBER(FIND(" cells ",C1302)),ISNUMBER(FIND("RBC",C1302)),ISNUMBER(FIND("mitochond",C1302)),ISNUMBER(FIND("adipocyte",C1302)),ISNUMBER(FIND("osteo",C1302)),ISNUMBER(FIND("keratin",C1302)),ISNUMBER(FIND(" cell's ",C1302)),ISNUMBER(FIND("eukary",C1302)),ISNUMBER(FIND("sperm",C1302)))</f>
        <v>1</v>
      </c>
      <c r="AD1302" t="b">
        <f>OR(ISNUMBER(FIND("human",B1302)),ISNUMBER(FIND("workers",B1302)),ISNUMBER(FIND("workforces",B1302)),ISNUMBER(FIND("occupational",B1302)),ISNUMBER(FIND("Case report",B1302)),ISNUMBER(FIND("Workplaces",B1302)),ISNUMBER(FIND("worker",B1302)))</f>
        <v>0</v>
      </c>
      <c r="AE1302" t="b">
        <f>OR(ISNUMBER(FIND(" plant ",C1302)),ISNUMBER(FIND("Plant ",C1302)),ISNUMBER(FIND("tomato",C1302)),ISNUMBER(FIND("plants",C1302)),ISNUMBER(FIND("Plants",C1302)),ISNUMBER(FIND("algae",C1302)),ISNUMBER(FIND("lettuce",C1302)),ISNUMBER(FIND("green gram sprouts ",C1302)),ISNUMBER(FIND("Cucurbita pepo",C1302)),ISNUMBER(FIND("bean ",C1302)),ISNUMBER(FIND("chloroplast",C1302)),ISNUMBER(FIND("chlorophyll",C1302)),ISNUMBER(FIND("seedling",C1302)),ISNUMBER(FIND("canola",C1302)),ISNUMBER(FIND("shoot",C1302)),ISNUMBER(FIND("photosynthes",C1302)),ISNUMBER(FIND(" leaves ",C1302)),,ISNUMBER(FIND("agriculture",C1302)),ISNUMBER(FIND(" crops ",C1302)))</f>
        <v>0</v>
      </c>
      <c r="AF1302" t="b">
        <f>OR(ISNUMBER(FIND("bacteria",C1302)),ISNUMBER(FIND("Bacteria",C1302)),ISNUMBER(FIND("Bacterium",C1302)),ISNUMBER(FIND("bacterium",C1302)),ISNUMBER(FIND(" coli ",C1302)))</f>
        <v>0</v>
      </c>
      <c r="AG1302" t="b">
        <f>OR(ISNUMBER(FIND("fungi",C1302)),ISNUMBER(FIND("Fungi",C1302)),ISNUMBER(FIND("fungus",C1302)),ISNUMBER(FIND("Fungus",C1302)),ISNUMBER(FIND("mushroom",C1302)),ISNUMBER(FIND("Mushroom",C1302)),ISNUMBER(FIND(" mold ",C1302)))</f>
        <v>0</v>
      </c>
      <c r="AH1302" t="b">
        <f>OR(ISNUMBER(FIND("Pig ",C1302)),ISNUMBER(FIND("pig ",C1302)),ISNUMBER(FIND("Pigs ",C1302)),ISNUMBER(FIND("pigs ",C1302)))</f>
        <v>0</v>
      </c>
      <c r="AI1302" t="b">
        <f>OR(ISNUMBER(FIND(" C. elegans",C1302)),ISNUMBER(FIND("Caenorhabditis elegans",C1302)),ISNUMBER(FIND("earthworms",C1302)),ISNUMBER(FIND(" Ficopomatus enigmaticus",C1302)),ISNUMBER(FIND("larva",C1302)),ISNUMBER(FIND("Lumbriculus variegatus",C1302)),ISNUMBER(FIND("nematode",C1302)))</f>
        <v>0</v>
      </c>
      <c r="AJ1302" t="b">
        <f>NOT(OR(AA1302,AB1302,AC1302,AD1302,AE1302,AF1302,AG1302,AH1302,AI1302))</f>
        <v>0</v>
      </c>
      <c r="AL1302" t="b">
        <f>OR(AA1302,AB1302,AD1302,AE1302,AF1302,AG1302,AH1302,AI1302)</f>
        <v>0</v>
      </c>
      <c r="AM1302" t="b">
        <f>IF(Table1[[#This Row],[In vivo?]],IF(Table1[[#This Row],[Cell]],FALSE,TRUE),FALSE)</f>
        <v>0</v>
      </c>
      <c r="AN1302" t="b">
        <f>AND(AC1302,AL1302)</f>
        <v>0</v>
      </c>
      <c r="AO1302" t="b">
        <f>IF(Table1[[#This Row],[Cell]],IF(Table1[[#This Row],[In vivo?]],FALSE,TRUE),FALSE)</f>
        <v>1</v>
      </c>
      <c r="AP1302" t="b">
        <f>NOT(OR(Table1[[#This Row],[In vivo?]],Table1[[#This Row],[Only in Cell]]))</f>
        <v>0</v>
      </c>
      <c r="AQ1302" t="str">
        <f>IF(OR(Table1[[#This Row],[Rodents]],Table1[[#This Row],[Human]],Table1[[#This Row],[Pig]]),OR(ISNUMBER(FIND("pulmonary",C1302)),ISNUMBER(FIND("lung",C1302))),"NA")</f>
        <v>NA</v>
      </c>
      <c r="AR1302" t="str">
        <f>IF(OR(Table1[[#This Row],[Rodents]],Table1[[#This Row],[Human]],Table1[[#This Row],[Pig]]),OR(ISNUMBER(FIND("skin",C1302)),ISNUMBER(FIND("dermal",C1302))),"NA")</f>
        <v>NA</v>
      </c>
      <c r="AS1302" t="str">
        <f>IF(OR(Table1[[#This Row],[Rodents]],Table1[[#This Row],[Human]],Table1[[#This Row],[Pig]]),OR(ISNUMBER(FIND("liver",C1302)),ISNUMBER(FIND("hepat",C1302))),"NA")</f>
        <v>NA</v>
      </c>
      <c r="AT1302" t="str">
        <f>IF(OR(Table1[[#This Row],[Rodents]],Table1[[#This Row],[Human]],Table1[[#This Row],[Pig]]),OR(ISNUMBER(FIND("kidney",C1302)),ISNUMBER(FIND("neph",C1302))),"NA")</f>
        <v>NA</v>
      </c>
      <c r="AU1302" t="str">
        <f>IF(OR(Table1[[#This Row],[Rodents]],Table1[[#This Row],[Human]],Table1[[#This Row],[Pig]]),OR(ISNUMBER(FIND("brain",C1302)),ISNUMBER(FIND("neur",C1302)),ISNUMBER(FIND("nerv",C1302))),"NA")</f>
        <v>NA</v>
      </c>
      <c r="AV1302" t="str">
        <f>IF(OR(Table1[[#This Row],[Rodents]],Table1[[#This Row],[Human]],Table1[[#This Row],[Pig]]),OR(ISNUMBER(FIND("heart",C1302)),ISNUMBER(FIND("cardi",C1302))),"NA")</f>
        <v>NA</v>
      </c>
      <c r="AW1302" t="str">
        <f>IF(OR(Table1[[#This Row],[Rodents]],Table1[[#This Row],[Human]],Table1[[#This Row],[Pig]]),OR(ISNUMBER(FIND("gastro",C1302)),ISNUMBER(FIND("intesti",C1302)),ISNUMBER(FIND("stomach",C1302))),"NA")</f>
        <v>NA</v>
      </c>
      <c r="AX1302" t="str">
        <f>IF(OR(Table1[[#This Row],[Rodents]],Table1[[#This Row],[Human]],Table1[[#This Row],[Pig]]),NOT(OR(AQ1302,AR1302,AS1302,AT1302,AU1302,AV1302,AW1302)),"NA")</f>
        <v>NA</v>
      </c>
      <c r="AY1302" t="b">
        <f>OR(ISNUMBER(FIND("SWCNT",C1302)),ISNUMBER(FIND("SWNT",C1302)),ISNUMBER(FIND("single-wall",C1302)),ISNUMBER(FIND("single wall",C1302)),ISNUMBER(FIND("Single wall",C1302)),ISNUMBER(FIND("Single-wall",C1302)),ISNUMBER(FIND("SWCNT",B1302)),ISNUMBER(FIND("SWNT",B1302)),ISNUMBER(FIND("single-wall",B1302)),ISNUMBER(FIND("single wall",B1302)),ISNUMBER(FIND("Single-wall",B1302)),ISNUMBER(FIND("Single wall",B1302)))</f>
        <v>0</v>
      </c>
      <c r="AZ1302" t="b">
        <f>OR(ISNUMBER(FIND("MWCNT",C1302)),ISNUMBER(FIND("MWNT",C1302)),ISNUMBER(FIND("multi-wall",C1302)),ISNUMBER(FIND("multi wall",C1302)),ISNUMBER(FIND("multiwall",C1302)),ISNUMBER(FIND("Multi-wall",C1302)),ISNUMBER(FIND("Multi wall",C1302)),ISNUMBER(FIND("Multiwall",C1302)),ISNUMBER(FIND("MWCNT",B1302)),ISNUMBER(FIND("MWNT",B1302)),ISNUMBER(FIND("multi-wall",B1302)),ISNUMBER(FIND("multi wall",B1302)),ISNUMBER(FIND("multiwall",B1302)),ISNUMBER(FIND("Multi-wall",B1302)),ISNUMBER(FIND("Multi wall",B1302)),ISNUMBER(FIND("Multiwall",B1302)),ISNUMBER(FIND("Double-wall",B1302)),ISNUMBER(FIND("Double wall",B1302)),ISNUMBER(FIND("Doublewall",B1302)),ISNUMBER(FIND("double-wall",B1302)),ISNUMBER(FIND("double wall",B1302)),ISNUMBER(FIND("doublewall",B1302)))</f>
        <v>1</v>
      </c>
      <c r="BA1302" t="b">
        <f>AND(Table1[[#This Row],[SWCNT]],Table1[[#This Row],[MWCNT]])</f>
        <v>0</v>
      </c>
      <c r="BB1302" t="b">
        <f>IF(Table1[[#This Row],[SWCNT]]=TRUE,FALSE,IF(Table1[[#This Row],[MWCNT]]=TRUE,FALSE,TRUE))</f>
        <v>0</v>
      </c>
      <c r="BC1302" s="18"/>
    </row>
    <row r="1303" spans="1:55" ht="240.5">
      <c r="A1303" t="s">
        <v>926</v>
      </c>
      <c r="B1303" s="2" t="s">
        <v>929</v>
      </c>
      <c r="C1303" s="16" t="s">
        <v>932</v>
      </c>
      <c r="D1303" s="17" t="s">
        <v>278</v>
      </c>
      <c r="E1303" s="2">
        <v>2020</v>
      </c>
      <c r="F1303" t="b">
        <f>OR(ISNUMBER(FIND("cytotoxic",C1303)),ISNUMBER(FIND("Cytotoxic",C1303)),ISNUMBER(FIND("cellular toxicity",C1303)),ISNUMBER(FIND("cell death",C1303)),ISNUMBER(FIND("viable",C1303)),ISNUMBER(FIND("phytotoxic",C1303)),ISNUMBER(FIND("acute toxicity",C1303)),ISNUMBER(FIND("MTT",C1303)),ISNUMBER(FIND("survival",C1303)),ISNUMBER(FIND("prolifer",C1303)),ISNUMBER(FIND("apoptosis",C1303)),ISNUMBER(FIND("neurotoxic",C1303)),ISNUMBER(FIND("  lysis ",C1303)),ISNUMBER(FIND("necrosis",C1303)),ISNUMBER(FIND("cellular death",C1303))*3,ISNUMBER(FIND("LDH",C1303)),ISNUMBER(FIND("Acute toxicity",C1303)))</f>
        <v>0</v>
      </c>
      <c r="G1303" t="b">
        <f>OR(ISNUMBER(FIND("genotoxic",C1303)),ISNUMBER(FIND("genotoxicity",C1303)),ISNUMBER(FIND("DNA damage",C1303)),ISNUMBER(FIND("DNA",C1303)),ISNUMBER(FIND("RNA",C1303)),ISNUMBER(FIND("mesothelioma",C1303)),ISNUMBER(FIND("carcino",C1303)),ISNUMBER(FIND("mutagen",C1303)),ISNUMBER(FIND("genetic",C1303)))</f>
        <v>1</v>
      </c>
      <c r="H1303" t="b">
        <f>OR(ISNUMBER(FIND("inflammatory",C1303)),ISNUMBER(FIND("inflamm",C1303)))</f>
        <v>0</v>
      </c>
      <c r="I1303" t="b">
        <f>OR(ISNUMBER(FIND("immune",C1303)),ISNUMBER(FIND("immunological",C1303)),ISNUMBER(FIND("interleuk",C1303)),ISNUMBER(FIND("platelet activation",C1303)),ISNUMBER(FIND("monocyte",C1303)),ISNUMBER(FIND("leukocyte",C1303)),ISNUMBER(FIND("cytokine",C1303)),ISNUMBER(FIND("CD4",C1303)),ISNUMBER(FIND("CD8",C1303)),ISNUMBER(FIND("T-cell",C1303)))</f>
        <v>1</v>
      </c>
      <c r="J1303" t="b">
        <f>OR(ISNUMBER(FIND("reactive oxygen",C1303)),ISNUMBER(FIND("ROS",C1303)),ISNUMBER(FIND("free radical",C1303)),ISNUMBER(FIND("oxidative stress",C1303)),ISNUMBER(FIND("peroxid",C1303)),ISNUMBER(FIND("oxidative",C1303)),ISNUMBER(FIND("antioxid",C1303)))</f>
        <v>0</v>
      </c>
      <c r="K1303" t="b">
        <f>OR(ISNUMBER(FIND("autophag",C1303)))</f>
        <v>0</v>
      </c>
      <c r="L1303" t="b">
        <f>OR(ISNUMBER(FIND("morpholog",C1303)))</f>
        <v>0</v>
      </c>
      <c r="M1303" t="b">
        <f>OR(ISNUMBER(FIND("fibrosis",C1303)),ISNUMBER(FIND("Fibrosis",C1303)),ISNUMBER(FIND("fibrot",C1303)))</f>
        <v>1</v>
      </c>
      <c r="N1303" t="b">
        <f>OR(ISNUMBER(FIND("offspring",C1303)),ISNUMBER(FIND("Parental",C1303)),ISNUMBER(FIND("parental",C1303)),ISNUMBER(FIND("germline",C1303)),ISNUMBER(FIND("reproduc",C1303)),ISNUMBER(FIND("embryo",C1303)))</f>
        <v>0</v>
      </c>
      <c r="O1303" t="b">
        <f>OR(ISNUMBER(FIND("metabol",C1303)),ISNUMBER(FIND("Metabol",C1303)),ISNUMBER(FIND("digest",C1303)),ISNUMBER(FIND("mitochon",C1303)))</f>
        <v>0</v>
      </c>
      <c r="P1303" t="b">
        <f>OR(ISNUMBER(FIND("ecotox",C1303)),ISNUMBER(FIND("Ecotox",B1303)),ISNUMBER(FIND("ecotox",B1303)),ISNUMBER(FIND("Ecotox",C1303)))</f>
        <v>0</v>
      </c>
      <c r="Q1303" t="b">
        <f>OR(ISNUMBER(FIND("Bioaccum",C1303)),ISNUMBER(FIND("bioaccum",C1303)),ISNUMBER(FIND("accum",C1303)))</f>
        <v>0</v>
      </c>
      <c r="R1303" t="b">
        <f>OR(ISNUMBER(FIND("Occupation",C1303)),ISNUMBER(FIND("occupation",C1303)),ISNUMBER(FIND("worker",C1303)),ISNUMBER(FIND("workforce",C1303)))</f>
        <v>0</v>
      </c>
      <c r="S1303" t="b">
        <f>NOT(OR(F1303,G1303,H1303,I1303,J1303,K1303,L1303,M1303,N1303,O1303,P1303,Q1303,R1303))</f>
        <v>0</v>
      </c>
      <c r="U1303" t="b">
        <f>OR(Table1[[#This Row],[Inflammation]],Table1[[#This Row],[Immune]])</f>
        <v>1</v>
      </c>
      <c r="V1303" t="str">
        <f>IF(OR(Table1[[#This Row],[Rodents]],Table1[[#This Row],[Human]],Table1[[#This Row],[Pig]]),OR(ISNUMBER(FIND("intratrach",C1303)),ISNUMBER(FIND("nasal ",C1303)),ISNUMBER(FIND("instill",C1303))),"NA")</f>
        <v>NA</v>
      </c>
      <c r="W1303" t="str">
        <f>IF(OR(Table1[[#This Row],[Rodents]],Table1[[#This Row],[Human]],Table1[[#This Row],[Pig]]),OR(ISNUMBER(FIND("dermal",C1303)),ISNUMBER(FIND("skin ",C1303))),"NA")</f>
        <v>NA</v>
      </c>
      <c r="X1303" t="str">
        <f>IF(OR(Table1[[#This Row],[Rodents]],Table1[[#This Row],[Human]],Table1[[#This Row],[Pig]]),OR(ISNUMBER(FIND("injected",C1303)),ISNUMBER(FIND("periton",C1303)),ISNUMBER(FIND("intrascrot",C1303))),"NA")</f>
        <v>NA</v>
      </c>
      <c r="Y1303" t="str">
        <f>IF(OR(Table1[[#This Row],[Rodents]],Table1[[#This Row],[Human]],Table1[[#This Row],[Pig]]),NOT(OR(Table1[[#This Row],[Inhaled/Intratracheal/intranasal]],Table1[[#This Row],[Dermal]],Table1[[#This Row],[Injected]])),"NA")</f>
        <v>NA</v>
      </c>
      <c r="AA1303" t="b">
        <f>OR(ISNUMBER(FIND("fish ",C1303)),ISNUMBER(FIND("Fish ",C1303)),ISNUMBER(FIND("aquatic",C1303)),ISNUMBER(FIND("daphnids",C1303)),ISNUMBER(FIND("Carcinus maenas",C1303)),ISNUMBER(FIND("Daphnia",C1303)),ISNUMBER(FIND("Ruditapes philippinarum",C1303)),ISNUMBER(FIND("daphnia",C1303)),ISNUMBER(FIND("marine",C1303)),ISNUMBER(FIND("mussel",C1303)),ISNUMBER(FIND("algae",C1303)),ISNUMBER(FIND("Donax faba",C1303)),ISNUMBER(FIND("estuarine",C1303)),ISNUMBER(FIND("snail",C1303)),ISNUMBER(FIND("Prorocentrum donghaiense",C1303)) )</f>
        <v>0</v>
      </c>
      <c r="AB1303" t="b">
        <f>OR(ISNUMBER(FIND(" rat ",C1303)),ISNUMBER(FIND(" rats ",C1303)),ISNUMBER(FIND(" Rats ",C1303)),ISNUMBER(FIND(" Rat ",C1303)),ISNUMBER(FIND(" rat.",C1303)),ISNUMBER(FIND(" rats.",C1303)),ISNUMBER(FIND("mouse",C1303)),ISNUMBER(FIND("mice",C1303)), ISNUMBER(FIND(" Mice",C1303)))</f>
        <v>0</v>
      </c>
      <c r="AC1303" t="b">
        <f>OR(ISNUMBER(FIND(" cell ",C1303)),ISNUMBER(FIND("fibroblast",C1303)),ISNUMBER(FIND("macrophage",C1303)),ISNUMBER(FIND("epithelial",C1303)),ISNUMBER(FIND("endothelial",C1303)),ISNUMBER(FIND("neuron",C1303)),ISNUMBER(FIND(" cells ",C1303)),ISNUMBER(FIND("RBC",C1303)),ISNUMBER(FIND("mitochond",C1303)),ISNUMBER(FIND("adipocyte",C1303)),ISNUMBER(FIND("osteo",C1303)),ISNUMBER(FIND("keratin",C1303)),ISNUMBER(FIND(" cell's ",C1303)),ISNUMBER(FIND("eukary",C1303)),ISNUMBER(FIND("sperm",C1303)))</f>
        <v>1</v>
      </c>
      <c r="AD1303" t="b">
        <f>OR(ISNUMBER(FIND("human",B1303)),ISNUMBER(FIND("workers",B1303)),ISNUMBER(FIND("workforces",B1303)),ISNUMBER(FIND("occupational",B1303)),ISNUMBER(FIND("Case report",B1303)),ISNUMBER(FIND("Workplaces",B1303)),ISNUMBER(FIND("worker",B1303)))</f>
        <v>0</v>
      </c>
      <c r="AE1303" t="b">
        <f>OR(ISNUMBER(FIND(" plant ",C1303)),ISNUMBER(FIND("Plant ",C1303)),ISNUMBER(FIND("tomato",C1303)),ISNUMBER(FIND("plants",C1303)),ISNUMBER(FIND("Plants",C1303)),ISNUMBER(FIND("algae",C1303)),ISNUMBER(FIND("lettuce",C1303)),ISNUMBER(FIND("green gram sprouts ",C1303)),ISNUMBER(FIND("Cucurbita pepo",C1303)),ISNUMBER(FIND("bean ",C1303)),ISNUMBER(FIND("chloroplast",C1303)),ISNUMBER(FIND("chlorophyll",C1303)),ISNUMBER(FIND("seedling",C1303)),ISNUMBER(FIND("canola",C1303)),ISNUMBER(FIND("shoot",C1303)),ISNUMBER(FIND("photosynthes",C1303)),ISNUMBER(FIND(" leaves ",C1303)),,ISNUMBER(FIND("agriculture",C1303)),ISNUMBER(FIND(" crops ",C1303)))</f>
        <v>0</v>
      </c>
      <c r="AF1303" t="b">
        <f>OR(ISNUMBER(FIND("bacteria",C1303)),ISNUMBER(FIND("Bacteria",C1303)),ISNUMBER(FIND("Bacterium",C1303)),ISNUMBER(FIND("bacterium",C1303)),ISNUMBER(FIND(" coli ",C1303)))</f>
        <v>0</v>
      </c>
      <c r="AG1303" t="b">
        <f>OR(ISNUMBER(FIND("fungi",C1303)),ISNUMBER(FIND("Fungi",C1303)),ISNUMBER(FIND("fungus",C1303)),ISNUMBER(FIND("Fungus",C1303)),ISNUMBER(FIND("mushroom",C1303)),ISNUMBER(FIND("Mushroom",C1303)),ISNUMBER(FIND(" mold ",C1303)))</f>
        <v>0</v>
      </c>
      <c r="AH1303" t="b">
        <f>OR(ISNUMBER(FIND("Pig ",C1303)),ISNUMBER(FIND("pig ",C1303)),ISNUMBER(FIND("Pigs ",C1303)),ISNUMBER(FIND("pigs ",C1303)))</f>
        <v>0</v>
      </c>
      <c r="AI1303" t="b">
        <f>OR(ISNUMBER(FIND(" C. elegans",C1303)),ISNUMBER(FIND("Caenorhabditis elegans",C1303)),ISNUMBER(FIND("earthworms",C1303)),ISNUMBER(FIND(" Ficopomatus enigmaticus",C1303)),ISNUMBER(FIND("larva",C1303)),ISNUMBER(FIND("Lumbriculus variegatus",C1303)),ISNUMBER(FIND("nematode",C1303)))</f>
        <v>0</v>
      </c>
      <c r="AJ1303" t="b">
        <f>NOT(OR(AA1303,AB1303,AC1303,AD1303,AE1303,AF1303,AG1303,AH1303,AI1303))</f>
        <v>0</v>
      </c>
      <c r="AL1303" t="b">
        <f>OR(AA1303,AB1303,AD1303,AE1303,AF1303,AG1303,AH1303,AI1303)</f>
        <v>0</v>
      </c>
      <c r="AM1303" t="b">
        <f>IF(Table1[[#This Row],[In vivo?]],IF(Table1[[#This Row],[Cell]],FALSE,TRUE),FALSE)</f>
        <v>0</v>
      </c>
      <c r="AN1303" t="b">
        <f>AND(AC1303,AL1303)</f>
        <v>0</v>
      </c>
      <c r="AO1303" t="b">
        <f>IF(Table1[[#This Row],[Cell]],IF(Table1[[#This Row],[In vivo?]],FALSE,TRUE),FALSE)</f>
        <v>1</v>
      </c>
      <c r="AP1303" t="b">
        <f>NOT(OR(Table1[[#This Row],[In vivo?]],Table1[[#This Row],[Only in Cell]]))</f>
        <v>0</v>
      </c>
      <c r="AQ1303" t="str">
        <f>IF(OR(Table1[[#This Row],[Rodents]],Table1[[#This Row],[Human]],Table1[[#This Row],[Pig]]),OR(ISNUMBER(FIND("pulmonary",C1303)),ISNUMBER(FIND("lung",C1303))),"NA")</f>
        <v>NA</v>
      </c>
      <c r="AR1303" t="str">
        <f>IF(OR(Table1[[#This Row],[Rodents]],Table1[[#This Row],[Human]],Table1[[#This Row],[Pig]]),OR(ISNUMBER(FIND("skin",C1303)),ISNUMBER(FIND("dermal",C1303))),"NA")</f>
        <v>NA</v>
      </c>
      <c r="AS1303" t="str">
        <f>IF(OR(Table1[[#This Row],[Rodents]],Table1[[#This Row],[Human]],Table1[[#This Row],[Pig]]),OR(ISNUMBER(FIND("liver",C1303)),ISNUMBER(FIND("hepat",C1303))),"NA")</f>
        <v>NA</v>
      </c>
      <c r="AT1303" t="str">
        <f>IF(OR(Table1[[#This Row],[Rodents]],Table1[[#This Row],[Human]],Table1[[#This Row],[Pig]]),OR(ISNUMBER(FIND("kidney",C1303)),ISNUMBER(FIND("neph",C1303))),"NA")</f>
        <v>NA</v>
      </c>
      <c r="AU1303" t="str">
        <f>IF(OR(Table1[[#This Row],[Rodents]],Table1[[#This Row],[Human]],Table1[[#This Row],[Pig]]),OR(ISNUMBER(FIND("brain",C1303)),ISNUMBER(FIND("neur",C1303)),ISNUMBER(FIND("nerv",C1303))),"NA")</f>
        <v>NA</v>
      </c>
      <c r="AV1303" t="str">
        <f>IF(OR(Table1[[#This Row],[Rodents]],Table1[[#This Row],[Human]],Table1[[#This Row],[Pig]]),OR(ISNUMBER(FIND("heart",C1303)),ISNUMBER(FIND("cardi",C1303))),"NA")</f>
        <v>NA</v>
      </c>
      <c r="AW1303" t="str">
        <f>IF(OR(Table1[[#This Row],[Rodents]],Table1[[#This Row],[Human]],Table1[[#This Row],[Pig]]),OR(ISNUMBER(FIND("gastro",C1303)),ISNUMBER(FIND("intesti",C1303)),ISNUMBER(FIND("stomach",C1303))),"NA")</f>
        <v>NA</v>
      </c>
      <c r="AX1303" t="str">
        <f>IF(OR(Table1[[#This Row],[Rodents]],Table1[[#This Row],[Human]],Table1[[#This Row],[Pig]]),NOT(OR(AQ1303,AR1303,AS1303,AT1303,AU1303,AV1303,AW1303)),"NA")</f>
        <v>NA</v>
      </c>
      <c r="AY1303" t="b">
        <f>OR(ISNUMBER(FIND("SWCNT",C1303)),ISNUMBER(FIND("SWNT",C1303)),ISNUMBER(FIND("single-wall",C1303)),ISNUMBER(FIND("single wall",C1303)),ISNUMBER(FIND("Single wall",C1303)),ISNUMBER(FIND("Single-wall",C1303)),ISNUMBER(FIND("SWCNT",B1303)),ISNUMBER(FIND("SWNT",B1303)),ISNUMBER(FIND("single-wall",B1303)),ISNUMBER(FIND("single wall",B1303)),ISNUMBER(FIND("Single-wall",B1303)),ISNUMBER(FIND("Single wall",B1303)))</f>
        <v>0</v>
      </c>
      <c r="AZ1303" t="b">
        <f>OR(ISNUMBER(FIND("MWCNT",C1303)),ISNUMBER(FIND("MWNT",C1303)),ISNUMBER(FIND("multi-wall",C1303)),ISNUMBER(FIND("multi wall",C1303)),ISNUMBER(FIND("multiwall",C1303)),ISNUMBER(FIND("Multi-wall",C1303)),ISNUMBER(FIND("Multi wall",C1303)),ISNUMBER(FIND("Multiwall",C1303)),ISNUMBER(FIND("MWCNT",B1303)),ISNUMBER(FIND("MWNT",B1303)),ISNUMBER(FIND("multi-wall",B1303)),ISNUMBER(FIND("multi wall",B1303)),ISNUMBER(FIND("multiwall",B1303)),ISNUMBER(FIND("Multi-wall",B1303)),ISNUMBER(FIND("Multi wall",B1303)),ISNUMBER(FIND("Multiwall",B1303)),ISNUMBER(FIND("Double-wall",B1303)),ISNUMBER(FIND("Double wall",B1303)),ISNUMBER(FIND("Doublewall",B1303)),ISNUMBER(FIND("double-wall",B1303)),ISNUMBER(FIND("double wall",B1303)),ISNUMBER(FIND("doublewall",B1303)))</f>
        <v>1</v>
      </c>
      <c r="BA1303" t="b">
        <f>AND(Table1[[#This Row],[SWCNT]],Table1[[#This Row],[MWCNT]])</f>
        <v>0</v>
      </c>
      <c r="BB1303" t="b">
        <f>IF(Table1[[#This Row],[SWCNT]]=TRUE,FALSE,IF(Table1[[#This Row],[MWCNT]]=TRUE,FALSE,TRUE))</f>
        <v>0</v>
      </c>
      <c r="BC1303" s="18"/>
    </row>
    <row r="1304" spans="1:55" ht="203.5">
      <c r="A1304" t="s">
        <v>935</v>
      </c>
      <c r="B1304" s="2" t="s">
        <v>936</v>
      </c>
      <c r="C1304" s="16" t="s">
        <v>937</v>
      </c>
      <c r="D1304" s="17" t="s">
        <v>938</v>
      </c>
      <c r="E1304" s="2">
        <v>2020</v>
      </c>
      <c r="F1304" t="b">
        <f>OR(ISNUMBER(FIND("cytotoxic",C1304)),ISNUMBER(FIND("Cytotoxic",C1304)),ISNUMBER(FIND("cellular toxicity",C1304)),ISNUMBER(FIND("cell death",C1304)),ISNUMBER(FIND("viable",C1304)),ISNUMBER(FIND("phytotoxic",C1304)),ISNUMBER(FIND("acute toxicity",C1304)),ISNUMBER(FIND("MTT",C1304)),ISNUMBER(FIND("survival",C1304)),ISNUMBER(FIND("prolifer",C1304)),ISNUMBER(FIND("apoptosis",C1304)),ISNUMBER(FIND("neurotoxic",C1304)),ISNUMBER(FIND("  lysis ",C1304)),ISNUMBER(FIND("necrosis",C1304)),ISNUMBER(FIND("cellular death",C1304))*3,ISNUMBER(FIND("LDH",C1304)),ISNUMBER(FIND("Acute toxicity",C1304)))</f>
        <v>1</v>
      </c>
      <c r="G1304" t="b">
        <f>OR(ISNUMBER(FIND("genotoxic",C1304)),ISNUMBER(FIND("genotoxicity",C1304)),ISNUMBER(FIND("DNA damage",C1304)),ISNUMBER(FIND("DNA",C1304)),ISNUMBER(FIND("RNA",C1304)),ISNUMBER(FIND("mesothelioma",C1304)),ISNUMBER(FIND("carcino",C1304)),ISNUMBER(FIND("mutagen",C1304)),ISNUMBER(FIND("genetic",C1304)))</f>
        <v>1</v>
      </c>
      <c r="H1304" t="b">
        <f>OR(ISNUMBER(FIND("inflammatory",C1304)),ISNUMBER(FIND("inflamm",C1304)))</f>
        <v>0</v>
      </c>
      <c r="I1304" t="b">
        <f>OR(ISNUMBER(FIND("immune",C1304)),ISNUMBER(FIND("immunological",C1304)),ISNUMBER(FIND("interleuk",C1304)),ISNUMBER(FIND("platelet activation",C1304)),ISNUMBER(FIND("monocyte",C1304)),ISNUMBER(FIND("leukocyte",C1304)),ISNUMBER(FIND("cytokine",C1304)),ISNUMBER(FIND("CD4",C1304)),ISNUMBER(FIND("CD8",C1304)),ISNUMBER(FIND("T-cell",C1304)))</f>
        <v>0</v>
      </c>
      <c r="J1304" t="b">
        <f>OR(ISNUMBER(FIND("reactive oxygen",C1304)),ISNUMBER(FIND("ROS",C1304)),ISNUMBER(FIND("free radical",C1304)),ISNUMBER(FIND("oxidative stress",C1304)),ISNUMBER(FIND("peroxid",C1304)),ISNUMBER(FIND("oxidative",C1304)),ISNUMBER(FIND("antioxid",C1304)))</f>
        <v>0</v>
      </c>
      <c r="K1304" t="b">
        <f>OR(ISNUMBER(FIND("autophag",C1304)))</f>
        <v>0</v>
      </c>
      <c r="L1304" t="b">
        <f>OR(ISNUMBER(FIND("morpholog",C1304)))</f>
        <v>1</v>
      </c>
      <c r="M1304" t="b">
        <f>OR(ISNUMBER(FIND("fibrosis",C1304)),ISNUMBER(FIND("Fibrosis",C1304)),ISNUMBER(FIND("fibrot",C1304)))</f>
        <v>0</v>
      </c>
      <c r="N1304" t="b">
        <f>OR(ISNUMBER(FIND("offspring",C1304)),ISNUMBER(FIND("Parental",C1304)),ISNUMBER(FIND("parental",C1304)),ISNUMBER(FIND("germline",C1304)),ISNUMBER(FIND("reproduc",C1304)),ISNUMBER(FIND("embryo",C1304)))</f>
        <v>0</v>
      </c>
      <c r="O1304" t="b">
        <f>OR(ISNUMBER(FIND("metabol",C1304)),ISNUMBER(FIND("Metabol",C1304)),ISNUMBER(FIND("digest",C1304)),ISNUMBER(FIND("mitochon",C1304)))</f>
        <v>0</v>
      </c>
      <c r="P1304" t="b">
        <f>OR(ISNUMBER(FIND("ecotox",C1304)),ISNUMBER(FIND("Ecotox",B1304)),ISNUMBER(FIND("ecotox",B1304)),ISNUMBER(FIND("Ecotox",C1304)))</f>
        <v>0</v>
      </c>
      <c r="Q1304" t="b">
        <f>OR(ISNUMBER(FIND("Bioaccum",C1304)),ISNUMBER(FIND("bioaccum",C1304)),ISNUMBER(FIND("accum",C1304)))</f>
        <v>0</v>
      </c>
      <c r="R1304" t="b">
        <f>OR(ISNUMBER(FIND("Occupation",C1304)),ISNUMBER(FIND("occupation",C1304)),ISNUMBER(FIND("worker",C1304)),ISNUMBER(FIND("workforce",C1304)))</f>
        <v>0</v>
      </c>
      <c r="S1304" t="b">
        <f>NOT(OR(F1304,G1304,H1304,I1304,J1304,K1304,L1304,M1304,N1304,O1304,P1304,Q1304,R1304))</f>
        <v>0</v>
      </c>
      <c r="U1304" t="b">
        <f>OR(Table1[[#This Row],[Inflammation]],Table1[[#This Row],[Immune]])</f>
        <v>0</v>
      </c>
      <c r="V1304" t="str">
        <f>IF(OR(Table1[[#This Row],[Rodents]],Table1[[#This Row],[Human]],Table1[[#This Row],[Pig]]),OR(ISNUMBER(FIND("intratrach",C1304)),ISNUMBER(FIND("nasal ",C1304)),ISNUMBER(FIND("instill",C1304))),"NA")</f>
        <v>NA</v>
      </c>
      <c r="W1304" t="str">
        <f>IF(OR(Table1[[#This Row],[Rodents]],Table1[[#This Row],[Human]],Table1[[#This Row],[Pig]]),OR(ISNUMBER(FIND("dermal",C1304)),ISNUMBER(FIND("skin ",C1304))),"NA")</f>
        <v>NA</v>
      </c>
      <c r="X1304" t="str">
        <f>IF(OR(Table1[[#This Row],[Rodents]],Table1[[#This Row],[Human]],Table1[[#This Row],[Pig]]),OR(ISNUMBER(FIND("injected",C1304)),ISNUMBER(FIND("periton",C1304)),ISNUMBER(FIND("intrascrot",C1304))),"NA")</f>
        <v>NA</v>
      </c>
      <c r="Y1304" t="str">
        <f>IF(OR(Table1[[#This Row],[Rodents]],Table1[[#This Row],[Human]],Table1[[#This Row],[Pig]]),NOT(OR(Table1[[#This Row],[Inhaled/Intratracheal/intranasal]],Table1[[#This Row],[Dermal]],Table1[[#This Row],[Injected]])),"NA")</f>
        <v>NA</v>
      </c>
      <c r="AA1304" t="b">
        <f>OR(ISNUMBER(FIND("fish ",C1304)),ISNUMBER(FIND("Fish ",C1304)),ISNUMBER(FIND("aquatic",C1304)),ISNUMBER(FIND("daphnids",C1304)),ISNUMBER(FIND("Carcinus maenas",C1304)),ISNUMBER(FIND("Daphnia",C1304)),ISNUMBER(FIND("Ruditapes philippinarum",C1304)),ISNUMBER(FIND("daphnia",C1304)),ISNUMBER(FIND("marine",C1304)),ISNUMBER(FIND("mussel",C1304)),ISNUMBER(FIND("algae",C1304)),ISNUMBER(FIND("Donax faba",C1304)),ISNUMBER(FIND("estuarine",C1304)),ISNUMBER(FIND("snail",C1304)),ISNUMBER(FIND("Prorocentrum donghaiense",C1304)) )</f>
        <v>0</v>
      </c>
      <c r="AB1304" t="b">
        <f>OR(ISNUMBER(FIND(" rat ",C1304)),ISNUMBER(FIND(" rats ",C1304)),ISNUMBER(FIND(" Rats ",C1304)),ISNUMBER(FIND(" Rat ",C1304)),ISNUMBER(FIND(" rat.",C1304)),ISNUMBER(FIND(" rats.",C1304)),ISNUMBER(FIND("mouse",C1304)),ISNUMBER(FIND("mice",C1304)), ISNUMBER(FIND(" Mice",C1304)))</f>
        <v>0</v>
      </c>
      <c r="AC1304" t="b">
        <f>OR(ISNUMBER(FIND(" cell ",C1304)),ISNUMBER(FIND("fibroblast",C1304)),ISNUMBER(FIND("macrophage",C1304)),ISNUMBER(FIND("epithelial",C1304)),ISNUMBER(FIND("endothelial",C1304)),ISNUMBER(FIND("neuron",C1304)),ISNUMBER(FIND(" cells ",C1304)),ISNUMBER(FIND("RBC",C1304)),ISNUMBER(FIND("mitochond",C1304)),ISNUMBER(FIND("adipocyte",C1304)),ISNUMBER(FIND("osteo",C1304)),ISNUMBER(FIND("keratin",C1304)),ISNUMBER(FIND(" cell's ",C1304)),ISNUMBER(FIND("eukary",C1304)),ISNUMBER(FIND("sperm",C1304)))</f>
        <v>1</v>
      </c>
      <c r="AD1304" t="b">
        <f>OR(ISNUMBER(FIND("human",B1304)),ISNUMBER(FIND("workers",B1304)),ISNUMBER(FIND("workforces",B1304)),ISNUMBER(FIND("occupational",B1304)),ISNUMBER(FIND("Case report",B1304)),ISNUMBER(FIND("Workplaces",B1304)),ISNUMBER(FIND("worker",B1304)))</f>
        <v>0</v>
      </c>
      <c r="AE1304" t="b">
        <f>OR(ISNUMBER(FIND(" plant ",C1304)),ISNUMBER(FIND("Plant ",C1304)),ISNUMBER(FIND("tomato",C1304)),ISNUMBER(FIND("plants",C1304)),ISNUMBER(FIND("Plants",C1304)),ISNUMBER(FIND("algae",C1304)),ISNUMBER(FIND("lettuce",C1304)),ISNUMBER(FIND("green gram sprouts ",C1304)),ISNUMBER(FIND("Cucurbita pepo",C1304)),ISNUMBER(FIND("bean ",C1304)),ISNUMBER(FIND("chloroplast",C1304)),ISNUMBER(FIND("chlorophyll",C1304)),ISNUMBER(FIND("seedling",C1304)),ISNUMBER(FIND("canola",C1304)),ISNUMBER(FIND("shoot",C1304)),ISNUMBER(FIND("photosynthes",C1304)),ISNUMBER(FIND(" leaves ",C1304)),,ISNUMBER(FIND("agriculture",C1304)),ISNUMBER(FIND(" crops ",C1304)))</f>
        <v>0</v>
      </c>
      <c r="AF1304" t="b">
        <f>OR(ISNUMBER(FIND("bacteria",C1304)),ISNUMBER(FIND("Bacteria",C1304)),ISNUMBER(FIND("Bacterium",C1304)),ISNUMBER(FIND("bacterium",C1304)),ISNUMBER(FIND(" coli ",C1304)))</f>
        <v>0</v>
      </c>
      <c r="AG1304" t="b">
        <f>OR(ISNUMBER(FIND("fungi",C1304)),ISNUMBER(FIND("Fungi",C1304)),ISNUMBER(FIND("fungus",C1304)),ISNUMBER(FIND("Fungus",C1304)),ISNUMBER(FIND("mushroom",C1304)),ISNUMBER(FIND("Mushroom",C1304)),ISNUMBER(FIND(" mold ",C1304)))</f>
        <v>0</v>
      </c>
      <c r="AH1304" t="b">
        <f>OR(ISNUMBER(FIND("Pig ",C1304)),ISNUMBER(FIND("pig ",C1304)),ISNUMBER(FIND("Pigs ",C1304)),ISNUMBER(FIND("pigs ",C1304)))</f>
        <v>0</v>
      </c>
      <c r="AI1304" t="b">
        <f>OR(ISNUMBER(FIND(" C. elegans",C1304)),ISNUMBER(FIND("Caenorhabditis elegans",C1304)),ISNUMBER(FIND("earthworms",C1304)),ISNUMBER(FIND(" Ficopomatus enigmaticus",C1304)),ISNUMBER(FIND("larva",C1304)),ISNUMBER(FIND("Lumbriculus variegatus",C1304)),ISNUMBER(FIND("nematode",C1304)))</f>
        <v>0</v>
      </c>
      <c r="AJ1304" t="b">
        <f>NOT(OR(AA1304,AB1304,AC1304,AD1304,AE1304,AF1304,AG1304,AH1304,AI1304))</f>
        <v>0</v>
      </c>
      <c r="AL1304" t="b">
        <f>OR(AA1304,AB1304,AD1304,AE1304,AF1304,AG1304,AH1304,AI1304)</f>
        <v>0</v>
      </c>
      <c r="AM1304" t="b">
        <f>IF(Table1[[#This Row],[In vivo?]],IF(Table1[[#This Row],[Cell]],FALSE,TRUE),FALSE)</f>
        <v>0</v>
      </c>
      <c r="AN1304" t="b">
        <f>AND(AC1304,AL1304)</f>
        <v>0</v>
      </c>
      <c r="AO1304" t="b">
        <f>IF(Table1[[#This Row],[Cell]],IF(Table1[[#This Row],[In vivo?]],FALSE,TRUE),FALSE)</f>
        <v>1</v>
      </c>
      <c r="AP1304" t="b">
        <f>NOT(OR(Table1[[#This Row],[In vivo?]],Table1[[#This Row],[Only in Cell]]))</f>
        <v>0</v>
      </c>
      <c r="AQ1304" t="str">
        <f>IF(OR(Table1[[#This Row],[Rodents]],Table1[[#This Row],[Human]],Table1[[#This Row],[Pig]]),OR(ISNUMBER(FIND("pulmonary",C1304)),ISNUMBER(FIND("lung",C1304))),"NA")</f>
        <v>NA</v>
      </c>
      <c r="AR1304" t="str">
        <f>IF(OR(Table1[[#This Row],[Rodents]],Table1[[#This Row],[Human]],Table1[[#This Row],[Pig]]),OR(ISNUMBER(FIND("skin",C1304)),ISNUMBER(FIND("dermal",C1304))),"NA")</f>
        <v>NA</v>
      </c>
      <c r="AS1304" t="str">
        <f>IF(OR(Table1[[#This Row],[Rodents]],Table1[[#This Row],[Human]],Table1[[#This Row],[Pig]]),OR(ISNUMBER(FIND("liver",C1304)),ISNUMBER(FIND("hepat",C1304))),"NA")</f>
        <v>NA</v>
      </c>
      <c r="AT1304" t="str">
        <f>IF(OR(Table1[[#This Row],[Rodents]],Table1[[#This Row],[Human]],Table1[[#This Row],[Pig]]),OR(ISNUMBER(FIND("kidney",C1304)),ISNUMBER(FIND("neph",C1304))),"NA")</f>
        <v>NA</v>
      </c>
      <c r="AU1304" t="str">
        <f>IF(OR(Table1[[#This Row],[Rodents]],Table1[[#This Row],[Human]],Table1[[#This Row],[Pig]]),OR(ISNUMBER(FIND("brain",C1304)),ISNUMBER(FIND("neur",C1304)),ISNUMBER(FIND("nerv",C1304))),"NA")</f>
        <v>NA</v>
      </c>
      <c r="AV1304" t="str">
        <f>IF(OR(Table1[[#This Row],[Rodents]],Table1[[#This Row],[Human]],Table1[[#This Row],[Pig]]),OR(ISNUMBER(FIND("heart",C1304)),ISNUMBER(FIND("cardi",C1304))),"NA")</f>
        <v>NA</v>
      </c>
      <c r="AW1304" t="str">
        <f>IF(OR(Table1[[#This Row],[Rodents]],Table1[[#This Row],[Human]],Table1[[#This Row],[Pig]]),OR(ISNUMBER(FIND("gastro",C1304)),ISNUMBER(FIND("intesti",C1304)),ISNUMBER(FIND("stomach",C1304))),"NA")</f>
        <v>NA</v>
      </c>
      <c r="AX1304" t="str">
        <f>IF(OR(Table1[[#This Row],[Rodents]],Table1[[#This Row],[Human]],Table1[[#This Row],[Pig]]),NOT(OR(AQ1304,AR1304,AS1304,AT1304,AU1304,AV1304,AW1304)),"NA")</f>
        <v>NA</v>
      </c>
      <c r="AY1304" t="b">
        <f>OR(ISNUMBER(FIND("SWCNT",C1304)),ISNUMBER(FIND("SWNT",C1304)),ISNUMBER(FIND("single-wall",C1304)),ISNUMBER(FIND("single wall",C1304)),ISNUMBER(FIND("Single wall",C1304)),ISNUMBER(FIND("Single-wall",C1304)),ISNUMBER(FIND("SWCNT",B1304)),ISNUMBER(FIND("SWNT",B1304)),ISNUMBER(FIND("single-wall",B1304)),ISNUMBER(FIND("single wall",B1304)),ISNUMBER(FIND("Single-wall",B1304)),ISNUMBER(FIND("Single wall",B1304)))</f>
        <v>0</v>
      </c>
      <c r="AZ1304" t="b">
        <f>OR(ISNUMBER(FIND("MWCNT",C1304)),ISNUMBER(FIND("MWNT",C1304)),ISNUMBER(FIND("multi-wall",C1304)),ISNUMBER(FIND("multi wall",C1304)),ISNUMBER(FIND("multiwall",C1304)),ISNUMBER(FIND("Multi-wall",C1304)),ISNUMBER(FIND("Multi wall",C1304)),ISNUMBER(FIND("Multiwall",C1304)),ISNUMBER(FIND("MWCNT",B1304)),ISNUMBER(FIND("MWNT",B1304)),ISNUMBER(FIND("multi-wall",B1304)),ISNUMBER(FIND("multi wall",B1304)),ISNUMBER(FIND("multiwall",B1304)),ISNUMBER(FIND("Multi-wall",B1304)),ISNUMBER(FIND("Multi wall",B1304)),ISNUMBER(FIND("Multiwall",B1304)),ISNUMBER(FIND("Double-wall",B1304)),ISNUMBER(FIND("Double wall",B1304)),ISNUMBER(FIND("Doublewall",B1304)),ISNUMBER(FIND("double-wall",B1304)),ISNUMBER(FIND("double wall",B1304)),ISNUMBER(FIND("doublewall",B1304)))</f>
        <v>1</v>
      </c>
      <c r="BA1304" t="b">
        <f>AND(Table1[[#This Row],[SWCNT]],Table1[[#This Row],[MWCNT]])</f>
        <v>0</v>
      </c>
      <c r="BB1304" t="b">
        <f>IF(Table1[[#This Row],[SWCNT]]=TRUE,FALSE,IF(Table1[[#This Row],[MWCNT]]=TRUE,FALSE,TRUE))</f>
        <v>0</v>
      </c>
      <c r="BC1304" s="18"/>
    </row>
    <row r="1305" spans="1:55" ht="240.5">
      <c r="A1305" t="s">
        <v>939</v>
      </c>
      <c r="B1305" s="2" t="s">
        <v>940</v>
      </c>
      <c r="C1305" s="16" t="s">
        <v>941</v>
      </c>
      <c r="D1305" s="17" t="s">
        <v>942</v>
      </c>
      <c r="E1305" s="2">
        <v>2020</v>
      </c>
      <c r="F1305" t="b">
        <f>OR(ISNUMBER(FIND("cytotoxic",C1305)),ISNUMBER(FIND("Cytotoxic",C1305)),ISNUMBER(FIND("cellular toxicity",C1305)),ISNUMBER(FIND("cell death",C1305)),ISNUMBER(FIND("viable",C1305)),ISNUMBER(FIND("phytotoxic",C1305)),ISNUMBER(FIND("acute toxicity",C1305)),ISNUMBER(FIND("MTT",C1305)),ISNUMBER(FIND("survival",C1305)),ISNUMBER(FIND("prolifer",C1305)),ISNUMBER(FIND("apoptosis",C1305)),ISNUMBER(FIND("neurotoxic",C1305)),ISNUMBER(FIND("  lysis ",C1305)),ISNUMBER(FIND("necrosis",C1305)),ISNUMBER(FIND("cellular death",C1305))*3,ISNUMBER(FIND("LDH",C1305)),ISNUMBER(FIND("Acute toxicity",C1305)))</f>
        <v>1</v>
      </c>
      <c r="G1305" t="b">
        <f>OR(ISNUMBER(FIND("genotoxic",C1305)),ISNUMBER(FIND("genotoxicity",C1305)),ISNUMBER(FIND("DNA damage",C1305)),ISNUMBER(FIND("DNA",C1305)),ISNUMBER(FIND("RNA",C1305)),ISNUMBER(FIND("mesothelioma",C1305)),ISNUMBER(FIND("carcino",C1305)),ISNUMBER(FIND("mutagen",C1305)),ISNUMBER(FIND("genetic",C1305)))</f>
        <v>1</v>
      </c>
      <c r="H1305" t="b">
        <f>OR(ISNUMBER(FIND("inflammatory",C1305)),ISNUMBER(FIND("inflamm",C1305)))</f>
        <v>0</v>
      </c>
      <c r="I1305" t="b">
        <f>OR(ISNUMBER(FIND("immune",C1305)),ISNUMBER(FIND("immunological",C1305)),ISNUMBER(FIND("interleuk",C1305)),ISNUMBER(FIND("platelet activation",C1305)),ISNUMBER(FIND("monocyte",C1305)),ISNUMBER(FIND("leukocyte",C1305)),ISNUMBER(FIND("cytokine",C1305)),ISNUMBER(FIND("CD4",C1305)),ISNUMBER(FIND("CD8",C1305)),ISNUMBER(FIND("T-cell",C1305)))</f>
        <v>0</v>
      </c>
      <c r="J1305" t="b">
        <f>OR(ISNUMBER(FIND("reactive oxygen",C1305)),ISNUMBER(FIND("ROS",C1305)),ISNUMBER(FIND("free radical",C1305)),ISNUMBER(FIND("oxidative stress",C1305)),ISNUMBER(FIND("peroxid",C1305)),ISNUMBER(FIND("oxidative",C1305)),ISNUMBER(FIND("antioxid",C1305)))</f>
        <v>0</v>
      </c>
      <c r="K1305" t="b">
        <f>OR(ISNUMBER(FIND("autophag",C1305)))</f>
        <v>0</v>
      </c>
      <c r="L1305" t="b">
        <f>OR(ISNUMBER(FIND("morpholog",C1305)))</f>
        <v>0</v>
      </c>
      <c r="M1305" t="b">
        <f>OR(ISNUMBER(FIND("fibrosis",C1305)),ISNUMBER(FIND("Fibrosis",C1305)),ISNUMBER(FIND("fibrot",C1305)))</f>
        <v>0</v>
      </c>
      <c r="N1305" t="b">
        <f>OR(ISNUMBER(FIND("offspring",C1305)),ISNUMBER(FIND("Parental",C1305)),ISNUMBER(FIND("parental",C1305)),ISNUMBER(FIND("germline",C1305)),ISNUMBER(FIND("reproduc",C1305)),ISNUMBER(FIND("embryo",C1305)))</f>
        <v>0</v>
      </c>
      <c r="O1305" t="b">
        <f>OR(ISNUMBER(FIND("metabol",C1305)),ISNUMBER(FIND("Metabol",C1305)),ISNUMBER(FIND("digest",C1305)),ISNUMBER(FIND("mitochon",C1305)))</f>
        <v>0</v>
      </c>
      <c r="P1305" t="b">
        <f>OR(ISNUMBER(FIND("ecotox",C1305)),ISNUMBER(FIND("Ecotox",B1305)),ISNUMBER(FIND("ecotox",B1305)),ISNUMBER(FIND("Ecotox",C1305)))</f>
        <v>0</v>
      </c>
      <c r="Q1305" t="b">
        <f>OR(ISNUMBER(FIND("Bioaccum",C1305)),ISNUMBER(FIND("bioaccum",C1305)),ISNUMBER(FIND("accum",C1305)))</f>
        <v>0</v>
      </c>
      <c r="R1305" t="b">
        <f>OR(ISNUMBER(FIND("Occupation",C1305)),ISNUMBER(FIND("occupation",C1305)),ISNUMBER(FIND("worker",C1305)),ISNUMBER(FIND("workforce",C1305)))</f>
        <v>0</v>
      </c>
      <c r="S1305" t="b">
        <f>NOT(OR(F1305,G1305,H1305,I1305,J1305,K1305,L1305,M1305,N1305,O1305,P1305,Q1305,R1305))</f>
        <v>0</v>
      </c>
      <c r="U1305" t="b">
        <f>OR(Table1[[#This Row],[Inflammation]],Table1[[#This Row],[Immune]])</f>
        <v>0</v>
      </c>
      <c r="V1305" t="b">
        <f>IF(OR(Table1[[#This Row],[Rodents]],Table1[[#This Row],[Human]],Table1[[#This Row],[Pig]]),OR(ISNUMBER(FIND("intratrach",C1305)),ISNUMBER(FIND("nasal ",C1305)),ISNUMBER(FIND("instill",C1305))),"NA")</f>
        <v>0</v>
      </c>
      <c r="W1305" t="b">
        <f>IF(OR(Table1[[#This Row],[Rodents]],Table1[[#This Row],[Human]],Table1[[#This Row],[Pig]]),OR(ISNUMBER(FIND("dermal",C1305)),ISNUMBER(FIND("skin ",C1305))),"NA")</f>
        <v>0</v>
      </c>
      <c r="X1305" t="b">
        <f>IF(OR(Table1[[#This Row],[Rodents]],Table1[[#This Row],[Human]],Table1[[#This Row],[Pig]]),OR(ISNUMBER(FIND("injected",C1305)),ISNUMBER(FIND("periton",C1305)),ISNUMBER(FIND("intrascrot",C1305))),"NA")</f>
        <v>0</v>
      </c>
      <c r="Y1305" t="b">
        <f>IF(OR(Table1[[#This Row],[Rodents]],Table1[[#This Row],[Human]],Table1[[#This Row],[Pig]]),NOT(OR(Table1[[#This Row],[Inhaled/Intratracheal/intranasal]],Table1[[#This Row],[Dermal]],Table1[[#This Row],[Injected]])),"NA")</f>
        <v>1</v>
      </c>
      <c r="AA1305" t="b">
        <f>OR(ISNUMBER(FIND("fish ",C1305)),ISNUMBER(FIND("Fish ",C1305)),ISNUMBER(FIND("aquatic",C1305)),ISNUMBER(FIND("daphnids",C1305)),ISNUMBER(FIND("Carcinus maenas",C1305)),ISNUMBER(FIND("Daphnia",C1305)),ISNUMBER(FIND("Ruditapes philippinarum",C1305)),ISNUMBER(FIND("daphnia",C1305)),ISNUMBER(FIND("marine",C1305)),ISNUMBER(FIND("mussel",C1305)),ISNUMBER(FIND("algae",C1305)),ISNUMBER(FIND("Donax faba",C1305)),ISNUMBER(FIND("estuarine",C1305)),ISNUMBER(FIND("snail",C1305)),ISNUMBER(FIND("Prorocentrum donghaiense",C1305)) )</f>
        <v>0</v>
      </c>
      <c r="AB1305" t="b">
        <f>OR(ISNUMBER(FIND(" rat ",C1305)),ISNUMBER(FIND(" rats ",C1305)),ISNUMBER(FIND(" Rats ",C1305)),ISNUMBER(FIND(" Rat ",C1305)),ISNUMBER(FIND(" rat.",C1305)),ISNUMBER(FIND(" rats.",C1305)),ISNUMBER(FIND("mouse",C1305)),ISNUMBER(FIND("mice",C1305)), ISNUMBER(FIND(" Mice",C1305)))</f>
        <v>1</v>
      </c>
      <c r="AC1305" t="b">
        <f>OR(ISNUMBER(FIND(" cell ",C1305)),ISNUMBER(FIND("fibroblast",C1305)),ISNUMBER(FIND("macrophage",C1305)),ISNUMBER(FIND("epithelial",C1305)),ISNUMBER(FIND("endothelial",C1305)),ISNUMBER(FIND("neuron",C1305)),ISNUMBER(FIND(" cells ",C1305)),ISNUMBER(FIND("RBC",C1305)),ISNUMBER(FIND("mitochond",C1305)),ISNUMBER(FIND("adipocyte",C1305)),ISNUMBER(FIND("osteo",C1305)),ISNUMBER(FIND("keratin",C1305)),ISNUMBER(FIND(" cell's ",C1305)),ISNUMBER(FIND("eukary",C1305)),ISNUMBER(FIND("sperm",C1305)))</f>
        <v>1</v>
      </c>
      <c r="AD1305" t="b">
        <f>OR(ISNUMBER(FIND("human",B1305)),ISNUMBER(FIND("workers",B1305)),ISNUMBER(FIND("workforces",B1305)),ISNUMBER(FIND("occupational",B1305)),ISNUMBER(FIND("Case report",B1305)),ISNUMBER(FIND("Workplaces",B1305)),ISNUMBER(FIND("worker",B1305)))</f>
        <v>0</v>
      </c>
      <c r="AE1305" t="b">
        <f>OR(ISNUMBER(FIND(" plant ",C1305)),ISNUMBER(FIND("Plant ",C1305)),ISNUMBER(FIND("tomato",C1305)),ISNUMBER(FIND("plants",C1305)),ISNUMBER(FIND("Plants",C1305)),ISNUMBER(FIND("algae",C1305)),ISNUMBER(FIND("lettuce",C1305)),ISNUMBER(FIND("green gram sprouts ",C1305)),ISNUMBER(FIND("Cucurbita pepo",C1305)),ISNUMBER(FIND("bean ",C1305)),ISNUMBER(FIND("chloroplast",C1305)),ISNUMBER(FIND("chlorophyll",C1305)),ISNUMBER(FIND("seedling",C1305)),ISNUMBER(FIND("canola",C1305)),ISNUMBER(FIND("shoot",C1305)),ISNUMBER(FIND("photosynthes",C1305)),ISNUMBER(FIND(" leaves ",C1305)),,ISNUMBER(FIND("agriculture",C1305)),ISNUMBER(FIND(" crops ",C1305)))</f>
        <v>0</v>
      </c>
      <c r="AF1305" t="b">
        <f>OR(ISNUMBER(FIND("bacteria",C1305)),ISNUMBER(FIND("Bacteria",C1305)),ISNUMBER(FIND("Bacterium",C1305)),ISNUMBER(FIND("bacterium",C1305)),ISNUMBER(FIND(" coli ",C1305)))</f>
        <v>1</v>
      </c>
      <c r="AG1305" t="b">
        <f>OR(ISNUMBER(FIND("fungi",C1305)),ISNUMBER(FIND("Fungi",C1305)),ISNUMBER(FIND("fungus",C1305)),ISNUMBER(FIND("Fungus",C1305)),ISNUMBER(FIND("mushroom",C1305)),ISNUMBER(FIND("Mushroom",C1305)),ISNUMBER(FIND(" mold ",C1305)))</f>
        <v>0</v>
      </c>
      <c r="AH1305" t="b">
        <f>OR(ISNUMBER(FIND("Pig ",C1305)),ISNUMBER(FIND("pig ",C1305)),ISNUMBER(FIND("Pigs ",C1305)),ISNUMBER(FIND("pigs ",C1305)))</f>
        <v>0</v>
      </c>
      <c r="AI1305" t="b">
        <f>OR(ISNUMBER(FIND(" C. elegans",C1305)),ISNUMBER(FIND("Caenorhabditis elegans",C1305)),ISNUMBER(FIND("earthworms",C1305)),ISNUMBER(FIND(" Ficopomatus enigmaticus",C1305)),ISNUMBER(FIND("larva",C1305)),ISNUMBER(FIND("Lumbriculus variegatus",C1305)),ISNUMBER(FIND("nematode",C1305)))</f>
        <v>0</v>
      </c>
      <c r="AJ1305" t="b">
        <f>NOT(OR(AA1305,AB1305,AC1305,AD1305,AE1305,AF1305,AG1305,AH1305,AI1305))</f>
        <v>0</v>
      </c>
      <c r="AL1305" t="b">
        <f>OR(AA1305,AB1305,AD1305,AE1305,AF1305,AG1305,AH1305,AI1305)</f>
        <v>1</v>
      </c>
      <c r="AM1305" t="b">
        <f>IF(Table1[[#This Row],[In vivo?]],IF(Table1[[#This Row],[Cell]],FALSE,TRUE),FALSE)</f>
        <v>0</v>
      </c>
      <c r="AN1305" t="b">
        <f>AND(AC1305,AL1305)</f>
        <v>1</v>
      </c>
      <c r="AO1305" t="b">
        <f>IF(Table1[[#This Row],[Cell]],IF(Table1[[#This Row],[In vivo?]],FALSE,TRUE),FALSE)</f>
        <v>0</v>
      </c>
      <c r="AP1305" t="b">
        <f>NOT(OR(Table1[[#This Row],[In vivo?]],Table1[[#This Row],[Only in Cell]]))</f>
        <v>0</v>
      </c>
      <c r="AQ1305" t="b">
        <f>IF(OR(Table1[[#This Row],[Rodents]],Table1[[#This Row],[Human]],Table1[[#This Row],[Pig]]),OR(ISNUMBER(FIND("pulmonary",C1305)),ISNUMBER(FIND("lung",C1305))),"NA")</f>
        <v>0</v>
      </c>
      <c r="AR1305" t="b">
        <f>IF(OR(Table1[[#This Row],[Rodents]],Table1[[#This Row],[Human]],Table1[[#This Row],[Pig]]),OR(ISNUMBER(FIND("skin",C1305)),ISNUMBER(FIND("dermal",C1305))),"NA")</f>
        <v>0</v>
      </c>
      <c r="AS1305" t="b">
        <f>IF(OR(Table1[[#This Row],[Rodents]],Table1[[#This Row],[Human]],Table1[[#This Row],[Pig]]),OR(ISNUMBER(FIND("liver",C1305)),ISNUMBER(FIND("hepat",C1305))),"NA")</f>
        <v>0</v>
      </c>
      <c r="AT1305" t="b">
        <f>IF(OR(Table1[[#This Row],[Rodents]],Table1[[#This Row],[Human]],Table1[[#This Row],[Pig]]),OR(ISNUMBER(FIND("kidney",C1305)),ISNUMBER(FIND("neph",C1305))),"NA")</f>
        <v>0</v>
      </c>
      <c r="AU1305" t="b">
        <f>IF(OR(Table1[[#This Row],[Rodents]],Table1[[#This Row],[Human]],Table1[[#This Row],[Pig]]),OR(ISNUMBER(FIND("brain",C1305)),ISNUMBER(FIND("neur",C1305)),ISNUMBER(FIND("nerv",C1305))),"NA")</f>
        <v>0</v>
      </c>
      <c r="AV1305" t="b">
        <f>IF(OR(Table1[[#This Row],[Rodents]],Table1[[#This Row],[Human]],Table1[[#This Row],[Pig]]),OR(ISNUMBER(FIND("heart",C1305)),ISNUMBER(FIND("cardi",C1305))),"NA")</f>
        <v>0</v>
      </c>
      <c r="AW1305" t="b">
        <f>IF(OR(Table1[[#This Row],[Rodents]],Table1[[#This Row],[Human]],Table1[[#This Row],[Pig]]),OR(ISNUMBER(FIND("gastro",C1305)),ISNUMBER(FIND("intesti",C1305)),ISNUMBER(FIND("stomach",C1305))),"NA")</f>
        <v>0</v>
      </c>
      <c r="AX1305" t="b">
        <f>IF(OR(Table1[[#This Row],[Rodents]],Table1[[#This Row],[Human]],Table1[[#This Row],[Pig]]),NOT(OR(AQ1305,AR1305,AS1305,AT1305,AU1305,AV1305,AW1305)),"NA")</f>
        <v>1</v>
      </c>
      <c r="AY1305" t="b">
        <f>OR(ISNUMBER(FIND("SWCNT",C1305)),ISNUMBER(FIND("SWNT",C1305)),ISNUMBER(FIND("single-wall",C1305)),ISNUMBER(FIND("single wall",C1305)),ISNUMBER(FIND("Single wall",C1305)),ISNUMBER(FIND("Single-wall",C1305)),ISNUMBER(FIND("SWCNT",B1305)),ISNUMBER(FIND("SWNT",B1305)),ISNUMBER(FIND("single-wall",B1305)),ISNUMBER(FIND("single wall",B1305)),ISNUMBER(FIND("Single-wall",B1305)),ISNUMBER(FIND("Single wall",B1305)))</f>
        <v>0</v>
      </c>
      <c r="AZ1305" t="b">
        <f>OR(ISNUMBER(FIND("MWCNT",C1305)),ISNUMBER(FIND("MWNT",C1305)),ISNUMBER(FIND("multi-wall",C1305)),ISNUMBER(FIND("multi wall",C1305)),ISNUMBER(FIND("multiwall",C1305)),ISNUMBER(FIND("Multi-wall",C1305)),ISNUMBER(FIND("Multi wall",C1305)),ISNUMBER(FIND("Multiwall",C1305)),ISNUMBER(FIND("MWCNT",B1305)),ISNUMBER(FIND("MWNT",B1305)),ISNUMBER(FIND("multi-wall",B1305)),ISNUMBER(FIND("multi wall",B1305)),ISNUMBER(FIND("multiwall",B1305)),ISNUMBER(FIND("Multi-wall",B1305)),ISNUMBER(FIND("Multi wall",B1305)),ISNUMBER(FIND("Multiwall",B1305)),ISNUMBER(FIND("Double-wall",B1305)),ISNUMBER(FIND("Double wall",B1305)),ISNUMBER(FIND("Doublewall",B1305)),ISNUMBER(FIND("double-wall",B1305)),ISNUMBER(FIND("double wall",B1305)),ISNUMBER(FIND("doublewall",B1305)))</f>
        <v>1</v>
      </c>
      <c r="BA1305" t="b">
        <f>AND(Table1[[#This Row],[SWCNT]],Table1[[#This Row],[MWCNT]])</f>
        <v>0</v>
      </c>
      <c r="BB1305" t="b">
        <f>IF(Table1[[#This Row],[SWCNT]]=TRUE,FALSE,IF(Table1[[#This Row],[MWCNT]]=TRUE,FALSE,TRUE))</f>
        <v>0</v>
      </c>
      <c r="BC1305" s="18"/>
    </row>
    <row r="1306" spans="1:55" ht="277.5">
      <c r="A1306" t="s">
        <v>949</v>
      </c>
      <c r="B1306" s="2" t="s">
        <v>950</v>
      </c>
      <c r="C1306" s="16" t="s">
        <v>951</v>
      </c>
      <c r="D1306" s="17" t="s">
        <v>54</v>
      </c>
      <c r="E1306" s="2">
        <v>2020</v>
      </c>
      <c r="F1306" t="b">
        <f>OR(ISNUMBER(FIND("cytotoxic",C1306)),ISNUMBER(FIND("Cytotoxic",C1306)),ISNUMBER(FIND("cellular toxicity",C1306)),ISNUMBER(FIND("cell death",C1306)),ISNUMBER(FIND("viable",C1306)),ISNUMBER(FIND("phytotoxic",C1306)),ISNUMBER(FIND("acute toxicity",C1306)),ISNUMBER(FIND("MTT",C1306)),ISNUMBER(FIND("survival",C1306)),ISNUMBER(FIND("prolifer",C1306)),ISNUMBER(FIND("apoptosis",C1306)),ISNUMBER(FIND("neurotoxic",C1306)),ISNUMBER(FIND("  lysis ",C1306)),ISNUMBER(FIND("necrosis",C1306)),ISNUMBER(FIND("cellular death",C1306))*3,ISNUMBER(FIND("LDH",C1306)),ISNUMBER(FIND("Acute toxicity",C1306)))</f>
        <v>0</v>
      </c>
      <c r="G1306" t="b">
        <f>OR(ISNUMBER(FIND("genotoxic",C1306)),ISNUMBER(FIND("genotoxicity",C1306)),ISNUMBER(FIND("DNA damage",C1306)),ISNUMBER(FIND("DNA",C1306)),ISNUMBER(FIND("RNA",C1306)),ISNUMBER(FIND("mesothelioma",C1306)),ISNUMBER(FIND("carcino",C1306)),ISNUMBER(FIND("mutagen",C1306)),ISNUMBER(FIND("genetic",C1306)))</f>
        <v>1</v>
      </c>
      <c r="H1306" t="b">
        <f>OR(ISNUMBER(FIND("inflammatory",C1306)),ISNUMBER(FIND("inflamm",C1306)))</f>
        <v>0</v>
      </c>
      <c r="I1306" t="b">
        <f>OR(ISNUMBER(FIND("immune",C1306)),ISNUMBER(FIND("immunological",C1306)),ISNUMBER(FIND("interleuk",C1306)),ISNUMBER(FIND("platelet activation",C1306)),ISNUMBER(FIND("monocyte",C1306)),ISNUMBER(FIND("leukocyte",C1306)),ISNUMBER(FIND("cytokine",C1306)),ISNUMBER(FIND("CD4",C1306)),ISNUMBER(FIND("CD8",C1306)),ISNUMBER(FIND("T-cell",C1306)))</f>
        <v>0</v>
      </c>
      <c r="J1306" t="b">
        <f>OR(ISNUMBER(FIND("reactive oxygen",C1306)),ISNUMBER(FIND("ROS",C1306)),ISNUMBER(FIND("free radical",C1306)),ISNUMBER(FIND("oxidative stress",C1306)),ISNUMBER(FIND("peroxid",C1306)),ISNUMBER(FIND("oxidative",C1306)),ISNUMBER(FIND("antioxid",C1306)))</f>
        <v>1</v>
      </c>
      <c r="K1306" t="b">
        <f>OR(ISNUMBER(FIND("autophag",C1306)))</f>
        <v>0</v>
      </c>
      <c r="L1306" t="b">
        <f>OR(ISNUMBER(FIND("morpholog",C1306)))</f>
        <v>0</v>
      </c>
      <c r="M1306" t="b">
        <f>OR(ISNUMBER(FIND("fibrosis",C1306)),ISNUMBER(FIND("Fibrosis",C1306)),ISNUMBER(FIND("fibrot",C1306)))</f>
        <v>0</v>
      </c>
      <c r="N1306" t="b">
        <f>OR(ISNUMBER(FIND("offspring",C1306)),ISNUMBER(FIND("Parental",C1306)),ISNUMBER(FIND("parental",C1306)),ISNUMBER(FIND("germline",C1306)),ISNUMBER(FIND("reproduc",C1306)),ISNUMBER(FIND("embryo",C1306)))</f>
        <v>0</v>
      </c>
      <c r="O1306" t="b">
        <f>OR(ISNUMBER(FIND("metabol",C1306)),ISNUMBER(FIND("Metabol",C1306)),ISNUMBER(FIND("digest",C1306)),ISNUMBER(FIND("mitochon",C1306)))</f>
        <v>0</v>
      </c>
      <c r="P1306" t="b">
        <f>OR(ISNUMBER(FIND("ecotox",C1306)),ISNUMBER(FIND("Ecotox",B1306)),ISNUMBER(FIND("ecotox",B1306)),ISNUMBER(FIND("Ecotox",C1306)))</f>
        <v>0</v>
      </c>
      <c r="Q1306" t="b">
        <f>OR(ISNUMBER(FIND("Bioaccum",C1306)),ISNUMBER(FIND("bioaccum",C1306)),ISNUMBER(FIND("accum",C1306)))</f>
        <v>0</v>
      </c>
      <c r="R1306" t="b">
        <f>OR(ISNUMBER(FIND("Occupation",C1306)),ISNUMBER(FIND("occupation",C1306)),ISNUMBER(FIND("worker",C1306)),ISNUMBER(FIND("workforce",C1306)))</f>
        <v>0</v>
      </c>
      <c r="S1306" t="b">
        <f>NOT(OR(F1306,G1306,H1306,I1306,J1306,K1306,L1306,M1306,N1306,O1306,P1306,Q1306,R1306))</f>
        <v>0</v>
      </c>
      <c r="U1306" t="b">
        <f>OR(Table1[[#This Row],[Inflammation]],Table1[[#This Row],[Immune]])</f>
        <v>0</v>
      </c>
      <c r="V1306" t="str">
        <f>IF(OR(Table1[[#This Row],[Rodents]],Table1[[#This Row],[Human]],Table1[[#This Row],[Pig]]),OR(ISNUMBER(FIND("intratrach",C1306)),ISNUMBER(FIND("nasal ",C1306)),ISNUMBER(FIND("instill",C1306))),"NA")</f>
        <v>NA</v>
      </c>
      <c r="W1306" t="str">
        <f>IF(OR(Table1[[#This Row],[Rodents]],Table1[[#This Row],[Human]],Table1[[#This Row],[Pig]]),OR(ISNUMBER(FIND("dermal",C1306)),ISNUMBER(FIND("skin ",C1306))),"NA")</f>
        <v>NA</v>
      </c>
      <c r="X1306" t="str">
        <f>IF(OR(Table1[[#This Row],[Rodents]],Table1[[#This Row],[Human]],Table1[[#This Row],[Pig]]),OR(ISNUMBER(FIND("injected",C1306)),ISNUMBER(FIND("periton",C1306)),ISNUMBER(FIND("intrascrot",C1306))),"NA")</f>
        <v>NA</v>
      </c>
      <c r="Y1306" t="str">
        <f>IF(OR(Table1[[#This Row],[Rodents]],Table1[[#This Row],[Human]],Table1[[#This Row],[Pig]]),NOT(OR(Table1[[#This Row],[Inhaled/Intratracheal/intranasal]],Table1[[#This Row],[Dermal]],Table1[[#This Row],[Injected]])),"NA")</f>
        <v>NA</v>
      </c>
      <c r="AA1306" t="b">
        <f>OR(ISNUMBER(FIND("fish ",C1306)),ISNUMBER(FIND("Fish ",C1306)),ISNUMBER(FIND("aquatic",C1306)),ISNUMBER(FIND("daphnids",C1306)),ISNUMBER(FIND("Carcinus maenas",C1306)),ISNUMBER(FIND("Daphnia",C1306)),ISNUMBER(FIND("Ruditapes philippinarum",C1306)),ISNUMBER(FIND("daphnia",C1306)),ISNUMBER(FIND("marine",C1306)),ISNUMBER(FIND("mussel",C1306)),ISNUMBER(FIND("algae",C1306)),ISNUMBER(FIND("Donax faba",C1306)),ISNUMBER(FIND("estuarine",C1306)),ISNUMBER(FIND("snail",C1306)),ISNUMBER(FIND("Prorocentrum donghaiense",C1306)) )</f>
        <v>1</v>
      </c>
      <c r="AB1306" t="b">
        <f>OR(ISNUMBER(FIND(" rat ",C1306)),ISNUMBER(FIND(" rats ",C1306)),ISNUMBER(FIND(" Rats ",C1306)),ISNUMBER(FIND(" Rat ",C1306)),ISNUMBER(FIND(" rat.",C1306)),ISNUMBER(FIND(" rats.",C1306)),ISNUMBER(FIND("mouse",C1306)),ISNUMBER(FIND("mice",C1306)), ISNUMBER(FIND(" Mice",C1306)))</f>
        <v>0</v>
      </c>
      <c r="AC1306" t="b">
        <f>OR(ISNUMBER(FIND(" cell ",C1306)),ISNUMBER(FIND("fibroblast",C1306)),ISNUMBER(FIND("macrophage",C1306)),ISNUMBER(FIND("epithelial",C1306)),ISNUMBER(FIND("endothelial",C1306)),ISNUMBER(FIND("neuron",C1306)),ISNUMBER(FIND(" cells ",C1306)),ISNUMBER(FIND("RBC",C1306)),ISNUMBER(FIND("mitochond",C1306)),ISNUMBER(FIND("adipocyte",C1306)),ISNUMBER(FIND("osteo",C1306)),ISNUMBER(FIND("keratin",C1306)),ISNUMBER(FIND(" cell's ",C1306)),ISNUMBER(FIND("eukary",C1306)),ISNUMBER(FIND("sperm",C1306)))</f>
        <v>1</v>
      </c>
      <c r="AD1306" t="b">
        <f>OR(ISNUMBER(FIND("human",B1306)),ISNUMBER(FIND("workers",B1306)),ISNUMBER(FIND("workforces",B1306)),ISNUMBER(FIND("occupational",B1306)),ISNUMBER(FIND("Case report",B1306)),ISNUMBER(FIND("Workplaces",B1306)),ISNUMBER(FIND("worker",B1306)))</f>
        <v>0</v>
      </c>
      <c r="AE1306" t="b">
        <f>OR(ISNUMBER(FIND(" plant ",C1306)),ISNUMBER(FIND("Plant ",C1306)),ISNUMBER(FIND("tomato",C1306)),ISNUMBER(FIND("plants",C1306)),ISNUMBER(FIND("Plants",C1306)),ISNUMBER(FIND("algae",C1306)),ISNUMBER(FIND("lettuce",C1306)),ISNUMBER(FIND("green gram sprouts ",C1306)),ISNUMBER(FIND("Cucurbita pepo",C1306)),ISNUMBER(FIND("bean ",C1306)),ISNUMBER(FIND("chloroplast",C1306)),ISNUMBER(FIND("chlorophyll",C1306)),ISNUMBER(FIND("seedling",C1306)),ISNUMBER(FIND("canola",C1306)),ISNUMBER(FIND("shoot",C1306)),ISNUMBER(FIND("photosynthes",C1306)),ISNUMBER(FIND(" leaves ",C1306)),,ISNUMBER(FIND("agriculture",C1306)),ISNUMBER(FIND(" crops ",C1306)))</f>
        <v>0</v>
      </c>
      <c r="AF1306" t="b">
        <f>OR(ISNUMBER(FIND("bacteria",C1306)),ISNUMBER(FIND("Bacteria",C1306)),ISNUMBER(FIND("Bacterium",C1306)),ISNUMBER(FIND("bacterium",C1306)),ISNUMBER(FIND(" coli ",C1306)))</f>
        <v>0</v>
      </c>
      <c r="AG1306" t="b">
        <f>OR(ISNUMBER(FIND("fungi",C1306)),ISNUMBER(FIND("Fungi",C1306)),ISNUMBER(FIND("fungus",C1306)),ISNUMBER(FIND("Fungus",C1306)),ISNUMBER(FIND("mushroom",C1306)),ISNUMBER(FIND("Mushroom",C1306)),ISNUMBER(FIND(" mold ",C1306)))</f>
        <v>0</v>
      </c>
      <c r="AH1306" t="b">
        <f>OR(ISNUMBER(FIND("Pig ",C1306)),ISNUMBER(FIND("pig ",C1306)),ISNUMBER(FIND("Pigs ",C1306)),ISNUMBER(FIND("pigs ",C1306)))</f>
        <v>0</v>
      </c>
      <c r="AI1306" t="b">
        <f>OR(ISNUMBER(FIND(" C. elegans",C1306)),ISNUMBER(FIND("Caenorhabditis elegans",C1306)),ISNUMBER(FIND("earthworms",C1306)),ISNUMBER(FIND(" Ficopomatus enigmaticus",C1306)),ISNUMBER(FIND("larva",C1306)),ISNUMBER(FIND("Lumbriculus variegatus",C1306)),ISNUMBER(FIND("nematode",C1306)))</f>
        <v>0</v>
      </c>
      <c r="AJ1306" t="b">
        <f>NOT(OR(AA1306,AB1306,AC1306,AD1306,AE1306,AF1306,AG1306,AH1306,AI1306))</f>
        <v>0</v>
      </c>
      <c r="AL1306" t="b">
        <f>OR(AA1306,AB1306,AD1306,AE1306,AF1306,AG1306,AH1306,AI1306)</f>
        <v>1</v>
      </c>
      <c r="AM1306" t="b">
        <f>IF(Table1[[#This Row],[In vivo?]],IF(Table1[[#This Row],[Cell]],FALSE,TRUE),FALSE)</f>
        <v>0</v>
      </c>
      <c r="AN1306" t="b">
        <f>AND(AC1306,AL1306)</f>
        <v>1</v>
      </c>
      <c r="AO1306" t="b">
        <f>IF(Table1[[#This Row],[Cell]],IF(Table1[[#This Row],[In vivo?]],FALSE,TRUE),FALSE)</f>
        <v>0</v>
      </c>
      <c r="AP1306" t="b">
        <f>NOT(OR(Table1[[#This Row],[In vivo?]],Table1[[#This Row],[Only in Cell]]))</f>
        <v>0</v>
      </c>
      <c r="AQ1306" t="str">
        <f>IF(OR(Table1[[#This Row],[Rodents]],Table1[[#This Row],[Human]],Table1[[#This Row],[Pig]]),OR(ISNUMBER(FIND("pulmonary",C1306)),ISNUMBER(FIND("lung",C1306))),"NA")</f>
        <v>NA</v>
      </c>
      <c r="AR1306" t="str">
        <f>IF(OR(Table1[[#This Row],[Rodents]],Table1[[#This Row],[Human]],Table1[[#This Row],[Pig]]),OR(ISNUMBER(FIND("skin",C1306)),ISNUMBER(FIND("dermal",C1306))),"NA")</f>
        <v>NA</v>
      </c>
      <c r="AS1306" t="str">
        <f>IF(OR(Table1[[#This Row],[Rodents]],Table1[[#This Row],[Human]],Table1[[#This Row],[Pig]]),OR(ISNUMBER(FIND("liver",C1306)),ISNUMBER(FIND("hepat",C1306))),"NA")</f>
        <v>NA</v>
      </c>
      <c r="AT1306" t="str">
        <f>IF(OR(Table1[[#This Row],[Rodents]],Table1[[#This Row],[Human]],Table1[[#This Row],[Pig]]),OR(ISNUMBER(FIND("kidney",C1306)),ISNUMBER(FIND("neph",C1306))),"NA")</f>
        <v>NA</v>
      </c>
      <c r="AU1306" t="str">
        <f>IF(OR(Table1[[#This Row],[Rodents]],Table1[[#This Row],[Human]],Table1[[#This Row],[Pig]]),OR(ISNUMBER(FIND("brain",C1306)),ISNUMBER(FIND("neur",C1306)),ISNUMBER(FIND("nerv",C1306))),"NA")</f>
        <v>NA</v>
      </c>
      <c r="AV1306" t="str">
        <f>IF(OR(Table1[[#This Row],[Rodents]],Table1[[#This Row],[Human]],Table1[[#This Row],[Pig]]),OR(ISNUMBER(FIND("heart",C1306)),ISNUMBER(FIND("cardi",C1306))),"NA")</f>
        <v>NA</v>
      </c>
      <c r="AW1306" t="str">
        <f>IF(OR(Table1[[#This Row],[Rodents]],Table1[[#This Row],[Human]],Table1[[#This Row],[Pig]]),OR(ISNUMBER(FIND("gastro",C1306)),ISNUMBER(FIND("intesti",C1306)),ISNUMBER(FIND("stomach",C1306))),"NA")</f>
        <v>NA</v>
      </c>
      <c r="AX1306" t="str">
        <f>IF(OR(Table1[[#This Row],[Rodents]],Table1[[#This Row],[Human]],Table1[[#This Row],[Pig]]),NOT(OR(AQ1306,AR1306,AS1306,AT1306,AU1306,AV1306,AW1306)),"NA")</f>
        <v>NA</v>
      </c>
      <c r="AY1306" t="b">
        <f>OR(ISNUMBER(FIND("SWCNT",C1306)),ISNUMBER(FIND("SWNT",C1306)),ISNUMBER(FIND("single-wall",C1306)),ISNUMBER(FIND("single wall",C1306)),ISNUMBER(FIND("Single wall",C1306)),ISNUMBER(FIND("Single-wall",C1306)),ISNUMBER(FIND("SWCNT",B1306)),ISNUMBER(FIND("SWNT",B1306)),ISNUMBER(FIND("single-wall",B1306)),ISNUMBER(FIND("single wall",B1306)),ISNUMBER(FIND("Single-wall",B1306)),ISNUMBER(FIND("Single wall",B1306)))</f>
        <v>0</v>
      </c>
      <c r="AZ1306" t="b">
        <f>OR(ISNUMBER(FIND("MWCNT",C1306)),ISNUMBER(FIND("MWNT",C1306)),ISNUMBER(FIND("multi-wall",C1306)),ISNUMBER(FIND("multi wall",C1306)),ISNUMBER(FIND("multiwall",C1306)),ISNUMBER(FIND("Multi-wall",C1306)),ISNUMBER(FIND("Multi wall",C1306)),ISNUMBER(FIND("Multiwall",C1306)),ISNUMBER(FIND("MWCNT",B1306)),ISNUMBER(FIND("MWNT",B1306)),ISNUMBER(FIND("multi-wall",B1306)),ISNUMBER(FIND("multi wall",B1306)),ISNUMBER(FIND("multiwall",B1306)),ISNUMBER(FIND("Multi-wall",B1306)),ISNUMBER(FIND("Multi wall",B1306)),ISNUMBER(FIND("Multiwall",B1306)),ISNUMBER(FIND("Double-wall",B1306)),ISNUMBER(FIND("Double wall",B1306)),ISNUMBER(FIND("Doublewall",B1306)),ISNUMBER(FIND("double-wall",B1306)),ISNUMBER(FIND("double wall",B1306)),ISNUMBER(FIND("doublewall",B1306)))</f>
        <v>1</v>
      </c>
      <c r="BA1306" t="b">
        <f>AND(Table1[[#This Row],[SWCNT]],Table1[[#This Row],[MWCNT]])</f>
        <v>0</v>
      </c>
      <c r="BB1306" t="b">
        <f>IF(Table1[[#This Row],[SWCNT]]=TRUE,FALSE,IF(Table1[[#This Row],[MWCNT]]=TRUE,FALSE,TRUE))</f>
        <v>0</v>
      </c>
      <c r="BC1306" s="18"/>
    </row>
    <row r="1307" spans="1:55" ht="277.5">
      <c r="A1307" t="s">
        <v>958</v>
      </c>
      <c r="B1307" s="2" t="s">
        <v>961</v>
      </c>
      <c r="C1307" s="16" t="s">
        <v>964</v>
      </c>
      <c r="D1307" s="17" t="s">
        <v>967</v>
      </c>
      <c r="E1307" s="2">
        <v>2020</v>
      </c>
      <c r="F1307" t="b">
        <f>OR(ISNUMBER(FIND("cytotoxic",C1307)),ISNUMBER(FIND("Cytotoxic",C1307)),ISNUMBER(FIND("cellular toxicity",C1307)),ISNUMBER(FIND("cell death",C1307)),ISNUMBER(FIND("viable",C1307)),ISNUMBER(FIND("phytotoxic",C1307)),ISNUMBER(FIND("acute toxicity",C1307)),ISNUMBER(FIND("MTT",C1307)),ISNUMBER(FIND("survival",C1307)),ISNUMBER(FIND("prolifer",C1307)),ISNUMBER(FIND("apoptosis",C1307)),ISNUMBER(FIND("neurotoxic",C1307)),ISNUMBER(FIND("  lysis ",C1307)),ISNUMBER(FIND("necrosis",C1307)),ISNUMBER(FIND("cellular death",C1307))*3,ISNUMBER(FIND("LDH",C1307)),ISNUMBER(FIND("Acute toxicity",C1307)))</f>
        <v>1</v>
      </c>
      <c r="G1307" t="b">
        <f>OR(ISNUMBER(FIND("genotoxic",C1307)),ISNUMBER(FIND("genotoxicity",C1307)),ISNUMBER(FIND("DNA damage",C1307)),ISNUMBER(FIND("DNA",C1307)),ISNUMBER(FIND("RNA",C1307)),ISNUMBER(FIND("mesothelioma",C1307)),ISNUMBER(FIND("carcino",C1307)),ISNUMBER(FIND("mutagen",C1307)),ISNUMBER(FIND("genetic",C1307)))</f>
        <v>0</v>
      </c>
      <c r="H1307" t="b">
        <f>OR(ISNUMBER(FIND("inflammatory",C1307)),ISNUMBER(FIND("inflamm",C1307)))</f>
        <v>0</v>
      </c>
      <c r="I1307" t="b">
        <f>OR(ISNUMBER(FIND("immune",C1307)),ISNUMBER(FIND("immunological",C1307)),ISNUMBER(FIND("interleuk",C1307)),ISNUMBER(FIND("platelet activation",C1307)),ISNUMBER(FIND("monocyte",C1307)),ISNUMBER(FIND("leukocyte",C1307)),ISNUMBER(FIND("cytokine",C1307)),ISNUMBER(FIND("CD4",C1307)),ISNUMBER(FIND("CD8",C1307)),ISNUMBER(FIND("T-cell",C1307)))</f>
        <v>1</v>
      </c>
      <c r="J1307" t="b">
        <f>OR(ISNUMBER(FIND("reactive oxygen",C1307)),ISNUMBER(FIND("ROS",C1307)),ISNUMBER(FIND("free radical",C1307)),ISNUMBER(FIND("oxidative stress",C1307)),ISNUMBER(FIND("peroxid",C1307)),ISNUMBER(FIND("oxidative",C1307)),ISNUMBER(FIND("antioxid",C1307)))</f>
        <v>0</v>
      </c>
      <c r="K1307" t="b">
        <f>OR(ISNUMBER(FIND("autophag",C1307)))</f>
        <v>0</v>
      </c>
      <c r="L1307" t="b">
        <f>OR(ISNUMBER(FIND("morpholog",C1307)))</f>
        <v>0</v>
      </c>
      <c r="M1307" t="b">
        <f>OR(ISNUMBER(FIND("fibrosis",C1307)),ISNUMBER(FIND("Fibrosis",C1307)),ISNUMBER(FIND("fibrot",C1307)))</f>
        <v>1</v>
      </c>
      <c r="N1307" t="b">
        <f>OR(ISNUMBER(FIND("offspring",C1307)),ISNUMBER(FIND("Parental",C1307)),ISNUMBER(FIND("parental",C1307)),ISNUMBER(FIND("germline",C1307)),ISNUMBER(FIND("reproduc",C1307)),ISNUMBER(FIND("embryo",C1307)))</f>
        <v>0</v>
      </c>
      <c r="O1307" t="b">
        <f>OR(ISNUMBER(FIND("metabol",C1307)),ISNUMBER(FIND("Metabol",C1307)),ISNUMBER(FIND("digest",C1307)),ISNUMBER(FIND("mitochon",C1307)))</f>
        <v>0</v>
      </c>
      <c r="P1307" t="b">
        <f>OR(ISNUMBER(FIND("ecotox",C1307)),ISNUMBER(FIND("Ecotox",B1307)),ISNUMBER(FIND("ecotox",B1307)),ISNUMBER(FIND("Ecotox",C1307)))</f>
        <v>0</v>
      </c>
      <c r="Q1307" t="b">
        <f>OR(ISNUMBER(FIND("Bioaccum",C1307)),ISNUMBER(FIND("bioaccum",C1307)),ISNUMBER(FIND("accum",C1307)))</f>
        <v>0</v>
      </c>
      <c r="R1307" t="b">
        <f>OR(ISNUMBER(FIND("Occupation",C1307)),ISNUMBER(FIND("occupation",C1307)),ISNUMBER(FIND("worker",C1307)),ISNUMBER(FIND("workforce",C1307)))</f>
        <v>0</v>
      </c>
      <c r="S1307" t="b">
        <f>NOT(OR(F1307,G1307,H1307,I1307,J1307,K1307,L1307,M1307,N1307,O1307,P1307,Q1307,R1307))</f>
        <v>0</v>
      </c>
      <c r="U1307" t="b">
        <f>OR(Table1[[#This Row],[Inflammation]],Table1[[#This Row],[Immune]])</f>
        <v>1</v>
      </c>
      <c r="V1307" t="b">
        <f>IF(OR(Table1[[#This Row],[Rodents]],Table1[[#This Row],[Human]],Table1[[#This Row],[Pig]]),OR(ISNUMBER(FIND("intratrach",C1307)),ISNUMBER(FIND("nasal ",C1307)),ISNUMBER(FIND("instill",C1307))),"NA")</f>
        <v>0</v>
      </c>
      <c r="W1307" t="b">
        <f>IF(OR(Table1[[#This Row],[Rodents]],Table1[[#This Row],[Human]],Table1[[#This Row],[Pig]]),OR(ISNUMBER(FIND("dermal",C1307)),ISNUMBER(FIND("skin ",C1307))),"NA")</f>
        <v>0</v>
      </c>
      <c r="X1307" t="b">
        <f>IF(OR(Table1[[#This Row],[Rodents]],Table1[[#This Row],[Human]],Table1[[#This Row],[Pig]]),OR(ISNUMBER(FIND("injected",C1307)),ISNUMBER(FIND("periton",C1307)),ISNUMBER(FIND("intrascrot",C1307))),"NA")</f>
        <v>0</v>
      </c>
      <c r="Y1307" t="b">
        <f>IF(OR(Table1[[#This Row],[Rodents]],Table1[[#This Row],[Human]],Table1[[#This Row],[Pig]]),NOT(OR(Table1[[#This Row],[Inhaled/Intratracheal/intranasal]],Table1[[#This Row],[Dermal]],Table1[[#This Row],[Injected]])),"NA")</f>
        <v>1</v>
      </c>
      <c r="AA1307" t="b">
        <f>OR(ISNUMBER(FIND("fish ",C1307)),ISNUMBER(FIND("Fish ",C1307)),ISNUMBER(FIND("aquatic",C1307)),ISNUMBER(FIND("daphnids",C1307)),ISNUMBER(FIND("Carcinus maenas",C1307)),ISNUMBER(FIND("Daphnia",C1307)),ISNUMBER(FIND("Ruditapes philippinarum",C1307)),ISNUMBER(FIND("daphnia",C1307)),ISNUMBER(FIND("marine",C1307)),ISNUMBER(FIND("mussel",C1307)),ISNUMBER(FIND("algae",C1307)),ISNUMBER(FIND("Donax faba",C1307)),ISNUMBER(FIND("estuarine",C1307)),ISNUMBER(FIND("snail",C1307)),ISNUMBER(FIND("Prorocentrum donghaiense",C1307)) )</f>
        <v>0</v>
      </c>
      <c r="AB1307" t="b">
        <f>OR(ISNUMBER(FIND(" rat ",C1307)),ISNUMBER(FIND(" rats ",C1307)),ISNUMBER(FIND(" Rats ",C1307)),ISNUMBER(FIND(" Rat ",C1307)),ISNUMBER(FIND(" rat.",C1307)),ISNUMBER(FIND(" rats.",C1307)),ISNUMBER(FIND("mouse",C1307)),ISNUMBER(FIND("mice",C1307)), ISNUMBER(FIND(" Mice",C1307)))</f>
        <v>1</v>
      </c>
      <c r="AC1307" t="b">
        <f>OR(ISNUMBER(FIND(" cell ",C1307)),ISNUMBER(FIND("fibroblast",C1307)),ISNUMBER(FIND("macrophage",C1307)),ISNUMBER(FIND("epithelial",C1307)),ISNUMBER(FIND("endothelial",C1307)),ISNUMBER(FIND("neuron",C1307)),ISNUMBER(FIND(" cells ",C1307)),ISNUMBER(FIND("RBC",C1307)),ISNUMBER(FIND("mitochond",C1307)),ISNUMBER(FIND("adipocyte",C1307)),ISNUMBER(FIND("osteo",C1307)),ISNUMBER(FIND("keratin",C1307)),ISNUMBER(FIND(" cell's ",C1307)),ISNUMBER(FIND("eukary",C1307)),ISNUMBER(FIND("sperm",C1307)))</f>
        <v>1</v>
      </c>
      <c r="AD1307" t="b">
        <f>OR(ISNUMBER(FIND("human",B1307)),ISNUMBER(FIND("workers",B1307)),ISNUMBER(FIND("workforces",B1307)),ISNUMBER(FIND("occupational",B1307)),ISNUMBER(FIND("Case report",B1307)),ISNUMBER(FIND("Workplaces",B1307)),ISNUMBER(FIND("worker",B1307)))</f>
        <v>0</v>
      </c>
      <c r="AE1307" t="b">
        <f>OR(ISNUMBER(FIND(" plant ",C1307)),ISNUMBER(FIND("Plant ",C1307)),ISNUMBER(FIND("tomato",C1307)),ISNUMBER(FIND("plants",C1307)),ISNUMBER(FIND("Plants",C1307)),ISNUMBER(FIND("algae",C1307)),ISNUMBER(FIND("lettuce",C1307)),ISNUMBER(FIND("green gram sprouts ",C1307)),ISNUMBER(FIND("Cucurbita pepo",C1307)),ISNUMBER(FIND("bean ",C1307)),ISNUMBER(FIND("chloroplast",C1307)),ISNUMBER(FIND("chlorophyll",C1307)),ISNUMBER(FIND("seedling",C1307)),ISNUMBER(FIND("canola",C1307)),ISNUMBER(FIND("shoot",C1307)),ISNUMBER(FIND("photosynthes",C1307)),ISNUMBER(FIND(" leaves ",C1307)),,ISNUMBER(FIND("agriculture",C1307)),ISNUMBER(FIND(" crops ",C1307)))</f>
        <v>0</v>
      </c>
      <c r="AF1307" t="b">
        <f>OR(ISNUMBER(FIND("bacteria",C1307)),ISNUMBER(FIND("Bacteria",C1307)),ISNUMBER(FIND("Bacterium",C1307)),ISNUMBER(FIND("bacterium",C1307)),ISNUMBER(FIND(" coli ",C1307)))</f>
        <v>0</v>
      </c>
      <c r="AG1307" t="b">
        <f>OR(ISNUMBER(FIND("fungi",C1307)),ISNUMBER(FIND("Fungi",C1307)),ISNUMBER(FIND("fungus",C1307)),ISNUMBER(FIND("Fungus",C1307)),ISNUMBER(FIND("mushroom",C1307)),ISNUMBER(FIND("Mushroom",C1307)),ISNUMBER(FIND(" mold ",C1307)))</f>
        <v>0</v>
      </c>
      <c r="AH1307" t="b">
        <f>OR(ISNUMBER(FIND("Pig ",C1307)),ISNUMBER(FIND("pig ",C1307)),ISNUMBER(FIND("Pigs ",C1307)),ISNUMBER(FIND("pigs ",C1307)))</f>
        <v>0</v>
      </c>
      <c r="AI1307" t="b">
        <f>OR(ISNUMBER(FIND(" C. elegans",C1307)),ISNUMBER(FIND("Caenorhabditis elegans",C1307)),ISNUMBER(FIND("earthworms",C1307)),ISNUMBER(FIND(" Ficopomatus enigmaticus",C1307)),ISNUMBER(FIND("larva",C1307)),ISNUMBER(FIND("Lumbriculus variegatus",C1307)),ISNUMBER(FIND("nematode",C1307)))</f>
        <v>0</v>
      </c>
      <c r="AJ1307" t="b">
        <f>NOT(OR(AA1307,AB1307,AC1307,AD1307,AE1307,AF1307,AG1307,AH1307,AI1307))</f>
        <v>0</v>
      </c>
      <c r="AL1307" t="b">
        <f>OR(AA1307,AB1307,AD1307,AE1307,AF1307,AG1307,AH1307,AI1307)</f>
        <v>1</v>
      </c>
      <c r="AM1307" t="b">
        <f>IF(Table1[[#This Row],[In vivo?]],IF(Table1[[#This Row],[Cell]],FALSE,TRUE),FALSE)</f>
        <v>0</v>
      </c>
      <c r="AN1307" t="b">
        <f>AND(AC1307,AL1307)</f>
        <v>1</v>
      </c>
      <c r="AO1307" t="b">
        <f>IF(Table1[[#This Row],[Cell]],IF(Table1[[#This Row],[In vivo?]],FALSE,TRUE),FALSE)</f>
        <v>0</v>
      </c>
      <c r="AP1307" t="b">
        <f>NOT(OR(Table1[[#This Row],[In vivo?]],Table1[[#This Row],[Only in Cell]]))</f>
        <v>0</v>
      </c>
      <c r="AQ1307" t="b">
        <f>IF(OR(Table1[[#This Row],[Rodents]],Table1[[#This Row],[Human]],Table1[[#This Row],[Pig]]),OR(ISNUMBER(FIND("pulmonary",C1307)),ISNUMBER(FIND("lung",C1307))),"NA")</f>
        <v>1</v>
      </c>
      <c r="AR1307" t="b">
        <f>IF(OR(Table1[[#This Row],[Rodents]],Table1[[#This Row],[Human]],Table1[[#This Row],[Pig]]),OR(ISNUMBER(FIND("skin",C1307)),ISNUMBER(FIND("dermal",C1307))),"NA")</f>
        <v>0</v>
      </c>
      <c r="AS1307" t="b">
        <f>IF(OR(Table1[[#This Row],[Rodents]],Table1[[#This Row],[Human]],Table1[[#This Row],[Pig]]),OR(ISNUMBER(FIND("liver",C1307)),ISNUMBER(FIND("hepat",C1307))),"NA")</f>
        <v>0</v>
      </c>
      <c r="AT1307" t="b">
        <f>IF(OR(Table1[[#This Row],[Rodents]],Table1[[#This Row],[Human]],Table1[[#This Row],[Pig]]),OR(ISNUMBER(FIND("kidney",C1307)),ISNUMBER(FIND("neph",C1307))),"NA")</f>
        <v>0</v>
      </c>
      <c r="AU1307" t="b">
        <f>IF(OR(Table1[[#This Row],[Rodents]],Table1[[#This Row],[Human]],Table1[[#This Row],[Pig]]),OR(ISNUMBER(FIND("brain",C1307)),ISNUMBER(FIND("neur",C1307)),ISNUMBER(FIND("nerv",C1307))),"NA")</f>
        <v>0</v>
      </c>
      <c r="AV1307" t="b">
        <f>IF(OR(Table1[[#This Row],[Rodents]],Table1[[#This Row],[Human]],Table1[[#This Row],[Pig]]),OR(ISNUMBER(FIND("heart",C1307)),ISNUMBER(FIND("cardi",C1307))),"NA")</f>
        <v>0</v>
      </c>
      <c r="AW1307" t="b">
        <f>IF(OR(Table1[[#This Row],[Rodents]],Table1[[#This Row],[Human]],Table1[[#This Row],[Pig]]),OR(ISNUMBER(FIND("gastro",C1307)),ISNUMBER(FIND("intesti",C1307)),ISNUMBER(FIND("stomach",C1307))),"NA")</f>
        <v>0</v>
      </c>
      <c r="AX1307" t="b">
        <f>IF(OR(Table1[[#This Row],[Rodents]],Table1[[#This Row],[Human]],Table1[[#This Row],[Pig]]),NOT(OR(AQ1307,AR1307,AS1307,AT1307,AU1307,AV1307,AW1307)),"NA")</f>
        <v>0</v>
      </c>
      <c r="AY1307" t="b">
        <f>OR(ISNUMBER(FIND("SWCNT",C1307)),ISNUMBER(FIND("SWNT",C1307)),ISNUMBER(FIND("single-wall",C1307)),ISNUMBER(FIND("single wall",C1307)),ISNUMBER(FIND("Single wall",C1307)),ISNUMBER(FIND("Single-wall",C1307)),ISNUMBER(FIND("SWCNT",B1307)),ISNUMBER(FIND("SWNT",B1307)),ISNUMBER(FIND("single-wall",B1307)),ISNUMBER(FIND("single wall",B1307)),ISNUMBER(FIND("Single-wall",B1307)),ISNUMBER(FIND("Single wall",B1307)))</f>
        <v>1</v>
      </c>
      <c r="AZ1307" t="b">
        <f>OR(ISNUMBER(FIND("MWCNT",C1307)),ISNUMBER(FIND("MWNT",C1307)),ISNUMBER(FIND("multi-wall",C1307)),ISNUMBER(FIND("multi wall",C1307)),ISNUMBER(FIND("multiwall",C1307)),ISNUMBER(FIND("Multi-wall",C1307)),ISNUMBER(FIND("Multi wall",C1307)),ISNUMBER(FIND("Multiwall",C1307)),ISNUMBER(FIND("MWCNT",B1307)),ISNUMBER(FIND("MWNT",B1307)),ISNUMBER(FIND("multi-wall",B1307)),ISNUMBER(FIND("multi wall",B1307)),ISNUMBER(FIND("multiwall",B1307)),ISNUMBER(FIND("Multi-wall",B1307)),ISNUMBER(FIND("Multi wall",B1307)),ISNUMBER(FIND("Multiwall",B1307)),ISNUMBER(FIND("Double-wall",B1307)),ISNUMBER(FIND("Double wall",B1307)),ISNUMBER(FIND("Doublewall",B1307)),ISNUMBER(FIND("double-wall",B1307)),ISNUMBER(FIND("double wall",B1307)),ISNUMBER(FIND("doublewall",B1307)))</f>
        <v>0</v>
      </c>
      <c r="BA1307" t="b">
        <f>AND(Table1[[#This Row],[SWCNT]],Table1[[#This Row],[MWCNT]])</f>
        <v>0</v>
      </c>
      <c r="BB1307" t="b">
        <f>IF(Table1[[#This Row],[SWCNT]]=TRUE,FALSE,IF(Table1[[#This Row],[MWCNT]]=TRUE,FALSE,TRUE))</f>
        <v>0</v>
      </c>
      <c r="BC1307" s="18"/>
    </row>
    <row r="1308" spans="1:55" ht="259">
      <c r="A1308" t="s">
        <v>959</v>
      </c>
      <c r="B1308" s="2" t="s">
        <v>962</v>
      </c>
      <c r="C1308" s="16" t="s">
        <v>965</v>
      </c>
      <c r="D1308" s="17" t="s">
        <v>403</v>
      </c>
      <c r="E1308" s="2">
        <v>2020</v>
      </c>
      <c r="F1308" t="b">
        <f>OR(ISNUMBER(FIND("cytotoxic",C1308)),ISNUMBER(FIND("Cytotoxic",C1308)),ISNUMBER(FIND("cellular toxicity",C1308)),ISNUMBER(FIND("cell death",C1308)),ISNUMBER(FIND("viable",C1308)),ISNUMBER(FIND("phytotoxic",C1308)),ISNUMBER(FIND("acute toxicity",C1308)),ISNUMBER(FIND("MTT",C1308)),ISNUMBER(FIND("survival",C1308)),ISNUMBER(FIND("prolifer",C1308)),ISNUMBER(FIND("apoptosis",C1308)),ISNUMBER(FIND("neurotoxic",C1308)),ISNUMBER(FIND("  lysis ",C1308)),ISNUMBER(FIND("necrosis",C1308)),ISNUMBER(FIND("cellular death",C1308))*3,ISNUMBER(FIND("LDH",C1308)),ISNUMBER(FIND("Acute toxicity",C1308)))</f>
        <v>0</v>
      </c>
      <c r="G1308" t="b">
        <f>OR(ISNUMBER(FIND("genotoxic",C1308)),ISNUMBER(FIND("genotoxicity",C1308)),ISNUMBER(FIND("DNA damage",C1308)),ISNUMBER(FIND("DNA",C1308)),ISNUMBER(FIND("RNA",C1308)),ISNUMBER(FIND("mesothelioma",C1308)),ISNUMBER(FIND("carcino",C1308)),ISNUMBER(FIND("mutagen",C1308)),ISNUMBER(FIND("genetic",C1308)))</f>
        <v>1</v>
      </c>
      <c r="H1308" t="b">
        <f>OR(ISNUMBER(FIND("inflammatory",C1308)),ISNUMBER(FIND("inflamm",C1308)))</f>
        <v>0</v>
      </c>
      <c r="I1308" t="b">
        <f>OR(ISNUMBER(FIND("immune",C1308)),ISNUMBER(FIND("immunological",C1308)),ISNUMBER(FIND("interleuk",C1308)),ISNUMBER(FIND("platelet activation",C1308)),ISNUMBER(FIND("monocyte",C1308)),ISNUMBER(FIND("leukocyte",C1308)),ISNUMBER(FIND("cytokine",C1308)),ISNUMBER(FIND("CD4",C1308)),ISNUMBER(FIND("CD8",C1308)),ISNUMBER(FIND("T-cell",C1308)))</f>
        <v>1</v>
      </c>
      <c r="J1308" t="b">
        <f>OR(ISNUMBER(FIND("reactive oxygen",C1308)),ISNUMBER(FIND("ROS",C1308)),ISNUMBER(FIND("free radical",C1308)),ISNUMBER(FIND("oxidative stress",C1308)),ISNUMBER(FIND("peroxid",C1308)),ISNUMBER(FIND("oxidative",C1308)),ISNUMBER(FIND("antioxid",C1308)))</f>
        <v>1</v>
      </c>
      <c r="K1308" t="b">
        <f>OR(ISNUMBER(FIND("autophag",C1308)))</f>
        <v>1</v>
      </c>
      <c r="L1308" t="b">
        <f>OR(ISNUMBER(FIND("morpholog",C1308)))</f>
        <v>0</v>
      </c>
      <c r="M1308" t="b">
        <f>OR(ISNUMBER(FIND("fibrosis",C1308)),ISNUMBER(FIND("Fibrosis",C1308)),ISNUMBER(FIND("fibrot",C1308)))</f>
        <v>0</v>
      </c>
      <c r="N1308" t="b">
        <f>OR(ISNUMBER(FIND("offspring",C1308)),ISNUMBER(FIND("Parental",C1308)),ISNUMBER(FIND("parental",C1308)),ISNUMBER(FIND("germline",C1308)),ISNUMBER(FIND("reproduc",C1308)),ISNUMBER(FIND("embryo",C1308)))</f>
        <v>0</v>
      </c>
      <c r="O1308" t="b">
        <f>OR(ISNUMBER(FIND("metabol",C1308)),ISNUMBER(FIND("Metabol",C1308)),ISNUMBER(FIND("digest",C1308)),ISNUMBER(FIND("mitochon",C1308)))</f>
        <v>0</v>
      </c>
      <c r="P1308" t="b">
        <f>OR(ISNUMBER(FIND("ecotox",C1308)),ISNUMBER(FIND("Ecotox",B1308)),ISNUMBER(FIND("ecotox",B1308)),ISNUMBER(FIND("Ecotox",C1308)))</f>
        <v>0</v>
      </c>
      <c r="Q1308" t="b">
        <f>OR(ISNUMBER(FIND("Bioaccum",C1308)),ISNUMBER(FIND("bioaccum",C1308)),ISNUMBER(FIND("accum",C1308)))</f>
        <v>0</v>
      </c>
      <c r="R1308" t="b">
        <f>OR(ISNUMBER(FIND("Occupation",C1308)),ISNUMBER(FIND("occupation",C1308)),ISNUMBER(FIND("worker",C1308)),ISNUMBER(FIND("workforce",C1308)))</f>
        <v>0</v>
      </c>
      <c r="S1308" t="b">
        <f>NOT(OR(F1308,G1308,H1308,I1308,J1308,K1308,L1308,M1308,N1308,O1308,P1308,Q1308,R1308))</f>
        <v>0</v>
      </c>
      <c r="U1308" t="b">
        <f>OR(Table1[[#This Row],[Inflammation]],Table1[[#This Row],[Immune]])</f>
        <v>1</v>
      </c>
      <c r="V1308" t="b">
        <f>IF(OR(Table1[[#This Row],[Rodents]],Table1[[#This Row],[Human]],Table1[[#This Row],[Pig]]),OR(ISNUMBER(FIND("intratrach",C1308)),ISNUMBER(FIND("nasal ",C1308)),ISNUMBER(FIND("instill",C1308))),"NA")</f>
        <v>0</v>
      </c>
      <c r="W1308" t="b">
        <f>IF(OR(Table1[[#This Row],[Rodents]],Table1[[#This Row],[Human]],Table1[[#This Row],[Pig]]),OR(ISNUMBER(FIND("dermal",C1308)),ISNUMBER(FIND("skin ",C1308))),"NA")</f>
        <v>0</v>
      </c>
      <c r="X1308" t="b">
        <f>IF(OR(Table1[[#This Row],[Rodents]],Table1[[#This Row],[Human]],Table1[[#This Row],[Pig]]),OR(ISNUMBER(FIND("injected",C1308)),ISNUMBER(FIND("periton",C1308)),ISNUMBER(FIND("intrascrot",C1308))),"NA")</f>
        <v>1</v>
      </c>
      <c r="Y1308" t="b">
        <f>IF(OR(Table1[[#This Row],[Rodents]],Table1[[#This Row],[Human]],Table1[[#This Row],[Pig]]),NOT(OR(Table1[[#This Row],[Inhaled/Intratracheal/intranasal]],Table1[[#This Row],[Dermal]],Table1[[#This Row],[Injected]])),"NA")</f>
        <v>0</v>
      </c>
      <c r="AA1308" t="b">
        <f>OR(ISNUMBER(FIND("fish ",C1308)),ISNUMBER(FIND("Fish ",C1308)),ISNUMBER(FIND("aquatic",C1308)),ISNUMBER(FIND("daphnids",C1308)),ISNUMBER(FIND("Carcinus maenas",C1308)),ISNUMBER(FIND("Daphnia",C1308)),ISNUMBER(FIND("Ruditapes philippinarum",C1308)),ISNUMBER(FIND("daphnia",C1308)),ISNUMBER(FIND("marine",C1308)),ISNUMBER(FIND("mussel",C1308)),ISNUMBER(FIND("algae",C1308)),ISNUMBER(FIND("Donax faba",C1308)),ISNUMBER(FIND("estuarine",C1308)),ISNUMBER(FIND("snail",C1308)),ISNUMBER(FIND("Prorocentrum donghaiense",C1308)) )</f>
        <v>0</v>
      </c>
      <c r="AB1308" t="b">
        <f>OR(ISNUMBER(FIND(" rat ",C1308)),ISNUMBER(FIND(" rats ",C1308)),ISNUMBER(FIND(" Rats ",C1308)),ISNUMBER(FIND(" Rat ",C1308)),ISNUMBER(FIND(" rat.",C1308)),ISNUMBER(FIND(" rats.",C1308)),ISNUMBER(FIND("mouse",C1308)),ISNUMBER(FIND("mice",C1308)), ISNUMBER(FIND(" Mice",C1308)))</f>
        <v>1</v>
      </c>
      <c r="AC1308" t="b">
        <f>OR(ISNUMBER(FIND(" cell ",C1308)),ISNUMBER(FIND("fibroblast",C1308)),ISNUMBER(FIND("macrophage",C1308)),ISNUMBER(FIND("epithelial",C1308)),ISNUMBER(FIND("endothelial",C1308)),ISNUMBER(FIND("neuron",C1308)),ISNUMBER(FIND(" cells ",C1308)),ISNUMBER(FIND("RBC",C1308)),ISNUMBER(FIND("mitochond",C1308)),ISNUMBER(FIND("adipocyte",C1308)),ISNUMBER(FIND("osteo",C1308)),ISNUMBER(FIND("keratin",C1308)),ISNUMBER(FIND(" cell's ",C1308)),ISNUMBER(FIND("eukary",C1308)),ISNUMBER(FIND("sperm",C1308)))</f>
        <v>1</v>
      </c>
      <c r="AD1308" t="b">
        <f>OR(ISNUMBER(FIND("human",B1308)),ISNUMBER(FIND("workers",B1308)),ISNUMBER(FIND("workforces",B1308)),ISNUMBER(FIND("occupational",B1308)),ISNUMBER(FIND("Case report",B1308)),ISNUMBER(FIND("Workplaces",B1308)),ISNUMBER(FIND("worker",B1308)))</f>
        <v>0</v>
      </c>
      <c r="AE1308" t="b">
        <f>OR(ISNUMBER(FIND(" plant ",C1308)),ISNUMBER(FIND("Plant ",C1308)),ISNUMBER(FIND("tomato",C1308)),ISNUMBER(FIND("plants",C1308)),ISNUMBER(FIND("Plants",C1308)),ISNUMBER(FIND("algae",C1308)),ISNUMBER(FIND("lettuce",C1308)),ISNUMBER(FIND("green gram sprouts ",C1308)),ISNUMBER(FIND("Cucurbita pepo",C1308)),ISNUMBER(FIND("bean ",C1308)),ISNUMBER(FIND("chloroplast",C1308)),ISNUMBER(FIND("chlorophyll",C1308)),ISNUMBER(FIND("seedling",C1308)),ISNUMBER(FIND("canola",C1308)),ISNUMBER(FIND("shoot",C1308)),ISNUMBER(FIND("photosynthes",C1308)),ISNUMBER(FIND(" leaves ",C1308)),,ISNUMBER(FIND("agriculture",C1308)),ISNUMBER(FIND(" crops ",C1308)))</f>
        <v>0</v>
      </c>
      <c r="AF1308" t="b">
        <f>OR(ISNUMBER(FIND("bacteria",C1308)),ISNUMBER(FIND("Bacteria",C1308)),ISNUMBER(FIND("Bacterium",C1308)),ISNUMBER(FIND("bacterium",C1308)),ISNUMBER(FIND(" coli ",C1308)))</f>
        <v>0</v>
      </c>
      <c r="AG1308" t="b">
        <f>OR(ISNUMBER(FIND("fungi",C1308)),ISNUMBER(FIND("Fungi",C1308)),ISNUMBER(FIND("fungus",C1308)),ISNUMBER(FIND("Fungus",C1308)),ISNUMBER(FIND("mushroom",C1308)),ISNUMBER(FIND("Mushroom",C1308)),ISNUMBER(FIND(" mold ",C1308)))</f>
        <v>0</v>
      </c>
      <c r="AH1308" t="b">
        <f>OR(ISNUMBER(FIND("Pig ",C1308)),ISNUMBER(FIND("pig ",C1308)),ISNUMBER(FIND("Pigs ",C1308)),ISNUMBER(FIND("pigs ",C1308)))</f>
        <v>0</v>
      </c>
      <c r="AI1308" t="b">
        <f>OR(ISNUMBER(FIND(" C. elegans",C1308)),ISNUMBER(FIND("Caenorhabditis elegans",C1308)),ISNUMBER(FIND("earthworms",C1308)),ISNUMBER(FIND(" Ficopomatus enigmaticus",C1308)),ISNUMBER(FIND("larva",C1308)),ISNUMBER(FIND("Lumbriculus variegatus",C1308)),ISNUMBER(FIND("nematode",C1308)))</f>
        <v>0</v>
      </c>
      <c r="AJ1308" t="b">
        <f>NOT(OR(AA1308,AB1308,AC1308,AD1308,AE1308,AF1308,AG1308,AH1308,AI1308))</f>
        <v>0</v>
      </c>
      <c r="AL1308" t="b">
        <f>OR(AA1308,AB1308,AD1308,AE1308,AF1308,AG1308,AH1308,AI1308)</f>
        <v>1</v>
      </c>
      <c r="AM1308" t="b">
        <f>IF(Table1[[#This Row],[In vivo?]],IF(Table1[[#This Row],[Cell]],FALSE,TRUE),FALSE)</f>
        <v>0</v>
      </c>
      <c r="AN1308" t="b">
        <f>AND(AC1308,AL1308)</f>
        <v>1</v>
      </c>
      <c r="AO1308" t="b">
        <f>IF(Table1[[#This Row],[Cell]],IF(Table1[[#This Row],[In vivo?]],FALSE,TRUE),FALSE)</f>
        <v>0</v>
      </c>
      <c r="AP1308" t="b">
        <f>NOT(OR(Table1[[#This Row],[In vivo?]],Table1[[#This Row],[Only in Cell]]))</f>
        <v>0</v>
      </c>
      <c r="AQ1308" t="b">
        <f>IF(OR(Table1[[#This Row],[Rodents]],Table1[[#This Row],[Human]],Table1[[#This Row],[Pig]]),OR(ISNUMBER(FIND("pulmonary",C1308)),ISNUMBER(FIND("lung",C1308))),"NA")</f>
        <v>0</v>
      </c>
      <c r="AR1308" t="b">
        <f>IF(OR(Table1[[#This Row],[Rodents]],Table1[[#This Row],[Human]],Table1[[#This Row],[Pig]]),OR(ISNUMBER(FIND("skin",C1308)),ISNUMBER(FIND("dermal",C1308))),"NA")</f>
        <v>0</v>
      </c>
      <c r="AS1308" t="b">
        <f>IF(OR(Table1[[#This Row],[Rodents]],Table1[[#This Row],[Human]],Table1[[#This Row],[Pig]]),OR(ISNUMBER(FIND("liver",C1308)),ISNUMBER(FIND("hepat",C1308))),"NA")</f>
        <v>0</v>
      </c>
      <c r="AT1308" t="b">
        <f>IF(OR(Table1[[#This Row],[Rodents]],Table1[[#This Row],[Human]],Table1[[#This Row],[Pig]]),OR(ISNUMBER(FIND("kidney",C1308)),ISNUMBER(FIND("neph",C1308))),"NA")</f>
        <v>0</v>
      </c>
      <c r="AU1308" t="b">
        <f>IF(OR(Table1[[#This Row],[Rodents]],Table1[[#This Row],[Human]],Table1[[#This Row],[Pig]]),OR(ISNUMBER(FIND("brain",C1308)),ISNUMBER(FIND("neur",C1308)),ISNUMBER(FIND("nerv",C1308))),"NA")</f>
        <v>0</v>
      </c>
      <c r="AV1308" t="b">
        <f>IF(OR(Table1[[#This Row],[Rodents]],Table1[[#This Row],[Human]],Table1[[#This Row],[Pig]]),OR(ISNUMBER(FIND("heart",C1308)),ISNUMBER(FIND("cardi",C1308))),"NA")</f>
        <v>0</v>
      </c>
      <c r="AW1308" t="b">
        <f>IF(OR(Table1[[#This Row],[Rodents]],Table1[[#This Row],[Human]],Table1[[#This Row],[Pig]]),OR(ISNUMBER(FIND("gastro",C1308)),ISNUMBER(FIND("intesti",C1308)),ISNUMBER(FIND("stomach",C1308))),"NA")</f>
        <v>0</v>
      </c>
      <c r="AX1308" t="b">
        <f>IF(OR(Table1[[#This Row],[Rodents]],Table1[[#This Row],[Human]],Table1[[#This Row],[Pig]]),NOT(OR(AQ1308,AR1308,AS1308,AT1308,AU1308,AV1308,AW1308)),"NA")</f>
        <v>1</v>
      </c>
      <c r="AY1308" t="b">
        <f>OR(ISNUMBER(FIND("SWCNT",C1308)),ISNUMBER(FIND("SWNT",C1308)),ISNUMBER(FIND("single-wall",C1308)),ISNUMBER(FIND("single wall",C1308)),ISNUMBER(FIND("Single wall",C1308)),ISNUMBER(FIND("Single-wall",C1308)),ISNUMBER(FIND("SWCNT",B1308)),ISNUMBER(FIND("SWNT",B1308)),ISNUMBER(FIND("single-wall",B1308)),ISNUMBER(FIND("single wall",B1308)),ISNUMBER(FIND("Single-wall",B1308)),ISNUMBER(FIND("Single wall",B1308)))</f>
        <v>0</v>
      </c>
      <c r="AZ1308" t="b">
        <f>OR(ISNUMBER(FIND("MWCNT",C1308)),ISNUMBER(FIND("MWNT",C1308)),ISNUMBER(FIND("multi-wall",C1308)),ISNUMBER(FIND("multi wall",C1308)),ISNUMBER(FIND("multiwall",C1308)),ISNUMBER(FIND("Multi-wall",C1308)),ISNUMBER(FIND("Multi wall",C1308)),ISNUMBER(FIND("Multiwall",C1308)),ISNUMBER(FIND("MWCNT",B1308)),ISNUMBER(FIND("MWNT",B1308)),ISNUMBER(FIND("multi-wall",B1308)),ISNUMBER(FIND("multi wall",B1308)),ISNUMBER(FIND("multiwall",B1308)),ISNUMBER(FIND("Multi-wall",B1308)),ISNUMBER(FIND("Multi wall",B1308)),ISNUMBER(FIND("Multiwall",B1308)),ISNUMBER(FIND("Double-wall",B1308)),ISNUMBER(FIND("Double wall",B1308)),ISNUMBER(FIND("Doublewall",B1308)),ISNUMBER(FIND("double-wall",B1308)),ISNUMBER(FIND("double wall",B1308)),ISNUMBER(FIND("doublewall",B1308)))</f>
        <v>1</v>
      </c>
      <c r="BA1308" t="b">
        <f>AND(Table1[[#This Row],[SWCNT]],Table1[[#This Row],[MWCNT]])</f>
        <v>0</v>
      </c>
      <c r="BB1308" t="b">
        <f>IF(Table1[[#This Row],[SWCNT]]=TRUE,FALSE,IF(Table1[[#This Row],[MWCNT]]=TRUE,FALSE,TRUE))</f>
        <v>0</v>
      </c>
      <c r="BC1308" s="18"/>
    </row>
    <row r="1309" spans="1:55" ht="166.5">
      <c r="A1309" t="s">
        <v>981</v>
      </c>
      <c r="B1309" s="2" t="s">
        <v>982</v>
      </c>
      <c r="C1309" s="16" t="s">
        <v>983</v>
      </c>
      <c r="D1309" s="17" t="s">
        <v>984</v>
      </c>
      <c r="E1309" s="2">
        <v>2020</v>
      </c>
      <c r="F1309" t="b">
        <f>OR(ISNUMBER(FIND("cytotoxic",C1309)),ISNUMBER(FIND("Cytotoxic",C1309)),ISNUMBER(FIND("cellular toxicity",C1309)),ISNUMBER(FIND("cell death",C1309)),ISNUMBER(FIND("viable",C1309)),ISNUMBER(FIND("phytotoxic",C1309)),ISNUMBER(FIND("acute toxicity",C1309)),ISNUMBER(FIND("MTT",C1309)),ISNUMBER(FIND("survival",C1309)),ISNUMBER(FIND("prolifer",C1309)),ISNUMBER(FIND("apoptosis",C1309)),ISNUMBER(FIND("neurotoxic",C1309)),ISNUMBER(FIND("  lysis ",C1309)),ISNUMBER(FIND("necrosis",C1309)),ISNUMBER(FIND("cellular death",C1309))*3,ISNUMBER(FIND("LDH",C1309)),ISNUMBER(FIND("Acute toxicity",C1309)))</f>
        <v>1</v>
      </c>
      <c r="G1309" t="b">
        <f>OR(ISNUMBER(FIND("genotoxic",C1309)),ISNUMBER(FIND("genotoxicity",C1309)),ISNUMBER(FIND("DNA damage",C1309)),ISNUMBER(FIND("DNA",C1309)),ISNUMBER(FIND("RNA",C1309)),ISNUMBER(FIND("mesothelioma",C1309)),ISNUMBER(FIND("carcino",C1309)),ISNUMBER(FIND("mutagen",C1309)),ISNUMBER(FIND("genetic",C1309)))</f>
        <v>0</v>
      </c>
      <c r="H1309" t="b">
        <f>OR(ISNUMBER(FIND("inflammatory",C1309)),ISNUMBER(FIND("inflamm",C1309)))</f>
        <v>0</v>
      </c>
      <c r="I1309" t="b">
        <f>OR(ISNUMBER(FIND("immune",C1309)),ISNUMBER(FIND("immunological",C1309)),ISNUMBER(FIND("interleuk",C1309)),ISNUMBER(FIND("platelet activation",C1309)),ISNUMBER(FIND("monocyte",C1309)),ISNUMBER(FIND("leukocyte",C1309)),ISNUMBER(FIND("cytokine",C1309)),ISNUMBER(FIND("CD4",C1309)),ISNUMBER(FIND("CD8",C1309)),ISNUMBER(FIND("T-cell",C1309)))</f>
        <v>0</v>
      </c>
      <c r="J1309" t="b">
        <f>OR(ISNUMBER(FIND("reactive oxygen",C1309)),ISNUMBER(FIND("ROS",C1309)),ISNUMBER(FIND("free radical",C1309)),ISNUMBER(FIND("oxidative stress",C1309)),ISNUMBER(FIND("peroxid",C1309)),ISNUMBER(FIND("oxidative",C1309)),ISNUMBER(FIND("antioxid",C1309)))</f>
        <v>1</v>
      </c>
      <c r="K1309" t="b">
        <f>OR(ISNUMBER(FIND("autophag",C1309)))</f>
        <v>0</v>
      </c>
      <c r="L1309" t="b">
        <f>OR(ISNUMBER(FIND("morpholog",C1309)))</f>
        <v>0</v>
      </c>
      <c r="M1309" t="b">
        <f>OR(ISNUMBER(FIND("fibrosis",C1309)),ISNUMBER(FIND("Fibrosis",C1309)),ISNUMBER(FIND("fibrot",C1309)))</f>
        <v>0</v>
      </c>
      <c r="N1309" t="b">
        <f>OR(ISNUMBER(FIND("offspring",C1309)),ISNUMBER(FIND("Parental",C1309)),ISNUMBER(FIND("parental",C1309)),ISNUMBER(FIND("germline",C1309)),ISNUMBER(FIND("reproduc",C1309)),ISNUMBER(FIND("embryo",C1309)))</f>
        <v>1</v>
      </c>
      <c r="O1309" t="b">
        <f>OR(ISNUMBER(FIND("metabol",C1309)),ISNUMBER(FIND("Metabol",C1309)),ISNUMBER(FIND("digest",C1309)),ISNUMBER(FIND("mitochon",C1309)))</f>
        <v>0</v>
      </c>
      <c r="P1309" t="b">
        <f>OR(ISNUMBER(FIND("ecotox",C1309)),ISNUMBER(FIND("Ecotox",B1309)),ISNUMBER(FIND("ecotox",B1309)),ISNUMBER(FIND("Ecotox",C1309)))</f>
        <v>0</v>
      </c>
      <c r="Q1309" t="b">
        <f>OR(ISNUMBER(FIND("Bioaccum",C1309)),ISNUMBER(FIND("bioaccum",C1309)),ISNUMBER(FIND("accum",C1309)))</f>
        <v>0</v>
      </c>
      <c r="R1309" t="b">
        <f>OR(ISNUMBER(FIND("Occupation",C1309)),ISNUMBER(FIND("occupation",C1309)),ISNUMBER(FIND("worker",C1309)),ISNUMBER(FIND("workforce",C1309)))</f>
        <v>0</v>
      </c>
      <c r="S1309" t="b">
        <f>NOT(OR(F1309,G1309,H1309,I1309,J1309,K1309,L1309,M1309,N1309,O1309,P1309,Q1309,R1309))</f>
        <v>0</v>
      </c>
      <c r="U1309" t="b">
        <f>OR(Table1[[#This Row],[Inflammation]],Table1[[#This Row],[Immune]])</f>
        <v>0</v>
      </c>
      <c r="V1309" t="str">
        <f>IF(OR(Table1[[#This Row],[Rodents]],Table1[[#This Row],[Human]],Table1[[#This Row],[Pig]]),OR(ISNUMBER(FIND("intratrach",C1309)),ISNUMBER(FIND("nasal ",C1309)),ISNUMBER(FIND("instill",C1309))),"NA")</f>
        <v>NA</v>
      </c>
      <c r="W1309" t="str">
        <f>IF(OR(Table1[[#This Row],[Rodents]],Table1[[#This Row],[Human]],Table1[[#This Row],[Pig]]),OR(ISNUMBER(FIND("dermal",C1309)),ISNUMBER(FIND("skin ",C1309))),"NA")</f>
        <v>NA</v>
      </c>
      <c r="X1309" t="str">
        <f>IF(OR(Table1[[#This Row],[Rodents]],Table1[[#This Row],[Human]],Table1[[#This Row],[Pig]]),OR(ISNUMBER(FIND("injected",C1309)),ISNUMBER(FIND("periton",C1309)),ISNUMBER(FIND("intrascrot",C1309))),"NA")</f>
        <v>NA</v>
      </c>
      <c r="Y1309" t="str">
        <f>IF(OR(Table1[[#This Row],[Rodents]],Table1[[#This Row],[Human]],Table1[[#This Row],[Pig]]),NOT(OR(Table1[[#This Row],[Inhaled/Intratracheal/intranasal]],Table1[[#This Row],[Dermal]],Table1[[#This Row],[Injected]])),"NA")</f>
        <v>NA</v>
      </c>
      <c r="AA1309" t="b">
        <f>OR(ISNUMBER(FIND("fish ",C1309)),ISNUMBER(FIND("Fish ",C1309)),ISNUMBER(FIND("aquatic",C1309)),ISNUMBER(FIND("daphnids",C1309)),ISNUMBER(FIND("Carcinus maenas",C1309)),ISNUMBER(FIND("Daphnia",C1309)),ISNUMBER(FIND("Ruditapes philippinarum",C1309)),ISNUMBER(FIND("daphnia",C1309)),ISNUMBER(FIND("marine",C1309)),ISNUMBER(FIND("mussel",C1309)),ISNUMBER(FIND("algae",C1309)),ISNUMBER(FIND("Donax faba",C1309)),ISNUMBER(FIND("estuarine",C1309)),ISNUMBER(FIND("snail",C1309)),ISNUMBER(FIND("Prorocentrum donghaiense",C1309)) )</f>
        <v>0</v>
      </c>
      <c r="AB1309" t="b">
        <f>OR(ISNUMBER(FIND(" rat ",C1309)),ISNUMBER(FIND(" rats ",C1309)),ISNUMBER(FIND(" Rats ",C1309)),ISNUMBER(FIND(" Rat ",C1309)),ISNUMBER(FIND(" rat.",C1309)),ISNUMBER(FIND(" rats.",C1309)),ISNUMBER(FIND("mouse",C1309)),ISNUMBER(FIND("mice",C1309)), ISNUMBER(FIND(" Mice",C1309)))</f>
        <v>0</v>
      </c>
      <c r="AC1309" t="b">
        <f>OR(ISNUMBER(FIND(" cell ",C1309)),ISNUMBER(FIND("fibroblast",C1309)),ISNUMBER(FIND("macrophage",C1309)),ISNUMBER(FIND("epithelial",C1309)),ISNUMBER(FIND("endothelial",C1309)),ISNUMBER(FIND("neuron",C1309)),ISNUMBER(FIND(" cells ",C1309)),ISNUMBER(FIND("RBC",C1309)),ISNUMBER(FIND("mitochond",C1309)),ISNUMBER(FIND("adipocyte",C1309)),ISNUMBER(FIND("osteo",C1309)),ISNUMBER(FIND("keratin",C1309)),ISNUMBER(FIND(" cell's ",C1309)),ISNUMBER(FIND("eukary",C1309)),ISNUMBER(FIND("sperm",C1309)))</f>
        <v>1</v>
      </c>
      <c r="AD1309" t="b">
        <f>OR(ISNUMBER(FIND("human",B1309)),ISNUMBER(FIND("workers",B1309)),ISNUMBER(FIND("workforces",B1309)),ISNUMBER(FIND("occupational",B1309)),ISNUMBER(FIND("Case report",B1309)),ISNUMBER(FIND("Workplaces",B1309)),ISNUMBER(FIND("worker",B1309)))</f>
        <v>0</v>
      </c>
      <c r="AE1309" t="b">
        <f>OR(ISNUMBER(FIND(" plant ",C1309)),ISNUMBER(FIND("Plant ",C1309)),ISNUMBER(FIND("tomato",C1309)),ISNUMBER(FIND("plants",C1309)),ISNUMBER(FIND("Plants",C1309)),ISNUMBER(FIND("algae",C1309)),ISNUMBER(FIND("lettuce",C1309)),ISNUMBER(FIND("green gram sprouts ",C1309)),ISNUMBER(FIND("Cucurbita pepo",C1309)),ISNUMBER(FIND("bean ",C1309)),ISNUMBER(FIND("chloroplast",C1309)),ISNUMBER(FIND("chlorophyll",C1309)),ISNUMBER(FIND("seedling",C1309)),ISNUMBER(FIND("canola",C1309)),ISNUMBER(FIND("shoot",C1309)),ISNUMBER(FIND("photosynthes",C1309)),ISNUMBER(FIND(" leaves ",C1309)),,ISNUMBER(FIND("agriculture",C1309)),ISNUMBER(FIND(" crops ",C1309)))</f>
        <v>0</v>
      </c>
      <c r="AF1309" t="b">
        <f>OR(ISNUMBER(FIND("bacteria",C1309)),ISNUMBER(FIND("Bacteria",C1309)),ISNUMBER(FIND("Bacterium",C1309)),ISNUMBER(FIND("bacterium",C1309)),ISNUMBER(FIND(" coli ",C1309)))</f>
        <v>0</v>
      </c>
      <c r="AG1309" t="b">
        <f>OR(ISNUMBER(FIND("fungi",C1309)),ISNUMBER(FIND("Fungi",C1309)),ISNUMBER(FIND("fungus",C1309)),ISNUMBER(FIND("Fungus",C1309)),ISNUMBER(FIND("mushroom",C1309)),ISNUMBER(FIND("Mushroom",C1309)),ISNUMBER(FIND(" mold ",C1309)))</f>
        <v>0</v>
      </c>
      <c r="AH1309" t="b">
        <f>OR(ISNUMBER(FIND("Pig ",C1309)),ISNUMBER(FIND("pig ",C1309)),ISNUMBER(FIND("Pigs ",C1309)),ISNUMBER(FIND("pigs ",C1309)))</f>
        <v>0</v>
      </c>
      <c r="AI1309" t="b">
        <f>OR(ISNUMBER(FIND(" C. elegans",C1309)),ISNUMBER(FIND("Caenorhabditis elegans",C1309)),ISNUMBER(FIND("earthworms",C1309)),ISNUMBER(FIND(" Ficopomatus enigmaticus",C1309)),ISNUMBER(FIND("larva",C1309)),ISNUMBER(FIND("Lumbriculus variegatus",C1309)),ISNUMBER(FIND("nematode",C1309)))</f>
        <v>0</v>
      </c>
      <c r="AJ1309" t="b">
        <f>NOT(OR(AA1309,AB1309,AC1309,AD1309,AE1309,AF1309,AG1309,AH1309,AI1309))</f>
        <v>0</v>
      </c>
      <c r="AL1309" t="b">
        <f>OR(AA1309,AB1309,AD1309,AE1309,AF1309,AG1309,AH1309,AI1309)</f>
        <v>0</v>
      </c>
      <c r="AM1309" t="b">
        <f>IF(Table1[[#This Row],[In vivo?]],IF(Table1[[#This Row],[Cell]],FALSE,TRUE),FALSE)</f>
        <v>0</v>
      </c>
      <c r="AN1309" t="b">
        <f>AND(AC1309,AL1309)</f>
        <v>0</v>
      </c>
      <c r="AO1309" t="b">
        <f>IF(Table1[[#This Row],[Cell]],IF(Table1[[#This Row],[In vivo?]],FALSE,TRUE),FALSE)</f>
        <v>1</v>
      </c>
      <c r="AP1309" t="b">
        <f>NOT(OR(Table1[[#This Row],[In vivo?]],Table1[[#This Row],[Only in Cell]]))</f>
        <v>0</v>
      </c>
      <c r="AQ1309" t="str">
        <f>IF(OR(Table1[[#This Row],[Rodents]],Table1[[#This Row],[Human]],Table1[[#This Row],[Pig]]),OR(ISNUMBER(FIND("pulmonary",C1309)),ISNUMBER(FIND("lung",C1309))),"NA")</f>
        <v>NA</v>
      </c>
      <c r="AR1309" t="str">
        <f>IF(OR(Table1[[#This Row],[Rodents]],Table1[[#This Row],[Human]],Table1[[#This Row],[Pig]]),OR(ISNUMBER(FIND("skin",C1309)),ISNUMBER(FIND("dermal",C1309))),"NA")</f>
        <v>NA</v>
      </c>
      <c r="AS1309" t="str">
        <f>IF(OR(Table1[[#This Row],[Rodents]],Table1[[#This Row],[Human]],Table1[[#This Row],[Pig]]),OR(ISNUMBER(FIND("liver",C1309)),ISNUMBER(FIND("hepat",C1309))),"NA")</f>
        <v>NA</v>
      </c>
      <c r="AT1309" t="str">
        <f>IF(OR(Table1[[#This Row],[Rodents]],Table1[[#This Row],[Human]],Table1[[#This Row],[Pig]]),OR(ISNUMBER(FIND("kidney",C1309)),ISNUMBER(FIND("neph",C1309))),"NA")</f>
        <v>NA</v>
      </c>
      <c r="AU1309" t="str">
        <f>IF(OR(Table1[[#This Row],[Rodents]],Table1[[#This Row],[Human]],Table1[[#This Row],[Pig]]),OR(ISNUMBER(FIND("brain",C1309)),ISNUMBER(FIND("neur",C1309)),ISNUMBER(FIND("nerv",C1309))),"NA")</f>
        <v>NA</v>
      </c>
      <c r="AV1309" t="str">
        <f>IF(OR(Table1[[#This Row],[Rodents]],Table1[[#This Row],[Human]],Table1[[#This Row],[Pig]]),OR(ISNUMBER(FIND("heart",C1309)),ISNUMBER(FIND("cardi",C1309))),"NA")</f>
        <v>NA</v>
      </c>
      <c r="AW1309" t="str">
        <f>IF(OR(Table1[[#This Row],[Rodents]],Table1[[#This Row],[Human]],Table1[[#This Row],[Pig]]),OR(ISNUMBER(FIND("gastro",C1309)),ISNUMBER(FIND("intesti",C1309)),ISNUMBER(FIND("stomach",C1309))),"NA")</f>
        <v>NA</v>
      </c>
      <c r="AX1309" t="str">
        <f>IF(OR(Table1[[#This Row],[Rodents]],Table1[[#This Row],[Human]],Table1[[#This Row],[Pig]]),NOT(OR(AQ1309,AR1309,AS1309,AT1309,AU1309,AV1309,AW1309)),"NA")</f>
        <v>NA</v>
      </c>
      <c r="AY1309" t="b">
        <f>OR(ISNUMBER(FIND("SWCNT",C1309)),ISNUMBER(FIND("SWNT",C1309)),ISNUMBER(FIND("single-wall",C1309)),ISNUMBER(FIND("single wall",C1309)),ISNUMBER(FIND("Single wall",C1309)),ISNUMBER(FIND("Single-wall",C1309)),ISNUMBER(FIND("SWCNT",B1309)),ISNUMBER(FIND("SWNT",B1309)),ISNUMBER(FIND("single-wall",B1309)),ISNUMBER(FIND("single wall",B1309)),ISNUMBER(FIND("Single-wall",B1309)),ISNUMBER(FIND("Single wall",B1309)))</f>
        <v>1</v>
      </c>
      <c r="AZ1309" t="b">
        <f>OR(ISNUMBER(FIND("MWCNT",C1309)),ISNUMBER(FIND("MWNT",C1309)),ISNUMBER(FIND("multi-wall",C1309)),ISNUMBER(FIND("multi wall",C1309)),ISNUMBER(FIND("multiwall",C1309)),ISNUMBER(FIND("Multi-wall",C1309)),ISNUMBER(FIND("Multi wall",C1309)),ISNUMBER(FIND("Multiwall",C1309)),ISNUMBER(FIND("MWCNT",B1309)),ISNUMBER(FIND("MWNT",B1309)),ISNUMBER(FIND("multi-wall",B1309)),ISNUMBER(FIND("multi wall",B1309)),ISNUMBER(FIND("multiwall",B1309)),ISNUMBER(FIND("Multi-wall",B1309)),ISNUMBER(FIND("Multi wall",B1309)),ISNUMBER(FIND("Multiwall",B1309)),ISNUMBER(FIND("Double-wall",B1309)),ISNUMBER(FIND("Double wall",B1309)),ISNUMBER(FIND("Doublewall",B1309)),ISNUMBER(FIND("double-wall",B1309)),ISNUMBER(FIND("double wall",B1309)),ISNUMBER(FIND("doublewall",B1309)))</f>
        <v>1</v>
      </c>
      <c r="BA1309" t="b">
        <f>AND(Table1[[#This Row],[SWCNT]],Table1[[#This Row],[MWCNT]])</f>
        <v>1</v>
      </c>
      <c r="BB1309" t="b">
        <f>IF(Table1[[#This Row],[SWCNT]]=TRUE,FALSE,IF(Table1[[#This Row],[MWCNT]]=TRUE,FALSE,TRUE))</f>
        <v>0</v>
      </c>
      <c r="BC1309" s="18"/>
    </row>
    <row r="1310" spans="1:55" ht="240.5">
      <c r="A1310" t="s">
        <v>1000</v>
      </c>
      <c r="B1310" s="2" t="s">
        <v>1001</v>
      </c>
      <c r="C1310" s="16" t="s">
        <v>1002</v>
      </c>
      <c r="D1310" s="17" t="s">
        <v>30</v>
      </c>
      <c r="E1310" s="2">
        <v>2020</v>
      </c>
      <c r="F1310" t="b">
        <f>OR(ISNUMBER(FIND("cytotoxic",C1310)),ISNUMBER(FIND("Cytotoxic",C1310)),ISNUMBER(FIND("cellular toxicity",C1310)),ISNUMBER(FIND("cell death",C1310)),ISNUMBER(FIND("viable",C1310)),ISNUMBER(FIND("phytotoxic",C1310)),ISNUMBER(FIND("acute toxicity",C1310)),ISNUMBER(FIND("MTT",C1310)),ISNUMBER(FIND("survival",C1310)),ISNUMBER(FIND("prolifer",C1310)),ISNUMBER(FIND("apoptosis",C1310)),ISNUMBER(FIND("neurotoxic",C1310)),ISNUMBER(FIND("  lysis ",C1310)),ISNUMBER(FIND("necrosis",C1310)),ISNUMBER(FIND("cellular death",C1310))*3,ISNUMBER(FIND("LDH",C1310)),ISNUMBER(FIND("Acute toxicity",C1310)))</f>
        <v>1</v>
      </c>
      <c r="G1310" t="b">
        <f>OR(ISNUMBER(FIND("genotoxic",C1310)),ISNUMBER(FIND("genotoxicity",C1310)),ISNUMBER(FIND("DNA damage",C1310)),ISNUMBER(FIND("DNA",C1310)),ISNUMBER(FIND("RNA",C1310)),ISNUMBER(FIND("mesothelioma",C1310)),ISNUMBER(FIND("carcino",C1310)),ISNUMBER(FIND("mutagen",C1310)),ISNUMBER(FIND("genetic",C1310)))</f>
        <v>1</v>
      </c>
      <c r="H1310" t="b">
        <f>OR(ISNUMBER(FIND("inflammatory",C1310)),ISNUMBER(FIND("inflamm",C1310)))</f>
        <v>0</v>
      </c>
      <c r="I1310" t="b">
        <f>OR(ISNUMBER(FIND("immune",C1310)),ISNUMBER(FIND("immunological",C1310)),ISNUMBER(FIND("interleuk",C1310)),ISNUMBER(FIND("platelet activation",C1310)),ISNUMBER(FIND("monocyte",C1310)),ISNUMBER(FIND("leukocyte",C1310)),ISNUMBER(FIND("cytokine",C1310)),ISNUMBER(FIND("CD4",C1310)),ISNUMBER(FIND("CD8",C1310)),ISNUMBER(FIND("T-cell",C1310)))</f>
        <v>0</v>
      </c>
      <c r="J1310" t="b">
        <f>OR(ISNUMBER(FIND("reactive oxygen",C1310)),ISNUMBER(FIND("ROS",C1310)),ISNUMBER(FIND("free radical",C1310)),ISNUMBER(FIND("oxidative stress",C1310)),ISNUMBER(FIND("peroxid",C1310)),ISNUMBER(FIND("oxidative",C1310)),ISNUMBER(FIND("antioxid",C1310)))</f>
        <v>1</v>
      </c>
      <c r="K1310" t="b">
        <f>OR(ISNUMBER(FIND("autophag",C1310)))</f>
        <v>0</v>
      </c>
      <c r="L1310" t="b">
        <f>OR(ISNUMBER(FIND("morpholog",C1310)))</f>
        <v>0</v>
      </c>
      <c r="M1310" t="b">
        <f>OR(ISNUMBER(FIND("fibrosis",C1310)),ISNUMBER(FIND("Fibrosis",C1310)),ISNUMBER(FIND("fibrot",C1310)))</f>
        <v>0</v>
      </c>
      <c r="N1310" t="b">
        <f>OR(ISNUMBER(FIND("offspring",C1310)),ISNUMBER(FIND("Parental",C1310)),ISNUMBER(FIND("parental",C1310)),ISNUMBER(FIND("germline",C1310)),ISNUMBER(FIND("reproduc",C1310)),ISNUMBER(FIND("embryo",C1310)))</f>
        <v>1</v>
      </c>
      <c r="O1310" t="b">
        <f>OR(ISNUMBER(FIND("metabol",C1310)),ISNUMBER(FIND("Metabol",C1310)),ISNUMBER(FIND("digest",C1310)),ISNUMBER(FIND("mitochon",C1310)))</f>
        <v>0</v>
      </c>
      <c r="P1310" t="b">
        <f>OR(ISNUMBER(FIND("ecotox",C1310)),ISNUMBER(FIND("Ecotox",B1310)),ISNUMBER(FIND("ecotox",B1310)),ISNUMBER(FIND("Ecotox",C1310)))</f>
        <v>0</v>
      </c>
      <c r="Q1310" t="b">
        <f>OR(ISNUMBER(FIND("Bioaccum",C1310)),ISNUMBER(FIND("bioaccum",C1310)),ISNUMBER(FIND("accum",C1310)))</f>
        <v>0</v>
      </c>
      <c r="R1310" t="b">
        <f>OR(ISNUMBER(FIND("Occupation",C1310)),ISNUMBER(FIND("occupation",C1310)),ISNUMBER(FIND("worker",C1310)),ISNUMBER(FIND("workforce",C1310)))</f>
        <v>0</v>
      </c>
      <c r="S1310" t="b">
        <f>NOT(OR(F1310,G1310,H1310,I1310,J1310,K1310,L1310,M1310,N1310,O1310,P1310,Q1310,R1310))</f>
        <v>0</v>
      </c>
      <c r="U1310" t="b">
        <f>OR(Table1[[#This Row],[Inflammation]],Table1[[#This Row],[Immune]])</f>
        <v>0</v>
      </c>
      <c r="V1310" t="str">
        <f>IF(OR(Table1[[#This Row],[Rodents]],Table1[[#This Row],[Human]],Table1[[#This Row],[Pig]]),OR(ISNUMBER(FIND("intratrach",C1310)),ISNUMBER(FIND("nasal ",C1310)),ISNUMBER(FIND("instill",C1310))),"NA")</f>
        <v>NA</v>
      </c>
      <c r="W1310" t="str">
        <f>IF(OR(Table1[[#This Row],[Rodents]],Table1[[#This Row],[Human]],Table1[[#This Row],[Pig]]),OR(ISNUMBER(FIND("dermal",C1310)),ISNUMBER(FIND("skin ",C1310))),"NA")</f>
        <v>NA</v>
      </c>
      <c r="X1310" t="str">
        <f>IF(OR(Table1[[#This Row],[Rodents]],Table1[[#This Row],[Human]],Table1[[#This Row],[Pig]]),OR(ISNUMBER(FIND("injected",C1310)),ISNUMBER(FIND("periton",C1310)),ISNUMBER(FIND("intrascrot",C1310))),"NA")</f>
        <v>NA</v>
      </c>
      <c r="Y1310" t="str">
        <f>IF(OR(Table1[[#This Row],[Rodents]],Table1[[#This Row],[Human]],Table1[[#This Row],[Pig]]),NOT(OR(Table1[[#This Row],[Inhaled/Intratracheal/intranasal]],Table1[[#This Row],[Dermal]],Table1[[#This Row],[Injected]])),"NA")</f>
        <v>NA</v>
      </c>
      <c r="AA1310" t="b">
        <f>OR(ISNUMBER(FIND("fish ",C1310)),ISNUMBER(FIND("Fish ",C1310)),ISNUMBER(FIND("aquatic",C1310)),ISNUMBER(FIND("daphnids",C1310)),ISNUMBER(FIND("Carcinus maenas",C1310)),ISNUMBER(FIND("Daphnia",C1310)),ISNUMBER(FIND("Ruditapes philippinarum",C1310)),ISNUMBER(FIND("daphnia",C1310)),ISNUMBER(FIND("marine",C1310)),ISNUMBER(FIND("mussel",C1310)),ISNUMBER(FIND("algae",C1310)),ISNUMBER(FIND("Donax faba",C1310)),ISNUMBER(FIND("estuarine",C1310)),ISNUMBER(FIND("snail",C1310)),ISNUMBER(FIND("Prorocentrum donghaiense",C1310)) )</f>
        <v>1</v>
      </c>
      <c r="AB1310" t="b">
        <f>OR(ISNUMBER(FIND(" rat ",C1310)),ISNUMBER(FIND(" rats ",C1310)),ISNUMBER(FIND(" Rats ",C1310)),ISNUMBER(FIND(" Rat ",C1310)),ISNUMBER(FIND(" rat.",C1310)),ISNUMBER(FIND(" rats.",C1310)),ISNUMBER(FIND("mouse",C1310)),ISNUMBER(FIND("mice",C1310)), ISNUMBER(FIND(" Mice",C1310)))</f>
        <v>0</v>
      </c>
      <c r="AC1310" t="b">
        <f>OR(ISNUMBER(FIND(" cell ",C1310)),ISNUMBER(FIND("fibroblast",C1310)),ISNUMBER(FIND("macrophage",C1310)),ISNUMBER(FIND("epithelial",C1310)),ISNUMBER(FIND("endothelial",C1310)),ISNUMBER(FIND("neuron",C1310)),ISNUMBER(FIND(" cells ",C1310)),ISNUMBER(FIND("RBC",C1310)),ISNUMBER(FIND("mitochond",C1310)),ISNUMBER(FIND("adipocyte",C1310)),ISNUMBER(FIND("osteo",C1310)),ISNUMBER(FIND("keratin",C1310)),ISNUMBER(FIND(" cell's ",C1310)),ISNUMBER(FIND("eukary",C1310)),ISNUMBER(FIND("sperm",C1310)))</f>
        <v>0</v>
      </c>
      <c r="AD1310" t="b">
        <f>OR(ISNUMBER(FIND("human",B1310)),ISNUMBER(FIND("workers",B1310)),ISNUMBER(FIND("workforces",B1310)),ISNUMBER(FIND("occupational",B1310)),ISNUMBER(FIND("Case report",B1310)),ISNUMBER(FIND("Workplaces",B1310)),ISNUMBER(FIND("worker",B1310)))</f>
        <v>0</v>
      </c>
      <c r="AE1310" t="b">
        <f>OR(ISNUMBER(FIND(" plant ",C1310)),ISNUMBER(FIND("Plant ",C1310)),ISNUMBER(FIND("tomato",C1310)),ISNUMBER(FIND("plants",C1310)),ISNUMBER(FIND("Plants",C1310)),ISNUMBER(FIND("algae",C1310)),ISNUMBER(FIND("lettuce",C1310)),ISNUMBER(FIND("green gram sprouts ",C1310)),ISNUMBER(FIND("Cucurbita pepo",C1310)),ISNUMBER(FIND("bean ",C1310)),ISNUMBER(FIND("chloroplast",C1310)),ISNUMBER(FIND("chlorophyll",C1310)),ISNUMBER(FIND("seedling",C1310)),ISNUMBER(FIND("canola",C1310)),ISNUMBER(FIND("shoot",C1310)),ISNUMBER(FIND("photosynthes",C1310)),ISNUMBER(FIND(" leaves ",C1310)),,ISNUMBER(FIND("agriculture",C1310)),ISNUMBER(FIND(" crops ",C1310)))</f>
        <v>0</v>
      </c>
      <c r="AF1310" t="b">
        <f>OR(ISNUMBER(FIND("bacteria",C1310)),ISNUMBER(FIND("Bacteria",C1310)),ISNUMBER(FIND("Bacterium",C1310)),ISNUMBER(FIND("bacterium",C1310)),ISNUMBER(FIND(" coli ",C1310)))</f>
        <v>0</v>
      </c>
      <c r="AG1310" t="b">
        <f>OR(ISNUMBER(FIND("fungi",C1310)),ISNUMBER(FIND("Fungi",C1310)),ISNUMBER(FIND("fungus",C1310)),ISNUMBER(FIND("Fungus",C1310)),ISNUMBER(FIND("mushroom",C1310)),ISNUMBER(FIND("Mushroom",C1310)),ISNUMBER(FIND(" mold ",C1310)))</f>
        <v>0</v>
      </c>
      <c r="AH1310" t="b">
        <f>OR(ISNUMBER(FIND("Pig ",C1310)),ISNUMBER(FIND("pig ",C1310)),ISNUMBER(FIND("Pigs ",C1310)),ISNUMBER(FIND("pigs ",C1310)))</f>
        <v>0</v>
      </c>
      <c r="AI1310" t="b">
        <f>OR(ISNUMBER(FIND(" C. elegans",C1310)),ISNUMBER(FIND("Caenorhabditis elegans",C1310)),ISNUMBER(FIND("earthworms",C1310)),ISNUMBER(FIND(" Ficopomatus enigmaticus",C1310)),ISNUMBER(FIND("larva",C1310)),ISNUMBER(FIND("Lumbriculus variegatus",C1310)),ISNUMBER(FIND("nematode",C1310)))</f>
        <v>0</v>
      </c>
      <c r="AJ1310" t="b">
        <f>NOT(OR(AA1310,AB1310,AC1310,AD1310,AE1310,AF1310,AG1310,AH1310,AI1310))</f>
        <v>0</v>
      </c>
      <c r="AL1310" t="b">
        <f>OR(AA1310,AB1310,AD1310,AE1310,AF1310,AG1310,AH1310,AI1310)</f>
        <v>1</v>
      </c>
      <c r="AM1310" t="b">
        <f>IF(Table1[[#This Row],[In vivo?]],IF(Table1[[#This Row],[Cell]],FALSE,TRUE),FALSE)</f>
        <v>1</v>
      </c>
      <c r="AN1310" t="b">
        <f>AND(AC1310,AL1310)</f>
        <v>0</v>
      </c>
      <c r="AO1310" t="b">
        <f>IF(Table1[[#This Row],[Cell]],IF(Table1[[#This Row],[In vivo?]],FALSE,TRUE),FALSE)</f>
        <v>0</v>
      </c>
      <c r="AP1310" t="b">
        <f>NOT(OR(Table1[[#This Row],[In vivo?]],Table1[[#This Row],[Only in Cell]]))</f>
        <v>0</v>
      </c>
      <c r="AQ1310" t="str">
        <f>IF(OR(Table1[[#This Row],[Rodents]],Table1[[#This Row],[Human]],Table1[[#This Row],[Pig]]),OR(ISNUMBER(FIND("pulmonary",C1310)),ISNUMBER(FIND("lung",C1310))),"NA")</f>
        <v>NA</v>
      </c>
      <c r="AR1310" t="str">
        <f>IF(OR(Table1[[#This Row],[Rodents]],Table1[[#This Row],[Human]],Table1[[#This Row],[Pig]]),OR(ISNUMBER(FIND("skin",C1310)),ISNUMBER(FIND("dermal",C1310))),"NA")</f>
        <v>NA</v>
      </c>
      <c r="AS1310" t="str">
        <f>IF(OR(Table1[[#This Row],[Rodents]],Table1[[#This Row],[Human]],Table1[[#This Row],[Pig]]),OR(ISNUMBER(FIND("liver",C1310)),ISNUMBER(FIND("hepat",C1310))),"NA")</f>
        <v>NA</v>
      </c>
      <c r="AT1310" t="str">
        <f>IF(OR(Table1[[#This Row],[Rodents]],Table1[[#This Row],[Human]],Table1[[#This Row],[Pig]]),OR(ISNUMBER(FIND("kidney",C1310)),ISNUMBER(FIND("neph",C1310))),"NA")</f>
        <v>NA</v>
      </c>
      <c r="AU1310" t="str">
        <f>IF(OR(Table1[[#This Row],[Rodents]],Table1[[#This Row],[Human]],Table1[[#This Row],[Pig]]),OR(ISNUMBER(FIND("brain",C1310)),ISNUMBER(FIND("neur",C1310)),ISNUMBER(FIND("nerv",C1310))),"NA")</f>
        <v>NA</v>
      </c>
      <c r="AV1310" t="str">
        <f>IF(OR(Table1[[#This Row],[Rodents]],Table1[[#This Row],[Human]],Table1[[#This Row],[Pig]]),OR(ISNUMBER(FIND("heart",C1310)),ISNUMBER(FIND("cardi",C1310))),"NA")</f>
        <v>NA</v>
      </c>
      <c r="AW1310" t="str">
        <f>IF(OR(Table1[[#This Row],[Rodents]],Table1[[#This Row],[Human]],Table1[[#This Row],[Pig]]),OR(ISNUMBER(FIND("gastro",C1310)),ISNUMBER(FIND("intesti",C1310)),ISNUMBER(FIND("stomach",C1310))),"NA")</f>
        <v>NA</v>
      </c>
      <c r="AX1310" t="str">
        <f>IF(OR(Table1[[#This Row],[Rodents]],Table1[[#This Row],[Human]],Table1[[#This Row],[Pig]]),NOT(OR(AQ1310,AR1310,AS1310,AT1310,AU1310,AV1310,AW1310)),"NA")</f>
        <v>NA</v>
      </c>
      <c r="AY1310" t="b">
        <f>OR(ISNUMBER(FIND("SWCNT",C1310)),ISNUMBER(FIND("SWNT",C1310)),ISNUMBER(FIND("single-wall",C1310)),ISNUMBER(FIND("single wall",C1310)),ISNUMBER(FIND("Single wall",C1310)),ISNUMBER(FIND("Single-wall",C1310)),ISNUMBER(FIND("SWCNT",B1310)),ISNUMBER(FIND("SWNT",B1310)),ISNUMBER(FIND("single-wall",B1310)),ISNUMBER(FIND("single wall",B1310)),ISNUMBER(FIND("Single-wall",B1310)),ISNUMBER(FIND("Single wall",B1310)))</f>
        <v>0</v>
      </c>
      <c r="AZ1310" t="b">
        <f>OR(ISNUMBER(FIND("MWCNT",C1310)),ISNUMBER(FIND("MWNT",C1310)),ISNUMBER(FIND("multi-wall",C1310)),ISNUMBER(FIND("multi wall",C1310)),ISNUMBER(FIND("multiwall",C1310)),ISNUMBER(FIND("Multi-wall",C1310)),ISNUMBER(FIND("Multi wall",C1310)),ISNUMBER(FIND("Multiwall",C1310)),ISNUMBER(FIND("MWCNT",B1310)),ISNUMBER(FIND("MWNT",B1310)),ISNUMBER(FIND("multi-wall",B1310)),ISNUMBER(FIND("multi wall",B1310)),ISNUMBER(FIND("multiwall",B1310)),ISNUMBER(FIND("Multi-wall",B1310)),ISNUMBER(FIND("Multi wall",B1310)),ISNUMBER(FIND("Multiwall",B1310)),ISNUMBER(FIND("Double-wall",B1310)),ISNUMBER(FIND("Double wall",B1310)),ISNUMBER(FIND("Doublewall",B1310)),ISNUMBER(FIND("double-wall",B1310)),ISNUMBER(FIND("double wall",B1310)),ISNUMBER(FIND("doublewall",B1310)))</f>
        <v>1</v>
      </c>
      <c r="BA1310" t="b">
        <f>AND(Table1[[#This Row],[SWCNT]],Table1[[#This Row],[MWCNT]])</f>
        <v>0</v>
      </c>
      <c r="BB1310" t="b">
        <f>IF(Table1[[#This Row],[SWCNT]]=TRUE,FALSE,IF(Table1[[#This Row],[MWCNT]]=TRUE,FALSE,TRUE))</f>
        <v>0</v>
      </c>
      <c r="BC1310" s="18"/>
    </row>
    <row r="1311" spans="1:55" ht="222">
      <c r="A1311" t="s">
        <v>1031</v>
      </c>
      <c r="B1311" s="2" t="s">
        <v>1032</v>
      </c>
      <c r="C1311" s="16" t="s">
        <v>1033</v>
      </c>
      <c r="D1311" s="17" t="s">
        <v>1034</v>
      </c>
      <c r="E1311" s="2">
        <v>2020</v>
      </c>
      <c r="F1311" t="b">
        <f>OR(ISNUMBER(FIND("cytotoxic",C1311)),ISNUMBER(FIND("Cytotoxic",C1311)),ISNUMBER(FIND("cellular toxicity",C1311)),ISNUMBER(FIND("cell death",C1311)),ISNUMBER(FIND("viable",C1311)),ISNUMBER(FIND("phytotoxic",C1311)),ISNUMBER(FIND("acute toxicity",C1311)),ISNUMBER(FIND("MTT",C1311)),ISNUMBER(FIND("survival",C1311)),ISNUMBER(FIND("prolifer",C1311)),ISNUMBER(FIND("apoptosis",C1311)),ISNUMBER(FIND("neurotoxic",C1311)),ISNUMBER(FIND("  lysis ",C1311)),ISNUMBER(FIND("necrosis",C1311)),ISNUMBER(FIND("cellular death",C1311))*3,ISNUMBER(FIND("LDH",C1311)),ISNUMBER(FIND("Acute toxicity",C1311)))</f>
        <v>1</v>
      </c>
      <c r="G1311" t="b">
        <f>OR(ISNUMBER(FIND("genotoxic",C1311)),ISNUMBER(FIND("genotoxicity",C1311)),ISNUMBER(FIND("DNA damage",C1311)),ISNUMBER(FIND("DNA",C1311)),ISNUMBER(FIND("RNA",C1311)),ISNUMBER(FIND("mesothelioma",C1311)),ISNUMBER(FIND("carcino",C1311)),ISNUMBER(FIND("mutagen",C1311)),ISNUMBER(FIND("genetic",C1311)))</f>
        <v>1</v>
      </c>
      <c r="H1311" t="b">
        <f>OR(ISNUMBER(FIND("inflammatory",C1311)),ISNUMBER(FIND("inflamm",C1311)))</f>
        <v>0</v>
      </c>
      <c r="I1311" t="b">
        <f>OR(ISNUMBER(FIND("immune",C1311)),ISNUMBER(FIND("immunological",C1311)),ISNUMBER(FIND("interleuk",C1311)),ISNUMBER(FIND("platelet activation",C1311)),ISNUMBER(FIND("monocyte",C1311)),ISNUMBER(FIND("leukocyte",C1311)),ISNUMBER(FIND("cytokine",C1311)),ISNUMBER(FIND("CD4",C1311)),ISNUMBER(FIND("CD8",C1311)),ISNUMBER(FIND("T-cell",C1311)))</f>
        <v>0</v>
      </c>
      <c r="J1311" t="b">
        <f>OR(ISNUMBER(FIND("reactive oxygen",C1311)),ISNUMBER(FIND("ROS",C1311)),ISNUMBER(FIND("free radical",C1311)),ISNUMBER(FIND("oxidative stress",C1311)),ISNUMBER(FIND("peroxid",C1311)),ISNUMBER(FIND("oxidative",C1311)),ISNUMBER(FIND("antioxid",C1311)))</f>
        <v>0</v>
      </c>
      <c r="K1311" t="b">
        <f>OR(ISNUMBER(FIND("autophag",C1311)))</f>
        <v>0</v>
      </c>
      <c r="L1311" t="b">
        <f>OR(ISNUMBER(FIND("morpholog",C1311)))</f>
        <v>0</v>
      </c>
      <c r="M1311" t="b">
        <f>OR(ISNUMBER(FIND("fibrosis",C1311)),ISNUMBER(FIND("Fibrosis",C1311)),ISNUMBER(FIND("fibrot",C1311)))</f>
        <v>0</v>
      </c>
      <c r="N1311" t="b">
        <f>OR(ISNUMBER(FIND("offspring",C1311)),ISNUMBER(FIND("Parental",C1311)),ISNUMBER(FIND("parental",C1311)),ISNUMBER(FIND("germline",C1311)),ISNUMBER(FIND("reproduc",C1311)),ISNUMBER(FIND("embryo",C1311)))</f>
        <v>0</v>
      </c>
      <c r="O1311" t="b">
        <f>OR(ISNUMBER(FIND("metabol",C1311)),ISNUMBER(FIND("Metabol",C1311)),ISNUMBER(FIND("digest",C1311)),ISNUMBER(FIND("mitochon",C1311)))</f>
        <v>0</v>
      </c>
      <c r="P1311" t="b">
        <f>OR(ISNUMBER(FIND("ecotox",C1311)),ISNUMBER(FIND("Ecotox",B1311)),ISNUMBER(FIND("ecotox",B1311)),ISNUMBER(FIND("Ecotox",C1311)))</f>
        <v>0</v>
      </c>
      <c r="Q1311" t="b">
        <f>OR(ISNUMBER(FIND("Bioaccum",C1311)),ISNUMBER(FIND("bioaccum",C1311)),ISNUMBER(FIND("accum",C1311)))</f>
        <v>0</v>
      </c>
      <c r="R1311" t="b">
        <f>OR(ISNUMBER(FIND("Occupation",C1311)),ISNUMBER(FIND("occupation",C1311)),ISNUMBER(FIND("worker",C1311)),ISNUMBER(FIND("workforce",C1311)))</f>
        <v>0</v>
      </c>
      <c r="S1311" t="b">
        <f>NOT(OR(F1311,G1311,H1311,I1311,J1311,K1311,L1311,M1311,N1311,O1311,P1311,Q1311,R1311))</f>
        <v>0</v>
      </c>
      <c r="U1311" t="b">
        <f>OR(Table1[[#This Row],[Inflammation]],Table1[[#This Row],[Immune]])</f>
        <v>0</v>
      </c>
      <c r="V1311" t="str">
        <f>IF(OR(Table1[[#This Row],[Rodents]],Table1[[#This Row],[Human]],Table1[[#This Row],[Pig]]),OR(ISNUMBER(FIND("intratrach",C1311)),ISNUMBER(FIND("nasal ",C1311)),ISNUMBER(FIND("instill",C1311))),"NA")</f>
        <v>NA</v>
      </c>
      <c r="W1311" t="str">
        <f>IF(OR(Table1[[#This Row],[Rodents]],Table1[[#This Row],[Human]],Table1[[#This Row],[Pig]]),OR(ISNUMBER(FIND("dermal",C1311)),ISNUMBER(FIND("skin ",C1311))),"NA")</f>
        <v>NA</v>
      </c>
      <c r="X1311" t="str">
        <f>IF(OR(Table1[[#This Row],[Rodents]],Table1[[#This Row],[Human]],Table1[[#This Row],[Pig]]),OR(ISNUMBER(FIND("injected",C1311)),ISNUMBER(FIND("periton",C1311)),ISNUMBER(FIND("intrascrot",C1311))),"NA")</f>
        <v>NA</v>
      </c>
      <c r="Y1311" t="str">
        <f>IF(OR(Table1[[#This Row],[Rodents]],Table1[[#This Row],[Human]],Table1[[#This Row],[Pig]]),NOT(OR(Table1[[#This Row],[Inhaled/Intratracheal/intranasal]],Table1[[#This Row],[Dermal]],Table1[[#This Row],[Injected]])),"NA")</f>
        <v>NA</v>
      </c>
      <c r="AA1311" t="b">
        <f>OR(ISNUMBER(FIND("fish ",C1311)),ISNUMBER(FIND("Fish ",C1311)),ISNUMBER(FIND("aquatic",C1311)),ISNUMBER(FIND("daphnids",C1311)),ISNUMBER(FIND("Carcinus maenas",C1311)),ISNUMBER(FIND("Daphnia",C1311)),ISNUMBER(FIND("Ruditapes philippinarum",C1311)),ISNUMBER(FIND("daphnia",C1311)),ISNUMBER(FIND("marine",C1311)),ISNUMBER(FIND("mussel",C1311)),ISNUMBER(FIND("algae",C1311)),ISNUMBER(FIND("Donax faba",C1311)),ISNUMBER(FIND("estuarine",C1311)),ISNUMBER(FIND("snail",C1311)),ISNUMBER(FIND("Prorocentrum donghaiense",C1311)) )</f>
        <v>0</v>
      </c>
      <c r="AB1311" t="b">
        <f>OR(ISNUMBER(FIND(" rat ",C1311)),ISNUMBER(FIND(" rats ",C1311)),ISNUMBER(FIND(" Rats ",C1311)),ISNUMBER(FIND(" Rat ",C1311)),ISNUMBER(FIND(" rat.",C1311)),ISNUMBER(FIND(" rats.",C1311)),ISNUMBER(FIND("mouse",C1311)),ISNUMBER(FIND("mice",C1311)), ISNUMBER(FIND(" Mice",C1311)))</f>
        <v>0</v>
      </c>
      <c r="AC1311" t="b">
        <f>OR(ISNUMBER(FIND(" cell ",C1311)),ISNUMBER(FIND("fibroblast",C1311)),ISNUMBER(FIND("macrophage",C1311)),ISNUMBER(FIND("epithelial",C1311)),ISNUMBER(FIND("endothelial",C1311)),ISNUMBER(FIND("neuron",C1311)),ISNUMBER(FIND(" cells ",C1311)),ISNUMBER(FIND("RBC",C1311)),ISNUMBER(FIND("mitochond",C1311)),ISNUMBER(FIND("adipocyte",C1311)),ISNUMBER(FIND("osteo",C1311)),ISNUMBER(FIND("keratin",C1311)),ISNUMBER(FIND(" cell's ",C1311)),ISNUMBER(FIND("eukary",C1311)),ISNUMBER(FIND("sperm",C1311)))</f>
        <v>1</v>
      </c>
      <c r="AD1311" t="b">
        <f>OR(ISNUMBER(FIND("human",B1311)),ISNUMBER(FIND("workers",B1311)),ISNUMBER(FIND("workforces",B1311)),ISNUMBER(FIND("occupational",B1311)),ISNUMBER(FIND("Case report",B1311)),ISNUMBER(FIND("Workplaces",B1311)),ISNUMBER(FIND("worker",B1311)))</f>
        <v>0</v>
      </c>
      <c r="AE1311" t="b">
        <f>OR(ISNUMBER(FIND(" plant ",C1311)),ISNUMBER(FIND("Plant ",C1311)),ISNUMBER(FIND("tomato",C1311)),ISNUMBER(FIND("plants",C1311)),ISNUMBER(FIND("Plants",C1311)),ISNUMBER(FIND("algae",C1311)),ISNUMBER(FIND("lettuce",C1311)),ISNUMBER(FIND("green gram sprouts ",C1311)),ISNUMBER(FIND("Cucurbita pepo",C1311)),ISNUMBER(FIND("bean ",C1311)),ISNUMBER(FIND("chloroplast",C1311)),ISNUMBER(FIND("chlorophyll",C1311)),ISNUMBER(FIND("seedling",C1311)),ISNUMBER(FIND("canola",C1311)),ISNUMBER(FIND("shoot",C1311)),ISNUMBER(FIND("photosynthes",C1311)),ISNUMBER(FIND(" leaves ",C1311)),,ISNUMBER(FIND("agriculture",C1311)),ISNUMBER(FIND(" crops ",C1311)))</f>
        <v>0</v>
      </c>
      <c r="AF1311" t="b">
        <f>OR(ISNUMBER(FIND("bacteria",C1311)),ISNUMBER(FIND("Bacteria",C1311)),ISNUMBER(FIND("Bacterium",C1311)),ISNUMBER(FIND("bacterium",C1311)),ISNUMBER(FIND(" coli ",C1311)))</f>
        <v>0</v>
      </c>
      <c r="AG1311" t="b">
        <f>OR(ISNUMBER(FIND("fungi",C1311)),ISNUMBER(FIND("Fungi",C1311)),ISNUMBER(FIND("fungus",C1311)),ISNUMBER(FIND("Fungus",C1311)),ISNUMBER(FIND("mushroom",C1311)),ISNUMBER(FIND("Mushroom",C1311)),ISNUMBER(FIND(" mold ",C1311)))</f>
        <v>0</v>
      </c>
      <c r="AH1311" t="b">
        <f>OR(ISNUMBER(FIND("Pig ",C1311)),ISNUMBER(FIND("pig ",C1311)),ISNUMBER(FIND("Pigs ",C1311)),ISNUMBER(FIND("pigs ",C1311)))</f>
        <v>0</v>
      </c>
      <c r="AI1311" t="b">
        <f>OR(ISNUMBER(FIND(" C. elegans",C1311)),ISNUMBER(FIND("Caenorhabditis elegans",C1311)),ISNUMBER(FIND("earthworms",C1311)),ISNUMBER(FIND(" Ficopomatus enigmaticus",C1311)),ISNUMBER(FIND("larva",C1311)),ISNUMBER(FIND("Lumbriculus variegatus",C1311)),ISNUMBER(FIND("nematode",C1311)))</f>
        <v>0</v>
      </c>
      <c r="AJ1311" t="b">
        <f>NOT(OR(AA1311,AB1311,AC1311,AD1311,AE1311,AF1311,AG1311,AH1311,AI1311))</f>
        <v>0</v>
      </c>
      <c r="AL1311" t="b">
        <f>OR(AA1311,AB1311,AD1311,AE1311,AF1311,AG1311,AH1311,AI1311)</f>
        <v>0</v>
      </c>
      <c r="AM1311" t="b">
        <f>IF(Table1[[#This Row],[In vivo?]],IF(Table1[[#This Row],[Cell]],FALSE,TRUE),FALSE)</f>
        <v>0</v>
      </c>
      <c r="AN1311" t="b">
        <f>AND(AC1311,AL1311)</f>
        <v>0</v>
      </c>
      <c r="AO1311" t="b">
        <f>IF(Table1[[#This Row],[Cell]],IF(Table1[[#This Row],[In vivo?]],FALSE,TRUE),FALSE)</f>
        <v>1</v>
      </c>
      <c r="AP1311" t="b">
        <f>NOT(OR(Table1[[#This Row],[In vivo?]],Table1[[#This Row],[Only in Cell]]))</f>
        <v>0</v>
      </c>
      <c r="AQ1311" t="str">
        <f>IF(OR(Table1[[#This Row],[Rodents]],Table1[[#This Row],[Human]],Table1[[#This Row],[Pig]]),OR(ISNUMBER(FIND("pulmonary",C1311)),ISNUMBER(FIND("lung",C1311))),"NA")</f>
        <v>NA</v>
      </c>
      <c r="AR1311" t="str">
        <f>IF(OR(Table1[[#This Row],[Rodents]],Table1[[#This Row],[Human]],Table1[[#This Row],[Pig]]),OR(ISNUMBER(FIND("skin",C1311)),ISNUMBER(FIND("dermal",C1311))),"NA")</f>
        <v>NA</v>
      </c>
      <c r="AS1311" t="str">
        <f>IF(OR(Table1[[#This Row],[Rodents]],Table1[[#This Row],[Human]],Table1[[#This Row],[Pig]]),OR(ISNUMBER(FIND("liver",C1311)),ISNUMBER(FIND("hepat",C1311))),"NA")</f>
        <v>NA</v>
      </c>
      <c r="AT1311" t="str">
        <f>IF(OR(Table1[[#This Row],[Rodents]],Table1[[#This Row],[Human]],Table1[[#This Row],[Pig]]),OR(ISNUMBER(FIND("kidney",C1311)),ISNUMBER(FIND("neph",C1311))),"NA")</f>
        <v>NA</v>
      </c>
      <c r="AU1311" t="str">
        <f>IF(OR(Table1[[#This Row],[Rodents]],Table1[[#This Row],[Human]],Table1[[#This Row],[Pig]]),OR(ISNUMBER(FIND("brain",C1311)),ISNUMBER(FIND("neur",C1311)),ISNUMBER(FIND("nerv",C1311))),"NA")</f>
        <v>NA</v>
      </c>
      <c r="AV1311" t="str">
        <f>IF(OR(Table1[[#This Row],[Rodents]],Table1[[#This Row],[Human]],Table1[[#This Row],[Pig]]),OR(ISNUMBER(FIND("heart",C1311)),ISNUMBER(FIND("cardi",C1311))),"NA")</f>
        <v>NA</v>
      </c>
      <c r="AW1311" t="str">
        <f>IF(OR(Table1[[#This Row],[Rodents]],Table1[[#This Row],[Human]],Table1[[#This Row],[Pig]]),OR(ISNUMBER(FIND("gastro",C1311)),ISNUMBER(FIND("intesti",C1311)),ISNUMBER(FIND("stomach",C1311))),"NA")</f>
        <v>NA</v>
      </c>
      <c r="AX1311" t="str">
        <f>IF(OR(Table1[[#This Row],[Rodents]],Table1[[#This Row],[Human]],Table1[[#This Row],[Pig]]),NOT(OR(AQ1311,AR1311,AS1311,AT1311,AU1311,AV1311,AW1311)),"NA")</f>
        <v>NA</v>
      </c>
      <c r="AY1311" t="b">
        <f>OR(ISNUMBER(FIND("SWCNT",C1311)),ISNUMBER(FIND("SWNT",C1311)),ISNUMBER(FIND("single-wall",C1311)),ISNUMBER(FIND("single wall",C1311)),ISNUMBER(FIND("Single wall",C1311)),ISNUMBER(FIND("Single-wall",C1311)),ISNUMBER(FIND("SWCNT",B1311)),ISNUMBER(FIND("SWNT",B1311)),ISNUMBER(FIND("single-wall",B1311)),ISNUMBER(FIND("single wall",B1311)),ISNUMBER(FIND("Single-wall",B1311)),ISNUMBER(FIND("Single wall",B1311)))</f>
        <v>0</v>
      </c>
      <c r="AZ1311" t="b">
        <f>OR(ISNUMBER(FIND("MWCNT",C1311)),ISNUMBER(FIND("MWNT",C1311)),ISNUMBER(FIND("multi-wall",C1311)),ISNUMBER(FIND("multi wall",C1311)),ISNUMBER(FIND("multiwall",C1311)),ISNUMBER(FIND("Multi-wall",C1311)),ISNUMBER(FIND("Multi wall",C1311)),ISNUMBER(FIND("Multiwall",C1311)),ISNUMBER(FIND("MWCNT",B1311)),ISNUMBER(FIND("MWNT",B1311)),ISNUMBER(FIND("multi-wall",B1311)),ISNUMBER(FIND("multi wall",B1311)),ISNUMBER(FIND("multiwall",B1311)),ISNUMBER(FIND("Multi-wall",B1311)),ISNUMBER(FIND("Multi wall",B1311)),ISNUMBER(FIND("Multiwall",B1311)),ISNUMBER(FIND("Double-wall",B1311)),ISNUMBER(FIND("Double wall",B1311)),ISNUMBER(FIND("Doublewall",B1311)),ISNUMBER(FIND("double-wall",B1311)),ISNUMBER(FIND("double wall",B1311)),ISNUMBER(FIND("doublewall",B1311)))</f>
        <v>1</v>
      </c>
      <c r="BA1311" t="b">
        <f>AND(Table1[[#This Row],[SWCNT]],Table1[[#This Row],[MWCNT]])</f>
        <v>0</v>
      </c>
      <c r="BB1311" t="b">
        <f>IF(Table1[[#This Row],[SWCNT]]=TRUE,FALSE,IF(Table1[[#This Row],[MWCNT]]=TRUE,FALSE,TRUE))</f>
        <v>0</v>
      </c>
      <c r="BC1311" s="18"/>
    </row>
    <row r="1312" spans="1:55" ht="240.5">
      <c r="A1312" t="s">
        <v>1038</v>
      </c>
      <c r="B1312" s="2" t="s">
        <v>1039</v>
      </c>
      <c r="C1312" s="16" t="s">
        <v>1040</v>
      </c>
      <c r="D1312" s="17" t="s">
        <v>1041</v>
      </c>
      <c r="E1312" s="2">
        <v>2020</v>
      </c>
      <c r="F1312" t="b">
        <f>OR(ISNUMBER(FIND("cytotoxic",C1312)),ISNUMBER(FIND("Cytotoxic",C1312)),ISNUMBER(FIND("cellular toxicity",C1312)),ISNUMBER(FIND("cell death",C1312)),ISNUMBER(FIND("viable",C1312)),ISNUMBER(FIND("phytotoxic",C1312)),ISNUMBER(FIND("acute toxicity",C1312)),ISNUMBER(FIND("MTT",C1312)),ISNUMBER(FIND("survival",C1312)),ISNUMBER(FIND("prolifer",C1312)),ISNUMBER(FIND("apoptosis",C1312)),ISNUMBER(FIND("neurotoxic",C1312)),ISNUMBER(FIND("  lysis ",C1312)),ISNUMBER(FIND("necrosis",C1312)),ISNUMBER(FIND("cellular death",C1312))*3,ISNUMBER(FIND("LDH",C1312)),ISNUMBER(FIND("Acute toxicity",C1312)))</f>
        <v>0</v>
      </c>
      <c r="G1312" t="b">
        <f>OR(ISNUMBER(FIND("genotoxic",C1312)),ISNUMBER(FIND("genotoxicity",C1312)),ISNUMBER(FIND("DNA damage",C1312)),ISNUMBER(FIND("DNA",C1312)),ISNUMBER(FIND("RNA",C1312)),ISNUMBER(FIND("mesothelioma",C1312)),ISNUMBER(FIND("carcino",C1312)),ISNUMBER(FIND("mutagen",C1312)),ISNUMBER(FIND("genetic",C1312)))</f>
        <v>0</v>
      </c>
      <c r="H1312" t="b">
        <f>OR(ISNUMBER(FIND("inflammatory",C1312)),ISNUMBER(FIND("inflamm",C1312)))</f>
        <v>0</v>
      </c>
      <c r="I1312" t="b">
        <f>OR(ISNUMBER(FIND("immune",C1312)),ISNUMBER(FIND("immunological",C1312)),ISNUMBER(FIND("interleuk",C1312)),ISNUMBER(FIND("platelet activation",C1312)),ISNUMBER(FIND("monocyte",C1312)),ISNUMBER(FIND("leukocyte",C1312)),ISNUMBER(FIND("cytokine",C1312)),ISNUMBER(FIND("CD4",C1312)),ISNUMBER(FIND("CD8",C1312)),ISNUMBER(FIND("T-cell",C1312)))</f>
        <v>0</v>
      </c>
      <c r="J1312" t="b">
        <f>OR(ISNUMBER(FIND("reactive oxygen",C1312)),ISNUMBER(FIND("ROS",C1312)),ISNUMBER(FIND("free radical",C1312)),ISNUMBER(FIND("oxidative stress",C1312)),ISNUMBER(FIND("peroxid",C1312)),ISNUMBER(FIND("oxidative",C1312)),ISNUMBER(FIND("antioxid",C1312)))</f>
        <v>0</v>
      </c>
      <c r="K1312" t="b">
        <f>OR(ISNUMBER(FIND("autophag",C1312)))</f>
        <v>0</v>
      </c>
      <c r="L1312" t="b">
        <f>OR(ISNUMBER(FIND("morpholog",C1312)))</f>
        <v>0</v>
      </c>
      <c r="M1312" t="b">
        <f>OR(ISNUMBER(FIND("fibrosis",C1312)),ISNUMBER(FIND("Fibrosis",C1312)),ISNUMBER(FIND("fibrot",C1312)))</f>
        <v>0</v>
      </c>
      <c r="N1312" t="b">
        <f>OR(ISNUMBER(FIND("offspring",C1312)),ISNUMBER(FIND("Parental",C1312)),ISNUMBER(FIND("parental",C1312)),ISNUMBER(FIND("germline",C1312)),ISNUMBER(FIND("reproduc",C1312)),ISNUMBER(FIND("embryo",C1312)))</f>
        <v>0</v>
      </c>
      <c r="O1312" t="b">
        <f>OR(ISNUMBER(FIND("metabol",C1312)),ISNUMBER(FIND("Metabol",C1312)),ISNUMBER(FIND("digest",C1312)),ISNUMBER(FIND("mitochon",C1312)))</f>
        <v>0</v>
      </c>
      <c r="P1312" t="b">
        <f>OR(ISNUMBER(FIND("ecotox",C1312)),ISNUMBER(FIND("Ecotox",B1312)),ISNUMBER(FIND("ecotox",B1312)),ISNUMBER(FIND("Ecotox",C1312)))</f>
        <v>0</v>
      </c>
      <c r="Q1312" t="b">
        <f>OR(ISNUMBER(FIND("Bioaccum",C1312)),ISNUMBER(FIND("bioaccum",C1312)),ISNUMBER(FIND("accum",C1312)))</f>
        <v>0</v>
      </c>
      <c r="R1312" t="b">
        <f>OR(ISNUMBER(FIND("Occupation",C1312)),ISNUMBER(FIND("occupation",C1312)),ISNUMBER(FIND("worker",C1312)),ISNUMBER(FIND("workforce",C1312)))</f>
        <v>0</v>
      </c>
      <c r="S1312" t="b">
        <f>NOT(OR(F1312,G1312,H1312,I1312,J1312,K1312,L1312,M1312,N1312,O1312,P1312,Q1312,R1312))</f>
        <v>1</v>
      </c>
      <c r="U1312" t="b">
        <f>OR(Table1[[#This Row],[Inflammation]],Table1[[#This Row],[Immune]])</f>
        <v>0</v>
      </c>
      <c r="V1312" t="b">
        <f>IF(OR(Table1[[#This Row],[Rodents]],Table1[[#This Row],[Human]],Table1[[#This Row],[Pig]]),OR(ISNUMBER(FIND("intratrach",C1312)),ISNUMBER(FIND("nasal ",C1312)),ISNUMBER(FIND("instill",C1312))),"NA")</f>
        <v>0</v>
      </c>
      <c r="W1312" t="b">
        <f>IF(OR(Table1[[#This Row],[Rodents]],Table1[[#This Row],[Human]],Table1[[#This Row],[Pig]]),OR(ISNUMBER(FIND("dermal",C1312)),ISNUMBER(FIND("skin ",C1312))),"NA")</f>
        <v>0</v>
      </c>
      <c r="X1312" t="b">
        <f>IF(OR(Table1[[#This Row],[Rodents]],Table1[[#This Row],[Human]],Table1[[#This Row],[Pig]]),OR(ISNUMBER(FIND("injected",C1312)),ISNUMBER(FIND("periton",C1312)),ISNUMBER(FIND("intrascrot",C1312))),"NA")</f>
        <v>0</v>
      </c>
      <c r="Y1312" t="b">
        <f>IF(OR(Table1[[#This Row],[Rodents]],Table1[[#This Row],[Human]],Table1[[#This Row],[Pig]]),NOT(OR(Table1[[#This Row],[Inhaled/Intratracheal/intranasal]],Table1[[#This Row],[Dermal]],Table1[[#This Row],[Injected]])),"NA")</f>
        <v>1</v>
      </c>
      <c r="AA1312" t="b">
        <f>OR(ISNUMBER(FIND("fish ",C1312)),ISNUMBER(FIND("Fish ",C1312)),ISNUMBER(FIND("aquatic",C1312)),ISNUMBER(FIND("daphnids",C1312)),ISNUMBER(FIND("Carcinus maenas",C1312)),ISNUMBER(FIND("Daphnia",C1312)),ISNUMBER(FIND("Ruditapes philippinarum",C1312)),ISNUMBER(FIND("daphnia",C1312)),ISNUMBER(FIND("marine",C1312)),ISNUMBER(FIND("mussel",C1312)),ISNUMBER(FIND("algae",C1312)),ISNUMBER(FIND("Donax faba",C1312)),ISNUMBER(FIND("estuarine",C1312)),ISNUMBER(FIND("snail",C1312)),ISNUMBER(FIND("Prorocentrum donghaiense",C1312)) )</f>
        <v>0</v>
      </c>
      <c r="AB1312" t="b">
        <f>OR(ISNUMBER(FIND(" rat ",C1312)),ISNUMBER(FIND(" rats ",C1312)),ISNUMBER(FIND(" Rats ",C1312)),ISNUMBER(FIND(" Rat ",C1312)),ISNUMBER(FIND(" rat.",C1312)),ISNUMBER(FIND(" rats.",C1312)),ISNUMBER(FIND("mouse",C1312)),ISNUMBER(FIND("mice",C1312)), ISNUMBER(FIND(" Mice",C1312)))</f>
        <v>1</v>
      </c>
      <c r="AC1312" t="b">
        <f>OR(ISNUMBER(FIND(" cell ",C1312)),ISNUMBER(FIND("fibroblast",C1312)),ISNUMBER(FIND("macrophage",C1312)),ISNUMBER(FIND("epithelial",C1312)),ISNUMBER(FIND("endothelial",C1312)),ISNUMBER(FIND("neuron",C1312)),ISNUMBER(FIND(" cells ",C1312)),ISNUMBER(FIND("RBC",C1312)),ISNUMBER(FIND("mitochond",C1312)),ISNUMBER(FIND("adipocyte",C1312)),ISNUMBER(FIND("osteo",C1312)),ISNUMBER(FIND("keratin",C1312)),ISNUMBER(FIND(" cell's ",C1312)),ISNUMBER(FIND("eukary",C1312)),ISNUMBER(FIND("sperm",C1312)))</f>
        <v>0</v>
      </c>
      <c r="AD1312" t="b">
        <f>OR(ISNUMBER(FIND("human",B1312)),ISNUMBER(FIND("workers",B1312)),ISNUMBER(FIND("workforces",B1312)),ISNUMBER(FIND("occupational",B1312)),ISNUMBER(FIND("Case report",B1312)),ISNUMBER(FIND("Workplaces",B1312)),ISNUMBER(FIND("worker",B1312)))</f>
        <v>0</v>
      </c>
      <c r="AE1312" t="b">
        <f>OR(ISNUMBER(FIND(" plant ",C1312)),ISNUMBER(FIND("Plant ",C1312)),ISNUMBER(FIND("tomato",C1312)),ISNUMBER(FIND("plants",C1312)),ISNUMBER(FIND("Plants",C1312)),ISNUMBER(FIND("algae",C1312)),ISNUMBER(FIND("lettuce",C1312)),ISNUMBER(FIND("green gram sprouts ",C1312)),ISNUMBER(FIND("Cucurbita pepo",C1312)),ISNUMBER(FIND("bean ",C1312)),ISNUMBER(FIND("chloroplast",C1312)),ISNUMBER(FIND("chlorophyll",C1312)),ISNUMBER(FIND("seedling",C1312)),ISNUMBER(FIND("canola",C1312)),ISNUMBER(FIND("shoot",C1312)),ISNUMBER(FIND("photosynthes",C1312)),ISNUMBER(FIND(" leaves ",C1312)),,ISNUMBER(FIND("agriculture",C1312)),ISNUMBER(FIND(" crops ",C1312)))</f>
        <v>1</v>
      </c>
      <c r="AF1312" t="b">
        <f>OR(ISNUMBER(FIND("bacteria",C1312)),ISNUMBER(FIND("Bacteria",C1312)),ISNUMBER(FIND("Bacterium",C1312)),ISNUMBER(FIND("bacterium",C1312)),ISNUMBER(FIND(" coli ",C1312)))</f>
        <v>0</v>
      </c>
      <c r="AG1312" t="b">
        <f>OR(ISNUMBER(FIND("fungi",C1312)),ISNUMBER(FIND("Fungi",C1312)),ISNUMBER(FIND("fungus",C1312)),ISNUMBER(FIND("Fungus",C1312)),ISNUMBER(FIND("mushroom",C1312)),ISNUMBER(FIND("Mushroom",C1312)),ISNUMBER(FIND(" mold ",C1312)))</f>
        <v>0</v>
      </c>
      <c r="AH1312" t="b">
        <f>OR(ISNUMBER(FIND("Pig ",C1312)),ISNUMBER(FIND("pig ",C1312)),ISNUMBER(FIND("Pigs ",C1312)),ISNUMBER(FIND("pigs ",C1312)))</f>
        <v>0</v>
      </c>
      <c r="AI1312" t="b">
        <f>OR(ISNUMBER(FIND(" C. elegans",C1312)),ISNUMBER(FIND("Caenorhabditis elegans",C1312)),ISNUMBER(FIND("earthworms",C1312)),ISNUMBER(FIND(" Ficopomatus enigmaticus",C1312)),ISNUMBER(FIND("larva",C1312)),ISNUMBER(FIND("Lumbriculus variegatus",C1312)),ISNUMBER(FIND("nematode",C1312)))</f>
        <v>0</v>
      </c>
      <c r="AJ1312" t="b">
        <f>NOT(OR(AA1312,AB1312,AC1312,AD1312,AE1312,AF1312,AG1312,AH1312,AI1312))</f>
        <v>0</v>
      </c>
      <c r="AL1312" t="b">
        <f>OR(AA1312,AB1312,AD1312,AE1312,AF1312,AG1312,AH1312,AI1312)</f>
        <v>1</v>
      </c>
      <c r="AM1312" t="b">
        <f>IF(Table1[[#This Row],[In vivo?]],IF(Table1[[#This Row],[Cell]],FALSE,TRUE),FALSE)</f>
        <v>1</v>
      </c>
      <c r="AN1312" t="b">
        <f>AND(AC1312,AL1312)</f>
        <v>0</v>
      </c>
      <c r="AO1312" t="b">
        <f>IF(Table1[[#This Row],[Cell]],IF(Table1[[#This Row],[In vivo?]],FALSE,TRUE),FALSE)</f>
        <v>0</v>
      </c>
      <c r="AP1312" t="b">
        <f>NOT(OR(Table1[[#This Row],[In vivo?]],Table1[[#This Row],[Only in Cell]]))</f>
        <v>0</v>
      </c>
      <c r="AQ1312" t="b">
        <f>IF(OR(Table1[[#This Row],[Rodents]],Table1[[#This Row],[Human]],Table1[[#This Row],[Pig]]),OR(ISNUMBER(FIND("pulmonary",C1312)),ISNUMBER(FIND("lung",C1312))),"NA")</f>
        <v>0</v>
      </c>
      <c r="AR1312" t="b">
        <f>IF(OR(Table1[[#This Row],[Rodents]],Table1[[#This Row],[Human]],Table1[[#This Row],[Pig]]),OR(ISNUMBER(FIND("skin",C1312)),ISNUMBER(FIND("dermal",C1312))),"NA")</f>
        <v>0</v>
      </c>
      <c r="AS1312" t="b">
        <f>IF(OR(Table1[[#This Row],[Rodents]],Table1[[#This Row],[Human]],Table1[[#This Row],[Pig]]),OR(ISNUMBER(FIND("liver",C1312)),ISNUMBER(FIND("hepat",C1312))),"NA")</f>
        <v>0</v>
      </c>
      <c r="AT1312" t="b">
        <f>IF(OR(Table1[[#This Row],[Rodents]],Table1[[#This Row],[Human]],Table1[[#This Row],[Pig]]),OR(ISNUMBER(FIND("kidney",C1312)),ISNUMBER(FIND("neph",C1312))),"NA")</f>
        <v>0</v>
      </c>
      <c r="AU1312" t="b">
        <f>IF(OR(Table1[[#This Row],[Rodents]],Table1[[#This Row],[Human]],Table1[[#This Row],[Pig]]),OR(ISNUMBER(FIND("brain",C1312)),ISNUMBER(FIND("neur",C1312)),ISNUMBER(FIND("nerv",C1312))),"NA")</f>
        <v>1</v>
      </c>
      <c r="AV1312" t="b">
        <f>IF(OR(Table1[[#This Row],[Rodents]],Table1[[#This Row],[Human]],Table1[[#This Row],[Pig]]),OR(ISNUMBER(FIND("heart",C1312)),ISNUMBER(FIND("cardi",C1312))),"NA")</f>
        <v>0</v>
      </c>
      <c r="AW1312" t="b">
        <f>IF(OR(Table1[[#This Row],[Rodents]],Table1[[#This Row],[Human]],Table1[[#This Row],[Pig]]),OR(ISNUMBER(FIND("gastro",C1312)),ISNUMBER(FIND("intesti",C1312)),ISNUMBER(FIND("stomach",C1312))),"NA")</f>
        <v>0</v>
      </c>
      <c r="AX1312" t="b">
        <f>IF(OR(Table1[[#This Row],[Rodents]],Table1[[#This Row],[Human]],Table1[[#This Row],[Pig]]),NOT(OR(AQ1312,AR1312,AS1312,AT1312,AU1312,AV1312,AW1312)),"NA")</f>
        <v>0</v>
      </c>
      <c r="AY1312" t="b">
        <f>OR(ISNUMBER(FIND("SWCNT",C1312)),ISNUMBER(FIND("SWNT",C1312)),ISNUMBER(FIND("single-wall",C1312)),ISNUMBER(FIND("single wall",C1312)),ISNUMBER(FIND("Single wall",C1312)),ISNUMBER(FIND("Single-wall",C1312)),ISNUMBER(FIND("SWCNT",B1312)),ISNUMBER(FIND("SWNT",B1312)),ISNUMBER(FIND("single-wall",B1312)),ISNUMBER(FIND("single wall",B1312)),ISNUMBER(FIND("Single-wall",B1312)),ISNUMBER(FIND("Single wall",B1312)))</f>
        <v>1</v>
      </c>
      <c r="AZ1312" t="b">
        <f>OR(ISNUMBER(FIND("MWCNT",C1312)),ISNUMBER(FIND("MWNT",C1312)),ISNUMBER(FIND("multi-wall",C1312)),ISNUMBER(FIND("multi wall",C1312)),ISNUMBER(FIND("multiwall",C1312)),ISNUMBER(FIND("Multi-wall",C1312)),ISNUMBER(FIND("Multi wall",C1312)),ISNUMBER(FIND("Multiwall",C1312)),ISNUMBER(FIND("MWCNT",B1312)),ISNUMBER(FIND("MWNT",B1312)),ISNUMBER(FIND("multi-wall",B1312)),ISNUMBER(FIND("multi wall",B1312)),ISNUMBER(FIND("multiwall",B1312)),ISNUMBER(FIND("Multi-wall",B1312)),ISNUMBER(FIND("Multi wall",B1312)),ISNUMBER(FIND("Multiwall",B1312)),ISNUMBER(FIND("Double-wall",B1312)),ISNUMBER(FIND("Double wall",B1312)),ISNUMBER(FIND("Doublewall",B1312)),ISNUMBER(FIND("double-wall",B1312)),ISNUMBER(FIND("double wall",B1312)),ISNUMBER(FIND("doublewall",B1312)))</f>
        <v>0</v>
      </c>
      <c r="BA1312" t="b">
        <f>AND(Table1[[#This Row],[SWCNT]],Table1[[#This Row],[MWCNT]])</f>
        <v>0</v>
      </c>
      <c r="BB1312" t="b">
        <f>IF(Table1[[#This Row],[SWCNT]]=TRUE,FALSE,IF(Table1[[#This Row],[MWCNT]]=TRUE,FALSE,TRUE))</f>
        <v>0</v>
      </c>
      <c r="BC1312" s="18"/>
    </row>
    <row r="1313" spans="1:55" ht="222">
      <c r="A1313" t="s">
        <v>1058</v>
      </c>
      <c r="B1313" s="2" t="s">
        <v>1059</v>
      </c>
      <c r="C1313" s="16" t="s">
        <v>1060</v>
      </c>
      <c r="D1313" s="17" t="s">
        <v>627</v>
      </c>
      <c r="E1313" s="2">
        <v>2020</v>
      </c>
      <c r="F1313" t="b">
        <f>OR(ISNUMBER(FIND("cytotoxic",C1313)),ISNUMBER(FIND("Cytotoxic",C1313)),ISNUMBER(FIND("cellular toxicity",C1313)),ISNUMBER(FIND("cell death",C1313)),ISNUMBER(FIND("viable",C1313)),ISNUMBER(FIND("phytotoxic",C1313)),ISNUMBER(FIND("acute toxicity",C1313)),ISNUMBER(FIND("MTT",C1313)),ISNUMBER(FIND("survival",C1313)),ISNUMBER(FIND("prolifer",C1313)),ISNUMBER(FIND("apoptosis",C1313)),ISNUMBER(FIND("neurotoxic",C1313)),ISNUMBER(FIND("  lysis ",C1313)),ISNUMBER(FIND("necrosis",C1313)),ISNUMBER(FIND("cellular death",C1313))*3,ISNUMBER(FIND("LDH",C1313)),ISNUMBER(FIND("Acute toxicity",C1313)))</f>
        <v>1</v>
      </c>
      <c r="G1313" t="b">
        <f>OR(ISNUMBER(FIND("genotoxic",C1313)),ISNUMBER(FIND("genotoxicity",C1313)),ISNUMBER(FIND("DNA damage",C1313)),ISNUMBER(FIND("DNA",C1313)),ISNUMBER(FIND("RNA",C1313)),ISNUMBER(FIND("mesothelioma",C1313)),ISNUMBER(FIND("carcino",C1313)),ISNUMBER(FIND("mutagen",C1313)),ISNUMBER(FIND("genetic",C1313)))</f>
        <v>0</v>
      </c>
      <c r="H1313" t="b">
        <f>OR(ISNUMBER(FIND("inflammatory",C1313)),ISNUMBER(FIND("inflamm",C1313)))</f>
        <v>0</v>
      </c>
      <c r="I1313" t="b">
        <f>OR(ISNUMBER(FIND("immune",C1313)),ISNUMBER(FIND("immunological",C1313)),ISNUMBER(FIND("interleuk",C1313)),ISNUMBER(FIND("platelet activation",C1313)),ISNUMBER(FIND("monocyte",C1313)),ISNUMBER(FIND("leukocyte",C1313)),ISNUMBER(FIND("cytokine",C1313)),ISNUMBER(FIND("CD4",C1313)),ISNUMBER(FIND("CD8",C1313)),ISNUMBER(FIND("T-cell",C1313)))</f>
        <v>0</v>
      </c>
      <c r="J1313" t="b">
        <f>OR(ISNUMBER(FIND("reactive oxygen",C1313)),ISNUMBER(FIND("ROS",C1313)),ISNUMBER(FIND("free radical",C1313)),ISNUMBER(FIND("oxidative stress",C1313)),ISNUMBER(FIND("peroxid",C1313)),ISNUMBER(FIND("oxidative",C1313)),ISNUMBER(FIND("antioxid",C1313)))</f>
        <v>0</v>
      </c>
      <c r="K1313" t="b">
        <f>OR(ISNUMBER(FIND("autophag",C1313)))</f>
        <v>0</v>
      </c>
      <c r="L1313" t="b">
        <f>OR(ISNUMBER(FIND("morpholog",C1313)))</f>
        <v>0</v>
      </c>
      <c r="M1313" t="b">
        <f>OR(ISNUMBER(FIND("fibrosis",C1313)),ISNUMBER(FIND("Fibrosis",C1313)),ISNUMBER(FIND("fibrot",C1313)))</f>
        <v>0</v>
      </c>
      <c r="N1313" t="b">
        <f>OR(ISNUMBER(FIND("offspring",C1313)),ISNUMBER(FIND("Parental",C1313)),ISNUMBER(FIND("parental",C1313)),ISNUMBER(FIND("germline",C1313)),ISNUMBER(FIND("reproduc",C1313)),ISNUMBER(FIND("embryo",C1313)))</f>
        <v>0</v>
      </c>
      <c r="O1313" t="b">
        <f>OR(ISNUMBER(FIND("metabol",C1313)),ISNUMBER(FIND("Metabol",C1313)),ISNUMBER(FIND("digest",C1313)),ISNUMBER(FIND("mitochon",C1313)))</f>
        <v>0</v>
      </c>
      <c r="P1313" t="b">
        <f>OR(ISNUMBER(FIND("ecotox",C1313)),ISNUMBER(FIND("Ecotox",B1313)),ISNUMBER(FIND("ecotox",B1313)),ISNUMBER(FIND("Ecotox",C1313)))</f>
        <v>0</v>
      </c>
      <c r="Q1313" t="b">
        <f>OR(ISNUMBER(FIND("Bioaccum",C1313)),ISNUMBER(FIND("bioaccum",C1313)),ISNUMBER(FIND("accum",C1313)))</f>
        <v>0</v>
      </c>
      <c r="R1313" t="b">
        <f>OR(ISNUMBER(FIND("Occupation",C1313)),ISNUMBER(FIND("occupation",C1313)),ISNUMBER(FIND("worker",C1313)),ISNUMBER(FIND("workforce",C1313)))</f>
        <v>0</v>
      </c>
      <c r="S1313" t="b">
        <f>NOT(OR(F1313,G1313,H1313,I1313,J1313,K1313,L1313,M1313,N1313,O1313,P1313,Q1313,R1313))</f>
        <v>0</v>
      </c>
      <c r="U1313" t="b">
        <f>OR(Table1[[#This Row],[Inflammation]],Table1[[#This Row],[Immune]])</f>
        <v>0</v>
      </c>
      <c r="V1313" t="str">
        <f>IF(OR(Table1[[#This Row],[Rodents]],Table1[[#This Row],[Human]],Table1[[#This Row],[Pig]]),OR(ISNUMBER(FIND("intratrach",C1313)),ISNUMBER(FIND("nasal ",C1313)),ISNUMBER(FIND("instill",C1313))),"NA")</f>
        <v>NA</v>
      </c>
      <c r="W1313" t="str">
        <f>IF(OR(Table1[[#This Row],[Rodents]],Table1[[#This Row],[Human]],Table1[[#This Row],[Pig]]),OR(ISNUMBER(FIND("dermal",C1313)),ISNUMBER(FIND("skin ",C1313))),"NA")</f>
        <v>NA</v>
      </c>
      <c r="X1313" t="str">
        <f>IF(OR(Table1[[#This Row],[Rodents]],Table1[[#This Row],[Human]],Table1[[#This Row],[Pig]]),OR(ISNUMBER(FIND("injected",C1313)),ISNUMBER(FIND("periton",C1313)),ISNUMBER(FIND("intrascrot",C1313))),"NA")</f>
        <v>NA</v>
      </c>
      <c r="Y1313" t="str">
        <f>IF(OR(Table1[[#This Row],[Rodents]],Table1[[#This Row],[Human]],Table1[[#This Row],[Pig]]),NOT(OR(Table1[[#This Row],[Inhaled/Intratracheal/intranasal]],Table1[[#This Row],[Dermal]],Table1[[#This Row],[Injected]])),"NA")</f>
        <v>NA</v>
      </c>
      <c r="AA1313" t="b">
        <f>OR(ISNUMBER(FIND("fish ",C1313)),ISNUMBER(FIND("Fish ",C1313)),ISNUMBER(FIND("aquatic",C1313)),ISNUMBER(FIND("daphnids",C1313)),ISNUMBER(FIND("Carcinus maenas",C1313)),ISNUMBER(FIND("Daphnia",C1313)),ISNUMBER(FIND("Ruditapes philippinarum",C1313)),ISNUMBER(FIND("daphnia",C1313)),ISNUMBER(FIND("marine",C1313)),ISNUMBER(FIND("mussel",C1313)),ISNUMBER(FIND("algae",C1313)),ISNUMBER(FIND("Donax faba",C1313)),ISNUMBER(FIND("estuarine",C1313)),ISNUMBER(FIND("snail",C1313)),ISNUMBER(FIND("Prorocentrum donghaiense",C1313)) )</f>
        <v>0</v>
      </c>
      <c r="AB1313" t="b">
        <f>OR(ISNUMBER(FIND(" rat ",C1313)),ISNUMBER(FIND(" rats ",C1313)),ISNUMBER(FIND(" Rats ",C1313)),ISNUMBER(FIND(" Rat ",C1313)),ISNUMBER(FIND(" rat.",C1313)),ISNUMBER(FIND(" rats.",C1313)),ISNUMBER(FIND("mouse",C1313)),ISNUMBER(FIND("mice",C1313)), ISNUMBER(FIND(" Mice",C1313)))</f>
        <v>0</v>
      </c>
      <c r="AC1313" t="b">
        <f>OR(ISNUMBER(FIND(" cell ",C1313)),ISNUMBER(FIND("fibroblast",C1313)),ISNUMBER(FIND("macrophage",C1313)),ISNUMBER(FIND("epithelial",C1313)),ISNUMBER(FIND("endothelial",C1313)),ISNUMBER(FIND("neuron",C1313)),ISNUMBER(FIND(" cells ",C1313)),ISNUMBER(FIND("RBC",C1313)),ISNUMBER(FIND("mitochond",C1313)),ISNUMBER(FIND("adipocyte",C1313)),ISNUMBER(FIND("osteo",C1313)),ISNUMBER(FIND("keratin",C1313)),ISNUMBER(FIND(" cell's ",C1313)),ISNUMBER(FIND("eukary",C1313)),ISNUMBER(FIND("sperm",C1313)))</f>
        <v>1</v>
      </c>
      <c r="AD1313" t="b">
        <f>OR(ISNUMBER(FIND("human",B1313)),ISNUMBER(FIND("workers",B1313)),ISNUMBER(FIND("workforces",B1313)),ISNUMBER(FIND("occupational",B1313)),ISNUMBER(FIND("Case report",B1313)),ISNUMBER(FIND("Workplaces",B1313)),ISNUMBER(FIND("worker",B1313)))</f>
        <v>0</v>
      </c>
      <c r="AE1313" t="b">
        <f>OR(ISNUMBER(FIND(" plant ",C1313)),ISNUMBER(FIND("Plant ",C1313)),ISNUMBER(FIND("tomato",C1313)),ISNUMBER(FIND("plants",C1313)),ISNUMBER(FIND("Plants",C1313)),ISNUMBER(FIND("algae",C1313)),ISNUMBER(FIND("lettuce",C1313)),ISNUMBER(FIND("green gram sprouts ",C1313)),ISNUMBER(FIND("Cucurbita pepo",C1313)),ISNUMBER(FIND("bean ",C1313)),ISNUMBER(FIND("chloroplast",C1313)),ISNUMBER(FIND("chlorophyll",C1313)),ISNUMBER(FIND("seedling",C1313)),ISNUMBER(FIND("canola",C1313)),ISNUMBER(FIND("shoot",C1313)),ISNUMBER(FIND("photosynthes",C1313)),ISNUMBER(FIND(" leaves ",C1313)),,ISNUMBER(FIND("agriculture",C1313)),ISNUMBER(FIND(" crops ",C1313)))</f>
        <v>0</v>
      </c>
      <c r="AF1313" t="b">
        <f>OR(ISNUMBER(FIND("bacteria",C1313)),ISNUMBER(FIND("Bacteria",C1313)),ISNUMBER(FIND("Bacterium",C1313)),ISNUMBER(FIND("bacterium",C1313)),ISNUMBER(FIND(" coli ",C1313)))</f>
        <v>0</v>
      </c>
      <c r="AG1313" t="b">
        <f>OR(ISNUMBER(FIND("fungi",C1313)),ISNUMBER(FIND("Fungi",C1313)),ISNUMBER(FIND("fungus",C1313)),ISNUMBER(FIND("Fungus",C1313)),ISNUMBER(FIND("mushroom",C1313)),ISNUMBER(FIND("Mushroom",C1313)),ISNUMBER(FIND(" mold ",C1313)))</f>
        <v>0</v>
      </c>
      <c r="AH1313" t="b">
        <f>OR(ISNUMBER(FIND("Pig ",C1313)),ISNUMBER(FIND("pig ",C1313)),ISNUMBER(FIND("Pigs ",C1313)),ISNUMBER(FIND("pigs ",C1313)))</f>
        <v>0</v>
      </c>
      <c r="AI1313" t="b">
        <f>OR(ISNUMBER(FIND(" C. elegans",C1313)),ISNUMBER(FIND("Caenorhabditis elegans",C1313)),ISNUMBER(FIND("earthworms",C1313)),ISNUMBER(FIND(" Ficopomatus enigmaticus",C1313)),ISNUMBER(FIND("larva",C1313)),ISNUMBER(FIND("Lumbriculus variegatus",C1313)),ISNUMBER(FIND("nematode",C1313)))</f>
        <v>0</v>
      </c>
      <c r="AJ1313" t="b">
        <f>NOT(OR(AA1313,AB1313,AC1313,AD1313,AE1313,AF1313,AG1313,AH1313,AI1313))</f>
        <v>0</v>
      </c>
      <c r="AL1313" t="b">
        <f>OR(AA1313,AB1313,AD1313,AE1313,AF1313,AG1313,AH1313,AI1313)</f>
        <v>0</v>
      </c>
      <c r="AM1313" t="b">
        <f>IF(Table1[[#This Row],[In vivo?]],IF(Table1[[#This Row],[Cell]],FALSE,TRUE),FALSE)</f>
        <v>0</v>
      </c>
      <c r="AN1313" t="b">
        <f>AND(AC1313,AL1313)</f>
        <v>0</v>
      </c>
      <c r="AO1313" t="b">
        <f>IF(Table1[[#This Row],[Cell]],IF(Table1[[#This Row],[In vivo?]],FALSE,TRUE),FALSE)</f>
        <v>1</v>
      </c>
      <c r="AP1313" t="b">
        <f>NOT(OR(Table1[[#This Row],[In vivo?]],Table1[[#This Row],[Only in Cell]]))</f>
        <v>0</v>
      </c>
      <c r="AQ1313" t="str">
        <f>IF(OR(Table1[[#This Row],[Rodents]],Table1[[#This Row],[Human]],Table1[[#This Row],[Pig]]),OR(ISNUMBER(FIND("pulmonary",C1313)),ISNUMBER(FIND("lung",C1313))),"NA")</f>
        <v>NA</v>
      </c>
      <c r="AR1313" t="str">
        <f>IF(OR(Table1[[#This Row],[Rodents]],Table1[[#This Row],[Human]],Table1[[#This Row],[Pig]]),OR(ISNUMBER(FIND("skin",C1313)),ISNUMBER(FIND("dermal",C1313))),"NA")</f>
        <v>NA</v>
      </c>
      <c r="AS1313" t="str">
        <f>IF(OR(Table1[[#This Row],[Rodents]],Table1[[#This Row],[Human]],Table1[[#This Row],[Pig]]),OR(ISNUMBER(FIND("liver",C1313)),ISNUMBER(FIND("hepat",C1313))),"NA")</f>
        <v>NA</v>
      </c>
      <c r="AT1313" t="str">
        <f>IF(OR(Table1[[#This Row],[Rodents]],Table1[[#This Row],[Human]],Table1[[#This Row],[Pig]]),OR(ISNUMBER(FIND("kidney",C1313)),ISNUMBER(FIND("neph",C1313))),"NA")</f>
        <v>NA</v>
      </c>
      <c r="AU1313" t="str">
        <f>IF(OR(Table1[[#This Row],[Rodents]],Table1[[#This Row],[Human]],Table1[[#This Row],[Pig]]),OR(ISNUMBER(FIND("brain",C1313)),ISNUMBER(FIND("neur",C1313)),ISNUMBER(FIND("nerv",C1313))),"NA")</f>
        <v>NA</v>
      </c>
      <c r="AV1313" t="str">
        <f>IF(OR(Table1[[#This Row],[Rodents]],Table1[[#This Row],[Human]],Table1[[#This Row],[Pig]]),OR(ISNUMBER(FIND("heart",C1313)),ISNUMBER(FIND("cardi",C1313))),"NA")</f>
        <v>NA</v>
      </c>
      <c r="AW1313" t="str">
        <f>IF(OR(Table1[[#This Row],[Rodents]],Table1[[#This Row],[Human]],Table1[[#This Row],[Pig]]),OR(ISNUMBER(FIND("gastro",C1313)),ISNUMBER(FIND("intesti",C1313)),ISNUMBER(FIND("stomach",C1313))),"NA")</f>
        <v>NA</v>
      </c>
      <c r="AX1313" t="str">
        <f>IF(OR(Table1[[#This Row],[Rodents]],Table1[[#This Row],[Human]],Table1[[#This Row],[Pig]]),NOT(OR(AQ1313,AR1313,AS1313,AT1313,AU1313,AV1313,AW1313)),"NA")</f>
        <v>NA</v>
      </c>
      <c r="AY1313" t="b">
        <f>OR(ISNUMBER(FIND("SWCNT",C1313)),ISNUMBER(FIND("SWNT",C1313)),ISNUMBER(FIND("single-wall",C1313)),ISNUMBER(FIND("single wall",C1313)),ISNUMBER(FIND("Single wall",C1313)),ISNUMBER(FIND("Single-wall",C1313)),ISNUMBER(FIND("SWCNT",B1313)),ISNUMBER(FIND("SWNT",B1313)),ISNUMBER(FIND("single-wall",B1313)),ISNUMBER(FIND("single wall",B1313)),ISNUMBER(FIND("Single-wall",B1313)),ISNUMBER(FIND("Single wall",B1313)))</f>
        <v>1</v>
      </c>
      <c r="AZ1313" t="b">
        <f>OR(ISNUMBER(FIND("MWCNT",C1313)),ISNUMBER(FIND("MWNT",C1313)),ISNUMBER(FIND("multi-wall",C1313)),ISNUMBER(FIND("multi wall",C1313)),ISNUMBER(FIND("multiwall",C1313)),ISNUMBER(FIND("Multi-wall",C1313)),ISNUMBER(FIND("Multi wall",C1313)),ISNUMBER(FIND("Multiwall",C1313)),ISNUMBER(FIND("MWCNT",B1313)),ISNUMBER(FIND("MWNT",B1313)),ISNUMBER(FIND("multi-wall",B1313)),ISNUMBER(FIND("multi wall",B1313)),ISNUMBER(FIND("multiwall",B1313)),ISNUMBER(FIND("Multi-wall",B1313)),ISNUMBER(FIND("Multi wall",B1313)),ISNUMBER(FIND("Multiwall",B1313)),ISNUMBER(FIND("Double-wall",B1313)),ISNUMBER(FIND("Double wall",B1313)),ISNUMBER(FIND("Doublewall",B1313)),ISNUMBER(FIND("double-wall",B1313)),ISNUMBER(FIND("double wall",B1313)),ISNUMBER(FIND("doublewall",B1313)))</f>
        <v>0</v>
      </c>
      <c r="BA1313" t="b">
        <f>AND(Table1[[#This Row],[SWCNT]],Table1[[#This Row],[MWCNT]])</f>
        <v>0</v>
      </c>
      <c r="BB1313" t="b">
        <f>IF(Table1[[#This Row],[SWCNT]]=TRUE,FALSE,IF(Table1[[#This Row],[MWCNT]]=TRUE,FALSE,TRUE))</f>
        <v>0</v>
      </c>
      <c r="BC1313" s="18"/>
    </row>
    <row r="1314" spans="1:55" ht="259">
      <c r="A1314" t="s">
        <v>1071</v>
      </c>
      <c r="B1314" s="2" t="s">
        <v>1073</v>
      </c>
      <c r="C1314" s="16" t="s">
        <v>1075</v>
      </c>
      <c r="D1314" s="17" t="s">
        <v>1077</v>
      </c>
      <c r="E1314" s="2">
        <v>2020</v>
      </c>
      <c r="F1314" t="b">
        <f>OR(ISNUMBER(FIND("cytotoxic",C1314)),ISNUMBER(FIND("Cytotoxic",C1314)),ISNUMBER(FIND("cellular toxicity",C1314)),ISNUMBER(FIND("cell death",C1314)),ISNUMBER(FIND("viable",C1314)),ISNUMBER(FIND("phytotoxic",C1314)),ISNUMBER(FIND("acute toxicity",C1314)),ISNUMBER(FIND("MTT",C1314)),ISNUMBER(FIND("survival",C1314)),ISNUMBER(FIND("prolifer",C1314)),ISNUMBER(FIND("apoptosis",C1314)),ISNUMBER(FIND("neurotoxic",C1314)),ISNUMBER(FIND("  lysis ",C1314)),ISNUMBER(FIND("necrosis",C1314)),ISNUMBER(FIND("cellular death",C1314))*3,ISNUMBER(FIND("LDH",C1314)),ISNUMBER(FIND("Acute toxicity",C1314)))</f>
        <v>0</v>
      </c>
      <c r="G1314" t="b">
        <f>OR(ISNUMBER(FIND("genotoxic",C1314)),ISNUMBER(FIND("genotoxicity",C1314)),ISNUMBER(FIND("DNA damage",C1314)),ISNUMBER(FIND("DNA",C1314)),ISNUMBER(FIND("RNA",C1314)),ISNUMBER(FIND("mesothelioma",C1314)),ISNUMBER(FIND("carcino",C1314)),ISNUMBER(FIND("mutagen",C1314)),ISNUMBER(FIND("genetic",C1314)))</f>
        <v>0</v>
      </c>
      <c r="H1314" t="b">
        <f>OR(ISNUMBER(FIND("inflammatory",C1314)),ISNUMBER(FIND("inflamm",C1314)))</f>
        <v>0</v>
      </c>
      <c r="I1314" t="b">
        <f>OR(ISNUMBER(FIND("immune",C1314)),ISNUMBER(FIND("immunological",C1314)),ISNUMBER(FIND("interleuk",C1314)),ISNUMBER(FIND("platelet activation",C1314)),ISNUMBER(FIND("monocyte",C1314)),ISNUMBER(FIND("leukocyte",C1314)),ISNUMBER(FIND("cytokine",C1314)),ISNUMBER(FIND("CD4",C1314)),ISNUMBER(FIND("CD8",C1314)),ISNUMBER(FIND("T-cell",C1314)))</f>
        <v>0</v>
      </c>
      <c r="J1314" t="b">
        <f>OR(ISNUMBER(FIND("reactive oxygen",C1314)),ISNUMBER(FIND("ROS",C1314)),ISNUMBER(FIND("free radical",C1314)),ISNUMBER(FIND("oxidative stress",C1314)),ISNUMBER(FIND("peroxid",C1314)),ISNUMBER(FIND("oxidative",C1314)),ISNUMBER(FIND("antioxid",C1314)))</f>
        <v>1</v>
      </c>
      <c r="K1314" t="b">
        <f>OR(ISNUMBER(FIND("autophag",C1314)))</f>
        <v>0</v>
      </c>
      <c r="L1314" t="b">
        <f>OR(ISNUMBER(FIND("morpholog",C1314)))</f>
        <v>0</v>
      </c>
      <c r="M1314" t="b">
        <f>OR(ISNUMBER(FIND("fibrosis",C1314)),ISNUMBER(FIND("Fibrosis",C1314)),ISNUMBER(FIND("fibrot",C1314)))</f>
        <v>0</v>
      </c>
      <c r="N1314" t="b">
        <f>OR(ISNUMBER(FIND("offspring",C1314)),ISNUMBER(FIND("Parental",C1314)),ISNUMBER(FIND("parental",C1314)),ISNUMBER(FIND("germline",C1314)),ISNUMBER(FIND("reproduc",C1314)),ISNUMBER(FIND("embryo",C1314)))</f>
        <v>0</v>
      </c>
      <c r="O1314" t="b">
        <f>OR(ISNUMBER(FIND("metabol",C1314)),ISNUMBER(FIND("Metabol",C1314)),ISNUMBER(FIND("digest",C1314)),ISNUMBER(FIND("mitochon",C1314)))</f>
        <v>1</v>
      </c>
      <c r="P1314" t="b">
        <f>OR(ISNUMBER(FIND("ecotox",C1314)),ISNUMBER(FIND("Ecotox",B1314)),ISNUMBER(FIND("ecotox",B1314)),ISNUMBER(FIND("Ecotox",C1314)))</f>
        <v>0</v>
      </c>
      <c r="Q1314" t="b">
        <f>OR(ISNUMBER(FIND("Bioaccum",C1314)),ISNUMBER(FIND("bioaccum",C1314)),ISNUMBER(FIND("accum",C1314)))</f>
        <v>1</v>
      </c>
      <c r="R1314" t="b">
        <f>OR(ISNUMBER(FIND("Occupation",C1314)),ISNUMBER(FIND("occupation",C1314)),ISNUMBER(FIND("worker",C1314)),ISNUMBER(FIND("workforce",C1314)))</f>
        <v>0</v>
      </c>
      <c r="S1314" t="b">
        <f>NOT(OR(F1314,G1314,H1314,I1314,J1314,K1314,L1314,M1314,N1314,O1314,P1314,Q1314,R1314))</f>
        <v>0</v>
      </c>
      <c r="U1314" t="b">
        <f>OR(Table1[[#This Row],[Inflammation]],Table1[[#This Row],[Immune]])</f>
        <v>0</v>
      </c>
      <c r="V1314" t="str">
        <f>IF(OR(Table1[[#This Row],[Rodents]],Table1[[#This Row],[Human]],Table1[[#This Row],[Pig]]),OR(ISNUMBER(FIND("intratrach",C1314)),ISNUMBER(FIND("nasal ",C1314)),ISNUMBER(FIND("instill",C1314))),"NA")</f>
        <v>NA</v>
      </c>
      <c r="W1314" t="str">
        <f>IF(OR(Table1[[#This Row],[Rodents]],Table1[[#This Row],[Human]],Table1[[#This Row],[Pig]]),OR(ISNUMBER(FIND("dermal",C1314)),ISNUMBER(FIND("skin ",C1314))),"NA")</f>
        <v>NA</v>
      </c>
      <c r="X1314" t="str">
        <f>IF(OR(Table1[[#This Row],[Rodents]],Table1[[#This Row],[Human]],Table1[[#This Row],[Pig]]),OR(ISNUMBER(FIND("injected",C1314)),ISNUMBER(FIND("periton",C1314)),ISNUMBER(FIND("intrascrot",C1314))),"NA")</f>
        <v>NA</v>
      </c>
      <c r="Y1314" t="str">
        <f>IF(OR(Table1[[#This Row],[Rodents]],Table1[[#This Row],[Human]],Table1[[#This Row],[Pig]]),NOT(OR(Table1[[#This Row],[Inhaled/Intratracheal/intranasal]],Table1[[#This Row],[Dermal]],Table1[[#This Row],[Injected]])),"NA")</f>
        <v>NA</v>
      </c>
      <c r="AA1314" t="b">
        <f>OR(ISNUMBER(FIND("fish ",C1314)),ISNUMBER(FIND("Fish ",C1314)),ISNUMBER(FIND("aquatic",C1314)),ISNUMBER(FIND("daphnids",C1314)),ISNUMBER(FIND("Carcinus maenas",C1314)),ISNUMBER(FIND("Daphnia",C1314)),ISNUMBER(FIND("Ruditapes philippinarum",C1314)),ISNUMBER(FIND("daphnia",C1314)),ISNUMBER(FIND("marine",C1314)),ISNUMBER(FIND("mussel",C1314)),ISNUMBER(FIND("algae",C1314)),ISNUMBER(FIND("Donax faba",C1314)),ISNUMBER(FIND("estuarine",C1314)),ISNUMBER(FIND("snail",C1314)),ISNUMBER(FIND("Prorocentrum donghaiense",C1314)) )</f>
        <v>0</v>
      </c>
      <c r="AB1314" t="b">
        <f>OR(ISNUMBER(FIND(" rat ",C1314)),ISNUMBER(FIND(" rats ",C1314)),ISNUMBER(FIND(" Rats ",C1314)),ISNUMBER(FIND(" Rat ",C1314)),ISNUMBER(FIND(" rat.",C1314)),ISNUMBER(FIND(" rats.",C1314)),ISNUMBER(FIND("mouse",C1314)),ISNUMBER(FIND("mice",C1314)), ISNUMBER(FIND(" Mice",C1314)))</f>
        <v>0</v>
      </c>
      <c r="AC1314" t="b">
        <f>OR(ISNUMBER(FIND(" cell ",C1314)),ISNUMBER(FIND("fibroblast",C1314)),ISNUMBER(FIND("macrophage",C1314)),ISNUMBER(FIND("epithelial",C1314)),ISNUMBER(FIND("endothelial",C1314)),ISNUMBER(FIND("neuron",C1314)),ISNUMBER(FIND(" cells ",C1314)),ISNUMBER(FIND("RBC",C1314)),ISNUMBER(FIND("mitochond",C1314)),ISNUMBER(FIND("adipocyte",C1314)),ISNUMBER(FIND("osteo",C1314)),ISNUMBER(FIND("keratin",C1314)),ISNUMBER(FIND(" cell's ",C1314)),ISNUMBER(FIND("eukary",C1314)),ISNUMBER(FIND("sperm",C1314)))</f>
        <v>1</v>
      </c>
      <c r="AD1314" t="b">
        <f>OR(ISNUMBER(FIND("human",B1314)),ISNUMBER(FIND("workers",B1314)),ISNUMBER(FIND("workforces",B1314)),ISNUMBER(FIND("occupational",B1314)),ISNUMBER(FIND("Case report",B1314)),ISNUMBER(FIND("Workplaces",B1314)),ISNUMBER(FIND("worker",B1314)))</f>
        <v>0</v>
      </c>
      <c r="AE1314" t="b">
        <f>OR(ISNUMBER(FIND(" plant ",C1314)),ISNUMBER(FIND("Plant ",C1314)),ISNUMBER(FIND("tomato",C1314)),ISNUMBER(FIND("plants",C1314)),ISNUMBER(FIND("Plants",C1314)),ISNUMBER(FIND("algae",C1314)),ISNUMBER(FIND("lettuce",C1314)),ISNUMBER(FIND("green gram sprouts ",C1314)),ISNUMBER(FIND("Cucurbita pepo",C1314)),ISNUMBER(FIND("bean ",C1314)),ISNUMBER(FIND("chloroplast",C1314)),ISNUMBER(FIND("chlorophyll",C1314)),ISNUMBER(FIND("seedling",C1314)),ISNUMBER(FIND("canola",C1314)),ISNUMBER(FIND("shoot",C1314)),ISNUMBER(FIND("photosynthes",C1314)),ISNUMBER(FIND(" leaves ",C1314)),,ISNUMBER(FIND("agriculture",C1314)),ISNUMBER(FIND(" crops ",C1314)))</f>
        <v>1</v>
      </c>
      <c r="AF1314" t="b">
        <f>OR(ISNUMBER(FIND("bacteria",C1314)),ISNUMBER(FIND("Bacteria",C1314)),ISNUMBER(FIND("Bacterium",C1314)),ISNUMBER(FIND("bacterium",C1314)),ISNUMBER(FIND(" coli ",C1314)))</f>
        <v>0</v>
      </c>
      <c r="AG1314" t="b">
        <f>OR(ISNUMBER(FIND("fungi",C1314)),ISNUMBER(FIND("Fungi",C1314)),ISNUMBER(FIND("fungus",C1314)),ISNUMBER(FIND("Fungus",C1314)),ISNUMBER(FIND("mushroom",C1314)),ISNUMBER(FIND("Mushroom",C1314)),ISNUMBER(FIND(" mold ",C1314)))</f>
        <v>0</v>
      </c>
      <c r="AH1314" t="b">
        <f>OR(ISNUMBER(FIND("Pig ",C1314)),ISNUMBER(FIND("pig ",C1314)),ISNUMBER(FIND("Pigs ",C1314)),ISNUMBER(FIND("pigs ",C1314)))</f>
        <v>0</v>
      </c>
      <c r="AI1314" t="b">
        <f>OR(ISNUMBER(FIND(" C. elegans",C1314)),ISNUMBER(FIND("Caenorhabditis elegans",C1314)),ISNUMBER(FIND("earthworms",C1314)),ISNUMBER(FIND(" Ficopomatus enigmaticus",C1314)),ISNUMBER(FIND("larva",C1314)),ISNUMBER(FIND("Lumbriculus variegatus",C1314)),ISNUMBER(FIND("nematode",C1314)))</f>
        <v>0</v>
      </c>
      <c r="AJ1314" t="b">
        <f>NOT(OR(AA1314,AB1314,AC1314,AD1314,AE1314,AF1314,AG1314,AH1314,AI1314))</f>
        <v>0</v>
      </c>
      <c r="AL1314" t="b">
        <f>OR(AA1314,AB1314,AD1314,AE1314,AF1314,AG1314,AH1314,AI1314)</f>
        <v>1</v>
      </c>
      <c r="AM1314" t="b">
        <f>IF(Table1[[#This Row],[In vivo?]],IF(Table1[[#This Row],[Cell]],FALSE,TRUE),FALSE)</f>
        <v>0</v>
      </c>
      <c r="AN1314" t="b">
        <f>AND(AC1314,AL1314)</f>
        <v>1</v>
      </c>
      <c r="AO1314" t="b">
        <f>IF(Table1[[#This Row],[Cell]],IF(Table1[[#This Row],[In vivo?]],FALSE,TRUE),FALSE)</f>
        <v>0</v>
      </c>
      <c r="AP1314" t="b">
        <f>NOT(OR(Table1[[#This Row],[In vivo?]],Table1[[#This Row],[Only in Cell]]))</f>
        <v>0</v>
      </c>
      <c r="AQ1314" t="str">
        <f>IF(OR(Table1[[#This Row],[Rodents]],Table1[[#This Row],[Human]],Table1[[#This Row],[Pig]]),OR(ISNUMBER(FIND("pulmonary",C1314)),ISNUMBER(FIND("lung",C1314))),"NA")</f>
        <v>NA</v>
      </c>
      <c r="AR1314" t="str">
        <f>IF(OR(Table1[[#This Row],[Rodents]],Table1[[#This Row],[Human]],Table1[[#This Row],[Pig]]),OR(ISNUMBER(FIND("skin",C1314)),ISNUMBER(FIND("dermal",C1314))),"NA")</f>
        <v>NA</v>
      </c>
      <c r="AS1314" t="str">
        <f>IF(OR(Table1[[#This Row],[Rodents]],Table1[[#This Row],[Human]],Table1[[#This Row],[Pig]]),OR(ISNUMBER(FIND("liver",C1314)),ISNUMBER(FIND("hepat",C1314))),"NA")</f>
        <v>NA</v>
      </c>
      <c r="AT1314" t="str">
        <f>IF(OR(Table1[[#This Row],[Rodents]],Table1[[#This Row],[Human]],Table1[[#This Row],[Pig]]),OR(ISNUMBER(FIND("kidney",C1314)),ISNUMBER(FIND("neph",C1314))),"NA")</f>
        <v>NA</v>
      </c>
      <c r="AU1314" t="str">
        <f>IF(OR(Table1[[#This Row],[Rodents]],Table1[[#This Row],[Human]],Table1[[#This Row],[Pig]]),OR(ISNUMBER(FIND("brain",C1314)),ISNUMBER(FIND("neur",C1314)),ISNUMBER(FIND("nerv",C1314))),"NA")</f>
        <v>NA</v>
      </c>
      <c r="AV1314" t="str">
        <f>IF(OR(Table1[[#This Row],[Rodents]],Table1[[#This Row],[Human]],Table1[[#This Row],[Pig]]),OR(ISNUMBER(FIND("heart",C1314)),ISNUMBER(FIND("cardi",C1314))),"NA")</f>
        <v>NA</v>
      </c>
      <c r="AW1314" t="str">
        <f>IF(OR(Table1[[#This Row],[Rodents]],Table1[[#This Row],[Human]],Table1[[#This Row],[Pig]]),OR(ISNUMBER(FIND("gastro",C1314)),ISNUMBER(FIND("intesti",C1314)),ISNUMBER(FIND("stomach",C1314))),"NA")</f>
        <v>NA</v>
      </c>
      <c r="AX1314" t="str">
        <f>IF(OR(Table1[[#This Row],[Rodents]],Table1[[#This Row],[Human]],Table1[[#This Row],[Pig]]),NOT(OR(AQ1314,AR1314,AS1314,AT1314,AU1314,AV1314,AW1314)),"NA")</f>
        <v>NA</v>
      </c>
      <c r="AY1314" t="b">
        <f>OR(ISNUMBER(FIND("SWCNT",C1314)),ISNUMBER(FIND("SWNT",C1314)),ISNUMBER(FIND("single-wall",C1314)),ISNUMBER(FIND("single wall",C1314)),ISNUMBER(FIND("Single wall",C1314)),ISNUMBER(FIND("Single-wall",C1314)),ISNUMBER(FIND("SWCNT",B1314)),ISNUMBER(FIND("SWNT",B1314)),ISNUMBER(FIND("single-wall",B1314)),ISNUMBER(FIND("single wall",B1314)),ISNUMBER(FIND("Single-wall",B1314)),ISNUMBER(FIND("Single wall",B1314)))</f>
        <v>0</v>
      </c>
      <c r="AZ1314" t="b">
        <f>OR(ISNUMBER(FIND("MWCNT",C1314)),ISNUMBER(FIND("MWNT",C1314)),ISNUMBER(FIND("multi-wall",C1314)),ISNUMBER(FIND("multi wall",C1314)),ISNUMBER(FIND("multiwall",C1314)),ISNUMBER(FIND("Multi-wall",C1314)),ISNUMBER(FIND("Multi wall",C1314)),ISNUMBER(FIND("Multiwall",C1314)),ISNUMBER(FIND("MWCNT",B1314)),ISNUMBER(FIND("MWNT",B1314)),ISNUMBER(FIND("multi-wall",B1314)),ISNUMBER(FIND("multi wall",B1314)),ISNUMBER(FIND("multiwall",B1314)),ISNUMBER(FIND("Multi-wall",B1314)),ISNUMBER(FIND("Multi wall",B1314)),ISNUMBER(FIND("Multiwall",B1314)),ISNUMBER(FIND("Double-wall",B1314)),ISNUMBER(FIND("Double wall",B1314)),ISNUMBER(FIND("Doublewall",B1314)),ISNUMBER(FIND("double-wall",B1314)),ISNUMBER(FIND("double wall",B1314)),ISNUMBER(FIND("doublewall",B1314)))</f>
        <v>1</v>
      </c>
      <c r="BA1314" t="b">
        <f>AND(Table1[[#This Row],[SWCNT]],Table1[[#This Row],[MWCNT]])</f>
        <v>0</v>
      </c>
      <c r="BB1314" t="b">
        <f>IF(Table1[[#This Row],[SWCNT]]=TRUE,FALSE,IF(Table1[[#This Row],[MWCNT]]=TRUE,FALSE,TRUE))</f>
        <v>0</v>
      </c>
      <c r="BC1314" s="18"/>
    </row>
    <row r="1315" spans="1:55" ht="203.5">
      <c r="A1315" t="s">
        <v>1072</v>
      </c>
      <c r="B1315" s="2" t="s">
        <v>1074</v>
      </c>
      <c r="C1315" s="16" t="s">
        <v>1076</v>
      </c>
      <c r="D1315" s="17" t="s">
        <v>68</v>
      </c>
      <c r="E1315" s="2">
        <v>2020</v>
      </c>
      <c r="F1315" t="b">
        <f>OR(ISNUMBER(FIND("cytotoxic",C1315)),ISNUMBER(FIND("Cytotoxic",C1315)),ISNUMBER(FIND("cellular toxicity",C1315)),ISNUMBER(FIND("cell death",C1315)),ISNUMBER(FIND("viable",C1315)),ISNUMBER(FIND("phytotoxic",C1315)),ISNUMBER(FIND("acute toxicity",C1315)),ISNUMBER(FIND("MTT",C1315)),ISNUMBER(FIND("survival",C1315)),ISNUMBER(FIND("prolifer",C1315)),ISNUMBER(FIND("apoptosis",C1315)),ISNUMBER(FIND("neurotoxic",C1315)),ISNUMBER(FIND("  lysis ",C1315)),ISNUMBER(FIND("necrosis",C1315)),ISNUMBER(FIND("cellular death",C1315))*3,ISNUMBER(FIND("LDH",C1315)),ISNUMBER(FIND("Acute toxicity",C1315)))</f>
        <v>1</v>
      </c>
      <c r="G1315" t="b">
        <f>OR(ISNUMBER(FIND("genotoxic",C1315)),ISNUMBER(FIND("genotoxicity",C1315)),ISNUMBER(FIND("DNA damage",C1315)),ISNUMBER(FIND("DNA",C1315)),ISNUMBER(FIND("RNA",C1315)),ISNUMBER(FIND("mesothelioma",C1315)),ISNUMBER(FIND("carcino",C1315)),ISNUMBER(FIND("mutagen",C1315)),ISNUMBER(FIND("genetic",C1315)))</f>
        <v>0</v>
      </c>
      <c r="H1315" t="b">
        <f>OR(ISNUMBER(FIND("inflammatory",C1315)),ISNUMBER(FIND("inflamm",C1315)))</f>
        <v>0</v>
      </c>
      <c r="I1315" t="b">
        <f>OR(ISNUMBER(FIND("immune",C1315)),ISNUMBER(FIND("immunological",C1315)),ISNUMBER(FIND("interleuk",C1315)),ISNUMBER(FIND("platelet activation",C1315)),ISNUMBER(FIND("monocyte",C1315)),ISNUMBER(FIND("leukocyte",C1315)),ISNUMBER(FIND("cytokine",C1315)),ISNUMBER(FIND("CD4",C1315)),ISNUMBER(FIND("CD8",C1315)),ISNUMBER(FIND("T-cell",C1315)))</f>
        <v>0</v>
      </c>
      <c r="J1315" t="b">
        <f>OR(ISNUMBER(FIND("reactive oxygen",C1315)),ISNUMBER(FIND("ROS",C1315)),ISNUMBER(FIND("free radical",C1315)),ISNUMBER(FIND("oxidative stress",C1315)),ISNUMBER(FIND("peroxid",C1315)),ISNUMBER(FIND("oxidative",C1315)),ISNUMBER(FIND("antioxid",C1315)))</f>
        <v>1</v>
      </c>
      <c r="K1315" t="b">
        <f>OR(ISNUMBER(FIND("autophag",C1315)))</f>
        <v>0</v>
      </c>
      <c r="L1315" t="b">
        <f>OR(ISNUMBER(FIND("morpholog",C1315)))</f>
        <v>0</v>
      </c>
      <c r="M1315" t="b">
        <f>OR(ISNUMBER(FIND("fibrosis",C1315)),ISNUMBER(FIND("Fibrosis",C1315)),ISNUMBER(FIND("fibrot",C1315)))</f>
        <v>0</v>
      </c>
      <c r="N1315" t="b">
        <f>OR(ISNUMBER(FIND("offspring",C1315)),ISNUMBER(FIND("Parental",C1315)),ISNUMBER(FIND("parental",C1315)),ISNUMBER(FIND("germline",C1315)),ISNUMBER(FIND("reproduc",C1315)),ISNUMBER(FIND("embryo",C1315)))</f>
        <v>0</v>
      </c>
      <c r="O1315" t="b">
        <f>OR(ISNUMBER(FIND("metabol",C1315)),ISNUMBER(FIND("Metabol",C1315)),ISNUMBER(FIND("digest",C1315)),ISNUMBER(FIND("mitochon",C1315)))</f>
        <v>0</v>
      </c>
      <c r="P1315" t="b">
        <f>OR(ISNUMBER(FIND("ecotox",C1315)),ISNUMBER(FIND("Ecotox",B1315)),ISNUMBER(FIND("ecotox",B1315)),ISNUMBER(FIND("Ecotox",C1315)))</f>
        <v>0</v>
      </c>
      <c r="Q1315" t="b">
        <f>OR(ISNUMBER(FIND("Bioaccum",C1315)),ISNUMBER(FIND("bioaccum",C1315)),ISNUMBER(FIND("accum",C1315)))</f>
        <v>0</v>
      </c>
      <c r="R1315" t="b">
        <f>OR(ISNUMBER(FIND("Occupation",C1315)),ISNUMBER(FIND("occupation",C1315)),ISNUMBER(FIND("worker",C1315)),ISNUMBER(FIND("workforce",C1315)))</f>
        <v>1</v>
      </c>
      <c r="S1315" t="b">
        <f>NOT(OR(F1315,G1315,H1315,I1315,J1315,K1315,L1315,M1315,N1315,O1315,P1315,Q1315,R1315))</f>
        <v>0</v>
      </c>
      <c r="U1315" t="b">
        <f>OR(Table1[[#This Row],[Inflammation]],Table1[[#This Row],[Immune]])</f>
        <v>0</v>
      </c>
      <c r="V1315" t="str">
        <f>IF(OR(Table1[[#This Row],[Rodents]],Table1[[#This Row],[Human]],Table1[[#This Row],[Pig]]),OR(ISNUMBER(FIND("intratrach",C1315)),ISNUMBER(FIND("nasal ",C1315)),ISNUMBER(FIND("instill",C1315))),"NA")</f>
        <v>NA</v>
      </c>
      <c r="W1315" t="str">
        <f>IF(OR(Table1[[#This Row],[Rodents]],Table1[[#This Row],[Human]],Table1[[#This Row],[Pig]]),OR(ISNUMBER(FIND("dermal",C1315)),ISNUMBER(FIND("skin ",C1315))),"NA")</f>
        <v>NA</v>
      </c>
      <c r="X1315" t="str">
        <f>IF(OR(Table1[[#This Row],[Rodents]],Table1[[#This Row],[Human]],Table1[[#This Row],[Pig]]),OR(ISNUMBER(FIND("injected",C1315)),ISNUMBER(FIND("periton",C1315)),ISNUMBER(FIND("intrascrot",C1315))),"NA")</f>
        <v>NA</v>
      </c>
      <c r="Y1315" t="str">
        <f>IF(OR(Table1[[#This Row],[Rodents]],Table1[[#This Row],[Human]],Table1[[#This Row],[Pig]]),NOT(OR(Table1[[#This Row],[Inhaled/Intratracheal/intranasal]],Table1[[#This Row],[Dermal]],Table1[[#This Row],[Injected]])),"NA")</f>
        <v>NA</v>
      </c>
      <c r="AA1315" t="b">
        <f>OR(ISNUMBER(FIND("fish ",C1315)),ISNUMBER(FIND("Fish ",C1315)),ISNUMBER(FIND("aquatic",C1315)),ISNUMBER(FIND("daphnids",C1315)),ISNUMBER(FIND("Carcinus maenas",C1315)),ISNUMBER(FIND("Daphnia",C1315)),ISNUMBER(FIND("Ruditapes philippinarum",C1315)),ISNUMBER(FIND("daphnia",C1315)),ISNUMBER(FIND("marine",C1315)),ISNUMBER(FIND("mussel",C1315)),ISNUMBER(FIND("algae",C1315)),ISNUMBER(FIND("Donax faba",C1315)),ISNUMBER(FIND("estuarine",C1315)),ISNUMBER(FIND("snail",C1315)),ISNUMBER(FIND("Prorocentrum donghaiense",C1315)) )</f>
        <v>0</v>
      </c>
      <c r="AB1315" t="b">
        <f>OR(ISNUMBER(FIND(" rat ",C1315)),ISNUMBER(FIND(" rats ",C1315)),ISNUMBER(FIND(" Rats ",C1315)),ISNUMBER(FIND(" Rat ",C1315)),ISNUMBER(FIND(" rat.",C1315)),ISNUMBER(FIND(" rats.",C1315)),ISNUMBER(FIND("mouse",C1315)),ISNUMBER(FIND("mice",C1315)), ISNUMBER(FIND(" Mice",C1315)))</f>
        <v>0</v>
      </c>
      <c r="AC1315" t="b">
        <f>OR(ISNUMBER(FIND(" cell ",C1315)),ISNUMBER(FIND("fibroblast",C1315)),ISNUMBER(FIND("macrophage",C1315)),ISNUMBER(FIND("epithelial",C1315)),ISNUMBER(FIND("endothelial",C1315)),ISNUMBER(FIND("neuron",C1315)),ISNUMBER(FIND(" cells ",C1315)),ISNUMBER(FIND("RBC",C1315)),ISNUMBER(FIND("mitochond",C1315)),ISNUMBER(FIND("adipocyte",C1315)),ISNUMBER(FIND("osteo",C1315)),ISNUMBER(FIND("keratin",C1315)),ISNUMBER(FIND(" cell's ",C1315)),ISNUMBER(FIND("eukary",C1315)),ISNUMBER(FIND("sperm",C1315)))</f>
        <v>1</v>
      </c>
      <c r="AD1315" t="b">
        <f>OR(ISNUMBER(FIND("human",B1315)),ISNUMBER(FIND("workers",B1315)),ISNUMBER(FIND("workforces",B1315)),ISNUMBER(FIND("occupational",B1315)),ISNUMBER(FIND("Case report",B1315)),ISNUMBER(FIND("Workplaces",B1315)),ISNUMBER(FIND("worker",B1315)))</f>
        <v>0</v>
      </c>
      <c r="AE1315" t="b">
        <f>OR(ISNUMBER(FIND(" plant ",C1315)),ISNUMBER(FIND("Plant ",C1315)),ISNUMBER(FIND("tomato",C1315)),ISNUMBER(FIND("plants",C1315)),ISNUMBER(FIND("Plants",C1315)),ISNUMBER(FIND("algae",C1315)),ISNUMBER(FIND("lettuce",C1315)),ISNUMBER(FIND("green gram sprouts ",C1315)),ISNUMBER(FIND("Cucurbita pepo",C1315)),ISNUMBER(FIND("bean ",C1315)),ISNUMBER(FIND("chloroplast",C1315)),ISNUMBER(FIND("chlorophyll",C1315)),ISNUMBER(FIND("seedling",C1315)),ISNUMBER(FIND("canola",C1315)),ISNUMBER(FIND("shoot",C1315)),ISNUMBER(FIND("photosynthes",C1315)),ISNUMBER(FIND(" leaves ",C1315)),,ISNUMBER(FIND("agriculture",C1315)),ISNUMBER(FIND(" crops ",C1315)))</f>
        <v>0</v>
      </c>
      <c r="AF1315" t="b">
        <f>OR(ISNUMBER(FIND("bacteria",C1315)),ISNUMBER(FIND("Bacteria",C1315)),ISNUMBER(FIND("Bacterium",C1315)),ISNUMBER(FIND("bacterium",C1315)),ISNUMBER(FIND(" coli ",C1315)))</f>
        <v>0</v>
      </c>
      <c r="AG1315" t="b">
        <f>OR(ISNUMBER(FIND("fungi",C1315)),ISNUMBER(FIND("Fungi",C1315)),ISNUMBER(FIND("fungus",C1315)),ISNUMBER(FIND("Fungus",C1315)),ISNUMBER(FIND("mushroom",C1315)),ISNUMBER(FIND("Mushroom",C1315)),ISNUMBER(FIND(" mold ",C1315)))</f>
        <v>0</v>
      </c>
      <c r="AH1315" t="b">
        <f>OR(ISNUMBER(FIND("Pig ",C1315)),ISNUMBER(FIND("pig ",C1315)),ISNUMBER(FIND("Pigs ",C1315)),ISNUMBER(FIND("pigs ",C1315)))</f>
        <v>0</v>
      </c>
      <c r="AI1315" t="b">
        <f>OR(ISNUMBER(FIND(" C. elegans",C1315)),ISNUMBER(FIND("Caenorhabditis elegans",C1315)),ISNUMBER(FIND("earthworms",C1315)),ISNUMBER(FIND(" Ficopomatus enigmaticus",C1315)),ISNUMBER(FIND("larva",C1315)),ISNUMBER(FIND("Lumbriculus variegatus",C1315)),ISNUMBER(FIND("nematode",C1315)))</f>
        <v>0</v>
      </c>
      <c r="AJ1315" t="b">
        <f>NOT(OR(AA1315,AB1315,AC1315,AD1315,AE1315,AF1315,AG1315,AH1315,AI1315))</f>
        <v>0</v>
      </c>
      <c r="AL1315" t="b">
        <f>OR(AA1315,AB1315,AD1315,AE1315,AF1315,AG1315,AH1315,AI1315)</f>
        <v>0</v>
      </c>
      <c r="AM1315" t="b">
        <f>IF(Table1[[#This Row],[In vivo?]],IF(Table1[[#This Row],[Cell]],FALSE,TRUE),FALSE)</f>
        <v>0</v>
      </c>
      <c r="AN1315" t="b">
        <f>AND(AC1315,AL1315)</f>
        <v>0</v>
      </c>
      <c r="AO1315" t="b">
        <f>IF(Table1[[#This Row],[Cell]],IF(Table1[[#This Row],[In vivo?]],FALSE,TRUE),FALSE)</f>
        <v>1</v>
      </c>
      <c r="AP1315" t="b">
        <f>NOT(OR(Table1[[#This Row],[In vivo?]],Table1[[#This Row],[Only in Cell]]))</f>
        <v>0</v>
      </c>
      <c r="AQ1315" t="str">
        <f>IF(OR(Table1[[#This Row],[Rodents]],Table1[[#This Row],[Human]],Table1[[#This Row],[Pig]]),OR(ISNUMBER(FIND("pulmonary",C1315)),ISNUMBER(FIND("lung",C1315))),"NA")</f>
        <v>NA</v>
      </c>
      <c r="AR1315" t="str">
        <f>IF(OR(Table1[[#This Row],[Rodents]],Table1[[#This Row],[Human]],Table1[[#This Row],[Pig]]),OR(ISNUMBER(FIND("skin",C1315)),ISNUMBER(FIND("dermal",C1315))),"NA")</f>
        <v>NA</v>
      </c>
      <c r="AS1315" t="str">
        <f>IF(OR(Table1[[#This Row],[Rodents]],Table1[[#This Row],[Human]],Table1[[#This Row],[Pig]]),OR(ISNUMBER(FIND("liver",C1315)),ISNUMBER(FIND("hepat",C1315))),"NA")</f>
        <v>NA</v>
      </c>
      <c r="AT1315" t="str">
        <f>IF(OR(Table1[[#This Row],[Rodents]],Table1[[#This Row],[Human]],Table1[[#This Row],[Pig]]),OR(ISNUMBER(FIND("kidney",C1315)),ISNUMBER(FIND("neph",C1315))),"NA")</f>
        <v>NA</v>
      </c>
      <c r="AU1315" t="str">
        <f>IF(OR(Table1[[#This Row],[Rodents]],Table1[[#This Row],[Human]],Table1[[#This Row],[Pig]]),OR(ISNUMBER(FIND("brain",C1315)),ISNUMBER(FIND("neur",C1315)),ISNUMBER(FIND("nerv",C1315))),"NA")</f>
        <v>NA</v>
      </c>
      <c r="AV1315" t="str">
        <f>IF(OR(Table1[[#This Row],[Rodents]],Table1[[#This Row],[Human]],Table1[[#This Row],[Pig]]),OR(ISNUMBER(FIND("heart",C1315)),ISNUMBER(FIND("cardi",C1315))),"NA")</f>
        <v>NA</v>
      </c>
      <c r="AW1315" t="str">
        <f>IF(OR(Table1[[#This Row],[Rodents]],Table1[[#This Row],[Human]],Table1[[#This Row],[Pig]]),OR(ISNUMBER(FIND("gastro",C1315)),ISNUMBER(FIND("intesti",C1315)),ISNUMBER(FIND("stomach",C1315))),"NA")</f>
        <v>NA</v>
      </c>
      <c r="AX1315" t="str">
        <f>IF(OR(Table1[[#This Row],[Rodents]],Table1[[#This Row],[Human]],Table1[[#This Row],[Pig]]),NOT(OR(AQ1315,AR1315,AS1315,AT1315,AU1315,AV1315,AW1315)),"NA")</f>
        <v>NA</v>
      </c>
      <c r="AY1315" t="b">
        <f>OR(ISNUMBER(FIND("SWCNT",C1315)),ISNUMBER(FIND("SWNT",C1315)),ISNUMBER(FIND("single-wall",C1315)),ISNUMBER(FIND("single wall",C1315)),ISNUMBER(FIND("Single wall",C1315)),ISNUMBER(FIND("Single-wall",C1315)),ISNUMBER(FIND("SWCNT",B1315)),ISNUMBER(FIND("SWNT",B1315)),ISNUMBER(FIND("single-wall",B1315)),ISNUMBER(FIND("single wall",B1315)),ISNUMBER(FIND("Single-wall",B1315)),ISNUMBER(FIND("Single wall",B1315)))</f>
        <v>0</v>
      </c>
      <c r="AZ1315" t="b">
        <f>OR(ISNUMBER(FIND("MWCNT",C1315)),ISNUMBER(FIND("MWNT",C1315)),ISNUMBER(FIND("multi-wall",C1315)),ISNUMBER(FIND("multi wall",C1315)),ISNUMBER(FIND("multiwall",C1315)),ISNUMBER(FIND("Multi-wall",C1315)),ISNUMBER(FIND("Multi wall",C1315)),ISNUMBER(FIND("Multiwall",C1315)),ISNUMBER(FIND("MWCNT",B1315)),ISNUMBER(FIND("MWNT",B1315)),ISNUMBER(FIND("multi-wall",B1315)),ISNUMBER(FIND("multi wall",B1315)),ISNUMBER(FIND("multiwall",B1315)),ISNUMBER(FIND("Multi-wall",B1315)),ISNUMBER(FIND("Multi wall",B1315)),ISNUMBER(FIND("Multiwall",B1315)),ISNUMBER(FIND("Double-wall",B1315)),ISNUMBER(FIND("Double wall",B1315)),ISNUMBER(FIND("Doublewall",B1315)),ISNUMBER(FIND("double-wall",B1315)),ISNUMBER(FIND("double wall",B1315)),ISNUMBER(FIND("doublewall",B1315)))</f>
        <v>1</v>
      </c>
      <c r="BA1315" t="b">
        <f>AND(Table1[[#This Row],[SWCNT]],Table1[[#This Row],[MWCNT]])</f>
        <v>0</v>
      </c>
      <c r="BB1315" t="b">
        <f>IF(Table1[[#This Row],[SWCNT]]=TRUE,FALSE,IF(Table1[[#This Row],[MWCNT]]=TRUE,FALSE,TRUE))</f>
        <v>0</v>
      </c>
      <c r="BC1315" s="18"/>
    </row>
    <row r="1316" spans="1:55" ht="240.5">
      <c r="A1316" t="s">
        <v>1082</v>
      </c>
      <c r="B1316" s="2" t="s">
        <v>1083</v>
      </c>
      <c r="C1316" s="16" t="s">
        <v>1084</v>
      </c>
      <c r="D1316" s="17" t="s">
        <v>403</v>
      </c>
      <c r="E1316" s="2">
        <v>2020</v>
      </c>
      <c r="F1316" t="b">
        <f>OR(ISNUMBER(FIND("cytotoxic",C1316)),ISNUMBER(FIND("Cytotoxic",C1316)),ISNUMBER(FIND("cellular toxicity",C1316)),ISNUMBER(FIND("cell death",C1316)),ISNUMBER(FIND("viable",C1316)),ISNUMBER(FIND("phytotoxic",C1316)),ISNUMBER(FIND("acute toxicity",C1316)),ISNUMBER(FIND("MTT",C1316)),ISNUMBER(FIND("survival",C1316)),ISNUMBER(FIND("prolifer",C1316)),ISNUMBER(FIND("apoptosis",C1316)),ISNUMBER(FIND("neurotoxic",C1316)),ISNUMBER(FIND("  lysis ",C1316)),ISNUMBER(FIND("necrosis",C1316)),ISNUMBER(FIND("cellular death",C1316))*3,ISNUMBER(FIND("LDH",C1316)),ISNUMBER(FIND("Acute toxicity",C1316)))</f>
        <v>1</v>
      </c>
      <c r="G1316" t="b">
        <f>OR(ISNUMBER(FIND("genotoxic",C1316)),ISNUMBER(FIND("genotoxicity",C1316)),ISNUMBER(FIND("DNA damage",C1316)),ISNUMBER(FIND("DNA",C1316)),ISNUMBER(FIND("RNA",C1316)),ISNUMBER(FIND("mesothelioma",C1316)),ISNUMBER(FIND("carcino",C1316)),ISNUMBER(FIND("mutagen",C1316)),ISNUMBER(FIND("genetic",C1316)))</f>
        <v>1</v>
      </c>
      <c r="H1316" t="b">
        <f>OR(ISNUMBER(FIND("inflammatory",C1316)),ISNUMBER(FIND("inflamm",C1316)))</f>
        <v>0</v>
      </c>
      <c r="I1316" t="b">
        <f>OR(ISNUMBER(FIND("immune",C1316)),ISNUMBER(FIND("immunological",C1316)),ISNUMBER(FIND("interleuk",C1316)),ISNUMBER(FIND("platelet activation",C1316)),ISNUMBER(FIND("monocyte",C1316)),ISNUMBER(FIND("leukocyte",C1316)),ISNUMBER(FIND("cytokine",C1316)),ISNUMBER(FIND("CD4",C1316)),ISNUMBER(FIND("CD8",C1316)),ISNUMBER(FIND("T-cell",C1316)))</f>
        <v>0</v>
      </c>
      <c r="J1316" t="b">
        <f>OR(ISNUMBER(FIND("reactive oxygen",C1316)),ISNUMBER(FIND("ROS",C1316)),ISNUMBER(FIND("free radical",C1316)),ISNUMBER(FIND("oxidative stress",C1316)),ISNUMBER(FIND("peroxid",C1316)),ISNUMBER(FIND("oxidative",C1316)),ISNUMBER(FIND("antioxid",C1316)))</f>
        <v>0</v>
      </c>
      <c r="K1316" t="b">
        <f>OR(ISNUMBER(FIND("autophag",C1316)))</f>
        <v>0</v>
      </c>
      <c r="L1316" t="b">
        <f>OR(ISNUMBER(FIND("morpholog",C1316)))</f>
        <v>0</v>
      </c>
      <c r="M1316" t="b">
        <f>OR(ISNUMBER(FIND("fibrosis",C1316)),ISNUMBER(FIND("Fibrosis",C1316)),ISNUMBER(FIND("fibrot",C1316)))</f>
        <v>0</v>
      </c>
      <c r="N1316" t="b">
        <f>OR(ISNUMBER(FIND("offspring",C1316)),ISNUMBER(FIND("Parental",C1316)),ISNUMBER(FIND("parental",C1316)),ISNUMBER(FIND("germline",C1316)),ISNUMBER(FIND("reproduc",C1316)),ISNUMBER(FIND("embryo",C1316)))</f>
        <v>0</v>
      </c>
      <c r="O1316" t="b">
        <f>OR(ISNUMBER(FIND("metabol",C1316)),ISNUMBER(FIND("Metabol",C1316)),ISNUMBER(FIND("digest",C1316)),ISNUMBER(FIND("mitochon",C1316)))</f>
        <v>0</v>
      </c>
      <c r="P1316" t="b">
        <f>OR(ISNUMBER(FIND("ecotox",C1316)),ISNUMBER(FIND("Ecotox",B1316)),ISNUMBER(FIND("ecotox",B1316)),ISNUMBER(FIND("Ecotox",C1316)))</f>
        <v>0</v>
      </c>
      <c r="Q1316" t="b">
        <f>OR(ISNUMBER(FIND("Bioaccum",C1316)),ISNUMBER(FIND("bioaccum",C1316)),ISNUMBER(FIND("accum",C1316)))</f>
        <v>0</v>
      </c>
      <c r="R1316" t="b">
        <f>OR(ISNUMBER(FIND("Occupation",C1316)),ISNUMBER(FIND("occupation",C1316)),ISNUMBER(FIND("worker",C1316)),ISNUMBER(FIND("workforce",C1316)))</f>
        <v>0</v>
      </c>
      <c r="S1316" t="b">
        <f>NOT(OR(F1316,G1316,H1316,I1316,J1316,K1316,L1316,M1316,N1316,O1316,P1316,Q1316,R1316))</f>
        <v>0</v>
      </c>
      <c r="U1316" t="b">
        <f>OR(Table1[[#This Row],[Inflammation]],Table1[[#This Row],[Immune]])</f>
        <v>0</v>
      </c>
      <c r="V1316" t="str">
        <f>IF(OR(Table1[[#This Row],[Rodents]],Table1[[#This Row],[Human]],Table1[[#This Row],[Pig]]),OR(ISNUMBER(FIND("intratrach",C1316)),ISNUMBER(FIND("nasal ",C1316)),ISNUMBER(FIND("instill",C1316))),"NA")</f>
        <v>NA</v>
      </c>
      <c r="W1316" t="str">
        <f>IF(OR(Table1[[#This Row],[Rodents]],Table1[[#This Row],[Human]],Table1[[#This Row],[Pig]]),OR(ISNUMBER(FIND("dermal",C1316)),ISNUMBER(FIND("skin ",C1316))),"NA")</f>
        <v>NA</v>
      </c>
      <c r="X1316" t="str">
        <f>IF(OR(Table1[[#This Row],[Rodents]],Table1[[#This Row],[Human]],Table1[[#This Row],[Pig]]),OR(ISNUMBER(FIND("injected",C1316)),ISNUMBER(FIND("periton",C1316)),ISNUMBER(FIND("intrascrot",C1316))),"NA")</f>
        <v>NA</v>
      </c>
      <c r="Y1316" t="str">
        <f>IF(OR(Table1[[#This Row],[Rodents]],Table1[[#This Row],[Human]],Table1[[#This Row],[Pig]]),NOT(OR(Table1[[#This Row],[Inhaled/Intratracheal/intranasal]],Table1[[#This Row],[Dermal]],Table1[[#This Row],[Injected]])),"NA")</f>
        <v>NA</v>
      </c>
      <c r="AA1316" t="b">
        <f>OR(ISNUMBER(FIND("fish ",C1316)),ISNUMBER(FIND("Fish ",C1316)),ISNUMBER(FIND("aquatic",C1316)),ISNUMBER(FIND("daphnids",C1316)),ISNUMBER(FIND("Carcinus maenas",C1316)),ISNUMBER(FIND("Daphnia",C1316)),ISNUMBER(FIND("Ruditapes philippinarum",C1316)),ISNUMBER(FIND("daphnia",C1316)),ISNUMBER(FIND("marine",C1316)),ISNUMBER(FIND("mussel",C1316)),ISNUMBER(FIND("algae",C1316)),ISNUMBER(FIND("Donax faba",C1316)),ISNUMBER(FIND("estuarine",C1316)),ISNUMBER(FIND("snail",C1316)),ISNUMBER(FIND("Prorocentrum donghaiense",C1316)) )</f>
        <v>0</v>
      </c>
      <c r="AB1316" t="b">
        <f>OR(ISNUMBER(FIND(" rat ",C1316)),ISNUMBER(FIND(" rats ",C1316)),ISNUMBER(FIND(" Rats ",C1316)),ISNUMBER(FIND(" Rat ",C1316)),ISNUMBER(FIND(" rat.",C1316)),ISNUMBER(FIND(" rats.",C1316)),ISNUMBER(FIND("mouse",C1316)),ISNUMBER(FIND("mice",C1316)), ISNUMBER(FIND(" Mice",C1316)))</f>
        <v>0</v>
      </c>
      <c r="AC1316" t="b">
        <f>OR(ISNUMBER(FIND(" cell ",C1316)),ISNUMBER(FIND("fibroblast",C1316)),ISNUMBER(FIND("macrophage",C1316)),ISNUMBER(FIND("epithelial",C1316)),ISNUMBER(FIND("endothelial",C1316)),ISNUMBER(FIND("neuron",C1316)),ISNUMBER(FIND(" cells ",C1316)),ISNUMBER(FIND("RBC",C1316)),ISNUMBER(FIND("mitochond",C1316)),ISNUMBER(FIND("adipocyte",C1316)),ISNUMBER(FIND("osteo",C1316)),ISNUMBER(FIND("keratin",C1316)),ISNUMBER(FIND(" cell's ",C1316)),ISNUMBER(FIND("eukary",C1316)),ISNUMBER(FIND("sperm",C1316)))</f>
        <v>1</v>
      </c>
      <c r="AD1316" t="b">
        <f>OR(ISNUMBER(FIND("human",B1316)),ISNUMBER(FIND("workers",B1316)),ISNUMBER(FIND("workforces",B1316)),ISNUMBER(FIND("occupational",B1316)),ISNUMBER(FIND("Case report",B1316)),ISNUMBER(FIND("Workplaces",B1316)),ISNUMBER(FIND("worker",B1316)))</f>
        <v>0</v>
      </c>
      <c r="AE1316" t="b">
        <f>OR(ISNUMBER(FIND(" plant ",C1316)),ISNUMBER(FIND("Plant ",C1316)),ISNUMBER(FIND("tomato",C1316)),ISNUMBER(FIND("plants",C1316)),ISNUMBER(FIND("Plants",C1316)),ISNUMBER(FIND("algae",C1316)),ISNUMBER(FIND("lettuce",C1316)),ISNUMBER(FIND("green gram sprouts ",C1316)),ISNUMBER(FIND("Cucurbita pepo",C1316)),ISNUMBER(FIND("bean ",C1316)),ISNUMBER(FIND("chloroplast",C1316)),ISNUMBER(FIND("chlorophyll",C1316)),ISNUMBER(FIND("seedling",C1316)),ISNUMBER(FIND("canola",C1316)),ISNUMBER(FIND("shoot",C1316)),ISNUMBER(FIND("photosynthes",C1316)),ISNUMBER(FIND(" leaves ",C1316)),,ISNUMBER(FIND("agriculture",C1316)),ISNUMBER(FIND(" crops ",C1316)))</f>
        <v>0</v>
      </c>
      <c r="AF1316" t="b">
        <f>OR(ISNUMBER(FIND("bacteria",C1316)),ISNUMBER(FIND("Bacteria",C1316)),ISNUMBER(FIND("Bacterium",C1316)),ISNUMBER(FIND("bacterium",C1316)),ISNUMBER(FIND(" coli ",C1316)))</f>
        <v>0</v>
      </c>
      <c r="AG1316" t="b">
        <f>OR(ISNUMBER(FIND("fungi",C1316)),ISNUMBER(FIND("Fungi",C1316)),ISNUMBER(FIND("fungus",C1316)),ISNUMBER(FIND("Fungus",C1316)),ISNUMBER(FIND("mushroom",C1316)),ISNUMBER(FIND("Mushroom",C1316)),ISNUMBER(FIND(" mold ",C1316)))</f>
        <v>0</v>
      </c>
      <c r="AH1316" t="b">
        <f>OR(ISNUMBER(FIND("Pig ",C1316)),ISNUMBER(FIND("pig ",C1316)),ISNUMBER(FIND("Pigs ",C1316)),ISNUMBER(FIND("pigs ",C1316)))</f>
        <v>0</v>
      </c>
      <c r="AI1316" t="b">
        <f>OR(ISNUMBER(FIND(" C. elegans",C1316)),ISNUMBER(FIND("Caenorhabditis elegans",C1316)),ISNUMBER(FIND("earthworms",C1316)),ISNUMBER(FIND(" Ficopomatus enigmaticus",C1316)),ISNUMBER(FIND("larva",C1316)),ISNUMBER(FIND("Lumbriculus variegatus",C1316)),ISNUMBER(FIND("nematode",C1316)))</f>
        <v>0</v>
      </c>
      <c r="AJ1316" t="b">
        <f>NOT(OR(AA1316,AB1316,AC1316,AD1316,AE1316,AF1316,AG1316,AH1316,AI1316))</f>
        <v>0</v>
      </c>
      <c r="AL1316" t="b">
        <f>OR(AA1316,AB1316,AD1316,AE1316,AF1316,AG1316,AH1316,AI1316)</f>
        <v>0</v>
      </c>
      <c r="AM1316" t="b">
        <f>IF(Table1[[#This Row],[In vivo?]],IF(Table1[[#This Row],[Cell]],FALSE,TRUE),FALSE)</f>
        <v>0</v>
      </c>
      <c r="AN1316" t="b">
        <f>AND(AC1316,AL1316)</f>
        <v>0</v>
      </c>
      <c r="AO1316" t="b">
        <f>IF(Table1[[#This Row],[Cell]],IF(Table1[[#This Row],[In vivo?]],FALSE,TRUE),FALSE)</f>
        <v>1</v>
      </c>
      <c r="AP1316" t="b">
        <f>NOT(OR(Table1[[#This Row],[In vivo?]],Table1[[#This Row],[Only in Cell]]))</f>
        <v>0</v>
      </c>
      <c r="AQ1316" t="str">
        <f>IF(OR(Table1[[#This Row],[Rodents]],Table1[[#This Row],[Human]],Table1[[#This Row],[Pig]]),OR(ISNUMBER(FIND("pulmonary",C1316)),ISNUMBER(FIND("lung",C1316))),"NA")</f>
        <v>NA</v>
      </c>
      <c r="AR1316" t="str">
        <f>IF(OR(Table1[[#This Row],[Rodents]],Table1[[#This Row],[Human]],Table1[[#This Row],[Pig]]),OR(ISNUMBER(FIND("skin",C1316)),ISNUMBER(FIND("dermal",C1316))),"NA")</f>
        <v>NA</v>
      </c>
      <c r="AS1316" t="str">
        <f>IF(OR(Table1[[#This Row],[Rodents]],Table1[[#This Row],[Human]],Table1[[#This Row],[Pig]]),OR(ISNUMBER(FIND("liver",C1316)),ISNUMBER(FIND("hepat",C1316))),"NA")</f>
        <v>NA</v>
      </c>
      <c r="AT1316" t="str">
        <f>IF(OR(Table1[[#This Row],[Rodents]],Table1[[#This Row],[Human]],Table1[[#This Row],[Pig]]),OR(ISNUMBER(FIND("kidney",C1316)),ISNUMBER(FIND("neph",C1316))),"NA")</f>
        <v>NA</v>
      </c>
      <c r="AU1316" t="str">
        <f>IF(OR(Table1[[#This Row],[Rodents]],Table1[[#This Row],[Human]],Table1[[#This Row],[Pig]]),OR(ISNUMBER(FIND("brain",C1316)),ISNUMBER(FIND("neur",C1316)),ISNUMBER(FIND("nerv",C1316))),"NA")</f>
        <v>NA</v>
      </c>
      <c r="AV1316" t="str">
        <f>IF(OR(Table1[[#This Row],[Rodents]],Table1[[#This Row],[Human]],Table1[[#This Row],[Pig]]),OR(ISNUMBER(FIND("heart",C1316)),ISNUMBER(FIND("cardi",C1316))),"NA")</f>
        <v>NA</v>
      </c>
      <c r="AW1316" t="str">
        <f>IF(OR(Table1[[#This Row],[Rodents]],Table1[[#This Row],[Human]],Table1[[#This Row],[Pig]]),OR(ISNUMBER(FIND("gastro",C1316)),ISNUMBER(FIND("intesti",C1316)),ISNUMBER(FIND("stomach",C1316))),"NA")</f>
        <v>NA</v>
      </c>
      <c r="AX1316" t="str">
        <f>IF(OR(Table1[[#This Row],[Rodents]],Table1[[#This Row],[Human]],Table1[[#This Row],[Pig]]),NOT(OR(AQ1316,AR1316,AS1316,AT1316,AU1316,AV1316,AW1316)),"NA")</f>
        <v>NA</v>
      </c>
      <c r="AY1316" t="b">
        <f>OR(ISNUMBER(FIND("SWCNT",C1316)),ISNUMBER(FIND("SWNT",C1316)),ISNUMBER(FIND("single-wall",C1316)),ISNUMBER(FIND("single wall",C1316)),ISNUMBER(FIND("Single wall",C1316)),ISNUMBER(FIND("Single-wall",C1316)),ISNUMBER(FIND("SWCNT",B1316)),ISNUMBER(FIND("SWNT",B1316)),ISNUMBER(FIND("single-wall",B1316)),ISNUMBER(FIND("single wall",B1316)),ISNUMBER(FIND("Single-wall",B1316)),ISNUMBER(FIND("Single wall",B1316)))</f>
        <v>0</v>
      </c>
      <c r="AZ1316" t="b">
        <f>OR(ISNUMBER(FIND("MWCNT",C1316)),ISNUMBER(FIND("MWNT",C1316)),ISNUMBER(FIND("multi-wall",C1316)),ISNUMBER(FIND("multi wall",C1316)),ISNUMBER(FIND("multiwall",C1316)),ISNUMBER(FIND("Multi-wall",C1316)),ISNUMBER(FIND("Multi wall",C1316)),ISNUMBER(FIND("Multiwall",C1316)),ISNUMBER(FIND("MWCNT",B1316)),ISNUMBER(FIND("MWNT",B1316)),ISNUMBER(FIND("multi-wall",B1316)),ISNUMBER(FIND("multi wall",B1316)),ISNUMBER(FIND("multiwall",B1316)),ISNUMBER(FIND("Multi-wall",B1316)),ISNUMBER(FIND("Multi wall",B1316)),ISNUMBER(FIND("Multiwall",B1316)),ISNUMBER(FIND("Double-wall",B1316)),ISNUMBER(FIND("Double wall",B1316)),ISNUMBER(FIND("Doublewall",B1316)),ISNUMBER(FIND("double-wall",B1316)),ISNUMBER(FIND("double wall",B1316)),ISNUMBER(FIND("doublewall",B1316)))</f>
        <v>1</v>
      </c>
      <c r="BA1316" t="b">
        <f>AND(Table1[[#This Row],[SWCNT]],Table1[[#This Row],[MWCNT]])</f>
        <v>0</v>
      </c>
      <c r="BB1316" t="b">
        <f>IF(Table1[[#This Row],[SWCNT]]=TRUE,FALSE,IF(Table1[[#This Row],[MWCNT]]=TRUE,FALSE,TRUE))</f>
        <v>0</v>
      </c>
      <c r="BC1316" s="18"/>
    </row>
    <row r="1317" spans="1:55" ht="222">
      <c r="A1317" t="s">
        <v>1091</v>
      </c>
      <c r="B1317" s="2" t="s">
        <v>1092</v>
      </c>
      <c r="C1317" s="16" t="s">
        <v>1093</v>
      </c>
      <c r="D1317" s="17" t="s">
        <v>290</v>
      </c>
      <c r="E1317" s="2">
        <v>2020</v>
      </c>
      <c r="F1317" t="b">
        <f>OR(ISNUMBER(FIND("cytotoxic",C1317)),ISNUMBER(FIND("Cytotoxic",C1317)),ISNUMBER(FIND("cellular toxicity",C1317)),ISNUMBER(FIND("cell death",C1317)),ISNUMBER(FIND("viable",C1317)),ISNUMBER(FIND("phytotoxic",C1317)),ISNUMBER(FIND("acute toxicity",C1317)),ISNUMBER(FIND("MTT",C1317)),ISNUMBER(FIND("survival",C1317)),ISNUMBER(FIND("prolifer",C1317)),ISNUMBER(FIND("apoptosis",C1317)),ISNUMBER(FIND("neurotoxic",C1317)),ISNUMBER(FIND("  lysis ",C1317)),ISNUMBER(FIND("necrosis",C1317)),ISNUMBER(FIND("cellular death",C1317))*3,ISNUMBER(FIND("LDH",C1317)),ISNUMBER(FIND("Acute toxicity",C1317)))</f>
        <v>1</v>
      </c>
      <c r="G1317" t="b">
        <f>OR(ISNUMBER(FIND("genotoxic",C1317)),ISNUMBER(FIND("genotoxicity",C1317)),ISNUMBER(FIND("DNA damage",C1317)),ISNUMBER(FIND("DNA",C1317)),ISNUMBER(FIND("RNA",C1317)),ISNUMBER(FIND("mesothelioma",C1317)),ISNUMBER(FIND("carcino",C1317)),ISNUMBER(FIND("mutagen",C1317)),ISNUMBER(FIND("genetic",C1317)))</f>
        <v>0</v>
      </c>
      <c r="H1317" t="b">
        <f>OR(ISNUMBER(FIND("inflammatory",C1317)),ISNUMBER(FIND("inflamm",C1317)))</f>
        <v>0</v>
      </c>
      <c r="I1317" t="b">
        <f>OR(ISNUMBER(FIND("immune",C1317)),ISNUMBER(FIND("immunological",C1317)),ISNUMBER(FIND("interleuk",C1317)),ISNUMBER(FIND("platelet activation",C1317)),ISNUMBER(FIND("monocyte",C1317)),ISNUMBER(FIND("leukocyte",C1317)),ISNUMBER(FIND("cytokine",C1317)),ISNUMBER(FIND("CD4",C1317)),ISNUMBER(FIND("CD8",C1317)),ISNUMBER(FIND("T-cell",C1317)))</f>
        <v>0</v>
      </c>
      <c r="J1317" t="b">
        <f>OR(ISNUMBER(FIND("reactive oxygen",C1317)),ISNUMBER(FIND("ROS",C1317)),ISNUMBER(FIND("free radical",C1317)),ISNUMBER(FIND("oxidative stress",C1317)),ISNUMBER(FIND("peroxid",C1317)),ISNUMBER(FIND("oxidative",C1317)),ISNUMBER(FIND("antioxid",C1317)))</f>
        <v>0</v>
      </c>
      <c r="K1317" t="b">
        <f>OR(ISNUMBER(FIND("autophag",C1317)))</f>
        <v>1</v>
      </c>
      <c r="L1317" t="b">
        <f>OR(ISNUMBER(FIND("morpholog",C1317)))</f>
        <v>0</v>
      </c>
      <c r="M1317" t="b">
        <f>OR(ISNUMBER(FIND("fibrosis",C1317)),ISNUMBER(FIND("Fibrosis",C1317)),ISNUMBER(FIND("fibrot",C1317)))</f>
        <v>0</v>
      </c>
      <c r="N1317" t="b">
        <f>OR(ISNUMBER(FIND("offspring",C1317)),ISNUMBER(FIND("Parental",C1317)),ISNUMBER(FIND("parental",C1317)),ISNUMBER(FIND("germline",C1317)),ISNUMBER(FIND("reproduc",C1317)),ISNUMBER(FIND("embryo",C1317)))</f>
        <v>0</v>
      </c>
      <c r="O1317" t="b">
        <f>OR(ISNUMBER(FIND("metabol",C1317)),ISNUMBER(FIND("Metabol",C1317)),ISNUMBER(FIND("digest",C1317)),ISNUMBER(FIND("mitochon",C1317)))</f>
        <v>0</v>
      </c>
      <c r="P1317" t="b">
        <f>OR(ISNUMBER(FIND("ecotox",C1317)),ISNUMBER(FIND("Ecotox",B1317)),ISNUMBER(FIND("ecotox",B1317)),ISNUMBER(FIND("Ecotox",C1317)))</f>
        <v>0</v>
      </c>
      <c r="Q1317" t="b">
        <f>OR(ISNUMBER(FIND("Bioaccum",C1317)),ISNUMBER(FIND("bioaccum",C1317)),ISNUMBER(FIND("accum",C1317)))</f>
        <v>0</v>
      </c>
      <c r="R1317" t="b">
        <f>OR(ISNUMBER(FIND("Occupation",C1317)),ISNUMBER(FIND("occupation",C1317)),ISNUMBER(FIND("worker",C1317)),ISNUMBER(FIND("workforce",C1317)))</f>
        <v>0</v>
      </c>
      <c r="S1317" t="b">
        <f>NOT(OR(F1317,G1317,H1317,I1317,J1317,K1317,L1317,M1317,N1317,O1317,P1317,Q1317,R1317))</f>
        <v>0</v>
      </c>
      <c r="U1317" t="b">
        <f>OR(Table1[[#This Row],[Inflammation]],Table1[[#This Row],[Immune]])</f>
        <v>0</v>
      </c>
      <c r="V1317" t="str">
        <f>IF(OR(Table1[[#This Row],[Rodents]],Table1[[#This Row],[Human]],Table1[[#This Row],[Pig]]),OR(ISNUMBER(FIND("intratrach",C1317)),ISNUMBER(FIND("nasal ",C1317)),ISNUMBER(FIND("instill",C1317))),"NA")</f>
        <v>NA</v>
      </c>
      <c r="W1317" t="str">
        <f>IF(OR(Table1[[#This Row],[Rodents]],Table1[[#This Row],[Human]],Table1[[#This Row],[Pig]]),OR(ISNUMBER(FIND("dermal",C1317)),ISNUMBER(FIND("skin ",C1317))),"NA")</f>
        <v>NA</v>
      </c>
      <c r="X1317" t="str">
        <f>IF(OR(Table1[[#This Row],[Rodents]],Table1[[#This Row],[Human]],Table1[[#This Row],[Pig]]),OR(ISNUMBER(FIND("injected",C1317)),ISNUMBER(FIND("periton",C1317)),ISNUMBER(FIND("intrascrot",C1317))),"NA")</f>
        <v>NA</v>
      </c>
      <c r="Y1317" t="str">
        <f>IF(OR(Table1[[#This Row],[Rodents]],Table1[[#This Row],[Human]],Table1[[#This Row],[Pig]]),NOT(OR(Table1[[#This Row],[Inhaled/Intratracheal/intranasal]],Table1[[#This Row],[Dermal]],Table1[[#This Row],[Injected]])),"NA")</f>
        <v>NA</v>
      </c>
      <c r="AA1317" t="b">
        <f>OR(ISNUMBER(FIND("fish ",C1317)),ISNUMBER(FIND("Fish ",C1317)),ISNUMBER(FIND("aquatic",C1317)),ISNUMBER(FIND("daphnids",C1317)),ISNUMBER(FIND("Carcinus maenas",C1317)),ISNUMBER(FIND("Daphnia",C1317)),ISNUMBER(FIND("Ruditapes philippinarum",C1317)),ISNUMBER(FIND("daphnia",C1317)),ISNUMBER(FIND("marine",C1317)),ISNUMBER(FIND("mussel",C1317)),ISNUMBER(FIND("algae",C1317)),ISNUMBER(FIND("Donax faba",C1317)),ISNUMBER(FIND("estuarine",C1317)),ISNUMBER(FIND("snail",C1317)),ISNUMBER(FIND("Prorocentrum donghaiense",C1317)) )</f>
        <v>0</v>
      </c>
      <c r="AB1317" t="b">
        <f>OR(ISNUMBER(FIND(" rat ",C1317)),ISNUMBER(FIND(" rats ",C1317)),ISNUMBER(FIND(" Rats ",C1317)),ISNUMBER(FIND(" Rat ",C1317)),ISNUMBER(FIND(" rat.",C1317)),ISNUMBER(FIND(" rats.",C1317)),ISNUMBER(FIND("mouse",C1317)),ISNUMBER(FIND("mice",C1317)), ISNUMBER(FIND(" Mice",C1317)))</f>
        <v>0</v>
      </c>
      <c r="AC1317" t="b">
        <f>OR(ISNUMBER(FIND(" cell ",C1317)),ISNUMBER(FIND("fibroblast",C1317)),ISNUMBER(FIND("macrophage",C1317)),ISNUMBER(FIND("epithelial",C1317)),ISNUMBER(FIND("endothelial",C1317)),ISNUMBER(FIND("neuron",C1317)),ISNUMBER(FIND(" cells ",C1317)),ISNUMBER(FIND("RBC",C1317)),ISNUMBER(FIND("mitochond",C1317)),ISNUMBER(FIND("adipocyte",C1317)),ISNUMBER(FIND("osteo",C1317)),ISNUMBER(FIND("keratin",C1317)),ISNUMBER(FIND(" cell's ",C1317)),ISNUMBER(FIND("eukary",C1317)),ISNUMBER(FIND("sperm",C1317)))</f>
        <v>1</v>
      </c>
      <c r="AD1317" t="b">
        <v>0</v>
      </c>
      <c r="AE1317" t="b">
        <f>OR(ISNUMBER(FIND(" plant ",C1317)),ISNUMBER(FIND("Plant ",C1317)),ISNUMBER(FIND("tomato",C1317)),ISNUMBER(FIND("plants",C1317)),ISNUMBER(FIND("Plants",C1317)),ISNUMBER(FIND("algae",C1317)),ISNUMBER(FIND("lettuce",C1317)),ISNUMBER(FIND("green gram sprouts ",C1317)),ISNUMBER(FIND("Cucurbita pepo",C1317)),ISNUMBER(FIND("bean ",C1317)),ISNUMBER(FIND("chloroplast",C1317)),ISNUMBER(FIND("chlorophyll",C1317)),ISNUMBER(FIND("seedling",C1317)),ISNUMBER(FIND("canola",C1317)),ISNUMBER(FIND("shoot",C1317)),ISNUMBER(FIND("photosynthes",C1317)),ISNUMBER(FIND(" leaves ",C1317)),,ISNUMBER(FIND("agriculture",C1317)),ISNUMBER(FIND(" crops ",C1317)))</f>
        <v>0</v>
      </c>
      <c r="AF1317" t="b">
        <f>OR(ISNUMBER(FIND("bacteria",C1317)),ISNUMBER(FIND("Bacteria",C1317)),ISNUMBER(FIND("Bacterium",C1317)),ISNUMBER(FIND("bacterium",C1317)),ISNUMBER(FIND(" coli ",C1317)))</f>
        <v>0</v>
      </c>
      <c r="AG1317" t="b">
        <f>OR(ISNUMBER(FIND("fungi",C1317)),ISNUMBER(FIND("Fungi",C1317)),ISNUMBER(FIND("fungus",C1317)),ISNUMBER(FIND("Fungus",C1317)),ISNUMBER(FIND("mushroom",C1317)),ISNUMBER(FIND("Mushroom",C1317)),ISNUMBER(FIND(" mold ",C1317)))</f>
        <v>0</v>
      </c>
      <c r="AH1317" t="b">
        <f>OR(ISNUMBER(FIND("Pig ",C1317)),ISNUMBER(FIND("pig ",C1317)),ISNUMBER(FIND("Pigs ",C1317)),ISNUMBER(FIND("pigs ",C1317)))</f>
        <v>0</v>
      </c>
      <c r="AI1317" t="b">
        <f>OR(ISNUMBER(FIND(" C. elegans",C1317)),ISNUMBER(FIND("Caenorhabditis elegans",C1317)),ISNUMBER(FIND("earthworms",C1317)),ISNUMBER(FIND(" Ficopomatus enigmaticus",C1317)),ISNUMBER(FIND("larva",C1317)),ISNUMBER(FIND("Lumbriculus variegatus",C1317)),ISNUMBER(FIND("nematode",C1317)))</f>
        <v>0</v>
      </c>
      <c r="AJ1317" t="b">
        <f>NOT(OR(AA1317,AB1317,AC1317,AD1317,AE1317,AF1317,AG1317,AH1317,AI1317))</f>
        <v>0</v>
      </c>
      <c r="AL1317" t="b">
        <f>OR(AA1317,AB1317,AD1317,AE1317,AF1317,AG1317,AH1317,AI1317)</f>
        <v>0</v>
      </c>
      <c r="AM1317" t="b">
        <f>IF(Table1[[#This Row],[In vivo?]],IF(Table1[[#This Row],[Cell]],FALSE,TRUE),FALSE)</f>
        <v>0</v>
      </c>
      <c r="AN1317" t="b">
        <f>AND(AC1317,AL1317)</f>
        <v>0</v>
      </c>
      <c r="AO1317" t="b">
        <f>IF(Table1[[#This Row],[Cell]],IF(Table1[[#This Row],[In vivo?]],FALSE,TRUE),FALSE)</f>
        <v>1</v>
      </c>
      <c r="AP1317" t="b">
        <f>NOT(OR(Table1[[#This Row],[In vivo?]],Table1[[#This Row],[Only in Cell]]))</f>
        <v>0</v>
      </c>
      <c r="AQ1317" t="str">
        <f>IF(OR(Table1[[#This Row],[Rodents]],Table1[[#This Row],[Human]],Table1[[#This Row],[Pig]]),OR(ISNUMBER(FIND("pulmonary",C1317)),ISNUMBER(FIND("lung",C1317))),"NA")</f>
        <v>NA</v>
      </c>
      <c r="AR1317" t="str">
        <f>IF(OR(Table1[[#This Row],[Rodents]],Table1[[#This Row],[Human]],Table1[[#This Row],[Pig]]),OR(ISNUMBER(FIND("skin",C1317)),ISNUMBER(FIND("dermal",C1317))),"NA")</f>
        <v>NA</v>
      </c>
      <c r="AS1317" t="str">
        <f>IF(OR(Table1[[#This Row],[Rodents]],Table1[[#This Row],[Human]],Table1[[#This Row],[Pig]]),OR(ISNUMBER(FIND("liver",C1317)),ISNUMBER(FIND("hepat",C1317))),"NA")</f>
        <v>NA</v>
      </c>
      <c r="AT1317" t="str">
        <f>IF(OR(Table1[[#This Row],[Rodents]],Table1[[#This Row],[Human]],Table1[[#This Row],[Pig]]),OR(ISNUMBER(FIND("kidney",C1317)),ISNUMBER(FIND("neph",C1317))),"NA")</f>
        <v>NA</v>
      </c>
      <c r="AU1317" t="str">
        <f>IF(OR(Table1[[#This Row],[Rodents]],Table1[[#This Row],[Human]],Table1[[#This Row],[Pig]]),OR(ISNUMBER(FIND("brain",C1317)),ISNUMBER(FIND("neur",C1317)),ISNUMBER(FIND("nerv",C1317))),"NA")</f>
        <v>NA</v>
      </c>
      <c r="AV1317" t="str">
        <f>IF(OR(Table1[[#This Row],[Rodents]],Table1[[#This Row],[Human]],Table1[[#This Row],[Pig]]),OR(ISNUMBER(FIND("heart",C1317)),ISNUMBER(FIND("cardi",C1317))),"NA")</f>
        <v>NA</v>
      </c>
      <c r="AW1317" t="str">
        <f>IF(OR(Table1[[#This Row],[Rodents]],Table1[[#This Row],[Human]],Table1[[#This Row],[Pig]]),OR(ISNUMBER(FIND("gastro",C1317)),ISNUMBER(FIND("intesti",C1317)),ISNUMBER(FIND("stomach",C1317))),"NA")</f>
        <v>NA</v>
      </c>
      <c r="AX1317" t="str">
        <f>IF(OR(Table1[[#This Row],[Rodents]],Table1[[#This Row],[Human]],Table1[[#This Row],[Pig]]),NOT(OR(AQ1317,AR1317,AS1317,AT1317,AU1317,AV1317,AW1317)),"NA")</f>
        <v>NA</v>
      </c>
      <c r="AY1317" t="b">
        <f>OR(ISNUMBER(FIND("SWCNT",C1317)),ISNUMBER(FIND("SWNT",C1317)),ISNUMBER(FIND("single-wall",C1317)),ISNUMBER(FIND("single wall",C1317)),ISNUMBER(FIND("Single wall",C1317)),ISNUMBER(FIND("Single-wall",C1317)),ISNUMBER(FIND("SWCNT",B1317)),ISNUMBER(FIND("SWNT",B1317)),ISNUMBER(FIND("single-wall",B1317)),ISNUMBER(FIND("single wall",B1317)),ISNUMBER(FIND("Single-wall",B1317)),ISNUMBER(FIND("Single wall",B1317)))</f>
        <v>1</v>
      </c>
      <c r="AZ1317" t="b">
        <f>OR(ISNUMBER(FIND("MWCNT",C1317)),ISNUMBER(FIND("MWNT",C1317)),ISNUMBER(FIND("multi-wall",C1317)),ISNUMBER(FIND("multi wall",C1317)),ISNUMBER(FIND("multiwall",C1317)),ISNUMBER(FIND("Multi-wall",C1317)),ISNUMBER(FIND("Multi wall",C1317)),ISNUMBER(FIND("Multiwall",C1317)),ISNUMBER(FIND("MWCNT",B1317)),ISNUMBER(FIND("MWNT",B1317)),ISNUMBER(FIND("multi-wall",B1317)),ISNUMBER(FIND("multi wall",B1317)),ISNUMBER(FIND("multiwall",B1317)),ISNUMBER(FIND("Multi-wall",B1317)),ISNUMBER(FIND("Multi wall",B1317)),ISNUMBER(FIND("Multiwall",B1317)),ISNUMBER(FIND("Double-wall",B1317)),ISNUMBER(FIND("Double wall",B1317)),ISNUMBER(FIND("Doublewall",B1317)),ISNUMBER(FIND("double-wall",B1317)),ISNUMBER(FIND("double wall",B1317)),ISNUMBER(FIND("doublewall",B1317)))</f>
        <v>1</v>
      </c>
      <c r="BA1317" t="b">
        <f>AND(Table1[[#This Row],[SWCNT]],Table1[[#This Row],[MWCNT]])</f>
        <v>1</v>
      </c>
      <c r="BB1317" t="b">
        <f>IF(Table1[[#This Row],[SWCNT]]=TRUE,FALSE,IF(Table1[[#This Row],[MWCNT]]=TRUE,FALSE,TRUE))</f>
        <v>0</v>
      </c>
      <c r="BC1317" s="18"/>
    </row>
    <row r="1318" spans="1:55" ht="222">
      <c r="A1318" t="s">
        <v>1101</v>
      </c>
      <c r="B1318" s="2" t="s">
        <v>1104</v>
      </c>
      <c r="C1318" s="16" t="s">
        <v>1107</v>
      </c>
      <c r="D1318" s="17" t="s">
        <v>221</v>
      </c>
      <c r="E1318" s="2">
        <v>2020</v>
      </c>
      <c r="F1318" t="b">
        <f>OR(ISNUMBER(FIND("cytotoxic",C1318)),ISNUMBER(FIND("Cytotoxic",C1318)),ISNUMBER(FIND("cellular toxicity",C1318)),ISNUMBER(FIND("cell death",C1318)),ISNUMBER(FIND("viable",C1318)),ISNUMBER(FIND("phytotoxic",C1318)),ISNUMBER(FIND("acute toxicity",C1318)),ISNUMBER(FIND("MTT",C1318)),ISNUMBER(FIND("survival",C1318)),ISNUMBER(FIND("prolifer",C1318)),ISNUMBER(FIND("apoptosis",C1318)),ISNUMBER(FIND("neurotoxic",C1318)),ISNUMBER(FIND("  lysis ",C1318)),ISNUMBER(FIND("necrosis",C1318)),ISNUMBER(FIND("cellular death",C1318))*3,ISNUMBER(FIND("LDH",C1318)),ISNUMBER(FIND("Acute toxicity",C1318)))</f>
        <v>1</v>
      </c>
      <c r="G1318" t="b">
        <f>OR(ISNUMBER(FIND("genotoxic",C1318)),ISNUMBER(FIND("genotoxicity",C1318)),ISNUMBER(FIND("DNA damage",C1318)),ISNUMBER(FIND("DNA",C1318)),ISNUMBER(FIND("RNA",C1318)),ISNUMBER(FIND("mesothelioma",C1318)),ISNUMBER(FIND("carcino",C1318)),ISNUMBER(FIND("mutagen",C1318)),ISNUMBER(FIND("genetic",C1318)))</f>
        <v>1</v>
      </c>
      <c r="H1318" t="b">
        <f>OR(ISNUMBER(FIND("inflammatory",C1318)),ISNUMBER(FIND("inflamm",C1318)))</f>
        <v>0</v>
      </c>
      <c r="I1318" t="b">
        <f>OR(ISNUMBER(FIND("immune",C1318)),ISNUMBER(FIND("immunological",C1318)),ISNUMBER(FIND("interleuk",C1318)),ISNUMBER(FIND("platelet activation",C1318)),ISNUMBER(FIND("monocyte",C1318)),ISNUMBER(FIND("leukocyte",C1318)),ISNUMBER(FIND("cytokine",C1318)),ISNUMBER(FIND("CD4",C1318)),ISNUMBER(FIND("CD8",C1318)),ISNUMBER(FIND("T-cell",C1318)))</f>
        <v>0</v>
      </c>
      <c r="J1318" t="b">
        <f>OR(ISNUMBER(FIND("reactive oxygen",C1318)),ISNUMBER(FIND("ROS",C1318)),ISNUMBER(FIND("free radical",C1318)),ISNUMBER(FIND("oxidative stress",C1318)),ISNUMBER(FIND("peroxid",C1318)),ISNUMBER(FIND("oxidative",C1318)),ISNUMBER(FIND("antioxid",C1318)))</f>
        <v>1</v>
      </c>
      <c r="K1318" t="b">
        <f>OR(ISNUMBER(FIND("autophag",C1318)))</f>
        <v>0</v>
      </c>
      <c r="L1318" t="b">
        <f>OR(ISNUMBER(FIND("morpholog",C1318)))</f>
        <v>0</v>
      </c>
      <c r="M1318" t="b">
        <f>OR(ISNUMBER(FIND("fibrosis",C1318)),ISNUMBER(FIND("Fibrosis",C1318)),ISNUMBER(FIND("fibrot",C1318)))</f>
        <v>0</v>
      </c>
      <c r="N1318" t="b">
        <f>OR(ISNUMBER(FIND("offspring",C1318)),ISNUMBER(FIND("Parental",C1318)),ISNUMBER(FIND("parental",C1318)),ISNUMBER(FIND("germline",C1318)),ISNUMBER(FIND("reproduc",C1318)),ISNUMBER(FIND("embryo",C1318)))</f>
        <v>0</v>
      </c>
      <c r="O1318" t="b">
        <f>OR(ISNUMBER(FIND("metabol",C1318)),ISNUMBER(FIND("Metabol",C1318)),ISNUMBER(FIND("digest",C1318)),ISNUMBER(FIND("mitochon",C1318)))</f>
        <v>0</v>
      </c>
      <c r="P1318" t="b">
        <f>OR(ISNUMBER(FIND("ecotox",C1318)),ISNUMBER(FIND("Ecotox",B1318)),ISNUMBER(FIND("ecotox",B1318)),ISNUMBER(FIND("Ecotox",C1318)))</f>
        <v>0</v>
      </c>
      <c r="Q1318" t="b">
        <f>OR(ISNUMBER(FIND("Bioaccum",C1318)),ISNUMBER(FIND("bioaccum",C1318)),ISNUMBER(FIND("accum",C1318)))</f>
        <v>0</v>
      </c>
      <c r="R1318" t="b">
        <f>OR(ISNUMBER(FIND("Occupation",C1318)),ISNUMBER(FIND("occupation",C1318)),ISNUMBER(FIND("worker",C1318)),ISNUMBER(FIND("workforce",C1318)))</f>
        <v>0</v>
      </c>
      <c r="S1318" t="b">
        <f>NOT(OR(F1318,G1318,H1318,I1318,J1318,K1318,L1318,M1318,N1318,O1318,P1318,Q1318,R1318))</f>
        <v>0</v>
      </c>
      <c r="U1318" t="b">
        <f>OR(Table1[[#This Row],[Inflammation]],Table1[[#This Row],[Immune]])</f>
        <v>0</v>
      </c>
      <c r="V1318" t="str">
        <f>IF(OR(Table1[[#This Row],[Rodents]],Table1[[#This Row],[Human]],Table1[[#This Row],[Pig]]),OR(ISNUMBER(FIND("intratrach",C1318)),ISNUMBER(FIND("nasal ",C1318)),ISNUMBER(FIND("instill",C1318))),"NA")</f>
        <v>NA</v>
      </c>
      <c r="W1318" t="str">
        <f>IF(OR(Table1[[#This Row],[Rodents]],Table1[[#This Row],[Human]],Table1[[#This Row],[Pig]]),OR(ISNUMBER(FIND("dermal",C1318)),ISNUMBER(FIND("skin ",C1318))),"NA")</f>
        <v>NA</v>
      </c>
      <c r="X1318" t="str">
        <f>IF(OR(Table1[[#This Row],[Rodents]],Table1[[#This Row],[Human]],Table1[[#This Row],[Pig]]),OR(ISNUMBER(FIND("injected",C1318)),ISNUMBER(FIND("periton",C1318)),ISNUMBER(FIND("intrascrot",C1318))),"NA")</f>
        <v>NA</v>
      </c>
      <c r="Y1318" t="str">
        <f>IF(OR(Table1[[#This Row],[Rodents]],Table1[[#This Row],[Human]],Table1[[#This Row],[Pig]]),NOT(OR(Table1[[#This Row],[Inhaled/Intratracheal/intranasal]],Table1[[#This Row],[Dermal]],Table1[[#This Row],[Injected]])),"NA")</f>
        <v>NA</v>
      </c>
      <c r="AA1318" t="b">
        <f>OR(ISNUMBER(FIND("fish ",C1318)),ISNUMBER(FIND("Fish ",C1318)),ISNUMBER(FIND("aquatic",C1318)),ISNUMBER(FIND("daphnids",C1318)),ISNUMBER(FIND("Carcinus maenas",C1318)),ISNUMBER(FIND("Daphnia",C1318)),ISNUMBER(FIND("Ruditapes philippinarum",C1318)),ISNUMBER(FIND("daphnia",C1318)),ISNUMBER(FIND("marine",C1318)),ISNUMBER(FIND("mussel",C1318)),ISNUMBER(FIND("algae",C1318)),ISNUMBER(FIND("Donax faba",C1318)),ISNUMBER(FIND("estuarine",C1318)),ISNUMBER(FIND("snail",C1318)),ISNUMBER(FIND("Prorocentrum donghaiense",C1318)) )</f>
        <v>0</v>
      </c>
      <c r="AB1318" t="b">
        <f>OR(ISNUMBER(FIND(" rat ",C1318)),ISNUMBER(FIND(" rats ",C1318)),ISNUMBER(FIND(" Rats ",C1318)),ISNUMBER(FIND(" Rat ",C1318)),ISNUMBER(FIND(" rat.",C1318)),ISNUMBER(FIND(" rats.",C1318)),ISNUMBER(FIND("mouse",C1318)),ISNUMBER(FIND("mice",C1318)), ISNUMBER(FIND(" Mice",C1318)))</f>
        <v>0</v>
      </c>
      <c r="AC1318" t="b">
        <f>OR(ISNUMBER(FIND(" cell ",C1318)),ISNUMBER(FIND("fibroblast",C1318)),ISNUMBER(FIND("macrophage",C1318)),ISNUMBER(FIND("epithelial",C1318)),ISNUMBER(FIND("endothelial",C1318)),ISNUMBER(FIND("neuron",C1318)),ISNUMBER(FIND(" cells ",C1318)),ISNUMBER(FIND("RBC",C1318)),ISNUMBER(FIND("mitochond",C1318)),ISNUMBER(FIND("adipocyte",C1318)),ISNUMBER(FIND("osteo",C1318)),ISNUMBER(FIND("keratin",C1318)),ISNUMBER(FIND(" cell's ",C1318)),ISNUMBER(FIND("eukary",C1318)),ISNUMBER(FIND("sperm",C1318)))</f>
        <v>1</v>
      </c>
      <c r="AD1318" t="b">
        <f>OR(ISNUMBER(FIND("human",B1318)),ISNUMBER(FIND("workers",B1318)),ISNUMBER(FIND("workforces",B1318)),ISNUMBER(FIND("occupational",B1318)),ISNUMBER(FIND("Case report",B1318)),ISNUMBER(FIND("Workplaces",B1318)),ISNUMBER(FIND("worker",B1318)))</f>
        <v>0</v>
      </c>
      <c r="AE1318" t="b">
        <f>OR(ISNUMBER(FIND(" plant ",C1318)),ISNUMBER(FIND("Plant ",C1318)),ISNUMBER(FIND("tomato",C1318)),ISNUMBER(FIND("plants",C1318)),ISNUMBER(FIND("Plants",C1318)),ISNUMBER(FIND("algae",C1318)),ISNUMBER(FIND("lettuce",C1318)),ISNUMBER(FIND("green gram sprouts ",C1318)),ISNUMBER(FIND("Cucurbita pepo",C1318)),ISNUMBER(FIND("bean ",C1318)),ISNUMBER(FIND("chloroplast",C1318)),ISNUMBER(FIND("chlorophyll",C1318)),ISNUMBER(FIND("seedling",C1318)),ISNUMBER(FIND("canola",C1318)),ISNUMBER(FIND("shoot",C1318)),ISNUMBER(FIND("photosynthes",C1318)),ISNUMBER(FIND(" leaves ",C1318)),,ISNUMBER(FIND("agriculture",C1318)),ISNUMBER(FIND(" crops ",C1318)))</f>
        <v>0</v>
      </c>
      <c r="AF1318" t="b">
        <f>OR(ISNUMBER(FIND("bacteria",C1318)),ISNUMBER(FIND("Bacteria",C1318)),ISNUMBER(FIND("Bacterium",C1318)),ISNUMBER(FIND("bacterium",C1318)),ISNUMBER(FIND(" coli ",C1318)))</f>
        <v>0</v>
      </c>
      <c r="AG1318" t="b">
        <f>OR(ISNUMBER(FIND("fungi",C1318)),ISNUMBER(FIND("Fungi",C1318)),ISNUMBER(FIND("fungus",C1318)),ISNUMBER(FIND("Fungus",C1318)),ISNUMBER(FIND("mushroom",C1318)),ISNUMBER(FIND("Mushroom",C1318)),ISNUMBER(FIND(" mold ",C1318)))</f>
        <v>0</v>
      </c>
      <c r="AH1318" t="b">
        <f>OR(ISNUMBER(FIND("Pig ",C1318)),ISNUMBER(FIND("pig ",C1318)),ISNUMBER(FIND("Pigs ",C1318)),ISNUMBER(FIND("pigs ",C1318)))</f>
        <v>0</v>
      </c>
      <c r="AI1318" t="b">
        <f>OR(ISNUMBER(FIND(" C. elegans",C1318)),ISNUMBER(FIND("Caenorhabditis elegans",C1318)),ISNUMBER(FIND("earthworms",C1318)),ISNUMBER(FIND(" Ficopomatus enigmaticus",C1318)),ISNUMBER(FIND("larva",C1318)),ISNUMBER(FIND("Lumbriculus variegatus",C1318)),ISNUMBER(FIND("nematode",C1318)))</f>
        <v>0</v>
      </c>
      <c r="AJ1318" t="b">
        <f>NOT(OR(AA1318,AB1318,AC1318,AD1318,AE1318,AF1318,AG1318,AH1318,AI1318))</f>
        <v>0</v>
      </c>
      <c r="AL1318" t="b">
        <f>OR(AA1318,AB1318,AD1318,AE1318,AF1318,AG1318,AH1318,AI1318)</f>
        <v>0</v>
      </c>
      <c r="AM1318" t="b">
        <f>IF(Table1[[#This Row],[In vivo?]],IF(Table1[[#This Row],[Cell]],FALSE,TRUE),FALSE)</f>
        <v>0</v>
      </c>
      <c r="AN1318" t="b">
        <f>AND(AC1318,AL1318)</f>
        <v>0</v>
      </c>
      <c r="AO1318" t="b">
        <f>IF(Table1[[#This Row],[Cell]],IF(Table1[[#This Row],[In vivo?]],FALSE,TRUE),FALSE)</f>
        <v>1</v>
      </c>
      <c r="AP1318" t="b">
        <f>NOT(OR(Table1[[#This Row],[In vivo?]],Table1[[#This Row],[Only in Cell]]))</f>
        <v>0</v>
      </c>
      <c r="AQ1318" t="str">
        <f>IF(OR(Table1[[#This Row],[Rodents]],Table1[[#This Row],[Human]],Table1[[#This Row],[Pig]]),OR(ISNUMBER(FIND("pulmonary",C1318)),ISNUMBER(FIND("lung",C1318))),"NA")</f>
        <v>NA</v>
      </c>
      <c r="AR1318" t="str">
        <f>IF(OR(Table1[[#This Row],[Rodents]],Table1[[#This Row],[Human]],Table1[[#This Row],[Pig]]),OR(ISNUMBER(FIND("skin",C1318)),ISNUMBER(FIND("dermal",C1318))),"NA")</f>
        <v>NA</v>
      </c>
      <c r="AS1318" t="str">
        <f>IF(OR(Table1[[#This Row],[Rodents]],Table1[[#This Row],[Human]],Table1[[#This Row],[Pig]]),OR(ISNUMBER(FIND("liver",C1318)),ISNUMBER(FIND("hepat",C1318))),"NA")</f>
        <v>NA</v>
      </c>
      <c r="AT1318" t="str">
        <f>IF(OR(Table1[[#This Row],[Rodents]],Table1[[#This Row],[Human]],Table1[[#This Row],[Pig]]),OR(ISNUMBER(FIND("kidney",C1318)),ISNUMBER(FIND("neph",C1318))),"NA")</f>
        <v>NA</v>
      </c>
      <c r="AU1318" t="str">
        <f>IF(OR(Table1[[#This Row],[Rodents]],Table1[[#This Row],[Human]],Table1[[#This Row],[Pig]]),OR(ISNUMBER(FIND("brain",C1318)),ISNUMBER(FIND("neur",C1318)),ISNUMBER(FIND("nerv",C1318))),"NA")</f>
        <v>NA</v>
      </c>
      <c r="AV1318" t="str">
        <f>IF(OR(Table1[[#This Row],[Rodents]],Table1[[#This Row],[Human]],Table1[[#This Row],[Pig]]),OR(ISNUMBER(FIND("heart",C1318)),ISNUMBER(FIND("cardi",C1318))),"NA")</f>
        <v>NA</v>
      </c>
      <c r="AW1318" t="str">
        <f>IF(OR(Table1[[#This Row],[Rodents]],Table1[[#This Row],[Human]],Table1[[#This Row],[Pig]]),OR(ISNUMBER(FIND("gastro",C1318)),ISNUMBER(FIND("intesti",C1318)),ISNUMBER(FIND("stomach",C1318))),"NA")</f>
        <v>NA</v>
      </c>
      <c r="AX1318" t="str">
        <f>IF(OR(Table1[[#This Row],[Rodents]],Table1[[#This Row],[Human]],Table1[[#This Row],[Pig]]),NOT(OR(AQ1318,AR1318,AS1318,AT1318,AU1318,AV1318,AW1318)),"NA")</f>
        <v>NA</v>
      </c>
      <c r="AY1318" t="b">
        <f>OR(ISNUMBER(FIND("SWCNT",C1318)),ISNUMBER(FIND("SWNT",C1318)),ISNUMBER(FIND("single-wall",C1318)),ISNUMBER(FIND("single wall",C1318)),ISNUMBER(FIND("Single wall",C1318)),ISNUMBER(FIND("Single-wall",C1318)),ISNUMBER(FIND("SWCNT",B1318)),ISNUMBER(FIND("SWNT",B1318)),ISNUMBER(FIND("single-wall",B1318)),ISNUMBER(FIND("single wall",B1318)),ISNUMBER(FIND("Single-wall",B1318)),ISNUMBER(FIND("Single wall",B1318)))</f>
        <v>0</v>
      </c>
      <c r="AZ1318" t="b">
        <f>OR(ISNUMBER(FIND("MWCNT",C1318)),ISNUMBER(FIND("MWNT",C1318)),ISNUMBER(FIND("multi-wall",C1318)),ISNUMBER(FIND("multi wall",C1318)),ISNUMBER(FIND("multiwall",C1318)),ISNUMBER(FIND("Multi-wall",C1318)),ISNUMBER(FIND("Multi wall",C1318)),ISNUMBER(FIND("Multiwall",C1318)),ISNUMBER(FIND("MWCNT",B1318)),ISNUMBER(FIND("MWNT",B1318)),ISNUMBER(FIND("multi-wall",B1318)),ISNUMBER(FIND("multi wall",B1318)),ISNUMBER(FIND("multiwall",B1318)),ISNUMBER(FIND("Multi-wall",B1318)),ISNUMBER(FIND("Multi wall",B1318)),ISNUMBER(FIND("Multiwall",B1318)),ISNUMBER(FIND("Double-wall",B1318)),ISNUMBER(FIND("Double wall",B1318)),ISNUMBER(FIND("Doublewall",B1318)),ISNUMBER(FIND("double-wall",B1318)),ISNUMBER(FIND("double wall",B1318)),ISNUMBER(FIND("doublewall",B1318)))</f>
        <v>1</v>
      </c>
      <c r="BA1318" t="b">
        <f>AND(Table1[[#This Row],[SWCNT]],Table1[[#This Row],[MWCNT]])</f>
        <v>0</v>
      </c>
      <c r="BB1318" t="b">
        <f>IF(Table1[[#This Row],[SWCNT]]=TRUE,FALSE,IF(Table1[[#This Row],[MWCNT]]=TRUE,FALSE,TRUE))</f>
        <v>0</v>
      </c>
      <c r="BC1318" s="18"/>
    </row>
    <row r="1319" spans="1:55" ht="370">
      <c r="A1319" t="s">
        <v>1102</v>
      </c>
      <c r="B1319" s="2" t="s">
        <v>1105</v>
      </c>
      <c r="C1319" s="16" t="s">
        <v>1108</v>
      </c>
      <c r="D1319" s="17" t="s">
        <v>1110</v>
      </c>
      <c r="E1319" s="2">
        <v>2020</v>
      </c>
      <c r="F1319" t="b">
        <f>OR(ISNUMBER(FIND("cytotoxic",C1319)),ISNUMBER(FIND("Cytotoxic",C1319)),ISNUMBER(FIND("cellular toxicity",C1319)),ISNUMBER(FIND("cell death",C1319)),ISNUMBER(FIND("viable",C1319)),ISNUMBER(FIND("phytotoxic",C1319)),ISNUMBER(FIND("acute toxicity",C1319)),ISNUMBER(FIND("MTT",C1319)),ISNUMBER(FIND("survival",C1319)),ISNUMBER(FIND("prolifer",C1319)),ISNUMBER(FIND("apoptosis",C1319)),ISNUMBER(FIND("neurotoxic",C1319)),ISNUMBER(FIND("  lysis ",C1319)),ISNUMBER(FIND("necrosis",C1319)),ISNUMBER(FIND("cellular death",C1319))*3,ISNUMBER(FIND("LDH",C1319)),ISNUMBER(FIND("Acute toxicity",C1319)))</f>
        <v>1</v>
      </c>
      <c r="G1319" t="b">
        <f>OR(ISNUMBER(FIND("genotoxic",C1319)),ISNUMBER(FIND("genotoxicity",C1319)),ISNUMBER(FIND("DNA damage",C1319)),ISNUMBER(FIND("DNA",C1319)),ISNUMBER(FIND("RNA",C1319)),ISNUMBER(FIND("mesothelioma",C1319)),ISNUMBER(FIND("carcino",C1319)),ISNUMBER(FIND("mutagen",C1319)),ISNUMBER(FIND("genetic",C1319)))</f>
        <v>1</v>
      </c>
      <c r="H1319" t="b">
        <f>OR(ISNUMBER(FIND("inflammatory",C1319)),ISNUMBER(FIND("inflamm",C1319)))</f>
        <v>0</v>
      </c>
      <c r="I1319" t="b">
        <f>OR(ISNUMBER(FIND("immune",C1319)),ISNUMBER(FIND("immunological",C1319)),ISNUMBER(FIND("interleuk",C1319)),ISNUMBER(FIND("platelet activation",C1319)),ISNUMBER(FIND("monocyte",C1319)),ISNUMBER(FIND("leukocyte",C1319)),ISNUMBER(FIND("cytokine",C1319)),ISNUMBER(FIND("CD4",C1319)),ISNUMBER(FIND("CD8",C1319)),ISNUMBER(FIND("T-cell",C1319)))</f>
        <v>0</v>
      </c>
      <c r="J1319" t="b">
        <f>OR(ISNUMBER(FIND("reactive oxygen",C1319)),ISNUMBER(FIND("ROS",C1319)),ISNUMBER(FIND("free radical",C1319)),ISNUMBER(FIND("oxidative stress",C1319)),ISNUMBER(FIND("peroxid",C1319)),ISNUMBER(FIND("oxidative",C1319)),ISNUMBER(FIND("antioxid",C1319)))</f>
        <v>0</v>
      </c>
      <c r="K1319" t="b">
        <f>OR(ISNUMBER(FIND("autophag",C1319)))</f>
        <v>0</v>
      </c>
      <c r="L1319" t="b">
        <f>OR(ISNUMBER(FIND("morpholog",C1319)))</f>
        <v>0</v>
      </c>
      <c r="M1319" t="b">
        <f>OR(ISNUMBER(FIND("fibrosis",C1319)),ISNUMBER(FIND("Fibrosis",C1319)),ISNUMBER(FIND("fibrot",C1319)))</f>
        <v>0</v>
      </c>
      <c r="N1319" t="b">
        <f>OR(ISNUMBER(FIND("offspring",C1319)),ISNUMBER(FIND("Parental",C1319)),ISNUMBER(FIND("parental",C1319)),ISNUMBER(FIND("germline",C1319)),ISNUMBER(FIND("reproduc",C1319)),ISNUMBER(FIND("embryo",C1319)))</f>
        <v>0</v>
      </c>
      <c r="O1319" t="b">
        <f>OR(ISNUMBER(FIND("metabol",C1319)),ISNUMBER(FIND("Metabol",C1319)),ISNUMBER(FIND("digest",C1319)),ISNUMBER(FIND("mitochon",C1319)))</f>
        <v>0</v>
      </c>
      <c r="P1319" t="b">
        <f>OR(ISNUMBER(FIND("ecotox",C1319)),ISNUMBER(FIND("Ecotox",B1319)),ISNUMBER(FIND("ecotox",B1319)),ISNUMBER(FIND("Ecotox",C1319)))</f>
        <v>0</v>
      </c>
      <c r="Q1319" t="b">
        <f>OR(ISNUMBER(FIND("Bioaccum",C1319)),ISNUMBER(FIND("bioaccum",C1319)),ISNUMBER(FIND("accum",C1319)))</f>
        <v>0</v>
      </c>
      <c r="R1319" t="b">
        <f>OR(ISNUMBER(FIND("Occupation",C1319)),ISNUMBER(FIND("occupation",C1319)),ISNUMBER(FIND("worker",C1319)),ISNUMBER(FIND("workforce",C1319)))</f>
        <v>0</v>
      </c>
      <c r="S1319" t="b">
        <f>NOT(OR(F1319,G1319,H1319,I1319,J1319,K1319,L1319,M1319,N1319,O1319,P1319,Q1319,R1319))</f>
        <v>0</v>
      </c>
      <c r="U1319" t="b">
        <f>OR(Table1[[#This Row],[Inflammation]],Table1[[#This Row],[Immune]])</f>
        <v>0</v>
      </c>
      <c r="V1319" t="str">
        <f>IF(OR(Table1[[#This Row],[Rodents]],Table1[[#This Row],[Human]],Table1[[#This Row],[Pig]]),OR(ISNUMBER(FIND("intratrach",C1319)),ISNUMBER(FIND("nasal ",C1319)),ISNUMBER(FIND("instill",C1319))),"NA")</f>
        <v>NA</v>
      </c>
      <c r="W1319" t="str">
        <f>IF(OR(Table1[[#This Row],[Rodents]],Table1[[#This Row],[Human]],Table1[[#This Row],[Pig]]),OR(ISNUMBER(FIND("dermal",C1319)),ISNUMBER(FIND("skin ",C1319))),"NA")</f>
        <v>NA</v>
      </c>
      <c r="X1319" t="str">
        <f>IF(OR(Table1[[#This Row],[Rodents]],Table1[[#This Row],[Human]],Table1[[#This Row],[Pig]]),OR(ISNUMBER(FIND("injected",C1319)),ISNUMBER(FIND("periton",C1319)),ISNUMBER(FIND("intrascrot",C1319))),"NA")</f>
        <v>NA</v>
      </c>
      <c r="Y1319" t="str">
        <f>IF(OR(Table1[[#This Row],[Rodents]],Table1[[#This Row],[Human]],Table1[[#This Row],[Pig]]),NOT(OR(Table1[[#This Row],[Inhaled/Intratracheal/intranasal]],Table1[[#This Row],[Dermal]],Table1[[#This Row],[Injected]])),"NA")</f>
        <v>NA</v>
      </c>
      <c r="AA1319" t="b">
        <f>OR(ISNUMBER(FIND("fish ",C1319)),ISNUMBER(FIND("Fish ",C1319)),ISNUMBER(FIND("aquatic",C1319)),ISNUMBER(FIND("daphnids",C1319)),ISNUMBER(FIND("Carcinus maenas",C1319)),ISNUMBER(FIND("Daphnia",C1319)),ISNUMBER(FIND("Ruditapes philippinarum",C1319)),ISNUMBER(FIND("daphnia",C1319)),ISNUMBER(FIND("marine",C1319)),ISNUMBER(FIND("mussel",C1319)),ISNUMBER(FIND("algae",C1319)),ISNUMBER(FIND("Donax faba",C1319)),ISNUMBER(FIND("estuarine",C1319)),ISNUMBER(FIND("snail",C1319)),ISNUMBER(FIND("Prorocentrum donghaiense",C1319)) )</f>
        <v>0</v>
      </c>
      <c r="AB1319" t="b">
        <f>OR(ISNUMBER(FIND(" rat ",C1319)),ISNUMBER(FIND(" rats ",C1319)),ISNUMBER(FIND(" Rats ",C1319)),ISNUMBER(FIND(" Rat ",C1319)),ISNUMBER(FIND(" rat.",C1319)),ISNUMBER(FIND(" rats.",C1319)),ISNUMBER(FIND("mouse",C1319)),ISNUMBER(FIND("mice",C1319)), ISNUMBER(FIND(" Mice",C1319)))</f>
        <v>0</v>
      </c>
      <c r="AC1319" t="b">
        <f>OR(ISNUMBER(FIND(" cell ",C1319)),ISNUMBER(FIND("fibroblast",C1319)),ISNUMBER(FIND("macrophage",C1319)),ISNUMBER(FIND("epithelial",C1319)),ISNUMBER(FIND("endothelial",C1319)),ISNUMBER(FIND("neuron",C1319)),ISNUMBER(FIND(" cells ",C1319)),ISNUMBER(FIND("RBC",C1319)),ISNUMBER(FIND("mitochond",C1319)),ISNUMBER(FIND("adipocyte",C1319)),ISNUMBER(FIND("osteo",C1319)),ISNUMBER(FIND("keratin",C1319)),ISNUMBER(FIND(" cell's ",C1319)),ISNUMBER(FIND("eukary",C1319)),ISNUMBER(FIND("sperm",C1319)))</f>
        <v>1</v>
      </c>
      <c r="AD1319" t="b">
        <v>0</v>
      </c>
      <c r="AE1319" t="b">
        <f>OR(ISNUMBER(FIND(" plant ",C1319)),ISNUMBER(FIND("Plant ",C1319)),ISNUMBER(FIND("tomato",C1319)),ISNUMBER(FIND("plants",C1319)),ISNUMBER(FIND("Plants",C1319)),ISNUMBER(FIND("algae",C1319)),ISNUMBER(FIND("lettuce",C1319)),ISNUMBER(FIND("green gram sprouts ",C1319)),ISNUMBER(FIND("Cucurbita pepo",C1319)),ISNUMBER(FIND("bean ",C1319)),ISNUMBER(FIND("chloroplast",C1319)),ISNUMBER(FIND("chlorophyll",C1319)),ISNUMBER(FIND("seedling",C1319)),ISNUMBER(FIND("canola",C1319)),ISNUMBER(FIND("shoot",C1319)),ISNUMBER(FIND("photosynthes",C1319)),ISNUMBER(FIND(" leaves ",C1319)),,ISNUMBER(FIND("agriculture",C1319)),ISNUMBER(FIND(" crops ",C1319)))</f>
        <v>0</v>
      </c>
      <c r="AF1319" t="b">
        <f>OR(ISNUMBER(FIND("bacteria",C1319)),ISNUMBER(FIND("Bacteria",C1319)),ISNUMBER(FIND("Bacterium",C1319)),ISNUMBER(FIND("bacterium",C1319)),ISNUMBER(FIND(" coli ",C1319)))</f>
        <v>0</v>
      </c>
      <c r="AG1319" t="b">
        <f>OR(ISNUMBER(FIND("fungi",C1319)),ISNUMBER(FIND("Fungi",C1319)),ISNUMBER(FIND("fungus",C1319)),ISNUMBER(FIND("Fungus",C1319)),ISNUMBER(FIND("mushroom",C1319)),ISNUMBER(FIND("Mushroom",C1319)),ISNUMBER(FIND(" mold ",C1319)))</f>
        <v>0</v>
      </c>
      <c r="AH1319" t="b">
        <f>OR(ISNUMBER(FIND("Pig ",C1319)),ISNUMBER(FIND("pig ",C1319)),ISNUMBER(FIND("Pigs ",C1319)),ISNUMBER(FIND("pigs ",C1319)))</f>
        <v>0</v>
      </c>
      <c r="AI1319" t="b">
        <f>OR(ISNUMBER(FIND(" C. elegans",C1319)),ISNUMBER(FIND("Caenorhabditis elegans",C1319)),ISNUMBER(FIND("earthworms",C1319)),ISNUMBER(FIND(" Ficopomatus enigmaticus",C1319)),ISNUMBER(FIND("larva",C1319)),ISNUMBER(FIND("Lumbriculus variegatus",C1319)),ISNUMBER(FIND("nematode",C1319)))</f>
        <v>0</v>
      </c>
      <c r="AJ1319" t="b">
        <f>NOT(OR(AA1319,AB1319,AC1319,AD1319,AE1319,AF1319,AG1319,AH1319,AI1319))</f>
        <v>0</v>
      </c>
      <c r="AL1319" t="b">
        <f>OR(AA1319,AB1319,AD1319,AE1319,AF1319,AG1319,AH1319,AI1319)</f>
        <v>0</v>
      </c>
      <c r="AM1319" t="b">
        <f>IF(Table1[[#This Row],[In vivo?]],IF(Table1[[#This Row],[Cell]],FALSE,TRUE),FALSE)</f>
        <v>0</v>
      </c>
      <c r="AN1319" t="b">
        <f>AND(AC1319,AL1319)</f>
        <v>0</v>
      </c>
      <c r="AO1319" t="b">
        <f>IF(Table1[[#This Row],[Cell]],IF(Table1[[#This Row],[In vivo?]],FALSE,TRUE),FALSE)</f>
        <v>1</v>
      </c>
      <c r="AP1319" t="b">
        <f>NOT(OR(Table1[[#This Row],[In vivo?]],Table1[[#This Row],[Only in Cell]]))</f>
        <v>0</v>
      </c>
      <c r="AQ1319" t="str">
        <f>IF(OR(Table1[[#This Row],[Rodents]],Table1[[#This Row],[Human]],Table1[[#This Row],[Pig]]),OR(ISNUMBER(FIND("pulmonary",C1319)),ISNUMBER(FIND("lung",C1319))),"NA")</f>
        <v>NA</v>
      </c>
      <c r="AR1319" t="str">
        <f>IF(OR(Table1[[#This Row],[Rodents]],Table1[[#This Row],[Human]],Table1[[#This Row],[Pig]]),OR(ISNUMBER(FIND("skin",C1319)),ISNUMBER(FIND("dermal",C1319))),"NA")</f>
        <v>NA</v>
      </c>
      <c r="AS1319" t="str">
        <f>IF(OR(Table1[[#This Row],[Rodents]],Table1[[#This Row],[Human]],Table1[[#This Row],[Pig]]),OR(ISNUMBER(FIND("liver",C1319)),ISNUMBER(FIND("hepat",C1319))),"NA")</f>
        <v>NA</v>
      </c>
      <c r="AT1319" t="str">
        <f>IF(OR(Table1[[#This Row],[Rodents]],Table1[[#This Row],[Human]],Table1[[#This Row],[Pig]]),OR(ISNUMBER(FIND("kidney",C1319)),ISNUMBER(FIND("neph",C1319))),"NA")</f>
        <v>NA</v>
      </c>
      <c r="AU1319" t="str">
        <f>IF(OR(Table1[[#This Row],[Rodents]],Table1[[#This Row],[Human]],Table1[[#This Row],[Pig]]),OR(ISNUMBER(FIND("brain",C1319)),ISNUMBER(FIND("neur",C1319)),ISNUMBER(FIND("nerv",C1319))),"NA")</f>
        <v>NA</v>
      </c>
      <c r="AV1319" t="str">
        <f>IF(OR(Table1[[#This Row],[Rodents]],Table1[[#This Row],[Human]],Table1[[#This Row],[Pig]]),OR(ISNUMBER(FIND("heart",C1319)),ISNUMBER(FIND("cardi",C1319))),"NA")</f>
        <v>NA</v>
      </c>
      <c r="AW1319" t="str">
        <f>IF(OR(Table1[[#This Row],[Rodents]],Table1[[#This Row],[Human]],Table1[[#This Row],[Pig]]),OR(ISNUMBER(FIND("gastro",C1319)),ISNUMBER(FIND("intesti",C1319)),ISNUMBER(FIND("stomach",C1319))),"NA")</f>
        <v>NA</v>
      </c>
      <c r="AX1319" t="str">
        <f>IF(OR(Table1[[#This Row],[Rodents]],Table1[[#This Row],[Human]],Table1[[#This Row],[Pig]]),NOT(OR(AQ1319,AR1319,AS1319,AT1319,AU1319,AV1319,AW1319)),"NA")</f>
        <v>NA</v>
      </c>
      <c r="AY1319" t="b">
        <f>OR(ISNUMBER(FIND("SWCNT",C1319)),ISNUMBER(FIND("SWNT",C1319)),ISNUMBER(FIND("single-wall",C1319)),ISNUMBER(FIND("single wall",C1319)),ISNUMBER(FIND("Single wall",C1319)),ISNUMBER(FIND("Single-wall",C1319)),ISNUMBER(FIND("SWCNT",B1319)),ISNUMBER(FIND("SWNT",B1319)),ISNUMBER(FIND("single-wall",B1319)),ISNUMBER(FIND("single wall",B1319)),ISNUMBER(FIND("Single-wall",B1319)),ISNUMBER(FIND("Single wall",B1319)))</f>
        <v>1</v>
      </c>
      <c r="AZ1319" t="b">
        <f>OR(ISNUMBER(FIND("MWCNT",C1319)),ISNUMBER(FIND("MWNT",C1319)),ISNUMBER(FIND("multi-wall",C1319)),ISNUMBER(FIND("multi wall",C1319)),ISNUMBER(FIND("multiwall",C1319)),ISNUMBER(FIND("Multi-wall",C1319)),ISNUMBER(FIND("Multi wall",C1319)),ISNUMBER(FIND("Multiwall",C1319)),ISNUMBER(FIND("MWCNT",B1319)),ISNUMBER(FIND("MWNT",B1319)),ISNUMBER(FIND("multi-wall",B1319)),ISNUMBER(FIND("multi wall",B1319)),ISNUMBER(FIND("multiwall",B1319)),ISNUMBER(FIND("Multi-wall",B1319)),ISNUMBER(FIND("Multi wall",B1319)),ISNUMBER(FIND("Multiwall",B1319)),ISNUMBER(FIND("Double-wall",B1319)),ISNUMBER(FIND("Double wall",B1319)),ISNUMBER(FIND("Doublewall",B1319)),ISNUMBER(FIND("double-wall",B1319)),ISNUMBER(FIND("double wall",B1319)),ISNUMBER(FIND("doublewall",B1319)))</f>
        <v>1</v>
      </c>
      <c r="BA1319" t="b">
        <f>AND(Table1[[#This Row],[SWCNT]],Table1[[#This Row],[MWCNT]])</f>
        <v>1</v>
      </c>
      <c r="BB1319" t="b">
        <f>IF(Table1[[#This Row],[SWCNT]]=TRUE,FALSE,IF(Table1[[#This Row],[MWCNT]]=TRUE,FALSE,TRUE))</f>
        <v>0</v>
      </c>
      <c r="BC1319" s="18"/>
    </row>
    <row r="1320" spans="1:55" ht="259">
      <c r="A1320" t="s">
        <v>1103</v>
      </c>
      <c r="B1320" s="2" t="s">
        <v>1106</v>
      </c>
      <c r="C1320" s="16" t="s">
        <v>1109</v>
      </c>
      <c r="D1320" s="17" t="s">
        <v>68</v>
      </c>
      <c r="E1320" s="2">
        <v>2020</v>
      </c>
      <c r="F1320" t="b">
        <f>OR(ISNUMBER(FIND("cytotoxic",C1320)),ISNUMBER(FIND("Cytotoxic",C1320)),ISNUMBER(FIND("cellular toxicity",C1320)),ISNUMBER(FIND("cell death",C1320)),ISNUMBER(FIND("viable",C1320)),ISNUMBER(FIND("phytotoxic",C1320)),ISNUMBER(FIND("acute toxicity",C1320)),ISNUMBER(FIND("MTT",C1320)),ISNUMBER(FIND("survival",C1320)),ISNUMBER(FIND("prolifer",C1320)),ISNUMBER(FIND("apoptosis",C1320)),ISNUMBER(FIND("neurotoxic",C1320)),ISNUMBER(FIND("  lysis ",C1320)),ISNUMBER(FIND("necrosis",C1320)),ISNUMBER(FIND("cellular death",C1320))*3,ISNUMBER(FIND("LDH",C1320)),ISNUMBER(FIND("Acute toxicity",C1320)))</f>
        <v>1</v>
      </c>
      <c r="G1320" t="b">
        <f>OR(ISNUMBER(FIND("genotoxic",C1320)),ISNUMBER(FIND("genotoxicity",C1320)),ISNUMBER(FIND("DNA damage",C1320)),ISNUMBER(FIND("DNA",C1320)),ISNUMBER(FIND("RNA",C1320)),ISNUMBER(FIND("mesothelioma",C1320)),ISNUMBER(FIND("carcino",C1320)),ISNUMBER(FIND("mutagen",C1320)),ISNUMBER(FIND("genetic",C1320)))</f>
        <v>1</v>
      </c>
      <c r="H1320" t="b">
        <f>OR(ISNUMBER(FIND("inflammatory",C1320)),ISNUMBER(FIND("inflamm",C1320)))</f>
        <v>0</v>
      </c>
      <c r="I1320" t="b">
        <f>OR(ISNUMBER(FIND("immune",C1320)),ISNUMBER(FIND("immunological",C1320)),ISNUMBER(FIND("interleuk",C1320)),ISNUMBER(FIND("platelet activation",C1320)),ISNUMBER(FIND("monocyte",C1320)),ISNUMBER(FIND("leukocyte",C1320)),ISNUMBER(FIND("cytokine",C1320)),ISNUMBER(FIND("CD4",C1320)),ISNUMBER(FIND("CD8",C1320)),ISNUMBER(FIND("T-cell",C1320)))</f>
        <v>0</v>
      </c>
      <c r="J1320" t="b">
        <f>OR(ISNUMBER(FIND("reactive oxygen",C1320)),ISNUMBER(FIND("ROS",C1320)),ISNUMBER(FIND("free radical",C1320)),ISNUMBER(FIND("oxidative stress",C1320)),ISNUMBER(FIND("peroxid",C1320)),ISNUMBER(FIND("oxidative",C1320)),ISNUMBER(FIND("antioxid",C1320)))</f>
        <v>1</v>
      </c>
      <c r="K1320" t="b">
        <f>OR(ISNUMBER(FIND("autophag",C1320)))</f>
        <v>0</v>
      </c>
      <c r="L1320" t="b">
        <f>OR(ISNUMBER(FIND("morpholog",C1320)))</f>
        <v>0</v>
      </c>
      <c r="M1320" t="b">
        <f>OR(ISNUMBER(FIND("fibrosis",C1320)),ISNUMBER(FIND("Fibrosis",C1320)),ISNUMBER(FIND("fibrot",C1320)))</f>
        <v>0</v>
      </c>
      <c r="N1320" t="b">
        <f>OR(ISNUMBER(FIND("offspring",C1320)),ISNUMBER(FIND("Parental",C1320)),ISNUMBER(FIND("parental",C1320)),ISNUMBER(FIND("germline",C1320)),ISNUMBER(FIND("reproduc",C1320)),ISNUMBER(FIND("embryo",C1320)))</f>
        <v>0</v>
      </c>
      <c r="O1320" t="b">
        <f>OR(ISNUMBER(FIND("metabol",C1320)),ISNUMBER(FIND("Metabol",C1320)),ISNUMBER(FIND("digest",C1320)),ISNUMBER(FIND("mitochon",C1320)))</f>
        <v>1</v>
      </c>
      <c r="P1320" t="b">
        <f>OR(ISNUMBER(FIND("ecotox",C1320)),ISNUMBER(FIND("Ecotox",B1320)),ISNUMBER(FIND("ecotox",B1320)),ISNUMBER(FIND("Ecotox",C1320)))</f>
        <v>0</v>
      </c>
      <c r="Q1320" t="b">
        <f>OR(ISNUMBER(FIND("Bioaccum",C1320)),ISNUMBER(FIND("bioaccum",C1320)),ISNUMBER(FIND("accum",C1320)))</f>
        <v>1</v>
      </c>
      <c r="R1320" t="b">
        <f>OR(ISNUMBER(FIND("Occupation",C1320)),ISNUMBER(FIND("occupation",C1320)),ISNUMBER(FIND("worker",C1320)),ISNUMBER(FIND("workforce",C1320)))</f>
        <v>0</v>
      </c>
      <c r="S1320" t="b">
        <f>NOT(OR(F1320,G1320,H1320,I1320,J1320,K1320,L1320,M1320,N1320,O1320,P1320,Q1320,R1320))</f>
        <v>0</v>
      </c>
      <c r="U1320" t="b">
        <f>OR(Table1[[#This Row],[Inflammation]],Table1[[#This Row],[Immune]])</f>
        <v>0</v>
      </c>
      <c r="V1320" t="b">
        <f>IF(OR(Table1[[#This Row],[Rodents]],Table1[[#This Row],[Human]],Table1[[#This Row],[Pig]]),OR(ISNUMBER(FIND("intratrach",C1320)),ISNUMBER(FIND("nasal ",C1320)),ISNUMBER(FIND("instill",C1320))),"NA")</f>
        <v>0</v>
      </c>
      <c r="W1320" t="b">
        <f>IF(OR(Table1[[#This Row],[Rodents]],Table1[[#This Row],[Human]],Table1[[#This Row],[Pig]]),OR(ISNUMBER(FIND("dermal",C1320)),ISNUMBER(FIND("skin ",C1320))),"NA")</f>
        <v>0</v>
      </c>
      <c r="X1320" t="b">
        <f>IF(OR(Table1[[#This Row],[Rodents]],Table1[[#This Row],[Human]],Table1[[#This Row],[Pig]]),OR(ISNUMBER(FIND("injected",C1320)),ISNUMBER(FIND("periton",C1320)),ISNUMBER(FIND("intrascrot",C1320))),"NA")</f>
        <v>0</v>
      </c>
      <c r="Y1320" t="b">
        <f>IF(OR(Table1[[#This Row],[Rodents]],Table1[[#This Row],[Human]],Table1[[#This Row],[Pig]]),NOT(OR(Table1[[#This Row],[Inhaled/Intratracheal/intranasal]],Table1[[#This Row],[Dermal]],Table1[[#This Row],[Injected]])),"NA")</f>
        <v>1</v>
      </c>
      <c r="AA1320" t="b">
        <f>OR(ISNUMBER(FIND("fish ",C1320)),ISNUMBER(FIND("Fish ",C1320)),ISNUMBER(FIND("aquatic",C1320)),ISNUMBER(FIND("daphnids",C1320)),ISNUMBER(FIND("Carcinus maenas",C1320)),ISNUMBER(FIND("Daphnia",C1320)),ISNUMBER(FIND("Ruditapes philippinarum",C1320)),ISNUMBER(FIND("daphnia",C1320)),ISNUMBER(FIND("marine",C1320)),ISNUMBER(FIND("mussel",C1320)),ISNUMBER(FIND("algae",C1320)),ISNUMBER(FIND("Donax faba",C1320)),ISNUMBER(FIND("estuarine",C1320)),ISNUMBER(FIND("snail",C1320)),ISNUMBER(FIND("Prorocentrum donghaiense",C1320)) )</f>
        <v>0</v>
      </c>
      <c r="AB1320" t="b">
        <f>OR(ISNUMBER(FIND(" rat ",C1320)),ISNUMBER(FIND(" rats ",C1320)),ISNUMBER(FIND(" Rats ",C1320)),ISNUMBER(FIND(" Rat ",C1320)),ISNUMBER(FIND(" rat.",C1320)),ISNUMBER(FIND(" rats.",C1320)),ISNUMBER(FIND("mouse",C1320)),ISNUMBER(FIND("mice",C1320)), ISNUMBER(FIND(" Mice",C1320)))</f>
        <v>1</v>
      </c>
      <c r="AC1320" t="b">
        <f>OR(ISNUMBER(FIND(" cell ",C1320)),ISNUMBER(FIND("fibroblast",C1320)),ISNUMBER(FIND("macrophage",C1320)),ISNUMBER(FIND("epithelial",C1320)),ISNUMBER(FIND("endothelial",C1320)),ISNUMBER(FIND("neuron",C1320)),ISNUMBER(FIND(" cells ",C1320)),ISNUMBER(FIND("RBC",C1320)),ISNUMBER(FIND("mitochond",C1320)),ISNUMBER(FIND("adipocyte",C1320)),ISNUMBER(FIND("osteo",C1320)),ISNUMBER(FIND("keratin",C1320)),ISNUMBER(FIND(" cell's ",C1320)),ISNUMBER(FIND("eukary",C1320)),ISNUMBER(FIND("sperm",C1320)))</f>
        <v>1</v>
      </c>
      <c r="AD1320" t="b">
        <f>OR(ISNUMBER(FIND("human",B1320)),ISNUMBER(FIND("workers",B1320)),ISNUMBER(FIND("workforces",B1320)),ISNUMBER(FIND("occupational",B1320)),ISNUMBER(FIND("Case report",B1320)),ISNUMBER(FIND("Workplaces",B1320)),ISNUMBER(FIND("worker",B1320)))</f>
        <v>0</v>
      </c>
      <c r="AE1320" t="b">
        <f>OR(ISNUMBER(FIND(" plant ",C1320)),ISNUMBER(FIND("Plant ",C1320)),ISNUMBER(FIND("tomato",C1320)),ISNUMBER(FIND("plants",C1320)),ISNUMBER(FIND("Plants",C1320)),ISNUMBER(FIND("algae",C1320)),ISNUMBER(FIND("lettuce",C1320)),ISNUMBER(FIND("green gram sprouts ",C1320)),ISNUMBER(FIND("Cucurbita pepo",C1320)),ISNUMBER(FIND("bean ",C1320)),ISNUMBER(FIND("chloroplast",C1320)),ISNUMBER(FIND("chlorophyll",C1320)),ISNUMBER(FIND("seedling",C1320)),ISNUMBER(FIND("canola",C1320)),ISNUMBER(FIND("shoot",C1320)),ISNUMBER(FIND("photosynthes",C1320)),ISNUMBER(FIND(" leaves ",C1320)),,ISNUMBER(FIND("agriculture",C1320)),ISNUMBER(FIND(" crops ",C1320)))</f>
        <v>0</v>
      </c>
      <c r="AF1320" t="b">
        <f>OR(ISNUMBER(FIND("bacteria",C1320)),ISNUMBER(FIND("Bacteria",C1320)),ISNUMBER(FIND("Bacterium",C1320)),ISNUMBER(FIND("bacterium",C1320)),ISNUMBER(FIND(" coli ",C1320)))</f>
        <v>0</v>
      </c>
      <c r="AG1320" t="b">
        <f>OR(ISNUMBER(FIND("fungi",C1320)),ISNUMBER(FIND("Fungi",C1320)),ISNUMBER(FIND("fungus",C1320)),ISNUMBER(FIND("Fungus",C1320)),ISNUMBER(FIND("mushroom",C1320)),ISNUMBER(FIND("Mushroom",C1320)),ISNUMBER(FIND(" mold ",C1320)))</f>
        <v>0</v>
      </c>
      <c r="AH1320" t="b">
        <f>OR(ISNUMBER(FIND("Pig ",C1320)),ISNUMBER(FIND("pig ",C1320)),ISNUMBER(FIND("Pigs ",C1320)),ISNUMBER(FIND("pigs ",C1320)))</f>
        <v>0</v>
      </c>
      <c r="AI1320" t="b">
        <f>OR(ISNUMBER(FIND(" C. elegans",C1320)),ISNUMBER(FIND("Caenorhabditis elegans",C1320)),ISNUMBER(FIND("earthworms",C1320)),ISNUMBER(FIND(" Ficopomatus enigmaticus",C1320)),ISNUMBER(FIND("larva",C1320)),ISNUMBER(FIND("Lumbriculus variegatus",C1320)),ISNUMBER(FIND("nematode",C1320)))</f>
        <v>0</v>
      </c>
      <c r="AJ1320" t="b">
        <f>NOT(OR(AA1320,AB1320,AC1320,AD1320,AE1320,AF1320,AG1320,AH1320,AI1320))</f>
        <v>0</v>
      </c>
      <c r="AL1320" t="b">
        <f>OR(AA1320,AB1320,AD1320,AE1320,AF1320,AG1320,AH1320,AI1320)</f>
        <v>1</v>
      </c>
      <c r="AM1320" t="b">
        <f>IF(Table1[[#This Row],[In vivo?]],IF(Table1[[#This Row],[Cell]],FALSE,TRUE),FALSE)</f>
        <v>0</v>
      </c>
      <c r="AN1320" t="b">
        <f>AND(AC1320,AL1320)</f>
        <v>1</v>
      </c>
      <c r="AO1320" t="b">
        <f>IF(Table1[[#This Row],[Cell]],IF(Table1[[#This Row],[In vivo?]],FALSE,TRUE),FALSE)</f>
        <v>0</v>
      </c>
      <c r="AP1320" t="b">
        <f>NOT(OR(Table1[[#This Row],[In vivo?]],Table1[[#This Row],[Only in Cell]]))</f>
        <v>0</v>
      </c>
      <c r="AQ1320" t="b">
        <f>IF(OR(Table1[[#This Row],[Rodents]],Table1[[#This Row],[Human]],Table1[[#This Row],[Pig]]),OR(ISNUMBER(FIND("pulmonary",C1320)),ISNUMBER(FIND("lung",C1320))),"NA")</f>
        <v>0</v>
      </c>
      <c r="AR1320" t="b">
        <f>IF(OR(Table1[[#This Row],[Rodents]],Table1[[#This Row],[Human]],Table1[[#This Row],[Pig]]),OR(ISNUMBER(FIND("skin",C1320)),ISNUMBER(FIND("dermal",C1320))),"NA")</f>
        <v>0</v>
      </c>
      <c r="AS1320" t="b">
        <f>IF(OR(Table1[[#This Row],[Rodents]],Table1[[#This Row],[Human]],Table1[[#This Row],[Pig]]),OR(ISNUMBER(FIND("liver",C1320)),ISNUMBER(FIND("hepat",C1320))),"NA")</f>
        <v>0</v>
      </c>
      <c r="AT1320" t="b">
        <f>IF(OR(Table1[[#This Row],[Rodents]],Table1[[#This Row],[Human]],Table1[[#This Row],[Pig]]),OR(ISNUMBER(FIND("kidney",C1320)),ISNUMBER(FIND("neph",C1320))),"NA")</f>
        <v>0</v>
      </c>
      <c r="AU1320" t="b">
        <f>IF(OR(Table1[[#This Row],[Rodents]],Table1[[#This Row],[Human]],Table1[[#This Row],[Pig]]),OR(ISNUMBER(FIND("brain",C1320)),ISNUMBER(FIND("neur",C1320)),ISNUMBER(FIND("nerv",C1320))),"NA")</f>
        <v>0</v>
      </c>
      <c r="AV1320" t="b">
        <f>IF(OR(Table1[[#This Row],[Rodents]],Table1[[#This Row],[Human]],Table1[[#This Row],[Pig]]),OR(ISNUMBER(FIND("heart",C1320)),ISNUMBER(FIND("cardi",C1320))),"NA")</f>
        <v>1</v>
      </c>
      <c r="AW1320" t="b">
        <f>IF(OR(Table1[[#This Row],[Rodents]],Table1[[#This Row],[Human]],Table1[[#This Row],[Pig]]),OR(ISNUMBER(FIND("gastro",C1320)),ISNUMBER(FIND("intesti",C1320)),ISNUMBER(FIND("stomach",C1320))),"NA")</f>
        <v>0</v>
      </c>
      <c r="AX1320" t="b">
        <f>IF(OR(Table1[[#This Row],[Rodents]],Table1[[#This Row],[Human]],Table1[[#This Row],[Pig]]),NOT(OR(AQ1320,AR1320,AS1320,AT1320,AU1320,AV1320,AW1320)),"NA")</f>
        <v>0</v>
      </c>
      <c r="AY1320" t="b">
        <f>OR(ISNUMBER(FIND("SWCNT",C1320)),ISNUMBER(FIND("SWNT",C1320)),ISNUMBER(FIND("single-wall",C1320)),ISNUMBER(FIND("single wall",C1320)),ISNUMBER(FIND("Single wall",C1320)),ISNUMBER(FIND("Single-wall",C1320)),ISNUMBER(FIND("SWCNT",B1320)),ISNUMBER(FIND("SWNT",B1320)),ISNUMBER(FIND("single-wall",B1320)),ISNUMBER(FIND("single wall",B1320)),ISNUMBER(FIND("Single-wall",B1320)),ISNUMBER(FIND("Single wall",B1320)))</f>
        <v>0</v>
      </c>
      <c r="AZ1320" t="b">
        <f>OR(ISNUMBER(FIND("MWCNT",C1320)),ISNUMBER(FIND("MWNT",C1320)),ISNUMBER(FIND("multi-wall",C1320)),ISNUMBER(FIND("multi wall",C1320)),ISNUMBER(FIND("multiwall",C1320)),ISNUMBER(FIND("Multi-wall",C1320)),ISNUMBER(FIND("Multi wall",C1320)),ISNUMBER(FIND("Multiwall",C1320)),ISNUMBER(FIND("MWCNT",B1320)),ISNUMBER(FIND("MWNT",B1320)),ISNUMBER(FIND("multi-wall",B1320)),ISNUMBER(FIND("multi wall",B1320)),ISNUMBER(FIND("multiwall",B1320)),ISNUMBER(FIND("Multi-wall",B1320)),ISNUMBER(FIND("Multi wall",B1320)),ISNUMBER(FIND("Multiwall",B1320)),ISNUMBER(FIND("Double-wall",B1320)),ISNUMBER(FIND("Double wall",B1320)),ISNUMBER(FIND("Doublewall",B1320)),ISNUMBER(FIND("double-wall",B1320)),ISNUMBER(FIND("double wall",B1320)),ISNUMBER(FIND("doublewall",B1320)))</f>
        <v>1</v>
      </c>
      <c r="BA1320" t="b">
        <f>AND(Table1[[#This Row],[SWCNT]],Table1[[#This Row],[MWCNT]])</f>
        <v>0</v>
      </c>
      <c r="BB1320" t="b">
        <f>IF(Table1[[#This Row],[SWCNT]]=TRUE,FALSE,IF(Table1[[#This Row],[MWCNT]]=TRUE,FALSE,TRUE))</f>
        <v>0</v>
      </c>
      <c r="BC1320" s="18"/>
    </row>
    <row r="1321" spans="1:55" ht="203.5">
      <c r="A1321" t="s">
        <v>1111</v>
      </c>
      <c r="B1321" s="2" t="s">
        <v>1112</v>
      </c>
      <c r="C1321" s="16" t="s">
        <v>1113</v>
      </c>
      <c r="D1321" s="17" t="s">
        <v>68</v>
      </c>
      <c r="E1321" s="2">
        <v>2020</v>
      </c>
      <c r="F1321" t="b">
        <f>OR(ISNUMBER(FIND("cytotoxic",C1321)),ISNUMBER(FIND("Cytotoxic",C1321)),ISNUMBER(FIND("cellular toxicity",C1321)),ISNUMBER(FIND("cell death",C1321)),ISNUMBER(FIND("viable",C1321)),ISNUMBER(FIND("phytotoxic",C1321)),ISNUMBER(FIND("acute toxicity",C1321)),ISNUMBER(FIND("MTT",C1321)),ISNUMBER(FIND("survival",C1321)),ISNUMBER(FIND("prolifer",C1321)),ISNUMBER(FIND("apoptosis",C1321)),ISNUMBER(FIND("neurotoxic",C1321)),ISNUMBER(FIND("  lysis ",C1321)),ISNUMBER(FIND("necrosis",C1321)),ISNUMBER(FIND("cellular death",C1321))*3,ISNUMBER(FIND("LDH",C1321)),ISNUMBER(FIND("Acute toxicity",C1321)))</f>
        <v>0</v>
      </c>
      <c r="G1321" t="b">
        <f>OR(ISNUMBER(FIND("genotoxic",C1321)),ISNUMBER(FIND("genotoxicity",C1321)),ISNUMBER(FIND("DNA damage",C1321)),ISNUMBER(FIND("DNA",C1321)),ISNUMBER(FIND("RNA",C1321)),ISNUMBER(FIND("mesothelioma",C1321)),ISNUMBER(FIND("carcino",C1321)),ISNUMBER(FIND("mutagen",C1321)),ISNUMBER(FIND("genetic",C1321)))</f>
        <v>0</v>
      </c>
      <c r="H1321" t="b">
        <f>OR(ISNUMBER(FIND("inflammatory",C1321)),ISNUMBER(FIND("inflamm",C1321)))</f>
        <v>0</v>
      </c>
      <c r="I1321" t="b">
        <f>OR(ISNUMBER(FIND("immune",C1321)),ISNUMBER(FIND("immunological",C1321)),ISNUMBER(FIND("interleuk",C1321)),ISNUMBER(FIND("platelet activation",C1321)),ISNUMBER(FIND("monocyte",C1321)),ISNUMBER(FIND("leukocyte",C1321)),ISNUMBER(FIND("cytokine",C1321)),ISNUMBER(FIND("CD4",C1321)),ISNUMBER(FIND("CD8",C1321)),ISNUMBER(FIND("T-cell",C1321)))</f>
        <v>0</v>
      </c>
      <c r="J1321" t="b">
        <f>OR(ISNUMBER(FIND("reactive oxygen",C1321)),ISNUMBER(FIND("ROS",C1321)),ISNUMBER(FIND("free radical",C1321)),ISNUMBER(FIND("oxidative stress",C1321)),ISNUMBER(FIND("peroxid",C1321)),ISNUMBER(FIND("oxidative",C1321)),ISNUMBER(FIND("antioxid",C1321)))</f>
        <v>1</v>
      </c>
      <c r="K1321" t="b">
        <f>OR(ISNUMBER(FIND("autophag",C1321)))</f>
        <v>0</v>
      </c>
      <c r="L1321" t="b">
        <f>OR(ISNUMBER(FIND("morpholog",C1321)))</f>
        <v>0</v>
      </c>
      <c r="M1321" t="b">
        <f>OR(ISNUMBER(FIND("fibrosis",C1321)),ISNUMBER(FIND("Fibrosis",C1321)),ISNUMBER(FIND("fibrot",C1321)))</f>
        <v>0</v>
      </c>
      <c r="N1321" t="b">
        <f>OR(ISNUMBER(FIND("offspring",C1321)),ISNUMBER(FIND("Parental",C1321)),ISNUMBER(FIND("parental",C1321)),ISNUMBER(FIND("germline",C1321)),ISNUMBER(FIND("reproduc",C1321)),ISNUMBER(FIND("embryo",C1321)))</f>
        <v>0</v>
      </c>
      <c r="O1321" t="b">
        <f>OR(ISNUMBER(FIND("metabol",C1321)),ISNUMBER(FIND("Metabol",C1321)),ISNUMBER(FIND("digest",C1321)),ISNUMBER(FIND("mitochon",C1321)))</f>
        <v>1</v>
      </c>
      <c r="P1321" t="b">
        <f>OR(ISNUMBER(FIND("ecotox",C1321)),ISNUMBER(FIND("Ecotox",B1321)),ISNUMBER(FIND("ecotox",B1321)),ISNUMBER(FIND("Ecotox",C1321)))</f>
        <v>0</v>
      </c>
      <c r="Q1321" t="b">
        <f>OR(ISNUMBER(FIND("Bioaccum",C1321)),ISNUMBER(FIND("bioaccum",C1321)),ISNUMBER(FIND("accum",C1321)))</f>
        <v>0</v>
      </c>
      <c r="R1321" t="b">
        <f>OR(ISNUMBER(FIND("Occupation",C1321)),ISNUMBER(FIND("occupation",C1321)),ISNUMBER(FIND("worker",C1321)),ISNUMBER(FIND("workforce",C1321)))</f>
        <v>0</v>
      </c>
      <c r="S1321" t="b">
        <f>NOT(OR(F1321,G1321,H1321,I1321,J1321,K1321,L1321,M1321,N1321,O1321,P1321,Q1321,R1321))</f>
        <v>0</v>
      </c>
      <c r="U1321" t="b">
        <f>OR(Table1[[#This Row],[Inflammation]],Table1[[#This Row],[Immune]])</f>
        <v>0</v>
      </c>
      <c r="V1321" t="b">
        <f>IF(OR(Table1[[#This Row],[Rodents]],Table1[[#This Row],[Human]],Table1[[#This Row],[Pig]]),OR(ISNUMBER(FIND("intratrach",C1321)),ISNUMBER(FIND("nasal ",C1321)),ISNUMBER(FIND("instill",C1321))),"NA")</f>
        <v>0</v>
      </c>
      <c r="W1321" t="b">
        <f>IF(OR(Table1[[#This Row],[Rodents]],Table1[[#This Row],[Human]],Table1[[#This Row],[Pig]]),OR(ISNUMBER(FIND("dermal",C1321)),ISNUMBER(FIND("skin ",C1321))),"NA")</f>
        <v>0</v>
      </c>
      <c r="X1321" t="b">
        <f>IF(OR(Table1[[#This Row],[Rodents]],Table1[[#This Row],[Human]],Table1[[#This Row],[Pig]]),OR(ISNUMBER(FIND("injected",C1321)),ISNUMBER(FIND("periton",C1321)),ISNUMBER(FIND("intrascrot",C1321))),"NA")</f>
        <v>0</v>
      </c>
      <c r="Y1321" t="b">
        <f>IF(OR(Table1[[#This Row],[Rodents]],Table1[[#This Row],[Human]],Table1[[#This Row],[Pig]]),NOT(OR(Table1[[#This Row],[Inhaled/Intratracheal/intranasal]],Table1[[#This Row],[Dermal]],Table1[[#This Row],[Injected]])),"NA")</f>
        <v>1</v>
      </c>
      <c r="AA1321" t="b">
        <f>OR(ISNUMBER(FIND("fish ",C1321)),ISNUMBER(FIND("Fish ",C1321)),ISNUMBER(FIND("aquatic",C1321)),ISNUMBER(FIND("daphnids",C1321)),ISNUMBER(FIND("Carcinus maenas",C1321)),ISNUMBER(FIND("Daphnia",C1321)),ISNUMBER(FIND("Ruditapes philippinarum",C1321)),ISNUMBER(FIND("daphnia",C1321)),ISNUMBER(FIND("marine",C1321)),ISNUMBER(FIND("mussel",C1321)),ISNUMBER(FIND("algae",C1321)),ISNUMBER(FIND("Donax faba",C1321)),ISNUMBER(FIND("estuarine",C1321)),ISNUMBER(FIND("snail",C1321)),ISNUMBER(FIND("Prorocentrum donghaiense",C1321)) )</f>
        <v>0</v>
      </c>
      <c r="AB1321" t="b">
        <f>OR(ISNUMBER(FIND(" rat ",C1321)),ISNUMBER(FIND(" rats ",C1321)),ISNUMBER(FIND(" Rats ",C1321)),ISNUMBER(FIND(" Rat ",C1321)),ISNUMBER(FIND(" rat.",C1321)),ISNUMBER(FIND(" rats.",C1321)),ISNUMBER(FIND("mouse",C1321)),ISNUMBER(FIND("mice",C1321)), ISNUMBER(FIND(" Mice",C1321)))</f>
        <v>1</v>
      </c>
      <c r="AC1321" t="b">
        <f>OR(ISNUMBER(FIND(" cell ",C1321)),ISNUMBER(FIND("fibroblast",C1321)),ISNUMBER(FIND("macrophage",C1321)),ISNUMBER(FIND("epithelial",C1321)),ISNUMBER(FIND("endothelial",C1321)),ISNUMBER(FIND("neuron",C1321)),ISNUMBER(FIND(" cells ",C1321)),ISNUMBER(FIND("RBC",C1321)),ISNUMBER(FIND("mitochond",C1321)),ISNUMBER(FIND("adipocyte",C1321)),ISNUMBER(FIND("osteo",C1321)),ISNUMBER(FIND("keratin",C1321)),ISNUMBER(FIND(" cell's ",C1321)),ISNUMBER(FIND("eukary",C1321)),ISNUMBER(FIND("sperm",C1321)))</f>
        <v>1</v>
      </c>
      <c r="AD1321" t="b">
        <f>OR(ISNUMBER(FIND("human",B1321)),ISNUMBER(FIND("workers",B1321)),ISNUMBER(FIND("workforces",B1321)),ISNUMBER(FIND("occupational",B1321)),ISNUMBER(FIND("Case report",B1321)),ISNUMBER(FIND("Workplaces",B1321)),ISNUMBER(FIND("worker",B1321)))</f>
        <v>0</v>
      </c>
      <c r="AE1321" t="b">
        <f>OR(ISNUMBER(FIND(" plant ",C1321)),ISNUMBER(FIND("Plant ",C1321)),ISNUMBER(FIND("tomato",C1321)),ISNUMBER(FIND("plants",C1321)),ISNUMBER(FIND("Plants",C1321)),ISNUMBER(FIND("algae",C1321)),ISNUMBER(FIND("lettuce",C1321)),ISNUMBER(FIND("green gram sprouts ",C1321)),ISNUMBER(FIND("Cucurbita pepo",C1321)),ISNUMBER(FIND("bean ",C1321)),ISNUMBER(FIND("chloroplast",C1321)),ISNUMBER(FIND("chlorophyll",C1321)),ISNUMBER(FIND("seedling",C1321)),ISNUMBER(FIND("canola",C1321)),ISNUMBER(FIND("shoot",C1321)),ISNUMBER(FIND("photosynthes",C1321)),ISNUMBER(FIND(" leaves ",C1321)),,ISNUMBER(FIND("agriculture",C1321)),ISNUMBER(FIND(" crops ",C1321)))</f>
        <v>0</v>
      </c>
      <c r="AF1321" t="b">
        <f>OR(ISNUMBER(FIND("bacteria",C1321)),ISNUMBER(FIND("Bacteria",C1321)),ISNUMBER(FIND("Bacterium",C1321)),ISNUMBER(FIND("bacterium",C1321)),ISNUMBER(FIND(" coli ",C1321)))</f>
        <v>0</v>
      </c>
      <c r="AG1321" t="b">
        <f>OR(ISNUMBER(FIND("fungi",C1321)),ISNUMBER(FIND("Fungi",C1321)),ISNUMBER(FIND("fungus",C1321)),ISNUMBER(FIND("Fungus",C1321)),ISNUMBER(FIND("mushroom",C1321)),ISNUMBER(FIND("Mushroom",C1321)),ISNUMBER(FIND(" mold ",C1321)))</f>
        <v>0</v>
      </c>
      <c r="AH1321" t="b">
        <f>OR(ISNUMBER(FIND("Pig ",C1321)),ISNUMBER(FIND("pig ",C1321)),ISNUMBER(FIND("Pigs ",C1321)),ISNUMBER(FIND("pigs ",C1321)))</f>
        <v>0</v>
      </c>
      <c r="AI1321" t="b">
        <f>OR(ISNUMBER(FIND(" C. elegans",C1321)),ISNUMBER(FIND("Caenorhabditis elegans",C1321)),ISNUMBER(FIND("earthworms",C1321)),ISNUMBER(FIND(" Ficopomatus enigmaticus",C1321)),ISNUMBER(FIND("larva",C1321)),ISNUMBER(FIND("Lumbriculus variegatus",C1321)),ISNUMBER(FIND("nematode",C1321)))</f>
        <v>0</v>
      </c>
      <c r="AJ1321" t="b">
        <f>NOT(OR(AA1321,AB1321,AC1321,AD1321,AE1321,AF1321,AG1321,AH1321,AI1321))</f>
        <v>0</v>
      </c>
      <c r="AL1321" t="b">
        <f>OR(AA1321,AB1321,AD1321,AE1321,AF1321,AG1321,AH1321,AI1321)</f>
        <v>1</v>
      </c>
      <c r="AM1321" t="b">
        <f>IF(Table1[[#This Row],[In vivo?]],IF(Table1[[#This Row],[Cell]],FALSE,TRUE),FALSE)</f>
        <v>0</v>
      </c>
      <c r="AN1321" t="b">
        <f>AND(AC1321,AL1321)</f>
        <v>1</v>
      </c>
      <c r="AO1321" t="b">
        <f>IF(Table1[[#This Row],[Cell]],IF(Table1[[#This Row],[In vivo?]],FALSE,TRUE),FALSE)</f>
        <v>0</v>
      </c>
      <c r="AP1321" t="b">
        <f>NOT(OR(Table1[[#This Row],[In vivo?]],Table1[[#This Row],[Only in Cell]]))</f>
        <v>0</v>
      </c>
      <c r="AQ1321" t="b">
        <f>IF(OR(Table1[[#This Row],[Rodents]],Table1[[#This Row],[Human]],Table1[[#This Row],[Pig]]),OR(ISNUMBER(FIND("pulmonary",C1321)),ISNUMBER(FIND("lung",C1321))),"NA")</f>
        <v>0</v>
      </c>
      <c r="AR1321" t="b">
        <f>IF(OR(Table1[[#This Row],[Rodents]],Table1[[#This Row],[Human]],Table1[[#This Row],[Pig]]),OR(ISNUMBER(FIND("skin",C1321)),ISNUMBER(FIND("dermal",C1321))),"NA")</f>
        <v>0</v>
      </c>
      <c r="AS1321" t="b">
        <f>IF(OR(Table1[[#This Row],[Rodents]],Table1[[#This Row],[Human]],Table1[[#This Row],[Pig]]),OR(ISNUMBER(FIND("liver",C1321)),ISNUMBER(FIND("hepat",C1321))),"NA")</f>
        <v>0</v>
      </c>
      <c r="AT1321" t="b">
        <f>IF(OR(Table1[[#This Row],[Rodents]],Table1[[#This Row],[Human]],Table1[[#This Row],[Pig]]),OR(ISNUMBER(FIND("kidney",C1321)),ISNUMBER(FIND("neph",C1321))),"NA")</f>
        <v>0</v>
      </c>
      <c r="AU1321" t="b">
        <f>IF(OR(Table1[[#This Row],[Rodents]],Table1[[#This Row],[Human]],Table1[[#This Row],[Pig]]),OR(ISNUMBER(FIND("brain",C1321)),ISNUMBER(FIND("neur",C1321)),ISNUMBER(FIND("nerv",C1321))),"NA")</f>
        <v>1</v>
      </c>
      <c r="AV1321" t="b">
        <f>IF(OR(Table1[[#This Row],[Rodents]],Table1[[#This Row],[Human]],Table1[[#This Row],[Pig]]),OR(ISNUMBER(FIND("heart",C1321)),ISNUMBER(FIND("cardi",C1321))),"NA")</f>
        <v>0</v>
      </c>
      <c r="AW1321" t="b">
        <f>IF(OR(Table1[[#This Row],[Rodents]],Table1[[#This Row],[Human]],Table1[[#This Row],[Pig]]),OR(ISNUMBER(FIND("gastro",C1321)),ISNUMBER(FIND("intesti",C1321)),ISNUMBER(FIND("stomach",C1321))),"NA")</f>
        <v>0</v>
      </c>
      <c r="AX1321" t="b">
        <f>IF(OR(Table1[[#This Row],[Rodents]],Table1[[#This Row],[Human]],Table1[[#This Row],[Pig]]),NOT(OR(AQ1321,AR1321,AS1321,AT1321,AU1321,AV1321,AW1321)),"NA")</f>
        <v>0</v>
      </c>
      <c r="AY1321" t="b">
        <f>OR(ISNUMBER(FIND("SWCNT",C1321)),ISNUMBER(FIND("SWNT",C1321)),ISNUMBER(FIND("single-wall",C1321)),ISNUMBER(FIND("single wall",C1321)),ISNUMBER(FIND("Single wall",C1321)),ISNUMBER(FIND("Single-wall",C1321)),ISNUMBER(FIND("SWCNT",B1321)),ISNUMBER(FIND("SWNT",B1321)),ISNUMBER(FIND("single-wall",B1321)),ISNUMBER(FIND("single wall",B1321)),ISNUMBER(FIND("Single-wall",B1321)),ISNUMBER(FIND("Single wall",B1321)))</f>
        <v>0</v>
      </c>
      <c r="AZ1321" t="b">
        <f>OR(ISNUMBER(FIND("MWCNT",C1321)),ISNUMBER(FIND("MWNT",C1321)),ISNUMBER(FIND("multi-wall",C1321)),ISNUMBER(FIND("multi wall",C1321)),ISNUMBER(FIND("multiwall",C1321)),ISNUMBER(FIND("Multi-wall",C1321)),ISNUMBER(FIND("Multi wall",C1321)),ISNUMBER(FIND("Multiwall",C1321)),ISNUMBER(FIND("MWCNT",B1321)),ISNUMBER(FIND("MWNT",B1321)),ISNUMBER(FIND("multi-wall",B1321)),ISNUMBER(FIND("multi wall",B1321)),ISNUMBER(FIND("multiwall",B1321)),ISNUMBER(FIND("Multi-wall",B1321)),ISNUMBER(FIND("Multi wall",B1321)),ISNUMBER(FIND("Multiwall",B1321)),ISNUMBER(FIND("Double-wall",B1321)),ISNUMBER(FIND("Double wall",B1321)),ISNUMBER(FIND("Doublewall",B1321)),ISNUMBER(FIND("double-wall",B1321)),ISNUMBER(FIND("double wall",B1321)),ISNUMBER(FIND("doublewall",B1321)))</f>
        <v>1</v>
      </c>
      <c r="BA1321" t="b">
        <f>AND(Table1[[#This Row],[SWCNT]],Table1[[#This Row],[MWCNT]])</f>
        <v>0</v>
      </c>
      <c r="BB1321" t="b">
        <f>IF(Table1[[#This Row],[SWCNT]]=TRUE,FALSE,IF(Table1[[#This Row],[MWCNT]]=TRUE,FALSE,TRUE))</f>
        <v>0</v>
      </c>
      <c r="BC1321" s="18"/>
    </row>
    <row r="1322" spans="1:55" ht="277.5">
      <c r="A1322" t="s">
        <v>1118</v>
      </c>
      <c r="B1322" s="2" t="s">
        <v>1119</v>
      </c>
      <c r="C1322" s="16" t="s">
        <v>1120</v>
      </c>
      <c r="D1322" s="17" t="s">
        <v>1121</v>
      </c>
      <c r="E1322" s="2">
        <v>2020</v>
      </c>
      <c r="F1322" t="b">
        <f>OR(ISNUMBER(FIND("cytotoxic",C1322)),ISNUMBER(FIND("Cytotoxic",C1322)),ISNUMBER(FIND("cellular toxicity",C1322)),ISNUMBER(FIND("cell death",C1322)),ISNUMBER(FIND("viable",C1322)),ISNUMBER(FIND("phytotoxic",C1322)),ISNUMBER(FIND("acute toxicity",C1322)),ISNUMBER(FIND("MTT",C1322)),ISNUMBER(FIND("survival",C1322)),ISNUMBER(FIND("prolifer",C1322)),ISNUMBER(FIND("apoptosis",C1322)),ISNUMBER(FIND("neurotoxic",C1322)),ISNUMBER(FIND("  lysis ",C1322)),ISNUMBER(FIND("necrosis",C1322)),ISNUMBER(FIND("cellular death",C1322))*3,ISNUMBER(FIND("LDH",C1322)),ISNUMBER(FIND("Acute toxicity",C1322)))</f>
        <v>1</v>
      </c>
      <c r="G1322" t="b">
        <f>OR(ISNUMBER(FIND("genotoxic",C1322)),ISNUMBER(FIND("genotoxicity",C1322)),ISNUMBER(FIND("DNA damage",C1322)),ISNUMBER(FIND("DNA",C1322)),ISNUMBER(FIND("RNA",C1322)),ISNUMBER(FIND("mesothelioma",C1322)),ISNUMBER(FIND("carcino",C1322)),ISNUMBER(FIND("mutagen",C1322)),ISNUMBER(FIND("genetic",C1322)))</f>
        <v>0</v>
      </c>
      <c r="H1322" t="b">
        <f>OR(ISNUMBER(FIND("inflammatory",C1322)),ISNUMBER(FIND("inflamm",C1322)))</f>
        <v>0</v>
      </c>
      <c r="I1322" t="b">
        <f>OR(ISNUMBER(FIND("immune",C1322)),ISNUMBER(FIND("immunological",C1322)),ISNUMBER(FIND("interleuk",C1322)),ISNUMBER(FIND("platelet activation",C1322)),ISNUMBER(FIND("monocyte",C1322)),ISNUMBER(FIND("leukocyte",C1322)),ISNUMBER(FIND("cytokine",C1322)),ISNUMBER(FIND("CD4",C1322)),ISNUMBER(FIND("CD8",C1322)),ISNUMBER(FIND("T-cell",C1322)))</f>
        <v>0</v>
      </c>
      <c r="J1322" t="b">
        <f>OR(ISNUMBER(FIND("reactive oxygen",C1322)),ISNUMBER(FIND("ROS",C1322)),ISNUMBER(FIND("free radical",C1322)),ISNUMBER(FIND("oxidative stress",C1322)),ISNUMBER(FIND("peroxid",C1322)),ISNUMBER(FIND("oxidative",C1322)),ISNUMBER(FIND("antioxid",C1322)))</f>
        <v>0</v>
      </c>
      <c r="K1322" t="b">
        <f>OR(ISNUMBER(FIND("autophag",C1322)))</f>
        <v>0</v>
      </c>
      <c r="L1322" t="b">
        <f>OR(ISNUMBER(FIND("morpholog",C1322)))</f>
        <v>0</v>
      </c>
      <c r="M1322" t="b">
        <f>OR(ISNUMBER(FIND("fibrosis",C1322)),ISNUMBER(FIND("Fibrosis",C1322)),ISNUMBER(FIND("fibrot",C1322)))</f>
        <v>0</v>
      </c>
      <c r="N1322" t="b">
        <f>OR(ISNUMBER(FIND("offspring",C1322)),ISNUMBER(FIND("Parental",C1322)),ISNUMBER(FIND("parental",C1322)),ISNUMBER(FIND("germline",C1322)),ISNUMBER(FIND("reproduc",C1322)),ISNUMBER(FIND("embryo",C1322)))</f>
        <v>0</v>
      </c>
      <c r="O1322" t="b">
        <f>OR(ISNUMBER(FIND("metabol",C1322)),ISNUMBER(FIND("Metabol",C1322)),ISNUMBER(FIND("digest",C1322)),ISNUMBER(FIND("mitochon",C1322)))</f>
        <v>0</v>
      </c>
      <c r="P1322" t="b">
        <f>OR(ISNUMBER(FIND("ecotox",C1322)),ISNUMBER(FIND("Ecotox",B1322)),ISNUMBER(FIND("ecotox",B1322)),ISNUMBER(FIND("Ecotox",C1322)))</f>
        <v>0</v>
      </c>
      <c r="Q1322" t="b">
        <f>OR(ISNUMBER(FIND("Bioaccum",C1322)),ISNUMBER(FIND("bioaccum",C1322)),ISNUMBER(FIND("accum",C1322)))</f>
        <v>0</v>
      </c>
      <c r="R1322" t="b">
        <f>OR(ISNUMBER(FIND("Occupation",C1322)),ISNUMBER(FIND("occupation",C1322)),ISNUMBER(FIND("worker",C1322)),ISNUMBER(FIND("workforce",C1322)))</f>
        <v>0</v>
      </c>
      <c r="S1322" t="b">
        <f>NOT(OR(F1322,G1322,H1322,I1322,J1322,K1322,L1322,M1322,N1322,O1322,P1322,Q1322,R1322))</f>
        <v>0</v>
      </c>
      <c r="U1322" t="b">
        <f>OR(Table1[[#This Row],[Inflammation]],Table1[[#This Row],[Immune]])</f>
        <v>0</v>
      </c>
      <c r="V1322" t="str">
        <f>IF(OR(Table1[[#This Row],[Rodents]],Table1[[#This Row],[Human]],Table1[[#This Row],[Pig]]),OR(ISNUMBER(FIND("intratrach",C1322)),ISNUMBER(FIND("nasal ",C1322)),ISNUMBER(FIND("instill",C1322))),"NA")</f>
        <v>NA</v>
      </c>
      <c r="W1322" t="str">
        <f>IF(OR(Table1[[#This Row],[Rodents]],Table1[[#This Row],[Human]],Table1[[#This Row],[Pig]]),OR(ISNUMBER(FIND("dermal",C1322)),ISNUMBER(FIND("skin ",C1322))),"NA")</f>
        <v>NA</v>
      </c>
      <c r="X1322" t="str">
        <f>IF(OR(Table1[[#This Row],[Rodents]],Table1[[#This Row],[Human]],Table1[[#This Row],[Pig]]),OR(ISNUMBER(FIND("injected",C1322)),ISNUMBER(FIND("periton",C1322)),ISNUMBER(FIND("intrascrot",C1322))),"NA")</f>
        <v>NA</v>
      </c>
      <c r="Y1322" t="str">
        <f>IF(OR(Table1[[#This Row],[Rodents]],Table1[[#This Row],[Human]],Table1[[#This Row],[Pig]]),NOT(OR(Table1[[#This Row],[Inhaled/Intratracheal/intranasal]],Table1[[#This Row],[Dermal]],Table1[[#This Row],[Injected]])),"NA")</f>
        <v>NA</v>
      </c>
      <c r="AA1322" t="b">
        <f>OR(ISNUMBER(FIND("fish ",C1322)),ISNUMBER(FIND("Fish ",C1322)),ISNUMBER(FIND("aquatic",C1322)),ISNUMBER(FIND("daphnids",C1322)),ISNUMBER(FIND("Carcinus maenas",C1322)),ISNUMBER(FIND("Daphnia",C1322)),ISNUMBER(FIND("Ruditapes philippinarum",C1322)),ISNUMBER(FIND("daphnia",C1322)),ISNUMBER(FIND("marine",C1322)),ISNUMBER(FIND("mussel",C1322)),ISNUMBER(FIND("algae",C1322)),ISNUMBER(FIND("Donax faba",C1322)),ISNUMBER(FIND("estuarine",C1322)),ISNUMBER(FIND("snail",C1322)),ISNUMBER(FIND("Prorocentrum donghaiense",C1322)) )</f>
        <v>0</v>
      </c>
      <c r="AB1322" t="b">
        <f>OR(ISNUMBER(FIND(" rat ",C1322)),ISNUMBER(FIND(" rats ",C1322)),ISNUMBER(FIND(" Rats ",C1322)),ISNUMBER(FIND(" Rat ",C1322)),ISNUMBER(FIND(" rat.",C1322)),ISNUMBER(FIND(" rats.",C1322)),ISNUMBER(FIND("mouse",C1322)),ISNUMBER(FIND("mice",C1322)), ISNUMBER(FIND(" Mice",C1322)))</f>
        <v>0</v>
      </c>
      <c r="AC1322" t="b">
        <f>OR(ISNUMBER(FIND(" cell ",C1322)),ISNUMBER(FIND("fibroblast",C1322)),ISNUMBER(FIND("macrophage",C1322)),ISNUMBER(FIND("epithelial",C1322)),ISNUMBER(FIND("endothelial",C1322)),ISNUMBER(FIND("neuron",C1322)),ISNUMBER(FIND(" cells ",C1322)),ISNUMBER(FIND("RBC",C1322)),ISNUMBER(FIND("mitochond",C1322)),ISNUMBER(FIND("adipocyte",C1322)),ISNUMBER(FIND("osteo",C1322)),ISNUMBER(FIND("keratin",C1322)),ISNUMBER(FIND(" cell's ",C1322)),ISNUMBER(FIND("eukary",C1322)),ISNUMBER(FIND("sperm",C1322)))</f>
        <v>1</v>
      </c>
      <c r="AD1322" t="b">
        <f>OR(ISNUMBER(FIND("human",B1322)),ISNUMBER(FIND("workers",B1322)),ISNUMBER(FIND("workforces",B1322)),ISNUMBER(FIND("occupational",B1322)),ISNUMBER(FIND("Case report",B1322)),ISNUMBER(FIND("Workplaces",B1322)),ISNUMBER(FIND("worker",B1322)))</f>
        <v>0</v>
      </c>
      <c r="AE1322" t="b">
        <f>OR(ISNUMBER(FIND(" plant ",C1322)),ISNUMBER(FIND("Plant ",C1322)),ISNUMBER(FIND("tomato",C1322)),ISNUMBER(FIND("plants",C1322)),ISNUMBER(FIND("Plants",C1322)),ISNUMBER(FIND("algae",C1322)),ISNUMBER(FIND("lettuce",C1322)),ISNUMBER(FIND("green gram sprouts ",C1322)),ISNUMBER(FIND("Cucurbita pepo",C1322)),ISNUMBER(FIND("bean ",C1322)),ISNUMBER(FIND("chloroplast",C1322)),ISNUMBER(FIND("chlorophyll",C1322)),ISNUMBER(FIND("seedling",C1322)),ISNUMBER(FIND("canola",C1322)),ISNUMBER(FIND("shoot",C1322)),ISNUMBER(FIND("photosynthes",C1322)),ISNUMBER(FIND(" leaves ",C1322)),,ISNUMBER(FIND("agriculture",C1322)),ISNUMBER(FIND(" crops ",C1322)))</f>
        <v>0</v>
      </c>
      <c r="AF1322" t="b">
        <f>OR(ISNUMBER(FIND("bacteria",C1322)),ISNUMBER(FIND("Bacteria",C1322)),ISNUMBER(FIND("Bacterium",C1322)),ISNUMBER(FIND("bacterium",C1322)),ISNUMBER(FIND(" coli ",C1322)))</f>
        <v>0</v>
      </c>
      <c r="AG1322" t="b">
        <f>OR(ISNUMBER(FIND("fungi",C1322)),ISNUMBER(FIND("Fungi",C1322)),ISNUMBER(FIND("fungus",C1322)),ISNUMBER(FIND("Fungus",C1322)),ISNUMBER(FIND("mushroom",C1322)),ISNUMBER(FIND("Mushroom",C1322)),ISNUMBER(FIND(" mold ",C1322)))</f>
        <v>0</v>
      </c>
      <c r="AH1322" t="b">
        <f>OR(ISNUMBER(FIND("Pig ",C1322)),ISNUMBER(FIND("pig ",C1322)),ISNUMBER(FIND("Pigs ",C1322)),ISNUMBER(FIND("pigs ",C1322)))</f>
        <v>0</v>
      </c>
      <c r="AI1322" t="b">
        <f>OR(ISNUMBER(FIND(" C. elegans",C1322)),ISNUMBER(FIND("Caenorhabditis elegans",C1322)),ISNUMBER(FIND("earthworms",C1322)),ISNUMBER(FIND(" Ficopomatus enigmaticus",C1322)),ISNUMBER(FIND("larva",C1322)),ISNUMBER(FIND("Lumbriculus variegatus",C1322)),ISNUMBER(FIND("nematode",C1322)))</f>
        <v>0</v>
      </c>
      <c r="AJ1322" t="b">
        <f>NOT(OR(AA1322,AB1322,AC1322,AD1322,AE1322,AF1322,AG1322,AH1322,AI1322))</f>
        <v>0</v>
      </c>
      <c r="AL1322" t="b">
        <f>OR(AA1322,AB1322,AD1322,AE1322,AF1322,AG1322,AH1322,AI1322)</f>
        <v>0</v>
      </c>
      <c r="AM1322" t="b">
        <f>IF(Table1[[#This Row],[In vivo?]],IF(Table1[[#This Row],[Cell]],FALSE,TRUE),FALSE)</f>
        <v>0</v>
      </c>
      <c r="AN1322" t="b">
        <f>AND(AC1322,AL1322)</f>
        <v>0</v>
      </c>
      <c r="AO1322" t="b">
        <f>IF(Table1[[#This Row],[Cell]],IF(Table1[[#This Row],[In vivo?]],FALSE,TRUE),FALSE)</f>
        <v>1</v>
      </c>
      <c r="AP1322" t="b">
        <f>NOT(OR(Table1[[#This Row],[In vivo?]],Table1[[#This Row],[Only in Cell]]))</f>
        <v>0</v>
      </c>
      <c r="AQ1322" t="str">
        <f>IF(OR(Table1[[#This Row],[Rodents]],Table1[[#This Row],[Human]],Table1[[#This Row],[Pig]]),OR(ISNUMBER(FIND("pulmonary",C1322)),ISNUMBER(FIND("lung",C1322))),"NA")</f>
        <v>NA</v>
      </c>
      <c r="AR1322" t="str">
        <f>IF(OR(Table1[[#This Row],[Rodents]],Table1[[#This Row],[Human]],Table1[[#This Row],[Pig]]),OR(ISNUMBER(FIND("skin",C1322)),ISNUMBER(FIND("dermal",C1322))),"NA")</f>
        <v>NA</v>
      </c>
      <c r="AS1322" t="str">
        <f>IF(OR(Table1[[#This Row],[Rodents]],Table1[[#This Row],[Human]],Table1[[#This Row],[Pig]]),OR(ISNUMBER(FIND("liver",C1322)),ISNUMBER(FIND("hepat",C1322))),"NA")</f>
        <v>NA</v>
      </c>
      <c r="AT1322" t="str">
        <f>IF(OR(Table1[[#This Row],[Rodents]],Table1[[#This Row],[Human]],Table1[[#This Row],[Pig]]),OR(ISNUMBER(FIND("kidney",C1322)),ISNUMBER(FIND("neph",C1322))),"NA")</f>
        <v>NA</v>
      </c>
      <c r="AU1322" t="str">
        <f>IF(OR(Table1[[#This Row],[Rodents]],Table1[[#This Row],[Human]],Table1[[#This Row],[Pig]]),OR(ISNUMBER(FIND("brain",C1322)),ISNUMBER(FIND("neur",C1322)),ISNUMBER(FIND("nerv",C1322))),"NA")</f>
        <v>NA</v>
      </c>
      <c r="AV1322" t="str">
        <f>IF(OR(Table1[[#This Row],[Rodents]],Table1[[#This Row],[Human]],Table1[[#This Row],[Pig]]),OR(ISNUMBER(FIND("heart",C1322)),ISNUMBER(FIND("cardi",C1322))),"NA")</f>
        <v>NA</v>
      </c>
      <c r="AW1322" t="str">
        <f>IF(OR(Table1[[#This Row],[Rodents]],Table1[[#This Row],[Human]],Table1[[#This Row],[Pig]]),OR(ISNUMBER(FIND("gastro",C1322)),ISNUMBER(FIND("intesti",C1322)),ISNUMBER(FIND("stomach",C1322))),"NA")</f>
        <v>NA</v>
      </c>
      <c r="AX1322" t="str">
        <f>IF(OR(Table1[[#This Row],[Rodents]],Table1[[#This Row],[Human]],Table1[[#This Row],[Pig]]),NOT(OR(AQ1322,AR1322,AS1322,AT1322,AU1322,AV1322,AW1322)),"NA")</f>
        <v>NA</v>
      </c>
      <c r="AY1322" t="b">
        <f>OR(ISNUMBER(FIND("SWCNT",C1322)),ISNUMBER(FIND("SWNT",C1322)),ISNUMBER(FIND("single-wall",C1322)),ISNUMBER(FIND("single wall",C1322)),ISNUMBER(FIND("Single wall",C1322)),ISNUMBER(FIND("Single-wall",C1322)),ISNUMBER(FIND("SWCNT",B1322)),ISNUMBER(FIND("SWNT",B1322)),ISNUMBER(FIND("single-wall",B1322)),ISNUMBER(FIND("single wall",B1322)),ISNUMBER(FIND("Single-wall",B1322)),ISNUMBER(FIND("Single wall",B1322)))</f>
        <v>0</v>
      </c>
      <c r="AZ1322" t="b">
        <f>OR(ISNUMBER(FIND("MWCNT",C1322)),ISNUMBER(FIND("MWNT",C1322)),ISNUMBER(FIND("multi-wall",C1322)),ISNUMBER(FIND("multi wall",C1322)),ISNUMBER(FIND("multiwall",C1322)),ISNUMBER(FIND("Multi-wall",C1322)),ISNUMBER(FIND("Multi wall",C1322)),ISNUMBER(FIND("Multiwall",C1322)),ISNUMBER(FIND("MWCNT",B1322)),ISNUMBER(FIND("MWNT",B1322)),ISNUMBER(FIND("multi-wall",B1322)),ISNUMBER(FIND("multi wall",B1322)),ISNUMBER(FIND("multiwall",B1322)),ISNUMBER(FIND("Multi-wall",B1322)),ISNUMBER(FIND("Multi wall",B1322)),ISNUMBER(FIND("Multiwall",B1322)),ISNUMBER(FIND("Double-wall",B1322)),ISNUMBER(FIND("Double wall",B1322)),ISNUMBER(FIND("Doublewall",B1322)),ISNUMBER(FIND("double-wall",B1322)),ISNUMBER(FIND("double wall",B1322)),ISNUMBER(FIND("doublewall",B1322)))</f>
        <v>1</v>
      </c>
      <c r="BA1322" t="b">
        <f>AND(Table1[[#This Row],[SWCNT]],Table1[[#This Row],[MWCNT]])</f>
        <v>0</v>
      </c>
      <c r="BB1322" t="b">
        <f>IF(Table1[[#This Row],[SWCNT]]=TRUE,FALSE,IF(Table1[[#This Row],[MWCNT]]=TRUE,FALSE,TRUE))</f>
        <v>0</v>
      </c>
      <c r="BC1322" s="18"/>
    </row>
    <row r="1323" spans="1:55" ht="388.5">
      <c r="A1323" t="s">
        <v>1130</v>
      </c>
      <c r="B1323" s="2" t="s">
        <v>1132</v>
      </c>
      <c r="C1323" s="16" t="s">
        <v>1134</v>
      </c>
      <c r="D1323" s="17" t="s">
        <v>1135</v>
      </c>
      <c r="E1323" s="2">
        <v>2020</v>
      </c>
      <c r="F1323" t="b">
        <f>OR(ISNUMBER(FIND("cytotoxic",C1323)),ISNUMBER(FIND("Cytotoxic",C1323)),ISNUMBER(FIND("cellular toxicity",C1323)),ISNUMBER(FIND("cell death",C1323)),ISNUMBER(FIND("viable",C1323)),ISNUMBER(FIND("phytotoxic",C1323)),ISNUMBER(FIND("acute toxicity",C1323)),ISNUMBER(FIND("MTT",C1323)),ISNUMBER(FIND("survival",C1323)),ISNUMBER(FIND("prolifer",C1323)),ISNUMBER(FIND("apoptosis",C1323)),ISNUMBER(FIND("neurotoxic",C1323)),ISNUMBER(FIND("  lysis ",C1323)),ISNUMBER(FIND("necrosis",C1323)),ISNUMBER(FIND("cellular death",C1323))*3,ISNUMBER(FIND("LDH",C1323)),ISNUMBER(FIND("Acute toxicity",C1323)))</f>
        <v>1</v>
      </c>
      <c r="G1323" t="b">
        <f>OR(ISNUMBER(FIND("genotoxic",C1323)),ISNUMBER(FIND("genotoxicity",C1323)),ISNUMBER(FIND("DNA damage",C1323)),ISNUMBER(FIND("DNA",C1323)),ISNUMBER(FIND("RNA",C1323)),ISNUMBER(FIND("mesothelioma",C1323)),ISNUMBER(FIND("carcino",C1323)),ISNUMBER(FIND("mutagen",C1323)),ISNUMBER(FIND("genetic",C1323)))</f>
        <v>0</v>
      </c>
      <c r="H1323" t="b">
        <f>OR(ISNUMBER(FIND("inflammatory",C1323)),ISNUMBER(FIND("inflamm",C1323)))</f>
        <v>0</v>
      </c>
      <c r="I1323" t="b">
        <f>OR(ISNUMBER(FIND("immune",C1323)),ISNUMBER(FIND("immunological",C1323)),ISNUMBER(FIND("interleuk",C1323)),ISNUMBER(FIND("platelet activation",C1323)),ISNUMBER(FIND("monocyte",C1323)),ISNUMBER(FIND("leukocyte",C1323)),ISNUMBER(FIND("cytokine",C1323)),ISNUMBER(FIND("CD4",C1323)),ISNUMBER(FIND("CD8",C1323)),ISNUMBER(FIND("T-cell",C1323)))</f>
        <v>1</v>
      </c>
      <c r="J1323" t="b">
        <f>OR(ISNUMBER(FIND("reactive oxygen",C1323)),ISNUMBER(FIND("ROS",C1323)),ISNUMBER(FIND("free radical",C1323)),ISNUMBER(FIND("oxidative stress",C1323)),ISNUMBER(FIND("peroxid",C1323)),ISNUMBER(FIND("oxidative",C1323)),ISNUMBER(FIND("antioxid",C1323)))</f>
        <v>1</v>
      </c>
      <c r="K1323" t="b">
        <f>OR(ISNUMBER(FIND("autophag",C1323)))</f>
        <v>0</v>
      </c>
      <c r="L1323" t="b">
        <f>OR(ISNUMBER(FIND("morpholog",C1323)))</f>
        <v>0</v>
      </c>
      <c r="M1323" t="b">
        <f>OR(ISNUMBER(FIND("fibrosis",C1323)),ISNUMBER(FIND("Fibrosis",C1323)),ISNUMBER(FIND("fibrot",C1323)))</f>
        <v>0</v>
      </c>
      <c r="N1323" t="b">
        <f>OR(ISNUMBER(FIND("offspring",C1323)),ISNUMBER(FIND("Parental",C1323)),ISNUMBER(FIND("parental",C1323)),ISNUMBER(FIND("germline",C1323)),ISNUMBER(FIND("reproduc",C1323)),ISNUMBER(FIND("embryo",C1323)))</f>
        <v>0</v>
      </c>
      <c r="O1323" t="b">
        <f>OR(ISNUMBER(FIND("metabol",C1323)),ISNUMBER(FIND("Metabol",C1323)),ISNUMBER(FIND("digest",C1323)),ISNUMBER(FIND("mitochon",C1323)))</f>
        <v>0</v>
      </c>
      <c r="P1323" t="b">
        <f>OR(ISNUMBER(FIND("ecotox",C1323)),ISNUMBER(FIND("Ecotox",B1323)),ISNUMBER(FIND("ecotox",B1323)),ISNUMBER(FIND("Ecotox",C1323)))</f>
        <v>0</v>
      </c>
      <c r="Q1323" t="b">
        <f>OR(ISNUMBER(FIND("Bioaccum",C1323)),ISNUMBER(FIND("bioaccum",C1323)),ISNUMBER(FIND("accum",C1323)))</f>
        <v>0</v>
      </c>
      <c r="R1323" t="b">
        <f>OR(ISNUMBER(FIND("Occupation",C1323)),ISNUMBER(FIND("occupation",C1323)),ISNUMBER(FIND("worker",C1323)),ISNUMBER(FIND("workforce",C1323)))</f>
        <v>0</v>
      </c>
      <c r="S1323" t="b">
        <f>NOT(OR(F1323,G1323,H1323,I1323,J1323,K1323,L1323,M1323,N1323,O1323,P1323,Q1323,R1323))</f>
        <v>0</v>
      </c>
      <c r="U1323" t="b">
        <f>OR(Table1[[#This Row],[Inflammation]],Table1[[#This Row],[Immune]])</f>
        <v>1</v>
      </c>
      <c r="V1323" t="b">
        <f>IF(OR(Table1[[#This Row],[Rodents]],Table1[[#This Row],[Human]],Table1[[#This Row],[Pig]]),OR(ISNUMBER(FIND("intratrach",C1323)),ISNUMBER(FIND("nasal ",C1323)),ISNUMBER(FIND("instill",C1323))),"NA")</f>
        <v>0</v>
      </c>
      <c r="W1323" t="b">
        <f>IF(OR(Table1[[#This Row],[Rodents]],Table1[[#This Row],[Human]],Table1[[#This Row],[Pig]]),OR(ISNUMBER(FIND("dermal",C1323)),ISNUMBER(FIND("skin ",C1323))),"NA")</f>
        <v>0</v>
      </c>
      <c r="X1323" t="b">
        <f>IF(OR(Table1[[#This Row],[Rodents]],Table1[[#This Row],[Human]],Table1[[#This Row],[Pig]]),OR(ISNUMBER(FIND("injected",C1323)),ISNUMBER(FIND("periton",C1323)),ISNUMBER(FIND("intrascrot",C1323))),"NA")</f>
        <v>0</v>
      </c>
      <c r="Y1323" t="b">
        <f>IF(OR(Table1[[#This Row],[Rodents]],Table1[[#This Row],[Human]],Table1[[#This Row],[Pig]]),NOT(OR(Table1[[#This Row],[Inhaled/Intratracheal/intranasal]],Table1[[#This Row],[Dermal]],Table1[[#This Row],[Injected]])),"NA")</f>
        <v>1</v>
      </c>
      <c r="AA1323" t="b">
        <f>OR(ISNUMBER(FIND("fish ",C1323)),ISNUMBER(FIND("Fish ",C1323)),ISNUMBER(FIND("aquatic",C1323)),ISNUMBER(FIND("daphnids",C1323)),ISNUMBER(FIND("Carcinus maenas",C1323)),ISNUMBER(FIND("Daphnia",C1323)),ISNUMBER(FIND("Ruditapes philippinarum",C1323)),ISNUMBER(FIND("daphnia",C1323)),ISNUMBER(FIND("marine",C1323)),ISNUMBER(FIND("mussel",C1323)),ISNUMBER(FIND("algae",C1323)),ISNUMBER(FIND("Donax faba",C1323)),ISNUMBER(FIND("estuarine",C1323)),ISNUMBER(FIND("snail",C1323)),ISNUMBER(FIND("Prorocentrum donghaiense",C1323)) )</f>
        <v>0</v>
      </c>
      <c r="AB1323" t="b">
        <f>OR(ISNUMBER(FIND(" rat ",C1323)),ISNUMBER(FIND(" rats ",C1323)),ISNUMBER(FIND(" Rats ",C1323)),ISNUMBER(FIND(" Rat ",C1323)),ISNUMBER(FIND(" rat.",C1323)),ISNUMBER(FIND(" rats.",C1323)),ISNUMBER(FIND("mouse",C1323)),ISNUMBER(FIND("mice",C1323)), ISNUMBER(FIND(" Mice",C1323)))</f>
        <v>1</v>
      </c>
      <c r="AC1323" t="b">
        <f>OR(ISNUMBER(FIND(" cell ",C1323)),ISNUMBER(FIND("fibroblast",C1323)),ISNUMBER(FIND("macrophage",C1323)),ISNUMBER(FIND("epithelial",C1323)),ISNUMBER(FIND("endothelial",C1323)),ISNUMBER(FIND("neuron",C1323)),ISNUMBER(FIND(" cells ",C1323)),ISNUMBER(FIND("RBC",C1323)),ISNUMBER(FIND("mitochond",C1323)),ISNUMBER(FIND("adipocyte",C1323)),ISNUMBER(FIND("osteo",C1323)),ISNUMBER(FIND("keratin",C1323)),ISNUMBER(FIND(" cell's ",C1323)),ISNUMBER(FIND("eukary",C1323)),ISNUMBER(FIND("sperm",C1323)))</f>
        <v>1</v>
      </c>
      <c r="AD1323" t="b">
        <f>OR(ISNUMBER(FIND("human",B1323)),ISNUMBER(FIND("workers",B1323)),ISNUMBER(FIND("workforces",B1323)),ISNUMBER(FIND("occupational",B1323)),ISNUMBER(FIND("Case report",B1323)),ISNUMBER(FIND("Workplaces",B1323)),ISNUMBER(FIND("worker",B1323)))</f>
        <v>0</v>
      </c>
      <c r="AE1323" t="b">
        <f>OR(ISNUMBER(FIND(" plant ",C1323)),ISNUMBER(FIND("Plant ",C1323)),ISNUMBER(FIND("tomato",C1323)),ISNUMBER(FIND("plants",C1323)),ISNUMBER(FIND("Plants",C1323)),ISNUMBER(FIND("algae",C1323)),ISNUMBER(FIND("lettuce",C1323)),ISNUMBER(FIND("green gram sprouts ",C1323)),ISNUMBER(FIND("Cucurbita pepo",C1323)),ISNUMBER(FIND("bean ",C1323)),ISNUMBER(FIND("chloroplast",C1323)),ISNUMBER(FIND("chlorophyll",C1323)),ISNUMBER(FIND("seedling",C1323)),ISNUMBER(FIND("canola",C1323)),ISNUMBER(FIND("shoot",C1323)),ISNUMBER(FIND("photosynthes",C1323)),ISNUMBER(FIND(" leaves ",C1323)),,ISNUMBER(FIND("agriculture",C1323)),ISNUMBER(FIND(" crops ",C1323)))</f>
        <v>0</v>
      </c>
      <c r="AF1323" t="b">
        <f>OR(ISNUMBER(FIND("bacteria",C1323)),ISNUMBER(FIND("Bacteria",C1323)),ISNUMBER(FIND("Bacterium",C1323)),ISNUMBER(FIND("bacterium",C1323)),ISNUMBER(FIND(" coli ",C1323)))</f>
        <v>0</v>
      </c>
      <c r="AG1323" t="b">
        <f>OR(ISNUMBER(FIND("fungi",C1323)),ISNUMBER(FIND("Fungi",C1323)),ISNUMBER(FIND("fungus",C1323)),ISNUMBER(FIND("Fungus",C1323)),ISNUMBER(FIND("mushroom",C1323)),ISNUMBER(FIND("Mushroom",C1323)),ISNUMBER(FIND(" mold ",C1323)))</f>
        <v>0</v>
      </c>
      <c r="AH1323" t="b">
        <f>OR(ISNUMBER(FIND("Pig ",C1323)),ISNUMBER(FIND("pig ",C1323)),ISNUMBER(FIND("Pigs ",C1323)),ISNUMBER(FIND("pigs ",C1323)))</f>
        <v>0</v>
      </c>
      <c r="AI1323" t="b">
        <f>OR(ISNUMBER(FIND(" C. elegans",C1323)),ISNUMBER(FIND("Caenorhabditis elegans",C1323)),ISNUMBER(FIND("earthworms",C1323)),ISNUMBER(FIND(" Ficopomatus enigmaticus",C1323)),ISNUMBER(FIND("larva",C1323)),ISNUMBER(FIND("Lumbriculus variegatus",C1323)),ISNUMBER(FIND("nematode",C1323)))</f>
        <v>0</v>
      </c>
      <c r="AJ1323" t="b">
        <f>NOT(OR(AA1323,AB1323,AC1323,AD1323,AE1323,AF1323,AG1323,AH1323,AI1323))</f>
        <v>0</v>
      </c>
      <c r="AL1323" t="b">
        <f>OR(AA1323,AB1323,AD1323,AE1323,AF1323,AG1323,AH1323,AI1323)</f>
        <v>1</v>
      </c>
      <c r="AM1323" t="b">
        <f>IF(Table1[[#This Row],[In vivo?]],IF(Table1[[#This Row],[Cell]],FALSE,TRUE),FALSE)</f>
        <v>0</v>
      </c>
      <c r="AN1323" t="b">
        <f>AND(AC1323,AL1323)</f>
        <v>1</v>
      </c>
      <c r="AO1323" t="b">
        <f>IF(Table1[[#This Row],[Cell]],IF(Table1[[#This Row],[In vivo?]],FALSE,TRUE),FALSE)</f>
        <v>0</v>
      </c>
      <c r="AP1323" t="b">
        <f>NOT(OR(Table1[[#This Row],[In vivo?]],Table1[[#This Row],[Only in Cell]]))</f>
        <v>0</v>
      </c>
      <c r="AQ1323" t="b">
        <f>IF(OR(Table1[[#This Row],[Rodents]],Table1[[#This Row],[Human]],Table1[[#This Row],[Pig]]),OR(ISNUMBER(FIND("pulmonary",C1323)),ISNUMBER(FIND("lung",C1323))),"NA")</f>
        <v>0</v>
      </c>
      <c r="AR1323" t="b">
        <f>IF(OR(Table1[[#This Row],[Rodents]],Table1[[#This Row],[Human]],Table1[[#This Row],[Pig]]),OR(ISNUMBER(FIND("skin",C1323)),ISNUMBER(FIND("dermal",C1323))),"NA")</f>
        <v>0</v>
      </c>
      <c r="AS1323" t="b">
        <f>IF(OR(Table1[[#This Row],[Rodents]],Table1[[#This Row],[Human]],Table1[[#This Row],[Pig]]),OR(ISNUMBER(FIND("liver",C1323)),ISNUMBER(FIND("hepat",C1323))),"NA")</f>
        <v>1</v>
      </c>
      <c r="AT1323" t="b">
        <f>IF(OR(Table1[[#This Row],[Rodents]],Table1[[#This Row],[Human]],Table1[[#This Row],[Pig]]),OR(ISNUMBER(FIND("kidney",C1323)),ISNUMBER(FIND("neph",C1323))),"NA")</f>
        <v>0</v>
      </c>
      <c r="AU1323" t="b">
        <f>IF(OR(Table1[[#This Row],[Rodents]],Table1[[#This Row],[Human]],Table1[[#This Row],[Pig]]),OR(ISNUMBER(FIND("brain",C1323)),ISNUMBER(FIND("neur",C1323)),ISNUMBER(FIND("nerv",C1323))),"NA")</f>
        <v>0</v>
      </c>
      <c r="AV1323" t="b">
        <f>IF(OR(Table1[[#This Row],[Rodents]],Table1[[#This Row],[Human]],Table1[[#This Row],[Pig]]),OR(ISNUMBER(FIND("heart",C1323)),ISNUMBER(FIND("cardi",C1323))),"NA")</f>
        <v>0</v>
      </c>
      <c r="AW1323" t="b">
        <f>IF(OR(Table1[[#This Row],[Rodents]],Table1[[#This Row],[Human]],Table1[[#This Row],[Pig]]),OR(ISNUMBER(FIND("gastro",C1323)),ISNUMBER(FIND("intesti",C1323)),ISNUMBER(FIND("stomach",C1323))),"NA")</f>
        <v>0</v>
      </c>
      <c r="AX1323" t="b">
        <f>IF(OR(Table1[[#This Row],[Rodents]],Table1[[#This Row],[Human]],Table1[[#This Row],[Pig]]),NOT(OR(AQ1323,AR1323,AS1323,AT1323,AU1323,AV1323,AW1323)),"NA")</f>
        <v>0</v>
      </c>
      <c r="AY1323" t="b">
        <f>OR(ISNUMBER(FIND("SWCNT",C1323)),ISNUMBER(FIND("SWNT",C1323)),ISNUMBER(FIND("single-wall",C1323)),ISNUMBER(FIND("single wall",C1323)),ISNUMBER(FIND("Single wall",C1323)),ISNUMBER(FIND("Single-wall",C1323)),ISNUMBER(FIND("SWCNT",B1323)),ISNUMBER(FIND("SWNT",B1323)),ISNUMBER(FIND("single-wall",B1323)),ISNUMBER(FIND("single wall",B1323)),ISNUMBER(FIND("Single-wall",B1323)),ISNUMBER(FIND("Single wall",B1323)))</f>
        <v>1</v>
      </c>
      <c r="AZ1323" t="b">
        <f>OR(ISNUMBER(FIND("MWCNT",C1323)),ISNUMBER(FIND("MWNT",C1323)),ISNUMBER(FIND("multi-wall",C1323)),ISNUMBER(FIND("multi wall",C1323)),ISNUMBER(FIND("multiwall",C1323)),ISNUMBER(FIND("Multi-wall",C1323)),ISNUMBER(FIND("Multi wall",C1323)),ISNUMBER(FIND("Multiwall",C1323)),ISNUMBER(FIND("MWCNT",B1323)),ISNUMBER(FIND("MWNT",B1323)),ISNUMBER(FIND("multi-wall",B1323)),ISNUMBER(FIND("multi wall",B1323)),ISNUMBER(FIND("multiwall",B1323)),ISNUMBER(FIND("Multi-wall",B1323)),ISNUMBER(FIND("Multi wall",B1323)),ISNUMBER(FIND("Multiwall",B1323)),ISNUMBER(FIND("Double-wall",B1323)),ISNUMBER(FIND("Double wall",B1323)),ISNUMBER(FIND("Doublewall",B1323)),ISNUMBER(FIND("double-wall",B1323)),ISNUMBER(FIND("double wall",B1323)),ISNUMBER(FIND("doublewall",B1323)))</f>
        <v>1</v>
      </c>
      <c r="BA1323" t="b">
        <f>AND(Table1[[#This Row],[SWCNT]],Table1[[#This Row],[MWCNT]])</f>
        <v>1</v>
      </c>
      <c r="BB1323" t="b">
        <f>IF(Table1[[#This Row],[SWCNT]]=TRUE,FALSE,IF(Table1[[#This Row],[MWCNT]]=TRUE,FALSE,TRUE))</f>
        <v>0</v>
      </c>
      <c r="BC1323" s="18"/>
    </row>
    <row r="1324" spans="1:55" ht="148">
      <c r="A1324" t="s">
        <v>1136</v>
      </c>
      <c r="B1324" s="2" t="s">
        <v>1137</v>
      </c>
      <c r="C1324" s="16" t="s">
        <v>1138</v>
      </c>
      <c r="D1324" s="17" t="s">
        <v>1139</v>
      </c>
      <c r="E1324" s="2">
        <v>2020</v>
      </c>
      <c r="F1324" t="b">
        <f>OR(ISNUMBER(FIND("cytotoxic",C1324)),ISNUMBER(FIND("Cytotoxic",C1324)),ISNUMBER(FIND("cellular toxicity",C1324)),ISNUMBER(FIND("cell death",C1324)),ISNUMBER(FIND("viable",C1324)),ISNUMBER(FIND("phytotoxic",C1324)),ISNUMBER(FIND("acute toxicity",C1324)),ISNUMBER(FIND("MTT",C1324)),ISNUMBER(FIND("survival",C1324)),ISNUMBER(FIND("prolifer",C1324)),ISNUMBER(FIND("apoptosis",C1324)),ISNUMBER(FIND("neurotoxic",C1324)),ISNUMBER(FIND("  lysis ",C1324)),ISNUMBER(FIND("necrosis",C1324)),ISNUMBER(FIND("cellular death",C1324))*3,ISNUMBER(FIND("LDH",C1324)),ISNUMBER(FIND("Acute toxicity",C1324)))</f>
        <v>1</v>
      </c>
      <c r="G1324" t="b">
        <f>OR(ISNUMBER(FIND("genotoxic",C1324)),ISNUMBER(FIND("genotoxicity",C1324)),ISNUMBER(FIND("DNA damage",C1324)),ISNUMBER(FIND("DNA",C1324)),ISNUMBER(FIND("RNA",C1324)),ISNUMBER(FIND("mesothelioma",C1324)),ISNUMBER(FIND("carcino",C1324)),ISNUMBER(FIND("mutagen",C1324)),ISNUMBER(FIND("genetic",C1324)))</f>
        <v>0</v>
      </c>
      <c r="H1324" t="b">
        <f>OR(ISNUMBER(FIND("inflammatory",C1324)),ISNUMBER(FIND("inflamm",C1324)))</f>
        <v>0</v>
      </c>
      <c r="I1324" t="b">
        <f>OR(ISNUMBER(FIND("immune",C1324)),ISNUMBER(FIND("immunological",C1324)),ISNUMBER(FIND("interleuk",C1324)),ISNUMBER(FIND("platelet activation",C1324)),ISNUMBER(FIND("monocyte",C1324)),ISNUMBER(FIND("leukocyte",C1324)),ISNUMBER(FIND("cytokine",C1324)),ISNUMBER(FIND("CD4",C1324)),ISNUMBER(FIND("CD8",C1324)),ISNUMBER(FIND("T-cell",C1324)))</f>
        <v>0</v>
      </c>
      <c r="J1324" t="b">
        <f>OR(ISNUMBER(FIND("reactive oxygen",C1324)),ISNUMBER(FIND("ROS",C1324)),ISNUMBER(FIND("free radical",C1324)),ISNUMBER(FIND("oxidative stress",C1324)),ISNUMBER(FIND("peroxid",C1324)),ISNUMBER(FIND("oxidative",C1324)),ISNUMBER(FIND("antioxid",C1324)))</f>
        <v>0</v>
      </c>
      <c r="K1324" t="b">
        <f>OR(ISNUMBER(FIND("autophag",C1324)))</f>
        <v>0</v>
      </c>
      <c r="L1324" t="b">
        <f>OR(ISNUMBER(FIND("morpholog",C1324)))</f>
        <v>0</v>
      </c>
      <c r="M1324" t="b">
        <f>OR(ISNUMBER(FIND("fibrosis",C1324)),ISNUMBER(FIND("Fibrosis",C1324)),ISNUMBER(FIND("fibrot",C1324)))</f>
        <v>0</v>
      </c>
      <c r="N1324" t="b">
        <f>OR(ISNUMBER(FIND("offspring",C1324)),ISNUMBER(FIND("Parental",C1324)),ISNUMBER(FIND("parental",C1324)),ISNUMBER(FIND("germline",C1324)),ISNUMBER(FIND("reproduc",C1324)),ISNUMBER(FIND("embryo",C1324)))</f>
        <v>0</v>
      </c>
      <c r="O1324" t="b">
        <f>OR(ISNUMBER(FIND("metabol",C1324)),ISNUMBER(FIND("Metabol",C1324)),ISNUMBER(FIND("digest",C1324)),ISNUMBER(FIND("mitochon",C1324)))</f>
        <v>0</v>
      </c>
      <c r="P1324" t="b">
        <f>OR(ISNUMBER(FIND("ecotox",C1324)),ISNUMBER(FIND("Ecotox",B1324)),ISNUMBER(FIND("ecotox",B1324)),ISNUMBER(FIND("Ecotox",C1324)))</f>
        <v>0</v>
      </c>
      <c r="Q1324" t="b">
        <f>OR(ISNUMBER(FIND("Bioaccum",C1324)),ISNUMBER(FIND("bioaccum",C1324)),ISNUMBER(FIND("accum",C1324)))</f>
        <v>0</v>
      </c>
      <c r="R1324" t="b">
        <f>OR(ISNUMBER(FIND("Occupation",C1324)),ISNUMBER(FIND("occupation",C1324)),ISNUMBER(FIND("worker",C1324)),ISNUMBER(FIND("workforce",C1324)))</f>
        <v>0</v>
      </c>
      <c r="S1324" t="b">
        <f>NOT(OR(F1324,G1324,H1324,I1324,J1324,K1324,L1324,M1324,N1324,O1324,P1324,Q1324,R1324))</f>
        <v>0</v>
      </c>
      <c r="U1324" t="b">
        <f>OR(Table1[[#This Row],[Inflammation]],Table1[[#This Row],[Immune]])</f>
        <v>0</v>
      </c>
      <c r="V1324" t="str">
        <f>IF(OR(Table1[[#This Row],[Rodents]],Table1[[#This Row],[Human]],Table1[[#This Row],[Pig]]),OR(ISNUMBER(FIND("intratrach",C1324)),ISNUMBER(FIND("nasal ",C1324)),ISNUMBER(FIND("instill",C1324))),"NA")</f>
        <v>NA</v>
      </c>
      <c r="W1324" t="str">
        <f>IF(OR(Table1[[#This Row],[Rodents]],Table1[[#This Row],[Human]],Table1[[#This Row],[Pig]]),OR(ISNUMBER(FIND("dermal",C1324)),ISNUMBER(FIND("skin ",C1324))),"NA")</f>
        <v>NA</v>
      </c>
      <c r="X1324" t="str">
        <f>IF(OR(Table1[[#This Row],[Rodents]],Table1[[#This Row],[Human]],Table1[[#This Row],[Pig]]),OR(ISNUMBER(FIND("injected",C1324)),ISNUMBER(FIND("periton",C1324)),ISNUMBER(FIND("intrascrot",C1324))),"NA")</f>
        <v>NA</v>
      </c>
      <c r="Y1324" t="str">
        <f>IF(OR(Table1[[#This Row],[Rodents]],Table1[[#This Row],[Human]],Table1[[#This Row],[Pig]]),NOT(OR(Table1[[#This Row],[Inhaled/Intratracheal/intranasal]],Table1[[#This Row],[Dermal]],Table1[[#This Row],[Injected]])),"NA")</f>
        <v>NA</v>
      </c>
      <c r="AA1324" t="b">
        <f>OR(ISNUMBER(FIND("fish ",C1324)),ISNUMBER(FIND("Fish ",C1324)),ISNUMBER(FIND("aquatic",C1324)),ISNUMBER(FIND("daphnids",C1324)),ISNUMBER(FIND("Carcinus maenas",C1324)),ISNUMBER(FIND("Daphnia",C1324)),ISNUMBER(FIND("Ruditapes philippinarum",C1324)),ISNUMBER(FIND("daphnia",C1324)),ISNUMBER(FIND("marine",C1324)),ISNUMBER(FIND("mussel",C1324)),ISNUMBER(FIND("algae",C1324)),ISNUMBER(FIND("Donax faba",C1324)),ISNUMBER(FIND("estuarine",C1324)),ISNUMBER(FIND("snail",C1324)),ISNUMBER(FIND("Prorocentrum donghaiense",C1324)) )</f>
        <v>0</v>
      </c>
      <c r="AB1324" t="b">
        <f>OR(ISNUMBER(FIND(" rat ",C1324)),ISNUMBER(FIND(" rats ",C1324)),ISNUMBER(FIND(" Rats ",C1324)),ISNUMBER(FIND(" Rat ",C1324)),ISNUMBER(FIND(" rat.",C1324)),ISNUMBER(FIND(" rats.",C1324)),ISNUMBER(FIND("mouse",C1324)),ISNUMBER(FIND("mice",C1324)), ISNUMBER(FIND(" Mice",C1324)))</f>
        <v>0</v>
      </c>
      <c r="AC1324" t="b">
        <f>OR(ISNUMBER(FIND(" cell ",C1324)),ISNUMBER(FIND("fibroblast",C1324)),ISNUMBER(FIND("macrophage",C1324)),ISNUMBER(FIND("epithelial",C1324)),ISNUMBER(FIND("endothelial",C1324)),ISNUMBER(FIND("neuron",C1324)),ISNUMBER(FIND(" cells ",C1324)),ISNUMBER(FIND("RBC",C1324)),ISNUMBER(FIND("mitochond",C1324)),ISNUMBER(FIND("adipocyte",C1324)),ISNUMBER(FIND("osteo",C1324)),ISNUMBER(FIND("keratin",C1324)),ISNUMBER(FIND(" cell's ",C1324)),ISNUMBER(FIND("eukary",C1324)),ISNUMBER(FIND("sperm",C1324)))</f>
        <v>1</v>
      </c>
      <c r="AD1324" t="b">
        <v>0</v>
      </c>
      <c r="AE1324" t="b">
        <f>OR(ISNUMBER(FIND(" plant ",C1324)),ISNUMBER(FIND("Plant ",C1324)),ISNUMBER(FIND("tomato",C1324)),ISNUMBER(FIND("plants",C1324)),ISNUMBER(FIND("Plants",C1324)),ISNUMBER(FIND("algae",C1324)),ISNUMBER(FIND("lettuce",C1324)),ISNUMBER(FIND("green gram sprouts ",C1324)),ISNUMBER(FIND("Cucurbita pepo",C1324)),ISNUMBER(FIND("bean ",C1324)),ISNUMBER(FIND("chloroplast",C1324)),ISNUMBER(FIND("chlorophyll",C1324)),ISNUMBER(FIND("seedling",C1324)),ISNUMBER(FIND("canola",C1324)),ISNUMBER(FIND("shoot",C1324)),ISNUMBER(FIND("photosynthes",C1324)),ISNUMBER(FIND(" leaves ",C1324)),,ISNUMBER(FIND("agriculture",C1324)),ISNUMBER(FIND(" crops ",C1324)))</f>
        <v>0</v>
      </c>
      <c r="AF1324" t="b">
        <f>OR(ISNUMBER(FIND("bacteria",C1324)),ISNUMBER(FIND("Bacteria",C1324)),ISNUMBER(FIND("Bacterium",C1324)),ISNUMBER(FIND("bacterium",C1324)),ISNUMBER(FIND(" coli ",C1324)))</f>
        <v>0</v>
      </c>
      <c r="AG1324" t="b">
        <f>OR(ISNUMBER(FIND("fungi",C1324)),ISNUMBER(FIND("Fungi",C1324)),ISNUMBER(FIND("fungus",C1324)),ISNUMBER(FIND("Fungus",C1324)),ISNUMBER(FIND("mushroom",C1324)),ISNUMBER(FIND("Mushroom",C1324)),ISNUMBER(FIND(" mold ",C1324)))</f>
        <v>0</v>
      </c>
      <c r="AH1324" t="b">
        <f>OR(ISNUMBER(FIND("Pig ",C1324)),ISNUMBER(FIND("pig ",C1324)),ISNUMBER(FIND("Pigs ",C1324)),ISNUMBER(FIND("pigs ",C1324)))</f>
        <v>0</v>
      </c>
      <c r="AI1324" t="b">
        <f>OR(ISNUMBER(FIND(" C. elegans",C1324)),ISNUMBER(FIND("Caenorhabditis elegans",C1324)),ISNUMBER(FIND("earthworms",C1324)),ISNUMBER(FIND(" Ficopomatus enigmaticus",C1324)),ISNUMBER(FIND("larva",C1324)),ISNUMBER(FIND("Lumbriculus variegatus",C1324)),ISNUMBER(FIND("nematode",C1324)))</f>
        <v>0</v>
      </c>
      <c r="AJ1324" t="b">
        <f>NOT(OR(AA1324,AB1324,AC1324,AD1324,AE1324,AF1324,AG1324,AH1324,AI1324))</f>
        <v>0</v>
      </c>
      <c r="AL1324" t="b">
        <f>OR(AA1324,AB1324,AD1324,AE1324,AF1324,AG1324,AH1324,AI1324)</f>
        <v>0</v>
      </c>
      <c r="AM1324" t="b">
        <f>IF(Table1[[#This Row],[In vivo?]],IF(Table1[[#This Row],[Cell]],FALSE,TRUE),FALSE)</f>
        <v>0</v>
      </c>
      <c r="AN1324" t="b">
        <f>AND(AC1324,AL1324)</f>
        <v>0</v>
      </c>
      <c r="AO1324" t="b">
        <f>IF(Table1[[#This Row],[Cell]],IF(Table1[[#This Row],[In vivo?]],FALSE,TRUE),FALSE)</f>
        <v>1</v>
      </c>
      <c r="AP1324" t="b">
        <f>NOT(OR(Table1[[#This Row],[In vivo?]],Table1[[#This Row],[Only in Cell]]))</f>
        <v>0</v>
      </c>
      <c r="AQ1324" t="str">
        <f>IF(OR(Table1[[#This Row],[Rodents]],Table1[[#This Row],[Human]],Table1[[#This Row],[Pig]]),OR(ISNUMBER(FIND("pulmonary",C1324)),ISNUMBER(FIND("lung",C1324))),"NA")</f>
        <v>NA</v>
      </c>
      <c r="AR1324" t="str">
        <f>IF(OR(Table1[[#This Row],[Rodents]],Table1[[#This Row],[Human]],Table1[[#This Row],[Pig]]),OR(ISNUMBER(FIND("skin",C1324)),ISNUMBER(FIND("dermal",C1324))),"NA")</f>
        <v>NA</v>
      </c>
      <c r="AS1324" t="str">
        <f>IF(OR(Table1[[#This Row],[Rodents]],Table1[[#This Row],[Human]],Table1[[#This Row],[Pig]]),OR(ISNUMBER(FIND("liver",C1324)),ISNUMBER(FIND("hepat",C1324))),"NA")</f>
        <v>NA</v>
      </c>
      <c r="AT1324" t="str">
        <f>IF(OR(Table1[[#This Row],[Rodents]],Table1[[#This Row],[Human]],Table1[[#This Row],[Pig]]),OR(ISNUMBER(FIND("kidney",C1324)),ISNUMBER(FIND("neph",C1324))),"NA")</f>
        <v>NA</v>
      </c>
      <c r="AU1324" t="str">
        <f>IF(OR(Table1[[#This Row],[Rodents]],Table1[[#This Row],[Human]],Table1[[#This Row],[Pig]]),OR(ISNUMBER(FIND("brain",C1324)),ISNUMBER(FIND("neur",C1324)),ISNUMBER(FIND("nerv",C1324))),"NA")</f>
        <v>NA</v>
      </c>
      <c r="AV1324" t="str">
        <f>IF(OR(Table1[[#This Row],[Rodents]],Table1[[#This Row],[Human]],Table1[[#This Row],[Pig]]),OR(ISNUMBER(FIND("heart",C1324)),ISNUMBER(FIND("cardi",C1324))),"NA")</f>
        <v>NA</v>
      </c>
      <c r="AW1324" t="str">
        <f>IF(OR(Table1[[#This Row],[Rodents]],Table1[[#This Row],[Human]],Table1[[#This Row],[Pig]]),OR(ISNUMBER(FIND("gastro",C1324)),ISNUMBER(FIND("intesti",C1324)),ISNUMBER(FIND("stomach",C1324))),"NA")</f>
        <v>NA</v>
      </c>
      <c r="AX1324" t="str">
        <f>IF(OR(Table1[[#This Row],[Rodents]],Table1[[#This Row],[Human]],Table1[[#This Row],[Pig]]),NOT(OR(AQ1324,AR1324,AS1324,AT1324,AU1324,AV1324,AW1324)),"NA")</f>
        <v>NA</v>
      </c>
      <c r="AY1324" t="b">
        <f>OR(ISNUMBER(FIND("SWCNT",C1324)),ISNUMBER(FIND("SWNT",C1324)),ISNUMBER(FIND("single-wall",C1324)),ISNUMBER(FIND("single wall",C1324)),ISNUMBER(FIND("Single wall",C1324)),ISNUMBER(FIND("Single-wall",C1324)),ISNUMBER(FIND("SWCNT",B1324)),ISNUMBER(FIND("SWNT",B1324)),ISNUMBER(FIND("single-wall",B1324)),ISNUMBER(FIND("single wall",B1324)),ISNUMBER(FIND("Single-wall",B1324)),ISNUMBER(FIND("Single wall",B1324)))</f>
        <v>0</v>
      </c>
      <c r="AZ1324" t="b">
        <f>OR(ISNUMBER(FIND("MWCNT",C1324)),ISNUMBER(FIND("MWNT",C1324)),ISNUMBER(FIND("multi-wall",C1324)),ISNUMBER(FIND("multi wall",C1324)),ISNUMBER(FIND("multiwall",C1324)),ISNUMBER(FIND("Multi-wall",C1324)),ISNUMBER(FIND("Multi wall",C1324)),ISNUMBER(FIND("Multiwall",C1324)),ISNUMBER(FIND("MWCNT",B1324)),ISNUMBER(FIND("MWNT",B1324)),ISNUMBER(FIND("multi-wall",B1324)),ISNUMBER(FIND("multi wall",B1324)),ISNUMBER(FIND("multiwall",B1324)),ISNUMBER(FIND("Multi-wall",B1324)),ISNUMBER(FIND("Multi wall",B1324)),ISNUMBER(FIND("Multiwall",B1324)),ISNUMBER(FIND("Double-wall",B1324)),ISNUMBER(FIND("Double wall",B1324)),ISNUMBER(FIND("Doublewall",B1324)),ISNUMBER(FIND("double-wall",B1324)),ISNUMBER(FIND("double wall",B1324)),ISNUMBER(FIND("doublewall",B1324)))</f>
        <v>1</v>
      </c>
      <c r="BA1324" t="b">
        <f>AND(Table1[[#This Row],[SWCNT]],Table1[[#This Row],[MWCNT]])</f>
        <v>0</v>
      </c>
      <c r="BB1324" t="b">
        <f>IF(Table1[[#This Row],[SWCNT]]=TRUE,FALSE,IF(Table1[[#This Row],[MWCNT]]=TRUE,FALSE,TRUE))</f>
        <v>0</v>
      </c>
      <c r="BC1324" s="18"/>
    </row>
    <row r="1325" spans="1:55" ht="222">
      <c r="A1325" t="s">
        <v>1161</v>
      </c>
      <c r="B1325" s="2" t="s">
        <v>1162</v>
      </c>
      <c r="C1325" s="16" t="s">
        <v>1163</v>
      </c>
      <c r="D1325" s="17" t="s">
        <v>42</v>
      </c>
      <c r="E1325" s="2">
        <v>2020</v>
      </c>
      <c r="F1325" t="b">
        <f>OR(ISNUMBER(FIND("cytotoxic",C1325)),ISNUMBER(FIND("Cytotoxic",C1325)),ISNUMBER(FIND("cellular toxicity",C1325)),ISNUMBER(FIND("cell death",C1325)),ISNUMBER(FIND("viable",C1325)),ISNUMBER(FIND("phytotoxic",C1325)),ISNUMBER(FIND("acute toxicity",C1325)),ISNUMBER(FIND("MTT",C1325)),ISNUMBER(FIND("survival",C1325)),ISNUMBER(FIND("prolifer",C1325)),ISNUMBER(FIND("apoptosis",C1325)),ISNUMBER(FIND("neurotoxic",C1325)),ISNUMBER(FIND("  lysis ",C1325)),ISNUMBER(FIND("necrosis",C1325)),ISNUMBER(FIND("cellular death",C1325))*3,ISNUMBER(FIND("LDH",C1325)),ISNUMBER(FIND("Acute toxicity",C1325)))</f>
        <v>1</v>
      </c>
      <c r="G1325" t="b">
        <f>OR(ISNUMBER(FIND("genotoxic",C1325)),ISNUMBER(FIND("genotoxicity",C1325)),ISNUMBER(FIND("DNA damage",C1325)),ISNUMBER(FIND("DNA",C1325)),ISNUMBER(FIND("RNA",C1325)),ISNUMBER(FIND("mesothelioma",C1325)),ISNUMBER(FIND("carcino",C1325)),ISNUMBER(FIND("mutagen",C1325)),ISNUMBER(FIND("genetic",C1325)))</f>
        <v>1</v>
      </c>
      <c r="H1325" t="b">
        <f>OR(ISNUMBER(FIND("inflammatory",C1325)),ISNUMBER(FIND("inflamm",C1325)))</f>
        <v>0</v>
      </c>
      <c r="I1325" t="b">
        <f>OR(ISNUMBER(FIND("immune",C1325)),ISNUMBER(FIND("immunological",C1325)),ISNUMBER(FIND("interleuk",C1325)),ISNUMBER(FIND("platelet activation",C1325)),ISNUMBER(FIND("monocyte",C1325)),ISNUMBER(FIND("leukocyte",C1325)),ISNUMBER(FIND("cytokine",C1325)),ISNUMBER(FIND("CD4",C1325)),ISNUMBER(FIND("CD8",C1325)),ISNUMBER(FIND("T-cell",C1325)))</f>
        <v>0</v>
      </c>
      <c r="J1325" t="b">
        <f>OR(ISNUMBER(FIND("reactive oxygen",C1325)),ISNUMBER(FIND("ROS",C1325)),ISNUMBER(FIND("free radical",C1325)),ISNUMBER(FIND("oxidative stress",C1325)),ISNUMBER(FIND("peroxid",C1325)),ISNUMBER(FIND("oxidative",C1325)),ISNUMBER(FIND("antioxid",C1325)))</f>
        <v>1</v>
      </c>
      <c r="K1325" t="b">
        <f>OR(ISNUMBER(FIND("autophag",C1325)))</f>
        <v>0</v>
      </c>
      <c r="L1325" t="b">
        <f>OR(ISNUMBER(FIND("morpholog",C1325)))</f>
        <v>0</v>
      </c>
      <c r="M1325" t="b">
        <f>OR(ISNUMBER(FIND("fibrosis",C1325)),ISNUMBER(FIND("Fibrosis",C1325)),ISNUMBER(FIND("fibrot",C1325)))</f>
        <v>0</v>
      </c>
      <c r="N1325" t="b">
        <f>OR(ISNUMBER(FIND("offspring",C1325)),ISNUMBER(FIND("Parental",C1325)),ISNUMBER(FIND("parental",C1325)),ISNUMBER(FIND("germline",C1325)),ISNUMBER(FIND("reproduc",C1325)),ISNUMBER(FIND("embryo",C1325)))</f>
        <v>0</v>
      </c>
      <c r="O1325" t="b">
        <f>OR(ISNUMBER(FIND("metabol",C1325)),ISNUMBER(FIND("Metabol",C1325)),ISNUMBER(FIND("digest",C1325)),ISNUMBER(FIND("mitochon",C1325)))</f>
        <v>1</v>
      </c>
      <c r="P1325" t="b">
        <f>OR(ISNUMBER(FIND("ecotox",C1325)),ISNUMBER(FIND("Ecotox",B1325)),ISNUMBER(FIND("ecotox",B1325)),ISNUMBER(FIND("Ecotox",C1325)))</f>
        <v>0</v>
      </c>
      <c r="Q1325" t="b">
        <f>OR(ISNUMBER(FIND("Bioaccum",C1325)),ISNUMBER(FIND("bioaccum",C1325)),ISNUMBER(FIND("accum",C1325)))</f>
        <v>0</v>
      </c>
      <c r="R1325" t="b">
        <f>OR(ISNUMBER(FIND("Occupation",C1325)),ISNUMBER(FIND("occupation",C1325)),ISNUMBER(FIND("worker",C1325)),ISNUMBER(FIND("workforce",C1325)))</f>
        <v>0</v>
      </c>
      <c r="S1325" t="b">
        <f>NOT(OR(F1325,G1325,H1325,I1325,J1325,K1325,L1325,M1325,N1325,O1325,P1325,Q1325,R1325))</f>
        <v>0</v>
      </c>
      <c r="U1325" t="b">
        <f>OR(Table1[[#This Row],[Inflammation]],Table1[[#This Row],[Immune]])</f>
        <v>0</v>
      </c>
      <c r="V1325" t="str">
        <f>IF(OR(Table1[[#This Row],[Rodents]],Table1[[#This Row],[Human]],Table1[[#This Row],[Pig]]),OR(ISNUMBER(FIND("intratrach",C1325)),ISNUMBER(FIND("nasal ",C1325)),ISNUMBER(FIND("instill",C1325))),"NA")</f>
        <v>NA</v>
      </c>
      <c r="W1325" t="str">
        <f>IF(OR(Table1[[#This Row],[Rodents]],Table1[[#This Row],[Human]],Table1[[#This Row],[Pig]]),OR(ISNUMBER(FIND("dermal",C1325)),ISNUMBER(FIND("skin ",C1325))),"NA")</f>
        <v>NA</v>
      </c>
      <c r="X1325" t="str">
        <f>IF(OR(Table1[[#This Row],[Rodents]],Table1[[#This Row],[Human]],Table1[[#This Row],[Pig]]),OR(ISNUMBER(FIND("injected",C1325)),ISNUMBER(FIND("periton",C1325)),ISNUMBER(FIND("intrascrot",C1325))),"NA")</f>
        <v>NA</v>
      </c>
      <c r="Y1325" t="str">
        <f>IF(OR(Table1[[#This Row],[Rodents]],Table1[[#This Row],[Human]],Table1[[#This Row],[Pig]]),NOT(OR(Table1[[#This Row],[Inhaled/Intratracheal/intranasal]],Table1[[#This Row],[Dermal]],Table1[[#This Row],[Injected]])),"NA")</f>
        <v>NA</v>
      </c>
      <c r="AA1325" t="b">
        <f>OR(ISNUMBER(FIND("fish ",C1325)),ISNUMBER(FIND("Fish ",C1325)),ISNUMBER(FIND("aquatic",C1325)),ISNUMBER(FIND("daphnids",C1325)),ISNUMBER(FIND("Carcinus maenas",C1325)),ISNUMBER(FIND("Daphnia",C1325)),ISNUMBER(FIND("Ruditapes philippinarum",C1325)),ISNUMBER(FIND("daphnia",C1325)),ISNUMBER(FIND("marine",C1325)),ISNUMBER(FIND("mussel",C1325)),ISNUMBER(FIND("algae",C1325)),ISNUMBER(FIND("Donax faba",C1325)),ISNUMBER(FIND("estuarine",C1325)),ISNUMBER(FIND("snail",C1325)),ISNUMBER(FIND("Prorocentrum donghaiense",C1325)) )</f>
        <v>0</v>
      </c>
      <c r="AB1325" t="b">
        <f>OR(ISNUMBER(FIND(" rat ",C1325)),ISNUMBER(FIND(" rats ",C1325)),ISNUMBER(FIND(" Rats ",C1325)),ISNUMBER(FIND(" Rat ",C1325)),ISNUMBER(FIND(" rat.",C1325)),ISNUMBER(FIND(" rats.",C1325)),ISNUMBER(FIND("mouse",C1325)),ISNUMBER(FIND("mice",C1325)), ISNUMBER(FIND(" Mice",C1325)))</f>
        <v>0</v>
      </c>
      <c r="AC1325" t="b">
        <f>OR(ISNUMBER(FIND(" cell ",C1325)),ISNUMBER(FIND("fibroblast",C1325)),ISNUMBER(FIND("macrophage",C1325)),ISNUMBER(FIND("epithelial",C1325)),ISNUMBER(FIND("endothelial",C1325)),ISNUMBER(FIND("neuron",C1325)),ISNUMBER(FIND(" cells ",C1325)),ISNUMBER(FIND("RBC",C1325)),ISNUMBER(FIND("mitochond",C1325)),ISNUMBER(FIND("adipocyte",C1325)),ISNUMBER(FIND("osteo",C1325)),ISNUMBER(FIND("keratin",C1325)),ISNUMBER(FIND(" cell's ",C1325)),ISNUMBER(FIND("eukary",C1325)),ISNUMBER(FIND("sperm",C1325)))</f>
        <v>1</v>
      </c>
      <c r="AD1325" t="b">
        <f>OR(ISNUMBER(FIND("human",B1325)),ISNUMBER(FIND("workers",B1325)),ISNUMBER(FIND("workforces",B1325)),ISNUMBER(FIND("occupational",B1325)),ISNUMBER(FIND("Case report",B1325)),ISNUMBER(FIND("Workplaces",B1325)),ISNUMBER(FIND("worker",B1325)))</f>
        <v>0</v>
      </c>
      <c r="AE1325" t="b">
        <f>OR(ISNUMBER(FIND(" plant ",C1325)),ISNUMBER(FIND("Plant ",C1325)),ISNUMBER(FIND("tomato",C1325)),ISNUMBER(FIND("plants",C1325)),ISNUMBER(FIND("Plants",C1325)),ISNUMBER(FIND("algae",C1325)),ISNUMBER(FIND("lettuce",C1325)),ISNUMBER(FIND("green gram sprouts ",C1325)),ISNUMBER(FIND("Cucurbita pepo",C1325)),ISNUMBER(FIND("bean ",C1325)),ISNUMBER(FIND("chloroplast",C1325)),ISNUMBER(FIND("chlorophyll",C1325)),ISNUMBER(FIND("seedling",C1325)),ISNUMBER(FIND("canola",C1325)),ISNUMBER(FIND("shoot",C1325)),ISNUMBER(FIND("photosynthes",C1325)),ISNUMBER(FIND(" leaves ",C1325)),,ISNUMBER(FIND("agriculture",C1325)),ISNUMBER(FIND(" crops ",C1325)))</f>
        <v>0</v>
      </c>
      <c r="AF1325" t="b">
        <f>OR(ISNUMBER(FIND("bacteria",C1325)),ISNUMBER(FIND("Bacteria",C1325)),ISNUMBER(FIND("Bacterium",C1325)),ISNUMBER(FIND("bacterium",C1325)),ISNUMBER(FIND(" coli ",C1325)))</f>
        <v>0</v>
      </c>
      <c r="AG1325" t="b">
        <f>OR(ISNUMBER(FIND("fungi",C1325)),ISNUMBER(FIND("Fungi",C1325)),ISNUMBER(FIND("fungus",C1325)),ISNUMBER(FIND("Fungus",C1325)),ISNUMBER(FIND("mushroom",C1325)),ISNUMBER(FIND("Mushroom",C1325)),ISNUMBER(FIND(" mold ",C1325)))</f>
        <v>0</v>
      </c>
      <c r="AH1325" t="b">
        <f>OR(ISNUMBER(FIND("Pig ",C1325)),ISNUMBER(FIND("pig ",C1325)),ISNUMBER(FIND("Pigs ",C1325)),ISNUMBER(FIND("pigs ",C1325)))</f>
        <v>0</v>
      </c>
      <c r="AI1325" t="b">
        <f>OR(ISNUMBER(FIND(" C. elegans",C1325)),ISNUMBER(FIND("Caenorhabditis elegans",C1325)),ISNUMBER(FIND("earthworms",C1325)),ISNUMBER(FIND(" Ficopomatus enigmaticus",C1325)),ISNUMBER(FIND("larva",C1325)),ISNUMBER(FIND("Lumbriculus variegatus",C1325)),ISNUMBER(FIND("nematode",C1325)))</f>
        <v>0</v>
      </c>
      <c r="AJ1325" t="b">
        <f>NOT(OR(AA1325,AB1325,AC1325,AD1325,AE1325,AF1325,AG1325,AH1325,AI1325))</f>
        <v>0</v>
      </c>
      <c r="AL1325" t="b">
        <f>OR(AA1325,AB1325,AD1325,AE1325,AF1325,AG1325,AH1325,AI1325)</f>
        <v>0</v>
      </c>
      <c r="AM1325" t="b">
        <f>IF(Table1[[#This Row],[In vivo?]],IF(Table1[[#This Row],[Cell]],FALSE,TRUE),FALSE)</f>
        <v>0</v>
      </c>
      <c r="AN1325" t="b">
        <f>AND(AC1325,AL1325)</f>
        <v>0</v>
      </c>
      <c r="AO1325" t="b">
        <f>IF(Table1[[#This Row],[Cell]],IF(Table1[[#This Row],[In vivo?]],FALSE,TRUE),FALSE)</f>
        <v>1</v>
      </c>
      <c r="AP1325" t="b">
        <f>NOT(OR(Table1[[#This Row],[In vivo?]],Table1[[#This Row],[Only in Cell]]))</f>
        <v>0</v>
      </c>
      <c r="AQ1325" t="str">
        <f>IF(OR(Table1[[#This Row],[Rodents]],Table1[[#This Row],[Human]],Table1[[#This Row],[Pig]]),OR(ISNUMBER(FIND("pulmonary",C1325)),ISNUMBER(FIND("lung",C1325))),"NA")</f>
        <v>NA</v>
      </c>
      <c r="AR1325" t="str">
        <f>IF(OR(Table1[[#This Row],[Rodents]],Table1[[#This Row],[Human]],Table1[[#This Row],[Pig]]),OR(ISNUMBER(FIND("skin",C1325)),ISNUMBER(FIND("dermal",C1325))),"NA")</f>
        <v>NA</v>
      </c>
      <c r="AS1325" t="str">
        <f>IF(OR(Table1[[#This Row],[Rodents]],Table1[[#This Row],[Human]],Table1[[#This Row],[Pig]]),OR(ISNUMBER(FIND("liver",C1325)),ISNUMBER(FIND("hepat",C1325))),"NA")</f>
        <v>NA</v>
      </c>
      <c r="AT1325" t="str">
        <f>IF(OR(Table1[[#This Row],[Rodents]],Table1[[#This Row],[Human]],Table1[[#This Row],[Pig]]),OR(ISNUMBER(FIND("kidney",C1325)),ISNUMBER(FIND("neph",C1325))),"NA")</f>
        <v>NA</v>
      </c>
      <c r="AU1325" t="str">
        <f>IF(OR(Table1[[#This Row],[Rodents]],Table1[[#This Row],[Human]],Table1[[#This Row],[Pig]]),OR(ISNUMBER(FIND("brain",C1325)),ISNUMBER(FIND("neur",C1325)),ISNUMBER(FIND("nerv",C1325))),"NA")</f>
        <v>NA</v>
      </c>
      <c r="AV1325" t="str">
        <f>IF(OR(Table1[[#This Row],[Rodents]],Table1[[#This Row],[Human]],Table1[[#This Row],[Pig]]),OR(ISNUMBER(FIND("heart",C1325)),ISNUMBER(FIND("cardi",C1325))),"NA")</f>
        <v>NA</v>
      </c>
      <c r="AW1325" t="str">
        <f>IF(OR(Table1[[#This Row],[Rodents]],Table1[[#This Row],[Human]],Table1[[#This Row],[Pig]]),OR(ISNUMBER(FIND("gastro",C1325)),ISNUMBER(FIND("intesti",C1325)),ISNUMBER(FIND("stomach",C1325))),"NA")</f>
        <v>NA</v>
      </c>
      <c r="AX1325" t="str">
        <f>IF(OR(Table1[[#This Row],[Rodents]],Table1[[#This Row],[Human]],Table1[[#This Row],[Pig]]),NOT(OR(AQ1325,AR1325,AS1325,AT1325,AU1325,AV1325,AW1325)),"NA")</f>
        <v>NA</v>
      </c>
      <c r="AY1325" t="b">
        <f>OR(ISNUMBER(FIND("SWCNT",C1325)),ISNUMBER(FIND("SWNT",C1325)),ISNUMBER(FIND("single-wall",C1325)),ISNUMBER(FIND("single wall",C1325)),ISNUMBER(FIND("Single wall",C1325)),ISNUMBER(FIND("Single-wall",C1325)),ISNUMBER(FIND("SWCNT",B1325)),ISNUMBER(FIND("SWNT",B1325)),ISNUMBER(FIND("single-wall",B1325)),ISNUMBER(FIND("single wall",B1325)),ISNUMBER(FIND("Single-wall",B1325)),ISNUMBER(FIND("Single wall",B1325)))</f>
        <v>0</v>
      </c>
      <c r="AZ1325" t="b">
        <f>OR(ISNUMBER(FIND("MWCNT",C1325)),ISNUMBER(FIND("MWNT",C1325)),ISNUMBER(FIND("multi-wall",C1325)),ISNUMBER(FIND("multi wall",C1325)),ISNUMBER(FIND("multiwall",C1325)),ISNUMBER(FIND("Multi-wall",C1325)),ISNUMBER(FIND("Multi wall",C1325)),ISNUMBER(FIND("Multiwall",C1325)),ISNUMBER(FIND("MWCNT",B1325)),ISNUMBER(FIND("MWNT",B1325)),ISNUMBER(FIND("multi-wall",B1325)),ISNUMBER(FIND("multi wall",B1325)),ISNUMBER(FIND("multiwall",B1325)),ISNUMBER(FIND("Multi-wall",B1325)),ISNUMBER(FIND("Multi wall",B1325)),ISNUMBER(FIND("Multiwall",B1325)),ISNUMBER(FIND("Double-wall",B1325)),ISNUMBER(FIND("Double wall",B1325)),ISNUMBER(FIND("Doublewall",B1325)),ISNUMBER(FIND("double-wall",B1325)),ISNUMBER(FIND("double wall",B1325)),ISNUMBER(FIND("doublewall",B1325)))</f>
        <v>1</v>
      </c>
      <c r="BA1325" t="b">
        <f>AND(Table1[[#This Row],[SWCNT]],Table1[[#This Row],[MWCNT]])</f>
        <v>0</v>
      </c>
      <c r="BB1325" t="b">
        <f>IF(Table1[[#This Row],[SWCNT]]=TRUE,FALSE,IF(Table1[[#This Row],[MWCNT]]=TRUE,FALSE,TRUE))</f>
        <v>0</v>
      </c>
      <c r="BC1325" s="18"/>
    </row>
    <row r="1326" spans="1:55" ht="240.5">
      <c r="A1326" t="s">
        <v>1164</v>
      </c>
      <c r="B1326" s="2" t="s">
        <v>1165</v>
      </c>
      <c r="C1326" s="16" t="s">
        <v>1166</v>
      </c>
      <c r="D1326" s="17" t="s">
        <v>917</v>
      </c>
      <c r="E1326" s="2">
        <v>2020</v>
      </c>
      <c r="F1326" t="b">
        <f>OR(ISNUMBER(FIND("cytotoxic",C1326)),ISNUMBER(FIND("Cytotoxic",C1326)),ISNUMBER(FIND("cellular toxicity",C1326)),ISNUMBER(FIND("cell death",C1326)),ISNUMBER(FIND("viable",C1326)),ISNUMBER(FIND("phytotoxic",C1326)),ISNUMBER(FIND("acute toxicity",C1326)),ISNUMBER(FIND("MTT",C1326)),ISNUMBER(FIND("survival",C1326)),ISNUMBER(FIND("prolifer",C1326)),ISNUMBER(FIND("apoptosis",C1326)),ISNUMBER(FIND("neurotoxic",C1326)),ISNUMBER(FIND("  lysis ",C1326)),ISNUMBER(FIND("necrosis",C1326)),ISNUMBER(FIND("cellular death",C1326))*3,ISNUMBER(FIND("LDH",C1326)),ISNUMBER(FIND("Acute toxicity",C1326)))</f>
        <v>1</v>
      </c>
      <c r="G1326" t="b">
        <f>OR(ISNUMBER(FIND("genotoxic",C1326)),ISNUMBER(FIND("genotoxicity",C1326)),ISNUMBER(FIND("DNA damage",C1326)),ISNUMBER(FIND("DNA",C1326)),ISNUMBER(FIND("RNA",C1326)),ISNUMBER(FIND("mesothelioma",C1326)),ISNUMBER(FIND("carcino",C1326)),ISNUMBER(FIND("mutagen",C1326)),ISNUMBER(FIND("genetic",C1326)))</f>
        <v>0</v>
      </c>
      <c r="H1326" t="b">
        <f>OR(ISNUMBER(FIND("inflammatory",C1326)),ISNUMBER(FIND("inflamm",C1326)))</f>
        <v>0</v>
      </c>
      <c r="I1326" t="b">
        <f>OR(ISNUMBER(FIND("immune",C1326)),ISNUMBER(FIND("immunological",C1326)),ISNUMBER(FIND("interleuk",C1326)),ISNUMBER(FIND("platelet activation",C1326)),ISNUMBER(FIND("monocyte",C1326)),ISNUMBER(FIND("leukocyte",C1326)),ISNUMBER(FIND("cytokine",C1326)),ISNUMBER(FIND("CD4",C1326)),ISNUMBER(FIND("CD8",C1326)),ISNUMBER(FIND("T-cell",C1326)))</f>
        <v>0</v>
      </c>
      <c r="J1326" t="b">
        <f>OR(ISNUMBER(FIND("reactive oxygen",C1326)),ISNUMBER(FIND("ROS",C1326)),ISNUMBER(FIND("free radical",C1326)),ISNUMBER(FIND("oxidative stress",C1326)),ISNUMBER(FIND("peroxid",C1326)),ISNUMBER(FIND("oxidative",C1326)),ISNUMBER(FIND("antioxid",C1326)))</f>
        <v>1</v>
      </c>
      <c r="K1326" t="b">
        <f>OR(ISNUMBER(FIND("autophag",C1326)))</f>
        <v>0</v>
      </c>
      <c r="L1326" t="b">
        <f>OR(ISNUMBER(FIND("morpholog",C1326)))</f>
        <v>0</v>
      </c>
      <c r="M1326" t="b">
        <f>OR(ISNUMBER(FIND("fibrosis",C1326)),ISNUMBER(FIND("Fibrosis",C1326)),ISNUMBER(FIND("fibrot",C1326)))</f>
        <v>0</v>
      </c>
      <c r="N1326" t="b">
        <f>OR(ISNUMBER(FIND("offspring",C1326)),ISNUMBER(FIND("Parental",C1326)),ISNUMBER(FIND("parental",C1326)),ISNUMBER(FIND("germline",C1326)),ISNUMBER(FIND("reproduc",C1326)),ISNUMBER(FIND("embryo",C1326)))</f>
        <v>1</v>
      </c>
      <c r="O1326" t="b">
        <f>OR(ISNUMBER(FIND("metabol",C1326)),ISNUMBER(FIND("Metabol",C1326)),ISNUMBER(FIND("digest",C1326)),ISNUMBER(FIND("mitochon",C1326)))</f>
        <v>0</v>
      </c>
      <c r="P1326" t="b">
        <f>OR(ISNUMBER(FIND("ecotox",C1326)),ISNUMBER(FIND("Ecotox",B1326)),ISNUMBER(FIND("ecotox",B1326)),ISNUMBER(FIND("Ecotox",C1326)))</f>
        <v>0</v>
      </c>
      <c r="Q1326" t="b">
        <f>OR(ISNUMBER(FIND("Bioaccum",C1326)),ISNUMBER(FIND("bioaccum",C1326)),ISNUMBER(FIND("accum",C1326)))</f>
        <v>0</v>
      </c>
      <c r="R1326" t="b">
        <f>OR(ISNUMBER(FIND("Occupation",C1326)),ISNUMBER(FIND("occupation",C1326)),ISNUMBER(FIND("worker",C1326)),ISNUMBER(FIND("workforce",C1326)))</f>
        <v>0</v>
      </c>
      <c r="S1326" t="b">
        <f>NOT(OR(F1326,G1326,H1326,I1326,J1326,K1326,L1326,M1326,N1326,O1326,P1326,Q1326,R1326))</f>
        <v>0</v>
      </c>
      <c r="U1326" t="b">
        <f>OR(Table1[[#This Row],[Inflammation]],Table1[[#This Row],[Immune]])</f>
        <v>0</v>
      </c>
      <c r="V1326" t="str">
        <f>IF(OR(Table1[[#This Row],[Rodents]],Table1[[#This Row],[Human]],Table1[[#This Row],[Pig]]),OR(ISNUMBER(FIND("intratrach",C1326)),ISNUMBER(FIND("nasal ",C1326)),ISNUMBER(FIND("instill",C1326))),"NA")</f>
        <v>NA</v>
      </c>
      <c r="W1326" t="str">
        <f>IF(OR(Table1[[#This Row],[Rodents]],Table1[[#This Row],[Human]],Table1[[#This Row],[Pig]]),OR(ISNUMBER(FIND("dermal",C1326)),ISNUMBER(FIND("skin ",C1326))),"NA")</f>
        <v>NA</v>
      </c>
      <c r="X1326" t="str">
        <f>IF(OR(Table1[[#This Row],[Rodents]],Table1[[#This Row],[Human]],Table1[[#This Row],[Pig]]),OR(ISNUMBER(FIND("injected",C1326)),ISNUMBER(FIND("periton",C1326)),ISNUMBER(FIND("intrascrot",C1326))),"NA")</f>
        <v>NA</v>
      </c>
      <c r="Y1326" t="str">
        <f>IF(OR(Table1[[#This Row],[Rodents]],Table1[[#This Row],[Human]],Table1[[#This Row],[Pig]]),NOT(OR(Table1[[#This Row],[Inhaled/Intratracheal/intranasal]],Table1[[#This Row],[Dermal]],Table1[[#This Row],[Injected]])),"NA")</f>
        <v>NA</v>
      </c>
      <c r="AA1326" t="b">
        <f>OR(ISNUMBER(FIND("fish ",C1326)),ISNUMBER(FIND("Fish ",C1326)),ISNUMBER(FIND("aquatic",C1326)),ISNUMBER(FIND("daphnids",C1326)),ISNUMBER(FIND("Carcinus maenas",C1326)),ISNUMBER(FIND("Daphnia",C1326)),ISNUMBER(FIND("Ruditapes philippinarum",C1326)),ISNUMBER(FIND("daphnia",C1326)),ISNUMBER(FIND("marine",C1326)),ISNUMBER(FIND("mussel",C1326)),ISNUMBER(FIND("algae",C1326)),ISNUMBER(FIND("Donax faba",C1326)),ISNUMBER(FIND("estuarine",C1326)),ISNUMBER(FIND("snail",C1326)),ISNUMBER(FIND("Prorocentrum donghaiense",C1326)) )</f>
        <v>0</v>
      </c>
      <c r="AB1326" t="b">
        <f>OR(ISNUMBER(FIND(" rat ",C1326)),ISNUMBER(FIND(" rats ",C1326)),ISNUMBER(FIND(" Rats ",C1326)),ISNUMBER(FIND(" Rat ",C1326)),ISNUMBER(FIND(" rat.",C1326)),ISNUMBER(FIND(" rats.",C1326)),ISNUMBER(FIND("mouse",C1326)),ISNUMBER(FIND("mice",C1326)), ISNUMBER(FIND(" Mice",C1326)))</f>
        <v>0</v>
      </c>
      <c r="AC1326" t="b">
        <f>OR(ISNUMBER(FIND(" cell ",C1326)),ISNUMBER(FIND("fibroblast",C1326)),ISNUMBER(FIND("macrophage",C1326)),ISNUMBER(FIND("epithelial",C1326)),ISNUMBER(FIND("endothelial",C1326)),ISNUMBER(FIND("neuron",C1326)),ISNUMBER(FIND(" cells ",C1326)),ISNUMBER(FIND("RBC",C1326)),ISNUMBER(FIND("mitochond",C1326)),ISNUMBER(FIND("adipocyte",C1326)),ISNUMBER(FIND("osteo",C1326)),ISNUMBER(FIND("keratin",C1326)),ISNUMBER(FIND(" cell's ",C1326)),ISNUMBER(FIND("eukary",C1326)),ISNUMBER(FIND("sperm",C1326)))</f>
        <v>0</v>
      </c>
      <c r="AD1326" t="b">
        <f>OR(ISNUMBER(FIND("human",B1326)),ISNUMBER(FIND("workers",B1326)),ISNUMBER(FIND("workforces",B1326)),ISNUMBER(FIND("occupational",B1326)),ISNUMBER(FIND("Case report",B1326)),ISNUMBER(FIND("Workplaces",B1326)),ISNUMBER(FIND("worker",B1326)))</f>
        <v>0</v>
      </c>
      <c r="AE1326" t="b">
        <f>OR(ISNUMBER(FIND(" plant ",C1326)),ISNUMBER(FIND("Plant ",C1326)),ISNUMBER(FIND("tomato",C1326)),ISNUMBER(FIND("plants",C1326)),ISNUMBER(FIND("Plants",C1326)),ISNUMBER(FIND("algae",C1326)),ISNUMBER(FIND("lettuce",C1326)),ISNUMBER(FIND("green gram sprouts ",C1326)),ISNUMBER(FIND("Cucurbita pepo",C1326)),ISNUMBER(FIND("bean ",C1326)),ISNUMBER(FIND("chloroplast",C1326)),ISNUMBER(FIND("chlorophyll",C1326)),ISNUMBER(FIND("seedling",C1326)),ISNUMBER(FIND("canola",C1326)),ISNUMBER(FIND("shoot",C1326)),ISNUMBER(FIND("photosynthes",C1326)),ISNUMBER(FIND(" leaves ",C1326)),,ISNUMBER(FIND("agriculture",C1326)),ISNUMBER(FIND(" crops ",C1326)))</f>
        <v>0</v>
      </c>
      <c r="AF1326" t="b">
        <f>OR(ISNUMBER(FIND("bacteria",C1326)),ISNUMBER(FIND("Bacteria",C1326)),ISNUMBER(FIND("Bacterium",C1326)),ISNUMBER(FIND("bacterium",C1326)),ISNUMBER(FIND(" coli ",C1326)))</f>
        <v>0</v>
      </c>
      <c r="AG1326" t="b">
        <f>OR(ISNUMBER(FIND("fungi",C1326)),ISNUMBER(FIND("Fungi",C1326)),ISNUMBER(FIND("fungus",C1326)),ISNUMBER(FIND("Fungus",C1326)),ISNUMBER(FIND("mushroom",C1326)),ISNUMBER(FIND("Mushroom",C1326)),ISNUMBER(FIND(" mold ",C1326)))</f>
        <v>0</v>
      </c>
      <c r="AH1326" t="b">
        <f>OR(ISNUMBER(FIND("Pig ",C1326)),ISNUMBER(FIND("pig ",C1326)),ISNUMBER(FIND("Pigs ",C1326)),ISNUMBER(FIND("pigs ",C1326)))</f>
        <v>0</v>
      </c>
      <c r="AI1326" t="b">
        <f>OR(ISNUMBER(FIND(" C. elegans",C1326)),ISNUMBER(FIND("Caenorhabditis elegans",C1326)),ISNUMBER(FIND("earthworms",C1326)),ISNUMBER(FIND(" Ficopomatus enigmaticus",C1326)),ISNUMBER(FIND("larva",C1326)),ISNUMBER(FIND("Lumbriculus variegatus",C1326)),ISNUMBER(FIND("nematode",C1326)))</f>
        <v>1</v>
      </c>
      <c r="AJ1326" t="b">
        <f>NOT(OR(AA1326,AB1326,AC1326,AD1326,AE1326,AF1326,AG1326,AH1326,AI1326))</f>
        <v>0</v>
      </c>
      <c r="AL1326" t="b">
        <f>OR(AA1326,AB1326,AD1326,AE1326,AF1326,AG1326,AH1326,AI1326)</f>
        <v>1</v>
      </c>
      <c r="AM1326" t="b">
        <f>IF(Table1[[#This Row],[In vivo?]],IF(Table1[[#This Row],[Cell]],FALSE,TRUE),FALSE)</f>
        <v>1</v>
      </c>
      <c r="AN1326" t="b">
        <f>AND(AC1326,AL1326)</f>
        <v>0</v>
      </c>
      <c r="AO1326" t="b">
        <f>IF(Table1[[#This Row],[Cell]],IF(Table1[[#This Row],[In vivo?]],FALSE,TRUE),FALSE)</f>
        <v>0</v>
      </c>
      <c r="AP1326" t="b">
        <f>NOT(OR(Table1[[#This Row],[In vivo?]],Table1[[#This Row],[Only in Cell]]))</f>
        <v>0</v>
      </c>
      <c r="AQ1326" t="str">
        <f>IF(OR(Table1[[#This Row],[Rodents]],Table1[[#This Row],[Human]],Table1[[#This Row],[Pig]]),OR(ISNUMBER(FIND("pulmonary",C1326)),ISNUMBER(FIND("lung",C1326))),"NA")</f>
        <v>NA</v>
      </c>
      <c r="AR1326" t="str">
        <f>IF(OR(Table1[[#This Row],[Rodents]],Table1[[#This Row],[Human]],Table1[[#This Row],[Pig]]),OR(ISNUMBER(FIND("skin",C1326)),ISNUMBER(FIND("dermal",C1326))),"NA")</f>
        <v>NA</v>
      </c>
      <c r="AS1326" t="str">
        <f>IF(OR(Table1[[#This Row],[Rodents]],Table1[[#This Row],[Human]],Table1[[#This Row],[Pig]]),OR(ISNUMBER(FIND("liver",C1326)),ISNUMBER(FIND("hepat",C1326))),"NA")</f>
        <v>NA</v>
      </c>
      <c r="AT1326" t="str">
        <f>IF(OR(Table1[[#This Row],[Rodents]],Table1[[#This Row],[Human]],Table1[[#This Row],[Pig]]),OR(ISNUMBER(FIND("kidney",C1326)),ISNUMBER(FIND("neph",C1326))),"NA")</f>
        <v>NA</v>
      </c>
      <c r="AU1326" t="str">
        <f>IF(OR(Table1[[#This Row],[Rodents]],Table1[[#This Row],[Human]],Table1[[#This Row],[Pig]]),OR(ISNUMBER(FIND("brain",C1326)),ISNUMBER(FIND("neur",C1326)),ISNUMBER(FIND("nerv",C1326))),"NA")</f>
        <v>NA</v>
      </c>
      <c r="AV1326" t="str">
        <f>IF(OR(Table1[[#This Row],[Rodents]],Table1[[#This Row],[Human]],Table1[[#This Row],[Pig]]),OR(ISNUMBER(FIND("heart",C1326)),ISNUMBER(FIND("cardi",C1326))),"NA")</f>
        <v>NA</v>
      </c>
      <c r="AW1326" t="str">
        <f>IF(OR(Table1[[#This Row],[Rodents]],Table1[[#This Row],[Human]],Table1[[#This Row],[Pig]]),OR(ISNUMBER(FIND("gastro",C1326)),ISNUMBER(FIND("intesti",C1326)),ISNUMBER(FIND("stomach",C1326))),"NA")</f>
        <v>NA</v>
      </c>
      <c r="AX1326" t="str">
        <f>IF(OR(Table1[[#This Row],[Rodents]],Table1[[#This Row],[Human]],Table1[[#This Row],[Pig]]),NOT(OR(AQ1326,AR1326,AS1326,AT1326,AU1326,AV1326,AW1326)),"NA")</f>
        <v>NA</v>
      </c>
      <c r="AY1326" t="b">
        <f>OR(ISNUMBER(FIND("SWCNT",C1326)),ISNUMBER(FIND("SWNT",C1326)),ISNUMBER(FIND("single-wall",C1326)),ISNUMBER(FIND("single wall",C1326)),ISNUMBER(FIND("Single wall",C1326)),ISNUMBER(FIND("Single-wall",C1326)),ISNUMBER(FIND("SWCNT",B1326)),ISNUMBER(FIND("SWNT",B1326)),ISNUMBER(FIND("single-wall",B1326)),ISNUMBER(FIND("single wall",B1326)),ISNUMBER(FIND("Single-wall",B1326)),ISNUMBER(FIND("Single wall",B1326)))</f>
        <v>0</v>
      </c>
      <c r="AZ1326" t="b">
        <f>OR(ISNUMBER(FIND("MWCNT",C1326)),ISNUMBER(FIND("MWNT",C1326)),ISNUMBER(FIND("multi-wall",C1326)),ISNUMBER(FIND("multi wall",C1326)),ISNUMBER(FIND("multiwall",C1326)),ISNUMBER(FIND("Multi-wall",C1326)),ISNUMBER(FIND("Multi wall",C1326)),ISNUMBER(FIND("Multiwall",C1326)),ISNUMBER(FIND("MWCNT",B1326)),ISNUMBER(FIND("MWNT",B1326)),ISNUMBER(FIND("multi-wall",B1326)),ISNUMBER(FIND("multi wall",B1326)),ISNUMBER(FIND("multiwall",B1326)),ISNUMBER(FIND("Multi-wall",B1326)),ISNUMBER(FIND("Multi wall",B1326)),ISNUMBER(FIND("Multiwall",B1326)),ISNUMBER(FIND("Double-wall",B1326)),ISNUMBER(FIND("Double wall",B1326)),ISNUMBER(FIND("Doublewall",B1326)),ISNUMBER(FIND("double-wall",B1326)),ISNUMBER(FIND("double wall",B1326)),ISNUMBER(FIND("doublewall",B1326)))</f>
        <v>1</v>
      </c>
      <c r="BA1326" t="b">
        <f>AND(Table1[[#This Row],[SWCNT]],Table1[[#This Row],[MWCNT]])</f>
        <v>0</v>
      </c>
      <c r="BB1326" t="b">
        <f>IF(Table1[[#This Row],[SWCNT]]=TRUE,FALSE,IF(Table1[[#This Row],[MWCNT]]=TRUE,FALSE,TRUE))</f>
        <v>0</v>
      </c>
      <c r="BC1326" s="18"/>
    </row>
    <row r="1327" spans="1:55" ht="259">
      <c r="A1327" t="s">
        <v>1175</v>
      </c>
      <c r="B1327" s="2" t="s">
        <v>1177</v>
      </c>
      <c r="C1327" s="16" t="s">
        <v>1179</v>
      </c>
      <c r="D1327" s="17" t="s">
        <v>403</v>
      </c>
      <c r="E1327" s="2">
        <v>2020</v>
      </c>
      <c r="F1327" t="b">
        <f>OR(ISNUMBER(FIND("cytotoxic",C1327)),ISNUMBER(FIND("Cytotoxic",C1327)),ISNUMBER(FIND("cellular toxicity",C1327)),ISNUMBER(FIND("cell death",C1327)),ISNUMBER(FIND("viable",C1327)),ISNUMBER(FIND("phytotoxic",C1327)),ISNUMBER(FIND("acute toxicity",C1327)),ISNUMBER(FIND("MTT",C1327)),ISNUMBER(FIND("survival",C1327)),ISNUMBER(FIND("prolifer",C1327)),ISNUMBER(FIND("apoptosis",C1327)),ISNUMBER(FIND("neurotoxic",C1327)),ISNUMBER(FIND("  lysis ",C1327)),ISNUMBER(FIND("necrosis",C1327)),ISNUMBER(FIND("cellular death",C1327))*3,ISNUMBER(FIND("LDH",C1327)),ISNUMBER(FIND("Acute toxicity",C1327)))</f>
        <v>0</v>
      </c>
      <c r="G1327" t="b">
        <f>OR(ISNUMBER(FIND("genotoxic",C1327)),ISNUMBER(FIND("genotoxicity",C1327)),ISNUMBER(FIND("DNA damage",C1327)),ISNUMBER(FIND("DNA",C1327)),ISNUMBER(FIND("RNA",C1327)),ISNUMBER(FIND("mesothelioma",C1327)),ISNUMBER(FIND("carcino",C1327)),ISNUMBER(FIND("mutagen",C1327)),ISNUMBER(FIND("genetic",C1327)))</f>
        <v>0</v>
      </c>
      <c r="H1327" t="b">
        <f>OR(ISNUMBER(FIND("inflammatory",C1327)),ISNUMBER(FIND("inflamm",C1327)))</f>
        <v>0</v>
      </c>
      <c r="I1327" t="b">
        <f>OR(ISNUMBER(FIND("immune",C1327)),ISNUMBER(FIND("immunological",C1327)),ISNUMBER(FIND("interleuk",C1327)),ISNUMBER(FIND("platelet activation",C1327)),ISNUMBER(FIND("monocyte",C1327)),ISNUMBER(FIND("leukocyte",C1327)),ISNUMBER(FIND("cytokine",C1327)),ISNUMBER(FIND("CD4",C1327)),ISNUMBER(FIND("CD8",C1327)),ISNUMBER(FIND("T-cell",C1327)))</f>
        <v>1</v>
      </c>
      <c r="J1327" t="b">
        <f>OR(ISNUMBER(FIND("reactive oxygen",C1327)),ISNUMBER(FIND("ROS",C1327)),ISNUMBER(FIND("free radical",C1327)),ISNUMBER(FIND("oxidative stress",C1327)),ISNUMBER(FIND("peroxid",C1327)),ISNUMBER(FIND("oxidative",C1327)),ISNUMBER(FIND("antioxid",C1327)))</f>
        <v>0</v>
      </c>
      <c r="K1327" t="b">
        <f>OR(ISNUMBER(FIND("autophag",C1327)))</f>
        <v>0</v>
      </c>
      <c r="L1327" t="b">
        <f>OR(ISNUMBER(FIND("morpholog",C1327)))</f>
        <v>0</v>
      </c>
      <c r="M1327" t="b">
        <f>OR(ISNUMBER(FIND("fibrosis",C1327)),ISNUMBER(FIND("Fibrosis",C1327)),ISNUMBER(FIND("fibrot",C1327)))</f>
        <v>0</v>
      </c>
      <c r="N1327" t="b">
        <f>OR(ISNUMBER(FIND("offspring",C1327)),ISNUMBER(FIND("Parental",C1327)),ISNUMBER(FIND("parental",C1327)),ISNUMBER(FIND("germline",C1327)),ISNUMBER(FIND("reproduc",C1327)),ISNUMBER(FIND("embryo",C1327)))</f>
        <v>0</v>
      </c>
      <c r="O1327" t="b">
        <f>OR(ISNUMBER(FIND("metabol",C1327)),ISNUMBER(FIND("Metabol",C1327)),ISNUMBER(FIND("digest",C1327)),ISNUMBER(FIND("mitochon",C1327)))</f>
        <v>0</v>
      </c>
      <c r="P1327" t="b">
        <f>OR(ISNUMBER(FIND("ecotox",C1327)),ISNUMBER(FIND("Ecotox",B1327)),ISNUMBER(FIND("ecotox",B1327)),ISNUMBER(FIND("Ecotox",C1327)))</f>
        <v>0</v>
      </c>
      <c r="Q1327" t="b">
        <f>OR(ISNUMBER(FIND("Bioaccum",C1327)),ISNUMBER(FIND("bioaccum",C1327)),ISNUMBER(FIND("accum",C1327)))</f>
        <v>1</v>
      </c>
      <c r="R1327" t="b">
        <f>OR(ISNUMBER(FIND("Occupation",C1327)),ISNUMBER(FIND("occupation",C1327)),ISNUMBER(FIND("worker",C1327)),ISNUMBER(FIND("workforce",C1327)))</f>
        <v>0</v>
      </c>
      <c r="S1327" t="b">
        <f>NOT(OR(F1327,G1327,H1327,I1327,J1327,K1327,L1327,M1327,N1327,O1327,P1327,Q1327,R1327))</f>
        <v>0</v>
      </c>
      <c r="U1327" t="b">
        <f>OR(Table1[[#This Row],[Inflammation]],Table1[[#This Row],[Immune]])</f>
        <v>1</v>
      </c>
      <c r="V1327" t="b">
        <f>IF(OR(Table1[[#This Row],[Rodents]],Table1[[#This Row],[Human]],Table1[[#This Row],[Pig]]),OR(ISNUMBER(FIND("intratrach",C1327)),ISNUMBER(FIND("nasal ",C1327)),ISNUMBER(FIND("instill",C1327))),"NA")</f>
        <v>1</v>
      </c>
      <c r="W1327" t="b">
        <f>IF(OR(Table1[[#This Row],[Rodents]],Table1[[#This Row],[Human]],Table1[[#This Row],[Pig]]),OR(ISNUMBER(FIND("dermal",C1327)),ISNUMBER(FIND("skin ",C1327))),"NA")</f>
        <v>0</v>
      </c>
      <c r="X1327" t="b">
        <f>IF(OR(Table1[[#This Row],[Rodents]],Table1[[#This Row],[Human]],Table1[[#This Row],[Pig]]),OR(ISNUMBER(FIND("injected",C1327)),ISNUMBER(FIND("periton",C1327)),ISNUMBER(FIND("intrascrot",C1327))),"NA")</f>
        <v>0</v>
      </c>
      <c r="Y1327" t="b">
        <f>IF(OR(Table1[[#This Row],[Rodents]],Table1[[#This Row],[Human]],Table1[[#This Row],[Pig]]),NOT(OR(Table1[[#This Row],[Inhaled/Intratracheal/intranasal]],Table1[[#This Row],[Dermal]],Table1[[#This Row],[Injected]])),"NA")</f>
        <v>0</v>
      </c>
      <c r="AA1327" t="b">
        <f>OR(ISNUMBER(FIND("fish ",C1327)),ISNUMBER(FIND("Fish ",C1327)),ISNUMBER(FIND("aquatic",C1327)),ISNUMBER(FIND("daphnids",C1327)),ISNUMBER(FIND("Carcinus maenas",C1327)),ISNUMBER(FIND("Daphnia",C1327)),ISNUMBER(FIND("Ruditapes philippinarum",C1327)),ISNUMBER(FIND("daphnia",C1327)),ISNUMBER(FIND("marine",C1327)),ISNUMBER(FIND("mussel",C1327)),ISNUMBER(FIND("algae",C1327)),ISNUMBER(FIND("Donax faba",C1327)),ISNUMBER(FIND("estuarine",C1327)),ISNUMBER(FIND("snail",C1327)),ISNUMBER(FIND("Prorocentrum donghaiense",C1327)) )</f>
        <v>0</v>
      </c>
      <c r="AB1327" t="b">
        <f>OR(ISNUMBER(FIND(" rat ",C1327)),ISNUMBER(FIND(" rats ",C1327)),ISNUMBER(FIND(" Rats ",C1327)),ISNUMBER(FIND(" Rat ",C1327)),ISNUMBER(FIND(" rat.",C1327)),ISNUMBER(FIND(" rats.",C1327)),ISNUMBER(FIND("mouse",C1327)),ISNUMBER(FIND("mice",C1327)), ISNUMBER(FIND(" Mice",C1327)))</f>
        <v>1</v>
      </c>
      <c r="AC1327" t="b">
        <f>OR(ISNUMBER(FIND(" cell ",C1327)),ISNUMBER(FIND("fibroblast",C1327)),ISNUMBER(FIND("macrophage",C1327)),ISNUMBER(FIND("epithelial",C1327)),ISNUMBER(FIND("endothelial",C1327)),ISNUMBER(FIND("neuron",C1327)),ISNUMBER(FIND(" cells ",C1327)),ISNUMBER(FIND("RBC",C1327)),ISNUMBER(FIND("mitochond",C1327)),ISNUMBER(FIND("adipocyte",C1327)),ISNUMBER(FIND("osteo",C1327)),ISNUMBER(FIND("keratin",C1327)),ISNUMBER(FIND(" cell's ",C1327)),ISNUMBER(FIND("eukary",C1327)),ISNUMBER(FIND("sperm",C1327)))</f>
        <v>1</v>
      </c>
      <c r="AD1327" t="b">
        <f>OR(ISNUMBER(FIND("human",B1327)),ISNUMBER(FIND("workers",B1327)),ISNUMBER(FIND("workforces",B1327)),ISNUMBER(FIND("occupational",B1327)),ISNUMBER(FIND("Case report",B1327)),ISNUMBER(FIND("Workplaces",B1327)),ISNUMBER(FIND("worker",B1327)))</f>
        <v>0</v>
      </c>
      <c r="AE1327" t="b">
        <f>OR(ISNUMBER(FIND(" plant ",C1327)),ISNUMBER(FIND("Plant ",C1327)),ISNUMBER(FIND("tomato",C1327)),ISNUMBER(FIND("plants",C1327)),ISNUMBER(FIND("Plants",C1327)),ISNUMBER(FIND("algae",C1327)),ISNUMBER(FIND("lettuce",C1327)),ISNUMBER(FIND("green gram sprouts ",C1327)),ISNUMBER(FIND("Cucurbita pepo",C1327)),ISNUMBER(FIND("bean ",C1327)),ISNUMBER(FIND("chloroplast",C1327)),ISNUMBER(FIND("chlorophyll",C1327)),ISNUMBER(FIND("seedling",C1327)),ISNUMBER(FIND("canola",C1327)),ISNUMBER(FIND("shoot",C1327)),ISNUMBER(FIND("photosynthes",C1327)),ISNUMBER(FIND(" leaves ",C1327)),,ISNUMBER(FIND("agriculture",C1327)),ISNUMBER(FIND(" crops ",C1327)))</f>
        <v>0</v>
      </c>
      <c r="AF1327" t="b">
        <f>OR(ISNUMBER(FIND("bacteria",C1327)),ISNUMBER(FIND("Bacteria",C1327)),ISNUMBER(FIND("Bacterium",C1327)),ISNUMBER(FIND("bacterium",C1327)),ISNUMBER(FIND(" coli ",C1327)))</f>
        <v>0</v>
      </c>
      <c r="AG1327" t="b">
        <f>OR(ISNUMBER(FIND("fungi",C1327)),ISNUMBER(FIND("Fungi",C1327)),ISNUMBER(FIND("fungus",C1327)),ISNUMBER(FIND("Fungus",C1327)),ISNUMBER(FIND("mushroom",C1327)),ISNUMBER(FIND("Mushroom",C1327)),ISNUMBER(FIND(" mold ",C1327)))</f>
        <v>0</v>
      </c>
      <c r="AH1327" t="b">
        <f>OR(ISNUMBER(FIND("Pig ",C1327)),ISNUMBER(FIND("pig ",C1327)),ISNUMBER(FIND("Pigs ",C1327)),ISNUMBER(FIND("pigs ",C1327)))</f>
        <v>0</v>
      </c>
      <c r="AI1327" t="b">
        <f>OR(ISNUMBER(FIND(" C. elegans",C1327)),ISNUMBER(FIND("Caenorhabditis elegans",C1327)),ISNUMBER(FIND("earthworms",C1327)),ISNUMBER(FIND(" Ficopomatus enigmaticus",C1327)),ISNUMBER(FIND("larva",C1327)),ISNUMBER(FIND("Lumbriculus variegatus",C1327)),ISNUMBER(FIND("nematode",C1327)))</f>
        <v>0</v>
      </c>
      <c r="AJ1327" t="b">
        <f>NOT(OR(AA1327,AB1327,AC1327,AD1327,AE1327,AF1327,AG1327,AH1327,AI1327))</f>
        <v>0</v>
      </c>
      <c r="AL1327" t="b">
        <f>OR(AA1327,AB1327,AD1327,AE1327,AF1327,AG1327,AH1327,AI1327)</f>
        <v>1</v>
      </c>
      <c r="AM1327" t="b">
        <f>IF(Table1[[#This Row],[In vivo?]],IF(Table1[[#This Row],[Cell]],FALSE,TRUE),FALSE)</f>
        <v>0</v>
      </c>
      <c r="AN1327" t="b">
        <f>AND(AC1327,AL1327)</f>
        <v>1</v>
      </c>
      <c r="AO1327" t="b">
        <f>IF(Table1[[#This Row],[Cell]],IF(Table1[[#This Row],[In vivo?]],FALSE,TRUE),FALSE)</f>
        <v>0</v>
      </c>
      <c r="AP1327" t="b">
        <f>NOT(OR(Table1[[#This Row],[In vivo?]],Table1[[#This Row],[Only in Cell]]))</f>
        <v>0</v>
      </c>
      <c r="AQ1327" t="b">
        <f>IF(OR(Table1[[#This Row],[Rodents]],Table1[[#This Row],[Human]],Table1[[#This Row],[Pig]]),OR(ISNUMBER(FIND("pulmonary",C1327)),ISNUMBER(FIND("lung",C1327))),"NA")</f>
        <v>1</v>
      </c>
      <c r="AR1327" t="b">
        <f>IF(OR(Table1[[#This Row],[Rodents]],Table1[[#This Row],[Human]],Table1[[#This Row],[Pig]]),OR(ISNUMBER(FIND("skin",C1327)),ISNUMBER(FIND("dermal",C1327))),"NA")</f>
        <v>0</v>
      </c>
      <c r="AS1327" t="b">
        <f>IF(OR(Table1[[#This Row],[Rodents]],Table1[[#This Row],[Human]],Table1[[#This Row],[Pig]]),OR(ISNUMBER(FIND("liver",C1327)),ISNUMBER(FIND("hepat",C1327))),"NA")</f>
        <v>0</v>
      </c>
      <c r="AT1327" t="b">
        <f>IF(OR(Table1[[#This Row],[Rodents]],Table1[[#This Row],[Human]],Table1[[#This Row],[Pig]]),OR(ISNUMBER(FIND("kidney",C1327)),ISNUMBER(FIND("neph",C1327))),"NA")</f>
        <v>0</v>
      </c>
      <c r="AU1327" t="b">
        <f>IF(OR(Table1[[#This Row],[Rodents]],Table1[[#This Row],[Human]],Table1[[#This Row],[Pig]]),OR(ISNUMBER(FIND("brain",C1327)),ISNUMBER(FIND("neur",C1327)),ISNUMBER(FIND("nerv",C1327))),"NA")</f>
        <v>0</v>
      </c>
      <c r="AV1327" t="b">
        <f>IF(OR(Table1[[#This Row],[Rodents]],Table1[[#This Row],[Human]],Table1[[#This Row],[Pig]]),OR(ISNUMBER(FIND("heart",C1327)),ISNUMBER(FIND("cardi",C1327))),"NA")</f>
        <v>0</v>
      </c>
      <c r="AW1327" t="b">
        <f>IF(OR(Table1[[#This Row],[Rodents]],Table1[[#This Row],[Human]],Table1[[#This Row],[Pig]]),OR(ISNUMBER(FIND("gastro",C1327)),ISNUMBER(FIND("intesti",C1327)),ISNUMBER(FIND("stomach",C1327))),"NA")</f>
        <v>0</v>
      </c>
      <c r="AX1327" t="b">
        <f>IF(OR(Table1[[#This Row],[Rodents]],Table1[[#This Row],[Human]],Table1[[#This Row],[Pig]]),NOT(OR(AQ1327,AR1327,AS1327,AT1327,AU1327,AV1327,AW1327)),"NA")</f>
        <v>0</v>
      </c>
      <c r="AY1327" t="b">
        <f>OR(ISNUMBER(FIND("SWCNT",C1327)),ISNUMBER(FIND("SWNT",C1327)),ISNUMBER(FIND("single-wall",C1327)),ISNUMBER(FIND("single wall",C1327)),ISNUMBER(FIND("Single wall",C1327)),ISNUMBER(FIND("Single-wall",C1327)),ISNUMBER(FIND("SWCNT",B1327)),ISNUMBER(FIND("SWNT",B1327)),ISNUMBER(FIND("single-wall",B1327)),ISNUMBER(FIND("single wall",B1327)),ISNUMBER(FIND("Single-wall",B1327)),ISNUMBER(FIND("Single wall",B1327)))</f>
        <v>0</v>
      </c>
      <c r="AZ1327" t="b">
        <f>OR(ISNUMBER(FIND("MWCNT",C1327)),ISNUMBER(FIND("MWNT",C1327)),ISNUMBER(FIND("multi-wall",C1327)),ISNUMBER(FIND("multi wall",C1327)),ISNUMBER(FIND("multiwall",C1327)),ISNUMBER(FIND("Multi-wall",C1327)),ISNUMBER(FIND("Multi wall",C1327)),ISNUMBER(FIND("Multiwall",C1327)),ISNUMBER(FIND("MWCNT",B1327)),ISNUMBER(FIND("MWNT",B1327)),ISNUMBER(FIND("multi-wall",B1327)),ISNUMBER(FIND("multi wall",B1327)),ISNUMBER(FIND("multiwall",B1327)),ISNUMBER(FIND("Multi-wall",B1327)),ISNUMBER(FIND("Multi wall",B1327)),ISNUMBER(FIND("Multiwall",B1327)),ISNUMBER(FIND("Double-wall",B1327)),ISNUMBER(FIND("Double wall",B1327)),ISNUMBER(FIND("Doublewall",B1327)),ISNUMBER(FIND("double-wall",B1327)),ISNUMBER(FIND("double wall",B1327)),ISNUMBER(FIND("doublewall",B1327)))</f>
        <v>1</v>
      </c>
      <c r="BA1327" t="b">
        <f>AND(Table1[[#This Row],[SWCNT]],Table1[[#This Row],[MWCNT]])</f>
        <v>0</v>
      </c>
      <c r="BB1327" t="b">
        <f>IF(Table1[[#This Row],[SWCNT]]=TRUE,FALSE,IF(Table1[[#This Row],[MWCNT]]=TRUE,FALSE,TRUE))</f>
        <v>0</v>
      </c>
      <c r="BC1327" s="18"/>
    </row>
    <row r="1328" spans="1:55" ht="111">
      <c r="A1328" t="s">
        <v>1182</v>
      </c>
      <c r="B1328" s="2" t="s">
        <v>1185</v>
      </c>
      <c r="C1328" s="16" t="s">
        <v>1188</v>
      </c>
      <c r="D1328" s="17" t="s">
        <v>1191</v>
      </c>
      <c r="E1328" s="2">
        <v>2020</v>
      </c>
      <c r="F1328" t="b">
        <f>OR(ISNUMBER(FIND("cytotoxic",C1328)),ISNUMBER(FIND("Cytotoxic",C1328)),ISNUMBER(FIND("cellular toxicity",C1328)),ISNUMBER(FIND("cell death",C1328)),ISNUMBER(FIND("viable",C1328)),ISNUMBER(FIND("phytotoxic",C1328)),ISNUMBER(FIND("acute toxicity",C1328)),ISNUMBER(FIND("MTT",C1328)),ISNUMBER(FIND("survival",C1328)),ISNUMBER(FIND("prolifer",C1328)),ISNUMBER(FIND("apoptosis",C1328)),ISNUMBER(FIND("neurotoxic",C1328)),ISNUMBER(FIND("  lysis ",C1328)),ISNUMBER(FIND("necrosis",C1328)),ISNUMBER(FIND("cellular death",C1328))*3,ISNUMBER(FIND("LDH",C1328)),ISNUMBER(FIND("Acute toxicity",C1328)))</f>
        <v>1</v>
      </c>
      <c r="G1328" t="b">
        <f>OR(ISNUMBER(FIND("genotoxic",C1328)),ISNUMBER(FIND("genotoxicity",C1328)),ISNUMBER(FIND("DNA damage",C1328)),ISNUMBER(FIND("DNA",C1328)),ISNUMBER(FIND("RNA",C1328)),ISNUMBER(FIND("mesothelioma",C1328)),ISNUMBER(FIND("carcino",C1328)),ISNUMBER(FIND("mutagen",C1328)),ISNUMBER(FIND("genetic",C1328)))</f>
        <v>1</v>
      </c>
      <c r="H1328" t="b">
        <f>OR(ISNUMBER(FIND("inflammatory",C1328)),ISNUMBER(FIND("inflamm",C1328)))</f>
        <v>0</v>
      </c>
      <c r="I1328" t="b">
        <f>OR(ISNUMBER(FIND("immune",C1328)),ISNUMBER(FIND("immunological",C1328)),ISNUMBER(FIND("interleuk",C1328)),ISNUMBER(FIND("platelet activation",C1328)),ISNUMBER(FIND("monocyte",C1328)),ISNUMBER(FIND("leukocyte",C1328)),ISNUMBER(FIND("cytokine",C1328)),ISNUMBER(FIND("CD4",C1328)),ISNUMBER(FIND("CD8",C1328)),ISNUMBER(FIND("T-cell",C1328)))</f>
        <v>0</v>
      </c>
      <c r="J1328" t="b">
        <f>OR(ISNUMBER(FIND("reactive oxygen",C1328)),ISNUMBER(FIND("ROS",C1328)),ISNUMBER(FIND("free radical",C1328)),ISNUMBER(FIND("oxidative stress",C1328)),ISNUMBER(FIND("peroxid",C1328)),ISNUMBER(FIND("oxidative",C1328)),ISNUMBER(FIND("antioxid",C1328)))</f>
        <v>0</v>
      </c>
      <c r="K1328" t="b">
        <f>OR(ISNUMBER(FIND("autophag",C1328)))</f>
        <v>0</v>
      </c>
      <c r="L1328" t="b">
        <f>OR(ISNUMBER(FIND("morpholog",C1328)))</f>
        <v>0</v>
      </c>
      <c r="M1328" t="b">
        <f>OR(ISNUMBER(FIND("fibrosis",C1328)),ISNUMBER(FIND("Fibrosis",C1328)),ISNUMBER(FIND("fibrot",C1328)))</f>
        <v>0</v>
      </c>
      <c r="N1328" t="b">
        <f>OR(ISNUMBER(FIND("offspring",C1328)),ISNUMBER(FIND("Parental",C1328)),ISNUMBER(FIND("parental",C1328)),ISNUMBER(FIND("germline",C1328)),ISNUMBER(FIND("reproduc",C1328)),ISNUMBER(FIND("embryo",C1328)))</f>
        <v>0</v>
      </c>
      <c r="O1328" t="b">
        <f>OR(ISNUMBER(FIND("metabol",C1328)),ISNUMBER(FIND("Metabol",C1328)),ISNUMBER(FIND("digest",C1328)),ISNUMBER(FIND("mitochon",C1328)))</f>
        <v>0</v>
      </c>
      <c r="P1328" t="b">
        <f>OR(ISNUMBER(FIND("ecotox",C1328)),ISNUMBER(FIND("Ecotox",B1328)),ISNUMBER(FIND("ecotox",B1328)),ISNUMBER(FIND("Ecotox",C1328)))</f>
        <v>0</v>
      </c>
      <c r="Q1328" t="b">
        <f>OR(ISNUMBER(FIND("Bioaccum",C1328)),ISNUMBER(FIND("bioaccum",C1328)),ISNUMBER(FIND("accum",C1328)))</f>
        <v>0</v>
      </c>
      <c r="R1328" t="b">
        <f>OR(ISNUMBER(FIND("Occupation",C1328)),ISNUMBER(FIND("occupation",C1328)),ISNUMBER(FIND("worker",C1328)),ISNUMBER(FIND("workforce",C1328)))</f>
        <v>0</v>
      </c>
      <c r="S1328" t="b">
        <f>NOT(OR(F1328,G1328,H1328,I1328,J1328,K1328,L1328,M1328,N1328,O1328,P1328,Q1328,R1328))</f>
        <v>0</v>
      </c>
      <c r="U1328" t="b">
        <f>OR(Table1[[#This Row],[Inflammation]],Table1[[#This Row],[Immune]])</f>
        <v>0</v>
      </c>
      <c r="V1328" t="b">
        <f>IF(OR(Table1[[#This Row],[Rodents]],Table1[[#This Row],[Human]],Table1[[#This Row],[Pig]]),OR(ISNUMBER(FIND("intratrach",C1328)),ISNUMBER(FIND("nasal ",C1328)),ISNUMBER(FIND("instill",C1328))),"NA")</f>
        <v>0</v>
      </c>
      <c r="W1328" t="b">
        <f>IF(OR(Table1[[#This Row],[Rodents]],Table1[[#This Row],[Human]],Table1[[#This Row],[Pig]]),OR(ISNUMBER(FIND("dermal",C1328)),ISNUMBER(FIND("skin ",C1328))),"NA")</f>
        <v>0</v>
      </c>
      <c r="X1328" t="b">
        <f>IF(OR(Table1[[#This Row],[Rodents]],Table1[[#This Row],[Human]],Table1[[#This Row],[Pig]]),OR(ISNUMBER(FIND("injected",C1328)),ISNUMBER(FIND("periton",C1328)),ISNUMBER(FIND("intrascrot",C1328))),"NA")</f>
        <v>0</v>
      </c>
      <c r="Y1328" t="b">
        <f>IF(OR(Table1[[#This Row],[Rodents]],Table1[[#This Row],[Human]],Table1[[#This Row],[Pig]]),NOT(OR(Table1[[#This Row],[Inhaled/Intratracheal/intranasal]],Table1[[#This Row],[Dermal]],Table1[[#This Row],[Injected]])),"NA")</f>
        <v>1</v>
      </c>
      <c r="AA1328" t="b">
        <f>OR(ISNUMBER(FIND("fish ",C1328)),ISNUMBER(FIND("Fish ",C1328)),ISNUMBER(FIND("aquatic",C1328)),ISNUMBER(FIND("daphnids",C1328)),ISNUMBER(FIND("Carcinus maenas",C1328)),ISNUMBER(FIND("Daphnia",C1328)),ISNUMBER(FIND("Ruditapes philippinarum",C1328)),ISNUMBER(FIND("daphnia",C1328)),ISNUMBER(FIND("marine",C1328)),ISNUMBER(FIND("mussel",C1328)),ISNUMBER(FIND("algae",C1328)),ISNUMBER(FIND("Donax faba",C1328)),ISNUMBER(FIND("estuarine",C1328)),ISNUMBER(FIND("snail",C1328)),ISNUMBER(FIND("Prorocentrum donghaiense",C1328)) )</f>
        <v>0</v>
      </c>
      <c r="AB1328" t="b">
        <f>OR(ISNUMBER(FIND(" rat ",C1328)),ISNUMBER(FIND(" rats ",C1328)),ISNUMBER(FIND(" Rats ",C1328)),ISNUMBER(FIND(" Rat ",C1328)),ISNUMBER(FIND(" rat.",C1328)),ISNUMBER(FIND(" rats.",C1328)),ISNUMBER(FIND("mouse",C1328)),ISNUMBER(FIND("mice",C1328)), ISNUMBER(FIND(" Mice",C1328)))</f>
        <v>1</v>
      </c>
      <c r="AC1328" t="b">
        <f>OR(ISNUMBER(FIND(" cell ",C1328)),ISNUMBER(FIND("fibroblast",C1328)),ISNUMBER(FIND("macrophage",C1328)),ISNUMBER(FIND("epithelial",C1328)),ISNUMBER(FIND("endothelial",C1328)),ISNUMBER(FIND("neuron",C1328)),ISNUMBER(FIND(" cells ",C1328)),ISNUMBER(FIND("RBC",C1328)),ISNUMBER(FIND("mitochond",C1328)),ISNUMBER(FIND("adipocyte",C1328)),ISNUMBER(FIND("osteo",C1328)),ISNUMBER(FIND("keratin",C1328)),ISNUMBER(FIND(" cell's ",C1328)),ISNUMBER(FIND("eukary",C1328)),ISNUMBER(FIND("sperm",C1328)))</f>
        <v>1</v>
      </c>
      <c r="AD1328" t="b">
        <f>OR(ISNUMBER(FIND("human",B1328)),ISNUMBER(FIND("workers",B1328)),ISNUMBER(FIND("workforces",B1328)),ISNUMBER(FIND("occupational",B1328)),ISNUMBER(FIND("Case report",B1328)),ISNUMBER(FIND("Workplaces",B1328)),ISNUMBER(FIND("worker",B1328)))</f>
        <v>0</v>
      </c>
      <c r="AE1328" t="b">
        <f>OR(ISNUMBER(FIND(" plant ",C1328)),ISNUMBER(FIND("Plant ",C1328)),ISNUMBER(FIND("tomato",C1328)),ISNUMBER(FIND("plants",C1328)),ISNUMBER(FIND("Plants",C1328)),ISNUMBER(FIND("algae",C1328)),ISNUMBER(FIND("lettuce",C1328)),ISNUMBER(FIND("green gram sprouts ",C1328)),ISNUMBER(FIND("Cucurbita pepo",C1328)),ISNUMBER(FIND("bean ",C1328)),ISNUMBER(FIND("chloroplast",C1328)),ISNUMBER(FIND("chlorophyll",C1328)),ISNUMBER(FIND("seedling",C1328)),ISNUMBER(FIND("canola",C1328)),ISNUMBER(FIND("shoot",C1328)),ISNUMBER(FIND("photosynthes",C1328)),ISNUMBER(FIND(" leaves ",C1328)),,ISNUMBER(FIND("agriculture",C1328)),ISNUMBER(FIND(" crops ",C1328)))</f>
        <v>0</v>
      </c>
      <c r="AF1328" t="b">
        <f>OR(ISNUMBER(FIND("bacteria",C1328)),ISNUMBER(FIND("Bacteria",C1328)),ISNUMBER(FIND("Bacterium",C1328)),ISNUMBER(FIND("bacterium",C1328)),ISNUMBER(FIND(" coli ",C1328)))</f>
        <v>0</v>
      </c>
      <c r="AG1328" t="b">
        <f>OR(ISNUMBER(FIND("fungi",C1328)),ISNUMBER(FIND("Fungi",C1328)),ISNUMBER(FIND("fungus",C1328)),ISNUMBER(FIND("Fungus",C1328)),ISNUMBER(FIND("mushroom",C1328)),ISNUMBER(FIND("Mushroom",C1328)),ISNUMBER(FIND(" mold ",C1328)))</f>
        <v>0</v>
      </c>
      <c r="AH1328" t="b">
        <f>OR(ISNUMBER(FIND("Pig ",C1328)),ISNUMBER(FIND("pig ",C1328)),ISNUMBER(FIND("Pigs ",C1328)),ISNUMBER(FIND("pigs ",C1328)))</f>
        <v>0</v>
      </c>
      <c r="AI1328" t="b">
        <f>OR(ISNUMBER(FIND(" C. elegans",C1328)),ISNUMBER(FIND("Caenorhabditis elegans",C1328)),ISNUMBER(FIND("earthworms",C1328)),ISNUMBER(FIND(" Ficopomatus enigmaticus",C1328)),ISNUMBER(FIND("larva",C1328)),ISNUMBER(FIND("Lumbriculus variegatus",C1328)),ISNUMBER(FIND("nematode",C1328)))</f>
        <v>0</v>
      </c>
      <c r="AJ1328" t="b">
        <f>NOT(OR(AA1328,AB1328,AC1328,AD1328,AE1328,AF1328,AG1328,AH1328,AI1328))</f>
        <v>0</v>
      </c>
      <c r="AL1328" t="b">
        <f>OR(AA1328,AB1328,AD1328,AE1328,AF1328,AG1328,AH1328,AI1328)</f>
        <v>1</v>
      </c>
      <c r="AM1328" t="b">
        <f>IF(Table1[[#This Row],[In vivo?]],IF(Table1[[#This Row],[Cell]],FALSE,TRUE),FALSE)</f>
        <v>0</v>
      </c>
      <c r="AN1328" t="b">
        <f>AND(AC1328,AL1328)</f>
        <v>1</v>
      </c>
      <c r="AO1328" t="b">
        <f>IF(Table1[[#This Row],[Cell]],IF(Table1[[#This Row],[In vivo?]],FALSE,TRUE),FALSE)</f>
        <v>0</v>
      </c>
      <c r="AP1328" t="b">
        <f>NOT(OR(Table1[[#This Row],[In vivo?]],Table1[[#This Row],[Only in Cell]]))</f>
        <v>0</v>
      </c>
      <c r="AQ1328" t="b">
        <f>IF(OR(Table1[[#This Row],[Rodents]],Table1[[#This Row],[Human]],Table1[[#This Row],[Pig]]),OR(ISNUMBER(FIND("pulmonary",C1328)),ISNUMBER(FIND("lung",C1328))),"NA")</f>
        <v>0</v>
      </c>
      <c r="AR1328" t="b">
        <f>IF(OR(Table1[[#This Row],[Rodents]],Table1[[#This Row],[Human]],Table1[[#This Row],[Pig]]),OR(ISNUMBER(FIND("skin",C1328)),ISNUMBER(FIND("dermal",C1328))),"NA")</f>
        <v>0</v>
      </c>
      <c r="AS1328" t="b">
        <f>IF(OR(Table1[[#This Row],[Rodents]],Table1[[#This Row],[Human]],Table1[[#This Row],[Pig]]),OR(ISNUMBER(FIND("liver",C1328)),ISNUMBER(FIND("hepat",C1328))),"NA")</f>
        <v>0</v>
      </c>
      <c r="AT1328" t="b">
        <f>IF(OR(Table1[[#This Row],[Rodents]],Table1[[#This Row],[Human]],Table1[[#This Row],[Pig]]),OR(ISNUMBER(FIND("kidney",C1328)),ISNUMBER(FIND("neph",C1328))),"NA")</f>
        <v>0</v>
      </c>
      <c r="AU1328" t="b">
        <f>IF(OR(Table1[[#This Row],[Rodents]],Table1[[#This Row],[Human]],Table1[[#This Row],[Pig]]),OR(ISNUMBER(FIND("brain",C1328)),ISNUMBER(FIND("neur",C1328)),ISNUMBER(FIND("nerv",C1328))),"NA")</f>
        <v>0</v>
      </c>
      <c r="AV1328" t="b">
        <f>IF(OR(Table1[[#This Row],[Rodents]],Table1[[#This Row],[Human]],Table1[[#This Row],[Pig]]),OR(ISNUMBER(FIND("heart",C1328)),ISNUMBER(FIND("cardi",C1328))),"NA")</f>
        <v>0</v>
      </c>
      <c r="AW1328" t="b">
        <f>IF(OR(Table1[[#This Row],[Rodents]],Table1[[#This Row],[Human]],Table1[[#This Row],[Pig]]),OR(ISNUMBER(FIND("gastro",C1328)),ISNUMBER(FIND("intesti",C1328)),ISNUMBER(FIND("stomach",C1328))),"NA")</f>
        <v>0</v>
      </c>
      <c r="AX1328" t="b">
        <f>IF(OR(Table1[[#This Row],[Rodents]],Table1[[#This Row],[Human]],Table1[[#This Row],[Pig]]),NOT(OR(AQ1328,AR1328,AS1328,AT1328,AU1328,AV1328,AW1328)),"NA")</f>
        <v>1</v>
      </c>
      <c r="AY1328" t="b">
        <f>OR(ISNUMBER(FIND("SWCNT",C1328)),ISNUMBER(FIND("SWNT",C1328)),ISNUMBER(FIND("single-wall",C1328)),ISNUMBER(FIND("single wall",C1328)),ISNUMBER(FIND("Single wall",C1328)),ISNUMBER(FIND("Single-wall",C1328)),ISNUMBER(FIND("SWCNT",B1328)),ISNUMBER(FIND("SWNT",B1328)),ISNUMBER(FIND("single-wall",B1328)),ISNUMBER(FIND("single wall",B1328)),ISNUMBER(FIND("Single-wall",B1328)),ISNUMBER(FIND("Single wall",B1328)))</f>
        <v>0</v>
      </c>
      <c r="AZ1328" t="b">
        <f>OR(ISNUMBER(FIND("MWCNT",C1328)),ISNUMBER(FIND("MWNT",C1328)),ISNUMBER(FIND("multi-wall",C1328)),ISNUMBER(FIND("multi wall",C1328)),ISNUMBER(FIND("multiwall",C1328)),ISNUMBER(FIND("Multi-wall",C1328)),ISNUMBER(FIND("Multi wall",C1328)),ISNUMBER(FIND("Multiwall",C1328)),ISNUMBER(FIND("MWCNT",B1328)),ISNUMBER(FIND("MWNT",B1328)),ISNUMBER(FIND("multi-wall",B1328)),ISNUMBER(FIND("multi wall",B1328)),ISNUMBER(FIND("multiwall",B1328)),ISNUMBER(FIND("Multi-wall",B1328)),ISNUMBER(FIND("Multi wall",B1328)),ISNUMBER(FIND("Multiwall",B1328)),ISNUMBER(FIND("Double-wall",B1328)),ISNUMBER(FIND("Double wall",B1328)),ISNUMBER(FIND("Doublewall",B1328)),ISNUMBER(FIND("double-wall",B1328)),ISNUMBER(FIND("double wall",B1328)),ISNUMBER(FIND("doublewall",B1328)))</f>
        <v>1</v>
      </c>
      <c r="BA1328" t="b">
        <f>AND(Table1[[#This Row],[SWCNT]],Table1[[#This Row],[MWCNT]])</f>
        <v>0</v>
      </c>
      <c r="BB1328" t="b">
        <f>IF(Table1[[#This Row],[SWCNT]]=TRUE,FALSE,IF(Table1[[#This Row],[MWCNT]]=TRUE,FALSE,TRUE))</f>
        <v>0</v>
      </c>
      <c r="BC1328" s="18"/>
    </row>
    <row r="1329" spans="1:55" ht="277.5">
      <c r="A1329" t="s">
        <v>1193</v>
      </c>
      <c r="B1329" s="2" t="s">
        <v>1194</v>
      </c>
      <c r="C1329" s="16" t="s">
        <v>1195</v>
      </c>
      <c r="D1329" s="17" t="s">
        <v>1196</v>
      </c>
      <c r="E1329" s="2">
        <v>2020</v>
      </c>
      <c r="F1329" t="b">
        <f>OR(ISNUMBER(FIND("cytotoxic",C1329)),ISNUMBER(FIND("Cytotoxic",C1329)),ISNUMBER(FIND("cellular toxicity",C1329)),ISNUMBER(FIND("cell death",C1329)),ISNUMBER(FIND("viable",C1329)),ISNUMBER(FIND("phytotoxic",C1329)),ISNUMBER(FIND("acute toxicity",C1329)),ISNUMBER(FIND("MTT",C1329)),ISNUMBER(FIND("survival",C1329)),ISNUMBER(FIND("prolifer",C1329)),ISNUMBER(FIND("apoptosis",C1329)),ISNUMBER(FIND("neurotoxic",C1329)),ISNUMBER(FIND("  lysis ",C1329)),ISNUMBER(FIND("necrosis",C1329)),ISNUMBER(FIND("cellular death",C1329))*3,ISNUMBER(FIND("LDH",C1329)),ISNUMBER(FIND("Acute toxicity",C1329)))</f>
        <v>1</v>
      </c>
      <c r="G1329" t="b">
        <f>OR(ISNUMBER(FIND("genotoxic",C1329)),ISNUMBER(FIND("genotoxicity",C1329)),ISNUMBER(FIND("DNA damage",C1329)),ISNUMBER(FIND("DNA",C1329)),ISNUMBER(FIND("RNA",C1329)),ISNUMBER(FIND("mesothelioma",C1329)),ISNUMBER(FIND("carcino",C1329)),ISNUMBER(FIND("mutagen",C1329)),ISNUMBER(FIND("genetic",C1329)))</f>
        <v>0</v>
      </c>
      <c r="H1329" t="b">
        <f>OR(ISNUMBER(FIND("inflammatory",C1329)),ISNUMBER(FIND("inflamm",C1329)))</f>
        <v>0</v>
      </c>
      <c r="I1329" t="b">
        <f>OR(ISNUMBER(FIND("immune",C1329)),ISNUMBER(FIND("immunological",C1329)),ISNUMBER(FIND("interleuk",C1329)),ISNUMBER(FIND("platelet activation",C1329)),ISNUMBER(FIND("monocyte",C1329)),ISNUMBER(FIND("leukocyte",C1329)),ISNUMBER(FIND("cytokine",C1329)),ISNUMBER(FIND("CD4",C1329)),ISNUMBER(FIND("CD8",C1329)),ISNUMBER(FIND("T-cell",C1329)))</f>
        <v>0</v>
      </c>
      <c r="J1329" t="b">
        <f>OR(ISNUMBER(FIND("reactive oxygen",C1329)),ISNUMBER(FIND("ROS",C1329)),ISNUMBER(FIND("free radical",C1329)),ISNUMBER(FIND("oxidative stress",C1329)),ISNUMBER(FIND("peroxid",C1329)),ISNUMBER(FIND("oxidative",C1329)),ISNUMBER(FIND("antioxid",C1329)))</f>
        <v>0</v>
      </c>
      <c r="K1329" t="b">
        <f>OR(ISNUMBER(FIND("autophag",C1329)))</f>
        <v>0</v>
      </c>
      <c r="L1329" t="b">
        <f>OR(ISNUMBER(FIND("morpholog",C1329)))</f>
        <v>0</v>
      </c>
      <c r="M1329" t="b">
        <f>OR(ISNUMBER(FIND("fibrosis",C1329)),ISNUMBER(FIND("Fibrosis",C1329)),ISNUMBER(FIND("fibrot",C1329)))</f>
        <v>0</v>
      </c>
      <c r="N1329" t="b">
        <f>OR(ISNUMBER(FIND("offspring",C1329)),ISNUMBER(FIND("Parental",C1329)),ISNUMBER(FIND("parental",C1329)),ISNUMBER(FIND("germline",C1329)),ISNUMBER(FIND("reproduc",C1329)),ISNUMBER(FIND("embryo",C1329)))</f>
        <v>0</v>
      </c>
      <c r="O1329" t="b">
        <f>OR(ISNUMBER(FIND("metabol",C1329)),ISNUMBER(FIND("Metabol",C1329)),ISNUMBER(FIND("digest",C1329)),ISNUMBER(FIND("mitochon",C1329)))</f>
        <v>0</v>
      </c>
      <c r="P1329" t="b">
        <f>OR(ISNUMBER(FIND("ecotox",C1329)),ISNUMBER(FIND("Ecotox",B1329)),ISNUMBER(FIND("ecotox",B1329)),ISNUMBER(FIND("Ecotox",C1329)))</f>
        <v>0</v>
      </c>
      <c r="Q1329" t="b">
        <f>OR(ISNUMBER(FIND("Bioaccum",C1329)),ISNUMBER(FIND("bioaccum",C1329)),ISNUMBER(FIND("accum",C1329)))</f>
        <v>0</v>
      </c>
      <c r="R1329" t="b">
        <f>OR(ISNUMBER(FIND("Occupation",C1329)),ISNUMBER(FIND("occupation",C1329)),ISNUMBER(FIND("worker",C1329)),ISNUMBER(FIND("workforce",C1329)))</f>
        <v>0</v>
      </c>
      <c r="S1329" t="b">
        <f>NOT(OR(F1329,G1329,H1329,I1329,J1329,K1329,L1329,M1329,N1329,O1329,P1329,Q1329,R1329))</f>
        <v>0</v>
      </c>
      <c r="U1329" t="b">
        <f>OR(Table1[[#This Row],[Inflammation]],Table1[[#This Row],[Immune]])</f>
        <v>0</v>
      </c>
      <c r="V1329" t="b">
        <f>IF(OR(Table1[[#This Row],[Rodents]],Table1[[#This Row],[Human]],Table1[[#This Row],[Pig]]),OR(ISNUMBER(FIND("intratrach",C1329)),ISNUMBER(FIND("nasal ",C1329)),ISNUMBER(FIND("instill",C1329))),"NA")</f>
        <v>0</v>
      </c>
      <c r="W1329" t="b">
        <f>IF(OR(Table1[[#This Row],[Rodents]],Table1[[#This Row],[Human]],Table1[[#This Row],[Pig]]),OR(ISNUMBER(FIND("dermal",C1329)),ISNUMBER(FIND("skin ",C1329))),"NA")</f>
        <v>0</v>
      </c>
      <c r="X1329" t="b">
        <f>IF(OR(Table1[[#This Row],[Rodents]],Table1[[#This Row],[Human]],Table1[[#This Row],[Pig]]),OR(ISNUMBER(FIND("injected",C1329)),ISNUMBER(FIND("periton",C1329)),ISNUMBER(FIND("intrascrot",C1329))),"NA")</f>
        <v>1</v>
      </c>
      <c r="Y1329" t="b">
        <f>IF(OR(Table1[[#This Row],[Rodents]],Table1[[#This Row],[Human]],Table1[[#This Row],[Pig]]),NOT(OR(Table1[[#This Row],[Inhaled/Intratracheal/intranasal]],Table1[[#This Row],[Dermal]],Table1[[#This Row],[Injected]])),"NA")</f>
        <v>0</v>
      </c>
      <c r="AA1329" t="b">
        <f>OR(ISNUMBER(FIND("fish ",C1329)),ISNUMBER(FIND("Fish ",C1329)),ISNUMBER(FIND("aquatic",C1329)),ISNUMBER(FIND("daphnids",C1329)),ISNUMBER(FIND("Carcinus maenas",C1329)),ISNUMBER(FIND("Daphnia",C1329)),ISNUMBER(FIND("Ruditapes philippinarum",C1329)),ISNUMBER(FIND("daphnia",C1329)),ISNUMBER(FIND("marine",C1329)),ISNUMBER(FIND("mussel",C1329)),ISNUMBER(FIND("algae",C1329)),ISNUMBER(FIND("Donax faba",C1329)),ISNUMBER(FIND("estuarine",C1329)),ISNUMBER(FIND("snail",C1329)),ISNUMBER(FIND("Prorocentrum donghaiense",C1329)) )</f>
        <v>0</v>
      </c>
      <c r="AB1329" t="b">
        <f>OR(ISNUMBER(FIND(" rat ",C1329)),ISNUMBER(FIND(" rats ",C1329)),ISNUMBER(FIND(" Rats ",C1329)),ISNUMBER(FIND(" Rat ",C1329)),ISNUMBER(FIND(" rat.",C1329)),ISNUMBER(FIND(" rats.",C1329)),ISNUMBER(FIND("mouse",C1329)),ISNUMBER(FIND("mice",C1329)), ISNUMBER(FIND(" Mice",C1329)))</f>
        <v>1</v>
      </c>
      <c r="AC1329" t="b">
        <f>OR(ISNUMBER(FIND(" cell ",C1329)),ISNUMBER(FIND("fibroblast",C1329)),ISNUMBER(FIND("macrophage",C1329)),ISNUMBER(FIND("epithelial",C1329)),ISNUMBER(FIND("endothelial",C1329)),ISNUMBER(FIND("neuron",C1329)),ISNUMBER(FIND(" cells ",C1329)),ISNUMBER(FIND("RBC",C1329)),ISNUMBER(FIND("mitochond",C1329)),ISNUMBER(FIND("adipocyte",C1329)),ISNUMBER(FIND("osteo",C1329)),ISNUMBER(FIND("keratin",C1329)),ISNUMBER(FIND(" cell's ",C1329)),ISNUMBER(FIND("eukary",C1329)),ISNUMBER(FIND("sperm",C1329)))</f>
        <v>1</v>
      </c>
      <c r="AD1329" t="b">
        <f>OR(ISNUMBER(FIND("human",B1329)),ISNUMBER(FIND("workers",B1329)),ISNUMBER(FIND("workforces",B1329)),ISNUMBER(FIND("occupational",B1329)),ISNUMBER(FIND("Case report",B1329)),ISNUMBER(FIND("Workplaces",B1329)),ISNUMBER(FIND("worker",B1329)))</f>
        <v>0</v>
      </c>
      <c r="AE1329" t="b">
        <f>OR(ISNUMBER(FIND(" plant ",C1329)),ISNUMBER(FIND("Plant ",C1329)),ISNUMBER(FIND("tomato",C1329)),ISNUMBER(FIND("plants",C1329)),ISNUMBER(FIND("Plants",C1329)),ISNUMBER(FIND("algae",C1329)),ISNUMBER(FIND("lettuce",C1329)),ISNUMBER(FIND("green gram sprouts ",C1329)),ISNUMBER(FIND("Cucurbita pepo",C1329)),ISNUMBER(FIND("bean ",C1329)),ISNUMBER(FIND("chloroplast",C1329)),ISNUMBER(FIND("chlorophyll",C1329)),ISNUMBER(FIND("seedling",C1329)),ISNUMBER(FIND("canola",C1329)),ISNUMBER(FIND("shoot",C1329)),ISNUMBER(FIND("photosynthes",C1329)),ISNUMBER(FIND(" leaves ",C1329)),,ISNUMBER(FIND("agriculture",C1329)),ISNUMBER(FIND(" crops ",C1329)))</f>
        <v>0</v>
      </c>
      <c r="AF1329" t="b">
        <f>OR(ISNUMBER(FIND("bacteria",C1329)),ISNUMBER(FIND("Bacteria",C1329)),ISNUMBER(FIND("Bacterium",C1329)),ISNUMBER(FIND("bacterium",C1329)),ISNUMBER(FIND(" coli ",C1329)))</f>
        <v>0</v>
      </c>
      <c r="AG1329" t="b">
        <f>OR(ISNUMBER(FIND("fungi",C1329)),ISNUMBER(FIND("Fungi",C1329)),ISNUMBER(FIND("fungus",C1329)),ISNUMBER(FIND("Fungus",C1329)),ISNUMBER(FIND("mushroom",C1329)),ISNUMBER(FIND("Mushroom",C1329)),ISNUMBER(FIND(" mold ",C1329)))</f>
        <v>0</v>
      </c>
      <c r="AH1329" t="b">
        <f>OR(ISNUMBER(FIND("Pig ",C1329)),ISNUMBER(FIND("pig ",C1329)),ISNUMBER(FIND("Pigs ",C1329)),ISNUMBER(FIND("pigs ",C1329)))</f>
        <v>0</v>
      </c>
      <c r="AI1329" t="b">
        <f>OR(ISNUMBER(FIND(" C. elegans",C1329)),ISNUMBER(FIND("Caenorhabditis elegans",C1329)),ISNUMBER(FIND("earthworms",C1329)),ISNUMBER(FIND(" Ficopomatus enigmaticus",C1329)),ISNUMBER(FIND("larva",C1329)),ISNUMBER(FIND("Lumbriculus variegatus",C1329)),ISNUMBER(FIND("nematode",C1329)))</f>
        <v>0</v>
      </c>
      <c r="AJ1329" t="b">
        <f>NOT(OR(AA1329,AB1329,AC1329,AD1329,AE1329,AF1329,AG1329,AH1329,AI1329))</f>
        <v>0</v>
      </c>
      <c r="AL1329" t="b">
        <f>OR(AA1329,AB1329,AD1329,AE1329,AF1329,AG1329,AH1329,AI1329)</f>
        <v>1</v>
      </c>
      <c r="AM1329" t="b">
        <f>IF(Table1[[#This Row],[In vivo?]],IF(Table1[[#This Row],[Cell]],FALSE,TRUE),FALSE)</f>
        <v>0</v>
      </c>
      <c r="AN1329" t="b">
        <f>AND(AC1329,AL1329)</f>
        <v>1</v>
      </c>
      <c r="AO1329" t="b">
        <f>IF(Table1[[#This Row],[Cell]],IF(Table1[[#This Row],[In vivo?]],FALSE,TRUE),FALSE)</f>
        <v>0</v>
      </c>
      <c r="AP1329" t="b">
        <f>NOT(OR(Table1[[#This Row],[In vivo?]],Table1[[#This Row],[Only in Cell]]))</f>
        <v>0</v>
      </c>
      <c r="AQ1329" t="b">
        <f>IF(OR(Table1[[#This Row],[Rodents]],Table1[[#This Row],[Human]],Table1[[#This Row],[Pig]]),OR(ISNUMBER(FIND("pulmonary",C1329)),ISNUMBER(FIND("lung",C1329))),"NA")</f>
        <v>0</v>
      </c>
      <c r="AR1329" t="b">
        <f>IF(OR(Table1[[#This Row],[Rodents]],Table1[[#This Row],[Human]],Table1[[#This Row],[Pig]]),OR(ISNUMBER(FIND("skin",C1329)),ISNUMBER(FIND("dermal",C1329))),"NA")</f>
        <v>0</v>
      </c>
      <c r="AS1329" t="b">
        <f>IF(OR(Table1[[#This Row],[Rodents]],Table1[[#This Row],[Human]],Table1[[#This Row],[Pig]]),OR(ISNUMBER(FIND("liver",C1329)),ISNUMBER(FIND("hepat",C1329))),"NA")</f>
        <v>0</v>
      </c>
      <c r="AT1329" t="b">
        <f>IF(OR(Table1[[#This Row],[Rodents]],Table1[[#This Row],[Human]],Table1[[#This Row],[Pig]]),OR(ISNUMBER(FIND("kidney",C1329)),ISNUMBER(FIND("neph",C1329))),"NA")</f>
        <v>0</v>
      </c>
      <c r="AU1329" t="b">
        <f>IF(OR(Table1[[#This Row],[Rodents]],Table1[[#This Row],[Human]],Table1[[#This Row],[Pig]]),OR(ISNUMBER(FIND("brain",C1329)),ISNUMBER(FIND("neur",C1329)),ISNUMBER(FIND("nerv",C1329))),"NA")</f>
        <v>1</v>
      </c>
      <c r="AV1329" t="b">
        <f>IF(OR(Table1[[#This Row],[Rodents]],Table1[[#This Row],[Human]],Table1[[#This Row],[Pig]]),OR(ISNUMBER(FIND("heart",C1329)),ISNUMBER(FIND("cardi",C1329))),"NA")</f>
        <v>0</v>
      </c>
      <c r="AW1329" t="b">
        <f>IF(OR(Table1[[#This Row],[Rodents]],Table1[[#This Row],[Human]],Table1[[#This Row],[Pig]]),OR(ISNUMBER(FIND("gastro",C1329)),ISNUMBER(FIND("intesti",C1329)),ISNUMBER(FIND("stomach",C1329))),"NA")</f>
        <v>0</v>
      </c>
      <c r="AX1329" t="b">
        <f>IF(OR(Table1[[#This Row],[Rodents]],Table1[[#This Row],[Human]],Table1[[#This Row],[Pig]]),NOT(OR(AQ1329,AR1329,AS1329,AT1329,AU1329,AV1329,AW1329)),"NA")</f>
        <v>0</v>
      </c>
      <c r="AY1329" t="b">
        <f>OR(ISNUMBER(FIND("SWCNT",C1329)),ISNUMBER(FIND("SWNT",C1329)),ISNUMBER(FIND("single-wall",C1329)),ISNUMBER(FIND("single wall",C1329)),ISNUMBER(FIND("Single wall",C1329)),ISNUMBER(FIND("Single-wall",C1329)),ISNUMBER(FIND("SWCNT",B1329)),ISNUMBER(FIND("SWNT",B1329)),ISNUMBER(FIND("single-wall",B1329)),ISNUMBER(FIND("single wall",B1329)),ISNUMBER(FIND("Single-wall",B1329)),ISNUMBER(FIND("Single wall",B1329)))</f>
        <v>1</v>
      </c>
      <c r="AZ1329" t="b">
        <f>OR(ISNUMBER(FIND("MWCNT",C1329)),ISNUMBER(FIND("MWNT",C1329)),ISNUMBER(FIND("multi-wall",C1329)),ISNUMBER(FIND("multi wall",C1329)),ISNUMBER(FIND("multiwall",C1329)),ISNUMBER(FIND("Multi-wall",C1329)),ISNUMBER(FIND("Multi wall",C1329)),ISNUMBER(FIND("Multiwall",C1329)),ISNUMBER(FIND("MWCNT",B1329)),ISNUMBER(FIND("MWNT",B1329)),ISNUMBER(FIND("multi-wall",B1329)),ISNUMBER(FIND("multi wall",B1329)),ISNUMBER(FIND("multiwall",B1329)),ISNUMBER(FIND("Multi-wall",B1329)),ISNUMBER(FIND("Multi wall",B1329)),ISNUMBER(FIND("Multiwall",B1329)),ISNUMBER(FIND("Double-wall",B1329)),ISNUMBER(FIND("Double wall",B1329)),ISNUMBER(FIND("Doublewall",B1329)),ISNUMBER(FIND("double-wall",B1329)),ISNUMBER(FIND("double wall",B1329)),ISNUMBER(FIND("doublewall",B1329)))</f>
        <v>0</v>
      </c>
      <c r="BA1329" t="b">
        <f>AND(Table1[[#This Row],[SWCNT]],Table1[[#This Row],[MWCNT]])</f>
        <v>0</v>
      </c>
      <c r="BB1329" t="b">
        <f>IF(Table1[[#This Row],[SWCNT]]=TRUE,FALSE,IF(Table1[[#This Row],[MWCNT]]=TRUE,FALSE,TRUE))</f>
        <v>0</v>
      </c>
      <c r="BC1329" s="18"/>
    </row>
    <row r="1330" spans="1:55" ht="259">
      <c r="A1330" t="s">
        <v>1207</v>
      </c>
      <c r="B1330" s="2" t="s">
        <v>1210</v>
      </c>
      <c r="C1330" s="16" t="s">
        <v>1213</v>
      </c>
      <c r="D1330" s="17" t="s">
        <v>1216</v>
      </c>
      <c r="E1330" s="2">
        <v>2020</v>
      </c>
      <c r="F1330" t="b">
        <f>OR(ISNUMBER(FIND("cytotoxic",C1330)),ISNUMBER(FIND("Cytotoxic",C1330)),ISNUMBER(FIND("cellular toxicity",C1330)),ISNUMBER(FIND("cell death",C1330)),ISNUMBER(FIND("viable",C1330)),ISNUMBER(FIND("phytotoxic",C1330)),ISNUMBER(FIND("acute toxicity",C1330)),ISNUMBER(FIND("MTT",C1330)),ISNUMBER(FIND("survival",C1330)),ISNUMBER(FIND("prolifer",C1330)),ISNUMBER(FIND("apoptosis",C1330)),ISNUMBER(FIND("neurotoxic",C1330)),ISNUMBER(FIND("  lysis ",C1330)),ISNUMBER(FIND("necrosis",C1330)),ISNUMBER(FIND("cellular death",C1330))*3,ISNUMBER(FIND("LDH",C1330)),ISNUMBER(FIND("Acute toxicity",C1330)))</f>
        <v>0</v>
      </c>
      <c r="G1330" t="b">
        <f>OR(ISNUMBER(FIND("genotoxic",C1330)),ISNUMBER(FIND("genotoxicity",C1330)),ISNUMBER(FIND("DNA damage",C1330)),ISNUMBER(FIND("DNA",C1330)),ISNUMBER(FIND("RNA",C1330)),ISNUMBER(FIND("mesothelioma",C1330)),ISNUMBER(FIND("carcino",C1330)),ISNUMBER(FIND("mutagen",C1330)),ISNUMBER(FIND("genetic",C1330)))</f>
        <v>1</v>
      </c>
      <c r="H1330" t="b">
        <f>OR(ISNUMBER(FIND("inflammatory",C1330)),ISNUMBER(FIND("inflamm",C1330)))</f>
        <v>0</v>
      </c>
      <c r="I1330" t="b">
        <f>OR(ISNUMBER(FIND("immune",C1330)),ISNUMBER(FIND("immunological",C1330)),ISNUMBER(FIND("interleuk",C1330)),ISNUMBER(FIND("platelet activation",C1330)),ISNUMBER(FIND("monocyte",C1330)),ISNUMBER(FIND("leukocyte",C1330)),ISNUMBER(FIND("cytokine",C1330)),ISNUMBER(FIND("CD4",C1330)),ISNUMBER(FIND("CD8",C1330)),ISNUMBER(FIND("T-cell",C1330)))</f>
        <v>0</v>
      </c>
      <c r="J1330" t="b">
        <f>OR(ISNUMBER(FIND("reactive oxygen",C1330)),ISNUMBER(FIND("ROS",C1330)),ISNUMBER(FIND("free radical",C1330)),ISNUMBER(FIND("oxidative stress",C1330)),ISNUMBER(FIND("peroxid",C1330)),ISNUMBER(FIND("oxidative",C1330)),ISNUMBER(FIND("antioxid",C1330)))</f>
        <v>0</v>
      </c>
      <c r="K1330" t="b">
        <f>OR(ISNUMBER(FIND("autophag",C1330)))</f>
        <v>0</v>
      </c>
      <c r="L1330" t="b">
        <f>OR(ISNUMBER(FIND("morpholog",C1330)))</f>
        <v>0</v>
      </c>
      <c r="M1330" t="b">
        <f>OR(ISNUMBER(FIND("fibrosis",C1330)),ISNUMBER(FIND("Fibrosis",C1330)),ISNUMBER(FIND("fibrot",C1330)))</f>
        <v>0</v>
      </c>
      <c r="N1330" t="b">
        <f>OR(ISNUMBER(FIND("offspring",C1330)),ISNUMBER(FIND("Parental",C1330)),ISNUMBER(FIND("parental",C1330)),ISNUMBER(FIND("germline",C1330)),ISNUMBER(FIND("reproduc",C1330)),ISNUMBER(FIND("embryo",C1330)))</f>
        <v>0</v>
      </c>
      <c r="O1330" t="b">
        <f>OR(ISNUMBER(FIND("metabol",C1330)),ISNUMBER(FIND("Metabol",C1330)),ISNUMBER(FIND("digest",C1330)),ISNUMBER(FIND("mitochon",C1330)))</f>
        <v>0</v>
      </c>
      <c r="P1330" t="b">
        <f>OR(ISNUMBER(FIND("ecotox",C1330)),ISNUMBER(FIND("Ecotox",B1330)),ISNUMBER(FIND("ecotox",B1330)),ISNUMBER(FIND("Ecotox",C1330)))</f>
        <v>0</v>
      </c>
      <c r="Q1330" t="b">
        <f>OR(ISNUMBER(FIND("Bioaccum",C1330)),ISNUMBER(FIND("bioaccum",C1330)),ISNUMBER(FIND("accum",C1330)))</f>
        <v>0</v>
      </c>
      <c r="R1330" t="b">
        <f>OR(ISNUMBER(FIND("Occupation",C1330)),ISNUMBER(FIND("occupation",C1330)),ISNUMBER(FIND("worker",C1330)),ISNUMBER(FIND("workforce",C1330)))</f>
        <v>0</v>
      </c>
      <c r="S1330" t="b">
        <f>NOT(OR(F1330,G1330,H1330,I1330,J1330,K1330,L1330,M1330,N1330,O1330,P1330,Q1330,R1330))</f>
        <v>0</v>
      </c>
      <c r="U1330" t="b">
        <f>OR(Table1[[#This Row],[Inflammation]],Table1[[#This Row],[Immune]])</f>
        <v>0</v>
      </c>
      <c r="V1330" t="str">
        <f>IF(OR(Table1[[#This Row],[Rodents]],Table1[[#This Row],[Human]],Table1[[#This Row],[Pig]]),OR(ISNUMBER(FIND("intratrach",C1330)),ISNUMBER(FIND("nasal ",C1330)),ISNUMBER(FIND("instill",C1330))),"NA")</f>
        <v>NA</v>
      </c>
      <c r="W1330" t="str">
        <f>IF(OR(Table1[[#This Row],[Rodents]],Table1[[#This Row],[Human]],Table1[[#This Row],[Pig]]),OR(ISNUMBER(FIND("dermal",C1330)),ISNUMBER(FIND("skin ",C1330))),"NA")</f>
        <v>NA</v>
      </c>
      <c r="X1330" t="str">
        <f>IF(OR(Table1[[#This Row],[Rodents]],Table1[[#This Row],[Human]],Table1[[#This Row],[Pig]]),OR(ISNUMBER(FIND("injected",C1330)),ISNUMBER(FIND("periton",C1330)),ISNUMBER(FIND("intrascrot",C1330))),"NA")</f>
        <v>NA</v>
      </c>
      <c r="Y1330" t="str">
        <f>IF(OR(Table1[[#This Row],[Rodents]],Table1[[#This Row],[Human]],Table1[[#This Row],[Pig]]),NOT(OR(Table1[[#This Row],[Inhaled/Intratracheal/intranasal]],Table1[[#This Row],[Dermal]],Table1[[#This Row],[Injected]])),"NA")</f>
        <v>NA</v>
      </c>
      <c r="AA1330" t="b">
        <f>OR(ISNUMBER(FIND("fish ",C1330)),ISNUMBER(FIND("Fish ",C1330)),ISNUMBER(FIND("aquatic",C1330)),ISNUMBER(FIND("daphnids",C1330)),ISNUMBER(FIND("Carcinus maenas",C1330)),ISNUMBER(FIND("Daphnia",C1330)),ISNUMBER(FIND("Ruditapes philippinarum",C1330)),ISNUMBER(FIND("daphnia",C1330)),ISNUMBER(FIND("marine",C1330)),ISNUMBER(FIND("mussel",C1330)),ISNUMBER(FIND("algae",C1330)),ISNUMBER(FIND("Donax faba",C1330)),ISNUMBER(FIND("estuarine",C1330)),ISNUMBER(FIND("snail",C1330)),ISNUMBER(FIND("Prorocentrum donghaiense",C1330)) )</f>
        <v>0</v>
      </c>
      <c r="AB1330" t="b">
        <f>OR(ISNUMBER(FIND(" rat ",C1330)),ISNUMBER(FIND(" rats ",C1330)),ISNUMBER(FIND(" Rats ",C1330)),ISNUMBER(FIND(" Rat ",C1330)),ISNUMBER(FIND(" rat.",C1330)),ISNUMBER(FIND(" rats.",C1330)),ISNUMBER(FIND("mouse",C1330)),ISNUMBER(FIND("mice",C1330)), ISNUMBER(FIND(" Mice",C1330)))</f>
        <v>0</v>
      </c>
      <c r="AC1330" t="b">
        <f>OR(ISNUMBER(FIND(" cell ",C1330)),ISNUMBER(FIND("fibroblast",C1330)),ISNUMBER(FIND("macrophage",C1330)),ISNUMBER(FIND("epithelial",C1330)),ISNUMBER(FIND("endothelial",C1330)),ISNUMBER(FIND("neuron",C1330)),ISNUMBER(FIND(" cells ",C1330)),ISNUMBER(FIND("RBC",C1330)),ISNUMBER(FIND("mitochond",C1330)),ISNUMBER(FIND("adipocyte",C1330)),ISNUMBER(FIND("osteo",C1330)),ISNUMBER(FIND("keratin",C1330)),ISNUMBER(FIND(" cell's ",C1330)),ISNUMBER(FIND("eukary",C1330)),ISNUMBER(FIND("sperm",C1330)))</f>
        <v>0</v>
      </c>
      <c r="AD1330" t="b">
        <f>OR(ISNUMBER(FIND("human",B1330)),ISNUMBER(FIND("workers",B1330)),ISNUMBER(FIND("workforces",B1330)),ISNUMBER(FIND("occupational",B1330)),ISNUMBER(FIND("Case report",B1330)),ISNUMBER(FIND("Workplaces",B1330)),ISNUMBER(FIND("worker",B1330)))</f>
        <v>0</v>
      </c>
      <c r="AE1330" t="b">
        <f>OR(ISNUMBER(FIND(" plant ",C1330)),ISNUMBER(FIND("Plant ",C1330)),ISNUMBER(FIND("tomato",C1330)),ISNUMBER(FIND("plants",C1330)),ISNUMBER(FIND("Plants",C1330)),ISNUMBER(FIND("algae",C1330)),ISNUMBER(FIND("lettuce",C1330)),ISNUMBER(FIND("green gram sprouts ",C1330)),ISNUMBER(FIND("Cucurbita pepo",C1330)),ISNUMBER(FIND("bean ",C1330)),ISNUMBER(FIND("chloroplast",C1330)),ISNUMBER(FIND("chlorophyll",C1330)),ISNUMBER(FIND("seedling",C1330)),ISNUMBER(FIND("canola",C1330)),ISNUMBER(FIND("shoot",C1330)),ISNUMBER(FIND("photosynthes",C1330)),ISNUMBER(FIND(" leaves ",C1330)),,ISNUMBER(FIND("agriculture",C1330)),ISNUMBER(FIND(" crops ",C1330)))</f>
        <v>1</v>
      </c>
      <c r="AF1330" t="b">
        <f>OR(ISNUMBER(FIND("bacteria",C1330)),ISNUMBER(FIND("Bacteria",C1330)),ISNUMBER(FIND("Bacterium",C1330)),ISNUMBER(FIND("bacterium",C1330)),ISNUMBER(FIND(" coli ",C1330)))</f>
        <v>0</v>
      </c>
      <c r="AG1330" t="b">
        <f>OR(ISNUMBER(FIND("fungi",C1330)),ISNUMBER(FIND("Fungi",C1330)),ISNUMBER(FIND("fungus",C1330)),ISNUMBER(FIND("Fungus",C1330)),ISNUMBER(FIND("mushroom",C1330)),ISNUMBER(FIND("Mushroom",C1330)),ISNUMBER(FIND(" mold ",C1330)))</f>
        <v>0</v>
      </c>
      <c r="AH1330" t="b">
        <f>OR(ISNUMBER(FIND("Pig ",C1330)),ISNUMBER(FIND("pig ",C1330)),ISNUMBER(FIND("Pigs ",C1330)),ISNUMBER(FIND("pigs ",C1330)))</f>
        <v>0</v>
      </c>
      <c r="AI1330" t="b">
        <f>OR(ISNUMBER(FIND(" C. elegans",C1330)),ISNUMBER(FIND("Caenorhabditis elegans",C1330)),ISNUMBER(FIND("earthworms",C1330)),ISNUMBER(FIND(" Ficopomatus enigmaticus",C1330)),ISNUMBER(FIND("larva",C1330)),ISNUMBER(FIND("Lumbriculus variegatus",C1330)),ISNUMBER(FIND("nematode",C1330)))</f>
        <v>0</v>
      </c>
      <c r="AJ1330" t="b">
        <f>NOT(OR(AA1330,AB1330,AC1330,AD1330,AE1330,AF1330,AG1330,AH1330,AI1330))</f>
        <v>0</v>
      </c>
      <c r="AL1330" t="b">
        <f>OR(AA1330,AB1330,AD1330,AE1330,AF1330,AG1330,AH1330,AI1330)</f>
        <v>1</v>
      </c>
      <c r="AM1330" t="b">
        <f>IF(Table1[[#This Row],[In vivo?]],IF(Table1[[#This Row],[Cell]],FALSE,TRUE),FALSE)</f>
        <v>1</v>
      </c>
      <c r="AN1330" t="b">
        <f>AND(AC1330,AL1330)</f>
        <v>0</v>
      </c>
      <c r="AO1330" t="b">
        <f>IF(Table1[[#This Row],[Cell]],IF(Table1[[#This Row],[In vivo?]],FALSE,TRUE),FALSE)</f>
        <v>0</v>
      </c>
      <c r="AP1330" t="b">
        <f>NOT(OR(Table1[[#This Row],[In vivo?]],Table1[[#This Row],[Only in Cell]]))</f>
        <v>0</v>
      </c>
      <c r="AQ1330" t="str">
        <f>IF(OR(Table1[[#This Row],[Rodents]],Table1[[#This Row],[Human]],Table1[[#This Row],[Pig]]),OR(ISNUMBER(FIND("pulmonary",C1330)),ISNUMBER(FIND("lung",C1330))),"NA")</f>
        <v>NA</v>
      </c>
      <c r="AR1330" t="str">
        <f>IF(OR(Table1[[#This Row],[Rodents]],Table1[[#This Row],[Human]],Table1[[#This Row],[Pig]]),OR(ISNUMBER(FIND("skin",C1330)),ISNUMBER(FIND("dermal",C1330))),"NA")</f>
        <v>NA</v>
      </c>
      <c r="AS1330" t="str">
        <f>IF(OR(Table1[[#This Row],[Rodents]],Table1[[#This Row],[Human]],Table1[[#This Row],[Pig]]),OR(ISNUMBER(FIND("liver",C1330)),ISNUMBER(FIND("hepat",C1330))),"NA")</f>
        <v>NA</v>
      </c>
      <c r="AT1330" t="str">
        <f>IF(OR(Table1[[#This Row],[Rodents]],Table1[[#This Row],[Human]],Table1[[#This Row],[Pig]]),OR(ISNUMBER(FIND("kidney",C1330)),ISNUMBER(FIND("neph",C1330))),"NA")</f>
        <v>NA</v>
      </c>
      <c r="AU1330" t="str">
        <f>IF(OR(Table1[[#This Row],[Rodents]],Table1[[#This Row],[Human]],Table1[[#This Row],[Pig]]),OR(ISNUMBER(FIND("brain",C1330)),ISNUMBER(FIND("neur",C1330)),ISNUMBER(FIND("nerv",C1330))),"NA")</f>
        <v>NA</v>
      </c>
      <c r="AV1330" t="str">
        <f>IF(OR(Table1[[#This Row],[Rodents]],Table1[[#This Row],[Human]],Table1[[#This Row],[Pig]]),OR(ISNUMBER(FIND("heart",C1330)),ISNUMBER(FIND("cardi",C1330))),"NA")</f>
        <v>NA</v>
      </c>
      <c r="AW1330" t="str">
        <f>IF(OR(Table1[[#This Row],[Rodents]],Table1[[#This Row],[Human]],Table1[[#This Row],[Pig]]),OR(ISNUMBER(FIND("gastro",C1330)),ISNUMBER(FIND("intesti",C1330)),ISNUMBER(FIND("stomach",C1330))),"NA")</f>
        <v>NA</v>
      </c>
      <c r="AX1330" t="str">
        <f>IF(OR(Table1[[#This Row],[Rodents]],Table1[[#This Row],[Human]],Table1[[#This Row],[Pig]]),NOT(OR(AQ1330,AR1330,AS1330,AT1330,AU1330,AV1330,AW1330)),"NA")</f>
        <v>NA</v>
      </c>
      <c r="AY1330" t="b">
        <f>OR(ISNUMBER(FIND("SWCNT",C1330)),ISNUMBER(FIND("SWNT",C1330)),ISNUMBER(FIND("single-wall",C1330)),ISNUMBER(FIND("single wall",C1330)),ISNUMBER(FIND("Single wall",C1330)),ISNUMBER(FIND("Single-wall",C1330)),ISNUMBER(FIND("SWCNT",B1330)),ISNUMBER(FIND("SWNT",B1330)),ISNUMBER(FIND("single-wall",B1330)),ISNUMBER(FIND("single wall",B1330)),ISNUMBER(FIND("Single-wall",B1330)),ISNUMBER(FIND("Single wall",B1330)))</f>
        <v>0</v>
      </c>
      <c r="AZ1330" t="b">
        <f>OR(ISNUMBER(FIND("MWCNT",C1330)),ISNUMBER(FIND("MWNT",C1330)),ISNUMBER(FIND("multi-wall",C1330)),ISNUMBER(FIND("multi wall",C1330)),ISNUMBER(FIND("multiwall",C1330)),ISNUMBER(FIND("Multi-wall",C1330)),ISNUMBER(FIND("Multi wall",C1330)),ISNUMBER(FIND("Multiwall",C1330)),ISNUMBER(FIND("MWCNT",B1330)),ISNUMBER(FIND("MWNT",B1330)),ISNUMBER(FIND("multi-wall",B1330)),ISNUMBER(FIND("multi wall",B1330)),ISNUMBER(FIND("multiwall",B1330)),ISNUMBER(FIND("Multi-wall",B1330)),ISNUMBER(FIND("Multi wall",B1330)),ISNUMBER(FIND("Multiwall",B1330)),ISNUMBER(FIND("Double-wall",B1330)),ISNUMBER(FIND("Double wall",B1330)),ISNUMBER(FIND("Doublewall",B1330)),ISNUMBER(FIND("double-wall",B1330)),ISNUMBER(FIND("double wall",B1330)),ISNUMBER(FIND("doublewall",B1330)))</f>
        <v>1</v>
      </c>
      <c r="BA1330" t="b">
        <f>AND(Table1[[#This Row],[SWCNT]],Table1[[#This Row],[MWCNT]])</f>
        <v>0</v>
      </c>
      <c r="BB1330" t="b">
        <f>IF(Table1[[#This Row],[SWCNT]]=TRUE,FALSE,IF(Table1[[#This Row],[MWCNT]]=TRUE,FALSE,TRUE))</f>
        <v>0</v>
      </c>
      <c r="BC1330" s="18"/>
    </row>
    <row r="1331" spans="1:55" ht="277.5">
      <c r="A1331" t="s">
        <v>1217</v>
      </c>
      <c r="B1331" s="2" t="s">
        <v>1218</v>
      </c>
      <c r="C1331" s="16" t="s">
        <v>1219</v>
      </c>
      <c r="D1331" s="17" t="s">
        <v>112</v>
      </c>
      <c r="E1331" s="2">
        <v>2020</v>
      </c>
      <c r="F1331" t="b">
        <f>OR(ISNUMBER(FIND("cytotoxic",C1331)),ISNUMBER(FIND("Cytotoxic",C1331)),ISNUMBER(FIND("cellular toxicity",C1331)),ISNUMBER(FIND("cell death",C1331)),ISNUMBER(FIND("viable",C1331)),ISNUMBER(FIND("phytotoxic",C1331)),ISNUMBER(FIND("acute toxicity",C1331)),ISNUMBER(FIND("MTT",C1331)),ISNUMBER(FIND("survival",C1331)),ISNUMBER(FIND("prolifer",C1331)),ISNUMBER(FIND("apoptosis",C1331)),ISNUMBER(FIND("neurotoxic",C1331)),ISNUMBER(FIND("  lysis ",C1331)),ISNUMBER(FIND("necrosis",C1331)),ISNUMBER(FIND("cellular death",C1331))*3,ISNUMBER(FIND("LDH",C1331)),ISNUMBER(FIND("Acute toxicity",C1331)))</f>
        <v>0</v>
      </c>
      <c r="G1331" t="b">
        <f>OR(ISNUMBER(FIND("genotoxic",C1331)),ISNUMBER(FIND("genotoxicity",C1331)),ISNUMBER(FIND("DNA damage",C1331)),ISNUMBER(FIND("DNA",C1331)),ISNUMBER(FIND("RNA",C1331)),ISNUMBER(FIND("mesothelioma",C1331)),ISNUMBER(FIND("carcino",C1331)),ISNUMBER(FIND("mutagen",C1331)),ISNUMBER(FIND("genetic",C1331)))</f>
        <v>0</v>
      </c>
      <c r="H1331" t="b">
        <f>OR(ISNUMBER(FIND("inflammatory",C1331)),ISNUMBER(FIND("inflamm",C1331)))</f>
        <v>0</v>
      </c>
      <c r="I1331" t="b">
        <f>OR(ISNUMBER(FIND("immune",C1331)),ISNUMBER(FIND("immunological",C1331)),ISNUMBER(FIND("interleuk",C1331)),ISNUMBER(FIND("platelet activation",C1331)),ISNUMBER(FIND("monocyte",C1331)),ISNUMBER(FIND("leukocyte",C1331)),ISNUMBER(FIND("cytokine",C1331)),ISNUMBER(FIND("CD4",C1331)),ISNUMBER(FIND("CD8",C1331)),ISNUMBER(FIND("T-cell",C1331)))</f>
        <v>0</v>
      </c>
      <c r="J1331" t="b">
        <f>OR(ISNUMBER(FIND("reactive oxygen",C1331)),ISNUMBER(FIND("ROS",C1331)),ISNUMBER(FIND("free radical",C1331)),ISNUMBER(FIND("oxidative stress",C1331)),ISNUMBER(FIND("peroxid",C1331)),ISNUMBER(FIND("oxidative",C1331)),ISNUMBER(FIND("antioxid",C1331)))</f>
        <v>1</v>
      </c>
      <c r="K1331" t="b">
        <f>OR(ISNUMBER(FIND("autophag",C1331)))</f>
        <v>0</v>
      </c>
      <c r="L1331" t="b">
        <f>OR(ISNUMBER(FIND("morpholog",C1331)))</f>
        <v>0</v>
      </c>
      <c r="M1331" t="b">
        <f>OR(ISNUMBER(FIND("fibrosis",C1331)),ISNUMBER(FIND("Fibrosis",C1331)),ISNUMBER(FIND("fibrot",C1331)))</f>
        <v>0</v>
      </c>
      <c r="N1331" t="b">
        <f>OR(ISNUMBER(FIND("offspring",C1331)),ISNUMBER(FIND("Parental",C1331)),ISNUMBER(FIND("parental",C1331)),ISNUMBER(FIND("germline",C1331)),ISNUMBER(FIND("reproduc",C1331)),ISNUMBER(FIND("embryo",C1331)))</f>
        <v>0</v>
      </c>
      <c r="O1331" t="b">
        <f>OR(ISNUMBER(FIND("metabol",C1331)),ISNUMBER(FIND("Metabol",C1331)),ISNUMBER(FIND("digest",C1331)),ISNUMBER(FIND("mitochon",C1331)))</f>
        <v>0</v>
      </c>
      <c r="P1331" t="b">
        <f>OR(ISNUMBER(FIND("ecotox",C1331)),ISNUMBER(FIND("Ecotox",B1331)),ISNUMBER(FIND("ecotox",B1331)),ISNUMBER(FIND("Ecotox",C1331)))</f>
        <v>0</v>
      </c>
      <c r="Q1331" t="b">
        <f>OR(ISNUMBER(FIND("Bioaccum",C1331)),ISNUMBER(FIND("bioaccum",C1331)),ISNUMBER(FIND("accum",C1331)))</f>
        <v>1</v>
      </c>
      <c r="R1331" t="b">
        <f>OR(ISNUMBER(FIND("Occupation",C1331)),ISNUMBER(FIND("occupation",C1331)),ISNUMBER(FIND("worker",C1331)),ISNUMBER(FIND("workforce",C1331)))</f>
        <v>0</v>
      </c>
      <c r="S1331" t="b">
        <f>NOT(OR(F1331,G1331,H1331,I1331,J1331,K1331,L1331,M1331,N1331,O1331,P1331,Q1331,R1331))</f>
        <v>0</v>
      </c>
      <c r="U1331" t="b">
        <f>OR(Table1[[#This Row],[Inflammation]],Table1[[#This Row],[Immune]])</f>
        <v>0</v>
      </c>
      <c r="V1331" t="str">
        <f>IF(OR(Table1[[#This Row],[Rodents]],Table1[[#This Row],[Human]],Table1[[#This Row],[Pig]]),OR(ISNUMBER(FIND("intratrach",C1331)),ISNUMBER(FIND("nasal ",C1331)),ISNUMBER(FIND("instill",C1331))),"NA")</f>
        <v>NA</v>
      </c>
      <c r="W1331" t="str">
        <f>IF(OR(Table1[[#This Row],[Rodents]],Table1[[#This Row],[Human]],Table1[[#This Row],[Pig]]),OR(ISNUMBER(FIND("dermal",C1331)),ISNUMBER(FIND("skin ",C1331))),"NA")</f>
        <v>NA</v>
      </c>
      <c r="X1331" t="str">
        <f>IF(OR(Table1[[#This Row],[Rodents]],Table1[[#This Row],[Human]],Table1[[#This Row],[Pig]]),OR(ISNUMBER(FIND("injected",C1331)),ISNUMBER(FIND("periton",C1331)),ISNUMBER(FIND("intrascrot",C1331))),"NA")</f>
        <v>NA</v>
      </c>
      <c r="Y1331" t="str">
        <f>IF(OR(Table1[[#This Row],[Rodents]],Table1[[#This Row],[Human]],Table1[[#This Row],[Pig]]),NOT(OR(Table1[[#This Row],[Inhaled/Intratracheal/intranasal]],Table1[[#This Row],[Dermal]],Table1[[#This Row],[Injected]])),"NA")</f>
        <v>NA</v>
      </c>
      <c r="AA1331" t="b">
        <f>OR(ISNUMBER(FIND("fish ",C1331)),ISNUMBER(FIND("Fish ",C1331)),ISNUMBER(FIND("aquatic",C1331)),ISNUMBER(FIND("daphnids",C1331)),ISNUMBER(FIND("Carcinus maenas",C1331)),ISNUMBER(FIND("Daphnia",C1331)),ISNUMBER(FIND("Ruditapes philippinarum",C1331)),ISNUMBER(FIND("daphnia",C1331)),ISNUMBER(FIND("marine",C1331)),ISNUMBER(FIND("mussel",C1331)),ISNUMBER(FIND("algae",C1331)),ISNUMBER(FIND("Donax faba",C1331)),ISNUMBER(FIND("estuarine",C1331)),ISNUMBER(FIND("snail",C1331)),ISNUMBER(FIND("Prorocentrum donghaiense",C1331)) )</f>
        <v>1</v>
      </c>
      <c r="AB1331" t="b">
        <f>OR(ISNUMBER(FIND(" rat ",C1331)),ISNUMBER(FIND(" rats ",C1331)),ISNUMBER(FIND(" Rats ",C1331)),ISNUMBER(FIND(" Rat ",C1331)),ISNUMBER(FIND(" rat.",C1331)),ISNUMBER(FIND(" rats.",C1331)),ISNUMBER(FIND("mouse",C1331)),ISNUMBER(FIND("mice",C1331)), ISNUMBER(FIND(" Mice",C1331)))</f>
        <v>0</v>
      </c>
      <c r="AC1331" t="b">
        <f>OR(ISNUMBER(FIND(" cell ",C1331)),ISNUMBER(FIND("fibroblast",C1331)),ISNUMBER(FIND("macrophage",C1331)),ISNUMBER(FIND("epithelial",C1331)),ISNUMBER(FIND("endothelial",C1331)),ISNUMBER(FIND("neuron",C1331)),ISNUMBER(FIND(" cells ",C1331)),ISNUMBER(FIND("RBC",C1331)),ISNUMBER(FIND("mitochond",C1331)),ISNUMBER(FIND("adipocyte",C1331)),ISNUMBER(FIND("osteo",C1331)),ISNUMBER(FIND("keratin",C1331)),ISNUMBER(FIND(" cell's ",C1331)),ISNUMBER(FIND("eukary",C1331)),ISNUMBER(FIND("sperm",C1331)))</f>
        <v>0</v>
      </c>
      <c r="AD1331" t="b">
        <f>OR(ISNUMBER(FIND("human",B1331)),ISNUMBER(FIND("workers",B1331)),ISNUMBER(FIND("workforces",B1331)),ISNUMBER(FIND("occupational",B1331)),ISNUMBER(FIND("Case report",B1331)),ISNUMBER(FIND("Workplaces",B1331)),ISNUMBER(FIND("worker",B1331)))</f>
        <v>0</v>
      </c>
      <c r="AE1331" t="b">
        <f>OR(ISNUMBER(FIND(" plant ",C1331)),ISNUMBER(FIND("Plant ",C1331)),ISNUMBER(FIND("tomato",C1331)),ISNUMBER(FIND("plants",C1331)),ISNUMBER(FIND("Plants",C1331)),ISNUMBER(FIND("algae",C1331)),ISNUMBER(FIND("lettuce",C1331)),ISNUMBER(FIND("green gram sprouts ",C1331)),ISNUMBER(FIND("Cucurbita pepo",C1331)),ISNUMBER(FIND("bean ",C1331)),ISNUMBER(FIND("chloroplast",C1331)),ISNUMBER(FIND("chlorophyll",C1331)),ISNUMBER(FIND("seedling",C1331)),ISNUMBER(FIND("canola",C1331)),ISNUMBER(FIND("shoot",C1331)),ISNUMBER(FIND("photosynthes",C1331)),ISNUMBER(FIND(" leaves ",C1331)),,ISNUMBER(FIND("agriculture",C1331)),ISNUMBER(FIND(" crops ",C1331)))</f>
        <v>0</v>
      </c>
      <c r="AF1331" t="b">
        <f>OR(ISNUMBER(FIND("bacteria",C1331)),ISNUMBER(FIND("Bacteria",C1331)),ISNUMBER(FIND("Bacterium",C1331)),ISNUMBER(FIND("bacterium",C1331)),ISNUMBER(FIND(" coli ",C1331)))</f>
        <v>0</v>
      </c>
      <c r="AG1331" t="b">
        <f>OR(ISNUMBER(FIND("fungi",C1331)),ISNUMBER(FIND("Fungi",C1331)),ISNUMBER(FIND("fungus",C1331)),ISNUMBER(FIND("Fungus",C1331)),ISNUMBER(FIND("mushroom",C1331)),ISNUMBER(FIND("Mushroom",C1331)),ISNUMBER(FIND(" mold ",C1331)))</f>
        <v>0</v>
      </c>
      <c r="AH1331" t="b">
        <f>OR(ISNUMBER(FIND("Pig ",C1331)),ISNUMBER(FIND("pig ",C1331)),ISNUMBER(FIND("Pigs ",C1331)),ISNUMBER(FIND("pigs ",C1331)))</f>
        <v>0</v>
      </c>
      <c r="AI1331" t="b">
        <f>OR(ISNUMBER(FIND(" C. elegans",C1331)),ISNUMBER(FIND("Caenorhabditis elegans",C1331)),ISNUMBER(FIND("earthworms",C1331)),ISNUMBER(FIND(" Ficopomatus enigmaticus",C1331)),ISNUMBER(FIND("larva",C1331)),ISNUMBER(FIND("Lumbriculus variegatus",C1331)),ISNUMBER(FIND("nematode",C1331)))</f>
        <v>0</v>
      </c>
      <c r="AJ1331" t="b">
        <f>NOT(OR(AA1331,AB1331,AC1331,AD1331,AE1331,AF1331,AG1331,AH1331,AI1331))</f>
        <v>0</v>
      </c>
      <c r="AL1331" t="b">
        <f>OR(AA1331,AB1331,AD1331,AE1331,AF1331,AG1331,AH1331,AI1331)</f>
        <v>1</v>
      </c>
      <c r="AM1331" t="b">
        <f>IF(Table1[[#This Row],[In vivo?]],IF(Table1[[#This Row],[Cell]],FALSE,TRUE),FALSE)</f>
        <v>1</v>
      </c>
      <c r="AN1331" t="b">
        <f>AND(AC1331,AL1331)</f>
        <v>0</v>
      </c>
      <c r="AO1331" t="b">
        <f>IF(Table1[[#This Row],[Cell]],IF(Table1[[#This Row],[In vivo?]],FALSE,TRUE),FALSE)</f>
        <v>0</v>
      </c>
      <c r="AP1331" t="b">
        <f>NOT(OR(Table1[[#This Row],[In vivo?]],Table1[[#This Row],[Only in Cell]]))</f>
        <v>0</v>
      </c>
      <c r="AQ1331" t="str">
        <f>IF(OR(Table1[[#This Row],[Rodents]],Table1[[#This Row],[Human]],Table1[[#This Row],[Pig]]),OR(ISNUMBER(FIND("pulmonary",C1331)),ISNUMBER(FIND("lung",C1331))),"NA")</f>
        <v>NA</v>
      </c>
      <c r="AR1331" t="str">
        <f>IF(OR(Table1[[#This Row],[Rodents]],Table1[[#This Row],[Human]],Table1[[#This Row],[Pig]]),OR(ISNUMBER(FIND("skin",C1331)),ISNUMBER(FIND("dermal",C1331))),"NA")</f>
        <v>NA</v>
      </c>
      <c r="AS1331" t="str">
        <f>IF(OR(Table1[[#This Row],[Rodents]],Table1[[#This Row],[Human]],Table1[[#This Row],[Pig]]),OR(ISNUMBER(FIND("liver",C1331)),ISNUMBER(FIND("hepat",C1331))),"NA")</f>
        <v>NA</v>
      </c>
      <c r="AT1331" t="str">
        <f>IF(OR(Table1[[#This Row],[Rodents]],Table1[[#This Row],[Human]],Table1[[#This Row],[Pig]]),OR(ISNUMBER(FIND("kidney",C1331)),ISNUMBER(FIND("neph",C1331))),"NA")</f>
        <v>NA</v>
      </c>
      <c r="AU1331" t="str">
        <f>IF(OR(Table1[[#This Row],[Rodents]],Table1[[#This Row],[Human]],Table1[[#This Row],[Pig]]),OR(ISNUMBER(FIND("brain",C1331)),ISNUMBER(FIND("neur",C1331)),ISNUMBER(FIND("nerv",C1331))),"NA")</f>
        <v>NA</v>
      </c>
      <c r="AV1331" t="str">
        <f>IF(OR(Table1[[#This Row],[Rodents]],Table1[[#This Row],[Human]],Table1[[#This Row],[Pig]]),OR(ISNUMBER(FIND("heart",C1331)),ISNUMBER(FIND("cardi",C1331))),"NA")</f>
        <v>NA</v>
      </c>
      <c r="AW1331" t="str">
        <f>IF(OR(Table1[[#This Row],[Rodents]],Table1[[#This Row],[Human]],Table1[[#This Row],[Pig]]),OR(ISNUMBER(FIND("gastro",C1331)),ISNUMBER(FIND("intesti",C1331)),ISNUMBER(FIND("stomach",C1331))),"NA")</f>
        <v>NA</v>
      </c>
      <c r="AX1331" t="str">
        <f>IF(OR(Table1[[#This Row],[Rodents]],Table1[[#This Row],[Human]],Table1[[#This Row],[Pig]]),NOT(OR(AQ1331,AR1331,AS1331,AT1331,AU1331,AV1331,AW1331)),"NA")</f>
        <v>NA</v>
      </c>
      <c r="AY1331" t="b">
        <f>OR(ISNUMBER(FIND("SWCNT",C1331)),ISNUMBER(FIND("SWNT",C1331)),ISNUMBER(FIND("single-wall",C1331)),ISNUMBER(FIND("single wall",C1331)),ISNUMBER(FIND("Single wall",C1331)),ISNUMBER(FIND("Single-wall",C1331)),ISNUMBER(FIND("SWCNT",B1331)),ISNUMBER(FIND("SWNT",B1331)),ISNUMBER(FIND("single-wall",B1331)),ISNUMBER(FIND("single wall",B1331)),ISNUMBER(FIND("Single-wall",B1331)),ISNUMBER(FIND("Single wall",B1331)))</f>
        <v>0</v>
      </c>
      <c r="AZ1331" t="b">
        <f>OR(ISNUMBER(FIND("MWCNT",C1331)),ISNUMBER(FIND("MWNT",C1331)),ISNUMBER(FIND("multi-wall",C1331)),ISNUMBER(FIND("multi wall",C1331)),ISNUMBER(FIND("multiwall",C1331)),ISNUMBER(FIND("Multi-wall",C1331)),ISNUMBER(FIND("Multi wall",C1331)),ISNUMBER(FIND("Multiwall",C1331)),ISNUMBER(FIND("MWCNT",B1331)),ISNUMBER(FIND("MWNT",B1331)),ISNUMBER(FIND("multi-wall",B1331)),ISNUMBER(FIND("multi wall",B1331)),ISNUMBER(FIND("multiwall",B1331)),ISNUMBER(FIND("Multi-wall",B1331)),ISNUMBER(FIND("Multi wall",B1331)),ISNUMBER(FIND("Multiwall",B1331)),ISNUMBER(FIND("Double-wall",B1331)),ISNUMBER(FIND("Double wall",B1331)),ISNUMBER(FIND("Doublewall",B1331)),ISNUMBER(FIND("double-wall",B1331)),ISNUMBER(FIND("double wall",B1331)),ISNUMBER(FIND("doublewall",B1331)))</f>
        <v>1</v>
      </c>
      <c r="BA1331" t="b">
        <f>AND(Table1[[#This Row],[SWCNT]],Table1[[#This Row],[MWCNT]])</f>
        <v>0</v>
      </c>
      <c r="BB1331" t="b">
        <f>IF(Table1[[#This Row],[SWCNT]]=TRUE,FALSE,IF(Table1[[#This Row],[MWCNT]]=TRUE,FALSE,TRUE))</f>
        <v>0</v>
      </c>
      <c r="BC1331" s="18"/>
    </row>
    <row r="1332" spans="1:55" ht="240.5">
      <c r="A1332" t="s">
        <v>1223</v>
      </c>
      <c r="B1332" s="2" t="s">
        <v>1225</v>
      </c>
      <c r="C1332" s="16" t="s">
        <v>1227</v>
      </c>
      <c r="D1332" s="17" t="s">
        <v>1229</v>
      </c>
      <c r="E1332" s="2">
        <v>2020</v>
      </c>
      <c r="F1332" t="b">
        <f>OR(ISNUMBER(FIND("cytotoxic",C1332)),ISNUMBER(FIND("Cytotoxic",C1332)),ISNUMBER(FIND("cellular toxicity",C1332)),ISNUMBER(FIND("cell death",C1332)),ISNUMBER(FIND("viable",C1332)),ISNUMBER(FIND("phytotoxic",C1332)),ISNUMBER(FIND("acute toxicity",C1332)),ISNUMBER(FIND("MTT",C1332)),ISNUMBER(FIND("survival",C1332)),ISNUMBER(FIND("prolifer",C1332)),ISNUMBER(FIND("apoptosis",C1332)),ISNUMBER(FIND("neurotoxic",C1332)),ISNUMBER(FIND("  lysis ",C1332)),ISNUMBER(FIND("necrosis",C1332)),ISNUMBER(FIND("cellular death",C1332))*3,ISNUMBER(FIND("LDH",C1332)),ISNUMBER(FIND("Acute toxicity",C1332)))</f>
        <v>1</v>
      </c>
      <c r="G1332" t="b">
        <f>OR(ISNUMBER(FIND("genotoxic",C1332)),ISNUMBER(FIND("genotoxicity",C1332)),ISNUMBER(FIND("DNA damage",C1332)),ISNUMBER(FIND("DNA",C1332)),ISNUMBER(FIND("RNA",C1332)),ISNUMBER(FIND("mesothelioma",C1332)),ISNUMBER(FIND("carcino",C1332)),ISNUMBER(FIND("mutagen",C1332)),ISNUMBER(FIND("genetic",C1332)))</f>
        <v>0</v>
      </c>
      <c r="H1332" t="b">
        <f>OR(ISNUMBER(FIND("inflammatory",C1332)),ISNUMBER(FIND("inflamm",C1332)))</f>
        <v>0</v>
      </c>
      <c r="I1332" t="b">
        <f>OR(ISNUMBER(FIND("immune",C1332)),ISNUMBER(FIND("immunological",C1332)),ISNUMBER(FIND("interleuk",C1332)),ISNUMBER(FIND("platelet activation",C1332)),ISNUMBER(FIND("monocyte",C1332)),ISNUMBER(FIND("leukocyte",C1332)),ISNUMBER(FIND("cytokine",C1332)),ISNUMBER(FIND("CD4",C1332)),ISNUMBER(FIND("CD8",C1332)),ISNUMBER(FIND("T-cell",C1332)))</f>
        <v>0</v>
      </c>
      <c r="J1332" t="b">
        <f>OR(ISNUMBER(FIND("reactive oxygen",C1332)),ISNUMBER(FIND("ROS",C1332)),ISNUMBER(FIND("free radical",C1332)),ISNUMBER(FIND("oxidative stress",C1332)),ISNUMBER(FIND("peroxid",C1332)),ISNUMBER(FIND("oxidative",C1332)),ISNUMBER(FIND("antioxid",C1332)))</f>
        <v>1</v>
      </c>
      <c r="K1332" t="b">
        <f>OR(ISNUMBER(FIND("autophag",C1332)))</f>
        <v>0</v>
      </c>
      <c r="L1332" t="b">
        <f>OR(ISNUMBER(FIND("morpholog",C1332)))</f>
        <v>0</v>
      </c>
      <c r="M1332" t="b">
        <f>OR(ISNUMBER(FIND("fibrosis",C1332)),ISNUMBER(FIND("Fibrosis",C1332)),ISNUMBER(FIND("fibrot",C1332)))</f>
        <v>0</v>
      </c>
      <c r="N1332" t="b">
        <f>OR(ISNUMBER(FIND("offspring",C1332)),ISNUMBER(FIND("Parental",C1332)),ISNUMBER(FIND("parental",C1332)),ISNUMBER(FIND("germline",C1332)),ISNUMBER(FIND("reproduc",C1332)),ISNUMBER(FIND("embryo",C1332)))</f>
        <v>0</v>
      </c>
      <c r="O1332" t="b">
        <f>OR(ISNUMBER(FIND("metabol",C1332)),ISNUMBER(FIND("Metabol",C1332)),ISNUMBER(FIND("digest",C1332)),ISNUMBER(FIND("mitochon",C1332)))</f>
        <v>0</v>
      </c>
      <c r="P1332" t="b">
        <f>OR(ISNUMBER(FIND("ecotox",C1332)),ISNUMBER(FIND("Ecotox",B1332)),ISNUMBER(FIND("ecotox",B1332)),ISNUMBER(FIND("Ecotox",C1332)))</f>
        <v>0</v>
      </c>
      <c r="Q1332" t="b">
        <f>OR(ISNUMBER(FIND("Bioaccum",C1332)),ISNUMBER(FIND("bioaccum",C1332)),ISNUMBER(FIND("accum",C1332)))</f>
        <v>0</v>
      </c>
      <c r="R1332" t="b">
        <f>OR(ISNUMBER(FIND("Occupation",C1332)),ISNUMBER(FIND("occupation",C1332)),ISNUMBER(FIND("worker",C1332)),ISNUMBER(FIND("workforce",C1332)))</f>
        <v>0</v>
      </c>
      <c r="S1332" t="b">
        <f>NOT(OR(F1332,G1332,H1332,I1332,J1332,K1332,L1332,M1332,N1332,O1332,P1332,Q1332,R1332))</f>
        <v>0</v>
      </c>
      <c r="U1332" t="b">
        <f>OR(Table1[[#This Row],[Inflammation]],Table1[[#This Row],[Immune]])</f>
        <v>0</v>
      </c>
      <c r="V1332" t="str">
        <f>IF(OR(Table1[[#This Row],[Rodents]],Table1[[#This Row],[Human]],Table1[[#This Row],[Pig]]),OR(ISNUMBER(FIND("intratrach",C1332)),ISNUMBER(FIND("nasal ",C1332)),ISNUMBER(FIND("instill",C1332))),"NA")</f>
        <v>NA</v>
      </c>
      <c r="W1332" t="str">
        <f>IF(OR(Table1[[#This Row],[Rodents]],Table1[[#This Row],[Human]],Table1[[#This Row],[Pig]]),OR(ISNUMBER(FIND("dermal",C1332)),ISNUMBER(FIND("skin ",C1332))),"NA")</f>
        <v>NA</v>
      </c>
      <c r="X1332" t="str">
        <f>IF(OR(Table1[[#This Row],[Rodents]],Table1[[#This Row],[Human]],Table1[[#This Row],[Pig]]),OR(ISNUMBER(FIND("injected",C1332)),ISNUMBER(FIND("periton",C1332)),ISNUMBER(FIND("intrascrot",C1332))),"NA")</f>
        <v>NA</v>
      </c>
      <c r="Y1332" t="str">
        <f>IF(OR(Table1[[#This Row],[Rodents]],Table1[[#This Row],[Human]],Table1[[#This Row],[Pig]]),NOT(OR(Table1[[#This Row],[Inhaled/Intratracheal/intranasal]],Table1[[#This Row],[Dermal]],Table1[[#This Row],[Injected]])),"NA")</f>
        <v>NA</v>
      </c>
      <c r="AA1332" t="b">
        <f>OR(ISNUMBER(FIND("fish ",C1332)),ISNUMBER(FIND("Fish ",C1332)),ISNUMBER(FIND("aquatic",C1332)),ISNUMBER(FIND("daphnids",C1332)),ISNUMBER(FIND("Carcinus maenas",C1332)),ISNUMBER(FIND("Daphnia",C1332)),ISNUMBER(FIND("Ruditapes philippinarum",C1332)),ISNUMBER(FIND("daphnia",C1332)),ISNUMBER(FIND("marine",C1332)),ISNUMBER(FIND("mussel",C1332)),ISNUMBER(FIND("algae",C1332)),ISNUMBER(FIND("Donax faba",C1332)),ISNUMBER(FIND("estuarine",C1332)),ISNUMBER(FIND("snail",C1332)),ISNUMBER(FIND("Prorocentrum donghaiense",C1332)) )</f>
        <v>0</v>
      </c>
      <c r="AB1332" t="b">
        <f>OR(ISNUMBER(FIND(" rat ",C1332)),ISNUMBER(FIND(" rats ",C1332)),ISNUMBER(FIND(" Rats ",C1332)),ISNUMBER(FIND(" Rat ",C1332)),ISNUMBER(FIND(" rat.",C1332)),ISNUMBER(FIND(" rats.",C1332)),ISNUMBER(FIND("mouse",C1332)),ISNUMBER(FIND("mice",C1332)), ISNUMBER(FIND(" Mice",C1332)))</f>
        <v>0</v>
      </c>
      <c r="AC1332" t="b">
        <f>OR(ISNUMBER(FIND(" cell ",C1332)),ISNUMBER(FIND("fibroblast",C1332)),ISNUMBER(FIND("macrophage",C1332)),ISNUMBER(FIND("epithelial",C1332)),ISNUMBER(FIND("endothelial",C1332)),ISNUMBER(FIND("neuron",C1332)),ISNUMBER(FIND(" cells ",C1332)),ISNUMBER(FIND("RBC",C1332)),ISNUMBER(FIND("mitochond",C1332)),ISNUMBER(FIND("adipocyte",C1332)),ISNUMBER(FIND("osteo",C1332)),ISNUMBER(FIND("keratin",C1332)),ISNUMBER(FIND(" cell's ",C1332)),ISNUMBER(FIND("eukary",C1332)),ISNUMBER(FIND("sperm",C1332)))</f>
        <v>1</v>
      </c>
      <c r="AD1332" t="b">
        <f>OR(ISNUMBER(FIND("human",B1332)),ISNUMBER(FIND("workers",B1332)),ISNUMBER(FIND("workforces",B1332)),ISNUMBER(FIND("occupational",B1332)),ISNUMBER(FIND("Case report",B1332)),ISNUMBER(FIND("Workplaces",B1332)),ISNUMBER(FIND("worker",B1332)))</f>
        <v>0</v>
      </c>
      <c r="AE1332" t="b">
        <f>OR(ISNUMBER(FIND(" plant ",C1332)),ISNUMBER(FIND("Plant ",C1332)),ISNUMBER(FIND("tomato",C1332)),ISNUMBER(FIND("plants",C1332)),ISNUMBER(FIND("Plants",C1332)),ISNUMBER(FIND("algae",C1332)),ISNUMBER(FIND("lettuce",C1332)),ISNUMBER(FIND("green gram sprouts ",C1332)),ISNUMBER(FIND("Cucurbita pepo",C1332)),ISNUMBER(FIND("bean ",C1332)),ISNUMBER(FIND("chloroplast",C1332)),ISNUMBER(FIND("chlorophyll",C1332)),ISNUMBER(FIND("seedling",C1332)),ISNUMBER(FIND("canola",C1332)),ISNUMBER(FIND("shoot",C1332)),ISNUMBER(FIND("photosynthes",C1332)),ISNUMBER(FIND(" leaves ",C1332)),,ISNUMBER(FIND("agriculture",C1332)),ISNUMBER(FIND(" crops ",C1332)))</f>
        <v>0</v>
      </c>
      <c r="AF1332" t="b">
        <f>OR(ISNUMBER(FIND("bacteria",C1332)),ISNUMBER(FIND("Bacteria",C1332)),ISNUMBER(FIND("Bacterium",C1332)),ISNUMBER(FIND("bacterium",C1332)),ISNUMBER(FIND(" coli ",C1332)))</f>
        <v>0</v>
      </c>
      <c r="AG1332" t="b">
        <f>OR(ISNUMBER(FIND("fungi",C1332)),ISNUMBER(FIND("Fungi",C1332)),ISNUMBER(FIND("fungus",C1332)),ISNUMBER(FIND("Fungus",C1332)),ISNUMBER(FIND("mushroom",C1332)),ISNUMBER(FIND("Mushroom",C1332)),ISNUMBER(FIND(" mold ",C1332)))</f>
        <v>0</v>
      </c>
      <c r="AH1332" t="b">
        <f>OR(ISNUMBER(FIND("Pig ",C1332)),ISNUMBER(FIND("pig ",C1332)),ISNUMBER(FIND("Pigs ",C1332)),ISNUMBER(FIND("pigs ",C1332)))</f>
        <v>0</v>
      </c>
      <c r="AI1332" t="b">
        <f>OR(ISNUMBER(FIND(" C. elegans",C1332)),ISNUMBER(FIND("Caenorhabditis elegans",C1332)),ISNUMBER(FIND("earthworms",C1332)),ISNUMBER(FIND(" Ficopomatus enigmaticus",C1332)),ISNUMBER(FIND("larva",C1332)),ISNUMBER(FIND("Lumbriculus variegatus",C1332)),ISNUMBER(FIND("nematode",C1332)))</f>
        <v>0</v>
      </c>
      <c r="AJ1332" t="b">
        <f>NOT(OR(AA1332,AB1332,AC1332,AD1332,AE1332,AF1332,AG1332,AH1332,AI1332))</f>
        <v>0</v>
      </c>
      <c r="AL1332" t="b">
        <f>OR(AA1332,AB1332,AD1332,AE1332,AF1332,AG1332,AH1332,AI1332)</f>
        <v>0</v>
      </c>
      <c r="AM1332" t="b">
        <f>IF(Table1[[#This Row],[In vivo?]],IF(Table1[[#This Row],[Cell]],FALSE,TRUE),FALSE)</f>
        <v>0</v>
      </c>
      <c r="AN1332" t="b">
        <f>AND(AC1332,AL1332)</f>
        <v>0</v>
      </c>
      <c r="AO1332" t="b">
        <f>IF(Table1[[#This Row],[Cell]],IF(Table1[[#This Row],[In vivo?]],FALSE,TRUE),FALSE)</f>
        <v>1</v>
      </c>
      <c r="AP1332" t="b">
        <f>NOT(OR(Table1[[#This Row],[In vivo?]],Table1[[#This Row],[Only in Cell]]))</f>
        <v>0</v>
      </c>
      <c r="AQ1332" t="str">
        <f>IF(OR(Table1[[#This Row],[Rodents]],Table1[[#This Row],[Human]],Table1[[#This Row],[Pig]]),OR(ISNUMBER(FIND("pulmonary",C1332)),ISNUMBER(FIND("lung",C1332))),"NA")</f>
        <v>NA</v>
      </c>
      <c r="AR1332" t="str">
        <f>IF(OR(Table1[[#This Row],[Rodents]],Table1[[#This Row],[Human]],Table1[[#This Row],[Pig]]),OR(ISNUMBER(FIND("skin",C1332)),ISNUMBER(FIND("dermal",C1332))),"NA")</f>
        <v>NA</v>
      </c>
      <c r="AS1332" t="str">
        <f>IF(OR(Table1[[#This Row],[Rodents]],Table1[[#This Row],[Human]],Table1[[#This Row],[Pig]]),OR(ISNUMBER(FIND("liver",C1332)),ISNUMBER(FIND("hepat",C1332))),"NA")</f>
        <v>NA</v>
      </c>
      <c r="AT1332" t="str">
        <f>IF(OR(Table1[[#This Row],[Rodents]],Table1[[#This Row],[Human]],Table1[[#This Row],[Pig]]),OR(ISNUMBER(FIND("kidney",C1332)),ISNUMBER(FIND("neph",C1332))),"NA")</f>
        <v>NA</v>
      </c>
      <c r="AU1332" t="str">
        <f>IF(OR(Table1[[#This Row],[Rodents]],Table1[[#This Row],[Human]],Table1[[#This Row],[Pig]]),OR(ISNUMBER(FIND("brain",C1332)),ISNUMBER(FIND("neur",C1332)),ISNUMBER(FIND("nerv",C1332))),"NA")</f>
        <v>NA</v>
      </c>
      <c r="AV1332" t="str">
        <f>IF(OR(Table1[[#This Row],[Rodents]],Table1[[#This Row],[Human]],Table1[[#This Row],[Pig]]),OR(ISNUMBER(FIND("heart",C1332)),ISNUMBER(FIND("cardi",C1332))),"NA")</f>
        <v>NA</v>
      </c>
      <c r="AW1332" t="str">
        <f>IF(OR(Table1[[#This Row],[Rodents]],Table1[[#This Row],[Human]],Table1[[#This Row],[Pig]]),OR(ISNUMBER(FIND("gastro",C1332)),ISNUMBER(FIND("intesti",C1332)),ISNUMBER(FIND("stomach",C1332))),"NA")</f>
        <v>NA</v>
      </c>
      <c r="AX1332" t="str">
        <f>IF(OR(Table1[[#This Row],[Rodents]],Table1[[#This Row],[Human]],Table1[[#This Row],[Pig]]),NOT(OR(AQ1332,AR1332,AS1332,AT1332,AU1332,AV1332,AW1332)),"NA")</f>
        <v>NA</v>
      </c>
      <c r="AY1332" t="b">
        <f>OR(ISNUMBER(FIND("SWCNT",C1332)),ISNUMBER(FIND("SWNT",C1332)),ISNUMBER(FIND("single-wall",C1332)),ISNUMBER(FIND("single wall",C1332)),ISNUMBER(FIND("Single wall",C1332)),ISNUMBER(FIND("Single-wall",C1332)),ISNUMBER(FIND("SWCNT",B1332)),ISNUMBER(FIND("SWNT",B1332)),ISNUMBER(FIND("single-wall",B1332)),ISNUMBER(FIND("single wall",B1332)),ISNUMBER(FIND("Single-wall",B1332)),ISNUMBER(FIND("Single wall",B1332)))</f>
        <v>1</v>
      </c>
      <c r="AZ1332" t="b">
        <f>OR(ISNUMBER(FIND("MWCNT",C1332)),ISNUMBER(FIND("MWNT",C1332)),ISNUMBER(FIND("multi-wall",C1332)),ISNUMBER(FIND("multi wall",C1332)),ISNUMBER(FIND("multiwall",C1332)),ISNUMBER(FIND("Multi-wall",C1332)),ISNUMBER(FIND("Multi wall",C1332)),ISNUMBER(FIND("Multiwall",C1332)),ISNUMBER(FIND("MWCNT",B1332)),ISNUMBER(FIND("MWNT",B1332)),ISNUMBER(FIND("multi-wall",B1332)),ISNUMBER(FIND("multi wall",B1332)),ISNUMBER(FIND("multiwall",B1332)),ISNUMBER(FIND("Multi-wall",B1332)),ISNUMBER(FIND("Multi wall",B1332)),ISNUMBER(FIND("Multiwall",B1332)),ISNUMBER(FIND("Double-wall",B1332)),ISNUMBER(FIND("Double wall",B1332)),ISNUMBER(FIND("Doublewall",B1332)),ISNUMBER(FIND("double-wall",B1332)),ISNUMBER(FIND("double wall",B1332)),ISNUMBER(FIND("doublewall",B1332)))</f>
        <v>0</v>
      </c>
      <c r="BA1332" t="b">
        <f>AND(Table1[[#This Row],[SWCNT]],Table1[[#This Row],[MWCNT]])</f>
        <v>0</v>
      </c>
      <c r="BB1332" t="b">
        <f>IF(Table1[[#This Row],[SWCNT]]=TRUE,FALSE,IF(Table1[[#This Row],[MWCNT]]=TRUE,FALSE,TRUE))</f>
        <v>0</v>
      </c>
      <c r="BC1332" s="18"/>
    </row>
    <row r="1333" spans="1:55" ht="240.5">
      <c r="A1333" t="s">
        <v>1250</v>
      </c>
      <c r="B1333" s="2" t="s">
        <v>1251</v>
      </c>
      <c r="C1333" s="16" t="s">
        <v>1252</v>
      </c>
      <c r="D1333" s="17" t="s">
        <v>653</v>
      </c>
      <c r="E1333" s="2">
        <v>2019</v>
      </c>
      <c r="F1333" t="b">
        <f>OR(ISNUMBER(FIND("cytotoxic",C1333)),ISNUMBER(FIND("Cytotoxic",C1333)),ISNUMBER(FIND("cellular toxicity",C1333)),ISNUMBER(FIND("cell death",C1333)),ISNUMBER(FIND("viable",C1333)),ISNUMBER(FIND("phytotoxic",C1333)),ISNUMBER(FIND("acute toxicity",C1333)),ISNUMBER(FIND("MTT",C1333)),ISNUMBER(FIND("survival",C1333)),ISNUMBER(FIND("prolifer",C1333)),ISNUMBER(FIND("apoptosis",C1333)),ISNUMBER(FIND("neurotoxic",C1333)),ISNUMBER(FIND("  lysis ",C1333)),ISNUMBER(FIND("necrosis",C1333)),ISNUMBER(FIND("cellular death",C1333))*3,ISNUMBER(FIND("LDH",C1333)),ISNUMBER(FIND("Acute toxicity",C1333)))</f>
        <v>0</v>
      </c>
      <c r="G1333" t="b">
        <f>OR(ISNUMBER(FIND("genotoxic",C1333)),ISNUMBER(FIND("genotoxicity",C1333)),ISNUMBER(FIND("DNA damage",C1333)),ISNUMBER(FIND("DNA",C1333)),ISNUMBER(FIND("RNA",C1333)),ISNUMBER(FIND("mesothelioma",C1333)),ISNUMBER(FIND("carcino",C1333)),ISNUMBER(FIND("mutagen",C1333)),ISNUMBER(FIND("genetic",C1333)))</f>
        <v>0</v>
      </c>
      <c r="H1333" t="b">
        <f>OR(ISNUMBER(FIND("inflammatory",C1333)),ISNUMBER(FIND("inflamm",C1333)))</f>
        <v>0</v>
      </c>
      <c r="I1333" t="b">
        <f>OR(ISNUMBER(FIND("immune",C1333)),ISNUMBER(FIND("immunological",C1333)),ISNUMBER(FIND("interleuk",C1333)),ISNUMBER(FIND("platelet activation",C1333)),ISNUMBER(FIND("monocyte",C1333)),ISNUMBER(FIND("leukocyte",C1333)),ISNUMBER(FIND("cytokine",C1333)),ISNUMBER(FIND("CD4",C1333)),ISNUMBER(FIND("CD8",C1333)),ISNUMBER(FIND("T-cell",C1333)))</f>
        <v>0</v>
      </c>
      <c r="J1333" t="b">
        <f>OR(ISNUMBER(FIND("reactive oxygen",C1333)),ISNUMBER(FIND("ROS",C1333)),ISNUMBER(FIND("free radical",C1333)),ISNUMBER(FIND("oxidative stress",C1333)),ISNUMBER(FIND("peroxid",C1333)),ISNUMBER(FIND("oxidative",C1333)),ISNUMBER(FIND("antioxid",C1333)))</f>
        <v>1</v>
      </c>
      <c r="K1333" t="b">
        <f>OR(ISNUMBER(FIND("autophag",C1333)))</f>
        <v>0</v>
      </c>
      <c r="L1333" t="b">
        <f>OR(ISNUMBER(FIND("morpholog",C1333)))</f>
        <v>1</v>
      </c>
      <c r="M1333" t="b">
        <f>OR(ISNUMBER(FIND("fibrosis",C1333)),ISNUMBER(FIND("Fibrosis",C1333)),ISNUMBER(FIND("fibrot",C1333)))</f>
        <v>0</v>
      </c>
      <c r="N1333" t="b">
        <f>OR(ISNUMBER(FIND("offspring",C1333)),ISNUMBER(FIND("Parental",C1333)),ISNUMBER(FIND("parental",C1333)),ISNUMBER(FIND("germline",C1333)),ISNUMBER(FIND("reproduc",C1333)),ISNUMBER(FIND("embryo",C1333)))</f>
        <v>1</v>
      </c>
      <c r="O1333" t="b">
        <f>OR(ISNUMBER(FIND("metabol",C1333)),ISNUMBER(FIND("Metabol",C1333)),ISNUMBER(FIND("digest",C1333)),ISNUMBER(FIND("mitochon",C1333)))</f>
        <v>0</v>
      </c>
      <c r="P1333" t="b">
        <f>OR(ISNUMBER(FIND("ecotox",C1333)),ISNUMBER(FIND("Ecotox",B1333)),ISNUMBER(FIND("ecotox",B1333)),ISNUMBER(FIND("Ecotox",C1333)))</f>
        <v>0</v>
      </c>
      <c r="Q1333" t="b">
        <f>OR(ISNUMBER(FIND("Bioaccum",C1333)),ISNUMBER(FIND("bioaccum",C1333)),ISNUMBER(FIND("accum",C1333)))</f>
        <v>0</v>
      </c>
      <c r="R1333" t="b">
        <f>OR(ISNUMBER(FIND("Occupation",C1333)),ISNUMBER(FIND("occupation",C1333)),ISNUMBER(FIND("worker",C1333)),ISNUMBER(FIND("workforce",C1333)))</f>
        <v>0</v>
      </c>
      <c r="S1333" t="b">
        <f>NOT(OR(F1333,G1333,H1333,I1333,J1333,K1333,L1333,M1333,N1333,O1333,P1333,Q1333,R1333))</f>
        <v>0</v>
      </c>
      <c r="U1333" t="b">
        <f>OR(Table1[[#This Row],[Inflammation]],Table1[[#This Row],[Immune]])</f>
        <v>0</v>
      </c>
      <c r="V1333" t="str">
        <f>IF(OR(Table1[[#This Row],[Rodents]],Table1[[#This Row],[Human]],Table1[[#This Row],[Pig]]),OR(ISNUMBER(FIND("intratrach",C1333)),ISNUMBER(FIND("nasal ",C1333)),ISNUMBER(FIND("instill",C1333))),"NA")</f>
        <v>NA</v>
      </c>
      <c r="W1333" t="str">
        <f>IF(OR(Table1[[#This Row],[Rodents]],Table1[[#This Row],[Human]],Table1[[#This Row],[Pig]]),OR(ISNUMBER(FIND("dermal",C1333)),ISNUMBER(FIND("skin ",C1333))),"NA")</f>
        <v>NA</v>
      </c>
      <c r="X1333" t="str">
        <f>IF(OR(Table1[[#This Row],[Rodents]],Table1[[#This Row],[Human]],Table1[[#This Row],[Pig]]),OR(ISNUMBER(FIND("injected",C1333)),ISNUMBER(FIND("periton",C1333)),ISNUMBER(FIND("intrascrot",C1333))),"NA")</f>
        <v>NA</v>
      </c>
      <c r="Y1333" t="str">
        <f>IF(OR(Table1[[#This Row],[Rodents]],Table1[[#This Row],[Human]],Table1[[#This Row],[Pig]]),NOT(OR(Table1[[#This Row],[Inhaled/Intratracheal/intranasal]],Table1[[#This Row],[Dermal]],Table1[[#This Row],[Injected]])),"NA")</f>
        <v>NA</v>
      </c>
      <c r="AA1333" t="b">
        <f>OR(ISNUMBER(FIND("fish ",C1333)),ISNUMBER(FIND("Fish ",C1333)),ISNUMBER(FIND("aquatic",C1333)),ISNUMBER(FIND("daphnids",C1333)),ISNUMBER(FIND("Carcinus maenas",C1333)),ISNUMBER(FIND("Daphnia",C1333)),ISNUMBER(FIND("Ruditapes philippinarum",C1333)),ISNUMBER(FIND("daphnia",C1333)),ISNUMBER(FIND("marine",C1333)),ISNUMBER(FIND("mussel",C1333)),ISNUMBER(FIND("algae",C1333)),ISNUMBER(FIND("Donax faba",C1333)),ISNUMBER(FIND("estuarine",C1333)),ISNUMBER(FIND("snail",C1333)),ISNUMBER(FIND("Prorocentrum donghaiense",C1333)) )</f>
        <v>1</v>
      </c>
      <c r="AB1333" t="b">
        <f>OR(ISNUMBER(FIND(" rat ",C1333)),ISNUMBER(FIND(" rats ",C1333)),ISNUMBER(FIND(" Rats ",C1333)),ISNUMBER(FIND(" Rat ",C1333)),ISNUMBER(FIND(" rat.",C1333)),ISNUMBER(FIND(" rats.",C1333)),ISNUMBER(FIND("mouse",C1333)),ISNUMBER(FIND("mice",C1333)), ISNUMBER(FIND(" Mice",C1333)))</f>
        <v>0</v>
      </c>
      <c r="AC1333" t="b">
        <f>OR(ISNUMBER(FIND(" cell ",C1333)),ISNUMBER(FIND("fibroblast",C1333)),ISNUMBER(FIND("macrophage",C1333)),ISNUMBER(FIND("epithelial",C1333)),ISNUMBER(FIND("endothelial",C1333)),ISNUMBER(FIND("neuron",C1333)),ISNUMBER(FIND(" cells ",C1333)),ISNUMBER(FIND("RBC",C1333)),ISNUMBER(FIND("mitochond",C1333)),ISNUMBER(FIND("adipocyte",C1333)),ISNUMBER(FIND("osteo",C1333)),ISNUMBER(FIND("keratin",C1333)),ISNUMBER(FIND(" cell's ",C1333)),ISNUMBER(FIND("eukary",C1333)),ISNUMBER(FIND("sperm",C1333)))</f>
        <v>0</v>
      </c>
      <c r="AD1333" t="b">
        <f>OR(ISNUMBER(FIND("human",B1333)),ISNUMBER(FIND("workers",B1333)),ISNUMBER(FIND("workforces",B1333)),ISNUMBER(FIND("occupational",B1333)),ISNUMBER(FIND("Case report",B1333)),ISNUMBER(FIND("Workplaces",B1333)),ISNUMBER(FIND("worker",B1333)))</f>
        <v>0</v>
      </c>
      <c r="AE1333" t="b">
        <f>OR(ISNUMBER(FIND(" plant ",C1333)),ISNUMBER(FIND("Plant ",C1333)),ISNUMBER(FIND("tomato",C1333)),ISNUMBER(FIND("plants",C1333)),ISNUMBER(FIND("Plants",C1333)),ISNUMBER(FIND("algae",C1333)),ISNUMBER(FIND("lettuce",C1333)),ISNUMBER(FIND("green gram sprouts ",C1333)),ISNUMBER(FIND("Cucurbita pepo",C1333)),ISNUMBER(FIND("bean ",C1333)),ISNUMBER(FIND("chloroplast",C1333)),ISNUMBER(FIND("chlorophyll",C1333)),ISNUMBER(FIND("seedling",C1333)),ISNUMBER(FIND("canola",C1333)),ISNUMBER(FIND("shoot",C1333)),ISNUMBER(FIND("photosynthes",C1333)),ISNUMBER(FIND(" leaves ",C1333)),,ISNUMBER(FIND("agriculture",C1333)),ISNUMBER(FIND(" crops ",C1333)))</f>
        <v>0</v>
      </c>
      <c r="AF1333" t="b">
        <f>OR(ISNUMBER(FIND("bacteria",C1333)),ISNUMBER(FIND("Bacteria",C1333)),ISNUMBER(FIND("Bacterium",C1333)),ISNUMBER(FIND("bacterium",C1333)),ISNUMBER(FIND(" coli ",C1333)))</f>
        <v>0</v>
      </c>
      <c r="AG1333" t="b">
        <f>OR(ISNUMBER(FIND("fungi",C1333)),ISNUMBER(FIND("Fungi",C1333)),ISNUMBER(FIND("fungus",C1333)),ISNUMBER(FIND("Fungus",C1333)),ISNUMBER(FIND("mushroom",C1333)),ISNUMBER(FIND("Mushroom",C1333)),ISNUMBER(FIND(" mold ",C1333)))</f>
        <v>0</v>
      </c>
      <c r="AH1333" t="b">
        <f>OR(ISNUMBER(FIND("Pig ",C1333)),ISNUMBER(FIND("pig ",C1333)),ISNUMBER(FIND("Pigs ",C1333)),ISNUMBER(FIND("pigs ",C1333)))</f>
        <v>0</v>
      </c>
      <c r="AI1333" t="b">
        <f>OR(ISNUMBER(FIND(" C. elegans",C1333)),ISNUMBER(FIND("Caenorhabditis elegans",C1333)),ISNUMBER(FIND("earthworms",C1333)),ISNUMBER(FIND(" Ficopomatus enigmaticus",C1333)),ISNUMBER(FIND("larva",C1333)),ISNUMBER(FIND("Lumbriculus variegatus",C1333)),ISNUMBER(FIND("nematode",C1333)))</f>
        <v>0</v>
      </c>
      <c r="AJ1333" t="b">
        <f>NOT(OR(AA1333,AB1333,AC1333,AD1333,AE1333,AF1333,AG1333,AH1333,AI1333))</f>
        <v>0</v>
      </c>
      <c r="AL1333" t="b">
        <f>OR(AA1333,AB1333,AD1333,AE1333,AF1333,AG1333,AH1333,AI1333)</f>
        <v>1</v>
      </c>
      <c r="AM1333" t="b">
        <f>IF(Table1[[#This Row],[In vivo?]],IF(Table1[[#This Row],[Cell]],FALSE,TRUE),FALSE)</f>
        <v>1</v>
      </c>
      <c r="AN1333" t="b">
        <f>AND(AC1333,AL1333)</f>
        <v>0</v>
      </c>
      <c r="AO1333" t="b">
        <f>IF(Table1[[#This Row],[Cell]],IF(Table1[[#This Row],[In vivo?]],FALSE,TRUE),FALSE)</f>
        <v>0</v>
      </c>
      <c r="AP1333" t="b">
        <f>NOT(OR(Table1[[#This Row],[In vivo?]],Table1[[#This Row],[Only in Cell]]))</f>
        <v>0</v>
      </c>
      <c r="AQ1333" t="str">
        <f>IF(OR(Table1[[#This Row],[Rodents]],Table1[[#This Row],[Human]],Table1[[#This Row],[Pig]]),OR(ISNUMBER(FIND("pulmonary",C1333)),ISNUMBER(FIND("lung",C1333))),"NA")</f>
        <v>NA</v>
      </c>
      <c r="AR1333" t="str">
        <f>IF(OR(Table1[[#This Row],[Rodents]],Table1[[#This Row],[Human]],Table1[[#This Row],[Pig]]),OR(ISNUMBER(FIND("skin",C1333)),ISNUMBER(FIND("dermal",C1333))),"NA")</f>
        <v>NA</v>
      </c>
      <c r="AS1333" t="str">
        <f>IF(OR(Table1[[#This Row],[Rodents]],Table1[[#This Row],[Human]],Table1[[#This Row],[Pig]]),OR(ISNUMBER(FIND("liver",C1333)),ISNUMBER(FIND("hepat",C1333))),"NA")</f>
        <v>NA</v>
      </c>
      <c r="AT1333" t="str">
        <f>IF(OR(Table1[[#This Row],[Rodents]],Table1[[#This Row],[Human]],Table1[[#This Row],[Pig]]),OR(ISNUMBER(FIND("kidney",C1333)),ISNUMBER(FIND("neph",C1333))),"NA")</f>
        <v>NA</v>
      </c>
      <c r="AU1333" t="str">
        <f>IF(OR(Table1[[#This Row],[Rodents]],Table1[[#This Row],[Human]],Table1[[#This Row],[Pig]]),OR(ISNUMBER(FIND("brain",C1333)),ISNUMBER(FIND("neur",C1333)),ISNUMBER(FIND("nerv",C1333))),"NA")</f>
        <v>NA</v>
      </c>
      <c r="AV1333" t="str">
        <f>IF(OR(Table1[[#This Row],[Rodents]],Table1[[#This Row],[Human]],Table1[[#This Row],[Pig]]),OR(ISNUMBER(FIND("heart",C1333)),ISNUMBER(FIND("cardi",C1333))),"NA")</f>
        <v>NA</v>
      </c>
      <c r="AW1333" t="str">
        <f>IF(OR(Table1[[#This Row],[Rodents]],Table1[[#This Row],[Human]],Table1[[#This Row],[Pig]]),OR(ISNUMBER(FIND("gastro",C1333)),ISNUMBER(FIND("intesti",C1333)),ISNUMBER(FIND("stomach",C1333))),"NA")</f>
        <v>NA</v>
      </c>
      <c r="AX1333" t="str">
        <f>IF(OR(Table1[[#This Row],[Rodents]],Table1[[#This Row],[Human]],Table1[[#This Row],[Pig]]),NOT(OR(AQ1333,AR1333,AS1333,AT1333,AU1333,AV1333,AW1333)),"NA")</f>
        <v>NA</v>
      </c>
      <c r="AY1333" t="b">
        <f>OR(ISNUMBER(FIND("SWCNT",C1333)),ISNUMBER(FIND("SWNT",C1333)),ISNUMBER(FIND("single-wall",C1333)),ISNUMBER(FIND("single wall",C1333)),ISNUMBER(FIND("Single wall",C1333)),ISNUMBER(FIND("Single-wall",C1333)),ISNUMBER(FIND("SWCNT",B1333)),ISNUMBER(FIND("SWNT",B1333)),ISNUMBER(FIND("single-wall",B1333)),ISNUMBER(FIND("single wall",B1333)),ISNUMBER(FIND("Single-wall",B1333)),ISNUMBER(FIND("Single wall",B1333)))</f>
        <v>0</v>
      </c>
      <c r="AZ1333" t="b">
        <f>OR(ISNUMBER(FIND("MWCNT",C1333)),ISNUMBER(FIND("MWNT",C1333)),ISNUMBER(FIND("multi-wall",C1333)),ISNUMBER(FIND("multi wall",C1333)),ISNUMBER(FIND("multiwall",C1333)),ISNUMBER(FIND("Multi-wall",C1333)),ISNUMBER(FIND("Multi wall",C1333)),ISNUMBER(FIND("Multiwall",C1333)),ISNUMBER(FIND("MWCNT",B1333)),ISNUMBER(FIND("MWNT",B1333)),ISNUMBER(FIND("multi-wall",B1333)),ISNUMBER(FIND("multi wall",B1333)),ISNUMBER(FIND("multiwall",B1333)),ISNUMBER(FIND("Multi-wall",B1333)),ISNUMBER(FIND("Multi wall",B1333)),ISNUMBER(FIND("Multiwall",B1333)),ISNUMBER(FIND("Double-wall",B1333)),ISNUMBER(FIND("Double wall",B1333)),ISNUMBER(FIND("Doublewall",B1333)),ISNUMBER(FIND("double-wall",B1333)),ISNUMBER(FIND("double wall",B1333)),ISNUMBER(FIND("doublewall",B1333)))</f>
        <v>1</v>
      </c>
      <c r="BA1333" t="b">
        <f>AND(Table1[[#This Row],[SWCNT]],Table1[[#This Row],[MWCNT]])</f>
        <v>0</v>
      </c>
      <c r="BB1333" t="b">
        <f>IF(Table1[[#This Row],[SWCNT]]=TRUE,FALSE,IF(Table1[[#This Row],[MWCNT]]=TRUE,FALSE,TRUE))</f>
        <v>0</v>
      </c>
      <c r="BC1333" s="18"/>
    </row>
    <row r="1334" spans="1:55" ht="240.5">
      <c r="A1334" t="s">
        <v>1256</v>
      </c>
      <c r="B1334" s="2" t="s">
        <v>1257</v>
      </c>
      <c r="C1334" s="16" t="s">
        <v>1258</v>
      </c>
      <c r="D1334" s="17" t="s">
        <v>170</v>
      </c>
      <c r="E1334" s="2">
        <v>2019</v>
      </c>
      <c r="F1334" t="b">
        <f>OR(ISNUMBER(FIND("cytotoxic",C1334)),ISNUMBER(FIND("Cytotoxic",C1334)),ISNUMBER(FIND("cellular toxicity",C1334)),ISNUMBER(FIND("cell death",C1334)),ISNUMBER(FIND("viable",C1334)),ISNUMBER(FIND("phytotoxic",C1334)),ISNUMBER(FIND("acute toxicity",C1334)),ISNUMBER(FIND("MTT",C1334)),ISNUMBER(FIND("survival",C1334)),ISNUMBER(FIND("prolifer",C1334)),ISNUMBER(FIND("apoptosis",C1334)),ISNUMBER(FIND("neurotoxic",C1334)),ISNUMBER(FIND("  lysis ",C1334)),ISNUMBER(FIND("necrosis",C1334)),ISNUMBER(FIND("cellular death",C1334))*3,ISNUMBER(FIND("LDH",C1334)),ISNUMBER(FIND("Acute toxicity",C1334)))</f>
        <v>1</v>
      </c>
      <c r="G1334" t="b">
        <f>OR(ISNUMBER(FIND("genotoxic",C1334)),ISNUMBER(FIND("genotoxicity",C1334)),ISNUMBER(FIND("DNA damage",C1334)),ISNUMBER(FIND("DNA",C1334)),ISNUMBER(FIND("RNA",C1334)),ISNUMBER(FIND("mesothelioma",C1334)),ISNUMBER(FIND("carcino",C1334)),ISNUMBER(FIND("mutagen",C1334)),ISNUMBER(FIND("genetic",C1334)))</f>
        <v>0</v>
      </c>
      <c r="H1334" t="b">
        <f>OR(ISNUMBER(FIND("inflammatory",C1334)),ISNUMBER(FIND("inflamm",C1334)))</f>
        <v>0</v>
      </c>
      <c r="I1334" t="b">
        <f>OR(ISNUMBER(FIND("immune",C1334)),ISNUMBER(FIND("immunological",C1334)),ISNUMBER(FIND("interleuk",C1334)),ISNUMBER(FIND("platelet activation",C1334)),ISNUMBER(FIND("monocyte",C1334)),ISNUMBER(FIND("leukocyte",C1334)),ISNUMBER(FIND("cytokine",C1334)),ISNUMBER(FIND("CD4",C1334)),ISNUMBER(FIND("CD8",C1334)),ISNUMBER(FIND("T-cell",C1334)))</f>
        <v>0</v>
      </c>
      <c r="J1334" t="b">
        <f>OR(ISNUMBER(FIND("reactive oxygen",C1334)),ISNUMBER(FIND("ROS",C1334)),ISNUMBER(FIND("free radical",C1334)),ISNUMBER(FIND("oxidative stress",C1334)),ISNUMBER(FIND("peroxid",C1334)),ISNUMBER(FIND("oxidative",C1334)),ISNUMBER(FIND("antioxid",C1334)))</f>
        <v>1</v>
      </c>
      <c r="K1334" t="b">
        <f>OR(ISNUMBER(FIND("autophag",C1334)))</f>
        <v>0</v>
      </c>
      <c r="L1334" t="b">
        <f>OR(ISNUMBER(FIND("morpholog",C1334)))</f>
        <v>0</v>
      </c>
      <c r="M1334" t="b">
        <f>OR(ISNUMBER(FIND("fibrosis",C1334)),ISNUMBER(FIND("Fibrosis",C1334)),ISNUMBER(FIND("fibrot",C1334)))</f>
        <v>0</v>
      </c>
      <c r="N1334" t="b">
        <f>OR(ISNUMBER(FIND("offspring",C1334)),ISNUMBER(FIND("Parental",C1334)),ISNUMBER(FIND("parental",C1334)),ISNUMBER(FIND("germline",C1334)),ISNUMBER(FIND("reproduc",C1334)),ISNUMBER(FIND("embryo",C1334)))</f>
        <v>0</v>
      </c>
      <c r="O1334" t="b">
        <f>OR(ISNUMBER(FIND("metabol",C1334)),ISNUMBER(FIND("Metabol",C1334)),ISNUMBER(FIND("digest",C1334)),ISNUMBER(FIND("mitochon",C1334)))</f>
        <v>0</v>
      </c>
      <c r="P1334" t="b">
        <f>OR(ISNUMBER(FIND("ecotox",C1334)),ISNUMBER(FIND("Ecotox",B1334)),ISNUMBER(FIND("ecotox",B1334)),ISNUMBER(FIND("Ecotox",C1334)))</f>
        <v>0</v>
      </c>
      <c r="Q1334" t="b">
        <f>OR(ISNUMBER(FIND("Bioaccum",C1334)),ISNUMBER(FIND("bioaccum",C1334)),ISNUMBER(FIND("accum",C1334)))</f>
        <v>0</v>
      </c>
      <c r="R1334" t="b">
        <f>OR(ISNUMBER(FIND("Occupation",C1334)),ISNUMBER(FIND("occupation",C1334)),ISNUMBER(FIND("worker",C1334)),ISNUMBER(FIND("workforce",C1334)))</f>
        <v>0</v>
      </c>
      <c r="S1334" t="b">
        <f>NOT(OR(F1334,G1334,H1334,I1334,J1334,K1334,L1334,M1334,N1334,O1334,P1334,Q1334,R1334))</f>
        <v>0</v>
      </c>
      <c r="U1334" t="b">
        <f>OR(Table1[[#This Row],[Inflammation]],Table1[[#This Row],[Immune]])</f>
        <v>0</v>
      </c>
      <c r="V1334" t="str">
        <f>IF(OR(Table1[[#This Row],[Rodents]],Table1[[#This Row],[Human]],Table1[[#This Row],[Pig]]),OR(ISNUMBER(FIND("intratrach",C1334)),ISNUMBER(FIND("nasal ",C1334)),ISNUMBER(FIND("instill",C1334))),"NA")</f>
        <v>NA</v>
      </c>
      <c r="W1334" t="str">
        <f>IF(OR(Table1[[#This Row],[Rodents]],Table1[[#This Row],[Human]],Table1[[#This Row],[Pig]]),OR(ISNUMBER(FIND("dermal",C1334)),ISNUMBER(FIND("skin ",C1334))),"NA")</f>
        <v>NA</v>
      </c>
      <c r="X1334" t="str">
        <f>IF(OR(Table1[[#This Row],[Rodents]],Table1[[#This Row],[Human]],Table1[[#This Row],[Pig]]),OR(ISNUMBER(FIND("injected",C1334)),ISNUMBER(FIND("periton",C1334)),ISNUMBER(FIND("intrascrot",C1334))),"NA")</f>
        <v>NA</v>
      </c>
      <c r="Y1334" t="str">
        <f>IF(OR(Table1[[#This Row],[Rodents]],Table1[[#This Row],[Human]],Table1[[#This Row],[Pig]]),NOT(OR(Table1[[#This Row],[Inhaled/Intratracheal/intranasal]],Table1[[#This Row],[Dermal]],Table1[[#This Row],[Injected]])),"NA")</f>
        <v>NA</v>
      </c>
      <c r="AA1334" t="b">
        <f>OR(ISNUMBER(FIND("fish ",C1334)),ISNUMBER(FIND("Fish ",C1334)),ISNUMBER(FIND("aquatic",C1334)),ISNUMBER(FIND("daphnids",C1334)),ISNUMBER(FIND("Carcinus maenas",C1334)),ISNUMBER(FIND("Daphnia",C1334)),ISNUMBER(FIND("Ruditapes philippinarum",C1334)),ISNUMBER(FIND("daphnia",C1334)),ISNUMBER(FIND("marine",C1334)),ISNUMBER(FIND("mussel",C1334)),ISNUMBER(FIND("algae",C1334)),ISNUMBER(FIND("Donax faba",C1334)),ISNUMBER(FIND("estuarine",C1334)),ISNUMBER(FIND("snail",C1334)),ISNUMBER(FIND("Prorocentrum donghaiense",C1334)) )</f>
        <v>0</v>
      </c>
      <c r="AB1334" t="b">
        <f>OR(ISNUMBER(FIND(" rat ",C1334)),ISNUMBER(FIND(" rats ",C1334)),ISNUMBER(FIND(" Rats ",C1334)),ISNUMBER(FIND(" Rat ",C1334)),ISNUMBER(FIND(" rat.",C1334)),ISNUMBER(FIND(" rats.",C1334)),ISNUMBER(FIND("mouse",C1334)),ISNUMBER(FIND("mice",C1334)), ISNUMBER(FIND(" Mice",C1334)))</f>
        <v>0</v>
      </c>
      <c r="AC1334" t="b">
        <f>OR(ISNUMBER(FIND(" cell ",C1334)),ISNUMBER(FIND("fibroblast",C1334)),ISNUMBER(FIND("macrophage",C1334)),ISNUMBER(FIND("epithelial",C1334)),ISNUMBER(FIND("endothelial",C1334)),ISNUMBER(FIND("neuron",C1334)),ISNUMBER(FIND(" cells ",C1334)),ISNUMBER(FIND("RBC",C1334)),ISNUMBER(FIND("mitochond",C1334)),ISNUMBER(FIND("adipocyte",C1334)),ISNUMBER(FIND("osteo",C1334)),ISNUMBER(FIND("keratin",C1334)),ISNUMBER(FIND(" cell's ",C1334)),ISNUMBER(FIND("eukary",C1334)),ISNUMBER(FIND("sperm",C1334)))</f>
        <v>1</v>
      </c>
      <c r="AD1334" t="b">
        <f>OR(ISNUMBER(FIND("human",B1334)),ISNUMBER(FIND("workers",B1334)),ISNUMBER(FIND("workforces",B1334)),ISNUMBER(FIND("occupational",B1334)),ISNUMBER(FIND("Case report",B1334)),ISNUMBER(FIND("Workplaces",B1334)),ISNUMBER(FIND("worker",B1334)))</f>
        <v>0</v>
      </c>
      <c r="AE1334" t="b">
        <f>OR(ISNUMBER(FIND(" plant ",C1334)),ISNUMBER(FIND("Plant ",C1334)),ISNUMBER(FIND("tomato",C1334)),ISNUMBER(FIND("plants",C1334)),ISNUMBER(FIND("Plants",C1334)),ISNUMBER(FIND("algae",C1334)),ISNUMBER(FIND("lettuce",C1334)),ISNUMBER(FIND("green gram sprouts ",C1334)),ISNUMBER(FIND("Cucurbita pepo",C1334)),ISNUMBER(FIND("bean ",C1334)),ISNUMBER(FIND("chloroplast",C1334)),ISNUMBER(FIND("chlorophyll",C1334)),ISNUMBER(FIND("seedling",C1334)),ISNUMBER(FIND("canola",C1334)),ISNUMBER(FIND("shoot",C1334)),ISNUMBER(FIND("photosynthes",C1334)),ISNUMBER(FIND(" leaves ",C1334)),,ISNUMBER(FIND("agriculture",C1334)),ISNUMBER(FIND(" crops ",C1334)))</f>
        <v>0</v>
      </c>
      <c r="AF1334" t="b">
        <f>OR(ISNUMBER(FIND("bacteria",C1334)),ISNUMBER(FIND("Bacteria",C1334)),ISNUMBER(FIND("Bacterium",C1334)),ISNUMBER(FIND("bacterium",C1334)),ISNUMBER(FIND(" coli ",C1334)))</f>
        <v>0</v>
      </c>
      <c r="AG1334" t="b">
        <f>OR(ISNUMBER(FIND("fungi",C1334)),ISNUMBER(FIND("Fungi",C1334)),ISNUMBER(FIND("fungus",C1334)),ISNUMBER(FIND("Fungus",C1334)),ISNUMBER(FIND("mushroom",C1334)),ISNUMBER(FIND("Mushroom",C1334)),ISNUMBER(FIND(" mold ",C1334)))</f>
        <v>0</v>
      </c>
      <c r="AH1334" t="b">
        <f>OR(ISNUMBER(FIND("Pig ",C1334)),ISNUMBER(FIND("pig ",C1334)),ISNUMBER(FIND("Pigs ",C1334)),ISNUMBER(FIND("pigs ",C1334)))</f>
        <v>0</v>
      </c>
      <c r="AI1334" t="b">
        <f>OR(ISNUMBER(FIND(" C. elegans",C1334)),ISNUMBER(FIND("Caenorhabditis elegans",C1334)),ISNUMBER(FIND("earthworms",C1334)),ISNUMBER(FIND(" Ficopomatus enigmaticus",C1334)),ISNUMBER(FIND("larva",C1334)),ISNUMBER(FIND("Lumbriculus variegatus",C1334)),ISNUMBER(FIND("nematode",C1334)))</f>
        <v>0</v>
      </c>
      <c r="AJ1334" t="b">
        <f>NOT(OR(AA1334,AB1334,AC1334,AD1334,AE1334,AF1334,AG1334,AH1334,AI1334))</f>
        <v>0</v>
      </c>
      <c r="AL1334" t="b">
        <f>OR(AA1334,AB1334,AD1334,AE1334,AF1334,AG1334,AH1334,AI1334)</f>
        <v>0</v>
      </c>
      <c r="AM1334" t="b">
        <f>IF(Table1[[#This Row],[In vivo?]],IF(Table1[[#This Row],[Cell]],FALSE,TRUE),FALSE)</f>
        <v>0</v>
      </c>
      <c r="AN1334" t="b">
        <f>AND(AC1334,AL1334)</f>
        <v>0</v>
      </c>
      <c r="AO1334" t="b">
        <f>IF(Table1[[#This Row],[Cell]],IF(Table1[[#This Row],[In vivo?]],FALSE,TRUE),FALSE)</f>
        <v>1</v>
      </c>
      <c r="AP1334" t="b">
        <f>NOT(OR(Table1[[#This Row],[In vivo?]],Table1[[#This Row],[Only in Cell]]))</f>
        <v>0</v>
      </c>
      <c r="AQ1334" t="str">
        <f>IF(OR(Table1[[#This Row],[Rodents]],Table1[[#This Row],[Human]],Table1[[#This Row],[Pig]]),OR(ISNUMBER(FIND("pulmonary",C1334)),ISNUMBER(FIND("lung",C1334))),"NA")</f>
        <v>NA</v>
      </c>
      <c r="AR1334" t="str">
        <f>IF(OR(Table1[[#This Row],[Rodents]],Table1[[#This Row],[Human]],Table1[[#This Row],[Pig]]),OR(ISNUMBER(FIND("skin",C1334)),ISNUMBER(FIND("dermal",C1334))),"NA")</f>
        <v>NA</v>
      </c>
      <c r="AS1334" t="str">
        <f>IF(OR(Table1[[#This Row],[Rodents]],Table1[[#This Row],[Human]],Table1[[#This Row],[Pig]]),OR(ISNUMBER(FIND("liver",C1334)),ISNUMBER(FIND("hepat",C1334))),"NA")</f>
        <v>NA</v>
      </c>
      <c r="AT1334" t="str">
        <f>IF(OR(Table1[[#This Row],[Rodents]],Table1[[#This Row],[Human]],Table1[[#This Row],[Pig]]),OR(ISNUMBER(FIND("kidney",C1334)),ISNUMBER(FIND("neph",C1334))),"NA")</f>
        <v>NA</v>
      </c>
      <c r="AU1334" t="str">
        <f>IF(OR(Table1[[#This Row],[Rodents]],Table1[[#This Row],[Human]],Table1[[#This Row],[Pig]]),OR(ISNUMBER(FIND("brain",C1334)),ISNUMBER(FIND("neur",C1334)),ISNUMBER(FIND("nerv",C1334))),"NA")</f>
        <v>NA</v>
      </c>
      <c r="AV1334" t="str">
        <f>IF(OR(Table1[[#This Row],[Rodents]],Table1[[#This Row],[Human]],Table1[[#This Row],[Pig]]),OR(ISNUMBER(FIND("heart",C1334)),ISNUMBER(FIND("cardi",C1334))),"NA")</f>
        <v>NA</v>
      </c>
      <c r="AW1334" t="str">
        <f>IF(OR(Table1[[#This Row],[Rodents]],Table1[[#This Row],[Human]],Table1[[#This Row],[Pig]]),OR(ISNUMBER(FIND("gastro",C1334)),ISNUMBER(FIND("intesti",C1334)),ISNUMBER(FIND("stomach",C1334))),"NA")</f>
        <v>NA</v>
      </c>
      <c r="AX1334" t="str">
        <f>IF(OR(Table1[[#This Row],[Rodents]],Table1[[#This Row],[Human]],Table1[[#This Row],[Pig]]),NOT(OR(AQ1334,AR1334,AS1334,AT1334,AU1334,AV1334,AW1334)),"NA")</f>
        <v>NA</v>
      </c>
      <c r="AY1334" t="b">
        <f>OR(ISNUMBER(FIND("SWCNT",C1334)),ISNUMBER(FIND("SWNT",C1334)),ISNUMBER(FIND("single-wall",C1334)),ISNUMBER(FIND("single wall",C1334)),ISNUMBER(FIND("Single wall",C1334)),ISNUMBER(FIND("Single-wall",C1334)),ISNUMBER(FIND("SWCNT",B1334)),ISNUMBER(FIND("SWNT",B1334)),ISNUMBER(FIND("single-wall",B1334)),ISNUMBER(FIND("single wall",B1334)),ISNUMBER(FIND("Single-wall",B1334)),ISNUMBER(FIND("Single wall",B1334)))</f>
        <v>1</v>
      </c>
      <c r="AZ1334" t="b">
        <f>OR(ISNUMBER(FIND("MWCNT",C1334)),ISNUMBER(FIND("MWNT",C1334)),ISNUMBER(FIND("multi-wall",C1334)),ISNUMBER(FIND("multi wall",C1334)),ISNUMBER(FIND("multiwall",C1334)),ISNUMBER(FIND("Multi-wall",C1334)),ISNUMBER(FIND("Multi wall",C1334)),ISNUMBER(FIND("Multiwall",C1334)),ISNUMBER(FIND("MWCNT",B1334)),ISNUMBER(FIND("MWNT",B1334)),ISNUMBER(FIND("multi-wall",B1334)),ISNUMBER(FIND("multi wall",B1334)),ISNUMBER(FIND("multiwall",B1334)),ISNUMBER(FIND("Multi-wall",B1334)),ISNUMBER(FIND("Multi wall",B1334)),ISNUMBER(FIND("Multiwall",B1334)),ISNUMBER(FIND("Double-wall",B1334)),ISNUMBER(FIND("Double wall",B1334)),ISNUMBER(FIND("Doublewall",B1334)),ISNUMBER(FIND("double-wall",B1334)),ISNUMBER(FIND("double wall",B1334)),ISNUMBER(FIND("doublewall",B1334)))</f>
        <v>0</v>
      </c>
      <c r="BA1334" t="b">
        <f>AND(Table1[[#This Row],[SWCNT]],Table1[[#This Row],[MWCNT]])</f>
        <v>0</v>
      </c>
      <c r="BB1334" t="b">
        <f>IF(Table1[[#This Row],[SWCNT]]=TRUE,FALSE,IF(Table1[[#This Row],[MWCNT]]=TRUE,FALSE,TRUE))</f>
        <v>0</v>
      </c>
      <c r="BC1334" s="18"/>
    </row>
    <row r="1335" spans="1:55" ht="277.5">
      <c r="A1335" t="s">
        <v>1259</v>
      </c>
      <c r="B1335" s="2" t="s">
        <v>1261</v>
      </c>
      <c r="C1335" s="16" t="s">
        <v>1263</v>
      </c>
      <c r="D1335" s="17" t="s">
        <v>403</v>
      </c>
      <c r="E1335" s="2">
        <v>2019</v>
      </c>
      <c r="F1335" t="b">
        <f>OR(ISNUMBER(FIND("cytotoxic",C1335)),ISNUMBER(FIND("Cytotoxic",C1335)),ISNUMBER(FIND("cellular toxicity",C1335)),ISNUMBER(FIND("cell death",C1335)),ISNUMBER(FIND("viable",C1335)),ISNUMBER(FIND("phytotoxic",C1335)),ISNUMBER(FIND("acute toxicity",C1335)),ISNUMBER(FIND("MTT",C1335)),ISNUMBER(FIND("survival",C1335)),ISNUMBER(FIND("prolifer",C1335)),ISNUMBER(FIND("apoptosis",C1335)),ISNUMBER(FIND("neurotoxic",C1335)),ISNUMBER(FIND("  lysis ",C1335)),ISNUMBER(FIND("necrosis",C1335)),ISNUMBER(FIND("cellular death",C1335))*3,ISNUMBER(FIND("LDH",C1335)),ISNUMBER(FIND("Acute toxicity",C1335)))</f>
        <v>1</v>
      </c>
      <c r="G1335" t="b">
        <f>OR(ISNUMBER(FIND("genotoxic",C1335)),ISNUMBER(FIND("genotoxicity",C1335)),ISNUMBER(FIND("DNA damage",C1335)),ISNUMBER(FIND("DNA",C1335)),ISNUMBER(FIND("RNA",C1335)),ISNUMBER(FIND("mesothelioma",C1335)),ISNUMBER(FIND("carcino",C1335)),ISNUMBER(FIND("mutagen",C1335)),ISNUMBER(FIND("genetic",C1335)))</f>
        <v>1</v>
      </c>
      <c r="H1335" t="b">
        <f>OR(ISNUMBER(FIND("inflammatory",C1335)),ISNUMBER(FIND("inflamm",C1335)))</f>
        <v>0</v>
      </c>
      <c r="I1335" t="b">
        <f>OR(ISNUMBER(FIND("immune",C1335)),ISNUMBER(FIND("immunological",C1335)),ISNUMBER(FIND("interleuk",C1335)),ISNUMBER(FIND("platelet activation",C1335)),ISNUMBER(FIND("monocyte",C1335)),ISNUMBER(FIND("leukocyte",C1335)),ISNUMBER(FIND("cytokine",C1335)),ISNUMBER(FIND("CD4",C1335)),ISNUMBER(FIND("CD8",C1335)),ISNUMBER(FIND("T-cell",C1335)))</f>
        <v>0</v>
      </c>
      <c r="J1335" t="b">
        <f>OR(ISNUMBER(FIND("reactive oxygen",C1335)),ISNUMBER(FIND("ROS",C1335)),ISNUMBER(FIND("free radical",C1335)),ISNUMBER(FIND("oxidative stress",C1335)),ISNUMBER(FIND("peroxid",C1335)),ISNUMBER(FIND("oxidative",C1335)),ISNUMBER(FIND("antioxid",C1335)))</f>
        <v>1</v>
      </c>
      <c r="K1335" t="b">
        <f>OR(ISNUMBER(FIND("autophag",C1335)))</f>
        <v>0</v>
      </c>
      <c r="L1335" t="b">
        <f>OR(ISNUMBER(FIND("morpholog",C1335)))</f>
        <v>0</v>
      </c>
      <c r="M1335" t="b">
        <f>OR(ISNUMBER(FIND("fibrosis",C1335)),ISNUMBER(FIND("Fibrosis",C1335)),ISNUMBER(FIND("fibrot",C1335)))</f>
        <v>0</v>
      </c>
      <c r="N1335" t="b">
        <f>OR(ISNUMBER(FIND("offspring",C1335)),ISNUMBER(FIND("Parental",C1335)),ISNUMBER(FIND("parental",C1335)),ISNUMBER(FIND("germline",C1335)),ISNUMBER(FIND("reproduc",C1335)),ISNUMBER(FIND("embryo",C1335)))</f>
        <v>0</v>
      </c>
      <c r="O1335" t="b">
        <f>OR(ISNUMBER(FIND("metabol",C1335)),ISNUMBER(FIND("Metabol",C1335)),ISNUMBER(FIND("digest",C1335)),ISNUMBER(FIND("mitochon",C1335)))</f>
        <v>1</v>
      </c>
      <c r="P1335" t="b">
        <f>OR(ISNUMBER(FIND("ecotox",C1335)),ISNUMBER(FIND("Ecotox",B1335)),ISNUMBER(FIND("ecotox",B1335)),ISNUMBER(FIND("Ecotox",C1335)))</f>
        <v>0</v>
      </c>
      <c r="Q1335" t="b">
        <f>OR(ISNUMBER(FIND("Bioaccum",C1335)),ISNUMBER(FIND("bioaccum",C1335)),ISNUMBER(FIND("accum",C1335)))</f>
        <v>0</v>
      </c>
      <c r="R1335" t="b">
        <f>OR(ISNUMBER(FIND("Occupation",C1335)),ISNUMBER(FIND("occupation",C1335)),ISNUMBER(FIND("worker",C1335)),ISNUMBER(FIND("workforce",C1335)))</f>
        <v>0</v>
      </c>
      <c r="S1335" t="b">
        <f>NOT(OR(F1335,G1335,H1335,I1335,J1335,K1335,L1335,M1335,N1335,O1335,P1335,Q1335,R1335))</f>
        <v>0</v>
      </c>
      <c r="U1335" t="b">
        <f>OR(Table1[[#This Row],[Inflammation]],Table1[[#This Row],[Immune]])</f>
        <v>0</v>
      </c>
      <c r="V1335" t="str">
        <f>IF(OR(Table1[[#This Row],[Rodents]],Table1[[#This Row],[Human]],Table1[[#This Row],[Pig]]),OR(ISNUMBER(FIND("intratrach",C1335)),ISNUMBER(FIND("nasal ",C1335)),ISNUMBER(FIND("instill",C1335))),"NA")</f>
        <v>NA</v>
      </c>
      <c r="W1335" t="str">
        <f>IF(OR(Table1[[#This Row],[Rodents]],Table1[[#This Row],[Human]],Table1[[#This Row],[Pig]]),OR(ISNUMBER(FIND("dermal",C1335)),ISNUMBER(FIND("skin ",C1335))),"NA")</f>
        <v>NA</v>
      </c>
      <c r="X1335" t="str">
        <f>IF(OR(Table1[[#This Row],[Rodents]],Table1[[#This Row],[Human]],Table1[[#This Row],[Pig]]),OR(ISNUMBER(FIND("injected",C1335)),ISNUMBER(FIND("periton",C1335)),ISNUMBER(FIND("intrascrot",C1335))),"NA")</f>
        <v>NA</v>
      </c>
      <c r="Y1335" t="str">
        <f>IF(OR(Table1[[#This Row],[Rodents]],Table1[[#This Row],[Human]],Table1[[#This Row],[Pig]]),NOT(OR(Table1[[#This Row],[Inhaled/Intratracheal/intranasal]],Table1[[#This Row],[Dermal]],Table1[[#This Row],[Injected]])),"NA")</f>
        <v>NA</v>
      </c>
      <c r="AA1335" t="b">
        <f>OR(ISNUMBER(FIND("fish ",C1335)),ISNUMBER(FIND("Fish ",C1335)),ISNUMBER(FIND("aquatic",C1335)),ISNUMBER(FIND("daphnids",C1335)),ISNUMBER(FIND("Carcinus maenas",C1335)),ISNUMBER(FIND("Daphnia",C1335)),ISNUMBER(FIND("Ruditapes philippinarum",C1335)),ISNUMBER(FIND("daphnia",C1335)),ISNUMBER(FIND("marine",C1335)),ISNUMBER(FIND("mussel",C1335)),ISNUMBER(FIND("algae",C1335)),ISNUMBER(FIND("Donax faba",C1335)),ISNUMBER(FIND("estuarine",C1335)),ISNUMBER(FIND("snail",C1335)),ISNUMBER(FIND("Prorocentrum donghaiense",C1335)) )</f>
        <v>0</v>
      </c>
      <c r="AB1335" t="b">
        <f>OR(ISNUMBER(FIND(" rat ",C1335)),ISNUMBER(FIND(" rats ",C1335)),ISNUMBER(FIND(" Rats ",C1335)),ISNUMBER(FIND(" Rat ",C1335)),ISNUMBER(FIND(" rat.",C1335)),ISNUMBER(FIND(" rats.",C1335)),ISNUMBER(FIND("mouse",C1335)),ISNUMBER(FIND("mice",C1335)), ISNUMBER(FIND(" Mice",C1335)))</f>
        <v>0</v>
      </c>
      <c r="AC1335" t="b">
        <f>OR(ISNUMBER(FIND(" cell ",C1335)),ISNUMBER(FIND("fibroblast",C1335)),ISNUMBER(FIND("macrophage",C1335)),ISNUMBER(FIND("epithelial",C1335)),ISNUMBER(FIND("endothelial",C1335)),ISNUMBER(FIND("neuron",C1335)),ISNUMBER(FIND(" cells ",C1335)),ISNUMBER(FIND("RBC",C1335)),ISNUMBER(FIND("mitochond",C1335)),ISNUMBER(FIND("adipocyte",C1335)),ISNUMBER(FIND("osteo",C1335)),ISNUMBER(FIND("keratin",C1335)),ISNUMBER(FIND(" cell's ",C1335)),ISNUMBER(FIND("eukary",C1335)),ISNUMBER(FIND("sperm",C1335)))</f>
        <v>1</v>
      </c>
      <c r="AD1335" t="b">
        <v>0</v>
      </c>
      <c r="AE1335" t="b">
        <f>OR(ISNUMBER(FIND(" plant ",C1335)),ISNUMBER(FIND("Plant ",C1335)),ISNUMBER(FIND("tomato",C1335)),ISNUMBER(FIND("plants",C1335)),ISNUMBER(FIND("Plants",C1335)),ISNUMBER(FIND("algae",C1335)),ISNUMBER(FIND("lettuce",C1335)),ISNUMBER(FIND("green gram sprouts ",C1335)),ISNUMBER(FIND("Cucurbita pepo",C1335)),ISNUMBER(FIND("bean ",C1335)),ISNUMBER(FIND("chloroplast",C1335)),ISNUMBER(FIND("chlorophyll",C1335)),ISNUMBER(FIND("seedling",C1335)),ISNUMBER(FIND("canola",C1335)),ISNUMBER(FIND("shoot",C1335)),ISNUMBER(FIND("photosynthes",C1335)),ISNUMBER(FIND(" leaves ",C1335)),,ISNUMBER(FIND("agriculture",C1335)),ISNUMBER(FIND(" crops ",C1335)))</f>
        <v>0</v>
      </c>
      <c r="AF1335" t="b">
        <f>OR(ISNUMBER(FIND("bacteria",C1335)),ISNUMBER(FIND("Bacteria",C1335)),ISNUMBER(FIND("Bacterium",C1335)),ISNUMBER(FIND("bacterium",C1335)),ISNUMBER(FIND(" coli ",C1335)))</f>
        <v>0</v>
      </c>
      <c r="AG1335" t="b">
        <f>OR(ISNUMBER(FIND("fungi",C1335)),ISNUMBER(FIND("Fungi",C1335)),ISNUMBER(FIND("fungus",C1335)),ISNUMBER(FIND("Fungus",C1335)),ISNUMBER(FIND("mushroom",C1335)),ISNUMBER(FIND("Mushroom",C1335)),ISNUMBER(FIND(" mold ",C1335)))</f>
        <v>0</v>
      </c>
      <c r="AH1335" t="b">
        <f>OR(ISNUMBER(FIND("Pig ",C1335)),ISNUMBER(FIND("pig ",C1335)),ISNUMBER(FIND("Pigs ",C1335)),ISNUMBER(FIND("pigs ",C1335)))</f>
        <v>0</v>
      </c>
      <c r="AI1335" t="b">
        <f>OR(ISNUMBER(FIND(" C. elegans",C1335)),ISNUMBER(FIND("Caenorhabditis elegans",C1335)),ISNUMBER(FIND("earthworms",C1335)),ISNUMBER(FIND(" Ficopomatus enigmaticus",C1335)),ISNUMBER(FIND("larva",C1335)),ISNUMBER(FIND("Lumbriculus variegatus",C1335)),ISNUMBER(FIND("nematode",C1335)))</f>
        <v>0</v>
      </c>
      <c r="AJ1335" t="b">
        <f>NOT(OR(AA1335,AB1335,AC1335,AD1335,AE1335,AF1335,AG1335,AH1335,AI1335))</f>
        <v>0</v>
      </c>
      <c r="AL1335" t="b">
        <f>OR(AA1335,AB1335,AD1335,AE1335,AF1335,AG1335,AH1335,AI1335)</f>
        <v>0</v>
      </c>
      <c r="AM1335" t="b">
        <f>IF(Table1[[#This Row],[In vivo?]],IF(Table1[[#This Row],[Cell]],FALSE,TRUE),FALSE)</f>
        <v>0</v>
      </c>
      <c r="AN1335" t="b">
        <f>AND(AC1335,AL1335)</f>
        <v>0</v>
      </c>
      <c r="AO1335" t="b">
        <f>IF(Table1[[#This Row],[Cell]],IF(Table1[[#This Row],[In vivo?]],FALSE,TRUE),FALSE)</f>
        <v>1</v>
      </c>
      <c r="AP1335" t="b">
        <f>NOT(OR(Table1[[#This Row],[In vivo?]],Table1[[#This Row],[Only in Cell]]))</f>
        <v>0</v>
      </c>
      <c r="AQ1335" t="str">
        <f>IF(OR(Table1[[#This Row],[Rodents]],Table1[[#This Row],[Human]],Table1[[#This Row],[Pig]]),OR(ISNUMBER(FIND("pulmonary",C1335)),ISNUMBER(FIND("lung",C1335))),"NA")</f>
        <v>NA</v>
      </c>
      <c r="AR1335" t="str">
        <f>IF(OR(Table1[[#This Row],[Rodents]],Table1[[#This Row],[Human]],Table1[[#This Row],[Pig]]),OR(ISNUMBER(FIND("skin",C1335)),ISNUMBER(FIND("dermal",C1335))),"NA")</f>
        <v>NA</v>
      </c>
      <c r="AS1335" t="str">
        <f>IF(OR(Table1[[#This Row],[Rodents]],Table1[[#This Row],[Human]],Table1[[#This Row],[Pig]]),OR(ISNUMBER(FIND("liver",C1335)),ISNUMBER(FIND("hepat",C1335))),"NA")</f>
        <v>NA</v>
      </c>
      <c r="AT1335" t="str">
        <f>IF(OR(Table1[[#This Row],[Rodents]],Table1[[#This Row],[Human]],Table1[[#This Row],[Pig]]),OR(ISNUMBER(FIND("kidney",C1335)),ISNUMBER(FIND("neph",C1335))),"NA")</f>
        <v>NA</v>
      </c>
      <c r="AU1335" t="str">
        <f>IF(OR(Table1[[#This Row],[Rodents]],Table1[[#This Row],[Human]],Table1[[#This Row],[Pig]]),OR(ISNUMBER(FIND("brain",C1335)),ISNUMBER(FIND("neur",C1335)),ISNUMBER(FIND("nerv",C1335))),"NA")</f>
        <v>NA</v>
      </c>
      <c r="AV1335" t="str">
        <f>IF(OR(Table1[[#This Row],[Rodents]],Table1[[#This Row],[Human]],Table1[[#This Row],[Pig]]),OR(ISNUMBER(FIND("heart",C1335)),ISNUMBER(FIND("cardi",C1335))),"NA")</f>
        <v>NA</v>
      </c>
      <c r="AW1335" t="str">
        <f>IF(OR(Table1[[#This Row],[Rodents]],Table1[[#This Row],[Human]],Table1[[#This Row],[Pig]]),OR(ISNUMBER(FIND("gastro",C1335)),ISNUMBER(FIND("intesti",C1335)),ISNUMBER(FIND("stomach",C1335))),"NA")</f>
        <v>NA</v>
      </c>
      <c r="AX1335" t="str">
        <f>IF(OR(Table1[[#This Row],[Rodents]],Table1[[#This Row],[Human]],Table1[[#This Row],[Pig]]),NOT(OR(AQ1335,AR1335,AS1335,AT1335,AU1335,AV1335,AW1335)),"NA")</f>
        <v>NA</v>
      </c>
      <c r="AY1335" t="b">
        <f>OR(ISNUMBER(FIND("SWCNT",C1335)),ISNUMBER(FIND("SWNT",C1335)),ISNUMBER(FIND("single-wall",C1335)),ISNUMBER(FIND("single wall",C1335)),ISNUMBER(FIND("Single wall",C1335)),ISNUMBER(FIND("Single-wall",C1335)),ISNUMBER(FIND("SWCNT",B1335)),ISNUMBER(FIND("SWNT",B1335)),ISNUMBER(FIND("single-wall",B1335)),ISNUMBER(FIND("single wall",B1335)),ISNUMBER(FIND("Single-wall",B1335)),ISNUMBER(FIND("Single wall",B1335)))</f>
        <v>0</v>
      </c>
      <c r="AZ1335" t="b">
        <f>OR(ISNUMBER(FIND("MWCNT",C1335)),ISNUMBER(FIND("MWNT",C1335)),ISNUMBER(FIND("multi-wall",C1335)),ISNUMBER(FIND("multi wall",C1335)),ISNUMBER(FIND("multiwall",C1335)),ISNUMBER(FIND("Multi-wall",C1335)),ISNUMBER(FIND("Multi wall",C1335)),ISNUMBER(FIND("Multiwall",C1335)),ISNUMBER(FIND("MWCNT",B1335)),ISNUMBER(FIND("MWNT",B1335)),ISNUMBER(FIND("multi-wall",B1335)),ISNUMBER(FIND("multi wall",B1335)),ISNUMBER(FIND("multiwall",B1335)),ISNUMBER(FIND("Multi-wall",B1335)),ISNUMBER(FIND("Multi wall",B1335)),ISNUMBER(FIND("Multiwall",B1335)),ISNUMBER(FIND("Double-wall",B1335)),ISNUMBER(FIND("Double wall",B1335)),ISNUMBER(FIND("Doublewall",B1335)),ISNUMBER(FIND("double-wall",B1335)),ISNUMBER(FIND("double wall",B1335)),ISNUMBER(FIND("doublewall",B1335)))</f>
        <v>1</v>
      </c>
      <c r="BA1335" t="b">
        <f>AND(Table1[[#This Row],[SWCNT]],Table1[[#This Row],[MWCNT]])</f>
        <v>0</v>
      </c>
      <c r="BB1335" t="b">
        <f>IF(Table1[[#This Row],[SWCNT]]=TRUE,FALSE,IF(Table1[[#This Row],[MWCNT]]=TRUE,FALSE,TRUE))</f>
        <v>0</v>
      </c>
      <c r="BC1335" s="18"/>
    </row>
    <row r="1336" spans="1:55" ht="259">
      <c r="A1336" t="s">
        <v>1260</v>
      </c>
      <c r="B1336" s="2" t="s">
        <v>1262</v>
      </c>
      <c r="C1336" s="16" t="s">
        <v>1264</v>
      </c>
      <c r="D1336" s="17" t="s">
        <v>403</v>
      </c>
      <c r="E1336" s="2">
        <v>2019</v>
      </c>
      <c r="F1336" t="b">
        <f>OR(ISNUMBER(FIND("cytotoxic",C1336)),ISNUMBER(FIND("Cytotoxic",C1336)),ISNUMBER(FIND("cellular toxicity",C1336)),ISNUMBER(FIND("cell death",C1336)),ISNUMBER(FIND("viable",C1336)),ISNUMBER(FIND("phytotoxic",C1336)),ISNUMBER(FIND("acute toxicity",C1336)),ISNUMBER(FIND("MTT",C1336)),ISNUMBER(FIND("survival",C1336)),ISNUMBER(FIND("prolifer",C1336)),ISNUMBER(FIND("apoptosis",C1336)),ISNUMBER(FIND("neurotoxic",C1336)),ISNUMBER(FIND("  lysis ",C1336)),ISNUMBER(FIND("necrosis",C1336)),ISNUMBER(FIND("cellular death",C1336))*3,ISNUMBER(FIND("LDH",C1336)),ISNUMBER(FIND("Acute toxicity",C1336)))</f>
        <v>0</v>
      </c>
      <c r="G1336" t="b">
        <f>OR(ISNUMBER(FIND("genotoxic",C1336)),ISNUMBER(FIND("genotoxicity",C1336)),ISNUMBER(FIND("DNA damage",C1336)),ISNUMBER(FIND("DNA",C1336)),ISNUMBER(FIND("RNA",C1336)),ISNUMBER(FIND("mesothelioma",C1336)),ISNUMBER(FIND("carcino",C1336)),ISNUMBER(FIND("mutagen",C1336)),ISNUMBER(FIND("genetic",C1336)))</f>
        <v>1</v>
      </c>
      <c r="H1336" t="b">
        <f>OR(ISNUMBER(FIND("inflammatory",C1336)),ISNUMBER(FIND("inflamm",C1336)))</f>
        <v>0</v>
      </c>
      <c r="I1336" t="b">
        <f>OR(ISNUMBER(FIND("immune",C1336)),ISNUMBER(FIND("immunological",C1336)),ISNUMBER(FIND("interleuk",C1336)),ISNUMBER(FIND("platelet activation",C1336)),ISNUMBER(FIND("monocyte",C1336)),ISNUMBER(FIND("leukocyte",C1336)),ISNUMBER(FIND("cytokine",C1336)),ISNUMBER(FIND("CD4",C1336)),ISNUMBER(FIND("CD8",C1336)),ISNUMBER(FIND("T-cell",C1336)))</f>
        <v>0</v>
      </c>
      <c r="J1336" t="b">
        <f>OR(ISNUMBER(FIND("reactive oxygen",C1336)),ISNUMBER(FIND("ROS",C1336)),ISNUMBER(FIND("free radical",C1336)),ISNUMBER(FIND("oxidative stress",C1336)),ISNUMBER(FIND("peroxid",C1336)),ISNUMBER(FIND("oxidative",C1336)),ISNUMBER(FIND("antioxid",C1336)))</f>
        <v>0</v>
      </c>
      <c r="K1336" t="b">
        <f>OR(ISNUMBER(FIND("autophag",C1336)))</f>
        <v>0</v>
      </c>
      <c r="L1336" t="b">
        <f>OR(ISNUMBER(FIND("morpholog",C1336)))</f>
        <v>0</v>
      </c>
      <c r="M1336" t="b">
        <f>OR(ISNUMBER(FIND("fibrosis",C1336)),ISNUMBER(FIND("Fibrosis",C1336)),ISNUMBER(FIND("fibrot",C1336)))</f>
        <v>0</v>
      </c>
      <c r="N1336" t="b">
        <f>OR(ISNUMBER(FIND("offspring",C1336)),ISNUMBER(FIND("Parental",C1336)),ISNUMBER(FIND("parental",C1336)),ISNUMBER(FIND("germline",C1336)),ISNUMBER(FIND("reproduc",C1336)),ISNUMBER(FIND("embryo",C1336)))</f>
        <v>0</v>
      </c>
      <c r="O1336" t="b">
        <f>OR(ISNUMBER(FIND("metabol",C1336)),ISNUMBER(FIND("Metabol",C1336)),ISNUMBER(FIND("digest",C1336)),ISNUMBER(FIND("mitochon",C1336)))</f>
        <v>1</v>
      </c>
      <c r="P1336" t="b">
        <f>OR(ISNUMBER(FIND("ecotox",C1336)),ISNUMBER(FIND("Ecotox",B1336)),ISNUMBER(FIND("ecotox",B1336)),ISNUMBER(FIND("Ecotox",C1336)))</f>
        <v>0</v>
      </c>
      <c r="Q1336" t="b">
        <f>OR(ISNUMBER(FIND("Bioaccum",C1336)),ISNUMBER(FIND("bioaccum",C1336)),ISNUMBER(FIND("accum",C1336)))</f>
        <v>0</v>
      </c>
      <c r="R1336" t="b">
        <f>OR(ISNUMBER(FIND("Occupation",C1336)),ISNUMBER(FIND("occupation",C1336)),ISNUMBER(FIND("worker",C1336)),ISNUMBER(FIND("workforce",C1336)))</f>
        <v>0</v>
      </c>
      <c r="S1336" t="b">
        <f>NOT(OR(F1336,G1336,H1336,I1336,J1336,K1336,L1336,M1336,N1336,O1336,P1336,Q1336,R1336))</f>
        <v>0</v>
      </c>
      <c r="U1336" t="b">
        <f>OR(Table1[[#This Row],[Inflammation]],Table1[[#This Row],[Immune]])</f>
        <v>0</v>
      </c>
      <c r="V1336" t="str">
        <f>IF(OR(Table1[[#This Row],[Rodents]],Table1[[#This Row],[Human]],Table1[[#This Row],[Pig]]),OR(ISNUMBER(FIND("intratrach",C1336)),ISNUMBER(FIND("nasal ",C1336)),ISNUMBER(FIND("instill",C1336))),"NA")</f>
        <v>NA</v>
      </c>
      <c r="W1336" t="str">
        <f>IF(OR(Table1[[#This Row],[Rodents]],Table1[[#This Row],[Human]],Table1[[#This Row],[Pig]]),OR(ISNUMBER(FIND("dermal",C1336)),ISNUMBER(FIND("skin ",C1336))),"NA")</f>
        <v>NA</v>
      </c>
      <c r="X1336" t="str">
        <f>IF(OR(Table1[[#This Row],[Rodents]],Table1[[#This Row],[Human]],Table1[[#This Row],[Pig]]),OR(ISNUMBER(FIND("injected",C1336)),ISNUMBER(FIND("periton",C1336)),ISNUMBER(FIND("intrascrot",C1336))),"NA")</f>
        <v>NA</v>
      </c>
      <c r="Y1336" t="str">
        <f>IF(OR(Table1[[#This Row],[Rodents]],Table1[[#This Row],[Human]],Table1[[#This Row],[Pig]]),NOT(OR(Table1[[#This Row],[Inhaled/Intratracheal/intranasal]],Table1[[#This Row],[Dermal]],Table1[[#This Row],[Injected]])),"NA")</f>
        <v>NA</v>
      </c>
      <c r="AA1336" t="b">
        <f>OR(ISNUMBER(FIND("fish ",C1336)),ISNUMBER(FIND("Fish ",C1336)),ISNUMBER(FIND("aquatic",C1336)),ISNUMBER(FIND("daphnids",C1336)),ISNUMBER(FIND("Carcinus maenas",C1336)),ISNUMBER(FIND("Daphnia",C1336)),ISNUMBER(FIND("Ruditapes philippinarum",C1336)),ISNUMBER(FIND("daphnia",C1336)),ISNUMBER(FIND("marine",C1336)),ISNUMBER(FIND("mussel",C1336)),ISNUMBER(FIND("algae",C1336)),ISNUMBER(FIND("Donax faba",C1336)),ISNUMBER(FIND("estuarine",C1336)),ISNUMBER(FIND("snail",C1336)),ISNUMBER(FIND("Prorocentrum donghaiense",C1336)) )</f>
        <v>1</v>
      </c>
      <c r="AB1336" t="b">
        <f>OR(ISNUMBER(FIND(" rat ",C1336)),ISNUMBER(FIND(" rats ",C1336)),ISNUMBER(FIND(" Rats ",C1336)),ISNUMBER(FIND(" Rat ",C1336)),ISNUMBER(FIND(" rat.",C1336)),ISNUMBER(FIND(" rats.",C1336)),ISNUMBER(FIND("mouse",C1336)),ISNUMBER(FIND("mice",C1336)), ISNUMBER(FIND(" Mice",C1336)))</f>
        <v>0</v>
      </c>
      <c r="AC1336" t="b">
        <f>OR(ISNUMBER(FIND(" cell ",C1336)),ISNUMBER(FIND("fibroblast",C1336)),ISNUMBER(FIND("macrophage",C1336)),ISNUMBER(FIND("epithelial",C1336)),ISNUMBER(FIND("endothelial",C1336)),ISNUMBER(FIND("neuron",C1336)),ISNUMBER(FIND(" cells ",C1336)),ISNUMBER(FIND("RBC",C1336)),ISNUMBER(FIND("mitochond",C1336)),ISNUMBER(FIND("adipocyte",C1336)),ISNUMBER(FIND("osteo",C1336)),ISNUMBER(FIND("keratin",C1336)),ISNUMBER(FIND(" cell's ",C1336)),ISNUMBER(FIND("eukary",C1336)),ISNUMBER(FIND("sperm",C1336)))</f>
        <v>0</v>
      </c>
      <c r="AD1336" t="b">
        <f>OR(ISNUMBER(FIND("human",B1336)),ISNUMBER(FIND("workers",B1336)),ISNUMBER(FIND("workforces",B1336)),ISNUMBER(FIND("occupational",B1336)),ISNUMBER(FIND("Case report",B1336)),ISNUMBER(FIND("Workplaces",B1336)),ISNUMBER(FIND("worker",B1336)))</f>
        <v>0</v>
      </c>
      <c r="AE1336" t="b">
        <f>OR(ISNUMBER(FIND(" plant ",C1336)),ISNUMBER(FIND("Plant ",C1336)),ISNUMBER(FIND("tomato",C1336)),ISNUMBER(FIND("plants",C1336)),ISNUMBER(FIND("Plants",C1336)),ISNUMBER(FIND("algae",C1336)),ISNUMBER(FIND("lettuce",C1336)),ISNUMBER(FIND("green gram sprouts ",C1336)),ISNUMBER(FIND("Cucurbita pepo",C1336)),ISNUMBER(FIND("bean ",C1336)),ISNUMBER(FIND("chloroplast",C1336)),ISNUMBER(FIND("chlorophyll",C1336)),ISNUMBER(FIND("seedling",C1336)),ISNUMBER(FIND("canola",C1336)),ISNUMBER(FIND("shoot",C1336)),ISNUMBER(FIND("photosynthes",C1336)),ISNUMBER(FIND(" leaves ",C1336)),,ISNUMBER(FIND("agriculture",C1336)),ISNUMBER(FIND(" crops ",C1336)))</f>
        <v>0</v>
      </c>
      <c r="AF1336" t="b">
        <f>OR(ISNUMBER(FIND("bacteria",C1336)),ISNUMBER(FIND("Bacteria",C1336)),ISNUMBER(FIND("Bacterium",C1336)),ISNUMBER(FIND("bacterium",C1336)),ISNUMBER(FIND(" coli ",C1336)))</f>
        <v>0</v>
      </c>
      <c r="AG1336" t="b">
        <f>OR(ISNUMBER(FIND("fungi",C1336)),ISNUMBER(FIND("Fungi",C1336)),ISNUMBER(FIND("fungus",C1336)),ISNUMBER(FIND("Fungus",C1336)),ISNUMBER(FIND("mushroom",C1336)),ISNUMBER(FIND("Mushroom",C1336)),ISNUMBER(FIND(" mold ",C1336)))</f>
        <v>0</v>
      </c>
      <c r="AH1336" t="b">
        <f>OR(ISNUMBER(FIND("Pig ",C1336)),ISNUMBER(FIND("pig ",C1336)),ISNUMBER(FIND("Pigs ",C1336)),ISNUMBER(FIND("pigs ",C1336)))</f>
        <v>0</v>
      </c>
      <c r="AI1336" t="b">
        <f>OR(ISNUMBER(FIND(" C. elegans",C1336)),ISNUMBER(FIND("Caenorhabditis elegans",C1336)),ISNUMBER(FIND("earthworms",C1336)),ISNUMBER(FIND(" Ficopomatus enigmaticus",C1336)),ISNUMBER(FIND("larva",C1336)),ISNUMBER(FIND("Lumbriculus variegatus",C1336)),ISNUMBER(FIND("nematode",C1336)))</f>
        <v>0</v>
      </c>
      <c r="AJ1336" t="b">
        <f>NOT(OR(AA1336,AB1336,AC1336,AD1336,AE1336,AF1336,AG1336,AH1336,AI1336))</f>
        <v>0</v>
      </c>
      <c r="AL1336" t="b">
        <f>OR(AA1336,AB1336,AD1336,AE1336,AF1336,AG1336,AH1336,AI1336)</f>
        <v>1</v>
      </c>
      <c r="AM1336" t="b">
        <f>IF(Table1[[#This Row],[In vivo?]],IF(Table1[[#This Row],[Cell]],FALSE,TRUE),FALSE)</f>
        <v>1</v>
      </c>
      <c r="AN1336" t="b">
        <f>AND(AC1336,AL1336)</f>
        <v>0</v>
      </c>
      <c r="AO1336" t="b">
        <f>IF(Table1[[#This Row],[Cell]],IF(Table1[[#This Row],[In vivo?]],FALSE,TRUE),FALSE)</f>
        <v>0</v>
      </c>
      <c r="AP1336" t="b">
        <f>NOT(OR(Table1[[#This Row],[In vivo?]],Table1[[#This Row],[Only in Cell]]))</f>
        <v>0</v>
      </c>
      <c r="AQ1336" t="str">
        <f>IF(OR(Table1[[#This Row],[Rodents]],Table1[[#This Row],[Human]],Table1[[#This Row],[Pig]]),OR(ISNUMBER(FIND("pulmonary",C1336)),ISNUMBER(FIND("lung",C1336))),"NA")</f>
        <v>NA</v>
      </c>
      <c r="AR1336" t="str">
        <f>IF(OR(Table1[[#This Row],[Rodents]],Table1[[#This Row],[Human]],Table1[[#This Row],[Pig]]),OR(ISNUMBER(FIND("skin",C1336)),ISNUMBER(FIND("dermal",C1336))),"NA")</f>
        <v>NA</v>
      </c>
      <c r="AS1336" t="str">
        <f>IF(OR(Table1[[#This Row],[Rodents]],Table1[[#This Row],[Human]],Table1[[#This Row],[Pig]]),OR(ISNUMBER(FIND("liver",C1336)),ISNUMBER(FIND("hepat",C1336))),"NA")</f>
        <v>NA</v>
      </c>
      <c r="AT1336" t="str">
        <f>IF(OR(Table1[[#This Row],[Rodents]],Table1[[#This Row],[Human]],Table1[[#This Row],[Pig]]),OR(ISNUMBER(FIND("kidney",C1336)),ISNUMBER(FIND("neph",C1336))),"NA")</f>
        <v>NA</v>
      </c>
      <c r="AU1336" t="str">
        <f>IF(OR(Table1[[#This Row],[Rodents]],Table1[[#This Row],[Human]],Table1[[#This Row],[Pig]]),OR(ISNUMBER(FIND("brain",C1336)),ISNUMBER(FIND("neur",C1336)),ISNUMBER(FIND("nerv",C1336))),"NA")</f>
        <v>NA</v>
      </c>
      <c r="AV1336" t="str">
        <f>IF(OR(Table1[[#This Row],[Rodents]],Table1[[#This Row],[Human]],Table1[[#This Row],[Pig]]),OR(ISNUMBER(FIND("heart",C1336)),ISNUMBER(FIND("cardi",C1336))),"NA")</f>
        <v>NA</v>
      </c>
      <c r="AW1336" t="str">
        <f>IF(OR(Table1[[#This Row],[Rodents]],Table1[[#This Row],[Human]],Table1[[#This Row],[Pig]]),OR(ISNUMBER(FIND("gastro",C1336)),ISNUMBER(FIND("intesti",C1336)),ISNUMBER(FIND("stomach",C1336))),"NA")</f>
        <v>NA</v>
      </c>
      <c r="AX1336" t="str">
        <f>IF(OR(Table1[[#This Row],[Rodents]],Table1[[#This Row],[Human]],Table1[[#This Row],[Pig]]),NOT(OR(AQ1336,AR1336,AS1336,AT1336,AU1336,AV1336,AW1336)),"NA")</f>
        <v>NA</v>
      </c>
      <c r="AY1336" t="b">
        <f>OR(ISNUMBER(FIND("SWCNT",C1336)),ISNUMBER(FIND("SWNT",C1336)),ISNUMBER(FIND("single-wall",C1336)),ISNUMBER(FIND("single wall",C1336)),ISNUMBER(FIND("Single wall",C1336)),ISNUMBER(FIND("Single-wall",C1336)),ISNUMBER(FIND("SWCNT",B1336)),ISNUMBER(FIND("SWNT",B1336)),ISNUMBER(FIND("single-wall",B1336)),ISNUMBER(FIND("single wall",B1336)),ISNUMBER(FIND("Single-wall",B1336)),ISNUMBER(FIND("Single wall",B1336)))</f>
        <v>0</v>
      </c>
      <c r="AZ1336" t="b">
        <f>OR(ISNUMBER(FIND("MWCNT",C1336)),ISNUMBER(FIND("MWNT",C1336)),ISNUMBER(FIND("multi-wall",C1336)),ISNUMBER(FIND("multi wall",C1336)),ISNUMBER(FIND("multiwall",C1336)),ISNUMBER(FIND("Multi-wall",C1336)),ISNUMBER(FIND("Multi wall",C1336)),ISNUMBER(FIND("Multiwall",C1336)),ISNUMBER(FIND("MWCNT",B1336)),ISNUMBER(FIND("MWNT",B1336)),ISNUMBER(FIND("multi-wall",B1336)),ISNUMBER(FIND("multi wall",B1336)),ISNUMBER(FIND("multiwall",B1336)),ISNUMBER(FIND("Multi-wall",B1336)),ISNUMBER(FIND("Multi wall",B1336)),ISNUMBER(FIND("Multiwall",B1336)),ISNUMBER(FIND("Double-wall",B1336)),ISNUMBER(FIND("Double wall",B1336)),ISNUMBER(FIND("Doublewall",B1336)),ISNUMBER(FIND("double-wall",B1336)),ISNUMBER(FIND("double wall",B1336)),ISNUMBER(FIND("doublewall",B1336)))</f>
        <v>1</v>
      </c>
      <c r="BA1336" t="b">
        <f>AND(Table1[[#This Row],[SWCNT]],Table1[[#This Row],[MWCNT]])</f>
        <v>0</v>
      </c>
      <c r="BB1336" t="b">
        <f>IF(Table1[[#This Row],[SWCNT]]=TRUE,FALSE,IF(Table1[[#This Row],[MWCNT]]=TRUE,FALSE,TRUE))</f>
        <v>0</v>
      </c>
      <c r="BC1336" s="18"/>
    </row>
    <row r="1337" spans="1:55" ht="259">
      <c r="A1337" t="s">
        <v>1272</v>
      </c>
      <c r="B1337" s="2" t="s">
        <v>1274</v>
      </c>
      <c r="C1337" s="16" t="s">
        <v>1276</v>
      </c>
      <c r="D1337" s="17" t="s">
        <v>403</v>
      </c>
      <c r="E1337" s="2">
        <v>2019</v>
      </c>
      <c r="F1337" t="b">
        <f>OR(ISNUMBER(FIND("cytotoxic",C1337)),ISNUMBER(FIND("Cytotoxic",C1337)),ISNUMBER(FIND("cellular toxicity",C1337)),ISNUMBER(FIND("cell death",C1337)),ISNUMBER(FIND("viable",C1337)),ISNUMBER(FIND("phytotoxic",C1337)),ISNUMBER(FIND("acute toxicity",C1337)),ISNUMBER(FIND("MTT",C1337)),ISNUMBER(FIND("survival",C1337)),ISNUMBER(FIND("prolifer",C1337)),ISNUMBER(FIND("apoptosis",C1337)),ISNUMBER(FIND("neurotoxic",C1337)),ISNUMBER(FIND("  lysis ",C1337)),ISNUMBER(FIND("necrosis",C1337)),ISNUMBER(FIND("cellular death",C1337))*3,ISNUMBER(FIND("LDH",C1337)),ISNUMBER(FIND("Acute toxicity",C1337)))</f>
        <v>0</v>
      </c>
      <c r="G1337" t="b">
        <f>OR(ISNUMBER(FIND("genotoxic",C1337)),ISNUMBER(FIND("genotoxicity",C1337)),ISNUMBER(FIND("DNA damage",C1337)),ISNUMBER(FIND("DNA",C1337)),ISNUMBER(FIND("RNA",C1337)),ISNUMBER(FIND("mesothelioma",C1337)),ISNUMBER(FIND("carcino",C1337)),ISNUMBER(FIND("mutagen",C1337)),ISNUMBER(FIND("genetic",C1337)))</f>
        <v>1</v>
      </c>
      <c r="H1337" t="b">
        <f>OR(ISNUMBER(FIND("inflammatory",C1337)),ISNUMBER(FIND("inflamm",C1337)))</f>
        <v>0</v>
      </c>
      <c r="I1337" t="b">
        <f>OR(ISNUMBER(FIND("immune",C1337)),ISNUMBER(FIND("immunological",C1337)),ISNUMBER(FIND("interleuk",C1337)),ISNUMBER(FIND("platelet activation",C1337)),ISNUMBER(FIND("monocyte",C1337)),ISNUMBER(FIND("leukocyte",C1337)),ISNUMBER(FIND("cytokine",C1337)),ISNUMBER(FIND("CD4",C1337)),ISNUMBER(FIND("CD8",C1337)),ISNUMBER(FIND("T-cell",C1337)))</f>
        <v>1</v>
      </c>
      <c r="J1337" t="b">
        <f>OR(ISNUMBER(FIND("reactive oxygen",C1337)),ISNUMBER(FIND("ROS",C1337)),ISNUMBER(FIND("free radical",C1337)),ISNUMBER(FIND("oxidative stress",C1337)),ISNUMBER(FIND("peroxid",C1337)),ISNUMBER(FIND("oxidative",C1337)),ISNUMBER(FIND("antioxid",C1337)))</f>
        <v>1</v>
      </c>
      <c r="K1337" t="b">
        <f>OR(ISNUMBER(FIND("autophag",C1337)))</f>
        <v>0</v>
      </c>
      <c r="L1337" t="b">
        <f>OR(ISNUMBER(FIND("morpholog",C1337)))</f>
        <v>0</v>
      </c>
      <c r="M1337" t="b">
        <f>OR(ISNUMBER(FIND("fibrosis",C1337)),ISNUMBER(FIND("Fibrosis",C1337)),ISNUMBER(FIND("fibrot",C1337)))</f>
        <v>0</v>
      </c>
      <c r="N1337" t="b">
        <f>OR(ISNUMBER(FIND("offspring",C1337)),ISNUMBER(FIND("Parental",C1337)),ISNUMBER(FIND("parental",C1337)),ISNUMBER(FIND("germline",C1337)),ISNUMBER(FIND("reproduc",C1337)),ISNUMBER(FIND("embryo",C1337)))</f>
        <v>0</v>
      </c>
      <c r="O1337" t="b">
        <f>OR(ISNUMBER(FIND("metabol",C1337)),ISNUMBER(FIND("Metabol",C1337)),ISNUMBER(FIND("digest",C1337)),ISNUMBER(FIND("mitochon",C1337)))</f>
        <v>1</v>
      </c>
      <c r="P1337" t="b">
        <f>OR(ISNUMBER(FIND("ecotox",C1337)),ISNUMBER(FIND("Ecotox",B1337)),ISNUMBER(FIND("ecotox",B1337)),ISNUMBER(FIND("Ecotox",C1337)))</f>
        <v>0</v>
      </c>
      <c r="Q1337" t="b">
        <f>OR(ISNUMBER(FIND("Bioaccum",C1337)),ISNUMBER(FIND("bioaccum",C1337)),ISNUMBER(FIND("accum",C1337)))</f>
        <v>0</v>
      </c>
      <c r="R1337" t="b">
        <f>OR(ISNUMBER(FIND("Occupation",C1337)),ISNUMBER(FIND("occupation",C1337)),ISNUMBER(FIND("worker",C1337)),ISNUMBER(FIND("workforce",C1337)))</f>
        <v>0</v>
      </c>
      <c r="S1337" t="b">
        <f>NOT(OR(F1337,G1337,H1337,I1337,J1337,K1337,L1337,M1337,N1337,O1337,P1337,Q1337,R1337))</f>
        <v>0</v>
      </c>
      <c r="U1337" t="b">
        <f>OR(Table1[[#This Row],[Inflammation]],Table1[[#This Row],[Immune]])</f>
        <v>1</v>
      </c>
      <c r="V1337" t="b">
        <f>IF(OR(Table1[[#This Row],[Rodents]],Table1[[#This Row],[Human]],Table1[[#This Row],[Pig]]),OR(ISNUMBER(FIND("intratrach",C1337)),ISNUMBER(FIND("nasal ",C1337)),ISNUMBER(FIND("instill",C1337))),"NA")</f>
        <v>0</v>
      </c>
      <c r="W1337" t="b">
        <f>IF(OR(Table1[[#This Row],[Rodents]],Table1[[#This Row],[Human]],Table1[[#This Row],[Pig]]),OR(ISNUMBER(FIND("dermal",C1337)),ISNUMBER(FIND("skin ",C1337))),"NA")</f>
        <v>0</v>
      </c>
      <c r="X1337" t="b">
        <f>IF(OR(Table1[[#This Row],[Rodents]],Table1[[#This Row],[Human]],Table1[[#This Row],[Pig]]),OR(ISNUMBER(FIND("injected",C1337)),ISNUMBER(FIND("periton",C1337)),ISNUMBER(FIND("intrascrot",C1337))),"NA")</f>
        <v>0</v>
      </c>
      <c r="Y1337" t="b">
        <f>IF(OR(Table1[[#This Row],[Rodents]],Table1[[#This Row],[Human]],Table1[[#This Row],[Pig]]),NOT(OR(Table1[[#This Row],[Inhaled/Intratracheal/intranasal]],Table1[[#This Row],[Dermal]],Table1[[#This Row],[Injected]])),"NA")</f>
        <v>1</v>
      </c>
      <c r="AA1337" t="b">
        <f>OR(ISNUMBER(FIND("fish ",C1337)),ISNUMBER(FIND("Fish ",C1337)),ISNUMBER(FIND("aquatic",C1337)),ISNUMBER(FIND("daphnids",C1337)),ISNUMBER(FIND("Carcinus maenas",C1337)),ISNUMBER(FIND("Daphnia",C1337)),ISNUMBER(FIND("Ruditapes philippinarum",C1337)),ISNUMBER(FIND("daphnia",C1337)),ISNUMBER(FIND("marine",C1337)),ISNUMBER(FIND("mussel",C1337)),ISNUMBER(FIND("algae",C1337)),ISNUMBER(FIND("Donax faba",C1337)),ISNUMBER(FIND("estuarine",C1337)),ISNUMBER(FIND("snail",C1337)),ISNUMBER(FIND("Prorocentrum donghaiense",C1337)) )</f>
        <v>0</v>
      </c>
      <c r="AB1337" t="b">
        <f>OR(ISNUMBER(FIND(" rat ",C1337)),ISNUMBER(FIND(" rats ",C1337)),ISNUMBER(FIND(" Rats ",C1337)),ISNUMBER(FIND(" Rat ",C1337)),ISNUMBER(FIND(" rat.",C1337)),ISNUMBER(FIND(" rats.",C1337)),ISNUMBER(FIND("mouse",C1337)),ISNUMBER(FIND("mice",C1337)), ISNUMBER(FIND(" Mice",C1337)))</f>
        <v>1</v>
      </c>
      <c r="AC1337" t="b">
        <f>OR(ISNUMBER(FIND(" cell ",C1337)),ISNUMBER(FIND("fibroblast",C1337)),ISNUMBER(FIND("macrophage",C1337)),ISNUMBER(FIND("epithelial",C1337)),ISNUMBER(FIND("endothelial",C1337)),ISNUMBER(FIND("neuron",C1337)),ISNUMBER(FIND(" cells ",C1337)),ISNUMBER(FIND("RBC",C1337)),ISNUMBER(FIND("mitochond",C1337)),ISNUMBER(FIND("adipocyte",C1337)),ISNUMBER(FIND("osteo",C1337)),ISNUMBER(FIND("keratin",C1337)),ISNUMBER(FIND(" cell's ",C1337)),ISNUMBER(FIND("eukary",C1337)),ISNUMBER(FIND("sperm",C1337)))</f>
        <v>1</v>
      </c>
      <c r="AD1337" t="b">
        <f>OR(ISNUMBER(FIND("human",B1337)),ISNUMBER(FIND("workers",B1337)),ISNUMBER(FIND("workforces",B1337)),ISNUMBER(FIND("occupational",B1337)),ISNUMBER(FIND("Case report",B1337)),ISNUMBER(FIND("Workplaces",B1337)),ISNUMBER(FIND("worker",B1337)))</f>
        <v>0</v>
      </c>
      <c r="AE1337" t="b">
        <f>OR(ISNUMBER(FIND(" plant ",C1337)),ISNUMBER(FIND("Plant ",C1337)),ISNUMBER(FIND("tomato",C1337)),ISNUMBER(FIND("plants",C1337)),ISNUMBER(FIND("Plants",C1337)),ISNUMBER(FIND("algae",C1337)),ISNUMBER(FIND("lettuce",C1337)),ISNUMBER(FIND("green gram sprouts ",C1337)),ISNUMBER(FIND("Cucurbita pepo",C1337)),ISNUMBER(FIND("bean ",C1337)),ISNUMBER(FIND("chloroplast",C1337)),ISNUMBER(FIND("chlorophyll",C1337)),ISNUMBER(FIND("seedling",C1337)),ISNUMBER(FIND("canola",C1337)),ISNUMBER(FIND("shoot",C1337)),ISNUMBER(FIND("photosynthes",C1337)),ISNUMBER(FIND(" leaves ",C1337)),,ISNUMBER(FIND("agriculture",C1337)),ISNUMBER(FIND(" crops ",C1337)))</f>
        <v>0</v>
      </c>
      <c r="AF1337" t="b">
        <f>OR(ISNUMBER(FIND("bacteria",C1337)),ISNUMBER(FIND("Bacteria",C1337)),ISNUMBER(FIND("Bacterium",C1337)),ISNUMBER(FIND("bacterium",C1337)),ISNUMBER(FIND(" coli ",C1337)))</f>
        <v>0</v>
      </c>
      <c r="AG1337" t="b">
        <f>OR(ISNUMBER(FIND("fungi",C1337)),ISNUMBER(FIND("Fungi",C1337)),ISNUMBER(FIND("fungus",C1337)),ISNUMBER(FIND("Fungus",C1337)),ISNUMBER(FIND("mushroom",C1337)),ISNUMBER(FIND("Mushroom",C1337)),ISNUMBER(FIND(" mold ",C1337)))</f>
        <v>0</v>
      </c>
      <c r="AH1337" t="b">
        <f>OR(ISNUMBER(FIND("Pig ",C1337)),ISNUMBER(FIND("pig ",C1337)),ISNUMBER(FIND("Pigs ",C1337)),ISNUMBER(FIND("pigs ",C1337)))</f>
        <v>0</v>
      </c>
      <c r="AI1337" t="b">
        <f>OR(ISNUMBER(FIND(" C. elegans",C1337)),ISNUMBER(FIND("Caenorhabditis elegans",C1337)),ISNUMBER(FIND("earthworms",C1337)),ISNUMBER(FIND(" Ficopomatus enigmaticus",C1337)),ISNUMBER(FIND("larva",C1337)),ISNUMBER(FIND("Lumbriculus variegatus",C1337)),ISNUMBER(FIND("nematode",C1337)))</f>
        <v>0</v>
      </c>
      <c r="AJ1337" t="b">
        <f>NOT(OR(AA1337,AB1337,AC1337,AD1337,AE1337,AF1337,AG1337,AH1337,AI1337))</f>
        <v>0</v>
      </c>
      <c r="AL1337" t="b">
        <f>OR(AA1337,AB1337,AD1337,AE1337,AF1337,AG1337,AH1337,AI1337)</f>
        <v>1</v>
      </c>
      <c r="AM1337" t="b">
        <f>IF(Table1[[#This Row],[In vivo?]],IF(Table1[[#This Row],[Cell]],FALSE,TRUE),FALSE)</f>
        <v>0</v>
      </c>
      <c r="AN1337" t="b">
        <f>AND(AC1337,AL1337)</f>
        <v>1</v>
      </c>
      <c r="AO1337" t="b">
        <f>IF(Table1[[#This Row],[Cell]],IF(Table1[[#This Row],[In vivo?]],FALSE,TRUE),FALSE)</f>
        <v>0</v>
      </c>
      <c r="AP1337" t="b">
        <f>NOT(OR(Table1[[#This Row],[In vivo?]],Table1[[#This Row],[Only in Cell]]))</f>
        <v>0</v>
      </c>
      <c r="AQ1337" t="b">
        <f>IF(OR(Table1[[#This Row],[Rodents]],Table1[[#This Row],[Human]],Table1[[#This Row],[Pig]]),OR(ISNUMBER(FIND("pulmonary",C1337)),ISNUMBER(FIND("lung",C1337))),"NA")</f>
        <v>1</v>
      </c>
      <c r="AR1337" t="b">
        <f>IF(OR(Table1[[#This Row],[Rodents]],Table1[[#This Row],[Human]],Table1[[#This Row],[Pig]]),OR(ISNUMBER(FIND("skin",C1337)),ISNUMBER(FIND("dermal",C1337))),"NA")</f>
        <v>0</v>
      </c>
      <c r="AS1337" t="b">
        <f>IF(OR(Table1[[#This Row],[Rodents]],Table1[[#This Row],[Human]],Table1[[#This Row],[Pig]]),OR(ISNUMBER(FIND("liver",C1337)),ISNUMBER(FIND("hepat",C1337))),"NA")</f>
        <v>0</v>
      </c>
      <c r="AT1337" t="b">
        <f>IF(OR(Table1[[#This Row],[Rodents]],Table1[[#This Row],[Human]],Table1[[#This Row],[Pig]]),OR(ISNUMBER(FIND("kidney",C1337)),ISNUMBER(FIND("neph",C1337))),"NA")</f>
        <v>0</v>
      </c>
      <c r="AU1337" t="b">
        <f>IF(OR(Table1[[#This Row],[Rodents]],Table1[[#This Row],[Human]],Table1[[#This Row],[Pig]]),OR(ISNUMBER(FIND("brain",C1337)),ISNUMBER(FIND("neur",C1337)),ISNUMBER(FIND("nerv",C1337))),"NA")</f>
        <v>0</v>
      </c>
      <c r="AV1337" t="b">
        <f>IF(OR(Table1[[#This Row],[Rodents]],Table1[[#This Row],[Human]],Table1[[#This Row],[Pig]]),OR(ISNUMBER(FIND("heart",C1337)),ISNUMBER(FIND("cardi",C1337))),"NA")</f>
        <v>0</v>
      </c>
      <c r="AW1337" t="b">
        <f>IF(OR(Table1[[#This Row],[Rodents]],Table1[[#This Row],[Human]],Table1[[#This Row],[Pig]]),OR(ISNUMBER(FIND("gastro",C1337)),ISNUMBER(FIND("intesti",C1337)),ISNUMBER(FIND("stomach",C1337))),"NA")</f>
        <v>0</v>
      </c>
      <c r="AX1337" t="b">
        <f>IF(OR(Table1[[#This Row],[Rodents]],Table1[[#This Row],[Human]],Table1[[#This Row],[Pig]]),NOT(OR(AQ1337,AR1337,AS1337,AT1337,AU1337,AV1337,AW1337)),"NA")</f>
        <v>0</v>
      </c>
      <c r="AY1337" t="b">
        <f>OR(ISNUMBER(FIND("SWCNT",C1337)),ISNUMBER(FIND("SWNT",C1337)),ISNUMBER(FIND("single-wall",C1337)),ISNUMBER(FIND("single wall",C1337)),ISNUMBER(FIND("Single wall",C1337)),ISNUMBER(FIND("Single-wall",C1337)),ISNUMBER(FIND("SWCNT",B1337)),ISNUMBER(FIND("SWNT",B1337)),ISNUMBER(FIND("single-wall",B1337)),ISNUMBER(FIND("single wall",B1337)),ISNUMBER(FIND("Single-wall",B1337)),ISNUMBER(FIND("Single wall",B1337)))</f>
        <v>1</v>
      </c>
      <c r="AZ1337" t="b">
        <f>OR(ISNUMBER(FIND("MWCNT",C1337)),ISNUMBER(FIND("MWNT",C1337)),ISNUMBER(FIND("multi-wall",C1337)),ISNUMBER(FIND("multi wall",C1337)),ISNUMBER(FIND("multiwall",C1337)),ISNUMBER(FIND("Multi-wall",C1337)),ISNUMBER(FIND("Multi wall",C1337)),ISNUMBER(FIND("Multiwall",C1337)),ISNUMBER(FIND("MWCNT",B1337)),ISNUMBER(FIND("MWNT",B1337)),ISNUMBER(FIND("multi-wall",B1337)),ISNUMBER(FIND("multi wall",B1337)),ISNUMBER(FIND("multiwall",B1337)),ISNUMBER(FIND("Multi-wall",B1337)),ISNUMBER(FIND("Multi wall",B1337)),ISNUMBER(FIND("Multiwall",B1337)),ISNUMBER(FIND("Double-wall",B1337)),ISNUMBER(FIND("Double wall",B1337)),ISNUMBER(FIND("Doublewall",B1337)),ISNUMBER(FIND("double-wall",B1337)),ISNUMBER(FIND("double wall",B1337)),ISNUMBER(FIND("doublewall",B1337)))</f>
        <v>0</v>
      </c>
      <c r="BA1337" t="b">
        <f>AND(Table1[[#This Row],[SWCNT]],Table1[[#This Row],[MWCNT]])</f>
        <v>0</v>
      </c>
      <c r="BB1337" t="b">
        <f>IF(Table1[[#This Row],[SWCNT]]=TRUE,FALSE,IF(Table1[[#This Row],[MWCNT]]=TRUE,FALSE,TRUE))</f>
        <v>0</v>
      </c>
      <c r="BC1337" s="18"/>
    </row>
    <row r="1338" spans="1:55" ht="370">
      <c r="A1338" t="s">
        <v>1279</v>
      </c>
      <c r="B1338" s="2" t="s">
        <v>1280</v>
      </c>
      <c r="C1338" s="16" t="s">
        <v>1281</v>
      </c>
      <c r="D1338" s="17" t="s">
        <v>181</v>
      </c>
      <c r="E1338" s="2">
        <v>2019</v>
      </c>
      <c r="F1338" t="b">
        <f>OR(ISNUMBER(FIND("cytotoxic",C1338)),ISNUMBER(FIND("Cytotoxic",C1338)),ISNUMBER(FIND("cellular toxicity",C1338)),ISNUMBER(FIND("cell death",C1338)),ISNUMBER(FIND("viable",C1338)),ISNUMBER(FIND("phytotoxic",C1338)),ISNUMBER(FIND("acute toxicity",C1338)),ISNUMBER(FIND("MTT",C1338)),ISNUMBER(FIND("survival",C1338)),ISNUMBER(FIND("prolifer",C1338)),ISNUMBER(FIND("apoptosis",C1338)),ISNUMBER(FIND("neurotoxic",C1338)),ISNUMBER(FIND("  lysis ",C1338)),ISNUMBER(FIND("necrosis",C1338)),ISNUMBER(FIND("cellular death",C1338))*3,ISNUMBER(FIND("LDH",C1338)),ISNUMBER(FIND("Acute toxicity",C1338)))</f>
        <v>0</v>
      </c>
      <c r="G1338" t="b">
        <f>OR(ISNUMBER(FIND("genotoxic",C1338)),ISNUMBER(FIND("genotoxicity",C1338)),ISNUMBER(FIND("DNA damage",C1338)),ISNUMBER(FIND("DNA",C1338)),ISNUMBER(FIND("RNA",C1338)),ISNUMBER(FIND("mesothelioma",C1338)),ISNUMBER(FIND("carcino",C1338)),ISNUMBER(FIND("mutagen",C1338)),ISNUMBER(FIND("genetic",C1338)))</f>
        <v>1</v>
      </c>
      <c r="H1338" t="b">
        <f>OR(ISNUMBER(FIND("inflammatory",C1338)),ISNUMBER(FIND("inflamm",C1338)))</f>
        <v>0</v>
      </c>
      <c r="I1338" t="b">
        <f>OR(ISNUMBER(FIND("immune",C1338)),ISNUMBER(FIND("immunological",C1338)),ISNUMBER(FIND("interleuk",C1338)),ISNUMBER(FIND("platelet activation",C1338)),ISNUMBER(FIND("monocyte",C1338)),ISNUMBER(FIND("leukocyte",C1338)),ISNUMBER(FIND("cytokine",C1338)),ISNUMBER(FIND("CD4",C1338)),ISNUMBER(FIND("CD8",C1338)),ISNUMBER(FIND("T-cell",C1338)))</f>
        <v>0</v>
      </c>
      <c r="J1338" t="b">
        <f>OR(ISNUMBER(FIND("reactive oxygen",C1338)),ISNUMBER(FIND("ROS",C1338)),ISNUMBER(FIND("free radical",C1338)),ISNUMBER(FIND("oxidative stress",C1338)),ISNUMBER(FIND("peroxid",C1338)),ISNUMBER(FIND("oxidative",C1338)),ISNUMBER(FIND("antioxid",C1338)))</f>
        <v>0</v>
      </c>
      <c r="K1338" t="b">
        <f>OR(ISNUMBER(FIND("autophag",C1338)))</f>
        <v>0</v>
      </c>
      <c r="L1338" t="b">
        <f>OR(ISNUMBER(FIND("morpholog",C1338)))</f>
        <v>1</v>
      </c>
      <c r="M1338" t="b">
        <f>OR(ISNUMBER(FIND("fibrosis",C1338)),ISNUMBER(FIND("Fibrosis",C1338)),ISNUMBER(FIND("fibrot",C1338)))</f>
        <v>0</v>
      </c>
      <c r="N1338" t="b">
        <f>OR(ISNUMBER(FIND("offspring",C1338)),ISNUMBER(FIND("Parental",C1338)),ISNUMBER(FIND("parental",C1338)),ISNUMBER(FIND("germline",C1338)),ISNUMBER(FIND("reproduc",C1338)),ISNUMBER(FIND("embryo",C1338)))</f>
        <v>0</v>
      </c>
      <c r="O1338" t="b">
        <f>OR(ISNUMBER(FIND("metabol",C1338)),ISNUMBER(FIND("Metabol",C1338)),ISNUMBER(FIND("digest",C1338)),ISNUMBER(FIND("mitochon",C1338)))</f>
        <v>0</v>
      </c>
      <c r="P1338" t="b">
        <f>OR(ISNUMBER(FIND("ecotox",C1338)),ISNUMBER(FIND("Ecotox",B1338)),ISNUMBER(FIND("ecotox",B1338)),ISNUMBER(FIND("Ecotox",C1338)))</f>
        <v>0</v>
      </c>
      <c r="Q1338" t="b">
        <f>OR(ISNUMBER(FIND("Bioaccum",C1338)),ISNUMBER(FIND("bioaccum",C1338)),ISNUMBER(FIND("accum",C1338)))</f>
        <v>0</v>
      </c>
      <c r="R1338" t="b">
        <f>OR(ISNUMBER(FIND("Occupation",C1338)),ISNUMBER(FIND("occupation",C1338)),ISNUMBER(FIND("worker",C1338)),ISNUMBER(FIND("workforce",C1338)))</f>
        <v>1</v>
      </c>
      <c r="S1338" t="b">
        <f>NOT(OR(F1338,G1338,H1338,I1338,J1338,K1338,L1338,M1338,N1338,O1338,P1338,Q1338,R1338))</f>
        <v>0</v>
      </c>
      <c r="U1338" t="b">
        <f>OR(Table1[[#This Row],[Inflammation]],Table1[[#This Row],[Immune]])</f>
        <v>0</v>
      </c>
      <c r="V1338" t="str">
        <f>IF(OR(Table1[[#This Row],[Rodents]],Table1[[#This Row],[Human]],Table1[[#This Row],[Pig]]),OR(ISNUMBER(FIND("intratrach",C1338)),ISNUMBER(FIND("nasal ",C1338)),ISNUMBER(FIND("instill",C1338))),"NA")</f>
        <v>NA</v>
      </c>
      <c r="W1338" t="str">
        <f>IF(OR(Table1[[#This Row],[Rodents]],Table1[[#This Row],[Human]],Table1[[#This Row],[Pig]]),OR(ISNUMBER(FIND("dermal",C1338)),ISNUMBER(FIND("skin ",C1338))),"NA")</f>
        <v>NA</v>
      </c>
      <c r="X1338" t="str">
        <f>IF(OR(Table1[[#This Row],[Rodents]],Table1[[#This Row],[Human]],Table1[[#This Row],[Pig]]),OR(ISNUMBER(FIND("injected",C1338)),ISNUMBER(FIND("periton",C1338)),ISNUMBER(FIND("intrascrot",C1338))),"NA")</f>
        <v>NA</v>
      </c>
      <c r="Y1338" t="str">
        <f>IF(OR(Table1[[#This Row],[Rodents]],Table1[[#This Row],[Human]],Table1[[#This Row],[Pig]]),NOT(OR(Table1[[#This Row],[Inhaled/Intratracheal/intranasal]],Table1[[#This Row],[Dermal]],Table1[[#This Row],[Injected]])),"NA")</f>
        <v>NA</v>
      </c>
      <c r="AA1338" t="b">
        <f>OR(ISNUMBER(FIND("fish ",C1338)),ISNUMBER(FIND("Fish ",C1338)),ISNUMBER(FIND("aquatic",C1338)),ISNUMBER(FIND("daphnids",C1338)),ISNUMBER(FIND("Carcinus maenas",C1338)),ISNUMBER(FIND("Daphnia",C1338)),ISNUMBER(FIND("Ruditapes philippinarum",C1338)),ISNUMBER(FIND("daphnia",C1338)),ISNUMBER(FIND("marine",C1338)),ISNUMBER(FIND("mussel",C1338)),ISNUMBER(FIND("algae",C1338)),ISNUMBER(FIND("Donax faba",C1338)),ISNUMBER(FIND("estuarine",C1338)),ISNUMBER(FIND("snail",C1338)),ISNUMBER(FIND("Prorocentrum donghaiense",C1338)) )</f>
        <v>0</v>
      </c>
      <c r="AB1338" t="b">
        <f>OR(ISNUMBER(FIND(" rat ",C1338)),ISNUMBER(FIND(" rats ",C1338)),ISNUMBER(FIND(" Rats ",C1338)),ISNUMBER(FIND(" Rat ",C1338)),ISNUMBER(FIND(" rat.",C1338)),ISNUMBER(FIND(" rats.",C1338)),ISNUMBER(FIND("mouse",C1338)),ISNUMBER(FIND("mice",C1338)), ISNUMBER(FIND(" Mice",C1338)))</f>
        <v>0</v>
      </c>
      <c r="AC1338" t="b">
        <f>OR(ISNUMBER(FIND(" cell ",C1338)),ISNUMBER(FIND("fibroblast",C1338)),ISNUMBER(FIND("macrophage",C1338)),ISNUMBER(FIND("epithelial",C1338)),ISNUMBER(FIND("endothelial",C1338)),ISNUMBER(FIND("neuron",C1338)),ISNUMBER(FIND(" cells ",C1338)),ISNUMBER(FIND("RBC",C1338)),ISNUMBER(FIND("mitochond",C1338)),ISNUMBER(FIND("adipocyte",C1338)),ISNUMBER(FIND("osteo",C1338)),ISNUMBER(FIND("keratin",C1338)),ISNUMBER(FIND(" cell's ",C1338)),ISNUMBER(FIND("eukary",C1338)),ISNUMBER(FIND("sperm",C1338)))</f>
        <v>1</v>
      </c>
      <c r="AD1338" t="b">
        <v>0</v>
      </c>
      <c r="AE1338" t="b">
        <f>OR(ISNUMBER(FIND(" plant ",C1338)),ISNUMBER(FIND("Plant ",C1338)),ISNUMBER(FIND("tomato",C1338)),ISNUMBER(FIND("plants",C1338)),ISNUMBER(FIND("Plants",C1338)),ISNUMBER(FIND("algae",C1338)),ISNUMBER(FIND("lettuce",C1338)),ISNUMBER(FIND("green gram sprouts ",C1338)),ISNUMBER(FIND("Cucurbita pepo",C1338)),ISNUMBER(FIND("bean ",C1338)),ISNUMBER(FIND("chloroplast",C1338)),ISNUMBER(FIND("chlorophyll",C1338)),ISNUMBER(FIND("seedling",C1338)),ISNUMBER(FIND("canola",C1338)),ISNUMBER(FIND("shoot",C1338)),ISNUMBER(FIND("photosynthes",C1338)),ISNUMBER(FIND(" leaves ",C1338)),,ISNUMBER(FIND("agriculture",C1338)),ISNUMBER(FIND(" crops ",C1338)))</f>
        <v>0</v>
      </c>
      <c r="AF1338" t="b">
        <f>OR(ISNUMBER(FIND("bacteria",C1338)),ISNUMBER(FIND("Bacteria",C1338)),ISNUMBER(FIND("Bacterium",C1338)),ISNUMBER(FIND("bacterium",C1338)),ISNUMBER(FIND(" coli ",C1338)))</f>
        <v>0</v>
      </c>
      <c r="AG1338" t="b">
        <f>OR(ISNUMBER(FIND("fungi",C1338)),ISNUMBER(FIND("Fungi",C1338)),ISNUMBER(FIND("fungus",C1338)),ISNUMBER(FIND("Fungus",C1338)),ISNUMBER(FIND("mushroom",C1338)),ISNUMBER(FIND("Mushroom",C1338)),ISNUMBER(FIND(" mold ",C1338)))</f>
        <v>0</v>
      </c>
      <c r="AH1338" t="b">
        <f>OR(ISNUMBER(FIND("Pig ",C1338)),ISNUMBER(FIND("pig ",C1338)),ISNUMBER(FIND("Pigs ",C1338)),ISNUMBER(FIND("pigs ",C1338)))</f>
        <v>0</v>
      </c>
      <c r="AI1338" t="b">
        <f>OR(ISNUMBER(FIND(" C. elegans",C1338)),ISNUMBER(FIND("Caenorhabditis elegans",C1338)),ISNUMBER(FIND("earthworms",C1338)),ISNUMBER(FIND(" Ficopomatus enigmaticus",C1338)),ISNUMBER(FIND("larva",C1338)),ISNUMBER(FIND("Lumbriculus variegatus",C1338)),ISNUMBER(FIND("nematode",C1338)))</f>
        <v>0</v>
      </c>
      <c r="AJ1338" t="b">
        <f>NOT(OR(AA1338,AB1338,AC1338,AD1338,AE1338,AF1338,AG1338,AH1338,AI1338))</f>
        <v>0</v>
      </c>
      <c r="AL1338" t="b">
        <f>OR(AA1338,AB1338,AD1338,AE1338,AF1338,AG1338,AH1338,AI1338)</f>
        <v>0</v>
      </c>
      <c r="AM1338" t="b">
        <f>IF(Table1[[#This Row],[In vivo?]],IF(Table1[[#This Row],[Cell]],FALSE,TRUE),FALSE)</f>
        <v>0</v>
      </c>
      <c r="AN1338" t="b">
        <f>AND(AC1338,AL1338)</f>
        <v>0</v>
      </c>
      <c r="AO1338" t="b">
        <f>IF(Table1[[#This Row],[Cell]],IF(Table1[[#This Row],[In vivo?]],FALSE,TRUE),FALSE)</f>
        <v>1</v>
      </c>
      <c r="AP1338" t="b">
        <f>NOT(OR(Table1[[#This Row],[In vivo?]],Table1[[#This Row],[Only in Cell]]))</f>
        <v>0</v>
      </c>
      <c r="AQ1338" t="str">
        <f>IF(OR(Table1[[#This Row],[Rodents]],Table1[[#This Row],[Human]],Table1[[#This Row],[Pig]]),OR(ISNUMBER(FIND("pulmonary",C1338)),ISNUMBER(FIND("lung",C1338))),"NA")</f>
        <v>NA</v>
      </c>
      <c r="AR1338" t="str">
        <f>IF(OR(Table1[[#This Row],[Rodents]],Table1[[#This Row],[Human]],Table1[[#This Row],[Pig]]),OR(ISNUMBER(FIND("skin",C1338)),ISNUMBER(FIND("dermal",C1338))),"NA")</f>
        <v>NA</v>
      </c>
      <c r="AS1338" t="str">
        <f>IF(OR(Table1[[#This Row],[Rodents]],Table1[[#This Row],[Human]],Table1[[#This Row],[Pig]]),OR(ISNUMBER(FIND("liver",C1338)),ISNUMBER(FIND("hepat",C1338))),"NA")</f>
        <v>NA</v>
      </c>
      <c r="AT1338" t="str">
        <f>IF(OR(Table1[[#This Row],[Rodents]],Table1[[#This Row],[Human]],Table1[[#This Row],[Pig]]),OR(ISNUMBER(FIND("kidney",C1338)),ISNUMBER(FIND("neph",C1338))),"NA")</f>
        <v>NA</v>
      </c>
      <c r="AU1338" t="str">
        <f>IF(OR(Table1[[#This Row],[Rodents]],Table1[[#This Row],[Human]],Table1[[#This Row],[Pig]]),OR(ISNUMBER(FIND("brain",C1338)),ISNUMBER(FIND("neur",C1338)),ISNUMBER(FIND("nerv",C1338))),"NA")</f>
        <v>NA</v>
      </c>
      <c r="AV1338" t="str">
        <f>IF(OR(Table1[[#This Row],[Rodents]],Table1[[#This Row],[Human]],Table1[[#This Row],[Pig]]),OR(ISNUMBER(FIND("heart",C1338)),ISNUMBER(FIND("cardi",C1338))),"NA")</f>
        <v>NA</v>
      </c>
      <c r="AW1338" t="str">
        <f>IF(OR(Table1[[#This Row],[Rodents]],Table1[[#This Row],[Human]],Table1[[#This Row],[Pig]]),OR(ISNUMBER(FIND("gastro",C1338)),ISNUMBER(FIND("intesti",C1338)),ISNUMBER(FIND("stomach",C1338))),"NA")</f>
        <v>NA</v>
      </c>
      <c r="AX1338" t="str">
        <f>IF(OR(Table1[[#This Row],[Rodents]],Table1[[#This Row],[Human]],Table1[[#This Row],[Pig]]),NOT(OR(AQ1338,AR1338,AS1338,AT1338,AU1338,AV1338,AW1338)),"NA")</f>
        <v>NA</v>
      </c>
      <c r="AY1338" t="b">
        <f>OR(ISNUMBER(FIND("SWCNT",C1338)),ISNUMBER(FIND("SWNT",C1338)),ISNUMBER(FIND("single-wall",C1338)),ISNUMBER(FIND("single wall",C1338)),ISNUMBER(FIND("Single wall",C1338)),ISNUMBER(FIND("Single-wall",C1338)),ISNUMBER(FIND("SWCNT",B1338)),ISNUMBER(FIND("SWNT",B1338)),ISNUMBER(FIND("single-wall",B1338)),ISNUMBER(FIND("single wall",B1338)),ISNUMBER(FIND("Single-wall",B1338)),ISNUMBER(FIND("Single wall",B1338)))</f>
        <v>0</v>
      </c>
      <c r="AZ1338" t="b">
        <f>OR(ISNUMBER(FIND("MWCNT",C1338)),ISNUMBER(FIND("MWNT",C1338)),ISNUMBER(FIND("multi-wall",C1338)),ISNUMBER(FIND("multi wall",C1338)),ISNUMBER(FIND("multiwall",C1338)),ISNUMBER(FIND("Multi-wall",C1338)),ISNUMBER(FIND("Multi wall",C1338)),ISNUMBER(FIND("Multiwall",C1338)),ISNUMBER(FIND("MWCNT",B1338)),ISNUMBER(FIND("MWNT",B1338)),ISNUMBER(FIND("multi-wall",B1338)),ISNUMBER(FIND("multi wall",B1338)),ISNUMBER(FIND("multiwall",B1338)),ISNUMBER(FIND("Multi-wall",B1338)),ISNUMBER(FIND("Multi wall",B1338)),ISNUMBER(FIND("Multiwall",B1338)),ISNUMBER(FIND("Double-wall",B1338)),ISNUMBER(FIND("Double wall",B1338)),ISNUMBER(FIND("Doublewall",B1338)),ISNUMBER(FIND("double-wall",B1338)),ISNUMBER(FIND("double wall",B1338)),ISNUMBER(FIND("doublewall",B1338)))</f>
        <v>1</v>
      </c>
      <c r="BA1338" t="b">
        <f>AND(Table1[[#This Row],[SWCNT]],Table1[[#This Row],[MWCNT]])</f>
        <v>0</v>
      </c>
      <c r="BB1338" t="b">
        <f>IF(Table1[[#This Row],[SWCNT]]=TRUE,FALSE,IF(Table1[[#This Row],[MWCNT]]=TRUE,FALSE,TRUE))</f>
        <v>0</v>
      </c>
      <c r="BC1338" s="18"/>
    </row>
    <row r="1339" spans="1:55" ht="222">
      <c r="A1339" t="s">
        <v>1288</v>
      </c>
      <c r="B1339" s="2" t="s">
        <v>1290</v>
      </c>
      <c r="C1339" s="16" t="s">
        <v>1292</v>
      </c>
      <c r="D1339" s="17" t="s">
        <v>42</v>
      </c>
      <c r="E1339" s="2">
        <v>2019</v>
      </c>
      <c r="F1339" t="b">
        <f>OR(ISNUMBER(FIND("cytotoxic",C1339)),ISNUMBER(FIND("Cytotoxic",C1339)),ISNUMBER(FIND("cellular toxicity",C1339)),ISNUMBER(FIND("cell death",C1339)),ISNUMBER(FIND("viable",C1339)),ISNUMBER(FIND("phytotoxic",C1339)),ISNUMBER(FIND("acute toxicity",C1339)),ISNUMBER(FIND("MTT",C1339)),ISNUMBER(FIND("survival",C1339)),ISNUMBER(FIND("prolifer",C1339)),ISNUMBER(FIND("apoptosis",C1339)),ISNUMBER(FIND("neurotoxic",C1339)),ISNUMBER(FIND("  lysis ",C1339)),ISNUMBER(FIND("necrosis",C1339)),ISNUMBER(FIND("cellular death",C1339))*3,ISNUMBER(FIND("LDH",C1339)),ISNUMBER(FIND("Acute toxicity",C1339)))</f>
        <v>0</v>
      </c>
      <c r="G1339" t="b">
        <f>OR(ISNUMBER(FIND("genotoxic",C1339)),ISNUMBER(FIND("genotoxicity",C1339)),ISNUMBER(FIND("DNA damage",C1339)),ISNUMBER(FIND("DNA",C1339)),ISNUMBER(FIND("RNA",C1339)),ISNUMBER(FIND("mesothelioma",C1339)),ISNUMBER(FIND("carcino",C1339)),ISNUMBER(FIND("mutagen",C1339)),ISNUMBER(FIND("genetic",C1339)))</f>
        <v>1</v>
      </c>
      <c r="H1339" t="b">
        <f>OR(ISNUMBER(FIND("inflammatory",C1339)),ISNUMBER(FIND("inflamm",C1339)))</f>
        <v>0</v>
      </c>
      <c r="I1339" t="b">
        <f>OR(ISNUMBER(FIND("immune",C1339)),ISNUMBER(FIND("immunological",C1339)),ISNUMBER(FIND("interleuk",C1339)),ISNUMBER(FIND("platelet activation",C1339)),ISNUMBER(FIND("monocyte",C1339)),ISNUMBER(FIND("leukocyte",C1339)),ISNUMBER(FIND("cytokine",C1339)),ISNUMBER(FIND("CD4",C1339)),ISNUMBER(FIND("CD8",C1339)),ISNUMBER(FIND("T-cell",C1339)))</f>
        <v>0</v>
      </c>
      <c r="J1339" t="b">
        <f>OR(ISNUMBER(FIND("reactive oxygen",C1339)),ISNUMBER(FIND("ROS",C1339)),ISNUMBER(FIND("free radical",C1339)),ISNUMBER(FIND("oxidative stress",C1339)),ISNUMBER(FIND("peroxid",C1339)),ISNUMBER(FIND("oxidative",C1339)),ISNUMBER(FIND("antioxid",C1339)))</f>
        <v>1</v>
      </c>
      <c r="K1339" t="b">
        <f>OR(ISNUMBER(FIND("autophag",C1339)))</f>
        <v>0</v>
      </c>
      <c r="L1339" t="b">
        <f>OR(ISNUMBER(FIND("morpholog",C1339)))</f>
        <v>0</v>
      </c>
      <c r="M1339" t="b">
        <f>OR(ISNUMBER(FIND("fibrosis",C1339)),ISNUMBER(FIND("Fibrosis",C1339)),ISNUMBER(FIND("fibrot",C1339)))</f>
        <v>0</v>
      </c>
      <c r="N1339" t="b">
        <f>OR(ISNUMBER(FIND("offspring",C1339)),ISNUMBER(FIND("Parental",C1339)),ISNUMBER(FIND("parental",C1339)),ISNUMBER(FIND("germline",C1339)),ISNUMBER(FIND("reproduc",C1339)),ISNUMBER(FIND("embryo",C1339)))</f>
        <v>0</v>
      </c>
      <c r="O1339" t="b">
        <f>OR(ISNUMBER(FIND("metabol",C1339)),ISNUMBER(FIND("Metabol",C1339)),ISNUMBER(FIND("digest",C1339)),ISNUMBER(FIND("mitochon",C1339)))</f>
        <v>0</v>
      </c>
      <c r="P1339" t="b">
        <f>OR(ISNUMBER(FIND("ecotox",C1339)),ISNUMBER(FIND("Ecotox",B1339)),ISNUMBER(FIND("ecotox",B1339)),ISNUMBER(FIND("Ecotox",C1339)))</f>
        <v>0</v>
      </c>
      <c r="Q1339" t="b">
        <f>OR(ISNUMBER(FIND("Bioaccum",C1339)),ISNUMBER(FIND("bioaccum",C1339)),ISNUMBER(FIND("accum",C1339)))</f>
        <v>0</v>
      </c>
      <c r="R1339" t="b">
        <f>OR(ISNUMBER(FIND("Occupation",C1339)),ISNUMBER(FIND("occupation",C1339)),ISNUMBER(FIND("worker",C1339)),ISNUMBER(FIND("workforce",C1339)))</f>
        <v>0</v>
      </c>
      <c r="S1339" t="b">
        <f>NOT(OR(F1339,G1339,H1339,I1339,J1339,K1339,L1339,M1339,N1339,O1339,P1339,Q1339,R1339))</f>
        <v>0</v>
      </c>
      <c r="U1339" t="b">
        <f>OR(Table1[[#This Row],[Inflammation]],Table1[[#This Row],[Immune]])</f>
        <v>0</v>
      </c>
      <c r="V1339" t="str">
        <f>IF(OR(Table1[[#This Row],[Rodents]],Table1[[#This Row],[Human]],Table1[[#This Row],[Pig]]),OR(ISNUMBER(FIND("intratrach",C1339)),ISNUMBER(FIND("nasal ",C1339)),ISNUMBER(FIND("instill",C1339))),"NA")</f>
        <v>NA</v>
      </c>
      <c r="W1339" t="str">
        <f>IF(OR(Table1[[#This Row],[Rodents]],Table1[[#This Row],[Human]],Table1[[#This Row],[Pig]]),OR(ISNUMBER(FIND("dermal",C1339)),ISNUMBER(FIND("skin ",C1339))),"NA")</f>
        <v>NA</v>
      </c>
      <c r="X1339" t="str">
        <f>IF(OR(Table1[[#This Row],[Rodents]],Table1[[#This Row],[Human]],Table1[[#This Row],[Pig]]),OR(ISNUMBER(FIND("injected",C1339)),ISNUMBER(FIND("periton",C1339)),ISNUMBER(FIND("intrascrot",C1339))),"NA")</f>
        <v>NA</v>
      </c>
      <c r="Y1339" t="str">
        <f>IF(OR(Table1[[#This Row],[Rodents]],Table1[[#This Row],[Human]],Table1[[#This Row],[Pig]]),NOT(OR(Table1[[#This Row],[Inhaled/Intratracheal/intranasal]],Table1[[#This Row],[Dermal]],Table1[[#This Row],[Injected]])),"NA")</f>
        <v>NA</v>
      </c>
      <c r="AA1339" t="b">
        <f>OR(ISNUMBER(FIND("fish ",C1339)),ISNUMBER(FIND("Fish ",C1339)),ISNUMBER(FIND("aquatic",C1339)),ISNUMBER(FIND("daphnids",C1339)),ISNUMBER(FIND("Carcinus maenas",C1339)),ISNUMBER(FIND("Daphnia",C1339)),ISNUMBER(FIND("Ruditapes philippinarum",C1339)),ISNUMBER(FIND("daphnia",C1339)),ISNUMBER(FIND("marine",C1339)),ISNUMBER(FIND("mussel",C1339)),ISNUMBER(FIND("algae",C1339)),ISNUMBER(FIND("Donax faba",C1339)),ISNUMBER(FIND("estuarine",C1339)),ISNUMBER(FIND("snail",C1339)),ISNUMBER(FIND("Prorocentrum donghaiense",C1339)) )</f>
        <v>0</v>
      </c>
      <c r="AB1339" t="b">
        <f>OR(ISNUMBER(FIND(" rat ",C1339)),ISNUMBER(FIND(" rats ",C1339)),ISNUMBER(FIND(" Rats ",C1339)),ISNUMBER(FIND(" Rat ",C1339)),ISNUMBER(FIND(" rat.",C1339)),ISNUMBER(FIND(" rats.",C1339)),ISNUMBER(FIND("mouse",C1339)),ISNUMBER(FIND("mice",C1339)), ISNUMBER(FIND(" Mice",C1339)))</f>
        <v>0</v>
      </c>
      <c r="AC1339" t="b">
        <f>OR(ISNUMBER(FIND(" cell ",C1339)),ISNUMBER(FIND("fibroblast",C1339)),ISNUMBER(FIND("macrophage",C1339)),ISNUMBER(FIND("epithelial",C1339)),ISNUMBER(FIND("endothelial",C1339)),ISNUMBER(FIND("neuron",C1339)),ISNUMBER(FIND(" cells ",C1339)),ISNUMBER(FIND("RBC",C1339)),ISNUMBER(FIND("mitochond",C1339)),ISNUMBER(FIND("adipocyte",C1339)),ISNUMBER(FIND("osteo",C1339)),ISNUMBER(FIND("keratin",C1339)),ISNUMBER(FIND(" cell's ",C1339)),ISNUMBER(FIND("eukary",C1339)),ISNUMBER(FIND("sperm",C1339)))</f>
        <v>1</v>
      </c>
      <c r="AD1339" t="b">
        <f>OR(ISNUMBER(FIND("human",B1339)),ISNUMBER(FIND("workers",B1339)),ISNUMBER(FIND("workforces",B1339)),ISNUMBER(FIND("occupational",B1339)),ISNUMBER(FIND("Case report",B1339)),ISNUMBER(FIND("Workplaces",B1339)),ISNUMBER(FIND("worker",B1339)))</f>
        <v>0</v>
      </c>
      <c r="AE1339" t="b">
        <f>OR(ISNUMBER(FIND(" plant ",C1339)),ISNUMBER(FIND("Plant ",C1339)),ISNUMBER(FIND("tomato",C1339)),ISNUMBER(FIND("plants",C1339)),ISNUMBER(FIND("Plants",C1339)),ISNUMBER(FIND("algae",C1339)),ISNUMBER(FIND("lettuce",C1339)),ISNUMBER(FIND("green gram sprouts ",C1339)),ISNUMBER(FIND("Cucurbita pepo",C1339)),ISNUMBER(FIND("bean ",C1339)),ISNUMBER(FIND("chloroplast",C1339)),ISNUMBER(FIND("chlorophyll",C1339)),ISNUMBER(FIND("seedling",C1339)),ISNUMBER(FIND("canola",C1339)),ISNUMBER(FIND("shoot",C1339)),ISNUMBER(FIND("photosynthes",C1339)),ISNUMBER(FIND(" leaves ",C1339)),,ISNUMBER(FIND("agriculture",C1339)),ISNUMBER(FIND(" crops ",C1339)))</f>
        <v>0</v>
      </c>
      <c r="AF1339" t="b">
        <f>OR(ISNUMBER(FIND("bacteria",C1339)),ISNUMBER(FIND("Bacteria",C1339)),ISNUMBER(FIND("Bacterium",C1339)),ISNUMBER(FIND("bacterium",C1339)),ISNUMBER(FIND(" coli ",C1339)))</f>
        <v>0</v>
      </c>
      <c r="AG1339" t="b">
        <f>OR(ISNUMBER(FIND("fungi",C1339)),ISNUMBER(FIND("Fungi",C1339)),ISNUMBER(FIND("fungus",C1339)),ISNUMBER(FIND("Fungus",C1339)),ISNUMBER(FIND("mushroom",C1339)),ISNUMBER(FIND("Mushroom",C1339)),ISNUMBER(FIND(" mold ",C1339)))</f>
        <v>0</v>
      </c>
      <c r="AH1339" t="b">
        <f>OR(ISNUMBER(FIND("Pig ",C1339)),ISNUMBER(FIND("pig ",C1339)),ISNUMBER(FIND("Pigs ",C1339)),ISNUMBER(FIND("pigs ",C1339)))</f>
        <v>0</v>
      </c>
      <c r="AI1339" t="b">
        <f>OR(ISNUMBER(FIND(" C. elegans",C1339)),ISNUMBER(FIND("Caenorhabditis elegans",C1339)),ISNUMBER(FIND("earthworms",C1339)),ISNUMBER(FIND(" Ficopomatus enigmaticus",C1339)),ISNUMBER(FIND("larva",C1339)),ISNUMBER(FIND("Lumbriculus variegatus",C1339)),ISNUMBER(FIND("nematode",C1339)))</f>
        <v>0</v>
      </c>
      <c r="AJ1339" t="b">
        <f>NOT(OR(AA1339,AB1339,AC1339,AD1339,AE1339,AF1339,AG1339,AH1339,AI1339))</f>
        <v>0</v>
      </c>
      <c r="AL1339" t="b">
        <f>OR(AA1339,AB1339,AD1339,AE1339,AF1339,AG1339,AH1339,AI1339)</f>
        <v>0</v>
      </c>
      <c r="AM1339" t="b">
        <f>IF(Table1[[#This Row],[In vivo?]],IF(Table1[[#This Row],[Cell]],FALSE,TRUE),FALSE)</f>
        <v>0</v>
      </c>
      <c r="AN1339" t="b">
        <f>AND(AC1339,AL1339)</f>
        <v>0</v>
      </c>
      <c r="AO1339" t="b">
        <f>IF(Table1[[#This Row],[Cell]],IF(Table1[[#This Row],[In vivo?]],FALSE,TRUE),FALSE)</f>
        <v>1</v>
      </c>
      <c r="AP1339" t="b">
        <f>NOT(OR(Table1[[#This Row],[In vivo?]],Table1[[#This Row],[Only in Cell]]))</f>
        <v>0</v>
      </c>
      <c r="AQ1339" t="str">
        <f>IF(OR(Table1[[#This Row],[Rodents]],Table1[[#This Row],[Human]],Table1[[#This Row],[Pig]]),OR(ISNUMBER(FIND("pulmonary",C1339)),ISNUMBER(FIND("lung",C1339))),"NA")</f>
        <v>NA</v>
      </c>
      <c r="AR1339" t="str">
        <f>IF(OR(Table1[[#This Row],[Rodents]],Table1[[#This Row],[Human]],Table1[[#This Row],[Pig]]),OR(ISNUMBER(FIND("skin",C1339)),ISNUMBER(FIND("dermal",C1339))),"NA")</f>
        <v>NA</v>
      </c>
      <c r="AS1339" t="str">
        <f>IF(OR(Table1[[#This Row],[Rodents]],Table1[[#This Row],[Human]],Table1[[#This Row],[Pig]]),OR(ISNUMBER(FIND("liver",C1339)),ISNUMBER(FIND("hepat",C1339))),"NA")</f>
        <v>NA</v>
      </c>
      <c r="AT1339" t="str">
        <f>IF(OR(Table1[[#This Row],[Rodents]],Table1[[#This Row],[Human]],Table1[[#This Row],[Pig]]),OR(ISNUMBER(FIND("kidney",C1339)),ISNUMBER(FIND("neph",C1339))),"NA")</f>
        <v>NA</v>
      </c>
      <c r="AU1339" t="str">
        <f>IF(OR(Table1[[#This Row],[Rodents]],Table1[[#This Row],[Human]],Table1[[#This Row],[Pig]]),OR(ISNUMBER(FIND("brain",C1339)),ISNUMBER(FIND("neur",C1339)),ISNUMBER(FIND("nerv",C1339))),"NA")</f>
        <v>NA</v>
      </c>
      <c r="AV1339" t="str">
        <f>IF(OR(Table1[[#This Row],[Rodents]],Table1[[#This Row],[Human]],Table1[[#This Row],[Pig]]),OR(ISNUMBER(FIND("heart",C1339)),ISNUMBER(FIND("cardi",C1339))),"NA")</f>
        <v>NA</v>
      </c>
      <c r="AW1339" t="str">
        <f>IF(OR(Table1[[#This Row],[Rodents]],Table1[[#This Row],[Human]],Table1[[#This Row],[Pig]]),OR(ISNUMBER(FIND("gastro",C1339)),ISNUMBER(FIND("intesti",C1339)),ISNUMBER(FIND("stomach",C1339))),"NA")</f>
        <v>NA</v>
      </c>
      <c r="AX1339" t="str">
        <f>IF(OR(Table1[[#This Row],[Rodents]],Table1[[#This Row],[Human]],Table1[[#This Row],[Pig]]),NOT(OR(AQ1339,AR1339,AS1339,AT1339,AU1339,AV1339,AW1339)),"NA")</f>
        <v>NA</v>
      </c>
      <c r="AY1339" t="b">
        <f>OR(ISNUMBER(FIND("SWCNT",C1339)),ISNUMBER(FIND("SWNT",C1339)),ISNUMBER(FIND("single-wall",C1339)),ISNUMBER(FIND("single wall",C1339)),ISNUMBER(FIND("Single wall",C1339)),ISNUMBER(FIND("Single-wall",C1339)),ISNUMBER(FIND("SWCNT",B1339)),ISNUMBER(FIND("SWNT",B1339)),ISNUMBER(FIND("single-wall",B1339)),ISNUMBER(FIND("single wall",B1339)),ISNUMBER(FIND("Single-wall",B1339)),ISNUMBER(FIND("Single wall",B1339)))</f>
        <v>0</v>
      </c>
      <c r="AZ1339" t="b">
        <f>OR(ISNUMBER(FIND("MWCNT",C1339)),ISNUMBER(FIND("MWNT",C1339)),ISNUMBER(FIND("multi-wall",C1339)),ISNUMBER(FIND("multi wall",C1339)),ISNUMBER(FIND("multiwall",C1339)),ISNUMBER(FIND("Multi-wall",C1339)),ISNUMBER(FIND("Multi wall",C1339)),ISNUMBER(FIND("Multiwall",C1339)),ISNUMBER(FIND("MWCNT",B1339)),ISNUMBER(FIND("MWNT",B1339)),ISNUMBER(FIND("multi-wall",B1339)),ISNUMBER(FIND("multi wall",B1339)),ISNUMBER(FIND("multiwall",B1339)),ISNUMBER(FIND("Multi-wall",B1339)),ISNUMBER(FIND("Multi wall",B1339)),ISNUMBER(FIND("Multiwall",B1339)),ISNUMBER(FIND("Double-wall",B1339)),ISNUMBER(FIND("Double wall",B1339)),ISNUMBER(FIND("Doublewall",B1339)),ISNUMBER(FIND("double-wall",B1339)),ISNUMBER(FIND("double wall",B1339)),ISNUMBER(FIND("doublewall",B1339)))</f>
        <v>1</v>
      </c>
      <c r="BA1339" t="b">
        <f>AND(Table1[[#This Row],[SWCNT]],Table1[[#This Row],[MWCNT]])</f>
        <v>0</v>
      </c>
      <c r="BB1339" t="b">
        <f>IF(Table1[[#This Row],[SWCNT]]=TRUE,FALSE,IF(Table1[[#This Row],[MWCNT]]=TRUE,FALSE,TRUE))</f>
        <v>0</v>
      </c>
      <c r="BC1339" s="18"/>
    </row>
    <row r="1340" spans="1:55" ht="277.5">
      <c r="A1340" t="s">
        <v>1289</v>
      </c>
      <c r="B1340" s="2" t="s">
        <v>1291</v>
      </c>
      <c r="C1340" s="16" t="s">
        <v>1293</v>
      </c>
      <c r="D1340" s="17" t="s">
        <v>1294</v>
      </c>
      <c r="E1340" s="2">
        <v>2019</v>
      </c>
      <c r="F1340" t="b">
        <f>OR(ISNUMBER(FIND("cytotoxic",C1340)),ISNUMBER(FIND("Cytotoxic",C1340)),ISNUMBER(FIND("cellular toxicity",C1340)),ISNUMBER(FIND("cell death",C1340)),ISNUMBER(FIND("viable",C1340)),ISNUMBER(FIND("phytotoxic",C1340)),ISNUMBER(FIND("acute toxicity",C1340)),ISNUMBER(FIND("MTT",C1340)),ISNUMBER(FIND("survival",C1340)),ISNUMBER(FIND("prolifer",C1340)),ISNUMBER(FIND("apoptosis",C1340)),ISNUMBER(FIND("neurotoxic",C1340)),ISNUMBER(FIND("  lysis ",C1340)),ISNUMBER(FIND("necrosis",C1340)),ISNUMBER(FIND("cellular death",C1340))*3,ISNUMBER(FIND("LDH",C1340)),ISNUMBER(FIND("Acute toxicity",C1340)))</f>
        <v>1</v>
      </c>
      <c r="G1340" t="b">
        <f>OR(ISNUMBER(FIND("genotoxic",C1340)),ISNUMBER(FIND("genotoxicity",C1340)),ISNUMBER(FIND("DNA damage",C1340)),ISNUMBER(FIND("DNA",C1340)),ISNUMBER(FIND("RNA",C1340)),ISNUMBER(FIND("mesothelioma",C1340)),ISNUMBER(FIND("carcino",C1340)),ISNUMBER(FIND("mutagen",C1340)),ISNUMBER(FIND("genetic",C1340)))</f>
        <v>0</v>
      </c>
      <c r="H1340" t="b">
        <f>OR(ISNUMBER(FIND("inflammatory",C1340)),ISNUMBER(FIND("inflamm",C1340)))</f>
        <v>0</v>
      </c>
      <c r="I1340" t="b">
        <f>OR(ISNUMBER(FIND("immune",C1340)),ISNUMBER(FIND("immunological",C1340)),ISNUMBER(FIND("interleuk",C1340)),ISNUMBER(FIND("platelet activation",C1340)),ISNUMBER(FIND("monocyte",C1340)),ISNUMBER(FIND("leukocyte",C1340)),ISNUMBER(FIND("cytokine",C1340)),ISNUMBER(FIND("CD4",C1340)),ISNUMBER(FIND("CD8",C1340)),ISNUMBER(FIND("T-cell",C1340)))</f>
        <v>0</v>
      </c>
      <c r="J1340" t="b">
        <f>OR(ISNUMBER(FIND("reactive oxygen",C1340)),ISNUMBER(FIND("ROS",C1340)),ISNUMBER(FIND("free radical",C1340)),ISNUMBER(FIND("oxidative stress",C1340)),ISNUMBER(FIND("peroxid",C1340)),ISNUMBER(FIND("oxidative",C1340)),ISNUMBER(FIND("antioxid",C1340)))</f>
        <v>1</v>
      </c>
      <c r="K1340" t="b">
        <f>OR(ISNUMBER(FIND("autophag",C1340)))</f>
        <v>0</v>
      </c>
      <c r="L1340" t="b">
        <f>OR(ISNUMBER(FIND("morpholog",C1340)))</f>
        <v>0</v>
      </c>
      <c r="M1340" t="b">
        <f>OR(ISNUMBER(FIND("fibrosis",C1340)),ISNUMBER(FIND("Fibrosis",C1340)),ISNUMBER(FIND("fibrot",C1340)))</f>
        <v>0</v>
      </c>
      <c r="N1340" t="b">
        <f>OR(ISNUMBER(FIND("offspring",C1340)),ISNUMBER(FIND("Parental",C1340)),ISNUMBER(FIND("parental",C1340)),ISNUMBER(FIND("germline",C1340)),ISNUMBER(FIND("reproduc",C1340)),ISNUMBER(FIND("embryo",C1340)))</f>
        <v>1</v>
      </c>
      <c r="O1340" t="b">
        <f>OR(ISNUMBER(FIND("metabol",C1340)),ISNUMBER(FIND("Metabol",C1340)),ISNUMBER(FIND("digest",C1340)),ISNUMBER(FIND("mitochon",C1340)))</f>
        <v>0</v>
      </c>
      <c r="P1340" t="b">
        <f>OR(ISNUMBER(FIND("ecotox",C1340)),ISNUMBER(FIND("Ecotox",B1340)),ISNUMBER(FIND("ecotox",B1340)),ISNUMBER(FIND("Ecotox",C1340)))</f>
        <v>0</v>
      </c>
      <c r="Q1340" t="b">
        <f>OR(ISNUMBER(FIND("Bioaccum",C1340)),ISNUMBER(FIND("bioaccum",C1340)),ISNUMBER(FIND("accum",C1340)))</f>
        <v>0</v>
      </c>
      <c r="R1340" t="b">
        <f>OR(ISNUMBER(FIND("Occupation",C1340)),ISNUMBER(FIND("occupation",C1340)),ISNUMBER(FIND("worker",C1340)),ISNUMBER(FIND("workforce",C1340)))</f>
        <v>0</v>
      </c>
      <c r="S1340" t="b">
        <f>NOT(OR(F1340,G1340,H1340,I1340,J1340,K1340,L1340,M1340,N1340,O1340,P1340,Q1340,R1340))</f>
        <v>0</v>
      </c>
      <c r="U1340" t="b">
        <f>OR(Table1[[#This Row],[Inflammation]],Table1[[#This Row],[Immune]])</f>
        <v>0</v>
      </c>
      <c r="V1340" t="str">
        <f>IF(OR(Table1[[#This Row],[Rodents]],Table1[[#This Row],[Human]],Table1[[#This Row],[Pig]]),OR(ISNUMBER(FIND("intratrach",C1340)),ISNUMBER(FIND("nasal ",C1340)),ISNUMBER(FIND("instill",C1340))),"NA")</f>
        <v>NA</v>
      </c>
      <c r="W1340" t="str">
        <f>IF(OR(Table1[[#This Row],[Rodents]],Table1[[#This Row],[Human]],Table1[[#This Row],[Pig]]),OR(ISNUMBER(FIND("dermal",C1340)),ISNUMBER(FIND("skin ",C1340))),"NA")</f>
        <v>NA</v>
      </c>
      <c r="X1340" t="str">
        <f>IF(OR(Table1[[#This Row],[Rodents]],Table1[[#This Row],[Human]],Table1[[#This Row],[Pig]]),OR(ISNUMBER(FIND("injected",C1340)),ISNUMBER(FIND("periton",C1340)),ISNUMBER(FIND("intrascrot",C1340))),"NA")</f>
        <v>NA</v>
      </c>
      <c r="Y1340" t="str">
        <f>IF(OR(Table1[[#This Row],[Rodents]],Table1[[#This Row],[Human]],Table1[[#This Row],[Pig]]),NOT(OR(Table1[[#This Row],[Inhaled/Intratracheal/intranasal]],Table1[[#This Row],[Dermal]],Table1[[#This Row],[Injected]])),"NA")</f>
        <v>NA</v>
      </c>
      <c r="AA1340" t="b">
        <f>OR(ISNUMBER(FIND("fish ",C1340)),ISNUMBER(FIND("Fish ",C1340)),ISNUMBER(FIND("aquatic",C1340)),ISNUMBER(FIND("daphnids",C1340)),ISNUMBER(FIND("Carcinus maenas",C1340)),ISNUMBER(FIND("Daphnia",C1340)),ISNUMBER(FIND("Ruditapes philippinarum",C1340)),ISNUMBER(FIND("daphnia",C1340)),ISNUMBER(FIND("marine",C1340)),ISNUMBER(FIND("mussel",C1340)),ISNUMBER(FIND("algae",C1340)),ISNUMBER(FIND("Donax faba",C1340)),ISNUMBER(FIND("estuarine",C1340)),ISNUMBER(FIND("snail",C1340)),ISNUMBER(FIND("Prorocentrum donghaiense",C1340)) )</f>
        <v>1</v>
      </c>
      <c r="AB1340" t="b">
        <f>OR(ISNUMBER(FIND(" rat ",C1340)),ISNUMBER(FIND(" rats ",C1340)),ISNUMBER(FIND(" Rats ",C1340)),ISNUMBER(FIND(" Rat ",C1340)),ISNUMBER(FIND(" rat.",C1340)),ISNUMBER(FIND(" rats.",C1340)),ISNUMBER(FIND("mouse",C1340)),ISNUMBER(FIND("mice",C1340)), ISNUMBER(FIND(" Mice",C1340)))</f>
        <v>0</v>
      </c>
      <c r="AC1340" t="b">
        <f>OR(ISNUMBER(FIND(" cell ",C1340)),ISNUMBER(FIND("fibroblast",C1340)),ISNUMBER(FIND("macrophage",C1340)),ISNUMBER(FIND("epithelial",C1340)),ISNUMBER(FIND("endothelial",C1340)),ISNUMBER(FIND("neuron",C1340)),ISNUMBER(FIND(" cells ",C1340)),ISNUMBER(FIND("RBC",C1340)),ISNUMBER(FIND("mitochond",C1340)),ISNUMBER(FIND("adipocyte",C1340)),ISNUMBER(FIND("osteo",C1340)),ISNUMBER(FIND("keratin",C1340)),ISNUMBER(FIND(" cell's ",C1340)),ISNUMBER(FIND("eukary",C1340)),ISNUMBER(FIND("sperm",C1340)))</f>
        <v>0</v>
      </c>
      <c r="AD1340" t="b">
        <f>OR(ISNUMBER(FIND("human",B1340)),ISNUMBER(FIND("workers",B1340)),ISNUMBER(FIND("workforces",B1340)),ISNUMBER(FIND("occupational",B1340)),ISNUMBER(FIND("Case report",B1340)),ISNUMBER(FIND("Workplaces",B1340)),ISNUMBER(FIND("worker",B1340)))</f>
        <v>0</v>
      </c>
      <c r="AE1340" t="b">
        <f>OR(ISNUMBER(FIND(" plant ",C1340)),ISNUMBER(FIND("Plant ",C1340)),ISNUMBER(FIND("tomato",C1340)),ISNUMBER(FIND("plants",C1340)),ISNUMBER(FIND("Plants",C1340)),ISNUMBER(FIND("algae",C1340)),ISNUMBER(FIND("lettuce",C1340)),ISNUMBER(FIND("green gram sprouts ",C1340)),ISNUMBER(FIND("Cucurbita pepo",C1340)),ISNUMBER(FIND("bean ",C1340)),ISNUMBER(FIND("chloroplast",C1340)),ISNUMBER(FIND("chlorophyll",C1340)),ISNUMBER(FIND("seedling",C1340)),ISNUMBER(FIND("canola",C1340)),ISNUMBER(FIND("shoot",C1340)),ISNUMBER(FIND("photosynthes",C1340)),ISNUMBER(FIND(" leaves ",C1340)),,ISNUMBER(FIND("agriculture",C1340)),ISNUMBER(FIND(" crops ",C1340)))</f>
        <v>0</v>
      </c>
      <c r="AF1340" t="b">
        <f>OR(ISNUMBER(FIND("bacteria",C1340)),ISNUMBER(FIND("Bacteria",C1340)),ISNUMBER(FIND("Bacterium",C1340)),ISNUMBER(FIND("bacterium",C1340)),ISNUMBER(FIND(" coli ",C1340)))</f>
        <v>0</v>
      </c>
      <c r="AG1340" t="b">
        <f>OR(ISNUMBER(FIND("fungi",C1340)),ISNUMBER(FIND("Fungi",C1340)),ISNUMBER(FIND("fungus",C1340)),ISNUMBER(FIND("Fungus",C1340)),ISNUMBER(FIND("mushroom",C1340)),ISNUMBER(FIND("Mushroom",C1340)),ISNUMBER(FIND(" mold ",C1340)))</f>
        <v>0</v>
      </c>
      <c r="AH1340" t="b">
        <f>OR(ISNUMBER(FIND("Pig ",C1340)),ISNUMBER(FIND("pig ",C1340)),ISNUMBER(FIND("Pigs ",C1340)),ISNUMBER(FIND("pigs ",C1340)))</f>
        <v>0</v>
      </c>
      <c r="AI1340" t="b">
        <f>OR(ISNUMBER(FIND(" C. elegans",C1340)),ISNUMBER(FIND("Caenorhabditis elegans",C1340)),ISNUMBER(FIND("earthworms",C1340)),ISNUMBER(FIND(" Ficopomatus enigmaticus",C1340)),ISNUMBER(FIND("larva",C1340)),ISNUMBER(FIND("Lumbriculus variegatus",C1340)),ISNUMBER(FIND("nematode",C1340)))</f>
        <v>0</v>
      </c>
      <c r="AJ1340" t="b">
        <f>NOT(OR(AA1340,AB1340,AC1340,AD1340,AE1340,AF1340,AG1340,AH1340,AI1340))</f>
        <v>0</v>
      </c>
      <c r="AL1340" t="b">
        <f>OR(AA1340,AB1340,AD1340,AE1340,AF1340,AG1340,AH1340,AI1340)</f>
        <v>1</v>
      </c>
      <c r="AM1340" t="b">
        <f>IF(Table1[[#This Row],[In vivo?]],IF(Table1[[#This Row],[Cell]],FALSE,TRUE),FALSE)</f>
        <v>1</v>
      </c>
      <c r="AN1340" t="b">
        <f>AND(AC1340,AL1340)</f>
        <v>0</v>
      </c>
      <c r="AO1340" t="b">
        <f>IF(Table1[[#This Row],[Cell]],IF(Table1[[#This Row],[In vivo?]],FALSE,TRUE),FALSE)</f>
        <v>0</v>
      </c>
      <c r="AP1340" t="b">
        <f>NOT(OR(Table1[[#This Row],[In vivo?]],Table1[[#This Row],[Only in Cell]]))</f>
        <v>0</v>
      </c>
      <c r="AQ1340" t="str">
        <f>IF(OR(Table1[[#This Row],[Rodents]],Table1[[#This Row],[Human]],Table1[[#This Row],[Pig]]),OR(ISNUMBER(FIND("pulmonary",C1340)),ISNUMBER(FIND("lung",C1340))),"NA")</f>
        <v>NA</v>
      </c>
      <c r="AR1340" t="str">
        <f>IF(OR(Table1[[#This Row],[Rodents]],Table1[[#This Row],[Human]],Table1[[#This Row],[Pig]]),OR(ISNUMBER(FIND("skin",C1340)),ISNUMBER(FIND("dermal",C1340))),"NA")</f>
        <v>NA</v>
      </c>
      <c r="AS1340" t="str">
        <f>IF(OR(Table1[[#This Row],[Rodents]],Table1[[#This Row],[Human]],Table1[[#This Row],[Pig]]),OR(ISNUMBER(FIND("liver",C1340)),ISNUMBER(FIND("hepat",C1340))),"NA")</f>
        <v>NA</v>
      </c>
      <c r="AT1340" t="str">
        <f>IF(OR(Table1[[#This Row],[Rodents]],Table1[[#This Row],[Human]],Table1[[#This Row],[Pig]]),OR(ISNUMBER(FIND("kidney",C1340)),ISNUMBER(FIND("neph",C1340))),"NA")</f>
        <v>NA</v>
      </c>
      <c r="AU1340" t="str">
        <f>IF(OR(Table1[[#This Row],[Rodents]],Table1[[#This Row],[Human]],Table1[[#This Row],[Pig]]),OR(ISNUMBER(FIND("brain",C1340)),ISNUMBER(FIND("neur",C1340)),ISNUMBER(FIND("nerv",C1340))),"NA")</f>
        <v>NA</v>
      </c>
      <c r="AV1340" t="str">
        <f>IF(OR(Table1[[#This Row],[Rodents]],Table1[[#This Row],[Human]],Table1[[#This Row],[Pig]]),OR(ISNUMBER(FIND("heart",C1340)),ISNUMBER(FIND("cardi",C1340))),"NA")</f>
        <v>NA</v>
      </c>
      <c r="AW1340" t="str">
        <f>IF(OR(Table1[[#This Row],[Rodents]],Table1[[#This Row],[Human]],Table1[[#This Row],[Pig]]),OR(ISNUMBER(FIND("gastro",C1340)),ISNUMBER(FIND("intesti",C1340)),ISNUMBER(FIND("stomach",C1340))),"NA")</f>
        <v>NA</v>
      </c>
      <c r="AX1340" t="str">
        <f>IF(OR(Table1[[#This Row],[Rodents]],Table1[[#This Row],[Human]],Table1[[#This Row],[Pig]]),NOT(OR(AQ1340,AR1340,AS1340,AT1340,AU1340,AV1340,AW1340)),"NA")</f>
        <v>NA</v>
      </c>
      <c r="AY1340" t="b">
        <f>OR(ISNUMBER(FIND("SWCNT",C1340)),ISNUMBER(FIND("SWNT",C1340)),ISNUMBER(FIND("single-wall",C1340)),ISNUMBER(FIND("single wall",C1340)),ISNUMBER(FIND("Single wall",C1340)),ISNUMBER(FIND("Single-wall",C1340)),ISNUMBER(FIND("SWCNT",B1340)),ISNUMBER(FIND("SWNT",B1340)),ISNUMBER(FIND("single-wall",B1340)),ISNUMBER(FIND("single wall",B1340)),ISNUMBER(FIND("Single-wall",B1340)),ISNUMBER(FIND("Single wall",B1340)))</f>
        <v>0</v>
      </c>
      <c r="AZ1340" t="b">
        <f>OR(ISNUMBER(FIND("MWCNT",C1340)),ISNUMBER(FIND("MWNT",C1340)),ISNUMBER(FIND("multi-wall",C1340)),ISNUMBER(FIND("multi wall",C1340)),ISNUMBER(FIND("multiwall",C1340)),ISNUMBER(FIND("Multi-wall",C1340)),ISNUMBER(FIND("Multi wall",C1340)),ISNUMBER(FIND("Multiwall",C1340)),ISNUMBER(FIND("MWCNT",B1340)),ISNUMBER(FIND("MWNT",B1340)),ISNUMBER(FIND("multi-wall",B1340)),ISNUMBER(FIND("multi wall",B1340)),ISNUMBER(FIND("multiwall",B1340)),ISNUMBER(FIND("Multi-wall",B1340)),ISNUMBER(FIND("Multi wall",B1340)),ISNUMBER(FIND("Multiwall",B1340)),ISNUMBER(FIND("Double-wall",B1340)),ISNUMBER(FIND("Double wall",B1340)),ISNUMBER(FIND("Doublewall",B1340)),ISNUMBER(FIND("double-wall",B1340)),ISNUMBER(FIND("double wall",B1340)),ISNUMBER(FIND("doublewall",B1340)))</f>
        <v>1</v>
      </c>
      <c r="BA1340" t="b">
        <f>AND(Table1[[#This Row],[SWCNT]],Table1[[#This Row],[MWCNT]])</f>
        <v>0</v>
      </c>
      <c r="BB1340" t="b">
        <f>IF(Table1[[#This Row],[SWCNT]]=TRUE,FALSE,IF(Table1[[#This Row],[MWCNT]]=TRUE,FALSE,TRUE))</f>
        <v>0</v>
      </c>
      <c r="BC1340" s="18"/>
    </row>
    <row r="1341" spans="1:55" ht="203.5">
      <c r="A1341" t="s">
        <v>1299</v>
      </c>
      <c r="B1341" s="2" t="s">
        <v>1300</v>
      </c>
      <c r="C1341" s="16" t="s">
        <v>1301</v>
      </c>
      <c r="D1341" s="17" t="s">
        <v>1302</v>
      </c>
      <c r="E1341" s="2">
        <v>2019</v>
      </c>
      <c r="F1341" t="b">
        <f>OR(ISNUMBER(FIND("cytotoxic",C1341)),ISNUMBER(FIND("Cytotoxic",C1341)),ISNUMBER(FIND("cellular toxicity",C1341)),ISNUMBER(FIND("cell death",C1341)),ISNUMBER(FIND("viable",C1341)),ISNUMBER(FIND("phytotoxic",C1341)),ISNUMBER(FIND("acute toxicity",C1341)),ISNUMBER(FIND("MTT",C1341)),ISNUMBER(FIND("survival",C1341)),ISNUMBER(FIND("prolifer",C1341)),ISNUMBER(FIND("apoptosis",C1341)),ISNUMBER(FIND("neurotoxic",C1341)),ISNUMBER(FIND("  lysis ",C1341)),ISNUMBER(FIND("necrosis",C1341)),ISNUMBER(FIND("cellular death",C1341))*3,ISNUMBER(FIND("LDH",C1341)),ISNUMBER(FIND("Acute toxicity",C1341)))</f>
        <v>1</v>
      </c>
      <c r="G1341" t="b">
        <f>OR(ISNUMBER(FIND("genotoxic",C1341)),ISNUMBER(FIND("genotoxicity",C1341)),ISNUMBER(FIND("DNA damage",C1341)),ISNUMBER(FIND("DNA",C1341)),ISNUMBER(FIND("RNA",C1341)),ISNUMBER(FIND("mesothelioma",C1341)),ISNUMBER(FIND("carcino",C1341)),ISNUMBER(FIND("mutagen",C1341)),ISNUMBER(FIND("genetic",C1341)))</f>
        <v>0</v>
      </c>
      <c r="H1341" t="b">
        <f>OR(ISNUMBER(FIND("inflammatory",C1341)),ISNUMBER(FIND("inflamm",C1341)))</f>
        <v>0</v>
      </c>
      <c r="I1341" t="b">
        <f>OR(ISNUMBER(FIND("immune",C1341)),ISNUMBER(FIND("immunological",C1341)),ISNUMBER(FIND("interleuk",C1341)),ISNUMBER(FIND("platelet activation",C1341)),ISNUMBER(FIND("monocyte",C1341)),ISNUMBER(FIND("leukocyte",C1341)),ISNUMBER(FIND("cytokine",C1341)),ISNUMBER(FIND("CD4",C1341)),ISNUMBER(FIND("CD8",C1341)),ISNUMBER(FIND("T-cell",C1341)))</f>
        <v>0</v>
      </c>
      <c r="J1341" t="b">
        <f>OR(ISNUMBER(FIND("reactive oxygen",C1341)),ISNUMBER(FIND("ROS",C1341)),ISNUMBER(FIND("free radical",C1341)),ISNUMBER(FIND("oxidative stress",C1341)),ISNUMBER(FIND("peroxid",C1341)),ISNUMBER(FIND("oxidative",C1341)),ISNUMBER(FIND("antioxid",C1341)))</f>
        <v>1</v>
      </c>
      <c r="K1341" t="b">
        <f>OR(ISNUMBER(FIND("autophag",C1341)))</f>
        <v>0</v>
      </c>
      <c r="L1341" t="b">
        <f>OR(ISNUMBER(FIND("morpholog",C1341)))</f>
        <v>0</v>
      </c>
      <c r="M1341" t="b">
        <f>OR(ISNUMBER(FIND("fibrosis",C1341)),ISNUMBER(FIND("Fibrosis",C1341)),ISNUMBER(FIND("fibrot",C1341)))</f>
        <v>0</v>
      </c>
      <c r="N1341" t="b">
        <f>OR(ISNUMBER(FIND("offspring",C1341)),ISNUMBER(FIND("Parental",C1341)),ISNUMBER(FIND("parental",C1341)),ISNUMBER(FIND("germline",C1341)),ISNUMBER(FIND("reproduc",C1341)),ISNUMBER(FIND("embryo",C1341)))</f>
        <v>0</v>
      </c>
      <c r="O1341" t="b">
        <f>OR(ISNUMBER(FIND("metabol",C1341)),ISNUMBER(FIND("Metabol",C1341)),ISNUMBER(FIND("digest",C1341)),ISNUMBER(FIND("mitochon",C1341)))</f>
        <v>0</v>
      </c>
      <c r="P1341" t="b">
        <f>OR(ISNUMBER(FIND("ecotox",C1341)),ISNUMBER(FIND("Ecotox",B1341)),ISNUMBER(FIND("ecotox",B1341)),ISNUMBER(FIND("Ecotox",C1341)))</f>
        <v>0</v>
      </c>
      <c r="Q1341" t="b">
        <f>OR(ISNUMBER(FIND("Bioaccum",C1341)),ISNUMBER(FIND("bioaccum",C1341)),ISNUMBER(FIND("accum",C1341)))</f>
        <v>0</v>
      </c>
      <c r="R1341" t="b">
        <f>OR(ISNUMBER(FIND("Occupation",C1341)),ISNUMBER(FIND("occupation",C1341)),ISNUMBER(FIND("worker",C1341)),ISNUMBER(FIND("workforce",C1341)))</f>
        <v>0</v>
      </c>
      <c r="S1341" t="b">
        <f>NOT(OR(F1341,G1341,H1341,I1341,J1341,K1341,L1341,M1341,N1341,O1341,P1341,Q1341,R1341))</f>
        <v>0</v>
      </c>
      <c r="U1341" t="b">
        <f>OR(Table1[[#This Row],[Inflammation]],Table1[[#This Row],[Immune]])</f>
        <v>0</v>
      </c>
      <c r="V1341" t="str">
        <f>IF(OR(Table1[[#This Row],[Rodents]],Table1[[#This Row],[Human]],Table1[[#This Row],[Pig]]),OR(ISNUMBER(FIND("intratrach",C1341)),ISNUMBER(FIND("nasal ",C1341)),ISNUMBER(FIND("instill",C1341))),"NA")</f>
        <v>NA</v>
      </c>
      <c r="W1341" t="str">
        <f>IF(OR(Table1[[#This Row],[Rodents]],Table1[[#This Row],[Human]],Table1[[#This Row],[Pig]]),OR(ISNUMBER(FIND("dermal",C1341)),ISNUMBER(FIND("skin ",C1341))),"NA")</f>
        <v>NA</v>
      </c>
      <c r="X1341" t="str">
        <f>IF(OR(Table1[[#This Row],[Rodents]],Table1[[#This Row],[Human]],Table1[[#This Row],[Pig]]),OR(ISNUMBER(FIND("injected",C1341)),ISNUMBER(FIND("periton",C1341)),ISNUMBER(FIND("intrascrot",C1341))),"NA")</f>
        <v>NA</v>
      </c>
      <c r="Y1341" t="str">
        <f>IF(OR(Table1[[#This Row],[Rodents]],Table1[[#This Row],[Human]],Table1[[#This Row],[Pig]]),NOT(OR(Table1[[#This Row],[Inhaled/Intratracheal/intranasal]],Table1[[#This Row],[Dermal]],Table1[[#This Row],[Injected]])),"NA")</f>
        <v>NA</v>
      </c>
      <c r="AA1341" t="b">
        <f>OR(ISNUMBER(FIND("fish ",C1341)),ISNUMBER(FIND("Fish ",C1341)),ISNUMBER(FIND("aquatic",C1341)),ISNUMBER(FIND("daphnids",C1341)),ISNUMBER(FIND("Carcinus maenas",C1341)),ISNUMBER(FIND("Daphnia",C1341)),ISNUMBER(FIND("Ruditapes philippinarum",C1341)),ISNUMBER(FIND("daphnia",C1341)),ISNUMBER(FIND("marine",C1341)),ISNUMBER(FIND("mussel",C1341)),ISNUMBER(FIND("algae",C1341)),ISNUMBER(FIND("Donax faba",C1341)),ISNUMBER(FIND("estuarine",C1341)),ISNUMBER(FIND("snail",C1341)),ISNUMBER(FIND("Prorocentrum donghaiense",C1341)) )</f>
        <v>0</v>
      </c>
      <c r="AB1341" t="b">
        <f>OR(ISNUMBER(FIND(" rat ",C1341)),ISNUMBER(FIND(" rats ",C1341)),ISNUMBER(FIND(" Rats ",C1341)),ISNUMBER(FIND(" Rat ",C1341)),ISNUMBER(FIND(" rat.",C1341)),ISNUMBER(FIND(" rats.",C1341)),ISNUMBER(FIND("mouse",C1341)),ISNUMBER(FIND("mice",C1341)), ISNUMBER(FIND(" Mice",C1341)))</f>
        <v>0</v>
      </c>
      <c r="AC1341" t="b">
        <f>OR(ISNUMBER(FIND(" cell ",C1341)),ISNUMBER(FIND("fibroblast",C1341)),ISNUMBER(FIND("macrophage",C1341)),ISNUMBER(FIND("epithelial",C1341)),ISNUMBER(FIND("endothelial",C1341)),ISNUMBER(FIND("neuron",C1341)),ISNUMBER(FIND(" cells ",C1341)),ISNUMBER(FIND("RBC",C1341)),ISNUMBER(FIND("mitochond",C1341)),ISNUMBER(FIND("adipocyte",C1341)),ISNUMBER(FIND("osteo",C1341)),ISNUMBER(FIND("keratin",C1341)),ISNUMBER(FIND(" cell's ",C1341)),ISNUMBER(FIND("eukary",C1341)),ISNUMBER(FIND("sperm",C1341)))</f>
        <v>1</v>
      </c>
      <c r="AD1341" t="b">
        <f>OR(ISNUMBER(FIND("human",B1341)),ISNUMBER(FIND("workers",B1341)),ISNUMBER(FIND("workforces",B1341)),ISNUMBER(FIND("occupational",B1341)),ISNUMBER(FIND("Case report",B1341)),ISNUMBER(FIND("Workplaces",B1341)),ISNUMBER(FIND("worker",B1341)))</f>
        <v>0</v>
      </c>
      <c r="AE1341" t="b">
        <f>OR(ISNUMBER(FIND(" plant ",C1341)),ISNUMBER(FIND("Plant ",C1341)),ISNUMBER(FIND("tomato",C1341)),ISNUMBER(FIND("plants",C1341)),ISNUMBER(FIND("Plants",C1341)),ISNUMBER(FIND("algae",C1341)),ISNUMBER(FIND("lettuce",C1341)),ISNUMBER(FIND("green gram sprouts ",C1341)),ISNUMBER(FIND("Cucurbita pepo",C1341)),ISNUMBER(FIND("bean ",C1341)),ISNUMBER(FIND("chloroplast",C1341)),ISNUMBER(FIND("chlorophyll",C1341)),ISNUMBER(FIND("seedling",C1341)),ISNUMBER(FIND("canola",C1341)),ISNUMBER(FIND("shoot",C1341)),ISNUMBER(FIND("photosynthes",C1341)),ISNUMBER(FIND(" leaves ",C1341)),,ISNUMBER(FIND("agriculture",C1341)),ISNUMBER(FIND(" crops ",C1341)))</f>
        <v>0</v>
      </c>
      <c r="AF1341" t="b">
        <f>OR(ISNUMBER(FIND("bacteria",C1341)),ISNUMBER(FIND("Bacteria",C1341)),ISNUMBER(FIND("Bacterium",C1341)),ISNUMBER(FIND("bacterium",C1341)),ISNUMBER(FIND(" coli ",C1341)))</f>
        <v>0</v>
      </c>
      <c r="AG1341" t="b">
        <f>OR(ISNUMBER(FIND("fungi",C1341)),ISNUMBER(FIND("Fungi",C1341)),ISNUMBER(FIND("fungus",C1341)),ISNUMBER(FIND("Fungus",C1341)),ISNUMBER(FIND("mushroom",C1341)),ISNUMBER(FIND("Mushroom",C1341)),ISNUMBER(FIND(" mold ",C1341)))</f>
        <v>0</v>
      </c>
      <c r="AH1341" t="b">
        <f>OR(ISNUMBER(FIND("Pig ",C1341)),ISNUMBER(FIND("pig ",C1341)),ISNUMBER(FIND("Pigs ",C1341)),ISNUMBER(FIND("pigs ",C1341)))</f>
        <v>0</v>
      </c>
      <c r="AI1341" t="b">
        <f>OR(ISNUMBER(FIND(" C. elegans",C1341)),ISNUMBER(FIND("Caenorhabditis elegans",C1341)),ISNUMBER(FIND("earthworms",C1341)),ISNUMBER(FIND(" Ficopomatus enigmaticus",C1341)),ISNUMBER(FIND("larva",C1341)),ISNUMBER(FIND("Lumbriculus variegatus",C1341)),ISNUMBER(FIND("nematode",C1341)))</f>
        <v>0</v>
      </c>
      <c r="AJ1341" t="b">
        <f>NOT(OR(AA1341,AB1341,AC1341,AD1341,AE1341,AF1341,AG1341,AH1341,AI1341))</f>
        <v>0</v>
      </c>
      <c r="AL1341" t="b">
        <f>OR(AA1341,AB1341,AD1341,AE1341,AF1341,AG1341,AH1341,AI1341)</f>
        <v>0</v>
      </c>
      <c r="AM1341" t="b">
        <f>IF(Table1[[#This Row],[In vivo?]],IF(Table1[[#This Row],[Cell]],FALSE,TRUE),FALSE)</f>
        <v>0</v>
      </c>
      <c r="AN1341" t="b">
        <f>AND(AC1341,AL1341)</f>
        <v>0</v>
      </c>
      <c r="AO1341" t="b">
        <f>IF(Table1[[#This Row],[Cell]],IF(Table1[[#This Row],[In vivo?]],FALSE,TRUE),FALSE)</f>
        <v>1</v>
      </c>
      <c r="AP1341" t="b">
        <f>NOT(OR(Table1[[#This Row],[In vivo?]],Table1[[#This Row],[Only in Cell]]))</f>
        <v>0</v>
      </c>
      <c r="AQ1341" t="str">
        <f>IF(OR(Table1[[#This Row],[Rodents]],Table1[[#This Row],[Human]],Table1[[#This Row],[Pig]]),OR(ISNUMBER(FIND("pulmonary",C1341)),ISNUMBER(FIND("lung",C1341))),"NA")</f>
        <v>NA</v>
      </c>
      <c r="AR1341" t="str">
        <f>IF(OR(Table1[[#This Row],[Rodents]],Table1[[#This Row],[Human]],Table1[[#This Row],[Pig]]),OR(ISNUMBER(FIND("skin",C1341)),ISNUMBER(FIND("dermal",C1341))),"NA")</f>
        <v>NA</v>
      </c>
      <c r="AS1341" t="str">
        <f>IF(OR(Table1[[#This Row],[Rodents]],Table1[[#This Row],[Human]],Table1[[#This Row],[Pig]]),OR(ISNUMBER(FIND("liver",C1341)),ISNUMBER(FIND("hepat",C1341))),"NA")</f>
        <v>NA</v>
      </c>
      <c r="AT1341" t="str">
        <f>IF(OR(Table1[[#This Row],[Rodents]],Table1[[#This Row],[Human]],Table1[[#This Row],[Pig]]),OR(ISNUMBER(FIND("kidney",C1341)),ISNUMBER(FIND("neph",C1341))),"NA")</f>
        <v>NA</v>
      </c>
      <c r="AU1341" t="str">
        <f>IF(OR(Table1[[#This Row],[Rodents]],Table1[[#This Row],[Human]],Table1[[#This Row],[Pig]]),OR(ISNUMBER(FIND("brain",C1341)),ISNUMBER(FIND("neur",C1341)),ISNUMBER(FIND("nerv",C1341))),"NA")</f>
        <v>NA</v>
      </c>
      <c r="AV1341" t="str">
        <f>IF(OR(Table1[[#This Row],[Rodents]],Table1[[#This Row],[Human]],Table1[[#This Row],[Pig]]),OR(ISNUMBER(FIND("heart",C1341)),ISNUMBER(FIND("cardi",C1341))),"NA")</f>
        <v>NA</v>
      </c>
      <c r="AW1341" t="str">
        <f>IF(OR(Table1[[#This Row],[Rodents]],Table1[[#This Row],[Human]],Table1[[#This Row],[Pig]]),OR(ISNUMBER(FIND("gastro",C1341)),ISNUMBER(FIND("intesti",C1341)),ISNUMBER(FIND("stomach",C1341))),"NA")</f>
        <v>NA</v>
      </c>
      <c r="AX1341" t="str">
        <f>IF(OR(Table1[[#This Row],[Rodents]],Table1[[#This Row],[Human]],Table1[[#This Row],[Pig]]),NOT(OR(AQ1341,AR1341,AS1341,AT1341,AU1341,AV1341,AW1341)),"NA")</f>
        <v>NA</v>
      </c>
      <c r="AY1341" t="b">
        <f>OR(ISNUMBER(FIND("SWCNT",C1341)),ISNUMBER(FIND("SWNT",C1341)),ISNUMBER(FIND("single-wall",C1341)),ISNUMBER(FIND("single wall",C1341)),ISNUMBER(FIND("Single wall",C1341)),ISNUMBER(FIND("Single-wall",C1341)),ISNUMBER(FIND("SWCNT",B1341)),ISNUMBER(FIND("SWNT",B1341)),ISNUMBER(FIND("single-wall",B1341)),ISNUMBER(FIND("single wall",B1341)),ISNUMBER(FIND("Single-wall",B1341)),ISNUMBER(FIND("Single wall",B1341)))</f>
        <v>0</v>
      </c>
      <c r="AZ1341" t="b">
        <f>OR(ISNUMBER(FIND("MWCNT",C1341)),ISNUMBER(FIND("MWNT",C1341)),ISNUMBER(FIND("multi-wall",C1341)),ISNUMBER(FIND("multi wall",C1341)),ISNUMBER(FIND("multiwall",C1341)),ISNUMBER(FIND("Multi-wall",C1341)),ISNUMBER(FIND("Multi wall",C1341)),ISNUMBER(FIND("Multiwall",C1341)),ISNUMBER(FIND("MWCNT",B1341)),ISNUMBER(FIND("MWNT",B1341)),ISNUMBER(FIND("multi-wall",B1341)),ISNUMBER(FIND("multi wall",B1341)),ISNUMBER(FIND("multiwall",B1341)),ISNUMBER(FIND("Multi-wall",B1341)),ISNUMBER(FIND("Multi wall",B1341)),ISNUMBER(FIND("Multiwall",B1341)),ISNUMBER(FIND("Double-wall",B1341)),ISNUMBER(FIND("Double wall",B1341)),ISNUMBER(FIND("Doublewall",B1341)),ISNUMBER(FIND("double-wall",B1341)),ISNUMBER(FIND("double wall",B1341)),ISNUMBER(FIND("doublewall",B1341)))</f>
        <v>1</v>
      </c>
      <c r="BA1341" t="b">
        <f>AND(Table1[[#This Row],[SWCNT]],Table1[[#This Row],[MWCNT]])</f>
        <v>0</v>
      </c>
      <c r="BB1341" t="b">
        <f>IF(Table1[[#This Row],[SWCNT]]=TRUE,FALSE,IF(Table1[[#This Row],[MWCNT]]=TRUE,FALSE,TRUE))</f>
        <v>0</v>
      </c>
      <c r="BC1341" s="18"/>
    </row>
    <row r="1342" spans="1:55" ht="203.5">
      <c r="A1342" t="s">
        <v>1303</v>
      </c>
      <c r="B1342" s="2" t="s">
        <v>1304</v>
      </c>
      <c r="C1342" s="16" t="s">
        <v>1305</v>
      </c>
      <c r="D1342" s="17" t="s">
        <v>290</v>
      </c>
      <c r="E1342" s="2">
        <v>2019</v>
      </c>
      <c r="F1342" t="b">
        <f>OR(ISNUMBER(FIND("cytotoxic",C1342)),ISNUMBER(FIND("Cytotoxic",C1342)),ISNUMBER(FIND("cellular toxicity",C1342)),ISNUMBER(FIND("cell death",C1342)),ISNUMBER(FIND("viable",C1342)),ISNUMBER(FIND("phytotoxic",C1342)),ISNUMBER(FIND("acute toxicity",C1342)),ISNUMBER(FIND("MTT",C1342)),ISNUMBER(FIND("survival",C1342)),ISNUMBER(FIND("prolifer",C1342)),ISNUMBER(FIND("apoptosis",C1342)),ISNUMBER(FIND("neurotoxic",C1342)),ISNUMBER(FIND("  lysis ",C1342)),ISNUMBER(FIND("necrosis",C1342)),ISNUMBER(FIND("cellular death",C1342))*3,ISNUMBER(FIND("LDH",C1342)),ISNUMBER(FIND("Acute toxicity",C1342)))</f>
        <v>0</v>
      </c>
      <c r="G1342" t="b">
        <f>OR(ISNUMBER(FIND("genotoxic",C1342)),ISNUMBER(FIND("genotoxicity",C1342)),ISNUMBER(FIND("DNA damage",C1342)),ISNUMBER(FIND("DNA",C1342)),ISNUMBER(FIND("RNA",C1342)),ISNUMBER(FIND("mesothelioma",C1342)),ISNUMBER(FIND("carcino",C1342)),ISNUMBER(FIND("mutagen",C1342)),ISNUMBER(FIND("genetic",C1342)))</f>
        <v>1</v>
      </c>
      <c r="H1342" t="b">
        <f>OR(ISNUMBER(FIND("inflammatory",C1342)),ISNUMBER(FIND("inflamm",C1342)))</f>
        <v>0</v>
      </c>
      <c r="I1342" t="b">
        <f>OR(ISNUMBER(FIND("immune",C1342)),ISNUMBER(FIND("immunological",C1342)),ISNUMBER(FIND("interleuk",C1342)),ISNUMBER(FIND("platelet activation",C1342)),ISNUMBER(FIND("monocyte",C1342)),ISNUMBER(FIND("leukocyte",C1342)),ISNUMBER(FIND("cytokine",C1342)),ISNUMBER(FIND("CD4",C1342)),ISNUMBER(FIND("CD8",C1342)),ISNUMBER(FIND("T-cell",C1342)))</f>
        <v>1</v>
      </c>
      <c r="J1342" t="b">
        <f>OR(ISNUMBER(FIND("reactive oxygen",C1342)),ISNUMBER(FIND("ROS",C1342)),ISNUMBER(FIND("free radical",C1342)),ISNUMBER(FIND("oxidative stress",C1342)),ISNUMBER(FIND("peroxid",C1342)),ISNUMBER(FIND("oxidative",C1342)),ISNUMBER(FIND("antioxid",C1342)))</f>
        <v>1</v>
      </c>
      <c r="K1342" t="b">
        <f>OR(ISNUMBER(FIND("autophag",C1342)))</f>
        <v>0</v>
      </c>
      <c r="L1342" t="b">
        <f>OR(ISNUMBER(FIND("morpholog",C1342)))</f>
        <v>0</v>
      </c>
      <c r="M1342" t="b">
        <f>OR(ISNUMBER(FIND("fibrosis",C1342)),ISNUMBER(FIND("Fibrosis",C1342)),ISNUMBER(FIND("fibrot",C1342)))</f>
        <v>0</v>
      </c>
      <c r="N1342" t="b">
        <f>OR(ISNUMBER(FIND("offspring",C1342)),ISNUMBER(FIND("Parental",C1342)),ISNUMBER(FIND("parental",C1342)),ISNUMBER(FIND("germline",C1342)),ISNUMBER(FIND("reproduc",C1342)),ISNUMBER(FIND("embryo",C1342)))</f>
        <v>0</v>
      </c>
      <c r="O1342" t="b">
        <f>OR(ISNUMBER(FIND("metabol",C1342)),ISNUMBER(FIND("Metabol",C1342)),ISNUMBER(FIND("digest",C1342)),ISNUMBER(FIND("mitochon",C1342)))</f>
        <v>0</v>
      </c>
      <c r="P1342" t="b">
        <f>OR(ISNUMBER(FIND("ecotox",C1342)),ISNUMBER(FIND("Ecotox",B1342)),ISNUMBER(FIND("ecotox",B1342)),ISNUMBER(FIND("Ecotox",C1342)))</f>
        <v>0</v>
      </c>
      <c r="Q1342" t="b">
        <f>OR(ISNUMBER(FIND("Bioaccum",C1342)),ISNUMBER(FIND("bioaccum",C1342)),ISNUMBER(FIND("accum",C1342)))</f>
        <v>0</v>
      </c>
      <c r="R1342" t="b">
        <f>OR(ISNUMBER(FIND("Occupation",C1342)),ISNUMBER(FIND("occupation",C1342)),ISNUMBER(FIND("worker",C1342)),ISNUMBER(FIND("workforce",C1342)))</f>
        <v>0</v>
      </c>
      <c r="S1342" t="b">
        <f>NOT(OR(F1342,G1342,H1342,I1342,J1342,K1342,L1342,M1342,N1342,O1342,P1342,Q1342,R1342))</f>
        <v>0</v>
      </c>
      <c r="U1342" t="b">
        <f>OR(Table1[[#This Row],[Inflammation]],Table1[[#This Row],[Immune]])</f>
        <v>1</v>
      </c>
      <c r="V1342" t="str">
        <f>IF(OR(Table1[[#This Row],[Rodents]],Table1[[#This Row],[Human]],Table1[[#This Row],[Pig]]),OR(ISNUMBER(FIND("intratrach",C1342)),ISNUMBER(FIND("nasal ",C1342)),ISNUMBER(FIND("instill",C1342))),"NA")</f>
        <v>NA</v>
      </c>
      <c r="W1342" t="str">
        <f>IF(OR(Table1[[#This Row],[Rodents]],Table1[[#This Row],[Human]],Table1[[#This Row],[Pig]]),OR(ISNUMBER(FIND("dermal",C1342)),ISNUMBER(FIND("skin ",C1342))),"NA")</f>
        <v>NA</v>
      </c>
      <c r="X1342" t="str">
        <f>IF(OR(Table1[[#This Row],[Rodents]],Table1[[#This Row],[Human]],Table1[[#This Row],[Pig]]),OR(ISNUMBER(FIND("injected",C1342)),ISNUMBER(FIND("periton",C1342)),ISNUMBER(FIND("intrascrot",C1342))),"NA")</f>
        <v>NA</v>
      </c>
      <c r="Y1342" t="str">
        <f>IF(OR(Table1[[#This Row],[Rodents]],Table1[[#This Row],[Human]],Table1[[#This Row],[Pig]]),NOT(OR(Table1[[#This Row],[Inhaled/Intratracheal/intranasal]],Table1[[#This Row],[Dermal]],Table1[[#This Row],[Injected]])),"NA")</f>
        <v>NA</v>
      </c>
      <c r="AA1342" t="b">
        <f>OR(ISNUMBER(FIND("fish ",C1342)),ISNUMBER(FIND("Fish ",C1342)),ISNUMBER(FIND("aquatic",C1342)),ISNUMBER(FIND("daphnids",C1342)),ISNUMBER(FIND("Carcinus maenas",C1342)),ISNUMBER(FIND("Daphnia",C1342)),ISNUMBER(FIND("Ruditapes philippinarum",C1342)),ISNUMBER(FIND("daphnia",C1342)),ISNUMBER(FIND("marine",C1342)),ISNUMBER(FIND("mussel",C1342)),ISNUMBER(FIND("algae",C1342)),ISNUMBER(FIND("Donax faba",C1342)),ISNUMBER(FIND("estuarine",C1342)),ISNUMBER(FIND("snail",C1342)),ISNUMBER(FIND("Prorocentrum donghaiense",C1342)) )</f>
        <v>1</v>
      </c>
      <c r="AB1342" t="b">
        <f>OR(ISNUMBER(FIND(" rat ",C1342)),ISNUMBER(FIND(" rats ",C1342)),ISNUMBER(FIND(" Rats ",C1342)),ISNUMBER(FIND(" Rat ",C1342)),ISNUMBER(FIND(" rat.",C1342)),ISNUMBER(FIND(" rats.",C1342)),ISNUMBER(FIND("mouse",C1342)),ISNUMBER(FIND("mice",C1342)), ISNUMBER(FIND(" Mice",C1342)))</f>
        <v>0</v>
      </c>
      <c r="AC1342" t="b">
        <f>OR(ISNUMBER(FIND(" cell ",C1342)),ISNUMBER(FIND("fibroblast",C1342)),ISNUMBER(FIND("macrophage",C1342)),ISNUMBER(FIND("epithelial",C1342)),ISNUMBER(FIND("endothelial",C1342)),ISNUMBER(FIND("neuron",C1342)),ISNUMBER(FIND(" cells ",C1342)),ISNUMBER(FIND("RBC",C1342)),ISNUMBER(FIND("mitochond",C1342)),ISNUMBER(FIND("adipocyte",C1342)),ISNUMBER(FIND("osteo",C1342)),ISNUMBER(FIND("keratin",C1342)),ISNUMBER(FIND(" cell's ",C1342)),ISNUMBER(FIND("eukary",C1342)),ISNUMBER(FIND("sperm",C1342)))</f>
        <v>1</v>
      </c>
      <c r="AD1342" t="b">
        <f>OR(ISNUMBER(FIND("human",B1342)),ISNUMBER(FIND("workers",B1342)),ISNUMBER(FIND("workforces",B1342)),ISNUMBER(FIND("occupational",B1342)),ISNUMBER(FIND("Case report",B1342)),ISNUMBER(FIND("Workplaces",B1342)),ISNUMBER(FIND("worker",B1342)))</f>
        <v>0</v>
      </c>
      <c r="AE1342" t="b">
        <f>OR(ISNUMBER(FIND(" plant ",C1342)),ISNUMBER(FIND("Plant ",C1342)),ISNUMBER(FIND("tomato",C1342)),ISNUMBER(FIND("plants",C1342)),ISNUMBER(FIND("Plants",C1342)),ISNUMBER(FIND("algae",C1342)),ISNUMBER(FIND("lettuce",C1342)),ISNUMBER(FIND("green gram sprouts ",C1342)),ISNUMBER(FIND("Cucurbita pepo",C1342)),ISNUMBER(FIND("bean ",C1342)),ISNUMBER(FIND("chloroplast",C1342)),ISNUMBER(FIND("chlorophyll",C1342)),ISNUMBER(FIND("seedling",C1342)),ISNUMBER(FIND("canola",C1342)),ISNUMBER(FIND("shoot",C1342)),ISNUMBER(FIND("photosynthes",C1342)),ISNUMBER(FIND(" leaves ",C1342)),,ISNUMBER(FIND("agriculture",C1342)),ISNUMBER(FIND(" crops ",C1342)))</f>
        <v>0</v>
      </c>
      <c r="AF1342" t="b">
        <f>OR(ISNUMBER(FIND("bacteria",C1342)),ISNUMBER(FIND("Bacteria",C1342)),ISNUMBER(FIND("Bacterium",C1342)),ISNUMBER(FIND("bacterium",C1342)),ISNUMBER(FIND(" coli ",C1342)))</f>
        <v>0</v>
      </c>
      <c r="AG1342" t="b">
        <f>OR(ISNUMBER(FIND("fungi",C1342)),ISNUMBER(FIND("Fungi",C1342)),ISNUMBER(FIND("fungus",C1342)),ISNUMBER(FIND("Fungus",C1342)),ISNUMBER(FIND("mushroom",C1342)),ISNUMBER(FIND("Mushroom",C1342)),ISNUMBER(FIND(" mold ",C1342)))</f>
        <v>0</v>
      </c>
      <c r="AH1342" t="b">
        <f>OR(ISNUMBER(FIND("Pig ",C1342)),ISNUMBER(FIND("pig ",C1342)),ISNUMBER(FIND("Pigs ",C1342)),ISNUMBER(FIND("pigs ",C1342)))</f>
        <v>0</v>
      </c>
      <c r="AI1342" t="b">
        <f>OR(ISNUMBER(FIND(" C. elegans",C1342)),ISNUMBER(FIND("Caenorhabditis elegans",C1342)),ISNUMBER(FIND("earthworms",C1342)),ISNUMBER(FIND(" Ficopomatus enigmaticus",C1342)),ISNUMBER(FIND("larva",C1342)),ISNUMBER(FIND("Lumbriculus variegatus",C1342)),ISNUMBER(FIND("nematode",C1342)))</f>
        <v>0</v>
      </c>
      <c r="AJ1342" t="b">
        <f>NOT(OR(AA1342,AB1342,AC1342,AD1342,AE1342,AF1342,AG1342,AH1342,AI1342))</f>
        <v>0</v>
      </c>
      <c r="AL1342" t="b">
        <f>OR(AA1342,AB1342,AD1342,AE1342,AF1342,AG1342,AH1342,AI1342)</f>
        <v>1</v>
      </c>
      <c r="AM1342" t="b">
        <f>IF(Table1[[#This Row],[In vivo?]],IF(Table1[[#This Row],[Cell]],FALSE,TRUE),FALSE)</f>
        <v>0</v>
      </c>
      <c r="AN1342" t="b">
        <f>AND(AC1342,AL1342)</f>
        <v>1</v>
      </c>
      <c r="AO1342" t="b">
        <f>IF(Table1[[#This Row],[Cell]],IF(Table1[[#This Row],[In vivo?]],FALSE,TRUE),FALSE)</f>
        <v>0</v>
      </c>
      <c r="AP1342" t="b">
        <f>NOT(OR(Table1[[#This Row],[In vivo?]],Table1[[#This Row],[Only in Cell]]))</f>
        <v>0</v>
      </c>
      <c r="AQ1342" t="str">
        <f>IF(OR(Table1[[#This Row],[Rodents]],Table1[[#This Row],[Human]],Table1[[#This Row],[Pig]]),OR(ISNUMBER(FIND("pulmonary",C1342)),ISNUMBER(FIND("lung",C1342))),"NA")</f>
        <v>NA</v>
      </c>
      <c r="AR1342" t="str">
        <f>IF(OR(Table1[[#This Row],[Rodents]],Table1[[#This Row],[Human]],Table1[[#This Row],[Pig]]),OR(ISNUMBER(FIND("skin",C1342)),ISNUMBER(FIND("dermal",C1342))),"NA")</f>
        <v>NA</v>
      </c>
      <c r="AS1342" t="str">
        <f>IF(OR(Table1[[#This Row],[Rodents]],Table1[[#This Row],[Human]],Table1[[#This Row],[Pig]]),OR(ISNUMBER(FIND("liver",C1342)),ISNUMBER(FIND("hepat",C1342))),"NA")</f>
        <v>NA</v>
      </c>
      <c r="AT1342" t="str">
        <f>IF(OR(Table1[[#This Row],[Rodents]],Table1[[#This Row],[Human]],Table1[[#This Row],[Pig]]),OR(ISNUMBER(FIND("kidney",C1342)),ISNUMBER(FIND("neph",C1342))),"NA")</f>
        <v>NA</v>
      </c>
      <c r="AU1342" t="str">
        <f>IF(OR(Table1[[#This Row],[Rodents]],Table1[[#This Row],[Human]],Table1[[#This Row],[Pig]]),OR(ISNUMBER(FIND("brain",C1342)),ISNUMBER(FIND("neur",C1342)),ISNUMBER(FIND("nerv",C1342))),"NA")</f>
        <v>NA</v>
      </c>
      <c r="AV1342" t="str">
        <f>IF(OR(Table1[[#This Row],[Rodents]],Table1[[#This Row],[Human]],Table1[[#This Row],[Pig]]),OR(ISNUMBER(FIND("heart",C1342)),ISNUMBER(FIND("cardi",C1342))),"NA")</f>
        <v>NA</v>
      </c>
      <c r="AW1342" t="str">
        <f>IF(OR(Table1[[#This Row],[Rodents]],Table1[[#This Row],[Human]],Table1[[#This Row],[Pig]]),OR(ISNUMBER(FIND("gastro",C1342)),ISNUMBER(FIND("intesti",C1342)),ISNUMBER(FIND("stomach",C1342))),"NA")</f>
        <v>NA</v>
      </c>
      <c r="AX1342" t="str">
        <f>IF(OR(Table1[[#This Row],[Rodents]],Table1[[#This Row],[Human]],Table1[[#This Row],[Pig]]),NOT(OR(AQ1342,AR1342,AS1342,AT1342,AU1342,AV1342,AW1342)),"NA")</f>
        <v>NA</v>
      </c>
      <c r="AY1342" t="b">
        <f>OR(ISNUMBER(FIND("SWCNT",C1342)),ISNUMBER(FIND("SWNT",C1342)),ISNUMBER(FIND("single-wall",C1342)),ISNUMBER(FIND("single wall",C1342)),ISNUMBER(FIND("Single wall",C1342)),ISNUMBER(FIND("Single-wall",C1342)),ISNUMBER(FIND("SWCNT",B1342)),ISNUMBER(FIND("SWNT",B1342)),ISNUMBER(FIND("single-wall",B1342)),ISNUMBER(FIND("single wall",B1342)),ISNUMBER(FIND("Single-wall",B1342)),ISNUMBER(FIND("Single wall",B1342)))</f>
        <v>0</v>
      </c>
      <c r="AZ1342" t="b">
        <f>OR(ISNUMBER(FIND("MWCNT",C1342)),ISNUMBER(FIND("MWNT",C1342)),ISNUMBER(FIND("multi-wall",C1342)),ISNUMBER(FIND("multi wall",C1342)),ISNUMBER(FIND("multiwall",C1342)),ISNUMBER(FIND("Multi-wall",C1342)),ISNUMBER(FIND("Multi wall",C1342)),ISNUMBER(FIND("Multiwall",C1342)),ISNUMBER(FIND("MWCNT",B1342)),ISNUMBER(FIND("MWNT",B1342)),ISNUMBER(FIND("multi-wall",B1342)),ISNUMBER(FIND("multi wall",B1342)),ISNUMBER(FIND("multiwall",B1342)),ISNUMBER(FIND("Multi-wall",B1342)),ISNUMBER(FIND("Multi wall",B1342)),ISNUMBER(FIND("Multiwall",B1342)),ISNUMBER(FIND("Double-wall",B1342)),ISNUMBER(FIND("Double wall",B1342)),ISNUMBER(FIND("Doublewall",B1342)),ISNUMBER(FIND("double-wall",B1342)),ISNUMBER(FIND("double wall",B1342)),ISNUMBER(FIND("doublewall",B1342)))</f>
        <v>1</v>
      </c>
      <c r="BA1342" t="b">
        <f>AND(Table1[[#This Row],[SWCNT]],Table1[[#This Row],[MWCNT]])</f>
        <v>0</v>
      </c>
      <c r="BB1342" t="b">
        <f>IF(Table1[[#This Row],[SWCNT]]=TRUE,FALSE,IF(Table1[[#This Row],[MWCNT]]=TRUE,FALSE,TRUE))</f>
        <v>0</v>
      </c>
      <c r="BC1342" s="18"/>
    </row>
    <row r="1343" spans="1:55" ht="240.5">
      <c r="A1343" t="s">
        <v>1313</v>
      </c>
      <c r="B1343" s="2" t="s">
        <v>1315</v>
      </c>
      <c r="C1343" s="16" t="s">
        <v>1317</v>
      </c>
      <c r="D1343" s="17" t="s">
        <v>1319</v>
      </c>
      <c r="E1343" s="2">
        <v>2019</v>
      </c>
      <c r="F1343" t="b">
        <f>OR(ISNUMBER(FIND("cytotoxic",C1343)),ISNUMBER(FIND("Cytotoxic",C1343)),ISNUMBER(FIND("cellular toxicity",C1343)),ISNUMBER(FIND("cell death",C1343)),ISNUMBER(FIND("viable",C1343)),ISNUMBER(FIND("phytotoxic",C1343)),ISNUMBER(FIND("acute toxicity",C1343)),ISNUMBER(FIND("MTT",C1343)),ISNUMBER(FIND("survival",C1343)),ISNUMBER(FIND("prolifer",C1343)),ISNUMBER(FIND("apoptosis",C1343)),ISNUMBER(FIND("neurotoxic",C1343)),ISNUMBER(FIND("  lysis ",C1343)),ISNUMBER(FIND("necrosis",C1343)),ISNUMBER(FIND("cellular death",C1343))*3,ISNUMBER(FIND("LDH",C1343)),ISNUMBER(FIND("Acute toxicity",C1343)))</f>
        <v>0</v>
      </c>
      <c r="G1343" t="b">
        <f>OR(ISNUMBER(FIND("genotoxic",C1343)),ISNUMBER(FIND("genotoxicity",C1343)),ISNUMBER(FIND("DNA damage",C1343)),ISNUMBER(FIND("DNA",C1343)),ISNUMBER(FIND("RNA",C1343)),ISNUMBER(FIND("mesothelioma",C1343)),ISNUMBER(FIND("carcino",C1343)),ISNUMBER(FIND("mutagen",C1343)),ISNUMBER(FIND("genetic",C1343)))</f>
        <v>1</v>
      </c>
      <c r="H1343" t="b">
        <f>OR(ISNUMBER(FIND("inflammatory",C1343)),ISNUMBER(FIND("inflamm",C1343)))</f>
        <v>0</v>
      </c>
      <c r="I1343" t="b">
        <f>OR(ISNUMBER(FIND("immune",C1343)),ISNUMBER(FIND("immunological",C1343)),ISNUMBER(FIND("interleuk",C1343)),ISNUMBER(FIND("platelet activation",C1343)),ISNUMBER(FIND("monocyte",C1343)),ISNUMBER(FIND("leukocyte",C1343)),ISNUMBER(FIND("cytokine",C1343)),ISNUMBER(FIND("CD4",C1343)),ISNUMBER(FIND("CD8",C1343)),ISNUMBER(FIND("T-cell",C1343)))</f>
        <v>0</v>
      </c>
      <c r="J1343" t="b">
        <f>OR(ISNUMBER(FIND("reactive oxygen",C1343)),ISNUMBER(FIND("ROS",C1343)),ISNUMBER(FIND("free radical",C1343)),ISNUMBER(FIND("oxidative stress",C1343)),ISNUMBER(FIND("peroxid",C1343)),ISNUMBER(FIND("oxidative",C1343)),ISNUMBER(FIND("antioxid",C1343)))</f>
        <v>0</v>
      </c>
      <c r="K1343" t="b">
        <f>OR(ISNUMBER(FIND("autophag",C1343)))</f>
        <v>0</v>
      </c>
      <c r="L1343" t="b">
        <f>OR(ISNUMBER(FIND("morpholog",C1343)))</f>
        <v>1</v>
      </c>
      <c r="M1343" t="b">
        <f>OR(ISNUMBER(FIND("fibrosis",C1343)),ISNUMBER(FIND("Fibrosis",C1343)),ISNUMBER(FIND("fibrot",C1343)))</f>
        <v>0</v>
      </c>
      <c r="N1343" t="b">
        <f>OR(ISNUMBER(FIND("offspring",C1343)),ISNUMBER(FIND("Parental",C1343)),ISNUMBER(FIND("parental",C1343)),ISNUMBER(FIND("germline",C1343)),ISNUMBER(FIND("reproduc",C1343)),ISNUMBER(FIND("embryo",C1343)))</f>
        <v>0</v>
      </c>
      <c r="O1343" t="b">
        <f>OR(ISNUMBER(FIND("metabol",C1343)),ISNUMBER(FIND("Metabol",C1343)),ISNUMBER(FIND("digest",C1343)),ISNUMBER(FIND("mitochon",C1343)))</f>
        <v>1</v>
      </c>
      <c r="P1343" t="b">
        <f>OR(ISNUMBER(FIND("ecotox",C1343)),ISNUMBER(FIND("Ecotox",B1343)),ISNUMBER(FIND("ecotox",B1343)),ISNUMBER(FIND("Ecotox",C1343)))</f>
        <v>0</v>
      </c>
      <c r="Q1343" t="b">
        <f>OR(ISNUMBER(FIND("Bioaccum",C1343)),ISNUMBER(FIND("bioaccum",C1343)),ISNUMBER(FIND("accum",C1343)))</f>
        <v>1</v>
      </c>
      <c r="R1343" t="b">
        <f>OR(ISNUMBER(FIND("Occupation",C1343)),ISNUMBER(FIND("occupation",C1343)),ISNUMBER(FIND("worker",C1343)),ISNUMBER(FIND("workforce",C1343)))</f>
        <v>0</v>
      </c>
      <c r="S1343" t="b">
        <f>NOT(OR(F1343,G1343,H1343,I1343,J1343,K1343,L1343,M1343,N1343,O1343,P1343,Q1343,R1343))</f>
        <v>0</v>
      </c>
      <c r="U1343" t="b">
        <f>OR(Table1[[#This Row],[Inflammation]],Table1[[#This Row],[Immune]])</f>
        <v>0</v>
      </c>
      <c r="V1343" t="str">
        <f>IF(OR(Table1[[#This Row],[Rodents]],Table1[[#This Row],[Human]],Table1[[#This Row],[Pig]]),OR(ISNUMBER(FIND("intratrach",C1343)),ISNUMBER(FIND("nasal ",C1343)),ISNUMBER(FIND("instill",C1343))),"NA")</f>
        <v>NA</v>
      </c>
      <c r="W1343" t="str">
        <f>IF(OR(Table1[[#This Row],[Rodents]],Table1[[#This Row],[Human]],Table1[[#This Row],[Pig]]),OR(ISNUMBER(FIND("dermal",C1343)),ISNUMBER(FIND("skin ",C1343))),"NA")</f>
        <v>NA</v>
      </c>
      <c r="X1343" t="str">
        <f>IF(OR(Table1[[#This Row],[Rodents]],Table1[[#This Row],[Human]],Table1[[#This Row],[Pig]]),OR(ISNUMBER(FIND("injected",C1343)),ISNUMBER(FIND("periton",C1343)),ISNUMBER(FIND("intrascrot",C1343))),"NA")</f>
        <v>NA</v>
      </c>
      <c r="Y1343" t="str">
        <f>IF(OR(Table1[[#This Row],[Rodents]],Table1[[#This Row],[Human]],Table1[[#This Row],[Pig]]),NOT(OR(Table1[[#This Row],[Inhaled/Intratracheal/intranasal]],Table1[[#This Row],[Dermal]],Table1[[#This Row],[Injected]])),"NA")</f>
        <v>NA</v>
      </c>
      <c r="AA1343" t="b">
        <f>OR(ISNUMBER(FIND("fish ",C1343)),ISNUMBER(FIND("Fish ",C1343)),ISNUMBER(FIND("aquatic",C1343)),ISNUMBER(FIND("daphnids",C1343)),ISNUMBER(FIND("Carcinus maenas",C1343)),ISNUMBER(FIND("Daphnia",C1343)),ISNUMBER(FIND("Ruditapes philippinarum",C1343)),ISNUMBER(FIND("daphnia",C1343)),ISNUMBER(FIND("marine",C1343)),ISNUMBER(FIND("mussel",C1343)),ISNUMBER(FIND("algae",C1343)),ISNUMBER(FIND("Donax faba",C1343)),ISNUMBER(FIND("estuarine",C1343)),ISNUMBER(FIND("snail",C1343)),ISNUMBER(FIND("Prorocentrum donghaiense",C1343)) )</f>
        <v>0</v>
      </c>
      <c r="AB1343" t="b">
        <f>OR(ISNUMBER(FIND(" rat ",C1343)),ISNUMBER(FIND(" rats ",C1343)),ISNUMBER(FIND(" Rats ",C1343)),ISNUMBER(FIND(" Rat ",C1343)),ISNUMBER(FIND(" rat.",C1343)),ISNUMBER(FIND(" rats.",C1343)),ISNUMBER(FIND("mouse",C1343)),ISNUMBER(FIND("mice",C1343)), ISNUMBER(FIND(" Mice",C1343)))</f>
        <v>0</v>
      </c>
      <c r="AC1343" t="b">
        <f>OR(ISNUMBER(FIND(" cell ",C1343)),ISNUMBER(FIND("fibroblast",C1343)),ISNUMBER(FIND("macrophage",C1343)),ISNUMBER(FIND("epithelial",C1343)),ISNUMBER(FIND("endothelial",C1343)),ISNUMBER(FIND("neuron",C1343)),ISNUMBER(FIND(" cells ",C1343)),ISNUMBER(FIND("RBC",C1343)),ISNUMBER(FIND("mitochond",C1343)),ISNUMBER(FIND("adipocyte",C1343)),ISNUMBER(FIND("osteo",C1343)),ISNUMBER(FIND("keratin",C1343)),ISNUMBER(FIND(" cell's ",C1343)),ISNUMBER(FIND("eukary",C1343)),ISNUMBER(FIND("sperm",C1343)))</f>
        <v>1</v>
      </c>
      <c r="AD1343" t="b">
        <v>0</v>
      </c>
      <c r="AE1343" t="b">
        <f>OR(ISNUMBER(FIND(" plant ",C1343)),ISNUMBER(FIND("Plant ",C1343)),ISNUMBER(FIND("tomato",C1343)),ISNUMBER(FIND("plants",C1343)),ISNUMBER(FIND("Plants",C1343)),ISNUMBER(FIND("algae",C1343)),ISNUMBER(FIND("lettuce",C1343)),ISNUMBER(FIND("green gram sprouts ",C1343)),ISNUMBER(FIND("Cucurbita pepo",C1343)),ISNUMBER(FIND("bean ",C1343)),ISNUMBER(FIND("chloroplast",C1343)),ISNUMBER(FIND("chlorophyll",C1343)),ISNUMBER(FIND("seedling",C1343)),ISNUMBER(FIND("canola",C1343)),ISNUMBER(FIND("shoot",C1343)),ISNUMBER(FIND("photosynthes",C1343)),ISNUMBER(FIND(" leaves ",C1343)),,ISNUMBER(FIND("agriculture",C1343)),ISNUMBER(FIND(" crops ",C1343)))</f>
        <v>0</v>
      </c>
      <c r="AF1343" t="b">
        <f>OR(ISNUMBER(FIND("bacteria",C1343)),ISNUMBER(FIND("Bacteria",C1343)),ISNUMBER(FIND("Bacterium",C1343)),ISNUMBER(FIND("bacterium",C1343)),ISNUMBER(FIND(" coli ",C1343)))</f>
        <v>0</v>
      </c>
      <c r="AG1343" t="b">
        <f>OR(ISNUMBER(FIND("fungi",C1343)),ISNUMBER(FIND("Fungi",C1343)),ISNUMBER(FIND("fungus",C1343)),ISNUMBER(FIND("Fungus",C1343)),ISNUMBER(FIND("mushroom",C1343)),ISNUMBER(FIND("Mushroom",C1343)),ISNUMBER(FIND(" mold ",C1343)))</f>
        <v>0</v>
      </c>
      <c r="AH1343" t="b">
        <f>OR(ISNUMBER(FIND("Pig ",C1343)),ISNUMBER(FIND("pig ",C1343)),ISNUMBER(FIND("Pigs ",C1343)),ISNUMBER(FIND("pigs ",C1343)))</f>
        <v>0</v>
      </c>
      <c r="AI1343" t="b">
        <f>OR(ISNUMBER(FIND(" C. elegans",C1343)),ISNUMBER(FIND("Caenorhabditis elegans",C1343)),ISNUMBER(FIND("earthworms",C1343)),ISNUMBER(FIND(" Ficopomatus enigmaticus",C1343)),ISNUMBER(FIND("larva",C1343)),ISNUMBER(FIND("Lumbriculus variegatus",C1343)),ISNUMBER(FIND("nematode",C1343)))</f>
        <v>0</v>
      </c>
      <c r="AJ1343" t="b">
        <f>NOT(OR(AA1343,AB1343,AC1343,AD1343,AE1343,AF1343,AG1343,AH1343,AI1343))</f>
        <v>0</v>
      </c>
      <c r="AL1343" t="b">
        <f>OR(AA1343,AB1343,AD1343,AE1343,AF1343,AG1343,AH1343,AI1343)</f>
        <v>0</v>
      </c>
      <c r="AM1343" t="b">
        <f>IF(Table1[[#This Row],[In vivo?]],IF(Table1[[#This Row],[Cell]],FALSE,TRUE),FALSE)</f>
        <v>0</v>
      </c>
      <c r="AN1343" t="b">
        <f>AND(AC1343,AL1343)</f>
        <v>0</v>
      </c>
      <c r="AO1343" t="b">
        <f>IF(Table1[[#This Row],[Cell]],IF(Table1[[#This Row],[In vivo?]],FALSE,TRUE),FALSE)</f>
        <v>1</v>
      </c>
      <c r="AP1343" t="b">
        <f>NOT(OR(Table1[[#This Row],[In vivo?]],Table1[[#This Row],[Only in Cell]]))</f>
        <v>0</v>
      </c>
      <c r="AQ1343" t="str">
        <f>IF(OR(Table1[[#This Row],[Rodents]],Table1[[#This Row],[Human]],Table1[[#This Row],[Pig]]),OR(ISNUMBER(FIND("pulmonary",C1343)),ISNUMBER(FIND("lung",C1343))),"NA")</f>
        <v>NA</v>
      </c>
      <c r="AR1343" t="str">
        <f>IF(OR(Table1[[#This Row],[Rodents]],Table1[[#This Row],[Human]],Table1[[#This Row],[Pig]]),OR(ISNUMBER(FIND("skin",C1343)),ISNUMBER(FIND("dermal",C1343))),"NA")</f>
        <v>NA</v>
      </c>
      <c r="AS1343" t="str">
        <f>IF(OR(Table1[[#This Row],[Rodents]],Table1[[#This Row],[Human]],Table1[[#This Row],[Pig]]),OR(ISNUMBER(FIND("liver",C1343)),ISNUMBER(FIND("hepat",C1343))),"NA")</f>
        <v>NA</v>
      </c>
      <c r="AT1343" t="str">
        <f>IF(OR(Table1[[#This Row],[Rodents]],Table1[[#This Row],[Human]],Table1[[#This Row],[Pig]]),OR(ISNUMBER(FIND("kidney",C1343)),ISNUMBER(FIND("neph",C1343))),"NA")</f>
        <v>NA</v>
      </c>
      <c r="AU1343" t="str">
        <f>IF(OR(Table1[[#This Row],[Rodents]],Table1[[#This Row],[Human]],Table1[[#This Row],[Pig]]),OR(ISNUMBER(FIND("brain",C1343)),ISNUMBER(FIND("neur",C1343)),ISNUMBER(FIND("nerv",C1343))),"NA")</f>
        <v>NA</v>
      </c>
      <c r="AV1343" t="str">
        <f>IF(OR(Table1[[#This Row],[Rodents]],Table1[[#This Row],[Human]],Table1[[#This Row],[Pig]]),OR(ISNUMBER(FIND("heart",C1343)),ISNUMBER(FIND("cardi",C1343))),"NA")</f>
        <v>NA</v>
      </c>
      <c r="AW1343" t="str">
        <f>IF(OR(Table1[[#This Row],[Rodents]],Table1[[#This Row],[Human]],Table1[[#This Row],[Pig]]),OR(ISNUMBER(FIND("gastro",C1343)),ISNUMBER(FIND("intesti",C1343)),ISNUMBER(FIND("stomach",C1343))),"NA")</f>
        <v>NA</v>
      </c>
      <c r="AX1343" t="str">
        <f>IF(OR(Table1[[#This Row],[Rodents]],Table1[[#This Row],[Human]],Table1[[#This Row],[Pig]]),NOT(OR(AQ1343,AR1343,AS1343,AT1343,AU1343,AV1343,AW1343)),"NA")</f>
        <v>NA</v>
      </c>
      <c r="AY1343" t="b">
        <f>OR(ISNUMBER(FIND("SWCNT",C1343)),ISNUMBER(FIND("SWNT",C1343)),ISNUMBER(FIND("single-wall",C1343)),ISNUMBER(FIND("single wall",C1343)),ISNUMBER(FIND("Single wall",C1343)),ISNUMBER(FIND("Single-wall",C1343)),ISNUMBER(FIND("SWCNT",B1343)),ISNUMBER(FIND("SWNT",B1343)),ISNUMBER(FIND("single-wall",B1343)),ISNUMBER(FIND("single wall",B1343)),ISNUMBER(FIND("Single-wall",B1343)),ISNUMBER(FIND("Single wall",B1343)))</f>
        <v>1</v>
      </c>
      <c r="AZ1343" t="b">
        <f>OR(ISNUMBER(FIND("MWCNT",C1343)),ISNUMBER(FIND("MWNT",C1343)),ISNUMBER(FIND("multi-wall",C1343)),ISNUMBER(FIND("multi wall",C1343)),ISNUMBER(FIND("multiwall",C1343)),ISNUMBER(FIND("Multi-wall",C1343)),ISNUMBER(FIND("Multi wall",C1343)),ISNUMBER(FIND("Multiwall",C1343)),ISNUMBER(FIND("MWCNT",B1343)),ISNUMBER(FIND("MWNT",B1343)),ISNUMBER(FIND("multi-wall",B1343)),ISNUMBER(FIND("multi wall",B1343)),ISNUMBER(FIND("multiwall",B1343)),ISNUMBER(FIND("Multi-wall",B1343)),ISNUMBER(FIND("Multi wall",B1343)),ISNUMBER(FIND("Multiwall",B1343)),ISNUMBER(FIND("Double-wall",B1343)),ISNUMBER(FIND("Double wall",B1343)),ISNUMBER(FIND("Doublewall",B1343)),ISNUMBER(FIND("double-wall",B1343)),ISNUMBER(FIND("double wall",B1343)),ISNUMBER(FIND("doublewall",B1343)))</f>
        <v>0</v>
      </c>
      <c r="BA1343" t="b">
        <f>AND(Table1[[#This Row],[SWCNT]],Table1[[#This Row],[MWCNT]])</f>
        <v>0</v>
      </c>
      <c r="BB1343" t="b">
        <f>IF(Table1[[#This Row],[SWCNT]]=TRUE,FALSE,IF(Table1[[#This Row],[MWCNT]]=TRUE,FALSE,TRUE))</f>
        <v>0</v>
      </c>
      <c r="BC1343" s="18"/>
    </row>
    <row r="1344" spans="1:55" ht="259">
      <c r="A1344" t="s">
        <v>1323</v>
      </c>
      <c r="B1344" s="2" t="s">
        <v>1324</v>
      </c>
      <c r="C1344" s="16" t="s">
        <v>1325</v>
      </c>
      <c r="D1344" s="17" t="s">
        <v>1326</v>
      </c>
      <c r="E1344" s="2">
        <v>2019</v>
      </c>
      <c r="F1344" t="b">
        <f>OR(ISNUMBER(FIND("cytotoxic",C1344)),ISNUMBER(FIND("Cytotoxic",C1344)),ISNUMBER(FIND("cellular toxicity",C1344)),ISNUMBER(FIND("cell death",C1344)),ISNUMBER(FIND("viable",C1344)),ISNUMBER(FIND("phytotoxic",C1344)),ISNUMBER(FIND("acute toxicity",C1344)),ISNUMBER(FIND("MTT",C1344)),ISNUMBER(FIND("survival",C1344)),ISNUMBER(FIND("prolifer",C1344)),ISNUMBER(FIND("apoptosis",C1344)),ISNUMBER(FIND("neurotoxic",C1344)),ISNUMBER(FIND("  lysis ",C1344)),ISNUMBER(FIND("necrosis",C1344)),ISNUMBER(FIND("cellular death",C1344))*3,ISNUMBER(FIND("LDH",C1344)),ISNUMBER(FIND("Acute toxicity",C1344)))</f>
        <v>1</v>
      </c>
      <c r="G1344" t="b">
        <f>OR(ISNUMBER(FIND("genotoxic",C1344)),ISNUMBER(FIND("genotoxicity",C1344)),ISNUMBER(FIND("DNA damage",C1344)),ISNUMBER(FIND("DNA",C1344)),ISNUMBER(FIND("RNA",C1344)),ISNUMBER(FIND("mesothelioma",C1344)),ISNUMBER(FIND("carcino",C1344)),ISNUMBER(FIND("mutagen",C1344)),ISNUMBER(FIND("genetic",C1344)))</f>
        <v>0</v>
      </c>
      <c r="H1344" t="b">
        <f>OR(ISNUMBER(FIND("inflammatory",C1344)),ISNUMBER(FIND("inflamm",C1344)))</f>
        <v>0</v>
      </c>
      <c r="I1344" t="b">
        <f>OR(ISNUMBER(FIND("immune",C1344)),ISNUMBER(FIND("immunological",C1344)),ISNUMBER(FIND("interleuk",C1344)),ISNUMBER(FIND("platelet activation",C1344)),ISNUMBER(FIND("monocyte",C1344)),ISNUMBER(FIND("leukocyte",C1344)),ISNUMBER(FIND("cytokine",C1344)),ISNUMBER(FIND("CD4",C1344)),ISNUMBER(FIND("CD8",C1344)),ISNUMBER(FIND("T-cell",C1344)))</f>
        <v>0</v>
      </c>
      <c r="J1344" t="b">
        <f>OR(ISNUMBER(FIND("reactive oxygen",C1344)),ISNUMBER(FIND("ROS",C1344)),ISNUMBER(FIND("free radical",C1344)),ISNUMBER(FIND("oxidative stress",C1344)),ISNUMBER(FIND("peroxid",C1344)),ISNUMBER(FIND("oxidative",C1344)),ISNUMBER(FIND("antioxid",C1344)))</f>
        <v>1</v>
      </c>
      <c r="K1344" t="b">
        <f>OR(ISNUMBER(FIND("autophag",C1344)))</f>
        <v>0</v>
      </c>
      <c r="L1344" t="b">
        <f>OR(ISNUMBER(FIND("morpholog",C1344)))</f>
        <v>0</v>
      </c>
      <c r="M1344" t="b">
        <f>OR(ISNUMBER(FIND("fibrosis",C1344)),ISNUMBER(FIND("Fibrosis",C1344)),ISNUMBER(FIND("fibrot",C1344)))</f>
        <v>1</v>
      </c>
      <c r="N1344" t="b">
        <f>OR(ISNUMBER(FIND("offspring",C1344)),ISNUMBER(FIND("Parental",C1344)),ISNUMBER(FIND("parental",C1344)),ISNUMBER(FIND("germline",C1344)),ISNUMBER(FIND("reproduc",C1344)),ISNUMBER(FIND("embryo",C1344)))</f>
        <v>0</v>
      </c>
      <c r="O1344" t="b">
        <f>OR(ISNUMBER(FIND("metabol",C1344)),ISNUMBER(FIND("Metabol",C1344)),ISNUMBER(FIND("digest",C1344)),ISNUMBER(FIND("mitochon",C1344)))</f>
        <v>0</v>
      </c>
      <c r="P1344" t="b">
        <f>OR(ISNUMBER(FIND("ecotox",C1344)),ISNUMBER(FIND("Ecotox",B1344)),ISNUMBER(FIND("ecotox",B1344)),ISNUMBER(FIND("Ecotox",C1344)))</f>
        <v>0</v>
      </c>
      <c r="Q1344" t="b">
        <f>OR(ISNUMBER(FIND("Bioaccum",C1344)),ISNUMBER(FIND("bioaccum",C1344)),ISNUMBER(FIND("accum",C1344)))</f>
        <v>0</v>
      </c>
      <c r="R1344" t="b">
        <f>OR(ISNUMBER(FIND("Occupation",C1344)),ISNUMBER(FIND("occupation",C1344)),ISNUMBER(FIND("worker",C1344)),ISNUMBER(FIND("workforce",C1344)))</f>
        <v>0</v>
      </c>
      <c r="S1344" t="b">
        <f>NOT(OR(F1344,G1344,H1344,I1344,J1344,K1344,L1344,M1344,N1344,O1344,P1344,Q1344,R1344))</f>
        <v>0</v>
      </c>
      <c r="U1344" t="b">
        <f>OR(Table1[[#This Row],[Inflammation]],Table1[[#This Row],[Immune]])</f>
        <v>0</v>
      </c>
      <c r="V1344" t="str">
        <f>IF(OR(Table1[[#This Row],[Rodents]],Table1[[#This Row],[Human]],Table1[[#This Row],[Pig]]),OR(ISNUMBER(FIND("intratrach",C1344)),ISNUMBER(FIND("nasal ",C1344)),ISNUMBER(FIND("instill",C1344))),"NA")</f>
        <v>NA</v>
      </c>
      <c r="W1344" t="str">
        <f>IF(OR(Table1[[#This Row],[Rodents]],Table1[[#This Row],[Human]],Table1[[#This Row],[Pig]]),OR(ISNUMBER(FIND("dermal",C1344)),ISNUMBER(FIND("skin ",C1344))),"NA")</f>
        <v>NA</v>
      </c>
      <c r="X1344" t="str">
        <f>IF(OR(Table1[[#This Row],[Rodents]],Table1[[#This Row],[Human]],Table1[[#This Row],[Pig]]),OR(ISNUMBER(FIND("injected",C1344)),ISNUMBER(FIND("periton",C1344)),ISNUMBER(FIND("intrascrot",C1344))),"NA")</f>
        <v>NA</v>
      </c>
      <c r="Y1344" t="str">
        <f>IF(OR(Table1[[#This Row],[Rodents]],Table1[[#This Row],[Human]],Table1[[#This Row],[Pig]]),NOT(OR(Table1[[#This Row],[Inhaled/Intratracheal/intranasal]],Table1[[#This Row],[Dermal]],Table1[[#This Row],[Injected]])),"NA")</f>
        <v>NA</v>
      </c>
      <c r="AA1344" t="b">
        <f>OR(ISNUMBER(FIND("fish ",C1344)),ISNUMBER(FIND("Fish ",C1344)),ISNUMBER(FIND("aquatic",C1344)),ISNUMBER(FIND("daphnids",C1344)),ISNUMBER(FIND("Carcinus maenas",C1344)),ISNUMBER(FIND("Daphnia",C1344)),ISNUMBER(FIND("Ruditapes philippinarum",C1344)),ISNUMBER(FIND("daphnia",C1344)),ISNUMBER(FIND("marine",C1344)),ISNUMBER(FIND("mussel",C1344)),ISNUMBER(FIND("algae",C1344)),ISNUMBER(FIND("Donax faba",C1344)),ISNUMBER(FIND("estuarine",C1344)),ISNUMBER(FIND("snail",C1344)),ISNUMBER(FIND("Prorocentrum donghaiense",C1344)) )</f>
        <v>0</v>
      </c>
      <c r="AB1344" t="b">
        <f>OR(ISNUMBER(FIND(" rat ",C1344)),ISNUMBER(FIND(" rats ",C1344)),ISNUMBER(FIND(" Rats ",C1344)),ISNUMBER(FIND(" Rat ",C1344)),ISNUMBER(FIND(" rat.",C1344)),ISNUMBER(FIND(" rats.",C1344)),ISNUMBER(FIND("mouse",C1344)),ISNUMBER(FIND("mice",C1344)), ISNUMBER(FIND(" Mice",C1344)))</f>
        <v>0</v>
      </c>
      <c r="AC1344" t="b">
        <f>OR(ISNUMBER(FIND(" cell ",C1344)),ISNUMBER(FIND("fibroblast",C1344)),ISNUMBER(FIND("macrophage",C1344)),ISNUMBER(FIND("epithelial",C1344)),ISNUMBER(FIND("endothelial",C1344)),ISNUMBER(FIND("neuron",C1344)),ISNUMBER(FIND(" cells ",C1344)),ISNUMBER(FIND("RBC",C1344)),ISNUMBER(FIND("mitochond",C1344)),ISNUMBER(FIND("adipocyte",C1344)),ISNUMBER(FIND("osteo",C1344)),ISNUMBER(FIND("keratin",C1344)),ISNUMBER(FIND(" cell's ",C1344)),ISNUMBER(FIND("eukary",C1344)),ISNUMBER(FIND("sperm",C1344)))</f>
        <v>1</v>
      </c>
      <c r="AD1344" t="b">
        <f>OR(ISNUMBER(FIND("human",B1344)),ISNUMBER(FIND("workers",B1344)),ISNUMBER(FIND("workforces",B1344)),ISNUMBER(FIND("occupational",B1344)),ISNUMBER(FIND("Case report",B1344)),ISNUMBER(FIND("Workplaces",B1344)),ISNUMBER(FIND("worker",B1344)))</f>
        <v>0</v>
      </c>
      <c r="AE1344" t="b">
        <f>OR(ISNUMBER(FIND(" plant ",C1344)),ISNUMBER(FIND("Plant ",C1344)),ISNUMBER(FIND("tomato",C1344)),ISNUMBER(FIND("plants",C1344)),ISNUMBER(FIND("Plants",C1344)),ISNUMBER(FIND("algae",C1344)),ISNUMBER(FIND("lettuce",C1344)),ISNUMBER(FIND("green gram sprouts ",C1344)),ISNUMBER(FIND("Cucurbita pepo",C1344)),ISNUMBER(FIND("bean ",C1344)),ISNUMBER(FIND("chloroplast",C1344)),ISNUMBER(FIND("chlorophyll",C1344)),ISNUMBER(FIND("seedling",C1344)),ISNUMBER(FIND("canola",C1344)),ISNUMBER(FIND("shoot",C1344)),ISNUMBER(FIND("photosynthes",C1344)),ISNUMBER(FIND(" leaves ",C1344)),,ISNUMBER(FIND("agriculture",C1344)),ISNUMBER(FIND(" crops ",C1344)))</f>
        <v>0</v>
      </c>
      <c r="AF1344" t="b">
        <f>OR(ISNUMBER(FIND("bacteria",C1344)),ISNUMBER(FIND("Bacteria",C1344)),ISNUMBER(FIND("Bacterium",C1344)),ISNUMBER(FIND("bacterium",C1344)),ISNUMBER(FIND(" coli ",C1344)))</f>
        <v>0</v>
      </c>
      <c r="AG1344" t="b">
        <f>OR(ISNUMBER(FIND("fungi",C1344)),ISNUMBER(FIND("Fungi",C1344)),ISNUMBER(FIND("fungus",C1344)),ISNUMBER(FIND("Fungus",C1344)),ISNUMBER(FIND("mushroom",C1344)),ISNUMBER(FIND("Mushroom",C1344)),ISNUMBER(FIND(" mold ",C1344)))</f>
        <v>0</v>
      </c>
      <c r="AH1344" t="b">
        <f>OR(ISNUMBER(FIND("Pig ",C1344)),ISNUMBER(FIND("pig ",C1344)),ISNUMBER(FIND("Pigs ",C1344)),ISNUMBER(FIND("pigs ",C1344)))</f>
        <v>0</v>
      </c>
      <c r="AI1344" t="b">
        <f>OR(ISNUMBER(FIND(" C. elegans",C1344)),ISNUMBER(FIND("Caenorhabditis elegans",C1344)),ISNUMBER(FIND("earthworms",C1344)),ISNUMBER(FIND(" Ficopomatus enigmaticus",C1344)),ISNUMBER(FIND("larva",C1344)),ISNUMBER(FIND("Lumbriculus variegatus",C1344)),ISNUMBER(FIND("nematode",C1344)))</f>
        <v>0</v>
      </c>
      <c r="AJ1344" t="b">
        <f>NOT(OR(AA1344,AB1344,AC1344,AD1344,AE1344,AF1344,AG1344,AH1344,AI1344))</f>
        <v>0</v>
      </c>
      <c r="AL1344" t="b">
        <f>OR(AA1344,AB1344,AD1344,AE1344,AF1344,AG1344,AH1344,AI1344)</f>
        <v>0</v>
      </c>
      <c r="AM1344" t="b">
        <f>IF(Table1[[#This Row],[In vivo?]],IF(Table1[[#This Row],[Cell]],FALSE,TRUE),FALSE)</f>
        <v>0</v>
      </c>
      <c r="AN1344" t="b">
        <f>AND(AC1344,AL1344)</f>
        <v>0</v>
      </c>
      <c r="AO1344" t="b">
        <f>IF(Table1[[#This Row],[Cell]],IF(Table1[[#This Row],[In vivo?]],FALSE,TRUE),FALSE)</f>
        <v>1</v>
      </c>
      <c r="AP1344" t="b">
        <f>NOT(OR(Table1[[#This Row],[In vivo?]],Table1[[#This Row],[Only in Cell]]))</f>
        <v>0</v>
      </c>
      <c r="AQ1344" t="str">
        <f>IF(OR(Table1[[#This Row],[Rodents]],Table1[[#This Row],[Human]],Table1[[#This Row],[Pig]]),OR(ISNUMBER(FIND("pulmonary",C1344)),ISNUMBER(FIND("lung",C1344))),"NA")</f>
        <v>NA</v>
      </c>
      <c r="AR1344" t="str">
        <f>IF(OR(Table1[[#This Row],[Rodents]],Table1[[#This Row],[Human]],Table1[[#This Row],[Pig]]),OR(ISNUMBER(FIND("skin",C1344)),ISNUMBER(FIND("dermal",C1344))),"NA")</f>
        <v>NA</v>
      </c>
      <c r="AS1344" t="str">
        <f>IF(OR(Table1[[#This Row],[Rodents]],Table1[[#This Row],[Human]],Table1[[#This Row],[Pig]]),OR(ISNUMBER(FIND("liver",C1344)),ISNUMBER(FIND("hepat",C1344))),"NA")</f>
        <v>NA</v>
      </c>
      <c r="AT1344" t="str">
        <f>IF(OR(Table1[[#This Row],[Rodents]],Table1[[#This Row],[Human]],Table1[[#This Row],[Pig]]),OR(ISNUMBER(FIND("kidney",C1344)),ISNUMBER(FIND("neph",C1344))),"NA")</f>
        <v>NA</v>
      </c>
      <c r="AU1344" t="str">
        <f>IF(OR(Table1[[#This Row],[Rodents]],Table1[[#This Row],[Human]],Table1[[#This Row],[Pig]]),OR(ISNUMBER(FIND("brain",C1344)),ISNUMBER(FIND("neur",C1344)),ISNUMBER(FIND("nerv",C1344))),"NA")</f>
        <v>NA</v>
      </c>
      <c r="AV1344" t="str">
        <f>IF(OR(Table1[[#This Row],[Rodents]],Table1[[#This Row],[Human]],Table1[[#This Row],[Pig]]),OR(ISNUMBER(FIND("heart",C1344)),ISNUMBER(FIND("cardi",C1344))),"NA")</f>
        <v>NA</v>
      </c>
      <c r="AW1344" t="str">
        <f>IF(OR(Table1[[#This Row],[Rodents]],Table1[[#This Row],[Human]],Table1[[#This Row],[Pig]]),OR(ISNUMBER(FIND("gastro",C1344)),ISNUMBER(FIND("intesti",C1344)),ISNUMBER(FIND("stomach",C1344))),"NA")</f>
        <v>NA</v>
      </c>
      <c r="AX1344" t="str">
        <f>IF(OR(Table1[[#This Row],[Rodents]],Table1[[#This Row],[Human]],Table1[[#This Row],[Pig]]),NOT(OR(AQ1344,AR1344,AS1344,AT1344,AU1344,AV1344,AW1344)),"NA")</f>
        <v>NA</v>
      </c>
      <c r="AY1344" t="b">
        <f>OR(ISNUMBER(FIND("SWCNT",C1344)),ISNUMBER(FIND("SWNT",C1344)),ISNUMBER(FIND("single-wall",C1344)),ISNUMBER(FIND("single wall",C1344)),ISNUMBER(FIND("Single wall",C1344)),ISNUMBER(FIND("Single-wall",C1344)),ISNUMBER(FIND("SWCNT",B1344)),ISNUMBER(FIND("SWNT",B1344)),ISNUMBER(FIND("single-wall",B1344)),ISNUMBER(FIND("single wall",B1344)),ISNUMBER(FIND("Single-wall",B1344)),ISNUMBER(FIND("Single wall",B1344)))</f>
        <v>0</v>
      </c>
      <c r="AZ1344" t="b">
        <f>OR(ISNUMBER(FIND("MWCNT",C1344)),ISNUMBER(FIND("MWNT",C1344)),ISNUMBER(FIND("multi-wall",C1344)),ISNUMBER(FIND("multi wall",C1344)),ISNUMBER(FIND("multiwall",C1344)),ISNUMBER(FIND("Multi-wall",C1344)),ISNUMBER(FIND("Multi wall",C1344)),ISNUMBER(FIND("Multiwall",C1344)),ISNUMBER(FIND("MWCNT",B1344)),ISNUMBER(FIND("MWNT",B1344)),ISNUMBER(FIND("multi-wall",B1344)),ISNUMBER(FIND("multi wall",B1344)),ISNUMBER(FIND("multiwall",B1344)),ISNUMBER(FIND("Multi-wall",B1344)),ISNUMBER(FIND("Multi wall",B1344)),ISNUMBER(FIND("Multiwall",B1344)),ISNUMBER(FIND("Double-wall",B1344)),ISNUMBER(FIND("Double wall",B1344)),ISNUMBER(FIND("Doublewall",B1344)),ISNUMBER(FIND("double-wall",B1344)),ISNUMBER(FIND("double wall",B1344)),ISNUMBER(FIND("doublewall",B1344)))</f>
        <v>1</v>
      </c>
      <c r="BA1344" t="b">
        <f>AND(Table1[[#This Row],[SWCNT]],Table1[[#This Row],[MWCNT]])</f>
        <v>0</v>
      </c>
      <c r="BB1344" t="b">
        <f>IF(Table1[[#This Row],[SWCNT]]=TRUE,FALSE,IF(Table1[[#This Row],[MWCNT]]=TRUE,FALSE,TRUE))</f>
        <v>0</v>
      </c>
      <c r="BC1344" s="18"/>
    </row>
    <row r="1345" spans="1:55" ht="203.5">
      <c r="A1345" t="s">
        <v>1327</v>
      </c>
      <c r="B1345" s="2" t="s">
        <v>1329</v>
      </c>
      <c r="C1345" s="16" t="s">
        <v>1331</v>
      </c>
      <c r="D1345" s="17" t="s">
        <v>282</v>
      </c>
      <c r="E1345" s="2">
        <v>2019</v>
      </c>
      <c r="F1345" t="b">
        <f>OR(ISNUMBER(FIND("cytotoxic",C1345)),ISNUMBER(FIND("Cytotoxic",C1345)),ISNUMBER(FIND("cellular toxicity",C1345)),ISNUMBER(FIND("cell death",C1345)),ISNUMBER(FIND("viable",C1345)),ISNUMBER(FIND("phytotoxic",C1345)),ISNUMBER(FIND("acute toxicity",C1345)),ISNUMBER(FIND("MTT",C1345)),ISNUMBER(FIND("survival",C1345)),ISNUMBER(FIND("prolifer",C1345)),ISNUMBER(FIND("apoptosis",C1345)),ISNUMBER(FIND("neurotoxic",C1345)),ISNUMBER(FIND("  lysis ",C1345)),ISNUMBER(FIND("necrosis",C1345)),ISNUMBER(FIND("cellular death",C1345))*3,ISNUMBER(FIND("LDH",C1345)),ISNUMBER(FIND("Acute toxicity",C1345)))</f>
        <v>1</v>
      </c>
      <c r="G1345" t="b">
        <f>OR(ISNUMBER(FIND("genotoxic",C1345)),ISNUMBER(FIND("genotoxicity",C1345)),ISNUMBER(FIND("DNA damage",C1345)),ISNUMBER(FIND("DNA",C1345)),ISNUMBER(FIND("RNA",C1345)),ISNUMBER(FIND("mesothelioma",C1345)),ISNUMBER(FIND("carcino",C1345)),ISNUMBER(FIND("mutagen",C1345)),ISNUMBER(FIND("genetic",C1345)))</f>
        <v>0</v>
      </c>
      <c r="H1345" t="b">
        <f>OR(ISNUMBER(FIND("inflammatory",C1345)),ISNUMBER(FIND("inflamm",C1345)))</f>
        <v>0</v>
      </c>
      <c r="I1345" t="b">
        <f>OR(ISNUMBER(FIND("immune",C1345)),ISNUMBER(FIND("immunological",C1345)),ISNUMBER(FIND("interleuk",C1345)),ISNUMBER(FIND("platelet activation",C1345)),ISNUMBER(FIND("monocyte",C1345)),ISNUMBER(FIND("leukocyte",C1345)),ISNUMBER(FIND("cytokine",C1345)),ISNUMBER(FIND("CD4",C1345)),ISNUMBER(FIND("CD8",C1345)),ISNUMBER(FIND("T-cell",C1345)))</f>
        <v>0</v>
      </c>
      <c r="J1345" t="b">
        <f>OR(ISNUMBER(FIND("reactive oxygen",C1345)),ISNUMBER(FIND("ROS",C1345)),ISNUMBER(FIND("free radical",C1345)),ISNUMBER(FIND("oxidative stress",C1345)),ISNUMBER(FIND("peroxid",C1345)),ISNUMBER(FIND("oxidative",C1345)),ISNUMBER(FIND("antioxid",C1345)))</f>
        <v>0</v>
      </c>
      <c r="K1345" t="b">
        <f>OR(ISNUMBER(FIND("autophag",C1345)))</f>
        <v>0</v>
      </c>
      <c r="L1345" t="b">
        <f>OR(ISNUMBER(FIND("morpholog",C1345)))</f>
        <v>0</v>
      </c>
      <c r="M1345" t="b">
        <f>OR(ISNUMBER(FIND("fibrosis",C1345)),ISNUMBER(FIND("Fibrosis",C1345)),ISNUMBER(FIND("fibrot",C1345)))</f>
        <v>0</v>
      </c>
      <c r="N1345" t="b">
        <f>OR(ISNUMBER(FIND("offspring",C1345)),ISNUMBER(FIND("Parental",C1345)),ISNUMBER(FIND("parental",C1345)),ISNUMBER(FIND("germline",C1345)),ISNUMBER(FIND("reproduc",C1345)),ISNUMBER(FIND("embryo",C1345)))</f>
        <v>0</v>
      </c>
      <c r="O1345" t="b">
        <f>OR(ISNUMBER(FIND("metabol",C1345)),ISNUMBER(FIND("Metabol",C1345)),ISNUMBER(FIND("digest",C1345)),ISNUMBER(FIND("mitochon",C1345)))</f>
        <v>0</v>
      </c>
      <c r="P1345" t="b">
        <f>OR(ISNUMBER(FIND("ecotox",C1345)),ISNUMBER(FIND("Ecotox",B1345)),ISNUMBER(FIND("ecotox",B1345)),ISNUMBER(FIND("Ecotox",C1345)))</f>
        <v>0</v>
      </c>
      <c r="Q1345" t="b">
        <f>OR(ISNUMBER(FIND("Bioaccum",C1345)),ISNUMBER(FIND("bioaccum",C1345)),ISNUMBER(FIND("accum",C1345)))</f>
        <v>0</v>
      </c>
      <c r="R1345" t="b">
        <f>OR(ISNUMBER(FIND("Occupation",C1345)),ISNUMBER(FIND("occupation",C1345)),ISNUMBER(FIND("worker",C1345)),ISNUMBER(FIND("workforce",C1345)))</f>
        <v>0</v>
      </c>
      <c r="S1345" t="b">
        <f>NOT(OR(F1345,G1345,H1345,I1345,J1345,K1345,L1345,M1345,N1345,O1345,P1345,Q1345,R1345))</f>
        <v>0</v>
      </c>
      <c r="U1345" t="b">
        <f>OR(Table1[[#This Row],[Inflammation]],Table1[[#This Row],[Immune]])</f>
        <v>0</v>
      </c>
      <c r="V1345" t="str">
        <f>IF(OR(Table1[[#This Row],[Rodents]],Table1[[#This Row],[Human]],Table1[[#This Row],[Pig]]),OR(ISNUMBER(FIND("intratrach",C1345)),ISNUMBER(FIND("nasal ",C1345)),ISNUMBER(FIND("instill",C1345))),"NA")</f>
        <v>NA</v>
      </c>
      <c r="W1345" t="str">
        <f>IF(OR(Table1[[#This Row],[Rodents]],Table1[[#This Row],[Human]],Table1[[#This Row],[Pig]]),OR(ISNUMBER(FIND("dermal",C1345)),ISNUMBER(FIND("skin ",C1345))),"NA")</f>
        <v>NA</v>
      </c>
      <c r="X1345" t="str">
        <f>IF(OR(Table1[[#This Row],[Rodents]],Table1[[#This Row],[Human]],Table1[[#This Row],[Pig]]),OR(ISNUMBER(FIND("injected",C1345)),ISNUMBER(FIND("periton",C1345)),ISNUMBER(FIND("intrascrot",C1345))),"NA")</f>
        <v>NA</v>
      </c>
      <c r="Y1345" t="str">
        <f>IF(OR(Table1[[#This Row],[Rodents]],Table1[[#This Row],[Human]],Table1[[#This Row],[Pig]]),NOT(OR(Table1[[#This Row],[Inhaled/Intratracheal/intranasal]],Table1[[#This Row],[Dermal]],Table1[[#This Row],[Injected]])),"NA")</f>
        <v>NA</v>
      </c>
      <c r="AA1345" t="b">
        <f>OR(ISNUMBER(FIND("fish ",C1345)),ISNUMBER(FIND("Fish ",C1345)),ISNUMBER(FIND("aquatic",C1345)),ISNUMBER(FIND("daphnids",C1345)),ISNUMBER(FIND("Carcinus maenas",C1345)),ISNUMBER(FIND("Daphnia",C1345)),ISNUMBER(FIND("Ruditapes philippinarum",C1345)),ISNUMBER(FIND("daphnia",C1345)),ISNUMBER(FIND("marine",C1345)),ISNUMBER(FIND("mussel",C1345)),ISNUMBER(FIND("algae",C1345)),ISNUMBER(FIND("Donax faba",C1345)),ISNUMBER(FIND("estuarine",C1345)),ISNUMBER(FIND("snail",C1345)),ISNUMBER(FIND("Prorocentrum donghaiense",C1345)) )</f>
        <v>0</v>
      </c>
      <c r="AB1345" t="b">
        <f>OR(ISNUMBER(FIND(" rat ",C1345)),ISNUMBER(FIND(" rats ",C1345)),ISNUMBER(FIND(" Rats ",C1345)),ISNUMBER(FIND(" Rat ",C1345)),ISNUMBER(FIND(" rat.",C1345)),ISNUMBER(FIND(" rats.",C1345)),ISNUMBER(FIND("mouse",C1345)),ISNUMBER(FIND("mice",C1345)), ISNUMBER(FIND(" Mice",C1345)))</f>
        <v>0</v>
      </c>
      <c r="AC1345" t="b">
        <f>OR(ISNUMBER(FIND(" cell ",C1345)),ISNUMBER(FIND("fibroblast",C1345)),ISNUMBER(FIND("macrophage",C1345)),ISNUMBER(FIND("epithelial",C1345)),ISNUMBER(FIND("endothelial",C1345)),ISNUMBER(FIND("neuron",C1345)),ISNUMBER(FIND(" cells ",C1345)),ISNUMBER(FIND("RBC",C1345)),ISNUMBER(FIND("mitochond",C1345)),ISNUMBER(FIND("adipocyte",C1345)),ISNUMBER(FIND("osteo",C1345)),ISNUMBER(FIND("keratin",C1345)),ISNUMBER(FIND(" cell's ",C1345)),ISNUMBER(FIND("eukary",C1345)),ISNUMBER(FIND("sperm",C1345)))</f>
        <v>1</v>
      </c>
      <c r="AD1345" t="b">
        <v>0</v>
      </c>
      <c r="AE1345" t="b">
        <f>OR(ISNUMBER(FIND(" plant ",C1345)),ISNUMBER(FIND("Plant ",C1345)),ISNUMBER(FIND("tomato",C1345)),ISNUMBER(FIND("plants",C1345)),ISNUMBER(FIND("Plants",C1345)),ISNUMBER(FIND("algae",C1345)),ISNUMBER(FIND("lettuce",C1345)),ISNUMBER(FIND("green gram sprouts ",C1345)),ISNUMBER(FIND("Cucurbita pepo",C1345)),ISNUMBER(FIND("bean ",C1345)),ISNUMBER(FIND("chloroplast",C1345)),ISNUMBER(FIND("chlorophyll",C1345)),ISNUMBER(FIND("seedling",C1345)),ISNUMBER(FIND("canola",C1345)),ISNUMBER(FIND("shoot",C1345)),ISNUMBER(FIND("photosynthes",C1345)),ISNUMBER(FIND(" leaves ",C1345)),,ISNUMBER(FIND("agriculture",C1345)),ISNUMBER(FIND(" crops ",C1345)))</f>
        <v>0</v>
      </c>
      <c r="AF1345" t="b">
        <f>OR(ISNUMBER(FIND("bacteria",C1345)),ISNUMBER(FIND("Bacteria",C1345)),ISNUMBER(FIND("Bacterium",C1345)),ISNUMBER(FIND("bacterium",C1345)),ISNUMBER(FIND(" coli ",C1345)))</f>
        <v>0</v>
      </c>
      <c r="AG1345" t="b">
        <f>OR(ISNUMBER(FIND("fungi",C1345)),ISNUMBER(FIND("Fungi",C1345)),ISNUMBER(FIND("fungus",C1345)),ISNUMBER(FIND("Fungus",C1345)),ISNUMBER(FIND("mushroom",C1345)),ISNUMBER(FIND("Mushroom",C1345)),ISNUMBER(FIND(" mold ",C1345)))</f>
        <v>0</v>
      </c>
      <c r="AH1345" t="b">
        <f>OR(ISNUMBER(FIND("Pig ",C1345)),ISNUMBER(FIND("pig ",C1345)),ISNUMBER(FIND("Pigs ",C1345)),ISNUMBER(FIND("pigs ",C1345)))</f>
        <v>0</v>
      </c>
      <c r="AI1345" t="b">
        <f>OR(ISNUMBER(FIND(" C. elegans",C1345)),ISNUMBER(FIND("Caenorhabditis elegans",C1345)),ISNUMBER(FIND("earthworms",C1345)),ISNUMBER(FIND(" Ficopomatus enigmaticus",C1345)),ISNUMBER(FIND("larva",C1345)),ISNUMBER(FIND("Lumbriculus variegatus",C1345)),ISNUMBER(FIND("nematode",C1345)))</f>
        <v>0</v>
      </c>
      <c r="AJ1345" t="b">
        <f>NOT(OR(AA1345,AB1345,AC1345,AD1345,AE1345,AF1345,AG1345,AH1345,AI1345))</f>
        <v>0</v>
      </c>
      <c r="AL1345" t="b">
        <f>OR(AA1345,AB1345,AD1345,AE1345,AF1345,AG1345,AH1345,AI1345)</f>
        <v>0</v>
      </c>
      <c r="AM1345" t="b">
        <f>IF(Table1[[#This Row],[In vivo?]],IF(Table1[[#This Row],[Cell]],FALSE,TRUE),FALSE)</f>
        <v>0</v>
      </c>
      <c r="AN1345" t="b">
        <f>AND(AC1345,AL1345)</f>
        <v>0</v>
      </c>
      <c r="AO1345" t="b">
        <f>IF(Table1[[#This Row],[Cell]],IF(Table1[[#This Row],[In vivo?]],FALSE,TRUE),FALSE)</f>
        <v>1</v>
      </c>
      <c r="AP1345" t="b">
        <f>NOT(OR(Table1[[#This Row],[In vivo?]],Table1[[#This Row],[Only in Cell]]))</f>
        <v>0</v>
      </c>
      <c r="AQ1345" t="str">
        <f>IF(OR(Table1[[#This Row],[Rodents]],Table1[[#This Row],[Human]],Table1[[#This Row],[Pig]]),OR(ISNUMBER(FIND("pulmonary",C1345)),ISNUMBER(FIND("lung",C1345))),"NA")</f>
        <v>NA</v>
      </c>
      <c r="AR1345" t="str">
        <f>IF(OR(Table1[[#This Row],[Rodents]],Table1[[#This Row],[Human]],Table1[[#This Row],[Pig]]),OR(ISNUMBER(FIND("skin",C1345)),ISNUMBER(FIND("dermal",C1345))),"NA")</f>
        <v>NA</v>
      </c>
      <c r="AS1345" t="str">
        <f>IF(OR(Table1[[#This Row],[Rodents]],Table1[[#This Row],[Human]],Table1[[#This Row],[Pig]]),OR(ISNUMBER(FIND("liver",C1345)),ISNUMBER(FIND("hepat",C1345))),"NA")</f>
        <v>NA</v>
      </c>
      <c r="AT1345" t="str">
        <f>IF(OR(Table1[[#This Row],[Rodents]],Table1[[#This Row],[Human]],Table1[[#This Row],[Pig]]),OR(ISNUMBER(FIND("kidney",C1345)),ISNUMBER(FIND("neph",C1345))),"NA")</f>
        <v>NA</v>
      </c>
      <c r="AU1345" t="str">
        <f>IF(OR(Table1[[#This Row],[Rodents]],Table1[[#This Row],[Human]],Table1[[#This Row],[Pig]]),OR(ISNUMBER(FIND("brain",C1345)),ISNUMBER(FIND("neur",C1345)),ISNUMBER(FIND("nerv",C1345))),"NA")</f>
        <v>NA</v>
      </c>
      <c r="AV1345" t="str">
        <f>IF(OR(Table1[[#This Row],[Rodents]],Table1[[#This Row],[Human]],Table1[[#This Row],[Pig]]),OR(ISNUMBER(FIND("heart",C1345)),ISNUMBER(FIND("cardi",C1345))),"NA")</f>
        <v>NA</v>
      </c>
      <c r="AW1345" t="str">
        <f>IF(OR(Table1[[#This Row],[Rodents]],Table1[[#This Row],[Human]],Table1[[#This Row],[Pig]]),OR(ISNUMBER(FIND("gastro",C1345)),ISNUMBER(FIND("intesti",C1345)),ISNUMBER(FIND("stomach",C1345))),"NA")</f>
        <v>NA</v>
      </c>
      <c r="AX1345" t="str">
        <f>IF(OR(Table1[[#This Row],[Rodents]],Table1[[#This Row],[Human]],Table1[[#This Row],[Pig]]),NOT(OR(AQ1345,AR1345,AS1345,AT1345,AU1345,AV1345,AW1345)),"NA")</f>
        <v>NA</v>
      </c>
      <c r="AY1345" t="b">
        <f>OR(ISNUMBER(FIND("SWCNT",C1345)),ISNUMBER(FIND("SWNT",C1345)),ISNUMBER(FIND("single-wall",C1345)),ISNUMBER(FIND("single wall",C1345)),ISNUMBER(FIND("Single wall",C1345)),ISNUMBER(FIND("Single-wall",C1345)),ISNUMBER(FIND("SWCNT",B1345)),ISNUMBER(FIND("SWNT",B1345)),ISNUMBER(FIND("single-wall",B1345)),ISNUMBER(FIND("single wall",B1345)),ISNUMBER(FIND("Single-wall",B1345)),ISNUMBER(FIND("Single wall",B1345)))</f>
        <v>0</v>
      </c>
      <c r="AZ1345" t="b">
        <f>OR(ISNUMBER(FIND("MWCNT",C1345)),ISNUMBER(FIND("MWNT",C1345)),ISNUMBER(FIND("multi-wall",C1345)),ISNUMBER(FIND("multi wall",C1345)),ISNUMBER(FIND("multiwall",C1345)),ISNUMBER(FIND("Multi-wall",C1345)),ISNUMBER(FIND("Multi wall",C1345)),ISNUMBER(FIND("Multiwall",C1345)),ISNUMBER(FIND("MWCNT",B1345)),ISNUMBER(FIND("MWNT",B1345)),ISNUMBER(FIND("multi-wall",B1345)),ISNUMBER(FIND("multi wall",B1345)),ISNUMBER(FIND("multiwall",B1345)),ISNUMBER(FIND("Multi-wall",B1345)),ISNUMBER(FIND("Multi wall",B1345)),ISNUMBER(FIND("Multiwall",B1345)),ISNUMBER(FIND("Double-wall",B1345)),ISNUMBER(FIND("Double wall",B1345)),ISNUMBER(FIND("Doublewall",B1345)),ISNUMBER(FIND("double-wall",B1345)),ISNUMBER(FIND("double wall",B1345)),ISNUMBER(FIND("doublewall",B1345)))</f>
        <v>1</v>
      </c>
      <c r="BA1345" t="b">
        <f>AND(Table1[[#This Row],[SWCNT]],Table1[[#This Row],[MWCNT]])</f>
        <v>0</v>
      </c>
      <c r="BB1345" t="b">
        <f>IF(Table1[[#This Row],[SWCNT]]=TRUE,FALSE,IF(Table1[[#This Row],[MWCNT]]=TRUE,FALSE,TRUE))</f>
        <v>0</v>
      </c>
      <c r="BC1345" s="18"/>
    </row>
    <row r="1346" spans="1:55" ht="129.5">
      <c r="A1346" t="s">
        <v>1357</v>
      </c>
      <c r="B1346" s="2" t="s">
        <v>1358</v>
      </c>
      <c r="C1346" s="16" t="s">
        <v>1359</v>
      </c>
      <c r="D1346" s="17" t="s">
        <v>1360</v>
      </c>
      <c r="E1346" s="2">
        <v>2019</v>
      </c>
      <c r="F1346" t="b">
        <f>OR(ISNUMBER(FIND("cytotoxic",C1346)),ISNUMBER(FIND("Cytotoxic",C1346)),ISNUMBER(FIND("cellular toxicity",C1346)),ISNUMBER(FIND("cell death",C1346)),ISNUMBER(FIND("viable",C1346)),ISNUMBER(FIND("phytotoxic",C1346)),ISNUMBER(FIND("acute toxicity",C1346)),ISNUMBER(FIND("MTT",C1346)),ISNUMBER(FIND("survival",C1346)),ISNUMBER(FIND("prolifer",C1346)),ISNUMBER(FIND("apoptosis",C1346)),ISNUMBER(FIND("neurotoxic",C1346)),ISNUMBER(FIND("  lysis ",C1346)),ISNUMBER(FIND("necrosis",C1346)),ISNUMBER(FIND("cellular death",C1346))*3,ISNUMBER(FIND("LDH",C1346)),ISNUMBER(FIND("Acute toxicity",C1346)))</f>
        <v>0</v>
      </c>
      <c r="G1346" t="b">
        <f>OR(ISNUMBER(FIND("genotoxic",C1346)),ISNUMBER(FIND("genotoxicity",C1346)),ISNUMBER(FIND("DNA damage",C1346)),ISNUMBER(FIND("DNA",C1346)),ISNUMBER(FIND("RNA",C1346)),ISNUMBER(FIND("mesothelioma",C1346)),ISNUMBER(FIND("carcino",C1346)),ISNUMBER(FIND("mutagen",C1346)),ISNUMBER(FIND("genetic",C1346)))</f>
        <v>0</v>
      </c>
      <c r="H1346" t="b">
        <f>OR(ISNUMBER(FIND("inflammatory",C1346)),ISNUMBER(FIND("inflamm",C1346)))</f>
        <v>0</v>
      </c>
      <c r="I1346" t="b">
        <f>OR(ISNUMBER(FIND("immune",C1346)),ISNUMBER(FIND("immunological",C1346)),ISNUMBER(FIND("interleuk",C1346)),ISNUMBER(FIND("platelet activation",C1346)),ISNUMBER(FIND("monocyte",C1346)),ISNUMBER(FIND("leukocyte",C1346)),ISNUMBER(FIND("cytokine",C1346)),ISNUMBER(FIND("CD4",C1346)),ISNUMBER(FIND("CD8",C1346)),ISNUMBER(FIND("T-cell",C1346)))</f>
        <v>0</v>
      </c>
      <c r="J1346" t="b">
        <f>OR(ISNUMBER(FIND("reactive oxygen",C1346)),ISNUMBER(FIND("ROS",C1346)),ISNUMBER(FIND("free radical",C1346)),ISNUMBER(FIND("oxidative stress",C1346)),ISNUMBER(FIND("peroxid",C1346)),ISNUMBER(FIND("oxidative",C1346)),ISNUMBER(FIND("antioxid",C1346)))</f>
        <v>1</v>
      </c>
      <c r="K1346" t="b">
        <f>OR(ISNUMBER(FIND("autophag",C1346)))</f>
        <v>0</v>
      </c>
      <c r="L1346" t="b">
        <f>OR(ISNUMBER(FIND("morpholog",C1346)))</f>
        <v>0</v>
      </c>
      <c r="M1346" t="b">
        <f>OR(ISNUMBER(FIND("fibrosis",C1346)),ISNUMBER(FIND("Fibrosis",C1346)),ISNUMBER(FIND("fibrot",C1346)))</f>
        <v>0</v>
      </c>
      <c r="N1346" t="b">
        <f>OR(ISNUMBER(FIND("offspring",C1346)),ISNUMBER(FIND("Parental",C1346)),ISNUMBER(FIND("parental",C1346)),ISNUMBER(FIND("germline",C1346)),ISNUMBER(FIND("reproduc",C1346)),ISNUMBER(FIND("embryo",C1346)))</f>
        <v>0</v>
      </c>
      <c r="O1346" t="b">
        <f>OR(ISNUMBER(FIND("metabol",C1346)),ISNUMBER(FIND("Metabol",C1346)),ISNUMBER(FIND("digest",C1346)),ISNUMBER(FIND("mitochon",C1346)))</f>
        <v>0</v>
      </c>
      <c r="P1346" t="b">
        <f>OR(ISNUMBER(FIND("ecotox",C1346)),ISNUMBER(FIND("Ecotox",B1346)),ISNUMBER(FIND("ecotox",B1346)),ISNUMBER(FIND("Ecotox",C1346)))</f>
        <v>0</v>
      </c>
      <c r="Q1346" t="b">
        <f>OR(ISNUMBER(FIND("Bioaccum",C1346)),ISNUMBER(FIND("bioaccum",C1346)),ISNUMBER(FIND("accum",C1346)))</f>
        <v>0</v>
      </c>
      <c r="R1346" t="b">
        <f>OR(ISNUMBER(FIND("Occupation",C1346)),ISNUMBER(FIND("occupation",C1346)),ISNUMBER(FIND("worker",C1346)),ISNUMBER(FIND("workforce",C1346)))</f>
        <v>0</v>
      </c>
      <c r="S1346" t="b">
        <f>NOT(OR(F1346,G1346,H1346,I1346,J1346,K1346,L1346,M1346,N1346,O1346,P1346,Q1346,R1346))</f>
        <v>0</v>
      </c>
      <c r="U1346" t="b">
        <f>OR(Table1[[#This Row],[Inflammation]],Table1[[#This Row],[Immune]])</f>
        <v>0</v>
      </c>
      <c r="V1346" t="str">
        <f>IF(OR(Table1[[#This Row],[Rodents]],Table1[[#This Row],[Human]],Table1[[#This Row],[Pig]]),OR(ISNUMBER(FIND("intratrach",C1346)),ISNUMBER(FIND("nasal ",C1346)),ISNUMBER(FIND("instill",C1346))),"NA")</f>
        <v>NA</v>
      </c>
      <c r="W1346" t="str">
        <f>IF(OR(Table1[[#This Row],[Rodents]],Table1[[#This Row],[Human]],Table1[[#This Row],[Pig]]),OR(ISNUMBER(FIND("dermal",C1346)),ISNUMBER(FIND("skin ",C1346))),"NA")</f>
        <v>NA</v>
      </c>
      <c r="X1346" t="str">
        <f>IF(OR(Table1[[#This Row],[Rodents]],Table1[[#This Row],[Human]],Table1[[#This Row],[Pig]]),OR(ISNUMBER(FIND("injected",C1346)),ISNUMBER(FIND("periton",C1346)),ISNUMBER(FIND("intrascrot",C1346))),"NA")</f>
        <v>NA</v>
      </c>
      <c r="Y1346" t="str">
        <f>IF(OR(Table1[[#This Row],[Rodents]],Table1[[#This Row],[Human]],Table1[[#This Row],[Pig]]),NOT(OR(Table1[[#This Row],[Inhaled/Intratracheal/intranasal]],Table1[[#This Row],[Dermal]],Table1[[#This Row],[Injected]])),"NA")</f>
        <v>NA</v>
      </c>
      <c r="AA1346" t="b">
        <f>OR(ISNUMBER(FIND("fish ",C1346)),ISNUMBER(FIND("Fish ",C1346)),ISNUMBER(FIND("aquatic",C1346)),ISNUMBER(FIND("daphnids",C1346)),ISNUMBER(FIND("Carcinus maenas",C1346)),ISNUMBER(FIND("Daphnia",C1346)),ISNUMBER(FIND("Ruditapes philippinarum",C1346)),ISNUMBER(FIND("daphnia",C1346)),ISNUMBER(FIND("marine",C1346)),ISNUMBER(FIND("mussel",C1346)),ISNUMBER(FIND("algae",C1346)),ISNUMBER(FIND("Donax faba",C1346)),ISNUMBER(FIND("estuarine",C1346)),ISNUMBER(FIND("snail",C1346)),ISNUMBER(FIND("Prorocentrum donghaiense",C1346)) )</f>
        <v>0</v>
      </c>
      <c r="AB1346" t="b">
        <f>OR(ISNUMBER(FIND(" rat ",C1346)),ISNUMBER(FIND(" rats ",C1346)),ISNUMBER(FIND(" Rats ",C1346)),ISNUMBER(FIND(" Rat ",C1346)),ISNUMBER(FIND(" rat.",C1346)),ISNUMBER(FIND(" rats.",C1346)),ISNUMBER(FIND("mouse",C1346)),ISNUMBER(FIND("mice",C1346)), ISNUMBER(FIND(" Mice",C1346)))</f>
        <v>0</v>
      </c>
      <c r="AC1346" t="b">
        <f>OR(ISNUMBER(FIND(" cell ",C1346)),ISNUMBER(FIND("fibroblast",C1346)),ISNUMBER(FIND("macrophage",C1346)),ISNUMBER(FIND("epithelial",C1346)),ISNUMBER(FIND("endothelial",C1346)),ISNUMBER(FIND("neuron",C1346)),ISNUMBER(FIND(" cells ",C1346)),ISNUMBER(FIND("RBC",C1346)),ISNUMBER(FIND("mitochond",C1346)),ISNUMBER(FIND("adipocyte",C1346)),ISNUMBER(FIND("osteo",C1346)),ISNUMBER(FIND("keratin",C1346)),ISNUMBER(FIND(" cell's ",C1346)),ISNUMBER(FIND("eukary",C1346)),ISNUMBER(FIND("sperm",C1346)))</f>
        <v>1</v>
      </c>
      <c r="AD1346" t="b">
        <v>0</v>
      </c>
      <c r="AE1346" t="b">
        <f>OR(ISNUMBER(FIND(" plant ",C1346)),ISNUMBER(FIND("Plant ",C1346)),ISNUMBER(FIND("tomato",C1346)),ISNUMBER(FIND("plants",C1346)),ISNUMBER(FIND("Plants",C1346)),ISNUMBER(FIND("algae",C1346)),ISNUMBER(FIND("lettuce",C1346)),ISNUMBER(FIND("green gram sprouts ",C1346)),ISNUMBER(FIND("Cucurbita pepo",C1346)),ISNUMBER(FIND("bean ",C1346)),ISNUMBER(FIND("chloroplast",C1346)),ISNUMBER(FIND("chlorophyll",C1346)),ISNUMBER(FIND("seedling",C1346)),ISNUMBER(FIND("canola",C1346)),ISNUMBER(FIND("shoot",C1346)),ISNUMBER(FIND("photosynthes",C1346)),ISNUMBER(FIND(" leaves ",C1346)),,ISNUMBER(FIND("agriculture",C1346)),ISNUMBER(FIND(" crops ",C1346)))</f>
        <v>0</v>
      </c>
      <c r="AF1346" t="b">
        <f>OR(ISNUMBER(FIND("bacteria",C1346)),ISNUMBER(FIND("Bacteria",C1346)),ISNUMBER(FIND("Bacterium",C1346)),ISNUMBER(FIND("bacterium",C1346)),ISNUMBER(FIND(" coli ",C1346)))</f>
        <v>0</v>
      </c>
      <c r="AG1346" t="b">
        <f>OR(ISNUMBER(FIND("fungi",C1346)),ISNUMBER(FIND("Fungi",C1346)),ISNUMBER(FIND("fungus",C1346)),ISNUMBER(FIND("Fungus",C1346)),ISNUMBER(FIND("mushroom",C1346)),ISNUMBER(FIND("Mushroom",C1346)),ISNUMBER(FIND(" mold ",C1346)))</f>
        <v>0</v>
      </c>
      <c r="AH1346" t="b">
        <f>OR(ISNUMBER(FIND("Pig ",C1346)),ISNUMBER(FIND("pig ",C1346)),ISNUMBER(FIND("Pigs ",C1346)),ISNUMBER(FIND("pigs ",C1346)))</f>
        <v>0</v>
      </c>
      <c r="AI1346" t="b">
        <f>OR(ISNUMBER(FIND(" C. elegans",C1346)),ISNUMBER(FIND("Caenorhabditis elegans",C1346)),ISNUMBER(FIND("earthworms",C1346)),ISNUMBER(FIND(" Ficopomatus enigmaticus",C1346)),ISNUMBER(FIND("larva",C1346)),ISNUMBER(FIND("Lumbriculus variegatus",C1346)),ISNUMBER(FIND("nematode",C1346)))</f>
        <v>0</v>
      </c>
      <c r="AJ1346" t="b">
        <f>NOT(OR(AA1346,AB1346,AC1346,AD1346,AE1346,AF1346,AG1346,AH1346,AI1346))</f>
        <v>0</v>
      </c>
      <c r="AL1346" t="b">
        <f>OR(AA1346,AB1346,AD1346,AE1346,AF1346,AG1346,AH1346,AI1346)</f>
        <v>0</v>
      </c>
      <c r="AM1346" t="b">
        <f>IF(Table1[[#This Row],[In vivo?]],IF(Table1[[#This Row],[Cell]],FALSE,TRUE),FALSE)</f>
        <v>0</v>
      </c>
      <c r="AN1346" t="b">
        <f>AND(AC1346,AL1346)</f>
        <v>0</v>
      </c>
      <c r="AO1346" t="b">
        <f>IF(Table1[[#This Row],[Cell]],IF(Table1[[#This Row],[In vivo?]],FALSE,TRUE),FALSE)</f>
        <v>1</v>
      </c>
      <c r="AP1346" t="b">
        <f>NOT(OR(Table1[[#This Row],[In vivo?]],Table1[[#This Row],[Only in Cell]]))</f>
        <v>0</v>
      </c>
      <c r="AQ1346" t="str">
        <f>IF(OR(Table1[[#This Row],[Rodents]],Table1[[#This Row],[Human]],Table1[[#This Row],[Pig]]),OR(ISNUMBER(FIND("pulmonary",C1346)),ISNUMBER(FIND("lung",C1346))),"NA")</f>
        <v>NA</v>
      </c>
      <c r="AR1346" t="str">
        <f>IF(OR(Table1[[#This Row],[Rodents]],Table1[[#This Row],[Human]],Table1[[#This Row],[Pig]]),OR(ISNUMBER(FIND("skin",C1346)),ISNUMBER(FIND("dermal",C1346))),"NA")</f>
        <v>NA</v>
      </c>
      <c r="AS1346" t="str">
        <f>IF(OR(Table1[[#This Row],[Rodents]],Table1[[#This Row],[Human]],Table1[[#This Row],[Pig]]),OR(ISNUMBER(FIND("liver",C1346)),ISNUMBER(FIND("hepat",C1346))),"NA")</f>
        <v>NA</v>
      </c>
      <c r="AT1346" t="str">
        <f>IF(OR(Table1[[#This Row],[Rodents]],Table1[[#This Row],[Human]],Table1[[#This Row],[Pig]]),OR(ISNUMBER(FIND("kidney",C1346)),ISNUMBER(FIND("neph",C1346))),"NA")</f>
        <v>NA</v>
      </c>
      <c r="AU1346" t="str">
        <f>IF(OR(Table1[[#This Row],[Rodents]],Table1[[#This Row],[Human]],Table1[[#This Row],[Pig]]),OR(ISNUMBER(FIND("brain",C1346)),ISNUMBER(FIND("neur",C1346)),ISNUMBER(FIND("nerv",C1346))),"NA")</f>
        <v>NA</v>
      </c>
      <c r="AV1346" t="str">
        <f>IF(OR(Table1[[#This Row],[Rodents]],Table1[[#This Row],[Human]],Table1[[#This Row],[Pig]]),OR(ISNUMBER(FIND("heart",C1346)),ISNUMBER(FIND("cardi",C1346))),"NA")</f>
        <v>NA</v>
      </c>
      <c r="AW1346" t="str">
        <f>IF(OR(Table1[[#This Row],[Rodents]],Table1[[#This Row],[Human]],Table1[[#This Row],[Pig]]),OR(ISNUMBER(FIND("gastro",C1346)),ISNUMBER(FIND("intesti",C1346)),ISNUMBER(FIND("stomach",C1346))),"NA")</f>
        <v>NA</v>
      </c>
      <c r="AX1346" t="str">
        <f>IF(OR(Table1[[#This Row],[Rodents]],Table1[[#This Row],[Human]],Table1[[#This Row],[Pig]]),NOT(OR(AQ1346,AR1346,AS1346,AT1346,AU1346,AV1346,AW1346)),"NA")</f>
        <v>NA</v>
      </c>
      <c r="AY1346" t="b">
        <f>OR(ISNUMBER(FIND("SWCNT",C1346)),ISNUMBER(FIND("SWNT",C1346)),ISNUMBER(FIND("single-wall",C1346)),ISNUMBER(FIND("single wall",C1346)),ISNUMBER(FIND("Single wall",C1346)),ISNUMBER(FIND("Single-wall",C1346)),ISNUMBER(FIND("SWCNT",B1346)),ISNUMBER(FIND("SWNT",B1346)),ISNUMBER(FIND("single-wall",B1346)),ISNUMBER(FIND("single wall",B1346)),ISNUMBER(FIND("Single-wall",B1346)),ISNUMBER(FIND("Single wall",B1346)))</f>
        <v>0</v>
      </c>
      <c r="AZ1346" t="b">
        <f>OR(ISNUMBER(FIND("MWCNT",C1346)),ISNUMBER(FIND("MWNT",C1346)),ISNUMBER(FIND("multi-wall",C1346)),ISNUMBER(FIND("multi wall",C1346)),ISNUMBER(FIND("multiwall",C1346)),ISNUMBER(FIND("Multi-wall",C1346)),ISNUMBER(FIND("Multi wall",C1346)),ISNUMBER(FIND("Multiwall",C1346)),ISNUMBER(FIND("MWCNT",B1346)),ISNUMBER(FIND("MWNT",B1346)),ISNUMBER(FIND("multi-wall",B1346)),ISNUMBER(FIND("multi wall",B1346)),ISNUMBER(FIND("multiwall",B1346)),ISNUMBER(FIND("Multi-wall",B1346)),ISNUMBER(FIND("Multi wall",B1346)),ISNUMBER(FIND("Multiwall",B1346)),ISNUMBER(FIND("Double-wall",B1346)),ISNUMBER(FIND("Double wall",B1346)),ISNUMBER(FIND("Doublewall",B1346)),ISNUMBER(FIND("double-wall",B1346)),ISNUMBER(FIND("double wall",B1346)),ISNUMBER(FIND("doublewall",B1346)))</f>
        <v>1</v>
      </c>
      <c r="BA1346" t="b">
        <f>AND(Table1[[#This Row],[SWCNT]],Table1[[#This Row],[MWCNT]])</f>
        <v>0</v>
      </c>
      <c r="BB1346" t="b">
        <f>IF(Table1[[#This Row],[SWCNT]]=TRUE,FALSE,IF(Table1[[#This Row],[MWCNT]]=TRUE,FALSE,TRUE))</f>
        <v>0</v>
      </c>
      <c r="BC1346" s="18"/>
    </row>
    <row r="1347" spans="1:55" ht="259">
      <c r="A1347" t="s">
        <v>1361</v>
      </c>
      <c r="B1347" s="2" t="s">
        <v>1362</v>
      </c>
      <c r="C1347" s="16" t="s">
        <v>1363</v>
      </c>
      <c r="D1347" s="17" t="s">
        <v>42</v>
      </c>
      <c r="E1347" s="2">
        <v>2019</v>
      </c>
      <c r="F1347" t="b">
        <f>OR(ISNUMBER(FIND("cytotoxic",C1347)),ISNUMBER(FIND("Cytotoxic",C1347)),ISNUMBER(FIND("cellular toxicity",C1347)),ISNUMBER(FIND("cell death",C1347)),ISNUMBER(FIND("viable",C1347)),ISNUMBER(FIND("phytotoxic",C1347)),ISNUMBER(FIND("acute toxicity",C1347)),ISNUMBER(FIND("MTT",C1347)),ISNUMBER(FIND("survival",C1347)),ISNUMBER(FIND("prolifer",C1347)),ISNUMBER(FIND("apoptosis",C1347)),ISNUMBER(FIND("neurotoxic",C1347)),ISNUMBER(FIND("  lysis ",C1347)),ISNUMBER(FIND("necrosis",C1347)),ISNUMBER(FIND("cellular death",C1347))*3,ISNUMBER(FIND("LDH",C1347)),ISNUMBER(FIND("Acute toxicity",C1347)))</f>
        <v>0</v>
      </c>
      <c r="G1347" t="b">
        <f>OR(ISNUMBER(FIND("genotoxic",C1347)),ISNUMBER(FIND("genotoxicity",C1347)),ISNUMBER(FIND("DNA damage",C1347)),ISNUMBER(FIND("DNA",C1347)),ISNUMBER(FIND("RNA",C1347)),ISNUMBER(FIND("mesothelioma",C1347)),ISNUMBER(FIND("carcino",C1347)),ISNUMBER(FIND("mutagen",C1347)),ISNUMBER(FIND("genetic",C1347)))</f>
        <v>0</v>
      </c>
      <c r="H1347" t="b">
        <f>OR(ISNUMBER(FIND("inflammatory",C1347)),ISNUMBER(FIND("inflamm",C1347)))</f>
        <v>0</v>
      </c>
      <c r="I1347" t="b">
        <f>OR(ISNUMBER(FIND("immune",C1347)),ISNUMBER(FIND("immunological",C1347)),ISNUMBER(FIND("interleuk",C1347)),ISNUMBER(FIND("platelet activation",C1347)),ISNUMBER(FIND("monocyte",C1347)),ISNUMBER(FIND("leukocyte",C1347)),ISNUMBER(FIND("cytokine",C1347)),ISNUMBER(FIND("CD4",C1347)),ISNUMBER(FIND("CD8",C1347)),ISNUMBER(FIND("T-cell",C1347)))</f>
        <v>0</v>
      </c>
      <c r="J1347" t="b">
        <f>OR(ISNUMBER(FIND("reactive oxygen",C1347)),ISNUMBER(FIND("ROS",C1347)),ISNUMBER(FIND("free radical",C1347)),ISNUMBER(FIND("oxidative stress",C1347)),ISNUMBER(FIND("peroxid",C1347)),ISNUMBER(FIND("oxidative",C1347)),ISNUMBER(FIND("antioxid",C1347)))</f>
        <v>0</v>
      </c>
      <c r="K1347" t="b">
        <f>OR(ISNUMBER(FIND("autophag",C1347)))</f>
        <v>0</v>
      </c>
      <c r="L1347" t="b">
        <f>OR(ISNUMBER(FIND("morpholog",C1347)))</f>
        <v>0</v>
      </c>
      <c r="M1347" t="b">
        <f>OR(ISNUMBER(FIND("fibrosis",C1347)),ISNUMBER(FIND("Fibrosis",C1347)),ISNUMBER(FIND("fibrot",C1347)))</f>
        <v>0</v>
      </c>
      <c r="N1347" t="b">
        <f>OR(ISNUMBER(FIND("offspring",C1347)),ISNUMBER(FIND("Parental",C1347)),ISNUMBER(FIND("parental",C1347)),ISNUMBER(FIND("germline",C1347)),ISNUMBER(FIND("reproduc",C1347)),ISNUMBER(FIND("embryo",C1347)))</f>
        <v>0</v>
      </c>
      <c r="O1347" t="b">
        <f>OR(ISNUMBER(FIND("metabol",C1347)),ISNUMBER(FIND("Metabol",C1347)),ISNUMBER(FIND("digest",C1347)),ISNUMBER(FIND("mitochon",C1347)))</f>
        <v>0</v>
      </c>
      <c r="P1347" t="b">
        <f>OR(ISNUMBER(FIND("ecotox",C1347)),ISNUMBER(FIND("Ecotox",B1347)),ISNUMBER(FIND("ecotox",B1347)),ISNUMBER(FIND("Ecotox",C1347)))</f>
        <v>0</v>
      </c>
      <c r="Q1347" t="b">
        <f>OR(ISNUMBER(FIND("Bioaccum",C1347)),ISNUMBER(FIND("bioaccum",C1347)),ISNUMBER(FIND("accum",C1347)))</f>
        <v>1</v>
      </c>
      <c r="R1347" t="b">
        <f>OR(ISNUMBER(FIND("Occupation",C1347)),ISNUMBER(FIND("occupation",C1347)),ISNUMBER(FIND("worker",C1347)),ISNUMBER(FIND("workforce",C1347)))</f>
        <v>0</v>
      </c>
      <c r="S1347" t="b">
        <f>NOT(OR(F1347,G1347,H1347,I1347,J1347,K1347,L1347,M1347,N1347,O1347,P1347,Q1347,R1347))</f>
        <v>0</v>
      </c>
      <c r="U1347" t="b">
        <f>OR(Table1[[#This Row],[Inflammation]],Table1[[#This Row],[Immune]])</f>
        <v>0</v>
      </c>
      <c r="V1347" t="str">
        <f>IF(OR(Table1[[#This Row],[Rodents]],Table1[[#This Row],[Human]],Table1[[#This Row],[Pig]]),OR(ISNUMBER(FIND("intratrach",C1347)),ISNUMBER(FIND("nasal ",C1347)),ISNUMBER(FIND("instill",C1347))),"NA")</f>
        <v>NA</v>
      </c>
      <c r="W1347" t="str">
        <f>IF(OR(Table1[[#This Row],[Rodents]],Table1[[#This Row],[Human]],Table1[[#This Row],[Pig]]),OR(ISNUMBER(FIND("dermal",C1347)),ISNUMBER(FIND("skin ",C1347))),"NA")</f>
        <v>NA</v>
      </c>
      <c r="X1347" t="str">
        <f>IF(OR(Table1[[#This Row],[Rodents]],Table1[[#This Row],[Human]],Table1[[#This Row],[Pig]]),OR(ISNUMBER(FIND("injected",C1347)),ISNUMBER(FIND("periton",C1347)),ISNUMBER(FIND("intrascrot",C1347))),"NA")</f>
        <v>NA</v>
      </c>
      <c r="Y1347" t="str">
        <f>IF(OR(Table1[[#This Row],[Rodents]],Table1[[#This Row],[Human]],Table1[[#This Row],[Pig]]),NOT(OR(Table1[[#This Row],[Inhaled/Intratracheal/intranasal]],Table1[[#This Row],[Dermal]],Table1[[#This Row],[Injected]])),"NA")</f>
        <v>NA</v>
      </c>
      <c r="AA1347" t="b">
        <f>OR(ISNUMBER(FIND("fish ",C1347)),ISNUMBER(FIND("Fish ",C1347)),ISNUMBER(FIND("aquatic",C1347)),ISNUMBER(FIND("daphnids",C1347)),ISNUMBER(FIND("Carcinus maenas",C1347)),ISNUMBER(FIND("Daphnia",C1347)),ISNUMBER(FIND("Ruditapes philippinarum",C1347)),ISNUMBER(FIND("daphnia",C1347)),ISNUMBER(FIND("marine",C1347)),ISNUMBER(FIND("mussel",C1347)),ISNUMBER(FIND("algae",C1347)),ISNUMBER(FIND("Donax faba",C1347)),ISNUMBER(FIND("estuarine",C1347)),ISNUMBER(FIND("snail",C1347)),ISNUMBER(FIND("Prorocentrum donghaiense",C1347)) )</f>
        <v>0</v>
      </c>
      <c r="AB1347" t="b">
        <f>OR(ISNUMBER(FIND(" rat ",C1347)),ISNUMBER(FIND(" rats ",C1347)),ISNUMBER(FIND(" Rats ",C1347)),ISNUMBER(FIND(" Rat ",C1347)),ISNUMBER(FIND(" rat.",C1347)),ISNUMBER(FIND(" rats.",C1347)),ISNUMBER(FIND("mouse",C1347)),ISNUMBER(FIND("mice",C1347)), ISNUMBER(FIND(" Mice",C1347)))</f>
        <v>0</v>
      </c>
      <c r="AC1347" t="b">
        <f>OR(ISNUMBER(FIND(" cell ",C1347)),ISNUMBER(FIND("fibroblast",C1347)),ISNUMBER(FIND("macrophage",C1347)),ISNUMBER(FIND("epithelial",C1347)),ISNUMBER(FIND("endothelial",C1347)),ISNUMBER(FIND("neuron",C1347)),ISNUMBER(FIND(" cells ",C1347)),ISNUMBER(FIND("RBC",C1347)),ISNUMBER(FIND("mitochond",C1347)),ISNUMBER(FIND("adipocyte",C1347)),ISNUMBER(FIND("osteo",C1347)),ISNUMBER(FIND("keratin",C1347)),ISNUMBER(FIND(" cell's ",C1347)),ISNUMBER(FIND("eukary",C1347)),ISNUMBER(FIND("sperm",C1347)))</f>
        <v>1</v>
      </c>
      <c r="AD1347" t="b">
        <f>OR(ISNUMBER(FIND("human",B1347)),ISNUMBER(FIND("workers",B1347)),ISNUMBER(FIND("workforces",B1347)),ISNUMBER(FIND("occupational",B1347)),ISNUMBER(FIND("Case report",B1347)),ISNUMBER(FIND("Workplaces",B1347)),ISNUMBER(FIND("worker",B1347)))</f>
        <v>0</v>
      </c>
      <c r="AE1347" t="b">
        <f>OR(ISNUMBER(FIND(" plant ",C1347)),ISNUMBER(FIND("Plant ",C1347)),ISNUMBER(FIND("tomato",C1347)),ISNUMBER(FIND("plants",C1347)),ISNUMBER(FIND("Plants",C1347)),ISNUMBER(FIND("algae",C1347)),ISNUMBER(FIND("lettuce",C1347)),ISNUMBER(FIND("green gram sprouts ",C1347)),ISNUMBER(FIND("Cucurbita pepo",C1347)),ISNUMBER(FIND("bean ",C1347)),ISNUMBER(FIND("chloroplast",C1347)),ISNUMBER(FIND("chlorophyll",C1347)),ISNUMBER(FIND("seedling",C1347)),ISNUMBER(FIND("canola",C1347)),ISNUMBER(FIND("shoot",C1347)),ISNUMBER(FIND("photosynthes",C1347)),ISNUMBER(FIND(" leaves ",C1347)),,ISNUMBER(FIND("agriculture",C1347)),ISNUMBER(FIND(" crops ",C1347)))</f>
        <v>0</v>
      </c>
      <c r="AF1347" t="b">
        <f>OR(ISNUMBER(FIND("bacteria",C1347)),ISNUMBER(FIND("Bacteria",C1347)),ISNUMBER(FIND("Bacterium",C1347)),ISNUMBER(FIND("bacterium",C1347)),ISNUMBER(FIND(" coli ",C1347)))</f>
        <v>0</v>
      </c>
      <c r="AG1347" t="b">
        <f>OR(ISNUMBER(FIND("fungi",C1347)),ISNUMBER(FIND("Fungi",C1347)),ISNUMBER(FIND("fungus",C1347)),ISNUMBER(FIND("Fungus",C1347)),ISNUMBER(FIND("mushroom",C1347)),ISNUMBER(FIND("Mushroom",C1347)),ISNUMBER(FIND(" mold ",C1347)))</f>
        <v>0</v>
      </c>
      <c r="AH1347" t="b">
        <f>OR(ISNUMBER(FIND("Pig ",C1347)),ISNUMBER(FIND("pig ",C1347)),ISNUMBER(FIND("Pigs ",C1347)),ISNUMBER(FIND("pigs ",C1347)))</f>
        <v>0</v>
      </c>
      <c r="AI1347" t="b">
        <f>OR(ISNUMBER(FIND(" C. elegans",C1347)),ISNUMBER(FIND("Caenorhabditis elegans",C1347)),ISNUMBER(FIND("earthworms",C1347)),ISNUMBER(FIND(" Ficopomatus enigmaticus",C1347)),ISNUMBER(FIND("larva",C1347)),ISNUMBER(FIND("Lumbriculus variegatus",C1347)),ISNUMBER(FIND("nematode",C1347)))</f>
        <v>0</v>
      </c>
      <c r="AJ1347" t="b">
        <f>NOT(OR(AA1347,AB1347,AC1347,AD1347,AE1347,AF1347,AG1347,AH1347,AI1347))</f>
        <v>0</v>
      </c>
      <c r="AL1347" t="b">
        <f>OR(AA1347,AB1347,AD1347,AE1347,AF1347,AG1347,AH1347,AI1347)</f>
        <v>0</v>
      </c>
      <c r="AM1347" t="b">
        <f>IF(Table1[[#This Row],[In vivo?]],IF(Table1[[#This Row],[Cell]],FALSE,TRUE),FALSE)</f>
        <v>0</v>
      </c>
      <c r="AN1347" t="b">
        <f>AND(AC1347,AL1347)</f>
        <v>0</v>
      </c>
      <c r="AO1347" t="b">
        <f>IF(Table1[[#This Row],[Cell]],IF(Table1[[#This Row],[In vivo?]],FALSE,TRUE),FALSE)</f>
        <v>1</v>
      </c>
      <c r="AP1347" t="b">
        <f>NOT(OR(Table1[[#This Row],[In vivo?]],Table1[[#This Row],[Only in Cell]]))</f>
        <v>0</v>
      </c>
      <c r="AQ1347" t="str">
        <f>IF(OR(Table1[[#This Row],[Rodents]],Table1[[#This Row],[Human]],Table1[[#This Row],[Pig]]),OR(ISNUMBER(FIND("pulmonary",C1347)),ISNUMBER(FIND("lung",C1347))),"NA")</f>
        <v>NA</v>
      </c>
      <c r="AR1347" t="str">
        <f>IF(OR(Table1[[#This Row],[Rodents]],Table1[[#This Row],[Human]],Table1[[#This Row],[Pig]]),OR(ISNUMBER(FIND("skin",C1347)),ISNUMBER(FIND("dermal",C1347))),"NA")</f>
        <v>NA</v>
      </c>
      <c r="AS1347" t="str">
        <f>IF(OR(Table1[[#This Row],[Rodents]],Table1[[#This Row],[Human]],Table1[[#This Row],[Pig]]),OR(ISNUMBER(FIND("liver",C1347)),ISNUMBER(FIND("hepat",C1347))),"NA")</f>
        <v>NA</v>
      </c>
      <c r="AT1347" t="str">
        <f>IF(OR(Table1[[#This Row],[Rodents]],Table1[[#This Row],[Human]],Table1[[#This Row],[Pig]]),OR(ISNUMBER(FIND("kidney",C1347)),ISNUMBER(FIND("neph",C1347))),"NA")</f>
        <v>NA</v>
      </c>
      <c r="AU1347" t="str">
        <f>IF(OR(Table1[[#This Row],[Rodents]],Table1[[#This Row],[Human]],Table1[[#This Row],[Pig]]),OR(ISNUMBER(FIND("brain",C1347)),ISNUMBER(FIND("neur",C1347)),ISNUMBER(FIND("nerv",C1347))),"NA")</f>
        <v>NA</v>
      </c>
      <c r="AV1347" t="str">
        <f>IF(OR(Table1[[#This Row],[Rodents]],Table1[[#This Row],[Human]],Table1[[#This Row],[Pig]]),OR(ISNUMBER(FIND("heart",C1347)),ISNUMBER(FIND("cardi",C1347))),"NA")</f>
        <v>NA</v>
      </c>
      <c r="AW1347" t="str">
        <f>IF(OR(Table1[[#This Row],[Rodents]],Table1[[#This Row],[Human]],Table1[[#This Row],[Pig]]),OR(ISNUMBER(FIND("gastro",C1347)),ISNUMBER(FIND("intesti",C1347)),ISNUMBER(FIND("stomach",C1347))),"NA")</f>
        <v>NA</v>
      </c>
      <c r="AX1347" t="str">
        <f>IF(OR(Table1[[#This Row],[Rodents]],Table1[[#This Row],[Human]],Table1[[#This Row],[Pig]]),NOT(OR(AQ1347,AR1347,AS1347,AT1347,AU1347,AV1347,AW1347)),"NA")</f>
        <v>NA</v>
      </c>
      <c r="AY1347" t="b">
        <f>OR(ISNUMBER(FIND("SWCNT",C1347)),ISNUMBER(FIND("SWNT",C1347)),ISNUMBER(FIND("single-wall",C1347)),ISNUMBER(FIND("single wall",C1347)),ISNUMBER(FIND("Single wall",C1347)),ISNUMBER(FIND("Single-wall",C1347)),ISNUMBER(FIND("SWCNT",B1347)),ISNUMBER(FIND("SWNT",B1347)),ISNUMBER(FIND("single-wall",B1347)),ISNUMBER(FIND("single wall",B1347)),ISNUMBER(FIND("Single-wall",B1347)),ISNUMBER(FIND("Single wall",B1347)))</f>
        <v>0</v>
      </c>
      <c r="AZ1347" t="b">
        <f>OR(ISNUMBER(FIND("MWCNT",C1347)),ISNUMBER(FIND("MWNT",C1347)),ISNUMBER(FIND("multi-wall",C1347)),ISNUMBER(FIND("multi wall",C1347)),ISNUMBER(FIND("multiwall",C1347)),ISNUMBER(FIND("Multi-wall",C1347)),ISNUMBER(FIND("Multi wall",C1347)),ISNUMBER(FIND("Multiwall",C1347)),ISNUMBER(FIND("MWCNT",B1347)),ISNUMBER(FIND("MWNT",B1347)),ISNUMBER(FIND("multi-wall",B1347)),ISNUMBER(FIND("multi wall",B1347)),ISNUMBER(FIND("multiwall",B1347)),ISNUMBER(FIND("Multi-wall",B1347)),ISNUMBER(FIND("Multi wall",B1347)),ISNUMBER(FIND("Multiwall",B1347)),ISNUMBER(FIND("Double-wall",B1347)),ISNUMBER(FIND("Double wall",B1347)),ISNUMBER(FIND("Doublewall",B1347)),ISNUMBER(FIND("double-wall",B1347)),ISNUMBER(FIND("double wall",B1347)),ISNUMBER(FIND("doublewall",B1347)))</f>
        <v>1</v>
      </c>
      <c r="BA1347" t="b">
        <f>AND(Table1[[#This Row],[SWCNT]],Table1[[#This Row],[MWCNT]])</f>
        <v>0</v>
      </c>
      <c r="BB1347" t="b">
        <f>IF(Table1[[#This Row],[SWCNT]]=TRUE,FALSE,IF(Table1[[#This Row],[MWCNT]]=TRUE,FALSE,TRUE))</f>
        <v>0</v>
      </c>
      <c r="BC1347" s="18"/>
    </row>
    <row r="1348" spans="1:55" ht="185">
      <c r="A1348" t="s">
        <v>1364</v>
      </c>
      <c r="B1348" s="2" t="s">
        <v>1365</v>
      </c>
      <c r="C1348" s="16" t="s">
        <v>1366</v>
      </c>
      <c r="D1348" s="17" t="s">
        <v>1367</v>
      </c>
      <c r="E1348" s="2">
        <v>2019</v>
      </c>
      <c r="F1348" t="b">
        <f>OR(ISNUMBER(FIND("cytotoxic",C1348)),ISNUMBER(FIND("Cytotoxic",C1348)),ISNUMBER(FIND("cellular toxicity",C1348)),ISNUMBER(FIND("cell death",C1348)),ISNUMBER(FIND("viable",C1348)),ISNUMBER(FIND("phytotoxic",C1348)),ISNUMBER(FIND("acute toxicity",C1348)),ISNUMBER(FIND("MTT",C1348)),ISNUMBER(FIND("survival",C1348)),ISNUMBER(FIND("prolifer",C1348)),ISNUMBER(FIND("apoptosis",C1348)),ISNUMBER(FIND("neurotoxic",C1348)),ISNUMBER(FIND("  lysis ",C1348)),ISNUMBER(FIND("necrosis",C1348)),ISNUMBER(FIND("cellular death",C1348))*3,ISNUMBER(FIND("LDH",C1348)),ISNUMBER(FIND("Acute toxicity",C1348)))</f>
        <v>1</v>
      </c>
      <c r="G1348" t="b">
        <f>OR(ISNUMBER(FIND("genotoxic",C1348)),ISNUMBER(FIND("genotoxicity",C1348)),ISNUMBER(FIND("DNA damage",C1348)),ISNUMBER(FIND("DNA",C1348)),ISNUMBER(FIND("RNA",C1348)),ISNUMBER(FIND("mesothelioma",C1348)),ISNUMBER(FIND("carcino",C1348)),ISNUMBER(FIND("mutagen",C1348)),ISNUMBER(FIND("genetic",C1348)))</f>
        <v>0</v>
      </c>
      <c r="H1348" t="b">
        <f>OR(ISNUMBER(FIND("inflammatory",C1348)),ISNUMBER(FIND("inflamm",C1348)))</f>
        <v>0</v>
      </c>
      <c r="I1348" t="b">
        <f>OR(ISNUMBER(FIND("immune",C1348)),ISNUMBER(FIND("immunological",C1348)),ISNUMBER(FIND("interleuk",C1348)),ISNUMBER(FIND("platelet activation",C1348)),ISNUMBER(FIND("monocyte",C1348)),ISNUMBER(FIND("leukocyte",C1348)),ISNUMBER(FIND("cytokine",C1348)),ISNUMBER(FIND("CD4",C1348)),ISNUMBER(FIND("CD8",C1348)),ISNUMBER(FIND("T-cell",C1348)))</f>
        <v>0</v>
      </c>
      <c r="J1348" t="b">
        <f>OR(ISNUMBER(FIND("reactive oxygen",C1348)),ISNUMBER(FIND("ROS",C1348)),ISNUMBER(FIND("free radical",C1348)),ISNUMBER(FIND("oxidative stress",C1348)),ISNUMBER(FIND("peroxid",C1348)),ISNUMBER(FIND("oxidative",C1348)),ISNUMBER(FIND("antioxid",C1348)))</f>
        <v>1</v>
      </c>
      <c r="K1348" t="b">
        <f>OR(ISNUMBER(FIND("autophag",C1348)))</f>
        <v>0</v>
      </c>
      <c r="L1348" t="b">
        <f>OR(ISNUMBER(FIND("morpholog",C1348)))</f>
        <v>0</v>
      </c>
      <c r="M1348" t="b">
        <f>OR(ISNUMBER(FIND("fibrosis",C1348)),ISNUMBER(FIND("Fibrosis",C1348)),ISNUMBER(FIND("fibrot",C1348)))</f>
        <v>0</v>
      </c>
      <c r="N1348" t="b">
        <f>OR(ISNUMBER(FIND("offspring",C1348)),ISNUMBER(FIND("Parental",C1348)),ISNUMBER(FIND("parental",C1348)),ISNUMBER(FIND("germline",C1348)),ISNUMBER(FIND("reproduc",C1348)),ISNUMBER(FIND("embryo",C1348)))</f>
        <v>0</v>
      </c>
      <c r="O1348" t="b">
        <f>OR(ISNUMBER(FIND("metabol",C1348)),ISNUMBER(FIND("Metabol",C1348)),ISNUMBER(FIND("digest",C1348)),ISNUMBER(FIND("mitochon",C1348)))</f>
        <v>1</v>
      </c>
      <c r="P1348" t="b">
        <f>OR(ISNUMBER(FIND("ecotox",C1348)),ISNUMBER(FIND("Ecotox",B1348)),ISNUMBER(FIND("ecotox",B1348)),ISNUMBER(FIND("Ecotox",C1348)))</f>
        <v>0</v>
      </c>
      <c r="Q1348" t="b">
        <f>OR(ISNUMBER(FIND("Bioaccum",C1348)),ISNUMBER(FIND("bioaccum",C1348)),ISNUMBER(FIND("accum",C1348)))</f>
        <v>0</v>
      </c>
      <c r="R1348" t="b">
        <f>OR(ISNUMBER(FIND("Occupation",C1348)),ISNUMBER(FIND("occupation",C1348)),ISNUMBER(FIND("worker",C1348)),ISNUMBER(FIND("workforce",C1348)))</f>
        <v>0</v>
      </c>
      <c r="S1348" t="b">
        <f>NOT(OR(F1348,G1348,H1348,I1348,J1348,K1348,L1348,M1348,N1348,O1348,P1348,Q1348,R1348))</f>
        <v>0</v>
      </c>
      <c r="U1348" t="b">
        <f>OR(Table1[[#This Row],[Inflammation]],Table1[[#This Row],[Immune]])</f>
        <v>0</v>
      </c>
      <c r="V1348" t="b">
        <f>IF(OR(Table1[[#This Row],[Rodents]],Table1[[#This Row],[Human]],Table1[[#This Row],[Pig]]),OR(ISNUMBER(FIND("intratrach",C1348)),ISNUMBER(FIND("nasal ",C1348)),ISNUMBER(FIND("instill",C1348))),"NA")</f>
        <v>0</v>
      </c>
      <c r="W1348" t="b">
        <f>IF(OR(Table1[[#This Row],[Rodents]],Table1[[#This Row],[Human]],Table1[[#This Row],[Pig]]),OR(ISNUMBER(FIND("dermal",C1348)),ISNUMBER(FIND("skin ",C1348))),"NA")</f>
        <v>0</v>
      </c>
      <c r="X1348" t="b">
        <f>IF(OR(Table1[[#This Row],[Rodents]],Table1[[#This Row],[Human]],Table1[[#This Row],[Pig]]),OR(ISNUMBER(FIND("injected",C1348)),ISNUMBER(FIND("periton",C1348)),ISNUMBER(FIND("intrascrot",C1348))),"NA")</f>
        <v>0</v>
      </c>
      <c r="Y1348" t="b">
        <f>IF(OR(Table1[[#This Row],[Rodents]],Table1[[#This Row],[Human]],Table1[[#This Row],[Pig]]),NOT(OR(Table1[[#This Row],[Inhaled/Intratracheal/intranasal]],Table1[[#This Row],[Dermal]],Table1[[#This Row],[Injected]])),"NA")</f>
        <v>1</v>
      </c>
      <c r="AA1348" t="b">
        <f>OR(ISNUMBER(FIND("fish ",C1348)),ISNUMBER(FIND("Fish ",C1348)),ISNUMBER(FIND("aquatic",C1348)),ISNUMBER(FIND("daphnids",C1348)),ISNUMBER(FIND("Carcinus maenas",C1348)),ISNUMBER(FIND("Daphnia",C1348)),ISNUMBER(FIND("Ruditapes philippinarum",C1348)),ISNUMBER(FIND("daphnia",C1348)),ISNUMBER(FIND("marine",C1348)),ISNUMBER(FIND("mussel",C1348)),ISNUMBER(FIND("algae",C1348)),ISNUMBER(FIND("Donax faba",C1348)),ISNUMBER(FIND("estuarine",C1348)),ISNUMBER(FIND("snail",C1348)),ISNUMBER(FIND("Prorocentrum donghaiense",C1348)) )</f>
        <v>0</v>
      </c>
      <c r="AB1348" t="b">
        <f>OR(ISNUMBER(FIND(" rat ",C1348)),ISNUMBER(FIND(" rats ",C1348)),ISNUMBER(FIND(" Rats ",C1348)),ISNUMBER(FIND(" Rat ",C1348)),ISNUMBER(FIND(" rat.",C1348)),ISNUMBER(FIND(" rats.",C1348)),ISNUMBER(FIND("mouse",C1348)),ISNUMBER(FIND("mice",C1348)), ISNUMBER(FIND(" Mice",C1348)))</f>
        <v>1</v>
      </c>
      <c r="AC1348" t="b">
        <f>OR(ISNUMBER(FIND(" cell ",C1348)),ISNUMBER(FIND("fibroblast",C1348)),ISNUMBER(FIND("macrophage",C1348)),ISNUMBER(FIND("epithelial",C1348)),ISNUMBER(FIND("endothelial",C1348)),ISNUMBER(FIND("neuron",C1348)),ISNUMBER(FIND(" cells ",C1348)),ISNUMBER(FIND("RBC",C1348)),ISNUMBER(FIND("mitochond",C1348)),ISNUMBER(FIND("adipocyte",C1348)),ISNUMBER(FIND("osteo",C1348)),ISNUMBER(FIND("keratin",C1348)),ISNUMBER(FIND(" cell's ",C1348)),ISNUMBER(FIND("eukary",C1348)),ISNUMBER(FIND("sperm",C1348)))</f>
        <v>1</v>
      </c>
      <c r="AD1348" t="b">
        <f>OR(ISNUMBER(FIND("human",B1348)),ISNUMBER(FIND("workers",B1348)),ISNUMBER(FIND("workforces",B1348)),ISNUMBER(FIND("occupational",B1348)),ISNUMBER(FIND("Case report",B1348)),ISNUMBER(FIND("Workplaces",B1348)),ISNUMBER(FIND("worker",B1348)))</f>
        <v>0</v>
      </c>
      <c r="AE1348" t="b">
        <f>OR(ISNUMBER(FIND(" plant ",C1348)),ISNUMBER(FIND("Plant ",C1348)),ISNUMBER(FIND("tomato",C1348)),ISNUMBER(FIND("plants",C1348)),ISNUMBER(FIND("Plants",C1348)),ISNUMBER(FIND("algae",C1348)),ISNUMBER(FIND("lettuce",C1348)),ISNUMBER(FIND("green gram sprouts ",C1348)),ISNUMBER(FIND("Cucurbita pepo",C1348)),ISNUMBER(FIND("bean ",C1348)),ISNUMBER(FIND("chloroplast",C1348)),ISNUMBER(FIND("chlorophyll",C1348)),ISNUMBER(FIND("seedling",C1348)),ISNUMBER(FIND("canola",C1348)),ISNUMBER(FIND("shoot",C1348)),ISNUMBER(FIND("photosynthes",C1348)),ISNUMBER(FIND(" leaves ",C1348)),,ISNUMBER(FIND("agriculture",C1348)),ISNUMBER(FIND(" crops ",C1348)))</f>
        <v>0</v>
      </c>
      <c r="AF1348" t="b">
        <f>OR(ISNUMBER(FIND("bacteria",C1348)),ISNUMBER(FIND("Bacteria",C1348)),ISNUMBER(FIND("Bacterium",C1348)),ISNUMBER(FIND("bacterium",C1348)),ISNUMBER(FIND(" coli ",C1348)))</f>
        <v>0</v>
      </c>
      <c r="AG1348" t="b">
        <f>OR(ISNUMBER(FIND("fungi",C1348)),ISNUMBER(FIND("Fungi",C1348)),ISNUMBER(FIND("fungus",C1348)),ISNUMBER(FIND("Fungus",C1348)),ISNUMBER(FIND("mushroom",C1348)),ISNUMBER(FIND("Mushroom",C1348)),ISNUMBER(FIND(" mold ",C1348)))</f>
        <v>0</v>
      </c>
      <c r="AH1348" t="b">
        <f>OR(ISNUMBER(FIND("Pig ",C1348)),ISNUMBER(FIND("pig ",C1348)),ISNUMBER(FIND("Pigs ",C1348)),ISNUMBER(FIND("pigs ",C1348)))</f>
        <v>0</v>
      </c>
      <c r="AI1348" t="b">
        <f>OR(ISNUMBER(FIND(" C. elegans",C1348)),ISNUMBER(FIND("Caenorhabditis elegans",C1348)),ISNUMBER(FIND("earthworms",C1348)),ISNUMBER(FIND(" Ficopomatus enigmaticus",C1348)),ISNUMBER(FIND("larva",C1348)),ISNUMBER(FIND("Lumbriculus variegatus",C1348)),ISNUMBER(FIND("nematode",C1348)))</f>
        <v>0</v>
      </c>
      <c r="AJ1348" t="b">
        <f>NOT(OR(AA1348,AB1348,AC1348,AD1348,AE1348,AF1348,AG1348,AH1348,AI1348))</f>
        <v>0</v>
      </c>
      <c r="AL1348" t="b">
        <f>OR(AA1348,AB1348,AD1348,AE1348,AF1348,AG1348,AH1348,AI1348)</f>
        <v>1</v>
      </c>
      <c r="AM1348" t="b">
        <f>IF(Table1[[#This Row],[In vivo?]],IF(Table1[[#This Row],[Cell]],FALSE,TRUE),FALSE)</f>
        <v>0</v>
      </c>
      <c r="AN1348" t="b">
        <f>AND(AC1348,AL1348)</f>
        <v>1</v>
      </c>
      <c r="AO1348" t="b">
        <f>IF(Table1[[#This Row],[Cell]],IF(Table1[[#This Row],[In vivo?]],FALSE,TRUE),FALSE)</f>
        <v>0</v>
      </c>
      <c r="AP1348" t="b">
        <f>NOT(OR(Table1[[#This Row],[In vivo?]],Table1[[#This Row],[Only in Cell]]))</f>
        <v>0</v>
      </c>
      <c r="AQ1348" t="b">
        <f>IF(OR(Table1[[#This Row],[Rodents]],Table1[[#This Row],[Human]],Table1[[#This Row],[Pig]]),OR(ISNUMBER(FIND("pulmonary",C1348)),ISNUMBER(FIND("lung",C1348))),"NA")</f>
        <v>0</v>
      </c>
      <c r="AR1348" t="b">
        <f>IF(OR(Table1[[#This Row],[Rodents]],Table1[[#This Row],[Human]],Table1[[#This Row],[Pig]]),OR(ISNUMBER(FIND("skin",C1348)),ISNUMBER(FIND("dermal",C1348))),"NA")</f>
        <v>0</v>
      </c>
      <c r="AS1348" t="b">
        <f>IF(OR(Table1[[#This Row],[Rodents]],Table1[[#This Row],[Human]],Table1[[#This Row],[Pig]]),OR(ISNUMBER(FIND("liver",C1348)),ISNUMBER(FIND("hepat",C1348))),"NA")</f>
        <v>0</v>
      </c>
      <c r="AT1348" t="b">
        <f>IF(OR(Table1[[#This Row],[Rodents]],Table1[[#This Row],[Human]],Table1[[#This Row],[Pig]]),OR(ISNUMBER(FIND("kidney",C1348)),ISNUMBER(FIND("neph",C1348))),"NA")</f>
        <v>0</v>
      </c>
      <c r="AU1348" t="b">
        <f>IF(OR(Table1[[#This Row],[Rodents]],Table1[[#This Row],[Human]],Table1[[#This Row],[Pig]]),OR(ISNUMBER(FIND("brain",C1348)),ISNUMBER(FIND("neur",C1348)),ISNUMBER(FIND("nerv",C1348))),"NA")</f>
        <v>1</v>
      </c>
      <c r="AV1348" t="b">
        <f>IF(OR(Table1[[#This Row],[Rodents]],Table1[[#This Row],[Human]],Table1[[#This Row],[Pig]]),OR(ISNUMBER(FIND("heart",C1348)),ISNUMBER(FIND("cardi",C1348))),"NA")</f>
        <v>0</v>
      </c>
      <c r="AW1348" t="b">
        <f>IF(OR(Table1[[#This Row],[Rodents]],Table1[[#This Row],[Human]],Table1[[#This Row],[Pig]]),OR(ISNUMBER(FIND("gastro",C1348)),ISNUMBER(FIND("intesti",C1348)),ISNUMBER(FIND("stomach",C1348))),"NA")</f>
        <v>0</v>
      </c>
      <c r="AX1348" t="b">
        <f>IF(OR(Table1[[#This Row],[Rodents]],Table1[[#This Row],[Human]],Table1[[#This Row],[Pig]]),NOT(OR(AQ1348,AR1348,AS1348,AT1348,AU1348,AV1348,AW1348)),"NA")</f>
        <v>0</v>
      </c>
      <c r="AY1348" t="b">
        <f>OR(ISNUMBER(FIND("SWCNT",C1348)),ISNUMBER(FIND("SWNT",C1348)),ISNUMBER(FIND("single-wall",C1348)),ISNUMBER(FIND("single wall",C1348)),ISNUMBER(FIND("Single wall",C1348)),ISNUMBER(FIND("Single-wall",C1348)),ISNUMBER(FIND("SWCNT",B1348)),ISNUMBER(FIND("SWNT",B1348)),ISNUMBER(FIND("single-wall",B1348)),ISNUMBER(FIND("single wall",B1348)),ISNUMBER(FIND("Single-wall",B1348)),ISNUMBER(FIND("Single wall",B1348)))</f>
        <v>1</v>
      </c>
      <c r="AZ1348" t="b">
        <f>OR(ISNUMBER(FIND("MWCNT",C1348)),ISNUMBER(FIND("MWNT",C1348)),ISNUMBER(FIND("multi-wall",C1348)),ISNUMBER(FIND("multi wall",C1348)),ISNUMBER(FIND("multiwall",C1348)),ISNUMBER(FIND("Multi-wall",C1348)),ISNUMBER(FIND("Multi wall",C1348)),ISNUMBER(FIND("Multiwall",C1348)),ISNUMBER(FIND("MWCNT",B1348)),ISNUMBER(FIND("MWNT",B1348)),ISNUMBER(FIND("multi-wall",B1348)),ISNUMBER(FIND("multi wall",B1348)),ISNUMBER(FIND("multiwall",B1348)),ISNUMBER(FIND("Multi-wall",B1348)),ISNUMBER(FIND("Multi wall",B1348)),ISNUMBER(FIND("Multiwall",B1348)),ISNUMBER(FIND("Double-wall",B1348)),ISNUMBER(FIND("Double wall",B1348)),ISNUMBER(FIND("Doublewall",B1348)),ISNUMBER(FIND("double-wall",B1348)),ISNUMBER(FIND("double wall",B1348)),ISNUMBER(FIND("doublewall",B1348)))</f>
        <v>1</v>
      </c>
      <c r="BA1348" t="b">
        <f>AND(Table1[[#This Row],[SWCNT]],Table1[[#This Row],[MWCNT]])</f>
        <v>1</v>
      </c>
      <c r="BB1348" t="b">
        <f>IF(Table1[[#This Row],[SWCNT]]=TRUE,FALSE,IF(Table1[[#This Row],[MWCNT]]=TRUE,FALSE,TRUE))</f>
        <v>0</v>
      </c>
      <c r="BC1348" s="18"/>
    </row>
    <row r="1349" spans="1:55" ht="148">
      <c r="A1349" t="s">
        <v>1370</v>
      </c>
      <c r="B1349" s="2" t="s">
        <v>1375</v>
      </c>
      <c r="C1349" s="16" t="s">
        <v>1380</v>
      </c>
      <c r="D1349" s="17" t="s">
        <v>1383</v>
      </c>
      <c r="E1349" s="2">
        <v>2019</v>
      </c>
      <c r="F1349" t="b">
        <f>OR(ISNUMBER(FIND("cytotoxic",C1349)),ISNUMBER(FIND("Cytotoxic",C1349)),ISNUMBER(FIND("cellular toxicity",C1349)),ISNUMBER(FIND("cell death",C1349)),ISNUMBER(FIND("viable",C1349)),ISNUMBER(FIND("phytotoxic",C1349)),ISNUMBER(FIND("acute toxicity",C1349)),ISNUMBER(FIND("MTT",C1349)),ISNUMBER(FIND("survival",C1349)),ISNUMBER(FIND("prolifer",C1349)),ISNUMBER(FIND("apoptosis",C1349)),ISNUMBER(FIND("neurotoxic",C1349)),ISNUMBER(FIND("  lysis ",C1349)),ISNUMBER(FIND("necrosis",C1349)),ISNUMBER(FIND("cellular death",C1349))*3,ISNUMBER(FIND("LDH",C1349)),ISNUMBER(FIND("Acute toxicity",C1349)))</f>
        <v>1</v>
      </c>
      <c r="G1349" t="b">
        <f>OR(ISNUMBER(FIND("genotoxic",C1349)),ISNUMBER(FIND("genotoxicity",C1349)),ISNUMBER(FIND("DNA damage",C1349)),ISNUMBER(FIND("DNA",C1349)),ISNUMBER(FIND("RNA",C1349)),ISNUMBER(FIND("mesothelioma",C1349)),ISNUMBER(FIND("carcino",C1349)),ISNUMBER(FIND("mutagen",C1349)),ISNUMBER(FIND("genetic",C1349)))</f>
        <v>0</v>
      </c>
      <c r="H1349" t="b">
        <f>OR(ISNUMBER(FIND("inflammatory",C1349)),ISNUMBER(FIND("inflamm",C1349)))</f>
        <v>0</v>
      </c>
      <c r="I1349" t="b">
        <f>OR(ISNUMBER(FIND("immune",C1349)),ISNUMBER(FIND("immunological",C1349)),ISNUMBER(FIND("interleuk",C1349)),ISNUMBER(FIND("platelet activation",C1349)),ISNUMBER(FIND("monocyte",C1349)),ISNUMBER(FIND("leukocyte",C1349)),ISNUMBER(FIND("cytokine",C1349)),ISNUMBER(FIND("CD4",C1349)),ISNUMBER(FIND("CD8",C1349)),ISNUMBER(FIND("T-cell",C1349)))</f>
        <v>0</v>
      </c>
      <c r="J1349" t="b">
        <f>OR(ISNUMBER(FIND("reactive oxygen",C1349)),ISNUMBER(FIND("ROS",C1349)),ISNUMBER(FIND("free radical",C1349)),ISNUMBER(FIND("oxidative stress",C1349)),ISNUMBER(FIND("peroxid",C1349)),ISNUMBER(FIND("oxidative",C1349)),ISNUMBER(FIND("antioxid",C1349)))</f>
        <v>0</v>
      </c>
      <c r="K1349" t="b">
        <f>OR(ISNUMBER(FIND("autophag",C1349)))</f>
        <v>0</v>
      </c>
      <c r="L1349" t="b">
        <f>OR(ISNUMBER(FIND("morpholog",C1349)))</f>
        <v>0</v>
      </c>
      <c r="M1349" t="b">
        <f>OR(ISNUMBER(FIND("fibrosis",C1349)),ISNUMBER(FIND("Fibrosis",C1349)),ISNUMBER(FIND("fibrot",C1349)))</f>
        <v>0</v>
      </c>
      <c r="N1349" t="b">
        <f>OR(ISNUMBER(FIND("offspring",C1349)),ISNUMBER(FIND("Parental",C1349)),ISNUMBER(FIND("parental",C1349)),ISNUMBER(FIND("germline",C1349)),ISNUMBER(FIND("reproduc",C1349)),ISNUMBER(FIND("embryo",C1349)))</f>
        <v>0</v>
      </c>
      <c r="O1349" t="b">
        <f>OR(ISNUMBER(FIND("metabol",C1349)),ISNUMBER(FIND("Metabol",C1349)),ISNUMBER(FIND("digest",C1349)),ISNUMBER(FIND("mitochon",C1349)))</f>
        <v>0</v>
      </c>
      <c r="P1349" t="b">
        <f>OR(ISNUMBER(FIND("ecotox",C1349)),ISNUMBER(FIND("Ecotox",B1349)),ISNUMBER(FIND("ecotox",B1349)),ISNUMBER(FIND("Ecotox",C1349)))</f>
        <v>0</v>
      </c>
      <c r="Q1349" t="b">
        <f>OR(ISNUMBER(FIND("Bioaccum",C1349)),ISNUMBER(FIND("bioaccum",C1349)),ISNUMBER(FIND("accum",C1349)))</f>
        <v>0</v>
      </c>
      <c r="R1349" t="b">
        <f>OR(ISNUMBER(FIND("Occupation",C1349)),ISNUMBER(FIND("occupation",C1349)),ISNUMBER(FIND("worker",C1349)),ISNUMBER(FIND("workforce",C1349)))</f>
        <v>0</v>
      </c>
      <c r="S1349" t="b">
        <f>NOT(OR(F1349,G1349,H1349,I1349,J1349,K1349,L1349,M1349,N1349,O1349,P1349,Q1349,R1349))</f>
        <v>0</v>
      </c>
      <c r="U1349" t="b">
        <f>OR(Table1[[#This Row],[Inflammation]],Table1[[#This Row],[Immune]])</f>
        <v>0</v>
      </c>
      <c r="V1349" t="str">
        <f>IF(OR(Table1[[#This Row],[Rodents]],Table1[[#This Row],[Human]],Table1[[#This Row],[Pig]]),OR(ISNUMBER(FIND("intratrach",C1349)),ISNUMBER(FIND("nasal ",C1349)),ISNUMBER(FIND("instill",C1349))),"NA")</f>
        <v>NA</v>
      </c>
      <c r="W1349" t="str">
        <f>IF(OR(Table1[[#This Row],[Rodents]],Table1[[#This Row],[Human]],Table1[[#This Row],[Pig]]),OR(ISNUMBER(FIND("dermal",C1349)),ISNUMBER(FIND("skin ",C1349))),"NA")</f>
        <v>NA</v>
      </c>
      <c r="X1349" t="str">
        <f>IF(OR(Table1[[#This Row],[Rodents]],Table1[[#This Row],[Human]],Table1[[#This Row],[Pig]]),OR(ISNUMBER(FIND("injected",C1349)),ISNUMBER(FIND("periton",C1349)),ISNUMBER(FIND("intrascrot",C1349))),"NA")</f>
        <v>NA</v>
      </c>
      <c r="Y1349" t="str">
        <f>IF(OR(Table1[[#This Row],[Rodents]],Table1[[#This Row],[Human]],Table1[[#This Row],[Pig]]),NOT(OR(Table1[[#This Row],[Inhaled/Intratracheal/intranasal]],Table1[[#This Row],[Dermal]],Table1[[#This Row],[Injected]])),"NA")</f>
        <v>NA</v>
      </c>
      <c r="AA1349" t="b">
        <f>OR(ISNUMBER(FIND("fish ",C1349)),ISNUMBER(FIND("Fish ",C1349)),ISNUMBER(FIND("aquatic",C1349)),ISNUMBER(FIND("daphnids",C1349)),ISNUMBER(FIND("Carcinus maenas",C1349)),ISNUMBER(FIND("Daphnia",C1349)),ISNUMBER(FIND("Ruditapes philippinarum",C1349)),ISNUMBER(FIND("daphnia",C1349)),ISNUMBER(FIND("marine",C1349)),ISNUMBER(FIND("mussel",C1349)),ISNUMBER(FIND("algae",C1349)),ISNUMBER(FIND("Donax faba",C1349)),ISNUMBER(FIND("estuarine",C1349)),ISNUMBER(FIND("snail",C1349)),ISNUMBER(FIND("Prorocentrum donghaiense",C1349)) )</f>
        <v>0</v>
      </c>
      <c r="AB1349" t="b">
        <f>OR(ISNUMBER(FIND(" rat ",C1349)),ISNUMBER(FIND(" rats ",C1349)),ISNUMBER(FIND(" Rats ",C1349)),ISNUMBER(FIND(" Rat ",C1349)),ISNUMBER(FIND(" rat.",C1349)),ISNUMBER(FIND(" rats.",C1349)),ISNUMBER(FIND("mouse",C1349)),ISNUMBER(FIND("mice",C1349)), ISNUMBER(FIND(" Mice",C1349)))</f>
        <v>0</v>
      </c>
      <c r="AC1349" t="b">
        <f>OR(ISNUMBER(FIND(" cell ",C1349)),ISNUMBER(FIND("fibroblast",C1349)),ISNUMBER(FIND("macrophage",C1349)),ISNUMBER(FIND("epithelial",C1349)),ISNUMBER(FIND("endothelial",C1349)),ISNUMBER(FIND("neuron",C1349)),ISNUMBER(FIND(" cells ",C1349)),ISNUMBER(FIND("RBC",C1349)),ISNUMBER(FIND("mitochond",C1349)),ISNUMBER(FIND("adipocyte",C1349)),ISNUMBER(FIND("osteo",C1349)),ISNUMBER(FIND("keratin",C1349)),ISNUMBER(FIND(" cell's ",C1349)),ISNUMBER(FIND("eukary",C1349)),ISNUMBER(FIND("sperm",C1349)))</f>
        <v>1</v>
      </c>
      <c r="AD1349" t="b">
        <f>OR(ISNUMBER(FIND("human",B1349)),ISNUMBER(FIND("workers",B1349)),ISNUMBER(FIND("workforces",B1349)),ISNUMBER(FIND("occupational",B1349)),ISNUMBER(FIND("Case report",B1349)),ISNUMBER(FIND("Workplaces",B1349)),ISNUMBER(FIND("worker",B1349)))</f>
        <v>0</v>
      </c>
      <c r="AE1349" t="b">
        <f>OR(ISNUMBER(FIND(" plant ",C1349)),ISNUMBER(FIND("Plant ",C1349)),ISNUMBER(FIND("tomato",C1349)),ISNUMBER(FIND("plants",C1349)),ISNUMBER(FIND("Plants",C1349)),ISNUMBER(FIND("algae",C1349)),ISNUMBER(FIND("lettuce",C1349)),ISNUMBER(FIND("green gram sprouts ",C1349)),ISNUMBER(FIND("Cucurbita pepo",C1349)),ISNUMBER(FIND("bean ",C1349)),ISNUMBER(FIND("chloroplast",C1349)),ISNUMBER(FIND("chlorophyll",C1349)),ISNUMBER(FIND("seedling",C1349)),ISNUMBER(FIND("canola",C1349)),ISNUMBER(FIND("shoot",C1349)),ISNUMBER(FIND("photosynthes",C1349)),ISNUMBER(FIND(" leaves ",C1349)),,ISNUMBER(FIND("agriculture",C1349)),ISNUMBER(FIND(" crops ",C1349)))</f>
        <v>0</v>
      </c>
      <c r="AF1349" t="b">
        <f>OR(ISNUMBER(FIND("bacteria",C1349)),ISNUMBER(FIND("Bacteria",C1349)),ISNUMBER(FIND("Bacterium",C1349)),ISNUMBER(FIND("bacterium",C1349)),ISNUMBER(FIND(" coli ",C1349)))</f>
        <v>0</v>
      </c>
      <c r="AG1349" t="b">
        <f>OR(ISNUMBER(FIND("fungi",C1349)),ISNUMBER(FIND("Fungi",C1349)),ISNUMBER(FIND("fungus",C1349)),ISNUMBER(FIND("Fungus",C1349)),ISNUMBER(FIND("mushroom",C1349)),ISNUMBER(FIND("Mushroom",C1349)),ISNUMBER(FIND(" mold ",C1349)))</f>
        <v>0</v>
      </c>
      <c r="AH1349" t="b">
        <f>OR(ISNUMBER(FIND("Pig ",C1349)),ISNUMBER(FIND("pig ",C1349)),ISNUMBER(FIND("Pigs ",C1349)),ISNUMBER(FIND("pigs ",C1349)))</f>
        <v>0</v>
      </c>
      <c r="AI1349" t="b">
        <f>OR(ISNUMBER(FIND(" C. elegans",C1349)),ISNUMBER(FIND("Caenorhabditis elegans",C1349)),ISNUMBER(FIND("earthworms",C1349)),ISNUMBER(FIND(" Ficopomatus enigmaticus",C1349)),ISNUMBER(FIND("larva",C1349)),ISNUMBER(FIND("Lumbriculus variegatus",C1349)),ISNUMBER(FIND("nematode",C1349)))</f>
        <v>0</v>
      </c>
      <c r="AJ1349" t="b">
        <f>NOT(OR(AA1349,AB1349,AC1349,AD1349,AE1349,AF1349,AG1349,AH1349,AI1349))</f>
        <v>0</v>
      </c>
      <c r="AL1349" t="b">
        <f>OR(AA1349,AB1349,AD1349,AE1349,AF1349,AG1349,AH1349,AI1349)</f>
        <v>0</v>
      </c>
      <c r="AM1349" t="b">
        <f>IF(Table1[[#This Row],[In vivo?]],IF(Table1[[#This Row],[Cell]],FALSE,TRUE),FALSE)</f>
        <v>0</v>
      </c>
      <c r="AN1349" t="b">
        <f>AND(AC1349,AL1349)</f>
        <v>0</v>
      </c>
      <c r="AO1349" t="b">
        <f>IF(Table1[[#This Row],[Cell]],IF(Table1[[#This Row],[In vivo?]],FALSE,TRUE),FALSE)</f>
        <v>1</v>
      </c>
      <c r="AP1349" t="b">
        <f>NOT(OR(Table1[[#This Row],[In vivo?]],Table1[[#This Row],[Only in Cell]]))</f>
        <v>0</v>
      </c>
      <c r="AQ1349" t="str">
        <f>IF(OR(Table1[[#This Row],[Rodents]],Table1[[#This Row],[Human]],Table1[[#This Row],[Pig]]),OR(ISNUMBER(FIND("pulmonary",C1349)),ISNUMBER(FIND("lung",C1349))),"NA")</f>
        <v>NA</v>
      </c>
      <c r="AR1349" t="str">
        <f>IF(OR(Table1[[#This Row],[Rodents]],Table1[[#This Row],[Human]],Table1[[#This Row],[Pig]]),OR(ISNUMBER(FIND("skin",C1349)),ISNUMBER(FIND("dermal",C1349))),"NA")</f>
        <v>NA</v>
      </c>
      <c r="AS1349" t="str">
        <f>IF(OR(Table1[[#This Row],[Rodents]],Table1[[#This Row],[Human]],Table1[[#This Row],[Pig]]),OR(ISNUMBER(FIND("liver",C1349)),ISNUMBER(FIND("hepat",C1349))),"NA")</f>
        <v>NA</v>
      </c>
      <c r="AT1349" t="str">
        <f>IF(OR(Table1[[#This Row],[Rodents]],Table1[[#This Row],[Human]],Table1[[#This Row],[Pig]]),OR(ISNUMBER(FIND("kidney",C1349)),ISNUMBER(FIND("neph",C1349))),"NA")</f>
        <v>NA</v>
      </c>
      <c r="AU1349" t="str">
        <f>IF(OR(Table1[[#This Row],[Rodents]],Table1[[#This Row],[Human]],Table1[[#This Row],[Pig]]),OR(ISNUMBER(FIND("brain",C1349)),ISNUMBER(FIND("neur",C1349)),ISNUMBER(FIND("nerv",C1349))),"NA")</f>
        <v>NA</v>
      </c>
      <c r="AV1349" t="str">
        <f>IF(OR(Table1[[#This Row],[Rodents]],Table1[[#This Row],[Human]],Table1[[#This Row],[Pig]]),OR(ISNUMBER(FIND("heart",C1349)),ISNUMBER(FIND("cardi",C1349))),"NA")</f>
        <v>NA</v>
      </c>
      <c r="AW1349" t="str">
        <f>IF(OR(Table1[[#This Row],[Rodents]],Table1[[#This Row],[Human]],Table1[[#This Row],[Pig]]),OR(ISNUMBER(FIND("gastro",C1349)),ISNUMBER(FIND("intesti",C1349)),ISNUMBER(FIND("stomach",C1349))),"NA")</f>
        <v>NA</v>
      </c>
      <c r="AX1349" t="str">
        <f>IF(OR(Table1[[#This Row],[Rodents]],Table1[[#This Row],[Human]],Table1[[#This Row],[Pig]]),NOT(OR(AQ1349,AR1349,AS1349,AT1349,AU1349,AV1349,AW1349)),"NA")</f>
        <v>NA</v>
      </c>
      <c r="AY1349" t="b">
        <f>OR(ISNUMBER(FIND("SWCNT",C1349)),ISNUMBER(FIND("SWNT",C1349)),ISNUMBER(FIND("single-wall",C1349)),ISNUMBER(FIND("single wall",C1349)),ISNUMBER(FIND("Single wall",C1349)),ISNUMBER(FIND("Single-wall",C1349)),ISNUMBER(FIND("SWCNT",B1349)),ISNUMBER(FIND("SWNT",B1349)),ISNUMBER(FIND("single-wall",B1349)),ISNUMBER(FIND("single wall",B1349)),ISNUMBER(FIND("Single-wall",B1349)),ISNUMBER(FIND("Single wall",B1349)))</f>
        <v>1</v>
      </c>
      <c r="AZ1349" t="b">
        <f>OR(ISNUMBER(FIND("MWCNT",C1349)),ISNUMBER(FIND("MWNT",C1349)),ISNUMBER(FIND("multi-wall",C1349)),ISNUMBER(FIND("multi wall",C1349)),ISNUMBER(FIND("multiwall",C1349)),ISNUMBER(FIND("Multi-wall",C1349)),ISNUMBER(FIND("Multi wall",C1349)),ISNUMBER(FIND("Multiwall",C1349)),ISNUMBER(FIND("MWCNT",B1349)),ISNUMBER(FIND("MWNT",B1349)),ISNUMBER(FIND("multi-wall",B1349)),ISNUMBER(FIND("multi wall",B1349)),ISNUMBER(FIND("multiwall",B1349)),ISNUMBER(FIND("Multi-wall",B1349)),ISNUMBER(FIND("Multi wall",B1349)),ISNUMBER(FIND("Multiwall",B1349)),ISNUMBER(FIND("Double-wall",B1349)),ISNUMBER(FIND("Double wall",B1349)),ISNUMBER(FIND("Doublewall",B1349)),ISNUMBER(FIND("double-wall",B1349)),ISNUMBER(FIND("double wall",B1349)),ISNUMBER(FIND("doublewall",B1349)))</f>
        <v>0</v>
      </c>
      <c r="BA1349" t="b">
        <f>AND(Table1[[#This Row],[SWCNT]],Table1[[#This Row],[MWCNT]])</f>
        <v>0</v>
      </c>
      <c r="BB1349" t="b">
        <f>IF(Table1[[#This Row],[SWCNT]]=TRUE,FALSE,IF(Table1[[#This Row],[MWCNT]]=TRUE,FALSE,TRUE))</f>
        <v>0</v>
      </c>
      <c r="BC1349" s="18"/>
    </row>
    <row r="1350" spans="1:55" ht="259">
      <c r="A1350" t="s">
        <v>1384</v>
      </c>
      <c r="B1350" s="2" t="s">
        <v>1385</v>
      </c>
      <c r="C1350" s="16" t="s">
        <v>1386</v>
      </c>
      <c r="D1350" s="17" t="s">
        <v>1387</v>
      </c>
      <c r="E1350" s="2">
        <v>2019</v>
      </c>
      <c r="F1350" t="b">
        <f>OR(ISNUMBER(FIND("cytotoxic",C1350)),ISNUMBER(FIND("Cytotoxic",C1350)),ISNUMBER(FIND("cellular toxicity",C1350)),ISNUMBER(FIND("cell death",C1350)),ISNUMBER(FIND("viable",C1350)),ISNUMBER(FIND("phytotoxic",C1350)),ISNUMBER(FIND("acute toxicity",C1350)),ISNUMBER(FIND("MTT",C1350)),ISNUMBER(FIND("survival",C1350)),ISNUMBER(FIND("prolifer",C1350)),ISNUMBER(FIND("apoptosis",C1350)),ISNUMBER(FIND("neurotoxic",C1350)),ISNUMBER(FIND("  lysis ",C1350)),ISNUMBER(FIND("necrosis",C1350)),ISNUMBER(FIND("cellular death",C1350))*3,ISNUMBER(FIND("LDH",C1350)),ISNUMBER(FIND("Acute toxicity",C1350)))</f>
        <v>1</v>
      </c>
      <c r="G1350" t="b">
        <f>OR(ISNUMBER(FIND("genotoxic",C1350)),ISNUMBER(FIND("genotoxicity",C1350)),ISNUMBER(FIND("DNA damage",C1350)),ISNUMBER(FIND("DNA",C1350)),ISNUMBER(FIND("RNA",C1350)),ISNUMBER(FIND("mesothelioma",C1350)),ISNUMBER(FIND("carcino",C1350)),ISNUMBER(FIND("mutagen",C1350)),ISNUMBER(FIND("genetic",C1350)))</f>
        <v>1</v>
      </c>
      <c r="H1350" t="b">
        <f>OR(ISNUMBER(FIND("inflammatory",C1350)),ISNUMBER(FIND("inflamm",C1350)))</f>
        <v>0</v>
      </c>
      <c r="I1350" t="b">
        <f>OR(ISNUMBER(FIND("immune",C1350)),ISNUMBER(FIND("immunological",C1350)),ISNUMBER(FIND("interleuk",C1350)),ISNUMBER(FIND("platelet activation",C1350)),ISNUMBER(FIND("monocyte",C1350)),ISNUMBER(FIND("leukocyte",C1350)),ISNUMBER(FIND("cytokine",C1350)),ISNUMBER(FIND("CD4",C1350)),ISNUMBER(FIND("CD8",C1350)),ISNUMBER(FIND("T-cell",C1350)))</f>
        <v>0</v>
      </c>
      <c r="J1350" t="b">
        <f>OR(ISNUMBER(FIND("reactive oxygen",C1350)),ISNUMBER(FIND("ROS",C1350)),ISNUMBER(FIND("free radical",C1350)),ISNUMBER(FIND("oxidative stress",C1350)),ISNUMBER(FIND("peroxid",C1350)),ISNUMBER(FIND("oxidative",C1350)),ISNUMBER(FIND("antioxid",C1350)))</f>
        <v>0</v>
      </c>
      <c r="K1350" t="b">
        <f>OR(ISNUMBER(FIND("autophag",C1350)))</f>
        <v>0</v>
      </c>
      <c r="L1350" t="b">
        <f>OR(ISNUMBER(FIND("morpholog",C1350)))</f>
        <v>0</v>
      </c>
      <c r="M1350" t="b">
        <f>OR(ISNUMBER(FIND("fibrosis",C1350)),ISNUMBER(FIND("Fibrosis",C1350)),ISNUMBER(FIND("fibrot",C1350)))</f>
        <v>0</v>
      </c>
      <c r="N1350" t="b">
        <f>OR(ISNUMBER(FIND("offspring",C1350)),ISNUMBER(FIND("Parental",C1350)),ISNUMBER(FIND("parental",C1350)),ISNUMBER(FIND("germline",C1350)),ISNUMBER(FIND("reproduc",C1350)),ISNUMBER(FIND("embryo",C1350)))</f>
        <v>0</v>
      </c>
      <c r="O1350" t="b">
        <f>OR(ISNUMBER(FIND("metabol",C1350)),ISNUMBER(FIND("Metabol",C1350)),ISNUMBER(FIND("digest",C1350)),ISNUMBER(FIND("mitochon",C1350)))</f>
        <v>1</v>
      </c>
      <c r="P1350" t="b">
        <f>OR(ISNUMBER(FIND("ecotox",C1350)),ISNUMBER(FIND("Ecotox",B1350)),ISNUMBER(FIND("ecotox",B1350)),ISNUMBER(FIND("Ecotox",C1350)))</f>
        <v>0</v>
      </c>
      <c r="Q1350" t="b">
        <f>OR(ISNUMBER(FIND("Bioaccum",C1350)),ISNUMBER(FIND("bioaccum",C1350)),ISNUMBER(FIND("accum",C1350)))</f>
        <v>0</v>
      </c>
      <c r="R1350" t="b">
        <f>OR(ISNUMBER(FIND("Occupation",C1350)),ISNUMBER(FIND("occupation",C1350)),ISNUMBER(FIND("worker",C1350)),ISNUMBER(FIND("workforce",C1350)))</f>
        <v>0</v>
      </c>
      <c r="S1350" t="b">
        <f>NOT(OR(F1350,G1350,H1350,I1350,J1350,K1350,L1350,M1350,N1350,O1350,P1350,Q1350,R1350))</f>
        <v>0</v>
      </c>
      <c r="U1350" t="b">
        <f>OR(Table1[[#This Row],[Inflammation]],Table1[[#This Row],[Immune]])</f>
        <v>0</v>
      </c>
      <c r="V1350" t="str">
        <f>IF(OR(Table1[[#This Row],[Rodents]],Table1[[#This Row],[Human]],Table1[[#This Row],[Pig]]),OR(ISNUMBER(FIND("intratrach",C1350)),ISNUMBER(FIND("nasal ",C1350)),ISNUMBER(FIND("instill",C1350))),"NA")</f>
        <v>NA</v>
      </c>
      <c r="W1350" t="str">
        <f>IF(OR(Table1[[#This Row],[Rodents]],Table1[[#This Row],[Human]],Table1[[#This Row],[Pig]]),OR(ISNUMBER(FIND("dermal",C1350)),ISNUMBER(FIND("skin ",C1350))),"NA")</f>
        <v>NA</v>
      </c>
      <c r="X1350" t="str">
        <f>IF(OR(Table1[[#This Row],[Rodents]],Table1[[#This Row],[Human]],Table1[[#This Row],[Pig]]),OR(ISNUMBER(FIND("injected",C1350)),ISNUMBER(FIND("periton",C1350)),ISNUMBER(FIND("intrascrot",C1350))),"NA")</f>
        <v>NA</v>
      </c>
      <c r="Y1350" t="str">
        <f>IF(OR(Table1[[#This Row],[Rodents]],Table1[[#This Row],[Human]],Table1[[#This Row],[Pig]]),NOT(OR(Table1[[#This Row],[Inhaled/Intratracheal/intranasal]],Table1[[#This Row],[Dermal]],Table1[[#This Row],[Injected]])),"NA")</f>
        <v>NA</v>
      </c>
      <c r="AA1350" t="b">
        <f>OR(ISNUMBER(FIND("fish ",C1350)),ISNUMBER(FIND("Fish ",C1350)),ISNUMBER(FIND("aquatic",C1350)),ISNUMBER(FIND("daphnids",C1350)),ISNUMBER(FIND("Carcinus maenas",C1350)),ISNUMBER(FIND("Daphnia",C1350)),ISNUMBER(FIND("Ruditapes philippinarum",C1350)),ISNUMBER(FIND("daphnia",C1350)),ISNUMBER(FIND("marine",C1350)),ISNUMBER(FIND("mussel",C1350)),ISNUMBER(FIND("algae",C1350)),ISNUMBER(FIND("Donax faba",C1350)),ISNUMBER(FIND("estuarine",C1350)),ISNUMBER(FIND("snail",C1350)),ISNUMBER(FIND("Prorocentrum donghaiense",C1350)) )</f>
        <v>0</v>
      </c>
      <c r="AB1350" t="b">
        <f>OR(ISNUMBER(FIND(" rat ",C1350)),ISNUMBER(FIND(" rats ",C1350)),ISNUMBER(FIND(" Rats ",C1350)),ISNUMBER(FIND(" Rat ",C1350)),ISNUMBER(FIND(" rat.",C1350)),ISNUMBER(FIND(" rats.",C1350)),ISNUMBER(FIND("mouse",C1350)),ISNUMBER(FIND("mice",C1350)), ISNUMBER(FIND(" Mice",C1350)))</f>
        <v>0</v>
      </c>
      <c r="AC1350" t="b">
        <f>OR(ISNUMBER(FIND(" cell ",C1350)),ISNUMBER(FIND("fibroblast",C1350)),ISNUMBER(FIND("macrophage",C1350)),ISNUMBER(FIND("epithelial",C1350)),ISNUMBER(FIND("endothelial",C1350)),ISNUMBER(FIND("neuron",C1350)),ISNUMBER(FIND(" cells ",C1350)),ISNUMBER(FIND("RBC",C1350)),ISNUMBER(FIND("mitochond",C1350)),ISNUMBER(FIND("adipocyte",C1350)),ISNUMBER(FIND("osteo",C1350)),ISNUMBER(FIND("keratin",C1350)),ISNUMBER(FIND(" cell's ",C1350)),ISNUMBER(FIND("eukary",C1350)),ISNUMBER(FIND("sperm",C1350)))</f>
        <v>1</v>
      </c>
      <c r="AD1350" t="b">
        <f>OR(ISNUMBER(FIND("human",B1350)),ISNUMBER(FIND("workers",B1350)),ISNUMBER(FIND("workforces",B1350)),ISNUMBER(FIND("occupational",B1350)),ISNUMBER(FIND("Case report",B1350)),ISNUMBER(FIND("Workplaces",B1350)),ISNUMBER(FIND("worker",B1350)))</f>
        <v>0</v>
      </c>
      <c r="AE1350" t="b">
        <f>OR(ISNUMBER(FIND(" plant ",C1350)),ISNUMBER(FIND("Plant ",C1350)),ISNUMBER(FIND("tomato",C1350)),ISNUMBER(FIND("plants",C1350)),ISNUMBER(FIND("Plants",C1350)),ISNUMBER(FIND("algae",C1350)),ISNUMBER(FIND("lettuce",C1350)),ISNUMBER(FIND("green gram sprouts ",C1350)),ISNUMBER(FIND("Cucurbita pepo",C1350)),ISNUMBER(FIND("bean ",C1350)),ISNUMBER(FIND("chloroplast",C1350)),ISNUMBER(FIND("chlorophyll",C1350)),ISNUMBER(FIND("seedling",C1350)),ISNUMBER(FIND("canola",C1350)),ISNUMBER(FIND("shoot",C1350)),ISNUMBER(FIND("photosynthes",C1350)),ISNUMBER(FIND(" leaves ",C1350)),,ISNUMBER(FIND("agriculture",C1350)),ISNUMBER(FIND(" crops ",C1350)))</f>
        <v>0</v>
      </c>
      <c r="AF1350" t="b">
        <f>OR(ISNUMBER(FIND("bacteria",C1350)),ISNUMBER(FIND("Bacteria",C1350)),ISNUMBER(FIND("Bacterium",C1350)),ISNUMBER(FIND("bacterium",C1350)),ISNUMBER(FIND(" coli ",C1350)))</f>
        <v>0</v>
      </c>
      <c r="AG1350" t="b">
        <f>OR(ISNUMBER(FIND("fungi",C1350)),ISNUMBER(FIND("Fungi",C1350)),ISNUMBER(FIND("fungus",C1350)),ISNUMBER(FIND("Fungus",C1350)),ISNUMBER(FIND("mushroom",C1350)),ISNUMBER(FIND("Mushroom",C1350)),ISNUMBER(FIND(" mold ",C1350)))</f>
        <v>0</v>
      </c>
      <c r="AH1350" t="b">
        <f>OR(ISNUMBER(FIND("Pig ",C1350)),ISNUMBER(FIND("pig ",C1350)),ISNUMBER(FIND("Pigs ",C1350)),ISNUMBER(FIND("pigs ",C1350)))</f>
        <v>0</v>
      </c>
      <c r="AI1350" t="b">
        <f>OR(ISNUMBER(FIND(" C. elegans",C1350)),ISNUMBER(FIND("Caenorhabditis elegans",C1350)),ISNUMBER(FIND("earthworms",C1350)),ISNUMBER(FIND(" Ficopomatus enigmaticus",C1350)),ISNUMBER(FIND("larva",C1350)),ISNUMBER(FIND("Lumbriculus variegatus",C1350)),ISNUMBER(FIND("nematode",C1350)))</f>
        <v>0</v>
      </c>
      <c r="AJ1350" t="b">
        <f>NOT(OR(AA1350,AB1350,AC1350,AD1350,AE1350,AF1350,AG1350,AH1350,AI1350))</f>
        <v>0</v>
      </c>
      <c r="AL1350" t="b">
        <f>OR(AA1350,AB1350,AD1350,AE1350,AF1350,AG1350,AH1350,AI1350)</f>
        <v>0</v>
      </c>
      <c r="AM1350" t="b">
        <f>IF(Table1[[#This Row],[In vivo?]],IF(Table1[[#This Row],[Cell]],FALSE,TRUE),FALSE)</f>
        <v>0</v>
      </c>
      <c r="AN1350" t="b">
        <f>AND(AC1350,AL1350)</f>
        <v>0</v>
      </c>
      <c r="AO1350" t="b">
        <f>IF(Table1[[#This Row],[Cell]],IF(Table1[[#This Row],[In vivo?]],FALSE,TRUE),FALSE)</f>
        <v>1</v>
      </c>
      <c r="AP1350" t="b">
        <f>NOT(OR(Table1[[#This Row],[In vivo?]],Table1[[#This Row],[Only in Cell]]))</f>
        <v>0</v>
      </c>
      <c r="AQ1350" t="str">
        <f>IF(OR(Table1[[#This Row],[Rodents]],Table1[[#This Row],[Human]],Table1[[#This Row],[Pig]]),OR(ISNUMBER(FIND("pulmonary",C1350)),ISNUMBER(FIND("lung",C1350))),"NA")</f>
        <v>NA</v>
      </c>
      <c r="AR1350" t="str">
        <f>IF(OR(Table1[[#This Row],[Rodents]],Table1[[#This Row],[Human]],Table1[[#This Row],[Pig]]),OR(ISNUMBER(FIND("skin",C1350)),ISNUMBER(FIND("dermal",C1350))),"NA")</f>
        <v>NA</v>
      </c>
      <c r="AS1350" t="str">
        <f>IF(OR(Table1[[#This Row],[Rodents]],Table1[[#This Row],[Human]],Table1[[#This Row],[Pig]]),OR(ISNUMBER(FIND("liver",C1350)),ISNUMBER(FIND("hepat",C1350))),"NA")</f>
        <v>NA</v>
      </c>
      <c r="AT1350" t="str">
        <f>IF(OR(Table1[[#This Row],[Rodents]],Table1[[#This Row],[Human]],Table1[[#This Row],[Pig]]),OR(ISNUMBER(FIND("kidney",C1350)),ISNUMBER(FIND("neph",C1350))),"NA")</f>
        <v>NA</v>
      </c>
      <c r="AU1350" t="str">
        <f>IF(OR(Table1[[#This Row],[Rodents]],Table1[[#This Row],[Human]],Table1[[#This Row],[Pig]]),OR(ISNUMBER(FIND("brain",C1350)),ISNUMBER(FIND("neur",C1350)),ISNUMBER(FIND("nerv",C1350))),"NA")</f>
        <v>NA</v>
      </c>
      <c r="AV1350" t="str">
        <f>IF(OR(Table1[[#This Row],[Rodents]],Table1[[#This Row],[Human]],Table1[[#This Row],[Pig]]),OR(ISNUMBER(FIND("heart",C1350)),ISNUMBER(FIND("cardi",C1350))),"NA")</f>
        <v>NA</v>
      </c>
      <c r="AW1350" t="str">
        <f>IF(OR(Table1[[#This Row],[Rodents]],Table1[[#This Row],[Human]],Table1[[#This Row],[Pig]]),OR(ISNUMBER(FIND("gastro",C1350)),ISNUMBER(FIND("intesti",C1350)),ISNUMBER(FIND("stomach",C1350))),"NA")</f>
        <v>NA</v>
      </c>
      <c r="AX1350" t="str">
        <f>IF(OR(Table1[[#This Row],[Rodents]],Table1[[#This Row],[Human]],Table1[[#This Row],[Pig]]),NOT(OR(AQ1350,AR1350,AS1350,AT1350,AU1350,AV1350,AW1350)),"NA")</f>
        <v>NA</v>
      </c>
      <c r="AY1350" t="b">
        <f>OR(ISNUMBER(FIND("SWCNT",C1350)),ISNUMBER(FIND("SWNT",C1350)),ISNUMBER(FIND("single-wall",C1350)),ISNUMBER(FIND("single wall",C1350)),ISNUMBER(FIND("Single wall",C1350)),ISNUMBER(FIND("Single-wall",C1350)),ISNUMBER(FIND("SWCNT",B1350)),ISNUMBER(FIND("SWNT",B1350)),ISNUMBER(FIND("single-wall",B1350)),ISNUMBER(FIND("single wall",B1350)),ISNUMBER(FIND("Single-wall",B1350)),ISNUMBER(FIND("Single wall",B1350)))</f>
        <v>1</v>
      </c>
      <c r="AZ1350" t="b">
        <f>OR(ISNUMBER(FIND("MWCNT",C1350)),ISNUMBER(FIND("MWNT",C1350)),ISNUMBER(FIND("multi-wall",C1350)),ISNUMBER(FIND("multi wall",C1350)),ISNUMBER(FIND("multiwall",C1350)),ISNUMBER(FIND("Multi-wall",C1350)),ISNUMBER(FIND("Multi wall",C1350)),ISNUMBER(FIND("Multiwall",C1350)),ISNUMBER(FIND("MWCNT",B1350)),ISNUMBER(FIND("MWNT",B1350)),ISNUMBER(FIND("multi-wall",B1350)),ISNUMBER(FIND("multi wall",B1350)),ISNUMBER(FIND("multiwall",B1350)),ISNUMBER(FIND("Multi-wall",B1350)),ISNUMBER(FIND("Multi wall",B1350)),ISNUMBER(FIND("Multiwall",B1350)),ISNUMBER(FIND("Double-wall",B1350)),ISNUMBER(FIND("Double wall",B1350)),ISNUMBER(FIND("Doublewall",B1350)),ISNUMBER(FIND("double-wall",B1350)),ISNUMBER(FIND("double wall",B1350)),ISNUMBER(FIND("doublewall",B1350)))</f>
        <v>0</v>
      </c>
      <c r="BA1350" t="b">
        <f>AND(Table1[[#This Row],[SWCNT]],Table1[[#This Row],[MWCNT]])</f>
        <v>0</v>
      </c>
      <c r="BB1350" t="b">
        <f>IF(Table1[[#This Row],[SWCNT]]=TRUE,FALSE,IF(Table1[[#This Row],[MWCNT]]=TRUE,FALSE,TRUE))</f>
        <v>0</v>
      </c>
      <c r="BC1350" s="18"/>
    </row>
    <row r="1351" spans="1:55" ht="203.5">
      <c r="A1351" t="s">
        <v>1395</v>
      </c>
      <c r="B1351" s="2" t="s">
        <v>1397</v>
      </c>
      <c r="C1351" s="16" t="s">
        <v>1399</v>
      </c>
      <c r="D1351" s="17" t="s">
        <v>1367</v>
      </c>
      <c r="E1351" s="2">
        <v>2019</v>
      </c>
      <c r="F1351" t="b">
        <f>OR(ISNUMBER(FIND("cytotoxic",C1351)),ISNUMBER(FIND("Cytotoxic",C1351)),ISNUMBER(FIND("cellular toxicity",C1351)),ISNUMBER(FIND("cell death",C1351)),ISNUMBER(FIND("viable",C1351)),ISNUMBER(FIND("phytotoxic",C1351)),ISNUMBER(FIND("acute toxicity",C1351)),ISNUMBER(FIND("MTT",C1351)),ISNUMBER(FIND("survival",C1351)),ISNUMBER(FIND("prolifer",C1351)),ISNUMBER(FIND("apoptosis",C1351)),ISNUMBER(FIND("neurotoxic",C1351)),ISNUMBER(FIND("  lysis ",C1351)),ISNUMBER(FIND("necrosis",C1351)),ISNUMBER(FIND("cellular death",C1351))*3,ISNUMBER(FIND("LDH",C1351)),ISNUMBER(FIND("Acute toxicity",C1351)))</f>
        <v>1</v>
      </c>
      <c r="G1351" t="b">
        <f>OR(ISNUMBER(FIND("genotoxic",C1351)),ISNUMBER(FIND("genotoxicity",C1351)),ISNUMBER(FIND("DNA damage",C1351)),ISNUMBER(FIND("DNA",C1351)),ISNUMBER(FIND("RNA",C1351)),ISNUMBER(FIND("mesothelioma",C1351)),ISNUMBER(FIND("carcino",C1351)),ISNUMBER(FIND("mutagen",C1351)),ISNUMBER(FIND("genetic",C1351)))</f>
        <v>0</v>
      </c>
      <c r="H1351" t="b">
        <f>OR(ISNUMBER(FIND("inflammatory",C1351)),ISNUMBER(FIND("inflamm",C1351)))</f>
        <v>0</v>
      </c>
      <c r="I1351" t="b">
        <f>OR(ISNUMBER(FIND("immune",C1351)),ISNUMBER(FIND("immunological",C1351)),ISNUMBER(FIND("interleuk",C1351)),ISNUMBER(FIND("platelet activation",C1351)),ISNUMBER(FIND("monocyte",C1351)),ISNUMBER(FIND("leukocyte",C1351)),ISNUMBER(FIND("cytokine",C1351)),ISNUMBER(FIND("CD4",C1351)),ISNUMBER(FIND("CD8",C1351)),ISNUMBER(FIND("T-cell",C1351)))</f>
        <v>0</v>
      </c>
      <c r="J1351" t="b">
        <f>OR(ISNUMBER(FIND("reactive oxygen",C1351)),ISNUMBER(FIND("ROS",C1351)),ISNUMBER(FIND("free radical",C1351)),ISNUMBER(FIND("oxidative stress",C1351)),ISNUMBER(FIND("peroxid",C1351)),ISNUMBER(FIND("oxidative",C1351)),ISNUMBER(FIND("antioxid",C1351)))</f>
        <v>1</v>
      </c>
      <c r="K1351" t="b">
        <f>OR(ISNUMBER(FIND("autophag",C1351)))</f>
        <v>0</v>
      </c>
      <c r="L1351" t="b">
        <f>OR(ISNUMBER(FIND("morpholog",C1351)))</f>
        <v>0</v>
      </c>
      <c r="M1351" t="b">
        <f>OR(ISNUMBER(FIND("fibrosis",C1351)),ISNUMBER(FIND("Fibrosis",C1351)),ISNUMBER(FIND("fibrot",C1351)))</f>
        <v>0</v>
      </c>
      <c r="N1351" t="b">
        <f>OR(ISNUMBER(FIND("offspring",C1351)),ISNUMBER(FIND("Parental",C1351)),ISNUMBER(FIND("parental",C1351)),ISNUMBER(FIND("germline",C1351)),ISNUMBER(FIND("reproduc",C1351)),ISNUMBER(FIND("embryo",C1351)))</f>
        <v>0</v>
      </c>
      <c r="O1351" t="b">
        <f>OR(ISNUMBER(FIND("metabol",C1351)),ISNUMBER(FIND("Metabol",C1351)),ISNUMBER(FIND("digest",C1351)),ISNUMBER(FIND("mitochon",C1351)))</f>
        <v>0</v>
      </c>
      <c r="P1351" t="b">
        <f>OR(ISNUMBER(FIND("ecotox",C1351)),ISNUMBER(FIND("Ecotox",B1351)),ISNUMBER(FIND("ecotox",B1351)),ISNUMBER(FIND("Ecotox",C1351)))</f>
        <v>0</v>
      </c>
      <c r="Q1351" t="b">
        <f>OR(ISNUMBER(FIND("Bioaccum",C1351)),ISNUMBER(FIND("bioaccum",C1351)),ISNUMBER(FIND("accum",C1351)))</f>
        <v>0</v>
      </c>
      <c r="R1351" t="b">
        <f>OR(ISNUMBER(FIND("Occupation",C1351)),ISNUMBER(FIND("occupation",C1351)),ISNUMBER(FIND("worker",C1351)),ISNUMBER(FIND("workforce",C1351)))</f>
        <v>0</v>
      </c>
      <c r="S1351" t="b">
        <f>NOT(OR(F1351,G1351,H1351,I1351,J1351,K1351,L1351,M1351,N1351,O1351,P1351,Q1351,R1351))</f>
        <v>0</v>
      </c>
      <c r="U1351" t="b">
        <f>OR(Table1[[#This Row],[Inflammation]],Table1[[#This Row],[Immune]])</f>
        <v>0</v>
      </c>
      <c r="V1351" t="str">
        <f>IF(OR(Table1[[#This Row],[Rodents]],Table1[[#This Row],[Human]],Table1[[#This Row],[Pig]]),OR(ISNUMBER(FIND("intratrach",C1351)),ISNUMBER(FIND("nasal ",C1351)),ISNUMBER(FIND("instill",C1351))),"NA")</f>
        <v>NA</v>
      </c>
      <c r="W1351" t="str">
        <f>IF(OR(Table1[[#This Row],[Rodents]],Table1[[#This Row],[Human]],Table1[[#This Row],[Pig]]),OR(ISNUMBER(FIND("dermal",C1351)),ISNUMBER(FIND("skin ",C1351))),"NA")</f>
        <v>NA</v>
      </c>
      <c r="X1351" t="str">
        <f>IF(OR(Table1[[#This Row],[Rodents]],Table1[[#This Row],[Human]],Table1[[#This Row],[Pig]]),OR(ISNUMBER(FIND("injected",C1351)),ISNUMBER(FIND("periton",C1351)),ISNUMBER(FIND("intrascrot",C1351))),"NA")</f>
        <v>NA</v>
      </c>
      <c r="Y1351" t="str">
        <f>IF(OR(Table1[[#This Row],[Rodents]],Table1[[#This Row],[Human]],Table1[[#This Row],[Pig]]),NOT(OR(Table1[[#This Row],[Inhaled/Intratracheal/intranasal]],Table1[[#This Row],[Dermal]],Table1[[#This Row],[Injected]])),"NA")</f>
        <v>NA</v>
      </c>
      <c r="AA1351" t="b">
        <f>OR(ISNUMBER(FIND("fish ",C1351)),ISNUMBER(FIND("Fish ",C1351)),ISNUMBER(FIND("aquatic",C1351)),ISNUMBER(FIND("daphnids",C1351)),ISNUMBER(FIND("Carcinus maenas",C1351)),ISNUMBER(FIND("Daphnia",C1351)),ISNUMBER(FIND("Ruditapes philippinarum",C1351)),ISNUMBER(FIND("daphnia",C1351)),ISNUMBER(FIND("marine",C1351)),ISNUMBER(FIND("mussel",C1351)),ISNUMBER(FIND("algae",C1351)),ISNUMBER(FIND("Donax faba",C1351)),ISNUMBER(FIND("estuarine",C1351)),ISNUMBER(FIND("snail",C1351)),ISNUMBER(FIND("Prorocentrum donghaiense",C1351)) )</f>
        <v>0</v>
      </c>
      <c r="AB1351" t="b">
        <f>OR(ISNUMBER(FIND(" rat ",C1351)),ISNUMBER(FIND(" rats ",C1351)),ISNUMBER(FIND(" Rats ",C1351)),ISNUMBER(FIND(" Rat ",C1351)),ISNUMBER(FIND(" rat.",C1351)),ISNUMBER(FIND(" rats.",C1351)),ISNUMBER(FIND("mouse",C1351)),ISNUMBER(FIND("mice",C1351)), ISNUMBER(FIND(" Mice",C1351)))</f>
        <v>0</v>
      </c>
      <c r="AC1351" t="b">
        <f>OR(ISNUMBER(FIND(" cell ",C1351)),ISNUMBER(FIND("fibroblast",C1351)),ISNUMBER(FIND("macrophage",C1351)),ISNUMBER(FIND("epithelial",C1351)),ISNUMBER(FIND("endothelial",C1351)),ISNUMBER(FIND("neuron",C1351)),ISNUMBER(FIND(" cells ",C1351)),ISNUMBER(FIND("RBC",C1351)),ISNUMBER(FIND("mitochond",C1351)),ISNUMBER(FIND("adipocyte",C1351)),ISNUMBER(FIND("osteo",C1351)),ISNUMBER(FIND("keratin",C1351)),ISNUMBER(FIND(" cell's ",C1351)),ISNUMBER(FIND("eukary",C1351)),ISNUMBER(FIND("sperm",C1351)))</f>
        <v>1</v>
      </c>
      <c r="AD1351" t="b">
        <v>0</v>
      </c>
      <c r="AE1351" t="b">
        <f>OR(ISNUMBER(FIND(" plant ",C1351)),ISNUMBER(FIND("Plant ",C1351)),ISNUMBER(FIND("tomato",C1351)),ISNUMBER(FIND("plants",C1351)),ISNUMBER(FIND("Plants",C1351)),ISNUMBER(FIND("algae",C1351)),ISNUMBER(FIND("lettuce",C1351)),ISNUMBER(FIND("green gram sprouts ",C1351)),ISNUMBER(FIND("Cucurbita pepo",C1351)),ISNUMBER(FIND("bean ",C1351)),ISNUMBER(FIND("chloroplast",C1351)),ISNUMBER(FIND("chlorophyll",C1351)),ISNUMBER(FIND("seedling",C1351)),ISNUMBER(FIND("canola",C1351)),ISNUMBER(FIND("shoot",C1351)),ISNUMBER(FIND("photosynthes",C1351)),ISNUMBER(FIND(" leaves ",C1351)),,ISNUMBER(FIND("agriculture",C1351)),ISNUMBER(FIND(" crops ",C1351)))</f>
        <v>0</v>
      </c>
      <c r="AF1351" t="b">
        <f>OR(ISNUMBER(FIND("bacteria",C1351)),ISNUMBER(FIND("Bacteria",C1351)),ISNUMBER(FIND("Bacterium",C1351)),ISNUMBER(FIND("bacterium",C1351)),ISNUMBER(FIND(" coli ",C1351)))</f>
        <v>0</v>
      </c>
      <c r="AG1351" t="b">
        <f>OR(ISNUMBER(FIND("fungi",C1351)),ISNUMBER(FIND("Fungi",C1351)),ISNUMBER(FIND("fungus",C1351)),ISNUMBER(FIND("Fungus",C1351)),ISNUMBER(FIND("mushroom",C1351)),ISNUMBER(FIND("Mushroom",C1351)),ISNUMBER(FIND(" mold ",C1351)))</f>
        <v>0</v>
      </c>
      <c r="AH1351" t="b">
        <f>OR(ISNUMBER(FIND("Pig ",C1351)),ISNUMBER(FIND("pig ",C1351)),ISNUMBER(FIND("Pigs ",C1351)),ISNUMBER(FIND("pigs ",C1351)))</f>
        <v>0</v>
      </c>
      <c r="AI1351" t="b">
        <f>OR(ISNUMBER(FIND(" C. elegans",C1351)),ISNUMBER(FIND("Caenorhabditis elegans",C1351)),ISNUMBER(FIND("earthworms",C1351)),ISNUMBER(FIND(" Ficopomatus enigmaticus",C1351)),ISNUMBER(FIND("larva",C1351)),ISNUMBER(FIND("Lumbriculus variegatus",C1351)),ISNUMBER(FIND("nematode",C1351)))</f>
        <v>0</v>
      </c>
      <c r="AJ1351" t="b">
        <f>NOT(OR(AA1351,AB1351,AC1351,AD1351,AE1351,AF1351,AG1351,AH1351,AI1351))</f>
        <v>0</v>
      </c>
      <c r="AL1351" t="b">
        <f>OR(AA1351,AB1351,AD1351,AE1351,AF1351,AG1351,AH1351,AI1351)</f>
        <v>0</v>
      </c>
      <c r="AM1351" t="b">
        <f>IF(Table1[[#This Row],[In vivo?]],IF(Table1[[#This Row],[Cell]],FALSE,TRUE),FALSE)</f>
        <v>0</v>
      </c>
      <c r="AN1351" t="b">
        <f>AND(AC1351,AL1351)</f>
        <v>0</v>
      </c>
      <c r="AO1351" t="b">
        <f>IF(Table1[[#This Row],[Cell]],IF(Table1[[#This Row],[In vivo?]],FALSE,TRUE),FALSE)</f>
        <v>1</v>
      </c>
      <c r="AP1351" t="b">
        <f>NOT(OR(Table1[[#This Row],[In vivo?]],Table1[[#This Row],[Only in Cell]]))</f>
        <v>0</v>
      </c>
      <c r="AQ1351" t="str">
        <f>IF(OR(Table1[[#This Row],[Rodents]],Table1[[#This Row],[Human]],Table1[[#This Row],[Pig]]),OR(ISNUMBER(FIND("pulmonary",C1351)),ISNUMBER(FIND("lung",C1351))),"NA")</f>
        <v>NA</v>
      </c>
      <c r="AR1351" t="str">
        <f>IF(OR(Table1[[#This Row],[Rodents]],Table1[[#This Row],[Human]],Table1[[#This Row],[Pig]]),OR(ISNUMBER(FIND("skin",C1351)),ISNUMBER(FIND("dermal",C1351))),"NA")</f>
        <v>NA</v>
      </c>
      <c r="AS1351" t="str">
        <f>IF(OR(Table1[[#This Row],[Rodents]],Table1[[#This Row],[Human]],Table1[[#This Row],[Pig]]),OR(ISNUMBER(FIND("liver",C1351)),ISNUMBER(FIND("hepat",C1351))),"NA")</f>
        <v>NA</v>
      </c>
      <c r="AT1351" t="str">
        <f>IF(OR(Table1[[#This Row],[Rodents]],Table1[[#This Row],[Human]],Table1[[#This Row],[Pig]]),OR(ISNUMBER(FIND("kidney",C1351)),ISNUMBER(FIND("neph",C1351))),"NA")</f>
        <v>NA</v>
      </c>
      <c r="AU1351" t="str">
        <f>IF(OR(Table1[[#This Row],[Rodents]],Table1[[#This Row],[Human]],Table1[[#This Row],[Pig]]),OR(ISNUMBER(FIND("brain",C1351)),ISNUMBER(FIND("neur",C1351)),ISNUMBER(FIND("nerv",C1351))),"NA")</f>
        <v>NA</v>
      </c>
      <c r="AV1351" t="str">
        <f>IF(OR(Table1[[#This Row],[Rodents]],Table1[[#This Row],[Human]],Table1[[#This Row],[Pig]]),OR(ISNUMBER(FIND("heart",C1351)),ISNUMBER(FIND("cardi",C1351))),"NA")</f>
        <v>NA</v>
      </c>
      <c r="AW1351" t="str">
        <f>IF(OR(Table1[[#This Row],[Rodents]],Table1[[#This Row],[Human]],Table1[[#This Row],[Pig]]),OR(ISNUMBER(FIND("gastro",C1351)),ISNUMBER(FIND("intesti",C1351)),ISNUMBER(FIND("stomach",C1351))),"NA")</f>
        <v>NA</v>
      </c>
      <c r="AX1351" t="str">
        <f>IF(OR(Table1[[#This Row],[Rodents]],Table1[[#This Row],[Human]],Table1[[#This Row],[Pig]]),NOT(OR(AQ1351,AR1351,AS1351,AT1351,AU1351,AV1351,AW1351)),"NA")</f>
        <v>NA</v>
      </c>
      <c r="AY1351" t="b">
        <f>OR(ISNUMBER(FIND("SWCNT",C1351)),ISNUMBER(FIND("SWNT",C1351)),ISNUMBER(FIND("single-wall",C1351)),ISNUMBER(FIND("single wall",C1351)),ISNUMBER(FIND("Single wall",C1351)),ISNUMBER(FIND("Single-wall",C1351)),ISNUMBER(FIND("SWCNT",B1351)),ISNUMBER(FIND("SWNT",B1351)),ISNUMBER(FIND("single-wall",B1351)),ISNUMBER(FIND("single wall",B1351)),ISNUMBER(FIND("Single-wall",B1351)),ISNUMBER(FIND("Single wall",B1351)))</f>
        <v>0</v>
      </c>
      <c r="AZ1351" t="b">
        <f>OR(ISNUMBER(FIND("MWCNT",C1351)),ISNUMBER(FIND("MWNT",C1351)),ISNUMBER(FIND("multi-wall",C1351)),ISNUMBER(FIND("multi wall",C1351)),ISNUMBER(FIND("multiwall",C1351)),ISNUMBER(FIND("Multi-wall",C1351)),ISNUMBER(FIND("Multi wall",C1351)),ISNUMBER(FIND("Multiwall",C1351)),ISNUMBER(FIND("MWCNT",B1351)),ISNUMBER(FIND("MWNT",B1351)),ISNUMBER(FIND("multi-wall",B1351)),ISNUMBER(FIND("multi wall",B1351)),ISNUMBER(FIND("multiwall",B1351)),ISNUMBER(FIND("Multi-wall",B1351)),ISNUMBER(FIND("Multi wall",B1351)),ISNUMBER(FIND("Multiwall",B1351)),ISNUMBER(FIND("Double-wall",B1351)),ISNUMBER(FIND("Double wall",B1351)),ISNUMBER(FIND("Doublewall",B1351)),ISNUMBER(FIND("double-wall",B1351)),ISNUMBER(FIND("double wall",B1351)),ISNUMBER(FIND("doublewall",B1351)))</f>
        <v>1</v>
      </c>
      <c r="BA1351" t="b">
        <f>AND(Table1[[#This Row],[SWCNT]],Table1[[#This Row],[MWCNT]])</f>
        <v>0</v>
      </c>
      <c r="BB1351" t="b">
        <f>IF(Table1[[#This Row],[SWCNT]]=TRUE,FALSE,IF(Table1[[#This Row],[MWCNT]]=TRUE,FALSE,TRUE))</f>
        <v>0</v>
      </c>
      <c r="BC1351" s="18"/>
    </row>
    <row r="1352" spans="1:55" ht="222">
      <c r="A1352" t="s">
        <v>1404</v>
      </c>
      <c r="B1352" s="2" t="s">
        <v>1405</v>
      </c>
      <c r="C1352" s="16" t="s">
        <v>1406</v>
      </c>
      <c r="D1352" s="17" t="s">
        <v>1407</v>
      </c>
      <c r="E1352" s="2">
        <v>2019</v>
      </c>
      <c r="F1352" t="b">
        <f>OR(ISNUMBER(FIND("cytotoxic",C1352)),ISNUMBER(FIND("Cytotoxic",C1352)),ISNUMBER(FIND("cellular toxicity",C1352)),ISNUMBER(FIND("cell death",C1352)),ISNUMBER(FIND("viable",C1352)),ISNUMBER(FIND("phytotoxic",C1352)),ISNUMBER(FIND("acute toxicity",C1352)),ISNUMBER(FIND("MTT",C1352)),ISNUMBER(FIND("survival",C1352)),ISNUMBER(FIND("prolifer",C1352)),ISNUMBER(FIND("apoptosis",C1352)),ISNUMBER(FIND("neurotoxic",C1352)),ISNUMBER(FIND("  lysis ",C1352)),ISNUMBER(FIND("necrosis",C1352)),ISNUMBER(FIND("cellular death",C1352))*3,ISNUMBER(FIND("LDH",C1352)),ISNUMBER(FIND("Acute toxicity",C1352)))</f>
        <v>1</v>
      </c>
      <c r="G1352" t="b">
        <f>OR(ISNUMBER(FIND("genotoxic",C1352)),ISNUMBER(FIND("genotoxicity",C1352)),ISNUMBER(FIND("DNA damage",C1352)),ISNUMBER(FIND("DNA",C1352)),ISNUMBER(FIND("RNA",C1352)),ISNUMBER(FIND("mesothelioma",C1352)),ISNUMBER(FIND("carcino",C1352)),ISNUMBER(FIND("mutagen",C1352)),ISNUMBER(FIND("genetic",C1352)))</f>
        <v>1</v>
      </c>
      <c r="H1352" t="b">
        <f>OR(ISNUMBER(FIND("inflammatory",C1352)),ISNUMBER(FIND("inflamm",C1352)))</f>
        <v>0</v>
      </c>
      <c r="I1352" t="b">
        <f>OR(ISNUMBER(FIND("immune",C1352)),ISNUMBER(FIND("immunological",C1352)),ISNUMBER(FIND("interleuk",C1352)),ISNUMBER(FIND("platelet activation",C1352)),ISNUMBER(FIND("monocyte",C1352)),ISNUMBER(FIND("leukocyte",C1352)),ISNUMBER(FIND("cytokine",C1352)),ISNUMBER(FIND("CD4",C1352)),ISNUMBER(FIND("CD8",C1352)),ISNUMBER(FIND("T-cell",C1352)))</f>
        <v>1</v>
      </c>
      <c r="J1352" t="b">
        <f>OR(ISNUMBER(FIND("reactive oxygen",C1352)),ISNUMBER(FIND("ROS",C1352)),ISNUMBER(FIND("free radical",C1352)),ISNUMBER(FIND("oxidative stress",C1352)),ISNUMBER(FIND("peroxid",C1352)),ISNUMBER(FIND("oxidative",C1352)),ISNUMBER(FIND("antioxid",C1352)))</f>
        <v>1</v>
      </c>
      <c r="K1352" t="b">
        <f>OR(ISNUMBER(FIND("autophag",C1352)))</f>
        <v>1</v>
      </c>
      <c r="L1352" t="b">
        <f>OR(ISNUMBER(FIND("morpholog",C1352)))</f>
        <v>0</v>
      </c>
      <c r="M1352" t="b">
        <f>OR(ISNUMBER(FIND("fibrosis",C1352)),ISNUMBER(FIND("Fibrosis",C1352)),ISNUMBER(FIND("fibrot",C1352)))</f>
        <v>0</v>
      </c>
      <c r="N1352" t="b">
        <f>OR(ISNUMBER(FIND("offspring",C1352)),ISNUMBER(FIND("Parental",C1352)),ISNUMBER(FIND("parental",C1352)),ISNUMBER(FIND("germline",C1352)),ISNUMBER(FIND("reproduc",C1352)),ISNUMBER(FIND("embryo",C1352)))</f>
        <v>0</v>
      </c>
      <c r="O1352" t="b">
        <f>OR(ISNUMBER(FIND("metabol",C1352)),ISNUMBER(FIND("Metabol",C1352)),ISNUMBER(FIND("digest",C1352)),ISNUMBER(FIND("mitochon",C1352)))</f>
        <v>0</v>
      </c>
      <c r="P1352" t="b">
        <f>OR(ISNUMBER(FIND("ecotox",C1352)),ISNUMBER(FIND("Ecotox",B1352)),ISNUMBER(FIND("ecotox",B1352)),ISNUMBER(FIND("Ecotox",C1352)))</f>
        <v>0</v>
      </c>
      <c r="Q1352" t="b">
        <f>OR(ISNUMBER(FIND("Bioaccum",C1352)),ISNUMBER(FIND("bioaccum",C1352)),ISNUMBER(FIND("accum",C1352)))</f>
        <v>1</v>
      </c>
      <c r="R1352" t="b">
        <f>OR(ISNUMBER(FIND("Occupation",C1352)),ISNUMBER(FIND("occupation",C1352)),ISNUMBER(FIND("worker",C1352)),ISNUMBER(FIND("workforce",C1352)))</f>
        <v>0</v>
      </c>
      <c r="S1352" t="b">
        <f>NOT(OR(F1352,G1352,H1352,I1352,J1352,K1352,L1352,M1352,N1352,O1352,P1352,Q1352,R1352))</f>
        <v>0</v>
      </c>
      <c r="U1352" t="b">
        <f>OR(Table1[[#This Row],[Inflammation]],Table1[[#This Row],[Immune]])</f>
        <v>1</v>
      </c>
      <c r="V1352" t="str">
        <f>IF(OR(Table1[[#This Row],[Rodents]],Table1[[#This Row],[Human]],Table1[[#This Row],[Pig]]),OR(ISNUMBER(FIND("intratrach",C1352)),ISNUMBER(FIND("nasal ",C1352)),ISNUMBER(FIND("instill",C1352))),"NA")</f>
        <v>NA</v>
      </c>
      <c r="W1352" t="str">
        <f>IF(OR(Table1[[#This Row],[Rodents]],Table1[[#This Row],[Human]],Table1[[#This Row],[Pig]]),OR(ISNUMBER(FIND("dermal",C1352)),ISNUMBER(FIND("skin ",C1352))),"NA")</f>
        <v>NA</v>
      </c>
      <c r="X1352" t="str">
        <f>IF(OR(Table1[[#This Row],[Rodents]],Table1[[#This Row],[Human]],Table1[[#This Row],[Pig]]),OR(ISNUMBER(FIND("injected",C1352)),ISNUMBER(FIND("periton",C1352)),ISNUMBER(FIND("intrascrot",C1352))),"NA")</f>
        <v>NA</v>
      </c>
      <c r="Y1352" t="str">
        <f>IF(OR(Table1[[#This Row],[Rodents]],Table1[[#This Row],[Human]],Table1[[#This Row],[Pig]]),NOT(OR(Table1[[#This Row],[Inhaled/Intratracheal/intranasal]],Table1[[#This Row],[Dermal]],Table1[[#This Row],[Injected]])),"NA")</f>
        <v>NA</v>
      </c>
      <c r="AA1352" t="b">
        <f>OR(ISNUMBER(FIND("fish ",C1352)),ISNUMBER(FIND("Fish ",C1352)),ISNUMBER(FIND("aquatic",C1352)),ISNUMBER(FIND("daphnids",C1352)),ISNUMBER(FIND("Carcinus maenas",C1352)),ISNUMBER(FIND("Daphnia",C1352)),ISNUMBER(FIND("Ruditapes philippinarum",C1352)),ISNUMBER(FIND("daphnia",C1352)),ISNUMBER(FIND("marine",C1352)),ISNUMBER(FIND("mussel",C1352)),ISNUMBER(FIND("algae",C1352)),ISNUMBER(FIND("Donax faba",C1352)),ISNUMBER(FIND("estuarine",C1352)),ISNUMBER(FIND("snail",C1352)),ISNUMBER(FIND("Prorocentrum donghaiense",C1352)) )</f>
        <v>0</v>
      </c>
      <c r="AB1352" t="b">
        <f>OR(ISNUMBER(FIND(" rat ",C1352)),ISNUMBER(FIND(" rats ",C1352)),ISNUMBER(FIND(" Rats ",C1352)),ISNUMBER(FIND(" Rat ",C1352)),ISNUMBER(FIND(" rat.",C1352)),ISNUMBER(FIND(" rats.",C1352)),ISNUMBER(FIND("mouse",C1352)),ISNUMBER(FIND("mice",C1352)), ISNUMBER(FIND(" Mice",C1352)))</f>
        <v>0</v>
      </c>
      <c r="AC1352" t="b">
        <f>OR(ISNUMBER(FIND(" cell ",C1352)),ISNUMBER(FIND("fibroblast",C1352)),ISNUMBER(FIND("macrophage",C1352)),ISNUMBER(FIND("epithelial",C1352)),ISNUMBER(FIND("endothelial",C1352)),ISNUMBER(FIND("neuron",C1352)),ISNUMBER(FIND(" cells ",C1352)),ISNUMBER(FIND("RBC",C1352)),ISNUMBER(FIND("mitochond",C1352)),ISNUMBER(FIND("adipocyte",C1352)),ISNUMBER(FIND("osteo",C1352)),ISNUMBER(FIND("keratin",C1352)),ISNUMBER(FIND(" cell's ",C1352)),ISNUMBER(FIND("eukary",C1352)),ISNUMBER(FIND("sperm",C1352)))</f>
        <v>1</v>
      </c>
      <c r="AD1352" t="b">
        <f>OR(ISNUMBER(FIND("human",B1352)),ISNUMBER(FIND("workers",B1352)),ISNUMBER(FIND("workforces",B1352)),ISNUMBER(FIND("occupational",B1352)),ISNUMBER(FIND("Case report",B1352)),ISNUMBER(FIND("Workplaces",B1352)),ISNUMBER(FIND("worker",B1352)))</f>
        <v>0</v>
      </c>
      <c r="AE1352" t="b">
        <f>OR(ISNUMBER(FIND(" plant ",C1352)),ISNUMBER(FIND("Plant ",C1352)),ISNUMBER(FIND("tomato",C1352)),ISNUMBER(FIND("plants",C1352)),ISNUMBER(FIND("Plants",C1352)),ISNUMBER(FIND("algae",C1352)),ISNUMBER(FIND("lettuce",C1352)),ISNUMBER(FIND("green gram sprouts ",C1352)),ISNUMBER(FIND("Cucurbita pepo",C1352)),ISNUMBER(FIND("bean ",C1352)),ISNUMBER(FIND("chloroplast",C1352)),ISNUMBER(FIND("chlorophyll",C1352)),ISNUMBER(FIND("seedling",C1352)),ISNUMBER(FIND("canola",C1352)),ISNUMBER(FIND("shoot",C1352)),ISNUMBER(FIND("photosynthes",C1352)),ISNUMBER(FIND(" leaves ",C1352)),,ISNUMBER(FIND("agriculture",C1352)),ISNUMBER(FIND(" crops ",C1352)))</f>
        <v>0</v>
      </c>
      <c r="AF1352" t="b">
        <f>OR(ISNUMBER(FIND("bacteria",C1352)),ISNUMBER(FIND("Bacteria",C1352)),ISNUMBER(FIND("Bacterium",C1352)),ISNUMBER(FIND("bacterium",C1352)),ISNUMBER(FIND(" coli ",C1352)))</f>
        <v>0</v>
      </c>
      <c r="AG1352" t="b">
        <f>OR(ISNUMBER(FIND("fungi",C1352)),ISNUMBER(FIND("Fungi",C1352)),ISNUMBER(FIND("fungus",C1352)),ISNUMBER(FIND("Fungus",C1352)),ISNUMBER(FIND("mushroom",C1352)),ISNUMBER(FIND("Mushroom",C1352)),ISNUMBER(FIND(" mold ",C1352)))</f>
        <v>0</v>
      </c>
      <c r="AH1352" t="b">
        <f>OR(ISNUMBER(FIND("Pig ",C1352)),ISNUMBER(FIND("pig ",C1352)),ISNUMBER(FIND("Pigs ",C1352)),ISNUMBER(FIND("pigs ",C1352)))</f>
        <v>0</v>
      </c>
      <c r="AI1352" t="b">
        <f>OR(ISNUMBER(FIND(" C. elegans",C1352)),ISNUMBER(FIND("Caenorhabditis elegans",C1352)),ISNUMBER(FIND("earthworms",C1352)),ISNUMBER(FIND(" Ficopomatus enigmaticus",C1352)),ISNUMBER(FIND("larva",C1352)),ISNUMBER(FIND("Lumbriculus variegatus",C1352)),ISNUMBER(FIND("nematode",C1352)))</f>
        <v>0</v>
      </c>
      <c r="AJ1352" t="b">
        <f>NOT(OR(AA1352,AB1352,AC1352,AD1352,AE1352,AF1352,AG1352,AH1352,AI1352))</f>
        <v>0</v>
      </c>
      <c r="AL1352" t="b">
        <f>OR(AA1352,AB1352,AD1352,AE1352,AF1352,AG1352,AH1352,AI1352)</f>
        <v>0</v>
      </c>
      <c r="AM1352" t="b">
        <f>IF(Table1[[#This Row],[In vivo?]],IF(Table1[[#This Row],[Cell]],FALSE,TRUE),FALSE)</f>
        <v>0</v>
      </c>
      <c r="AN1352" t="b">
        <f>AND(AC1352,AL1352)</f>
        <v>0</v>
      </c>
      <c r="AO1352" t="b">
        <f>IF(Table1[[#This Row],[Cell]],IF(Table1[[#This Row],[In vivo?]],FALSE,TRUE),FALSE)</f>
        <v>1</v>
      </c>
      <c r="AP1352" t="b">
        <f>NOT(OR(Table1[[#This Row],[In vivo?]],Table1[[#This Row],[Only in Cell]]))</f>
        <v>0</v>
      </c>
      <c r="AQ1352" t="str">
        <f>IF(OR(Table1[[#This Row],[Rodents]],Table1[[#This Row],[Human]],Table1[[#This Row],[Pig]]),OR(ISNUMBER(FIND("pulmonary",C1352)),ISNUMBER(FIND("lung",C1352))),"NA")</f>
        <v>NA</v>
      </c>
      <c r="AR1352" t="str">
        <f>IF(OR(Table1[[#This Row],[Rodents]],Table1[[#This Row],[Human]],Table1[[#This Row],[Pig]]),OR(ISNUMBER(FIND("skin",C1352)),ISNUMBER(FIND("dermal",C1352))),"NA")</f>
        <v>NA</v>
      </c>
      <c r="AS1352" t="str">
        <f>IF(OR(Table1[[#This Row],[Rodents]],Table1[[#This Row],[Human]],Table1[[#This Row],[Pig]]),OR(ISNUMBER(FIND("liver",C1352)),ISNUMBER(FIND("hepat",C1352))),"NA")</f>
        <v>NA</v>
      </c>
      <c r="AT1352" t="str">
        <f>IF(OR(Table1[[#This Row],[Rodents]],Table1[[#This Row],[Human]],Table1[[#This Row],[Pig]]),OR(ISNUMBER(FIND("kidney",C1352)),ISNUMBER(FIND("neph",C1352))),"NA")</f>
        <v>NA</v>
      </c>
      <c r="AU1352" t="str">
        <f>IF(OR(Table1[[#This Row],[Rodents]],Table1[[#This Row],[Human]],Table1[[#This Row],[Pig]]),OR(ISNUMBER(FIND("brain",C1352)),ISNUMBER(FIND("neur",C1352)),ISNUMBER(FIND("nerv",C1352))),"NA")</f>
        <v>NA</v>
      </c>
      <c r="AV1352" t="str">
        <f>IF(OR(Table1[[#This Row],[Rodents]],Table1[[#This Row],[Human]],Table1[[#This Row],[Pig]]),OR(ISNUMBER(FIND("heart",C1352)),ISNUMBER(FIND("cardi",C1352))),"NA")</f>
        <v>NA</v>
      </c>
      <c r="AW1352" t="str">
        <f>IF(OR(Table1[[#This Row],[Rodents]],Table1[[#This Row],[Human]],Table1[[#This Row],[Pig]]),OR(ISNUMBER(FIND("gastro",C1352)),ISNUMBER(FIND("intesti",C1352)),ISNUMBER(FIND("stomach",C1352))),"NA")</f>
        <v>NA</v>
      </c>
      <c r="AX1352" t="str">
        <f>IF(OR(Table1[[#This Row],[Rodents]],Table1[[#This Row],[Human]],Table1[[#This Row],[Pig]]),NOT(OR(AQ1352,AR1352,AS1352,AT1352,AU1352,AV1352,AW1352)),"NA")</f>
        <v>NA</v>
      </c>
      <c r="AY1352" t="b">
        <f>OR(ISNUMBER(FIND("SWCNT",C1352)),ISNUMBER(FIND("SWNT",C1352)),ISNUMBER(FIND("single-wall",C1352)),ISNUMBER(FIND("single wall",C1352)),ISNUMBER(FIND("Single wall",C1352)),ISNUMBER(FIND("Single-wall",C1352)),ISNUMBER(FIND("SWCNT",B1352)),ISNUMBER(FIND("SWNT",B1352)),ISNUMBER(FIND("single-wall",B1352)),ISNUMBER(FIND("single wall",B1352)),ISNUMBER(FIND("Single-wall",B1352)),ISNUMBER(FIND("Single wall",B1352)))</f>
        <v>0</v>
      </c>
      <c r="AZ1352" t="b">
        <f>OR(ISNUMBER(FIND("MWCNT",C1352)),ISNUMBER(FIND("MWNT",C1352)),ISNUMBER(FIND("multi-wall",C1352)),ISNUMBER(FIND("multi wall",C1352)),ISNUMBER(FIND("multiwall",C1352)),ISNUMBER(FIND("Multi-wall",C1352)),ISNUMBER(FIND("Multi wall",C1352)),ISNUMBER(FIND("Multiwall",C1352)),ISNUMBER(FIND("MWCNT",B1352)),ISNUMBER(FIND("MWNT",B1352)),ISNUMBER(FIND("multi-wall",B1352)),ISNUMBER(FIND("multi wall",B1352)),ISNUMBER(FIND("multiwall",B1352)),ISNUMBER(FIND("Multi-wall",B1352)),ISNUMBER(FIND("Multi wall",B1352)),ISNUMBER(FIND("Multiwall",B1352)),ISNUMBER(FIND("Double-wall",B1352)),ISNUMBER(FIND("Double wall",B1352)),ISNUMBER(FIND("Doublewall",B1352)),ISNUMBER(FIND("double-wall",B1352)),ISNUMBER(FIND("double wall",B1352)),ISNUMBER(FIND("doublewall",B1352)))</f>
        <v>1</v>
      </c>
      <c r="BA1352" t="b">
        <f>AND(Table1[[#This Row],[SWCNT]],Table1[[#This Row],[MWCNT]])</f>
        <v>0</v>
      </c>
      <c r="BB1352" t="b">
        <f>IF(Table1[[#This Row],[SWCNT]]=TRUE,FALSE,IF(Table1[[#This Row],[MWCNT]]=TRUE,FALSE,TRUE))</f>
        <v>0</v>
      </c>
      <c r="BC1352" s="18"/>
    </row>
    <row r="1353" spans="1:55" ht="259">
      <c r="A1353" t="s">
        <v>1408</v>
      </c>
      <c r="B1353" s="2" t="s">
        <v>1409</v>
      </c>
      <c r="C1353" s="16" t="s">
        <v>1410</v>
      </c>
      <c r="D1353" s="17" t="s">
        <v>22</v>
      </c>
      <c r="E1353" s="2">
        <v>2019</v>
      </c>
      <c r="F1353" t="b">
        <f>OR(ISNUMBER(FIND("cytotoxic",C1353)),ISNUMBER(FIND("Cytotoxic",C1353)),ISNUMBER(FIND("cellular toxicity",C1353)),ISNUMBER(FIND("cell death",C1353)),ISNUMBER(FIND("viable",C1353)),ISNUMBER(FIND("phytotoxic",C1353)),ISNUMBER(FIND("acute toxicity",C1353)),ISNUMBER(FIND("MTT",C1353)),ISNUMBER(FIND("survival",C1353)),ISNUMBER(FIND("prolifer",C1353)),ISNUMBER(FIND("apoptosis",C1353)),ISNUMBER(FIND("neurotoxic",C1353)),ISNUMBER(FIND("  lysis ",C1353)),ISNUMBER(FIND("necrosis",C1353)),ISNUMBER(FIND("cellular death",C1353))*3,ISNUMBER(FIND("LDH",C1353)),ISNUMBER(FIND("Acute toxicity",C1353)))</f>
        <v>0</v>
      </c>
      <c r="G1353" t="b">
        <f>OR(ISNUMBER(FIND("genotoxic",C1353)),ISNUMBER(FIND("genotoxicity",C1353)),ISNUMBER(FIND("DNA damage",C1353)),ISNUMBER(FIND("DNA",C1353)),ISNUMBER(FIND("RNA",C1353)),ISNUMBER(FIND("mesothelioma",C1353)),ISNUMBER(FIND("carcino",C1353)),ISNUMBER(FIND("mutagen",C1353)),ISNUMBER(FIND("genetic",C1353)))</f>
        <v>0</v>
      </c>
      <c r="H1353" t="b">
        <f>OR(ISNUMBER(FIND("inflammatory",C1353)),ISNUMBER(FIND("inflamm",C1353)))</f>
        <v>0</v>
      </c>
      <c r="I1353" t="b">
        <f>OR(ISNUMBER(FIND("immune",C1353)),ISNUMBER(FIND("immunological",C1353)),ISNUMBER(FIND("interleuk",C1353)),ISNUMBER(FIND("platelet activation",C1353)),ISNUMBER(FIND("monocyte",C1353)),ISNUMBER(FIND("leukocyte",C1353)),ISNUMBER(FIND("cytokine",C1353)),ISNUMBER(FIND("CD4",C1353)),ISNUMBER(FIND("CD8",C1353)),ISNUMBER(FIND("T-cell",C1353)))</f>
        <v>1</v>
      </c>
      <c r="J1353" t="b">
        <f>OR(ISNUMBER(FIND("reactive oxygen",C1353)),ISNUMBER(FIND("ROS",C1353)),ISNUMBER(FIND("free radical",C1353)),ISNUMBER(FIND("oxidative stress",C1353)),ISNUMBER(FIND("peroxid",C1353)),ISNUMBER(FIND("oxidative",C1353)),ISNUMBER(FIND("antioxid",C1353)))</f>
        <v>1</v>
      </c>
      <c r="K1353" t="b">
        <f>OR(ISNUMBER(FIND("autophag",C1353)))</f>
        <v>0</v>
      </c>
      <c r="L1353" t="b">
        <f>OR(ISNUMBER(FIND("morpholog",C1353)))</f>
        <v>1</v>
      </c>
      <c r="M1353" t="b">
        <f>OR(ISNUMBER(FIND("fibrosis",C1353)),ISNUMBER(FIND("Fibrosis",C1353)),ISNUMBER(FIND("fibrot",C1353)))</f>
        <v>0</v>
      </c>
      <c r="N1353" t="b">
        <f>OR(ISNUMBER(FIND("offspring",C1353)),ISNUMBER(FIND("Parental",C1353)),ISNUMBER(FIND("parental",C1353)),ISNUMBER(FIND("germline",C1353)),ISNUMBER(FIND("reproduc",C1353)),ISNUMBER(FIND("embryo",C1353)))</f>
        <v>1</v>
      </c>
      <c r="O1353" t="b">
        <f>OR(ISNUMBER(FIND("metabol",C1353)),ISNUMBER(FIND("Metabol",C1353)),ISNUMBER(FIND("digest",C1353)),ISNUMBER(FIND("mitochon",C1353)))</f>
        <v>0</v>
      </c>
      <c r="P1353" t="b">
        <f>OR(ISNUMBER(FIND("ecotox",C1353)),ISNUMBER(FIND("Ecotox",B1353)),ISNUMBER(FIND("ecotox",B1353)),ISNUMBER(FIND("Ecotox",C1353)))</f>
        <v>0</v>
      </c>
      <c r="Q1353" t="b">
        <f>OR(ISNUMBER(FIND("Bioaccum",C1353)),ISNUMBER(FIND("bioaccum",C1353)),ISNUMBER(FIND("accum",C1353)))</f>
        <v>0</v>
      </c>
      <c r="R1353" t="b">
        <f>OR(ISNUMBER(FIND("Occupation",C1353)),ISNUMBER(FIND("occupation",C1353)),ISNUMBER(FIND("worker",C1353)),ISNUMBER(FIND("workforce",C1353)))</f>
        <v>0</v>
      </c>
      <c r="S1353" t="b">
        <f>NOT(OR(F1353,G1353,H1353,I1353,J1353,K1353,L1353,M1353,N1353,O1353,P1353,Q1353,R1353))</f>
        <v>0</v>
      </c>
      <c r="U1353" t="b">
        <f>OR(Table1[[#This Row],[Inflammation]],Table1[[#This Row],[Immune]])</f>
        <v>1</v>
      </c>
      <c r="V1353" t="str">
        <f>IF(OR(Table1[[#This Row],[Rodents]],Table1[[#This Row],[Human]],Table1[[#This Row],[Pig]]),OR(ISNUMBER(FIND("intratrach",C1353)),ISNUMBER(FIND("nasal ",C1353)),ISNUMBER(FIND("instill",C1353))),"NA")</f>
        <v>NA</v>
      </c>
      <c r="W1353" t="str">
        <f>IF(OR(Table1[[#This Row],[Rodents]],Table1[[#This Row],[Human]],Table1[[#This Row],[Pig]]),OR(ISNUMBER(FIND("dermal",C1353)),ISNUMBER(FIND("skin ",C1353))),"NA")</f>
        <v>NA</v>
      </c>
      <c r="X1353" t="str">
        <f>IF(OR(Table1[[#This Row],[Rodents]],Table1[[#This Row],[Human]],Table1[[#This Row],[Pig]]),OR(ISNUMBER(FIND("injected",C1353)),ISNUMBER(FIND("periton",C1353)),ISNUMBER(FIND("intrascrot",C1353))),"NA")</f>
        <v>NA</v>
      </c>
      <c r="Y1353" t="str">
        <f>IF(OR(Table1[[#This Row],[Rodents]],Table1[[#This Row],[Human]],Table1[[#This Row],[Pig]]),NOT(OR(Table1[[#This Row],[Inhaled/Intratracheal/intranasal]],Table1[[#This Row],[Dermal]],Table1[[#This Row],[Injected]])),"NA")</f>
        <v>NA</v>
      </c>
      <c r="AA1353" t="b">
        <f>OR(ISNUMBER(FIND("fish ",C1353)),ISNUMBER(FIND("Fish ",C1353)),ISNUMBER(FIND("aquatic",C1353)),ISNUMBER(FIND("daphnids",C1353)),ISNUMBER(FIND("Carcinus maenas",C1353)),ISNUMBER(FIND("Daphnia",C1353)),ISNUMBER(FIND("Ruditapes philippinarum",C1353)),ISNUMBER(FIND("daphnia",C1353)),ISNUMBER(FIND("marine",C1353)),ISNUMBER(FIND("mussel",C1353)),ISNUMBER(FIND("algae",C1353)),ISNUMBER(FIND("Donax faba",C1353)),ISNUMBER(FIND("estuarine",C1353)),ISNUMBER(FIND("snail",C1353)),ISNUMBER(FIND("Prorocentrum donghaiense",C1353)) )</f>
        <v>1</v>
      </c>
      <c r="AB1353" t="b">
        <f>OR(ISNUMBER(FIND(" rat ",C1353)),ISNUMBER(FIND(" rats ",C1353)),ISNUMBER(FIND(" Rats ",C1353)),ISNUMBER(FIND(" Rat ",C1353)),ISNUMBER(FIND(" rat.",C1353)),ISNUMBER(FIND(" rats.",C1353)),ISNUMBER(FIND("mouse",C1353)),ISNUMBER(FIND("mice",C1353)), ISNUMBER(FIND(" Mice",C1353)))</f>
        <v>0</v>
      </c>
      <c r="AC1353" t="b">
        <f>OR(ISNUMBER(FIND(" cell ",C1353)),ISNUMBER(FIND("fibroblast",C1353)),ISNUMBER(FIND("macrophage",C1353)),ISNUMBER(FIND("epithelial",C1353)),ISNUMBER(FIND("endothelial",C1353)),ISNUMBER(FIND("neuron",C1353)),ISNUMBER(FIND(" cells ",C1353)),ISNUMBER(FIND("RBC",C1353)),ISNUMBER(FIND("mitochond",C1353)),ISNUMBER(FIND("adipocyte",C1353)),ISNUMBER(FIND("osteo",C1353)),ISNUMBER(FIND("keratin",C1353)),ISNUMBER(FIND(" cell's ",C1353)),ISNUMBER(FIND("eukary",C1353)),ISNUMBER(FIND("sperm",C1353)))</f>
        <v>0</v>
      </c>
      <c r="AD1353" t="b">
        <f>OR(ISNUMBER(FIND("human",B1353)),ISNUMBER(FIND("workers",B1353)),ISNUMBER(FIND("workforces",B1353)),ISNUMBER(FIND("occupational",B1353)),ISNUMBER(FIND("Case report",B1353)),ISNUMBER(FIND("Workplaces",B1353)),ISNUMBER(FIND("worker",B1353)))</f>
        <v>0</v>
      </c>
      <c r="AE1353" t="b">
        <f>OR(ISNUMBER(FIND(" plant ",C1353)),ISNUMBER(FIND("Plant ",C1353)),ISNUMBER(FIND("tomato",C1353)),ISNUMBER(FIND("plants",C1353)),ISNUMBER(FIND("Plants",C1353)),ISNUMBER(FIND("algae",C1353)),ISNUMBER(FIND("lettuce",C1353)),ISNUMBER(FIND("green gram sprouts ",C1353)),ISNUMBER(FIND("Cucurbita pepo",C1353)),ISNUMBER(FIND("bean ",C1353)),ISNUMBER(FIND("chloroplast",C1353)),ISNUMBER(FIND("chlorophyll",C1353)),ISNUMBER(FIND("seedling",C1353)),ISNUMBER(FIND("canola",C1353)),ISNUMBER(FIND("shoot",C1353)),ISNUMBER(FIND("photosynthes",C1353)),ISNUMBER(FIND(" leaves ",C1353)),,ISNUMBER(FIND("agriculture",C1353)),ISNUMBER(FIND(" crops ",C1353)))</f>
        <v>0</v>
      </c>
      <c r="AF1353" t="b">
        <f>OR(ISNUMBER(FIND("bacteria",C1353)),ISNUMBER(FIND("Bacteria",C1353)),ISNUMBER(FIND("Bacterium",C1353)),ISNUMBER(FIND("bacterium",C1353)),ISNUMBER(FIND(" coli ",C1353)))</f>
        <v>0</v>
      </c>
      <c r="AG1353" t="b">
        <f>OR(ISNUMBER(FIND("fungi",C1353)),ISNUMBER(FIND("Fungi",C1353)),ISNUMBER(FIND("fungus",C1353)),ISNUMBER(FIND("Fungus",C1353)),ISNUMBER(FIND("mushroom",C1353)),ISNUMBER(FIND("Mushroom",C1353)),ISNUMBER(FIND(" mold ",C1353)))</f>
        <v>0</v>
      </c>
      <c r="AH1353" t="b">
        <f>OR(ISNUMBER(FIND("Pig ",C1353)),ISNUMBER(FIND("pig ",C1353)),ISNUMBER(FIND("Pigs ",C1353)),ISNUMBER(FIND("pigs ",C1353)))</f>
        <v>0</v>
      </c>
      <c r="AI1353" t="b">
        <f>OR(ISNUMBER(FIND(" C. elegans",C1353)),ISNUMBER(FIND("Caenorhabditis elegans",C1353)),ISNUMBER(FIND("earthworms",C1353)),ISNUMBER(FIND(" Ficopomatus enigmaticus",C1353)),ISNUMBER(FIND("larva",C1353)),ISNUMBER(FIND("Lumbriculus variegatus",C1353)),ISNUMBER(FIND("nematode",C1353)))</f>
        <v>1</v>
      </c>
      <c r="AJ1353" t="b">
        <f>NOT(OR(AA1353,AB1353,AC1353,AD1353,AE1353,AF1353,AG1353,AH1353,AI1353))</f>
        <v>0</v>
      </c>
      <c r="AL1353" t="b">
        <f>OR(AA1353,AB1353,AD1353,AE1353,AF1353,AG1353,AH1353,AI1353)</f>
        <v>1</v>
      </c>
      <c r="AM1353" t="b">
        <f>IF(Table1[[#This Row],[In vivo?]],IF(Table1[[#This Row],[Cell]],FALSE,TRUE),FALSE)</f>
        <v>1</v>
      </c>
      <c r="AN1353" t="b">
        <f>AND(AC1353,AL1353)</f>
        <v>0</v>
      </c>
      <c r="AO1353" t="b">
        <f>IF(Table1[[#This Row],[Cell]],IF(Table1[[#This Row],[In vivo?]],FALSE,TRUE),FALSE)</f>
        <v>0</v>
      </c>
      <c r="AP1353" t="b">
        <f>NOT(OR(Table1[[#This Row],[In vivo?]],Table1[[#This Row],[Only in Cell]]))</f>
        <v>0</v>
      </c>
      <c r="AQ1353" t="str">
        <f>IF(OR(Table1[[#This Row],[Rodents]],Table1[[#This Row],[Human]],Table1[[#This Row],[Pig]]),OR(ISNUMBER(FIND("pulmonary",C1353)),ISNUMBER(FIND("lung",C1353))),"NA")</f>
        <v>NA</v>
      </c>
      <c r="AR1353" t="str">
        <f>IF(OR(Table1[[#This Row],[Rodents]],Table1[[#This Row],[Human]],Table1[[#This Row],[Pig]]),OR(ISNUMBER(FIND("skin",C1353)),ISNUMBER(FIND("dermal",C1353))),"NA")</f>
        <v>NA</v>
      </c>
      <c r="AS1353" t="str">
        <f>IF(OR(Table1[[#This Row],[Rodents]],Table1[[#This Row],[Human]],Table1[[#This Row],[Pig]]),OR(ISNUMBER(FIND("liver",C1353)),ISNUMBER(FIND("hepat",C1353))),"NA")</f>
        <v>NA</v>
      </c>
      <c r="AT1353" t="str">
        <f>IF(OR(Table1[[#This Row],[Rodents]],Table1[[#This Row],[Human]],Table1[[#This Row],[Pig]]),OR(ISNUMBER(FIND("kidney",C1353)),ISNUMBER(FIND("neph",C1353))),"NA")</f>
        <v>NA</v>
      </c>
      <c r="AU1353" t="str">
        <f>IF(OR(Table1[[#This Row],[Rodents]],Table1[[#This Row],[Human]],Table1[[#This Row],[Pig]]),OR(ISNUMBER(FIND("brain",C1353)),ISNUMBER(FIND("neur",C1353)),ISNUMBER(FIND("nerv",C1353))),"NA")</f>
        <v>NA</v>
      </c>
      <c r="AV1353" t="str">
        <f>IF(OR(Table1[[#This Row],[Rodents]],Table1[[#This Row],[Human]],Table1[[#This Row],[Pig]]),OR(ISNUMBER(FIND("heart",C1353)),ISNUMBER(FIND("cardi",C1353))),"NA")</f>
        <v>NA</v>
      </c>
      <c r="AW1353" t="str">
        <f>IF(OR(Table1[[#This Row],[Rodents]],Table1[[#This Row],[Human]],Table1[[#This Row],[Pig]]),OR(ISNUMBER(FIND("gastro",C1353)),ISNUMBER(FIND("intesti",C1353)),ISNUMBER(FIND("stomach",C1353))),"NA")</f>
        <v>NA</v>
      </c>
      <c r="AX1353" t="str">
        <f>IF(OR(Table1[[#This Row],[Rodents]],Table1[[#This Row],[Human]],Table1[[#This Row],[Pig]]),NOT(OR(AQ1353,AR1353,AS1353,AT1353,AU1353,AV1353,AW1353)),"NA")</f>
        <v>NA</v>
      </c>
      <c r="AY1353" t="b">
        <f>OR(ISNUMBER(FIND("SWCNT",C1353)),ISNUMBER(FIND("SWNT",C1353)),ISNUMBER(FIND("single-wall",C1353)),ISNUMBER(FIND("single wall",C1353)),ISNUMBER(FIND("Single wall",C1353)),ISNUMBER(FIND("Single-wall",C1353)),ISNUMBER(FIND("SWCNT",B1353)),ISNUMBER(FIND("SWNT",B1353)),ISNUMBER(FIND("single-wall",B1353)),ISNUMBER(FIND("single wall",B1353)),ISNUMBER(FIND("Single-wall",B1353)),ISNUMBER(FIND("Single wall",B1353)))</f>
        <v>0</v>
      </c>
      <c r="AZ1353" t="b">
        <f>OR(ISNUMBER(FIND("MWCNT",C1353)),ISNUMBER(FIND("MWNT",C1353)),ISNUMBER(FIND("multi-wall",C1353)),ISNUMBER(FIND("multi wall",C1353)),ISNUMBER(FIND("multiwall",C1353)),ISNUMBER(FIND("Multi-wall",C1353)),ISNUMBER(FIND("Multi wall",C1353)),ISNUMBER(FIND("Multiwall",C1353)),ISNUMBER(FIND("MWCNT",B1353)),ISNUMBER(FIND("MWNT",B1353)),ISNUMBER(FIND("multi-wall",B1353)),ISNUMBER(FIND("multi wall",B1353)),ISNUMBER(FIND("multiwall",B1353)),ISNUMBER(FIND("Multi-wall",B1353)),ISNUMBER(FIND("Multi wall",B1353)),ISNUMBER(FIND("Multiwall",B1353)),ISNUMBER(FIND("Double-wall",B1353)),ISNUMBER(FIND("Double wall",B1353)),ISNUMBER(FIND("Doublewall",B1353)),ISNUMBER(FIND("double-wall",B1353)),ISNUMBER(FIND("double wall",B1353)),ISNUMBER(FIND("doublewall",B1353)))</f>
        <v>1</v>
      </c>
      <c r="BA1353" t="b">
        <f>AND(Table1[[#This Row],[SWCNT]],Table1[[#This Row],[MWCNT]])</f>
        <v>0</v>
      </c>
      <c r="BB1353" t="b">
        <f>IF(Table1[[#This Row],[SWCNT]]=TRUE,FALSE,IF(Table1[[#This Row],[MWCNT]]=TRUE,FALSE,TRUE))</f>
        <v>0</v>
      </c>
      <c r="BC1353" s="18"/>
    </row>
    <row r="1354" spans="1:55" ht="222">
      <c r="A1354" t="s">
        <v>1429</v>
      </c>
      <c r="B1354" s="2" t="s">
        <v>1430</v>
      </c>
      <c r="C1354" s="16" t="s">
        <v>1431</v>
      </c>
      <c r="D1354" s="17" t="s">
        <v>68</v>
      </c>
      <c r="E1354" s="2">
        <v>2019</v>
      </c>
      <c r="F1354" t="b">
        <f>OR(ISNUMBER(FIND("cytotoxic",C1354)),ISNUMBER(FIND("Cytotoxic",C1354)),ISNUMBER(FIND("cellular toxicity",C1354)),ISNUMBER(FIND("cell death",C1354)),ISNUMBER(FIND("viable",C1354)),ISNUMBER(FIND("phytotoxic",C1354)),ISNUMBER(FIND("acute toxicity",C1354)),ISNUMBER(FIND("MTT",C1354)),ISNUMBER(FIND("survival",C1354)),ISNUMBER(FIND("prolifer",C1354)),ISNUMBER(FIND("apoptosis",C1354)),ISNUMBER(FIND("neurotoxic",C1354)),ISNUMBER(FIND("  lysis ",C1354)),ISNUMBER(FIND("necrosis",C1354)),ISNUMBER(FIND("cellular death",C1354))*3,ISNUMBER(FIND("LDH",C1354)),ISNUMBER(FIND("Acute toxicity",C1354)))</f>
        <v>1</v>
      </c>
      <c r="G1354" t="b">
        <f>OR(ISNUMBER(FIND("genotoxic",C1354)),ISNUMBER(FIND("genotoxicity",C1354)),ISNUMBER(FIND("DNA damage",C1354)),ISNUMBER(FIND("DNA",C1354)),ISNUMBER(FIND("RNA",C1354)),ISNUMBER(FIND("mesothelioma",C1354)),ISNUMBER(FIND("carcino",C1354)),ISNUMBER(FIND("mutagen",C1354)),ISNUMBER(FIND("genetic",C1354)))</f>
        <v>1</v>
      </c>
      <c r="H1354" t="b">
        <f>OR(ISNUMBER(FIND("inflammatory",C1354)),ISNUMBER(FIND("inflamm",C1354)))</f>
        <v>0</v>
      </c>
      <c r="I1354" t="b">
        <f>OR(ISNUMBER(FIND("immune",C1354)),ISNUMBER(FIND("immunological",C1354)),ISNUMBER(FIND("interleuk",C1354)),ISNUMBER(FIND("platelet activation",C1354)),ISNUMBER(FIND("monocyte",C1354)),ISNUMBER(FIND("leukocyte",C1354)),ISNUMBER(FIND("cytokine",C1354)),ISNUMBER(FIND("CD4",C1354)),ISNUMBER(FIND("CD8",C1354)),ISNUMBER(FIND("T-cell",C1354)))</f>
        <v>0</v>
      </c>
      <c r="J1354" t="b">
        <f>OR(ISNUMBER(FIND("reactive oxygen",C1354)),ISNUMBER(FIND("ROS",C1354)),ISNUMBER(FIND("free radical",C1354)),ISNUMBER(FIND("oxidative stress",C1354)),ISNUMBER(FIND("peroxid",C1354)),ISNUMBER(FIND("oxidative",C1354)),ISNUMBER(FIND("antioxid",C1354)))</f>
        <v>1</v>
      </c>
      <c r="K1354" t="b">
        <f>OR(ISNUMBER(FIND("autophag",C1354)))</f>
        <v>0</v>
      </c>
      <c r="L1354" t="b">
        <f>OR(ISNUMBER(FIND("morpholog",C1354)))</f>
        <v>0</v>
      </c>
      <c r="M1354" t="b">
        <f>OR(ISNUMBER(FIND("fibrosis",C1354)),ISNUMBER(FIND("Fibrosis",C1354)),ISNUMBER(FIND("fibrot",C1354)))</f>
        <v>0</v>
      </c>
      <c r="N1354" t="b">
        <f>OR(ISNUMBER(FIND("offspring",C1354)),ISNUMBER(FIND("Parental",C1354)),ISNUMBER(FIND("parental",C1354)),ISNUMBER(FIND("germline",C1354)),ISNUMBER(FIND("reproduc",C1354)),ISNUMBER(FIND("embryo",C1354)))</f>
        <v>0</v>
      </c>
      <c r="O1354" t="b">
        <f>OR(ISNUMBER(FIND("metabol",C1354)),ISNUMBER(FIND("Metabol",C1354)),ISNUMBER(FIND("digest",C1354)),ISNUMBER(FIND("mitochon",C1354)))</f>
        <v>0</v>
      </c>
      <c r="P1354" t="b">
        <f>OR(ISNUMBER(FIND("ecotox",C1354)),ISNUMBER(FIND("Ecotox",B1354)),ISNUMBER(FIND("ecotox",B1354)),ISNUMBER(FIND("Ecotox",C1354)))</f>
        <v>0</v>
      </c>
      <c r="Q1354" t="b">
        <f>OR(ISNUMBER(FIND("Bioaccum",C1354)),ISNUMBER(FIND("bioaccum",C1354)),ISNUMBER(FIND("accum",C1354)))</f>
        <v>0</v>
      </c>
      <c r="R1354" t="b">
        <f>OR(ISNUMBER(FIND("Occupation",C1354)),ISNUMBER(FIND("occupation",C1354)),ISNUMBER(FIND("worker",C1354)),ISNUMBER(FIND("workforce",C1354)))</f>
        <v>0</v>
      </c>
      <c r="S1354" t="b">
        <f>NOT(OR(F1354,G1354,H1354,I1354,J1354,K1354,L1354,M1354,N1354,O1354,P1354,Q1354,R1354))</f>
        <v>0</v>
      </c>
      <c r="U1354" t="b">
        <f>OR(Table1[[#This Row],[Inflammation]],Table1[[#This Row],[Immune]])</f>
        <v>0</v>
      </c>
      <c r="V1354" t="str">
        <f>IF(OR(Table1[[#This Row],[Rodents]],Table1[[#This Row],[Human]],Table1[[#This Row],[Pig]]),OR(ISNUMBER(FIND("intratrach",C1354)),ISNUMBER(FIND("nasal ",C1354)),ISNUMBER(FIND("instill",C1354))),"NA")</f>
        <v>NA</v>
      </c>
      <c r="W1354" t="str">
        <f>IF(OR(Table1[[#This Row],[Rodents]],Table1[[#This Row],[Human]],Table1[[#This Row],[Pig]]),OR(ISNUMBER(FIND("dermal",C1354)),ISNUMBER(FIND("skin ",C1354))),"NA")</f>
        <v>NA</v>
      </c>
      <c r="X1354" t="str">
        <f>IF(OR(Table1[[#This Row],[Rodents]],Table1[[#This Row],[Human]],Table1[[#This Row],[Pig]]),OR(ISNUMBER(FIND("injected",C1354)),ISNUMBER(FIND("periton",C1354)),ISNUMBER(FIND("intrascrot",C1354))),"NA")</f>
        <v>NA</v>
      </c>
      <c r="Y1354" t="str">
        <f>IF(OR(Table1[[#This Row],[Rodents]],Table1[[#This Row],[Human]],Table1[[#This Row],[Pig]]),NOT(OR(Table1[[#This Row],[Inhaled/Intratracheal/intranasal]],Table1[[#This Row],[Dermal]],Table1[[#This Row],[Injected]])),"NA")</f>
        <v>NA</v>
      </c>
      <c r="AA1354" t="b">
        <f>OR(ISNUMBER(FIND("fish ",C1354)),ISNUMBER(FIND("Fish ",C1354)),ISNUMBER(FIND("aquatic",C1354)),ISNUMBER(FIND("daphnids",C1354)),ISNUMBER(FIND("Carcinus maenas",C1354)),ISNUMBER(FIND("Daphnia",C1354)),ISNUMBER(FIND("Ruditapes philippinarum",C1354)),ISNUMBER(FIND("daphnia",C1354)),ISNUMBER(FIND("marine",C1354)),ISNUMBER(FIND("mussel",C1354)),ISNUMBER(FIND("algae",C1354)),ISNUMBER(FIND("Donax faba",C1354)),ISNUMBER(FIND("estuarine",C1354)),ISNUMBER(FIND("snail",C1354)),ISNUMBER(FIND("Prorocentrum donghaiense",C1354)) )</f>
        <v>0</v>
      </c>
      <c r="AB1354" t="b">
        <f>OR(ISNUMBER(FIND(" rat ",C1354)),ISNUMBER(FIND(" rats ",C1354)),ISNUMBER(FIND(" Rats ",C1354)),ISNUMBER(FIND(" Rat ",C1354)),ISNUMBER(FIND(" rat.",C1354)),ISNUMBER(FIND(" rats.",C1354)),ISNUMBER(FIND("mouse",C1354)),ISNUMBER(FIND("mice",C1354)), ISNUMBER(FIND(" Mice",C1354)))</f>
        <v>0</v>
      </c>
      <c r="AC1354" t="b">
        <f>OR(ISNUMBER(FIND(" cell ",C1354)),ISNUMBER(FIND("fibroblast",C1354)),ISNUMBER(FIND("macrophage",C1354)),ISNUMBER(FIND("epithelial",C1354)),ISNUMBER(FIND("endothelial",C1354)),ISNUMBER(FIND("neuron",C1354)),ISNUMBER(FIND(" cells ",C1354)),ISNUMBER(FIND("RBC",C1354)),ISNUMBER(FIND("mitochond",C1354)),ISNUMBER(FIND("adipocyte",C1354)),ISNUMBER(FIND("osteo",C1354)),ISNUMBER(FIND("keratin",C1354)),ISNUMBER(FIND(" cell's ",C1354)),ISNUMBER(FIND("eukary",C1354)),ISNUMBER(FIND("sperm",C1354)))</f>
        <v>1</v>
      </c>
      <c r="AD1354" t="b">
        <f>OR(ISNUMBER(FIND("human",B1354)),ISNUMBER(FIND("workers",B1354)),ISNUMBER(FIND("workforces",B1354)),ISNUMBER(FIND("occupational",B1354)),ISNUMBER(FIND("Case report",B1354)),ISNUMBER(FIND("Workplaces",B1354)),ISNUMBER(FIND("worker",B1354)))</f>
        <v>0</v>
      </c>
      <c r="AE1354" t="b">
        <f>OR(ISNUMBER(FIND(" plant ",C1354)),ISNUMBER(FIND("Plant ",C1354)),ISNUMBER(FIND("tomato",C1354)),ISNUMBER(FIND("plants",C1354)),ISNUMBER(FIND("Plants",C1354)),ISNUMBER(FIND("algae",C1354)),ISNUMBER(FIND("lettuce",C1354)),ISNUMBER(FIND("green gram sprouts ",C1354)),ISNUMBER(FIND("Cucurbita pepo",C1354)),ISNUMBER(FIND("bean ",C1354)),ISNUMBER(FIND("chloroplast",C1354)),ISNUMBER(FIND("chlorophyll",C1354)),ISNUMBER(FIND("seedling",C1354)),ISNUMBER(FIND("canola",C1354)),ISNUMBER(FIND("shoot",C1354)),ISNUMBER(FIND("photosynthes",C1354)),ISNUMBER(FIND(" leaves ",C1354)),,ISNUMBER(FIND("agriculture",C1354)),ISNUMBER(FIND(" crops ",C1354)))</f>
        <v>0</v>
      </c>
      <c r="AF1354" t="b">
        <f>OR(ISNUMBER(FIND("bacteria",C1354)),ISNUMBER(FIND("Bacteria",C1354)),ISNUMBER(FIND("Bacterium",C1354)),ISNUMBER(FIND("bacterium",C1354)),ISNUMBER(FIND(" coli ",C1354)))</f>
        <v>0</v>
      </c>
      <c r="AG1354" t="b">
        <f>OR(ISNUMBER(FIND("fungi",C1354)),ISNUMBER(FIND("Fungi",C1354)),ISNUMBER(FIND("fungus",C1354)),ISNUMBER(FIND("Fungus",C1354)),ISNUMBER(FIND("mushroom",C1354)),ISNUMBER(FIND("Mushroom",C1354)),ISNUMBER(FIND(" mold ",C1354)))</f>
        <v>0</v>
      </c>
      <c r="AH1354" t="b">
        <f>OR(ISNUMBER(FIND("Pig ",C1354)),ISNUMBER(FIND("pig ",C1354)),ISNUMBER(FIND("Pigs ",C1354)),ISNUMBER(FIND("pigs ",C1354)))</f>
        <v>0</v>
      </c>
      <c r="AI1354" t="b">
        <f>OR(ISNUMBER(FIND(" C. elegans",C1354)),ISNUMBER(FIND("Caenorhabditis elegans",C1354)),ISNUMBER(FIND("earthworms",C1354)),ISNUMBER(FIND(" Ficopomatus enigmaticus",C1354)),ISNUMBER(FIND("larva",C1354)),ISNUMBER(FIND("Lumbriculus variegatus",C1354)),ISNUMBER(FIND("nematode",C1354)))</f>
        <v>0</v>
      </c>
      <c r="AJ1354" t="b">
        <f>NOT(OR(AA1354,AB1354,AC1354,AD1354,AE1354,AF1354,AG1354,AH1354,AI1354))</f>
        <v>0</v>
      </c>
      <c r="AL1354" t="b">
        <f>OR(AA1354,AB1354,AD1354,AE1354,AF1354,AG1354,AH1354,AI1354)</f>
        <v>0</v>
      </c>
      <c r="AM1354" t="b">
        <f>IF(Table1[[#This Row],[In vivo?]],IF(Table1[[#This Row],[Cell]],FALSE,TRUE),FALSE)</f>
        <v>0</v>
      </c>
      <c r="AN1354" t="b">
        <f>AND(AC1354,AL1354)</f>
        <v>0</v>
      </c>
      <c r="AO1354" t="b">
        <f>IF(Table1[[#This Row],[Cell]],IF(Table1[[#This Row],[In vivo?]],FALSE,TRUE),FALSE)</f>
        <v>1</v>
      </c>
      <c r="AP1354" t="b">
        <f>NOT(OR(Table1[[#This Row],[In vivo?]],Table1[[#This Row],[Only in Cell]]))</f>
        <v>0</v>
      </c>
      <c r="AQ1354" t="str">
        <f>IF(OR(Table1[[#This Row],[Rodents]],Table1[[#This Row],[Human]],Table1[[#This Row],[Pig]]),OR(ISNUMBER(FIND("pulmonary",C1354)),ISNUMBER(FIND("lung",C1354))),"NA")</f>
        <v>NA</v>
      </c>
      <c r="AR1354" t="str">
        <f>IF(OR(Table1[[#This Row],[Rodents]],Table1[[#This Row],[Human]],Table1[[#This Row],[Pig]]),OR(ISNUMBER(FIND("skin",C1354)),ISNUMBER(FIND("dermal",C1354))),"NA")</f>
        <v>NA</v>
      </c>
      <c r="AS1354" t="str">
        <f>IF(OR(Table1[[#This Row],[Rodents]],Table1[[#This Row],[Human]],Table1[[#This Row],[Pig]]),OR(ISNUMBER(FIND("liver",C1354)),ISNUMBER(FIND("hepat",C1354))),"NA")</f>
        <v>NA</v>
      </c>
      <c r="AT1354" t="str">
        <f>IF(OR(Table1[[#This Row],[Rodents]],Table1[[#This Row],[Human]],Table1[[#This Row],[Pig]]),OR(ISNUMBER(FIND("kidney",C1354)),ISNUMBER(FIND("neph",C1354))),"NA")</f>
        <v>NA</v>
      </c>
      <c r="AU1354" t="str">
        <f>IF(OR(Table1[[#This Row],[Rodents]],Table1[[#This Row],[Human]],Table1[[#This Row],[Pig]]),OR(ISNUMBER(FIND("brain",C1354)),ISNUMBER(FIND("neur",C1354)),ISNUMBER(FIND("nerv",C1354))),"NA")</f>
        <v>NA</v>
      </c>
      <c r="AV1354" t="str">
        <f>IF(OR(Table1[[#This Row],[Rodents]],Table1[[#This Row],[Human]],Table1[[#This Row],[Pig]]),OR(ISNUMBER(FIND("heart",C1354)),ISNUMBER(FIND("cardi",C1354))),"NA")</f>
        <v>NA</v>
      </c>
      <c r="AW1354" t="str">
        <f>IF(OR(Table1[[#This Row],[Rodents]],Table1[[#This Row],[Human]],Table1[[#This Row],[Pig]]),OR(ISNUMBER(FIND("gastro",C1354)),ISNUMBER(FIND("intesti",C1354)),ISNUMBER(FIND("stomach",C1354))),"NA")</f>
        <v>NA</v>
      </c>
      <c r="AX1354" t="str">
        <f>IF(OR(Table1[[#This Row],[Rodents]],Table1[[#This Row],[Human]],Table1[[#This Row],[Pig]]),NOT(OR(AQ1354,AR1354,AS1354,AT1354,AU1354,AV1354,AW1354)),"NA")</f>
        <v>NA</v>
      </c>
      <c r="AY1354" t="b">
        <f>OR(ISNUMBER(FIND("SWCNT",C1354)),ISNUMBER(FIND("SWNT",C1354)),ISNUMBER(FIND("single-wall",C1354)),ISNUMBER(FIND("single wall",C1354)),ISNUMBER(FIND("Single wall",C1354)),ISNUMBER(FIND("Single-wall",C1354)),ISNUMBER(FIND("SWCNT",B1354)),ISNUMBER(FIND("SWNT",B1354)),ISNUMBER(FIND("single-wall",B1354)),ISNUMBER(FIND("single wall",B1354)),ISNUMBER(FIND("Single-wall",B1354)),ISNUMBER(FIND("Single wall",B1354)))</f>
        <v>0</v>
      </c>
      <c r="AZ1354" t="b">
        <f>OR(ISNUMBER(FIND("MWCNT",C1354)),ISNUMBER(FIND("MWNT",C1354)),ISNUMBER(FIND("multi-wall",C1354)),ISNUMBER(FIND("multi wall",C1354)),ISNUMBER(FIND("multiwall",C1354)),ISNUMBER(FIND("Multi-wall",C1354)),ISNUMBER(FIND("Multi wall",C1354)),ISNUMBER(FIND("Multiwall",C1354)),ISNUMBER(FIND("MWCNT",B1354)),ISNUMBER(FIND("MWNT",B1354)),ISNUMBER(FIND("multi-wall",B1354)),ISNUMBER(FIND("multi wall",B1354)),ISNUMBER(FIND("multiwall",B1354)),ISNUMBER(FIND("Multi-wall",B1354)),ISNUMBER(FIND("Multi wall",B1354)),ISNUMBER(FIND("Multiwall",B1354)),ISNUMBER(FIND("Double-wall",B1354)),ISNUMBER(FIND("Double wall",B1354)),ISNUMBER(FIND("Doublewall",B1354)),ISNUMBER(FIND("double-wall",B1354)),ISNUMBER(FIND("double wall",B1354)),ISNUMBER(FIND("doublewall",B1354)))</f>
        <v>1</v>
      </c>
      <c r="BA1354" t="b">
        <f>AND(Table1[[#This Row],[SWCNT]],Table1[[#This Row],[MWCNT]])</f>
        <v>0</v>
      </c>
      <c r="BB1354" t="b">
        <f>IF(Table1[[#This Row],[SWCNT]]=TRUE,FALSE,IF(Table1[[#This Row],[MWCNT]]=TRUE,FALSE,TRUE))</f>
        <v>0</v>
      </c>
      <c r="BC1354" s="18"/>
    </row>
    <row r="1355" spans="1:55" ht="222">
      <c r="A1355" t="s">
        <v>1453</v>
      </c>
      <c r="B1355" s="2" t="s">
        <v>1455</v>
      </c>
      <c r="C1355" s="16" t="s">
        <v>1457</v>
      </c>
      <c r="D1355" s="17" t="s">
        <v>1034</v>
      </c>
      <c r="E1355" s="2">
        <v>2019</v>
      </c>
      <c r="F1355" t="b">
        <f>OR(ISNUMBER(FIND("cytotoxic",C1355)),ISNUMBER(FIND("Cytotoxic",C1355)),ISNUMBER(FIND("cellular toxicity",C1355)),ISNUMBER(FIND("cell death",C1355)),ISNUMBER(FIND("viable",C1355)),ISNUMBER(FIND("phytotoxic",C1355)),ISNUMBER(FIND("acute toxicity",C1355)),ISNUMBER(FIND("MTT",C1355)),ISNUMBER(FIND("survival",C1355)),ISNUMBER(FIND("prolifer",C1355)),ISNUMBER(FIND("apoptosis",C1355)),ISNUMBER(FIND("neurotoxic",C1355)),ISNUMBER(FIND("  lysis ",C1355)),ISNUMBER(FIND("necrosis",C1355)),ISNUMBER(FIND("cellular death",C1355))*3,ISNUMBER(FIND("LDH",C1355)),ISNUMBER(FIND("Acute toxicity",C1355)))</f>
        <v>1</v>
      </c>
      <c r="G1355" t="b">
        <f>OR(ISNUMBER(FIND("genotoxic",C1355)),ISNUMBER(FIND("genotoxicity",C1355)),ISNUMBER(FIND("DNA damage",C1355)),ISNUMBER(FIND("DNA",C1355)),ISNUMBER(FIND("RNA",C1355)),ISNUMBER(FIND("mesothelioma",C1355)),ISNUMBER(FIND("carcino",C1355)),ISNUMBER(FIND("mutagen",C1355)),ISNUMBER(FIND("genetic",C1355)))</f>
        <v>1</v>
      </c>
      <c r="H1355" t="b">
        <f>OR(ISNUMBER(FIND("inflammatory",C1355)),ISNUMBER(FIND("inflamm",C1355)))</f>
        <v>0</v>
      </c>
      <c r="I1355" t="b">
        <f>OR(ISNUMBER(FIND("immune",C1355)),ISNUMBER(FIND("immunological",C1355)),ISNUMBER(FIND("interleuk",C1355)),ISNUMBER(FIND("platelet activation",C1355)),ISNUMBER(FIND("monocyte",C1355)),ISNUMBER(FIND("leukocyte",C1355)),ISNUMBER(FIND("cytokine",C1355)),ISNUMBER(FIND("CD4",C1355)),ISNUMBER(FIND("CD8",C1355)),ISNUMBER(FIND("T-cell",C1355)))</f>
        <v>1</v>
      </c>
      <c r="J1355" t="b">
        <f>OR(ISNUMBER(FIND("reactive oxygen",C1355)),ISNUMBER(FIND("ROS",C1355)),ISNUMBER(FIND("free radical",C1355)),ISNUMBER(FIND("oxidative stress",C1355)),ISNUMBER(FIND("peroxid",C1355)),ISNUMBER(FIND("oxidative",C1355)),ISNUMBER(FIND("antioxid",C1355)))</f>
        <v>1</v>
      </c>
      <c r="K1355" t="b">
        <f>OR(ISNUMBER(FIND("autophag",C1355)))</f>
        <v>1</v>
      </c>
      <c r="L1355" t="b">
        <f>OR(ISNUMBER(FIND("morpholog",C1355)))</f>
        <v>0</v>
      </c>
      <c r="M1355" t="b">
        <f>OR(ISNUMBER(FIND("fibrosis",C1355)),ISNUMBER(FIND("Fibrosis",C1355)),ISNUMBER(FIND("fibrot",C1355)))</f>
        <v>0</v>
      </c>
      <c r="N1355" t="b">
        <f>OR(ISNUMBER(FIND("offspring",C1355)),ISNUMBER(FIND("Parental",C1355)),ISNUMBER(FIND("parental",C1355)),ISNUMBER(FIND("germline",C1355)),ISNUMBER(FIND("reproduc",C1355)),ISNUMBER(FIND("embryo",C1355)))</f>
        <v>0</v>
      </c>
      <c r="O1355" t="b">
        <f>OR(ISNUMBER(FIND("metabol",C1355)),ISNUMBER(FIND("Metabol",C1355)),ISNUMBER(FIND("digest",C1355)),ISNUMBER(FIND("mitochon",C1355)))</f>
        <v>0</v>
      </c>
      <c r="P1355" t="b">
        <f>OR(ISNUMBER(FIND("ecotox",C1355)),ISNUMBER(FIND("Ecotox",B1355)),ISNUMBER(FIND("ecotox",B1355)),ISNUMBER(FIND("Ecotox",C1355)))</f>
        <v>0</v>
      </c>
      <c r="Q1355" t="b">
        <f>OR(ISNUMBER(FIND("Bioaccum",C1355)),ISNUMBER(FIND("bioaccum",C1355)),ISNUMBER(FIND("accum",C1355)))</f>
        <v>0</v>
      </c>
      <c r="R1355" t="b">
        <f>OR(ISNUMBER(FIND("Occupation",C1355)),ISNUMBER(FIND("occupation",C1355)),ISNUMBER(FIND("worker",C1355)),ISNUMBER(FIND("workforce",C1355)))</f>
        <v>0</v>
      </c>
      <c r="S1355" t="b">
        <f>NOT(OR(F1355,G1355,H1355,I1355,J1355,K1355,L1355,M1355,N1355,O1355,P1355,Q1355,R1355))</f>
        <v>0</v>
      </c>
      <c r="U1355" t="b">
        <f>OR(Table1[[#This Row],[Inflammation]],Table1[[#This Row],[Immune]])</f>
        <v>1</v>
      </c>
      <c r="V1355" t="str">
        <f>IF(OR(Table1[[#This Row],[Rodents]],Table1[[#This Row],[Human]],Table1[[#This Row],[Pig]]),OR(ISNUMBER(FIND("intratrach",C1355)),ISNUMBER(FIND("nasal ",C1355)),ISNUMBER(FIND("instill",C1355))),"NA")</f>
        <v>NA</v>
      </c>
      <c r="W1355" t="str">
        <f>IF(OR(Table1[[#This Row],[Rodents]],Table1[[#This Row],[Human]],Table1[[#This Row],[Pig]]),OR(ISNUMBER(FIND("dermal",C1355)),ISNUMBER(FIND("skin ",C1355))),"NA")</f>
        <v>NA</v>
      </c>
      <c r="X1355" t="str">
        <f>IF(OR(Table1[[#This Row],[Rodents]],Table1[[#This Row],[Human]],Table1[[#This Row],[Pig]]),OR(ISNUMBER(FIND("injected",C1355)),ISNUMBER(FIND("periton",C1355)),ISNUMBER(FIND("intrascrot",C1355))),"NA")</f>
        <v>NA</v>
      </c>
      <c r="Y1355" t="str">
        <f>IF(OR(Table1[[#This Row],[Rodents]],Table1[[#This Row],[Human]],Table1[[#This Row],[Pig]]),NOT(OR(Table1[[#This Row],[Inhaled/Intratracheal/intranasal]],Table1[[#This Row],[Dermal]],Table1[[#This Row],[Injected]])),"NA")</f>
        <v>NA</v>
      </c>
      <c r="AA1355" t="b">
        <f>OR(ISNUMBER(FIND("fish ",C1355)),ISNUMBER(FIND("Fish ",C1355)),ISNUMBER(FIND("aquatic",C1355)),ISNUMBER(FIND("daphnids",C1355)),ISNUMBER(FIND("Carcinus maenas",C1355)),ISNUMBER(FIND("Daphnia",C1355)),ISNUMBER(FIND("Ruditapes philippinarum",C1355)),ISNUMBER(FIND("daphnia",C1355)),ISNUMBER(FIND("marine",C1355)),ISNUMBER(FIND("mussel",C1355)),ISNUMBER(FIND("algae",C1355)),ISNUMBER(FIND("Donax faba",C1355)),ISNUMBER(FIND("estuarine",C1355)),ISNUMBER(FIND("snail",C1355)),ISNUMBER(FIND("Prorocentrum donghaiense",C1355)) )</f>
        <v>0</v>
      </c>
      <c r="AB1355" t="b">
        <f>OR(ISNUMBER(FIND(" rat ",C1355)),ISNUMBER(FIND(" rats ",C1355)),ISNUMBER(FIND(" Rats ",C1355)),ISNUMBER(FIND(" Rat ",C1355)),ISNUMBER(FIND(" rat.",C1355)),ISNUMBER(FIND(" rats.",C1355)),ISNUMBER(FIND("mouse",C1355)),ISNUMBER(FIND("mice",C1355)), ISNUMBER(FIND(" Mice",C1355)))</f>
        <v>0</v>
      </c>
      <c r="AC1355" t="b">
        <f>OR(ISNUMBER(FIND(" cell ",C1355)),ISNUMBER(FIND("fibroblast",C1355)),ISNUMBER(FIND("macrophage",C1355)),ISNUMBER(FIND("epithelial",C1355)),ISNUMBER(FIND("endothelial",C1355)),ISNUMBER(FIND("neuron",C1355)),ISNUMBER(FIND(" cells ",C1355)),ISNUMBER(FIND("RBC",C1355)),ISNUMBER(FIND("mitochond",C1355)),ISNUMBER(FIND("adipocyte",C1355)),ISNUMBER(FIND("osteo",C1355)),ISNUMBER(FIND("keratin",C1355)),ISNUMBER(FIND(" cell's ",C1355)),ISNUMBER(FIND("eukary",C1355)),ISNUMBER(FIND("sperm",C1355)))</f>
        <v>1</v>
      </c>
      <c r="AD1355" t="b">
        <v>0</v>
      </c>
      <c r="AE1355" t="b">
        <f>OR(ISNUMBER(FIND(" plant ",C1355)),ISNUMBER(FIND("Plant ",C1355)),ISNUMBER(FIND("tomato",C1355)),ISNUMBER(FIND("plants",C1355)),ISNUMBER(FIND("Plants",C1355)),ISNUMBER(FIND("algae",C1355)),ISNUMBER(FIND("lettuce",C1355)),ISNUMBER(FIND("green gram sprouts ",C1355)),ISNUMBER(FIND("Cucurbita pepo",C1355)),ISNUMBER(FIND("bean ",C1355)),ISNUMBER(FIND("chloroplast",C1355)),ISNUMBER(FIND("chlorophyll",C1355)),ISNUMBER(FIND("seedling",C1355)),ISNUMBER(FIND("canola",C1355)),ISNUMBER(FIND("shoot",C1355)),ISNUMBER(FIND("photosynthes",C1355)),ISNUMBER(FIND(" leaves ",C1355)),,ISNUMBER(FIND("agriculture",C1355)),ISNUMBER(FIND(" crops ",C1355)))</f>
        <v>0</v>
      </c>
      <c r="AF1355" t="b">
        <f>OR(ISNUMBER(FIND("bacteria",C1355)),ISNUMBER(FIND("Bacteria",C1355)),ISNUMBER(FIND("Bacterium",C1355)),ISNUMBER(FIND("bacterium",C1355)),ISNUMBER(FIND(" coli ",C1355)))</f>
        <v>0</v>
      </c>
      <c r="AG1355" t="b">
        <f>OR(ISNUMBER(FIND("fungi",C1355)),ISNUMBER(FIND("Fungi",C1355)),ISNUMBER(FIND("fungus",C1355)),ISNUMBER(FIND("Fungus",C1355)),ISNUMBER(FIND("mushroom",C1355)),ISNUMBER(FIND("Mushroom",C1355)),ISNUMBER(FIND(" mold ",C1355)))</f>
        <v>0</v>
      </c>
      <c r="AH1355" t="b">
        <f>OR(ISNUMBER(FIND("Pig ",C1355)),ISNUMBER(FIND("pig ",C1355)),ISNUMBER(FIND("Pigs ",C1355)),ISNUMBER(FIND("pigs ",C1355)))</f>
        <v>0</v>
      </c>
      <c r="AI1355" t="b">
        <f>OR(ISNUMBER(FIND(" C. elegans",C1355)),ISNUMBER(FIND("Caenorhabditis elegans",C1355)),ISNUMBER(FIND("earthworms",C1355)),ISNUMBER(FIND(" Ficopomatus enigmaticus",C1355)),ISNUMBER(FIND("larva",C1355)),ISNUMBER(FIND("Lumbriculus variegatus",C1355)),ISNUMBER(FIND("nematode",C1355)))</f>
        <v>0</v>
      </c>
      <c r="AJ1355" t="b">
        <f>NOT(OR(AA1355,AB1355,AC1355,AD1355,AE1355,AF1355,AG1355,AH1355,AI1355))</f>
        <v>0</v>
      </c>
      <c r="AL1355" t="b">
        <f>OR(AA1355,AB1355,AD1355,AE1355,AF1355,AG1355,AH1355,AI1355)</f>
        <v>0</v>
      </c>
      <c r="AM1355" t="b">
        <f>IF(Table1[[#This Row],[In vivo?]],IF(Table1[[#This Row],[Cell]],FALSE,TRUE),FALSE)</f>
        <v>0</v>
      </c>
      <c r="AN1355" t="b">
        <f>AND(AC1355,AL1355)</f>
        <v>0</v>
      </c>
      <c r="AO1355" t="b">
        <f>IF(Table1[[#This Row],[Cell]],IF(Table1[[#This Row],[In vivo?]],FALSE,TRUE),FALSE)</f>
        <v>1</v>
      </c>
      <c r="AP1355" t="b">
        <f>NOT(OR(Table1[[#This Row],[In vivo?]],Table1[[#This Row],[Only in Cell]]))</f>
        <v>0</v>
      </c>
      <c r="AQ1355" t="str">
        <f>IF(OR(Table1[[#This Row],[Rodents]],Table1[[#This Row],[Human]],Table1[[#This Row],[Pig]]),OR(ISNUMBER(FIND("pulmonary",C1355)),ISNUMBER(FIND("lung",C1355))),"NA")</f>
        <v>NA</v>
      </c>
      <c r="AR1355" t="str">
        <f>IF(OR(Table1[[#This Row],[Rodents]],Table1[[#This Row],[Human]],Table1[[#This Row],[Pig]]),OR(ISNUMBER(FIND("skin",C1355)),ISNUMBER(FIND("dermal",C1355))),"NA")</f>
        <v>NA</v>
      </c>
      <c r="AS1355" t="str">
        <f>IF(OR(Table1[[#This Row],[Rodents]],Table1[[#This Row],[Human]],Table1[[#This Row],[Pig]]),OR(ISNUMBER(FIND("liver",C1355)),ISNUMBER(FIND("hepat",C1355))),"NA")</f>
        <v>NA</v>
      </c>
      <c r="AT1355" t="str">
        <f>IF(OR(Table1[[#This Row],[Rodents]],Table1[[#This Row],[Human]],Table1[[#This Row],[Pig]]),OR(ISNUMBER(FIND("kidney",C1355)),ISNUMBER(FIND("neph",C1355))),"NA")</f>
        <v>NA</v>
      </c>
      <c r="AU1355" t="str">
        <f>IF(OR(Table1[[#This Row],[Rodents]],Table1[[#This Row],[Human]],Table1[[#This Row],[Pig]]),OR(ISNUMBER(FIND("brain",C1355)),ISNUMBER(FIND("neur",C1355)),ISNUMBER(FIND("nerv",C1355))),"NA")</f>
        <v>NA</v>
      </c>
      <c r="AV1355" t="str">
        <f>IF(OR(Table1[[#This Row],[Rodents]],Table1[[#This Row],[Human]],Table1[[#This Row],[Pig]]),OR(ISNUMBER(FIND("heart",C1355)),ISNUMBER(FIND("cardi",C1355))),"NA")</f>
        <v>NA</v>
      </c>
      <c r="AW1355" t="str">
        <f>IF(OR(Table1[[#This Row],[Rodents]],Table1[[#This Row],[Human]],Table1[[#This Row],[Pig]]),OR(ISNUMBER(FIND("gastro",C1355)),ISNUMBER(FIND("intesti",C1355)),ISNUMBER(FIND("stomach",C1355))),"NA")</f>
        <v>NA</v>
      </c>
      <c r="AX1355" t="str">
        <f>IF(OR(Table1[[#This Row],[Rodents]],Table1[[#This Row],[Human]],Table1[[#This Row],[Pig]]),NOT(OR(AQ1355,AR1355,AS1355,AT1355,AU1355,AV1355,AW1355)),"NA")</f>
        <v>NA</v>
      </c>
      <c r="AY1355" t="b">
        <f>OR(ISNUMBER(FIND("SWCNT",C1355)),ISNUMBER(FIND("SWNT",C1355)),ISNUMBER(FIND("single-wall",C1355)),ISNUMBER(FIND("single wall",C1355)),ISNUMBER(FIND("Single wall",C1355)),ISNUMBER(FIND("Single-wall",C1355)),ISNUMBER(FIND("SWCNT",B1355)),ISNUMBER(FIND("SWNT",B1355)),ISNUMBER(FIND("single-wall",B1355)),ISNUMBER(FIND("single wall",B1355)),ISNUMBER(FIND("Single-wall",B1355)),ISNUMBER(FIND("Single wall",B1355)))</f>
        <v>0</v>
      </c>
      <c r="AZ1355" t="b">
        <f>OR(ISNUMBER(FIND("MWCNT",C1355)),ISNUMBER(FIND("MWNT",C1355)),ISNUMBER(FIND("multi-wall",C1355)),ISNUMBER(FIND("multi wall",C1355)),ISNUMBER(FIND("multiwall",C1355)),ISNUMBER(FIND("Multi-wall",C1355)),ISNUMBER(FIND("Multi wall",C1355)),ISNUMBER(FIND("Multiwall",C1355)),ISNUMBER(FIND("MWCNT",B1355)),ISNUMBER(FIND("MWNT",B1355)),ISNUMBER(FIND("multi-wall",B1355)),ISNUMBER(FIND("multi wall",B1355)),ISNUMBER(FIND("multiwall",B1355)),ISNUMBER(FIND("Multi-wall",B1355)),ISNUMBER(FIND("Multi wall",B1355)),ISNUMBER(FIND("Multiwall",B1355)),ISNUMBER(FIND("Double-wall",B1355)),ISNUMBER(FIND("Double wall",B1355)),ISNUMBER(FIND("Doublewall",B1355)),ISNUMBER(FIND("double-wall",B1355)),ISNUMBER(FIND("double wall",B1355)),ISNUMBER(FIND("doublewall",B1355)))</f>
        <v>1</v>
      </c>
      <c r="BA1355" t="b">
        <f>AND(Table1[[#This Row],[SWCNT]],Table1[[#This Row],[MWCNT]])</f>
        <v>0</v>
      </c>
      <c r="BB1355" t="b">
        <f>IF(Table1[[#This Row],[SWCNT]]=TRUE,FALSE,IF(Table1[[#This Row],[MWCNT]]=TRUE,FALSE,TRUE))</f>
        <v>0</v>
      </c>
      <c r="BC1355" s="18"/>
    </row>
    <row r="1356" spans="1:55" ht="222">
      <c r="A1356" t="s">
        <v>1459</v>
      </c>
      <c r="B1356" s="2" t="s">
        <v>1460</v>
      </c>
      <c r="C1356" s="16" t="s">
        <v>1461</v>
      </c>
      <c r="D1356" s="17" t="s">
        <v>50</v>
      </c>
      <c r="E1356" s="2">
        <v>2019</v>
      </c>
      <c r="F1356" t="b">
        <f>OR(ISNUMBER(FIND("cytotoxic",C1356)),ISNUMBER(FIND("Cytotoxic",C1356)),ISNUMBER(FIND("cellular toxicity",C1356)),ISNUMBER(FIND("cell death",C1356)),ISNUMBER(FIND("viable",C1356)),ISNUMBER(FIND("phytotoxic",C1356)),ISNUMBER(FIND("acute toxicity",C1356)),ISNUMBER(FIND("MTT",C1356)),ISNUMBER(FIND("survival",C1356)),ISNUMBER(FIND("prolifer",C1356)),ISNUMBER(FIND("apoptosis",C1356)),ISNUMBER(FIND("neurotoxic",C1356)),ISNUMBER(FIND("  lysis ",C1356)),ISNUMBER(FIND("necrosis",C1356)),ISNUMBER(FIND("cellular death",C1356))*3,ISNUMBER(FIND("LDH",C1356)),ISNUMBER(FIND("Acute toxicity",C1356)))</f>
        <v>1</v>
      </c>
      <c r="G1356" t="b">
        <f>OR(ISNUMBER(FIND("genotoxic",C1356)),ISNUMBER(FIND("genotoxicity",C1356)),ISNUMBER(FIND("DNA damage",C1356)),ISNUMBER(FIND("DNA",C1356)),ISNUMBER(FIND("RNA",C1356)),ISNUMBER(FIND("mesothelioma",C1356)),ISNUMBER(FIND("carcino",C1356)),ISNUMBER(FIND("mutagen",C1356)),ISNUMBER(FIND("genetic",C1356)))</f>
        <v>0</v>
      </c>
      <c r="H1356" t="b">
        <f>OR(ISNUMBER(FIND("inflammatory",C1356)),ISNUMBER(FIND("inflamm",C1356)))</f>
        <v>0</v>
      </c>
      <c r="I1356" t="b">
        <f>OR(ISNUMBER(FIND("immune",C1356)),ISNUMBER(FIND("immunological",C1356)),ISNUMBER(FIND("interleuk",C1356)),ISNUMBER(FIND("platelet activation",C1356)),ISNUMBER(FIND("monocyte",C1356)),ISNUMBER(FIND("leukocyte",C1356)),ISNUMBER(FIND("cytokine",C1356)),ISNUMBER(FIND("CD4",C1356)),ISNUMBER(FIND("CD8",C1356)),ISNUMBER(FIND("T-cell",C1356)))</f>
        <v>0</v>
      </c>
      <c r="J1356" t="b">
        <f>OR(ISNUMBER(FIND("reactive oxygen",C1356)),ISNUMBER(FIND("ROS",C1356)),ISNUMBER(FIND("free radical",C1356)),ISNUMBER(FIND("oxidative stress",C1356)),ISNUMBER(FIND("peroxid",C1356)),ISNUMBER(FIND("oxidative",C1356)),ISNUMBER(FIND("antioxid",C1356)))</f>
        <v>0</v>
      </c>
      <c r="K1356" t="b">
        <f>OR(ISNUMBER(FIND("autophag",C1356)))</f>
        <v>0</v>
      </c>
      <c r="L1356" t="b">
        <f>OR(ISNUMBER(FIND("morpholog",C1356)))</f>
        <v>0</v>
      </c>
      <c r="M1356" t="b">
        <f>OR(ISNUMBER(FIND("fibrosis",C1356)),ISNUMBER(FIND("Fibrosis",C1356)),ISNUMBER(FIND("fibrot",C1356)))</f>
        <v>0</v>
      </c>
      <c r="N1356" t="b">
        <f>OR(ISNUMBER(FIND("offspring",C1356)),ISNUMBER(FIND("Parental",C1356)),ISNUMBER(FIND("parental",C1356)),ISNUMBER(FIND("germline",C1356)),ISNUMBER(FIND("reproduc",C1356)),ISNUMBER(FIND("embryo",C1356)))</f>
        <v>0</v>
      </c>
      <c r="O1356" t="b">
        <f>OR(ISNUMBER(FIND("metabol",C1356)),ISNUMBER(FIND("Metabol",C1356)),ISNUMBER(FIND("digest",C1356)),ISNUMBER(FIND("mitochon",C1356)))</f>
        <v>0</v>
      </c>
      <c r="P1356" t="b">
        <f>OR(ISNUMBER(FIND("ecotox",C1356)),ISNUMBER(FIND("Ecotox",B1356)),ISNUMBER(FIND("ecotox",B1356)),ISNUMBER(FIND("Ecotox",C1356)))</f>
        <v>0</v>
      </c>
      <c r="Q1356" t="b">
        <f>OR(ISNUMBER(FIND("Bioaccum",C1356)),ISNUMBER(FIND("bioaccum",C1356)),ISNUMBER(FIND("accum",C1356)))</f>
        <v>0</v>
      </c>
      <c r="R1356" t="b">
        <f>OR(ISNUMBER(FIND("Occupation",C1356)),ISNUMBER(FIND("occupation",C1356)),ISNUMBER(FIND("worker",C1356)),ISNUMBER(FIND("workforce",C1356)))</f>
        <v>0</v>
      </c>
      <c r="S1356" t="b">
        <f>NOT(OR(F1356,G1356,H1356,I1356,J1356,K1356,L1356,M1356,N1356,O1356,P1356,Q1356,R1356))</f>
        <v>0</v>
      </c>
      <c r="U1356" t="b">
        <f>OR(Table1[[#This Row],[Inflammation]],Table1[[#This Row],[Immune]])</f>
        <v>0</v>
      </c>
      <c r="V1356" t="b">
        <f>IF(OR(Table1[[#This Row],[Rodents]],Table1[[#This Row],[Human]],Table1[[#This Row],[Pig]]),OR(ISNUMBER(FIND("intratrach",C1356)),ISNUMBER(FIND("nasal ",C1356)),ISNUMBER(FIND("instill",C1356))),"NA")</f>
        <v>0</v>
      </c>
      <c r="W1356" t="b">
        <f>IF(OR(Table1[[#This Row],[Rodents]],Table1[[#This Row],[Human]],Table1[[#This Row],[Pig]]),OR(ISNUMBER(FIND("dermal",C1356)),ISNUMBER(FIND("skin ",C1356))),"NA")</f>
        <v>0</v>
      </c>
      <c r="X1356" t="b">
        <f>IF(OR(Table1[[#This Row],[Rodents]],Table1[[#This Row],[Human]],Table1[[#This Row],[Pig]]),OR(ISNUMBER(FIND("injected",C1356)),ISNUMBER(FIND("periton",C1356)),ISNUMBER(FIND("intrascrot",C1356))),"NA")</f>
        <v>0</v>
      </c>
      <c r="Y1356" t="b">
        <f>IF(OR(Table1[[#This Row],[Rodents]],Table1[[#This Row],[Human]],Table1[[#This Row],[Pig]]),NOT(OR(Table1[[#This Row],[Inhaled/Intratracheal/intranasal]],Table1[[#This Row],[Dermal]],Table1[[#This Row],[Injected]])),"NA")</f>
        <v>1</v>
      </c>
      <c r="AA1356" t="b">
        <f>OR(ISNUMBER(FIND("fish ",C1356)),ISNUMBER(FIND("Fish ",C1356)),ISNUMBER(FIND("aquatic",C1356)),ISNUMBER(FIND("daphnids",C1356)),ISNUMBER(FIND("Carcinus maenas",C1356)),ISNUMBER(FIND("Daphnia",C1356)),ISNUMBER(FIND("Ruditapes philippinarum",C1356)),ISNUMBER(FIND("daphnia",C1356)),ISNUMBER(FIND("marine",C1356)),ISNUMBER(FIND("mussel",C1356)),ISNUMBER(FIND("algae",C1356)),ISNUMBER(FIND("Donax faba",C1356)),ISNUMBER(FIND("estuarine",C1356)),ISNUMBER(FIND("snail",C1356)),ISNUMBER(FIND("Prorocentrum donghaiense",C1356)) )</f>
        <v>0</v>
      </c>
      <c r="AB1356" t="b">
        <f>OR(ISNUMBER(FIND(" rat ",C1356)),ISNUMBER(FIND(" rats ",C1356)),ISNUMBER(FIND(" Rats ",C1356)),ISNUMBER(FIND(" Rat ",C1356)),ISNUMBER(FIND(" rat.",C1356)),ISNUMBER(FIND(" rats.",C1356)),ISNUMBER(FIND("mouse",C1356)),ISNUMBER(FIND("mice",C1356)), ISNUMBER(FIND(" Mice",C1356)))</f>
        <v>1</v>
      </c>
      <c r="AC1356" t="b">
        <f>OR(ISNUMBER(FIND(" cell ",C1356)),ISNUMBER(FIND("fibroblast",C1356)),ISNUMBER(FIND("macrophage",C1356)),ISNUMBER(FIND("epithelial",C1356)),ISNUMBER(FIND("endothelial",C1356)),ISNUMBER(FIND("neuron",C1356)),ISNUMBER(FIND(" cells ",C1356)),ISNUMBER(FIND("RBC",C1356)),ISNUMBER(FIND("mitochond",C1356)),ISNUMBER(FIND("adipocyte",C1356)),ISNUMBER(FIND("osteo",C1356)),ISNUMBER(FIND("keratin",C1356)),ISNUMBER(FIND(" cell's ",C1356)),ISNUMBER(FIND("eukary",C1356)),ISNUMBER(FIND("sperm",C1356)))</f>
        <v>0</v>
      </c>
      <c r="AD1356" t="b">
        <f>OR(ISNUMBER(FIND("human",B1356)),ISNUMBER(FIND("workers",B1356)),ISNUMBER(FIND("workforces",B1356)),ISNUMBER(FIND("occupational",B1356)),ISNUMBER(FIND("Case report",B1356)),ISNUMBER(FIND("Workplaces",B1356)),ISNUMBER(FIND("worker",B1356)))</f>
        <v>0</v>
      </c>
      <c r="AE1356" t="b">
        <f>OR(ISNUMBER(FIND(" plant ",C1356)),ISNUMBER(FIND("Plant ",C1356)),ISNUMBER(FIND("tomato",C1356)),ISNUMBER(FIND("plants",C1356)),ISNUMBER(FIND("Plants",C1356)),ISNUMBER(FIND("algae",C1356)),ISNUMBER(FIND("lettuce",C1356)),ISNUMBER(FIND("green gram sprouts ",C1356)),ISNUMBER(FIND("Cucurbita pepo",C1356)),ISNUMBER(FIND("bean ",C1356)),ISNUMBER(FIND("chloroplast",C1356)),ISNUMBER(FIND("chlorophyll",C1356)),ISNUMBER(FIND("seedling",C1356)),ISNUMBER(FIND("canola",C1356)),ISNUMBER(FIND("shoot",C1356)),ISNUMBER(FIND("photosynthes",C1356)),ISNUMBER(FIND(" leaves ",C1356)),,ISNUMBER(FIND("agriculture",C1356)),ISNUMBER(FIND(" crops ",C1356)))</f>
        <v>0</v>
      </c>
      <c r="AF1356" t="b">
        <f>OR(ISNUMBER(FIND("bacteria",C1356)),ISNUMBER(FIND("Bacteria",C1356)),ISNUMBER(FIND("Bacterium",C1356)),ISNUMBER(FIND("bacterium",C1356)),ISNUMBER(FIND(" coli ",C1356)))</f>
        <v>0</v>
      </c>
      <c r="AG1356" t="b">
        <f>OR(ISNUMBER(FIND("fungi",C1356)),ISNUMBER(FIND("Fungi",C1356)),ISNUMBER(FIND("fungus",C1356)),ISNUMBER(FIND("Fungus",C1356)),ISNUMBER(FIND("mushroom",C1356)),ISNUMBER(FIND("Mushroom",C1356)),ISNUMBER(FIND(" mold ",C1356)))</f>
        <v>0</v>
      </c>
      <c r="AH1356" t="b">
        <f>OR(ISNUMBER(FIND("Pig ",C1356)),ISNUMBER(FIND("pig ",C1356)),ISNUMBER(FIND("Pigs ",C1356)),ISNUMBER(FIND("pigs ",C1356)))</f>
        <v>0</v>
      </c>
      <c r="AI1356" t="b">
        <f>OR(ISNUMBER(FIND(" C. elegans",C1356)),ISNUMBER(FIND("Caenorhabditis elegans",C1356)),ISNUMBER(FIND("earthworms",C1356)),ISNUMBER(FIND(" Ficopomatus enigmaticus",C1356)),ISNUMBER(FIND("larva",C1356)),ISNUMBER(FIND("Lumbriculus variegatus",C1356)),ISNUMBER(FIND("nematode",C1356)))</f>
        <v>0</v>
      </c>
      <c r="AJ1356" t="b">
        <f>NOT(OR(AA1356,AB1356,AC1356,AD1356,AE1356,AF1356,AG1356,AH1356,AI1356))</f>
        <v>0</v>
      </c>
      <c r="AL1356" t="b">
        <f>OR(AA1356,AB1356,AD1356,AE1356,AF1356,AG1356,AH1356,AI1356)</f>
        <v>1</v>
      </c>
      <c r="AM1356" t="b">
        <f>IF(Table1[[#This Row],[In vivo?]],IF(Table1[[#This Row],[Cell]],FALSE,TRUE),FALSE)</f>
        <v>1</v>
      </c>
      <c r="AN1356" t="b">
        <f>AND(AC1356,AL1356)</f>
        <v>0</v>
      </c>
      <c r="AO1356" t="b">
        <f>IF(Table1[[#This Row],[Cell]],IF(Table1[[#This Row],[In vivo?]],FALSE,TRUE),FALSE)</f>
        <v>0</v>
      </c>
      <c r="AP1356" t="b">
        <f>NOT(OR(Table1[[#This Row],[In vivo?]],Table1[[#This Row],[Only in Cell]]))</f>
        <v>0</v>
      </c>
      <c r="AQ1356" t="b">
        <f>IF(OR(Table1[[#This Row],[Rodents]],Table1[[#This Row],[Human]],Table1[[#This Row],[Pig]]),OR(ISNUMBER(FIND("pulmonary",C1356)),ISNUMBER(FIND("lung",C1356))),"NA")</f>
        <v>0</v>
      </c>
      <c r="AR1356" t="b">
        <f>IF(OR(Table1[[#This Row],[Rodents]],Table1[[#This Row],[Human]],Table1[[#This Row],[Pig]]),OR(ISNUMBER(FIND("skin",C1356)),ISNUMBER(FIND("dermal",C1356))),"NA")</f>
        <v>0</v>
      </c>
      <c r="AS1356" t="b">
        <f>IF(OR(Table1[[#This Row],[Rodents]],Table1[[#This Row],[Human]],Table1[[#This Row],[Pig]]),OR(ISNUMBER(FIND("liver",C1356)),ISNUMBER(FIND("hepat",C1356))),"NA")</f>
        <v>1</v>
      </c>
      <c r="AT1356" t="b">
        <f>IF(OR(Table1[[#This Row],[Rodents]],Table1[[#This Row],[Human]],Table1[[#This Row],[Pig]]),OR(ISNUMBER(FIND("kidney",C1356)),ISNUMBER(FIND("neph",C1356))),"NA")</f>
        <v>0</v>
      </c>
      <c r="AU1356" t="b">
        <f>IF(OR(Table1[[#This Row],[Rodents]],Table1[[#This Row],[Human]],Table1[[#This Row],[Pig]]),OR(ISNUMBER(FIND("brain",C1356)),ISNUMBER(FIND("neur",C1356)),ISNUMBER(FIND("nerv",C1356))),"NA")</f>
        <v>0</v>
      </c>
      <c r="AV1356" t="b">
        <f>IF(OR(Table1[[#This Row],[Rodents]],Table1[[#This Row],[Human]],Table1[[#This Row],[Pig]]),OR(ISNUMBER(FIND("heart",C1356)),ISNUMBER(FIND("cardi",C1356))),"NA")</f>
        <v>0</v>
      </c>
      <c r="AW1356" t="b">
        <f>IF(OR(Table1[[#This Row],[Rodents]],Table1[[#This Row],[Human]],Table1[[#This Row],[Pig]]),OR(ISNUMBER(FIND("gastro",C1356)),ISNUMBER(FIND("intesti",C1356)),ISNUMBER(FIND("stomach",C1356))),"NA")</f>
        <v>0</v>
      </c>
      <c r="AX1356" t="b">
        <f>IF(OR(Table1[[#This Row],[Rodents]],Table1[[#This Row],[Human]],Table1[[#This Row],[Pig]]),NOT(OR(AQ1356,AR1356,AS1356,AT1356,AU1356,AV1356,AW1356)),"NA")</f>
        <v>0</v>
      </c>
      <c r="AY1356" t="b">
        <f>OR(ISNUMBER(FIND("SWCNT",C1356)),ISNUMBER(FIND("SWNT",C1356)),ISNUMBER(FIND("single-wall",C1356)),ISNUMBER(FIND("single wall",C1356)),ISNUMBER(FIND("Single wall",C1356)),ISNUMBER(FIND("Single-wall",C1356)),ISNUMBER(FIND("SWCNT",B1356)),ISNUMBER(FIND("SWNT",B1356)),ISNUMBER(FIND("single-wall",B1356)),ISNUMBER(FIND("single wall",B1356)),ISNUMBER(FIND("Single-wall",B1356)),ISNUMBER(FIND("Single wall",B1356)))</f>
        <v>1</v>
      </c>
      <c r="AZ1356" t="b">
        <f>OR(ISNUMBER(FIND("MWCNT",C1356)),ISNUMBER(FIND("MWNT",C1356)),ISNUMBER(FIND("multi-wall",C1356)),ISNUMBER(FIND("multi wall",C1356)),ISNUMBER(FIND("multiwall",C1356)),ISNUMBER(FIND("Multi-wall",C1356)),ISNUMBER(FIND("Multi wall",C1356)),ISNUMBER(FIND("Multiwall",C1356)),ISNUMBER(FIND("MWCNT",B1356)),ISNUMBER(FIND("MWNT",B1356)),ISNUMBER(FIND("multi-wall",B1356)),ISNUMBER(FIND("multi wall",B1356)),ISNUMBER(FIND("multiwall",B1356)),ISNUMBER(FIND("Multi-wall",B1356)),ISNUMBER(FIND("Multi wall",B1356)),ISNUMBER(FIND("Multiwall",B1356)),ISNUMBER(FIND("Double-wall",B1356)),ISNUMBER(FIND("Double wall",B1356)),ISNUMBER(FIND("Doublewall",B1356)),ISNUMBER(FIND("double-wall",B1356)),ISNUMBER(FIND("double wall",B1356)),ISNUMBER(FIND("doublewall",B1356)))</f>
        <v>0</v>
      </c>
      <c r="BA1356" t="b">
        <f>AND(Table1[[#This Row],[SWCNT]],Table1[[#This Row],[MWCNT]])</f>
        <v>0</v>
      </c>
      <c r="BB1356" t="b">
        <f>IF(Table1[[#This Row],[SWCNT]]=TRUE,FALSE,IF(Table1[[#This Row],[MWCNT]]=TRUE,FALSE,TRUE))</f>
        <v>0</v>
      </c>
      <c r="BC1356" s="18"/>
    </row>
    <row r="1357" spans="1:55" ht="203.5">
      <c r="A1357" t="s">
        <v>1478</v>
      </c>
      <c r="B1357" s="2" t="s">
        <v>1480</v>
      </c>
      <c r="C1357" s="16" t="s">
        <v>1482</v>
      </c>
      <c r="D1357" s="17" t="s">
        <v>298</v>
      </c>
      <c r="E1357" s="2">
        <v>2019</v>
      </c>
      <c r="F1357" t="b">
        <f>OR(ISNUMBER(FIND("cytotoxic",C1357)),ISNUMBER(FIND("Cytotoxic",C1357)),ISNUMBER(FIND("cellular toxicity",C1357)),ISNUMBER(FIND("cell death",C1357)),ISNUMBER(FIND("viable",C1357)),ISNUMBER(FIND("phytotoxic",C1357)),ISNUMBER(FIND("acute toxicity",C1357)),ISNUMBER(FIND("MTT",C1357)),ISNUMBER(FIND("survival",C1357)),ISNUMBER(FIND("prolifer",C1357)),ISNUMBER(FIND("apoptosis",C1357)),ISNUMBER(FIND("neurotoxic",C1357)),ISNUMBER(FIND("  lysis ",C1357)),ISNUMBER(FIND("necrosis",C1357)),ISNUMBER(FIND("cellular death",C1357))*3,ISNUMBER(FIND("LDH",C1357)),ISNUMBER(FIND("Acute toxicity",C1357)))</f>
        <v>0</v>
      </c>
      <c r="G1357" t="b">
        <f>OR(ISNUMBER(FIND("genotoxic",C1357)),ISNUMBER(FIND("genotoxicity",C1357)),ISNUMBER(FIND("DNA damage",C1357)),ISNUMBER(FIND("DNA",C1357)),ISNUMBER(FIND("RNA",C1357)),ISNUMBER(FIND("mesothelioma",C1357)),ISNUMBER(FIND("carcino",C1357)),ISNUMBER(FIND("mutagen",C1357)),ISNUMBER(FIND("genetic",C1357)))</f>
        <v>0</v>
      </c>
      <c r="H1357" t="b">
        <f>OR(ISNUMBER(FIND("inflammatory",C1357)),ISNUMBER(FIND("inflamm",C1357)))</f>
        <v>0</v>
      </c>
      <c r="I1357" t="b">
        <f>OR(ISNUMBER(FIND("immune",C1357)),ISNUMBER(FIND("immunological",C1357)),ISNUMBER(FIND("interleuk",C1357)),ISNUMBER(FIND("platelet activation",C1357)),ISNUMBER(FIND("monocyte",C1357)),ISNUMBER(FIND("leukocyte",C1357)),ISNUMBER(FIND("cytokine",C1357)),ISNUMBER(FIND("CD4",C1357)),ISNUMBER(FIND("CD8",C1357)),ISNUMBER(FIND("T-cell",C1357)))</f>
        <v>0</v>
      </c>
      <c r="J1357" t="b">
        <f>OR(ISNUMBER(FIND("reactive oxygen",C1357)),ISNUMBER(FIND("ROS",C1357)),ISNUMBER(FIND("free radical",C1357)),ISNUMBER(FIND("oxidative stress",C1357)),ISNUMBER(FIND("peroxid",C1357)),ISNUMBER(FIND("oxidative",C1357)),ISNUMBER(FIND("antioxid",C1357)))</f>
        <v>1</v>
      </c>
      <c r="K1357" t="b">
        <f>OR(ISNUMBER(FIND("autophag",C1357)))</f>
        <v>0</v>
      </c>
      <c r="L1357" t="b">
        <f>OR(ISNUMBER(FIND("morpholog",C1357)))</f>
        <v>0</v>
      </c>
      <c r="M1357" t="b">
        <f>OR(ISNUMBER(FIND("fibrosis",C1357)),ISNUMBER(FIND("Fibrosis",C1357)),ISNUMBER(FIND("fibrot",C1357)))</f>
        <v>0</v>
      </c>
      <c r="N1357" t="b">
        <f>OR(ISNUMBER(FIND("offspring",C1357)),ISNUMBER(FIND("Parental",C1357)),ISNUMBER(FIND("parental",C1357)),ISNUMBER(FIND("germline",C1357)),ISNUMBER(FIND("reproduc",C1357)),ISNUMBER(FIND("embryo",C1357)))</f>
        <v>0</v>
      </c>
      <c r="O1357" t="b">
        <f>OR(ISNUMBER(FIND("metabol",C1357)),ISNUMBER(FIND("Metabol",C1357)),ISNUMBER(FIND("digest",C1357)),ISNUMBER(FIND("mitochon",C1357)))</f>
        <v>1</v>
      </c>
      <c r="P1357" t="b">
        <f>OR(ISNUMBER(FIND("ecotox",C1357)),ISNUMBER(FIND("Ecotox",B1357)),ISNUMBER(FIND("ecotox",B1357)),ISNUMBER(FIND("Ecotox",C1357)))</f>
        <v>0</v>
      </c>
      <c r="Q1357" t="b">
        <f>OR(ISNUMBER(FIND("Bioaccum",C1357)),ISNUMBER(FIND("bioaccum",C1357)),ISNUMBER(FIND("accum",C1357)))</f>
        <v>0</v>
      </c>
      <c r="R1357" t="b">
        <f>OR(ISNUMBER(FIND("Occupation",C1357)),ISNUMBER(FIND("occupation",C1357)),ISNUMBER(FIND("worker",C1357)),ISNUMBER(FIND("workforce",C1357)))</f>
        <v>0</v>
      </c>
      <c r="S1357" t="b">
        <f>NOT(OR(F1357,G1357,H1357,I1357,J1357,K1357,L1357,M1357,N1357,O1357,P1357,Q1357,R1357))</f>
        <v>0</v>
      </c>
      <c r="U1357" t="b">
        <f>OR(Table1[[#This Row],[Inflammation]],Table1[[#This Row],[Immune]])</f>
        <v>0</v>
      </c>
      <c r="V1357" t="str">
        <f>IF(OR(Table1[[#This Row],[Rodents]],Table1[[#This Row],[Human]],Table1[[#This Row],[Pig]]),OR(ISNUMBER(FIND("intratrach",C1357)),ISNUMBER(FIND("nasal ",C1357)),ISNUMBER(FIND("instill",C1357))),"NA")</f>
        <v>NA</v>
      </c>
      <c r="W1357" t="str">
        <f>IF(OR(Table1[[#This Row],[Rodents]],Table1[[#This Row],[Human]],Table1[[#This Row],[Pig]]),OR(ISNUMBER(FIND("dermal",C1357)),ISNUMBER(FIND("skin ",C1357))),"NA")</f>
        <v>NA</v>
      </c>
      <c r="X1357" t="str">
        <f>IF(OR(Table1[[#This Row],[Rodents]],Table1[[#This Row],[Human]],Table1[[#This Row],[Pig]]),OR(ISNUMBER(FIND("injected",C1357)),ISNUMBER(FIND("periton",C1357)),ISNUMBER(FIND("intrascrot",C1357))),"NA")</f>
        <v>NA</v>
      </c>
      <c r="Y1357" t="str">
        <f>IF(OR(Table1[[#This Row],[Rodents]],Table1[[#This Row],[Human]],Table1[[#This Row],[Pig]]),NOT(OR(Table1[[#This Row],[Inhaled/Intratracheal/intranasal]],Table1[[#This Row],[Dermal]],Table1[[#This Row],[Injected]])),"NA")</f>
        <v>NA</v>
      </c>
      <c r="AA1357" t="b">
        <f>OR(ISNUMBER(FIND("fish ",C1357)),ISNUMBER(FIND("Fish ",C1357)),ISNUMBER(FIND("aquatic",C1357)),ISNUMBER(FIND("daphnids",C1357)),ISNUMBER(FIND("Carcinus maenas",C1357)),ISNUMBER(FIND("Daphnia",C1357)),ISNUMBER(FIND("Ruditapes philippinarum",C1357)),ISNUMBER(FIND("daphnia",C1357)),ISNUMBER(FIND("marine",C1357)),ISNUMBER(FIND("mussel",C1357)),ISNUMBER(FIND("algae",C1357)),ISNUMBER(FIND("Donax faba",C1357)),ISNUMBER(FIND("estuarine",C1357)),ISNUMBER(FIND("snail",C1357)),ISNUMBER(FIND("Prorocentrum donghaiense",C1357)) )</f>
        <v>0</v>
      </c>
      <c r="AB1357" t="b">
        <f>OR(ISNUMBER(FIND(" rat ",C1357)),ISNUMBER(FIND(" rats ",C1357)),ISNUMBER(FIND(" Rats ",C1357)),ISNUMBER(FIND(" Rat ",C1357)),ISNUMBER(FIND(" rat.",C1357)),ISNUMBER(FIND(" rats.",C1357)),ISNUMBER(FIND("mouse",C1357)),ISNUMBER(FIND("mice",C1357)), ISNUMBER(FIND(" Mice",C1357)))</f>
        <v>0</v>
      </c>
      <c r="AC1357" t="b">
        <f>OR(ISNUMBER(FIND(" cell ",C1357)),ISNUMBER(FIND("fibroblast",C1357)),ISNUMBER(FIND("macrophage",C1357)),ISNUMBER(FIND("epithelial",C1357)),ISNUMBER(FIND("endothelial",C1357)),ISNUMBER(FIND("neuron",C1357)),ISNUMBER(FIND(" cells ",C1357)),ISNUMBER(FIND("RBC",C1357)),ISNUMBER(FIND("mitochond",C1357)),ISNUMBER(FIND("adipocyte",C1357)),ISNUMBER(FIND("osteo",C1357)),ISNUMBER(FIND("keratin",C1357)),ISNUMBER(FIND(" cell's ",C1357)),ISNUMBER(FIND("eukary",C1357)),ISNUMBER(FIND("sperm",C1357)))</f>
        <v>1</v>
      </c>
      <c r="AD1357" t="b">
        <f>OR(ISNUMBER(FIND("human",B1357)),ISNUMBER(FIND("workers",B1357)),ISNUMBER(FIND("workforces",B1357)),ISNUMBER(FIND("occupational",B1357)),ISNUMBER(FIND("Case report",B1357)),ISNUMBER(FIND("Workplaces",B1357)),ISNUMBER(FIND("worker",B1357)))</f>
        <v>0</v>
      </c>
      <c r="AE1357" t="b">
        <f>OR(ISNUMBER(FIND(" plant ",C1357)),ISNUMBER(FIND("Plant ",C1357)),ISNUMBER(FIND("tomato",C1357)),ISNUMBER(FIND("plants",C1357)),ISNUMBER(FIND("Plants",C1357)),ISNUMBER(FIND("algae",C1357)),ISNUMBER(FIND("lettuce",C1357)),ISNUMBER(FIND("green gram sprouts ",C1357)),ISNUMBER(FIND("Cucurbita pepo",C1357)),ISNUMBER(FIND("bean ",C1357)),ISNUMBER(FIND("chloroplast",C1357)),ISNUMBER(FIND("chlorophyll",C1357)),ISNUMBER(FIND("seedling",C1357)),ISNUMBER(FIND("canola",C1357)),ISNUMBER(FIND("shoot",C1357)),ISNUMBER(FIND("photosynthes",C1357)),ISNUMBER(FIND(" leaves ",C1357)),,ISNUMBER(FIND("agriculture",C1357)),ISNUMBER(FIND(" crops ",C1357)))</f>
        <v>0</v>
      </c>
      <c r="AF1357" t="b">
        <f>OR(ISNUMBER(FIND("bacteria",C1357)),ISNUMBER(FIND("Bacteria",C1357)),ISNUMBER(FIND("Bacterium",C1357)),ISNUMBER(FIND("bacterium",C1357)),ISNUMBER(FIND(" coli ",C1357)))</f>
        <v>0</v>
      </c>
      <c r="AG1357" t="b">
        <f>OR(ISNUMBER(FIND("fungi",C1357)),ISNUMBER(FIND("Fungi",C1357)),ISNUMBER(FIND("fungus",C1357)),ISNUMBER(FIND("Fungus",C1357)),ISNUMBER(FIND("mushroom",C1357)),ISNUMBER(FIND("Mushroom",C1357)),ISNUMBER(FIND(" mold ",C1357)))</f>
        <v>0</v>
      </c>
      <c r="AH1357" t="b">
        <f>OR(ISNUMBER(FIND("Pig ",C1357)),ISNUMBER(FIND("pig ",C1357)),ISNUMBER(FIND("Pigs ",C1357)),ISNUMBER(FIND("pigs ",C1357)))</f>
        <v>0</v>
      </c>
      <c r="AI1357" t="b">
        <f>OR(ISNUMBER(FIND(" C. elegans",C1357)),ISNUMBER(FIND("Caenorhabditis elegans",C1357)),ISNUMBER(FIND("earthworms",C1357)),ISNUMBER(FIND(" Ficopomatus enigmaticus",C1357)),ISNUMBER(FIND("larva",C1357)),ISNUMBER(FIND("Lumbriculus variegatus",C1357)),ISNUMBER(FIND("nematode",C1357)))</f>
        <v>0</v>
      </c>
      <c r="AJ1357" t="b">
        <f>NOT(OR(AA1357,AB1357,AC1357,AD1357,AE1357,AF1357,AG1357,AH1357,AI1357))</f>
        <v>0</v>
      </c>
      <c r="AL1357" t="b">
        <f>OR(AA1357,AB1357,AD1357,AE1357,AF1357,AG1357,AH1357,AI1357)</f>
        <v>0</v>
      </c>
      <c r="AM1357" t="b">
        <f>IF(Table1[[#This Row],[In vivo?]],IF(Table1[[#This Row],[Cell]],FALSE,TRUE),FALSE)</f>
        <v>0</v>
      </c>
      <c r="AN1357" t="b">
        <f>AND(AC1357,AL1357)</f>
        <v>0</v>
      </c>
      <c r="AO1357" t="b">
        <f>IF(Table1[[#This Row],[Cell]],IF(Table1[[#This Row],[In vivo?]],FALSE,TRUE),FALSE)</f>
        <v>1</v>
      </c>
      <c r="AP1357" t="b">
        <f>NOT(OR(Table1[[#This Row],[In vivo?]],Table1[[#This Row],[Only in Cell]]))</f>
        <v>0</v>
      </c>
      <c r="AQ1357" t="str">
        <f>IF(OR(Table1[[#This Row],[Rodents]],Table1[[#This Row],[Human]],Table1[[#This Row],[Pig]]),OR(ISNUMBER(FIND("pulmonary",C1357)),ISNUMBER(FIND("lung",C1357))),"NA")</f>
        <v>NA</v>
      </c>
      <c r="AR1357" t="str">
        <f>IF(OR(Table1[[#This Row],[Rodents]],Table1[[#This Row],[Human]],Table1[[#This Row],[Pig]]),OR(ISNUMBER(FIND("skin",C1357)),ISNUMBER(FIND("dermal",C1357))),"NA")</f>
        <v>NA</v>
      </c>
      <c r="AS1357" t="str">
        <f>IF(OR(Table1[[#This Row],[Rodents]],Table1[[#This Row],[Human]],Table1[[#This Row],[Pig]]),OR(ISNUMBER(FIND("liver",C1357)),ISNUMBER(FIND("hepat",C1357))),"NA")</f>
        <v>NA</v>
      </c>
      <c r="AT1357" t="str">
        <f>IF(OR(Table1[[#This Row],[Rodents]],Table1[[#This Row],[Human]],Table1[[#This Row],[Pig]]),OR(ISNUMBER(FIND("kidney",C1357)),ISNUMBER(FIND("neph",C1357))),"NA")</f>
        <v>NA</v>
      </c>
      <c r="AU1357" t="str">
        <f>IF(OR(Table1[[#This Row],[Rodents]],Table1[[#This Row],[Human]],Table1[[#This Row],[Pig]]),OR(ISNUMBER(FIND("brain",C1357)),ISNUMBER(FIND("neur",C1357)),ISNUMBER(FIND("nerv",C1357))),"NA")</f>
        <v>NA</v>
      </c>
      <c r="AV1357" t="str">
        <f>IF(OR(Table1[[#This Row],[Rodents]],Table1[[#This Row],[Human]],Table1[[#This Row],[Pig]]),OR(ISNUMBER(FIND("heart",C1357)),ISNUMBER(FIND("cardi",C1357))),"NA")</f>
        <v>NA</v>
      </c>
      <c r="AW1357" t="str">
        <f>IF(OR(Table1[[#This Row],[Rodents]],Table1[[#This Row],[Human]],Table1[[#This Row],[Pig]]),OR(ISNUMBER(FIND("gastro",C1357)),ISNUMBER(FIND("intesti",C1357)),ISNUMBER(FIND("stomach",C1357))),"NA")</f>
        <v>NA</v>
      </c>
      <c r="AX1357" t="str">
        <f>IF(OR(Table1[[#This Row],[Rodents]],Table1[[#This Row],[Human]],Table1[[#This Row],[Pig]]),NOT(OR(AQ1357,AR1357,AS1357,AT1357,AU1357,AV1357,AW1357)),"NA")</f>
        <v>NA</v>
      </c>
      <c r="AY1357" t="b">
        <f>OR(ISNUMBER(FIND("SWCNT",C1357)),ISNUMBER(FIND("SWNT",C1357)),ISNUMBER(FIND("single-wall",C1357)),ISNUMBER(FIND("single wall",C1357)),ISNUMBER(FIND("Single wall",C1357)),ISNUMBER(FIND("Single-wall",C1357)),ISNUMBER(FIND("SWCNT",B1357)),ISNUMBER(FIND("SWNT",B1357)),ISNUMBER(FIND("single-wall",B1357)),ISNUMBER(FIND("single wall",B1357)),ISNUMBER(FIND("Single-wall",B1357)),ISNUMBER(FIND("Single wall",B1357)))</f>
        <v>0</v>
      </c>
      <c r="AZ1357" t="b">
        <f>OR(ISNUMBER(FIND("MWCNT",C1357)),ISNUMBER(FIND("MWNT",C1357)),ISNUMBER(FIND("multi-wall",C1357)),ISNUMBER(FIND("multi wall",C1357)),ISNUMBER(FIND("multiwall",C1357)),ISNUMBER(FIND("Multi-wall",C1357)),ISNUMBER(FIND("Multi wall",C1357)),ISNUMBER(FIND("Multiwall",C1357)),ISNUMBER(FIND("MWCNT",B1357)),ISNUMBER(FIND("MWNT",B1357)),ISNUMBER(FIND("multi-wall",B1357)),ISNUMBER(FIND("multi wall",B1357)),ISNUMBER(FIND("multiwall",B1357)),ISNUMBER(FIND("Multi-wall",B1357)),ISNUMBER(FIND("Multi wall",B1357)),ISNUMBER(FIND("Multiwall",B1357)),ISNUMBER(FIND("Double-wall",B1357)),ISNUMBER(FIND("Double wall",B1357)),ISNUMBER(FIND("Doublewall",B1357)),ISNUMBER(FIND("double-wall",B1357)),ISNUMBER(FIND("double wall",B1357)),ISNUMBER(FIND("doublewall",B1357)))</f>
        <v>1</v>
      </c>
      <c r="BA1357" t="b">
        <f>AND(Table1[[#This Row],[SWCNT]],Table1[[#This Row],[MWCNT]])</f>
        <v>0</v>
      </c>
      <c r="BB1357" t="b">
        <f>IF(Table1[[#This Row],[SWCNT]]=TRUE,FALSE,IF(Table1[[#This Row],[MWCNT]]=TRUE,FALSE,TRUE))</f>
        <v>0</v>
      </c>
      <c r="BC1357" s="18"/>
    </row>
    <row r="1358" spans="1:55" ht="166.5">
      <c r="A1358" t="s">
        <v>1488</v>
      </c>
      <c r="B1358" s="2" t="s">
        <v>1489</v>
      </c>
      <c r="C1358" s="16" t="s">
        <v>1490</v>
      </c>
      <c r="D1358" s="17" t="s">
        <v>1407</v>
      </c>
      <c r="E1358" s="2">
        <v>2019</v>
      </c>
      <c r="F1358" t="b">
        <f>OR(ISNUMBER(FIND("cytotoxic",C1358)),ISNUMBER(FIND("Cytotoxic",C1358)),ISNUMBER(FIND("cellular toxicity",C1358)),ISNUMBER(FIND("cell death",C1358)),ISNUMBER(FIND("viable",C1358)),ISNUMBER(FIND("phytotoxic",C1358)),ISNUMBER(FIND("acute toxicity",C1358)),ISNUMBER(FIND("MTT",C1358)),ISNUMBER(FIND("survival",C1358)),ISNUMBER(FIND("prolifer",C1358)),ISNUMBER(FIND("apoptosis",C1358)),ISNUMBER(FIND("neurotoxic",C1358)),ISNUMBER(FIND("  lysis ",C1358)),ISNUMBER(FIND("necrosis",C1358)),ISNUMBER(FIND("cellular death",C1358))*3,ISNUMBER(FIND("LDH",C1358)),ISNUMBER(FIND("Acute toxicity",C1358)))</f>
        <v>0</v>
      </c>
      <c r="G1358" t="b">
        <f>OR(ISNUMBER(FIND("genotoxic",C1358)),ISNUMBER(FIND("genotoxicity",C1358)),ISNUMBER(FIND("DNA damage",C1358)),ISNUMBER(FIND("DNA",C1358)),ISNUMBER(FIND("RNA",C1358)),ISNUMBER(FIND("mesothelioma",C1358)),ISNUMBER(FIND("carcino",C1358)),ISNUMBER(FIND("mutagen",C1358)),ISNUMBER(FIND("genetic",C1358)))</f>
        <v>0</v>
      </c>
      <c r="H1358" t="b">
        <f>OR(ISNUMBER(FIND("inflammatory",C1358)),ISNUMBER(FIND("inflamm",C1358)))</f>
        <v>0</v>
      </c>
      <c r="I1358" t="b">
        <f>OR(ISNUMBER(FIND("immune",C1358)),ISNUMBER(FIND("immunological",C1358)),ISNUMBER(FIND("interleuk",C1358)),ISNUMBER(FIND("platelet activation",C1358)),ISNUMBER(FIND("monocyte",C1358)),ISNUMBER(FIND("leukocyte",C1358)),ISNUMBER(FIND("cytokine",C1358)),ISNUMBER(FIND("CD4",C1358)),ISNUMBER(FIND("CD8",C1358)),ISNUMBER(FIND("T-cell",C1358)))</f>
        <v>1</v>
      </c>
      <c r="J1358" t="b">
        <f>OR(ISNUMBER(FIND("reactive oxygen",C1358)),ISNUMBER(FIND("ROS",C1358)),ISNUMBER(FIND("free radical",C1358)),ISNUMBER(FIND("oxidative stress",C1358)),ISNUMBER(FIND("peroxid",C1358)),ISNUMBER(FIND("oxidative",C1358)),ISNUMBER(FIND("antioxid",C1358)))</f>
        <v>1</v>
      </c>
      <c r="K1358" t="b">
        <f>OR(ISNUMBER(FIND("autophag",C1358)))</f>
        <v>0</v>
      </c>
      <c r="L1358" t="b">
        <f>OR(ISNUMBER(FIND("morpholog",C1358)))</f>
        <v>0</v>
      </c>
      <c r="M1358" t="b">
        <f>OR(ISNUMBER(FIND("fibrosis",C1358)),ISNUMBER(FIND("Fibrosis",C1358)),ISNUMBER(FIND("fibrot",C1358)))</f>
        <v>0</v>
      </c>
      <c r="N1358" t="b">
        <f>OR(ISNUMBER(FIND("offspring",C1358)),ISNUMBER(FIND("Parental",C1358)),ISNUMBER(FIND("parental",C1358)),ISNUMBER(FIND("germline",C1358)),ISNUMBER(FIND("reproduc",C1358)),ISNUMBER(FIND("embryo",C1358)))</f>
        <v>0</v>
      </c>
      <c r="O1358" t="b">
        <f>OR(ISNUMBER(FIND("metabol",C1358)),ISNUMBER(FIND("Metabol",C1358)),ISNUMBER(FIND("digest",C1358)),ISNUMBER(FIND("mitochon",C1358)))</f>
        <v>0</v>
      </c>
      <c r="P1358" t="b">
        <f>OR(ISNUMBER(FIND("ecotox",C1358)),ISNUMBER(FIND("Ecotox",B1358)),ISNUMBER(FIND("ecotox",B1358)),ISNUMBER(FIND("Ecotox",C1358)))</f>
        <v>0</v>
      </c>
      <c r="Q1358" t="b">
        <f>OR(ISNUMBER(FIND("Bioaccum",C1358)),ISNUMBER(FIND("bioaccum",C1358)),ISNUMBER(FIND("accum",C1358)))</f>
        <v>0</v>
      </c>
      <c r="R1358" t="b">
        <f>OR(ISNUMBER(FIND("Occupation",C1358)),ISNUMBER(FIND("occupation",C1358)),ISNUMBER(FIND("worker",C1358)),ISNUMBER(FIND("workforce",C1358)))</f>
        <v>0</v>
      </c>
      <c r="S1358" t="b">
        <f>NOT(OR(F1358,G1358,H1358,I1358,J1358,K1358,L1358,M1358,N1358,O1358,P1358,Q1358,R1358))</f>
        <v>0</v>
      </c>
      <c r="U1358" t="b">
        <f>OR(Table1[[#This Row],[Inflammation]],Table1[[#This Row],[Immune]])</f>
        <v>1</v>
      </c>
      <c r="V1358" t="str">
        <f>IF(OR(Table1[[#This Row],[Rodents]],Table1[[#This Row],[Human]],Table1[[#This Row],[Pig]]),OR(ISNUMBER(FIND("intratrach",C1358)),ISNUMBER(FIND("nasal ",C1358)),ISNUMBER(FIND("instill",C1358))),"NA")</f>
        <v>NA</v>
      </c>
      <c r="W1358" t="str">
        <f>IF(OR(Table1[[#This Row],[Rodents]],Table1[[#This Row],[Human]],Table1[[#This Row],[Pig]]),OR(ISNUMBER(FIND("dermal",C1358)),ISNUMBER(FIND("skin ",C1358))),"NA")</f>
        <v>NA</v>
      </c>
      <c r="X1358" t="str">
        <f>IF(OR(Table1[[#This Row],[Rodents]],Table1[[#This Row],[Human]],Table1[[#This Row],[Pig]]),OR(ISNUMBER(FIND("injected",C1358)),ISNUMBER(FIND("periton",C1358)),ISNUMBER(FIND("intrascrot",C1358))),"NA")</f>
        <v>NA</v>
      </c>
      <c r="Y1358" t="str">
        <f>IF(OR(Table1[[#This Row],[Rodents]],Table1[[#This Row],[Human]],Table1[[#This Row],[Pig]]),NOT(OR(Table1[[#This Row],[Inhaled/Intratracheal/intranasal]],Table1[[#This Row],[Dermal]],Table1[[#This Row],[Injected]])),"NA")</f>
        <v>NA</v>
      </c>
      <c r="AA1358" t="b">
        <f>OR(ISNUMBER(FIND("fish ",C1358)),ISNUMBER(FIND("Fish ",C1358)),ISNUMBER(FIND("aquatic",C1358)),ISNUMBER(FIND("daphnids",C1358)),ISNUMBER(FIND("Carcinus maenas",C1358)),ISNUMBER(FIND("Daphnia",C1358)),ISNUMBER(FIND("Ruditapes philippinarum",C1358)),ISNUMBER(FIND("daphnia",C1358)),ISNUMBER(FIND("marine",C1358)),ISNUMBER(FIND("mussel",C1358)),ISNUMBER(FIND("algae",C1358)),ISNUMBER(FIND("Donax faba",C1358)),ISNUMBER(FIND("estuarine",C1358)),ISNUMBER(FIND("snail",C1358)),ISNUMBER(FIND("Prorocentrum donghaiense",C1358)) )</f>
        <v>0</v>
      </c>
      <c r="AB1358" t="b">
        <f>OR(ISNUMBER(FIND(" rat ",C1358)),ISNUMBER(FIND(" rats ",C1358)),ISNUMBER(FIND(" Rats ",C1358)),ISNUMBER(FIND(" Rat ",C1358)),ISNUMBER(FIND(" rat.",C1358)),ISNUMBER(FIND(" rats.",C1358)),ISNUMBER(FIND("mouse",C1358)),ISNUMBER(FIND("mice",C1358)), ISNUMBER(FIND(" Mice",C1358)))</f>
        <v>0</v>
      </c>
      <c r="AC1358" t="b">
        <f>OR(ISNUMBER(FIND(" cell ",C1358)),ISNUMBER(FIND("fibroblast",C1358)),ISNUMBER(FIND("macrophage",C1358)),ISNUMBER(FIND("epithelial",C1358)),ISNUMBER(FIND("endothelial",C1358)),ISNUMBER(FIND("neuron",C1358)),ISNUMBER(FIND(" cells ",C1358)),ISNUMBER(FIND("RBC",C1358)),ISNUMBER(FIND("mitochond",C1358)),ISNUMBER(FIND("adipocyte",C1358)),ISNUMBER(FIND("osteo",C1358)),ISNUMBER(FIND("keratin",C1358)),ISNUMBER(FIND(" cell's ",C1358)),ISNUMBER(FIND("eukary",C1358)),ISNUMBER(FIND("sperm",C1358)))</f>
        <v>1</v>
      </c>
      <c r="AD1358" t="b">
        <v>0</v>
      </c>
      <c r="AE1358" t="b">
        <f>OR(ISNUMBER(FIND(" plant ",C1358)),ISNUMBER(FIND("Plant ",C1358)),ISNUMBER(FIND("tomato",C1358)),ISNUMBER(FIND("plants",C1358)),ISNUMBER(FIND("Plants",C1358)),ISNUMBER(FIND("algae",C1358)),ISNUMBER(FIND("lettuce",C1358)),ISNUMBER(FIND("green gram sprouts ",C1358)),ISNUMBER(FIND("Cucurbita pepo",C1358)),ISNUMBER(FIND("bean ",C1358)),ISNUMBER(FIND("chloroplast",C1358)),ISNUMBER(FIND("chlorophyll",C1358)),ISNUMBER(FIND("seedling",C1358)),ISNUMBER(FIND("canola",C1358)),ISNUMBER(FIND("shoot",C1358)),ISNUMBER(FIND("photosynthes",C1358)),ISNUMBER(FIND(" leaves ",C1358)),,ISNUMBER(FIND("agriculture",C1358)),ISNUMBER(FIND(" crops ",C1358)))</f>
        <v>0</v>
      </c>
      <c r="AF1358" t="b">
        <f>OR(ISNUMBER(FIND("bacteria",C1358)),ISNUMBER(FIND("Bacteria",C1358)),ISNUMBER(FIND("Bacterium",C1358)),ISNUMBER(FIND("bacterium",C1358)),ISNUMBER(FIND(" coli ",C1358)))</f>
        <v>0</v>
      </c>
      <c r="AG1358" t="b">
        <f>OR(ISNUMBER(FIND("fungi",C1358)),ISNUMBER(FIND("Fungi",C1358)),ISNUMBER(FIND("fungus",C1358)),ISNUMBER(FIND("Fungus",C1358)),ISNUMBER(FIND("mushroom",C1358)),ISNUMBER(FIND("Mushroom",C1358)),ISNUMBER(FIND(" mold ",C1358)))</f>
        <v>0</v>
      </c>
      <c r="AH1358" t="b">
        <f>OR(ISNUMBER(FIND("Pig ",C1358)),ISNUMBER(FIND("pig ",C1358)),ISNUMBER(FIND("Pigs ",C1358)),ISNUMBER(FIND("pigs ",C1358)))</f>
        <v>0</v>
      </c>
      <c r="AI1358" t="b">
        <f>OR(ISNUMBER(FIND(" C. elegans",C1358)),ISNUMBER(FIND("Caenorhabditis elegans",C1358)),ISNUMBER(FIND("earthworms",C1358)),ISNUMBER(FIND(" Ficopomatus enigmaticus",C1358)),ISNUMBER(FIND("larva",C1358)),ISNUMBER(FIND("Lumbriculus variegatus",C1358)),ISNUMBER(FIND("nematode",C1358)))</f>
        <v>0</v>
      </c>
      <c r="AJ1358" t="b">
        <f>NOT(OR(AA1358,AB1358,AC1358,AD1358,AE1358,AF1358,AG1358,AH1358,AI1358))</f>
        <v>0</v>
      </c>
      <c r="AL1358" t="b">
        <f>OR(AA1358,AB1358,AD1358,AE1358,AF1358,AG1358,AH1358,AI1358)</f>
        <v>0</v>
      </c>
      <c r="AM1358" t="b">
        <f>IF(Table1[[#This Row],[In vivo?]],IF(Table1[[#This Row],[Cell]],FALSE,TRUE),FALSE)</f>
        <v>0</v>
      </c>
      <c r="AN1358" t="b">
        <f>AND(AC1358,AL1358)</f>
        <v>0</v>
      </c>
      <c r="AO1358" t="b">
        <f>IF(Table1[[#This Row],[Cell]],IF(Table1[[#This Row],[In vivo?]],FALSE,TRUE),FALSE)</f>
        <v>1</v>
      </c>
      <c r="AP1358" t="b">
        <f>NOT(OR(Table1[[#This Row],[In vivo?]],Table1[[#This Row],[Only in Cell]]))</f>
        <v>0</v>
      </c>
      <c r="AQ1358" t="str">
        <f>IF(OR(Table1[[#This Row],[Rodents]],Table1[[#This Row],[Human]],Table1[[#This Row],[Pig]]),OR(ISNUMBER(FIND("pulmonary",C1358)),ISNUMBER(FIND("lung",C1358))),"NA")</f>
        <v>NA</v>
      </c>
      <c r="AR1358" t="str">
        <f>IF(OR(Table1[[#This Row],[Rodents]],Table1[[#This Row],[Human]],Table1[[#This Row],[Pig]]),OR(ISNUMBER(FIND("skin",C1358)),ISNUMBER(FIND("dermal",C1358))),"NA")</f>
        <v>NA</v>
      </c>
      <c r="AS1358" t="str">
        <f>IF(OR(Table1[[#This Row],[Rodents]],Table1[[#This Row],[Human]],Table1[[#This Row],[Pig]]),OR(ISNUMBER(FIND("liver",C1358)),ISNUMBER(FIND("hepat",C1358))),"NA")</f>
        <v>NA</v>
      </c>
      <c r="AT1358" t="str">
        <f>IF(OR(Table1[[#This Row],[Rodents]],Table1[[#This Row],[Human]],Table1[[#This Row],[Pig]]),OR(ISNUMBER(FIND("kidney",C1358)),ISNUMBER(FIND("neph",C1358))),"NA")</f>
        <v>NA</v>
      </c>
      <c r="AU1358" t="str">
        <f>IF(OR(Table1[[#This Row],[Rodents]],Table1[[#This Row],[Human]],Table1[[#This Row],[Pig]]),OR(ISNUMBER(FIND("brain",C1358)),ISNUMBER(FIND("neur",C1358)),ISNUMBER(FIND("nerv",C1358))),"NA")</f>
        <v>NA</v>
      </c>
      <c r="AV1358" t="str">
        <f>IF(OR(Table1[[#This Row],[Rodents]],Table1[[#This Row],[Human]],Table1[[#This Row],[Pig]]),OR(ISNUMBER(FIND("heart",C1358)),ISNUMBER(FIND("cardi",C1358))),"NA")</f>
        <v>NA</v>
      </c>
      <c r="AW1358" t="str">
        <f>IF(OR(Table1[[#This Row],[Rodents]],Table1[[#This Row],[Human]],Table1[[#This Row],[Pig]]),OR(ISNUMBER(FIND("gastro",C1358)),ISNUMBER(FIND("intesti",C1358)),ISNUMBER(FIND("stomach",C1358))),"NA")</f>
        <v>NA</v>
      </c>
      <c r="AX1358" t="str">
        <f>IF(OR(Table1[[#This Row],[Rodents]],Table1[[#This Row],[Human]],Table1[[#This Row],[Pig]]),NOT(OR(AQ1358,AR1358,AS1358,AT1358,AU1358,AV1358,AW1358)),"NA")</f>
        <v>NA</v>
      </c>
      <c r="AY1358" t="b">
        <f>OR(ISNUMBER(FIND("SWCNT",C1358)),ISNUMBER(FIND("SWNT",C1358)),ISNUMBER(FIND("single-wall",C1358)),ISNUMBER(FIND("single wall",C1358)),ISNUMBER(FIND("Single wall",C1358)),ISNUMBER(FIND("Single-wall",C1358)),ISNUMBER(FIND("SWCNT",B1358)),ISNUMBER(FIND("SWNT",B1358)),ISNUMBER(FIND("single-wall",B1358)),ISNUMBER(FIND("single wall",B1358)),ISNUMBER(FIND("Single-wall",B1358)),ISNUMBER(FIND("Single wall",B1358)))</f>
        <v>0</v>
      </c>
      <c r="AZ1358" t="b">
        <f>OR(ISNUMBER(FIND("MWCNT",C1358)),ISNUMBER(FIND("MWNT",C1358)),ISNUMBER(FIND("multi-wall",C1358)),ISNUMBER(FIND("multi wall",C1358)),ISNUMBER(FIND("multiwall",C1358)),ISNUMBER(FIND("Multi-wall",C1358)),ISNUMBER(FIND("Multi wall",C1358)),ISNUMBER(FIND("Multiwall",C1358)),ISNUMBER(FIND("MWCNT",B1358)),ISNUMBER(FIND("MWNT",B1358)),ISNUMBER(FIND("multi-wall",B1358)),ISNUMBER(FIND("multi wall",B1358)),ISNUMBER(FIND("multiwall",B1358)),ISNUMBER(FIND("Multi-wall",B1358)),ISNUMBER(FIND("Multi wall",B1358)),ISNUMBER(FIND("Multiwall",B1358)),ISNUMBER(FIND("Double-wall",B1358)),ISNUMBER(FIND("Double wall",B1358)),ISNUMBER(FIND("Doublewall",B1358)),ISNUMBER(FIND("double-wall",B1358)),ISNUMBER(FIND("double wall",B1358)),ISNUMBER(FIND("doublewall",B1358)))</f>
        <v>1</v>
      </c>
      <c r="BA1358" t="b">
        <f>AND(Table1[[#This Row],[SWCNT]],Table1[[#This Row],[MWCNT]])</f>
        <v>0</v>
      </c>
      <c r="BB1358" t="b">
        <f>IF(Table1[[#This Row],[SWCNT]]=TRUE,FALSE,IF(Table1[[#This Row],[MWCNT]]=TRUE,FALSE,TRUE))</f>
        <v>0</v>
      </c>
      <c r="BC1358" s="18"/>
    </row>
    <row r="1359" spans="1:55" ht="351.5">
      <c r="A1359" t="s">
        <v>1495</v>
      </c>
      <c r="B1359" s="2" t="s">
        <v>1496</v>
      </c>
      <c r="C1359" s="16" t="s">
        <v>1497</v>
      </c>
      <c r="D1359" s="17" t="s">
        <v>18</v>
      </c>
      <c r="E1359" s="2">
        <v>2019</v>
      </c>
      <c r="F1359" t="b">
        <f>OR(ISNUMBER(FIND("cytotoxic",C1359)),ISNUMBER(FIND("Cytotoxic",C1359)),ISNUMBER(FIND("cellular toxicity",C1359)),ISNUMBER(FIND("cell death",C1359)),ISNUMBER(FIND("viable",C1359)),ISNUMBER(FIND("phytotoxic",C1359)),ISNUMBER(FIND("acute toxicity",C1359)),ISNUMBER(FIND("MTT",C1359)),ISNUMBER(FIND("survival",C1359)),ISNUMBER(FIND("prolifer",C1359)),ISNUMBER(FIND("apoptosis",C1359)),ISNUMBER(FIND("neurotoxic",C1359)),ISNUMBER(FIND("  lysis ",C1359)),ISNUMBER(FIND("necrosis",C1359)),ISNUMBER(FIND("cellular death",C1359))*3,ISNUMBER(FIND("LDH",C1359)),ISNUMBER(FIND("Acute toxicity",C1359)))</f>
        <v>1</v>
      </c>
      <c r="G1359" t="b">
        <f>OR(ISNUMBER(FIND("genotoxic",C1359)),ISNUMBER(FIND("genotoxicity",C1359)),ISNUMBER(FIND("DNA damage",C1359)),ISNUMBER(FIND("DNA",C1359)),ISNUMBER(FIND("RNA",C1359)),ISNUMBER(FIND("mesothelioma",C1359)),ISNUMBER(FIND("carcino",C1359)),ISNUMBER(FIND("mutagen",C1359)),ISNUMBER(FIND("genetic",C1359)))</f>
        <v>0</v>
      </c>
      <c r="H1359" t="b">
        <f>OR(ISNUMBER(FIND("inflammatory",C1359)),ISNUMBER(FIND("inflamm",C1359)))</f>
        <v>0</v>
      </c>
      <c r="I1359" t="b">
        <f>OR(ISNUMBER(FIND("immune",C1359)),ISNUMBER(FIND("immunological",C1359)),ISNUMBER(FIND("interleuk",C1359)),ISNUMBER(FIND("platelet activation",C1359)),ISNUMBER(FIND("monocyte",C1359)),ISNUMBER(FIND("leukocyte",C1359)),ISNUMBER(FIND("cytokine",C1359)),ISNUMBER(FIND("CD4",C1359)),ISNUMBER(FIND("CD8",C1359)),ISNUMBER(FIND("T-cell",C1359)))</f>
        <v>0</v>
      </c>
      <c r="J1359" t="b">
        <f>OR(ISNUMBER(FIND("reactive oxygen",C1359)),ISNUMBER(FIND("ROS",C1359)),ISNUMBER(FIND("free radical",C1359)),ISNUMBER(FIND("oxidative stress",C1359)),ISNUMBER(FIND("peroxid",C1359)),ISNUMBER(FIND("oxidative",C1359)),ISNUMBER(FIND("antioxid",C1359)))</f>
        <v>1</v>
      </c>
      <c r="K1359" t="b">
        <f>OR(ISNUMBER(FIND("autophag",C1359)))</f>
        <v>0</v>
      </c>
      <c r="L1359" t="b">
        <f>OR(ISNUMBER(FIND("morpholog",C1359)))</f>
        <v>0</v>
      </c>
      <c r="M1359" t="b">
        <f>OR(ISNUMBER(FIND("fibrosis",C1359)),ISNUMBER(FIND("Fibrosis",C1359)),ISNUMBER(FIND("fibrot",C1359)))</f>
        <v>0</v>
      </c>
      <c r="N1359" t="b">
        <f>OR(ISNUMBER(FIND("offspring",C1359)),ISNUMBER(FIND("Parental",C1359)),ISNUMBER(FIND("parental",C1359)),ISNUMBER(FIND("germline",C1359)),ISNUMBER(FIND("reproduc",C1359)),ISNUMBER(FIND("embryo",C1359)))</f>
        <v>0</v>
      </c>
      <c r="O1359" t="b">
        <f>OR(ISNUMBER(FIND("metabol",C1359)),ISNUMBER(FIND("Metabol",C1359)),ISNUMBER(FIND("digest",C1359)),ISNUMBER(FIND("mitochon",C1359)))</f>
        <v>1</v>
      </c>
      <c r="P1359" t="b">
        <f>OR(ISNUMBER(FIND("ecotox",C1359)),ISNUMBER(FIND("Ecotox",B1359)),ISNUMBER(FIND("ecotox",B1359)),ISNUMBER(FIND("Ecotox",C1359)))</f>
        <v>0</v>
      </c>
      <c r="Q1359" t="b">
        <f>OR(ISNUMBER(FIND("Bioaccum",C1359)),ISNUMBER(FIND("bioaccum",C1359)),ISNUMBER(FIND("accum",C1359)))</f>
        <v>0</v>
      </c>
      <c r="R1359" t="b">
        <f>OR(ISNUMBER(FIND("Occupation",C1359)),ISNUMBER(FIND("occupation",C1359)),ISNUMBER(FIND("worker",C1359)),ISNUMBER(FIND("workforce",C1359)))</f>
        <v>0</v>
      </c>
      <c r="S1359" t="b">
        <f>NOT(OR(F1359,G1359,H1359,I1359,J1359,K1359,L1359,M1359,N1359,O1359,P1359,Q1359,R1359))</f>
        <v>0</v>
      </c>
      <c r="U1359" t="b">
        <f>OR(Table1[[#This Row],[Inflammation]],Table1[[#This Row],[Immune]])</f>
        <v>0</v>
      </c>
      <c r="V1359" t="str">
        <f>IF(OR(Table1[[#This Row],[Rodents]],Table1[[#This Row],[Human]],Table1[[#This Row],[Pig]]),OR(ISNUMBER(FIND("intratrach",C1359)),ISNUMBER(FIND("nasal ",C1359)),ISNUMBER(FIND("instill",C1359))),"NA")</f>
        <v>NA</v>
      </c>
      <c r="W1359" t="str">
        <f>IF(OR(Table1[[#This Row],[Rodents]],Table1[[#This Row],[Human]],Table1[[#This Row],[Pig]]),OR(ISNUMBER(FIND("dermal",C1359)),ISNUMBER(FIND("skin ",C1359))),"NA")</f>
        <v>NA</v>
      </c>
      <c r="X1359" t="str">
        <f>IF(OR(Table1[[#This Row],[Rodents]],Table1[[#This Row],[Human]],Table1[[#This Row],[Pig]]),OR(ISNUMBER(FIND("injected",C1359)),ISNUMBER(FIND("periton",C1359)),ISNUMBER(FIND("intrascrot",C1359))),"NA")</f>
        <v>NA</v>
      </c>
      <c r="Y1359" t="str">
        <f>IF(OR(Table1[[#This Row],[Rodents]],Table1[[#This Row],[Human]],Table1[[#This Row],[Pig]]),NOT(OR(Table1[[#This Row],[Inhaled/Intratracheal/intranasal]],Table1[[#This Row],[Dermal]],Table1[[#This Row],[Injected]])),"NA")</f>
        <v>NA</v>
      </c>
      <c r="AA1359" t="b">
        <f>OR(ISNUMBER(FIND("fish ",C1359)),ISNUMBER(FIND("Fish ",C1359)),ISNUMBER(FIND("aquatic",C1359)),ISNUMBER(FIND("daphnids",C1359)),ISNUMBER(FIND("Carcinus maenas",C1359)),ISNUMBER(FIND("Daphnia",C1359)),ISNUMBER(FIND("Ruditapes philippinarum",C1359)),ISNUMBER(FIND("daphnia",C1359)),ISNUMBER(FIND("marine",C1359)),ISNUMBER(FIND("mussel",C1359)),ISNUMBER(FIND("algae",C1359)),ISNUMBER(FIND("Donax faba",C1359)),ISNUMBER(FIND("estuarine",C1359)),ISNUMBER(FIND("snail",C1359)),ISNUMBER(FIND("Prorocentrum donghaiense",C1359)) )</f>
        <v>0</v>
      </c>
      <c r="AB1359" t="b">
        <f>OR(ISNUMBER(FIND(" rat ",C1359)),ISNUMBER(FIND(" rats ",C1359)),ISNUMBER(FIND(" Rats ",C1359)),ISNUMBER(FIND(" Rat ",C1359)),ISNUMBER(FIND(" rat.",C1359)),ISNUMBER(FIND(" rats.",C1359)),ISNUMBER(FIND("mouse",C1359)),ISNUMBER(FIND("mice",C1359)), ISNUMBER(FIND(" Mice",C1359)))</f>
        <v>0</v>
      </c>
      <c r="AC1359" t="b">
        <f>OR(ISNUMBER(FIND(" cell ",C1359)),ISNUMBER(FIND("fibroblast",C1359)),ISNUMBER(FIND("macrophage",C1359)),ISNUMBER(FIND("epithelial",C1359)),ISNUMBER(FIND("endothelial",C1359)),ISNUMBER(FIND("neuron",C1359)),ISNUMBER(FIND(" cells ",C1359)),ISNUMBER(FIND("RBC",C1359)),ISNUMBER(FIND("mitochond",C1359)),ISNUMBER(FIND("adipocyte",C1359)),ISNUMBER(FIND("osteo",C1359)),ISNUMBER(FIND("keratin",C1359)),ISNUMBER(FIND(" cell's ",C1359)),ISNUMBER(FIND("eukary",C1359)),ISNUMBER(FIND("sperm",C1359)))</f>
        <v>1</v>
      </c>
      <c r="AD1359" t="b">
        <f>OR(ISNUMBER(FIND("human",B1359)),ISNUMBER(FIND("workers",B1359)),ISNUMBER(FIND("workforces",B1359)),ISNUMBER(FIND("occupational",B1359)),ISNUMBER(FIND("Case report",B1359)),ISNUMBER(FIND("Workplaces",B1359)),ISNUMBER(FIND("worker",B1359)))</f>
        <v>0</v>
      </c>
      <c r="AE1359" t="b">
        <f>OR(ISNUMBER(FIND(" plant ",C1359)),ISNUMBER(FIND("Plant ",C1359)),ISNUMBER(FIND("tomato",C1359)),ISNUMBER(FIND("plants",C1359)),ISNUMBER(FIND("Plants",C1359)),ISNUMBER(FIND("algae",C1359)),ISNUMBER(FIND("lettuce",C1359)),ISNUMBER(FIND("green gram sprouts ",C1359)),ISNUMBER(FIND("Cucurbita pepo",C1359)),ISNUMBER(FIND("bean ",C1359)),ISNUMBER(FIND("chloroplast",C1359)),ISNUMBER(FIND("chlorophyll",C1359)),ISNUMBER(FIND("seedling",C1359)),ISNUMBER(FIND("canola",C1359)),ISNUMBER(FIND("shoot",C1359)),ISNUMBER(FIND("photosynthes",C1359)),ISNUMBER(FIND(" leaves ",C1359)),,ISNUMBER(FIND("agriculture",C1359)),ISNUMBER(FIND(" crops ",C1359)))</f>
        <v>0</v>
      </c>
      <c r="AF1359" t="b">
        <f>OR(ISNUMBER(FIND("bacteria",C1359)),ISNUMBER(FIND("Bacteria",C1359)),ISNUMBER(FIND("Bacterium",C1359)),ISNUMBER(FIND("bacterium",C1359)),ISNUMBER(FIND(" coli ",C1359)))</f>
        <v>0</v>
      </c>
      <c r="AG1359" t="b">
        <f>OR(ISNUMBER(FIND("fungi",C1359)),ISNUMBER(FIND("Fungi",C1359)),ISNUMBER(FIND("fungus",C1359)),ISNUMBER(FIND("Fungus",C1359)),ISNUMBER(FIND("mushroom",C1359)),ISNUMBER(FIND("Mushroom",C1359)),ISNUMBER(FIND(" mold ",C1359)))</f>
        <v>0</v>
      </c>
      <c r="AH1359" t="b">
        <f>OR(ISNUMBER(FIND("Pig ",C1359)),ISNUMBER(FIND("pig ",C1359)),ISNUMBER(FIND("Pigs ",C1359)),ISNUMBER(FIND("pigs ",C1359)))</f>
        <v>0</v>
      </c>
      <c r="AI1359" t="b">
        <f>OR(ISNUMBER(FIND(" C. elegans",C1359)),ISNUMBER(FIND("Caenorhabditis elegans",C1359)),ISNUMBER(FIND("earthworms",C1359)),ISNUMBER(FIND(" Ficopomatus enigmaticus",C1359)),ISNUMBER(FIND("larva",C1359)),ISNUMBER(FIND("Lumbriculus variegatus",C1359)),ISNUMBER(FIND("nematode",C1359)))</f>
        <v>0</v>
      </c>
      <c r="AJ1359" t="b">
        <f>NOT(OR(AA1359,AB1359,AC1359,AD1359,AE1359,AF1359,AG1359,AH1359,AI1359))</f>
        <v>0</v>
      </c>
      <c r="AL1359" t="b">
        <f>OR(AA1359,AB1359,AD1359,AE1359,AF1359,AG1359,AH1359,AI1359)</f>
        <v>0</v>
      </c>
      <c r="AM1359" t="b">
        <f>IF(Table1[[#This Row],[In vivo?]],IF(Table1[[#This Row],[Cell]],FALSE,TRUE),FALSE)</f>
        <v>0</v>
      </c>
      <c r="AN1359" t="b">
        <f>AND(AC1359,AL1359)</f>
        <v>0</v>
      </c>
      <c r="AO1359" t="b">
        <f>IF(Table1[[#This Row],[Cell]],IF(Table1[[#This Row],[In vivo?]],FALSE,TRUE),FALSE)</f>
        <v>1</v>
      </c>
      <c r="AP1359" t="b">
        <f>NOT(OR(Table1[[#This Row],[In vivo?]],Table1[[#This Row],[Only in Cell]]))</f>
        <v>0</v>
      </c>
      <c r="AQ1359" t="str">
        <f>IF(OR(Table1[[#This Row],[Rodents]],Table1[[#This Row],[Human]],Table1[[#This Row],[Pig]]),OR(ISNUMBER(FIND("pulmonary",C1359)),ISNUMBER(FIND("lung",C1359))),"NA")</f>
        <v>NA</v>
      </c>
      <c r="AR1359" t="str">
        <f>IF(OR(Table1[[#This Row],[Rodents]],Table1[[#This Row],[Human]],Table1[[#This Row],[Pig]]),OR(ISNUMBER(FIND("skin",C1359)),ISNUMBER(FIND("dermal",C1359))),"NA")</f>
        <v>NA</v>
      </c>
      <c r="AS1359" t="str">
        <f>IF(OR(Table1[[#This Row],[Rodents]],Table1[[#This Row],[Human]],Table1[[#This Row],[Pig]]),OR(ISNUMBER(FIND("liver",C1359)),ISNUMBER(FIND("hepat",C1359))),"NA")</f>
        <v>NA</v>
      </c>
      <c r="AT1359" t="str">
        <f>IF(OR(Table1[[#This Row],[Rodents]],Table1[[#This Row],[Human]],Table1[[#This Row],[Pig]]),OR(ISNUMBER(FIND("kidney",C1359)),ISNUMBER(FIND("neph",C1359))),"NA")</f>
        <v>NA</v>
      </c>
      <c r="AU1359" t="str">
        <f>IF(OR(Table1[[#This Row],[Rodents]],Table1[[#This Row],[Human]],Table1[[#This Row],[Pig]]),OR(ISNUMBER(FIND("brain",C1359)),ISNUMBER(FIND("neur",C1359)),ISNUMBER(FIND("nerv",C1359))),"NA")</f>
        <v>NA</v>
      </c>
      <c r="AV1359" t="str">
        <f>IF(OR(Table1[[#This Row],[Rodents]],Table1[[#This Row],[Human]],Table1[[#This Row],[Pig]]),OR(ISNUMBER(FIND("heart",C1359)),ISNUMBER(FIND("cardi",C1359))),"NA")</f>
        <v>NA</v>
      </c>
      <c r="AW1359" t="str">
        <f>IF(OR(Table1[[#This Row],[Rodents]],Table1[[#This Row],[Human]],Table1[[#This Row],[Pig]]),OR(ISNUMBER(FIND("gastro",C1359)),ISNUMBER(FIND("intesti",C1359)),ISNUMBER(FIND("stomach",C1359))),"NA")</f>
        <v>NA</v>
      </c>
      <c r="AX1359" t="str">
        <f>IF(OR(Table1[[#This Row],[Rodents]],Table1[[#This Row],[Human]],Table1[[#This Row],[Pig]]),NOT(OR(AQ1359,AR1359,AS1359,AT1359,AU1359,AV1359,AW1359)),"NA")</f>
        <v>NA</v>
      </c>
      <c r="AY1359" t="b">
        <f>OR(ISNUMBER(FIND("SWCNT",C1359)),ISNUMBER(FIND("SWNT",C1359)),ISNUMBER(FIND("single-wall",C1359)),ISNUMBER(FIND("single wall",C1359)),ISNUMBER(FIND("Single wall",C1359)),ISNUMBER(FIND("Single-wall",C1359)),ISNUMBER(FIND("SWCNT",B1359)),ISNUMBER(FIND("SWNT",B1359)),ISNUMBER(FIND("single-wall",B1359)),ISNUMBER(FIND("single wall",B1359)),ISNUMBER(FIND("Single-wall",B1359)),ISNUMBER(FIND("Single wall",B1359)))</f>
        <v>0</v>
      </c>
      <c r="AZ1359" t="b">
        <f>OR(ISNUMBER(FIND("MWCNT",C1359)),ISNUMBER(FIND("MWNT",C1359)),ISNUMBER(FIND("multi-wall",C1359)),ISNUMBER(FIND("multi wall",C1359)),ISNUMBER(FIND("multiwall",C1359)),ISNUMBER(FIND("Multi-wall",C1359)),ISNUMBER(FIND("Multi wall",C1359)),ISNUMBER(FIND("Multiwall",C1359)),ISNUMBER(FIND("MWCNT",B1359)),ISNUMBER(FIND("MWNT",B1359)),ISNUMBER(FIND("multi-wall",B1359)),ISNUMBER(FIND("multi wall",B1359)),ISNUMBER(FIND("multiwall",B1359)),ISNUMBER(FIND("Multi-wall",B1359)),ISNUMBER(FIND("Multi wall",B1359)),ISNUMBER(FIND("Multiwall",B1359)),ISNUMBER(FIND("Double-wall",B1359)),ISNUMBER(FIND("Double wall",B1359)),ISNUMBER(FIND("Doublewall",B1359)),ISNUMBER(FIND("double-wall",B1359)),ISNUMBER(FIND("double wall",B1359)),ISNUMBER(FIND("doublewall",B1359)))</f>
        <v>1</v>
      </c>
      <c r="BA1359" t="b">
        <f>AND(Table1[[#This Row],[SWCNT]],Table1[[#This Row],[MWCNT]])</f>
        <v>0</v>
      </c>
      <c r="BB1359" t="b">
        <f>IF(Table1[[#This Row],[SWCNT]]=TRUE,FALSE,IF(Table1[[#This Row],[MWCNT]]=TRUE,FALSE,TRUE))</f>
        <v>0</v>
      </c>
      <c r="BC1359" s="18"/>
    </row>
    <row r="1360" spans="1:55" ht="240.5">
      <c r="A1360" t="s">
        <v>1531</v>
      </c>
      <c r="B1360" s="2" t="s">
        <v>1532</v>
      </c>
      <c r="C1360" s="16" t="s">
        <v>1533</v>
      </c>
      <c r="D1360" s="17" t="s">
        <v>181</v>
      </c>
      <c r="E1360" s="2">
        <v>2019</v>
      </c>
      <c r="F1360" t="b">
        <f>OR(ISNUMBER(FIND("cytotoxic",C1360)),ISNUMBER(FIND("Cytotoxic",C1360)),ISNUMBER(FIND("cellular toxicity",C1360)),ISNUMBER(FIND("cell death",C1360)),ISNUMBER(FIND("viable",C1360)),ISNUMBER(FIND("phytotoxic",C1360)),ISNUMBER(FIND("acute toxicity",C1360)),ISNUMBER(FIND("MTT",C1360)),ISNUMBER(FIND("survival",C1360)),ISNUMBER(FIND("prolifer",C1360)),ISNUMBER(FIND("apoptosis",C1360)),ISNUMBER(FIND("neurotoxic",C1360)),ISNUMBER(FIND("  lysis ",C1360)),ISNUMBER(FIND("necrosis",C1360)),ISNUMBER(FIND("cellular death",C1360))*3,ISNUMBER(FIND("LDH",C1360)),ISNUMBER(FIND("Acute toxicity",C1360)))</f>
        <v>1</v>
      </c>
      <c r="G1360" t="b">
        <f>OR(ISNUMBER(FIND("genotoxic",C1360)),ISNUMBER(FIND("genotoxicity",C1360)),ISNUMBER(FIND("DNA damage",C1360)),ISNUMBER(FIND("DNA",C1360)),ISNUMBER(FIND("RNA",C1360)),ISNUMBER(FIND("mesothelioma",C1360)),ISNUMBER(FIND("carcino",C1360)),ISNUMBER(FIND("mutagen",C1360)),ISNUMBER(FIND("genetic",C1360)))</f>
        <v>0</v>
      </c>
      <c r="H1360" t="b">
        <f>OR(ISNUMBER(FIND("inflammatory",C1360)),ISNUMBER(FIND("inflamm",C1360)))</f>
        <v>0</v>
      </c>
      <c r="I1360" t="b">
        <f>OR(ISNUMBER(FIND("immune",C1360)),ISNUMBER(FIND("immunological",C1360)),ISNUMBER(FIND("interleuk",C1360)),ISNUMBER(FIND("platelet activation",C1360)),ISNUMBER(FIND("monocyte",C1360)),ISNUMBER(FIND("leukocyte",C1360)),ISNUMBER(FIND("cytokine",C1360)),ISNUMBER(FIND("CD4",C1360)),ISNUMBER(FIND("CD8",C1360)),ISNUMBER(FIND("T-cell",C1360)))</f>
        <v>0</v>
      </c>
      <c r="J1360" t="b">
        <f>OR(ISNUMBER(FIND("reactive oxygen",C1360)),ISNUMBER(FIND("ROS",C1360)),ISNUMBER(FIND("free radical",C1360)),ISNUMBER(FIND("oxidative stress",C1360)),ISNUMBER(FIND("peroxid",C1360)),ISNUMBER(FIND("oxidative",C1360)),ISNUMBER(FIND("antioxid",C1360)))</f>
        <v>1</v>
      </c>
      <c r="K1360" t="b">
        <f>OR(ISNUMBER(FIND("autophag",C1360)))</f>
        <v>0</v>
      </c>
      <c r="L1360" t="b">
        <f>OR(ISNUMBER(FIND("morpholog",C1360)))</f>
        <v>0</v>
      </c>
      <c r="M1360" t="b">
        <f>OR(ISNUMBER(FIND("fibrosis",C1360)),ISNUMBER(FIND("Fibrosis",C1360)),ISNUMBER(FIND("fibrot",C1360)))</f>
        <v>0</v>
      </c>
      <c r="N1360" t="b">
        <f>OR(ISNUMBER(FIND("offspring",C1360)),ISNUMBER(FIND("Parental",C1360)),ISNUMBER(FIND("parental",C1360)),ISNUMBER(FIND("germline",C1360)),ISNUMBER(FIND("reproduc",C1360)),ISNUMBER(FIND("embryo",C1360)))</f>
        <v>0</v>
      </c>
      <c r="O1360" t="b">
        <f>OR(ISNUMBER(FIND("metabol",C1360)),ISNUMBER(FIND("Metabol",C1360)),ISNUMBER(FIND("digest",C1360)),ISNUMBER(FIND("mitochon",C1360)))</f>
        <v>0</v>
      </c>
      <c r="P1360" t="b">
        <f>OR(ISNUMBER(FIND("ecotox",C1360)),ISNUMBER(FIND("Ecotox",B1360)),ISNUMBER(FIND("ecotox",B1360)),ISNUMBER(FIND("Ecotox",C1360)))</f>
        <v>0</v>
      </c>
      <c r="Q1360" t="b">
        <f>OR(ISNUMBER(FIND("Bioaccum",C1360)),ISNUMBER(FIND("bioaccum",C1360)),ISNUMBER(FIND("accum",C1360)))</f>
        <v>0</v>
      </c>
      <c r="R1360" t="b">
        <f>OR(ISNUMBER(FIND("Occupation",C1360)),ISNUMBER(FIND("occupation",C1360)),ISNUMBER(FIND("worker",C1360)),ISNUMBER(FIND("workforce",C1360)))</f>
        <v>0</v>
      </c>
      <c r="S1360" t="b">
        <f>NOT(OR(F1360,G1360,H1360,I1360,J1360,K1360,L1360,M1360,N1360,O1360,P1360,Q1360,R1360))</f>
        <v>0</v>
      </c>
      <c r="U1360" t="b">
        <f>OR(Table1[[#This Row],[Inflammation]],Table1[[#This Row],[Immune]])</f>
        <v>0</v>
      </c>
      <c r="V1360" t="b">
        <f>IF(OR(Table1[[#This Row],[Rodents]],Table1[[#This Row],[Human]],Table1[[#This Row],[Pig]]),OR(ISNUMBER(FIND("intratrach",C1360)),ISNUMBER(FIND("nasal ",C1360)),ISNUMBER(FIND("instill",C1360))),"NA")</f>
        <v>0</v>
      </c>
      <c r="W1360" t="b">
        <f>IF(OR(Table1[[#This Row],[Rodents]],Table1[[#This Row],[Human]],Table1[[#This Row],[Pig]]),OR(ISNUMBER(FIND("dermal",C1360)),ISNUMBER(FIND("skin ",C1360))),"NA")</f>
        <v>1</v>
      </c>
      <c r="X1360" t="b">
        <f>IF(OR(Table1[[#This Row],[Rodents]],Table1[[#This Row],[Human]],Table1[[#This Row],[Pig]]),OR(ISNUMBER(FIND("injected",C1360)),ISNUMBER(FIND("periton",C1360)),ISNUMBER(FIND("intrascrot",C1360))),"NA")</f>
        <v>0</v>
      </c>
      <c r="Y1360" t="b">
        <f>IF(OR(Table1[[#This Row],[Rodents]],Table1[[#This Row],[Human]],Table1[[#This Row],[Pig]]),NOT(OR(Table1[[#This Row],[Inhaled/Intratracheal/intranasal]],Table1[[#This Row],[Dermal]],Table1[[#This Row],[Injected]])),"NA")</f>
        <v>0</v>
      </c>
      <c r="AA1360" t="b">
        <f>OR(ISNUMBER(FIND("fish ",C1360)),ISNUMBER(FIND("Fish ",C1360)),ISNUMBER(FIND("aquatic",C1360)),ISNUMBER(FIND("daphnids",C1360)),ISNUMBER(FIND("Carcinus maenas",C1360)),ISNUMBER(FIND("Daphnia",C1360)),ISNUMBER(FIND("Ruditapes philippinarum",C1360)),ISNUMBER(FIND("daphnia",C1360)),ISNUMBER(FIND("marine",C1360)),ISNUMBER(FIND("mussel",C1360)),ISNUMBER(FIND("algae",C1360)),ISNUMBER(FIND("Donax faba",C1360)),ISNUMBER(FIND("estuarine",C1360)),ISNUMBER(FIND("snail",C1360)),ISNUMBER(FIND("Prorocentrum donghaiense",C1360)) )</f>
        <v>0</v>
      </c>
      <c r="AB1360" t="b">
        <f>OR(ISNUMBER(FIND(" rat ",C1360)),ISNUMBER(FIND(" rats ",C1360)),ISNUMBER(FIND(" Rats ",C1360)),ISNUMBER(FIND(" Rat ",C1360)),ISNUMBER(FIND(" rat.",C1360)),ISNUMBER(FIND(" rats.",C1360)),ISNUMBER(FIND("mouse",C1360)),ISNUMBER(FIND("mice",C1360)), ISNUMBER(FIND(" Mice",C1360)))</f>
        <v>1</v>
      </c>
      <c r="AC1360" t="b">
        <f>OR(ISNUMBER(FIND(" cell ",C1360)),ISNUMBER(FIND("fibroblast",C1360)),ISNUMBER(FIND("macrophage",C1360)),ISNUMBER(FIND("epithelial",C1360)),ISNUMBER(FIND("endothelial",C1360)),ISNUMBER(FIND("neuron",C1360)),ISNUMBER(FIND(" cells ",C1360)),ISNUMBER(FIND("RBC",C1360)),ISNUMBER(FIND("mitochond",C1360)),ISNUMBER(FIND("adipocyte",C1360)),ISNUMBER(FIND("osteo",C1360)),ISNUMBER(FIND("keratin",C1360)),ISNUMBER(FIND(" cell's ",C1360)),ISNUMBER(FIND("eukary",C1360)),ISNUMBER(FIND("sperm",C1360)))</f>
        <v>1</v>
      </c>
      <c r="AD1360" t="b">
        <f>OR(ISNUMBER(FIND("human",B1360)),ISNUMBER(FIND("workers",B1360)),ISNUMBER(FIND("workforces",B1360)),ISNUMBER(FIND("occupational",B1360)),ISNUMBER(FIND("Case report",B1360)),ISNUMBER(FIND("Workplaces",B1360)),ISNUMBER(FIND("worker",B1360)))</f>
        <v>0</v>
      </c>
      <c r="AE1360" t="b">
        <f>OR(ISNUMBER(FIND(" plant ",C1360)),ISNUMBER(FIND("Plant ",C1360)),ISNUMBER(FIND("tomato",C1360)),ISNUMBER(FIND("plants",C1360)),ISNUMBER(FIND("Plants",C1360)),ISNUMBER(FIND("algae",C1360)),ISNUMBER(FIND("lettuce",C1360)),ISNUMBER(FIND("green gram sprouts ",C1360)),ISNUMBER(FIND("Cucurbita pepo",C1360)),ISNUMBER(FIND("bean ",C1360)),ISNUMBER(FIND("chloroplast",C1360)),ISNUMBER(FIND("chlorophyll",C1360)),ISNUMBER(FIND("seedling",C1360)),ISNUMBER(FIND("canola",C1360)),ISNUMBER(FIND("shoot",C1360)),ISNUMBER(FIND("photosynthes",C1360)),ISNUMBER(FIND(" leaves ",C1360)),,ISNUMBER(FIND("agriculture",C1360)),ISNUMBER(FIND(" crops ",C1360)))</f>
        <v>0</v>
      </c>
      <c r="AF1360" t="b">
        <f>OR(ISNUMBER(FIND("bacteria",C1360)),ISNUMBER(FIND("Bacteria",C1360)),ISNUMBER(FIND("Bacterium",C1360)),ISNUMBER(FIND("bacterium",C1360)),ISNUMBER(FIND(" coli ",C1360)))</f>
        <v>0</v>
      </c>
      <c r="AG1360" t="b">
        <f>OR(ISNUMBER(FIND("fungi",C1360)),ISNUMBER(FIND("Fungi",C1360)),ISNUMBER(FIND("fungus",C1360)),ISNUMBER(FIND("Fungus",C1360)),ISNUMBER(FIND("mushroom",C1360)),ISNUMBER(FIND("Mushroom",C1360)),ISNUMBER(FIND(" mold ",C1360)))</f>
        <v>0</v>
      </c>
      <c r="AH1360" t="b">
        <f>OR(ISNUMBER(FIND("Pig ",C1360)),ISNUMBER(FIND("pig ",C1360)),ISNUMBER(FIND("Pigs ",C1360)),ISNUMBER(FIND("pigs ",C1360)))</f>
        <v>0</v>
      </c>
      <c r="AI1360" t="b">
        <f>OR(ISNUMBER(FIND(" C. elegans",C1360)),ISNUMBER(FIND("Caenorhabditis elegans",C1360)),ISNUMBER(FIND("earthworms",C1360)),ISNUMBER(FIND(" Ficopomatus enigmaticus",C1360)),ISNUMBER(FIND("larva",C1360)),ISNUMBER(FIND("Lumbriculus variegatus",C1360)),ISNUMBER(FIND("nematode",C1360)))</f>
        <v>0</v>
      </c>
      <c r="AJ1360" t="b">
        <f>NOT(OR(AA1360,AB1360,AC1360,AD1360,AE1360,AF1360,AG1360,AH1360,AI1360))</f>
        <v>0</v>
      </c>
      <c r="AL1360" t="b">
        <f>OR(AA1360,AB1360,AD1360,AE1360,AF1360,AG1360,AH1360,AI1360)</f>
        <v>1</v>
      </c>
      <c r="AM1360" t="b">
        <f>IF(Table1[[#This Row],[In vivo?]],IF(Table1[[#This Row],[Cell]],FALSE,TRUE),FALSE)</f>
        <v>0</v>
      </c>
      <c r="AN1360" t="b">
        <f>AND(AC1360,AL1360)</f>
        <v>1</v>
      </c>
      <c r="AO1360" t="b">
        <f>IF(Table1[[#This Row],[Cell]],IF(Table1[[#This Row],[In vivo?]],FALSE,TRUE),FALSE)</f>
        <v>0</v>
      </c>
      <c r="AP1360" t="b">
        <f>NOT(OR(Table1[[#This Row],[In vivo?]],Table1[[#This Row],[Only in Cell]]))</f>
        <v>0</v>
      </c>
      <c r="AQ1360" t="b">
        <f>IF(OR(Table1[[#This Row],[Rodents]],Table1[[#This Row],[Human]],Table1[[#This Row],[Pig]]),OR(ISNUMBER(FIND("pulmonary",C1360)),ISNUMBER(FIND("lung",C1360))),"NA")</f>
        <v>0</v>
      </c>
      <c r="AR1360" t="b">
        <f>IF(OR(Table1[[#This Row],[Rodents]],Table1[[#This Row],[Human]],Table1[[#This Row],[Pig]]),OR(ISNUMBER(FIND("skin",C1360)),ISNUMBER(FIND("dermal",C1360))),"NA")</f>
        <v>1</v>
      </c>
      <c r="AS1360" t="b">
        <f>IF(OR(Table1[[#This Row],[Rodents]],Table1[[#This Row],[Human]],Table1[[#This Row],[Pig]]),OR(ISNUMBER(FIND("liver",C1360)),ISNUMBER(FIND("hepat",C1360))),"NA")</f>
        <v>0</v>
      </c>
      <c r="AT1360" t="b">
        <f>IF(OR(Table1[[#This Row],[Rodents]],Table1[[#This Row],[Human]],Table1[[#This Row],[Pig]]),OR(ISNUMBER(FIND("kidney",C1360)),ISNUMBER(FIND("neph",C1360))),"NA")</f>
        <v>0</v>
      </c>
      <c r="AU1360" t="b">
        <f>IF(OR(Table1[[#This Row],[Rodents]],Table1[[#This Row],[Human]],Table1[[#This Row],[Pig]]),OR(ISNUMBER(FIND("brain",C1360)),ISNUMBER(FIND("neur",C1360)),ISNUMBER(FIND("nerv",C1360))),"NA")</f>
        <v>0</v>
      </c>
      <c r="AV1360" t="b">
        <f>IF(OR(Table1[[#This Row],[Rodents]],Table1[[#This Row],[Human]],Table1[[#This Row],[Pig]]),OR(ISNUMBER(FIND("heart",C1360)),ISNUMBER(FIND("cardi",C1360))),"NA")</f>
        <v>0</v>
      </c>
      <c r="AW1360" t="b">
        <f>IF(OR(Table1[[#This Row],[Rodents]],Table1[[#This Row],[Human]],Table1[[#This Row],[Pig]]),OR(ISNUMBER(FIND("gastro",C1360)),ISNUMBER(FIND("intesti",C1360)),ISNUMBER(FIND("stomach",C1360))),"NA")</f>
        <v>0</v>
      </c>
      <c r="AX1360" t="b">
        <f>IF(OR(Table1[[#This Row],[Rodents]],Table1[[#This Row],[Human]],Table1[[#This Row],[Pig]]),NOT(OR(AQ1360,AR1360,AS1360,AT1360,AU1360,AV1360,AW1360)),"NA")</f>
        <v>0</v>
      </c>
      <c r="AY1360" t="b">
        <f>OR(ISNUMBER(FIND("SWCNT",C1360)),ISNUMBER(FIND("SWNT",C1360)),ISNUMBER(FIND("single-wall",C1360)),ISNUMBER(FIND("single wall",C1360)),ISNUMBER(FIND("Single wall",C1360)),ISNUMBER(FIND("Single-wall",C1360)),ISNUMBER(FIND("SWCNT",B1360)),ISNUMBER(FIND("SWNT",B1360)),ISNUMBER(FIND("single-wall",B1360)),ISNUMBER(FIND("single wall",B1360)),ISNUMBER(FIND("Single-wall",B1360)),ISNUMBER(FIND("Single wall",B1360)))</f>
        <v>0</v>
      </c>
      <c r="AZ1360" t="b">
        <f>OR(ISNUMBER(FIND("MWCNT",C1360)),ISNUMBER(FIND("MWNT",C1360)),ISNUMBER(FIND("multi-wall",C1360)),ISNUMBER(FIND("multi wall",C1360)),ISNUMBER(FIND("multiwall",C1360)),ISNUMBER(FIND("Multi-wall",C1360)),ISNUMBER(FIND("Multi wall",C1360)),ISNUMBER(FIND("Multiwall",C1360)),ISNUMBER(FIND("MWCNT",B1360)),ISNUMBER(FIND("MWNT",B1360)),ISNUMBER(FIND("multi-wall",B1360)),ISNUMBER(FIND("multi wall",B1360)),ISNUMBER(FIND("multiwall",B1360)),ISNUMBER(FIND("Multi-wall",B1360)),ISNUMBER(FIND("Multi wall",B1360)),ISNUMBER(FIND("Multiwall",B1360)),ISNUMBER(FIND("Double-wall",B1360)),ISNUMBER(FIND("Double wall",B1360)),ISNUMBER(FIND("Doublewall",B1360)),ISNUMBER(FIND("double-wall",B1360)),ISNUMBER(FIND("double wall",B1360)),ISNUMBER(FIND("doublewall",B1360)))</f>
        <v>1</v>
      </c>
      <c r="BA1360" t="b">
        <f>AND(Table1[[#This Row],[SWCNT]],Table1[[#This Row],[MWCNT]])</f>
        <v>0</v>
      </c>
      <c r="BB1360" t="b">
        <f>IF(Table1[[#This Row],[SWCNT]]=TRUE,FALSE,IF(Table1[[#This Row],[MWCNT]]=TRUE,FALSE,TRUE))</f>
        <v>0</v>
      </c>
      <c r="BC1360" s="18"/>
    </row>
    <row r="1361" spans="1:55" ht="409.5">
      <c r="A1361" t="s">
        <v>1534</v>
      </c>
      <c r="B1361" s="2" t="s">
        <v>1535</v>
      </c>
      <c r="C1361" s="16" t="s">
        <v>1536</v>
      </c>
      <c r="D1361" s="17" t="s">
        <v>1537</v>
      </c>
      <c r="E1361" s="2">
        <v>2019</v>
      </c>
      <c r="F1361" t="b">
        <f>OR(ISNUMBER(FIND("cytotoxic",C1361)),ISNUMBER(FIND("Cytotoxic",C1361)),ISNUMBER(FIND("cellular toxicity",C1361)),ISNUMBER(FIND("cell death",C1361)),ISNUMBER(FIND("viable",C1361)),ISNUMBER(FIND("phytotoxic",C1361)),ISNUMBER(FIND("acute toxicity",C1361)),ISNUMBER(FIND("MTT",C1361)),ISNUMBER(FIND("survival",C1361)),ISNUMBER(FIND("prolifer",C1361)),ISNUMBER(FIND("apoptosis",C1361)),ISNUMBER(FIND("neurotoxic",C1361)),ISNUMBER(FIND("  lysis ",C1361)),ISNUMBER(FIND("necrosis",C1361)),ISNUMBER(FIND("cellular death",C1361))*3,ISNUMBER(FIND("LDH",C1361)),ISNUMBER(FIND("Acute toxicity",C1361)))</f>
        <v>1</v>
      </c>
      <c r="G1361" t="b">
        <f>OR(ISNUMBER(FIND("genotoxic",C1361)),ISNUMBER(FIND("genotoxicity",C1361)),ISNUMBER(FIND("DNA damage",C1361)),ISNUMBER(FIND("DNA",C1361)),ISNUMBER(FIND("RNA",C1361)),ISNUMBER(FIND("mesothelioma",C1361)),ISNUMBER(FIND("carcino",C1361)),ISNUMBER(FIND("mutagen",C1361)),ISNUMBER(FIND("genetic",C1361)))</f>
        <v>1</v>
      </c>
      <c r="H1361" t="b">
        <f>OR(ISNUMBER(FIND("inflammatory",C1361)),ISNUMBER(FIND("inflamm",C1361)))</f>
        <v>0</v>
      </c>
      <c r="I1361" t="b">
        <f>OR(ISNUMBER(FIND("immune",C1361)),ISNUMBER(FIND("immunological",C1361)),ISNUMBER(FIND("interleuk",C1361)),ISNUMBER(FIND("platelet activation",C1361)),ISNUMBER(FIND("monocyte",C1361)),ISNUMBER(FIND("leukocyte",C1361)),ISNUMBER(FIND("cytokine",C1361)),ISNUMBER(FIND("CD4",C1361)),ISNUMBER(FIND("CD8",C1361)),ISNUMBER(FIND("T-cell",C1361)))</f>
        <v>0</v>
      </c>
      <c r="J1361" t="b">
        <f>OR(ISNUMBER(FIND("reactive oxygen",C1361)),ISNUMBER(FIND("ROS",C1361)),ISNUMBER(FIND("free radical",C1361)),ISNUMBER(FIND("oxidative stress",C1361)),ISNUMBER(FIND("peroxid",C1361)),ISNUMBER(FIND("oxidative",C1361)),ISNUMBER(FIND("antioxid",C1361)))</f>
        <v>0</v>
      </c>
      <c r="K1361" t="b">
        <f>OR(ISNUMBER(FIND("autophag",C1361)))</f>
        <v>0</v>
      </c>
      <c r="L1361" t="b">
        <f>OR(ISNUMBER(FIND("morpholog",C1361)))</f>
        <v>0</v>
      </c>
      <c r="M1361" t="b">
        <f>OR(ISNUMBER(FIND("fibrosis",C1361)),ISNUMBER(FIND("Fibrosis",C1361)),ISNUMBER(FIND("fibrot",C1361)))</f>
        <v>0</v>
      </c>
      <c r="N1361" t="b">
        <f>OR(ISNUMBER(FIND("offspring",C1361)),ISNUMBER(FIND("Parental",C1361)),ISNUMBER(FIND("parental",C1361)),ISNUMBER(FIND("germline",C1361)),ISNUMBER(FIND("reproduc",C1361)),ISNUMBER(FIND("embryo",C1361)))</f>
        <v>0</v>
      </c>
      <c r="O1361" t="b">
        <f>OR(ISNUMBER(FIND("metabol",C1361)),ISNUMBER(FIND("Metabol",C1361)),ISNUMBER(FIND("digest",C1361)),ISNUMBER(FIND("mitochon",C1361)))</f>
        <v>0</v>
      </c>
      <c r="P1361" t="b">
        <f>OR(ISNUMBER(FIND("ecotox",C1361)),ISNUMBER(FIND("Ecotox",B1361)),ISNUMBER(FIND("ecotox",B1361)),ISNUMBER(FIND("Ecotox",C1361)))</f>
        <v>0</v>
      </c>
      <c r="Q1361" t="b">
        <f>OR(ISNUMBER(FIND("Bioaccum",C1361)),ISNUMBER(FIND("bioaccum",C1361)),ISNUMBER(FIND("accum",C1361)))</f>
        <v>0</v>
      </c>
      <c r="R1361" t="b">
        <f>OR(ISNUMBER(FIND("Occupation",C1361)),ISNUMBER(FIND("occupation",C1361)),ISNUMBER(FIND("worker",C1361)),ISNUMBER(FIND("workforce",C1361)))</f>
        <v>0</v>
      </c>
      <c r="S1361" t="b">
        <f>NOT(OR(F1361,G1361,H1361,I1361,J1361,K1361,L1361,M1361,N1361,O1361,P1361,Q1361,R1361))</f>
        <v>0</v>
      </c>
      <c r="U1361" t="b">
        <f>OR(Table1[[#This Row],[Inflammation]],Table1[[#This Row],[Immune]])</f>
        <v>0</v>
      </c>
      <c r="V1361" t="str">
        <f>IF(OR(Table1[[#This Row],[Rodents]],Table1[[#This Row],[Human]],Table1[[#This Row],[Pig]]),OR(ISNUMBER(FIND("intratrach",C1361)),ISNUMBER(FIND("nasal ",C1361)),ISNUMBER(FIND("instill",C1361))),"NA")</f>
        <v>NA</v>
      </c>
      <c r="W1361" t="str">
        <f>IF(OR(Table1[[#This Row],[Rodents]],Table1[[#This Row],[Human]],Table1[[#This Row],[Pig]]),OR(ISNUMBER(FIND("dermal",C1361)),ISNUMBER(FIND("skin ",C1361))),"NA")</f>
        <v>NA</v>
      </c>
      <c r="X1361" t="str">
        <f>IF(OR(Table1[[#This Row],[Rodents]],Table1[[#This Row],[Human]],Table1[[#This Row],[Pig]]),OR(ISNUMBER(FIND("injected",C1361)),ISNUMBER(FIND("periton",C1361)),ISNUMBER(FIND("intrascrot",C1361))),"NA")</f>
        <v>NA</v>
      </c>
      <c r="Y1361" t="str">
        <f>IF(OR(Table1[[#This Row],[Rodents]],Table1[[#This Row],[Human]],Table1[[#This Row],[Pig]]),NOT(OR(Table1[[#This Row],[Inhaled/Intratracheal/intranasal]],Table1[[#This Row],[Dermal]],Table1[[#This Row],[Injected]])),"NA")</f>
        <v>NA</v>
      </c>
      <c r="AA1361" t="b">
        <f>OR(ISNUMBER(FIND("fish ",C1361)),ISNUMBER(FIND("Fish ",C1361)),ISNUMBER(FIND("aquatic",C1361)),ISNUMBER(FIND("daphnids",C1361)),ISNUMBER(FIND("Carcinus maenas",C1361)),ISNUMBER(FIND("Daphnia",C1361)),ISNUMBER(FIND("Ruditapes philippinarum",C1361)),ISNUMBER(FIND("daphnia",C1361)),ISNUMBER(FIND("marine",C1361)),ISNUMBER(FIND("mussel",C1361)),ISNUMBER(FIND("algae",C1361)),ISNUMBER(FIND("Donax faba",C1361)),ISNUMBER(FIND("estuarine",C1361)),ISNUMBER(FIND("snail",C1361)),ISNUMBER(FIND("Prorocentrum donghaiense",C1361)) )</f>
        <v>0</v>
      </c>
      <c r="AB1361" t="b">
        <f>OR(ISNUMBER(FIND(" rat ",C1361)),ISNUMBER(FIND(" rats ",C1361)),ISNUMBER(FIND(" Rats ",C1361)),ISNUMBER(FIND(" Rat ",C1361)),ISNUMBER(FIND(" rat.",C1361)),ISNUMBER(FIND(" rats.",C1361)),ISNUMBER(FIND("mouse",C1361)),ISNUMBER(FIND("mice",C1361)), ISNUMBER(FIND(" Mice",C1361)))</f>
        <v>0</v>
      </c>
      <c r="AC1361" t="b">
        <f>OR(ISNUMBER(FIND(" cell ",C1361)),ISNUMBER(FIND("fibroblast",C1361)),ISNUMBER(FIND("macrophage",C1361)),ISNUMBER(FIND("epithelial",C1361)),ISNUMBER(FIND("endothelial",C1361)),ISNUMBER(FIND("neuron",C1361)),ISNUMBER(FIND(" cells ",C1361)),ISNUMBER(FIND("RBC",C1361)),ISNUMBER(FIND("mitochond",C1361)),ISNUMBER(FIND("adipocyte",C1361)),ISNUMBER(FIND("osteo",C1361)),ISNUMBER(FIND("keratin",C1361)),ISNUMBER(FIND(" cell's ",C1361)),ISNUMBER(FIND("eukary",C1361)),ISNUMBER(FIND("sperm",C1361)))</f>
        <v>1</v>
      </c>
      <c r="AD1361" t="b">
        <f>OR(ISNUMBER(FIND("human",B1361)),ISNUMBER(FIND("workers",B1361)),ISNUMBER(FIND("workforces",B1361)),ISNUMBER(FIND("occupational",B1361)),ISNUMBER(FIND("Case report",B1361)),ISNUMBER(FIND("Workplaces",B1361)),ISNUMBER(FIND("worker",B1361)))</f>
        <v>0</v>
      </c>
      <c r="AE1361" t="b">
        <f>OR(ISNUMBER(FIND(" plant ",C1361)),ISNUMBER(FIND("Plant ",C1361)),ISNUMBER(FIND("tomato",C1361)),ISNUMBER(FIND("plants",C1361)),ISNUMBER(FIND("Plants",C1361)),ISNUMBER(FIND("algae",C1361)),ISNUMBER(FIND("lettuce",C1361)),ISNUMBER(FIND("green gram sprouts ",C1361)),ISNUMBER(FIND("Cucurbita pepo",C1361)),ISNUMBER(FIND("bean ",C1361)),ISNUMBER(FIND("chloroplast",C1361)),ISNUMBER(FIND("chlorophyll",C1361)),ISNUMBER(FIND("seedling",C1361)),ISNUMBER(FIND("canola",C1361)),ISNUMBER(FIND("shoot",C1361)),ISNUMBER(FIND("photosynthes",C1361)),ISNUMBER(FIND(" leaves ",C1361)),,ISNUMBER(FIND("agriculture",C1361)),ISNUMBER(FIND(" crops ",C1361)))</f>
        <v>0</v>
      </c>
      <c r="AF1361" t="b">
        <f>OR(ISNUMBER(FIND("bacteria",C1361)),ISNUMBER(FIND("Bacteria",C1361)),ISNUMBER(FIND("Bacterium",C1361)),ISNUMBER(FIND("bacterium",C1361)),ISNUMBER(FIND(" coli ",C1361)))</f>
        <v>0</v>
      </c>
      <c r="AG1361" t="b">
        <f>OR(ISNUMBER(FIND("fungi",C1361)),ISNUMBER(FIND("Fungi",C1361)),ISNUMBER(FIND("fungus",C1361)),ISNUMBER(FIND("Fungus",C1361)),ISNUMBER(FIND("mushroom",C1361)),ISNUMBER(FIND("Mushroom",C1361)),ISNUMBER(FIND(" mold ",C1361)))</f>
        <v>0</v>
      </c>
      <c r="AH1361" t="b">
        <f>OR(ISNUMBER(FIND("Pig ",C1361)),ISNUMBER(FIND("pig ",C1361)),ISNUMBER(FIND("Pigs ",C1361)),ISNUMBER(FIND("pigs ",C1361)))</f>
        <v>0</v>
      </c>
      <c r="AI1361" t="b">
        <f>OR(ISNUMBER(FIND(" C. elegans",C1361)),ISNUMBER(FIND("Caenorhabditis elegans",C1361)),ISNUMBER(FIND("earthworms",C1361)),ISNUMBER(FIND(" Ficopomatus enigmaticus",C1361)),ISNUMBER(FIND("larva",C1361)),ISNUMBER(FIND("Lumbriculus variegatus",C1361)),ISNUMBER(FIND("nematode",C1361)))</f>
        <v>0</v>
      </c>
      <c r="AJ1361" t="b">
        <f>NOT(OR(AA1361,AB1361,AC1361,AD1361,AE1361,AF1361,AG1361,AH1361,AI1361))</f>
        <v>0</v>
      </c>
      <c r="AL1361" t="b">
        <f>OR(AA1361,AB1361,AD1361,AE1361,AF1361,AG1361,AH1361,AI1361)</f>
        <v>0</v>
      </c>
      <c r="AM1361" t="b">
        <f>IF(Table1[[#This Row],[In vivo?]],IF(Table1[[#This Row],[Cell]],FALSE,TRUE),FALSE)</f>
        <v>0</v>
      </c>
      <c r="AN1361" t="b">
        <f>AND(AC1361,AL1361)</f>
        <v>0</v>
      </c>
      <c r="AO1361" t="b">
        <f>IF(Table1[[#This Row],[Cell]],IF(Table1[[#This Row],[In vivo?]],FALSE,TRUE),FALSE)</f>
        <v>1</v>
      </c>
      <c r="AP1361" t="b">
        <f>NOT(OR(Table1[[#This Row],[In vivo?]],Table1[[#This Row],[Only in Cell]]))</f>
        <v>0</v>
      </c>
      <c r="AQ1361" t="str">
        <f>IF(OR(Table1[[#This Row],[Rodents]],Table1[[#This Row],[Human]],Table1[[#This Row],[Pig]]),OR(ISNUMBER(FIND("pulmonary",C1361)),ISNUMBER(FIND("lung",C1361))),"NA")</f>
        <v>NA</v>
      </c>
      <c r="AR1361" t="str">
        <f>IF(OR(Table1[[#This Row],[Rodents]],Table1[[#This Row],[Human]],Table1[[#This Row],[Pig]]),OR(ISNUMBER(FIND("skin",C1361)),ISNUMBER(FIND("dermal",C1361))),"NA")</f>
        <v>NA</v>
      </c>
      <c r="AS1361" t="str">
        <f>IF(OR(Table1[[#This Row],[Rodents]],Table1[[#This Row],[Human]],Table1[[#This Row],[Pig]]),OR(ISNUMBER(FIND("liver",C1361)),ISNUMBER(FIND("hepat",C1361))),"NA")</f>
        <v>NA</v>
      </c>
      <c r="AT1361" t="str">
        <f>IF(OR(Table1[[#This Row],[Rodents]],Table1[[#This Row],[Human]],Table1[[#This Row],[Pig]]),OR(ISNUMBER(FIND("kidney",C1361)),ISNUMBER(FIND("neph",C1361))),"NA")</f>
        <v>NA</v>
      </c>
      <c r="AU1361" t="str">
        <f>IF(OR(Table1[[#This Row],[Rodents]],Table1[[#This Row],[Human]],Table1[[#This Row],[Pig]]),OR(ISNUMBER(FIND("brain",C1361)),ISNUMBER(FIND("neur",C1361)),ISNUMBER(FIND("nerv",C1361))),"NA")</f>
        <v>NA</v>
      </c>
      <c r="AV1361" t="str">
        <f>IF(OR(Table1[[#This Row],[Rodents]],Table1[[#This Row],[Human]],Table1[[#This Row],[Pig]]),OR(ISNUMBER(FIND("heart",C1361)),ISNUMBER(FIND("cardi",C1361))),"NA")</f>
        <v>NA</v>
      </c>
      <c r="AW1361" t="str">
        <f>IF(OR(Table1[[#This Row],[Rodents]],Table1[[#This Row],[Human]],Table1[[#This Row],[Pig]]),OR(ISNUMBER(FIND("gastro",C1361)),ISNUMBER(FIND("intesti",C1361)),ISNUMBER(FIND("stomach",C1361))),"NA")</f>
        <v>NA</v>
      </c>
      <c r="AX1361" t="str">
        <f>IF(OR(Table1[[#This Row],[Rodents]],Table1[[#This Row],[Human]],Table1[[#This Row],[Pig]]),NOT(OR(AQ1361,AR1361,AS1361,AT1361,AU1361,AV1361,AW1361)),"NA")</f>
        <v>NA</v>
      </c>
      <c r="AY1361" t="b">
        <f>OR(ISNUMBER(FIND("SWCNT",C1361)),ISNUMBER(FIND("SWNT",C1361)),ISNUMBER(FIND("single-wall",C1361)),ISNUMBER(FIND("single wall",C1361)),ISNUMBER(FIND("Single wall",C1361)),ISNUMBER(FIND("Single-wall",C1361)),ISNUMBER(FIND("SWCNT",B1361)),ISNUMBER(FIND("SWNT",B1361)),ISNUMBER(FIND("single-wall",B1361)),ISNUMBER(FIND("single wall",B1361)),ISNUMBER(FIND("Single-wall",B1361)),ISNUMBER(FIND("Single wall",B1361)))</f>
        <v>1</v>
      </c>
      <c r="AZ1361" t="b">
        <f>OR(ISNUMBER(FIND("MWCNT",C1361)),ISNUMBER(FIND("MWNT",C1361)),ISNUMBER(FIND("multi-wall",C1361)),ISNUMBER(FIND("multi wall",C1361)),ISNUMBER(FIND("multiwall",C1361)),ISNUMBER(FIND("Multi-wall",C1361)),ISNUMBER(FIND("Multi wall",C1361)),ISNUMBER(FIND("Multiwall",C1361)),ISNUMBER(FIND("MWCNT",B1361)),ISNUMBER(FIND("MWNT",B1361)),ISNUMBER(FIND("multi-wall",B1361)),ISNUMBER(FIND("multi wall",B1361)),ISNUMBER(FIND("multiwall",B1361)),ISNUMBER(FIND("Multi-wall",B1361)),ISNUMBER(FIND("Multi wall",B1361)),ISNUMBER(FIND("Multiwall",B1361)),ISNUMBER(FIND("Double-wall",B1361)),ISNUMBER(FIND("Double wall",B1361)),ISNUMBER(FIND("Doublewall",B1361)),ISNUMBER(FIND("double-wall",B1361)),ISNUMBER(FIND("double wall",B1361)),ISNUMBER(FIND("doublewall",B1361)))</f>
        <v>1</v>
      </c>
      <c r="BA1361" t="b">
        <f>AND(Table1[[#This Row],[SWCNT]],Table1[[#This Row],[MWCNT]])</f>
        <v>1</v>
      </c>
      <c r="BB1361" t="b">
        <f>IF(Table1[[#This Row],[SWCNT]]=TRUE,FALSE,IF(Table1[[#This Row],[MWCNT]]=TRUE,FALSE,TRUE))</f>
        <v>0</v>
      </c>
      <c r="BC1361" s="18"/>
    </row>
    <row r="1362" spans="1:55" ht="296">
      <c r="A1362" t="s">
        <v>1538</v>
      </c>
      <c r="B1362" s="2" t="s">
        <v>1539</v>
      </c>
      <c r="C1362" s="16" t="s">
        <v>1540</v>
      </c>
      <c r="D1362" s="17" t="s">
        <v>1541</v>
      </c>
      <c r="E1362" s="2">
        <v>2019</v>
      </c>
      <c r="F1362" t="b">
        <f>OR(ISNUMBER(FIND("cytotoxic",C1362)),ISNUMBER(FIND("Cytotoxic",C1362)),ISNUMBER(FIND("cellular toxicity",C1362)),ISNUMBER(FIND("cell death",C1362)),ISNUMBER(FIND("viable",C1362)),ISNUMBER(FIND("phytotoxic",C1362)),ISNUMBER(FIND("acute toxicity",C1362)),ISNUMBER(FIND("MTT",C1362)),ISNUMBER(FIND("survival",C1362)),ISNUMBER(FIND("prolifer",C1362)),ISNUMBER(FIND("apoptosis",C1362)),ISNUMBER(FIND("neurotoxic",C1362)),ISNUMBER(FIND("  lysis ",C1362)),ISNUMBER(FIND("necrosis",C1362)),ISNUMBER(FIND("cellular death",C1362))*3,ISNUMBER(FIND("LDH",C1362)),ISNUMBER(FIND("Acute toxicity",C1362)))</f>
        <v>0</v>
      </c>
      <c r="G1362" t="b">
        <f>OR(ISNUMBER(FIND("genotoxic",C1362)),ISNUMBER(FIND("genotoxicity",C1362)),ISNUMBER(FIND("DNA damage",C1362)),ISNUMBER(FIND("DNA",C1362)),ISNUMBER(FIND("RNA",C1362)),ISNUMBER(FIND("mesothelioma",C1362)),ISNUMBER(FIND("carcino",C1362)),ISNUMBER(FIND("mutagen",C1362)),ISNUMBER(FIND("genetic",C1362)))</f>
        <v>0</v>
      </c>
      <c r="H1362" t="b">
        <f>OR(ISNUMBER(FIND("inflammatory",C1362)),ISNUMBER(FIND("inflamm",C1362)))</f>
        <v>0</v>
      </c>
      <c r="I1362" t="b">
        <f>OR(ISNUMBER(FIND("immune",C1362)),ISNUMBER(FIND("immunological",C1362)),ISNUMBER(FIND("interleuk",C1362)),ISNUMBER(FIND("platelet activation",C1362)),ISNUMBER(FIND("monocyte",C1362)),ISNUMBER(FIND("leukocyte",C1362)),ISNUMBER(FIND("cytokine",C1362)),ISNUMBER(FIND("CD4",C1362)),ISNUMBER(FIND("CD8",C1362)),ISNUMBER(FIND("T-cell",C1362)))</f>
        <v>0</v>
      </c>
      <c r="J1362" t="b">
        <f>OR(ISNUMBER(FIND("reactive oxygen",C1362)),ISNUMBER(FIND("ROS",C1362)),ISNUMBER(FIND("free radical",C1362)),ISNUMBER(FIND("oxidative stress",C1362)),ISNUMBER(FIND("peroxid",C1362)),ISNUMBER(FIND("oxidative",C1362)),ISNUMBER(FIND("antioxid",C1362)))</f>
        <v>0</v>
      </c>
      <c r="K1362" t="b">
        <f>OR(ISNUMBER(FIND("autophag",C1362)))</f>
        <v>0</v>
      </c>
      <c r="L1362" t="b">
        <f>OR(ISNUMBER(FIND("morpholog",C1362)))</f>
        <v>0</v>
      </c>
      <c r="M1362" t="b">
        <f>OR(ISNUMBER(FIND("fibrosis",C1362)),ISNUMBER(FIND("Fibrosis",C1362)),ISNUMBER(FIND("fibrot",C1362)))</f>
        <v>0</v>
      </c>
      <c r="N1362" t="b">
        <f>OR(ISNUMBER(FIND("offspring",C1362)),ISNUMBER(FIND("Parental",C1362)),ISNUMBER(FIND("parental",C1362)),ISNUMBER(FIND("germline",C1362)),ISNUMBER(FIND("reproduc",C1362)),ISNUMBER(FIND("embryo",C1362)))</f>
        <v>0</v>
      </c>
      <c r="O1362" t="b">
        <f>OR(ISNUMBER(FIND("metabol",C1362)),ISNUMBER(FIND("Metabol",C1362)),ISNUMBER(FIND("digest",C1362)),ISNUMBER(FIND("mitochon",C1362)))</f>
        <v>0</v>
      </c>
      <c r="P1362" t="b">
        <f>OR(ISNUMBER(FIND("ecotox",C1362)),ISNUMBER(FIND("Ecotox",B1362)),ISNUMBER(FIND("ecotox",B1362)),ISNUMBER(FIND("Ecotox",C1362)))</f>
        <v>0</v>
      </c>
      <c r="Q1362" t="b">
        <f>OR(ISNUMBER(FIND("Bioaccum",C1362)),ISNUMBER(FIND("bioaccum",C1362)),ISNUMBER(FIND("accum",C1362)))</f>
        <v>1</v>
      </c>
      <c r="R1362" t="b">
        <f>OR(ISNUMBER(FIND("Occupation",C1362)),ISNUMBER(FIND("occupation",C1362)),ISNUMBER(FIND("worker",C1362)),ISNUMBER(FIND("workforce",C1362)))</f>
        <v>0</v>
      </c>
      <c r="S1362" t="b">
        <f>NOT(OR(F1362,G1362,H1362,I1362,J1362,K1362,L1362,M1362,N1362,O1362,P1362,Q1362,R1362))</f>
        <v>0</v>
      </c>
      <c r="U1362" t="b">
        <f>OR(Table1[[#This Row],[Inflammation]],Table1[[#This Row],[Immune]])</f>
        <v>0</v>
      </c>
      <c r="V1362" t="b">
        <f>IF(OR(Table1[[#This Row],[Rodents]],Table1[[#This Row],[Human]],Table1[[#This Row],[Pig]]),OR(ISNUMBER(FIND("intratrach",C1362)),ISNUMBER(FIND("nasal ",C1362)),ISNUMBER(FIND("instill",C1362))),"NA")</f>
        <v>1</v>
      </c>
      <c r="W1362" t="b">
        <f>IF(OR(Table1[[#This Row],[Rodents]],Table1[[#This Row],[Human]],Table1[[#This Row],[Pig]]),OR(ISNUMBER(FIND("dermal",C1362)),ISNUMBER(FIND("skin ",C1362))),"NA")</f>
        <v>0</v>
      </c>
      <c r="X1362" t="b">
        <f>IF(OR(Table1[[#This Row],[Rodents]],Table1[[#This Row],[Human]],Table1[[#This Row],[Pig]]),OR(ISNUMBER(FIND("injected",C1362)),ISNUMBER(FIND("periton",C1362)),ISNUMBER(FIND("intrascrot",C1362))),"NA")</f>
        <v>0</v>
      </c>
      <c r="Y1362" t="b">
        <f>IF(OR(Table1[[#This Row],[Rodents]],Table1[[#This Row],[Human]],Table1[[#This Row],[Pig]]),NOT(OR(Table1[[#This Row],[Inhaled/Intratracheal/intranasal]],Table1[[#This Row],[Dermal]],Table1[[#This Row],[Injected]])),"NA")</f>
        <v>0</v>
      </c>
      <c r="AA1362" t="b">
        <f>OR(ISNUMBER(FIND("fish ",C1362)),ISNUMBER(FIND("Fish ",C1362)),ISNUMBER(FIND("aquatic",C1362)),ISNUMBER(FIND("daphnids",C1362)),ISNUMBER(FIND("Carcinus maenas",C1362)),ISNUMBER(FIND("Daphnia",C1362)),ISNUMBER(FIND("Ruditapes philippinarum",C1362)),ISNUMBER(FIND("daphnia",C1362)),ISNUMBER(FIND("marine",C1362)),ISNUMBER(FIND("mussel",C1362)),ISNUMBER(FIND("algae",C1362)),ISNUMBER(FIND("Donax faba",C1362)),ISNUMBER(FIND("estuarine",C1362)),ISNUMBER(FIND("snail",C1362)),ISNUMBER(FIND("Prorocentrum donghaiense",C1362)) )</f>
        <v>0</v>
      </c>
      <c r="AB1362" t="b">
        <f>OR(ISNUMBER(FIND(" rat ",C1362)),ISNUMBER(FIND(" rats ",C1362)),ISNUMBER(FIND(" Rats ",C1362)),ISNUMBER(FIND(" Rat ",C1362)),ISNUMBER(FIND(" rat.",C1362)),ISNUMBER(FIND(" rats.",C1362)),ISNUMBER(FIND("mouse",C1362)),ISNUMBER(FIND("mice",C1362)), ISNUMBER(FIND(" Mice",C1362)))</f>
        <v>1</v>
      </c>
      <c r="AC1362" t="b">
        <f>OR(ISNUMBER(FIND(" cell ",C1362)),ISNUMBER(FIND("fibroblast",C1362)),ISNUMBER(FIND("macrophage",C1362)),ISNUMBER(FIND("epithelial",C1362)),ISNUMBER(FIND("endothelial",C1362)),ISNUMBER(FIND("neuron",C1362)),ISNUMBER(FIND(" cells ",C1362)),ISNUMBER(FIND("RBC",C1362)),ISNUMBER(FIND("mitochond",C1362)),ISNUMBER(FIND("adipocyte",C1362)),ISNUMBER(FIND("osteo",C1362)),ISNUMBER(FIND("keratin",C1362)),ISNUMBER(FIND(" cell's ",C1362)),ISNUMBER(FIND("eukary",C1362)),ISNUMBER(FIND("sperm",C1362)))</f>
        <v>1</v>
      </c>
      <c r="AD1362" t="b">
        <f>OR(ISNUMBER(FIND("human",B1362)),ISNUMBER(FIND("workers",B1362)),ISNUMBER(FIND("workforces",B1362)),ISNUMBER(FIND("occupational",B1362)),ISNUMBER(FIND("Case report",B1362)),ISNUMBER(FIND("Workplaces",B1362)),ISNUMBER(FIND("worker",B1362)))</f>
        <v>0</v>
      </c>
      <c r="AE1362" t="b">
        <f>OR(ISNUMBER(FIND(" plant ",C1362)),ISNUMBER(FIND("Plant ",C1362)),ISNUMBER(FIND("tomato",C1362)),ISNUMBER(FIND("plants",C1362)),ISNUMBER(FIND("Plants",C1362)),ISNUMBER(FIND("algae",C1362)),ISNUMBER(FIND("lettuce",C1362)),ISNUMBER(FIND("green gram sprouts ",C1362)),ISNUMBER(FIND("Cucurbita pepo",C1362)),ISNUMBER(FIND("bean ",C1362)),ISNUMBER(FIND("chloroplast",C1362)),ISNUMBER(FIND("chlorophyll",C1362)),ISNUMBER(FIND("seedling",C1362)),ISNUMBER(FIND("canola",C1362)),ISNUMBER(FIND("shoot",C1362)),ISNUMBER(FIND("photosynthes",C1362)),ISNUMBER(FIND(" leaves ",C1362)),,ISNUMBER(FIND("agriculture",C1362)),ISNUMBER(FIND(" crops ",C1362)))</f>
        <v>0</v>
      </c>
      <c r="AF1362" t="b">
        <f>OR(ISNUMBER(FIND("bacteria",C1362)),ISNUMBER(FIND("Bacteria",C1362)),ISNUMBER(FIND("Bacterium",C1362)),ISNUMBER(FIND("bacterium",C1362)),ISNUMBER(FIND(" coli ",C1362)))</f>
        <v>0</v>
      </c>
      <c r="AG1362" t="b">
        <f>OR(ISNUMBER(FIND("fungi",C1362)),ISNUMBER(FIND("Fungi",C1362)),ISNUMBER(FIND("fungus",C1362)),ISNUMBER(FIND("Fungus",C1362)),ISNUMBER(FIND("mushroom",C1362)),ISNUMBER(FIND("Mushroom",C1362)),ISNUMBER(FIND(" mold ",C1362)))</f>
        <v>0</v>
      </c>
      <c r="AH1362" t="b">
        <f>OR(ISNUMBER(FIND("Pig ",C1362)),ISNUMBER(FIND("pig ",C1362)),ISNUMBER(FIND("Pigs ",C1362)),ISNUMBER(FIND("pigs ",C1362)))</f>
        <v>0</v>
      </c>
      <c r="AI1362" t="b">
        <f>OR(ISNUMBER(FIND(" C. elegans",C1362)),ISNUMBER(FIND("Caenorhabditis elegans",C1362)),ISNUMBER(FIND("earthworms",C1362)),ISNUMBER(FIND(" Ficopomatus enigmaticus",C1362)),ISNUMBER(FIND("larva",C1362)),ISNUMBER(FIND("Lumbriculus variegatus",C1362)),ISNUMBER(FIND("nematode",C1362)))</f>
        <v>0</v>
      </c>
      <c r="AJ1362" t="b">
        <f>NOT(OR(AA1362,AB1362,AC1362,AD1362,AE1362,AF1362,AG1362,AH1362,AI1362))</f>
        <v>0</v>
      </c>
      <c r="AL1362" t="b">
        <f>OR(AA1362,AB1362,AD1362,AE1362,AF1362,AG1362,AH1362,AI1362)</f>
        <v>1</v>
      </c>
      <c r="AM1362" t="b">
        <f>IF(Table1[[#This Row],[In vivo?]],IF(Table1[[#This Row],[Cell]],FALSE,TRUE),FALSE)</f>
        <v>0</v>
      </c>
      <c r="AN1362" t="b">
        <f>AND(AC1362,AL1362)</f>
        <v>1</v>
      </c>
      <c r="AO1362" t="b">
        <f>IF(Table1[[#This Row],[Cell]],IF(Table1[[#This Row],[In vivo?]],FALSE,TRUE),FALSE)</f>
        <v>0</v>
      </c>
      <c r="AP1362" t="b">
        <f>NOT(OR(Table1[[#This Row],[In vivo?]],Table1[[#This Row],[Only in Cell]]))</f>
        <v>0</v>
      </c>
      <c r="AQ1362" t="b">
        <f>IF(OR(Table1[[#This Row],[Rodents]],Table1[[#This Row],[Human]],Table1[[#This Row],[Pig]]),OR(ISNUMBER(FIND("pulmonary",C1362)),ISNUMBER(FIND("lung",C1362))),"NA")</f>
        <v>1</v>
      </c>
      <c r="AR1362" t="b">
        <f>IF(OR(Table1[[#This Row],[Rodents]],Table1[[#This Row],[Human]],Table1[[#This Row],[Pig]]),OR(ISNUMBER(FIND("skin",C1362)),ISNUMBER(FIND("dermal",C1362))),"NA")</f>
        <v>0</v>
      </c>
      <c r="AS1362" t="b">
        <f>IF(OR(Table1[[#This Row],[Rodents]],Table1[[#This Row],[Human]],Table1[[#This Row],[Pig]]),OR(ISNUMBER(FIND("liver",C1362)),ISNUMBER(FIND("hepat",C1362))),"NA")</f>
        <v>0</v>
      </c>
      <c r="AT1362" t="b">
        <f>IF(OR(Table1[[#This Row],[Rodents]],Table1[[#This Row],[Human]],Table1[[#This Row],[Pig]]),OR(ISNUMBER(FIND("kidney",C1362)),ISNUMBER(FIND("neph",C1362))),"NA")</f>
        <v>0</v>
      </c>
      <c r="AU1362" t="b">
        <f>IF(OR(Table1[[#This Row],[Rodents]],Table1[[#This Row],[Human]],Table1[[#This Row],[Pig]]),OR(ISNUMBER(FIND("brain",C1362)),ISNUMBER(FIND("neur",C1362)),ISNUMBER(FIND("nerv",C1362))),"NA")</f>
        <v>0</v>
      </c>
      <c r="AV1362" t="b">
        <f>IF(OR(Table1[[#This Row],[Rodents]],Table1[[#This Row],[Human]],Table1[[#This Row],[Pig]]),OR(ISNUMBER(FIND("heart",C1362)),ISNUMBER(FIND("cardi",C1362))),"NA")</f>
        <v>0</v>
      </c>
      <c r="AW1362" t="b">
        <f>IF(OR(Table1[[#This Row],[Rodents]],Table1[[#This Row],[Human]],Table1[[#This Row],[Pig]]),OR(ISNUMBER(FIND("gastro",C1362)),ISNUMBER(FIND("intesti",C1362)),ISNUMBER(FIND("stomach",C1362))),"NA")</f>
        <v>0</v>
      </c>
      <c r="AX1362" t="b">
        <f>IF(OR(Table1[[#This Row],[Rodents]],Table1[[#This Row],[Human]],Table1[[#This Row],[Pig]]),NOT(OR(AQ1362,AR1362,AS1362,AT1362,AU1362,AV1362,AW1362)),"NA")</f>
        <v>0</v>
      </c>
      <c r="AY1362" t="b">
        <f>OR(ISNUMBER(FIND("SWCNT",C1362)),ISNUMBER(FIND("SWNT",C1362)),ISNUMBER(FIND("single-wall",C1362)),ISNUMBER(FIND("single wall",C1362)),ISNUMBER(FIND("Single wall",C1362)),ISNUMBER(FIND("Single-wall",C1362)),ISNUMBER(FIND("SWCNT",B1362)),ISNUMBER(FIND("SWNT",B1362)),ISNUMBER(FIND("single-wall",B1362)),ISNUMBER(FIND("single wall",B1362)),ISNUMBER(FIND("Single-wall",B1362)),ISNUMBER(FIND("Single wall",B1362)))</f>
        <v>0</v>
      </c>
      <c r="AZ1362" t="b">
        <f>OR(ISNUMBER(FIND("MWCNT",C1362)),ISNUMBER(FIND("MWNT",C1362)),ISNUMBER(FIND("multi-wall",C1362)),ISNUMBER(FIND("multi wall",C1362)),ISNUMBER(FIND("multiwall",C1362)),ISNUMBER(FIND("Multi-wall",C1362)),ISNUMBER(FIND("Multi wall",C1362)),ISNUMBER(FIND("Multiwall",C1362)),ISNUMBER(FIND("MWCNT",B1362)),ISNUMBER(FIND("MWNT",B1362)),ISNUMBER(FIND("multi-wall",B1362)),ISNUMBER(FIND("multi wall",B1362)),ISNUMBER(FIND("multiwall",B1362)),ISNUMBER(FIND("Multi-wall",B1362)),ISNUMBER(FIND("Multi wall",B1362)),ISNUMBER(FIND("Multiwall",B1362)),ISNUMBER(FIND("Double-wall",B1362)),ISNUMBER(FIND("Double wall",B1362)),ISNUMBER(FIND("Doublewall",B1362)),ISNUMBER(FIND("double-wall",B1362)),ISNUMBER(FIND("double wall",B1362)),ISNUMBER(FIND("doublewall",B1362)))</f>
        <v>1</v>
      </c>
      <c r="BA1362" t="b">
        <f>AND(Table1[[#This Row],[SWCNT]],Table1[[#This Row],[MWCNT]])</f>
        <v>0</v>
      </c>
      <c r="BB1362" t="b">
        <f>IF(Table1[[#This Row],[SWCNT]]=TRUE,FALSE,IF(Table1[[#This Row],[MWCNT]]=TRUE,FALSE,TRUE))</f>
        <v>0</v>
      </c>
      <c r="BC1362" s="18"/>
    </row>
    <row r="1363" spans="1:55" ht="277.5">
      <c r="A1363" t="s">
        <v>1542</v>
      </c>
      <c r="B1363" s="2" t="s">
        <v>1543</v>
      </c>
      <c r="C1363" s="16" t="s">
        <v>1544</v>
      </c>
      <c r="D1363" s="17" t="s">
        <v>1196</v>
      </c>
      <c r="E1363" s="2">
        <v>2019</v>
      </c>
      <c r="F1363" t="b">
        <f>OR(ISNUMBER(FIND("cytotoxic",C1363)),ISNUMBER(FIND("Cytotoxic",C1363)),ISNUMBER(FIND("cellular toxicity",C1363)),ISNUMBER(FIND("cell death",C1363)),ISNUMBER(FIND("viable",C1363)),ISNUMBER(FIND("phytotoxic",C1363)),ISNUMBER(FIND("acute toxicity",C1363)),ISNUMBER(FIND("MTT",C1363)),ISNUMBER(FIND("survival",C1363)),ISNUMBER(FIND("prolifer",C1363)),ISNUMBER(FIND("apoptosis",C1363)),ISNUMBER(FIND("neurotoxic",C1363)),ISNUMBER(FIND("  lysis ",C1363)),ISNUMBER(FIND("necrosis",C1363)),ISNUMBER(FIND("cellular death",C1363))*3,ISNUMBER(FIND("LDH",C1363)),ISNUMBER(FIND("Acute toxicity",C1363)))</f>
        <v>1</v>
      </c>
      <c r="G1363" t="b">
        <f>OR(ISNUMBER(FIND("genotoxic",C1363)),ISNUMBER(FIND("genotoxicity",C1363)),ISNUMBER(FIND("DNA damage",C1363)),ISNUMBER(FIND("DNA",C1363)),ISNUMBER(FIND("RNA",C1363)),ISNUMBER(FIND("mesothelioma",C1363)),ISNUMBER(FIND("carcino",C1363)),ISNUMBER(FIND("mutagen",C1363)),ISNUMBER(FIND("genetic",C1363)))</f>
        <v>1</v>
      </c>
      <c r="H1363" t="b">
        <f>OR(ISNUMBER(FIND("inflammatory",C1363)),ISNUMBER(FIND("inflamm",C1363)))</f>
        <v>0</v>
      </c>
      <c r="I1363" t="b">
        <f>OR(ISNUMBER(FIND("immune",C1363)),ISNUMBER(FIND("immunological",C1363)),ISNUMBER(FIND("interleuk",C1363)),ISNUMBER(FIND("platelet activation",C1363)),ISNUMBER(FIND("monocyte",C1363)),ISNUMBER(FIND("leukocyte",C1363)),ISNUMBER(FIND("cytokine",C1363)),ISNUMBER(FIND("CD4",C1363)),ISNUMBER(FIND("CD8",C1363)),ISNUMBER(FIND("T-cell",C1363)))</f>
        <v>0</v>
      </c>
      <c r="J1363" t="b">
        <f>OR(ISNUMBER(FIND("reactive oxygen",C1363)),ISNUMBER(FIND("ROS",C1363)),ISNUMBER(FIND("free radical",C1363)),ISNUMBER(FIND("oxidative stress",C1363)),ISNUMBER(FIND("peroxid",C1363)),ISNUMBER(FIND("oxidative",C1363)),ISNUMBER(FIND("antioxid",C1363)))</f>
        <v>1</v>
      </c>
      <c r="K1363" t="b">
        <f>OR(ISNUMBER(FIND("autophag",C1363)))</f>
        <v>0</v>
      </c>
      <c r="L1363" t="b">
        <f>OR(ISNUMBER(FIND("morpholog",C1363)))</f>
        <v>0</v>
      </c>
      <c r="M1363" t="b">
        <f>OR(ISNUMBER(FIND("fibrosis",C1363)),ISNUMBER(FIND("Fibrosis",C1363)),ISNUMBER(FIND("fibrot",C1363)))</f>
        <v>0</v>
      </c>
      <c r="N1363" t="b">
        <f>OR(ISNUMBER(FIND("offspring",C1363)),ISNUMBER(FIND("Parental",C1363)),ISNUMBER(FIND("parental",C1363)),ISNUMBER(FIND("germline",C1363)),ISNUMBER(FIND("reproduc",C1363)),ISNUMBER(FIND("embryo",C1363)))</f>
        <v>0</v>
      </c>
      <c r="O1363" t="b">
        <f>OR(ISNUMBER(FIND("metabol",C1363)),ISNUMBER(FIND("Metabol",C1363)),ISNUMBER(FIND("digest",C1363)),ISNUMBER(FIND("mitochon",C1363)))</f>
        <v>0</v>
      </c>
      <c r="P1363" t="b">
        <f>OR(ISNUMBER(FIND("ecotox",C1363)),ISNUMBER(FIND("Ecotox",B1363)),ISNUMBER(FIND("ecotox",B1363)),ISNUMBER(FIND("Ecotox",C1363)))</f>
        <v>0</v>
      </c>
      <c r="Q1363" t="b">
        <f>OR(ISNUMBER(FIND("Bioaccum",C1363)),ISNUMBER(FIND("bioaccum",C1363)),ISNUMBER(FIND("accum",C1363)))</f>
        <v>0</v>
      </c>
      <c r="R1363" t="b">
        <f>OR(ISNUMBER(FIND("Occupation",C1363)),ISNUMBER(FIND("occupation",C1363)),ISNUMBER(FIND("worker",C1363)),ISNUMBER(FIND("workforce",C1363)))</f>
        <v>0</v>
      </c>
      <c r="S1363" t="b">
        <f>NOT(OR(F1363,G1363,H1363,I1363,J1363,K1363,L1363,M1363,N1363,O1363,P1363,Q1363,R1363))</f>
        <v>0</v>
      </c>
      <c r="U1363" t="b">
        <f>OR(Table1[[#This Row],[Inflammation]],Table1[[#This Row],[Immune]])</f>
        <v>0</v>
      </c>
      <c r="V1363" t="str">
        <f>IF(OR(Table1[[#This Row],[Rodents]],Table1[[#This Row],[Human]],Table1[[#This Row],[Pig]]),OR(ISNUMBER(FIND("intratrach",C1363)),ISNUMBER(FIND("nasal ",C1363)),ISNUMBER(FIND("instill",C1363))),"NA")</f>
        <v>NA</v>
      </c>
      <c r="W1363" t="str">
        <f>IF(OR(Table1[[#This Row],[Rodents]],Table1[[#This Row],[Human]],Table1[[#This Row],[Pig]]),OR(ISNUMBER(FIND("dermal",C1363)),ISNUMBER(FIND("skin ",C1363))),"NA")</f>
        <v>NA</v>
      </c>
      <c r="X1363" t="str">
        <f>IF(OR(Table1[[#This Row],[Rodents]],Table1[[#This Row],[Human]],Table1[[#This Row],[Pig]]),OR(ISNUMBER(FIND("injected",C1363)),ISNUMBER(FIND("periton",C1363)),ISNUMBER(FIND("intrascrot",C1363))),"NA")</f>
        <v>NA</v>
      </c>
      <c r="Y1363" t="str">
        <f>IF(OR(Table1[[#This Row],[Rodents]],Table1[[#This Row],[Human]],Table1[[#This Row],[Pig]]),NOT(OR(Table1[[#This Row],[Inhaled/Intratracheal/intranasal]],Table1[[#This Row],[Dermal]],Table1[[#This Row],[Injected]])),"NA")</f>
        <v>NA</v>
      </c>
      <c r="AA1363" t="b">
        <f>OR(ISNUMBER(FIND("fish ",C1363)),ISNUMBER(FIND("Fish ",C1363)),ISNUMBER(FIND("aquatic",C1363)),ISNUMBER(FIND("daphnids",C1363)),ISNUMBER(FIND("Carcinus maenas",C1363)),ISNUMBER(FIND("Daphnia",C1363)),ISNUMBER(FIND("Ruditapes philippinarum",C1363)),ISNUMBER(FIND("daphnia",C1363)),ISNUMBER(FIND("marine",C1363)),ISNUMBER(FIND("mussel",C1363)),ISNUMBER(FIND("algae",C1363)),ISNUMBER(FIND("Donax faba",C1363)),ISNUMBER(FIND("estuarine",C1363)),ISNUMBER(FIND("snail",C1363)),ISNUMBER(FIND("Prorocentrum donghaiense",C1363)) )</f>
        <v>0</v>
      </c>
      <c r="AB1363" t="b">
        <f>OR(ISNUMBER(FIND(" rat ",C1363)),ISNUMBER(FIND(" rats ",C1363)),ISNUMBER(FIND(" Rats ",C1363)),ISNUMBER(FIND(" Rat ",C1363)),ISNUMBER(FIND(" rat.",C1363)),ISNUMBER(FIND(" rats.",C1363)),ISNUMBER(FIND("mouse",C1363)),ISNUMBER(FIND("mice",C1363)), ISNUMBER(FIND(" Mice",C1363)))</f>
        <v>0</v>
      </c>
      <c r="AC1363" t="b">
        <f>OR(ISNUMBER(FIND(" cell ",C1363)),ISNUMBER(FIND("fibroblast",C1363)),ISNUMBER(FIND("macrophage",C1363)),ISNUMBER(FIND("epithelial",C1363)),ISNUMBER(FIND("endothelial",C1363)),ISNUMBER(FIND("neuron",C1363)),ISNUMBER(FIND(" cells ",C1363)),ISNUMBER(FIND("RBC",C1363)),ISNUMBER(FIND("mitochond",C1363)),ISNUMBER(FIND("adipocyte",C1363)),ISNUMBER(FIND("osteo",C1363)),ISNUMBER(FIND("keratin",C1363)),ISNUMBER(FIND(" cell's ",C1363)),ISNUMBER(FIND("eukary",C1363)),ISNUMBER(FIND("sperm",C1363)))</f>
        <v>1</v>
      </c>
      <c r="AD1363" t="b">
        <f>OR(ISNUMBER(FIND("human",B1363)),ISNUMBER(FIND("workers",B1363)),ISNUMBER(FIND("workforces",B1363)),ISNUMBER(FIND("occupational",B1363)),ISNUMBER(FIND("Case report",B1363)),ISNUMBER(FIND("Workplaces",B1363)),ISNUMBER(FIND("worker",B1363)))</f>
        <v>0</v>
      </c>
      <c r="AE1363" t="b">
        <f>OR(ISNUMBER(FIND(" plant ",C1363)),ISNUMBER(FIND("Plant ",C1363)),ISNUMBER(FIND("tomato",C1363)),ISNUMBER(FIND("plants",C1363)),ISNUMBER(FIND("Plants",C1363)),ISNUMBER(FIND("algae",C1363)),ISNUMBER(FIND("lettuce",C1363)),ISNUMBER(FIND("green gram sprouts ",C1363)),ISNUMBER(FIND("Cucurbita pepo",C1363)),ISNUMBER(FIND("bean ",C1363)),ISNUMBER(FIND("chloroplast",C1363)),ISNUMBER(FIND("chlorophyll",C1363)),ISNUMBER(FIND("seedling",C1363)),ISNUMBER(FIND("canola",C1363)),ISNUMBER(FIND("shoot",C1363)),ISNUMBER(FIND("photosynthes",C1363)),ISNUMBER(FIND(" leaves ",C1363)),,ISNUMBER(FIND("agriculture",C1363)),ISNUMBER(FIND(" crops ",C1363)))</f>
        <v>0</v>
      </c>
      <c r="AF1363" t="b">
        <f>OR(ISNUMBER(FIND("bacteria",C1363)),ISNUMBER(FIND("Bacteria",C1363)),ISNUMBER(FIND("Bacterium",C1363)),ISNUMBER(FIND("bacterium",C1363)),ISNUMBER(FIND(" coli ",C1363)))</f>
        <v>0</v>
      </c>
      <c r="AG1363" t="b">
        <f>OR(ISNUMBER(FIND("fungi",C1363)),ISNUMBER(FIND("Fungi",C1363)),ISNUMBER(FIND("fungus",C1363)),ISNUMBER(FIND("Fungus",C1363)),ISNUMBER(FIND("mushroom",C1363)),ISNUMBER(FIND("Mushroom",C1363)),ISNUMBER(FIND(" mold ",C1363)))</f>
        <v>0</v>
      </c>
      <c r="AH1363" t="b">
        <f>OR(ISNUMBER(FIND("Pig ",C1363)),ISNUMBER(FIND("pig ",C1363)),ISNUMBER(FIND("Pigs ",C1363)),ISNUMBER(FIND("pigs ",C1363)))</f>
        <v>0</v>
      </c>
      <c r="AI1363" t="b">
        <f>OR(ISNUMBER(FIND(" C. elegans",C1363)),ISNUMBER(FIND("Caenorhabditis elegans",C1363)),ISNUMBER(FIND("earthworms",C1363)),ISNUMBER(FIND(" Ficopomatus enigmaticus",C1363)),ISNUMBER(FIND("larva",C1363)),ISNUMBER(FIND("Lumbriculus variegatus",C1363)),ISNUMBER(FIND("nematode",C1363)))</f>
        <v>0</v>
      </c>
      <c r="AJ1363" t="b">
        <f>NOT(OR(AA1363,AB1363,AC1363,AD1363,AE1363,AF1363,AG1363,AH1363,AI1363))</f>
        <v>0</v>
      </c>
      <c r="AL1363" t="b">
        <f>OR(AA1363,AB1363,AD1363,AE1363,AF1363,AG1363,AH1363,AI1363)</f>
        <v>0</v>
      </c>
      <c r="AM1363" t="b">
        <f>IF(Table1[[#This Row],[In vivo?]],IF(Table1[[#This Row],[Cell]],FALSE,TRUE),FALSE)</f>
        <v>0</v>
      </c>
      <c r="AN1363" t="b">
        <f>AND(AC1363,AL1363)</f>
        <v>0</v>
      </c>
      <c r="AO1363" t="b">
        <f>IF(Table1[[#This Row],[Cell]],IF(Table1[[#This Row],[In vivo?]],FALSE,TRUE),FALSE)</f>
        <v>1</v>
      </c>
      <c r="AP1363" t="b">
        <f>NOT(OR(Table1[[#This Row],[In vivo?]],Table1[[#This Row],[Only in Cell]]))</f>
        <v>0</v>
      </c>
      <c r="AQ1363" t="str">
        <f>IF(OR(Table1[[#This Row],[Rodents]],Table1[[#This Row],[Human]],Table1[[#This Row],[Pig]]),OR(ISNUMBER(FIND("pulmonary",C1363)),ISNUMBER(FIND("lung",C1363))),"NA")</f>
        <v>NA</v>
      </c>
      <c r="AR1363" t="str">
        <f>IF(OR(Table1[[#This Row],[Rodents]],Table1[[#This Row],[Human]],Table1[[#This Row],[Pig]]),OR(ISNUMBER(FIND("skin",C1363)),ISNUMBER(FIND("dermal",C1363))),"NA")</f>
        <v>NA</v>
      </c>
      <c r="AS1363" t="str">
        <f>IF(OR(Table1[[#This Row],[Rodents]],Table1[[#This Row],[Human]],Table1[[#This Row],[Pig]]),OR(ISNUMBER(FIND("liver",C1363)),ISNUMBER(FIND("hepat",C1363))),"NA")</f>
        <v>NA</v>
      </c>
      <c r="AT1363" t="str">
        <f>IF(OR(Table1[[#This Row],[Rodents]],Table1[[#This Row],[Human]],Table1[[#This Row],[Pig]]),OR(ISNUMBER(FIND("kidney",C1363)),ISNUMBER(FIND("neph",C1363))),"NA")</f>
        <v>NA</v>
      </c>
      <c r="AU1363" t="str">
        <f>IF(OR(Table1[[#This Row],[Rodents]],Table1[[#This Row],[Human]],Table1[[#This Row],[Pig]]),OR(ISNUMBER(FIND("brain",C1363)),ISNUMBER(FIND("neur",C1363)),ISNUMBER(FIND("nerv",C1363))),"NA")</f>
        <v>NA</v>
      </c>
      <c r="AV1363" t="str">
        <f>IF(OR(Table1[[#This Row],[Rodents]],Table1[[#This Row],[Human]],Table1[[#This Row],[Pig]]),OR(ISNUMBER(FIND("heart",C1363)),ISNUMBER(FIND("cardi",C1363))),"NA")</f>
        <v>NA</v>
      </c>
      <c r="AW1363" t="str">
        <f>IF(OR(Table1[[#This Row],[Rodents]],Table1[[#This Row],[Human]],Table1[[#This Row],[Pig]]),OR(ISNUMBER(FIND("gastro",C1363)),ISNUMBER(FIND("intesti",C1363)),ISNUMBER(FIND("stomach",C1363))),"NA")</f>
        <v>NA</v>
      </c>
      <c r="AX1363" t="str">
        <f>IF(OR(Table1[[#This Row],[Rodents]],Table1[[#This Row],[Human]],Table1[[#This Row],[Pig]]),NOT(OR(AQ1363,AR1363,AS1363,AT1363,AU1363,AV1363,AW1363)),"NA")</f>
        <v>NA</v>
      </c>
      <c r="AY1363" t="b">
        <f>OR(ISNUMBER(FIND("SWCNT",C1363)),ISNUMBER(FIND("SWNT",C1363)),ISNUMBER(FIND("single-wall",C1363)),ISNUMBER(FIND("single wall",C1363)),ISNUMBER(FIND("Single wall",C1363)),ISNUMBER(FIND("Single-wall",C1363)),ISNUMBER(FIND("SWCNT",B1363)),ISNUMBER(FIND("SWNT",B1363)),ISNUMBER(FIND("single-wall",B1363)),ISNUMBER(FIND("single wall",B1363)),ISNUMBER(FIND("Single-wall",B1363)),ISNUMBER(FIND("Single wall",B1363)))</f>
        <v>0</v>
      </c>
      <c r="AZ1363" t="b">
        <f>OR(ISNUMBER(FIND("MWCNT",C1363)),ISNUMBER(FIND("MWNT",C1363)),ISNUMBER(FIND("multi-wall",C1363)),ISNUMBER(FIND("multi wall",C1363)),ISNUMBER(FIND("multiwall",C1363)),ISNUMBER(FIND("Multi-wall",C1363)),ISNUMBER(FIND("Multi wall",C1363)),ISNUMBER(FIND("Multiwall",C1363)),ISNUMBER(FIND("MWCNT",B1363)),ISNUMBER(FIND("MWNT",B1363)),ISNUMBER(FIND("multi-wall",B1363)),ISNUMBER(FIND("multi wall",B1363)),ISNUMBER(FIND("multiwall",B1363)),ISNUMBER(FIND("Multi-wall",B1363)),ISNUMBER(FIND("Multi wall",B1363)),ISNUMBER(FIND("Multiwall",B1363)),ISNUMBER(FIND("Double-wall",B1363)),ISNUMBER(FIND("Double wall",B1363)),ISNUMBER(FIND("Doublewall",B1363)),ISNUMBER(FIND("double-wall",B1363)),ISNUMBER(FIND("double wall",B1363)),ISNUMBER(FIND("doublewall",B1363)))</f>
        <v>1</v>
      </c>
      <c r="BA1363" t="b">
        <f>AND(Table1[[#This Row],[SWCNT]],Table1[[#This Row],[MWCNT]])</f>
        <v>0</v>
      </c>
      <c r="BB1363" t="b">
        <f>IF(Table1[[#This Row],[SWCNT]]=TRUE,FALSE,IF(Table1[[#This Row],[MWCNT]]=TRUE,FALSE,TRUE))</f>
        <v>0</v>
      </c>
      <c r="BC1363" s="18"/>
    </row>
    <row r="1364" spans="1:55" ht="314.5">
      <c r="A1364" t="s">
        <v>1565</v>
      </c>
      <c r="B1364" s="2" t="s">
        <v>1568</v>
      </c>
      <c r="C1364" s="16" t="s">
        <v>1571</v>
      </c>
      <c r="D1364" s="17" t="s">
        <v>1196</v>
      </c>
      <c r="E1364" s="2">
        <v>2019</v>
      </c>
      <c r="F1364" t="b">
        <f>OR(ISNUMBER(FIND("cytotoxic",C1364)),ISNUMBER(FIND("Cytotoxic",C1364)),ISNUMBER(FIND("cellular toxicity",C1364)),ISNUMBER(FIND("cell death",C1364)),ISNUMBER(FIND("viable",C1364)),ISNUMBER(FIND("phytotoxic",C1364)),ISNUMBER(FIND("acute toxicity",C1364)),ISNUMBER(FIND("MTT",C1364)),ISNUMBER(FIND("survival",C1364)),ISNUMBER(FIND("prolifer",C1364)),ISNUMBER(FIND("apoptosis",C1364)),ISNUMBER(FIND("neurotoxic",C1364)),ISNUMBER(FIND("  lysis ",C1364)),ISNUMBER(FIND("necrosis",C1364)),ISNUMBER(FIND("cellular death",C1364))*3,ISNUMBER(FIND("LDH",C1364)),ISNUMBER(FIND("Acute toxicity",C1364)))</f>
        <v>1</v>
      </c>
      <c r="G1364" t="b">
        <f>OR(ISNUMBER(FIND("genotoxic",C1364)),ISNUMBER(FIND("genotoxicity",C1364)),ISNUMBER(FIND("DNA damage",C1364)),ISNUMBER(FIND("DNA",C1364)),ISNUMBER(FIND("RNA",C1364)),ISNUMBER(FIND("mesothelioma",C1364)),ISNUMBER(FIND("carcino",C1364)),ISNUMBER(FIND("mutagen",C1364)),ISNUMBER(FIND("genetic",C1364)))</f>
        <v>0</v>
      </c>
      <c r="H1364" t="b">
        <f>OR(ISNUMBER(FIND("inflammatory",C1364)),ISNUMBER(FIND("inflamm",C1364)))</f>
        <v>0</v>
      </c>
      <c r="I1364" t="b">
        <f>OR(ISNUMBER(FIND("immune",C1364)),ISNUMBER(FIND("immunological",C1364)),ISNUMBER(FIND("interleuk",C1364)),ISNUMBER(FIND("platelet activation",C1364)),ISNUMBER(FIND("monocyte",C1364)),ISNUMBER(FIND("leukocyte",C1364)),ISNUMBER(FIND("cytokine",C1364)),ISNUMBER(FIND("CD4",C1364)),ISNUMBER(FIND("CD8",C1364)),ISNUMBER(FIND("T-cell",C1364)))</f>
        <v>0</v>
      </c>
      <c r="J1364" t="b">
        <f>OR(ISNUMBER(FIND("reactive oxygen",C1364)),ISNUMBER(FIND("ROS",C1364)),ISNUMBER(FIND("free radical",C1364)),ISNUMBER(FIND("oxidative stress",C1364)),ISNUMBER(FIND("peroxid",C1364)),ISNUMBER(FIND("oxidative",C1364)),ISNUMBER(FIND("antioxid",C1364)))</f>
        <v>1</v>
      </c>
      <c r="K1364" t="b">
        <f>OR(ISNUMBER(FIND("autophag",C1364)))</f>
        <v>0</v>
      </c>
      <c r="L1364" t="b">
        <f>OR(ISNUMBER(FIND("morpholog",C1364)))</f>
        <v>0</v>
      </c>
      <c r="M1364" t="b">
        <f>OR(ISNUMBER(FIND("fibrosis",C1364)),ISNUMBER(FIND("Fibrosis",C1364)),ISNUMBER(FIND("fibrot",C1364)))</f>
        <v>0</v>
      </c>
      <c r="N1364" t="b">
        <f>OR(ISNUMBER(FIND("offspring",C1364)),ISNUMBER(FIND("Parental",C1364)),ISNUMBER(FIND("parental",C1364)),ISNUMBER(FIND("germline",C1364)),ISNUMBER(FIND("reproduc",C1364)),ISNUMBER(FIND("embryo",C1364)))</f>
        <v>0</v>
      </c>
      <c r="O1364" t="b">
        <f>OR(ISNUMBER(FIND("metabol",C1364)),ISNUMBER(FIND("Metabol",C1364)),ISNUMBER(FIND("digest",C1364)),ISNUMBER(FIND("mitochon",C1364)))</f>
        <v>0</v>
      </c>
      <c r="P1364" t="b">
        <f>OR(ISNUMBER(FIND("ecotox",C1364)),ISNUMBER(FIND("Ecotox",B1364)),ISNUMBER(FIND("ecotox",B1364)),ISNUMBER(FIND("Ecotox",C1364)))</f>
        <v>0</v>
      </c>
      <c r="Q1364" t="b">
        <f>OR(ISNUMBER(FIND("Bioaccum",C1364)),ISNUMBER(FIND("bioaccum",C1364)),ISNUMBER(FIND("accum",C1364)))</f>
        <v>0</v>
      </c>
      <c r="R1364" t="b">
        <f>OR(ISNUMBER(FIND("Occupation",C1364)),ISNUMBER(FIND("occupation",C1364)),ISNUMBER(FIND("worker",C1364)),ISNUMBER(FIND("workforce",C1364)))</f>
        <v>0</v>
      </c>
      <c r="S1364" t="b">
        <f>NOT(OR(F1364,G1364,H1364,I1364,J1364,K1364,L1364,M1364,N1364,O1364,P1364,Q1364,R1364))</f>
        <v>0</v>
      </c>
      <c r="U1364" t="b">
        <f>OR(Table1[[#This Row],[Inflammation]],Table1[[#This Row],[Immune]])</f>
        <v>0</v>
      </c>
      <c r="V1364" t="str">
        <f>IF(OR(Table1[[#This Row],[Rodents]],Table1[[#This Row],[Human]],Table1[[#This Row],[Pig]]),OR(ISNUMBER(FIND("intratrach",C1364)),ISNUMBER(FIND("nasal ",C1364)),ISNUMBER(FIND("instill",C1364))),"NA")</f>
        <v>NA</v>
      </c>
      <c r="W1364" t="str">
        <f>IF(OR(Table1[[#This Row],[Rodents]],Table1[[#This Row],[Human]],Table1[[#This Row],[Pig]]),OR(ISNUMBER(FIND("dermal",C1364)),ISNUMBER(FIND("skin ",C1364))),"NA")</f>
        <v>NA</v>
      </c>
      <c r="X1364" t="str">
        <f>IF(OR(Table1[[#This Row],[Rodents]],Table1[[#This Row],[Human]],Table1[[#This Row],[Pig]]),OR(ISNUMBER(FIND("injected",C1364)),ISNUMBER(FIND("periton",C1364)),ISNUMBER(FIND("intrascrot",C1364))),"NA")</f>
        <v>NA</v>
      </c>
      <c r="Y1364" t="str">
        <f>IF(OR(Table1[[#This Row],[Rodents]],Table1[[#This Row],[Human]],Table1[[#This Row],[Pig]]),NOT(OR(Table1[[#This Row],[Inhaled/Intratracheal/intranasal]],Table1[[#This Row],[Dermal]],Table1[[#This Row],[Injected]])),"NA")</f>
        <v>NA</v>
      </c>
      <c r="AA1364" t="b">
        <f>OR(ISNUMBER(FIND("fish ",C1364)),ISNUMBER(FIND("Fish ",C1364)),ISNUMBER(FIND("aquatic",C1364)),ISNUMBER(FIND("daphnids",C1364)),ISNUMBER(FIND("Carcinus maenas",C1364)),ISNUMBER(FIND("Daphnia",C1364)),ISNUMBER(FIND("Ruditapes philippinarum",C1364)),ISNUMBER(FIND("daphnia",C1364)),ISNUMBER(FIND("marine",C1364)),ISNUMBER(FIND("mussel",C1364)),ISNUMBER(FIND("algae",C1364)),ISNUMBER(FIND("Donax faba",C1364)),ISNUMBER(FIND("estuarine",C1364)),ISNUMBER(FIND("snail",C1364)),ISNUMBER(FIND("Prorocentrum donghaiense",C1364)) )</f>
        <v>0</v>
      </c>
      <c r="AB1364" t="b">
        <f>OR(ISNUMBER(FIND(" rat ",C1364)),ISNUMBER(FIND(" rats ",C1364)),ISNUMBER(FIND(" Rats ",C1364)),ISNUMBER(FIND(" Rat ",C1364)),ISNUMBER(FIND(" rat.",C1364)),ISNUMBER(FIND(" rats.",C1364)),ISNUMBER(FIND("mouse",C1364)),ISNUMBER(FIND("mice",C1364)), ISNUMBER(FIND(" Mice",C1364)))</f>
        <v>0</v>
      </c>
      <c r="AC1364" t="b">
        <f>OR(ISNUMBER(FIND(" cell ",C1364)),ISNUMBER(FIND("fibroblast",C1364)),ISNUMBER(FIND("macrophage",C1364)),ISNUMBER(FIND("epithelial",C1364)),ISNUMBER(FIND("endothelial",C1364)),ISNUMBER(FIND("neuron",C1364)),ISNUMBER(FIND(" cells ",C1364)),ISNUMBER(FIND("RBC",C1364)),ISNUMBER(FIND("mitochond",C1364)),ISNUMBER(FIND("adipocyte",C1364)),ISNUMBER(FIND("osteo",C1364)),ISNUMBER(FIND("keratin",C1364)),ISNUMBER(FIND(" cell's ",C1364)),ISNUMBER(FIND("eukary",C1364)),ISNUMBER(FIND("sperm",C1364)))</f>
        <v>1</v>
      </c>
      <c r="AD1364" t="b">
        <v>0</v>
      </c>
      <c r="AE1364" t="b">
        <f>OR(ISNUMBER(FIND(" plant ",C1364)),ISNUMBER(FIND("Plant ",C1364)),ISNUMBER(FIND("tomato",C1364)),ISNUMBER(FIND("plants",C1364)),ISNUMBER(FIND("Plants",C1364)),ISNUMBER(FIND("algae",C1364)),ISNUMBER(FIND("lettuce",C1364)),ISNUMBER(FIND("green gram sprouts ",C1364)),ISNUMBER(FIND("Cucurbita pepo",C1364)),ISNUMBER(FIND("bean ",C1364)),ISNUMBER(FIND("chloroplast",C1364)),ISNUMBER(FIND("chlorophyll",C1364)),ISNUMBER(FIND("seedling",C1364)),ISNUMBER(FIND("canola",C1364)),ISNUMBER(FIND("shoot",C1364)),ISNUMBER(FIND("photosynthes",C1364)),ISNUMBER(FIND(" leaves ",C1364)),,ISNUMBER(FIND("agriculture",C1364)),ISNUMBER(FIND(" crops ",C1364)))</f>
        <v>0</v>
      </c>
      <c r="AF1364" t="b">
        <f>OR(ISNUMBER(FIND("bacteria",C1364)),ISNUMBER(FIND("Bacteria",C1364)),ISNUMBER(FIND("Bacterium",C1364)),ISNUMBER(FIND("bacterium",C1364)),ISNUMBER(FIND(" coli ",C1364)))</f>
        <v>0</v>
      </c>
      <c r="AG1364" t="b">
        <f>OR(ISNUMBER(FIND("fungi",C1364)),ISNUMBER(FIND("Fungi",C1364)),ISNUMBER(FIND("fungus",C1364)),ISNUMBER(FIND("Fungus",C1364)),ISNUMBER(FIND("mushroom",C1364)),ISNUMBER(FIND("Mushroom",C1364)),ISNUMBER(FIND(" mold ",C1364)))</f>
        <v>0</v>
      </c>
      <c r="AH1364" t="b">
        <f>OR(ISNUMBER(FIND("Pig ",C1364)),ISNUMBER(FIND("pig ",C1364)),ISNUMBER(FIND("Pigs ",C1364)),ISNUMBER(FIND("pigs ",C1364)))</f>
        <v>0</v>
      </c>
      <c r="AI1364" t="b">
        <f>OR(ISNUMBER(FIND(" C. elegans",C1364)),ISNUMBER(FIND("Caenorhabditis elegans",C1364)),ISNUMBER(FIND("earthworms",C1364)),ISNUMBER(FIND(" Ficopomatus enigmaticus",C1364)),ISNUMBER(FIND("larva",C1364)),ISNUMBER(FIND("Lumbriculus variegatus",C1364)),ISNUMBER(FIND("nematode",C1364)))</f>
        <v>0</v>
      </c>
      <c r="AJ1364" t="b">
        <f>NOT(OR(AA1364,AB1364,AC1364,AD1364,AE1364,AF1364,AG1364,AH1364,AI1364))</f>
        <v>0</v>
      </c>
      <c r="AL1364" t="b">
        <f>OR(AA1364,AB1364,AD1364,AE1364,AF1364,AG1364,AH1364,AI1364)</f>
        <v>0</v>
      </c>
      <c r="AM1364" t="b">
        <f>IF(Table1[[#This Row],[In vivo?]],IF(Table1[[#This Row],[Cell]],FALSE,TRUE),FALSE)</f>
        <v>0</v>
      </c>
      <c r="AN1364" t="b">
        <f>AND(AC1364,AL1364)</f>
        <v>0</v>
      </c>
      <c r="AO1364" t="b">
        <f>IF(Table1[[#This Row],[Cell]],IF(Table1[[#This Row],[In vivo?]],FALSE,TRUE),FALSE)</f>
        <v>1</v>
      </c>
      <c r="AP1364" t="b">
        <f>NOT(OR(Table1[[#This Row],[In vivo?]],Table1[[#This Row],[Only in Cell]]))</f>
        <v>0</v>
      </c>
      <c r="AQ1364" t="str">
        <f>IF(OR(Table1[[#This Row],[Rodents]],Table1[[#This Row],[Human]],Table1[[#This Row],[Pig]]),OR(ISNUMBER(FIND("pulmonary",C1364)),ISNUMBER(FIND("lung",C1364))),"NA")</f>
        <v>NA</v>
      </c>
      <c r="AR1364" t="str">
        <f>IF(OR(Table1[[#This Row],[Rodents]],Table1[[#This Row],[Human]],Table1[[#This Row],[Pig]]),OR(ISNUMBER(FIND("skin",C1364)),ISNUMBER(FIND("dermal",C1364))),"NA")</f>
        <v>NA</v>
      </c>
      <c r="AS1364" t="str">
        <f>IF(OR(Table1[[#This Row],[Rodents]],Table1[[#This Row],[Human]],Table1[[#This Row],[Pig]]),OR(ISNUMBER(FIND("liver",C1364)),ISNUMBER(FIND("hepat",C1364))),"NA")</f>
        <v>NA</v>
      </c>
      <c r="AT1364" t="str">
        <f>IF(OR(Table1[[#This Row],[Rodents]],Table1[[#This Row],[Human]],Table1[[#This Row],[Pig]]),OR(ISNUMBER(FIND("kidney",C1364)),ISNUMBER(FIND("neph",C1364))),"NA")</f>
        <v>NA</v>
      </c>
      <c r="AU1364" t="str">
        <f>IF(OR(Table1[[#This Row],[Rodents]],Table1[[#This Row],[Human]],Table1[[#This Row],[Pig]]),OR(ISNUMBER(FIND("brain",C1364)),ISNUMBER(FIND("neur",C1364)),ISNUMBER(FIND("nerv",C1364))),"NA")</f>
        <v>NA</v>
      </c>
      <c r="AV1364" t="str">
        <f>IF(OR(Table1[[#This Row],[Rodents]],Table1[[#This Row],[Human]],Table1[[#This Row],[Pig]]),OR(ISNUMBER(FIND("heart",C1364)),ISNUMBER(FIND("cardi",C1364))),"NA")</f>
        <v>NA</v>
      </c>
      <c r="AW1364" t="str">
        <f>IF(OR(Table1[[#This Row],[Rodents]],Table1[[#This Row],[Human]],Table1[[#This Row],[Pig]]),OR(ISNUMBER(FIND("gastro",C1364)),ISNUMBER(FIND("intesti",C1364)),ISNUMBER(FIND("stomach",C1364))),"NA")</f>
        <v>NA</v>
      </c>
      <c r="AX1364" t="str">
        <f>IF(OR(Table1[[#This Row],[Rodents]],Table1[[#This Row],[Human]],Table1[[#This Row],[Pig]]),NOT(OR(AQ1364,AR1364,AS1364,AT1364,AU1364,AV1364,AW1364)),"NA")</f>
        <v>NA</v>
      </c>
      <c r="AY1364" t="b">
        <f>OR(ISNUMBER(FIND("SWCNT",C1364)),ISNUMBER(FIND("SWNT",C1364)),ISNUMBER(FIND("single-wall",C1364)),ISNUMBER(FIND("single wall",C1364)),ISNUMBER(FIND("Single wall",C1364)),ISNUMBER(FIND("Single-wall",C1364)),ISNUMBER(FIND("SWCNT",B1364)),ISNUMBER(FIND("SWNT",B1364)),ISNUMBER(FIND("single-wall",B1364)),ISNUMBER(FIND("single wall",B1364)),ISNUMBER(FIND("Single-wall",B1364)),ISNUMBER(FIND("Single wall",B1364)))</f>
        <v>0</v>
      </c>
      <c r="AZ1364" t="b">
        <f>OR(ISNUMBER(FIND("MWCNT",C1364)),ISNUMBER(FIND("MWNT",C1364)),ISNUMBER(FIND("multi-wall",C1364)),ISNUMBER(FIND("multi wall",C1364)),ISNUMBER(FIND("multiwall",C1364)),ISNUMBER(FIND("Multi-wall",C1364)),ISNUMBER(FIND("Multi wall",C1364)),ISNUMBER(FIND("Multiwall",C1364)),ISNUMBER(FIND("MWCNT",B1364)),ISNUMBER(FIND("MWNT",B1364)),ISNUMBER(FIND("multi-wall",B1364)),ISNUMBER(FIND("multi wall",B1364)),ISNUMBER(FIND("multiwall",B1364)),ISNUMBER(FIND("Multi-wall",B1364)),ISNUMBER(FIND("Multi wall",B1364)),ISNUMBER(FIND("Multiwall",B1364)),ISNUMBER(FIND("Double-wall",B1364)),ISNUMBER(FIND("Double wall",B1364)),ISNUMBER(FIND("Doublewall",B1364)),ISNUMBER(FIND("double-wall",B1364)),ISNUMBER(FIND("double wall",B1364)),ISNUMBER(FIND("doublewall",B1364)))</f>
        <v>1</v>
      </c>
      <c r="BA1364" t="b">
        <f>AND(Table1[[#This Row],[SWCNT]],Table1[[#This Row],[MWCNT]])</f>
        <v>0</v>
      </c>
      <c r="BB1364" t="b">
        <f>IF(Table1[[#This Row],[SWCNT]]=TRUE,FALSE,IF(Table1[[#This Row],[MWCNT]]=TRUE,FALSE,TRUE))</f>
        <v>0</v>
      </c>
      <c r="BC1364" s="18"/>
    </row>
    <row r="1365" spans="1:55" ht="222">
      <c r="A1365" t="s">
        <v>1566</v>
      </c>
      <c r="B1365" s="2" t="s">
        <v>1569</v>
      </c>
      <c r="C1365" s="16" t="s">
        <v>1572</v>
      </c>
      <c r="D1365" s="17" t="s">
        <v>112</v>
      </c>
      <c r="E1365" s="2">
        <v>2019</v>
      </c>
      <c r="F1365" t="b">
        <f>OR(ISNUMBER(FIND("cytotoxic",C1365)),ISNUMBER(FIND("Cytotoxic",C1365)),ISNUMBER(FIND("cellular toxicity",C1365)),ISNUMBER(FIND("cell death",C1365)),ISNUMBER(FIND("viable",C1365)),ISNUMBER(FIND("phytotoxic",C1365)),ISNUMBER(FIND("acute toxicity",C1365)),ISNUMBER(FIND("MTT",C1365)),ISNUMBER(FIND("survival",C1365)),ISNUMBER(FIND("prolifer",C1365)),ISNUMBER(FIND("apoptosis",C1365)),ISNUMBER(FIND("neurotoxic",C1365)),ISNUMBER(FIND("  lysis ",C1365)),ISNUMBER(FIND("necrosis",C1365)),ISNUMBER(FIND("cellular death",C1365))*3,ISNUMBER(FIND("LDH",C1365)),ISNUMBER(FIND("Acute toxicity",C1365)))</f>
        <v>0</v>
      </c>
      <c r="G1365" t="b">
        <f>OR(ISNUMBER(FIND("genotoxic",C1365)),ISNUMBER(FIND("genotoxicity",C1365)),ISNUMBER(FIND("DNA damage",C1365)),ISNUMBER(FIND("DNA",C1365)),ISNUMBER(FIND("RNA",C1365)),ISNUMBER(FIND("mesothelioma",C1365)),ISNUMBER(FIND("carcino",C1365)),ISNUMBER(FIND("mutagen",C1365)),ISNUMBER(FIND("genetic",C1365)))</f>
        <v>1</v>
      </c>
      <c r="H1365" t="b">
        <f>OR(ISNUMBER(FIND("inflammatory",C1365)),ISNUMBER(FIND("inflamm",C1365)))</f>
        <v>0</v>
      </c>
      <c r="I1365" t="b">
        <f>OR(ISNUMBER(FIND("immune",C1365)),ISNUMBER(FIND("immunological",C1365)),ISNUMBER(FIND("interleuk",C1365)),ISNUMBER(FIND("platelet activation",C1365)),ISNUMBER(FIND("monocyte",C1365)),ISNUMBER(FIND("leukocyte",C1365)),ISNUMBER(FIND("cytokine",C1365)),ISNUMBER(FIND("CD4",C1365)),ISNUMBER(FIND("CD8",C1365)),ISNUMBER(FIND("T-cell",C1365)))</f>
        <v>0</v>
      </c>
      <c r="J1365" t="b">
        <f>OR(ISNUMBER(FIND("reactive oxygen",C1365)),ISNUMBER(FIND("ROS",C1365)),ISNUMBER(FIND("free radical",C1365)),ISNUMBER(FIND("oxidative stress",C1365)),ISNUMBER(FIND("peroxid",C1365)),ISNUMBER(FIND("oxidative",C1365)),ISNUMBER(FIND("antioxid",C1365)))</f>
        <v>0</v>
      </c>
      <c r="K1365" t="b">
        <f>OR(ISNUMBER(FIND("autophag",C1365)))</f>
        <v>0</v>
      </c>
      <c r="L1365" t="b">
        <f>OR(ISNUMBER(FIND("morpholog",C1365)))</f>
        <v>0</v>
      </c>
      <c r="M1365" t="b">
        <f>OR(ISNUMBER(FIND("fibrosis",C1365)),ISNUMBER(FIND("Fibrosis",C1365)),ISNUMBER(FIND("fibrot",C1365)))</f>
        <v>0</v>
      </c>
      <c r="N1365" t="b">
        <f>OR(ISNUMBER(FIND("offspring",C1365)),ISNUMBER(FIND("Parental",C1365)),ISNUMBER(FIND("parental",C1365)),ISNUMBER(FIND("germline",C1365)),ISNUMBER(FIND("reproduc",C1365)),ISNUMBER(FIND("embryo",C1365)))</f>
        <v>0</v>
      </c>
      <c r="O1365" t="b">
        <f>OR(ISNUMBER(FIND("metabol",C1365)),ISNUMBER(FIND("Metabol",C1365)),ISNUMBER(FIND("digest",C1365)),ISNUMBER(FIND("mitochon",C1365)))</f>
        <v>0</v>
      </c>
      <c r="P1365" t="b">
        <f>OR(ISNUMBER(FIND("ecotox",C1365)),ISNUMBER(FIND("Ecotox",B1365)),ISNUMBER(FIND("ecotox",B1365)),ISNUMBER(FIND("Ecotox",C1365)))</f>
        <v>0</v>
      </c>
      <c r="Q1365" t="b">
        <f>OR(ISNUMBER(FIND("Bioaccum",C1365)),ISNUMBER(FIND("bioaccum",C1365)),ISNUMBER(FIND("accum",C1365)))</f>
        <v>0</v>
      </c>
      <c r="R1365" t="b">
        <f>OR(ISNUMBER(FIND("Occupation",C1365)),ISNUMBER(FIND("occupation",C1365)),ISNUMBER(FIND("worker",C1365)),ISNUMBER(FIND("workforce",C1365)))</f>
        <v>0</v>
      </c>
      <c r="S1365" t="b">
        <f>NOT(OR(F1365,G1365,H1365,I1365,J1365,K1365,L1365,M1365,N1365,O1365,P1365,Q1365,R1365))</f>
        <v>0</v>
      </c>
      <c r="U1365" t="b">
        <f>OR(Table1[[#This Row],[Inflammation]],Table1[[#This Row],[Immune]])</f>
        <v>0</v>
      </c>
      <c r="V1365" t="str">
        <f>IF(OR(Table1[[#This Row],[Rodents]],Table1[[#This Row],[Human]],Table1[[#This Row],[Pig]]),OR(ISNUMBER(FIND("intratrach",C1365)),ISNUMBER(FIND("nasal ",C1365)),ISNUMBER(FIND("instill",C1365))),"NA")</f>
        <v>NA</v>
      </c>
      <c r="W1365" t="str">
        <f>IF(OR(Table1[[#This Row],[Rodents]],Table1[[#This Row],[Human]],Table1[[#This Row],[Pig]]),OR(ISNUMBER(FIND("dermal",C1365)),ISNUMBER(FIND("skin ",C1365))),"NA")</f>
        <v>NA</v>
      </c>
      <c r="X1365" t="str">
        <f>IF(OR(Table1[[#This Row],[Rodents]],Table1[[#This Row],[Human]],Table1[[#This Row],[Pig]]),OR(ISNUMBER(FIND("injected",C1365)),ISNUMBER(FIND("periton",C1365)),ISNUMBER(FIND("intrascrot",C1365))),"NA")</f>
        <v>NA</v>
      </c>
      <c r="Y1365" t="str">
        <f>IF(OR(Table1[[#This Row],[Rodents]],Table1[[#This Row],[Human]],Table1[[#This Row],[Pig]]),NOT(OR(Table1[[#This Row],[Inhaled/Intratracheal/intranasal]],Table1[[#This Row],[Dermal]],Table1[[#This Row],[Injected]])),"NA")</f>
        <v>NA</v>
      </c>
      <c r="AA1365" t="b">
        <f>OR(ISNUMBER(FIND("fish ",C1365)),ISNUMBER(FIND("Fish ",C1365)),ISNUMBER(FIND("aquatic",C1365)),ISNUMBER(FIND("daphnids",C1365)),ISNUMBER(FIND("Carcinus maenas",C1365)),ISNUMBER(FIND("Daphnia",C1365)),ISNUMBER(FIND("Ruditapes philippinarum",C1365)),ISNUMBER(FIND("daphnia",C1365)),ISNUMBER(FIND("marine",C1365)),ISNUMBER(FIND("mussel",C1365)),ISNUMBER(FIND("algae",C1365)),ISNUMBER(FIND("Donax faba",C1365)),ISNUMBER(FIND("estuarine",C1365)),ISNUMBER(FIND("snail",C1365)),ISNUMBER(FIND("Prorocentrum donghaiense",C1365)) )</f>
        <v>0</v>
      </c>
      <c r="AB1365" t="b">
        <f>OR(ISNUMBER(FIND(" rat ",C1365)),ISNUMBER(FIND(" rats ",C1365)),ISNUMBER(FIND(" Rats ",C1365)),ISNUMBER(FIND(" Rat ",C1365)),ISNUMBER(FIND(" rat.",C1365)),ISNUMBER(FIND(" rats.",C1365)),ISNUMBER(FIND("mouse",C1365)),ISNUMBER(FIND("mice",C1365)), ISNUMBER(FIND(" Mice",C1365)))</f>
        <v>0</v>
      </c>
      <c r="AC1365" t="b">
        <f>OR(ISNUMBER(FIND(" cell ",C1365)),ISNUMBER(FIND("fibroblast",C1365)),ISNUMBER(FIND("macrophage",C1365)),ISNUMBER(FIND("epithelial",C1365)),ISNUMBER(FIND("endothelial",C1365)),ISNUMBER(FIND("neuron",C1365)),ISNUMBER(FIND(" cells ",C1365)),ISNUMBER(FIND("RBC",C1365)),ISNUMBER(FIND("mitochond",C1365)),ISNUMBER(FIND("adipocyte",C1365)),ISNUMBER(FIND("osteo",C1365)),ISNUMBER(FIND("keratin",C1365)),ISNUMBER(FIND(" cell's ",C1365)),ISNUMBER(FIND("eukary",C1365)),ISNUMBER(FIND("sperm",C1365)))</f>
        <v>1</v>
      </c>
      <c r="AD1365" t="b">
        <v>0</v>
      </c>
      <c r="AE1365" t="b">
        <f>OR(ISNUMBER(FIND(" plant ",C1365)),ISNUMBER(FIND("Plant ",C1365)),ISNUMBER(FIND("tomato",C1365)),ISNUMBER(FIND("plants",C1365)),ISNUMBER(FIND("Plants",C1365)),ISNUMBER(FIND("algae",C1365)),ISNUMBER(FIND("lettuce",C1365)),ISNUMBER(FIND("green gram sprouts ",C1365)),ISNUMBER(FIND("Cucurbita pepo",C1365)),ISNUMBER(FIND("bean ",C1365)),ISNUMBER(FIND("chloroplast",C1365)),ISNUMBER(FIND("chlorophyll",C1365)),ISNUMBER(FIND("seedling",C1365)),ISNUMBER(FIND("canola",C1365)),ISNUMBER(FIND("shoot",C1365)),ISNUMBER(FIND("photosynthes",C1365)),ISNUMBER(FIND(" leaves ",C1365)),,ISNUMBER(FIND("agriculture",C1365)),ISNUMBER(FIND(" crops ",C1365)))</f>
        <v>0</v>
      </c>
      <c r="AF1365" t="b">
        <f>OR(ISNUMBER(FIND("bacteria",C1365)),ISNUMBER(FIND("Bacteria",C1365)),ISNUMBER(FIND("Bacterium",C1365)),ISNUMBER(FIND("bacterium",C1365)),ISNUMBER(FIND(" coli ",C1365)))</f>
        <v>0</v>
      </c>
      <c r="AG1365" t="b">
        <f>OR(ISNUMBER(FIND("fungi",C1365)),ISNUMBER(FIND("Fungi",C1365)),ISNUMBER(FIND("fungus",C1365)),ISNUMBER(FIND("Fungus",C1365)),ISNUMBER(FIND("mushroom",C1365)),ISNUMBER(FIND("Mushroom",C1365)),ISNUMBER(FIND(" mold ",C1365)))</f>
        <v>0</v>
      </c>
      <c r="AH1365" t="b">
        <f>OR(ISNUMBER(FIND("Pig ",C1365)),ISNUMBER(FIND("pig ",C1365)),ISNUMBER(FIND("Pigs ",C1365)),ISNUMBER(FIND("pigs ",C1365)))</f>
        <v>0</v>
      </c>
      <c r="AI1365" t="b">
        <f>OR(ISNUMBER(FIND(" C. elegans",C1365)),ISNUMBER(FIND("Caenorhabditis elegans",C1365)),ISNUMBER(FIND("earthworms",C1365)),ISNUMBER(FIND(" Ficopomatus enigmaticus",C1365)),ISNUMBER(FIND("larva",C1365)),ISNUMBER(FIND("Lumbriculus variegatus",C1365)),ISNUMBER(FIND("nematode",C1365)))</f>
        <v>0</v>
      </c>
      <c r="AJ1365" t="b">
        <f>NOT(OR(AA1365,AB1365,AC1365,AD1365,AE1365,AF1365,AG1365,AH1365,AI1365))</f>
        <v>0</v>
      </c>
      <c r="AL1365" t="b">
        <f>OR(AA1365,AB1365,AD1365,AE1365,AF1365,AG1365,AH1365,AI1365)</f>
        <v>0</v>
      </c>
      <c r="AM1365" t="b">
        <f>IF(Table1[[#This Row],[In vivo?]],IF(Table1[[#This Row],[Cell]],FALSE,TRUE),FALSE)</f>
        <v>0</v>
      </c>
      <c r="AN1365" t="b">
        <f>AND(AC1365,AL1365)</f>
        <v>0</v>
      </c>
      <c r="AO1365" t="b">
        <f>IF(Table1[[#This Row],[Cell]],IF(Table1[[#This Row],[In vivo?]],FALSE,TRUE),FALSE)</f>
        <v>1</v>
      </c>
      <c r="AP1365" t="b">
        <f>NOT(OR(Table1[[#This Row],[In vivo?]],Table1[[#This Row],[Only in Cell]]))</f>
        <v>0</v>
      </c>
      <c r="AQ1365" t="str">
        <f>IF(OR(Table1[[#This Row],[Rodents]],Table1[[#This Row],[Human]],Table1[[#This Row],[Pig]]),OR(ISNUMBER(FIND("pulmonary",C1365)),ISNUMBER(FIND("lung",C1365))),"NA")</f>
        <v>NA</v>
      </c>
      <c r="AR1365" t="str">
        <f>IF(OR(Table1[[#This Row],[Rodents]],Table1[[#This Row],[Human]],Table1[[#This Row],[Pig]]),OR(ISNUMBER(FIND("skin",C1365)),ISNUMBER(FIND("dermal",C1365))),"NA")</f>
        <v>NA</v>
      </c>
      <c r="AS1365" t="str">
        <f>IF(OR(Table1[[#This Row],[Rodents]],Table1[[#This Row],[Human]],Table1[[#This Row],[Pig]]),OR(ISNUMBER(FIND("liver",C1365)),ISNUMBER(FIND("hepat",C1365))),"NA")</f>
        <v>NA</v>
      </c>
      <c r="AT1365" t="str">
        <f>IF(OR(Table1[[#This Row],[Rodents]],Table1[[#This Row],[Human]],Table1[[#This Row],[Pig]]),OR(ISNUMBER(FIND("kidney",C1365)),ISNUMBER(FIND("neph",C1365))),"NA")</f>
        <v>NA</v>
      </c>
      <c r="AU1365" t="str">
        <f>IF(OR(Table1[[#This Row],[Rodents]],Table1[[#This Row],[Human]],Table1[[#This Row],[Pig]]),OR(ISNUMBER(FIND("brain",C1365)),ISNUMBER(FIND("neur",C1365)),ISNUMBER(FIND("nerv",C1365))),"NA")</f>
        <v>NA</v>
      </c>
      <c r="AV1365" t="str">
        <f>IF(OR(Table1[[#This Row],[Rodents]],Table1[[#This Row],[Human]],Table1[[#This Row],[Pig]]),OR(ISNUMBER(FIND("heart",C1365)),ISNUMBER(FIND("cardi",C1365))),"NA")</f>
        <v>NA</v>
      </c>
      <c r="AW1365" t="str">
        <f>IF(OR(Table1[[#This Row],[Rodents]],Table1[[#This Row],[Human]],Table1[[#This Row],[Pig]]),OR(ISNUMBER(FIND("gastro",C1365)),ISNUMBER(FIND("intesti",C1365)),ISNUMBER(FIND("stomach",C1365))),"NA")</f>
        <v>NA</v>
      </c>
      <c r="AX1365" t="str">
        <f>IF(OR(Table1[[#This Row],[Rodents]],Table1[[#This Row],[Human]],Table1[[#This Row],[Pig]]),NOT(OR(AQ1365,AR1365,AS1365,AT1365,AU1365,AV1365,AW1365)),"NA")</f>
        <v>NA</v>
      </c>
      <c r="AY1365" t="b">
        <f>OR(ISNUMBER(FIND("SWCNT",C1365)),ISNUMBER(FIND("SWNT",C1365)),ISNUMBER(FIND("single-wall",C1365)),ISNUMBER(FIND("single wall",C1365)),ISNUMBER(FIND("Single wall",C1365)),ISNUMBER(FIND("Single-wall",C1365)),ISNUMBER(FIND("SWCNT",B1365)),ISNUMBER(FIND("SWNT",B1365)),ISNUMBER(FIND("single-wall",B1365)),ISNUMBER(FIND("single wall",B1365)),ISNUMBER(FIND("Single-wall",B1365)),ISNUMBER(FIND("Single wall",B1365)))</f>
        <v>1</v>
      </c>
      <c r="AZ1365" t="b">
        <f>OR(ISNUMBER(FIND("MWCNT",C1365)),ISNUMBER(FIND("MWNT",C1365)),ISNUMBER(FIND("multi-wall",C1365)),ISNUMBER(FIND("multi wall",C1365)),ISNUMBER(FIND("multiwall",C1365)),ISNUMBER(FIND("Multi-wall",C1365)),ISNUMBER(FIND("Multi wall",C1365)),ISNUMBER(FIND("Multiwall",C1365)),ISNUMBER(FIND("MWCNT",B1365)),ISNUMBER(FIND("MWNT",B1365)),ISNUMBER(FIND("multi-wall",B1365)),ISNUMBER(FIND("multi wall",B1365)),ISNUMBER(FIND("multiwall",B1365)),ISNUMBER(FIND("Multi-wall",B1365)),ISNUMBER(FIND("Multi wall",B1365)),ISNUMBER(FIND("Multiwall",B1365)),ISNUMBER(FIND("Double-wall",B1365)),ISNUMBER(FIND("Double wall",B1365)),ISNUMBER(FIND("Doublewall",B1365)),ISNUMBER(FIND("double-wall",B1365)),ISNUMBER(FIND("double wall",B1365)),ISNUMBER(FIND("doublewall",B1365)))</f>
        <v>1</v>
      </c>
      <c r="BA1365" t="b">
        <f>AND(Table1[[#This Row],[SWCNT]],Table1[[#This Row],[MWCNT]])</f>
        <v>1</v>
      </c>
      <c r="BB1365" t="b">
        <f>IF(Table1[[#This Row],[SWCNT]]=TRUE,FALSE,IF(Table1[[#This Row],[MWCNT]]=TRUE,FALSE,TRUE))</f>
        <v>0</v>
      </c>
      <c r="BC1365" s="18"/>
    </row>
    <row r="1366" spans="1:55" ht="333">
      <c r="A1366" t="s">
        <v>1576</v>
      </c>
      <c r="B1366" s="2" t="s">
        <v>1578</v>
      </c>
      <c r="C1366" s="16" t="s">
        <v>1580</v>
      </c>
      <c r="D1366" s="17" t="s">
        <v>1196</v>
      </c>
      <c r="E1366" s="2">
        <v>2019</v>
      </c>
      <c r="F1366" t="b">
        <f>OR(ISNUMBER(FIND("cytotoxic",C1366)),ISNUMBER(FIND("Cytotoxic",C1366)),ISNUMBER(FIND("cellular toxicity",C1366)),ISNUMBER(FIND("cell death",C1366)),ISNUMBER(FIND("viable",C1366)),ISNUMBER(FIND("phytotoxic",C1366)),ISNUMBER(FIND("acute toxicity",C1366)),ISNUMBER(FIND("MTT",C1366)),ISNUMBER(FIND("survival",C1366)),ISNUMBER(FIND("prolifer",C1366)),ISNUMBER(FIND("apoptosis",C1366)),ISNUMBER(FIND("neurotoxic",C1366)),ISNUMBER(FIND("  lysis ",C1366)),ISNUMBER(FIND("necrosis",C1366)),ISNUMBER(FIND("cellular death",C1366))*3,ISNUMBER(FIND("LDH",C1366)),ISNUMBER(FIND("Acute toxicity",C1366)))</f>
        <v>0</v>
      </c>
      <c r="G1366" t="b">
        <f>OR(ISNUMBER(FIND("genotoxic",C1366)),ISNUMBER(FIND("genotoxicity",C1366)),ISNUMBER(FIND("DNA damage",C1366)),ISNUMBER(FIND("DNA",C1366)),ISNUMBER(FIND("RNA",C1366)),ISNUMBER(FIND("mesothelioma",C1366)),ISNUMBER(FIND("carcino",C1366)),ISNUMBER(FIND("mutagen",C1366)),ISNUMBER(FIND("genetic",C1366)))</f>
        <v>0</v>
      </c>
      <c r="H1366" t="b">
        <f>OR(ISNUMBER(FIND("inflammatory",C1366)),ISNUMBER(FIND("inflamm",C1366)))</f>
        <v>0</v>
      </c>
      <c r="I1366" t="b">
        <f>OR(ISNUMBER(FIND("immune",C1366)),ISNUMBER(FIND("immunological",C1366)),ISNUMBER(FIND("interleuk",C1366)),ISNUMBER(FIND("platelet activation",C1366)),ISNUMBER(FIND("monocyte",C1366)),ISNUMBER(FIND("leukocyte",C1366)),ISNUMBER(FIND("cytokine",C1366)),ISNUMBER(FIND("CD4",C1366)),ISNUMBER(FIND("CD8",C1366)),ISNUMBER(FIND("T-cell",C1366)))</f>
        <v>0</v>
      </c>
      <c r="J1366" t="b">
        <f>OR(ISNUMBER(FIND("reactive oxygen",C1366)),ISNUMBER(FIND("ROS",C1366)),ISNUMBER(FIND("free radical",C1366)),ISNUMBER(FIND("oxidative stress",C1366)),ISNUMBER(FIND("peroxid",C1366)),ISNUMBER(FIND("oxidative",C1366)),ISNUMBER(FIND("antioxid",C1366)))</f>
        <v>1</v>
      </c>
      <c r="K1366" t="b">
        <f>OR(ISNUMBER(FIND("autophag",C1366)))</f>
        <v>0</v>
      </c>
      <c r="L1366" t="b">
        <f>OR(ISNUMBER(FIND("morpholog",C1366)))</f>
        <v>0</v>
      </c>
      <c r="M1366" t="b">
        <f>OR(ISNUMBER(FIND("fibrosis",C1366)),ISNUMBER(FIND("Fibrosis",C1366)),ISNUMBER(FIND("fibrot",C1366)))</f>
        <v>0</v>
      </c>
      <c r="N1366" t="b">
        <f>OR(ISNUMBER(FIND("offspring",C1366)),ISNUMBER(FIND("Parental",C1366)),ISNUMBER(FIND("parental",C1366)),ISNUMBER(FIND("germline",C1366)),ISNUMBER(FIND("reproduc",C1366)),ISNUMBER(FIND("embryo",C1366)))</f>
        <v>0</v>
      </c>
      <c r="O1366" t="b">
        <f>OR(ISNUMBER(FIND("metabol",C1366)),ISNUMBER(FIND("Metabol",C1366)),ISNUMBER(FIND("digest",C1366)),ISNUMBER(FIND("mitochon",C1366)))</f>
        <v>0</v>
      </c>
      <c r="P1366" t="b">
        <f>OR(ISNUMBER(FIND("ecotox",C1366)),ISNUMBER(FIND("Ecotox",B1366)),ISNUMBER(FIND("ecotox",B1366)),ISNUMBER(FIND("Ecotox",C1366)))</f>
        <v>0</v>
      </c>
      <c r="Q1366" t="b">
        <f>OR(ISNUMBER(FIND("Bioaccum",C1366)),ISNUMBER(FIND("bioaccum",C1366)),ISNUMBER(FIND("accum",C1366)))</f>
        <v>0</v>
      </c>
      <c r="R1366" t="b">
        <f>OR(ISNUMBER(FIND("Occupation",C1366)),ISNUMBER(FIND("occupation",C1366)),ISNUMBER(FIND("worker",C1366)),ISNUMBER(FIND("workforce",C1366)))</f>
        <v>0</v>
      </c>
      <c r="S1366" t="b">
        <f>NOT(OR(F1366,G1366,H1366,I1366,J1366,K1366,L1366,M1366,N1366,O1366,P1366,Q1366,R1366))</f>
        <v>0</v>
      </c>
      <c r="U1366" t="b">
        <f>OR(Table1[[#This Row],[Inflammation]],Table1[[#This Row],[Immune]])</f>
        <v>0</v>
      </c>
      <c r="V1366" t="str">
        <f>IF(OR(Table1[[#This Row],[Rodents]],Table1[[#This Row],[Human]],Table1[[#This Row],[Pig]]),OR(ISNUMBER(FIND("intratrach",C1366)),ISNUMBER(FIND("nasal ",C1366)),ISNUMBER(FIND("instill",C1366))),"NA")</f>
        <v>NA</v>
      </c>
      <c r="W1366" t="str">
        <f>IF(OR(Table1[[#This Row],[Rodents]],Table1[[#This Row],[Human]],Table1[[#This Row],[Pig]]),OR(ISNUMBER(FIND("dermal",C1366)),ISNUMBER(FIND("skin ",C1366))),"NA")</f>
        <v>NA</v>
      </c>
      <c r="X1366" t="str">
        <f>IF(OR(Table1[[#This Row],[Rodents]],Table1[[#This Row],[Human]],Table1[[#This Row],[Pig]]),OR(ISNUMBER(FIND("injected",C1366)),ISNUMBER(FIND("periton",C1366)),ISNUMBER(FIND("intrascrot",C1366))),"NA")</f>
        <v>NA</v>
      </c>
      <c r="Y1366" t="str">
        <f>IF(OR(Table1[[#This Row],[Rodents]],Table1[[#This Row],[Human]],Table1[[#This Row],[Pig]]),NOT(OR(Table1[[#This Row],[Inhaled/Intratracheal/intranasal]],Table1[[#This Row],[Dermal]],Table1[[#This Row],[Injected]])),"NA")</f>
        <v>NA</v>
      </c>
      <c r="AA1366" t="b">
        <f>OR(ISNUMBER(FIND("fish ",C1366)),ISNUMBER(FIND("Fish ",C1366)),ISNUMBER(FIND("aquatic",C1366)),ISNUMBER(FIND("daphnids",C1366)),ISNUMBER(FIND("Carcinus maenas",C1366)),ISNUMBER(FIND("Daphnia",C1366)),ISNUMBER(FIND("Ruditapes philippinarum",C1366)),ISNUMBER(FIND("daphnia",C1366)),ISNUMBER(FIND("marine",C1366)),ISNUMBER(FIND("mussel",C1366)),ISNUMBER(FIND("algae",C1366)),ISNUMBER(FIND("Donax faba",C1366)),ISNUMBER(FIND("estuarine",C1366)),ISNUMBER(FIND("snail",C1366)),ISNUMBER(FIND("Prorocentrum donghaiense",C1366)) )</f>
        <v>0</v>
      </c>
      <c r="AB1366" t="b">
        <f>OR(ISNUMBER(FIND(" rat ",C1366)),ISNUMBER(FIND(" rats ",C1366)),ISNUMBER(FIND(" Rats ",C1366)),ISNUMBER(FIND(" Rat ",C1366)),ISNUMBER(FIND(" rat.",C1366)),ISNUMBER(FIND(" rats.",C1366)),ISNUMBER(FIND("mouse",C1366)),ISNUMBER(FIND("mice",C1366)), ISNUMBER(FIND(" Mice",C1366)))</f>
        <v>0</v>
      </c>
      <c r="AC1366" t="b">
        <f>OR(ISNUMBER(FIND(" cell ",C1366)),ISNUMBER(FIND("fibroblast",C1366)),ISNUMBER(FIND("macrophage",C1366)),ISNUMBER(FIND("epithelial",C1366)),ISNUMBER(FIND("endothelial",C1366)),ISNUMBER(FIND("neuron",C1366)),ISNUMBER(FIND(" cells ",C1366)),ISNUMBER(FIND("RBC",C1366)),ISNUMBER(FIND("mitochond",C1366)),ISNUMBER(FIND("adipocyte",C1366)),ISNUMBER(FIND("osteo",C1366)),ISNUMBER(FIND("keratin",C1366)),ISNUMBER(FIND(" cell's ",C1366)),ISNUMBER(FIND("eukary",C1366)),ISNUMBER(FIND("sperm",C1366)))</f>
        <v>1</v>
      </c>
      <c r="AD1366" t="b">
        <f>OR(ISNUMBER(FIND("human",B1366)),ISNUMBER(FIND("workers",B1366)),ISNUMBER(FIND("workforces",B1366)),ISNUMBER(FIND("occupational",B1366)),ISNUMBER(FIND("Case report",B1366)),ISNUMBER(FIND("Workplaces",B1366)),ISNUMBER(FIND("worker",B1366)))</f>
        <v>0</v>
      </c>
      <c r="AE1366" t="b">
        <f>OR(ISNUMBER(FIND(" plant ",C1366)),ISNUMBER(FIND("Plant ",C1366)),ISNUMBER(FIND("tomato",C1366)),ISNUMBER(FIND("plants",C1366)),ISNUMBER(FIND("Plants",C1366)),ISNUMBER(FIND("algae",C1366)),ISNUMBER(FIND("lettuce",C1366)),ISNUMBER(FIND("green gram sprouts ",C1366)),ISNUMBER(FIND("Cucurbita pepo",C1366)),ISNUMBER(FIND("bean ",C1366)),ISNUMBER(FIND("chloroplast",C1366)),ISNUMBER(FIND("chlorophyll",C1366)),ISNUMBER(FIND("seedling",C1366)),ISNUMBER(FIND("canola",C1366)),ISNUMBER(FIND("shoot",C1366)),ISNUMBER(FIND("photosynthes",C1366)),ISNUMBER(FIND(" leaves ",C1366)),,ISNUMBER(FIND("agriculture",C1366)),ISNUMBER(FIND(" crops ",C1366)))</f>
        <v>0</v>
      </c>
      <c r="AF1366" t="b">
        <f>OR(ISNUMBER(FIND("bacteria",C1366)),ISNUMBER(FIND("Bacteria",C1366)),ISNUMBER(FIND("Bacterium",C1366)),ISNUMBER(FIND("bacterium",C1366)),ISNUMBER(FIND(" coli ",C1366)))</f>
        <v>1</v>
      </c>
      <c r="AG1366" t="b">
        <f>OR(ISNUMBER(FIND("fungi",C1366)),ISNUMBER(FIND("Fungi",C1366)),ISNUMBER(FIND("fungus",C1366)),ISNUMBER(FIND("Fungus",C1366)),ISNUMBER(FIND("mushroom",C1366)),ISNUMBER(FIND("Mushroom",C1366)),ISNUMBER(FIND(" mold ",C1366)))</f>
        <v>0</v>
      </c>
      <c r="AH1366" t="b">
        <f>OR(ISNUMBER(FIND("Pig ",C1366)),ISNUMBER(FIND("pig ",C1366)),ISNUMBER(FIND("Pigs ",C1366)),ISNUMBER(FIND("pigs ",C1366)))</f>
        <v>0</v>
      </c>
      <c r="AI1366" t="b">
        <f>OR(ISNUMBER(FIND(" C. elegans",C1366)),ISNUMBER(FIND("Caenorhabditis elegans",C1366)),ISNUMBER(FIND("earthworms",C1366)),ISNUMBER(FIND(" Ficopomatus enigmaticus",C1366)),ISNUMBER(FIND("larva",C1366)),ISNUMBER(FIND("Lumbriculus variegatus",C1366)),ISNUMBER(FIND("nematode",C1366)))</f>
        <v>0</v>
      </c>
      <c r="AJ1366" t="b">
        <f>NOT(OR(AA1366,AB1366,AC1366,AD1366,AE1366,AF1366,AG1366,AH1366,AI1366))</f>
        <v>0</v>
      </c>
      <c r="AL1366" t="b">
        <f>OR(AA1366,AB1366,AD1366,AE1366,AF1366,AG1366,AH1366,AI1366)</f>
        <v>1</v>
      </c>
      <c r="AM1366" t="b">
        <f>IF(Table1[[#This Row],[In vivo?]],IF(Table1[[#This Row],[Cell]],FALSE,TRUE),FALSE)</f>
        <v>0</v>
      </c>
      <c r="AN1366" t="b">
        <f>AND(AC1366,AL1366)</f>
        <v>1</v>
      </c>
      <c r="AO1366" t="b">
        <f>IF(Table1[[#This Row],[Cell]],IF(Table1[[#This Row],[In vivo?]],FALSE,TRUE),FALSE)</f>
        <v>0</v>
      </c>
      <c r="AP1366" t="b">
        <f>NOT(OR(Table1[[#This Row],[In vivo?]],Table1[[#This Row],[Only in Cell]]))</f>
        <v>0</v>
      </c>
      <c r="AQ1366" t="str">
        <f>IF(OR(Table1[[#This Row],[Rodents]],Table1[[#This Row],[Human]],Table1[[#This Row],[Pig]]),OR(ISNUMBER(FIND("pulmonary",C1366)),ISNUMBER(FIND("lung",C1366))),"NA")</f>
        <v>NA</v>
      </c>
      <c r="AR1366" t="str">
        <f>IF(OR(Table1[[#This Row],[Rodents]],Table1[[#This Row],[Human]],Table1[[#This Row],[Pig]]),OR(ISNUMBER(FIND("skin",C1366)),ISNUMBER(FIND("dermal",C1366))),"NA")</f>
        <v>NA</v>
      </c>
      <c r="AS1366" t="str">
        <f>IF(OR(Table1[[#This Row],[Rodents]],Table1[[#This Row],[Human]],Table1[[#This Row],[Pig]]),OR(ISNUMBER(FIND("liver",C1366)),ISNUMBER(FIND("hepat",C1366))),"NA")</f>
        <v>NA</v>
      </c>
      <c r="AT1366" t="str">
        <f>IF(OR(Table1[[#This Row],[Rodents]],Table1[[#This Row],[Human]],Table1[[#This Row],[Pig]]),OR(ISNUMBER(FIND("kidney",C1366)),ISNUMBER(FIND("neph",C1366))),"NA")</f>
        <v>NA</v>
      </c>
      <c r="AU1366" t="str">
        <f>IF(OR(Table1[[#This Row],[Rodents]],Table1[[#This Row],[Human]],Table1[[#This Row],[Pig]]),OR(ISNUMBER(FIND("brain",C1366)),ISNUMBER(FIND("neur",C1366)),ISNUMBER(FIND("nerv",C1366))),"NA")</f>
        <v>NA</v>
      </c>
      <c r="AV1366" t="str">
        <f>IF(OR(Table1[[#This Row],[Rodents]],Table1[[#This Row],[Human]],Table1[[#This Row],[Pig]]),OR(ISNUMBER(FIND("heart",C1366)),ISNUMBER(FIND("cardi",C1366))),"NA")</f>
        <v>NA</v>
      </c>
      <c r="AW1366" t="str">
        <f>IF(OR(Table1[[#This Row],[Rodents]],Table1[[#This Row],[Human]],Table1[[#This Row],[Pig]]),OR(ISNUMBER(FIND("gastro",C1366)),ISNUMBER(FIND("intesti",C1366)),ISNUMBER(FIND("stomach",C1366))),"NA")</f>
        <v>NA</v>
      </c>
      <c r="AX1366" t="str">
        <f>IF(OR(Table1[[#This Row],[Rodents]],Table1[[#This Row],[Human]],Table1[[#This Row],[Pig]]),NOT(OR(AQ1366,AR1366,AS1366,AT1366,AU1366,AV1366,AW1366)),"NA")</f>
        <v>NA</v>
      </c>
      <c r="AY1366" t="b">
        <f>OR(ISNUMBER(FIND("SWCNT",C1366)),ISNUMBER(FIND("SWNT",C1366)),ISNUMBER(FIND("single-wall",C1366)),ISNUMBER(FIND("single wall",C1366)),ISNUMBER(FIND("Single wall",C1366)),ISNUMBER(FIND("Single-wall",C1366)),ISNUMBER(FIND("SWCNT",B1366)),ISNUMBER(FIND("SWNT",B1366)),ISNUMBER(FIND("single-wall",B1366)),ISNUMBER(FIND("single wall",B1366)),ISNUMBER(FIND("Single-wall",B1366)),ISNUMBER(FIND("Single wall",B1366)))</f>
        <v>0</v>
      </c>
      <c r="AZ1366" t="b">
        <f>OR(ISNUMBER(FIND("MWCNT",C1366)),ISNUMBER(FIND("MWNT",C1366)),ISNUMBER(FIND("multi-wall",C1366)),ISNUMBER(FIND("multi wall",C1366)),ISNUMBER(FIND("multiwall",C1366)),ISNUMBER(FIND("Multi-wall",C1366)),ISNUMBER(FIND("Multi wall",C1366)),ISNUMBER(FIND("Multiwall",C1366)),ISNUMBER(FIND("MWCNT",B1366)),ISNUMBER(FIND("MWNT",B1366)),ISNUMBER(FIND("multi-wall",B1366)),ISNUMBER(FIND("multi wall",B1366)),ISNUMBER(FIND("multiwall",B1366)),ISNUMBER(FIND("Multi-wall",B1366)),ISNUMBER(FIND("Multi wall",B1366)),ISNUMBER(FIND("Multiwall",B1366)),ISNUMBER(FIND("Double-wall",B1366)),ISNUMBER(FIND("Double wall",B1366)),ISNUMBER(FIND("Doublewall",B1366)),ISNUMBER(FIND("double-wall",B1366)),ISNUMBER(FIND("double wall",B1366)),ISNUMBER(FIND("doublewall",B1366)))</f>
        <v>1</v>
      </c>
      <c r="BA1366" t="b">
        <f>AND(Table1[[#This Row],[SWCNT]],Table1[[#This Row],[MWCNT]])</f>
        <v>0</v>
      </c>
      <c r="BB1366" t="b">
        <f>IF(Table1[[#This Row],[SWCNT]]=TRUE,FALSE,IF(Table1[[#This Row],[MWCNT]]=TRUE,FALSE,TRUE))</f>
        <v>0</v>
      </c>
      <c r="BC1366" s="18"/>
    </row>
    <row r="1367" spans="1:55" ht="203.5">
      <c r="A1367" t="s">
        <v>1582</v>
      </c>
      <c r="B1367" s="2" t="s">
        <v>1584</v>
      </c>
      <c r="C1367" s="16" t="s">
        <v>1586</v>
      </c>
      <c r="D1367" s="17" t="s">
        <v>403</v>
      </c>
      <c r="E1367" s="2">
        <v>2019</v>
      </c>
      <c r="F1367" t="b">
        <f>OR(ISNUMBER(FIND("cytotoxic",C1367)),ISNUMBER(FIND("Cytotoxic",C1367)),ISNUMBER(FIND("cellular toxicity",C1367)),ISNUMBER(FIND("cell death",C1367)),ISNUMBER(FIND("viable",C1367)),ISNUMBER(FIND("phytotoxic",C1367)),ISNUMBER(FIND("acute toxicity",C1367)),ISNUMBER(FIND("MTT",C1367)),ISNUMBER(FIND("survival",C1367)),ISNUMBER(FIND("prolifer",C1367)),ISNUMBER(FIND("apoptosis",C1367)),ISNUMBER(FIND("neurotoxic",C1367)),ISNUMBER(FIND("  lysis ",C1367)),ISNUMBER(FIND("necrosis",C1367)),ISNUMBER(FIND("cellular death",C1367))*3,ISNUMBER(FIND("LDH",C1367)),ISNUMBER(FIND("Acute toxicity",C1367)))</f>
        <v>1</v>
      </c>
      <c r="G1367" t="b">
        <f>OR(ISNUMBER(FIND("genotoxic",C1367)),ISNUMBER(FIND("genotoxicity",C1367)),ISNUMBER(FIND("DNA damage",C1367)),ISNUMBER(FIND("DNA",C1367)),ISNUMBER(FIND("RNA",C1367)),ISNUMBER(FIND("mesothelioma",C1367)),ISNUMBER(FIND("carcino",C1367)),ISNUMBER(FIND("mutagen",C1367)),ISNUMBER(FIND("genetic",C1367)))</f>
        <v>0</v>
      </c>
      <c r="H1367" t="b">
        <f>OR(ISNUMBER(FIND("inflammatory",C1367)),ISNUMBER(FIND("inflamm",C1367)))</f>
        <v>0</v>
      </c>
      <c r="I1367" t="b">
        <f>OR(ISNUMBER(FIND("immune",C1367)),ISNUMBER(FIND("immunological",C1367)),ISNUMBER(FIND("interleuk",C1367)),ISNUMBER(FIND("platelet activation",C1367)),ISNUMBER(FIND("monocyte",C1367)),ISNUMBER(FIND("leukocyte",C1367)),ISNUMBER(FIND("cytokine",C1367)),ISNUMBER(FIND("CD4",C1367)),ISNUMBER(FIND("CD8",C1367)),ISNUMBER(FIND("T-cell",C1367)))</f>
        <v>0</v>
      </c>
      <c r="J1367" t="b">
        <f>OR(ISNUMBER(FIND("reactive oxygen",C1367)),ISNUMBER(FIND("ROS",C1367)),ISNUMBER(FIND("free radical",C1367)),ISNUMBER(FIND("oxidative stress",C1367)),ISNUMBER(FIND("peroxid",C1367)),ISNUMBER(FIND("oxidative",C1367)),ISNUMBER(FIND("antioxid",C1367)))</f>
        <v>0</v>
      </c>
      <c r="K1367" t="b">
        <f>OR(ISNUMBER(FIND("autophag",C1367)))</f>
        <v>0</v>
      </c>
      <c r="L1367" t="b">
        <f>OR(ISNUMBER(FIND("morpholog",C1367)))</f>
        <v>0</v>
      </c>
      <c r="M1367" t="b">
        <f>OR(ISNUMBER(FIND("fibrosis",C1367)),ISNUMBER(FIND("Fibrosis",C1367)),ISNUMBER(FIND("fibrot",C1367)))</f>
        <v>0</v>
      </c>
      <c r="N1367" t="b">
        <f>OR(ISNUMBER(FIND("offspring",C1367)),ISNUMBER(FIND("Parental",C1367)),ISNUMBER(FIND("parental",C1367)),ISNUMBER(FIND("germline",C1367)),ISNUMBER(FIND("reproduc",C1367)),ISNUMBER(FIND("embryo",C1367)))</f>
        <v>0</v>
      </c>
      <c r="O1367" t="b">
        <f>OR(ISNUMBER(FIND("metabol",C1367)),ISNUMBER(FIND("Metabol",C1367)),ISNUMBER(FIND("digest",C1367)),ISNUMBER(FIND("mitochon",C1367)))</f>
        <v>0</v>
      </c>
      <c r="P1367" t="b">
        <f>OR(ISNUMBER(FIND("ecotox",C1367)),ISNUMBER(FIND("Ecotox",B1367)),ISNUMBER(FIND("ecotox",B1367)),ISNUMBER(FIND("Ecotox",C1367)))</f>
        <v>0</v>
      </c>
      <c r="Q1367" t="b">
        <f>OR(ISNUMBER(FIND("Bioaccum",C1367)),ISNUMBER(FIND("bioaccum",C1367)),ISNUMBER(FIND("accum",C1367)))</f>
        <v>0</v>
      </c>
      <c r="R1367" t="b">
        <f>OR(ISNUMBER(FIND("Occupation",C1367)),ISNUMBER(FIND("occupation",C1367)),ISNUMBER(FIND("worker",C1367)),ISNUMBER(FIND("workforce",C1367)))</f>
        <v>0</v>
      </c>
      <c r="S1367" t="b">
        <f>NOT(OR(F1367,G1367,H1367,I1367,J1367,K1367,L1367,M1367,N1367,O1367,P1367,Q1367,R1367))</f>
        <v>0</v>
      </c>
      <c r="U1367" t="b">
        <f>OR(Table1[[#This Row],[Inflammation]],Table1[[#This Row],[Immune]])</f>
        <v>0</v>
      </c>
      <c r="V1367" t="str">
        <f>IF(OR(Table1[[#This Row],[Rodents]],Table1[[#This Row],[Human]],Table1[[#This Row],[Pig]]),OR(ISNUMBER(FIND("intratrach",C1367)),ISNUMBER(FIND("nasal ",C1367)),ISNUMBER(FIND("instill",C1367))),"NA")</f>
        <v>NA</v>
      </c>
      <c r="W1367" t="str">
        <f>IF(OR(Table1[[#This Row],[Rodents]],Table1[[#This Row],[Human]],Table1[[#This Row],[Pig]]),OR(ISNUMBER(FIND("dermal",C1367)),ISNUMBER(FIND("skin ",C1367))),"NA")</f>
        <v>NA</v>
      </c>
      <c r="X1367" t="str">
        <f>IF(OR(Table1[[#This Row],[Rodents]],Table1[[#This Row],[Human]],Table1[[#This Row],[Pig]]),OR(ISNUMBER(FIND("injected",C1367)),ISNUMBER(FIND("periton",C1367)),ISNUMBER(FIND("intrascrot",C1367))),"NA")</f>
        <v>NA</v>
      </c>
      <c r="Y1367" t="str">
        <f>IF(OR(Table1[[#This Row],[Rodents]],Table1[[#This Row],[Human]],Table1[[#This Row],[Pig]]),NOT(OR(Table1[[#This Row],[Inhaled/Intratracheal/intranasal]],Table1[[#This Row],[Dermal]],Table1[[#This Row],[Injected]])),"NA")</f>
        <v>NA</v>
      </c>
      <c r="AA1367" t="b">
        <f>OR(ISNUMBER(FIND("fish ",C1367)),ISNUMBER(FIND("Fish ",C1367)),ISNUMBER(FIND("aquatic",C1367)),ISNUMBER(FIND("daphnids",C1367)),ISNUMBER(FIND("Carcinus maenas",C1367)),ISNUMBER(FIND("Daphnia",C1367)),ISNUMBER(FIND("Ruditapes philippinarum",C1367)),ISNUMBER(FIND("daphnia",C1367)),ISNUMBER(FIND("marine",C1367)),ISNUMBER(FIND("mussel",C1367)),ISNUMBER(FIND("algae",C1367)),ISNUMBER(FIND("Donax faba",C1367)),ISNUMBER(FIND("estuarine",C1367)),ISNUMBER(FIND("snail",C1367)),ISNUMBER(FIND("Prorocentrum donghaiense",C1367)) )</f>
        <v>0</v>
      </c>
      <c r="AB1367" t="b">
        <f>OR(ISNUMBER(FIND(" rat ",C1367)),ISNUMBER(FIND(" rats ",C1367)),ISNUMBER(FIND(" Rats ",C1367)),ISNUMBER(FIND(" Rat ",C1367)),ISNUMBER(FIND(" rat.",C1367)),ISNUMBER(FIND(" rats.",C1367)),ISNUMBER(FIND("mouse",C1367)),ISNUMBER(FIND("mice",C1367)), ISNUMBER(FIND(" Mice",C1367)))</f>
        <v>0</v>
      </c>
      <c r="AC1367" t="b">
        <f>OR(ISNUMBER(FIND(" cell ",C1367)),ISNUMBER(FIND("fibroblast",C1367)),ISNUMBER(FIND("macrophage",C1367)),ISNUMBER(FIND("epithelial",C1367)),ISNUMBER(FIND("endothelial",C1367)),ISNUMBER(FIND("neuron",C1367)),ISNUMBER(FIND(" cells ",C1367)),ISNUMBER(FIND("RBC",C1367)),ISNUMBER(FIND("mitochond",C1367)),ISNUMBER(FIND("adipocyte",C1367)),ISNUMBER(FIND("osteo",C1367)),ISNUMBER(FIND("keratin",C1367)),ISNUMBER(FIND(" cell's ",C1367)),ISNUMBER(FIND("eukary",C1367)),ISNUMBER(FIND("sperm",C1367)))</f>
        <v>0</v>
      </c>
      <c r="AD1367" t="b">
        <f>OR(ISNUMBER(FIND("human",B1367)),ISNUMBER(FIND("workers",B1367)),ISNUMBER(FIND("workforces",B1367)),ISNUMBER(FIND("occupational",B1367)),ISNUMBER(FIND("Case report",B1367)),ISNUMBER(FIND("Workplaces",B1367)),ISNUMBER(FIND("worker",B1367)))</f>
        <v>0</v>
      </c>
      <c r="AE1367" t="b">
        <f>OR(ISNUMBER(FIND(" plant ",C1367)),ISNUMBER(FIND("Plant ",C1367)),ISNUMBER(FIND("tomato",C1367)),ISNUMBER(FIND("plants",C1367)),ISNUMBER(FIND("Plants",C1367)),ISNUMBER(FIND("algae",C1367)),ISNUMBER(FIND("lettuce",C1367)),ISNUMBER(FIND("green gram sprouts ",C1367)),ISNUMBER(FIND("Cucurbita pepo",C1367)),ISNUMBER(FIND("bean ",C1367)),ISNUMBER(FIND("chloroplast",C1367)),ISNUMBER(FIND("chlorophyll",C1367)),ISNUMBER(FIND("seedling",C1367)),ISNUMBER(FIND("canola",C1367)),ISNUMBER(FIND("shoot",C1367)),ISNUMBER(FIND("photosynthes",C1367)),ISNUMBER(FIND(" leaves ",C1367)),,ISNUMBER(FIND("agriculture",C1367)),ISNUMBER(FIND(" crops ",C1367)))</f>
        <v>0</v>
      </c>
      <c r="AF1367" t="b">
        <f>OR(ISNUMBER(FIND("bacteria",C1367)),ISNUMBER(FIND("Bacteria",C1367)),ISNUMBER(FIND("Bacterium",C1367)),ISNUMBER(FIND("bacterium",C1367)),ISNUMBER(FIND(" coli ",C1367)))</f>
        <v>0</v>
      </c>
      <c r="AG1367" t="b">
        <f>OR(ISNUMBER(FIND("fungi",C1367)),ISNUMBER(FIND("Fungi",C1367)),ISNUMBER(FIND("fungus",C1367)),ISNUMBER(FIND("Fungus",C1367)),ISNUMBER(FIND("mushroom",C1367)),ISNUMBER(FIND("Mushroom",C1367)),ISNUMBER(FIND(" mold ",C1367)))</f>
        <v>0</v>
      </c>
      <c r="AH1367" t="b">
        <f>OR(ISNUMBER(FIND("Pig ",C1367)),ISNUMBER(FIND("pig ",C1367)),ISNUMBER(FIND("Pigs ",C1367)),ISNUMBER(FIND("pigs ",C1367)))</f>
        <v>0</v>
      </c>
      <c r="AI1367" t="b">
        <f>OR(ISNUMBER(FIND(" C. elegans",C1367)),ISNUMBER(FIND("Caenorhabditis elegans",C1367)),ISNUMBER(FIND("earthworms",C1367)),ISNUMBER(FIND(" Ficopomatus enigmaticus",C1367)),ISNUMBER(FIND("larva",C1367)),ISNUMBER(FIND("Lumbriculus variegatus",C1367)),ISNUMBER(FIND("nematode",C1367)))</f>
        <v>0</v>
      </c>
      <c r="AJ1367" t="b">
        <f>NOT(OR(AA1367,AB1367,AC1367,AD1367,AE1367,AF1367,AG1367,AH1367,AI1367))</f>
        <v>1</v>
      </c>
      <c r="AL1367" t="b">
        <f>OR(AA1367,AB1367,AD1367,AE1367,AF1367,AG1367,AH1367,AI1367)</f>
        <v>0</v>
      </c>
      <c r="AM1367" t="b">
        <f>IF(Table1[[#This Row],[In vivo?]],IF(Table1[[#This Row],[Cell]],FALSE,TRUE),FALSE)</f>
        <v>0</v>
      </c>
      <c r="AN1367" t="b">
        <f>AND(AC1367,AL1367)</f>
        <v>0</v>
      </c>
      <c r="AO1367" t="b">
        <f>IF(Table1[[#This Row],[Cell]],IF(Table1[[#This Row],[In vivo?]],FALSE,TRUE),FALSE)</f>
        <v>0</v>
      </c>
      <c r="AP1367" t="b">
        <f>NOT(OR(Table1[[#This Row],[In vivo?]],Table1[[#This Row],[Only in Cell]]))</f>
        <v>1</v>
      </c>
      <c r="AQ1367" t="str">
        <f>IF(OR(Table1[[#This Row],[Rodents]],Table1[[#This Row],[Human]],Table1[[#This Row],[Pig]]),OR(ISNUMBER(FIND("pulmonary",C1367)),ISNUMBER(FIND("lung",C1367))),"NA")</f>
        <v>NA</v>
      </c>
      <c r="AR1367" t="str">
        <f>IF(OR(Table1[[#This Row],[Rodents]],Table1[[#This Row],[Human]],Table1[[#This Row],[Pig]]),OR(ISNUMBER(FIND("skin",C1367)),ISNUMBER(FIND("dermal",C1367))),"NA")</f>
        <v>NA</v>
      </c>
      <c r="AS1367" t="str">
        <f>IF(OR(Table1[[#This Row],[Rodents]],Table1[[#This Row],[Human]],Table1[[#This Row],[Pig]]),OR(ISNUMBER(FIND("liver",C1367)),ISNUMBER(FIND("hepat",C1367))),"NA")</f>
        <v>NA</v>
      </c>
      <c r="AT1367" t="str">
        <f>IF(OR(Table1[[#This Row],[Rodents]],Table1[[#This Row],[Human]],Table1[[#This Row],[Pig]]),OR(ISNUMBER(FIND("kidney",C1367)),ISNUMBER(FIND("neph",C1367))),"NA")</f>
        <v>NA</v>
      </c>
      <c r="AU1367" t="str">
        <f>IF(OR(Table1[[#This Row],[Rodents]],Table1[[#This Row],[Human]],Table1[[#This Row],[Pig]]),OR(ISNUMBER(FIND("brain",C1367)),ISNUMBER(FIND("neur",C1367)),ISNUMBER(FIND("nerv",C1367))),"NA")</f>
        <v>NA</v>
      </c>
      <c r="AV1367" t="str">
        <f>IF(OR(Table1[[#This Row],[Rodents]],Table1[[#This Row],[Human]],Table1[[#This Row],[Pig]]),OR(ISNUMBER(FIND("heart",C1367)),ISNUMBER(FIND("cardi",C1367))),"NA")</f>
        <v>NA</v>
      </c>
      <c r="AW1367" t="str">
        <f>IF(OR(Table1[[#This Row],[Rodents]],Table1[[#This Row],[Human]],Table1[[#This Row],[Pig]]),OR(ISNUMBER(FIND("gastro",C1367)),ISNUMBER(FIND("intesti",C1367)),ISNUMBER(FIND("stomach",C1367))),"NA")</f>
        <v>NA</v>
      </c>
      <c r="AX1367" t="str">
        <f>IF(OR(Table1[[#This Row],[Rodents]],Table1[[#This Row],[Human]],Table1[[#This Row],[Pig]]),NOT(OR(AQ1367,AR1367,AS1367,AT1367,AU1367,AV1367,AW1367)),"NA")</f>
        <v>NA</v>
      </c>
      <c r="AY1367" t="b">
        <f>OR(ISNUMBER(FIND("SWCNT",C1367)),ISNUMBER(FIND("SWNT",C1367)),ISNUMBER(FIND("single-wall",C1367)),ISNUMBER(FIND("single wall",C1367)),ISNUMBER(FIND("Single wall",C1367)),ISNUMBER(FIND("Single-wall",C1367)),ISNUMBER(FIND("SWCNT",B1367)),ISNUMBER(FIND("SWNT",B1367)),ISNUMBER(FIND("single-wall",B1367)),ISNUMBER(FIND("single wall",B1367)),ISNUMBER(FIND("Single-wall",B1367)),ISNUMBER(FIND("Single wall",B1367)))</f>
        <v>0</v>
      </c>
      <c r="AZ1367" t="b">
        <f>OR(ISNUMBER(FIND("MWCNT",C1367)),ISNUMBER(FIND("MWNT",C1367)),ISNUMBER(FIND("multi-wall",C1367)),ISNUMBER(FIND("multi wall",C1367)),ISNUMBER(FIND("multiwall",C1367)),ISNUMBER(FIND("Multi-wall",C1367)),ISNUMBER(FIND("Multi wall",C1367)),ISNUMBER(FIND("Multiwall",C1367)),ISNUMBER(FIND("MWCNT",B1367)),ISNUMBER(FIND("MWNT",B1367)),ISNUMBER(FIND("multi-wall",B1367)),ISNUMBER(FIND("multi wall",B1367)),ISNUMBER(FIND("multiwall",B1367)),ISNUMBER(FIND("Multi-wall",B1367)),ISNUMBER(FIND("Multi wall",B1367)),ISNUMBER(FIND("Multiwall",B1367)),ISNUMBER(FIND("Double-wall",B1367)),ISNUMBER(FIND("Double wall",B1367)),ISNUMBER(FIND("Doublewall",B1367)),ISNUMBER(FIND("double-wall",B1367)),ISNUMBER(FIND("double wall",B1367)),ISNUMBER(FIND("doublewall",B1367)))</f>
        <v>1</v>
      </c>
      <c r="BA1367" t="b">
        <f>AND(Table1[[#This Row],[SWCNT]],Table1[[#This Row],[MWCNT]])</f>
        <v>0</v>
      </c>
      <c r="BB1367" t="b">
        <f>IF(Table1[[#This Row],[SWCNT]]=TRUE,FALSE,IF(Table1[[#This Row],[MWCNT]]=TRUE,FALSE,TRUE))</f>
        <v>0</v>
      </c>
      <c r="BC1367" s="18"/>
    </row>
    <row r="1368" spans="1:55" ht="259">
      <c r="A1368" t="s">
        <v>1591</v>
      </c>
      <c r="B1368" s="2" t="s">
        <v>1592</v>
      </c>
      <c r="C1368" s="16" t="s">
        <v>1593</v>
      </c>
      <c r="D1368" s="17" t="s">
        <v>403</v>
      </c>
      <c r="E1368" s="2">
        <v>2019</v>
      </c>
      <c r="F1368" t="b">
        <f>OR(ISNUMBER(FIND("cytotoxic",C1368)),ISNUMBER(FIND("Cytotoxic",C1368)),ISNUMBER(FIND("cellular toxicity",C1368)),ISNUMBER(FIND("cell death",C1368)),ISNUMBER(FIND("viable",C1368)),ISNUMBER(FIND("phytotoxic",C1368)),ISNUMBER(FIND("acute toxicity",C1368)),ISNUMBER(FIND("MTT",C1368)),ISNUMBER(FIND("survival",C1368)),ISNUMBER(FIND("prolifer",C1368)),ISNUMBER(FIND("apoptosis",C1368)),ISNUMBER(FIND("neurotoxic",C1368)),ISNUMBER(FIND("  lysis ",C1368)),ISNUMBER(FIND("necrosis",C1368)),ISNUMBER(FIND("cellular death",C1368))*3,ISNUMBER(FIND("LDH",C1368)),ISNUMBER(FIND("Acute toxicity",C1368)))</f>
        <v>1</v>
      </c>
      <c r="G1368" t="b">
        <f>OR(ISNUMBER(FIND("genotoxic",C1368)),ISNUMBER(FIND("genotoxicity",C1368)),ISNUMBER(FIND("DNA damage",C1368)),ISNUMBER(FIND("DNA",C1368)),ISNUMBER(FIND("RNA",C1368)),ISNUMBER(FIND("mesothelioma",C1368)),ISNUMBER(FIND("carcino",C1368)),ISNUMBER(FIND("mutagen",C1368)),ISNUMBER(FIND("genetic",C1368)))</f>
        <v>0</v>
      </c>
      <c r="H1368" t="b">
        <f>OR(ISNUMBER(FIND("inflammatory",C1368)),ISNUMBER(FIND("inflamm",C1368)))</f>
        <v>0</v>
      </c>
      <c r="I1368" t="b">
        <f>OR(ISNUMBER(FIND("immune",C1368)),ISNUMBER(FIND("immunological",C1368)),ISNUMBER(FIND("interleuk",C1368)),ISNUMBER(FIND("platelet activation",C1368)),ISNUMBER(FIND("monocyte",C1368)),ISNUMBER(FIND("leukocyte",C1368)),ISNUMBER(FIND("cytokine",C1368)),ISNUMBER(FIND("CD4",C1368)),ISNUMBER(FIND("CD8",C1368)),ISNUMBER(FIND("T-cell",C1368)))</f>
        <v>1</v>
      </c>
      <c r="J1368" t="b">
        <f>OR(ISNUMBER(FIND("reactive oxygen",C1368)),ISNUMBER(FIND("ROS",C1368)),ISNUMBER(FIND("free radical",C1368)),ISNUMBER(FIND("oxidative stress",C1368)),ISNUMBER(FIND("peroxid",C1368)),ISNUMBER(FIND("oxidative",C1368)),ISNUMBER(FIND("antioxid",C1368)))</f>
        <v>1</v>
      </c>
      <c r="K1368" t="b">
        <f>OR(ISNUMBER(FIND("autophag",C1368)))</f>
        <v>0</v>
      </c>
      <c r="L1368" t="b">
        <f>OR(ISNUMBER(FIND("morpholog",C1368)))</f>
        <v>0</v>
      </c>
      <c r="M1368" t="b">
        <f>OR(ISNUMBER(FIND("fibrosis",C1368)),ISNUMBER(FIND("Fibrosis",C1368)),ISNUMBER(FIND("fibrot",C1368)))</f>
        <v>0</v>
      </c>
      <c r="N1368" t="b">
        <f>OR(ISNUMBER(FIND("offspring",C1368)),ISNUMBER(FIND("Parental",C1368)),ISNUMBER(FIND("parental",C1368)),ISNUMBER(FIND("germline",C1368)),ISNUMBER(FIND("reproduc",C1368)),ISNUMBER(FIND("embryo",C1368)))</f>
        <v>0</v>
      </c>
      <c r="O1368" t="b">
        <f>OR(ISNUMBER(FIND("metabol",C1368)),ISNUMBER(FIND("Metabol",C1368)),ISNUMBER(FIND("digest",C1368)),ISNUMBER(FIND("mitochon",C1368)))</f>
        <v>0</v>
      </c>
      <c r="P1368" t="b">
        <f>OR(ISNUMBER(FIND("ecotox",C1368)),ISNUMBER(FIND("Ecotox",B1368)),ISNUMBER(FIND("ecotox",B1368)),ISNUMBER(FIND("Ecotox",C1368)))</f>
        <v>0</v>
      </c>
      <c r="Q1368" t="b">
        <f>OR(ISNUMBER(FIND("Bioaccum",C1368)),ISNUMBER(FIND("bioaccum",C1368)),ISNUMBER(FIND("accum",C1368)))</f>
        <v>1</v>
      </c>
      <c r="R1368" t="b">
        <f>OR(ISNUMBER(FIND("Occupation",C1368)),ISNUMBER(FIND("occupation",C1368)),ISNUMBER(FIND("worker",C1368)),ISNUMBER(FIND("workforce",C1368)))</f>
        <v>0</v>
      </c>
      <c r="S1368" t="b">
        <f>NOT(OR(F1368,G1368,H1368,I1368,J1368,K1368,L1368,M1368,N1368,O1368,P1368,Q1368,R1368))</f>
        <v>0</v>
      </c>
      <c r="U1368" t="b">
        <f>OR(Table1[[#This Row],[Inflammation]],Table1[[#This Row],[Immune]])</f>
        <v>1</v>
      </c>
      <c r="V1368" t="str">
        <f>IF(OR(Table1[[#This Row],[Rodents]],Table1[[#This Row],[Human]],Table1[[#This Row],[Pig]]),OR(ISNUMBER(FIND("intratrach",C1368)),ISNUMBER(FIND("nasal ",C1368)),ISNUMBER(FIND("instill",C1368))),"NA")</f>
        <v>NA</v>
      </c>
      <c r="W1368" t="str">
        <f>IF(OR(Table1[[#This Row],[Rodents]],Table1[[#This Row],[Human]],Table1[[#This Row],[Pig]]),OR(ISNUMBER(FIND("dermal",C1368)),ISNUMBER(FIND("skin ",C1368))),"NA")</f>
        <v>NA</v>
      </c>
      <c r="X1368" t="str">
        <f>IF(OR(Table1[[#This Row],[Rodents]],Table1[[#This Row],[Human]],Table1[[#This Row],[Pig]]),OR(ISNUMBER(FIND("injected",C1368)),ISNUMBER(FIND("periton",C1368)),ISNUMBER(FIND("intrascrot",C1368))),"NA")</f>
        <v>NA</v>
      </c>
      <c r="Y1368" t="str">
        <f>IF(OR(Table1[[#This Row],[Rodents]],Table1[[#This Row],[Human]],Table1[[#This Row],[Pig]]),NOT(OR(Table1[[#This Row],[Inhaled/Intratracheal/intranasal]],Table1[[#This Row],[Dermal]],Table1[[#This Row],[Injected]])),"NA")</f>
        <v>NA</v>
      </c>
      <c r="AA1368" t="b">
        <f>OR(ISNUMBER(FIND("fish ",C1368)),ISNUMBER(FIND("Fish ",C1368)),ISNUMBER(FIND("aquatic",C1368)),ISNUMBER(FIND("daphnids",C1368)),ISNUMBER(FIND("Carcinus maenas",C1368)),ISNUMBER(FIND("Daphnia",C1368)),ISNUMBER(FIND("Ruditapes philippinarum",C1368)),ISNUMBER(FIND("daphnia",C1368)),ISNUMBER(FIND("marine",C1368)),ISNUMBER(FIND("mussel",C1368)),ISNUMBER(FIND("algae",C1368)),ISNUMBER(FIND("Donax faba",C1368)),ISNUMBER(FIND("estuarine",C1368)),ISNUMBER(FIND("snail",C1368)),ISNUMBER(FIND("Prorocentrum donghaiense",C1368)) )</f>
        <v>0</v>
      </c>
      <c r="AB1368" t="b">
        <f>OR(ISNUMBER(FIND(" rat ",C1368)),ISNUMBER(FIND(" rats ",C1368)),ISNUMBER(FIND(" Rats ",C1368)),ISNUMBER(FIND(" Rat ",C1368)),ISNUMBER(FIND(" rat.",C1368)),ISNUMBER(FIND(" rats.",C1368)),ISNUMBER(FIND("mouse",C1368)),ISNUMBER(FIND("mice",C1368)), ISNUMBER(FIND(" Mice",C1368)))</f>
        <v>0</v>
      </c>
      <c r="AC1368" t="b">
        <f>OR(ISNUMBER(FIND(" cell ",C1368)),ISNUMBER(FIND("fibroblast",C1368)),ISNUMBER(FIND("macrophage",C1368)),ISNUMBER(FIND("epithelial",C1368)),ISNUMBER(FIND("endothelial",C1368)),ISNUMBER(FIND("neuron",C1368)),ISNUMBER(FIND(" cells ",C1368)),ISNUMBER(FIND("RBC",C1368)),ISNUMBER(FIND("mitochond",C1368)),ISNUMBER(FIND("adipocyte",C1368)),ISNUMBER(FIND("osteo",C1368)),ISNUMBER(FIND("keratin",C1368)),ISNUMBER(FIND(" cell's ",C1368)),ISNUMBER(FIND("eukary",C1368)),ISNUMBER(FIND("sperm",C1368)))</f>
        <v>1</v>
      </c>
      <c r="AD1368" t="b">
        <f>OR(ISNUMBER(FIND("human",B1368)),ISNUMBER(FIND("workers",B1368)),ISNUMBER(FIND("workforces",B1368)),ISNUMBER(FIND("occupational",B1368)),ISNUMBER(FIND("Case report",B1368)),ISNUMBER(FIND("Workplaces",B1368)),ISNUMBER(FIND("worker",B1368)))</f>
        <v>0</v>
      </c>
      <c r="AE1368" t="b">
        <f>OR(ISNUMBER(FIND(" plant ",C1368)),ISNUMBER(FIND("Plant ",C1368)),ISNUMBER(FIND("tomato",C1368)),ISNUMBER(FIND("plants",C1368)),ISNUMBER(FIND("Plants",C1368)),ISNUMBER(FIND("algae",C1368)),ISNUMBER(FIND("lettuce",C1368)),ISNUMBER(FIND("green gram sprouts ",C1368)),ISNUMBER(FIND("Cucurbita pepo",C1368)),ISNUMBER(FIND("bean ",C1368)),ISNUMBER(FIND("chloroplast",C1368)),ISNUMBER(FIND("chlorophyll",C1368)),ISNUMBER(FIND("seedling",C1368)),ISNUMBER(FIND("canola",C1368)),ISNUMBER(FIND("shoot",C1368)),ISNUMBER(FIND("photosynthes",C1368)),ISNUMBER(FIND(" leaves ",C1368)),,ISNUMBER(FIND("agriculture",C1368)),ISNUMBER(FIND(" crops ",C1368)))</f>
        <v>0</v>
      </c>
      <c r="AF1368" t="b">
        <f>OR(ISNUMBER(FIND("bacteria",C1368)),ISNUMBER(FIND("Bacteria",C1368)),ISNUMBER(FIND("Bacterium",C1368)),ISNUMBER(FIND("bacterium",C1368)),ISNUMBER(FIND(" coli ",C1368)))</f>
        <v>0</v>
      </c>
      <c r="AG1368" t="b">
        <f>OR(ISNUMBER(FIND("fungi",C1368)),ISNUMBER(FIND("Fungi",C1368)),ISNUMBER(FIND("fungus",C1368)),ISNUMBER(FIND("Fungus",C1368)),ISNUMBER(FIND("mushroom",C1368)),ISNUMBER(FIND("Mushroom",C1368)),ISNUMBER(FIND(" mold ",C1368)))</f>
        <v>0</v>
      </c>
      <c r="AH1368" t="b">
        <f>OR(ISNUMBER(FIND("Pig ",C1368)),ISNUMBER(FIND("pig ",C1368)),ISNUMBER(FIND("Pigs ",C1368)),ISNUMBER(FIND("pigs ",C1368)))</f>
        <v>0</v>
      </c>
      <c r="AI1368" t="b">
        <f>OR(ISNUMBER(FIND(" C. elegans",C1368)),ISNUMBER(FIND("Caenorhabditis elegans",C1368)),ISNUMBER(FIND("earthworms",C1368)),ISNUMBER(FIND(" Ficopomatus enigmaticus",C1368)),ISNUMBER(FIND("larva",C1368)),ISNUMBER(FIND("Lumbriculus variegatus",C1368)),ISNUMBER(FIND("nematode",C1368)))</f>
        <v>0</v>
      </c>
      <c r="AJ1368" t="b">
        <f>NOT(OR(AA1368,AB1368,AC1368,AD1368,AE1368,AF1368,AG1368,AH1368,AI1368))</f>
        <v>0</v>
      </c>
      <c r="AL1368" t="b">
        <f>OR(AA1368,AB1368,AD1368,AE1368,AF1368,AG1368,AH1368,AI1368)</f>
        <v>0</v>
      </c>
      <c r="AM1368" t="b">
        <f>IF(Table1[[#This Row],[In vivo?]],IF(Table1[[#This Row],[Cell]],FALSE,TRUE),FALSE)</f>
        <v>0</v>
      </c>
      <c r="AN1368" t="b">
        <f>AND(AC1368,AL1368)</f>
        <v>0</v>
      </c>
      <c r="AO1368" t="b">
        <f>IF(Table1[[#This Row],[Cell]],IF(Table1[[#This Row],[In vivo?]],FALSE,TRUE),FALSE)</f>
        <v>1</v>
      </c>
      <c r="AP1368" t="b">
        <f>NOT(OR(Table1[[#This Row],[In vivo?]],Table1[[#This Row],[Only in Cell]]))</f>
        <v>0</v>
      </c>
      <c r="AQ1368" t="str">
        <f>IF(OR(Table1[[#This Row],[Rodents]],Table1[[#This Row],[Human]],Table1[[#This Row],[Pig]]),OR(ISNUMBER(FIND("pulmonary",C1368)),ISNUMBER(FIND("lung",C1368))),"NA")</f>
        <v>NA</v>
      </c>
      <c r="AR1368" t="str">
        <f>IF(OR(Table1[[#This Row],[Rodents]],Table1[[#This Row],[Human]],Table1[[#This Row],[Pig]]),OR(ISNUMBER(FIND("skin",C1368)),ISNUMBER(FIND("dermal",C1368))),"NA")</f>
        <v>NA</v>
      </c>
      <c r="AS1368" t="str">
        <f>IF(OR(Table1[[#This Row],[Rodents]],Table1[[#This Row],[Human]],Table1[[#This Row],[Pig]]),OR(ISNUMBER(FIND("liver",C1368)),ISNUMBER(FIND("hepat",C1368))),"NA")</f>
        <v>NA</v>
      </c>
      <c r="AT1368" t="str">
        <f>IF(OR(Table1[[#This Row],[Rodents]],Table1[[#This Row],[Human]],Table1[[#This Row],[Pig]]),OR(ISNUMBER(FIND("kidney",C1368)),ISNUMBER(FIND("neph",C1368))),"NA")</f>
        <v>NA</v>
      </c>
      <c r="AU1368" t="str">
        <f>IF(OR(Table1[[#This Row],[Rodents]],Table1[[#This Row],[Human]],Table1[[#This Row],[Pig]]),OR(ISNUMBER(FIND("brain",C1368)),ISNUMBER(FIND("neur",C1368)),ISNUMBER(FIND("nerv",C1368))),"NA")</f>
        <v>NA</v>
      </c>
      <c r="AV1368" t="str">
        <f>IF(OR(Table1[[#This Row],[Rodents]],Table1[[#This Row],[Human]],Table1[[#This Row],[Pig]]),OR(ISNUMBER(FIND("heart",C1368)),ISNUMBER(FIND("cardi",C1368))),"NA")</f>
        <v>NA</v>
      </c>
      <c r="AW1368" t="str">
        <f>IF(OR(Table1[[#This Row],[Rodents]],Table1[[#This Row],[Human]],Table1[[#This Row],[Pig]]),OR(ISNUMBER(FIND("gastro",C1368)),ISNUMBER(FIND("intesti",C1368)),ISNUMBER(FIND("stomach",C1368))),"NA")</f>
        <v>NA</v>
      </c>
      <c r="AX1368" t="str">
        <f>IF(OR(Table1[[#This Row],[Rodents]],Table1[[#This Row],[Human]],Table1[[#This Row],[Pig]]),NOT(OR(AQ1368,AR1368,AS1368,AT1368,AU1368,AV1368,AW1368)),"NA")</f>
        <v>NA</v>
      </c>
      <c r="AY1368" t="b">
        <f>OR(ISNUMBER(FIND("SWCNT",C1368)),ISNUMBER(FIND("SWNT",C1368)),ISNUMBER(FIND("single-wall",C1368)),ISNUMBER(FIND("single wall",C1368)),ISNUMBER(FIND("Single wall",C1368)),ISNUMBER(FIND("Single-wall",C1368)),ISNUMBER(FIND("SWCNT",B1368)),ISNUMBER(FIND("SWNT",B1368)),ISNUMBER(FIND("single-wall",B1368)),ISNUMBER(FIND("single wall",B1368)),ISNUMBER(FIND("Single-wall",B1368)),ISNUMBER(FIND("Single wall",B1368)))</f>
        <v>0</v>
      </c>
      <c r="AZ1368" t="b">
        <f>OR(ISNUMBER(FIND("MWCNT",C1368)),ISNUMBER(FIND("MWNT",C1368)),ISNUMBER(FIND("multi-wall",C1368)),ISNUMBER(FIND("multi wall",C1368)),ISNUMBER(FIND("multiwall",C1368)),ISNUMBER(FIND("Multi-wall",C1368)),ISNUMBER(FIND("Multi wall",C1368)),ISNUMBER(FIND("Multiwall",C1368)),ISNUMBER(FIND("MWCNT",B1368)),ISNUMBER(FIND("MWNT",B1368)),ISNUMBER(FIND("multi-wall",B1368)),ISNUMBER(FIND("multi wall",B1368)),ISNUMBER(FIND("multiwall",B1368)),ISNUMBER(FIND("Multi-wall",B1368)),ISNUMBER(FIND("Multi wall",B1368)),ISNUMBER(FIND("Multiwall",B1368)),ISNUMBER(FIND("Double-wall",B1368)),ISNUMBER(FIND("Double wall",B1368)),ISNUMBER(FIND("Doublewall",B1368)),ISNUMBER(FIND("double-wall",B1368)),ISNUMBER(FIND("double wall",B1368)),ISNUMBER(FIND("doublewall",B1368)))</f>
        <v>1</v>
      </c>
      <c r="BA1368" t="b">
        <f>AND(Table1[[#This Row],[SWCNT]],Table1[[#This Row],[MWCNT]])</f>
        <v>0</v>
      </c>
      <c r="BB1368" t="b">
        <f>IF(Table1[[#This Row],[SWCNT]]=TRUE,FALSE,IF(Table1[[#This Row],[MWCNT]]=TRUE,FALSE,TRUE))</f>
        <v>0</v>
      </c>
      <c r="BC1368" s="18"/>
    </row>
    <row r="1369" spans="1:55" ht="129.5">
      <c r="A1369" t="s">
        <v>1629</v>
      </c>
      <c r="B1369" s="2" t="s">
        <v>1630</v>
      </c>
      <c r="C1369" s="16" t="s">
        <v>1631</v>
      </c>
      <c r="D1369" s="17" t="s">
        <v>170</v>
      </c>
      <c r="E1369" s="2">
        <v>2018</v>
      </c>
      <c r="F1369" t="b">
        <f>OR(ISNUMBER(FIND("cytotoxic",C1369)),ISNUMBER(FIND("Cytotoxic",C1369)),ISNUMBER(FIND("cellular toxicity",C1369)),ISNUMBER(FIND("cell death",C1369)),ISNUMBER(FIND("viable",C1369)),ISNUMBER(FIND("phytotoxic",C1369)),ISNUMBER(FIND("acute toxicity",C1369)),ISNUMBER(FIND("MTT",C1369)),ISNUMBER(FIND("survival",C1369)),ISNUMBER(FIND("prolifer",C1369)),ISNUMBER(FIND("apoptosis",C1369)),ISNUMBER(FIND("neurotoxic",C1369)),ISNUMBER(FIND("  lysis ",C1369)),ISNUMBER(FIND("necrosis",C1369)),ISNUMBER(FIND("cellular death",C1369))*3,ISNUMBER(FIND("LDH",C1369)),ISNUMBER(FIND("Acute toxicity",C1369)))</f>
        <v>1</v>
      </c>
      <c r="G1369" t="b">
        <f>OR(ISNUMBER(FIND("genotoxic",C1369)),ISNUMBER(FIND("genotoxicity",C1369)),ISNUMBER(FIND("DNA damage",C1369)),ISNUMBER(FIND("DNA",C1369)),ISNUMBER(FIND("RNA",C1369)),ISNUMBER(FIND("mesothelioma",C1369)),ISNUMBER(FIND("carcino",C1369)),ISNUMBER(FIND("mutagen",C1369)),ISNUMBER(FIND("genetic",C1369)))</f>
        <v>0</v>
      </c>
      <c r="H1369" t="b">
        <f>OR(ISNUMBER(FIND("inflammatory",C1369)),ISNUMBER(FIND("inflamm",C1369)))</f>
        <v>0</v>
      </c>
      <c r="I1369" t="b">
        <f>OR(ISNUMBER(FIND("immune",C1369)),ISNUMBER(FIND("immunological",C1369)),ISNUMBER(FIND("interleuk",C1369)),ISNUMBER(FIND("platelet activation",C1369)),ISNUMBER(FIND("monocyte",C1369)),ISNUMBER(FIND("leukocyte",C1369)),ISNUMBER(FIND("cytokine",C1369)),ISNUMBER(FIND("CD4",C1369)),ISNUMBER(FIND("CD8",C1369)),ISNUMBER(FIND("T-cell",C1369)))</f>
        <v>0</v>
      </c>
      <c r="J1369" t="b">
        <f>OR(ISNUMBER(FIND("reactive oxygen",C1369)),ISNUMBER(FIND("ROS",C1369)),ISNUMBER(FIND("free radical",C1369)),ISNUMBER(FIND("oxidative stress",C1369)),ISNUMBER(FIND("peroxid",C1369)),ISNUMBER(FIND("oxidative",C1369)),ISNUMBER(FIND("antioxid",C1369)))</f>
        <v>0</v>
      </c>
      <c r="K1369" t="b">
        <f>OR(ISNUMBER(FIND("autophag",C1369)))</f>
        <v>0</v>
      </c>
      <c r="L1369" t="b">
        <f>OR(ISNUMBER(FIND("morpholog",C1369)))</f>
        <v>0</v>
      </c>
      <c r="M1369" t="b">
        <f>OR(ISNUMBER(FIND("fibrosis",C1369)),ISNUMBER(FIND("Fibrosis",C1369)),ISNUMBER(FIND("fibrot",C1369)))</f>
        <v>0</v>
      </c>
      <c r="N1369" t="b">
        <f>OR(ISNUMBER(FIND("offspring",C1369)),ISNUMBER(FIND("Parental",C1369)),ISNUMBER(FIND("parental",C1369)),ISNUMBER(FIND("germline",C1369)),ISNUMBER(FIND("reproduc",C1369)),ISNUMBER(FIND("embryo",C1369)))</f>
        <v>0</v>
      </c>
      <c r="O1369" t="b">
        <f>OR(ISNUMBER(FIND("metabol",C1369)),ISNUMBER(FIND("Metabol",C1369)),ISNUMBER(FIND("digest",C1369)),ISNUMBER(FIND("mitochon",C1369)))</f>
        <v>0</v>
      </c>
      <c r="P1369" t="b">
        <f>OR(ISNUMBER(FIND("ecotox",C1369)),ISNUMBER(FIND("Ecotox",B1369)),ISNUMBER(FIND("ecotox",B1369)),ISNUMBER(FIND("Ecotox",C1369)))</f>
        <v>0</v>
      </c>
      <c r="Q1369" t="b">
        <f>OR(ISNUMBER(FIND("Bioaccum",C1369)),ISNUMBER(FIND("bioaccum",C1369)),ISNUMBER(FIND("accum",C1369)))</f>
        <v>0</v>
      </c>
      <c r="R1369" t="b">
        <f>OR(ISNUMBER(FIND("Occupation",C1369)),ISNUMBER(FIND("occupation",C1369)),ISNUMBER(FIND("worker",C1369)),ISNUMBER(FIND("workforce",C1369)))</f>
        <v>0</v>
      </c>
      <c r="S1369" t="b">
        <f>NOT(OR(F1369,G1369,H1369,I1369,J1369,K1369,L1369,M1369,N1369,O1369,P1369,Q1369,R1369))</f>
        <v>0</v>
      </c>
      <c r="U1369" t="b">
        <f>OR(Table1[[#This Row],[Inflammation]],Table1[[#This Row],[Immune]])</f>
        <v>0</v>
      </c>
      <c r="V1369" t="b">
        <f>IF(OR(Table1[[#This Row],[Rodents]],Table1[[#This Row],[Human]],Table1[[#This Row],[Pig]]),OR(ISNUMBER(FIND("intratrach",C1369)),ISNUMBER(FIND("nasal ",C1369)),ISNUMBER(FIND("instill",C1369))),"NA")</f>
        <v>0</v>
      </c>
      <c r="W1369" t="b">
        <f>IF(OR(Table1[[#This Row],[Rodents]],Table1[[#This Row],[Human]],Table1[[#This Row],[Pig]]),OR(ISNUMBER(FIND("dermal",C1369)),ISNUMBER(FIND("skin ",C1369))),"NA")</f>
        <v>0</v>
      </c>
      <c r="X1369" t="b">
        <f>IF(OR(Table1[[#This Row],[Rodents]],Table1[[#This Row],[Human]],Table1[[#This Row],[Pig]]),OR(ISNUMBER(FIND("injected",C1369)),ISNUMBER(FIND("periton",C1369)),ISNUMBER(FIND("intrascrot",C1369))),"NA")</f>
        <v>0</v>
      </c>
      <c r="Y1369" t="b">
        <f>IF(OR(Table1[[#This Row],[Rodents]],Table1[[#This Row],[Human]],Table1[[#This Row],[Pig]]),NOT(OR(Table1[[#This Row],[Inhaled/Intratracheal/intranasal]],Table1[[#This Row],[Dermal]],Table1[[#This Row],[Injected]])),"NA")</f>
        <v>1</v>
      </c>
      <c r="AA1369" t="b">
        <f>OR(ISNUMBER(FIND("fish ",C1369)),ISNUMBER(FIND("Fish ",C1369)),ISNUMBER(FIND("aquatic",C1369)),ISNUMBER(FIND("daphnids",C1369)),ISNUMBER(FIND("Carcinus maenas",C1369)),ISNUMBER(FIND("Daphnia",C1369)),ISNUMBER(FIND("Ruditapes philippinarum",C1369)),ISNUMBER(FIND("daphnia",C1369)),ISNUMBER(FIND("marine",C1369)),ISNUMBER(FIND("mussel",C1369)),ISNUMBER(FIND("algae",C1369)),ISNUMBER(FIND("Donax faba",C1369)),ISNUMBER(FIND("estuarine",C1369)),ISNUMBER(FIND("snail",C1369)),ISNUMBER(FIND("Prorocentrum donghaiense",C1369)) )</f>
        <v>0</v>
      </c>
      <c r="AB1369" t="b">
        <f>OR(ISNUMBER(FIND(" rat ",C1369)),ISNUMBER(FIND(" rats ",C1369)),ISNUMBER(FIND(" Rats ",C1369)),ISNUMBER(FIND(" Rat ",C1369)),ISNUMBER(FIND(" rat.",C1369)),ISNUMBER(FIND(" rats.",C1369)),ISNUMBER(FIND("mouse",C1369)),ISNUMBER(FIND("mice",C1369)), ISNUMBER(FIND(" Mice",C1369)))</f>
        <v>1</v>
      </c>
      <c r="AC1369" t="b">
        <f>OR(ISNUMBER(FIND(" cell ",C1369)),ISNUMBER(FIND("fibroblast",C1369)),ISNUMBER(FIND("macrophage",C1369)),ISNUMBER(FIND("epithelial",C1369)),ISNUMBER(FIND("endothelial",C1369)),ISNUMBER(FIND("neuron",C1369)),ISNUMBER(FIND(" cells ",C1369)),ISNUMBER(FIND("RBC",C1369)),ISNUMBER(FIND("mitochond",C1369)),ISNUMBER(FIND("adipocyte",C1369)),ISNUMBER(FIND("osteo",C1369)),ISNUMBER(FIND("keratin",C1369)),ISNUMBER(FIND(" cell's ",C1369)),ISNUMBER(FIND("eukary",C1369)),ISNUMBER(FIND("sperm",C1369)))</f>
        <v>1</v>
      </c>
      <c r="AD1369" t="b">
        <f>OR(ISNUMBER(FIND("human",B1369)),ISNUMBER(FIND("workers",B1369)),ISNUMBER(FIND("workforces",B1369)),ISNUMBER(FIND("occupational",B1369)),ISNUMBER(FIND("Case report",B1369)),ISNUMBER(FIND("Workplaces",B1369)),ISNUMBER(FIND("worker",B1369)))</f>
        <v>0</v>
      </c>
      <c r="AE1369" t="b">
        <f>OR(ISNUMBER(FIND(" plant ",C1369)),ISNUMBER(FIND("Plant ",C1369)),ISNUMBER(FIND("tomato",C1369)),ISNUMBER(FIND("plants",C1369)),ISNUMBER(FIND("Plants",C1369)),ISNUMBER(FIND("algae",C1369)),ISNUMBER(FIND("lettuce",C1369)),ISNUMBER(FIND("green gram sprouts ",C1369)),ISNUMBER(FIND("Cucurbita pepo",C1369)),ISNUMBER(FIND("bean ",C1369)),ISNUMBER(FIND("chloroplast",C1369)),ISNUMBER(FIND("chlorophyll",C1369)),ISNUMBER(FIND("seedling",C1369)),ISNUMBER(FIND("canola",C1369)),ISNUMBER(FIND("shoot",C1369)),ISNUMBER(FIND("photosynthes",C1369)),ISNUMBER(FIND(" leaves ",C1369)),,ISNUMBER(FIND("agriculture",C1369)),ISNUMBER(FIND(" crops ",C1369)))</f>
        <v>0</v>
      </c>
      <c r="AF1369" t="b">
        <f>OR(ISNUMBER(FIND("bacteria",C1369)),ISNUMBER(FIND("Bacteria",C1369)),ISNUMBER(FIND("Bacterium",C1369)),ISNUMBER(FIND("bacterium",C1369)),ISNUMBER(FIND(" coli ",C1369)))</f>
        <v>0</v>
      </c>
      <c r="AG1369" t="b">
        <f>OR(ISNUMBER(FIND("fungi",C1369)),ISNUMBER(FIND("Fungi",C1369)),ISNUMBER(FIND("fungus",C1369)),ISNUMBER(FIND("Fungus",C1369)),ISNUMBER(FIND("mushroom",C1369)),ISNUMBER(FIND("Mushroom",C1369)),ISNUMBER(FIND(" mold ",C1369)))</f>
        <v>0</v>
      </c>
      <c r="AH1369" t="b">
        <f>OR(ISNUMBER(FIND("Pig ",C1369)),ISNUMBER(FIND("pig ",C1369)),ISNUMBER(FIND("Pigs ",C1369)),ISNUMBER(FIND("pigs ",C1369)))</f>
        <v>0</v>
      </c>
      <c r="AI1369" t="b">
        <f>OR(ISNUMBER(FIND(" C. elegans",C1369)),ISNUMBER(FIND("Caenorhabditis elegans",C1369)),ISNUMBER(FIND("earthworms",C1369)),ISNUMBER(FIND(" Ficopomatus enigmaticus",C1369)),ISNUMBER(FIND("larva",C1369)),ISNUMBER(FIND("Lumbriculus variegatus",C1369)),ISNUMBER(FIND("nematode",C1369)))</f>
        <v>0</v>
      </c>
      <c r="AJ1369" t="b">
        <f>NOT(OR(AA1369,AB1369,AC1369,AD1369,AE1369,AF1369,AG1369,AH1369,AI1369))</f>
        <v>0</v>
      </c>
      <c r="AL1369" t="b">
        <f>OR(AA1369,AB1369,AD1369,AE1369,AF1369,AG1369,AH1369,AI1369)</f>
        <v>1</v>
      </c>
      <c r="AM1369" t="b">
        <f>IF(Table1[[#This Row],[In vivo?]],IF(Table1[[#This Row],[Cell]],FALSE,TRUE),FALSE)</f>
        <v>0</v>
      </c>
      <c r="AN1369" t="b">
        <f>AND(AC1369,AL1369)</f>
        <v>1</v>
      </c>
      <c r="AO1369" t="b">
        <f>IF(Table1[[#This Row],[Cell]],IF(Table1[[#This Row],[In vivo?]],FALSE,TRUE),FALSE)</f>
        <v>0</v>
      </c>
      <c r="AP1369" t="b">
        <f>NOT(OR(Table1[[#This Row],[In vivo?]],Table1[[#This Row],[Only in Cell]]))</f>
        <v>0</v>
      </c>
      <c r="AQ1369" t="b">
        <f>IF(OR(Table1[[#This Row],[Rodents]],Table1[[#This Row],[Human]],Table1[[#This Row],[Pig]]),OR(ISNUMBER(FIND("pulmonary",C1369)),ISNUMBER(FIND("lung",C1369))),"NA")</f>
        <v>0</v>
      </c>
      <c r="AR1369" t="b">
        <f>IF(OR(Table1[[#This Row],[Rodents]],Table1[[#This Row],[Human]],Table1[[#This Row],[Pig]]),OR(ISNUMBER(FIND("skin",C1369)),ISNUMBER(FIND("dermal",C1369))),"NA")</f>
        <v>0</v>
      </c>
      <c r="AS1369" t="b">
        <f>IF(OR(Table1[[#This Row],[Rodents]],Table1[[#This Row],[Human]],Table1[[#This Row],[Pig]]),OR(ISNUMBER(FIND("liver",C1369)),ISNUMBER(FIND("hepat",C1369))),"NA")</f>
        <v>1</v>
      </c>
      <c r="AT1369" t="b">
        <f>IF(OR(Table1[[#This Row],[Rodents]],Table1[[#This Row],[Human]],Table1[[#This Row],[Pig]]),OR(ISNUMBER(FIND("kidney",C1369)),ISNUMBER(FIND("neph",C1369))),"NA")</f>
        <v>0</v>
      </c>
      <c r="AU1369" t="b">
        <f>IF(OR(Table1[[#This Row],[Rodents]],Table1[[#This Row],[Human]],Table1[[#This Row],[Pig]]),OR(ISNUMBER(FIND("brain",C1369)),ISNUMBER(FIND("neur",C1369)),ISNUMBER(FIND("nerv",C1369))),"NA")</f>
        <v>0</v>
      </c>
      <c r="AV1369" t="b">
        <f>IF(OR(Table1[[#This Row],[Rodents]],Table1[[#This Row],[Human]],Table1[[#This Row],[Pig]]),OR(ISNUMBER(FIND("heart",C1369)),ISNUMBER(FIND("cardi",C1369))),"NA")</f>
        <v>0</v>
      </c>
      <c r="AW1369" t="b">
        <f>IF(OR(Table1[[#This Row],[Rodents]],Table1[[#This Row],[Human]],Table1[[#This Row],[Pig]]),OR(ISNUMBER(FIND("gastro",C1369)),ISNUMBER(FIND("intesti",C1369)),ISNUMBER(FIND("stomach",C1369))),"NA")</f>
        <v>0</v>
      </c>
      <c r="AX1369" t="b">
        <f>IF(OR(Table1[[#This Row],[Rodents]],Table1[[#This Row],[Human]],Table1[[#This Row],[Pig]]),NOT(OR(AQ1369,AR1369,AS1369,AT1369,AU1369,AV1369,AW1369)),"NA")</f>
        <v>0</v>
      </c>
      <c r="AY1369" t="b">
        <f>OR(ISNUMBER(FIND("SWCNT",C1369)),ISNUMBER(FIND("SWNT",C1369)),ISNUMBER(FIND("single-wall",C1369)),ISNUMBER(FIND("single wall",C1369)),ISNUMBER(FIND("Single wall",C1369)),ISNUMBER(FIND("Single-wall",C1369)),ISNUMBER(FIND("SWCNT",B1369)),ISNUMBER(FIND("SWNT",B1369)),ISNUMBER(FIND("single-wall",B1369)),ISNUMBER(FIND("single wall",B1369)),ISNUMBER(FIND("Single-wall",B1369)),ISNUMBER(FIND("Single wall",B1369)))</f>
        <v>1</v>
      </c>
      <c r="AZ1369" t="b">
        <f>OR(ISNUMBER(FIND("MWCNT",C1369)),ISNUMBER(FIND("MWNT",C1369)),ISNUMBER(FIND("multi-wall",C1369)),ISNUMBER(FIND("multi wall",C1369)),ISNUMBER(FIND("multiwall",C1369)),ISNUMBER(FIND("Multi-wall",C1369)),ISNUMBER(FIND("Multi wall",C1369)),ISNUMBER(FIND("Multiwall",C1369)),ISNUMBER(FIND("MWCNT",B1369)),ISNUMBER(FIND("MWNT",B1369)),ISNUMBER(FIND("multi-wall",B1369)),ISNUMBER(FIND("multi wall",B1369)),ISNUMBER(FIND("multiwall",B1369)),ISNUMBER(FIND("Multi-wall",B1369)),ISNUMBER(FIND("Multi wall",B1369)),ISNUMBER(FIND("Multiwall",B1369)),ISNUMBER(FIND("Double-wall",B1369)),ISNUMBER(FIND("Double wall",B1369)),ISNUMBER(FIND("Doublewall",B1369)),ISNUMBER(FIND("double-wall",B1369)),ISNUMBER(FIND("double wall",B1369)),ISNUMBER(FIND("doublewall",B1369)))</f>
        <v>1</v>
      </c>
      <c r="BA1369" t="b">
        <f>AND(Table1[[#This Row],[SWCNT]],Table1[[#This Row],[MWCNT]])</f>
        <v>1</v>
      </c>
      <c r="BB1369" t="b">
        <f>IF(Table1[[#This Row],[SWCNT]]=TRUE,FALSE,IF(Table1[[#This Row],[MWCNT]]=TRUE,FALSE,TRUE))</f>
        <v>0</v>
      </c>
      <c r="BC1369" s="18"/>
    </row>
    <row r="1370" spans="1:55" ht="259">
      <c r="A1370" t="s">
        <v>1632</v>
      </c>
      <c r="B1370" s="2" t="s">
        <v>1633</v>
      </c>
      <c r="C1370" s="16" t="s">
        <v>1634</v>
      </c>
      <c r="D1370" s="17" t="s">
        <v>984</v>
      </c>
      <c r="E1370" s="2">
        <v>2018</v>
      </c>
      <c r="F1370" t="b">
        <f>OR(ISNUMBER(FIND("cytotoxic",C1370)),ISNUMBER(FIND("Cytotoxic",C1370)),ISNUMBER(FIND("cellular toxicity",C1370)),ISNUMBER(FIND("cell death",C1370)),ISNUMBER(FIND("viable",C1370)),ISNUMBER(FIND("phytotoxic",C1370)),ISNUMBER(FIND("acute toxicity",C1370)),ISNUMBER(FIND("MTT",C1370)),ISNUMBER(FIND("survival",C1370)),ISNUMBER(FIND("prolifer",C1370)),ISNUMBER(FIND("apoptosis",C1370)),ISNUMBER(FIND("neurotoxic",C1370)),ISNUMBER(FIND("  lysis ",C1370)),ISNUMBER(FIND("necrosis",C1370)),ISNUMBER(FIND("cellular death",C1370))*3,ISNUMBER(FIND("LDH",C1370)),ISNUMBER(FIND("Acute toxicity",C1370)))</f>
        <v>1</v>
      </c>
      <c r="G1370" t="b">
        <f>OR(ISNUMBER(FIND("genotoxic",C1370)),ISNUMBER(FIND("genotoxicity",C1370)),ISNUMBER(FIND("DNA damage",C1370)),ISNUMBER(FIND("DNA",C1370)),ISNUMBER(FIND("RNA",C1370)),ISNUMBER(FIND("mesothelioma",C1370)),ISNUMBER(FIND("carcino",C1370)),ISNUMBER(FIND("mutagen",C1370)),ISNUMBER(FIND("genetic",C1370)))</f>
        <v>0</v>
      </c>
      <c r="H1370" t="b">
        <f>OR(ISNUMBER(FIND("inflammatory",C1370)),ISNUMBER(FIND("inflamm",C1370)))</f>
        <v>0</v>
      </c>
      <c r="I1370" t="b">
        <f>OR(ISNUMBER(FIND("immune",C1370)),ISNUMBER(FIND("immunological",C1370)),ISNUMBER(FIND("interleuk",C1370)),ISNUMBER(FIND("platelet activation",C1370)),ISNUMBER(FIND("monocyte",C1370)),ISNUMBER(FIND("leukocyte",C1370)),ISNUMBER(FIND("cytokine",C1370)),ISNUMBER(FIND("CD4",C1370)),ISNUMBER(FIND("CD8",C1370)),ISNUMBER(FIND("T-cell",C1370)))</f>
        <v>0</v>
      </c>
      <c r="J1370" t="b">
        <f>OR(ISNUMBER(FIND("reactive oxygen",C1370)),ISNUMBER(FIND("ROS",C1370)),ISNUMBER(FIND("free radical",C1370)),ISNUMBER(FIND("oxidative stress",C1370)),ISNUMBER(FIND("peroxid",C1370)),ISNUMBER(FIND("oxidative",C1370)),ISNUMBER(FIND("antioxid",C1370)))</f>
        <v>1</v>
      </c>
      <c r="K1370" t="b">
        <f>OR(ISNUMBER(FIND("autophag",C1370)))</f>
        <v>0</v>
      </c>
      <c r="L1370" t="b">
        <f>OR(ISNUMBER(FIND("morpholog",C1370)))</f>
        <v>0</v>
      </c>
      <c r="M1370" t="b">
        <f>OR(ISNUMBER(FIND("fibrosis",C1370)),ISNUMBER(FIND("Fibrosis",C1370)),ISNUMBER(FIND("fibrot",C1370)))</f>
        <v>0</v>
      </c>
      <c r="N1370" t="b">
        <f>OR(ISNUMBER(FIND("offspring",C1370)),ISNUMBER(FIND("Parental",C1370)),ISNUMBER(FIND("parental",C1370)),ISNUMBER(FIND("germline",C1370)),ISNUMBER(FIND("reproduc",C1370)),ISNUMBER(FIND("embryo",C1370)))</f>
        <v>0</v>
      </c>
      <c r="O1370" t="b">
        <f>OR(ISNUMBER(FIND("metabol",C1370)),ISNUMBER(FIND("Metabol",C1370)),ISNUMBER(FIND("digest",C1370)),ISNUMBER(FIND("mitochon",C1370)))</f>
        <v>1</v>
      </c>
      <c r="P1370" t="b">
        <f>OR(ISNUMBER(FIND("ecotox",C1370)),ISNUMBER(FIND("Ecotox",B1370)),ISNUMBER(FIND("ecotox",B1370)),ISNUMBER(FIND("Ecotox",C1370)))</f>
        <v>0</v>
      </c>
      <c r="Q1370" t="b">
        <f>OR(ISNUMBER(FIND("Bioaccum",C1370)),ISNUMBER(FIND("bioaccum",C1370)),ISNUMBER(FIND("accum",C1370)))</f>
        <v>0</v>
      </c>
      <c r="R1370" t="b">
        <f>OR(ISNUMBER(FIND("Occupation",C1370)),ISNUMBER(FIND("occupation",C1370)),ISNUMBER(FIND("worker",C1370)),ISNUMBER(FIND("workforce",C1370)))</f>
        <v>0</v>
      </c>
      <c r="S1370" t="b">
        <f>NOT(OR(F1370,G1370,H1370,I1370,J1370,K1370,L1370,M1370,N1370,O1370,P1370,Q1370,R1370))</f>
        <v>0</v>
      </c>
      <c r="U1370" t="b">
        <f>OR(Table1[[#This Row],[Inflammation]],Table1[[#This Row],[Immune]])</f>
        <v>0</v>
      </c>
      <c r="V1370" t="str">
        <f>IF(OR(Table1[[#This Row],[Rodents]],Table1[[#This Row],[Human]],Table1[[#This Row],[Pig]]),OR(ISNUMBER(FIND("intratrach",C1370)),ISNUMBER(FIND("nasal ",C1370)),ISNUMBER(FIND("instill",C1370))),"NA")</f>
        <v>NA</v>
      </c>
      <c r="W1370" t="str">
        <f>IF(OR(Table1[[#This Row],[Rodents]],Table1[[#This Row],[Human]],Table1[[#This Row],[Pig]]),OR(ISNUMBER(FIND("dermal",C1370)),ISNUMBER(FIND("skin ",C1370))),"NA")</f>
        <v>NA</v>
      </c>
      <c r="X1370" t="str">
        <f>IF(OR(Table1[[#This Row],[Rodents]],Table1[[#This Row],[Human]],Table1[[#This Row],[Pig]]),OR(ISNUMBER(FIND("injected",C1370)),ISNUMBER(FIND("periton",C1370)),ISNUMBER(FIND("intrascrot",C1370))),"NA")</f>
        <v>NA</v>
      </c>
      <c r="Y1370" t="str">
        <f>IF(OR(Table1[[#This Row],[Rodents]],Table1[[#This Row],[Human]],Table1[[#This Row],[Pig]]),NOT(OR(Table1[[#This Row],[Inhaled/Intratracheal/intranasal]],Table1[[#This Row],[Dermal]],Table1[[#This Row],[Injected]])),"NA")</f>
        <v>NA</v>
      </c>
      <c r="AA1370" t="b">
        <f>OR(ISNUMBER(FIND("fish ",C1370)),ISNUMBER(FIND("Fish ",C1370)),ISNUMBER(FIND("aquatic",C1370)),ISNUMBER(FIND("daphnids",C1370)),ISNUMBER(FIND("Carcinus maenas",C1370)),ISNUMBER(FIND("Daphnia",C1370)),ISNUMBER(FIND("Ruditapes philippinarum",C1370)),ISNUMBER(FIND("daphnia",C1370)),ISNUMBER(FIND("marine",C1370)),ISNUMBER(FIND("mussel",C1370)),ISNUMBER(FIND("algae",C1370)),ISNUMBER(FIND("Donax faba",C1370)),ISNUMBER(FIND("estuarine",C1370)),ISNUMBER(FIND("snail",C1370)),ISNUMBER(FIND("Prorocentrum donghaiense",C1370)) )</f>
        <v>0</v>
      </c>
      <c r="AB1370" t="b">
        <f>OR(ISNUMBER(FIND(" rat ",C1370)),ISNUMBER(FIND(" rats ",C1370)),ISNUMBER(FIND(" Rats ",C1370)),ISNUMBER(FIND(" Rat ",C1370)),ISNUMBER(FIND(" rat.",C1370)),ISNUMBER(FIND(" rats.",C1370)),ISNUMBER(FIND("mouse",C1370)),ISNUMBER(FIND("mice",C1370)), ISNUMBER(FIND(" Mice",C1370)))</f>
        <v>0</v>
      </c>
      <c r="AC1370" t="b">
        <f>OR(ISNUMBER(FIND(" cell ",C1370)),ISNUMBER(FIND("fibroblast",C1370)),ISNUMBER(FIND("macrophage",C1370)),ISNUMBER(FIND("epithelial",C1370)),ISNUMBER(FIND("endothelial",C1370)),ISNUMBER(FIND("neuron",C1370)),ISNUMBER(FIND(" cells ",C1370)),ISNUMBER(FIND("RBC",C1370)),ISNUMBER(FIND("mitochond",C1370)),ISNUMBER(FIND("adipocyte",C1370)),ISNUMBER(FIND("osteo",C1370)),ISNUMBER(FIND("keratin",C1370)),ISNUMBER(FIND(" cell's ",C1370)),ISNUMBER(FIND("eukary",C1370)),ISNUMBER(FIND("sperm",C1370)))</f>
        <v>1</v>
      </c>
      <c r="AD1370" t="b">
        <f>OR(ISNUMBER(FIND("human",B1370)),ISNUMBER(FIND("workers",B1370)),ISNUMBER(FIND("workforces",B1370)),ISNUMBER(FIND("occupational",B1370)),ISNUMBER(FIND("Case report",B1370)),ISNUMBER(FIND("Workplaces",B1370)),ISNUMBER(FIND("worker",B1370)))</f>
        <v>0</v>
      </c>
      <c r="AE1370" t="b">
        <f>OR(ISNUMBER(FIND(" plant ",C1370)),ISNUMBER(FIND("Plant ",C1370)),ISNUMBER(FIND("tomato",C1370)),ISNUMBER(FIND("plants",C1370)),ISNUMBER(FIND("Plants",C1370)),ISNUMBER(FIND("algae",C1370)),ISNUMBER(FIND("lettuce",C1370)),ISNUMBER(FIND("green gram sprouts ",C1370)),ISNUMBER(FIND("Cucurbita pepo",C1370)),ISNUMBER(FIND("bean ",C1370)),ISNUMBER(FIND("chloroplast",C1370)),ISNUMBER(FIND("chlorophyll",C1370)),ISNUMBER(FIND("seedling",C1370)),ISNUMBER(FIND("canola",C1370)),ISNUMBER(FIND("shoot",C1370)),ISNUMBER(FIND("photosynthes",C1370)),ISNUMBER(FIND(" leaves ",C1370)),,ISNUMBER(FIND("agriculture",C1370)),ISNUMBER(FIND(" crops ",C1370)))</f>
        <v>0</v>
      </c>
      <c r="AF1370" t="b">
        <f>OR(ISNUMBER(FIND("bacteria",C1370)),ISNUMBER(FIND("Bacteria",C1370)),ISNUMBER(FIND("Bacterium",C1370)),ISNUMBER(FIND("bacterium",C1370)),ISNUMBER(FIND(" coli ",C1370)))</f>
        <v>0</v>
      </c>
      <c r="AG1370" t="b">
        <f>OR(ISNUMBER(FIND("fungi",C1370)),ISNUMBER(FIND("Fungi",C1370)),ISNUMBER(FIND("fungus",C1370)),ISNUMBER(FIND("Fungus",C1370)),ISNUMBER(FIND("mushroom",C1370)),ISNUMBER(FIND("Mushroom",C1370)),ISNUMBER(FIND(" mold ",C1370)))</f>
        <v>0</v>
      </c>
      <c r="AH1370" t="b">
        <f>OR(ISNUMBER(FIND("Pig ",C1370)),ISNUMBER(FIND("pig ",C1370)),ISNUMBER(FIND("Pigs ",C1370)),ISNUMBER(FIND("pigs ",C1370)))</f>
        <v>0</v>
      </c>
      <c r="AI1370" t="b">
        <f>OR(ISNUMBER(FIND(" C. elegans",C1370)),ISNUMBER(FIND("Caenorhabditis elegans",C1370)),ISNUMBER(FIND("earthworms",C1370)),ISNUMBER(FIND(" Ficopomatus enigmaticus",C1370)),ISNUMBER(FIND("larva",C1370)),ISNUMBER(FIND("Lumbriculus variegatus",C1370)),ISNUMBER(FIND("nematode",C1370)))</f>
        <v>0</v>
      </c>
      <c r="AJ1370" t="b">
        <f>NOT(OR(AA1370,AB1370,AC1370,AD1370,AE1370,AF1370,AG1370,AH1370,AI1370))</f>
        <v>0</v>
      </c>
      <c r="AL1370" t="b">
        <f>OR(AA1370,AB1370,AD1370,AE1370,AF1370,AG1370,AH1370,AI1370)</f>
        <v>0</v>
      </c>
      <c r="AM1370" t="b">
        <f>IF(Table1[[#This Row],[In vivo?]],IF(Table1[[#This Row],[Cell]],FALSE,TRUE),FALSE)</f>
        <v>0</v>
      </c>
      <c r="AN1370" t="b">
        <f>AND(AC1370,AL1370)</f>
        <v>0</v>
      </c>
      <c r="AO1370" t="b">
        <f>IF(Table1[[#This Row],[Cell]],IF(Table1[[#This Row],[In vivo?]],FALSE,TRUE),FALSE)</f>
        <v>1</v>
      </c>
      <c r="AP1370" t="b">
        <f>NOT(OR(Table1[[#This Row],[In vivo?]],Table1[[#This Row],[Only in Cell]]))</f>
        <v>0</v>
      </c>
      <c r="AQ1370" t="str">
        <f>IF(OR(Table1[[#This Row],[Rodents]],Table1[[#This Row],[Human]],Table1[[#This Row],[Pig]]),OR(ISNUMBER(FIND("pulmonary",C1370)),ISNUMBER(FIND("lung",C1370))),"NA")</f>
        <v>NA</v>
      </c>
      <c r="AR1370" t="str">
        <f>IF(OR(Table1[[#This Row],[Rodents]],Table1[[#This Row],[Human]],Table1[[#This Row],[Pig]]),OR(ISNUMBER(FIND("skin",C1370)),ISNUMBER(FIND("dermal",C1370))),"NA")</f>
        <v>NA</v>
      </c>
      <c r="AS1370" t="str">
        <f>IF(OR(Table1[[#This Row],[Rodents]],Table1[[#This Row],[Human]],Table1[[#This Row],[Pig]]),OR(ISNUMBER(FIND("liver",C1370)),ISNUMBER(FIND("hepat",C1370))),"NA")</f>
        <v>NA</v>
      </c>
      <c r="AT1370" t="str">
        <f>IF(OR(Table1[[#This Row],[Rodents]],Table1[[#This Row],[Human]],Table1[[#This Row],[Pig]]),OR(ISNUMBER(FIND("kidney",C1370)),ISNUMBER(FIND("neph",C1370))),"NA")</f>
        <v>NA</v>
      </c>
      <c r="AU1370" t="str">
        <f>IF(OR(Table1[[#This Row],[Rodents]],Table1[[#This Row],[Human]],Table1[[#This Row],[Pig]]),OR(ISNUMBER(FIND("brain",C1370)),ISNUMBER(FIND("neur",C1370)),ISNUMBER(FIND("nerv",C1370))),"NA")</f>
        <v>NA</v>
      </c>
      <c r="AV1370" t="str">
        <f>IF(OR(Table1[[#This Row],[Rodents]],Table1[[#This Row],[Human]],Table1[[#This Row],[Pig]]),OR(ISNUMBER(FIND("heart",C1370)),ISNUMBER(FIND("cardi",C1370))),"NA")</f>
        <v>NA</v>
      </c>
      <c r="AW1370" t="str">
        <f>IF(OR(Table1[[#This Row],[Rodents]],Table1[[#This Row],[Human]],Table1[[#This Row],[Pig]]),OR(ISNUMBER(FIND("gastro",C1370)),ISNUMBER(FIND("intesti",C1370)),ISNUMBER(FIND("stomach",C1370))),"NA")</f>
        <v>NA</v>
      </c>
      <c r="AX1370" t="str">
        <f>IF(OR(Table1[[#This Row],[Rodents]],Table1[[#This Row],[Human]],Table1[[#This Row],[Pig]]),NOT(OR(AQ1370,AR1370,AS1370,AT1370,AU1370,AV1370,AW1370)),"NA")</f>
        <v>NA</v>
      </c>
      <c r="AY1370" t="b">
        <f>OR(ISNUMBER(FIND("SWCNT",C1370)),ISNUMBER(FIND("SWNT",C1370)),ISNUMBER(FIND("single-wall",C1370)),ISNUMBER(FIND("single wall",C1370)),ISNUMBER(FIND("Single wall",C1370)),ISNUMBER(FIND("Single-wall",C1370)),ISNUMBER(FIND("SWCNT",B1370)),ISNUMBER(FIND("SWNT",B1370)),ISNUMBER(FIND("single-wall",B1370)),ISNUMBER(FIND("single wall",B1370)),ISNUMBER(FIND("Single-wall",B1370)),ISNUMBER(FIND("Single wall",B1370)))</f>
        <v>1</v>
      </c>
      <c r="AZ1370" t="b">
        <f>OR(ISNUMBER(FIND("MWCNT",C1370)),ISNUMBER(FIND("MWNT",C1370)),ISNUMBER(FIND("multi-wall",C1370)),ISNUMBER(FIND("multi wall",C1370)),ISNUMBER(FIND("multiwall",C1370)),ISNUMBER(FIND("Multi-wall",C1370)),ISNUMBER(FIND("Multi wall",C1370)),ISNUMBER(FIND("Multiwall",C1370)),ISNUMBER(FIND("MWCNT",B1370)),ISNUMBER(FIND("MWNT",B1370)),ISNUMBER(FIND("multi-wall",B1370)),ISNUMBER(FIND("multi wall",B1370)),ISNUMBER(FIND("multiwall",B1370)),ISNUMBER(FIND("Multi-wall",B1370)),ISNUMBER(FIND("Multi wall",B1370)),ISNUMBER(FIND("Multiwall",B1370)),ISNUMBER(FIND("Double-wall",B1370)),ISNUMBER(FIND("Double wall",B1370)),ISNUMBER(FIND("Doublewall",B1370)),ISNUMBER(FIND("double-wall",B1370)),ISNUMBER(FIND("double wall",B1370)),ISNUMBER(FIND("doublewall",B1370)))</f>
        <v>0</v>
      </c>
      <c r="BA1370" t="b">
        <f>AND(Table1[[#This Row],[SWCNT]],Table1[[#This Row],[MWCNT]])</f>
        <v>0</v>
      </c>
      <c r="BB1370" t="b">
        <f>IF(Table1[[#This Row],[SWCNT]]=TRUE,FALSE,IF(Table1[[#This Row],[MWCNT]]=TRUE,FALSE,TRUE))</f>
        <v>0</v>
      </c>
      <c r="BC1370" s="18"/>
    </row>
    <row r="1371" spans="1:55" ht="222">
      <c r="A1371" t="s">
        <v>1635</v>
      </c>
      <c r="B1371" s="2" t="s">
        <v>1636</v>
      </c>
      <c r="C1371" s="16" t="s">
        <v>1637</v>
      </c>
      <c r="D1371" s="17" t="s">
        <v>170</v>
      </c>
      <c r="E1371" s="2">
        <v>2018</v>
      </c>
      <c r="F1371" t="b">
        <f>OR(ISNUMBER(FIND("cytotoxic",C1371)),ISNUMBER(FIND("Cytotoxic",C1371)),ISNUMBER(FIND("cellular toxicity",C1371)),ISNUMBER(FIND("cell death",C1371)),ISNUMBER(FIND("viable",C1371)),ISNUMBER(FIND("phytotoxic",C1371)),ISNUMBER(FIND("acute toxicity",C1371)),ISNUMBER(FIND("MTT",C1371)),ISNUMBER(FIND("survival",C1371)),ISNUMBER(FIND("prolifer",C1371)),ISNUMBER(FIND("apoptosis",C1371)),ISNUMBER(FIND("neurotoxic",C1371)),ISNUMBER(FIND("  lysis ",C1371)),ISNUMBER(FIND("necrosis",C1371)),ISNUMBER(FIND("cellular death",C1371))*3,ISNUMBER(FIND("LDH",C1371)),ISNUMBER(FIND("Acute toxicity",C1371)))</f>
        <v>0</v>
      </c>
      <c r="G1371" t="b">
        <f>OR(ISNUMBER(FIND("genotoxic",C1371)),ISNUMBER(FIND("genotoxicity",C1371)),ISNUMBER(FIND("DNA damage",C1371)),ISNUMBER(FIND("DNA",C1371)),ISNUMBER(FIND("RNA",C1371)),ISNUMBER(FIND("mesothelioma",C1371)),ISNUMBER(FIND("carcino",C1371)),ISNUMBER(FIND("mutagen",C1371)),ISNUMBER(FIND("genetic",C1371)))</f>
        <v>1</v>
      </c>
      <c r="H1371" t="b">
        <f>OR(ISNUMBER(FIND("inflammatory",C1371)),ISNUMBER(FIND("inflamm",C1371)))</f>
        <v>0</v>
      </c>
      <c r="I1371" t="b">
        <f>OR(ISNUMBER(FIND("immune",C1371)),ISNUMBER(FIND("immunological",C1371)),ISNUMBER(FIND("interleuk",C1371)),ISNUMBER(FIND("platelet activation",C1371)),ISNUMBER(FIND("monocyte",C1371)),ISNUMBER(FIND("leukocyte",C1371)),ISNUMBER(FIND("cytokine",C1371)),ISNUMBER(FIND("CD4",C1371)),ISNUMBER(FIND("CD8",C1371)),ISNUMBER(FIND("T-cell",C1371)))</f>
        <v>0</v>
      </c>
      <c r="J1371" t="b">
        <f>OR(ISNUMBER(FIND("reactive oxygen",C1371)),ISNUMBER(FIND("ROS",C1371)),ISNUMBER(FIND("free radical",C1371)),ISNUMBER(FIND("oxidative stress",C1371)),ISNUMBER(FIND("peroxid",C1371)),ISNUMBER(FIND("oxidative",C1371)),ISNUMBER(FIND("antioxid",C1371)))</f>
        <v>0</v>
      </c>
      <c r="K1371" t="b">
        <f>OR(ISNUMBER(FIND("autophag",C1371)))</f>
        <v>0</v>
      </c>
      <c r="L1371" t="b">
        <f>OR(ISNUMBER(FIND("morpholog",C1371)))</f>
        <v>1</v>
      </c>
      <c r="M1371" t="b">
        <f>OR(ISNUMBER(FIND("fibrosis",C1371)),ISNUMBER(FIND("Fibrosis",C1371)),ISNUMBER(FIND("fibrot",C1371)))</f>
        <v>0</v>
      </c>
      <c r="N1371" t="b">
        <f>OR(ISNUMBER(FIND("offspring",C1371)),ISNUMBER(FIND("Parental",C1371)),ISNUMBER(FIND("parental",C1371)),ISNUMBER(FIND("germline",C1371)),ISNUMBER(FIND("reproduc",C1371)),ISNUMBER(FIND("embryo",C1371)))</f>
        <v>0</v>
      </c>
      <c r="O1371" t="b">
        <f>OR(ISNUMBER(FIND("metabol",C1371)),ISNUMBER(FIND("Metabol",C1371)),ISNUMBER(FIND("digest",C1371)),ISNUMBER(FIND("mitochon",C1371)))</f>
        <v>1</v>
      </c>
      <c r="P1371" t="b">
        <f>OR(ISNUMBER(FIND("ecotox",C1371)),ISNUMBER(FIND("Ecotox",B1371)),ISNUMBER(FIND("ecotox",B1371)),ISNUMBER(FIND("Ecotox",C1371)))</f>
        <v>0</v>
      </c>
      <c r="Q1371" t="b">
        <f>OR(ISNUMBER(FIND("Bioaccum",C1371)),ISNUMBER(FIND("bioaccum",C1371)),ISNUMBER(FIND("accum",C1371)))</f>
        <v>0</v>
      </c>
      <c r="R1371" t="b">
        <f>OR(ISNUMBER(FIND("Occupation",C1371)),ISNUMBER(FIND("occupation",C1371)),ISNUMBER(FIND("worker",C1371)),ISNUMBER(FIND("workforce",C1371)))</f>
        <v>0</v>
      </c>
      <c r="S1371" t="b">
        <f>NOT(OR(F1371,G1371,H1371,I1371,J1371,K1371,L1371,M1371,N1371,O1371,P1371,Q1371,R1371))</f>
        <v>0</v>
      </c>
      <c r="U1371" t="b">
        <f>OR(Table1[[#This Row],[Inflammation]],Table1[[#This Row],[Immune]])</f>
        <v>0</v>
      </c>
      <c r="V1371" t="str">
        <f>IF(OR(Table1[[#This Row],[Rodents]],Table1[[#This Row],[Human]],Table1[[#This Row],[Pig]]),OR(ISNUMBER(FIND("intratrach",C1371)),ISNUMBER(FIND("nasal ",C1371)),ISNUMBER(FIND("instill",C1371))),"NA")</f>
        <v>NA</v>
      </c>
      <c r="W1371" t="str">
        <f>IF(OR(Table1[[#This Row],[Rodents]],Table1[[#This Row],[Human]],Table1[[#This Row],[Pig]]),OR(ISNUMBER(FIND("dermal",C1371)),ISNUMBER(FIND("skin ",C1371))),"NA")</f>
        <v>NA</v>
      </c>
      <c r="X1371" t="str">
        <f>IF(OR(Table1[[#This Row],[Rodents]],Table1[[#This Row],[Human]],Table1[[#This Row],[Pig]]),OR(ISNUMBER(FIND("injected",C1371)),ISNUMBER(FIND("periton",C1371)),ISNUMBER(FIND("intrascrot",C1371))),"NA")</f>
        <v>NA</v>
      </c>
      <c r="Y1371" t="str">
        <f>IF(OR(Table1[[#This Row],[Rodents]],Table1[[#This Row],[Human]],Table1[[#This Row],[Pig]]),NOT(OR(Table1[[#This Row],[Inhaled/Intratracheal/intranasal]],Table1[[#This Row],[Dermal]],Table1[[#This Row],[Injected]])),"NA")</f>
        <v>NA</v>
      </c>
      <c r="AA1371" t="b">
        <f>OR(ISNUMBER(FIND("fish ",C1371)),ISNUMBER(FIND("Fish ",C1371)),ISNUMBER(FIND("aquatic",C1371)),ISNUMBER(FIND("daphnids",C1371)),ISNUMBER(FIND("Carcinus maenas",C1371)),ISNUMBER(FIND("Daphnia",C1371)),ISNUMBER(FIND("Ruditapes philippinarum",C1371)),ISNUMBER(FIND("daphnia",C1371)),ISNUMBER(FIND("marine",C1371)),ISNUMBER(FIND("mussel",C1371)),ISNUMBER(FIND("algae",C1371)),ISNUMBER(FIND("Donax faba",C1371)),ISNUMBER(FIND("estuarine",C1371)),ISNUMBER(FIND("snail",C1371)),ISNUMBER(FIND("Prorocentrum donghaiense",C1371)) )</f>
        <v>0</v>
      </c>
      <c r="AB1371" t="b">
        <f>OR(ISNUMBER(FIND(" rat ",C1371)),ISNUMBER(FIND(" rats ",C1371)),ISNUMBER(FIND(" Rats ",C1371)),ISNUMBER(FIND(" Rat ",C1371)),ISNUMBER(FIND(" rat.",C1371)),ISNUMBER(FIND(" rats.",C1371)),ISNUMBER(FIND("mouse",C1371)),ISNUMBER(FIND("mice",C1371)), ISNUMBER(FIND(" Mice",C1371)))</f>
        <v>0</v>
      </c>
      <c r="AC1371" t="b">
        <f>OR(ISNUMBER(FIND(" cell ",C1371)),ISNUMBER(FIND("fibroblast",C1371)),ISNUMBER(FIND("macrophage",C1371)),ISNUMBER(FIND("epithelial",C1371)),ISNUMBER(FIND("endothelial",C1371)),ISNUMBER(FIND("neuron",C1371)),ISNUMBER(FIND(" cells ",C1371)),ISNUMBER(FIND("RBC",C1371)),ISNUMBER(FIND("mitochond",C1371)),ISNUMBER(FIND("adipocyte",C1371)),ISNUMBER(FIND("osteo",C1371)),ISNUMBER(FIND("keratin",C1371)),ISNUMBER(FIND(" cell's ",C1371)),ISNUMBER(FIND("eukary",C1371)),ISNUMBER(FIND("sperm",C1371)))</f>
        <v>1</v>
      </c>
      <c r="AD1371" t="b">
        <v>0</v>
      </c>
      <c r="AE1371" t="b">
        <f>OR(ISNUMBER(FIND(" plant ",C1371)),ISNUMBER(FIND("Plant ",C1371)),ISNUMBER(FIND("tomato",C1371)),ISNUMBER(FIND("plants",C1371)),ISNUMBER(FIND("Plants",C1371)),ISNUMBER(FIND("algae",C1371)),ISNUMBER(FIND("lettuce",C1371)),ISNUMBER(FIND("green gram sprouts ",C1371)),ISNUMBER(FIND("Cucurbita pepo",C1371)),ISNUMBER(FIND("bean ",C1371)),ISNUMBER(FIND("chloroplast",C1371)),ISNUMBER(FIND("chlorophyll",C1371)),ISNUMBER(FIND("seedling",C1371)),ISNUMBER(FIND("canola",C1371)),ISNUMBER(FIND("shoot",C1371)),ISNUMBER(FIND("photosynthes",C1371)),ISNUMBER(FIND(" leaves ",C1371)),,ISNUMBER(FIND("agriculture",C1371)),ISNUMBER(FIND(" crops ",C1371)))</f>
        <v>0</v>
      </c>
      <c r="AF1371" t="b">
        <f>OR(ISNUMBER(FIND("bacteria",C1371)),ISNUMBER(FIND("Bacteria",C1371)),ISNUMBER(FIND("Bacterium",C1371)),ISNUMBER(FIND("bacterium",C1371)),ISNUMBER(FIND(" coli ",C1371)))</f>
        <v>0</v>
      </c>
      <c r="AG1371" t="b">
        <f>OR(ISNUMBER(FIND("fungi",C1371)),ISNUMBER(FIND("Fungi",C1371)),ISNUMBER(FIND("fungus",C1371)),ISNUMBER(FIND("Fungus",C1371)),ISNUMBER(FIND("mushroom",C1371)),ISNUMBER(FIND("Mushroom",C1371)),ISNUMBER(FIND(" mold ",C1371)))</f>
        <v>0</v>
      </c>
      <c r="AH1371" t="b">
        <f>OR(ISNUMBER(FIND("Pig ",C1371)),ISNUMBER(FIND("pig ",C1371)),ISNUMBER(FIND("Pigs ",C1371)),ISNUMBER(FIND("pigs ",C1371)))</f>
        <v>0</v>
      </c>
      <c r="AI1371" t="b">
        <f>OR(ISNUMBER(FIND(" C. elegans",C1371)),ISNUMBER(FIND("Caenorhabditis elegans",C1371)),ISNUMBER(FIND("earthworms",C1371)),ISNUMBER(FIND(" Ficopomatus enigmaticus",C1371)),ISNUMBER(FIND("larva",C1371)),ISNUMBER(FIND("Lumbriculus variegatus",C1371)),ISNUMBER(FIND("nematode",C1371)))</f>
        <v>0</v>
      </c>
      <c r="AJ1371" t="b">
        <f>NOT(OR(AA1371,AB1371,AC1371,AD1371,AE1371,AF1371,AG1371,AH1371,AI1371))</f>
        <v>0</v>
      </c>
      <c r="AL1371" t="b">
        <f>OR(AA1371,AB1371,AD1371,AE1371,AF1371,AG1371,AH1371,AI1371)</f>
        <v>0</v>
      </c>
      <c r="AM1371" t="b">
        <f>IF(Table1[[#This Row],[In vivo?]],IF(Table1[[#This Row],[Cell]],FALSE,TRUE),FALSE)</f>
        <v>0</v>
      </c>
      <c r="AN1371" t="b">
        <f>AND(AC1371,AL1371)</f>
        <v>0</v>
      </c>
      <c r="AO1371" t="b">
        <f>IF(Table1[[#This Row],[Cell]],IF(Table1[[#This Row],[In vivo?]],FALSE,TRUE),FALSE)</f>
        <v>1</v>
      </c>
      <c r="AP1371" t="b">
        <f>NOT(OR(Table1[[#This Row],[In vivo?]],Table1[[#This Row],[Only in Cell]]))</f>
        <v>0</v>
      </c>
      <c r="AQ1371" t="str">
        <f>IF(OR(Table1[[#This Row],[Rodents]],Table1[[#This Row],[Human]],Table1[[#This Row],[Pig]]),OR(ISNUMBER(FIND("pulmonary",C1371)),ISNUMBER(FIND("lung",C1371))),"NA")</f>
        <v>NA</v>
      </c>
      <c r="AR1371" t="str">
        <f>IF(OR(Table1[[#This Row],[Rodents]],Table1[[#This Row],[Human]],Table1[[#This Row],[Pig]]),OR(ISNUMBER(FIND("skin",C1371)),ISNUMBER(FIND("dermal",C1371))),"NA")</f>
        <v>NA</v>
      </c>
      <c r="AS1371" t="str">
        <f>IF(OR(Table1[[#This Row],[Rodents]],Table1[[#This Row],[Human]],Table1[[#This Row],[Pig]]),OR(ISNUMBER(FIND("liver",C1371)),ISNUMBER(FIND("hepat",C1371))),"NA")</f>
        <v>NA</v>
      </c>
      <c r="AT1371" t="str">
        <f>IF(OR(Table1[[#This Row],[Rodents]],Table1[[#This Row],[Human]],Table1[[#This Row],[Pig]]),OR(ISNUMBER(FIND("kidney",C1371)),ISNUMBER(FIND("neph",C1371))),"NA")</f>
        <v>NA</v>
      </c>
      <c r="AU1371" t="str">
        <f>IF(OR(Table1[[#This Row],[Rodents]],Table1[[#This Row],[Human]],Table1[[#This Row],[Pig]]),OR(ISNUMBER(FIND("brain",C1371)),ISNUMBER(FIND("neur",C1371)),ISNUMBER(FIND("nerv",C1371))),"NA")</f>
        <v>NA</v>
      </c>
      <c r="AV1371" t="str">
        <f>IF(OR(Table1[[#This Row],[Rodents]],Table1[[#This Row],[Human]],Table1[[#This Row],[Pig]]),OR(ISNUMBER(FIND("heart",C1371)),ISNUMBER(FIND("cardi",C1371))),"NA")</f>
        <v>NA</v>
      </c>
      <c r="AW1371" t="str">
        <f>IF(OR(Table1[[#This Row],[Rodents]],Table1[[#This Row],[Human]],Table1[[#This Row],[Pig]]),OR(ISNUMBER(FIND("gastro",C1371)),ISNUMBER(FIND("intesti",C1371)),ISNUMBER(FIND("stomach",C1371))),"NA")</f>
        <v>NA</v>
      </c>
      <c r="AX1371" t="str">
        <f>IF(OR(Table1[[#This Row],[Rodents]],Table1[[#This Row],[Human]],Table1[[#This Row],[Pig]]),NOT(OR(AQ1371,AR1371,AS1371,AT1371,AU1371,AV1371,AW1371)),"NA")</f>
        <v>NA</v>
      </c>
      <c r="AY1371" t="b">
        <f>OR(ISNUMBER(FIND("SWCNT",C1371)),ISNUMBER(FIND("SWNT",C1371)),ISNUMBER(FIND("single-wall",C1371)),ISNUMBER(FIND("single wall",C1371)),ISNUMBER(FIND("Single wall",C1371)),ISNUMBER(FIND("Single-wall",C1371)),ISNUMBER(FIND("SWCNT",B1371)),ISNUMBER(FIND("SWNT",B1371)),ISNUMBER(FIND("single-wall",B1371)),ISNUMBER(FIND("single wall",B1371)),ISNUMBER(FIND("Single-wall",B1371)),ISNUMBER(FIND("Single wall",B1371)))</f>
        <v>1</v>
      </c>
      <c r="AZ1371" t="b">
        <f>OR(ISNUMBER(FIND("MWCNT",C1371)),ISNUMBER(FIND("MWNT",C1371)),ISNUMBER(FIND("multi-wall",C1371)),ISNUMBER(FIND("multi wall",C1371)),ISNUMBER(FIND("multiwall",C1371)),ISNUMBER(FIND("Multi-wall",C1371)),ISNUMBER(FIND("Multi wall",C1371)),ISNUMBER(FIND("Multiwall",C1371)),ISNUMBER(FIND("MWCNT",B1371)),ISNUMBER(FIND("MWNT",B1371)),ISNUMBER(FIND("multi-wall",B1371)),ISNUMBER(FIND("multi wall",B1371)),ISNUMBER(FIND("multiwall",B1371)),ISNUMBER(FIND("Multi-wall",B1371)),ISNUMBER(FIND("Multi wall",B1371)),ISNUMBER(FIND("Multiwall",B1371)),ISNUMBER(FIND("Double-wall",B1371)),ISNUMBER(FIND("Double wall",B1371)),ISNUMBER(FIND("Doublewall",B1371)),ISNUMBER(FIND("double-wall",B1371)),ISNUMBER(FIND("double wall",B1371)),ISNUMBER(FIND("doublewall",B1371)))</f>
        <v>0</v>
      </c>
      <c r="BA1371" t="b">
        <f>AND(Table1[[#This Row],[SWCNT]],Table1[[#This Row],[MWCNT]])</f>
        <v>0</v>
      </c>
      <c r="BB1371" t="b">
        <f>IF(Table1[[#This Row],[SWCNT]]=TRUE,FALSE,IF(Table1[[#This Row],[MWCNT]]=TRUE,FALSE,TRUE))</f>
        <v>0</v>
      </c>
      <c r="BC1371" s="18"/>
    </row>
    <row r="1372" spans="1:55" ht="166.5">
      <c r="A1372" t="s">
        <v>1641</v>
      </c>
      <c r="B1372" s="2" t="s">
        <v>1642</v>
      </c>
      <c r="C1372" s="16" t="s">
        <v>1643</v>
      </c>
      <c r="D1372" s="17" t="s">
        <v>1034</v>
      </c>
      <c r="E1372" s="2">
        <v>2018</v>
      </c>
      <c r="F1372" t="b">
        <f>OR(ISNUMBER(FIND("cytotoxic",C1372)),ISNUMBER(FIND("Cytotoxic",C1372)),ISNUMBER(FIND("cellular toxicity",C1372)),ISNUMBER(FIND("cell death",C1372)),ISNUMBER(FIND("viable",C1372)),ISNUMBER(FIND("phytotoxic",C1372)),ISNUMBER(FIND("acute toxicity",C1372)),ISNUMBER(FIND("MTT",C1372)),ISNUMBER(FIND("survival",C1372)),ISNUMBER(FIND("prolifer",C1372)),ISNUMBER(FIND("apoptosis",C1372)),ISNUMBER(FIND("neurotoxic",C1372)),ISNUMBER(FIND("  lysis ",C1372)),ISNUMBER(FIND("necrosis",C1372)),ISNUMBER(FIND("cellular death",C1372))*3,ISNUMBER(FIND("LDH",C1372)),ISNUMBER(FIND("Acute toxicity",C1372)))</f>
        <v>1</v>
      </c>
      <c r="G1372" t="b">
        <f>OR(ISNUMBER(FIND("genotoxic",C1372)),ISNUMBER(FIND("genotoxicity",C1372)),ISNUMBER(FIND("DNA damage",C1372)),ISNUMBER(FIND("DNA",C1372)),ISNUMBER(FIND("RNA",C1372)),ISNUMBER(FIND("mesothelioma",C1372)),ISNUMBER(FIND("carcino",C1372)),ISNUMBER(FIND("mutagen",C1372)),ISNUMBER(FIND("genetic",C1372)))</f>
        <v>0</v>
      </c>
      <c r="H1372" t="b">
        <f>OR(ISNUMBER(FIND("inflammatory",C1372)),ISNUMBER(FIND("inflamm",C1372)))</f>
        <v>0</v>
      </c>
      <c r="I1372" t="b">
        <f>OR(ISNUMBER(FIND("immune",C1372)),ISNUMBER(FIND("immunological",C1372)),ISNUMBER(FIND("interleuk",C1372)),ISNUMBER(FIND("platelet activation",C1372)),ISNUMBER(FIND("monocyte",C1372)),ISNUMBER(FIND("leukocyte",C1372)),ISNUMBER(FIND("cytokine",C1372)),ISNUMBER(FIND("CD4",C1372)),ISNUMBER(FIND("CD8",C1372)),ISNUMBER(FIND("T-cell",C1372)))</f>
        <v>0</v>
      </c>
      <c r="J1372" t="b">
        <f>OR(ISNUMBER(FIND("reactive oxygen",C1372)),ISNUMBER(FIND("ROS",C1372)),ISNUMBER(FIND("free radical",C1372)),ISNUMBER(FIND("oxidative stress",C1372)),ISNUMBER(FIND("peroxid",C1372)),ISNUMBER(FIND("oxidative",C1372)),ISNUMBER(FIND("antioxid",C1372)))</f>
        <v>1</v>
      </c>
      <c r="K1372" t="b">
        <f>OR(ISNUMBER(FIND("autophag",C1372)))</f>
        <v>1</v>
      </c>
      <c r="L1372" t="b">
        <f>OR(ISNUMBER(FIND("morpholog",C1372)))</f>
        <v>0</v>
      </c>
      <c r="M1372" t="b">
        <f>OR(ISNUMBER(FIND("fibrosis",C1372)),ISNUMBER(FIND("Fibrosis",C1372)),ISNUMBER(FIND("fibrot",C1372)))</f>
        <v>0</v>
      </c>
      <c r="N1372" t="b">
        <f>OR(ISNUMBER(FIND("offspring",C1372)),ISNUMBER(FIND("Parental",C1372)),ISNUMBER(FIND("parental",C1372)),ISNUMBER(FIND("germline",C1372)),ISNUMBER(FIND("reproduc",C1372)),ISNUMBER(FIND("embryo",C1372)))</f>
        <v>0</v>
      </c>
      <c r="O1372" t="b">
        <f>OR(ISNUMBER(FIND("metabol",C1372)),ISNUMBER(FIND("Metabol",C1372)),ISNUMBER(FIND("digest",C1372)),ISNUMBER(FIND("mitochon",C1372)))</f>
        <v>0</v>
      </c>
      <c r="P1372" t="b">
        <f>OR(ISNUMBER(FIND("ecotox",C1372)),ISNUMBER(FIND("Ecotox",B1372)),ISNUMBER(FIND("ecotox",B1372)),ISNUMBER(FIND("Ecotox",C1372)))</f>
        <v>0</v>
      </c>
      <c r="Q1372" t="b">
        <f>OR(ISNUMBER(FIND("Bioaccum",C1372)),ISNUMBER(FIND("bioaccum",C1372)),ISNUMBER(FIND("accum",C1372)))</f>
        <v>1</v>
      </c>
      <c r="R1372" t="b">
        <f>OR(ISNUMBER(FIND("Occupation",C1372)),ISNUMBER(FIND("occupation",C1372)),ISNUMBER(FIND("worker",C1372)),ISNUMBER(FIND("workforce",C1372)))</f>
        <v>0</v>
      </c>
      <c r="S1372" t="b">
        <f>NOT(OR(F1372,G1372,H1372,I1372,J1372,K1372,L1372,M1372,N1372,O1372,P1372,Q1372,R1372))</f>
        <v>0</v>
      </c>
      <c r="U1372" t="b">
        <f>OR(Table1[[#This Row],[Inflammation]],Table1[[#This Row],[Immune]])</f>
        <v>0</v>
      </c>
      <c r="V1372" t="str">
        <f>IF(OR(Table1[[#This Row],[Rodents]],Table1[[#This Row],[Human]],Table1[[#This Row],[Pig]]),OR(ISNUMBER(FIND("intratrach",C1372)),ISNUMBER(FIND("nasal ",C1372)),ISNUMBER(FIND("instill",C1372))),"NA")</f>
        <v>NA</v>
      </c>
      <c r="W1372" t="str">
        <f>IF(OR(Table1[[#This Row],[Rodents]],Table1[[#This Row],[Human]],Table1[[#This Row],[Pig]]),OR(ISNUMBER(FIND("dermal",C1372)),ISNUMBER(FIND("skin ",C1372))),"NA")</f>
        <v>NA</v>
      </c>
      <c r="X1372" t="str">
        <f>IF(OR(Table1[[#This Row],[Rodents]],Table1[[#This Row],[Human]],Table1[[#This Row],[Pig]]),OR(ISNUMBER(FIND("injected",C1372)),ISNUMBER(FIND("periton",C1372)),ISNUMBER(FIND("intrascrot",C1372))),"NA")</f>
        <v>NA</v>
      </c>
      <c r="Y1372" t="str">
        <f>IF(OR(Table1[[#This Row],[Rodents]],Table1[[#This Row],[Human]],Table1[[#This Row],[Pig]]),NOT(OR(Table1[[#This Row],[Inhaled/Intratracheal/intranasal]],Table1[[#This Row],[Dermal]],Table1[[#This Row],[Injected]])),"NA")</f>
        <v>NA</v>
      </c>
      <c r="AA1372" t="b">
        <f>OR(ISNUMBER(FIND("fish ",C1372)),ISNUMBER(FIND("Fish ",C1372)),ISNUMBER(FIND("aquatic",C1372)),ISNUMBER(FIND("daphnids",C1372)),ISNUMBER(FIND("Carcinus maenas",C1372)),ISNUMBER(FIND("Daphnia",C1372)),ISNUMBER(FIND("Ruditapes philippinarum",C1372)),ISNUMBER(FIND("daphnia",C1372)),ISNUMBER(FIND("marine",C1372)),ISNUMBER(FIND("mussel",C1372)),ISNUMBER(FIND("algae",C1372)),ISNUMBER(FIND("Donax faba",C1372)),ISNUMBER(FIND("estuarine",C1372)),ISNUMBER(FIND("snail",C1372)),ISNUMBER(FIND("Prorocentrum donghaiense",C1372)) )</f>
        <v>0</v>
      </c>
      <c r="AB1372" t="b">
        <f>OR(ISNUMBER(FIND(" rat ",C1372)),ISNUMBER(FIND(" rats ",C1372)),ISNUMBER(FIND(" Rats ",C1372)),ISNUMBER(FIND(" Rat ",C1372)),ISNUMBER(FIND(" rat.",C1372)),ISNUMBER(FIND(" rats.",C1372)),ISNUMBER(FIND("mouse",C1372)),ISNUMBER(FIND("mice",C1372)), ISNUMBER(FIND(" Mice",C1372)))</f>
        <v>0</v>
      </c>
      <c r="AC1372" t="b">
        <f>OR(ISNUMBER(FIND(" cell ",C1372)),ISNUMBER(FIND("fibroblast",C1372)),ISNUMBER(FIND("macrophage",C1372)),ISNUMBER(FIND("epithelial",C1372)),ISNUMBER(FIND("endothelial",C1372)),ISNUMBER(FIND("neuron",C1372)),ISNUMBER(FIND(" cells ",C1372)),ISNUMBER(FIND("RBC",C1372)),ISNUMBER(FIND("mitochond",C1372)),ISNUMBER(FIND("adipocyte",C1372)),ISNUMBER(FIND("osteo",C1372)),ISNUMBER(FIND("keratin",C1372)),ISNUMBER(FIND(" cell's ",C1372)),ISNUMBER(FIND("eukary",C1372)),ISNUMBER(FIND("sperm",C1372)))</f>
        <v>1</v>
      </c>
      <c r="AD1372" t="b">
        <f>OR(ISNUMBER(FIND("human",B1372)),ISNUMBER(FIND("workers",B1372)),ISNUMBER(FIND("workforces",B1372)),ISNUMBER(FIND("occupational",B1372)),ISNUMBER(FIND("Case report",B1372)),ISNUMBER(FIND("Workplaces",B1372)),ISNUMBER(FIND("worker",B1372)))</f>
        <v>0</v>
      </c>
      <c r="AE1372" t="b">
        <f>OR(ISNUMBER(FIND(" plant ",C1372)),ISNUMBER(FIND("Plant ",C1372)),ISNUMBER(FIND("tomato",C1372)),ISNUMBER(FIND("plants",C1372)),ISNUMBER(FIND("Plants",C1372)),ISNUMBER(FIND("algae",C1372)),ISNUMBER(FIND("lettuce",C1372)),ISNUMBER(FIND("green gram sprouts ",C1372)),ISNUMBER(FIND("Cucurbita pepo",C1372)),ISNUMBER(FIND("bean ",C1372)),ISNUMBER(FIND("chloroplast",C1372)),ISNUMBER(FIND("chlorophyll",C1372)),ISNUMBER(FIND("seedling",C1372)),ISNUMBER(FIND("canola",C1372)),ISNUMBER(FIND("shoot",C1372)),ISNUMBER(FIND("photosynthes",C1372)),ISNUMBER(FIND(" leaves ",C1372)),,ISNUMBER(FIND("agriculture",C1372)),ISNUMBER(FIND(" crops ",C1372)))</f>
        <v>0</v>
      </c>
      <c r="AF1372" t="b">
        <f>OR(ISNUMBER(FIND("bacteria",C1372)),ISNUMBER(FIND("Bacteria",C1372)),ISNUMBER(FIND("Bacterium",C1372)),ISNUMBER(FIND("bacterium",C1372)),ISNUMBER(FIND(" coli ",C1372)))</f>
        <v>0</v>
      </c>
      <c r="AG1372" t="b">
        <f>OR(ISNUMBER(FIND("fungi",C1372)),ISNUMBER(FIND("Fungi",C1372)),ISNUMBER(FIND("fungus",C1372)),ISNUMBER(FIND("Fungus",C1372)),ISNUMBER(FIND("mushroom",C1372)),ISNUMBER(FIND("Mushroom",C1372)),ISNUMBER(FIND(" mold ",C1372)))</f>
        <v>0</v>
      </c>
      <c r="AH1372" t="b">
        <f>OR(ISNUMBER(FIND("Pig ",C1372)),ISNUMBER(FIND("pig ",C1372)),ISNUMBER(FIND("Pigs ",C1372)),ISNUMBER(FIND("pigs ",C1372)))</f>
        <v>0</v>
      </c>
      <c r="AI1372" t="b">
        <f>OR(ISNUMBER(FIND(" C. elegans",C1372)),ISNUMBER(FIND("Caenorhabditis elegans",C1372)),ISNUMBER(FIND("earthworms",C1372)),ISNUMBER(FIND(" Ficopomatus enigmaticus",C1372)),ISNUMBER(FIND("larva",C1372)),ISNUMBER(FIND("Lumbriculus variegatus",C1372)),ISNUMBER(FIND("nematode",C1372)))</f>
        <v>0</v>
      </c>
      <c r="AJ1372" t="b">
        <f>NOT(OR(AA1372,AB1372,AC1372,AD1372,AE1372,AF1372,AG1372,AH1372,AI1372))</f>
        <v>0</v>
      </c>
      <c r="AL1372" t="b">
        <f>OR(AA1372,AB1372,AD1372,AE1372,AF1372,AG1372,AH1372,AI1372)</f>
        <v>0</v>
      </c>
      <c r="AM1372" t="b">
        <f>IF(Table1[[#This Row],[In vivo?]],IF(Table1[[#This Row],[Cell]],FALSE,TRUE),FALSE)</f>
        <v>0</v>
      </c>
      <c r="AN1372" t="b">
        <f>AND(AC1372,AL1372)</f>
        <v>0</v>
      </c>
      <c r="AO1372" t="b">
        <f>IF(Table1[[#This Row],[Cell]],IF(Table1[[#This Row],[In vivo?]],FALSE,TRUE),FALSE)</f>
        <v>1</v>
      </c>
      <c r="AP1372" t="b">
        <f>NOT(OR(Table1[[#This Row],[In vivo?]],Table1[[#This Row],[Only in Cell]]))</f>
        <v>0</v>
      </c>
      <c r="AQ1372" t="str">
        <f>IF(OR(Table1[[#This Row],[Rodents]],Table1[[#This Row],[Human]],Table1[[#This Row],[Pig]]),OR(ISNUMBER(FIND("pulmonary",C1372)),ISNUMBER(FIND("lung",C1372))),"NA")</f>
        <v>NA</v>
      </c>
      <c r="AR1372" t="str">
        <f>IF(OR(Table1[[#This Row],[Rodents]],Table1[[#This Row],[Human]],Table1[[#This Row],[Pig]]),OR(ISNUMBER(FIND("skin",C1372)),ISNUMBER(FIND("dermal",C1372))),"NA")</f>
        <v>NA</v>
      </c>
      <c r="AS1372" t="str">
        <f>IF(OR(Table1[[#This Row],[Rodents]],Table1[[#This Row],[Human]],Table1[[#This Row],[Pig]]),OR(ISNUMBER(FIND("liver",C1372)),ISNUMBER(FIND("hepat",C1372))),"NA")</f>
        <v>NA</v>
      </c>
      <c r="AT1372" t="str">
        <f>IF(OR(Table1[[#This Row],[Rodents]],Table1[[#This Row],[Human]],Table1[[#This Row],[Pig]]),OR(ISNUMBER(FIND("kidney",C1372)),ISNUMBER(FIND("neph",C1372))),"NA")</f>
        <v>NA</v>
      </c>
      <c r="AU1372" t="str">
        <f>IF(OR(Table1[[#This Row],[Rodents]],Table1[[#This Row],[Human]],Table1[[#This Row],[Pig]]),OR(ISNUMBER(FIND("brain",C1372)),ISNUMBER(FIND("neur",C1372)),ISNUMBER(FIND("nerv",C1372))),"NA")</f>
        <v>NA</v>
      </c>
      <c r="AV1372" t="str">
        <f>IF(OR(Table1[[#This Row],[Rodents]],Table1[[#This Row],[Human]],Table1[[#This Row],[Pig]]),OR(ISNUMBER(FIND("heart",C1372)),ISNUMBER(FIND("cardi",C1372))),"NA")</f>
        <v>NA</v>
      </c>
      <c r="AW1372" t="str">
        <f>IF(OR(Table1[[#This Row],[Rodents]],Table1[[#This Row],[Human]],Table1[[#This Row],[Pig]]),OR(ISNUMBER(FIND("gastro",C1372)),ISNUMBER(FIND("intesti",C1372)),ISNUMBER(FIND("stomach",C1372))),"NA")</f>
        <v>NA</v>
      </c>
      <c r="AX1372" t="str">
        <f>IF(OR(Table1[[#This Row],[Rodents]],Table1[[#This Row],[Human]],Table1[[#This Row],[Pig]]),NOT(OR(AQ1372,AR1372,AS1372,AT1372,AU1372,AV1372,AW1372)),"NA")</f>
        <v>NA</v>
      </c>
      <c r="AY1372" t="b">
        <f>OR(ISNUMBER(FIND("SWCNT",C1372)),ISNUMBER(FIND("SWNT",C1372)),ISNUMBER(FIND("single-wall",C1372)),ISNUMBER(FIND("single wall",C1372)),ISNUMBER(FIND("Single wall",C1372)),ISNUMBER(FIND("Single-wall",C1372)),ISNUMBER(FIND("SWCNT",B1372)),ISNUMBER(FIND("SWNT",B1372)),ISNUMBER(FIND("single-wall",B1372)),ISNUMBER(FIND("single wall",B1372)),ISNUMBER(FIND("Single-wall",B1372)),ISNUMBER(FIND("Single wall",B1372)))</f>
        <v>0</v>
      </c>
      <c r="AZ1372" t="b">
        <f>OR(ISNUMBER(FIND("MWCNT",C1372)),ISNUMBER(FIND("MWNT",C1372)),ISNUMBER(FIND("multi-wall",C1372)),ISNUMBER(FIND("multi wall",C1372)),ISNUMBER(FIND("multiwall",C1372)),ISNUMBER(FIND("Multi-wall",C1372)),ISNUMBER(FIND("Multi wall",C1372)),ISNUMBER(FIND("Multiwall",C1372)),ISNUMBER(FIND("MWCNT",B1372)),ISNUMBER(FIND("MWNT",B1372)),ISNUMBER(FIND("multi-wall",B1372)),ISNUMBER(FIND("multi wall",B1372)),ISNUMBER(FIND("multiwall",B1372)),ISNUMBER(FIND("Multi-wall",B1372)),ISNUMBER(FIND("Multi wall",B1372)),ISNUMBER(FIND("Multiwall",B1372)),ISNUMBER(FIND("Double-wall",B1372)),ISNUMBER(FIND("Double wall",B1372)),ISNUMBER(FIND("Doublewall",B1372)),ISNUMBER(FIND("double-wall",B1372)),ISNUMBER(FIND("double wall",B1372)),ISNUMBER(FIND("doublewall",B1372)))</f>
        <v>1</v>
      </c>
      <c r="BA1372" t="b">
        <f>AND(Table1[[#This Row],[SWCNT]],Table1[[#This Row],[MWCNT]])</f>
        <v>0</v>
      </c>
      <c r="BB1372" t="b">
        <f>IF(Table1[[#This Row],[SWCNT]]=TRUE,FALSE,IF(Table1[[#This Row],[MWCNT]]=TRUE,FALSE,TRUE))</f>
        <v>0</v>
      </c>
      <c r="BC1372" s="18"/>
    </row>
    <row r="1373" spans="1:55" ht="259">
      <c r="A1373" t="s">
        <v>1660</v>
      </c>
      <c r="B1373" s="2" t="s">
        <v>1662</v>
      </c>
      <c r="C1373" s="16" t="s">
        <v>1664</v>
      </c>
      <c r="D1373" s="17" t="s">
        <v>1278</v>
      </c>
      <c r="E1373" s="2">
        <v>2018</v>
      </c>
      <c r="F1373" t="b">
        <f>OR(ISNUMBER(FIND("cytotoxic",C1373)),ISNUMBER(FIND("Cytotoxic",C1373)),ISNUMBER(FIND("cellular toxicity",C1373)),ISNUMBER(FIND("cell death",C1373)),ISNUMBER(FIND("viable",C1373)),ISNUMBER(FIND("phytotoxic",C1373)),ISNUMBER(FIND("acute toxicity",C1373)),ISNUMBER(FIND("MTT",C1373)),ISNUMBER(FIND("survival",C1373)),ISNUMBER(FIND("prolifer",C1373)),ISNUMBER(FIND("apoptosis",C1373)),ISNUMBER(FIND("neurotoxic",C1373)),ISNUMBER(FIND("  lysis ",C1373)),ISNUMBER(FIND("necrosis",C1373)),ISNUMBER(FIND("cellular death",C1373))*3,ISNUMBER(FIND("LDH",C1373)),ISNUMBER(FIND("Acute toxicity",C1373)))</f>
        <v>1</v>
      </c>
      <c r="G1373" t="b">
        <f>OR(ISNUMBER(FIND("genotoxic",C1373)),ISNUMBER(FIND("genotoxicity",C1373)),ISNUMBER(FIND("DNA damage",C1373)),ISNUMBER(FIND("DNA",C1373)),ISNUMBER(FIND("RNA",C1373)),ISNUMBER(FIND("mesothelioma",C1373)),ISNUMBER(FIND("carcino",C1373)),ISNUMBER(FIND("mutagen",C1373)),ISNUMBER(FIND("genetic",C1373)))</f>
        <v>0</v>
      </c>
      <c r="H1373" t="b">
        <f>OR(ISNUMBER(FIND("inflammatory",C1373)),ISNUMBER(FIND("inflamm",C1373)))</f>
        <v>0</v>
      </c>
      <c r="I1373" t="b">
        <f>OR(ISNUMBER(FIND("immune",C1373)),ISNUMBER(FIND("immunological",C1373)),ISNUMBER(FIND("interleuk",C1373)),ISNUMBER(FIND("platelet activation",C1373)),ISNUMBER(FIND("monocyte",C1373)),ISNUMBER(FIND("leukocyte",C1373)),ISNUMBER(FIND("cytokine",C1373)),ISNUMBER(FIND("CD4",C1373)),ISNUMBER(FIND("CD8",C1373)),ISNUMBER(FIND("T-cell",C1373)))</f>
        <v>1</v>
      </c>
      <c r="J1373" t="b">
        <f>OR(ISNUMBER(FIND("reactive oxygen",C1373)),ISNUMBER(FIND("ROS",C1373)),ISNUMBER(FIND("free radical",C1373)),ISNUMBER(FIND("oxidative stress",C1373)),ISNUMBER(FIND("peroxid",C1373)),ISNUMBER(FIND("oxidative",C1373)),ISNUMBER(FIND("antioxid",C1373)))</f>
        <v>1</v>
      </c>
      <c r="K1373" t="b">
        <f>OR(ISNUMBER(FIND("autophag",C1373)))</f>
        <v>0</v>
      </c>
      <c r="L1373" t="b">
        <f>OR(ISNUMBER(FIND("morpholog",C1373)))</f>
        <v>0</v>
      </c>
      <c r="M1373" t="b">
        <f>OR(ISNUMBER(FIND("fibrosis",C1373)),ISNUMBER(FIND("Fibrosis",C1373)),ISNUMBER(FIND("fibrot",C1373)))</f>
        <v>0</v>
      </c>
      <c r="N1373" t="b">
        <f>OR(ISNUMBER(FIND("offspring",C1373)),ISNUMBER(FIND("Parental",C1373)),ISNUMBER(FIND("parental",C1373)),ISNUMBER(FIND("germline",C1373)),ISNUMBER(FIND("reproduc",C1373)),ISNUMBER(FIND("embryo",C1373)))</f>
        <v>0</v>
      </c>
      <c r="O1373" t="b">
        <f>OR(ISNUMBER(FIND("metabol",C1373)),ISNUMBER(FIND("Metabol",C1373)),ISNUMBER(FIND("digest",C1373)),ISNUMBER(FIND("mitochon",C1373)))</f>
        <v>0</v>
      </c>
      <c r="P1373" t="b">
        <f>OR(ISNUMBER(FIND("ecotox",C1373)),ISNUMBER(FIND("Ecotox",B1373)),ISNUMBER(FIND("ecotox",B1373)),ISNUMBER(FIND("Ecotox",C1373)))</f>
        <v>0</v>
      </c>
      <c r="Q1373" t="b">
        <f>OR(ISNUMBER(FIND("Bioaccum",C1373)),ISNUMBER(FIND("bioaccum",C1373)),ISNUMBER(FIND("accum",C1373)))</f>
        <v>0</v>
      </c>
      <c r="R1373" t="b">
        <f>OR(ISNUMBER(FIND("Occupation",C1373)),ISNUMBER(FIND("occupation",C1373)),ISNUMBER(FIND("worker",C1373)),ISNUMBER(FIND("workforce",C1373)))</f>
        <v>0</v>
      </c>
      <c r="S1373" t="b">
        <f>NOT(OR(F1373,G1373,H1373,I1373,J1373,K1373,L1373,M1373,N1373,O1373,P1373,Q1373,R1373))</f>
        <v>0</v>
      </c>
      <c r="U1373" t="b">
        <f>OR(Table1[[#This Row],[Inflammation]],Table1[[#This Row],[Immune]])</f>
        <v>1</v>
      </c>
      <c r="V1373" t="str">
        <f>IF(OR(Table1[[#This Row],[Rodents]],Table1[[#This Row],[Human]],Table1[[#This Row],[Pig]]),OR(ISNUMBER(FIND("intratrach",C1373)),ISNUMBER(FIND("nasal ",C1373)),ISNUMBER(FIND("instill",C1373))),"NA")</f>
        <v>NA</v>
      </c>
      <c r="W1373" t="str">
        <f>IF(OR(Table1[[#This Row],[Rodents]],Table1[[#This Row],[Human]],Table1[[#This Row],[Pig]]),OR(ISNUMBER(FIND("dermal",C1373)),ISNUMBER(FIND("skin ",C1373))),"NA")</f>
        <v>NA</v>
      </c>
      <c r="X1373" t="str">
        <f>IF(OR(Table1[[#This Row],[Rodents]],Table1[[#This Row],[Human]],Table1[[#This Row],[Pig]]),OR(ISNUMBER(FIND("injected",C1373)),ISNUMBER(FIND("periton",C1373)),ISNUMBER(FIND("intrascrot",C1373))),"NA")</f>
        <v>NA</v>
      </c>
      <c r="Y1373" t="str">
        <f>IF(OR(Table1[[#This Row],[Rodents]],Table1[[#This Row],[Human]],Table1[[#This Row],[Pig]]),NOT(OR(Table1[[#This Row],[Inhaled/Intratracheal/intranasal]],Table1[[#This Row],[Dermal]],Table1[[#This Row],[Injected]])),"NA")</f>
        <v>NA</v>
      </c>
      <c r="AA1373" t="b">
        <f>OR(ISNUMBER(FIND("fish ",C1373)),ISNUMBER(FIND("Fish ",C1373)),ISNUMBER(FIND("aquatic",C1373)),ISNUMBER(FIND("daphnids",C1373)),ISNUMBER(FIND("Carcinus maenas",C1373)),ISNUMBER(FIND("Daphnia",C1373)),ISNUMBER(FIND("Ruditapes philippinarum",C1373)),ISNUMBER(FIND("daphnia",C1373)),ISNUMBER(FIND("marine",C1373)),ISNUMBER(FIND("mussel",C1373)),ISNUMBER(FIND("algae",C1373)),ISNUMBER(FIND("Donax faba",C1373)),ISNUMBER(FIND("estuarine",C1373)),ISNUMBER(FIND("snail",C1373)),ISNUMBER(FIND("Prorocentrum donghaiense",C1373)) )</f>
        <v>0</v>
      </c>
      <c r="AB1373" t="b">
        <f>OR(ISNUMBER(FIND(" rat ",C1373)),ISNUMBER(FIND(" rats ",C1373)),ISNUMBER(FIND(" Rats ",C1373)),ISNUMBER(FIND(" Rat ",C1373)),ISNUMBER(FIND(" rat.",C1373)),ISNUMBER(FIND(" rats.",C1373)),ISNUMBER(FIND("mouse",C1373)),ISNUMBER(FIND("mice",C1373)), ISNUMBER(FIND(" Mice",C1373)))</f>
        <v>0</v>
      </c>
      <c r="AC1373" t="b">
        <f>OR(ISNUMBER(FIND(" cell ",C1373)),ISNUMBER(FIND("fibroblast",C1373)),ISNUMBER(FIND("macrophage",C1373)),ISNUMBER(FIND("epithelial",C1373)),ISNUMBER(FIND("endothelial",C1373)),ISNUMBER(FIND("neuron",C1373)),ISNUMBER(FIND(" cells ",C1373)),ISNUMBER(FIND("RBC",C1373)),ISNUMBER(FIND("mitochond",C1373)),ISNUMBER(FIND("adipocyte",C1373)),ISNUMBER(FIND("osteo",C1373)),ISNUMBER(FIND("keratin",C1373)),ISNUMBER(FIND(" cell's ",C1373)),ISNUMBER(FIND("eukary",C1373)),ISNUMBER(FIND("sperm",C1373)))</f>
        <v>1</v>
      </c>
      <c r="AD1373" t="b">
        <f>OR(ISNUMBER(FIND("human",B1373)),ISNUMBER(FIND("workers",B1373)),ISNUMBER(FIND("workforces",B1373)),ISNUMBER(FIND("occupational",B1373)),ISNUMBER(FIND("Case report",B1373)),ISNUMBER(FIND("Workplaces",B1373)),ISNUMBER(FIND("worker",B1373)))</f>
        <v>0</v>
      </c>
      <c r="AE1373" t="b">
        <f>OR(ISNUMBER(FIND(" plant ",C1373)),ISNUMBER(FIND("Plant ",C1373)),ISNUMBER(FIND("tomato",C1373)),ISNUMBER(FIND("plants",C1373)),ISNUMBER(FIND("Plants",C1373)),ISNUMBER(FIND("algae",C1373)),ISNUMBER(FIND("lettuce",C1373)),ISNUMBER(FIND("green gram sprouts ",C1373)),ISNUMBER(FIND("Cucurbita pepo",C1373)),ISNUMBER(FIND("bean ",C1373)),ISNUMBER(FIND("chloroplast",C1373)),ISNUMBER(FIND("chlorophyll",C1373)),ISNUMBER(FIND("seedling",C1373)),ISNUMBER(FIND("canola",C1373)),ISNUMBER(FIND("shoot",C1373)),ISNUMBER(FIND("photosynthes",C1373)),ISNUMBER(FIND(" leaves ",C1373)),,ISNUMBER(FIND("agriculture",C1373)),ISNUMBER(FIND(" crops ",C1373)))</f>
        <v>0</v>
      </c>
      <c r="AF1373" t="b">
        <f>OR(ISNUMBER(FIND("bacteria",C1373)),ISNUMBER(FIND("Bacteria",C1373)),ISNUMBER(FIND("Bacterium",C1373)),ISNUMBER(FIND("bacterium",C1373)),ISNUMBER(FIND(" coli ",C1373)))</f>
        <v>0</v>
      </c>
      <c r="AG1373" t="b">
        <f>OR(ISNUMBER(FIND("fungi",C1373)),ISNUMBER(FIND("Fungi",C1373)),ISNUMBER(FIND("fungus",C1373)),ISNUMBER(FIND("Fungus",C1373)),ISNUMBER(FIND("mushroom",C1373)),ISNUMBER(FIND("Mushroom",C1373)),ISNUMBER(FIND(" mold ",C1373)))</f>
        <v>0</v>
      </c>
      <c r="AH1373" t="b">
        <f>OR(ISNUMBER(FIND("Pig ",C1373)),ISNUMBER(FIND("pig ",C1373)),ISNUMBER(FIND("Pigs ",C1373)),ISNUMBER(FIND("pigs ",C1373)))</f>
        <v>0</v>
      </c>
      <c r="AI1373" t="b">
        <f>OR(ISNUMBER(FIND(" C. elegans",C1373)),ISNUMBER(FIND("Caenorhabditis elegans",C1373)),ISNUMBER(FIND("earthworms",C1373)),ISNUMBER(FIND(" Ficopomatus enigmaticus",C1373)),ISNUMBER(FIND("larva",C1373)),ISNUMBER(FIND("Lumbriculus variegatus",C1373)),ISNUMBER(FIND("nematode",C1373)))</f>
        <v>0</v>
      </c>
      <c r="AJ1373" t="b">
        <f>NOT(OR(AA1373,AB1373,AC1373,AD1373,AE1373,AF1373,AG1373,AH1373,AI1373))</f>
        <v>0</v>
      </c>
      <c r="AL1373" t="b">
        <f>OR(AA1373,AB1373,AD1373,AE1373,AF1373,AG1373,AH1373,AI1373)</f>
        <v>0</v>
      </c>
      <c r="AM1373" t="b">
        <f>IF(Table1[[#This Row],[In vivo?]],IF(Table1[[#This Row],[Cell]],FALSE,TRUE),FALSE)</f>
        <v>0</v>
      </c>
      <c r="AN1373" t="b">
        <f>AND(AC1373,AL1373)</f>
        <v>0</v>
      </c>
      <c r="AO1373" t="b">
        <f>IF(Table1[[#This Row],[Cell]],IF(Table1[[#This Row],[In vivo?]],FALSE,TRUE),FALSE)</f>
        <v>1</v>
      </c>
      <c r="AP1373" t="b">
        <f>NOT(OR(Table1[[#This Row],[In vivo?]],Table1[[#This Row],[Only in Cell]]))</f>
        <v>0</v>
      </c>
      <c r="AQ1373" t="str">
        <f>IF(OR(Table1[[#This Row],[Rodents]],Table1[[#This Row],[Human]],Table1[[#This Row],[Pig]]),OR(ISNUMBER(FIND("pulmonary",C1373)),ISNUMBER(FIND("lung",C1373))),"NA")</f>
        <v>NA</v>
      </c>
      <c r="AR1373" t="str">
        <f>IF(OR(Table1[[#This Row],[Rodents]],Table1[[#This Row],[Human]],Table1[[#This Row],[Pig]]),OR(ISNUMBER(FIND("skin",C1373)),ISNUMBER(FIND("dermal",C1373))),"NA")</f>
        <v>NA</v>
      </c>
      <c r="AS1373" t="str">
        <f>IF(OR(Table1[[#This Row],[Rodents]],Table1[[#This Row],[Human]],Table1[[#This Row],[Pig]]),OR(ISNUMBER(FIND("liver",C1373)),ISNUMBER(FIND("hepat",C1373))),"NA")</f>
        <v>NA</v>
      </c>
      <c r="AT1373" t="str">
        <f>IF(OR(Table1[[#This Row],[Rodents]],Table1[[#This Row],[Human]],Table1[[#This Row],[Pig]]),OR(ISNUMBER(FIND("kidney",C1373)),ISNUMBER(FIND("neph",C1373))),"NA")</f>
        <v>NA</v>
      </c>
      <c r="AU1373" t="str">
        <f>IF(OR(Table1[[#This Row],[Rodents]],Table1[[#This Row],[Human]],Table1[[#This Row],[Pig]]),OR(ISNUMBER(FIND("brain",C1373)),ISNUMBER(FIND("neur",C1373)),ISNUMBER(FIND("nerv",C1373))),"NA")</f>
        <v>NA</v>
      </c>
      <c r="AV1373" t="str">
        <f>IF(OR(Table1[[#This Row],[Rodents]],Table1[[#This Row],[Human]],Table1[[#This Row],[Pig]]),OR(ISNUMBER(FIND("heart",C1373)),ISNUMBER(FIND("cardi",C1373))),"NA")</f>
        <v>NA</v>
      </c>
      <c r="AW1373" t="str">
        <f>IF(OR(Table1[[#This Row],[Rodents]],Table1[[#This Row],[Human]],Table1[[#This Row],[Pig]]),OR(ISNUMBER(FIND("gastro",C1373)),ISNUMBER(FIND("intesti",C1373)),ISNUMBER(FIND("stomach",C1373))),"NA")</f>
        <v>NA</v>
      </c>
      <c r="AX1373" t="str">
        <f>IF(OR(Table1[[#This Row],[Rodents]],Table1[[#This Row],[Human]],Table1[[#This Row],[Pig]]),NOT(OR(AQ1373,AR1373,AS1373,AT1373,AU1373,AV1373,AW1373)),"NA")</f>
        <v>NA</v>
      </c>
      <c r="AY1373" t="b">
        <f>OR(ISNUMBER(FIND("SWCNT",C1373)),ISNUMBER(FIND("SWNT",C1373)),ISNUMBER(FIND("single-wall",C1373)),ISNUMBER(FIND("single wall",C1373)),ISNUMBER(FIND("Single wall",C1373)),ISNUMBER(FIND("Single-wall",C1373)),ISNUMBER(FIND("SWCNT",B1373)),ISNUMBER(FIND("SWNT",B1373)),ISNUMBER(FIND("single-wall",B1373)),ISNUMBER(FIND("single wall",B1373)),ISNUMBER(FIND("Single-wall",B1373)),ISNUMBER(FIND("Single wall",B1373)))</f>
        <v>1</v>
      </c>
      <c r="AZ1373" t="b">
        <f>OR(ISNUMBER(FIND("MWCNT",C1373)),ISNUMBER(FIND("MWNT",C1373)),ISNUMBER(FIND("multi-wall",C1373)),ISNUMBER(FIND("multi wall",C1373)),ISNUMBER(FIND("multiwall",C1373)),ISNUMBER(FIND("Multi-wall",C1373)),ISNUMBER(FIND("Multi wall",C1373)),ISNUMBER(FIND("Multiwall",C1373)),ISNUMBER(FIND("MWCNT",B1373)),ISNUMBER(FIND("MWNT",B1373)),ISNUMBER(FIND("multi-wall",B1373)),ISNUMBER(FIND("multi wall",B1373)),ISNUMBER(FIND("multiwall",B1373)),ISNUMBER(FIND("Multi-wall",B1373)),ISNUMBER(FIND("Multi wall",B1373)),ISNUMBER(FIND("Multiwall",B1373)),ISNUMBER(FIND("Double-wall",B1373)),ISNUMBER(FIND("Double wall",B1373)),ISNUMBER(FIND("Doublewall",B1373)),ISNUMBER(FIND("double-wall",B1373)),ISNUMBER(FIND("double wall",B1373)),ISNUMBER(FIND("doublewall",B1373)))</f>
        <v>0</v>
      </c>
      <c r="BA1373" t="b">
        <f>AND(Table1[[#This Row],[SWCNT]],Table1[[#This Row],[MWCNT]])</f>
        <v>0</v>
      </c>
      <c r="BB1373" t="b">
        <f>IF(Table1[[#This Row],[SWCNT]]=TRUE,FALSE,IF(Table1[[#This Row],[MWCNT]]=TRUE,FALSE,TRUE))</f>
        <v>0</v>
      </c>
      <c r="BC1373" s="18"/>
    </row>
    <row r="1374" spans="1:55" ht="203.5">
      <c r="A1374" t="s">
        <v>1669</v>
      </c>
      <c r="B1374" s="2" t="s">
        <v>1671</v>
      </c>
      <c r="C1374" s="16" t="s">
        <v>1673</v>
      </c>
      <c r="D1374" s="17" t="s">
        <v>54</v>
      </c>
      <c r="E1374" s="2">
        <v>2018</v>
      </c>
      <c r="F1374" t="b">
        <f>OR(ISNUMBER(FIND("cytotoxic",C1374)),ISNUMBER(FIND("Cytotoxic",C1374)),ISNUMBER(FIND("cellular toxicity",C1374)),ISNUMBER(FIND("cell death",C1374)),ISNUMBER(FIND("viable",C1374)),ISNUMBER(FIND("phytotoxic",C1374)),ISNUMBER(FIND("acute toxicity",C1374)),ISNUMBER(FIND("MTT",C1374)),ISNUMBER(FIND("survival",C1374)),ISNUMBER(FIND("prolifer",C1374)),ISNUMBER(FIND("apoptosis",C1374)),ISNUMBER(FIND("neurotoxic",C1374)),ISNUMBER(FIND("  lysis ",C1374)),ISNUMBER(FIND("necrosis",C1374)),ISNUMBER(FIND("cellular death",C1374))*3,ISNUMBER(FIND("LDH",C1374)),ISNUMBER(FIND("Acute toxicity",C1374)))</f>
        <v>1</v>
      </c>
      <c r="G1374" t="b">
        <f>OR(ISNUMBER(FIND("genotoxic",C1374)),ISNUMBER(FIND("genotoxicity",C1374)),ISNUMBER(FIND("DNA damage",C1374)),ISNUMBER(FIND("DNA",C1374)),ISNUMBER(FIND("RNA",C1374)),ISNUMBER(FIND("mesothelioma",C1374)),ISNUMBER(FIND("carcino",C1374)),ISNUMBER(FIND("mutagen",C1374)),ISNUMBER(FIND("genetic",C1374)))</f>
        <v>0</v>
      </c>
      <c r="H1374" t="b">
        <f>OR(ISNUMBER(FIND("inflammatory",C1374)),ISNUMBER(FIND("inflamm",C1374)))</f>
        <v>0</v>
      </c>
      <c r="I1374" t="b">
        <f>OR(ISNUMBER(FIND("immune",C1374)),ISNUMBER(FIND("immunological",C1374)),ISNUMBER(FIND("interleuk",C1374)),ISNUMBER(FIND("platelet activation",C1374)),ISNUMBER(FIND("monocyte",C1374)),ISNUMBER(FIND("leukocyte",C1374)),ISNUMBER(FIND("cytokine",C1374)),ISNUMBER(FIND("CD4",C1374)),ISNUMBER(FIND("CD8",C1374)),ISNUMBER(FIND("T-cell",C1374)))</f>
        <v>0</v>
      </c>
      <c r="J1374" t="b">
        <f>OR(ISNUMBER(FIND("reactive oxygen",C1374)),ISNUMBER(FIND("ROS",C1374)),ISNUMBER(FIND("free radical",C1374)),ISNUMBER(FIND("oxidative stress",C1374)),ISNUMBER(FIND("peroxid",C1374)),ISNUMBER(FIND("oxidative",C1374)),ISNUMBER(FIND("antioxid",C1374)))</f>
        <v>1</v>
      </c>
      <c r="K1374" t="b">
        <f>OR(ISNUMBER(FIND("autophag",C1374)))</f>
        <v>0</v>
      </c>
      <c r="L1374" t="b">
        <f>OR(ISNUMBER(FIND("morpholog",C1374)))</f>
        <v>0</v>
      </c>
      <c r="M1374" t="b">
        <f>OR(ISNUMBER(FIND("fibrosis",C1374)),ISNUMBER(FIND("Fibrosis",C1374)),ISNUMBER(FIND("fibrot",C1374)))</f>
        <v>0</v>
      </c>
      <c r="N1374" t="b">
        <f>OR(ISNUMBER(FIND("offspring",C1374)),ISNUMBER(FIND("Parental",C1374)),ISNUMBER(FIND("parental",C1374)),ISNUMBER(FIND("germline",C1374)),ISNUMBER(FIND("reproduc",C1374)),ISNUMBER(FIND("embryo",C1374)))</f>
        <v>0</v>
      </c>
      <c r="O1374" t="b">
        <f>OR(ISNUMBER(FIND("metabol",C1374)),ISNUMBER(FIND("Metabol",C1374)),ISNUMBER(FIND("digest",C1374)),ISNUMBER(FIND("mitochon",C1374)))</f>
        <v>0</v>
      </c>
      <c r="P1374" t="b">
        <f>OR(ISNUMBER(FIND("ecotox",C1374)),ISNUMBER(FIND("Ecotox",B1374)),ISNUMBER(FIND("ecotox",B1374)),ISNUMBER(FIND("Ecotox",C1374)))</f>
        <v>1</v>
      </c>
      <c r="Q1374" t="b">
        <f>OR(ISNUMBER(FIND("Bioaccum",C1374)),ISNUMBER(FIND("bioaccum",C1374)),ISNUMBER(FIND("accum",C1374)))</f>
        <v>1</v>
      </c>
      <c r="R1374" t="b">
        <f>OR(ISNUMBER(FIND("Occupation",C1374)),ISNUMBER(FIND("occupation",C1374)),ISNUMBER(FIND("worker",C1374)),ISNUMBER(FIND("workforce",C1374)))</f>
        <v>0</v>
      </c>
      <c r="S1374" t="b">
        <f>NOT(OR(F1374,G1374,H1374,I1374,J1374,K1374,L1374,M1374,N1374,O1374,P1374,Q1374,R1374))</f>
        <v>0</v>
      </c>
      <c r="U1374" t="b">
        <f>OR(Table1[[#This Row],[Inflammation]],Table1[[#This Row],[Immune]])</f>
        <v>0</v>
      </c>
      <c r="V1374" t="str">
        <f>IF(OR(Table1[[#This Row],[Rodents]],Table1[[#This Row],[Human]],Table1[[#This Row],[Pig]]),OR(ISNUMBER(FIND("intratrach",C1374)),ISNUMBER(FIND("nasal ",C1374)),ISNUMBER(FIND("instill",C1374))),"NA")</f>
        <v>NA</v>
      </c>
      <c r="W1374" t="str">
        <f>IF(OR(Table1[[#This Row],[Rodents]],Table1[[#This Row],[Human]],Table1[[#This Row],[Pig]]),OR(ISNUMBER(FIND("dermal",C1374)),ISNUMBER(FIND("skin ",C1374))),"NA")</f>
        <v>NA</v>
      </c>
      <c r="X1374" t="str">
        <f>IF(OR(Table1[[#This Row],[Rodents]],Table1[[#This Row],[Human]],Table1[[#This Row],[Pig]]),OR(ISNUMBER(FIND("injected",C1374)),ISNUMBER(FIND("periton",C1374)),ISNUMBER(FIND("intrascrot",C1374))),"NA")</f>
        <v>NA</v>
      </c>
      <c r="Y1374" t="str">
        <f>IF(OR(Table1[[#This Row],[Rodents]],Table1[[#This Row],[Human]],Table1[[#This Row],[Pig]]),NOT(OR(Table1[[#This Row],[Inhaled/Intratracheal/intranasal]],Table1[[#This Row],[Dermal]],Table1[[#This Row],[Injected]])),"NA")</f>
        <v>NA</v>
      </c>
      <c r="AA1374" t="b">
        <f>OR(ISNUMBER(FIND("fish ",C1374)),ISNUMBER(FIND("Fish ",C1374)),ISNUMBER(FIND("aquatic",C1374)),ISNUMBER(FIND("daphnids",C1374)),ISNUMBER(FIND("Carcinus maenas",C1374)),ISNUMBER(FIND("Daphnia",C1374)),ISNUMBER(FIND("Ruditapes philippinarum",C1374)),ISNUMBER(FIND("daphnia",C1374)),ISNUMBER(FIND("marine",C1374)),ISNUMBER(FIND("mussel",C1374)),ISNUMBER(FIND("algae",C1374)),ISNUMBER(FIND("Donax faba",C1374)),ISNUMBER(FIND("estuarine",C1374)),ISNUMBER(FIND("snail",C1374)),ISNUMBER(FIND("Prorocentrum donghaiense",C1374)) )</f>
        <v>0</v>
      </c>
      <c r="AB1374" t="b">
        <f>OR(ISNUMBER(FIND(" rat ",C1374)),ISNUMBER(FIND(" rats ",C1374)),ISNUMBER(FIND(" Rats ",C1374)),ISNUMBER(FIND(" Rat ",C1374)),ISNUMBER(FIND(" rat.",C1374)),ISNUMBER(FIND(" rats.",C1374)),ISNUMBER(FIND("mouse",C1374)),ISNUMBER(FIND("mice",C1374)), ISNUMBER(FIND(" Mice",C1374)))</f>
        <v>0</v>
      </c>
      <c r="AC1374" t="b">
        <f>OR(ISNUMBER(FIND(" cell ",C1374)),ISNUMBER(FIND("fibroblast",C1374)),ISNUMBER(FIND("macrophage",C1374)),ISNUMBER(FIND("epithelial",C1374)),ISNUMBER(FIND("endothelial",C1374)),ISNUMBER(FIND("neuron",C1374)),ISNUMBER(FIND(" cells ",C1374)),ISNUMBER(FIND("RBC",C1374)),ISNUMBER(FIND("mitochond",C1374)),ISNUMBER(FIND("adipocyte",C1374)),ISNUMBER(FIND("osteo",C1374)),ISNUMBER(FIND("keratin",C1374)),ISNUMBER(FIND(" cell's ",C1374)),ISNUMBER(FIND("eukary",C1374)),ISNUMBER(FIND("sperm",C1374)))</f>
        <v>1</v>
      </c>
      <c r="AD1374" t="b">
        <f>OR(ISNUMBER(FIND("human",B1374)),ISNUMBER(FIND("workers",B1374)),ISNUMBER(FIND("workforces",B1374)),ISNUMBER(FIND("occupational",B1374)),ISNUMBER(FIND("Case report",B1374)),ISNUMBER(FIND("Workplaces",B1374)),ISNUMBER(FIND("worker",B1374)))</f>
        <v>0</v>
      </c>
      <c r="AE1374" t="b">
        <f>OR(ISNUMBER(FIND(" plant ",C1374)),ISNUMBER(FIND("Plant ",C1374)),ISNUMBER(FIND("tomato",C1374)),ISNUMBER(FIND("plants",C1374)),ISNUMBER(FIND("Plants",C1374)),ISNUMBER(FIND("algae",C1374)),ISNUMBER(FIND("lettuce",C1374)),ISNUMBER(FIND("green gram sprouts ",C1374)),ISNUMBER(FIND("Cucurbita pepo",C1374)),ISNUMBER(FIND("bean ",C1374)),ISNUMBER(FIND("chloroplast",C1374)),ISNUMBER(FIND("chlorophyll",C1374)),ISNUMBER(FIND("seedling",C1374)),ISNUMBER(FIND("canola",C1374)),ISNUMBER(FIND("shoot",C1374)),ISNUMBER(FIND("photosynthes",C1374)),ISNUMBER(FIND(" leaves ",C1374)),,ISNUMBER(FIND("agriculture",C1374)),ISNUMBER(FIND(" crops ",C1374)))</f>
        <v>1</v>
      </c>
      <c r="AF1374" t="b">
        <f>OR(ISNUMBER(FIND("bacteria",C1374)),ISNUMBER(FIND("Bacteria",C1374)),ISNUMBER(FIND("Bacterium",C1374)),ISNUMBER(FIND("bacterium",C1374)),ISNUMBER(FIND(" coli ",C1374)))</f>
        <v>0</v>
      </c>
      <c r="AG1374" t="b">
        <f>OR(ISNUMBER(FIND("fungi",C1374)),ISNUMBER(FIND("Fungi",C1374)),ISNUMBER(FIND("fungus",C1374)),ISNUMBER(FIND("Fungus",C1374)),ISNUMBER(FIND("mushroom",C1374)),ISNUMBER(FIND("Mushroom",C1374)),ISNUMBER(FIND(" mold ",C1374)))</f>
        <v>0</v>
      </c>
      <c r="AH1374" t="b">
        <f>OR(ISNUMBER(FIND("Pig ",C1374)),ISNUMBER(FIND("pig ",C1374)),ISNUMBER(FIND("Pigs ",C1374)),ISNUMBER(FIND("pigs ",C1374)))</f>
        <v>0</v>
      </c>
      <c r="AI1374" t="b">
        <f>OR(ISNUMBER(FIND(" C. elegans",C1374)),ISNUMBER(FIND("Caenorhabditis elegans",C1374)),ISNUMBER(FIND("earthworms",C1374)),ISNUMBER(FIND(" Ficopomatus enigmaticus",C1374)),ISNUMBER(FIND("larva",C1374)),ISNUMBER(FIND("Lumbriculus variegatus",C1374)),ISNUMBER(FIND("nematode",C1374)))</f>
        <v>0</v>
      </c>
      <c r="AJ1374" t="b">
        <f>NOT(OR(AA1374,AB1374,AC1374,AD1374,AE1374,AF1374,AG1374,AH1374,AI1374))</f>
        <v>0</v>
      </c>
      <c r="AL1374" t="b">
        <f>OR(AA1374,AB1374,AD1374,AE1374,AF1374,AG1374,AH1374,AI1374)</f>
        <v>1</v>
      </c>
      <c r="AM1374" t="b">
        <f>IF(Table1[[#This Row],[In vivo?]],IF(Table1[[#This Row],[Cell]],FALSE,TRUE),FALSE)</f>
        <v>0</v>
      </c>
      <c r="AN1374" t="b">
        <f>AND(AC1374,AL1374)</f>
        <v>1</v>
      </c>
      <c r="AO1374" t="b">
        <f>IF(Table1[[#This Row],[Cell]],IF(Table1[[#This Row],[In vivo?]],FALSE,TRUE),FALSE)</f>
        <v>0</v>
      </c>
      <c r="AP1374" t="b">
        <f>NOT(OR(Table1[[#This Row],[In vivo?]],Table1[[#This Row],[Only in Cell]]))</f>
        <v>0</v>
      </c>
      <c r="AQ1374" t="str">
        <f>IF(OR(Table1[[#This Row],[Rodents]],Table1[[#This Row],[Human]],Table1[[#This Row],[Pig]]),OR(ISNUMBER(FIND("pulmonary",C1374)),ISNUMBER(FIND("lung",C1374))),"NA")</f>
        <v>NA</v>
      </c>
      <c r="AR1374" t="str">
        <f>IF(OR(Table1[[#This Row],[Rodents]],Table1[[#This Row],[Human]],Table1[[#This Row],[Pig]]),OR(ISNUMBER(FIND("skin",C1374)),ISNUMBER(FIND("dermal",C1374))),"NA")</f>
        <v>NA</v>
      </c>
      <c r="AS1374" t="str">
        <f>IF(OR(Table1[[#This Row],[Rodents]],Table1[[#This Row],[Human]],Table1[[#This Row],[Pig]]),OR(ISNUMBER(FIND("liver",C1374)),ISNUMBER(FIND("hepat",C1374))),"NA")</f>
        <v>NA</v>
      </c>
      <c r="AT1374" t="str">
        <f>IF(OR(Table1[[#This Row],[Rodents]],Table1[[#This Row],[Human]],Table1[[#This Row],[Pig]]),OR(ISNUMBER(FIND("kidney",C1374)),ISNUMBER(FIND("neph",C1374))),"NA")</f>
        <v>NA</v>
      </c>
      <c r="AU1374" t="str">
        <f>IF(OR(Table1[[#This Row],[Rodents]],Table1[[#This Row],[Human]],Table1[[#This Row],[Pig]]),OR(ISNUMBER(FIND("brain",C1374)),ISNUMBER(FIND("neur",C1374)),ISNUMBER(FIND("nerv",C1374))),"NA")</f>
        <v>NA</v>
      </c>
      <c r="AV1374" t="str">
        <f>IF(OR(Table1[[#This Row],[Rodents]],Table1[[#This Row],[Human]],Table1[[#This Row],[Pig]]),OR(ISNUMBER(FIND("heart",C1374)),ISNUMBER(FIND("cardi",C1374))),"NA")</f>
        <v>NA</v>
      </c>
      <c r="AW1374" t="str">
        <f>IF(OR(Table1[[#This Row],[Rodents]],Table1[[#This Row],[Human]],Table1[[#This Row],[Pig]]),OR(ISNUMBER(FIND("gastro",C1374)),ISNUMBER(FIND("intesti",C1374)),ISNUMBER(FIND("stomach",C1374))),"NA")</f>
        <v>NA</v>
      </c>
      <c r="AX1374" t="str">
        <f>IF(OR(Table1[[#This Row],[Rodents]],Table1[[#This Row],[Human]],Table1[[#This Row],[Pig]]),NOT(OR(AQ1374,AR1374,AS1374,AT1374,AU1374,AV1374,AW1374)),"NA")</f>
        <v>NA</v>
      </c>
      <c r="AY1374" t="b">
        <f>OR(ISNUMBER(FIND("SWCNT",C1374)),ISNUMBER(FIND("SWNT",C1374)),ISNUMBER(FIND("single-wall",C1374)),ISNUMBER(FIND("single wall",C1374)),ISNUMBER(FIND("Single wall",C1374)),ISNUMBER(FIND("Single-wall",C1374)),ISNUMBER(FIND("SWCNT",B1374)),ISNUMBER(FIND("SWNT",B1374)),ISNUMBER(FIND("single-wall",B1374)),ISNUMBER(FIND("single wall",B1374)),ISNUMBER(FIND("Single-wall",B1374)),ISNUMBER(FIND("Single wall",B1374)))</f>
        <v>0</v>
      </c>
      <c r="AZ1374" t="b">
        <f>OR(ISNUMBER(FIND("MWCNT",C1374)),ISNUMBER(FIND("MWNT",C1374)),ISNUMBER(FIND("multi-wall",C1374)),ISNUMBER(FIND("multi wall",C1374)),ISNUMBER(FIND("multiwall",C1374)),ISNUMBER(FIND("Multi-wall",C1374)),ISNUMBER(FIND("Multi wall",C1374)),ISNUMBER(FIND("Multiwall",C1374)),ISNUMBER(FIND("MWCNT",B1374)),ISNUMBER(FIND("MWNT",B1374)),ISNUMBER(FIND("multi-wall",B1374)),ISNUMBER(FIND("multi wall",B1374)),ISNUMBER(FIND("multiwall",B1374)),ISNUMBER(FIND("Multi-wall",B1374)),ISNUMBER(FIND("Multi wall",B1374)),ISNUMBER(FIND("Multiwall",B1374)),ISNUMBER(FIND("Double-wall",B1374)),ISNUMBER(FIND("Double wall",B1374)),ISNUMBER(FIND("Doublewall",B1374)),ISNUMBER(FIND("double-wall",B1374)),ISNUMBER(FIND("double wall",B1374)),ISNUMBER(FIND("doublewall",B1374)))</f>
        <v>1</v>
      </c>
      <c r="BA1374" t="b">
        <f>AND(Table1[[#This Row],[SWCNT]],Table1[[#This Row],[MWCNT]])</f>
        <v>0</v>
      </c>
      <c r="BB1374" t="b">
        <f>IF(Table1[[#This Row],[SWCNT]]=TRUE,FALSE,IF(Table1[[#This Row],[MWCNT]]=TRUE,FALSE,TRUE))</f>
        <v>0</v>
      </c>
      <c r="BC1374" s="18"/>
    </row>
    <row r="1375" spans="1:55" ht="240.5">
      <c r="A1375" t="s">
        <v>1670</v>
      </c>
      <c r="B1375" s="2" t="s">
        <v>1672</v>
      </c>
      <c r="C1375" s="16" t="s">
        <v>1674</v>
      </c>
      <c r="D1375" s="17" t="s">
        <v>54</v>
      </c>
      <c r="E1375" s="2">
        <v>2018</v>
      </c>
      <c r="F1375" t="b">
        <f>OR(ISNUMBER(FIND("cytotoxic",C1375)),ISNUMBER(FIND("Cytotoxic",C1375)),ISNUMBER(FIND("cellular toxicity",C1375)),ISNUMBER(FIND("cell death",C1375)),ISNUMBER(FIND("viable",C1375)),ISNUMBER(FIND("phytotoxic",C1375)),ISNUMBER(FIND("acute toxicity",C1375)),ISNUMBER(FIND("MTT",C1375)),ISNUMBER(FIND("survival",C1375)),ISNUMBER(FIND("prolifer",C1375)),ISNUMBER(FIND("apoptosis",C1375)),ISNUMBER(FIND("neurotoxic",C1375)),ISNUMBER(FIND("  lysis ",C1375)),ISNUMBER(FIND("necrosis",C1375)),ISNUMBER(FIND("cellular death",C1375))*3,ISNUMBER(FIND("LDH",C1375)),ISNUMBER(FIND("Acute toxicity",C1375)))</f>
        <v>1</v>
      </c>
      <c r="G1375" t="b">
        <f>OR(ISNUMBER(FIND("genotoxic",C1375)),ISNUMBER(FIND("genotoxicity",C1375)),ISNUMBER(FIND("DNA damage",C1375)),ISNUMBER(FIND("DNA",C1375)),ISNUMBER(FIND("RNA",C1375)),ISNUMBER(FIND("mesothelioma",C1375)),ISNUMBER(FIND("carcino",C1375)),ISNUMBER(FIND("mutagen",C1375)),ISNUMBER(FIND("genetic",C1375)))</f>
        <v>0</v>
      </c>
      <c r="H1375" t="b">
        <f>OR(ISNUMBER(FIND("inflammatory",C1375)),ISNUMBER(FIND("inflamm",C1375)))</f>
        <v>0</v>
      </c>
      <c r="I1375" t="b">
        <f>OR(ISNUMBER(FIND("immune",C1375)),ISNUMBER(FIND("immunological",C1375)),ISNUMBER(FIND("interleuk",C1375)),ISNUMBER(FIND("platelet activation",C1375)),ISNUMBER(FIND("monocyte",C1375)),ISNUMBER(FIND("leukocyte",C1375)),ISNUMBER(FIND("cytokine",C1375)),ISNUMBER(FIND("CD4",C1375)),ISNUMBER(FIND("CD8",C1375)),ISNUMBER(FIND("T-cell",C1375)))</f>
        <v>1</v>
      </c>
      <c r="J1375" t="b">
        <f>OR(ISNUMBER(FIND("reactive oxygen",C1375)),ISNUMBER(FIND("ROS",C1375)),ISNUMBER(FIND("free radical",C1375)),ISNUMBER(FIND("oxidative stress",C1375)),ISNUMBER(FIND("peroxid",C1375)),ISNUMBER(FIND("oxidative",C1375)),ISNUMBER(FIND("antioxid",C1375)))</f>
        <v>0</v>
      </c>
      <c r="K1375" t="b">
        <f>OR(ISNUMBER(FIND("autophag",C1375)))</f>
        <v>1</v>
      </c>
      <c r="L1375" t="b">
        <f>OR(ISNUMBER(FIND("morpholog",C1375)))</f>
        <v>0</v>
      </c>
      <c r="M1375" t="b">
        <f>OR(ISNUMBER(FIND("fibrosis",C1375)),ISNUMBER(FIND("Fibrosis",C1375)),ISNUMBER(FIND("fibrot",C1375)))</f>
        <v>0</v>
      </c>
      <c r="N1375" t="b">
        <f>OR(ISNUMBER(FIND("offspring",C1375)),ISNUMBER(FIND("Parental",C1375)),ISNUMBER(FIND("parental",C1375)),ISNUMBER(FIND("germline",C1375)),ISNUMBER(FIND("reproduc",C1375)),ISNUMBER(FIND("embryo",C1375)))</f>
        <v>0</v>
      </c>
      <c r="O1375" t="b">
        <f>OR(ISNUMBER(FIND("metabol",C1375)),ISNUMBER(FIND("Metabol",C1375)),ISNUMBER(FIND("digest",C1375)),ISNUMBER(FIND("mitochon",C1375)))</f>
        <v>0</v>
      </c>
      <c r="P1375" t="b">
        <f>OR(ISNUMBER(FIND("ecotox",C1375)),ISNUMBER(FIND("Ecotox",B1375)),ISNUMBER(FIND("ecotox",B1375)),ISNUMBER(FIND("Ecotox",C1375)))</f>
        <v>0</v>
      </c>
      <c r="Q1375" t="b">
        <f>OR(ISNUMBER(FIND("Bioaccum",C1375)),ISNUMBER(FIND("bioaccum",C1375)),ISNUMBER(FIND("accum",C1375)))</f>
        <v>0</v>
      </c>
      <c r="R1375" t="b">
        <f>OR(ISNUMBER(FIND("Occupation",C1375)),ISNUMBER(FIND("occupation",C1375)),ISNUMBER(FIND("worker",C1375)),ISNUMBER(FIND("workforce",C1375)))</f>
        <v>0</v>
      </c>
      <c r="S1375" t="b">
        <f>NOT(OR(F1375,G1375,H1375,I1375,J1375,K1375,L1375,M1375,N1375,O1375,P1375,Q1375,R1375))</f>
        <v>0</v>
      </c>
      <c r="U1375" t="b">
        <f>OR(Table1[[#This Row],[Inflammation]],Table1[[#This Row],[Immune]])</f>
        <v>1</v>
      </c>
      <c r="V1375" t="str">
        <f>IF(OR(Table1[[#This Row],[Rodents]],Table1[[#This Row],[Human]],Table1[[#This Row],[Pig]]),OR(ISNUMBER(FIND("intratrach",C1375)),ISNUMBER(FIND("nasal ",C1375)),ISNUMBER(FIND("instill",C1375))),"NA")</f>
        <v>NA</v>
      </c>
      <c r="W1375" t="str">
        <f>IF(OR(Table1[[#This Row],[Rodents]],Table1[[#This Row],[Human]],Table1[[#This Row],[Pig]]),OR(ISNUMBER(FIND("dermal",C1375)),ISNUMBER(FIND("skin ",C1375))),"NA")</f>
        <v>NA</v>
      </c>
      <c r="X1375" t="str">
        <f>IF(OR(Table1[[#This Row],[Rodents]],Table1[[#This Row],[Human]],Table1[[#This Row],[Pig]]),OR(ISNUMBER(FIND("injected",C1375)),ISNUMBER(FIND("periton",C1375)),ISNUMBER(FIND("intrascrot",C1375))),"NA")</f>
        <v>NA</v>
      </c>
      <c r="Y1375" t="str">
        <f>IF(OR(Table1[[#This Row],[Rodents]],Table1[[#This Row],[Human]],Table1[[#This Row],[Pig]]),NOT(OR(Table1[[#This Row],[Inhaled/Intratracheal/intranasal]],Table1[[#This Row],[Dermal]],Table1[[#This Row],[Injected]])),"NA")</f>
        <v>NA</v>
      </c>
      <c r="AA1375" t="b">
        <f>OR(ISNUMBER(FIND("fish ",C1375)),ISNUMBER(FIND("Fish ",C1375)),ISNUMBER(FIND("aquatic",C1375)),ISNUMBER(FIND("daphnids",C1375)),ISNUMBER(FIND("Carcinus maenas",C1375)),ISNUMBER(FIND("Daphnia",C1375)),ISNUMBER(FIND("Ruditapes philippinarum",C1375)),ISNUMBER(FIND("daphnia",C1375)),ISNUMBER(FIND("marine",C1375)),ISNUMBER(FIND("mussel",C1375)),ISNUMBER(FIND("algae",C1375)),ISNUMBER(FIND("Donax faba",C1375)),ISNUMBER(FIND("estuarine",C1375)),ISNUMBER(FIND("snail",C1375)),ISNUMBER(FIND("Prorocentrum donghaiense",C1375)) )</f>
        <v>0</v>
      </c>
      <c r="AB1375" t="b">
        <f>OR(ISNUMBER(FIND(" rat ",C1375)),ISNUMBER(FIND(" rats ",C1375)),ISNUMBER(FIND(" Rats ",C1375)),ISNUMBER(FIND(" Rat ",C1375)),ISNUMBER(FIND(" rat.",C1375)),ISNUMBER(FIND(" rats.",C1375)),ISNUMBER(FIND("mouse",C1375)),ISNUMBER(FIND("mice",C1375)), ISNUMBER(FIND(" Mice",C1375)))</f>
        <v>0</v>
      </c>
      <c r="AC1375" t="b">
        <f>OR(ISNUMBER(FIND(" cell ",C1375)),ISNUMBER(FIND("fibroblast",C1375)),ISNUMBER(FIND("macrophage",C1375)),ISNUMBER(FIND("epithelial",C1375)),ISNUMBER(FIND("endothelial",C1375)),ISNUMBER(FIND("neuron",C1375)),ISNUMBER(FIND(" cells ",C1375)),ISNUMBER(FIND("RBC",C1375)),ISNUMBER(FIND("mitochond",C1375)),ISNUMBER(FIND("adipocyte",C1375)),ISNUMBER(FIND("osteo",C1375)),ISNUMBER(FIND("keratin",C1375)),ISNUMBER(FIND(" cell's ",C1375)),ISNUMBER(FIND("eukary",C1375)),ISNUMBER(FIND("sperm",C1375)))</f>
        <v>1</v>
      </c>
      <c r="AD1375" t="b">
        <f>OR(ISNUMBER(FIND("human",B1375)),ISNUMBER(FIND("workers",B1375)),ISNUMBER(FIND("workforces",B1375)),ISNUMBER(FIND("occupational",B1375)),ISNUMBER(FIND("Case report",B1375)),ISNUMBER(FIND("Workplaces",B1375)),ISNUMBER(FIND("worker",B1375)))</f>
        <v>0</v>
      </c>
      <c r="AE1375" t="b">
        <f>OR(ISNUMBER(FIND(" plant ",C1375)),ISNUMBER(FIND("Plant ",C1375)),ISNUMBER(FIND("tomato",C1375)),ISNUMBER(FIND("plants",C1375)),ISNUMBER(FIND("Plants",C1375)),ISNUMBER(FIND("algae",C1375)),ISNUMBER(FIND("lettuce",C1375)),ISNUMBER(FIND("green gram sprouts ",C1375)),ISNUMBER(FIND("Cucurbita pepo",C1375)),ISNUMBER(FIND("bean ",C1375)),ISNUMBER(FIND("chloroplast",C1375)),ISNUMBER(FIND("chlorophyll",C1375)),ISNUMBER(FIND("seedling",C1375)),ISNUMBER(FIND("canola",C1375)),ISNUMBER(FIND("shoot",C1375)),ISNUMBER(FIND("photosynthes",C1375)),ISNUMBER(FIND(" leaves ",C1375)),,ISNUMBER(FIND("agriculture",C1375)),ISNUMBER(FIND(" crops ",C1375)))</f>
        <v>0</v>
      </c>
      <c r="AF1375" t="b">
        <f>OR(ISNUMBER(FIND("bacteria",C1375)),ISNUMBER(FIND("Bacteria",C1375)),ISNUMBER(FIND("Bacterium",C1375)),ISNUMBER(FIND("bacterium",C1375)),ISNUMBER(FIND(" coli ",C1375)))</f>
        <v>0</v>
      </c>
      <c r="AG1375" t="b">
        <f>OR(ISNUMBER(FIND("fungi",C1375)),ISNUMBER(FIND("Fungi",C1375)),ISNUMBER(FIND("fungus",C1375)),ISNUMBER(FIND("Fungus",C1375)),ISNUMBER(FIND("mushroom",C1375)),ISNUMBER(FIND("Mushroom",C1375)),ISNUMBER(FIND(" mold ",C1375)))</f>
        <v>0</v>
      </c>
      <c r="AH1375" t="b">
        <f>OR(ISNUMBER(FIND("Pig ",C1375)),ISNUMBER(FIND("pig ",C1375)),ISNUMBER(FIND("Pigs ",C1375)),ISNUMBER(FIND("pigs ",C1375)))</f>
        <v>0</v>
      </c>
      <c r="AI1375" t="b">
        <f>OR(ISNUMBER(FIND(" C. elegans",C1375)),ISNUMBER(FIND("Caenorhabditis elegans",C1375)),ISNUMBER(FIND("earthworms",C1375)),ISNUMBER(FIND(" Ficopomatus enigmaticus",C1375)),ISNUMBER(FIND("larva",C1375)),ISNUMBER(FIND("Lumbriculus variegatus",C1375)),ISNUMBER(FIND("nematode",C1375)))</f>
        <v>0</v>
      </c>
      <c r="AJ1375" t="b">
        <f>NOT(OR(AA1375,AB1375,AC1375,AD1375,AE1375,AF1375,AG1375,AH1375,AI1375))</f>
        <v>0</v>
      </c>
      <c r="AL1375" t="b">
        <f>OR(AA1375,AB1375,AD1375,AE1375,AF1375,AG1375,AH1375,AI1375)</f>
        <v>0</v>
      </c>
      <c r="AM1375" t="b">
        <f>IF(Table1[[#This Row],[In vivo?]],IF(Table1[[#This Row],[Cell]],FALSE,TRUE),FALSE)</f>
        <v>0</v>
      </c>
      <c r="AN1375" t="b">
        <f>AND(AC1375,AL1375)</f>
        <v>0</v>
      </c>
      <c r="AO1375" t="b">
        <f>IF(Table1[[#This Row],[Cell]],IF(Table1[[#This Row],[In vivo?]],FALSE,TRUE),FALSE)</f>
        <v>1</v>
      </c>
      <c r="AP1375" t="b">
        <f>NOT(OR(Table1[[#This Row],[In vivo?]],Table1[[#This Row],[Only in Cell]]))</f>
        <v>0</v>
      </c>
      <c r="AQ1375" t="str">
        <f>IF(OR(Table1[[#This Row],[Rodents]],Table1[[#This Row],[Human]],Table1[[#This Row],[Pig]]),OR(ISNUMBER(FIND("pulmonary",C1375)),ISNUMBER(FIND("lung",C1375))),"NA")</f>
        <v>NA</v>
      </c>
      <c r="AR1375" t="str">
        <f>IF(OR(Table1[[#This Row],[Rodents]],Table1[[#This Row],[Human]],Table1[[#This Row],[Pig]]),OR(ISNUMBER(FIND("skin",C1375)),ISNUMBER(FIND("dermal",C1375))),"NA")</f>
        <v>NA</v>
      </c>
      <c r="AS1375" t="str">
        <f>IF(OR(Table1[[#This Row],[Rodents]],Table1[[#This Row],[Human]],Table1[[#This Row],[Pig]]),OR(ISNUMBER(FIND("liver",C1375)),ISNUMBER(FIND("hepat",C1375))),"NA")</f>
        <v>NA</v>
      </c>
      <c r="AT1375" t="str">
        <f>IF(OR(Table1[[#This Row],[Rodents]],Table1[[#This Row],[Human]],Table1[[#This Row],[Pig]]),OR(ISNUMBER(FIND("kidney",C1375)),ISNUMBER(FIND("neph",C1375))),"NA")</f>
        <v>NA</v>
      </c>
      <c r="AU1375" t="str">
        <f>IF(OR(Table1[[#This Row],[Rodents]],Table1[[#This Row],[Human]],Table1[[#This Row],[Pig]]),OR(ISNUMBER(FIND("brain",C1375)),ISNUMBER(FIND("neur",C1375)),ISNUMBER(FIND("nerv",C1375))),"NA")</f>
        <v>NA</v>
      </c>
      <c r="AV1375" t="str">
        <f>IF(OR(Table1[[#This Row],[Rodents]],Table1[[#This Row],[Human]],Table1[[#This Row],[Pig]]),OR(ISNUMBER(FIND("heart",C1375)),ISNUMBER(FIND("cardi",C1375))),"NA")</f>
        <v>NA</v>
      </c>
      <c r="AW1375" t="str">
        <f>IF(OR(Table1[[#This Row],[Rodents]],Table1[[#This Row],[Human]],Table1[[#This Row],[Pig]]),OR(ISNUMBER(FIND("gastro",C1375)),ISNUMBER(FIND("intesti",C1375)),ISNUMBER(FIND("stomach",C1375))),"NA")</f>
        <v>NA</v>
      </c>
      <c r="AX1375" t="str">
        <f>IF(OR(Table1[[#This Row],[Rodents]],Table1[[#This Row],[Human]],Table1[[#This Row],[Pig]]),NOT(OR(AQ1375,AR1375,AS1375,AT1375,AU1375,AV1375,AW1375)),"NA")</f>
        <v>NA</v>
      </c>
      <c r="AY1375" t="b">
        <f>OR(ISNUMBER(FIND("SWCNT",C1375)),ISNUMBER(FIND("SWNT",C1375)),ISNUMBER(FIND("single-wall",C1375)),ISNUMBER(FIND("single wall",C1375)),ISNUMBER(FIND("Single wall",C1375)),ISNUMBER(FIND("Single-wall",C1375)),ISNUMBER(FIND("SWCNT",B1375)),ISNUMBER(FIND("SWNT",B1375)),ISNUMBER(FIND("single-wall",B1375)),ISNUMBER(FIND("single wall",B1375)),ISNUMBER(FIND("Single-wall",B1375)),ISNUMBER(FIND("Single wall",B1375)))</f>
        <v>0</v>
      </c>
      <c r="AZ1375" t="b">
        <f>OR(ISNUMBER(FIND("MWCNT",C1375)),ISNUMBER(FIND("MWNT",C1375)),ISNUMBER(FIND("multi-wall",C1375)),ISNUMBER(FIND("multi wall",C1375)),ISNUMBER(FIND("multiwall",C1375)),ISNUMBER(FIND("Multi-wall",C1375)),ISNUMBER(FIND("Multi wall",C1375)),ISNUMBER(FIND("Multiwall",C1375)),ISNUMBER(FIND("MWCNT",B1375)),ISNUMBER(FIND("MWNT",B1375)),ISNUMBER(FIND("multi-wall",B1375)),ISNUMBER(FIND("multi wall",B1375)),ISNUMBER(FIND("multiwall",B1375)),ISNUMBER(FIND("Multi-wall",B1375)),ISNUMBER(FIND("Multi wall",B1375)),ISNUMBER(FIND("Multiwall",B1375)),ISNUMBER(FIND("Double-wall",B1375)),ISNUMBER(FIND("Double wall",B1375)),ISNUMBER(FIND("Doublewall",B1375)),ISNUMBER(FIND("double-wall",B1375)),ISNUMBER(FIND("double wall",B1375)),ISNUMBER(FIND("doublewall",B1375)))</f>
        <v>1</v>
      </c>
      <c r="BA1375" t="b">
        <f>AND(Table1[[#This Row],[SWCNT]],Table1[[#This Row],[MWCNT]])</f>
        <v>0</v>
      </c>
      <c r="BB1375" t="b">
        <f>IF(Table1[[#This Row],[SWCNT]]=TRUE,FALSE,IF(Table1[[#This Row],[MWCNT]]=TRUE,FALSE,TRUE))</f>
        <v>0</v>
      </c>
      <c r="BC1375" s="18"/>
    </row>
    <row r="1376" spans="1:55" ht="203.5">
      <c r="A1376" t="s">
        <v>1690</v>
      </c>
      <c r="B1376" s="2" t="s">
        <v>1694</v>
      </c>
      <c r="C1376" s="16" t="s">
        <v>1698</v>
      </c>
      <c r="D1376" s="17" t="s">
        <v>1302</v>
      </c>
      <c r="E1376" s="2">
        <v>2018</v>
      </c>
      <c r="F1376" t="b">
        <f>OR(ISNUMBER(FIND("cytotoxic",C1376)),ISNUMBER(FIND("Cytotoxic",C1376)),ISNUMBER(FIND("cellular toxicity",C1376)),ISNUMBER(FIND("cell death",C1376)),ISNUMBER(FIND("viable",C1376)),ISNUMBER(FIND("phytotoxic",C1376)),ISNUMBER(FIND("acute toxicity",C1376)),ISNUMBER(FIND("MTT",C1376)),ISNUMBER(FIND("survival",C1376)),ISNUMBER(FIND("prolifer",C1376)),ISNUMBER(FIND("apoptosis",C1376)),ISNUMBER(FIND("neurotoxic",C1376)),ISNUMBER(FIND("  lysis ",C1376)),ISNUMBER(FIND("necrosis",C1376)),ISNUMBER(FIND("cellular death",C1376))*3,ISNUMBER(FIND("LDH",C1376)),ISNUMBER(FIND("Acute toxicity",C1376)))</f>
        <v>1</v>
      </c>
      <c r="G1376" t="b">
        <f>OR(ISNUMBER(FIND("genotoxic",C1376)),ISNUMBER(FIND("genotoxicity",C1376)),ISNUMBER(FIND("DNA damage",C1376)),ISNUMBER(FIND("DNA",C1376)),ISNUMBER(FIND("RNA",C1376)),ISNUMBER(FIND("mesothelioma",C1376)),ISNUMBER(FIND("carcino",C1376)),ISNUMBER(FIND("mutagen",C1376)),ISNUMBER(FIND("genetic",C1376)))</f>
        <v>0</v>
      </c>
      <c r="H1376" t="b">
        <f>OR(ISNUMBER(FIND("inflammatory",C1376)),ISNUMBER(FIND("inflamm",C1376)))</f>
        <v>0</v>
      </c>
      <c r="I1376" t="b">
        <f>OR(ISNUMBER(FIND("immune",C1376)),ISNUMBER(FIND("immunological",C1376)),ISNUMBER(FIND("interleuk",C1376)),ISNUMBER(FIND("platelet activation",C1376)),ISNUMBER(FIND("monocyte",C1376)),ISNUMBER(FIND("leukocyte",C1376)),ISNUMBER(FIND("cytokine",C1376)),ISNUMBER(FIND("CD4",C1376)),ISNUMBER(FIND("CD8",C1376)),ISNUMBER(FIND("T-cell",C1376)))</f>
        <v>1</v>
      </c>
      <c r="J1376" t="b">
        <f>OR(ISNUMBER(FIND("reactive oxygen",C1376)),ISNUMBER(FIND("ROS",C1376)),ISNUMBER(FIND("free radical",C1376)),ISNUMBER(FIND("oxidative stress",C1376)),ISNUMBER(FIND("peroxid",C1376)),ISNUMBER(FIND("oxidative",C1376)),ISNUMBER(FIND("antioxid",C1376)))</f>
        <v>0</v>
      </c>
      <c r="K1376" t="b">
        <f>OR(ISNUMBER(FIND("autophag",C1376)))</f>
        <v>0</v>
      </c>
      <c r="L1376" t="b">
        <f>OR(ISNUMBER(FIND("morpholog",C1376)))</f>
        <v>0</v>
      </c>
      <c r="M1376" t="b">
        <f>OR(ISNUMBER(FIND("fibrosis",C1376)),ISNUMBER(FIND("Fibrosis",C1376)),ISNUMBER(FIND("fibrot",C1376)))</f>
        <v>0</v>
      </c>
      <c r="N1376" t="b">
        <f>OR(ISNUMBER(FIND("offspring",C1376)),ISNUMBER(FIND("Parental",C1376)),ISNUMBER(FIND("parental",C1376)),ISNUMBER(FIND("germline",C1376)),ISNUMBER(FIND("reproduc",C1376)),ISNUMBER(FIND("embryo",C1376)))</f>
        <v>0</v>
      </c>
      <c r="O1376" t="b">
        <f>OR(ISNUMBER(FIND("metabol",C1376)),ISNUMBER(FIND("Metabol",C1376)),ISNUMBER(FIND("digest",C1376)),ISNUMBER(FIND("mitochon",C1376)))</f>
        <v>0</v>
      </c>
      <c r="P1376" t="b">
        <f>OR(ISNUMBER(FIND("ecotox",C1376)),ISNUMBER(FIND("Ecotox",B1376)),ISNUMBER(FIND("ecotox",B1376)),ISNUMBER(FIND("Ecotox",C1376)))</f>
        <v>0</v>
      </c>
      <c r="Q1376" t="b">
        <f>OR(ISNUMBER(FIND("Bioaccum",C1376)),ISNUMBER(FIND("bioaccum",C1376)),ISNUMBER(FIND("accum",C1376)))</f>
        <v>0</v>
      </c>
      <c r="R1376" t="b">
        <f>OR(ISNUMBER(FIND("Occupation",C1376)),ISNUMBER(FIND("occupation",C1376)),ISNUMBER(FIND("worker",C1376)),ISNUMBER(FIND("workforce",C1376)))</f>
        <v>0</v>
      </c>
      <c r="S1376" t="b">
        <f>NOT(OR(F1376,G1376,H1376,I1376,J1376,K1376,L1376,M1376,N1376,O1376,P1376,Q1376,R1376))</f>
        <v>0</v>
      </c>
      <c r="U1376" t="b">
        <f>OR(Table1[[#This Row],[Inflammation]],Table1[[#This Row],[Immune]])</f>
        <v>1</v>
      </c>
      <c r="V1376" t="str">
        <f>IF(OR(Table1[[#This Row],[Rodents]],Table1[[#This Row],[Human]],Table1[[#This Row],[Pig]]),OR(ISNUMBER(FIND("intratrach",C1376)),ISNUMBER(FIND("nasal ",C1376)),ISNUMBER(FIND("instill",C1376))),"NA")</f>
        <v>NA</v>
      </c>
      <c r="W1376" t="str">
        <f>IF(OR(Table1[[#This Row],[Rodents]],Table1[[#This Row],[Human]],Table1[[#This Row],[Pig]]),OR(ISNUMBER(FIND("dermal",C1376)),ISNUMBER(FIND("skin ",C1376))),"NA")</f>
        <v>NA</v>
      </c>
      <c r="X1376" t="str">
        <f>IF(OR(Table1[[#This Row],[Rodents]],Table1[[#This Row],[Human]],Table1[[#This Row],[Pig]]),OR(ISNUMBER(FIND("injected",C1376)),ISNUMBER(FIND("periton",C1376)),ISNUMBER(FIND("intrascrot",C1376))),"NA")</f>
        <v>NA</v>
      </c>
      <c r="Y1376" t="str">
        <f>IF(OR(Table1[[#This Row],[Rodents]],Table1[[#This Row],[Human]],Table1[[#This Row],[Pig]]),NOT(OR(Table1[[#This Row],[Inhaled/Intratracheal/intranasal]],Table1[[#This Row],[Dermal]],Table1[[#This Row],[Injected]])),"NA")</f>
        <v>NA</v>
      </c>
      <c r="AA1376" t="b">
        <f>OR(ISNUMBER(FIND("fish ",C1376)),ISNUMBER(FIND("Fish ",C1376)),ISNUMBER(FIND("aquatic",C1376)),ISNUMBER(FIND("daphnids",C1376)),ISNUMBER(FIND("Carcinus maenas",C1376)),ISNUMBER(FIND("Daphnia",C1376)),ISNUMBER(FIND("Ruditapes philippinarum",C1376)),ISNUMBER(FIND("daphnia",C1376)),ISNUMBER(FIND("marine",C1376)),ISNUMBER(FIND("mussel",C1376)),ISNUMBER(FIND("algae",C1376)),ISNUMBER(FIND("Donax faba",C1376)),ISNUMBER(FIND("estuarine",C1376)),ISNUMBER(FIND("snail",C1376)),ISNUMBER(FIND("Prorocentrum donghaiense",C1376)) )</f>
        <v>0</v>
      </c>
      <c r="AB1376" t="b">
        <f>OR(ISNUMBER(FIND(" rat ",C1376)),ISNUMBER(FIND(" rats ",C1376)),ISNUMBER(FIND(" Rats ",C1376)),ISNUMBER(FIND(" Rat ",C1376)),ISNUMBER(FIND(" rat.",C1376)),ISNUMBER(FIND(" rats.",C1376)),ISNUMBER(FIND("mouse",C1376)),ISNUMBER(FIND("mice",C1376)), ISNUMBER(FIND(" Mice",C1376)))</f>
        <v>0</v>
      </c>
      <c r="AC1376" t="b">
        <f>OR(ISNUMBER(FIND(" cell ",C1376)),ISNUMBER(FIND("fibroblast",C1376)),ISNUMBER(FIND("macrophage",C1376)),ISNUMBER(FIND("epithelial",C1376)),ISNUMBER(FIND("endothelial",C1376)),ISNUMBER(FIND("neuron",C1376)),ISNUMBER(FIND(" cells ",C1376)),ISNUMBER(FIND("RBC",C1376)),ISNUMBER(FIND("mitochond",C1376)),ISNUMBER(FIND("adipocyte",C1376)),ISNUMBER(FIND("osteo",C1376)),ISNUMBER(FIND("keratin",C1376)),ISNUMBER(FIND(" cell's ",C1376)),ISNUMBER(FIND("eukary",C1376)),ISNUMBER(FIND("sperm",C1376)))</f>
        <v>1</v>
      </c>
      <c r="AD1376" t="b">
        <v>0</v>
      </c>
      <c r="AE1376" t="b">
        <f>OR(ISNUMBER(FIND(" plant ",C1376)),ISNUMBER(FIND("Plant ",C1376)),ISNUMBER(FIND("tomato",C1376)),ISNUMBER(FIND("plants",C1376)),ISNUMBER(FIND("Plants",C1376)),ISNUMBER(FIND("algae",C1376)),ISNUMBER(FIND("lettuce",C1376)),ISNUMBER(FIND("green gram sprouts ",C1376)),ISNUMBER(FIND("Cucurbita pepo",C1376)),ISNUMBER(FIND("bean ",C1376)),ISNUMBER(FIND("chloroplast",C1376)),ISNUMBER(FIND("chlorophyll",C1376)),ISNUMBER(FIND("seedling",C1376)),ISNUMBER(FIND("canola",C1376)),ISNUMBER(FIND("shoot",C1376)),ISNUMBER(FIND("photosynthes",C1376)),ISNUMBER(FIND(" leaves ",C1376)),,ISNUMBER(FIND("agriculture",C1376)),ISNUMBER(FIND(" crops ",C1376)))</f>
        <v>0</v>
      </c>
      <c r="AF1376" t="b">
        <f>OR(ISNUMBER(FIND("bacteria",C1376)),ISNUMBER(FIND("Bacteria",C1376)),ISNUMBER(FIND("Bacterium",C1376)),ISNUMBER(FIND("bacterium",C1376)),ISNUMBER(FIND(" coli ",C1376)))</f>
        <v>0</v>
      </c>
      <c r="AG1376" t="b">
        <f>OR(ISNUMBER(FIND("fungi",C1376)),ISNUMBER(FIND("Fungi",C1376)),ISNUMBER(FIND("fungus",C1376)),ISNUMBER(FIND("Fungus",C1376)),ISNUMBER(FIND("mushroom",C1376)),ISNUMBER(FIND("Mushroom",C1376)),ISNUMBER(FIND(" mold ",C1376)))</f>
        <v>0</v>
      </c>
      <c r="AH1376" t="b">
        <f>OR(ISNUMBER(FIND("Pig ",C1376)),ISNUMBER(FIND("pig ",C1376)),ISNUMBER(FIND("Pigs ",C1376)),ISNUMBER(FIND("pigs ",C1376)))</f>
        <v>0</v>
      </c>
      <c r="AI1376" t="b">
        <f>OR(ISNUMBER(FIND(" C. elegans",C1376)),ISNUMBER(FIND("Caenorhabditis elegans",C1376)),ISNUMBER(FIND("earthworms",C1376)),ISNUMBER(FIND(" Ficopomatus enigmaticus",C1376)),ISNUMBER(FIND("larva",C1376)),ISNUMBER(FIND("Lumbriculus variegatus",C1376)),ISNUMBER(FIND("nematode",C1376)))</f>
        <v>0</v>
      </c>
      <c r="AJ1376" t="b">
        <f>NOT(OR(AA1376,AB1376,AC1376,AD1376,AE1376,AF1376,AG1376,AH1376,AI1376))</f>
        <v>0</v>
      </c>
      <c r="AL1376" t="b">
        <f>OR(AA1376,AB1376,AD1376,AE1376,AF1376,AG1376,AH1376,AI1376)</f>
        <v>0</v>
      </c>
      <c r="AM1376" t="b">
        <f>IF(Table1[[#This Row],[In vivo?]],IF(Table1[[#This Row],[Cell]],FALSE,TRUE),FALSE)</f>
        <v>0</v>
      </c>
      <c r="AN1376" t="b">
        <f>AND(AC1376,AL1376)</f>
        <v>0</v>
      </c>
      <c r="AO1376" t="b">
        <f>IF(Table1[[#This Row],[Cell]],IF(Table1[[#This Row],[In vivo?]],FALSE,TRUE),FALSE)</f>
        <v>1</v>
      </c>
      <c r="AP1376" t="b">
        <f>NOT(OR(Table1[[#This Row],[In vivo?]],Table1[[#This Row],[Only in Cell]]))</f>
        <v>0</v>
      </c>
      <c r="AQ1376" t="str">
        <f>IF(OR(Table1[[#This Row],[Rodents]],Table1[[#This Row],[Human]],Table1[[#This Row],[Pig]]),OR(ISNUMBER(FIND("pulmonary",C1376)),ISNUMBER(FIND("lung",C1376))),"NA")</f>
        <v>NA</v>
      </c>
      <c r="AR1376" t="str">
        <f>IF(OR(Table1[[#This Row],[Rodents]],Table1[[#This Row],[Human]],Table1[[#This Row],[Pig]]),OR(ISNUMBER(FIND("skin",C1376)),ISNUMBER(FIND("dermal",C1376))),"NA")</f>
        <v>NA</v>
      </c>
      <c r="AS1376" t="str">
        <f>IF(OR(Table1[[#This Row],[Rodents]],Table1[[#This Row],[Human]],Table1[[#This Row],[Pig]]),OR(ISNUMBER(FIND("liver",C1376)),ISNUMBER(FIND("hepat",C1376))),"NA")</f>
        <v>NA</v>
      </c>
      <c r="AT1376" t="str">
        <f>IF(OR(Table1[[#This Row],[Rodents]],Table1[[#This Row],[Human]],Table1[[#This Row],[Pig]]),OR(ISNUMBER(FIND("kidney",C1376)),ISNUMBER(FIND("neph",C1376))),"NA")</f>
        <v>NA</v>
      </c>
      <c r="AU1376" t="str">
        <f>IF(OR(Table1[[#This Row],[Rodents]],Table1[[#This Row],[Human]],Table1[[#This Row],[Pig]]),OR(ISNUMBER(FIND("brain",C1376)),ISNUMBER(FIND("neur",C1376)),ISNUMBER(FIND("nerv",C1376))),"NA")</f>
        <v>NA</v>
      </c>
      <c r="AV1376" t="str">
        <f>IF(OR(Table1[[#This Row],[Rodents]],Table1[[#This Row],[Human]],Table1[[#This Row],[Pig]]),OR(ISNUMBER(FIND("heart",C1376)),ISNUMBER(FIND("cardi",C1376))),"NA")</f>
        <v>NA</v>
      </c>
      <c r="AW1376" t="str">
        <f>IF(OR(Table1[[#This Row],[Rodents]],Table1[[#This Row],[Human]],Table1[[#This Row],[Pig]]),OR(ISNUMBER(FIND("gastro",C1376)),ISNUMBER(FIND("intesti",C1376)),ISNUMBER(FIND("stomach",C1376))),"NA")</f>
        <v>NA</v>
      </c>
      <c r="AX1376" t="str">
        <f>IF(OR(Table1[[#This Row],[Rodents]],Table1[[#This Row],[Human]],Table1[[#This Row],[Pig]]),NOT(OR(AQ1376,AR1376,AS1376,AT1376,AU1376,AV1376,AW1376)),"NA")</f>
        <v>NA</v>
      </c>
      <c r="AY1376" t="b">
        <f>OR(ISNUMBER(FIND("SWCNT",C1376)),ISNUMBER(FIND("SWNT",C1376)),ISNUMBER(FIND("single-wall",C1376)),ISNUMBER(FIND("single wall",C1376)),ISNUMBER(FIND("Single wall",C1376)),ISNUMBER(FIND("Single-wall",C1376)),ISNUMBER(FIND("SWCNT",B1376)),ISNUMBER(FIND("SWNT",B1376)),ISNUMBER(FIND("single-wall",B1376)),ISNUMBER(FIND("single wall",B1376)),ISNUMBER(FIND("Single-wall",B1376)),ISNUMBER(FIND("Single wall",B1376)))</f>
        <v>1</v>
      </c>
      <c r="AZ1376" t="b">
        <f>OR(ISNUMBER(FIND("MWCNT",C1376)),ISNUMBER(FIND("MWNT",C1376)),ISNUMBER(FIND("multi-wall",C1376)),ISNUMBER(FIND("multi wall",C1376)),ISNUMBER(FIND("multiwall",C1376)),ISNUMBER(FIND("Multi-wall",C1376)),ISNUMBER(FIND("Multi wall",C1376)),ISNUMBER(FIND("Multiwall",C1376)),ISNUMBER(FIND("MWCNT",B1376)),ISNUMBER(FIND("MWNT",B1376)),ISNUMBER(FIND("multi-wall",B1376)),ISNUMBER(FIND("multi wall",B1376)),ISNUMBER(FIND("multiwall",B1376)),ISNUMBER(FIND("Multi-wall",B1376)),ISNUMBER(FIND("Multi wall",B1376)),ISNUMBER(FIND("Multiwall",B1376)),ISNUMBER(FIND("Double-wall",B1376)),ISNUMBER(FIND("Double wall",B1376)),ISNUMBER(FIND("Doublewall",B1376)),ISNUMBER(FIND("double-wall",B1376)),ISNUMBER(FIND("double wall",B1376)),ISNUMBER(FIND("doublewall",B1376)))</f>
        <v>0</v>
      </c>
      <c r="BA1376" t="b">
        <f>AND(Table1[[#This Row],[SWCNT]],Table1[[#This Row],[MWCNT]])</f>
        <v>0</v>
      </c>
      <c r="BB1376" t="b">
        <f>IF(Table1[[#This Row],[SWCNT]]=TRUE,FALSE,IF(Table1[[#This Row],[MWCNT]]=TRUE,FALSE,TRUE))</f>
        <v>0</v>
      </c>
      <c r="BC1376" s="18"/>
    </row>
    <row r="1377" spans="1:55" ht="333">
      <c r="A1377" t="s">
        <v>1691</v>
      </c>
      <c r="B1377" s="2" t="s">
        <v>1695</v>
      </c>
      <c r="C1377" s="16" t="s">
        <v>1699</v>
      </c>
      <c r="D1377" s="17" t="s">
        <v>850</v>
      </c>
      <c r="E1377" s="2">
        <v>2018</v>
      </c>
      <c r="F1377" t="b">
        <f>OR(ISNUMBER(FIND("cytotoxic",C1377)),ISNUMBER(FIND("Cytotoxic",C1377)),ISNUMBER(FIND("cellular toxicity",C1377)),ISNUMBER(FIND("cell death",C1377)),ISNUMBER(FIND("viable",C1377)),ISNUMBER(FIND("phytotoxic",C1377)),ISNUMBER(FIND("acute toxicity",C1377)),ISNUMBER(FIND("MTT",C1377)),ISNUMBER(FIND("survival",C1377)),ISNUMBER(FIND("prolifer",C1377)),ISNUMBER(FIND("apoptosis",C1377)),ISNUMBER(FIND("neurotoxic",C1377)),ISNUMBER(FIND("  lysis ",C1377)),ISNUMBER(FIND("necrosis",C1377)),ISNUMBER(FIND("cellular death",C1377))*3,ISNUMBER(FIND("LDH",C1377)),ISNUMBER(FIND("Acute toxicity",C1377)))</f>
        <v>1</v>
      </c>
      <c r="G1377" t="b">
        <f>OR(ISNUMBER(FIND("genotoxic",C1377)),ISNUMBER(FIND("genotoxicity",C1377)),ISNUMBER(FIND("DNA damage",C1377)),ISNUMBER(FIND("DNA",C1377)),ISNUMBER(FIND("RNA",C1377)),ISNUMBER(FIND("mesothelioma",C1377)),ISNUMBER(FIND("carcino",C1377)),ISNUMBER(FIND("mutagen",C1377)),ISNUMBER(FIND("genetic",C1377)))</f>
        <v>0</v>
      </c>
      <c r="H1377" t="b">
        <f>OR(ISNUMBER(FIND("inflammatory",C1377)),ISNUMBER(FIND("inflamm",C1377)))</f>
        <v>0</v>
      </c>
      <c r="I1377" t="b">
        <f>OR(ISNUMBER(FIND("immune",C1377)),ISNUMBER(FIND("immunological",C1377)),ISNUMBER(FIND("interleuk",C1377)),ISNUMBER(FIND("platelet activation",C1377)),ISNUMBER(FIND("monocyte",C1377)),ISNUMBER(FIND("leukocyte",C1377)),ISNUMBER(FIND("cytokine",C1377)),ISNUMBER(FIND("CD4",C1377)),ISNUMBER(FIND("CD8",C1377)),ISNUMBER(FIND("T-cell",C1377)))</f>
        <v>0</v>
      </c>
      <c r="J1377" t="b">
        <f>OR(ISNUMBER(FIND("reactive oxygen",C1377)),ISNUMBER(FIND("ROS",C1377)),ISNUMBER(FIND("free radical",C1377)),ISNUMBER(FIND("oxidative stress",C1377)),ISNUMBER(FIND("peroxid",C1377)),ISNUMBER(FIND("oxidative",C1377)),ISNUMBER(FIND("antioxid",C1377)))</f>
        <v>0</v>
      </c>
      <c r="K1377" t="b">
        <f>OR(ISNUMBER(FIND("autophag",C1377)))</f>
        <v>0</v>
      </c>
      <c r="L1377" t="b">
        <f>OR(ISNUMBER(FIND("morpholog",C1377)))</f>
        <v>1</v>
      </c>
      <c r="M1377" t="b">
        <f>OR(ISNUMBER(FIND("fibrosis",C1377)),ISNUMBER(FIND("Fibrosis",C1377)),ISNUMBER(FIND("fibrot",C1377)))</f>
        <v>0</v>
      </c>
      <c r="N1377" t="b">
        <f>OR(ISNUMBER(FIND("offspring",C1377)),ISNUMBER(FIND("Parental",C1377)),ISNUMBER(FIND("parental",C1377)),ISNUMBER(FIND("germline",C1377)),ISNUMBER(FIND("reproduc",C1377)),ISNUMBER(FIND("embryo",C1377)))</f>
        <v>0</v>
      </c>
      <c r="O1377" t="b">
        <f>OR(ISNUMBER(FIND("metabol",C1377)),ISNUMBER(FIND("Metabol",C1377)),ISNUMBER(FIND("digest",C1377)),ISNUMBER(FIND("mitochon",C1377)))</f>
        <v>0</v>
      </c>
      <c r="P1377" t="b">
        <f>OR(ISNUMBER(FIND("ecotox",C1377)),ISNUMBER(FIND("Ecotox",B1377)),ISNUMBER(FIND("ecotox",B1377)),ISNUMBER(FIND("Ecotox",C1377)))</f>
        <v>0</v>
      </c>
      <c r="Q1377" t="b">
        <f>OR(ISNUMBER(FIND("Bioaccum",C1377)),ISNUMBER(FIND("bioaccum",C1377)),ISNUMBER(FIND("accum",C1377)))</f>
        <v>0</v>
      </c>
      <c r="R1377" t="b">
        <f>OR(ISNUMBER(FIND("Occupation",C1377)),ISNUMBER(FIND("occupation",C1377)),ISNUMBER(FIND("worker",C1377)),ISNUMBER(FIND("workforce",C1377)))</f>
        <v>0</v>
      </c>
      <c r="S1377" t="b">
        <f>NOT(OR(F1377,G1377,H1377,I1377,J1377,K1377,L1377,M1377,N1377,O1377,P1377,Q1377,R1377))</f>
        <v>0</v>
      </c>
      <c r="U1377" t="b">
        <f>OR(Table1[[#This Row],[Inflammation]],Table1[[#This Row],[Immune]])</f>
        <v>0</v>
      </c>
      <c r="V1377" t="str">
        <f>IF(OR(Table1[[#This Row],[Rodents]],Table1[[#This Row],[Human]],Table1[[#This Row],[Pig]]),OR(ISNUMBER(FIND("intratrach",C1377)),ISNUMBER(FIND("nasal ",C1377)),ISNUMBER(FIND("instill",C1377))),"NA")</f>
        <v>NA</v>
      </c>
      <c r="W1377" t="str">
        <f>IF(OR(Table1[[#This Row],[Rodents]],Table1[[#This Row],[Human]],Table1[[#This Row],[Pig]]),OR(ISNUMBER(FIND("dermal",C1377)),ISNUMBER(FIND("skin ",C1377))),"NA")</f>
        <v>NA</v>
      </c>
      <c r="X1377" t="str">
        <f>IF(OR(Table1[[#This Row],[Rodents]],Table1[[#This Row],[Human]],Table1[[#This Row],[Pig]]),OR(ISNUMBER(FIND("injected",C1377)),ISNUMBER(FIND("periton",C1377)),ISNUMBER(FIND("intrascrot",C1377))),"NA")</f>
        <v>NA</v>
      </c>
      <c r="Y1377" t="str">
        <f>IF(OR(Table1[[#This Row],[Rodents]],Table1[[#This Row],[Human]],Table1[[#This Row],[Pig]]),NOT(OR(Table1[[#This Row],[Inhaled/Intratracheal/intranasal]],Table1[[#This Row],[Dermal]],Table1[[#This Row],[Injected]])),"NA")</f>
        <v>NA</v>
      </c>
      <c r="AA1377" t="b">
        <f>OR(ISNUMBER(FIND("fish ",C1377)),ISNUMBER(FIND("Fish ",C1377)),ISNUMBER(FIND("aquatic",C1377)),ISNUMBER(FIND("daphnids",C1377)),ISNUMBER(FIND("Carcinus maenas",C1377)),ISNUMBER(FIND("Daphnia",C1377)),ISNUMBER(FIND("Ruditapes philippinarum",C1377)),ISNUMBER(FIND("daphnia",C1377)),ISNUMBER(FIND("marine",C1377)),ISNUMBER(FIND("mussel",C1377)),ISNUMBER(FIND("algae",C1377)),ISNUMBER(FIND("Donax faba",C1377)),ISNUMBER(FIND("estuarine",C1377)),ISNUMBER(FIND("snail",C1377)),ISNUMBER(FIND("Prorocentrum donghaiense",C1377)) )</f>
        <v>0</v>
      </c>
      <c r="AB1377" t="b">
        <f>OR(ISNUMBER(FIND(" rat ",C1377)),ISNUMBER(FIND(" rats ",C1377)),ISNUMBER(FIND(" Rats ",C1377)),ISNUMBER(FIND(" Rat ",C1377)),ISNUMBER(FIND(" rat.",C1377)),ISNUMBER(FIND(" rats.",C1377)),ISNUMBER(FIND("mouse",C1377)),ISNUMBER(FIND("mice",C1377)), ISNUMBER(FIND(" Mice",C1377)))</f>
        <v>0</v>
      </c>
      <c r="AC1377" t="b">
        <f>OR(ISNUMBER(FIND(" cell ",C1377)),ISNUMBER(FIND("fibroblast",C1377)),ISNUMBER(FIND("macrophage",C1377)),ISNUMBER(FIND("epithelial",C1377)),ISNUMBER(FIND("endothelial",C1377)),ISNUMBER(FIND("neuron",C1377)),ISNUMBER(FIND(" cells ",C1377)),ISNUMBER(FIND("RBC",C1377)),ISNUMBER(FIND("mitochond",C1377)),ISNUMBER(FIND("adipocyte",C1377)),ISNUMBER(FIND("osteo",C1377)),ISNUMBER(FIND("keratin",C1377)),ISNUMBER(FIND(" cell's ",C1377)),ISNUMBER(FIND("eukary",C1377)),ISNUMBER(FIND("sperm",C1377)))</f>
        <v>1</v>
      </c>
      <c r="AD1377" t="b">
        <f>OR(ISNUMBER(FIND("human",B1377)),ISNUMBER(FIND("workers",B1377)),ISNUMBER(FIND("workforces",B1377)),ISNUMBER(FIND("occupational",B1377)),ISNUMBER(FIND("Case report",B1377)),ISNUMBER(FIND("Workplaces",B1377)),ISNUMBER(FIND("worker",B1377)))</f>
        <v>0</v>
      </c>
      <c r="AE1377" t="b">
        <f>OR(ISNUMBER(FIND(" plant ",C1377)),ISNUMBER(FIND("Plant ",C1377)),ISNUMBER(FIND("tomato",C1377)),ISNUMBER(FIND("plants",C1377)),ISNUMBER(FIND("Plants",C1377)),ISNUMBER(FIND("algae",C1377)),ISNUMBER(FIND("lettuce",C1377)),ISNUMBER(FIND("green gram sprouts ",C1377)),ISNUMBER(FIND("Cucurbita pepo",C1377)),ISNUMBER(FIND("bean ",C1377)),ISNUMBER(FIND("chloroplast",C1377)),ISNUMBER(FIND("chlorophyll",C1377)),ISNUMBER(FIND("seedling",C1377)),ISNUMBER(FIND("canola",C1377)),ISNUMBER(FIND("shoot",C1377)),ISNUMBER(FIND("photosynthes",C1377)),ISNUMBER(FIND(" leaves ",C1377)),,ISNUMBER(FIND("agriculture",C1377)),ISNUMBER(FIND(" crops ",C1377)))</f>
        <v>0</v>
      </c>
      <c r="AF1377" t="b">
        <f>OR(ISNUMBER(FIND("bacteria",C1377)),ISNUMBER(FIND("Bacteria",C1377)),ISNUMBER(FIND("Bacterium",C1377)),ISNUMBER(FIND("bacterium",C1377)),ISNUMBER(FIND(" coli ",C1377)))</f>
        <v>0</v>
      </c>
      <c r="AG1377" t="b">
        <f>OR(ISNUMBER(FIND("fungi",C1377)),ISNUMBER(FIND("Fungi",C1377)),ISNUMBER(FIND("fungus",C1377)),ISNUMBER(FIND("Fungus",C1377)),ISNUMBER(FIND("mushroom",C1377)),ISNUMBER(FIND("Mushroom",C1377)),ISNUMBER(FIND(" mold ",C1377)))</f>
        <v>0</v>
      </c>
      <c r="AH1377" t="b">
        <f>OR(ISNUMBER(FIND("Pig ",C1377)),ISNUMBER(FIND("pig ",C1377)),ISNUMBER(FIND("Pigs ",C1377)),ISNUMBER(FIND("pigs ",C1377)))</f>
        <v>0</v>
      </c>
      <c r="AI1377" t="b">
        <f>OR(ISNUMBER(FIND(" C. elegans",C1377)),ISNUMBER(FIND("Caenorhabditis elegans",C1377)),ISNUMBER(FIND("earthworms",C1377)),ISNUMBER(FIND(" Ficopomatus enigmaticus",C1377)),ISNUMBER(FIND("larva",C1377)),ISNUMBER(FIND("Lumbriculus variegatus",C1377)),ISNUMBER(FIND("nematode",C1377)))</f>
        <v>0</v>
      </c>
      <c r="AJ1377" t="b">
        <f>NOT(OR(AA1377,AB1377,AC1377,AD1377,AE1377,AF1377,AG1377,AH1377,AI1377))</f>
        <v>0</v>
      </c>
      <c r="AL1377" t="b">
        <f>OR(AA1377,AB1377,AD1377,AE1377,AF1377,AG1377,AH1377,AI1377)</f>
        <v>0</v>
      </c>
      <c r="AM1377" t="b">
        <f>IF(Table1[[#This Row],[In vivo?]],IF(Table1[[#This Row],[Cell]],FALSE,TRUE),FALSE)</f>
        <v>0</v>
      </c>
      <c r="AN1377" t="b">
        <f>AND(AC1377,AL1377)</f>
        <v>0</v>
      </c>
      <c r="AO1377" t="b">
        <f>IF(Table1[[#This Row],[Cell]],IF(Table1[[#This Row],[In vivo?]],FALSE,TRUE),FALSE)</f>
        <v>1</v>
      </c>
      <c r="AP1377" t="b">
        <f>NOT(OR(Table1[[#This Row],[In vivo?]],Table1[[#This Row],[Only in Cell]]))</f>
        <v>0</v>
      </c>
      <c r="AQ1377" t="str">
        <f>IF(OR(Table1[[#This Row],[Rodents]],Table1[[#This Row],[Human]],Table1[[#This Row],[Pig]]),OR(ISNUMBER(FIND("pulmonary",C1377)),ISNUMBER(FIND("lung",C1377))),"NA")</f>
        <v>NA</v>
      </c>
      <c r="AR1377" t="str">
        <f>IF(OR(Table1[[#This Row],[Rodents]],Table1[[#This Row],[Human]],Table1[[#This Row],[Pig]]),OR(ISNUMBER(FIND("skin",C1377)),ISNUMBER(FIND("dermal",C1377))),"NA")</f>
        <v>NA</v>
      </c>
      <c r="AS1377" t="str">
        <f>IF(OR(Table1[[#This Row],[Rodents]],Table1[[#This Row],[Human]],Table1[[#This Row],[Pig]]),OR(ISNUMBER(FIND("liver",C1377)),ISNUMBER(FIND("hepat",C1377))),"NA")</f>
        <v>NA</v>
      </c>
      <c r="AT1377" t="str">
        <f>IF(OR(Table1[[#This Row],[Rodents]],Table1[[#This Row],[Human]],Table1[[#This Row],[Pig]]),OR(ISNUMBER(FIND("kidney",C1377)),ISNUMBER(FIND("neph",C1377))),"NA")</f>
        <v>NA</v>
      </c>
      <c r="AU1377" t="str">
        <f>IF(OR(Table1[[#This Row],[Rodents]],Table1[[#This Row],[Human]],Table1[[#This Row],[Pig]]),OR(ISNUMBER(FIND("brain",C1377)),ISNUMBER(FIND("neur",C1377)),ISNUMBER(FIND("nerv",C1377))),"NA")</f>
        <v>NA</v>
      </c>
      <c r="AV1377" t="str">
        <f>IF(OR(Table1[[#This Row],[Rodents]],Table1[[#This Row],[Human]],Table1[[#This Row],[Pig]]),OR(ISNUMBER(FIND("heart",C1377)),ISNUMBER(FIND("cardi",C1377))),"NA")</f>
        <v>NA</v>
      </c>
      <c r="AW1377" t="str">
        <f>IF(OR(Table1[[#This Row],[Rodents]],Table1[[#This Row],[Human]],Table1[[#This Row],[Pig]]),OR(ISNUMBER(FIND("gastro",C1377)),ISNUMBER(FIND("intesti",C1377)),ISNUMBER(FIND("stomach",C1377))),"NA")</f>
        <v>NA</v>
      </c>
      <c r="AX1377" t="str">
        <f>IF(OR(Table1[[#This Row],[Rodents]],Table1[[#This Row],[Human]],Table1[[#This Row],[Pig]]),NOT(OR(AQ1377,AR1377,AS1377,AT1377,AU1377,AV1377,AW1377)),"NA")</f>
        <v>NA</v>
      </c>
      <c r="AY1377" t="b">
        <f>OR(ISNUMBER(FIND("SWCNT",C1377)),ISNUMBER(FIND("SWNT",C1377)),ISNUMBER(FIND("single-wall",C1377)),ISNUMBER(FIND("single wall",C1377)),ISNUMBER(FIND("Single wall",C1377)),ISNUMBER(FIND("Single-wall",C1377)),ISNUMBER(FIND("SWCNT",B1377)),ISNUMBER(FIND("SWNT",B1377)),ISNUMBER(FIND("single-wall",B1377)),ISNUMBER(FIND("single wall",B1377)),ISNUMBER(FIND("Single-wall",B1377)),ISNUMBER(FIND("Single wall",B1377)))</f>
        <v>0</v>
      </c>
      <c r="AZ1377" t="b">
        <f>OR(ISNUMBER(FIND("MWCNT",C1377)),ISNUMBER(FIND("MWNT",C1377)),ISNUMBER(FIND("multi-wall",C1377)),ISNUMBER(FIND("multi wall",C1377)),ISNUMBER(FIND("multiwall",C1377)),ISNUMBER(FIND("Multi-wall",C1377)),ISNUMBER(FIND("Multi wall",C1377)),ISNUMBER(FIND("Multiwall",C1377)),ISNUMBER(FIND("MWCNT",B1377)),ISNUMBER(FIND("MWNT",B1377)),ISNUMBER(FIND("multi-wall",B1377)),ISNUMBER(FIND("multi wall",B1377)),ISNUMBER(FIND("multiwall",B1377)),ISNUMBER(FIND("Multi-wall",B1377)),ISNUMBER(FIND("Multi wall",B1377)),ISNUMBER(FIND("Multiwall",B1377)),ISNUMBER(FIND("Double-wall",B1377)),ISNUMBER(FIND("Double wall",B1377)),ISNUMBER(FIND("Doublewall",B1377)),ISNUMBER(FIND("double-wall",B1377)),ISNUMBER(FIND("double wall",B1377)),ISNUMBER(FIND("doublewall",B1377)))</f>
        <v>1</v>
      </c>
      <c r="BA1377" t="b">
        <f>AND(Table1[[#This Row],[SWCNT]],Table1[[#This Row],[MWCNT]])</f>
        <v>0</v>
      </c>
      <c r="BB1377" t="b">
        <f>IF(Table1[[#This Row],[SWCNT]]=TRUE,FALSE,IF(Table1[[#This Row],[MWCNT]]=TRUE,FALSE,TRUE))</f>
        <v>0</v>
      </c>
      <c r="BC1377" s="18"/>
    </row>
    <row r="1378" spans="1:55" ht="185">
      <c r="A1378" t="s">
        <v>1704</v>
      </c>
      <c r="B1378" s="2" t="s">
        <v>1706</v>
      </c>
      <c r="C1378" s="16" t="s">
        <v>1708</v>
      </c>
      <c r="D1378" s="17" t="s">
        <v>290</v>
      </c>
      <c r="E1378" s="2">
        <v>2018</v>
      </c>
      <c r="F1378" t="b">
        <f>OR(ISNUMBER(FIND("cytotoxic",C1378)),ISNUMBER(FIND("Cytotoxic",C1378)),ISNUMBER(FIND("cellular toxicity",C1378)),ISNUMBER(FIND("cell death",C1378)),ISNUMBER(FIND("viable",C1378)),ISNUMBER(FIND("phytotoxic",C1378)),ISNUMBER(FIND("acute toxicity",C1378)),ISNUMBER(FIND("MTT",C1378)),ISNUMBER(FIND("survival",C1378)),ISNUMBER(FIND("prolifer",C1378)),ISNUMBER(FIND("apoptosis",C1378)),ISNUMBER(FIND("neurotoxic",C1378)),ISNUMBER(FIND("  lysis ",C1378)),ISNUMBER(FIND("necrosis",C1378)),ISNUMBER(FIND("cellular death",C1378))*3,ISNUMBER(FIND("LDH",C1378)),ISNUMBER(FIND("Acute toxicity",C1378)))</f>
        <v>1</v>
      </c>
      <c r="G1378" t="b">
        <f>OR(ISNUMBER(FIND("genotoxic",C1378)),ISNUMBER(FIND("genotoxicity",C1378)),ISNUMBER(FIND("DNA damage",C1378)),ISNUMBER(FIND("DNA",C1378)),ISNUMBER(FIND("RNA",C1378)),ISNUMBER(FIND("mesothelioma",C1378)),ISNUMBER(FIND("carcino",C1378)),ISNUMBER(FIND("mutagen",C1378)),ISNUMBER(FIND("genetic",C1378)))</f>
        <v>0</v>
      </c>
      <c r="H1378" t="b">
        <f>OR(ISNUMBER(FIND("inflammatory",C1378)),ISNUMBER(FIND("inflamm",C1378)))</f>
        <v>0</v>
      </c>
      <c r="I1378" t="b">
        <f>OR(ISNUMBER(FIND("immune",C1378)),ISNUMBER(FIND("immunological",C1378)),ISNUMBER(FIND("interleuk",C1378)),ISNUMBER(FIND("platelet activation",C1378)),ISNUMBER(FIND("monocyte",C1378)),ISNUMBER(FIND("leukocyte",C1378)),ISNUMBER(FIND("cytokine",C1378)),ISNUMBER(FIND("CD4",C1378)),ISNUMBER(FIND("CD8",C1378)),ISNUMBER(FIND("T-cell",C1378)))</f>
        <v>0</v>
      </c>
      <c r="J1378" t="b">
        <f>OR(ISNUMBER(FIND("reactive oxygen",C1378)),ISNUMBER(FIND("ROS",C1378)),ISNUMBER(FIND("free radical",C1378)),ISNUMBER(FIND("oxidative stress",C1378)),ISNUMBER(FIND("peroxid",C1378)),ISNUMBER(FIND("oxidative",C1378)),ISNUMBER(FIND("antioxid",C1378)))</f>
        <v>1</v>
      </c>
      <c r="K1378" t="b">
        <f>OR(ISNUMBER(FIND("autophag",C1378)))</f>
        <v>0</v>
      </c>
      <c r="L1378" t="b">
        <f>OR(ISNUMBER(FIND("morpholog",C1378)))</f>
        <v>0</v>
      </c>
      <c r="M1378" t="b">
        <f>OR(ISNUMBER(FIND("fibrosis",C1378)),ISNUMBER(FIND("Fibrosis",C1378)),ISNUMBER(FIND("fibrot",C1378)))</f>
        <v>0</v>
      </c>
      <c r="N1378" t="b">
        <f>OR(ISNUMBER(FIND("offspring",C1378)),ISNUMBER(FIND("Parental",C1378)),ISNUMBER(FIND("parental",C1378)),ISNUMBER(FIND("germline",C1378)),ISNUMBER(FIND("reproduc",C1378)),ISNUMBER(FIND("embryo",C1378)))</f>
        <v>0</v>
      </c>
      <c r="O1378" t="b">
        <f>OR(ISNUMBER(FIND("metabol",C1378)),ISNUMBER(FIND("Metabol",C1378)),ISNUMBER(FIND("digest",C1378)),ISNUMBER(FIND("mitochon",C1378)))</f>
        <v>1</v>
      </c>
      <c r="P1378" t="b">
        <f>OR(ISNUMBER(FIND("ecotox",C1378)),ISNUMBER(FIND("Ecotox",B1378)),ISNUMBER(FIND("ecotox",B1378)),ISNUMBER(FIND("Ecotox",C1378)))</f>
        <v>0</v>
      </c>
      <c r="Q1378" t="b">
        <f>OR(ISNUMBER(FIND("Bioaccum",C1378)),ISNUMBER(FIND("bioaccum",C1378)),ISNUMBER(FIND("accum",C1378)))</f>
        <v>1</v>
      </c>
      <c r="R1378" t="b">
        <f>OR(ISNUMBER(FIND("Occupation",C1378)),ISNUMBER(FIND("occupation",C1378)),ISNUMBER(FIND("worker",C1378)),ISNUMBER(FIND("workforce",C1378)))</f>
        <v>0</v>
      </c>
      <c r="S1378" t="b">
        <f>NOT(OR(F1378,G1378,H1378,I1378,J1378,K1378,L1378,M1378,N1378,O1378,P1378,Q1378,R1378))</f>
        <v>0</v>
      </c>
      <c r="U1378" t="b">
        <f>OR(Table1[[#This Row],[Inflammation]],Table1[[#This Row],[Immune]])</f>
        <v>0</v>
      </c>
      <c r="V1378" t="str">
        <f>IF(OR(Table1[[#This Row],[Rodents]],Table1[[#This Row],[Human]],Table1[[#This Row],[Pig]]),OR(ISNUMBER(FIND("intratrach",C1378)),ISNUMBER(FIND("nasal ",C1378)),ISNUMBER(FIND("instill",C1378))),"NA")</f>
        <v>NA</v>
      </c>
      <c r="W1378" t="str">
        <f>IF(OR(Table1[[#This Row],[Rodents]],Table1[[#This Row],[Human]],Table1[[#This Row],[Pig]]),OR(ISNUMBER(FIND("dermal",C1378)),ISNUMBER(FIND("skin ",C1378))),"NA")</f>
        <v>NA</v>
      </c>
      <c r="X1378" t="str">
        <f>IF(OR(Table1[[#This Row],[Rodents]],Table1[[#This Row],[Human]],Table1[[#This Row],[Pig]]),OR(ISNUMBER(FIND("injected",C1378)),ISNUMBER(FIND("periton",C1378)),ISNUMBER(FIND("intrascrot",C1378))),"NA")</f>
        <v>NA</v>
      </c>
      <c r="Y1378" t="str">
        <f>IF(OR(Table1[[#This Row],[Rodents]],Table1[[#This Row],[Human]],Table1[[#This Row],[Pig]]),NOT(OR(Table1[[#This Row],[Inhaled/Intratracheal/intranasal]],Table1[[#This Row],[Dermal]],Table1[[#This Row],[Injected]])),"NA")</f>
        <v>NA</v>
      </c>
      <c r="AA1378" t="b">
        <f>OR(ISNUMBER(FIND("fish ",C1378)),ISNUMBER(FIND("Fish ",C1378)),ISNUMBER(FIND("aquatic",C1378)),ISNUMBER(FIND("daphnids",C1378)),ISNUMBER(FIND("Carcinus maenas",C1378)),ISNUMBER(FIND("Daphnia",C1378)),ISNUMBER(FIND("Ruditapes philippinarum",C1378)),ISNUMBER(FIND("daphnia",C1378)),ISNUMBER(FIND("marine",C1378)),ISNUMBER(FIND("mussel",C1378)),ISNUMBER(FIND("algae",C1378)),ISNUMBER(FIND("Donax faba",C1378)),ISNUMBER(FIND("estuarine",C1378)),ISNUMBER(FIND("snail",C1378)),ISNUMBER(FIND("Prorocentrum donghaiense",C1378)) )</f>
        <v>1</v>
      </c>
      <c r="AB1378" t="b">
        <f>OR(ISNUMBER(FIND(" rat ",C1378)),ISNUMBER(FIND(" rats ",C1378)),ISNUMBER(FIND(" Rats ",C1378)),ISNUMBER(FIND(" Rat ",C1378)),ISNUMBER(FIND(" rat.",C1378)),ISNUMBER(FIND(" rats.",C1378)),ISNUMBER(FIND("mouse",C1378)),ISNUMBER(FIND("mice",C1378)), ISNUMBER(FIND(" Mice",C1378)))</f>
        <v>0</v>
      </c>
      <c r="AC1378" t="b">
        <f>OR(ISNUMBER(FIND(" cell ",C1378)),ISNUMBER(FIND("fibroblast",C1378)),ISNUMBER(FIND("macrophage",C1378)),ISNUMBER(FIND("epithelial",C1378)),ISNUMBER(FIND("endothelial",C1378)),ISNUMBER(FIND("neuron",C1378)),ISNUMBER(FIND(" cells ",C1378)),ISNUMBER(FIND("RBC",C1378)),ISNUMBER(FIND("mitochond",C1378)),ISNUMBER(FIND("adipocyte",C1378)),ISNUMBER(FIND("osteo",C1378)),ISNUMBER(FIND("keratin",C1378)),ISNUMBER(FIND(" cell's ",C1378)),ISNUMBER(FIND("eukary",C1378)),ISNUMBER(FIND("sperm",C1378)))</f>
        <v>0</v>
      </c>
      <c r="AD1378" t="b">
        <f>OR(ISNUMBER(FIND("human",B1378)),ISNUMBER(FIND("workers",B1378)),ISNUMBER(FIND("workforces",B1378)),ISNUMBER(FIND("occupational",B1378)),ISNUMBER(FIND("Case report",B1378)),ISNUMBER(FIND("Workplaces",B1378)),ISNUMBER(FIND("worker",B1378)))</f>
        <v>0</v>
      </c>
      <c r="AE1378" t="b">
        <f>OR(ISNUMBER(FIND(" plant ",C1378)),ISNUMBER(FIND("Plant ",C1378)),ISNUMBER(FIND("tomato",C1378)),ISNUMBER(FIND("plants",C1378)),ISNUMBER(FIND("Plants",C1378)),ISNUMBER(FIND("algae",C1378)),ISNUMBER(FIND("lettuce",C1378)),ISNUMBER(FIND("green gram sprouts ",C1378)),ISNUMBER(FIND("Cucurbita pepo",C1378)),ISNUMBER(FIND("bean ",C1378)),ISNUMBER(FIND("chloroplast",C1378)),ISNUMBER(FIND("chlorophyll",C1378)),ISNUMBER(FIND("seedling",C1378)),ISNUMBER(FIND("canola",C1378)),ISNUMBER(FIND("shoot",C1378)),ISNUMBER(FIND("photosynthes",C1378)),ISNUMBER(FIND(" leaves ",C1378)),,ISNUMBER(FIND("agriculture",C1378)),ISNUMBER(FIND(" crops ",C1378)))</f>
        <v>0</v>
      </c>
      <c r="AF1378" t="b">
        <f>OR(ISNUMBER(FIND("bacteria",C1378)),ISNUMBER(FIND("Bacteria",C1378)),ISNUMBER(FIND("Bacterium",C1378)),ISNUMBER(FIND("bacterium",C1378)),ISNUMBER(FIND(" coli ",C1378)))</f>
        <v>0</v>
      </c>
      <c r="AG1378" t="b">
        <f>OR(ISNUMBER(FIND("fungi",C1378)),ISNUMBER(FIND("Fungi",C1378)),ISNUMBER(FIND("fungus",C1378)),ISNUMBER(FIND("Fungus",C1378)),ISNUMBER(FIND("mushroom",C1378)),ISNUMBER(FIND("Mushroom",C1378)),ISNUMBER(FIND(" mold ",C1378)))</f>
        <v>0</v>
      </c>
      <c r="AH1378" t="b">
        <f>OR(ISNUMBER(FIND("Pig ",C1378)),ISNUMBER(FIND("pig ",C1378)),ISNUMBER(FIND("Pigs ",C1378)),ISNUMBER(FIND("pigs ",C1378)))</f>
        <v>0</v>
      </c>
      <c r="AI1378" t="b">
        <f>OR(ISNUMBER(FIND(" C. elegans",C1378)),ISNUMBER(FIND("Caenorhabditis elegans",C1378)),ISNUMBER(FIND("earthworms",C1378)),ISNUMBER(FIND(" Ficopomatus enigmaticus",C1378)),ISNUMBER(FIND("larva",C1378)),ISNUMBER(FIND("Lumbriculus variegatus",C1378)),ISNUMBER(FIND("nematode",C1378)))</f>
        <v>0</v>
      </c>
      <c r="AJ1378" t="b">
        <f>NOT(OR(AA1378,AB1378,AC1378,AD1378,AE1378,AF1378,AG1378,AH1378,AI1378))</f>
        <v>0</v>
      </c>
      <c r="AL1378" t="b">
        <f>OR(AA1378,AB1378,AD1378,AE1378,AF1378,AG1378,AH1378,AI1378)</f>
        <v>1</v>
      </c>
      <c r="AM1378" t="b">
        <f>IF(Table1[[#This Row],[In vivo?]],IF(Table1[[#This Row],[Cell]],FALSE,TRUE),FALSE)</f>
        <v>1</v>
      </c>
      <c r="AN1378" t="b">
        <f>AND(AC1378,AL1378)</f>
        <v>0</v>
      </c>
      <c r="AO1378" t="b">
        <f>IF(Table1[[#This Row],[Cell]],IF(Table1[[#This Row],[In vivo?]],FALSE,TRUE),FALSE)</f>
        <v>0</v>
      </c>
      <c r="AP1378" t="b">
        <f>NOT(OR(Table1[[#This Row],[In vivo?]],Table1[[#This Row],[Only in Cell]]))</f>
        <v>0</v>
      </c>
      <c r="AQ1378" t="str">
        <f>IF(OR(Table1[[#This Row],[Rodents]],Table1[[#This Row],[Human]],Table1[[#This Row],[Pig]]),OR(ISNUMBER(FIND("pulmonary",C1378)),ISNUMBER(FIND("lung",C1378))),"NA")</f>
        <v>NA</v>
      </c>
      <c r="AR1378" t="str">
        <f>IF(OR(Table1[[#This Row],[Rodents]],Table1[[#This Row],[Human]],Table1[[#This Row],[Pig]]),OR(ISNUMBER(FIND("skin",C1378)),ISNUMBER(FIND("dermal",C1378))),"NA")</f>
        <v>NA</v>
      </c>
      <c r="AS1378" t="str">
        <f>IF(OR(Table1[[#This Row],[Rodents]],Table1[[#This Row],[Human]],Table1[[#This Row],[Pig]]),OR(ISNUMBER(FIND("liver",C1378)),ISNUMBER(FIND("hepat",C1378))),"NA")</f>
        <v>NA</v>
      </c>
      <c r="AT1378" t="str">
        <f>IF(OR(Table1[[#This Row],[Rodents]],Table1[[#This Row],[Human]],Table1[[#This Row],[Pig]]),OR(ISNUMBER(FIND("kidney",C1378)),ISNUMBER(FIND("neph",C1378))),"NA")</f>
        <v>NA</v>
      </c>
      <c r="AU1378" t="str">
        <f>IF(OR(Table1[[#This Row],[Rodents]],Table1[[#This Row],[Human]],Table1[[#This Row],[Pig]]),OR(ISNUMBER(FIND("brain",C1378)),ISNUMBER(FIND("neur",C1378)),ISNUMBER(FIND("nerv",C1378))),"NA")</f>
        <v>NA</v>
      </c>
      <c r="AV1378" t="str">
        <f>IF(OR(Table1[[#This Row],[Rodents]],Table1[[#This Row],[Human]],Table1[[#This Row],[Pig]]),OR(ISNUMBER(FIND("heart",C1378)),ISNUMBER(FIND("cardi",C1378))),"NA")</f>
        <v>NA</v>
      </c>
      <c r="AW1378" t="str">
        <f>IF(OR(Table1[[#This Row],[Rodents]],Table1[[#This Row],[Human]],Table1[[#This Row],[Pig]]),OR(ISNUMBER(FIND("gastro",C1378)),ISNUMBER(FIND("intesti",C1378)),ISNUMBER(FIND("stomach",C1378))),"NA")</f>
        <v>NA</v>
      </c>
      <c r="AX1378" t="str">
        <f>IF(OR(Table1[[#This Row],[Rodents]],Table1[[#This Row],[Human]],Table1[[#This Row],[Pig]]),NOT(OR(AQ1378,AR1378,AS1378,AT1378,AU1378,AV1378,AW1378)),"NA")</f>
        <v>NA</v>
      </c>
      <c r="AY1378" t="b">
        <f>OR(ISNUMBER(FIND("SWCNT",C1378)),ISNUMBER(FIND("SWNT",C1378)),ISNUMBER(FIND("single-wall",C1378)),ISNUMBER(FIND("single wall",C1378)),ISNUMBER(FIND("Single wall",C1378)),ISNUMBER(FIND("Single-wall",C1378)),ISNUMBER(FIND("SWCNT",B1378)),ISNUMBER(FIND("SWNT",B1378)),ISNUMBER(FIND("single-wall",B1378)),ISNUMBER(FIND("single wall",B1378)),ISNUMBER(FIND("Single-wall",B1378)),ISNUMBER(FIND("Single wall",B1378)))</f>
        <v>0</v>
      </c>
      <c r="AZ1378" t="b">
        <f>OR(ISNUMBER(FIND("MWCNT",C1378)),ISNUMBER(FIND("MWNT",C1378)),ISNUMBER(FIND("multi-wall",C1378)),ISNUMBER(FIND("multi wall",C1378)),ISNUMBER(FIND("multiwall",C1378)),ISNUMBER(FIND("Multi-wall",C1378)),ISNUMBER(FIND("Multi wall",C1378)),ISNUMBER(FIND("Multiwall",C1378)),ISNUMBER(FIND("MWCNT",B1378)),ISNUMBER(FIND("MWNT",B1378)),ISNUMBER(FIND("multi-wall",B1378)),ISNUMBER(FIND("multi wall",B1378)),ISNUMBER(FIND("multiwall",B1378)),ISNUMBER(FIND("Multi-wall",B1378)),ISNUMBER(FIND("Multi wall",B1378)),ISNUMBER(FIND("Multiwall",B1378)),ISNUMBER(FIND("Double-wall",B1378)),ISNUMBER(FIND("Double wall",B1378)),ISNUMBER(FIND("Doublewall",B1378)),ISNUMBER(FIND("double-wall",B1378)),ISNUMBER(FIND("double wall",B1378)),ISNUMBER(FIND("doublewall",B1378)))</f>
        <v>1</v>
      </c>
      <c r="BA1378" t="b">
        <f>AND(Table1[[#This Row],[SWCNT]],Table1[[#This Row],[MWCNT]])</f>
        <v>0</v>
      </c>
      <c r="BB1378" t="b">
        <f>IF(Table1[[#This Row],[SWCNT]]=TRUE,FALSE,IF(Table1[[#This Row],[MWCNT]]=TRUE,FALSE,TRUE))</f>
        <v>0</v>
      </c>
      <c r="BC1378" s="18"/>
    </row>
    <row r="1379" spans="1:55" ht="314.5">
      <c r="A1379" t="s">
        <v>1714</v>
      </c>
      <c r="B1379" s="2" t="s">
        <v>1718</v>
      </c>
      <c r="C1379" s="16" t="s">
        <v>1722</v>
      </c>
      <c r="D1379" s="17" t="s">
        <v>30</v>
      </c>
      <c r="E1379" s="2">
        <v>2018</v>
      </c>
      <c r="F1379" t="b">
        <f>OR(ISNUMBER(FIND("cytotoxic",C1379)),ISNUMBER(FIND("Cytotoxic",C1379)),ISNUMBER(FIND("cellular toxicity",C1379)),ISNUMBER(FIND("cell death",C1379)),ISNUMBER(FIND("viable",C1379)),ISNUMBER(FIND("phytotoxic",C1379)),ISNUMBER(FIND("acute toxicity",C1379)),ISNUMBER(FIND("MTT",C1379)),ISNUMBER(FIND("survival",C1379)),ISNUMBER(FIND("prolifer",C1379)),ISNUMBER(FIND("apoptosis",C1379)),ISNUMBER(FIND("neurotoxic",C1379)),ISNUMBER(FIND("  lysis ",C1379)),ISNUMBER(FIND("necrosis",C1379)),ISNUMBER(FIND("cellular death",C1379))*3,ISNUMBER(FIND("LDH",C1379)),ISNUMBER(FIND("Acute toxicity",C1379)))</f>
        <v>0</v>
      </c>
      <c r="G1379" t="b">
        <f>OR(ISNUMBER(FIND("genotoxic",C1379)),ISNUMBER(FIND("genotoxicity",C1379)),ISNUMBER(FIND("DNA damage",C1379)),ISNUMBER(FIND("DNA",C1379)),ISNUMBER(FIND("RNA",C1379)),ISNUMBER(FIND("mesothelioma",C1379)),ISNUMBER(FIND("carcino",C1379)),ISNUMBER(FIND("mutagen",C1379)),ISNUMBER(FIND("genetic",C1379)))</f>
        <v>0</v>
      </c>
      <c r="H1379" t="b">
        <f>OR(ISNUMBER(FIND("inflammatory",C1379)),ISNUMBER(FIND("inflamm",C1379)))</f>
        <v>0</v>
      </c>
      <c r="I1379" t="b">
        <f>OR(ISNUMBER(FIND("immune",C1379)),ISNUMBER(FIND("immunological",C1379)),ISNUMBER(FIND("interleuk",C1379)),ISNUMBER(FIND("platelet activation",C1379)),ISNUMBER(FIND("monocyte",C1379)),ISNUMBER(FIND("leukocyte",C1379)),ISNUMBER(FIND("cytokine",C1379)),ISNUMBER(FIND("CD4",C1379)),ISNUMBER(FIND("CD8",C1379)),ISNUMBER(FIND("T-cell",C1379)))</f>
        <v>0</v>
      </c>
      <c r="J1379" t="b">
        <f>OR(ISNUMBER(FIND("reactive oxygen",C1379)),ISNUMBER(FIND("ROS",C1379)),ISNUMBER(FIND("free radical",C1379)),ISNUMBER(FIND("oxidative stress",C1379)),ISNUMBER(FIND("peroxid",C1379)),ISNUMBER(FIND("oxidative",C1379)),ISNUMBER(FIND("antioxid",C1379)))</f>
        <v>1</v>
      </c>
      <c r="K1379" t="b">
        <f>OR(ISNUMBER(FIND("autophag",C1379)))</f>
        <v>0</v>
      </c>
      <c r="L1379" t="b">
        <f>OR(ISNUMBER(FIND("morpholog",C1379)))</f>
        <v>0</v>
      </c>
      <c r="M1379" t="b">
        <f>OR(ISNUMBER(FIND("fibrosis",C1379)),ISNUMBER(FIND("Fibrosis",C1379)),ISNUMBER(FIND("fibrot",C1379)))</f>
        <v>0</v>
      </c>
      <c r="N1379" t="b">
        <f>OR(ISNUMBER(FIND("offspring",C1379)),ISNUMBER(FIND("Parental",C1379)),ISNUMBER(FIND("parental",C1379)),ISNUMBER(FIND("germline",C1379)),ISNUMBER(FIND("reproduc",C1379)),ISNUMBER(FIND("embryo",C1379)))</f>
        <v>0</v>
      </c>
      <c r="O1379" t="b">
        <f>OR(ISNUMBER(FIND("metabol",C1379)),ISNUMBER(FIND("Metabol",C1379)),ISNUMBER(FIND("digest",C1379)),ISNUMBER(FIND("mitochon",C1379)))</f>
        <v>1</v>
      </c>
      <c r="P1379" t="b">
        <f>OR(ISNUMBER(FIND("ecotox",C1379)),ISNUMBER(FIND("Ecotox",B1379)),ISNUMBER(FIND("ecotox",B1379)),ISNUMBER(FIND("Ecotox",C1379)))</f>
        <v>0</v>
      </c>
      <c r="Q1379" t="b">
        <f>OR(ISNUMBER(FIND("Bioaccum",C1379)),ISNUMBER(FIND("bioaccum",C1379)),ISNUMBER(FIND("accum",C1379)))</f>
        <v>0</v>
      </c>
      <c r="R1379" t="b">
        <f>OR(ISNUMBER(FIND("Occupation",C1379)),ISNUMBER(FIND("occupation",C1379)),ISNUMBER(FIND("worker",C1379)),ISNUMBER(FIND("workforce",C1379)))</f>
        <v>0</v>
      </c>
      <c r="S1379" t="b">
        <f>NOT(OR(F1379,G1379,H1379,I1379,J1379,K1379,L1379,M1379,N1379,O1379,P1379,Q1379,R1379))</f>
        <v>0</v>
      </c>
      <c r="U1379" t="b">
        <f>OR(Table1[[#This Row],[Inflammation]],Table1[[#This Row],[Immune]])</f>
        <v>0</v>
      </c>
      <c r="V1379" t="str">
        <f>IF(OR(Table1[[#This Row],[Rodents]],Table1[[#This Row],[Human]],Table1[[#This Row],[Pig]]),OR(ISNUMBER(FIND("intratrach",C1379)),ISNUMBER(FIND("nasal ",C1379)),ISNUMBER(FIND("instill",C1379))),"NA")</f>
        <v>NA</v>
      </c>
      <c r="W1379" t="str">
        <f>IF(OR(Table1[[#This Row],[Rodents]],Table1[[#This Row],[Human]],Table1[[#This Row],[Pig]]),OR(ISNUMBER(FIND("dermal",C1379)),ISNUMBER(FIND("skin ",C1379))),"NA")</f>
        <v>NA</v>
      </c>
      <c r="X1379" t="str">
        <f>IF(OR(Table1[[#This Row],[Rodents]],Table1[[#This Row],[Human]],Table1[[#This Row],[Pig]]),OR(ISNUMBER(FIND("injected",C1379)),ISNUMBER(FIND("periton",C1379)),ISNUMBER(FIND("intrascrot",C1379))),"NA")</f>
        <v>NA</v>
      </c>
      <c r="Y1379" t="str">
        <f>IF(OR(Table1[[#This Row],[Rodents]],Table1[[#This Row],[Human]],Table1[[#This Row],[Pig]]),NOT(OR(Table1[[#This Row],[Inhaled/Intratracheal/intranasal]],Table1[[#This Row],[Dermal]],Table1[[#This Row],[Injected]])),"NA")</f>
        <v>NA</v>
      </c>
      <c r="AA1379" t="b">
        <f>OR(ISNUMBER(FIND("fish ",C1379)),ISNUMBER(FIND("Fish ",C1379)),ISNUMBER(FIND("aquatic",C1379)),ISNUMBER(FIND("daphnids",C1379)),ISNUMBER(FIND("Carcinus maenas",C1379)),ISNUMBER(FIND("Daphnia",C1379)),ISNUMBER(FIND("Ruditapes philippinarum",C1379)),ISNUMBER(FIND("daphnia",C1379)),ISNUMBER(FIND("marine",C1379)),ISNUMBER(FIND("mussel",C1379)),ISNUMBER(FIND("algae",C1379)),ISNUMBER(FIND("Donax faba",C1379)),ISNUMBER(FIND("estuarine",C1379)),ISNUMBER(FIND("snail",C1379)),ISNUMBER(FIND("Prorocentrum donghaiense",C1379)) )</f>
        <v>1</v>
      </c>
      <c r="AB1379" t="b">
        <f>OR(ISNUMBER(FIND(" rat ",C1379)),ISNUMBER(FIND(" rats ",C1379)),ISNUMBER(FIND(" Rats ",C1379)),ISNUMBER(FIND(" Rat ",C1379)),ISNUMBER(FIND(" rat.",C1379)),ISNUMBER(FIND(" rats.",C1379)),ISNUMBER(FIND("mouse",C1379)),ISNUMBER(FIND("mice",C1379)), ISNUMBER(FIND(" Mice",C1379)))</f>
        <v>0</v>
      </c>
      <c r="AC1379" t="b">
        <f>OR(ISNUMBER(FIND(" cell ",C1379)),ISNUMBER(FIND("fibroblast",C1379)),ISNUMBER(FIND("macrophage",C1379)),ISNUMBER(FIND("epithelial",C1379)),ISNUMBER(FIND("endothelial",C1379)),ISNUMBER(FIND("neuron",C1379)),ISNUMBER(FIND(" cells ",C1379)),ISNUMBER(FIND("RBC",C1379)),ISNUMBER(FIND("mitochond",C1379)),ISNUMBER(FIND("adipocyte",C1379)),ISNUMBER(FIND("osteo",C1379)),ISNUMBER(FIND("keratin",C1379)),ISNUMBER(FIND(" cell's ",C1379)),ISNUMBER(FIND("eukary",C1379)),ISNUMBER(FIND("sperm",C1379)))</f>
        <v>0</v>
      </c>
      <c r="AD1379" t="b">
        <f>OR(ISNUMBER(FIND("human",B1379)),ISNUMBER(FIND("workers",B1379)),ISNUMBER(FIND("workforces",B1379)),ISNUMBER(FIND("occupational",B1379)),ISNUMBER(FIND("Case report",B1379)),ISNUMBER(FIND("Workplaces",B1379)),ISNUMBER(FIND("worker",B1379)))</f>
        <v>0</v>
      </c>
      <c r="AE1379" t="b">
        <f>OR(ISNUMBER(FIND(" plant ",C1379)),ISNUMBER(FIND("Plant ",C1379)),ISNUMBER(FIND("tomato",C1379)),ISNUMBER(FIND("plants",C1379)),ISNUMBER(FIND("Plants",C1379)),ISNUMBER(FIND("algae",C1379)),ISNUMBER(FIND("lettuce",C1379)),ISNUMBER(FIND("green gram sprouts ",C1379)),ISNUMBER(FIND("Cucurbita pepo",C1379)),ISNUMBER(FIND("bean ",C1379)),ISNUMBER(FIND("chloroplast",C1379)),ISNUMBER(FIND("chlorophyll",C1379)),ISNUMBER(FIND("seedling",C1379)),ISNUMBER(FIND("canola",C1379)),ISNUMBER(FIND("shoot",C1379)),ISNUMBER(FIND("photosynthes",C1379)),ISNUMBER(FIND(" leaves ",C1379)),,ISNUMBER(FIND("agriculture",C1379)),ISNUMBER(FIND(" crops ",C1379)))</f>
        <v>0</v>
      </c>
      <c r="AF1379" t="b">
        <f>OR(ISNUMBER(FIND("bacteria",C1379)),ISNUMBER(FIND("Bacteria",C1379)),ISNUMBER(FIND("Bacterium",C1379)),ISNUMBER(FIND("bacterium",C1379)),ISNUMBER(FIND(" coli ",C1379)))</f>
        <v>0</v>
      </c>
      <c r="AG1379" t="b">
        <f>OR(ISNUMBER(FIND("fungi",C1379)),ISNUMBER(FIND("Fungi",C1379)),ISNUMBER(FIND("fungus",C1379)),ISNUMBER(FIND("Fungus",C1379)),ISNUMBER(FIND("mushroom",C1379)),ISNUMBER(FIND("Mushroom",C1379)),ISNUMBER(FIND(" mold ",C1379)))</f>
        <v>0</v>
      </c>
      <c r="AH1379" t="b">
        <f>OR(ISNUMBER(FIND("Pig ",C1379)),ISNUMBER(FIND("pig ",C1379)),ISNUMBER(FIND("Pigs ",C1379)),ISNUMBER(FIND("pigs ",C1379)))</f>
        <v>0</v>
      </c>
      <c r="AI1379" t="b">
        <f>OR(ISNUMBER(FIND(" C. elegans",C1379)),ISNUMBER(FIND("Caenorhabditis elegans",C1379)),ISNUMBER(FIND("earthworms",C1379)),ISNUMBER(FIND(" Ficopomatus enigmaticus",C1379)),ISNUMBER(FIND("larva",C1379)),ISNUMBER(FIND("Lumbriculus variegatus",C1379)),ISNUMBER(FIND("nematode",C1379)))</f>
        <v>0</v>
      </c>
      <c r="AJ1379" t="b">
        <f>NOT(OR(AA1379,AB1379,AC1379,AD1379,AE1379,AF1379,AG1379,AH1379,AI1379))</f>
        <v>0</v>
      </c>
      <c r="AL1379" t="b">
        <f>OR(AA1379,AB1379,AD1379,AE1379,AF1379,AG1379,AH1379,AI1379)</f>
        <v>1</v>
      </c>
      <c r="AM1379" t="b">
        <f>IF(Table1[[#This Row],[In vivo?]],IF(Table1[[#This Row],[Cell]],FALSE,TRUE),FALSE)</f>
        <v>1</v>
      </c>
      <c r="AN1379" t="b">
        <f>AND(AC1379,AL1379)</f>
        <v>0</v>
      </c>
      <c r="AO1379" t="b">
        <f>IF(Table1[[#This Row],[Cell]],IF(Table1[[#This Row],[In vivo?]],FALSE,TRUE),FALSE)</f>
        <v>0</v>
      </c>
      <c r="AP1379" t="b">
        <f>NOT(OR(Table1[[#This Row],[In vivo?]],Table1[[#This Row],[Only in Cell]]))</f>
        <v>0</v>
      </c>
      <c r="AQ1379" t="str">
        <f>IF(OR(Table1[[#This Row],[Rodents]],Table1[[#This Row],[Human]],Table1[[#This Row],[Pig]]),OR(ISNUMBER(FIND("pulmonary",C1379)),ISNUMBER(FIND("lung",C1379))),"NA")</f>
        <v>NA</v>
      </c>
      <c r="AR1379" t="str">
        <f>IF(OR(Table1[[#This Row],[Rodents]],Table1[[#This Row],[Human]],Table1[[#This Row],[Pig]]),OR(ISNUMBER(FIND("skin",C1379)),ISNUMBER(FIND("dermal",C1379))),"NA")</f>
        <v>NA</v>
      </c>
      <c r="AS1379" t="str">
        <f>IF(OR(Table1[[#This Row],[Rodents]],Table1[[#This Row],[Human]],Table1[[#This Row],[Pig]]),OR(ISNUMBER(FIND("liver",C1379)),ISNUMBER(FIND("hepat",C1379))),"NA")</f>
        <v>NA</v>
      </c>
      <c r="AT1379" t="str">
        <f>IF(OR(Table1[[#This Row],[Rodents]],Table1[[#This Row],[Human]],Table1[[#This Row],[Pig]]),OR(ISNUMBER(FIND("kidney",C1379)),ISNUMBER(FIND("neph",C1379))),"NA")</f>
        <v>NA</v>
      </c>
      <c r="AU1379" t="str">
        <f>IF(OR(Table1[[#This Row],[Rodents]],Table1[[#This Row],[Human]],Table1[[#This Row],[Pig]]),OR(ISNUMBER(FIND("brain",C1379)),ISNUMBER(FIND("neur",C1379)),ISNUMBER(FIND("nerv",C1379))),"NA")</f>
        <v>NA</v>
      </c>
      <c r="AV1379" t="str">
        <f>IF(OR(Table1[[#This Row],[Rodents]],Table1[[#This Row],[Human]],Table1[[#This Row],[Pig]]),OR(ISNUMBER(FIND("heart",C1379)),ISNUMBER(FIND("cardi",C1379))),"NA")</f>
        <v>NA</v>
      </c>
      <c r="AW1379" t="str">
        <f>IF(OR(Table1[[#This Row],[Rodents]],Table1[[#This Row],[Human]],Table1[[#This Row],[Pig]]),OR(ISNUMBER(FIND("gastro",C1379)),ISNUMBER(FIND("intesti",C1379)),ISNUMBER(FIND("stomach",C1379))),"NA")</f>
        <v>NA</v>
      </c>
      <c r="AX1379" t="str">
        <f>IF(OR(Table1[[#This Row],[Rodents]],Table1[[#This Row],[Human]],Table1[[#This Row],[Pig]]),NOT(OR(AQ1379,AR1379,AS1379,AT1379,AU1379,AV1379,AW1379)),"NA")</f>
        <v>NA</v>
      </c>
      <c r="AY1379" t="b">
        <f>OR(ISNUMBER(FIND("SWCNT",C1379)),ISNUMBER(FIND("SWNT",C1379)),ISNUMBER(FIND("single-wall",C1379)),ISNUMBER(FIND("single wall",C1379)),ISNUMBER(FIND("Single wall",C1379)),ISNUMBER(FIND("Single-wall",C1379)),ISNUMBER(FIND("SWCNT",B1379)),ISNUMBER(FIND("SWNT",B1379)),ISNUMBER(FIND("single-wall",B1379)),ISNUMBER(FIND("single wall",B1379)),ISNUMBER(FIND("Single-wall",B1379)),ISNUMBER(FIND("Single wall",B1379)))</f>
        <v>0</v>
      </c>
      <c r="AZ1379" t="b">
        <f>OR(ISNUMBER(FIND("MWCNT",C1379)),ISNUMBER(FIND("MWNT",C1379)),ISNUMBER(FIND("multi-wall",C1379)),ISNUMBER(FIND("multi wall",C1379)),ISNUMBER(FIND("multiwall",C1379)),ISNUMBER(FIND("Multi-wall",C1379)),ISNUMBER(FIND("Multi wall",C1379)),ISNUMBER(FIND("Multiwall",C1379)),ISNUMBER(FIND("MWCNT",B1379)),ISNUMBER(FIND("MWNT",B1379)),ISNUMBER(FIND("multi-wall",B1379)),ISNUMBER(FIND("multi wall",B1379)),ISNUMBER(FIND("multiwall",B1379)),ISNUMBER(FIND("Multi-wall",B1379)),ISNUMBER(FIND("Multi wall",B1379)),ISNUMBER(FIND("Multiwall",B1379)),ISNUMBER(FIND("Double-wall",B1379)),ISNUMBER(FIND("Double wall",B1379)),ISNUMBER(FIND("Doublewall",B1379)),ISNUMBER(FIND("double-wall",B1379)),ISNUMBER(FIND("double wall",B1379)),ISNUMBER(FIND("doublewall",B1379)))</f>
        <v>1</v>
      </c>
      <c r="BA1379" t="b">
        <f>AND(Table1[[#This Row],[SWCNT]],Table1[[#This Row],[MWCNT]])</f>
        <v>0</v>
      </c>
      <c r="BB1379" t="b">
        <f>IF(Table1[[#This Row],[SWCNT]]=TRUE,FALSE,IF(Table1[[#This Row],[MWCNT]]=TRUE,FALSE,TRUE))</f>
        <v>0</v>
      </c>
      <c r="BC1379" s="18"/>
    </row>
    <row r="1380" spans="1:55" ht="92.5">
      <c r="A1380" t="s">
        <v>1715</v>
      </c>
      <c r="B1380" s="2" t="s">
        <v>1719</v>
      </c>
      <c r="C1380" s="16" t="s">
        <v>1723</v>
      </c>
      <c r="D1380" s="17" t="s">
        <v>49</v>
      </c>
      <c r="E1380" s="2">
        <v>2018</v>
      </c>
      <c r="F1380" t="b">
        <f>OR(ISNUMBER(FIND("cytotoxic",C1380)),ISNUMBER(FIND("Cytotoxic",C1380)),ISNUMBER(FIND("cellular toxicity",C1380)),ISNUMBER(FIND("cell death",C1380)),ISNUMBER(FIND("viable",C1380)),ISNUMBER(FIND("phytotoxic",C1380)),ISNUMBER(FIND("acute toxicity",C1380)),ISNUMBER(FIND("MTT",C1380)),ISNUMBER(FIND("survival",C1380)),ISNUMBER(FIND("prolifer",C1380)),ISNUMBER(FIND("apoptosis",C1380)),ISNUMBER(FIND("neurotoxic",C1380)),ISNUMBER(FIND("  lysis ",C1380)),ISNUMBER(FIND("necrosis",C1380)),ISNUMBER(FIND("cellular death",C1380))*3,ISNUMBER(FIND("LDH",C1380)),ISNUMBER(FIND("Acute toxicity",C1380)))</f>
        <v>0</v>
      </c>
      <c r="G1380" t="b">
        <f>OR(ISNUMBER(FIND("genotoxic",C1380)),ISNUMBER(FIND("genotoxicity",C1380)),ISNUMBER(FIND("DNA damage",C1380)),ISNUMBER(FIND("DNA",C1380)),ISNUMBER(FIND("RNA",C1380)),ISNUMBER(FIND("mesothelioma",C1380)),ISNUMBER(FIND("carcino",C1380)),ISNUMBER(FIND("mutagen",C1380)),ISNUMBER(FIND("genetic",C1380)))</f>
        <v>1</v>
      </c>
      <c r="H1380" t="b">
        <f>OR(ISNUMBER(FIND("inflammatory",C1380)),ISNUMBER(FIND("inflamm",C1380)))</f>
        <v>0</v>
      </c>
      <c r="I1380" t="b">
        <f>OR(ISNUMBER(FIND("immune",C1380)),ISNUMBER(FIND("immunological",C1380)),ISNUMBER(FIND("interleuk",C1380)),ISNUMBER(FIND("platelet activation",C1380)),ISNUMBER(FIND("monocyte",C1380)),ISNUMBER(FIND("leukocyte",C1380)),ISNUMBER(FIND("cytokine",C1380)),ISNUMBER(FIND("CD4",C1380)),ISNUMBER(FIND("CD8",C1380)),ISNUMBER(FIND("T-cell",C1380)))</f>
        <v>0</v>
      </c>
      <c r="J1380" t="b">
        <f>OR(ISNUMBER(FIND("reactive oxygen",C1380)),ISNUMBER(FIND("ROS",C1380)),ISNUMBER(FIND("free radical",C1380)),ISNUMBER(FIND("oxidative stress",C1380)),ISNUMBER(FIND("peroxid",C1380)),ISNUMBER(FIND("oxidative",C1380)),ISNUMBER(FIND("antioxid",C1380)))</f>
        <v>0</v>
      </c>
      <c r="K1380" t="b">
        <f>OR(ISNUMBER(FIND("autophag",C1380)))</f>
        <v>0</v>
      </c>
      <c r="L1380" t="b">
        <f>OR(ISNUMBER(FIND("morpholog",C1380)))</f>
        <v>0</v>
      </c>
      <c r="M1380" t="b">
        <f>OR(ISNUMBER(FIND("fibrosis",C1380)),ISNUMBER(FIND("Fibrosis",C1380)),ISNUMBER(FIND("fibrot",C1380)))</f>
        <v>0</v>
      </c>
      <c r="N1380" t="b">
        <f>OR(ISNUMBER(FIND("offspring",C1380)),ISNUMBER(FIND("Parental",C1380)),ISNUMBER(FIND("parental",C1380)),ISNUMBER(FIND("germline",C1380)),ISNUMBER(FIND("reproduc",C1380)),ISNUMBER(FIND("embryo",C1380)))</f>
        <v>0</v>
      </c>
      <c r="O1380" t="b">
        <f>OR(ISNUMBER(FIND("metabol",C1380)),ISNUMBER(FIND("Metabol",C1380)),ISNUMBER(FIND("digest",C1380)),ISNUMBER(FIND("mitochon",C1380)))</f>
        <v>0</v>
      </c>
      <c r="P1380" t="b">
        <f>OR(ISNUMBER(FIND("ecotox",C1380)),ISNUMBER(FIND("Ecotox",B1380)),ISNUMBER(FIND("ecotox",B1380)),ISNUMBER(FIND("Ecotox",C1380)))</f>
        <v>0</v>
      </c>
      <c r="Q1380" t="b">
        <f>OR(ISNUMBER(FIND("Bioaccum",C1380)),ISNUMBER(FIND("bioaccum",C1380)),ISNUMBER(FIND("accum",C1380)))</f>
        <v>0</v>
      </c>
      <c r="R1380" t="b">
        <f>OR(ISNUMBER(FIND("Occupation",C1380)),ISNUMBER(FIND("occupation",C1380)),ISNUMBER(FIND("worker",C1380)),ISNUMBER(FIND("workforce",C1380)))</f>
        <v>0</v>
      </c>
      <c r="S1380" t="b">
        <f>NOT(OR(F1380,G1380,H1380,I1380,J1380,K1380,L1380,M1380,N1380,O1380,P1380,Q1380,R1380))</f>
        <v>0</v>
      </c>
      <c r="U1380" t="b">
        <f>OR(Table1[[#This Row],[Inflammation]],Table1[[#This Row],[Immune]])</f>
        <v>0</v>
      </c>
      <c r="V1380" t="str">
        <f>IF(OR(Table1[[#This Row],[Rodents]],Table1[[#This Row],[Human]],Table1[[#This Row],[Pig]]),OR(ISNUMBER(FIND("intratrach",C1380)),ISNUMBER(FIND("nasal ",C1380)),ISNUMBER(FIND("instill",C1380))),"NA")</f>
        <v>NA</v>
      </c>
      <c r="W1380" t="str">
        <f>IF(OR(Table1[[#This Row],[Rodents]],Table1[[#This Row],[Human]],Table1[[#This Row],[Pig]]),OR(ISNUMBER(FIND("dermal",C1380)),ISNUMBER(FIND("skin ",C1380))),"NA")</f>
        <v>NA</v>
      </c>
      <c r="X1380" t="str">
        <f>IF(OR(Table1[[#This Row],[Rodents]],Table1[[#This Row],[Human]],Table1[[#This Row],[Pig]]),OR(ISNUMBER(FIND("injected",C1380)),ISNUMBER(FIND("periton",C1380)),ISNUMBER(FIND("intrascrot",C1380))),"NA")</f>
        <v>NA</v>
      </c>
      <c r="Y1380" t="str">
        <f>IF(OR(Table1[[#This Row],[Rodents]],Table1[[#This Row],[Human]],Table1[[#This Row],[Pig]]),NOT(OR(Table1[[#This Row],[Inhaled/Intratracheal/intranasal]],Table1[[#This Row],[Dermal]],Table1[[#This Row],[Injected]])),"NA")</f>
        <v>NA</v>
      </c>
      <c r="AA1380" t="b">
        <f>OR(ISNUMBER(FIND("fish ",C1380)),ISNUMBER(FIND("Fish ",C1380)),ISNUMBER(FIND("aquatic",C1380)),ISNUMBER(FIND("daphnids",C1380)),ISNUMBER(FIND("Carcinus maenas",C1380)),ISNUMBER(FIND("Daphnia",C1380)),ISNUMBER(FIND("Ruditapes philippinarum",C1380)),ISNUMBER(FIND("daphnia",C1380)),ISNUMBER(FIND("marine",C1380)),ISNUMBER(FIND("mussel",C1380)),ISNUMBER(FIND("algae",C1380)),ISNUMBER(FIND("Donax faba",C1380)),ISNUMBER(FIND("estuarine",C1380)),ISNUMBER(FIND("snail",C1380)),ISNUMBER(FIND("Prorocentrum donghaiense",C1380)) )</f>
        <v>1</v>
      </c>
      <c r="AB1380" t="b">
        <f>OR(ISNUMBER(FIND(" rat ",C1380)),ISNUMBER(FIND(" rats ",C1380)),ISNUMBER(FIND(" Rats ",C1380)),ISNUMBER(FIND(" Rat ",C1380)),ISNUMBER(FIND(" rat.",C1380)),ISNUMBER(FIND(" rats.",C1380)),ISNUMBER(FIND("mouse",C1380)),ISNUMBER(FIND("mice",C1380)), ISNUMBER(FIND(" Mice",C1380)))</f>
        <v>0</v>
      </c>
      <c r="AC1380" t="b">
        <f>OR(ISNUMBER(FIND(" cell ",C1380)),ISNUMBER(FIND("fibroblast",C1380)),ISNUMBER(FIND("macrophage",C1380)),ISNUMBER(FIND("epithelial",C1380)),ISNUMBER(FIND("endothelial",C1380)),ISNUMBER(FIND("neuron",C1380)),ISNUMBER(FIND(" cells ",C1380)),ISNUMBER(FIND("RBC",C1380)),ISNUMBER(FIND("mitochond",C1380)),ISNUMBER(FIND("adipocyte",C1380)),ISNUMBER(FIND("osteo",C1380)),ISNUMBER(FIND("keratin",C1380)),ISNUMBER(FIND(" cell's ",C1380)),ISNUMBER(FIND("eukary",C1380)),ISNUMBER(FIND("sperm",C1380)))</f>
        <v>0</v>
      </c>
      <c r="AD1380" t="b">
        <f>OR(ISNUMBER(FIND("human",B1380)),ISNUMBER(FIND("workers",B1380)),ISNUMBER(FIND("workforces",B1380)),ISNUMBER(FIND("occupational",B1380)),ISNUMBER(FIND("Case report",B1380)),ISNUMBER(FIND("Workplaces",B1380)),ISNUMBER(FIND("worker",B1380)))</f>
        <v>0</v>
      </c>
      <c r="AE1380" t="b">
        <f>OR(ISNUMBER(FIND(" plant ",C1380)),ISNUMBER(FIND("Plant ",C1380)),ISNUMBER(FIND("tomato",C1380)),ISNUMBER(FIND("plants",C1380)),ISNUMBER(FIND("Plants",C1380)),ISNUMBER(FIND("algae",C1380)),ISNUMBER(FIND("lettuce",C1380)),ISNUMBER(FIND("green gram sprouts ",C1380)),ISNUMBER(FIND("Cucurbita pepo",C1380)),ISNUMBER(FIND("bean ",C1380)),ISNUMBER(FIND("chloroplast",C1380)),ISNUMBER(FIND("chlorophyll",C1380)),ISNUMBER(FIND("seedling",C1380)),ISNUMBER(FIND("canola",C1380)),ISNUMBER(FIND("shoot",C1380)),ISNUMBER(FIND("photosynthes",C1380)),ISNUMBER(FIND(" leaves ",C1380)),,ISNUMBER(FIND("agriculture",C1380)),ISNUMBER(FIND(" crops ",C1380)))</f>
        <v>0</v>
      </c>
      <c r="AF1380" t="b">
        <f>OR(ISNUMBER(FIND("bacteria",C1380)),ISNUMBER(FIND("Bacteria",C1380)),ISNUMBER(FIND("Bacterium",C1380)),ISNUMBER(FIND("bacterium",C1380)),ISNUMBER(FIND(" coli ",C1380)))</f>
        <v>0</v>
      </c>
      <c r="AG1380" t="b">
        <f>OR(ISNUMBER(FIND("fungi",C1380)),ISNUMBER(FIND("Fungi",C1380)),ISNUMBER(FIND("fungus",C1380)),ISNUMBER(FIND("Fungus",C1380)),ISNUMBER(FIND("mushroom",C1380)),ISNUMBER(FIND("Mushroom",C1380)),ISNUMBER(FIND(" mold ",C1380)))</f>
        <v>0</v>
      </c>
      <c r="AH1380" t="b">
        <f>OR(ISNUMBER(FIND("Pig ",C1380)),ISNUMBER(FIND("pig ",C1380)),ISNUMBER(FIND("Pigs ",C1380)),ISNUMBER(FIND("pigs ",C1380)))</f>
        <v>0</v>
      </c>
      <c r="AI1380" t="b">
        <f>OR(ISNUMBER(FIND(" C. elegans",C1380)),ISNUMBER(FIND("Caenorhabditis elegans",C1380)),ISNUMBER(FIND("earthworms",C1380)),ISNUMBER(FIND(" Ficopomatus enigmaticus",C1380)),ISNUMBER(FIND("larva",C1380)),ISNUMBER(FIND("Lumbriculus variegatus",C1380)),ISNUMBER(FIND("nematode",C1380)))</f>
        <v>0</v>
      </c>
      <c r="AJ1380" t="b">
        <f>NOT(OR(AA1380,AB1380,AC1380,AD1380,AE1380,AF1380,AG1380,AH1380,AI1380))</f>
        <v>0</v>
      </c>
      <c r="AL1380" t="b">
        <f>OR(AA1380,AB1380,AD1380,AE1380,AF1380,AG1380,AH1380,AI1380)</f>
        <v>1</v>
      </c>
      <c r="AM1380" t="b">
        <f>IF(Table1[[#This Row],[In vivo?]],IF(Table1[[#This Row],[Cell]],FALSE,TRUE),FALSE)</f>
        <v>1</v>
      </c>
      <c r="AN1380" t="b">
        <f>AND(AC1380,AL1380)</f>
        <v>0</v>
      </c>
      <c r="AO1380" t="b">
        <f>IF(Table1[[#This Row],[Cell]],IF(Table1[[#This Row],[In vivo?]],FALSE,TRUE),FALSE)</f>
        <v>0</v>
      </c>
      <c r="AP1380" t="b">
        <f>NOT(OR(Table1[[#This Row],[In vivo?]],Table1[[#This Row],[Only in Cell]]))</f>
        <v>0</v>
      </c>
      <c r="AQ1380" t="str">
        <f>IF(OR(Table1[[#This Row],[Rodents]],Table1[[#This Row],[Human]],Table1[[#This Row],[Pig]]),OR(ISNUMBER(FIND("pulmonary",C1380)),ISNUMBER(FIND("lung",C1380))),"NA")</f>
        <v>NA</v>
      </c>
      <c r="AR1380" t="str">
        <f>IF(OR(Table1[[#This Row],[Rodents]],Table1[[#This Row],[Human]],Table1[[#This Row],[Pig]]),OR(ISNUMBER(FIND("skin",C1380)),ISNUMBER(FIND("dermal",C1380))),"NA")</f>
        <v>NA</v>
      </c>
      <c r="AS1380" t="str">
        <f>IF(OR(Table1[[#This Row],[Rodents]],Table1[[#This Row],[Human]],Table1[[#This Row],[Pig]]),OR(ISNUMBER(FIND("liver",C1380)),ISNUMBER(FIND("hepat",C1380))),"NA")</f>
        <v>NA</v>
      </c>
      <c r="AT1380" t="str">
        <f>IF(OR(Table1[[#This Row],[Rodents]],Table1[[#This Row],[Human]],Table1[[#This Row],[Pig]]),OR(ISNUMBER(FIND("kidney",C1380)),ISNUMBER(FIND("neph",C1380))),"NA")</f>
        <v>NA</v>
      </c>
      <c r="AU1380" t="str">
        <f>IF(OR(Table1[[#This Row],[Rodents]],Table1[[#This Row],[Human]],Table1[[#This Row],[Pig]]),OR(ISNUMBER(FIND("brain",C1380)),ISNUMBER(FIND("neur",C1380)),ISNUMBER(FIND("nerv",C1380))),"NA")</f>
        <v>NA</v>
      </c>
      <c r="AV1380" t="str">
        <f>IF(OR(Table1[[#This Row],[Rodents]],Table1[[#This Row],[Human]],Table1[[#This Row],[Pig]]),OR(ISNUMBER(FIND("heart",C1380)),ISNUMBER(FIND("cardi",C1380))),"NA")</f>
        <v>NA</v>
      </c>
      <c r="AW1380" t="str">
        <f>IF(OR(Table1[[#This Row],[Rodents]],Table1[[#This Row],[Human]],Table1[[#This Row],[Pig]]),OR(ISNUMBER(FIND("gastro",C1380)),ISNUMBER(FIND("intesti",C1380)),ISNUMBER(FIND("stomach",C1380))),"NA")</f>
        <v>NA</v>
      </c>
      <c r="AX1380" t="str">
        <f>IF(OR(Table1[[#This Row],[Rodents]],Table1[[#This Row],[Human]],Table1[[#This Row],[Pig]]),NOT(OR(AQ1380,AR1380,AS1380,AT1380,AU1380,AV1380,AW1380)),"NA")</f>
        <v>NA</v>
      </c>
      <c r="AY1380" t="b">
        <f>OR(ISNUMBER(FIND("SWCNT",C1380)),ISNUMBER(FIND("SWNT",C1380)),ISNUMBER(FIND("single-wall",C1380)),ISNUMBER(FIND("single wall",C1380)),ISNUMBER(FIND("Single wall",C1380)),ISNUMBER(FIND("Single-wall",C1380)),ISNUMBER(FIND("SWCNT",B1380)),ISNUMBER(FIND("SWNT",B1380)),ISNUMBER(FIND("single-wall",B1380)),ISNUMBER(FIND("single wall",B1380)),ISNUMBER(FIND("Single-wall",B1380)),ISNUMBER(FIND("Single wall",B1380)))</f>
        <v>1</v>
      </c>
      <c r="AZ1380" t="b">
        <f>OR(ISNUMBER(FIND("MWCNT",C1380)),ISNUMBER(FIND("MWNT",C1380)),ISNUMBER(FIND("multi-wall",C1380)),ISNUMBER(FIND("multi wall",C1380)),ISNUMBER(FIND("multiwall",C1380)),ISNUMBER(FIND("Multi-wall",C1380)),ISNUMBER(FIND("Multi wall",C1380)),ISNUMBER(FIND("Multiwall",C1380)),ISNUMBER(FIND("MWCNT",B1380)),ISNUMBER(FIND("MWNT",B1380)),ISNUMBER(FIND("multi-wall",B1380)),ISNUMBER(FIND("multi wall",B1380)),ISNUMBER(FIND("multiwall",B1380)),ISNUMBER(FIND("Multi-wall",B1380)),ISNUMBER(FIND("Multi wall",B1380)),ISNUMBER(FIND("Multiwall",B1380)),ISNUMBER(FIND("Double-wall",B1380)),ISNUMBER(FIND("Double wall",B1380)),ISNUMBER(FIND("Doublewall",B1380)),ISNUMBER(FIND("double-wall",B1380)),ISNUMBER(FIND("double wall",B1380)),ISNUMBER(FIND("doublewall",B1380)))</f>
        <v>0</v>
      </c>
      <c r="BA1380" t="b">
        <f>AND(Table1[[#This Row],[SWCNT]],Table1[[#This Row],[MWCNT]])</f>
        <v>0</v>
      </c>
      <c r="BB1380" t="b">
        <f>IF(Table1[[#This Row],[SWCNT]]=TRUE,FALSE,IF(Table1[[#This Row],[MWCNT]]=TRUE,FALSE,TRUE))</f>
        <v>0</v>
      </c>
      <c r="BC1380" s="18"/>
    </row>
    <row r="1381" spans="1:55" ht="185">
      <c r="A1381" t="s">
        <v>1716</v>
      </c>
      <c r="B1381" s="2" t="s">
        <v>1720</v>
      </c>
      <c r="C1381" s="16" t="s">
        <v>1724</v>
      </c>
      <c r="D1381" s="17" t="s">
        <v>1367</v>
      </c>
      <c r="E1381" s="2">
        <v>2018</v>
      </c>
      <c r="F1381" t="b">
        <f>OR(ISNUMBER(FIND("cytotoxic",C1381)),ISNUMBER(FIND("Cytotoxic",C1381)),ISNUMBER(FIND("cellular toxicity",C1381)),ISNUMBER(FIND("cell death",C1381)),ISNUMBER(FIND("viable",C1381)),ISNUMBER(FIND("phytotoxic",C1381)),ISNUMBER(FIND("acute toxicity",C1381)),ISNUMBER(FIND("MTT",C1381)),ISNUMBER(FIND("survival",C1381)),ISNUMBER(FIND("prolifer",C1381)),ISNUMBER(FIND("apoptosis",C1381)),ISNUMBER(FIND("neurotoxic",C1381)),ISNUMBER(FIND("  lysis ",C1381)),ISNUMBER(FIND("necrosis",C1381)),ISNUMBER(FIND("cellular death",C1381))*3,ISNUMBER(FIND("LDH",C1381)),ISNUMBER(FIND("Acute toxicity",C1381)))</f>
        <v>1</v>
      </c>
      <c r="G1381" t="b">
        <f>OR(ISNUMBER(FIND("genotoxic",C1381)),ISNUMBER(FIND("genotoxicity",C1381)),ISNUMBER(FIND("DNA damage",C1381)),ISNUMBER(FIND("DNA",C1381)),ISNUMBER(FIND("RNA",C1381)),ISNUMBER(FIND("mesothelioma",C1381)),ISNUMBER(FIND("carcino",C1381)),ISNUMBER(FIND("mutagen",C1381)),ISNUMBER(FIND("genetic",C1381)))</f>
        <v>0</v>
      </c>
      <c r="H1381" t="b">
        <f>OR(ISNUMBER(FIND("inflammatory",C1381)),ISNUMBER(FIND("inflamm",C1381)))</f>
        <v>0</v>
      </c>
      <c r="I1381" t="b">
        <f>OR(ISNUMBER(FIND("immune",C1381)),ISNUMBER(FIND("immunological",C1381)),ISNUMBER(FIND("interleuk",C1381)),ISNUMBER(FIND("platelet activation",C1381)),ISNUMBER(FIND("monocyte",C1381)),ISNUMBER(FIND("leukocyte",C1381)),ISNUMBER(FIND("cytokine",C1381)),ISNUMBER(FIND("CD4",C1381)),ISNUMBER(FIND("CD8",C1381)),ISNUMBER(FIND("T-cell",C1381)))</f>
        <v>0</v>
      </c>
      <c r="J1381" t="b">
        <f>OR(ISNUMBER(FIND("reactive oxygen",C1381)),ISNUMBER(FIND("ROS",C1381)),ISNUMBER(FIND("free radical",C1381)),ISNUMBER(FIND("oxidative stress",C1381)),ISNUMBER(FIND("peroxid",C1381)),ISNUMBER(FIND("oxidative",C1381)),ISNUMBER(FIND("antioxid",C1381)))</f>
        <v>1</v>
      </c>
      <c r="K1381" t="b">
        <f>OR(ISNUMBER(FIND("autophag",C1381)))</f>
        <v>0</v>
      </c>
      <c r="L1381" t="b">
        <f>OR(ISNUMBER(FIND("morpholog",C1381)))</f>
        <v>0</v>
      </c>
      <c r="M1381" t="b">
        <f>OR(ISNUMBER(FIND("fibrosis",C1381)),ISNUMBER(FIND("Fibrosis",C1381)),ISNUMBER(FIND("fibrot",C1381)))</f>
        <v>0</v>
      </c>
      <c r="N1381" t="b">
        <f>OR(ISNUMBER(FIND("offspring",C1381)),ISNUMBER(FIND("Parental",C1381)),ISNUMBER(FIND("parental",C1381)),ISNUMBER(FIND("germline",C1381)),ISNUMBER(FIND("reproduc",C1381)),ISNUMBER(FIND("embryo",C1381)))</f>
        <v>0</v>
      </c>
      <c r="O1381" t="b">
        <f>OR(ISNUMBER(FIND("metabol",C1381)),ISNUMBER(FIND("Metabol",C1381)),ISNUMBER(FIND("digest",C1381)),ISNUMBER(FIND("mitochon",C1381)))</f>
        <v>0</v>
      </c>
      <c r="P1381" t="b">
        <f>OR(ISNUMBER(FIND("ecotox",C1381)),ISNUMBER(FIND("Ecotox",B1381)),ISNUMBER(FIND("ecotox",B1381)),ISNUMBER(FIND("Ecotox",C1381)))</f>
        <v>0</v>
      </c>
      <c r="Q1381" t="b">
        <f>OR(ISNUMBER(FIND("Bioaccum",C1381)),ISNUMBER(FIND("bioaccum",C1381)),ISNUMBER(FIND("accum",C1381)))</f>
        <v>0</v>
      </c>
      <c r="R1381" t="b">
        <f>OR(ISNUMBER(FIND("Occupation",C1381)),ISNUMBER(FIND("occupation",C1381)),ISNUMBER(FIND("worker",C1381)),ISNUMBER(FIND("workforce",C1381)))</f>
        <v>0</v>
      </c>
      <c r="S1381" t="b">
        <f>NOT(OR(F1381,G1381,H1381,I1381,J1381,K1381,L1381,M1381,N1381,O1381,P1381,Q1381,R1381))</f>
        <v>0</v>
      </c>
      <c r="U1381" t="b">
        <f>OR(Table1[[#This Row],[Inflammation]],Table1[[#This Row],[Immune]])</f>
        <v>0</v>
      </c>
      <c r="V1381" t="str">
        <f>IF(OR(Table1[[#This Row],[Rodents]],Table1[[#This Row],[Human]],Table1[[#This Row],[Pig]]),OR(ISNUMBER(FIND("intratrach",C1381)),ISNUMBER(FIND("nasal ",C1381)),ISNUMBER(FIND("instill",C1381))),"NA")</f>
        <v>NA</v>
      </c>
      <c r="W1381" t="str">
        <f>IF(OR(Table1[[#This Row],[Rodents]],Table1[[#This Row],[Human]],Table1[[#This Row],[Pig]]),OR(ISNUMBER(FIND("dermal",C1381)),ISNUMBER(FIND("skin ",C1381))),"NA")</f>
        <v>NA</v>
      </c>
      <c r="X1381" t="str">
        <f>IF(OR(Table1[[#This Row],[Rodents]],Table1[[#This Row],[Human]],Table1[[#This Row],[Pig]]),OR(ISNUMBER(FIND("injected",C1381)),ISNUMBER(FIND("periton",C1381)),ISNUMBER(FIND("intrascrot",C1381))),"NA")</f>
        <v>NA</v>
      </c>
      <c r="Y1381" t="str">
        <f>IF(OR(Table1[[#This Row],[Rodents]],Table1[[#This Row],[Human]],Table1[[#This Row],[Pig]]),NOT(OR(Table1[[#This Row],[Inhaled/Intratracheal/intranasal]],Table1[[#This Row],[Dermal]],Table1[[#This Row],[Injected]])),"NA")</f>
        <v>NA</v>
      </c>
      <c r="AA1381" t="b">
        <f>OR(ISNUMBER(FIND("fish ",C1381)),ISNUMBER(FIND("Fish ",C1381)),ISNUMBER(FIND("aquatic",C1381)),ISNUMBER(FIND("daphnids",C1381)),ISNUMBER(FIND("Carcinus maenas",C1381)),ISNUMBER(FIND("Daphnia",C1381)),ISNUMBER(FIND("Ruditapes philippinarum",C1381)),ISNUMBER(FIND("daphnia",C1381)),ISNUMBER(FIND("marine",C1381)),ISNUMBER(FIND("mussel",C1381)),ISNUMBER(FIND("algae",C1381)),ISNUMBER(FIND("Donax faba",C1381)),ISNUMBER(FIND("estuarine",C1381)),ISNUMBER(FIND("snail",C1381)),ISNUMBER(FIND("Prorocentrum donghaiense",C1381)) )</f>
        <v>0</v>
      </c>
      <c r="AB1381" t="b">
        <f>OR(ISNUMBER(FIND(" rat ",C1381)),ISNUMBER(FIND(" rats ",C1381)),ISNUMBER(FIND(" Rats ",C1381)),ISNUMBER(FIND(" Rat ",C1381)),ISNUMBER(FIND(" rat.",C1381)),ISNUMBER(FIND(" rats.",C1381)),ISNUMBER(FIND("mouse",C1381)),ISNUMBER(FIND("mice",C1381)), ISNUMBER(FIND(" Mice",C1381)))</f>
        <v>0</v>
      </c>
      <c r="AC1381" t="b">
        <f>OR(ISNUMBER(FIND(" cell ",C1381)),ISNUMBER(FIND("fibroblast",C1381)),ISNUMBER(FIND("macrophage",C1381)),ISNUMBER(FIND("epithelial",C1381)),ISNUMBER(FIND("endothelial",C1381)),ISNUMBER(FIND("neuron",C1381)),ISNUMBER(FIND(" cells ",C1381)),ISNUMBER(FIND("RBC",C1381)),ISNUMBER(FIND("mitochond",C1381)),ISNUMBER(FIND("adipocyte",C1381)),ISNUMBER(FIND("osteo",C1381)),ISNUMBER(FIND("keratin",C1381)),ISNUMBER(FIND(" cell's ",C1381)),ISNUMBER(FIND("eukary",C1381)),ISNUMBER(FIND("sperm",C1381)))</f>
        <v>1</v>
      </c>
      <c r="AD1381" t="b">
        <f>OR(ISNUMBER(FIND("human",B1381)),ISNUMBER(FIND("workers",B1381)),ISNUMBER(FIND("workforces",B1381)),ISNUMBER(FIND("occupational",B1381)),ISNUMBER(FIND("Case report",B1381)),ISNUMBER(FIND("Workplaces",B1381)),ISNUMBER(FIND("worker",B1381)))</f>
        <v>0</v>
      </c>
      <c r="AE1381" t="b">
        <f>OR(ISNUMBER(FIND(" plant ",C1381)),ISNUMBER(FIND("Plant ",C1381)),ISNUMBER(FIND("tomato",C1381)),ISNUMBER(FIND("plants",C1381)),ISNUMBER(FIND("Plants",C1381)),ISNUMBER(FIND("algae",C1381)),ISNUMBER(FIND("lettuce",C1381)),ISNUMBER(FIND("green gram sprouts ",C1381)),ISNUMBER(FIND("Cucurbita pepo",C1381)),ISNUMBER(FIND("bean ",C1381)),ISNUMBER(FIND("chloroplast",C1381)),ISNUMBER(FIND("chlorophyll",C1381)),ISNUMBER(FIND("seedling",C1381)),ISNUMBER(FIND("canola",C1381)),ISNUMBER(FIND("shoot",C1381)),ISNUMBER(FIND("photosynthes",C1381)),ISNUMBER(FIND(" leaves ",C1381)),,ISNUMBER(FIND("agriculture",C1381)),ISNUMBER(FIND(" crops ",C1381)))</f>
        <v>0</v>
      </c>
      <c r="AF1381" t="b">
        <f>OR(ISNUMBER(FIND("bacteria",C1381)),ISNUMBER(FIND("Bacteria",C1381)),ISNUMBER(FIND("Bacterium",C1381)),ISNUMBER(FIND("bacterium",C1381)),ISNUMBER(FIND(" coli ",C1381)))</f>
        <v>0</v>
      </c>
      <c r="AG1381" t="b">
        <f>OR(ISNUMBER(FIND("fungi",C1381)),ISNUMBER(FIND("Fungi",C1381)),ISNUMBER(FIND("fungus",C1381)),ISNUMBER(FIND("Fungus",C1381)),ISNUMBER(FIND("mushroom",C1381)),ISNUMBER(FIND("Mushroom",C1381)),ISNUMBER(FIND(" mold ",C1381)))</f>
        <v>0</v>
      </c>
      <c r="AH1381" t="b">
        <f>OR(ISNUMBER(FIND("Pig ",C1381)),ISNUMBER(FIND("pig ",C1381)),ISNUMBER(FIND("Pigs ",C1381)),ISNUMBER(FIND("pigs ",C1381)))</f>
        <v>0</v>
      </c>
      <c r="AI1381" t="b">
        <f>OR(ISNUMBER(FIND(" C. elegans",C1381)),ISNUMBER(FIND("Caenorhabditis elegans",C1381)),ISNUMBER(FIND("earthworms",C1381)),ISNUMBER(FIND(" Ficopomatus enigmaticus",C1381)),ISNUMBER(FIND("larva",C1381)),ISNUMBER(FIND("Lumbriculus variegatus",C1381)),ISNUMBER(FIND("nematode",C1381)))</f>
        <v>0</v>
      </c>
      <c r="AJ1381" t="b">
        <f>NOT(OR(AA1381,AB1381,AC1381,AD1381,AE1381,AF1381,AG1381,AH1381,AI1381))</f>
        <v>0</v>
      </c>
      <c r="AL1381" t="b">
        <f>OR(AA1381,AB1381,AD1381,AE1381,AF1381,AG1381,AH1381,AI1381)</f>
        <v>0</v>
      </c>
      <c r="AM1381" t="b">
        <f>IF(Table1[[#This Row],[In vivo?]],IF(Table1[[#This Row],[Cell]],FALSE,TRUE),FALSE)</f>
        <v>0</v>
      </c>
      <c r="AN1381" t="b">
        <f>AND(AC1381,AL1381)</f>
        <v>0</v>
      </c>
      <c r="AO1381" t="b">
        <f>IF(Table1[[#This Row],[Cell]],IF(Table1[[#This Row],[In vivo?]],FALSE,TRUE),FALSE)</f>
        <v>1</v>
      </c>
      <c r="AP1381" t="b">
        <f>NOT(OR(Table1[[#This Row],[In vivo?]],Table1[[#This Row],[Only in Cell]]))</f>
        <v>0</v>
      </c>
      <c r="AQ1381" t="str">
        <f>IF(OR(Table1[[#This Row],[Rodents]],Table1[[#This Row],[Human]],Table1[[#This Row],[Pig]]),OR(ISNUMBER(FIND("pulmonary",C1381)),ISNUMBER(FIND("lung",C1381))),"NA")</f>
        <v>NA</v>
      </c>
      <c r="AR1381" t="str">
        <f>IF(OR(Table1[[#This Row],[Rodents]],Table1[[#This Row],[Human]],Table1[[#This Row],[Pig]]),OR(ISNUMBER(FIND("skin",C1381)),ISNUMBER(FIND("dermal",C1381))),"NA")</f>
        <v>NA</v>
      </c>
      <c r="AS1381" t="str">
        <f>IF(OR(Table1[[#This Row],[Rodents]],Table1[[#This Row],[Human]],Table1[[#This Row],[Pig]]),OR(ISNUMBER(FIND("liver",C1381)),ISNUMBER(FIND("hepat",C1381))),"NA")</f>
        <v>NA</v>
      </c>
      <c r="AT1381" t="str">
        <f>IF(OR(Table1[[#This Row],[Rodents]],Table1[[#This Row],[Human]],Table1[[#This Row],[Pig]]),OR(ISNUMBER(FIND("kidney",C1381)),ISNUMBER(FIND("neph",C1381))),"NA")</f>
        <v>NA</v>
      </c>
      <c r="AU1381" t="str">
        <f>IF(OR(Table1[[#This Row],[Rodents]],Table1[[#This Row],[Human]],Table1[[#This Row],[Pig]]),OR(ISNUMBER(FIND("brain",C1381)),ISNUMBER(FIND("neur",C1381)),ISNUMBER(FIND("nerv",C1381))),"NA")</f>
        <v>NA</v>
      </c>
      <c r="AV1381" t="str">
        <f>IF(OR(Table1[[#This Row],[Rodents]],Table1[[#This Row],[Human]],Table1[[#This Row],[Pig]]),OR(ISNUMBER(FIND("heart",C1381)),ISNUMBER(FIND("cardi",C1381))),"NA")</f>
        <v>NA</v>
      </c>
      <c r="AW1381" t="str">
        <f>IF(OR(Table1[[#This Row],[Rodents]],Table1[[#This Row],[Human]],Table1[[#This Row],[Pig]]),OR(ISNUMBER(FIND("gastro",C1381)),ISNUMBER(FIND("intesti",C1381)),ISNUMBER(FIND("stomach",C1381))),"NA")</f>
        <v>NA</v>
      </c>
      <c r="AX1381" t="str">
        <f>IF(OR(Table1[[#This Row],[Rodents]],Table1[[#This Row],[Human]],Table1[[#This Row],[Pig]]),NOT(OR(AQ1381,AR1381,AS1381,AT1381,AU1381,AV1381,AW1381)),"NA")</f>
        <v>NA</v>
      </c>
      <c r="AY1381" t="b">
        <f>OR(ISNUMBER(FIND("SWCNT",C1381)),ISNUMBER(FIND("SWNT",C1381)),ISNUMBER(FIND("single-wall",C1381)),ISNUMBER(FIND("single wall",C1381)),ISNUMBER(FIND("Single wall",C1381)),ISNUMBER(FIND("Single-wall",C1381)),ISNUMBER(FIND("SWCNT",B1381)),ISNUMBER(FIND("SWNT",B1381)),ISNUMBER(FIND("single-wall",B1381)),ISNUMBER(FIND("single wall",B1381)),ISNUMBER(FIND("Single-wall",B1381)),ISNUMBER(FIND("Single wall",B1381)))</f>
        <v>0</v>
      </c>
      <c r="AZ1381" t="b">
        <f>OR(ISNUMBER(FIND("MWCNT",C1381)),ISNUMBER(FIND("MWNT",C1381)),ISNUMBER(FIND("multi-wall",C1381)),ISNUMBER(FIND("multi wall",C1381)),ISNUMBER(FIND("multiwall",C1381)),ISNUMBER(FIND("Multi-wall",C1381)),ISNUMBER(FIND("Multi wall",C1381)),ISNUMBER(FIND("Multiwall",C1381)),ISNUMBER(FIND("MWCNT",B1381)),ISNUMBER(FIND("MWNT",B1381)),ISNUMBER(FIND("multi-wall",B1381)),ISNUMBER(FIND("multi wall",B1381)),ISNUMBER(FIND("multiwall",B1381)),ISNUMBER(FIND("Multi-wall",B1381)),ISNUMBER(FIND("Multi wall",B1381)),ISNUMBER(FIND("Multiwall",B1381)),ISNUMBER(FIND("Double-wall",B1381)),ISNUMBER(FIND("Double wall",B1381)),ISNUMBER(FIND("Doublewall",B1381)),ISNUMBER(FIND("double-wall",B1381)),ISNUMBER(FIND("double wall",B1381)),ISNUMBER(FIND("doublewall",B1381)))</f>
        <v>1</v>
      </c>
      <c r="BA1381" t="b">
        <f>AND(Table1[[#This Row],[SWCNT]],Table1[[#This Row],[MWCNT]])</f>
        <v>0</v>
      </c>
      <c r="BB1381" t="b">
        <f>IF(Table1[[#This Row],[SWCNT]]=TRUE,FALSE,IF(Table1[[#This Row],[MWCNT]]=TRUE,FALSE,TRUE))</f>
        <v>0</v>
      </c>
      <c r="BC1381" s="18"/>
    </row>
    <row r="1382" spans="1:55" ht="166.5">
      <c r="A1382" t="s">
        <v>1739</v>
      </c>
      <c r="B1382" s="2" t="s">
        <v>1741</v>
      </c>
      <c r="C1382" s="16" t="s">
        <v>1743</v>
      </c>
      <c r="D1382" s="17" t="s">
        <v>10</v>
      </c>
      <c r="E1382" s="2">
        <v>2018</v>
      </c>
      <c r="F1382" t="b">
        <f>OR(ISNUMBER(FIND("cytotoxic",C1382)),ISNUMBER(FIND("Cytotoxic",C1382)),ISNUMBER(FIND("cellular toxicity",C1382)),ISNUMBER(FIND("cell death",C1382)),ISNUMBER(FIND("viable",C1382)),ISNUMBER(FIND("phytotoxic",C1382)),ISNUMBER(FIND("acute toxicity",C1382)),ISNUMBER(FIND("MTT",C1382)),ISNUMBER(FIND("survival",C1382)),ISNUMBER(FIND("prolifer",C1382)),ISNUMBER(FIND("apoptosis",C1382)),ISNUMBER(FIND("neurotoxic",C1382)),ISNUMBER(FIND("  lysis ",C1382)),ISNUMBER(FIND("necrosis",C1382)),ISNUMBER(FIND("cellular death",C1382))*3,ISNUMBER(FIND("LDH",C1382)),ISNUMBER(FIND("Acute toxicity",C1382)))</f>
        <v>0</v>
      </c>
      <c r="G1382" t="b">
        <f>OR(ISNUMBER(FIND("genotoxic",C1382)),ISNUMBER(FIND("genotoxicity",C1382)),ISNUMBER(FIND("DNA damage",C1382)),ISNUMBER(FIND("DNA",C1382)),ISNUMBER(FIND("RNA",C1382)),ISNUMBER(FIND("mesothelioma",C1382)),ISNUMBER(FIND("carcino",C1382)),ISNUMBER(FIND("mutagen",C1382)),ISNUMBER(FIND("genetic",C1382)))</f>
        <v>0</v>
      </c>
      <c r="H1382" t="b">
        <f>OR(ISNUMBER(FIND("inflammatory",C1382)),ISNUMBER(FIND("inflamm",C1382)))</f>
        <v>0</v>
      </c>
      <c r="I1382" t="b">
        <f>OR(ISNUMBER(FIND("immune",C1382)),ISNUMBER(FIND("immunological",C1382)),ISNUMBER(FIND("interleuk",C1382)),ISNUMBER(FIND("platelet activation",C1382)),ISNUMBER(FIND("monocyte",C1382)),ISNUMBER(FIND("leukocyte",C1382)),ISNUMBER(FIND("cytokine",C1382)),ISNUMBER(FIND("CD4",C1382)),ISNUMBER(FIND("CD8",C1382)),ISNUMBER(FIND("T-cell",C1382)))</f>
        <v>0</v>
      </c>
      <c r="J1382" t="b">
        <f>OR(ISNUMBER(FIND("reactive oxygen",C1382)),ISNUMBER(FIND("ROS",C1382)),ISNUMBER(FIND("free radical",C1382)),ISNUMBER(FIND("oxidative stress",C1382)),ISNUMBER(FIND("peroxid",C1382)),ISNUMBER(FIND("oxidative",C1382)),ISNUMBER(FIND("antioxid",C1382)))</f>
        <v>0</v>
      </c>
      <c r="K1382" t="b">
        <f>OR(ISNUMBER(FIND("autophag",C1382)))</f>
        <v>1</v>
      </c>
      <c r="L1382" t="b">
        <f>OR(ISNUMBER(FIND("morpholog",C1382)))</f>
        <v>0</v>
      </c>
      <c r="M1382" t="b">
        <f>OR(ISNUMBER(FIND("fibrosis",C1382)),ISNUMBER(FIND("Fibrosis",C1382)),ISNUMBER(FIND("fibrot",C1382)))</f>
        <v>0</v>
      </c>
      <c r="N1382" t="b">
        <f>OR(ISNUMBER(FIND("offspring",C1382)),ISNUMBER(FIND("Parental",C1382)),ISNUMBER(FIND("parental",C1382)),ISNUMBER(FIND("germline",C1382)),ISNUMBER(FIND("reproduc",C1382)),ISNUMBER(FIND("embryo",C1382)))</f>
        <v>0</v>
      </c>
      <c r="O1382" t="b">
        <f>OR(ISNUMBER(FIND("metabol",C1382)),ISNUMBER(FIND("Metabol",C1382)),ISNUMBER(FIND("digest",C1382)),ISNUMBER(FIND("mitochon",C1382)))</f>
        <v>0</v>
      </c>
      <c r="P1382" t="b">
        <f>OR(ISNUMBER(FIND("ecotox",C1382)),ISNUMBER(FIND("Ecotox",B1382)),ISNUMBER(FIND("ecotox",B1382)),ISNUMBER(FIND("Ecotox",C1382)))</f>
        <v>0</v>
      </c>
      <c r="Q1382" t="b">
        <f>OR(ISNUMBER(FIND("Bioaccum",C1382)),ISNUMBER(FIND("bioaccum",C1382)),ISNUMBER(FIND("accum",C1382)))</f>
        <v>0</v>
      </c>
      <c r="R1382" t="b">
        <f>OR(ISNUMBER(FIND("Occupation",C1382)),ISNUMBER(FIND("occupation",C1382)),ISNUMBER(FIND("worker",C1382)),ISNUMBER(FIND("workforce",C1382)))</f>
        <v>0</v>
      </c>
      <c r="S1382" t="b">
        <f>NOT(OR(F1382,G1382,H1382,I1382,J1382,K1382,L1382,M1382,N1382,O1382,P1382,Q1382,R1382))</f>
        <v>0</v>
      </c>
      <c r="U1382" t="b">
        <f>OR(Table1[[#This Row],[Inflammation]],Table1[[#This Row],[Immune]])</f>
        <v>0</v>
      </c>
      <c r="V1382" t="str">
        <f>IF(OR(Table1[[#This Row],[Rodents]],Table1[[#This Row],[Human]],Table1[[#This Row],[Pig]]),OR(ISNUMBER(FIND("intratrach",C1382)),ISNUMBER(FIND("nasal ",C1382)),ISNUMBER(FIND("instill",C1382))),"NA")</f>
        <v>NA</v>
      </c>
      <c r="W1382" t="str">
        <f>IF(OR(Table1[[#This Row],[Rodents]],Table1[[#This Row],[Human]],Table1[[#This Row],[Pig]]),OR(ISNUMBER(FIND("dermal",C1382)),ISNUMBER(FIND("skin ",C1382))),"NA")</f>
        <v>NA</v>
      </c>
      <c r="X1382" t="str">
        <f>IF(OR(Table1[[#This Row],[Rodents]],Table1[[#This Row],[Human]],Table1[[#This Row],[Pig]]),OR(ISNUMBER(FIND("injected",C1382)),ISNUMBER(FIND("periton",C1382)),ISNUMBER(FIND("intrascrot",C1382))),"NA")</f>
        <v>NA</v>
      </c>
      <c r="Y1382" t="str">
        <f>IF(OR(Table1[[#This Row],[Rodents]],Table1[[#This Row],[Human]],Table1[[#This Row],[Pig]]),NOT(OR(Table1[[#This Row],[Inhaled/Intratracheal/intranasal]],Table1[[#This Row],[Dermal]],Table1[[#This Row],[Injected]])),"NA")</f>
        <v>NA</v>
      </c>
      <c r="AA1382" t="b">
        <f>OR(ISNUMBER(FIND("fish ",C1382)),ISNUMBER(FIND("Fish ",C1382)),ISNUMBER(FIND("aquatic",C1382)),ISNUMBER(FIND("daphnids",C1382)),ISNUMBER(FIND("Carcinus maenas",C1382)),ISNUMBER(FIND("Daphnia",C1382)),ISNUMBER(FIND("Ruditapes philippinarum",C1382)),ISNUMBER(FIND("daphnia",C1382)),ISNUMBER(FIND("marine",C1382)),ISNUMBER(FIND("mussel",C1382)),ISNUMBER(FIND("algae",C1382)),ISNUMBER(FIND("Donax faba",C1382)),ISNUMBER(FIND("estuarine",C1382)),ISNUMBER(FIND("snail",C1382)),ISNUMBER(FIND("Prorocentrum donghaiense",C1382)) )</f>
        <v>0</v>
      </c>
      <c r="AB1382" t="b">
        <f>OR(ISNUMBER(FIND(" rat ",C1382)),ISNUMBER(FIND(" rats ",C1382)),ISNUMBER(FIND(" Rats ",C1382)),ISNUMBER(FIND(" Rat ",C1382)),ISNUMBER(FIND(" rat.",C1382)),ISNUMBER(FIND(" rats.",C1382)),ISNUMBER(FIND("mouse",C1382)),ISNUMBER(FIND("mice",C1382)), ISNUMBER(FIND(" Mice",C1382)))</f>
        <v>0</v>
      </c>
      <c r="AC1382" t="b">
        <f>OR(ISNUMBER(FIND(" cell ",C1382)),ISNUMBER(FIND("fibroblast",C1382)),ISNUMBER(FIND("macrophage",C1382)),ISNUMBER(FIND("epithelial",C1382)),ISNUMBER(FIND("endothelial",C1382)),ISNUMBER(FIND("neuron",C1382)),ISNUMBER(FIND(" cells ",C1382)),ISNUMBER(FIND("RBC",C1382)),ISNUMBER(FIND("mitochond",C1382)),ISNUMBER(FIND("adipocyte",C1382)),ISNUMBER(FIND("osteo",C1382)),ISNUMBER(FIND("keratin",C1382)),ISNUMBER(FIND(" cell's ",C1382)),ISNUMBER(FIND("eukary",C1382)),ISNUMBER(FIND("sperm",C1382)))</f>
        <v>1</v>
      </c>
      <c r="AD1382" t="b">
        <f>OR(ISNUMBER(FIND("human",B1382)),ISNUMBER(FIND("workers",B1382)),ISNUMBER(FIND("workforces",B1382)),ISNUMBER(FIND("occupational",B1382)),ISNUMBER(FIND("Case report",B1382)),ISNUMBER(FIND("Workplaces",B1382)),ISNUMBER(FIND("worker",B1382)))</f>
        <v>0</v>
      </c>
      <c r="AE1382" t="b">
        <f>OR(ISNUMBER(FIND(" plant ",C1382)),ISNUMBER(FIND("Plant ",C1382)),ISNUMBER(FIND("tomato",C1382)),ISNUMBER(FIND("plants",C1382)),ISNUMBER(FIND("Plants",C1382)),ISNUMBER(FIND("algae",C1382)),ISNUMBER(FIND("lettuce",C1382)),ISNUMBER(FIND("green gram sprouts ",C1382)),ISNUMBER(FIND("Cucurbita pepo",C1382)),ISNUMBER(FIND("bean ",C1382)),ISNUMBER(FIND("chloroplast",C1382)),ISNUMBER(FIND("chlorophyll",C1382)),ISNUMBER(FIND("seedling",C1382)),ISNUMBER(FIND("canola",C1382)),ISNUMBER(FIND("shoot",C1382)),ISNUMBER(FIND("photosynthes",C1382)),ISNUMBER(FIND(" leaves ",C1382)),,ISNUMBER(FIND("agriculture",C1382)),ISNUMBER(FIND(" crops ",C1382)))</f>
        <v>0</v>
      </c>
      <c r="AF1382" t="b">
        <f>OR(ISNUMBER(FIND("bacteria",C1382)),ISNUMBER(FIND("Bacteria",C1382)),ISNUMBER(FIND("Bacterium",C1382)),ISNUMBER(FIND("bacterium",C1382)),ISNUMBER(FIND(" coli ",C1382)))</f>
        <v>0</v>
      </c>
      <c r="AG1382" t="b">
        <f>OR(ISNUMBER(FIND("fungi",C1382)),ISNUMBER(FIND("Fungi",C1382)),ISNUMBER(FIND("fungus",C1382)),ISNUMBER(FIND("Fungus",C1382)),ISNUMBER(FIND("mushroom",C1382)),ISNUMBER(FIND("Mushroom",C1382)),ISNUMBER(FIND(" mold ",C1382)))</f>
        <v>0</v>
      </c>
      <c r="AH1382" t="b">
        <f>OR(ISNUMBER(FIND("Pig ",C1382)),ISNUMBER(FIND("pig ",C1382)),ISNUMBER(FIND("Pigs ",C1382)),ISNUMBER(FIND("pigs ",C1382)))</f>
        <v>0</v>
      </c>
      <c r="AI1382" t="b">
        <f>OR(ISNUMBER(FIND(" C. elegans",C1382)),ISNUMBER(FIND("Caenorhabditis elegans",C1382)),ISNUMBER(FIND("earthworms",C1382)),ISNUMBER(FIND(" Ficopomatus enigmaticus",C1382)),ISNUMBER(FIND("larva",C1382)),ISNUMBER(FIND("Lumbriculus variegatus",C1382)),ISNUMBER(FIND("nematode",C1382)))</f>
        <v>0</v>
      </c>
      <c r="AJ1382" t="b">
        <f>NOT(OR(AA1382,AB1382,AC1382,AD1382,AE1382,AF1382,AG1382,AH1382,AI1382))</f>
        <v>0</v>
      </c>
      <c r="AL1382" t="b">
        <f>OR(AA1382,AB1382,AD1382,AE1382,AF1382,AG1382,AH1382,AI1382)</f>
        <v>0</v>
      </c>
      <c r="AM1382" t="b">
        <f>IF(Table1[[#This Row],[In vivo?]],IF(Table1[[#This Row],[Cell]],FALSE,TRUE),FALSE)</f>
        <v>0</v>
      </c>
      <c r="AN1382" t="b">
        <f>AND(AC1382,AL1382)</f>
        <v>0</v>
      </c>
      <c r="AO1382" t="b">
        <f>IF(Table1[[#This Row],[Cell]],IF(Table1[[#This Row],[In vivo?]],FALSE,TRUE),FALSE)</f>
        <v>1</v>
      </c>
      <c r="AP1382" t="b">
        <f>NOT(OR(Table1[[#This Row],[In vivo?]],Table1[[#This Row],[Only in Cell]]))</f>
        <v>0</v>
      </c>
      <c r="AQ1382" t="str">
        <f>IF(OR(Table1[[#This Row],[Rodents]],Table1[[#This Row],[Human]],Table1[[#This Row],[Pig]]),OR(ISNUMBER(FIND("pulmonary",C1382)),ISNUMBER(FIND("lung",C1382))),"NA")</f>
        <v>NA</v>
      </c>
      <c r="AR1382" t="str">
        <f>IF(OR(Table1[[#This Row],[Rodents]],Table1[[#This Row],[Human]],Table1[[#This Row],[Pig]]),OR(ISNUMBER(FIND("skin",C1382)),ISNUMBER(FIND("dermal",C1382))),"NA")</f>
        <v>NA</v>
      </c>
      <c r="AS1382" t="str">
        <f>IF(OR(Table1[[#This Row],[Rodents]],Table1[[#This Row],[Human]],Table1[[#This Row],[Pig]]),OR(ISNUMBER(FIND("liver",C1382)),ISNUMBER(FIND("hepat",C1382))),"NA")</f>
        <v>NA</v>
      </c>
      <c r="AT1382" t="str">
        <f>IF(OR(Table1[[#This Row],[Rodents]],Table1[[#This Row],[Human]],Table1[[#This Row],[Pig]]),OR(ISNUMBER(FIND("kidney",C1382)),ISNUMBER(FIND("neph",C1382))),"NA")</f>
        <v>NA</v>
      </c>
      <c r="AU1382" t="str">
        <f>IF(OR(Table1[[#This Row],[Rodents]],Table1[[#This Row],[Human]],Table1[[#This Row],[Pig]]),OR(ISNUMBER(FIND("brain",C1382)),ISNUMBER(FIND("neur",C1382)),ISNUMBER(FIND("nerv",C1382))),"NA")</f>
        <v>NA</v>
      </c>
      <c r="AV1382" t="str">
        <f>IF(OR(Table1[[#This Row],[Rodents]],Table1[[#This Row],[Human]],Table1[[#This Row],[Pig]]),OR(ISNUMBER(FIND("heart",C1382)),ISNUMBER(FIND("cardi",C1382))),"NA")</f>
        <v>NA</v>
      </c>
      <c r="AW1382" t="str">
        <f>IF(OR(Table1[[#This Row],[Rodents]],Table1[[#This Row],[Human]],Table1[[#This Row],[Pig]]),OR(ISNUMBER(FIND("gastro",C1382)),ISNUMBER(FIND("intesti",C1382)),ISNUMBER(FIND("stomach",C1382))),"NA")</f>
        <v>NA</v>
      </c>
      <c r="AX1382" t="str">
        <f>IF(OR(Table1[[#This Row],[Rodents]],Table1[[#This Row],[Human]],Table1[[#This Row],[Pig]]),NOT(OR(AQ1382,AR1382,AS1382,AT1382,AU1382,AV1382,AW1382)),"NA")</f>
        <v>NA</v>
      </c>
      <c r="AY1382" t="b">
        <f>OR(ISNUMBER(FIND("SWCNT",C1382)),ISNUMBER(FIND("SWNT",C1382)),ISNUMBER(FIND("single-wall",C1382)),ISNUMBER(FIND("single wall",C1382)),ISNUMBER(FIND("Single wall",C1382)),ISNUMBER(FIND("Single-wall",C1382)),ISNUMBER(FIND("SWCNT",B1382)),ISNUMBER(FIND("SWNT",B1382)),ISNUMBER(FIND("single-wall",B1382)),ISNUMBER(FIND("single wall",B1382)),ISNUMBER(FIND("Single-wall",B1382)),ISNUMBER(FIND("Single wall",B1382)))</f>
        <v>0</v>
      </c>
      <c r="AZ1382" t="b">
        <f>OR(ISNUMBER(FIND("MWCNT",C1382)),ISNUMBER(FIND("MWNT",C1382)),ISNUMBER(FIND("multi-wall",C1382)),ISNUMBER(FIND("multi wall",C1382)),ISNUMBER(FIND("multiwall",C1382)),ISNUMBER(FIND("Multi-wall",C1382)),ISNUMBER(FIND("Multi wall",C1382)),ISNUMBER(FIND("Multiwall",C1382)),ISNUMBER(FIND("MWCNT",B1382)),ISNUMBER(FIND("MWNT",B1382)),ISNUMBER(FIND("multi-wall",B1382)),ISNUMBER(FIND("multi wall",B1382)),ISNUMBER(FIND("multiwall",B1382)),ISNUMBER(FIND("Multi-wall",B1382)),ISNUMBER(FIND("Multi wall",B1382)),ISNUMBER(FIND("Multiwall",B1382)),ISNUMBER(FIND("Double-wall",B1382)),ISNUMBER(FIND("Double wall",B1382)),ISNUMBER(FIND("Doublewall",B1382)),ISNUMBER(FIND("double-wall",B1382)),ISNUMBER(FIND("double wall",B1382)),ISNUMBER(FIND("doublewall",B1382)))</f>
        <v>1</v>
      </c>
      <c r="BA1382" t="b">
        <f>AND(Table1[[#This Row],[SWCNT]],Table1[[#This Row],[MWCNT]])</f>
        <v>0</v>
      </c>
      <c r="BB1382" t="b">
        <f>IF(Table1[[#This Row],[SWCNT]]=TRUE,FALSE,IF(Table1[[#This Row],[MWCNT]]=TRUE,FALSE,TRUE))</f>
        <v>0</v>
      </c>
      <c r="BC1382" s="18"/>
    </row>
    <row r="1383" spans="1:55" ht="222">
      <c r="A1383" t="s">
        <v>1740</v>
      </c>
      <c r="B1383" s="2" t="s">
        <v>1742</v>
      </c>
      <c r="C1383" s="16" t="s">
        <v>1744</v>
      </c>
      <c r="D1383" s="17" t="s">
        <v>407</v>
      </c>
      <c r="E1383" s="2">
        <v>2018</v>
      </c>
      <c r="F1383" t="b">
        <f>OR(ISNUMBER(FIND("cytotoxic",C1383)),ISNUMBER(FIND("Cytotoxic",C1383)),ISNUMBER(FIND("cellular toxicity",C1383)),ISNUMBER(FIND("cell death",C1383)),ISNUMBER(FIND("viable",C1383)),ISNUMBER(FIND("phytotoxic",C1383)),ISNUMBER(FIND("acute toxicity",C1383)),ISNUMBER(FIND("MTT",C1383)),ISNUMBER(FIND("survival",C1383)),ISNUMBER(FIND("prolifer",C1383)),ISNUMBER(FIND("apoptosis",C1383)),ISNUMBER(FIND("neurotoxic",C1383)),ISNUMBER(FIND("  lysis ",C1383)),ISNUMBER(FIND("necrosis",C1383)),ISNUMBER(FIND("cellular death",C1383))*3,ISNUMBER(FIND("LDH",C1383)),ISNUMBER(FIND("Acute toxicity",C1383)))</f>
        <v>0</v>
      </c>
      <c r="G1383" t="b">
        <f>OR(ISNUMBER(FIND("genotoxic",C1383)),ISNUMBER(FIND("genotoxicity",C1383)),ISNUMBER(FIND("DNA damage",C1383)),ISNUMBER(FIND("DNA",C1383)),ISNUMBER(FIND("RNA",C1383)),ISNUMBER(FIND("mesothelioma",C1383)),ISNUMBER(FIND("carcino",C1383)),ISNUMBER(FIND("mutagen",C1383)),ISNUMBER(FIND("genetic",C1383)))</f>
        <v>1</v>
      </c>
      <c r="H1383" t="b">
        <f>OR(ISNUMBER(FIND("inflammatory",C1383)),ISNUMBER(FIND("inflamm",C1383)))</f>
        <v>0</v>
      </c>
      <c r="I1383" t="b">
        <f>OR(ISNUMBER(FIND("immune",C1383)),ISNUMBER(FIND("immunological",C1383)),ISNUMBER(FIND("interleuk",C1383)),ISNUMBER(FIND("platelet activation",C1383)),ISNUMBER(FIND("monocyte",C1383)),ISNUMBER(FIND("leukocyte",C1383)),ISNUMBER(FIND("cytokine",C1383)),ISNUMBER(FIND("CD4",C1383)),ISNUMBER(FIND("CD8",C1383)),ISNUMBER(FIND("T-cell",C1383)))</f>
        <v>0</v>
      </c>
      <c r="J1383" t="b">
        <f>OR(ISNUMBER(FIND("reactive oxygen",C1383)),ISNUMBER(FIND("ROS",C1383)),ISNUMBER(FIND("free radical",C1383)),ISNUMBER(FIND("oxidative stress",C1383)),ISNUMBER(FIND("peroxid",C1383)),ISNUMBER(FIND("oxidative",C1383)),ISNUMBER(FIND("antioxid",C1383)))</f>
        <v>0</v>
      </c>
      <c r="K1383" t="b">
        <f>OR(ISNUMBER(FIND("autophag",C1383)))</f>
        <v>0</v>
      </c>
      <c r="L1383" t="b">
        <f>OR(ISNUMBER(FIND("morpholog",C1383)))</f>
        <v>1</v>
      </c>
      <c r="M1383" t="b">
        <f>OR(ISNUMBER(FIND("fibrosis",C1383)),ISNUMBER(FIND("Fibrosis",C1383)),ISNUMBER(FIND("fibrot",C1383)))</f>
        <v>0</v>
      </c>
      <c r="N1383" t="b">
        <f>OR(ISNUMBER(FIND("offspring",C1383)),ISNUMBER(FIND("Parental",C1383)),ISNUMBER(FIND("parental",C1383)),ISNUMBER(FIND("germline",C1383)),ISNUMBER(FIND("reproduc",C1383)),ISNUMBER(FIND("embryo",C1383)))</f>
        <v>0</v>
      </c>
      <c r="O1383" t="b">
        <f>OR(ISNUMBER(FIND("metabol",C1383)),ISNUMBER(FIND("Metabol",C1383)),ISNUMBER(FIND("digest",C1383)),ISNUMBER(FIND("mitochon",C1383)))</f>
        <v>0</v>
      </c>
      <c r="P1383" t="b">
        <f>OR(ISNUMBER(FIND("ecotox",C1383)),ISNUMBER(FIND("Ecotox",B1383)),ISNUMBER(FIND("ecotox",B1383)),ISNUMBER(FIND("Ecotox",C1383)))</f>
        <v>0</v>
      </c>
      <c r="Q1383" t="b">
        <f>OR(ISNUMBER(FIND("Bioaccum",C1383)),ISNUMBER(FIND("bioaccum",C1383)),ISNUMBER(FIND("accum",C1383)))</f>
        <v>0</v>
      </c>
      <c r="R1383" t="b">
        <f>OR(ISNUMBER(FIND("Occupation",C1383)),ISNUMBER(FIND("occupation",C1383)),ISNUMBER(FIND("worker",C1383)),ISNUMBER(FIND("workforce",C1383)))</f>
        <v>0</v>
      </c>
      <c r="S1383" t="b">
        <f>NOT(OR(F1383,G1383,H1383,I1383,J1383,K1383,L1383,M1383,N1383,O1383,P1383,Q1383,R1383))</f>
        <v>0</v>
      </c>
      <c r="U1383" t="b">
        <f>OR(Table1[[#This Row],[Inflammation]],Table1[[#This Row],[Immune]])</f>
        <v>0</v>
      </c>
      <c r="V1383" t="str">
        <f>IF(OR(Table1[[#This Row],[Rodents]],Table1[[#This Row],[Human]],Table1[[#This Row],[Pig]]),OR(ISNUMBER(FIND("intratrach",C1383)),ISNUMBER(FIND("nasal ",C1383)),ISNUMBER(FIND("instill",C1383))),"NA")</f>
        <v>NA</v>
      </c>
      <c r="W1383" t="str">
        <f>IF(OR(Table1[[#This Row],[Rodents]],Table1[[#This Row],[Human]],Table1[[#This Row],[Pig]]),OR(ISNUMBER(FIND("dermal",C1383)),ISNUMBER(FIND("skin ",C1383))),"NA")</f>
        <v>NA</v>
      </c>
      <c r="X1383" t="str">
        <f>IF(OR(Table1[[#This Row],[Rodents]],Table1[[#This Row],[Human]],Table1[[#This Row],[Pig]]),OR(ISNUMBER(FIND("injected",C1383)),ISNUMBER(FIND("periton",C1383)),ISNUMBER(FIND("intrascrot",C1383))),"NA")</f>
        <v>NA</v>
      </c>
      <c r="Y1383" t="str">
        <f>IF(OR(Table1[[#This Row],[Rodents]],Table1[[#This Row],[Human]],Table1[[#This Row],[Pig]]),NOT(OR(Table1[[#This Row],[Inhaled/Intratracheal/intranasal]],Table1[[#This Row],[Dermal]],Table1[[#This Row],[Injected]])),"NA")</f>
        <v>NA</v>
      </c>
      <c r="AA1383" t="b">
        <f>OR(ISNUMBER(FIND("fish ",C1383)),ISNUMBER(FIND("Fish ",C1383)),ISNUMBER(FIND("aquatic",C1383)),ISNUMBER(FIND("daphnids",C1383)),ISNUMBER(FIND("Carcinus maenas",C1383)),ISNUMBER(FIND("Daphnia",C1383)),ISNUMBER(FIND("Ruditapes philippinarum",C1383)),ISNUMBER(FIND("daphnia",C1383)),ISNUMBER(FIND("marine",C1383)),ISNUMBER(FIND("mussel",C1383)),ISNUMBER(FIND("algae",C1383)),ISNUMBER(FIND("Donax faba",C1383)),ISNUMBER(FIND("estuarine",C1383)),ISNUMBER(FIND("snail",C1383)),ISNUMBER(FIND("Prorocentrum donghaiense",C1383)) )</f>
        <v>0</v>
      </c>
      <c r="AB1383" t="b">
        <f>OR(ISNUMBER(FIND(" rat ",C1383)),ISNUMBER(FIND(" rats ",C1383)),ISNUMBER(FIND(" Rats ",C1383)),ISNUMBER(FIND(" Rat ",C1383)),ISNUMBER(FIND(" rat.",C1383)),ISNUMBER(FIND(" rats.",C1383)),ISNUMBER(FIND("mouse",C1383)),ISNUMBER(FIND("mice",C1383)), ISNUMBER(FIND(" Mice",C1383)))</f>
        <v>0</v>
      </c>
      <c r="AC1383" t="b">
        <f>OR(ISNUMBER(FIND(" cell ",C1383)),ISNUMBER(FIND("fibroblast",C1383)),ISNUMBER(FIND("macrophage",C1383)),ISNUMBER(FIND("epithelial",C1383)),ISNUMBER(FIND("endothelial",C1383)),ISNUMBER(FIND("neuron",C1383)),ISNUMBER(FIND(" cells ",C1383)),ISNUMBER(FIND("RBC",C1383)),ISNUMBER(FIND("mitochond",C1383)),ISNUMBER(FIND("adipocyte",C1383)),ISNUMBER(FIND("osteo",C1383)),ISNUMBER(FIND("keratin",C1383)),ISNUMBER(FIND(" cell's ",C1383)),ISNUMBER(FIND("eukary",C1383)),ISNUMBER(FIND("sperm",C1383)))</f>
        <v>1</v>
      </c>
      <c r="AD1383" t="b">
        <v>0</v>
      </c>
      <c r="AE1383" t="b">
        <f>OR(ISNUMBER(FIND(" plant ",C1383)),ISNUMBER(FIND("Plant ",C1383)),ISNUMBER(FIND("tomato",C1383)),ISNUMBER(FIND("plants",C1383)),ISNUMBER(FIND("Plants",C1383)),ISNUMBER(FIND("algae",C1383)),ISNUMBER(FIND("lettuce",C1383)),ISNUMBER(FIND("green gram sprouts ",C1383)),ISNUMBER(FIND("Cucurbita pepo",C1383)),ISNUMBER(FIND("bean ",C1383)),ISNUMBER(FIND("chloroplast",C1383)),ISNUMBER(FIND("chlorophyll",C1383)),ISNUMBER(FIND("seedling",C1383)),ISNUMBER(FIND("canola",C1383)),ISNUMBER(FIND("shoot",C1383)),ISNUMBER(FIND("photosynthes",C1383)),ISNUMBER(FIND(" leaves ",C1383)),,ISNUMBER(FIND("agriculture",C1383)),ISNUMBER(FIND(" crops ",C1383)))</f>
        <v>1</v>
      </c>
      <c r="AF1383" t="b">
        <f>OR(ISNUMBER(FIND("bacteria",C1383)),ISNUMBER(FIND("Bacteria",C1383)),ISNUMBER(FIND("Bacterium",C1383)),ISNUMBER(FIND("bacterium",C1383)),ISNUMBER(FIND(" coli ",C1383)))</f>
        <v>0</v>
      </c>
      <c r="AG1383" t="b">
        <f>OR(ISNUMBER(FIND("fungi",C1383)),ISNUMBER(FIND("Fungi",C1383)),ISNUMBER(FIND("fungus",C1383)),ISNUMBER(FIND("Fungus",C1383)),ISNUMBER(FIND("mushroom",C1383)),ISNUMBER(FIND("Mushroom",C1383)),ISNUMBER(FIND(" mold ",C1383)))</f>
        <v>0</v>
      </c>
      <c r="AH1383" t="b">
        <f>OR(ISNUMBER(FIND("Pig ",C1383)),ISNUMBER(FIND("pig ",C1383)),ISNUMBER(FIND("Pigs ",C1383)),ISNUMBER(FIND("pigs ",C1383)))</f>
        <v>0</v>
      </c>
      <c r="AI1383" t="b">
        <f>OR(ISNUMBER(FIND(" C. elegans",C1383)),ISNUMBER(FIND("Caenorhabditis elegans",C1383)),ISNUMBER(FIND("earthworms",C1383)),ISNUMBER(FIND(" Ficopomatus enigmaticus",C1383)),ISNUMBER(FIND("larva",C1383)),ISNUMBER(FIND("Lumbriculus variegatus",C1383)),ISNUMBER(FIND("nematode",C1383)))</f>
        <v>0</v>
      </c>
      <c r="AJ1383" t="b">
        <f>NOT(OR(AA1383,AB1383,AC1383,AD1383,AE1383,AF1383,AG1383,AH1383,AI1383))</f>
        <v>0</v>
      </c>
      <c r="AL1383" t="b">
        <f>OR(AA1383,AB1383,AD1383,AE1383,AF1383,AG1383,AH1383,AI1383)</f>
        <v>1</v>
      </c>
      <c r="AM1383" t="b">
        <f>IF(Table1[[#This Row],[In vivo?]],IF(Table1[[#This Row],[Cell]],FALSE,TRUE),FALSE)</f>
        <v>0</v>
      </c>
      <c r="AN1383" t="b">
        <f>AND(AC1383,AL1383)</f>
        <v>1</v>
      </c>
      <c r="AO1383" t="b">
        <f>IF(Table1[[#This Row],[Cell]],IF(Table1[[#This Row],[In vivo?]],FALSE,TRUE),FALSE)</f>
        <v>0</v>
      </c>
      <c r="AP1383" t="b">
        <f>NOT(OR(Table1[[#This Row],[In vivo?]],Table1[[#This Row],[Only in Cell]]))</f>
        <v>0</v>
      </c>
      <c r="AQ1383" t="str">
        <f>IF(OR(Table1[[#This Row],[Rodents]],Table1[[#This Row],[Human]],Table1[[#This Row],[Pig]]),OR(ISNUMBER(FIND("pulmonary",C1383)),ISNUMBER(FIND("lung",C1383))),"NA")</f>
        <v>NA</v>
      </c>
      <c r="AR1383" t="str">
        <f>IF(OR(Table1[[#This Row],[Rodents]],Table1[[#This Row],[Human]],Table1[[#This Row],[Pig]]),OR(ISNUMBER(FIND("skin",C1383)),ISNUMBER(FIND("dermal",C1383))),"NA")</f>
        <v>NA</v>
      </c>
      <c r="AS1383" t="str">
        <f>IF(OR(Table1[[#This Row],[Rodents]],Table1[[#This Row],[Human]],Table1[[#This Row],[Pig]]),OR(ISNUMBER(FIND("liver",C1383)),ISNUMBER(FIND("hepat",C1383))),"NA")</f>
        <v>NA</v>
      </c>
      <c r="AT1383" t="str">
        <f>IF(OR(Table1[[#This Row],[Rodents]],Table1[[#This Row],[Human]],Table1[[#This Row],[Pig]]),OR(ISNUMBER(FIND("kidney",C1383)),ISNUMBER(FIND("neph",C1383))),"NA")</f>
        <v>NA</v>
      </c>
      <c r="AU1383" t="str">
        <f>IF(OR(Table1[[#This Row],[Rodents]],Table1[[#This Row],[Human]],Table1[[#This Row],[Pig]]),OR(ISNUMBER(FIND("brain",C1383)),ISNUMBER(FIND("neur",C1383)),ISNUMBER(FIND("nerv",C1383))),"NA")</f>
        <v>NA</v>
      </c>
      <c r="AV1383" t="str">
        <f>IF(OR(Table1[[#This Row],[Rodents]],Table1[[#This Row],[Human]],Table1[[#This Row],[Pig]]),OR(ISNUMBER(FIND("heart",C1383)),ISNUMBER(FIND("cardi",C1383))),"NA")</f>
        <v>NA</v>
      </c>
      <c r="AW1383" t="str">
        <f>IF(OR(Table1[[#This Row],[Rodents]],Table1[[#This Row],[Human]],Table1[[#This Row],[Pig]]),OR(ISNUMBER(FIND("gastro",C1383)),ISNUMBER(FIND("intesti",C1383)),ISNUMBER(FIND("stomach",C1383))),"NA")</f>
        <v>NA</v>
      </c>
      <c r="AX1383" t="str">
        <f>IF(OR(Table1[[#This Row],[Rodents]],Table1[[#This Row],[Human]],Table1[[#This Row],[Pig]]),NOT(OR(AQ1383,AR1383,AS1383,AT1383,AU1383,AV1383,AW1383)),"NA")</f>
        <v>NA</v>
      </c>
      <c r="AY1383" t="b">
        <f>OR(ISNUMBER(FIND("SWCNT",C1383)),ISNUMBER(FIND("SWNT",C1383)),ISNUMBER(FIND("single-wall",C1383)),ISNUMBER(FIND("single wall",C1383)),ISNUMBER(FIND("Single wall",C1383)),ISNUMBER(FIND("Single-wall",C1383)),ISNUMBER(FIND("SWCNT",B1383)),ISNUMBER(FIND("SWNT",B1383)),ISNUMBER(FIND("single-wall",B1383)),ISNUMBER(FIND("single wall",B1383)),ISNUMBER(FIND("Single-wall",B1383)),ISNUMBER(FIND("Single wall",B1383)))</f>
        <v>0</v>
      </c>
      <c r="AZ1383" t="b">
        <f>OR(ISNUMBER(FIND("MWCNT",C1383)),ISNUMBER(FIND("MWNT",C1383)),ISNUMBER(FIND("multi-wall",C1383)),ISNUMBER(FIND("multi wall",C1383)),ISNUMBER(FIND("multiwall",C1383)),ISNUMBER(FIND("Multi-wall",C1383)),ISNUMBER(FIND("Multi wall",C1383)),ISNUMBER(FIND("Multiwall",C1383)),ISNUMBER(FIND("MWCNT",B1383)),ISNUMBER(FIND("MWNT",B1383)),ISNUMBER(FIND("multi-wall",B1383)),ISNUMBER(FIND("multi wall",B1383)),ISNUMBER(FIND("multiwall",B1383)),ISNUMBER(FIND("Multi-wall",B1383)),ISNUMBER(FIND("Multi wall",B1383)),ISNUMBER(FIND("Multiwall",B1383)),ISNUMBER(FIND("Double-wall",B1383)),ISNUMBER(FIND("Double wall",B1383)),ISNUMBER(FIND("Doublewall",B1383)),ISNUMBER(FIND("double-wall",B1383)),ISNUMBER(FIND("double wall",B1383)),ISNUMBER(FIND("doublewall",B1383)))</f>
        <v>1</v>
      </c>
      <c r="BA1383" t="b">
        <f>AND(Table1[[#This Row],[SWCNT]],Table1[[#This Row],[MWCNT]])</f>
        <v>0</v>
      </c>
      <c r="BB1383" t="b">
        <f>IF(Table1[[#This Row],[SWCNT]]=TRUE,FALSE,IF(Table1[[#This Row],[MWCNT]]=TRUE,FALSE,TRUE))</f>
        <v>0</v>
      </c>
      <c r="BC1383" s="18"/>
    </row>
    <row r="1384" spans="1:55" ht="259">
      <c r="A1384" t="s">
        <v>1753</v>
      </c>
      <c r="B1384" s="2" t="s">
        <v>1754</v>
      </c>
      <c r="C1384" s="16" t="s">
        <v>1755</v>
      </c>
      <c r="D1384" s="17" t="s">
        <v>1756</v>
      </c>
      <c r="E1384" s="2">
        <v>2018</v>
      </c>
      <c r="F1384" t="b">
        <f>OR(ISNUMBER(FIND("cytotoxic",C1384)),ISNUMBER(FIND("Cytotoxic",C1384)),ISNUMBER(FIND("cellular toxicity",C1384)),ISNUMBER(FIND("cell death",C1384)),ISNUMBER(FIND("viable",C1384)),ISNUMBER(FIND("phytotoxic",C1384)),ISNUMBER(FIND("acute toxicity",C1384)),ISNUMBER(FIND("MTT",C1384)),ISNUMBER(FIND("survival",C1384)),ISNUMBER(FIND("prolifer",C1384)),ISNUMBER(FIND("apoptosis",C1384)),ISNUMBER(FIND("neurotoxic",C1384)),ISNUMBER(FIND("  lysis ",C1384)),ISNUMBER(FIND("necrosis",C1384)),ISNUMBER(FIND("cellular death",C1384))*3,ISNUMBER(FIND("LDH",C1384)),ISNUMBER(FIND("Acute toxicity",C1384)))</f>
        <v>1</v>
      </c>
      <c r="G1384" t="b">
        <f>OR(ISNUMBER(FIND("genotoxic",C1384)),ISNUMBER(FIND("genotoxicity",C1384)),ISNUMBER(FIND("DNA damage",C1384)),ISNUMBER(FIND("DNA",C1384)),ISNUMBER(FIND("RNA",C1384)),ISNUMBER(FIND("mesothelioma",C1384)),ISNUMBER(FIND("carcino",C1384)),ISNUMBER(FIND("mutagen",C1384)),ISNUMBER(FIND("genetic",C1384)))</f>
        <v>0</v>
      </c>
      <c r="H1384" t="b">
        <f>OR(ISNUMBER(FIND("inflammatory",C1384)),ISNUMBER(FIND("inflamm",C1384)))</f>
        <v>0</v>
      </c>
      <c r="I1384" t="b">
        <f>OR(ISNUMBER(FIND("immune",C1384)),ISNUMBER(FIND("immunological",C1384)),ISNUMBER(FIND("interleuk",C1384)),ISNUMBER(FIND("platelet activation",C1384)),ISNUMBER(FIND("monocyte",C1384)),ISNUMBER(FIND("leukocyte",C1384)),ISNUMBER(FIND("cytokine",C1384)),ISNUMBER(FIND("CD4",C1384)),ISNUMBER(FIND("CD8",C1384)),ISNUMBER(FIND("T-cell",C1384)))</f>
        <v>0</v>
      </c>
      <c r="J1384" t="b">
        <f>OR(ISNUMBER(FIND("reactive oxygen",C1384)),ISNUMBER(FIND("ROS",C1384)),ISNUMBER(FIND("free radical",C1384)),ISNUMBER(FIND("oxidative stress",C1384)),ISNUMBER(FIND("peroxid",C1384)),ISNUMBER(FIND("oxidative",C1384)),ISNUMBER(FIND("antioxid",C1384)))</f>
        <v>0</v>
      </c>
      <c r="K1384" t="b">
        <f>OR(ISNUMBER(FIND("autophag",C1384)))</f>
        <v>0</v>
      </c>
      <c r="L1384" t="b">
        <f>OR(ISNUMBER(FIND("morpholog",C1384)))</f>
        <v>0</v>
      </c>
      <c r="M1384" t="b">
        <f>OR(ISNUMBER(FIND("fibrosis",C1384)),ISNUMBER(FIND("Fibrosis",C1384)),ISNUMBER(FIND("fibrot",C1384)))</f>
        <v>0</v>
      </c>
      <c r="N1384" t="b">
        <f>OR(ISNUMBER(FIND("offspring",C1384)),ISNUMBER(FIND("Parental",C1384)),ISNUMBER(FIND("parental",C1384)),ISNUMBER(FIND("germline",C1384)),ISNUMBER(FIND("reproduc",C1384)),ISNUMBER(FIND("embryo",C1384)))</f>
        <v>0</v>
      </c>
      <c r="O1384" t="b">
        <f>OR(ISNUMBER(FIND("metabol",C1384)),ISNUMBER(FIND("Metabol",C1384)),ISNUMBER(FIND("digest",C1384)),ISNUMBER(FIND("mitochon",C1384)))</f>
        <v>0</v>
      </c>
      <c r="P1384" t="b">
        <f>OR(ISNUMBER(FIND("ecotox",C1384)),ISNUMBER(FIND("Ecotox",B1384)),ISNUMBER(FIND("ecotox",B1384)),ISNUMBER(FIND("Ecotox",C1384)))</f>
        <v>0</v>
      </c>
      <c r="Q1384" t="b">
        <f>OR(ISNUMBER(FIND("Bioaccum",C1384)),ISNUMBER(FIND("bioaccum",C1384)),ISNUMBER(FIND("accum",C1384)))</f>
        <v>0</v>
      </c>
      <c r="R1384" t="b">
        <f>OR(ISNUMBER(FIND("Occupation",C1384)),ISNUMBER(FIND("occupation",C1384)),ISNUMBER(FIND("worker",C1384)),ISNUMBER(FIND("workforce",C1384)))</f>
        <v>0</v>
      </c>
      <c r="S1384" t="b">
        <f>NOT(OR(F1384,G1384,H1384,I1384,J1384,K1384,L1384,M1384,N1384,O1384,P1384,Q1384,R1384))</f>
        <v>0</v>
      </c>
      <c r="U1384" t="b">
        <f>OR(Table1[[#This Row],[Inflammation]],Table1[[#This Row],[Immune]])</f>
        <v>0</v>
      </c>
      <c r="V1384" t="str">
        <f>IF(OR(Table1[[#This Row],[Rodents]],Table1[[#This Row],[Human]],Table1[[#This Row],[Pig]]),OR(ISNUMBER(FIND("intratrach",C1384)),ISNUMBER(FIND("nasal ",C1384)),ISNUMBER(FIND("instill",C1384))),"NA")</f>
        <v>NA</v>
      </c>
      <c r="W1384" t="str">
        <f>IF(OR(Table1[[#This Row],[Rodents]],Table1[[#This Row],[Human]],Table1[[#This Row],[Pig]]),OR(ISNUMBER(FIND("dermal",C1384)),ISNUMBER(FIND("skin ",C1384))),"NA")</f>
        <v>NA</v>
      </c>
      <c r="X1384" t="str">
        <f>IF(OR(Table1[[#This Row],[Rodents]],Table1[[#This Row],[Human]],Table1[[#This Row],[Pig]]),OR(ISNUMBER(FIND("injected",C1384)),ISNUMBER(FIND("periton",C1384)),ISNUMBER(FIND("intrascrot",C1384))),"NA")</f>
        <v>NA</v>
      </c>
      <c r="Y1384" t="str">
        <f>IF(OR(Table1[[#This Row],[Rodents]],Table1[[#This Row],[Human]],Table1[[#This Row],[Pig]]),NOT(OR(Table1[[#This Row],[Inhaled/Intratracheal/intranasal]],Table1[[#This Row],[Dermal]],Table1[[#This Row],[Injected]])),"NA")</f>
        <v>NA</v>
      </c>
      <c r="AA1384" t="b">
        <f>OR(ISNUMBER(FIND("fish ",C1384)),ISNUMBER(FIND("Fish ",C1384)),ISNUMBER(FIND("aquatic",C1384)),ISNUMBER(FIND("daphnids",C1384)),ISNUMBER(FIND("Carcinus maenas",C1384)),ISNUMBER(FIND("Daphnia",C1384)),ISNUMBER(FIND("Ruditapes philippinarum",C1384)),ISNUMBER(FIND("daphnia",C1384)),ISNUMBER(FIND("marine",C1384)),ISNUMBER(FIND("mussel",C1384)),ISNUMBER(FIND("algae",C1384)),ISNUMBER(FIND("Donax faba",C1384)),ISNUMBER(FIND("estuarine",C1384)),ISNUMBER(FIND("snail",C1384)),ISNUMBER(FIND("Prorocentrum donghaiense",C1384)) )</f>
        <v>0</v>
      </c>
      <c r="AB1384" t="b">
        <f>OR(ISNUMBER(FIND(" rat ",C1384)),ISNUMBER(FIND(" rats ",C1384)),ISNUMBER(FIND(" Rats ",C1384)),ISNUMBER(FIND(" Rat ",C1384)),ISNUMBER(FIND(" rat.",C1384)),ISNUMBER(FIND(" rats.",C1384)),ISNUMBER(FIND("mouse",C1384)),ISNUMBER(FIND("mice",C1384)), ISNUMBER(FIND(" Mice",C1384)))</f>
        <v>0</v>
      </c>
      <c r="AC1384" t="b">
        <f>OR(ISNUMBER(FIND(" cell ",C1384)),ISNUMBER(FIND("fibroblast",C1384)),ISNUMBER(FIND("macrophage",C1384)),ISNUMBER(FIND("epithelial",C1384)),ISNUMBER(FIND("endothelial",C1384)),ISNUMBER(FIND("neuron",C1384)),ISNUMBER(FIND(" cells ",C1384)),ISNUMBER(FIND("RBC",C1384)),ISNUMBER(FIND("mitochond",C1384)),ISNUMBER(FIND("adipocyte",C1384)),ISNUMBER(FIND("osteo",C1384)),ISNUMBER(FIND("keratin",C1384)),ISNUMBER(FIND(" cell's ",C1384)),ISNUMBER(FIND("eukary",C1384)),ISNUMBER(FIND("sperm",C1384)))</f>
        <v>1</v>
      </c>
      <c r="AD1384" t="b">
        <f>OR(ISNUMBER(FIND("human",B1384)),ISNUMBER(FIND("workers",B1384)),ISNUMBER(FIND("workforces",B1384)),ISNUMBER(FIND("occupational",B1384)),ISNUMBER(FIND("Case report",B1384)),ISNUMBER(FIND("Workplaces",B1384)),ISNUMBER(FIND("worker",B1384)))</f>
        <v>0</v>
      </c>
      <c r="AE1384" t="b">
        <f>OR(ISNUMBER(FIND(" plant ",C1384)),ISNUMBER(FIND("Plant ",C1384)),ISNUMBER(FIND("tomato",C1384)),ISNUMBER(FIND("plants",C1384)),ISNUMBER(FIND("Plants",C1384)),ISNUMBER(FIND("algae",C1384)),ISNUMBER(FIND("lettuce",C1384)),ISNUMBER(FIND("green gram sprouts ",C1384)),ISNUMBER(FIND("Cucurbita pepo",C1384)),ISNUMBER(FIND("bean ",C1384)),ISNUMBER(FIND("chloroplast",C1384)),ISNUMBER(FIND("chlorophyll",C1384)),ISNUMBER(FIND("seedling",C1384)),ISNUMBER(FIND("canola",C1384)),ISNUMBER(FIND("shoot",C1384)),ISNUMBER(FIND("photosynthes",C1384)),ISNUMBER(FIND(" leaves ",C1384)),,ISNUMBER(FIND("agriculture",C1384)),ISNUMBER(FIND(" crops ",C1384)))</f>
        <v>0</v>
      </c>
      <c r="AF1384" t="b">
        <f>OR(ISNUMBER(FIND("bacteria",C1384)),ISNUMBER(FIND("Bacteria",C1384)),ISNUMBER(FIND("Bacterium",C1384)),ISNUMBER(FIND("bacterium",C1384)),ISNUMBER(FIND(" coli ",C1384)))</f>
        <v>0</v>
      </c>
      <c r="AG1384" t="b">
        <f>OR(ISNUMBER(FIND("fungi",C1384)),ISNUMBER(FIND("Fungi",C1384)),ISNUMBER(FIND("fungus",C1384)),ISNUMBER(FIND("Fungus",C1384)),ISNUMBER(FIND("mushroom",C1384)),ISNUMBER(FIND("Mushroom",C1384)),ISNUMBER(FIND(" mold ",C1384)))</f>
        <v>0</v>
      </c>
      <c r="AH1384" t="b">
        <f>OR(ISNUMBER(FIND("Pig ",C1384)),ISNUMBER(FIND("pig ",C1384)),ISNUMBER(FIND("Pigs ",C1384)),ISNUMBER(FIND("pigs ",C1384)))</f>
        <v>0</v>
      </c>
      <c r="AI1384" t="b">
        <f>OR(ISNUMBER(FIND(" C. elegans",C1384)),ISNUMBER(FIND("Caenorhabditis elegans",C1384)),ISNUMBER(FIND("earthworms",C1384)),ISNUMBER(FIND(" Ficopomatus enigmaticus",C1384)),ISNUMBER(FIND("larva",C1384)),ISNUMBER(FIND("Lumbriculus variegatus",C1384)),ISNUMBER(FIND("nematode",C1384)))</f>
        <v>0</v>
      </c>
      <c r="AJ1384" t="b">
        <f>NOT(OR(AA1384,AB1384,AC1384,AD1384,AE1384,AF1384,AG1384,AH1384,AI1384))</f>
        <v>0</v>
      </c>
      <c r="AL1384" t="b">
        <f>OR(AA1384,AB1384,AD1384,AE1384,AF1384,AG1384,AH1384,AI1384)</f>
        <v>0</v>
      </c>
      <c r="AM1384" t="b">
        <f>IF(Table1[[#This Row],[In vivo?]],IF(Table1[[#This Row],[Cell]],FALSE,TRUE),FALSE)</f>
        <v>0</v>
      </c>
      <c r="AN1384" t="b">
        <f>AND(AC1384,AL1384)</f>
        <v>0</v>
      </c>
      <c r="AO1384" t="b">
        <f>IF(Table1[[#This Row],[Cell]],IF(Table1[[#This Row],[In vivo?]],FALSE,TRUE),FALSE)</f>
        <v>1</v>
      </c>
      <c r="AP1384" t="b">
        <f>NOT(OR(Table1[[#This Row],[In vivo?]],Table1[[#This Row],[Only in Cell]]))</f>
        <v>0</v>
      </c>
      <c r="AQ1384" t="str">
        <f>IF(OR(Table1[[#This Row],[Rodents]],Table1[[#This Row],[Human]],Table1[[#This Row],[Pig]]),OR(ISNUMBER(FIND("pulmonary",C1384)),ISNUMBER(FIND("lung",C1384))),"NA")</f>
        <v>NA</v>
      </c>
      <c r="AR1384" t="str">
        <f>IF(OR(Table1[[#This Row],[Rodents]],Table1[[#This Row],[Human]],Table1[[#This Row],[Pig]]),OR(ISNUMBER(FIND("skin",C1384)),ISNUMBER(FIND("dermal",C1384))),"NA")</f>
        <v>NA</v>
      </c>
      <c r="AS1384" t="str">
        <f>IF(OR(Table1[[#This Row],[Rodents]],Table1[[#This Row],[Human]],Table1[[#This Row],[Pig]]),OR(ISNUMBER(FIND("liver",C1384)),ISNUMBER(FIND("hepat",C1384))),"NA")</f>
        <v>NA</v>
      </c>
      <c r="AT1384" t="str">
        <f>IF(OR(Table1[[#This Row],[Rodents]],Table1[[#This Row],[Human]],Table1[[#This Row],[Pig]]),OR(ISNUMBER(FIND("kidney",C1384)),ISNUMBER(FIND("neph",C1384))),"NA")</f>
        <v>NA</v>
      </c>
      <c r="AU1384" t="str">
        <f>IF(OR(Table1[[#This Row],[Rodents]],Table1[[#This Row],[Human]],Table1[[#This Row],[Pig]]),OR(ISNUMBER(FIND("brain",C1384)),ISNUMBER(FIND("neur",C1384)),ISNUMBER(FIND("nerv",C1384))),"NA")</f>
        <v>NA</v>
      </c>
      <c r="AV1384" t="str">
        <f>IF(OR(Table1[[#This Row],[Rodents]],Table1[[#This Row],[Human]],Table1[[#This Row],[Pig]]),OR(ISNUMBER(FIND("heart",C1384)),ISNUMBER(FIND("cardi",C1384))),"NA")</f>
        <v>NA</v>
      </c>
      <c r="AW1384" t="str">
        <f>IF(OR(Table1[[#This Row],[Rodents]],Table1[[#This Row],[Human]],Table1[[#This Row],[Pig]]),OR(ISNUMBER(FIND("gastro",C1384)),ISNUMBER(FIND("intesti",C1384)),ISNUMBER(FIND("stomach",C1384))),"NA")</f>
        <v>NA</v>
      </c>
      <c r="AX1384" t="str">
        <f>IF(OR(Table1[[#This Row],[Rodents]],Table1[[#This Row],[Human]],Table1[[#This Row],[Pig]]),NOT(OR(AQ1384,AR1384,AS1384,AT1384,AU1384,AV1384,AW1384)),"NA")</f>
        <v>NA</v>
      </c>
      <c r="AY1384" t="b">
        <f>OR(ISNUMBER(FIND("SWCNT",C1384)),ISNUMBER(FIND("SWNT",C1384)),ISNUMBER(FIND("single-wall",C1384)),ISNUMBER(FIND("single wall",C1384)),ISNUMBER(FIND("Single wall",C1384)),ISNUMBER(FIND("Single-wall",C1384)),ISNUMBER(FIND("SWCNT",B1384)),ISNUMBER(FIND("SWNT",B1384)),ISNUMBER(FIND("single-wall",B1384)),ISNUMBER(FIND("single wall",B1384)),ISNUMBER(FIND("Single-wall",B1384)),ISNUMBER(FIND("Single wall",B1384)))</f>
        <v>1</v>
      </c>
      <c r="AZ1384" t="b">
        <f>OR(ISNUMBER(FIND("MWCNT",C1384)),ISNUMBER(FIND("MWNT",C1384)),ISNUMBER(FIND("multi-wall",C1384)),ISNUMBER(FIND("multi wall",C1384)),ISNUMBER(FIND("multiwall",C1384)),ISNUMBER(FIND("Multi-wall",C1384)),ISNUMBER(FIND("Multi wall",C1384)),ISNUMBER(FIND("Multiwall",C1384)),ISNUMBER(FIND("MWCNT",B1384)),ISNUMBER(FIND("MWNT",B1384)),ISNUMBER(FIND("multi-wall",B1384)),ISNUMBER(FIND("multi wall",B1384)),ISNUMBER(FIND("multiwall",B1384)),ISNUMBER(FIND("Multi-wall",B1384)),ISNUMBER(FIND("Multi wall",B1384)),ISNUMBER(FIND("Multiwall",B1384)),ISNUMBER(FIND("Double-wall",B1384)),ISNUMBER(FIND("Double wall",B1384)),ISNUMBER(FIND("Doublewall",B1384)),ISNUMBER(FIND("double-wall",B1384)),ISNUMBER(FIND("double wall",B1384)),ISNUMBER(FIND("doublewall",B1384)))</f>
        <v>0</v>
      </c>
      <c r="BA1384" t="b">
        <f>AND(Table1[[#This Row],[SWCNT]],Table1[[#This Row],[MWCNT]])</f>
        <v>0</v>
      </c>
      <c r="BB1384" t="b">
        <f>IF(Table1[[#This Row],[SWCNT]]=TRUE,FALSE,IF(Table1[[#This Row],[MWCNT]]=TRUE,FALSE,TRUE))</f>
        <v>0</v>
      </c>
      <c r="BC1384" s="18"/>
    </row>
    <row r="1385" spans="1:55" ht="222">
      <c r="A1385" t="s">
        <v>1763</v>
      </c>
      <c r="B1385" s="2" t="s">
        <v>1764</v>
      </c>
      <c r="C1385" s="16" t="s">
        <v>1765</v>
      </c>
      <c r="D1385" s="17" t="s">
        <v>1192</v>
      </c>
      <c r="E1385" s="2">
        <v>2018</v>
      </c>
      <c r="F1385" t="b">
        <f>OR(ISNUMBER(FIND("cytotoxic",C1385)),ISNUMBER(FIND("Cytotoxic",C1385)),ISNUMBER(FIND("cellular toxicity",C1385)),ISNUMBER(FIND("cell death",C1385)),ISNUMBER(FIND("viable",C1385)),ISNUMBER(FIND("phytotoxic",C1385)),ISNUMBER(FIND("acute toxicity",C1385)),ISNUMBER(FIND("MTT",C1385)),ISNUMBER(FIND("survival",C1385)),ISNUMBER(FIND("prolifer",C1385)),ISNUMBER(FIND("apoptosis",C1385)),ISNUMBER(FIND("neurotoxic",C1385)),ISNUMBER(FIND("  lysis ",C1385)),ISNUMBER(FIND("necrosis",C1385)),ISNUMBER(FIND("cellular death",C1385))*3,ISNUMBER(FIND("LDH",C1385)),ISNUMBER(FIND("Acute toxicity",C1385)))</f>
        <v>1</v>
      </c>
      <c r="G1385" t="b">
        <f>OR(ISNUMBER(FIND("genotoxic",C1385)),ISNUMBER(FIND("genotoxicity",C1385)),ISNUMBER(FIND("DNA damage",C1385)),ISNUMBER(FIND("DNA",C1385)),ISNUMBER(FIND("RNA",C1385)),ISNUMBER(FIND("mesothelioma",C1385)),ISNUMBER(FIND("carcino",C1385)),ISNUMBER(FIND("mutagen",C1385)),ISNUMBER(FIND("genetic",C1385)))</f>
        <v>1</v>
      </c>
      <c r="H1385" t="b">
        <f>OR(ISNUMBER(FIND("inflammatory",C1385)),ISNUMBER(FIND("inflamm",C1385)))</f>
        <v>0</v>
      </c>
      <c r="I1385" t="b">
        <f>OR(ISNUMBER(FIND("immune",C1385)),ISNUMBER(FIND("immunological",C1385)),ISNUMBER(FIND("interleuk",C1385)),ISNUMBER(FIND("platelet activation",C1385)),ISNUMBER(FIND("monocyte",C1385)),ISNUMBER(FIND("leukocyte",C1385)),ISNUMBER(FIND("cytokine",C1385)),ISNUMBER(FIND("CD4",C1385)),ISNUMBER(FIND("CD8",C1385)),ISNUMBER(FIND("T-cell",C1385)))</f>
        <v>0</v>
      </c>
      <c r="J1385" t="b">
        <f>OR(ISNUMBER(FIND("reactive oxygen",C1385)),ISNUMBER(FIND("ROS",C1385)),ISNUMBER(FIND("free radical",C1385)),ISNUMBER(FIND("oxidative stress",C1385)),ISNUMBER(FIND("peroxid",C1385)),ISNUMBER(FIND("oxidative",C1385)),ISNUMBER(FIND("antioxid",C1385)))</f>
        <v>1</v>
      </c>
      <c r="K1385" t="b">
        <f>OR(ISNUMBER(FIND("autophag",C1385)))</f>
        <v>0</v>
      </c>
      <c r="L1385" t="b">
        <f>OR(ISNUMBER(FIND("morpholog",C1385)))</f>
        <v>0</v>
      </c>
      <c r="M1385" t="b">
        <f>OR(ISNUMBER(FIND("fibrosis",C1385)),ISNUMBER(FIND("Fibrosis",C1385)),ISNUMBER(FIND("fibrot",C1385)))</f>
        <v>0</v>
      </c>
      <c r="N1385" t="b">
        <f>OR(ISNUMBER(FIND("offspring",C1385)),ISNUMBER(FIND("Parental",C1385)),ISNUMBER(FIND("parental",C1385)),ISNUMBER(FIND("germline",C1385)),ISNUMBER(FIND("reproduc",C1385)),ISNUMBER(FIND("embryo",C1385)))</f>
        <v>0</v>
      </c>
      <c r="O1385" t="b">
        <f>OR(ISNUMBER(FIND("metabol",C1385)),ISNUMBER(FIND("Metabol",C1385)),ISNUMBER(FIND("digest",C1385)),ISNUMBER(FIND("mitochon",C1385)))</f>
        <v>0</v>
      </c>
      <c r="P1385" t="b">
        <f>OR(ISNUMBER(FIND("ecotox",C1385)),ISNUMBER(FIND("Ecotox",B1385)),ISNUMBER(FIND("ecotox",B1385)),ISNUMBER(FIND("Ecotox",C1385)))</f>
        <v>0</v>
      </c>
      <c r="Q1385" t="b">
        <f>OR(ISNUMBER(FIND("Bioaccum",C1385)),ISNUMBER(FIND("bioaccum",C1385)),ISNUMBER(FIND("accum",C1385)))</f>
        <v>0</v>
      </c>
      <c r="R1385" t="b">
        <f>OR(ISNUMBER(FIND("Occupation",C1385)),ISNUMBER(FIND("occupation",C1385)),ISNUMBER(FIND("worker",C1385)),ISNUMBER(FIND("workforce",C1385)))</f>
        <v>0</v>
      </c>
      <c r="S1385" t="b">
        <f>NOT(OR(F1385,G1385,H1385,I1385,J1385,K1385,L1385,M1385,N1385,O1385,P1385,Q1385,R1385))</f>
        <v>0</v>
      </c>
      <c r="U1385" t="b">
        <f>OR(Table1[[#This Row],[Inflammation]],Table1[[#This Row],[Immune]])</f>
        <v>0</v>
      </c>
      <c r="V1385" t="b">
        <f>IF(OR(Table1[[#This Row],[Rodents]],Table1[[#This Row],[Human]],Table1[[#This Row],[Pig]]),OR(ISNUMBER(FIND("intratrach",C1385)),ISNUMBER(FIND("nasal ",C1385)),ISNUMBER(FIND("instill",C1385))),"NA")</f>
        <v>0</v>
      </c>
      <c r="W1385" t="b">
        <f>IF(OR(Table1[[#This Row],[Rodents]],Table1[[#This Row],[Human]],Table1[[#This Row],[Pig]]),OR(ISNUMBER(FIND("dermal",C1385)),ISNUMBER(FIND("skin ",C1385))),"NA")</f>
        <v>0</v>
      </c>
      <c r="X1385" t="b">
        <f>IF(OR(Table1[[#This Row],[Rodents]],Table1[[#This Row],[Human]],Table1[[#This Row],[Pig]]),OR(ISNUMBER(FIND("injected",C1385)),ISNUMBER(FIND("periton",C1385)),ISNUMBER(FIND("intrascrot",C1385))),"NA")</f>
        <v>0</v>
      </c>
      <c r="Y1385" t="b">
        <f>IF(OR(Table1[[#This Row],[Rodents]],Table1[[#This Row],[Human]],Table1[[#This Row],[Pig]]),NOT(OR(Table1[[#This Row],[Inhaled/Intratracheal/intranasal]],Table1[[#This Row],[Dermal]],Table1[[#This Row],[Injected]])),"NA")</f>
        <v>1</v>
      </c>
      <c r="AA1385" t="b">
        <f>OR(ISNUMBER(FIND("fish ",C1385)),ISNUMBER(FIND("Fish ",C1385)),ISNUMBER(FIND("aquatic",C1385)),ISNUMBER(FIND("daphnids",C1385)),ISNUMBER(FIND("Carcinus maenas",C1385)),ISNUMBER(FIND("Daphnia",C1385)),ISNUMBER(FIND("Ruditapes philippinarum",C1385)),ISNUMBER(FIND("daphnia",C1385)),ISNUMBER(FIND("marine",C1385)),ISNUMBER(FIND("mussel",C1385)),ISNUMBER(FIND("algae",C1385)),ISNUMBER(FIND("Donax faba",C1385)),ISNUMBER(FIND("estuarine",C1385)),ISNUMBER(FIND("snail",C1385)),ISNUMBER(FIND("Prorocentrum donghaiense",C1385)) )</f>
        <v>0</v>
      </c>
      <c r="AB1385" t="b">
        <f>OR(ISNUMBER(FIND(" rat ",C1385)),ISNUMBER(FIND(" rats ",C1385)),ISNUMBER(FIND(" Rats ",C1385)),ISNUMBER(FIND(" Rat ",C1385)),ISNUMBER(FIND(" rat.",C1385)),ISNUMBER(FIND(" rats.",C1385)),ISNUMBER(FIND("mouse",C1385)),ISNUMBER(FIND("mice",C1385)), ISNUMBER(FIND(" Mice",C1385)))</f>
        <v>1</v>
      </c>
      <c r="AC1385" t="b">
        <f>OR(ISNUMBER(FIND(" cell ",C1385)),ISNUMBER(FIND("fibroblast",C1385)),ISNUMBER(FIND("macrophage",C1385)),ISNUMBER(FIND("epithelial",C1385)),ISNUMBER(FIND("endothelial",C1385)),ISNUMBER(FIND("neuron",C1385)),ISNUMBER(FIND(" cells ",C1385)),ISNUMBER(FIND("RBC",C1385)),ISNUMBER(FIND("mitochond",C1385)),ISNUMBER(FIND("adipocyte",C1385)),ISNUMBER(FIND("osteo",C1385)),ISNUMBER(FIND("keratin",C1385)),ISNUMBER(FIND(" cell's ",C1385)),ISNUMBER(FIND("eukary",C1385)),ISNUMBER(FIND("sperm",C1385)))</f>
        <v>1</v>
      </c>
      <c r="AD1385" t="b">
        <f>OR(ISNUMBER(FIND("human",B1385)),ISNUMBER(FIND("workers",B1385)),ISNUMBER(FIND("workforces",B1385)),ISNUMBER(FIND("occupational",B1385)),ISNUMBER(FIND("Case report",B1385)),ISNUMBER(FIND("Workplaces",B1385)),ISNUMBER(FIND("worker",B1385)))</f>
        <v>0</v>
      </c>
      <c r="AE1385" t="b">
        <f>OR(ISNUMBER(FIND(" plant ",C1385)),ISNUMBER(FIND("Plant ",C1385)),ISNUMBER(FIND("tomato",C1385)),ISNUMBER(FIND("plants",C1385)),ISNUMBER(FIND("Plants",C1385)),ISNUMBER(FIND("algae",C1385)),ISNUMBER(FIND("lettuce",C1385)),ISNUMBER(FIND("green gram sprouts ",C1385)),ISNUMBER(FIND("Cucurbita pepo",C1385)),ISNUMBER(FIND("bean ",C1385)),ISNUMBER(FIND("chloroplast",C1385)),ISNUMBER(FIND("chlorophyll",C1385)),ISNUMBER(FIND("seedling",C1385)),ISNUMBER(FIND("canola",C1385)),ISNUMBER(FIND("shoot",C1385)),ISNUMBER(FIND("photosynthes",C1385)),ISNUMBER(FIND(" leaves ",C1385)),,ISNUMBER(FIND("agriculture",C1385)),ISNUMBER(FIND(" crops ",C1385)))</f>
        <v>0</v>
      </c>
      <c r="AF1385" t="b">
        <f>OR(ISNUMBER(FIND("bacteria",C1385)),ISNUMBER(FIND("Bacteria",C1385)),ISNUMBER(FIND("Bacterium",C1385)),ISNUMBER(FIND("bacterium",C1385)),ISNUMBER(FIND(" coli ",C1385)))</f>
        <v>0</v>
      </c>
      <c r="AG1385" t="b">
        <f>OR(ISNUMBER(FIND("fungi",C1385)),ISNUMBER(FIND("Fungi",C1385)),ISNUMBER(FIND("fungus",C1385)),ISNUMBER(FIND("Fungus",C1385)),ISNUMBER(FIND("mushroom",C1385)),ISNUMBER(FIND("Mushroom",C1385)),ISNUMBER(FIND(" mold ",C1385)))</f>
        <v>0</v>
      </c>
      <c r="AH1385" t="b">
        <f>OR(ISNUMBER(FIND("Pig ",C1385)),ISNUMBER(FIND("pig ",C1385)),ISNUMBER(FIND("Pigs ",C1385)),ISNUMBER(FIND("pigs ",C1385)))</f>
        <v>0</v>
      </c>
      <c r="AI1385" t="b">
        <f>OR(ISNUMBER(FIND(" C. elegans",C1385)),ISNUMBER(FIND("Caenorhabditis elegans",C1385)),ISNUMBER(FIND("earthworms",C1385)),ISNUMBER(FIND(" Ficopomatus enigmaticus",C1385)),ISNUMBER(FIND("larva",C1385)),ISNUMBER(FIND("Lumbriculus variegatus",C1385)),ISNUMBER(FIND("nematode",C1385)))</f>
        <v>0</v>
      </c>
      <c r="AJ1385" t="b">
        <f>NOT(OR(AA1385,AB1385,AC1385,AD1385,AE1385,AF1385,AG1385,AH1385,AI1385))</f>
        <v>0</v>
      </c>
      <c r="AL1385" t="b">
        <f>OR(AA1385,AB1385,AD1385,AE1385,AF1385,AG1385,AH1385,AI1385)</f>
        <v>1</v>
      </c>
      <c r="AM1385" t="b">
        <f>IF(Table1[[#This Row],[In vivo?]],IF(Table1[[#This Row],[Cell]],FALSE,TRUE),FALSE)</f>
        <v>0</v>
      </c>
      <c r="AN1385" t="b">
        <f>AND(AC1385,AL1385)</f>
        <v>1</v>
      </c>
      <c r="AO1385" t="b">
        <f>IF(Table1[[#This Row],[Cell]],IF(Table1[[#This Row],[In vivo?]],FALSE,TRUE),FALSE)</f>
        <v>0</v>
      </c>
      <c r="AP1385" t="b">
        <f>NOT(OR(Table1[[#This Row],[In vivo?]],Table1[[#This Row],[Only in Cell]]))</f>
        <v>0</v>
      </c>
      <c r="AQ1385" t="b">
        <f>IF(OR(Table1[[#This Row],[Rodents]],Table1[[#This Row],[Human]],Table1[[#This Row],[Pig]]),OR(ISNUMBER(FIND("pulmonary",C1385)),ISNUMBER(FIND("lung",C1385))),"NA")</f>
        <v>0</v>
      </c>
      <c r="AR1385" t="b">
        <f>IF(OR(Table1[[#This Row],[Rodents]],Table1[[#This Row],[Human]],Table1[[#This Row],[Pig]]),OR(ISNUMBER(FIND("skin",C1385)),ISNUMBER(FIND("dermal",C1385))),"NA")</f>
        <v>0</v>
      </c>
      <c r="AS1385" t="b">
        <f>IF(OR(Table1[[#This Row],[Rodents]],Table1[[#This Row],[Human]],Table1[[#This Row],[Pig]]),OR(ISNUMBER(FIND("liver",C1385)),ISNUMBER(FIND("hepat",C1385))),"NA")</f>
        <v>0</v>
      </c>
      <c r="AT1385" t="b">
        <f>IF(OR(Table1[[#This Row],[Rodents]],Table1[[#This Row],[Human]],Table1[[#This Row],[Pig]]),OR(ISNUMBER(FIND("kidney",C1385)),ISNUMBER(FIND("neph",C1385))),"NA")</f>
        <v>0</v>
      </c>
      <c r="AU1385" t="b">
        <f>IF(OR(Table1[[#This Row],[Rodents]],Table1[[#This Row],[Human]],Table1[[#This Row],[Pig]]),OR(ISNUMBER(FIND("brain",C1385)),ISNUMBER(FIND("neur",C1385)),ISNUMBER(FIND("nerv",C1385))),"NA")</f>
        <v>0</v>
      </c>
      <c r="AV1385" t="b">
        <f>IF(OR(Table1[[#This Row],[Rodents]],Table1[[#This Row],[Human]],Table1[[#This Row],[Pig]]),OR(ISNUMBER(FIND("heart",C1385)),ISNUMBER(FIND("cardi",C1385))),"NA")</f>
        <v>0</v>
      </c>
      <c r="AW1385" t="b">
        <f>IF(OR(Table1[[#This Row],[Rodents]],Table1[[#This Row],[Human]],Table1[[#This Row],[Pig]]),OR(ISNUMBER(FIND("gastro",C1385)),ISNUMBER(FIND("intesti",C1385)),ISNUMBER(FIND("stomach",C1385))),"NA")</f>
        <v>0</v>
      </c>
      <c r="AX1385" t="b">
        <f>IF(OR(Table1[[#This Row],[Rodents]],Table1[[#This Row],[Human]],Table1[[#This Row],[Pig]]),NOT(OR(AQ1385,AR1385,AS1385,AT1385,AU1385,AV1385,AW1385)),"NA")</f>
        <v>1</v>
      </c>
      <c r="AY1385" t="b">
        <f>OR(ISNUMBER(FIND("SWCNT",C1385)),ISNUMBER(FIND("SWNT",C1385)),ISNUMBER(FIND("single-wall",C1385)),ISNUMBER(FIND("single wall",C1385)),ISNUMBER(FIND("Single wall",C1385)),ISNUMBER(FIND("Single-wall",C1385)),ISNUMBER(FIND("SWCNT",B1385)),ISNUMBER(FIND("SWNT",B1385)),ISNUMBER(FIND("single-wall",B1385)),ISNUMBER(FIND("single wall",B1385)),ISNUMBER(FIND("Single-wall",B1385)),ISNUMBER(FIND("Single wall",B1385)))</f>
        <v>0</v>
      </c>
      <c r="AZ1385" t="b">
        <f>OR(ISNUMBER(FIND("MWCNT",C1385)),ISNUMBER(FIND("MWNT",C1385)),ISNUMBER(FIND("multi-wall",C1385)),ISNUMBER(FIND("multi wall",C1385)),ISNUMBER(FIND("multiwall",C1385)),ISNUMBER(FIND("Multi-wall",C1385)),ISNUMBER(FIND("Multi wall",C1385)),ISNUMBER(FIND("Multiwall",C1385)),ISNUMBER(FIND("MWCNT",B1385)),ISNUMBER(FIND("MWNT",B1385)),ISNUMBER(FIND("multi-wall",B1385)),ISNUMBER(FIND("multi wall",B1385)),ISNUMBER(FIND("multiwall",B1385)),ISNUMBER(FIND("Multi-wall",B1385)),ISNUMBER(FIND("Multi wall",B1385)),ISNUMBER(FIND("Multiwall",B1385)),ISNUMBER(FIND("Double-wall",B1385)),ISNUMBER(FIND("Double wall",B1385)),ISNUMBER(FIND("Doublewall",B1385)),ISNUMBER(FIND("double-wall",B1385)),ISNUMBER(FIND("double wall",B1385)),ISNUMBER(FIND("doublewall",B1385)))</f>
        <v>1</v>
      </c>
      <c r="BA1385" t="b">
        <f>AND(Table1[[#This Row],[SWCNT]],Table1[[#This Row],[MWCNT]])</f>
        <v>0</v>
      </c>
      <c r="BB1385" t="b">
        <f>IF(Table1[[#This Row],[SWCNT]]=TRUE,FALSE,IF(Table1[[#This Row],[MWCNT]]=TRUE,FALSE,TRUE))</f>
        <v>0</v>
      </c>
      <c r="BC1385" s="18"/>
    </row>
    <row r="1386" spans="1:55" ht="277.5">
      <c r="A1386" t="s">
        <v>1772</v>
      </c>
      <c r="B1386" s="2" t="s">
        <v>1775</v>
      </c>
      <c r="C1386" s="16" t="s">
        <v>1778</v>
      </c>
      <c r="D1386" s="17" t="s">
        <v>403</v>
      </c>
      <c r="E1386" s="2">
        <v>2018</v>
      </c>
      <c r="F1386" t="b">
        <f>OR(ISNUMBER(FIND("cytotoxic",C1386)),ISNUMBER(FIND("Cytotoxic",C1386)),ISNUMBER(FIND("cellular toxicity",C1386)),ISNUMBER(FIND("cell death",C1386)),ISNUMBER(FIND("viable",C1386)),ISNUMBER(FIND("phytotoxic",C1386)),ISNUMBER(FIND("acute toxicity",C1386)),ISNUMBER(FIND("MTT",C1386)),ISNUMBER(FIND("survival",C1386)),ISNUMBER(FIND("prolifer",C1386)),ISNUMBER(FIND("apoptosis",C1386)),ISNUMBER(FIND("neurotoxic",C1386)),ISNUMBER(FIND("  lysis ",C1386)),ISNUMBER(FIND("necrosis",C1386)),ISNUMBER(FIND("cellular death",C1386))*3,ISNUMBER(FIND("LDH",C1386)),ISNUMBER(FIND("Acute toxicity",C1386)))</f>
        <v>1</v>
      </c>
      <c r="G1386" t="b">
        <f>OR(ISNUMBER(FIND("genotoxic",C1386)),ISNUMBER(FIND("genotoxicity",C1386)),ISNUMBER(FIND("DNA damage",C1386)),ISNUMBER(FIND("DNA",C1386)),ISNUMBER(FIND("RNA",C1386)),ISNUMBER(FIND("mesothelioma",C1386)),ISNUMBER(FIND("carcino",C1386)),ISNUMBER(FIND("mutagen",C1386)),ISNUMBER(FIND("genetic",C1386)))</f>
        <v>1</v>
      </c>
      <c r="H1386" t="b">
        <f>OR(ISNUMBER(FIND("inflammatory",C1386)),ISNUMBER(FIND("inflamm",C1386)))</f>
        <v>0</v>
      </c>
      <c r="I1386" t="b">
        <f>OR(ISNUMBER(FIND("immune",C1386)),ISNUMBER(FIND("immunological",C1386)),ISNUMBER(FIND("interleuk",C1386)),ISNUMBER(FIND("platelet activation",C1386)),ISNUMBER(FIND("monocyte",C1386)),ISNUMBER(FIND("leukocyte",C1386)),ISNUMBER(FIND("cytokine",C1386)),ISNUMBER(FIND("CD4",C1386)),ISNUMBER(FIND("CD8",C1386)),ISNUMBER(FIND("T-cell",C1386)))</f>
        <v>0</v>
      </c>
      <c r="J1386" t="b">
        <f>OR(ISNUMBER(FIND("reactive oxygen",C1386)),ISNUMBER(FIND("ROS",C1386)),ISNUMBER(FIND("free radical",C1386)),ISNUMBER(FIND("oxidative stress",C1386)),ISNUMBER(FIND("peroxid",C1386)),ISNUMBER(FIND("oxidative",C1386)),ISNUMBER(FIND("antioxid",C1386)))</f>
        <v>1</v>
      </c>
      <c r="K1386" t="b">
        <f>OR(ISNUMBER(FIND("autophag",C1386)))</f>
        <v>0</v>
      </c>
      <c r="L1386" t="b">
        <f>OR(ISNUMBER(FIND("morpholog",C1386)))</f>
        <v>0</v>
      </c>
      <c r="M1386" t="b">
        <f>OR(ISNUMBER(FIND("fibrosis",C1386)),ISNUMBER(FIND("Fibrosis",C1386)),ISNUMBER(FIND("fibrot",C1386)))</f>
        <v>0</v>
      </c>
      <c r="N1386" t="b">
        <f>OR(ISNUMBER(FIND("offspring",C1386)),ISNUMBER(FIND("Parental",C1386)),ISNUMBER(FIND("parental",C1386)),ISNUMBER(FIND("germline",C1386)),ISNUMBER(FIND("reproduc",C1386)),ISNUMBER(FIND("embryo",C1386)))</f>
        <v>0</v>
      </c>
      <c r="O1386" t="b">
        <f>OR(ISNUMBER(FIND("metabol",C1386)),ISNUMBER(FIND("Metabol",C1386)),ISNUMBER(FIND("digest",C1386)),ISNUMBER(FIND("mitochon",C1386)))</f>
        <v>1</v>
      </c>
      <c r="P1386" t="b">
        <f>OR(ISNUMBER(FIND("ecotox",C1386)),ISNUMBER(FIND("Ecotox",B1386)),ISNUMBER(FIND("ecotox",B1386)),ISNUMBER(FIND("Ecotox",C1386)))</f>
        <v>0</v>
      </c>
      <c r="Q1386" t="b">
        <f>OR(ISNUMBER(FIND("Bioaccum",C1386)),ISNUMBER(FIND("bioaccum",C1386)),ISNUMBER(FIND("accum",C1386)))</f>
        <v>0</v>
      </c>
      <c r="R1386" t="b">
        <f>OR(ISNUMBER(FIND("Occupation",C1386)),ISNUMBER(FIND("occupation",C1386)),ISNUMBER(FIND("worker",C1386)),ISNUMBER(FIND("workforce",C1386)))</f>
        <v>0</v>
      </c>
      <c r="S1386" t="b">
        <f>NOT(OR(F1386,G1386,H1386,I1386,J1386,K1386,L1386,M1386,N1386,O1386,P1386,Q1386,R1386))</f>
        <v>0</v>
      </c>
      <c r="U1386" t="b">
        <f>OR(Table1[[#This Row],[Inflammation]],Table1[[#This Row],[Immune]])</f>
        <v>0</v>
      </c>
      <c r="V1386" t="str">
        <f>IF(OR(Table1[[#This Row],[Rodents]],Table1[[#This Row],[Human]],Table1[[#This Row],[Pig]]),OR(ISNUMBER(FIND("intratrach",C1386)),ISNUMBER(FIND("nasal ",C1386)),ISNUMBER(FIND("instill",C1386))),"NA")</f>
        <v>NA</v>
      </c>
      <c r="W1386" t="str">
        <f>IF(OR(Table1[[#This Row],[Rodents]],Table1[[#This Row],[Human]],Table1[[#This Row],[Pig]]),OR(ISNUMBER(FIND("dermal",C1386)),ISNUMBER(FIND("skin ",C1386))),"NA")</f>
        <v>NA</v>
      </c>
      <c r="X1386" t="str">
        <f>IF(OR(Table1[[#This Row],[Rodents]],Table1[[#This Row],[Human]],Table1[[#This Row],[Pig]]),OR(ISNUMBER(FIND("injected",C1386)),ISNUMBER(FIND("periton",C1386)),ISNUMBER(FIND("intrascrot",C1386))),"NA")</f>
        <v>NA</v>
      </c>
      <c r="Y1386" t="str">
        <f>IF(OR(Table1[[#This Row],[Rodents]],Table1[[#This Row],[Human]],Table1[[#This Row],[Pig]]),NOT(OR(Table1[[#This Row],[Inhaled/Intratracheal/intranasal]],Table1[[#This Row],[Dermal]],Table1[[#This Row],[Injected]])),"NA")</f>
        <v>NA</v>
      </c>
      <c r="AA1386" t="b">
        <f>OR(ISNUMBER(FIND("fish ",C1386)),ISNUMBER(FIND("Fish ",C1386)),ISNUMBER(FIND("aquatic",C1386)),ISNUMBER(FIND("daphnids",C1386)),ISNUMBER(FIND("Carcinus maenas",C1386)),ISNUMBER(FIND("Daphnia",C1386)),ISNUMBER(FIND("Ruditapes philippinarum",C1386)),ISNUMBER(FIND("daphnia",C1386)),ISNUMBER(FIND("marine",C1386)),ISNUMBER(FIND("mussel",C1386)),ISNUMBER(FIND("algae",C1386)),ISNUMBER(FIND("Donax faba",C1386)),ISNUMBER(FIND("estuarine",C1386)),ISNUMBER(FIND("snail",C1386)),ISNUMBER(FIND("Prorocentrum donghaiense",C1386)) )</f>
        <v>0</v>
      </c>
      <c r="AB1386" t="b">
        <f>OR(ISNUMBER(FIND(" rat ",C1386)),ISNUMBER(FIND(" rats ",C1386)),ISNUMBER(FIND(" Rats ",C1386)),ISNUMBER(FIND(" Rat ",C1386)),ISNUMBER(FIND(" rat.",C1386)),ISNUMBER(FIND(" rats.",C1386)),ISNUMBER(FIND("mouse",C1386)),ISNUMBER(FIND("mice",C1386)), ISNUMBER(FIND(" Mice",C1386)))</f>
        <v>0</v>
      </c>
      <c r="AC1386" t="b">
        <f>OR(ISNUMBER(FIND(" cell ",C1386)),ISNUMBER(FIND("fibroblast",C1386)),ISNUMBER(FIND("macrophage",C1386)),ISNUMBER(FIND("epithelial",C1386)),ISNUMBER(FIND("endothelial",C1386)),ISNUMBER(FIND("neuron",C1386)),ISNUMBER(FIND(" cells ",C1386)),ISNUMBER(FIND("RBC",C1386)),ISNUMBER(FIND("mitochond",C1386)),ISNUMBER(FIND("adipocyte",C1386)),ISNUMBER(FIND("osteo",C1386)),ISNUMBER(FIND("keratin",C1386)),ISNUMBER(FIND(" cell's ",C1386)),ISNUMBER(FIND("eukary",C1386)),ISNUMBER(FIND("sperm",C1386)))</f>
        <v>1</v>
      </c>
      <c r="AD1386" t="b">
        <f>OR(ISNUMBER(FIND("human",B1386)),ISNUMBER(FIND("workers",B1386)),ISNUMBER(FIND("workforces",B1386)),ISNUMBER(FIND("occupational",B1386)),ISNUMBER(FIND("Case report",B1386)),ISNUMBER(FIND("Workplaces",B1386)),ISNUMBER(FIND("worker",B1386)))</f>
        <v>0</v>
      </c>
      <c r="AE1386" t="b">
        <f>OR(ISNUMBER(FIND(" plant ",C1386)),ISNUMBER(FIND("Plant ",C1386)),ISNUMBER(FIND("tomato",C1386)),ISNUMBER(FIND("plants",C1386)),ISNUMBER(FIND("Plants",C1386)),ISNUMBER(FIND("algae",C1386)),ISNUMBER(FIND("lettuce",C1386)),ISNUMBER(FIND("green gram sprouts ",C1386)),ISNUMBER(FIND("Cucurbita pepo",C1386)),ISNUMBER(FIND("bean ",C1386)),ISNUMBER(FIND("chloroplast",C1386)),ISNUMBER(FIND("chlorophyll",C1386)),ISNUMBER(FIND("seedling",C1386)),ISNUMBER(FIND("canola",C1386)),ISNUMBER(FIND("shoot",C1386)),ISNUMBER(FIND("photosynthes",C1386)),ISNUMBER(FIND(" leaves ",C1386)),,ISNUMBER(FIND("agriculture",C1386)),ISNUMBER(FIND(" crops ",C1386)))</f>
        <v>0</v>
      </c>
      <c r="AF1386" t="b">
        <f>OR(ISNUMBER(FIND("bacteria",C1386)),ISNUMBER(FIND("Bacteria",C1386)),ISNUMBER(FIND("Bacterium",C1386)),ISNUMBER(FIND("bacterium",C1386)),ISNUMBER(FIND(" coli ",C1386)))</f>
        <v>0</v>
      </c>
      <c r="AG1386" t="b">
        <f>OR(ISNUMBER(FIND("fungi",C1386)),ISNUMBER(FIND("Fungi",C1386)),ISNUMBER(FIND("fungus",C1386)),ISNUMBER(FIND("Fungus",C1386)),ISNUMBER(FIND("mushroom",C1386)),ISNUMBER(FIND("Mushroom",C1386)),ISNUMBER(FIND(" mold ",C1386)))</f>
        <v>0</v>
      </c>
      <c r="AH1386" t="b">
        <f>OR(ISNUMBER(FIND("Pig ",C1386)),ISNUMBER(FIND("pig ",C1386)),ISNUMBER(FIND("Pigs ",C1386)),ISNUMBER(FIND("pigs ",C1386)))</f>
        <v>0</v>
      </c>
      <c r="AI1386" t="b">
        <f>OR(ISNUMBER(FIND(" C. elegans",C1386)),ISNUMBER(FIND("Caenorhabditis elegans",C1386)),ISNUMBER(FIND("earthworms",C1386)),ISNUMBER(FIND(" Ficopomatus enigmaticus",C1386)),ISNUMBER(FIND("larva",C1386)),ISNUMBER(FIND("Lumbriculus variegatus",C1386)),ISNUMBER(FIND("nematode",C1386)))</f>
        <v>0</v>
      </c>
      <c r="AJ1386" t="b">
        <f>NOT(OR(AA1386,AB1386,AC1386,AD1386,AE1386,AF1386,AG1386,AH1386,AI1386))</f>
        <v>0</v>
      </c>
      <c r="AL1386" t="b">
        <f>OR(AA1386,AB1386,AD1386,AE1386,AF1386,AG1386,AH1386,AI1386)</f>
        <v>0</v>
      </c>
      <c r="AM1386" t="b">
        <f>IF(Table1[[#This Row],[In vivo?]],IF(Table1[[#This Row],[Cell]],FALSE,TRUE),FALSE)</f>
        <v>0</v>
      </c>
      <c r="AN1386" t="b">
        <f>AND(AC1386,AL1386)</f>
        <v>0</v>
      </c>
      <c r="AO1386" t="b">
        <f>IF(Table1[[#This Row],[Cell]],IF(Table1[[#This Row],[In vivo?]],FALSE,TRUE),FALSE)</f>
        <v>1</v>
      </c>
      <c r="AP1386" t="b">
        <f>NOT(OR(Table1[[#This Row],[In vivo?]],Table1[[#This Row],[Only in Cell]]))</f>
        <v>0</v>
      </c>
      <c r="AQ1386" t="str">
        <f>IF(OR(Table1[[#This Row],[Rodents]],Table1[[#This Row],[Human]],Table1[[#This Row],[Pig]]),OR(ISNUMBER(FIND("pulmonary",C1386)),ISNUMBER(FIND("lung",C1386))),"NA")</f>
        <v>NA</v>
      </c>
      <c r="AR1386" t="str">
        <f>IF(OR(Table1[[#This Row],[Rodents]],Table1[[#This Row],[Human]],Table1[[#This Row],[Pig]]),OR(ISNUMBER(FIND("skin",C1386)),ISNUMBER(FIND("dermal",C1386))),"NA")</f>
        <v>NA</v>
      </c>
      <c r="AS1386" t="str">
        <f>IF(OR(Table1[[#This Row],[Rodents]],Table1[[#This Row],[Human]],Table1[[#This Row],[Pig]]),OR(ISNUMBER(FIND("liver",C1386)),ISNUMBER(FIND("hepat",C1386))),"NA")</f>
        <v>NA</v>
      </c>
      <c r="AT1386" t="str">
        <f>IF(OR(Table1[[#This Row],[Rodents]],Table1[[#This Row],[Human]],Table1[[#This Row],[Pig]]),OR(ISNUMBER(FIND("kidney",C1386)),ISNUMBER(FIND("neph",C1386))),"NA")</f>
        <v>NA</v>
      </c>
      <c r="AU1386" t="str">
        <f>IF(OR(Table1[[#This Row],[Rodents]],Table1[[#This Row],[Human]],Table1[[#This Row],[Pig]]),OR(ISNUMBER(FIND("brain",C1386)),ISNUMBER(FIND("neur",C1386)),ISNUMBER(FIND("nerv",C1386))),"NA")</f>
        <v>NA</v>
      </c>
      <c r="AV1386" t="str">
        <f>IF(OR(Table1[[#This Row],[Rodents]],Table1[[#This Row],[Human]],Table1[[#This Row],[Pig]]),OR(ISNUMBER(FIND("heart",C1386)),ISNUMBER(FIND("cardi",C1386))),"NA")</f>
        <v>NA</v>
      </c>
      <c r="AW1386" t="str">
        <f>IF(OR(Table1[[#This Row],[Rodents]],Table1[[#This Row],[Human]],Table1[[#This Row],[Pig]]),OR(ISNUMBER(FIND("gastro",C1386)),ISNUMBER(FIND("intesti",C1386)),ISNUMBER(FIND("stomach",C1386))),"NA")</f>
        <v>NA</v>
      </c>
      <c r="AX1386" t="str">
        <f>IF(OR(Table1[[#This Row],[Rodents]],Table1[[#This Row],[Human]],Table1[[#This Row],[Pig]]),NOT(OR(AQ1386,AR1386,AS1386,AT1386,AU1386,AV1386,AW1386)),"NA")</f>
        <v>NA</v>
      </c>
      <c r="AY1386" t="b">
        <f>OR(ISNUMBER(FIND("SWCNT",C1386)),ISNUMBER(FIND("SWNT",C1386)),ISNUMBER(FIND("single-wall",C1386)),ISNUMBER(FIND("single wall",C1386)),ISNUMBER(FIND("Single wall",C1386)),ISNUMBER(FIND("Single-wall",C1386)),ISNUMBER(FIND("SWCNT",B1386)),ISNUMBER(FIND("SWNT",B1386)),ISNUMBER(FIND("single-wall",B1386)),ISNUMBER(FIND("single wall",B1386)),ISNUMBER(FIND("Single-wall",B1386)),ISNUMBER(FIND("Single wall",B1386)))</f>
        <v>1</v>
      </c>
      <c r="AZ1386" t="b">
        <f>OR(ISNUMBER(FIND("MWCNT",C1386)),ISNUMBER(FIND("MWNT",C1386)),ISNUMBER(FIND("multi-wall",C1386)),ISNUMBER(FIND("multi wall",C1386)),ISNUMBER(FIND("multiwall",C1386)),ISNUMBER(FIND("Multi-wall",C1386)),ISNUMBER(FIND("Multi wall",C1386)),ISNUMBER(FIND("Multiwall",C1386)),ISNUMBER(FIND("MWCNT",B1386)),ISNUMBER(FIND("MWNT",B1386)),ISNUMBER(FIND("multi-wall",B1386)),ISNUMBER(FIND("multi wall",B1386)),ISNUMBER(FIND("multiwall",B1386)),ISNUMBER(FIND("Multi-wall",B1386)),ISNUMBER(FIND("Multi wall",B1386)),ISNUMBER(FIND("Multiwall",B1386)),ISNUMBER(FIND("Double-wall",B1386)),ISNUMBER(FIND("Double wall",B1386)),ISNUMBER(FIND("Doublewall",B1386)),ISNUMBER(FIND("double-wall",B1386)),ISNUMBER(FIND("double wall",B1386)),ISNUMBER(FIND("doublewall",B1386)))</f>
        <v>1</v>
      </c>
      <c r="BA1386" t="b">
        <f>AND(Table1[[#This Row],[SWCNT]],Table1[[#This Row],[MWCNT]])</f>
        <v>1</v>
      </c>
      <c r="BB1386" t="b">
        <f>IF(Table1[[#This Row],[SWCNT]]=TRUE,FALSE,IF(Table1[[#This Row],[MWCNT]]=TRUE,FALSE,TRUE))</f>
        <v>0</v>
      </c>
      <c r="BC1386" s="18"/>
    </row>
    <row r="1387" spans="1:55" ht="166.5">
      <c r="A1387" t="s">
        <v>1779</v>
      </c>
      <c r="B1387" s="2" t="s">
        <v>1781</v>
      </c>
      <c r="C1387" s="16" t="s">
        <v>1783</v>
      </c>
      <c r="D1387" s="17" t="s">
        <v>93</v>
      </c>
      <c r="E1387" s="2">
        <v>2018</v>
      </c>
      <c r="F1387" t="b">
        <f>OR(ISNUMBER(FIND("cytotoxic",C1387)),ISNUMBER(FIND("Cytotoxic",C1387)),ISNUMBER(FIND("cellular toxicity",C1387)),ISNUMBER(FIND("cell death",C1387)),ISNUMBER(FIND("viable",C1387)),ISNUMBER(FIND("phytotoxic",C1387)),ISNUMBER(FIND("acute toxicity",C1387)),ISNUMBER(FIND("MTT",C1387)),ISNUMBER(FIND("survival",C1387)),ISNUMBER(FIND("prolifer",C1387)),ISNUMBER(FIND("apoptosis",C1387)),ISNUMBER(FIND("neurotoxic",C1387)),ISNUMBER(FIND("  lysis ",C1387)),ISNUMBER(FIND("necrosis",C1387)),ISNUMBER(FIND("cellular death",C1387))*3,ISNUMBER(FIND("LDH",C1387)),ISNUMBER(FIND("Acute toxicity",C1387)))</f>
        <v>0</v>
      </c>
      <c r="G1387" t="b">
        <f>OR(ISNUMBER(FIND("genotoxic",C1387)),ISNUMBER(FIND("genotoxicity",C1387)),ISNUMBER(FIND("DNA damage",C1387)),ISNUMBER(FIND("DNA",C1387)),ISNUMBER(FIND("RNA",C1387)),ISNUMBER(FIND("mesothelioma",C1387)),ISNUMBER(FIND("carcino",C1387)),ISNUMBER(FIND("mutagen",C1387)),ISNUMBER(FIND("genetic",C1387)))</f>
        <v>1</v>
      </c>
      <c r="H1387" t="b">
        <f>OR(ISNUMBER(FIND("inflammatory",C1387)),ISNUMBER(FIND("inflamm",C1387)))</f>
        <v>0</v>
      </c>
      <c r="I1387" t="b">
        <f>OR(ISNUMBER(FIND("immune",C1387)),ISNUMBER(FIND("immunological",C1387)),ISNUMBER(FIND("interleuk",C1387)),ISNUMBER(FIND("platelet activation",C1387)),ISNUMBER(FIND("monocyte",C1387)),ISNUMBER(FIND("leukocyte",C1387)),ISNUMBER(FIND("cytokine",C1387)),ISNUMBER(FIND("CD4",C1387)),ISNUMBER(FIND("CD8",C1387)),ISNUMBER(FIND("T-cell",C1387)))</f>
        <v>0</v>
      </c>
      <c r="J1387" t="b">
        <f>OR(ISNUMBER(FIND("reactive oxygen",C1387)),ISNUMBER(FIND("ROS",C1387)),ISNUMBER(FIND("free radical",C1387)),ISNUMBER(FIND("oxidative stress",C1387)),ISNUMBER(FIND("peroxid",C1387)),ISNUMBER(FIND("oxidative",C1387)),ISNUMBER(FIND("antioxid",C1387)))</f>
        <v>1</v>
      </c>
      <c r="K1387" t="b">
        <f>OR(ISNUMBER(FIND("autophag",C1387)))</f>
        <v>0</v>
      </c>
      <c r="L1387" t="b">
        <f>OR(ISNUMBER(FIND("morpholog",C1387)))</f>
        <v>0</v>
      </c>
      <c r="M1387" t="b">
        <f>OR(ISNUMBER(FIND("fibrosis",C1387)),ISNUMBER(FIND("Fibrosis",C1387)),ISNUMBER(FIND("fibrot",C1387)))</f>
        <v>0</v>
      </c>
      <c r="N1387" t="b">
        <f>OR(ISNUMBER(FIND("offspring",C1387)),ISNUMBER(FIND("Parental",C1387)),ISNUMBER(FIND("parental",C1387)),ISNUMBER(FIND("germline",C1387)),ISNUMBER(FIND("reproduc",C1387)),ISNUMBER(FIND("embryo",C1387)))</f>
        <v>0</v>
      </c>
      <c r="O1387" t="b">
        <f>OR(ISNUMBER(FIND("metabol",C1387)),ISNUMBER(FIND("Metabol",C1387)),ISNUMBER(FIND("digest",C1387)),ISNUMBER(FIND("mitochon",C1387)))</f>
        <v>1</v>
      </c>
      <c r="P1387" t="b">
        <f>OR(ISNUMBER(FIND("ecotox",C1387)),ISNUMBER(FIND("Ecotox",B1387)),ISNUMBER(FIND("ecotox",B1387)),ISNUMBER(FIND("Ecotox",C1387)))</f>
        <v>0</v>
      </c>
      <c r="Q1387" t="b">
        <f>OR(ISNUMBER(FIND("Bioaccum",C1387)),ISNUMBER(FIND("bioaccum",C1387)),ISNUMBER(FIND("accum",C1387)))</f>
        <v>0</v>
      </c>
      <c r="R1387" t="b">
        <f>OR(ISNUMBER(FIND("Occupation",C1387)),ISNUMBER(FIND("occupation",C1387)),ISNUMBER(FIND("worker",C1387)),ISNUMBER(FIND("workforce",C1387)))</f>
        <v>0</v>
      </c>
      <c r="S1387" t="b">
        <f>NOT(OR(F1387,G1387,H1387,I1387,J1387,K1387,L1387,M1387,N1387,O1387,P1387,Q1387,R1387))</f>
        <v>0</v>
      </c>
      <c r="U1387" t="b">
        <f>OR(Table1[[#This Row],[Inflammation]],Table1[[#This Row],[Immune]])</f>
        <v>0</v>
      </c>
      <c r="V1387" t="b">
        <f>IF(OR(Table1[[#This Row],[Rodents]],Table1[[#This Row],[Human]],Table1[[#This Row],[Pig]]),OR(ISNUMBER(FIND("intratrach",C1387)),ISNUMBER(FIND("nasal ",C1387)),ISNUMBER(FIND("instill",C1387))),"NA")</f>
        <v>0</v>
      </c>
      <c r="W1387" t="b">
        <f>IF(OR(Table1[[#This Row],[Rodents]],Table1[[#This Row],[Human]],Table1[[#This Row],[Pig]]),OR(ISNUMBER(FIND("dermal",C1387)),ISNUMBER(FIND("skin ",C1387))),"NA")</f>
        <v>0</v>
      </c>
      <c r="X1387" t="b">
        <f>IF(OR(Table1[[#This Row],[Rodents]],Table1[[#This Row],[Human]],Table1[[#This Row],[Pig]]),OR(ISNUMBER(FIND("injected",C1387)),ISNUMBER(FIND("periton",C1387)),ISNUMBER(FIND("intrascrot",C1387))),"NA")</f>
        <v>0</v>
      </c>
      <c r="Y1387" t="b">
        <f>IF(OR(Table1[[#This Row],[Rodents]],Table1[[#This Row],[Human]],Table1[[#This Row],[Pig]]),NOT(OR(Table1[[#This Row],[Inhaled/Intratracheal/intranasal]],Table1[[#This Row],[Dermal]],Table1[[#This Row],[Injected]])),"NA")</f>
        <v>1</v>
      </c>
      <c r="AA1387" t="b">
        <f>OR(ISNUMBER(FIND("fish ",C1387)),ISNUMBER(FIND("Fish ",C1387)),ISNUMBER(FIND("aquatic",C1387)),ISNUMBER(FIND("daphnids",C1387)),ISNUMBER(FIND("Carcinus maenas",C1387)),ISNUMBER(FIND("Daphnia",C1387)),ISNUMBER(FIND("Ruditapes philippinarum",C1387)),ISNUMBER(FIND("daphnia",C1387)),ISNUMBER(FIND("marine",C1387)),ISNUMBER(FIND("mussel",C1387)),ISNUMBER(FIND("algae",C1387)),ISNUMBER(FIND("Donax faba",C1387)),ISNUMBER(FIND("estuarine",C1387)),ISNUMBER(FIND("snail",C1387)),ISNUMBER(FIND("Prorocentrum donghaiense",C1387)) )</f>
        <v>0</v>
      </c>
      <c r="AB1387" t="b">
        <f>OR(ISNUMBER(FIND(" rat ",C1387)),ISNUMBER(FIND(" rats ",C1387)),ISNUMBER(FIND(" Rats ",C1387)),ISNUMBER(FIND(" Rat ",C1387)),ISNUMBER(FIND(" rat.",C1387)),ISNUMBER(FIND(" rats.",C1387)),ISNUMBER(FIND("mouse",C1387)),ISNUMBER(FIND("mice",C1387)), ISNUMBER(FIND(" Mice",C1387)))</f>
        <v>1</v>
      </c>
      <c r="AC1387" t="b">
        <f>OR(ISNUMBER(FIND(" cell ",C1387)),ISNUMBER(FIND("fibroblast",C1387)),ISNUMBER(FIND("macrophage",C1387)),ISNUMBER(FIND("epithelial",C1387)),ISNUMBER(FIND("endothelial",C1387)),ISNUMBER(FIND("neuron",C1387)),ISNUMBER(FIND(" cells ",C1387)),ISNUMBER(FIND("RBC",C1387)),ISNUMBER(FIND("mitochond",C1387)),ISNUMBER(FIND("adipocyte",C1387)),ISNUMBER(FIND("osteo",C1387)),ISNUMBER(FIND("keratin",C1387)),ISNUMBER(FIND(" cell's ",C1387)),ISNUMBER(FIND("eukary",C1387)),ISNUMBER(FIND("sperm",C1387)))</f>
        <v>1</v>
      </c>
      <c r="AD1387" t="b">
        <f>OR(ISNUMBER(FIND("human",B1387)),ISNUMBER(FIND("workers",B1387)),ISNUMBER(FIND("workforces",B1387)),ISNUMBER(FIND("occupational",B1387)),ISNUMBER(FIND("Case report",B1387)),ISNUMBER(FIND("Workplaces",B1387)),ISNUMBER(FIND("worker",B1387)))</f>
        <v>0</v>
      </c>
      <c r="AE1387" t="b">
        <f>OR(ISNUMBER(FIND(" plant ",C1387)),ISNUMBER(FIND("Plant ",C1387)),ISNUMBER(FIND("tomato",C1387)),ISNUMBER(FIND("plants",C1387)),ISNUMBER(FIND("Plants",C1387)),ISNUMBER(FIND("algae",C1387)),ISNUMBER(FIND("lettuce",C1387)),ISNUMBER(FIND("green gram sprouts ",C1387)),ISNUMBER(FIND("Cucurbita pepo",C1387)),ISNUMBER(FIND("bean ",C1387)),ISNUMBER(FIND("chloroplast",C1387)),ISNUMBER(FIND("chlorophyll",C1387)),ISNUMBER(FIND("seedling",C1387)),ISNUMBER(FIND("canola",C1387)),ISNUMBER(FIND("shoot",C1387)),ISNUMBER(FIND("photosynthes",C1387)),ISNUMBER(FIND(" leaves ",C1387)),,ISNUMBER(FIND("agriculture",C1387)),ISNUMBER(FIND(" crops ",C1387)))</f>
        <v>0</v>
      </c>
      <c r="AF1387" t="b">
        <f>OR(ISNUMBER(FIND("bacteria",C1387)),ISNUMBER(FIND("Bacteria",C1387)),ISNUMBER(FIND("Bacterium",C1387)),ISNUMBER(FIND("bacterium",C1387)),ISNUMBER(FIND(" coli ",C1387)))</f>
        <v>0</v>
      </c>
      <c r="AG1387" t="b">
        <f>OR(ISNUMBER(FIND("fungi",C1387)),ISNUMBER(FIND("Fungi",C1387)),ISNUMBER(FIND("fungus",C1387)),ISNUMBER(FIND("Fungus",C1387)),ISNUMBER(FIND("mushroom",C1387)),ISNUMBER(FIND("Mushroom",C1387)),ISNUMBER(FIND(" mold ",C1387)))</f>
        <v>0</v>
      </c>
      <c r="AH1387" t="b">
        <f>OR(ISNUMBER(FIND("Pig ",C1387)),ISNUMBER(FIND("pig ",C1387)),ISNUMBER(FIND("Pigs ",C1387)),ISNUMBER(FIND("pigs ",C1387)))</f>
        <v>0</v>
      </c>
      <c r="AI1387" t="b">
        <f>OR(ISNUMBER(FIND(" C. elegans",C1387)),ISNUMBER(FIND("Caenorhabditis elegans",C1387)),ISNUMBER(FIND("earthworms",C1387)),ISNUMBER(FIND(" Ficopomatus enigmaticus",C1387)),ISNUMBER(FIND("larva",C1387)),ISNUMBER(FIND("Lumbriculus variegatus",C1387)),ISNUMBER(FIND("nematode",C1387)))</f>
        <v>0</v>
      </c>
      <c r="AJ1387" t="b">
        <f>NOT(OR(AA1387,AB1387,AC1387,AD1387,AE1387,AF1387,AG1387,AH1387,AI1387))</f>
        <v>0</v>
      </c>
      <c r="AL1387" t="b">
        <f>OR(AA1387,AB1387,AD1387,AE1387,AF1387,AG1387,AH1387,AI1387)</f>
        <v>1</v>
      </c>
      <c r="AM1387" t="b">
        <f>IF(Table1[[#This Row],[In vivo?]],IF(Table1[[#This Row],[Cell]],FALSE,TRUE),FALSE)</f>
        <v>0</v>
      </c>
      <c r="AN1387" t="b">
        <f>AND(AC1387,AL1387)</f>
        <v>1</v>
      </c>
      <c r="AO1387" t="b">
        <f>IF(Table1[[#This Row],[Cell]],IF(Table1[[#This Row],[In vivo?]],FALSE,TRUE),FALSE)</f>
        <v>0</v>
      </c>
      <c r="AP1387" t="b">
        <f>NOT(OR(Table1[[#This Row],[In vivo?]],Table1[[#This Row],[Only in Cell]]))</f>
        <v>0</v>
      </c>
      <c r="AQ1387" t="b">
        <f>IF(OR(Table1[[#This Row],[Rodents]],Table1[[#This Row],[Human]],Table1[[#This Row],[Pig]]),OR(ISNUMBER(FIND("pulmonary",C1387)),ISNUMBER(FIND("lung",C1387))),"NA")</f>
        <v>0</v>
      </c>
      <c r="AR1387" t="b">
        <f>IF(OR(Table1[[#This Row],[Rodents]],Table1[[#This Row],[Human]],Table1[[#This Row],[Pig]]),OR(ISNUMBER(FIND("skin",C1387)),ISNUMBER(FIND("dermal",C1387))),"NA")</f>
        <v>0</v>
      </c>
      <c r="AS1387" t="b">
        <f>IF(OR(Table1[[#This Row],[Rodents]],Table1[[#This Row],[Human]],Table1[[#This Row],[Pig]]),OR(ISNUMBER(FIND("liver",C1387)),ISNUMBER(FIND("hepat",C1387))),"NA")</f>
        <v>1</v>
      </c>
      <c r="AT1387" t="b">
        <f>IF(OR(Table1[[#This Row],[Rodents]],Table1[[#This Row],[Human]],Table1[[#This Row],[Pig]]),OR(ISNUMBER(FIND("kidney",C1387)),ISNUMBER(FIND("neph",C1387))),"NA")</f>
        <v>0</v>
      </c>
      <c r="AU1387" t="b">
        <f>IF(OR(Table1[[#This Row],[Rodents]],Table1[[#This Row],[Human]],Table1[[#This Row],[Pig]]),OR(ISNUMBER(FIND("brain",C1387)),ISNUMBER(FIND("neur",C1387)),ISNUMBER(FIND("nerv",C1387))),"NA")</f>
        <v>0</v>
      </c>
      <c r="AV1387" t="b">
        <f>IF(OR(Table1[[#This Row],[Rodents]],Table1[[#This Row],[Human]],Table1[[#This Row],[Pig]]),OR(ISNUMBER(FIND("heart",C1387)),ISNUMBER(FIND("cardi",C1387))),"NA")</f>
        <v>0</v>
      </c>
      <c r="AW1387" t="b">
        <f>IF(OR(Table1[[#This Row],[Rodents]],Table1[[#This Row],[Human]],Table1[[#This Row],[Pig]]),OR(ISNUMBER(FIND("gastro",C1387)),ISNUMBER(FIND("intesti",C1387)),ISNUMBER(FIND("stomach",C1387))),"NA")</f>
        <v>0</v>
      </c>
      <c r="AX1387" t="b">
        <f>IF(OR(Table1[[#This Row],[Rodents]],Table1[[#This Row],[Human]],Table1[[#This Row],[Pig]]),NOT(OR(AQ1387,AR1387,AS1387,AT1387,AU1387,AV1387,AW1387)),"NA")</f>
        <v>0</v>
      </c>
      <c r="AY1387" t="b">
        <f>OR(ISNUMBER(FIND("SWCNT",C1387)),ISNUMBER(FIND("SWNT",C1387)),ISNUMBER(FIND("single-wall",C1387)),ISNUMBER(FIND("single wall",C1387)),ISNUMBER(FIND("Single wall",C1387)),ISNUMBER(FIND("Single-wall",C1387)),ISNUMBER(FIND("SWCNT",B1387)),ISNUMBER(FIND("SWNT",B1387)),ISNUMBER(FIND("single-wall",B1387)),ISNUMBER(FIND("single wall",B1387)),ISNUMBER(FIND("Single-wall",B1387)),ISNUMBER(FIND("Single wall",B1387)))</f>
        <v>0</v>
      </c>
      <c r="AZ1387" t="b">
        <f>OR(ISNUMBER(FIND("MWCNT",C1387)),ISNUMBER(FIND("MWNT",C1387)),ISNUMBER(FIND("multi-wall",C1387)),ISNUMBER(FIND("multi wall",C1387)),ISNUMBER(FIND("multiwall",C1387)),ISNUMBER(FIND("Multi-wall",C1387)),ISNUMBER(FIND("Multi wall",C1387)),ISNUMBER(FIND("Multiwall",C1387)),ISNUMBER(FIND("MWCNT",B1387)),ISNUMBER(FIND("MWNT",B1387)),ISNUMBER(FIND("multi-wall",B1387)),ISNUMBER(FIND("multi wall",B1387)),ISNUMBER(FIND("multiwall",B1387)),ISNUMBER(FIND("Multi-wall",B1387)),ISNUMBER(FIND("Multi wall",B1387)),ISNUMBER(FIND("Multiwall",B1387)),ISNUMBER(FIND("Double-wall",B1387)),ISNUMBER(FIND("Double wall",B1387)),ISNUMBER(FIND("Doublewall",B1387)),ISNUMBER(FIND("double-wall",B1387)),ISNUMBER(FIND("double wall",B1387)),ISNUMBER(FIND("doublewall",B1387)))</f>
        <v>1</v>
      </c>
      <c r="BA1387" t="b">
        <f>AND(Table1[[#This Row],[SWCNT]],Table1[[#This Row],[MWCNT]])</f>
        <v>0</v>
      </c>
      <c r="BB1387" t="b">
        <f>IF(Table1[[#This Row],[SWCNT]]=TRUE,FALSE,IF(Table1[[#This Row],[MWCNT]]=TRUE,FALSE,TRUE))</f>
        <v>0</v>
      </c>
      <c r="BC1387" s="18"/>
    </row>
    <row r="1388" spans="1:55" ht="222">
      <c r="A1388" t="s">
        <v>1780</v>
      </c>
      <c r="B1388" s="2" t="s">
        <v>1782</v>
      </c>
      <c r="C1388" s="16" t="s">
        <v>1784</v>
      </c>
      <c r="D1388" s="17" t="s">
        <v>1785</v>
      </c>
      <c r="E1388" s="2">
        <v>2018</v>
      </c>
      <c r="F1388" t="b">
        <f>OR(ISNUMBER(FIND("cytotoxic",C1388)),ISNUMBER(FIND("Cytotoxic",C1388)),ISNUMBER(FIND("cellular toxicity",C1388)),ISNUMBER(FIND("cell death",C1388)),ISNUMBER(FIND("viable",C1388)),ISNUMBER(FIND("phytotoxic",C1388)),ISNUMBER(FIND("acute toxicity",C1388)),ISNUMBER(FIND("MTT",C1388)),ISNUMBER(FIND("survival",C1388)),ISNUMBER(FIND("prolifer",C1388)),ISNUMBER(FIND("apoptosis",C1388)),ISNUMBER(FIND("neurotoxic",C1388)),ISNUMBER(FIND("  lysis ",C1388)),ISNUMBER(FIND("necrosis",C1388)),ISNUMBER(FIND("cellular death",C1388))*3,ISNUMBER(FIND("LDH",C1388)),ISNUMBER(FIND("Acute toxicity",C1388)))</f>
        <v>0</v>
      </c>
      <c r="G1388" t="b">
        <f>OR(ISNUMBER(FIND("genotoxic",C1388)),ISNUMBER(FIND("genotoxicity",C1388)),ISNUMBER(FIND("DNA damage",C1388)),ISNUMBER(FIND("DNA",C1388)),ISNUMBER(FIND("RNA",C1388)),ISNUMBER(FIND("mesothelioma",C1388)),ISNUMBER(FIND("carcino",C1388)),ISNUMBER(FIND("mutagen",C1388)),ISNUMBER(FIND("genetic",C1388)))</f>
        <v>0</v>
      </c>
      <c r="H1388" t="b">
        <f>OR(ISNUMBER(FIND("inflammatory",C1388)),ISNUMBER(FIND("inflamm",C1388)))</f>
        <v>0</v>
      </c>
      <c r="I1388" t="b">
        <f>OR(ISNUMBER(FIND("immune",C1388)),ISNUMBER(FIND("immunological",C1388)),ISNUMBER(FIND("interleuk",C1388)),ISNUMBER(FIND("platelet activation",C1388)),ISNUMBER(FIND("monocyte",C1388)),ISNUMBER(FIND("leukocyte",C1388)),ISNUMBER(FIND("cytokine",C1388)),ISNUMBER(FIND("CD4",C1388)),ISNUMBER(FIND("CD8",C1388)),ISNUMBER(FIND("T-cell",C1388)))</f>
        <v>0</v>
      </c>
      <c r="J1388" t="b">
        <f>OR(ISNUMBER(FIND("reactive oxygen",C1388)),ISNUMBER(FIND("ROS",C1388)),ISNUMBER(FIND("free radical",C1388)),ISNUMBER(FIND("oxidative stress",C1388)),ISNUMBER(FIND("peroxid",C1388)),ISNUMBER(FIND("oxidative",C1388)),ISNUMBER(FIND("antioxid",C1388)))</f>
        <v>1</v>
      </c>
      <c r="K1388" t="b">
        <f>OR(ISNUMBER(FIND("autophag",C1388)))</f>
        <v>0</v>
      </c>
      <c r="L1388" t="b">
        <f>OR(ISNUMBER(FIND("morpholog",C1388)))</f>
        <v>0</v>
      </c>
      <c r="M1388" t="b">
        <f>OR(ISNUMBER(FIND("fibrosis",C1388)),ISNUMBER(FIND("Fibrosis",C1388)),ISNUMBER(FIND("fibrot",C1388)))</f>
        <v>0</v>
      </c>
      <c r="N1388" t="b">
        <f>OR(ISNUMBER(FIND("offspring",C1388)),ISNUMBER(FIND("Parental",C1388)),ISNUMBER(FIND("parental",C1388)),ISNUMBER(FIND("germline",C1388)),ISNUMBER(FIND("reproduc",C1388)),ISNUMBER(FIND("embryo",C1388)))</f>
        <v>0</v>
      </c>
      <c r="O1388" t="b">
        <f>OR(ISNUMBER(FIND("metabol",C1388)),ISNUMBER(FIND("Metabol",C1388)),ISNUMBER(FIND("digest",C1388)),ISNUMBER(FIND("mitochon",C1388)))</f>
        <v>1</v>
      </c>
      <c r="P1388" t="b">
        <f>OR(ISNUMBER(FIND("ecotox",C1388)),ISNUMBER(FIND("Ecotox",B1388)),ISNUMBER(FIND("ecotox",B1388)),ISNUMBER(FIND("Ecotox",C1388)))</f>
        <v>0</v>
      </c>
      <c r="Q1388" t="b">
        <f>OR(ISNUMBER(FIND("Bioaccum",C1388)),ISNUMBER(FIND("bioaccum",C1388)),ISNUMBER(FIND("accum",C1388)))</f>
        <v>0</v>
      </c>
      <c r="R1388" t="b">
        <f>OR(ISNUMBER(FIND("Occupation",C1388)),ISNUMBER(FIND("occupation",C1388)),ISNUMBER(FIND("worker",C1388)),ISNUMBER(FIND("workforce",C1388)))</f>
        <v>0</v>
      </c>
      <c r="S1388" t="b">
        <f>NOT(OR(F1388,G1388,H1388,I1388,J1388,K1388,L1388,M1388,N1388,O1388,P1388,Q1388,R1388))</f>
        <v>0</v>
      </c>
      <c r="U1388" t="b">
        <f>OR(Table1[[#This Row],[Inflammation]],Table1[[#This Row],[Immune]])</f>
        <v>0</v>
      </c>
      <c r="V1388" t="str">
        <f>IF(OR(Table1[[#This Row],[Rodents]],Table1[[#This Row],[Human]],Table1[[#This Row],[Pig]]),OR(ISNUMBER(FIND("intratrach",C1388)),ISNUMBER(FIND("nasal ",C1388)),ISNUMBER(FIND("instill",C1388))),"NA")</f>
        <v>NA</v>
      </c>
      <c r="W1388" t="str">
        <f>IF(OR(Table1[[#This Row],[Rodents]],Table1[[#This Row],[Human]],Table1[[#This Row],[Pig]]),OR(ISNUMBER(FIND("dermal",C1388)),ISNUMBER(FIND("skin ",C1388))),"NA")</f>
        <v>NA</v>
      </c>
      <c r="X1388" t="str">
        <f>IF(OR(Table1[[#This Row],[Rodents]],Table1[[#This Row],[Human]],Table1[[#This Row],[Pig]]),OR(ISNUMBER(FIND("injected",C1388)),ISNUMBER(FIND("periton",C1388)),ISNUMBER(FIND("intrascrot",C1388))),"NA")</f>
        <v>NA</v>
      </c>
      <c r="Y1388" t="str">
        <f>IF(OR(Table1[[#This Row],[Rodents]],Table1[[#This Row],[Human]],Table1[[#This Row],[Pig]]),NOT(OR(Table1[[#This Row],[Inhaled/Intratracheal/intranasal]],Table1[[#This Row],[Dermal]],Table1[[#This Row],[Injected]])),"NA")</f>
        <v>NA</v>
      </c>
      <c r="AA1388" t="b">
        <f>OR(ISNUMBER(FIND("fish ",C1388)),ISNUMBER(FIND("Fish ",C1388)),ISNUMBER(FIND("aquatic",C1388)),ISNUMBER(FIND("daphnids",C1388)),ISNUMBER(FIND("Carcinus maenas",C1388)),ISNUMBER(FIND("Daphnia",C1388)),ISNUMBER(FIND("Ruditapes philippinarum",C1388)),ISNUMBER(FIND("daphnia",C1388)),ISNUMBER(FIND("marine",C1388)),ISNUMBER(FIND("mussel",C1388)),ISNUMBER(FIND("algae",C1388)),ISNUMBER(FIND("Donax faba",C1388)),ISNUMBER(FIND("estuarine",C1388)),ISNUMBER(FIND("snail",C1388)),ISNUMBER(FIND("Prorocentrum donghaiense",C1388)) )</f>
        <v>1</v>
      </c>
      <c r="AB1388" t="b">
        <f>OR(ISNUMBER(FIND(" rat ",C1388)),ISNUMBER(FIND(" rats ",C1388)),ISNUMBER(FIND(" Rats ",C1388)),ISNUMBER(FIND(" Rat ",C1388)),ISNUMBER(FIND(" rat.",C1388)),ISNUMBER(FIND(" rats.",C1388)),ISNUMBER(FIND("mouse",C1388)),ISNUMBER(FIND("mice",C1388)), ISNUMBER(FIND(" Mice",C1388)))</f>
        <v>0</v>
      </c>
      <c r="AC1388" t="b">
        <f>OR(ISNUMBER(FIND(" cell ",C1388)),ISNUMBER(FIND("fibroblast",C1388)),ISNUMBER(FIND("macrophage",C1388)),ISNUMBER(FIND("epithelial",C1388)),ISNUMBER(FIND("endothelial",C1388)),ISNUMBER(FIND("neuron",C1388)),ISNUMBER(FIND(" cells ",C1388)),ISNUMBER(FIND("RBC",C1388)),ISNUMBER(FIND("mitochond",C1388)),ISNUMBER(FIND("adipocyte",C1388)),ISNUMBER(FIND("osteo",C1388)),ISNUMBER(FIND("keratin",C1388)),ISNUMBER(FIND(" cell's ",C1388)),ISNUMBER(FIND("eukary",C1388)),ISNUMBER(FIND("sperm",C1388)))</f>
        <v>1</v>
      </c>
      <c r="AD1388" t="b">
        <f>OR(ISNUMBER(FIND("human",B1388)),ISNUMBER(FIND("workers",B1388)),ISNUMBER(FIND("workforces",B1388)),ISNUMBER(FIND("occupational",B1388)),ISNUMBER(FIND("Case report",B1388)),ISNUMBER(FIND("Workplaces",B1388)),ISNUMBER(FIND("worker",B1388)))</f>
        <v>0</v>
      </c>
      <c r="AE1388" t="b">
        <f>OR(ISNUMBER(FIND(" plant ",C1388)),ISNUMBER(FIND("Plant ",C1388)),ISNUMBER(FIND("tomato",C1388)),ISNUMBER(FIND("plants",C1388)),ISNUMBER(FIND("Plants",C1388)),ISNUMBER(FIND("algae",C1388)),ISNUMBER(FIND("lettuce",C1388)),ISNUMBER(FIND("green gram sprouts ",C1388)),ISNUMBER(FIND("Cucurbita pepo",C1388)),ISNUMBER(FIND("bean ",C1388)),ISNUMBER(FIND("chloroplast",C1388)),ISNUMBER(FIND("chlorophyll",C1388)),ISNUMBER(FIND("seedling",C1388)),ISNUMBER(FIND("canola",C1388)),ISNUMBER(FIND("shoot",C1388)),ISNUMBER(FIND("photosynthes",C1388)),ISNUMBER(FIND(" leaves ",C1388)),,ISNUMBER(FIND("agriculture",C1388)),ISNUMBER(FIND(" crops ",C1388)))</f>
        <v>1</v>
      </c>
      <c r="AF1388" t="b">
        <f>OR(ISNUMBER(FIND("bacteria",C1388)),ISNUMBER(FIND("Bacteria",C1388)),ISNUMBER(FIND("Bacterium",C1388)),ISNUMBER(FIND("bacterium",C1388)),ISNUMBER(FIND(" coli ",C1388)))</f>
        <v>0</v>
      </c>
      <c r="AG1388" t="b">
        <f>OR(ISNUMBER(FIND("fungi",C1388)),ISNUMBER(FIND("Fungi",C1388)),ISNUMBER(FIND("fungus",C1388)),ISNUMBER(FIND("Fungus",C1388)),ISNUMBER(FIND("mushroom",C1388)),ISNUMBER(FIND("Mushroom",C1388)),ISNUMBER(FIND(" mold ",C1388)))</f>
        <v>0</v>
      </c>
      <c r="AH1388" t="b">
        <f>OR(ISNUMBER(FIND("Pig ",C1388)),ISNUMBER(FIND("pig ",C1388)),ISNUMBER(FIND("Pigs ",C1388)),ISNUMBER(FIND("pigs ",C1388)))</f>
        <v>0</v>
      </c>
      <c r="AI1388" t="b">
        <f>OR(ISNUMBER(FIND(" C. elegans",C1388)),ISNUMBER(FIND("Caenorhabditis elegans",C1388)),ISNUMBER(FIND("earthworms",C1388)),ISNUMBER(FIND(" Ficopomatus enigmaticus",C1388)),ISNUMBER(FIND("larva",C1388)),ISNUMBER(FIND("Lumbriculus variegatus",C1388)),ISNUMBER(FIND("nematode",C1388)))</f>
        <v>0</v>
      </c>
      <c r="AJ1388" t="b">
        <f>NOT(OR(AA1388,AB1388,AC1388,AD1388,AE1388,AF1388,AG1388,AH1388,AI1388))</f>
        <v>0</v>
      </c>
      <c r="AL1388" t="b">
        <f>OR(AA1388,AB1388,AD1388,AE1388,AF1388,AG1388,AH1388,AI1388)</f>
        <v>1</v>
      </c>
      <c r="AM1388" t="b">
        <f>IF(Table1[[#This Row],[In vivo?]],IF(Table1[[#This Row],[Cell]],FALSE,TRUE),FALSE)</f>
        <v>0</v>
      </c>
      <c r="AN1388" t="b">
        <f>AND(AC1388,AL1388)</f>
        <v>1</v>
      </c>
      <c r="AO1388" t="b">
        <f>IF(Table1[[#This Row],[Cell]],IF(Table1[[#This Row],[In vivo?]],FALSE,TRUE),FALSE)</f>
        <v>0</v>
      </c>
      <c r="AP1388" t="b">
        <f>NOT(OR(Table1[[#This Row],[In vivo?]],Table1[[#This Row],[Only in Cell]]))</f>
        <v>0</v>
      </c>
      <c r="AQ1388" t="str">
        <f>IF(OR(Table1[[#This Row],[Rodents]],Table1[[#This Row],[Human]],Table1[[#This Row],[Pig]]),OR(ISNUMBER(FIND("pulmonary",C1388)),ISNUMBER(FIND("lung",C1388))),"NA")</f>
        <v>NA</v>
      </c>
      <c r="AR1388" t="str">
        <f>IF(OR(Table1[[#This Row],[Rodents]],Table1[[#This Row],[Human]],Table1[[#This Row],[Pig]]),OR(ISNUMBER(FIND("skin",C1388)),ISNUMBER(FIND("dermal",C1388))),"NA")</f>
        <v>NA</v>
      </c>
      <c r="AS1388" t="str">
        <f>IF(OR(Table1[[#This Row],[Rodents]],Table1[[#This Row],[Human]],Table1[[#This Row],[Pig]]),OR(ISNUMBER(FIND("liver",C1388)),ISNUMBER(FIND("hepat",C1388))),"NA")</f>
        <v>NA</v>
      </c>
      <c r="AT1388" t="str">
        <f>IF(OR(Table1[[#This Row],[Rodents]],Table1[[#This Row],[Human]],Table1[[#This Row],[Pig]]),OR(ISNUMBER(FIND("kidney",C1388)),ISNUMBER(FIND("neph",C1388))),"NA")</f>
        <v>NA</v>
      </c>
      <c r="AU1388" t="str">
        <f>IF(OR(Table1[[#This Row],[Rodents]],Table1[[#This Row],[Human]],Table1[[#This Row],[Pig]]),OR(ISNUMBER(FIND("brain",C1388)),ISNUMBER(FIND("neur",C1388)),ISNUMBER(FIND("nerv",C1388))),"NA")</f>
        <v>NA</v>
      </c>
      <c r="AV1388" t="str">
        <f>IF(OR(Table1[[#This Row],[Rodents]],Table1[[#This Row],[Human]],Table1[[#This Row],[Pig]]),OR(ISNUMBER(FIND("heart",C1388)),ISNUMBER(FIND("cardi",C1388))),"NA")</f>
        <v>NA</v>
      </c>
      <c r="AW1388" t="str">
        <f>IF(OR(Table1[[#This Row],[Rodents]],Table1[[#This Row],[Human]],Table1[[#This Row],[Pig]]),OR(ISNUMBER(FIND("gastro",C1388)),ISNUMBER(FIND("intesti",C1388)),ISNUMBER(FIND("stomach",C1388))),"NA")</f>
        <v>NA</v>
      </c>
      <c r="AX1388" t="str">
        <f>IF(OR(Table1[[#This Row],[Rodents]],Table1[[#This Row],[Human]],Table1[[#This Row],[Pig]]),NOT(OR(AQ1388,AR1388,AS1388,AT1388,AU1388,AV1388,AW1388)),"NA")</f>
        <v>NA</v>
      </c>
      <c r="AY1388" t="b">
        <f>OR(ISNUMBER(FIND("SWCNT",C1388)),ISNUMBER(FIND("SWNT",C1388)),ISNUMBER(FIND("single-wall",C1388)),ISNUMBER(FIND("single wall",C1388)),ISNUMBER(FIND("Single wall",C1388)),ISNUMBER(FIND("Single-wall",C1388)),ISNUMBER(FIND("SWCNT",B1388)),ISNUMBER(FIND("SWNT",B1388)),ISNUMBER(FIND("single-wall",B1388)),ISNUMBER(FIND("single wall",B1388)),ISNUMBER(FIND("Single-wall",B1388)),ISNUMBER(FIND("Single wall",B1388)))</f>
        <v>1</v>
      </c>
      <c r="AZ1388" t="b">
        <f>OR(ISNUMBER(FIND("MWCNT",C1388)),ISNUMBER(FIND("MWNT",C1388)),ISNUMBER(FIND("multi-wall",C1388)),ISNUMBER(FIND("multi wall",C1388)),ISNUMBER(FIND("multiwall",C1388)),ISNUMBER(FIND("Multi-wall",C1388)),ISNUMBER(FIND("Multi wall",C1388)),ISNUMBER(FIND("Multiwall",C1388)),ISNUMBER(FIND("MWCNT",B1388)),ISNUMBER(FIND("MWNT",B1388)),ISNUMBER(FIND("multi-wall",B1388)),ISNUMBER(FIND("multi wall",B1388)),ISNUMBER(FIND("multiwall",B1388)),ISNUMBER(FIND("Multi-wall",B1388)),ISNUMBER(FIND("Multi wall",B1388)),ISNUMBER(FIND("Multiwall",B1388)),ISNUMBER(FIND("Double-wall",B1388)),ISNUMBER(FIND("Double wall",B1388)),ISNUMBER(FIND("Doublewall",B1388)),ISNUMBER(FIND("double-wall",B1388)),ISNUMBER(FIND("double wall",B1388)),ISNUMBER(FIND("doublewall",B1388)))</f>
        <v>0</v>
      </c>
      <c r="BA1388" t="b">
        <f>AND(Table1[[#This Row],[SWCNT]],Table1[[#This Row],[MWCNT]])</f>
        <v>0</v>
      </c>
      <c r="BB1388" t="b">
        <f>IF(Table1[[#This Row],[SWCNT]]=TRUE,FALSE,IF(Table1[[#This Row],[MWCNT]]=TRUE,FALSE,TRUE))</f>
        <v>0</v>
      </c>
      <c r="BC1388" s="18"/>
    </row>
    <row r="1389" spans="1:55" ht="259">
      <c r="A1389" t="s">
        <v>1789</v>
      </c>
      <c r="B1389" s="2" t="s">
        <v>1791</v>
      </c>
      <c r="C1389" s="16" t="s">
        <v>1793</v>
      </c>
      <c r="D1389" s="17" t="s">
        <v>30</v>
      </c>
      <c r="E1389" s="2">
        <v>2018</v>
      </c>
      <c r="F1389" t="b">
        <f>OR(ISNUMBER(FIND("cytotoxic",C1389)),ISNUMBER(FIND("Cytotoxic",C1389)),ISNUMBER(FIND("cellular toxicity",C1389)),ISNUMBER(FIND("cell death",C1389)),ISNUMBER(FIND("viable",C1389)),ISNUMBER(FIND("phytotoxic",C1389)),ISNUMBER(FIND("acute toxicity",C1389)),ISNUMBER(FIND("MTT",C1389)),ISNUMBER(FIND("survival",C1389)),ISNUMBER(FIND("prolifer",C1389)),ISNUMBER(FIND("apoptosis",C1389)),ISNUMBER(FIND("neurotoxic",C1389)),ISNUMBER(FIND("  lysis ",C1389)),ISNUMBER(FIND("necrosis",C1389)),ISNUMBER(FIND("cellular death",C1389))*3,ISNUMBER(FIND("LDH",C1389)),ISNUMBER(FIND("Acute toxicity",C1389)))</f>
        <v>1</v>
      </c>
      <c r="G1389" t="b">
        <f>OR(ISNUMBER(FIND("genotoxic",C1389)),ISNUMBER(FIND("genotoxicity",C1389)),ISNUMBER(FIND("DNA damage",C1389)),ISNUMBER(FIND("DNA",C1389)),ISNUMBER(FIND("RNA",C1389)),ISNUMBER(FIND("mesothelioma",C1389)),ISNUMBER(FIND("carcino",C1389)),ISNUMBER(FIND("mutagen",C1389)),ISNUMBER(FIND("genetic",C1389)))</f>
        <v>0</v>
      </c>
      <c r="H1389" t="b">
        <f>OR(ISNUMBER(FIND("inflammatory",C1389)),ISNUMBER(FIND("inflamm",C1389)))</f>
        <v>0</v>
      </c>
      <c r="I1389" t="b">
        <f>OR(ISNUMBER(FIND("immune",C1389)),ISNUMBER(FIND("immunological",C1389)),ISNUMBER(FIND("interleuk",C1389)),ISNUMBER(FIND("platelet activation",C1389)),ISNUMBER(FIND("monocyte",C1389)),ISNUMBER(FIND("leukocyte",C1389)),ISNUMBER(FIND("cytokine",C1389)),ISNUMBER(FIND("CD4",C1389)),ISNUMBER(FIND("CD8",C1389)),ISNUMBER(FIND("T-cell",C1389)))</f>
        <v>0</v>
      </c>
      <c r="J1389" t="b">
        <f>OR(ISNUMBER(FIND("reactive oxygen",C1389)),ISNUMBER(FIND("ROS",C1389)),ISNUMBER(FIND("free radical",C1389)),ISNUMBER(FIND("oxidative stress",C1389)),ISNUMBER(FIND("peroxid",C1389)),ISNUMBER(FIND("oxidative",C1389)),ISNUMBER(FIND("antioxid",C1389)))</f>
        <v>0</v>
      </c>
      <c r="K1389" t="b">
        <f>OR(ISNUMBER(FIND("autophag",C1389)))</f>
        <v>0</v>
      </c>
      <c r="L1389" t="b">
        <f>OR(ISNUMBER(FIND("morpholog",C1389)))</f>
        <v>0</v>
      </c>
      <c r="M1389" t="b">
        <f>OR(ISNUMBER(FIND("fibrosis",C1389)),ISNUMBER(FIND("Fibrosis",C1389)),ISNUMBER(FIND("fibrot",C1389)))</f>
        <v>0</v>
      </c>
      <c r="N1389" t="b">
        <f>OR(ISNUMBER(FIND("offspring",C1389)),ISNUMBER(FIND("Parental",C1389)),ISNUMBER(FIND("parental",C1389)),ISNUMBER(FIND("germline",C1389)),ISNUMBER(FIND("reproduc",C1389)),ISNUMBER(FIND("embryo",C1389)))</f>
        <v>0</v>
      </c>
      <c r="O1389" t="b">
        <f>OR(ISNUMBER(FIND("metabol",C1389)),ISNUMBER(FIND("Metabol",C1389)),ISNUMBER(FIND("digest",C1389)),ISNUMBER(FIND("mitochon",C1389)))</f>
        <v>0</v>
      </c>
      <c r="P1389" t="b">
        <f>OR(ISNUMBER(FIND("ecotox",C1389)),ISNUMBER(FIND("Ecotox",B1389)),ISNUMBER(FIND("ecotox",B1389)),ISNUMBER(FIND("Ecotox",C1389)))</f>
        <v>0</v>
      </c>
      <c r="Q1389" t="b">
        <f>OR(ISNUMBER(FIND("Bioaccum",C1389)),ISNUMBER(FIND("bioaccum",C1389)),ISNUMBER(FIND("accum",C1389)))</f>
        <v>0</v>
      </c>
      <c r="R1389" t="b">
        <f>OR(ISNUMBER(FIND("Occupation",C1389)),ISNUMBER(FIND("occupation",C1389)),ISNUMBER(FIND("worker",C1389)),ISNUMBER(FIND("workforce",C1389)))</f>
        <v>0</v>
      </c>
      <c r="S1389" t="b">
        <f>NOT(OR(F1389,G1389,H1389,I1389,J1389,K1389,L1389,M1389,N1389,O1389,P1389,Q1389,R1389))</f>
        <v>0</v>
      </c>
      <c r="U1389" t="b">
        <f>OR(Table1[[#This Row],[Inflammation]],Table1[[#This Row],[Immune]])</f>
        <v>0</v>
      </c>
      <c r="V1389" t="str">
        <f>IF(OR(Table1[[#This Row],[Rodents]],Table1[[#This Row],[Human]],Table1[[#This Row],[Pig]]),OR(ISNUMBER(FIND("intratrach",C1389)),ISNUMBER(FIND("nasal ",C1389)),ISNUMBER(FIND("instill",C1389))),"NA")</f>
        <v>NA</v>
      </c>
      <c r="W1389" t="str">
        <f>IF(OR(Table1[[#This Row],[Rodents]],Table1[[#This Row],[Human]],Table1[[#This Row],[Pig]]),OR(ISNUMBER(FIND("dermal",C1389)),ISNUMBER(FIND("skin ",C1389))),"NA")</f>
        <v>NA</v>
      </c>
      <c r="X1389" t="str">
        <f>IF(OR(Table1[[#This Row],[Rodents]],Table1[[#This Row],[Human]],Table1[[#This Row],[Pig]]),OR(ISNUMBER(FIND("injected",C1389)),ISNUMBER(FIND("periton",C1389)),ISNUMBER(FIND("intrascrot",C1389))),"NA")</f>
        <v>NA</v>
      </c>
      <c r="Y1389" t="str">
        <f>IF(OR(Table1[[#This Row],[Rodents]],Table1[[#This Row],[Human]],Table1[[#This Row],[Pig]]),NOT(OR(Table1[[#This Row],[Inhaled/Intratracheal/intranasal]],Table1[[#This Row],[Dermal]],Table1[[#This Row],[Injected]])),"NA")</f>
        <v>NA</v>
      </c>
      <c r="AA1389" t="b">
        <f>OR(ISNUMBER(FIND("fish ",C1389)),ISNUMBER(FIND("Fish ",C1389)),ISNUMBER(FIND("aquatic",C1389)),ISNUMBER(FIND("daphnids",C1389)),ISNUMBER(FIND("Carcinus maenas",C1389)),ISNUMBER(FIND("Daphnia",C1389)),ISNUMBER(FIND("Ruditapes philippinarum",C1389)),ISNUMBER(FIND("daphnia",C1389)),ISNUMBER(FIND("marine",C1389)),ISNUMBER(FIND("mussel",C1389)),ISNUMBER(FIND("algae",C1389)),ISNUMBER(FIND("Donax faba",C1389)),ISNUMBER(FIND("estuarine",C1389)),ISNUMBER(FIND("snail",C1389)),ISNUMBER(FIND("Prorocentrum donghaiense",C1389)) )</f>
        <v>1</v>
      </c>
      <c r="AB1389" t="b">
        <f>OR(ISNUMBER(FIND(" rat ",C1389)),ISNUMBER(FIND(" rats ",C1389)),ISNUMBER(FIND(" Rats ",C1389)),ISNUMBER(FIND(" Rat ",C1389)),ISNUMBER(FIND(" rat.",C1389)),ISNUMBER(FIND(" rats.",C1389)),ISNUMBER(FIND("mouse",C1389)),ISNUMBER(FIND("mice",C1389)), ISNUMBER(FIND(" Mice",C1389)))</f>
        <v>0</v>
      </c>
      <c r="AC1389" t="b">
        <f>OR(ISNUMBER(FIND(" cell ",C1389)),ISNUMBER(FIND("fibroblast",C1389)),ISNUMBER(FIND("macrophage",C1389)),ISNUMBER(FIND("epithelial",C1389)),ISNUMBER(FIND("endothelial",C1389)),ISNUMBER(FIND("neuron",C1389)),ISNUMBER(FIND(" cells ",C1389)),ISNUMBER(FIND("RBC",C1389)),ISNUMBER(FIND("mitochond",C1389)),ISNUMBER(FIND("adipocyte",C1389)),ISNUMBER(FIND("osteo",C1389)),ISNUMBER(FIND("keratin",C1389)),ISNUMBER(FIND(" cell's ",C1389)),ISNUMBER(FIND("eukary",C1389)),ISNUMBER(FIND("sperm",C1389)))</f>
        <v>1</v>
      </c>
      <c r="AD1389" t="b">
        <f>OR(ISNUMBER(FIND("human",B1389)),ISNUMBER(FIND("workers",B1389)),ISNUMBER(FIND("workforces",B1389)),ISNUMBER(FIND("occupational",B1389)),ISNUMBER(FIND("Case report",B1389)),ISNUMBER(FIND("Workplaces",B1389)),ISNUMBER(FIND("worker",B1389)))</f>
        <v>0</v>
      </c>
      <c r="AE1389" t="b">
        <f>OR(ISNUMBER(FIND(" plant ",C1389)),ISNUMBER(FIND("Plant ",C1389)),ISNUMBER(FIND("tomato",C1389)),ISNUMBER(FIND("plants",C1389)),ISNUMBER(FIND("Plants",C1389)),ISNUMBER(FIND("algae",C1389)),ISNUMBER(FIND("lettuce",C1389)),ISNUMBER(FIND("green gram sprouts ",C1389)),ISNUMBER(FIND("Cucurbita pepo",C1389)),ISNUMBER(FIND("bean ",C1389)),ISNUMBER(FIND("chloroplast",C1389)),ISNUMBER(FIND("chlorophyll",C1389)),ISNUMBER(FIND("seedling",C1389)),ISNUMBER(FIND("canola",C1389)),ISNUMBER(FIND("shoot",C1389)),ISNUMBER(FIND("photosynthes",C1389)),ISNUMBER(FIND(" leaves ",C1389)),,ISNUMBER(FIND("agriculture",C1389)),ISNUMBER(FIND(" crops ",C1389)))</f>
        <v>0</v>
      </c>
      <c r="AF1389" t="b">
        <f>OR(ISNUMBER(FIND("bacteria",C1389)),ISNUMBER(FIND("Bacteria",C1389)),ISNUMBER(FIND("Bacterium",C1389)),ISNUMBER(FIND("bacterium",C1389)),ISNUMBER(FIND(" coli ",C1389)))</f>
        <v>0</v>
      </c>
      <c r="AG1389" t="b">
        <f>OR(ISNUMBER(FIND("fungi",C1389)),ISNUMBER(FIND("Fungi",C1389)),ISNUMBER(FIND("fungus",C1389)),ISNUMBER(FIND("Fungus",C1389)),ISNUMBER(FIND("mushroom",C1389)),ISNUMBER(FIND("Mushroom",C1389)),ISNUMBER(FIND(" mold ",C1389)))</f>
        <v>0</v>
      </c>
      <c r="AH1389" t="b">
        <f>OR(ISNUMBER(FIND("Pig ",C1389)),ISNUMBER(FIND("pig ",C1389)),ISNUMBER(FIND("Pigs ",C1389)),ISNUMBER(FIND("pigs ",C1389)))</f>
        <v>0</v>
      </c>
      <c r="AI1389" t="b">
        <f>OR(ISNUMBER(FIND(" C. elegans",C1389)),ISNUMBER(FIND("Caenorhabditis elegans",C1389)),ISNUMBER(FIND("earthworms",C1389)),ISNUMBER(FIND(" Ficopomatus enigmaticus",C1389)),ISNUMBER(FIND("larva",C1389)),ISNUMBER(FIND("Lumbriculus variegatus",C1389)),ISNUMBER(FIND("nematode",C1389)))</f>
        <v>0</v>
      </c>
      <c r="AJ1389" t="b">
        <f>NOT(OR(AA1389,AB1389,AC1389,AD1389,AE1389,AF1389,AG1389,AH1389,AI1389))</f>
        <v>0</v>
      </c>
      <c r="AL1389" t="b">
        <f>OR(AA1389,AB1389,AD1389,AE1389,AF1389,AG1389,AH1389,AI1389)</f>
        <v>1</v>
      </c>
      <c r="AM1389" t="b">
        <f>IF(Table1[[#This Row],[In vivo?]],IF(Table1[[#This Row],[Cell]],FALSE,TRUE),FALSE)</f>
        <v>0</v>
      </c>
      <c r="AN1389" t="b">
        <f>AND(AC1389,AL1389)</f>
        <v>1</v>
      </c>
      <c r="AO1389" t="b">
        <f>IF(Table1[[#This Row],[Cell]],IF(Table1[[#This Row],[In vivo?]],FALSE,TRUE),FALSE)</f>
        <v>0</v>
      </c>
      <c r="AP1389" t="b">
        <f>NOT(OR(Table1[[#This Row],[In vivo?]],Table1[[#This Row],[Only in Cell]]))</f>
        <v>0</v>
      </c>
      <c r="AQ1389" t="str">
        <f>IF(OR(Table1[[#This Row],[Rodents]],Table1[[#This Row],[Human]],Table1[[#This Row],[Pig]]),OR(ISNUMBER(FIND("pulmonary",C1389)),ISNUMBER(FIND("lung",C1389))),"NA")</f>
        <v>NA</v>
      </c>
      <c r="AR1389" t="str">
        <f>IF(OR(Table1[[#This Row],[Rodents]],Table1[[#This Row],[Human]],Table1[[#This Row],[Pig]]),OR(ISNUMBER(FIND("skin",C1389)),ISNUMBER(FIND("dermal",C1389))),"NA")</f>
        <v>NA</v>
      </c>
      <c r="AS1389" t="str">
        <f>IF(OR(Table1[[#This Row],[Rodents]],Table1[[#This Row],[Human]],Table1[[#This Row],[Pig]]),OR(ISNUMBER(FIND("liver",C1389)),ISNUMBER(FIND("hepat",C1389))),"NA")</f>
        <v>NA</v>
      </c>
      <c r="AT1389" t="str">
        <f>IF(OR(Table1[[#This Row],[Rodents]],Table1[[#This Row],[Human]],Table1[[#This Row],[Pig]]),OR(ISNUMBER(FIND("kidney",C1389)),ISNUMBER(FIND("neph",C1389))),"NA")</f>
        <v>NA</v>
      </c>
      <c r="AU1389" t="str">
        <f>IF(OR(Table1[[#This Row],[Rodents]],Table1[[#This Row],[Human]],Table1[[#This Row],[Pig]]),OR(ISNUMBER(FIND("brain",C1389)),ISNUMBER(FIND("neur",C1389)),ISNUMBER(FIND("nerv",C1389))),"NA")</f>
        <v>NA</v>
      </c>
      <c r="AV1389" t="str">
        <f>IF(OR(Table1[[#This Row],[Rodents]],Table1[[#This Row],[Human]],Table1[[#This Row],[Pig]]),OR(ISNUMBER(FIND("heart",C1389)),ISNUMBER(FIND("cardi",C1389))),"NA")</f>
        <v>NA</v>
      </c>
      <c r="AW1389" t="str">
        <f>IF(OR(Table1[[#This Row],[Rodents]],Table1[[#This Row],[Human]],Table1[[#This Row],[Pig]]),OR(ISNUMBER(FIND("gastro",C1389)),ISNUMBER(FIND("intesti",C1389)),ISNUMBER(FIND("stomach",C1389))),"NA")</f>
        <v>NA</v>
      </c>
      <c r="AX1389" t="str">
        <f>IF(OR(Table1[[#This Row],[Rodents]],Table1[[#This Row],[Human]],Table1[[#This Row],[Pig]]),NOT(OR(AQ1389,AR1389,AS1389,AT1389,AU1389,AV1389,AW1389)),"NA")</f>
        <v>NA</v>
      </c>
      <c r="AY1389" t="b">
        <f>OR(ISNUMBER(FIND("SWCNT",C1389)),ISNUMBER(FIND("SWNT",C1389)),ISNUMBER(FIND("single-wall",C1389)),ISNUMBER(FIND("single wall",C1389)),ISNUMBER(FIND("Single wall",C1389)),ISNUMBER(FIND("Single-wall",C1389)),ISNUMBER(FIND("SWCNT",B1389)),ISNUMBER(FIND("SWNT",B1389)),ISNUMBER(FIND("single-wall",B1389)),ISNUMBER(FIND("single wall",B1389)),ISNUMBER(FIND("Single-wall",B1389)),ISNUMBER(FIND("Single wall",B1389)))</f>
        <v>0</v>
      </c>
      <c r="AZ1389" t="b">
        <f>OR(ISNUMBER(FIND("MWCNT",C1389)),ISNUMBER(FIND("MWNT",C1389)),ISNUMBER(FIND("multi-wall",C1389)),ISNUMBER(FIND("multi wall",C1389)),ISNUMBER(FIND("multiwall",C1389)),ISNUMBER(FIND("Multi-wall",C1389)),ISNUMBER(FIND("Multi wall",C1389)),ISNUMBER(FIND("Multiwall",C1389)),ISNUMBER(FIND("MWCNT",B1389)),ISNUMBER(FIND("MWNT",B1389)),ISNUMBER(FIND("multi-wall",B1389)),ISNUMBER(FIND("multi wall",B1389)),ISNUMBER(FIND("multiwall",B1389)),ISNUMBER(FIND("Multi-wall",B1389)),ISNUMBER(FIND("Multi wall",B1389)),ISNUMBER(FIND("Multiwall",B1389)),ISNUMBER(FIND("Double-wall",B1389)),ISNUMBER(FIND("Double wall",B1389)),ISNUMBER(FIND("Doublewall",B1389)),ISNUMBER(FIND("double-wall",B1389)),ISNUMBER(FIND("double wall",B1389)),ISNUMBER(FIND("doublewall",B1389)))</f>
        <v>1</v>
      </c>
      <c r="BA1389" t="b">
        <f>AND(Table1[[#This Row],[SWCNT]],Table1[[#This Row],[MWCNT]])</f>
        <v>0</v>
      </c>
      <c r="BB1389" t="b">
        <f>IF(Table1[[#This Row],[SWCNT]]=TRUE,FALSE,IF(Table1[[#This Row],[MWCNT]]=TRUE,FALSE,TRUE))</f>
        <v>0</v>
      </c>
      <c r="BC1389" s="18"/>
    </row>
    <row r="1390" spans="1:55" ht="203.5">
      <c r="A1390" t="s">
        <v>1807</v>
      </c>
      <c r="B1390" s="2" t="s">
        <v>1808</v>
      </c>
      <c r="C1390" s="16" t="s">
        <v>1809</v>
      </c>
      <c r="D1390" s="17" t="s">
        <v>1810</v>
      </c>
      <c r="E1390" s="2">
        <v>2018</v>
      </c>
      <c r="F1390" t="b">
        <f>OR(ISNUMBER(FIND("cytotoxic",C1390)),ISNUMBER(FIND("Cytotoxic",C1390)),ISNUMBER(FIND("cellular toxicity",C1390)),ISNUMBER(FIND("cell death",C1390)),ISNUMBER(FIND("viable",C1390)),ISNUMBER(FIND("phytotoxic",C1390)),ISNUMBER(FIND("acute toxicity",C1390)),ISNUMBER(FIND("MTT",C1390)),ISNUMBER(FIND("survival",C1390)),ISNUMBER(FIND("prolifer",C1390)),ISNUMBER(FIND("apoptosis",C1390)),ISNUMBER(FIND("neurotoxic",C1390)),ISNUMBER(FIND("  lysis ",C1390)),ISNUMBER(FIND("necrosis",C1390)),ISNUMBER(FIND("cellular death",C1390))*3,ISNUMBER(FIND("LDH",C1390)),ISNUMBER(FIND("Acute toxicity",C1390)))</f>
        <v>1</v>
      </c>
      <c r="G1390" t="b">
        <f>OR(ISNUMBER(FIND("genotoxic",C1390)),ISNUMBER(FIND("genotoxicity",C1390)),ISNUMBER(FIND("DNA damage",C1390)),ISNUMBER(FIND("DNA",C1390)),ISNUMBER(FIND("RNA",C1390)),ISNUMBER(FIND("mesothelioma",C1390)),ISNUMBER(FIND("carcino",C1390)),ISNUMBER(FIND("mutagen",C1390)),ISNUMBER(FIND("genetic",C1390)))</f>
        <v>1</v>
      </c>
      <c r="H1390" t="b">
        <f>OR(ISNUMBER(FIND("inflammatory",C1390)),ISNUMBER(FIND("inflamm",C1390)))</f>
        <v>0</v>
      </c>
      <c r="I1390" t="b">
        <f>OR(ISNUMBER(FIND("immune",C1390)),ISNUMBER(FIND("immunological",C1390)),ISNUMBER(FIND("interleuk",C1390)),ISNUMBER(FIND("platelet activation",C1390)),ISNUMBER(FIND("monocyte",C1390)),ISNUMBER(FIND("leukocyte",C1390)),ISNUMBER(FIND("cytokine",C1390)),ISNUMBER(FIND("CD4",C1390)),ISNUMBER(FIND("CD8",C1390)),ISNUMBER(FIND("T-cell",C1390)))</f>
        <v>0</v>
      </c>
      <c r="J1390" t="b">
        <f>OR(ISNUMBER(FIND("reactive oxygen",C1390)),ISNUMBER(FIND("ROS",C1390)),ISNUMBER(FIND("free radical",C1390)),ISNUMBER(FIND("oxidative stress",C1390)),ISNUMBER(FIND("peroxid",C1390)),ISNUMBER(FIND("oxidative",C1390)),ISNUMBER(FIND("antioxid",C1390)))</f>
        <v>0</v>
      </c>
      <c r="K1390" t="b">
        <f>OR(ISNUMBER(FIND("autophag",C1390)))</f>
        <v>0</v>
      </c>
      <c r="L1390" t="b">
        <f>OR(ISNUMBER(FIND("morpholog",C1390)))</f>
        <v>0</v>
      </c>
      <c r="M1390" t="b">
        <f>OR(ISNUMBER(FIND("fibrosis",C1390)),ISNUMBER(FIND("Fibrosis",C1390)),ISNUMBER(FIND("fibrot",C1390)))</f>
        <v>0</v>
      </c>
      <c r="N1390" t="b">
        <f>OR(ISNUMBER(FIND("offspring",C1390)),ISNUMBER(FIND("Parental",C1390)),ISNUMBER(FIND("parental",C1390)),ISNUMBER(FIND("germline",C1390)),ISNUMBER(FIND("reproduc",C1390)),ISNUMBER(FIND("embryo",C1390)))</f>
        <v>0</v>
      </c>
      <c r="O1390" t="b">
        <f>OR(ISNUMBER(FIND("metabol",C1390)),ISNUMBER(FIND("Metabol",C1390)),ISNUMBER(FIND("digest",C1390)),ISNUMBER(FIND("mitochon",C1390)))</f>
        <v>1</v>
      </c>
      <c r="P1390" t="b">
        <f>OR(ISNUMBER(FIND("ecotox",C1390)),ISNUMBER(FIND("Ecotox",B1390)),ISNUMBER(FIND("ecotox",B1390)),ISNUMBER(FIND("Ecotox",C1390)))</f>
        <v>0</v>
      </c>
      <c r="Q1390" t="b">
        <f>OR(ISNUMBER(FIND("Bioaccum",C1390)),ISNUMBER(FIND("bioaccum",C1390)),ISNUMBER(FIND("accum",C1390)))</f>
        <v>0</v>
      </c>
      <c r="R1390" t="b">
        <f>OR(ISNUMBER(FIND("Occupation",C1390)),ISNUMBER(FIND("occupation",C1390)),ISNUMBER(FIND("worker",C1390)),ISNUMBER(FIND("workforce",C1390)))</f>
        <v>0</v>
      </c>
      <c r="S1390" t="b">
        <f>NOT(OR(F1390,G1390,H1390,I1390,J1390,K1390,L1390,M1390,N1390,O1390,P1390,Q1390,R1390))</f>
        <v>0</v>
      </c>
      <c r="U1390" t="b">
        <f>OR(Table1[[#This Row],[Inflammation]],Table1[[#This Row],[Immune]])</f>
        <v>0</v>
      </c>
      <c r="V1390" t="str">
        <f>IF(OR(Table1[[#This Row],[Rodents]],Table1[[#This Row],[Human]],Table1[[#This Row],[Pig]]),OR(ISNUMBER(FIND("intratrach",C1390)),ISNUMBER(FIND("nasal ",C1390)),ISNUMBER(FIND("instill",C1390))),"NA")</f>
        <v>NA</v>
      </c>
      <c r="W1390" t="str">
        <f>IF(OR(Table1[[#This Row],[Rodents]],Table1[[#This Row],[Human]],Table1[[#This Row],[Pig]]),OR(ISNUMBER(FIND("dermal",C1390)),ISNUMBER(FIND("skin ",C1390))),"NA")</f>
        <v>NA</v>
      </c>
      <c r="X1390" t="str">
        <f>IF(OR(Table1[[#This Row],[Rodents]],Table1[[#This Row],[Human]],Table1[[#This Row],[Pig]]),OR(ISNUMBER(FIND("injected",C1390)),ISNUMBER(FIND("periton",C1390)),ISNUMBER(FIND("intrascrot",C1390))),"NA")</f>
        <v>NA</v>
      </c>
      <c r="Y1390" t="str">
        <f>IF(OR(Table1[[#This Row],[Rodents]],Table1[[#This Row],[Human]],Table1[[#This Row],[Pig]]),NOT(OR(Table1[[#This Row],[Inhaled/Intratracheal/intranasal]],Table1[[#This Row],[Dermal]],Table1[[#This Row],[Injected]])),"NA")</f>
        <v>NA</v>
      </c>
      <c r="AA1390" t="b">
        <f>OR(ISNUMBER(FIND("fish ",C1390)),ISNUMBER(FIND("Fish ",C1390)),ISNUMBER(FIND("aquatic",C1390)),ISNUMBER(FIND("daphnids",C1390)),ISNUMBER(FIND("Carcinus maenas",C1390)),ISNUMBER(FIND("Daphnia",C1390)),ISNUMBER(FIND("Ruditapes philippinarum",C1390)),ISNUMBER(FIND("daphnia",C1390)),ISNUMBER(FIND("marine",C1390)),ISNUMBER(FIND("mussel",C1390)),ISNUMBER(FIND("algae",C1390)),ISNUMBER(FIND("Donax faba",C1390)),ISNUMBER(FIND("estuarine",C1390)),ISNUMBER(FIND("snail",C1390)),ISNUMBER(FIND("Prorocentrum donghaiense",C1390)) )</f>
        <v>0</v>
      </c>
      <c r="AB1390" t="b">
        <f>OR(ISNUMBER(FIND(" rat ",C1390)),ISNUMBER(FIND(" rats ",C1390)),ISNUMBER(FIND(" Rats ",C1390)),ISNUMBER(FIND(" Rat ",C1390)),ISNUMBER(FIND(" rat.",C1390)),ISNUMBER(FIND(" rats.",C1390)),ISNUMBER(FIND("mouse",C1390)),ISNUMBER(FIND("mice",C1390)), ISNUMBER(FIND(" Mice",C1390)))</f>
        <v>0</v>
      </c>
      <c r="AC1390" t="b">
        <f>OR(ISNUMBER(FIND(" cell ",C1390)),ISNUMBER(FIND("fibroblast",C1390)),ISNUMBER(FIND("macrophage",C1390)),ISNUMBER(FIND("epithelial",C1390)),ISNUMBER(FIND("endothelial",C1390)),ISNUMBER(FIND("neuron",C1390)),ISNUMBER(FIND(" cells ",C1390)),ISNUMBER(FIND("RBC",C1390)),ISNUMBER(FIND("mitochond",C1390)),ISNUMBER(FIND("adipocyte",C1390)),ISNUMBER(FIND("osteo",C1390)),ISNUMBER(FIND("keratin",C1390)),ISNUMBER(FIND(" cell's ",C1390)),ISNUMBER(FIND("eukary",C1390)),ISNUMBER(FIND("sperm",C1390)))</f>
        <v>1</v>
      </c>
      <c r="AD1390" t="b">
        <f>OR(ISNUMBER(FIND("human",B1390)),ISNUMBER(FIND("workers",B1390)),ISNUMBER(FIND("workforces",B1390)),ISNUMBER(FIND("occupational",B1390)),ISNUMBER(FIND("Case report",B1390)),ISNUMBER(FIND("Workplaces",B1390)),ISNUMBER(FIND("worker",B1390)))</f>
        <v>0</v>
      </c>
      <c r="AE1390" t="b">
        <f>OR(ISNUMBER(FIND(" plant ",C1390)),ISNUMBER(FIND("Plant ",C1390)),ISNUMBER(FIND("tomato",C1390)),ISNUMBER(FIND("plants",C1390)),ISNUMBER(FIND("Plants",C1390)),ISNUMBER(FIND("algae",C1390)),ISNUMBER(FIND("lettuce",C1390)),ISNUMBER(FIND("green gram sprouts ",C1390)),ISNUMBER(FIND("Cucurbita pepo",C1390)),ISNUMBER(FIND("bean ",C1390)),ISNUMBER(FIND("chloroplast",C1390)),ISNUMBER(FIND("chlorophyll",C1390)),ISNUMBER(FIND("seedling",C1390)),ISNUMBER(FIND("canola",C1390)),ISNUMBER(FIND("shoot",C1390)),ISNUMBER(FIND("photosynthes",C1390)),ISNUMBER(FIND(" leaves ",C1390)),,ISNUMBER(FIND("agriculture",C1390)),ISNUMBER(FIND(" crops ",C1390)))</f>
        <v>0</v>
      </c>
      <c r="AF1390" t="b">
        <f>OR(ISNUMBER(FIND("bacteria",C1390)),ISNUMBER(FIND("Bacteria",C1390)),ISNUMBER(FIND("Bacterium",C1390)),ISNUMBER(FIND("bacterium",C1390)),ISNUMBER(FIND(" coli ",C1390)))</f>
        <v>0</v>
      </c>
      <c r="AG1390" t="b">
        <f>OR(ISNUMBER(FIND("fungi",C1390)),ISNUMBER(FIND("Fungi",C1390)),ISNUMBER(FIND("fungus",C1390)),ISNUMBER(FIND("Fungus",C1390)),ISNUMBER(FIND("mushroom",C1390)),ISNUMBER(FIND("Mushroom",C1390)),ISNUMBER(FIND(" mold ",C1390)))</f>
        <v>0</v>
      </c>
      <c r="AH1390" t="b">
        <f>OR(ISNUMBER(FIND("Pig ",C1390)),ISNUMBER(FIND("pig ",C1390)),ISNUMBER(FIND("Pigs ",C1390)),ISNUMBER(FIND("pigs ",C1390)))</f>
        <v>0</v>
      </c>
      <c r="AI1390" t="b">
        <f>OR(ISNUMBER(FIND(" C. elegans",C1390)),ISNUMBER(FIND("Caenorhabditis elegans",C1390)),ISNUMBER(FIND("earthworms",C1390)),ISNUMBER(FIND(" Ficopomatus enigmaticus",C1390)),ISNUMBER(FIND("larva",C1390)),ISNUMBER(FIND("Lumbriculus variegatus",C1390)),ISNUMBER(FIND("nematode",C1390)))</f>
        <v>0</v>
      </c>
      <c r="AJ1390" t="b">
        <f>NOT(OR(AA1390,AB1390,AC1390,AD1390,AE1390,AF1390,AG1390,AH1390,AI1390))</f>
        <v>0</v>
      </c>
      <c r="AL1390" t="b">
        <f>OR(AA1390,AB1390,AD1390,AE1390,AF1390,AG1390,AH1390,AI1390)</f>
        <v>0</v>
      </c>
      <c r="AM1390" t="b">
        <f>IF(Table1[[#This Row],[In vivo?]],IF(Table1[[#This Row],[Cell]],FALSE,TRUE),FALSE)</f>
        <v>0</v>
      </c>
      <c r="AN1390" t="b">
        <f>AND(AC1390,AL1390)</f>
        <v>0</v>
      </c>
      <c r="AO1390" t="b">
        <f>IF(Table1[[#This Row],[Cell]],IF(Table1[[#This Row],[In vivo?]],FALSE,TRUE),FALSE)</f>
        <v>1</v>
      </c>
      <c r="AP1390" t="b">
        <f>NOT(OR(Table1[[#This Row],[In vivo?]],Table1[[#This Row],[Only in Cell]]))</f>
        <v>0</v>
      </c>
      <c r="AQ1390" t="str">
        <f>IF(OR(Table1[[#This Row],[Rodents]],Table1[[#This Row],[Human]],Table1[[#This Row],[Pig]]),OR(ISNUMBER(FIND("pulmonary",C1390)),ISNUMBER(FIND("lung",C1390))),"NA")</f>
        <v>NA</v>
      </c>
      <c r="AR1390" t="str">
        <f>IF(OR(Table1[[#This Row],[Rodents]],Table1[[#This Row],[Human]],Table1[[#This Row],[Pig]]),OR(ISNUMBER(FIND("skin",C1390)),ISNUMBER(FIND("dermal",C1390))),"NA")</f>
        <v>NA</v>
      </c>
      <c r="AS1390" t="str">
        <f>IF(OR(Table1[[#This Row],[Rodents]],Table1[[#This Row],[Human]],Table1[[#This Row],[Pig]]),OR(ISNUMBER(FIND("liver",C1390)),ISNUMBER(FIND("hepat",C1390))),"NA")</f>
        <v>NA</v>
      </c>
      <c r="AT1390" t="str">
        <f>IF(OR(Table1[[#This Row],[Rodents]],Table1[[#This Row],[Human]],Table1[[#This Row],[Pig]]),OR(ISNUMBER(FIND("kidney",C1390)),ISNUMBER(FIND("neph",C1390))),"NA")</f>
        <v>NA</v>
      </c>
      <c r="AU1390" t="str">
        <f>IF(OR(Table1[[#This Row],[Rodents]],Table1[[#This Row],[Human]],Table1[[#This Row],[Pig]]),OR(ISNUMBER(FIND("brain",C1390)),ISNUMBER(FIND("neur",C1390)),ISNUMBER(FIND("nerv",C1390))),"NA")</f>
        <v>NA</v>
      </c>
      <c r="AV1390" t="str">
        <f>IF(OR(Table1[[#This Row],[Rodents]],Table1[[#This Row],[Human]],Table1[[#This Row],[Pig]]),OR(ISNUMBER(FIND("heart",C1390)),ISNUMBER(FIND("cardi",C1390))),"NA")</f>
        <v>NA</v>
      </c>
      <c r="AW1390" t="str">
        <f>IF(OR(Table1[[#This Row],[Rodents]],Table1[[#This Row],[Human]],Table1[[#This Row],[Pig]]),OR(ISNUMBER(FIND("gastro",C1390)),ISNUMBER(FIND("intesti",C1390)),ISNUMBER(FIND("stomach",C1390))),"NA")</f>
        <v>NA</v>
      </c>
      <c r="AX1390" t="str">
        <f>IF(OR(Table1[[#This Row],[Rodents]],Table1[[#This Row],[Human]],Table1[[#This Row],[Pig]]),NOT(OR(AQ1390,AR1390,AS1390,AT1390,AU1390,AV1390,AW1390)),"NA")</f>
        <v>NA</v>
      </c>
      <c r="AY1390" t="b">
        <f>OR(ISNUMBER(FIND("SWCNT",C1390)),ISNUMBER(FIND("SWNT",C1390)),ISNUMBER(FIND("single-wall",C1390)),ISNUMBER(FIND("single wall",C1390)),ISNUMBER(FIND("Single wall",C1390)),ISNUMBER(FIND("Single-wall",C1390)),ISNUMBER(FIND("SWCNT",B1390)),ISNUMBER(FIND("SWNT",B1390)),ISNUMBER(FIND("single-wall",B1390)),ISNUMBER(FIND("single wall",B1390)),ISNUMBER(FIND("Single-wall",B1390)),ISNUMBER(FIND("Single wall",B1390)))</f>
        <v>0</v>
      </c>
      <c r="AZ1390" t="b">
        <f>OR(ISNUMBER(FIND("MWCNT",C1390)),ISNUMBER(FIND("MWNT",C1390)),ISNUMBER(FIND("multi-wall",C1390)),ISNUMBER(FIND("multi wall",C1390)),ISNUMBER(FIND("multiwall",C1390)),ISNUMBER(FIND("Multi-wall",C1390)),ISNUMBER(FIND("Multi wall",C1390)),ISNUMBER(FIND("Multiwall",C1390)),ISNUMBER(FIND("MWCNT",B1390)),ISNUMBER(FIND("MWNT",B1390)),ISNUMBER(FIND("multi-wall",B1390)),ISNUMBER(FIND("multi wall",B1390)),ISNUMBER(FIND("multiwall",B1390)),ISNUMBER(FIND("Multi-wall",B1390)),ISNUMBER(FIND("Multi wall",B1390)),ISNUMBER(FIND("Multiwall",B1390)),ISNUMBER(FIND("Double-wall",B1390)),ISNUMBER(FIND("Double wall",B1390)),ISNUMBER(FIND("Doublewall",B1390)),ISNUMBER(FIND("double-wall",B1390)),ISNUMBER(FIND("double wall",B1390)),ISNUMBER(FIND("doublewall",B1390)))</f>
        <v>1</v>
      </c>
      <c r="BA1390" t="b">
        <f>AND(Table1[[#This Row],[SWCNT]],Table1[[#This Row],[MWCNT]])</f>
        <v>0</v>
      </c>
      <c r="BB1390" t="b">
        <f>IF(Table1[[#This Row],[SWCNT]]=TRUE,FALSE,IF(Table1[[#This Row],[MWCNT]]=TRUE,FALSE,TRUE))</f>
        <v>0</v>
      </c>
      <c r="BC1390" s="18"/>
    </row>
    <row r="1391" spans="1:55" ht="166.5">
      <c r="A1391" t="s">
        <v>1814</v>
      </c>
      <c r="B1391" s="2" t="s">
        <v>1815</v>
      </c>
      <c r="C1391" s="16" t="s">
        <v>1816</v>
      </c>
      <c r="D1391" s="17" t="s">
        <v>271</v>
      </c>
      <c r="E1391" s="2">
        <v>2018</v>
      </c>
      <c r="F1391" t="b">
        <f>OR(ISNUMBER(FIND("cytotoxic",C1391)),ISNUMBER(FIND("Cytotoxic",C1391)),ISNUMBER(FIND("cellular toxicity",C1391)),ISNUMBER(FIND("cell death",C1391)),ISNUMBER(FIND("viable",C1391)),ISNUMBER(FIND("phytotoxic",C1391)),ISNUMBER(FIND("acute toxicity",C1391)),ISNUMBER(FIND("MTT",C1391)),ISNUMBER(FIND("survival",C1391)),ISNUMBER(FIND("prolifer",C1391)),ISNUMBER(FIND("apoptosis",C1391)),ISNUMBER(FIND("neurotoxic",C1391)),ISNUMBER(FIND("  lysis ",C1391)),ISNUMBER(FIND("necrosis",C1391)),ISNUMBER(FIND("cellular death",C1391))*3,ISNUMBER(FIND("LDH",C1391)),ISNUMBER(FIND("Acute toxicity",C1391)))</f>
        <v>0</v>
      </c>
      <c r="G1391" t="b">
        <f>OR(ISNUMBER(FIND("genotoxic",C1391)),ISNUMBER(FIND("genotoxicity",C1391)),ISNUMBER(FIND("DNA damage",C1391)),ISNUMBER(FIND("DNA",C1391)),ISNUMBER(FIND("RNA",C1391)),ISNUMBER(FIND("mesothelioma",C1391)),ISNUMBER(FIND("carcino",C1391)),ISNUMBER(FIND("mutagen",C1391)),ISNUMBER(FIND("genetic",C1391)))</f>
        <v>1</v>
      </c>
      <c r="H1391" t="b">
        <f>OR(ISNUMBER(FIND("inflammatory",C1391)),ISNUMBER(FIND("inflamm",C1391)))</f>
        <v>0</v>
      </c>
      <c r="I1391" t="b">
        <f>OR(ISNUMBER(FIND("immune",C1391)),ISNUMBER(FIND("immunological",C1391)),ISNUMBER(FIND("interleuk",C1391)),ISNUMBER(FIND("platelet activation",C1391)),ISNUMBER(FIND("monocyte",C1391)),ISNUMBER(FIND("leukocyte",C1391)),ISNUMBER(FIND("cytokine",C1391)),ISNUMBER(FIND("CD4",C1391)),ISNUMBER(FIND("CD8",C1391)),ISNUMBER(FIND("T-cell",C1391)))</f>
        <v>0</v>
      </c>
      <c r="J1391" t="b">
        <f>OR(ISNUMBER(FIND("reactive oxygen",C1391)),ISNUMBER(FIND("ROS",C1391)),ISNUMBER(FIND("free radical",C1391)),ISNUMBER(FIND("oxidative stress",C1391)),ISNUMBER(FIND("peroxid",C1391)),ISNUMBER(FIND("oxidative",C1391)),ISNUMBER(FIND("antioxid",C1391)))</f>
        <v>1</v>
      </c>
      <c r="K1391" t="b">
        <f>OR(ISNUMBER(FIND("autophag",C1391)))</f>
        <v>0</v>
      </c>
      <c r="L1391" t="b">
        <f>OR(ISNUMBER(FIND("morpholog",C1391)))</f>
        <v>0</v>
      </c>
      <c r="M1391" t="b">
        <f>OR(ISNUMBER(FIND("fibrosis",C1391)),ISNUMBER(FIND("Fibrosis",C1391)),ISNUMBER(FIND("fibrot",C1391)))</f>
        <v>0</v>
      </c>
      <c r="N1391" t="b">
        <f>OR(ISNUMBER(FIND("offspring",C1391)),ISNUMBER(FIND("Parental",C1391)),ISNUMBER(FIND("parental",C1391)),ISNUMBER(FIND("germline",C1391)),ISNUMBER(FIND("reproduc",C1391)),ISNUMBER(FIND("embryo",C1391)))</f>
        <v>1</v>
      </c>
      <c r="O1391" t="b">
        <f>OR(ISNUMBER(FIND("metabol",C1391)),ISNUMBER(FIND("Metabol",C1391)),ISNUMBER(FIND("digest",C1391)),ISNUMBER(FIND("mitochon",C1391)))</f>
        <v>0</v>
      </c>
      <c r="P1391" t="b">
        <f>OR(ISNUMBER(FIND("ecotox",C1391)),ISNUMBER(FIND("Ecotox",B1391)),ISNUMBER(FIND("ecotox",B1391)),ISNUMBER(FIND("Ecotox",C1391)))</f>
        <v>0</v>
      </c>
      <c r="Q1391" t="b">
        <f>OR(ISNUMBER(FIND("Bioaccum",C1391)),ISNUMBER(FIND("bioaccum",C1391)),ISNUMBER(FIND("accum",C1391)))</f>
        <v>0</v>
      </c>
      <c r="R1391" t="b">
        <f>OR(ISNUMBER(FIND("Occupation",C1391)),ISNUMBER(FIND("occupation",C1391)),ISNUMBER(FIND("worker",C1391)),ISNUMBER(FIND("workforce",C1391)))</f>
        <v>0</v>
      </c>
      <c r="S1391" t="b">
        <f>NOT(OR(F1391,G1391,H1391,I1391,J1391,K1391,L1391,M1391,N1391,O1391,P1391,Q1391,R1391))</f>
        <v>0</v>
      </c>
      <c r="U1391" t="b">
        <f>OR(Table1[[#This Row],[Inflammation]],Table1[[#This Row],[Immune]])</f>
        <v>0</v>
      </c>
      <c r="V1391" t="str">
        <f>IF(OR(Table1[[#This Row],[Rodents]],Table1[[#This Row],[Human]],Table1[[#This Row],[Pig]]),OR(ISNUMBER(FIND("intratrach",C1391)),ISNUMBER(FIND("nasal ",C1391)),ISNUMBER(FIND("instill",C1391))),"NA")</f>
        <v>NA</v>
      </c>
      <c r="W1391" t="str">
        <f>IF(OR(Table1[[#This Row],[Rodents]],Table1[[#This Row],[Human]],Table1[[#This Row],[Pig]]),OR(ISNUMBER(FIND("dermal",C1391)),ISNUMBER(FIND("skin ",C1391))),"NA")</f>
        <v>NA</v>
      </c>
      <c r="X1391" t="str">
        <f>IF(OR(Table1[[#This Row],[Rodents]],Table1[[#This Row],[Human]],Table1[[#This Row],[Pig]]),OR(ISNUMBER(FIND("injected",C1391)),ISNUMBER(FIND("periton",C1391)),ISNUMBER(FIND("intrascrot",C1391))),"NA")</f>
        <v>NA</v>
      </c>
      <c r="Y1391" t="str">
        <f>IF(OR(Table1[[#This Row],[Rodents]],Table1[[#This Row],[Human]],Table1[[#This Row],[Pig]]),NOT(OR(Table1[[#This Row],[Inhaled/Intratracheal/intranasal]],Table1[[#This Row],[Dermal]],Table1[[#This Row],[Injected]])),"NA")</f>
        <v>NA</v>
      </c>
      <c r="AA1391" t="b">
        <f>OR(ISNUMBER(FIND("fish ",C1391)),ISNUMBER(FIND("Fish ",C1391)),ISNUMBER(FIND("aquatic",C1391)),ISNUMBER(FIND("daphnids",C1391)),ISNUMBER(FIND("Carcinus maenas",C1391)),ISNUMBER(FIND("Daphnia",C1391)),ISNUMBER(FIND("Ruditapes philippinarum",C1391)),ISNUMBER(FIND("daphnia",C1391)),ISNUMBER(FIND("marine",C1391)),ISNUMBER(FIND("mussel",C1391)),ISNUMBER(FIND("algae",C1391)),ISNUMBER(FIND("Donax faba",C1391)),ISNUMBER(FIND("estuarine",C1391)),ISNUMBER(FIND("snail",C1391)),ISNUMBER(FIND("Prorocentrum donghaiense",C1391)) )</f>
        <v>1</v>
      </c>
      <c r="AB1391" t="b">
        <f>OR(ISNUMBER(FIND(" rat ",C1391)),ISNUMBER(FIND(" rats ",C1391)),ISNUMBER(FIND(" Rats ",C1391)),ISNUMBER(FIND(" Rat ",C1391)),ISNUMBER(FIND(" rat.",C1391)),ISNUMBER(FIND(" rats.",C1391)),ISNUMBER(FIND("mouse",C1391)),ISNUMBER(FIND("mice",C1391)), ISNUMBER(FIND(" Mice",C1391)))</f>
        <v>0</v>
      </c>
      <c r="AC1391" t="b">
        <f>OR(ISNUMBER(FIND(" cell ",C1391)),ISNUMBER(FIND("fibroblast",C1391)),ISNUMBER(FIND("macrophage",C1391)),ISNUMBER(FIND("epithelial",C1391)),ISNUMBER(FIND("endothelial",C1391)),ISNUMBER(FIND("neuron",C1391)),ISNUMBER(FIND(" cells ",C1391)),ISNUMBER(FIND("RBC",C1391)),ISNUMBER(FIND("mitochond",C1391)),ISNUMBER(FIND("adipocyte",C1391)),ISNUMBER(FIND("osteo",C1391)),ISNUMBER(FIND("keratin",C1391)),ISNUMBER(FIND(" cell's ",C1391)),ISNUMBER(FIND("eukary",C1391)),ISNUMBER(FIND("sperm",C1391)))</f>
        <v>0</v>
      </c>
      <c r="AD1391" t="b">
        <f>OR(ISNUMBER(FIND("human",B1391)),ISNUMBER(FIND("workers",B1391)),ISNUMBER(FIND("workforces",B1391)),ISNUMBER(FIND("occupational",B1391)),ISNUMBER(FIND("Case report",B1391)),ISNUMBER(FIND("Workplaces",B1391)),ISNUMBER(FIND("worker",B1391)))</f>
        <v>0</v>
      </c>
      <c r="AE1391" t="b">
        <f>OR(ISNUMBER(FIND(" plant ",C1391)),ISNUMBER(FIND("Plant ",C1391)),ISNUMBER(FIND("tomato",C1391)),ISNUMBER(FIND("plants",C1391)),ISNUMBER(FIND("Plants",C1391)),ISNUMBER(FIND("algae",C1391)),ISNUMBER(FIND("lettuce",C1391)),ISNUMBER(FIND("green gram sprouts ",C1391)),ISNUMBER(FIND("Cucurbita pepo",C1391)),ISNUMBER(FIND("bean ",C1391)),ISNUMBER(FIND("chloroplast",C1391)),ISNUMBER(FIND("chlorophyll",C1391)),ISNUMBER(FIND("seedling",C1391)),ISNUMBER(FIND("canola",C1391)),ISNUMBER(FIND("shoot",C1391)),ISNUMBER(FIND("photosynthes",C1391)),ISNUMBER(FIND(" leaves ",C1391)),,ISNUMBER(FIND("agriculture",C1391)),ISNUMBER(FIND(" crops ",C1391)))</f>
        <v>0</v>
      </c>
      <c r="AF1391" t="b">
        <f>OR(ISNUMBER(FIND("bacteria",C1391)),ISNUMBER(FIND("Bacteria",C1391)),ISNUMBER(FIND("Bacterium",C1391)),ISNUMBER(FIND("bacterium",C1391)),ISNUMBER(FIND(" coli ",C1391)))</f>
        <v>0</v>
      </c>
      <c r="AG1391" t="b">
        <f>OR(ISNUMBER(FIND("fungi",C1391)),ISNUMBER(FIND("Fungi",C1391)),ISNUMBER(FIND("fungus",C1391)),ISNUMBER(FIND("Fungus",C1391)),ISNUMBER(FIND("mushroom",C1391)),ISNUMBER(FIND("Mushroom",C1391)),ISNUMBER(FIND(" mold ",C1391)))</f>
        <v>0</v>
      </c>
      <c r="AH1391" t="b">
        <f>OR(ISNUMBER(FIND("Pig ",C1391)),ISNUMBER(FIND("pig ",C1391)),ISNUMBER(FIND("Pigs ",C1391)),ISNUMBER(FIND("pigs ",C1391)))</f>
        <v>0</v>
      </c>
      <c r="AI1391" t="b">
        <f>OR(ISNUMBER(FIND(" C. elegans",C1391)),ISNUMBER(FIND("Caenorhabditis elegans",C1391)),ISNUMBER(FIND("earthworms",C1391)),ISNUMBER(FIND(" Ficopomatus enigmaticus",C1391)),ISNUMBER(FIND("larva",C1391)),ISNUMBER(FIND("Lumbriculus variegatus",C1391)),ISNUMBER(FIND("nematode",C1391)))</f>
        <v>1</v>
      </c>
      <c r="AJ1391" t="b">
        <f>NOT(OR(AA1391,AB1391,AC1391,AD1391,AE1391,AF1391,AG1391,AH1391,AI1391))</f>
        <v>0</v>
      </c>
      <c r="AL1391" t="b">
        <f>OR(AA1391,AB1391,AD1391,AE1391,AF1391,AG1391,AH1391,AI1391)</f>
        <v>1</v>
      </c>
      <c r="AM1391" t="b">
        <f>IF(Table1[[#This Row],[In vivo?]],IF(Table1[[#This Row],[Cell]],FALSE,TRUE),FALSE)</f>
        <v>1</v>
      </c>
      <c r="AN1391" t="b">
        <f>AND(AC1391,AL1391)</f>
        <v>0</v>
      </c>
      <c r="AO1391" t="b">
        <f>IF(Table1[[#This Row],[Cell]],IF(Table1[[#This Row],[In vivo?]],FALSE,TRUE),FALSE)</f>
        <v>0</v>
      </c>
      <c r="AP1391" t="b">
        <f>NOT(OR(Table1[[#This Row],[In vivo?]],Table1[[#This Row],[Only in Cell]]))</f>
        <v>0</v>
      </c>
      <c r="AQ1391" t="str">
        <f>IF(OR(Table1[[#This Row],[Rodents]],Table1[[#This Row],[Human]],Table1[[#This Row],[Pig]]),OR(ISNUMBER(FIND("pulmonary",C1391)),ISNUMBER(FIND("lung",C1391))),"NA")</f>
        <v>NA</v>
      </c>
      <c r="AR1391" t="str">
        <f>IF(OR(Table1[[#This Row],[Rodents]],Table1[[#This Row],[Human]],Table1[[#This Row],[Pig]]),OR(ISNUMBER(FIND("skin",C1391)),ISNUMBER(FIND("dermal",C1391))),"NA")</f>
        <v>NA</v>
      </c>
      <c r="AS1391" t="str">
        <f>IF(OR(Table1[[#This Row],[Rodents]],Table1[[#This Row],[Human]],Table1[[#This Row],[Pig]]),OR(ISNUMBER(FIND("liver",C1391)),ISNUMBER(FIND("hepat",C1391))),"NA")</f>
        <v>NA</v>
      </c>
      <c r="AT1391" t="str">
        <f>IF(OR(Table1[[#This Row],[Rodents]],Table1[[#This Row],[Human]],Table1[[#This Row],[Pig]]),OR(ISNUMBER(FIND("kidney",C1391)),ISNUMBER(FIND("neph",C1391))),"NA")</f>
        <v>NA</v>
      </c>
      <c r="AU1391" t="str">
        <f>IF(OR(Table1[[#This Row],[Rodents]],Table1[[#This Row],[Human]],Table1[[#This Row],[Pig]]),OR(ISNUMBER(FIND("brain",C1391)),ISNUMBER(FIND("neur",C1391)),ISNUMBER(FIND("nerv",C1391))),"NA")</f>
        <v>NA</v>
      </c>
      <c r="AV1391" t="str">
        <f>IF(OR(Table1[[#This Row],[Rodents]],Table1[[#This Row],[Human]],Table1[[#This Row],[Pig]]),OR(ISNUMBER(FIND("heart",C1391)),ISNUMBER(FIND("cardi",C1391))),"NA")</f>
        <v>NA</v>
      </c>
      <c r="AW1391" t="str">
        <f>IF(OR(Table1[[#This Row],[Rodents]],Table1[[#This Row],[Human]],Table1[[#This Row],[Pig]]),OR(ISNUMBER(FIND("gastro",C1391)),ISNUMBER(FIND("intesti",C1391)),ISNUMBER(FIND("stomach",C1391))),"NA")</f>
        <v>NA</v>
      </c>
      <c r="AX1391" t="str">
        <f>IF(OR(Table1[[#This Row],[Rodents]],Table1[[#This Row],[Human]],Table1[[#This Row],[Pig]]),NOT(OR(AQ1391,AR1391,AS1391,AT1391,AU1391,AV1391,AW1391)),"NA")</f>
        <v>NA</v>
      </c>
      <c r="AY1391" t="b">
        <f>OR(ISNUMBER(FIND("SWCNT",C1391)),ISNUMBER(FIND("SWNT",C1391)),ISNUMBER(FIND("single-wall",C1391)),ISNUMBER(FIND("single wall",C1391)),ISNUMBER(FIND("Single wall",C1391)),ISNUMBER(FIND("Single-wall",C1391)),ISNUMBER(FIND("SWCNT",B1391)),ISNUMBER(FIND("SWNT",B1391)),ISNUMBER(FIND("single-wall",B1391)),ISNUMBER(FIND("single wall",B1391)),ISNUMBER(FIND("Single-wall",B1391)),ISNUMBER(FIND("Single wall",B1391)))</f>
        <v>1</v>
      </c>
      <c r="AZ1391" t="b">
        <f>OR(ISNUMBER(FIND("MWCNT",C1391)),ISNUMBER(FIND("MWNT",C1391)),ISNUMBER(FIND("multi-wall",C1391)),ISNUMBER(FIND("multi wall",C1391)),ISNUMBER(FIND("multiwall",C1391)),ISNUMBER(FIND("Multi-wall",C1391)),ISNUMBER(FIND("Multi wall",C1391)),ISNUMBER(FIND("Multiwall",C1391)),ISNUMBER(FIND("MWCNT",B1391)),ISNUMBER(FIND("MWNT",B1391)),ISNUMBER(FIND("multi-wall",B1391)),ISNUMBER(FIND("multi wall",B1391)),ISNUMBER(FIND("multiwall",B1391)),ISNUMBER(FIND("Multi-wall",B1391)),ISNUMBER(FIND("Multi wall",B1391)),ISNUMBER(FIND("Multiwall",B1391)),ISNUMBER(FIND("Double-wall",B1391)),ISNUMBER(FIND("Double wall",B1391)),ISNUMBER(FIND("Doublewall",B1391)),ISNUMBER(FIND("double-wall",B1391)),ISNUMBER(FIND("double wall",B1391)),ISNUMBER(FIND("doublewall",B1391)))</f>
        <v>0</v>
      </c>
      <c r="BA1391" t="b">
        <f>AND(Table1[[#This Row],[SWCNT]],Table1[[#This Row],[MWCNT]])</f>
        <v>0</v>
      </c>
      <c r="BB1391" t="b">
        <f>IF(Table1[[#This Row],[SWCNT]]=TRUE,FALSE,IF(Table1[[#This Row],[MWCNT]]=TRUE,FALSE,TRUE))</f>
        <v>0</v>
      </c>
      <c r="BC1391" s="18"/>
    </row>
    <row r="1392" spans="1:55" ht="203.5">
      <c r="A1392" t="s">
        <v>1820</v>
      </c>
      <c r="B1392" s="2" t="s">
        <v>1821</v>
      </c>
      <c r="C1392" s="16" t="s">
        <v>1822</v>
      </c>
      <c r="D1392" s="17" t="s">
        <v>38</v>
      </c>
      <c r="E1392" s="2">
        <v>2018</v>
      </c>
      <c r="F1392" t="b">
        <f>OR(ISNUMBER(FIND("cytotoxic",C1392)),ISNUMBER(FIND("Cytotoxic",C1392)),ISNUMBER(FIND("cellular toxicity",C1392)),ISNUMBER(FIND("cell death",C1392)),ISNUMBER(FIND("viable",C1392)),ISNUMBER(FIND("phytotoxic",C1392)),ISNUMBER(FIND("acute toxicity",C1392)),ISNUMBER(FIND("MTT",C1392)),ISNUMBER(FIND("survival",C1392)),ISNUMBER(FIND("prolifer",C1392)),ISNUMBER(FIND("apoptosis",C1392)),ISNUMBER(FIND("neurotoxic",C1392)),ISNUMBER(FIND("  lysis ",C1392)),ISNUMBER(FIND("necrosis",C1392)),ISNUMBER(FIND("cellular death",C1392))*3,ISNUMBER(FIND("LDH",C1392)),ISNUMBER(FIND("Acute toxicity",C1392)))</f>
        <v>1</v>
      </c>
      <c r="G1392" t="b">
        <f>OR(ISNUMBER(FIND("genotoxic",C1392)),ISNUMBER(FIND("genotoxicity",C1392)),ISNUMBER(FIND("DNA damage",C1392)),ISNUMBER(FIND("DNA",C1392)),ISNUMBER(FIND("RNA",C1392)),ISNUMBER(FIND("mesothelioma",C1392)),ISNUMBER(FIND("carcino",C1392)),ISNUMBER(FIND("mutagen",C1392)),ISNUMBER(FIND("genetic",C1392)))</f>
        <v>0</v>
      </c>
      <c r="H1392" t="b">
        <f>OR(ISNUMBER(FIND("inflammatory",C1392)),ISNUMBER(FIND("inflamm",C1392)))</f>
        <v>0</v>
      </c>
      <c r="I1392" t="b">
        <f>OR(ISNUMBER(FIND("immune",C1392)),ISNUMBER(FIND("immunological",C1392)),ISNUMBER(FIND("interleuk",C1392)),ISNUMBER(FIND("platelet activation",C1392)),ISNUMBER(FIND("monocyte",C1392)),ISNUMBER(FIND("leukocyte",C1392)),ISNUMBER(FIND("cytokine",C1392)),ISNUMBER(FIND("CD4",C1392)),ISNUMBER(FIND("CD8",C1392)),ISNUMBER(FIND("T-cell",C1392)))</f>
        <v>0</v>
      </c>
      <c r="J1392" t="b">
        <f>OR(ISNUMBER(FIND("reactive oxygen",C1392)),ISNUMBER(FIND("ROS",C1392)),ISNUMBER(FIND("free radical",C1392)),ISNUMBER(FIND("oxidative stress",C1392)),ISNUMBER(FIND("peroxid",C1392)),ISNUMBER(FIND("oxidative",C1392)),ISNUMBER(FIND("antioxid",C1392)))</f>
        <v>1</v>
      </c>
      <c r="K1392" t="b">
        <f>OR(ISNUMBER(FIND("autophag",C1392)))</f>
        <v>0</v>
      </c>
      <c r="L1392" t="b">
        <f>OR(ISNUMBER(FIND("morpholog",C1392)))</f>
        <v>0</v>
      </c>
      <c r="M1392" t="b">
        <f>OR(ISNUMBER(FIND("fibrosis",C1392)),ISNUMBER(FIND("Fibrosis",C1392)),ISNUMBER(FIND("fibrot",C1392)))</f>
        <v>0</v>
      </c>
      <c r="N1392" t="b">
        <f>OR(ISNUMBER(FIND("offspring",C1392)),ISNUMBER(FIND("Parental",C1392)),ISNUMBER(FIND("parental",C1392)),ISNUMBER(FIND("germline",C1392)),ISNUMBER(FIND("reproduc",C1392)),ISNUMBER(FIND("embryo",C1392)))</f>
        <v>0</v>
      </c>
      <c r="O1392" t="b">
        <f>OR(ISNUMBER(FIND("metabol",C1392)),ISNUMBER(FIND("Metabol",C1392)),ISNUMBER(FIND("digest",C1392)),ISNUMBER(FIND("mitochon",C1392)))</f>
        <v>1</v>
      </c>
      <c r="P1392" t="b">
        <f>OR(ISNUMBER(FIND("ecotox",C1392)),ISNUMBER(FIND("Ecotox",B1392)),ISNUMBER(FIND("ecotox",B1392)),ISNUMBER(FIND("Ecotox",C1392)))</f>
        <v>0</v>
      </c>
      <c r="Q1392" t="b">
        <f>OR(ISNUMBER(FIND("Bioaccum",C1392)),ISNUMBER(FIND("bioaccum",C1392)),ISNUMBER(FIND("accum",C1392)))</f>
        <v>0</v>
      </c>
      <c r="R1392" t="b">
        <f>OR(ISNUMBER(FIND("Occupation",C1392)),ISNUMBER(FIND("occupation",C1392)),ISNUMBER(FIND("worker",C1392)),ISNUMBER(FIND("workforce",C1392)))</f>
        <v>0</v>
      </c>
      <c r="S1392" t="b">
        <f>NOT(OR(F1392,G1392,H1392,I1392,J1392,K1392,L1392,M1392,N1392,O1392,P1392,Q1392,R1392))</f>
        <v>0</v>
      </c>
      <c r="U1392" t="b">
        <f>OR(Table1[[#This Row],[Inflammation]],Table1[[#This Row],[Immune]])</f>
        <v>0</v>
      </c>
      <c r="V1392" t="str">
        <f>IF(OR(Table1[[#This Row],[Rodents]],Table1[[#This Row],[Human]],Table1[[#This Row],[Pig]]),OR(ISNUMBER(FIND("intratrach",C1392)),ISNUMBER(FIND("nasal ",C1392)),ISNUMBER(FIND("instill",C1392))),"NA")</f>
        <v>NA</v>
      </c>
      <c r="W1392" t="str">
        <f>IF(OR(Table1[[#This Row],[Rodents]],Table1[[#This Row],[Human]],Table1[[#This Row],[Pig]]),OR(ISNUMBER(FIND("dermal",C1392)),ISNUMBER(FIND("skin ",C1392))),"NA")</f>
        <v>NA</v>
      </c>
      <c r="X1392" t="str">
        <f>IF(OR(Table1[[#This Row],[Rodents]],Table1[[#This Row],[Human]],Table1[[#This Row],[Pig]]),OR(ISNUMBER(FIND("injected",C1392)),ISNUMBER(FIND("periton",C1392)),ISNUMBER(FIND("intrascrot",C1392))),"NA")</f>
        <v>NA</v>
      </c>
      <c r="Y1392" t="str">
        <f>IF(OR(Table1[[#This Row],[Rodents]],Table1[[#This Row],[Human]],Table1[[#This Row],[Pig]]),NOT(OR(Table1[[#This Row],[Inhaled/Intratracheal/intranasal]],Table1[[#This Row],[Dermal]],Table1[[#This Row],[Injected]])),"NA")</f>
        <v>NA</v>
      </c>
      <c r="AA1392" t="b">
        <f>OR(ISNUMBER(FIND("fish ",C1392)),ISNUMBER(FIND("Fish ",C1392)),ISNUMBER(FIND("aquatic",C1392)),ISNUMBER(FIND("daphnids",C1392)),ISNUMBER(FIND("Carcinus maenas",C1392)),ISNUMBER(FIND("Daphnia",C1392)),ISNUMBER(FIND("Ruditapes philippinarum",C1392)),ISNUMBER(FIND("daphnia",C1392)),ISNUMBER(FIND("marine",C1392)),ISNUMBER(FIND("mussel",C1392)),ISNUMBER(FIND("algae",C1392)),ISNUMBER(FIND("Donax faba",C1392)),ISNUMBER(FIND("estuarine",C1392)),ISNUMBER(FIND("snail",C1392)),ISNUMBER(FIND("Prorocentrum donghaiense",C1392)) )</f>
        <v>1</v>
      </c>
      <c r="AB1392" t="b">
        <f>OR(ISNUMBER(FIND(" rat ",C1392)),ISNUMBER(FIND(" rats ",C1392)),ISNUMBER(FIND(" Rats ",C1392)),ISNUMBER(FIND(" Rat ",C1392)),ISNUMBER(FIND(" rat.",C1392)),ISNUMBER(FIND(" rats.",C1392)),ISNUMBER(FIND("mouse",C1392)),ISNUMBER(FIND("mice",C1392)), ISNUMBER(FIND(" Mice",C1392)))</f>
        <v>0</v>
      </c>
      <c r="AC1392" t="b">
        <f>OR(ISNUMBER(FIND(" cell ",C1392)),ISNUMBER(FIND("fibroblast",C1392)),ISNUMBER(FIND("macrophage",C1392)),ISNUMBER(FIND("epithelial",C1392)),ISNUMBER(FIND("endothelial",C1392)),ISNUMBER(FIND("neuron",C1392)),ISNUMBER(FIND(" cells ",C1392)),ISNUMBER(FIND("RBC",C1392)),ISNUMBER(FIND("mitochond",C1392)),ISNUMBER(FIND("adipocyte",C1392)),ISNUMBER(FIND("osteo",C1392)),ISNUMBER(FIND("keratin",C1392)),ISNUMBER(FIND(" cell's ",C1392)),ISNUMBER(FIND("eukary",C1392)),ISNUMBER(FIND("sperm",C1392)))</f>
        <v>0</v>
      </c>
      <c r="AD1392" t="b">
        <f>OR(ISNUMBER(FIND("human",B1392)),ISNUMBER(FIND("workers",B1392)),ISNUMBER(FIND("workforces",B1392)),ISNUMBER(FIND("occupational",B1392)),ISNUMBER(FIND("Case report",B1392)),ISNUMBER(FIND("Workplaces",B1392)),ISNUMBER(FIND("worker",B1392)))</f>
        <v>0</v>
      </c>
      <c r="AE1392" t="b">
        <f>OR(ISNUMBER(FIND(" plant ",C1392)),ISNUMBER(FIND("Plant ",C1392)),ISNUMBER(FIND("tomato",C1392)),ISNUMBER(FIND("plants",C1392)),ISNUMBER(FIND("Plants",C1392)),ISNUMBER(FIND("algae",C1392)),ISNUMBER(FIND("lettuce",C1392)),ISNUMBER(FIND("green gram sprouts ",C1392)),ISNUMBER(FIND("Cucurbita pepo",C1392)),ISNUMBER(FIND("bean ",C1392)),ISNUMBER(FIND("chloroplast",C1392)),ISNUMBER(FIND("chlorophyll",C1392)),ISNUMBER(FIND("seedling",C1392)),ISNUMBER(FIND("canola",C1392)),ISNUMBER(FIND("shoot",C1392)),ISNUMBER(FIND("photosynthes",C1392)),ISNUMBER(FIND(" leaves ",C1392)),,ISNUMBER(FIND("agriculture",C1392)),ISNUMBER(FIND(" crops ",C1392)))</f>
        <v>0</v>
      </c>
      <c r="AF1392" t="b">
        <f>OR(ISNUMBER(FIND("bacteria",C1392)),ISNUMBER(FIND("Bacteria",C1392)),ISNUMBER(FIND("Bacterium",C1392)),ISNUMBER(FIND("bacterium",C1392)),ISNUMBER(FIND(" coli ",C1392)))</f>
        <v>0</v>
      </c>
      <c r="AG1392" t="b">
        <f>OR(ISNUMBER(FIND("fungi",C1392)),ISNUMBER(FIND("Fungi",C1392)),ISNUMBER(FIND("fungus",C1392)),ISNUMBER(FIND("Fungus",C1392)),ISNUMBER(FIND("mushroom",C1392)),ISNUMBER(FIND("Mushroom",C1392)),ISNUMBER(FIND(" mold ",C1392)))</f>
        <v>0</v>
      </c>
      <c r="AH1392" t="b">
        <f>OR(ISNUMBER(FIND("Pig ",C1392)),ISNUMBER(FIND("pig ",C1392)),ISNUMBER(FIND("Pigs ",C1392)),ISNUMBER(FIND("pigs ",C1392)))</f>
        <v>0</v>
      </c>
      <c r="AI1392" t="b">
        <f>OR(ISNUMBER(FIND(" C. elegans",C1392)),ISNUMBER(FIND("Caenorhabditis elegans",C1392)),ISNUMBER(FIND("earthworms",C1392)),ISNUMBER(FIND(" Ficopomatus enigmaticus",C1392)),ISNUMBER(FIND("larva",C1392)),ISNUMBER(FIND("Lumbriculus variegatus",C1392)),ISNUMBER(FIND("nematode",C1392)))</f>
        <v>0</v>
      </c>
      <c r="AJ1392" t="b">
        <f>NOT(OR(AA1392,AB1392,AC1392,AD1392,AE1392,AF1392,AG1392,AH1392,AI1392))</f>
        <v>0</v>
      </c>
      <c r="AL1392" t="b">
        <f>OR(AA1392,AB1392,AD1392,AE1392,AF1392,AG1392,AH1392,AI1392)</f>
        <v>1</v>
      </c>
      <c r="AM1392" t="b">
        <f>IF(Table1[[#This Row],[In vivo?]],IF(Table1[[#This Row],[Cell]],FALSE,TRUE),FALSE)</f>
        <v>1</v>
      </c>
      <c r="AN1392" t="b">
        <f>AND(AC1392,AL1392)</f>
        <v>0</v>
      </c>
      <c r="AO1392" t="b">
        <f>IF(Table1[[#This Row],[Cell]],IF(Table1[[#This Row],[In vivo?]],FALSE,TRUE),FALSE)</f>
        <v>0</v>
      </c>
      <c r="AP1392" t="b">
        <f>NOT(OR(Table1[[#This Row],[In vivo?]],Table1[[#This Row],[Only in Cell]]))</f>
        <v>0</v>
      </c>
      <c r="AQ1392" t="str">
        <f>IF(OR(Table1[[#This Row],[Rodents]],Table1[[#This Row],[Human]],Table1[[#This Row],[Pig]]),OR(ISNUMBER(FIND("pulmonary",C1392)),ISNUMBER(FIND("lung",C1392))),"NA")</f>
        <v>NA</v>
      </c>
      <c r="AR1392" t="str">
        <f>IF(OR(Table1[[#This Row],[Rodents]],Table1[[#This Row],[Human]],Table1[[#This Row],[Pig]]),OR(ISNUMBER(FIND("skin",C1392)),ISNUMBER(FIND("dermal",C1392))),"NA")</f>
        <v>NA</v>
      </c>
      <c r="AS1392" t="str">
        <f>IF(OR(Table1[[#This Row],[Rodents]],Table1[[#This Row],[Human]],Table1[[#This Row],[Pig]]),OR(ISNUMBER(FIND("liver",C1392)),ISNUMBER(FIND("hepat",C1392))),"NA")</f>
        <v>NA</v>
      </c>
      <c r="AT1392" t="str">
        <f>IF(OR(Table1[[#This Row],[Rodents]],Table1[[#This Row],[Human]],Table1[[#This Row],[Pig]]),OR(ISNUMBER(FIND("kidney",C1392)),ISNUMBER(FIND("neph",C1392))),"NA")</f>
        <v>NA</v>
      </c>
      <c r="AU1392" t="str">
        <f>IF(OR(Table1[[#This Row],[Rodents]],Table1[[#This Row],[Human]],Table1[[#This Row],[Pig]]),OR(ISNUMBER(FIND("brain",C1392)),ISNUMBER(FIND("neur",C1392)),ISNUMBER(FIND("nerv",C1392))),"NA")</f>
        <v>NA</v>
      </c>
      <c r="AV1392" t="str">
        <f>IF(OR(Table1[[#This Row],[Rodents]],Table1[[#This Row],[Human]],Table1[[#This Row],[Pig]]),OR(ISNUMBER(FIND("heart",C1392)),ISNUMBER(FIND("cardi",C1392))),"NA")</f>
        <v>NA</v>
      </c>
      <c r="AW1392" t="str">
        <f>IF(OR(Table1[[#This Row],[Rodents]],Table1[[#This Row],[Human]],Table1[[#This Row],[Pig]]),OR(ISNUMBER(FIND("gastro",C1392)),ISNUMBER(FIND("intesti",C1392)),ISNUMBER(FIND("stomach",C1392))),"NA")</f>
        <v>NA</v>
      </c>
      <c r="AX1392" t="str">
        <f>IF(OR(Table1[[#This Row],[Rodents]],Table1[[#This Row],[Human]],Table1[[#This Row],[Pig]]),NOT(OR(AQ1392,AR1392,AS1392,AT1392,AU1392,AV1392,AW1392)),"NA")</f>
        <v>NA</v>
      </c>
      <c r="AY1392" t="b">
        <f>OR(ISNUMBER(FIND("SWCNT",C1392)),ISNUMBER(FIND("SWNT",C1392)),ISNUMBER(FIND("single-wall",C1392)),ISNUMBER(FIND("single wall",C1392)),ISNUMBER(FIND("Single wall",C1392)),ISNUMBER(FIND("Single-wall",C1392)),ISNUMBER(FIND("SWCNT",B1392)),ISNUMBER(FIND("SWNT",B1392)),ISNUMBER(FIND("single-wall",B1392)),ISNUMBER(FIND("single wall",B1392)),ISNUMBER(FIND("Single-wall",B1392)),ISNUMBER(FIND("Single wall",B1392)))</f>
        <v>0</v>
      </c>
      <c r="AZ1392" t="b">
        <f>OR(ISNUMBER(FIND("MWCNT",C1392)),ISNUMBER(FIND("MWNT",C1392)),ISNUMBER(FIND("multi-wall",C1392)),ISNUMBER(FIND("multi wall",C1392)),ISNUMBER(FIND("multiwall",C1392)),ISNUMBER(FIND("Multi-wall",C1392)),ISNUMBER(FIND("Multi wall",C1392)),ISNUMBER(FIND("Multiwall",C1392)),ISNUMBER(FIND("MWCNT",B1392)),ISNUMBER(FIND("MWNT",B1392)),ISNUMBER(FIND("multi-wall",B1392)),ISNUMBER(FIND("multi wall",B1392)),ISNUMBER(FIND("multiwall",B1392)),ISNUMBER(FIND("Multi-wall",B1392)),ISNUMBER(FIND("Multi wall",B1392)),ISNUMBER(FIND("Multiwall",B1392)),ISNUMBER(FIND("Double-wall",B1392)),ISNUMBER(FIND("Double wall",B1392)),ISNUMBER(FIND("Doublewall",B1392)),ISNUMBER(FIND("double-wall",B1392)),ISNUMBER(FIND("double wall",B1392)),ISNUMBER(FIND("doublewall",B1392)))</f>
        <v>1</v>
      </c>
      <c r="BA1392" t="b">
        <f>AND(Table1[[#This Row],[SWCNT]],Table1[[#This Row],[MWCNT]])</f>
        <v>0</v>
      </c>
      <c r="BB1392" t="b">
        <f>IF(Table1[[#This Row],[SWCNT]]=TRUE,FALSE,IF(Table1[[#This Row],[MWCNT]]=TRUE,FALSE,TRUE))</f>
        <v>0</v>
      </c>
      <c r="BC1392" s="18"/>
    </row>
    <row r="1393" spans="1:55" ht="296">
      <c r="A1393" t="s">
        <v>1826</v>
      </c>
      <c r="B1393" s="2" t="s">
        <v>1827</v>
      </c>
      <c r="C1393" s="16" t="s">
        <v>1828</v>
      </c>
      <c r="D1393" s="17" t="s">
        <v>1829</v>
      </c>
      <c r="E1393" s="2">
        <v>2018</v>
      </c>
      <c r="F1393" t="b">
        <f>OR(ISNUMBER(FIND("cytotoxic",C1393)),ISNUMBER(FIND("Cytotoxic",C1393)),ISNUMBER(FIND("cellular toxicity",C1393)),ISNUMBER(FIND("cell death",C1393)),ISNUMBER(FIND("viable",C1393)),ISNUMBER(FIND("phytotoxic",C1393)),ISNUMBER(FIND("acute toxicity",C1393)),ISNUMBER(FIND("MTT",C1393)),ISNUMBER(FIND("survival",C1393)),ISNUMBER(FIND("prolifer",C1393)),ISNUMBER(FIND("apoptosis",C1393)),ISNUMBER(FIND("neurotoxic",C1393)),ISNUMBER(FIND("  lysis ",C1393)),ISNUMBER(FIND("necrosis",C1393)),ISNUMBER(FIND("cellular death",C1393))*3,ISNUMBER(FIND("LDH",C1393)),ISNUMBER(FIND("Acute toxicity",C1393)))</f>
        <v>1</v>
      </c>
      <c r="G1393" t="b">
        <f>OR(ISNUMBER(FIND("genotoxic",C1393)),ISNUMBER(FIND("genotoxicity",C1393)),ISNUMBER(FIND("DNA damage",C1393)),ISNUMBER(FIND("DNA",C1393)),ISNUMBER(FIND("RNA",C1393)),ISNUMBER(FIND("mesothelioma",C1393)),ISNUMBER(FIND("carcino",C1393)),ISNUMBER(FIND("mutagen",C1393)),ISNUMBER(FIND("genetic",C1393)))</f>
        <v>0</v>
      </c>
      <c r="H1393" t="b">
        <f>OR(ISNUMBER(FIND("inflammatory",C1393)),ISNUMBER(FIND("inflamm",C1393)))</f>
        <v>0</v>
      </c>
      <c r="I1393" t="b">
        <f>OR(ISNUMBER(FIND("immune",C1393)),ISNUMBER(FIND("immunological",C1393)),ISNUMBER(FIND("interleuk",C1393)),ISNUMBER(FIND("platelet activation",C1393)),ISNUMBER(FIND("monocyte",C1393)),ISNUMBER(FIND("leukocyte",C1393)),ISNUMBER(FIND("cytokine",C1393)),ISNUMBER(FIND("CD4",C1393)),ISNUMBER(FIND("CD8",C1393)),ISNUMBER(FIND("T-cell",C1393)))</f>
        <v>0</v>
      </c>
      <c r="J1393" t="b">
        <f>OR(ISNUMBER(FIND("reactive oxygen",C1393)),ISNUMBER(FIND("ROS",C1393)),ISNUMBER(FIND("free radical",C1393)),ISNUMBER(FIND("oxidative stress",C1393)),ISNUMBER(FIND("peroxid",C1393)),ISNUMBER(FIND("oxidative",C1393)),ISNUMBER(FIND("antioxid",C1393)))</f>
        <v>1</v>
      </c>
      <c r="K1393" t="b">
        <f>OR(ISNUMBER(FIND("autophag",C1393)))</f>
        <v>0</v>
      </c>
      <c r="L1393" t="b">
        <f>OR(ISNUMBER(FIND("morpholog",C1393)))</f>
        <v>1</v>
      </c>
      <c r="M1393" t="b">
        <f>OR(ISNUMBER(FIND("fibrosis",C1393)),ISNUMBER(FIND("Fibrosis",C1393)),ISNUMBER(FIND("fibrot",C1393)))</f>
        <v>0</v>
      </c>
      <c r="N1393" t="b">
        <f>OR(ISNUMBER(FIND("offspring",C1393)),ISNUMBER(FIND("Parental",C1393)),ISNUMBER(FIND("parental",C1393)),ISNUMBER(FIND("germline",C1393)),ISNUMBER(FIND("reproduc",C1393)),ISNUMBER(FIND("embryo",C1393)))</f>
        <v>0</v>
      </c>
      <c r="O1393" t="b">
        <f>OR(ISNUMBER(FIND("metabol",C1393)),ISNUMBER(FIND("Metabol",C1393)),ISNUMBER(FIND("digest",C1393)),ISNUMBER(FIND("mitochon",C1393)))</f>
        <v>1</v>
      </c>
      <c r="P1393" t="b">
        <f>OR(ISNUMBER(FIND("ecotox",C1393)),ISNUMBER(FIND("Ecotox",B1393)),ISNUMBER(FIND("ecotox",B1393)),ISNUMBER(FIND("Ecotox",C1393)))</f>
        <v>0</v>
      </c>
      <c r="Q1393" t="b">
        <f>OR(ISNUMBER(FIND("Bioaccum",C1393)),ISNUMBER(FIND("bioaccum",C1393)),ISNUMBER(FIND("accum",C1393)))</f>
        <v>0</v>
      </c>
      <c r="R1393" t="b">
        <f>OR(ISNUMBER(FIND("Occupation",C1393)),ISNUMBER(FIND("occupation",C1393)),ISNUMBER(FIND("worker",C1393)),ISNUMBER(FIND("workforce",C1393)))</f>
        <v>0</v>
      </c>
      <c r="S1393" t="b">
        <f>NOT(OR(F1393,G1393,H1393,I1393,J1393,K1393,L1393,M1393,N1393,O1393,P1393,Q1393,R1393))</f>
        <v>0</v>
      </c>
      <c r="U1393" t="b">
        <f>OR(Table1[[#This Row],[Inflammation]],Table1[[#This Row],[Immune]])</f>
        <v>0</v>
      </c>
      <c r="V1393" t="str">
        <f>IF(OR(Table1[[#This Row],[Rodents]],Table1[[#This Row],[Human]],Table1[[#This Row],[Pig]]),OR(ISNUMBER(FIND("intratrach",C1393)),ISNUMBER(FIND("nasal ",C1393)),ISNUMBER(FIND("instill",C1393))),"NA")</f>
        <v>NA</v>
      </c>
      <c r="W1393" t="str">
        <f>IF(OR(Table1[[#This Row],[Rodents]],Table1[[#This Row],[Human]],Table1[[#This Row],[Pig]]),OR(ISNUMBER(FIND("dermal",C1393)),ISNUMBER(FIND("skin ",C1393))),"NA")</f>
        <v>NA</v>
      </c>
      <c r="X1393" t="str">
        <f>IF(OR(Table1[[#This Row],[Rodents]],Table1[[#This Row],[Human]],Table1[[#This Row],[Pig]]),OR(ISNUMBER(FIND("injected",C1393)),ISNUMBER(FIND("periton",C1393)),ISNUMBER(FIND("intrascrot",C1393))),"NA")</f>
        <v>NA</v>
      </c>
      <c r="Y1393" t="str">
        <f>IF(OR(Table1[[#This Row],[Rodents]],Table1[[#This Row],[Human]],Table1[[#This Row],[Pig]]),NOT(OR(Table1[[#This Row],[Inhaled/Intratracheal/intranasal]],Table1[[#This Row],[Dermal]],Table1[[#This Row],[Injected]])),"NA")</f>
        <v>NA</v>
      </c>
      <c r="AA1393" t="b">
        <f>OR(ISNUMBER(FIND("fish ",C1393)),ISNUMBER(FIND("Fish ",C1393)),ISNUMBER(FIND("aquatic",C1393)),ISNUMBER(FIND("daphnids",C1393)),ISNUMBER(FIND("Carcinus maenas",C1393)),ISNUMBER(FIND("Daphnia",C1393)),ISNUMBER(FIND("Ruditapes philippinarum",C1393)),ISNUMBER(FIND("daphnia",C1393)),ISNUMBER(FIND("marine",C1393)),ISNUMBER(FIND("mussel",C1393)),ISNUMBER(FIND("algae",C1393)),ISNUMBER(FIND("Donax faba",C1393)),ISNUMBER(FIND("estuarine",C1393)),ISNUMBER(FIND("snail",C1393)),ISNUMBER(FIND("Prorocentrum donghaiense",C1393)) )</f>
        <v>0</v>
      </c>
      <c r="AB1393" t="b">
        <f>OR(ISNUMBER(FIND(" rat ",C1393)),ISNUMBER(FIND(" rats ",C1393)),ISNUMBER(FIND(" Rats ",C1393)),ISNUMBER(FIND(" Rat ",C1393)),ISNUMBER(FIND(" rat.",C1393)),ISNUMBER(FIND(" rats.",C1393)),ISNUMBER(FIND("mouse",C1393)),ISNUMBER(FIND("mice",C1393)), ISNUMBER(FIND(" Mice",C1393)))</f>
        <v>0</v>
      </c>
      <c r="AC1393" t="b">
        <f>OR(ISNUMBER(FIND(" cell ",C1393)),ISNUMBER(FIND("fibroblast",C1393)),ISNUMBER(FIND("macrophage",C1393)),ISNUMBER(FIND("epithelial",C1393)),ISNUMBER(FIND("endothelial",C1393)),ISNUMBER(FIND("neuron",C1393)),ISNUMBER(FIND(" cells ",C1393)),ISNUMBER(FIND("RBC",C1393)),ISNUMBER(FIND("mitochond",C1393)),ISNUMBER(FIND("adipocyte",C1393)),ISNUMBER(FIND("osteo",C1393)),ISNUMBER(FIND("keratin",C1393)),ISNUMBER(FIND(" cell's ",C1393)),ISNUMBER(FIND("eukary",C1393)),ISNUMBER(FIND("sperm",C1393)))</f>
        <v>1</v>
      </c>
      <c r="AD1393" t="b">
        <f>OR(ISNUMBER(FIND("human",B1393)),ISNUMBER(FIND("workers",B1393)),ISNUMBER(FIND("workforces",B1393)),ISNUMBER(FIND("occupational",B1393)),ISNUMBER(FIND("Case report",B1393)),ISNUMBER(FIND("Workplaces",B1393)),ISNUMBER(FIND("worker",B1393)))</f>
        <v>0</v>
      </c>
      <c r="AE1393" t="b">
        <f>OR(ISNUMBER(FIND(" plant ",C1393)),ISNUMBER(FIND("Plant ",C1393)),ISNUMBER(FIND("tomato",C1393)),ISNUMBER(FIND("plants",C1393)),ISNUMBER(FIND("Plants",C1393)),ISNUMBER(FIND("algae",C1393)),ISNUMBER(FIND("lettuce",C1393)),ISNUMBER(FIND("green gram sprouts ",C1393)),ISNUMBER(FIND("Cucurbita pepo",C1393)),ISNUMBER(FIND("bean ",C1393)),ISNUMBER(FIND("chloroplast",C1393)),ISNUMBER(FIND("chlorophyll",C1393)),ISNUMBER(FIND("seedling",C1393)),ISNUMBER(FIND("canola",C1393)),ISNUMBER(FIND("shoot",C1393)),ISNUMBER(FIND("photosynthes",C1393)),ISNUMBER(FIND(" leaves ",C1393)),,ISNUMBER(FIND("agriculture",C1393)),ISNUMBER(FIND(" crops ",C1393)))</f>
        <v>0</v>
      </c>
      <c r="AF1393" t="b">
        <f>OR(ISNUMBER(FIND("bacteria",C1393)),ISNUMBER(FIND("Bacteria",C1393)),ISNUMBER(FIND("Bacterium",C1393)),ISNUMBER(FIND("bacterium",C1393)),ISNUMBER(FIND(" coli ",C1393)))</f>
        <v>0</v>
      </c>
      <c r="AG1393" t="b">
        <f>OR(ISNUMBER(FIND("fungi",C1393)),ISNUMBER(FIND("Fungi",C1393)),ISNUMBER(FIND("fungus",C1393)),ISNUMBER(FIND("Fungus",C1393)),ISNUMBER(FIND("mushroom",C1393)),ISNUMBER(FIND("Mushroom",C1393)),ISNUMBER(FIND(" mold ",C1393)))</f>
        <v>0</v>
      </c>
      <c r="AH1393" t="b">
        <f>OR(ISNUMBER(FIND("Pig ",C1393)),ISNUMBER(FIND("pig ",C1393)),ISNUMBER(FIND("Pigs ",C1393)),ISNUMBER(FIND("pigs ",C1393)))</f>
        <v>0</v>
      </c>
      <c r="AI1393" t="b">
        <f>OR(ISNUMBER(FIND(" C. elegans",C1393)),ISNUMBER(FIND("Caenorhabditis elegans",C1393)),ISNUMBER(FIND("earthworms",C1393)),ISNUMBER(FIND(" Ficopomatus enigmaticus",C1393)),ISNUMBER(FIND("larva",C1393)),ISNUMBER(FIND("Lumbriculus variegatus",C1393)),ISNUMBER(FIND("nematode",C1393)))</f>
        <v>0</v>
      </c>
      <c r="AJ1393" t="b">
        <f>NOT(OR(AA1393,AB1393,AC1393,AD1393,AE1393,AF1393,AG1393,AH1393,AI1393))</f>
        <v>0</v>
      </c>
      <c r="AL1393" t="b">
        <f>OR(AA1393,AB1393,AD1393,AE1393,AF1393,AG1393,AH1393,AI1393)</f>
        <v>0</v>
      </c>
      <c r="AM1393" t="b">
        <f>IF(Table1[[#This Row],[In vivo?]],IF(Table1[[#This Row],[Cell]],FALSE,TRUE),FALSE)</f>
        <v>0</v>
      </c>
      <c r="AN1393" t="b">
        <f>AND(AC1393,AL1393)</f>
        <v>0</v>
      </c>
      <c r="AO1393" t="b">
        <f>IF(Table1[[#This Row],[Cell]],IF(Table1[[#This Row],[In vivo?]],FALSE,TRUE),FALSE)</f>
        <v>1</v>
      </c>
      <c r="AP1393" t="b">
        <f>NOT(OR(Table1[[#This Row],[In vivo?]],Table1[[#This Row],[Only in Cell]]))</f>
        <v>0</v>
      </c>
      <c r="AQ1393" t="str">
        <f>IF(OR(Table1[[#This Row],[Rodents]],Table1[[#This Row],[Human]],Table1[[#This Row],[Pig]]),OR(ISNUMBER(FIND("pulmonary",C1393)),ISNUMBER(FIND("lung",C1393))),"NA")</f>
        <v>NA</v>
      </c>
      <c r="AR1393" t="str">
        <f>IF(OR(Table1[[#This Row],[Rodents]],Table1[[#This Row],[Human]],Table1[[#This Row],[Pig]]),OR(ISNUMBER(FIND("skin",C1393)),ISNUMBER(FIND("dermal",C1393))),"NA")</f>
        <v>NA</v>
      </c>
      <c r="AS1393" t="str">
        <f>IF(OR(Table1[[#This Row],[Rodents]],Table1[[#This Row],[Human]],Table1[[#This Row],[Pig]]),OR(ISNUMBER(FIND("liver",C1393)),ISNUMBER(FIND("hepat",C1393))),"NA")</f>
        <v>NA</v>
      </c>
      <c r="AT1393" t="str">
        <f>IF(OR(Table1[[#This Row],[Rodents]],Table1[[#This Row],[Human]],Table1[[#This Row],[Pig]]),OR(ISNUMBER(FIND("kidney",C1393)),ISNUMBER(FIND("neph",C1393))),"NA")</f>
        <v>NA</v>
      </c>
      <c r="AU1393" t="str">
        <f>IF(OR(Table1[[#This Row],[Rodents]],Table1[[#This Row],[Human]],Table1[[#This Row],[Pig]]),OR(ISNUMBER(FIND("brain",C1393)),ISNUMBER(FIND("neur",C1393)),ISNUMBER(FIND("nerv",C1393))),"NA")</f>
        <v>NA</v>
      </c>
      <c r="AV1393" t="str">
        <f>IF(OR(Table1[[#This Row],[Rodents]],Table1[[#This Row],[Human]],Table1[[#This Row],[Pig]]),OR(ISNUMBER(FIND("heart",C1393)),ISNUMBER(FIND("cardi",C1393))),"NA")</f>
        <v>NA</v>
      </c>
      <c r="AW1393" t="str">
        <f>IF(OR(Table1[[#This Row],[Rodents]],Table1[[#This Row],[Human]],Table1[[#This Row],[Pig]]),OR(ISNUMBER(FIND("gastro",C1393)),ISNUMBER(FIND("intesti",C1393)),ISNUMBER(FIND("stomach",C1393))),"NA")</f>
        <v>NA</v>
      </c>
      <c r="AX1393" t="str">
        <f>IF(OR(Table1[[#This Row],[Rodents]],Table1[[#This Row],[Human]],Table1[[#This Row],[Pig]]),NOT(OR(AQ1393,AR1393,AS1393,AT1393,AU1393,AV1393,AW1393)),"NA")</f>
        <v>NA</v>
      </c>
      <c r="AY1393" t="b">
        <f>OR(ISNUMBER(FIND("SWCNT",C1393)),ISNUMBER(FIND("SWNT",C1393)),ISNUMBER(FIND("single-wall",C1393)),ISNUMBER(FIND("single wall",C1393)),ISNUMBER(FIND("Single wall",C1393)),ISNUMBER(FIND("Single-wall",C1393)),ISNUMBER(FIND("SWCNT",B1393)),ISNUMBER(FIND("SWNT",B1393)),ISNUMBER(FIND("single-wall",B1393)),ISNUMBER(FIND("single wall",B1393)),ISNUMBER(FIND("Single-wall",B1393)),ISNUMBER(FIND("Single wall",B1393)))</f>
        <v>1</v>
      </c>
      <c r="AZ1393" t="b">
        <f>OR(ISNUMBER(FIND("MWCNT",C1393)),ISNUMBER(FIND("MWNT",C1393)),ISNUMBER(FIND("multi-wall",C1393)),ISNUMBER(FIND("multi wall",C1393)),ISNUMBER(FIND("multiwall",C1393)),ISNUMBER(FIND("Multi-wall",C1393)),ISNUMBER(FIND("Multi wall",C1393)),ISNUMBER(FIND("Multiwall",C1393)),ISNUMBER(FIND("MWCNT",B1393)),ISNUMBER(FIND("MWNT",B1393)),ISNUMBER(FIND("multi-wall",B1393)),ISNUMBER(FIND("multi wall",B1393)),ISNUMBER(FIND("multiwall",B1393)),ISNUMBER(FIND("Multi-wall",B1393)),ISNUMBER(FIND("Multi wall",B1393)),ISNUMBER(FIND("Multiwall",B1393)),ISNUMBER(FIND("Double-wall",B1393)),ISNUMBER(FIND("Double wall",B1393)),ISNUMBER(FIND("Doublewall",B1393)),ISNUMBER(FIND("double-wall",B1393)),ISNUMBER(FIND("double wall",B1393)),ISNUMBER(FIND("doublewall",B1393)))</f>
        <v>0</v>
      </c>
      <c r="BA1393" t="b">
        <f>AND(Table1[[#This Row],[SWCNT]],Table1[[#This Row],[MWCNT]])</f>
        <v>0</v>
      </c>
      <c r="BB1393" t="b">
        <f>IF(Table1[[#This Row],[SWCNT]]=TRUE,FALSE,IF(Table1[[#This Row],[MWCNT]]=TRUE,FALSE,TRUE))</f>
        <v>0</v>
      </c>
      <c r="BC1393" s="18"/>
    </row>
    <row r="1394" spans="1:55" ht="222">
      <c r="A1394" t="s">
        <v>1834</v>
      </c>
      <c r="B1394" s="2" t="s">
        <v>1835</v>
      </c>
      <c r="C1394" s="16" t="s">
        <v>1836</v>
      </c>
      <c r="D1394" s="17" t="s">
        <v>54</v>
      </c>
      <c r="E1394" s="2">
        <v>2018</v>
      </c>
      <c r="F1394" t="b">
        <f>OR(ISNUMBER(FIND("cytotoxic",C1394)),ISNUMBER(FIND("Cytotoxic",C1394)),ISNUMBER(FIND("cellular toxicity",C1394)),ISNUMBER(FIND("cell death",C1394)),ISNUMBER(FIND("viable",C1394)),ISNUMBER(FIND("phytotoxic",C1394)),ISNUMBER(FIND("acute toxicity",C1394)),ISNUMBER(FIND("MTT",C1394)),ISNUMBER(FIND("survival",C1394)),ISNUMBER(FIND("prolifer",C1394)),ISNUMBER(FIND("apoptosis",C1394)),ISNUMBER(FIND("neurotoxic",C1394)),ISNUMBER(FIND("  lysis ",C1394)),ISNUMBER(FIND("necrosis",C1394)),ISNUMBER(FIND("cellular death",C1394))*3,ISNUMBER(FIND("LDH",C1394)),ISNUMBER(FIND("Acute toxicity",C1394)))</f>
        <v>1</v>
      </c>
      <c r="G1394" t="b">
        <f>OR(ISNUMBER(FIND("genotoxic",C1394)),ISNUMBER(FIND("genotoxicity",C1394)),ISNUMBER(FIND("DNA damage",C1394)),ISNUMBER(FIND("DNA",C1394)),ISNUMBER(FIND("RNA",C1394)),ISNUMBER(FIND("mesothelioma",C1394)),ISNUMBER(FIND("carcino",C1394)),ISNUMBER(FIND("mutagen",C1394)),ISNUMBER(FIND("genetic",C1394)))</f>
        <v>1</v>
      </c>
      <c r="H1394" t="b">
        <f>OR(ISNUMBER(FIND("inflammatory",C1394)),ISNUMBER(FIND("inflamm",C1394)))</f>
        <v>0</v>
      </c>
      <c r="I1394" t="b">
        <f>OR(ISNUMBER(FIND("immune",C1394)),ISNUMBER(FIND("immunological",C1394)),ISNUMBER(FIND("interleuk",C1394)),ISNUMBER(FIND("platelet activation",C1394)),ISNUMBER(FIND("monocyte",C1394)),ISNUMBER(FIND("leukocyte",C1394)),ISNUMBER(FIND("cytokine",C1394)),ISNUMBER(FIND("CD4",C1394)),ISNUMBER(FIND("CD8",C1394)),ISNUMBER(FIND("T-cell",C1394)))</f>
        <v>0</v>
      </c>
      <c r="J1394" t="b">
        <f>OR(ISNUMBER(FIND("reactive oxygen",C1394)),ISNUMBER(FIND("ROS",C1394)),ISNUMBER(FIND("free radical",C1394)),ISNUMBER(FIND("oxidative stress",C1394)),ISNUMBER(FIND("peroxid",C1394)),ISNUMBER(FIND("oxidative",C1394)),ISNUMBER(FIND("antioxid",C1394)))</f>
        <v>1</v>
      </c>
      <c r="K1394" t="b">
        <f>OR(ISNUMBER(FIND("autophag",C1394)))</f>
        <v>0</v>
      </c>
      <c r="L1394" t="b">
        <f>OR(ISNUMBER(FIND("morpholog",C1394)))</f>
        <v>0</v>
      </c>
      <c r="M1394" t="b">
        <f>OR(ISNUMBER(FIND("fibrosis",C1394)),ISNUMBER(FIND("Fibrosis",C1394)),ISNUMBER(FIND("fibrot",C1394)))</f>
        <v>0</v>
      </c>
      <c r="N1394" t="b">
        <f>OR(ISNUMBER(FIND("offspring",C1394)),ISNUMBER(FIND("Parental",C1394)),ISNUMBER(FIND("parental",C1394)),ISNUMBER(FIND("germline",C1394)),ISNUMBER(FIND("reproduc",C1394)),ISNUMBER(FIND("embryo",C1394)))</f>
        <v>0</v>
      </c>
      <c r="O1394" t="b">
        <f>OR(ISNUMBER(FIND("metabol",C1394)),ISNUMBER(FIND("Metabol",C1394)),ISNUMBER(FIND("digest",C1394)),ISNUMBER(FIND("mitochon",C1394)))</f>
        <v>0</v>
      </c>
      <c r="P1394" t="b">
        <f>OR(ISNUMBER(FIND("ecotox",C1394)),ISNUMBER(FIND("Ecotox",B1394)),ISNUMBER(FIND("ecotox",B1394)),ISNUMBER(FIND("Ecotox",C1394)))</f>
        <v>0</v>
      </c>
      <c r="Q1394" t="b">
        <f>OR(ISNUMBER(FIND("Bioaccum",C1394)),ISNUMBER(FIND("bioaccum",C1394)),ISNUMBER(FIND("accum",C1394)))</f>
        <v>0</v>
      </c>
      <c r="R1394" t="b">
        <f>OR(ISNUMBER(FIND("Occupation",C1394)),ISNUMBER(FIND("occupation",C1394)),ISNUMBER(FIND("worker",C1394)),ISNUMBER(FIND("workforce",C1394)))</f>
        <v>0</v>
      </c>
      <c r="S1394" t="b">
        <f>NOT(OR(F1394,G1394,H1394,I1394,J1394,K1394,L1394,M1394,N1394,O1394,P1394,Q1394,R1394))</f>
        <v>0</v>
      </c>
      <c r="U1394" t="b">
        <f>OR(Table1[[#This Row],[Inflammation]],Table1[[#This Row],[Immune]])</f>
        <v>0</v>
      </c>
      <c r="V1394" t="str">
        <f>IF(OR(Table1[[#This Row],[Rodents]],Table1[[#This Row],[Human]],Table1[[#This Row],[Pig]]),OR(ISNUMBER(FIND("intratrach",C1394)),ISNUMBER(FIND("nasal ",C1394)),ISNUMBER(FIND("instill",C1394))),"NA")</f>
        <v>NA</v>
      </c>
      <c r="W1394" t="str">
        <f>IF(OR(Table1[[#This Row],[Rodents]],Table1[[#This Row],[Human]],Table1[[#This Row],[Pig]]),OR(ISNUMBER(FIND("dermal",C1394)),ISNUMBER(FIND("skin ",C1394))),"NA")</f>
        <v>NA</v>
      </c>
      <c r="X1394" t="str">
        <f>IF(OR(Table1[[#This Row],[Rodents]],Table1[[#This Row],[Human]],Table1[[#This Row],[Pig]]),OR(ISNUMBER(FIND("injected",C1394)),ISNUMBER(FIND("periton",C1394)),ISNUMBER(FIND("intrascrot",C1394))),"NA")</f>
        <v>NA</v>
      </c>
      <c r="Y1394" t="str">
        <f>IF(OR(Table1[[#This Row],[Rodents]],Table1[[#This Row],[Human]],Table1[[#This Row],[Pig]]),NOT(OR(Table1[[#This Row],[Inhaled/Intratracheal/intranasal]],Table1[[#This Row],[Dermal]],Table1[[#This Row],[Injected]])),"NA")</f>
        <v>NA</v>
      </c>
      <c r="AA1394" t="b">
        <f>OR(ISNUMBER(FIND("fish ",C1394)),ISNUMBER(FIND("Fish ",C1394)),ISNUMBER(FIND("aquatic",C1394)),ISNUMBER(FIND("daphnids",C1394)),ISNUMBER(FIND("Carcinus maenas",C1394)),ISNUMBER(FIND("Daphnia",C1394)),ISNUMBER(FIND("Ruditapes philippinarum",C1394)),ISNUMBER(FIND("daphnia",C1394)),ISNUMBER(FIND("marine",C1394)),ISNUMBER(FIND("mussel",C1394)),ISNUMBER(FIND("algae",C1394)),ISNUMBER(FIND("Donax faba",C1394)),ISNUMBER(FIND("estuarine",C1394)),ISNUMBER(FIND("snail",C1394)),ISNUMBER(FIND("Prorocentrum donghaiense",C1394)) )</f>
        <v>1</v>
      </c>
      <c r="AB1394" t="b">
        <f>OR(ISNUMBER(FIND(" rat ",C1394)),ISNUMBER(FIND(" rats ",C1394)),ISNUMBER(FIND(" Rats ",C1394)),ISNUMBER(FIND(" Rat ",C1394)),ISNUMBER(FIND(" rat.",C1394)),ISNUMBER(FIND(" rats.",C1394)),ISNUMBER(FIND("mouse",C1394)),ISNUMBER(FIND("mice",C1394)), ISNUMBER(FIND(" Mice",C1394)))</f>
        <v>0</v>
      </c>
      <c r="AC1394" t="b">
        <f>OR(ISNUMBER(FIND(" cell ",C1394)),ISNUMBER(FIND("fibroblast",C1394)),ISNUMBER(FIND("macrophage",C1394)),ISNUMBER(FIND("epithelial",C1394)),ISNUMBER(FIND("endothelial",C1394)),ISNUMBER(FIND("neuron",C1394)),ISNUMBER(FIND(" cells ",C1394)),ISNUMBER(FIND("RBC",C1394)),ISNUMBER(FIND("mitochond",C1394)),ISNUMBER(FIND("adipocyte",C1394)),ISNUMBER(FIND("osteo",C1394)),ISNUMBER(FIND("keratin",C1394)),ISNUMBER(FIND(" cell's ",C1394)),ISNUMBER(FIND("eukary",C1394)),ISNUMBER(FIND("sperm",C1394)))</f>
        <v>0</v>
      </c>
      <c r="AD1394" t="b">
        <f>OR(ISNUMBER(FIND("human",B1394)),ISNUMBER(FIND("workers",B1394)),ISNUMBER(FIND("workforces",B1394)),ISNUMBER(FIND("occupational",B1394)),ISNUMBER(FIND("Case report",B1394)),ISNUMBER(FIND("Workplaces",B1394)),ISNUMBER(FIND("worker",B1394)))</f>
        <v>0</v>
      </c>
      <c r="AE1394" t="b">
        <f>OR(ISNUMBER(FIND(" plant ",C1394)),ISNUMBER(FIND("Plant ",C1394)),ISNUMBER(FIND("tomato",C1394)),ISNUMBER(FIND("plants",C1394)),ISNUMBER(FIND("Plants",C1394)),ISNUMBER(FIND("algae",C1394)),ISNUMBER(FIND("lettuce",C1394)),ISNUMBER(FIND("green gram sprouts ",C1394)),ISNUMBER(FIND("Cucurbita pepo",C1394)),ISNUMBER(FIND("bean ",C1394)),ISNUMBER(FIND("chloroplast",C1394)),ISNUMBER(FIND("chlorophyll",C1394)),ISNUMBER(FIND("seedling",C1394)),ISNUMBER(FIND("canola",C1394)),ISNUMBER(FIND("shoot",C1394)),ISNUMBER(FIND("photosynthes",C1394)),ISNUMBER(FIND(" leaves ",C1394)),,ISNUMBER(FIND("agriculture",C1394)),ISNUMBER(FIND(" crops ",C1394)))</f>
        <v>0</v>
      </c>
      <c r="AF1394" t="b">
        <f>OR(ISNUMBER(FIND("bacteria",C1394)),ISNUMBER(FIND("Bacteria",C1394)),ISNUMBER(FIND("Bacterium",C1394)),ISNUMBER(FIND("bacterium",C1394)),ISNUMBER(FIND(" coli ",C1394)))</f>
        <v>0</v>
      </c>
      <c r="AG1394" t="b">
        <f>OR(ISNUMBER(FIND("fungi",C1394)),ISNUMBER(FIND("Fungi",C1394)),ISNUMBER(FIND("fungus",C1394)),ISNUMBER(FIND("Fungus",C1394)),ISNUMBER(FIND("mushroom",C1394)),ISNUMBER(FIND("Mushroom",C1394)),ISNUMBER(FIND(" mold ",C1394)))</f>
        <v>0</v>
      </c>
      <c r="AH1394" t="b">
        <f>OR(ISNUMBER(FIND("Pig ",C1394)),ISNUMBER(FIND("pig ",C1394)),ISNUMBER(FIND("Pigs ",C1394)),ISNUMBER(FIND("pigs ",C1394)))</f>
        <v>0</v>
      </c>
      <c r="AI1394" t="b">
        <f>OR(ISNUMBER(FIND(" C. elegans",C1394)),ISNUMBER(FIND("Caenorhabditis elegans",C1394)),ISNUMBER(FIND("earthworms",C1394)),ISNUMBER(FIND(" Ficopomatus enigmaticus",C1394)),ISNUMBER(FIND("larva",C1394)),ISNUMBER(FIND("Lumbriculus variegatus",C1394)),ISNUMBER(FIND("nematode",C1394)))</f>
        <v>0</v>
      </c>
      <c r="AJ1394" t="b">
        <f>NOT(OR(AA1394,AB1394,AC1394,AD1394,AE1394,AF1394,AG1394,AH1394,AI1394))</f>
        <v>0</v>
      </c>
      <c r="AL1394" t="b">
        <f>OR(AA1394,AB1394,AD1394,AE1394,AF1394,AG1394,AH1394,AI1394)</f>
        <v>1</v>
      </c>
      <c r="AM1394" t="b">
        <f>IF(Table1[[#This Row],[In vivo?]],IF(Table1[[#This Row],[Cell]],FALSE,TRUE),FALSE)</f>
        <v>1</v>
      </c>
      <c r="AN1394" t="b">
        <f>AND(AC1394,AL1394)</f>
        <v>0</v>
      </c>
      <c r="AO1394" t="b">
        <f>IF(Table1[[#This Row],[Cell]],IF(Table1[[#This Row],[In vivo?]],FALSE,TRUE),FALSE)</f>
        <v>0</v>
      </c>
      <c r="AP1394" t="b">
        <f>NOT(OR(Table1[[#This Row],[In vivo?]],Table1[[#This Row],[Only in Cell]]))</f>
        <v>0</v>
      </c>
      <c r="AQ1394" t="str">
        <f>IF(OR(Table1[[#This Row],[Rodents]],Table1[[#This Row],[Human]],Table1[[#This Row],[Pig]]),OR(ISNUMBER(FIND("pulmonary",C1394)),ISNUMBER(FIND("lung",C1394))),"NA")</f>
        <v>NA</v>
      </c>
      <c r="AR1394" t="str">
        <f>IF(OR(Table1[[#This Row],[Rodents]],Table1[[#This Row],[Human]],Table1[[#This Row],[Pig]]),OR(ISNUMBER(FIND("skin",C1394)),ISNUMBER(FIND("dermal",C1394))),"NA")</f>
        <v>NA</v>
      </c>
      <c r="AS1394" t="str">
        <f>IF(OR(Table1[[#This Row],[Rodents]],Table1[[#This Row],[Human]],Table1[[#This Row],[Pig]]),OR(ISNUMBER(FIND("liver",C1394)),ISNUMBER(FIND("hepat",C1394))),"NA")</f>
        <v>NA</v>
      </c>
      <c r="AT1394" t="str">
        <f>IF(OR(Table1[[#This Row],[Rodents]],Table1[[#This Row],[Human]],Table1[[#This Row],[Pig]]),OR(ISNUMBER(FIND("kidney",C1394)),ISNUMBER(FIND("neph",C1394))),"NA")</f>
        <v>NA</v>
      </c>
      <c r="AU1394" t="str">
        <f>IF(OR(Table1[[#This Row],[Rodents]],Table1[[#This Row],[Human]],Table1[[#This Row],[Pig]]),OR(ISNUMBER(FIND("brain",C1394)),ISNUMBER(FIND("neur",C1394)),ISNUMBER(FIND("nerv",C1394))),"NA")</f>
        <v>NA</v>
      </c>
      <c r="AV1394" t="str">
        <f>IF(OR(Table1[[#This Row],[Rodents]],Table1[[#This Row],[Human]],Table1[[#This Row],[Pig]]),OR(ISNUMBER(FIND("heart",C1394)),ISNUMBER(FIND("cardi",C1394))),"NA")</f>
        <v>NA</v>
      </c>
      <c r="AW1394" t="str">
        <f>IF(OR(Table1[[#This Row],[Rodents]],Table1[[#This Row],[Human]],Table1[[#This Row],[Pig]]),OR(ISNUMBER(FIND("gastro",C1394)),ISNUMBER(FIND("intesti",C1394)),ISNUMBER(FIND("stomach",C1394))),"NA")</f>
        <v>NA</v>
      </c>
      <c r="AX1394" t="str">
        <f>IF(OR(Table1[[#This Row],[Rodents]],Table1[[#This Row],[Human]],Table1[[#This Row],[Pig]]),NOT(OR(AQ1394,AR1394,AS1394,AT1394,AU1394,AV1394,AW1394)),"NA")</f>
        <v>NA</v>
      </c>
      <c r="AY1394" t="b">
        <f>OR(ISNUMBER(FIND("SWCNT",C1394)),ISNUMBER(FIND("SWNT",C1394)),ISNUMBER(FIND("single-wall",C1394)),ISNUMBER(FIND("single wall",C1394)),ISNUMBER(FIND("Single wall",C1394)),ISNUMBER(FIND("Single-wall",C1394)),ISNUMBER(FIND("SWCNT",B1394)),ISNUMBER(FIND("SWNT",B1394)),ISNUMBER(FIND("single-wall",B1394)),ISNUMBER(FIND("single wall",B1394)),ISNUMBER(FIND("Single-wall",B1394)),ISNUMBER(FIND("Single wall",B1394)))</f>
        <v>0</v>
      </c>
      <c r="AZ1394" t="b">
        <f>OR(ISNUMBER(FIND("MWCNT",C1394)),ISNUMBER(FIND("MWNT",C1394)),ISNUMBER(FIND("multi-wall",C1394)),ISNUMBER(FIND("multi wall",C1394)),ISNUMBER(FIND("multiwall",C1394)),ISNUMBER(FIND("Multi-wall",C1394)),ISNUMBER(FIND("Multi wall",C1394)),ISNUMBER(FIND("Multiwall",C1394)),ISNUMBER(FIND("MWCNT",B1394)),ISNUMBER(FIND("MWNT",B1394)),ISNUMBER(FIND("multi-wall",B1394)),ISNUMBER(FIND("multi wall",B1394)),ISNUMBER(FIND("multiwall",B1394)),ISNUMBER(FIND("Multi-wall",B1394)),ISNUMBER(FIND("Multi wall",B1394)),ISNUMBER(FIND("Multiwall",B1394)),ISNUMBER(FIND("Double-wall",B1394)),ISNUMBER(FIND("Double wall",B1394)),ISNUMBER(FIND("Doublewall",B1394)),ISNUMBER(FIND("double-wall",B1394)),ISNUMBER(FIND("double wall",B1394)),ISNUMBER(FIND("doublewall",B1394)))</f>
        <v>1</v>
      </c>
      <c r="BA1394" t="b">
        <f>AND(Table1[[#This Row],[SWCNT]],Table1[[#This Row],[MWCNT]])</f>
        <v>0</v>
      </c>
      <c r="BB1394" t="b">
        <f>IF(Table1[[#This Row],[SWCNT]]=TRUE,FALSE,IF(Table1[[#This Row],[MWCNT]]=TRUE,FALSE,TRUE))</f>
        <v>0</v>
      </c>
      <c r="BC1394" s="18"/>
    </row>
    <row r="1395" spans="1:55" ht="166.5">
      <c r="A1395" t="s">
        <v>1841</v>
      </c>
      <c r="B1395" s="2" t="s">
        <v>1843</v>
      </c>
      <c r="C1395" s="16" t="s">
        <v>1845</v>
      </c>
      <c r="D1395" s="17" t="s">
        <v>1847</v>
      </c>
      <c r="E1395" s="2">
        <v>2018</v>
      </c>
      <c r="F1395" t="b">
        <f>OR(ISNUMBER(FIND("cytotoxic",C1395)),ISNUMBER(FIND("Cytotoxic",C1395)),ISNUMBER(FIND("cellular toxicity",C1395)),ISNUMBER(FIND("cell death",C1395)),ISNUMBER(FIND("viable",C1395)),ISNUMBER(FIND("phytotoxic",C1395)),ISNUMBER(FIND("acute toxicity",C1395)),ISNUMBER(FIND("MTT",C1395)),ISNUMBER(FIND("survival",C1395)),ISNUMBER(FIND("prolifer",C1395)),ISNUMBER(FIND("apoptosis",C1395)),ISNUMBER(FIND("neurotoxic",C1395)),ISNUMBER(FIND("  lysis ",C1395)),ISNUMBER(FIND("necrosis",C1395)),ISNUMBER(FIND("cellular death",C1395))*3,ISNUMBER(FIND("LDH",C1395)),ISNUMBER(FIND("Acute toxicity",C1395)))</f>
        <v>1</v>
      </c>
      <c r="G1395" t="b">
        <f>OR(ISNUMBER(FIND("genotoxic",C1395)),ISNUMBER(FIND("genotoxicity",C1395)),ISNUMBER(FIND("DNA damage",C1395)),ISNUMBER(FIND("DNA",C1395)),ISNUMBER(FIND("RNA",C1395)),ISNUMBER(FIND("mesothelioma",C1395)),ISNUMBER(FIND("carcino",C1395)),ISNUMBER(FIND("mutagen",C1395)),ISNUMBER(FIND("genetic",C1395)))</f>
        <v>0</v>
      </c>
      <c r="H1395" t="b">
        <f>OR(ISNUMBER(FIND("inflammatory",C1395)),ISNUMBER(FIND("inflamm",C1395)))</f>
        <v>0</v>
      </c>
      <c r="I1395" t="b">
        <f>OR(ISNUMBER(FIND("immune",C1395)),ISNUMBER(FIND("immunological",C1395)),ISNUMBER(FIND("interleuk",C1395)),ISNUMBER(FIND("platelet activation",C1395)),ISNUMBER(FIND("monocyte",C1395)),ISNUMBER(FIND("leukocyte",C1395)),ISNUMBER(FIND("cytokine",C1395)),ISNUMBER(FIND("CD4",C1395)),ISNUMBER(FIND("CD8",C1395)),ISNUMBER(FIND("T-cell",C1395)))</f>
        <v>0</v>
      </c>
      <c r="J1395" t="b">
        <f>OR(ISNUMBER(FIND("reactive oxygen",C1395)),ISNUMBER(FIND("ROS",C1395)),ISNUMBER(FIND("free radical",C1395)),ISNUMBER(FIND("oxidative stress",C1395)),ISNUMBER(FIND("peroxid",C1395)),ISNUMBER(FIND("oxidative",C1395)),ISNUMBER(FIND("antioxid",C1395)))</f>
        <v>1</v>
      </c>
      <c r="K1395" t="b">
        <f>OR(ISNUMBER(FIND("autophag",C1395)))</f>
        <v>0</v>
      </c>
      <c r="L1395" t="b">
        <f>OR(ISNUMBER(FIND("morpholog",C1395)))</f>
        <v>0</v>
      </c>
      <c r="M1395" t="b">
        <f>OR(ISNUMBER(FIND("fibrosis",C1395)),ISNUMBER(FIND("Fibrosis",C1395)),ISNUMBER(FIND("fibrot",C1395)))</f>
        <v>0</v>
      </c>
      <c r="N1395" t="b">
        <f>OR(ISNUMBER(FIND("offspring",C1395)),ISNUMBER(FIND("Parental",C1395)),ISNUMBER(FIND("parental",C1395)),ISNUMBER(FIND("germline",C1395)),ISNUMBER(FIND("reproduc",C1395)),ISNUMBER(FIND("embryo",C1395)))</f>
        <v>0</v>
      </c>
      <c r="O1395" t="b">
        <f>OR(ISNUMBER(FIND("metabol",C1395)),ISNUMBER(FIND("Metabol",C1395)),ISNUMBER(FIND("digest",C1395)),ISNUMBER(FIND("mitochon",C1395)))</f>
        <v>1</v>
      </c>
      <c r="P1395" t="b">
        <f>OR(ISNUMBER(FIND("ecotox",C1395)),ISNUMBER(FIND("Ecotox",B1395)),ISNUMBER(FIND("ecotox",B1395)),ISNUMBER(FIND("Ecotox",C1395)))</f>
        <v>0</v>
      </c>
      <c r="Q1395" t="b">
        <f>OR(ISNUMBER(FIND("Bioaccum",C1395)),ISNUMBER(FIND("bioaccum",C1395)),ISNUMBER(FIND("accum",C1395)))</f>
        <v>0</v>
      </c>
      <c r="R1395" t="b">
        <f>OR(ISNUMBER(FIND("Occupation",C1395)),ISNUMBER(FIND("occupation",C1395)),ISNUMBER(FIND("worker",C1395)),ISNUMBER(FIND("workforce",C1395)))</f>
        <v>0</v>
      </c>
      <c r="S1395" t="b">
        <f>NOT(OR(F1395,G1395,H1395,I1395,J1395,K1395,L1395,M1395,N1395,O1395,P1395,Q1395,R1395))</f>
        <v>0</v>
      </c>
      <c r="U1395" t="b">
        <f>OR(Table1[[#This Row],[Inflammation]],Table1[[#This Row],[Immune]])</f>
        <v>0</v>
      </c>
      <c r="V1395" t="str">
        <f>IF(OR(Table1[[#This Row],[Rodents]],Table1[[#This Row],[Human]],Table1[[#This Row],[Pig]]),OR(ISNUMBER(FIND("intratrach",C1395)),ISNUMBER(FIND("nasal ",C1395)),ISNUMBER(FIND("instill",C1395))),"NA")</f>
        <v>NA</v>
      </c>
      <c r="W1395" t="str">
        <f>IF(OR(Table1[[#This Row],[Rodents]],Table1[[#This Row],[Human]],Table1[[#This Row],[Pig]]),OR(ISNUMBER(FIND("dermal",C1395)),ISNUMBER(FIND("skin ",C1395))),"NA")</f>
        <v>NA</v>
      </c>
      <c r="X1395" t="str">
        <f>IF(OR(Table1[[#This Row],[Rodents]],Table1[[#This Row],[Human]],Table1[[#This Row],[Pig]]),OR(ISNUMBER(FIND("injected",C1395)),ISNUMBER(FIND("periton",C1395)),ISNUMBER(FIND("intrascrot",C1395))),"NA")</f>
        <v>NA</v>
      </c>
      <c r="Y1395" t="str">
        <f>IF(OR(Table1[[#This Row],[Rodents]],Table1[[#This Row],[Human]],Table1[[#This Row],[Pig]]),NOT(OR(Table1[[#This Row],[Inhaled/Intratracheal/intranasal]],Table1[[#This Row],[Dermal]],Table1[[#This Row],[Injected]])),"NA")</f>
        <v>NA</v>
      </c>
      <c r="AA1395" t="b">
        <f>OR(ISNUMBER(FIND("fish ",C1395)),ISNUMBER(FIND("Fish ",C1395)),ISNUMBER(FIND("aquatic",C1395)),ISNUMBER(FIND("daphnids",C1395)),ISNUMBER(FIND("Carcinus maenas",C1395)),ISNUMBER(FIND("Daphnia",C1395)),ISNUMBER(FIND("Ruditapes philippinarum",C1395)),ISNUMBER(FIND("daphnia",C1395)),ISNUMBER(FIND("marine",C1395)),ISNUMBER(FIND("mussel",C1395)),ISNUMBER(FIND("algae",C1395)),ISNUMBER(FIND("Donax faba",C1395)),ISNUMBER(FIND("estuarine",C1395)),ISNUMBER(FIND("snail",C1395)),ISNUMBER(FIND("Prorocentrum donghaiense",C1395)) )</f>
        <v>0</v>
      </c>
      <c r="AB1395" t="b">
        <f>OR(ISNUMBER(FIND(" rat ",C1395)),ISNUMBER(FIND(" rats ",C1395)),ISNUMBER(FIND(" Rats ",C1395)),ISNUMBER(FIND(" Rat ",C1395)),ISNUMBER(FIND(" rat.",C1395)),ISNUMBER(FIND(" rats.",C1395)),ISNUMBER(FIND("mouse",C1395)),ISNUMBER(FIND("mice",C1395)), ISNUMBER(FIND(" Mice",C1395)))</f>
        <v>0</v>
      </c>
      <c r="AC1395" t="b">
        <f>OR(ISNUMBER(FIND(" cell ",C1395)),ISNUMBER(FIND("fibroblast",C1395)),ISNUMBER(FIND("macrophage",C1395)),ISNUMBER(FIND("epithelial",C1395)),ISNUMBER(FIND("endothelial",C1395)),ISNUMBER(FIND("neuron",C1395)),ISNUMBER(FIND(" cells ",C1395)),ISNUMBER(FIND("RBC",C1395)),ISNUMBER(FIND("mitochond",C1395)),ISNUMBER(FIND("adipocyte",C1395)),ISNUMBER(FIND("osteo",C1395)),ISNUMBER(FIND("keratin",C1395)),ISNUMBER(FIND(" cell's ",C1395)),ISNUMBER(FIND("eukary",C1395)),ISNUMBER(FIND("sperm",C1395)))</f>
        <v>1</v>
      </c>
      <c r="AD1395" t="b">
        <f>OR(ISNUMBER(FIND("human",B1395)),ISNUMBER(FIND("workers",B1395)),ISNUMBER(FIND("workforces",B1395)),ISNUMBER(FIND("occupational",B1395)),ISNUMBER(FIND("Case report",B1395)),ISNUMBER(FIND("Workplaces",B1395)),ISNUMBER(FIND("worker",B1395)))</f>
        <v>0</v>
      </c>
      <c r="AE1395" t="b">
        <f>OR(ISNUMBER(FIND(" plant ",C1395)),ISNUMBER(FIND("Plant ",C1395)),ISNUMBER(FIND("tomato",C1395)),ISNUMBER(FIND("plants",C1395)),ISNUMBER(FIND("Plants",C1395)),ISNUMBER(FIND("algae",C1395)),ISNUMBER(FIND("lettuce",C1395)),ISNUMBER(FIND("green gram sprouts ",C1395)),ISNUMBER(FIND("Cucurbita pepo",C1395)),ISNUMBER(FIND("bean ",C1395)),ISNUMBER(FIND("chloroplast",C1395)),ISNUMBER(FIND("chlorophyll",C1395)),ISNUMBER(FIND("seedling",C1395)),ISNUMBER(FIND("canola",C1395)),ISNUMBER(FIND("shoot",C1395)),ISNUMBER(FIND("photosynthes",C1395)),ISNUMBER(FIND(" leaves ",C1395)),,ISNUMBER(FIND("agriculture",C1395)),ISNUMBER(FIND(" crops ",C1395)))</f>
        <v>0</v>
      </c>
      <c r="AF1395" t="b">
        <f>OR(ISNUMBER(FIND("bacteria",C1395)),ISNUMBER(FIND("Bacteria",C1395)),ISNUMBER(FIND("Bacterium",C1395)),ISNUMBER(FIND("bacterium",C1395)),ISNUMBER(FIND(" coli ",C1395)))</f>
        <v>0</v>
      </c>
      <c r="AG1395" t="b">
        <f>OR(ISNUMBER(FIND("fungi",C1395)),ISNUMBER(FIND("Fungi",C1395)),ISNUMBER(FIND("fungus",C1395)),ISNUMBER(FIND("Fungus",C1395)),ISNUMBER(FIND("mushroom",C1395)),ISNUMBER(FIND("Mushroom",C1395)),ISNUMBER(FIND(" mold ",C1395)))</f>
        <v>0</v>
      </c>
      <c r="AH1395" t="b">
        <f>OR(ISNUMBER(FIND("Pig ",C1395)),ISNUMBER(FIND("pig ",C1395)),ISNUMBER(FIND("Pigs ",C1395)),ISNUMBER(FIND("pigs ",C1395)))</f>
        <v>0</v>
      </c>
      <c r="AI1395" t="b">
        <f>OR(ISNUMBER(FIND(" C. elegans",C1395)),ISNUMBER(FIND("Caenorhabditis elegans",C1395)),ISNUMBER(FIND("earthworms",C1395)),ISNUMBER(FIND(" Ficopomatus enigmaticus",C1395)),ISNUMBER(FIND("larva",C1395)),ISNUMBER(FIND("Lumbriculus variegatus",C1395)),ISNUMBER(FIND("nematode",C1395)))</f>
        <v>0</v>
      </c>
      <c r="AJ1395" t="b">
        <f>NOT(OR(AA1395,AB1395,AC1395,AD1395,AE1395,AF1395,AG1395,AH1395,AI1395))</f>
        <v>0</v>
      </c>
      <c r="AL1395" t="b">
        <f>OR(AA1395,AB1395,AD1395,AE1395,AF1395,AG1395,AH1395,AI1395)</f>
        <v>0</v>
      </c>
      <c r="AM1395" t="b">
        <f>IF(Table1[[#This Row],[In vivo?]],IF(Table1[[#This Row],[Cell]],FALSE,TRUE),FALSE)</f>
        <v>0</v>
      </c>
      <c r="AN1395" t="b">
        <f>AND(AC1395,AL1395)</f>
        <v>0</v>
      </c>
      <c r="AO1395" t="b">
        <f>IF(Table1[[#This Row],[Cell]],IF(Table1[[#This Row],[In vivo?]],FALSE,TRUE),FALSE)</f>
        <v>1</v>
      </c>
      <c r="AP1395" t="b">
        <f>NOT(OR(Table1[[#This Row],[In vivo?]],Table1[[#This Row],[Only in Cell]]))</f>
        <v>0</v>
      </c>
      <c r="AQ1395" t="str">
        <f>IF(OR(Table1[[#This Row],[Rodents]],Table1[[#This Row],[Human]],Table1[[#This Row],[Pig]]),OR(ISNUMBER(FIND("pulmonary",C1395)),ISNUMBER(FIND("lung",C1395))),"NA")</f>
        <v>NA</v>
      </c>
      <c r="AR1395" t="str">
        <f>IF(OR(Table1[[#This Row],[Rodents]],Table1[[#This Row],[Human]],Table1[[#This Row],[Pig]]),OR(ISNUMBER(FIND("skin",C1395)),ISNUMBER(FIND("dermal",C1395))),"NA")</f>
        <v>NA</v>
      </c>
      <c r="AS1395" t="str">
        <f>IF(OR(Table1[[#This Row],[Rodents]],Table1[[#This Row],[Human]],Table1[[#This Row],[Pig]]),OR(ISNUMBER(FIND("liver",C1395)),ISNUMBER(FIND("hepat",C1395))),"NA")</f>
        <v>NA</v>
      </c>
      <c r="AT1395" t="str">
        <f>IF(OR(Table1[[#This Row],[Rodents]],Table1[[#This Row],[Human]],Table1[[#This Row],[Pig]]),OR(ISNUMBER(FIND("kidney",C1395)),ISNUMBER(FIND("neph",C1395))),"NA")</f>
        <v>NA</v>
      </c>
      <c r="AU1395" t="str">
        <f>IF(OR(Table1[[#This Row],[Rodents]],Table1[[#This Row],[Human]],Table1[[#This Row],[Pig]]),OR(ISNUMBER(FIND("brain",C1395)),ISNUMBER(FIND("neur",C1395)),ISNUMBER(FIND("nerv",C1395))),"NA")</f>
        <v>NA</v>
      </c>
      <c r="AV1395" t="str">
        <f>IF(OR(Table1[[#This Row],[Rodents]],Table1[[#This Row],[Human]],Table1[[#This Row],[Pig]]),OR(ISNUMBER(FIND("heart",C1395)),ISNUMBER(FIND("cardi",C1395))),"NA")</f>
        <v>NA</v>
      </c>
      <c r="AW1395" t="str">
        <f>IF(OR(Table1[[#This Row],[Rodents]],Table1[[#This Row],[Human]],Table1[[#This Row],[Pig]]),OR(ISNUMBER(FIND("gastro",C1395)),ISNUMBER(FIND("intesti",C1395)),ISNUMBER(FIND("stomach",C1395))),"NA")</f>
        <v>NA</v>
      </c>
      <c r="AX1395" t="str">
        <f>IF(OR(Table1[[#This Row],[Rodents]],Table1[[#This Row],[Human]],Table1[[#This Row],[Pig]]),NOT(OR(AQ1395,AR1395,AS1395,AT1395,AU1395,AV1395,AW1395)),"NA")</f>
        <v>NA</v>
      </c>
      <c r="AY1395" t="b">
        <f>OR(ISNUMBER(FIND("SWCNT",C1395)),ISNUMBER(FIND("SWNT",C1395)),ISNUMBER(FIND("single-wall",C1395)),ISNUMBER(FIND("single wall",C1395)),ISNUMBER(FIND("Single wall",C1395)),ISNUMBER(FIND("Single-wall",C1395)),ISNUMBER(FIND("SWCNT",B1395)),ISNUMBER(FIND("SWNT",B1395)),ISNUMBER(FIND("single-wall",B1395)),ISNUMBER(FIND("single wall",B1395)),ISNUMBER(FIND("Single-wall",B1395)),ISNUMBER(FIND("Single wall",B1395)))</f>
        <v>1</v>
      </c>
      <c r="AZ1395" t="b">
        <f>OR(ISNUMBER(FIND("MWCNT",C1395)),ISNUMBER(FIND("MWNT",C1395)),ISNUMBER(FIND("multi-wall",C1395)),ISNUMBER(FIND("multi wall",C1395)),ISNUMBER(FIND("multiwall",C1395)),ISNUMBER(FIND("Multi-wall",C1395)),ISNUMBER(FIND("Multi wall",C1395)),ISNUMBER(FIND("Multiwall",C1395)),ISNUMBER(FIND("MWCNT",B1395)),ISNUMBER(FIND("MWNT",B1395)),ISNUMBER(FIND("multi-wall",B1395)),ISNUMBER(FIND("multi wall",B1395)),ISNUMBER(FIND("multiwall",B1395)),ISNUMBER(FIND("Multi-wall",B1395)),ISNUMBER(FIND("Multi wall",B1395)),ISNUMBER(FIND("Multiwall",B1395)),ISNUMBER(FIND("Double-wall",B1395)),ISNUMBER(FIND("Double wall",B1395)),ISNUMBER(FIND("Doublewall",B1395)),ISNUMBER(FIND("double-wall",B1395)),ISNUMBER(FIND("double wall",B1395)),ISNUMBER(FIND("doublewall",B1395)))</f>
        <v>1</v>
      </c>
      <c r="BA1395" t="b">
        <f>AND(Table1[[#This Row],[SWCNT]],Table1[[#This Row],[MWCNT]])</f>
        <v>1</v>
      </c>
      <c r="BB1395" t="b">
        <f>IF(Table1[[#This Row],[SWCNT]]=TRUE,FALSE,IF(Table1[[#This Row],[MWCNT]]=TRUE,FALSE,TRUE))</f>
        <v>0</v>
      </c>
      <c r="BC1395" s="18"/>
    </row>
    <row r="1396" spans="1:55" ht="185">
      <c r="A1396" t="s">
        <v>1855</v>
      </c>
      <c r="B1396" s="2" t="s">
        <v>1856</v>
      </c>
      <c r="C1396" s="16" t="s">
        <v>1857</v>
      </c>
      <c r="D1396" s="17" t="s">
        <v>1278</v>
      </c>
      <c r="E1396" s="2">
        <v>2018</v>
      </c>
      <c r="F1396" t="b">
        <f>OR(ISNUMBER(FIND("cytotoxic",C1396)),ISNUMBER(FIND("Cytotoxic",C1396)),ISNUMBER(FIND("cellular toxicity",C1396)),ISNUMBER(FIND("cell death",C1396)),ISNUMBER(FIND("viable",C1396)),ISNUMBER(FIND("phytotoxic",C1396)),ISNUMBER(FIND("acute toxicity",C1396)),ISNUMBER(FIND("MTT",C1396)),ISNUMBER(FIND("survival",C1396)),ISNUMBER(FIND("prolifer",C1396)),ISNUMBER(FIND("apoptosis",C1396)),ISNUMBER(FIND("neurotoxic",C1396)),ISNUMBER(FIND("  lysis ",C1396)),ISNUMBER(FIND("necrosis",C1396)),ISNUMBER(FIND("cellular death",C1396))*3,ISNUMBER(FIND("LDH",C1396)),ISNUMBER(FIND("Acute toxicity",C1396)))</f>
        <v>1</v>
      </c>
      <c r="G1396" t="b">
        <f>OR(ISNUMBER(FIND("genotoxic",C1396)),ISNUMBER(FIND("genotoxicity",C1396)),ISNUMBER(FIND("DNA damage",C1396)),ISNUMBER(FIND("DNA",C1396)),ISNUMBER(FIND("RNA",C1396)),ISNUMBER(FIND("mesothelioma",C1396)),ISNUMBER(FIND("carcino",C1396)),ISNUMBER(FIND("mutagen",C1396)),ISNUMBER(FIND("genetic",C1396)))</f>
        <v>0</v>
      </c>
      <c r="H1396" t="b">
        <f>OR(ISNUMBER(FIND("inflammatory",C1396)),ISNUMBER(FIND("inflamm",C1396)))</f>
        <v>0</v>
      </c>
      <c r="I1396" t="b">
        <f>OR(ISNUMBER(FIND("immune",C1396)),ISNUMBER(FIND("immunological",C1396)),ISNUMBER(FIND("interleuk",C1396)),ISNUMBER(FIND("platelet activation",C1396)),ISNUMBER(FIND("monocyte",C1396)),ISNUMBER(FIND("leukocyte",C1396)),ISNUMBER(FIND("cytokine",C1396)),ISNUMBER(FIND("CD4",C1396)),ISNUMBER(FIND("CD8",C1396)),ISNUMBER(FIND("T-cell",C1396)))</f>
        <v>0</v>
      </c>
      <c r="J1396" t="b">
        <f>OR(ISNUMBER(FIND("reactive oxygen",C1396)),ISNUMBER(FIND("ROS",C1396)),ISNUMBER(FIND("free radical",C1396)),ISNUMBER(FIND("oxidative stress",C1396)),ISNUMBER(FIND("peroxid",C1396)),ISNUMBER(FIND("oxidative",C1396)),ISNUMBER(FIND("antioxid",C1396)))</f>
        <v>0</v>
      </c>
      <c r="K1396" t="b">
        <f>OR(ISNUMBER(FIND("autophag",C1396)))</f>
        <v>0</v>
      </c>
      <c r="L1396" t="b">
        <f>OR(ISNUMBER(FIND("morpholog",C1396)))</f>
        <v>0</v>
      </c>
      <c r="M1396" t="b">
        <f>OR(ISNUMBER(FIND("fibrosis",C1396)),ISNUMBER(FIND("Fibrosis",C1396)),ISNUMBER(FIND("fibrot",C1396)))</f>
        <v>0</v>
      </c>
      <c r="N1396" t="b">
        <f>OR(ISNUMBER(FIND("offspring",C1396)),ISNUMBER(FIND("Parental",C1396)),ISNUMBER(FIND("parental",C1396)),ISNUMBER(FIND("germline",C1396)),ISNUMBER(FIND("reproduc",C1396)),ISNUMBER(FIND("embryo",C1396)))</f>
        <v>0</v>
      </c>
      <c r="O1396" t="b">
        <f>OR(ISNUMBER(FIND("metabol",C1396)),ISNUMBER(FIND("Metabol",C1396)),ISNUMBER(FIND("digest",C1396)),ISNUMBER(FIND("mitochon",C1396)))</f>
        <v>0</v>
      </c>
      <c r="P1396" t="b">
        <f>OR(ISNUMBER(FIND("ecotox",C1396)),ISNUMBER(FIND("Ecotox",B1396)),ISNUMBER(FIND("ecotox",B1396)),ISNUMBER(FIND("Ecotox",C1396)))</f>
        <v>0</v>
      </c>
      <c r="Q1396" t="b">
        <f>OR(ISNUMBER(FIND("Bioaccum",C1396)),ISNUMBER(FIND("bioaccum",C1396)),ISNUMBER(FIND("accum",C1396)))</f>
        <v>0</v>
      </c>
      <c r="R1396" t="b">
        <f>OR(ISNUMBER(FIND("Occupation",C1396)),ISNUMBER(FIND("occupation",C1396)),ISNUMBER(FIND("worker",C1396)),ISNUMBER(FIND("workforce",C1396)))</f>
        <v>0</v>
      </c>
      <c r="S1396" t="b">
        <f>NOT(OR(F1396,G1396,H1396,I1396,J1396,K1396,L1396,M1396,N1396,O1396,P1396,Q1396,R1396))</f>
        <v>0</v>
      </c>
      <c r="U1396" t="b">
        <f>OR(Table1[[#This Row],[Inflammation]],Table1[[#This Row],[Immune]])</f>
        <v>0</v>
      </c>
      <c r="V1396" t="str">
        <f>IF(OR(Table1[[#This Row],[Rodents]],Table1[[#This Row],[Human]],Table1[[#This Row],[Pig]]),OR(ISNUMBER(FIND("intratrach",C1396)),ISNUMBER(FIND("nasal ",C1396)),ISNUMBER(FIND("instill",C1396))),"NA")</f>
        <v>NA</v>
      </c>
      <c r="W1396" t="str">
        <f>IF(OR(Table1[[#This Row],[Rodents]],Table1[[#This Row],[Human]],Table1[[#This Row],[Pig]]),OR(ISNUMBER(FIND("dermal",C1396)),ISNUMBER(FIND("skin ",C1396))),"NA")</f>
        <v>NA</v>
      </c>
      <c r="X1396" t="str">
        <f>IF(OR(Table1[[#This Row],[Rodents]],Table1[[#This Row],[Human]],Table1[[#This Row],[Pig]]),OR(ISNUMBER(FIND("injected",C1396)),ISNUMBER(FIND("periton",C1396)),ISNUMBER(FIND("intrascrot",C1396))),"NA")</f>
        <v>NA</v>
      </c>
      <c r="Y1396" t="str">
        <f>IF(OR(Table1[[#This Row],[Rodents]],Table1[[#This Row],[Human]],Table1[[#This Row],[Pig]]),NOT(OR(Table1[[#This Row],[Inhaled/Intratracheal/intranasal]],Table1[[#This Row],[Dermal]],Table1[[#This Row],[Injected]])),"NA")</f>
        <v>NA</v>
      </c>
      <c r="AA1396" t="b">
        <f>OR(ISNUMBER(FIND("fish ",C1396)),ISNUMBER(FIND("Fish ",C1396)),ISNUMBER(FIND("aquatic",C1396)),ISNUMBER(FIND("daphnids",C1396)),ISNUMBER(FIND("Carcinus maenas",C1396)),ISNUMBER(FIND("Daphnia",C1396)),ISNUMBER(FIND("Ruditapes philippinarum",C1396)),ISNUMBER(FIND("daphnia",C1396)),ISNUMBER(FIND("marine",C1396)),ISNUMBER(FIND("mussel",C1396)),ISNUMBER(FIND("algae",C1396)),ISNUMBER(FIND("Donax faba",C1396)),ISNUMBER(FIND("estuarine",C1396)),ISNUMBER(FIND("snail",C1396)),ISNUMBER(FIND("Prorocentrum donghaiense",C1396)) )</f>
        <v>0</v>
      </c>
      <c r="AB1396" t="b">
        <f>OR(ISNUMBER(FIND(" rat ",C1396)),ISNUMBER(FIND(" rats ",C1396)),ISNUMBER(FIND(" Rats ",C1396)),ISNUMBER(FIND(" Rat ",C1396)),ISNUMBER(FIND(" rat.",C1396)),ISNUMBER(FIND(" rats.",C1396)),ISNUMBER(FIND("mouse",C1396)),ISNUMBER(FIND("mice",C1396)), ISNUMBER(FIND(" Mice",C1396)))</f>
        <v>0</v>
      </c>
      <c r="AC1396" t="b">
        <f>OR(ISNUMBER(FIND(" cell ",C1396)),ISNUMBER(FIND("fibroblast",C1396)),ISNUMBER(FIND("macrophage",C1396)),ISNUMBER(FIND("epithelial",C1396)),ISNUMBER(FIND("endothelial",C1396)),ISNUMBER(FIND("neuron",C1396)),ISNUMBER(FIND(" cells ",C1396)),ISNUMBER(FIND("RBC",C1396)),ISNUMBER(FIND("mitochond",C1396)),ISNUMBER(FIND("adipocyte",C1396)),ISNUMBER(FIND("osteo",C1396)),ISNUMBER(FIND("keratin",C1396)),ISNUMBER(FIND(" cell's ",C1396)),ISNUMBER(FIND("eukary",C1396)),ISNUMBER(FIND("sperm",C1396)))</f>
        <v>1</v>
      </c>
      <c r="AD1396" t="b">
        <f>OR(ISNUMBER(FIND("human",B1396)),ISNUMBER(FIND("workers",B1396)),ISNUMBER(FIND("workforces",B1396)),ISNUMBER(FIND("occupational",B1396)),ISNUMBER(FIND("Case report",B1396)),ISNUMBER(FIND("Workplaces",B1396)),ISNUMBER(FIND("worker",B1396)))</f>
        <v>0</v>
      </c>
      <c r="AE1396" t="b">
        <f>OR(ISNUMBER(FIND(" plant ",C1396)),ISNUMBER(FIND("Plant ",C1396)),ISNUMBER(FIND("tomato",C1396)),ISNUMBER(FIND("plants",C1396)),ISNUMBER(FIND("Plants",C1396)),ISNUMBER(FIND("algae",C1396)),ISNUMBER(FIND("lettuce",C1396)),ISNUMBER(FIND("green gram sprouts ",C1396)),ISNUMBER(FIND("Cucurbita pepo",C1396)),ISNUMBER(FIND("bean ",C1396)),ISNUMBER(FIND("chloroplast",C1396)),ISNUMBER(FIND("chlorophyll",C1396)),ISNUMBER(FIND("seedling",C1396)),ISNUMBER(FIND("canola",C1396)),ISNUMBER(FIND("shoot",C1396)),ISNUMBER(FIND("photosynthes",C1396)),ISNUMBER(FIND(" leaves ",C1396)),,ISNUMBER(FIND("agriculture",C1396)),ISNUMBER(FIND(" crops ",C1396)))</f>
        <v>0</v>
      </c>
      <c r="AF1396" t="b">
        <f>OR(ISNUMBER(FIND("bacteria",C1396)),ISNUMBER(FIND("Bacteria",C1396)),ISNUMBER(FIND("Bacterium",C1396)),ISNUMBER(FIND("bacterium",C1396)),ISNUMBER(FIND(" coli ",C1396)))</f>
        <v>0</v>
      </c>
      <c r="AG1396" t="b">
        <f>OR(ISNUMBER(FIND("fungi",C1396)),ISNUMBER(FIND("Fungi",C1396)),ISNUMBER(FIND("fungus",C1396)),ISNUMBER(FIND("Fungus",C1396)),ISNUMBER(FIND("mushroom",C1396)),ISNUMBER(FIND("Mushroom",C1396)),ISNUMBER(FIND(" mold ",C1396)))</f>
        <v>0</v>
      </c>
      <c r="AH1396" t="b">
        <f>OR(ISNUMBER(FIND("Pig ",C1396)),ISNUMBER(FIND("pig ",C1396)),ISNUMBER(FIND("Pigs ",C1396)),ISNUMBER(FIND("pigs ",C1396)))</f>
        <v>0</v>
      </c>
      <c r="AI1396" t="b">
        <f>OR(ISNUMBER(FIND(" C. elegans",C1396)),ISNUMBER(FIND("Caenorhabditis elegans",C1396)),ISNUMBER(FIND("earthworms",C1396)),ISNUMBER(FIND(" Ficopomatus enigmaticus",C1396)),ISNUMBER(FIND("larva",C1396)),ISNUMBER(FIND("Lumbriculus variegatus",C1396)),ISNUMBER(FIND("nematode",C1396)))</f>
        <v>0</v>
      </c>
      <c r="AJ1396" t="b">
        <f>NOT(OR(AA1396,AB1396,AC1396,AD1396,AE1396,AF1396,AG1396,AH1396,AI1396))</f>
        <v>0</v>
      </c>
      <c r="AL1396" t="b">
        <f>OR(AA1396,AB1396,AD1396,AE1396,AF1396,AG1396,AH1396,AI1396)</f>
        <v>0</v>
      </c>
      <c r="AM1396" t="b">
        <f>IF(Table1[[#This Row],[In vivo?]],IF(Table1[[#This Row],[Cell]],FALSE,TRUE),FALSE)</f>
        <v>0</v>
      </c>
      <c r="AN1396" t="b">
        <f>AND(AC1396,AL1396)</f>
        <v>0</v>
      </c>
      <c r="AO1396" t="b">
        <f>IF(Table1[[#This Row],[Cell]],IF(Table1[[#This Row],[In vivo?]],FALSE,TRUE),FALSE)</f>
        <v>1</v>
      </c>
      <c r="AP1396" t="b">
        <f>NOT(OR(Table1[[#This Row],[In vivo?]],Table1[[#This Row],[Only in Cell]]))</f>
        <v>0</v>
      </c>
      <c r="AQ1396" t="str">
        <f>IF(OR(Table1[[#This Row],[Rodents]],Table1[[#This Row],[Human]],Table1[[#This Row],[Pig]]),OR(ISNUMBER(FIND("pulmonary",C1396)),ISNUMBER(FIND("lung",C1396))),"NA")</f>
        <v>NA</v>
      </c>
      <c r="AR1396" t="str">
        <f>IF(OR(Table1[[#This Row],[Rodents]],Table1[[#This Row],[Human]],Table1[[#This Row],[Pig]]),OR(ISNUMBER(FIND("skin",C1396)),ISNUMBER(FIND("dermal",C1396))),"NA")</f>
        <v>NA</v>
      </c>
      <c r="AS1396" t="str">
        <f>IF(OR(Table1[[#This Row],[Rodents]],Table1[[#This Row],[Human]],Table1[[#This Row],[Pig]]),OR(ISNUMBER(FIND("liver",C1396)),ISNUMBER(FIND("hepat",C1396))),"NA")</f>
        <v>NA</v>
      </c>
      <c r="AT1396" t="str">
        <f>IF(OR(Table1[[#This Row],[Rodents]],Table1[[#This Row],[Human]],Table1[[#This Row],[Pig]]),OR(ISNUMBER(FIND("kidney",C1396)),ISNUMBER(FIND("neph",C1396))),"NA")</f>
        <v>NA</v>
      </c>
      <c r="AU1396" t="str">
        <f>IF(OR(Table1[[#This Row],[Rodents]],Table1[[#This Row],[Human]],Table1[[#This Row],[Pig]]),OR(ISNUMBER(FIND("brain",C1396)),ISNUMBER(FIND("neur",C1396)),ISNUMBER(FIND("nerv",C1396))),"NA")</f>
        <v>NA</v>
      </c>
      <c r="AV1396" t="str">
        <f>IF(OR(Table1[[#This Row],[Rodents]],Table1[[#This Row],[Human]],Table1[[#This Row],[Pig]]),OR(ISNUMBER(FIND("heart",C1396)),ISNUMBER(FIND("cardi",C1396))),"NA")</f>
        <v>NA</v>
      </c>
      <c r="AW1396" t="str">
        <f>IF(OR(Table1[[#This Row],[Rodents]],Table1[[#This Row],[Human]],Table1[[#This Row],[Pig]]),OR(ISNUMBER(FIND("gastro",C1396)),ISNUMBER(FIND("intesti",C1396)),ISNUMBER(FIND("stomach",C1396))),"NA")</f>
        <v>NA</v>
      </c>
      <c r="AX1396" t="str">
        <f>IF(OR(Table1[[#This Row],[Rodents]],Table1[[#This Row],[Human]],Table1[[#This Row],[Pig]]),NOT(OR(AQ1396,AR1396,AS1396,AT1396,AU1396,AV1396,AW1396)),"NA")</f>
        <v>NA</v>
      </c>
      <c r="AY1396" t="b">
        <f>OR(ISNUMBER(FIND("SWCNT",C1396)),ISNUMBER(FIND("SWNT",C1396)),ISNUMBER(FIND("single-wall",C1396)),ISNUMBER(FIND("single wall",C1396)),ISNUMBER(FIND("Single wall",C1396)),ISNUMBER(FIND("Single-wall",C1396)),ISNUMBER(FIND("SWCNT",B1396)),ISNUMBER(FIND("SWNT",B1396)),ISNUMBER(FIND("single-wall",B1396)),ISNUMBER(FIND("single wall",B1396)),ISNUMBER(FIND("Single-wall",B1396)),ISNUMBER(FIND("Single wall",B1396)))</f>
        <v>0</v>
      </c>
      <c r="AZ1396" t="b">
        <f>OR(ISNUMBER(FIND("MWCNT",C1396)),ISNUMBER(FIND("MWNT",C1396)),ISNUMBER(FIND("multi-wall",C1396)),ISNUMBER(FIND("multi wall",C1396)),ISNUMBER(FIND("multiwall",C1396)),ISNUMBER(FIND("Multi-wall",C1396)),ISNUMBER(FIND("Multi wall",C1396)),ISNUMBER(FIND("Multiwall",C1396)),ISNUMBER(FIND("MWCNT",B1396)),ISNUMBER(FIND("MWNT",B1396)),ISNUMBER(FIND("multi-wall",B1396)),ISNUMBER(FIND("multi wall",B1396)),ISNUMBER(FIND("multiwall",B1396)),ISNUMBER(FIND("Multi-wall",B1396)),ISNUMBER(FIND("Multi wall",B1396)),ISNUMBER(FIND("Multiwall",B1396)),ISNUMBER(FIND("Double-wall",B1396)),ISNUMBER(FIND("Double wall",B1396)),ISNUMBER(FIND("Doublewall",B1396)),ISNUMBER(FIND("double-wall",B1396)),ISNUMBER(FIND("double wall",B1396)),ISNUMBER(FIND("doublewall",B1396)))</f>
        <v>1</v>
      </c>
      <c r="BA1396" t="b">
        <f>AND(Table1[[#This Row],[SWCNT]],Table1[[#This Row],[MWCNT]])</f>
        <v>0</v>
      </c>
      <c r="BB1396" t="b">
        <f>IF(Table1[[#This Row],[SWCNT]]=TRUE,FALSE,IF(Table1[[#This Row],[MWCNT]]=TRUE,FALSE,TRUE))</f>
        <v>0</v>
      </c>
      <c r="BC1396" s="18"/>
    </row>
    <row r="1397" spans="1:55" ht="240.5">
      <c r="A1397" t="s">
        <v>1858</v>
      </c>
      <c r="B1397" s="2" t="s">
        <v>1859</v>
      </c>
      <c r="C1397" s="16" t="s">
        <v>1860</v>
      </c>
      <c r="D1397" s="17" t="s">
        <v>403</v>
      </c>
      <c r="E1397" s="2">
        <v>2018</v>
      </c>
      <c r="F1397" t="b">
        <f>OR(ISNUMBER(FIND("cytotoxic",C1397)),ISNUMBER(FIND("Cytotoxic",C1397)),ISNUMBER(FIND("cellular toxicity",C1397)),ISNUMBER(FIND("cell death",C1397)),ISNUMBER(FIND("viable",C1397)),ISNUMBER(FIND("phytotoxic",C1397)),ISNUMBER(FIND("acute toxicity",C1397)),ISNUMBER(FIND("MTT",C1397)),ISNUMBER(FIND("survival",C1397)),ISNUMBER(FIND("prolifer",C1397)),ISNUMBER(FIND("apoptosis",C1397)),ISNUMBER(FIND("neurotoxic",C1397)),ISNUMBER(FIND("  lysis ",C1397)),ISNUMBER(FIND("necrosis",C1397)),ISNUMBER(FIND("cellular death",C1397))*3,ISNUMBER(FIND("LDH",C1397)),ISNUMBER(FIND("Acute toxicity",C1397)))</f>
        <v>1</v>
      </c>
      <c r="G1397" t="b">
        <f>OR(ISNUMBER(FIND("genotoxic",C1397)),ISNUMBER(FIND("genotoxicity",C1397)),ISNUMBER(FIND("DNA damage",C1397)),ISNUMBER(FIND("DNA",C1397)),ISNUMBER(FIND("RNA",C1397)),ISNUMBER(FIND("mesothelioma",C1397)),ISNUMBER(FIND("carcino",C1397)),ISNUMBER(FIND("mutagen",C1397)),ISNUMBER(FIND("genetic",C1397)))</f>
        <v>0</v>
      </c>
      <c r="H1397" t="b">
        <f>OR(ISNUMBER(FIND("inflammatory",C1397)),ISNUMBER(FIND("inflamm",C1397)))</f>
        <v>0</v>
      </c>
      <c r="I1397" t="b">
        <f>OR(ISNUMBER(FIND("immune",C1397)),ISNUMBER(FIND("immunological",C1397)),ISNUMBER(FIND("interleuk",C1397)),ISNUMBER(FIND("platelet activation",C1397)),ISNUMBER(FIND("monocyte",C1397)),ISNUMBER(FIND("leukocyte",C1397)),ISNUMBER(FIND("cytokine",C1397)),ISNUMBER(FIND("CD4",C1397)),ISNUMBER(FIND("CD8",C1397)),ISNUMBER(FIND("T-cell",C1397)))</f>
        <v>0</v>
      </c>
      <c r="J1397" t="b">
        <f>OR(ISNUMBER(FIND("reactive oxygen",C1397)),ISNUMBER(FIND("ROS",C1397)),ISNUMBER(FIND("free radical",C1397)),ISNUMBER(FIND("oxidative stress",C1397)),ISNUMBER(FIND("peroxid",C1397)),ISNUMBER(FIND("oxidative",C1397)),ISNUMBER(FIND("antioxid",C1397)))</f>
        <v>0</v>
      </c>
      <c r="K1397" t="b">
        <f>OR(ISNUMBER(FIND("autophag",C1397)))</f>
        <v>1</v>
      </c>
      <c r="L1397" t="b">
        <f>OR(ISNUMBER(FIND("morpholog",C1397)))</f>
        <v>1</v>
      </c>
      <c r="M1397" t="b">
        <f>OR(ISNUMBER(FIND("fibrosis",C1397)),ISNUMBER(FIND("Fibrosis",C1397)),ISNUMBER(FIND("fibrot",C1397)))</f>
        <v>0</v>
      </c>
      <c r="N1397" t="b">
        <f>OR(ISNUMBER(FIND("offspring",C1397)),ISNUMBER(FIND("Parental",C1397)),ISNUMBER(FIND("parental",C1397)),ISNUMBER(FIND("germline",C1397)),ISNUMBER(FIND("reproduc",C1397)),ISNUMBER(FIND("embryo",C1397)))</f>
        <v>0</v>
      </c>
      <c r="O1397" t="b">
        <f>OR(ISNUMBER(FIND("metabol",C1397)),ISNUMBER(FIND("Metabol",C1397)),ISNUMBER(FIND("digest",C1397)),ISNUMBER(FIND("mitochon",C1397)))</f>
        <v>1</v>
      </c>
      <c r="P1397" t="b">
        <f>OR(ISNUMBER(FIND("ecotox",C1397)),ISNUMBER(FIND("Ecotox",B1397)),ISNUMBER(FIND("ecotox",B1397)),ISNUMBER(FIND("Ecotox",C1397)))</f>
        <v>1</v>
      </c>
      <c r="Q1397" t="b">
        <f>OR(ISNUMBER(FIND("Bioaccum",C1397)),ISNUMBER(FIND("bioaccum",C1397)),ISNUMBER(FIND("accum",C1397)))</f>
        <v>0</v>
      </c>
      <c r="R1397" t="b">
        <f>OR(ISNUMBER(FIND("Occupation",C1397)),ISNUMBER(FIND("occupation",C1397)),ISNUMBER(FIND("worker",C1397)),ISNUMBER(FIND("workforce",C1397)))</f>
        <v>0</v>
      </c>
      <c r="S1397" t="b">
        <f>NOT(OR(F1397,G1397,H1397,I1397,J1397,K1397,L1397,M1397,N1397,O1397,P1397,Q1397,R1397))</f>
        <v>0</v>
      </c>
      <c r="U1397" t="b">
        <f>OR(Table1[[#This Row],[Inflammation]],Table1[[#This Row],[Immune]])</f>
        <v>0</v>
      </c>
      <c r="V1397" t="str">
        <f>IF(OR(Table1[[#This Row],[Rodents]],Table1[[#This Row],[Human]],Table1[[#This Row],[Pig]]),OR(ISNUMBER(FIND("intratrach",C1397)),ISNUMBER(FIND("nasal ",C1397)),ISNUMBER(FIND("instill",C1397))),"NA")</f>
        <v>NA</v>
      </c>
      <c r="W1397" t="str">
        <f>IF(OR(Table1[[#This Row],[Rodents]],Table1[[#This Row],[Human]],Table1[[#This Row],[Pig]]),OR(ISNUMBER(FIND("dermal",C1397)),ISNUMBER(FIND("skin ",C1397))),"NA")</f>
        <v>NA</v>
      </c>
      <c r="X1397" t="str">
        <f>IF(OR(Table1[[#This Row],[Rodents]],Table1[[#This Row],[Human]],Table1[[#This Row],[Pig]]),OR(ISNUMBER(FIND("injected",C1397)),ISNUMBER(FIND("periton",C1397)),ISNUMBER(FIND("intrascrot",C1397))),"NA")</f>
        <v>NA</v>
      </c>
      <c r="Y1397" t="str">
        <f>IF(OR(Table1[[#This Row],[Rodents]],Table1[[#This Row],[Human]],Table1[[#This Row],[Pig]]),NOT(OR(Table1[[#This Row],[Inhaled/Intratracheal/intranasal]],Table1[[#This Row],[Dermal]],Table1[[#This Row],[Injected]])),"NA")</f>
        <v>NA</v>
      </c>
      <c r="AA1397" t="b">
        <f>OR(ISNUMBER(FIND("fish ",C1397)),ISNUMBER(FIND("Fish ",C1397)),ISNUMBER(FIND("aquatic",C1397)),ISNUMBER(FIND("daphnids",C1397)),ISNUMBER(FIND("Carcinus maenas",C1397)),ISNUMBER(FIND("Daphnia",C1397)),ISNUMBER(FIND("Ruditapes philippinarum",C1397)),ISNUMBER(FIND("daphnia",C1397)),ISNUMBER(FIND("marine",C1397)),ISNUMBER(FIND("mussel",C1397)),ISNUMBER(FIND("algae",C1397)),ISNUMBER(FIND("Donax faba",C1397)),ISNUMBER(FIND("estuarine",C1397)),ISNUMBER(FIND("snail",C1397)),ISNUMBER(FIND("Prorocentrum donghaiense",C1397)) )</f>
        <v>1</v>
      </c>
      <c r="AB1397" t="b">
        <f>OR(ISNUMBER(FIND(" rat ",C1397)),ISNUMBER(FIND(" rats ",C1397)),ISNUMBER(FIND(" Rats ",C1397)),ISNUMBER(FIND(" Rat ",C1397)),ISNUMBER(FIND(" rat.",C1397)),ISNUMBER(FIND(" rats.",C1397)),ISNUMBER(FIND("mouse",C1397)),ISNUMBER(FIND("mice",C1397)), ISNUMBER(FIND(" Mice",C1397)))</f>
        <v>0</v>
      </c>
      <c r="AC1397" t="b">
        <f>OR(ISNUMBER(FIND(" cell ",C1397)),ISNUMBER(FIND("fibroblast",C1397)),ISNUMBER(FIND("macrophage",C1397)),ISNUMBER(FIND("epithelial",C1397)),ISNUMBER(FIND("endothelial",C1397)),ISNUMBER(FIND("neuron",C1397)),ISNUMBER(FIND(" cells ",C1397)),ISNUMBER(FIND("RBC",C1397)),ISNUMBER(FIND("mitochond",C1397)),ISNUMBER(FIND("adipocyte",C1397)),ISNUMBER(FIND("osteo",C1397)),ISNUMBER(FIND("keratin",C1397)),ISNUMBER(FIND(" cell's ",C1397)),ISNUMBER(FIND("eukary",C1397)),ISNUMBER(FIND("sperm",C1397)))</f>
        <v>1</v>
      </c>
      <c r="AD1397" t="b">
        <f>OR(ISNUMBER(FIND("human",B1397)),ISNUMBER(FIND("workers",B1397)),ISNUMBER(FIND("workforces",B1397)),ISNUMBER(FIND("occupational",B1397)),ISNUMBER(FIND("Case report",B1397)),ISNUMBER(FIND("Workplaces",B1397)),ISNUMBER(FIND("worker",B1397)))</f>
        <v>0</v>
      </c>
      <c r="AE1397" t="b">
        <f>OR(ISNUMBER(FIND(" plant ",C1397)),ISNUMBER(FIND("Plant ",C1397)),ISNUMBER(FIND("tomato",C1397)),ISNUMBER(FIND("plants",C1397)),ISNUMBER(FIND("Plants",C1397)),ISNUMBER(FIND("algae",C1397)),ISNUMBER(FIND("lettuce",C1397)),ISNUMBER(FIND("green gram sprouts ",C1397)),ISNUMBER(FIND("Cucurbita pepo",C1397)),ISNUMBER(FIND("bean ",C1397)),ISNUMBER(FIND("chloroplast",C1397)),ISNUMBER(FIND("chlorophyll",C1397)),ISNUMBER(FIND("seedling",C1397)),ISNUMBER(FIND("canola",C1397)),ISNUMBER(FIND("shoot",C1397)),ISNUMBER(FIND("photosynthes",C1397)),ISNUMBER(FIND(" leaves ",C1397)),,ISNUMBER(FIND("agriculture",C1397)),ISNUMBER(FIND(" crops ",C1397)))</f>
        <v>0</v>
      </c>
      <c r="AF1397" t="b">
        <f>OR(ISNUMBER(FIND("bacteria",C1397)),ISNUMBER(FIND("Bacteria",C1397)),ISNUMBER(FIND("Bacterium",C1397)),ISNUMBER(FIND("bacterium",C1397)),ISNUMBER(FIND(" coli ",C1397)))</f>
        <v>0</v>
      </c>
      <c r="AG1397" t="b">
        <f>OR(ISNUMBER(FIND("fungi",C1397)),ISNUMBER(FIND("Fungi",C1397)),ISNUMBER(FIND("fungus",C1397)),ISNUMBER(FIND("Fungus",C1397)),ISNUMBER(FIND("mushroom",C1397)),ISNUMBER(FIND("Mushroom",C1397)),ISNUMBER(FIND(" mold ",C1397)))</f>
        <v>0</v>
      </c>
      <c r="AH1397" t="b">
        <f>OR(ISNUMBER(FIND("Pig ",C1397)),ISNUMBER(FIND("pig ",C1397)),ISNUMBER(FIND("Pigs ",C1397)),ISNUMBER(FIND("pigs ",C1397)))</f>
        <v>0</v>
      </c>
      <c r="AI1397" t="b">
        <f>OR(ISNUMBER(FIND(" C. elegans",C1397)),ISNUMBER(FIND("Caenorhabditis elegans",C1397)),ISNUMBER(FIND("earthworms",C1397)),ISNUMBER(FIND(" Ficopomatus enigmaticus",C1397)),ISNUMBER(FIND("larva",C1397)),ISNUMBER(FIND("Lumbriculus variegatus",C1397)),ISNUMBER(FIND("nematode",C1397)))</f>
        <v>0</v>
      </c>
      <c r="AJ1397" t="b">
        <f>NOT(OR(AA1397,AB1397,AC1397,AD1397,AE1397,AF1397,AG1397,AH1397,AI1397))</f>
        <v>0</v>
      </c>
      <c r="AL1397" t="b">
        <f>OR(AA1397,AB1397,AD1397,AE1397,AF1397,AG1397,AH1397,AI1397)</f>
        <v>1</v>
      </c>
      <c r="AM1397" t="b">
        <f>IF(Table1[[#This Row],[In vivo?]],IF(Table1[[#This Row],[Cell]],FALSE,TRUE),FALSE)</f>
        <v>0</v>
      </c>
      <c r="AN1397" t="b">
        <f>AND(AC1397,AL1397)</f>
        <v>1</v>
      </c>
      <c r="AO1397" t="b">
        <f>IF(Table1[[#This Row],[Cell]],IF(Table1[[#This Row],[In vivo?]],FALSE,TRUE),FALSE)</f>
        <v>0</v>
      </c>
      <c r="AP1397" t="b">
        <f>NOT(OR(Table1[[#This Row],[In vivo?]],Table1[[#This Row],[Only in Cell]]))</f>
        <v>0</v>
      </c>
      <c r="AQ1397" t="str">
        <f>IF(OR(Table1[[#This Row],[Rodents]],Table1[[#This Row],[Human]],Table1[[#This Row],[Pig]]),OR(ISNUMBER(FIND("pulmonary",C1397)),ISNUMBER(FIND("lung",C1397))),"NA")</f>
        <v>NA</v>
      </c>
      <c r="AR1397" t="str">
        <f>IF(OR(Table1[[#This Row],[Rodents]],Table1[[#This Row],[Human]],Table1[[#This Row],[Pig]]),OR(ISNUMBER(FIND("skin",C1397)),ISNUMBER(FIND("dermal",C1397))),"NA")</f>
        <v>NA</v>
      </c>
      <c r="AS1397" t="str">
        <f>IF(OR(Table1[[#This Row],[Rodents]],Table1[[#This Row],[Human]],Table1[[#This Row],[Pig]]),OR(ISNUMBER(FIND("liver",C1397)),ISNUMBER(FIND("hepat",C1397))),"NA")</f>
        <v>NA</v>
      </c>
      <c r="AT1397" t="str">
        <f>IF(OR(Table1[[#This Row],[Rodents]],Table1[[#This Row],[Human]],Table1[[#This Row],[Pig]]),OR(ISNUMBER(FIND("kidney",C1397)),ISNUMBER(FIND("neph",C1397))),"NA")</f>
        <v>NA</v>
      </c>
      <c r="AU1397" t="str">
        <f>IF(OR(Table1[[#This Row],[Rodents]],Table1[[#This Row],[Human]],Table1[[#This Row],[Pig]]),OR(ISNUMBER(FIND("brain",C1397)),ISNUMBER(FIND("neur",C1397)),ISNUMBER(FIND("nerv",C1397))),"NA")</f>
        <v>NA</v>
      </c>
      <c r="AV1397" t="str">
        <f>IF(OR(Table1[[#This Row],[Rodents]],Table1[[#This Row],[Human]],Table1[[#This Row],[Pig]]),OR(ISNUMBER(FIND("heart",C1397)),ISNUMBER(FIND("cardi",C1397))),"NA")</f>
        <v>NA</v>
      </c>
      <c r="AW1397" t="str">
        <f>IF(OR(Table1[[#This Row],[Rodents]],Table1[[#This Row],[Human]],Table1[[#This Row],[Pig]]),OR(ISNUMBER(FIND("gastro",C1397)),ISNUMBER(FIND("intesti",C1397)),ISNUMBER(FIND("stomach",C1397))),"NA")</f>
        <v>NA</v>
      </c>
      <c r="AX1397" t="str">
        <f>IF(OR(Table1[[#This Row],[Rodents]],Table1[[#This Row],[Human]],Table1[[#This Row],[Pig]]),NOT(OR(AQ1397,AR1397,AS1397,AT1397,AU1397,AV1397,AW1397)),"NA")</f>
        <v>NA</v>
      </c>
      <c r="AY1397" t="b">
        <f>OR(ISNUMBER(FIND("SWCNT",C1397)),ISNUMBER(FIND("SWNT",C1397)),ISNUMBER(FIND("single-wall",C1397)),ISNUMBER(FIND("single wall",C1397)),ISNUMBER(FIND("Single wall",C1397)),ISNUMBER(FIND("Single-wall",C1397)),ISNUMBER(FIND("SWCNT",B1397)),ISNUMBER(FIND("SWNT",B1397)),ISNUMBER(FIND("single-wall",B1397)),ISNUMBER(FIND("single wall",B1397)),ISNUMBER(FIND("Single-wall",B1397)),ISNUMBER(FIND("Single wall",B1397)))</f>
        <v>0</v>
      </c>
      <c r="AZ1397" t="b">
        <f>OR(ISNUMBER(FIND("MWCNT",C1397)),ISNUMBER(FIND("MWNT",C1397)),ISNUMBER(FIND("multi-wall",C1397)),ISNUMBER(FIND("multi wall",C1397)),ISNUMBER(FIND("multiwall",C1397)),ISNUMBER(FIND("Multi-wall",C1397)),ISNUMBER(FIND("Multi wall",C1397)),ISNUMBER(FIND("Multiwall",C1397)),ISNUMBER(FIND("MWCNT",B1397)),ISNUMBER(FIND("MWNT",B1397)),ISNUMBER(FIND("multi-wall",B1397)),ISNUMBER(FIND("multi wall",B1397)),ISNUMBER(FIND("multiwall",B1397)),ISNUMBER(FIND("Multi-wall",B1397)),ISNUMBER(FIND("Multi wall",B1397)),ISNUMBER(FIND("Multiwall",B1397)),ISNUMBER(FIND("Double-wall",B1397)),ISNUMBER(FIND("Double wall",B1397)),ISNUMBER(FIND("Doublewall",B1397)),ISNUMBER(FIND("double-wall",B1397)),ISNUMBER(FIND("double wall",B1397)),ISNUMBER(FIND("doublewall",B1397)))</f>
        <v>1</v>
      </c>
      <c r="BA1397" t="b">
        <f>AND(Table1[[#This Row],[SWCNT]],Table1[[#This Row],[MWCNT]])</f>
        <v>0</v>
      </c>
      <c r="BB1397" t="b">
        <f>IF(Table1[[#This Row],[SWCNT]]=TRUE,FALSE,IF(Table1[[#This Row],[MWCNT]]=TRUE,FALSE,TRUE))</f>
        <v>0</v>
      </c>
      <c r="BC1397" s="18"/>
    </row>
    <row r="1398" spans="1:55" ht="203.5">
      <c r="A1398" t="s">
        <v>1864</v>
      </c>
      <c r="B1398" s="2" t="s">
        <v>1865</v>
      </c>
      <c r="C1398" s="16" t="s">
        <v>1866</v>
      </c>
      <c r="D1398" s="17" t="s">
        <v>1867</v>
      </c>
      <c r="E1398" s="2">
        <v>2018</v>
      </c>
      <c r="F1398" t="b">
        <f>OR(ISNUMBER(FIND("cytotoxic",C1398)),ISNUMBER(FIND("Cytotoxic",C1398)),ISNUMBER(FIND("cellular toxicity",C1398)),ISNUMBER(FIND("cell death",C1398)),ISNUMBER(FIND("viable",C1398)),ISNUMBER(FIND("phytotoxic",C1398)),ISNUMBER(FIND("acute toxicity",C1398)),ISNUMBER(FIND("MTT",C1398)),ISNUMBER(FIND("survival",C1398)),ISNUMBER(FIND("prolifer",C1398)),ISNUMBER(FIND("apoptosis",C1398)),ISNUMBER(FIND("neurotoxic",C1398)),ISNUMBER(FIND("  lysis ",C1398)),ISNUMBER(FIND("necrosis",C1398)),ISNUMBER(FIND("cellular death",C1398))*3,ISNUMBER(FIND("LDH",C1398)),ISNUMBER(FIND("Acute toxicity",C1398)))</f>
        <v>1</v>
      </c>
      <c r="G1398" t="b">
        <f>OR(ISNUMBER(FIND("genotoxic",C1398)),ISNUMBER(FIND("genotoxicity",C1398)),ISNUMBER(FIND("DNA damage",C1398)),ISNUMBER(FIND("DNA",C1398)),ISNUMBER(FIND("RNA",C1398)),ISNUMBER(FIND("mesothelioma",C1398)),ISNUMBER(FIND("carcino",C1398)),ISNUMBER(FIND("mutagen",C1398)),ISNUMBER(FIND("genetic",C1398)))</f>
        <v>0</v>
      </c>
      <c r="H1398" t="b">
        <f>OR(ISNUMBER(FIND("inflammatory",C1398)),ISNUMBER(FIND("inflamm",C1398)))</f>
        <v>0</v>
      </c>
      <c r="I1398" t="b">
        <f>OR(ISNUMBER(FIND("immune",C1398)),ISNUMBER(FIND("immunological",C1398)),ISNUMBER(FIND("interleuk",C1398)),ISNUMBER(FIND("platelet activation",C1398)),ISNUMBER(FIND("monocyte",C1398)),ISNUMBER(FIND("leukocyte",C1398)),ISNUMBER(FIND("cytokine",C1398)),ISNUMBER(FIND("CD4",C1398)),ISNUMBER(FIND("CD8",C1398)),ISNUMBER(FIND("T-cell",C1398)))</f>
        <v>0</v>
      </c>
      <c r="J1398" t="b">
        <f>OR(ISNUMBER(FIND("reactive oxygen",C1398)),ISNUMBER(FIND("ROS",C1398)),ISNUMBER(FIND("free radical",C1398)),ISNUMBER(FIND("oxidative stress",C1398)),ISNUMBER(FIND("peroxid",C1398)),ISNUMBER(FIND("oxidative",C1398)),ISNUMBER(FIND("antioxid",C1398)))</f>
        <v>0</v>
      </c>
      <c r="K1398" t="b">
        <f>OR(ISNUMBER(FIND("autophag",C1398)))</f>
        <v>0</v>
      </c>
      <c r="L1398" t="b">
        <f>OR(ISNUMBER(FIND("morpholog",C1398)))</f>
        <v>0</v>
      </c>
      <c r="M1398" t="b">
        <f>OR(ISNUMBER(FIND("fibrosis",C1398)),ISNUMBER(FIND("Fibrosis",C1398)),ISNUMBER(FIND("fibrot",C1398)))</f>
        <v>0</v>
      </c>
      <c r="N1398" t="b">
        <f>OR(ISNUMBER(FIND("offspring",C1398)),ISNUMBER(FIND("Parental",C1398)),ISNUMBER(FIND("parental",C1398)),ISNUMBER(FIND("germline",C1398)),ISNUMBER(FIND("reproduc",C1398)),ISNUMBER(FIND("embryo",C1398)))</f>
        <v>0</v>
      </c>
      <c r="O1398" t="b">
        <f>OR(ISNUMBER(FIND("metabol",C1398)),ISNUMBER(FIND("Metabol",C1398)),ISNUMBER(FIND("digest",C1398)),ISNUMBER(FIND("mitochon",C1398)))</f>
        <v>0</v>
      </c>
      <c r="P1398" t="b">
        <f>OR(ISNUMBER(FIND("ecotox",C1398)),ISNUMBER(FIND("Ecotox",B1398)),ISNUMBER(FIND("ecotox",B1398)),ISNUMBER(FIND("Ecotox",C1398)))</f>
        <v>1</v>
      </c>
      <c r="Q1398" t="b">
        <f>OR(ISNUMBER(FIND("Bioaccum",C1398)),ISNUMBER(FIND("bioaccum",C1398)),ISNUMBER(FIND("accum",C1398)))</f>
        <v>0</v>
      </c>
      <c r="R1398" t="b">
        <f>OR(ISNUMBER(FIND("Occupation",C1398)),ISNUMBER(FIND("occupation",C1398)),ISNUMBER(FIND("worker",C1398)),ISNUMBER(FIND("workforce",C1398)))</f>
        <v>0</v>
      </c>
      <c r="S1398" t="b">
        <f>NOT(OR(F1398,G1398,H1398,I1398,J1398,K1398,L1398,M1398,N1398,O1398,P1398,Q1398,R1398))</f>
        <v>0</v>
      </c>
      <c r="U1398" t="b">
        <f>OR(Table1[[#This Row],[Inflammation]],Table1[[#This Row],[Immune]])</f>
        <v>0</v>
      </c>
      <c r="V1398" t="str">
        <f>IF(OR(Table1[[#This Row],[Rodents]],Table1[[#This Row],[Human]],Table1[[#This Row],[Pig]]),OR(ISNUMBER(FIND("intratrach",C1398)),ISNUMBER(FIND("nasal ",C1398)),ISNUMBER(FIND("instill",C1398))),"NA")</f>
        <v>NA</v>
      </c>
      <c r="W1398" t="str">
        <f>IF(OR(Table1[[#This Row],[Rodents]],Table1[[#This Row],[Human]],Table1[[#This Row],[Pig]]),OR(ISNUMBER(FIND("dermal",C1398)),ISNUMBER(FIND("skin ",C1398))),"NA")</f>
        <v>NA</v>
      </c>
      <c r="X1398" t="str">
        <f>IF(OR(Table1[[#This Row],[Rodents]],Table1[[#This Row],[Human]],Table1[[#This Row],[Pig]]),OR(ISNUMBER(FIND("injected",C1398)),ISNUMBER(FIND("periton",C1398)),ISNUMBER(FIND("intrascrot",C1398))),"NA")</f>
        <v>NA</v>
      </c>
      <c r="Y1398" t="str">
        <f>IF(OR(Table1[[#This Row],[Rodents]],Table1[[#This Row],[Human]],Table1[[#This Row],[Pig]]),NOT(OR(Table1[[#This Row],[Inhaled/Intratracheal/intranasal]],Table1[[#This Row],[Dermal]],Table1[[#This Row],[Injected]])),"NA")</f>
        <v>NA</v>
      </c>
      <c r="AA1398" t="b">
        <f>OR(ISNUMBER(FIND("fish ",C1398)),ISNUMBER(FIND("Fish ",C1398)),ISNUMBER(FIND("aquatic",C1398)),ISNUMBER(FIND("daphnids",C1398)),ISNUMBER(FIND("Carcinus maenas",C1398)),ISNUMBER(FIND("Daphnia",C1398)),ISNUMBER(FIND("Ruditapes philippinarum",C1398)),ISNUMBER(FIND("daphnia",C1398)),ISNUMBER(FIND("marine",C1398)),ISNUMBER(FIND("mussel",C1398)),ISNUMBER(FIND("algae",C1398)),ISNUMBER(FIND("Donax faba",C1398)),ISNUMBER(FIND("estuarine",C1398)),ISNUMBER(FIND("snail",C1398)),ISNUMBER(FIND("Prorocentrum donghaiense",C1398)) )</f>
        <v>1</v>
      </c>
      <c r="AB1398" t="b">
        <f>OR(ISNUMBER(FIND(" rat ",C1398)),ISNUMBER(FIND(" rats ",C1398)),ISNUMBER(FIND(" Rats ",C1398)),ISNUMBER(FIND(" Rat ",C1398)),ISNUMBER(FIND(" rat.",C1398)),ISNUMBER(FIND(" rats.",C1398)),ISNUMBER(FIND("mouse",C1398)),ISNUMBER(FIND("mice",C1398)), ISNUMBER(FIND(" Mice",C1398)))</f>
        <v>0</v>
      </c>
      <c r="AC1398" t="b">
        <f>OR(ISNUMBER(FIND(" cell ",C1398)),ISNUMBER(FIND("fibroblast",C1398)),ISNUMBER(FIND("macrophage",C1398)),ISNUMBER(FIND("epithelial",C1398)),ISNUMBER(FIND("endothelial",C1398)),ISNUMBER(FIND("neuron",C1398)),ISNUMBER(FIND(" cells ",C1398)),ISNUMBER(FIND("RBC",C1398)),ISNUMBER(FIND("mitochond",C1398)),ISNUMBER(FIND("adipocyte",C1398)),ISNUMBER(FIND("osteo",C1398)),ISNUMBER(FIND("keratin",C1398)),ISNUMBER(FIND(" cell's ",C1398)),ISNUMBER(FIND("eukary",C1398)),ISNUMBER(FIND("sperm",C1398)))</f>
        <v>1</v>
      </c>
      <c r="AD1398" t="b">
        <f>OR(ISNUMBER(FIND("human",B1398)),ISNUMBER(FIND("workers",B1398)),ISNUMBER(FIND("workforces",B1398)),ISNUMBER(FIND("occupational",B1398)),ISNUMBER(FIND("Case report",B1398)),ISNUMBER(FIND("Workplaces",B1398)),ISNUMBER(FIND("worker",B1398)))</f>
        <v>0</v>
      </c>
      <c r="AE1398" t="b">
        <f>OR(ISNUMBER(FIND(" plant ",C1398)),ISNUMBER(FIND("Plant ",C1398)),ISNUMBER(FIND("tomato",C1398)),ISNUMBER(FIND("plants",C1398)),ISNUMBER(FIND("Plants",C1398)),ISNUMBER(FIND("algae",C1398)),ISNUMBER(FIND("lettuce",C1398)),ISNUMBER(FIND("green gram sprouts ",C1398)),ISNUMBER(FIND("Cucurbita pepo",C1398)),ISNUMBER(FIND("bean ",C1398)),ISNUMBER(FIND("chloroplast",C1398)),ISNUMBER(FIND("chlorophyll",C1398)),ISNUMBER(FIND("seedling",C1398)),ISNUMBER(FIND("canola",C1398)),ISNUMBER(FIND("shoot",C1398)),ISNUMBER(FIND("photosynthes",C1398)),ISNUMBER(FIND(" leaves ",C1398)),,ISNUMBER(FIND("agriculture",C1398)),ISNUMBER(FIND(" crops ",C1398)))</f>
        <v>0</v>
      </c>
      <c r="AF1398" t="b">
        <f>OR(ISNUMBER(FIND("bacteria",C1398)),ISNUMBER(FIND("Bacteria",C1398)),ISNUMBER(FIND("Bacterium",C1398)),ISNUMBER(FIND("bacterium",C1398)),ISNUMBER(FIND(" coli ",C1398)))</f>
        <v>1</v>
      </c>
      <c r="AG1398" t="b">
        <f>OR(ISNUMBER(FIND("fungi",C1398)),ISNUMBER(FIND("Fungi",C1398)),ISNUMBER(FIND("fungus",C1398)),ISNUMBER(FIND("Fungus",C1398)),ISNUMBER(FIND("mushroom",C1398)),ISNUMBER(FIND("Mushroom",C1398)),ISNUMBER(FIND(" mold ",C1398)))</f>
        <v>0</v>
      </c>
      <c r="AH1398" t="b">
        <f>OR(ISNUMBER(FIND("Pig ",C1398)),ISNUMBER(FIND("pig ",C1398)),ISNUMBER(FIND("Pigs ",C1398)),ISNUMBER(FIND("pigs ",C1398)))</f>
        <v>0</v>
      </c>
      <c r="AI1398" t="b">
        <f>OR(ISNUMBER(FIND(" C. elegans",C1398)),ISNUMBER(FIND("Caenorhabditis elegans",C1398)),ISNUMBER(FIND("earthworms",C1398)),ISNUMBER(FIND(" Ficopomatus enigmaticus",C1398)),ISNUMBER(FIND("larva",C1398)),ISNUMBER(FIND("Lumbriculus variegatus",C1398)),ISNUMBER(FIND("nematode",C1398)))</f>
        <v>0</v>
      </c>
      <c r="AJ1398" t="b">
        <f>NOT(OR(AA1398,AB1398,AC1398,AD1398,AE1398,AF1398,AG1398,AH1398,AI1398))</f>
        <v>0</v>
      </c>
      <c r="AL1398" t="b">
        <f>OR(AA1398,AB1398,AD1398,AE1398,AF1398,AG1398,AH1398,AI1398)</f>
        <v>1</v>
      </c>
      <c r="AM1398" t="b">
        <f>IF(Table1[[#This Row],[In vivo?]],IF(Table1[[#This Row],[Cell]],FALSE,TRUE),FALSE)</f>
        <v>0</v>
      </c>
      <c r="AN1398" t="b">
        <f>AND(AC1398,AL1398)</f>
        <v>1</v>
      </c>
      <c r="AO1398" t="b">
        <f>IF(Table1[[#This Row],[Cell]],IF(Table1[[#This Row],[In vivo?]],FALSE,TRUE),FALSE)</f>
        <v>0</v>
      </c>
      <c r="AP1398" t="b">
        <f>NOT(OR(Table1[[#This Row],[In vivo?]],Table1[[#This Row],[Only in Cell]]))</f>
        <v>0</v>
      </c>
      <c r="AQ1398" t="str">
        <f>IF(OR(Table1[[#This Row],[Rodents]],Table1[[#This Row],[Human]],Table1[[#This Row],[Pig]]),OR(ISNUMBER(FIND("pulmonary",C1398)),ISNUMBER(FIND("lung",C1398))),"NA")</f>
        <v>NA</v>
      </c>
      <c r="AR1398" t="str">
        <f>IF(OR(Table1[[#This Row],[Rodents]],Table1[[#This Row],[Human]],Table1[[#This Row],[Pig]]),OR(ISNUMBER(FIND("skin",C1398)),ISNUMBER(FIND("dermal",C1398))),"NA")</f>
        <v>NA</v>
      </c>
      <c r="AS1398" t="str">
        <f>IF(OR(Table1[[#This Row],[Rodents]],Table1[[#This Row],[Human]],Table1[[#This Row],[Pig]]),OR(ISNUMBER(FIND("liver",C1398)),ISNUMBER(FIND("hepat",C1398))),"NA")</f>
        <v>NA</v>
      </c>
      <c r="AT1398" t="str">
        <f>IF(OR(Table1[[#This Row],[Rodents]],Table1[[#This Row],[Human]],Table1[[#This Row],[Pig]]),OR(ISNUMBER(FIND("kidney",C1398)),ISNUMBER(FIND("neph",C1398))),"NA")</f>
        <v>NA</v>
      </c>
      <c r="AU1398" t="str">
        <f>IF(OR(Table1[[#This Row],[Rodents]],Table1[[#This Row],[Human]],Table1[[#This Row],[Pig]]),OR(ISNUMBER(FIND("brain",C1398)),ISNUMBER(FIND("neur",C1398)),ISNUMBER(FIND("nerv",C1398))),"NA")</f>
        <v>NA</v>
      </c>
      <c r="AV1398" t="str">
        <f>IF(OR(Table1[[#This Row],[Rodents]],Table1[[#This Row],[Human]],Table1[[#This Row],[Pig]]),OR(ISNUMBER(FIND("heart",C1398)),ISNUMBER(FIND("cardi",C1398))),"NA")</f>
        <v>NA</v>
      </c>
      <c r="AW1398" t="str">
        <f>IF(OR(Table1[[#This Row],[Rodents]],Table1[[#This Row],[Human]],Table1[[#This Row],[Pig]]),OR(ISNUMBER(FIND("gastro",C1398)),ISNUMBER(FIND("intesti",C1398)),ISNUMBER(FIND("stomach",C1398))),"NA")</f>
        <v>NA</v>
      </c>
      <c r="AX1398" t="str">
        <f>IF(OR(Table1[[#This Row],[Rodents]],Table1[[#This Row],[Human]],Table1[[#This Row],[Pig]]),NOT(OR(AQ1398,AR1398,AS1398,AT1398,AU1398,AV1398,AW1398)),"NA")</f>
        <v>NA</v>
      </c>
      <c r="AY1398" t="b">
        <f>OR(ISNUMBER(FIND("SWCNT",C1398)),ISNUMBER(FIND("SWNT",C1398)),ISNUMBER(FIND("single-wall",C1398)),ISNUMBER(FIND("single wall",C1398)),ISNUMBER(FIND("Single wall",C1398)),ISNUMBER(FIND("Single-wall",C1398)),ISNUMBER(FIND("SWCNT",B1398)),ISNUMBER(FIND("SWNT",B1398)),ISNUMBER(FIND("single-wall",B1398)),ISNUMBER(FIND("single wall",B1398)),ISNUMBER(FIND("Single-wall",B1398)),ISNUMBER(FIND("Single wall",B1398)))</f>
        <v>1</v>
      </c>
      <c r="AZ1398" t="b">
        <f>OR(ISNUMBER(FIND("MWCNT",C1398)),ISNUMBER(FIND("MWNT",C1398)),ISNUMBER(FIND("multi-wall",C1398)),ISNUMBER(FIND("multi wall",C1398)),ISNUMBER(FIND("multiwall",C1398)),ISNUMBER(FIND("Multi-wall",C1398)),ISNUMBER(FIND("Multi wall",C1398)),ISNUMBER(FIND("Multiwall",C1398)),ISNUMBER(FIND("MWCNT",B1398)),ISNUMBER(FIND("MWNT",B1398)),ISNUMBER(FIND("multi-wall",B1398)),ISNUMBER(FIND("multi wall",B1398)),ISNUMBER(FIND("multiwall",B1398)),ISNUMBER(FIND("Multi-wall",B1398)),ISNUMBER(FIND("Multi wall",B1398)),ISNUMBER(FIND("Multiwall",B1398)),ISNUMBER(FIND("Double-wall",B1398)),ISNUMBER(FIND("Double wall",B1398)),ISNUMBER(FIND("Doublewall",B1398)),ISNUMBER(FIND("double-wall",B1398)),ISNUMBER(FIND("double wall",B1398)),ISNUMBER(FIND("doublewall",B1398)))</f>
        <v>0</v>
      </c>
      <c r="BA1398" t="b">
        <f>AND(Table1[[#This Row],[SWCNT]],Table1[[#This Row],[MWCNT]])</f>
        <v>0</v>
      </c>
      <c r="BB1398" t="b">
        <f>IF(Table1[[#This Row],[SWCNT]]=TRUE,FALSE,IF(Table1[[#This Row],[MWCNT]]=TRUE,FALSE,TRUE))</f>
        <v>0</v>
      </c>
      <c r="BC1398" s="18"/>
    </row>
    <row r="1399" spans="1:55" ht="333">
      <c r="A1399" t="s">
        <v>1868</v>
      </c>
      <c r="B1399" s="2" t="s">
        <v>1869</v>
      </c>
      <c r="C1399" s="16" t="s">
        <v>1870</v>
      </c>
      <c r="D1399" s="17" t="s">
        <v>181</v>
      </c>
      <c r="E1399" s="2">
        <v>2018</v>
      </c>
      <c r="F1399" t="b">
        <f>OR(ISNUMBER(FIND("cytotoxic",C1399)),ISNUMBER(FIND("Cytotoxic",C1399)),ISNUMBER(FIND("cellular toxicity",C1399)),ISNUMBER(FIND("cell death",C1399)),ISNUMBER(FIND("viable",C1399)),ISNUMBER(FIND("phytotoxic",C1399)),ISNUMBER(FIND("acute toxicity",C1399)),ISNUMBER(FIND("MTT",C1399)),ISNUMBER(FIND("survival",C1399)),ISNUMBER(FIND("prolifer",C1399)),ISNUMBER(FIND("apoptosis",C1399)),ISNUMBER(FIND("neurotoxic",C1399)),ISNUMBER(FIND("  lysis ",C1399)),ISNUMBER(FIND("necrosis",C1399)),ISNUMBER(FIND("cellular death",C1399))*3,ISNUMBER(FIND("LDH",C1399)),ISNUMBER(FIND("Acute toxicity",C1399)))</f>
        <v>0</v>
      </c>
      <c r="G1399" t="b">
        <f>OR(ISNUMBER(FIND("genotoxic",C1399)),ISNUMBER(FIND("genotoxicity",C1399)),ISNUMBER(FIND("DNA damage",C1399)),ISNUMBER(FIND("DNA",C1399)),ISNUMBER(FIND("RNA",C1399)),ISNUMBER(FIND("mesothelioma",C1399)),ISNUMBER(FIND("carcino",C1399)),ISNUMBER(FIND("mutagen",C1399)),ISNUMBER(FIND("genetic",C1399)))</f>
        <v>1</v>
      </c>
      <c r="H1399" t="b">
        <f>OR(ISNUMBER(FIND("inflammatory",C1399)),ISNUMBER(FIND("inflamm",C1399)))</f>
        <v>0</v>
      </c>
      <c r="I1399" t="b">
        <f>OR(ISNUMBER(FIND("immune",C1399)),ISNUMBER(FIND("immunological",C1399)),ISNUMBER(FIND("interleuk",C1399)),ISNUMBER(FIND("platelet activation",C1399)),ISNUMBER(FIND("monocyte",C1399)),ISNUMBER(FIND("leukocyte",C1399)),ISNUMBER(FIND("cytokine",C1399)),ISNUMBER(FIND("CD4",C1399)),ISNUMBER(FIND("CD8",C1399)),ISNUMBER(FIND("T-cell",C1399)))</f>
        <v>0</v>
      </c>
      <c r="J1399" t="b">
        <f>OR(ISNUMBER(FIND("reactive oxygen",C1399)),ISNUMBER(FIND("ROS",C1399)),ISNUMBER(FIND("free radical",C1399)),ISNUMBER(FIND("oxidative stress",C1399)),ISNUMBER(FIND("peroxid",C1399)),ISNUMBER(FIND("oxidative",C1399)),ISNUMBER(FIND("antioxid",C1399)))</f>
        <v>0</v>
      </c>
      <c r="K1399" t="b">
        <f>OR(ISNUMBER(FIND("autophag",C1399)))</f>
        <v>0</v>
      </c>
      <c r="L1399" t="b">
        <f>OR(ISNUMBER(FIND("morpholog",C1399)))</f>
        <v>0</v>
      </c>
      <c r="M1399" t="b">
        <f>OR(ISNUMBER(FIND("fibrosis",C1399)),ISNUMBER(FIND("Fibrosis",C1399)),ISNUMBER(FIND("fibrot",C1399)))</f>
        <v>0</v>
      </c>
      <c r="N1399" t="b">
        <f>OR(ISNUMBER(FIND("offspring",C1399)),ISNUMBER(FIND("Parental",C1399)),ISNUMBER(FIND("parental",C1399)),ISNUMBER(FIND("germline",C1399)),ISNUMBER(FIND("reproduc",C1399)),ISNUMBER(FIND("embryo",C1399)))</f>
        <v>0</v>
      </c>
      <c r="O1399" t="b">
        <f>OR(ISNUMBER(FIND("metabol",C1399)),ISNUMBER(FIND("Metabol",C1399)),ISNUMBER(FIND("digest",C1399)),ISNUMBER(FIND("mitochon",C1399)))</f>
        <v>0</v>
      </c>
      <c r="P1399" t="b">
        <f>OR(ISNUMBER(FIND("ecotox",C1399)),ISNUMBER(FIND("Ecotox",B1399)),ISNUMBER(FIND("ecotox",B1399)),ISNUMBER(FIND("Ecotox",C1399)))</f>
        <v>0</v>
      </c>
      <c r="Q1399" t="b">
        <f>OR(ISNUMBER(FIND("Bioaccum",C1399)),ISNUMBER(FIND("bioaccum",C1399)),ISNUMBER(FIND("accum",C1399)))</f>
        <v>0</v>
      </c>
      <c r="R1399" t="b">
        <f>OR(ISNUMBER(FIND("Occupation",C1399)),ISNUMBER(FIND("occupation",C1399)),ISNUMBER(FIND("worker",C1399)),ISNUMBER(FIND("workforce",C1399)))</f>
        <v>0</v>
      </c>
      <c r="S1399" t="b">
        <f>NOT(OR(F1399,G1399,H1399,I1399,J1399,K1399,L1399,M1399,N1399,O1399,P1399,Q1399,R1399))</f>
        <v>0</v>
      </c>
      <c r="U1399" t="b">
        <f>OR(Table1[[#This Row],[Inflammation]],Table1[[#This Row],[Immune]])</f>
        <v>0</v>
      </c>
      <c r="V1399" t="str">
        <f>IF(OR(Table1[[#This Row],[Rodents]],Table1[[#This Row],[Human]],Table1[[#This Row],[Pig]]),OR(ISNUMBER(FIND("intratrach",C1399)),ISNUMBER(FIND("nasal ",C1399)),ISNUMBER(FIND("instill",C1399))),"NA")</f>
        <v>NA</v>
      </c>
      <c r="W1399" t="str">
        <f>IF(OR(Table1[[#This Row],[Rodents]],Table1[[#This Row],[Human]],Table1[[#This Row],[Pig]]),OR(ISNUMBER(FIND("dermal",C1399)),ISNUMBER(FIND("skin ",C1399))),"NA")</f>
        <v>NA</v>
      </c>
      <c r="X1399" t="str">
        <f>IF(OR(Table1[[#This Row],[Rodents]],Table1[[#This Row],[Human]],Table1[[#This Row],[Pig]]),OR(ISNUMBER(FIND("injected",C1399)),ISNUMBER(FIND("periton",C1399)),ISNUMBER(FIND("intrascrot",C1399))),"NA")</f>
        <v>NA</v>
      </c>
      <c r="Y1399" t="str">
        <f>IF(OR(Table1[[#This Row],[Rodents]],Table1[[#This Row],[Human]],Table1[[#This Row],[Pig]]),NOT(OR(Table1[[#This Row],[Inhaled/Intratracheal/intranasal]],Table1[[#This Row],[Dermal]],Table1[[#This Row],[Injected]])),"NA")</f>
        <v>NA</v>
      </c>
      <c r="AA1399" t="b">
        <f>OR(ISNUMBER(FIND("fish ",C1399)),ISNUMBER(FIND("Fish ",C1399)),ISNUMBER(FIND("aquatic",C1399)),ISNUMBER(FIND("daphnids",C1399)),ISNUMBER(FIND("Carcinus maenas",C1399)),ISNUMBER(FIND("Daphnia",C1399)),ISNUMBER(FIND("Ruditapes philippinarum",C1399)),ISNUMBER(FIND("daphnia",C1399)),ISNUMBER(FIND("marine",C1399)),ISNUMBER(FIND("mussel",C1399)),ISNUMBER(FIND("algae",C1399)),ISNUMBER(FIND("Donax faba",C1399)),ISNUMBER(FIND("estuarine",C1399)),ISNUMBER(FIND("snail",C1399)),ISNUMBER(FIND("Prorocentrum donghaiense",C1399)) )</f>
        <v>0</v>
      </c>
      <c r="AB1399" t="b">
        <f>OR(ISNUMBER(FIND(" rat ",C1399)),ISNUMBER(FIND(" rats ",C1399)),ISNUMBER(FIND(" Rats ",C1399)),ISNUMBER(FIND(" Rat ",C1399)),ISNUMBER(FIND(" rat.",C1399)),ISNUMBER(FIND(" rats.",C1399)),ISNUMBER(FIND("mouse",C1399)),ISNUMBER(FIND("mice",C1399)), ISNUMBER(FIND(" Mice",C1399)))</f>
        <v>0</v>
      </c>
      <c r="AC1399" t="b">
        <f>OR(ISNUMBER(FIND(" cell ",C1399)),ISNUMBER(FIND("fibroblast",C1399)),ISNUMBER(FIND("macrophage",C1399)),ISNUMBER(FIND("epithelial",C1399)),ISNUMBER(FIND("endothelial",C1399)),ISNUMBER(FIND("neuron",C1399)),ISNUMBER(FIND(" cells ",C1399)),ISNUMBER(FIND("RBC",C1399)),ISNUMBER(FIND("mitochond",C1399)),ISNUMBER(FIND("adipocyte",C1399)),ISNUMBER(FIND("osteo",C1399)),ISNUMBER(FIND("keratin",C1399)),ISNUMBER(FIND(" cell's ",C1399)),ISNUMBER(FIND("eukary",C1399)),ISNUMBER(FIND("sperm",C1399)))</f>
        <v>1</v>
      </c>
      <c r="AD1399" t="b">
        <f>OR(ISNUMBER(FIND("human",B1399)),ISNUMBER(FIND("workers",B1399)),ISNUMBER(FIND("workforces",B1399)),ISNUMBER(FIND("occupational",B1399)),ISNUMBER(FIND("Case report",B1399)),ISNUMBER(FIND("Workplaces",B1399)),ISNUMBER(FIND("worker",B1399)))</f>
        <v>0</v>
      </c>
      <c r="AE1399" t="b">
        <f>OR(ISNUMBER(FIND(" plant ",C1399)),ISNUMBER(FIND("Plant ",C1399)),ISNUMBER(FIND("tomato",C1399)),ISNUMBER(FIND("plants",C1399)),ISNUMBER(FIND("Plants",C1399)),ISNUMBER(FIND("algae",C1399)),ISNUMBER(FIND("lettuce",C1399)),ISNUMBER(FIND("green gram sprouts ",C1399)),ISNUMBER(FIND("Cucurbita pepo",C1399)),ISNUMBER(FIND("bean ",C1399)),ISNUMBER(FIND("chloroplast",C1399)),ISNUMBER(FIND("chlorophyll",C1399)),ISNUMBER(FIND("seedling",C1399)),ISNUMBER(FIND("canola",C1399)),ISNUMBER(FIND("shoot",C1399)),ISNUMBER(FIND("photosynthes",C1399)),ISNUMBER(FIND(" leaves ",C1399)),,ISNUMBER(FIND("agriculture",C1399)),ISNUMBER(FIND(" crops ",C1399)))</f>
        <v>0</v>
      </c>
      <c r="AF1399" t="b">
        <f>OR(ISNUMBER(FIND("bacteria",C1399)),ISNUMBER(FIND("Bacteria",C1399)),ISNUMBER(FIND("Bacterium",C1399)),ISNUMBER(FIND("bacterium",C1399)),ISNUMBER(FIND(" coli ",C1399)))</f>
        <v>0</v>
      </c>
      <c r="AG1399" t="b">
        <f>OR(ISNUMBER(FIND("fungi",C1399)),ISNUMBER(FIND("Fungi",C1399)),ISNUMBER(FIND("fungus",C1399)),ISNUMBER(FIND("Fungus",C1399)),ISNUMBER(FIND("mushroom",C1399)),ISNUMBER(FIND("Mushroom",C1399)),ISNUMBER(FIND(" mold ",C1399)))</f>
        <v>0</v>
      </c>
      <c r="AH1399" t="b">
        <f>OR(ISNUMBER(FIND("Pig ",C1399)),ISNUMBER(FIND("pig ",C1399)),ISNUMBER(FIND("Pigs ",C1399)),ISNUMBER(FIND("pigs ",C1399)))</f>
        <v>0</v>
      </c>
      <c r="AI1399" t="b">
        <f>OR(ISNUMBER(FIND(" C. elegans",C1399)),ISNUMBER(FIND("Caenorhabditis elegans",C1399)),ISNUMBER(FIND("earthworms",C1399)),ISNUMBER(FIND(" Ficopomatus enigmaticus",C1399)),ISNUMBER(FIND("larva",C1399)),ISNUMBER(FIND("Lumbriculus variegatus",C1399)),ISNUMBER(FIND("nematode",C1399)))</f>
        <v>0</v>
      </c>
      <c r="AJ1399" t="b">
        <f>NOT(OR(AA1399,AB1399,AC1399,AD1399,AE1399,AF1399,AG1399,AH1399,AI1399))</f>
        <v>0</v>
      </c>
      <c r="AL1399" t="b">
        <f>OR(AA1399,AB1399,AD1399,AE1399,AF1399,AG1399,AH1399,AI1399)</f>
        <v>0</v>
      </c>
      <c r="AM1399" t="b">
        <f>IF(Table1[[#This Row],[In vivo?]],IF(Table1[[#This Row],[Cell]],FALSE,TRUE),FALSE)</f>
        <v>0</v>
      </c>
      <c r="AN1399" t="b">
        <f>AND(AC1399,AL1399)</f>
        <v>0</v>
      </c>
      <c r="AO1399" t="b">
        <f>IF(Table1[[#This Row],[Cell]],IF(Table1[[#This Row],[In vivo?]],FALSE,TRUE),FALSE)</f>
        <v>1</v>
      </c>
      <c r="AP1399" t="b">
        <f>NOT(OR(Table1[[#This Row],[In vivo?]],Table1[[#This Row],[Only in Cell]]))</f>
        <v>0</v>
      </c>
      <c r="AQ1399" t="str">
        <f>IF(OR(Table1[[#This Row],[Rodents]],Table1[[#This Row],[Human]],Table1[[#This Row],[Pig]]),OR(ISNUMBER(FIND("pulmonary",C1399)),ISNUMBER(FIND("lung",C1399))),"NA")</f>
        <v>NA</v>
      </c>
      <c r="AR1399" t="str">
        <f>IF(OR(Table1[[#This Row],[Rodents]],Table1[[#This Row],[Human]],Table1[[#This Row],[Pig]]),OR(ISNUMBER(FIND("skin",C1399)),ISNUMBER(FIND("dermal",C1399))),"NA")</f>
        <v>NA</v>
      </c>
      <c r="AS1399" t="str">
        <f>IF(OR(Table1[[#This Row],[Rodents]],Table1[[#This Row],[Human]],Table1[[#This Row],[Pig]]),OR(ISNUMBER(FIND("liver",C1399)),ISNUMBER(FIND("hepat",C1399))),"NA")</f>
        <v>NA</v>
      </c>
      <c r="AT1399" t="str">
        <f>IF(OR(Table1[[#This Row],[Rodents]],Table1[[#This Row],[Human]],Table1[[#This Row],[Pig]]),OR(ISNUMBER(FIND("kidney",C1399)),ISNUMBER(FIND("neph",C1399))),"NA")</f>
        <v>NA</v>
      </c>
      <c r="AU1399" t="str">
        <f>IF(OR(Table1[[#This Row],[Rodents]],Table1[[#This Row],[Human]],Table1[[#This Row],[Pig]]),OR(ISNUMBER(FIND("brain",C1399)),ISNUMBER(FIND("neur",C1399)),ISNUMBER(FIND("nerv",C1399))),"NA")</f>
        <v>NA</v>
      </c>
      <c r="AV1399" t="str">
        <f>IF(OR(Table1[[#This Row],[Rodents]],Table1[[#This Row],[Human]],Table1[[#This Row],[Pig]]),OR(ISNUMBER(FIND("heart",C1399)),ISNUMBER(FIND("cardi",C1399))),"NA")</f>
        <v>NA</v>
      </c>
      <c r="AW1399" t="str">
        <f>IF(OR(Table1[[#This Row],[Rodents]],Table1[[#This Row],[Human]],Table1[[#This Row],[Pig]]),OR(ISNUMBER(FIND("gastro",C1399)),ISNUMBER(FIND("intesti",C1399)),ISNUMBER(FIND("stomach",C1399))),"NA")</f>
        <v>NA</v>
      </c>
      <c r="AX1399" t="str">
        <f>IF(OR(Table1[[#This Row],[Rodents]],Table1[[#This Row],[Human]],Table1[[#This Row],[Pig]]),NOT(OR(AQ1399,AR1399,AS1399,AT1399,AU1399,AV1399,AW1399)),"NA")</f>
        <v>NA</v>
      </c>
      <c r="AY1399" t="b">
        <f>OR(ISNUMBER(FIND("SWCNT",C1399)),ISNUMBER(FIND("SWNT",C1399)),ISNUMBER(FIND("single-wall",C1399)),ISNUMBER(FIND("single wall",C1399)),ISNUMBER(FIND("Single wall",C1399)),ISNUMBER(FIND("Single-wall",C1399)),ISNUMBER(FIND("SWCNT",B1399)),ISNUMBER(FIND("SWNT",B1399)),ISNUMBER(FIND("single-wall",B1399)),ISNUMBER(FIND("single wall",B1399)),ISNUMBER(FIND("Single-wall",B1399)),ISNUMBER(FIND("Single wall",B1399)))</f>
        <v>1</v>
      </c>
      <c r="AZ1399" t="b">
        <f>OR(ISNUMBER(FIND("MWCNT",C1399)),ISNUMBER(FIND("MWNT",C1399)),ISNUMBER(FIND("multi-wall",C1399)),ISNUMBER(FIND("multi wall",C1399)),ISNUMBER(FIND("multiwall",C1399)),ISNUMBER(FIND("Multi-wall",C1399)),ISNUMBER(FIND("Multi wall",C1399)),ISNUMBER(FIND("Multiwall",C1399)),ISNUMBER(FIND("MWCNT",B1399)),ISNUMBER(FIND("MWNT",B1399)),ISNUMBER(FIND("multi-wall",B1399)),ISNUMBER(FIND("multi wall",B1399)),ISNUMBER(FIND("multiwall",B1399)),ISNUMBER(FIND("Multi-wall",B1399)),ISNUMBER(FIND("Multi wall",B1399)),ISNUMBER(FIND("Multiwall",B1399)),ISNUMBER(FIND("Double-wall",B1399)),ISNUMBER(FIND("Double wall",B1399)),ISNUMBER(FIND("Doublewall",B1399)),ISNUMBER(FIND("double-wall",B1399)),ISNUMBER(FIND("double wall",B1399)),ISNUMBER(FIND("doublewall",B1399)))</f>
        <v>1</v>
      </c>
      <c r="BA1399" t="b">
        <f>AND(Table1[[#This Row],[SWCNT]],Table1[[#This Row],[MWCNT]])</f>
        <v>1</v>
      </c>
      <c r="BB1399" t="b">
        <f>IF(Table1[[#This Row],[SWCNT]]=TRUE,FALSE,IF(Table1[[#This Row],[MWCNT]]=TRUE,FALSE,TRUE))</f>
        <v>0</v>
      </c>
      <c r="BC1399" s="18"/>
    </row>
    <row r="1400" spans="1:55" ht="185">
      <c r="A1400" t="s">
        <v>1872</v>
      </c>
      <c r="B1400" s="2" t="s">
        <v>1876</v>
      </c>
      <c r="C1400" s="16" t="s">
        <v>1880</v>
      </c>
      <c r="D1400" s="17" t="s">
        <v>403</v>
      </c>
      <c r="E1400" s="2">
        <v>2018</v>
      </c>
      <c r="F1400" t="b">
        <f>OR(ISNUMBER(FIND("cytotoxic",C1400)),ISNUMBER(FIND("Cytotoxic",C1400)),ISNUMBER(FIND("cellular toxicity",C1400)),ISNUMBER(FIND("cell death",C1400)),ISNUMBER(FIND("viable",C1400)),ISNUMBER(FIND("phytotoxic",C1400)),ISNUMBER(FIND("acute toxicity",C1400)),ISNUMBER(FIND("MTT",C1400)),ISNUMBER(FIND("survival",C1400)),ISNUMBER(FIND("prolifer",C1400)),ISNUMBER(FIND("apoptosis",C1400)),ISNUMBER(FIND("neurotoxic",C1400)),ISNUMBER(FIND("  lysis ",C1400)),ISNUMBER(FIND("necrosis",C1400)),ISNUMBER(FIND("cellular death",C1400))*3,ISNUMBER(FIND("LDH",C1400)),ISNUMBER(FIND("Acute toxicity",C1400)))</f>
        <v>1</v>
      </c>
      <c r="G1400" t="b">
        <f>OR(ISNUMBER(FIND("genotoxic",C1400)),ISNUMBER(FIND("genotoxicity",C1400)),ISNUMBER(FIND("DNA damage",C1400)),ISNUMBER(FIND("DNA",C1400)),ISNUMBER(FIND("RNA",C1400)),ISNUMBER(FIND("mesothelioma",C1400)),ISNUMBER(FIND("carcino",C1400)),ISNUMBER(FIND("mutagen",C1400)),ISNUMBER(FIND("genetic",C1400)))</f>
        <v>1</v>
      </c>
      <c r="H1400" t="b">
        <f>OR(ISNUMBER(FIND("inflammatory",C1400)),ISNUMBER(FIND("inflamm",C1400)))</f>
        <v>0</v>
      </c>
      <c r="I1400" t="b">
        <f>OR(ISNUMBER(FIND("immune",C1400)),ISNUMBER(FIND("immunological",C1400)),ISNUMBER(FIND("interleuk",C1400)),ISNUMBER(FIND("platelet activation",C1400)),ISNUMBER(FIND("monocyte",C1400)),ISNUMBER(FIND("leukocyte",C1400)),ISNUMBER(FIND("cytokine",C1400)),ISNUMBER(FIND("CD4",C1400)),ISNUMBER(FIND("CD8",C1400)),ISNUMBER(FIND("T-cell",C1400)))</f>
        <v>0</v>
      </c>
      <c r="J1400" t="b">
        <f>OR(ISNUMBER(FIND("reactive oxygen",C1400)),ISNUMBER(FIND("ROS",C1400)),ISNUMBER(FIND("free radical",C1400)),ISNUMBER(FIND("oxidative stress",C1400)),ISNUMBER(FIND("peroxid",C1400)),ISNUMBER(FIND("oxidative",C1400)),ISNUMBER(FIND("antioxid",C1400)))</f>
        <v>1</v>
      </c>
      <c r="K1400" t="b">
        <f>OR(ISNUMBER(FIND("autophag",C1400)))</f>
        <v>0</v>
      </c>
      <c r="L1400" t="b">
        <f>OR(ISNUMBER(FIND("morpholog",C1400)))</f>
        <v>0</v>
      </c>
      <c r="M1400" t="b">
        <f>OR(ISNUMBER(FIND("fibrosis",C1400)),ISNUMBER(FIND("Fibrosis",C1400)),ISNUMBER(FIND("fibrot",C1400)))</f>
        <v>0</v>
      </c>
      <c r="N1400" t="b">
        <f>OR(ISNUMBER(FIND("offspring",C1400)),ISNUMBER(FIND("Parental",C1400)),ISNUMBER(FIND("parental",C1400)),ISNUMBER(FIND("germline",C1400)),ISNUMBER(FIND("reproduc",C1400)),ISNUMBER(FIND("embryo",C1400)))</f>
        <v>0</v>
      </c>
      <c r="O1400" t="b">
        <f>OR(ISNUMBER(FIND("metabol",C1400)),ISNUMBER(FIND("Metabol",C1400)),ISNUMBER(FIND("digest",C1400)),ISNUMBER(FIND("mitochon",C1400)))</f>
        <v>0</v>
      </c>
      <c r="P1400" t="b">
        <f>OR(ISNUMBER(FIND("ecotox",C1400)),ISNUMBER(FIND("Ecotox",B1400)),ISNUMBER(FIND("ecotox",B1400)),ISNUMBER(FIND("Ecotox",C1400)))</f>
        <v>0</v>
      </c>
      <c r="Q1400" t="b">
        <f>OR(ISNUMBER(FIND("Bioaccum",C1400)),ISNUMBER(FIND("bioaccum",C1400)),ISNUMBER(FIND("accum",C1400)))</f>
        <v>1</v>
      </c>
      <c r="R1400" t="b">
        <f>OR(ISNUMBER(FIND("Occupation",C1400)),ISNUMBER(FIND("occupation",C1400)),ISNUMBER(FIND("worker",C1400)),ISNUMBER(FIND("workforce",C1400)))</f>
        <v>1</v>
      </c>
      <c r="S1400" t="b">
        <f>NOT(OR(F1400,G1400,H1400,I1400,J1400,K1400,L1400,M1400,N1400,O1400,P1400,Q1400,R1400))</f>
        <v>0</v>
      </c>
      <c r="U1400" t="b">
        <f>OR(Table1[[#This Row],[Inflammation]],Table1[[#This Row],[Immune]])</f>
        <v>0</v>
      </c>
      <c r="V1400" t="str">
        <f>IF(OR(Table1[[#This Row],[Rodents]],Table1[[#This Row],[Human]],Table1[[#This Row],[Pig]]),OR(ISNUMBER(FIND("intratrach",C1400)),ISNUMBER(FIND("nasal ",C1400)),ISNUMBER(FIND("instill",C1400))),"NA")</f>
        <v>NA</v>
      </c>
      <c r="W1400" t="str">
        <f>IF(OR(Table1[[#This Row],[Rodents]],Table1[[#This Row],[Human]],Table1[[#This Row],[Pig]]),OR(ISNUMBER(FIND("dermal",C1400)),ISNUMBER(FIND("skin ",C1400))),"NA")</f>
        <v>NA</v>
      </c>
      <c r="X1400" t="str">
        <f>IF(OR(Table1[[#This Row],[Rodents]],Table1[[#This Row],[Human]],Table1[[#This Row],[Pig]]),OR(ISNUMBER(FIND("injected",C1400)),ISNUMBER(FIND("periton",C1400)),ISNUMBER(FIND("intrascrot",C1400))),"NA")</f>
        <v>NA</v>
      </c>
      <c r="Y1400" t="str">
        <f>IF(OR(Table1[[#This Row],[Rodents]],Table1[[#This Row],[Human]],Table1[[#This Row],[Pig]]),NOT(OR(Table1[[#This Row],[Inhaled/Intratracheal/intranasal]],Table1[[#This Row],[Dermal]],Table1[[#This Row],[Injected]])),"NA")</f>
        <v>NA</v>
      </c>
      <c r="AA1400" t="b">
        <f>OR(ISNUMBER(FIND("fish ",C1400)),ISNUMBER(FIND("Fish ",C1400)),ISNUMBER(FIND("aquatic",C1400)),ISNUMBER(FIND("daphnids",C1400)),ISNUMBER(FIND("Carcinus maenas",C1400)),ISNUMBER(FIND("Daphnia",C1400)),ISNUMBER(FIND("Ruditapes philippinarum",C1400)),ISNUMBER(FIND("daphnia",C1400)),ISNUMBER(FIND("marine",C1400)),ISNUMBER(FIND("mussel",C1400)),ISNUMBER(FIND("algae",C1400)),ISNUMBER(FIND("Donax faba",C1400)),ISNUMBER(FIND("estuarine",C1400)),ISNUMBER(FIND("snail",C1400)),ISNUMBER(FIND("Prorocentrum donghaiense",C1400)) )</f>
        <v>0</v>
      </c>
      <c r="AB1400" t="b">
        <f>OR(ISNUMBER(FIND(" rat ",C1400)),ISNUMBER(FIND(" rats ",C1400)),ISNUMBER(FIND(" Rats ",C1400)),ISNUMBER(FIND(" Rat ",C1400)),ISNUMBER(FIND(" rat.",C1400)),ISNUMBER(FIND(" rats.",C1400)),ISNUMBER(FIND("mouse",C1400)),ISNUMBER(FIND("mice",C1400)), ISNUMBER(FIND(" Mice",C1400)))</f>
        <v>0</v>
      </c>
      <c r="AC1400" t="b">
        <f>OR(ISNUMBER(FIND(" cell ",C1400)),ISNUMBER(FIND("fibroblast",C1400)),ISNUMBER(FIND("macrophage",C1400)),ISNUMBER(FIND("epithelial",C1400)),ISNUMBER(FIND("endothelial",C1400)),ISNUMBER(FIND("neuron",C1400)),ISNUMBER(FIND(" cells ",C1400)),ISNUMBER(FIND("RBC",C1400)),ISNUMBER(FIND("mitochond",C1400)),ISNUMBER(FIND("adipocyte",C1400)),ISNUMBER(FIND("osteo",C1400)),ISNUMBER(FIND("keratin",C1400)),ISNUMBER(FIND(" cell's ",C1400)),ISNUMBER(FIND("eukary",C1400)),ISNUMBER(FIND("sperm",C1400)))</f>
        <v>1</v>
      </c>
      <c r="AD1400" t="b">
        <v>0</v>
      </c>
      <c r="AE1400" t="b">
        <f>OR(ISNUMBER(FIND(" plant ",C1400)),ISNUMBER(FIND("Plant ",C1400)),ISNUMBER(FIND("tomato",C1400)),ISNUMBER(FIND("plants",C1400)),ISNUMBER(FIND("Plants",C1400)),ISNUMBER(FIND("algae",C1400)),ISNUMBER(FIND("lettuce",C1400)),ISNUMBER(FIND("green gram sprouts ",C1400)),ISNUMBER(FIND("Cucurbita pepo",C1400)),ISNUMBER(FIND("bean ",C1400)),ISNUMBER(FIND("chloroplast",C1400)),ISNUMBER(FIND("chlorophyll",C1400)),ISNUMBER(FIND("seedling",C1400)),ISNUMBER(FIND("canola",C1400)),ISNUMBER(FIND("shoot",C1400)),ISNUMBER(FIND("photosynthes",C1400)),ISNUMBER(FIND(" leaves ",C1400)),,ISNUMBER(FIND("agriculture",C1400)),ISNUMBER(FIND(" crops ",C1400)))</f>
        <v>0</v>
      </c>
      <c r="AF1400" t="b">
        <f>OR(ISNUMBER(FIND("bacteria",C1400)),ISNUMBER(FIND("Bacteria",C1400)),ISNUMBER(FIND("Bacterium",C1400)),ISNUMBER(FIND("bacterium",C1400)),ISNUMBER(FIND(" coli ",C1400)))</f>
        <v>0</v>
      </c>
      <c r="AG1400" t="b">
        <f>OR(ISNUMBER(FIND("fungi",C1400)),ISNUMBER(FIND("Fungi",C1400)),ISNUMBER(FIND("fungus",C1400)),ISNUMBER(FIND("Fungus",C1400)),ISNUMBER(FIND("mushroom",C1400)),ISNUMBER(FIND("Mushroom",C1400)),ISNUMBER(FIND(" mold ",C1400)))</f>
        <v>0</v>
      </c>
      <c r="AH1400" t="b">
        <f>OR(ISNUMBER(FIND("Pig ",C1400)),ISNUMBER(FIND("pig ",C1400)),ISNUMBER(FIND("Pigs ",C1400)),ISNUMBER(FIND("pigs ",C1400)))</f>
        <v>0</v>
      </c>
      <c r="AI1400" t="b">
        <f>OR(ISNUMBER(FIND(" C. elegans",C1400)),ISNUMBER(FIND("Caenorhabditis elegans",C1400)),ISNUMBER(FIND("earthworms",C1400)),ISNUMBER(FIND(" Ficopomatus enigmaticus",C1400)),ISNUMBER(FIND("larva",C1400)),ISNUMBER(FIND("Lumbriculus variegatus",C1400)),ISNUMBER(FIND("nematode",C1400)))</f>
        <v>0</v>
      </c>
      <c r="AJ1400" t="b">
        <f>NOT(OR(AA1400,AB1400,AC1400,AD1400,AE1400,AF1400,AG1400,AH1400,AI1400))</f>
        <v>0</v>
      </c>
      <c r="AL1400" t="b">
        <f>OR(AA1400,AB1400,AD1400,AE1400,AF1400,AG1400,AH1400,AI1400)</f>
        <v>0</v>
      </c>
      <c r="AM1400" t="b">
        <f>IF(Table1[[#This Row],[In vivo?]],IF(Table1[[#This Row],[Cell]],FALSE,TRUE),FALSE)</f>
        <v>0</v>
      </c>
      <c r="AN1400" t="b">
        <f>AND(AC1400,AL1400)</f>
        <v>0</v>
      </c>
      <c r="AO1400" t="b">
        <f>IF(Table1[[#This Row],[Cell]],IF(Table1[[#This Row],[In vivo?]],FALSE,TRUE),FALSE)</f>
        <v>1</v>
      </c>
      <c r="AP1400" t="b">
        <f>NOT(OR(Table1[[#This Row],[In vivo?]],Table1[[#This Row],[Only in Cell]]))</f>
        <v>0</v>
      </c>
      <c r="AQ1400" t="str">
        <f>IF(OR(Table1[[#This Row],[Rodents]],Table1[[#This Row],[Human]],Table1[[#This Row],[Pig]]),OR(ISNUMBER(FIND("pulmonary",C1400)),ISNUMBER(FIND("lung",C1400))),"NA")</f>
        <v>NA</v>
      </c>
      <c r="AR1400" t="str">
        <f>IF(OR(Table1[[#This Row],[Rodents]],Table1[[#This Row],[Human]],Table1[[#This Row],[Pig]]),OR(ISNUMBER(FIND("skin",C1400)),ISNUMBER(FIND("dermal",C1400))),"NA")</f>
        <v>NA</v>
      </c>
      <c r="AS1400" t="str">
        <f>IF(OR(Table1[[#This Row],[Rodents]],Table1[[#This Row],[Human]],Table1[[#This Row],[Pig]]),OR(ISNUMBER(FIND("liver",C1400)),ISNUMBER(FIND("hepat",C1400))),"NA")</f>
        <v>NA</v>
      </c>
      <c r="AT1400" t="str">
        <f>IF(OR(Table1[[#This Row],[Rodents]],Table1[[#This Row],[Human]],Table1[[#This Row],[Pig]]),OR(ISNUMBER(FIND("kidney",C1400)),ISNUMBER(FIND("neph",C1400))),"NA")</f>
        <v>NA</v>
      </c>
      <c r="AU1400" t="str">
        <f>IF(OR(Table1[[#This Row],[Rodents]],Table1[[#This Row],[Human]],Table1[[#This Row],[Pig]]),OR(ISNUMBER(FIND("brain",C1400)),ISNUMBER(FIND("neur",C1400)),ISNUMBER(FIND("nerv",C1400))),"NA")</f>
        <v>NA</v>
      </c>
      <c r="AV1400" t="str">
        <f>IF(OR(Table1[[#This Row],[Rodents]],Table1[[#This Row],[Human]],Table1[[#This Row],[Pig]]),OR(ISNUMBER(FIND("heart",C1400)),ISNUMBER(FIND("cardi",C1400))),"NA")</f>
        <v>NA</v>
      </c>
      <c r="AW1400" t="str">
        <f>IF(OR(Table1[[#This Row],[Rodents]],Table1[[#This Row],[Human]],Table1[[#This Row],[Pig]]),OR(ISNUMBER(FIND("gastro",C1400)),ISNUMBER(FIND("intesti",C1400)),ISNUMBER(FIND("stomach",C1400))),"NA")</f>
        <v>NA</v>
      </c>
      <c r="AX1400" t="str">
        <f>IF(OR(Table1[[#This Row],[Rodents]],Table1[[#This Row],[Human]],Table1[[#This Row],[Pig]]),NOT(OR(AQ1400,AR1400,AS1400,AT1400,AU1400,AV1400,AW1400)),"NA")</f>
        <v>NA</v>
      </c>
      <c r="AY1400" t="b">
        <f>OR(ISNUMBER(FIND("SWCNT",C1400)),ISNUMBER(FIND("SWNT",C1400)),ISNUMBER(FIND("single-wall",C1400)),ISNUMBER(FIND("single wall",C1400)),ISNUMBER(FIND("Single wall",C1400)),ISNUMBER(FIND("Single-wall",C1400)),ISNUMBER(FIND("SWCNT",B1400)),ISNUMBER(FIND("SWNT",B1400)),ISNUMBER(FIND("single-wall",B1400)),ISNUMBER(FIND("single wall",B1400)),ISNUMBER(FIND("Single-wall",B1400)),ISNUMBER(FIND("Single wall",B1400)))</f>
        <v>0</v>
      </c>
      <c r="AZ1400" t="b">
        <f>OR(ISNUMBER(FIND("MWCNT",C1400)),ISNUMBER(FIND("MWNT",C1400)),ISNUMBER(FIND("multi-wall",C1400)),ISNUMBER(FIND("multi wall",C1400)),ISNUMBER(FIND("multiwall",C1400)),ISNUMBER(FIND("Multi-wall",C1400)),ISNUMBER(FIND("Multi wall",C1400)),ISNUMBER(FIND("Multiwall",C1400)),ISNUMBER(FIND("MWCNT",B1400)),ISNUMBER(FIND("MWNT",B1400)),ISNUMBER(FIND("multi-wall",B1400)),ISNUMBER(FIND("multi wall",B1400)),ISNUMBER(FIND("multiwall",B1400)),ISNUMBER(FIND("Multi-wall",B1400)),ISNUMBER(FIND("Multi wall",B1400)),ISNUMBER(FIND("Multiwall",B1400)),ISNUMBER(FIND("Double-wall",B1400)),ISNUMBER(FIND("Double wall",B1400)),ISNUMBER(FIND("Doublewall",B1400)),ISNUMBER(FIND("double-wall",B1400)),ISNUMBER(FIND("double wall",B1400)),ISNUMBER(FIND("doublewall",B1400)))</f>
        <v>1</v>
      </c>
      <c r="BA1400" t="b">
        <f>AND(Table1[[#This Row],[SWCNT]],Table1[[#This Row],[MWCNT]])</f>
        <v>0</v>
      </c>
      <c r="BB1400" t="b">
        <f>IF(Table1[[#This Row],[SWCNT]]=TRUE,FALSE,IF(Table1[[#This Row],[MWCNT]]=TRUE,FALSE,TRUE))</f>
        <v>0</v>
      </c>
      <c r="BC1400" s="18"/>
    </row>
    <row r="1401" spans="1:55" ht="240.5">
      <c r="A1401" t="s">
        <v>1894</v>
      </c>
      <c r="B1401" s="2" t="s">
        <v>1895</v>
      </c>
      <c r="C1401" s="16" t="s">
        <v>1896</v>
      </c>
      <c r="D1401" s="17" t="s">
        <v>68</v>
      </c>
      <c r="E1401" s="2">
        <v>2018</v>
      </c>
      <c r="F1401" t="b">
        <f>OR(ISNUMBER(FIND("cytotoxic",C1401)),ISNUMBER(FIND("Cytotoxic",C1401)),ISNUMBER(FIND("cellular toxicity",C1401)),ISNUMBER(FIND("cell death",C1401)),ISNUMBER(FIND("viable",C1401)),ISNUMBER(FIND("phytotoxic",C1401)),ISNUMBER(FIND("acute toxicity",C1401)),ISNUMBER(FIND("MTT",C1401)),ISNUMBER(FIND("survival",C1401)),ISNUMBER(FIND("prolifer",C1401)),ISNUMBER(FIND("apoptosis",C1401)),ISNUMBER(FIND("neurotoxic",C1401)),ISNUMBER(FIND("  lysis ",C1401)),ISNUMBER(FIND("necrosis",C1401)),ISNUMBER(FIND("cellular death",C1401))*3,ISNUMBER(FIND("LDH",C1401)),ISNUMBER(FIND("Acute toxicity",C1401)))</f>
        <v>0</v>
      </c>
      <c r="G1401" t="b">
        <f>OR(ISNUMBER(FIND("genotoxic",C1401)),ISNUMBER(FIND("genotoxicity",C1401)),ISNUMBER(FIND("DNA damage",C1401)),ISNUMBER(FIND("DNA",C1401)),ISNUMBER(FIND("RNA",C1401)),ISNUMBER(FIND("mesothelioma",C1401)),ISNUMBER(FIND("carcino",C1401)),ISNUMBER(FIND("mutagen",C1401)),ISNUMBER(FIND("genetic",C1401)))</f>
        <v>1</v>
      </c>
      <c r="H1401" t="b">
        <f>OR(ISNUMBER(FIND("inflammatory",C1401)),ISNUMBER(FIND("inflamm",C1401)))</f>
        <v>0</v>
      </c>
      <c r="I1401" t="b">
        <f>OR(ISNUMBER(FIND("immune",C1401)),ISNUMBER(FIND("immunological",C1401)),ISNUMBER(FIND("interleuk",C1401)),ISNUMBER(FIND("platelet activation",C1401)),ISNUMBER(FIND("monocyte",C1401)),ISNUMBER(FIND("leukocyte",C1401)),ISNUMBER(FIND("cytokine",C1401)),ISNUMBER(FIND("CD4",C1401)),ISNUMBER(FIND("CD8",C1401)),ISNUMBER(FIND("T-cell",C1401)))</f>
        <v>0</v>
      </c>
      <c r="J1401" t="b">
        <f>OR(ISNUMBER(FIND("reactive oxygen",C1401)),ISNUMBER(FIND("ROS",C1401)),ISNUMBER(FIND("free radical",C1401)),ISNUMBER(FIND("oxidative stress",C1401)),ISNUMBER(FIND("peroxid",C1401)),ISNUMBER(FIND("oxidative",C1401)),ISNUMBER(FIND("antioxid",C1401)))</f>
        <v>1</v>
      </c>
      <c r="K1401" t="b">
        <f>OR(ISNUMBER(FIND("autophag",C1401)))</f>
        <v>0</v>
      </c>
      <c r="L1401" t="b">
        <f>OR(ISNUMBER(FIND("morpholog",C1401)))</f>
        <v>0</v>
      </c>
      <c r="M1401" t="b">
        <f>OR(ISNUMBER(FIND("fibrosis",C1401)),ISNUMBER(FIND("Fibrosis",C1401)),ISNUMBER(FIND("fibrot",C1401)))</f>
        <v>0</v>
      </c>
      <c r="N1401" t="b">
        <f>OR(ISNUMBER(FIND("offspring",C1401)),ISNUMBER(FIND("Parental",C1401)),ISNUMBER(FIND("parental",C1401)),ISNUMBER(FIND("germline",C1401)),ISNUMBER(FIND("reproduc",C1401)),ISNUMBER(FIND("embryo",C1401)))</f>
        <v>0</v>
      </c>
      <c r="O1401" t="b">
        <f>OR(ISNUMBER(FIND("metabol",C1401)),ISNUMBER(FIND("Metabol",C1401)),ISNUMBER(FIND("digest",C1401)),ISNUMBER(FIND("mitochon",C1401)))</f>
        <v>0</v>
      </c>
      <c r="P1401" t="b">
        <f>OR(ISNUMBER(FIND("ecotox",C1401)),ISNUMBER(FIND("Ecotox",B1401)),ISNUMBER(FIND("ecotox",B1401)),ISNUMBER(FIND("Ecotox",C1401)))</f>
        <v>0</v>
      </c>
      <c r="Q1401" t="b">
        <f>OR(ISNUMBER(FIND("Bioaccum",C1401)),ISNUMBER(FIND("bioaccum",C1401)),ISNUMBER(FIND("accum",C1401)))</f>
        <v>0</v>
      </c>
      <c r="R1401" t="b">
        <f>OR(ISNUMBER(FIND("Occupation",C1401)),ISNUMBER(FIND("occupation",C1401)),ISNUMBER(FIND("worker",C1401)),ISNUMBER(FIND("workforce",C1401)))</f>
        <v>0</v>
      </c>
      <c r="S1401" t="b">
        <f>NOT(OR(F1401,G1401,H1401,I1401,J1401,K1401,L1401,M1401,N1401,O1401,P1401,Q1401,R1401))</f>
        <v>0</v>
      </c>
      <c r="U1401" t="b">
        <f>OR(Table1[[#This Row],[Inflammation]],Table1[[#This Row],[Immune]])</f>
        <v>0</v>
      </c>
      <c r="V1401" t="str">
        <f>IF(OR(Table1[[#This Row],[Rodents]],Table1[[#This Row],[Human]],Table1[[#This Row],[Pig]]),OR(ISNUMBER(FIND("intratrach",C1401)),ISNUMBER(FIND("nasal ",C1401)),ISNUMBER(FIND("instill",C1401))),"NA")</f>
        <v>NA</v>
      </c>
      <c r="W1401" t="str">
        <f>IF(OR(Table1[[#This Row],[Rodents]],Table1[[#This Row],[Human]],Table1[[#This Row],[Pig]]),OR(ISNUMBER(FIND("dermal",C1401)),ISNUMBER(FIND("skin ",C1401))),"NA")</f>
        <v>NA</v>
      </c>
      <c r="X1401" t="str">
        <f>IF(OR(Table1[[#This Row],[Rodents]],Table1[[#This Row],[Human]],Table1[[#This Row],[Pig]]),OR(ISNUMBER(FIND("injected",C1401)),ISNUMBER(FIND("periton",C1401)),ISNUMBER(FIND("intrascrot",C1401))),"NA")</f>
        <v>NA</v>
      </c>
      <c r="Y1401" t="str">
        <f>IF(OR(Table1[[#This Row],[Rodents]],Table1[[#This Row],[Human]],Table1[[#This Row],[Pig]]),NOT(OR(Table1[[#This Row],[Inhaled/Intratracheal/intranasal]],Table1[[#This Row],[Dermal]],Table1[[#This Row],[Injected]])),"NA")</f>
        <v>NA</v>
      </c>
      <c r="AA1401" t="b">
        <f>OR(ISNUMBER(FIND("fish ",C1401)),ISNUMBER(FIND("Fish ",C1401)),ISNUMBER(FIND("aquatic",C1401)),ISNUMBER(FIND("daphnids",C1401)),ISNUMBER(FIND("Carcinus maenas",C1401)),ISNUMBER(FIND("Daphnia",C1401)),ISNUMBER(FIND("Ruditapes philippinarum",C1401)),ISNUMBER(FIND("daphnia",C1401)),ISNUMBER(FIND("marine",C1401)),ISNUMBER(FIND("mussel",C1401)),ISNUMBER(FIND("algae",C1401)),ISNUMBER(FIND("Donax faba",C1401)),ISNUMBER(FIND("estuarine",C1401)),ISNUMBER(FIND("snail",C1401)),ISNUMBER(FIND("Prorocentrum donghaiense",C1401)) )</f>
        <v>0</v>
      </c>
      <c r="AB1401" t="b">
        <f>OR(ISNUMBER(FIND(" rat ",C1401)),ISNUMBER(FIND(" rats ",C1401)),ISNUMBER(FIND(" Rats ",C1401)),ISNUMBER(FIND(" Rat ",C1401)),ISNUMBER(FIND(" rat.",C1401)),ISNUMBER(FIND(" rats.",C1401)),ISNUMBER(FIND("mouse",C1401)),ISNUMBER(FIND("mice",C1401)), ISNUMBER(FIND(" Mice",C1401)))</f>
        <v>0</v>
      </c>
      <c r="AC1401" t="b">
        <f>OR(ISNUMBER(FIND(" cell ",C1401)),ISNUMBER(FIND("fibroblast",C1401)),ISNUMBER(FIND("macrophage",C1401)),ISNUMBER(FIND("epithelial",C1401)),ISNUMBER(FIND("endothelial",C1401)),ISNUMBER(FIND("neuron",C1401)),ISNUMBER(FIND(" cells ",C1401)),ISNUMBER(FIND("RBC",C1401)),ISNUMBER(FIND("mitochond",C1401)),ISNUMBER(FIND("adipocyte",C1401)),ISNUMBER(FIND("osteo",C1401)),ISNUMBER(FIND("keratin",C1401)),ISNUMBER(FIND(" cell's ",C1401)),ISNUMBER(FIND("eukary",C1401)),ISNUMBER(FIND("sperm",C1401)))</f>
        <v>1</v>
      </c>
      <c r="AD1401" t="b">
        <f>OR(ISNUMBER(FIND("human",B1401)),ISNUMBER(FIND("workers",B1401)),ISNUMBER(FIND("workforces",B1401)),ISNUMBER(FIND("occupational",B1401)),ISNUMBER(FIND("Case report",B1401)),ISNUMBER(FIND("Workplaces",B1401)),ISNUMBER(FIND("worker",B1401)))</f>
        <v>0</v>
      </c>
      <c r="AE1401" t="b">
        <f>OR(ISNUMBER(FIND(" plant ",C1401)),ISNUMBER(FIND("Plant ",C1401)),ISNUMBER(FIND("tomato",C1401)),ISNUMBER(FIND("plants",C1401)),ISNUMBER(FIND("Plants",C1401)),ISNUMBER(FIND("algae",C1401)),ISNUMBER(FIND("lettuce",C1401)),ISNUMBER(FIND("green gram sprouts ",C1401)),ISNUMBER(FIND("Cucurbita pepo",C1401)),ISNUMBER(FIND("bean ",C1401)),ISNUMBER(FIND("chloroplast",C1401)),ISNUMBER(FIND("chlorophyll",C1401)),ISNUMBER(FIND("seedling",C1401)),ISNUMBER(FIND("canola",C1401)),ISNUMBER(FIND("shoot",C1401)),ISNUMBER(FIND("photosynthes",C1401)),ISNUMBER(FIND(" leaves ",C1401)),,ISNUMBER(FIND("agriculture",C1401)),ISNUMBER(FIND(" crops ",C1401)))</f>
        <v>0</v>
      </c>
      <c r="AF1401" t="b">
        <f>OR(ISNUMBER(FIND("bacteria",C1401)),ISNUMBER(FIND("Bacteria",C1401)),ISNUMBER(FIND("Bacterium",C1401)),ISNUMBER(FIND("bacterium",C1401)),ISNUMBER(FIND(" coli ",C1401)))</f>
        <v>1</v>
      </c>
      <c r="AG1401" t="b">
        <f>OR(ISNUMBER(FIND("fungi",C1401)),ISNUMBER(FIND("Fungi",C1401)),ISNUMBER(FIND("fungus",C1401)),ISNUMBER(FIND("Fungus",C1401)),ISNUMBER(FIND("mushroom",C1401)),ISNUMBER(FIND("Mushroom",C1401)),ISNUMBER(FIND(" mold ",C1401)))</f>
        <v>0</v>
      </c>
      <c r="AH1401" t="b">
        <f>OR(ISNUMBER(FIND("Pig ",C1401)),ISNUMBER(FIND("pig ",C1401)),ISNUMBER(FIND("Pigs ",C1401)),ISNUMBER(FIND("pigs ",C1401)))</f>
        <v>0</v>
      </c>
      <c r="AI1401" t="b">
        <f>OR(ISNUMBER(FIND(" C. elegans",C1401)),ISNUMBER(FIND("Caenorhabditis elegans",C1401)),ISNUMBER(FIND("earthworms",C1401)),ISNUMBER(FIND(" Ficopomatus enigmaticus",C1401)),ISNUMBER(FIND("larva",C1401)),ISNUMBER(FIND("Lumbriculus variegatus",C1401)),ISNUMBER(FIND("nematode",C1401)))</f>
        <v>0</v>
      </c>
      <c r="AJ1401" t="b">
        <f>NOT(OR(AA1401,AB1401,AC1401,AD1401,AE1401,AF1401,AG1401,AH1401,AI1401))</f>
        <v>0</v>
      </c>
      <c r="AL1401" t="b">
        <f>OR(AA1401,AB1401,AD1401,AE1401,AF1401,AG1401,AH1401,AI1401)</f>
        <v>1</v>
      </c>
      <c r="AM1401" t="b">
        <f>IF(Table1[[#This Row],[In vivo?]],IF(Table1[[#This Row],[Cell]],FALSE,TRUE),FALSE)</f>
        <v>0</v>
      </c>
      <c r="AN1401" t="b">
        <f>AND(AC1401,AL1401)</f>
        <v>1</v>
      </c>
      <c r="AO1401" t="b">
        <f>IF(Table1[[#This Row],[Cell]],IF(Table1[[#This Row],[In vivo?]],FALSE,TRUE),FALSE)</f>
        <v>0</v>
      </c>
      <c r="AP1401" t="b">
        <f>NOT(OR(Table1[[#This Row],[In vivo?]],Table1[[#This Row],[Only in Cell]]))</f>
        <v>0</v>
      </c>
      <c r="AQ1401" t="str">
        <f>IF(OR(Table1[[#This Row],[Rodents]],Table1[[#This Row],[Human]],Table1[[#This Row],[Pig]]),OR(ISNUMBER(FIND("pulmonary",C1401)),ISNUMBER(FIND("lung",C1401))),"NA")</f>
        <v>NA</v>
      </c>
      <c r="AR1401" t="str">
        <f>IF(OR(Table1[[#This Row],[Rodents]],Table1[[#This Row],[Human]],Table1[[#This Row],[Pig]]),OR(ISNUMBER(FIND("skin",C1401)),ISNUMBER(FIND("dermal",C1401))),"NA")</f>
        <v>NA</v>
      </c>
      <c r="AS1401" t="str">
        <f>IF(OR(Table1[[#This Row],[Rodents]],Table1[[#This Row],[Human]],Table1[[#This Row],[Pig]]),OR(ISNUMBER(FIND("liver",C1401)),ISNUMBER(FIND("hepat",C1401))),"NA")</f>
        <v>NA</v>
      </c>
      <c r="AT1401" t="str">
        <f>IF(OR(Table1[[#This Row],[Rodents]],Table1[[#This Row],[Human]],Table1[[#This Row],[Pig]]),OR(ISNUMBER(FIND("kidney",C1401)),ISNUMBER(FIND("neph",C1401))),"NA")</f>
        <v>NA</v>
      </c>
      <c r="AU1401" t="str">
        <f>IF(OR(Table1[[#This Row],[Rodents]],Table1[[#This Row],[Human]],Table1[[#This Row],[Pig]]),OR(ISNUMBER(FIND("brain",C1401)),ISNUMBER(FIND("neur",C1401)),ISNUMBER(FIND("nerv",C1401))),"NA")</f>
        <v>NA</v>
      </c>
      <c r="AV1401" t="str">
        <f>IF(OR(Table1[[#This Row],[Rodents]],Table1[[#This Row],[Human]],Table1[[#This Row],[Pig]]),OR(ISNUMBER(FIND("heart",C1401)),ISNUMBER(FIND("cardi",C1401))),"NA")</f>
        <v>NA</v>
      </c>
      <c r="AW1401" t="str">
        <f>IF(OR(Table1[[#This Row],[Rodents]],Table1[[#This Row],[Human]],Table1[[#This Row],[Pig]]),OR(ISNUMBER(FIND("gastro",C1401)),ISNUMBER(FIND("intesti",C1401)),ISNUMBER(FIND("stomach",C1401))),"NA")</f>
        <v>NA</v>
      </c>
      <c r="AX1401" t="str">
        <f>IF(OR(Table1[[#This Row],[Rodents]],Table1[[#This Row],[Human]],Table1[[#This Row],[Pig]]),NOT(OR(AQ1401,AR1401,AS1401,AT1401,AU1401,AV1401,AW1401)),"NA")</f>
        <v>NA</v>
      </c>
      <c r="AY1401" t="b">
        <f>OR(ISNUMBER(FIND("SWCNT",C1401)),ISNUMBER(FIND("SWNT",C1401)),ISNUMBER(FIND("single-wall",C1401)),ISNUMBER(FIND("single wall",C1401)),ISNUMBER(FIND("Single wall",C1401)),ISNUMBER(FIND("Single-wall",C1401)),ISNUMBER(FIND("SWCNT",B1401)),ISNUMBER(FIND("SWNT",B1401)),ISNUMBER(FIND("single-wall",B1401)),ISNUMBER(FIND("single wall",B1401)),ISNUMBER(FIND("Single-wall",B1401)),ISNUMBER(FIND("Single wall",B1401)))</f>
        <v>0</v>
      </c>
      <c r="AZ1401" t="b">
        <f>OR(ISNUMBER(FIND("MWCNT",C1401)),ISNUMBER(FIND("MWNT",C1401)),ISNUMBER(FIND("multi-wall",C1401)),ISNUMBER(FIND("multi wall",C1401)),ISNUMBER(FIND("multiwall",C1401)),ISNUMBER(FIND("Multi-wall",C1401)),ISNUMBER(FIND("Multi wall",C1401)),ISNUMBER(FIND("Multiwall",C1401)),ISNUMBER(FIND("MWCNT",B1401)),ISNUMBER(FIND("MWNT",B1401)),ISNUMBER(FIND("multi-wall",B1401)),ISNUMBER(FIND("multi wall",B1401)),ISNUMBER(FIND("multiwall",B1401)),ISNUMBER(FIND("Multi-wall",B1401)),ISNUMBER(FIND("Multi wall",B1401)),ISNUMBER(FIND("Multiwall",B1401)),ISNUMBER(FIND("Double-wall",B1401)),ISNUMBER(FIND("Double wall",B1401)),ISNUMBER(FIND("Doublewall",B1401)),ISNUMBER(FIND("double-wall",B1401)),ISNUMBER(FIND("double wall",B1401)),ISNUMBER(FIND("doublewall",B1401)))</f>
        <v>1</v>
      </c>
      <c r="BA1401" t="b">
        <f>AND(Table1[[#This Row],[SWCNT]],Table1[[#This Row],[MWCNT]])</f>
        <v>0</v>
      </c>
      <c r="BB1401" t="b">
        <f>IF(Table1[[#This Row],[SWCNT]]=TRUE,FALSE,IF(Table1[[#This Row],[MWCNT]]=TRUE,FALSE,TRUE))</f>
        <v>0</v>
      </c>
      <c r="BC1401" s="18"/>
    </row>
    <row r="1402" spans="1:55" ht="259">
      <c r="A1402" t="s">
        <v>1897</v>
      </c>
      <c r="B1402" s="2" t="s">
        <v>1899</v>
      </c>
      <c r="C1402" s="16" t="s">
        <v>1901</v>
      </c>
      <c r="D1402" s="17" t="s">
        <v>1867</v>
      </c>
      <c r="E1402" s="2">
        <v>2018</v>
      </c>
      <c r="F1402" t="b">
        <f>OR(ISNUMBER(FIND("cytotoxic",C1402)),ISNUMBER(FIND("Cytotoxic",C1402)),ISNUMBER(FIND("cellular toxicity",C1402)),ISNUMBER(FIND("cell death",C1402)),ISNUMBER(FIND("viable",C1402)),ISNUMBER(FIND("phytotoxic",C1402)),ISNUMBER(FIND("acute toxicity",C1402)),ISNUMBER(FIND("MTT",C1402)),ISNUMBER(FIND("survival",C1402)),ISNUMBER(FIND("prolifer",C1402)),ISNUMBER(FIND("apoptosis",C1402)),ISNUMBER(FIND("neurotoxic",C1402)),ISNUMBER(FIND("  lysis ",C1402)),ISNUMBER(FIND("necrosis",C1402)),ISNUMBER(FIND("cellular death",C1402))*3,ISNUMBER(FIND("LDH",C1402)),ISNUMBER(FIND("Acute toxicity",C1402)))</f>
        <v>0</v>
      </c>
      <c r="G1402" t="b">
        <f>OR(ISNUMBER(FIND("genotoxic",C1402)),ISNUMBER(FIND("genotoxicity",C1402)),ISNUMBER(FIND("DNA damage",C1402)),ISNUMBER(FIND("DNA",C1402)),ISNUMBER(FIND("RNA",C1402)),ISNUMBER(FIND("mesothelioma",C1402)),ISNUMBER(FIND("carcino",C1402)),ISNUMBER(FIND("mutagen",C1402)),ISNUMBER(FIND("genetic",C1402)))</f>
        <v>0</v>
      </c>
      <c r="H1402" t="b">
        <f>OR(ISNUMBER(FIND("inflammatory",C1402)),ISNUMBER(FIND("inflamm",C1402)))</f>
        <v>0</v>
      </c>
      <c r="I1402" t="b">
        <f>OR(ISNUMBER(FIND("immune",C1402)),ISNUMBER(FIND("immunological",C1402)),ISNUMBER(FIND("interleuk",C1402)),ISNUMBER(FIND("platelet activation",C1402)),ISNUMBER(FIND("monocyte",C1402)),ISNUMBER(FIND("leukocyte",C1402)),ISNUMBER(FIND("cytokine",C1402)),ISNUMBER(FIND("CD4",C1402)),ISNUMBER(FIND("CD8",C1402)),ISNUMBER(FIND("T-cell",C1402)))</f>
        <v>0</v>
      </c>
      <c r="J1402" t="b">
        <f>OR(ISNUMBER(FIND("reactive oxygen",C1402)),ISNUMBER(FIND("ROS",C1402)),ISNUMBER(FIND("free radical",C1402)),ISNUMBER(FIND("oxidative stress",C1402)),ISNUMBER(FIND("peroxid",C1402)),ISNUMBER(FIND("oxidative",C1402)),ISNUMBER(FIND("antioxid",C1402)))</f>
        <v>1</v>
      </c>
      <c r="K1402" t="b">
        <f>OR(ISNUMBER(FIND("autophag",C1402)))</f>
        <v>0</v>
      </c>
      <c r="L1402" t="b">
        <f>OR(ISNUMBER(FIND("morpholog",C1402)))</f>
        <v>0</v>
      </c>
      <c r="M1402" t="b">
        <f>OR(ISNUMBER(FIND("fibrosis",C1402)),ISNUMBER(FIND("Fibrosis",C1402)),ISNUMBER(FIND("fibrot",C1402)))</f>
        <v>0</v>
      </c>
      <c r="N1402" t="b">
        <f>OR(ISNUMBER(FIND("offspring",C1402)),ISNUMBER(FIND("Parental",C1402)),ISNUMBER(FIND("parental",C1402)),ISNUMBER(FIND("germline",C1402)),ISNUMBER(FIND("reproduc",C1402)),ISNUMBER(FIND("embryo",C1402)))</f>
        <v>0</v>
      </c>
      <c r="O1402" t="b">
        <f>OR(ISNUMBER(FIND("metabol",C1402)),ISNUMBER(FIND("Metabol",C1402)),ISNUMBER(FIND("digest",C1402)),ISNUMBER(FIND("mitochon",C1402)))</f>
        <v>0</v>
      </c>
      <c r="P1402" t="b">
        <f>OR(ISNUMBER(FIND("ecotox",C1402)),ISNUMBER(FIND("Ecotox",B1402)),ISNUMBER(FIND("ecotox",B1402)),ISNUMBER(FIND("Ecotox",C1402)))</f>
        <v>0</v>
      </c>
      <c r="Q1402" t="b">
        <f>OR(ISNUMBER(FIND("Bioaccum",C1402)),ISNUMBER(FIND("bioaccum",C1402)),ISNUMBER(FIND("accum",C1402)))</f>
        <v>0</v>
      </c>
      <c r="R1402" t="b">
        <f>OR(ISNUMBER(FIND("Occupation",C1402)),ISNUMBER(FIND("occupation",C1402)),ISNUMBER(FIND("worker",C1402)),ISNUMBER(FIND("workforce",C1402)))</f>
        <v>0</v>
      </c>
      <c r="S1402" t="b">
        <f>NOT(OR(F1402,G1402,H1402,I1402,J1402,K1402,L1402,M1402,N1402,O1402,P1402,Q1402,R1402))</f>
        <v>0</v>
      </c>
      <c r="U1402" t="b">
        <f>OR(Table1[[#This Row],[Inflammation]],Table1[[#This Row],[Immune]])</f>
        <v>0</v>
      </c>
      <c r="V1402" t="str">
        <f>IF(OR(Table1[[#This Row],[Rodents]],Table1[[#This Row],[Human]],Table1[[#This Row],[Pig]]),OR(ISNUMBER(FIND("intratrach",C1402)),ISNUMBER(FIND("nasal ",C1402)),ISNUMBER(FIND("instill",C1402))),"NA")</f>
        <v>NA</v>
      </c>
      <c r="W1402" t="str">
        <f>IF(OR(Table1[[#This Row],[Rodents]],Table1[[#This Row],[Human]],Table1[[#This Row],[Pig]]),OR(ISNUMBER(FIND("dermal",C1402)),ISNUMBER(FIND("skin ",C1402))),"NA")</f>
        <v>NA</v>
      </c>
      <c r="X1402" t="str">
        <f>IF(OR(Table1[[#This Row],[Rodents]],Table1[[#This Row],[Human]],Table1[[#This Row],[Pig]]),OR(ISNUMBER(FIND("injected",C1402)),ISNUMBER(FIND("periton",C1402)),ISNUMBER(FIND("intrascrot",C1402))),"NA")</f>
        <v>NA</v>
      </c>
      <c r="Y1402" t="str">
        <f>IF(OR(Table1[[#This Row],[Rodents]],Table1[[#This Row],[Human]],Table1[[#This Row],[Pig]]),NOT(OR(Table1[[#This Row],[Inhaled/Intratracheal/intranasal]],Table1[[#This Row],[Dermal]],Table1[[#This Row],[Injected]])),"NA")</f>
        <v>NA</v>
      </c>
      <c r="AA1402" t="b">
        <f>OR(ISNUMBER(FIND("fish ",C1402)),ISNUMBER(FIND("Fish ",C1402)),ISNUMBER(FIND("aquatic",C1402)),ISNUMBER(FIND("daphnids",C1402)),ISNUMBER(FIND("Carcinus maenas",C1402)),ISNUMBER(FIND("Daphnia",C1402)),ISNUMBER(FIND("Ruditapes philippinarum",C1402)),ISNUMBER(FIND("daphnia",C1402)),ISNUMBER(FIND("marine",C1402)),ISNUMBER(FIND("mussel",C1402)),ISNUMBER(FIND("algae",C1402)),ISNUMBER(FIND("Donax faba",C1402)),ISNUMBER(FIND("estuarine",C1402)),ISNUMBER(FIND("snail",C1402)),ISNUMBER(FIND("Prorocentrum donghaiense",C1402)) )</f>
        <v>0</v>
      </c>
      <c r="AB1402" t="b">
        <f>OR(ISNUMBER(FIND(" rat ",C1402)),ISNUMBER(FIND(" rats ",C1402)),ISNUMBER(FIND(" Rats ",C1402)),ISNUMBER(FIND(" Rat ",C1402)),ISNUMBER(FIND(" rat.",C1402)),ISNUMBER(FIND(" rats.",C1402)),ISNUMBER(FIND("mouse",C1402)),ISNUMBER(FIND("mice",C1402)), ISNUMBER(FIND(" Mice",C1402)))</f>
        <v>0</v>
      </c>
      <c r="AC1402" t="b">
        <f>OR(ISNUMBER(FIND(" cell ",C1402)),ISNUMBER(FIND("fibroblast",C1402)),ISNUMBER(FIND("macrophage",C1402)),ISNUMBER(FIND("epithelial",C1402)),ISNUMBER(FIND("endothelial",C1402)),ISNUMBER(FIND("neuron",C1402)),ISNUMBER(FIND(" cells ",C1402)),ISNUMBER(FIND("RBC",C1402)),ISNUMBER(FIND("mitochond",C1402)),ISNUMBER(FIND("adipocyte",C1402)),ISNUMBER(FIND("osteo",C1402)),ISNUMBER(FIND("keratin",C1402)),ISNUMBER(FIND(" cell's ",C1402)),ISNUMBER(FIND("eukary",C1402)),ISNUMBER(FIND("sperm",C1402)))</f>
        <v>0</v>
      </c>
      <c r="AD1402" t="b">
        <f>OR(ISNUMBER(FIND("human",B1402)),ISNUMBER(FIND("workers",B1402)),ISNUMBER(FIND("workforces",B1402)),ISNUMBER(FIND("occupational",B1402)),ISNUMBER(FIND("Case report",B1402)),ISNUMBER(FIND("Workplaces",B1402)),ISNUMBER(FIND("worker",B1402)))</f>
        <v>0</v>
      </c>
      <c r="AE1402" t="b">
        <f>OR(ISNUMBER(FIND(" plant ",C1402)),ISNUMBER(FIND("Plant ",C1402)),ISNUMBER(FIND("tomato",C1402)),ISNUMBER(FIND("plants",C1402)),ISNUMBER(FIND("Plants",C1402)),ISNUMBER(FIND("algae",C1402)),ISNUMBER(FIND("lettuce",C1402)),ISNUMBER(FIND("green gram sprouts ",C1402)),ISNUMBER(FIND("Cucurbita pepo",C1402)),ISNUMBER(FIND("bean ",C1402)),ISNUMBER(FIND("chloroplast",C1402)),ISNUMBER(FIND("chlorophyll",C1402)),ISNUMBER(FIND("seedling",C1402)),ISNUMBER(FIND("canola",C1402)),ISNUMBER(FIND("shoot",C1402)),ISNUMBER(FIND("photosynthes",C1402)),ISNUMBER(FIND(" leaves ",C1402)),,ISNUMBER(FIND("agriculture",C1402)),ISNUMBER(FIND(" crops ",C1402)))</f>
        <v>1</v>
      </c>
      <c r="AF1402" t="b">
        <f>OR(ISNUMBER(FIND("bacteria",C1402)),ISNUMBER(FIND("Bacteria",C1402)),ISNUMBER(FIND("Bacterium",C1402)),ISNUMBER(FIND("bacterium",C1402)),ISNUMBER(FIND(" coli ",C1402)))</f>
        <v>0</v>
      </c>
      <c r="AG1402" t="b">
        <f>OR(ISNUMBER(FIND("fungi",C1402)),ISNUMBER(FIND("Fungi",C1402)),ISNUMBER(FIND("fungus",C1402)),ISNUMBER(FIND("Fungus",C1402)),ISNUMBER(FIND("mushroom",C1402)),ISNUMBER(FIND("Mushroom",C1402)),ISNUMBER(FIND(" mold ",C1402)))</f>
        <v>0</v>
      </c>
      <c r="AH1402" t="b">
        <f>OR(ISNUMBER(FIND("Pig ",C1402)),ISNUMBER(FIND("pig ",C1402)),ISNUMBER(FIND("Pigs ",C1402)),ISNUMBER(FIND("pigs ",C1402)))</f>
        <v>0</v>
      </c>
      <c r="AI1402" t="b">
        <f>OR(ISNUMBER(FIND(" C. elegans",C1402)),ISNUMBER(FIND("Caenorhabditis elegans",C1402)),ISNUMBER(FIND("earthworms",C1402)),ISNUMBER(FIND(" Ficopomatus enigmaticus",C1402)),ISNUMBER(FIND("larva",C1402)),ISNUMBER(FIND("Lumbriculus variegatus",C1402)),ISNUMBER(FIND("nematode",C1402)))</f>
        <v>0</v>
      </c>
      <c r="AJ1402" t="b">
        <f>NOT(OR(AA1402,AB1402,AC1402,AD1402,AE1402,AF1402,AG1402,AH1402,AI1402))</f>
        <v>0</v>
      </c>
      <c r="AL1402" t="b">
        <f>OR(AA1402,AB1402,AD1402,AE1402,AF1402,AG1402,AH1402,AI1402)</f>
        <v>1</v>
      </c>
      <c r="AM1402" t="b">
        <f>IF(Table1[[#This Row],[In vivo?]],IF(Table1[[#This Row],[Cell]],FALSE,TRUE),FALSE)</f>
        <v>1</v>
      </c>
      <c r="AN1402" t="b">
        <f>AND(AC1402,AL1402)</f>
        <v>0</v>
      </c>
      <c r="AO1402" t="b">
        <f>IF(Table1[[#This Row],[Cell]],IF(Table1[[#This Row],[In vivo?]],FALSE,TRUE),FALSE)</f>
        <v>0</v>
      </c>
      <c r="AP1402" t="b">
        <f>NOT(OR(Table1[[#This Row],[In vivo?]],Table1[[#This Row],[Only in Cell]]))</f>
        <v>0</v>
      </c>
      <c r="AQ1402" t="str">
        <f>IF(OR(Table1[[#This Row],[Rodents]],Table1[[#This Row],[Human]],Table1[[#This Row],[Pig]]),OR(ISNUMBER(FIND("pulmonary",C1402)),ISNUMBER(FIND("lung",C1402))),"NA")</f>
        <v>NA</v>
      </c>
      <c r="AR1402" t="str">
        <f>IF(OR(Table1[[#This Row],[Rodents]],Table1[[#This Row],[Human]],Table1[[#This Row],[Pig]]),OR(ISNUMBER(FIND("skin",C1402)),ISNUMBER(FIND("dermal",C1402))),"NA")</f>
        <v>NA</v>
      </c>
      <c r="AS1402" t="str">
        <f>IF(OR(Table1[[#This Row],[Rodents]],Table1[[#This Row],[Human]],Table1[[#This Row],[Pig]]),OR(ISNUMBER(FIND("liver",C1402)),ISNUMBER(FIND("hepat",C1402))),"NA")</f>
        <v>NA</v>
      </c>
      <c r="AT1402" t="str">
        <f>IF(OR(Table1[[#This Row],[Rodents]],Table1[[#This Row],[Human]],Table1[[#This Row],[Pig]]),OR(ISNUMBER(FIND("kidney",C1402)),ISNUMBER(FIND("neph",C1402))),"NA")</f>
        <v>NA</v>
      </c>
      <c r="AU1402" t="str">
        <f>IF(OR(Table1[[#This Row],[Rodents]],Table1[[#This Row],[Human]],Table1[[#This Row],[Pig]]),OR(ISNUMBER(FIND("brain",C1402)),ISNUMBER(FIND("neur",C1402)),ISNUMBER(FIND("nerv",C1402))),"NA")</f>
        <v>NA</v>
      </c>
      <c r="AV1402" t="str">
        <f>IF(OR(Table1[[#This Row],[Rodents]],Table1[[#This Row],[Human]],Table1[[#This Row],[Pig]]),OR(ISNUMBER(FIND("heart",C1402)),ISNUMBER(FIND("cardi",C1402))),"NA")</f>
        <v>NA</v>
      </c>
      <c r="AW1402" t="str">
        <f>IF(OR(Table1[[#This Row],[Rodents]],Table1[[#This Row],[Human]],Table1[[#This Row],[Pig]]),OR(ISNUMBER(FIND("gastro",C1402)),ISNUMBER(FIND("intesti",C1402)),ISNUMBER(FIND("stomach",C1402))),"NA")</f>
        <v>NA</v>
      </c>
      <c r="AX1402" t="str">
        <f>IF(OR(Table1[[#This Row],[Rodents]],Table1[[#This Row],[Human]],Table1[[#This Row],[Pig]]),NOT(OR(AQ1402,AR1402,AS1402,AT1402,AU1402,AV1402,AW1402)),"NA")</f>
        <v>NA</v>
      </c>
      <c r="AY1402" t="b">
        <f>OR(ISNUMBER(FIND("SWCNT",C1402)),ISNUMBER(FIND("SWNT",C1402)),ISNUMBER(FIND("single-wall",C1402)),ISNUMBER(FIND("single wall",C1402)),ISNUMBER(FIND("Single wall",C1402)),ISNUMBER(FIND("Single-wall",C1402)),ISNUMBER(FIND("SWCNT",B1402)),ISNUMBER(FIND("SWNT",B1402)),ISNUMBER(FIND("single-wall",B1402)),ISNUMBER(FIND("single wall",B1402)),ISNUMBER(FIND("Single-wall",B1402)),ISNUMBER(FIND("Single wall",B1402)))</f>
        <v>0</v>
      </c>
      <c r="AZ1402" t="b">
        <f>OR(ISNUMBER(FIND("MWCNT",C1402)),ISNUMBER(FIND("MWNT",C1402)),ISNUMBER(FIND("multi-wall",C1402)),ISNUMBER(FIND("multi wall",C1402)),ISNUMBER(FIND("multiwall",C1402)),ISNUMBER(FIND("Multi-wall",C1402)),ISNUMBER(FIND("Multi wall",C1402)),ISNUMBER(FIND("Multiwall",C1402)),ISNUMBER(FIND("MWCNT",B1402)),ISNUMBER(FIND("MWNT",B1402)),ISNUMBER(FIND("multi-wall",B1402)),ISNUMBER(FIND("multi wall",B1402)),ISNUMBER(FIND("multiwall",B1402)),ISNUMBER(FIND("Multi-wall",B1402)),ISNUMBER(FIND("Multi wall",B1402)),ISNUMBER(FIND("Multiwall",B1402)),ISNUMBER(FIND("Double-wall",B1402)),ISNUMBER(FIND("Double wall",B1402)),ISNUMBER(FIND("Doublewall",B1402)),ISNUMBER(FIND("double-wall",B1402)),ISNUMBER(FIND("double wall",B1402)),ISNUMBER(FIND("doublewall",B1402)))</f>
        <v>1</v>
      </c>
      <c r="BA1402" t="b">
        <f>AND(Table1[[#This Row],[SWCNT]],Table1[[#This Row],[MWCNT]])</f>
        <v>0</v>
      </c>
      <c r="BB1402" t="b">
        <f>IF(Table1[[#This Row],[SWCNT]]=TRUE,FALSE,IF(Table1[[#This Row],[MWCNT]]=TRUE,FALSE,TRUE))</f>
        <v>0</v>
      </c>
      <c r="BC1402" s="18"/>
    </row>
    <row r="1403" spans="1:55" ht="296">
      <c r="A1403" t="s">
        <v>1921</v>
      </c>
      <c r="B1403" s="2" t="s">
        <v>1922</v>
      </c>
      <c r="C1403" s="16" t="s">
        <v>1923</v>
      </c>
      <c r="D1403" s="17" t="s">
        <v>1924</v>
      </c>
      <c r="E1403" s="2">
        <v>2018</v>
      </c>
      <c r="F1403" t="b">
        <f>OR(ISNUMBER(FIND("cytotoxic",C1403)),ISNUMBER(FIND("Cytotoxic",C1403)),ISNUMBER(FIND("cellular toxicity",C1403)),ISNUMBER(FIND("cell death",C1403)),ISNUMBER(FIND("viable",C1403)),ISNUMBER(FIND("phytotoxic",C1403)),ISNUMBER(FIND("acute toxicity",C1403)),ISNUMBER(FIND("MTT",C1403)),ISNUMBER(FIND("survival",C1403)),ISNUMBER(FIND("prolifer",C1403)),ISNUMBER(FIND("apoptosis",C1403)),ISNUMBER(FIND("neurotoxic",C1403)),ISNUMBER(FIND("  lysis ",C1403)),ISNUMBER(FIND("necrosis",C1403)),ISNUMBER(FIND("cellular death",C1403))*3,ISNUMBER(FIND("LDH",C1403)),ISNUMBER(FIND("Acute toxicity",C1403)))</f>
        <v>1</v>
      </c>
      <c r="G1403" t="b">
        <f>OR(ISNUMBER(FIND("genotoxic",C1403)),ISNUMBER(FIND("genotoxicity",C1403)),ISNUMBER(FIND("DNA damage",C1403)),ISNUMBER(FIND("DNA",C1403)),ISNUMBER(FIND("RNA",C1403)),ISNUMBER(FIND("mesothelioma",C1403)),ISNUMBER(FIND("carcino",C1403)),ISNUMBER(FIND("mutagen",C1403)),ISNUMBER(FIND("genetic",C1403)))</f>
        <v>0</v>
      </c>
      <c r="H1403" t="b">
        <f>OR(ISNUMBER(FIND("inflammatory",C1403)),ISNUMBER(FIND("inflamm",C1403)))</f>
        <v>0</v>
      </c>
      <c r="I1403" t="b">
        <f>OR(ISNUMBER(FIND("immune",C1403)),ISNUMBER(FIND("immunological",C1403)),ISNUMBER(FIND("interleuk",C1403)),ISNUMBER(FIND("platelet activation",C1403)),ISNUMBER(FIND("monocyte",C1403)),ISNUMBER(FIND("leukocyte",C1403)),ISNUMBER(FIND("cytokine",C1403)),ISNUMBER(FIND("CD4",C1403)),ISNUMBER(FIND("CD8",C1403)),ISNUMBER(FIND("T-cell",C1403)))</f>
        <v>0</v>
      </c>
      <c r="J1403" t="b">
        <f>OR(ISNUMBER(FIND("reactive oxygen",C1403)),ISNUMBER(FIND("ROS",C1403)),ISNUMBER(FIND("free radical",C1403)),ISNUMBER(FIND("oxidative stress",C1403)),ISNUMBER(FIND("peroxid",C1403)),ISNUMBER(FIND("oxidative",C1403)),ISNUMBER(FIND("antioxid",C1403)))</f>
        <v>1</v>
      </c>
      <c r="K1403" t="b">
        <f>OR(ISNUMBER(FIND("autophag",C1403)))</f>
        <v>0</v>
      </c>
      <c r="L1403" t="b">
        <f>OR(ISNUMBER(FIND("morpholog",C1403)))</f>
        <v>0</v>
      </c>
      <c r="M1403" t="b">
        <f>OR(ISNUMBER(FIND("fibrosis",C1403)),ISNUMBER(FIND("Fibrosis",C1403)),ISNUMBER(FIND("fibrot",C1403)))</f>
        <v>0</v>
      </c>
      <c r="N1403" t="b">
        <f>OR(ISNUMBER(FIND("offspring",C1403)),ISNUMBER(FIND("Parental",C1403)),ISNUMBER(FIND("parental",C1403)),ISNUMBER(FIND("germline",C1403)),ISNUMBER(FIND("reproduc",C1403)),ISNUMBER(FIND("embryo",C1403)))</f>
        <v>0</v>
      </c>
      <c r="O1403" t="b">
        <f>OR(ISNUMBER(FIND("metabol",C1403)),ISNUMBER(FIND("Metabol",C1403)),ISNUMBER(FIND("digest",C1403)),ISNUMBER(FIND("mitochon",C1403)))</f>
        <v>1</v>
      </c>
      <c r="P1403" t="b">
        <f>OR(ISNUMBER(FIND("ecotox",C1403)),ISNUMBER(FIND("Ecotox",B1403)),ISNUMBER(FIND("ecotox",B1403)),ISNUMBER(FIND("Ecotox",C1403)))</f>
        <v>0</v>
      </c>
      <c r="Q1403" t="b">
        <f>OR(ISNUMBER(FIND("Bioaccum",C1403)),ISNUMBER(FIND("bioaccum",C1403)),ISNUMBER(FIND("accum",C1403)))</f>
        <v>0</v>
      </c>
      <c r="R1403" t="b">
        <f>OR(ISNUMBER(FIND("Occupation",C1403)),ISNUMBER(FIND("occupation",C1403)),ISNUMBER(FIND("worker",C1403)),ISNUMBER(FIND("workforce",C1403)))</f>
        <v>0</v>
      </c>
      <c r="S1403" t="b">
        <f>NOT(OR(F1403,G1403,H1403,I1403,J1403,K1403,L1403,M1403,N1403,O1403,P1403,Q1403,R1403))</f>
        <v>0</v>
      </c>
      <c r="U1403" t="b">
        <f>OR(Table1[[#This Row],[Inflammation]],Table1[[#This Row],[Immune]])</f>
        <v>0</v>
      </c>
      <c r="V1403" t="b">
        <f>IF(OR(Table1[[#This Row],[Rodents]],Table1[[#This Row],[Human]],Table1[[#This Row],[Pig]]),OR(ISNUMBER(FIND("intratrach",C1403)),ISNUMBER(FIND("nasal ",C1403)),ISNUMBER(FIND("instill",C1403))),"NA")</f>
        <v>0</v>
      </c>
      <c r="W1403" t="b">
        <f>IF(OR(Table1[[#This Row],[Rodents]],Table1[[#This Row],[Human]],Table1[[#This Row],[Pig]]),OR(ISNUMBER(FIND("dermal",C1403)),ISNUMBER(FIND("skin ",C1403))),"NA")</f>
        <v>0</v>
      </c>
      <c r="X1403" t="b">
        <f>IF(OR(Table1[[#This Row],[Rodents]],Table1[[#This Row],[Human]],Table1[[#This Row],[Pig]]),OR(ISNUMBER(FIND("injected",C1403)),ISNUMBER(FIND("periton",C1403)),ISNUMBER(FIND("intrascrot",C1403))),"NA")</f>
        <v>0</v>
      </c>
      <c r="Y1403" t="b">
        <f>IF(OR(Table1[[#This Row],[Rodents]],Table1[[#This Row],[Human]],Table1[[#This Row],[Pig]]),NOT(OR(Table1[[#This Row],[Inhaled/Intratracheal/intranasal]],Table1[[#This Row],[Dermal]],Table1[[#This Row],[Injected]])),"NA")</f>
        <v>1</v>
      </c>
      <c r="AA1403" t="b">
        <f>OR(ISNUMBER(FIND("fish ",C1403)),ISNUMBER(FIND("Fish ",C1403)),ISNUMBER(FIND("aquatic",C1403)),ISNUMBER(FIND("daphnids",C1403)),ISNUMBER(FIND("Carcinus maenas",C1403)),ISNUMBER(FIND("Daphnia",C1403)),ISNUMBER(FIND("Ruditapes philippinarum",C1403)),ISNUMBER(FIND("daphnia",C1403)),ISNUMBER(FIND("marine",C1403)),ISNUMBER(FIND("mussel",C1403)),ISNUMBER(FIND("algae",C1403)),ISNUMBER(FIND("Donax faba",C1403)),ISNUMBER(FIND("estuarine",C1403)),ISNUMBER(FIND("snail",C1403)),ISNUMBER(FIND("Prorocentrum donghaiense",C1403)) )</f>
        <v>0</v>
      </c>
      <c r="AB1403" t="b">
        <f>OR(ISNUMBER(FIND(" rat ",C1403)),ISNUMBER(FIND(" rats ",C1403)),ISNUMBER(FIND(" Rats ",C1403)),ISNUMBER(FIND(" Rat ",C1403)),ISNUMBER(FIND(" rat.",C1403)),ISNUMBER(FIND(" rats.",C1403)),ISNUMBER(FIND("mouse",C1403)),ISNUMBER(FIND("mice",C1403)), ISNUMBER(FIND(" Mice",C1403)))</f>
        <v>1</v>
      </c>
      <c r="AC1403" t="b">
        <f>OR(ISNUMBER(FIND(" cell ",C1403)),ISNUMBER(FIND("fibroblast",C1403)),ISNUMBER(FIND("macrophage",C1403)),ISNUMBER(FIND("epithelial",C1403)),ISNUMBER(FIND("endothelial",C1403)),ISNUMBER(FIND("neuron",C1403)),ISNUMBER(FIND(" cells ",C1403)),ISNUMBER(FIND("RBC",C1403)),ISNUMBER(FIND("mitochond",C1403)),ISNUMBER(FIND("adipocyte",C1403)),ISNUMBER(FIND("osteo",C1403)),ISNUMBER(FIND("keratin",C1403)),ISNUMBER(FIND(" cell's ",C1403)),ISNUMBER(FIND("eukary",C1403)),ISNUMBER(FIND("sperm",C1403)))</f>
        <v>1</v>
      </c>
      <c r="AD1403" t="b">
        <f>OR(ISNUMBER(FIND("human",B1403)),ISNUMBER(FIND("workers",B1403)),ISNUMBER(FIND("workforces",B1403)),ISNUMBER(FIND("occupational",B1403)),ISNUMBER(FIND("Case report",B1403)),ISNUMBER(FIND("Workplaces",B1403)),ISNUMBER(FIND("worker",B1403)))</f>
        <v>0</v>
      </c>
      <c r="AE1403" t="b">
        <f>OR(ISNUMBER(FIND(" plant ",C1403)),ISNUMBER(FIND("Plant ",C1403)),ISNUMBER(FIND("tomato",C1403)),ISNUMBER(FIND("plants",C1403)),ISNUMBER(FIND("Plants",C1403)),ISNUMBER(FIND("algae",C1403)),ISNUMBER(FIND("lettuce",C1403)),ISNUMBER(FIND("green gram sprouts ",C1403)),ISNUMBER(FIND("Cucurbita pepo",C1403)),ISNUMBER(FIND("bean ",C1403)),ISNUMBER(FIND("chloroplast",C1403)),ISNUMBER(FIND("chlorophyll",C1403)),ISNUMBER(FIND("seedling",C1403)),ISNUMBER(FIND("canola",C1403)),ISNUMBER(FIND("shoot",C1403)),ISNUMBER(FIND("photosynthes",C1403)),ISNUMBER(FIND(" leaves ",C1403)),,ISNUMBER(FIND("agriculture",C1403)),ISNUMBER(FIND(" crops ",C1403)))</f>
        <v>0</v>
      </c>
      <c r="AF1403" t="b">
        <f>OR(ISNUMBER(FIND("bacteria",C1403)),ISNUMBER(FIND("Bacteria",C1403)),ISNUMBER(FIND("Bacterium",C1403)),ISNUMBER(FIND("bacterium",C1403)),ISNUMBER(FIND(" coli ",C1403)))</f>
        <v>0</v>
      </c>
      <c r="AG1403" t="b">
        <f>OR(ISNUMBER(FIND("fungi",C1403)),ISNUMBER(FIND("Fungi",C1403)),ISNUMBER(FIND("fungus",C1403)),ISNUMBER(FIND("Fungus",C1403)),ISNUMBER(FIND("mushroom",C1403)),ISNUMBER(FIND("Mushroom",C1403)),ISNUMBER(FIND(" mold ",C1403)))</f>
        <v>0</v>
      </c>
      <c r="AH1403" t="b">
        <f>OR(ISNUMBER(FIND("Pig ",C1403)),ISNUMBER(FIND("pig ",C1403)),ISNUMBER(FIND("Pigs ",C1403)),ISNUMBER(FIND("pigs ",C1403)))</f>
        <v>0</v>
      </c>
      <c r="AI1403" t="b">
        <f>OR(ISNUMBER(FIND(" C. elegans",C1403)),ISNUMBER(FIND("Caenorhabditis elegans",C1403)),ISNUMBER(FIND("earthworms",C1403)),ISNUMBER(FIND(" Ficopomatus enigmaticus",C1403)),ISNUMBER(FIND("larva",C1403)),ISNUMBER(FIND("Lumbriculus variegatus",C1403)),ISNUMBER(FIND("nematode",C1403)))</f>
        <v>0</v>
      </c>
      <c r="AJ1403" t="b">
        <f>NOT(OR(AA1403,AB1403,AC1403,AD1403,AE1403,AF1403,AG1403,AH1403,AI1403))</f>
        <v>0</v>
      </c>
      <c r="AL1403" t="b">
        <f>OR(AA1403,AB1403,AD1403,AE1403,AF1403,AG1403,AH1403,AI1403)</f>
        <v>1</v>
      </c>
      <c r="AM1403" t="b">
        <f>IF(Table1[[#This Row],[In vivo?]],IF(Table1[[#This Row],[Cell]],FALSE,TRUE),FALSE)</f>
        <v>0</v>
      </c>
      <c r="AN1403" t="b">
        <f>AND(AC1403,AL1403)</f>
        <v>1</v>
      </c>
      <c r="AO1403" t="b">
        <f>IF(Table1[[#This Row],[Cell]],IF(Table1[[#This Row],[In vivo?]],FALSE,TRUE),FALSE)</f>
        <v>0</v>
      </c>
      <c r="AP1403" t="b">
        <f>NOT(OR(Table1[[#This Row],[In vivo?]],Table1[[#This Row],[Only in Cell]]))</f>
        <v>0</v>
      </c>
      <c r="AQ1403" t="b">
        <f>IF(OR(Table1[[#This Row],[Rodents]],Table1[[#This Row],[Human]],Table1[[#This Row],[Pig]]),OR(ISNUMBER(FIND("pulmonary",C1403)),ISNUMBER(FIND("lung",C1403))),"NA")</f>
        <v>0</v>
      </c>
      <c r="AR1403" t="b">
        <f>IF(OR(Table1[[#This Row],[Rodents]],Table1[[#This Row],[Human]],Table1[[#This Row],[Pig]]),OR(ISNUMBER(FIND("skin",C1403)),ISNUMBER(FIND("dermal",C1403))),"NA")</f>
        <v>0</v>
      </c>
      <c r="AS1403" t="b">
        <f>IF(OR(Table1[[#This Row],[Rodents]],Table1[[#This Row],[Human]],Table1[[#This Row],[Pig]]),OR(ISNUMBER(FIND("liver",C1403)),ISNUMBER(FIND("hepat",C1403))),"NA")</f>
        <v>1</v>
      </c>
      <c r="AT1403" t="b">
        <f>IF(OR(Table1[[#This Row],[Rodents]],Table1[[#This Row],[Human]],Table1[[#This Row],[Pig]]),OR(ISNUMBER(FIND("kidney",C1403)),ISNUMBER(FIND("neph",C1403))),"NA")</f>
        <v>0</v>
      </c>
      <c r="AU1403" t="b">
        <f>IF(OR(Table1[[#This Row],[Rodents]],Table1[[#This Row],[Human]],Table1[[#This Row],[Pig]]),OR(ISNUMBER(FIND("brain",C1403)),ISNUMBER(FIND("neur",C1403)),ISNUMBER(FIND("nerv",C1403))),"NA")</f>
        <v>0</v>
      </c>
      <c r="AV1403" t="b">
        <f>IF(OR(Table1[[#This Row],[Rodents]],Table1[[#This Row],[Human]],Table1[[#This Row],[Pig]]),OR(ISNUMBER(FIND("heart",C1403)),ISNUMBER(FIND("cardi",C1403))),"NA")</f>
        <v>0</v>
      </c>
      <c r="AW1403" t="b">
        <f>IF(OR(Table1[[#This Row],[Rodents]],Table1[[#This Row],[Human]],Table1[[#This Row],[Pig]]),OR(ISNUMBER(FIND("gastro",C1403)),ISNUMBER(FIND("intesti",C1403)),ISNUMBER(FIND("stomach",C1403))),"NA")</f>
        <v>0</v>
      </c>
      <c r="AX1403" t="b">
        <f>IF(OR(Table1[[#This Row],[Rodents]],Table1[[#This Row],[Human]],Table1[[#This Row],[Pig]]),NOT(OR(AQ1403,AR1403,AS1403,AT1403,AU1403,AV1403,AW1403)),"NA")</f>
        <v>0</v>
      </c>
      <c r="AY1403" t="b">
        <f>OR(ISNUMBER(FIND("SWCNT",C1403)),ISNUMBER(FIND("SWNT",C1403)),ISNUMBER(FIND("single-wall",C1403)),ISNUMBER(FIND("single wall",C1403)),ISNUMBER(FIND("Single wall",C1403)),ISNUMBER(FIND("Single-wall",C1403)),ISNUMBER(FIND("SWCNT",B1403)),ISNUMBER(FIND("SWNT",B1403)),ISNUMBER(FIND("single-wall",B1403)),ISNUMBER(FIND("single wall",B1403)),ISNUMBER(FIND("Single-wall",B1403)),ISNUMBER(FIND("Single wall",B1403)))</f>
        <v>0</v>
      </c>
      <c r="AZ1403" t="b">
        <f>OR(ISNUMBER(FIND("MWCNT",C1403)),ISNUMBER(FIND("MWNT",C1403)),ISNUMBER(FIND("multi-wall",C1403)),ISNUMBER(FIND("multi wall",C1403)),ISNUMBER(FIND("multiwall",C1403)),ISNUMBER(FIND("Multi-wall",C1403)),ISNUMBER(FIND("Multi wall",C1403)),ISNUMBER(FIND("Multiwall",C1403)),ISNUMBER(FIND("MWCNT",B1403)),ISNUMBER(FIND("MWNT",B1403)),ISNUMBER(FIND("multi-wall",B1403)),ISNUMBER(FIND("multi wall",B1403)),ISNUMBER(FIND("multiwall",B1403)),ISNUMBER(FIND("Multi-wall",B1403)),ISNUMBER(FIND("Multi wall",B1403)),ISNUMBER(FIND("Multiwall",B1403)),ISNUMBER(FIND("Double-wall",B1403)),ISNUMBER(FIND("Double wall",B1403)),ISNUMBER(FIND("Doublewall",B1403)),ISNUMBER(FIND("double-wall",B1403)),ISNUMBER(FIND("double wall",B1403)),ISNUMBER(FIND("doublewall",B1403)))</f>
        <v>1</v>
      </c>
      <c r="BA1403" t="b">
        <f>AND(Table1[[#This Row],[SWCNT]],Table1[[#This Row],[MWCNT]])</f>
        <v>0</v>
      </c>
      <c r="BB1403" t="b">
        <f>IF(Table1[[#This Row],[SWCNT]]=TRUE,FALSE,IF(Table1[[#This Row],[MWCNT]]=TRUE,FALSE,TRUE))</f>
        <v>0</v>
      </c>
      <c r="BC1403" s="18"/>
    </row>
    <row r="1404" spans="1:55" ht="222">
      <c r="A1404" t="s">
        <v>1946</v>
      </c>
      <c r="B1404" s="2" t="s">
        <v>1949</v>
      </c>
      <c r="C1404" s="16" t="s">
        <v>1952</v>
      </c>
      <c r="D1404" s="17" t="s">
        <v>1196</v>
      </c>
      <c r="E1404" s="2">
        <v>2018</v>
      </c>
      <c r="F1404" t="b">
        <f>OR(ISNUMBER(FIND("cytotoxic",C1404)),ISNUMBER(FIND("Cytotoxic",C1404)),ISNUMBER(FIND("cellular toxicity",C1404)),ISNUMBER(FIND("cell death",C1404)),ISNUMBER(FIND("viable",C1404)),ISNUMBER(FIND("phytotoxic",C1404)),ISNUMBER(FIND("acute toxicity",C1404)),ISNUMBER(FIND("MTT",C1404)),ISNUMBER(FIND("survival",C1404)),ISNUMBER(FIND("prolifer",C1404)),ISNUMBER(FIND("apoptosis",C1404)),ISNUMBER(FIND("neurotoxic",C1404)),ISNUMBER(FIND("  lysis ",C1404)),ISNUMBER(FIND("necrosis",C1404)),ISNUMBER(FIND("cellular death",C1404))*3,ISNUMBER(FIND("LDH",C1404)),ISNUMBER(FIND("Acute toxicity",C1404)))</f>
        <v>0</v>
      </c>
      <c r="G1404" t="b">
        <f>OR(ISNUMBER(FIND("genotoxic",C1404)),ISNUMBER(FIND("genotoxicity",C1404)),ISNUMBER(FIND("DNA damage",C1404)),ISNUMBER(FIND("DNA",C1404)),ISNUMBER(FIND("RNA",C1404)),ISNUMBER(FIND("mesothelioma",C1404)),ISNUMBER(FIND("carcino",C1404)),ISNUMBER(FIND("mutagen",C1404)),ISNUMBER(FIND("genetic",C1404)))</f>
        <v>0</v>
      </c>
      <c r="H1404" t="b">
        <f>OR(ISNUMBER(FIND("inflammatory",C1404)),ISNUMBER(FIND("inflamm",C1404)))</f>
        <v>0</v>
      </c>
      <c r="I1404" t="b">
        <f>OR(ISNUMBER(FIND("immune",C1404)),ISNUMBER(FIND("immunological",C1404)),ISNUMBER(FIND("interleuk",C1404)),ISNUMBER(FIND("platelet activation",C1404)),ISNUMBER(FIND("monocyte",C1404)),ISNUMBER(FIND("leukocyte",C1404)),ISNUMBER(FIND("cytokine",C1404)),ISNUMBER(FIND("CD4",C1404)),ISNUMBER(FIND("CD8",C1404)),ISNUMBER(FIND("T-cell",C1404)))</f>
        <v>0</v>
      </c>
      <c r="J1404" t="b">
        <f>OR(ISNUMBER(FIND("reactive oxygen",C1404)),ISNUMBER(FIND("ROS",C1404)),ISNUMBER(FIND("free radical",C1404)),ISNUMBER(FIND("oxidative stress",C1404)),ISNUMBER(FIND("peroxid",C1404)),ISNUMBER(FIND("oxidative",C1404)),ISNUMBER(FIND("antioxid",C1404)))</f>
        <v>0</v>
      </c>
      <c r="K1404" t="b">
        <f>OR(ISNUMBER(FIND("autophag",C1404)))</f>
        <v>0</v>
      </c>
      <c r="L1404" t="b">
        <f>OR(ISNUMBER(FIND("morpholog",C1404)))</f>
        <v>0</v>
      </c>
      <c r="M1404" t="b">
        <f>OR(ISNUMBER(FIND("fibrosis",C1404)),ISNUMBER(FIND("Fibrosis",C1404)),ISNUMBER(FIND("fibrot",C1404)))</f>
        <v>0</v>
      </c>
      <c r="N1404" t="b">
        <f>OR(ISNUMBER(FIND("offspring",C1404)),ISNUMBER(FIND("Parental",C1404)),ISNUMBER(FIND("parental",C1404)),ISNUMBER(FIND("germline",C1404)),ISNUMBER(FIND("reproduc",C1404)),ISNUMBER(FIND("embryo",C1404)))</f>
        <v>0</v>
      </c>
      <c r="O1404" t="b">
        <f>OR(ISNUMBER(FIND("metabol",C1404)),ISNUMBER(FIND("Metabol",C1404)),ISNUMBER(FIND("digest",C1404)),ISNUMBER(FIND("mitochon",C1404)))</f>
        <v>0</v>
      </c>
      <c r="P1404" t="b">
        <f>OR(ISNUMBER(FIND("ecotox",C1404)),ISNUMBER(FIND("Ecotox",B1404)),ISNUMBER(FIND("ecotox",B1404)),ISNUMBER(FIND("Ecotox",C1404)))</f>
        <v>0</v>
      </c>
      <c r="Q1404" t="b">
        <f>OR(ISNUMBER(FIND("Bioaccum",C1404)),ISNUMBER(FIND("bioaccum",C1404)),ISNUMBER(FIND("accum",C1404)))</f>
        <v>0</v>
      </c>
      <c r="R1404" t="b">
        <f>OR(ISNUMBER(FIND("Occupation",C1404)),ISNUMBER(FIND("occupation",C1404)),ISNUMBER(FIND("worker",C1404)),ISNUMBER(FIND("workforce",C1404)))</f>
        <v>0</v>
      </c>
      <c r="S1404" t="b">
        <f>NOT(OR(F1404,G1404,H1404,I1404,J1404,K1404,L1404,M1404,N1404,O1404,P1404,Q1404,R1404))</f>
        <v>1</v>
      </c>
      <c r="U1404" t="b">
        <f>OR(Table1[[#This Row],[Inflammation]],Table1[[#This Row],[Immune]])</f>
        <v>0</v>
      </c>
      <c r="V1404" t="str">
        <f>IF(OR(Table1[[#This Row],[Rodents]],Table1[[#This Row],[Human]],Table1[[#This Row],[Pig]]),OR(ISNUMBER(FIND("intratrach",C1404)),ISNUMBER(FIND("nasal ",C1404)),ISNUMBER(FIND("instill",C1404))),"NA")</f>
        <v>NA</v>
      </c>
      <c r="W1404" t="str">
        <f>IF(OR(Table1[[#This Row],[Rodents]],Table1[[#This Row],[Human]],Table1[[#This Row],[Pig]]),OR(ISNUMBER(FIND("dermal",C1404)),ISNUMBER(FIND("skin ",C1404))),"NA")</f>
        <v>NA</v>
      </c>
      <c r="X1404" t="str">
        <f>IF(OR(Table1[[#This Row],[Rodents]],Table1[[#This Row],[Human]],Table1[[#This Row],[Pig]]),OR(ISNUMBER(FIND("injected",C1404)),ISNUMBER(FIND("periton",C1404)),ISNUMBER(FIND("intrascrot",C1404))),"NA")</f>
        <v>NA</v>
      </c>
      <c r="Y1404" t="str">
        <f>IF(OR(Table1[[#This Row],[Rodents]],Table1[[#This Row],[Human]],Table1[[#This Row],[Pig]]),NOT(OR(Table1[[#This Row],[Inhaled/Intratracheal/intranasal]],Table1[[#This Row],[Dermal]],Table1[[#This Row],[Injected]])),"NA")</f>
        <v>NA</v>
      </c>
      <c r="AA1404" t="b">
        <f>OR(ISNUMBER(FIND("fish ",C1404)),ISNUMBER(FIND("Fish ",C1404)),ISNUMBER(FIND("aquatic",C1404)),ISNUMBER(FIND("daphnids",C1404)),ISNUMBER(FIND("Carcinus maenas",C1404)),ISNUMBER(FIND("Daphnia",C1404)),ISNUMBER(FIND("Ruditapes philippinarum",C1404)),ISNUMBER(FIND("daphnia",C1404)),ISNUMBER(FIND("marine",C1404)),ISNUMBER(FIND("mussel",C1404)),ISNUMBER(FIND("algae",C1404)),ISNUMBER(FIND("Donax faba",C1404)),ISNUMBER(FIND("estuarine",C1404)),ISNUMBER(FIND("snail",C1404)),ISNUMBER(FIND("Prorocentrum donghaiense",C1404)) )</f>
        <v>0</v>
      </c>
      <c r="AB1404" t="b">
        <f>OR(ISNUMBER(FIND(" rat ",C1404)),ISNUMBER(FIND(" rats ",C1404)),ISNUMBER(FIND(" Rats ",C1404)),ISNUMBER(FIND(" Rat ",C1404)),ISNUMBER(FIND(" rat.",C1404)),ISNUMBER(FIND(" rats.",C1404)),ISNUMBER(FIND("mouse",C1404)),ISNUMBER(FIND("mice",C1404)), ISNUMBER(FIND(" Mice",C1404)))</f>
        <v>0</v>
      </c>
      <c r="AC1404" t="b">
        <f>OR(ISNUMBER(FIND(" cell ",C1404)),ISNUMBER(FIND("fibroblast",C1404)),ISNUMBER(FIND("macrophage",C1404)),ISNUMBER(FIND("epithelial",C1404)),ISNUMBER(FIND("endothelial",C1404)),ISNUMBER(FIND("neuron",C1404)),ISNUMBER(FIND(" cells ",C1404)),ISNUMBER(FIND("RBC",C1404)),ISNUMBER(FIND("mitochond",C1404)),ISNUMBER(FIND("adipocyte",C1404)),ISNUMBER(FIND("osteo",C1404)),ISNUMBER(FIND("keratin",C1404)),ISNUMBER(FIND(" cell's ",C1404)),ISNUMBER(FIND("eukary",C1404)),ISNUMBER(FIND("sperm",C1404)))</f>
        <v>1</v>
      </c>
      <c r="AD1404" t="b">
        <f>OR(ISNUMBER(FIND("human",B1404)),ISNUMBER(FIND("workers",B1404)),ISNUMBER(FIND("workforces",B1404)),ISNUMBER(FIND("occupational",B1404)),ISNUMBER(FIND("Case report",B1404)),ISNUMBER(FIND("Workplaces",B1404)),ISNUMBER(FIND("worker",B1404)))</f>
        <v>0</v>
      </c>
      <c r="AE1404" t="b">
        <f>OR(ISNUMBER(FIND(" plant ",C1404)),ISNUMBER(FIND("Plant ",C1404)),ISNUMBER(FIND("tomato",C1404)),ISNUMBER(FIND("plants",C1404)),ISNUMBER(FIND("Plants",C1404)),ISNUMBER(FIND("algae",C1404)),ISNUMBER(FIND("lettuce",C1404)),ISNUMBER(FIND("green gram sprouts ",C1404)),ISNUMBER(FIND("Cucurbita pepo",C1404)),ISNUMBER(FIND("bean ",C1404)),ISNUMBER(FIND("chloroplast",C1404)),ISNUMBER(FIND("chlorophyll",C1404)),ISNUMBER(FIND("seedling",C1404)),ISNUMBER(FIND("canola",C1404)),ISNUMBER(FIND("shoot",C1404)),ISNUMBER(FIND("photosynthes",C1404)),ISNUMBER(FIND(" leaves ",C1404)),,ISNUMBER(FIND("agriculture",C1404)),ISNUMBER(FIND(" crops ",C1404)))</f>
        <v>0</v>
      </c>
      <c r="AF1404" t="b">
        <f>OR(ISNUMBER(FIND("bacteria",C1404)),ISNUMBER(FIND("Bacteria",C1404)),ISNUMBER(FIND("Bacterium",C1404)),ISNUMBER(FIND("bacterium",C1404)),ISNUMBER(FIND(" coli ",C1404)))</f>
        <v>0</v>
      </c>
      <c r="AG1404" t="b">
        <f>OR(ISNUMBER(FIND("fungi",C1404)),ISNUMBER(FIND("Fungi",C1404)),ISNUMBER(FIND("fungus",C1404)),ISNUMBER(FIND("Fungus",C1404)),ISNUMBER(FIND("mushroom",C1404)),ISNUMBER(FIND("Mushroom",C1404)),ISNUMBER(FIND(" mold ",C1404)))</f>
        <v>0</v>
      </c>
      <c r="AH1404" t="b">
        <f>OR(ISNUMBER(FIND("Pig ",C1404)),ISNUMBER(FIND("pig ",C1404)),ISNUMBER(FIND("Pigs ",C1404)),ISNUMBER(FIND("pigs ",C1404)))</f>
        <v>0</v>
      </c>
      <c r="AI1404" t="b">
        <f>OR(ISNUMBER(FIND(" C. elegans",C1404)),ISNUMBER(FIND("Caenorhabditis elegans",C1404)),ISNUMBER(FIND("earthworms",C1404)),ISNUMBER(FIND(" Ficopomatus enigmaticus",C1404)),ISNUMBER(FIND("larva",C1404)),ISNUMBER(FIND("Lumbriculus variegatus",C1404)),ISNUMBER(FIND("nematode",C1404)))</f>
        <v>0</v>
      </c>
      <c r="AJ1404" t="b">
        <f>NOT(OR(AA1404,AB1404,AC1404,AD1404,AE1404,AF1404,AG1404,AH1404,AI1404))</f>
        <v>0</v>
      </c>
      <c r="AL1404" t="b">
        <f>OR(AA1404,AB1404,AD1404,AE1404,AF1404,AG1404,AH1404,AI1404)</f>
        <v>0</v>
      </c>
      <c r="AM1404" t="b">
        <f>IF(Table1[[#This Row],[In vivo?]],IF(Table1[[#This Row],[Cell]],FALSE,TRUE),FALSE)</f>
        <v>0</v>
      </c>
      <c r="AN1404" t="b">
        <f>AND(AC1404,AL1404)</f>
        <v>0</v>
      </c>
      <c r="AO1404" t="b">
        <f>IF(Table1[[#This Row],[Cell]],IF(Table1[[#This Row],[In vivo?]],FALSE,TRUE),FALSE)</f>
        <v>1</v>
      </c>
      <c r="AP1404" t="b">
        <f>NOT(OR(Table1[[#This Row],[In vivo?]],Table1[[#This Row],[Only in Cell]]))</f>
        <v>0</v>
      </c>
      <c r="AQ1404" t="str">
        <f>IF(OR(Table1[[#This Row],[Rodents]],Table1[[#This Row],[Human]],Table1[[#This Row],[Pig]]),OR(ISNUMBER(FIND("pulmonary",C1404)),ISNUMBER(FIND("lung",C1404))),"NA")</f>
        <v>NA</v>
      </c>
      <c r="AR1404" t="str">
        <f>IF(OR(Table1[[#This Row],[Rodents]],Table1[[#This Row],[Human]],Table1[[#This Row],[Pig]]),OR(ISNUMBER(FIND("skin",C1404)),ISNUMBER(FIND("dermal",C1404))),"NA")</f>
        <v>NA</v>
      </c>
      <c r="AS1404" t="str">
        <f>IF(OR(Table1[[#This Row],[Rodents]],Table1[[#This Row],[Human]],Table1[[#This Row],[Pig]]),OR(ISNUMBER(FIND("liver",C1404)),ISNUMBER(FIND("hepat",C1404))),"NA")</f>
        <v>NA</v>
      </c>
      <c r="AT1404" t="str">
        <f>IF(OR(Table1[[#This Row],[Rodents]],Table1[[#This Row],[Human]],Table1[[#This Row],[Pig]]),OR(ISNUMBER(FIND("kidney",C1404)),ISNUMBER(FIND("neph",C1404))),"NA")</f>
        <v>NA</v>
      </c>
      <c r="AU1404" t="str">
        <f>IF(OR(Table1[[#This Row],[Rodents]],Table1[[#This Row],[Human]],Table1[[#This Row],[Pig]]),OR(ISNUMBER(FIND("brain",C1404)),ISNUMBER(FIND("neur",C1404)),ISNUMBER(FIND("nerv",C1404))),"NA")</f>
        <v>NA</v>
      </c>
      <c r="AV1404" t="str">
        <f>IF(OR(Table1[[#This Row],[Rodents]],Table1[[#This Row],[Human]],Table1[[#This Row],[Pig]]),OR(ISNUMBER(FIND("heart",C1404)),ISNUMBER(FIND("cardi",C1404))),"NA")</f>
        <v>NA</v>
      </c>
      <c r="AW1404" t="str">
        <f>IF(OR(Table1[[#This Row],[Rodents]],Table1[[#This Row],[Human]],Table1[[#This Row],[Pig]]),OR(ISNUMBER(FIND("gastro",C1404)),ISNUMBER(FIND("intesti",C1404)),ISNUMBER(FIND("stomach",C1404))),"NA")</f>
        <v>NA</v>
      </c>
      <c r="AX1404" t="str">
        <f>IF(OR(Table1[[#This Row],[Rodents]],Table1[[#This Row],[Human]],Table1[[#This Row],[Pig]]),NOT(OR(AQ1404,AR1404,AS1404,AT1404,AU1404,AV1404,AW1404)),"NA")</f>
        <v>NA</v>
      </c>
      <c r="AY1404" t="b">
        <f>OR(ISNUMBER(FIND("SWCNT",C1404)),ISNUMBER(FIND("SWNT",C1404)),ISNUMBER(FIND("single-wall",C1404)),ISNUMBER(FIND("single wall",C1404)),ISNUMBER(FIND("Single wall",C1404)),ISNUMBER(FIND("Single-wall",C1404)),ISNUMBER(FIND("SWCNT",B1404)),ISNUMBER(FIND("SWNT",B1404)),ISNUMBER(FIND("single-wall",B1404)),ISNUMBER(FIND("single wall",B1404)),ISNUMBER(FIND("Single-wall",B1404)),ISNUMBER(FIND("Single wall",B1404)))</f>
        <v>0</v>
      </c>
      <c r="AZ1404" t="b">
        <f>OR(ISNUMBER(FIND("MWCNT",C1404)),ISNUMBER(FIND("MWNT",C1404)),ISNUMBER(FIND("multi-wall",C1404)),ISNUMBER(FIND("multi wall",C1404)),ISNUMBER(FIND("multiwall",C1404)),ISNUMBER(FIND("Multi-wall",C1404)),ISNUMBER(FIND("Multi wall",C1404)),ISNUMBER(FIND("Multiwall",C1404)),ISNUMBER(FIND("MWCNT",B1404)),ISNUMBER(FIND("MWNT",B1404)),ISNUMBER(FIND("multi-wall",B1404)),ISNUMBER(FIND("multi wall",B1404)),ISNUMBER(FIND("multiwall",B1404)),ISNUMBER(FIND("Multi-wall",B1404)),ISNUMBER(FIND("Multi wall",B1404)),ISNUMBER(FIND("Multiwall",B1404)),ISNUMBER(FIND("Double-wall",B1404)),ISNUMBER(FIND("Double wall",B1404)),ISNUMBER(FIND("Doublewall",B1404)),ISNUMBER(FIND("double-wall",B1404)),ISNUMBER(FIND("double wall",B1404)),ISNUMBER(FIND("doublewall",B1404)))</f>
        <v>1</v>
      </c>
      <c r="BA1404" t="b">
        <f>AND(Table1[[#This Row],[SWCNT]],Table1[[#This Row],[MWCNT]])</f>
        <v>0</v>
      </c>
      <c r="BB1404" t="b">
        <f>IF(Table1[[#This Row],[SWCNT]]=TRUE,FALSE,IF(Table1[[#This Row],[MWCNT]]=TRUE,FALSE,TRUE))</f>
        <v>0</v>
      </c>
      <c r="BC1404" s="18"/>
    </row>
    <row r="1405" spans="1:55" ht="259">
      <c r="A1405" t="s">
        <v>1947</v>
      </c>
      <c r="B1405" s="2" t="s">
        <v>1950</v>
      </c>
      <c r="C1405" s="16" t="s">
        <v>1953</v>
      </c>
      <c r="D1405" s="17" t="s">
        <v>1574</v>
      </c>
      <c r="E1405" s="2">
        <v>2018</v>
      </c>
      <c r="F1405" t="b">
        <f>OR(ISNUMBER(FIND("cytotoxic",C1405)),ISNUMBER(FIND("Cytotoxic",C1405)),ISNUMBER(FIND("cellular toxicity",C1405)),ISNUMBER(FIND("cell death",C1405)),ISNUMBER(FIND("viable",C1405)),ISNUMBER(FIND("phytotoxic",C1405)),ISNUMBER(FIND("acute toxicity",C1405)),ISNUMBER(FIND("MTT",C1405)),ISNUMBER(FIND("survival",C1405)),ISNUMBER(FIND("prolifer",C1405)),ISNUMBER(FIND("apoptosis",C1405)),ISNUMBER(FIND("neurotoxic",C1405)),ISNUMBER(FIND("  lysis ",C1405)),ISNUMBER(FIND("necrosis",C1405)),ISNUMBER(FIND("cellular death",C1405))*3,ISNUMBER(FIND("LDH",C1405)),ISNUMBER(FIND("Acute toxicity",C1405)))</f>
        <v>0</v>
      </c>
      <c r="G1405" t="b">
        <f>OR(ISNUMBER(FIND("genotoxic",C1405)),ISNUMBER(FIND("genotoxicity",C1405)),ISNUMBER(FIND("DNA damage",C1405)),ISNUMBER(FIND("DNA",C1405)),ISNUMBER(FIND("RNA",C1405)),ISNUMBER(FIND("mesothelioma",C1405)),ISNUMBER(FIND("carcino",C1405)),ISNUMBER(FIND("mutagen",C1405)),ISNUMBER(FIND("genetic",C1405)))</f>
        <v>0</v>
      </c>
      <c r="H1405" t="b">
        <f>OR(ISNUMBER(FIND("inflammatory",C1405)),ISNUMBER(FIND("inflamm",C1405)))</f>
        <v>0</v>
      </c>
      <c r="I1405" t="b">
        <f>OR(ISNUMBER(FIND("immune",C1405)),ISNUMBER(FIND("immunological",C1405)),ISNUMBER(FIND("interleuk",C1405)),ISNUMBER(FIND("platelet activation",C1405)),ISNUMBER(FIND("monocyte",C1405)),ISNUMBER(FIND("leukocyte",C1405)),ISNUMBER(FIND("cytokine",C1405)),ISNUMBER(FIND("CD4",C1405)),ISNUMBER(FIND("CD8",C1405)),ISNUMBER(FIND("T-cell",C1405)))</f>
        <v>0</v>
      </c>
      <c r="J1405" t="b">
        <f>OR(ISNUMBER(FIND("reactive oxygen",C1405)),ISNUMBER(FIND("ROS",C1405)),ISNUMBER(FIND("free radical",C1405)),ISNUMBER(FIND("oxidative stress",C1405)),ISNUMBER(FIND("peroxid",C1405)),ISNUMBER(FIND("oxidative",C1405)),ISNUMBER(FIND("antioxid",C1405)))</f>
        <v>1</v>
      </c>
      <c r="K1405" t="b">
        <f>OR(ISNUMBER(FIND("autophag",C1405)))</f>
        <v>0</v>
      </c>
      <c r="L1405" t="b">
        <f>OR(ISNUMBER(FIND("morpholog",C1405)))</f>
        <v>0</v>
      </c>
      <c r="M1405" t="b">
        <f>OR(ISNUMBER(FIND("fibrosis",C1405)),ISNUMBER(FIND("Fibrosis",C1405)),ISNUMBER(FIND("fibrot",C1405)))</f>
        <v>0</v>
      </c>
      <c r="N1405" t="b">
        <f>OR(ISNUMBER(FIND("offspring",C1405)),ISNUMBER(FIND("Parental",C1405)),ISNUMBER(FIND("parental",C1405)),ISNUMBER(FIND("germline",C1405)),ISNUMBER(FIND("reproduc",C1405)),ISNUMBER(FIND("embryo",C1405)))</f>
        <v>0</v>
      </c>
      <c r="O1405" t="b">
        <f>OR(ISNUMBER(FIND("metabol",C1405)),ISNUMBER(FIND("Metabol",C1405)),ISNUMBER(FIND("digest",C1405)),ISNUMBER(FIND("mitochon",C1405)))</f>
        <v>0</v>
      </c>
      <c r="P1405" t="b">
        <f>OR(ISNUMBER(FIND("ecotox",C1405)),ISNUMBER(FIND("Ecotox",B1405)),ISNUMBER(FIND("ecotox",B1405)),ISNUMBER(FIND("Ecotox",C1405)))</f>
        <v>0</v>
      </c>
      <c r="Q1405" t="b">
        <f>OR(ISNUMBER(FIND("Bioaccum",C1405)),ISNUMBER(FIND("bioaccum",C1405)),ISNUMBER(FIND("accum",C1405)))</f>
        <v>1</v>
      </c>
      <c r="R1405" t="b">
        <f>OR(ISNUMBER(FIND("Occupation",C1405)),ISNUMBER(FIND("occupation",C1405)),ISNUMBER(FIND("worker",C1405)),ISNUMBER(FIND("workforce",C1405)))</f>
        <v>0</v>
      </c>
      <c r="S1405" t="b">
        <f>NOT(OR(F1405,G1405,H1405,I1405,J1405,K1405,L1405,M1405,N1405,O1405,P1405,Q1405,R1405))</f>
        <v>0</v>
      </c>
      <c r="U1405" t="b">
        <f>OR(Table1[[#This Row],[Inflammation]],Table1[[#This Row],[Immune]])</f>
        <v>0</v>
      </c>
      <c r="V1405" t="str">
        <f>IF(OR(Table1[[#This Row],[Rodents]],Table1[[#This Row],[Human]],Table1[[#This Row],[Pig]]),OR(ISNUMBER(FIND("intratrach",C1405)),ISNUMBER(FIND("nasal ",C1405)),ISNUMBER(FIND("instill",C1405))),"NA")</f>
        <v>NA</v>
      </c>
      <c r="W1405" t="str">
        <f>IF(OR(Table1[[#This Row],[Rodents]],Table1[[#This Row],[Human]],Table1[[#This Row],[Pig]]),OR(ISNUMBER(FIND("dermal",C1405)),ISNUMBER(FIND("skin ",C1405))),"NA")</f>
        <v>NA</v>
      </c>
      <c r="X1405" t="str">
        <f>IF(OR(Table1[[#This Row],[Rodents]],Table1[[#This Row],[Human]],Table1[[#This Row],[Pig]]),OR(ISNUMBER(FIND("injected",C1405)),ISNUMBER(FIND("periton",C1405)),ISNUMBER(FIND("intrascrot",C1405))),"NA")</f>
        <v>NA</v>
      </c>
      <c r="Y1405" t="str">
        <f>IF(OR(Table1[[#This Row],[Rodents]],Table1[[#This Row],[Human]],Table1[[#This Row],[Pig]]),NOT(OR(Table1[[#This Row],[Inhaled/Intratracheal/intranasal]],Table1[[#This Row],[Dermal]],Table1[[#This Row],[Injected]])),"NA")</f>
        <v>NA</v>
      </c>
      <c r="AA1405" t="b">
        <f>OR(ISNUMBER(FIND("fish ",C1405)),ISNUMBER(FIND("Fish ",C1405)),ISNUMBER(FIND("aquatic",C1405)),ISNUMBER(FIND("daphnids",C1405)),ISNUMBER(FIND("Carcinus maenas",C1405)),ISNUMBER(FIND("Daphnia",C1405)),ISNUMBER(FIND("Ruditapes philippinarum",C1405)),ISNUMBER(FIND("daphnia",C1405)),ISNUMBER(FIND("marine",C1405)),ISNUMBER(FIND("mussel",C1405)),ISNUMBER(FIND("algae",C1405)),ISNUMBER(FIND("Donax faba",C1405)),ISNUMBER(FIND("estuarine",C1405)),ISNUMBER(FIND("snail",C1405)),ISNUMBER(FIND("Prorocentrum donghaiense",C1405)) )</f>
        <v>1</v>
      </c>
      <c r="AB1405" t="b">
        <f>OR(ISNUMBER(FIND(" rat ",C1405)),ISNUMBER(FIND(" rats ",C1405)),ISNUMBER(FIND(" Rats ",C1405)),ISNUMBER(FIND(" Rat ",C1405)),ISNUMBER(FIND(" rat.",C1405)),ISNUMBER(FIND(" rats.",C1405)),ISNUMBER(FIND("mouse",C1405)),ISNUMBER(FIND("mice",C1405)), ISNUMBER(FIND(" Mice",C1405)))</f>
        <v>0</v>
      </c>
      <c r="AC1405" t="b">
        <f>OR(ISNUMBER(FIND(" cell ",C1405)),ISNUMBER(FIND("fibroblast",C1405)),ISNUMBER(FIND("macrophage",C1405)),ISNUMBER(FIND("epithelial",C1405)),ISNUMBER(FIND("endothelial",C1405)),ISNUMBER(FIND("neuron",C1405)),ISNUMBER(FIND(" cells ",C1405)),ISNUMBER(FIND("RBC",C1405)),ISNUMBER(FIND("mitochond",C1405)),ISNUMBER(FIND("adipocyte",C1405)),ISNUMBER(FIND("osteo",C1405)),ISNUMBER(FIND("keratin",C1405)),ISNUMBER(FIND(" cell's ",C1405)),ISNUMBER(FIND("eukary",C1405)),ISNUMBER(FIND("sperm",C1405)))</f>
        <v>0</v>
      </c>
      <c r="AD1405" t="b">
        <f>OR(ISNUMBER(FIND("human",B1405)),ISNUMBER(FIND("workers",B1405)),ISNUMBER(FIND("workforces",B1405)),ISNUMBER(FIND("occupational",B1405)),ISNUMBER(FIND("Case report",B1405)),ISNUMBER(FIND("Workplaces",B1405)),ISNUMBER(FIND("worker",B1405)))</f>
        <v>0</v>
      </c>
      <c r="AE1405" t="b">
        <f>OR(ISNUMBER(FIND(" plant ",C1405)),ISNUMBER(FIND("Plant ",C1405)),ISNUMBER(FIND("tomato",C1405)),ISNUMBER(FIND("plants",C1405)),ISNUMBER(FIND("Plants",C1405)),ISNUMBER(FIND("algae",C1405)),ISNUMBER(FIND("lettuce",C1405)),ISNUMBER(FIND("green gram sprouts ",C1405)),ISNUMBER(FIND("Cucurbita pepo",C1405)),ISNUMBER(FIND("bean ",C1405)),ISNUMBER(FIND("chloroplast",C1405)),ISNUMBER(FIND("chlorophyll",C1405)),ISNUMBER(FIND("seedling",C1405)),ISNUMBER(FIND("canola",C1405)),ISNUMBER(FIND("shoot",C1405)),ISNUMBER(FIND("photosynthes",C1405)),ISNUMBER(FIND(" leaves ",C1405)),,ISNUMBER(FIND("agriculture",C1405)),ISNUMBER(FIND(" crops ",C1405)))</f>
        <v>0</v>
      </c>
      <c r="AF1405" t="b">
        <f>OR(ISNUMBER(FIND("bacteria",C1405)),ISNUMBER(FIND("Bacteria",C1405)),ISNUMBER(FIND("Bacterium",C1405)),ISNUMBER(FIND("bacterium",C1405)),ISNUMBER(FIND(" coli ",C1405)))</f>
        <v>0</v>
      </c>
      <c r="AG1405" t="b">
        <f>OR(ISNUMBER(FIND("fungi",C1405)),ISNUMBER(FIND("Fungi",C1405)),ISNUMBER(FIND("fungus",C1405)),ISNUMBER(FIND("Fungus",C1405)),ISNUMBER(FIND("mushroom",C1405)),ISNUMBER(FIND("Mushroom",C1405)),ISNUMBER(FIND(" mold ",C1405)))</f>
        <v>0</v>
      </c>
      <c r="AH1405" t="b">
        <f>OR(ISNUMBER(FIND("Pig ",C1405)),ISNUMBER(FIND("pig ",C1405)),ISNUMBER(FIND("Pigs ",C1405)),ISNUMBER(FIND("pigs ",C1405)))</f>
        <v>0</v>
      </c>
      <c r="AI1405" t="b">
        <f>OR(ISNUMBER(FIND(" C. elegans",C1405)),ISNUMBER(FIND("Caenorhabditis elegans",C1405)),ISNUMBER(FIND("earthworms",C1405)),ISNUMBER(FIND(" Ficopomatus enigmaticus",C1405)),ISNUMBER(FIND("larva",C1405)),ISNUMBER(FIND("Lumbriculus variegatus",C1405)),ISNUMBER(FIND("nematode",C1405)))</f>
        <v>1</v>
      </c>
      <c r="AJ1405" t="b">
        <f>NOT(OR(AA1405,AB1405,AC1405,AD1405,AE1405,AF1405,AG1405,AH1405,AI1405))</f>
        <v>0</v>
      </c>
      <c r="AL1405" t="b">
        <f>OR(AA1405,AB1405,AD1405,AE1405,AF1405,AG1405,AH1405,AI1405)</f>
        <v>1</v>
      </c>
      <c r="AM1405" t="b">
        <f>IF(Table1[[#This Row],[In vivo?]],IF(Table1[[#This Row],[Cell]],FALSE,TRUE),FALSE)</f>
        <v>1</v>
      </c>
      <c r="AN1405" t="b">
        <f>AND(AC1405,AL1405)</f>
        <v>0</v>
      </c>
      <c r="AO1405" t="b">
        <f>IF(Table1[[#This Row],[Cell]],IF(Table1[[#This Row],[In vivo?]],FALSE,TRUE),FALSE)</f>
        <v>0</v>
      </c>
      <c r="AP1405" t="b">
        <f>NOT(OR(Table1[[#This Row],[In vivo?]],Table1[[#This Row],[Only in Cell]]))</f>
        <v>0</v>
      </c>
      <c r="AQ1405" t="str">
        <f>IF(OR(Table1[[#This Row],[Rodents]],Table1[[#This Row],[Human]],Table1[[#This Row],[Pig]]),OR(ISNUMBER(FIND("pulmonary",C1405)),ISNUMBER(FIND("lung",C1405))),"NA")</f>
        <v>NA</v>
      </c>
      <c r="AR1405" t="str">
        <f>IF(OR(Table1[[#This Row],[Rodents]],Table1[[#This Row],[Human]],Table1[[#This Row],[Pig]]),OR(ISNUMBER(FIND("skin",C1405)),ISNUMBER(FIND("dermal",C1405))),"NA")</f>
        <v>NA</v>
      </c>
      <c r="AS1405" t="str">
        <f>IF(OR(Table1[[#This Row],[Rodents]],Table1[[#This Row],[Human]],Table1[[#This Row],[Pig]]),OR(ISNUMBER(FIND("liver",C1405)),ISNUMBER(FIND("hepat",C1405))),"NA")</f>
        <v>NA</v>
      </c>
      <c r="AT1405" t="str">
        <f>IF(OR(Table1[[#This Row],[Rodents]],Table1[[#This Row],[Human]],Table1[[#This Row],[Pig]]),OR(ISNUMBER(FIND("kidney",C1405)),ISNUMBER(FIND("neph",C1405))),"NA")</f>
        <v>NA</v>
      </c>
      <c r="AU1405" t="str">
        <f>IF(OR(Table1[[#This Row],[Rodents]],Table1[[#This Row],[Human]],Table1[[#This Row],[Pig]]),OR(ISNUMBER(FIND("brain",C1405)),ISNUMBER(FIND("neur",C1405)),ISNUMBER(FIND("nerv",C1405))),"NA")</f>
        <v>NA</v>
      </c>
      <c r="AV1405" t="str">
        <f>IF(OR(Table1[[#This Row],[Rodents]],Table1[[#This Row],[Human]],Table1[[#This Row],[Pig]]),OR(ISNUMBER(FIND("heart",C1405)),ISNUMBER(FIND("cardi",C1405))),"NA")</f>
        <v>NA</v>
      </c>
      <c r="AW1405" t="str">
        <f>IF(OR(Table1[[#This Row],[Rodents]],Table1[[#This Row],[Human]],Table1[[#This Row],[Pig]]),OR(ISNUMBER(FIND("gastro",C1405)),ISNUMBER(FIND("intesti",C1405)),ISNUMBER(FIND("stomach",C1405))),"NA")</f>
        <v>NA</v>
      </c>
      <c r="AX1405" t="str">
        <f>IF(OR(Table1[[#This Row],[Rodents]],Table1[[#This Row],[Human]],Table1[[#This Row],[Pig]]),NOT(OR(AQ1405,AR1405,AS1405,AT1405,AU1405,AV1405,AW1405)),"NA")</f>
        <v>NA</v>
      </c>
      <c r="AY1405" t="b">
        <f>OR(ISNUMBER(FIND("SWCNT",C1405)),ISNUMBER(FIND("SWNT",C1405)),ISNUMBER(FIND("single-wall",C1405)),ISNUMBER(FIND("single wall",C1405)),ISNUMBER(FIND("Single wall",C1405)),ISNUMBER(FIND("Single-wall",C1405)),ISNUMBER(FIND("SWCNT",B1405)),ISNUMBER(FIND("SWNT",B1405)),ISNUMBER(FIND("single-wall",B1405)),ISNUMBER(FIND("single wall",B1405)),ISNUMBER(FIND("Single-wall",B1405)),ISNUMBER(FIND("Single wall",B1405)))</f>
        <v>1</v>
      </c>
      <c r="AZ1405" t="b">
        <f>OR(ISNUMBER(FIND("MWCNT",C1405)),ISNUMBER(FIND("MWNT",C1405)),ISNUMBER(FIND("multi-wall",C1405)),ISNUMBER(FIND("multi wall",C1405)),ISNUMBER(FIND("multiwall",C1405)),ISNUMBER(FIND("Multi-wall",C1405)),ISNUMBER(FIND("Multi wall",C1405)),ISNUMBER(FIND("Multiwall",C1405)),ISNUMBER(FIND("MWCNT",B1405)),ISNUMBER(FIND("MWNT",B1405)),ISNUMBER(FIND("multi-wall",B1405)),ISNUMBER(FIND("multi wall",B1405)),ISNUMBER(FIND("multiwall",B1405)),ISNUMBER(FIND("Multi-wall",B1405)),ISNUMBER(FIND("Multi wall",B1405)),ISNUMBER(FIND("Multiwall",B1405)),ISNUMBER(FIND("Double-wall",B1405)),ISNUMBER(FIND("Double wall",B1405)),ISNUMBER(FIND("Doublewall",B1405)),ISNUMBER(FIND("double-wall",B1405)),ISNUMBER(FIND("double wall",B1405)),ISNUMBER(FIND("doublewall",B1405)))</f>
        <v>0</v>
      </c>
      <c r="BA1405" t="b">
        <f>AND(Table1[[#This Row],[SWCNT]],Table1[[#This Row],[MWCNT]])</f>
        <v>0</v>
      </c>
      <c r="BB1405" t="b">
        <f>IF(Table1[[#This Row],[SWCNT]]=TRUE,FALSE,IF(Table1[[#This Row],[MWCNT]]=TRUE,FALSE,TRUE))</f>
        <v>0</v>
      </c>
      <c r="BC1405" s="18"/>
    </row>
    <row r="1406" spans="1:55" ht="222">
      <c r="A1406" t="s">
        <v>1955</v>
      </c>
      <c r="B1406" s="2" t="s">
        <v>1957</v>
      </c>
      <c r="C1406" s="16" t="s">
        <v>1959</v>
      </c>
      <c r="D1406" s="17" t="s">
        <v>1960</v>
      </c>
      <c r="E1406" s="2">
        <v>2018</v>
      </c>
      <c r="F1406" t="b">
        <f>OR(ISNUMBER(FIND("cytotoxic",C1406)),ISNUMBER(FIND("Cytotoxic",C1406)),ISNUMBER(FIND("cellular toxicity",C1406)),ISNUMBER(FIND("cell death",C1406)),ISNUMBER(FIND("viable",C1406)),ISNUMBER(FIND("phytotoxic",C1406)),ISNUMBER(FIND("acute toxicity",C1406)),ISNUMBER(FIND("MTT",C1406)),ISNUMBER(FIND("survival",C1406)),ISNUMBER(FIND("prolifer",C1406)),ISNUMBER(FIND("apoptosis",C1406)),ISNUMBER(FIND("neurotoxic",C1406)),ISNUMBER(FIND("  lysis ",C1406)),ISNUMBER(FIND("necrosis",C1406)),ISNUMBER(FIND("cellular death",C1406))*3,ISNUMBER(FIND("LDH",C1406)),ISNUMBER(FIND("Acute toxicity",C1406)))</f>
        <v>0</v>
      </c>
      <c r="G1406" t="b">
        <f>OR(ISNUMBER(FIND("genotoxic",C1406)),ISNUMBER(FIND("genotoxicity",C1406)),ISNUMBER(FIND("DNA damage",C1406)),ISNUMBER(FIND("DNA",C1406)),ISNUMBER(FIND("RNA",C1406)),ISNUMBER(FIND("mesothelioma",C1406)),ISNUMBER(FIND("carcino",C1406)),ISNUMBER(FIND("mutagen",C1406)),ISNUMBER(FIND("genetic",C1406)))</f>
        <v>0</v>
      </c>
      <c r="H1406" t="b">
        <f>OR(ISNUMBER(FIND("inflammatory",C1406)),ISNUMBER(FIND("inflamm",C1406)))</f>
        <v>0</v>
      </c>
      <c r="I1406" t="b">
        <f>OR(ISNUMBER(FIND("immune",C1406)),ISNUMBER(FIND("immunological",C1406)),ISNUMBER(FIND("interleuk",C1406)),ISNUMBER(FIND("platelet activation",C1406)),ISNUMBER(FIND("monocyte",C1406)),ISNUMBER(FIND("leukocyte",C1406)),ISNUMBER(FIND("cytokine",C1406)),ISNUMBER(FIND("CD4",C1406)),ISNUMBER(FIND("CD8",C1406)),ISNUMBER(FIND("T-cell",C1406)))</f>
        <v>0</v>
      </c>
      <c r="J1406" t="b">
        <f>OR(ISNUMBER(FIND("reactive oxygen",C1406)),ISNUMBER(FIND("ROS",C1406)),ISNUMBER(FIND("free radical",C1406)),ISNUMBER(FIND("oxidative stress",C1406)),ISNUMBER(FIND("peroxid",C1406)),ISNUMBER(FIND("oxidative",C1406)),ISNUMBER(FIND("antioxid",C1406)))</f>
        <v>0</v>
      </c>
      <c r="K1406" t="b">
        <f>OR(ISNUMBER(FIND("autophag",C1406)))</f>
        <v>0</v>
      </c>
      <c r="L1406" t="b">
        <f>OR(ISNUMBER(FIND("morpholog",C1406)))</f>
        <v>1</v>
      </c>
      <c r="M1406" t="b">
        <f>OR(ISNUMBER(FIND("fibrosis",C1406)),ISNUMBER(FIND("Fibrosis",C1406)),ISNUMBER(FIND("fibrot",C1406)))</f>
        <v>0</v>
      </c>
      <c r="N1406" t="b">
        <f>OR(ISNUMBER(FIND("offspring",C1406)),ISNUMBER(FIND("Parental",C1406)),ISNUMBER(FIND("parental",C1406)),ISNUMBER(FIND("germline",C1406)),ISNUMBER(FIND("reproduc",C1406)),ISNUMBER(FIND("embryo",C1406)))</f>
        <v>0</v>
      </c>
      <c r="O1406" t="b">
        <f>OR(ISNUMBER(FIND("metabol",C1406)),ISNUMBER(FIND("Metabol",C1406)),ISNUMBER(FIND("digest",C1406)),ISNUMBER(FIND("mitochon",C1406)))</f>
        <v>0</v>
      </c>
      <c r="P1406" t="b">
        <f>OR(ISNUMBER(FIND("ecotox",C1406)),ISNUMBER(FIND("Ecotox",B1406)),ISNUMBER(FIND("ecotox",B1406)),ISNUMBER(FIND("Ecotox",C1406)))</f>
        <v>0</v>
      </c>
      <c r="Q1406" t="b">
        <f>OR(ISNUMBER(FIND("Bioaccum",C1406)),ISNUMBER(FIND("bioaccum",C1406)),ISNUMBER(FIND("accum",C1406)))</f>
        <v>0</v>
      </c>
      <c r="R1406" t="b">
        <f>OR(ISNUMBER(FIND("Occupation",C1406)),ISNUMBER(FIND("occupation",C1406)),ISNUMBER(FIND("worker",C1406)),ISNUMBER(FIND("workforce",C1406)))</f>
        <v>0</v>
      </c>
      <c r="S1406" t="b">
        <f>NOT(OR(F1406,G1406,H1406,I1406,J1406,K1406,L1406,M1406,N1406,O1406,P1406,Q1406,R1406))</f>
        <v>0</v>
      </c>
      <c r="U1406" t="b">
        <f>OR(Table1[[#This Row],[Inflammation]],Table1[[#This Row],[Immune]])</f>
        <v>0</v>
      </c>
      <c r="V1406" t="str">
        <f>IF(OR(Table1[[#This Row],[Rodents]],Table1[[#This Row],[Human]],Table1[[#This Row],[Pig]]),OR(ISNUMBER(FIND("intratrach",C1406)),ISNUMBER(FIND("nasal ",C1406)),ISNUMBER(FIND("instill",C1406))),"NA")</f>
        <v>NA</v>
      </c>
      <c r="W1406" t="str">
        <f>IF(OR(Table1[[#This Row],[Rodents]],Table1[[#This Row],[Human]],Table1[[#This Row],[Pig]]),OR(ISNUMBER(FIND("dermal",C1406)),ISNUMBER(FIND("skin ",C1406))),"NA")</f>
        <v>NA</v>
      </c>
      <c r="X1406" t="str">
        <f>IF(OR(Table1[[#This Row],[Rodents]],Table1[[#This Row],[Human]],Table1[[#This Row],[Pig]]),OR(ISNUMBER(FIND("injected",C1406)),ISNUMBER(FIND("periton",C1406)),ISNUMBER(FIND("intrascrot",C1406))),"NA")</f>
        <v>NA</v>
      </c>
      <c r="Y1406" t="str">
        <f>IF(OR(Table1[[#This Row],[Rodents]],Table1[[#This Row],[Human]],Table1[[#This Row],[Pig]]),NOT(OR(Table1[[#This Row],[Inhaled/Intratracheal/intranasal]],Table1[[#This Row],[Dermal]],Table1[[#This Row],[Injected]])),"NA")</f>
        <v>NA</v>
      </c>
      <c r="AA1406" t="b">
        <f>OR(ISNUMBER(FIND("fish ",C1406)),ISNUMBER(FIND("Fish ",C1406)),ISNUMBER(FIND("aquatic",C1406)),ISNUMBER(FIND("daphnids",C1406)),ISNUMBER(FIND("Carcinus maenas",C1406)),ISNUMBER(FIND("Daphnia",C1406)),ISNUMBER(FIND("Ruditapes philippinarum",C1406)),ISNUMBER(FIND("daphnia",C1406)),ISNUMBER(FIND("marine",C1406)),ISNUMBER(FIND("mussel",C1406)),ISNUMBER(FIND("algae",C1406)),ISNUMBER(FIND("Donax faba",C1406)),ISNUMBER(FIND("estuarine",C1406)),ISNUMBER(FIND("snail",C1406)),ISNUMBER(FIND("Prorocentrum donghaiense",C1406)) )</f>
        <v>0</v>
      </c>
      <c r="AB1406" t="b">
        <f>OR(ISNUMBER(FIND(" rat ",C1406)),ISNUMBER(FIND(" rats ",C1406)),ISNUMBER(FIND(" Rats ",C1406)),ISNUMBER(FIND(" Rat ",C1406)),ISNUMBER(FIND(" rat.",C1406)),ISNUMBER(FIND(" rats.",C1406)),ISNUMBER(FIND("mouse",C1406)),ISNUMBER(FIND("mice",C1406)), ISNUMBER(FIND(" Mice",C1406)))</f>
        <v>0</v>
      </c>
      <c r="AC1406" t="b">
        <f>OR(ISNUMBER(FIND(" cell ",C1406)),ISNUMBER(FIND("fibroblast",C1406)),ISNUMBER(FIND("macrophage",C1406)),ISNUMBER(FIND("epithelial",C1406)),ISNUMBER(FIND("endothelial",C1406)),ISNUMBER(FIND("neuron",C1406)),ISNUMBER(FIND(" cells ",C1406)),ISNUMBER(FIND("RBC",C1406)),ISNUMBER(FIND("mitochond",C1406)),ISNUMBER(FIND("adipocyte",C1406)),ISNUMBER(FIND("osteo",C1406)),ISNUMBER(FIND("keratin",C1406)),ISNUMBER(FIND(" cell's ",C1406)),ISNUMBER(FIND("eukary",C1406)),ISNUMBER(FIND("sperm",C1406)))</f>
        <v>0</v>
      </c>
      <c r="AD1406" t="b">
        <f>OR(ISNUMBER(FIND("human",B1406)),ISNUMBER(FIND("workers",B1406)),ISNUMBER(FIND("workforces",B1406)),ISNUMBER(FIND("occupational",B1406)),ISNUMBER(FIND("Case report",B1406)),ISNUMBER(FIND("Workplaces",B1406)),ISNUMBER(FIND("worker",B1406)))</f>
        <v>0</v>
      </c>
      <c r="AE1406" t="b">
        <f>OR(ISNUMBER(FIND(" plant ",C1406)),ISNUMBER(FIND("Plant ",C1406)),ISNUMBER(FIND("tomato",C1406)),ISNUMBER(FIND("plants",C1406)),ISNUMBER(FIND("Plants",C1406)),ISNUMBER(FIND("algae",C1406)),ISNUMBER(FIND("lettuce",C1406)),ISNUMBER(FIND("green gram sprouts ",C1406)),ISNUMBER(FIND("Cucurbita pepo",C1406)),ISNUMBER(FIND("bean ",C1406)),ISNUMBER(FIND("chloroplast",C1406)),ISNUMBER(FIND("chlorophyll",C1406)),ISNUMBER(FIND("seedling",C1406)),ISNUMBER(FIND("canola",C1406)),ISNUMBER(FIND("shoot",C1406)),ISNUMBER(FIND("photosynthes",C1406)),ISNUMBER(FIND(" leaves ",C1406)),,ISNUMBER(FIND("agriculture",C1406)),ISNUMBER(FIND(" crops ",C1406)))</f>
        <v>0</v>
      </c>
      <c r="AF1406" t="b">
        <f>OR(ISNUMBER(FIND("bacteria",C1406)),ISNUMBER(FIND("Bacteria",C1406)),ISNUMBER(FIND("Bacterium",C1406)),ISNUMBER(FIND("bacterium",C1406)),ISNUMBER(FIND(" coli ",C1406)))</f>
        <v>1</v>
      </c>
      <c r="AG1406" t="b">
        <f>OR(ISNUMBER(FIND("fungi",C1406)),ISNUMBER(FIND("Fungi",C1406)),ISNUMBER(FIND("fungus",C1406)),ISNUMBER(FIND("Fungus",C1406)),ISNUMBER(FIND("mushroom",C1406)),ISNUMBER(FIND("Mushroom",C1406)),ISNUMBER(FIND(" mold ",C1406)))</f>
        <v>0</v>
      </c>
      <c r="AH1406" t="b">
        <f>OR(ISNUMBER(FIND("Pig ",C1406)),ISNUMBER(FIND("pig ",C1406)),ISNUMBER(FIND("Pigs ",C1406)),ISNUMBER(FIND("pigs ",C1406)))</f>
        <v>0</v>
      </c>
      <c r="AI1406" t="b">
        <f>OR(ISNUMBER(FIND(" C. elegans",C1406)),ISNUMBER(FIND("Caenorhabditis elegans",C1406)),ISNUMBER(FIND("earthworms",C1406)),ISNUMBER(FIND(" Ficopomatus enigmaticus",C1406)),ISNUMBER(FIND("larva",C1406)),ISNUMBER(FIND("Lumbriculus variegatus",C1406)),ISNUMBER(FIND("nematode",C1406)))</f>
        <v>0</v>
      </c>
      <c r="AJ1406" t="b">
        <f>NOT(OR(AA1406,AB1406,AC1406,AD1406,AE1406,AF1406,AG1406,AH1406,AI1406))</f>
        <v>0</v>
      </c>
      <c r="AL1406" t="b">
        <f>OR(AA1406,AB1406,AD1406,AE1406,AF1406,AG1406,AH1406,AI1406)</f>
        <v>1</v>
      </c>
      <c r="AM1406" t="b">
        <f>IF(Table1[[#This Row],[In vivo?]],IF(Table1[[#This Row],[Cell]],FALSE,TRUE),FALSE)</f>
        <v>1</v>
      </c>
      <c r="AN1406" t="b">
        <f>AND(AC1406,AL1406)</f>
        <v>0</v>
      </c>
      <c r="AO1406" t="b">
        <f>IF(Table1[[#This Row],[Cell]],IF(Table1[[#This Row],[In vivo?]],FALSE,TRUE),FALSE)</f>
        <v>0</v>
      </c>
      <c r="AP1406" t="b">
        <f>NOT(OR(Table1[[#This Row],[In vivo?]],Table1[[#This Row],[Only in Cell]]))</f>
        <v>0</v>
      </c>
      <c r="AQ1406" t="str">
        <f>IF(OR(Table1[[#This Row],[Rodents]],Table1[[#This Row],[Human]],Table1[[#This Row],[Pig]]),OR(ISNUMBER(FIND("pulmonary",C1406)),ISNUMBER(FIND("lung",C1406))),"NA")</f>
        <v>NA</v>
      </c>
      <c r="AR1406" t="str">
        <f>IF(OR(Table1[[#This Row],[Rodents]],Table1[[#This Row],[Human]],Table1[[#This Row],[Pig]]),OR(ISNUMBER(FIND("skin",C1406)),ISNUMBER(FIND("dermal",C1406))),"NA")</f>
        <v>NA</v>
      </c>
      <c r="AS1406" t="str">
        <f>IF(OR(Table1[[#This Row],[Rodents]],Table1[[#This Row],[Human]],Table1[[#This Row],[Pig]]),OR(ISNUMBER(FIND("liver",C1406)),ISNUMBER(FIND("hepat",C1406))),"NA")</f>
        <v>NA</v>
      </c>
      <c r="AT1406" t="str">
        <f>IF(OR(Table1[[#This Row],[Rodents]],Table1[[#This Row],[Human]],Table1[[#This Row],[Pig]]),OR(ISNUMBER(FIND("kidney",C1406)),ISNUMBER(FIND("neph",C1406))),"NA")</f>
        <v>NA</v>
      </c>
      <c r="AU1406" t="str">
        <f>IF(OR(Table1[[#This Row],[Rodents]],Table1[[#This Row],[Human]],Table1[[#This Row],[Pig]]),OR(ISNUMBER(FIND("brain",C1406)),ISNUMBER(FIND("neur",C1406)),ISNUMBER(FIND("nerv",C1406))),"NA")</f>
        <v>NA</v>
      </c>
      <c r="AV1406" t="str">
        <f>IF(OR(Table1[[#This Row],[Rodents]],Table1[[#This Row],[Human]],Table1[[#This Row],[Pig]]),OR(ISNUMBER(FIND("heart",C1406)),ISNUMBER(FIND("cardi",C1406))),"NA")</f>
        <v>NA</v>
      </c>
      <c r="AW1406" t="str">
        <f>IF(OR(Table1[[#This Row],[Rodents]],Table1[[#This Row],[Human]],Table1[[#This Row],[Pig]]),OR(ISNUMBER(FIND("gastro",C1406)),ISNUMBER(FIND("intesti",C1406)),ISNUMBER(FIND("stomach",C1406))),"NA")</f>
        <v>NA</v>
      </c>
      <c r="AX1406" t="str">
        <f>IF(OR(Table1[[#This Row],[Rodents]],Table1[[#This Row],[Human]],Table1[[#This Row],[Pig]]),NOT(OR(AQ1406,AR1406,AS1406,AT1406,AU1406,AV1406,AW1406)),"NA")</f>
        <v>NA</v>
      </c>
      <c r="AY1406" t="b">
        <f>OR(ISNUMBER(FIND("SWCNT",C1406)),ISNUMBER(FIND("SWNT",C1406)),ISNUMBER(FIND("single-wall",C1406)),ISNUMBER(FIND("single wall",C1406)),ISNUMBER(FIND("Single wall",C1406)),ISNUMBER(FIND("Single-wall",C1406)),ISNUMBER(FIND("SWCNT",B1406)),ISNUMBER(FIND("SWNT",B1406)),ISNUMBER(FIND("single-wall",B1406)),ISNUMBER(FIND("single wall",B1406)),ISNUMBER(FIND("Single-wall",B1406)),ISNUMBER(FIND("Single wall",B1406)))</f>
        <v>0</v>
      </c>
      <c r="AZ1406" t="b">
        <f>OR(ISNUMBER(FIND("MWCNT",C1406)),ISNUMBER(FIND("MWNT",C1406)),ISNUMBER(FIND("multi-wall",C1406)),ISNUMBER(FIND("multi wall",C1406)),ISNUMBER(FIND("multiwall",C1406)),ISNUMBER(FIND("Multi-wall",C1406)),ISNUMBER(FIND("Multi wall",C1406)),ISNUMBER(FIND("Multiwall",C1406)),ISNUMBER(FIND("MWCNT",B1406)),ISNUMBER(FIND("MWNT",B1406)),ISNUMBER(FIND("multi-wall",B1406)),ISNUMBER(FIND("multi wall",B1406)),ISNUMBER(FIND("multiwall",B1406)),ISNUMBER(FIND("Multi-wall",B1406)),ISNUMBER(FIND("Multi wall",B1406)),ISNUMBER(FIND("Multiwall",B1406)),ISNUMBER(FIND("Double-wall",B1406)),ISNUMBER(FIND("Double wall",B1406)),ISNUMBER(FIND("Doublewall",B1406)),ISNUMBER(FIND("double-wall",B1406)),ISNUMBER(FIND("double wall",B1406)),ISNUMBER(FIND("doublewall",B1406)))</f>
        <v>1</v>
      </c>
      <c r="BA1406" t="b">
        <f>AND(Table1[[#This Row],[SWCNT]],Table1[[#This Row],[MWCNT]])</f>
        <v>0</v>
      </c>
      <c r="BB1406" t="b">
        <f>IF(Table1[[#This Row],[SWCNT]]=TRUE,FALSE,IF(Table1[[#This Row],[MWCNT]]=TRUE,FALSE,TRUE))</f>
        <v>0</v>
      </c>
      <c r="BC1406" s="18"/>
    </row>
    <row r="1407" spans="1:55" ht="388.5">
      <c r="A1407" t="s">
        <v>1961</v>
      </c>
      <c r="B1407" s="2" t="s">
        <v>1962</v>
      </c>
      <c r="C1407" s="16" t="s">
        <v>1963</v>
      </c>
      <c r="D1407" s="17" t="s">
        <v>1964</v>
      </c>
      <c r="E1407" s="2">
        <v>2018</v>
      </c>
      <c r="F1407" t="b">
        <f>OR(ISNUMBER(FIND("cytotoxic",C1407)),ISNUMBER(FIND("Cytotoxic",C1407)),ISNUMBER(FIND("cellular toxicity",C1407)),ISNUMBER(FIND("cell death",C1407)),ISNUMBER(FIND("viable",C1407)),ISNUMBER(FIND("phytotoxic",C1407)),ISNUMBER(FIND("acute toxicity",C1407)),ISNUMBER(FIND("MTT",C1407)),ISNUMBER(FIND("survival",C1407)),ISNUMBER(FIND("prolifer",C1407)),ISNUMBER(FIND("apoptosis",C1407)),ISNUMBER(FIND("neurotoxic",C1407)),ISNUMBER(FIND("  lysis ",C1407)),ISNUMBER(FIND("necrosis",C1407)),ISNUMBER(FIND("cellular death",C1407))*3,ISNUMBER(FIND("LDH",C1407)),ISNUMBER(FIND("Acute toxicity",C1407)))</f>
        <v>1</v>
      </c>
      <c r="G1407" t="b">
        <f>OR(ISNUMBER(FIND("genotoxic",C1407)),ISNUMBER(FIND("genotoxicity",C1407)),ISNUMBER(FIND("DNA damage",C1407)),ISNUMBER(FIND("DNA",C1407)),ISNUMBER(FIND("RNA",C1407)),ISNUMBER(FIND("mesothelioma",C1407)),ISNUMBER(FIND("carcino",C1407)),ISNUMBER(FIND("mutagen",C1407)),ISNUMBER(FIND("genetic",C1407)))</f>
        <v>0</v>
      </c>
      <c r="H1407" t="b">
        <f>OR(ISNUMBER(FIND("inflammatory",C1407)),ISNUMBER(FIND("inflamm",C1407)))</f>
        <v>0</v>
      </c>
      <c r="I1407" t="b">
        <f>OR(ISNUMBER(FIND("immune",C1407)),ISNUMBER(FIND("immunological",C1407)),ISNUMBER(FIND("interleuk",C1407)),ISNUMBER(FIND("platelet activation",C1407)),ISNUMBER(FIND("monocyte",C1407)),ISNUMBER(FIND("leukocyte",C1407)),ISNUMBER(FIND("cytokine",C1407)),ISNUMBER(FIND("CD4",C1407)),ISNUMBER(FIND("CD8",C1407)),ISNUMBER(FIND("T-cell",C1407)))</f>
        <v>0</v>
      </c>
      <c r="J1407" t="b">
        <f>OR(ISNUMBER(FIND("reactive oxygen",C1407)),ISNUMBER(FIND("ROS",C1407)),ISNUMBER(FIND("free radical",C1407)),ISNUMBER(FIND("oxidative stress",C1407)),ISNUMBER(FIND("peroxid",C1407)),ISNUMBER(FIND("oxidative",C1407)),ISNUMBER(FIND("antioxid",C1407)))</f>
        <v>0</v>
      </c>
      <c r="K1407" t="b">
        <f>OR(ISNUMBER(FIND("autophag",C1407)))</f>
        <v>0</v>
      </c>
      <c r="L1407" t="b">
        <f>OR(ISNUMBER(FIND("morpholog",C1407)))</f>
        <v>1</v>
      </c>
      <c r="M1407" t="b">
        <f>OR(ISNUMBER(FIND("fibrosis",C1407)),ISNUMBER(FIND("Fibrosis",C1407)),ISNUMBER(FIND("fibrot",C1407)))</f>
        <v>0</v>
      </c>
      <c r="N1407" t="b">
        <f>OR(ISNUMBER(FIND("offspring",C1407)),ISNUMBER(FIND("Parental",C1407)),ISNUMBER(FIND("parental",C1407)),ISNUMBER(FIND("germline",C1407)),ISNUMBER(FIND("reproduc",C1407)),ISNUMBER(FIND("embryo",C1407)))</f>
        <v>0</v>
      </c>
      <c r="O1407" t="b">
        <f>OR(ISNUMBER(FIND("metabol",C1407)),ISNUMBER(FIND("Metabol",C1407)),ISNUMBER(FIND("digest",C1407)),ISNUMBER(FIND("mitochon",C1407)))</f>
        <v>0</v>
      </c>
      <c r="P1407" t="b">
        <f>OR(ISNUMBER(FIND("ecotox",C1407)),ISNUMBER(FIND("Ecotox",B1407)),ISNUMBER(FIND("ecotox",B1407)),ISNUMBER(FIND("Ecotox",C1407)))</f>
        <v>0</v>
      </c>
      <c r="Q1407" t="b">
        <f>OR(ISNUMBER(FIND("Bioaccum",C1407)),ISNUMBER(FIND("bioaccum",C1407)),ISNUMBER(FIND("accum",C1407)))</f>
        <v>0</v>
      </c>
      <c r="R1407" t="b">
        <f>OR(ISNUMBER(FIND("Occupation",C1407)),ISNUMBER(FIND("occupation",C1407)),ISNUMBER(FIND("worker",C1407)),ISNUMBER(FIND("workforce",C1407)))</f>
        <v>0</v>
      </c>
      <c r="S1407" t="b">
        <f>NOT(OR(F1407,G1407,H1407,I1407,J1407,K1407,L1407,M1407,N1407,O1407,P1407,Q1407,R1407))</f>
        <v>0</v>
      </c>
      <c r="U1407" t="b">
        <f>OR(Table1[[#This Row],[Inflammation]],Table1[[#This Row],[Immune]])</f>
        <v>0</v>
      </c>
      <c r="V1407" t="str">
        <f>IF(OR(Table1[[#This Row],[Rodents]],Table1[[#This Row],[Human]],Table1[[#This Row],[Pig]]),OR(ISNUMBER(FIND("intratrach",C1407)),ISNUMBER(FIND("nasal ",C1407)),ISNUMBER(FIND("instill",C1407))),"NA")</f>
        <v>NA</v>
      </c>
      <c r="W1407" t="str">
        <f>IF(OR(Table1[[#This Row],[Rodents]],Table1[[#This Row],[Human]],Table1[[#This Row],[Pig]]),OR(ISNUMBER(FIND("dermal",C1407)),ISNUMBER(FIND("skin ",C1407))),"NA")</f>
        <v>NA</v>
      </c>
      <c r="X1407" t="str">
        <f>IF(OR(Table1[[#This Row],[Rodents]],Table1[[#This Row],[Human]],Table1[[#This Row],[Pig]]),OR(ISNUMBER(FIND("injected",C1407)),ISNUMBER(FIND("periton",C1407)),ISNUMBER(FIND("intrascrot",C1407))),"NA")</f>
        <v>NA</v>
      </c>
      <c r="Y1407" t="str">
        <f>IF(OR(Table1[[#This Row],[Rodents]],Table1[[#This Row],[Human]],Table1[[#This Row],[Pig]]),NOT(OR(Table1[[#This Row],[Inhaled/Intratracheal/intranasal]],Table1[[#This Row],[Dermal]],Table1[[#This Row],[Injected]])),"NA")</f>
        <v>NA</v>
      </c>
      <c r="AA1407" t="b">
        <f>OR(ISNUMBER(FIND("fish ",C1407)),ISNUMBER(FIND("Fish ",C1407)),ISNUMBER(FIND("aquatic",C1407)),ISNUMBER(FIND("daphnids",C1407)),ISNUMBER(FIND("Carcinus maenas",C1407)),ISNUMBER(FIND("Daphnia",C1407)),ISNUMBER(FIND("Ruditapes philippinarum",C1407)),ISNUMBER(FIND("daphnia",C1407)),ISNUMBER(FIND("marine",C1407)),ISNUMBER(FIND("mussel",C1407)),ISNUMBER(FIND("algae",C1407)),ISNUMBER(FIND("Donax faba",C1407)),ISNUMBER(FIND("estuarine",C1407)),ISNUMBER(FIND("snail",C1407)),ISNUMBER(FIND("Prorocentrum donghaiense",C1407)) )</f>
        <v>0</v>
      </c>
      <c r="AB1407" t="b">
        <f>OR(ISNUMBER(FIND(" rat ",C1407)),ISNUMBER(FIND(" rats ",C1407)),ISNUMBER(FIND(" Rats ",C1407)),ISNUMBER(FIND(" Rat ",C1407)),ISNUMBER(FIND(" rat.",C1407)),ISNUMBER(FIND(" rats.",C1407)),ISNUMBER(FIND("mouse",C1407)),ISNUMBER(FIND("mice",C1407)), ISNUMBER(FIND(" Mice",C1407)))</f>
        <v>0</v>
      </c>
      <c r="AC1407" t="b">
        <f>OR(ISNUMBER(FIND(" cell ",C1407)),ISNUMBER(FIND("fibroblast",C1407)),ISNUMBER(FIND("macrophage",C1407)),ISNUMBER(FIND("epithelial",C1407)),ISNUMBER(FIND("endothelial",C1407)),ISNUMBER(FIND("neuron",C1407)),ISNUMBER(FIND(" cells ",C1407)),ISNUMBER(FIND("RBC",C1407)),ISNUMBER(FIND("mitochond",C1407)),ISNUMBER(FIND("adipocyte",C1407)),ISNUMBER(FIND("osteo",C1407)),ISNUMBER(FIND("keratin",C1407)),ISNUMBER(FIND(" cell's ",C1407)),ISNUMBER(FIND("eukary",C1407)),ISNUMBER(FIND("sperm",C1407)))</f>
        <v>1</v>
      </c>
      <c r="AD1407" t="b">
        <f>OR(ISNUMBER(FIND("human",B1407)),ISNUMBER(FIND("workers",B1407)),ISNUMBER(FIND("workforces",B1407)),ISNUMBER(FIND("occupational",B1407)),ISNUMBER(FIND("Case report",B1407)),ISNUMBER(FIND("Workplaces",B1407)),ISNUMBER(FIND("worker",B1407)))</f>
        <v>0</v>
      </c>
      <c r="AE1407" t="b">
        <f>OR(ISNUMBER(FIND(" plant ",C1407)),ISNUMBER(FIND("Plant ",C1407)),ISNUMBER(FIND("tomato",C1407)),ISNUMBER(FIND("plants",C1407)),ISNUMBER(FIND("Plants",C1407)),ISNUMBER(FIND("algae",C1407)),ISNUMBER(FIND("lettuce",C1407)),ISNUMBER(FIND("green gram sprouts ",C1407)),ISNUMBER(FIND("Cucurbita pepo",C1407)),ISNUMBER(FIND("bean ",C1407)),ISNUMBER(FIND("chloroplast",C1407)),ISNUMBER(FIND("chlorophyll",C1407)),ISNUMBER(FIND("seedling",C1407)),ISNUMBER(FIND("canola",C1407)),ISNUMBER(FIND("shoot",C1407)),ISNUMBER(FIND("photosynthes",C1407)),ISNUMBER(FIND(" leaves ",C1407)),,ISNUMBER(FIND("agriculture",C1407)),ISNUMBER(FIND(" crops ",C1407)))</f>
        <v>0</v>
      </c>
      <c r="AF1407" t="b">
        <f>OR(ISNUMBER(FIND("bacteria",C1407)),ISNUMBER(FIND("Bacteria",C1407)),ISNUMBER(FIND("Bacterium",C1407)),ISNUMBER(FIND("bacterium",C1407)),ISNUMBER(FIND(" coli ",C1407)))</f>
        <v>0</v>
      </c>
      <c r="AG1407" t="b">
        <f>OR(ISNUMBER(FIND("fungi",C1407)),ISNUMBER(FIND("Fungi",C1407)),ISNUMBER(FIND("fungus",C1407)),ISNUMBER(FIND("Fungus",C1407)),ISNUMBER(FIND("mushroom",C1407)),ISNUMBER(FIND("Mushroom",C1407)),ISNUMBER(FIND(" mold ",C1407)))</f>
        <v>0</v>
      </c>
      <c r="AH1407" t="b">
        <f>OR(ISNUMBER(FIND("Pig ",C1407)),ISNUMBER(FIND("pig ",C1407)),ISNUMBER(FIND("Pigs ",C1407)),ISNUMBER(FIND("pigs ",C1407)))</f>
        <v>0</v>
      </c>
      <c r="AI1407" t="b">
        <f>OR(ISNUMBER(FIND(" C. elegans",C1407)),ISNUMBER(FIND("Caenorhabditis elegans",C1407)),ISNUMBER(FIND("earthworms",C1407)),ISNUMBER(FIND(" Ficopomatus enigmaticus",C1407)),ISNUMBER(FIND("larva",C1407)),ISNUMBER(FIND("Lumbriculus variegatus",C1407)),ISNUMBER(FIND("nematode",C1407)))</f>
        <v>0</v>
      </c>
      <c r="AJ1407" t="b">
        <f>NOT(OR(AA1407,AB1407,AC1407,AD1407,AE1407,AF1407,AG1407,AH1407,AI1407))</f>
        <v>0</v>
      </c>
      <c r="AL1407" t="b">
        <f>OR(AA1407,AB1407,AD1407,AE1407,AF1407,AG1407,AH1407,AI1407)</f>
        <v>0</v>
      </c>
      <c r="AM1407" t="b">
        <f>IF(Table1[[#This Row],[In vivo?]],IF(Table1[[#This Row],[Cell]],FALSE,TRUE),FALSE)</f>
        <v>0</v>
      </c>
      <c r="AN1407" t="b">
        <f>AND(AC1407,AL1407)</f>
        <v>0</v>
      </c>
      <c r="AO1407" t="b">
        <f>IF(Table1[[#This Row],[Cell]],IF(Table1[[#This Row],[In vivo?]],FALSE,TRUE),FALSE)</f>
        <v>1</v>
      </c>
      <c r="AP1407" t="b">
        <f>NOT(OR(Table1[[#This Row],[In vivo?]],Table1[[#This Row],[Only in Cell]]))</f>
        <v>0</v>
      </c>
      <c r="AQ1407" t="str">
        <f>IF(OR(Table1[[#This Row],[Rodents]],Table1[[#This Row],[Human]],Table1[[#This Row],[Pig]]),OR(ISNUMBER(FIND("pulmonary",C1407)),ISNUMBER(FIND("lung",C1407))),"NA")</f>
        <v>NA</v>
      </c>
      <c r="AR1407" t="str">
        <f>IF(OR(Table1[[#This Row],[Rodents]],Table1[[#This Row],[Human]],Table1[[#This Row],[Pig]]),OR(ISNUMBER(FIND("skin",C1407)),ISNUMBER(FIND("dermal",C1407))),"NA")</f>
        <v>NA</v>
      </c>
      <c r="AS1407" t="str">
        <f>IF(OR(Table1[[#This Row],[Rodents]],Table1[[#This Row],[Human]],Table1[[#This Row],[Pig]]),OR(ISNUMBER(FIND("liver",C1407)),ISNUMBER(FIND("hepat",C1407))),"NA")</f>
        <v>NA</v>
      </c>
      <c r="AT1407" t="str">
        <f>IF(OR(Table1[[#This Row],[Rodents]],Table1[[#This Row],[Human]],Table1[[#This Row],[Pig]]),OR(ISNUMBER(FIND("kidney",C1407)),ISNUMBER(FIND("neph",C1407))),"NA")</f>
        <v>NA</v>
      </c>
      <c r="AU1407" t="str">
        <f>IF(OR(Table1[[#This Row],[Rodents]],Table1[[#This Row],[Human]],Table1[[#This Row],[Pig]]),OR(ISNUMBER(FIND("brain",C1407)),ISNUMBER(FIND("neur",C1407)),ISNUMBER(FIND("nerv",C1407))),"NA")</f>
        <v>NA</v>
      </c>
      <c r="AV1407" t="str">
        <f>IF(OR(Table1[[#This Row],[Rodents]],Table1[[#This Row],[Human]],Table1[[#This Row],[Pig]]),OR(ISNUMBER(FIND("heart",C1407)),ISNUMBER(FIND("cardi",C1407))),"NA")</f>
        <v>NA</v>
      </c>
      <c r="AW1407" t="str">
        <f>IF(OR(Table1[[#This Row],[Rodents]],Table1[[#This Row],[Human]],Table1[[#This Row],[Pig]]),OR(ISNUMBER(FIND("gastro",C1407)),ISNUMBER(FIND("intesti",C1407)),ISNUMBER(FIND("stomach",C1407))),"NA")</f>
        <v>NA</v>
      </c>
      <c r="AX1407" t="str">
        <f>IF(OR(Table1[[#This Row],[Rodents]],Table1[[#This Row],[Human]],Table1[[#This Row],[Pig]]),NOT(OR(AQ1407,AR1407,AS1407,AT1407,AU1407,AV1407,AW1407)),"NA")</f>
        <v>NA</v>
      </c>
      <c r="AY1407" t="b">
        <f>OR(ISNUMBER(FIND("SWCNT",C1407)),ISNUMBER(FIND("SWNT",C1407)),ISNUMBER(FIND("single-wall",C1407)),ISNUMBER(FIND("single wall",C1407)),ISNUMBER(FIND("Single wall",C1407)),ISNUMBER(FIND("Single-wall",C1407)),ISNUMBER(FIND("SWCNT",B1407)),ISNUMBER(FIND("SWNT",B1407)),ISNUMBER(FIND("single-wall",B1407)),ISNUMBER(FIND("single wall",B1407)),ISNUMBER(FIND("Single-wall",B1407)),ISNUMBER(FIND("Single wall",B1407)))</f>
        <v>0</v>
      </c>
      <c r="AZ1407" t="b">
        <f>OR(ISNUMBER(FIND("MWCNT",C1407)),ISNUMBER(FIND("MWNT",C1407)),ISNUMBER(FIND("multi-wall",C1407)),ISNUMBER(FIND("multi wall",C1407)),ISNUMBER(FIND("multiwall",C1407)),ISNUMBER(FIND("Multi-wall",C1407)),ISNUMBER(FIND("Multi wall",C1407)),ISNUMBER(FIND("Multiwall",C1407)),ISNUMBER(FIND("MWCNT",B1407)),ISNUMBER(FIND("MWNT",B1407)),ISNUMBER(FIND("multi-wall",B1407)),ISNUMBER(FIND("multi wall",B1407)),ISNUMBER(FIND("multiwall",B1407)),ISNUMBER(FIND("Multi-wall",B1407)),ISNUMBER(FIND("Multi wall",B1407)),ISNUMBER(FIND("Multiwall",B1407)),ISNUMBER(FIND("Double-wall",B1407)),ISNUMBER(FIND("Double wall",B1407)),ISNUMBER(FIND("Doublewall",B1407)),ISNUMBER(FIND("double-wall",B1407)),ISNUMBER(FIND("double wall",B1407)),ISNUMBER(FIND("doublewall",B1407)))</f>
        <v>1</v>
      </c>
      <c r="BA1407" t="b">
        <f>AND(Table1[[#This Row],[SWCNT]],Table1[[#This Row],[MWCNT]])</f>
        <v>0</v>
      </c>
      <c r="BB1407" t="b">
        <f>IF(Table1[[#This Row],[SWCNT]]=TRUE,FALSE,IF(Table1[[#This Row],[MWCNT]]=TRUE,FALSE,TRUE))</f>
        <v>0</v>
      </c>
      <c r="BC1407" s="18"/>
    </row>
    <row r="1408" spans="1:55" ht="240.5">
      <c r="A1408" t="s">
        <v>1965</v>
      </c>
      <c r="B1408" s="2" t="s">
        <v>1966</v>
      </c>
      <c r="C1408" s="16" t="s">
        <v>1967</v>
      </c>
      <c r="D1408" s="17" t="s">
        <v>1968</v>
      </c>
      <c r="E1408" s="2">
        <v>2018</v>
      </c>
      <c r="F1408" t="b">
        <f>OR(ISNUMBER(FIND("cytotoxic",C1408)),ISNUMBER(FIND("Cytotoxic",C1408)),ISNUMBER(FIND("cellular toxicity",C1408)),ISNUMBER(FIND("cell death",C1408)),ISNUMBER(FIND("viable",C1408)),ISNUMBER(FIND("phytotoxic",C1408)),ISNUMBER(FIND("acute toxicity",C1408)),ISNUMBER(FIND("MTT",C1408)),ISNUMBER(FIND("survival",C1408)),ISNUMBER(FIND("prolifer",C1408)),ISNUMBER(FIND("apoptosis",C1408)),ISNUMBER(FIND("neurotoxic",C1408)),ISNUMBER(FIND("  lysis ",C1408)),ISNUMBER(FIND("necrosis",C1408)),ISNUMBER(FIND("cellular death",C1408))*3,ISNUMBER(FIND("LDH",C1408)),ISNUMBER(FIND("Acute toxicity",C1408)))</f>
        <v>0</v>
      </c>
      <c r="G1408" t="b">
        <f>OR(ISNUMBER(FIND("genotoxic",C1408)),ISNUMBER(FIND("genotoxicity",C1408)),ISNUMBER(FIND("DNA damage",C1408)),ISNUMBER(FIND("DNA",C1408)),ISNUMBER(FIND("RNA",C1408)),ISNUMBER(FIND("mesothelioma",C1408)),ISNUMBER(FIND("carcino",C1408)),ISNUMBER(FIND("mutagen",C1408)),ISNUMBER(FIND("genetic",C1408)))</f>
        <v>0</v>
      </c>
      <c r="H1408" t="b">
        <f>OR(ISNUMBER(FIND("inflammatory",C1408)),ISNUMBER(FIND("inflamm",C1408)))</f>
        <v>0</v>
      </c>
      <c r="I1408" t="b">
        <f>OR(ISNUMBER(FIND("immune",C1408)),ISNUMBER(FIND("immunological",C1408)),ISNUMBER(FIND("interleuk",C1408)),ISNUMBER(FIND("platelet activation",C1408)),ISNUMBER(FIND("monocyte",C1408)),ISNUMBER(FIND("leukocyte",C1408)),ISNUMBER(FIND("cytokine",C1408)),ISNUMBER(FIND("CD4",C1408)),ISNUMBER(FIND("CD8",C1408)),ISNUMBER(FIND("T-cell",C1408)))</f>
        <v>0</v>
      </c>
      <c r="J1408" t="b">
        <f>OR(ISNUMBER(FIND("reactive oxygen",C1408)),ISNUMBER(FIND("ROS",C1408)),ISNUMBER(FIND("free radical",C1408)),ISNUMBER(FIND("oxidative stress",C1408)),ISNUMBER(FIND("peroxid",C1408)),ISNUMBER(FIND("oxidative",C1408)),ISNUMBER(FIND("antioxid",C1408)))</f>
        <v>1</v>
      </c>
      <c r="K1408" t="b">
        <f>OR(ISNUMBER(FIND("autophag",C1408)))</f>
        <v>0</v>
      </c>
      <c r="L1408" t="b">
        <f>OR(ISNUMBER(FIND("morpholog",C1408)))</f>
        <v>0</v>
      </c>
      <c r="M1408" t="b">
        <f>OR(ISNUMBER(FIND("fibrosis",C1408)),ISNUMBER(FIND("Fibrosis",C1408)),ISNUMBER(FIND("fibrot",C1408)))</f>
        <v>0</v>
      </c>
      <c r="N1408" t="b">
        <f>OR(ISNUMBER(FIND("offspring",C1408)),ISNUMBER(FIND("Parental",C1408)),ISNUMBER(FIND("parental",C1408)),ISNUMBER(FIND("germline",C1408)),ISNUMBER(FIND("reproduc",C1408)),ISNUMBER(FIND("embryo",C1408)))</f>
        <v>0</v>
      </c>
      <c r="O1408" t="b">
        <f>OR(ISNUMBER(FIND("metabol",C1408)),ISNUMBER(FIND("Metabol",C1408)),ISNUMBER(FIND("digest",C1408)),ISNUMBER(FIND("mitochon",C1408)))</f>
        <v>1</v>
      </c>
      <c r="P1408" t="b">
        <f>OR(ISNUMBER(FIND("ecotox",C1408)),ISNUMBER(FIND("Ecotox",B1408)),ISNUMBER(FIND("ecotox",B1408)),ISNUMBER(FIND("Ecotox",C1408)))</f>
        <v>0</v>
      </c>
      <c r="Q1408" t="b">
        <f>OR(ISNUMBER(FIND("Bioaccum",C1408)),ISNUMBER(FIND("bioaccum",C1408)),ISNUMBER(FIND("accum",C1408)))</f>
        <v>0</v>
      </c>
      <c r="R1408" t="b">
        <f>OR(ISNUMBER(FIND("Occupation",C1408)),ISNUMBER(FIND("occupation",C1408)),ISNUMBER(FIND("worker",C1408)),ISNUMBER(FIND("workforce",C1408)))</f>
        <v>0</v>
      </c>
      <c r="S1408" t="b">
        <f>NOT(OR(F1408,G1408,H1408,I1408,J1408,K1408,L1408,M1408,N1408,O1408,P1408,Q1408,R1408))</f>
        <v>0</v>
      </c>
      <c r="U1408" t="b">
        <f>OR(Table1[[#This Row],[Inflammation]],Table1[[#This Row],[Immune]])</f>
        <v>0</v>
      </c>
      <c r="V1408" t="b">
        <f>IF(OR(Table1[[#This Row],[Rodents]],Table1[[#This Row],[Human]],Table1[[#This Row],[Pig]]),OR(ISNUMBER(FIND("intratrach",C1408)),ISNUMBER(FIND("nasal ",C1408)),ISNUMBER(FIND("instill",C1408))),"NA")</f>
        <v>0</v>
      </c>
      <c r="W1408" t="b">
        <f>IF(OR(Table1[[#This Row],[Rodents]],Table1[[#This Row],[Human]],Table1[[#This Row],[Pig]]),OR(ISNUMBER(FIND("dermal",C1408)),ISNUMBER(FIND("skin ",C1408))),"NA")</f>
        <v>0</v>
      </c>
      <c r="X1408" t="b">
        <f>IF(OR(Table1[[#This Row],[Rodents]],Table1[[#This Row],[Human]],Table1[[#This Row],[Pig]]),OR(ISNUMBER(FIND("injected",C1408)),ISNUMBER(FIND("periton",C1408)),ISNUMBER(FIND("intrascrot",C1408))),"NA")</f>
        <v>1</v>
      </c>
      <c r="Y1408" t="b">
        <f>IF(OR(Table1[[#This Row],[Rodents]],Table1[[#This Row],[Human]],Table1[[#This Row],[Pig]]),NOT(OR(Table1[[#This Row],[Inhaled/Intratracheal/intranasal]],Table1[[#This Row],[Dermal]],Table1[[#This Row],[Injected]])),"NA")</f>
        <v>0</v>
      </c>
      <c r="AA1408" t="b">
        <f>OR(ISNUMBER(FIND("fish ",C1408)),ISNUMBER(FIND("Fish ",C1408)),ISNUMBER(FIND("aquatic",C1408)),ISNUMBER(FIND("daphnids",C1408)),ISNUMBER(FIND("Carcinus maenas",C1408)),ISNUMBER(FIND("Daphnia",C1408)),ISNUMBER(FIND("Ruditapes philippinarum",C1408)),ISNUMBER(FIND("daphnia",C1408)),ISNUMBER(FIND("marine",C1408)),ISNUMBER(FIND("mussel",C1408)),ISNUMBER(FIND("algae",C1408)),ISNUMBER(FIND("Donax faba",C1408)),ISNUMBER(FIND("estuarine",C1408)),ISNUMBER(FIND("snail",C1408)),ISNUMBER(FIND("Prorocentrum donghaiense",C1408)) )</f>
        <v>0</v>
      </c>
      <c r="AB1408" t="b">
        <f>OR(ISNUMBER(FIND(" rat ",C1408)),ISNUMBER(FIND(" rats ",C1408)),ISNUMBER(FIND(" Rats ",C1408)),ISNUMBER(FIND(" Rat ",C1408)),ISNUMBER(FIND(" rat.",C1408)),ISNUMBER(FIND(" rats.",C1408)),ISNUMBER(FIND("mouse",C1408)),ISNUMBER(FIND("mice",C1408)), ISNUMBER(FIND(" Mice",C1408)))</f>
        <v>1</v>
      </c>
      <c r="AC1408" t="b">
        <f>OR(ISNUMBER(FIND(" cell ",C1408)),ISNUMBER(FIND("fibroblast",C1408)),ISNUMBER(FIND("macrophage",C1408)),ISNUMBER(FIND("epithelial",C1408)),ISNUMBER(FIND("endothelial",C1408)),ISNUMBER(FIND("neuron",C1408)),ISNUMBER(FIND(" cells ",C1408)),ISNUMBER(FIND("RBC",C1408)),ISNUMBER(FIND("mitochond",C1408)),ISNUMBER(FIND("adipocyte",C1408)),ISNUMBER(FIND("osteo",C1408)),ISNUMBER(FIND("keratin",C1408)),ISNUMBER(FIND(" cell's ",C1408)),ISNUMBER(FIND("eukary",C1408)),ISNUMBER(FIND("sperm",C1408)))</f>
        <v>0</v>
      </c>
      <c r="AD1408" t="b">
        <f>OR(ISNUMBER(FIND("human",B1408)),ISNUMBER(FIND("workers",B1408)),ISNUMBER(FIND("workforces",B1408)),ISNUMBER(FIND("occupational",B1408)),ISNUMBER(FIND("Case report",B1408)),ISNUMBER(FIND("Workplaces",B1408)),ISNUMBER(FIND("worker",B1408)))</f>
        <v>0</v>
      </c>
      <c r="AE1408" t="b">
        <f>OR(ISNUMBER(FIND(" plant ",C1408)),ISNUMBER(FIND("Plant ",C1408)),ISNUMBER(FIND("tomato",C1408)),ISNUMBER(FIND("plants",C1408)),ISNUMBER(FIND("Plants",C1408)),ISNUMBER(FIND("algae",C1408)),ISNUMBER(FIND("lettuce",C1408)),ISNUMBER(FIND("green gram sprouts ",C1408)),ISNUMBER(FIND("Cucurbita pepo",C1408)),ISNUMBER(FIND("bean ",C1408)),ISNUMBER(FIND("chloroplast",C1408)),ISNUMBER(FIND("chlorophyll",C1408)),ISNUMBER(FIND("seedling",C1408)),ISNUMBER(FIND("canola",C1408)),ISNUMBER(FIND("shoot",C1408)),ISNUMBER(FIND("photosynthes",C1408)),ISNUMBER(FIND(" leaves ",C1408)),,ISNUMBER(FIND("agriculture",C1408)),ISNUMBER(FIND(" crops ",C1408)))</f>
        <v>0</v>
      </c>
      <c r="AF1408" t="b">
        <f>OR(ISNUMBER(FIND("bacteria",C1408)),ISNUMBER(FIND("Bacteria",C1408)),ISNUMBER(FIND("Bacterium",C1408)),ISNUMBER(FIND("bacterium",C1408)),ISNUMBER(FIND(" coli ",C1408)))</f>
        <v>0</v>
      </c>
      <c r="AG1408" t="b">
        <f>OR(ISNUMBER(FIND("fungi",C1408)),ISNUMBER(FIND("Fungi",C1408)),ISNUMBER(FIND("fungus",C1408)),ISNUMBER(FIND("Fungus",C1408)),ISNUMBER(FIND("mushroom",C1408)),ISNUMBER(FIND("Mushroom",C1408)),ISNUMBER(FIND(" mold ",C1408)))</f>
        <v>0</v>
      </c>
      <c r="AH1408" t="b">
        <f>OR(ISNUMBER(FIND("Pig ",C1408)),ISNUMBER(FIND("pig ",C1408)),ISNUMBER(FIND("Pigs ",C1408)),ISNUMBER(FIND("pigs ",C1408)))</f>
        <v>0</v>
      </c>
      <c r="AI1408" t="b">
        <f>OR(ISNUMBER(FIND(" C. elegans",C1408)),ISNUMBER(FIND("Caenorhabditis elegans",C1408)),ISNUMBER(FIND("earthworms",C1408)),ISNUMBER(FIND(" Ficopomatus enigmaticus",C1408)),ISNUMBER(FIND("larva",C1408)),ISNUMBER(FIND("Lumbriculus variegatus",C1408)),ISNUMBER(FIND("nematode",C1408)))</f>
        <v>0</v>
      </c>
      <c r="AJ1408" t="b">
        <f>NOT(OR(AA1408,AB1408,AC1408,AD1408,AE1408,AF1408,AG1408,AH1408,AI1408))</f>
        <v>0</v>
      </c>
      <c r="AL1408" t="b">
        <f>OR(AA1408,AB1408,AD1408,AE1408,AF1408,AG1408,AH1408,AI1408)</f>
        <v>1</v>
      </c>
      <c r="AM1408" t="b">
        <f>IF(Table1[[#This Row],[In vivo?]],IF(Table1[[#This Row],[Cell]],FALSE,TRUE),FALSE)</f>
        <v>1</v>
      </c>
      <c r="AN1408" t="b">
        <f>AND(AC1408,AL1408)</f>
        <v>0</v>
      </c>
      <c r="AO1408" t="b">
        <f>IF(Table1[[#This Row],[Cell]],IF(Table1[[#This Row],[In vivo?]],FALSE,TRUE),FALSE)</f>
        <v>0</v>
      </c>
      <c r="AP1408" t="b">
        <f>NOT(OR(Table1[[#This Row],[In vivo?]],Table1[[#This Row],[Only in Cell]]))</f>
        <v>0</v>
      </c>
      <c r="AQ1408" t="b">
        <f>IF(OR(Table1[[#This Row],[Rodents]],Table1[[#This Row],[Human]],Table1[[#This Row],[Pig]]),OR(ISNUMBER(FIND("pulmonary",C1408)),ISNUMBER(FIND("lung",C1408))),"NA")</f>
        <v>0</v>
      </c>
      <c r="AR1408" t="b">
        <f>IF(OR(Table1[[#This Row],[Rodents]],Table1[[#This Row],[Human]],Table1[[#This Row],[Pig]]),OR(ISNUMBER(FIND("skin",C1408)),ISNUMBER(FIND("dermal",C1408))),"NA")</f>
        <v>0</v>
      </c>
      <c r="AS1408" t="b">
        <f>IF(OR(Table1[[#This Row],[Rodents]],Table1[[#This Row],[Human]],Table1[[#This Row],[Pig]]),OR(ISNUMBER(FIND("liver",C1408)),ISNUMBER(FIND("hepat",C1408))),"NA")</f>
        <v>0</v>
      </c>
      <c r="AT1408" t="b">
        <f>IF(OR(Table1[[#This Row],[Rodents]],Table1[[#This Row],[Human]],Table1[[#This Row],[Pig]]),OR(ISNUMBER(FIND("kidney",C1408)),ISNUMBER(FIND("neph",C1408))),"NA")</f>
        <v>0</v>
      </c>
      <c r="AU1408" t="b">
        <f>IF(OR(Table1[[#This Row],[Rodents]],Table1[[#This Row],[Human]],Table1[[#This Row],[Pig]]),OR(ISNUMBER(FIND("brain",C1408)),ISNUMBER(FIND("neur",C1408)),ISNUMBER(FIND("nerv",C1408))),"NA")</f>
        <v>0</v>
      </c>
      <c r="AV1408" t="b">
        <f>IF(OR(Table1[[#This Row],[Rodents]],Table1[[#This Row],[Human]],Table1[[#This Row],[Pig]]),OR(ISNUMBER(FIND("heart",C1408)),ISNUMBER(FIND("cardi",C1408))),"NA")</f>
        <v>0</v>
      </c>
      <c r="AW1408" t="b">
        <f>IF(OR(Table1[[#This Row],[Rodents]],Table1[[#This Row],[Human]],Table1[[#This Row],[Pig]]),OR(ISNUMBER(FIND("gastro",C1408)),ISNUMBER(FIND("intesti",C1408)),ISNUMBER(FIND("stomach",C1408))),"NA")</f>
        <v>0</v>
      </c>
      <c r="AX1408" t="b">
        <f>IF(OR(Table1[[#This Row],[Rodents]],Table1[[#This Row],[Human]],Table1[[#This Row],[Pig]]),NOT(OR(AQ1408,AR1408,AS1408,AT1408,AU1408,AV1408,AW1408)),"NA")</f>
        <v>1</v>
      </c>
      <c r="AY1408" t="b">
        <f>OR(ISNUMBER(FIND("SWCNT",C1408)),ISNUMBER(FIND("SWNT",C1408)),ISNUMBER(FIND("single-wall",C1408)),ISNUMBER(FIND("single wall",C1408)),ISNUMBER(FIND("Single wall",C1408)),ISNUMBER(FIND("Single-wall",C1408)),ISNUMBER(FIND("SWCNT",B1408)),ISNUMBER(FIND("SWNT",B1408)),ISNUMBER(FIND("single-wall",B1408)),ISNUMBER(FIND("single wall",B1408)),ISNUMBER(FIND("Single-wall",B1408)),ISNUMBER(FIND("Single wall",B1408)))</f>
        <v>0</v>
      </c>
      <c r="AZ1408" t="b">
        <f>OR(ISNUMBER(FIND("MWCNT",C1408)),ISNUMBER(FIND("MWNT",C1408)),ISNUMBER(FIND("multi-wall",C1408)),ISNUMBER(FIND("multi wall",C1408)),ISNUMBER(FIND("multiwall",C1408)),ISNUMBER(FIND("Multi-wall",C1408)),ISNUMBER(FIND("Multi wall",C1408)),ISNUMBER(FIND("Multiwall",C1408)),ISNUMBER(FIND("MWCNT",B1408)),ISNUMBER(FIND("MWNT",B1408)),ISNUMBER(FIND("multi-wall",B1408)),ISNUMBER(FIND("multi wall",B1408)),ISNUMBER(FIND("multiwall",B1408)),ISNUMBER(FIND("Multi-wall",B1408)),ISNUMBER(FIND("Multi wall",B1408)),ISNUMBER(FIND("Multiwall",B1408)),ISNUMBER(FIND("Double-wall",B1408)),ISNUMBER(FIND("Double wall",B1408)),ISNUMBER(FIND("Doublewall",B1408)),ISNUMBER(FIND("double-wall",B1408)),ISNUMBER(FIND("double wall",B1408)),ISNUMBER(FIND("doublewall",B1408)))</f>
        <v>1</v>
      </c>
      <c r="BA1408" t="b">
        <f>AND(Table1[[#This Row],[SWCNT]],Table1[[#This Row],[MWCNT]])</f>
        <v>0</v>
      </c>
      <c r="BB1408" t="b">
        <f>IF(Table1[[#This Row],[SWCNT]]=TRUE,FALSE,IF(Table1[[#This Row],[MWCNT]]=TRUE,FALSE,TRUE))</f>
        <v>0</v>
      </c>
      <c r="BC1408" s="18"/>
    </row>
    <row r="1409" spans="1:55" ht="351.5">
      <c r="A1409" t="s">
        <v>1986</v>
      </c>
      <c r="B1409" s="2" t="s">
        <v>1989</v>
      </c>
      <c r="C1409" s="16" t="s">
        <v>1992</v>
      </c>
      <c r="D1409" s="17" t="s">
        <v>278</v>
      </c>
      <c r="E1409" s="2">
        <v>2018</v>
      </c>
      <c r="F1409" t="b">
        <f>OR(ISNUMBER(FIND("cytotoxic",C1409)),ISNUMBER(FIND("Cytotoxic",C1409)),ISNUMBER(FIND("cellular toxicity",C1409)),ISNUMBER(FIND("cell death",C1409)),ISNUMBER(FIND("viable",C1409)),ISNUMBER(FIND("phytotoxic",C1409)),ISNUMBER(FIND("acute toxicity",C1409)),ISNUMBER(FIND("MTT",C1409)),ISNUMBER(FIND("survival",C1409)),ISNUMBER(FIND("prolifer",C1409)),ISNUMBER(FIND("apoptosis",C1409)),ISNUMBER(FIND("neurotoxic",C1409)),ISNUMBER(FIND("  lysis ",C1409)),ISNUMBER(FIND("necrosis",C1409)),ISNUMBER(FIND("cellular death",C1409))*3,ISNUMBER(FIND("LDH",C1409)),ISNUMBER(FIND("Acute toxicity",C1409)))</f>
        <v>1</v>
      </c>
      <c r="G1409" t="b">
        <f>OR(ISNUMBER(FIND("genotoxic",C1409)),ISNUMBER(FIND("genotoxicity",C1409)),ISNUMBER(FIND("DNA damage",C1409)),ISNUMBER(FIND("DNA",C1409)),ISNUMBER(FIND("RNA",C1409)),ISNUMBER(FIND("mesothelioma",C1409)),ISNUMBER(FIND("carcino",C1409)),ISNUMBER(FIND("mutagen",C1409)),ISNUMBER(FIND("genetic",C1409)))</f>
        <v>1</v>
      </c>
      <c r="H1409" t="b">
        <f>OR(ISNUMBER(FIND("inflammatory",C1409)),ISNUMBER(FIND("inflamm",C1409)))</f>
        <v>0</v>
      </c>
      <c r="I1409" t="b">
        <f>OR(ISNUMBER(FIND("immune",C1409)),ISNUMBER(FIND("immunological",C1409)),ISNUMBER(FIND("interleuk",C1409)),ISNUMBER(FIND("platelet activation",C1409)),ISNUMBER(FIND("monocyte",C1409)),ISNUMBER(FIND("leukocyte",C1409)),ISNUMBER(FIND("cytokine",C1409)),ISNUMBER(FIND("CD4",C1409)),ISNUMBER(FIND("CD8",C1409)),ISNUMBER(FIND("T-cell",C1409)))</f>
        <v>0</v>
      </c>
      <c r="J1409" t="b">
        <f>OR(ISNUMBER(FIND("reactive oxygen",C1409)),ISNUMBER(FIND("ROS",C1409)),ISNUMBER(FIND("free radical",C1409)),ISNUMBER(FIND("oxidative stress",C1409)),ISNUMBER(FIND("peroxid",C1409)),ISNUMBER(FIND("oxidative",C1409)),ISNUMBER(FIND("antioxid",C1409)))</f>
        <v>1</v>
      </c>
      <c r="K1409" t="b">
        <f>OR(ISNUMBER(FIND("autophag",C1409)))</f>
        <v>0</v>
      </c>
      <c r="L1409" t="b">
        <f>OR(ISNUMBER(FIND("morpholog",C1409)))</f>
        <v>0</v>
      </c>
      <c r="M1409" t="b">
        <f>OR(ISNUMBER(FIND("fibrosis",C1409)),ISNUMBER(FIND("Fibrosis",C1409)),ISNUMBER(FIND("fibrot",C1409)))</f>
        <v>0</v>
      </c>
      <c r="N1409" t="b">
        <f>OR(ISNUMBER(FIND("offspring",C1409)),ISNUMBER(FIND("Parental",C1409)),ISNUMBER(FIND("parental",C1409)),ISNUMBER(FIND("germline",C1409)),ISNUMBER(FIND("reproduc",C1409)),ISNUMBER(FIND("embryo",C1409)))</f>
        <v>0</v>
      </c>
      <c r="O1409" t="b">
        <f>OR(ISNUMBER(FIND("metabol",C1409)),ISNUMBER(FIND("Metabol",C1409)),ISNUMBER(FIND("digest",C1409)),ISNUMBER(FIND("mitochon",C1409)))</f>
        <v>0</v>
      </c>
      <c r="P1409" t="b">
        <f>OR(ISNUMBER(FIND("ecotox",C1409)),ISNUMBER(FIND("Ecotox",B1409)),ISNUMBER(FIND("ecotox",B1409)),ISNUMBER(FIND("Ecotox",C1409)))</f>
        <v>0</v>
      </c>
      <c r="Q1409" t="b">
        <f>OR(ISNUMBER(FIND("Bioaccum",C1409)),ISNUMBER(FIND("bioaccum",C1409)),ISNUMBER(FIND("accum",C1409)))</f>
        <v>0</v>
      </c>
      <c r="R1409" t="b">
        <f>OR(ISNUMBER(FIND("Occupation",C1409)),ISNUMBER(FIND("occupation",C1409)),ISNUMBER(FIND("worker",C1409)),ISNUMBER(FIND("workforce",C1409)))</f>
        <v>0</v>
      </c>
      <c r="S1409" t="b">
        <f>NOT(OR(F1409,G1409,H1409,I1409,J1409,K1409,L1409,M1409,N1409,O1409,P1409,Q1409,R1409))</f>
        <v>0</v>
      </c>
      <c r="U1409" t="b">
        <f>OR(Table1[[#This Row],[Inflammation]],Table1[[#This Row],[Immune]])</f>
        <v>0</v>
      </c>
      <c r="V1409" t="str">
        <f>IF(OR(Table1[[#This Row],[Rodents]],Table1[[#This Row],[Human]],Table1[[#This Row],[Pig]]),OR(ISNUMBER(FIND("intratrach",C1409)),ISNUMBER(FIND("nasal ",C1409)),ISNUMBER(FIND("instill",C1409))),"NA")</f>
        <v>NA</v>
      </c>
      <c r="W1409" t="str">
        <f>IF(OR(Table1[[#This Row],[Rodents]],Table1[[#This Row],[Human]],Table1[[#This Row],[Pig]]),OR(ISNUMBER(FIND("dermal",C1409)),ISNUMBER(FIND("skin ",C1409))),"NA")</f>
        <v>NA</v>
      </c>
      <c r="X1409" t="str">
        <f>IF(OR(Table1[[#This Row],[Rodents]],Table1[[#This Row],[Human]],Table1[[#This Row],[Pig]]),OR(ISNUMBER(FIND("injected",C1409)),ISNUMBER(FIND("periton",C1409)),ISNUMBER(FIND("intrascrot",C1409))),"NA")</f>
        <v>NA</v>
      </c>
      <c r="Y1409" t="str">
        <f>IF(OR(Table1[[#This Row],[Rodents]],Table1[[#This Row],[Human]],Table1[[#This Row],[Pig]]),NOT(OR(Table1[[#This Row],[Inhaled/Intratracheal/intranasal]],Table1[[#This Row],[Dermal]],Table1[[#This Row],[Injected]])),"NA")</f>
        <v>NA</v>
      </c>
      <c r="AA1409" t="b">
        <f>OR(ISNUMBER(FIND("fish ",C1409)),ISNUMBER(FIND("Fish ",C1409)),ISNUMBER(FIND("aquatic",C1409)),ISNUMBER(FIND("daphnids",C1409)),ISNUMBER(FIND("Carcinus maenas",C1409)),ISNUMBER(FIND("Daphnia",C1409)),ISNUMBER(FIND("Ruditapes philippinarum",C1409)),ISNUMBER(FIND("daphnia",C1409)),ISNUMBER(FIND("marine",C1409)),ISNUMBER(FIND("mussel",C1409)),ISNUMBER(FIND("algae",C1409)),ISNUMBER(FIND("Donax faba",C1409)),ISNUMBER(FIND("estuarine",C1409)),ISNUMBER(FIND("snail",C1409)),ISNUMBER(FIND("Prorocentrum donghaiense",C1409)) )</f>
        <v>0</v>
      </c>
      <c r="AB1409" t="b">
        <f>OR(ISNUMBER(FIND(" rat ",C1409)),ISNUMBER(FIND(" rats ",C1409)),ISNUMBER(FIND(" Rats ",C1409)),ISNUMBER(FIND(" Rat ",C1409)),ISNUMBER(FIND(" rat.",C1409)),ISNUMBER(FIND(" rats.",C1409)),ISNUMBER(FIND("mouse",C1409)),ISNUMBER(FIND("mice",C1409)), ISNUMBER(FIND(" Mice",C1409)))</f>
        <v>0</v>
      </c>
      <c r="AC1409" t="b">
        <f>OR(ISNUMBER(FIND(" cell ",C1409)),ISNUMBER(FIND("fibroblast",C1409)),ISNUMBER(FIND("macrophage",C1409)),ISNUMBER(FIND("epithelial",C1409)),ISNUMBER(FIND("endothelial",C1409)),ISNUMBER(FIND("neuron",C1409)),ISNUMBER(FIND(" cells ",C1409)),ISNUMBER(FIND("RBC",C1409)),ISNUMBER(FIND("mitochond",C1409)),ISNUMBER(FIND("adipocyte",C1409)),ISNUMBER(FIND("osteo",C1409)),ISNUMBER(FIND("keratin",C1409)),ISNUMBER(FIND(" cell's ",C1409)),ISNUMBER(FIND("eukary",C1409)),ISNUMBER(FIND("sperm",C1409)))</f>
        <v>1</v>
      </c>
      <c r="AD1409" t="b">
        <f>OR(ISNUMBER(FIND("human",B1409)),ISNUMBER(FIND("workers",B1409)),ISNUMBER(FIND("workforces",B1409)),ISNUMBER(FIND("occupational",B1409)),ISNUMBER(FIND("Case report",B1409)),ISNUMBER(FIND("Workplaces",B1409)),ISNUMBER(FIND("worker",B1409)))</f>
        <v>0</v>
      </c>
      <c r="AE1409" t="b">
        <f>OR(ISNUMBER(FIND(" plant ",C1409)),ISNUMBER(FIND("Plant ",C1409)),ISNUMBER(FIND("tomato",C1409)),ISNUMBER(FIND("plants",C1409)),ISNUMBER(FIND("Plants",C1409)),ISNUMBER(FIND("algae",C1409)),ISNUMBER(FIND("lettuce",C1409)),ISNUMBER(FIND("green gram sprouts ",C1409)),ISNUMBER(FIND("Cucurbita pepo",C1409)),ISNUMBER(FIND("bean ",C1409)),ISNUMBER(FIND("chloroplast",C1409)),ISNUMBER(FIND("chlorophyll",C1409)),ISNUMBER(FIND("seedling",C1409)),ISNUMBER(FIND("canola",C1409)),ISNUMBER(FIND("shoot",C1409)),ISNUMBER(FIND("photosynthes",C1409)),ISNUMBER(FIND(" leaves ",C1409)),,ISNUMBER(FIND("agriculture",C1409)),ISNUMBER(FIND(" crops ",C1409)))</f>
        <v>0</v>
      </c>
      <c r="AF1409" t="b">
        <f>OR(ISNUMBER(FIND("bacteria",C1409)),ISNUMBER(FIND("Bacteria",C1409)),ISNUMBER(FIND("Bacterium",C1409)),ISNUMBER(FIND("bacterium",C1409)),ISNUMBER(FIND(" coli ",C1409)))</f>
        <v>0</v>
      </c>
      <c r="AG1409" t="b">
        <f>OR(ISNUMBER(FIND("fungi",C1409)),ISNUMBER(FIND("Fungi",C1409)),ISNUMBER(FIND("fungus",C1409)),ISNUMBER(FIND("Fungus",C1409)),ISNUMBER(FIND("mushroom",C1409)),ISNUMBER(FIND("Mushroom",C1409)),ISNUMBER(FIND(" mold ",C1409)))</f>
        <v>0</v>
      </c>
      <c r="AH1409" t="b">
        <f>OR(ISNUMBER(FIND("Pig ",C1409)),ISNUMBER(FIND("pig ",C1409)),ISNUMBER(FIND("Pigs ",C1409)),ISNUMBER(FIND("pigs ",C1409)))</f>
        <v>0</v>
      </c>
      <c r="AI1409" t="b">
        <f>OR(ISNUMBER(FIND(" C. elegans",C1409)),ISNUMBER(FIND("Caenorhabditis elegans",C1409)),ISNUMBER(FIND("earthworms",C1409)),ISNUMBER(FIND(" Ficopomatus enigmaticus",C1409)),ISNUMBER(FIND("larva",C1409)),ISNUMBER(FIND("Lumbriculus variegatus",C1409)),ISNUMBER(FIND("nematode",C1409)))</f>
        <v>0</v>
      </c>
      <c r="AJ1409" t="b">
        <f>NOT(OR(AA1409,AB1409,AC1409,AD1409,AE1409,AF1409,AG1409,AH1409,AI1409))</f>
        <v>0</v>
      </c>
      <c r="AL1409" t="b">
        <f>OR(AA1409,AB1409,AD1409,AE1409,AF1409,AG1409,AH1409,AI1409)</f>
        <v>0</v>
      </c>
      <c r="AM1409" t="b">
        <f>IF(Table1[[#This Row],[In vivo?]],IF(Table1[[#This Row],[Cell]],FALSE,TRUE),FALSE)</f>
        <v>0</v>
      </c>
      <c r="AN1409" t="b">
        <f>AND(AC1409,AL1409)</f>
        <v>0</v>
      </c>
      <c r="AO1409" t="b">
        <f>IF(Table1[[#This Row],[Cell]],IF(Table1[[#This Row],[In vivo?]],FALSE,TRUE),FALSE)</f>
        <v>1</v>
      </c>
      <c r="AP1409" t="b">
        <f>NOT(OR(Table1[[#This Row],[In vivo?]],Table1[[#This Row],[Only in Cell]]))</f>
        <v>0</v>
      </c>
      <c r="AQ1409" t="str">
        <f>IF(OR(Table1[[#This Row],[Rodents]],Table1[[#This Row],[Human]],Table1[[#This Row],[Pig]]),OR(ISNUMBER(FIND("pulmonary",C1409)),ISNUMBER(FIND("lung",C1409))),"NA")</f>
        <v>NA</v>
      </c>
      <c r="AR1409" t="str">
        <f>IF(OR(Table1[[#This Row],[Rodents]],Table1[[#This Row],[Human]],Table1[[#This Row],[Pig]]),OR(ISNUMBER(FIND("skin",C1409)),ISNUMBER(FIND("dermal",C1409))),"NA")</f>
        <v>NA</v>
      </c>
      <c r="AS1409" t="str">
        <f>IF(OR(Table1[[#This Row],[Rodents]],Table1[[#This Row],[Human]],Table1[[#This Row],[Pig]]),OR(ISNUMBER(FIND("liver",C1409)),ISNUMBER(FIND("hepat",C1409))),"NA")</f>
        <v>NA</v>
      </c>
      <c r="AT1409" t="str">
        <f>IF(OR(Table1[[#This Row],[Rodents]],Table1[[#This Row],[Human]],Table1[[#This Row],[Pig]]),OR(ISNUMBER(FIND("kidney",C1409)),ISNUMBER(FIND("neph",C1409))),"NA")</f>
        <v>NA</v>
      </c>
      <c r="AU1409" t="str">
        <f>IF(OR(Table1[[#This Row],[Rodents]],Table1[[#This Row],[Human]],Table1[[#This Row],[Pig]]),OR(ISNUMBER(FIND("brain",C1409)),ISNUMBER(FIND("neur",C1409)),ISNUMBER(FIND("nerv",C1409))),"NA")</f>
        <v>NA</v>
      </c>
      <c r="AV1409" t="str">
        <f>IF(OR(Table1[[#This Row],[Rodents]],Table1[[#This Row],[Human]],Table1[[#This Row],[Pig]]),OR(ISNUMBER(FIND("heart",C1409)),ISNUMBER(FIND("cardi",C1409))),"NA")</f>
        <v>NA</v>
      </c>
      <c r="AW1409" t="str">
        <f>IF(OR(Table1[[#This Row],[Rodents]],Table1[[#This Row],[Human]],Table1[[#This Row],[Pig]]),OR(ISNUMBER(FIND("gastro",C1409)),ISNUMBER(FIND("intesti",C1409)),ISNUMBER(FIND("stomach",C1409))),"NA")</f>
        <v>NA</v>
      </c>
      <c r="AX1409" t="str">
        <f>IF(OR(Table1[[#This Row],[Rodents]],Table1[[#This Row],[Human]],Table1[[#This Row],[Pig]]),NOT(OR(AQ1409,AR1409,AS1409,AT1409,AU1409,AV1409,AW1409)),"NA")</f>
        <v>NA</v>
      </c>
      <c r="AY1409" t="b">
        <f>OR(ISNUMBER(FIND("SWCNT",C1409)),ISNUMBER(FIND("SWNT",C1409)),ISNUMBER(FIND("single-wall",C1409)),ISNUMBER(FIND("single wall",C1409)),ISNUMBER(FIND("Single wall",C1409)),ISNUMBER(FIND("Single-wall",C1409)),ISNUMBER(FIND("SWCNT",B1409)),ISNUMBER(FIND("SWNT",B1409)),ISNUMBER(FIND("single-wall",B1409)),ISNUMBER(FIND("single wall",B1409)),ISNUMBER(FIND("Single-wall",B1409)),ISNUMBER(FIND("Single wall",B1409)))</f>
        <v>1</v>
      </c>
      <c r="AZ1409" t="b">
        <f>OR(ISNUMBER(FIND("MWCNT",C1409)),ISNUMBER(FIND("MWNT",C1409)),ISNUMBER(FIND("multi-wall",C1409)),ISNUMBER(FIND("multi wall",C1409)),ISNUMBER(FIND("multiwall",C1409)),ISNUMBER(FIND("Multi-wall",C1409)),ISNUMBER(FIND("Multi wall",C1409)),ISNUMBER(FIND("Multiwall",C1409)),ISNUMBER(FIND("MWCNT",B1409)),ISNUMBER(FIND("MWNT",B1409)),ISNUMBER(FIND("multi-wall",B1409)),ISNUMBER(FIND("multi wall",B1409)),ISNUMBER(FIND("multiwall",B1409)),ISNUMBER(FIND("Multi-wall",B1409)),ISNUMBER(FIND("Multi wall",B1409)),ISNUMBER(FIND("Multiwall",B1409)),ISNUMBER(FIND("Double-wall",B1409)),ISNUMBER(FIND("Double wall",B1409)),ISNUMBER(FIND("Doublewall",B1409)),ISNUMBER(FIND("double-wall",B1409)),ISNUMBER(FIND("double wall",B1409)),ISNUMBER(FIND("doublewall",B1409)))</f>
        <v>0</v>
      </c>
      <c r="BA1409" t="b">
        <f>AND(Table1[[#This Row],[SWCNT]],Table1[[#This Row],[MWCNT]])</f>
        <v>0</v>
      </c>
      <c r="BB1409" t="b">
        <f>IF(Table1[[#This Row],[SWCNT]]=TRUE,FALSE,IF(Table1[[#This Row],[MWCNT]]=TRUE,FALSE,TRUE))</f>
        <v>0</v>
      </c>
      <c r="BC1409" s="18"/>
    </row>
    <row r="1410" spans="1:55" ht="240.5">
      <c r="A1410" t="s">
        <v>1988</v>
      </c>
      <c r="B1410" s="2" t="s">
        <v>1991</v>
      </c>
      <c r="C1410" s="16" t="s">
        <v>1994</v>
      </c>
      <c r="D1410" s="17" t="s">
        <v>1995</v>
      </c>
      <c r="E1410" s="2">
        <v>2018</v>
      </c>
      <c r="F1410" t="b">
        <f>OR(ISNUMBER(FIND("cytotoxic",C1410)),ISNUMBER(FIND("Cytotoxic",C1410)),ISNUMBER(FIND("cellular toxicity",C1410)),ISNUMBER(FIND("cell death",C1410)),ISNUMBER(FIND("viable",C1410)),ISNUMBER(FIND("phytotoxic",C1410)),ISNUMBER(FIND("acute toxicity",C1410)),ISNUMBER(FIND("MTT",C1410)),ISNUMBER(FIND("survival",C1410)),ISNUMBER(FIND("prolifer",C1410)),ISNUMBER(FIND("apoptosis",C1410)),ISNUMBER(FIND("neurotoxic",C1410)),ISNUMBER(FIND("  lysis ",C1410)),ISNUMBER(FIND("necrosis",C1410)),ISNUMBER(FIND("cellular death",C1410))*3,ISNUMBER(FIND("LDH",C1410)),ISNUMBER(FIND("Acute toxicity",C1410)))</f>
        <v>0</v>
      </c>
      <c r="G1410" t="b">
        <f>OR(ISNUMBER(FIND("genotoxic",C1410)),ISNUMBER(FIND("genotoxicity",C1410)),ISNUMBER(FIND("DNA damage",C1410)),ISNUMBER(FIND("DNA",C1410)),ISNUMBER(FIND("RNA",C1410)),ISNUMBER(FIND("mesothelioma",C1410)),ISNUMBER(FIND("carcino",C1410)),ISNUMBER(FIND("mutagen",C1410)),ISNUMBER(FIND("genetic",C1410)))</f>
        <v>0</v>
      </c>
      <c r="H1410" t="b">
        <f>OR(ISNUMBER(FIND("inflammatory",C1410)),ISNUMBER(FIND("inflamm",C1410)))</f>
        <v>0</v>
      </c>
      <c r="I1410" t="b">
        <f>OR(ISNUMBER(FIND("immune",C1410)),ISNUMBER(FIND("immunological",C1410)),ISNUMBER(FIND("interleuk",C1410)),ISNUMBER(FIND("platelet activation",C1410)),ISNUMBER(FIND("monocyte",C1410)),ISNUMBER(FIND("leukocyte",C1410)),ISNUMBER(FIND("cytokine",C1410)),ISNUMBER(FIND("CD4",C1410)),ISNUMBER(FIND("CD8",C1410)),ISNUMBER(FIND("T-cell",C1410)))</f>
        <v>0</v>
      </c>
      <c r="J1410" t="b">
        <f>OR(ISNUMBER(FIND("reactive oxygen",C1410)),ISNUMBER(FIND("ROS",C1410)),ISNUMBER(FIND("free radical",C1410)),ISNUMBER(FIND("oxidative stress",C1410)),ISNUMBER(FIND("peroxid",C1410)),ISNUMBER(FIND("oxidative",C1410)),ISNUMBER(FIND("antioxid",C1410)))</f>
        <v>1</v>
      </c>
      <c r="K1410" t="b">
        <f>OR(ISNUMBER(FIND("autophag",C1410)))</f>
        <v>0</v>
      </c>
      <c r="L1410" t="b">
        <f>OR(ISNUMBER(FIND("morpholog",C1410)))</f>
        <v>1</v>
      </c>
      <c r="M1410" t="b">
        <f>OR(ISNUMBER(FIND("fibrosis",C1410)),ISNUMBER(FIND("Fibrosis",C1410)),ISNUMBER(FIND("fibrot",C1410)))</f>
        <v>0</v>
      </c>
      <c r="N1410" t="b">
        <f>OR(ISNUMBER(FIND("offspring",C1410)),ISNUMBER(FIND("Parental",C1410)),ISNUMBER(FIND("parental",C1410)),ISNUMBER(FIND("germline",C1410)),ISNUMBER(FIND("reproduc",C1410)),ISNUMBER(FIND("embryo",C1410)))</f>
        <v>0</v>
      </c>
      <c r="O1410" t="b">
        <f>OR(ISNUMBER(FIND("metabol",C1410)),ISNUMBER(FIND("Metabol",C1410)),ISNUMBER(FIND("digest",C1410)),ISNUMBER(FIND("mitochon",C1410)))</f>
        <v>1</v>
      </c>
      <c r="P1410" t="b">
        <f>OR(ISNUMBER(FIND("ecotox",C1410)),ISNUMBER(FIND("Ecotox",B1410)),ISNUMBER(FIND("ecotox",B1410)),ISNUMBER(FIND("Ecotox",C1410)))</f>
        <v>0</v>
      </c>
      <c r="Q1410" t="b">
        <f>OR(ISNUMBER(FIND("Bioaccum",C1410)),ISNUMBER(FIND("bioaccum",C1410)),ISNUMBER(FIND("accum",C1410)))</f>
        <v>0</v>
      </c>
      <c r="R1410" t="b">
        <f>OR(ISNUMBER(FIND("Occupation",C1410)),ISNUMBER(FIND("occupation",C1410)),ISNUMBER(FIND("worker",C1410)),ISNUMBER(FIND("workforce",C1410)))</f>
        <v>0</v>
      </c>
      <c r="S1410" t="b">
        <f>NOT(OR(F1410,G1410,H1410,I1410,J1410,K1410,L1410,M1410,N1410,O1410,P1410,Q1410,R1410))</f>
        <v>0</v>
      </c>
      <c r="U1410" t="b">
        <f>OR(Table1[[#This Row],[Inflammation]],Table1[[#This Row],[Immune]])</f>
        <v>0</v>
      </c>
      <c r="V1410" t="str">
        <f>IF(OR(Table1[[#This Row],[Rodents]],Table1[[#This Row],[Human]],Table1[[#This Row],[Pig]]),OR(ISNUMBER(FIND("intratrach",C1410)),ISNUMBER(FIND("nasal ",C1410)),ISNUMBER(FIND("instill",C1410))),"NA")</f>
        <v>NA</v>
      </c>
      <c r="W1410" t="str">
        <f>IF(OR(Table1[[#This Row],[Rodents]],Table1[[#This Row],[Human]],Table1[[#This Row],[Pig]]),OR(ISNUMBER(FIND("dermal",C1410)),ISNUMBER(FIND("skin ",C1410))),"NA")</f>
        <v>NA</v>
      </c>
      <c r="X1410" t="str">
        <f>IF(OR(Table1[[#This Row],[Rodents]],Table1[[#This Row],[Human]],Table1[[#This Row],[Pig]]),OR(ISNUMBER(FIND("injected",C1410)),ISNUMBER(FIND("periton",C1410)),ISNUMBER(FIND("intrascrot",C1410))),"NA")</f>
        <v>NA</v>
      </c>
      <c r="Y1410" t="str">
        <f>IF(OR(Table1[[#This Row],[Rodents]],Table1[[#This Row],[Human]],Table1[[#This Row],[Pig]]),NOT(OR(Table1[[#This Row],[Inhaled/Intratracheal/intranasal]],Table1[[#This Row],[Dermal]],Table1[[#This Row],[Injected]])),"NA")</f>
        <v>NA</v>
      </c>
      <c r="AA1410" t="b">
        <f>OR(ISNUMBER(FIND("fish ",C1410)),ISNUMBER(FIND("Fish ",C1410)),ISNUMBER(FIND("aquatic",C1410)),ISNUMBER(FIND("daphnids",C1410)),ISNUMBER(FIND("Carcinus maenas",C1410)),ISNUMBER(FIND("Daphnia",C1410)),ISNUMBER(FIND("Ruditapes philippinarum",C1410)),ISNUMBER(FIND("daphnia",C1410)),ISNUMBER(FIND("marine",C1410)),ISNUMBER(FIND("mussel",C1410)),ISNUMBER(FIND("algae",C1410)),ISNUMBER(FIND("Donax faba",C1410)),ISNUMBER(FIND("estuarine",C1410)),ISNUMBER(FIND("snail",C1410)),ISNUMBER(FIND("Prorocentrum donghaiense",C1410)) )</f>
        <v>0</v>
      </c>
      <c r="AB1410" t="b">
        <f>OR(ISNUMBER(FIND(" rat ",C1410)),ISNUMBER(FIND(" rats ",C1410)),ISNUMBER(FIND(" Rats ",C1410)),ISNUMBER(FIND(" Rat ",C1410)),ISNUMBER(FIND(" rat.",C1410)),ISNUMBER(FIND(" rats.",C1410)),ISNUMBER(FIND("mouse",C1410)),ISNUMBER(FIND("mice",C1410)), ISNUMBER(FIND(" Mice",C1410)))</f>
        <v>0</v>
      </c>
      <c r="AC1410" t="b">
        <f>OR(ISNUMBER(FIND(" cell ",C1410)),ISNUMBER(FIND("fibroblast",C1410)),ISNUMBER(FIND("macrophage",C1410)),ISNUMBER(FIND("epithelial",C1410)),ISNUMBER(FIND("endothelial",C1410)),ISNUMBER(FIND("neuron",C1410)),ISNUMBER(FIND(" cells ",C1410)),ISNUMBER(FIND("RBC",C1410)),ISNUMBER(FIND("mitochond",C1410)),ISNUMBER(FIND("adipocyte",C1410)),ISNUMBER(FIND("osteo",C1410)),ISNUMBER(FIND("keratin",C1410)),ISNUMBER(FIND(" cell's ",C1410)),ISNUMBER(FIND("eukary",C1410)),ISNUMBER(FIND("sperm",C1410)))</f>
        <v>1</v>
      </c>
      <c r="AD1410" t="b">
        <f>OR(ISNUMBER(FIND("human",B1410)),ISNUMBER(FIND("workers",B1410)),ISNUMBER(FIND("workforces",B1410)),ISNUMBER(FIND("occupational",B1410)),ISNUMBER(FIND("Case report",B1410)),ISNUMBER(FIND("Workplaces",B1410)),ISNUMBER(FIND("worker",B1410)))</f>
        <v>0</v>
      </c>
      <c r="AE1410" t="b">
        <f>OR(ISNUMBER(FIND(" plant ",C1410)),ISNUMBER(FIND("Plant ",C1410)),ISNUMBER(FIND("tomato",C1410)),ISNUMBER(FIND("plants",C1410)),ISNUMBER(FIND("Plants",C1410)),ISNUMBER(FIND("algae",C1410)),ISNUMBER(FIND("lettuce",C1410)),ISNUMBER(FIND("green gram sprouts ",C1410)),ISNUMBER(FIND("Cucurbita pepo",C1410)),ISNUMBER(FIND("bean ",C1410)),ISNUMBER(FIND("chloroplast",C1410)),ISNUMBER(FIND("chlorophyll",C1410)),ISNUMBER(FIND("seedling",C1410)),ISNUMBER(FIND("canola",C1410)),ISNUMBER(FIND("shoot",C1410)),ISNUMBER(FIND("photosynthes",C1410)),ISNUMBER(FIND(" leaves ",C1410)),,ISNUMBER(FIND("agriculture",C1410)),ISNUMBER(FIND(" crops ",C1410)))</f>
        <v>0</v>
      </c>
      <c r="AF1410" t="b">
        <f>OR(ISNUMBER(FIND("bacteria",C1410)),ISNUMBER(FIND("Bacteria",C1410)),ISNUMBER(FIND("Bacterium",C1410)),ISNUMBER(FIND("bacterium",C1410)),ISNUMBER(FIND(" coli ",C1410)))</f>
        <v>0</v>
      </c>
      <c r="AG1410" t="b">
        <f>OR(ISNUMBER(FIND("fungi",C1410)),ISNUMBER(FIND("Fungi",C1410)),ISNUMBER(FIND("fungus",C1410)),ISNUMBER(FIND("Fungus",C1410)),ISNUMBER(FIND("mushroom",C1410)),ISNUMBER(FIND("Mushroom",C1410)),ISNUMBER(FIND(" mold ",C1410)))</f>
        <v>0</v>
      </c>
      <c r="AH1410" t="b">
        <f>OR(ISNUMBER(FIND("Pig ",C1410)),ISNUMBER(FIND("pig ",C1410)),ISNUMBER(FIND("Pigs ",C1410)),ISNUMBER(FIND("pigs ",C1410)))</f>
        <v>0</v>
      </c>
      <c r="AI1410" t="b">
        <f>OR(ISNUMBER(FIND(" C. elegans",C1410)),ISNUMBER(FIND("Caenorhabditis elegans",C1410)),ISNUMBER(FIND("earthworms",C1410)),ISNUMBER(FIND(" Ficopomatus enigmaticus",C1410)),ISNUMBER(FIND("larva",C1410)),ISNUMBER(FIND("Lumbriculus variegatus",C1410)),ISNUMBER(FIND("nematode",C1410)))</f>
        <v>0</v>
      </c>
      <c r="AJ1410" t="b">
        <f>NOT(OR(AA1410,AB1410,AC1410,AD1410,AE1410,AF1410,AG1410,AH1410,AI1410))</f>
        <v>0</v>
      </c>
      <c r="AL1410" t="b">
        <f>OR(AA1410,AB1410,AD1410,AE1410,AF1410,AG1410,AH1410,AI1410)</f>
        <v>0</v>
      </c>
      <c r="AM1410" t="b">
        <f>IF(Table1[[#This Row],[In vivo?]],IF(Table1[[#This Row],[Cell]],FALSE,TRUE),FALSE)</f>
        <v>0</v>
      </c>
      <c r="AN1410" t="b">
        <f>AND(AC1410,AL1410)</f>
        <v>0</v>
      </c>
      <c r="AO1410" t="b">
        <f>IF(Table1[[#This Row],[Cell]],IF(Table1[[#This Row],[In vivo?]],FALSE,TRUE),FALSE)</f>
        <v>1</v>
      </c>
      <c r="AP1410" t="b">
        <f>NOT(OR(Table1[[#This Row],[In vivo?]],Table1[[#This Row],[Only in Cell]]))</f>
        <v>0</v>
      </c>
      <c r="AQ1410" t="str">
        <f>IF(OR(Table1[[#This Row],[Rodents]],Table1[[#This Row],[Human]],Table1[[#This Row],[Pig]]),OR(ISNUMBER(FIND("pulmonary",C1410)),ISNUMBER(FIND("lung",C1410))),"NA")</f>
        <v>NA</v>
      </c>
      <c r="AR1410" t="str">
        <f>IF(OR(Table1[[#This Row],[Rodents]],Table1[[#This Row],[Human]],Table1[[#This Row],[Pig]]),OR(ISNUMBER(FIND("skin",C1410)),ISNUMBER(FIND("dermal",C1410))),"NA")</f>
        <v>NA</v>
      </c>
      <c r="AS1410" t="str">
        <f>IF(OR(Table1[[#This Row],[Rodents]],Table1[[#This Row],[Human]],Table1[[#This Row],[Pig]]),OR(ISNUMBER(FIND("liver",C1410)),ISNUMBER(FIND("hepat",C1410))),"NA")</f>
        <v>NA</v>
      </c>
      <c r="AT1410" t="str">
        <f>IF(OR(Table1[[#This Row],[Rodents]],Table1[[#This Row],[Human]],Table1[[#This Row],[Pig]]),OR(ISNUMBER(FIND("kidney",C1410)),ISNUMBER(FIND("neph",C1410))),"NA")</f>
        <v>NA</v>
      </c>
      <c r="AU1410" t="str">
        <f>IF(OR(Table1[[#This Row],[Rodents]],Table1[[#This Row],[Human]],Table1[[#This Row],[Pig]]),OR(ISNUMBER(FIND("brain",C1410)),ISNUMBER(FIND("neur",C1410)),ISNUMBER(FIND("nerv",C1410))),"NA")</f>
        <v>NA</v>
      </c>
      <c r="AV1410" t="str">
        <f>IF(OR(Table1[[#This Row],[Rodents]],Table1[[#This Row],[Human]],Table1[[#This Row],[Pig]]),OR(ISNUMBER(FIND("heart",C1410)),ISNUMBER(FIND("cardi",C1410))),"NA")</f>
        <v>NA</v>
      </c>
      <c r="AW1410" t="str">
        <f>IF(OR(Table1[[#This Row],[Rodents]],Table1[[#This Row],[Human]],Table1[[#This Row],[Pig]]),OR(ISNUMBER(FIND("gastro",C1410)),ISNUMBER(FIND("intesti",C1410)),ISNUMBER(FIND("stomach",C1410))),"NA")</f>
        <v>NA</v>
      </c>
      <c r="AX1410" t="str">
        <f>IF(OR(Table1[[#This Row],[Rodents]],Table1[[#This Row],[Human]],Table1[[#This Row],[Pig]]),NOT(OR(AQ1410,AR1410,AS1410,AT1410,AU1410,AV1410,AW1410)),"NA")</f>
        <v>NA</v>
      </c>
      <c r="AY1410" t="b">
        <f>OR(ISNUMBER(FIND("SWCNT",C1410)),ISNUMBER(FIND("SWNT",C1410)),ISNUMBER(FIND("single-wall",C1410)),ISNUMBER(FIND("single wall",C1410)),ISNUMBER(FIND("Single wall",C1410)),ISNUMBER(FIND("Single-wall",C1410)),ISNUMBER(FIND("SWCNT",B1410)),ISNUMBER(FIND("SWNT",B1410)),ISNUMBER(FIND("single-wall",B1410)),ISNUMBER(FIND("single wall",B1410)),ISNUMBER(FIND("Single-wall",B1410)),ISNUMBER(FIND("Single wall",B1410)))</f>
        <v>0</v>
      </c>
      <c r="AZ1410" t="b">
        <f>OR(ISNUMBER(FIND("MWCNT",C1410)),ISNUMBER(FIND("MWNT",C1410)),ISNUMBER(FIND("multi-wall",C1410)),ISNUMBER(FIND("multi wall",C1410)),ISNUMBER(FIND("multiwall",C1410)),ISNUMBER(FIND("Multi-wall",C1410)),ISNUMBER(FIND("Multi wall",C1410)),ISNUMBER(FIND("Multiwall",C1410)),ISNUMBER(FIND("MWCNT",B1410)),ISNUMBER(FIND("MWNT",B1410)),ISNUMBER(FIND("multi-wall",B1410)),ISNUMBER(FIND("multi wall",B1410)),ISNUMBER(FIND("multiwall",B1410)),ISNUMBER(FIND("Multi-wall",B1410)),ISNUMBER(FIND("Multi wall",B1410)),ISNUMBER(FIND("Multiwall",B1410)),ISNUMBER(FIND("Double-wall",B1410)),ISNUMBER(FIND("Double wall",B1410)),ISNUMBER(FIND("Doublewall",B1410)),ISNUMBER(FIND("double-wall",B1410)),ISNUMBER(FIND("double wall",B1410)),ISNUMBER(FIND("doublewall",B1410)))</f>
        <v>1</v>
      </c>
      <c r="BA1410" t="b">
        <f>AND(Table1[[#This Row],[SWCNT]],Table1[[#This Row],[MWCNT]])</f>
        <v>0</v>
      </c>
      <c r="BB1410" t="b">
        <f>IF(Table1[[#This Row],[SWCNT]]=TRUE,FALSE,IF(Table1[[#This Row],[MWCNT]]=TRUE,FALSE,TRUE))</f>
        <v>0</v>
      </c>
      <c r="BC1410" s="18"/>
    </row>
    <row r="1411" spans="1:55" ht="333">
      <c r="A1411" t="s">
        <v>1997</v>
      </c>
      <c r="B1411" s="2" t="s">
        <v>1999</v>
      </c>
      <c r="C1411" s="16" t="s">
        <v>2001</v>
      </c>
      <c r="D1411" s="17" t="s">
        <v>1867</v>
      </c>
      <c r="E1411" s="2">
        <v>2018</v>
      </c>
      <c r="F1411" t="b">
        <f>OR(ISNUMBER(FIND("cytotoxic",C1411)),ISNUMBER(FIND("Cytotoxic",C1411)),ISNUMBER(FIND("cellular toxicity",C1411)),ISNUMBER(FIND("cell death",C1411)),ISNUMBER(FIND("viable",C1411)),ISNUMBER(FIND("phytotoxic",C1411)),ISNUMBER(FIND("acute toxicity",C1411)),ISNUMBER(FIND("MTT",C1411)),ISNUMBER(FIND("survival",C1411)),ISNUMBER(FIND("prolifer",C1411)),ISNUMBER(FIND("apoptosis",C1411)),ISNUMBER(FIND("neurotoxic",C1411)),ISNUMBER(FIND("  lysis ",C1411)),ISNUMBER(FIND("necrosis",C1411)),ISNUMBER(FIND("cellular death",C1411))*3,ISNUMBER(FIND("LDH",C1411)),ISNUMBER(FIND("Acute toxicity",C1411)))</f>
        <v>0</v>
      </c>
      <c r="G1411" t="b">
        <f>OR(ISNUMBER(FIND("genotoxic",C1411)),ISNUMBER(FIND("genotoxicity",C1411)),ISNUMBER(FIND("DNA damage",C1411)),ISNUMBER(FIND("DNA",C1411)),ISNUMBER(FIND("RNA",C1411)),ISNUMBER(FIND("mesothelioma",C1411)),ISNUMBER(FIND("carcino",C1411)),ISNUMBER(FIND("mutagen",C1411)),ISNUMBER(FIND("genetic",C1411)))</f>
        <v>0</v>
      </c>
      <c r="H1411" t="b">
        <f>OR(ISNUMBER(FIND("inflammatory",C1411)),ISNUMBER(FIND("inflamm",C1411)))</f>
        <v>0</v>
      </c>
      <c r="I1411" t="b">
        <f>OR(ISNUMBER(FIND("immune",C1411)),ISNUMBER(FIND("immunological",C1411)),ISNUMBER(FIND("interleuk",C1411)),ISNUMBER(FIND("platelet activation",C1411)),ISNUMBER(FIND("monocyte",C1411)),ISNUMBER(FIND("leukocyte",C1411)),ISNUMBER(FIND("cytokine",C1411)),ISNUMBER(FIND("CD4",C1411)),ISNUMBER(FIND("CD8",C1411)),ISNUMBER(FIND("T-cell",C1411)))</f>
        <v>0</v>
      </c>
      <c r="J1411" t="b">
        <f>OR(ISNUMBER(FIND("reactive oxygen",C1411)),ISNUMBER(FIND("ROS",C1411)),ISNUMBER(FIND("free radical",C1411)),ISNUMBER(FIND("oxidative stress",C1411)),ISNUMBER(FIND("peroxid",C1411)),ISNUMBER(FIND("oxidative",C1411)),ISNUMBER(FIND("antioxid",C1411)))</f>
        <v>1</v>
      </c>
      <c r="K1411" t="b">
        <f>OR(ISNUMBER(FIND("autophag",C1411)))</f>
        <v>0</v>
      </c>
      <c r="L1411" t="b">
        <f>OR(ISNUMBER(FIND("morpholog",C1411)))</f>
        <v>0</v>
      </c>
      <c r="M1411" t="b">
        <f>OR(ISNUMBER(FIND("fibrosis",C1411)),ISNUMBER(FIND("Fibrosis",C1411)),ISNUMBER(FIND("fibrot",C1411)))</f>
        <v>0</v>
      </c>
      <c r="N1411" t="b">
        <f>OR(ISNUMBER(FIND("offspring",C1411)),ISNUMBER(FIND("Parental",C1411)),ISNUMBER(FIND("parental",C1411)),ISNUMBER(FIND("germline",C1411)),ISNUMBER(FIND("reproduc",C1411)),ISNUMBER(FIND("embryo",C1411)))</f>
        <v>0</v>
      </c>
      <c r="O1411" t="b">
        <f>OR(ISNUMBER(FIND("metabol",C1411)),ISNUMBER(FIND("Metabol",C1411)),ISNUMBER(FIND("digest",C1411)),ISNUMBER(FIND("mitochon",C1411)))</f>
        <v>0</v>
      </c>
      <c r="P1411" t="b">
        <f>OR(ISNUMBER(FIND("ecotox",C1411)),ISNUMBER(FIND("Ecotox",B1411)),ISNUMBER(FIND("ecotox",B1411)),ISNUMBER(FIND("Ecotox",C1411)))</f>
        <v>1</v>
      </c>
      <c r="Q1411" t="b">
        <f>OR(ISNUMBER(FIND("Bioaccum",C1411)),ISNUMBER(FIND("bioaccum",C1411)),ISNUMBER(FIND("accum",C1411)))</f>
        <v>0</v>
      </c>
      <c r="R1411" t="b">
        <f>OR(ISNUMBER(FIND("Occupation",C1411)),ISNUMBER(FIND("occupation",C1411)),ISNUMBER(FIND("worker",C1411)),ISNUMBER(FIND("workforce",C1411)))</f>
        <v>0</v>
      </c>
      <c r="S1411" t="b">
        <f>NOT(OR(F1411,G1411,H1411,I1411,J1411,K1411,L1411,M1411,N1411,O1411,P1411,Q1411,R1411))</f>
        <v>0</v>
      </c>
      <c r="U1411" t="b">
        <f>OR(Table1[[#This Row],[Inflammation]],Table1[[#This Row],[Immune]])</f>
        <v>0</v>
      </c>
      <c r="V1411" t="str">
        <f>IF(OR(Table1[[#This Row],[Rodents]],Table1[[#This Row],[Human]],Table1[[#This Row],[Pig]]),OR(ISNUMBER(FIND("intratrach",C1411)),ISNUMBER(FIND("nasal ",C1411)),ISNUMBER(FIND("instill",C1411))),"NA")</f>
        <v>NA</v>
      </c>
      <c r="W1411" t="str">
        <f>IF(OR(Table1[[#This Row],[Rodents]],Table1[[#This Row],[Human]],Table1[[#This Row],[Pig]]),OR(ISNUMBER(FIND("dermal",C1411)),ISNUMBER(FIND("skin ",C1411))),"NA")</f>
        <v>NA</v>
      </c>
      <c r="X1411" t="str">
        <f>IF(OR(Table1[[#This Row],[Rodents]],Table1[[#This Row],[Human]],Table1[[#This Row],[Pig]]),OR(ISNUMBER(FIND("injected",C1411)),ISNUMBER(FIND("periton",C1411)),ISNUMBER(FIND("intrascrot",C1411))),"NA")</f>
        <v>NA</v>
      </c>
      <c r="Y1411" t="str">
        <f>IF(OR(Table1[[#This Row],[Rodents]],Table1[[#This Row],[Human]],Table1[[#This Row],[Pig]]),NOT(OR(Table1[[#This Row],[Inhaled/Intratracheal/intranasal]],Table1[[#This Row],[Dermal]],Table1[[#This Row],[Injected]])),"NA")</f>
        <v>NA</v>
      </c>
      <c r="AA1411" t="b">
        <f>OR(ISNUMBER(FIND("fish ",C1411)),ISNUMBER(FIND("Fish ",C1411)),ISNUMBER(FIND("aquatic",C1411)),ISNUMBER(FIND("daphnids",C1411)),ISNUMBER(FIND("Carcinus maenas",C1411)),ISNUMBER(FIND("Daphnia",C1411)),ISNUMBER(FIND("Ruditapes philippinarum",C1411)),ISNUMBER(FIND("daphnia",C1411)),ISNUMBER(FIND("marine",C1411)),ISNUMBER(FIND("mussel",C1411)),ISNUMBER(FIND("algae",C1411)),ISNUMBER(FIND("Donax faba",C1411)),ISNUMBER(FIND("estuarine",C1411)),ISNUMBER(FIND("snail",C1411)),ISNUMBER(FIND("Prorocentrum donghaiense",C1411)) )</f>
        <v>1</v>
      </c>
      <c r="AB1411" t="b">
        <f>OR(ISNUMBER(FIND(" rat ",C1411)),ISNUMBER(FIND(" rats ",C1411)),ISNUMBER(FIND(" Rats ",C1411)),ISNUMBER(FIND(" Rat ",C1411)),ISNUMBER(FIND(" rat.",C1411)),ISNUMBER(FIND(" rats.",C1411)),ISNUMBER(FIND("mouse",C1411)),ISNUMBER(FIND("mice",C1411)), ISNUMBER(FIND(" Mice",C1411)))</f>
        <v>0</v>
      </c>
      <c r="AC1411" t="b">
        <f>OR(ISNUMBER(FIND(" cell ",C1411)),ISNUMBER(FIND("fibroblast",C1411)),ISNUMBER(FIND("macrophage",C1411)),ISNUMBER(FIND("epithelial",C1411)),ISNUMBER(FIND("endothelial",C1411)),ISNUMBER(FIND("neuron",C1411)),ISNUMBER(FIND(" cells ",C1411)),ISNUMBER(FIND("RBC",C1411)),ISNUMBER(FIND("mitochond",C1411)),ISNUMBER(FIND("adipocyte",C1411)),ISNUMBER(FIND("osteo",C1411)),ISNUMBER(FIND("keratin",C1411)),ISNUMBER(FIND(" cell's ",C1411)),ISNUMBER(FIND("eukary",C1411)),ISNUMBER(FIND("sperm",C1411)))</f>
        <v>0</v>
      </c>
      <c r="AD1411" t="b">
        <f>OR(ISNUMBER(FIND("human",B1411)),ISNUMBER(FIND("workers",B1411)),ISNUMBER(FIND("workforces",B1411)),ISNUMBER(FIND("occupational",B1411)),ISNUMBER(FIND("Case report",B1411)),ISNUMBER(FIND("Workplaces",B1411)),ISNUMBER(FIND("worker",B1411)))</f>
        <v>0</v>
      </c>
      <c r="AE1411" t="b">
        <f>OR(ISNUMBER(FIND(" plant ",C1411)),ISNUMBER(FIND("Plant ",C1411)),ISNUMBER(FIND("tomato",C1411)),ISNUMBER(FIND("plants",C1411)),ISNUMBER(FIND("Plants",C1411)),ISNUMBER(FIND("algae",C1411)),ISNUMBER(FIND("lettuce",C1411)),ISNUMBER(FIND("green gram sprouts ",C1411)),ISNUMBER(FIND("Cucurbita pepo",C1411)),ISNUMBER(FIND("bean ",C1411)),ISNUMBER(FIND("chloroplast",C1411)),ISNUMBER(FIND("chlorophyll",C1411)),ISNUMBER(FIND("seedling",C1411)),ISNUMBER(FIND("canola",C1411)),ISNUMBER(FIND("shoot",C1411)),ISNUMBER(FIND("photosynthes",C1411)),ISNUMBER(FIND(" leaves ",C1411)),,ISNUMBER(FIND("agriculture",C1411)),ISNUMBER(FIND(" crops ",C1411)))</f>
        <v>0</v>
      </c>
      <c r="AF1411" t="b">
        <f>OR(ISNUMBER(FIND("bacteria",C1411)),ISNUMBER(FIND("Bacteria",C1411)),ISNUMBER(FIND("Bacterium",C1411)),ISNUMBER(FIND("bacterium",C1411)),ISNUMBER(FIND(" coli ",C1411)))</f>
        <v>0</v>
      </c>
      <c r="AG1411" t="b">
        <f>OR(ISNUMBER(FIND("fungi",C1411)),ISNUMBER(FIND("Fungi",C1411)),ISNUMBER(FIND("fungus",C1411)),ISNUMBER(FIND("Fungus",C1411)),ISNUMBER(FIND("mushroom",C1411)),ISNUMBER(FIND("Mushroom",C1411)),ISNUMBER(FIND(" mold ",C1411)))</f>
        <v>0</v>
      </c>
      <c r="AH1411" t="b">
        <f>OR(ISNUMBER(FIND("Pig ",C1411)),ISNUMBER(FIND("pig ",C1411)),ISNUMBER(FIND("Pigs ",C1411)),ISNUMBER(FIND("pigs ",C1411)))</f>
        <v>0</v>
      </c>
      <c r="AI1411" t="b">
        <f>OR(ISNUMBER(FIND(" C. elegans",C1411)),ISNUMBER(FIND("Caenorhabditis elegans",C1411)),ISNUMBER(FIND("earthworms",C1411)),ISNUMBER(FIND(" Ficopomatus enigmaticus",C1411)),ISNUMBER(FIND("larva",C1411)),ISNUMBER(FIND("Lumbriculus variegatus",C1411)),ISNUMBER(FIND("nematode",C1411)))</f>
        <v>0</v>
      </c>
      <c r="AJ1411" t="b">
        <f>NOT(OR(AA1411,AB1411,AC1411,AD1411,AE1411,AF1411,AG1411,AH1411,AI1411))</f>
        <v>0</v>
      </c>
      <c r="AL1411" t="b">
        <f>OR(AA1411,AB1411,AD1411,AE1411,AF1411,AG1411,AH1411,AI1411)</f>
        <v>1</v>
      </c>
      <c r="AM1411" t="b">
        <f>IF(Table1[[#This Row],[In vivo?]],IF(Table1[[#This Row],[Cell]],FALSE,TRUE),FALSE)</f>
        <v>1</v>
      </c>
      <c r="AN1411" t="b">
        <f>AND(AC1411,AL1411)</f>
        <v>0</v>
      </c>
      <c r="AO1411" t="b">
        <f>IF(Table1[[#This Row],[Cell]],IF(Table1[[#This Row],[In vivo?]],FALSE,TRUE),FALSE)</f>
        <v>0</v>
      </c>
      <c r="AP1411" t="b">
        <f>NOT(OR(Table1[[#This Row],[In vivo?]],Table1[[#This Row],[Only in Cell]]))</f>
        <v>0</v>
      </c>
      <c r="AQ1411" t="str">
        <f>IF(OR(Table1[[#This Row],[Rodents]],Table1[[#This Row],[Human]],Table1[[#This Row],[Pig]]),OR(ISNUMBER(FIND("pulmonary",C1411)),ISNUMBER(FIND("lung",C1411))),"NA")</f>
        <v>NA</v>
      </c>
      <c r="AR1411" t="str">
        <f>IF(OR(Table1[[#This Row],[Rodents]],Table1[[#This Row],[Human]],Table1[[#This Row],[Pig]]),OR(ISNUMBER(FIND("skin",C1411)),ISNUMBER(FIND("dermal",C1411))),"NA")</f>
        <v>NA</v>
      </c>
      <c r="AS1411" t="str">
        <f>IF(OR(Table1[[#This Row],[Rodents]],Table1[[#This Row],[Human]],Table1[[#This Row],[Pig]]),OR(ISNUMBER(FIND("liver",C1411)),ISNUMBER(FIND("hepat",C1411))),"NA")</f>
        <v>NA</v>
      </c>
      <c r="AT1411" t="str">
        <f>IF(OR(Table1[[#This Row],[Rodents]],Table1[[#This Row],[Human]],Table1[[#This Row],[Pig]]),OR(ISNUMBER(FIND("kidney",C1411)),ISNUMBER(FIND("neph",C1411))),"NA")</f>
        <v>NA</v>
      </c>
      <c r="AU1411" t="str">
        <f>IF(OR(Table1[[#This Row],[Rodents]],Table1[[#This Row],[Human]],Table1[[#This Row],[Pig]]),OR(ISNUMBER(FIND("brain",C1411)),ISNUMBER(FIND("neur",C1411)),ISNUMBER(FIND("nerv",C1411))),"NA")</f>
        <v>NA</v>
      </c>
      <c r="AV1411" t="str">
        <f>IF(OR(Table1[[#This Row],[Rodents]],Table1[[#This Row],[Human]],Table1[[#This Row],[Pig]]),OR(ISNUMBER(FIND("heart",C1411)),ISNUMBER(FIND("cardi",C1411))),"NA")</f>
        <v>NA</v>
      </c>
      <c r="AW1411" t="str">
        <f>IF(OR(Table1[[#This Row],[Rodents]],Table1[[#This Row],[Human]],Table1[[#This Row],[Pig]]),OR(ISNUMBER(FIND("gastro",C1411)),ISNUMBER(FIND("intesti",C1411)),ISNUMBER(FIND("stomach",C1411))),"NA")</f>
        <v>NA</v>
      </c>
      <c r="AX1411" t="str">
        <f>IF(OR(Table1[[#This Row],[Rodents]],Table1[[#This Row],[Human]],Table1[[#This Row],[Pig]]),NOT(OR(AQ1411,AR1411,AS1411,AT1411,AU1411,AV1411,AW1411)),"NA")</f>
        <v>NA</v>
      </c>
      <c r="AY1411" t="b">
        <f>OR(ISNUMBER(FIND("SWCNT",C1411)),ISNUMBER(FIND("SWNT",C1411)),ISNUMBER(FIND("single-wall",C1411)),ISNUMBER(FIND("single wall",C1411)),ISNUMBER(FIND("Single wall",C1411)),ISNUMBER(FIND("Single-wall",C1411)),ISNUMBER(FIND("SWCNT",B1411)),ISNUMBER(FIND("SWNT",B1411)),ISNUMBER(FIND("single-wall",B1411)),ISNUMBER(FIND("single wall",B1411)),ISNUMBER(FIND("Single-wall",B1411)),ISNUMBER(FIND("Single wall",B1411)))</f>
        <v>1</v>
      </c>
      <c r="AZ1411" t="b">
        <f>OR(ISNUMBER(FIND("MWCNT",C1411)),ISNUMBER(FIND("MWNT",C1411)),ISNUMBER(FIND("multi-wall",C1411)),ISNUMBER(FIND("multi wall",C1411)),ISNUMBER(FIND("multiwall",C1411)),ISNUMBER(FIND("Multi-wall",C1411)),ISNUMBER(FIND("Multi wall",C1411)),ISNUMBER(FIND("Multiwall",C1411)),ISNUMBER(FIND("MWCNT",B1411)),ISNUMBER(FIND("MWNT",B1411)),ISNUMBER(FIND("multi-wall",B1411)),ISNUMBER(FIND("multi wall",B1411)),ISNUMBER(FIND("multiwall",B1411)),ISNUMBER(FIND("Multi-wall",B1411)),ISNUMBER(FIND("Multi wall",B1411)),ISNUMBER(FIND("Multiwall",B1411)),ISNUMBER(FIND("Double-wall",B1411)),ISNUMBER(FIND("Double wall",B1411)),ISNUMBER(FIND("Doublewall",B1411)),ISNUMBER(FIND("double-wall",B1411)),ISNUMBER(FIND("double wall",B1411)),ISNUMBER(FIND("doublewall",B1411)))</f>
        <v>0</v>
      </c>
      <c r="BA1411" t="b">
        <f>AND(Table1[[#This Row],[SWCNT]],Table1[[#This Row],[MWCNT]])</f>
        <v>0</v>
      </c>
      <c r="BB1411" t="b">
        <f>IF(Table1[[#This Row],[SWCNT]]=TRUE,FALSE,IF(Table1[[#This Row],[MWCNT]]=TRUE,FALSE,TRUE))</f>
        <v>0</v>
      </c>
      <c r="BC1411" s="18"/>
    </row>
    <row r="1412" spans="1:55" ht="166.5">
      <c r="A1412" t="s">
        <v>2009</v>
      </c>
      <c r="B1412" s="2" t="s">
        <v>2011</v>
      </c>
      <c r="C1412" s="16" t="s">
        <v>2013</v>
      </c>
      <c r="D1412" s="17" t="s">
        <v>38</v>
      </c>
      <c r="E1412" s="2">
        <v>2017</v>
      </c>
      <c r="F1412" t="b">
        <f>OR(ISNUMBER(FIND("cytotoxic",C1412)),ISNUMBER(FIND("Cytotoxic",C1412)),ISNUMBER(FIND("cellular toxicity",C1412)),ISNUMBER(FIND("cell death",C1412)),ISNUMBER(FIND("viable",C1412)),ISNUMBER(FIND("phytotoxic",C1412)),ISNUMBER(FIND("acute toxicity",C1412)),ISNUMBER(FIND("MTT",C1412)),ISNUMBER(FIND("survival",C1412)),ISNUMBER(FIND("prolifer",C1412)),ISNUMBER(FIND("apoptosis",C1412)),ISNUMBER(FIND("neurotoxic",C1412)),ISNUMBER(FIND("  lysis ",C1412)),ISNUMBER(FIND("necrosis",C1412)),ISNUMBER(FIND("cellular death",C1412))*3,ISNUMBER(FIND("LDH",C1412)),ISNUMBER(FIND("Acute toxicity",C1412)))</f>
        <v>0</v>
      </c>
      <c r="G1412" t="b">
        <f>OR(ISNUMBER(FIND("genotoxic",C1412)),ISNUMBER(FIND("genotoxicity",C1412)),ISNUMBER(FIND("DNA damage",C1412)),ISNUMBER(FIND("DNA",C1412)),ISNUMBER(FIND("RNA",C1412)),ISNUMBER(FIND("mesothelioma",C1412)),ISNUMBER(FIND("carcino",C1412)),ISNUMBER(FIND("mutagen",C1412)),ISNUMBER(FIND("genetic",C1412)))</f>
        <v>0</v>
      </c>
      <c r="H1412" t="b">
        <f>OR(ISNUMBER(FIND("inflammatory",C1412)),ISNUMBER(FIND("inflamm",C1412)))</f>
        <v>0</v>
      </c>
      <c r="I1412" t="b">
        <f>OR(ISNUMBER(FIND("immune",C1412)),ISNUMBER(FIND("immunological",C1412)),ISNUMBER(FIND("interleuk",C1412)),ISNUMBER(FIND("platelet activation",C1412)),ISNUMBER(FIND("monocyte",C1412)),ISNUMBER(FIND("leukocyte",C1412)),ISNUMBER(FIND("cytokine",C1412)),ISNUMBER(FIND("CD4",C1412)),ISNUMBER(FIND("CD8",C1412)),ISNUMBER(FIND("T-cell",C1412)))</f>
        <v>0</v>
      </c>
      <c r="J1412" t="b">
        <f>OR(ISNUMBER(FIND("reactive oxygen",C1412)),ISNUMBER(FIND("ROS",C1412)),ISNUMBER(FIND("free radical",C1412)),ISNUMBER(FIND("oxidative stress",C1412)),ISNUMBER(FIND("peroxid",C1412)),ISNUMBER(FIND("oxidative",C1412)),ISNUMBER(FIND("antioxid",C1412)))</f>
        <v>1</v>
      </c>
      <c r="K1412" t="b">
        <f>OR(ISNUMBER(FIND("autophag",C1412)))</f>
        <v>0</v>
      </c>
      <c r="L1412" t="b">
        <f>OR(ISNUMBER(FIND("morpholog",C1412)))</f>
        <v>0</v>
      </c>
      <c r="M1412" t="b">
        <f>OR(ISNUMBER(FIND("fibrosis",C1412)),ISNUMBER(FIND("Fibrosis",C1412)),ISNUMBER(FIND("fibrot",C1412)))</f>
        <v>0</v>
      </c>
      <c r="N1412" t="b">
        <f>OR(ISNUMBER(FIND("offspring",C1412)),ISNUMBER(FIND("Parental",C1412)),ISNUMBER(FIND("parental",C1412)),ISNUMBER(FIND("germline",C1412)),ISNUMBER(FIND("reproduc",C1412)),ISNUMBER(FIND("embryo",C1412)))</f>
        <v>0</v>
      </c>
      <c r="O1412" t="b">
        <f>OR(ISNUMBER(FIND("metabol",C1412)),ISNUMBER(FIND("Metabol",C1412)),ISNUMBER(FIND("digest",C1412)),ISNUMBER(FIND("mitochon",C1412)))</f>
        <v>0</v>
      </c>
      <c r="P1412" t="b">
        <f>OR(ISNUMBER(FIND("ecotox",C1412)),ISNUMBER(FIND("Ecotox",B1412)),ISNUMBER(FIND("ecotox",B1412)),ISNUMBER(FIND("Ecotox",C1412)))</f>
        <v>0</v>
      </c>
      <c r="Q1412" t="b">
        <f>OR(ISNUMBER(FIND("Bioaccum",C1412)),ISNUMBER(FIND("bioaccum",C1412)),ISNUMBER(FIND("accum",C1412)))</f>
        <v>1</v>
      </c>
      <c r="R1412" t="b">
        <f>OR(ISNUMBER(FIND("Occupation",C1412)),ISNUMBER(FIND("occupation",C1412)),ISNUMBER(FIND("worker",C1412)),ISNUMBER(FIND("workforce",C1412)))</f>
        <v>0</v>
      </c>
      <c r="S1412" t="b">
        <f>NOT(OR(F1412,G1412,H1412,I1412,J1412,K1412,L1412,M1412,N1412,O1412,P1412,Q1412,R1412))</f>
        <v>0</v>
      </c>
      <c r="U1412" t="b">
        <f>OR(Table1[[#This Row],[Inflammation]],Table1[[#This Row],[Immune]])</f>
        <v>0</v>
      </c>
      <c r="V1412" t="str">
        <f>IF(OR(Table1[[#This Row],[Rodents]],Table1[[#This Row],[Human]],Table1[[#This Row],[Pig]]),OR(ISNUMBER(FIND("intratrach",C1412)),ISNUMBER(FIND("nasal ",C1412)),ISNUMBER(FIND("instill",C1412))),"NA")</f>
        <v>NA</v>
      </c>
      <c r="W1412" t="str">
        <f>IF(OR(Table1[[#This Row],[Rodents]],Table1[[#This Row],[Human]],Table1[[#This Row],[Pig]]),OR(ISNUMBER(FIND("dermal",C1412)),ISNUMBER(FIND("skin ",C1412))),"NA")</f>
        <v>NA</v>
      </c>
      <c r="X1412" t="str">
        <f>IF(OR(Table1[[#This Row],[Rodents]],Table1[[#This Row],[Human]],Table1[[#This Row],[Pig]]),OR(ISNUMBER(FIND("injected",C1412)),ISNUMBER(FIND("periton",C1412)),ISNUMBER(FIND("intrascrot",C1412))),"NA")</f>
        <v>NA</v>
      </c>
      <c r="Y1412" t="str">
        <f>IF(OR(Table1[[#This Row],[Rodents]],Table1[[#This Row],[Human]],Table1[[#This Row],[Pig]]),NOT(OR(Table1[[#This Row],[Inhaled/Intratracheal/intranasal]],Table1[[#This Row],[Dermal]],Table1[[#This Row],[Injected]])),"NA")</f>
        <v>NA</v>
      </c>
      <c r="AA1412" t="b">
        <f>OR(ISNUMBER(FIND("fish ",C1412)),ISNUMBER(FIND("Fish ",C1412)),ISNUMBER(FIND("aquatic",C1412)),ISNUMBER(FIND("daphnids",C1412)),ISNUMBER(FIND("Carcinus maenas",C1412)),ISNUMBER(FIND("Daphnia",C1412)),ISNUMBER(FIND("Ruditapes philippinarum",C1412)),ISNUMBER(FIND("daphnia",C1412)),ISNUMBER(FIND("marine",C1412)),ISNUMBER(FIND("mussel",C1412)),ISNUMBER(FIND("algae",C1412)),ISNUMBER(FIND("Donax faba",C1412)),ISNUMBER(FIND("estuarine",C1412)),ISNUMBER(FIND("snail",C1412)),ISNUMBER(FIND("Prorocentrum donghaiense",C1412)) )</f>
        <v>1</v>
      </c>
      <c r="AB1412" t="b">
        <f>OR(ISNUMBER(FIND(" rat ",C1412)),ISNUMBER(FIND(" rats ",C1412)),ISNUMBER(FIND(" Rats ",C1412)),ISNUMBER(FIND(" Rat ",C1412)),ISNUMBER(FIND(" rat.",C1412)),ISNUMBER(FIND(" rats.",C1412)),ISNUMBER(FIND("mouse",C1412)),ISNUMBER(FIND("mice",C1412)), ISNUMBER(FIND(" Mice",C1412)))</f>
        <v>0</v>
      </c>
      <c r="AC1412" t="b">
        <f>OR(ISNUMBER(FIND(" cell ",C1412)),ISNUMBER(FIND("fibroblast",C1412)),ISNUMBER(FIND("macrophage",C1412)),ISNUMBER(FIND("epithelial",C1412)),ISNUMBER(FIND("endothelial",C1412)),ISNUMBER(FIND("neuron",C1412)),ISNUMBER(FIND(" cells ",C1412)),ISNUMBER(FIND("RBC",C1412)),ISNUMBER(FIND("mitochond",C1412)),ISNUMBER(FIND("adipocyte",C1412)),ISNUMBER(FIND("osteo",C1412)),ISNUMBER(FIND("keratin",C1412)),ISNUMBER(FIND(" cell's ",C1412)),ISNUMBER(FIND("eukary",C1412)),ISNUMBER(FIND("sperm",C1412)))</f>
        <v>0</v>
      </c>
      <c r="AD1412" t="b">
        <f>OR(ISNUMBER(FIND("human",B1412)),ISNUMBER(FIND("workers",B1412)),ISNUMBER(FIND("workforces",B1412)),ISNUMBER(FIND("occupational",B1412)),ISNUMBER(FIND("Case report",B1412)),ISNUMBER(FIND("Workplaces",B1412)),ISNUMBER(FIND("worker",B1412)))</f>
        <v>0</v>
      </c>
      <c r="AE1412" t="b">
        <f>OR(ISNUMBER(FIND(" plant ",C1412)),ISNUMBER(FIND("Plant ",C1412)),ISNUMBER(FIND("tomato",C1412)),ISNUMBER(FIND("plants",C1412)),ISNUMBER(FIND("Plants",C1412)),ISNUMBER(FIND("algae",C1412)),ISNUMBER(FIND("lettuce",C1412)),ISNUMBER(FIND("green gram sprouts ",C1412)),ISNUMBER(FIND("Cucurbita pepo",C1412)),ISNUMBER(FIND("bean ",C1412)),ISNUMBER(FIND("chloroplast",C1412)),ISNUMBER(FIND("chlorophyll",C1412)),ISNUMBER(FIND("seedling",C1412)),ISNUMBER(FIND("canola",C1412)),ISNUMBER(FIND("shoot",C1412)),ISNUMBER(FIND("photosynthes",C1412)),ISNUMBER(FIND(" leaves ",C1412)),,ISNUMBER(FIND("agriculture",C1412)),ISNUMBER(FIND(" crops ",C1412)))</f>
        <v>0</v>
      </c>
      <c r="AF1412" t="b">
        <f>OR(ISNUMBER(FIND("bacteria",C1412)),ISNUMBER(FIND("Bacteria",C1412)),ISNUMBER(FIND("Bacterium",C1412)),ISNUMBER(FIND("bacterium",C1412)),ISNUMBER(FIND(" coli ",C1412)))</f>
        <v>0</v>
      </c>
      <c r="AG1412" t="b">
        <f>OR(ISNUMBER(FIND("fungi",C1412)),ISNUMBER(FIND("Fungi",C1412)),ISNUMBER(FIND("fungus",C1412)),ISNUMBER(FIND("Fungus",C1412)),ISNUMBER(FIND("mushroom",C1412)),ISNUMBER(FIND("Mushroom",C1412)),ISNUMBER(FIND(" mold ",C1412)))</f>
        <v>0</v>
      </c>
      <c r="AH1412" t="b">
        <f>OR(ISNUMBER(FIND("Pig ",C1412)),ISNUMBER(FIND("pig ",C1412)),ISNUMBER(FIND("Pigs ",C1412)),ISNUMBER(FIND("pigs ",C1412)))</f>
        <v>0</v>
      </c>
      <c r="AI1412" t="b">
        <f>OR(ISNUMBER(FIND(" C. elegans",C1412)),ISNUMBER(FIND("Caenorhabditis elegans",C1412)),ISNUMBER(FIND("earthworms",C1412)),ISNUMBER(FIND(" Ficopomatus enigmaticus",C1412)),ISNUMBER(FIND("larva",C1412)),ISNUMBER(FIND("Lumbriculus variegatus",C1412)),ISNUMBER(FIND("nematode",C1412)))</f>
        <v>0</v>
      </c>
      <c r="AJ1412" t="b">
        <f>NOT(OR(AA1412,AB1412,AC1412,AD1412,AE1412,AF1412,AG1412,AH1412,AI1412))</f>
        <v>0</v>
      </c>
      <c r="AL1412" t="b">
        <f>OR(AA1412,AB1412,AD1412,AE1412,AF1412,AG1412,AH1412,AI1412)</f>
        <v>1</v>
      </c>
      <c r="AM1412" t="b">
        <f>IF(Table1[[#This Row],[In vivo?]],IF(Table1[[#This Row],[Cell]],FALSE,TRUE),FALSE)</f>
        <v>1</v>
      </c>
      <c r="AN1412" t="b">
        <f>AND(AC1412,AL1412)</f>
        <v>0</v>
      </c>
      <c r="AO1412" t="b">
        <f>IF(Table1[[#This Row],[Cell]],IF(Table1[[#This Row],[In vivo?]],FALSE,TRUE),FALSE)</f>
        <v>0</v>
      </c>
      <c r="AP1412" t="b">
        <f>NOT(OR(Table1[[#This Row],[In vivo?]],Table1[[#This Row],[Only in Cell]]))</f>
        <v>0</v>
      </c>
      <c r="AQ1412" t="str">
        <f>IF(OR(Table1[[#This Row],[Rodents]],Table1[[#This Row],[Human]],Table1[[#This Row],[Pig]]),OR(ISNUMBER(FIND("pulmonary",C1412)),ISNUMBER(FIND("lung",C1412))),"NA")</f>
        <v>NA</v>
      </c>
      <c r="AR1412" t="str">
        <f>IF(OR(Table1[[#This Row],[Rodents]],Table1[[#This Row],[Human]],Table1[[#This Row],[Pig]]),OR(ISNUMBER(FIND("skin",C1412)),ISNUMBER(FIND("dermal",C1412))),"NA")</f>
        <v>NA</v>
      </c>
      <c r="AS1412" t="str">
        <f>IF(OR(Table1[[#This Row],[Rodents]],Table1[[#This Row],[Human]],Table1[[#This Row],[Pig]]),OR(ISNUMBER(FIND("liver",C1412)),ISNUMBER(FIND("hepat",C1412))),"NA")</f>
        <v>NA</v>
      </c>
      <c r="AT1412" t="str">
        <f>IF(OR(Table1[[#This Row],[Rodents]],Table1[[#This Row],[Human]],Table1[[#This Row],[Pig]]),OR(ISNUMBER(FIND("kidney",C1412)),ISNUMBER(FIND("neph",C1412))),"NA")</f>
        <v>NA</v>
      </c>
      <c r="AU1412" t="str">
        <f>IF(OR(Table1[[#This Row],[Rodents]],Table1[[#This Row],[Human]],Table1[[#This Row],[Pig]]),OR(ISNUMBER(FIND("brain",C1412)),ISNUMBER(FIND("neur",C1412)),ISNUMBER(FIND("nerv",C1412))),"NA")</f>
        <v>NA</v>
      </c>
      <c r="AV1412" t="str">
        <f>IF(OR(Table1[[#This Row],[Rodents]],Table1[[#This Row],[Human]],Table1[[#This Row],[Pig]]),OR(ISNUMBER(FIND("heart",C1412)),ISNUMBER(FIND("cardi",C1412))),"NA")</f>
        <v>NA</v>
      </c>
      <c r="AW1412" t="str">
        <f>IF(OR(Table1[[#This Row],[Rodents]],Table1[[#This Row],[Human]],Table1[[#This Row],[Pig]]),OR(ISNUMBER(FIND("gastro",C1412)),ISNUMBER(FIND("intesti",C1412)),ISNUMBER(FIND("stomach",C1412))),"NA")</f>
        <v>NA</v>
      </c>
      <c r="AX1412" t="str">
        <f>IF(OR(Table1[[#This Row],[Rodents]],Table1[[#This Row],[Human]],Table1[[#This Row],[Pig]]),NOT(OR(AQ1412,AR1412,AS1412,AT1412,AU1412,AV1412,AW1412)),"NA")</f>
        <v>NA</v>
      </c>
      <c r="AY1412" t="b">
        <f>OR(ISNUMBER(FIND("SWCNT",C1412)),ISNUMBER(FIND("SWNT",C1412)),ISNUMBER(FIND("single-wall",C1412)),ISNUMBER(FIND("single wall",C1412)),ISNUMBER(FIND("Single wall",C1412)),ISNUMBER(FIND("Single-wall",C1412)),ISNUMBER(FIND("SWCNT",B1412)),ISNUMBER(FIND("SWNT",B1412)),ISNUMBER(FIND("single-wall",B1412)),ISNUMBER(FIND("single wall",B1412)),ISNUMBER(FIND("Single-wall",B1412)),ISNUMBER(FIND("Single wall",B1412)))</f>
        <v>1</v>
      </c>
      <c r="AZ1412" t="b">
        <f>OR(ISNUMBER(FIND("MWCNT",C1412)),ISNUMBER(FIND("MWNT",C1412)),ISNUMBER(FIND("multi-wall",C1412)),ISNUMBER(FIND("multi wall",C1412)),ISNUMBER(FIND("multiwall",C1412)),ISNUMBER(FIND("Multi-wall",C1412)),ISNUMBER(FIND("Multi wall",C1412)),ISNUMBER(FIND("Multiwall",C1412)),ISNUMBER(FIND("MWCNT",B1412)),ISNUMBER(FIND("MWNT",B1412)),ISNUMBER(FIND("multi-wall",B1412)),ISNUMBER(FIND("multi wall",B1412)),ISNUMBER(FIND("multiwall",B1412)),ISNUMBER(FIND("Multi-wall",B1412)),ISNUMBER(FIND("Multi wall",B1412)),ISNUMBER(FIND("Multiwall",B1412)),ISNUMBER(FIND("Double-wall",B1412)),ISNUMBER(FIND("Double wall",B1412)),ISNUMBER(FIND("Doublewall",B1412)),ISNUMBER(FIND("double-wall",B1412)),ISNUMBER(FIND("double wall",B1412)),ISNUMBER(FIND("doublewall",B1412)))</f>
        <v>0</v>
      </c>
      <c r="BA1412" t="b">
        <f>AND(Table1[[#This Row],[SWCNT]],Table1[[#This Row],[MWCNT]])</f>
        <v>0</v>
      </c>
      <c r="BB1412" t="b">
        <f>IF(Table1[[#This Row],[SWCNT]]=TRUE,FALSE,IF(Table1[[#This Row],[MWCNT]]=TRUE,FALSE,TRUE))</f>
        <v>0</v>
      </c>
      <c r="BC1412" s="18"/>
    </row>
    <row r="1413" spans="1:55" ht="203.5">
      <c r="A1413" t="s">
        <v>2039</v>
      </c>
      <c r="B1413" s="2" t="s">
        <v>2041</v>
      </c>
      <c r="C1413" s="16" t="s">
        <v>2043</v>
      </c>
      <c r="D1413" s="17" t="s">
        <v>1810</v>
      </c>
      <c r="E1413" s="2">
        <v>2017</v>
      </c>
      <c r="F1413" t="b">
        <f>OR(ISNUMBER(FIND("cytotoxic",C1413)),ISNUMBER(FIND("Cytotoxic",C1413)),ISNUMBER(FIND("cellular toxicity",C1413)),ISNUMBER(FIND("cell death",C1413)),ISNUMBER(FIND("viable",C1413)),ISNUMBER(FIND("phytotoxic",C1413)),ISNUMBER(FIND("acute toxicity",C1413)),ISNUMBER(FIND("MTT",C1413)),ISNUMBER(FIND("survival",C1413)),ISNUMBER(FIND("prolifer",C1413)),ISNUMBER(FIND("apoptosis",C1413)),ISNUMBER(FIND("neurotoxic",C1413)),ISNUMBER(FIND("  lysis ",C1413)),ISNUMBER(FIND("necrosis",C1413)),ISNUMBER(FIND("cellular death",C1413))*3,ISNUMBER(FIND("LDH",C1413)),ISNUMBER(FIND("Acute toxicity",C1413)))</f>
        <v>1</v>
      </c>
      <c r="G1413" t="b">
        <f>OR(ISNUMBER(FIND("genotoxic",C1413)),ISNUMBER(FIND("genotoxicity",C1413)),ISNUMBER(FIND("DNA damage",C1413)),ISNUMBER(FIND("DNA",C1413)),ISNUMBER(FIND("RNA",C1413)),ISNUMBER(FIND("mesothelioma",C1413)),ISNUMBER(FIND("carcino",C1413)),ISNUMBER(FIND("mutagen",C1413)),ISNUMBER(FIND("genetic",C1413)))</f>
        <v>0</v>
      </c>
      <c r="H1413" t="b">
        <f>OR(ISNUMBER(FIND("inflammatory",C1413)),ISNUMBER(FIND("inflamm",C1413)))</f>
        <v>0</v>
      </c>
      <c r="I1413" t="b">
        <f>OR(ISNUMBER(FIND("immune",C1413)),ISNUMBER(FIND("immunological",C1413)),ISNUMBER(FIND("interleuk",C1413)),ISNUMBER(FIND("platelet activation",C1413)),ISNUMBER(FIND("monocyte",C1413)),ISNUMBER(FIND("leukocyte",C1413)),ISNUMBER(FIND("cytokine",C1413)),ISNUMBER(FIND("CD4",C1413)),ISNUMBER(FIND("CD8",C1413)),ISNUMBER(FIND("T-cell",C1413)))</f>
        <v>0</v>
      </c>
      <c r="J1413" t="b">
        <f>OR(ISNUMBER(FIND("reactive oxygen",C1413)),ISNUMBER(FIND("ROS",C1413)),ISNUMBER(FIND("free radical",C1413)),ISNUMBER(FIND("oxidative stress",C1413)),ISNUMBER(FIND("peroxid",C1413)),ISNUMBER(FIND("oxidative",C1413)),ISNUMBER(FIND("antioxid",C1413)))</f>
        <v>1</v>
      </c>
      <c r="K1413" t="b">
        <f>OR(ISNUMBER(FIND("autophag",C1413)))</f>
        <v>0</v>
      </c>
      <c r="L1413" t="b">
        <f>OR(ISNUMBER(FIND("morpholog",C1413)))</f>
        <v>1</v>
      </c>
      <c r="M1413" t="b">
        <f>OR(ISNUMBER(FIND("fibrosis",C1413)),ISNUMBER(FIND("Fibrosis",C1413)),ISNUMBER(FIND("fibrot",C1413)))</f>
        <v>0</v>
      </c>
      <c r="N1413" t="b">
        <f>OR(ISNUMBER(FIND("offspring",C1413)),ISNUMBER(FIND("Parental",C1413)),ISNUMBER(FIND("parental",C1413)),ISNUMBER(FIND("germline",C1413)),ISNUMBER(FIND("reproduc",C1413)),ISNUMBER(FIND("embryo",C1413)))</f>
        <v>0</v>
      </c>
      <c r="O1413" t="b">
        <f>OR(ISNUMBER(FIND("metabol",C1413)),ISNUMBER(FIND("Metabol",C1413)),ISNUMBER(FIND("digest",C1413)),ISNUMBER(FIND("mitochon",C1413)))</f>
        <v>1</v>
      </c>
      <c r="P1413" t="b">
        <f>OR(ISNUMBER(FIND("ecotox",C1413)),ISNUMBER(FIND("Ecotox",B1413)),ISNUMBER(FIND("ecotox",B1413)),ISNUMBER(FIND("Ecotox",C1413)))</f>
        <v>0</v>
      </c>
      <c r="Q1413" t="b">
        <f>OR(ISNUMBER(FIND("Bioaccum",C1413)),ISNUMBER(FIND("bioaccum",C1413)),ISNUMBER(FIND("accum",C1413)))</f>
        <v>0</v>
      </c>
      <c r="R1413" t="b">
        <f>OR(ISNUMBER(FIND("Occupation",C1413)),ISNUMBER(FIND("occupation",C1413)),ISNUMBER(FIND("worker",C1413)),ISNUMBER(FIND("workforce",C1413)))</f>
        <v>0</v>
      </c>
      <c r="S1413" t="b">
        <f>NOT(OR(F1413,G1413,H1413,I1413,J1413,K1413,L1413,M1413,N1413,O1413,P1413,Q1413,R1413))</f>
        <v>0</v>
      </c>
      <c r="U1413" t="b">
        <f>OR(Table1[[#This Row],[Inflammation]],Table1[[#This Row],[Immune]])</f>
        <v>0</v>
      </c>
      <c r="V1413" t="str">
        <f>IF(OR(Table1[[#This Row],[Rodents]],Table1[[#This Row],[Human]],Table1[[#This Row],[Pig]]),OR(ISNUMBER(FIND("intratrach",C1413)),ISNUMBER(FIND("nasal ",C1413)),ISNUMBER(FIND("instill",C1413))),"NA")</f>
        <v>NA</v>
      </c>
      <c r="W1413" t="str">
        <f>IF(OR(Table1[[#This Row],[Rodents]],Table1[[#This Row],[Human]],Table1[[#This Row],[Pig]]),OR(ISNUMBER(FIND("dermal",C1413)),ISNUMBER(FIND("skin ",C1413))),"NA")</f>
        <v>NA</v>
      </c>
      <c r="X1413" t="str">
        <f>IF(OR(Table1[[#This Row],[Rodents]],Table1[[#This Row],[Human]],Table1[[#This Row],[Pig]]),OR(ISNUMBER(FIND("injected",C1413)),ISNUMBER(FIND("periton",C1413)),ISNUMBER(FIND("intrascrot",C1413))),"NA")</f>
        <v>NA</v>
      </c>
      <c r="Y1413" t="str">
        <f>IF(OR(Table1[[#This Row],[Rodents]],Table1[[#This Row],[Human]],Table1[[#This Row],[Pig]]),NOT(OR(Table1[[#This Row],[Inhaled/Intratracheal/intranasal]],Table1[[#This Row],[Dermal]],Table1[[#This Row],[Injected]])),"NA")</f>
        <v>NA</v>
      </c>
      <c r="AA1413" t="b">
        <f>OR(ISNUMBER(FIND("fish ",C1413)),ISNUMBER(FIND("Fish ",C1413)),ISNUMBER(FIND("aquatic",C1413)),ISNUMBER(FIND("daphnids",C1413)),ISNUMBER(FIND("Carcinus maenas",C1413)),ISNUMBER(FIND("Daphnia",C1413)),ISNUMBER(FIND("Ruditapes philippinarum",C1413)),ISNUMBER(FIND("daphnia",C1413)),ISNUMBER(FIND("marine",C1413)),ISNUMBER(FIND("mussel",C1413)),ISNUMBER(FIND("algae",C1413)),ISNUMBER(FIND("Donax faba",C1413)),ISNUMBER(FIND("estuarine",C1413)),ISNUMBER(FIND("snail",C1413)),ISNUMBER(FIND("Prorocentrum donghaiense",C1413)) )</f>
        <v>0</v>
      </c>
      <c r="AB1413" t="b">
        <f>OR(ISNUMBER(FIND(" rat ",C1413)),ISNUMBER(FIND(" rats ",C1413)),ISNUMBER(FIND(" Rats ",C1413)),ISNUMBER(FIND(" Rat ",C1413)),ISNUMBER(FIND(" rat.",C1413)),ISNUMBER(FIND(" rats.",C1413)),ISNUMBER(FIND("mouse",C1413)),ISNUMBER(FIND("mice",C1413)), ISNUMBER(FIND(" Mice",C1413)))</f>
        <v>0</v>
      </c>
      <c r="AC1413" t="b">
        <f>OR(ISNUMBER(FIND(" cell ",C1413)),ISNUMBER(FIND("fibroblast",C1413)),ISNUMBER(FIND("macrophage",C1413)),ISNUMBER(FIND("epithelial",C1413)),ISNUMBER(FIND("endothelial",C1413)),ISNUMBER(FIND("neuron",C1413)),ISNUMBER(FIND(" cells ",C1413)),ISNUMBER(FIND("RBC",C1413)),ISNUMBER(FIND("mitochond",C1413)),ISNUMBER(FIND("adipocyte",C1413)),ISNUMBER(FIND("osteo",C1413)),ISNUMBER(FIND("keratin",C1413)),ISNUMBER(FIND(" cell's ",C1413)),ISNUMBER(FIND("eukary",C1413)),ISNUMBER(FIND("sperm",C1413)))</f>
        <v>1</v>
      </c>
      <c r="AD1413" t="b">
        <v>0</v>
      </c>
      <c r="AE1413" t="b">
        <f>OR(ISNUMBER(FIND(" plant ",C1413)),ISNUMBER(FIND("Plant ",C1413)),ISNUMBER(FIND("tomato",C1413)),ISNUMBER(FIND("plants",C1413)),ISNUMBER(FIND("Plants",C1413)),ISNUMBER(FIND("algae",C1413)),ISNUMBER(FIND("lettuce",C1413)),ISNUMBER(FIND("green gram sprouts ",C1413)),ISNUMBER(FIND("Cucurbita pepo",C1413)),ISNUMBER(FIND("bean ",C1413)),ISNUMBER(FIND("chloroplast",C1413)),ISNUMBER(FIND("chlorophyll",C1413)),ISNUMBER(FIND("seedling",C1413)),ISNUMBER(FIND("canola",C1413)),ISNUMBER(FIND("shoot",C1413)),ISNUMBER(FIND("photosynthes",C1413)),ISNUMBER(FIND(" leaves ",C1413)),,ISNUMBER(FIND("agriculture",C1413)),ISNUMBER(FIND(" crops ",C1413)))</f>
        <v>0</v>
      </c>
      <c r="AF1413" t="b">
        <f>OR(ISNUMBER(FIND("bacteria",C1413)),ISNUMBER(FIND("Bacteria",C1413)),ISNUMBER(FIND("Bacterium",C1413)),ISNUMBER(FIND("bacterium",C1413)),ISNUMBER(FIND(" coli ",C1413)))</f>
        <v>0</v>
      </c>
      <c r="AG1413" t="b">
        <f>OR(ISNUMBER(FIND("fungi",C1413)),ISNUMBER(FIND("Fungi",C1413)),ISNUMBER(FIND("fungus",C1413)),ISNUMBER(FIND("Fungus",C1413)),ISNUMBER(FIND("mushroom",C1413)),ISNUMBER(FIND("Mushroom",C1413)),ISNUMBER(FIND(" mold ",C1413)))</f>
        <v>0</v>
      </c>
      <c r="AH1413" t="b">
        <f>OR(ISNUMBER(FIND("Pig ",C1413)),ISNUMBER(FIND("pig ",C1413)),ISNUMBER(FIND("Pigs ",C1413)),ISNUMBER(FIND("pigs ",C1413)))</f>
        <v>0</v>
      </c>
      <c r="AI1413" t="b">
        <f>OR(ISNUMBER(FIND(" C. elegans",C1413)),ISNUMBER(FIND("Caenorhabditis elegans",C1413)),ISNUMBER(FIND("earthworms",C1413)),ISNUMBER(FIND(" Ficopomatus enigmaticus",C1413)),ISNUMBER(FIND("larva",C1413)),ISNUMBER(FIND("Lumbriculus variegatus",C1413)),ISNUMBER(FIND("nematode",C1413)))</f>
        <v>0</v>
      </c>
      <c r="AJ1413" t="b">
        <f>NOT(OR(AA1413,AB1413,AC1413,AD1413,AE1413,AF1413,AG1413,AH1413,AI1413))</f>
        <v>0</v>
      </c>
      <c r="AL1413" t="b">
        <f>OR(AA1413,AB1413,AD1413,AE1413,AF1413,AG1413,AH1413,AI1413)</f>
        <v>0</v>
      </c>
      <c r="AM1413" t="b">
        <f>IF(Table1[[#This Row],[In vivo?]],IF(Table1[[#This Row],[Cell]],FALSE,TRUE),FALSE)</f>
        <v>0</v>
      </c>
      <c r="AN1413" t="b">
        <f>AND(AC1413,AL1413)</f>
        <v>0</v>
      </c>
      <c r="AO1413" t="b">
        <f>IF(Table1[[#This Row],[Cell]],IF(Table1[[#This Row],[In vivo?]],FALSE,TRUE),FALSE)</f>
        <v>1</v>
      </c>
      <c r="AP1413" t="b">
        <f>NOT(OR(Table1[[#This Row],[In vivo?]],Table1[[#This Row],[Only in Cell]]))</f>
        <v>0</v>
      </c>
      <c r="AQ1413" t="str">
        <f>IF(OR(Table1[[#This Row],[Rodents]],Table1[[#This Row],[Human]],Table1[[#This Row],[Pig]]),OR(ISNUMBER(FIND("pulmonary",C1413)),ISNUMBER(FIND("lung",C1413))),"NA")</f>
        <v>NA</v>
      </c>
      <c r="AR1413" t="str">
        <f>IF(OR(Table1[[#This Row],[Rodents]],Table1[[#This Row],[Human]],Table1[[#This Row],[Pig]]),OR(ISNUMBER(FIND("skin",C1413)),ISNUMBER(FIND("dermal",C1413))),"NA")</f>
        <v>NA</v>
      </c>
      <c r="AS1413" t="str">
        <f>IF(OR(Table1[[#This Row],[Rodents]],Table1[[#This Row],[Human]],Table1[[#This Row],[Pig]]),OR(ISNUMBER(FIND("liver",C1413)),ISNUMBER(FIND("hepat",C1413))),"NA")</f>
        <v>NA</v>
      </c>
      <c r="AT1413" t="str">
        <f>IF(OR(Table1[[#This Row],[Rodents]],Table1[[#This Row],[Human]],Table1[[#This Row],[Pig]]),OR(ISNUMBER(FIND("kidney",C1413)),ISNUMBER(FIND("neph",C1413))),"NA")</f>
        <v>NA</v>
      </c>
      <c r="AU1413" t="str">
        <f>IF(OR(Table1[[#This Row],[Rodents]],Table1[[#This Row],[Human]],Table1[[#This Row],[Pig]]),OR(ISNUMBER(FIND("brain",C1413)),ISNUMBER(FIND("neur",C1413)),ISNUMBER(FIND("nerv",C1413))),"NA")</f>
        <v>NA</v>
      </c>
      <c r="AV1413" t="str">
        <f>IF(OR(Table1[[#This Row],[Rodents]],Table1[[#This Row],[Human]],Table1[[#This Row],[Pig]]),OR(ISNUMBER(FIND("heart",C1413)),ISNUMBER(FIND("cardi",C1413))),"NA")</f>
        <v>NA</v>
      </c>
      <c r="AW1413" t="str">
        <f>IF(OR(Table1[[#This Row],[Rodents]],Table1[[#This Row],[Human]],Table1[[#This Row],[Pig]]),OR(ISNUMBER(FIND("gastro",C1413)),ISNUMBER(FIND("intesti",C1413)),ISNUMBER(FIND("stomach",C1413))),"NA")</f>
        <v>NA</v>
      </c>
      <c r="AX1413" t="str">
        <f>IF(OR(Table1[[#This Row],[Rodents]],Table1[[#This Row],[Human]],Table1[[#This Row],[Pig]]),NOT(OR(AQ1413,AR1413,AS1413,AT1413,AU1413,AV1413,AW1413)),"NA")</f>
        <v>NA</v>
      </c>
      <c r="AY1413" t="b">
        <f>OR(ISNUMBER(FIND("SWCNT",C1413)),ISNUMBER(FIND("SWNT",C1413)),ISNUMBER(FIND("single-wall",C1413)),ISNUMBER(FIND("single wall",C1413)),ISNUMBER(FIND("Single wall",C1413)),ISNUMBER(FIND("Single-wall",C1413)),ISNUMBER(FIND("SWCNT",B1413)),ISNUMBER(FIND("SWNT",B1413)),ISNUMBER(FIND("single-wall",B1413)),ISNUMBER(FIND("single wall",B1413)),ISNUMBER(FIND("Single-wall",B1413)),ISNUMBER(FIND("Single wall",B1413)))</f>
        <v>0</v>
      </c>
      <c r="AZ1413" t="b">
        <f>OR(ISNUMBER(FIND("MWCNT",C1413)),ISNUMBER(FIND("MWNT",C1413)),ISNUMBER(FIND("multi-wall",C1413)),ISNUMBER(FIND("multi wall",C1413)),ISNUMBER(FIND("multiwall",C1413)),ISNUMBER(FIND("Multi-wall",C1413)),ISNUMBER(FIND("Multi wall",C1413)),ISNUMBER(FIND("Multiwall",C1413)),ISNUMBER(FIND("MWCNT",B1413)),ISNUMBER(FIND("MWNT",B1413)),ISNUMBER(FIND("multi-wall",B1413)),ISNUMBER(FIND("multi wall",B1413)),ISNUMBER(FIND("multiwall",B1413)),ISNUMBER(FIND("Multi-wall",B1413)),ISNUMBER(FIND("Multi wall",B1413)),ISNUMBER(FIND("Multiwall",B1413)),ISNUMBER(FIND("Double-wall",B1413)),ISNUMBER(FIND("Double wall",B1413)),ISNUMBER(FIND("Doublewall",B1413)),ISNUMBER(FIND("double-wall",B1413)),ISNUMBER(FIND("double wall",B1413)),ISNUMBER(FIND("doublewall",B1413)))</f>
        <v>1</v>
      </c>
      <c r="BA1413" t="b">
        <f>AND(Table1[[#This Row],[SWCNT]],Table1[[#This Row],[MWCNT]])</f>
        <v>0</v>
      </c>
      <c r="BB1413" t="b">
        <f>IF(Table1[[#This Row],[SWCNT]]=TRUE,FALSE,IF(Table1[[#This Row],[MWCNT]]=TRUE,FALSE,TRUE))</f>
        <v>0</v>
      </c>
      <c r="BC1413" s="18"/>
    </row>
    <row r="1414" spans="1:55" ht="259">
      <c r="A1414" t="s">
        <v>2045</v>
      </c>
      <c r="B1414" s="2" t="s">
        <v>2046</v>
      </c>
      <c r="C1414" s="16" t="s">
        <v>2047</v>
      </c>
      <c r="D1414" s="17" t="s">
        <v>403</v>
      </c>
      <c r="E1414" s="2">
        <v>2017</v>
      </c>
      <c r="F1414" t="b">
        <f>OR(ISNUMBER(FIND("cytotoxic",C1414)),ISNUMBER(FIND("Cytotoxic",C1414)),ISNUMBER(FIND("cellular toxicity",C1414)),ISNUMBER(FIND("cell death",C1414)),ISNUMBER(FIND("viable",C1414)),ISNUMBER(FIND("phytotoxic",C1414)),ISNUMBER(FIND("acute toxicity",C1414)),ISNUMBER(FIND("MTT",C1414)),ISNUMBER(FIND("survival",C1414)),ISNUMBER(FIND("prolifer",C1414)),ISNUMBER(FIND("apoptosis",C1414)),ISNUMBER(FIND("neurotoxic",C1414)),ISNUMBER(FIND("  lysis ",C1414)),ISNUMBER(FIND("necrosis",C1414)),ISNUMBER(FIND("cellular death",C1414))*3,ISNUMBER(FIND("LDH",C1414)),ISNUMBER(FIND("Acute toxicity",C1414)))</f>
        <v>0</v>
      </c>
      <c r="G1414" t="b">
        <f>OR(ISNUMBER(FIND("genotoxic",C1414)),ISNUMBER(FIND("genotoxicity",C1414)),ISNUMBER(FIND("DNA damage",C1414)),ISNUMBER(FIND("DNA",C1414)),ISNUMBER(FIND("RNA",C1414)),ISNUMBER(FIND("mesothelioma",C1414)),ISNUMBER(FIND("carcino",C1414)),ISNUMBER(FIND("mutagen",C1414)),ISNUMBER(FIND("genetic",C1414)))</f>
        <v>1</v>
      </c>
      <c r="H1414" t="b">
        <f>OR(ISNUMBER(FIND("inflammatory",C1414)),ISNUMBER(FIND("inflamm",C1414)))</f>
        <v>0</v>
      </c>
      <c r="I1414" t="b">
        <f>OR(ISNUMBER(FIND("immune",C1414)),ISNUMBER(FIND("immunological",C1414)),ISNUMBER(FIND("interleuk",C1414)),ISNUMBER(FIND("platelet activation",C1414)),ISNUMBER(FIND("monocyte",C1414)),ISNUMBER(FIND("leukocyte",C1414)),ISNUMBER(FIND("cytokine",C1414)),ISNUMBER(FIND("CD4",C1414)),ISNUMBER(FIND("CD8",C1414)),ISNUMBER(FIND("T-cell",C1414)))</f>
        <v>0</v>
      </c>
      <c r="J1414" t="b">
        <f>OR(ISNUMBER(FIND("reactive oxygen",C1414)),ISNUMBER(FIND("ROS",C1414)),ISNUMBER(FIND("free radical",C1414)),ISNUMBER(FIND("oxidative stress",C1414)),ISNUMBER(FIND("peroxid",C1414)),ISNUMBER(FIND("oxidative",C1414)),ISNUMBER(FIND("antioxid",C1414)))</f>
        <v>0</v>
      </c>
      <c r="K1414" t="b">
        <f>OR(ISNUMBER(FIND("autophag",C1414)))</f>
        <v>0</v>
      </c>
      <c r="L1414" t="b">
        <f>OR(ISNUMBER(FIND("morpholog",C1414)))</f>
        <v>0</v>
      </c>
      <c r="M1414" t="b">
        <f>OR(ISNUMBER(FIND("fibrosis",C1414)),ISNUMBER(FIND("Fibrosis",C1414)),ISNUMBER(FIND("fibrot",C1414)))</f>
        <v>0</v>
      </c>
      <c r="N1414" t="b">
        <f>OR(ISNUMBER(FIND("offspring",C1414)),ISNUMBER(FIND("Parental",C1414)),ISNUMBER(FIND("parental",C1414)),ISNUMBER(FIND("germline",C1414)),ISNUMBER(FIND("reproduc",C1414)),ISNUMBER(FIND("embryo",C1414)))</f>
        <v>0</v>
      </c>
      <c r="O1414" t="b">
        <f>OR(ISNUMBER(FIND("metabol",C1414)),ISNUMBER(FIND("Metabol",C1414)),ISNUMBER(FIND("digest",C1414)),ISNUMBER(FIND("mitochon",C1414)))</f>
        <v>0</v>
      </c>
      <c r="P1414" t="b">
        <f>OR(ISNUMBER(FIND("ecotox",C1414)),ISNUMBER(FIND("Ecotox",B1414)),ISNUMBER(FIND("ecotox",B1414)),ISNUMBER(FIND("Ecotox",C1414)))</f>
        <v>0</v>
      </c>
      <c r="Q1414" t="b">
        <f>OR(ISNUMBER(FIND("Bioaccum",C1414)),ISNUMBER(FIND("bioaccum",C1414)),ISNUMBER(FIND("accum",C1414)))</f>
        <v>0</v>
      </c>
      <c r="R1414" t="b">
        <f>OR(ISNUMBER(FIND("Occupation",C1414)),ISNUMBER(FIND("occupation",C1414)),ISNUMBER(FIND("worker",C1414)),ISNUMBER(FIND("workforce",C1414)))</f>
        <v>1</v>
      </c>
      <c r="S1414" t="b">
        <f>NOT(OR(F1414,G1414,H1414,I1414,J1414,K1414,L1414,M1414,N1414,O1414,P1414,Q1414,R1414))</f>
        <v>0</v>
      </c>
      <c r="U1414" t="b">
        <f>OR(Table1[[#This Row],[Inflammation]],Table1[[#This Row],[Immune]])</f>
        <v>0</v>
      </c>
      <c r="V1414" t="str">
        <f>IF(OR(Table1[[#This Row],[Rodents]],Table1[[#This Row],[Human]],Table1[[#This Row],[Pig]]),OR(ISNUMBER(FIND("intratrach",C1414)),ISNUMBER(FIND("nasal ",C1414)),ISNUMBER(FIND("instill",C1414))),"NA")</f>
        <v>NA</v>
      </c>
      <c r="W1414" t="str">
        <f>IF(OR(Table1[[#This Row],[Rodents]],Table1[[#This Row],[Human]],Table1[[#This Row],[Pig]]),OR(ISNUMBER(FIND("dermal",C1414)),ISNUMBER(FIND("skin ",C1414))),"NA")</f>
        <v>NA</v>
      </c>
      <c r="X1414" t="str">
        <f>IF(OR(Table1[[#This Row],[Rodents]],Table1[[#This Row],[Human]],Table1[[#This Row],[Pig]]),OR(ISNUMBER(FIND("injected",C1414)),ISNUMBER(FIND("periton",C1414)),ISNUMBER(FIND("intrascrot",C1414))),"NA")</f>
        <v>NA</v>
      </c>
      <c r="Y1414" t="str">
        <f>IF(OR(Table1[[#This Row],[Rodents]],Table1[[#This Row],[Human]],Table1[[#This Row],[Pig]]),NOT(OR(Table1[[#This Row],[Inhaled/Intratracheal/intranasal]],Table1[[#This Row],[Dermal]],Table1[[#This Row],[Injected]])),"NA")</f>
        <v>NA</v>
      </c>
      <c r="AA1414" t="b">
        <f>OR(ISNUMBER(FIND("fish ",C1414)),ISNUMBER(FIND("Fish ",C1414)),ISNUMBER(FIND("aquatic",C1414)),ISNUMBER(FIND("daphnids",C1414)),ISNUMBER(FIND("Carcinus maenas",C1414)),ISNUMBER(FIND("Daphnia",C1414)),ISNUMBER(FIND("Ruditapes philippinarum",C1414)),ISNUMBER(FIND("daphnia",C1414)),ISNUMBER(FIND("marine",C1414)),ISNUMBER(FIND("mussel",C1414)),ISNUMBER(FIND("algae",C1414)),ISNUMBER(FIND("Donax faba",C1414)),ISNUMBER(FIND("estuarine",C1414)),ISNUMBER(FIND("snail",C1414)),ISNUMBER(FIND("Prorocentrum donghaiense",C1414)) )</f>
        <v>0</v>
      </c>
      <c r="AB1414" t="b">
        <f>OR(ISNUMBER(FIND(" rat ",C1414)),ISNUMBER(FIND(" rats ",C1414)),ISNUMBER(FIND(" Rats ",C1414)),ISNUMBER(FIND(" Rat ",C1414)),ISNUMBER(FIND(" rat.",C1414)),ISNUMBER(FIND(" rats.",C1414)),ISNUMBER(FIND("mouse",C1414)),ISNUMBER(FIND("mice",C1414)), ISNUMBER(FIND(" Mice",C1414)))</f>
        <v>0</v>
      </c>
      <c r="AC1414" t="b">
        <f>OR(ISNUMBER(FIND(" cell ",C1414)),ISNUMBER(FIND("fibroblast",C1414)),ISNUMBER(FIND("macrophage",C1414)),ISNUMBER(FIND("epithelial",C1414)),ISNUMBER(FIND("endothelial",C1414)),ISNUMBER(FIND("neuron",C1414)),ISNUMBER(FIND(" cells ",C1414)),ISNUMBER(FIND("RBC",C1414)),ISNUMBER(FIND("mitochond",C1414)),ISNUMBER(FIND("adipocyte",C1414)),ISNUMBER(FIND("osteo",C1414)),ISNUMBER(FIND("keratin",C1414)),ISNUMBER(FIND(" cell's ",C1414)),ISNUMBER(FIND("eukary",C1414)),ISNUMBER(FIND("sperm",C1414)))</f>
        <v>1</v>
      </c>
      <c r="AD1414" t="b">
        <f>OR(ISNUMBER(FIND("human",B1414)),ISNUMBER(FIND("workers",B1414)),ISNUMBER(FIND("workforces",B1414)),ISNUMBER(FIND("occupational",B1414)),ISNUMBER(FIND("Case report",B1414)),ISNUMBER(FIND("Workplaces",B1414)),ISNUMBER(FIND("worker",B1414)))</f>
        <v>0</v>
      </c>
      <c r="AE1414" t="b">
        <f>OR(ISNUMBER(FIND(" plant ",C1414)),ISNUMBER(FIND("Plant ",C1414)),ISNUMBER(FIND("tomato",C1414)),ISNUMBER(FIND("plants",C1414)),ISNUMBER(FIND("Plants",C1414)),ISNUMBER(FIND("algae",C1414)),ISNUMBER(FIND("lettuce",C1414)),ISNUMBER(FIND("green gram sprouts ",C1414)),ISNUMBER(FIND("Cucurbita pepo",C1414)),ISNUMBER(FIND("bean ",C1414)),ISNUMBER(FIND("chloroplast",C1414)),ISNUMBER(FIND("chlorophyll",C1414)),ISNUMBER(FIND("seedling",C1414)),ISNUMBER(FIND("canola",C1414)),ISNUMBER(FIND("shoot",C1414)),ISNUMBER(FIND("photosynthes",C1414)),ISNUMBER(FIND(" leaves ",C1414)),,ISNUMBER(FIND("agriculture",C1414)),ISNUMBER(FIND(" crops ",C1414)))</f>
        <v>0</v>
      </c>
      <c r="AF1414" t="b">
        <f>OR(ISNUMBER(FIND("bacteria",C1414)),ISNUMBER(FIND("Bacteria",C1414)),ISNUMBER(FIND("Bacterium",C1414)),ISNUMBER(FIND("bacterium",C1414)),ISNUMBER(FIND(" coli ",C1414)))</f>
        <v>0</v>
      </c>
      <c r="AG1414" t="b">
        <f>OR(ISNUMBER(FIND("fungi",C1414)),ISNUMBER(FIND("Fungi",C1414)),ISNUMBER(FIND("fungus",C1414)),ISNUMBER(FIND("Fungus",C1414)),ISNUMBER(FIND("mushroom",C1414)),ISNUMBER(FIND("Mushroom",C1414)),ISNUMBER(FIND(" mold ",C1414)))</f>
        <v>0</v>
      </c>
      <c r="AH1414" t="b">
        <f>OR(ISNUMBER(FIND("Pig ",C1414)),ISNUMBER(FIND("pig ",C1414)),ISNUMBER(FIND("Pigs ",C1414)),ISNUMBER(FIND("pigs ",C1414)))</f>
        <v>0</v>
      </c>
      <c r="AI1414" t="b">
        <f>OR(ISNUMBER(FIND(" C. elegans",C1414)),ISNUMBER(FIND("Caenorhabditis elegans",C1414)),ISNUMBER(FIND("earthworms",C1414)),ISNUMBER(FIND(" Ficopomatus enigmaticus",C1414)),ISNUMBER(FIND("larva",C1414)),ISNUMBER(FIND("Lumbriculus variegatus",C1414)),ISNUMBER(FIND("nematode",C1414)))</f>
        <v>0</v>
      </c>
      <c r="AJ1414" t="b">
        <f>NOT(OR(AA1414,AB1414,AC1414,AD1414,AE1414,AF1414,AG1414,AH1414,AI1414))</f>
        <v>0</v>
      </c>
      <c r="AL1414" t="b">
        <f>OR(AA1414,AB1414,AD1414,AE1414,AF1414,AG1414,AH1414,AI1414)</f>
        <v>0</v>
      </c>
      <c r="AM1414" t="b">
        <f>IF(Table1[[#This Row],[In vivo?]],IF(Table1[[#This Row],[Cell]],FALSE,TRUE),FALSE)</f>
        <v>0</v>
      </c>
      <c r="AN1414" t="b">
        <f>AND(AC1414,AL1414)</f>
        <v>0</v>
      </c>
      <c r="AO1414" t="b">
        <f>IF(Table1[[#This Row],[Cell]],IF(Table1[[#This Row],[In vivo?]],FALSE,TRUE),FALSE)</f>
        <v>1</v>
      </c>
      <c r="AP1414" t="b">
        <f>NOT(OR(Table1[[#This Row],[In vivo?]],Table1[[#This Row],[Only in Cell]]))</f>
        <v>0</v>
      </c>
      <c r="AQ1414" t="str">
        <f>IF(OR(Table1[[#This Row],[Rodents]],Table1[[#This Row],[Human]],Table1[[#This Row],[Pig]]),OR(ISNUMBER(FIND("pulmonary",C1414)),ISNUMBER(FIND("lung",C1414))),"NA")</f>
        <v>NA</v>
      </c>
      <c r="AR1414" t="str">
        <f>IF(OR(Table1[[#This Row],[Rodents]],Table1[[#This Row],[Human]],Table1[[#This Row],[Pig]]),OR(ISNUMBER(FIND("skin",C1414)),ISNUMBER(FIND("dermal",C1414))),"NA")</f>
        <v>NA</v>
      </c>
      <c r="AS1414" t="str">
        <f>IF(OR(Table1[[#This Row],[Rodents]],Table1[[#This Row],[Human]],Table1[[#This Row],[Pig]]),OR(ISNUMBER(FIND("liver",C1414)),ISNUMBER(FIND("hepat",C1414))),"NA")</f>
        <v>NA</v>
      </c>
      <c r="AT1414" t="str">
        <f>IF(OR(Table1[[#This Row],[Rodents]],Table1[[#This Row],[Human]],Table1[[#This Row],[Pig]]),OR(ISNUMBER(FIND("kidney",C1414)),ISNUMBER(FIND("neph",C1414))),"NA")</f>
        <v>NA</v>
      </c>
      <c r="AU1414" t="str">
        <f>IF(OR(Table1[[#This Row],[Rodents]],Table1[[#This Row],[Human]],Table1[[#This Row],[Pig]]),OR(ISNUMBER(FIND("brain",C1414)),ISNUMBER(FIND("neur",C1414)),ISNUMBER(FIND("nerv",C1414))),"NA")</f>
        <v>NA</v>
      </c>
      <c r="AV1414" t="str">
        <f>IF(OR(Table1[[#This Row],[Rodents]],Table1[[#This Row],[Human]],Table1[[#This Row],[Pig]]),OR(ISNUMBER(FIND("heart",C1414)),ISNUMBER(FIND("cardi",C1414))),"NA")</f>
        <v>NA</v>
      </c>
      <c r="AW1414" t="str">
        <f>IF(OR(Table1[[#This Row],[Rodents]],Table1[[#This Row],[Human]],Table1[[#This Row],[Pig]]),OR(ISNUMBER(FIND("gastro",C1414)),ISNUMBER(FIND("intesti",C1414)),ISNUMBER(FIND("stomach",C1414))),"NA")</f>
        <v>NA</v>
      </c>
      <c r="AX1414" t="str">
        <f>IF(OR(Table1[[#This Row],[Rodents]],Table1[[#This Row],[Human]],Table1[[#This Row],[Pig]]),NOT(OR(AQ1414,AR1414,AS1414,AT1414,AU1414,AV1414,AW1414)),"NA")</f>
        <v>NA</v>
      </c>
      <c r="AY1414" t="b">
        <f>OR(ISNUMBER(FIND("SWCNT",C1414)),ISNUMBER(FIND("SWNT",C1414)),ISNUMBER(FIND("single-wall",C1414)),ISNUMBER(FIND("single wall",C1414)),ISNUMBER(FIND("Single wall",C1414)),ISNUMBER(FIND("Single-wall",C1414)),ISNUMBER(FIND("SWCNT",B1414)),ISNUMBER(FIND("SWNT",B1414)),ISNUMBER(FIND("single-wall",B1414)),ISNUMBER(FIND("single wall",B1414)),ISNUMBER(FIND("Single-wall",B1414)),ISNUMBER(FIND("Single wall",B1414)))</f>
        <v>0</v>
      </c>
      <c r="AZ1414" t="b">
        <f>OR(ISNUMBER(FIND("MWCNT",C1414)),ISNUMBER(FIND("MWNT",C1414)),ISNUMBER(FIND("multi-wall",C1414)),ISNUMBER(FIND("multi wall",C1414)),ISNUMBER(FIND("multiwall",C1414)),ISNUMBER(FIND("Multi-wall",C1414)),ISNUMBER(FIND("Multi wall",C1414)),ISNUMBER(FIND("Multiwall",C1414)),ISNUMBER(FIND("MWCNT",B1414)),ISNUMBER(FIND("MWNT",B1414)),ISNUMBER(FIND("multi-wall",B1414)),ISNUMBER(FIND("multi wall",B1414)),ISNUMBER(FIND("multiwall",B1414)),ISNUMBER(FIND("Multi-wall",B1414)),ISNUMBER(FIND("Multi wall",B1414)),ISNUMBER(FIND("Multiwall",B1414)),ISNUMBER(FIND("Double-wall",B1414)),ISNUMBER(FIND("Double wall",B1414)),ISNUMBER(FIND("Doublewall",B1414)),ISNUMBER(FIND("double-wall",B1414)),ISNUMBER(FIND("double wall",B1414)),ISNUMBER(FIND("doublewall",B1414)))</f>
        <v>1</v>
      </c>
      <c r="BA1414" t="b">
        <f>AND(Table1[[#This Row],[SWCNT]],Table1[[#This Row],[MWCNT]])</f>
        <v>0</v>
      </c>
      <c r="BB1414" t="b">
        <f>IF(Table1[[#This Row],[SWCNT]]=TRUE,FALSE,IF(Table1[[#This Row],[MWCNT]]=TRUE,FALSE,TRUE))</f>
        <v>0</v>
      </c>
      <c r="BC1414" s="18"/>
    </row>
    <row r="1415" spans="1:55" ht="203.5">
      <c r="A1415" t="s">
        <v>2060</v>
      </c>
      <c r="B1415" s="2" t="s">
        <v>2061</v>
      </c>
      <c r="C1415" s="16" t="s">
        <v>2062</v>
      </c>
      <c r="D1415" s="17" t="s">
        <v>2063</v>
      </c>
      <c r="E1415" s="2">
        <v>2017</v>
      </c>
      <c r="F1415" t="b">
        <f>OR(ISNUMBER(FIND("cytotoxic",C1415)),ISNUMBER(FIND("Cytotoxic",C1415)),ISNUMBER(FIND("cellular toxicity",C1415)),ISNUMBER(FIND("cell death",C1415)),ISNUMBER(FIND("viable",C1415)),ISNUMBER(FIND("phytotoxic",C1415)),ISNUMBER(FIND("acute toxicity",C1415)),ISNUMBER(FIND("MTT",C1415)),ISNUMBER(FIND("survival",C1415)),ISNUMBER(FIND("prolifer",C1415)),ISNUMBER(FIND("apoptosis",C1415)),ISNUMBER(FIND("neurotoxic",C1415)),ISNUMBER(FIND("  lysis ",C1415)),ISNUMBER(FIND("necrosis",C1415)),ISNUMBER(FIND("cellular death",C1415))*3,ISNUMBER(FIND("LDH",C1415)),ISNUMBER(FIND("Acute toxicity",C1415)))</f>
        <v>1</v>
      </c>
      <c r="G1415" t="b">
        <f>OR(ISNUMBER(FIND("genotoxic",C1415)),ISNUMBER(FIND("genotoxicity",C1415)),ISNUMBER(FIND("DNA damage",C1415)),ISNUMBER(FIND("DNA",C1415)),ISNUMBER(FIND("RNA",C1415)),ISNUMBER(FIND("mesothelioma",C1415)),ISNUMBER(FIND("carcino",C1415)),ISNUMBER(FIND("mutagen",C1415)),ISNUMBER(FIND("genetic",C1415)))</f>
        <v>0</v>
      </c>
      <c r="H1415" t="b">
        <f>OR(ISNUMBER(FIND("inflammatory",C1415)),ISNUMBER(FIND("inflamm",C1415)))</f>
        <v>0</v>
      </c>
      <c r="I1415" t="b">
        <f>OR(ISNUMBER(FIND("immune",C1415)),ISNUMBER(FIND("immunological",C1415)),ISNUMBER(FIND("interleuk",C1415)),ISNUMBER(FIND("platelet activation",C1415)),ISNUMBER(FIND("monocyte",C1415)),ISNUMBER(FIND("leukocyte",C1415)),ISNUMBER(FIND("cytokine",C1415)),ISNUMBER(FIND("CD4",C1415)),ISNUMBER(FIND("CD8",C1415)),ISNUMBER(FIND("T-cell",C1415)))</f>
        <v>0</v>
      </c>
      <c r="J1415" t="b">
        <f>OR(ISNUMBER(FIND("reactive oxygen",C1415)),ISNUMBER(FIND("ROS",C1415)),ISNUMBER(FIND("free radical",C1415)),ISNUMBER(FIND("oxidative stress",C1415)),ISNUMBER(FIND("peroxid",C1415)),ISNUMBER(FIND("oxidative",C1415)),ISNUMBER(FIND("antioxid",C1415)))</f>
        <v>0</v>
      </c>
      <c r="K1415" t="b">
        <f>OR(ISNUMBER(FIND("autophag",C1415)))</f>
        <v>0</v>
      </c>
      <c r="L1415" t="b">
        <f>OR(ISNUMBER(FIND("morpholog",C1415)))</f>
        <v>0</v>
      </c>
      <c r="M1415" t="b">
        <f>OR(ISNUMBER(FIND("fibrosis",C1415)),ISNUMBER(FIND("Fibrosis",C1415)),ISNUMBER(FIND("fibrot",C1415)))</f>
        <v>0</v>
      </c>
      <c r="N1415" t="b">
        <f>OR(ISNUMBER(FIND("offspring",C1415)),ISNUMBER(FIND("Parental",C1415)),ISNUMBER(FIND("parental",C1415)),ISNUMBER(FIND("germline",C1415)),ISNUMBER(FIND("reproduc",C1415)),ISNUMBER(FIND("embryo",C1415)))</f>
        <v>0</v>
      </c>
      <c r="O1415" t="b">
        <f>OR(ISNUMBER(FIND("metabol",C1415)),ISNUMBER(FIND("Metabol",C1415)),ISNUMBER(FIND("digest",C1415)),ISNUMBER(FIND("mitochon",C1415)))</f>
        <v>1</v>
      </c>
      <c r="P1415" t="b">
        <f>OR(ISNUMBER(FIND("ecotox",C1415)),ISNUMBER(FIND("Ecotox",B1415)),ISNUMBER(FIND("ecotox",B1415)),ISNUMBER(FIND("Ecotox",C1415)))</f>
        <v>1</v>
      </c>
      <c r="Q1415" t="b">
        <f>OR(ISNUMBER(FIND("Bioaccum",C1415)),ISNUMBER(FIND("bioaccum",C1415)),ISNUMBER(FIND("accum",C1415)))</f>
        <v>0</v>
      </c>
      <c r="R1415" t="b">
        <f>OR(ISNUMBER(FIND("Occupation",C1415)),ISNUMBER(FIND("occupation",C1415)),ISNUMBER(FIND("worker",C1415)),ISNUMBER(FIND("workforce",C1415)))</f>
        <v>0</v>
      </c>
      <c r="S1415" t="b">
        <f>NOT(OR(F1415,G1415,H1415,I1415,J1415,K1415,L1415,M1415,N1415,O1415,P1415,Q1415,R1415))</f>
        <v>0</v>
      </c>
      <c r="U1415" t="b">
        <f>OR(Table1[[#This Row],[Inflammation]],Table1[[#This Row],[Immune]])</f>
        <v>0</v>
      </c>
      <c r="V1415" t="str">
        <f>IF(OR(Table1[[#This Row],[Rodents]],Table1[[#This Row],[Human]],Table1[[#This Row],[Pig]]),OR(ISNUMBER(FIND("intratrach",C1415)),ISNUMBER(FIND("nasal ",C1415)),ISNUMBER(FIND("instill",C1415))),"NA")</f>
        <v>NA</v>
      </c>
      <c r="W1415" t="str">
        <f>IF(OR(Table1[[#This Row],[Rodents]],Table1[[#This Row],[Human]],Table1[[#This Row],[Pig]]),OR(ISNUMBER(FIND("dermal",C1415)),ISNUMBER(FIND("skin ",C1415))),"NA")</f>
        <v>NA</v>
      </c>
      <c r="X1415" t="str">
        <f>IF(OR(Table1[[#This Row],[Rodents]],Table1[[#This Row],[Human]],Table1[[#This Row],[Pig]]),OR(ISNUMBER(FIND("injected",C1415)),ISNUMBER(FIND("periton",C1415)),ISNUMBER(FIND("intrascrot",C1415))),"NA")</f>
        <v>NA</v>
      </c>
      <c r="Y1415" t="str">
        <f>IF(OR(Table1[[#This Row],[Rodents]],Table1[[#This Row],[Human]],Table1[[#This Row],[Pig]]),NOT(OR(Table1[[#This Row],[Inhaled/Intratracheal/intranasal]],Table1[[#This Row],[Dermal]],Table1[[#This Row],[Injected]])),"NA")</f>
        <v>NA</v>
      </c>
      <c r="AA1415" t="b">
        <f>OR(ISNUMBER(FIND("fish ",C1415)),ISNUMBER(FIND("Fish ",C1415)),ISNUMBER(FIND("aquatic",C1415)),ISNUMBER(FIND("daphnids",C1415)),ISNUMBER(FIND("Carcinus maenas",C1415)),ISNUMBER(FIND("Daphnia",C1415)),ISNUMBER(FIND("Ruditapes philippinarum",C1415)),ISNUMBER(FIND("daphnia",C1415)),ISNUMBER(FIND("marine",C1415)),ISNUMBER(FIND("mussel",C1415)),ISNUMBER(FIND("algae",C1415)),ISNUMBER(FIND("Donax faba",C1415)),ISNUMBER(FIND("estuarine",C1415)),ISNUMBER(FIND("snail",C1415)),ISNUMBER(FIND("Prorocentrum donghaiense",C1415)) )</f>
        <v>1</v>
      </c>
      <c r="AB1415" t="b">
        <f>OR(ISNUMBER(FIND(" rat ",C1415)),ISNUMBER(FIND(" rats ",C1415)),ISNUMBER(FIND(" Rats ",C1415)),ISNUMBER(FIND(" Rat ",C1415)),ISNUMBER(FIND(" rat.",C1415)),ISNUMBER(FIND(" rats.",C1415)),ISNUMBER(FIND("mouse",C1415)),ISNUMBER(FIND("mice",C1415)), ISNUMBER(FIND(" Mice",C1415)))</f>
        <v>0</v>
      </c>
      <c r="AC1415" t="b">
        <f>OR(ISNUMBER(FIND(" cell ",C1415)),ISNUMBER(FIND("fibroblast",C1415)),ISNUMBER(FIND("macrophage",C1415)),ISNUMBER(FIND("epithelial",C1415)),ISNUMBER(FIND("endothelial",C1415)),ISNUMBER(FIND("neuron",C1415)),ISNUMBER(FIND(" cells ",C1415)),ISNUMBER(FIND("RBC",C1415)),ISNUMBER(FIND("mitochond",C1415)),ISNUMBER(FIND("adipocyte",C1415)),ISNUMBER(FIND("osteo",C1415)),ISNUMBER(FIND("keratin",C1415)),ISNUMBER(FIND(" cell's ",C1415)),ISNUMBER(FIND("eukary",C1415)),ISNUMBER(FIND("sperm",C1415)))</f>
        <v>1</v>
      </c>
      <c r="AD1415" t="b">
        <f>OR(ISNUMBER(FIND("human",B1415)),ISNUMBER(FIND("workers",B1415)),ISNUMBER(FIND("workforces",B1415)),ISNUMBER(FIND("occupational",B1415)),ISNUMBER(FIND("Case report",B1415)),ISNUMBER(FIND("Workplaces",B1415)),ISNUMBER(FIND("worker",B1415)))</f>
        <v>0</v>
      </c>
      <c r="AE1415" t="b">
        <f>OR(ISNUMBER(FIND(" plant ",C1415)),ISNUMBER(FIND("Plant ",C1415)),ISNUMBER(FIND("tomato",C1415)),ISNUMBER(FIND("plants",C1415)),ISNUMBER(FIND("Plants",C1415)),ISNUMBER(FIND("algae",C1415)),ISNUMBER(FIND("lettuce",C1415)),ISNUMBER(FIND("green gram sprouts ",C1415)),ISNUMBER(FIND("Cucurbita pepo",C1415)),ISNUMBER(FIND("bean ",C1415)),ISNUMBER(FIND("chloroplast",C1415)),ISNUMBER(FIND("chlorophyll",C1415)),ISNUMBER(FIND("seedling",C1415)),ISNUMBER(FIND("canola",C1415)),ISNUMBER(FIND("shoot",C1415)),ISNUMBER(FIND("photosynthes",C1415)),ISNUMBER(FIND(" leaves ",C1415)),,ISNUMBER(FIND("agriculture",C1415)),ISNUMBER(FIND(" crops ",C1415)))</f>
        <v>0</v>
      </c>
      <c r="AF1415" t="b">
        <f>OR(ISNUMBER(FIND("bacteria",C1415)),ISNUMBER(FIND("Bacteria",C1415)),ISNUMBER(FIND("Bacterium",C1415)),ISNUMBER(FIND("bacterium",C1415)),ISNUMBER(FIND(" coli ",C1415)))</f>
        <v>0</v>
      </c>
      <c r="AG1415" t="b">
        <f>OR(ISNUMBER(FIND("fungi",C1415)),ISNUMBER(FIND("Fungi",C1415)),ISNUMBER(FIND("fungus",C1415)),ISNUMBER(FIND("Fungus",C1415)),ISNUMBER(FIND("mushroom",C1415)),ISNUMBER(FIND("Mushroom",C1415)),ISNUMBER(FIND(" mold ",C1415)))</f>
        <v>0</v>
      </c>
      <c r="AH1415" t="b">
        <f>OR(ISNUMBER(FIND("Pig ",C1415)),ISNUMBER(FIND("pig ",C1415)),ISNUMBER(FIND("Pigs ",C1415)),ISNUMBER(FIND("pigs ",C1415)))</f>
        <v>0</v>
      </c>
      <c r="AI1415" t="b">
        <f>OR(ISNUMBER(FIND(" C. elegans",C1415)),ISNUMBER(FIND("Caenorhabditis elegans",C1415)),ISNUMBER(FIND("earthworms",C1415)),ISNUMBER(FIND(" Ficopomatus enigmaticus",C1415)),ISNUMBER(FIND("larva",C1415)),ISNUMBER(FIND("Lumbriculus variegatus",C1415)),ISNUMBER(FIND("nematode",C1415)))</f>
        <v>0</v>
      </c>
      <c r="AJ1415" t="b">
        <f>NOT(OR(AA1415,AB1415,AC1415,AD1415,AE1415,AF1415,AG1415,AH1415,AI1415))</f>
        <v>0</v>
      </c>
      <c r="AL1415" t="b">
        <f>OR(AA1415,AB1415,AD1415,AE1415,AF1415,AG1415,AH1415,AI1415)</f>
        <v>1</v>
      </c>
      <c r="AM1415" t="b">
        <f>IF(Table1[[#This Row],[In vivo?]],IF(Table1[[#This Row],[Cell]],FALSE,TRUE),FALSE)</f>
        <v>0</v>
      </c>
      <c r="AN1415" t="b">
        <f>AND(AC1415,AL1415)</f>
        <v>1</v>
      </c>
      <c r="AO1415" t="b">
        <f>IF(Table1[[#This Row],[Cell]],IF(Table1[[#This Row],[In vivo?]],FALSE,TRUE),FALSE)</f>
        <v>0</v>
      </c>
      <c r="AP1415" t="b">
        <f>NOT(OR(Table1[[#This Row],[In vivo?]],Table1[[#This Row],[Only in Cell]]))</f>
        <v>0</v>
      </c>
      <c r="AQ1415" t="str">
        <f>IF(OR(Table1[[#This Row],[Rodents]],Table1[[#This Row],[Human]],Table1[[#This Row],[Pig]]),OR(ISNUMBER(FIND("pulmonary",C1415)),ISNUMBER(FIND("lung",C1415))),"NA")</f>
        <v>NA</v>
      </c>
      <c r="AR1415" t="str">
        <f>IF(OR(Table1[[#This Row],[Rodents]],Table1[[#This Row],[Human]],Table1[[#This Row],[Pig]]),OR(ISNUMBER(FIND("skin",C1415)),ISNUMBER(FIND("dermal",C1415))),"NA")</f>
        <v>NA</v>
      </c>
      <c r="AS1415" t="str">
        <f>IF(OR(Table1[[#This Row],[Rodents]],Table1[[#This Row],[Human]],Table1[[#This Row],[Pig]]),OR(ISNUMBER(FIND("liver",C1415)),ISNUMBER(FIND("hepat",C1415))),"NA")</f>
        <v>NA</v>
      </c>
      <c r="AT1415" t="str">
        <f>IF(OR(Table1[[#This Row],[Rodents]],Table1[[#This Row],[Human]],Table1[[#This Row],[Pig]]),OR(ISNUMBER(FIND("kidney",C1415)),ISNUMBER(FIND("neph",C1415))),"NA")</f>
        <v>NA</v>
      </c>
      <c r="AU1415" t="str">
        <f>IF(OR(Table1[[#This Row],[Rodents]],Table1[[#This Row],[Human]],Table1[[#This Row],[Pig]]),OR(ISNUMBER(FIND("brain",C1415)),ISNUMBER(FIND("neur",C1415)),ISNUMBER(FIND("nerv",C1415))),"NA")</f>
        <v>NA</v>
      </c>
      <c r="AV1415" t="str">
        <f>IF(OR(Table1[[#This Row],[Rodents]],Table1[[#This Row],[Human]],Table1[[#This Row],[Pig]]),OR(ISNUMBER(FIND("heart",C1415)),ISNUMBER(FIND("cardi",C1415))),"NA")</f>
        <v>NA</v>
      </c>
      <c r="AW1415" t="str">
        <f>IF(OR(Table1[[#This Row],[Rodents]],Table1[[#This Row],[Human]],Table1[[#This Row],[Pig]]),OR(ISNUMBER(FIND("gastro",C1415)),ISNUMBER(FIND("intesti",C1415)),ISNUMBER(FIND("stomach",C1415))),"NA")</f>
        <v>NA</v>
      </c>
      <c r="AX1415" t="str">
        <f>IF(OR(Table1[[#This Row],[Rodents]],Table1[[#This Row],[Human]],Table1[[#This Row],[Pig]]),NOT(OR(AQ1415,AR1415,AS1415,AT1415,AU1415,AV1415,AW1415)),"NA")</f>
        <v>NA</v>
      </c>
      <c r="AY1415" t="b">
        <f>OR(ISNUMBER(FIND("SWCNT",C1415)),ISNUMBER(FIND("SWNT",C1415)),ISNUMBER(FIND("single-wall",C1415)),ISNUMBER(FIND("single wall",C1415)),ISNUMBER(FIND("Single wall",C1415)),ISNUMBER(FIND("Single-wall",C1415)),ISNUMBER(FIND("SWCNT",B1415)),ISNUMBER(FIND("SWNT",B1415)),ISNUMBER(FIND("single-wall",B1415)),ISNUMBER(FIND("single wall",B1415)),ISNUMBER(FIND("Single-wall",B1415)),ISNUMBER(FIND("Single wall",B1415)))</f>
        <v>0</v>
      </c>
      <c r="AZ1415" t="b">
        <f>OR(ISNUMBER(FIND("MWCNT",C1415)),ISNUMBER(FIND("MWNT",C1415)),ISNUMBER(FIND("multi-wall",C1415)),ISNUMBER(FIND("multi wall",C1415)),ISNUMBER(FIND("multiwall",C1415)),ISNUMBER(FIND("Multi-wall",C1415)),ISNUMBER(FIND("Multi wall",C1415)),ISNUMBER(FIND("Multiwall",C1415)),ISNUMBER(FIND("MWCNT",B1415)),ISNUMBER(FIND("MWNT",B1415)),ISNUMBER(FIND("multi-wall",B1415)),ISNUMBER(FIND("multi wall",B1415)),ISNUMBER(FIND("multiwall",B1415)),ISNUMBER(FIND("Multi-wall",B1415)),ISNUMBER(FIND("Multi wall",B1415)),ISNUMBER(FIND("Multiwall",B1415)),ISNUMBER(FIND("Double-wall",B1415)),ISNUMBER(FIND("Double wall",B1415)),ISNUMBER(FIND("Doublewall",B1415)),ISNUMBER(FIND("double-wall",B1415)),ISNUMBER(FIND("double wall",B1415)),ISNUMBER(FIND("doublewall",B1415)))</f>
        <v>1</v>
      </c>
      <c r="BA1415" t="b">
        <f>AND(Table1[[#This Row],[SWCNT]],Table1[[#This Row],[MWCNT]])</f>
        <v>0</v>
      </c>
      <c r="BB1415" t="b">
        <f>IF(Table1[[#This Row],[SWCNT]]=TRUE,FALSE,IF(Table1[[#This Row],[MWCNT]]=TRUE,FALSE,TRUE))</f>
        <v>0</v>
      </c>
      <c r="BC1415" s="18"/>
    </row>
    <row r="1416" spans="1:55" ht="222">
      <c r="A1416" t="s">
        <v>2067</v>
      </c>
      <c r="B1416" s="2" t="s">
        <v>2068</v>
      </c>
      <c r="C1416" s="16" t="s">
        <v>2069</v>
      </c>
      <c r="D1416" s="17" t="s">
        <v>2070</v>
      </c>
      <c r="E1416" s="2">
        <v>2017</v>
      </c>
      <c r="F1416" t="b">
        <f>OR(ISNUMBER(FIND("cytotoxic",C1416)),ISNUMBER(FIND("Cytotoxic",C1416)),ISNUMBER(FIND("cellular toxicity",C1416)),ISNUMBER(FIND("cell death",C1416)),ISNUMBER(FIND("viable",C1416)),ISNUMBER(FIND("phytotoxic",C1416)),ISNUMBER(FIND("acute toxicity",C1416)),ISNUMBER(FIND("MTT",C1416)),ISNUMBER(FIND("survival",C1416)),ISNUMBER(FIND("prolifer",C1416)),ISNUMBER(FIND("apoptosis",C1416)),ISNUMBER(FIND("neurotoxic",C1416)),ISNUMBER(FIND("  lysis ",C1416)),ISNUMBER(FIND("necrosis",C1416)),ISNUMBER(FIND("cellular death",C1416))*3,ISNUMBER(FIND("LDH",C1416)),ISNUMBER(FIND("Acute toxicity",C1416)))</f>
        <v>0</v>
      </c>
      <c r="G1416" t="b">
        <f>OR(ISNUMBER(FIND("genotoxic",C1416)),ISNUMBER(FIND("genotoxicity",C1416)),ISNUMBER(FIND("DNA damage",C1416)),ISNUMBER(FIND("DNA",C1416)),ISNUMBER(FIND("RNA",C1416)),ISNUMBER(FIND("mesothelioma",C1416)),ISNUMBER(FIND("carcino",C1416)),ISNUMBER(FIND("mutagen",C1416)),ISNUMBER(FIND("genetic",C1416)))</f>
        <v>0</v>
      </c>
      <c r="H1416" t="b">
        <f>OR(ISNUMBER(FIND("inflammatory",C1416)),ISNUMBER(FIND("inflamm",C1416)))</f>
        <v>0</v>
      </c>
      <c r="I1416" t="b">
        <f>OR(ISNUMBER(FIND("immune",C1416)),ISNUMBER(FIND("immunological",C1416)),ISNUMBER(FIND("interleuk",C1416)),ISNUMBER(FIND("platelet activation",C1416)),ISNUMBER(FIND("monocyte",C1416)),ISNUMBER(FIND("leukocyte",C1416)),ISNUMBER(FIND("cytokine",C1416)),ISNUMBER(FIND("CD4",C1416)),ISNUMBER(FIND("CD8",C1416)),ISNUMBER(FIND("T-cell",C1416)))</f>
        <v>0</v>
      </c>
      <c r="J1416" t="b">
        <f>OR(ISNUMBER(FIND("reactive oxygen",C1416)),ISNUMBER(FIND("ROS",C1416)),ISNUMBER(FIND("free radical",C1416)),ISNUMBER(FIND("oxidative stress",C1416)),ISNUMBER(FIND("peroxid",C1416)),ISNUMBER(FIND("oxidative",C1416)),ISNUMBER(FIND("antioxid",C1416)))</f>
        <v>1</v>
      </c>
      <c r="K1416" t="b">
        <f>OR(ISNUMBER(FIND("autophag",C1416)))</f>
        <v>0</v>
      </c>
      <c r="L1416" t="b">
        <f>OR(ISNUMBER(FIND("morpholog",C1416)))</f>
        <v>1</v>
      </c>
      <c r="M1416" t="b">
        <f>OR(ISNUMBER(FIND("fibrosis",C1416)),ISNUMBER(FIND("Fibrosis",C1416)),ISNUMBER(FIND("fibrot",C1416)))</f>
        <v>0</v>
      </c>
      <c r="N1416" t="b">
        <f>OR(ISNUMBER(FIND("offspring",C1416)),ISNUMBER(FIND("Parental",C1416)),ISNUMBER(FIND("parental",C1416)),ISNUMBER(FIND("germline",C1416)),ISNUMBER(FIND("reproduc",C1416)),ISNUMBER(FIND("embryo",C1416)))</f>
        <v>0</v>
      </c>
      <c r="O1416" t="b">
        <f>OR(ISNUMBER(FIND("metabol",C1416)),ISNUMBER(FIND("Metabol",C1416)),ISNUMBER(FIND("digest",C1416)),ISNUMBER(FIND("mitochon",C1416)))</f>
        <v>1</v>
      </c>
      <c r="P1416" t="b">
        <f>OR(ISNUMBER(FIND("ecotox",C1416)),ISNUMBER(FIND("Ecotox",B1416)),ISNUMBER(FIND("ecotox",B1416)),ISNUMBER(FIND("Ecotox",C1416)))</f>
        <v>0</v>
      </c>
      <c r="Q1416" t="b">
        <f>OR(ISNUMBER(FIND("Bioaccum",C1416)),ISNUMBER(FIND("bioaccum",C1416)),ISNUMBER(FIND("accum",C1416)))</f>
        <v>0</v>
      </c>
      <c r="R1416" t="b">
        <f>OR(ISNUMBER(FIND("Occupation",C1416)),ISNUMBER(FIND("occupation",C1416)),ISNUMBER(FIND("worker",C1416)),ISNUMBER(FIND("workforce",C1416)))</f>
        <v>0</v>
      </c>
      <c r="S1416" t="b">
        <f>NOT(OR(F1416,G1416,H1416,I1416,J1416,K1416,L1416,M1416,N1416,O1416,P1416,Q1416,R1416))</f>
        <v>0</v>
      </c>
      <c r="U1416" t="b">
        <f>OR(Table1[[#This Row],[Inflammation]],Table1[[#This Row],[Immune]])</f>
        <v>0</v>
      </c>
      <c r="V1416" t="str">
        <f>IF(OR(Table1[[#This Row],[Rodents]],Table1[[#This Row],[Human]],Table1[[#This Row],[Pig]]),OR(ISNUMBER(FIND("intratrach",C1416)),ISNUMBER(FIND("nasal ",C1416)),ISNUMBER(FIND("instill",C1416))),"NA")</f>
        <v>NA</v>
      </c>
      <c r="W1416" t="str">
        <f>IF(OR(Table1[[#This Row],[Rodents]],Table1[[#This Row],[Human]],Table1[[#This Row],[Pig]]),OR(ISNUMBER(FIND("dermal",C1416)),ISNUMBER(FIND("skin ",C1416))),"NA")</f>
        <v>NA</v>
      </c>
      <c r="X1416" t="str">
        <f>IF(OR(Table1[[#This Row],[Rodents]],Table1[[#This Row],[Human]],Table1[[#This Row],[Pig]]),OR(ISNUMBER(FIND("injected",C1416)),ISNUMBER(FIND("periton",C1416)),ISNUMBER(FIND("intrascrot",C1416))),"NA")</f>
        <v>NA</v>
      </c>
      <c r="Y1416" t="str">
        <f>IF(OR(Table1[[#This Row],[Rodents]],Table1[[#This Row],[Human]],Table1[[#This Row],[Pig]]),NOT(OR(Table1[[#This Row],[Inhaled/Intratracheal/intranasal]],Table1[[#This Row],[Dermal]],Table1[[#This Row],[Injected]])),"NA")</f>
        <v>NA</v>
      </c>
      <c r="AA1416" t="b">
        <f>OR(ISNUMBER(FIND("fish ",C1416)),ISNUMBER(FIND("Fish ",C1416)),ISNUMBER(FIND("aquatic",C1416)),ISNUMBER(FIND("daphnids",C1416)),ISNUMBER(FIND("Carcinus maenas",C1416)),ISNUMBER(FIND("Daphnia",C1416)),ISNUMBER(FIND("Ruditapes philippinarum",C1416)),ISNUMBER(FIND("daphnia",C1416)),ISNUMBER(FIND("marine",C1416)),ISNUMBER(FIND("mussel",C1416)),ISNUMBER(FIND("algae",C1416)),ISNUMBER(FIND("Donax faba",C1416)),ISNUMBER(FIND("estuarine",C1416)),ISNUMBER(FIND("snail",C1416)),ISNUMBER(FIND("Prorocentrum donghaiense",C1416)) )</f>
        <v>1</v>
      </c>
      <c r="AB1416" t="b">
        <f>OR(ISNUMBER(FIND(" rat ",C1416)),ISNUMBER(FIND(" rats ",C1416)),ISNUMBER(FIND(" Rats ",C1416)),ISNUMBER(FIND(" Rat ",C1416)),ISNUMBER(FIND(" rat.",C1416)),ISNUMBER(FIND(" rats.",C1416)),ISNUMBER(FIND("mouse",C1416)),ISNUMBER(FIND("mice",C1416)), ISNUMBER(FIND(" Mice",C1416)))</f>
        <v>0</v>
      </c>
      <c r="AC1416" t="b">
        <f>OR(ISNUMBER(FIND(" cell ",C1416)),ISNUMBER(FIND("fibroblast",C1416)),ISNUMBER(FIND("macrophage",C1416)),ISNUMBER(FIND("epithelial",C1416)),ISNUMBER(FIND("endothelial",C1416)),ISNUMBER(FIND("neuron",C1416)),ISNUMBER(FIND(" cells ",C1416)),ISNUMBER(FIND("RBC",C1416)),ISNUMBER(FIND("mitochond",C1416)),ISNUMBER(FIND("adipocyte",C1416)),ISNUMBER(FIND("osteo",C1416)),ISNUMBER(FIND("keratin",C1416)),ISNUMBER(FIND(" cell's ",C1416)),ISNUMBER(FIND("eukary",C1416)),ISNUMBER(FIND("sperm",C1416)))</f>
        <v>1</v>
      </c>
      <c r="AD1416" t="b">
        <f>OR(ISNUMBER(FIND("human",B1416)),ISNUMBER(FIND("workers",B1416)),ISNUMBER(FIND("workforces",B1416)),ISNUMBER(FIND("occupational",B1416)),ISNUMBER(FIND("Case report",B1416)),ISNUMBER(FIND("Workplaces",B1416)),ISNUMBER(FIND("worker",B1416)))</f>
        <v>0</v>
      </c>
      <c r="AE1416" t="b">
        <f>OR(ISNUMBER(FIND(" plant ",C1416)),ISNUMBER(FIND("Plant ",C1416)),ISNUMBER(FIND("tomato",C1416)),ISNUMBER(FIND("plants",C1416)),ISNUMBER(FIND("Plants",C1416)),ISNUMBER(FIND("algae",C1416)),ISNUMBER(FIND("lettuce",C1416)),ISNUMBER(FIND("green gram sprouts ",C1416)),ISNUMBER(FIND("Cucurbita pepo",C1416)),ISNUMBER(FIND("bean ",C1416)),ISNUMBER(FIND("chloroplast",C1416)),ISNUMBER(FIND("chlorophyll",C1416)),ISNUMBER(FIND("seedling",C1416)),ISNUMBER(FIND("canola",C1416)),ISNUMBER(FIND("shoot",C1416)),ISNUMBER(FIND("photosynthes",C1416)),ISNUMBER(FIND(" leaves ",C1416)),,ISNUMBER(FIND("agriculture",C1416)),ISNUMBER(FIND(" crops ",C1416)))</f>
        <v>1</v>
      </c>
      <c r="AF1416" t="b">
        <f>OR(ISNUMBER(FIND("bacteria",C1416)),ISNUMBER(FIND("Bacteria",C1416)),ISNUMBER(FIND("Bacterium",C1416)),ISNUMBER(FIND("bacterium",C1416)),ISNUMBER(FIND(" coli ",C1416)))</f>
        <v>0</v>
      </c>
      <c r="AG1416" t="b">
        <f>OR(ISNUMBER(FIND("fungi",C1416)),ISNUMBER(FIND("Fungi",C1416)),ISNUMBER(FIND("fungus",C1416)),ISNUMBER(FIND("Fungus",C1416)),ISNUMBER(FIND("mushroom",C1416)),ISNUMBER(FIND("Mushroom",C1416)),ISNUMBER(FIND(" mold ",C1416)))</f>
        <v>0</v>
      </c>
      <c r="AH1416" t="b">
        <f>OR(ISNUMBER(FIND("Pig ",C1416)),ISNUMBER(FIND("pig ",C1416)),ISNUMBER(FIND("Pigs ",C1416)),ISNUMBER(FIND("pigs ",C1416)))</f>
        <v>0</v>
      </c>
      <c r="AI1416" t="b">
        <f>OR(ISNUMBER(FIND(" C. elegans",C1416)),ISNUMBER(FIND("Caenorhabditis elegans",C1416)),ISNUMBER(FIND("earthworms",C1416)),ISNUMBER(FIND(" Ficopomatus enigmaticus",C1416)),ISNUMBER(FIND("larva",C1416)),ISNUMBER(FIND("Lumbriculus variegatus",C1416)),ISNUMBER(FIND("nematode",C1416)))</f>
        <v>0</v>
      </c>
      <c r="AJ1416" t="b">
        <f>NOT(OR(AA1416,AB1416,AC1416,AD1416,AE1416,AF1416,AG1416,AH1416,AI1416))</f>
        <v>0</v>
      </c>
      <c r="AL1416" t="b">
        <f>OR(AA1416,AB1416,AD1416,AE1416,AF1416,AG1416,AH1416,AI1416)</f>
        <v>1</v>
      </c>
      <c r="AM1416" t="b">
        <f>IF(Table1[[#This Row],[In vivo?]],IF(Table1[[#This Row],[Cell]],FALSE,TRUE),FALSE)</f>
        <v>0</v>
      </c>
      <c r="AN1416" t="b">
        <f>AND(AC1416,AL1416)</f>
        <v>1</v>
      </c>
      <c r="AO1416" t="b">
        <f>IF(Table1[[#This Row],[Cell]],IF(Table1[[#This Row],[In vivo?]],FALSE,TRUE),FALSE)</f>
        <v>0</v>
      </c>
      <c r="AP1416" t="b">
        <f>NOT(OR(Table1[[#This Row],[In vivo?]],Table1[[#This Row],[Only in Cell]]))</f>
        <v>0</v>
      </c>
      <c r="AQ1416" t="str">
        <f>IF(OR(Table1[[#This Row],[Rodents]],Table1[[#This Row],[Human]],Table1[[#This Row],[Pig]]),OR(ISNUMBER(FIND("pulmonary",C1416)),ISNUMBER(FIND("lung",C1416))),"NA")</f>
        <v>NA</v>
      </c>
      <c r="AR1416" t="str">
        <f>IF(OR(Table1[[#This Row],[Rodents]],Table1[[#This Row],[Human]],Table1[[#This Row],[Pig]]),OR(ISNUMBER(FIND("skin",C1416)),ISNUMBER(FIND("dermal",C1416))),"NA")</f>
        <v>NA</v>
      </c>
      <c r="AS1416" t="str">
        <f>IF(OR(Table1[[#This Row],[Rodents]],Table1[[#This Row],[Human]],Table1[[#This Row],[Pig]]),OR(ISNUMBER(FIND("liver",C1416)),ISNUMBER(FIND("hepat",C1416))),"NA")</f>
        <v>NA</v>
      </c>
      <c r="AT1416" t="str">
        <f>IF(OR(Table1[[#This Row],[Rodents]],Table1[[#This Row],[Human]],Table1[[#This Row],[Pig]]),OR(ISNUMBER(FIND("kidney",C1416)),ISNUMBER(FIND("neph",C1416))),"NA")</f>
        <v>NA</v>
      </c>
      <c r="AU1416" t="str">
        <f>IF(OR(Table1[[#This Row],[Rodents]],Table1[[#This Row],[Human]],Table1[[#This Row],[Pig]]),OR(ISNUMBER(FIND("brain",C1416)),ISNUMBER(FIND("neur",C1416)),ISNUMBER(FIND("nerv",C1416))),"NA")</f>
        <v>NA</v>
      </c>
      <c r="AV1416" t="str">
        <f>IF(OR(Table1[[#This Row],[Rodents]],Table1[[#This Row],[Human]],Table1[[#This Row],[Pig]]),OR(ISNUMBER(FIND("heart",C1416)),ISNUMBER(FIND("cardi",C1416))),"NA")</f>
        <v>NA</v>
      </c>
      <c r="AW1416" t="str">
        <f>IF(OR(Table1[[#This Row],[Rodents]],Table1[[#This Row],[Human]],Table1[[#This Row],[Pig]]),OR(ISNUMBER(FIND("gastro",C1416)),ISNUMBER(FIND("intesti",C1416)),ISNUMBER(FIND("stomach",C1416))),"NA")</f>
        <v>NA</v>
      </c>
      <c r="AX1416" t="str">
        <f>IF(OR(Table1[[#This Row],[Rodents]],Table1[[#This Row],[Human]],Table1[[#This Row],[Pig]]),NOT(OR(AQ1416,AR1416,AS1416,AT1416,AU1416,AV1416,AW1416)),"NA")</f>
        <v>NA</v>
      </c>
      <c r="AY1416" t="b">
        <f>OR(ISNUMBER(FIND("SWCNT",C1416)),ISNUMBER(FIND("SWNT",C1416)),ISNUMBER(FIND("single-wall",C1416)),ISNUMBER(FIND("single wall",C1416)),ISNUMBER(FIND("Single wall",C1416)),ISNUMBER(FIND("Single-wall",C1416)),ISNUMBER(FIND("SWCNT",B1416)),ISNUMBER(FIND("SWNT",B1416)),ISNUMBER(FIND("single-wall",B1416)),ISNUMBER(FIND("single wall",B1416)),ISNUMBER(FIND("Single-wall",B1416)),ISNUMBER(FIND("Single wall",B1416)))</f>
        <v>0</v>
      </c>
      <c r="AZ1416" t="b">
        <f>OR(ISNUMBER(FIND("MWCNT",C1416)),ISNUMBER(FIND("MWNT",C1416)),ISNUMBER(FIND("multi-wall",C1416)),ISNUMBER(FIND("multi wall",C1416)),ISNUMBER(FIND("multiwall",C1416)),ISNUMBER(FIND("Multi-wall",C1416)),ISNUMBER(FIND("Multi wall",C1416)),ISNUMBER(FIND("Multiwall",C1416)),ISNUMBER(FIND("MWCNT",B1416)),ISNUMBER(FIND("MWNT",B1416)),ISNUMBER(FIND("multi-wall",B1416)),ISNUMBER(FIND("multi wall",B1416)),ISNUMBER(FIND("multiwall",B1416)),ISNUMBER(FIND("Multi-wall",B1416)),ISNUMBER(FIND("Multi wall",B1416)),ISNUMBER(FIND("Multiwall",B1416)),ISNUMBER(FIND("Double-wall",B1416)),ISNUMBER(FIND("Double wall",B1416)),ISNUMBER(FIND("Doublewall",B1416)),ISNUMBER(FIND("double-wall",B1416)),ISNUMBER(FIND("double wall",B1416)),ISNUMBER(FIND("doublewall",B1416)))</f>
        <v>1</v>
      </c>
      <c r="BA1416" t="b">
        <f>AND(Table1[[#This Row],[SWCNT]],Table1[[#This Row],[MWCNT]])</f>
        <v>0</v>
      </c>
      <c r="BB1416" t="b">
        <f>IF(Table1[[#This Row],[SWCNT]]=TRUE,FALSE,IF(Table1[[#This Row],[MWCNT]]=TRUE,FALSE,TRUE))</f>
        <v>0</v>
      </c>
      <c r="BC1416" s="18"/>
    </row>
    <row r="1417" spans="1:55" ht="203.5">
      <c r="A1417" t="s">
        <v>2074</v>
      </c>
      <c r="B1417" s="2" t="s">
        <v>2075</v>
      </c>
      <c r="C1417" s="16" t="s">
        <v>2076</v>
      </c>
      <c r="D1417" s="17" t="s">
        <v>2077</v>
      </c>
      <c r="E1417" s="2">
        <v>2017</v>
      </c>
      <c r="F1417" t="b">
        <f>OR(ISNUMBER(FIND("cytotoxic",C1417)),ISNUMBER(FIND("Cytotoxic",C1417)),ISNUMBER(FIND("cellular toxicity",C1417)),ISNUMBER(FIND("cell death",C1417)),ISNUMBER(FIND("viable",C1417)),ISNUMBER(FIND("phytotoxic",C1417)),ISNUMBER(FIND("acute toxicity",C1417)),ISNUMBER(FIND("MTT",C1417)),ISNUMBER(FIND("survival",C1417)),ISNUMBER(FIND("prolifer",C1417)),ISNUMBER(FIND("apoptosis",C1417)),ISNUMBER(FIND("neurotoxic",C1417)),ISNUMBER(FIND("  lysis ",C1417)),ISNUMBER(FIND("necrosis",C1417)),ISNUMBER(FIND("cellular death",C1417))*3,ISNUMBER(FIND("LDH",C1417)),ISNUMBER(FIND("Acute toxicity",C1417)))</f>
        <v>1</v>
      </c>
      <c r="G1417" t="b">
        <f>OR(ISNUMBER(FIND("genotoxic",C1417)),ISNUMBER(FIND("genotoxicity",C1417)),ISNUMBER(FIND("DNA damage",C1417)),ISNUMBER(FIND("DNA",C1417)),ISNUMBER(FIND("RNA",C1417)),ISNUMBER(FIND("mesothelioma",C1417)),ISNUMBER(FIND("carcino",C1417)),ISNUMBER(FIND("mutagen",C1417)),ISNUMBER(FIND("genetic",C1417)))</f>
        <v>0</v>
      </c>
      <c r="H1417" t="b">
        <f>OR(ISNUMBER(FIND("inflammatory",C1417)),ISNUMBER(FIND("inflamm",C1417)))</f>
        <v>0</v>
      </c>
      <c r="I1417" t="b">
        <f>OR(ISNUMBER(FIND("immune",C1417)),ISNUMBER(FIND("immunological",C1417)),ISNUMBER(FIND("interleuk",C1417)),ISNUMBER(FIND("platelet activation",C1417)),ISNUMBER(FIND("monocyte",C1417)),ISNUMBER(FIND("leukocyte",C1417)),ISNUMBER(FIND("cytokine",C1417)),ISNUMBER(FIND("CD4",C1417)),ISNUMBER(FIND("CD8",C1417)),ISNUMBER(FIND("T-cell",C1417)))</f>
        <v>0</v>
      </c>
      <c r="J1417" t="b">
        <f>OR(ISNUMBER(FIND("reactive oxygen",C1417)),ISNUMBER(FIND("ROS",C1417)),ISNUMBER(FIND("free radical",C1417)),ISNUMBER(FIND("oxidative stress",C1417)),ISNUMBER(FIND("peroxid",C1417)),ISNUMBER(FIND("oxidative",C1417)),ISNUMBER(FIND("antioxid",C1417)))</f>
        <v>1</v>
      </c>
      <c r="K1417" t="b">
        <f>OR(ISNUMBER(FIND("autophag",C1417)))</f>
        <v>0</v>
      </c>
      <c r="L1417" t="b">
        <f>OR(ISNUMBER(FIND("morpholog",C1417)))</f>
        <v>0</v>
      </c>
      <c r="M1417" t="b">
        <f>OR(ISNUMBER(FIND("fibrosis",C1417)),ISNUMBER(FIND("Fibrosis",C1417)),ISNUMBER(FIND("fibrot",C1417)))</f>
        <v>0</v>
      </c>
      <c r="N1417" t="b">
        <f>OR(ISNUMBER(FIND("offspring",C1417)),ISNUMBER(FIND("Parental",C1417)),ISNUMBER(FIND("parental",C1417)),ISNUMBER(FIND("germline",C1417)),ISNUMBER(FIND("reproduc",C1417)),ISNUMBER(FIND("embryo",C1417)))</f>
        <v>0</v>
      </c>
      <c r="O1417" t="b">
        <f>OR(ISNUMBER(FIND("metabol",C1417)),ISNUMBER(FIND("Metabol",C1417)),ISNUMBER(FIND("digest",C1417)),ISNUMBER(FIND("mitochon",C1417)))</f>
        <v>0</v>
      </c>
      <c r="P1417" t="b">
        <f>OR(ISNUMBER(FIND("ecotox",C1417)),ISNUMBER(FIND("Ecotox",B1417)),ISNUMBER(FIND("ecotox",B1417)),ISNUMBER(FIND("Ecotox",C1417)))</f>
        <v>0</v>
      </c>
      <c r="Q1417" t="b">
        <f>OR(ISNUMBER(FIND("Bioaccum",C1417)),ISNUMBER(FIND("bioaccum",C1417)),ISNUMBER(FIND("accum",C1417)))</f>
        <v>0</v>
      </c>
      <c r="R1417" t="b">
        <f>OR(ISNUMBER(FIND("Occupation",C1417)),ISNUMBER(FIND("occupation",C1417)),ISNUMBER(FIND("worker",C1417)),ISNUMBER(FIND("workforce",C1417)))</f>
        <v>0</v>
      </c>
      <c r="S1417" t="b">
        <f>NOT(OR(F1417,G1417,H1417,I1417,J1417,K1417,L1417,M1417,N1417,O1417,P1417,Q1417,R1417))</f>
        <v>0</v>
      </c>
      <c r="U1417" t="b">
        <f>OR(Table1[[#This Row],[Inflammation]],Table1[[#This Row],[Immune]])</f>
        <v>0</v>
      </c>
      <c r="V1417" t="str">
        <f>IF(OR(Table1[[#This Row],[Rodents]],Table1[[#This Row],[Human]],Table1[[#This Row],[Pig]]),OR(ISNUMBER(FIND("intratrach",C1417)),ISNUMBER(FIND("nasal ",C1417)),ISNUMBER(FIND("instill",C1417))),"NA")</f>
        <v>NA</v>
      </c>
      <c r="W1417" t="str">
        <f>IF(OR(Table1[[#This Row],[Rodents]],Table1[[#This Row],[Human]],Table1[[#This Row],[Pig]]),OR(ISNUMBER(FIND("dermal",C1417)),ISNUMBER(FIND("skin ",C1417))),"NA")</f>
        <v>NA</v>
      </c>
      <c r="X1417" t="str">
        <f>IF(OR(Table1[[#This Row],[Rodents]],Table1[[#This Row],[Human]],Table1[[#This Row],[Pig]]),OR(ISNUMBER(FIND("injected",C1417)),ISNUMBER(FIND("periton",C1417)),ISNUMBER(FIND("intrascrot",C1417))),"NA")</f>
        <v>NA</v>
      </c>
      <c r="Y1417" t="str">
        <f>IF(OR(Table1[[#This Row],[Rodents]],Table1[[#This Row],[Human]],Table1[[#This Row],[Pig]]),NOT(OR(Table1[[#This Row],[Inhaled/Intratracheal/intranasal]],Table1[[#This Row],[Dermal]],Table1[[#This Row],[Injected]])),"NA")</f>
        <v>NA</v>
      </c>
      <c r="AA1417" t="b">
        <f>OR(ISNUMBER(FIND("fish ",C1417)),ISNUMBER(FIND("Fish ",C1417)),ISNUMBER(FIND("aquatic",C1417)),ISNUMBER(FIND("daphnids",C1417)),ISNUMBER(FIND("Carcinus maenas",C1417)),ISNUMBER(FIND("Daphnia",C1417)),ISNUMBER(FIND("Ruditapes philippinarum",C1417)),ISNUMBER(FIND("daphnia",C1417)),ISNUMBER(FIND("marine",C1417)),ISNUMBER(FIND("mussel",C1417)),ISNUMBER(FIND("algae",C1417)),ISNUMBER(FIND("Donax faba",C1417)),ISNUMBER(FIND("estuarine",C1417)),ISNUMBER(FIND("snail",C1417)),ISNUMBER(FIND("Prorocentrum donghaiense",C1417)) )</f>
        <v>0</v>
      </c>
      <c r="AB1417" t="b">
        <f>OR(ISNUMBER(FIND(" rat ",C1417)),ISNUMBER(FIND(" rats ",C1417)),ISNUMBER(FIND(" Rats ",C1417)),ISNUMBER(FIND(" Rat ",C1417)),ISNUMBER(FIND(" rat.",C1417)),ISNUMBER(FIND(" rats.",C1417)),ISNUMBER(FIND("mouse",C1417)),ISNUMBER(FIND("mice",C1417)), ISNUMBER(FIND(" Mice",C1417)))</f>
        <v>0</v>
      </c>
      <c r="AC1417" t="b">
        <f>OR(ISNUMBER(FIND(" cell ",C1417)),ISNUMBER(FIND("fibroblast",C1417)),ISNUMBER(FIND("macrophage",C1417)),ISNUMBER(FIND("epithelial",C1417)),ISNUMBER(FIND("endothelial",C1417)),ISNUMBER(FIND("neuron",C1417)),ISNUMBER(FIND(" cells ",C1417)),ISNUMBER(FIND("RBC",C1417)),ISNUMBER(FIND("mitochond",C1417)),ISNUMBER(FIND("adipocyte",C1417)),ISNUMBER(FIND("osteo",C1417)),ISNUMBER(FIND("keratin",C1417)),ISNUMBER(FIND(" cell's ",C1417)),ISNUMBER(FIND("eukary",C1417)),ISNUMBER(FIND("sperm",C1417)))</f>
        <v>1</v>
      </c>
      <c r="AD1417" t="b">
        <v>0</v>
      </c>
      <c r="AE1417" t="b">
        <f>OR(ISNUMBER(FIND(" plant ",C1417)),ISNUMBER(FIND("Plant ",C1417)),ISNUMBER(FIND("tomato",C1417)),ISNUMBER(FIND("plants",C1417)),ISNUMBER(FIND("Plants",C1417)),ISNUMBER(FIND("algae",C1417)),ISNUMBER(FIND("lettuce",C1417)),ISNUMBER(FIND("green gram sprouts ",C1417)),ISNUMBER(FIND("Cucurbita pepo",C1417)),ISNUMBER(FIND("bean ",C1417)),ISNUMBER(FIND("chloroplast",C1417)),ISNUMBER(FIND("chlorophyll",C1417)),ISNUMBER(FIND("seedling",C1417)),ISNUMBER(FIND("canola",C1417)),ISNUMBER(FIND("shoot",C1417)),ISNUMBER(FIND("photosynthes",C1417)),ISNUMBER(FIND(" leaves ",C1417)),,ISNUMBER(FIND("agriculture",C1417)),ISNUMBER(FIND(" crops ",C1417)))</f>
        <v>0</v>
      </c>
      <c r="AF1417" t="b">
        <f>OR(ISNUMBER(FIND("bacteria",C1417)),ISNUMBER(FIND("Bacteria",C1417)),ISNUMBER(FIND("Bacterium",C1417)),ISNUMBER(FIND("bacterium",C1417)),ISNUMBER(FIND(" coli ",C1417)))</f>
        <v>0</v>
      </c>
      <c r="AG1417" t="b">
        <f>OR(ISNUMBER(FIND("fungi",C1417)),ISNUMBER(FIND("Fungi",C1417)),ISNUMBER(FIND("fungus",C1417)),ISNUMBER(FIND("Fungus",C1417)),ISNUMBER(FIND("mushroom",C1417)),ISNUMBER(FIND("Mushroom",C1417)),ISNUMBER(FIND(" mold ",C1417)))</f>
        <v>0</v>
      </c>
      <c r="AH1417" t="b">
        <f>OR(ISNUMBER(FIND("Pig ",C1417)),ISNUMBER(FIND("pig ",C1417)),ISNUMBER(FIND("Pigs ",C1417)),ISNUMBER(FIND("pigs ",C1417)))</f>
        <v>0</v>
      </c>
      <c r="AI1417" t="b">
        <f>OR(ISNUMBER(FIND(" C. elegans",C1417)),ISNUMBER(FIND("Caenorhabditis elegans",C1417)),ISNUMBER(FIND("earthworms",C1417)),ISNUMBER(FIND(" Ficopomatus enigmaticus",C1417)),ISNUMBER(FIND("larva",C1417)),ISNUMBER(FIND("Lumbriculus variegatus",C1417)),ISNUMBER(FIND("nematode",C1417)))</f>
        <v>0</v>
      </c>
      <c r="AJ1417" t="b">
        <f>NOT(OR(AA1417,AB1417,AC1417,AD1417,AE1417,AF1417,AG1417,AH1417,AI1417))</f>
        <v>0</v>
      </c>
      <c r="AL1417" t="b">
        <f>OR(AA1417,AB1417,AD1417,AE1417,AF1417,AG1417,AH1417,AI1417)</f>
        <v>0</v>
      </c>
      <c r="AM1417" t="b">
        <f>IF(Table1[[#This Row],[In vivo?]],IF(Table1[[#This Row],[Cell]],FALSE,TRUE),FALSE)</f>
        <v>0</v>
      </c>
      <c r="AN1417" t="b">
        <f>AND(AC1417,AL1417)</f>
        <v>0</v>
      </c>
      <c r="AO1417" t="b">
        <f>IF(Table1[[#This Row],[Cell]],IF(Table1[[#This Row],[In vivo?]],FALSE,TRUE),FALSE)</f>
        <v>1</v>
      </c>
      <c r="AP1417" t="b">
        <f>NOT(OR(Table1[[#This Row],[In vivo?]],Table1[[#This Row],[Only in Cell]]))</f>
        <v>0</v>
      </c>
      <c r="AQ1417" t="str">
        <f>IF(OR(Table1[[#This Row],[Rodents]],Table1[[#This Row],[Human]],Table1[[#This Row],[Pig]]),OR(ISNUMBER(FIND("pulmonary",C1417)),ISNUMBER(FIND("lung",C1417))),"NA")</f>
        <v>NA</v>
      </c>
      <c r="AR1417" t="str">
        <f>IF(OR(Table1[[#This Row],[Rodents]],Table1[[#This Row],[Human]],Table1[[#This Row],[Pig]]),OR(ISNUMBER(FIND("skin",C1417)),ISNUMBER(FIND("dermal",C1417))),"NA")</f>
        <v>NA</v>
      </c>
      <c r="AS1417" t="str">
        <f>IF(OR(Table1[[#This Row],[Rodents]],Table1[[#This Row],[Human]],Table1[[#This Row],[Pig]]),OR(ISNUMBER(FIND("liver",C1417)),ISNUMBER(FIND("hepat",C1417))),"NA")</f>
        <v>NA</v>
      </c>
      <c r="AT1417" t="str">
        <f>IF(OR(Table1[[#This Row],[Rodents]],Table1[[#This Row],[Human]],Table1[[#This Row],[Pig]]),OR(ISNUMBER(FIND("kidney",C1417)),ISNUMBER(FIND("neph",C1417))),"NA")</f>
        <v>NA</v>
      </c>
      <c r="AU1417" t="str">
        <f>IF(OR(Table1[[#This Row],[Rodents]],Table1[[#This Row],[Human]],Table1[[#This Row],[Pig]]),OR(ISNUMBER(FIND("brain",C1417)),ISNUMBER(FIND("neur",C1417)),ISNUMBER(FIND("nerv",C1417))),"NA")</f>
        <v>NA</v>
      </c>
      <c r="AV1417" t="str">
        <f>IF(OR(Table1[[#This Row],[Rodents]],Table1[[#This Row],[Human]],Table1[[#This Row],[Pig]]),OR(ISNUMBER(FIND("heart",C1417)),ISNUMBER(FIND("cardi",C1417))),"NA")</f>
        <v>NA</v>
      </c>
      <c r="AW1417" t="str">
        <f>IF(OR(Table1[[#This Row],[Rodents]],Table1[[#This Row],[Human]],Table1[[#This Row],[Pig]]),OR(ISNUMBER(FIND("gastro",C1417)),ISNUMBER(FIND("intesti",C1417)),ISNUMBER(FIND("stomach",C1417))),"NA")</f>
        <v>NA</v>
      </c>
      <c r="AX1417" t="str">
        <f>IF(OR(Table1[[#This Row],[Rodents]],Table1[[#This Row],[Human]],Table1[[#This Row],[Pig]]),NOT(OR(AQ1417,AR1417,AS1417,AT1417,AU1417,AV1417,AW1417)),"NA")</f>
        <v>NA</v>
      </c>
      <c r="AY1417" t="b">
        <f>OR(ISNUMBER(FIND("SWCNT",C1417)),ISNUMBER(FIND("SWNT",C1417)),ISNUMBER(FIND("single-wall",C1417)),ISNUMBER(FIND("single wall",C1417)),ISNUMBER(FIND("Single wall",C1417)),ISNUMBER(FIND("Single-wall",C1417)),ISNUMBER(FIND("SWCNT",B1417)),ISNUMBER(FIND("SWNT",B1417)),ISNUMBER(FIND("single-wall",B1417)),ISNUMBER(FIND("single wall",B1417)),ISNUMBER(FIND("Single-wall",B1417)),ISNUMBER(FIND("Single wall",B1417)))</f>
        <v>1</v>
      </c>
      <c r="AZ1417" t="b">
        <f>OR(ISNUMBER(FIND("MWCNT",C1417)),ISNUMBER(FIND("MWNT",C1417)),ISNUMBER(FIND("multi-wall",C1417)),ISNUMBER(FIND("multi wall",C1417)),ISNUMBER(FIND("multiwall",C1417)),ISNUMBER(FIND("Multi-wall",C1417)),ISNUMBER(FIND("Multi wall",C1417)),ISNUMBER(FIND("Multiwall",C1417)),ISNUMBER(FIND("MWCNT",B1417)),ISNUMBER(FIND("MWNT",B1417)),ISNUMBER(FIND("multi-wall",B1417)),ISNUMBER(FIND("multi wall",B1417)),ISNUMBER(FIND("multiwall",B1417)),ISNUMBER(FIND("Multi-wall",B1417)),ISNUMBER(FIND("Multi wall",B1417)),ISNUMBER(FIND("Multiwall",B1417)),ISNUMBER(FIND("Double-wall",B1417)),ISNUMBER(FIND("Double wall",B1417)),ISNUMBER(FIND("Doublewall",B1417)),ISNUMBER(FIND("double-wall",B1417)),ISNUMBER(FIND("double wall",B1417)),ISNUMBER(FIND("doublewall",B1417)))</f>
        <v>1</v>
      </c>
      <c r="BA1417" t="b">
        <f>AND(Table1[[#This Row],[SWCNT]],Table1[[#This Row],[MWCNT]])</f>
        <v>1</v>
      </c>
      <c r="BB1417" t="b">
        <f>IF(Table1[[#This Row],[SWCNT]]=TRUE,FALSE,IF(Table1[[#This Row],[MWCNT]]=TRUE,FALSE,TRUE))</f>
        <v>0</v>
      </c>
      <c r="BC1417" s="18"/>
    </row>
    <row r="1418" spans="1:55" ht="222">
      <c r="A1418" t="s">
        <v>2078</v>
      </c>
      <c r="B1418" s="2" t="s">
        <v>2079</v>
      </c>
      <c r="C1418" s="16" t="s">
        <v>2080</v>
      </c>
      <c r="D1418" s="17" t="s">
        <v>1196</v>
      </c>
      <c r="E1418" s="2">
        <v>2017</v>
      </c>
      <c r="F1418" t="b">
        <f>OR(ISNUMBER(FIND("cytotoxic",C1418)),ISNUMBER(FIND("Cytotoxic",C1418)),ISNUMBER(FIND("cellular toxicity",C1418)),ISNUMBER(FIND("cell death",C1418)),ISNUMBER(FIND("viable",C1418)),ISNUMBER(FIND("phytotoxic",C1418)),ISNUMBER(FIND("acute toxicity",C1418)),ISNUMBER(FIND("MTT",C1418)),ISNUMBER(FIND("survival",C1418)),ISNUMBER(FIND("prolifer",C1418)),ISNUMBER(FIND("apoptosis",C1418)),ISNUMBER(FIND("neurotoxic",C1418)),ISNUMBER(FIND("  lysis ",C1418)),ISNUMBER(FIND("necrosis",C1418)),ISNUMBER(FIND("cellular death",C1418))*3,ISNUMBER(FIND("LDH",C1418)),ISNUMBER(FIND("Acute toxicity",C1418)))</f>
        <v>1</v>
      </c>
      <c r="G1418" t="b">
        <f>OR(ISNUMBER(FIND("genotoxic",C1418)),ISNUMBER(FIND("genotoxicity",C1418)),ISNUMBER(FIND("DNA damage",C1418)),ISNUMBER(FIND("DNA",C1418)),ISNUMBER(FIND("RNA",C1418)),ISNUMBER(FIND("mesothelioma",C1418)),ISNUMBER(FIND("carcino",C1418)),ISNUMBER(FIND("mutagen",C1418)),ISNUMBER(FIND("genetic",C1418)))</f>
        <v>0</v>
      </c>
      <c r="H1418" t="b">
        <f>OR(ISNUMBER(FIND("inflammatory",C1418)),ISNUMBER(FIND("inflamm",C1418)))</f>
        <v>0</v>
      </c>
      <c r="I1418" t="b">
        <f>OR(ISNUMBER(FIND("immune",C1418)),ISNUMBER(FIND("immunological",C1418)),ISNUMBER(FIND("interleuk",C1418)),ISNUMBER(FIND("platelet activation",C1418)),ISNUMBER(FIND("monocyte",C1418)),ISNUMBER(FIND("leukocyte",C1418)),ISNUMBER(FIND("cytokine",C1418)),ISNUMBER(FIND("CD4",C1418)),ISNUMBER(FIND("CD8",C1418)),ISNUMBER(FIND("T-cell",C1418)))</f>
        <v>0</v>
      </c>
      <c r="J1418" t="b">
        <f>OR(ISNUMBER(FIND("reactive oxygen",C1418)),ISNUMBER(FIND("ROS",C1418)),ISNUMBER(FIND("free radical",C1418)),ISNUMBER(FIND("oxidative stress",C1418)),ISNUMBER(FIND("peroxid",C1418)),ISNUMBER(FIND("oxidative",C1418)),ISNUMBER(FIND("antioxid",C1418)))</f>
        <v>0</v>
      </c>
      <c r="K1418" t="b">
        <f>OR(ISNUMBER(FIND("autophag",C1418)))</f>
        <v>0</v>
      </c>
      <c r="L1418" t="b">
        <f>OR(ISNUMBER(FIND("morpholog",C1418)))</f>
        <v>1</v>
      </c>
      <c r="M1418" t="b">
        <f>OR(ISNUMBER(FIND("fibrosis",C1418)),ISNUMBER(FIND("Fibrosis",C1418)),ISNUMBER(FIND("fibrot",C1418)))</f>
        <v>0</v>
      </c>
      <c r="N1418" t="b">
        <f>OR(ISNUMBER(FIND("offspring",C1418)),ISNUMBER(FIND("Parental",C1418)),ISNUMBER(FIND("parental",C1418)),ISNUMBER(FIND("germline",C1418)),ISNUMBER(FIND("reproduc",C1418)),ISNUMBER(FIND("embryo",C1418)))</f>
        <v>1</v>
      </c>
      <c r="O1418" t="b">
        <f>OR(ISNUMBER(FIND("metabol",C1418)),ISNUMBER(FIND("Metabol",C1418)),ISNUMBER(FIND("digest",C1418)),ISNUMBER(FIND("mitochon",C1418)))</f>
        <v>0</v>
      </c>
      <c r="P1418" t="b">
        <f>OR(ISNUMBER(FIND("ecotox",C1418)),ISNUMBER(FIND("Ecotox",B1418)),ISNUMBER(FIND("ecotox",B1418)),ISNUMBER(FIND("Ecotox",C1418)))</f>
        <v>0</v>
      </c>
      <c r="Q1418" t="b">
        <f>OR(ISNUMBER(FIND("Bioaccum",C1418)),ISNUMBER(FIND("bioaccum",C1418)),ISNUMBER(FIND("accum",C1418)))</f>
        <v>0</v>
      </c>
      <c r="R1418" t="b">
        <f>OR(ISNUMBER(FIND("Occupation",C1418)),ISNUMBER(FIND("occupation",C1418)),ISNUMBER(FIND("worker",C1418)),ISNUMBER(FIND("workforce",C1418)))</f>
        <v>0</v>
      </c>
      <c r="S1418" t="b">
        <f>NOT(OR(F1418,G1418,H1418,I1418,J1418,K1418,L1418,M1418,N1418,O1418,P1418,Q1418,R1418))</f>
        <v>0</v>
      </c>
      <c r="U1418" t="b">
        <f>OR(Table1[[#This Row],[Inflammation]],Table1[[#This Row],[Immune]])</f>
        <v>0</v>
      </c>
      <c r="V1418" t="b">
        <f>IF(OR(Table1[[#This Row],[Rodents]],Table1[[#This Row],[Human]],Table1[[#This Row],[Pig]]),OR(ISNUMBER(FIND("intratrach",C1418)),ISNUMBER(FIND("nasal ",C1418)),ISNUMBER(FIND("instill",C1418))),"NA")</f>
        <v>0</v>
      </c>
      <c r="W1418" t="b">
        <f>IF(OR(Table1[[#This Row],[Rodents]],Table1[[#This Row],[Human]],Table1[[#This Row],[Pig]]),OR(ISNUMBER(FIND("dermal",C1418)),ISNUMBER(FIND("skin ",C1418))),"NA")</f>
        <v>0</v>
      </c>
      <c r="X1418" t="b">
        <f>IF(OR(Table1[[#This Row],[Rodents]],Table1[[#This Row],[Human]],Table1[[#This Row],[Pig]]),OR(ISNUMBER(FIND("injected",C1418)),ISNUMBER(FIND("periton",C1418)),ISNUMBER(FIND("intrascrot",C1418))),"NA")</f>
        <v>0</v>
      </c>
      <c r="Y1418" t="b">
        <f>IF(OR(Table1[[#This Row],[Rodents]],Table1[[#This Row],[Human]],Table1[[#This Row],[Pig]]),NOT(OR(Table1[[#This Row],[Inhaled/Intratracheal/intranasal]],Table1[[#This Row],[Dermal]],Table1[[#This Row],[Injected]])),"NA")</f>
        <v>1</v>
      </c>
      <c r="AA1418" t="b">
        <f>OR(ISNUMBER(FIND("fish ",C1418)),ISNUMBER(FIND("Fish ",C1418)),ISNUMBER(FIND("aquatic",C1418)),ISNUMBER(FIND("daphnids",C1418)),ISNUMBER(FIND("Carcinus maenas",C1418)),ISNUMBER(FIND("Daphnia",C1418)),ISNUMBER(FIND("Ruditapes philippinarum",C1418)),ISNUMBER(FIND("daphnia",C1418)),ISNUMBER(FIND("marine",C1418)),ISNUMBER(FIND("mussel",C1418)),ISNUMBER(FIND("algae",C1418)),ISNUMBER(FIND("Donax faba",C1418)),ISNUMBER(FIND("estuarine",C1418)),ISNUMBER(FIND("snail",C1418)),ISNUMBER(FIND("Prorocentrum donghaiense",C1418)) )</f>
        <v>0</v>
      </c>
      <c r="AB1418" t="b">
        <f>OR(ISNUMBER(FIND(" rat ",C1418)),ISNUMBER(FIND(" rats ",C1418)),ISNUMBER(FIND(" Rats ",C1418)),ISNUMBER(FIND(" Rat ",C1418)),ISNUMBER(FIND(" rat.",C1418)),ISNUMBER(FIND(" rats.",C1418)),ISNUMBER(FIND("mouse",C1418)),ISNUMBER(FIND("mice",C1418)), ISNUMBER(FIND(" Mice",C1418)))</f>
        <v>1</v>
      </c>
      <c r="AC1418" t="b">
        <f>OR(ISNUMBER(FIND(" cell ",C1418)),ISNUMBER(FIND("fibroblast",C1418)),ISNUMBER(FIND("macrophage",C1418)),ISNUMBER(FIND("epithelial",C1418)),ISNUMBER(FIND("endothelial",C1418)),ISNUMBER(FIND("neuron",C1418)),ISNUMBER(FIND(" cells ",C1418)),ISNUMBER(FIND("RBC",C1418)),ISNUMBER(FIND("mitochond",C1418)),ISNUMBER(FIND("adipocyte",C1418)),ISNUMBER(FIND("osteo",C1418)),ISNUMBER(FIND("keratin",C1418)),ISNUMBER(FIND(" cell's ",C1418)),ISNUMBER(FIND("eukary",C1418)),ISNUMBER(FIND("sperm",C1418)))</f>
        <v>1</v>
      </c>
      <c r="AD1418" t="b">
        <f>OR(ISNUMBER(FIND("human",B1418)),ISNUMBER(FIND("workers",B1418)),ISNUMBER(FIND("workforces",B1418)),ISNUMBER(FIND("occupational",B1418)),ISNUMBER(FIND("Case report",B1418)),ISNUMBER(FIND("Workplaces",B1418)),ISNUMBER(FIND("worker",B1418)))</f>
        <v>0</v>
      </c>
      <c r="AE1418" t="b">
        <f>OR(ISNUMBER(FIND(" plant ",C1418)),ISNUMBER(FIND("Plant ",C1418)),ISNUMBER(FIND("tomato",C1418)),ISNUMBER(FIND("plants",C1418)),ISNUMBER(FIND("Plants",C1418)),ISNUMBER(FIND("algae",C1418)),ISNUMBER(FIND("lettuce",C1418)),ISNUMBER(FIND("green gram sprouts ",C1418)),ISNUMBER(FIND("Cucurbita pepo",C1418)),ISNUMBER(FIND("bean ",C1418)),ISNUMBER(FIND("chloroplast",C1418)),ISNUMBER(FIND("chlorophyll",C1418)),ISNUMBER(FIND("seedling",C1418)),ISNUMBER(FIND("canola",C1418)),ISNUMBER(FIND("shoot",C1418)),ISNUMBER(FIND("photosynthes",C1418)),ISNUMBER(FIND(" leaves ",C1418)),,ISNUMBER(FIND("agriculture",C1418)),ISNUMBER(FIND(" crops ",C1418)))</f>
        <v>0</v>
      </c>
      <c r="AF1418" t="b">
        <f>OR(ISNUMBER(FIND("bacteria",C1418)),ISNUMBER(FIND("Bacteria",C1418)),ISNUMBER(FIND("Bacterium",C1418)),ISNUMBER(FIND("bacterium",C1418)),ISNUMBER(FIND(" coli ",C1418)))</f>
        <v>0</v>
      </c>
      <c r="AG1418" t="b">
        <f>OR(ISNUMBER(FIND("fungi",C1418)),ISNUMBER(FIND("Fungi",C1418)),ISNUMBER(FIND("fungus",C1418)),ISNUMBER(FIND("Fungus",C1418)),ISNUMBER(FIND("mushroom",C1418)),ISNUMBER(FIND("Mushroom",C1418)),ISNUMBER(FIND(" mold ",C1418)))</f>
        <v>0</v>
      </c>
      <c r="AH1418" t="b">
        <f>OR(ISNUMBER(FIND("Pig ",C1418)),ISNUMBER(FIND("pig ",C1418)),ISNUMBER(FIND("Pigs ",C1418)),ISNUMBER(FIND("pigs ",C1418)))</f>
        <v>0</v>
      </c>
      <c r="AI1418" t="b">
        <f>OR(ISNUMBER(FIND(" C. elegans",C1418)),ISNUMBER(FIND("Caenorhabditis elegans",C1418)),ISNUMBER(FIND("earthworms",C1418)),ISNUMBER(FIND(" Ficopomatus enigmaticus",C1418)),ISNUMBER(FIND("larva",C1418)),ISNUMBER(FIND("Lumbriculus variegatus",C1418)),ISNUMBER(FIND("nematode",C1418)))</f>
        <v>0</v>
      </c>
      <c r="AJ1418" t="b">
        <f>NOT(OR(AA1418,AB1418,AC1418,AD1418,AE1418,AF1418,AG1418,AH1418,AI1418))</f>
        <v>0</v>
      </c>
      <c r="AL1418" t="b">
        <f>OR(AA1418,AB1418,AD1418,AE1418,AF1418,AG1418,AH1418,AI1418)</f>
        <v>1</v>
      </c>
      <c r="AM1418" t="b">
        <f>IF(Table1[[#This Row],[In vivo?]],IF(Table1[[#This Row],[Cell]],FALSE,TRUE),FALSE)</f>
        <v>0</v>
      </c>
      <c r="AN1418" t="b">
        <f>AND(AC1418,AL1418)</f>
        <v>1</v>
      </c>
      <c r="AO1418" t="b">
        <f>IF(Table1[[#This Row],[Cell]],IF(Table1[[#This Row],[In vivo?]],FALSE,TRUE),FALSE)</f>
        <v>0</v>
      </c>
      <c r="AP1418" t="b">
        <f>NOT(OR(Table1[[#This Row],[In vivo?]],Table1[[#This Row],[Only in Cell]]))</f>
        <v>0</v>
      </c>
      <c r="AQ1418" t="b">
        <f>IF(OR(Table1[[#This Row],[Rodents]],Table1[[#This Row],[Human]],Table1[[#This Row],[Pig]]),OR(ISNUMBER(FIND("pulmonary",C1418)),ISNUMBER(FIND("lung",C1418))),"NA")</f>
        <v>0</v>
      </c>
      <c r="AR1418" t="b">
        <f>IF(OR(Table1[[#This Row],[Rodents]],Table1[[#This Row],[Human]],Table1[[#This Row],[Pig]]),OR(ISNUMBER(FIND("skin",C1418)),ISNUMBER(FIND("dermal",C1418))),"NA")</f>
        <v>0</v>
      </c>
      <c r="AS1418" t="b">
        <f>IF(OR(Table1[[#This Row],[Rodents]],Table1[[#This Row],[Human]],Table1[[#This Row],[Pig]]),OR(ISNUMBER(FIND("liver",C1418)),ISNUMBER(FIND("hepat",C1418))),"NA")</f>
        <v>0</v>
      </c>
      <c r="AT1418" t="b">
        <f>IF(OR(Table1[[#This Row],[Rodents]],Table1[[#This Row],[Human]],Table1[[#This Row],[Pig]]),OR(ISNUMBER(FIND("kidney",C1418)),ISNUMBER(FIND("neph",C1418))),"NA")</f>
        <v>0</v>
      </c>
      <c r="AU1418" t="b">
        <f>IF(OR(Table1[[#This Row],[Rodents]],Table1[[#This Row],[Human]],Table1[[#This Row],[Pig]]),OR(ISNUMBER(FIND("brain",C1418)),ISNUMBER(FIND("neur",C1418)),ISNUMBER(FIND("nerv",C1418))),"NA")</f>
        <v>0</v>
      </c>
      <c r="AV1418" t="b">
        <f>IF(OR(Table1[[#This Row],[Rodents]],Table1[[#This Row],[Human]],Table1[[#This Row],[Pig]]),OR(ISNUMBER(FIND("heart",C1418)),ISNUMBER(FIND("cardi",C1418))),"NA")</f>
        <v>1</v>
      </c>
      <c r="AW1418" t="b">
        <f>IF(OR(Table1[[#This Row],[Rodents]],Table1[[#This Row],[Human]],Table1[[#This Row],[Pig]]),OR(ISNUMBER(FIND("gastro",C1418)),ISNUMBER(FIND("intesti",C1418)),ISNUMBER(FIND("stomach",C1418))),"NA")</f>
        <v>0</v>
      </c>
      <c r="AX1418" t="b">
        <f>IF(OR(Table1[[#This Row],[Rodents]],Table1[[#This Row],[Human]],Table1[[#This Row],[Pig]]),NOT(OR(AQ1418,AR1418,AS1418,AT1418,AU1418,AV1418,AW1418)),"NA")</f>
        <v>0</v>
      </c>
      <c r="AY1418" t="b">
        <f>OR(ISNUMBER(FIND("SWCNT",C1418)),ISNUMBER(FIND("SWNT",C1418)),ISNUMBER(FIND("single-wall",C1418)),ISNUMBER(FIND("single wall",C1418)),ISNUMBER(FIND("Single wall",C1418)),ISNUMBER(FIND("Single-wall",C1418)),ISNUMBER(FIND("SWCNT",B1418)),ISNUMBER(FIND("SWNT",B1418)),ISNUMBER(FIND("single-wall",B1418)),ISNUMBER(FIND("single wall",B1418)),ISNUMBER(FIND("Single-wall",B1418)),ISNUMBER(FIND("Single wall",B1418)))</f>
        <v>0</v>
      </c>
      <c r="AZ1418" t="b">
        <f>OR(ISNUMBER(FIND("MWCNT",C1418)),ISNUMBER(FIND("MWNT",C1418)),ISNUMBER(FIND("multi-wall",C1418)),ISNUMBER(FIND("multi wall",C1418)),ISNUMBER(FIND("multiwall",C1418)),ISNUMBER(FIND("Multi-wall",C1418)),ISNUMBER(FIND("Multi wall",C1418)),ISNUMBER(FIND("Multiwall",C1418)),ISNUMBER(FIND("MWCNT",B1418)),ISNUMBER(FIND("MWNT",B1418)),ISNUMBER(FIND("multi-wall",B1418)),ISNUMBER(FIND("multi wall",B1418)),ISNUMBER(FIND("multiwall",B1418)),ISNUMBER(FIND("Multi-wall",B1418)),ISNUMBER(FIND("Multi wall",B1418)),ISNUMBER(FIND("Multiwall",B1418)),ISNUMBER(FIND("Double-wall",B1418)),ISNUMBER(FIND("Double wall",B1418)),ISNUMBER(FIND("Doublewall",B1418)),ISNUMBER(FIND("double-wall",B1418)),ISNUMBER(FIND("double wall",B1418)),ISNUMBER(FIND("doublewall",B1418)))</f>
        <v>1</v>
      </c>
      <c r="BA1418" t="b">
        <f>AND(Table1[[#This Row],[SWCNT]],Table1[[#This Row],[MWCNT]])</f>
        <v>0</v>
      </c>
      <c r="BB1418" t="b">
        <f>IF(Table1[[#This Row],[SWCNT]]=TRUE,FALSE,IF(Table1[[#This Row],[MWCNT]]=TRUE,FALSE,TRUE))</f>
        <v>0</v>
      </c>
      <c r="BC1418" s="18"/>
    </row>
    <row r="1419" spans="1:55" ht="222">
      <c r="A1419" t="s">
        <v>2084</v>
      </c>
      <c r="B1419" s="2" t="s">
        <v>2085</v>
      </c>
      <c r="C1419" s="16" t="s">
        <v>2086</v>
      </c>
      <c r="D1419" s="17" t="s">
        <v>1302</v>
      </c>
      <c r="E1419" s="2">
        <v>2017</v>
      </c>
      <c r="F1419" t="b">
        <f>OR(ISNUMBER(FIND("cytotoxic",C1419)),ISNUMBER(FIND("Cytotoxic",C1419)),ISNUMBER(FIND("cellular toxicity",C1419)),ISNUMBER(FIND("cell death",C1419)),ISNUMBER(FIND("viable",C1419)),ISNUMBER(FIND("phytotoxic",C1419)),ISNUMBER(FIND("acute toxicity",C1419)),ISNUMBER(FIND("MTT",C1419)),ISNUMBER(FIND("survival",C1419)),ISNUMBER(FIND("prolifer",C1419)),ISNUMBER(FIND("apoptosis",C1419)),ISNUMBER(FIND("neurotoxic",C1419)),ISNUMBER(FIND("  lysis ",C1419)),ISNUMBER(FIND("necrosis",C1419)),ISNUMBER(FIND("cellular death",C1419))*3,ISNUMBER(FIND("LDH",C1419)),ISNUMBER(FIND("Acute toxicity",C1419)))</f>
        <v>1</v>
      </c>
      <c r="G1419" t="b">
        <f>OR(ISNUMBER(FIND("genotoxic",C1419)),ISNUMBER(FIND("genotoxicity",C1419)),ISNUMBER(FIND("DNA damage",C1419)),ISNUMBER(FIND("DNA",C1419)),ISNUMBER(FIND("RNA",C1419)),ISNUMBER(FIND("mesothelioma",C1419)),ISNUMBER(FIND("carcino",C1419)),ISNUMBER(FIND("mutagen",C1419)),ISNUMBER(FIND("genetic",C1419)))</f>
        <v>1</v>
      </c>
      <c r="H1419" t="b">
        <f>OR(ISNUMBER(FIND("inflammatory",C1419)),ISNUMBER(FIND("inflamm",C1419)))</f>
        <v>0</v>
      </c>
      <c r="I1419" t="b">
        <f>OR(ISNUMBER(FIND("immune",C1419)),ISNUMBER(FIND("immunological",C1419)),ISNUMBER(FIND("interleuk",C1419)),ISNUMBER(FIND("platelet activation",C1419)),ISNUMBER(FIND("monocyte",C1419)),ISNUMBER(FIND("leukocyte",C1419)),ISNUMBER(FIND("cytokine",C1419)),ISNUMBER(FIND("CD4",C1419)),ISNUMBER(FIND("CD8",C1419)),ISNUMBER(FIND("T-cell",C1419)))</f>
        <v>0</v>
      </c>
      <c r="J1419" t="b">
        <f>OR(ISNUMBER(FIND("reactive oxygen",C1419)),ISNUMBER(FIND("ROS",C1419)),ISNUMBER(FIND("free radical",C1419)),ISNUMBER(FIND("oxidative stress",C1419)),ISNUMBER(FIND("peroxid",C1419)),ISNUMBER(FIND("oxidative",C1419)),ISNUMBER(FIND("antioxid",C1419)))</f>
        <v>0</v>
      </c>
      <c r="K1419" t="b">
        <f>OR(ISNUMBER(FIND("autophag",C1419)))</f>
        <v>0</v>
      </c>
      <c r="L1419" t="b">
        <f>OR(ISNUMBER(FIND("morpholog",C1419)))</f>
        <v>0</v>
      </c>
      <c r="M1419" t="b">
        <f>OR(ISNUMBER(FIND("fibrosis",C1419)),ISNUMBER(FIND("Fibrosis",C1419)),ISNUMBER(FIND("fibrot",C1419)))</f>
        <v>0</v>
      </c>
      <c r="N1419" t="b">
        <f>OR(ISNUMBER(FIND("offspring",C1419)),ISNUMBER(FIND("Parental",C1419)),ISNUMBER(FIND("parental",C1419)),ISNUMBER(FIND("germline",C1419)),ISNUMBER(FIND("reproduc",C1419)),ISNUMBER(FIND("embryo",C1419)))</f>
        <v>0</v>
      </c>
      <c r="O1419" t="b">
        <f>OR(ISNUMBER(FIND("metabol",C1419)),ISNUMBER(FIND("Metabol",C1419)),ISNUMBER(FIND("digest",C1419)),ISNUMBER(FIND("mitochon",C1419)))</f>
        <v>0</v>
      </c>
      <c r="P1419" t="b">
        <f>OR(ISNUMBER(FIND("ecotox",C1419)),ISNUMBER(FIND("Ecotox",B1419)),ISNUMBER(FIND("ecotox",B1419)),ISNUMBER(FIND("Ecotox",C1419)))</f>
        <v>0</v>
      </c>
      <c r="Q1419" t="b">
        <f>OR(ISNUMBER(FIND("Bioaccum",C1419)),ISNUMBER(FIND("bioaccum",C1419)),ISNUMBER(FIND("accum",C1419)))</f>
        <v>0</v>
      </c>
      <c r="R1419" t="b">
        <f>OR(ISNUMBER(FIND("Occupation",C1419)),ISNUMBER(FIND("occupation",C1419)),ISNUMBER(FIND("worker",C1419)),ISNUMBER(FIND("workforce",C1419)))</f>
        <v>1</v>
      </c>
      <c r="S1419" t="b">
        <f>NOT(OR(F1419,G1419,H1419,I1419,J1419,K1419,L1419,M1419,N1419,O1419,P1419,Q1419,R1419))</f>
        <v>0</v>
      </c>
      <c r="U1419" t="b">
        <f>OR(Table1[[#This Row],[Inflammation]],Table1[[#This Row],[Immune]])</f>
        <v>0</v>
      </c>
      <c r="V1419" t="str">
        <f>IF(OR(Table1[[#This Row],[Rodents]],Table1[[#This Row],[Human]],Table1[[#This Row],[Pig]]),OR(ISNUMBER(FIND("intratrach",C1419)),ISNUMBER(FIND("nasal ",C1419)),ISNUMBER(FIND("instill",C1419))),"NA")</f>
        <v>NA</v>
      </c>
      <c r="W1419" t="str">
        <f>IF(OR(Table1[[#This Row],[Rodents]],Table1[[#This Row],[Human]],Table1[[#This Row],[Pig]]),OR(ISNUMBER(FIND("dermal",C1419)),ISNUMBER(FIND("skin ",C1419))),"NA")</f>
        <v>NA</v>
      </c>
      <c r="X1419" t="str">
        <f>IF(OR(Table1[[#This Row],[Rodents]],Table1[[#This Row],[Human]],Table1[[#This Row],[Pig]]),OR(ISNUMBER(FIND("injected",C1419)),ISNUMBER(FIND("periton",C1419)),ISNUMBER(FIND("intrascrot",C1419))),"NA")</f>
        <v>NA</v>
      </c>
      <c r="Y1419" t="str">
        <f>IF(OR(Table1[[#This Row],[Rodents]],Table1[[#This Row],[Human]],Table1[[#This Row],[Pig]]),NOT(OR(Table1[[#This Row],[Inhaled/Intratracheal/intranasal]],Table1[[#This Row],[Dermal]],Table1[[#This Row],[Injected]])),"NA")</f>
        <v>NA</v>
      </c>
      <c r="AA1419" t="b">
        <f>OR(ISNUMBER(FIND("fish ",C1419)),ISNUMBER(FIND("Fish ",C1419)),ISNUMBER(FIND("aquatic",C1419)),ISNUMBER(FIND("daphnids",C1419)),ISNUMBER(FIND("Carcinus maenas",C1419)),ISNUMBER(FIND("Daphnia",C1419)),ISNUMBER(FIND("Ruditapes philippinarum",C1419)),ISNUMBER(FIND("daphnia",C1419)),ISNUMBER(FIND("marine",C1419)),ISNUMBER(FIND("mussel",C1419)),ISNUMBER(FIND("algae",C1419)),ISNUMBER(FIND("Donax faba",C1419)),ISNUMBER(FIND("estuarine",C1419)),ISNUMBER(FIND("snail",C1419)),ISNUMBER(FIND("Prorocentrum donghaiense",C1419)) )</f>
        <v>0</v>
      </c>
      <c r="AB1419" t="b">
        <f>OR(ISNUMBER(FIND(" rat ",C1419)),ISNUMBER(FIND(" rats ",C1419)),ISNUMBER(FIND(" Rats ",C1419)),ISNUMBER(FIND(" Rat ",C1419)),ISNUMBER(FIND(" rat.",C1419)),ISNUMBER(FIND(" rats.",C1419)),ISNUMBER(FIND("mouse",C1419)),ISNUMBER(FIND("mice",C1419)), ISNUMBER(FIND(" Mice",C1419)))</f>
        <v>0</v>
      </c>
      <c r="AC1419" t="b">
        <f>OR(ISNUMBER(FIND(" cell ",C1419)),ISNUMBER(FIND("fibroblast",C1419)),ISNUMBER(FIND("macrophage",C1419)),ISNUMBER(FIND("epithelial",C1419)),ISNUMBER(FIND("endothelial",C1419)),ISNUMBER(FIND("neuron",C1419)),ISNUMBER(FIND(" cells ",C1419)),ISNUMBER(FIND("RBC",C1419)),ISNUMBER(FIND("mitochond",C1419)),ISNUMBER(FIND("adipocyte",C1419)),ISNUMBER(FIND("osteo",C1419)),ISNUMBER(FIND("keratin",C1419)),ISNUMBER(FIND(" cell's ",C1419)),ISNUMBER(FIND("eukary",C1419)),ISNUMBER(FIND("sperm",C1419)))</f>
        <v>1</v>
      </c>
      <c r="AD1419" t="b">
        <v>0</v>
      </c>
      <c r="AE1419" t="b">
        <f>OR(ISNUMBER(FIND(" plant ",C1419)),ISNUMBER(FIND("Plant ",C1419)),ISNUMBER(FIND("tomato",C1419)),ISNUMBER(FIND("plants",C1419)),ISNUMBER(FIND("Plants",C1419)),ISNUMBER(FIND("algae",C1419)),ISNUMBER(FIND("lettuce",C1419)),ISNUMBER(FIND("green gram sprouts ",C1419)),ISNUMBER(FIND("Cucurbita pepo",C1419)),ISNUMBER(FIND("bean ",C1419)),ISNUMBER(FIND("chloroplast",C1419)),ISNUMBER(FIND("chlorophyll",C1419)),ISNUMBER(FIND("seedling",C1419)),ISNUMBER(FIND("canola",C1419)),ISNUMBER(FIND("shoot",C1419)),ISNUMBER(FIND("photosynthes",C1419)),ISNUMBER(FIND(" leaves ",C1419)),,ISNUMBER(FIND("agriculture",C1419)),ISNUMBER(FIND(" crops ",C1419)))</f>
        <v>0</v>
      </c>
      <c r="AF1419" t="b">
        <f>OR(ISNUMBER(FIND("bacteria",C1419)),ISNUMBER(FIND("Bacteria",C1419)),ISNUMBER(FIND("Bacterium",C1419)),ISNUMBER(FIND("bacterium",C1419)),ISNUMBER(FIND(" coli ",C1419)))</f>
        <v>0</v>
      </c>
      <c r="AG1419" t="b">
        <f>OR(ISNUMBER(FIND("fungi",C1419)),ISNUMBER(FIND("Fungi",C1419)),ISNUMBER(FIND("fungus",C1419)),ISNUMBER(FIND("Fungus",C1419)),ISNUMBER(FIND("mushroom",C1419)),ISNUMBER(FIND("Mushroom",C1419)),ISNUMBER(FIND(" mold ",C1419)))</f>
        <v>0</v>
      </c>
      <c r="AH1419" t="b">
        <f>OR(ISNUMBER(FIND("Pig ",C1419)),ISNUMBER(FIND("pig ",C1419)),ISNUMBER(FIND("Pigs ",C1419)),ISNUMBER(FIND("pigs ",C1419)))</f>
        <v>0</v>
      </c>
      <c r="AI1419" t="b">
        <f>OR(ISNUMBER(FIND(" C. elegans",C1419)),ISNUMBER(FIND("Caenorhabditis elegans",C1419)),ISNUMBER(FIND("earthworms",C1419)),ISNUMBER(FIND(" Ficopomatus enigmaticus",C1419)),ISNUMBER(FIND("larva",C1419)),ISNUMBER(FIND("Lumbriculus variegatus",C1419)),ISNUMBER(FIND("nematode",C1419)))</f>
        <v>0</v>
      </c>
      <c r="AJ1419" t="b">
        <f>NOT(OR(AA1419,AB1419,AC1419,AD1419,AE1419,AF1419,AG1419,AH1419,AI1419))</f>
        <v>0</v>
      </c>
      <c r="AL1419" t="b">
        <f>OR(AA1419,AB1419,AD1419,AE1419,AF1419,AG1419,AH1419,AI1419)</f>
        <v>0</v>
      </c>
      <c r="AM1419" t="b">
        <f>IF(Table1[[#This Row],[In vivo?]],IF(Table1[[#This Row],[Cell]],FALSE,TRUE),FALSE)</f>
        <v>0</v>
      </c>
      <c r="AN1419" t="b">
        <f>AND(AC1419,AL1419)</f>
        <v>0</v>
      </c>
      <c r="AO1419" t="b">
        <f>IF(Table1[[#This Row],[Cell]],IF(Table1[[#This Row],[In vivo?]],FALSE,TRUE),FALSE)</f>
        <v>1</v>
      </c>
      <c r="AP1419" t="b">
        <f>NOT(OR(Table1[[#This Row],[In vivo?]],Table1[[#This Row],[Only in Cell]]))</f>
        <v>0</v>
      </c>
      <c r="AQ1419" t="str">
        <f>IF(OR(Table1[[#This Row],[Rodents]],Table1[[#This Row],[Human]],Table1[[#This Row],[Pig]]),OR(ISNUMBER(FIND("pulmonary",C1419)),ISNUMBER(FIND("lung",C1419))),"NA")</f>
        <v>NA</v>
      </c>
      <c r="AR1419" t="str">
        <f>IF(OR(Table1[[#This Row],[Rodents]],Table1[[#This Row],[Human]],Table1[[#This Row],[Pig]]),OR(ISNUMBER(FIND("skin",C1419)),ISNUMBER(FIND("dermal",C1419))),"NA")</f>
        <v>NA</v>
      </c>
      <c r="AS1419" t="str">
        <f>IF(OR(Table1[[#This Row],[Rodents]],Table1[[#This Row],[Human]],Table1[[#This Row],[Pig]]),OR(ISNUMBER(FIND("liver",C1419)),ISNUMBER(FIND("hepat",C1419))),"NA")</f>
        <v>NA</v>
      </c>
      <c r="AT1419" t="str">
        <f>IF(OR(Table1[[#This Row],[Rodents]],Table1[[#This Row],[Human]],Table1[[#This Row],[Pig]]),OR(ISNUMBER(FIND("kidney",C1419)),ISNUMBER(FIND("neph",C1419))),"NA")</f>
        <v>NA</v>
      </c>
      <c r="AU1419" t="str">
        <f>IF(OR(Table1[[#This Row],[Rodents]],Table1[[#This Row],[Human]],Table1[[#This Row],[Pig]]),OR(ISNUMBER(FIND("brain",C1419)),ISNUMBER(FIND("neur",C1419)),ISNUMBER(FIND("nerv",C1419))),"NA")</f>
        <v>NA</v>
      </c>
      <c r="AV1419" t="str">
        <f>IF(OR(Table1[[#This Row],[Rodents]],Table1[[#This Row],[Human]],Table1[[#This Row],[Pig]]),OR(ISNUMBER(FIND("heart",C1419)),ISNUMBER(FIND("cardi",C1419))),"NA")</f>
        <v>NA</v>
      </c>
      <c r="AW1419" t="str">
        <f>IF(OR(Table1[[#This Row],[Rodents]],Table1[[#This Row],[Human]],Table1[[#This Row],[Pig]]),OR(ISNUMBER(FIND("gastro",C1419)),ISNUMBER(FIND("intesti",C1419)),ISNUMBER(FIND("stomach",C1419))),"NA")</f>
        <v>NA</v>
      </c>
      <c r="AX1419" t="str">
        <f>IF(OR(Table1[[#This Row],[Rodents]],Table1[[#This Row],[Human]],Table1[[#This Row],[Pig]]),NOT(OR(AQ1419,AR1419,AS1419,AT1419,AU1419,AV1419,AW1419)),"NA")</f>
        <v>NA</v>
      </c>
      <c r="AY1419" t="b">
        <f>OR(ISNUMBER(FIND("SWCNT",C1419)),ISNUMBER(FIND("SWNT",C1419)),ISNUMBER(FIND("single-wall",C1419)),ISNUMBER(FIND("single wall",C1419)),ISNUMBER(FIND("Single wall",C1419)),ISNUMBER(FIND("Single-wall",C1419)),ISNUMBER(FIND("SWCNT",B1419)),ISNUMBER(FIND("SWNT",B1419)),ISNUMBER(FIND("single-wall",B1419)),ISNUMBER(FIND("single wall",B1419)),ISNUMBER(FIND("Single-wall",B1419)),ISNUMBER(FIND("Single wall",B1419)))</f>
        <v>0</v>
      </c>
      <c r="AZ1419" t="b">
        <f>OR(ISNUMBER(FIND("MWCNT",C1419)),ISNUMBER(FIND("MWNT",C1419)),ISNUMBER(FIND("multi-wall",C1419)),ISNUMBER(FIND("multi wall",C1419)),ISNUMBER(FIND("multiwall",C1419)),ISNUMBER(FIND("Multi-wall",C1419)),ISNUMBER(FIND("Multi wall",C1419)),ISNUMBER(FIND("Multiwall",C1419)),ISNUMBER(FIND("MWCNT",B1419)),ISNUMBER(FIND("MWNT",B1419)),ISNUMBER(FIND("multi-wall",B1419)),ISNUMBER(FIND("multi wall",B1419)),ISNUMBER(FIND("multiwall",B1419)),ISNUMBER(FIND("Multi-wall",B1419)),ISNUMBER(FIND("Multi wall",B1419)),ISNUMBER(FIND("Multiwall",B1419)),ISNUMBER(FIND("Double-wall",B1419)),ISNUMBER(FIND("Double wall",B1419)),ISNUMBER(FIND("Doublewall",B1419)),ISNUMBER(FIND("double-wall",B1419)),ISNUMBER(FIND("double wall",B1419)),ISNUMBER(FIND("doublewall",B1419)))</f>
        <v>1</v>
      </c>
      <c r="BA1419" t="b">
        <f>AND(Table1[[#This Row],[SWCNT]],Table1[[#This Row],[MWCNT]])</f>
        <v>0</v>
      </c>
      <c r="BB1419" t="b">
        <f>IF(Table1[[#This Row],[SWCNT]]=TRUE,FALSE,IF(Table1[[#This Row],[MWCNT]]=TRUE,FALSE,TRUE))</f>
        <v>0</v>
      </c>
      <c r="BC1419" s="18"/>
    </row>
    <row r="1420" spans="1:55" ht="148">
      <c r="A1420" t="s">
        <v>2087</v>
      </c>
      <c r="B1420" s="2" t="s">
        <v>2088</v>
      </c>
      <c r="C1420" s="16" t="s">
        <v>2089</v>
      </c>
      <c r="D1420" s="17" t="s">
        <v>1383</v>
      </c>
      <c r="E1420" s="2">
        <v>2017</v>
      </c>
      <c r="F1420" t="b">
        <f>OR(ISNUMBER(FIND("cytotoxic",C1420)),ISNUMBER(FIND("Cytotoxic",C1420)),ISNUMBER(FIND("cellular toxicity",C1420)),ISNUMBER(FIND("cell death",C1420)),ISNUMBER(FIND("viable",C1420)),ISNUMBER(FIND("phytotoxic",C1420)),ISNUMBER(FIND("acute toxicity",C1420)),ISNUMBER(FIND("MTT",C1420)),ISNUMBER(FIND("survival",C1420)),ISNUMBER(FIND("prolifer",C1420)),ISNUMBER(FIND("apoptosis",C1420)),ISNUMBER(FIND("neurotoxic",C1420)),ISNUMBER(FIND("  lysis ",C1420)),ISNUMBER(FIND("necrosis",C1420)),ISNUMBER(FIND("cellular death",C1420))*3,ISNUMBER(FIND("LDH",C1420)),ISNUMBER(FIND("Acute toxicity",C1420)))</f>
        <v>0</v>
      </c>
      <c r="G1420" t="b">
        <f>OR(ISNUMBER(FIND("genotoxic",C1420)),ISNUMBER(FIND("genotoxicity",C1420)),ISNUMBER(FIND("DNA damage",C1420)),ISNUMBER(FIND("DNA",C1420)),ISNUMBER(FIND("RNA",C1420)),ISNUMBER(FIND("mesothelioma",C1420)),ISNUMBER(FIND("carcino",C1420)),ISNUMBER(FIND("mutagen",C1420)),ISNUMBER(FIND("genetic",C1420)))</f>
        <v>0</v>
      </c>
      <c r="H1420" t="b">
        <f>OR(ISNUMBER(FIND("inflammatory",C1420)),ISNUMBER(FIND("inflamm",C1420)))</f>
        <v>0</v>
      </c>
      <c r="I1420" t="b">
        <f>OR(ISNUMBER(FIND("immune",C1420)),ISNUMBER(FIND("immunological",C1420)),ISNUMBER(FIND("interleuk",C1420)),ISNUMBER(FIND("platelet activation",C1420)),ISNUMBER(FIND("monocyte",C1420)),ISNUMBER(FIND("leukocyte",C1420)),ISNUMBER(FIND("cytokine",C1420)),ISNUMBER(FIND("CD4",C1420)),ISNUMBER(FIND("CD8",C1420)),ISNUMBER(FIND("T-cell",C1420)))</f>
        <v>0</v>
      </c>
      <c r="J1420" t="b">
        <f>OR(ISNUMBER(FIND("reactive oxygen",C1420)),ISNUMBER(FIND("ROS",C1420)),ISNUMBER(FIND("free radical",C1420)),ISNUMBER(FIND("oxidative stress",C1420)),ISNUMBER(FIND("peroxid",C1420)),ISNUMBER(FIND("oxidative",C1420)),ISNUMBER(FIND("antioxid",C1420)))</f>
        <v>1</v>
      </c>
      <c r="K1420" t="b">
        <f>OR(ISNUMBER(FIND("autophag",C1420)))</f>
        <v>0</v>
      </c>
      <c r="L1420" t="b">
        <f>OR(ISNUMBER(FIND("morpholog",C1420)))</f>
        <v>0</v>
      </c>
      <c r="M1420" t="b">
        <f>OR(ISNUMBER(FIND("fibrosis",C1420)),ISNUMBER(FIND("Fibrosis",C1420)),ISNUMBER(FIND("fibrot",C1420)))</f>
        <v>0</v>
      </c>
      <c r="N1420" t="b">
        <f>OR(ISNUMBER(FIND("offspring",C1420)),ISNUMBER(FIND("Parental",C1420)),ISNUMBER(FIND("parental",C1420)),ISNUMBER(FIND("germline",C1420)),ISNUMBER(FIND("reproduc",C1420)),ISNUMBER(FIND("embryo",C1420)))</f>
        <v>0</v>
      </c>
      <c r="O1420" t="b">
        <f>OR(ISNUMBER(FIND("metabol",C1420)),ISNUMBER(FIND("Metabol",C1420)),ISNUMBER(FIND("digest",C1420)),ISNUMBER(FIND("mitochon",C1420)))</f>
        <v>0</v>
      </c>
      <c r="P1420" t="b">
        <f>OR(ISNUMBER(FIND("ecotox",C1420)),ISNUMBER(FIND("Ecotox",B1420)),ISNUMBER(FIND("ecotox",B1420)),ISNUMBER(FIND("Ecotox",C1420)))</f>
        <v>0</v>
      </c>
      <c r="Q1420" t="b">
        <f>OR(ISNUMBER(FIND("Bioaccum",C1420)),ISNUMBER(FIND("bioaccum",C1420)),ISNUMBER(FIND("accum",C1420)))</f>
        <v>0</v>
      </c>
      <c r="R1420" t="b">
        <f>OR(ISNUMBER(FIND("Occupation",C1420)),ISNUMBER(FIND("occupation",C1420)),ISNUMBER(FIND("worker",C1420)),ISNUMBER(FIND("workforce",C1420)))</f>
        <v>0</v>
      </c>
      <c r="S1420" t="b">
        <f>NOT(OR(F1420,G1420,H1420,I1420,J1420,K1420,L1420,M1420,N1420,O1420,P1420,Q1420,R1420))</f>
        <v>0</v>
      </c>
      <c r="U1420" t="b">
        <f>OR(Table1[[#This Row],[Inflammation]],Table1[[#This Row],[Immune]])</f>
        <v>0</v>
      </c>
      <c r="V1420" t="str">
        <f>IF(OR(Table1[[#This Row],[Rodents]],Table1[[#This Row],[Human]],Table1[[#This Row],[Pig]]),OR(ISNUMBER(FIND("intratrach",C1420)),ISNUMBER(FIND("nasal ",C1420)),ISNUMBER(FIND("instill",C1420))),"NA")</f>
        <v>NA</v>
      </c>
      <c r="W1420" t="str">
        <f>IF(OR(Table1[[#This Row],[Rodents]],Table1[[#This Row],[Human]],Table1[[#This Row],[Pig]]),OR(ISNUMBER(FIND("dermal",C1420)),ISNUMBER(FIND("skin ",C1420))),"NA")</f>
        <v>NA</v>
      </c>
      <c r="X1420" t="str">
        <f>IF(OR(Table1[[#This Row],[Rodents]],Table1[[#This Row],[Human]],Table1[[#This Row],[Pig]]),OR(ISNUMBER(FIND("injected",C1420)),ISNUMBER(FIND("periton",C1420)),ISNUMBER(FIND("intrascrot",C1420))),"NA")</f>
        <v>NA</v>
      </c>
      <c r="Y1420" t="str">
        <f>IF(OR(Table1[[#This Row],[Rodents]],Table1[[#This Row],[Human]],Table1[[#This Row],[Pig]]),NOT(OR(Table1[[#This Row],[Inhaled/Intratracheal/intranasal]],Table1[[#This Row],[Dermal]],Table1[[#This Row],[Injected]])),"NA")</f>
        <v>NA</v>
      </c>
      <c r="AA1420" t="b">
        <f>OR(ISNUMBER(FIND("fish ",C1420)),ISNUMBER(FIND("Fish ",C1420)),ISNUMBER(FIND("aquatic",C1420)),ISNUMBER(FIND("daphnids",C1420)),ISNUMBER(FIND("Carcinus maenas",C1420)),ISNUMBER(FIND("Daphnia",C1420)),ISNUMBER(FIND("Ruditapes philippinarum",C1420)),ISNUMBER(FIND("daphnia",C1420)),ISNUMBER(FIND("marine",C1420)),ISNUMBER(FIND("mussel",C1420)),ISNUMBER(FIND("algae",C1420)),ISNUMBER(FIND("Donax faba",C1420)),ISNUMBER(FIND("estuarine",C1420)),ISNUMBER(FIND("snail",C1420)),ISNUMBER(FIND("Prorocentrum donghaiense",C1420)) )</f>
        <v>0</v>
      </c>
      <c r="AB1420" t="b">
        <f>OR(ISNUMBER(FIND(" rat ",C1420)),ISNUMBER(FIND(" rats ",C1420)),ISNUMBER(FIND(" Rats ",C1420)),ISNUMBER(FIND(" Rat ",C1420)),ISNUMBER(FIND(" rat.",C1420)),ISNUMBER(FIND(" rats.",C1420)),ISNUMBER(FIND("mouse",C1420)),ISNUMBER(FIND("mice",C1420)), ISNUMBER(FIND(" Mice",C1420)))</f>
        <v>0</v>
      </c>
      <c r="AC1420" t="b">
        <f>OR(ISNUMBER(FIND(" cell ",C1420)),ISNUMBER(FIND("fibroblast",C1420)),ISNUMBER(FIND("macrophage",C1420)),ISNUMBER(FIND("epithelial",C1420)),ISNUMBER(FIND("endothelial",C1420)),ISNUMBER(FIND("neuron",C1420)),ISNUMBER(FIND(" cells ",C1420)),ISNUMBER(FIND("RBC",C1420)),ISNUMBER(FIND("mitochond",C1420)),ISNUMBER(FIND("adipocyte",C1420)),ISNUMBER(FIND("osteo",C1420)),ISNUMBER(FIND("keratin",C1420)),ISNUMBER(FIND(" cell's ",C1420)),ISNUMBER(FIND("eukary",C1420)),ISNUMBER(FIND("sperm",C1420)))</f>
        <v>1</v>
      </c>
      <c r="AD1420" t="b">
        <f>OR(ISNUMBER(FIND("human",B1420)),ISNUMBER(FIND("workers",B1420)),ISNUMBER(FIND("workforces",B1420)),ISNUMBER(FIND("occupational",B1420)),ISNUMBER(FIND("Case report",B1420)),ISNUMBER(FIND("Workplaces",B1420)),ISNUMBER(FIND("worker",B1420)))</f>
        <v>0</v>
      </c>
      <c r="AE1420" t="b">
        <f>OR(ISNUMBER(FIND(" plant ",C1420)),ISNUMBER(FIND("Plant ",C1420)),ISNUMBER(FIND("tomato",C1420)),ISNUMBER(FIND("plants",C1420)),ISNUMBER(FIND("Plants",C1420)),ISNUMBER(FIND("algae",C1420)),ISNUMBER(FIND("lettuce",C1420)),ISNUMBER(FIND("green gram sprouts ",C1420)),ISNUMBER(FIND("Cucurbita pepo",C1420)),ISNUMBER(FIND("bean ",C1420)),ISNUMBER(FIND("chloroplast",C1420)),ISNUMBER(FIND("chlorophyll",C1420)),ISNUMBER(FIND("seedling",C1420)),ISNUMBER(FIND("canola",C1420)),ISNUMBER(FIND("shoot",C1420)),ISNUMBER(FIND("photosynthes",C1420)),ISNUMBER(FIND(" leaves ",C1420)),,ISNUMBER(FIND("agriculture",C1420)),ISNUMBER(FIND(" crops ",C1420)))</f>
        <v>1</v>
      </c>
      <c r="AF1420" t="b">
        <f>OR(ISNUMBER(FIND("bacteria",C1420)),ISNUMBER(FIND("Bacteria",C1420)),ISNUMBER(FIND("Bacterium",C1420)),ISNUMBER(FIND("bacterium",C1420)),ISNUMBER(FIND(" coli ",C1420)))</f>
        <v>0</v>
      </c>
      <c r="AG1420" t="b">
        <f>OR(ISNUMBER(FIND("fungi",C1420)),ISNUMBER(FIND("Fungi",C1420)),ISNUMBER(FIND("fungus",C1420)),ISNUMBER(FIND("Fungus",C1420)),ISNUMBER(FIND("mushroom",C1420)),ISNUMBER(FIND("Mushroom",C1420)),ISNUMBER(FIND(" mold ",C1420)))</f>
        <v>0</v>
      </c>
      <c r="AH1420" t="b">
        <f>OR(ISNUMBER(FIND("Pig ",C1420)),ISNUMBER(FIND("pig ",C1420)),ISNUMBER(FIND("Pigs ",C1420)),ISNUMBER(FIND("pigs ",C1420)))</f>
        <v>0</v>
      </c>
      <c r="AI1420" t="b">
        <f>OR(ISNUMBER(FIND(" C. elegans",C1420)),ISNUMBER(FIND("Caenorhabditis elegans",C1420)),ISNUMBER(FIND("earthworms",C1420)),ISNUMBER(FIND(" Ficopomatus enigmaticus",C1420)),ISNUMBER(FIND("larva",C1420)),ISNUMBER(FIND("Lumbriculus variegatus",C1420)),ISNUMBER(FIND("nematode",C1420)))</f>
        <v>0</v>
      </c>
      <c r="AJ1420" t="b">
        <f>NOT(OR(AA1420,AB1420,AC1420,AD1420,AE1420,AF1420,AG1420,AH1420,AI1420))</f>
        <v>0</v>
      </c>
      <c r="AL1420" t="b">
        <f>OR(AA1420,AB1420,AD1420,AE1420,AF1420,AG1420,AH1420,AI1420)</f>
        <v>1</v>
      </c>
      <c r="AM1420" t="b">
        <f>IF(Table1[[#This Row],[In vivo?]],IF(Table1[[#This Row],[Cell]],FALSE,TRUE),FALSE)</f>
        <v>0</v>
      </c>
      <c r="AN1420" t="b">
        <f>AND(AC1420,AL1420)</f>
        <v>1</v>
      </c>
      <c r="AO1420" t="b">
        <f>IF(Table1[[#This Row],[Cell]],IF(Table1[[#This Row],[In vivo?]],FALSE,TRUE),FALSE)</f>
        <v>0</v>
      </c>
      <c r="AP1420" t="b">
        <f>NOT(OR(Table1[[#This Row],[In vivo?]],Table1[[#This Row],[Only in Cell]]))</f>
        <v>0</v>
      </c>
      <c r="AQ1420" t="str">
        <f>IF(OR(Table1[[#This Row],[Rodents]],Table1[[#This Row],[Human]],Table1[[#This Row],[Pig]]),OR(ISNUMBER(FIND("pulmonary",C1420)),ISNUMBER(FIND("lung",C1420))),"NA")</f>
        <v>NA</v>
      </c>
      <c r="AR1420" t="str">
        <f>IF(OR(Table1[[#This Row],[Rodents]],Table1[[#This Row],[Human]],Table1[[#This Row],[Pig]]),OR(ISNUMBER(FIND("skin",C1420)),ISNUMBER(FIND("dermal",C1420))),"NA")</f>
        <v>NA</v>
      </c>
      <c r="AS1420" t="str">
        <f>IF(OR(Table1[[#This Row],[Rodents]],Table1[[#This Row],[Human]],Table1[[#This Row],[Pig]]),OR(ISNUMBER(FIND("liver",C1420)),ISNUMBER(FIND("hepat",C1420))),"NA")</f>
        <v>NA</v>
      </c>
      <c r="AT1420" t="str">
        <f>IF(OR(Table1[[#This Row],[Rodents]],Table1[[#This Row],[Human]],Table1[[#This Row],[Pig]]),OR(ISNUMBER(FIND("kidney",C1420)),ISNUMBER(FIND("neph",C1420))),"NA")</f>
        <v>NA</v>
      </c>
      <c r="AU1420" t="str">
        <f>IF(OR(Table1[[#This Row],[Rodents]],Table1[[#This Row],[Human]],Table1[[#This Row],[Pig]]),OR(ISNUMBER(FIND("brain",C1420)),ISNUMBER(FIND("neur",C1420)),ISNUMBER(FIND("nerv",C1420))),"NA")</f>
        <v>NA</v>
      </c>
      <c r="AV1420" t="str">
        <f>IF(OR(Table1[[#This Row],[Rodents]],Table1[[#This Row],[Human]],Table1[[#This Row],[Pig]]),OR(ISNUMBER(FIND("heart",C1420)),ISNUMBER(FIND("cardi",C1420))),"NA")</f>
        <v>NA</v>
      </c>
      <c r="AW1420" t="str">
        <f>IF(OR(Table1[[#This Row],[Rodents]],Table1[[#This Row],[Human]],Table1[[#This Row],[Pig]]),OR(ISNUMBER(FIND("gastro",C1420)),ISNUMBER(FIND("intesti",C1420)),ISNUMBER(FIND("stomach",C1420))),"NA")</f>
        <v>NA</v>
      </c>
      <c r="AX1420" t="str">
        <f>IF(OR(Table1[[#This Row],[Rodents]],Table1[[#This Row],[Human]],Table1[[#This Row],[Pig]]),NOT(OR(AQ1420,AR1420,AS1420,AT1420,AU1420,AV1420,AW1420)),"NA")</f>
        <v>NA</v>
      </c>
      <c r="AY1420" t="b">
        <f>OR(ISNUMBER(FIND("SWCNT",C1420)),ISNUMBER(FIND("SWNT",C1420)),ISNUMBER(FIND("single-wall",C1420)),ISNUMBER(FIND("single wall",C1420)),ISNUMBER(FIND("Single wall",C1420)),ISNUMBER(FIND("Single-wall",C1420)),ISNUMBER(FIND("SWCNT",B1420)),ISNUMBER(FIND("SWNT",B1420)),ISNUMBER(FIND("single-wall",B1420)),ISNUMBER(FIND("single wall",B1420)),ISNUMBER(FIND("Single-wall",B1420)),ISNUMBER(FIND("Single wall",B1420)))</f>
        <v>1</v>
      </c>
      <c r="AZ1420" t="b">
        <f>OR(ISNUMBER(FIND("MWCNT",C1420)),ISNUMBER(FIND("MWNT",C1420)),ISNUMBER(FIND("multi-wall",C1420)),ISNUMBER(FIND("multi wall",C1420)),ISNUMBER(FIND("multiwall",C1420)),ISNUMBER(FIND("Multi-wall",C1420)),ISNUMBER(FIND("Multi wall",C1420)),ISNUMBER(FIND("Multiwall",C1420)),ISNUMBER(FIND("MWCNT",B1420)),ISNUMBER(FIND("MWNT",B1420)),ISNUMBER(FIND("multi-wall",B1420)),ISNUMBER(FIND("multi wall",B1420)),ISNUMBER(FIND("multiwall",B1420)),ISNUMBER(FIND("Multi-wall",B1420)),ISNUMBER(FIND("Multi wall",B1420)),ISNUMBER(FIND("Multiwall",B1420)),ISNUMBER(FIND("Double-wall",B1420)),ISNUMBER(FIND("Double wall",B1420)),ISNUMBER(FIND("Doublewall",B1420)),ISNUMBER(FIND("double-wall",B1420)),ISNUMBER(FIND("double wall",B1420)),ISNUMBER(FIND("doublewall",B1420)))</f>
        <v>1</v>
      </c>
      <c r="BA1420" t="b">
        <f>AND(Table1[[#This Row],[SWCNT]],Table1[[#This Row],[MWCNT]])</f>
        <v>1</v>
      </c>
      <c r="BB1420" t="b">
        <f>IF(Table1[[#This Row],[SWCNT]]=TRUE,FALSE,IF(Table1[[#This Row],[MWCNT]]=TRUE,FALSE,TRUE))</f>
        <v>0</v>
      </c>
      <c r="BC1420" s="18"/>
    </row>
    <row r="1421" spans="1:55" ht="296">
      <c r="A1421" t="s">
        <v>2092</v>
      </c>
      <c r="B1421" s="2" t="s">
        <v>2095</v>
      </c>
      <c r="C1421" s="16" t="s">
        <v>2098</v>
      </c>
      <c r="D1421" s="17" t="s">
        <v>1647</v>
      </c>
      <c r="E1421" s="2">
        <v>2017</v>
      </c>
      <c r="F1421" t="b">
        <f>OR(ISNUMBER(FIND("cytotoxic",C1421)),ISNUMBER(FIND("Cytotoxic",C1421)),ISNUMBER(FIND("cellular toxicity",C1421)),ISNUMBER(FIND("cell death",C1421)),ISNUMBER(FIND("viable",C1421)),ISNUMBER(FIND("phytotoxic",C1421)),ISNUMBER(FIND("acute toxicity",C1421)),ISNUMBER(FIND("MTT",C1421)),ISNUMBER(FIND("survival",C1421)),ISNUMBER(FIND("prolifer",C1421)),ISNUMBER(FIND("apoptosis",C1421)),ISNUMBER(FIND("neurotoxic",C1421)),ISNUMBER(FIND("  lysis ",C1421)),ISNUMBER(FIND("necrosis",C1421)),ISNUMBER(FIND("cellular death",C1421))*3,ISNUMBER(FIND("LDH",C1421)),ISNUMBER(FIND("Acute toxicity",C1421)))</f>
        <v>1</v>
      </c>
      <c r="G1421" t="b">
        <f>OR(ISNUMBER(FIND("genotoxic",C1421)),ISNUMBER(FIND("genotoxicity",C1421)),ISNUMBER(FIND("DNA damage",C1421)),ISNUMBER(FIND("DNA",C1421)),ISNUMBER(FIND("RNA",C1421)),ISNUMBER(FIND("mesothelioma",C1421)),ISNUMBER(FIND("carcino",C1421)),ISNUMBER(FIND("mutagen",C1421)),ISNUMBER(FIND("genetic",C1421)))</f>
        <v>0</v>
      </c>
      <c r="H1421" t="b">
        <f>OR(ISNUMBER(FIND("inflammatory",C1421)),ISNUMBER(FIND("inflamm",C1421)))</f>
        <v>0</v>
      </c>
      <c r="I1421" t="b">
        <f>OR(ISNUMBER(FIND("immune",C1421)),ISNUMBER(FIND("immunological",C1421)),ISNUMBER(FIND("interleuk",C1421)),ISNUMBER(FIND("platelet activation",C1421)),ISNUMBER(FIND("monocyte",C1421)),ISNUMBER(FIND("leukocyte",C1421)),ISNUMBER(FIND("cytokine",C1421)),ISNUMBER(FIND("CD4",C1421)),ISNUMBER(FIND("CD8",C1421)),ISNUMBER(FIND("T-cell",C1421)))</f>
        <v>0</v>
      </c>
      <c r="J1421" t="b">
        <f>OR(ISNUMBER(FIND("reactive oxygen",C1421)),ISNUMBER(FIND("ROS",C1421)),ISNUMBER(FIND("free radical",C1421)),ISNUMBER(FIND("oxidative stress",C1421)),ISNUMBER(FIND("peroxid",C1421)),ISNUMBER(FIND("oxidative",C1421)),ISNUMBER(FIND("antioxid",C1421)))</f>
        <v>1</v>
      </c>
      <c r="K1421" t="b">
        <f>OR(ISNUMBER(FIND("autophag",C1421)))</f>
        <v>0</v>
      </c>
      <c r="L1421" t="b">
        <f>OR(ISNUMBER(FIND("morpholog",C1421)))</f>
        <v>0</v>
      </c>
      <c r="M1421" t="b">
        <f>OR(ISNUMBER(FIND("fibrosis",C1421)),ISNUMBER(FIND("Fibrosis",C1421)),ISNUMBER(FIND("fibrot",C1421)))</f>
        <v>0</v>
      </c>
      <c r="N1421" t="b">
        <f>OR(ISNUMBER(FIND("offspring",C1421)),ISNUMBER(FIND("Parental",C1421)),ISNUMBER(FIND("parental",C1421)),ISNUMBER(FIND("germline",C1421)),ISNUMBER(FIND("reproduc",C1421)),ISNUMBER(FIND("embryo",C1421)))</f>
        <v>0</v>
      </c>
      <c r="O1421" t="b">
        <f>OR(ISNUMBER(FIND("metabol",C1421)),ISNUMBER(FIND("Metabol",C1421)),ISNUMBER(FIND("digest",C1421)),ISNUMBER(FIND("mitochon",C1421)))</f>
        <v>0</v>
      </c>
      <c r="P1421" t="b">
        <f>OR(ISNUMBER(FIND("ecotox",C1421)),ISNUMBER(FIND("Ecotox",B1421)),ISNUMBER(FIND("ecotox",B1421)),ISNUMBER(FIND("Ecotox",C1421)))</f>
        <v>0</v>
      </c>
      <c r="Q1421" t="b">
        <f>OR(ISNUMBER(FIND("Bioaccum",C1421)),ISNUMBER(FIND("bioaccum",C1421)),ISNUMBER(FIND("accum",C1421)))</f>
        <v>0</v>
      </c>
      <c r="R1421" t="b">
        <f>OR(ISNUMBER(FIND("Occupation",C1421)),ISNUMBER(FIND("occupation",C1421)),ISNUMBER(FIND("worker",C1421)),ISNUMBER(FIND("workforce",C1421)))</f>
        <v>0</v>
      </c>
      <c r="S1421" t="b">
        <f>NOT(OR(F1421,G1421,H1421,I1421,J1421,K1421,L1421,M1421,N1421,O1421,P1421,Q1421,R1421))</f>
        <v>0</v>
      </c>
      <c r="U1421" t="b">
        <f>OR(Table1[[#This Row],[Inflammation]],Table1[[#This Row],[Immune]])</f>
        <v>0</v>
      </c>
      <c r="V1421" t="b">
        <f>IF(OR(Table1[[#This Row],[Rodents]],Table1[[#This Row],[Human]],Table1[[#This Row],[Pig]]),OR(ISNUMBER(FIND("intratrach",C1421)),ISNUMBER(FIND("nasal ",C1421)),ISNUMBER(FIND("instill",C1421))),"NA")</f>
        <v>0</v>
      </c>
      <c r="W1421" t="b">
        <f>IF(OR(Table1[[#This Row],[Rodents]],Table1[[#This Row],[Human]],Table1[[#This Row],[Pig]]),OR(ISNUMBER(FIND("dermal",C1421)),ISNUMBER(FIND("skin ",C1421))),"NA")</f>
        <v>0</v>
      </c>
      <c r="X1421" t="b">
        <f>IF(OR(Table1[[#This Row],[Rodents]],Table1[[#This Row],[Human]],Table1[[#This Row],[Pig]]),OR(ISNUMBER(FIND("injected",C1421)),ISNUMBER(FIND("periton",C1421)),ISNUMBER(FIND("intrascrot",C1421))),"NA")</f>
        <v>0</v>
      </c>
      <c r="Y1421" t="b">
        <f>IF(OR(Table1[[#This Row],[Rodents]],Table1[[#This Row],[Human]],Table1[[#This Row],[Pig]]),NOT(OR(Table1[[#This Row],[Inhaled/Intratracheal/intranasal]],Table1[[#This Row],[Dermal]],Table1[[#This Row],[Injected]])),"NA")</f>
        <v>1</v>
      </c>
      <c r="AA1421" t="b">
        <f>OR(ISNUMBER(FIND("fish ",C1421)),ISNUMBER(FIND("Fish ",C1421)),ISNUMBER(FIND("aquatic",C1421)),ISNUMBER(FIND("daphnids",C1421)),ISNUMBER(FIND("Carcinus maenas",C1421)),ISNUMBER(FIND("Daphnia",C1421)),ISNUMBER(FIND("Ruditapes philippinarum",C1421)),ISNUMBER(FIND("daphnia",C1421)),ISNUMBER(FIND("marine",C1421)),ISNUMBER(FIND("mussel",C1421)),ISNUMBER(FIND("algae",C1421)),ISNUMBER(FIND("Donax faba",C1421)),ISNUMBER(FIND("estuarine",C1421)),ISNUMBER(FIND("snail",C1421)),ISNUMBER(FIND("Prorocentrum donghaiense",C1421)) )</f>
        <v>0</v>
      </c>
      <c r="AB1421" t="b">
        <f>OR(ISNUMBER(FIND(" rat ",C1421)),ISNUMBER(FIND(" rats ",C1421)),ISNUMBER(FIND(" Rats ",C1421)),ISNUMBER(FIND(" Rat ",C1421)),ISNUMBER(FIND(" rat.",C1421)),ISNUMBER(FIND(" rats.",C1421)),ISNUMBER(FIND("mouse",C1421)),ISNUMBER(FIND("mice",C1421)), ISNUMBER(FIND(" Mice",C1421)))</f>
        <v>1</v>
      </c>
      <c r="AC1421" t="b">
        <f>OR(ISNUMBER(FIND(" cell ",C1421)),ISNUMBER(FIND("fibroblast",C1421)),ISNUMBER(FIND("macrophage",C1421)),ISNUMBER(FIND("epithelial",C1421)),ISNUMBER(FIND("endothelial",C1421)),ISNUMBER(FIND("neuron",C1421)),ISNUMBER(FIND(" cells ",C1421)),ISNUMBER(FIND("RBC",C1421)),ISNUMBER(FIND("mitochond",C1421)),ISNUMBER(FIND("adipocyte",C1421)),ISNUMBER(FIND("osteo",C1421)),ISNUMBER(FIND("keratin",C1421)),ISNUMBER(FIND(" cell's ",C1421)),ISNUMBER(FIND("eukary",C1421)),ISNUMBER(FIND("sperm",C1421)))</f>
        <v>0</v>
      </c>
      <c r="AD1421" t="b">
        <f>OR(ISNUMBER(FIND("human",B1421)),ISNUMBER(FIND("workers",B1421)),ISNUMBER(FIND("workforces",B1421)),ISNUMBER(FIND("occupational",B1421)),ISNUMBER(FIND("Case report",B1421)),ISNUMBER(FIND("Workplaces",B1421)),ISNUMBER(FIND("worker",B1421)))</f>
        <v>0</v>
      </c>
      <c r="AE1421" t="b">
        <f>OR(ISNUMBER(FIND(" plant ",C1421)),ISNUMBER(FIND("Plant ",C1421)),ISNUMBER(FIND("tomato",C1421)),ISNUMBER(FIND("plants",C1421)),ISNUMBER(FIND("Plants",C1421)),ISNUMBER(FIND("algae",C1421)),ISNUMBER(FIND("lettuce",C1421)),ISNUMBER(FIND("green gram sprouts ",C1421)),ISNUMBER(FIND("Cucurbita pepo",C1421)),ISNUMBER(FIND("bean ",C1421)),ISNUMBER(FIND("chloroplast",C1421)),ISNUMBER(FIND("chlorophyll",C1421)),ISNUMBER(FIND("seedling",C1421)),ISNUMBER(FIND("canola",C1421)),ISNUMBER(FIND("shoot",C1421)),ISNUMBER(FIND("photosynthes",C1421)),ISNUMBER(FIND(" leaves ",C1421)),,ISNUMBER(FIND("agriculture",C1421)),ISNUMBER(FIND(" crops ",C1421)))</f>
        <v>0</v>
      </c>
      <c r="AF1421" t="b">
        <f>OR(ISNUMBER(FIND("bacteria",C1421)),ISNUMBER(FIND("Bacteria",C1421)),ISNUMBER(FIND("Bacterium",C1421)),ISNUMBER(FIND("bacterium",C1421)),ISNUMBER(FIND(" coli ",C1421)))</f>
        <v>0</v>
      </c>
      <c r="AG1421" t="b">
        <f>OR(ISNUMBER(FIND("fungi",C1421)),ISNUMBER(FIND("Fungi",C1421)),ISNUMBER(FIND("fungus",C1421)),ISNUMBER(FIND("Fungus",C1421)),ISNUMBER(FIND("mushroom",C1421)),ISNUMBER(FIND("Mushroom",C1421)),ISNUMBER(FIND(" mold ",C1421)))</f>
        <v>0</v>
      </c>
      <c r="AH1421" t="b">
        <f>OR(ISNUMBER(FIND("Pig ",C1421)),ISNUMBER(FIND("pig ",C1421)),ISNUMBER(FIND("Pigs ",C1421)),ISNUMBER(FIND("pigs ",C1421)))</f>
        <v>0</v>
      </c>
      <c r="AI1421" t="b">
        <f>OR(ISNUMBER(FIND(" C. elegans",C1421)),ISNUMBER(FIND("Caenorhabditis elegans",C1421)),ISNUMBER(FIND("earthworms",C1421)),ISNUMBER(FIND(" Ficopomatus enigmaticus",C1421)),ISNUMBER(FIND("larva",C1421)),ISNUMBER(FIND("Lumbriculus variegatus",C1421)),ISNUMBER(FIND("nematode",C1421)))</f>
        <v>0</v>
      </c>
      <c r="AJ1421" t="b">
        <f>NOT(OR(AA1421,AB1421,AC1421,AD1421,AE1421,AF1421,AG1421,AH1421,AI1421))</f>
        <v>0</v>
      </c>
      <c r="AL1421" t="b">
        <f>OR(AA1421,AB1421,AD1421,AE1421,AF1421,AG1421,AH1421,AI1421)</f>
        <v>1</v>
      </c>
      <c r="AM1421" t="b">
        <f>IF(Table1[[#This Row],[In vivo?]],IF(Table1[[#This Row],[Cell]],FALSE,TRUE),FALSE)</f>
        <v>1</v>
      </c>
      <c r="AN1421" t="b">
        <f>AND(AC1421,AL1421)</f>
        <v>0</v>
      </c>
      <c r="AO1421" t="b">
        <f>IF(Table1[[#This Row],[Cell]],IF(Table1[[#This Row],[In vivo?]],FALSE,TRUE),FALSE)</f>
        <v>0</v>
      </c>
      <c r="AP1421" t="b">
        <f>NOT(OR(Table1[[#This Row],[In vivo?]],Table1[[#This Row],[Only in Cell]]))</f>
        <v>0</v>
      </c>
      <c r="AQ1421" t="b">
        <f>IF(OR(Table1[[#This Row],[Rodents]],Table1[[#This Row],[Human]],Table1[[#This Row],[Pig]]),OR(ISNUMBER(FIND("pulmonary",C1421)),ISNUMBER(FIND("lung",C1421))),"NA")</f>
        <v>0</v>
      </c>
      <c r="AR1421" t="b">
        <f>IF(OR(Table1[[#This Row],[Rodents]],Table1[[#This Row],[Human]],Table1[[#This Row],[Pig]]),OR(ISNUMBER(FIND("skin",C1421)),ISNUMBER(FIND("dermal",C1421))),"NA")</f>
        <v>0</v>
      </c>
      <c r="AS1421" t="b">
        <f>IF(OR(Table1[[#This Row],[Rodents]],Table1[[#This Row],[Human]],Table1[[#This Row],[Pig]]),OR(ISNUMBER(FIND("liver",C1421)),ISNUMBER(FIND("hepat",C1421))),"NA")</f>
        <v>1</v>
      </c>
      <c r="AT1421" t="b">
        <f>IF(OR(Table1[[#This Row],[Rodents]],Table1[[#This Row],[Human]],Table1[[#This Row],[Pig]]),OR(ISNUMBER(FIND("kidney",C1421)),ISNUMBER(FIND("neph",C1421))),"NA")</f>
        <v>0</v>
      </c>
      <c r="AU1421" t="b">
        <f>IF(OR(Table1[[#This Row],[Rodents]],Table1[[#This Row],[Human]],Table1[[#This Row],[Pig]]),OR(ISNUMBER(FIND("brain",C1421)),ISNUMBER(FIND("neur",C1421)),ISNUMBER(FIND("nerv",C1421))),"NA")</f>
        <v>0</v>
      </c>
      <c r="AV1421" t="b">
        <f>IF(OR(Table1[[#This Row],[Rodents]],Table1[[#This Row],[Human]],Table1[[#This Row],[Pig]]),OR(ISNUMBER(FIND("heart",C1421)),ISNUMBER(FIND("cardi",C1421))),"NA")</f>
        <v>0</v>
      </c>
      <c r="AW1421" t="b">
        <f>IF(OR(Table1[[#This Row],[Rodents]],Table1[[#This Row],[Human]],Table1[[#This Row],[Pig]]),OR(ISNUMBER(FIND("gastro",C1421)),ISNUMBER(FIND("intesti",C1421)),ISNUMBER(FIND("stomach",C1421))),"NA")</f>
        <v>0</v>
      </c>
      <c r="AX1421" t="b">
        <f>IF(OR(Table1[[#This Row],[Rodents]],Table1[[#This Row],[Human]],Table1[[#This Row],[Pig]]),NOT(OR(AQ1421,AR1421,AS1421,AT1421,AU1421,AV1421,AW1421)),"NA")</f>
        <v>0</v>
      </c>
      <c r="AY1421" t="b">
        <f>OR(ISNUMBER(FIND("SWCNT",C1421)),ISNUMBER(FIND("SWNT",C1421)),ISNUMBER(FIND("single-wall",C1421)),ISNUMBER(FIND("single wall",C1421)),ISNUMBER(FIND("Single wall",C1421)),ISNUMBER(FIND("Single-wall",C1421)),ISNUMBER(FIND("SWCNT",B1421)),ISNUMBER(FIND("SWNT",B1421)),ISNUMBER(FIND("single-wall",B1421)),ISNUMBER(FIND("single wall",B1421)),ISNUMBER(FIND("Single-wall",B1421)),ISNUMBER(FIND("Single wall",B1421)))</f>
        <v>1</v>
      </c>
      <c r="AZ1421" t="b">
        <f>OR(ISNUMBER(FIND("MWCNT",C1421)),ISNUMBER(FIND("MWNT",C1421)),ISNUMBER(FIND("multi-wall",C1421)),ISNUMBER(FIND("multi wall",C1421)),ISNUMBER(FIND("multiwall",C1421)),ISNUMBER(FIND("Multi-wall",C1421)),ISNUMBER(FIND("Multi wall",C1421)),ISNUMBER(FIND("Multiwall",C1421)),ISNUMBER(FIND("MWCNT",B1421)),ISNUMBER(FIND("MWNT",B1421)),ISNUMBER(FIND("multi-wall",B1421)),ISNUMBER(FIND("multi wall",B1421)),ISNUMBER(FIND("multiwall",B1421)),ISNUMBER(FIND("Multi-wall",B1421)),ISNUMBER(FIND("Multi wall",B1421)),ISNUMBER(FIND("Multiwall",B1421)),ISNUMBER(FIND("Double-wall",B1421)),ISNUMBER(FIND("Double wall",B1421)),ISNUMBER(FIND("Doublewall",B1421)),ISNUMBER(FIND("double-wall",B1421)),ISNUMBER(FIND("double wall",B1421)),ISNUMBER(FIND("doublewall",B1421)))</f>
        <v>0</v>
      </c>
      <c r="BA1421" t="b">
        <f>AND(Table1[[#This Row],[SWCNT]],Table1[[#This Row],[MWCNT]])</f>
        <v>0</v>
      </c>
      <c r="BB1421" t="b">
        <f>IF(Table1[[#This Row],[SWCNT]]=TRUE,FALSE,IF(Table1[[#This Row],[MWCNT]]=TRUE,FALSE,TRUE))</f>
        <v>0</v>
      </c>
      <c r="BC1421" s="18"/>
    </row>
    <row r="1422" spans="1:55" ht="222">
      <c r="A1422" t="s">
        <v>2122</v>
      </c>
      <c r="B1422" s="2" t="s">
        <v>2123</v>
      </c>
      <c r="C1422" s="16" t="s">
        <v>2124</v>
      </c>
      <c r="D1422" s="17" t="s">
        <v>2125</v>
      </c>
      <c r="E1422" s="2">
        <v>2017</v>
      </c>
      <c r="F1422" t="b">
        <f>OR(ISNUMBER(FIND("cytotoxic",C1422)),ISNUMBER(FIND("Cytotoxic",C1422)),ISNUMBER(FIND("cellular toxicity",C1422)),ISNUMBER(FIND("cell death",C1422)),ISNUMBER(FIND("viable",C1422)),ISNUMBER(FIND("phytotoxic",C1422)),ISNUMBER(FIND("acute toxicity",C1422)),ISNUMBER(FIND("MTT",C1422)),ISNUMBER(FIND("survival",C1422)),ISNUMBER(FIND("prolifer",C1422)),ISNUMBER(FIND("apoptosis",C1422)),ISNUMBER(FIND("neurotoxic",C1422)),ISNUMBER(FIND("  lysis ",C1422)),ISNUMBER(FIND("necrosis",C1422)),ISNUMBER(FIND("cellular death",C1422))*3,ISNUMBER(FIND("LDH",C1422)),ISNUMBER(FIND("Acute toxicity",C1422)))</f>
        <v>0</v>
      </c>
      <c r="G1422" t="b">
        <f>OR(ISNUMBER(FIND("genotoxic",C1422)),ISNUMBER(FIND("genotoxicity",C1422)),ISNUMBER(FIND("DNA damage",C1422)),ISNUMBER(FIND("DNA",C1422)),ISNUMBER(FIND("RNA",C1422)),ISNUMBER(FIND("mesothelioma",C1422)),ISNUMBER(FIND("carcino",C1422)),ISNUMBER(FIND("mutagen",C1422)),ISNUMBER(FIND("genetic",C1422)))</f>
        <v>1</v>
      </c>
      <c r="H1422" t="b">
        <f>OR(ISNUMBER(FIND("inflammatory",C1422)),ISNUMBER(FIND("inflamm",C1422)))</f>
        <v>0</v>
      </c>
      <c r="I1422" t="b">
        <f>OR(ISNUMBER(FIND("immune",C1422)),ISNUMBER(FIND("immunological",C1422)),ISNUMBER(FIND("interleuk",C1422)),ISNUMBER(FIND("platelet activation",C1422)),ISNUMBER(FIND("monocyte",C1422)),ISNUMBER(FIND("leukocyte",C1422)),ISNUMBER(FIND("cytokine",C1422)),ISNUMBER(FIND("CD4",C1422)),ISNUMBER(FIND("CD8",C1422)),ISNUMBER(FIND("T-cell",C1422)))</f>
        <v>0</v>
      </c>
      <c r="J1422" t="b">
        <f>OR(ISNUMBER(FIND("reactive oxygen",C1422)),ISNUMBER(FIND("ROS",C1422)),ISNUMBER(FIND("free radical",C1422)),ISNUMBER(FIND("oxidative stress",C1422)),ISNUMBER(FIND("peroxid",C1422)),ISNUMBER(FIND("oxidative",C1422)),ISNUMBER(FIND("antioxid",C1422)))</f>
        <v>1</v>
      </c>
      <c r="K1422" t="b">
        <f>OR(ISNUMBER(FIND("autophag",C1422)))</f>
        <v>0</v>
      </c>
      <c r="L1422" t="b">
        <f>OR(ISNUMBER(FIND("morpholog",C1422)))</f>
        <v>0</v>
      </c>
      <c r="M1422" t="b">
        <f>OR(ISNUMBER(FIND("fibrosis",C1422)),ISNUMBER(FIND("Fibrosis",C1422)),ISNUMBER(FIND("fibrot",C1422)))</f>
        <v>0</v>
      </c>
      <c r="N1422" t="b">
        <f>OR(ISNUMBER(FIND("offspring",C1422)),ISNUMBER(FIND("Parental",C1422)),ISNUMBER(FIND("parental",C1422)),ISNUMBER(FIND("germline",C1422)),ISNUMBER(FIND("reproduc",C1422)),ISNUMBER(FIND("embryo",C1422)))</f>
        <v>0</v>
      </c>
      <c r="O1422" t="b">
        <f>OR(ISNUMBER(FIND("metabol",C1422)),ISNUMBER(FIND("Metabol",C1422)),ISNUMBER(FIND("digest",C1422)),ISNUMBER(FIND("mitochon",C1422)))</f>
        <v>1</v>
      </c>
      <c r="P1422" t="b">
        <f>OR(ISNUMBER(FIND("ecotox",C1422)),ISNUMBER(FIND("Ecotox",B1422)),ISNUMBER(FIND("ecotox",B1422)),ISNUMBER(FIND("Ecotox",C1422)))</f>
        <v>0</v>
      </c>
      <c r="Q1422" t="b">
        <f>OR(ISNUMBER(FIND("Bioaccum",C1422)),ISNUMBER(FIND("bioaccum",C1422)),ISNUMBER(FIND("accum",C1422)))</f>
        <v>0</v>
      </c>
      <c r="R1422" t="b">
        <f>OR(ISNUMBER(FIND("Occupation",C1422)),ISNUMBER(FIND("occupation",C1422)),ISNUMBER(FIND("worker",C1422)),ISNUMBER(FIND("workforce",C1422)))</f>
        <v>0</v>
      </c>
      <c r="S1422" t="b">
        <f>NOT(OR(F1422,G1422,H1422,I1422,J1422,K1422,L1422,M1422,N1422,O1422,P1422,Q1422,R1422))</f>
        <v>0</v>
      </c>
      <c r="U1422" t="b">
        <f>OR(Table1[[#This Row],[Inflammation]],Table1[[#This Row],[Immune]])</f>
        <v>0</v>
      </c>
      <c r="V1422" t="str">
        <f>IF(OR(Table1[[#This Row],[Rodents]],Table1[[#This Row],[Human]],Table1[[#This Row],[Pig]]),OR(ISNUMBER(FIND("intratrach",C1422)),ISNUMBER(FIND("nasal ",C1422)),ISNUMBER(FIND("instill",C1422))),"NA")</f>
        <v>NA</v>
      </c>
      <c r="W1422" t="str">
        <f>IF(OR(Table1[[#This Row],[Rodents]],Table1[[#This Row],[Human]],Table1[[#This Row],[Pig]]),OR(ISNUMBER(FIND("dermal",C1422)),ISNUMBER(FIND("skin ",C1422))),"NA")</f>
        <v>NA</v>
      </c>
      <c r="X1422" t="str">
        <f>IF(OR(Table1[[#This Row],[Rodents]],Table1[[#This Row],[Human]],Table1[[#This Row],[Pig]]),OR(ISNUMBER(FIND("injected",C1422)),ISNUMBER(FIND("periton",C1422)),ISNUMBER(FIND("intrascrot",C1422))),"NA")</f>
        <v>NA</v>
      </c>
      <c r="Y1422" t="str">
        <f>IF(OR(Table1[[#This Row],[Rodents]],Table1[[#This Row],[Human]],Table1[[#This Row],[Pig]]),NOT(OR(Table1[[#This Row],[Inhaled/Intratracheal/intranasal]],Table1[[#This Row],[Dermal]],Table1[[#This Row],[Injected]])),"NA")</f>
        <v>NA</v>
      </c>
      <c r="AA1422" t="b">
        <f>OR(ISNUMBER(FIND("fish ",C1422)),ISNUMBER(FIND("Fish ",C1422)),ISNUMBER(FIND("aquatic",C1422)),ISNUMBER(FIND("daphnids",C1422)),ISNUMBER(FIND("Carcinus maenas",C1422)),ISNUMBER(FIND("Daphnia",C1422)),ISNUMBER(FIND("Ruditapes philippinarum",C1422)),ISNUMBER(FIND("daphnia",C1422)),ISNUMBER(FIND("marine",C1422)),ISNUMBER(FIND("mussel",C1422)),ISNUMBER(FIND("algae",C1422)),ISNUMBER(FIND("Donax faba",C1422)),ISNUMBER(FIND("estuarine",C1422)),ISNUMBER(FIND("snail",C1422)),ISNUMBER(FIND("Prorocentrum donghaiense",C1422)) )</f>
        <v>0</v>
      </c>
      <c r="AB1422" t="b">
        <f>OR(ISNUMBER(FIND(" rat ",C1422)),ISNUMBER(FIND(" rats ",C1422)),ISNUMBER(FIND(" Rats ",C1422)),ISNUMBER(FIND(" Rat ",C1422)),ISNUMBER(FIND(" rat.",C1422)),ISNUMBER(FIND(" rats.",C1422)),ISNUMBER(FIND("mouse",C1422)),ISNUMBER(FIND("mice",C1422)), ISNUMBER(FIND(" Mice",C1422)))</f>
        <v>0</v>
      </c>
      <c r="AC1422" t="b">
        <f>OR(ISNUMBER(FIND(" cell ",C1422)),ISNUMBER(FIND("fibroblast",C1422)),ISNUMBER(FIND("macrophage",C1422)),ISNUMBER(FIND("epithelial",C1422)),ISNUMBER(FIND("endothelial",C1422)),ISNUMBER(FIND("neuron",C1422)),ISNUMBER(FIND(" cells ",C1422)),ISNUMBER(FIND("RBC",C1422)),ISNUMBER(FIND("mitochond",C1422)),ISNUMBER(FIND("adipocyte",C1422)),ISNUMBER(FIND("osteo",C1422)),ISNUMBER(FIND("keratin",C1422)),ISNUMBER(FIND(" cell's ",C1422)),ISNUMBER(FIND("eukary",C1422)),ISNUMBER(FIND("sperm",C1422)))</f>
        <v>1</v>
      </c>
      <c r="AD1422" t="b">
        <f>OR(ISNUMBER(FIND("human",B1422)),ISNUMBER(FIND("workers",B1422)),ISNUMBER(FIND("workforces",B1422)),ISNUMBER(FIND("occupational",B1422)),ISNUMBER(FIND("Case report",B1422)),ISNUMBER(FIND("Workplaces",B1422)),ISNUMBER(FIND("worker",B1422)))</f>
        <v>0</v>
      </c>
      <c r="AE1422" t="b">
        <f>OR(ISNUMBER(FIND(" plant ",C1422)),ISNUMBER(FIND("Plant ",C1422)),ISNUMBER(FIND("tomato",C1422)),ISNUMBER(FIND("plants",C1422)),ISNUMBER(FIND("Plants",C1422)),ISNUMBER(FIND("algae",C1422)),ISNUMBER(FIND("lettuce",C1422)),ISNUMBER(FIND("green gram sprouts ",C1422)),ISNUMBER(FIND("Cucurbita pepo",C1422)),ISNUMBER(FIND("bean ",C1422)),ISNUMBER(FIND("chloroplast",C1422)),ISNUMBER(FIND("chlorophyll",C1422)),ISNUMBER(FIND("seedling",C1422)),ISNUMBER(FIND("canola",C1422)),ISNUMBER(FIND("shoot",C1422)),ISNUMBER(FIND("photosynthes",C1422)),ISNUMBER(FIND(" leaves ",C1422)),,ISNUMBER(FIND("agriculture",C1422)),ISNUMBER(FIND(" crops ",C1422)))</f>
        <v>0</v>
      </c>
      <c r="AF1422" t="b">
        <f>OR(ISNUMBER(FIND("bacteria",C1422)),ISNUMBER(FIND("Bacteria",C1422)),ISNUMBER(FIND("Bacterium",C1422)),ISNUMBER(FIND("bacterium",C1422)),ISNUMBER(FIND(" coli ",C1422)))</f>
        <v>0</v>
      </c>
      <c r="AG1422" t="b">
        <f>OR(ISNUMBER(FIND("fungi",C1422)),ISNUMBER(FIND("Fungi",C1422)),ISNUMBER(FIND("fungus",C1422)),ISNUMBER(FIND("Fungus",C1422)),ISNUMBER(FIND("mushroom",C1422)),ISNUMBER(FIND("Mushroom",C1422)),ISNUMBER(FIND(" mold ",C1422)))</f>
        <v>0</v>
      </c>
      <c r="AH1422" t="b">
        <f>OR(ISNUMBER(FIND("Pig ",C1422)),ISNUMBER(FIND("pig ",C1422)),ISNUMBER(FIND("Pigs ",C1422)),ISNUMBER(FIND("pigs ",C1422)))</f>
        <v>0</v>
      </c>
      <c r="AI1422" t="b">
        <f>OR(ISNUMBER(FIND(" C. elegans",C1422)),ISNUMBER(FIND("Caenorhabditis elegans",C1422)),ISNUMBER(FIND("earthworms",C1422)),ISNUMBER(FIND(" Ficopomatus enigmaticus",C1422)),ISNUMBER(FIND("larva",C1422)),ISNUMBER(FIND("Lumbriculus variegatus",C1422)),ISNUMBER(FIND("nematode",C1422)))</f>
        <v>0</v>
      </c>
      <c r="AJ1422" t="b">
        <f>NOT(OR(AA1422,AB1422,AC1422,AD1422,AE1422,AF1422,AG1422,AH1422,AI1422))</f>
        <v>0</v>
      </c>
      <c r="AL1422" t="b">
        <f>OR(AA1422,AB1422,AD1422,AE1422,AF1422,AG1422,AH1422,AI1422)</f>
        <v>0</v>
      </c>
      <c r="AM1422" t="b">
        <f>IF(Table1[[#This Row],[In vivo?]],IF(Table1[[#This Row],[Cell]],FALSE,TRUE),FALSE)</f>
        <v>0</v>
      </c>
      <c r="AN1422" t="b">
        <f>AND(AC1422,AL1422)</f>
        <v>0</v>
      </c>
      <c r="AO1422" t="b">
        <f>IF(Table1[[#This Row],[Cell]],IF(Table1[[#This Row],[In vivo?]],FALSE,TRUE),FALSE)</f>
        <v>1</v>
      </c>
      <c r="AP1422" t="b">
        <f>NOT(OR(Table1[[#This Row],[In vivo?]],Table1[[#This Row],[Only in Cell]]))</f>
        <v>0</v>
      </c>
      <c r="AQ1422" t="str">
        <f>IF(OR(Table1[[#This Row],[Rodents]],Table1[[#This Row],[Human]],Table1[[#This Row],[Pig]]),OR(ISNUMBER(FIND("pulmonary",C1422)),ISNUMBER(FIND("lung",C1422))),"NA")</f>
        <v>NA</v>
      </c>
      <c r="AR1422" t="str">
        <f>IF(OR(Table1[[#This Row],[Rodents]],Table1[[#This Row],[Human]],Table1[[#This Row],[Pig]]),OR(ISNUMBER(FIND("skin",C1422)),ISNUMBER(FIND("dermal",C1422))),"NA")</f>
        <v>NA</v>
      </c>
      <c r="AS1422" t="str">
        <f>IF(OR(Table1[[#This Row],[Rodents]],Table1[[#This Row],[Human]],Table1[[#This Row],[Pig]]),OR(ISNUMBER(FIND("liver",C1422)),ISNUMBER(FIND("hepat",C1422))),"NA")</f>
        <v>NA</v>
      </c>
      <c r="AT1422" t="str">
        <f>IF(OR(Table1[[#This Row],[Rodents]],Table1[[#This Row],[Human]],Table1[[#This Row],[Pig]]),OR(ISNUMBER(FIND("kidney",C1422)),ISNUMBER(FIND("neph",C1422))),"NA")</f>
        <v>NA</v>
      </c>
      <c r="AU1422" t="str">
        <f>IF(OR(Table1[[#This Row],[Rodents]],Table1[[#This Row],[Human]],Table1[[#This Row],[Pig]]),OR(ISNUMBER(FIND("brain",C1422)),ISNUMBER(FIND("neur",C1422)),ISNUMBER(FIND("nerv",C1422))),"NA")</f>
        <v>NA</v>
      </c>
      <c r="AV1422" t="str">
        <f>IF(OR(Table1[[#This Row],[Rodents]],Table1[[#This Row],[Human]],Table1[[#This Row],[Pig]]),OR(ISNUMBER(FIND("heart",C1422)),ISNUMBER(FIND("cardi",C1422))),"NA")</f>
        <v>NA</v>
      </c>
      <c r="AW1422" t="str">
        <f>IF(OR(Table1[[#This Row],[Rodents]],Table1[[#This Row],[Human]],Table1[[#This Row],[Pig]]),OR(ISNUMBER(FIND("gastro",C1422)),ISNUMBER(FIND("intesti",C1422)),ISNUMBER(FIND("stomach",C1422))),"NA")</f>
        <v>NA</v>
      </c>
      <c r="AX1422" t="str">
        <f>IF(OR(Table1[[#This Row],[Rodents]],Table1[[#This Row],[Human]],Table1[[#This Row],[Pig]]),NOT(OR(AQ1422,AR1422,AS1422,AT1422,AU1422,AV1422,AW1422)),"NA")</f>
        <v>NA</v>
      </c>
      <c r="AY1422" t="b">
        <f>OR(ISNUMBER(FIND("SWCNT",C1422)),ISNUMBER(FIND("SWNT",C1422)),ISNUMBER(FIND("single-wall",C1422)),ISNUMBER(FIND("single wall",C1422)),ISNUMBER(FIND("Single wall",C1422)),ISNUMBER(FIND("Single-wall",C1422)),ISNUMBER(FIND("SWCNT",B1422)),ISNUMBER(FIND("SWNT",B1422)),ISNUMBER(FIND("single-wall",B1422)),ISNUMBER(FIND("single wall",B1422)),ISNUMBER(FIND("Single-wall",B1422)),ISNUMBER(FIND("Single wall",B1422)))</f>
        <v>0</v>
      </c>
      <c r="AZ1422" t="b">
        <f>OR(ISNUMBER(FIND("MWCNT",C1422)),ISNUMBER(FIND("MWNT",C1422)),ISNUMBER(FIND("multi-wall",C1422)),ISNUMBER(FIND("multi wall",C1422)),ISNUMBER(FIND("multiwall",C1422)),ISNUMBER(FIND("Multi-wall",C1422)),ISNUMBER(FIND("Multi wall",C1422)),ISNUMBER(FIND("Multiwall",C1422)),ISNUMBER(FIND("MWCNT",B1422)),ISNUMBER(FIND("MWNT",B1422)),ISNUMBER(FIND("multi-wall",B1422)),ISNUMBER(FIND("multi wall",B1422)),ISNUMBER(FIND("multiwall",B1422)),ISNUMBER(FIND("Multi-wall",B1422)),ISNUMBER(FIND("Multi wall",B1422)),ISNUMBER(FIND("Multiwall",B1422)),ISNUMBER(FIND("Double-wall",B1422)),ISNUMBER(FIND("Double wall",B1422)),ISNUMBER(FIND("Doublewall",B1422)),ISNUMBER(FIND("double-wall",B1422)),ISNUMBER(FIND("double wall",B1422)),ISNUMBER(FIND("doublewall",B1422)))</f>
        <v>1</v>
      </c>
      <c r="BA1422" t="b">
        <f>AND(Table1[[#This Row],[SWCNT]],Table1[[#This Row],[MWCNT]])</f>
        <v>0</v>
      </c>
      <c r="BB1422" t="b">
        <f>IF(Table1[[#This Row],[SWCNT]]=TRUE,FALSE,IF(Table1[[#This Row],[MWCNT]]=TRUE,FALSE,TRUE))</f>
        <v>0</v>
      </c>
      <c r="BC1422" s="18"/>
    </row>
    <row r="1423" spans="1:55" ht="185">
      <c r="A1423" t="s">
        <v>2130</v>
      </c>
      <c r="B1423" s="2" t="s">
        <v>2132</v>
      </c>
      <c r="C1423" s="16" t="s">
        <v>2134</v>
      </c>
      <c r="D1423" s="17" t="s">
        <v>2135</v>
      </c>
      <c r="E1423" s="2">
        <v>2017</v>
      </c>
      <c r="F1423" t="b">
        <f>OR(ISNUMBER(FIND("cytotoxic",C1423)),ISNUMBER(FIND("Cytotoxic",C1423)),ISNUMBER(FIND("cellular toxicity",C1423)),ISNUMBER(FIND("cell death",C1423)),ISNUMBER(FIND("viable",C1423)),ISNUMBER(FIND("phytotoxic",C1423)),ISNUMBER(FIND("acute toxicity",C1423)),ISNUMBER(FIND("MTT",C1423)),ISNUMBER(FIND("survival",C1423)),ISNUMBER(FIND("prolifer",C1423)),ISNUMBER(FIND("apoptosis",C1423)),ISNUMBER(FIND("neurotoxic",C1423)),ISNUMBER(FIND("  lysis ",C1423)),ISNUMBER(FIND("necrosis",C1423)),ISNUMBER(FIND("cellular death",C1423))*3,ISNUMBER(FIND("LDH",C1423)),ISNUMBER(FIND("Acute toxicity",C1423)))</f>
        <v>1</v>
      </c>
      <c r="G1423" t="b">
        <f>OR(ISNUMBER(FIND("genotoxic",C1423)),ISNUMBER(FIND("genotoxicity",C1423)),ISNUMBER(FIND("DNA damage",C1423)),ISNUMBER(FIND("DNA",C1423)),ISNUMBER(FIND("RNA",C1423)),ISNUMBER(FIND("mesothelioma",C1423)),ISNUMBER(FIND("carcino",C1423)),ISNUMBER(FIND("mutagen",C1423)),ISNUMBER(FIND("genetic",C1423)))</f>
        <v>0</v>
      </c>
      <c r="H1423" t="b">
        <f>OR(ISNUMBER(FIND("inflammatory",C1423)),ISNUMBER(FIND("inflamm",C1423)))</f>
        <v>0</v>
      </c>
      <c r="I1423" t="b">
        <f>OR(ISNUMBER(FIND("immune",C1423)),ISNUMBER(FIND("immunological",C1423)),ISNUMBER(FIND("interleuk",C1423)),ISNUMBER(FIND("platelet activation",C1423)),ISNUMBER(FIND("monocyte",C1423)),ISNUMBER(FIND("leukocyte",C1423)),ISNUMBER(FIND("cytokine",C1423)),ISNUMBER(FIND("CD4",C1423)),ISNUMBER(FIND("CD8",C1423)),ISNUMBER(FIND("T-cell",C1423)))</f>
        <v>1</v>
      </c>
      <c r="J1423" t="b">
        <f>OR(ISNUMBER(FIND("reactive oxygen",C1423)),ISNUMBER(FIND("ROS",C1423)),ISNUMBER(FIND("free radical",C1423)),ISNUMBER(FIND("oxidative stress",C1423)),ISNUMBER(FIND("peroxid",C1423)),ISNUMBER(FIND("oxidative",C1423)),ISNUMBER(FIND("antioxid",C1423)))</f>
        <v>0</v>
      </c>
      <c r="K1423" t="b">
        <f>OR(ISNUMBER(FIND("autophag",C1423)))</f>
        <v>0</v>
      </c>
      <c r="L1423" t="b">
        <f>OR(ISNUMBER(FIND("morpholog",C1423)))</f>
        <v>0</v>
      </c>
      <c r="M1423" t="b">
        <f>OR(ISNUMBER(FIND("fibrosis",C1423)),ISNUMBER(FIND("Fibrosis",C1423)),ISNUMBER(FIND("fibrot",C1423)))</f>
        <v>0</v>
      </c>
      <c r="N1423" t="b">
        <f>OR(ISNUMBER(FIND("offspring",C1423)),ISNUMBER(FIND("Parental",C1423)),ISNUMBER(FIND("parental",C1423)),ISNUMBER(FIND("germline",C1423)),ISNUMBER(FIND("reproduc",C1423)),ISNUMBER(FIND("embryo",C1423)))</f>
        <v>0</v>
      </c>
      <c r="O1423" t="b">
        <f>OR(ISNUMBER(FIND("metabol",C1423)),ISNUMBER(FIND("Metabol",C1423)),ISNUMBER(FIND("digest",C1423)),ISNUMBER(FIND("mitochon",C1423)))</f>
        <v>0</v>
      </c>
      <c r="P1423" t="b">
        <f>OR(ISNUMBER(FIND("ecotox",C1423)),ISNUMBER(FIND("Ecotox",B1423)),ISNUMBER(FIND("ecotox",B1423)),ISNUMBER(FIND("Ecotox",C1423)))</f>
        <v>0</v>
      </c>
      <c r="Q1423" t="b">
        <f>OR(ISNUMBER(FIND("Bioaccum",C1423)),ISNUMBER(FIND("bioaccum",C1423)),ISNUMBER(FIND("accum",C1423)))</f>
        <v>0</v>
      </c>
      <c r="R1423" t="b">
        <f>OR(ISNUMBER(FIND("Occupation",C1423)),ISNUMBER(FIND("occupation",C1423)),ISNUMBER(FIND("worker",C1423)),ISNUMBER(FIND("workforce",C1423)))</f>
        <v>0</v>
      </c>
      <c r="S1423" t="b">
        <f>NOT(OR(F1423,G1423,H1423,I1423,J1423,K1423,L1423,M1423,N1423,O1423,P1423,Q1423,R1423))</f>
        <v>0</v>
      </c>
      <c r="U1423" t="b">
        <f>OR(Table1[[#This Row],[Inflammation]],Table1[[#This Row],[Immune]])</f>
        <v>1</v>
      </c>
      <c r="V1423" t="str">
        <f>IF(OR(Table1[[#This Row],[Rodents]],Table1[[#This Row],[Human]],Table1[[#This Row],[Pig]]),OR(ISNUMBER(FIND("intratrach",C1423)),ISNUMBER(FIND("nasal ",C1423)),ISNUMBER(FIND("instill",C1423))),"NA")</f>
        <v>NA</v>
      </c>
      <c r="W1423" t="str">
        <f>IF(OR(Table1[[#This Row],[Rodents]],Table1[[#This Row],[Human]],Table1[[#This Row],[Pig]]),OR(ISNUMBER(FIND("dermal",C1423)),ISNUMBER(FIND("skin ",C1423))),"NA")</f>
        <v>NA</v>
      </c>
      <c r="X1423" t="str">
        <f>IF(OR(Table1[[#This Row],[Rodents]],Table1[[#This Row],[Human]],Table1[[#This Row],[Pig]]),OR(ISNUMBER(FIND("injected",C1423)),ISNUMBER(FIND("periton",C1423)),ISNUMBER(FIND("intrascrot",C1423))),"NA")</f>
        <v>NA</v>
      </c>
      <c r="Y1423" t="str">
        <f>IF(OR(Table1[[#This Row],[Rodents]],Table1[[#This Row],[Human]],Table1[[#This Row],[Pig]]),NOT(OR(Table1[[#This Row],[Inhaled/Intratracheal/intranasal]],Table1[[#This Row],[Dermal]],Table1[[#This Row],[Injected]])),"NA")</f>
        <v>NA</v>
      </c>
      <c r="AA1423" t="b">
        <f>OR(ISNUMBER(FIND("fish ",C1423)),ISNUMBER(FIND("Fish ",C1423)),ISNUMBER(FIND("aquatic",C1423)),ISNUMBER(FIND("daphnids",C1423)),ISNUMBER(FIND("Carcinus maenas",C1423)),ISNUMBER(FIND("Daphnia",C1423)),ISNUMBER(FIND("Ruditapes philippinarum",C1423)),ISNUMBER(FIND("daphnia",C1423)),ISNUMBER(FIND("marine",C1423)),ISNUMBER(FIND("mussel",C1423)),ISNUMBER(FIND("algae",C1423)),ISNUMBER(FIND("Donax faba",C1423)),ISNUMBER(FIND("estuarine",C1423)),ISNUMBER(FIND("snail",C1423)),ISNUMBER(FIND("Prorocentrum donghaiense",C1423)) )</f>
        <v>0</v>
      </c>
      <c r="AB1423" t="b">
        <f>OR(ISNUMBER(FIND(" rat ",C1423)),ISNUMBER(FIND(" rats ",C1423)),ISNUMBER(FIND(" Rats ",C1423)),ISNUMBER(FIND(" Rat ",C1423)),ISNUMBER(FIND(" rat.",C1423)),ISNUMBER(FIND(" rats.",C1423)),ISNUMBER(FIND("mouse",C1423)),ISNUMBER(FIND("mice",C1423)), ISNUMBER(FIND(" Mice",C1423)))</f>
        <v>0</v>
      </c>
      <c r="AC1423" t="b">
        <f>OR(ISNUMBER(FIND(" cell ",C1423)),ISNUMBER(FIND("fibroblast",C1423)),ISNUMBER(FIND("macrophage",C1423)),ISNUMBER(FIND("epithelial",C1423)),ISNUMBER(FIND("endothelial",C1423)),ISNUMBER(FIND("neuron",C1423)),ISNUMBER(FIND(" cells ",C1423)),ISNUMBER(FIND("RBC",C1423)),ISNUMBER(FIND("mitochond",C1423)),ISNUMBER(FIND("adipocyte",C1423)),ISNUMBER(FIND("osteo",C1423)),ISNUMBER(FIND("keratin",C1423)),ISNUMBER(FIND(" cell's ",C1423)),ISNUMBER(FIND("eukary",C1423)),ISNUMBER(FIND("sperm",C1423)))</f>
        <v>1</v>
      </c>
      <c r="AD1423" t="b">
        <f>OR(ISNUMBER(FIND("human",B1423)),ISNUMBER(FIND("workers",B1423)),ISNUMBER(FIND("workforces",B1423)),ISNUMBER(FIND("occupational",B1423)),ISNUMBER(FIND("Case report",B1423)),ISNUMBER(FIND("Workplaces",B1423)),ISNUMBER(FIND("worker",B1423)))</f>
        <v>0</v>
      </c>
      <c r="AE1423" t="b">
        <f>OR(ISNUMBER(FIND(" plant ",C1423)),ISNUMBER(FIND("Plant ",C1423)),ISNUMBER(FIND("tomato",C1423)),ISNUMBER(FIND("plants",C1423)),ISNUMBER(FIND("Plants",C1423)),ISNUMBER(FIND("algae",C1423)),ISNUMBER(FIND("lettuce",C1423)),ISNUMBER(FIND("green gram sprouts ",C1423)),ISNUMBER(FIND("Cucurbita pepo",C1423)),ISNUMBER(FIND("bean ",C1423)),ISNUMBER(FIND("chloroplast",C1423)),ISNUMBER(FIND("chlorophyll",C1423)),ISNUMBER(FIND("seedling",C1423)),ISNUMBER(FIND("canola",C1423)),ISNUMBER(FIND("shoot",C1423)),ISNUMBER(FIND("photosynthes",C1423)),ISNUMBER(FIND(" leaves ",C1423)),,ISNUMBER(FIND("agriculture",C1423)),ISNUMBER(FIND(" crops ",C1423)))</f>
        <v>0</v>
      </c>
      <c r="AF1423" t="b">
        <f>OR(ISNUMBER(FIND("bacteria",C1423)),ISNUMBER(FIND("Bacteria",C1423)),ISNUMBER(FIND("Bacterium",C1423)),ISNUMBER(FIND("bacterium",C1423)),ISNUMBER(FIND(" coli ",C1423)))</f>
        <v>0</v>
      </c>
      <c r="AG1423" t="b">
        <f>OR(ISNUMBER(FIND("fungi",C1423)),ISNUMBER(FIND("Fungi",C1423)),ISNUMBER(FIND("fungus",C1423)),ISNUMBER(FIND("Fungus",C1423)),ISNUMBER(FIND("mushroom",C1423)),ISNUMBER(FIND("Mushroom",C1423)),ISNUMBER(FIND(" mold ",C1423)))</f>
        <v>0</v>
      </c>
      <c r="AH1423" t="b">
        <f>OR(ISNUMBER(FIND("Pig ",C1423)),ISNUMBER(FIND("pig ",C1423)),ISNUMBER(FIND("Pigs ",C1423)),ISNUMBER(FIND("pigs ",C1423)))</f>
        <v>0</v>
      </c>
      <c r="AI1423" t="b">
        <f>OR(ISNUMBER(FIND(" C. elegans",C1423)),ISNUMBER(FIND("Caenorhabditis elegans",C1423)),ISNUMBER(FIND("earthworms",C1423)),ISNUMBER(FIND(" Ficopomatus enigmaticus",C1423)),ISNUMBER(FIND("larva",C1423)),ISNUMBER(FIND("Lumbriculus variegatus",C1423)),ISNUMBER(FIND("nematode",C1423)))</f>
        <v>0</v>
      </c>
      <c r="AJ1423" t="b">
        <f>NOT(OR(AA1423,AB1423,AC1423,AD1423,AE1423,AF1423,AG1423,AH1423,AI1423))</f>
        <v>0</v>
      </c>
      <c r="AL1423" t="b">
        <f>OR(AA1423,AB1423,AD1423,AE1423,AF1423,AG1423,AH1423,AI1423)</f>
        <v>0</v>
      </c>
      <c r="AM1423" t="b">
        <f>IF(Table1[[#This Row],[In vivo?]],IF(Table1[[#This Row],[Cell]],FALSE,TRUE),FALSE)</f>
        <v>0</v>
      </c>
      <c r="AN1423" t="b">
        <f>AND(AC1423,AL1423)</f>
        <v>0</v>
      </c>
      <c r="AO1423" t="b">
        <f>IF(Table1[[#This Row],[Cell]],IF(Table1[[#This Row],[In vivo?]],FALSE,TRUE),FALSE)</f>
        <v>1</v>
      </c>
      <c r="AP1423" t="b">
        <f>NOT(OR(Table1[[#This Row],[In vivo?]],Table1[[#This Row],[Only in Cell]]))</f>
        <v>0</v>
      </c>
      <c r="AQ1423" t="str">
        <f>IF(OR(Table1[[#This Row],[Rodents]],Table1[[#This Row],[Human]],Table1[[#This Row],[Pig]]),OR(ISNUMBER(FIND("pulmonary",C1423)),ISNUMBER(FIND("lung",C1423))),"NA")</f>
        <v>NA</v>
      </c>
      <c r="AR1423" t="str">
        <f>IF(OR(Table1[[#This Row],[Rodents]],Table1[[#This Row],[Human]],Table1[[#This Row],[Pig]]),OR(ISNUMBER(FIND("skin",C1423)),ISNUMBER(FIND("dermal",C1423))),"NA")</f>
        <v>NA</v>
      </c>
      <c r="AS1423" t="str">
        <f>IF(OR(Table1[[#This Row],[Rodents]],Table1[[#This Row],[Human]],Table1[[#This Row],[Pig]]),OR(ISNUMBER(FIND("liver",C1423)),ISNUMBER(FIND("hepat",C1423))),"NA")</f>
        <v>NA</v>
      </c>
      <c r="AT1423" t="str">
        <f>IF(OR(Table1[[#This Row],[Rodents]],Table1[[#This Row],[Human]],Table1[[#This Row],[Pig]]),OR(ISNUMBER(FIND("kidney",C1423)),ISNUMBER(FIND("neph",C1423))),"NA")</f>
        <v>NA</v>
      </c>
      <c r="AU1423" t="str">
        <f>IF(OR(Table1[[#This Row],[Rodents]],Table1[[#This Row],[Human]],Table1[[#This Row],[Pig]]),OR(ISNUMBER(FIND("brain",C1423)),ISNUMBER(FIND("neur",C1423)),ISNUMBER(FIND("nerv",C1423))),"NA")</f>
        <v>NA</v>
      </c>
      <c r="AV1423" t="str">
        <f>IF(OR(Table1[[#This Row],[Rodents]],Table1[[#This Row],[Human]],Table1[[#This Row],[Pig]]),OR(ISNUMBER(FIND("heart",C1423)),ISNUMBER(FIND("cardi",C1423))),"NA")</f>
        <v>NA</v>
      </c>
      <c r="AW1423" t="str">
        <f>IF(OR(Table1[[#This Row],[Rodents]],Table1[[#This Row],[Human]],Table1[[#This Row],[Pig]]),OR(ISNUMBER(FIND("gastro",C1423)),ISNUMBER(FIND("intesti",C1423)),ISNUMBER(FIND("stomach",C1423))),"NA")</f>
        <v>NA</v>
      </c>
      <c r="AX1423" t="str">
        <f>IF(OR(Table1[[#This Row],[Rodents]],Table1[[#This Row],[Human]],Table1[[#This Row],[Pig]]),NOT(OR(AQ1423,AR1423,AS1423,AT1423,AU1423,AV1423,AW1423)),"NA")</f>
        <v>NA</v>
      </c>
      <c r="AY1423" t="b">
        <f>OR(ISNUMBER(FIND("SWCNT",C1423)),ISNUMBER(FIND("SWNT",C1423)),ISNUMBER(FIND("single-wall",C1423)),ISNUMBER(FIND("single wall",C1423)),ISNUMBER(FIND("Single wall",C1423)),ISNUMBER(FIND("Single-wall",C1423)),ISNUMBER(FIND("SWCNT",B1423)),ISNUMBER(FIND("SWNT",B1423)),ISNUMBER(FIND("single-wall",B1423)),ISNUMBER(FIND("single wall",B1423)),ISNUMBER(FIND("Single-wall",B1423)),ISNUMBER(FIND("Single wall",B1423)))</f>
        <v>0</v>
      </c>
      <c r="AZ1423" t="b">
        <f>OR(ISNUMBER(FIND("MWCNT",C1423)),ISNUMBER(FIND("MWNT",C1423)),ISNUMBER(FIND("multi-wall",C1423)),ISNUMBER(FIND("multi wall",C1423)),ISNUMBER(FIND("multiwall",C1423)),ISNUMBER(FIND("Multi-wall",C1423)),ISNUMBER(FIND("Multi wall",C1423)),ISNUMBER(FIND("Multiwall",C1423)),ISNUMBER(FIND("MWCNT",B1423)),ISNUMBER(FIND("MWNT",B1423)),ISNUMBER(FIND("multi-wall",B1423)),ISNUMBER(FIND("multi wall",B1423)),ISNUMBER(FIND("multiwall",B1423)),ISNUMBER(FIND("Multi-wall",B1423)),ISNUMBER(FIND("Multi wall",B1423)),ISNUMBER(FIND("Multiwall",B1423)),ISNUMBER(FIND("Double-wall",B1423)),ISNUMBER(FIND("Double wall",B1423)),ISNUMBER(FIND("Doublewall",B1423)),ISNUMBER(FIND("double-wall",B1423)),ISNUMBER(FIND("double wall",B1423)),ISNUMBER(FIND("doublewall",B1423)))</f>
        <v>1</v>
      </c>
      <c r="BA1423" t="b">
        <f>AND(Table1[[#This Row],[SWCNT]],Table1[[#This Row],[MWCNT]])</f>
        <v>0</v>
      </c>
      <c r="BB1423" t="b">
        <f>IF(Table1[[#This Row],[SWCNT]]=TRUE,FALSE,IF(Table1[[#This Row],[MWCNT]]=TRUE,FALSE,TRUE))</f>
        <v>0</v>
      </c>
      <c r="BC1423" s="18"/>
    </row>
    <row r="1424" spans="1:55" ht="333">
      <c r="A1424" t="s">
        <v>2136</v>
      </c>
      <c r="B1424" s="2" t="s">
        <v>2137</v>
      </c>
      <c r="C1424" s="16" t="s">
        <v>2138</v>
      </c>
      <c r="D1424" s="17" t="s">
        <v>271</v>
      </c>
      <c r="E1424" s="2">
        <v>2017</v>
      </c>
      <c r="F1424" t="b">
        <f>OR(ISNUMBER(FIND("cytotoxic",C1424)),ISNUMBER(FIND("Cytotoxic",C1424)),ISNUMBER(FIND("cellular toxicity",C1424)),ISNUMBER(FIND("cell death",C1424)),ISNUMBER(FIND("viable",C1424)),ISNUMBER(FIND("phytotoxic",C1424)),ISNUMBER(FIND("acute toxicity",C1424)),ISNUMBER(FIND("MTT",C1424)),ISNUMBER(FIND("survival",C1424)),ISNUMBER(FIND("prolifer",C1424)),ISNUMBER(FIND("apoptosis",C1424)),ISNUMBER(FIND("neurotoxic",C1424)),ISNUMBER(FIND("  lysis ",C1424)),ISNUMBER(FIND("necrosis",C1424)),ISNUMBER(FIND("cellular death",C1424))*3,ISNUMBER(FIND("LDH",C1424)),ISNUMBER(FIND("Acute toxicity",C1424)))</f>
        <v>1</v>
      </c>
      <c r="G1424" t="b">
        <f>OR(ISNUMBER(FIND("genotoxic",C1424)),ISNUMBER(FIND("genotoxicity",C1424)),ISNUMBER(FIND("DNA damage",C1424)),ISNUMBER(FIND("DNA",C1424)),ISNUMBER(FIND("RNA",C1424)),ISNUMBER(FIND("mesothelioma",C1424)),ISNUMBER(FIND("carcino",C1424)),ISNUMBER(FIND("mutagen",C1424)),ISNUMBER(FIND("genetic",C1424)))</f>
        <v>0</v>
      </c>
      <c r="H1424" t="b">
        <f>OR(ISNUMBER(FIND("inflammatory",C1424)),ISNUMBER(FIND("inflamm",C1424)))</f>
        <v>0</v>
      </c>
      <c r="I1424" t="b">
        <f>OR(ISNUMBER(FIND("immune",C1424)),ISNUMBER(FIND("immunological",C1424)),ISNUMBER(FIND("interleuk",C1424)),ISNUMBER(FIND("platelet activation",C1424)),ISNUMBER(FIND("monocyte",C1424)),ISNUMBER(FIND("leukocyte",C1424)),ISNUMBER(FIND("cytokine",C1424)),ISNUMBER(FIND("CD4",C1424)),ISNUMBER(FIND("CD8",C1424)),ISNUMBER(FIND("T-cell",C1424)))</f>
        <v>0</v>
      </c>
      <c r="J1424" t="b">
        <f>OR(ISNUMBER(FIND("reactive oxygen",C1424)),ISNUMBER(FIND("ROS",C1424)),ISNUMBER(FIND("free radical",C1424)),ISNUMBER(FIND("oxidative stress",C1424)),ISNUMBER(FIND("peroxid",C1424)),ISNUMBER(FIND("oxidative",C1424)),ISNUMBER(FIND("antioxid",C1424)))</f>
        <v>0</v>
      </c>
      <c r="K1424" t="b">
        <f>OR(ISNUMBER(FIND("autophag",C1424)))</f>
        <v>0</v>
      </c>
      <c r="L1424" t="b">
        <f>OR(ISNUMBER(FIND("morpholog",C1424)))</f>
        <v>0</v>
      </c>
      <c r="M1424" t="b">
        <f>OR(ISNUMBER(FIND("fibrosis",C1424)),ISNUMBER(FIND("Fibrosis",C1424)),ISNUMBER(FIND("fibrot",C1424)))</f>
        <v>0</v>
      </c>
      <c r="N1424" t="b">
        <f>OR(ISNUMBER(FIND("offspring",C1424)),ISNUMBER(FIND("Parental",C1424)),ISNUMBER(FIND("parental",C1424)),ISNUMBER(FIND("germline",C1424)),ISNUMBER(FIND("reproduc",C1424)),ISNUMBER(FIND("embryo",C1424)))</f>
        <v>1</v>
      </c>
      <c r="O1424" t="b">
        <f>OR(ISNUMBER(FIND("metabol",C1424)),ISNUMBER(FIND("Metabol",C1424)),ISNUMBER(FIND("digest",C1424)),ISNUMBER(FIND("mitochon",C1424)))</f>
        <v>1</v>
      </c>
      <c r="P1424" t="b">
        <f>OR(ISNUMBER(FIND("ecotox",C1424)),ISNUMBER(FIND("Ecotox",B1424)),ISNUMBER(FIND("ecotox",B1424)),ISNUMBER(FIND("Ecotox",C1424)))</f>
        <v>0</v>
      </c>
      <c r="Q1424" t="b">
        <f>OR(ISNUMBER(FIND("Bioaccum",C1424)),ISNUMBER(FIND("bioaccum",C1424)),ISNUMBER(FIND("accum",C1424)))</f>
        <v>1</v>
      </c>
      <c r="R1424" t="b">
        <f>OR(ISNUMBER(FIND("Occupation",C1424)),ISNUMBER(FIND("occupation",C1424)),ISNUMBER(FIND("worker",C1424)),ISNUMBER(FIND("workforce",C1424)))</f>
        <v>0</v>
      </c>
      <c r="S1424" t="b">
        <f>NOT(OR(F1424,G1424,H1424,I1424,J1424,K1424,L1424,M1424,N1424,O1424,P1424,Q1424,R1424))</f>
        <v>0</v>
      </c>
      <c r="U1424" t="b">
        <f>OR(Table1[[#This Row],[Inflammation]],Table1[[#This Row],[Immune]])</f>
        <v>0</v>
      </c>
      <c r="V1424" t="str">
        <f>IF(OR(Table1[[#This Row],[Rodents]],Table1[[#This Row],[Human]],Table1[[#This Row],[Pig]]),OR(ISNUMBER(FIND("intratrach",C1424)),ISNUMBER(FIND("nasal ",C1424)),ISNUMBER(FIND("instill",C1424))),"NA")</f>
        <v>NA</v>
      </c>
      <c r="W1424" t="str">
        <f>IF(OR(Table1[[#This Row],[Rodents]],Table1[[#This Row],[Human]],Table1[[#This Row],[Pig]]),OR(ISNUMBER(FIND("dermal",C1424)),ISNUMBER(FIND("skin ",C1424))),"NA")</f>
        <v>NA</v>
      </c>
      <c r="X1424" t="str">
        <f>IF(OR(Table1[[#This Row],[Rodents]],Table1[[#This Row],[Human]],Table1[[#This Row],[Pig]]),OR(ISNUMBER(FIND("injected",C1424)),ISNUMBER(FIND("periton",C1424)),ISNUMBER(FIND("intrascrot",C1424))),"NA")</f>
        <v>NA</v>
      </c>
      <c r="Y1424" t="str">
        <f>IF(OR(Table1[[#This Row],[Rodents]],Table1[[#This Row],[Human]],Table1[[#This Row],[Pig]]),NOT(OR(Table1[[#This Row],[Inhaled/Intratracheal/intranasal]],Table1[[#This Row],[Dermal]],Table1[[#This Row],[Injected]])),"NA")</f>
        <v>NA</v>
      </c>
      <c r="AA1424" t="b">
        <f>OR(ISNUMBER(FIND("fish ",C1424)),ISNUMBER(FIND("Fish ",C1424)),ISNUMBER(FIND("aquatic",C1424)),ISNUMBER(FIND("daphnids",C1424)),ISNUMBER(FIND("Carcinus maenas",C1424)),ISNUMBER(FIND("Daphnia",C1424)),ISNUMBER(FIND("Ruditapes philippinarum",C1424)),ISNUMBER(FIND("daphnia",C1424)),ISNUMBER(FIND("marine",C1424)),ISNUMBER(FIND("mussel",C1424)),ISNUMBER(FIND("algae",C1424)),ISNUMBER(FIND("Donax faba",C1424)),ISNUMBER(FIND("estuarine",C1424)),ISNUMBER(FIND("snail",C1424)),ISNUMBER(FIND("Prorocentrum donghaiense",C1424)) )</f>
        <v>0</v>
      </c>
      <c r="AB1424" t="b">
        <f>OR(ISNUMBER(FIND(" rat ",C1424)),ISNUMBER(FIND(" rats ",C1424)),ISNUMBER(FIND(" Rats ",C1424)),ISNUMBER(FIND(" Rat ",C1424)),ISNUMBER(FIND(" rat.",C1424)),ISNUMBER(FIND(" rats.",C1424)),ISNUMBER(FIND("mouse",C1424)),ISNUMBER(FIND("mice",C1424)), ISNUMBER(FIND(" Mice",C1424)))</f>
        <v>0</v>
      </c>
      <c r="AC1424" t="b">
        <f>OR(ISNUMBER(FIND(" cell ",C1424)),ISNUMBER(FIND("fibroblast",C1424)),ISNUMBER(FIND("macrophage",C1424)),ISNUMBER(FIND("epithelial",C1424)),ISNUMBER(FIND("endothelial",C1424)),ISNUMBER(FIND("neuron",C1424)),ISNUMBER(FIND(" cells ",C1424)),ISNUMBER(FIND("RBC",C1424)),ISNUMBER(FIND("mitochond",C1424)),ISNUMBER(FIND("adipocyte",C1424)),ISNUMBER(FIND("osteo",C1424)),ISNUMBER(FIND("keratin",C1424)),ISNUMBER(FIND(" cell's ",C1424)),ISNUMBER(FIND("eukary",C1424)),ISNUMBER(FIND("sperm",C1424)))</f>
        <v>1</v>
      </c>
      <c r="AD1424" t="b">
        <v>0</v>
      </c>
      <c r="AE1424" t="b">
        <f>OR(ISNUMBER(FIND(" plant ",C1424)),ISNUMBER(FIND("Plant ",C1424)),ISNUMBER(FIND("tomato",C1424)),ISNUMBER(FIND("plants",C1424)),ISNUMBER(FIND("Plants",C1424)),ISNUMBER(FIND("algae",C1424)),ISNUMBER(FIND("lettuce",C1424)),ISNUMBER(FIND("green gram sprouts ",C1424)),ISNUMBER(FIND("Cucurbita pepo",C1424)),ISNUMBER(FIND("bean ",C1424)),ISNUMBER(FIND("chloroplast",C1424)),ISNUMBER(FIND("chlorophyll",C1424)),ISNUMBER(FIND("seedling",C1424)),ISNUMBER(FIND("canola",C1424)),ISNUMBER(FIND("shoot",C1424)),ISNUMBER(FIND("photosynthes",C1424)),ISNUMBER(FIND(" leaves ",C1424)),,ISNUMBER(FIND("agriculture",C1424)),ISNUMBER(FIND(" crops ",C1424)))</f>
        <v>0</v>
      </c>
      <c r="AF1424" t="b">
        <f>OR(ISNUMBER(FIND("bacteria",C1424)),ISNUMBER(FIND("Bacteria",C1424)),ISNUMBER(FIND("Bacterium",C1424)),ISNUMBER(FIND("bacterium",C1424)),ISNUMBER(FIND(" coli ",C1424)))</f>
        <v>0</v>
      </c>
      <c r="AG1424" t="b">
        <f>OR(ISNUMBER(FIND("fungi",C1424)),ISNUMBER(FIND("Fungi",C1424)),ISNUMBER(FIND("fungus",C1424)),ISNUMBER(FIND("Fungus",C1424)),ISNUMBER(FIND("mushroom",C1424)),ISNUMBER(FIND("Mushroom",C1424)),ISNUMBER(FIND(" mold ",C1424)))</f>
        <v>0</v>
      </c>
      <c r="AH1424" t="b">
        <f>OR(ISNUMBER(FIND("Pig ",C1424)),ISNUMBER(FIND("pig ",C1424)),ISNUMBER(FIND("Pigs ",C1424)),ISNUMBER(FIND("pigs ",C1424)))</f>
        <v>0</v>
      </c>
      <c r="AI1424" t="b">
        <f>OR(ISNUMBER(FIND(" C. elegans",C1424)),ISNUMBER(FIND("Caenorhabditis elegans",C1424)),ISNUMBER(FIND("earthworms",C1424)),ISNUMBER(FIND(" Ficopomatus enigmaticus",C1424)),ISNUMBER(FIND("larva",C1424)),ISNUMBER(FIND("Lumbriculus variegatus",C1424)),ISNUMBER(FIND("nematode",C1424)))</f>
        <v>0</v>
      </c>
      <c r="AJ1424" t="b">
        <f>NOT(OR(AA1424,AB1424,AC1424,AD1424,AE1424,AF1424,AG1424,AH1424,AI1424))</f>
        <v>0</v>
      </c>
      <c r="AL1424" t="b">
        <f>OR(AA1424,AB1424,AD1424,AE1424,AF1424,AG1424,AH1424,AI1424)</f>
        <v>0</v>
      </c>
      <c r="AM1424" t="b">
        <f>IF(Table1[[#This Row],[In vivo?]],IF(Table1[[#This Row],[Cell]],FALSE,TRUE),FALSE)</f>
        <v>0</v>
      </c>
      <c r="AN1424" t="b">
        <f>AND(AC1424,AL1424)</f>
        <v>0</v>
      </c>
      <c r="AO1424" t="b">
        <f>IF(Table1[[#This Row],[Cell]],IF(Table1[[#This Row],[In vivo?]],FALSE,TRUE),FALSE)</f>
        <v>1</v>
      </c>
      <c r="AP1424" t="b">
        <f>NOT(OR(Table1[[#This Row],[In vivo?]],Table1[[#This Row],[Only in Cell]]))</f>
        <v>0</v>
      </c>
      <c r="AQ1424" t="str">
        <f>IF(OR(Table1[[#This Row],[Rodents]],Table1[[#This Row],[Human]],Table1[[#This Row],[Pig]]),OR(ISNUMBER(FIND("pulmonary",C1424)),ISNUMBER(FIND("lung",C1424))),"NA")</f>
        <v>NA</v>
      </c>
      <c r="AR1424" t="str">
        <f>IF(OR(Table1[[#This Row],[Rodents]],Table1[[#This Row],[Human]],Table1[[#This Row],[Pig]]),OR(ISNUMBER(FIND("skin",C1424)),ISNUMBER(FIND("dermal",C1424))),"NA")</f>
        <v>NA</v>
      </c>
      <c r="AS1424" t="str">
        <f>IF(OR(Table1[[#This Row],[Rodents]],Table1[[#This Row],[Human]],Table1[[#This Row],[Pig]]),OR(ISNUMBER(FIND("liver",C1424)),ISNUMBER(FIND("hepat",C1424))),"NA")</f>
        <v>NA</v>
      </c>
      <c r="AT1424" t="str">
        <f>IF(OR(Table1[[#This Row],[Rodents]],Table1[[#This Row],[Human]],Table1[[#This Row],[Pig]]),OR(ISNUMBER(FIND("kidney",C1424)),ISNUMBER(FIND("neph",C1424))),"NA")</f>
        <v>NA</v>
      </c>
      <c r="AU1424" t="str">
        <f>IF(OR(Table1[[#This Row],[Rodents]],Table1[[#This Row],[Human]],Table1[[#This Row],[Pig]]),OR(ISNUMBER(FIND("brain",C1424)),ISNUMBER(FIND("neur",C1424)),ISNUMBER(FIND("nerv",C1424))),"NA")</f>
        <v>NA</v>
      </c>
      <c r="AV1424" t="str">
        <f>IF(OR(Table1[[#This Row],[Rodents]],Table1[[#This Row],[Human]],Table1[[#This Row],[Pig]]),OR(ISNUMBER(FIND("heart",C1424)),ISNUMBER(FIND("cardi",C1424))),"NA")</f>
        <v>NA</v>
      </c>
      <c r="AW1424" t="str">
        <f>IF(OR(Table1[[#This Row],[Rodents]],Table1[[#This Row],[Human]],Table1[[#This Row],[Pig]]),OR(ISNUMBER(FIND("gastro",C1424)),ISNUMBER(FIND("intesti",C1424)),ISNUMBER(FIND("stomach",C1424))),"NA")</f>
        <v>NA</v>
      </c>
      <c r="AX1424" t="str">
        <f>IF(OR(Table1[[#This Row],[Rodents]],Table1[[#This Row],[Human]],Table1[[#This Row],[Pig]]),NOT(OR(AQ1424,AR1424,AS1424,AT1424,AU1424,AV1424,AW1424)),"NA")</f>
        <v>NA</v>
      </c>
      <c r="AY1424" t="b">
        <f>OR(ISNUMBER(FIND("SWCNT",C1424)),ISNUMBER(FIND("SWNT",C1424)),ISNUMBER(FIND("single-wall",C1424)),ISNUMBER(FIND("single wall",C1424)),ISNUMBER(FIND("Single wall",C1424)),ISNUMBER(FIND("Single-wall",C1424)),ISNUMBER(FIND("SWCNT",B1424)),ISNUMBER(FIND("SWNT",B1424)),ISNUMBER(FIND("single-wall",B1424)),ISNUMBER(FIND("single wall",B1424)),ISNUMBER(FIND("Single-wall",B1424)),ISNUMBER(FIND("Single wall",B1424)))</f>
        <v>1</v>
      </c>
      <c r="AZ1424" t="b">
        <f>OR(ISNUMBER(FIND("MWCNT",C1424)),ISNUMBER(FIND("MWNT",C1424)),ISNUMBER(FIND("multi-wall",C1424)),ISNUMBER(FIND("multi wall",C1424)),ISNUMBER(FIND("multiwall",C1424)),ISNUMBER(FIND("Multi-wall",C1424)),ISNUMBER(FIND("Multi wall",C1424)),ISNUMBER(FIND("Multiwall",C1424)),ISNUMBER(FIND("MWCNT",B1424)),ISNUMBER(FIND("MWNT",B1424)),ISNUMBER(FIND("multi-wall",B1424)),ISNUMBER(FIND("multi wall",B1424)),ISNUMBER(FIND("multiwall",B1424)),ISNUMBER(FIND("Multi-wall",B1424)),ISNUMBER(FIND("Multi wall",B1424)),ISNUMBER(FIND("Multiwall",B1424)),ISNUMBER(FIND("Double-wall",B1424)),ISNUMBER(FIND("Double wall",B1424)),ISNUMBER(FIND("Doublewall",B1424)),ISNUMBER(FIND("double-wall",B1424)),ISNUMBER(FIND("double wall",B1424)),ISNUMBER(FIND("doublewall",B1424)))</f>
        <v>0</v>
      </c>
      <c r="BA1424" t="b">
        <f>AND(Table1[[#This Row],[SWCNT]],Table1[[#This Row],[MWCNT]])</f>
        <v>0</v>
      </c>
      <c r="BB1424" t="b">
        <f>IF(Table1[[#This Row],[SWCNT]]=TRUE,FALSE,IF(Table1[[#This Row],[MWCNT]]=TRUE,FALSE,TRUE))</f>
        <v>0</v>
      </c>
      <c r="BC1424" s="18"/>
    </row>
    <row r="1425" spans="1:55" ht="203.5">
      <c r="A1425" t="s">
        <v>2139</v>
      </c>
      <c r="B1425" s="2" t="s">
        <v>2140</v>
      </c>
      <c r="C1425" s="16" t="s">
        <v>2141</v>
      </c>
      <c r="D1425" s="17" t="s">
        <v>1678</v>
      </c>
      <c r="E1425" s="2">
        <v>2017</v>
      </c>
      <c r="F1425" t="b">
        <f>OR(ISNUMBER(FIND("cytotoxic",C1425)),ISNUMBER(FIND("Cytotoxic",C1425)),ISNUMBER(FIND("cellular toxicity",C1425)),ISNUMBER(FIND("cell death",C1425)),ISNUMBER(FIND("viable",C1425)),ISNUMBER(FIND("phytotoxic",C1425)),ISNUMBER(FIND("acute toxicity",C1425)),ISNUMBER(FIND("MTT",C1425)),ISNUMBER(FIND("survival",C1425)),ISNUMBER(FIND("prolifer",C1425)),ISNUMBER(FIND("apoptosis",C1425)),ISNUMBER(FIND("neurotoxic",C1425)),ISNUMBER(FIND("  lysis ",C1425)),ISNUMBER(FIND("necrosis",C1425)),ISNUMBER(FIND("cellular death",C1425))*3,ISNUMBER(FIND("LDH",C1425)),ISNUMBER(FIND("Acute toxicity",C1425)))</f>
        <v>1</v>
      </c>
      <c r="G1425" t="b">
        <f>OR(ISNUMBER(FIND("genotoxic",C1425)),ISNUMBER(FIND("genotoxicity",C1425)),ISNUMBER(FIND("DNA damage",C1425)),ISNUMBER(FIND("DNA",C1425)),ISNUMBER(FIND("RNA",C1425)),ISNUMBER(FIND("mesothelioma",C1425)),ISNUMBER(FIND("carcino",C1425)),ISNUMBER(FIND("mutagen",C1425)),ISNUMBER(FIND("genetic",C1425)))</f>
        <v>0</v>
      </c>
      <c r="H1425" t="b">
        <f>OR(ISNUMBER(FIND("inflammatory",C1425)),ISNUMBER(FIND("inflamm",C1425)))</f>
        <v>0</v>
      </c>
      <c r="I1425" t="b">
        <f>OR(ISNUMBER(FIND("immune",C1425)),ISNUMBER(FIND("immunological",C1425)),ISNUMBER(FIND("interleuk",C1425)),ISNUMBER(FIND("platelet activation",C1425)),ISNUMBER(FIND("monocyte",C1425)),ISNUMBER(FIND("leukocyte",C1425)),ISNUMBER(FIND("cytokine",C1425)),ISNUMBER(FIND("CD4",C1425)),ISNUMBER(FIND("CD8",C1425)),ISNUMBER(FIND("T-cell",C1425)))</f>
        <v>0</v>
      </c>
      <c r="J1425" t="b">
        <f>OR(ISNUMBER(FIND("reactive oxygen",C1425)),ISNUMBER(FIND("ROS",C1425)),ISNUMBER(FIND("free radical",C1425)),ISNUMBER(FIND("oxidative stress",C1425)),ISNUMBER(FIND("peroxid",C1425)),ISNUMBER(FIND("oxidative",C1425)),ISNUMBER(FIND("antioxid",C1425)))</f>
        <v>0</v>
      </c>
      <c r="K1425" t="b">
        <f>OR(ISNUMBER(FIND("autophag",C1425)))</f>
        <v>0</v>
      </c>
      <c r="L1425" t="b">
        <f>OR(ISNUMBER(FIND("morpholog",C1425)))</f>
        <v>0</v>
      </c>
      <c r="M1425" t="b">
        <f>OR(ISNUMBER(FIND("fibrosis",C1425)),ISNUMBER(FIND("Fibrosis",C1425)),ISNUMBER(FIND("fibrot",C1425)))</f>
        <v>0</v>
      </c>
      <c r="N1425" t="b">
        <f>OR(ISNUMBER(FIND("offspring",C1425)),ISNUMBER(FIND("Parental",C1425)),ISNUMBER(FIND("parental",C1425)),ISNUMBER(FIND("germline",C1425)),ISNUMBER(FIND("reproduc",C1425)),ISNUMBER(FIND("embryo",C1425)))</f>
        <v>0</v>
      </c>
      <c r="O1425" t="b">
        <f>OR(ISNUMBER(FIND("metabol",C1425)),ISNUMBER(FIND("Metabol",C1425)),ISNUMBER(FIND("digest",C1425)),ISNUMBER(FIND("mitochon",C1425)))</f>
        <v>0</v>
      </c>
      <c r="P1425" t="b">
        <f>OR(ISNUMBER(FIND("ecotox",C1425)),ISNUMBER(FIND("Ecotox",B1425)),ISNUMBER(FIND("ecotox",B1425)),ISNUMBER(FIND("Ecotox",C1425)))</f>
        <v>0</v>
      </c>
      <c r="Q1425" t="b">
        <f>OR(ISNUMBER(FIND("Bioaccum",C1425)),ISNUMBER(FIND("bioaccum",C1425)),ISNUMBER(FIND("accum",C1425)))</f>
        <v>0</v>
      </c>
      <c r="R1425" t="b">
        <f>OR(ISNUMBER(FIND("Occupation",C1425)),ISNUMBER(FIND("occupation",C1425)),ISNUMBER(FIND("worker",C1425)),ISNUMBER(FIND("workforce",C1425)))</f>
        <v>0</v>
      </c>
      <c r="S1425" t="b">
        <f>NOT(OR(F1425,G1425,H1425,I1425,J1425,K1425,L1425,M1425,N1425,O1425,P1425,Q1425,R1425))</f>
        <v>0</v>
      </c>
      <c r="U1425" t="b">
        <f>OR(Table1[[#This Row],[Inflammation]],Table1[[#This Row],[Immune]])</f>
        <v>0</v>
      </c>
      <c r="V1425" t="str">
        <f>IF(OR(Table1[[#This Row],[Rodents]],Table1[[#This Row],[Human]],Table1[[#This Row],[Pig]]),OR(ISNUMBER(FIND("intratrach",C1425)),ISNUMBER(FIND("nasal ",C1425)),ISNUMBER(FIND("instill",C1425))),"NA")</f>
        <v>NA</v>
      </c>
      <c r="W1425" t="str">
        <f>IF(OR(Table1[[#This Row],[Rodents]],Table1[[#This Row],[Human]],Table1[[#This Row],[Pig]]),OR(ISNUMBER(FIND("dermal",C1425)),ISNUMBER(FIND("skin ",C1425))),"NA")</f>
        <v>NA</v>
      </c>
      <c r="X1425" t="str">
        <f>IF(OR(Table1[[#This Row],[Rodents]],Table1[[#This Row],[Human]],Table1[[#This Row],[Pig]]),OR(ISNUMBER(FIND("injected",C1425)),ISNUMBER(FIND("periton",C1425)),ISNUMBER(FIND("intrascrot",C1425))),"NA")</f>
        <v>NA</v>
      </c>
      <c r="Y1425" t="str">
        <f>IF(OR(Table1[[#This Row],[Rodents]],Table1[[#This Row],[Human]],Table1[[#This Row],[Pig]]),NOT(OR(Table1[[#This Row],[Inhaled/Intratracheal/intranasal]],Table1[[#This Row],[Dermal]],Table1[[#This Row],[Injected]])),"NA")</f>
        <v>NA</v>
      </c>
      <c r="AA1425" t="b">
        <f>OR(ISNUMBER(FIND("fish ",C1425)),ISNUMBER(FIND("Fish ",C1425)),ISNUMBER(FIND("aquatic",C1425)),ISNUMBER(FIND("daphnids",C1425)),ISNUMBER(FIND("Carcinus maenas",C1425)),ISNUMBER(FIND("Daphnia",C1425)),ISNUMBER(FIND("Ruditapes philippinarum",C1425)),ISNUMBER(FIND("daphnia",C1425)),ISNUMBER(FIND("marine",C1425)),ISNUMBER(FIND("mussel",C1425)),ISNUMBER(FIND("algae",C1425)),ISNUMBER(FIND("Donax faba",C1425)),ISNUMBER(FIND("estuarine",C1425)),ISNUMBER(FIND("snail",C1425)),ISNUMBER(FIND("Prorocentrum donghaiense",C1425)) )</f>
        <v>0</v>
      </c>
      <c r="AB1425" t="b">
        <f>OR(ISNUMBER(FIND(" rat ",C1425)),ISNUMBER(FIND(" rats ",C1425)),ISNUMBER(FIND(" Rats ",C1425)),ISNUMBER(FIND(" Rat ",C1425)),ISNUMBER(FIND(" rat.",C1425)),ISNUMBER(FIND(" rats.",C1425)),ISNUMBER(FIND("mouse",C1425)),ISNUMBER(FIND("mice",C1425)), ISNUMBER(FIND(" Mice",C1425)))</f>
        <v>0</v>
      </c>
      <c r="AC1425" t="b">
        <f>OR(ISNUMBER(FIND(" cell ",C1425)),ISNUMBER(FIND("fibroblast",C1425)),ISNUMBER(FIND("macrophage",C1425)),ISNUMBER(FIND("epithelial",C1425)),ISNUMBER(FIND("endothelial",C1425)),ISNUMBER(FIND("neuron",C1425)),ISNUMBER(FIND(" cells ",C1425)),ISNUMBER(FIND("RBC",C1425)),ISNUMBER(FIND("mitochond",C1425)),ISNUMBER(FIND("adipocyte",C1425)),ISNUMBER(FIND("osteo",C1425)),ISNUMBER(FIND("keratin",C1425)),ISNUMBER(FIND(" cell's ",C1425)),ISNUMBER(FIND("eukary",C1425)),ISNUMBER(FIND("sperm",C1425)))</f>
        <v>1</v>
      </c>
      <c r="AD1425" t="b">
        <f>OR(ISNUMBER(FIND("human",B1425)),ISNUMBER(FIND("workers",B1425)),ISNUMBER(FIND("workforces",B1425)),ISNUMBER(FIND("occupational",B1425)),ISNUMBER(FIND("Case report",B1425)),ISNUMBER(FIND("Workplaces",B1425)),ISNUMBER(FIND("worker",B1425)))</f>
        <v>0</v>
      </c>
      <c r="AE1425" t="b">
        <f>OR(ISNUMBER(FIND(" plant ",C1425)),ISNUMBER(FIND("Plant ",C1425)),ISNUMBER(FIND("tomato",C1425)),ISNUMBER(FIND("plants",C1425)),ISNUMBER(FIND("Plants",C1425)),ISNUMBER(FIND("algae",C1425)),ISNUMBER(FIND("lettuce",C1425)),ISNUMBER(FIND("green gram sprouts ",C1425)),ISNUMBER(FIND("Cucurbita pepo",C1425)),ISNUMBER(FIND("bean ",C1425)),ISNUMBER(FIND("chloroplast",C1425)),ISNUMBER(FIND("chlorophyll",C1425)),ISNUMBER(FIND("seedling",C1425)),ISNUMBER(FIND("canola",C1425)),ISNUMBER(FIND("shoot",C1425)),ISNUMBER(FIND("photosynthes",C1425)),ISNUMBER(FIND(" leaves ",C1425)),,ISNUMBER(FIND("agriculture",C1425)),ISNUMBER(FIND(" crops ",C1425)))</f>
        <v>0</v>
      </c>
      <c r="AF1425" t="b">
        <f>OR(ISNUMBER(FIND("bacteria",C1425)),ISNUMBER(FIND("Bacteria",C1425)),ISNUMBER(FIND("Bacterium",C1425)),ISNUMBER(FIND("bacterium",C1425)),ISNUMBER(FIND(" coli ",C1425)))</f>
        <v>0</v>
      </c>
      <c r="AG1425" t="b">
        <f>OR(ISNUMBER(FIND("fungi",C1425)),ISNUMBER(FIND("Fungi",C1425)),ISNUMBER(FIND("fungus",C1425)),ISNUMBER(FIND("Fungus",C1425)),ISNUMBER(FIND("mushroom",C1425)),ISNUMBER(FIND("Mushroom",C1425)),ISNUMBER(FIND(" mold ",C1425)))</f>
        <v>0</v>
      </c>
      <c r="AH1425" t="b">
        <f>OR(ISNUMBER(FIND("Pig ",C1425)),ISNUMBER(FIND("pig ",C1425)),ISNUMBER(FIND("Pigs ",C1425)),ISNUMBER(FIND("pigs ",C1425)))</f>
        <v>0</v>
      </c>
      <c r="AI1425" t="b">
        <f>OR(ISNUMBER(FIND(" C. elegans",C1425)),ISNUMBER(FIND("Caenorhabditis elegans",C1425)),ISNUMBER(FIND("earthworms",C1425)),ISNUMBER(FIND(" Ficopomatus enigmaticus",C1425)),ISNUMBER(FIND("larva",C1425)),ISNUMBER(FIND("Lumbriculus variegatus",C1425)),ISNUMBER(FIND("nematode",C1425)))</f>
        <v>0</v>
      </c>
      <c r="AJ1425" t="b">
        <f>NOT(OR(AA1425,AB1425,AC1425,AD1425,AE1425,AF1425,AG1425,AH1425,AI1425))</f>
        <v>0</v>
      </c>
      <c r="AL1425" t="b">
        <f>OR(AA1425,AB1425,AD1425,AE1425,AF1425,AG1425,AH1425,AI1425)</f>
        <v>0</v>
      </c>
      <c r="AM1425" t="b">
        <f>IF(Table1[[#This Row],[In vivo?]],IF(Table1[[#This Row],[Cell]],FALSE,TRUE),FALSE)</f>
        <v>0</v>
      </c>
      <c r="AN1425" t="b">
        <f>AND(AC1425,AL1425)</f>
        <v>0</v>
      </c>
      <c r="AO1425" t="b">
        <f>IF(Table1[[#This Row],[Cell]],IF(Table1[[#This Row],[In vivo?]],FALSE,TRUE),FALSE)</f>
        <v>1</v>
      </c>
      <c r="AP1425" t="b">
        <f>NOT(OR(Table1[[#This Row],[In vivo?]],Table1[[#This Row],[Only in Cell]]))</f>
        <v>0</v>
      </c>
      <c r="AQ1425" t="str">
        <f>IF(OR(Table1[[#This Row],[Rodents]],Table1[[#This Row],[Human]],Table1[[#This Row],[Pig]]),OR(ISNUMBER(FIND("pulmonary",C1425)),ISNUMBER(FIND("lung",C1425))),"NA")</f>
        <v>NA</v>
      </c>
      <c r="AR1425" t="str">
        <f>IF(OR(Table1[[#This Row],[Rodents]],Table1[[#This Row],[Human]],Table1[[#This Row],[Pig]]),OR(ISNUMBER(FIND("skin",C1425)),ISNUMBER(FIND("dermal",C1425))),"NA")</f>
        <v>NA</v>
      </c>
      <c r="AS1425" t="str">
        <f>IF(OR(Table1[[#This Row],[Rodents]],Table1[[#This Row],[Human]],Table1[[#This Row],[Pig]]),OR(ISNUMBER(FIND("liver",C1425)),ISNUMBER(FIND("hepat",C1425))),"NA")</f>
        <v>NA</v>
      </c>
      <c r="AT1425" t="str">
        <f>IF(OR(Table1[[#This Row],[Rodents]],Table1[[#This Row],[Human]],Table1[[#This Row],[Pig]]),OR(ISNUMBER(FIND("kidney",C1425)),ISNUMBER(FIND("neph",C1425))),"NA")</f>
        <v>NA</v>
      </c>
      <c r="AU1425" t="str">
        <f>IF(OR(Table1[[#This Row],[Rodents]],Table1[[#This Row],[Human]],Table1[[#This Row],[Pig]]),OR(ISNUMBER(FIND("brain",C1425)),ISNUMBER(FIND("neur",C1425)),ISNUMBER(FIND("nerv",C1425))),"NA")</f>
        <v>NA</v>
      </c>
      <c r="AV1425" t="str">
        <f>IF(OR(Table1[[#This Row],[Rodents]],Table1[[#This Row],[Human]],Table1[[#This Row],[Pig]]),OR(ISNUMBER(FIND("heart",C1425)),ISNUMBER(FIND("cardi",C1425))),"NA")</f>
        <v>NA</v>
      </c>
      <c r="AW1425" t="str">
        <f>IF(OR(Table1[[#This Row],[Rodents]],Table1[[#This Row],[Human]],Table1[[#This Row],[Pig]]),OR(ISNUMBER(FIND("gastro",C1425)),ISNUMBER(FIND("intesti",C1425)),ISNUMBER(FIND("stomach",C1425))),"NA")</f>
        <v>NA</v>
      </c>
      <c r="AX1425" t="str">
        <f>IF(OR(Table1[[#This Row],[Rodents]],Table1[[#This Row],[Human]],Table1[[#This Row],[Pig]]),NOT(OR(AQ1425,AR1425,AS1425,AT1425,AU1425,AV1425,AW1425)),"NA")</f>
        <v>NA</v>
      </c>
      <c r="AY1425" t="b">
        <f>OR(ISNUMBER(FIND("SWCNT",C1425)),ISNUMBER(FIND("SWNT",C1425)),ISNUMBER(FIND("single-wall",C1425)),ISNUMBER(FIND("single wall",C1425)),ISNUMBER(FIND("Single wall",C1425)),ISNUMBER(FIND("Single-wall",C1425)),ISNUMBER(FIND("SWCNT",B1425)),ISNUMBER(FIND("SWNT",B1425)),ISNUMBER(FIND("single-wall",B1425)),ISNUMBER(FIND("single wall",B1425)),ISNUMBER(FIND("Single-wall",B1425)),ISNUMBER(FIND("Single wall",B1425)))</f>
        <v>0</v>
      </c>
      <c r="AZ1425" t="b">
        <f>OR(ISNUMBER(FIND("MWCNT",C1425)),ISNUMBER(FIND("MWNT",C1425)),ISNUMBER(FIND("multi-wall",C1425)),ISNUMBER(FIND("multi wall",C1425)),ISNUMBER(FIND("multiwall",C1425)),ISNUMBER(FIND("Multi-wall",C1425)),ISNUMBER(FIND("Multi wall",C1425)),ISNUMBER(FIND("Multiwall",C1425)),ISNUMBER(FIND("MWCNT",B1425)),ISNUMBER(FIND("MWNT",B1425)),ISNUMBER(FIND("multi-wall",B1425)),ISNUMBER(FIND("multi wall",B1425)),ISNUMBER(FIND("multiwall",B1425)),ISNUMBER(FIND("Multi-wall",B1425)),ISNUMBER(FIND("Multi wall",B1425)),ISNUMBER(FIND("Multiwall",B1425)),ISNUMBER(FIND("Double-wall",B1425)),ISNUMBER(FIND("Double wall",B1425)),ISNUMBER(FIND("Doublewall",B1425)),ISNUMBER(FIND("double-wall",B1425)),ISNUMBER(FIND("double wall",B1425)),ISNUMBER(FIND("doublewall",B1425)))</f>
        <v>1</v>
      </c>
      <c r="BA1425" t="b">
        <f>AND(Table1[[#This Row],[SWCNT]],Table1[[#This Row],[MWCNT]])</f>
        <v>0</v>
      </c>
      <c r="BB1425" t="b">
        <f>IF(Table1[[#This Row],[SWCNT]]=TRUE,FALSE,IF(Table1[[#This Row],[MWCNT]]=TRUE,FALSE,TRUE))</f>
        <v>0</v>
      </c>
      <c r="BC1425" s="18"/>
    </row>
    <row r="1426" spans="1:55" ht="240.5">
      <c r="A1426" t="s">
        <v>2145</v>
      </c>
      <c r="B1426" s="2" t="s">
        <v>2146</v>
      </c>
      <c r="C1426" s="16" t="s">
        <v>2147</v>
      </c>
      <c r="D1426" s="17" t="s">
        <v>2148</v>
      </c>
      <c r="E1426" s="2">
        <v>2017</v>
      </c>
      <c r="F1426" t="b">
        <f>OR(ISNUMBER(FIND("cytotoxic",C1426)),ISNUMBER(FIND("Cytotoxic",C1426)),ISNUMBER(FIND("cellular toxicity",C1426)),ISNUMBER(FIND("cell death",C1426)),ISNUMBER(FIND("viable",C1426)),ISNUMBER(FIND("phytotoxic",C1426)),ISNUMBER(FIND("acute toxicity",C1426)),ISNUMBER(FIND("MTT",C1426)),ISNUMBER(FIND("survival",C1426)),ISNUMBER(FIND("prolifer",C1426)),ISNUMBER(FIND("apoptosis",C1426)),ISNUMBER(FIND("neurotoxic",C1426)),ISNUMBER(FIND("  lysis ",C1426)),ISNUMBER(FIND("necrosis",C1426)),ISNUMBER(FIND("cellular death",C1426))*3,ISNUMBER(FIND("LDH",C1426)),ISNUMBER(FIND("Acute toxicity",C1426)))</f>
        <v>1</v>
      </c>
      <c r="G1426" t="b">
        <f>OR(ISNUMBER(FIND("genotoxic",C1426)),ISNUMBER(FIND("genotoxicity",C1426)),ISNUMBER(FIND("DNA damage",C1426)),ISNUMBER(FIND("DNA",C1426)),ISNUMBER(FIND("RNA",C1426)),ISNUMBER(FIND("mesothelioma",C1426)),ISNUMBER(FIND("carcino",C1426)),ISNUMBER(FIND("mutagen",C1426)),ISNUMBER(FIND("genetic",C1426)))</f>
        <v>0</v>
      </c>
      <c r="H1426" t="b">
        <f>OR(ISNUMBER(FIND("inflammatory",C1426)),ISNUMBER(FIND("inflamm",C1426)))</f>
        <v>0</v>
      </c>
      <c r="I1426" t="b">
        <f>OR(ISNUMBER(FIND("immune",C1426)),ISNUMBER(FIND("immunological",C1426)),ISNUMBER(FIND("interleuk",C1426)),ISNUMBER(FIND("platelet activation",C1426)),ISNUMBER(FIND("monocyte",C1426)),ISNUMBER(FIND("leukocyte",C1426)),ISNUMBER(FIND("cytokine",C1426)),ISNUMBER(FIND("CD4",C1426)),ISNUMBER(FIND("CD8",C1426)),ISNUMBER(FIND("T-cell",C1426)))</f>
        <v>0</v>
      </c>
      <c r="J1426" t="b">
        <f>OR(ISNUMBER(FIND("reactive oxygen",C1426)),ISNUMBER(FIND("ROS",C1426)),ISNUMBER(FIND("free radical",C1426)),ISNUMBER(FIND("oxidative stress",C1426)),ISNUMBER(FIND("peroxid",C1426)),ISNUMBER(FIND("oxidative",C1426)),ISNUMBER(FIND("antioxid",C1426)))</f>
        <v>0</v>
      </c>
      <c r="K1426" t="b">
        <f>OR(ISNUMBER(FIND("autophag",C1426)))</f>
        <v>0</v>
      </c>
      <c r="L1426" t="b">
        <f>OR(ISNUMBER(FIND("morpholog",C1426)))</f>
        <v>0</v>
      </c>
      <c r="M1426" t="b">
        <f>OR(ISNUMBER(FIND("fibrosis",C1426)),ISNUMBER(FIND("Fibrosis",C1426)),ISNUMBER(FIND("fibrot",C1426)))</f>
        <v>0</v>
      </c>
      <c r="N1426" t="b">
        <f>OR(ISNUMBER(FIND("offspring",C1426)),ISNUMBER(FIND("Parental",C1426)),ISNUMBER(FIND("parental",C1426)),ISNUMBER(FIND("germline",C1426)),ISNUMBER(FIND("reproduc",C1426)),ISNUMBER(FIND("embryo",C1426)))</f>
        <v>0</v>
      </c>
      <c r="O1426" t="b">
        <f>OR(ISNUMBER(FIND("metabol",C1426)),ISNUMBER(FIND("Metabol",C1426)),ISNUMBER(FIND("digest",C1426)),ISNUMBER(FIND("mitochon",C1426)))</f>
        <v>0</v>
      </c>
      <c r="P1426" t="b">
        <f>OR(ISNUMBER(FIND("ecotox",C1426)),ISNUMBER(FIND("Ecotox",B1426)),ISNUMBER(FIND("ecotox",B1426)),ISNUMBER(FIND("Ecotox",C1426)))</f>
        <v>0</v>
      </c>
      <c r="Q1426" t="b">
        <f>OR(ISNUMBER(FIND("Bioaccum",C1426)),ISNUMBER(FIND("bioaccum",C1426)),ISNUMBER(FIND("accum",C1426)))</f>
        <v>0</v>
      </c>
      <c r="R1426" t="b">
        <f>OR(ISNUMBER(FIND("Occupation",C1426)),ISNUMBER(FIND("occupation",C1426)),ISNUMBER(FIND("worker",C1426)),ISNUMBER(FIND("workforce",C1426)))</f>
        <v>0</v>
      </c>
      <c r="S1426" t="b">
        <f>NOT(OR(F1426,G1426,H1426,I1426,J1426,K1426,L1426,M1426,N1426,O1426,P1426,Q1426,R1426))</f>
        <v>0</v>
      </c>
      <c r="U1426" t="b">
        <f>OR(Table1[[#This Row],[Inflammation]],Table1[[#This Row],[Immune]])</f>
        <v>0</v>
      </c>
      <c r="V1426" t="str">
        <f>IF(OR(Table1[[#This Row],[Rodents]],Table1[[#This Row],[Human]],Table1[[#This Row],[Pig]]),OR(ISNUMBER(FIND("intratrach",C1426)),ISNUMBER(FIND("nasal ",C1426)),ISNUMBER(FIND("instill",C1426))),"NA")</f>
        <v>NA</v>
      </c>
      <c r="W1426" t="str">
        <f>IF(OR(Table1[[#This Row],[Rodents]],Table1[[#This Row],[Human]],Table1[[#This Row],[Pig]]),OR(ISNUMBER(FIND("dermal",C1426)),ISNUMBER(FIND("skin ",C1426))),"NA")</f>
        <v>NA</v>
      </c>
      <c r="X1426" t="str">
        <f>IF(OR(Table1[[#This Row],[Rodents]],Table1[[#This Row],[Human]],Table1[[#This Row],[Pig]]),OR(ISNUMBER(FIND("injected",C1426)),ISNUMBER(FIND("periton",C1426)),ISNUMBER(FIND("intrascrot",C1426))),"NA")</f>
        <v>NA</v>
      </c>
      <c r="Y1426" t="str">
        <f>IF(OR(Table1[[#This Row],[Rodents]],Table1[[#This Row],[Human]],Table1[[#This Row],[Pig]]),NOT(OR(Table1[[#This Row],[Inhaled/Intratracheal/intranasal]],Table1[[#This Row],[Dermal]],Table1[[#This Row],[Injected]])),"NA")</f>
        <v>NA</v>
      </c>
      <c r="AA1426" t="b">
        <f>OR(ISNUMBER(FIND("fish ",C1426)),ISNUMBER(FIND("Fish ",C1426)),ISNUMBER(FIND("aquatic",C1426)),ISNUMBER(FIND("daphnids",C1426)),ISNUMBER(FIND("Carcinus maenas",C1426)),ISNUMBER(FIND("Daphnia",C1426)),ISNUMBER(FIND("Ruditapes philippinarum",C1426)),ISNUMBER(FIND("daphnia",C1426)),ISNUMBER(FIND("marine",C1426)),ISNUMBER(FIND("mussel",C1426)),ISNUMBER(FIND("algae",C1426)),ISNUMBER(FIND("Donax faba",C1426)),ISNUMBER(FIND("estuarine",C1426)),ISNUMBER(FIND("snail",C1426)),ISNUMBER(FIND("Prorocentrum donghaiense",C1426)) )</f>
        <v>0</v>
      </c>
      <c r="AB1426" t="b">
        <f>OR(ISNUMBER(FIND(" rat ",C1426)),ISNUMBER(FIND(" rats ",C1426)),ISNUMBER(FIND(" Rats ",C1426)),ISNUMBER(FIND(" Rat ",C1426)),ISNUMBER(FIND(" rat.",C1426)),ISNUMBER(FIND(" rats.",C1426)),ISNUMBER(FIND("mouse",C1426)),ISNUMBER(FIND("mice",C1426)), ISNUMBER(FIND(" Mice",C1426)))</f>
        <v>0</v>
      </c>
      <c r="AC1426" t="b">
        <f>OR(ISNUMBER(FIND(" cell ",C1426)),ISNUMBER(FIND("fibroblast",C1426)),ISNUMBER(FIND("macrophage",C1426)),ISNUMBER(FIND("epithelial",C1426)),ISNUMBER(FIND("endothelial",C1426)),ISNUMBER(FIND("neuron",C1426)),ISNUMBER(FIND(" cells ",C1426)),ISNUMBER(FIND("RBC",C1426)),ISNUMBER(FIND("mitochond",C1426)),ISNUMBER(FIND("adipocyte",C1426)),ISNUMBER(FIND("osteo",C1426)),ISNUMBER(FIND("keratin",C1426)),ISNUMBER(FIND(" cell's ",C1426)),ISNUMBER(FIND("eukary",C1426)),ISNUMBER(FIND("sperm",C1426)))</f>
        <v>1</v>
      </c>
      <c r="AD1426" t="b">
        <f>OR(ISNUMBER(FIND("human",B1426)),ISNUMBER(FIND("workers",B1426)),ISNUMBER(FIND("workforces",B1426)),ISNUMBER(FIND("occupational",B1426)),ISNUMBER(FIND("Case report",B1426)),ISNUMBER(FIND("Workplaces",B1426)),ISNUMBER(FIND("worker",B1426)))</f>
        <v>0</v>
      </c>
      <c r="AE1426" t="b">
        <f>OR(ISNUMBER(FIND(" plant ",C1426)),ISNUMBER(FIND("Plant ",C1426)),ISNUMBER(FIND("tomato",C1426)),ISNUMBER(FIND("plants",C1426)),ISNUMBER(FIND("Plants",C1426)),ISNUMBER(FIND("algae",C1426)),ISNUMBER(FIND("lettuce",C1426)),ISNUMBER(FIND("green gram sprouts ",C1426)),ISNUMBER(FIND("Cucurbita pepo",C1426)),ISNUMBER(FIND("bean ",C1426)),ISNUMBER(FIND("chloroplast",C1426)),ISNUMBER(FIND("chlorophyll",C1426)),ISNUMBER(FIND("seedling",C1426)),ISNUMBER(FIND("canola",C1426)),ISNUMBER(FIND("shoot",C1426)),ISNUMBER(FIND("photosynthes",C1426)),ISNUMBER(FIND(" leaves ",C1426)),,ISNUMBER(FIND("agriculture",C1426)),ISNUMBER(FIND(" crops ",C1426)))</f>
        <v>0</v>
      </c>
      <c r="AF1426" t="b">
        <f>OR(ISNUMBER(FIND("bacteria",C1426)),ISNUMBER(FIND("Bacteria",C1426)),ISNUMBER(FIND("Bacterium",C1426)),ISNUMBER(FIND("bacterium",C1426)),ISNUMBER(FIND(" coli ",C1426)))</f>
        <v>0</v>
      </c>
      <c r="AG1426" t="b">
        <f>OR(ISNUMBER(FIND("fungi",C1426)),ISNUMBER(FIND("Fungi",C1426)),ISNUMBER(FIND("fungus",C1426)),ISNUMBER(FIND("Fungus",C1426)),ISNUMBER(FIND("mushroom",C1426)),ISNUMBER(FIND("Mushroom",C1426)),ISNUMBER(FIND(" mold ",C1426)))</f>
        <v>0</v>
      </c>
      <c r="AH1426" t="b">
        <f>OR(ISNUMBER(FIND("Pig ",C1426)),ISNUMBER(FIND("pig ",C1426)),ISNUMBER(FIND("Pigs ",C1426)),ISNUMBER(FIND("pigs ",C1426)))</f>
        <v>0</v>
      </c>
      <c r="AI1426" t="b">
        <f>OR(ISNUMBER(FIND(" C. elegans",C1426)),ISNUMBER(FIND("Caenorhabditis elegans",C1426)),ISNUMBER(FIND("earthworms",C1426)),ISNUMBER(FIND(" Ficopomatus enigmaticus",C1426)),ISNUMBER(FIND("larva",C1426)),ISNUMBER(FIND("Lumbriculus variegatus",C1426)),ISNUMBER(FIND("nematode",C1426)))</f>
        <v>0</v>
      </c>
      <c r="AJ1426" t="b">
        <f>NOT(OR(AA1426,AB1426,AC1426,AD1426,AE1426,AF1426,AG1426,AH1426,AI1426))</f>
        <v>0</v>
      </c>
      <c r="AL1426" t="b">
        <f>OR(AA1426,AB1426,AD1426,AE1426,AF1426,AG1426,AH1426,AI1426)</f>
        <v>0</v>
      </c>
      <c r="AM1426" t="b">
        <f>IF(Table1[[#This Row],[In vivo?]],IF(Table1[[#This Row],[Cell]],FALSE,TRUE),FALSE)</f>
        <v>0</v>
      </c>
      <c r="AN1426" t="b">
        <f>AND(AC1426,AL1426)</f>
        <v>0</v>
      </c>
      <c r="AO1426" t="b">
        <f>IF(Table1[[#This Row],[Cell]],IF(Table1[[#This Row],[In vivo?]],FALSE,TRUE),FALSE)</f>
        <v>1</v>
      </c>
      <c r="AP1426" t="b">
        <f>NOT(OR(Table1[[#This Row],[In vivo?]],Table1[[#This Row],[Only in Cell]]))</f>
        <v>0</v>
      </c>
      <c r="AQ1426" t="str">
        <f>IF(OR(Table1[[#This Row],[Rodents]],Table1[[#This Row],[Human]],Table1[[#This Row],[Pig]]),OR(ISNUMBER(FIND("pulmonary",C1426)),ISNUMBER(FIND("lung",C1426))),"NA")</f>
        <v>NA</v>
      </c>
      <c r="AR1426" t="str">
        <f>IF(OR(Table1[[#This Row],[Rodents]],Table1[[#This Row],[Human]],Table1[[#This Row],[Pig]]),OR(ISNUMBER(FIND("skin",C1426)),ISNUMBER(FIND("dermal",C1426))),"NA")</f>
        <v>NA</v>
      </c>
      <c r="AS1426" t="str">
        <f>IF(OR(Table1[[#This Row],[Rodents]],Table1[[#This Row],[Human]],Table1[[#This Row],[Pig]]),OR(ISNUMBER(FIND("liver",C1426)),ISNUMBER(FIND("hepat",C1426))),"NA")</f>
        <v>NA</v>
      </c>
      <c r="AT1426" t="str">
        <f>IF(OR(Table1[[#This Row],[Rodents]],Table1[[#This Row],[Human]],Table1[[#This Row],[Pig]]),OR(ISNUMBER(FIND("kidney",C1426)),ISNUMBER(FIND("neph",C1426))),"NA")</f>
        <v>NA</v>
      </c>
      <c r="AU1426" t="str">
        <f>IF(OR(Table1[[#This Row],[Rodents]],Table1[[#This Row],[Human]],Table1[[#This Row],[Pig]]),OR(ISNUMBER(FIND("brain",C1426)),ISNUMBER(FIND("neur",C1426)),ISNUMBER(FIND("nerv",C1426))),"NA")</f>
        <v>NA</v>
      </c>
      <c r="AV1426" t="str">
        <f>IF(OR(Table1[[#This Row],[Rodents]],Table1[[#This Row],[Human]],Table1[[#This Row],[Pig]]),OR(ISNUMBER(FIND("heart",C1426)),ISNUMBER(FIND("cardi",C1426))),"NA")</f>
        <v>NA</v>
      </c>
      <c r="AW1426" t="str">
        <f>IF(OR(Table1[[#This Row],[Rodents]],Table1[[#This Row],[Human]],Table1[[#This Row],[Pig]]),OR(ISNUMBER(FIND("gastro",C1426)),ISNUMBER(FIND("intesti",C1426)),ISNUMBER(FIND("stomach",C1426))),"NA")</f>
        <v>NA</v>
      </c>
      <c r="AX1426" t="str">
        <f>IF(OR(Table1[[#This Row],[Rodents]],Table1[[#This Row],[Human]],Table1[[#This Row],[Pig]]),NOT(OR(AQ1426,AR1426,AS1426,AT1426,AU1426,AV1426,AW1426)),"NA")</f>
        <v>NA</v>
      </c>
      <c r="AY1426" t="b">
        <f>OR(ISNUMBER(FIND("SWCNT",C1426)),ISNUMBER(FIND("SWNT",C1426)),ISNUMBER(FIND("single-wall",C1426)),ISNUMBER(FIND("single wall",C1426)),ISNUMBER(FIND("Single wall",C1426)),ISNUMBER(FIND("Single-wall",C1426)),ISNUMBER(FIND("SWCNT",B1426)),ISNUMBER(FIND("SWNT",B1426)),ISNUMBER(FIND("single-wall",B1426)),ISNUMBER(FIND("single wall",B1426)),ISNUMBER(FIND("Single-wall",B1426)),ISNUMBER(FIND("Single wall",B1426)))</f>
        <v>0</v>
      </c>
      <c r="AZ1426" t="b">
        <f>OR(ISNUMBER(FIND("MWCNT",C1426)),ISNUMBER(FIND("MWNT",C1426)),ISNUMBER(FIND("multi-wall",C1426)),ISNUMBER(FIND("multi wall",C1426)),ISNUMBER(FIND("multiwall",C1426)),ISNUMBER(FIND("Multi-wall",C1426)),ISNUMBER(FIND("Multi wall",C1426)),ISNUMBER(FIND("Multiwall",C1426)),ISNUMBER(FIND("MWCNT",B1426)),ISNUMBER(FIND("MWNT",B1426)),ISNUMBER(FIND("multi-wall",B1426)),ISNUMBER(FIND("multi wall",B1426)),ISNUMBER(FIND("multiwall",B1426)),ISNUMBER(FIND("Multi-wall",B1426)),ISNUMBER(FIND("Multi wall",B1426)),ISNUMBER(FIND("Multiwall",B1426)),ISNUMBER(FIND("Double-wall",B1426)),ISNUMBER(FIND("Double wall",B1426)),ISNUMBER(FIND("Doublewall",B1426)),ISNUMBER(FIND("double-wall",B1426)),ISNUMBER(FIND("double wall",B1426)),ISNUMBER(FIND("doublewall",B1426)))</f>
        <v>1</v>
      </c>
      <c r="BA1426" t="b">
        <f>AND(Table1[[#This Row],[SWCNT]],Table1[[#This Row],[MWCNT]])</f>
        <v>0</v>
      </c>
      <c r="BB1426" t="b">
        <f>IF(Table1[[#This Row],[SWCNT]]=TRUE,FALSE,IF(Table1[[#This Row],[MWCNT]]=TRUE,FALSE,TRUE))</f>
        <v>0</v>
      </c>
      <c r="BC1426" s="18"/>
    </row>
    <row r="1427" spans="1:55" ht="185">
      <c r="A1427" t="s">
        <v>2153</v>
      </c>
      <c r="B1427" s="2" t="s">
        <v>2156</v>
      </c>
      <c r="C1427" s="16" t="s">
        <v>2159</v>
      </c>
      <c r="D1427" s="17" t="s">
        <v>1302</v>
      </c>
      <c r="E1427" s="2">
        <v>2017</v>
      </c>
      <c r="F1427" t="b">
        <f>OR(ISNUMBER(FIND("cytotoxic",C1427)),ISNUMBER(FIND("Cytotoxic",C1427)),ISNUMBER(FIND("cellular toxicity",C1427)),ISNUMBER(FIND("cell death",C1427)),ISNUMBER(FIND("viable",C1427)),ISNUMBER(FIND("phytotoxic",C1427)),ISNUMBER(FIND("acute toxicity",C1427)),ISNUMBER(FIND("MTT",C1427)),ISNUMBER(FIND("survival",C1427)),ISNUMBER(FIND("prolifer",C1427)),ISNUMBER(FIND("apoptosis",C1427)),ISNUMBER(FIND("neurotoxic",C1427)),ISNUMBER(FIND("  lysis ",C1427)),ISNUMBER(FIND("necrosis",C1427)),ISNUMBER(FIND("cellular death",C1427))*3,ISNUMBER(FIND("LDH",C1427)),ISNUMBER(FIND("Acute toxicity",C1427)))</f>
        <v>1</v>
      </c>
      <c r="G1427" t="b">
        <f>OR(ISNUMBER(FIND("genotoxic",C1427)),ISNUMBER(FIND("genotoxicity",C1427)),ISNUMBER(FIND("DNA damage",C1427)),ISNUMBER(FIND("DNA",C1427)),ISNUMBER(FIND("RNA",C1427)),ISNUMBER(FIND("mesothelioma",C1427)),ISNUMBER(FIND("carcino",C1427)),ISNUMBER(FIND("mutagen",C1427)),ISNUMBER(FIND("genetic",C1427)))</f>
        <v>1</v>
      </c>
      <c r="H1427" t="b">
        <f>OR(ISNUMBER(FIND("inflammatory",C1427)),ISNUMBER(FIND("inflamm",C1427)))</f>
        <v>0</v>
      </c>
      <c r="I1427" t="b">
        <f>OR(ISNUMBER(FIND("immune",C1427)),ISNUMBER(FIND("immunological",C1427)),ISNUMBER(FIND("interleuk",C1427)),ISNUMBER(FIND("platelet activation",C1427)),ISNUMBER(FIND("monocyte",C1427)),ISNUMBER(FIND("leukocyte",C1427)),ISNUMBER(FIND("cytokine",C1427)),ISNUMBER(FIND("CD4",C1427)),ISNUMBER(FIND("CD8",C1427)),ISNUMBER(FIND("T-cell",C1427)))</f>
        <v>0</v>
      </c>
      <c r="J1427" t="b">
        <f>OR(ISNUMBER(FIND("reactive oxygen",C1427)),ISNUMBER(FIND("ROS",C1427)),ISNUMBER(FIND("free radical",C1427)),ISNUMBER(FIND("oxidative stress",C1427)),ISNUMBER(FIND("peroxid",C1427)),ISNUMBER(FIND("oxidative",C1427)),ISNUMBER(FIND("antioxid",C1427)))</f>
        <v>0</v>
      </c>
      <c r="K1427" t="b">
        <f>OR(ISNUMBER(FIND("autophag",C1427)))</f>
        <v>0</v>
      </c>
      <c r="L1427" t="b">
        <f>OR(ISNUMBER(FIND("morpholog",C1427)))</f>
        <v>0</v>
      </c>
      <c r="M1427" t="b">
        <f>OR(ISNUMBER(FIND("fibrosis",C1427)),ISNUMBER(FIND("Fibrosis",C1427)),ISNUMBER(FIND("fibrot",C1427)))</f>
        <v>0</v>
      </c>
      <c r="N1427" t="b">
        <f>OR(ISNUMBER(FIND("offspring",C1427)),ISNUMBER(FIND("Parental",C1427)),ISNUMBER(FIND("parental",C1427)),ISNUMBER(FIND("germline",C1427)),ISNUMBER(FIND("reproduc",C1427)),ISNUMBER(FIND("embryo",C1427)))</f>
        <v>0</v>
      </c>
      <c r="O1427" t="b">
        <f>OR(ISNUMBER(FIND("metabol",C1427)),ISNUMBER(FIND("Metabol",C1427)),ISNUMBER(FIND("digest",C1427)),ISNUMBER(FIND("mitochon",C1427)))</f>
        <v>0</v>
      </c>
      <c r="P1427" t="b">
        <f>OR(ISNUMBER(FIND("ecotox",C1427)),ISNUMBER(FIND("Ecotox",B1427)),ISNUMBER(FIND("ecotox",B1427)),ISNUMBER(FIND("Ecotox",C1427)))</f>
        <v>0</v>
      </c>
      <c r="Q1427" t="b">
        <f>OR(ISNUMBER(FIND("Bioaccum",C1427)),ISNUMBER(FIND("bioaccum",C1427)),ISNUMBER(FIND("accum",C1427)))</f>
        <v>0</v>
      </c>
      <c r="R1427" t="b">
        <f>OR(ISNUMBER(FIND("Occupation",C1427)),ISNUMBER(FIND("occupation",C1427)),ISNUMBER(FIND("worker",C1427)),ISNUMBER(FIND("workforce",C1427)))</f>
        <v>0</v>
      </c>
      <c r="S1427" t="b">
        <f>NOT(OR(F1427,G1427,H1427,I1427,J1427,K1427,L1427,M1427,N1427,O1427,P1427,Q1427,R1427))</f>
        <v>0</v>
      </c>
      <c r="U1427" t="b">
        <f>OR(Table1[[#This Row],[Inflammation]],Table1[[#This Row],[Immune]])</f>
        <v>0</v>
      </c>
      <c r="V1427" t="str">
        <f>IF(OR(Table1[[#This Row],[Rodents]],Table1[[#This Row],[Human]],Table1[[#This Row],[Pig]]),OR(ISNUMBER(FIND("intratrach",C1427)),ISNUMBER(FIND("nasal ",C1427)),ISNUMBER(FIND("instill",C1427))),"NA")</f>
        <v>NA</v>
      </c>
      <c r="W1427" t="str">
        <f>IF(OR(Table1[[#This Row],[Rodents]],Table1[[#This Row],[Human]],Table1[[#This Row],[Pig]]),OR(ISNUMBER(FIND("dermal",C1427)),ISNUMBER(FIND("skin ",C1427))),"NA")</f>
        <v>NA</v>
      </c>
      <c r="X1427" t="str">
        <f>IF(OR(Table1[[#This Row],[Rodents]],Table1[[#This Row],[Human]],Table1[[#This Row],[Pig]]),OR(ISNUMBER(FIND("injected",C1427)),ISNUMBER(FIND("periton",C1427)),ISNUMBER(FIND("intrascrot",C1427))),"NA")</f>
        <v>NA</v>
      </c>
      <c r="Y1427" t="str">
        <f>IF(OR(Table1[[#This Row],[Rodents]],Table1[[#This Row],[Human]],Table1[[#This Row],[Pig]]),NOT(OR(Table1[[#This Row],[Inhaled/Intratracheal/intranasal]],Table1[[#This Row],[Dermal]],Table1[[#This Row],[Injected]])),"NA")</f>
        <v>NA</v>
      </c>
      <c r="AA1427" t="b">
        <f>OR(ISNUMBER(FIND("fish ",C1427)),ISNUMBER(FIND("Fish ",C1427)),ISNUMBER(FIND("aquatic",C1427)),ISNUMBER(FIND("daphnids",C1427)),ISNUMBER(FIND("Carcinus maenas",C1427)),ISNUMBER(FIND("Daphnia",C1427)),ISNUMBER(FIND("Ruditapes philippinarum",C1427)),ISNUMBER(FIND("daphnia",C1427)),ISNUMBER(FIND("marine",C1427)),ISNUMBER(FIND("mussel",C1427)),ISNUMBER(FIND("algae",C1427)),ISNUMBER(FIND("Donax faba",C1427)),ISNUMBER(FIND("estuarine",C1427)),ISNUMBER(FIND("snail",C1427)),ISNUMBER(FIND("Prorocentrum donghaiense",C1427)) )</f>
        <v>0</v>
      </c>
      <c r="AB1427" t="b">
        <f>OR(ISNUMBER(FIND(" rat ",C1427)),ISNUMBER(FIND(" rats ",C1427)),ISNUMBER(FIND(" Rats ",C1427)),ISNUMBER(FIND(" Rat ",C1427)),ISNUMBER(FIND(" rat.",C1427)),ISNUMBER(FIND(" rats.",C1427)),ISNUMBER(FIND("mouse",C1427)),ISNUMBER(FIND("mice",C1427)), ISNUMBER(FIND(" Mice",C1427)))</f>
        <v>0</v>
      </c>
      <c r="AC1427" t="b">
        <f>OR(ISNUMBER(FIND(" cell ",C1427)),ISNUMBER(FIND("fibroblast",C1427)),ISNUMBER(FIND("macrophage",C1427)),ISNUMBER(FIND("epithelial",C1427)),ISNUMBER(FIND("endothelial",C1427)),ISNUMBER(FIND("neuron",C1427)),ISNUMBER(FIND(" cells ",C1427)),ISNUMBER(FIND("RBC",C1427)),ISNUMBER(FIND("mitochond",C1427)),ISNUMBER(FIND("adipocyte",C1427)),ISNUMBER(FIND("osteo",C1427)),ISNUMBER(FIND("keratin",C1427)),ISNUMBER(FIND(" cell's ",C1427)),ISNUMBER(FIND("eukary",C1427)),ISNUMBER(FIND("sperm",C1427)))</f>
        <v>1</v>
      </c>
      <c r="AD1427" t="b">
        <f>OR(ISNUMBER(FIND("human",B1427)),ISNUMBER(FIND("workers",B1427)),ISNUMBER(FIND("workforces",B1427)),ISNUMBER(FIND("occupational",B1427)),ISNUMBER(FIND("Case report",B1427)),ISNUMBER(FIND("Workplaces",B1427)),ISNUMBER(FIND("worker",B1427)))</f>
        <v>0</v>
      </c>
      <c r="AE1427" t="b">
        <f>OR(ISNUMBER(FIND(" plant ",C1427)),ISNUMBER(FIND("Plant ",C1427)),ISNUMBER(FIND("tomato",C1427)),ISNUMBER(FIND("plants",C1427)),ISNUMBER(FIND("Plants",C1427)),ISNUMBER(FIND("algae",C1427)),ISNUMBER(FIND("lettuce",C1427)),ISNUMBER(FIND("green gram sprouts ",C1427)),ISNUMBER(FIND("Cucurbita pepo",C1427)),ISNUMBER(FIND("bean ",C1427)),ISNUMBER(FIND("chloroplast",C1427)),ISNUMBER(FIND("chlorophyll",C1427)),ISNUMBER(FIND("seedling",C1427)),ISNUMBER(FIND("canola",C1427)),ISNUMBER(FIND("shoot",C1427)),ISNUMBER(FIND("photosynthes",C1427)),ISNUMBER(FIND(" leaves ",C1427)),,ISNUMBER(FIND("agriculture",C1427)),ISNUMBER(FIND(" crops ",C1427)))</f>
        <v>0</v>
      </c>
      <c r="AF1427" t="b">
        <f>OR(ISNUMBER(FIND("bacteria",C1427)),ISNUMBER(FIND("Bacteria",C1427)),ISNUMBER(FIND("Bacterium",C1427)),ISNUMBER(FIND("bacterium",C1427)),ISNUMBER(FIND(" coli ",C1427)))</f>
        <v>0</v>
      </c>
      <c r="AG1427" t="b">
        <f>OR(ISNUMBER(FIND("fungi",C1427)),ISNUMBER(FIND("Fungi",C1427)),ISNUMBER(FIND("fungus",C1427)),ISNUMBER(FIND("Fungus",C1427)),ISNUMBER(FIND("mushroom",C1427)),ISNUMBER(FIND("Mushroom",C1427)),ISNUMBER(FIND(" mold ",C1427)))</f>
        <v>0</v>
      </c>
      <c r="AH1427" t="b">
        <f>OR(ISNUMBER(FIND("Pig ",C1427)),ISNUMBER(FIND("pig ",C1427)),ISNUMBER(FIND("Pigs ",C1427)),ISNUMBER(FIND("pigs ",C1427)))</f>
        <v>0</v>
      </c>
      <c r="AI1427" t="b">
        <f>OR(ISNUMBER(FIND(" C. elegans",C1427)),ISNUMBER(FIND("Caenorhabditis elegans",C1427)),ISNUMBER(FIND("earthworms",C1427)),ISNUMBER(FIND(" Ficopomatus enigmaticus",C1427)),ISNUMBER(FIND("larva",C1427)),ISNUMBER(FIND("Lumbriculus variegatus",C1427)),ISNUMBER(FIND("nematode",C1427)))</f>
        <v>0</v>
      </c>
      <c r="AJ1427" t="b">
        <f>NOT(OR(AA1427,AB1427,AC1427,AD1427,AE1427,AF1427,AG1427,AH1427,AI1427))</f>
        <v>0</v>
      </c>
      <c r="AL1427" t="b">
        <f>OR(AA1427,AB1427,AD1427,AE1427,AF1427,AG1427,AH1427,AI1427)</f>
        <v>0</v>
      </c>
      <c r="AM1427" t="b">
        <f>IF(Table1[[#This Row],[In vivo?]],IF(Table1[[#This Row],[Cell]],FALSE,TRUE),FALSE)</f>
        <v>0</v>
      </c>
      <c r="AN1427" t="b">
        <f>AND(AC1427,AL1427)</f>
        <v>0</v>
      </c>
      <c r="AO1427" t="b">
        <f>IF(Table1[[#This Row],[Cell]],IF(Table1[[#This Row],[In vivo?]],FALSE,TRUE),FALSE)</f>
        <v>1</v>
      </c>
      <c r="AP1427" t="b">
        <f>NOT(OR(Table1[[#This Row],[In vivo?]],Table1[[#This Row],[Only in Cell]]))</f>
        <v>0</v>
      </c>
      <c r="AQ1427" t="str">
        <f>IF(OR(Table1[[#This Row],[Rodents]],Table1[[#This Row],[Human]],Table1[[#This Row],[Pig]]),OR(ISNUMBER(FIND("pulmonary",C1427)),ISNUMBER(FIND("lung",C1427))),"NA")</f>
        <v>NA</v>
      </c>
      <c r="AR1427" t="str">
        <f>IF(OR(Table1[[#This Row],[Rodents]],Table1[[#This Row],[Human]],Table1[[#This Row],[Pig]]),OR(ISNUMBER(FIND("skin",C1427)),ISNUMBER(FIND("dermal",C1427))),"NA")</f>
        <v>NA</v>
      </c>
      <c r="AS1427" t="str">
        <f>IF(OR(Table1[[#This Row],[Rodents]],Table1[[#This Row],[Human]],Table1[[#This Row],[Pig]]),OR(ISNUMBER(FIND("liver",C1427)),ISNUMBER(FIND("hepat",C1427))),"NA")</f>
        <v>NA</v>
      </c>
      <c r="AT1427" t="str">
        <f>IF(OR(Table1[[#This Row],[Rodents]],Table1[[#This Row],[Human]],Table1[[#This Row],[Pig]]),OR(ISNUMBER(FIND("kidney",C1427)),ISNUMBER(FIND("neph",C1427))),"NA")</f>
        <v>NA</v>
      </c>
      <c r="AU1427" t="str">
        <f>IF(OR(Table1[[#This Row],[Rodents]],Table1[[#This Row],[Human]],Table1[[#This Row],[Pig]]),OR(ISNUMBER(FIND("brain",C1427)),ISNUMBER(FIND("neur",C1427)),ISNUMBER(FIND("nerv",C1427))),"NA")</f>
        <v>NA</v>
      </c>
      <c r="AV1427" t="str">
        <f>IF(OR(Table1[[#This Row],[Rodents]],Table1[[#This Row],[Human]],Table1[[#This Row],[Pig]]),OR(ISNUMBER(FIND("heart",C1427)),ISNUMBER(FIND("cardi",C1427))),"NA")</f>
        <v>NA</v>
      </c>
      <c r="AW1427" t="str">
        <f>IF(OR(Table1[[#This Row],[Rodents]],Table1[[#This Row],[Human]],Table1[[#This Row],[Pig]]),OR(ISNUMBER(FIND("gastro",C1427)),ISNUMBER(FIND("intesti",C1427)),ISNUMBER(FIND("stomach",C1427))),"NA")</f>
        <v>NA</v>
      </c>
      <c r="AX1427" t="str">
        <f>IF(OR(Table1[[#This Row],[Rodents]],Table1[[#This Row],[Human]],Table1[[#This Row],[Pig]]),NOT(OR(AQ1427,AR1427,AS1427,AT1427,AU1427,AV1427,AW1427)),"NA")</f>
        <v>NA</v>
      </c>
      <c r="AY1427" t="b">
        <f>OR(ISNUMBER(FIND("SWCNT",C1427)),ISNUMBER(FIND("SWNT",C1427)),ISNUMBER(FIND("single-wall",C1427)),ISNUMBER(FIND("single wall",C1427)),ISNUMBER(FIND("Single wall",C1427)),ISNUMBER(FIND("Single-wall",C1427)),ISNUMBER(FIND("SWCNT",B1427)),ISNUMBER(FIND("SWNT",B1427)),ISNUMBER(FIND("single-wall",B1427)),ISNUMBER(FIND("single wall",B1427)),ISNUMBER(FIND("Single-wall",B1427)),ISNUMBER(FIND("Single wall",B1427)))</f>
        <v>0</v>
      </c>
      <c r="AZ1427" t="b">
        <f>OR(ISNUMBER(FIND("MWCNT",C1427)),ISNUMBER(FIND("MWNT",C1427)),ISNUMBER(FIND("multi-wall",C1427)),ISNUMBER(FIND("multi wall",C1427)),ISNUMBER(FIND("multiwall",C1427)),ISNUMBER(FIND("Multi-wall",C1427)),ISNUMBER(FIND("Multi wall",C1427)),ISNUMBER(FIND("Multiwall",C1427)),ISNUMBER(FIND("MWCNT",B1427)),ISNUMBER(FIND("MWNT",B1427)),ISNUMBER(FIND("multi-wall",B1427)),ISNUMBER(FIND("multi wall",B1427)),ISNUMBER(FIND("multiwall",B1427)),ISNUMBER(FIND("Multi-wall",B1427)),ISNUMBER(FIND("Multi wall",B1427)),ISNUMBER(FIND("Multiwall",B1427)),ISNUMBER(FIND("Double-wall",B1427)),ISNUMBER(FIND("Double wall",B1427)),ISNUMBER(FIND("Doublewall",B1427)),ISNUMBER(FIND("double-wall",B1427)),ISNUMBER(FIND("double wall",B1427)),ISNUMBER(FIND("doublewall",B1427)))</f>
        <v>1</v>
      </c>
      <c r="BA1427" t="b">
        <f>AND(Table1[[#This Row],[SWCNT]],Table1[[#This Row],[MWCNT]])</f>
        <v>0</v>
      </c>
      <c r="BB1427" t="b">
        <f>IF(Table1[[#This Row],[SWCNT]]=TRUE,FALSE,IF(Table1[[#This Row],[MWCNT]]=TRUE,FALSE,TRUE))</f>
        <v>0</v>
      </c>
      <c r="BC1427" s="18"/>
    </row>
    <row r="1428" spans="1:55" ht="259">
      <c r="A1428" t="s">
        <v>2154</v>
      </c>
      <c r="B1428" s="2" t="s">
        <v>2157</v>
      </c>
      <c r="C1428" s="16" t="s">
        <v>2160</v>
      </c>
      <c r="D1428" s="17" t="s">
        <v>54</v>
      </c>
      <c r="E1428" s="2">
        <v>2017</v>
      </c>
      <c r="F1428" t="b">
        <f>OR(ISNUMBER(FIND("cytotoxic",C1428)),ISNUMBER(FIND("Cytotoxic",C1428)),ISNUMBER(FIND("cellular toxicity",C1428)),ISNUMBER(FIND("cell death",C1428)),ISNUMBER(FIND("viable",C1428)),ISNUMBER(FIND("phytotoxic",C1428)),ISNUMBER(FIND("acute toxicity",C1428)),ISNUMBER(FIND("MTT",C1428)),ISNUMBER(FIND("survival",C1428)),ISNUMBER(FIND("prolifer",C1428)),ISNUMBER(FIND("apoptosis",C1428)),ISNUMBER(FIND("neurotoxic",C1428)),ISNUMBER(FIND("  lysis ",C1428)),ISNUMBER(FIND("necrosis",C1428)),ISNUMBER(FIND("cellular death",C1428))*3,ISNUMBER(FIND("LDH",C1428)),ISNUMBER(FIND("Acute toxicity",C1428)))</f>
        <v>0</v>
      </c>
      <c r="G1428" t="b">
        <f>OR(ISNUMBER(FIND("genotoxic",C1428)),ISNUMBER(FIND("genotoxicity",C1428)),ISNUMBER(FIND("DNA damage",C1428)),ISNUMBER(FIND("DNA",C1428)),ISNUMBER(FIND("RNA",C1428)),ISNUMBER(FIND("mesothelioma",C1428)),ISNUMBER(FIND("carcino",C1428)),ISNUMBER(FIND("mutagen",C1428)),ISNUMBER(FIND("genetic",C1428)))</f>
        <v>0</v>
      </c>
      <c r="H1428" t="b">
        <f>OR(ISNUMBER(FIND("inflammatory",C1428)),ISNUMBER(FIND("inflamm",C1428)))</f>
        <v>0</v>
      </c>
      <c r="I1428" t="b">
        <f>OR(ISNUMBER(FIND("immune",C1428)),ISNUMBER(FIND("immunological",C1428)),ISNUMBER(FIND("interleuk",C1428)),ISNUMBER(FIND("platelet activation",C1428)),ISNUMBER(FIND("monocyte",C1428)),ISNUMBER(FIND("leukocyte",C1428)),ISNUMBER(FIND("cytokine",C1428)),ISNUMBER(FIND("CD4",C1428)),ISNUMBER(FIND("CD8",C1428)),ISNUMBER(FIND("T-cell",C1428)))</f>
        <v>0</v>
      </c>
      <c r="J1428" t="b">
        <f>OR(ISNUMBER(FIND("reactive oxygen",C1428)),ISNUMBER(FIND("ROS",C1428)),ISNUMBER(FIND("free radical",C1428)),ISNUMBER(FIND("oxidative stress",C1428)),ISNUMBER(FIND("peroxid",C1428)),ISNUMBER(FIND("oxidative",C1428)),ISNUMBER(FIND("antioxid",C1428)))</f>
        <v>1</v>
      </c>
      <c r="K1428" t="b">
        <f>OR(ISNUMBER(FIND("autophag",C1428)))</f>
        <v>0</v>
      </c>
      <c r="L1428" t="b">
        <f>OR(ISNUMBER(FIND("morpholog",C1428)))</f>
        <v>0</v>
      </c>
      <c r="M1428" t="b">
        <f>OR(ISNUMBER(FIND("fibrosis",C1428)),ISNUMBER(FIND("Fibrosis",C1428)),ISNUMBER(FIND("fibrot",C1428)))</f>
        <v>0</v>
      </c>
      <c r="N1428" t="b">
        <f>OR(ISNUMBER(FIND("offspring",C1428)),ISNUMBER(FIND("Parental",C1428)),ISNUMBER(FIND("parental",C1428)),ISNUMBER(FIND("germline",C1428)),ISNUMBER(FIND("reproduc",C1428)),ISNUMBER(FIND("embryo",C1428)))</f>
        <v>0</v>
      </c>
      <c r="O1428" t="b">
        <f>OR(ISNUMBER(FIND("metabol",C1428)),ISNUMBER(FIND("Metabol",C1428)),ISNUMBER(FIND("digest",C1428)),ISNUMBER(FIND("mitochon",C1428)))</f>
        <v>0</v>
      </c>
      <c r="P1428" t="b">
        <f>OR(ISNUMBER(FIND("ecotox",C1428)),ISNUMBER(FIND("Ecotox",B1428)),ISNUMBER(FIND("ecotox",B1428)),ISNUMBER(FIND("Ecotox",C1428)))</f>
        <v>0</v>
      </c>
      <c r="Q1428" t="b">
        <f>OR(ISNUMBER(FIND("Bioaccum",C1428)),ISNUMBER(FIND("bioaccum",C1428)),ISNUMBER(FIND("accum",C1428)))</f>
        <v>1</v>
      </c>
      <c r="R1428" t="b">
        <f>OR(ISNUMBER(FIND("Occupation",C1428)),ISNUMBER(FIND("occupation",C1428)),ISNUMBER(FIND("worker",C1428)),ISNUMBER(FIND("workforce",C1428)))</f>
        <v>0</v>
      </c>
      <c r="S1428" t="b">
        <f>NOT(OR(F1428,G1428,H1428,I1428,J1428,K1428,L1428,M1428,N1428,O1428,P1428,Q1428,R1428))</f>
        <v>0</v>
      </c>
      <c r="U1428" t="b">
        <f>OR(Table1[[#This Row],[Inflammation]],Table1[[#This Row],[Immune]])</f>
        <v>0</v>
      </c>
      <c r="V1428" t="str">
        <f>IF(OR(Table1[[#This Row],[Rodents]],Table1[[#This Row],[Human]],Table1[[#This Row],[Pig]]),OR(ISNUMBER(FIND("intratrach",C1428)),ISNUMBER(FIND("nasal ",C1428)),ISNUMBER(FIND("instill",C1428))),"NA")</f>
        <v>NA</v>
      </c>
      <c r="W1428" t="str">
        <f>IF(OR(Table1[[#This Row],[Rodents]],Table1[[#This Row],[Human]],Table1[[#This Row],[Pig]]),OR(ISNUMBER(FIND("dermal",C1428)),ISNUMBER(FIND("skin ",C1428))),"NA")</f>
        <v>NA</v>
      </c>
      <c r="X1428" t="str">
        <f>IF(OR(Table1[[#This Row],[Rodents]],Table1[[#This Row],[Human]],Table1[[#This Row],[Pig]]),OR(ISNUMBER(FIND("injected",C1428)),ISNUMBER(FIND("periton",C1428)),ISNUMBER(FIND("intrascrot",C1428))),"NA")</f>
        <v>NA</v>
      </c>
      <c r="Y1428" t="str">
        <f>IF(OR(Table1[[#This Row],[Rodents]],Table1[[#This Row],[Human]],Table1[[#This Row],[Pig]]),NOT(OR(Table1[[#This Row],[Inhaled/Intratracheal/intranasal]],Table1[[#This Row],[Dermal]],Table1[[#This Row],[Injected]])),"NA")</f>
        <v>NA</v>
      </c>
      <c r="AA1428" t="b">
        <f>OR(ISNUMBER(FIND("fish ",C1428)),ISNUMBER(FIND("Fish ",C1428)),ISNUMBER(FIND("aquatic",C1428)),ISNUMBER(FIND("daphnids",C1428)),ISNUMBER(FIND("Carcinus maenas",C1428)),ISNUMBER(FIND("Daphnia",C1428)),ISNUMBER(FIND("Ruditapes philippinarum",C1428)),ISNUMBER(FIND("daphnia",C1428)),ISNUMBER(FIND("marine",C1428)),ISNUMBER(FIND("mussel",C1428)),ISNUMBER(FIND("algae",C1428)),ISNUMBER(FIND("Donax faba",C1428)),ISNUMBER(FIND("estuarine",C1428)),ISNUMBER(FIND("snail",C1428)),ISNUMBER(FIND("Prorocentrum donghaiense",C1428)) )</f>
        <v>0</v>
      </c>
      <c r="AB1428" t="b">
        <f>OR(ISNUMBER(FIND(" rat ",C1428)),ISNUMBER(FIND(" rats ",C1428)),ISNUMBER(FIND(" Rats ",C1428)),ISNUMBER(FIND(" Rat ",C1428)),ISNUMBER(FIND(" rat.",C1428)),ISNUMBER(FIND(" rats.",C1428)),ISNUMBER(FIND("mouse",C1428)),ISNUMBER(FIND("mice",C1428)), ISNUMBER(FIND(" Mice",C1428)))</f>
        <v>0</v>
      </c>
      <c r="AC1428" t="b">
        <f>OR(ISNUMBER(FIND(" cell ",C1428)),ISNUMBER(FIND("fibroblast",C1428)),ISNUMBER(FIND("macrophage",C1428)),ISNUMBER(FIND("epithelial",C1428)),ISNUMBER(FIND("endothelial",C1428)),ISNUMBER(FIND("neuron",C1428)),ISNUMBER(FIND(" cells ",C1428)),ISNUMBER(FIND("RBC",C1428)),ISNUMBER(FIND("mitochond",C1428)),ISNUMBER(FIND("adipocyte",C1428)),ISNUMBER(FIND("osteo",C1428)),ISNUMBER(FIND("keratin",C1428)),ISNUMBER(FIND(" cell's ",C1428)),ISNUMBER(FIND("eukary",C1428)),ISNUMBER(FIND("sperm",C1428)))</f>
        <v>0</v>
      </c>
      <c r="AD1428" t="b">
        <f>OR(ISNUMBER(FIND("human",B1428)),ISNUMBER(FIND("workers",B1428)),ISNUMBER(FIND("workforces",B1428)),ISNUMBER(FIND("occupational",B1428)),ISNUMBER(FIND("Case report",B1428)),ISNUMBER(FIND("Workplaces",B1428)),ISNUMBER(FIND("worker",B1428)))</f>
        <v>0</v>
      </c>
      <c r="AE1428" t="b">
        <f>OR(ISNUMBER(FIND(" plant ",C1428)),ISNUMBER(FIND("Plant ",C1428)),ISNUMBER(FIND("tomato",C1428)),ISNUMBER(FIND("plants",C1428)),ISNUMBER(FIND("Plants",C1428)),ISNUMBER(FIND("algae",C1428)),ISNUMBER(FIND("lettuce",C1428)),ISNUMBER(FIND("green gram sprouts ",C1428)),ISNUMBER(FIND("Cucurbita pepo",C1428)),ISNUMBER(FIND("bean ",C1428)),ISNUMBER(FIND("chloroplast",C1428)),ISNUMBER(FIND("chlorophyll",C1428)),ISNUMBER(FIND("seedling",C1428)),ISNUMBER(FIND("canola",C1428)),ISNUMBER(FIND("shoot",C1428)),ISNUMBER(FIND("photosynthes",C1428)),ISNUMBER(FIND(" leaves ",C1428)),,ISNUMBER(FIND("agriculture",C1428)),ISNUMBER(FIND(" crops ",C1428)))</f>
        <v>1</v>
      </c>
      <c r="AF1428" t="b">
        <f>OR(ISNUMBER(FIND("bacteria",C1428)),ISNUMBER(FIND("Bacteria",C1428)),ISNUMBER(FIND("Bacterium",C1428)),ISNUMBER(FIND("bacterium",C1428)),ISNUMBER(FIND(" coli ",C1428)))</f>
        <v>0</v>
      </c>
      <c r="AG1428" t="b">
        <f>OR(ISNUMBER(FIND("fungi",C1428)),ISNUMBER(FIND("Fungi",C1428)),ISNUMBER(FIND("fungus",C1428)),ISNUMBER(FIND("Fungus",C1428)),ISNUMBER(FIND("mushroom",C1428)),ISNUMBER(FIND("Mushroom",C1428)),ISNUMBER(FIND(" mold ",C1428)))</f>
        <v>0</v>
      </c>
      <c r="AH1428" t="b">
        <f>OR(ISNUMBER(FIND("Pig ",C1428)),ISNUMBER(FIND("pig ",C1428)),ISNUMBER(FIND("Pigs ",C1428)),ISNUMBER(FIND("pigs ",C1428)))</f>
        <v>0</v>
      </c>
      <c r="AI1428" t="b">
        <f>OR(ISNUMBER(FIND(" C. elegans",C1428)),ISNUMBER(FIND("Caenorhabditis elegans",C1428)),ISNUMBER(FIND("earthworms",C1428)),ISNUMBER(FIND(" Ficopomatus enigmaticus",C1428)),ISNUMBER(FIND("larva",C1428)),ISNUMBER(FIND("Lumbriculus variegatus",C1428)),ISNUMBER(FIND("nematode",C1428)))</f>
        <v>0</v>
      </c>
      <c r="AJ1428" t="b">
        <f>NOT(OR(AA1428,AB1428,AC1428,AD1428,AE1428,AF1428,AG1428,AH1428,AI1428))</f>
        <v>0</v>
      </c>
      <c r="AL1428" t="b">
        <f>OR(AA1428,AB1428,AD1428,AE1428,AF1428,AG1428,AH1428,AI1428)</f>
        <v>1</v>
      </c>
      <c r="AM1428" t="b">
        <f>IF(Table1[[#This Row],[In vivo?]],IF(Table1[[#This Row],[Cell]],FALSE,TRUE),FALSE)</f>
        <v>1</v>
      </c>
      <c r="AN1428" t="b">
        <f>AND(AC1428,AL1428)</f>
        <v>0</v>
      </c>
      <c r="AO1428" t="b">
        <f>IF(Table1[[#This Row],[Cell]],IF(Table1[[#This Row],[In vivo?]],FALSE,TRUE),FALSE)</f>
        <v>0</v>
      </c>
      <c r="AP1428" t="b">
        <f>NOT(OR(Table1[[#This Row],[In vivo?]],Table1[[#This Row],[Only in Cell]]))</f>
        <v>0</v>
      </c>
      <c r="AQ1428" t="str">
        <f>IF(OR(Table1[[#This Row],[Rodents]],Table1[[#This Row],[Human]],Table1[[#This Row],[Pig]]),OR(ISNUMBER(FIND("pulmonary",C1428)),ISNUMBER(FIND("lung",C1428))),"NA")</f>
        <v>NA</v>
      </c>
      <c r="AR1428" t="str">
        <f>IF(OR(Table1[[#This Row],[Rodents]],Table1[[#This Row],[Human]],Table1[[#This Row],[Pig]]),OR(ISNUMBER(FIND("skin",C1428)),ISNUMBER(FIND("dermal",C1428))),"NA")</f>
        <v>NA</v>
      </c>
      <c r="AS1428" t="str">
        <f>IF(OR(Table1[[#This Row],[Rodents]],Table1[[#This Row],[Human]],Table1[[#This Row],[Pig]]),OR(ISNUMBER(FIND("liver",C1428)),ISNUMBER(FIND("hepat",C1428))),"NA")</f>
        <v>NA</v>
      </c>
      <c r="AT1428" t="str">
        <f>IF(OR(Table1[[#This Row],[Rodents]],Table1[[#This Row],[Human]],Table1[[#This Row],[Pig]]),OR(ISNUMBER(FIND("kidney",C1428)),ISNUMBER(FIND("neph",C1428))),"NA")</f>
        <v>NA</v>
      </c>
      <c r="AU1428" t="str">
        <f>IF(OR(Table1[[#This Row],[Rodents]],Table1[[#This Row],[Human]],Table1[[#This Row],[Pig]]),OR(ISNUMBER(FIND("brain",C1428)),ISNUMBER(FIND("neur",C1428)),ISNUMBER(FIND("nerv",C1428))),"NA")</f>
        <v>NA</v>
      </c>
      <c r="AV1428" t="str">
        <f>IF(OR(Table1[[#This Row],[Rodents]],Table1[[#This Row],[Human]],Table1[[#This Row],[Pig]]),OR(ISNUMBER(FIND("heart",C1428)),ISNUMBER(FIND("cardi",C1428))),"NA")</f>
        <v>NA</v>
      </c>
      <c r="AW1428" t="str">
        <f>IF(OR(Table1[[#This Row],[Rodents]],Table1[[#This Row],[Human]],Table1[[#This Row],[Pig]]),OR(ISNUMBER(FIND("gastro",C1428)),ISNUMBER(FIND("intesti",C1428)),ISNUMBER(FIND("stomach",C1428))),"NA")</f>
        <v>NA</v>
      </c>
      <c r="AX1428" t="str">
        <f>IF(OR(Table1[[#This Row],[Rodents]],Table1[[#This Row],[Human]],Table1[[#This Row],[Pig]]),NOT(OR(AQ1428,AR1428,AS1428,AT1428,AU1428,AV1428,AW1428)),"NA")</f>
        <v>NA</v>
      </c>
      <c r="AY1428" t="b">
        <f>OR(ISNUMBER(FIND("SWCNT",C1428)),ISNUMBER(FIND("SWNT",C1428)),ISNUMBER(FIND("single-wall",C1428)),ISNUMBER(FIND("single wall",C1428)),ISNUMBER(FIND("Single wall",C1428)),ISNUMBER(FIND("Single-wall",C1428)),ISNUMBER(FIND("SWCNT",B1428)),ISNUMBER(FIND("SWNT",B1428)),ISNUMBER(FIND("single-wall",B1428)),ISNUMBER(FIND("single wall",B1428)),ISNUMBER(FIND("Single-wall",B1428)),ISNUMBER(FIND("Single wall",B1428)))</f>
        <v>0</v>
      </c>
      <c r="AZ1428" t="b">
        <f>OR(ISNUMBER(FIND("MWCNT",C1428)),ISNUMBER(FIND("MWNT",C1428)),ISNUMBER(FIND("multi-wall",C1428)),ISNUMBER(FIND("multi wall",C1428)),ISNUMBER(FIND("multiwall",C1428)),ISNUMBER(FIND("Multi-wall",C1428)),ISNUMBER(FIND("Multi wall",C1428)),ISNUMBER(FIND("Multiwall",C1428)),ISNUMBER(FIND("MWCNT",B1428)),ISNUMBER(FIND("MWNT",B1428)),ISNUMBER(FIND("multi-wall",B1428)),ISNUMBER(FIND("multi wall",B1428)),ISNUMBER(FIND("multiwall",B1428)),ISNUMBER(FIND("Multi-wall",B1428)),ISNUMBER(FIND("Multi wall",B1428)),ISNUMBER(FIND("Multiwall",B1428)),ISNUMBER(FIND("Double-wall",B1428)),ISNUMBER(FIND("Double wall",B1428)),ISNUMBER(FIND("Doublewall",B1428)),ISNUMBER(FIND("double-wall",B1428)),ISNUMBER(FIND("double wall",B1428)),ISNUMBER(FIND("doublewall",B1428)))</f>
        <v>1</v>
      </c>
      <c r="BA1428" t="b">
        <f>AND(Table1[[#This Row],[SWCNT]],Table1[[#This Row],[MWCNT]])</f>
        <v>0</v>
      </c>
      <c r="BB1428" t="b">
        <f>IF(Table1[[#This Row],[SWCNT]]=TRUE,FALSE,IF(Table1[[#This Row],[MWCNT]]=TRUE,FALSE,TRUE))</f>
        <v>0</v>
      </c>
      <c r="BC1428" s="18"/>
    </row>
    <row r="1429" spans="1:55" ht="240.5">
      <c r="A1429" t="s">
        <v>2165</v>
      </c>
      <c r="B1429" s="2" t="s">
        <v>2166</v>
      </c>
      <c r="C1429" s="16" t="s">
        <v>2167</v>
      </c>
      <c r="D1429" s="17" t="s">
        <v>1298</v>
      </c>
      <c r="E1429" s="2">
        <v>2017</v>
      </c>
      <c r="F1429" t="b">
        <f>OR(ISNUMBER(FIND("cytotoxic",C1429)),ISNUMBER(FIND("Cytotoxic",C1429)),ISNUMBER(FIND("cellular toxicity",C1429)),ISNUMBER(FIND("cell death",C1429)),ISNUMBER(FIND("viable",C1429)),ISNUMBER(FIND("phytotoxic",C1429)),ISNUMBER(FIND("acute toxicity",C1429)),ISNUMBER(FIND("MTT",C1429)),ISNUMBER(FIND("survival",C1429)),ISNUMBER(FIND("prolifer",C1429)),ISNUMBER(FIND("apoptosis",C1429)),ISNUMBER(FIND("neurotoxic",C1429)),ISNUMBER(FIND("  lysis ",C1429)),ISNUMBER(FIND("necrosis",C1429)),ISNUMBER(FIND("cellular death",C1429))*3,ISNUMBER(FIND("LDH",C1429)),ISNUMBER(FIND("Acute toxicity",C1429)))</f>
        <v>0</v>
      </c>
      <c r="G1429" t="b">
        <f>OR(ISNUMBER(FIND("genotoxic",C1429)),ISNUMBER(FIND("genotoxicity",C1429)),ISNUMBER(FIND("DNA damage",C1429)),ISNUMBER(FIND("DNA",C1429)),ISNUMBER(FIND("RNA",C1429)),ISNUMBER(FIND("mesothelioma",C1429)),ISNUMBER(FIND("carcino",C1429)),ISNUMBER(FIND("mutagen",C1429)),ISNUMBER(FIND("genetic",C1429)))</f>
        <v>0</v>
      </c>
      <c r="H1429" t="b">
        <f>OR(ISNUMBER(FIND("inflammatory",C1429)),ISNUMBER(FIND("inflamm",C1429)))</f>
        <v>0</v>
      </c>
      <c r="I1429" t="b">
        <f>OR(ISNUMBER(FIND("immune",C1429)),ISNUMBER(FIND("immunological",C1429)),ISNUMBER(FIND("interleuk",C1429)),ISNUMBER(FIND("platelet activation",C1429)),ISNUMBER(FIND("monocyte",C1429)),ISNUMBER(FIND("leukocyte",C1429)),ISNUMBER(FIND("cytokine",C1429)),ISNUMBER(FIND("CD4",C1429)),ISNUMBER(FIND("CD8",C1429)),ISNUMBER(FIND("T-cell",C1429)))</f>
        <v>0</v>
      </c>
      <c r="J1429" t="b">
        <f>OR(ISNUMBER(FIND("reactive oxygen",C1429)),ISNUMBER(FIND("ROS",C1429)),ISNUMBER(FIND("free radical",C1429)),ISNUMBER(FIND("oxidative stress",C1429)),ISNUMBER(FIND("peroxid",C1429)),ISNUMBER(FIND("oxidative",C1429)),ISNUMBER(FIND("antioxid",C1429)))</f>
        <v>1</v>
      </c>
      <c r="K1429" t="b">
        <f>OR(ISNUMBER(FIND("autophag",C1429)))</f>
        <v>0</v>
      </c>
      <c r="L1429" t="b">
        <f>OR(ISNUMBER(FIND("morpholog",C1429)))</f>
        <v>0</v>
      </c>
      <c r="M1429" t="b">
        <f>OR(ISNUMBER(FIND("fibrosis",C1429)),ISNUMBER(FIND("Fibrosis",C1429)),ISNUMBER(FIND("fibrot",C1429)))</f>
        <v>0</v>
      </c>
      <c r="N1429" t="b">
        <f>OR(ISNUMBER(FIND("offspring",C1429)),ISNUMBER(FIND("Parental",C1429)),ISNUMBER(FIND("parental",C1429)),ISNUMBER(FIND("germline",C1429)),ISNUMBER(FIND("reproduc",C1429)),ISNUMBER(FIND("embryo",C1429)))</f>
        <v>0</v>
      </c>
      <c r="O1429" t="b">
        <f>OR(ISNUMBER(FIND("metabol",C1429)),ISNUMBER(FIND("Metabol",C1429)),ISNUMBER(FIND("digest",C1429)),ISNUMBER(FIND("mitochon",C1429)))</f>
        <v>0</v>
      </c>
      <c r="P1429" t="b">
        <f>OR(ISNUMBER(FIND("ecotox",C1429)),ISNUMBER(FIND("Ecotox",B1429)),ISNUMBER(FIND("ecotox",B1429)),ISNUMBER(FIND("Ecotox",C1429)))</f>
        <v>0</v>
      </c>
      <c r="Q1429" t="b">
        <f>OR(ISNUMBER(FIND("Bioaccum",C1429)),ISNUMBER(FIND("bioaccum",C1429)),ISNUMBER(FIND("accum",C1429)))</f>
        <v>1</v>
      </c>
      <c r="R1429" t="b">
        <f>OR(ISNUMBER(FIND("Occupation",C1429)),ISNUMBER(FIND("occupation",C1429)),ISNUMBER(FIND("worker",C1429)),ISNUMBER(FIND("workforce",C1429)))</f>
        <v>0</v>
      </c>
      <c r="S1429" t="b">
        <f>NOT(OR(F1429,G1429,H1429,I1429,J1429,K1429,L1429,M1429,N1429,O1429,P1429,Q1429,R1429))</f>
        <v>0</v>
      </c>
      <c r="U1429" t="b">
        <f>OR(Table1[[#This Row],[Inflammation]],Table1[[#This Row],[Immune]])</f>
        <v>0</v>
      </c>
      <c r="V1429" t="str">
        <f>IF(OR(Table1[[#This Row],[Rodents]],Table1[[#This Row],[Human]],Table1[[#This Row],[Pig]]),OR(ISNUMBER(FIND("intratrach",C1429)),ISNUMBER(FIND("nasal ",C1429)),ISNUMBER(FIND("instill",C1429))),"NA")</f>
        <v>NA</v>
      </c>
      <c r="W1429" t="str">
        <f>IF(OR(Table1[[#This Row],[Rodents]],Table1[[#This Row],[Human]],Table1[[#This Row],[Pig]]),OR(ISNUMBER(FIND("dermal",C1429)),ISNUMBER(FIND("skin ",C1429))),"NA")</f>
        <v>NA</v>
      </c>
      <c r="X1429" t="str">
        <f>IF(OR(Table1[[#This Row],[Rodents]],Table1[[#This Row],[Human]],Table1[[#This Row],[Pig]]),OR(ISNUMBER(FIND("injected",C1429)),ISNUMBER(FIND("periton",C1429)),ISNUMBER(FIND("intrascrot",C1429))),"NA")</f>
        <v>NA</v>
      </c>
      <c r="Y1429" t="str">
        <f>IF(OR(Table1[[#This Row],[Rodents]],Table1[[#This Row],[Human]],Table1[[#This Row],[Pig]]),NOT(OR(Table1[[#This Row],[Inhaled/Intratracheal/intranasal]],Table1[[#This Row],[Dermal]],Table1[[#This Row],[Injected]])),"NA")</f>
        <v>NA</v>
      </c>
      <c r="AA1429" t="b">
        <f>OR(ISNUMBER(FIND("fish ",C1429)),ISNUMBER(FIND("Fish ",C1429)),ISNUMBER(FIND("aquatic",C1429)),ISNUMBER(FIND("daphnids",C1429)),ISNUMBER(FIND("Carcinus maenas",C1429)),ISNUMBER(FIND("Daphnia",C1429)),ISNUMBER(FIND("Ruditapes philippinarum",C1429)),ISNUMBER(FIND("daphnia",C1429)),ISNUMBER(FIND("marine",C1429)),ISNUMBER(FIND("mussel",C1429)),ISNUMBER(FIND("algae",C1429)),ISNUMBER(FIND("Donax faba",C1429)),ISNUMBER(FIND("estuarine",C1429)),ISNUMBER(FIND("snail",C1429)),ISNUMBER(FIND("Prorocentrum donghaiense",C1429)) )</f>
        <v>1</v>
      </c>
      <c r="AB1429" t="b">
        <f>OR(ISNUMBER(FIND(" rat ",C1429)),ISNUMBER(FIND(" rats ",C1429)),ISNUMBER(FIND(" Rats ",C1429)),ISNUMBER(FIND(" Rat ",C1429)),ISNUMBER(FIND(" rat.",C1429)),ISNUMBER(FIND(" rats.",C1429)),ISNUMBER(FIND("mouse",C1429)),ISNUMBER(FIND("mice",C1429)), ISNUMBER(FIND(" Mice",C1429)))</f>
        <v>0</v>
      </c>
      <c r="AC1429" t="b">
        <f>OR(ISNUMBER(FIND(" cell ",C1429)),ISNUMBER(FIND("fibroblast",C1429)),ISNUMBER(FIND("macrophage",C1429)),ISNUMBER(FIND("epithelial",C1429)),ISNUMBER(FIND("endothelial",C1429)),ISNUMBER(FIND("neuron",C1429)),ISNUMBER(FIND(" cells ",C1429)),ISNUMBER(FIND("RBC",C1429)),ISNUMBER(FIND("mitochond",C1429)),ISNUMBER(FIND("adipocyte",C1429)),ISNUMBER(FIND("osteo",C1429)),ISNUMBER(FIND("keratin",C1429)),ISNUMBER(FIND(" cell's ",C1429)),ISNUMBER(FIND("eukary",C1429)),ISNUMBER(FIND("sperm",C1429)))</f>
        <v>0</v>
      </c>
      <c r="AD1429" t="b">
        <f>OR(ISNUMBER(FIND("human",B1429)),ISNUMBER(FIND("workers",B1429)),ISNUMBER(FIND("workforces",B1429)),ISNUMBER(FIND("occupational",B1429)),ISNUMBER(FIND("Case report",B1429)),ISNUMBER(FIND("Workplaces",B1429)),ISNUMBER(FIND("worker",B1429)))</f>
        <v>0</v>
      </c>
      <c r="AE1429" t="b">
        <f>OR(ISNUMBER(FIND(" plant ",C1429)),ISNUMBER(FIND("Plant ",C1429)),ISNUMBER(FIND("tomato",C1429)),ISNUMBER(FIND("plants",C1429)),ISNUMBER(FIND("Plants",C1429)),ISNUMBER(FIND("algae",C1429)),ISNUMBER(FIND("lettuce",C1429)),ISNUMBER(FIND("green gram sprouts ",C1429)),ISNUMBER(FIND("Cucurbita pepo",C1429)),ISNUMBER(FIND("bean ",C1429)),ISNUMBER(FIND("chloroplast",C1429)),ISNUMBER(FIND("chlorophyll",C1429)),ISNUMBER(FIND("seedling",C1429)),ISNUMBER(FIND("canola",C1429)),ISNUMBER(FIND("shoot",C1429)),ISNUMBER(FIND("photosynthes",C1429)),ISNUMBER(FIND(" leaves ",C1429)),,ISNUMBER(FIND("agriculture",C1429)),ISNUMBER(FIND(" crops ",C1429)))</f>
        <v>0</v>
      </c>
      <c r="AF1429" t="b">
        <f>OR(ISNUMBER(FIND("bacteria",C1429)),ISNUMBER(FIND("Bacteria",C1429)),ISNUMBER(FIND("Bacterium",C1429)),ISNUMBER(FIND("bacterium",C1429)),ISNUMBER(FIND(" coli ",C1429)))</f>
        <v>0</v>
      </c>
      <c r="AG1429" t="b">
        <f>OR(ISNUMBER(FIND("fungi",C1429)),ISNUMBER(FIND("Fungi",C1429)),ISNUMBER(FIND("fungus",C1429)),ISNUMBER(FIND("Fungus",C1429)),ISNUMBER(FIND("mushroom",C1429)),ISNUMBER(FIND("Mushroom",C1429)),ISNUMBER(FIND(" mold ",C1429)))</f>
        <v>0</v>
      </c>
      <c r="AH1429" t="b">
        <f>OR(ISNUMBER(FIND("Pig ",C1429)),ISNUMBER(FIND("pig ",C1429)),ISNUMBER(FIND("Pigs ",C1429)),ISNUMBER(FIND("pigs ",C1429)))</f>
        <v>0</v>
      </c>
      <c r="AI1429" t="b">
        <f>OR(ISNUMBER(FIND(" C. elegans",C1429)),ISNUMBER(FIND("Caenorhabditis elegans",C1429)),ISNUMBER(FIND("earthworms",C1429)),ISNUMBER(FIND(" Ficopomatus enigmaticus",C1429)),ISNUMBER(FIND("larva",C1429)),ISNUMBER(FIND("Lumbriculus variegatus",C1429)),ISNUMBER(FIND("nematode",C1429)))</f>
        <v>0</v>
      </c>
      <c r="AJ1429" t="b">
        <f>NOT(OR(AA1429,AB1429,AC1429,AD1429,AE1429,AF1429,AG1429,AH1429,AI1429))</f>
        <v>0</v>
      </c>
      <c r="AL1429" t="b">
        <f>OR(AA1429,AB1429,AD1429,AE1429,AF1429,AG1429,AH1429,AI1429)</f>
        <v>1</v>
      </c>
      <c r="AM1429" t="b">
        <f>IF(Table1[[#This Row],[In vivo?]],IF(Table1[[#This Row],[Cell]],FALSE,TRUE),FALSE)</f>
        <v>1</v>
      </c>
      <c r="AN1429" t="b">
        <f>AND(AC1429,AL1429)</f>
        <v>0</v>
      </c>
      <c r="AO1429" t="b">
        <f>IF(Table1[[#This Row],[Cell]],IF(Table1[[#This Row],[In vivo?]],FALSE,TRUE),FALSE)</f>
        <v>0</v>
      </c>
      <c r="AP1429" t="b">
        <f>NOT(OR(Table1[[#This Row],[In vivo?]],Table1[[#This Row],[Only in Cell]]))</f>
        <v>0</v>
      </c>
      <c r="AQ1429" t="str">
        <f>IF(OR(Table1[[#This Row],[Rodents]],Table1[[#This Row],[Human]],Table1[[#This Row],[Pig]]),OR(ISNUMBER(FIND("pulmonary",C1429)),ISNUMBER(FIND("lung",C1429))),"NA")</f>
        <v>NA</v>
      </c>
      <c r="AR1429" t="str">
        <f>IF(OR(Table1[[#This Row],[Rodents]],Table1[[#This Row],[Human]],Table1[[#This Row],[Pig]]),OR(ISNUMBER(FIND("skin",C1429)),ISNUMBER(FIND("dermal",C1429))),"NA")</f>
        <v>NA</v>
      </c>
      <c r="AS1429" t="str">
        <f>IF(OR(Table1[[#This Row],[Rodents]],Table1[[#This Row],[Human]],Table1[[#This Row],[Pig]]),OR(ISNUMBER(FIND("liver",C1429)),ISNUMBER(FIND("hepat",C1429))),"NA")</f>
        <v>NA</v>
      </c>
      <c r="AT1429" t="str">
        <f>IF(OR(Table1[[#This Row],[Rodents]],Table1[[#This Row],[Human]],Table1[[#This Row],[Pig]]),OR(ISNUMBER(FIND("kidney",C1429)),ISNUMBER(FIND("neph",C1429))),"NA")</f>
        <v>NA</v>
      </c>
      <c r="AU1429" t="str">
        <f>IF(OR(Table1[[#This Row],[Rodents]],Table1[[#This Row],[Human]],Table1[[#This Row],[Pig]]),OR(ISNUMBER(FIND("brain",C1429)),ISNUMBER(FIND("neur",C1429)),ISNUMBER(FIND("nerv",C1429))),"NA")</f>
        <v>NA</v>
      </c>
      <c r="AV1429" t="str">
        <f>IF(OR(Table1[[#This Row],[Rodents]],Table1[[#This Row],[Human]],Table1[[#This Row],[Pig]]),OR(ISNUMBER(FIND("heart",C1429)),ISNUMBER(FIND("cardi",C1429))),"NA")</f>
        <v>NA</v>
      </c>
      <c r="AW1429" t="str">
        <f>IF(OR(Table1[[#This Row],[Rodents]],Table1[[#This Row],[Human]],Table1[[#This Row],[Pig]]),OR(ISNUMBER(FIND("gastro",C1429)),ISNUMBER(FIND("intesti",C1429)),ISNUMBER(FIND("stomach",C1429))),"NA")</f>
        <v>NA</v>
      </c>
      <c r="AX1429" t="str">
        <f>IF(OR(Table1[[#This Row],[Rodents]],Table1[[#This Row],[Human]],Table1[[#This Row],[Pig]]),NOT(OR(AQ1429,AR1429,AS1429,AT1429,AU1429,AV1429,AW1429)),"NA")</f>
        <v>NA</v>
      </c>
      <c r="AY1429" t="b">
        <f>OR(ISNUMBER(FIND("SWCNT",C1429)),ISNUMBER(FIND("SWNT",C1429)),ISNUMBER(FIND("single-wall",C1429)),ISNUMBER(FIND("single wall",C1429)),ISNUMBER(FIND("Single wall",C1429)),ISNUMBER(FIND("Single-wall",C1429)),ISNUMBER(FIND("SWCNT",B1429)),ISNUMBER(FIND("SWNT",B1429)),ISNUMBER(FIND("single-wall",B1429)),ISNUMBER(FIND("single wall",B1429)),ISNUMBER(FIND("Single-wall",B1429)),ISNUMBER(FIND("Single wall",B1429)))</f>
        <v>0</v>
      </c>
      <c r="AZ1429" t="b">
        <f>OR(ISNUMBER(FIND("MWCNT",C1429)),ISNUMBER(FIND("MWNT",C1429)),ISNUMBER(FIND("multi-wall",C1429)),ISNUMBER(FIND("multi wall",C1429)),ISNUMBER(FIND("multiwall",C1429)),ISNUMBER(FIND("Multi-wall",C1429)),ISNUMBER(FIND("Multi wall",C1429)),ISNUMBER(FIND("Multiwall",C1429)),ISNUMBER(FIND("MWCNT",B1429)),ISNUMBER(FIND("MWNT",B1429)),ISNUMBER(FIND("multi-wall",B1429)),ISNUMBER(FIND("multi wall",B1429)),ISNUMBER(FIND("multiwall",B1429)),ISNUMBER(FIND("Multi-wall",B1429)),ISNUMBER(FIND("Multi wall",B1429)),ISNUMBER(FIND("Multiwall",B1429)),ISNUMBER(FIND("Double-wall",B1429)),ISNUMBER(FIND("Double wall",B1429)),ISNUMBER(FIND("Doublewall",B1429)),ISNUMBER(FIND("double-wall",B1429)),ISNUMBER(FIND("double wall",B1429)),ISNUMBER(FIND("doublewall",B1429)))</f>
        <v>1</v>
      </c>
      <c r="BA1429" t="b">
        <f>AND(Table1[[#This Row],[SWCNT]],Table1[[#This Row],[MWCNT]])</f>
        <v>0</v>
      </c>
      <c r="BB1429" t="b">
        <f>IF(Table1[[#This Row],[SWCNT]]=TRUE,FALSE,IF(Table1[[#This Row],[MWCNT]]=TRUE,FALSE,TRUE))</f>
        <v>0</v>
      </c>
      <c r="BC1429" s="18"/>
    </row>
    <row r="1430" spans="1:55" ht="203.5">
      <c r="A1430" t="s">
        <v>2177</v>
      </c>
      <c r="B1430" s="2" t="s">
        <v>2178</v>
      </c>
      <c r="C1430" s="16" t="s">
        <v>2179</v>
      </c>
      <c r="D1430" s="17" t="s">
        <v>1298</v>
      </c>
      <c r="E1430" s="2">
        <v>2017</v>
      </c>
      <c r="F1430" t="b">
        <f>OR(ISNUMBER(FIND("cytotoxic",C1430)),ISNUMBER(FIND("Cytotoxic",C1430)),ISNUMBER(FIND("cellular toxicity",C1430)),ISNUMBER(FIND("cell death",C1430)),ISNUMBER(FIND("viable",C1430)),ISNUMBER(FIND("phytotoxic",C1430)),ISNUMBER(FIND("acute toxicity",C1430)),ISNUMBER(FIND("MTT",C1430)),ISNUMBER(FIND("survival",C1430)),ISNUMBER(FIND("prolifer",C1430)),ISNUMBER(FIND("apoptosis",C1430)),ISNUMBER(FIND("neurotoxic",C1430)),ISNUMBER(FIND("  lysis ",C1430)),ISNUMBER(FIND("necrosis",C1430)),ISNUMBER(FIND("cellular death",C1430))*3,ISNUMBER(FIND("LDH",C1430)),ISNUMBER(FIND("Acute toxicity",C1430)))</f>
        <v>1</v>
      </c>
      <c r="G1430" t="b">
        <f>OR(ISNUMBER(FIND("genotoxic",C1430)),ISNUMBER(FIND("genotoxicity",C1430)),ISNUMBER(FIND("DNA damage",C1430)),ISNUMBER(FIND("DNA",C1430)),ISNUMBER(FIND("RNA",C1430)),ISNUMBER(FIND("mesothelioma",C1430)),ISNUMBER(FIND("carcino",C1430)),ISNUMBER(FIND("mutagen",C1430)),ISNUMBER(FIND("genetic",C1430)))</f>
        <v>0</v>
      </c>
      <c r="H1430" t="b">
        <f>OR(ISNUMBER(FIND("inflammatory",C1430)),ISNUMBER(FIND("inflamm",C1430)))</f>
        <v>0</v>
      </c>
      <c r="I1430" t="b">
        <f>OR(ISNUMBER(FIND("immune",C1430)),ISNUMBER(FIND("immunological",C1430)),ISNUMBER(FIND("interleuk",C1430)),ISNUMBER(FIND("platelet activation",C1430)),ISNUMBER(FIND("monocyte",C1430)),ISNUMBER(FIND("leukocyte",C1430)),ISNUMBER(FIND("cytokine",C1430)),ISNUMBER(FIND("CD4",C1430)),ISNUMBER(FIND("CD8",C1430)),ISNUMBER(FIND("T-cell",C1430)))</f>
        <v>0</v>
      </c>
      <c r="J1430" t="b">
        <f>OR(ISNUMBER(FIND("reactive oxygen",C1430)),ISNUMBER(FIND("ROS",C1430)),ISNUMBER(FIND("free radical",C1430)),ISNUMBER(FIND("oxidative stress",C1430)),ISNUMBER(FIND("peroxid",C1430)),ISNUMBER(FIND("oxidative",C1430)),ISNUMBER(FIND("antioxid",C1430)))</f>
        <v>1</v>
      </c>
      <c r="K1430" t="b">
        <f>OR(ISNUMBER(FIND("autophag",C1430)))</f>
        <v>0</v>
      </c>
      <c r="L1430" t="b">
        <f>OR(ISNUMBER(FIND("morpholog",C1430)))</f>
        <v>0</v>
      </c>
      <c r="M1430" t="b">
        <f>OR(ISNUMBER(FIND("fibrosis",C1430)),ISNUMBER(FIND("Fibrosis",C1430)),ISNUMBER(FIND("fibrot",C1430)))</f>
        <v>0</v>
      </c>
      <c r="N1430" t="b">
        <f>OR(ISNUMBER(FIND("offspring",C1430)),ISNUMBER(FIND("Parental",C1430)),ISNUMBER(FIND("parental",C1430)),ISNUMBER(FIND("germline",C1430)),ISNUMBER(FIND("reproduc",C1430)),ISNUMBER(FIND("embryo",C1430)))</f>
        <v>0</v>
      </c>
      <c r="O1430" t="b">
        <f>OR(ISNUMBER(FIND("metabol",C1430)),ISNUMBER(FIND("Metabol",C1430)),ISNUMBER(FIND("digest",C1430)),ISNUMBER(FIND("mitochon",C1430)))</f>
        <v>0</v>
      </c>
      <c r="P1430" t="b">
        <f>OR(ISNUMBER(FIND("ecotox",C1430)),ISNUMBER(FIND("Ecotox",B1430)),ISNUMBER(FIND("ecotox",B1430)),ISNUMBER(FIND("Ecotox",C1430)))</f>
        <v>0</v>
      </c>
      <c r="Q1430" t="b">
        <f>OR(ISNUMBER(FIND("Bioaccum",C1430)),ISNUMBER(FIND("bioaccum",C1430)),ISNUMBER(FIND("accum",C1430)))</f>
        <v>0</v>
      </c>
      <c r="R1430" t="b">
        <f>OR(ISNUMBER(FIND("Occupation",C1430)),ISNUMBER(FIND("occupation",C1430)),ISNUMBER(FIND("worker",C1430)),ISNUMBER(FIND("workforce",C1430)))</f>
        <v>0</v>
      </c>
      <c r="S1430" t="b">
        <f>NOT(OR(F1430,G1430,H1430,I1430,J1430,K1430,L1430,M1430,N1430,O1430,P1430,Q1430,R1430))</f>
        <v>0</v>
      </c>
      <c r="U1430" t="b">
        <f>OR(Table1[[#This Row],[Inflammation]],Table1[[#This Row],[Immune]])</f>
        <v>0</v>
      </c>
      <c r="V1430" t="str">
        <f>IF(OR(Table1[[#This Row],[Rodents]],Table1[[#This Row],[Human]],Table1[[#This Row],[Pig]]),OR(ISNUMBER(FIND("intratrach",C1430)),ISNUMBER(FIND("nasal ",C1430)),ISNUMBER(FIND("instill",C1430))),"NA")</f>
        <v>NA</v>
      </c>
      <c r="W1430" t="str">
        <f>IF(OR(Table1[[#This Row],[Rodents]],Table1[[#This Row],[Human]],Table1[[#This Row],[Pig]]),OR(ISNUMBER(FIND("dermal",C1430)),ISNUMBER(FIND("skin ",C1430))),"NA")</f>
        <v>NA</v>
      </c>
      <c r="X1430" t="str">
        <f>IF(OR(Table1[[#This Row],[Rodents]],Table1[[#This Row],[Human]],Table1[[#This Row],[Pig]]),OR(ISNUMBER(FIND("injected",C1430)),ISNUMBER(FIND("periton",C1430)),ISNUMBER(FIND("intrascrot",C1430))),"NA")</f>
        <v>NA</v>
      </c>
      <c r="Y1430" t="str">
        <f>IF(OR(Table1[[#This Row],[Rodents]],Table1[[#This Row],[Human]],Table1[[#This Row],[Pig]]),NOT(OR(Table1[[#This Row],[Inhaled/Intratracheal/intranasal]],Table1[[#This Row],[Dermal]],Table1[[#This Row],[Injected]])),"NA")</f>
        <v>NA</v>
      </c>
      <c r="AA1430" t="b">
        <f>OR(ISNUMBER(FIND("fish ",C1430)),ISNUMBER(FIND("Fish ",C1430)),ISNUMBER(FIND("aquatic",C1430)),ISNUMBER(FIND("daphnids",C1430)),ISNUMBER(FIND("Carcinus maenas",C1430)),ISNUMBER(FIND("Daphnia",C1430)),ISNUMBER(FIND("Ruditapes philippinarum",C1430)),ISNUMBER(FIND("daphnia",C1430)),ISNUMBER(FIND("marine",C1430)),ISNUMBER(FIND("mussel",C1430)),ISNUMBER(FIND("algae",C1430)),ISNUMBER(FIND("Donax faba",C1430)),ISNUMBER(FIND("estuarine",C1430)),ISNUMBER(FIND("snail",C1430)),ISNUMBER(FIND("Prorocentrum donghaiense",C1430)) )</f>
        <v>0</v>
      </c>
      <c r="AB1430" t="b">
        <f>OR(ISNUMBER(FIND(" rat ",C1430)),ISNUMBER(FIND(" rats ",C1430)),ISNUMBER(FIND(" Rats ",C1430)),ISNUMBER(FIND(" Rat ",C1430)),ISNUMBER(FIND(" rat.",C1430)),ISNUMBER(FIND(" rats.",C1430)),ISNUMBER(FIND("mouse",C1430)),ISNUMBER(FIND("mice",C1430)), ISNUMBER(FIND(" Mice",C1430)))</f>
        <v>0</v>
      </c>
      <c r="AC1430" t="b">
        <f>OR(ISNUMBER(FIND(" cell ",C1430)),ISNUMBER(FIND("fibroblast",C1430)),ISNUMBER(FIND("macrophage",C1430)),ISNUMBER(FIND("epithelial",C1430)),ISNUMBER(FIND("endothelial",C1430)),ISNUMBER(FIND("neuron",C1430)),ISNUMBER(FIND(" cells ",C1430)),ISNUMBER(FIND("RBC",C1430)),ISNUMBER(FIND("mitochond",C1430)),ISNUMBER(FIND("adipocyte",C1430)),ISNUMBER(FIND("osteo",C1430)),ISNUMBER(FIND("keratin",C1430)),ISNUMBER(FIND(" cell's ",C1430)),ISNUMBER(FIND("eukary",C1430)),ISNUMBER(FIND("sperm",C1430)))</f>
        <v>1</v>
      </c>
      <c r="AD1430" t="b">
        <f>OR(ISNUMBER(FIND("human",B1430)),ISNUMBER(FIND("workers",B1430)),ISNUMBER(FIND("workforces",B1430)),ISNUMBER(FIND("occupational",B1430)),ISNUMBER(FIND("Case report",B1430)),ISNUMBER(FIND("Workplaces",B1430)),ISNUMBER(FIND("worker",B1430)))</f>
        <v>0</v>
      </c>
      <c r="AE1430" t="b">
        <f>OR(ISNUMBER(FIND(" plant ",C1430)),ISNUMBER(FIND("Plant ",C1430)),ISNUMBER(FIND("tomato",C1430)),ISNUMBER(FIND("plants",C1430)),ISNUMBER(FIND("Plants",C1430)),ISNUMBER(FIND("algae",C1430)),ISNUMBER(FIND("lettuce",C1430)),ISNUMBER(FIND("green gram sprouts ",C1430)),ISNUMBER(FIND("Cucurbita pepo",C1430)),ISNUMBER(FIND("bean ",C1430)),ISNUMBER(FIND("chloroplast",C1430)),ISNUMBER(FIND("chlorophyll",C1430)),ISNUMBER(FIND("seedling",C1430)),ISNUMBER(FIND("canola",C1430)),ISNUMBER(FIND("shoot",C1430)),ISNUMBER(FIND("photosynthes",C1430)),ISNUMBER(FIND(" leaves ",C1430)),,ISNUMBER(FIND("agriculture",C1430)),ISNUMBER(FIND(" crops ",C1430)))</f>
        <v>0</v>
      </c>
      <c r="AF1430" t="b">
        <f>OR(ISNUMBER(FIND("bacteria",C1430)),ISNUMBER(FIND("Bacteria",C1430)),ISNUMBER(FIND("Bacterium",C1430)),ISNUMBER(FIND("bacterium",C1430)),ISNUMBER(FIND(" coli ",C1430)))</f>
        <v>0</v>
      </c>
      <c r="AG1430" t="b">
        <f>OR(ISNUMBER(FIND("fungi",C1430)),ISNUMBER(FIND("Fungi",C1430)),ISNUMBER(FIND("fungus",C1430)),ISNUMBER(FIND("Fungus",C1430)),ISNUMBER(FIND("mushroom",C1430)),ISNUMBER(FIND("Mushroom",C1430)),ISNUMBER(FIND(" mold ",C1430)))</f>
        <v>0</v>
      </c>
      <c r="AH1430" t="b">
        <f>OR(ISNUMBER(FIND("Pig ",C1430)),ISNUMBER(FIND("pig ",C1430)),ISNUMBER(FIND("Pigs ",C1430)),ISNUMBER(FIND("pigs ",C1430)))</f>
        <v>0</v>
      </c>
      <c r="AI1430" t="b">
        <f>OR(ISNUMBER(FIND(" C. elegans",C1430)),ISNUMBER(FIND("Caenorhabditis elegans",C1430)),ISNUMBER(FIND("earthworms",C1430)),ISNUMBER(FIND(" Ficopomatus enigmaticus",C1430)),ISNUMBER(FIND("larva",C1430)),ISNUMBER(FIND("Lumbriculus variegatus",C1430)),ISNUMBER(FIND("nematode",C1430)))</f>
        <v>0</v>
      </c>
      <c r="AJ1430" t="b">
        <f>NOT(OR(AA1430,AB1430,AC1430,AD1430,AE1430,AF1430,AG1430,AH1430,AI1430))</f>
        <v>0</v>
      </c>
      <c r="AL1430" t="b">
        <f>OR(AA1430,AB1430,AD1430,AE1430,AF1430,AG1430,AH1430,AI1430)</f>
        <v>0</v>
      </c>
      <c r="AM1430" t="b">
        <f>IF(Table1[[#This Row],[In vivo?]],IF(Table1[[#This Row],[Cell]],FALSE,TRUE),FALSE)</f>
        <v>0</v>
      </c>
      <c r="AN1430" t="b">
        <f>AND(AC1430,AL1430)</f>
        <v>0</v>
      </c>
      <c r="AO1430" t="b">
        <f>IF(Table1[[#This Row],[Cell]],IF(Table1[[#This Row],[In vivo?]],FALSE,TRUE),FALSE)</f>
        <v>1</v>
      </c>
      <c r="AP1430" t="b">
        <f>NOT(OR(Table1[[#This Row],[In vivo?]],Table1[[#This Row],[Only in Cell]]))</f>
        <v>0</v>
      </c>
      <c r="AQ1430" t="str">
        <f>IF(OR(Table1[[#This Row],[Rodents]],Table1[[#This Row],[Human]],Table1[[#This Row],[Pig]]),OR(ISNUMBER(FIND("pulmonary",C1430)),ISNUMBER(FIND("lung",C1430))),"NA")</f>
        <v>NA</v>
      </c>
      <c r="AR1430" t="str">
        <f>IF(OR(Table1[[#This Row],[Rodents]],Table1[[#This Row],[Human]],Table1[[#This Row],[Pig]]),OR(ISNUMBER(FIND("skin",C1430)),ISNUMBER(FIND("dermal",C1430))),"NA")</f>
        <v>NA</v>
      </c>
      <c r="AS1430" t="str">
        <f>IF(OR(Table1[[#This Row],[Rodents]],Table1[[#This Row],[Human]],Table1[[#This Row],[Pig]]),OR(ISNUMBER(FIND("liver",C1430)),ISNUMBER(FIND("hepat",C1430))),"NA")</f>
        <v>NA</v>
      </c>
      <c r="AT1430" t="str">
        <f>IF(OR(Table1[[#This Row],[Rodents]],Table1[[#This Row],[Human]],Table1[[#This Row],[Pig]]),OR(ISNUMBER(FIND("kidney",C1430)),ISNUMBER(FIND("neph",C1430))),"NA")</f>
        <v>NA</v>
      </c>
      <c r="AU1430" t="str">
        <f>IF(OR(Table1[[#This Row],[Rodents]],Table1[[#This Row],[Human]],Table1[[#This Row],[Pig]]),OR(ISNUMBER(FIND("brain",C1430)),ISNUMBER(FIND("neur",C1430)),ISNUMBER(FIND("nerv",C1430))),"NA")</f>
        <v>NA</v>
      </c>
      <c r="AV1430" t="str">
        <f>IF(OR(Table1[[#This Row],[Rodents]],Table1[[#This Row],[Human]],Table1[[#This Row],[Pig]]),OR(ISNUMBER(FIND("heart",C1430)),ISNUMBER(FIND("cardi",C1430))),"NA")</f>
        <v>NA</v>
      </c>
      <c r="AW1430" t="str">
        <f>IF(OR(Table1[[#This Row],[Rodents]],Table1[[#This Row],[Human]],Table1[[#This Row],[Pig]]),OR(ISNUMBER(FIND("gastro",C1430)),ISNUMBER(FIND("intesti",C1430)),ISNUMBER(FIND("stomach",C1430))),"NA")</f>
        <v>NA</v>
      </c>
      <c r="AX1430" t="str">
        <f>IF(OR(Table1[[#This Row],[Rodents]],Table1[[#This Row],[Human]],Table1[[#This Row],[Pig]]),NOT(OR(AQ1430,AR1430,AS1430,AT1430,AU1430,AV1430,AW1430)),"NA")</f>
        <v>NA</v>
      </c>
      <c r="AY1430" t="b">
        <f>OR(ISNUMBER(FIND("SWCNT",C1430)),ISNUMBER(FIND("SWNT",C1430)),ISNUMBER(FIND("single-wall",C1430)),ISNUMBER(FIND("single wall",C1430)),ISNUMBER(FIND("Single wall",C1430)),ISNUMBER(FIND("Single-wall",C1430)),ISNUMBER(FIND("SWCNT",B1430)),ISNUMBER(FIND("SWNT",B1430)),ISNUMBER(FIND("single-wall",B1430)),ISNUMBER(FIND("single wall",B1430)),ISNUMBER(FIND("Single-wall",B1430)),ISNUMBER(FIND("Single wall",B1430)))</f>
        <v>1</v>
      </c>
      <c r="AZ1430" t="b">
        <f>OR(ISNUMBER(FIND("MWCNT",C1430)),ISNUMBER(FIND("MWNT",C1430)),ISNUMBER(FIND("multi-wall",C1430)),ISNUMBER(FIND("multi wall",C1430)),ISNUMBER(FIND("multiwall",C1430)),ISNUMBER(FIND("Multi-wall",C1430)),ISNUMBER(FIND("Multi wall",C1430)),ISNUMBER(FIND("Multiwall",C1430)),ISNUMBER(FIND("MWCNT",B1430)),ISNUMBER(FIND("MWNT",B1430)),ISNUMBER(FIND("multi-wall",B1430)),ISNUMBER(FIND("multi wall",B1430)),ISNUMBER(FIND("multiwall",B1430)),ISNUMBER(FIND("Multi-wall",B1430)),ISNUMBER(FIND("Multi wall",B1430)),ISNUMBER(FIND("Multiwall",B1430)),ISNUMBER(FIND("Double-wall",B1430)),ISNUMBER(FIND("Double wall",B1430)),ISNUMBER(FIND("Doublewall",B1430)),ISNUMBER(FIND("double-wall",B1430)),ISNUMBER(FIND("double wall",B1430)),ISNUMBER(FIND("doublewall",B1430)))</f>
        <v>0</v>
      </c>
      <c r="BA1430" t="b">
        <f>AND(Table1[[#This Row],[SWCNT]],Table1[[#This Row],[MWCNT]])</f>
        <v>0</v>
      </c>
      <c r="BB1430" t="b">
        <f>IF(Table1[[#This Row],[SWCNT]]=TRUE,FALSE,IF(Table1[[#This Row],[MWCNT]]=TRUE,FALSE,TRUE))</f>
        <v>0</v>
      </c>
      <c r="BC1430" s="18"/>
    </row>
    <row r="1431" spans="1:55" ht="185">
      <c r="A1431" t="s">
        <v>2180</v>
      </c>
      <c r="B1431" s="2" t="s">
        <v>2181</v>
      </c>
      <c r="C1431" s="16" t="s">
        <v>2182</v>
      </c>
      <c r="D1431" s="17" t="s">
        <v>2183</v>
      </c>
      <c r="E1431" s="2">
        <v>2017</v>
      </c>
      <c r="F1431" t="b">
        <f>OR(ISNUMBER(FIND("cytotoxic",C1431)),ISNUMBER(FIND("Cytotoxic",C1431)),ISNUMBER(FIND("cellular toxicity",C1431)),ISNUMBER(FIND("cell death",C1431)),ISNUMBER(FIND("viable",C1431)),ISNUMBER(FIND("phytotoxic",C1431)),ISNUMBER(FIND("acute toxicity",C1431)),ISNUMBER(FIND("MTT",C1431)),ISNUMBER(FIND("survival",C1431)),ISNUMBER(FIND("prolifer",C1431)),ISNUMBER(FIND("apoptosis",C1431)),ISNUMBER(FIND("neurotoxic",C1431)),ISNUMBER(FIND("  lysis ",C1431)),ISNUMBER(FIND("necrosis",C1431)),ISNUMBER(FIND("cellular death",C1431))*3,ISNUMBER(FIND("LDH",C1431)),ISNUMBER(FIND("Acute toxicity",C1431)))</f>
        <v>1</v>
      </c>
      <c r="G1431" t="b">
        <f>OR(ISNUMBER(FIND("genotoxic",C1431)),ISNUMBER(FIND("genotoxicity",C1431)),ISNUMBER(FIND("DNA damage",C1431)),ISNUMBER(FIND("DNA",C1431)),ISNUMBER(FIND("RNA",C1431)),ISNUMBER(FIND("mesothelioma",C1431)),ISNUMBER(FIND("carcino",C1431)),ISNUMBER(FIND("mutagen",C1431)),ISNUMBER(FIND("genetic",C1431)))</f>
        <v>1</v>
      </c>
      <c r="H1431" t="b">
        <f>OR(ISNUMBER(FIND("inflammatory",C1431)),ISNUMBER(FIND("inflamm",C1431)))</f>
        <v>0</v>
      </c>
      <c r="I1431" t="b">
        <f>OR(ISNUMBER(FIND("immune",C1431)),ISNUMBER(FIND("immunological",C1431)),ISNUMBER(FIND("interleuk",C1431)),ISNUMBER(FIND("platelet activation",C1431)),ISNUMBER(FIND("monocyte",C1431)),ISNUMBER(FIND("leukocyte",C1431)),ISNUMBER(FIND("cytokine",C1431)),ISNUMBER(FIND("CD4",C1431)),ISNUMBER(FIND("CD8",C1431)),ISNUMBER(FIND("T-cell",C1431)))</f>
        <v>0</v>
      </c>
      <c r="J1431" t="b">
        <f>OR(ISNUMBER(FIND("reactive oxygen",C1431)),ISNUMBER(FIND("ROS",C1431)),ISNUMBER(FIND("free radical",C1431)),ISNUMBER(FIND("oxidative stress",C1431)),ISNUMBER(FIND("peroxid",C1431)),ISNUMBER(FIND("oxidative",C1431)),ISNUMBER(FIND("antioxid",C1431)))</f>
        <v>1</v>
      </c>
      <c r="K1431" t="b">
        <f>OR(ISNUMBER(FIND("autophag",C1431)))</f>
        <v>0</v>
      </c>
      <c r="L1431" t="b">
        <f>OR(ISNUMBER(FIND("morpholog",C1431)))</f>
        <v>0</v>
      </c>
      <c r="M1431" t="b">
        <f>OR(ISNUMBER(FIND("fibrosis",C1431)),ISNUMBER(FIND("Fibrosis",C1431)),ISNUMBER(FIND("fibrot",C1431)))</f>
        <v>0</v>
      </c>
      <c r="N1431" t="b">
        <f>OR(ISNUMBER(FIND("offspring",C1431)),ISNUMBER(FIND("Parental",C1431)),ISNUMBER(FIND("parental",C1431)),ISNUMBER(FIND("germline",C1431)),ISNUMBER(FIND("reproduc",C1431)),ISNUMBER(FIND("embryo",C1431)))</f>
        <v>0</v>
      </c>
      <c r="O1431" t="b">
        <f>OR(ISNUMBER(FIND("metabol",C1431)),ISNUMBER(FIND("Metabol",C1431)),ISNUMBER(FIND("digest",C1431)),ISNUMBER(FIND("mitochon",C1431)))</f>
        <v>1</v>
      </c>
      <c r="P1431" t="b">
        <f>OR(ISNUMBER(FIND("ecotox",C1431)),ISNUMBER(FIND("Ecotox",B1431)),ISNUMBER(FIND("ecotox",B1431)),ISNUMBER(FIND("Ecotox",C1431)))</f>
        <v>0</v>
      </c>
      <c r="Q1431" t="b">
        <f>OR(ISNUMBER(FIND("Bioaccum",C1431)),ISNUMBER(FIND("bioaccum",C1431)),ISNUMBER(FIND("accum",C1431)))</f>
        <v>1</v>
      </c>
      <c r="R1431" t="b">
        <f>OR(ISNUMBER(FIND("Occupation",C1431)),ISNUMBER(FIND("occupation",C1431)),ISNUMBER(FIND("worker",C1431)),ISNUMBER(FIND("workforce",C1431)))</f>
        <v>0</v>
      </c>
      <c r="S1431" t="b">
        <f>NOT(OR(F1431,G1431,H1431,I1431,J1431,K1431,L1431,M1431,N1431,O1431,P1431,Q1431,R1431))</f>
        <v>0</v>
      </c>
      <c r="U1431" t="b">
        <f>OR(Table1[[#This Row],[Inflammation]],Table1[[#This Row],[Immune]])</f>
        <v>0</v>
      </c>
      <c r="V1431" t="b">
        <f>IF(OR(Table1[[#This Row],[Rodents]],Table1[[#This Row],[Human]],Table1[[#This Row],[Pig]]),OR(ISNUMBER(FIND("intratrach",C1431)),ISNUMBER(FIND("nasal ",C1431)),ISNUMBER(FIND("instill",C1431))),"NA")</f>
        <v>0</v>
      </c>
      <c r="W1431" t="b">
        <f>IF(OR(Table1[[#This Row],[Rodents]],Table1[[#This Row],[Human]],Table1[[#This Row],[Pig]]),OR(ISNUMBER(FIND("dermal",C1431)),ISNUMBER(FIND("skin ",C1431))),"NA")</f>
        <v>1</v>
      </c>
      <c r="X1431" t="b">
        <f>IF(OR(Table1[[#This Row],[Rodents]],Table1[[#This Row],[Human]],Table1[[#This Row],[Pig]]),OR(ISNUMBER(FIND("injected",C1431)),ISNUMBER(FIND("periton",C1431)),ISNUMBER(FIND("intrascrot",C1431))),"NA")</f>
        <v>0</v>
      </c>
      <c r="Y1431" t="b">
        <f>IF(OR(Table1[[#This Row],[Rodents]],Table1[[#This Row],[Human]],Table1[[#This Row],[Pig]]),NOT(OR(Table1[[#This Row],[Inhaled/Intratracheal/intranasal]],Table1[[#This Row],[Dermal]],Table1[[#This Row],[Injected]])),"NA")</f>
        <v>0</v>
      </c>
      <c r="AA1431" t="b">
        <f>OR(ISNUMBER(FIND("fish ",C1431)),ISNUMBER(FIND("Fish ",C1431)),ISNUMBER(FIND("aquatic",C1431)),ISNUMBER(FIND("daphnids",C1431)),ISNUMBER(FIND("Carcinus maenas",C1431)),ISNUMBER(FIND("Daphnia",C1431)),ISNUMBER(FIND("Ruditapes philippinarum",C1431)),ISNUMBER(FIND("daphnia",C1431)),ISNUMBER(FIND("marine",C1431)),ISNUMBER(FIND("mussel",C1431)),ISNUMBER(FIND("algae",C1431)),ISNUMBER(FIND("Donax faba",C1431)),ISNUMBER(FIND("estuarine",C1431)),ISNUMBER(FIND("snail",C1431)),ISNUMBER(FIND("Prorocentrum donghaiense",C1431)) )</f>
        <v>0</v>
      </c>
      <c r="AB1431" t="b">
        <f>OR(ISNUMBER(FIND(" rat ",C1431)),ISNUMBER(FIND(" rats ",C1431)),ISNUMBER(FIND(" Rats ",C1431)),ISNUMBER(FIND(" Rat ",C1431)),ISNUMBER(FIND(" rat.",C1431)),ISNUMBER(FIND(" rats.",C1431)),ISNUMBER(FIND("mouse",C1431)),ISNUMBER(FIND("mice",C1431)), ISNUMBER(FIND(" Mice",C1431)))</f>
        <v>1</v>
      </c>
      <c r="AC1431" t="b">
        <f>OR(ISNUMBER(FIND(" cell ",C1431)),ISNUMBER(FIND("fibroblast",C1431)),ISNUMBER(FIND("macrophage",C1431)),ISNUMBER(FIND("epithelial",C1431)),ISNUMBER(FIND("endothelial",C1431)),ISNUMBER(FIND("neuron",C1431)),ISNUMBER(FIND(" cells ",C1431)),ISNUMBER(FIND("RBC",C1431)),ISNUMBER(FIND("mitochond",C1431)),ISNUMBER(FIND("adipocyte",C1431)),ISNUMBER(FIND("osteo",C1431)),ISNUMBER(FIND("keratin",C1431)),ISNUMBER(FIND(" cell's ",C1431)),ISNUMBER(FIND("eukary",C1431)),ISNUMBER(FIND("sperm",C1431)))</f>
        <v>1</v>
      </c>
      <c r="AD1431" t="b">
        <f>OR(ISNUMBER(FIND("human",B1431)),ISNUMBER(FIND("workers",B1431)),ISNUMBER(FIND("workforces",B1431)),ISNUMBER(FIND("occupational",B1431)),ISNUMBER(FIND("Case report",B1431)),ISNUMBER(FIND("Workplaces",B1431)),ISNUMBER(FIND("worker",B1431)))</f>
        <v>0</v>
      </c>
      <c r="AE1431" t="b">
        <f>OR(ISNUMBER(FIND(" plant ",C1431)),ISNUMBER(FIND("Plant ",C1431)),ISNUMBER(FIND("tomato",C1431)),ISNUMBER(FIND("plants",C1431)),ISNUMBER(FIND("Plants",C1431)),ISNUMBER(FIND("algae",C1431)),ISNUMBER(FIND("lettuce",C1431)),ISNUMBER(FIND("green gram sprouts ",C1431)),ISNUMBER(FIND("Cucurbita pepo",C1431)),ISNUMBER(FIND("bean ",C1431)),ISNUMBER(FIND("chloroplast",C1431)),ISNUMBER(FIND("chlorophyll",C1431)),ISNUMBER(FIND("seedling",C1431)),ISNUMBER(FIND("canola",C1431)),ISNUMBER(FIND("shoot",C1431)),ISNUMBER(FIND("photosynthes",C1431)),ISNUMBER(FIND(" leaves ",C1431)),,ISNUMBER(FIND("agriculture",C1431)),ISNUMBER(FIND(" crops ",C1431)))</f>
        <v>0</v>
      </c>
      <c r="AF1431" t="b">
        <f>OR(ISNUMBER(FIND("bacteria",C1431)),ISNUMBER(FIND("Bacteria",C1431)),ISNUMBER(FIND("Bacterium",C1431)),ISNUMBER(FIND("bacterium",C1431)),ISNUMBER(FIND(" coli ",C1431)))</f>
        <v>0</v>
      </c>
      <c r="AG1431" t="b">
        <f>OR(ISNUMBER(FIND("fungi",C1431)),ISNUMBER(FIND("Fungi",C1431)),ISNUMBER(FIND("fungus",C1431)),ISNUMBER(FIND("Fungus",C1431)),ISNUMBER(FIND("mushroom",C1431)),ISNUMBER(FIND("Mushroom",C1431)),ISNUMBER(FIND(" mold ",C1431)))</f>
        <v>0</v>
      </c>
      <c r="AH1431" t="b">
        <f>OR(ISNUMBER(FIND("Pig ",C1431)),ISNUMBER(FIND("pig ",C1431)),ISNUMBER(FIND("Pigs ",C1431)),ISNUMBER(FIND("pigs ",C1431)))</f>
        <v>0</v>
      </c>
      <c r="AI1431" t="b">
        <f>OR(ISNUMBER(FIND(" C. elegans",C1431)),ISNUMBER(FIND("Caenorhabditis elegans",C1431)),ISNUMBER(FIND("earthworms",C1431)),ISNUMBER(FIND(" Ficopomatus enigmaticus",C1431)),ISNUMBER(FIND("larva",C1431)),ISNUMBER(FIND("Lumbriculus variegatus",C1431)),ISNUMBER(FIND("nematode",C1431)))</f>
        <v>0</v>
      </c>
      <c r="AJ1431" t="b">
        <f>NOT(OR(AA1431,AB1431,AC1431,AD1431,AE1431,AF1431,AG1431,AH1431,AI1431))</f>
        <v>0</v>
      </c>
      <c r="AL1431" t="b">
        <f>OR(AA1431,AB1431,AD1431,AE1431,AF1431,AG1431,AH1431,AI1431)</f>
        <v>1</v>
      </c>
      <c r="AM1431" t="b">
        <f>IF(Table1[[#This Row],[In vivo?]],IF(Table1[[#This Row],[Cell]],FALSE,TRUE),FALSE)</f>
        <v>0</v>
      </c>
      <c r="AN1431" t="b">
        <f>AND(AC1431,AL1431)</f>
        <v>1</v>
      </c>
      <c r="AO1431" t="b">
        <f>IF(Table1[[#This Row],[Cell]],IF(Table1[[#This Row],[In vivo?]],FALSE,TRUE),FALSE)</f>
        <v>0</v>
      </c>
      <c r="AP1431" t="b">
        <f>NOT(OR(Table1[[#This Row],[In vivo?]],Table1[[#This Row],[Only in Cell]]))</f>
        <v>0</v>
      </c>
      <c r="AQ1431" t="b">
        <f>IF(OR(Table1[[#This Row],[Rodents]],Table1[[#This Row],[Human]],Table1[[#This Row],[Pig]]),OR(ISNUMBER(FIND("pulmonary",C1431)),ISNUMBER(FIND("lung",C1431))),"NA")</f>
        <v>0</v>
      </c>
      <c r="AR1431" t="b">
        <f>IF(OR(Table1[[#This Row],[Rodents]],Table1[[#This Row],[Human]],Table1[[#This Row],[Pig]]),OR(ISNUMBER(FIND("skin",C1431)),ISNUMBER(FIND("dermal",C1431))),"NA")</f>
        <v>1</v>
      </c>
      <c r="AS1431" t="b">
        <f>IF(OR(Table1[[#This Row],[Rodents]],Table1[[#This Row],[Human]],Table1[[#This Row],[Pig]]),OR(ISNUMBER(FIND("liver",C1431)),ISNUMBER(FIND("hepat",C1431))),"NA")</f>
        <v>0</v>
      </c>
      <c r="AT1431" t="b">
        <f>IF(OR(Table1[[#This Row],[Rodents]],Table1[[#This Row],[Human]],Table1[[#This Row],[Pig]]),OR(ISNUMBER(FIND("kidney",C1431)),ISNUMBER(FIND("neph",C1431))),"NA")</f>
        <v>0</v>
      </c>
      <c r="AU1431" t="b">
        <f>IF(OR(Table1[[#This Row],[Rodents]],Table1[[#This Row],[Human]],Table1[[#This Row],[Pig]]),OR(ISNUMBER(FIND("brain",C1431)),ISNUMBER(FIND("neur",C1431)),ISNUMBER(FIND("nerv",C1431))),"NA")</f>
        <v>0</v>
      </c>
      <c r="AV1431" t="b">
        <f>IF(OR(Table1[[#This Row],[Rodents]],Table1[[#This Row],[Human]],Table1[[#This Row],[Pig]]),OR(ISNUMBER(FIND("heart",C1431)),ISNUMBER(FIND("cardi",C1431))),"NA")</f>
        <v>0</v>
      </c>
      <c r="AW1431" t="b">
        <f>IF(OR(Table1[[#This Row],[Rodents]],Table1[[#This Row],[Human]],Table1[[#This Row],[Pig]]),OR(ISNUMBER(FIND("gastro",C1431)),ISNUMBER(FIND("intesti",C1431)),ISNUMBER(FIND("stomach",C1431))),"NA")</f>
        <v>0</v>
      </c>
      <c r="AX1431" t="b">
        <f>IF(OR(Table1[[#This Row],[Rodents]],Table1[[#This Row],[Human]],Table1[[#This Row],[Pig]]),NOT(OR(AQ1431,AR1431,AS1431,AT1431,AU1431,AV1431,AW1431)),"NA")</f>
        <v>0</v>
      </c>
      <c r="AY1431" t="b">
        <f>OR(ISNUMBER(FIND("SWCNT",C1431)),ISNUMBER(FIND("SWNT",C1431)),ISNUMBER(FIND("single-wall",C1431)),ISNUMBER(FIND("single wall",C1431)),ISNUMBER(FIND("Single wall",C1431)),ISNUMBER(FIND("Single-wall",C1431)),ISNUMBER(FIND("SWCNT",B1431)),ISNUMBER(FIND("SWNT",B1431)),ISNUMBER(FIND("single-wall",B1431)),ISNUMBER(FIND("single wall",B1431)),ISNUMBER(FIND("Single-wall",B1431)),ISNUMBER(FIND("Single wall",B1431)))</f>
        <v>1</v>
      </c>
      <c r="AZ1431" t="b">
        <f>OR(ISNUMBER(FIND("MWCNT",C1431)),ISNUMBER(FIND("MWNT",C1431)),ISNUMBER(FIND("multi-wall",C1431)),ISNUMBER(FIND("multi wall",C1431)),ISNUMBER(FIND("multiwall",C1431)),ISNUMBER(FIND("Multi-wall",C1431)),ISNUMBER(FIND("Multi wall",C1431)),ISNUMBER(FIND("Multiwall",C1431)),ISNUMBER(FIND("MWCNT",B1431)),ISNUMBER(FIND("MWNT",B1431)),ISNUMBER(FIND("multi-wall",B1431)),ISNUMBER(FIND("multi wall",B1431)),ISNUMBER(FIND("multiwall",B1431)),ISNUMBER(FIND("Multi-wall",B1431)),ISNUMBER(FIND("Multi wall",B1431)),ISNUMBER(FIND("Multiwall",B1431)),ISNUMBER(FIND("Double-wall",B1431)),ISNUMBER(FIND("Double wall",B1431)),ISNUMBER(FIND("Doublewall",B1431)),ISNUMBER(FIND("double-wall",B1431)),ISNUMBER(FIND("double wall",B1431)),ISNUMBER(FIND("doublewall",B1431)))</f>
        <v>1</v>
      </c>
      <c r="BA1431" t="b">
        <f>AND(Table1[[#This Row],[SWCNT]],Table1[[#This Row],[MWCNT]])</f>
        <v>1</v>
      </c>
      <c r="BB1431" t="b">
        <f>IF(Table1[[#This Row],[SWCNT]]=TRUE,FALSE,IF(Table1[[#This Row],[MWCNT]]=TRUE,FALSE,TRUE))</f>
        <v>0</v>
      </c>
      <c r="BC1431" s="18"/>
    </row>
    <row r="1432" spans="1:55" ht="185">
      <c r="A1432" t="s">
        <v>2202</v>
      </c>
      <c r="B1432" s="2" t="s">
        <v>2203</v>
      </c>
      <c r="C1432" s="16" t="s">
        <v>2204</v>
      </c>
      <c r="D1432" s="17" t="s">
        <v>1367</v>
      </c>
      <c r="E1432" s="2">
        <v>2017</v>
      </c>
      <c r="F1432" t="b">
        <f>OR(ISNUMBER(FIND("cytotoxic",C1432)),ISNUMBER(FIND("Cytotoxic",C1432)),ISNUMBER(FIND("cellular toxicity",C1432)),ISNUMBER(FIND("cell death",C1432)),ISNUMBER(FIND("viable",C1432)),ISNUMBER(FIND("phytotoxic",C1432)),ISNUMBER(FIND("acute toxicity",C1432)),ISNUMBER(FIND("MTT",C1432)),ISNUMBER(FIND("survival",C1432)),ISNUMBER(FIND("prolifer",C1432)),ISNUMBER(FIND("apoptosis",C1432)),ISNUMBER(FIND("neurotoxic",C1432)),ISNUMBER(FIND("  lysis ",C1432)),ISNUMBER(FIND("necrosis",C1432)),ISNUMBER(FIND("cellular death",C1432))*3,ISNUMBER(FIND("LDH",C1432)),ISNUMBER(FIND("Acute toxicity",C1432)))</f>
        <v>0</v>
      </c>
      <c r="G1432" t="b">
        <f>OR(ISNUMBER(FIND("genotoxic",C1432)),ISNUMBER(FIND("genotoxicity",C1432)),ISNUMBER(FIND("DNA damage",C1432)),ISNUMBER(FIND("DNA",C1432)),ISNUMBER(FIND("RNA",C1432)),ISNUMBER(FIND("mesothelioma",C1432)),ISNUMBER(FIND("carcino",C1432)),ISNUMBER(FIND("mutagen",C1432)),ISNUMBER(FIND("genetic",C1432)))</f>
        <v>0</v>
      </c>
      <c r="H1432" t="b">
        <f>OR(ISNUMBER(FIND("inflammatory",C1432)),ISNUMBER(FIND("inflamm",C1432)))</f>
        <v>0</v>
      </c>
      <c r="I1432" t="b">
        <f>OR(ISNUMBER(FIND("immune",C1432)),ISNUMBER(FIND("immunological",C1432)),ISNUMBER(FIND("interleuk",C1432)),ISNUMBER(FIND("platelet activation",C1432)),ISNUMBER(FIND("monocyte",C1432)),ISNUMBER(FIND("leukocyte",C1432)),ISNUMBER(FIND("cytokine",C1432)),ISNUMBER(FIND("CD4",C1432)),ISNUMBER(FIND("CD8",C1432)),ISNUMBER(FIND("T-cell",C1432)))</f>
        <v>0</v>
      </c>
      <c r="J1432" t="b">
        <f>OR(ISNUMBER(FIND("reactive oxygen",C1432)),ISNUMBER(FIND("ROS",C1432)),ISNUMBER(FIND("free radical",C1432)),ISNUMBER(FIND("oxidative stress",C1432)),ISNUMBER(FIND("peroxid",C1432)),ISNUMBER(FIND("oxidative",C1432)),ISNUMBER(FIND("antioxid",C1432)))</f>
        <v>1</v>
      </c>
      <c r="K1432" t="b">
        <f>OR(ISNUMBER(FIND("autophag",C1432)))</f>
        <v>0</v>
      </c>
      <c r="L1432" t="b">
        <f>OR(ISNUMBER(FIND("morpholog",C1432)))</f>
        <v>0</v>
      </c>
      <c r="M1432" t="b">
        <f>OR(ISNUMBER(FIND("fibrosis",C1432)),ISNUMBER(FIND("Fibrosis",C1432)),ISNUMBER(FIND("fibrot",C1432)))</f>
        <v>0</v>
      </c>
      <c r="N1432" t="b">
        <f>OR(ISNUMBER(FIND("offspring",C1432)),ISNUMBER(FIND("Parental",C1432)),ISNUMBER(FIND("parental",C1432)),ISNUMBER(FIND("germline",C1432)),ISNUMBER(FIND("reproduc",C1432)),ISNUMBER(FIND("embryo",C1432)))</f>
        <v>1</v>
      </c>
      <c r="O1432" t="b">
        <f>OR(ISNUMBER(FIND("metabol",C1432)),ISNUMBER(FIND("Metabol",C1432)),ISNUMBER(FIND("digest",C1432)),ISNUMBER(FIND("mitochon",C1432)))</f>
        <v>0</v>
      </c>
      <c r="P1432" t="b">
        <f>OR(ISNUMBER(FIND("ecotox",C1432)),ISNUMBER(FIND("Ecotox",B1432)),ISNUMBER(FIND("ecotox",B1432)),ISNUMBER(FIND("Ecotox",C1432)))</f>
        <v>0</v>
      </c>
      <c r="Q1432" t="b">
        <f>OR(ISNUMBER(FIND("Bioaccum",C1432)),ISNUMBER(FIND("bioaccum",C1432)),ISNUMBER(FIND("accum",C1432)))</f>
        <v>0</v>
      </c>
      <c r="R1432" t="b">
        <f>OR(ISNUMBER(FIND("Occupation",C1432)),ISNUMBER(FIND("occupation",C1432)),ISNUMBER(FIND("worker",C1432)),ISNUMBER(FIND("workforce",C1432)))</f>
        <v>0</v>
      </c>
      <c r="S1432" t="b">
        <f>NOT(OR(F1432,G1432,H1432,I1432,J1432,K1432,L1432,M1432,N1432,O1432,P1432,Q1432,R1432))</f>
        <v>0</v>
      </c>
      <c r="U1432" t="b">
        <f>OR(Table1[[#This Row],[Inflammation]],Table1[[#This Row],[Immune]])</f>
        <v>0</v>
      </c>
      <c r="V1432" t="b">
        <f>IF(OR(Table1[[#This Row],[Rodents]],Table1[[#This Row],[Human]],Table1[[#This Row],[Pig]]),OR(ISNUMBER(FIND("intratrach",C1432)),ISNUMBER(FIND("nasal ",C1432)),ISNUMBER(FIND("instill",C1432))),"NA")</f>
        <v>0</v>
      </c>
      <c r="W1432" t="b">
        <f>IF(OR(Table1[[#This Row],[Rodents]],Table1[[#This Row],[Human]],Table1[[#This Row],[Pig]]),OR(ISNUMBER(FIND("dermal",C1432)),ISNUMBER(FIND("skin ",C1432))),"NA")</f>
        <v>0</v>
      </c>
      <c r="X1432" t="b">
        <f>IF(OR(Table1[[#This Row],[Rodents]],Table1[[#This Row],[Human]],Table1[[#This Row],[Pig]]),OR(ISNUMBER(FIND("injected",C1432)),ISNUMBER(FIND("periton",C1432)),ISNUMBER(FIND("intrascrot",C1432))),"NA")</f>
        <v>1</v>
      </c>
      <c r="Y1432" t="b">
        <f>IF(OR(Table1[[#This Row],[Rodents]],Table1[[#This Row],[Human]],Table1[[#This Row],[Pig]]),NOT(OR(Table1[[#This Row],[Inhaled/Intratracheal/intranasal]],Table1[[#This Row],[Dermal]],Table1[[#This Row],[Injected]])),"NA")</f>
        <v>0</v>
      </c>
      <c r="AA1432" t="b">
        <f>OR(ISNUMBER(FIND("fish ",C1432)),ISNUMBER(FIND("Fish ",C1432)),ISNUMBER(FIND("aquatic",C1432)),ISNUMBER(FIND("daphnids",C1432)),ISNUMBER(FIND("Carcinus maenas",C1432)),ISNUMBER(FIND("Daphnia",C1432)),ISNUMBER(FIND("Ruditapes philippinarum",C1432)),ISNUMBER(FIND("daphnia",C1432)),ISNUMBER(FIND("marine",C1432)),ISNUMBER(FIND("mussel",C1432)),ISNUMBER(FIND("algae",C1432)),ISNUMBER(FIND("Donax faba",C1432)),ISNUMBER(FIND("estuarine",C1432)),ISNUMBER(FIND("snail",C1432)),ISNUMBER(FIND("Prorocentrum donghaiense",C1432)) )</f>
        <v>0</v>
      </c>
      <c r="AB1432" t="b">
        <f>OR(ISNUMBER(FIND(" rat ",C1432)),ISNUMBER(FIND(" rats ",C1432)),ISNUMBER(FIND(" Rats ",C1432)),ISNUMBER(FIND(" Rat ",C1432)),ISNUMBER(FIND(" rat.",C1432)),ISNUMBER(FIND(" rats.",C1432)),ISNUMBER(FIND("mouse",C1432)),ISNUMBER(FIND("mice",C1432)), ISNUMBER(FIND(" Mice",C1432)))</f>
        <v>1</v>
      </c>
      <c r="AC1432" t="b">
        <f>OR(ISNUMBER(FIND(" cell ",C1432)),ISNUMBER(FIND("fibroblast",C1432)),ISNUMBER(FIND("macrophage",C1432)),ISNUMBER(FIND("epithelial",C1432)),ISNUMBER(FIND("endothelial",C1432)),ISNUMBER(FIND("neuron",C1432)),ISNUMBER(FIND(" cells ",C1432)),ISNUMBER(FIND("RBC",C1432)),ISNUMBER(FIND("mitochond",C1432)),ISNUMBER(FIND("adipocyte",C1432)),ISNUMBER(FIND("osteo",C1432)),ISNUMBER(FIND("keratin",C1432)),ISNUMBER(FIND(" cell's ",C1432)),ISNUMBER(FIND("eukary",C1432)),ISNUMBER(FIND("sperm",C1432)))</f>
        <v>1</v>
      </c>
      <c r="AD1432" t="b">
        <f>OR(ISNUMBER(FIND("human",B1432)),ISNUMBER(FIND("workers",B1432)),ISNUMBER(FIND("workforces",B1432)),ISNUMBER(FIND("occupational",B1432)),ISNUMBER(FIND("Case report",B1432)),ISNUMBER(FIND("Workplaces",B1432)),ISNUMBER(FIND("worker",B1432)))</f>
        <v>0</v>
      </c>
      <c r="AE1432" t="b">
        <f>OR(ISNUMBER(FIND(" plant ",C1432)),ISNUMBER(FIND("Plant ",C1432)),ISNUMBER(FIND("tomato",C1432)),ISNUMBER(FIND("plants",C1432)),ISNUMBER(FIND("Plants",C1432)),ISNUMBER(FIND("algae",C1432)),ISNUMBER(FIND("lettuce",C1432)),ISNUMBER(FIND("green gram sprouts ",C1432)),ISNUMBER(FIND("Cucurbita pepo",C1432)),ISNUMBER(FIND("bean ",C1432)),ISNUMBER(FIND("chloroplast",C1432)),ISNUMBER(FIND("chlorophyll",C1432)),ISNUMBER(FIND("seedling",C1432)),ISNUMBER(FIND("canola",C1432)),ISNUMBER(FIND("shoot",C1432)),ISNUMBER(FIND("photosynthes",C1432)),ISNUMBER(FIND(" leaves ",C1432)),,ISNUMBER(FIND("agriculture",C1432)),ISNUMBER(FIND(" crops ",C1432)))</f>
        <v>0</v>
      </c>
      <c r="AF1432" t="b">
        <f>OR(ISNUMBER(FIND("bacteria",C1432)),ISNUMBER(FIND("Bacteria",C1432)),ISNUMBER(FIND("Bacterium",C1432)),ISNUMBER(FIND("bacterium",C1432)),ISNUMBER(FIND(" coli ",C1432)))</f>
        <v>0</v>
      </c>
      <c r="AG1432" t="b">
        <f>OR(ISNUMBER(FIND("fungi",C1432)),ISNUMBER(FIND("Fungi",C1432)),ISNUMBER(FIND("fungus",C1432)),ISNUMBER(FIND("Fungus",C1432)),ISNUMBER(FIND("mushroom",C1432)),ISNUMBER(FIND("Mushroom",C1432)),ISNUMBER(FIND(" mold ",C1432)))</f>
        <v>0</v>
      </c>
      <c r="AH1432" t="b">
        <f>OR(ISNUMBER(FIND("Pig ",C1432)),ISNUMBER(FIND("pig ",C1432)),ISNUMBER(FIND("Pigs ",C1432)),ISNUMBER(FIND("pigs ",C1432)))</f>
        <v>0</v>
      </c>
      <c r="AI1432" t="b">
        <f>OR(ISNUMBER(FIND(" C. elegans",C1432)),ISNUMBER(FIND("Caenorhabditis elegans",C1432)),ISNUMBER(FIND("earthworms",C1432)),ISNUMBER(FIND(" Ficopomatus enigmaticus",C1432)),ISNUMBER(FIND("larva",C1432)),ISNUMBER(FIND("Lumbriculus variegatus",C1432)),ISNUMBER(FIND("nematode",C1432)))</f>
        <v>0</v>
      </c>
      <c r="AJ1432" t="b">
        <f>NOT(OR(AA1432,AB1432,AC1432,AD1432,AE1432,AF1432,AG1432,AH1432,AI1432))</f>
        <v>0</v>
      </c>
      <c r="AL1432" t="b">
        <f>OR(AA1432,AB1432,AD1432,AE1432,AF1432,AG1432,AH1432,AI1432)</f>
        <v>1</v>
      </c>
      <c r="AM1432" t="b">
        <f>IF(Table1[[#This Row],[In vivo?]],IF(Table1[[#This Row],[Cell]],FALSE,TRUE),FALSE)</f>
        <v>0</v>
      </c>
      <c r="AN1432" t="b">
        <f>AND(AC1432,AL1432)</f>
        <v>1</v>
      </c>
      <c r="AO1432" t="b">
        <f>IF(Table1[[#This Row],[Cell]],IF(Table1[[#This Row],[In vivo?]],FALSE,TRUE),FALSE)</f>
        <v>0</v>
      </c>
      <c r="AP1432" t="b">
        <f>NOT(OR(Table1[[#This Row],[In vivo?]],Table1[[#This Row],[Only in Cell]]))</f>
        <v>0</v>
      </c>
      <c r="AQ1432" t="b">
        <f>IF(OR(Table1[[#This Row],[Rodents]],Table1[[#This Row],[Human]],Table1[[#This Row],[Pig]]),OR(ISNUMBER(FIND("pulmonary",C1432)),ISNUMBER(FIND("lung",C1432))),"NA")</f>
        <v>0</v>
      </c>
      <c r="AR1432" t="b">
        <f>IF(OR(Table1[[#This Row],[Rodents]],Table1[[#This Row],[Human]],Table1[[#This Row],[Pig]]),OR(ISNUMBER(FIND("skin",C1432)),ISNUMBER(FIND("dermal",C1432))),"NA")</f>
        <v>0</v>
      </c>
      <c r="AS1432" t="b">
        <f>IF(OR(Table1[[#This Row],[Rodents]],Table1[[#This Row],[Human]],Table1[[#This Row],[Pig]]),OR(ISNUMBER(FIND("liver",C1432)),ISNUMBER(FIND("hepat",C1432))),"NA")</f>
        <v>0</v>
      </c>
      <c r="AT1432" t="b">
        <f>IF(OR(Table1[[#This Row],[Rodents]],Table1[[#This Row],[Human]],Table1[[#This Row],[Pig]]),OR(ISNUMBER(FIND("kidney",C1432)),ISNUMBER(FIND("neph",C1432))),"NA")</f>
        <v>0</v>
      </c>
      <c r="AU1432" t="b">
        <f>IF(OR(Table1[[#This Row],[Rodents]],Table1[[#This Row],[Human]],Table1[[#This Row],[Pig]]),OR(ISNUMBER(FIND("brain",C1432)),ISNUMBER(FIND("neur",C1432)),ISNUMBER(FIND("nerv",C1432))),"NA")</f>
        <v>0</v>
      </c>
      <c r="AV1432" t="b">
        <f>IF(OR(Table1[[#This Row],[Rodents]],Table1[[#This Row],[Human]],Table1[[#This Row],[Pig]]),OR(ISNUMBER(FIND("heart",C1432)),ISNUMBER(FIND("cardi",C1432))),"NA")</f>
        <v>0</v>
      </c>
      <c r="AW1432" t="b">
        <f>IF(OR(Table1[[#This Row],[Rodents]],Table1[[#This Row],[Human]],Table1[[#This Row],[Pig]]),OR(ISNUMBER(FIND("gastro",C1432)),ISNUMBER(FIND("intesti",C1432)),ISNUMBER(FIND("stomach",C1432))),"NA")</f>
        <v>0</v>
      </c>
      <c r="AX1432" t="b">
        <f>IF(OR(Table1[[#This Row],[Rodents]],Table1[[#This Row],[Human]],Table1[[#This Row],[Pig]]),NOT(OR(AQ1432,AR1432,AS1432,AT1432,AU1432,AV1432,AW1432)),"NA")</f>
        <v>1</v>
      </c>
      <c r="AY1432" t="b">
        <f>OR(ISNUMBER(FIND("SWCNT",C1432)),ISNUMBER(FIND("SWNT",C1432)),ISNUMBER(FIND("single-wall",C1432)),ISNUMBER(FIND("single wall",C1432)),ISNUMBER(FIND("Single wall",C1432)),ISNUMBER(FIND("Single-wall",C1432)),ISNUMBER(FIND("SWCNT",B1432)),ISNUMBER(FIND("SWNT",B1432)),ISNUMBER(FIND("single-wall",B1432)),ISNUMBER(FIND("single wall",B1432)),ISNUMBER(FIND("Single-wall",B1432)),ISNUMBER(FIND("Single wall",B1432)))</f>
        <v>0</v>
      </c>
      <c r="AZ1432" t="b">
        <f>OR(ISNUMBER(FIND("MWCNT",C1432)),ISNUMBER(FIND("MWNT",C1432)),ISNUMBER(FIND("multi-wall",C1432)),ISNUMBER(FIND("multi wall",C1432)),ISNUMBER(FIND("multiwall",C1432)),ISNUMBER(FIND("Multi-wall",C1432)),ISNUMBER(FIND("Multi wall",C1432)),ISNUMBER(FIND("Multiwall",C1432)),ISNUMBER(FIND("MWCNT",B1432)),ISNUMBER(FIND("MWNT",B1432)),ISNUMBER(FIND("multi-wall",B1432)),ISNUMBER(FIND("multi wall",B1432)),ISNUMBER(FIND("multiwall",B1432)),ISNUMBER(FIND("Multi-wall",B1432)),ISNUMBER(FIND("Multi wall",B1432)),ISNUMBER(FIND("Multiwall",B1432)),ISNUMBER(FIND("Double-wall",B1432)),ISNUMBER(FIND("Double wall",B1432)),ISNUMBER(FIND("Doublewall",B1432)),ISNUMBER(FIND("double-wall",B1432)),ISNUMBER(FIND("double wall",B1432)),ISNUMBER(FIND("doublewall",B1432)))</f>
        <v>1</v>
      </c>
      <c r="BA1432" t="b">
        <f>AND(Table1[[#This Row],[SWCNT]],Table1[[#This Row],[MWCNT]])</f>
        <v>0</v>
      </c>
      <c r="BB1432" t="b">
        <f>IF(Table1[[#This Row],[SWCNT]]=TRUE,FALSE,IF(Table1[[#This Row],[MWCNT]]=TRUE,FALSE,TRUE))</f>
        <v>0</v>
      </c>
      <c r="BC1432" s="18"/>
    </row>
    <row r="1433" spans="1:55" ht="203.5">
      <c r="A1433" t="s">
        <v>2205</v>
      </c>
      <c r="B1433" s="2" t="s">
        <v>2206</v>
      </c>
      <c r="C1433" s="16" t="s">
        <v>2207</v>
      </c>
      <c r="D1433" s="17" t="s">
        <v>1302</v>
      </c>
      <c r="E1433" s="2">
        <v>2017</v>
      </c>
      <c r="F1433" t="b">
        <f>OR(ISNUMBER(FIND("cytotoxic",C1433)),ISNUMBER(FIND("Cytotoxic",C1433)),ISNUMBER(FIND("cellular toxicity",C1433)),ISNUMBER(FIND("cell death",C1433)),ISNUMBER(FIND("viable",C1433)),ISNUMBER(FIND("phytotoxic",C1433)),ISNUMBER(FIND("acute toxicity",C1433)),ISNUMBER(FIND("MTT",C1433)),ISNUMBER(FIND("survival",C1433)),ISNUMBER(FIND("prolifer",C1433)),ISNUMBER(FIND("apoptosis",C1433)),ISNUMBER(FIND("neurotoxic",C1433)),ISNUMBER(FIND("  lysis ",C1433)),ISNUMBER(FIND("necrosis",C1433)),ISNUMBER(FIND("cellular death",C1433))*3,ISNUMBER(FIND("LDH",C1433)),ISNUMBER(FIND("Acute toxicity",C1433)))</f>
        <v>1</v>
      </c>
      <c r="G1433" t="b">
        <f>OR(ISNUMBER(FIND("genotoxic",C1433)),ISNUMBER(FIND("genotoxicity",C1433)),ISNUMBER(FIND("DNA damage",C1433)),ISNUMBER(FIND("DNA",C1433)),ISNUMBER(FIND("RNA",C1433)),ISNUMBER(FIND("mesothelioma",C1433)),ISNUMBER(FIND("carcino",C1433)),ISNUMBER(FIND("mutagen",C1433)),ISNUMBER(FIND("genetic",C1433)))</f>
        <v>0</v>
      </c>
      <c r="H1433" t="b">
        <f>OR(ISNUMBER(FIND("inflammatory",C1433)),ISNUMBER(FIND("inflamm",C1433)))</f>
        <v>0</v>
      </c>
      <c r="I1433" t="b">
        <f>OR(ISNUMBER(FIND("immune",C1433)),ISNUMBER(FIND("immunological",C1433)),ISNUMBER(FIND("interleuk",C1433)),ISNUMBER(FIND("platelet activation",C1433)),ISNUMBER(FIND("monocyte",C1433)),ISNUMBER(FIND("leukocyte",C1433)),ISNUMBER(FIND("cytokine",C1433)),ISNUMBER(FIND("CD4",C1433)),ISNUMBER(FIND("CD8",C1433)),ISNUMBER(FIND("T-cell",C1433)))</f>
        <v>0</v>
      </c>
      <c r="J1433" t="b">
        <f>OR(ISNUMBER(FIND("reactive oxygen",C1433)),ISNUMBER(FIND("ROS",C1433)),ISNUMBER(FIND("free radical",C1433)),ISNUMBER(FIND("oxidative stress",C1433)),ISNUMBER(FIND("peroxid",C1433)),ISNUMBER(FIND("oxidative",C1433)),ISNUMBER(FIND("antioxid",C1433)))</f>
        <v>0</v>
      </c>
      <c r="K1433" t="b">
        <f>OR(ISNUMBER(FIND("autophag",C1433)))</f>
        <v>0</v>
      </c>
      <c r="L1433" t="b">
        <f>OR(ISNUMBER(FIND("morpholog",C1433)))</f>
        <v>0</v>
      </c>
      <c r="M1433" t="b">
        <f>OR(ISNUMBER(FIND("fibrosis",C1433)),ISNUMBER(FIND("Fibrosis",C1433)),ISNUMBER(FIND("fibrot",C1433)))</f>
        <v>0</v>
      </c>
      <c r="N1433" t="b">
        <f>OR(ISNUMBER(FIND("offspring",C1433)),ISNUMBER(FIND("Parental",C1433)),ISNUMBER(FIND("parental",C1433)),ISNUMBER(FIND("germline",C1433)),ISNUMBER(FIND("reproduc",C1433)),ISNUMBER(FIND("embryo",C1433)))</f>
        <v>0</v>
      </c>
      <c r="O1433" t="b">
        <f>OR(ISNUMBER(FIND("metabol",C1433)),ISNUMBER(FIND("Metabol",C1433)),ISNUMBER(FIND("digest",C1433)),ISNUMBER(FIND("mitochon",C1433)))</f>
        <v>0</v>
      </c>
      <c r="P1433" t="b">
        <f>OR(ISNUMBER(FIND("ecotox",C1433)),ISNUMBER(FIND("Ecotox",B1433)),ISNUMBER(FIND("ecotox",B1433)),ISNUMBER(FIND("Ecotox",C1433)))</f>
        <v>0</v>
      </c>
      <c r="Q1433" t="b">
        <f>OR(ISNUMBER(FIND("Bioaccum",C1433)),ISNUMBER(FIND("bioaccum",C1433)),ISNUMBER(FIND("accum",C1433)))</f>
        <v>0</v>
      </c>
      <c r="R1433" t="b">
        <f>OR(ISNUMBER(FIND("Occupation",C1433)),ISNUMBER(FIND("occupation",C1433)),ISNUMBER(FIND("worker",C1433)),ISNUMBER(FIND("workforce",C1433)))</f>
        <v>0</v>
      </c>
      <c r="S1433" t="b">
        <f>NOT(OR(F1433,G1433,H1433,I1433,J1433,K1433,L1433,M1433,N1433,O1433,P1433,Q1433,R1433))</f>
        <v>0</v>
      </c>
      <c r="U1433" t="b">
        <f>OR(Table1[[#This Row],[Inflammation]],Table1[[#This Row],[Immune]])</f>
        <v>0</v>
      </c>
      <c r="V1433" t="str">
        <f>IF(OR(Table1[[#This Row],[Rodents]],Table1[[#This Row],[Human]],Table1[[#This Row],[Pig]]),OR(ISNUMBER(FIND("intratrach",C1433)),ISNUMBER(FIND("nasal ",C1433)),ISNUMBER(FIND("instill",C1433))),"NA")</f>
        <v>NA</v>
      </c>
      <c r="W1433" t="str">
        <f>IF(OR(Table1[[#This Row],[Rodents]],Table1[[#This Row],[Human]],Table1[[#This Row],[Pig]]),OR(ISNUMBER(FIND("dermal",C1433)),ISNUMBER(FIND("skin ",C1433))),"NA")</f>
        <v>NA</v>
      </c>
      <c r="X1433" t="str">
        <f>IF(OR(Table1[[#This Row],[Rodents]],Table1[[#This Row],[Human]],Table1[[#This Row],[Pig]]),OR(ISNUMBER(FIND("injected",C1433)),ISNUMBER(FIND("periton",C1433)),ISNUMBER(FIND("intrascrot",C1433))),"NA")</f>
        <v>NA</v>
      </c>
      <c r="Y1433" t="str">
        <f>IF(OR(Table1[[#This Row],[Rodents]],Table1[[#This Row],[Human]],Table1[[#This Row],[Pig]]),NOT(OR(Table1[[#This Row],[Inhaled/Intratracheal/intranasal]],Table1[[#This Row],[Dermal]],Table1[[#This Row],[Injected]])),"NA")</f>
        <v>NA</v>
      </c>
      <c r="AA1433" t="b">
        <f>OR(ISNUMBER(FIND("fish ",C1433)),ISNUMBER(FIND("Fish ",C1433)),ISNUMBER(FIND("aquatic",C1433)),ISNUMBER(FIND("daphnids",C1433)),ISNUMBER(FIND("Carcinus maenas",C1433)),ISNUMBER(FIND("Daphnia",C1433)),ISNUMBER(FIND("Ruditapes philippinarum",C1433)),ISNUMBER(FIND("daphnia",C1433)),ISNUMBER(FIND("marine",C1433)),ISNUMBER(FIND("mussel",C1433)),ISNUMBER(FIND("algae",C1433)),ISNUMBER(FIND("Donax faba",C1433)),ISNUMBER(FIND("estuarine",C1433)),ISNUMBER(FIND("snail",C1433)),ISNUMBER(FIND("Prorocentrum donghaiense",C1433)) )</f>
        <v>0</v>
      </c>
      <c r="AB1433" t="b">
        <f>OR(ISNUMBER(FIND(" rat ",C1433)),ISNUMBER(FIND(" rats ",C1433)),ISNUMBER(FIND(" Rats ",C1433)),ISNUMBER(FIND(" Rat ",C1433)),ISNUMBER(FIND(" rat.",C1433)),ISNUMBER(FIND(" rats.",C1433)),ISNUMBER(FIND("mouse",C1433)),ISNUMBER(FIND("mice",C1433)), ISNUMBER(FIND(" Mice",C1433)))</f>
        <v>0</v>
      </c>
      <c r="AC1433" t="b">
        <f>OR(ISNUMBER(FIND(" cell ",C1433)),ISNUMBER(FIND("fibroblast",C1433)),ISNUMBER(FIND("macrophage",C1433)),ISNUMBER(FIND("epithelial",C1433)),ISNUMBER(FIND("endothelial",C1433)),ISNUMBER(FIND("neuron",C1433)),ISNUMBER(FIND(" cells ",C1433)),ISNUMBER(FIND("RBC",C1433)),ISNUMBER(FIND("mitochond",C1433)),ISNUMBER(FIND("adipocyte",C1433)),ISNUMBER(FIND("osteo",C1433)),ISNUMBER(FIND("keratin",C1433)),ISNUMBER(FIND(" cell's ",C1433)),ISNUMBER(FIND("eukary",C1433)),ISNUMBER(FIND("sperm",C1433)))</f>
        <v>1</v>
      </c>
      <c r="AD1433" t="b">
        <v>0</v>
      </c>
      <c r="AE1433" t="b">
        <f>OR(ISNUMBER(FIND(" plant ",C1433)),ISNUMBER(FIND("Plant ",C1433)),ISNUMBER(FIND("tomato",C1433)),ISNUMBER(FIND("plants",C1433)),ISNUMBER(FIND("Plants",C1433)),ISNUMBER(FIND("algae",C1433)),ISNUMBER(FIND("lettuce",C1433)),ISNUMBER(FIND("green gram sprouts ",C1433)),ISNUMBER(FIND("Cucurbita pepo",C1433)),ISNUMBER(FIND("bean ",C1433)),ISNUMBER(FIND("chloroplast",C1433)),ISNUMBER(FIND("chlorophyll",C1433)),ISNUMBER(FIND("seedling",C1433)),ISNUMBER(FIND("canola",C1433)),ISNUMBER(FIND("shoot",C1433)),ISNUMBER(FIND("photosynthes",C1433)),ISNUMBER(FIND(" leaves ",C1433)),,ISNUMBER(FIND("agriculture",C1433)),ISNUMBER(FIND(" crops ",C1433)))</f>
        <v>0</v>
      </c>
      <c r="AF1433" t="b">
        <f>OR(ISNUMBER(FIND("bacteria",C1433)),ISNUMBER(FIND("Bacteria",C1433)),ISNUMBER(FIND("Bacterium",C1433)),ISNUMBER(FIND("bacterium",C1433)),ISNUMBER(FIND(" coli ",C1433)))</f>
        <v>0</v>
      </c>
      <c r="AG1433" t="b">
        <f>OR(ISNUMBER(FIND("fungi",C1433)),ISNUMBER(FIND("Fungi",C1433)),ISNUMBER(FIND("fungus",C1433)),ISNUMBER(FIND("Fungus",C1433)),ISNUMBER(FIND("mushroom",C1433)),ISNUMBER(FIND("Mushroom",C1433)),ISNUMBER(FIND(" mold ",C1433)))</f>
        <v>0</v>
      </c>
      <c r="AH1433" t="b">
        <f>OR(ISNUMBER(FIND("Pig ",C1433)),ISNUMBER(FIND("pig ",C1433)),ISNUMBER(FIND("Pigs ",C1433)),ISNUMBER(FIND("pigs ",C1433)))</f>
        <v>0</v>
      </c>
      <c r="AI1433" t="b">
        <f>OR(ISNUMBER(FIND(" C. elegans",C1433)),ISNUMBER(FIND("Caenorhabditis elegans",C1433)),ISNUMBER(FIND("earthworms",C1433)),ISNUMBER(FIND(" Ficopomatus enigmaticus",C1433)),ISNUMBER(FIND("larva",C1433)),ISNUMBER(FIND("Lumbriculus variegatus",C1433)),ISNUMBER(FIND("nematode",C1433)))</f>
        <v>0</v>
      </c>
      <c r="AJ1433" t="b">
        <f>NOT(OR(AA1433,AB1433,AC1433,AD1433,AE1433,AF1433,AG1433,AH1433,AI1433))</f>
        <v>0</v>
      </c>
      <c r="AL1433" t="b">
        <f>OR(AA1433,AB1433,AD1433,AE1433,AF1433,AG1433,AH1433,AI1433)</f>
        <v>0</v>
      </c>
      <c r="AM1433" t="b">
        <f>IF(Table1[[#This Row],[In vivo?]],IF(Table1[[#This Row],[Cell]],FALSE,TRUE),FALSE)</f>
        <v>0</v>
      </c>
      <c r="AN1433" t="b">
        <f>AND(AC1433,AL1433)</f>
        <v>0</v>
      </c>
      <c r="AO1433" t="b">
        <f>IF(Table1[[#This Row],[Cell]],IF(Table1[[#This Row],[In vivo?]],FALSE,TRUE),FALSE)</f>
        <v>1</v>
      </c>
      <c r="AP1433" t="b">
        <f>NOT(OR(Table1[[#This Row],[In vivo?]],Table1[[#This Row],[Only in Cell]]))</f>
        <v>0</v>
      </c>
      <c r="AQ1433" t="str">
        <f>IF(OR(Table1[[#This Row],[Rodents]],Table1[[#This Row],[Human]],Table1[[#This Row],[Pig]]),OR(ISNUMBER(FIND("pulmonary",C1433)),ISNUMBER(FIND("lung",C1433))),"NA")</f>
        <v>NA</v>
      </c>
      <c r="AR1433" t="str">
        <f>IF(OR(Table1[[#This Row],[Rodents]],Table1[[#This Row],[Human]],Table1[[#This Row],[Pig]]),OR(ISNUMBER(FIND("skin",C1433)),ISNUMBER(FIND("dermal",C1433))),"NA")</f>
        <v>NA</v>
      </c>
      <c r="AS1433" t="str">
        <f>IF(OR(Table1[[#This Row],[Rodents]],Table1[[#This Row],[Human]],Table1[[#This Row],[Pig]]),OR(ISNUMBER(FIND("liver",C1433)),ISNUMBER(FIND("hepat",C1433))),"NA")</f>
        <v>NA</v>
      </c>
      <c r="AT1433" t="str">
        <f>IF(OR(Table1[[#This Row],[Rodents]],Table1[[#This Row],[Human]],Table1[[#This Row],[Pig]]),OR(ISNUMBER(FIND("kidney",C1433)),ISNUMBER(FIND("neph",C1433))),"NA")</f>
        <v>NA</v>
      </c>
      <c r="AU1433" t="str">
        <f>IF(OR(Table1[[#This Row],[Rodents]],Table1[[#This Row],[Human]],Table1[[#This Row],[Pig]]),OR(ISNUMBER(FIND("brain",C1433)),ISNUMBER(FIND("neur",C1433)),ISNUMBER(FIND("nerv",C1433))),"NA")</f>
        <v>NA</v>
      </c>
      <c r="AV1433" t="str">
        <f>IF(OR(Table1[[#This Row],[Rodents]],Table1[[#This Row],[Human]],Table1[[#This Row],[Pig]]),OR(ISNUMBER(FIND("heart",C1433)),ISNUMBER(FIND("cardi",C1433))),"NA")</f>
        <v>NA</v>
      </c>
      <c r="AW1433" t="str">
        <f>IF(OR(Table1[[#This Row],[Rodents]],Table1[[#This Row],[Human]],Table1[[#This Row],[Pig]]),OR(ISNUMBER(FIND("gastro",C1433)),ISNUMBER(FIND("intesti",C1433)),ISNUMBER(FIND("stomach",C1433))),"NA")</f>
        <v>NA</v>
      </c>
      <c r="AX1433" t="str">
        <f>IF(OR(Table1[[#This Row],[Rodents]],Table1[[#This Row],[Human]],Table1[[#This Row],[Pig]]),NOT(OR(AQ1433,AR1433,AS1433,AT1433,AU1433,AV1433,AW1433)),"NA")</f>
        <v>NA</v>
      </c>
      <c r="AY1433" t="b">
        <f>OR(ISNUMBER(FIND("SWCNT",C1433)),ISNUMBER(FIND("SWNT",C1433)),ISNUMBER(FIND("single-wall",C1433)),ISNUMBER(FIND("single wall",C1433)),ISNUMBER(FIND("Single wall",C1433)),ISNUMBER(FIND("Single-wall",C1433)),ISNUMBER(FIND("SWCNT",B1433)),ISNUMBER(FIND("SWNT",B1433)),ISNUMBER(FIND("single-wall",B1433)),ISNUMBER(FIND("single wall",B1433)),ISNUMBER(FIND("Single-wall",B1433)),ISNUMBER(FIND("Single wall",B1433)))</f>
        <v>0</v>
      </c>
      <c r="AZ1433" t="b">
        <f>OR(ISNUMBER(FIND("MWCNT",C1433)),ISNUMBER(FIND("MWNT",C1433)),ISNUMBER(FIND("multi-wall",C1433)),ISNUMBER(FIND("multi wall",C1433)),ISNUMBER(FIND("multiwall",C1433)),ISNUMBER(FIND("Multi-wall",C1433)),ISNUMBER(FIND("Multi wall",C1433)),ISNUMBER(FIND("Multiwall",C1433)),ISNUMBER(FIND("MWCNT",B1433)),ISNUMBER(FIND("MWNT",B1433)),ISNUMBER(FIND("multi-wall",B1433)),ISNUMBER(FIND("multi wall",B1433)),ISNUMBER(FIND("multiwall",B1433)),ISNUMBER(FIND("Multi-wall",B1433)),ISNUMBER(FIND("Multi wall",B1433)),ISNUMBER(FIND("Multiwall",B1433)),ISNUMBER(FIND("Double-wall",B1433)),ISNUMBER(FIND("Double wall",B1433)),ISNUMBER(FIND("Doublewall",B1433)),ISNUMBER(FIND("double-wall",B1433)),ISNUMBER(FIND("double wall",B1433)),ISNUMBER(FIND("doublewall",B1433)))</f>
        <v>1</v>
      </c>
      <c r="BA1433" t="b">
        <f>AND(Table1[[#This Row],[SWCNT]],Table1[[#This Row],[MWCNT]])</f>
        <v>0</v>
      </c>
      <c r="BB1433" t="b">
        <f>IF(Table1[[#This Row],[SWCNT]]=TRUE,FALSE,IF(Table1[[#This Row],[MWCNT]]=TRUE,FALSE,TRUE))</f>
        <v>0</v>
      </c>
      <c r="BC1433" s="18"/>
    </row>
    <row r="1434" spans="1:55" ht="277.5">
      <c r="A1434" t="s">
        <v>2208</v>
      </c>
      <c r="B1434" s="2" t="s">
        <v>2209</v>
      </c>
      <c r="C1434" s="16" t="s">
        <v>2210</v>
      </c>
      <c r="D1434" s="17" t="s">
        <v>54</v>
      </c>
      <c r="E1434" s="2">
        <v>2017</v>
      </c>
      <c r="F1434" t="b">
        <f>OR(ISNUMBER(FIND("cytotoxic",C1434)),ISNUMBER(FIND("Cytotoxic",C1434)),ISNUMBER(FIND("cellular toxicity",C1434)),ISNUMBER(FIND("cell death",C1434)),ISNUMBER(FIND("viable",C1434)),ISNUMBER(FIND("phytotoxic",C1434)),ISNUMBER(FIND("acute toxicity",C1434)),ISNUMBER(FIND("MTT",C1434)),ISNUMBER(FIND("survival",C1434)),ISNUMBER(FIND("prolifer",C1434)),ISNUMBER(FIND("apoptosis",C1434)),ISNUMBER(FIND("neurotoxic",C1434)),ISNUMBER(FIND("  lysis ",C1434)),ISNUMBER(FIND("necrosis",C1434)),ISNUMBER(FIND("cellular death",C1434))*3,ISNUMBER(FIND("LDH",C1434)),ISNUMBER(FIND("Acute toxicity",C1434)))</f>
        <v>0</v>
      </c>
      <c r="G1434" t="b">
        <f>OR(ISNUMBER(FIND("genotoxic",C1434)),ISNUMBER(FIND("genotoxicity",C1434)),ISNUMBER(FIND("DNA damage",C1434)),ISNUMBER(FIND("DNA",C1434)),ISNUMBER(FIND("RNA",C1434)),ISNUMBER(FIND("mesothelioma",C1434)),ISNUMBER(FIND("carcino",C1434)),ISNUMBER(FIND("mutagen",C1434)),ISNUMBER(FIND("genetic",C1434)))</f>
        <v>0</v>
      </c>
      <c r="H1434" t="b">
        <f>OR(ISNUMBER(FIND("inflammatory",C1434)),ISNUMBER(FIND("inflamm",C1434)))</f>
        <v>0</v>
      </c>
      <c r="I1434" t="b">
        <f>OR(ISNUMBER(FIND("immune",C1434)),ISNUMBER(FIND("immunological",C1434)),ISNUMBER(FIND("interleuk",C1434)),ISNUMBER(FIND("platelet activation",C1434)),ISNUMBER(FIND("monocyte",C1434)),ISNUMBER(FIND("leukocyte",C1434)),ISNUMBER(FIND("cytokine",C1434)),ISNUMBER(FIND("CD4",C1434)),ISNUMBER(FIND("CD8",C1434)),ISNUMBER(FIND("T-cell",C1434)))</f>
        <v>0</v>
      </c>
      <c r="J1434" t="b">
        <f>OR(ISNUMBER(FIND("reactive oxygen",C1434)),ISNUMBER(FIND("ROS",C1434)),ISNUMBER(FIND("free radical",C1434)),ISNUMBER(FIND("oxidative stress",C1434)),ISNUMBER(FIND("peroxid",C1434)),ISNUMBER(FIND("oxidative",C1434)),ISNUMBER(FIND("antioxid",C1434)))</f>
        <v>1</v>
      </c>
      <c r="K1434" t="b">
        <f>OR(ISNUMBER(FIND("autophag",C1434)))</f>
        <v>0</v>
      </c>
      <c r="L1434" t="b">
        <f>OR(ISNUMBER(FIND("morpholog",C1434)))</f>
        <v>0</v>
      </c>
      <c r="M1434" t="b">
        <f>OR(ISNUMBER(FIND("fibrosis",C1434)),ISNUMBER(FIND("Fibrosis",C1434)),ISNUMBER(FIND("fibrot",C1434)))</f>
        <v>0</v>
      </c>
      <c r="N1434" t="b">
        <f>OR(ISNUMBER(FIND("offspring",C1434)),ISNUMBER(FIND("Parental",C1434)),ISNUMBER(FIND("parental",C1434)),ISNUMBER(FIND("germline",C1434)),ISNUMBER(FIND("reproduc",C1434)),ISNUMBER(FIND("embryo",C1434)))</f>
        <v>0</v>
      </c>
      <c r="O1434" t="b">
        <f>OR(ISNUMBER(FIND("metabol",C1434)),ISNUMBER(FIND("Metabol",C1434)),ISNUMBER(FIND("digest",C1434)),ISNUMBER(FIND("mitochon",C1434)))</f>
        <v>0</v>
      </c>
      <c r="P1434" t="b">
        <f>OR(ISNUMBER(FIND("ecotox",C1434)),ISNUMBER(FIND("Ecotox",B1434)),ISNUMBER(FIND("ecotox",B1434)),ISNUMBER(FIND("Ecotox",C1434)))</f>
        <v>0</v>
      </c>
      <c r="Q1434" t="b">
        <f>OR(ISNUMBER(FIND("Bioaccum",C1434)),ISNUMBER(FIND("bioaccum",C1434)),ISNUMBER(FIND("accum",C1434)))</f>
        <v>0</v>
      </c>
      <c r="R1434" t="b">
        <f>OR(ISNUMBER(FIND("Occupation",C1434)),ISNUMBER(FIND("occupation",C1434)),ISNUMBER(FIND("worker",C1434)),ISNUMBER(FIND("workforce",C1434)))</f>
        <v>0</v>
      </c>
      <c r="S1434" t="b">
        <f>NOT(OR(F1434,G1434,H1434,I1434,J1434,K1434,L1434,M1434,N1434,O1434,P1434,Q1434,R1434))</f>
        <v>0</v>
      </c>
      <c r="U1434" t="b">
        <f>OR(Table1[[#This Row],[Inflammation]],Table1[[#This Row],[Immune]])</f>
        <v>0</v>
      </c>
      <c r="V1434" t="str">
        <f>IF(OR(Table1[[#This Row],[Rodents]],Table1[[#This Row],[Human]],Table1[[#This Row],[Pig]]),OR(ISNUMBER(FIND("intratrach",C1434)),ISNUMBER(FIND("nasal ",C1434)),ISNUMBER(FIND("instill",C1434))),"NA")</f>
        <v>NA</v>
      </c>
      <c r="W1434" t="str">
        <f>IF(OR(Table1[[#This Row],[Rodents]],Table1[[#This Row],[Human]],Table1[[#This Row],[Pig]]),OR(ISNUMBER(FIND("dermal",C1434)),ISNUMBER(FIND("skin ",C1434))),"NA")</f>
        <v>NA</v>
      </c>
      <c r="X1434" t="str">
        <f>IF(OR(Table1[[#This Row],[Rodents]],Table1[[#This Row],[Human]],Table1[[#This Row],[Pig]]),OR(ISNUMBER(FIND("injected",C1434)),ISNUMBER(FIND("periton",C1434)),ISNUMBER(FIND("intrascrot",C1434))),"NA")</f>
        <v>NA</v>
      </c>
      <c r="Y1434" t="str">
        <f>IF(OR(Table1[[#This Row],[Rodents]],Table1[[#This Row],[Human]],Table1[[#This Row],[Pig]]),NOT(OR(Table1[[#This Row],[Inhaled/Intratracheal/intranasal]],Table1[[#This Row],[Dermal]],Table1[[#This Row],[Injected]])),"NA")</f>
        <v>NA</v>
      </c>
      <c r="AA1434" t="b">
        <f>OR(ISNUMBER(FIND("fish ",C1434)),ISNUMBER(FIND("Fish ",C1434)),ISNUMBER(FIND("aquatic",C1434)),ISNUMBER(FIND("daphnids",C1434)),ISNUMBER(FIND("Carcinus maenas",C1434)),ISNUMBER(FIND("Daphnia",C1434)),ISNUMBER(FIND("Ruditapes philippinarum",C1434)),ISNUMBER(FIND("daphnia",C1434)),ISNUMBER(FIND("marine",C1434)),ISNUMBER(FIND("mussel",C1434)),ISNUMBER(FIND("algae",C1434)),ISNUMBER(FIND("Donax faba",C1434)),ISNUMBER(FIND("estuarine",C1434)),ISNUMBER(FIND("snail",C1434)),ISNUMBER(FIND("Prorocentrum donghaiense",C1434)) )</f>
        <v>1</v>
      </c>
      <c r="AB1434" t="b">
        <f>OR(ISNUMBER(FIND(" rat ",C1434)),ISNUMBER(FIND(" rats ",C1434)),ISNUMBER(FIND(" Rats ",C1434)),ISNUMBER(FIND(" Rat ",C1434)),ISNUMBER(FIND(" rat.",C1434)),ISNUMBER(FIND(" rats.",C1434)),ISNUMBER(FIND("mouse",C1434)),ISNUMBER(FIND("mice",C1434)), ISNUMBER(FIND(" Mice",C1434)))</f>
        <v>0</v>
      </c>
      <c r="AC1434" t="b">
        <f>OR(ISNUMBER(FIND(" cell ",C1434)),ISNUMBER(FIND("fibroblast",C1434)),ISNUMBER(FIND("macrophage",C1434)),ISNUMBER(FIND("epithelial",C1434)),ISNUMBER(FIND("endothelial",C1434)),ISNUMBER(FIND("neuron",C1434)),ISNUMBER(FIND(" cells ",C1434)),ISNUMBER(FIND("RBC",C1434)),ISNUMBER(FIND("mitochond",C1434)),ISNUMBER(FIND("adipocyte",C1434)),ISNUMBER(FIND("osteo",C1434)),ISNUMBER(FIND("keratin",C1434)),ISNUMBER(FIND(" cell's ",C1434)),ISNUMBER(FIND("eukary",C1434)),ISNUMBER(FIND("sperm",C1434)))</f>
        <v>0</v>
      </c>
      <c r="AD1434" t="b">
        <f>OR(ISNUMBER(FIND("human",B1434)),ISNUMBER(FIND("workers",B1434)),ISNUMBER(FIND("workforces",B1434)),ISNUMBER(FIND("occupational",B1434)),ISNUMBER(FIND("Case report",B1434)),ISNUMBER(FIND("Workplaces",B1434)),ISNUMBER(FIND("worker",B1434)))</f>
        <v>0</v>
      </c>
      <c r="AE1434" t="b">
        <f>OR(ISNUMBER(FIND(" plant ",C1434)),ISNUMBER(FIND("Plant ",C1434)),ISNUMBER(FIND("tomato",C1434)),ISNUMBER(FIND("plants",C1434)),ISNUMBER(FIND("Plants",C1434)),ISNUMBER(FIND("algae",C1434)),ISNUMBER(FIND("lettuce",C1434)),ISNUMBER(FIND("green gram sprouts ",C1434)),ISNUMBER(FIND("Cucurbita pepo",C1434)),ISNUMBER(FIND("bean ",C1434)),ISNUMBER(FIND("chloroplast",C1434)),ISNUMBER(FIND("chlorophyll",C1434)),ISNUMBER(FIND("seedling",C1434)),ISNUMBER(FIND("canola",C1434)),ISNUMBER(FIND("shoot",C1434)),ISNUMBER(FIND("photosynthes",C1434)),ISNUMBER(FIND(" leaves ",C1434)),,ISNUMBER(FIND("agriculture",C1434)),ISNUMBER(FIND(" crops ",C1434)))</f>
        <v>0</v>
      </c>
      <c r="AF1434" t="b">
        <f>OR(ISNUMBER(FIND("bacteria",C1434)),ISNUMBER(FIND("Bacteria",C1434)),ISNUMBER(FIND("Bacterium",C1434)),ISNUMBER(FIND("bacterium",C1434)),ISNUMBER(FIND(" coli ",C1434)))</f>
        <v>0</v>
      </c>
      <c r="AG1434" t="b">
        <f>OR(ISNUMBER(FIND("fungi",C1434)),ISNUMBER(FIND("Fungi",C1434)),ISNUMBER(FIND("fungus",C1434)),ISNUMBER(FIND("Fungus",C1434)),ISNUMBER(FIND("mushroom",C1434)),ISNUMBER(FIND("Mushroom",C1434)),ISNUMBER(FIND(" mold ",C1434)))</f>
        <v>0</v>
      </c>
      <c r="AH1434" t="b">
        <f>OR(ISNUMBER(FIND("Pig ",C1434)),ISNUMBER(FIND("pig ",C1434)),ISNUMBER(FIND("Pigs ",C1434)),ISNUMBER(FIND("pigs ",C1434)))</f>
        <v>0</v>
      </c>
      <c r="AI1434" t="b">
        <f>OR(ISNUMBER(FIND(" C. elegans",C1434)),ISNUMBER(FIND("Caenorhabditis elegans",C1434)),ISNUMBER(FIND("earthworms",C1434)),ISNUMBER(FIND(" Ficopomatus enigmaticus",C1434)),ISNUMBER(FIND("larva",C1434)),ISNUMBER(FIND("Lumbriculus variegatus",C1434)),ISNUMBER(FIND("nematode",C1434)))</f>
        <v>0</v>
      </c>
      <c r="AJ1434" t="b">
        <f>NOT(OR(AA1434,AB1434,AC1434,AD1434,AE1434,AF1434,AG1434,AH1434,AI1434))</f>
        <v>0</v>
      </c>
      <c r="AL1434" t="b">
        <f>OR(AA1434,AB1434,AD1434,AE1434,AF1434,AG1434,AH1434,AI1434)</f>
        <v>1</v>
      </c>
      <c r="AM1434" t="b">
        <f>IF(Table1[[#This Row],[In vivo?]],IF(Table1[[#This Row],[Cell]],FALSE,TRUE),FALSE)</f>
        <v>1</v>
      </c>
      <c r="AN1434" t="b">
        <f>AND(AC1434,AL1434)</f>
        <v>0</v>
      </c>
      <c r="AO1434" t="b">
        <f>IF(Table1[[#This Row],[Cell]],IF(Table1[[#This Row],[In vivo?]],FALSE,TRUE),FALSE)</f>
        <v>0</v>
      </c>
      <c r="AP1434" t="b">
        <f>NOT(OR(Table1[[#This Row],[In vivo?]],Table1[[#This Row],[Only in Cell]]))</f>
        <v>0</v>
      </c>
      <c r="AQ1434" t="str">
        <f>IF(OR(Table1[[#This Row],[Rodents]],Table1[[#This Row],[Human]],Table1[[#This Row],[Pig]]),OR(ISNUMBER(FIND("pulmonary",C1434)),ISNUMBER(FIND("lung",C1434))),"NA")</f>
        <v>NA</v>
      </c>
      <c r="AR1434" t="str">
        <f>IF(OR(Table1[[#This Row],[Rodents]],Table1[[#This Row],[Human]],Table1[[#This Row],[Pig]]),OR(ISNUMBER(FIND("skin",C1434)),ISNUMBER(FIND("dermal",C1434))),"NA")</f>
        <v>NA</v>
      </c>
      <c r="AS1434" t="str">
        <f>IF(OR(Table1[[#This Row],[Rodents]],Table1[[#This Row],[Human]],Table1[[#This Row],[Pig]]),OR(ISNUMBER(FIND("liver",C1434)),ISNUMBER(FIND("hepat",C1434))),"NA")</f>
        <v>NA</v>
      </c>
      <c r="AT1434" t="str">
        <f>IF(OR(Table1[[#This Row],[Rodents]],Table1[[#This Row],[Human]],Table1[[#This Row],[Pig]]),OR(ISNUMBER(FIND("kidney",C1434)),ISNUMBER(FIND("neph",C1434))),"NA")</f>
        <v>NA</v>
      </c>
      <c r="AU1434" t="str">
        <f>IF(OR(Table1[[#This Row],[Rodents]],Table1[[#This Row],[Human]],Table1[[#This Row],[Pig]]),OR(ISNUMBER(FIND("brain",C1434)),ISNUMBER(FIND("neur",C1434)),ISNUMBER(FIND("nerv",C1434))),"NA")</f>
        <v>NA</v>
      </c>
      <c r="AV1434" t="str">
        <f>IF(OR(Table1[[#This Row],[Rodents]],Table1[[#This Row],[Human]],Table1[[#This Row],[Pig]]),OR(ISNUMBER(FIND("heart",C1434)),ISNUMBER(FIND("cardi",C1434))),"NA")</f>
        <v>NA</v>
      </c>
      <c r="AW1434" t="str">
        <f>IF(OR(Table1[[#This Row],[Rodents]],Table1[[#This Row],[Human]],Table1[[#This Row],[Pig]]),OR(ISNUMBER(FIND("gastro",C1434)),ISNUMBER(FIND("intesti",C1434)),ISNUMBER(FIND("stomach",C1434))),"NA")</f>
        <v>NA</v>
      </c>
      <c r="AX1434" t="str">
        <f>IF(OR(Table1[[#This Row],[Rodents]],Table1[[#This Row],[Human]],Table1[[#This Row],[Pig]]),NOT(OR(AQ1434,AR1434,AS1434,AT1434,AU1434,AV1434,AW1434)),"NA")</f>
        <v>NA</v>
      </c>
      <c r="AY1434" t="b">
        <f>OR(ISNUMBER(FIND("SWCNT",C1434)),ISNUMBER(FIND("SWNT",C1434)),ISNUMBER(FIND("single-wall",C1434)),ISNUMBER(FIND("single wall",C1434)),ISNUMBER(FIND("Single wall",C1434)),ISNUMBER(FIND("Single-wall",C1434)),ISNUMBER(FIND("SWCNT",B1434)),ISNUMBER(FIND("SWNT",B1434)),ISNUMBER(FIND("single-wall",B1434)),ISNUMBER(FIND("single wall",B1434)),ISNUMBER(FIND("Single-wall",B1434)),ISNUMBER(FIND("Single wall",B1434)))</f>
        <v>1</v>
      </c>
      <c r="AZ1434" t="b">
        <f>OR(ISNUMBER(FIND("MWCNT",C1434)),ISNUMBER(FIND("MWNT",C1434)),ISNUMBER(FIND("multi-wall",C1434)),ISNUMBER(FIND("multi wall",C1434)),ISNUMBER(FIND("multiwall",C1434)),ISNUMBER(FIND("Multi-wall",C1434)),ISNUMBER(FIND("Multi wall",C1434)),ISNUMBER(FIND("Multiwall",C1434)),ISNUMBER(FIND("MWCNT",B1434)),ISNUMBER(FIND("MWNT",B1434)),ISNUMBER(FIND("multi-wall",B1434)),ISNUMBER(FIND("multi wall",B1434)),ISNUMBER(FIND("multiwall",B1434)),ISNUMBER(FIND("Multi-wall",B1434)),ISNUMBER(FIND("Multi wall",B1434)),ISNUMBER(FIND("Multiwall",B1434)),ISNUMBER(FIND("Double-wall",B1434)),ISNUMBER(FIND("Double wall",B1434)),ISNUMBER(FIND("Doublewall",B1434)),ISNUMBER(FIND("double-wall",B1434)),ISNUMBER(FIND("double wall",B1434)),ISNUMBER(FIND("doublewall",B1434)))</f>
        <v>0</v>
      </c>
      <c r="BA1434" t="b">
        <f>AND(Table1[[#This Row],[SWCNT]],Table1[[#This Row],[MWCNT]])</f>
        <v>0</v>
      </c>
      <c r="BB1434" t="b">
        <f>IF(Table1[[#This Row],[SWCNT]]=TRUE,FALSE,IF(Table1[[#This Row],[MWCNT]]=TRUE,FALSE,TRUE))</f>
        <v>0</v>
      </c>
      <c r="BC1434" s="18"/>
    </row>
    <row r="1435" spans="1:55" ht="296">
      <c r="A1435" t="s">
        <v>2214</v>
      </c>
      <c r="B1435" s="2" t="s">
        <v>2215</v>
      </c>
      <c r="C1435" s="16" t="s">
        <v>2216</v>
      </c>
      <c r="D1435" s="17" t="s">
        <v>403</v>
      </c>
      <c r="E1435" s="2">
        <v>2017</v>
      </c>
      <c r="F1435" t="b">
        <f>OR(ISNUMBER(FIND("cytotoxic",C1435)),ISNUMBER(FIND("Cytotoxic",C1435)),ISNUMBER(FIND("cellular toxicity",C1435)),ISNUMBER(FIND("cell death",C1435)),ISNUMBER(FIND("viable",C1435)),ISNUMBER(FIND("phytotoxic",C1435)),ISNUMBER(FIND("acute toxicity",C1435)),ISNUMBER(FIND("MTT",C1435)),ISNUMBER(FIND("survival",C1435)),ISNUMBER(FIND("prolifer",C1435)),ISNUMBER(FIND("apoptosis",C1435)),ISNUMBER(FIND("neurotoxic",C1435)),ISNUMBER(FIND("  lysis ",C1435)),ISNUMBER(FIND("necrosis",C1435)),ISNUMBER(FIND("cellular death",C1435))*3,ISNUMBER(FIND("LDH",C1435)),ISNUMBER(FIND("Acute toxicity",C1435)))</f>
        <v>1</v>
      </c>
      <c r="G1435" t="b">
        <f>OR(ISNUMBER(FIND("genotoxic",C1435)),ISNUMBER(FIND("genotoxicity",C1435)),ISNUMBER(FIND("DNA damage",C1435)),ISNUMBER(FIND("DNA",C1435)),ISNUMBER(FIND("RNA",C1435)),ISNUMBER(FIND("mesothelioma",C1435)),ISNUMBER(FIND("carcino",C1435)),ISNUMBER(FIND("mutagen",C1435)),ISNUMBER(FIND("genetic",C1435)))</f>
        <v>0</v>
      </c>
      <c r="H1435" t="b">
        <f>OR(ISNUMBER(FIND("inflammatory",C1435)),ISNUMBER(FIND("inflamm",C1435)))</f>
        <v>0</v>
      </c>
      <c r="I1435" t="b">
        <f>OR(ISNUMBER(FIND("immune",C1435)),ISNUMBER(FIND("immunological",C1435)),ISNUMBER(FIND("interleuk",C1435)),ISNUMBER(FIND("platelet activation",C1435)),ISNUMBER(FIND("monocyte",C1435)),ISNUMBER(FIND("leukocyte",C1435)),ISNUMBER(FIND("cytokine",C1435)),ISNUMBER(FIND("CD4",C1435)),ISNUMBER(FIND("CD8",C1435)),ISNUMBER(FIND("T-cell",C1435)))</f>
        <v>0</v>
      </c>
      <c r="J1435" t="b">
        <f>OR(ISNUMBER(FIND("reactive oxygen",C1435)),ISNUMBER(FIND("ROS",C1435)),ISNUMBER(FIND("free radical",C1435)),ISNUMBER(FIND("oxidative stress",C1435)),ISNUMBER(FIND("peroxid",C1435)),ISNUMBER(FIND("oxidative",C1435)),ISNUMBER(FIND("antioxid",C1435)))</f>
        <v>0</v>
      </c>
      <c r="K1435" t="b">
        <f>OR(ISNUMBER(FIND("autophag",C1435)))</f>
        <v>0</v>
      </c>
      <c r="L1435" t="b">
        <f>OR(ISNUMBER(FIND("morpholog",C1435)))</f>
        <v>1</v>
      </c>
      <c r="M1435" t="b">
        <f>OR(ISNUMBER(FIND("fibrosis",C1435)),ISNUMBER(FIND("Fibrosis",C1435)),ISNUMBER(FIND("fibrot",C1435)))</f>
        <v>0</v>
      </c>
      <c r="N1435" t="b">
        <f>OR(ISNUMBER(FIND("offspring",C1435)),ISNUMBER(FIND("Parental",C1435)),ISNUMBER(FIND("parental",C1435)),ISNUMBER(FIND("germline",C1435)),ISNUMBER(FIND("reproduc",C1435)),ISNUMBER(FIND("embryo",C1435)))</f>
        <v>0</v>
      </c>
      <c r="O1435" t="b">
        <f>OR(ISNUMBER(FIND("metabol",C1435)),ISNUMBER(FIND("Metabol",C1435)),ISNUMBER(FIND("digest",C1435)),ISNUMBER(FIND("mitochon",C1435)))</f>
        <v>0</v>
      </c>
      <c r="P1435" t="b">
        <f>OR(ISNUMBER(FIND("ecotox",C1435)),ISNUMBER(FIND("Ecotox",B1435)),ISNUMBER(FIND("ecotox",B1435)),ISNUMBER(FIND("Ecotox",C1435)))</f>
        <v>0</v>
      </c>
      <c r="Q1435" t="b">
        <f>OR(ISNUMBER(FIND("Bioaccum",C1435)),ISNUMBER(FIND("bioaccum",C1435)),ISNUMBER(FIND("accum",C1435)))</f>
        <v>0</v>
      </c>
      <c r="R1435" t="b">
        <f>OR(ISNUMBER(FIND("Occupation",C1435)),ISNUMBER(FIND("occupation",C1435)),ISNUMBER(FIND("worker",C1435)),ISNUMBER(FIND("workforce",C1435)))</f>
        <v>1</v>
      </c>
      <c r="S1435" t="b">
        <f>NOT(OR(F1435,G1435,H1435,I1435,J1435,K1435,L1435,M1435,N1435,O1435,P1435,Q1435,R1435))</f>
        <v>0</v>
      </c>
      <c r="U1435" t="b">
        <f>OR(Table1[[#This Row],[Inflammation]],Table1[[#This Row],[Immune]])</f>
        <v>0</v>
      </c>
      <c r="V1435" t="str">
        <f>IF(OR(Table1[[#This Row],[Rodents]],Table1[[#This Row],[Human]],Table1[[#This Row],[Pig]]),OR(ISNUMBER(FIND("intratrach",C1435)),ISNUMBER(FIND("nasal ",C1435)),ISNUMBER(FIND("instill",C1435))),"NA")</f>
        <v>NA</v>
      </c>
      <c r="W1435" t="str">
        <f>IF(OR(Table1[[#This Row],[Rodents]],Table1[[#This Row],[Human]],Table1[[#This Row],[Pig]]),OR(ISNUMBER(FIND("dermal",C1435)),ISNUMBER(FIND("skin ",C1435))),"NA")</f>
        <v>NA</v>
      </c>
      <c r="X1435" t="str">
        <f>IF(OR(Table1[[#This Row],[Rodents]],Table1[[#This Row],[Human]],Table1[[#This Row],[Pig]]),OR(ISNUMBER(FIND("injected",C1435)),ISNUMBER(FIND("periton",C1435)),ISNUMBER(FIND("intrascrot",C1435))),"NA")</f>
        <v>NA</v>
      </c>
      <c r="Y1435" t="str">
        <f>IF(OR(Table1[[#This Row],[Rodents]],Table1[[#This Row],[Human]],Table1[[#This Row],[Pig]]),NOT(OR(Table1[[#This Row],[Inhaled/Intratracheal/intranasal]],Table1[[#This Row],[Dermal]],Table1[[#This Row],[Injected]])),"NA")</f>
        <v>NA</v>
      </c>
      <c r="AA1435" t="b">
        <f>OR(ISNUMBER(FIND("fish ",C1435)),ISNUMBER(FIND("Fish ",C1435)),ISNUMBER(FIND("aquatic",C1435)),ISNUMBER(FIND("daphnids",C1435)),ISNUMBER(FIND("Carcinus maenas",C1435)),ISNUMBER(FIND("Daphnia",C1435)),ISNUMBER(FIND("Ruditapes philippinarum",C1435)),ISNUMBER(FIND("daphnia",C1435)),ISNUMBER(FIND("marine",C1435)),ISNUMBER(FIND("mussel",C1435)),ISNUMBER(FIND("algae",C1435)),ISNUMBER(FIND("Donax faba",C1435)),ISNUMBER(FIND("estuarine",C1435)),ISNUMBER(FIND("snail",C1435)),ISNUMBER(FIND("Prorocentrum donghaiense",C1435)) )</f>
        <v>0</v>
      </c>
      <c r="AB1435" t="b">
        <f>OR(ISNUMBER(FIND(" rat ",C1435)),ISNUMBER(FIND(" rats ",C1435)),ISNUMBER(FIND(" Rats ",C1435)),ISNUMBER(FIND(" Rat ",C1435)),ISNUMBER(FIND(" rat.",C1435)),ISNUMBER(FIND(" rats.",C1435)),ISNUMBER(FIND("mouse",C1435)),ISNUMBER(FIND("mice",C1435)), ISNUMBER(FIND(" Mice",C1435)))</f>
        <v>0</v>
      </c>
      <c r="AC1435" t="b">
        <f>OR(ISNUMBER(FIND(" cell ",C1435)),ISNUMBER(FIND("fibroblast",C1435)),ISNUMBER(FIND("macrophage",C1435)),ISNUMBER(FIND("epithelial",C1435)),ISNUMBER(FIND("endothelial",C1435)),ISNUMBER(FIND("neuron",C1435)),ISNUMBER(FIND(" cells ",C1435)),ISNUMBER(FIND("RBC",C1435)),ISNUMBER(FIND("mitochond",C1435)),ISNUMBER(FIND("adipocyte",C1435)),ISNUMBER(FIND("osteo",C1435)),ISNUMBER(FIND("keratin",C1435)),ISNUMBER(FIND(" cell's ",C1435)),ISNUMBER(FIND("eukary",C1435)),ISNUMBER(FIND("sperm",C1435)))</f>
        <v>1</v>
      </c>
      <c r="AD1435" t="b">
        <v>0</v>
      </c>
      <c r="AE1435" t="b">
        <f>OR(ISNUMBER(FIND(" plant ",C1435)),ISNUMBER(FIND("Plant ",C1435)),ISNUMBER(FIND("tomato",C1435)),ISNUMBER(FIND("plants",C1435)),ISNUMBER(FIND("Plants",C1435)),ISNUMBER(FIND("algae",C1435)),ISNUMBER(FIND("lettuce",C1435)),ISNUMBER(FIND("green gram sprouts ",C1435)),ISNUMBER(FIND("Cucurbita pepo",C1435)),ISNUMBER(FIND("bean ",C1435)),ISNUMBER(FIND("chloroplast",C1435)),ISNUMBER(FIND("chlorophyll",C1435)),ISNUMBER(FIND("seedling",C1435)),ISNUMBER(FIND("canola",C1435)),ISNUMBER(FIND("shoot",C1435)),ISNUMBER(FIND("photosynthes",C1435)),ISNUMBER(FIND(" leaves ",C1435)),,ISNUMBER(FIND("agriculture",C1435)),ISNUMBER(FIND(" crops ",C1435)))</f>
        <v>0</v>
      </c>
      <c r="AF1435" t="b">
        <f>OR(ISNUMBER(FIND("bacteria",C1435)),ISNUMBER(FIND("Bacteria",C1435)),ISNUMBER(FIND("Bacterium",C1435)),ISNUMBER(FIND("bacterium",C1435)),ISNUMBER(FIND(" coli ",C1435)))</f>
        <v>0</v>
      </c>
      <c r="AG1435" t="b">
        <f>OR(ISNUMBER(FIND("fungi",C1435)),ISNUMBER(FIND("Fungi",C1435)),ISNUMBER(FIND("fungus",C1435)),ISNUMBER(FIND("Fungus",C1435)),ISNUMBER(FIND("mushroom",C1435)),ISNUMBER(FIND("Mushroom",C1435)),ISNUMBER(FIND(" mold ",C1435)))</f>
        <v>0</v>
      </c>
      <c r="AH1435" t="b">
        <f>OR(ISNUMBER(FIND("Pig ",C1435)),ISNUMBER(FIND("pig ",C1435)),ISNUMBER(FIND("Pigs ",C1435)),ISNUMBER(FIND("pigs ",C1435)))</f>
        <v>0</v>
      </c>
      <c r="AI1435" t="b">
        <f>OR(ISNUMBER(FIND(" C. elegans",C1435)),ISNUMBER(FIND("Caenorhabditis elegans",C1435)),ISNUMBER(FIND("earthworms",C1435)),ISNUMBER(FIND(" Ficopomatus enigmaticus",C1435)),ISNUMBER(FIND("larva",C1435)),ISNUMBER(FIND("Lumbriculus variegatus",C1435)),ISNUMBER(FIND("nematode",C1435)))</f>
        <v>0</v>
      </c>
      <c r="AJ1435" t="b">
        <f>NOT(OR(AA1435,AB1435,AC1435,AD1435,AE1435,AF1435,AG1435,AH1435,AI1435))</f>
        <v>0</v>
      </c>
      <c r="AL1435" t="b">
        <f>OR(AA1435,AB1435,AD1435,AE1435,AF1435,AG1435,AH1435,AI1435)</f>
        <v>0</v>
      </c>
      <c r="AM1435" t="b">
        <f>IF(Table1[[#This Row],[In vivo?]],IF(Table1[[#This Row],[Cell]],FALSE,TRUE),FALSE)</f>
        <v>0</v>
      </c>
      <c r="AN1435" t="b">
        <f>AND(AC1435,AL1435)</f>
        <v>0</v>
      </c>
      <c r="AO1435" t="b">
        <f>IF(Table1[[#This Row],[Cell]],IF(Table1[[#This Row],[In vivo?]],FALSE,TRUE),FALSE)</f>
        <v>1</v>
      </c>
      <c r="AP1435" t="b">
        <f>NOT(OR(Table1[[#This Row],[In vivo?]],Table1[[#This Row],[Only in Cell]]))</f>
        <v>0</v>
      </c>
      <c r="AQ1435" t="str">
        <f>IF(OR(Table1[[#This Row],[Rodents]],Table1[[#This Row],[Human]],Table1[[#This Row],[Pig]]),OR(ISNUMBER(FIND("pulmonary",C1435)),ISNUMBER(FIND("lung",C1435))),"NA")</f>
        <v>NA</v>
      </c>
      <c r="AR1435" t="str">
        <f>IF(OR(Table1[[#This Row],[Rodents]],Table1[[#This Row],[Human]],Table1[[#This Row],[Pig]]),OR(ISNUMBER(FIND("skin",C1435)),ISNUMBER(FIND("dermal",C1435))),"NA")</f>
        <v>NA</v>
      </c>
      <c r="AS1435" t="str">
        <f>IF(OR(Table1[[#This Row],[Rodents]],Table1[[#This Row],[Human]],Table1[[#This Row],[Pig]]),OR(ISNUMBER(FIND("liver",C1435)),ISNUMBER(FIND("hepat",C1435))),"NA")</f>
        <v>NA</v>
      </c>
      <c r="AT1435" t="str">
        <f>IF(OR(Table1[[#This Row],[Rodents]],Table1[[#This Row],[Human]],Table1[[#This Row],[Pig]]),OR(ISNUMBER(FIND("kidney",C1435)),ISNUMBER(FIND("neph",C1435))),"NA")</f>
        <v>NA</v>
      </c>
      <c r="AU1435" t="str">
        <f>IF(OR(Table1[[#This Row],[Rodents]],Table1[[#This Row],[Human]],Table1[[#This Row],[Pig]]),OR(ISNUMBER(FIND("brain",C1435)),ISNUMBER(FIND("neur",C1435)),ISNUMBER(FIND("nerv",C1435))),"NA")</f>
        <v>NA</v>
      </c>
      <c r="AV1435" t="str">
        <f>IF(OR(Table1[[#This Row],[Rodents]],Table1[[#This Row],[Human]],Table1[[#This Row],[Pig]]),OR(ISNUMBER(FIND("heart",C1435)),ISNUMBER(FIND("cardi",C1435))),"NA")</f>
        <v>NA</v>
      </c>
      <c r="AW1435" t="str">
        <f>IF(OR(Table1[[#This Row],[Rodents]],Table1[[#This Row],[Human]],Table1[[#This Row],[Pig]]),OR(ISNUMBER(FIND("gastro",C1435)),ISNUMBER(FIND("intesti",C1435)),ISNUMBER(FIND("stomach",C1435))),"NA")</f>
        <v>NA</v>
      </c>
      <c r="AX1435" t="str">
        <f>IF(OR(Table1[[#This Row],[Rodents]],Table1[[#This Row],[Human]],Table1[[#This Row],[Pig]]),NOT(OR(AQ1435,AR1435,AS1435,AT1435,AU1435,AV1435,AW1435)),"NA")</f>
        <v>NA</v>
      </c>
      <c r="AY1435" t="b">
        <f>OR(ISNUMBER(FIND("SWCNT",C1435)),ISNUMBER(FIND("SWNT",C1435)),ISNUMBER(FIND("single-wall",C1435)),ISNUMBER(FIND("single wall",C1435)),ISNUMBER(FIND("Single wall",C1435)),ISNUMBER(FIND("Single-wall",C1435)),ISNUMBER(FIND("SWCNT",B1435)),ISNUMBER(FIND("SWNT",B1435)),ISNUMBER(FIND("single-wall",B1435)),ISNUMBER(FIND("single wall",B1435)),ISNUMBER(FIND("Single-wall",B1435)),ISNUMBER(FIND("Single wall",B1435)))</f>
        <v>0</v>
      </c>
      <c r="AZ1435" t="b">
        <f>OR(ISNUMBER(FIND("MWCNT",C1435)),ISNUMBER(FIND("MWNT",C1435)),ISNUMBER(FIND("multi-wall",C1435)),ISNUMBER(FIND("multi wall",C1435)),ISNUMBER(FIND("multiwall",C1435)),ISNUMBER(FIND("Multi-wall",C1435)),ISNUMBER(FIND("Multi wall",C1435)),ISNUMBER(FIND("Multiwall",C1435)),ISNUMBER(FIND("MWCNT",B1435)),ISNUMBER(FIND("MWNT",B1435)),ISNUMBER(FIND("multi-wall",B1435)),ISNUMBER(FIND("multi wall",B1435)),ISNUMBER(FIND("multiwall",B1435)),ISNUMBER(FIND("Multi-wall",B1435)),ISNUMBER(FIND("Multi wall",B1435)),ISNUMBER(FIND("Multiwall",B1435)),ISNUMBER(FIND("Double-wall",B1435)),ISNUMBER(FIND("Double wall",B1435)),ISNUMBER(FIND("Doublewall",B1435)),ISNUMBER(FIND("double-wall",B1435)),ISNUMBER(FIND("double wall",B1435)),ISNUMBER(FIND("doublewall",B1435)))</f>
        <v>1</v>
      </c>
      <c r="BA1435" t="b">
        <f>AND(Table1[[#This Row],[SWCNT]],Table1[[#This Row],[MWCNT]])</f>
        <v>0</v>
      </c>
      <c r="BB1435" t="b">
        <f>IF(Table1[[#This Row],[SWCNT]]=TRUE,FALSE,IF(Table1[[#This Row],[MWCNT]]=TRUE,FALSE,TRUE))</f>
        <v>0</v>
      </c>
      <c r="BC1435" s="18"/>
    </row>
    <row r="1436" spans="1:55" ht="277.5">
      <c r="A1436" t="s">
        <v>2217</v>
      </c>
      <c r="B1436" s="2" t="s">
        <v>2218</v>
      </c>
      <c r="C1436" s="16" t="s">
        <v>2219</v>
      </c>
      <c r="D1436" s="17" t="s">
        <v>2008</v>
      </c>
      <c r="E1436" s="2">
        <v>2017</v>
      </c>
      <c r="F1436" t="b">
        <f>OR(ISNUMBER(FIND("cytotoxic",C1436)),ISNUMBER(FIND("Cytotoxic",C1436)),ISNUMBER(FIND("cellular toxicity",C1436)),ISNUMBER(FIND("cell death",C1436)),ISNUMBER(FIND("viable",C1436)),ISNUMBER(FIND("phytotoxic",C1436)),ISNUMBER(FIND("acute toxicity",C1436)),ISNUMBER(FIND("MTT",C1436)),ISNUMBER(FIND("survival",C1436)),ISNUMBER(FIND("prolifer",C1436)),ISNUMBER(FIND("apoptosis",C1436)),ISNUMBER(FIND("neurotoxic",C1436)),ISNUMBER(FIND("  lysis ",C1436)),ISNUMBER(FIND("necrosis",C1436)),ISNUMBER(FIND("cellular death",C1436))*3,ISNUMBER(FIND("LDH",C1436)),ISNUMBER(FIND("Acute toxicity",C1436)))</f>
        <v>1</v>
      </c>
      <c r="G1436" t="b">
        <f>OR(ISNUMBER(FIND("genotoxic",C1436)),ISNUMBER(FIND("genotoxicity",C1436)),ISNUMBER(FIND("DNA damage",C1436)),ISNUMBER(FIND("DNA",C1436)),ISNUMBER(FIND("RNA",C1436)),ISNUMBER(FIND("mesothelioma",C1436)),ISNUMBER(FIND("carcino",C1436)),ISNUMBER(FIND("mutagen",C1436)),ISNUMBER(FIND("genetic",C1436)))</f>
        <v>1</v>
      </c>
      <c r="H1436" t="b">
        <f>OR(ISNUMBER(FIND("inflammatory",C1436)),ISNUMBER(FIND("inflamm",C1436)))</f>
        <v>0</v>
      </c>
      <c r="I1436" t="b">
        <f>OR(ISNUMBER(FIND("immune",C1436)),ISNUMBER(FIND("immunological",C1436)),ISNUMBER(FIND("interleuk",C1436)),ISNUMBER(FIND("platelet activation",C1436)),ISNUMBER(FIND("monocyte",C1436)),ISNUMBER(FIND("leukocyte",C1436)),ISNUMBER(FIND("cytokine",C1436)),ISNUMBER(FIND("CD4",C1436)),ISNUMBER(FIND("CD8",C1436)),ISNUMBER(FIND("T-cell",C1436)))</f>
        <v>0</v>
      </c>
      <c r="J1436" t="b">
        <f>OR(ISNUMBER(FIND("reactive oxygen",C1436)),ISNUMBER(FIND("ROS",C1436)),ISNUMBER(FIND("free radical",C1436)),ISNUMBER(FIND("oxidative stress",C1436)),ISNUMBER(FIND("peroxid",C1436)),ISNUMBER(FIND("oxidative",C1436)),ISNUMBER(FIND("antioxid",C1436)))</f>
        <v>0</v>
      </c>
      <c r="K1436" t="b">
        <f>OR(ISNUMBER(FIND("autophag",C1436)))</f>
        <v>0</v>
      </c>
      <c r="L1436" t="b">
        <f>OR(ISNUMBER(FIND("morpholog",C1436)))</f>
        <v>0</v>
      </c>
      <c r="M1436" t="b">
        <f>OR(ISNUMBER(FIND("fibrosis",C1436)),ISNUMBER(FIND("Fibrosis",C1436)),ISNUMBER(FIND("fibrot",C1436)))</f>
        <v>0</v>
      </c>
      <c r="N1436" t="b">
        <f>OR(ISNUMBER(FIND("offspring",C1436)),ISNUMBER(FIND("Parental",C1436)),ISNUMBER(FIND("parental",C1436)),ISNUMBER(FIND("germline",C1436)),ISNUMBER(FIND("reproduc",C1436)),ISNUMBER(FIND("embryo",C1436)))</f>
        <v>0</v>
      </c>
      <c r="O1436" t="b">
        <f>OR(ISNUMBER(FIND("metabol",C1436)),ISNUMBER(FIND("Metabol",C1436)),ISNUMBER(FIND("digest",C1436)),ISNUMBER(FIND("mitochon",C1436)))</f>
        <v>0</v>
      </c>
      <c r="P1436" t="b">
        <f>OR(ISNUMBER(FIND("ecotox",C1436)),ISNUMBER(FIND("Ecotox",B1436)),ISNUMBER(FIND("ecotox",B1436)),ISNUMBER(FIND("Ecotox",C1436)))</f>
        <v>0</v>
      </c>
      <c r="Q1436" t="b">
        <f>OR(ISNUMBER(FIND("Bioaccum",C1436)),ISNUMBER(FIND("bioaccum",C1436)),ISNUMBER(FIND("accum",C1436)))</f>
        <v>0</v>
      </c>
      <c r="R1436" t="b">
        <f>OR(ISNUMBER(FIND("Occupation",C1436)),ISNUMBER(FIND("occupation",C1436)),ISNUMBER(FIND("worker",C1436)),ISNUMBER(FIND("workforce",C1436)))</f>
        <v>0</v>
      </c>
      <c r="S1436" t="b">
        <f>NOT(OR(F1436,G1436,H1436,I1436,J1436,K1436,L1436,M1436,N1436,O1436,P1436,Q1436,R1436))</f>
        <v>0</v>
      </c>
      <c r="U1436" t="b">
        <f>OR(Table1[[#This Row],[Inflammation]],Table1[[#This Row],[Immune]])</f>
        <v>0</v>
      </c>
      <c r="V1436" t="str">
        <f>IF(OR(Table1[[#This Row],[Rodents]],Table1[[#This Row],[Human]],Table1[[#This Row],[Pig]]),OR(ISNUMBER(FIND("intratrach",C1436)),ISNUMBER(FIND("nasal ",C1436)),ISNUMBER(FIND("instill",C1436))),"NA")</f>
        <v>NA</v>
      </c>
      <c r="W1436" t="str">
        <f>IF(OR(Table1[[#This Row],[Rodents]],Table1[[#This Row],[Human]],Table1[[#This Row],[Pig]]),OR(ISNUMBER(FIND("dermal",C1436)),ISNUMBER(FIND("skin ",C1436))),"NA")</f>
        <v>NA</v>
      </c>
      <c r="X1436" t="str">
        <f>IF(OR(Table1[[#This Row],[Rodents]],Table1[[#This Row],[Human]],Table1[[#This Row],[Pig]]),OR(ISNUMBER(FIND("injected",C1436)),ISNUMBER(FIND("periton",C1436)),ISNUMBER(FIND("intrascrot",C1436))),"NA")</f>
        <v>NA</v>
      </c>
      <c r="Y1436" t="str">
        <f>IF(OR(Table1[[#This Row],[Rodents]],Table1[[#This Row],[Human]],Table1[[#This Row],[Pig]]),NOT(OR(Table1[[#This Row],[Inhaled/Intratracheal/intranasal]],Table1[[#This Row],[Dermal]],Table1[[#This Row],[Injected]])),"NA")</f>
        <v>NA</v>
      </c>
      <c r="AA1436" t="b">
        <f>OR(ISNUMBER(FIND("fish ",C1436)),ISNUMBER(FIND("Fish ",C1436)),ISNUMBER(FIND("aquatic",C1436)),ISNUMBER(FIND("daphnids",C1436)),ISNUMBER(FIND("Carcinus maenas",C1436)),ISNUMBER(FIND("Daphnia",C1436)),ISNUMBER(FIND("Ruditapes philippinarum",C1436)),ISNUMBER(FIND("daphnia",C1436)),ISNUMBER(FIND("marine",C1436)),ISNUMBER(FIND("mussel",C1436)),ISNUMBER(FIND("algae",C1436)),ISNUMBER(FIND("Donax faba",C1436)),ISNUMBER(FIND("estuarine",C1436)),ISNUMBER(FIND("snail",C1436)),ISNUMBER(FIND("Prorocentrum donghaiense",C1436)) )</f>
        <v>0</v>
      </c>
      <c r="AB1436" t="b">
        <f>OR(ISNUMBER(FIND(" rat ",C1436)),ISNUMBER(FIND(" rats ",C1436)),ISNUMBER(FIND(" Rats ",C1436)),ISNUMBER(FIND(" Rat ",C1436)),ISNUMBER(FIND(" rat.",C1436)),ISNUMBER(FIND(" rats.",C1436)),ISNUMBER(FIND("mouse",C1436)),ISNUMBER(FIND("mice",C1436)), ISNUMBER(FIND(" Mice",C1436)))</f>
        <v>0</v>
      </c>
      <c r="AC1436" t="b">
        <f>OR(ISNUMBER(FIND(" cell ",C1436)),ISNUMBER(FIND("fibroblast",C1436)),ISNUMBER(FIND("macrophage",C1436)),ISNUMBER(FIND("epithelial",C1436)),ISNUMBER(FIND("endothelial",C1436)),ISNUMBER(FIND("neuron",C1436)),ISNUMBER(FIND(" cells ",C1436)),ISNUMBER(FIND("RBC",C1436)),ISNUMBER(FIND("mitochond",C1436)),ISNUMBER(FIND("adipocyte",C1436)),ISNUMBER(FIND("osteo",C1436)),ISNUMBER(FIND("keratin",C1436)),ISNUMBER(FIND(" cell's ",C1436)),ISNUMBER(FIND("eukary",C1436)),ISNUMBER(FIND("sperm",C1436)))</f>
        <v>1</v>
      </c>
      <c r="AD1436" t="b">
        <v>0</v>
      </c>
      <c r="AE1436" t="b">
        <f>OR(ISNUMBER(FIND(" plant ",C1436)),ISNUMBER(FIND("Plant ",C1436)),ISNUMBER(FIND("tomato",C1436)),ISNUMBER(FIND("plants",C1436)),ISNUMBER(FIND("Plants",C1436)),ISNUMBER(FIND("algae",C1436)),ISNUMBER(FIND("lettuce",C1436)),ISNUMBER(FIND("green gram sprouts ",C1436)),ISNUMBER(FIND("Cucurbita pepo",C1436)),ISNUMBER(FIND("bean ",C1436)),ISNUMBER(FIND("chloroplast",C1436)),ISNUMBER(FIND("chlorophyll",C1436)),ISNUMBER(FIND("seedling",C1436)),ISNUMBER(FIND("canola",C1436)),ISNUMBER(FIND("shoot",C1436)),ISNUMBER(FIND("photosynthes",C1436)),ISNUMBER(FIND(" leaves ",C1436)),,ISNUMBER(FIND("agriculture",C1436)),ISNUMBER(FIND(" crops ",C1436)))</f>
        <v>0</v>
      </c>
      <c r="AF1436" t="b">
        <f>OR(ISNUMBER(FIND("bacteria",C1436)),ISNUMBER(FIND("Bacteria",C1436)),ISNUMBER(FIND("Bacterium",C1436)),ISNUMBER(FIND("bacterium",C1436)),ISNUMBER(FIND(" coli ",C1436)))</f>
        <v>0</v>
      </c>
      <c r="AG1436" t="b">
        <f>OR(ISNUMBER(FIND("fungi",C1436)),ISNUMBER(FIND("Fungi",C1436)),ISNUMBER(FIND("fungus",C1436)),ISNUMBER(FIND("Fungus",C1436)),ISNUMBER(FIND("mushroom",C1436)),ISNUMBER(FIND("Mushroom",C1436)),ISNUMBER(FIND(" mold ",C1436)))</f>
        <v>0</v>
      </c>
      <c r="AH1436" t="b">
        <f>OR(ISNUMBER(FIND("Pig ",C1436)),ISNUMBER(FIND("pig ",C1436)),ISNUMBER(FIND("Pigs ",C1436)),ISNUMBER(FIND("pigs ",C1436)))</f>
        <v>0</v>
      </c>
      <c r="AI1436" t="b">
        <f>OR(ISNUMBER(FIND(" C. elegans",C1436)),ISNUMBER(FIND("Caenorhabditis elegans",C1436)),ISNUMBER(FIND("earthworms",C1436)),ISNUMBER(FIND(" Ficopomatus enigmaticus",C1436)),ISNUMBER(FIND("larva",C1436)),ISNUMBER(FIND("Lumbriculus variegatus",C1436)),ISNUMBER(FIND("nematode",C1436)))</f>
        <v>0</v>
      </c>
      <c r="AJ1436" t="b">
        <f>NOT(OR(AA1436,AB1436,AC1436,AD1436,AE1436,AF1436,AG1436,AH1436,AI1436))</f>
        <v>0</v>
      </c>
      <c r="AL1436" t="b">
        <f>OR(AA1436,AB1436,AD1436,AE1436,AF1436,AG1436,AH1436,AI1436)</f>
        <v>0</v>
      </c>
      <c r="AM1436" t="b">
        <f>IF(Table1[[#This Row],[In vivo?]],IF(Table1[[#This Row],[Cell]],FALSE,TRUE),FALSE)</f>
        <v>0</v>
      </c>
      <c r="AN1436" t="b">
        <f>AND(AC1436,AL1436)</f>
        <v>0</v>
      </c>
      <c r="AO1436" t="b">
        <f>IF(Table1[[#This Row],[Cell]],IF(Table1[[#This Row],[In vivo?]],FALSE,TRUE),FALSE)</f>
        <v>1</v>
      </c>
      <c r="AP1436" t="b">
        <f>NOT(OR(Table1[[#This Row],[In vivo?]],Table1[[#This Row],[Only in Cell]]))</f>
        <v>0</v>
      </c>
      <c r="AQ1436" t="str">
        <f>IF(OR(Table1[[#This Row],[Rodents]],Table1[[#This Row],[Human]],Table1[[#This Row],[Pig]]),OR(ISNUMBER(FIND("pulmonary",C1436)),ISNUMBER(FIND("lung",C1436))),"NA")</f>
        <v>NA</v>
      </c>
      <c r="AR1436" t="str">
        <f>IF(OR(Table1[[#This Row],[Rodents]],Table1[[#This Row],[Human]],Table1[[#This Row],[Pig]]),OR(ISNUMBER(FIND("skin",C1436)),ISNUMBER(FIND("dermal",C1436))),"NA")</f>
        <v>NA</v>
      </c>
      <c r="AS1436" t="str">
        <f>IF(OR(Table1[[#This Row],[Rodents]],Table1[[#This Row],[Human]],Table1[[#This Row],[Pig]]),OR(ISNUMBER(FIND("liver",C1436)),ISNUMBER(FIND("hepat",C1436))),"NA")</f>
        <v>NA</v>
      </c>
      <c r="AT1436" t="str">
        <f>IF(OR(Table1[[#This Row],[Rodents]],Table1[[#This Row],[Human]],Table1[[#This Row],[Pig]]),OR(ISNUMBER(FIND("kidney",C1436)),ISNUMBER(FIND("neph",C1436))),"NA")</f>
        <v>NA</v>
      </c>
      <c r="AU1436" t="str">
        <f>IF(OR(Table1[[#This Row],[Rodents]],Table1[[#This Row],[Human]],Table1[[#This Row],[Pig]]),OR(ISNUMBER(FIND("brain",C1436)),ISNUMBER(FIND("neur",C1436)),ISNUMBER(FIND("nerv",C1436))),"NA")</f>
        <v>NA</v>
      </c>
      <c r="AV1436" t="str">
        <f>IF(OR(Table1[[#This Row],[Rodents]],Table1[[#This Row],[Human]],Table1[[#This Row],[Pig]]),OR(ISNUMBER(FIND("heart",C1436)),ISNUMBER(FIND("cardi",C1436))),"NA")</f>
        <v>NA</v>
      </c>
      <c r="AW1436" t="str">
        <f>IF(OR(Table1[[#This Row],[Rodents]],Table1[[#This Row],[Human]],Table1[[#This Row],[Pig]]),OR(ISNUMBER(FIND("gastro",C1436)),ISNUMBER(FIND("intesti",C1436)),ISNUMBER(FIND("stomach",C1436))),"NA")</f>
        <v>NA</v>
      </c>
      <c r="AX1436" t="str">
        <f>IF(OR(Table1[[#This Row],[Rodents]],Table1[[#This Row],[Human]],Table1[[#This Row],[Pig]]),NOT(OR(AQ1436,AR1436,AS1436,AT1436,AU1436,AV1436,AW1436)),"NA")</f>
        <v>NA</v>
      </c>
      <c r="AY1436" t="b">
        <f>OR(ISNUMBER(FIND("SWCNT",C1436)),ISNUMBER(FIND("SWNT",C1436)),ISNUMBER(FIND("single-wall",C1436)),ISNUMBER(FIND("single wall",C1436)),ISNUMBER(FIND("Single wall",C1436)),ISNUMBER(FIND("Single-wall",C1436)),ISNUMBER(FIND("SWCNT",B1436)),ISNUMBER(FIND("SWNT",B1436)),ISNUMBER(FIND("single-wall",B1436)),ISNUMBER(FIND("single wall",B1436)),ISNUMBER(FIND("Single-wall",B1436)),ISNUMBER(FIND("Single wall",B1436)))</f>
        <v>0</v>
      </c>
      <c r="AZ1436" t="b">
        <f>OR(ISNUMBER(FIND("MWCNT",C1436)),ISNUMBER(FIND("MWNT",C1436)),ISNUMBER(FIND("multi-wall",C1436)),ISNUMBER(FIND("multi wall",C1436)),ISNUMBER(FIND("multiwall",C1436)),ISNUMBER(FIND("Multi-wall",C1436)),ISNUMBER(FIND("Multi wall",C1436)),ISNUMBER(FIND("Multiwall",C1436)),ISNUMBER(FIND("MWCNT",B1436)),ISNUMBER(FIND("MWNT",B1436)),ISNUMBER(FIND("multi-wall",B1436)),ISNUMBER(FIND("multi wall",B1436)),ISNUMBER(FIND("multiwall",B1436)),ISNUMBER(FIND("Multi-wall",B1436)),ISNUMBER(FIND("Multi wall",B1436)),ISNUMBER(FIND("Multiwall",B1436)),ISNUMBER(FIND("Double-wall",B1436)),ISNUMBER(FIND("Double wall",B1436)),ISNUMBER(FIND("Doublewall",B1436)),ISNUMBER(FIND("double-wall",B1436)),ISNUMBER(FIND("double wall",B1436)),ISNUMBER(FIND("doublewall",B1436)))</f>
        <v>1</v>
      </c>
      <c r="BA1436" t="b">
        <f>AND(Table1[[#This Row],[SWCNT]],Table1[[#This Row],[MWCNT]])</f>
        <v>0</v>
      </c>
      <c r="BB1436" t="b">
        <f>IF(Table1[[#This Row],[SWCNT]]=TRUE,FALSE,IF(Table1[[#This Row],[MWCNT]]=TRUE,FALSE,TRUE))</f>
        <v>0</v>
      </c>
      <c r="BC1436" s="18"/>
    </row>
    <row r="1437" spans="1:55" ht="240.5">
      <c r="A1437" t="s">
        <v>2220</v>
      </c>
      <c r="B1437" s="2" t="s">
        <v>2221</v>
      </c>
      <c r="C1437" s="16" t="s">
        <v>2222</v>
      </c>
      <c r="D1437" s="17" t="s">
        <v>765</v>
      </c>
      <c r="E1437" s="2">
        <v>2017</v>
      </c>
      <c r="F1437" t="b">
        <f>OR(ISNUMBER(FIND("cytotoxic",C1437)),ISNUMBER(FIND("Cytotoxic",C1437)),ISNUMBER(FIND("cellular toxicity",C1437)),ISNUMBER(FIND("cell death",C1437)),ISNUMBER(FIND("viable",C1437)),ISNUMBER(FIND("phytotoxic",C1437)),ISNUMBER(FIND("acute toxicity",C1437)),ISNUMBER(FIND("MTT",C1437)),ISNUMBER(FIND("survival",C1437)),ISNUMBER(FIND("prolifer",C1437)),ISNUMBER(FIND("apoptosis",C1437)),ISNUMBER(FIND("neurotoxic",C1437)),ISNUMBER(FIND("  lysis ",C1437)),ISNUMBER(FIND("necrosis",C1437)),ISNUMBER(FIND("cellular death",C1437))*3,ISNUMBER(FIND("LDH",C1437)),ISNUMBER(FIND("Acute toxicity",C1437)))</f>
        <v>0</v>
      </c>
      <c r="G1437" t="b">
        <f>OR(ISNUMBER(FIND("genotoxic",C1437)),ISNUMBER(FIND("genotoxicity",C1437)),ISNUMBER(FIND("DNA damage",C1437)),ISNUMBER(FIND("DNA",C1437)),ISNUMBER(FIND("RNA",C1437)),ISNUMBER(FIND("mesothelioma",C1437)),ISNUMBER(FIND("carcino",C1437)),ISNUMBER(FIND("mutagen",C1437)),ISNUMBER(FIND("genetic",C1437)))</f>
        <v>1</v>
      </c>
      <c r="H1437" t="b">
        <f>OR(ISNUMBER(FIND("inflammatory",C1437)),ISNUMBER(FIND("inflamm",C1437)))</f>
        <v>0</v>
      </c>
      <c r="I1437" t="b">
        <f>OR(ISNUMBER(FIND("immune",C1437)),ISNUMBER(FIND("immunological",C1437)),ISNUMBER(FIND("interleuk",C1437)),ISNUMBER(FIND("platelet activation",C1437)),ISNUMBER(FIND("monocyte",C1437)),ISNUMBER(FIND("leukocyte",C1437)),ISNUMBER(FIND("cytokine",C1437)),ISNUMBER(FIND("CD4",C1437)),ISNUMBER(FIND("CD8",C1437)),ISNUMBER(FIND("T-cell",C1437)))</f>
        <v>0</v>
      </c>
      <c r="J1437" t="b">
        <f>OR(ISNUMBER(FIND("reactive oxygen",C1437)),ISNUMBER(FIND("ROS",C1437)),ISNUMBER(FIND("free radical",C1437)),ISNUMBER(FIND("oxidative stress",C1437)),ISNUMBER(FIND("peroxid",C1437)),ISNUMBER(FIND("oxidative",C1437)),ISNUMBER(FIND("antioxid",C1437)))</f>
        <v>0</v>
      </c>
      <c r="K1437" t="b">
        <f>OR(ISNUMBER(FIND("autophag",C1437)))</f>
        <v>0</v>
      </c>
      <c r="L1437" t="b">
        <f>OR(ISNUMBER(FIND("morpholog",C1437)))</f>
        <v>1</v>
      </c>
      <c r="M1437" t="b">
        <f>OR(ISNUMBER(FIND("fibrosis",C1437)),ISNUMBER(FIND("Fibrosis",C1437)),ISNUMBER(FIND("fibrot",C1437)))</f>
        <v>1</v>
      </c>
      <c r="N1437" t="b">
        <f>OR(ISNUMBER(FIND("offspring",C1437)),ISNUMBER(FIND("Parental",C1437)),ISNUMBER(FIND("parental",C1437)),ISNUMBER(FIND("germline",C1437)),ISNUMBER(FIND("reproduc",C1437)),ISNUMBER(FIND("embryo",C1437)))</f>
        <v>0</v>
      </c>
      <c r="O1437" t="b">
        <f>OR(ISNUMBER(FIND("metabol",C1437)),ISNUMBER(FIND("Metabol",C1437)),ISNUMBER(FIND("digest",C1437)),ISNUMBER(FIND("mitochon",C1437)))</f>
        <v>0</v>
      </c>
      <c r="P1437" t="b">
        <f>OR(ISNUMBER(FIND("ecotox",C1437)),ISNUMBER(FIND("Ecotox",B1437)),ISNUMBER(FIND("ecotox",B1437)),ISNUMBER(FIND("Ecotox",C1437)))</f>
        <v>0</v>
      </c>
      <c r="Q1437" t="b">
        <f>OR(ISNUMBER(FIND("Bioaccum",C1437)),ISNUMBER(FIND("bioaccum",C1437)),ISNUMBER(FIND("accum",C1437)))</f>
        <v>0</v>
      </c>
      <c r="R1437" t="b">
        <f>OR(ISNUMBER(FIND("Occupation",C1437)),ISNUMBER(FIND("occupation",C1437)),ISNUMBER(FIND("worker",C1437)),ISNUMBER(FIND("workforce",C1437)))</f>
        <v>0</v>
      </c>
      <c r="S1437" t="b">
        <f>NOT(OR(F1437,G1437,H1437,I1437,J1437,K1437,L1437,M1437,N1437,O1437,P1437,Q1437,R1437))</f>
        <v>0</v>
      </c>
      <c r="U1437" t="b">
        <f>OR(Table1[[#This Row],[Inflammation]],Table1[[#This Row],[Immune]])</f>
        <v>0</v>
      </c>
      <c r="V1437" t="str">
        <f>IF(OR(Table1[[#This Row],[Rodents]],Table1[[#This Row],[Human]],Table1[[#This Row],[Pig]]),OR(ISNUMBER(FIND("intratrach",C1437)),ISNUMBER(FIND("nasal ",C1437)),ISNUMBER(FIND("instill",C1437))),"NA")</f>
        <v>NA</v>
      </c>
      <c r="W1437" t="str">
        <f>IF(OR(Table1[[#This Row],[Rodents]],Table1[[#This Row],[Human]],Table1[[#This Row],[Pig]]),OR(ISNUMBER(FIND("dermal",C1437)),ISNUMBER(FIND("skin ",C1437))),"NA")</f>
        <v>NA</v>
      </c>
      <c r="X1437" t="str">
        <f>IF(OR(Table1[[#This Row],[Rodents]],Table1[[#This Row],[Human]],Table1[[#This Row],[Pig]]),OR(ISNUMBER(FIND("injected",C1437)),ISNUMBER(FIND("periton",C1437)),ISNUMBER(FIND("intrascrot",C1437))),"NA")</f>
        <v>NA</v>
      </c>
      <c r="Y1437" t="str">
        <f>IF(OR(Table1[[#This Row],[Rodents]],Table1[[#This Row],[Human]],Table1[[#This Row],[Pig]]),NOT(OR(Table1[[#This Row],[Inhaled/Intratracheal/intranasal]],Table1[[#This Row],[Dermal]],Table1[[#This Row],[Injected]])),"NA")</f>
        <v>NA</v>
      </c>
      <c r="AA1437" t="b">
        <f>OR(ISNUMBER(FIND("fish ",C1437)),ISNUMBER(FIND("Fish ",C1437)),ISNUMBER(FIND("aquatic",C1437)),ISNUMBER(FIND("daphnids",C1437)),ISNUMBER(FIND("Carcinus maenas",C1437)),ISNUMBER(FIND("Daphnia",C1437)),ISNUMBER(FIND("Ruditapes philippinarum",C1437)),ISNUMBER(FIND("daphnia",C1437)),ISNUMBER(FIND("marine",C1437)),ISNUMBER(FIND("mussel",C1437)),ISNUMBER(FIND("algae",C1437)),ISNUMBER(FIND("Donax faba",C1437)),ISNUMBER(FIND("estuarine",C1437)),ISNUMBER(FIND("snail",C1437)),ISNUMBER(FIND("Prorocentrum donghaiense",C1437)) )</f>
        <v>0</v>
      </c>
      <c r="AB1437" t="b">
        <f>OR(ISNUMBER(FIND(" rat ",C1437)),ISNUMBER(FIND(" rats ",C1437)),ISNUMBER(FIND(" Rats ",C1437)),ISNUMBER(FIND(" Rat ",C1437)),ISNUMBER(FIND(" rat.",C1437)),ISNUMBER(FIND(" rats.",C1437)),ISNUMBER(FIND("mouse",C1437)),ISNUMBER(FIND("mice",C1437)), ISNUMBER(FIND(" Mice",C1437)))</f>
        <v>0</v>
      </c>
      <c r="AC1437" t="b">
        <f>OR(ISNUMBER(FIND(" cell ",C1437)),ISNUMBER(FIND("fibroblast",C1437)),ISNUMBER(FIND("macrophage",C1437)),ISNUMBER(FIND("epithelial",C1437)),ISNUMBER(FIND("endothelial",C1437)),ISNUMBER(FIND("neuron",C1437)),ISNUMBER(FIND(" cells ",C1437)),ISNUMBER(FIND("RBC",C1437)),ISNUMBER(FIND("mitochond",C1437)),ISNUMBER(FIND("adipocyte",C1437)),ISNUMBER(FIND("osteo",C1437)),ISNUMBER(FIND("keratin",C1437)),ISNUMBER(FIND(" cell's ",C1437)),ISNUMBER(FIND("eukary",C1437)),ISNUMBER(FIND("sperm",C1437)))</f>
        <v>1</v>
      </c>
      <c r="AD1437" t="b">
        <f>OR(ISNUMBER(FIND("human",B1437)),ISNUMBER(FIND("workers",B1437)),ISNUMBER(FIND("workforces",B1437)),ISNUMBER(FIND("occupational",B1437)),ISNUMBER(FIND("Case report",B1437)),ISNUMBER(FIND("Workplaces",B1437)),ISNUMBER(FIND("worker",B1437)))</f>
        <v>0</v>
      </c>
      <c r="AE1437" t="b">
        <f>OR(ISNUMBER(FIND(" plant ",C1437)),ISNUMBER(FIND("Plant ",C1437)),ISNUMBER(FIND("tomato",C1437)),ISNUMBER(FIND("plants",C1437)),ISNUMBER(FIND("Plants",C1437)),ISNUMBER(FIND("algae",C1437)),ISNUMBER(FIND("lettuce",C1437)),ISNUMBER(FIND("green gram sprouts ",C1437)),ISNUMBER(FIND("Cucurbita pepo",C1437)),ISNUMBER(FIND("bean ",C1437)),ISNUMBER(FIND("chloroplast",C1437)),ISNUMBER(FIND("chlorophyll",C1437)),ISNUMBER(FIND("seedling",C1437)),ISNUMBER(FIND("canola",C1437)),ISNUMBER(FIND("shoot",C1437)),ISNUMBER(FIND("photosynthes",C1437)),ISNUMBER(FIND(" leaves ",C1437)),,ISNUMBER(FIND("agriculture",C1437)),ISNUMBER(FIND(" crops ",C1437)))</f>
        <v>0</v>
      </c>
      <c r="AF1437" t="b">
        <f>OR(ISNUMBER(FIND("bacteria",C1437)),ISNUMBER(FIND("Bacteria",C1437)),ISNUMBER(FIND("Bacterium",C1437)),ISNUMBER(FIND("bacterium",C1437)),ISNUMBER(FIND(" coli ",C1437)))</f>
        <v>0</v>
      </c>
      <c r="AG1437" t="b">
        <f>OR(ISNUMBER(FIND("fungi",C1437)),ISNUMBER(FIND("Fungi",C1437)),ISNUMBER(FIND("fungus",C1437)),ISNUMBER(FIND("Fungus",C1437)),ISNUMBER(FIND("mushroom",C1437)),ISNUMBER(FIND("Mushroom",C1437)),ISNUMBER(FIND(" mold ",C1437)))</f>
        <v>0</v>
      </c>
      <c r="AH1437" t="b">
        <f>OR(ISNUMBER(FIND("Pig ",C1437)),ISNUMBER(FIND("pig ",C1437)),ISNUMBER(FIND("Pigs ",C1437)),ISNUMBER(FIND("pigs ",C1437)))</f>
        <v>0</v>
      </c>
      <c r="AI1437" t="b">
        <f>OR(ISNUMBER(FIND(" C. elegans",C1437)),ISNUMBER(FIND("Caenorhabditis elegans",C1437)),ISNUMBER(FIND("earthworms",C1437)),ISNUMBER(FIND(" Ficopomatus enigmaticus",C1437)),ISNUMBER(FIND("larva",C1437)),ISNUMBER(FIND("Lumbriculus variegatus",C1437)),ISNUMBER(FIND("nematode",C1437)))</f>
        <v>0</v>
      </c>
      <c r="AJ1437" t="b">
        <f>NOT(OR(AA1437,AB1437,AC1437,AD1437,AE1437,AF1437,AG1437,AH1437,AI1437))</f>
        <v>0</v>
      </c>
      <c r="AL1437" t="b">
        <f>OR(AA1437,AB1437,AD1437,AE1437,AF1437,AG1437,AH1437,AI1437)</f>
        <v>0</v>
      </c>
      <c r="AM1437" t="b">
        <f>IF(Table1[[#This Row],[In vivo?]],IF(Table1[[#This Row],[Cell]],FALSE,TRUE),FALSE)</f>
        <v>0</v>
      </c>
      <c r="AN1437" t="b">
        <f>AND(AC1437,AL1437)</f>
        <v>0</v>
      </c>
      <c r="AO1437" t="b">
        <f>IF(Table1[[#This Row],[Cell]],IF(Table1[[#This Row],[In vivo?]],FALSE,TRUE),FALSE)</f>
        <v>1</v>
      </c>
      <c r="AP1437" t="b">
        <f>NOT(OR(Table1[[#This Row],[In vivo?]],Table1[[#This Row],[Only in Cell]]))</f>
        <v>0</v>
      </c>
      <c r="AQ1437" t="str">
        <f>IF(OR(Table1[[#This Row],[Rodents]],Table1[[#This Row],[Human]],Table1[[#This Row],[Pig]]),OR(ISNUMBER(FIND("pulmonary",C1437)),ISNUMBER(FIND("lung",C1437))),"NA")</f>
        <v>NA</v>
      </c>
      <c r="AR1437" t="str">
        <f>IF(OR(Table1[[#This Row],[Rodents]],Table1[[#This Row],[Human]],Table1[[#This Row],[Pig]]),OR(ISNUMBER(FIND("skin",C1437)),ISNUMBER(FIND("dermal",C1437))),"NA")</f>
        <v>NA</v>
      </c>
      <c r="AS1437" t="str">
        <f>IF(OR(Table1[[#This Row],[Rodents]],Table1[[#This Row],[Human]],Table1[[#This Row],[Pig]]),OR(ISNUMBER(FIND("liver",C1437)),ISNUMBER(FIND("hepat",C1437))),"NA")</f>
        <v>NA</v>
      </c>
      <c r="AT1437" t="str">
        <f>IF(OR(Table1[[#This Row],[Rodents]],Table1[[#This Row],[Human]],Table1[[#This Row],[Pig]]),OR(ISNUMBER(FIND("kidney",C1437)),ISNUMBER(FIND("neph",C1437))),"NA")</f>
        <v>NA</v>
      </c>
      <c r="AU1437" t="str">
        <f>IF(OR(Table1[[#This Row],[Rodents]],Table1[[#This Row],[Human]],Table1[[#This Row],[Pig]]),OR(ISNUMBER(FIND("brain",C1437)),ISNUMBER(FIND("neur",C1437)),ISNUMBER(FIND("nerv",C1437))),"NA")</f>
        <v>NA</v>
      </c>
      <c r="AV1437" t="str">
        <f>IF(OR(Table1[[#This Row],[Rodents]],Table1[[#This Row],[Human]],Table1[[#This Row],[Pig]]),OR(ISNUMBER(FIND("heart",C1437)),ISNUMBER(FIND("cardi",C1437))),"NA")</f>
        <v>NA</v>
      </c>
      <c r="AW1437" t="str">
        <f>IF(OR(Table1[[#This Row],[Rodents]],Table1[[#This Row],[Human]],Table1[[#This Row],[Pig]]),OR(ISNUMBER(FIND("gastro",C1437)),ISNUMBER(FIND("intesti",C1437)),ISNUMBER(FIND("stomach",C1437))),"NA")</f>
        <v>NA</v>
      </c>
      <c r="AX1437" t="str">
        <f>IF(OR(Table1[[#This Row],[Rodents]],Table1[[#This Row],[Human]],Table1[[#This Row],[Pig]]),NOT(OR(AQ1437,AR1437,AS1437,AT1437,AU1437,AV1437,AW1437)),"NA")</f>
        <v>NA</v>
      </c>
      <c r="AY1437" t="b">
        <f>OR(ISNUMBER(FIND("SWCNT",C1437)),ISNUMBER(FIND("SWNT",C1437)),ISNUMBER(FIND("single-wall",C1437)),ISNUMBER(FIND("single wall",C1437)),ISNUMBER(FIND("Single wall",C1437)),ISNUMBER(FIND("Single-wall",C1437)),ISNUMBER(FIND("SWCNT",B1437)),ISNUMBER(FIND("SWNT",B1437)),ISNUMBER(FIND("single-wall",B1437)),ISNUMBER(FIND("single wall",B1437)),ISNUMBER(FIND("Single-wall",B1437)),ISNUMBER(FIND("Single wall",B1437)))</f>
        <v>0</v>
      </c>
      <c r="AZ1437" t="b">
        <f>OR(ISNUMBER(FIND("MWCNT",C1437)),ISNUMBER(FIND("MWNT",C1437)),ISNUMBER(FIND("multi-wall",C1437)),ISNUMBER(FIND("multi wall",C1437)),ISNUMBER(FIND("multiwall",C1437)),ISNUMBER(FIND("Multi-wall",C1437)),ISNUMBER(FIND("Multi wall",C1437)),ISNUMBER(FIND("Multiwall",C1437)),ISNUMBER(FIND("MWCNT",B1437)),ISNUMBER(FIND("MWNT",B1437)),ISNUMBER(FIND("multi-wall",B1437)),ISNUMBER(FIND("multi wall",B1437)),ISNUMBER(FIND("multiwall",B1437)),ISNUMBER(FIND("Multi-wall",B1437)),ISNUMBER(FIND("Multi wall",B1437)),ISNUMBER(FIND("Multiwall",B1437)),ISNUMBER(FIND("Double-wall",B1437)),ISNUMBER(FIND("Double wall",B1437)),ISNUMBER(FIND("Doublewall",B1437)),ISNUMBER(FIND("double-wall",B1437)),ISNUMBER(FIND("double wall",B1437)),ISNUMBER(FIND("doublewall",B1437)))</f>
        <v>1</v>
      </c>
      <c r="BA1437" t="b">
        <f>AND(Table1[[#This Row],[SWCNT]],Table1[[#This Row],[MWCNT]])</f>
        <v>0</v>
      </c>
      <c r="BB1437" t="b">
        <f>IF(Table1[[#This Row],[SWCNT]]=TRUE,FALSE,IF(Table1[[#This Row],[MWCNT]]=TRUE,FALSE,TRUE))</f>
        <v>0</v>
      </c>
      <c r="BC1437" s="18"/>
    </row>
    <row r="1438" spans="1:55" ht="314.5">
      <c r="B1438" s="2" t="s">
        <v>2235</v>
      </c>
      <c r="C1438" s="16" t="s">
        <v>2236</v>
      </c>
      <c r="D1438" s="17" t="s">
        <v>2237</v>
      </c>
      <c r="E1438" s="2">
        <v>2017</v>
      </c>
      <c r="F1438" t="b">
        <f>OR(ISNUMBER(FIND("cytotoxic",C1438)),ISNUMBER(FIND("Cytotoxic",C1438)),ISNUMBER(FIND("cellular toxicity",C1438)),ISNUMBER(FIND("cell death",C1438)),ISNUMBER(FIND("viable",C1438)),ISNUMBER(FIND("phytotoxic",C1438)),ISNUMBER(FIND("acute toxicity",C1438)),ISNUMBER(FIND("MTT",C1438)),ISNUMBER(FIND("survival",C1438)),ISNUMBER(FIND("prolifer",C1438)),ISNUMBER(FIND("apoptosis",C1438)),ISNUMBER(FIND("neurotoxic",C1438)),ISNUMBER(FIND("  lysis ",C1438)),ISNUMBER(FIND("necrosis",C1438)),ISNUMBER(FIND("cellular death",C1438))*3,ISNUMBER(FIND("LDH",C1438)),ISNUMBER(FIND("Acute toxicity",C1438)))</f>
        <v>1</v>
      </c>
      <c r="G1438" t="b">
        <f>OR(ISNUMBER(FIND("genotoxic",C1438)),ISNUMBER(FIND("genotoxicity",C1438)),ISNUMBER(FIND("DNA damage",C1438)),ISNUMBER(FIND("DNA",C1438)),ISNUMBER(FIND("RNA",C1438)),ISNUMBER(FIND("mesothelioma",C1438)),ISNUMBER(FIND("carcino",C1438)),ISNUMBER(FIND("mutagen",C1438)),ISNUMBER(FIND("genetic",C1438)))</f>
        <v>0</v>
      </c>
      <c r="H1438" t="b">
        <f>OR(ISNUMBER(FIND("inflammatory",C1438)),ISNUMBER(FIND("inflamm",C1438)))</f>
        <v>0</v>
      </c>
      <c r="I1438" t="b">
        <f>OR(ISNUMBER(FIND("immune",C1438)),ISNUMBER(FIND("immunological",C1438)),ISNUMBER(FIND("interleuk",C1438)),ISNUMBER(FIND("platelet activation",C1438)),ISNUMBER(FIND("monocyte",C1438)),ISNUMBER(FIND("leukocyte",C1438)),ISNUMBER(FIND("cytokine",C1438)),ISNUMBER(FIND("CD4",C1438)),ISNUMBER(FIND("CD8",C1438)),ISNUMBER(FIND("T-cell",C1438)))</f>
        <v>0</v>
      </c>
      <c r="J1438" t="b">
        <f>OR(ISNUMBER(FIND("reactive oxygen",C1438)),ISNUMBER(FIND("ROS",C1438)),ISNUMBER(FIND("free radical",C1438)),ISNUMBER(FIND("oxidative stress",C1438)),ISNUMBER(FIND("peroxid",C1438)),ISNUMBER(FIND("oxidative",C1438)),ISNUMBER(FIND("antioxid",C1438)))</f>
        <v>0</v>
      </c>
      <c r="K1438" t="b">
        <f>OR(ISNUMBER(FIND("autophag",C1438)))</f>
        <v>0</v>
      </c>
      <c r="L1438" t="b">
        <f>OR(ISNUMBER(FIND("morpholog",C1438)))</f>
        <v>0</v>
      </c>
      <c r="M1438" t="b">
        <f>OR(ISNUMBER(FIND("fibrosis",C1438)),ISNUMBER(FIND("Fibrosis",C1438)),ISNUMBER(FIND("fibrot",C1438)))</f>
        <v>0</v>
      </c>
      <c r="N1438" t="b">
        <f>OR(ISNUMBER(FIND("offspring",C1438)),ISNUMBER(FIND("Parental",C1438)),ISNUMBER(FIND("parental",C1438)),ISNUMBER(FIND("germline",C1438)),ISNUMBER(FIND("reproduc",C1438)),ISNUMBER(FIND("embryo",C1438)))</f>
        <v>0</v>
      </c>
      <c r="O1438" t="b">
        <f>OR(ISNUMBER(FIND("metabol",C1438)),ISNUMBER(FIND("Metabol",C1438)),ISNUMBER(FIND("digest",C1438)),ISNUMBER(FIND("mitochon",C1438)))</f>
        <v>1</v>
      </c>
      <c r="P1438" t="b">
        <f>OR(ISNUMBER(FIND("ecotox",C1438)),ISNUMBER(FIND("Ecotox",B1438)),ISNUMBER(FIND("ecotox",B1438)),ISNUMBER(FIND("Ecotox",C1438)))</f>
        <v>0</v>
      </c>
      <c r="Q1438" t="b">
        <f>OR(ISNUMBER(FIND("Bioaccum",C1438)),ISNUMBER(FIND("bioaccum",C1438)),ISNUMBER(FIND("accum",C1438)))</f>
        <v>0</v>
      </c>
      <c r="R1438" t="b">
        <f>OR(ISNUMBER(FIND("Occupation",C1438)),ISNUMBER(FIND("occupation",C1438)),ISNUMBER(FIND("worker",C1438)),ISNUMBER(FIND("workforce",C1438)))</f>
        <v>0</v>
      </c>
      <c r="S1438" t="b">
        <f>NOT(OR(F1438,G1438,H1438,I1438,J1438,K1438,L1438,M1438,N1438,O1438,P1438,Q1438,R1438))</f>
        <v>0</v>
      </c>
      <c r="U1438" t="b">
        <f>OR(Table1[[#This Row],[Inflammation]],Table1[[#This Row],[Immune]])</f>
        <v>0</v>
      </c>
      <c r="V1438" t="str">
        <f>IF(OR(Table1[[#This Row],[Rodents]],Table1[[#This Row],[Human]],Table1[[#This Row],[Pig]]),OR(ISNUMBER(FIND("intratrach",C1438)),ISNUMBER(FIND("nasal ",C1438)),ISNUMBER(FIND("instill",C1438))),"NA")</f>
        <v>NA</v>
      </c>
      <c r="W1438" t="str">
        <f>IF(OR(Table1[[#This Row],[Rodents]],Table1[[#This Row],[Human]],Table1[[#This Row],[Pig]]),OR(ISNUMBER(FIND("dermal",C1438)),ISNUMBER(FIND("skin ",C1438))),"NA")</f>
        <v>NA</v>
      </c>
      <c r="X1438" t="str">
        <f>IF(OR(Table1[[#This Row],[Rodents]],Table1[[#This Row],[Human]],Table1[[#This Row],[Pig]]),OR(ISNUMBER(FIND("injected",C1438)),ISNUMBER(FIND("periton",C1438)),ISNUMBER(FIND("intrascrot",C1438))),"NA")</f>
        <v>NA</v>
      </c>
      <c r="Y1438" t="str">
        <f>IF(OR(Table1[[#This Row],[Rodents]],Table1[[#This Row],[Human]],Table1[[#This Row],[Pig]]),NOT(OR(Table1[[#This Row],[Inhaled/Intratracheal/intranasal]],Table1[[#This Row],[Dermal]],Table1[[#This Row],[Injected]])),"NA")</f>
        <v>NA</v>
      </c>
      <c r="AA1438" t="b">
        <f>OR(ISNUMBER(FIND("fish ",C1438)),ISNUMBER(FIND("Fish ",C1438)),ISNUMBER(FIND("aquatic",C1438)),ISNUMBER(FIND("daphnids",C1438)),ISNUMBER(FIND("Carcinus maenas",C1438)),ISNUMBER(FIND("Daphnia",C1438)),ISNUMBER(FIND("Ruditapes philippinarum",C1438)),ISNUMBER(FIND("daphnia",C1438)),ISNUMBER(FIND("marine",C1438)),ISNUMBER(FIND("mussel",C1438)),ISNUMBER(FIND("algae",C1438)),ISNUMBER(FIND("Donax faba",C1438)),ISNUMBER(FIND("estuarine",C1438)),ISNUMBER(FIND("snail",C1438)),ISNUMBER(FIND("Prorocentrum donghaiense",C1438)) )</f>
        <v>0</v>
      </c>
      <c r="AB1438" t="b">
        <f>OR(ISNUMBER(FIND(" rat ",C1438)),ISNUMBER(FIND(" rats ",C1438)),ISNUMBER(FIND(" Rats ",C1438)),ISNUMBER(FIND(" Rat ",C1438)),ISNUMBER(FIND(" rat.",C1438)),ISNUMBER(FIND(" rats.",C1438)),ISNUMBER(FIND("mouse",C1438)),ISNUMBER(FIND("mice",C1438)), ISNUMBER(FIND(" Mice",C1438)))</f>
        <v>0</v>
      </c>
      <c r="AC1438" t="b">
        <f>OR(ISNUMBER(FIND(" cell ",C1438)),ISNUMBER(FIND("fibroblast",C1438)),ISNUMBER(FIND("macrophage",C1438)),ISNUMBER(FIND("epithelial",C1438)),ISNUMBER(FIND("endothelial",C1438)),ISNUMBER(FIND("neuron",C1438)),ISNUMBER(FIND(" cells ",C1438)),ISNUMBER(FIND("RBC",C1438)),ISNUMBER(FIND("mitochond",C1438)),ISNUMBER(FIND("adipocyte",C1438)),ISNUMBER(FIND("osteo",C1438)),ISNUMBER(FIND("keratin",C1438)),ISNUMBER(FIND(" cell's ",C1438)),ISNUMBER(FIND("eukary",C1438)),ISNUMBER(FIND("sperm",C1438)))</f>
        <v>1</v>
      </c>
      <c r="AD1438" t="b">
        <f>OR(ISNUMBER(FIND("human",B1438)),ISNUMBER(FIND("workers",B1438)),ISNUMBER(FIND("workforces",B1438)),ISNUMBER(FIND("occupational",B1438)),ISNUMBER(FIND("Case report",B1438)),ISNUMBER(FIND("Workplaces",B1438)),ISNUMBER(FIND("worker",B1438)))</f>
        <v>0</v>
      </c>
      <c r="AE1438" t="b">
        <f>OR(ISNUMBER(FIND(" plant ",C1438)),ISNUMBER(FIND("Plant ",C1438)),ISNUMBER(FIND("tomato",C1438)),ISNUMBER(FIND("plants",C1438)),ISNUMBER(FIND("Plants",C1438)),ISNUMBER(FIND("algae",C1438)),ISNUMBER(FIND("lettuce",C1438)),ISNUMBER(FIND("green gram sprouts ",C1438)),ISNUMBER(FIND("Cucurbita pepo",C1438)),ISNUMBER(FIND("bean ",C1438)),ISNUMBER(FIND("chloroplast",C1438)),ISNUMBER(FIND("chlorophyll",C1438)),ISNUMBER(FIND("seedling",C1438)),ISNUMBER(FIND("canola",C1438)),ISNUMBER(FIND("shoot",C1438)),ISNUMBER(FIND("photosynthes",C1438)),ISNUMBER(FIND(" leaves ",C1438)),,ISNUMBER(FIND("agriculture",C1438)),ISNUMBER(FIND(" crops ",C1438)))</f>
        <v>0</v>
      </c>
      <c r="AF1438" t="b">
        <f>OR(ISNUMBER(FIND("bacteria",C1438)),ISNUMBER(FIND("Bacteria",C1438)),ISNUMBER(FIND("Bacterium",C1438)),ISNUMBER(FIND("bacterium",C1438)),ISNUMBER(FIND(" coli ",C1438)))</f>
        <v>0</v>
      </c>
      <c r="AG1438" t="b">
        <f>OR(ISNUMBER(FIND("fungi",C1438)),ISNUMBER(FIND("Fungi",C1438)),ISNUMBER(FIND("fungus",C1438)),ISNUMBER(FIND("Fungus",C1438)),ISNUMBER(FIND("mushroom",C1438)),ISNUMBER(FIND("Mushroom",C1438)),ISNUMBER(FIND(" mold ",C1438)))</f>
        <v>0</v>
      </c>
      <c r="AH1438" t="b">
        <f>OR(ISNUMBER(FIND("Pig ",C1438)),ISNUMBER(FIND("pig ",C1438)),ISNUMBER(FIND("Pigs ",C1438)),ISNUMBER(FIND("pigs ",C1438)))</f>
        <v>0</v>
      </c>
      <c r="AI1438" t="b">
        <f>OR(ISNUMBER(FIND(" C. elegans",C1438)),ISNUMBER(FIND("Caenorhabditis elegans",C1438)),ISNUMBER(FIND("earthworms",C1438)),ISNUMBER(FIND(" Ficopomatus enigmaticus",C1438)),ISNUMBER(FIND("larva",C1438)),ISNUMBER(FIND("Lumbriculus variegatus",C1438)),ISNUMBER(FIND("nematode",C1438)))</f>
        <v>0</v>
      </c>
      <c r="AJ1438" t="b">
        <f>NOT(OR(AA1438,AB1438,AC1438,AD1438,AE1438,AF1438,AG1438,AH1438,AI1438))</f>
        <v>0</v>
      </c>
      <c r="AL1438" t="b">
        <f>OR(AA1438,AB1438,AD1438,AE1438,AF1438,AG1438,AH1438,AI1438)</f>
        <v>0</v>
      </c>
      <c r="AM1438" t="b">
        <f>IF(Table1[[#This Row],[In vivo?]],IF(Table1[[#This Row],[Cell]],FALSE,TRUE),FALSE)</f>
        <v>0</v>
      </c>
      <c r="AN1438" t="b">
        <f>AND(AC1438,AL1438)</f>
        <v>0</v>
      </c>
      <c r="AO1438" t="b">
        <f>IF(Table1[[#This Row],[Cell]],IF(Table1[[#This Row],[In vivo?]],FALSE,TRUE),FALSE)</f>
        <v>1</v>
      </c>
      <c r="AP1438" t="b">
        <f>NOT(OR(Table1[[#This Row],[In vivo?]],Table1[[#This Row],[Only in Cell]]))</f>
        <v>0</v>
      </c>
      <c r="AQ1438" t="str">
        <f>IF(OR(Table1[[#This Row],[Rodents]],Table1[[#This Row],[Human]],Table1[[#This Row],[Pig]]),OR(ISNUMBER(FIND("pulmonary",C1438)),ISNUMBER(FIND("lung",C1438))),"NA")</f>
        <v>NA</v>
      </c>
      <c r="AR1438" t="str">
        <f>IF(OR(Table1[[#This Row],[Rodents]],Table1[[#This Row],[Human]],Table1[[#This Row],[Pig]]),OR(ISNUMBER(FIND("skin",C1438)),ISNUMBER(FIND("dermal",C1438))),"NA")</f>
        <v>NA</v>
      </c>
      <c r="AS1438" t="str">
        <f>IF(OR(Table1[[#This Row],[Rodents]],Table1[[#This Row],[Human]],Table1[[#This Row],[Pig]]),OR(ISNUMBER(FIND("liver",C1438)),ISNUMBER(FIND("hepat",C1438))),"NA")</f>
        <v>NA</v>
      </c>
      <c r="AT1438" t="str">
        <f>IF(OR(Table1[[#This Row],[Rodents]],Table1[[#This Row],[Human]],Table1[[#This Row],[Pig]]),OR(ISNUMBER(FIND("kidney",C1438)),ISNUMBER(FIND("neph",C1438))),"NA")</f>
        <v>NA</v>
      </c>
      <c r="AU1438" t="str">
        <f>IF(OR(Table1[[#This Row],[Rodents]],Table1[[#This Row],[Human]],Table1[[#This Row],[Pig]]),OR(ISNUMBER(FIND("brain",C1438)),ISNUMBER(FIND("neur",C1438)),ISNUMBER(FIND("nerv",C1438))),"NA")</f>
        <v>NA</v>
      </c>
      <c r="AV1438" t="str">
        <f>IF(OR(Table1[[#This Row],[Rodents]],Table1[[#This Row],[Human]],Table1[[#This Row],[Pig]]),OR(ISNUMBER(FIND("heart",C1438)),ISNUMBER(FIND("cardi",C1438))),"NA")</f>
        <v>NA</v>
      </c>
      <c r="AW1438" t="str">
        <f>IF(OR(Table1[[#This Row],[Rodents]],Table1[[#This Row],[Human]],Table1[[#This Row],[Pig]]),OR(ISNUMBER(FIND("gastro",C1438)),ISNUMBER(FIND("intesti",C1438)),ISNUMBER(FIND("stomach",C1438))),"NA")</f>
        <v>NA</v>
      </c>
      <c r="AX1438" t="str">
        <f>IF(OR(Table1[[#This Row],[Rodents]],Table1[[#This Row],[Human]],Table1[[#This Row],[Pig]]),NOT(OR(AQ1438,AR1438,AS1438,AT1438,AU1438,AV1438,AW1438)),"NA")</f>
        <v>NA</v>
      </c>
      <c r="AY1438" t="b">
        <f>OR(ISNUMBER(FIND("SWCNT",C1438)),ISNUMBER(FIND("SWNT",C1438)),ISNUMBER(FIND("single-wall",C1438)),ISNUMBER(FIND("single wall",C1438)),ISNUMBER(FIND("Single wall",C1438)),ISNUMBER(FIND("Single-wall",C1438)),ISNUMBER(FIND("SWCNT",B1438)),ISNUMBER(FIND("SWNT",B1438)),ISNUMBER(FIND("single-wall",B1438)),ISNUMBER(FIND("single wall",B1438)),ISNUMBER(FIND("Single-wall",B1438)),ISNUMBER(FIND("Single wall",B1438)))</f>
        <v>1</v>
      </c>
      <c r="AZ1438" t="b">
        <f>OR(ISNUMBER(FIND("MWCNT",C1438)),ISNUMBER(FIND("MWNT",C1438)),ISNUMBER(FIND("multi-wall",C1438)),ISNUMBER(FIND("multi wall",C1438)),ISNUMBER(FIND("multiwall",C1438)),ISNUMBER(FIND("Multi-wall",C1438)),ISNUMBER(FIND("Multi wall",C1438)),ISNUMBER(FIND("Multiwall",C1438)),ISNUMBER(FIND("MWCNT",B1438)),ISNUMBER(FIND("MWNT",B1438)),ISNUMBER(FIND("multi-wall",B1438)),ISNUMBER(FIND("multi wall",B1438)),ISNUMBER(FIND("multiwall",B1438)),ISNUMBER(FIND("Multi-wall",B1438)),ISNUMBER(FIND("Multi wall",B1438)),ISNUMBER(FIND("Multiwall",B1438)),ISNUMBER(FIND("Double-wall",B1438)),ISNUMBER(FIND("Double wall",B1438)),ISNUMBER(FIND("Doublewall",B1438)),ISNUMBER(FIND("double-wall",B1438)),ISNUMBER(FIND("double wall",B1438)),ISNUMBER(FIND("doublewall",B1438)))</f>
        <v>0</v>
      </c>
      <c r="BA1438" t="b">
        <f>AND(Table1[[#This Row],[SWCNT]],Table1[[#This Row],[MWCNT]])</f>
        <v>0</v>
      </c>
      <c r="BB1438" t="b">
        <f>IF(Table1[[#This Row],[SWCNT]]=TRUE,FALSE,IF(Table1[[#This Row],[MWCNT]]=TRUE,FALSE,TRUE))</f>
        <v>0</v>
      </c>
      <c r="BC1438" s="18"/>
    </row>
    <row r="1439" spans="1:55" ht="240.5">
      <c r="A1439" t="s">
        <v>2242</v>
      </c>
      <c r="B1439" s="2" t="s">
        <v>2244</v>
      </c>
      <c r="C1439" s="16" t="s">
        <v>2246</v>
      </c>
      <c r="D1439" s="17" t="s">
        <v>18</v>
      </c>
      <c r="E1439" s="2">
        <v>2017</v>
      </c>
      <c r="F1439" t="b">
        <f>OR(ISNUMBER(FIND("cytotoxic",C1439)),ISNUMBER(FIND("Cytotoxic",C1439)),ISNUMBER(FIND("cellular toxicity",C1439)),ISNUMBER(FIND("cell death",C1439)),ISNUMBER(FIND("viable",C1439)),ISNUMBER(FIND("phytotoxic",C1439)),ISNUMBER(FIND("acute toxicity",C1439)),ISNUMBER(FIND("MTT",C1439)),ISNUMBER(FIND("survival",C1439)),ISNUMBER(FIND("prolifer",C1439)),ISNUMBER(FIND("apoptosis",C1439)),ISNUMBER(FIND("neurotoxic",C1439)),ISNUMBER(FIND("  lysis ",C1439)),ISNUMBER(FIND("necrosis",C1439)),ISNUMBER(FIND("cellular death",C1439))*3,ISNUMBER(FIND("LDH",C1439)),ISNUMBER(FIND("Acute toxicity",C1439)))</f>
        <v>1</v>
      </c>
      <c r="G1439" t="b">
        <f>OR(ISNUMBER(FIND("genotoxic",C1439)),ISNUMBER(FIND("genotoxicity",C1439)),ISNUMBER(FIND("DNA damage",C1439)),ISNUMBER(FIND("DNA",C1439)),ISNUMBER(FIND("RNA",C1439)),ISNUMBER(FIND("mesothelioma",C1439)),ISNUMBER(FIND("carcino",C1439)),ISNUMBER(FIND("mutagen",C1439)),ISNUMBER(FIND("genetic",C1439)))</f>
        <v>0</v>
      </c>
      <c r="H1439" t="b">
        <f>OR(ISNUMBER(FIND("inflammatory",C1439)),ISNUMBER(FIND("inflamm",C1439)))</f>
        <v>0</v>
      </c>
      <c r="I1439" t="b">
        <f>OR(ISNUMBER(FIND("immune",C1439)),ISNUMBER(FIND("immunological",C1439)),ISNUMBER(FIND("interleuk",C1439)),ISNUMBER(FIND("platelet activation",C1439)),ISNUMBER(FIND("monocyte",C1439)),ISNUMBER(FIND("leukocyte",C1439)),ISNUMBER(FIND("cytokine",C1439)),ISNUMBER(FIND("CD4",C1439)),ISNUMBER(FIND("CD8",C1439)),ISNUMBER(FIND("T-cell",C1439)))</f>
        <v>0</v>
      </c>
      <c r="J1439" t="b">
        <f>OR(ISNUMBER(FIND("reactive oxygen",C1439)),ISNUMBER(FIND("ROS",C1439)),ISNUMBER(FIND("free radical",C1439)),ISNUMBER(FIND("oxidative stress",C1439)),ISNUMBER(FIND("peroxid",C1439)),ISNUMBER(FIND("oxidative",C1439)),ISNUMBER(FIND("antioxid",C1439)))</f>
        <v>0</v>
      </c>
      <c r="K1439" t="b">
        <f>OR(ISNUMBER(FIND("autophag",C1439)))</f>
        <v>0</v>
      </c>
      <c r="L1439" t="b">
        <f>OR(ISNUMBER(FIND("morpholog",C1439)))</f>
        <v>0</v>
      </c>
      <c r="M1439" t="b">
        <f>OR(ISNUMBER(FIND("fibrosis",C1439)),ISNUMBER(FIND("Fibrosis",C1439)),ISNUMBER(FIND("fibrot",C1439)))</f>
        <v>0</v>
      </c>
      <c r="N1439" t="b">
        <f>OR(ISNUMBER(FIND("offspring",C1439)),ISNUMBER(FIND("Parental",C1439)),ISNUMBER(FIND("parental",C1439)),ISNUMBER(FIND("germline",C1439)),ISNUMBER(FIND("reproduc",C1439)),ISNUMBER(FIND("embryo",C1439)))</f>
        <v>0</v>
      </c>
      <c r="O1439" t="b">
        <f>OR(ISNUMBER(FIND("metabol",C1439)),ISNUMBER(FIND("Metabol",C1439)),ISNUMBER(FIND("digest",C1439)),ISNUMBER(FIND("mitochon",C1439)))</f>
        <v>0</v>
      </c>
      <c r="P1439" t="b">
        <f>OR(ISNUMBER(FIND("ecotox",C1439)),ISNUMBER(FIND("Ecotox",B1439)),ISNUMBER(FIND("ecotox",B1439)),ISNUMBER(FIND("Ecotox",C1439)))</f>
        <v>0</v>
      </c>
      <c r="Q1439" t="b">
        <f>OR(ISNUMBER(FIND("Bioaccum",C1439)),ISNUMBER(FIND("bioaccum",C1439)),ISNUMBER(FIND("accum",C1439)))</f>
        <v>0</v>
      </c>
      <c r="R1439" t="b">
        <f>OR(ISNUMBER(FIND("Occupation",C1439)),ISNUMBER(FIND("occupation",C1439)),ISNUMBER(FIND("worker",C1439)),ISNUMBER(FIND("workforce",C1439)))</f>
        <v>0</v>
      </c>
      <c r="S1439" t="b">
        <f>NOT(OR(F1439,G1439,H1439,I1439,J1439,K1439,L1439,M1439,N1439,O1439,P1439,Q1439,R1439))</f>
        <v>0</v>
      </c>
      <c r="U1439" t="b">
        <f>OR(Table1[[#This Row],[Inflammation]],Table1[[#This Row],[Immune]])</f>
        <v>0</v>
      </c>
      <c r="V1439" t="b">
        <f>IF(OR(Table1[[#This Row],[Rodents]],Table1[[#This Row],[Human]],Table1[[#This Row],[Pig]]),OR(ISNUMBER(FIND("intratrach",C1439)),ISNUMBER(FIND("nasal ",C1439)),ISNUMBER(FIND("instill",C1439))),"NA")</f>
        <v>0</v>
      </c>
      <c r="W1439" t="b">
        <f>IF(OR(Table1[[#This Row],[Rodents]],Table1[[#This Row],[Human]],Table1[[#This Row],[Pig]]),OR(ISNUMBER(FIND("dermal",C1439)),ISNUMBER(FIND("skin ",C1439))),"NA")</f>
        <v>0</v>
      </c>
      <c r="X1439" t="b">
        <f>IF(OR(Table1[[#This Row],[Rodents]],Table1[[#This Row],[Human]],Table1[[#This Row],[Pig]]),OR(ISNUMBER(FIND("injected",C1439)),ISNUMBER(FIND("periton",C1439)),ISNUMBER(FIND("intrascrot",C1439))),"NA")</f>
        <v>0</v>
      </c>
      <c r="Y1439" t="b">
        <f>IF(OR(Table1[[#This Row],[Rodents]],Table1[[#This Row],[Human]],Table1[[#This Row],[Pig]]),NOT(OR(Table1[[#This Row],[Inhaled/Intratracheal/intranasal]],Table1[[#This Row],[Dermal]],Table1[[#This Row],[Injected]])),"NA")</f>
        <v>1</v>
      </c>
      <c r="AA1439" t="b">
        <f>OR(ISNUMBER(FIND("fish ",C1439)),ISNUMBER(FIND("Fish ",C1439)),ISNUMBER(FIND("aquatic",C1439)),ISNUMBER(FIND("daphnids",C1439)),ISNUMBER(FIND("Carcinus maenas",C1439)),ISNUMBER(FIND("Daphnia",C1439)),ISNUMBER(FIND("Ruditapes philippinarum",C1439)),ISNUMBER(FIND("daphnia",C1439)),ISNUMBER(FIND("marine",C1439)),ISNUMBER(FIND("mussel",C1439)),ISNUMBER(FIND("algae",C1439)),ISNUMBER(FIND("Donax faba",C1439)),ISNUMBER(FIND("estuarine",C1439)),ISNUMBER(FIND("snail",C1439)),ISNUMBER(FIND("Prorocentrum donghaiense",C1439)) )</f>
        <v>0</v>
      </c>
      <c r="AB1439" t="b">
        <f>OR(ISNUMBER(FIND(" rat ",C1439)),ISNUMBER(FIND(" rats ",C1439)),ISNUMBER(FIND(" Rats ",C1439)),ISNUMBER(FIND(" Rat ",C1439)),ISNUMBER(FIND(" rat.",C1439)),ISNUMBER(FIND(" rats.",C1439)),ISNUMBER(FIND("mouse",C1439)),ISNUMBER(FIND("mice",C1439)), ISNUMBER(FIND(" Mice",C1439)))</f>
        <v>1</v>
      </c>
      <c r="AC1439" t="b">
        <f>OR(ISNUMBER(FIND(" cell ",C1439)),ISNUMBER(FIND("fibroblast",C1439)),ISNUMBER(FIND("macrophage",C1439)),ISNUMBER(FIND("epithelial",C1439)),ISNUMBER(FIND("endothelial",C1439)),ISNUMBER(FIND("neuron",C1439)),ISNUMBER(FIND(" cells ",C1439)),ISNUMBER(FIND("RBC",C1439)),ISNUMBER(FIND("mitochond",C1439)),ISNUMBER(FIND("adipocyte",C1439)),ISNUMBER(FIND("osteo",C1439)),ISNUMBER(FIND("keratin",C1439)),ISNUMBER(FIND(" cell's ",C1439)),ISNUMBER(FIND("eukary",C1439)),ISNUMBER(FIND("sperm",C1439)))</f>
        <v>1</v>
      </c>
      <c r="AD1439" t="b">
        <f>OR(ISNUMBER(FIND("human",B1439)),ISNUMBER(FIND("workers",B1439)),ISNUMBER(FIND("workforces",B1439)),ISNUMBER(FIND("occupational",B1439)),ISNUMBER(FIND("Case report",B1439)),ISNUMBER(FIND("Workplaces",B1439)),ISNUMBER(FIND("worker",B1439)))</f>
        <v>0</v>
      </c>
      <c r="AE1439" t="b">
        <f>OR(ISNUMBER(FIND(" plant ",C1439)),ISNUMBER(FIND("Plant ",C1439)),ISNUMBER(FIND("tomato",C1439)),ISNUMBER(FIND("plants",C1439)),ISNUMBER(FIND("Plants",C1439)),ISNUMBER(FIND("algae",C1439)),ISNUMBER(FIND("lettuce",C1439)),ISNUMBER(FIND("green gram sprouts ",C1439)),ISNUMBER(FIND("Cucurbita pepo",C1439)),ISNUMBER(FIND("bean ",C1439)),ISNUMBER(FIND("chloroplast",C1439)),ISNUMBER(FIND("chlorophyll",C1439)),ISNUMBER(FIND("seedling",C1439)),ISNUMBER(FIND("canola",C1439)),ISNUMBER(FIND("shoot",C1439)),ISNUMBER(FIND("photosynthes",C1439)),ISNUMBER(FIND(" leaves ",C1439)),,ISNUMBER(FIND("agriculture",C1439)),ISNUMBER(FIND(" crops ",C1439)))</f>
        <v>0</v>
      </c>
      <c r="AF1439" t="b">
        <f>OR(ISNUMBER(FIND("bacteria",C1439)),ISNUMBER(FIND("Bacteria",C1439)),ISNUMBER(FIND("Bacterium",C1439)),ISNUMBER(FIND("bacterium",C1439)),ISNUMBER(FIND(" coli ",C1439)))</f>
        <v>0</v>
      </c>
      <c r="AG1439" t="b">
        <f>OR(ISNUMBER(FIND("fungi",C1439)),ISNUMBER(FIND("Fungi",C1439)),ISNUMBER(FIND("fungus",C1439)),ISNUMBER(FIND("Fungus",C1439)),ISNUMBER(FIND("mushroom",C1439)),ISNUMBER(FIND("Mushroom",C1439)),ISNUMBER(FIND(" mold ",C1439)))</f>
        <v>0</v>
      </c>
      <c r="AH1439" t="b">
        <f>OR(ISNUMBER(FIND("Pig ",C1439)),ISNUMBER(FIND("pig ",C1439)),ISNUMBER(FIND("Pigs ",C1439)),ISNUMBER(FIND("pigs ",C1439)))</f>
        <v>0</v>
      </c>
      <c r="AI1439" t="b">
        <f>OR(ISNUMBER(FIND(" C. elegans",C1439)),ISNUMBER(FIND("Caenorhabditis elegans",C1439)),ISNUMBER(FIND("earthworms",C1439)),ISNUMBER(FIND(" Ficopomatus enigmaticus",C1439)),ISNUMBER(FIND("larva",C1439)),ISNUMBER(FIND("Lumbriculus variegatus",C1439)),ISNUMBER(FIND("nematode",C1439)))</f>
        <v>0</v>
      </c>
      <c r="AJ1439" t="b">
        <f>NOT(OR(AA1439,AB1439,AC1439,AD1439,AE1439,AF1439,AG1439,AH1439,AI1439))</f>
        <v>0</v>
      </c>
      <c r="AL1439" t="b">
        <f>OR(AA1439,AB1439,AD1439,AE1439,AF1439,AG1439,AH1439,AI1439)</f>
        <v>1</v>
      </c>
      <c r="AM1439" t="b">
        <f>IF(Table1[[#This Row],[In vivo?]],IF(Table1[[#This Row],[Cell]],FALSE,TRUE),FALSE)</f>
        <v>0</v>
      </c>
      <c r="AN1439" t="b">
        <f>AND(AC1439,AL1439)</f>
        <v>1</v>
      </c>
      <c r="AO1439" t="b">
        <f>IF(Table1[[#This Row],[Cell]],IF(Table1[[#This Row],[In vivo?]],FALSE,TRUE),FALSE)</f>
        <v>0</v>
      </c>
      <c r="AP1439" t="b">
        <f>NOT(OR(Table1[[#This Row],[In vivo?]],Table1[[#This Row],[Only in Cell]]))</f>
        <v>0</v>
      </c>
      <c r="AQ1439" t="b">
        <f>IF(OR(Table1[[#This Row],[Rodents]],Table1[[#This Row],[Human]],Table1[[#This Row],[Pig]]),OR(ISNUMBER(FIND("pulmonary",C1439)),ISNUMBER(FIND("lung",C1439))),"NA")</f>
        <v>0</v>
      </c>
      <c r="AR1439" t="b">
        <f>IF(OR(Table1[[#This Row],[Rodents]],Table1[[#This Row],[Human]],Table1[[#This Row],[Pig]]),OR(ISNUMBER(FIND("skin",C1439)),ISNUMBER(FIND("dermal",C1439))),"NA")</f>
        <v>0</v>
      </c>
      <c r="AS1439" t="b">
        <f>IF(OR(Table1[[#This Row],[Rodents]],Table1[[#This Row],[Human]],Table1[[#This Row],[Pig]]),OR(ISNUMBER(FIND("liver",C1439)),ISNUMBER(FIND("hepat",C1439))),"NA")</f>
        <v>0</v>
      </c>
      <c r="AT1439" t="b">
        <f>IF(OR(Table1[[#This Row],[Rodents]],Table1[[#This Row],[Human]],Table1[[#This Row],[Pig]]),OR(ISNUMBER(FIND("kidney",C1439)),ISNUMBER(FIND("neph",C1439))),"NA")</f>
        <v>0</v>
      </c>
      <c r="AU1439" t="b">
        <f>IF(OR(Table1[[#This Row],[Rodents]],Table1[[#This Row],[Human]],Table1[[#This Row],[Pig]]),OR(ISNUMBER(FIND("brain",C1439)),ISNUMBER(FIND("neur",C1439)),ISNUMBER(FIND("nerv",C1439))),"NA")</f>
        <v>0</v>
      </c>
      <c r="AV1439" t="b">
        <f>IF(OR(Table1[[#This Row],[Rodents]],Table1[[#This Row],[Human]],Table1[[#This Row],[Pig]]),OR(ISNUMBER(FIND("heart",C1439)),ISNUMBER(FIND("cardi",C1439))),"NA")</f>
        <v>0</v>
      </c>
      <c r="AW1439" t="b">
        <f>IF(OR(Table1[[#This Row],[Rodents]],Table1[[#This Row],[Human]],Table1[[#This Row],[Pig]]),OR(ISNUMBER(FIND("gastro",C1439)),ISNUMBER(FIND("intesti",C1439)),ISNUMBER(FIND("stomach",C1439))),"NA")</f>
        <v>0</v>
      </c>
      <c r="AX1439" t="b">
        <f>IF(OR(Table1[[#This Row],[Rodents]],Table1[[#This Row],[Human]],Table1[[#This Row],[Pig]]),NOT(OR(AQ1439,AR1439,AS1439,AT1439,AU1439,AV1439,AW1439)),"NA")</f>
        <v>1</v>
      </c>
      <c r="AY1439" t="b">
        <f>OR(ISNUMBER(FIND("SWCNT",C1439)),ISNUMBER(FIND("SWNT",C1439)),ISNUMBER(FIND("single-wall",C1439)),ISNUMBER(FIND("single wall",C1439)),ISNUMBER(FIND("Single wall",C1439)),ISNUMBER(FIND("Single-wall",C1439)),ISNUMBER(FIND("SWCNT",B1439)),ISNUMBER(FIND("SWNT",B1439)),ISNUMBER(FIND("single-wall",B1439)),ISNUMBER(FIND("single wall",B1439)),ISNUMBER(FIND("Single-wall",B1439)),ISNUMBER(FIND("Single wall",B1439)))</f>
        <v>0</v>
      </c>
      <c r="AZ1439" t="b">
        <f>OR(ISNUMBER(FIND("MWCNT",C1439)),ISNUMBER(FIND("MWNT",C1439)),ISNUMBER(FIND("multi-wall",C1439)),ISNUMBER(FIND("multi wall",C1439)),ISNUMBER(FIND("multiwall",C1439)),ISNUMBER(FIND("Multi-wall",C1439)),ISNUMBER(FIND("Multi wall",C1439)),ISNUMBER(FIND("Multiwall",C1439)),ISNUMBER(FIND("MWCNT",B1439)),ISNUMBER(FIND("MWNT",B1439)),ISNUMBER(FIND("multi-wall",B1439)),ISNUMBER(FIND("multi wall",B1439)),ISNUMBER(FIND("multiwall",B1439)),ISNUMBER(FIND("Multi-wall",B1439)),ISNUMBER(FIND("Multi wall",B1439)),ISNUMBER(FIND("Multiwall",B1439)),ISNUMBER(FIND("Double-wall",B1439)),ISNUMBER(FIND("Double wall",B1439)),ISNUMBER(FIND("Doublewall",B1439)),ISNUMBER(FIND("double-wall",B1439)),ISNUMBER(FIND("double wall",B1439)),ISNUMBER(FIND("doublewall",B1439)))</f>
        <v>1</v>
      </c>
      <c r="BA1439" t="b">
        <f>AND(Table1[[#This Row],[SWCNT]],Table1[[#This Row],[MWCNT]])</f>
        <v>0</v>
      </c>
      <c r="BB1439" t="b">
        <f>IF(Table1[[#This Row],[SWCNT]]=TRUE,FALSE,IF(Table1[[#This Row],[MWCNT]]=TRUE,FALSE,TRUE))</f>
        <v>0</v>
      </c>
      <c r="BC1439" s="18"/>
    </row>
    <row r="1440" spans="1:55" ht="203.5">
      <c r="A1440" t="s">
        <v>2243</v>
      </c>
      <c r="B1440" s="2" t="s">
        <v>2245</v>
      </c>
      <c r="C1440" s="16" t="s">
        <v>2247</v>
      </c>
      <c r="D1440" s="17" t="s">
        <v>866</v>
      </c>
      <c r="E1440" s="2">
        <v>2017</v>
      </c>
      <c r="F1440" t="b">
        <f>OR(ISNUMBER(FIND("cytotoxic",C1440)),ISNUMBER(FIND("Cytotoxic",C1440)),ISNUMBER(FIND("cellular toxicity",C1440)),ISNUMBER(FIND("cell death",C1440)),ISNUMBER(FIND("viable",C1440)),ISNUMBER(FIND("phytotoxic",C1440)),ISNUMBER(FIND("acute toxicity",C1440)),ISNUMBER(FIND("MTT",C1440)),ISNUMBER(FIND("survival",C1440)),ISNUMBER(FIND("prolifer",C1440)),ISNUMBER(FIND("apoptosis",C1440)),ISNUMBER(FIND("neurotoxic",C1440)),ISNUMBER(FIND("  lysis ",C1440)),ISNUMBER(FIND("necrosis",C1440)),ISNUMBER(FIND("cellular death",C1440))*3,ISNUMBER(FIND("LDH",C1440)),ISNUMBER(FIND("Acute toxicity",C1440)))</f>
        <v>1</v>
      </c>
      <c r="G1440" t="b">
        <f>OR(ISNUMBER(FIND("genotoxic",C1440)),ISNUMBER(FIND("genotoxicity",C1440)),ISNUMBER(FIND("DNA damage",C1440)),ISNUMBER(FIND("DNA",C1440)),ISNUMBER(FIND("RNA",C1440)),ISNUMBER(FIND("mesothelioma",C1440)),ISNUMBER(FIND("carcino",C1440)),ISNUMBER(FIND("mutagen",C1440)),ISNUMBER(FIND("genetic",C1440)))</f>
        <v>0</v>
      </c>
      <c r="H1440" t="b">
        <f>OR(ISNUMBER(FIND("inflammatory",C1440)),ISNUMBER(FIND("inflamm",C1440)))</f>
        <v>0</v>
      </c>
      <c r="I1440" t="b">
        <f>OR(ISNUMBER(FIND("immune",C1440)),ISNUMBER(FIND("immunological",C1440)),ISNUMBER(FIND("interleuk",C1440)),ISNUMBER(FIND("platelet activation",C1440)),ISNUMBER(FIND("monocyte",C1440)),ISNUMBER(FIND("leukocyte",C1440)),ISNUMBER(FIND("cytokine",C1440)),ISNUMBER(FIND("CD4",C1440)),ISNUMBER(FIND("CD8",C1440)),ISNUMBER(FIND("T-cell",C1440)))</f>
        <v>0</v>
      </c>
      <c r="J1440" t="b">
        <f>OR(ISNUMBER(FIND("reactive oxygen",C1440)),ISNUMBER(FIND("ROS",C1440)),ISNUMBER(FIND("free radical",C1440)),ISNUMBER(FIND("oxidative stress",C1440)),ISNUMBER(FIND("peroxid",C1440)),ISNUMBER(FIND("oxidative",C1440)),ISNUMBER(FIND("antioxid",C1440)))</f>
        <v>1</v>
      </c>
      <c r="K1440" t="b">
        <f>OR(ISNUMBER(FIND("autophag",C1440)))</f>
        <v>0</v>
      </c>
      <c r="L1440" t="b">
        <f>OR(ISNUMBER(FIND("morpholog",C1440)))</f>
        <v>1</v>
      </c>
      <c r="M1440" t="b">
        <f>OR(ISNUMBER(FIND("fibrosis",C1440)),ISNUMBER(FIND("Fibrosis",C1440)),ISNUMBER(FIND("fibrot",C1440)))</f>
        <v>0</v>
      </c>
      <c r="N1440" t="b">
        <f>OR(ISNUMBER(FIND("offspring",C1440)),ISNUMBER(FIND("Parental",C1440)),ISNUMBER(FIND("parental",C1440)),ISNUMBER(FIND("germline",C1440)),ISNUMBER(FIND("reproduc",C1440)),ISNUMBER(FIND("embryo",C1440)))</f>
        <v>0</v>
      </c>
      <c r="O1440" t="b">
        <f>OR(ISNUMBER(FIND("metabol",C1440)),ISNUMBER(FIND("Metabol",C1440)),ISNUMBER(FIND("digest",C1440)),ISNUMBER(FIND("mitochon",C1440)))</f>
        <v>0</v>
      </c>
      <c r="P1440" t="b">
        <f>OR(ISNUMBER(FIND("ecotox",C1440)),ISNUMBER(FIND("Ecotox",B1440)),ISNUMBER(FIND("ecotox",B1440)),ISNUMBER(FIND("Ecotox",C1440)))</f>
        <v>0</v>
      </c>
      <c r="Q1440" t="b">
        <f>OR(ISNUMBER(FIND("Bioaccum",C1440)),ISNUMBER(FIND("bioaccum",C1440)),ISNUMBER(FIND("accum",C1440)))</f>
        <v>0</v>
      </c>
      <c r="R1440" t="b">
        <f>OR(ISNUMBER(FIND("Occupation",C1440)),ISNUMBER(FIND("occupation",C1440)),ISNUMBER(FIND("worker",C1440)),ISNUMBER(FIND("workforce",C1440)))</f>
        <v>0</v>
      </c>
      <c r="S1440" t="b">
        <f>NOT(OR(F1440,G1440,H1440,I1440,J1440,K1440,L1440,M1440,N1440,O1440,P1440,Q1440,R1440))</f>
        <v>0</v>
      </c>
      <c r="U1440" t="b">
        <f>OR(Table1[[#This Row],[Inflammation]],Table1[[#This Row],[Immune]])</f>
        <v>0</v>
      </c>
      <c r="V1440" t="b">
        <f>IF(OR(Table1[[#This Row],[Rodents]],Table1[[#This Row],[Human]],Table1[[#This Row],[Pig]]),OR(ISNUMBER(FIND("intratrach",C1440)),ISNUMBER(FIND("nasal ",C1440)),ISNUMBER(FIND("instill",C1440))),"NA")</f>
        <v>0</v>
      </c>
      <c r="W1440" t="b">
        <f>IF(OR(Table1[[#This Row],[Rodents]],Table1[[#This Row],[Human]],Table1[[#This Row],[Pig]]),OR(ISNUMBER(FIND("dermal",C1440)),ISNUMBER(FIND("skin ",C1440))),"NA")</f>
        <v>1</v>
      </c>
      <c r="X1440" t="b">
        <f>IF(OR(Table1[[#This Row],[Rodents]],Table1[[#This Row],[Human]],Table1[[#This Row],[Pig]]),OR(ISNUMBER(FIND("injected",C1440)),ISNUMBER(FIND("periton",C1440)),ISNUMBER(FIND("intrascrot",C1440))),"NA")</f>
        <v>0</v>
      </c>
      <c r="Y1440" t="b">
        <f>IF(OR(Table1[[#This Row],[Rodents]],Table1[[#This Row],[Human]],Table1[[#This Row],[Pig]]),NOT(OR(Table1[[#This Row],[Inhaled/Intratracheal/intranasal]],Table1[[#This Row],[Dermal]],Table1[[#This Row],[Injected]])),"NA")</f>
        <v>0</v>
      </c>
      <c r="AA1440" t="b">
        <f>OR(ISNUMBER(FIND("fish ",C1440)),ISNUMBER(FIND("Fish ",C1440)),ISNUMBER(FIND("aquatic",C1440)),ISNUMBER(FIND("daphnids",C1440)),ISNUMBER(FIND("Carcinus maenas",C1440)),ISNUMBER(FIND("Daphnia",C1440)),ISNUMBER(FIND("Ruditapes philippinarum",C1440)),ISNUMBER(FIND("daphnia",C1440)),ISNUMBER(FIND("marine",C1440)),ISNUMBER(FIND("mussel",C1440)),ISNUMBER(FIND("algae",C1440)),ISNUMBER(FIND("Donax faba",C1440)),ISNUMBER(FIND("estuarine",C1440)),ISNUMBER(FIND("snail",C1440)),ISNUMBER(FIND("Prorocentrum donghaiense",C1440)) )</f>
        <v>0</v>
      </c>
      <c r="AB1440" t="b">
        <f>OR(ISNUMBER(FIND(" rat ",C1440)),ISNUMBER(FIND(" rats ",C1440)),ISNUMBER(FIND(" Rats ",C1440)),ISNUMBER(FIND(" Rat ",C1440)),ISNUMBER(FIND(" rat.",C1440)),ISNUMBER(FIND(" rats.",C1440)),ISNUMBER(FIND("mouse",C1440)),ISNUMBER(FIND("mice",C1440)), ISNUMBER(FIND(" Mice",C1440)))</f>
        <v>1</v>
      </c>
      <c r="AC1440" t="b">
        <f>OR(ISNUMBER(FIND(" cell ",C1440)),ISNUMBER(FIND("fibroblast",C1440)),ISNUMBER(FIND("macrophage",C1440)),ISNUMBER(FIND("epithelial",C1440)),ISNUMBER(FIND("endothelial",C1440)),ISNUMBER(FIND("neuron",C1440)),ISNUMBER(FIND(" cells ",C1440)),ISNUMBER(FIND("RBC",C1440)),ISNUMBER(FIND("mitochond",C1440)),ISNUMBER(FIND("adipocyte",C1440)),ISNUMBER(FIND("osteo",C1440)),ISNUMBER(FIND("keratin",C1440)),ISNUMBER(FIND(" cell's ",C1440)),ISNUMBER(FIND("eukary",C1440)),ISNUMBER(FIND("sperm",C1440)))</f>
        <v>1</v>
      </c>
      <c r="AD1440" t="b">
        <f>OR(ISNUMBER(FIND("human",B1440)),ISNUMBER(FIND("workers",B1440)),ISNUMBER(FIND("workforces",B1440)),ISNUMBER(FIND("occupational",B1440)),ISNUMBER(FIND("Case report",B1440)),ISNUMBER(FIND("Workplaces",B1440)),ISNUMBER(FIND("worker",B1440)))</f>
        <v>0</v>
      </c>
      <c r="AE1440" t="b">
        <f>OR(ISNUMBER(FIND(" plant ",C1440)),ISNUMBER(FIND("Plant ",C1440)),ISNUMBER(FIND("tomato",C1440)),ISNUMBER(FIND("plants",C1440)),ISNUMBER(FIND("Plants",C1440)),ISNUMBER(FIND("algae",C1440)),ISNUMBER(FIND("lettuce",C1440)),ISNUMBER(FIND("green gram sprouts ",C1440)),ISNUMBER(FIND("Cucurbita pepo",C1440)),ISNUMBER(FIND("bean ",C1440)),ISNUMBER(FIND("chloroplast",C1440)),ISNUMBER(FIND("chlorophyll",C1440)),ISNUMBER(FIND("seedling",C1440)),ISNUMBER(FIND("canola",C1440)),ISNUMBER(FIND("shoot",C1440)),ISNUMBER(FIND("photosynthes",C1440)),ISNUMBER(FIND(" leaves ",C1440)),,ISNUMBER(FIND("agriculture",C1440)),ISNUMBER(FIND(" crops ",C1440)))</f>
        <v>0</v>
      </c>
      <c r="AF1440" t="b">
        <f>OR(ISNUMBER(FIND("bacteria",C1440)),ISNUMBER(FIND("Bacteria",C1440)),ISNUMBER(FIND("Bacterium",C1440)),ISNUMBER(FIND("bacterium",C1440)),ISNUMBER(FIND(" coli ",C1440)))</f>
        <v>0</v>
      </c>
      <c r="AG1440" t="b">
        <f>OR(ISNUMBER(FIND("fungi",C1440)),ISNUMBER(FIND("Fungi",C1440)),ISNUMBER(FIND("fungus",C1440)),ISNUMBER(FIND("Fungus",C1440)),ISNUMBER(FIND("mushroom",C1440)),ISNUMBER(FIND("Mushroom",C1440)),ISNUMBER(FIND(" mold ",C1440)))</f>
        <v>0</v>
      </c>
      <c r="AH1440" t="b">
        <f>OR(ISNUMBER(FIND("Pig ",C1440)),ISNUMBER(FIND("pig ",C1440)),ISNUMBER(FIND("Pigs ",C1440)),ISNUMBER(FIND("pigs ",C1440)))</f>
        <v>0</v>
      </c>
      <c r="AI1440" t="b">
        <f>OR(ISNUMBER(FIND(" C. elegans",C1440)),ISNUMBER(FIND("Caenorhabditis elegans",C1440)),ISNUMBER(FIND("earthworms",C1440)),ISNUMBER(FIND(" Ficopomatus enigmaticus",C1440)),ISNUMBER(FIND("larva",C1440)),ISNUMBER(FIND("Lumbriculus variegatus",C1440)),ISNUMBER(FIND("nematode",C1440)))</f>
        <v>0</v>
      </c>
      <c r="AJ1440" t="b">
        <f>NOT(OR(AA1440,AB1440,AC1440,AD1440,AE1440,AF1440,AG1440,AH1440,AI1440))</f>
        <v>0</v>
      </c>
      <c r="AL1440" t="b">
        <f>OR(AA1440,AB1440,AD1440,AE1440,AF1440,AG1440,AH1440,AI1440)</f>
        <v>1</v>
      </c>
      <c r="AM1440" t="b">
        <f>IF(Table1[[#This Row],[In vivo?]],IF(Table1[[#This Row],[Cell]],FALSE,TRUE),FALSE)</f>
        <v>0</v>
      </c>
      <c r="AN1440" t="b">
        <f>AND(AC1440,AL1440)</f>
        <v>1</v>
      </c>
      <c r="AO1440" t="b">
        <f>IF(Table1[[#This Row],[Cell]],IF(Table1[[#This Row],[In vivo?]],FALSE,TRUE),FALSE)</f>
        <v>0</v>
      </c>
      <c r="AP1440" t="b">
        <f>NOT(OR(Table1[[#This Row],[In vivo?]],Table1[[#This Row],[Only in Cell]]))</f>
        <v>0</v>
      </c>
      <c r="AQ1440" t="b">
        <f>IF(OR(Table1[[#This Row],[Rodents]],Table1[[#This Row],[Human]],Table1[[#This Row],[Pig]]),OR(ISNUMBER(FIND("pulmonary",C1440)),ISNUMBER(FIND("lung",C1440))),"NA")</f>
        <v>0</v>
      </c>
      <c r="AR1440" t="b">
        <f>IF(OR(Table1[[#This Row],[Rodents]],Table1[[#This Row],[Human]],Table1[[#This Row],[Pig]]),OR(ISNUMBER(FIND("skin",C1440)),ISNUMBER(FIND("dermal",C1440))),"NA")</f>
        <v>1</v>
      </c>
      <c r="AS1440" t="b">
        <f>IF(OR(Table1[[#This Row],[Rodents]],Table1[[#This Row],[Human]],Table1[[#This Row],[Pig]]),OR(ISNUMBER(FIND("liver",C1440)),ISNUMBER(FIND("hepat",C1440))),"NA")</f>
        <v>0</v>
      </c>
      <c r="AT1440" t="b">
        <f>IF(OR(Table1[[#This Row],[Rodents]],Table1[[#This Row],[Human]],Table1[[#This Row],[Pig]]),OR(ISNUMBER(FIND("kidney",C1440)),ISNUMBER(FIND("neph",C1440))),"NA")</f>
        <v>0</v>
      </c>
      <c r="AU1440" t="b">
        <f>IF(OR(Table1[[#This Row],[Rodents]],Table1[[#This Row],[Human]],Table1[[#This Row],[Pig]]),OR(ISNUMBER(FIND("brain",C1440)),ISNUMBER(FIND("neur",C1440)),ISNUMBER(FIND("nerv",C1440))),"NA")</f>
        <v>0</v>
      </c>
      <c r="AV1440" t="b">
        <f>IF(OR(Table1[[#This Row],[Rodents]],Table1[[#This Row],[Human]],Table1[[#This Row],[Pig]]),OR(ISNUMBER(FIND("heart",C1440)),ISNUMBER(FIND("cardi",C1440))),"NA")</f>
        <v>0</v>
      </c>
      <c r="AW1440" t="b">
        <f>IF(OR(Table1[[#This Row],[Rodents]],Table1[[#This Row],[Human]],Table1[[#This Row],[Pig]]),OR(ISNUMBER(FIND("gastro",C1440)),ISNUMBER(FIND("intesti",C1440)),ISNUMBER(FIND("stomach",C1440))),"NA")</f>
        <v>0</v>
      </c>
      <c r="AX1440" t="b">
        <f>IF(OR(Table1[[#This Row],[Rodents]],Table1[[#This Row],[Human]],Table1[[#This Row],[Pig]]),NOT(OR(AQ1440,AR1440,AS1440,AT1440,AU1440,AV1440,AW1440)),"NA")</f>
        <v>0</v>
      </c>
      <c r="AY1440" t="b">
        <f>OR(ISNUMBER(FIND("SWCNT",C1440)),ISNUMBER(FIND("SWNT",C1440)),ISNUMBER(FIND("single-wall",C1440)),ISNUMBER(FIND("single wall",C1440)),ISNUMBER(FIND("Single wall",C1440)),ISNUMBER(FIND("Single-wall",C1440)),ISNUMBER(FIND("SWCNT",B1440)),ISNUMBER(FIND("SWNT",B1440)),ISNUMBER(FIND("single-wall",B1440)),ISNUMBER(FIND("single wall",B1440)),ISNUMBER(FIND("Single-wall",B1440)),ISNUMBER(FIND("Single wall",B1440)))</f>
        <v>1</v>
      </c>
      <c r="AZ1440" t="b">
        <f>OR(ISNUMBER(FIND("MWCNT",C1440)),ISNUMBER(FIND("MWNT",C1440)),ISNUMBER(FIND("multi-wall",C1440)),ISNUMBER(FIND("multi wall",C1440)),ISNUMBER(FIND("multiwall",C1440)),ISNUMBER(FIND("Multi-wall",C1440)),ISNUMBER(FIND("Multi wall",C1440)),ISNUMBER(FIND("Multiwall",C1440)),ISNUMBER(FIND("MWCNT",B1440)),ISNUMBER(FIND("MWNT",B1440)),ISNUMBER(FIND("multi-wall",B1440)),ISNUMBER(FIND("multi wall",B1440)),ISNUMBER(FIND("multiwall",B1440)),ISNUMBER(FIND("Multi-wall",B1440)),ISNUMBER(FIND("Multi wall",B1440)),ISNUMBER(FIND("Multiwall",B1440)),ISNUMBER(FIND("Double-wall",B1440)),ISNUMBER(FIND("Double wall",B1440)),ISNUMBER(FIND("Doublewall",B1440)),ISNUMBER(FIND("double-wall",B1440)),ISNUMBER(FIND("double wall",B1440)),ISNUMBER(FIND("doublewall",B1440)))</f>
        <v>0</v>
      </c>
      <c r="BA1440" t="b">
        <f>AND(Table1[[#This Row],[SWCNT]],Table1[[#This Row],[MWCNT]])</f>
        <v>0</v>
      </c>
      <c r="BB1440" t="b">
        <f>IF(Table1[[#This Row],[SWCNT]]=TRUE,FALSE,IF(Table1[[#This Row],[MWCNT]]=TRUE,FALSE,TRUE))</f>
        <v>0</v>
      </c>
      <c r="BC1440" s="18"/>
    </row>
    <row r="1441" spans="1:55" ht="259">
      <c r="A1441" t="s">
        <v>2257</v>
      </c>
      <c r="B1441" s="2" t="s">
        <v>2259</v>
      </c>
      <c r="C1441" s="16" t="s">
        <v>2261</v>
      </c>
      <c r="D1441" s="17" t="s">
        <v>403</v>
      </c>
      <c r="E1441" s="2">
        <v>2017</v>
      </c>
      <c r="F1441" t="b">
        <f>OR(ISNUMBER(FIND("cytotoxic",C1441)),ISNUMBER(FIND("Cytotoxic",C1441)),ISNUMBER(FIND("cellular toxicity",C1441)),ISNUMBER(FIND("cell death",C1441)),ISNUMBER(FIND("viable",C1441)),ISNUMBER(FIND("phytotoxic",C1441)),ISNUMBER(FIND("acute toxicity",C1441)),ISNUMBER(FIND("MTT",C1441)),ISNUMBER(FIND("survival",C1441)),ISNUMBER(FIND("prolifer",C1441)),ISNUMBER(FIND("apoptosis",C1441)),ISNUMBER(FIND("neurotoxic",C1441)),ISNUMBER(FIND("  lysis ",C1441)),ISNUMBER(FIND("necrosis",C1441)),ISNUMBER(FIND("cellular death",C1441))*3,ISNUMBER(FIND("LDH",C1441)),ISNUMBER(FIND("Acute toxicity",C1441)))</f>
        <v>0</v>
      </c>
      <c r="G1441" t="b">
        <f>OR(ISNUMBER(FIND("genotoxic",C1441)),ISNUMBER(FIND("genotoxicity",C1441)),ISNUMBER(FIND("DNA damage",C1441)),ISNUMBER(FIND("DNA",C1441)),ISNUMBER(FIND("RNA",C1441)),ISNUMBER(FIND("mesothelioma",C1441)),ISNUMBER(FIND("carcino",C1441)),ISNUMBER(FIND("mutagen",C1441)),ISNUMBER(FIND("genetic",C1441)))</f>
        <v>0</v>
      </c>
      <c r="H1441" t="b">
        <f>OR(ISNUMBER(FIND("inflammatory",C1441)),ISNUMBER(FIND("inflamm",C1441)))</f>
        <v>0</v>
      </c>
      <c r="I1441" t="b">
        <f>OR(ISNUMBER(FIND("immune",C1441)),ISNUMBER(FIND("immunological",C1441)),ISNUMBER(FIND("interleuk",C1441)),ISNUMBER(FIND("platelet activation",C1441)),ISNUMBER(FIND("monocyte",C1441)),ISNUMBER(FIND("leukocyte",C1441)),ISNUMBER(FIND("cytokine",C1441)),ISNUMBER(FIND("CD4",C1441)),ISNUMBER(FIND("CD8",C1441)),ISNUMBER(FIND("T-cell",C1441)))</f>
        <v>1</v>
      </c>
      <c r="J1441" t="b">
        <f>OR(ISNUMBER(FIND("reactive oxygen",C1441)),ISNUMBER(FIND("ROS",C1441)),ISNUMBER(FIND("free radical",C1441)),ISNUMBER(FIND("oxidative stress",C1441)),ISNUMBER(FIND("peroxid",C1441)),ISNUMBER(FIND("oxidative",C1441)),ISNUMBER(FIND("antioxid",C1441)))</f>
        <v>0</v>
      </c>
      <c r="K1441" t="b">
        <f>OR(ISNUMBER(FIND("autophag",C1441)))</f>
        <v>0</v>
      </c>
      <c r="L1441" t="b">
        <f>OR(ISNUMBER(FIND("morpholog",C1441)))</f>
        <v>0</v>
      </c>
      <c r="M1441" t="b">
        <f>OR(ISNUMBER(FIND("fibrosis",C1441)),ISNUMBER(FIND("Fibrosis",C1441)),ISNUMBER(FIND("fibrot",C1441)))</f>
        <v>0</v>
      </c>
      <c r="N1441" t="b">
        <f>OR(ISNUMBER(FIND("offspring",C1441)),ISNUMBER(FIND("Parental",C1441)),ISNUMBER(FIND("parental",C1441)),ISNUMBER(FIND("germline",C1441)),ISNUMBER(FIND("reproduc",C1441)),ISNUMBER(FIND("embryo",C1441)))</f>
        <v>0</v>
      </c>
      <c r="O1441" t="b">
        <f>OR(ISNUMBER(FIND("metabol",C1441)),ISNUMBER(FIND("Metabol",C1441)),ISNUMBER(FIND("digest",C1441)),ISNUMBER(FIND("mitochon",C1441)))</f>
        <v>0</v>
      </c>
      <c r="P1441" t="b">
        <f>OR(ISNUMBER(FIND("ecotox",C1441)),ISNUMBER(FIND("Ecotox",B1441)),ISNUMBER(FIND("ecotox",B1441)),ISNUMBER(FIND("Ecotox",C1441)))</f>
        <v>0</v>
      </c>
      <c r="Q1441" t="b">
        <f>OR(ISNUMBER(FIND("Bioaccum",C1441)),ISNUMBER(FIND("bioaccum",C1441)),ISNUMBER(FIND("accum",C1441)))</f>
        <v>0</v>
      </c>
      <c r="R1441" t="b">
        <f>OR(ISNUMBER(FIND("Occupation",C1441)),ISNUMBER(FIND("occupation",C1441)),ISNUMBER(FIND("worker",C1441)),ISNUMBER(FIND("workforce",C1441)))</f>
        <v>1</v>
      </c>
      <c r="S1441" t="b">
        <f>NOT(OR(F1441,G1441,H1441,I1441,J1441,K1441,L1441,M1441,N1441,O1441,P1441,Q1441,R1441))</f>
        <v>0</v>
      </c>
      <c r="U1441" t="b">
        <f>OR(Table1[[#This Row],[Inflammation]],Table1[[#This Row],[Immune]])</f>
        <v>1</v>
      </c>
      <c r="V1441" t="str">
        <f>IF(OR(Table1[[#This Row],[Rodents]],Table1[[#This Row],[Human]],Table1[[#This Row],[Pig]]),OR(ISNUMBER(FIND("intratrach",C1441)),ISNUMBER(FIND("nasal ",C1441)),ISNUMBER(FIND("instill",C1441))),"NA")</f>
        <v>NA</v>
      </c>
      <c r="W1441" t="str">
        <f>IF(OR(Table1[[#This Row],[Rodents]],Table1[[#This Row],[Human]],Table1[[#This Row],[Pig]]),OR(ISNUMBER(FIND("dermal",C1441)),ISNUMBER(FIND("skin ",C1441))),"NA")</f>
        <v>NA</v>
      </c>
      <c r="X1441" t="str">
        <f>IF(OR(Table1[[#This Row],[Rodents]],Table1[[#This Row],[Human]],Table1[[#This Row],[Pig]]),OR(ISNUMBER(FIND("injected",C1441)),ISNUMBER(FIND("periton",C1441)),ISNUMBER(FIND("intrascrot",C1441))),"NA")</f>
        <v>NA</v>
      </c>
      <c r="Y1441" t="str">
        <f>IF(OR(Table1[[#This Row],[Rodents]],Table1[[#This Row],[Human]],Table1[[#This Row],[Pig]]),NOT(OR(Table1[[#This Row],[Inhaled/Intratracheal/intranasal]],Table1[[#This Row],[Dermal]],Table1[[#This Row],[Injected]])),"NA")</f>
        <v>NA</v>
      </c>
      <c r="AA1441" t="b">
        <f>OR(ISNUMBER(FIND("fish ",C1441)),ISNUMBER(FIND("Fish ",C1441)),ISNUMBER(FIND("aquatic",C1441)),ISNUMBER(FIND("daphnids",C1441)),ISNUMBER(FIND("Carcinus maenas",C1441)),ISNUMBER(FIND("Daphnia",C1441)),ISNUMBER(FIND("Ruditapes philippinarum",C1441)),ISNUMBER(FIND("daphnia",C1441)),ISNUMBER(FIND("marine",C1441)),ISNUMBER(FIND("mussel",C1441)),ISNUMBER(FIND("algae",C1441)),ISNUMBER(FIND("Donax faba",C1441)),ISNUMBER(FIND("estuarine",C1441)),ISNUMBER(FIND("snail",C1441)),ISNUMBER(FIND("Prorocentrum donghaiense",C1441)) )</f>
        <v>0</v>
      </c>
      <c r="AB1441" t="b">
        <f>OR(ISNUMBER(FIND(" rat ",C1441)),ISNUMBER(FIND(" rats ",C1441)),ISNUMBER(FIND(" Rats ",C1441)),ISNUMBER(FIND(" Rat ",C1441)),ISNUMBER(FIND(" rat.",C1441)),ISNUMBER(FIND(" rats.",C1441)),ISNUMBER(FIND("mouse",C1441)),ISNUMBER(FIND("mice",C1441)), ISNUMBER(FIND(" Mice",C1441)))</f>
        <v>0</v>
      </c>
      <c r="AC1441" t="b">
        <f>OR(ISNUMBER(FIND(" cell ",C1441)),ISNUMBER(FIND("fibroblast",C1441)),ISNUMBER(FIND("macrophage",C1441)),ISNUMBER(FIND("epithelial",C1441)),ISNUMBER(FIND("endothelial",C1441)),ISNUMBER(FIND("neuron",C1441)),ISNUMBER(FIND(" cells ",C1441)),ISNUMBER(FIND("RBC",C1441)),ISNUMBER(FIND("mitochond",C1441)),ISNUMBER(FIND("adipocyte",C1441)),ISNUMBER(FIND("osteo",C1441)),ISNUMBER(FIND("keratin",C1441)),ISNUMBER(FIND(" cell's ",C1441)),ISNUMBER(FIND("eukary",C1441)),ISNUMBER(FIND("sperm",C1441)))</f>
        <v>1</v>
      </c>
      <c r="AD1441" t="b">
        <f>OR(ISNUMBER(FIND("human",B1441)),ISNUMBER(FIND("workers",B1441)),ISNUMBER(FIND("workforces",B1441)),ISNUMBER(FIND("occupational",B1441)),ISNUMBER(FIND("Case report",B1441)),ISNUMBER(FIND("Workplaces",B1441)),ISNUMBER(FIND("worker",B1441)))</f>
        <v>0</v>
      </c>
      <c r="AE1441" t="b">
        <f>OR(ISNUMBER(FIND(" plant ",C1441)),ISNUMBER(FIND("Plant ",C1441)),ISNUMBER(FIND("tomato",C1441)),ISNUMBER(FIND("plants",C1441)),ISNUMBER(FIND("Plants",C1441)),ISNUMBER(FIND("algae",C1441)),ISNUMBER(FIND("lettuce",C1441)),ISNUMBER(FIND("green gram sprouts ",C1441)),ISNUMBER(FIND("Cucurbita pepo",C1441)),ISNUMBER(FIND("bean ",C1441)),ISNUMBER(FIND("chloroplast",C1441)),ISNUMBER(FIND("chlorophyll",C1441)),ISNUMBER(FIND("seedling",C1441)),ISNUMBER(FIND("canola",C1441)),ISNUMBER(FIND("shoot",C1441)),ISNUMBER(FIND("photosynthes",C1441)),ISNUMBER(FIND(" leaves ",C1441)),,ISNUMBER(FIND("agriculture",C1441)),ISNUMBER(FIND(" crops ",C1441)))</f>
        <v>0</v>
      </c>
      <c r="AF1441" t="b">
        <f>OR(ISNUMBER(FIND("bacteria",C1441)),ISNUMBER(FIND("Bacteria",C1441)),ISNUMBER(FIND("Bacterium",C1441)),ISNUMBER(FIND("bacterium",C1441)),ISNUMBER(FIND(" coli ",C1441)))</f>
        <v>0</v>
      </c>
      <c r="AG1441" t="b">
        <f>OR(ISNUMBER(FIND("fungi",C1441)),ISNUMBER(FIND("Fungi",C1441)),ISNUMBER(FIND("fungus",C1441)),ISNUMBER(FIND("Fungus",C1441)),ISNUMBER(FIND("mushroom",C1441)),ISNUMBER(FIND("Mushroom",C1441)),ISNUMBER(FIND(" mold ",C1441)))</f>
        <v>0</v>
      </c>
      <c r="AH1441" t="b">
        <f>OR(ISNUMBER(FIND("Pig ",C1441)),ISNUMBER(FIND("pig ",C1441)),ISNUMBER(FIND("Pigs ",C1441)),ISNUMBER(FIND("pigs ",C1441)))</f>
        <v>0</v>
      </c>
      <c r="AI1441" t="b">
        <f>OR(ISNUMBER(FIND(" C. elegans",C1441)),ISNUMBER(FIND("Caenorhabditis elegans",C1441)),ISNUMBER(FIND("earthworms",C1441)),ISNUMBER(FIND(" Ficopomatus enigmaticus",C1441)),ISNUMBER(FIND("larva",C1441)),ISNUMBER(FIND("Lumbriculus variegatus",C1441)),ISNUMBER(FIND("nematode",C1441)))</f>
        <v>0</v>
      </c>
      <c r="AJ1441" t="b">
        <f>NOT(OR(AA1441,AB1441,AC1441,AD1441,AE1441,AF1441,AG1441,AH1441,AI1441))</f>
        <v>0</v>
      </c>
      <c r="AL1441" t="b">
        <f>OR(AA1441,AB1441,AD1441,AE1441,AF1441,AG1441,AH1441,AI1441)</f>
        <v>0</v>
      </c>
      <c r="AM1441" t="b">
        <f>IF(Table1[[#This Row],[In vivo?]],IF(Table1[[#This Row],[Cell]],FALSE,TRUE),FALSE)</f>
        <v>0</v>
      </c>
      <c r="AN1441" t="b">
        <f>AND(AC1441,AL1441)</f>
        <v>0</v>
      </c>
      <c r="AO1441" t="b">
        <f>IF(Table1[[#This Row],[Cell]],IF(Table1[[#This Row],[In vivo?]],FALSE,TRUE),FALSE)</f>
        <v>1</v>
      </c>
      <c r="AP1441" t="b">
        <f>NOT(OR(Table1[[#This Row],[In vivo?]],Table1[[#This Row],[Only in Cell]]))</f>
        <v>0</v>
      </c>
      <c r="AQ1441" t="str">
        <f>IF(OR(Table1[[#This Row],[Rodents]],Table1[[#This Row],[Human]],Table1[[#This Row],[Pig]]),OR(ISNUMBER(FIND("pulmonary",C1441)),ISNUMBER(FIND("lung",C1441))),"NA")</f>
        <v>NA</v>
      </c>
      <c r="AR1441" t="str">
        <f>IF(OR(Table1[[#This Row],[Rodents]],Table1[[#This Row],[Human]],Table1[[#This Row],[Pig]]),OR(ISNUMBER(FIND("skin",C1441)),ISNUMBER(FIND("dermal",C1441))),"NA")</f>
        <v>NA</v>
      </c>
      <c r="AS1441" t="str">
        <f>IF(OR(Table1[[#This Row],[Rodents]],Table1[[#This Row],[Human]],Table1[[#This Row],[Pig]]),OR(ISNUMBER(FIND("liver",C1441)),ISNUMBER(FIND("hepat",C1441))),"NA")</f>
        <v>NA</v>
      </c>
      <c r="AT1441" t="str">
        <f>IF(OR(Table1[[#This Row],[Rodents]],Table1[[#This Row],[Human]],Table1[[#This Row],[Pig]]),OR(ISNUMBER(FIND("kidney",C1441)),ISNUMBER(FIND("neph",C1441))),"NA")</f>
        <v>NA</v>
      </c>
      <c r="AU1441" t="str">
        <f>IF(OR(Table1[[#This Row],[Rodents]],Table1[[#This Row],[Human]],Table1[[#This Row],[Pig]]),OR(ISNUMBER(FIND("brain",C1441)),ISNUMBER(FIND("neur",C1441)),ISNUMBER(FIND("nerv",C1441))),"NA")</f>
        <v>NA</v>
      </c>
      <c r="AV1441" t="str">
        <f>IF(OR(Table1[[#This Row],[Rodents]],Table1[[#This Row],[Human]],Table1[[#This Row],[Pig]]),OR(ISNUMBER(FIND("heart",C1441)),ISNUMBER(FIND("cardi",C1441))),"NA")</f>
        <v>NA</v>
      </c>
      <c r="AW1441" t="str">
        <f>IF(OR(Table1[[#This Row],[Rodents]],Table1[[#This Row],[Human]],Table1[[#This Row],[Pig]]),OR(ISNUMBER(FIND("gastro",C1441)),ISNUMBER(FIND("intesti",C1441)),ISNUMBER(FIND("stomach",C1441))),"NA")</f>
        <v>NA</v>
      </c>
      <c r="AX1441" t="str">
        <f>IF(OR(Table1[[#This Row],[Rodents]],Table1[[#This Row],[Human]],Table1[[#This Row],[Pig]]),NOT(OR(AQ1441,AR1441,AS1441,AT1441,AU1441,AV1441,AW1441)),"NA")</f>
        <v>NA</v>
      </c>
      <c r="AY1441" t="b">
        <f>OR(ISNUMBER(FIND("SWCNT",C1441)),ISNUMBER(FIND("SWNT",C1441)),ISNUMBER(FIND("single-wall",C1441)),ISNUMBER(FIND("single wall",C1441)),ISNUMBER(FIND("Single wall",C1441)),ISNUMBER(FIND("Single-wall",C1441)),ISNUMBER(FIND("SWCNT",B1441)),ISNUMBER(FIND("SWNT",B1441)),ISNUMBER(FIND("single-wall",B1441)),ISNUMBER(FIND("single wall",B1441)),ISNUMBER(FIND("Single-wall",B1441)),ISNUMBER(FIND("Single wall",B1441)))</f>
        <v>0</v>
      </c>
      <c r="AZ1441" t="b">
        <f>OR(ISNUMBER(FIND("MWCNT",C1441)),ISNUMBER(FIND("MWNT",C1441)),ISNUMBER(FIND("multi-wall",C1441)),ISNUMBER(FIND("multi wall",C1441)),ISNUMBER(FIND("multiwall",C1441)),ISNUMBER(FIND("Multi-wall",C1441)),ISNUMBER(FIND("Multi wall",C1441)),ISNUMBER(FIND("Multiwall",C1441)),ISNUMBER(FIND("MWCNT",B1441)),ISNUMBER(FIND("MWNT",B1441)),ISNUMBER(FIND("multi-wall",B1441)),ISNUMBER(FIND("multi wall",B1441)),ISNUMBER(FIND("multiwall",B1441)),ISNUMBER(FIND("Multi-wall",B1441)),ISNUMBER(FIND("Multi wall",B1441)),ISNUMBER(FIND("Multiwall",B1441)),ISNUMBER(FIND("Double-wall",B1441)),ISNUMBER(FIND("Double wall",B1441)),ISNUMBER(FIND("Doublewall",B1441)),ISNUMBER(FIND("double-wall",B1441)),ISNUMBER(FIND("double wall",B1441)),ISNUMBER(FIND("doublewall",B1441)))</f>
        <v>1</v>
      </c>
      <c r="BA1441" t="b">
        <f>AND(Table1[[#This Row],[SWCNT]],Table1[[#This Row],[MWCNT]])</f>
        <v>0</v>
      </c>
      <c r="BB1441" t="b">
        <f>IF(Table1[[#This Row],[SWCNT]]=TRUE,FALSE,IF(Table1[[#This Row],[MWCNT]]=TRUE,FALSE,TRUE))</f>
        <v>0</v>
      </c>
      <c r="BC1441" s="18"/>
    </row>
    <row r="1442" spans="1:55" ht="277.5">
      <c r="A1442" t="s">
        <v>2298</v>
      </c>
      <c r="B1442" s="2" t="s">
        <v>2303</v>
      </c>
      <c r="C1442" s="16" t="s">
        <v>2308</v>
      </c>
      <c r="D1442" s="17" t="s">
        <v>371</v>
      </c>
      <c r="E1442" s="2">
        <v>2017</v>
      </c>
      <c r="F1442" t="b">
        <f>OR(ISNUMBER(FIND("cytotoxic",C1442)),ISNUMBER(FIND("Cytotoxic",C1442)),ISNUMBER(FIND("cellular toxicity",C1442)),ISNUMBER(FIND("cell death",C1442)),ISNUMBER(FIND("viable",C1442)),ISNUMBER(FIND("phytotoxic",C1442)),ISNUMBER(FIND("acute toxicity",C1442)),ISNUMBER(FIND("MTT",C1442)),ISNUMBER(FIND("survival",C1442)),ISNUMBER(FIND("prolifer",C1442)),ISNUMBER(FIND("apoptosis",C1442)),ISNUMBER(FIND("neurotoxic",C1442)),ISNUMBER(FIND("  lysis ",C1442)),ISNUMBER(FIND("necrosis",C1442)),ISNUMBER(FIND("cellular death",C1442))*3,ISNUMBER(FIND("LDH",C1442)),ISNUMBER(FIND("Acute toxicity",C1442)))</f>
        <v>0</v>
      </c>
      <c r="G1442" t="b">
        <f>OR(ISNUMBER(FIND("genotoxic",C1442)),ISNUMBER(FIND("genotoxicity",C1442)),ISNUMBER(FIND("DNA damage",C1442)),ISNUMBER(FIND("DNA",C1442)),ISNUMBER(FIND("RNA",C1442)),ISNUMBER(FIND("mesothelioma",C1442)),ISNUMBER(FIND("carcino",C1442)),ISNUMBER(FIND("mutagen",C1442)),ISNUMBER(FIND("genetic",C1442)))</f>
        <v>1</v>
      </c>
      <c r="H1442" t="b">
        <f>OR(ISNUMBER(FIND("inflammatory",C1442)),ISNUMBER(FIND("inflamm",C1442)))</f>
        <v>0</v>
      </c>
      <c r="I1442" t="b">
        <f>OR(ISNUMBER(FIND("immune",C1442)),ISNUMBER(FIND("immunological",C1442)),ISNUMBER(FIND("interleuk",C1442)),ISNUMBER(FIND("platelet activation",C1442)),ISNUMBER(FIND("monocyte",C1442)),ISNUMBER(FIND("leukocyte",C1442)),ISNUMBER(FIND("cytokine",C1442)),ISNUMBER(FIND("CD4",C1442)),ISNUMBER(FIND("CD8",C1442)),ISNUMBER(FIND("T-cell",C1442)))</f>
        <v>0</v>
      </c>
      <c r="J1442" t="b">
        <f>OR(ISNUMBER(FIND("reactive oxygen",C1442)),ISNUMBER(FIND("ROS",C1442)),ISNUMBER(FIND("free radical",C1442)),ISNUMBER(FIND("oxidative stress",C1442)),ISNUMBER(FIND("peroxid",C1442)),ISNUMBER(FIND("oxidative",C1442)),ISNUMBER(FIND("antioxid",C1442)))</f>
        <v>0</v>
      </c>
      <c r="K1442" t="b">
        <f>OR(ISNUMBER(FIND("autophag",C1442)))</f>
        <v>0</v>
      </c>
      <c r="L1442" t="b">
        <f>OR(ISNUMBER(FIND("morpholog",C1442)))</f>
        <v>1</v>
      </c>
      <c r="M1442" t="b">
        <f>OR(ISNUMBER(FIND("fibrosis",C1442)),ISNUMBER(FIND("Fibrosis",C1442)),ISNUMBER(FIND("fibrot",C1442)))</f>
        <v>0</v>
      </c>
      <c r="N1442" t="b">
        <f>OR(ISNUMBER(FIND("offspring",C1442)),ISNUMBER(FIND("Parental",C1442)),ISNUMBER(FIND("parental",C1442)),ISNUMBER(FIND("germline",C1442)),ISNUMBER(FIND("reproduc",C1442)),ISNUMBER(FIND("embryo",C1442)))</f>
        <v>1</v>
      </c>
      <c r="O1442" t="b">
        <f>OR(ISNUMBER(FIND("metabol",C1442)),ISNUMBER(FIND("Metabol",C1442)),ISNUMBER(FIND("digest",C1442)),ISNUMBER(FIND("mitochon",C1442)))</f>
        <v>0</v>
      </c>
      <c r="P1442" t="b">
        <f>OR(ISNUMBER(FIND("ecotox",C1442)),ISNUMBER(FIND("Ecotox",B1442)),ISNUMBER(FIND("ecotox",B1442)),ISNUMBER(FIND("Ecotox",C1442)))</f>
        <v>0</v>
      </c>
      <c r="Q1442" t="b">
        <f>OR(ISNUMBER(FIND("Bioaccum",C1442)),ISNUMBER(FIND("bioaccum",C1442)),ISNUMBER(FIND("accum",C1442)))</f>
        <v>0</v>
      </c>
      <c r="R1442" t="b">
        <f>OR(ISNUMBER(FIND("Occupation",C1442)),ISNUMBER(FIND("occupation",C1442)),ISNUMBER(FIND("worker",C1442)),ISNUMBER(FIND("workforce",C1442)))</f>
        <v>0</v>
      </c>
      <c r="S1442" t="b">
        <f>NOT(OR(F1442,G1442,H1442,I1442,J1442,K1442,L1442,M1442,N1442,O1442,P1442,Q1442,R1442))</f>
        <v>0</v>
      </c>
      <c r="U1442" t="b">
        <f>OR(Table1[[#This Row],[Inflammation]],Table1[[#This Row],[Immune]])</f>
        <v>0</v>
      </c>
      <c r="V1442" t="str">
        <f>IF(OR(Table1[[#This Row],[Rodents]],Table1[[#This Row],[Human]],Table1[[#This Row],[Pig]]),OR(ISNUMBER(FIND("intratrach",C1442)),ISNUMBER(FIND("nasal ",C1442)),ISNUMBER(FIND("instill",C1442))),"NA")</f>
        <v>NA</v>
      </c>
      <c r="W1442" t="str">
        <f>IF(OR(Table1[[#This Row],[Rodents]],Table1[[#This Row],[Human]],Table1[[#This Row],[Pig]]),OR(ISNUMBER(FIND("dermal",C1442)),ISNUMBER(FIND("skin ",C1442))),"NA")</f>
        <v>NA</v>
      </c>
      <c r="X1442" t="str">
        <f>IF(OR(Table1[[#This Row],[Rodents]],Table1[[#This Row],[Human]],Table1[[#This Row],[Pig]]),OR(ISNUMBER(FIND("injected",C1442)),ISNUMBER(FIND("periton",C1442)),ISNUMBER(FIND("intrascrot",C1442))),"NA")</f>
        <v>NA</v>
      </c>
      <c r="Y1442" t="str">
        <f>IF(OR(Table1[[#This Row],[Rodents]],Table1[[#This Row],[Human]],Table1[[#This Row],[Pig]]),NOT(OR(Table1[[#This Row],[Inhaled/Intratracheal/intranasal]],Table1[[#This Row],[Dermal]],Table1[[#This Row],[Injected]])),"NA")</f>
        <v>NA</v>
      </c>
      <c r="AA1442" t="b">
        <f>OR(ISNUMBER(FIND("fish ",C1442)),ISNUMBER(FIND("Fish ",C1442)),ISNUMBER(FIND("aquatic",C1442)),ISNUMBER(FIND("daphnids",C1442)),ISNUMBER(FIND("Carcinus maenas",C1442)),ISNUMBER(FIND("Daphnia",C1442)),ISNUMBER(FIND("Ruditapes philippinarum",C1442)),ISNUMBER(FIND("daphnia",C1442)),ISNUMBER(FIND("marine",C1442)),ISNUMBER(FIND("mussel",C1442)),ISNUMBER(FIND("algae",C1442)),ISNUMBER(FIND("Donax faba",C1442)),ISNUMBER(FIND("estuarine",C1442)),ISNUMBER(FIND("snail",C1442)),ISNUMBER(FIND("Prorocentrum donghaiense",C1442)) )</f>
        <v>1</v>
      </c>
      <c r="AB1442" t="b">
        <f>OR(ISNUMBER(FIND(" rat ",C1442)),ISNUMBER(FIND(" rats ",C1442)),ISNUMBER(FIND(" Rats ",C1442)),ISNUMBER(FIND(" Rat ",C1442)),ISNUMBER(FIND(" rat.",C1442)),ISNUMBER(FIND(" rats.",C1442)),ISNUMBER(FIND("mouse",C1442)),ISNUMBER(FIND("mice",C1442)), ISNUMBER(FIND(" Mice",C1442)))</f>
        <v>0</v>
      </c>
      <c r="AC1442" t="b">
        <f>OR(ISNUMBER(FIND(" cell ",C1442)),ISNUMBER(FIND("fibroblast",C1442)),ISNUMBER(FIND("macrophage",C1442)),ISNUMBER(FIND("epithelial",C1442)),ISNUMBER(FIND("endothelial",C1442)),ISNUMBER(FIND("neuron",C1442)),ISNUMBER(FIND(" cells ",C1442)),ISNUMBER(FIND("RBC",C1442)),ISNUMBER(FIND("mitochond",C1442)),ISNUMBER(FIND("adipocyte",C1442)),ISNUMBER(FIND("osteo",C1442)),ISNUMBER(FIND("keratin",C1442)),ISNUMBER(FIND(" cell's ",C1442)),ISNUMBER(FIND("eukary",C1442)),ISNUMBER(FIND("sperm",C1442)))</f>
        <v>0</v>
      </c>
      <c r="AD1442" t="b">
        <f>OR(ISNUMBER(FIND("human",B1442)),ISNUMBER(FIND("workers",B1442)),ISNUMBER(FIND("workforces",B1442)),ISNUMBER(FIND("occupational",B1442)),ISNUMBER(FIND("Case report",B1442)),ISNUMBER(FIND("Workplaces",B1442)),ISNUMBER(FIND("worker",B1442)))</f>
        <v>0</v>
      </c>
      <c r="AE1442" t="b">
        <f>OR(ISNUMBER(FIND(" plant ",C1442)),ISNUMBER(FIND("Plant ",C1442)),ISNUMBER(FIND("tomato",C1442)),ISNUMBER(FIND("plants",C1442)),ISNUMBER(FIND("Plants",C1442)),ISNUMBER(FIND("algae",C1442)),ISNUMBER(FIND("lettuce",C1442)),ISNUMBER(FIND("green gram sprouts ",C1442)),ISNUMBER(FIND("Cucurbita pepo",C1442)),ISNUMBER(FIND("bean ",C1442)),ISNUMBER(FIND("chloroplast",C1442)),ISNUMBER(FIND("chlorophyll",C1442)),ISNUMBER(FIND("seedling",C1442)),ISNUMBER(FIND("canola",C1442)),ISNUMBER(FIND("shoot",C1442)),ISNUMBER(FIND("photosynthes",C1442)),ISNUMBER(FIND(" leaves ",C1442)),,ISNUMBER(FIND("agriculture",C1442)),ISNUMBER(FIND(" crops ",C1442)))</f>
        <v>0</v>
      </c>
      <c r="AF1442" t="b">
        <f>OR(ISNUMBER(FIND("bacteria",C1442)),ISNUMBER(FIND("Bacteria",C1442)),ISNUMBER(FIND("Bacterium",C1442)),ISNUMBER(FIND("bacterium",C1442)),ISNUMBER(FIND(" coli ",C1442)))</f>
        <v>0</v>
      </c>
      <c r="AG1442" t="b">
        <f>OR(ISNUMBER(FIND("fungi",C1442)),ISNUMBER(FIND("Fungi",C1442)),ISNUMBER(FIND("fungus",C1442)),ISNUMBER(FIND("Fungus",C1442)),ISNUMBER(FIND("mushroom",C1442)),ISNUMBER(FIND("Mushroom",C1442)),ISNUMBER(FIND(" mold ",C1442)))</f>
        <v>0</v>
      </c>
      <c r="AH1442" t="b">
        <f>OR(ISNUMBER(FIND("Pig ",C1442)),ISNUMBER(FIND("pig ",C1442)),ISNUMBER(FIND("Pigs ",C1442)),ISNUMBER(FIND("pigs ",C1442)))</f>
        <v>0</v>
      </c>
      <c r="AI1442" t="b">
        <f>OR(ISNUMBER(FIND(" C. elegans",C1442)),ISNUMBER(FIND("Caenorhabditis elegans",C1442)),ISNUMBER(FIND("earthworms",C1442)),ISNUMBER(FIND(" Ficopomatus enigmaticus",C1442)),ISNUMBER(FIND("larva",C1442)),ISNUMBER(FIND("Lumbriculus variegatus",C1442)),ISNUMBER(FIND("nematode",C1442)))</f>
        <v>1</v>
      </c>
      <c r="AJ1442" t="b">
        <f>NOT(OR(AA1442,AB1442,AC1442,AD1442,AE1442,AF1442,AG1442,AH1442,AI1442))</f>
        <v>0</v>
      </c>
      <c r="AL1442" t="b">
        <f>OR(AA1442,AB1442,AD1442,AE1442,AF1442,AG1442,AH1442,AI1442)</f>
        <v>1</v>
      </c>
      <c r="AM1442" t="b">
        <f>IF(Table1[[#This Row],[In vivo?]],IF(Table1[[#This Row],[Cell]],FALSE,TRUE),FALSE)</f>
        <v>1</v>
      </c>
      <c r="AN1442" t="b">
        <f>AND(AC1442,AL1442)</f>
        <v>0</v>
      </c>
      <c r="AO1442" t="b">
        <f>IF(Table1[[#This Row],[Cell]],IF(Table1[[#This Row],[In vivo?]],FALSE,TRUE),FALSE)</f>
        <v>0</v>
      </c>
      <c r="AP1442" t="b">
        <f>NOT(OR(Table1[[#This Row],[In vivo?]],Table1[[#This Row],[Only in Cell]]))</f>
        <v>0</v>
      </c>
      <c r="AQ1442" t="str">
        <f>IF(OR(Table1[[#This Row],[Rodents]],Table1[[#This Row],[Human]],Table1[[#This Row],[Pig]]),OR(ISNUMBER(FIND("pulmonary",C1442)),ISNUMBER(FIND("lung",C1442))),"NA")</f>
        <v>NA</v>
      </c>
      <c r="AR1442" t="str">
        <f>IF(OR(Table1[[#This Row],[Rodents]],Table1[[#This Row],[Human]],Table1[[#This Row],[Pig]]),OR(ISNUMBER(FIND("skin",C1442)),ISNUMBER(FIND("dermal",C1442))),"NA")</f>
        <v>NA</v>
      </c>
      <c r="AS1442" t="str">
        <f>IF(OR(Table1[[#This Row],[Rodents]],Table1[[#This Row],[Human]],Table1[[#This Row],[Pig]]),OR(ISNUMBER(FIND("liver",C1442)),ISNUMBER(FIND("hepat",C1442))),"NA")</f>
        <v>NA</v>
      </c>
      <c r="AT1442" t="str">
        <f>IF(OR(Table1[[#This Row],[Rodents]],Table1[[#This Row],[Human]],Table1[[#This Row],[Pig]]),OR(ISNUMBER(FIND("kidney",C1442)),ISNUMBER(FIND("neph",C1442))),"NA")</f>
        <v>NA</v>
      </c>
      <c r="AU1442" t="str">
        <f>IF(OR(Table1[[#This Row],[Rodents]],Table1[[#This Row],[Human]],Table1[[#This Row],[Pig]]),OR(ISNUMBER(FIND("brain",C1442)),ISNUMBER(FIND("neur",C1442)),ISNUMBER(FIND("nerv",C1442))),"NA")</f>
        <v>NA</v>
      </c>
      <c r="AV1442" t="str">
        <f>IF(OR(Table1[[#This Row],[Rodents]],Table1[[#This Row],[Human]],Table1[[#This Row],[Pig]]),OR(ISNUMBER(FIND("heart",C1442)),ISNUMBER(FIND("cardi",C1442))),"NA")</f>
        <v>NA</v>
      </c>
      <c r="AW1442" t="str">
        <f>IF(OR(Table1[[#This Row],[Rodents]],Table1[[#This Row],[Human]],Table1[[#This Row],[Pig]]),OR(ISNUMBER(FIND("gastro",C1442)),ISNUMBER(FIND("intesti",C1442)),ISNUMBER(FIND("stomach",C1442))),"NA")</f>
        <v>NA</v>
      </c>
      <c r="AX1442" t="str">
        <f>IF(OR(Table1[[#This Row],[Rodents]],Table1[[#This Row],[Human]],Table1[[#This Row],[Pig]]),NOT(OR(AQ1442,AR1442,AS1442,AT1442,AU1442,AV1442,AW1442)),"NA")</f>
        <v>NA</v>
      </c>
      <c r="AY1442" t="b">
        <f>OR(ISNUMBER(FIND("SWCNT",C1442)),ISNUMBER(FIND("SWNT",C1442)),ISNUMBER(FIND("single-wall",C1442)),ISNUMBER(FIND("single wall",C1442)),ISNUMBER(FIND("Single wall",C1442)),ISNUMBER(FIND("Single-wall",C1442)),ISNUMBER(FIND("SWCNT",B1442)),ISNUMBER(FIND("SWNT",B1442)),ISNUMBER(FIND("single-wall",B1442)),ISNUMBER(FIND("single wall",B1442)),ISNUMBER(FIND("Single-wall",B1442)),ISNUMBER(FIND("Single wall",B1442)))</f>
        <v>1</v>
      </c>
      <c r="AZ1442" t="b">
        <f>OR(ISNUMBER(FIND("MWCNT",C1442)),ISNUMBER(FIND("MWNT",C1442)),ISNUMBER(FIND("multi-wall",C1442)),ISNUMBER(FIND("multi wall",C1442)),ISNUMBER(FIND("multiwall",C1442)),ISNUMBER(FIND("Multi-wall",C1442)),ISNUMBER(FIND("Multi wall",C1442)),ISNUMBER(FIND("Multiwall",C1442)),ISNUMBER(FIND("MWCNT",B1442)),ISNUMBER(FIND("MWNT",B1442)),ISNUMBER(FIND("multi-wall",B1442)),ISNUMBER(FIND("multi wall",B1442)),ISNUMBER(FIND("multiwall",B1442)),ISNUMBER(FIND("Multi-wall",B1442)),ISNUMBER(FIND("Multi wall",B1442)),ISNUMBER(FIND("Multiwall",B1442)),ISNUMBER(FIND("Double-wall",B1442)),ISNUMBER(FIND("Double wall",B1442)),ISNUMBER(FIND("Doublewall",B1442)),ISNUMBER(FIND("double-wall",B1442)),ISNUMBER(FIND("double wall",B1442)),ISNUMBER(FIND("doublewall",B1442)))</f>
        <v>0</v>
      </c>
      <c r="BA1442" t="b">
        <f>AND(Table1[[#This Row],[SWCNT]],Table1[[#This Row],[MWCNT]])</f>
        <v>0</v>
      </c>
      <c r="BB1442" t="b">
        <f>IF(Table1[[#This Row],[SWCNT]]=TRUE,FALSE,IF(Table1[[#This Row],[MWCNT]]=TRUE,FALSE,TRUE))</f>
        <v>0</v>
      </c>
      <c r="BC1442" s="18"/>
    </row>
    <row r="1443" spans="1:55" ht="240.5">
      <c r="A1443" t="s">
        <v>2299</v>
      </c>
      <c r="B1443" s="2" t="s">
        <v>2304</v>
      </c>
      <c r="C1443" s="16" t="s">
        <v>2309</v>
      </c>
      <c r="D1443" s="17" t="s">
        <v>765</v>
      </c>
      <c r="E1443" s="2">
        <v>2017</v>
      </c>
      <c r="F1443" t="b">
        <f>OR(ISNUMBER(FIND("cytotoxic",C1443)),ISNUMBER(FIND("Cytotoxic",C1443)),ISNUMBER(FIND("cellular toxicity",C1443)),ISNUMBER(FIND("cell death",C1443)),ISNUMBER(FIND("viable",C1443)),ISNUMBER(FIND("phytotoxic",C1443)),ISNUMBER(FIND("acute toxicity",C1443)),ISNUMBER(FIND("MTT",C1443)),ISNUMBER(FIND("survival",C1443)),ISNUMBER(FIND("prolifer",C1443)),ISNUMBER(FIND("apoptosis",C1443)),ISNUMBER(FIND("neurotoxic",C1443)),ISNUMBER(FIND("  lysis ",C1443)),ISNUMBER(FIND("necrosis",C1443)),ISNUMBER(FIND("cellular death",C1443))*3,ISNUMBER(FIND("LDH",C1443)),ISNUMBER(FIND("Acute toxicity",C1443)))</f>
        <v>0</v>
      </c>
      <c r="G1443" t="b">
        <f>OR(ISNUMBER(FIND("genotoxic",C1443)),ISNUMBER(FIND("genotoxicity",C1443)),ISNUMBER(FIND("DNA damage",C1443)),ISNUMBER(FIND("DNA",C1443)),ISNUMBER(FIND("RNA",C1443)),ISNUMBER(FIND("mesothelioma",C1443)),ISNUMBER(FIND("carcino",C1443)),ISNUMBER(FIND("mutagen",C1443)),ISNUMBER(FIND("genetic",C1443)))</f>
        <v>1</v>
      </c>
      <c r="H1443" t="b">
        <f>OR(ISNUMBER(FIND("inflammatory",C1443)),ISNUMBER(FIND("inflamm",C1443)))</f>
        <v>0</v>
      </c>
      <c r="I1443" t="b">
        <f>OR(ISNUMBER(FIND("immune",C1443)),ISNUMBER(FIND("immunological",C1443)),ISNUMBER(FIND("interleuk",C1443)),ISNUMBER(FIND("platelet activation",C1443)),ISNUMBER(FIND("monocyte",C1443)),ISNUMBER(FIND("leukocyte",C1443)),ISNUMBER(FIND("cytokine",C1443)),ISNUMBER(FIND("CD4",C1443)),ISNUMBER(FIND("CD8",C1443)),ISNUMBER(FIND("T-cell",C1443)))</f>
        <v>0</v>
      </c>
      <c r="J1443" t="b">
        <f>OR(ISNUMBER(FIND("reactive oxygen",C1443)),ISNUMBER(FIND("ROS",C1443)),ISNUMBER(FIND("free radical",C1443)),ISNUMBER(FIND("oxidative stress",C1443)),ISNUMBER(FIND("peroxid",C1443)),ISNUMBER(FIND("oxidative",C1443)),ISNUMBER(FIND("antioxid",C1443)))</f>
        <v>0</v>
      </c>
      <c r="K1443" t="b">
        <f>OR(ISNUMBER(FIND("autophag",C1443)))</f>
        <v>0</v>
      </c>
      <c r="L1443" t="b">
        <f>OR(ISNUMBER(FIND("morpholog",C1443)))</f>
        <v>0</v>
      </c>
      <c r="M1443" t="b">
        <f>OR(ISNUMBER(FIND("fibrosis",C1443)),ISNUMBER(FIND("Fibrosis",C1443)),ISNUMBER(FIND("fibrot",C1443)))</f>
        <v>1</v>
      </c>
      <c r="N1443" t="b">
        <f>OR(ISNUMBER(FIND("offspring",C1443)),ISNUMBER(FIND("Parental",C1443)),ISNUMBER(FIND("parental",C1443)),ISNUMBER(FIND("germline",C1443)),ISNUMBER(FIND("reproduc",C1443)),ISNUMBER(FIND("embryo",C1443)))</f>
        <v>0</v>
      </c>
      <c r="O1443" t="b">
        <f>OR(ISNUMBER(FIND("metabol",C1443)),ISNUMBER(FIND("Metabol",C1443)),ISNUMBER(FIND("digest",C1443)),ISNUMBER(FIND("mitochon",C1443)))</f>
        <v>0</v>
      </c>
      <c r="P1443" t="b">
        <f>OR(ISNUMBER(FIND("ecotox",C1443)),ISNUMBER(FIND("Ecotox",B1443)),ISNUMBER(FIND("ecotox",B1443)),ISNUMBER(FIND("Ecotox",C1443)))</f>
        <v>0</v>
      </c>
      <c r="Q1443" t="b">
        <f>OR(ISNUMBER(FIND("Bioaccum",C1443)),ISNUMBER(FIND("bioaccum",C1443)),ISNUMBER(FIND("accum",C1443)))</f>
        <v>0</v>
      </c>
      <c r="R1443" t="b">
        <f>OR(ISNUMBER(FIND("Occupation",C1443)),ISNUMBER(FIND("occupation",C1443)),ISNUMBER(FIND("worker",C1443)),ISNUMBER(FIND("workforce",C1443)))</f>
        <v>0</v>
      </c>
      <c r="S1443" t="b">
        <f>NOT(OR(F1443,G1443,H1443,I1443,J1443,K1443,L1443,M1443,N1443,O1443,P1443,Q1443,R1443))</f>
        <v>0</v>
      </c>
      <c r="U1443" t="b">
        <f>OR(Table1[[#This Row],[Inflammation]],Table1[[#This Row],[Immune]])</f>
        <v>0</v>
      </c>
      <c r="V1443" t="str">
        <f>IF(OR(Table1[[#This Row],[Rodents]],Table1[[#This Row],[Human]],Table1[[#This Row],[Pig]]),OR(ISNUMBER(FIND("intratrach",C1443)),ISNUMBER(FIND("nasal ",C1443)),ISNUMBER(FIND("instill",C1443))),"NA")</f>
        <v>NA</v>
      </c>
      <c r="W1443" t="str">
        <f>IF(OR(Table1[[#This Row],[Rodents]],Table1[[#This Row],[Human]],Table1[[#This Row],[Pig]]),OR(ISNUMBER(FIND("dermal",C1443)),ISNUMBER(FIND("skin ",C1443))),"NA")</f>
        <v>NA</v>
      </c>
      <c r="X1443" t="str">
        <f>IF(OR(Table1[[#This Row],[Rodents]],Table1[[#This Row],[Human]],Table1[[#This Row],[Pig]]),OR(ISNUMBER(FIND("injected",C1443)),ISNUMBER(FIND("periton",C1443)),ISNUMBER(FIND("intrascrot",C1443))),"NA")</f>
        <v>NA</v>
      </c>
      <c r="Y1443" t="str">
        <f>IF(OR(Table1[[#This Row],[Rodents]],Table1[[#This Row],[Human]],Table1[[#This Row],[Pig]]),NOT(OR(Table1[[#This Row],[Inhaled/Intratracheal/intranasal]],Table1[[#This Row],[Dermal]],Table1[[#This Row],[Injected]])),"NA")</f>
        <v>NA</v>
      </c>
      <c r="AA1443" t="b">
        <f>OR(ISNUMBER(FIND("fish ",C1443)),ISNUMBER(FIND("Fish ",C1443)),ISNUMBER(FIND("aquatic",C1443)),ISNUMBER(FIND("daphnids",C1443)),ISNUMBER(FIND("Carcinus maenas",C1443)),ISNUMBER(FIND("Daphnia",C1443)),ISNUMBER(FIND("Ruditapes philippinarum",C1443)),ISNUMBER(FIND("daphnia",C1443)),ISNUMBER(FIND("marine",C1443)),ISNUMBER(FIND("mussel",C1443)),ISNUMBER(FIND("algae",C1443)),ISNUMBER(FIND("Donax faba",C1443)),ISNUMBER(FIND("estuarine",C1443)),ISNUMBER(FIND("snail",C1443)),ISNUMBER(FIND("Prorocentrum donghaiense",C1443)) )</f>
        <v>0</v>
      </c>
      <c r="AB1443" t="b">
        <f>OR(ISNUMBER(FIND(" rat ",C1443)),ISNUMBER(FIND(" rats ",C1443)),ISNUMBER(FIND(" Rats ",C1443)),ISNUMBER(FIND(" Rat ",C1443)),ISNUMBER(FIND(" rat.",C1443)),ISNUMBER(FIND(" rats.",C1443)),ISNUMBER(FIND("mouse",C1443)),ISNUMBER(FIND("mice",C1443)), ISNUMBER(FIND(" Mice",C1443)))</f>
        <v>0</v>
      </c>
      <c r="AC1443" t="b">
        <f>OR(ISNUMBER(FIND(" cell ",C1443)),ISNUMBER(FIND("fibroblast",C1443)),ISNUMBER(FIND("macrophage",C1443)),ISNUMBER(FIND("epithelial",C1443)),ISNUMBER(FIND("endothelial",C1443)),ISNUMBER(FIND("neuron",C1443)),ISNUMBER(FIND(" cells ",C1443)),ISNUMBER(FIND("RBC",C1443)),ISNUMBER(FIND("mitochond",C1443)),ISNUMBER(FIND("adipocyte",C1443)),ISNUMBER(FIND("osteo",C1443)),ISNUMBER(FIND("keratin",C1443)),ISNUMBER(FIND(" cell's ",C1443)),ISNUMBER(FIND("eukary",C1443)),ISNUMBER(FIND("sperm",C1443)))</f>
        <v>1</v>
      </c>
      <c r="AD1443" t="b">
        <f>OR(ISNUMBER(FIND("human",B1443)),ISNUMBER(FIND("workers",B1443)),ISNUMBER(FIND("workforces",B1443)),ISNUMBER(FIND("occupational",B1443)),ISNUMBER(FIND("Case report",B1443)),ISNUMBER(FIND("Workplaces",B1443)),ISNUMBER(FIND("worker",B1443)))</f>
        <v>0</v>
      </c>
      <c r="AE1443" t="b">
        <f>OR(ISNUMBER(FIND(" plant ",C1443)),ISNUMBER(FIND("Plant ",C1443)),ISNUMBER(FIND("tomato",C1443)),ISNUMBER(FIND("plants",C1443)),ISNUMBER(FIND("Plants",C1443)),ISNUMBER(FIND("algae",C1443)),ISNUMBER(FIND("lettuce",C1443)),ISNUMBER(FIND("green gram sprouts ",C1443)),ISNUMBER(FIND("Cucurbita pepo",C1443)),ISNUMBER(FIND("bean ",C1443)),ISNUMBER(FIND("chloroplast",C1443)),ISNUMBER(FIND("chlorophyll",C1443)),ISNUMBER(FIND("seedling",C1443)),ISNUMBER(FIND("canola",C1443)),ISNUMBER(FIND("shoot",C1443)),ISNUMBER(FIND("photosynthes",C1443)),ISNUMBER(FIND(" leaves ",C1443)),,ISNUMBER(FIND("agriculture",C1443)),ISNUMBER(FIND(" crops ",C1443)))</f>
        <v>0</v>
      </c>
      <c r="AF1443" t="b">
        <f>OR(ISNUMBER(FIND("bacteria",C1443)),ISNUMBER(FIND("Bacteria",C1443)),ISNUMBER(FIND("Bacterium",C1443)),ISNUMBER(FIND("bacterium",C1443)),ISNUMBER(FIND(" coli ",C1443)))</f>
        <v>0</v>
      </c>
      <c r="AG1443" t="b">
        <f>OR(ISNUMBER(FIND("fungi",C1443)),ISNUMBER(FIND("Fungi",C1443)),ISNUMBER(FIND("fungus",C1443)),ISNUMBER(FIND("Fungus",C1443)),ISNUMBER(FIND("mushroom",C1443)),ISNUMBER(FIND("Mushroom",C1443)),ISNUMBER(FIND(" mold ",C1443)))</f>
        <v>0</v>
      </c>
      <c r="AH1443" t="b">
        <f>OR(ISNUMBER(FIND("Pig ",C1443)),ISNUMBER(FIND("pig ",C1443)),ISNUMBER(FIND("Pigs ",C1443)),ISNUMBER(FIND("pigs ",C1443)))</f>
        <v>0</v>
      </c>
      <c r="AI1443" t="b">
        <f>OR(ISNUMBER(FIND(" C. elegans",C1443)),ISNUMBER(FIND("Caenorhabditis elegans",C1443)),ISNUMBER(FIND("earthworms",C1443)),ISNUMBER(FIND(" Ficopomatus enigmaticus",C1443)),ISNUMBER(FIND("larva",C1443)),ISNUMBER(FIND("Lumbriculus variegatus",C1443)),ISNUMBER(FIND("nematode",C1443)))</f>
        <v>0</v>
      </c>
      <c r="AJ1443" t="b">
        <f>NOT(OR(AA1443,AB1443,AC1443,AD1443,AE1443,AF1443,AG1443,AH1443,AI1443))</f>
        <v>0</v>
      </c>
      <c r="AL1443" t="b">
        <f>OR(AA1443,AB1443,AD1443,AE1443,AF1443,AG1443,AH1443,AI1443)</f>
        <v>0</v>
      </c>
      <c r="AM1443" t="b">
        <f>IF(Table1[[#This Row],[In vivo?]],IF(Table1[[#This Row],[Cell]],FALSE,TRUE),FALSE)</f>
        <v>0</v>
      </c>
      <c r="AN1443" t="b">
        <f>AND(AC1443,AL1443)</f>
        <v>0</v>
      </c>
      <c r="AO1443" t="b">
        <f>IF(Table1[[#This Row],[Cell]],IF(Table1[[#This Row],[In vivo?]],FALSE,TRUE),FALSE)</f>
        <v>1</v>
      </c>
      <c r="AP1443" t="b">
        <f>NOT(OR(Table1[[#This Row],[In vivo?]],Table1[[#This Row],[Only in Cell]]))</f>
        <v>0</v>
      </c>
      <c r="AQ1443" t="str">
        <f>IF(OR(Table1[[#This Row],[Rodents]],Table1[[#This Row],[Human]],Table1[[#This Row],[Pig]]),OR(ISNUMBER(FIND("pulmonary",C1443)),ISNUMBER(FIND("lung",C1443))),"NA")</f>
        <v>NA</v>
      </c>
      <c r="AR1443" t="str">
        <f>IF(OR(Table1[[#This Row],[Rodents]],Table1[[#This Row],[Human]],Table1[[#This Row],[Pig]]),OR(ISNUMBER(FIND("skin",C1443)),ISNUMBER(FIND("dermal",C1443))),"NA")</f>
        <v>NA</v>
      </c>
      <c r="AS1443" t="str">
        <f>IF(OR(Table1[[#This Row],[Rodents]],Table1[[#This Row],[Human]],Table1[[#This Row],[Pig]]),OR(ISNUMBER(FIND("liver",C1443)),ISNUMBER(FIND("hepat",C1443))),"NA")</f>
        <v>NA</v>
      </c>
      <c r="AT1443" t="str">
        <f>IF(OR(Table1[[#This Row],[Rodents]],Table1[[#This Row],[Human]],Table1[[#This Row],[Pig]]),OR(ISNUMBER(FIND("kidney",C1443)),ISNUMBER(FIND("neph",C1443))),"NA")</f>
        <v>NA</v>
      </c>
      <c r="AU1443" t="str">
        <f>IF(OR(Table1[[#This Row],[Rodents]],Table1[[#This Row],[Human]],Table1[[#This Row],[Pig]]),OR(ISNUMBER(FIND("brain",C1443)),ISNUMBER(FIND("neur",C1443)),ISNUMBER(FIND("nerv",C1443))),"NA")</f>
        <v>NA</v>
      </c>
      <c r="AV1443" t="str">
        <f>IF(OR(Table1[[#This Row],[Rodents]],Table1[[#This Row],[Human]],Table1[[#This Row],[Pig]]),OR(ISNUMBER(FIND("heart",C1443)),ISNUMBER(FIND("cardi",C1443))),"NA")</f>
        <v>NA</v>
      </c>
      <c r="AW1443" t="str">
        <f>IF(OR(Table1[[#This Row],[Rodents]],Table1[[#This Row],[Human]],Table1[[#This Row],[Pig]]),OR(ISNUMBER(FIND("gastro",C1443)),ISNUMBER(FIND("intesti",C1443)),ISNUMBER(FIND("stomach",C1443))),"NA")</f>
        <v>NA</v>
      </c>
      <c r="AX1443" t="str">
        <f>IF(OR(Table1[[#This Row],[Rodents]],Table1[[#This Row],[Human]],Table1[[#This Row],[Pig]]),NOT(OR(AQ1443,AR1443,AS1443,AT1443,AU1443,AV1443,AW1443)),"NA")</f>
        <v>NA</v>
      </c>
      <c r="AY1443" t="b">
        <f>OR(ISNUMBER(FIND("SWCNT",C1443)),ISNUMBER(FIND("SWNT",C1443)),ISNUMBER(FIND("single-wall",C1443)),ISNUMBER(FIND("single wall",C1443)),ISNUMBER(FIND("Single wall",C1443)),ISNUMBER(FIND("Single-wall",C1443)),ISNUMBER(FIND("SWCNT",B1443)),ISNUMBER(FIND("SWNT",B1443)),ISNUMBER(FIND("single-wall",B1443)),ISNUMBER(FIND("single wall",B1443)),ISNUMBER(FIND("Single-wall",B1443)),ISNUMBER(FIND("Single wall",B1443)))</f>
        <v>0</v>
      </c>
      <c r="AZ1443" t="b">
        <f>OR(ISNUMBER(FIND("MWCNT",C1443)),ISNUMBER(FIND("MWNT",C1443)),ISNUMBER(FIND("multi-wall",C1443)),ISNUMBER(FIND("multi wall",C1443)),ISNUMBER(FIND("multiwall",C1443)),ISNUMBER(FIND("Multi-wall",C1443)),ISNUMBER(FIND("Multi wall",C1443)),ISNUMBER(FIND("Multiwall",C1443)),ISNUMBER(FIND("MWCNT",B1443)),ISNUMBER(FIND("MWNT",B1443)),ISNUMBER(FIND("multi-wall",B1443)),ISNUMBER(FIND("multi wall",B1443)),ISNUMBER(FIND("multiwall",B1443)),ISNUMBER(FIND("Multi-wall",B1443)),ISNUMBER(FIND("Multi wall",B1443)),ISNUMBER(FIND("Multiwall",B1443)),ISNUMBER(FIND("Double-wall",B1443)),ISNUMBER(FIND("Double wall",B1443)),ISNUMBER(FIND("Doublewall",B1443)),ISNUMBER(FIND("double-wall",B1443)),ISNUMBER(FIND("double wall",B1443)),ISNUMBER(FIND("doublewall",B1443)))</f>
        <v>1</v>
      </c>
      <c r="BA1443" t="b">
        <f>AND(Table1[[#This Row],[SWCNT]],Table1[[#This Row],[MWCNT]])</f>
        <v>0</v>
      </c>
      <c r="BB1443" t="b">
        <f>IF(Table1[[#This Row],[SWCNT]]=TRUE,FALSE,IF(Table1[[#This Row],[MWCNT]]=TRUE,FALSE,TRUE))</f>
        <v>0</v>
      </c>
      <c r="BC1443" s="18"/>
    </row>
    <row r="1444" spans="1:55" ht="333">
      <c r="B1444" s="2" t="s">
        <v>2326</v>
      </c>
      <c r="C1444" s="16" t="s">
        <v>2327</v>
      </c>
      <c r="D1444" s="17" t="s">
        <v>2328</v>
      </c>
      <c r="E1444" s="2">
        <v>2017</v>
      </c>
      <c r="F1444" t="b">
        <f>OR(ISNUMBER(FIND("cytotoxic",C1444)),ISNUMBER(FIND("Cytotoxic",C1444)),ISNUMBER(FIND("cellular toxicity",C1444)),ISNUMBER(FIND("cell death",C1444)),ISNUMBER(FIND("viable",C1444)),ISNUMBER(FIND("phytotoxic",C1444)),ISNUMBER(FIND("acute toxicity",C1444)),ISNUMBER(FIND("MTT",C1444)),ISNUMBER(FIND("survival",C1444)),ISNUMBER(FIND("prolifer",C1444)),ISNUMBER(FIND("apoptosis",C1444)),ISNUMBER(FIND("neurotoxic",C1444)),ISNUMBER(FIND("  lysis ",C1444)),ISNUMBER(FIND("necrosis",C1444)),ISNUMBER(FIND("cellular death",C1444))*3,ISNUMBER(FIND("LDH",C1444)),ISNUMBER(FIND("Acute toxicity",C1444)))</f>
        <v>0</v>
      </c>
      <c r="G1444" t="b">
        <f>OR(ISNUMBER(FIND("genotoxic",C1444)),ISNUMBER(FIND("genotoxicity",C1444)),ISNUMBER(FIND("DNA damage",C1444)),ISNUMBER(FIND("DNA",C1444)),ISNUMBER(FIND("RNA",C1444)),ISNUMBER(FIND("mesothelioma",C1444)),ISNUMBER(FIND("carcino",C1444)),ISNUMBER(FIND("mutagen",C1444)),ISNUMBER(FIND("genetic",C1444)))</f>
        <v>1</v>
      </c>
      <c r="H1444" t="b">
        <f>OR(ISNUMBER(FIND("inflammatory",C1444)),ISNUMBER(FIND("inflamm",C1444)))</f>
        <v>0</v>
      </c>
      <c r="I1444" t="b">
        <f>OR(ISNUMBER(FIND("immune",C1444)),ISNUMBER(FIND("immunological",C1444)),ISNUMBER(FIND("interleuk",C1444)),ISNUMBER(FIND("platelet activation",C1444)),ISNUMBER(FIND("monocyte",C1444)),ISNUMBER(FIND("leukocyte",C1444)),ISNUMBER(FIND("cytokine",C1444)),ISNUMBER(FIND("CD4",C1444)),ISNUMBER(FIND("CD8",C1444)),ISNUMBER(FIND("T-cell",C1444)))</f>
        <v>1</v>
      </c>
      <c r="J1444" t="b">
        <f>OR(ISNUMBER(FIND("reactive oxygen",C1444)),ISNUMBER(FIND("ROS",C1444)),ISNUMBER(FIND("free radical",C1444)),ISNUMBER(FIND("oxidative stress",C1444)),ISNUMBER(FIND("peroxid",C1444)),ISNUMBER(FIND("oxidative",C1444)),ISNUMBER(FIND("antioxid",C1444)))</f>
        <v>1</v>
      </c>
      <c r="K1444" t="b">
        <f>OR(ISNUMBER(FIND("autophag",C1444)))</f>
        <v>0</v>
      </c>
      <c r="L1444" t="b">
        <f>OR(ISNUMBER(FIND("morpholog",C1444)))</f>
        <v>0</v>
      </c>
      <c r="M1444" t="b">
        <f>OR(ISNUMBER(FIND("fibrosis",C1444)),ISNUMBER(FIND("Fibrosis",C1444)),ISNUMBER(FIND("fibrot",C1444)))</f>
        <v>0</v>
      </c>
      <c r="N1444" t="b">
        <f>OR(ISNUMBER(FIND("offspring",C1444)),ISNUMBER(FIND("Parental",C1444)),ISNUMBER(FIND("parental",C1444)),ISNUMBER(FIND("germline",C1444)),ISNUMBER(FIND("reproduc",C1444)),ISNUMBER(FIND("embryo",C1444)))</f>
        <v>0</v>
      </c>
      <c r="O1444" t="b">
        <f>OR(ISNUMBER(FIND("metabol",C1444)),ISNUMBER(FIND("Metabol",C1444)),ISNUMBER(FIND("digest",C1444)),ISNUMBER(FIND("mitochon",C1444)))</f>
        <v>0</v>
      </c>
      <c r="P1444" t="b">
        <f>OR(ISNUMBER(FIND("ecotox",C1444)),ISNUMBER(FIND("Ecotox",B1444)),ISNUMBER(FIND("ecotox",B1444)),ISNUMBER(FIND("Ecotox",C1444)))</f>
        <v>0</v>
      </c>
      <c r="Q1444" t="b">
        <f>OR(ISNUMBER(FIND("Bioaccum",C1444)),ISNUMBER(FIND("bioaccum",C1444)),ISNUMBER(FIND("accum",C1444)))</f>
        <v>0</v>
      </c>
      <c r="R1444" t="b">
        <f>OR(ISNUMBER(FIND("Occupation",C1444)),ISNUMBER(FIND("occupation",C1444)),ISNUMBER(FIND("worker",C1444)),ISNUMBER(FIND("workforce",C1444)))</f>
        <v>0</v>
      </c>
      <c r="S1444" t="b">
        <f>NOT(OR(F1444,G1444,H1444,I1444,J1444,K1444,L1444,M1444,N1444,O1444,P1444,Q1444,R1444))</f>
        <v>0</v>
      </c>
      <c r="U1444" t="b">
        <f>OR(Table1[[#This Row],[Inflammation]],Table1[[#This Row],[Immune]])</f>
        <v>1</v>
      </c>
      <c r="V1444" t="b">
        <f>IF(OR(Table1[[#This Row],[Rodents]],Table1[[#This Row],[Human]],Table1[[#This Row],[Pig]]),OR(ISNUMBER(FIND("intratrach",C1444)),ISNUMBER(FIND("nasal ",C1444)),ISNUMBER(FIND("instill",C1444))),"NA")</f>
        <v>0</v>
      </c>
      <c r="W1444" t="b">
        <f>IF(OR(Table1[[#This Row],[Rodents]],Table1[[#This Row],[Human]],Table1[[#This Row],[Pig]]),OR(ISNUMBER(FIND("dermal",C1444)),ISNUMBER(FIND("skin ",C1444))),"NA")</f>
        <v>0</v>
      </c>
      <c r="X1444" t="b">
        <f>IF(OR(Table1[[#This Row],[Rodents]],Table1[[#This Row],[Human]],Table1[[#This Row],[Pig]]),OR(ISNUMBER(FIND("injected",C1444)),ISNUMBER(FIND("periton",C1444)),ISNUMBER(FIND("intrascrot",C1444))),"NA")</f>
        <v>0</v>
      </c>
      <c r="Y1444" t="b">
        <f>IF(OR(Table1[[#This Row],[Rodents]],Table1[[#This Row],[Human]],Table1[[#This Row],[Pig]]),NOT(OR(Table1[[#This Row],[Inhaled/Intratracheal/intranasal]],Table1[[#This Row],[Dermal]],Table1[[#This Row],[Injected]])),"NA")</f>
        <v>1</v>
      </c>
      <c r="AA1444" t="b">
        <f>OR(ISNUMBER(FIND("fish ",C1444)),ISNUMBER(FIND("Fish ",C1444)),ISNUMBER(FIND("aquatic",C1444)),ISNUMBER(FIND("daphnids",C1444)),ISNUMBER(FIND("Carcinus maenas",C1444)),ISNUMBER(FIND("Daphnia",C1444)),ISNUMBER(FIND("Ruditapes philippinarum",C1444)),ISNUMBER(FIND("daphnia",C1444)),ISNUMBER(FIND("marine",C1444)),ISNUMBER(FIND("mussel",C1444)),ISNUMBER(FIND("algae",C1444)),ISNUMBER(FIND("Donax faba",C1444)),ISNUMBER(FIND("estuarine",C1444)),ISNUMBER(FIND("snail",C1444)),ISNUMBER(FIND("Prorocentrum donghaiense",C1444)) )</f>
        <v>0</v>
      </c>
      <c r="AB1444" t="b">
        <f>OR(ISNUMBER(FIND(" rat ",C1444)),ISNUMBER(FIND(" rats ",C1444)),ISNUMBER(FIND(" Rats ",C1444)),ISNUMBER(FIND(" Rat ",C1444)),ISNUMBER(FIND(" rat.",C1444)),ISNUMBER(FIND(" rats.",C1444)),ISNUMBER(FIND("mouse",C1444)),ISNUMBER(FIND("mice",C1444)), ISNUMBER(FIND(" Mice",C1444)))</f>
        <v>1</v>
      </c>
      <c r="AC1444" t="b">
        <f>OR(ISNUMBER(FIND(" cell ",C1444)),ISNUMBER(FIND("fibroblast",C1444)),ISNUMBER(FIND("macrophage",C1444)),ISNUMBER(FIND("epithelial",C1444)),ISNUMBER(FIND("endothelial",C1444)),ISNUMBER(FIND("neuron",C1444)),ISNUMBER(FIND(" cells ",C1444)),ISNUMBER(FIND("RBC",C1444)),ISNUMBER(FIND("mitochond",C1444)),ISNUMBER(FIND("adipocyte",C1444)),ISNUMBER(FIND("osteo",C1444)),ISNUMBER(FIND("keratin",C1444)),ISNUMBER(FIND(" cell's ",C1444)),ISNUMBER(FIND("eukary",C1444)),ISNUMBER(FIND("sperm",C1444)))</f>
        <v>0</v>
      </c>
      <c r="AD1444" t="b">
        <f>OR(ISNUMBER(FIND("human",B1444)),ISNUMBER(FIND("workers",B1444)),ISNUMBER(FIND("workforces",B1444)),ISNUMBER(FIND("occupational",B1444)),ISNUMBER(FIND("Case report",B1444)),ISNUMBER(FIND("Workplaces",B1444)),ISNUMBER(FIND("worker",B1444)))</f>
        <v>0</v>
      </c>
      <c r="AE1444" t="b">
        <f>OR(ISNUMBER(FIND(" plant ",C1444)),ISNUMBER(FIND("Plant ",C1444)),ISNUMBER(FIND("tomato",C1444)),ISNUMBER(FIND("plants",C1444)),ISNUMBER(FIND("Plants",C1444)),ISNUMBER(FIND("algae",C1444)),ISNUMBER(FIND("lettuce",C1444)),ISNUMBER(FIND("green gram sprouts ",C1444)),ISNUMBER(FIND("Cucurbita pepo",C1444)),ISNUMBER(FIND("bean ",C1444)),ISNUMBER(FIND("chloroplast",C1444)),ISNUMBER(FIND("chlorophyll",C1444)),ISNUMBER(FIND("seedling",C1444)),ISNUMBER(FIND("canola",C1444)),ISNUMBER(FIND("shoot",C1444)),ISNUMBER(FIND("photosynthes",C1444)),ISNUMBER(FIND(" leaves ",C1444)),,ISNUMBER(FIND("agriculture",C1444)),ISNUMBER(FIND(" crops ",C1444)))</f>
        <v>1</v>
      </c>
      <c r="AF1444" t="b">
        <f>OR(ISNUMBER(FIND("bacteria",C1444)),ISNUMBER(FIND("Bacteria",C1444)),ISNUMBER(FIND("Bacterium",C1444)),ISNUMBER(FIND("bacterium",C1444)),ISNUMBER(FIND(" coli ",C1444)))</f>
        <v>1</v>
      </c>
      <c r="AG1444" t="b">
        <f>OR(ISNUMBER(FIND("fungi",C1444)),ISNUMBER(FIND("Fungi",C1444)),ISNUMBER(FIND("fungus",C1444)),ISNUMBER(FIND("Fungus",C1444)),ISNUMBER(FIND("mushroom",C1444)),ISNUMBER(FIND("Mushroom",C1444)),ISNUMBER(FIND(" mold ",C1444)))</f>
        <v>0</v>
      </c>
      <c r="AH1444" t="b">
        <f>OR(ISNUMBER(FIND("Pig ",C1444)),ISNUMBER(FIND("pig ",C1444)),ISNUMBER(FIND("Pigs ",C1444)),ISNUMBER(FIND("pigs ",C1444)))</f>
        <v>0</v>
      </c>
      <c r="AI1444" t="b">
        <f>OR(ISNUMBER(FIND(" C. elegans",C1444)),ISNUMBER(FIND("Caenorhabditis elegans",C1444)),ISNUMBER(FIND("earthworms",C1444)),ISNUMBER(FIND(" Ficopomatus enigmaticus",C1444)),ISNUMBER(FIND("larva",C1444)),ISNUMBER(FIND("Lumbriculus variegatus",C1444)),ISNUMBER(FIND("nematode",C1444)))</f>
        <v>0</v>
      </c>
      <c r="AJ1444" t="b">
        <f>NOT(OR(AA1444,AB1444,AC1444,AD1444,AE1444,AF1444,AG1444,AH1444,AI1444))</f>
        <v>0</v>
      </c>
      <c r="AL1444" t="b">
        <f>OR(AA1444,AB1444,AD1444,AE1444,AF1444,AG1444,AH1444,AI1444)</f>
        <v>1</v>
      </c>
      <c r="AM1444" t="b">
        <f>IF(Table1[[#This Row],[In vivo?]],IF(Table1[[#This Row],[Cell]],FALSE,TRUE),FALSE)</f>
        <v>1</v>
      </c>
      <c r="AN1444" t="b">
        <f>AND(AC1444,AL1444)</f>
        <v>0</v>
      </c>
      <c r="AO1444" t="b">
        <f>IF(Table1[[#This Row],[Cell]],IF(Table1[[#This Row],[In vivo?]],FALSE,TRUE),FALSE)</f>
        <v>0</v>
      </c>
      <c r="AP1444" t="b">
        <f>NOT(OR(Table1[[#This Row],[In vivo?]],Table1[[#This Row],[Only in Cell]]))</f>
        <v>0</v>
      </c>
      <c r="AQ1444" t="b">
        <f>IF(OR(Table1[[#This Row],[Rodents]],Table1[[#This Row],[Human]],Table1[[#This Row],[Pig]]),OR(ISNUMBER(FIND("pulmonary",C1444)),ISNUMBER(FIND("lung",C1444))),"NA")</f>
        <v>0</v>
      </c>
      <c r="AR1444" t="b">
        <f>IF(OR(Table1[[#This Row],[Rodents]],Table1[[#This Row],[Human]],Table1[[#This Row],[Pig]]),OR(ISNUMBER(FIND("skin",C1444)),ISNUMBER(FIND("dermal",C1444))),"NA")</f>
        <v>0</v>
      </c>
      <c r="AS1444" t="b">
        <f>IF(OR(Table1[[#This Row],[Rodents]],Table1[[#This Row],[Human]],Table1[[#This Row],[Pig]]),OR(ISNUMBER(FIND("liver",C1444)),ISNUMBER(FIND("hepat",C1444))),"NA")</f>
        <v>1</v>
      </c>
      <c r="AT1444" t="b">
        <f>IF(OR(Table1[[#This Row],[Rodents]],Table1[[#This Row],[Human]],Table1[[#This Row],[Pig]]),OR(ISNUMBER(FIND("kidney",C1444)),ISNUMBER(FIND("neph",C1444))),"NA")</f>
        <v>0</v>
      </c>
      <c r="AU1444" t="b">
        <f>IF(OR(Table1[[#This Row],[Rodents]],Table1[[#This Row],[Human]],Table1[[#This Row],[Pig]]),OR(ISNUMBER(FIND("brain",C1444)),ISNUMBER(FIND("neur",C1444)),ISNUMBER(FIND("nerv",C1444))),"NA")</f>
        <v>0</v>
      </c>
      <c r="AV1444" t="b">
        <f>IF(OR(Table1[[#This Row],[Rodents]],Table1[[#This Row],[Human]],Table1[[#This Row],[Pig]]),OR(ISNUMBER(FIND("heart",C1444)),ISNUMBER(FIND("cardi",C1444))),"NA")</f>
        <v>0</v>
      </c>
      <c r="AW1444" t="b">
        <f>IF(OR(Table1[[#This Row],[Rodents]],Table1[[#This Row],[Human]],Table1[[#This Row],[Pig]]),OR(ISNUMBER(FIND("gastro",C1444)),ISNUMBER(FIND("intesti",C1444)),ISNUMBER(FIND("stomach",C1444))),"NA")</f>
        <v>1</v>
      </c>
      <c r="AX1444" t="b">
        <f>IF(OR(Table1[[#This Row],[Rodents]],Table1[[#This Row],[Human]],Table1[[#This Row],[Pig]]),NOT(OR(AQ1444,AR1444,AS1444,AT1444,AU1444,AV1444,AW1444)),"NA")</f>
        <v>0</v>
      </c>
      <c r="AY1444" t="b">
        <f>OR(ISNUMBER(FIND("SWCNT",C1444)),ISNUMBER(FIND("SWNT",C1444)),ISNUMBER(FIND("single-wall",C1444)),ISNUMBER(FIND("single wall",C1444)),ISNUMBER(FIND("Single wall",C1444)),ISNUMBER(FIND("Single-wall",C1444)),ISNUMBER(FIND("SWCNT",B1444)),ISNUMBER(FIND("SWNT",B1444)),ISNUMBER(FIND("single-wall",B1444)),ISNUMBER(FIND("single wall",B1444)),ISNUMBER(FIND("Single-wall",B1444)),ISNUMBER(FIND("Single wall",B1444)))</f>
        <v>0</v>
      </c>
      <c r="AZ1444" t="b">
        <f>OR(ISNUMBER(FIND("MWCNT",C1444)),ISNUMBER(FIND("MWNT",C1444)),ISNUMBER(FIND("multi-wall",C1444)),ISNUMBER(FIND("multi wall",C1444)),ISNUMBER(FIND("multiwall",C1444)),ISNUMBER(FIND("Multi-wall",C1444)),ISNUMBER(FIND("Multi wall",C1444)),ISNUMBER(FIND("Multiwall",C1444)),ISNUMBER(FIND("MWCNT",B1444)),ISNUMBER(FIND("MWNT",B1444)),ISNUMBER(FIND("multi-wall",B1444)),ISNUMBER(FIND("multi wall",B1444)),ISNUMBER(FIND("multiwall",B1444)),ISNUMBER(FIND("Multi-wall",B1444)),ISNUMBER(FIND("Multi wall",B1444)),ISNUMBER(FIND("Multiwall",B1444)),ISNUMBER(FIND("Double-wall",B1444)),ISNUMBER(FIND("Double wall",B1444)),ISNUMBER(FIND("Doublewall",B1444)),ISNUMBER(FIND("double-wall",B1444)),ISNUMBER(FIND("double wall",B1444)),ISNUMBER(FIND("doublewall",B1444)))</f>
        <v>1</v>
      </c>
      <c r="BA1444" t="b">
        <f>AND(Table1[[#This Row],[SWCNT]],Table1[[#This Row],[MWCNT]])</f>
        <v>0</v>
      </c>
      <c r="BB1444" t="b">
        <f>IF(Table1[[#This Row],[SWCNT]]=TRUE,FALSE,IF(Table1[[#This Row],[MWCNT]]=TRUE,FALSE,TRUE))</f>
        <v>0</v>
      </c>
      <c r="BC1444" s="18"/>
    </row>
    <row r="1445" spans="1:55" ht="185">
      <c r="A1445" t="s">
        <v>2329</v>
      </c>
      <c r="B1445" s="2" t="s">
        <v>2330</v>
      </c>
      <c r="C1445" s="16" t="s">
        <v>2331</v>
      </c>
      <c r="D1445" s="17" t="s">
        <v>112</v>
      </c>
      <c r="E1445" s="2">
        <v>2017</v>
      </c>
      <c r="F1445" t="b">
        <f>OR(ISNUMBER(FIND("cytotoxic",C1445)),ISNUMBER(FIND("Cytotoxic",C1445)),ISNUMBER(FIND("cellular toxicity",C1445)),ISNUMBER(FIND("cell death",C1445)),ISNUMBER(FIND("viable",C1445)),ISNUMBER(FIND("phytotoxic",C1445)),ISNUMBER(FIND("acute toxicity",C1445)),ISNUMBER(FIND("MTT",C1445)),ISNUMBER(FIND("survival",C1445)),ISNUMBER(FIND("prolifer",C1445)),ISNUMBER(FIND("apoptosis",C1445)),ISNUMBER(FIND("neurotoxic",C1445)),ISNUMBER(FIND("  lysis ",C1445)),ISNUMBER(FIND("necrosis",C1445)),ISNUMBER(FIND("cellular death",C1445))*3,ISNUMBER(FIND("LDH",C1445)),ISNUMBER(FIND("Acute toxicity",C1445)))</f>
        <v>1</v>
      </c>
      <c r="G1445" t="b">
        <f>OR(ISNUMBER(FIND("genotoxic",C1445)),ISNUMBER(FIND("genotoxicity",C1445)),ISNUMBER(FIND("DNA damage",C1445)),ISNUMBER(FIND("DNA",C1445)),ISNUMBER(FIND("RNA",C1445)),ISNUMBER(FIND("mesothelioma",C1445)),ISNUMBER(FIND("carcino",C1445)),ISNUMBER(FIND("mutagen",C1445)),ISNUMBER(FIND("genetic",C1445)))</f>
        <v>0</v>
      </c>
      <c r="H1445" t="b">
        <f>OR(ISNUMBER(FIND("inflammatory",C1445)),ISNUMBER(FIND("inflamm",C1445)))</f>
        <v>0</v>
      </c>
      <c r="I1445" t="b">
        <f>OR(ISNUMBER(FIND("immune",C1445)),ISNUMBER(FIND("immunological",C1445)),ISNUMBER(FIND("interleuk",C1445)),ISNUMBER(FIND("platelet activation",C1445)),ISNUMBER(FIND("monocyte",C1445)),ISNUMBER(FIND("leukocyte",C1445)),ISNUMBER(FIND("cytokine",C1445)),ISNUMBER(FIND("CD4",C1445)),ISNUMBER(FIND("CD8",C1445)),ISNUMBER(FIND("T-cell",C1445)))</f>
        <v>0</v>
      </c>
      <c r="J1445" t="b">
        <f>OR(ISNUMBER(FIND("reactive oxygen",C1445)),ISNUMBER(FIND("ROS",C1445)),ISNUMBER(FIND("free radical",C1445)),ISNUMBER(FIND("oxidative stress",C1445)),ISNUMBER(FIND("peroxid",C1445)),ISNUMBER(FIND("oxidative",C1445)),ISNUMBER(FIND("antioxid",C1445)))</f>
        <v>1</v>
      </c>
      <c r="K1445" t="b">
        <f>OR(ISNUMBER(FIND("autophag",C1445)))</f>
        <v>0</v>
      </c>
      <c r="L1445" t="b">
        <f>OR(ISNUMBER(FIND("morpholog",C1445)))</f>
        <v>0</v>
      </c>
      <c r="M1445" t="b">
        <f>OR(ISNUMBER(FIND("fibrosis",C1445)),ISNUMBER(FIND("Fibrosis",C1445)),ISNUMBER(FIND("fibrot",C1445)))</f>
        <v>0</v>
      </c>
      <c r="N1445" t="b">
        <f>OR(ISNUMBER(FIND("offspring",C1445)),ISNUMBER(FIND("Parental",C1445)),ISNUMBER(FIND("parental",C1445)),ISNUMBER(FIND("germline",C1445)),ISNUMBER(FIND("reproduc",C1445)),ISNUMBER(FIND("embryo",C1445)))</f>
        <v>0</v>
      </c>
      <c r="O1445" t="b">
        <f>OR(ISNUMBER(FIND("metabol",C1445)),ISNUMBER(FIND("Metabol",C1445)),ISNUMBER(FIND("digest",C1445)),ISNUMBER(FIND("mitochon",C1445)))</f>
        <v>1</v>
      </c>
      <c r="P1445" t="b">
        <f>OR(ISNUMBER(FIND("ecotox",C1445)),ISNUMBER(FIND("Ecotox",B1445)),ISNUMBER(FIND("ecotox",B1445)),ISNUMBER(FIND("Ecotox",C1445)))</f>
        <v>0</v>
      </c>
      <c r="Q1445" t="b">
        <f>OR(ISNUMBER(FIND("Bioaccum",C1445)),ISNUMBER(FIND("bioaccum",C1445)),ISNUMBER(FIND("accum",C1445)))</f>
        <v>0</v>
      </c>
      <c r="R1445" t="b">
        <f>OR(ISNUMBER(FIND("Occupation",C1445)),ISNUMBER(FIND("occupation",C1445)),ISNUMBER(FIND("worker",C1445)),ISNUMBER(FIND("workforce",C1445)))</f>
        <v>0</v>
      </c>
      <c r="S1445" t="b">
        <f>NOT(OR(F1445,G1445,H1445,I1445,J1445,K1445,L1445,M1445,N1445,O1445,P1445,Q1445,R1445))</f>
        <v>0</v>
      </c>
      <c r="U1445" t="b">
        <f>OR(Table1[[#This Row],[Inflammation]],Table1[[#This Row],[Immune]])</f>
        <v>0</v>
      </c>
      <c r="V1445" t="str">
        <f>IF(OR(Table1[[#This Row],[Rodents]],Table1[[#This Row],[Human]],Table1[[#This Row],[Pig]]),OR(ISNUMBER(FIND("intratrach",C1445)),ISNUMBER(FIND("nasal ",C1445)),ISNUMBER(FIND("instill",C1445))),"NA")</f>
        <v>NA</v>
      </c>
      <c r="W1445" t="str">
        <f>IF(OR(Table1[[#This Row],[Rodents]],Table1[[#This Row],[Human]],Table1[[#This Row],[Pig]]),OR(ISNUMBER(FIND("dermal",C1445)),ISNUMBER(FIND("skin ",C1445))),"NA")</f>
        <v>NA</v>
      </c>
      <c r="X1445" t="str">
        <f>IF(OR(Table1[[#This Row],[Rodents]],Table1[[#This Row],[Human]],Table1[[#This Row],[Pig]]),OR(ISNUMBER(FIND("injected",C1445)),ISNUMBER(FIND("periton",C1445)),ISNUMBER(FIND("intrascrot",C1445))),"NA")</f>
        <v>NA</v>
      </c>
      <c r="Y1445" t="str">
        <f>IF(OR(Table1[[#This Row],[Rodents]],Table1[[#This Row],[Human]],Table1[[#This Row],[Pig]]),NOT(OR(Table1[[#This Row],[Inhaled/Intratracheal/intranasal]],Table1[[#This Row],[Dermal]],Table1[[#This Row],[Injected]])),"NA")</f>
        <v>NA</v>
      </c>
      <c r="AA1445" t="b">
        <f>OR(ISNUMBER(FIND("fish ",C1445)),ISNUMBER(FIND("Fish ",C1445)),ISNUMBER(FIND("aquatic",C1445)),ISNUMBER(FIND("daphnids",C1445)),ISNUMBER(FIND("Carcinus maenas",C1445)),ISNUMBER(FIND("Daphnia",C1445)),ISNUMBER(FIND("Ruditapes philippinarum",C1445)),ISNUMBER(FIND("daphnia",C1445)),ISNUMBER(FIND("marine",C1445)),ISNUMBER(FIND("mussel",C1445)),ISNUMBER(FIND("algae",C1445)),ISNUMBER(FIND("Donax faba",C1445)),ISNUMBER(FIND("estuarine",C1445)),ISNUMBER(FIND("snail",C1445)),ISNUMBER(FIND("Prorocentrum donghaiense",C1445)) )</f>
        <v>1</v>
      </c>
      <c r="AB1445" t="b">
        <f>OR(ISNUMBER(FIND(" rat ",C1445)),ISNUMBER(FIND(" rats ",C1445)),ISNUMBER(FIND(" Rats ",C1445)),ISNUMBER(FIND(" Rat ",C1445)),ISNUMBER(FIND(" rat.",C1445)),ISNUMBER(FIND(" rats.",C1445)),ISNUMBER(FIND("mouse",C1445)),ISNUMBER(FIND("mice",C1445)), ISNUMBER(FIND(" Mice",C1445)))</f>
        <v>0</v>
      </c>
      <c r="AC1445" t="b">
        <f>OR(ISNUMBER(FIND(" cell ",C1445)),ISNUMBER(FIND("fibroblast",C1445)),ISNUMBER(FIND("macrophage",C1445)),ISNUMBER(FIND("epithelial",C1445)),ISNUMBER(FIND("endothelial",C1445)),ISNUMBER(FIND("neuron",C1445)),ISNUMBER(FIND(" cells ",C1445)),ISNUMBER(FIND("RBC",C1445)),ISNUMBER(FIND("mitochond",C1445)),ISNUMBER(FIND("adipocyte",C1445)),ISNUMBER(FIND("osteo",C1445)),ISNUMBER(FIND("keratin",C1445)),ISNUMBER(FIND(" cell's ",C1445)),ISNUMBER(FIND("eukary",C1445)),ISNUMBER(FIND("sperm",C1445)))</f>
        <v>0</v>
      </c>
      <c r="AD1445" t="b">
        <f>OR(ISNUMBER(FIND("human",B1445)),ISNUMBER(FIND("workers",B1445)),ISNUMBER(FIND("workforces",B1445)),ISNUMBER(FIND("occupational",B1445)),ISNUMBER(FIND("Case report",B1445)),ISNUMBER(FIND("Workplaces",B1445)),ISNUMBER(FIND("worker",B1445)))</f>
        <v>0</v>
      </c>
      <c r="AE1445" t="b">
        <f>OR(ISNUMBER(FIND(" plant ",C1445)),ISNUMBER(FIND("Plant ",C1445)),ISNUMBER(FIND("tomato",C1445)),ISNUMBER(FIND("plants",C1445)),ISNUMBER(FIND("Plants",C1445)),ISNUMBER(FIND("algae",C1445)),ISNUMBER(FIND("lettuce",C1445)),ISNUMBER(FIND("green gram sprouts ",C1445)),ISNUMBER(FIND("Cucurbita pepo",C1445)),ISNUMBER(FIND("bean ",C1445)),ISNUMBER(FIND("chloroplast",C1445)),ISNUMBER(FIND("chlorophyll",C1445)),ISNUMBER(FIND("seedling",C1445)),ISNUMBER(FIND("canola",C1445)),ISNUMBER(FIND("shoot",C1445)),ISNUMBER(FIND("photosynthes",C1445)),ISNUMBER(FIND(" leaves ",C1445)),,ISNUMBER(FIND("agriculture",C1445)),ISNUMBER(FIND(" crops ",C1445)))</f>
        <v>0</v>
      </c>
      <c r="AF1445" t="b">
        <f>OR(ISNUMBER(FIND("bacteria",C1445)),ISNUMBER(FIND("Bacteria",C1445)),ISNUMBER(FIND("Bacterium",C1445)),ISNUMBER(FIND("bacterium",C1445)),ISNUMBER(FIND(" coli ",C1445)))</f>
        <v>0</v>
      </c>
      <c r="AG1445" t="b">
        <f>OR(ISNUMBER(FIND("fungi",C1445)),ISNUMBER(FIND("Fungi",C1445)),ISNUMBER(FIND("fungus",C1445)),ISNUMBER(FIND("Fungus",C1445)),ISNUMBER(FIND("mushroom",C1445)),ISNUMBER(FIND("Mushroom",C1445)),ISNUMBER(FIND(" mold ",C1445)))</f>
        <v>0</v>
      </c>
      <c r="AH1445" t="b">
        <f>OR(ISNUMBER(FIND("Pig ",C1445)),ISNUMBER(FIND("pig ",C1445)),ISNUMBER(FIND("Pigs ",C1445)),ISNUMBER(FIND("pigs ",C1445)))</f>
        <v>0</v>
      </c>
      <c r="AI1445" t="b">
        <f>OR(ISNUMBER(FIND(" C. elegans",C1445)),ISNUMBER(FIND("Caenorhabditis elegans",C1445)),ISNUMBER(FIND("earthworms",C1445)),ISNUMBER(FIND(" Ficopomatus enigmaticus",C1445)),ISNUMBER(FIND("larva",C1445)),ISNUMBER(FIND("Lumbriculus variegatus",C1445)),ISNUMBER(FIND("nematode",C1445)))</f>
        <v>0</v>
      </c>
      <c r="AJ1445" t="b">
        <f>NOT(OR(AA1445,AB1445,AC1445,AD1445,AE1445,AF1445,AG1445,AH1445,AI1445))</f>
        <v>0</v>
      </c>
      <c r="AL1445" t="b">
        <f>OR(AA1445,AB1445,AD1445,AE1445,AF1445,AG1445,AH1445,AI1445)</f>
        <v>1</v>
      </c>
      <c r="AM1445" t="b">
        <f>IF(Table1[[#This Row],[In vivo?]],IF(Table1[[#This Row],[Cell]],FALSE,TRUE),FALSE)</f>
        <v>1</v>
      </c>
      <c r="AN1445" t="b">
        <f>AND(AC1445,AL1445)</f>
        <v>0</v>
      </c>
      <c r="AO1445" t="b">
        <f>IF(Table1[[#This Row],[Cell]],IF(Table1[[#This Row],[In vivo?]],FALSE,TRUE),FALSE)</f>
        <v>0</v>
      </c>
      <c r="AP1445" t="b">
        <f>NOT(OR(Table1[[#This Row],[In vivo?]],Table1[[#This Row],[Only in Cell]]))</f>
        <v>0</v>
      </c>
      <c r="AQ1445" t="str">
        <f>IF(OR(Table1[[#This Row],[Rodents]],Table1[[#This Row],[Human]],Table1[[#This Row],[Pig]]),OR(ISNUMBER(FIND("pulmonary",C1445)),ISNUMBER(FIND("lung",C1445))),"NA")</f>
        <v>NA</v>
      </c>
      <c r="AR1445" t="str">
        <f>IF(OR(Table1[[#This Row],[Rodents]],Table1[[#This Row],[Human]],Table1[[#This Row],[Pig]]),OR(ISNUMBER(FIND("skin",C1445)),ISNUMBER(FIND("dermal",C1445))),"NA")</f>
        <v>NA</v>
      </c>
      <c r="AS1445" t="str">
        <f>IF(OR(Table1[[#This Row],[Rodents]],Table1[[#This Row],[Human]],Table1[[#This Row],[Pig]]),OR(ISNUMBER(FIND("liver",C1445)),ISNUMBER(FIND("hepat",C1445))),"NA")</f>
        <v>NA</v>
      </c>
      <c r="AT1445" t="str">
        <f>IF(OR(Table1[[#This Row],[Rodents]],Table1[[#This Row],[Human]],Table1[[#This Row],[Pig]]),OR(ISNUMBER(FIND("kidney",C1445)),ISNUMBER(FIND("neph",C1445))),"NA")</f>
        <v>NA</v>
      </c>
      <c r="AU1445" t="str">
        <f>IF(OR(Table1[[#This Row],[Rodents]],Table1[[#This Row],[Human]],Table1[[#This Row],[Pig]]),OR(ISNUMBER(FIND("brain",C1445)),ISNUMBER(FIND("neur",C1445)),ISNUMBER(FIND("nerv",C1445))),"NA")</f>
        <v>NA</v>
      </c>
      <c r="AV1445" t="str">
        <f>IF(OR(Table1[[#This Row],[Rodents]],Table1[[#This Row],[Human]],Table1[[#This Row],[Pig]]),OR(ISNUMBER(FIND("heart",C1445)),ISNUMBER(FIND("cardi",C1445))),"NA")</f>
        <v>NA</v>
      </c>
      <c r="AW1445" t="str">
        <f>IF(OR(Table1[[#This Row],[Rodents]],Table1[[#This Row],[Human]],Table1[[#This Row],[Pig]]),OR(ISNUMBER(FIND("gastro",C1445)),ISNUMBER(FIND("intesti",C1445)),ISNUMBER(FIND("stomach",C1445))),"NA")</f>
        <v>NA</v>
      </c>
      <c r="AX1445" t="str">
        <f>IF(OR(Table1[[#This Row],[Rodents]],Table1[[#This Row],[Human]],Table1[[#This Row],[Pig]]),NOT(OR(AQ1445,AR1445,AS1445,AT1445,AU1445,AV1445,AW1445)),"NA")</f>
        <v>NA</v>
      </c>
      <c r="AY1445" t="b">
        <f>OR(ISNUMBER(FIND("SWCNT",C1445)),ISNUMBER(FIND("SWNT",C1445)),ISNUMBER(FIND("single-wall",C1445)),ISNUMBER(FIND("single wall",C1445)),ISNUMBER(FIND("Single wall",C1445)),ISNUMBER(FIND("Single-wall",C1445)),ISNUMBER(FIND("SWCNT",B1445)),ISNUMBER(FIND("SWNT",B1445)),ISNUMBER(FIND("single-wall",B1445)),ISNUMBER(FIND("single wall",B1445)),ISNUMBER(FIND("Single-wall",B1445)),ISNUMBER(FIND("Single wall",B1445)))</f>
        <v>0</v>
      </c>
      <c r="AZ1445" t="b">
        <f>OR(ISNUMBER(FIND("MWCNT",C1445)),ISNUMBER(FIND("MWNT",C1445)),ISNUMBER(FIND("multi-wall",C1445)),ISNUMBER(FIND("multi wall",C1445)),ISNUMBER(FIND("multiwall",C1445)),ISNUMBER(FIND("Multi-wall",C1445)),ISNUMBER(FIND("Multi wall",C1445)),ISNUMBER(FIND("Multiwall",C1445)),ISNUMBER(FIND("MWCNT",B1445)),ISNUMBER(FIND("MWNT",B1445)),ISNUMBER(FIND("multi-wall",B1445)),ISNUMBER(FIND("multi wall",B1445)),ISNUMBER(FIND("multiwall",B1445)),ISNUMBER(FIND("Multi-wall",B1445)),ISNUMBER(FIND("Multi wall",B1445)),ISNUMBER(FIND("Multiwall",B1445)),ISNUMBER(FIND("Double-wall",B1445)),ISNUMBER(FIND("Double wall",B1445)),ISNUMBER(FIND("Doublewall",B1445)),ISNUMBER(FIND("double-wall",B1445)),ISNUMBER(FIND("double wall",B1445)),ISNUMBER(FIND("doublewall",B1445)))</f>
        <v>1</v>
      </c>
      <c r="BA1445" t="b">
        <f>AND(Table1[[#This Row],[SWCNT]],Table1[[#This Row],[MWCNT]])</f>
        <v>0</v>
      </c>
      <c r="BB1445" t="b">
        <f>IF(Table1[[#This Row],[SWCNT]]=TRUE,FALSE,IF(Table1[[#This Row],[MWCNT]]=TRUE,FALSE,TRUE))</f>
        <v>0</v>
      </c>
      <c r="BC1445" s="18"/>
    </row>
    <row r="1446" spans="1:55" ht="166.5">
      <c r="A1446" t="s">
        <v>2339</v>
      </c>
      <c r="B1446" s="2" t="s">
        <v>2340</v>
      </c>
      <c r="C1446" s="16" t="s">
        <v>2341</v>
      </c>
      <c r="D1446" s="17" t="s">
        <v>2342</v>
      </c>
      <c r="E1446" s="2">
        <v>2017</v>
      </c>
      <c r="F1446" t="b">
        <f>OR(ISNUMBER(FIND("cytotoxic",C1446)),ISNUMBER(FIND("Cytotoxic",C1446)),ISNUMBER(FIND("cellular toxicity",C1446)),ISNUMBER(FIND("cell death",C1446)),ISNUMBER(FIND("viable",C1446)),ISNUMBER(FIND("phytotoxic",C1446)),ISNUMBER(FIND("acute toxicity",C1446)),ISNUMBER(FIND("MTT",C1446)),ISNUMBER(FIND("survival",C1446)),ISNUMBER(FIND("prolifer",C1446)),ISNUMBER(FIND("apoptosis",C1446)),ISNUMBER(FIND("neurotoxic",C1446)),ISNUMBER(FIND("  lysis ",C1446)),ISNUMBER(FIND("necrosis",C1446)),ISNUMBER(FIND("cellular death",C1446))*3,ISNUMBER(FIND("LDH",C1446)),ISNUMBER(FIND("Acute toxicity",C1446)))</f>
        <v>1</v>
      </c>
      <c r="G1446" t="b">
        <f>OR(ISNUMBER(FIND("genotoxic",C1446)),ISNUMBER(FIND("genotoxicity",C1446)),ISNUMBER(FIND("DNA damage",C1446)),ISNUMBER(FIND("DNA",C1446)),ISNUMBER(FIND("RNA",C1446)),ISNUMBER(FIND("mesothelioma",C1446)),ISNUMBER(FIND("carcino",C1446)),ISNUMBER(FIND("mutagen",C1446)),ISNUMBER(FIND("genetic",C1446)))</f>
        <v>1</v>
      </c>
      <c r="H1446" t="b">
        <f>OR(ISNUMBER(FIND("inflammatory",C1446)),ISNUMBER(FIND("inflamm",C1446)))</f>
        <v>0</v>
      </c>
      <c r="I1446" t="b">
        <f>OR(ISNUMBER(FIND("immune",C1446)),ISNUMBER(FIND("immunological",C1446)),ISNUMBER(FIND("interleuk",C1446)),ISNUMBER(FIND("platelet activation",C1446)),ISNUMBER(FIND("monocyte",C1446)),ISNUMBER(FIND("leukocyte",C1446)),ISNUMBER(FIND("cytokine",C1446)),ISNUMBER(FIND("CD4",C1446)),ISNUMBER(FIND("CD8",C1446)),ISNUMBER(FIND("T-cell",C1446)))</f>
        <v>0</v>
      </c>
      <c r="J1446" t="b">
        <f>OR(ISNUMBER(FIND("reactive oxygen",C1446)),ISNUMBER(FIND("ROS",C1446)),ISNUMBER(FIND("free radical",C1446)),ISNUMBER(FIND("oxidative stress",C1446)),ISNUMBER(FIND("peroxid",C1446)),ISNUMBER(FIND("oxidative",C1446)),ISNUMBER(FIND("antioxid",C1446)))</f>
        <v>0</v>
      </c>
      <c r="K1446" t="b">
        <f>OR(ISNUMBER(FIND("autophag",C1446)))</f>
        <v>0</v>
      </c>
      <c r="L1446" t="b">
        <f>OR(ISNUMBER(FIND("morpholog",C1446)))</f>
        <v>0</v>
      </c>
      <c r="M1446" t="b">
        <f>OR(ISNUMBER(FIND("fibrosis",C1446)),ISNUMBER(FIND("Fibrosis",C1446)),ISNUMBER(FIND("fibrot",C1446)))</f>
        <v>0</v>
      </c>
      <c r="N1446" t="b">
        <f>OR(ISNUMBER(FIND("offspring",C1446)),ISNUMBER(FIND("Parental",C1446)),ISNUMBER(FIND("parental",C1446)),ISNUMBER(FIND("germline",C1446)),ISNUMBER(FIND("reproduc",C1446)),ISNUMBER(FIND("embryo",C1446)))</f>
        <v>0</v>
      </c>
      <c r="O1446" t="b">
        <f>OR(ISNUMBER(FIND("metabol",C1446)),ISNUMBER(FIND("Metabol",C1446)),ISNUMBER(FIND("digest",C1446)),ISNUMBER(FIND("mitochon",C1446)))</f>
        <v>0</v>
      </c>
      <c r="P1446" t="b">
        <f>OR(ISNUMBER(FIND("ecotox",C1446)),ISNUMBER(FIND("Ecotox",B1446)),ISNUMBER(FIND("ecotox",B1446)),ISNUMBER(FIND("Ecotox",C1446)))</f>
        <v>0</v>
      </c>
      <c r="Q1446" t="b">
        <f>OR(ISNUMBER(FIND("Bioaccum",C1446)),ISNUMBER(FIND("bioaccum",C1446)),ISNUMBER(FIND("accum",C1446)))</f>
        <v>0</v>
      </c>
      <c r="R1446" t="b">
        <f>OR(ISNUMBER(FIND("Occupation",C1446)),ISNUMBER(FIND("occupation",C1446)),ISNUMBER(FIND("worker",C1446)),ISNUMBER(FIND("workforce",C1446)))</f>
        <v>0</v>
      </c>
      <c r="S1446" t="b">
        <f>NOT(OR(F1446,G1446,H1446,I1446,J1446,K1446,L1446,M1446,N1446,O1446,P1446,Q1446,R1446))</f>
        <v>0</v>
      </c>
      <c r="U1446" t="b">
        <f>OR(Table1[[#This Row],[Inflammation]],Table1[[#This Row],[Immune]])</f>
        <v>0</v>
      </c>
      <c r="V1446" t="str">
        <f>IF(OR(Table1[[#This Row],[Rodents]],Table1[[#This Row],[Human]],Table1[[#This Row],[Pig]]),OR(ISNUMBER(FIND("intratrach",C1446)),ISNUMBER(FIND("nasal ",C1446)),ISNUMBER(FIND("instill",C1446))),"NA")</f>
        <v>NA</v>
      </c>
      <c r="W1446" t="str">
        <f>IF(OR(Table1[[#This Row],[Rodents]],Table1[[#This Row],[Human]],Table1[[#This Row],[Pig]]),OR(ISNUMBER(FIND("dermal",C1446)),ISNUMBER(FIND("skin ",C1446))),"NA")</f>
        <v>NA</v>
      </c>
      <c r="X1446" t="str">
        <f>IF(OR(Table1[[#This Row],[Rodents]],Table1[[#This Row],[Human]],Table1[[#This Row],[Pig]]),OR(ISNUMBER(FIND("injected",C1446)),ISNUMBER(FIND("periton",C1446)),ISNUMBER(FIND("intrascrot",C1446))),"NA")</f>
        <v>NA</v>
      </c>
      <c r="Y1446" t="str">
        <f>IF(OR(Table1[[#This Row],[Rodents]],Table1[[#This Row],[Human]],Table1[[#This Row],[Pig]]),NOT(OR(Table1[[#This Row],[Inhaled/Intratracheal/intranasal]],Table1[[#This Row],[Dermal]],Table1[[#This Row],[Injected]])),"NA")</f>
        <v>NA</v>
      </c>
      <c r="AA1446" t="b">
        <f>OR(ISNUMBER(FIND("fish ",C1446)),ISNUMBER(FIND("Fish ",C1446)),ISNUMBER(FIND("aquatic",C1446)),ISNUMBER(FIND("daphnids",C1446)),ISNUMBER(FIND("Carcinus maenas",C1446)),ISNUMBER(FIND("Daphnia",C1446)),ISNUMBER(FIND("Ruditapes philippinarum",C1446)),ISNUMBER(FIND("daphnia",C1446)),ISNUMBER(FIND("marine",C1446)),ISNUMBER(FIND("mussel",C1446)),ISNUMBER(FIND("algae",C1446)),ISNUMBER(FIND("Donax faba",C1446)),ISNUMBER(FIND("estuarine",C1446)),ISNUMBER(FIND("snail",C1446)),ISNUMBER(FIND("Prorocentrum donghaiense",C1446)) )</f>
        <v>0</v>
      </c>
      <c r="AB1446" t="b">
        <f>OR(ISNUMBER(FIND(" rat ",C1446)),ISNUMBER(FIND(" rats ",C1446)),ISNUMBER(FIND(" Rats ",C1446)),ISNUMBER(FIND(" Rat ",C1446)),ISNUMBER(FIND(" rat.",C1446)),ISNUMBER(FIND(" rats.",C1446)),ISNUMBER(FIND("mouse",C1446)),ISNUMBER(FIND("mice",C1446)), ISNUMBER(FIND(" Mice",C1446)))</f>
        <v>0</v>
      </c>
      <c r="AC1446" t="b">
        <f>OR(ISNUMBER(FIND(" cell ",C1446)),ISNUMBER(FIND("fibroblast",C1446)),ISNUMBER(FIND("macrophage",C1446)),ISNUMBER(FIND("epithelial",C1446)),ISNUMBER(FIND("endothelial",C1446)),ISNUMBER(FIND("neuron",C1446)),ISNUMBER(FIND(" cells ",C1446)),ISNUMBER(FIND("RBC",C1446)),ISNUMBER(FIND("mitochond",C1446)),ISNUMBER(FIND("adipocyte",C1446)),ISNUMBER(FIND("osteo",C1446)),ISNUMBER(FIND("keratin",C1446)),ISNUMBER(FIND(" cell's ",C1446)),ISNUMBER(FIND("eukary",C1446)),ISNUMBER(FIND("sperm",C1446)))</f>
        <v>1</v>
      </c>
      <c r="AD1446" t="b">
        <f>OR(ISNUMBER(FIND("human",B1446)),ISNUMBER(FIND("workers",B1446)),ISNUMBER(FIND("workforces",B1446)),ISNUMBER(FIND("occupational",B1446)),ISNUMBER(FIND("Case report",B1446)),ISNUMBER(FIND("Workplaces",B1446)),ISNUMBER(FIND("worker",B1446)))</f>
        <v>0</v>
      </c>
      <c r="AE1446" t="b">
        <f>OR(ISNUMBER(FIND(" plant ",C1446)),ISNUMBER(FIND("Plant ",C1446)),ISNUMBER(FIND("tomato",C1446)),ISNUMBER(FIND("plants",C1446)),ISNUMBER(FIND("Plants",C1446)),ISNUMBER(FIND("algae",C1446)),ISNUMBER(FIND("lettuce",C1446)),ISNUMBER(FIND("green gram sprouts ",C1446)),ISNUMBER(FIND("Cucurbita pepo",C1446)),ISNUMBER(FIND("bean ",C1446)),ISNUMBER(FIND("chloroplast",C1446)),ISNUMBER(FIND("chlorophyll",C1446)),ISNUMBER(FIND("seedling",C1446)),ISNUMBER(FIND("canola",C1446)),ISNUMBER(FIND("shoot",C1446)),ISNUMBER(FIND("photosynthes",C1446)),ISNUMBER(FIND(" leaves ",C1446)),,ISNUMBER(FIND("agriculture",C1446)),ISNUMBER(FIND(" crops ",C1446)))</f>
        <v>0</v>
      </c>
      <c r="AF1446" t="b">
        <f>OR(ISNUMBER(FIND("bacteria",C1446)),ISNUMBER(FIND("Bacteria",C1446)),ISNUMBER(FIND("Bacterium",C1446)),ISNUMBER(FIND("bacterium",C1446)),ISNUMBER(FIND(" coli ",C1446)))</f>
        <v>0</v>
      </c>
      <c r="AG1446" t="b">
        <f>OR(ISNUMBER(FIND("fungi",C1446)),ISNUMBER(FIND("Fungi",C1446)),ISNUMBER(FIND("fungus",C1446)),ISNUMBER(FIND("Fungus",C1446)),ISNUMBER(FIND("mushroom",C1446)),ISNUMBER(FIND("Mushroom",C1446)),ISNUMBER(FIND(" mold ",C1446)))</f>
        <v>0</v>
      </c>
      <c r="AH1446" t="b">
        <f>OR(ISNUMBER(FIND("Pig ",C1446)),ISNUMBER(FIND("pig ",C1446)),ISNUMBER(FIND("Pigs ",C1446)),ISNUMBER(FIND("pigs ",C1446)))</f>
        <v>0</v>
      </c>
      <c r="AI1446" t="b">
        <f>OR(ISNUMBER(FIND(" C. elegans",C1446)),ISNUMBER(FIND("Caenorhabditis elegans",C1446)),ISNUMBER(FIND("earthworms",C1446)),ISNUMBER(FIND(" Ficopomatus enigmaticus",C1446)),ISNUMBER(FIND("larva",C1446)),ISNUMBER(FIND("Lumbriculus variegatus",C1446)),ISNUMBER(FIND("nematode",C1446)))</f>
        <v>0</v>
      </c>
      <c r="AJ1446" t="b">
        <f>NOT(OR(AA1446,AB1446,AC1446,AD1446,AE1446,AF1446,AG1446,AH1446,AI1446))</f>
        <v>0</v>
      </c>
      <c r="AL1446" t="b">
        <f>OR(AA1446,AB1446,AD1446,AE1446,AF1446,AG1446,AH1446,AI1446)</f>
        <v>0</v>
      </c>
      <c r="AM1446" t="b">
        <f>IF(Table1[[#This Row],[In vivo?]],IF(Table1[[#This Row],[Cell]],FALSE,TRUE),FALSE)</f>
        <v>0</v>
      </c>
      <c r="AN1446" t="b">
        <f>AND(AC1446,AL1446)</f>
        <v>0</v>
      </c>
      <c r="AO1446" t="b">
        <f>IF(Table1[[#This Row],[Cell]],IF(Table1[[#This Row],[In vivo?]],FALSE,TRUE),FALSE)</f>
        <v>1</v>
      </c>
      <c r="AP1446" t="b">
        <f>NOT(OR(Table1[[#This Row],[In vivo?]],Table1[[#This Row],[Only in Cell]]))</f>
        <v>0</v>
      </c>
      <c r="AQ1446" t="str">
        <f>IF(OR(Table1[[#This Row],[Rodents]],Table1[[#This Row],[Human]],Table1[[#This Row],[Pig]]),OR(ISNUMBER(FIND("pulmonary",C1446)),ISNUMBER(FIND("lung",C1446))),"NA")</f>
        <v>NA</v>
      </c>
      <c r="AR1446" t="str">
        <f>IF(OR(Table1[[#This Row],[Rodents]],Table1[[#This Row],[Human]],Table1[[#This Row],[Pig]]),OR(ISNUMBER(FIND("skin",C1446)),ISNUMBER(FIND("dermal",C1446))),"NA")</f>
        <v>NA</v>
      </c>
      <c r="AS1446" t="str">
        <f>IF(OR(Table1[[#This Row],[Rodents]],Table1[[#This Row],[Human]],Table1[[#This Row],[Pig]]),OR(ISNUMBER(FIND("liver",C1446)),ISNUMBER(FIND("hepat",C1446))),"NA")</f>
        <v>NA</v>
      </c>
      <c r="AT1446" t="str">
        <f>IF(OR(Table1[[#This Row],[Rodents]],Table1[[#This Row],[Human]],Table1[[#This Row],[Pig]]),OR(ISNUMBER(FIND("kidney",C1446)),ISNUMBER(FIND("neph",C1446))),"NA")</f>
        <v>NA</v>
      </c>
      <c r="AU1446" t="str">
        <f>IF(OR(Table1[[#This Row],[Rodents]],Table1[[#This Row],[Human]],Table1[[#This Row],[Pig]]),OR(ISNUMBER(FIND("brain",C1446)),ISNUMBER(FIND("neur",C1446)),ISNUMBER(FIND("nerv",C1446))),"NA")</f>
        <v>NA</v>
      </c>
      <c r="AV1446" t="str">
        <f>IF(OR(Table1[[#This Row],[Rodents]],Table1[[#This Row],[Human]],Table1[[#This Row],[Pig]]),OR(ISNUMBER(FIND("heart",C1446)),ISNUMBER(FIND("cardi",C1446))),"NA")</f>
        <v>NA</v>
      </c>
      <c r="AW1446" t="str">
        <f>IF(OR(Table1[[#This Row],[Rodents]],Table1[[#This Row],[Human]],Table1[[#This Row],[Pig]]),OR(ISNUMBER(FIND("gastro",C1446)),ISNUMBER(FIND("intesti",C1446)),ISNUMBER(FIND("stomach",C1446))),"NA")</f>
        <v>NA</v>
      </c>
      <c r="AX1446" t="str">
        <f>IF(OR(Table1[[#This Row],[Rodents]],Table1[[#This Row],[Human]],Table1[[#This Row],[Pig]]),NOT(OR(AQ1446,AR1446,AS1446,AT1446,AU1446,AV1446,AW1446)),"NA")</f>
        <v>NA</v>
      </c>
      <c r="AY1446" t="b">
        <f>OR(ISNUMBER(FIND("SWCNT",C1446)),ISNUMBER(FIND("SWNT",C1446)),ISNUMBER(FIND("single-wall",C1446)),ISNUMBER(FIND("single wall",C1446)),ISNUMBER(FIND("Single wall",C1446)),ISNUMBER(FIND("Single-wall",C1446)),ISNUMBER(FIND("SWCNT",B1446)),ISNUMBER(FIND("SWNT",B1446)),ISNUMBER(FIND("single-wall",B1446)),ISNUMBER(FIND("single wall",B1446)),ISNUMBER(FIND("Single-wall",B1446)),ISNUMBER(FIND("Single wall",B1446)))</f>
        <v>0</v>
      </c>
      <c r="AZ1446" t="b">
        <f>OR(ISNUMBER(FIND("MWCNT",C1446)),ISNUMBER(FIND("MWNT",C1446)),ISNUMBER(FIND("multi-wall",C1446)),ISNUMBER(FIND("multi wall",C1446)),ISNUMBER(FIND("multiwall",C1446)),ISNUMBER(FIND("Multi-wall",C1446)),ISNUMBER(FIND("Multi wall",C1446)),ISNUMBER(FIND("Multiwall",C1446)),ISNUMBER(FIND("MWCNT",B1446)),ISNUMBER(FIND("MWNT",B1446)),ISNUMBER(FIND("multi-wall",B1446)),ISNUMBER(FIND("multi wall",B1446)),ISNUMBER(FIND("multiwall",B1446)),ISNUMBER(FIND("Multi-wall",B1446)),ISNUMBER(FIND("Multi wall",B1446)),ISNUMBER(FIND("Multiwall",B1446)),ISNUMBER(FIND("Double-wall",B1446)),ISNUMBER(FIND("Double wall",B1446)),ISNUMBER(FIND("Doublewall",B1446)),ISNUMBER(FIND("double-wall",B1446)),ISNUMBER(FIND("double wall",B1446)),ISNUMBER(FIND("doublewall",B1446)))</f>
        <v>1</v>
      </c>
      <c r="BA1446" t="b">
        <f>AND(Table1[[#This Row],[SWCNT]],Table1[[#This Row],[MWCNT]])</f>
        <v>0</v>
      </c>
      <c r="BB1446" t="b">
        <f>IF(Table1[[#This Row],[SWCNT]]=TRUE,FALSE,IF(Table1[[#This Row],[MWCNT]]=TRUE,FALSE,TRUE))</f>
        <v>0</v>
      </c>
      <c r="BC1446" s="18"/>
    </row>
    <row r="1447" spans="1:55" ht="203.5">
      <c r="A1447" t="s">
        <v>2343</v>
      </c>
      <c r="B1447" s="2" t="s">
        <v>2344</v>
      </c>
      <c r="C1447" s="16" t="s">
        <v>2345</v>
      </c>
      <c r="D1447" s="17" t="s">
        <v>2346</v>
      </c>
      <c r="E1447" s="2">
        <v>2017</v>
      </c>
      <c r="F1447" t="b">
        <f>OR(ISNUMBER(FIND("cytotoxic",C1447)),ISNUMBER(FIND("Cytotoxic",C1447)),ISNUMBER(FIND("cellular toxicity",C1447)),ISNUMBER(FIND("cell death",C1447)),ISNUMBER(FIND("viable",C1447)),ISNUMBER(FIND("phytotoxic",C1447)),ISNUMBER(FIND("acute toxicity",C1447)),ISNUMBER(FIND("MTT",C1447)),ISNUMBER(FIND("survival",C1447)),ISNUMBER(FIND("prolifer",C1447)),ISNUMBER(FIND("apoptosis",C1447)),ISNUMBER(FIND("neurotoxic",C1447)),ISNUMBER(FIND("  lysis ",C1447)),ISNUMBER(FIND("necrosis",C1447)),ISNUMBER(FIND("cellular death",C1447))*3,ISNUMBER(FIND("LDH",C1447)),ISNUMBER(FIND("Acute toxicity",C1447)))</f>
        <v>1</v>
      </c>
      <c r="G1447" t="b">
        <f>OR(ISNUMBER(FIND("genotoxic",C1447)),ISNUMBER(FIND("genotoxicity",C1447)),ISNUMBER(FIND("DNA damage",C1447)),ISNUMBER(FIND("DNA",C1447)),ISNUMBER(FIND("RNA",C1447)),ISNUMBER(FIND("mesothelioma",C1447)),ISNUMBER(FIND("carcino",C1447)),ISNUMBER(FIND("mutagen",C1447)),ISNUMBER(FIND("genetic",C1447)))</f>
        <v>1</v>
      </c>
      <c r="H1447" t="b">
        <f>OR(ISNUMBER(FIND("inflammatory",C1447)),ISNUMBER(FIND("inflamm",C1447)))</f>
        <v>0</v>
      </c>
      <c r="I1447" t="b">
        <f>OR(ISNUMBER(FIND("immune",C1447)),ISNUMBER(FIND("immunological",C1447)),ISNUMBER(FIND("interleuk",C1447)),ISNUMBER(FIND("platelet activation",C1447)),ISNUMBER(FIND("monocyte",C1447)),ISNUMBER(FIND("leukocyte",C1447)),ISNUMBER(FIND("cytokine",C1447)),ISNUMBER(FIND("CD4",C1447)),ISNUMBER(FIND("CD8",C1447)),ISNUMBER(FIND("T-cell",C1447)))</f>
        <v>0</v>
      </c>
      <c r="J1447" t="b">
        <f>OR(ISNUMBER(FIND("reactive oxygen",C1447)),ISNUMBER(FIND("ROS",C1447)),ISNUMBER(FIND("free radical",C1447)),ISNUMBER(FIND("oxidative stress",C1447)),ISNUMBER(FIND("peroxid",C1447)),ISNUMBER(FIND("oxidative",C1447)),ISNUMBER(FIND("antioxid",C1447)))</f>
        <v>0</v>
      </c>
      <c r="K1447" t="b">
        <f>OR(ISNUMBER(FIND("autophag",C1447)))</f>
        <v>0</v>
      </c>
      <c r="L1447" t="b">
        <f>OR(ISNUMBER(FIND("morpholog",C1447)))</f>
        <v>1</v>
      </c>
      <c r="M1447" t="b">
        <f>OR(ISNUMBER(FIND("fibrosis",C1447)),ISNUMBER(FIND("Fibrosis",C1447)),ISNUMBER(FIND("fibrot",C1447)))</f>
        <v>0</v>
      </c>
      <c r="N1447" t="b">
        <f>OR(ISNUMBER(FIND("offspring",C1447)),ISNUMBER(FIND("Parental",C1447)),ISNUMBER(FIND("parental",C1447)),ISNUMBER(FIND("germline",C1447)),ISNUMBER(FIND("reproduc",C1447)),ISNUMBER(FIND("embryo",C1447)))</f>
        <v>0</v>
      </c>
      <c r="O1447" t="b">
        <f>OR(ISNUMBER(FIND("metabol",C1447)),ISNUMBER(FIND("Metabol",C1447)),ISNUMBER(FIND("digest",C1447)),ISNUMBER(FIND("mitochon",C1447)))</f>
        <v>0</v>
      </c>
      <c r="P1447" t="b">
        <f>OR(ISNUMBER(FIND("ecotox",C1447)),ISNUMBER(FIND("Ecotox",B1447)),ISNUMBER(FIND("ecotox",B1447)),ISNUMBER(FIND("Ecotox",C1447)))</f>
        <v>0</v>
      </c>
      <c r="Q1447" t="b">
        <f>OR(ISNUMBER(FIND("Bioaccum",C1447)),ISNUMBER(FIND("bioaccum",C1447)),ISNUMBER(FIND("accum",C1447)))</f>
        <v>0</v>
      </c>
      <c r="R1447" t="b">
        <f>OR(ISNUMBER(FIND("Occupation",C1447)),ISNUMBER(FIND("occupation",C1447)),ISNUMBER(FIND("worker",C1447)),ISNUMBER(FIND("workforce",C1447)))</f>
        <v>0</v>
      </c>
      <c r="S1447" t="b">
        <f>NOT(OR(F1447,G1447,H1447,I1447,J1447,K1447,L1447,M1447,N1447,O1447,P1447,Q1447,R1447))</f>
        <v>0</v>
      </c>
      <c r="U1447" t="b">
        <f>OR(Table1[[#This Row],[Inflammation]],Table1[[#This Row],[Immune]])</f>
        <v>0</v>
      </c>
      <c r="V1447" t="str">
        <f>IF(OR(Table1[[#This Row],[Rodents]],Table1[[#This Row],[Human]],Table1[[#This Row],[Pig]]),OR(ISNUMBER(FIND("intratrach",C1447)),ISNUMBER(FIND("nasal ",C1447)),ISNUMBER(FIND("instill",C1447))),"NA")</f>
        <v>NA</v>
      </c>
      <c r="W1447" t="str">
        <f>IF(OR(Table1[[#This Row],[Rodents]],Table1[[#This Row],[Human]],Table1[[#This Row],[Pig]]),OR(ISNUMBER(FIND("dermal",C1447)),ISNUMBER(FIND("skin ",C1447))),"NA")</f>
        <v>NA</v>
      </c>
      <c r="X1447" t="str">
        <f>IF(OR(Table1[[#This Row],[Rodents]],Table1[[#This Row],[Human]],Table1[[#This Row],[Pig]]),OR(ISNUMBER(FIND("injected",C1447)),ISNUMBER(FIND("periton",C1447)),ISNUMBER(FIND("intrascrot",C1447))),"NA")</f>
        <v>NA</v>
      </c>
      <c r="Y1447" t="str">
        <f>IF(OR(Table1[[#This Row],[Rodents]],Table1[[#This Row],[Human]],Table1[[#This Row],[Pig]]),NOT(OR(Table1[[#This Row],[Inhaled/Intratracheal/intranasal]],Table1[[#This Row],[Dermal]],Table1[[#This Row],[Injected]])),"NA")</f>
        <v>NA</v>
      </c>
      <c r="AA1447" t="b">
        <f>OR(ISNUMBER(FIND("fish ",C1447)),ISNUMBER(FIND("Fish ",C1447)),ISNUMBER(FIND("aquatic",C1447)),ISNUMBER(FIND("daphnids",C1447)),ISNUMBER(FIND("Carcinus maenas",C1447)),ISNUMBER(FIND("Daphnia",C1447)),ISNUMBER(FIND("Ruditapes philippinarum",C1447)),ISNUMBER(FIND("daphnia",C1447)),ISNUMBER(FIND("marine",C1447)),ISNUMBER(FIND("mussel",C1447)),ISNUMBER(FIND("algae",C1447)),ISNUMBER(FIND("Donax faba",C1447)),ISNUMBER(FIND("estuarine",C1447)),ISNUMBER(FIND("snail",C1447)),ISNUMBER(FIND("Prorocentrum donghaiense",C1447)) )</f>
        <v>0</v>
      </c>
      <c r="AB1447" t="b">
        <f>OR(ISNUMBER(FIND(" rat ",C1447)),ISNUMBER(FIND(" rats ",C1447)),ISNUMBER(FIND(" Rats ",C1447)),ISNUMBER(FIND(" Rat ",C1447)),ISNUMBER(FIND(" rat.",C1447)),ISNUMBER(FIND(" rats.",C1447)),ISNUMBER(FIND("mouse",C1447)),ISNUMBER(FIND("mice",C1447)), ISNUMBER(FIND(" Mice",C1447)))</f>
        <v>0</v>
      </c>
      <c r="AC1447" t="b">
        <f>OR(ISNUMBER(FIND(" cell ",C1447)),ISNUMBER(FIND("fibroblast",C1447)),ISNUMBER(FIND("macrophage",C1447)),ISNUMBER(FIND("epithelial",C1447)),ISNUMBER(FIND("endothelial",C1447)),ISNUMBER(FIND("neuron",C1447)),ISNUMBER(FIND(" cells ",C1447)),ISNUMBER(FIND("RBC",C1447)),ISNUMBER(FIND("mitochond",C1447)),ISNUMBER(FIND("adipocyte",C1447)),ISNUMBER(FIND("osteo",C1447)),ISNUMBER(FIND("keratin",C1447)),ISNUMBER(FIND(" cell's ",C1447)),ISNUMBER(FIND("eukary",C1447)),ISNUMBER(FIND("sperm",C1447)))</f>
        <v>1</v>
      </c>
      <c r="AD1447" t="b">
        <f>OR(ISNUMBER(FIND("human",B1447)),ISNUMBER(FIND("workers",B1447)),ISNUMBER(FIND("workforces",B1447)),ISNUMBER(FIND("occupational",B1447)),ISNUMBER(FIND("Case report",B1447)),ISNUMBER(FIND("Workplaces",B1447)),ISNUMBER(FIND("worker",B1447)))</f>
        <v>0</v>
      </c>
      <c r="AE1447" t="b">
        <f>OR(ISNUMBER(FIND(" plant ",C1447)),ISNUMBER(FIND("Plant ",C1447)),ISNUMBER(FIND("tomato",C1447)),ISNUMBER(FIND("plants",C1447)),ISNUMBER(FIND("Plants",C1447)),ISNUMBER(FIND("algae",C1447)),ISNUMBER(FIND("lettuce",C1447)),ISNUMBER(FIND("green gram sprouts ",C1447)),ISNUMBER(FIND("Cucurbita pepo",C1447)),ISNUMBER(FIND("bean ",C1447)),ISNUMBER(FIND("chloroplast",C1447)),ISNUMBER(FIND("chlorophyll",C1447)),ISNUMBER(FIND("seedling",C1447)),ISNUMBER(FIND("canola",C1447)),ISNUMBER(FIND("shoot",C1447)),ISNUMBER(FIND("photosynthes",C1447)),ISNUMBER(FIND(" leaves ",C1447)),,ISNUMBER(FIND("agriculture",C1447)),ISNUMBER(FIND(" crops ",C1447)))</f>
        <v>0</v>
      </c>
      <c r="AF1447" t="b">
        <f>OR(ISNUMBER(FIND("bacteria",C1447)),ISNUMBER(FIND("Bacteria",C1447)),ISNUMBER(FIND("Bacterium",C1447)),ISNUMBER(FIND("bacterium",C1447)),ISNUMBER(FIND(" coli ",C1447)))</f>
        <v>1</v>
      </c>
      <c r="AG1447" t="b">
        <f>OR(ISNUMBER(FIND("fungi",C1447)),ISNUMBER(FIND("Fungi",C1447)),ISNUMBER(FIND("fungus",C1447)),ISNUMBER(FIND("Fungus",C1447)),ISNUMBER(FIND("mushroom",C1447)),ISNUMBER(FIND("Mushroom",C1447)),ISNUMBER(FIND(" mold ",C1447)))</f>
        <v>0</v>
      </c>
      <c r="AH1447" t="b">
        <f>OR(ISNUMBER(FIND("Pig ",C1447)),ISNUMBER(FIND("pig ",C1447)),ISNUMBER(FIND("Pigs ",C1447)),ISNUMBER(FIND("pigs ",C1447)))</f>
        <v>0</v>
      </c>
      <c r="AI1447" t="b">
        <f>OR(ISNUMBER(FIND(" C. elegans",C1447)),ISNUMBER(FIND("Caenorhabditis elegans",C1447)),ISNUMBER(FIND("earthworms",C1447)),ISNUMBER(FIND(" Ficopomatus enigmaticus",C1447)),ISNUMBER(FIND("larva",C1447)),ISNUMBER(FIND("Lumbriculus variegatus",C1447)),ISNUMBER(FIND("nematode",C1447)))</f>
        <v>0</v>
      </c>
      <c r="AJ1447" t="b">
        <f>NOT(OR(AA1447,AB1447,AC1447,AD1447,AE1447,AF1447,AG1447,AH1447,AI1447))</f>
        <v>0</v>
      </c>
      <c r="AL1447" t="b">
        <f>OR(AA1447,AB1447,AD1447,AE1447,AF1447,AG1447,AH1447,AI1447)</f>
        <v>1</v>
      </c>
      <c r="AM1447" t="b">
        <f>IF(Table1[[#This Row],[In vivo?]],IF(Table1[[#This Row],[Cell]],FALSE,TRUE),FALSE)</f>
        <v>0</v>
      </c>
      <c r="AN1447" t="b">
        <f>AND(AC1447,AL1447)</f>
        <v>1</v>
      </c>
      <c r="AO1447" t="b">
        <f>IF(Table1[[#This Row],[Cell]],IF(Table1[[#This Row],[In vivo?]],FALSE,TRUE),FALSE)</f>
        <v>0</v>
      </c>
      <c r="AP1447" t="b">
        <f>NOT(OR(Table1[[#This Row],[In vivo?]],Table1[[#This Row],[Only in Cell]]))</f>
        <v>0</v>
      </c>
      <c r="AQ1447" t="str">
        <f>IF(OR(Table1[[#This Row],[Rodents]],Table1[[#This Row],[Human]],Table1[[#This Row],[Pig]]),OR(ISNUMBER(FIND("pulmonary",C1447)),ISNUMBER(FIND("lung",C1447))),"NA")</f>
        <v>NA</v>
      </c>
      <c r="AR1447" t="str">
        <f>IF(OR(Table1[[#This Row],[Rodents]],Table1[[#This Row],[Human]],Table1[[#This Row],[Pig]]),OR(ISNUMBER(FIND("skin",C1447)),ISNUMBER(FIND("dermal",C1447))),"NA")</f>
        <v>NA</v>
      </c>
      <c r="AS1447" t="str">
        <f>IF(OR(Table1[[#This Row],[Rodents]],Table1[[#This Row],[Human]],Table1[[#This Row],[Pig]]),OR(ISNUMBER(FIND("liver",C1447)),ISNUMBER(FIND("hepat",C1447))),"NA")</f>
        <v>NA</v>
      </c>
      <c r="AT1447" t="str">
        <f>IF(OR(Table1[[#This Row],[Rodents]],Table1[[#This Row],[Human]],Table1[[#This Row],[Pig]]),OR(ISNUMBER(FIND("kidney",C1447)),ISNUMBER(FIND("neph",C1447))),"NA")</f>
        <v>NA</v>
      </c>
      <c r="AU1447" t="str">
        <f>IF(OR(Table1[[#This Row],[Rodents]],Table1[[#This Row],[Human]],Table1[[#This Row],[Pig]]),OR(ISNUMBER(FIND("brain",C1447)),ISNUMBER(FIND("neur",C1447)),ISNUMBER(FIND("nerv",C1447))),"NA")</f>
        <v>NA</v>
      </c>
      <c r="AV1447" t="str">
        <f>IF(OR(Table1[[#This Row],[Rodents]],Table1[[#This Row],[Human]],Table1[[#This Row],[Pig]]),OR(ISNUMBER(FIND("heart",C1447)),ISNUMBER(FIND("cardi",C1447))),"NA")</f>
        <v>NA</v>
      </c>
      <c r="AW1447" t="str">
        <f>IF(OR(Table1[[#This Row],[Rodents]],Table1[[#This Row],[Human]],Table1[[#This Row],[Pig]]),OR(ISNUMBER(FIND("gastro",C1447)),ISNUMBER(FIND("intesti",C1447)),ISNUMBER(FIND("stomach",C1447))),"NA")</f>
        <v>NA</v>
      </c>
      <c r="AX1447" t="str">
        <f>IF(OR(Table1[[#This Row],[Rodents]],Table1[[#This Row],[Human]],Table1[[#This Row],[Pig]]),NOT(OR(AQ1447,AR1447,AS1447,AT1447,AU1447,AV1447,AW1447)),"NA")</f>
        <v>NA</v>
      </c>
      <c r="AY1447" t="b">
        <f>OR(ISNUMBER(FIND("SWCNT",C1447)),ISNUMBER(FIND("SWNT",C1447)),ISNUMBER(FIND("single-wall",C1447)),ISNUMBER(FIND("single wall",C1447)),ISNUMBER(FIND("Single wall",C1447)),ISNUMBER(FIND("Single-wall",C1447)),ISNUMBER(FIND("SWCNT",B1447)),ISNUMBER(FIND("SWNT",B1447)),ISNUMBER(FIND("single-wall",B1447)),ISNUMBER(FIND("single wall",B1447)),ISNUMBER(FIND("Single-wall",B1447)),ISNUMBER(FIND("Single wall",B1447)))</f>
        <v>1</v>
      </c>
      <c r="AZ1447" t="b">
        <f>OR(ISNUMBER(FIND("MWCNT",C1447)),ISNUMBER(FIND("MWNT",C1447)),ISNUMBER(FIND("multi-wall",C1447)),ISNUMBER(FIND("multi wall",C1447)),ISNUMBER(FIND("multiwall",C1447)),ISNUMBER(FIND("Multi-wall",C1447)),ISNUMBER(FIND("Multi wall",C1447)),ISNUMBER(FIND("Multiwall",C1447)),ISNUMBER(FIND("MWCNT",B1447)),ISNUMBER(FIND("MWNT",B1447)),ISNUMBER(FIND("multi-wall",B1447)),ISNUMBER(FIND("multi wall",B1447)),ISNUMBER(FIND("multiwall",B1447)),ISNUMBER(FIND("Multi-wall",B1447)),ISNUMBER(FIND("Multi wall",B1447)),ISNUMBER(FIND("Multiwall",B1447)),ISNUMBER(FIND("Double-wall",B1447)),ISNUMBER(FIND("Double wall",B1447)),ISNUMBER(FIND("Doublewall",B1447)),ISNUMBER(FIND("double-wall",B1447)),ISNUMBER(FIND("double wall",B1447)),ISNUMBER(FIND("doublewall",B1447)))</f>
        <v>0</v>
      </c>
      <c r="BA1447" t="b">
        <f>AND(Table1[[#This Row],[SWCNT]],Table1[[#This Row],[MWCNT]])</f>
        <v>0</v>
      </c>
      <c r="BB1447" t="b">
        <f>IF(Table1[[#This Row],[SWCNT]]=TRUE,FALSE,IF(Table1[[#This Row],[MWCNT]]=TRUE,FALSE,TRUE))</f>
        <v>0</v>
      </c>
      <c r="BC1447" s="18"/>
    </row>
    <row r="1448" spans="1:55" ht="259">
      <c r="A1448" t="s">
        <v>2347</v>
      </c>
      <c r="B1448" s="2" t="s">
        <v>2348</v>
      </c>
      <c r="C1448" s="16" t="s">
        <v>2349</v>
      </c>
      <c r="D1448" s="17" t="s">
        <v>1867</v>
      </c>
      <c r="E1448" s="2">
        <v>2017</v>
      </c>
      <c r="F1448" t="b">
        <f>OR(ISNUMBER(FIND("cytotoxic",C1448)),ISNUMBER(FIND("Cytotoxic",C1448)),ISNUMBER(FIND("cellular toxicity",C1448)),ISNUMBER(FIND("cell death",C1448)),ISNUMBER(FIND("viable",C1448)),ISNUMBER(FIND("phytotoxic",C1448)),ISNUMBER(FIND("acute toxicity",C1448)),ISNUMBER(FIND("MTT",C1448)),ISNUMBER(FIND("survival",C1448)),ISNUMBER(FIND("prolifer",C1448)),ISNUMBER(FIND("apoptosis",C1448)),ISNUMBER(FIND("neurotoxic",C1448)),ISNUMBER(FIND("  lysis ",C1448)),ISNUMBER(FIND("necrosis",C1448)),ISNUMBER(FIND("cellular death",C1448))*3,ISNUMBER(FIND("LDH",C1448)),ISNUMBER(FIND("Acute toxicity",C1448)))</f>
        <v>0</v>
      </c>
      <c r="G1448" t="b">
        <f>OR(ISNUMBER(FIND("genotoxic",C1448)),ISNUMBER(FIND("genotoxicity",C1448)),ISNUMBER(FIND("DNA damage",C1448)),ISNUMBER(FIND("DNA",C1448)),ISNUMBER(FIND("RNA",C1448)),ISNUMBER(FIND("mesothelioma",C1448)),ISNUMBER(FIND("carcino",C1448)),ISNUMBER(FIND("mutagen",C1448)),ISNUMBER(FIND("genetic",C1448)))</f>
        <v>0</v>
      </c>
      <c r="H1448" t="b">
        <f>OR(ISNUMBER(FIND("inflammatory",C1448)),ISNUMBER(FIND("inflamm",C1448)))</f>
        <v>0</v>
      </c>
      <c r="I1448" t="b">
        <f>OR(ISNUMBER(FIND("immune",C1448)),ISNUMBER(FIND("immunological",C1448)),ISNUMBER(FIND("interleuk",C1448)),ISNUMBER(FIND("platelet activation",C1448)),ISNUMBER(FIND("monocyte",C1448)),ISNUMBER(FIND("leukocyte",C1448)),ISNUMBER(FIND("cytokine",C1448)),ISNUMBER(FIND("CD4",C1448)),ISNUMBER(FIND("CD8",C1448)),ISNUMBER(FIND("T-cell",C1448)))</f>
        <v>0</v>
      </c>
      <c r="J1448" t="b">
        <f>OR(ISNUMBER(FIND("reactive oxygen",C1448)),ISNUMBER(FIND("ROS",C1448)),ISNUMBER(FIND("free radical",C1448)),ISNUMBER(FIND("oxidative stress",C1448)),ISNUMBER(FIND("peroxid",C1448)),ISNUMBER(FIND("oxidative",C1448)),ISNUMBER(FIND("antioxid",C1448)))</f>
        <v>1</v>
      </c>
      <c r="K1448" t="b">
        <f>OR(ISNUMBER(FIND("autophag",C1448)))</f>
        <v>0</v>
      </c>
      <c r="L1448" t="b">
        <f>OR(ISNUMBER(FIND("morpholog",C1448)))</f>
        <v>0</v>
      </c>
      <c r="M1448" t="b">
        <f>OR(ISNUMBER(FIND("fibrosis",C1448)),ISNUMBER(FIND("Fibrosis",C1448)),ISNUMBER(FIND("fibrot",C1448)))</f>
        <v>0</v>
      </c>
      <c r="N1448" t="b">
        <f>OR(ISNUMBER(FIND("offspring",C1448)),ISNUMBER(FIND("Parental",C1448)),ISNUMBER(FIND("parental",C1448)),ISNUMBER(FIND("germline",C1448)),ISNUMBER(FIND("reproduc",C1448)),ISNUMBER(FIND("embryo",C1448)))</f>
        <v>0</v>
      </c>
      <c r="O1448" t="b">
        <f>OR(ISNUMBER(FIND("metabol",C1448)),ISNUMBER(FIND("Metabol",C1448)),ISNUMBER(FIND("digest",C1448)),ISNUMBER(FIND("mitochon",C1448)))</f>
        <v>0</v>
      </c>
      <c r="P1448" t="b">
        <f>OR(ISNUMBER(FIND("ecotox",C1448)),ISNUMBER(FIND("Ecotox",B1448)),ISNUMBER(FIND("ecotox",B1448)),ISNUMBER(FIND("Ecotox",C1448)))</f>
        <v>0</v>
      </c>
      <c r="Q1448" t="b">
        <f>OR(ISNUMBER(FIND("Bioaccum",C1448)),ISNUMBER(FIND("bioaccum",C1448)),ISNUMBER(FIND("accum",C1448)))</f>
        <v>1</v>
      </c>
      <c r="R1448" t="b">
        <f>OR(ISNUMBER(FIND("Occupation",C1448)),ISNUMBER(FIND("occupation",C1448)),ISNUMBER(FIND("worker",C1448)),ISNUMBER(FIND("workforce",C1448)))</f>
        <v>0</v>
      </c>
      <c r="S1448" t="b">
        <f>NOT(OR(F1448,G1448,H1448,I1448,J1448,K1448,L1448,M1448,N1448,O1448,P1448,Q1448,R1448))</f>
        <v>0</v>
      </c>
      <c r="U1448" t="b">
        <f>OR(Table1[[#This Row],[Inflammation]],Table1[[#This Row],[Immune]])</f>
        <v>0</v>
      </c>
      <c r="V1448" t="str">
        <f>IF(OR(Table1[[#This Row],[Rodents]],Table1[[#This Row],[Human]],Table1[[#This Row],[Pig]]),OR(ISNUMBER(FIND("intratrach",C1448)),ISNUMBER(FIND("nasal ",C1448)),ISNUMBER(FIND("instill",C1448))),"NA")</f>
        <v>NA</v>
      </c>
      <c r="W1448" t="str">
        <f>IF(OR(Table1[[#This Row],[Rodents]],Table1[[#This Row],[Human]],Table1[[#This Row],[Pig]]),OR(ISNUMBER(FIND("dermal",C1448)),ISNUMBER(FIND("skin ",C1448))),"NA")</f>
        <v>NA</v>
      </c>
      <c r="X1448" t="str">
        <f>IF(OR(Table1[[#This Row],[Rodents]],Table1[[#This Row],[Human]],Table1[[#This Row],[Pig]]),OR(ISNUMBER(FIND("injected",C1448)),ISNUMBER(FIND("periton",C1448)),ISNUMBER(FIND("intrascrot",C1448))),"NA")</f>
        <v>NA</v>
      </c>
      <c r="Y1448" t="str">
        <f>IF(OR(Table1[[#This Row],[Rodents]],Table1[[#This Row],[Human]],Table1[[#This Row],[Pig]]),NOT(OR(Table1[[#This Row],[Inhaled/Intratracheal/intranasal]],Table1[[#This Row],[Dermal]],Table1[[#This Row],[Injected]])),"NA")</f>
        <v>NA</v>
      </c>
      <c r="AA1448" t="b">
        <f>OR(ISNUMBER(FIND("fish ",C1448)),ISNUMBER(FIND("Fish ",C1448)),ISNUMBER(FIND("aquatic",C1448)),ISNUMBER(FIND("daphnids",C1448)),ISNUMBER(FIND("Carcinus maenas",C1448)),ISNUMBER(FIND("Daphnia",C1448)),ISNUMBER(FIND("Ruditapes philippinarum",C1448)),ISNUMBER(FIND("daphnia",C1448)),ISNUMBER(FIND("marine",C1448)),ISNUMBER(FIND("mussel",C1448)),ISNUMBER(FIND("algae",C1448)),ISNUMBER(FIND("Donax faba",C1448)),ISNUMBER(FIND("estuarine",C1448)),ISNUMBER(FIND("snail",C1448)),ISNUMBER(FIND("Prorocentrum donghaiense",C1448)) )</f>
        <v>1</v>
      </c>
      <c r="AB1448" t="b">
        <f>OR(ISNUMBER(FIND(" rat ",C1448)),ISNUMBER(FIND(" rats ",C1448)),ISNUMBER(FIND(" Rats ",C1448)),ISNUMBER(FIND(" Rat ",C1448)),ISNUMBER(FIND(" rat.",C1448)),ISNUMBER(FIND(" rats.",C1448)),ISNUMBER(FIND("mouse",C1448)),ISNUMBER(FIND("mice",C1448)), ISNUMBER(FIND(" Mice",C1448)))</f>
        <v>0</v>
      </c>
      <c r="AC1448" t="b">
        <f>OR(ISNUMBER(FIND(" cell ",C1448)),ISNUMBER(FIND("fibroblast",C1448)),ISNUMBER(FIND("macrophage",C1448)),ISNUMBER(FIND("epithelial",C1448)),ISNUMBER(FIND("endothelial",C1448)),ISNUMBER(FIND("neuron",C1448)),ISNUMBER(FIND(" cells ",C1448)),ISNUMBER(FIND("RBC",C1448)),ISNUMBER(FIND("mitochond",C1448)),ISNUMBER(FIND("adipocyte",C1448)),ISNUMBER(FIND("osteo",C1448)),ISNUMBER(FIND("keratin",C1448)),ISNUMBER(FIND(" cell's ",C1448)),ISNUMBER(FIND("eukary",C1448)),ISNUMBER(FIND("sperm",C1448)))</f>
        <v>0</v>
      </c>
      <c r="AD1448" t="b">
        <f>OR(ISNUMBER(FIND("human",B1448)),ISNUMBER(FIND("workers",B1448)),ISNUMBER(FIND("workforces",B1448)),ISNUMBER(FIND("occupational",B1448)),ISNUMBER(FIND("Case report",B1448)),ISNUMBER(FIND("Workplaces",B1448)),ISNUMBER(FIND("worker",B1448)))</f>
        <v>0</v>
      </c>
      <c r="AE1448" t="b">
        <f>OR(ISNUMBER(FIND(" plant ",C1448)),ISNUMBER(FIND("Plant ",C1448)),ISNUMBER(FIND("tomato",C1448)),ISNUMBER(FIND("plants",C1448)),ISNUMBER(FIND("Plants",C1448)),ISNUMBER(FIND("algae",C1448)),ISNUMBER(FIND("lettuce",C1448)),ISNUMBER(FIND("green gram sprouts ",C1448)),ISNUMBER(FIND("Cucurbita pepo",C1448)),ISNUMBER(FIND("bean ",C1448)),ISNUMBER(FIND("chloroplast",C1448)),ISNUMBER(FIND("chlorophyll",C1448)),ISNUMBER(FIND("seedling",C1448)),ISNUMBER(FIND("canola",C1448)),ISNUMBER(FIND("shoot",C1448)),ISNUMBER(FIND("photosynthes",C1448)),ISNUMBER(FIND(" leaves ",C1448)),,ISNUMBER(FIND("agriculture",C1448)),ISNUMBER(FIND(" crops ",C1448)))</f>
        <v>0</v>
      </c>
      <c r="AF1448" t="b">
        <f>OR(ISNUMBER(FIND("bacteria",C1448)),ISNUMBER(FIND("Bacteria",C1448)),ISNUMBER(FIND("Bacterium",C1448)),ISNUMBER(FIND("bacterium",C1448)),ISNUMBER(FIND(" coli ",C1448)))</f>
        <v>0</v>
      </c>
      <c r="AG1448" t="b">
        <f>OR(ISNUMBER(FIND("fungi",C1448)),ISNUMBER(FIND("Fungi",C1448)),ISNUMBER(FIND("fungus",C1448)),ISNUMBER(FIND("Fungus",C1448)),ISNUMBER(FIND("mushroom",C1448)),ISNUMBER(FIND("Mushroom",C1448)),ISNUMBER(FIND(" mold ",C1448)))</f>
        <v>0</v>
      </c>
      <c r="AH1448" t="b">
        <f>OR(ISNUMBER(FIND("Pig ",C1448)),ISNUMBER(FIND("pig ",C1448)),ISNUMBER(FIND("Pigs ",C1448)),ISNUMBER(FIND("pigs ",C1448)))</f>
        <v>0</v>
      </c>
      <c r="AI1448" t="b">
        <f>OR(ISNUMBER(FIND(" C. elegans",C1448)),ISNUMBER(FIND("Caenorhabditis elegans",C1448)),ISNUMBER(FIND("earthworms",C1448)),ISNUMBER(FIND(" Ficopomatus enigmaticus",C1448)),ISNUMBER(FIND("larva",C1448)),ISNUMBER(FIND("Lumbriculus variegatus",C1448)),ISNUMBER(FIND("nematode",C1448)))</f>
        <v>1</v>
      </c>
      <c r="AJ1448" t="b">
        <f>NOT(OR(AA1448,AB1448,AC1448,AD1448,AE1448,AF1448,AG1448,AH1448,AI1448))</f>
        <v>0</v>
      </c>
      <c r="AL1448" t="b">
        <f>OR(AA1448,AB1448,AD1448,AE1448,AF1448,AG1448,AH1448,AI1448)</f>
        <v>1</v>
      </c>
      <c r="AM1448" t="b">
        <f>IF(Table1[[#This Row],[In vivo?]],IF(Table1[[#This Row],[Cell]],FALSE,TRUE),FALSE)</f>
        <v>1</v>
      </c>
      <c r="AN1448" t="b">
        <f>AND(AC1448,AL1448)</f>
        <v>0</v>
      </c>
      <c r="AO1448" t="b">
        <f>IF(Table1[[#This Row],[Cell]],IF(Table1[[#This Row],[In vivo?]],FALSE,TRUE),FALSE)</f>
        <v>0</v>
      </c>
      <c r="AP1448" t="b">
        <f>NOT(OR(Table1[[#This Row],[In vivo?]],Table1[[#This Row],[Only in Cell]]))</f>
        <v>0</v>
      </c>
      <c r="AQ1448" t="str">
        <f>IF(OR(Table1[[#This Row],[Rodents]],Table1[[#This Row],[Human]],Table1[[#This Row],[Pig]]),OR(ISNUMBER(FIND("pulmonary",C1448)),ISNUMBER(FIND("lung",C1448))),"NA")</f>
        <v>NA</v>
      </c>
      <c r="AR1448" t="str">
        <f>IF(OR(Table1[[#This Row],[Rodents]],Table1[[#This Row],[Human]],Table1[[#This Row],[Pig]]),OR(ISNUMBER(FIND("skin",C1448)),ISNUMBER(FIND("dermal",C1448))),"NA")</f>
        <v>NA</v>
      </c>
      <c r="AS1448" t="str">
        <f>IF(OR(Table1[[#This Row],[Rodents]],Table1[[#This Row],[Human]],Table1[[#This Row],[Pig]]),OR(ISNUMBER(FIND("liver",C1448)),ISNUMBER(FIND("hepat",C1448))),"NA")</f>
        <v>NA</v>
      </c>
      <c r="AT1448" t="str">
        <f>IF(OR(Table1[[#This Row],[Rodents]],Table1[[#This Row],[Human]],Table1[[#This Row],[Pig]]),OR(ISNUMBER(FIND("kidney",C1448)),ISNUMBER(FIND("neph",C1448))),"NA")</f>
        <v>NA</v>
      </c>
      <c r="AU1448" t="str">
        <f>IF(OR(Table1[[#This Row],[Rodents]],Table1[[#This Row],[Human]],Table1[[#This Row],[Pig]]),OR(ISNUMBER(FIND("brain",C1448)),ISNUMBER(FIND("neur",C1448)),ISNUMBER(FIND("nerv",C1448))),"NA")</f>
        <v>NA</v>
      </c>
      <c r="AV1448" t="str">
        <f>IF(OR(Table1[[#This Row],[Rodents]],Table1[[#This Row],[Human]],Table1[[#This Row],[Pig]]),OR(ISNUMBER(FIND("heart",C1448)),ISNUMBER(FIND("cardi",C1448))),"NA")</f>
        <v>NA</v>
      </c>
      <c r="AW1448" t="str">
        <f>IF(OR(Table1[[#This Row],[Rodents]],Table1[[#This Row],[Human]],Table1[[#This Row],[Pig]]),OR(ISNUMBER(FIND("gastro",C1448)),ISNUMBER(FIND("intesti",C1448)),ISNUMBER(FIND("stomach",C1448))),"NA")</f>
        <v>NA</v>
      </c>
      <c r="AX1448" t="str">
        <f>IF(OR(Table1[[#This Row],[Rodents]],Table1[[#This Row],[Human]],Table1[[#This Row],[Pig]]),NOT(OR(AQ1448,AR1448,AS1448,AT1448,AU1448,AV1448,AW1448)),"NA")</f>
        <v>NA</v>
      </c>
      <c r="AY1448" t="b">
        <f>OR(ISNUMBER(FIND("SWCNT",C1448)),ISNUMBER(FIND("SWNT",C1448)),ISNUMBER(FIND("single-wall",C1448)),ISNUMBER(FIND("single wall",C1448)),ISNUMBER(FIND("Single wall",C1448)),ISNUMBER(FIND("Single-wall",C1448)),ISNUMBER(FIND("SWCNT",B1448)),ISNUMBER(FIND("SWNT",B1448)),ISNUMBER(FIND("single-wall",B1448)),ISNUMBER(FIND("single wall",B1448)),ISNUMBER(FIND("Single-wall",B1448)),ISNUMBER(FIND("Single wall",B1448)))</f>
        <v>0</v>
      </c>
      <c r="AZ1448" t="b">
        <f>OR(ISNUMBER(FIND("MWCNT",C1448)),ISNUMBER(FIND("MWNT",C1448)),ISNUMBER(FIND("multi-wall",C1448)),ISNUMBER(FIND("multi wall",C1448)),ISNUMBER(FIND("multiwall",C1448)),ISNUMBER(FIND("Multi-wall",C1448)),ISNUMBER(FIND("Multi wall",C1448)),ISNUMBER(FIND("Multiwall",C1448)),ISNUMBER(FIND("MWCNT",B1448)),ISNUMBER(FIND("MWNT",B1448)),ISNUMBER(FIND("multi-wall",B1448)),ISNUMBER(FIND("multi wall",B1448)),ISNUMBER(FIND("multiwall",B1448)),ISNUMBER(FIND("Multi-wall",B1448)),ISNUMBER(FIND("Multi wall",B1448)),ISNUMBER(FIND("Multiwall",B1448)),ISNUMBER(FIND("Double-wall",B1448)),ISNUMBER(FIND("Double wall",B1448)),ISNUMBER(FIND("Doublewall",B1448)),ISNUMBER(FIND("double-wall",B1448)),ISNUMBER(FIND("double wall",B1448)),ISNUMBER(FIND("doublewall",B1448)))</f>
        <v>1</v>
      </c>
      <c r="BA1448" t="b">
        <f>AND(Table1[[#This Row],[SWCNT]],Table1[[#This Row],[MWCNT]])</f>
        <v>0</v>
      </c>
      <c r="BB1448" t="b">
        <f>IF(Table1[[#This Row],[SWCNT]]=TRUE,FALSE,IF(Table1[[#This Row],[MWCNT]]=TRUE,FALSE,TRUE))</f>
        <v>0</v>
      </c>
      <c r="BC1448" s="18"/>
    </row>
    <row r="1449" spans="1:55" ht="129.5">
      <c r="A1449" t="s">
        <v>2360</v>
      </c>
      <c r="B1449" s="2" t="s">
        <v>2361</v>
      </c>
      <c r="C1449" s="16" t="s">
        <v>2362</v>
      </c>
      <c r="D1449" s="17" t="s">
        <v>2338</v>
      </c>
      <c r="E1449" s="2">
        <v>2017</v>
      </c>
      <c r="F1449" t="b">
        <f>OR(ISNUMBER(FIND("cytotoxic",C1449)),ISNUMBER(FIND("Cytotoxic",C1449)),ISNUMBER(FIND("cellular toxicity",C1449)),ISNUMBER(FIND("cell death",C1449)),ISNUMBER(FIND("viable",C1449)),ISNUMBER(FIND("phytotoxic",C1449)),ISNUMBER(FIND("acute toxicity",C1449)),ISNUMBER(FIND("MTT",C1449)),ISNUMBER(FIND("survival",C1449)),ISNUMBER(FIND("prolifer",C1449)),ISNUMBER(FIND("apoptosis",C1449)),ISNUMBER(FIND("neurotoxic",C1449)),ISNUMBER(FIND("  lysis ",C1449)),ISNUMBER(FIND("necrosis",C1449)),ISNUMBER(FIND("cellular death",C1449))*3,ISNUMBER(FIND("LDH",C1449)),ISNUMBER(FIND("Acute toxicity",C1449)))</f>
        <v>0</v>
      </c>
      <c r="G1449" t="b">
        <f>OR(ISNUMBER(FIND("genotoxic",C1449)),ISNUMBER(FIND("genotoxicity",C1449)),ISNUMBER(FIND("DNA damage",C1449)),ISNUMBER(FIND("DNA",C1449)),ISNUMBER(FIND("RNA",C1449)),ISNUMBER(FIND("mesothelioma",C1449)),ISNUMBER(FIND("carcino",C1449)),ISNUMBER(FIND("mutagen",C1449)),ISNUMBER(FIND("genetic",C1449)))</f>
        <v>0</v>
      </c>
      <c r="H1449" t="b">
        <f>OR(ISNUMBER(FIND("inflammatory",C1449)),ISNUMBER(FIND("inflamm",C1449)))</f>
        <v>0</v>
      </c>
      <c r="I1449" t="b">
        <f>OR(ISNUMBER(FIND("immune",C1449)),ISNUMBER(FIND("immunological",C1449)),ISNUMBER(FIND("interleuk",C1449)),ISNUMBER(FIND("platelet activation",C1449)),ISNUMBER(FIND("monocyte",C1449)),ISNUMBER(FIND("leukocyte",C1449)),ISNUMBER(FIND("cytokine",C1449)),ISNUMBER(FIND("CD4",C1449)),ISNUMBER(FIND("CD8",C1449)),ISNUMBER(FIND("T-cell",C1449)))</f>
        <v>0</v>
      </c>
      <c r="J1449" t="b">
        <f>OR(ISNUMBER(FIND("reactive oxygen",C1449)),ISNUMBER(FIND("ROS",C1449)),ISNUMBER(FIND("free radical",C1449)),ISNUMBER(FIND("oxidative stress",C1449)),ISNUMBER(FIND("peroxid",C1449)),ISNUMBER(FIND("oxidative",C1449)),ISNUMBER(FIND("antioxid",C1449)))</f>
        <v>1</v>
      </c>
      <c r="K1449" t="b">
        <f>OR(ISNUMBER(FIND("autophag",C1449)))</f>
        <v>0</v>
      </c>
      <c r="L1449" t="b">
        <f>OR(ISNUMBER(FIND("morpholog",C1449)))</f>
        <v>0</v>
      </c>
      <c r="M1449" t="b">
        <f>OR(ISNUMBER(FIND("fibrosis",C1449)),ISNUMBER(FIND("Fibrosis",C1449)),ISNUMBER(FIND("fibrot",C1449)))</f>
        <v>0</v>
      </c>
      <c r="N1449" t="b">
        <f>OR(ISNUMBER(FIND("offspring",C1449)),ISNUMBER(FIND("Parental",C1449)),ISNUMBER(FIND("parental",C1449)),ISNUMBER(FIND("germline",C1449)),ISNUMBER(FIND("reproduc",C1449)),ISNUMBER(FIND("embryo",C1449)))</f>
        <v>0</v>
      </c>
      <c r="O1449" t="b">
        <f>OR(ISNUMBER(FIND("metabol",C1449)),ISNUMBER(FIND("Metabol",C1449)),ISNUMBER(FIND("digest",C1449)),ISNUMBER(FIND("mitochon",C1449)))</f>
        <v>0</v>
      </c>
      <c r="P1449" t="b">
        <f>OR(ISNUMBER(FIND("ecotox",C1449)),ISNUMBER(FIND("Ecotox",B1449)),ISNUMBER(FIND("ecotox",B1449)),ISNUMBER(FIND("Ecotox",C1449)))</f>
        <v>0</v>
      </c>
      <c r="Q1449" t="b">
        <f>OR(ISNUMBER(FIND("Bioaccum",C1449)),ISNUMBER(FIND("bioaccum",C1449)),ISNUMBER(FIND("accum",C1449)))</f>
        <v>0</v>
      </c>
      <c r="R1449" t="b">
        <f>OR(ISNUMBER(FIND("Occupation",C1449)),ISNUMBER(FIND("occupation",C1449)),ISNUMBER(FIND("worker",C1449)),ISNUMBER(FIND("workforce",C1449)))</f>
        <v>0</v>
      </c>
      <c r="S1449" t="b">
        <f>NOT(OR(F1449,G1449,H1449,I1449,J1449,K1449,L1449,M1449,N1449,O1449,P1449,Q1449,R1449))</f>
        <v>0</v>
      </c>
      <c r="U1449" t="b">
        <f>OR(Table1[[#This Row],[Inflammation]],Table1[[#This Row],[Immune]])</f>
        <v>0</v>
      </c>
      <c r="V1449" t="str">
        <f>IF(OR(Table1[[#This Row],[Rodents]],Table1[[#This Row],[Human]],Table1[[#This Row],[Pig]]),OR(ISNUMBER(FIND("intratrach",C1449)),ISNUMBER(FIND("nasal ",C1449)),ISNUMBER(FIND("instill",C1449))),"NA")</f>
        <v>NA</v>
      </c>
      <c r="W1449" t="str">
        <f>IF(OR(Table1[[#This Row],[Rodents]],Table1[[#This Row],[Human]],Table1[[#This Row],[Pig]]),OR(ISNUMBER(FIND("dermal",C1449)),ISNUMBER(FIND("skin ",C1449))),"NA")</f>
        <v>NA</v>
      </c>
      <c r="X1449" t="str">
        <f>IF(OR(Table1[[#This Row],[Rodents]],Table1[[#This Row],[Human]],Table1[[#This Row],[Pig]]),OR(ISNUMBER(FIND("injected",C1449)),ISNUMBER(FIND("periton",C1449)),ISNUMBER(FIND("intrascrot",C1449))),"NA")</f>
        <v>NA</v>
      </c>
      <c r="Y1449" t="str">
        <f>IF(OR(Table1[[#This Row],[Rodents]],Table1[[#This Row],[Human]],Table1[[#This Row],[Pig]]),NOT(OR(Table1[[#This Row],[Inhaled/Intratracheal/intranasal]],Table1[[#This Row],[Dermal]],Table1[[#This Row],[Injected]])),"NA")</f>
        <v>NA</v>
      </c>
      <c r="AA1449" t="b">
        <f>OR(ISNUMBER(FIND("fish ",C1449)),ISNUMBER(FIND("Fish ",C1449)),ISNUMBER(FIND("aquatic",C1449)),ISNUMBER(FIND("daphnids",C1449)),ISNUMBER(FIND("Carcinus maenas",C1449)),ISNUMBER(FIND("Daphnia",C1449)),ISNUMBER(FIND("Ruditapes philippinarum",C1449)),ISNUMBER(FIND("daphnia",C1449)),ISNUMBER(FIND("marine",C1449)),ISNUMBER(FIND("mussel",C1449)),ISNUMBER(FIND("algae",C1449)),ISNUMBER(FIND("Donax faba",C1449)),ISNUMBER(FIND("estuarine",C1449)),ISNUMBER(FIND("snail",C1449)),ISNUMBER(FIND("Prorocentrum donghaiense",C1449)) )</f>
        <v>0</v>
      </c>
      <c r="AB1449" t="b">
        <f>OR(ISNUMBER(FIND(" rat ",C1449)),ISNUMBER(FIND(" rats ",C1449)),ISNUMBER(FIND(" Rats ",C1449)),ISNUMBER(FIND(" Rat ",C1449)),ISNUMBER(FIND(" rat.",C1449)),ISNUMBER(FIND(" rats.",C1449)),ISNUMBER(FIND("mouse",C1449)),ISNUMBER(FIND("mice",C1449)), ISNUMBER(FIND(" Mice",C1449)))</f>
        <v>0</v>
      </c>
      <c r="AC1449" t="b">
        <f>OR(ISNUMBER(FIND(" cell ",C1449)),ISNUMBER(FIND("fibroblast",C1449)),ISNUMBER(FIND("macrophage",C1449)),ISNUMBER(FIND("epithelial",C1449)),ISNUMBER(FIND("endothelial",C1449)),ISNUMBER(FIND("neuron",C1449)),ISNUMBER(FIND(" cells ",C1449)),ISNUMBER(FIND("RBC",C1449)),ISNUMBER(FIND("mitochond",C1449)),ISNUMBER(FIND("adipocyte",C1449)),ISNUMBER(FIND("osteo",C1449)),ISNUMBER(FIND("keratin",C1449)),ISNUMBER(FIND(" cell's ",C1449)),ISNUMBER(FIND("eukary",C1449)),ISNUMBER(FIND("sperm",C1449)))</f>
        <v>0</v>
      </c>
      <c r="AD1449" t="b">
        <f>OR(ISNUMBER(FIND("human",B1449)),ISNUMBER(FIND("workers",B1449)),ISNUMBER(FIND("workforces",B1449)),ISNUMBER(FIND("occupational",B1449)),ISNUMBER(FIND("Case report",B1449)),ISNUMBER(FIND("Workplaces",B1449)),ISNUMBER(FIND("worker",B1449)))</f>
        <v>0</v>
      </c>
      <c r="AE1449" t="b">
        <f>OR(ISNUMBER(FIND(" plant ",C1449)),ISNUMBER(FIND("Plant ",C1449)),ISNUMBER(FIND("tomato",C1449)),ISNUMBER(FIND("plants",C1449)),ISNUMBER(FIND("Plants",C1449)),ISNUMBER(FIND("algae",C1449)),ISNUMBER(FIND("lettuce",C1449)),ISNUMBER(FIND("green gram sprouts ",C1449)),ISNUMBER(FIND("Cucurbita pepo",C1449)),ISNUMBER(FIND("bean ",C1449)),ISNUMBER(FIND("chloroplast",C1449)),ISNUMBER(FIND("chlorophyll",C1449)),ISNUMBER(FIND("seedling",C1449)),ISNUMBER(FIND("canola",C1449)),ISNUMBER(FIND("shoot",C1449)),ISNUMBER(FIND("photosynthes",C1449)),ISNUMBER(FIND(" leaves ",C1449)),,ISNUMBER(FIND("agriculture",C1449)),ISNUMBER(FIND(" crops ",C1449)))</f>
        <v>0</v>
      </c>
      <c r="AF1449" t="b">
        <f>OR(ISNUMBER(FIND("bacteria",C1449)),ISNUMBER(FIND("Bacteria",C1449)),ISNUMBER(FIND("Bacterium",C1449)),ISNUMBER(FIND("bacterium",C1449)),ISNUMBER(FIND(" coli ",C1449)))</f>
        <v>0</v>
      </c>
      <c r="AG1449" t="b">
        <f>OR(ISNUMBER(FIND("fungi",C1449)),ISNUMBER(FIND("Fungi",C1449)),ISNUMBER(FIND("fungus",C1449)),ISNUMBER(FIND("Fungus",C1449)),ISNUMBER(FIND("mushroom",C1449)),ISNUMBER(FIND("Mushroom",C1449)),ISNUMBER(FIND(" mold ",C1449)))</f>
        <v>0</v>
      </c>
      <c r="AH1449" t="b">
        <f>OR(ISNUMBER(FIND("Pig ",C1449)),ISNUMBER(FIND("pig ",C1449)),ISNUMBER(FIND("Pigs ",C1449)),ISNUMBER(FIND("pigs ",C1449)))</f>
        <v>0</v>
      </c>
      <c r="AI1449" t="b">
        <f>OR(ISNUMBER(FIND(" C. elegans",C1449)),ISNUMBER(FIND("Caenorhabditis elegans",C1449)),ISNUMBER(FIND("earthworms",C1449)),ISNUMBER(FIND(" Ficopomatus enigmaticus",C1449)),ISNUMBER(FIND("larva",C1449)),ISNUMBER(FIND("Lumbriculus variegatus",C1449)),ISNUMBER(FIND("nematode",C1449)))</f>
        <v>1</v>
      </c>
      <c r="AJ1449" t="b">
        <f>NOT(OR(AA1449,AB1449,AC1449,AD1449,AE1449,AF1449,AG1449,AH1449,AI1449))</f>
        <v>0</v>
      </c>
      <c r="AL1449" t="b">
        <f>OR(AA1449,AB1449,AD1449,AE1449,AF1449,AG1449,AH1449,AI1449)</f>
        <v>1</v>
      </c>
      <c r="AM1449" t="b">
        <f>IF(Table1[[#This Row],[In vivo?]],IF(Table1[[#This Row],[Cell]],FALSE,TRUE),FALSE)</f>
        <v>1</v>
      </c>
      <c r="AN1449" t="b">
        <f>AND(AC1449,AL1449)</f>
        <v>0</v>
      </c>
      <c r="AO1449" t="b">
        <f>IF(Table1[[#This Row],[Cell]],IF(Table1[[#This Row],[In vivo?]],FALSE,TRUE),FALSE)</f>
        <v>0</v>
      </c>
      <c r="AP1449" t="b">
        <f>NOT(OR(Table1[[#This Row],[In vivo?]],Table1[[#This Row],[Only in Cell]]))</f>
        <v>0</v>
      </c>
      <c r="AQ1449" t="str">
        <f>IF(OR(Table1[[#This Row],[Rodents]],Table1[[#This Row],[Human]],Table1[[#This Row],[Pig]]),OR(ISNUMBER(FIND("pulmonary",C1449)),ISNUMBER(FIND("lung",C1449))),"NA")</f>
        <v>NA</v>
      </c>
      <c r="AR1449" t="str">
        <f>IF(OR(Table1[[#This Row],[Rodents]],Table1[[#This Row],[Human]],Table1[[#This Row],[Pig]]),OR(ISNUMBER(FIND("skin",C1449)),ISNUMBER(FIND("dermal",C1449))),"NA")</f>
        <v>NA</v>
      </c>
      <c r="AS1449" t="str">
        <f>IF(OR(Table1[[#This Row],[Rodents]],Table1[[#This Row],[Human]],Table1[[#This Row],[Pig]]),OR(ISNUMBER(FIND("liver",C1449)),ISNUMBER(FIND("hepat",C1449))),"NA")</f>
        <v>NA</v>
      </c>
      <c r="AT1449" t="str">
        <f>IF(OR(Table1[[#This Row],[Rodents]],Table1[[#This Row],[Human]],Table1[[#This Row],[Pig]]),OR(ISNUMBER(FIND("kidney",C1449)),ISNUMBER(FIND("neph",C1449))),"NA")</f>
        <v>NA</v>
      </c>
      <c r="AU1449" t="str">
        <f>IF(OR(Table1[[#This Row],[Rodents]],Table1[[#This Row],[Human]],Table1[[#This Row],[Pig]]),OR(ISNUMBER(FIND("brain",C1449)),ISNUMBER(FIND("neur",C1449)),ISNUMBER(FIND("nerv",C1449))),"NA")</f>
        <v>NA</v>
      </c>
      <c r="AV1449" t="str">
        <f>IF(OR(Table1[[#This Row],[Rodents]],Table1[[#This Row],[Human]],Table1[[#This Row],[Pig]]),OR(ISNUMBER(FIND("heart",C1449)),ISNUMBER(FIND("cardi",C1449))),"NA")</f>
        <v>NA</v>
      </c>
      <c r="AW1449" t="str">
        <f>IF(OR(Table1[[#This Row],[Rodents]],Table1[[#This Row],[Human]],Table1[[#This Row],[Pig]]),OR(ISNUMBER(FIND("gastro",C1449)),ISNUMBER(FIND("intesti",C1449)),ISNUMBER(FIND("stomach",C1449))),"NA")</f>
        <v>NA</v>
      </c>
      <c r="AX1449" t="str">
        <f>IF(OR(Table1[[#This Row],[Rodents]],Table1[[#This Row],[Human]],Table1[[#This Row],[Pig]]),NOT(OR(AQ1449,AR1449,AS1449,AT1449,AU1449,AV1449,AW1449)),"NA")</f>
        <v>NA</v>
      </c>
      <c r="AY1449" t="b">
        <f>OR(ISNUMBER(FIND("SWCNT",C1449)),ISNUMBER(FIND("SWNT",C1449)),ISNUMBER(FIND("single-wall",C1449)),ISNUMBER(FIND("single wall",C1449)),ISNUMBER(FIND("Single wall",C1449)),ISNUMBER(FIND("Single-wall",C1449)),ISNUMBER(FIND("SWCNT",B1449)),ISNUMBER(FIND("SWNT",B1449)),ISNUMBER(FIND("single-wall",B1449)),ISNUMBER(FIND("single wall",B1449)),ISNUMBER(FIND("Single-wall",B1449)),ISNUMBER(FIND("Single wall",B1449)))</f>
        <v>0</v>
      </c>
      <c r="AZ1449" t="b">
        <f>OR(ISNUMBER(FIND("MWCNT",C1449)),ISNUMBER(FIND("MWNT",C1449)),ISNUMBER(FIND("multi-wall",C1449)),ISNUMBER(FIND("multi wall",C1449)),ISNUMBER(FIND("multiwall",C1449)),ISNUMBER(FIND("Multi-wall",C1449)),ISNUMBER(FIND("Multi wall",C1449)),ISNUMBER(FIND("Multiwall",C1449)),ISNUMBER(FIND("MWCNT",B1449)),ISNUMBER(FIND("MWNT",B1449)),ISNUMBER(FIND("multi-wall",B1449)),ISNUMBER(FIND("multi wall",B1449)),ISNUMBER(FIND("multiwall",B1449)),ISNUMBER(FIND("Multi-wall",B1449)),ISNUMBER(FIND("Multi wall",B1449)),ISNUMBER(FIND("Multiwall",B1449)),ISNUMBER(FIND("Double-wall",B1449)),ISNUMBER(FIND("Double wall",B1449)),ISNUMBER(FIND("Doublewall",B1449)),ISNUMBER(FIND("double-wall",B1449)),ISNUMBER(FIND("double wall",B1449)),ISNUMBER(FIND("doublewall",B1449)))</f>
        <v>1</v>
      </c>
      <c r="BA1449" t="b">
        <f>AND(Table1[[#This Row],[SWCNT]],Table1[[#This Row],[MWCNT]])</f>
        <v>0</v>
      </c>
      <c r="BB1449" t="b">
        <f>IF(Table1[[#This Row],[SWCNT]]=TRUE,FALSE,IF(Table1[[#This Row],[MWCNT]]=TRUE,FALSE,TRUE))</f>
        <v>0</v>
      </c>
      <c r="BC1449" s="18"/>
    </row>
    <row r="1450" spans="1:55" ht="259">
      <c r="A1450" t="s">
        <v>2363</v>
      </c>
      <c r="B1450" s="2" t="s">
        <v>2364</v>
      </c>
      <c r="C1450" s="16" t="s">
        <v>2365</v>
      </c>
      <c r="D1450" s="17" t="s">
        <v>30</v>
      </c>
      <c r="E1450" s="2">
        <v>2017</v>
      </c>
      <c r="F1450" t="b">
        <f>OR(ISNUMBER(FIND("cytotoxic",C1450)),ISNUMBER(FIND("Cytotoxic",C1450)),ISNUMBER(FIND("cellular toxicity",C1450)),ISNUMBER(FIND("cell death",C1450)),ISNUMBER(FIND("viable",C1450)),ISNUMBER(FIND("phytotoxic",C1450)),ISNUMBER(FIND("acute toxicity",C1450)),ISNUMBER(FIND("MTT",C1450)),ISNUMBER(FIND("survival",C1450)),ISNUMBER(FIND("prolifer",C1450)),ISNUMBER(FIND("apoptosis",C1450)),ISNUMBER(FIND("neurotoxic",C1450)),ISNUMBER(FIND("  lysis ",C1450)),ISNUMBER(FIND("necrosis",C1450)),ISNUMBER(FIND("cellular death",C1450))*3,ISNUMBER(FIND("LDH",C1450)),ISNUMBER(FIND("Acute toxicity",C1450)))</f>
        <v>1</v>
      </c>
      <c r="G1450" t="b">
        <f>OR(ISNUMBER(FIND("genotoxic",C1450)),ISNUMBER(FIND("genotoxicity",C1450)),ISNUMBER(FIND("DNA damage",C1450)),ISNUMBER(FIND("DNA",C1450)),ISNUMBER(FIND("RNA",C1450)),ISNUMBER(FIND("mesothelioma",C1450)),ISNUMBER(FIND("carcino",C1450)),ISNUMBER(FIND("mutagen",C1450)),ISNUMBER(FIND("genetic",C1450)))</f>
        <v>0</v>
      </c>
      <c r="H1450" t="b">
        <f>OR(ISNUMBER(FIND("inflammatory",C1450)),ISNUMBER(FIND("inflamm",C1450)))</f>
        <v>0</v>
      </c>
      <c r="I1450" t="b">
        <f>OR(ISNUMBER(FIND("immune",C1450)),ISNUMBER(FIND("immunological",C1450)),ISNUMBER(FIND("interleuk",C1450)),ISNUMBER(FIND("platelet activation",C1450)),ISNUMBER(FIND("monocyte",C1450)),ISNUMBER(FIND("leukocyte",C1450)),ISNUMBER(FIND("cytokine",C1450)),ISNUMBER(FIND("CD4",C1450)),ISNUMBER(FIND("CD8",C1450)),ISNUMBER(FIND("T-cell",C1450)))</f>
        <v>0</v>
      </c>
      <c r="J1450" t="b">
        <f>OR(ISNUMBER(FIND("reactive oxygen",C1450)),ISNUMBER(FIND("ROS",C1450)),ISNUMBER(FIND("free radical",C1450)),ISNUMBER(FIND("oxidative stress",C1450)),ISNUMBER(FIND("peroxid",C1450)),ISNUMBER(FIND("oxidative",C1450)),ISNUMBER(FIND("antioxid",C1450)))</f>
        <v>1</v>
      </c>
      <c r="K1450" t="b">
        <f>OR(ISNUMBER(FIND("autophag",C1450)))</f>
        <v>0</v>
      </c>
      <c r="L1450" t="b">
        <f>OR(ISNUMBER(FIND("morpholog",C1450)))</f>
        <v>0</v>
      </c>
      <c r="M1450" t="b">
        <f>OR(ISNUMBER(FIND("fibrosis",C1450)),ISNUMBER(FIND("Fibrosis",C1450)),ISNUMBER(FIND("fibrot",C1450)))</f>
        <v>0</v>
      </c>
      <c r="N1450" t="b">
        <f>OR(ISNUMBER(FIND("offspring",C1450)),ISNUMBER(FIND("Parental",C1450)),ISNUMBER(FIND("parental",C1450)),ISNUMBER(FIND("germline",C1450)),ISNUMBER(FIND("reproduc",C1450)),ISNUMBER(FIND("embryo",C1450)))</f>
        <v>0</v>
      </c>
      <c r="O1450" t="b">
        <f>OR(ISNUMBER(FIND("metabol",C1450)),ISNUMBER(FIND("Metabol",C1450)),ISNUMBER(FIND("digest",C1450)),ISNUMBER(FIND("mitochon",C1450)))</f>
        <v>1</v>
      </c>
      <c r="P1450" t="b">
        <f>OR(ISNUMBER(FIND("ecotox",C1450)),ISNUMBER(FIND("Ecotox",B1450)),ISNUMBER(FIND("ecotox",B1450)),ISNUMBER(FIND("Ecotox",C1450)))</f>
        <v>1</v>
      </c>
      <c r="Q1450" t="b">
        <f>OR(ISNUMBER(FIND("Bioaccum",C1450)),ISNUMBER(FIND("bioaccum",C1450)),ISNUMBER(FIND("accum",C1450)))</f>
        <v>0</v>
      </c>
      <c r="R1450" t="b">
        <f>OR(ISNUMBER(FIND("Occupation",C1450)),ISNUMBER(FIND("occupation",C1450)),ISNUMBER(FIND("worker",C1450)),ISNUMBER(FIND("workforce",C1450)))</f>
        <v>0</v>
      </c>
      <c r="S1450" t="b">
        <f>NOT(OR(F1450,G1450,H1450,I1450,J1450,K1450,L1450,M1450,N1450,O1450,P1450,Q1450,R1450))</f>
        <v>0</v>
      </c>
      <c r="U1450" t="b">
        <f>OR(Table1[[#This Row],[Inflammation]],Table1[[#This Row],[Immune]])</f>
        <v>0</v>
      </c>
      <c r="V1450" t="str">
        <f>IF(OR(Table1[[#This Row],[Rodents]],Table1[[#This Row],[Human]],Table1[[#This Row],[Pig]]),OR(ISNUMBER(FIND("intratrach",C1450)),ISNUMBER(FIND("nasal ",C1450)),ISNUMBER(FIND("instill",C1450))),"NA")</f>
        <v>NA</v>
      </c>
      <c r="W1450" t="str">
        <f>IF(OR(Table1[[#This Row],[Rodents]],Table1[[#This Row],[Human]],Table1[[#This Row],[Pig]]),OR(ISNUMBER(FIND("dermal",C1450)),ISNUMBER(FIND("skin ",C1450))),"NA")</f>
        <v>NA</v>
      </c>
      <c r="X1450" t="str">
        <f>IF(OR(Table1[[#This Row],[Rodents]],Table1[[#This Row],[Human]],Table1[[#This Row],[Pig]]),OR(ISNUMBER(FIND("injected",C1450)),ISNUMBER(FIND("periton",C1450)),ISNUMBER(FIND("intrascrot",C1450))),"NA")</f>
        <v>NA</v>
      </c>
      <c r="Y1450" t="str">
        <f>IF(OR(Table1[[#This Row],[Rodents]],Table1[[#This Row],[Human]],Table1[[#This Row],[Pig]]),NOT(OR(Table1[[#This Row],[Inhaled/Intratracheal/intranasal]],Table1[[#This Row],[Dermal]],Table1[[#This Row],[Injected]])),"NA")</f>
        <v>NA</v>
      </c>
      <c r="AA1450" t="b">
        <f>OR(ISNUMBER(FIND("fish ",C1450)),ISNUMBER(FIND("Fish ",C1450)),ISNUMBER(FIND("aquatic",C1450)),ISNUMBER(FIND("daphnids",C1450)),ISNUMBER(FIND("Carcinus maenas",C1450)),ISNUMBER(FIND("Daphnia",C1450)),ISNUMBER(FIND("Ruditapes philippinarum",C1450)),ISNUMBER(FIND("daphnia",C1450)),ISNUMBER(FIND("marine",C1450)),ISNUMBER(FIND("mussel",C1450)),ISNUMBER(FIND("algae",C1450)),ISNUMBER(FIND("Donax faba",C1450)),ISNUMBER(FIND("estuarine",C1450)),ISNUMBER(FIND("snail",C1450)),ISNUMBER(FIND("Prorocentrum donghaiense",C1450)) )</f>
        <v>1</v>
      </c>
      <c r="AB1450" t="b">
        <f>OR(ISNUMBER(FIND(" rat ",C1450)),ISNUMBER(FIND(" rats ",C1450)),ISNUMBER(FIND(" Rats ",C1450)),ISNUMBER(FIND(" Rat ",C1450)),ISNUMBER(FIND(" rat.",C1450)),ISNUMBER(FIND(" rats.",C1450)),ISNUMBER(FIND("mouse",C1450)),ISNUMBER(FIND("mice",C1450)), ISNUMBER(FIND(" Mice",C1450)))</f>
        <v>0</v>
      </c>
      <c r="AC1450" t="b">
        <f>OR(ISNUMBER(FIND(" cell ",C1450)),ISNUMBER(FIND("fibroblast",C1450)),ISNUMBER(FIND("macrophage",C1450)),ISNUMBER(FIND("epithelial",C1450)),ISNUMBER(FIND("endothelial",C1450)),ISNUMBER(FIND("neuron",C1450)),ISNUMBER(FIND(" cells ",C1450)),ISNUMBER(FIND("RBC",C1450)),ISNUMBER(FIND("mitochond",C1450)),ISNUMBER(FIND("adipocyte",C1450)),ISNUMBER(FIND("osteo",C1450)),ISNUMBER(FIND("keratin",C1450)),ISNUMBER(FIND(" cell's ",C1450)),ISNUMBER(FIND("eukary",C1450)),ISNUMBER(FIND("sperm",C1450)))</f>
        <v>0</v>
      </c>
      <c r="AD1450" t="b">
        <f>OR(ISNUMBER(FIND("human",B1450)),ISNUMBER(FIND("workers",B1450)),ISNUMBER(FIND("workforces",B1450)),ISNUMBER(FIND("occupational",B1450)),ISNUMBER(FIND("Case report",B1450)),ISNUMBER(FIND("Workplaces",B1450)),ISNUMBER(FIND("worker",B1450)))</f>
        <v>0</v>
      </c>
      <c r="AE1450" t="b">
        <f>OR(ISNUMBER(FIND(" plant ",C1450)),ISNUMBER(FIND("Plant ",C1450)),ISNUMBER(FIND("tomato",C1450)),ISNUMBER(FIND("plants",C1450)),ISNUMBER(FIND("Plants",C1450)),ISNUMBER(FIND("algae",C1450)),ISNUMBER(FIND("lettuce",C1450)),ISNUMBER(FIND("green gram sprouts ",C1450)),ISNUMBER(FIND("Cucurbita pepo",C1450)),ISNUMBER(FIND("bean ",C1450)),ISNUMBER(FIND("chloroplast",C1450)),ISNUMBER(FIND("chlorophyll",C1450)),ISNUMBER(FIND("seedling",C1450)),ISNUMBER(FIND("canola",C1450)),ISNUMBER(FIND("shoot",C1450)),ISNUMBER(FIND("photosynthes",C1450)),ISNUMBER(FIND(" leaves ",C1450)),,ISNUMBER(FIND("agriculture",C1450)),ISNUMBER(FIND(" crops ",C1450)))</f>
        <v>0</v>
      </c>
      <c r="AF1450" t="b">
        <f>OR(ISNUMBER(FIND("bacteria",C1450)),ISNUMBER(FIND("Bacteria",C1450)),ISNUMBER(FIND("Bacterium",C1450)),ISNUMBER(FIND("bacterium",C1450)),ISNUMBER(FIND(" coli ",C1450)))</f>
        <v>0</v>
      </c>
      <c r="AG1450" t="b">
        <f>OR(ISNUMBER(FIND("fungi",C1450)),ISNUMBER(FIND("Fungi",C1450)),ISNUMBER(FIND("fungus",C1450)),ISNUMBER(FIND("Fungus",C1450)),ISNUMBER(FIND("mushroom",C1450)),ISNUMBER(FIND("Mushroom",C1450)),ISNUMBER(FIND(" mold ",C1450)))</f>
        <v>0</v>
      </c>
      <c r="AH1450" t="b">
        <f>OR(ISNUMBER(FIND("Pig ",C1450)),ISNUMBER(FIND("pig ",C1450)),ISNUMBER(FIND("Pigs ",C1450)),ISNUMBER(FIND("pigs ",C1450)))</f>
        <v>0</v>
      </c>
      <c r="AI1450" t="b">
        <f>OR(ISNUMBER(FIND(" C. elegans",C1450)),ISNUMBER(FIND("Caenorhabditis elegans",C1450)),ISNUMBER(FIND("earthworms",C1450)),ISNUMBER(FIND(" Ficopomatus enigmaticus",C1450)),ISNUMBER(FIND("larva",C1450)),ISNUMBER(FIND("Lumbriculus variegatus",C1450)),ISNUMBER(FIND("nematode",C1450)))</f>
        <v>0</v>
      </c>
      <c r="AJ1450" t="b">
        <f>NOT(OR(AA1450,AB1450,AC1450,AD1450,AE1450,AF1450,AG1450,AH1450,AI1450))</f>
        <v>0</v>
      </c>
      <c r="AL1450" t="b">
        <f>OR(AA1450,AB1450,AD1450,AE1450,AF1450,AG1450,AH1450,AI1450)</f>
        <v>1</v>
      </c>
      <c r="AM1450" t="b">
        <f>IF(Table1[[#This Row],[In vivo?]],IF(Table1[[#This Row],[Cell]],FALSE,TRUE),FALSE)</f>
        <v>1</v>
      </c>
      <c r="AN1450" t="b">
        <f>AND(AC1450,AL1450)</f>
        <v>0</v>
      </c>
      <c r="AO1450" t="b">
        <f>IF(Table1[[#This Row],[Cell]],IF(Table1[[#This Row],[In vivo?]],FALSE,TRUE),FALSE)</f>
        <v>0</v>
      </c>
      <c r="AP1450" t="b">
        <f>NOT(OR(Table1[[#This Row],[In vivo?]],Table1[[#This Row],[Only in Cell]]))</f>
        <v>0</v>
      </c>
      <c r="AQ1450" t="str">
        <f>IF(OR(Table1[[#This Row],[Rodents]],Table1[[#This Row],[Human]],Table1[[#This Row],[Pig]]),OR(ISNUMBER(FIND("pulmonary",C1450)),ISNUMBER(FIND("lung",C1450))),"NA")</f>
        <v>NA</v>
      </c>
      <c r="AR1450" t="str">
        <f>IF(OR(Table1[[#This Row],[Rodents]],Table1[[#This Row],[Human]],Table1[[#This Row],[Pig]]),OR(ISNUMBER(FIND("skin",C1450)),ISNUMBER(FIND("dermal",C1450))),"NA")</f>
        <v>NA</v>
      </c>
      <c r="AS1450" t="str">
        <f>IF(OR(Table1[[#This Row],[Rodents]],Table1[[#This Row],[Human]],Table1[[#This Row],[Pig]]),OR(ISNUMBER(FIND("liver",C1450)),ISNUMBER(FIND("hepat",C1450))),"NA")</f>
        <v>NA</v>
      </c>
      <c r="AT1450" t="str">
        <f>IF(OR(Table1[[#This Row],[Rodents]],Table1[[#This Row],[Human]],Table1[[#This Row],[Pig]]),OR(ISNUMBER(FIND("kidney",C1450)),ISNUMBER(FIND("neph",C1450))),"NA")</f>
        <v>NA</v>
      </c>
      <c r="AU1450" t="str">
        <f>IF(OR(Table1[[#This Row],[Rodents]],Table1[[#This Row],[Human]],Table1[[#This Row],[Pig]]),OR(ISNUMBER(FIND("brain",C1450)),ISNUMBER(FIND("neur",C1450)),ISNUMBER(FIND("nerv",C1450))),"NA")</f>
        <v>NA</v>
      </c>
      <c r="AV1450" t="str">
        <f>IF(OR(Table1[[#This Row],[Rodents]],Table1[[#This Row],[Human]],Table1[[#This Row],[Pig]]),OR(ISNUMBER(FIND("heart",C1450)),ISNUMBER(FIND("cardi",C1450))),"NA")</f>
        <v>NA</v>
      </c>
      <c r="AW1450" t="str">
        <f>IF(OR(Table1[[#This Row],[Rodents]],Table1[[#This Row],[Human]],Table1[[#This Row],[Pig]]),OR(ISNUMBER(FIND("gastro",C1450)),ISNUMBER(FIND("intesti",C1450)),ISNUMBER(FIND("stomach",C1450))),"NA")</f>
        <v>NA</v>
      </c>
      <c r="AX1450" t="str">
        <f>IF(OR(Table1[[#This Row],[Rodents]],Table1[[#This Row],[Human]],Table1[[#This Row],[Pig]]),NOT(OR(AQ1450,AR1450,AS1450,AT1450,AU1450,AV1450,AW1450)),"NA")</f>
        <v>NA</v>
      </c>
      <c r="AY1450" t="b">
        <f>OR(ISNUMBER(FIND("SWCNT",C1450)),ISNUMBER(FIND("SWNT",C1450)),ISNUMBER(FIND("single-wall",C1450)),ISNUMBER(FIND("single wall",C1450)),ISNUMBER(FIND("Single wall",C1450)),ISNUMBER(FIND("Single-wall",C1450)),ISNUMBER(FIND("SWCNT",B1450)),ISNUMBER(FIND("SWNT",B1450)),ISNUMBER(FIND("single-wall",B1450)),ISNUMBER(FIND("single wall",B1450)),ISNUMBER(FIND("Single-wall",B1450)),ISNUMBER(FIND("Single wall",B1450)))</f>
        <v>0</v>
      </c>
      <c r="AZ1450" t="b">
        <f>OR(ISNUMBER(FIND("MWCNT",C1450)),ISNUMBER(FIND("MWNT",C1450)),ISNUMBER(FIND("multi-wall",C1450)),ISNUMBER(FIND("multi wall",C1450)),ISNUMBER(FIND("multiwall",C1450)),ISNUMBER(FIND("Multi-wall",C1450)),ISNUMBER(FIND("Multi wall",C1450)),ISNUMBER(FIND("Multiwall",C1450)),ISNUMBER(FIND("MWCNT",B1450)),ISNUMBER(FIND("MWNT",B1450)),ISNUMBER(FIND("multi-wall",B1450)),ISNUMBER(FIND("multi wall",B1450)),ISNUMBER(FIND("multiwall",B1450)),ISNUMBER(FIND("Multi-wall",B1450)),ISNUMBER(FIND("Multi wall",B1450)),ISNUMBER(FIND("Multiwall",B1450)),ISNUMBER(FIND("Double-wall",B1450)),ISNUMBER(FIND("Double wall",B1450)),ISNUMBER(FIND("Doublewall",B1450)),ISNUMBER(FIND("double-wall",B1450)),ISNUMBER(FIND("double wall",B1450)),ISNUMBER(FIND("doublewall",B1450)))</f>
        <v>1</v>
      </c>
      <c r="BA1450" t="b">
        <f>AND(Table1[[#This Row],[SWCNT]],Table1[[#This Row],[MWCNT]])</f>
        <v>0</v>
      </c>
      <c r="BB1450" t="b">
        <f>IF(Table1[[#This Row],[SWCNT]]=TRUE,FALSE,IF(Table1[[#This Row],[MWCNT]]=TRUE,FALSE,TRUE))</f>
        <v>0</v>
      </c>
      <c r="BC1450" s="18"/>
    </row>
    <row r="1451" spans="1:55" ht="222">
      <c r="A1451" t="s">
        <v>2367</v>
      </c>
      <c r="B1451" s="2" t="s">
        <v>2369</v>
      </c>
      <c r="C1451" s="16" t="s">
        <v>2371</v>
      </c>
      <c r="D1451" s="17" t="s">
        <v>112</v>
      </c>
      <c r="E1451" s="2">
        <v>2017</v>
      </c>
      <c r="F1451" t="b">
        <f>OR(ISNUMBER(FIND("cytotoxic",C1451)),ISNUMBER(FIND("Cytotoxic",C1451)),ISNUMBER(FIND("cellular toxicity",C1451)),ISNUMBER(FIND("cell death",C1451)),ISNUMBER(FIND("viable",C1451)),ISNUMBER(FIND("phytotoxic",C1451)),ISNUMBER(FIND("acute toxicity",C1451)),ISNUMBER(FIND("MTT",C1451)),ISNUMBER(FIND("survival",C1451)),ISNUMBER(FIND("prolifer",C1451)),ISNUMBER(FIND("apoptosis",C1451)),ISNUMBER(FIND("neurotoxic",C1451)),ISNUMBER(FIND("  lysis ",C1451)),ISNUMBER(FIND("necrosis",C1451)),ISNUMBER(FIND("cellular death",C1451))*3,ISNUMBER(FIND("LDH",C1451)),ISNUMBER(FIND("Acute toxicity",C1451)))</f>
        <v>1</v>
      </c>
      <c r="G1451" t="b">
        <f>OR(ISNUMBER(FIND("genotoxic",C1451)),ISNUMBER(FIND("genotoxicity",C1451)),ISNUMBER(FIND("DNA damage",C1451)),ISNUMBER(FIND("DNA",C1451)),ISNUMBER(FIND("RNA",C1451)),ISNUMBER(FIND("mesothelioma",C1451)),ISNUMBER(FIND("carcino",C1451)),ISNUMBER(FIND("mutagen",C1451)),ISNUMBER(FIND("genetic",C1451)))</f>
        <v>0</v>
      </c>
      <c r="H1451" t="b">
        <f>OR(ISNUMBER(FIND("inflammatory",C1451)),ISNUMBER(FIND("inflamm",C1451)))</f>
        <v>0</v>
      </c>
      <c r="I1451" t="b">
        <f>OR(ISNUMBER(FIND("immune",C1451)),ISNUMBER(FIND("immunological",C1451)),ISNUMBER(FIND("interleuk",C1451)),ISNUMBER(FIND("platelet activation",C1451)),ISNUMBER(FIND("monocyte",C1451)),ISNUMBER(FIND("leukocyte",C1451)),ISNUMBER(FIND("cytokine",C1451)),ISNUMBER(FIND("CD4",C1451)),ISNUMBER(FIND("CD8",C1451)),ISNUMBER(FIND("T-cell",C1451)))</f>
        <v>0</v>
      </c>
      <c r="J1451" t="b">
        <f>OR(ISNUMBER(FIND("reactive oxygen",C1451)),ISNUMBER(FIND("ROS",C1451)),ISNUMBER(FIND("free radical",C1451)),ISNUMBER(FIND("oxidative stress",C1451)),ISNUMBER(FIND("peroxid",C1451)),ISNUMBER(FIND("oxidative",C1451)),ISNUMBER(FIND("antioxid",C1451)))</f>
        <v>1</v>
      </c>
      <c r="K1451" t="b">
        <f>OR(ISNUMBER(FIND("autophag",C1451)))</f>
        <v>0</v>
      </c>
      <c r="L1451" t="b">
        <f>OR(ISNUMBER(FIND("morpholog",C1451)))</f>
        <v>0</v>
      </c>
      <c r="M1451" t="b">
        <f>OR(ISNUMBER(FIND("fibrosis",C1451)),ISNUMBER(FIND("Fibrosis",C1451)),ISNUMBER(FIND("fibrot",C1451)))</f>
        <v>0</v>
      </c>
      <c r="N1451" t="b">
        <f>OR(ISNUMBER(FIND("offspring",C1451)),ISNUMBER(FIND("Parental",C1451)),ISNUMBER(FIND("parental",C1451)),ISNUMBER(FIND("germline",C1451)),ISNUMBER(FIND("reproduc",C1451)),ISNUMBER(FIND("embryo",C1451)))</f>
        <v>0</v>
      </c>
      <c r="O1451" t="b">
        <f>OR(ISNUMBER(FIND("metabol",C1451)),ISNUMBER(FIND("Metabol",C1451)),ISNUMBER(FIND("digest",C1451)),ISNUMBER(FIND("mitochon",C1451)))</f>
        <v>0</v>
      </c>
      <c r="P1451" t="b">
        <f>OR(ISNUMBER(FIND("ecotox",C1451)),ISNUMBER(FIND("Ecotox",B1451)),ISNUMBER(FIND("ecotox",B1451)),ISNUMBER(FIND("Ecotox",C1451)))</f>
        <v>0</v>
      </c>
      <c r="Q1451" t="b">
        <f>OR(ISNUMBER(FIND("Bioaccum",C1451)),ISNUMBER(FIND("bioaccum",C1451)),ISNUMBER(FIND("accum",C1451)))</f>
        <v>0</v>
      </c>
      <c r="R1451" t="b">
        <f>OR(ISNUMBER(FIND("Occupation",C1451)),ISNUMBER(FIND("occupation",C1451)),ISNUMBER(FIND("worker",C1451)),ISNUMBER(FIND("workforce",C1451)))</f>
        <v>0</v>
      </c>
      <c r="S1451" t="b">
        <f>NOT(OR(F1451,G1451,H1451,I1451,J1451,K1451,L1451,M1451,N1451,O1451,P1451,Q1451,R1451))</f>
        <v>0</v>
      </c>
      <c r="U1451" t="b">
        <f>OR(Table1[[#This Row],[Inflammation]],Table1[[#This Row],[Immune]])</f>
        <v>0</v>
      </c>
      <c r="V1451" t="str">
        <f>IF(OR(Table1[[#This Row],[Rodents]],Table1[[#This Row],[Human]],Table1[[#This Row],[Pig]]),OR(ISNUMBER(FIND("intratrach",C1451)),ISNUMBER(FIND("nasal ",C1451)),ISNUMBER(FIND("instill",C1451))),"NA")</f>
        <v>NA</v>
      </c>
      <c r="W1451" t="str">
        <f>IF(OR(Table1[[#This Row],[Rodents]],Table1[[#This Row],[Human]],Table1[[#This Row],[Pig]]),OR(ISNUMBER(FIND("dermal",C1451)),ISNUMBER(FIND("skin ",C1451))),"NA")</f>
        <v>NA</v>
      </c>
      <c r="X1451" t="str">
        <f>IF(OR(Table1[[#This Row],[Rodents]],Table1[[#This Row],[Human]],Table1[[#This Row],[Pig]]),OR(ISNUMBER(FIND("injected",C1451)),ISNUMBER(FIND("periton",C1451)),ISNUMBER(FIND("intrascrot",C1451))),"NA")</f>
        <v>NA</v>
      </c>
      <c r="Y1451" t="str">
        <f>IF(OR(Table1[[#This Row],[Rodents]],Table1[[#This Row],[Human]],Table1[[#This Row],[Pig]]),NOT(OR(Table1[[#This Row],[Inhaled/Intratracheal/intranasal]],Table1[[#This Row],[Dermal]],Table1[[#This Row],[Injected]])),"NA")</f>
        <v>NA</v>
      </c>
      <c r="AA1451" t="b">
        <f>OR(ISNUMBER(FIND("fish ",C1451)),ISNUMBER(FIND("Fish ",C1451)),ISNUMBER(FIND("aquatic",C1451)),ISNUMBER(FIND("daphnids",C1451)),ISNUMBER(FIND("Carcinus maenas",C1451)),ISNUMBER(FIND("Daphnia",C1451)),ISNUMBER(FIND("Ruditapes philippinarum",C1451)),ISNUMBER(FIND("daphnia",C1451)),ISNUMBER(FIND("marine",C1451)),ISNUMBER(FIND("mussel",C1451)),ISNUMBER(FIND("algae",C1451)),ISNUMBER(FIND("Donax faba",C1451)),ISNUMBER(FIND("estuarine",C1451)),ISNUMBER(FIND("snail",C1451)),ISNUMBER(FIND("Prorocentrum donghaiense",C1451)) )</f>
        <v>0</v>
      </c>
      <c r="AB1451" t="b">
        <f>OR(ISNUMBER(FIND(" rat ",C1451)),ISNUMBER(FIND(" rats ",C1451)),ISNUMBER(FIND(" Rats ",C1451)),ISNUMBER(FIND(" Rat ",C1451)),ISNUMBER(FIND(" rat.",C1451)),ISNUMBER(FIND(" rats.",C1451)),ISNUMBER(FIND("mouse",C1451)),ISNUMBER(FIND("mice",C1451)), ISNUMBER(FIND(" Mice",C1451)))</f>
        <v>0</v>
      </c>
      <c r="AC1451" t="b">
        <f>OR(ISNUMBER(FIND(" cell ",C1451)),ISNUMBER(FIND("fibroblast",C1451)),ISNUMBER(FIND("macrophage",C1451)),ISNUMBER(FIND("epithelial",C1451)),ISNUMBER(FIND("endothelial",C1451)),ISNUMBER(FIND("neuron",C1451)),ISNUMBER(FIND(" cells ",C1451)),ISNUMBER(FIND("RBC",C1451)),ISNUMBER(FIND("mitochond",C1451)),ISNUMBER(FIND("adipocyte",C1451)),ISNUMBER(FIND("osteo",C1451)),ISNUMBER(FIND("keratin",C1451)),ISNUMBER(FIND(" cell's ",C1451)),ISNUMBER(FIND("eukary",C1451)),ISNUMBER(FIND("sperm",C1451)))</f>
        <v>1</v>
      </c>
      <c r="AD1451" t="b">
        <f>OR(ISNUMBER(FIND("human",B1451)),ISNUMBER(FIND("workers",B1451)),ISNUMBER(FIND("workforces",B1451)),ISNUMBER(FIND("occupational",B1451)),ISNUMBER(FIND("Case report",B1451)),ISNUMBER(FIND("Workplaces",B1451)),ISNUMBER(FIND("worker",B1451)))</f>
        <v>0</v>
      </c>
      <c r="AE1451" t="b">
        <f>OR(ISNUMBER(FIND(" plant ",C1451)),ISNUMBER(FIND("Plant ",C1451)),ISNUMBER(FIND("tomato",C1451)),ISNUMBER(FIND("plants",C1451)),ISNUMBER(FIND("Plants",C1451)),ISNUMBER(FIND("algae",C1451)),ISNUMBER(FIND("lettuce",C1451)),ISNUMBER(FIND("green gram sprouts ",C1451)),ISNUMBER(FIND("Cucurbita pepo",C1451)),ISNUMBER(FIND("bean ",C1451)),ISNUMBER(FIND("chloroplast",C1451)),ISNUMBER(FIND("chlorophyll",C1451)),ISNUMBER(FIND("seedling",C1451)),ISNUMBER(FIND("canola",C1451)),ISNUMBER(FIND("shoot",C1451)),ISNUMBER(FIND("photosynthes",C1451)),ISNUMBER(FIND(" leaves ",C1451)),,ISNUMBER(FIND("agriculture",C1451)),ISNUMBER(FIND(" crops ",C1451)))</f>
        <v>0</v>
      </c>
      <c r="AF1451" t="b">
        <f>OR(ISNUMBER(FIND("bacteria",C1451)),ISNUMBER(FIND("Bacteria",C1451)),ISNUMBER(FIND("Bacterium",C1451)),ISNUMBER(FIND("bacterium",C1451)),ISNUMBER(FIND(" coli ",C1451)))</f>
        <v>0</v>
      </c>
      <c r="AG1451" t="b">
        <f>OR(ISNUMBER(FIND("fungi",C1451)),ISNUMBER(FIND("Fungi",C1451)),ISNUMBER(FIND("fungus",C1451)),ISNUMBER(FIND("Fungus",C1451)),ISNUMBER(FIND("mushroom",C1451)),ISNUMBER(FIND("Mushroom",C1451)),ISNUMBER(FIND(" mold ",C1451)))</f>
        <v>0</v>
      </c>
      <c r="AH1451" t="b">
        <f>OR(ISNUMBER(FIND("Pig ",C1451)),ISNUMBER(FIND("pig ",C1451)),ISNUMBER(FIND("Pigs ",C1451)),ISNUMBER(FIND("pigs ",C1451)))</f>
        <v>0</v>
      </c>
      <c r="AI1451" t="b">
        <f>OR(ISNUMBER(FIND(" C. elegans",C1451)),ISNUMBER(FIND("Caenorhabditis elegans",C1451)),ISNUMBER(FIND("earthworms",C1451)),ISNUMBER(FIND(" Ficopomatus enigmaticus",C1451)),ISNUMBER(FIND("larva",C1451)),ISNUMBER(FIND("Lumbriculus variegatus",C1451)),ISNUMBER(FIND("nematode",C1451)))</f>
        <v>0</v>
      </c>
      <c r="AJ1451" t="b">
        <f>NOT(OR(AA1451,AB1451,AC1451,AD1451,AE1451,AF1451,AG1451,AH1451,AI1451))</f>
        <v>0</v>
      </c>
      <c r="AL1451" t="b">
        <f>OR(AA1451,AB1451,AD1451,AE1451,AF1451,AG1451,AH1451,AI1451)</f>
        <v>0</v>
      </c>
      <c r="AM1451" t="b">
        <f>IF(Table1[[#This Row],[In vivo?]],IF(Table1[[#This Row],[Cell]],FALSE,TRUE),FALSE)</f>
        <v>0</v>
      </c>
      <c r="AN1451" t="b">
        <f>AND(AC1451,AL1451)</f>
        <v>0</v>
      </c>
      <c r="AO1451" t="b">
        <f>IF(Table1[[#This Row],[Cell]],IF(Table1[[#This Row],[In vivo?]],FALSE,TRUE),FALSE)</f>
        <v>1</v>
      </c>
      <c r="AP1451" t="b">
        <f>NOT(OR(Table1[[#This Row],[In vivo?]],Table1[[#This Row],[Only in Cell]]))</f>
        <v>0</v>
      </c>
      <c r="AQ1451" t="str">
        <f>IF(OR(Table1[[#This Row],[Rodents]],Table1[[#This Row],[Human]],Table1[[#This Row],[Pig]]),OR(ISNUMBER(FIND("pulmonary",C1451)),ISNUMBER(FIND("lung",C1451))),"NA")</f>
        <v>NA</v>
      </c>
      <c r="AR1451" t="str">
        <f>IF(OR(Table1[[#This Row],[Rodents]],Table1[[#This Row],[Human]],Table1[[#This Row],[Pig]]),OR(ISNUMBER(FIND("skin",C1451)),ISNUMBER(FIND("dermal",C1451))),"NA")</f>
        <v>NA</v>
      </c>
      <c r="AS1451" t="str">
        <f>IF(OR(Table1[[#This Row],[Rodents]],Table1[[#This Row],[Human]],Table1[[#This Row],[Pig]]),OR(ISNUMBER(FIND("liver",C1451)),ISNUMBER(FIND("hepat",C1451))),"NA")</f>
        <v>NA</v>
      </c>
      <c r="AT1451" t="str">
        <f>IF(OR(Table1[[#This Row],[Rodents]],Table1[[#This Row],[Human]],Table1[[#This Row],[Pig]]),OR(ISNUMBER(FIND("kidney",C1451)),ISNUMBER(FIND("neph",C1451))),"NA")</f>
        <v>NA</v>
      </c>
      <c r="AU1451" t="str">
        <f>IF(OR(Table1[[#This Row],[Rodents]],Table1[[#This Row],[Human]],Table1[[#This Row],[Pig]]),OR(ISNUMBER(FIND("brain",C1451)),ISNUMBER(FIND("neur",C1451)),ISNUMBER(FIND("nerv",C1451))),"NA")</f>
        <v>NA</v>
      </c>
      <c r="AV1451" t="str">
        <f>IF(OR(Table1[[#This Row],[Rodents]],Table1[[#This Row],[Human]],Table1[[#This Row],[Pig]]),OR(ISNUMBER(FIND("heart",C1451)),ISNUMBER(FIND("cardi",C1451))),"NA")</f>
        <v>NA</v>
      </c>
      <c r="AW1451" t="str">
        <f>IF(OR(Table1[[#This Row],[Rodents]],Table1[[#This Row],[Human]],Table1[[#This Row],[Pig]]),OR(ISNUMBER(FIND("gastro",C1451)),ISNUMBER(FIND("intesti",C1451)),ISNUMBER(FIND("stomach",C1451))),"NA")</f>
        <v>NA</v>
      </c>
      <c r="AX1451" t="str">
        <f>IF(OR(Table1[[#This Row],[Rodents]],Table1[[#This Row],[Human]],Table1[[#This Row],[Pig]]),NOT(OR(AQ1451,AR1451,AS1451,AT1451,AU1451,AV1451,AW1451)),"NA")</f>
        <v>NA</v>
      </c>
      <c r="AY1451" t="b">
        <f>OR(ISNUMBER(FIND("SWCNT",C1451)),ISNUMBER(FIND("SWNT",C1451)),ISNUMBER(FIND("single-wall",C1451)),ISNUMBER(FIND("single wall",C1451)),ISNUMBER(FIND("Single wall",C1451)),ISNUMBER(FIND("Single-wall",C1451)),ISNUMBER(FIND("SWCNT",B1451)),ISNUMBER(FIND("SWNT",B1451)),ISNUMBER(FIND("single-wall",B1451)),ISNUMBER(FIND("single wall",B1451)),ISNUMBER(FIND("Single-wall",B1451)),ISNUMBER(FIND("Single wall",B1451)))</f>
        <v>0</v>
      </c>
      <c r="AZ1451" t="b">
        <f>OR(ISNUMBER(FIND("MWCNT",C1451)),ISNUMBER(FIND("MWNT",C1451)),ISNUMBER(FIND("multi-wall",C1451)),ISNUMBER(FIND("multi wall",C1451)),ISNUMBER(FIND("multiwall",C1451)),ISNUMBER(FIND("Multi-wall",C1451)),ISNUMBER(FIND("Multi wall",C1451)),ISNUMBER(FIND("Multiwall",C1451)),ISNUMBER(FIND("MWCNT",B1451)),ISNUMBER(FIND("MWNT",B1451)),ISNUMBER(FIND("multi-wall",B1451)),ISNUMBER(FIND("multi wall",B1451)),ISNUMBER(FIND("multiwall",B1451)),ISNUMBER(FIND("Multi-wall",B1451)),ISNUMBER(FIND("Multi wall",B1451)),ISNUMBER(FIND("Multiwall",B1451)),ISNUMBER(FIND("Double-wall",B1451)),ISNUMBER(FIND("Double wall",B1451)),ISNUMBER(FIND("Doublewall",B1451)),ISNUMBER(FIND("double-wall",B1451)),ISNUMBER(FIND("double wall",B1451)),ISNUMBER(FIND("doublewall",B1451)))</f>
        <v>1</v>
      </c>
      <c r="BA1451" t="b">
        <f>AND(Table1[[#This Row],[SWCNT]],Table1[[#This Row],[MWCNT]])</f>
        <v>0</v>
      </c>
      <c r="BB1451" t="b">
        <f>IF(Table1[[#This Row],[SWCNT]]=TRUE,FALSE,IF(Table1[[#This Row],[MWCNT]]=TRUE,FALSE,TRUE))</f>
        <v>0</v>
      </c>
      <c r="BC1451" s="18"/>
    </row>
    <row r="1452" spans="1:55" ht="203.5">
      <c r="A1452" t="s">
        <v>2373</v>
      </c>
      <c r="B1452" s="2" t="s">
        <v>2374</v>
      </c>
      <c r="C1452" s="16" t="s">
        <v>2375</v>
      </c>
      <c r="D1452" s="17" t="s">
        <v>2376</v>
      </c>
      <c r="E1452" s="2">
        <v>2017</v>
      </c>
      <c r="F1452" t="b">
        <f>OR(ISNUMBER(FIND("cytotoxic",C1452)),ISNUMBER(FIND("Cytotoxic",C1452)),ISNUMBER(FIND("cellular toxicity",C1452)),ISNUMBER(FIND("cell death",C1452)),ISNUMBER(FIND("viable",C1452)),ISNUMBER(FIND("phytotoxic",C1452)),ISNUMBER(FIND("acute toxicity",C1452)),ISNUMBER(FIND("MTT",C1452)),ISNUMBER(FIND("survival",C1452)),ISNUMBER(FIND("prolifer",C1452)),ISNUMBER(FIND("apoptosis",C1452)),ISNUMBER(FIND("neurotoxic",C1452)),ISNUMBER(FIND("  lysis ",C1452)),ISNUMBER(FIND("necrosis",C1452)),ISNUMBER(FIND("cellular death",C1452))*3,ISNUMBER(FIND("LDH",C1452)),ISNUMBER(FIND("Acute toxicity",C1452)))</f>
        <v>0</v>
      </c>
      <c r="G1452" t="b">
        <f>OR(ISNUMBER(FIND("genotoxic",C1452)),ISNUMBER(FIND("genotoxicity",C1452)),ISNUMBER(FIND("DNA damage",C1452)),ISNUMBER(FIND("DNA",C1452)),ISNUMBER(FIND("RNA",C1452)),ISNUMBER(FIND("mesothelioma",C1452)),ISNUMBER(FIND("carcino",C1452)),ISNUMBER(FIND("mutagen",C1452)),ISNUMBER(FIND("genetic",C1452)))</f>
        <v>0</v>
      </c>
      <c r="H1452" t="b">
        <f>OR(ISNUMBER(FIND("inflammatory",C1452)),ISNUMBER(FIND("inflamm",C1452)))</f>
        <v>0</v>
      </c>
      <c r="I1452" t="b">
        <f>OR(ISNUMBER(FIND("immune",C1452)),ISNUMBER(FIND("immunological",C1452)),ISNUMBER(FIND("interleuk",C1452)),ISNUMBER(FIND("platelet activation",C1452)),ISNUMBER(FIND("monocyte",C1452)),ISNUMBER(FIND("leukocyte",C1452)),ISNUMBER(FIND("cytokine",C1452)),ISNUMBER(FIND("CD4",C1452)),ISNUMBER(FIND("CD8",C1452)),ISNUMBER(FIND("T-cell",C1452)))</f>
        <v>0</v>
      </c>
      <c r="J1452" t="b">
        <f>OR(ISNUMBER(FIND("reactive oxygen",C1452)),ISNUMBER(FIND("ROS",C1452)),ISNUMBER(FIND("free radical",C1452)),ISNUMBER(FIND("oxidative stress",C1452)),ISNUMBER(FIND("peroxid",C1452)),ISNUMBER(FIND("oxidative",C1452)),ISNUMBER(FIND("antioxid",C1452)))</f>
        <v>0</v>
      </c>
      <c r="K1452" t="b">
        <f>OR(ISNUMBER(FIND("autophag",C1452)))</f>
        <v>0</v>
      </c>
      <c r="L1452" t="b">
        <f>OR(ISNUMBER(FIND("morpholog",C1452)))</f>
        <v>1</v>
      </c>
      <c r="M1452" t="b">
        <f>OR(ISNUMBER(FIND("fibrosis",C1452)),ISNUMBER(FIND("Fibrosis",C1452)),ISNUMBER(FIND("fibrot",C1452)))</f>
        <v>0</v>
      </c>
      <c r="N1452" t="b">
        <f>OR(ISNUMBER(FIND("offspring",C1452)),ISNUMBER(FIND("Parental",C1452)),ISNUMBER(FIND("parental",C1452)),ISNUMBER(FIND("germline",C1452)),ISNUMBER(FIND("reproduc",C1452)),ISNUMBER(FIND("embryo",C1452)))</f>
        <v>0</v>
      </c>
      <c r="O1452" t="b">
        <f>OR(ISNUMBER(FIND("metabol",C1452)),ISNUMBER(FIND("Metabol",C1452)),ISNUMBER(FIND("digest",C1452)),ISNUMBER(FIND("mitochon",C1452)))</f>
        <v>0</v>
      </c>
      <c r="P1452" t="b">
        <f>OR(ISNUMBER(FIND("ecotox",C1452)),ISNUMBER(FIND("Ecotox",B1452)),ISNUMBER(FIND("ecotox",B1452)),ISNUMBER(FIND("Ecotox",C1452)))</f>
        <v>0</v>
      </c>
      <c r="Q1452" t="b">
        <f>OR(ISNUMBER(FIND("Bioaccum",C1452)),ISNUMBER(FIND("bioaccum",C1452)),ISNUMBER(FIND("accum",C1452)))</f>
        <v>0</v>
      </c>
      <c r="R1452" t="b">
        <f>OR(ISNUMBER(FIND("Occupation",C1452)),ISNUMBER(FIND("occupation",C1452)),ISNUMBER(FIND("worker",C1452)),ISNUMBER(FIND("workforce",C1452)))</f>
        <v>0</v>
      </c>
      <c r="S1452" t="b">
        <f>NOT(OR(F1452,G1452,H1452,I1452,J1452,K1452,L1452,M1452,N1452,O1452,P1452,Q1452,R1452))</f>
        <v>0</v>
      </c>
      <c r="U1452" t="b">
        <f>OR(Table1[[#This Row],[Inflammation]],Table1[[#This Row],[Immune]])</f>
        <v>0</v>
      </c>
      <c r="V1452" t="str">
        <f>IF(OR(Table1[[#This Row],[Rodents]],Table1[[#This Row],[Human]],Table1[[#This Row],[Pig]]),OR(ISNUMBER(FIND("intratrach",C1452)),ISNUMBER(FIND("nasal ",C1452)),ISNUMBER(FIND("instill",C1452))),"NA")</f>
        <v>NA</v>
      </c>
      <c r="W1452" t="str">
        <f>IF(OR(Table1[[#This Row],[Rodents]],Table1[[#This Row],[Human]],Table1[[#This Row],[Pig]]),OR(ISNUMBER(FIND("dermal",C1452)),ISNUMBER(FIND("skin ",C1452))),"NA")</f>
        <v>NA</v>
      </c>
      <c r="X1452" t="str">
        <f>IF(OR(Table1[[#This Row],[Rodents]],Table1[[#This Row],[Human]],Table1[[#This Row],[Pig]]),OR(ISNUMBER(FIND("injected",C1452)),ISNUMBER(FIND("periton",C1452)),ISNUMBER(FIND("intrascrot",C1452))),"NA")</f>
        <v>NA</v>
      </c>
      <c r="Y1452" t="str">
        <f>IF(OR(Table1[[#This Row],[Rodents]],Table1[[#This Row],[Human]],Table1[[#This Row],[Pig]]),NOT(OR(Table1[[#This Row],[Inhaled/Intratracheal/intranasal]],Table1[[#This Row],[Dermal]],Table1[[#This Row],[Injected]])),"NA")</f>
        <v>NA</v>
      </c>
      <c r="AA1452" t="b">
        <f>OR(ISNUMBER(FIND("fish ",C1452)),ISNUMBER(FIND("Fish ",C1452)),ISNUMBER(FIND("aquatic",C1452)),ISNUMBER(FIND("daphnids",C1452)),ISNUMBER(FIND("Carcinus maenas",C1452)),ISNUMBER(FIND("Daphnia",C1452)),ISNUMBER(FIND("Ruditapes philippinarum",C1452)),ISNUMBER(FIND("daphnia",C1452)),ISNUMBER(FIND("marine",C1452)),ISNUMBER(FIND("mussel",C1452)),ISNUMBER(FIND("algae",C1452)),ISNUMBER(FIND("Donax faba",C1452)),ISNUMBER(FIND("estuarine",C1452)),ISNUMBER(FIND("snail",C1452)),ISNUMBER(FIND("Prorocentrum donghaiense",C1452)) )</f>
        <v>0</v>
      </c>
      <c r="AB1452" t="b">
        <f>OR(ISNUMBER(FIND(" rat ",C1452)),ISNUMBER(FIND(" rats ",C1452)),ISNUMBER(FIND(" Rats ",C1452)),ISNUMBER(FIND(" Rat ",C1452)),ISNUMBER(FIND(" rat.",C1452)),ISNUMBER(FIND(" rats.",C1452)),ISNUMBER(FIND("mouse",C1452)),ISNUMBER(FIND("mice",C1452)), ISNUMBER(FIND(" Mice",C1452)))</f>
        <v>0</v>
      </c>
      <c r="AC1452" t="b">
        <f>OR(ISNUMBER(FIND(" cell ",C1452)),ISNUMBER(FIND("fibroblast",C1452)),ISNUMBER(FIND("macrophage",C1452)),ISNUMBER(FIND("epithelial",C1452)),ISNUMBER(FIND("endothelial",C1452)),ISNUMBER(FIND("neuron",C1452)),ISNUMBER(FIND(" cells ",C1452)),ISNUMBER(FIND("RBC",C1452)),ISNUMBER(FIND("mitochond",C1452)),ISNUMBER(FIND("adipocyte",C1452)),ISNUMBER(FIND("osteo",C1452)),ISNUMBER(FIND("keratin",C1452)),ISNUMBER(FIND(" cell's ",C1452)),ISNUMBER(FIND("eukary",C1452)),ISNUMBER(FIND("sperm",C1452)))</f>
        <v>1</v>
      </c>
      <c r="AD1452" t="b">
        <f>OR(ISNUMBER(FIND("human",B1452)),ISNUMBER(FIND("workers",B1452)),ISNUMBER(FIND("workforces",B1452)),ISNUMBER(FIND("occupational",B1452)),ISNUMBER(FIND("Case report",B1452)),ISNUMBER(FIND("Workplaces",B1452)),ISNUMBER(FIND("worker",B1452)))</f>
        <v>0</v>
      </c>
      <c r="AE1452" t="b">
        <f>OR(ISNUMBER(FIND(" plant ",C1452)),ISNUMBER(FIND("Plant ",C1452)),ISNUMBER(FIND("tomato",C1452)),ISNUMBER(FIND("plants",C1452)),ISNUMBER(FIND("Plants",C1452)),ISNUMBER(FIND("algae",C1452)),ISNUMBER(FIND("lettuce",C1452)),ISNUMBER(FIND("green gram sprouts ",C1452)),ISNUMBER(FIND("Cucurbita pepo",C1452)),ISNUMBER(FIND("bean ",C1452)),ISNUMBER(FIND("chloroplast",C1452)),ISNUMBER(FIND("chlorophyll",C1452)),ISNUMBER(FIND("seedling",C1452)),ISNUMBER(FIND("canola",C1452)),ISNUMBER(FIND("shoot",C1452)),ISNUMBER(FIND("photosynthes",C1452)),ISNUMBER(FIND(" leaves ",C1452)),,ISNUMBER(FIND("agriculture",C1452)),ISNUMBER(FIND(" crops ",C1452)))</f>
        <v>0</v>
      </c>
      <c r="AF1452" t="b">
        <f>OR(ISNUMBER(FIND("bacteria",C1452)),ISNUMBER(FIND("Bacteria",C1452)),ISNUMBER(FIND("Bacterium",C1452)),ISNUMBER(FIND("bacterium",C1452)),ISNUMBER(FIND(" coli ",C1452)))</f>
        <v>0</v>
      </c>
      <c r="AG1452" t="b">
        <f>OR(ISNUMBER(FIND("fungi",C1452)),ISNUMBER(FIND("Fungi",C1452)),ISNUMBER(FIND("fungus",C1452)),ISNUMBER(FIND("Fungus",C1452)),ISNUMBER(FIND("mushroom",C1452)),ISNUMBER(FIND("Mushroom",C1452)),ISNUMBER(FIND(" mold ",C1452)))</f>
        <v>0</v>
      </c>
      <c r="AH1452" t="b">
        <f>OR(ISNUMBER(FIND("Pig ",C1452)),ISNUMBER(FIND("pig ",C1452)),ISNUMBER(FIND("Pigs ",C1452)),ISNUMBER(FIND("pigs ",C1452)))</f>
        <v>0</v>
      </c>
      <c r="AI1452" t="b">
        <f>OR(ISNUMBER(FIND(" C. elegans",C1452)),ISNUMBER(FIND("Caenorhabditis elegans",C1452)),ISNUMBER(FIND("earthworms",C1452)),ISNUMBER(FIND(" Ficopomatus enigmaticus",C1452)),ISNUMBER(FIND("larva",C1452)),ISNUMBER(FIND("Lumbriculus variegatus",C1452)),ISNUMBER(FIND("nematode",C1452)))</f>
        <v>0</v>
      </c>
      <c r="AJ1452" t="b">
        <f>NOT(OR(AA1452,AB1452,AC1452,AD1452,AE1452,AF1452,AG1452,AH1452,AI1452))</f>
        <v>0</v>
      </c>
      <c r="AL1452" t="b">
        <f>OR(AA1452,AB1452,AD1452,AE1452,AF1452,AG1452,AH1452,AI1452)</f>
        <v>0</v>
      </c>
      <c r="AM1452" t="b">
        <f>IF(Table1[[#This Row],[In vivo?]],IF(Table1[[#This Row],[Cell]],FALSE,TRUE),FALSE)</f>
        <v>0</v>
      </c>
      <c r="AN1452" t="b">
        <f>AND(AC1452,AL1452)</f>
        <v>0</v>
      </c>
      <c r="AO1452" t="b">
        <f>IF(Table1[[#This Row],[Cell]],IF(Table1[[#This Row],[In vivo?]],FALSE,TRUE),FALSE)</f>
        <v>1</v>
      </c>
      <c r="AP1452" t="b">
        <f>NOT(OR(Table1[[#This Row],[In vivo?]],Table1[[#This Row],[Only in Cell]]))</f>
        <v>0</v>
      </c>
      <c r="AQ1452" t="str">
        <f>IF(OR(Table1[[#This Row],[Rodents]],Table1[[#This Row],[Human]],Table1[[#This Row],[Pig]]),OR(ISNUMBER(FIND("pulmonary",C1452)),ISNUMBER(FIND("lung",C1452))),"NA")</f>
        <v>NA</v>
      </c>
      <c r="AR1452" t="str">
        <f>IF(OR(Table1[[#This Row],[Rodents]],Table1[[#This Row],[Human]],Table1[[#This Row],[Pig]]),OR(ISNUMBER(FIND("skin",C1452)),ISNUMBER(FIND("dermal",C1452))),"NA")</f>
        <v>NA</v>
      </c>
      <c r="AS1452" t="str">
        <f>IF(OR(Table1[[#This Row],[Rodents]],Table1[[#This Row],[Human]],Table1[[#This Row],[Pig]]),OR(ISNUMBER(FIND("liver",C1452)),ISNUMBER(FIND("hepat",C1452))),"NA")</f>
        <v>NA</v>
      </c>
      <c r="AT1452" t="str">
        <f>IF(OR(Table1[[#This Row],[Rodents]],Table1[[#This Row],[Human]],Table1[[#This Row],[Pig]]),OR(ISNUMBER(FIND("kidney",C1452)),ISNUMBER(FIND("neph",C1452))),"NA")</f>
        <v>NA</v>
      </c>
      <c r="AU1452" t="str">
        <f>IF(OR(Table1[[#This Row],[Rodents]],Table1[[#This Row],[Human]],Table1[[#This Row],[Pig]]),OR(ISNUMBER(FIND("brain",C1452)),ISNUMBER(FIND("neur",C1452)),ISNUMBER(FIND("nerv",C1452))),"NA")</f>
        <v>NA</v>
      </c>
      <c r="AV1452" t="str">
        <f>IF(OR(Table1[[#This Row],[Rodents]],Table1[[#This Row],[Human]],Table1[[#This Row],[Pig]]),OR(ISNUMBER(FIND("heart",C1452)),ISNUMBER(FIND("cardi",C1452))),"NA")</f>
        <v>NA</v>
      </c>
      <c r="AW1452" t="str">
        <f>IF(OR(Table1[[#This Row],[Rodents]],Table1[[#This Row],[Human]],Table1[[#This Row],[Pig]]),OR(ISNUMBER(FIND("gastro",C1452)),ISNUMBER(FIND("intesti",C1452)),ISNUMBER(FIND("stomach",C1452))),"NA")</f>
        <v>NA</v>
      </c>
      <c r="AX1452" t="str">
        <f>IF(OR(Table1[[#This Row],[Rodents]],Table1[[#This Row],[Human]],Table1[[#This Row],[Pig]]),NOT(OR(AQ1452,AR1452,AS1452,AT1452,AU1452,AV1452,AW1452)),"NA")</f>
        <v>NA</v>
      </c>
      <c r="AY1452" t="b">
        <f>OR(ISNUMBER(FIND("SWCNT",C1452)),ISNUMBER(FIND("SWNT",C1452)),ISNUMBER(FIND("single-wall",C1452)),ISNUMBER(FIND("single wall",C1452)),ISNUMBER(FIND("Single wall",C1452)),ISNUMBER(FIND("Single-wall",C1452)),ISNUMBER(FIND("SWCNT",B1452)),ISNUMBER(FIND("SWNT",B1452)),ISNUMBER(FIND("single-wall",B1452)),ISNUMBER(FIND("single wall",B1452)),ISNUMBER(FIND("Single-wall",B1452)),ISNUMBER(FIND("Single wall",B1452)))</f>
        <v>1</v>
      </c>
      <c r="AZ1452" t="b">
        <f>OR(ISNUMBER(FIND("MWCNT",C1452)),ISNUMBER(FIND("MWNT",C1452)),ISNUMBER(FIND("multi-wall",C1452)),ISNUMBER(FIND("multi wall",C1452)),ISNUMBER(FIND("multiwall",C1452)),ISNUMBER(FIND("Multi-wall",C1452)),ISNUMBER(FIND("Multi wall",C1452)),ISNUMBER(FIND("Multiwall",C1452)),ISNUMBER(FIND("MWCNT",B1452)),ISNUMBER(FIND("MWNT",B1452)),ISNUMBER(FIND("multi-wall",B1452)),ISNUMBER(FIND("multi wall",B1452)),ISNUMBER(FIND("multiwall",B1452)),ISNUMBER(FIND("Multi-wall",B1452)),ISNUMBER(FIND("Multi wall",B1452)),ISNUMBER(FIND("Multiwall",B1452)),ISNUMBER(FIND("Double-wall",B1452)),ISNUMBER(FIND("Double wall",B1452)),ISNUMBER(FIND("Doublewall",B1452)),ISNUMBER(FIND("double-wall",B1452)),ISNUMBER(FIND("double wall",B1452)),ISNUMBER(FIND("doublewall",B1452)))</f>
        <v>0</v>
      </c>
      <c r="BA1452" t="b">
        <f>AND(Table1[[#This Row],[SWCNT]],Table1[[#This Row],[MWCNT]])</f>
        <v>0</v>
      </c>
      <c r="BB1452" t="b">
        <f>IF(Table1[[#This Row],[SWCNT]]=TRUE,FALSE,IF(Table1[[#This Row],[MWCNT]]=TRUE,FALSE,TRUE))</f>
        <v>0</v>
      </c>
      <c r="BC1452" s="18"/>
    </row>
    <row r="1453" spans="1:55" ht="222">
      <c r="A1453" t="s">
        <v>2377</v>
      </c>
      <c r="B1453" s="2" t="s">
        <v>2378</v>
      </c>
      <c r="C1453" s="16" t="s">
        <v>2379</v>
      </c>
      <c r="D1453" s="17" t="s">
        <v>2008</v>
      </c>
      <c r="E1453" s="2">
        <v>2017</v>
      </c>
      <c r="F1453" t="b">
        <f>OR(ISNUMBER(FIND("cytotoxic",C1453)),ISNUMBER(FIND("Cytotoxic",C1453)),ISNUMBER(FIND("cellular toxicity",C1453)),ISNUMBER(FIND("cell death",C1453)),ISNUMBER(FIND("viable",C1453)),ISNUMBER(FIND("phytotoxic",C1453)),ISNUMBER(FIND("acute toxicity",C1453)),ISNUMBER(FIND("MTT",C1453)),ISNUMBER(FIND("survival",C1453)),ISNUMBER(FIND("prolifer",C1453)),ISNUMBER(FIND("apoptosis",C1453)),ISNUMBER(FIND("neurotoxic",C1453)),ISNUMBER(FIND("  lysis ",C1453)),ISNUMBER(FIND("necrosis",C1453)),ISNUMBER(FIND("cellular death",C1453))*3,ISNUMBER(FIND("LDH",C1453)),ISNUMBER(FIND("Acute toxicity",C1453)))</f>
        <v>1</v>
      </c>
      <c r="G1453" t="b">
        <f>OR(ISNUMBER(FIND("genotoxic",C1453)),ISNUMBER(FIND("genotoxicity",C1453)),ISNUMBER(FIND("DNA damage",C1453)),ISNUMBER(FIND("DNA",C1453)),ISNUMBER(FIND("RNA",C1453)),ISNUMBER(FIND("mesothelioma",C1453)),ISNUMBER(FIND("carcino",C1453)),ISNUMBER(FIND("mutagen",C1453)),ISNUMBER(FIND("genetic",C1453)))</f>
        <v>1</v>
      </c>
      <c r="H1453" t="b">
        <f>OR(ISNUMBER(FIND("inflammatory",C1453)),ISNUMBER(FIND("inflamm",C1453)))</f>
        <v>0</v>
      </c>
      <c r="I1453" t="b">
        <f>OR(ISNUMBER(FIND("immune",C1453)),ISNUMBER(FIND("immunological",C1453)),ISNUMBER(FIND("interleuk",C1453)),ISNUMBER(FIND("platelet activation",C1453)),ISNUMBER(FIND("monocyte",C1453)),ISNUMBER(FIND("leukocyte",C1453)),ISNUMBER(FIND("cytokine",C1453)),ISNUMBER(FIND("CD4",C1453)),ISNUMBER(FIND("CD8",C1453)),ISNUMBER(FIND("T-cell",C1453)))</f>
        <v>1</v>
      </c>
      <c r="J1453" t="b">
        <f>OR(ISNUMBER(FIND("reactive oxygen",C1453)),ISNUMBER(FIND("ROS",C1453)),ISNUMBER(FIND("free radical",C1453)),ISNUMBER(FIND("oxidative stress",C1453)),ISNUMBER(FIND("peroxid",C1453)),ISNUMBER(FIND("oxidative",C1453)),ISNUMBER(FIND("antioxid",C1453)))</f>
        <v>0</v>
      </c>
      <c r="K1453" t="b">
        <f>OR(ISNUMBER(FIND("autophag",C1453)))</f>
        <v>0</v>
      </c>
      <c r="L1453" t="b">
        <f>OR(ISNUMBER(FIND("morpholog",C1453)))</f>
        <v>0</v>
      </c>
      <c r="M1453" t="b">
        <f>OR(ISNUMBER(FIND("fibrosis",C1453)),ISNUMBER(FIND("Fibrosis",C1453)),ISNUMBER(FIND("fibrot",C1453)))</f>
        <v>0</v>
      </c>
      <c r="N1453" t="b">
        <f>OR(ISNUMBER(FIND("offspring",C1453)),ISNUMBER(FIND("Parental",C1453)),ISNUMBER(FIND("parental",C1453)),ISNUMBER(FIND("germline",C1453)),ISNUMBER(FIND("reproduc",C1453)),ISNUMBER(FIND("embryo",C1453)))</f>
        <v>0</v>
      </c>
      <c r="O1453" t="b">
        <f>OR(ISNUMBER(FIND("metabol",C1453)),ISNUMBER(FIND("Metabol",C1453)),ISNUMBER(FIND("digest",C1453)),ISNUMBER(FIND("mitochon",C1453)))</f>
        <v>0</v>
      </c>
      <c r="P1453" t="b">
        <f>OR(ISNUMBER(FIND("ecotox",C1453)),ISNUMBER(FIND("Ecotox",B1453)),ISNUMBER(FIND("ecotox",B1453)),ISNUMBER(FIND("Ecotox",C1453)))</f>
        <v>0</v>
      </c>
      <c r="Q1453" t="b">
        <f>OR(ISNUMBER(FIND("Bioaccum",C1453)),ISNUMBER(FIND("bioaccum",C1453)),ISNUMBER(FIND("accum",C1453)))</f>
        <v>0</v>
      </c>
      <c r="R1453" t="b">
        <f>OR(ISNUMBER(FIND("Occupation",C1453)),ISNUMBER(FIND("occupation",C1453)),ISNUMBER(FIND("worker",C1453)),ISNUMBER(FIND("workforce",C1453)))</f>
        <v>0</v>
      </c>
      <c r="S1453" t="b">
        <f>NOT(OR(F1453,G1453,H1453,I1453,J1453,K1453,L1453,M1453,N1453,O1453,P1453,Q1453,R1453))</f>
        <v>0</v>
      </c>
      <c r="U1453" t="b">
        <f>OR(Table1[[#This Row],[Inflammation]],Table1[[#This Row],[Immune]])</f>
        <v>1</v>
      </c>
      <c r="V1453" t="str">
        <f>IF(OR(Table1[[#This Row],[Rodents]],Table1[[#This Row],[Human]],Table1[[#This Row],[Pig]]),OR(ISNUMBER(FIND("intratrach",C1453)),ISNUMBER(FIND("nasal ",C1453)),ISNUMBER(FIND("instill",C1453))),"NA")</f>
        <v>NA</v>
      </c>
      <c r="W1453" t="str">
        <f>IF(OR(Table1[[#This Row],[Rodents]],Table1[[#This Row],[Human]],Table1[[#This Row],[Pig]]),OR(ISNUMBER(FIND("dermal",C1453)),ISNUMBER(FIND("skin ",C1453))),"NA")</f>
        <v>NA</v>
      </c>
      <c r="X1453" t="str">
        <f>IF(OR(Table1[[#This Row],[Rodents]],Table1[[#This Row],[Human]],Table1[[#This Row],[Pig]]),OR(ISNUMBER(FIND("injected",C1453)),ISNUMBER(FIND("periton",C1453)),ISNUMBER(FIND("intrascrot",C1453))),"NA")</f>
        <v>NA</v>
      </c>
      <c r="Y1453" t="str">
        <f>IF(OR(Table1[[#This Row],[Rodents]],Table1[[#This Row],[Human]],Table1[[#This Row],[Pig]]),NOT(OR(Table1[[#This Row],[Inhaled/Intratracheal/intranasal]],Table1[[#This Row],[Dermal]],Table1[[#This Row],[Injected]])),"NA")</f>
        <v>NA</v>
      </c>
      <c r="AA1453" t="b">
        <f>OR(ISNUMBER(FIND("fish ",C1453)),ISNUMBER(FIND("Fish ",C1453)),ISNUMBER(FIND("aquatic",C1453)),ISNUMBER(FIND("daphnids",C1453)),ISNUMBER(FIND("Carcinus maenas",C1453)),ISNUMBER(FIND("Daphnia",C1453)),ISNUMBER(FIND("Ruditapes philippinarum",C1453)),ISNUMBER(FIND("daphnia",C1453)),ISNUMBER(FIND("marine",C1453)),ISNUMBER(FIND("mussel",C1453)),ISNUMBER(FIND("algae",C1453)),ISNUMBER(FIND("Donax faba",C1453)),ISNUMBER(FIND("estuarine",C1453)),ISNUMBER(FIND("snail",C1453)),ISNUMBER(FIND("Prorocentrum donghaiense",C1453)) )</f>
        <v>0</v>
      </c>
      <c r="AB1453" t="b">
        <f>OR(ISNUMBER(FIND(" rat ",C1453)),ISNUMBER(FIND(" rats ",C1453)),ISNUMBER(FIND(" Rats ",C1453)),ISNUMBER(FIND(" Rat ",C1453)),ISNUMBER(FIND(" rat.",C1453)),ISNUMBER(FIND(" rats.",C1453)),ISNUMBER(FIND("mouse",C1453)),ISNUMBER(FIND("mice",C1453)), ISNUMBER(FIND(" Mice",C1453)))</f>
        <v>0</v>
      </c>
      <c r="AC1453" t="b">
        <f>OR(ISNUMBER(FIND(" cell ",C1453)),ISNUMBER(FIND("fibroblast",C1453)),ISNUMBER(FIND("macrophage",C1453)),ISNUMBER(FIND("epithelial",C1453)),ISNUMBER(FIND("endothelial",C1453)),ISNUMBER(FIND("neuron",C1453)),ISNUMBER(FIND(" cells ",C1453)),ISNUMBER(FIND("RBC",C1453)),ISNUMBER(FIND("mitochond",C1453)),ISNUMBER(FIND("adipocyte",C1453)),ISNUMBER(FIND("osteo",C1453)),ISNUMBER(FIND("keratin",C1453)),ISNUMBER(FIND(" cell's ",C1453)),ISNUMBER(FIND("eukary",C1453)),ISNUMBER(FIND("sperm",C1453)))</f>
        <v>1</v>
      </c>
      <c r="AD1453" t="b">
        <v>0</v>
      </c>
      <c r="AE1453" t="b">
        <f>OR(ISNUMBER(FIND(" plant ",C1453)),ISNUMBER(FIND("Plant ",C1453)),ISNUMBER(FIND("tomato",C1453)),ISNUMBER(FIND("plants",C1453)),ISNUMBER(FIND("Plants",C1453)),ISNUMBER(FIND("algae",C1453)),ISNUMBER(FIND("lettuce",C1453)),ISNUMBER(FIND("green gram sprouts ",C1453)),ISNUMBER(FIND("Cucurbita pepo",C1453)),ISNUMBER(FIND("bean ",C1453)),ISNUMBER(FIND("chloroplast",C1453)),ISNUMBER(FIND("chlorophyll",C1453)),ISNUMBER(FIND("seedling",C1453)),ISNUMBER(FIND("canola",C1453)),ISNUMBER(FIND("shoot",C1453)),ISNUMBER(FIND("photosynthes",C1453)),ISNUMBER(FIND(" leaves ",C1453)),,ISNUMBER(FIND("agriculture",C1453)),ISNUMBER(FIND(" crops ",C1453)))</f>
        <v>0</v>
      </c>
      <c r="AF1453" t="b">
        <f>OR(ISNUMBER(FIND("bacteria",C1453)),ISNUMBER(FIND("Bacteria",C1453)),ISNUMBER(FIND("Bacterium",C1453)),ISNUMBER(FIND("bacterium",C1453)),ISNUMBER(FIND(" coli ",C1453)))</f>
        <v>0</v>
      </c>
      <c r="AG1453" t="b">
        <f>OR(ISNUMBER(FIND("fungi",C1453)),ISNUMBER(FIND("Fungi",C1453)),ISNUMBER(FIND("fungus",C1453)),ISNUMBER(FIND("Fungus",C1453)),ISNUMBER(FIND("mushroom",C1453)),ISNUMBER(FIND("Mushroom",C1453)),ISNUMBER(FIND(" mold ",C1453)))</f>
        <v>0</v>
      </c>
      <c r="AH1453" t="b">
        <f>OR(ISNUMBER(FIND("Pig ",C1453)),ISNUMBER(FIND("pig ",C1453)),ISNUMBER(FIND("Pigs ",C1453)),ISNUMBER(FIND("pigs ",C1453)))</f>
        <v>0</v>
      </c>
      <c r="AI1453" t="b">
        <f>OR(ISNUMBER(FIND(" C. elegans",C1453)),ISNUMBER(FIND("Caenorhabditis elegans",C1453)),ISNUMBER(FIND("earthworms",C1453)),ISNUMBER(FIND(" Ficopomatus enigmaticus",C1453)),ISNUMBER(FIND("larva",C1453)),ISNUMBER(FIND("Lumbriculus variegatus",C1453)),ISNUMBER(FIND("nematode",C1453)))</f>
        <v>0</v>
      </c>
      <c r="AJ1453" t="b">
        <f>NOT(OR(AA1453,AB1453,AC1453,AD1453,AE1453,AF1453,AG1453,AH1453,AI1453))</f>
        <v>0</v>
      </c>
      <c r="AL1453" t="b">
        <f>OR(AA1453,AB1453,AD1453,AE1453,AF1453,AG1453,AH1453,AI1453)</f>
        <v>0</v>
      </c>
      <c r="AM1453" t="b">
        <f>IF(Table1[[#This Row],[In vivo?]],IF(Table1[[#This Row],[Cell]],FALSE,TRUE),FALSE)</f>
        <v>0</v>
      </c>
      <c r="AN1453" t="b">
        <f>AND(AC1453,AL1453)</f>
        <v>0</v>
      </c>
      <c r="AO1453" t="b">
        <f>IF(Table1[[#This Row],[Cell]],IF(Table1[[#This Row],[In vivo?]],FALSE,TRUE),FALSE)</f>
        <v>1</v>
      </c>
      <c r="AP1453" t="b">
        <f>NOT(OR(Table1[[#This Row],[In vivo?]],Table1[[#This Row],[Only in Cell]]))</f>
        <v>0</v>
      </c>
      <c r="AQ1453" t="str">
        <f>IF(OR(Table1[[#This Row],[Rodents]],Table1[[#This Row],[Human]],Table1[[#This Row],[Pig]]),OR(ISNUMBER(FIND("pulmonary",C1453)),ISNUMBER(FIND("lung",C1453))),"NA")</f>
        <v>NA</v>
      </c>
      <c r="AR1453" t="str">
        <f>IF(OR(Table1[[#This Row],[Rodents]],Table1[[#This Row],[Human]],Table1[[#This Row],[Pig]]),OR(ISNUMBER(FIND("skin",C1453)),ISNUMBER(FIND("dermal",C1453))),"NA")</f>
        <v>NA</v>
      </c>
      <c r="AS1453" t="str">
        <f>IF(OR(Table1[[#This Row],[Rodents]],Table1[[#This Row],[Human]],Table1[[#This Row],[Pig]]),OR(ISNUMBER(FIND("liver",C1453)),ISNUMBER(FIND("hepat",C1453))),"NA")</f>
        <v>NA</v>
      </c>
      <c r="AT1453" t="str">
        <f>IF(OR(Table1[[#This Row],[Rodents]],Table1[[#This Row],[Human]],Table1[[#This Row],[Pig]]),OR(ISNUMBER(FIND("kidney",C1453)),ISNUMBER(FIND("neph",C1453))),"NA")</f>
        <v>NA</v>
      </c>
      <c r="AU1453" t="str">
        <f>IF(OR(Table1[[#This Row],[Rodents]],Table1[[#This Row],[Human]],Table1[[#This Row],[Pig]]),OR(ISNUMBER(FIND("brain",C1453)),ISNUMBER(FIND("neur",C1453)),ISNUMBER(FIND("nerv",C1453))),"NA")</f>
        <v>NA</v>
      </c>
      <c r="AV1453" t="str">
        <f>IF(OR(Table1[[#This Row],[Rodents]],Table1[[#This Row],[Human]],Table1[[#This Row],[Pig]]),OR(ISNUMBER(FIND("heart",C1453)),ISNUMBER(FIND("cardi",C1453))),"NA")</f>
        <v>NA</v>
      </c>
      <c r="AW1453" t="str">
        <f>IF(OR(Table1[[#This Row],[Rodents]],Table1[[#This Row],[Human]],Table1[[#This Row],[Pig]]),OR(ISNUMBER(FIND("gastro",C1453)),ISNUMBER(FIND("intesti",C1453)),ISNUMBER(FIND("stomach",C1453))),"NA")</f>
        <v>NA</v>
      </c>
      <c r="AX1453" t="str">
        <f>IF(OR(Table1[[#This Row],[Rodents]],Table1[[#This Row],[Human]],Table1[[#This Row],[Pig]]),NOT(OR(AQ1453,AR1453,AS1453,AT1453,AU1453,AV1453,AW1453)),"NA")</f>
        <v>NA</v>
      </c>
      <c r="AY1453" t="b">
        <f>OR(ISNUMBER(FIND("SWCNT",C1453)),ISNUMBER(FIND("SWNT",C1453)),ISNUMBER(FIND("single-wall",C1453)),ISNUMBER(FIND("single wall",C1453)),ISNUMBER(FIND("Single wall",C1453)),ISNUMBER(FIND("Single-wall",C1453)),ISNUMBER(FIND("SWCNT",B1453)),ISNUMBER(FIND("SWNT",B1453)),ISNUMBER(FIND("single-wall",B1453)),ISNUMBER(FIND("single wall",B1453)),ISNUMBER(FIND("Single-wall",B1453)),ISNUMBER(FIND("Single wall",B1453)))</f>
        <v>1</v>
      </c>
      <c r="AZ1453" t="b">
        <f>OR(ISNUMBER(FIND("MWCNT",C1453)),ISNUMBER(FIND("MWNT",C1453)),ISNUMBER(FIND("multi-wall",C1453)),ISNUMBER(FIND("multi wall",C1453)),ISNUMBER(FIND("multiwall",C1453)),ISNUMBER(FIND("Multi-wall",C1453)),ISNUMBER(FIND("Multi wall",C1453)),ISNUMBER(FIND("Multiwall",C1453)),ISNUMBER(FIND("MWCNT",B1453)),ISNUMBER(FIND("MWNT",B1453)),ISNUMBER(FIND("multi-wall",B1453)),ISNUMBER(FIND("multi wall",B1453)),ISNUMBER(FIND("multiwall",B1453)),ISNUMBER(FIND("Multi-wall",B1453)),ISNUMBER(FIND("Multi wall",B1453)),ISNUMBER(FIND("Multiwall",B1453)),ISNUMBER(FIND("Double-wall",B1453)),ISNUMBER(FIND("Double wall",B1453)),ISNUMBER(FIND("Doublewall",B1453)),ISNUMBER(FIND("double-wall",B1453)),ISNUMBER(FIND("double wall",B1453)),ISNUMBER(FIND("doublewall",B1453)))</f>
        <v>1</v>
      </c>
      <c r="BA1453" t="b">
        <f>AND(Table1[[#This Row],[SWCNT]],Table1[[#This Row],[MWCNT]])</f>
        <v>1</v>
      </c>
      <c r="BB1453" t="b">
        <f>IF(Table1[[#This Row],[SWCNT]]=TRUE,FALSE,IF(Table1[[#This Row],[MWCNT]]=TRUE,FALSE,TRUE))</f>
        <v>0</v>
      </c>
      <c r="BC1453" s="18"/>
    </row>
    <row r="1454" spans="1:55" ht="203.5">
      <c r="A1454" t="s">
        <v>2385</v>
      </c>
      <c r="B1454" s="2" t="s">
        <v>2389</v>
      </c>
      <c r="C1454" s="16" t="s">
        <v>2393</v>
      </c>
      <c r="D1454" s="17" t="s">
        <v>2338</v>
      </c>
      <c r="E1454" s="2">
        <v>2017</v>
      </c>
      <c r="F1454" t="b">
        <f>OR(ISNUMBER(FIND("cytotoxic",C1454)),ISNUMBER(FIND("Cytotoxic",C1454)),ISNUMBER(FIND("cellular toxicity",C1454)),ISNUMBER(FIND("cell death",C1454)),ISNUMBER(FIND("viable",C1454)),ISNUMBER(FIND("phytotoxic",C1454)),ISNUMBER(FIND("acute toxicity",C1454)),ISNUMBER(FIND("MTT",C1454)),ISNUMBER(FIND("survival",C1454)),ISNUMBER(FIND("prolifer",C1454)),ISNUMBER(FIND("apoptosis",C1454)),ISNUMBER(FIND("neurotoxic",C1454)),ISNUMBER(FIND("  lysis ",C1454)),ISNUMBER(FIND("necrosis",C1454)),ISNUMBER(FIND("cellular death",C1454))*3,ISNUMBER(FIND("LDH",C1454)),ISNUMBER(FIND("Acute toxicity",C1454)))</f>
        <v>1</v>
      </c>
      <c r="G1454" t="b">
        <f>OR(ISNUMBER(FIND("genotoxic",C1454)),ISNUMBER(FIND("genotoxicity",C1454)),ISNUMBER(FIND("DNA damage",C1454)),ISNUMBER(FIND("DNA",C1454)),ISNUMBER(FIND("RNA",C1454)),ISNUMBER(FIND("mesothelioma",C1454)),ISNUMBER(FIND("carcino",C1454)),ISNUMBER(FIND("mutagen",C1454)),ISNUMBER(FIND("genetic",C1454)))</f>
        <v>0</v>
      </c>
      <c r="H1454" t="b">
        <f>OR(ISNUMBER(FIND("inflammatory",C1454)),ISNUMBER(FIND("inflamm",C1454)))</f>
        <v>0</v>
      </c>
      <c r="I1454" t="b">
        <f>OR(ISNUMBER(FIND("immune",C1454)),ISNUMBER(FIND("immunological",C1454)),ISNUMBER(FIND("interleuk",C1454)),ISNUMBER(FIND("platelet activation",C1454)),ISNUMBER(FIND("monocyte",C1454)),ISNUMBER(FIND("leukocyte",C1454)),ISNUMBER(FIND("cytokine",C1454)),ISNUMBER(FIND("CD4",C1454)),ISNUMBER(FIND("CD8",C1454)),ISNUMBER(FIND("T-cell",C1454)))</f>
        <v>0</v>
      </c>
      <c r="J1454" t="b">
        <f>OR(ISNUMBER(FIND("reactive oxygen",C1454)),ISNUMBER(FIND("ROS",C1454)),ISNUMBER(FIND("free radical",C1454)),ISNUMBER(FIND("oxidative stress",C1454)),ISNUMBER(FIND("peroxid",C1454)),ISNUMBER(FIND("oxidative",C1454)),ISNUMBER(FIND("antioxid",C1454)))</f>
        <v>1</v>
      </c>
      <c r="K1454" t="b">
        <f>OR(ISNUMBER(FIND("autophag",C1454)))</f>
        <v>0</v>
      </c>
      <c r="L1454" t="b">
        <f>OR(ISNUMBER(FIND("morpholog",C1454)))</f>
        <v>0</v>
      </c>
      <c r="M1454" t="b">
        <f>OR(ISNUMBER(FIND("fibrosis",C1454)),ISNUMBER(FIND("Fibrosis",C1454)),ISNUMBER(FIND("fibrot",C1454)))</f>
        <v>0</v>
      </c>
      <c r="N1454" t="b">
        <f>OR(ISNUMBER(FIND("offspring",C1454)),ISNUMBER(FIND("Parental",C1454)),ISNUMBER(FIND("parental",C1454)),ISNUMBER(FIND("germline",C1454)),ISNUMBER(FIND("reproduc",C1454)),ISNUMBER(FIND("embryo",C1454)))</f>
        <v>1</v>
      </c>
      <c r="O1454" t="b">
        <f>OR(ISNUMBER(FIND("metabol",C1454)),ISNUMBER(FIND("Metabol",C1454)),ISNUMBER(FIND("digest",C1454)),ISNUMBER(FIND("mitochon",C1454)))</f>
        <v>1</v>
      </c>
      <c r="P1454" t="b">
        <f>OR(ISNUMBER(FIND("ecotox",C1454)),ISNUMBER(FIND("Ecotox",B1454)),ISNUMBER(FIND("ecotox",B1454)),ISNUMBER(FIND("Ecotox",C1454)))</f>
        <v>0</v>
      </c>
      <c r="Q1454" t="b">
        <f>OR(ISNUMBER(FIND("Bioaccum",C1454)),ISNUMBER(FIND("bioaccum",C1454)),ISNUMBER(FIND("accum",C1454)))</f>
        <v>0</v>
      </c>
      <c r="R1454" t="b">
        <f>OR(ISNUMBER(FIND("Occupation",C1454)),ISNUMBER(FIND("occupation",C1454)),ISNUMBER(FIND("worker",C1454)),ISNUMBER(FIND("workforce",C1454)))</f>
        <v>0</v>
      </c>
      <c r="S1454" t="b">
        <f>NOT(OR(F1454,G1454,H1454,I1454,J1454,K1454,L1454,M1454,N1454,O1454,P1454,Q1454,R1454))</f>
        <v>0</v>
      </c>
      <c r="U1454" t="b">
        <f>OR(Table1[[#This Row],[Inflammation]],Table1[[#This Row],[Immune]])</f>
        <v>0</v>
      </c>
      <c r="V1454" t="b">
        <f>IF(OR(Table1[[#This Row],[Rodents]],Table1[[#This Row],[Human]],Table1[[#This Row],[Pig]]),OR(ISNUMBER(FIND("intratrach",C1454)),ISNUMBER(FIND("nasal ",C1454)),ISNUMBER(FIND("instill",C1454))),"NA")</f>
        <v>0</v>
      </c>
      <c r="W1454" t="b">
        <f>IF(OR(Table1[[#This Row],[Rodents]],Table1[[#This Row],[Human]],Table1[[#This Row],[Pig]]),OR(ISNUMBER(FIND("dermal",C1454)),ISNUMBER(FIND("skin ",C1454))),"NA")</f>
        <v>0</v>
      </c>
      <c r="X1454" t="b">
        <f>IF(OR(Table1[[#This Row],[Rodents]],Table1[[#This Row],[Human]],Table1[[#This Row],[Pig]]),OR(ISNUMBER(FIND("injected",C1454)),ISNUMBER(FIND("periton",C1454)),ISNUMBER(FIND("intrascrot",C1454))),"NA")</f>
        <v>0</v>
      </c>
      <c r="Y1454" t="b">
        <f>IF(OR(Table1[[#This Row],[Rodents]],Table1[[#This Row],[Human]],Table1[[#This Row],[Pig]]),NOT(OR(Table1[[#This Row],[Inhaled/Intratracheal/intranasal]],Table1[[#This Row],[Dermal]],Table1[[#This Row],[Injected]])),"NA")</f>
        <v>1</v>
      </c>
      <c r="AA1454" t="b">
        <f>OR(ISNUMBER(FIND("fish ",C1454)),ISNUMBER(FIND("Fish ",C1454)),ISNUMBER(FIND("aquatic",C1454)),ISNUMBER(FIND("daphnids",C1454)),ISNUMBER(FIND("Carcinus maenas",C1454)),ISNUMBER(FIND("Daphnia",C1454)),ISNUMBER(FIND("Ruditapes philippinarum",C1454)),ISNUMBER(FIND("daphnia",C1454)),ISNUMBER(FIND("marine",C1454)),ISNUMBER(FIND("mussel",C1454)),ISNUMBER(FIND("algae",C1454)),ISNUMBER(FIND("Donax faba",C1454)),ISNUMBER(FIND("estuarine",C1454)),ISNUMBER(FIND("snail",C1454)),ISNUMBER(FIND("Prorocentrum donghaiense",C1454)) )</f>
        <v>0</v>
      </c>
      <c r="AB1454" t="b">
        <f>OR(ISNUMBER(FIND(" rat ",C1454)),ISNUMBER(FIND(" rats ",C1454)),ISNUMBER(FIND(" Rats ",C1454)),ISNUMBER(FIND(" Rat ",C1454)),ISNUMBER(FIND(" rat.",C1454)),ISNUMBER(FIND(" rats.",C1454)),ISNUMBER(FIND("mouse",C1454)),ISNUMBER(FIND("mice",C1454)), ISNUMBER(FIND(" Mice",C1454)))</f>
        <v>1</v>
      </c>
      <c r="AC1454" t="b">
        <f>OR(ISNUMBER(FIND(" cell ",C1454)),ISNUMBER(FIND("fibroblast",C1454)),ISNUMBER(FIND("macrophage",C1454)),ISNUMBER(FIND("epithelial",C1454)),ISNUMBER(FIND("endothelial",C1454)),ISNUMBER(FIND("neuron",C1454)),ISNUMBER(FIND(" cells ",C1454)),ISNUMBER(FIND("RBC",C1454)),ISNUMBER(FIND("mitochond",C1454)),ISNUMBER(FIND("adipocyte",C1454)),ISNUMBER(FIND("osteo",C1454)),ISNUMBER(FIND("keratin",C1454)),ISNUMBER(FIND(" cell's ",C1454)),ISNUMBER(FIND("eukary",C1454)),ISNUMBER(FIND("sperm",C1454)))</f>
        <v>1</v>
      </c>
      <c r="AD1454" t="b">
        <f>OR(ISNUMBER(FIND("human",B1454)),ISNUMBER(FIND("workers",B1454)),ISNUMBER(FIND("workforces",B1454)),ISNUMBER(FIND("occupational",B1454)),ISNUMBER(FIND("Case report",B1454)),ISNUMBER(FIND("Workplaces",B1454)),ISNUMBER(FIND("worker",B1454)))</f>
        <v>0</v>
      </c>
      <c r="AE1454" t="b">
        <f>OR(ISNUMBER(FIND(" plant ",C1454)),ISNUMBER(FIND("Plant ",C1454)),ISNUMBER(FIND("tomato",C1454)),ISNUMBER(FIND("plants",C1454)),ISNUMBER(FIND("Plants",C1454)),ISNUMBER(FIND("algae",C1454)),ISNUMBER(FIND("lettuce",C1454)),ISNUMBER(FIND("green gram sprouts ",C1454)),ISNUMBER(FIND("Cucurbita pepo",C1454)),ISNUMBER(FIND("bean ",C1454)),ISNUMBER(FIND("chloroplast",C1454)),ISNUMBER(FIND("chlorophyll",C1454)),ISNUMBER(FIND("seedling",C1454)),ISNUMBER(FIND("canola",C1454)),ISNUMBER(FIND("shoot",C1454)),ISNUMBER(FIND("photosynthes",C1454)),ISNUMBER(FIND(" leaves ",C1454)),,ISNUMBER(FIND("agriculture",C1454)),ISNUMBER(FIND(" crops ",C1454)))</f>
        <v>0</v>
      </c>
      <c r="AF1454" t="b">
        <f>OR(ISNUMBER(FIND("bacteria",C1454)),ISNUMBER(FIND("Bacteria",C1454)),ISNUMBER(FIND("Bacterium",C1454)),ISNUMBER(FIND("bacterium",C1454)),ISNUMBER(FIND(" coli ",C1454)))</f>
        <v>0</v>
      </c>
      <c r="AG1454" t="b">
        <f>OR(ISNUMBER(FIND("fungi",C1454)),ISNUMBER(FIND("Fungi",C1454)),ISNUMBER(FIND("fungus",C1454)),ISNUMBER(FIND("Fungus",C1454)),ISNUMBER(FIND("mushroom",C1454)),ISNUMBER(FIND("Mushroom",C1454)),ISNUMBER(FIND(" mold ",C1454)))</f>
        <v>0</v>
      </c>
      <c r="AH1454" t="b">
        <f>OR(ISNUMBER(FIND("Pig ",C1454)),ISNUMBER(FIND("pig ",C1454)),ISNUMBER(FIND("Pigs ",C1454)),ISNUMBER(FIND("pigs ",C1454)))</f>
        <v>0</v>
      </c>
      <c r="AI1454" t="b">
        <f>OR(ISNUMBER(FIND(" C. elegans",C1454)),ISNUMBER(FIND("Caenorhabditis elegans",C1454)),ISNUMBER(FIND("earthworms",C1454)),ISNUMBER(FIND(" Ficopomatus enigmaticus",C1454)),ISNUMBER(FIND("larva",C1454)),ISNUMBER(FIND("Lumbriculus variegatus",C1454)),ISNUMBER(FIND("nematode",C1454)))</f>
        <v>0</v>
      </c>
      <c r="AJ1454" t="b">
        <f>NOT(OR(AA1454,AB1454,AC1454,AD1454,AE1454,AF1454,AG1454,AH1454,AI1454))</f>
        <v>0</v>
      </c>
      <c r="AL1454" t="b">
        <f>OR(AA1454,AB1454,AD1454,AE1454,AF1454,AG1454,AH1454,AI1454)</f>
        <v>1</v>
      </c>
      <c r="AM1454" t="b">
        <f>IF(Table1[[#This Row],[In vivo?]],IF(Table1[[#This Row],[Cell]],FALSE,TRUE),FALSE)</f>
        <v>0</v>
      </c>
      <c r="AN1454" t="b">
        <f>AND(AC1454,AL1454)</f>
        <v>1</v>
      </c>
      <c r="AO1454" t="b">
        <f>IF(Table1[[#This Row],[Cell]],IF(Table1[[#This Row],[In vivo?]],FALSE,TRUE),FALSE)</f>
        <v>0</v>
      </c>
      <c r="AP1454" t="b">
        <f>NOT(OR(Table1[[#This Row],[In vivo?]],Table1[[#This Row],[Only in Cell]]))</f>
        <v>0</v>
      </c>
      <c r="AQ1454" t="b">
        <f>IF(OR(Table1[[#This Row],[Rodents]],Table1[[#This Row],[Human]],Table1[[#This Row],[Pig]]),OR(ISNUMBER(FIND("pulmonary",C1454)),ISNUMBER(FIND("lung",C1454))),"NA")</f>
        <v>0</v>
      </c>
      <c r="AR1454" t="b">
        <f>IF(OR(Table1[[#This Row],[Rodents]],Table1[[#This Row],[Human]],Table1[[#This Row],[Pig]]),OR(ISNUMBER(FIND("skin",C1454)),ISNUMBER(FIND("dermal",C1454))),"NA")</f>
        <v>0</v>
      </c>
      <c r="AS1454" t="b">
        <f>IF(OR(Table1[[#This Row],[Rodents]],Table1[[#This Row],[Human]],Table1[[#This Row],[Pig]]),OR(ISNUMBER(FIND("liver",C1454)),ISNUMBER(FIND("hepat",C1454))),"NA")</f>
        <v>0</v>
      </c>
      <c r="AT1454" t="b">
        <f>IF(OR(Table1[[#This Row],[Rodents]],Table1[[#This Row],[Human]],Table1[[#This Row],[Pig]]),OR(ISNUMBER(FIND("kidney",C1454)),ISNUMBER(FIND("neph",C1454))),"NA")</f>
        <v>0</v>
      </c>
      <c r="AU1454" t="b">
        <f>IF(OR(Table1[[#This Row],[Rodents]],Table1[[#This Row],[Human]],Table1[[#This Row],[Pig]]),OR(ISNUMBER(FIND("brain",C1454)),ISNUMBER(FIND("neur",C1454)),ISNUMBER(FIND("nerv",C1454))),"NA")</f>
        <v>0</v>
      </c>
      <c r="AV1454" t="b">
        <f>IF(OR(Table1[[#This Row],[Rodents]],Table1[[#This Row],[Human]],Table1[[#This Row],[Pig]]),OR(ISNUMBER(FIND("heart",C1454)),ISNUMBER(FIND("cardi",C1454))),"NA")</f>
        <v>0</v>
      </c>
      <c r="AW1454" t="b">
        <f>IF(OR(Table1[[#This Row],[Rodents]],Table1[[#This Row],[Human]],Table1[[#This Row],[Pig]]),OR(ISNUMBER(FIND("gastro",C1454)),ISNUMBER(FIND("intesti",C1454)),ISNUMBER(FIND("stomach",C1454))),"NA")</f>
        <v>0</v>
      </c>
      <c r="AX1454" t="b">
        <f>IF(OR(Table1[[#This Row],[Rodents]],Table1[[#This Row],[Human]],Table1[[#This Row],[Pig]]),NOT(OR(AQ1454,AR1454,AS1454,AT1454,AU1454,AV1454,AW1454)),"NA")</f>
        <v>1</v>
      </c>
      <c r="AY1454" t="b">
        <f>OR(ISNUMBER(FIND("SWCNT",C1454)),ISNUMBER(FIND("SWNT",C1454)),ISNUMBER(FIND("single-wall",C1454)),ISNUMBER(FIND("single wall",C1454)),ISNUMBER(FIND("Single wall",C1454)),ISNUMBER(FIND("Single-wall",C1454)),ISNUMBER(FIND("SWCNT",B1454)),ISNUMBER(FIND("SWNT",B1454)),ISNUMBER(FIND("single-wall",B1454)),ISNUMBER(FIND("single wall",B1454)),ISNUMBER(FIND("Single-wall",B1454)),ISNUMBER(FIND("Single wall",B1454)))</f>
        <v>0</v>
      </c>
      <c r="AZ1454" t="b">
        <f>OR(ISNUMBER(FIND("MWCNT",C1454)),ISNUMBER(FIND("MWNT",C1454)),ISNUMBER(FIND("multi-wall",C1454)),ISNUMBER(FIND("multi wall",C1454)),ISNUMBER(FIND("multiwall",C1454)),ISNUMBER(FIND("Multi-wall",C1454)),ISNUMBER(FIND("Multi wall",C1454)),ISNUMBER(FIND("Multiwall",C1454)),ISNUMBER(FIND("MWCNT",B1454)),ISNUMBER(FIND("MWNT",B1454)),ISNUMBER(FIND("multi-wall",B1454)),ISNUMBER(FIND("multi wall",B1454)),ISNUMBER(FIND("multiwall",B1454)),ISNUMBER(FIND("Multi-wall",B1454)),ISNUMBER(FIND("Multi wall",B1454)),ISNUMBER(FIND("Multiwall",B1454)),ISNUMBER(FIND("Double-wall",B1454)),ISNUMBER(FIND("Double wall",B1454)),ISNUMBER(FIND("Doublewall",B1454)),ISNUMBER(FIND("double-wall",B1454)),ISNUMBER(FIND("double wall",B1454)),ISNUMBER(FIND("doublewall",B1454)))</f>
        <v>1</v>
      </c>
      <c r="BA1454" t="b">
        <f>AND(Table1[[#This Row],[SWCNT]],Table1[[#This Row],[MWCNT]])</f>
        <v>0</v>
      </c>
      <c r="BB1454" t="b">
        <f>IF(Table1[[#This Row],[SWCNT]]=TRUE,FALSE,IF(Table1[[#This Row],[MWCNT]]=TRUE,FALSE,TRUE))</f>
        <v>0</v>
      </c>
      <c r="BC1454" s="18"/>
    </row>
    <row r="1455" spans="1:55" ht="277.5">
      <c r="A1455" t="s">
        <v>2411</v>
      </c>
      <c r="B1455" s="2" t="s">
        <v>2412</v>
      </c>
      <c r="C1455" s="16" t="s">
        <v>2413</v>
      </c>
      <c r="D1455" s="17" t="s">
        <v>221</v>
      </c>
      <c r="E1455" s="2">
        <v>2017</v>
      </c>
      <c r="F1455" t="b">
        <f>OR(ISNUMBER(FIND("cytotoxic",C1455)),ISNUMBER(FIND("Cytotoxic",C1455)),ISNUMBER(FIND("cellular toxicity",C1455)),ISNUMBER(FIND("cell death",C1455)),ISNUMBER(FIND("viable",C1455)),ISNUMBER(FIND("phytotoxic",C1455)),ISNUMBER(FIND("acute toxicity",C1455)),ISNUMBER(FIND("MTT",C1455)),ISNUMBER(FIND("survival",C1455)),ISNUMBER(FIND("prolifer",C1455)),ISNUMBER(FIND("apoptosis",C1455)),ISNUMBER(FIND("neurotoxic",C1455)),ISNUMBER(FIND("  lysis ",C1455)),ISNUMBER(FIND("necrosis",C1455)),ISNUMBER(FIND("cellular death",C1455))*3,ISNUMBER(FIND("LDH",C1455)),ISNUMBER(FIND("Acute toxicity",C1455)))</f>
        <v>1</v>
      </c>
      <c r="G1455" t="b">
        <f>OR(ISNUMBER(FIND("genotoxic",C1455)),ISNUMBER(FIND("genotoxicity",C1455)),ISNUMBER(FIND("DNA damage",C1455)),ISNUMBER(FIND("DNA",C1455)),ISNUMBER(FIND("RNA",C1455)),ISNUMBER(FIND("mesothelioma",C1455)),ISNUMBER(FIND("carcino",C1455)),ISNUMBER(FIND("mutagen",C1455)),ISNUMBER(FIND("genetic",C1455)))</f>
        <v>0</v>
      </c>
      <c r="H1455" t="b">
        <f>OR(ISNUMBER(FIND("inflammatory",C1455)),ISNUMBER(FIND("inflamm",C1455)))</f>
        <v>0</v>
      </c>
      <c r="I1455" t="b">
        <f>OR(ISNUMBER(FIND("immune",C1455)),ISNUMBER(FIND("immunological",C1455)),ISNUMBER(FIND("interleuk",C1455)),ISNUMBER(FIND("platelet activation",C1455)),ISNUMBER(FIND("monocyte",C1455)),ISNUMBER(FIND("leukocyte",C1455)),ISNUMBER(FIND("cytokine",C1455)),ISNUMBER(FIND("CD4",C1455)),ISNUMBER(FIND("CD8",C1455)),ISNUMBER(FIND("T-cell",C1455)))</f>
        <v>0</v>
      </c>
      <c r="J1455" t="b">
        <f>OR(ISNUMBER(FIND("reactive oxygen",C1455)),ISNUMBER(FIND("ROS",C1455)),ISNUMBER(FIND("free radical",C1455)),ISNUMBER(FIND("oxidative stress",C1455)),ISNUMBER(FIND("peroxid",C1455)),ISNUMBER(FIND("oxidative",C1455)),ISNUMBER(FIND("antioxid",C1455)))</f>
        <v>1</v>
      </c>
      <c r="K1455" t="b">
        <f>OR(ISNUMBER(FIND("autophag",C1455)))</f>
        <v>0</v>
      </c>
      <c r="L1455" t="b">
        <f>OR(ISNUMBER(FIND("morpholog",C1455)))</f>
        <v>0</v>
      </c>
      <c r="M1455" t="b">
        <f>OR(ISNUMBER(FIND("fibrosis",C1455)),ISNUMBER(FIND("Fibrosis",C1455)),ISNUMBER(FIND("fibrot",C1455)))</f>
        <v>0</v>
      </c>
      <c r="N1455" t="b">
        <f>OR(ISNUMBER(FIND("offspring",C1455)),ISNUMBER(FIND("Parental",C1455)),ISNUMBER(FIND("parental",C1455)),ISNUMBER(FIND("germline",C1455)),ISNUMBER(FIND("reproduc",C1455)),ISNUMBER(FIND("embryo",C1455)))</f>
        <v>0</v>
      </c>
      <c r="O1455" t="b">
        <f>OR(ISNUMBER(FIND("metabol",C1455)),ISNUMBER(FIND("Metabol",C1455)),ISNUMBER(FIND("digest",C1455)),ISNUMBER(FIND("mitochon",C1455)))</f>
        <v>1</v>
      </c>
      <c r="P1455" t="b">
        <f>OR(ISNUMBER(FIND("ecotox",C1455)),ISNUMBER(FIND("Ecotox",B1455)),ISNUMBER(FIND("ecotox",B1455)),ISNUMBER(FIND("Ecotox",C1455)))</f>
        <v>0</v>
      </c>
      <c r="Q1455" t="b">
        <f>OR(ISNUMBER(FIND("Bioaccum",C1455)),ISNUMBER(FIND("bioaccum",C1455)),ISNUMBER(FIND("accum",C1455)))</f>
        <v>0</v>
      </c>
      <c r="R1455" t="b">
        <f>OR(ISNUMBER(FIND("Occupation",C1455)),ISNUMBER(FIND("occupation",C1455)),ISNUMBER(FIND("worker",C1455)),ISNUMBER(FIND("workforce",C1455)))</f>
        <v>0</v>
      </c>
      <c r="S1455" t="b">
        <f>NOT(OR(F1455,G1455,H1455,I1455,J1455,K1455,L1455,M1455,N1455,O1455,P1455,Q1455,R1455))</f>
        <v>0</v>
      </c>
      <c r="U1455" t="b">
        <f>OR(Table1[[#This Row],[Inflammation]],Table1[[#This Row],[Immune]])</f>
        <v>0</v>
      </c>
      <c r="V1455" t="str">
        <f>IF(OR(Table1[[#This Row],[Rodents]],Table1[[#This Row],[Human]],Table1[[#This Row],[Pig]]),OR(ISNUMBER(FIND("intratrach",C1455)),ISNUMBER(FIND("nasal ",C1455)),ISNUMBER(FIND("instill",C1455))),"NA")</f>
        <v>NA</v>
      </c>
      <c r="W1455" t="str">
        <f>IF(OR(Table1[[#This Row],[Rodents]],Table1[[#This Row],[Human]],Table1[[#This Row],[Pig]]),OR(ISNUMBER(FIND("dermal",C1455)),ISNUMBER(FIND("skin ",C1455))),"NA")</f>
        <v>NA</v>
      </c>
      <c r="X1455" t="str">
        <f>IF(OR(Table1[[#This Row],[Rodents]],Table1[[#This Row],[Human]],Table1[[#This Row],[Pig]]),OR(ISNUMBER(FIND("injected",C1455)),ISNUMBER(FIND("periton",C1455)),ISNUMBER(FIND("intrascrot",C1455))),"NA")</f>
        <v>NA</v>
      </c>
      <c r="Y1455" t="str">
        <f>IF(OR(Table1[[#This Row],[Rodents]],Table1[[#This Row],[Human]],Table1[[#This Row],[Pig]]),NOT(OR(Table1[[#This Row],[Inhaled/Intratracheal/intranasal]],Table1[[#This Row],[Dermal]],Table1[[#This Row],[Injected]])),"NA")</f>
        <v>NA</v>
      </c>
      <c r="AA1455" t="b">
        <f>OR(ISNUMBER(FIND("fish ",C1455)),ISNUMBER(FIND("Fish ",C1455)),ISNUMBER(FIND("aquatic",C1455)),ISNUMBER(FIND("daphnids",C1455)),ISNUMBER(FIND("Carcinus maenas",C1455)),ISNUMBER(FIND("Daphnia",C1455)),ISNUMBER(FIND("Ruditapes philippinarum",C1455)),ISNUMBER(FIND("daphnia",C1455)),ISNUMBER(FIND("marine",C1455)),ISNUMBER(FIND("mussel",C1455)),ISNUMBER(FIND("algae",C1455)),ISNUMBER(FIND("Donax faba",C1455)),ISNUMBER(FIND("estuarine",C1455)),ISNUMBER(FIND("snail",C1455)),ISNUMBER(FIND("Prorocentrum donghaiense",C1455)) )</f>
        <v>1</v>
      </c>
      <c r="AB1455" t="b">
        <f>OR(ISNUMBER(FIND(" rat ",C1455)),ISNUMBER(FIND(" rats ",C1455)),ISNUMBER(FIND(" Rats ",C1455)),ISNUMBER(FIND(" Rat ",C1455)),ISNUMBER(FIND(" rat.",C1455)),ISNUMBER(FIND(" rats.",C1455)),ISNUMBER(FIND("mouse",C1455)),ISNUMBER(FIND("mice",C1455)), ISNUMBER(FIND(" Mice",C1455)))</f>
        <v>0</v>
      </c>
      <c r="AC1455" t="b">
        <f>OR(ISNUMBER(FIND(" cell ",C1455)),ISNUMBER(FIND("fibroblast",C1455)),ISNUMBER(FIND("macrophage",C1455)),ISNUMBER(FIND("epithelial",C1455)),ISNUMBER(FIND("endothelial",C1455)),ISNUMBER(FIND("neuron",C1455)),ISNUMBER(FIND(" cells ",C1455)),ISNUMBER(FIND("RBC",C1455)),ISNUMBER(FIND("mitochond",C1455)),ISNUMBER(FIND("adipocyte",C1455)),ISNUMBER(FIND("osteo",C1455)),ISNUMBER(FIND("keratin",C1455)),ISNUMBER(FIND(" cell's ",C1455)),ISNUMBER(FIND("eukary",C1455)),ISNUMBER(FIND("sperm",C1455)))</f>
        <v>0</v>
      </c>
      <c r="AD1455" t="b">
        <f>OR(ISNUMBER(FIND("human",B1455)),ISNUMBER(FIND("workers",B1455)),ISNUMBER(FIND("workforces",B1455)),ISNUMBER(FIND("occupational",B1455)),ISNUMBER(FIND("Case report",B1455)),ISNUMBER(FIND("Workplaces",B1455)),ISNUMBER(FIND("worker",B1455)))</f>
        <v>0</v>
      </c>
      <c r="AE1455" t="b">
        <f>OR(ISNUMBER(FIND(" plant ",C1455)),ISNUMBER(FIND("Plant ",C1455)),ISNUMBER(FIND("tomato",C1455)),ISNUMBER(FIND("plants",C1455)),ISNUMBER(FIND("Plants",C1455)),ISNUMBER(FIND("algae",C1455)),ISNUMBER(FIND("lettuce",C1455)),ISNUMBER(FIND("green gram sprouts ",C1455)),ISNUMBER(FIND("Cucurbita pepo",C1455)),ISNUMBER(FIND("bean ",C1455)),ISNUMBER(FIND("chloroplast",C1455)),ISNUMBER(FIND("chlorophyll",C1455)),ISNUMBER(FIND("seedling",C1455)),ISNUMBER(FIND("canola",C1455)),ISNUMBER(FIND("shoot",C1455)),ISNUMBER(FIND("photosynthes",C1455)),ISNUMBER(FIND(" leaves ",C1455)),,ISNUMBER(FIND("agriculture",C1455)),ISNUMBER(FIND(" crops ",C1455)))</f>
        <v>0</v>
      </c>
      <c r="AF1455" t="b">
        <f>OR(ISNUMBER(FIND("bacteria",C1455)),ISNUMBER(FIND("Bacteria",C1455)),ISNUMBER(FIND("Bacterium",C1455)),ISNUMBER(FIND("bacterium",C1455)),ISNUMBER(FIND(" coli ",C1455)))</f>
        <v>0</v>
      </c>
      <c r="AG1455" t="b">
        <f>OR(ISNUMBER(FIND("fungi",C1455)),ISNUMBER(FIND("Fungi",C1455)),ISNUMBER(FIND("fungus",C1455)),ISNUMBER(FIND("Fungus",C1455)),ISNUMBER(FIND("mushroom",C1455)),ISNUMBER(FIND("Mushroom",C1455)),ISNUMBER(FIND(" mold ",C1455)))</f>
        <v>0</v>
      </c>
      <c r="AH1455" t="b">
        <f>OR(ISNUMBER(FIND("Pig ",C1455)),ISNUMBER(FIND("pig ",C1455)),ISNUMBER(FIND("Pigs ",C1455)),ISNUMBER(FIND("pigs ",C1455)))</f>
        <v>0</v>
      </c>
      <c r="AI1455" t="b">
        <f>OR(ISNUMBER(FIND(" C. elegans",C1455)),ISNUMBER(FIND("Caenorhabditis elegans",C1455)),ISNUMBER(FIND("earthworms",C1455)),ISNUMBER(FIND(" Ficopomatus enigmaticus",C1455)),ISNUMBER(FIND("larva",C1455)),ISNUMBER(FIND("Lumbriculus variegatus",C1455)),ISNUMBER(FIND("nematode",C1455)))</f>
        <v>0</v>
      </c>
      <c r="AJ1455" t="b">
        <f>NOT(OR(AA1455,AB1455,AC1455,AD1455,AE1455,AF1455,AG1455,AH1455,AI1455))</f>
        <v>0</v>
      </c>
      <c r="AL1455" t="b">
        <f>OR(AA1455,AB1455,AD1455,AE1455,AF1455,AG1455,AH1455,AI1455)</f>
        <v>1</v>
      </c>
      <c r="AM1455" t="b">
        <f>IF(Table1[[#This Row],[In vivo?]],IF(Table1[[#This Row],[Cell]],FALSE,TRUE),FALSE)</f>
        <v>1</v>
      </c>
      <c r="AN1455" t="b">
        <f>AND(AC1455,AL1455)</f>
        <v>0</v>
      </c>
      <c r="AO1455" t="b">
        <f>IF(Table1[[#This Row],[Cell]],IF(Table1[[#This Row],[In vivo?]],FALSE,TRUE),FALSE)</f>
        <v>0</v>
      </c>
      <c r="AP1455" t="b">
        <f>NOT(OR(Table1[[#This Row],[In vivo?]],Table1[[#This Row],[Only in Cell]]))</f>
        <v>0</v>
      </c>
      <c r="AQ1455" t="str">
        <f>IF(OR(Table1[[#This Row],[Rodents]],Table1[[#This Row],[Human]],Table1[[#This Row],[Pig]]),OR(ISNUMBER(FIND("pulmonary",C1455)),ISNUMBER(FIND("lung",C1455))),"NA")</f>
        <v>NA</v>
      </c>
      <c r="AR1455" t="str">
        <f>IF(OR(Table1[[#This Row],[Rodents]],Table1[[#This Row],[Human]],Table1[[#This Row],[Pig]]),OR(ISNUMBER(FIND("skin",C1455)),ISNUMBER(FIND("dermal",C1455))),"NA")</f>
        <v>NA</v>
      </c>
      <c r="AS1455" t="str">
        <f>IF(OR(Table1[[#This Row],[Rodents]],Table1[[#This Row],[Human]],Table1[[#This Row],[Pig]]),OR(ISNUMBER(FIND("liver",C1455)),ISNUMBER(FIND("hepat",C1455))),"NA")</f>
        <v>NA</v>
      </c>
      <c r="AT1455" t="str">
        <f>IF(OR(Table1[[#This Row],[Rodents]],Table1[[#This Row],[Human]],Table1[[#This Row],[Pig]]),OR(ISNUMBER(FIND("kidney",C1455)),ISNUMBER(FIND("neph",C1455))),"NA")</f>
        <v>NA</v>
      </c>
      <c r="AU1455" t="str">
        <f>IF(OR(Table1[[#This Row],[Rodents]],Table1[[#This Row],[Human]],Table1[[#This Row],[Pig]]),OR(ISNUMBER(FIND("brain",C1455)),ISNUMBER(FIND("neur",C1455)),ISNUMBER(FIND("nerv",C1455))),"NA")</f>
        <v>NA</v>
      </c>
      <c r="AV1455" t="str">
        <f>IF(OR(Table1[[#This Row],[Rodents]],Table1[[#This Row],[Human]],Table1[[#This Row],[Pig]]),OR(ISNUMBER(FIND("heart",C1455)),ISNUMBER(FIND("cardi",C1455))),"NA")</f>
        <v>NA</v>
      </c>
      <c r="AW1455" t="str">
        <f>IF(OR(Table1[[#This Row],[Rodents]],Table1[[#This Row],[Human]],Table1[[#This Row],[Pig]]),OR(ISNUMBER(FIND("gastro",C1455)),ISNUMBER(FIND("intesti",C1455)),ISNUMBER(FIND("stomach",C1455))),"NA")</f>
        <v>NA</v>
      </c>
      <c r="AX1455" t="str">
        <f>IF(OR(Table1[[#This Row],[Rodents]],Table1[[#This Row],[Human]],Table1[[#This Row],[Pig]]),NOT(OR(AQ1455,AR1455,AS1455,AT1455,AU1455,AV1455,AW1455)),"NA")</f>
        <v>NA</v>
      </c>
      <c r="AY1455" t="b">
        <f>OR(ISNUMBER(FIND("SWCNT",C1455)),ISNUMBER(FIND("SWNT",C1455)),ISNUMBER(FIND("single-wall",C1455)),ISNUMBER(FIND("single wall",C1455)),ISNUMBER(FIND("Single wall",C1455)),ISNUMBER(FIND("Single-wall",C1455)),ISNUMBER(FIND("SWCNT",B1455)),ISNUMBER(FIND("SWNT",B1455)),ISNUMBER(FIND("single-wall",B1455)),ISNUMBER(FIND("single wall",B1455)),ISNUMBER(FIND("Single-wall",B1455)),ISNUMBER(FIND("Single wall",B1455)))</f>
        <v>0</v>
      </c>
      <c r="AZ1455" t="b">
        <f>OR(ISNUMBER(FIND("MWCNT",C1455)),ISNUMBER(FIND("MWNT",C1455)),ISNUMBER(FIND("multi-wall",C1455)),ISNUMBER(FIND("multi wall",C1455)),ISNUMBER(FIND("multiwall",C1455)),ISNUMBER(FIND("Multi-wall",C1455)),ISNUMBER(FIND("Multi wall",C1455)),ISNUMBER(FIND("Multiwall",C1455)),ISNUMBER(FIND("MWCNT",B1455)),ISNUMBER(FIND("MWNT",B1455)),ISNUMBER(FIND("multi-wall",B1455)),ISNUMBER(FIND("multi wall",B1455)),ISNUMBER(FIND("multiwall",B1455)),ISNUMBER(FIND("Multi-wall",B1455)),ISNUMBER(FIND("Multi wall",B1455)),ISNUMBER(FIND("Multiwall",B1455)),ISNUMBER(FIND("Double-wall",B1455)),ISNUMBER(FIND("Double wall",B1455)),ISNUMBER(FIND("Doublewall",B1455)),ISNUMBER(FIND("double-wall",B1455)),ISNUMBER(FIND("double wall",B1455)),ISNUMBER(FIND("doublewall",B1455)))</f>
        <v>1</v>
      </c>
      <c r="BA1455" t="b">
        <f>AND(Table1[[#This Row],[SWCNT]],Table1[[#This Row],[MWCNT]])</f>
        <v>0</v>
      </c>
      <c r="BB1455" t="b">
        <f>IF(Table1[[#This Row],[SWCNT]]=TRUE,FALSE,IF(Table1[[#This Row],[MWCNT]]=TRUE,FALSE,TRUE))</f>
        <v>0</v>
      </c>
      <c r="BC1455" s="18"/>
    </row>
    <row r="1456" spans="1:55" ht="222">
      <c r="A1456" t="s">
        <v>2424</v>
      </c>
      <c r="B1456" s="2" t="s">
        <v>2425</v>
      </c>
      <c r="C1456" s="16" t="s">
        <v>2426</v>
      </c>
      <c r="D1456" s="17" t="s">
        <v>38</v>
      </c>
      <c r="E1456" s="2">
        <v>2017</v>
      </c>
      <c r="F1456" t="b">
        <f>OR(ISNUMBER(FIND("cytotoxic",C1456)),ISNUMBER(FIND("Cytotoxic",C1456)),ISNUMBER(FIND("cellular toxicity",C1456)),ISNUMBER(FIND("cell death",C1456)),ISNUMBER(FIND("viable",C1456)),ISNUMBER(FIND("phytotoxic",C1456)),ISNUMBER(FIND("acute toxicity",C1456)),ISNUMBER(FIND("MTT",C1456)),ISNUMBER(FIND("survival",C1456)),ISNUMBER(FIND("prolifer",C1456)),ISNUMBER(FIND("apoptosis",C1456)),ISNUMBER(FIND("neurotoxic",C1456)),ISNUMBER(FIND("  lysis ",C1456)),ISNUMBER(FIND("necrosis",C1456)),ISNUMBER(FIND("cellular death",C1456))*3,ISNUMBER(FIND("LDH",C1456)),ISNUMBER(FIND("Acute toxicity",C1456)))</f>
        <v>1</v>
      </c>
      <c r="G1456" t="b">
        <f>OR(ISNUMBER(FIND("genotoxic",C1456)),ISNUMBER(FIND("genotoxicity",C1456)),ISNUMBER(FIND("DNA damage",C1456)),ISNUMBER(FIND("DNA",C1456)),ISNUMBER(FIND("RNA",C1456)),ISNUMBER(FIND("mesothelioma",C1456)),ISNUMBER(FIND("carcino",C1456)),ISNUMBER(FIND("mutagen",C1456)),ISNUMBER(FIND("genetic",C1456)))</f>
        <v>0</v>
      </c>
      <c r="H1456" t="b">
        <f>OR(ISNUMBER(FIND("inflammatory",C1456)),ISNUMBER(FIND("inflamm",C1456)))</f>
        <v>0</v>
      </c>
      <c r="I1456" t="b">
        <f>OR(ISNUMBER(FIND("immune",C1456)),ISNUMBER(FIND("immunological",C1456)),ISNUMBER(FIND("interleuk",C1456)),ISNUMBER(FIND("platelet activation",C1456)),ISNUMBER(FIND("monocyte",C1456)),ISNUMBER(FIND("leukocyte",C1456)),ISNUMBER(FIND("cytokine",C1456)),ISNUMBER(FIND("CD4",C1456)),ISNUMBER(FIND("CD8",C1456)),ISNUMBER(FIND("T-cell",C1456)))</f>
        <v>0</v>
      </c>
      <c r="J1456" t="b">
        <f>OR(ISNUMBER(FIND("reactive oxygen",C1456)),ISNUMBER(FIND("ROS",C1456)),ISNUMBER(FIND("free radical",C1456)),ISNUMBER(FIND("oxidative stress",C1456)),ISNUMBER(FIND("peroxid",C1456)),ISNUMBER(FIND("oxidative",C1456)),ISNUMBER(FIND("antioxid",C1456)))</f>
        <v>0</v>
      </c>
      <c r="K1456" t="b">
        <f>OR(ISNUMBER(FIND("autophag",C1456)))</f>
        <v>0</v>
      </c>
      <c r="L1456" t="b">
        <f>OR(ISNUMBER(FIND("morpholog",C1456)))</f>
        <v>0</v>
      </c>
      <c r="M1456" t="b">
        <f>OR(ISNUMBER(FIND("fibrosis",C1456)),ISNUMBER(FIND("Fibrosis",C1456)),ISNUMBER(FIND("fibrot",C1456)))</f>
        <v>0</v>
      </c>
      <c r="N1456" t="b">
        <f>OR(ISNUMBER(FIND("offspring",C1456)),ISNUMBER(FIND("Parental",C1456)),ISNUMBER(FIND("parental",C1456)),ISNUMBER(FIND("germline",C1456)),ISNUMBER(FIND("reproduc",C1456)),ISNUMBER(FIND("embryo",C1456)))</f>
        <v>0</v>
      </c>
      <c r="O1456" t="b">
        <f>OR(ISNUMBER(FIND("metabol",C1456)),ISNUMBER(FIND("Metabol",C1456)),ISNUMBER(FIND("digest",C1456)),ISNUMBER(FIND("mitochon",C1456)))</f>
        <v>0</v>
      </c>
      <c r="P1456" t="b">
        <f>OR(ISNUMBER(FIND("ecotox",C1456)),ISNUMBER(FIND("Ecotox",B1456)),ISNUMBER(FIND("ecotox",B1456)),ISNUMBER(FIND("Ecotox",C1456)))</f>
        <v>0</v>
      </c>
      <c r="Q1456" t="b">
        <f>OR(ISNUMBER(FIND("Bioaccum",C1456)),ISNUMBER(FIND("bioaccum",C1456)),ISNUMBER(FIND("accum",C1456)))</f>
        <v>0</v>
      </c>
      <c r="R1456" t="b">
        <f>OR(ISNUMBER(FIND("Occupation",C1456)),ISNUMBER(FIND("occupation",C1456)),ISNUMBER(FIND("worker",C1456)),ISNUMBER(FIND("workforce",C1456)))</f>
        <v>0</v>
      </c>
      <c r="S1456" t="b">
        <f>NOT(OR(F1456,G1456,H1456,I1456,J1456,K1456,L1456,M1456,N1456,O1456,P1456,Q1456,R1456))</f>
        <v>0</v>
      </c>
      <c r="U1456" t="b">
        <f>OR(Table1[[#This Row],[Inflammation]],Table1[[#This Row],[Immune]])</f>
        <v>0</v>
      </c>
      <c r="V1456" t="str">
        <f>IF(OR(Table1[[#This Row],[Rodents]],Table1[[#This Row],[Human]],Table1[[#This Row],[Pig]]),OR(ISNUMBER(FIND("intratrach",C1456)),ISNUMBER(FIND("nasal ",C1456)),ISNUMBER(FIND("instill",C1456))),"NA")</f>
        <v>NA</v>
      </c>
      <c r="W1456" t="str">
        <f>IF(OR(Table1[[#This Row],[Rodents]],Table1[[#This Row],[Human]],Table1[[#This Row],[Pig]]),OR(ISNUMBER(FIND("dermal",C1456)),ISNUMBER(FIND("skin ",C1456))),"NA")</f>
        <v>NA</v>
      </c>
      <c r="X1456" t="str">
        <f>IF(OR(Table1[[#This Row],[Rodents]],Table1[[#This Row],[Human]],Table1[[#This Row],[Pig]]),OR(ISNUMBER(FIND("injected",C1456)),ISNUMBER(FIND("periton",C1456)),ISNUMBER(FIND("intrascrot",C1456))),"NA")</f>
        <v>NA</v>
      </c>
      <c r="Y1456" t="str">
        <f>IF(OR(Table1[[#This Row],[Rodents]],Table1[[#This Row],[Human]],Table1[[#This Row],[Pig]]),NOT(OR(Table1[[#This Row],[Inhaled/Intratracheal/intranasal]],Table1[[#This Row],[Dermal]],Table1[[#This Row],[Injected]])),"NA")</f>
        <v>NA</v>
      </c>
      <c r="AA1456" t="b">
        <f>OR(ISNUMBER(FIND("fish ",C1456)),ISNUMBER(FIND("Fish ",C1456)),ISNUMBER(FIND("aquatic",C1456)),ISNUMBER(FIND("daphnids",C1456)),ISNUMBER(FIND("Carcinus maenas",C1456)),ISNUMBER(FIND("Daphnia",C1456)),ISNUMBER(FIND("Ruditapes philippinarum",C1456)),ISNUMBER(FIND("daphnia",C1456)),ISNUMBER(FIND("marine",C1456)),ISNUMBER(FIND("mussel",C1456)),ISNUMBER(FIND("algae",C1456)),ISNUMBER(FIND("Donax faba",C1456)),ISNUMBER(FIND("estuarine",C1456)),ISNUMBER(FIND("snail",C1456)),ISNUMBER(FIND("Prorocentrum donghaiense",C1456)) )</f>
        <v>0</v>
      </c>
      <c r="AB1456" t="b">
        <f>OR(ISNUMBER(FIND(" rat ",C1456)),ISNUMBER(FIND(" rats ",C1456)),ISNUMBER(FIND(" Rats ",C1456)),ISNUMBER(FIND(" Rat ",C1456)),ISNUMBER(FIND(" rat.",C1456)),ISNUMBER(FIND(" rats.",C1456)),ISNUMBER(FIND("mouse",C1456)),ISNUMBER(FIND("mice",C1456)), ISNUMBER(FIND(" Mice",C1456)))</f>
        <v>0</v>
      </c>
      <c r="AC1456" t="b">
        <f>OR(ISNUMBER(FIND(" cell ",C1456)),ISNUMBER(FIND("fibroblast",C1456)),ISNUMBER(FIND("macrophage",C1456)),ISNUMBER(FIND("epithelial",C1456)),ISNUMBER(FIND("endothelial",C1456)),ISNUMBER(FIND("neuron",C1456)),ISNUMBER(FIND(" cells ",C1456)),ISNUMBER(FIND("RBC",C1456)),ISNUMBER(FIND("mitochond",C1456)),ISNUMBER(FIND("adipocyte",C1456)),ISNUMBER(FIND("osteo",C1456)),ISNUMBER(FIND("keratin",C1456)),ISNUMBER(FIND(" cell's ",C1456)),ISNUMBER(FIND("eukary",C1456)),ISNUMBER(FIND("sperm",C1456)))</f>
        <v>1</v>
      </c>
      <c r="AD1456" t="b">
        <f>OR(ISNUMBER(FIND("human",B1456)),ISNUMBER(FIND("workers",B1456)),ISNUMBER(FIND("workforces",B1456)),ISNUMBER(FIND("occupational",B1456)),ISNUMBER(FIND("Case report",B1456)),ISNUMBER(FIND("Workplaces",B1456)),ISNUMBER(FIND("worker",B1456)))</f>
        <v>0</v>
      </c>
      <c r="AE1456" t="b">
        <f>OR(ISNUMBER(FIND(" plant ",C1456)),ISNUMBER(FIND("Plant ",C1456)),ISNUMBER(FIND("tomato",C1456)),ISNUMBER(FIND("plants",C1456)),ISNUMBER(FIND("Plants",C1456)),ISNUMBER(FIND("algae",C1456)),ISNUMBER(FIND("lettuce",C1456)),ISNUMBER(FIND("green gram sprouts ",C1456)),ISNUMBER(FIND("Cucurbita pepo",C1456)),ISNUMBER(FIND("bean ",C1456)),ISNUMBER(FIND("chloroplast",C1456)),ISNUMBER(FIND("chlorophyll",C1456)),ISNUMBER(FIND("seedling",C1456)),ISNUMBER(FIND("canola",C1456)),ISNUMBER(FIND("shoot",C1456)),ISNUMBER(FIND("photosynthes",C1456)),ISNUMBER(FIND(" leaves ",C1456)),,ISNUMBER(FIND("agriculture",C1456)),ISNUMBER(FIND(" crops ",C1456)))</f>
        <v>0</v>
      </c>
      <c r="AF1456" t="b">
        <f>OR(ISNUMBER(FIND("bacteria",C1456)),ISNUMBER(FIND("Bacteria",C1456)),ISNUMBER(FIND("Bacterium",C1456)),ISNUMBER(FIND("bacterium",C1456)),ISNUMBER(FIND(" coli ",C1456)))</f>
        <v>0</v>
      </c>
      <c r="AG1456" t="b">
        <f>OR(ISNUMBER(FIND("fungi",C1456)),ISNUMBER(FIND("Fungi",C1456)),ISNUMBER(FIND("fungus",C1456)),ISNUMBER(FIND("Fungus",C1456)),ISNUMBER(FIND("mushroom",C1456)),ISNUMBER(FIND("Mushroom",C1456)),ISNUMBER(FIND(" mold ",C1456)))</f>
        <v>0</v>
      </c>
      <c r="AH1456" t="b">
        <f>OR(ISNUMBER(FIND("Pig ",C1456)),ISNUMBER(FIND("pig ",C1456)),ISNUMBER(FIND("Pigs ",C1456)),ISNUMBER(FIND("pigs ",C1456)))</f>
        <v>0</v>
      </c>
      <c r="AI1456" t="b">
        <f>OR(ISNUMBER(FIND(" C. elegans",C1456)),ISNUMBER(FIND("Caenorhabditis elegans",C1456)),ISNUMBER(FIND("earthworms",C1456)),ISNUMBER(FIND(" Ficopomatus enigmaticus",C1456)),ISNUMBER(FIND("larva",C1456)),ISNUMBER(FIND("Lumbriculus variegatus",C1456)),ISNUMBER(FIND("nematode",C1456)))</f>
        <v>0</v>
      </c>
      <c r="AJ1456" t="b">
        <f>NOT(OR(AA1456,AB1456,AC1456,AD1456,AE1456,AF1456,AG1456,AH1456,AI1456))</f>
        <v>0</v>
      </c>
      <c r="AL1456" t="b">
        <f>OR(AA1456,AB1456,AD1456,AE1456,AF1456,AG1456,AH1456,AI1456)</f>
        <v>0</v>
      </c>
      <c r="AM1456" t="b">
        <f>IF(Table1[[#This Row],[In vivo?]],IF(Table1[[#This Row],[Cell]],FALSE,TRUE),FALSE)</f>
        <v>0</v>
      </c>
      <c r="AN1456" t="b">
        <f>AND(AC1456,AL1456)</f>
        <v>0</v>
      </c>
      <c r="AO1456" t="b">
        <f>IF(Table1[[#This Row],[Cell]],IF(Table1[[#This Row],[In vivo?]],FALSE,TRUE),FALSE)</f>
        <v>1</v>
      </c>
      <c r="AP1456" t="b">
        <f>NOT(OR(Table1[[#This Row],[In vivo?]],Table1[[#This Row],[Only in Cell]]))</f>
        <v>0</v>
      </c>
      <c r="AQ1456" t="str">
        <f>IF(OR(Table1[[#This Row],[Rodents]],Table1[[#This Row],[Human]],Table1[[#This Row],[Pig]]),OR(ISNUMBER(FIND("pulmonary",C1456)),ISNUMBER(FIND("lung",C1456))),"NA")</f>
        <v>NA</v>
      </c>
      <c r="AR1456" t="str">
        <f>IF(OR(Table1[[#This Row],[Rodents]],Table1[[#This Row],[Human]],Table1[[#This Row],[Pig]]),OR(ISNUMBER(FIND("skin",C1456)),ISNUMBER(FIND("dermal",C1456))),"NA")</f>
        <v>NA</v>
      </c>
      <c r="AS1456" t="str">
        <f>IF(OR(Table1[[#This Row],[Rodents]],Table1[[#This Row],[Human]],Table1[[#This Row],[Pig]]),OR(ISNUMBER(FIND("liver",C1456)),ISNUMBER(FIND("hepat",C1456))),"NA")</f>
        <v>NA</v>
      </c>
      <c r="AT1456" t="str">
        <f>IF(OR(Table1[[#This Row],[Rodents]],Table1[[#This Row],[Human]],Table1[[#This Row],[Pig]]),OR(ISNUMBER(FIND("kidney",C1456)),ISNUMBER(FIND("neph",C1456))),"NA")</f>
        <v>NA</v>
      </c>
      <c r="AU1456" t="str">
        <f>IF(OR(Table1[[#This Row],[Rodents]],Table1[[#This Row],[Human]],Table1[[#This Row],[Pig]]),OR(ISNUMBER(FIND("brain",C1456)),ISNUMBER(FIND("neur",C1456)),ISNUMBER(FIND("nerv",C1456))),"NA")</f>
        <v>NA</v>
      </c>
      <c r="AV1456" t="str">
        <f>IF(OR(Table1[[#This Row],[Rodents]],Table1[[#This Row],[Human]],Table1[[#This Row],[Pig]]),OR(ISNUMBER(FIND("heart",C1456)),ISNUMBER(FIND("cardi",C1456))),"NA")</f>
        <v>NA</v>
      </c>
      <c r="AW1456" t="str">
        <f>IF(OR(Table1[[#This Row],[Rodents]],Table1[[#This Row],[Human]],Table1[[#This Row],[Pig]]),OR(ISNUMBER(FIND("gastro",C1456)),ISNUMBER(FIND("intesti",C1456)),ISNUMBER(FIND("stomach",C1456))),"NA")</f>
        <v>NA</v>
      </c>
      <c r="AX1456" t="str">
        <f>IF(OR(Table1[[#This Row],[Rodents]],Table1[[#This Row],[Human]],Table1[[#This Row],[Pig]]),NOT(OR(AQ1456,AR1456,AS1456,AT1456,AU1456,AV1456,AW1456)),"NA")</f>
        <v>NA</v>
      </c>
      <c r="AY1456" t="b">
        <f>OR(ISNUMBER(FIND("SWCNT",C1456)),ISNUMBER(FIND("SWNT",C1456)),ISNUMBER(FIND("single-wall",C1456)),ISNUMBER(FIND("single wall",C1456)),ISNUMBER(FIND("Single wall",C1456)),ISNUMBER(FIND("Single-wall",C1456)),ISNUMBER(FIND("SWCNT",B1456)),ISNUMBER(FIND("SWNT",B1456)),ISNUMBER(FIND("single-wall",B1456)),ISNUMBER(FIND("single wall",B1456)),ISNUMBER(FIND("Single-wall",B1456)),ISNUMBER(FIND("Single wall",B1456)))</f>
        <v>0</v>
      </c>
      <c r="AZ1456" t="b">
        <f>OR(ISNUMBER(FIND("MWCNT",C1456)),ISNUMBER(FIND("MWNT",C1456)),ISNUMBER(FIND("multi-wall",C1456)),ISNUMBER(FIND("multi wall",C1456)),ISNUMBER(FIND("multiwall",C1456)),ISNUMBER(FIND("Multi-wall",C1456)),ISNUMBER(FIND("Multi wall",C1456)),ISNUMBER(FIND("Multiwall",C1456)),ISNUMBER(FIND("MWCNT",B1456)),ISNUMBER(FIND("MWNT",B1456)),ISNUMBER(FIND("multi-wall",B1456)),ISNUMBER(FIND("multi wall",B1456)),ISNUMBER(FIND("multiwall",B1456)),ISNUMBER(FIND("Multi-wall",B1456)),ISNUMBER(FIND("Multi wall",B1456)),ISNUMBER(FIND("Multiwall",B1456)),ISNUMBER(FIND("Double-wall",B1456)),ISNUMBER(FIND("Double wall",B1456)),ISNUMBER(FIND("Doublewall",B1456)),ISNUMBER(FIND("double-wall",B1456)),ISNUMBER(FIND("double wall",B1456)),ISNUMBER(FIND("doublewall",B1456)))</f>
        <v>1</v>
      </c>
      <c r="BA1456" t="b">
        <f>AND(Table1[[#This Row],[SWCNT]],Table1[[#This Row],[MWCNT]])</f>
        <v>0</v>
      </c>
      <c r="BB1456" t="b">
        <f>IF(Table1[[#This Row],[SWCNT]]=TRUE,FALSE,IF(Table1[[#This Row],[MWCNT]]=TRUE,FALSE,TRUE))</f>
        <v>0</v>
      </c>
      <c r="BC1456" s="18"/>
    </row>
    <row r="1457" spans="1:55" ht="148">
      <c r="A1457" t="s">
        <v>2435</v>
      </c>
      <c r="B1457" s="2" t="s">
        <v>2438</v>
      </c>
      <c r="C1457" s="16" t="s">
        <v>2441</v>
      </c>
      <c r="D1457" s="17" t="s">
        <v>938</v>
      </c>
      <c r="E1457" s="2">
        <v>2016</v>
      </c>
      <c r="F1457" t="b">
        <f>OR(ISNUMBER(FIND("cytotoxic",C1457)),ISNUMBER(FIND("Cytotoxic",C1457)),ISNUMBER(FIND("cellular toxicity",C1457)),ISNUMBER(FIND("cell death",C1457)),ISNUMBER(FIND("viable",C1457)),ISNUMBER(FIND("phytotoxic",C1457)),ISNUMBER(FIND("acute toxicity",C1457)),ISNUMBER(FIND("MTT",C1457)),ISNUMBER(FIND("survival",C1457)),ISNUMBER(FIND("prolifer",C1457)),ISNUMBER(FIND("apoptosis",C1457)),ISNUMBER(FIND("neurotoxic",C1457)),ISNUMBER(FIND("  lysis ",C1457)),ISNUMBER(FIND("necrosis",C1457)),ISNUMBER(FIND("cellular death",C1457))*3,ISNUMBER(FIND("LDH",C1457)),ISNUMBER(FIND("Acute toxicity",C1457)))</f>
        <v>0</v>
      </c>
      <c r="G1457" t="b">
        <f>OR(ISNUMBER(FIND("genotoxic",C1457)),ISNUMBER(FIND("genotoxicity",C1457)),ISNUMBER(FIND("DNA damage",C1457)),ISNUMBER(FIND("DNA",C1457)),ISNUMBER(FIND("RNA",C1457)),ISNUMBER(FIND("mesothelioma",C1457)),ISNUMBER(FIND("carcino",C1457)),ISNUMBER(FIND("mutagen",C1457)),ISNUMBER(FIND("genetic",C1457)))</f>
        <v>0</v>
      </c>
      <c r="H1457" t="b">
        <f>OR(ISNUMBER(FIND("inflammatory",C1457)),ISNUMBER(FIND("inflamm",C1457)))</f>
        <v>0</v>
      </c>
      <c r="I1457" t="b">
        <f>OR(ISNUMBER(FIND("immune",C1457)),ISNUMBER(FIND("immunological",C1457)),ISNUMBER(FIND("interleuk",C1457)),ISNUMBER(FIND("platelet activation",C1457)),ISNUMBER(FIND("monocyte",C1457)),ISNUMBER(FIND("leukocyte",C1457)),ISNUMBER(FIND("cytokine",C1457)),ISNUMBER(FIND("CD4",C1457)),ISNUMBER(FIND("CD8",C1457)),ISNUMBER(FIND("T-cell",C1457)))</f>
        <v>0</v>
      </c>
      <c r="J1457" t="b">
        <f>OR(ISNUMBER(FIND("reactive oxygen",C1457)),ISNUMBER(FIND("ROS",C1457)),ISNUMBER(FIND("free radical",C1457)),ISNUMBER(FIND("oxidative stress",C1457)),ISNUMBER(FIND("peroxid",C1457)),ISNUMBER(FIND("oxidative",C1457)),ISNUMBER(FIND("antioxid",C1457)))</f>
        <v>0</v>
      </c>
      <c r="K1457" t="b">
        <f>OR(ISNUMBER(FIND("autophag",C1457)))</f>
        <v>0</v>
      </c>
      <c r="L1457" t="b">
        <f>OR(ISNUMBER(FIND("morpholog",C1457)))</f>
        <v>0</v>
      </c>
      <c r="M1457" t="b">
        <f>OR(ISNUMBER(FIND("fibrosis",C1457)),ISNUMBER(FIND("Fibrosis",C1457)),ISNUMBER(FIND("fibrot",C1457)))</f>
        <v>0</v>
      </c>
      <c r="N1457" t="b">
        <f>OR(ISNUMBER(FIND("offspring",C1457)),ISNUMBER(FIND("Parental",C1457)),ISNUMBER(FIND("parental",C1457)),ISNUMBER(FIND("germline",C1457)),ISNUMBER(FIND("reproduc",C1457)),ISNUMBER(FIND("embryo",C1457)))</f>
        <v>0</v>
      </c>
      <c r="O1457" t="b">
        <f>OR(ISNUMBER(FIND("metabol",C1457)),ISNUMBER(FIND("Metabol",C1457)),ISNUMBER(FIND("digest",C1457)),ISNUMBER(FIND("mitochon",C1457)))</f>
        <v>1</v>
      </c>
      <c r="P1457" t="b">
        <f>OR(ISNUMBER(FIND("ecotox",C1457)),ISNUMBER(FIND("Ecotox",B1457)),ISNUMBER(FIND("ecotox",B1457)),ISNUMBER(FIND("Ecotox",C1457)))</f>
        <v>0</v>
      </c>
      <c r="Q1457" t="b">
        <f>OR(ISNUMBER(FIND("Bioaccum",C1457)),ISNUMBER(FIND("bioaccum",C1457)),ISNUMBER(FIND("accum",C1457)))</f>
        <v>0</v>
      </c>
      <c r="R1457" t="b">
        <f>OR(ISNUMBER(FIND("Occupation",C1457)),ISNUMBER(FIND("occupation",C1457)),ISNUMBER(FIND("worker",C1457)),ISNUMBER(FIND("workforce",C1457)))</f>
        <v>0</v>
      </c>
      <c r="S1457" t="b">
        <f>NOT(OR(F1457,G1457,H1457,I1457,J1457,K1457,L1457,M1457,N1457,O1457,P1457,Q1457,R1457))</f>
        <v>0</v>
      </c>
      <c r="U1457" t="b">
        <f>OR(Table1[[#This Row],[Inflammation]],Table1[[#This Row],[Immune]])</f>
        <v>0</v>
      </c>
      <c r="V1457" t="str">
        <f>IF(OR(Table1[[#This Row],[Rodents]],Table1[[#This Row],[Human]],Table1[[#This Row],[Pig]]),OR(ISNUMBER(FIND("intratrach",C1457)),ISNUMBER(FIND("nasal ",C1457)),ISNUMBER(FIND("instill",C1457))),"NA")</f>
        <v>NA</v>
      </c>
      <c r="W1457" t="str">
        <f>IF(OR(Table1[[#This Row],[Rodents]],Table1[[#This Row],[Human]],Table1[[#This Row],[Pig]]),OR(ISNUMBER(FIND("dermal",C1457)),ISNUMBER(FIND("skin ",C1457))),"NA")</f>
        <v>NA</v>
      </c>
      <c r="X1457" t="str">
        <f>IF(OR(Table1[[#This Row],[Rodents]],Table1[[#This Row],[Human]],Table1[[#This Row],[Pig]]),OR(ISNUMBER(FIND("injected",C1457)),ISNUMBER(FIND("periton",C1457)),ISNUMBER(FIND("intrascrot",C1457))),"NA")</f>
        <v>NA</v>
      </c>
      <c r="Y1457" t="str">
        <f>IF(OR(Table1[[#This Row],[Rodents]],Table1[[#This Row],[Human]],Table1[[#This Row],[Pig]]),NOT(OR(Table1[[#This Row],[Inhaled/Intratracheal/intranasal]],Table1[[#This Row],[Dermal]],Table1[[#This Row],[Injected]])),"NA")</f>
        <v>NA</v>
      </c>
      <c r="AA1457" t="b">
        <f>OR(ISNUMBER(FIND("fish ",C1457)),ISNUMBER(FIND("Fish ",C1457)),ISNUMBER(FIND("aquatic",C1457)),ISNUMBER(FIND("daphnids",C1457)),ISNUMBER(FIND("Carcinus maenas",C1457)),ISNUMBER(FIND("Daphnia",C1457)),ISNUMBER(FIND("Ruditapes philippinarum",C1457)),ISNUMBER(FIND("daphnia",C1457)),ISNUMBER(FIND("marine",C1457)),ISNUMBER(FIND("mussel",C1457)),ISNUMBER(FIND("algae",C1457)),ISNUMBER(FIND("Donax faba",C1457)),ISNUMBER(FIND("estuarine",C1457)),ISNUMBER(FIND("snail",C1457)),ISNUMBER(FIND("Prorocentrum donghaiense",C1457)) )</f>
        <v>0</v>
      </c>
      <c r="AB1457" t="b">
        <f>OR(ISNUMBER(FIND(" rat ",C1457)),ISNUMBER(FIND(" rats ",C1457)),ISNUMBER(FIND(" Rats ",C1457)),ISNUMBER(FIND(" Rat ",C1457)),ISNUMBER(FIND(" rat.",C1457)),ISNUMBER(FIND(" rats.",C1457)),ISNUMBER(FIND("mouse",C1457)),ISNUMBER(FIND("mice",C1457)), ISNUMBER(FIND(" Mice",C1457)))</f>
        <v>0</v>
      </c>
      <c r="AC1457" t="b">
        <f>OR(ISNUMBER(FIND(" cell ",C1457)),ISNUMBER(FIND("fibroblast",C1457)),ISNUMBER(FIND("macrophage",C1457)),ISNUMBER(FIND("epithelial",C1457)),ISNUMBER(FIND("endothelial",C1457)),ISNUMBER(FIND("neuron",C1457)),ISNUMBER(FIND(" cells ",C1457)),ISNUMBER(FIND("RBC",C1457)),ISNUMBER(FIND("mitochond",C1457)),ISNUMBER(FIND("adipocyte",C1457)),ISNUMBER(FIND("osteo",C1457)),ISNUMBER(FIND("keratin",C1457)),ISNUMBER(FIND(" cell's ",C1457)),ISNUMBER(FIND("eukary",C1457)),ISNUMBER(FIND("sperm",C1457)))</f>
        <v>1</v>
      </c>
      <c r="AD1457" t="b">
        <f>OR(ISNUMBER(FIND("human",B1457)),ISNUMBER(FIND("workers",B1457)),ISNUMBER(FIND("workforces",B1457)),ISNUMBER(FIND("occupational",B1457)),ISNUMBER(FIND("Case report",B1457)),ISNUMBER(FIND("Workplaces",B1457)),ISNUMBER(FIND("worker",B1457)))</f>
        <v>0</v>
      </c>
      <c r="AE1457" t="b">
        <f>OR(ISNUMBER(FIND(" plant ",C1457)),ISNUMBER(FIND("Plant ",C1457)),ISNUMBER(FIND("tomato",C1457)),ISNUMBER(FIND("plants",C1457)),ISNUMBER(FIND("Plants",C1457)),ISNUMBER(FIND("algae",C1457)),ISNUMBER(FIND("lettuce",C1457)),ISNUMBER(FIND("green gram sprouts ",C1457)),ISNUMBER(FIND("Cucurbita pepo",C1457)),ISNUMBER(FIND("bean ",C1457)),ISNUMBER(FIND("chloroplast",C1457)),ISNUMBER(FIND("chlorophyll",C1457)),ISNUMBER(FIND("seedling",C1457)),ISNUMBER(FIND("canola",C1457)),ISNUMBER(FIND("shoot",C1457)),ISNUMBER(FIND("photosynthes",C1457)),ISNUMBER(FIND(" leaves ",C1457)),,ISNUMBER(FIND("agriculture",C1457)),ISNUMBER(FIND(" crops ",C1457)))</f>
        <v>0</v>
      </c>
      <c r="AF1457" t="b">
        <f>OR(ISNUMBER(FIND("bacteria",C1457)),ISNUMBER(FIND("Bacteria",C1457)),ISNUMBER(FIND("Bacterium",C1457)),ISNUMBER(FIND("bacterium",C1457)),ISNUMBER(FIND(" coli ",C1457)))</f>
        <v>0</v>
      </c>
      <c r="AG1457" t="b">
        <f>OR(ISNUMBER(FIND("fungi",C1457)),ISNUMBER(FIND("Fungi",C1457)),ISNUMBER(FIND("fungus",C1457)),ISNUMBER(FIND("Fungus",C1457)),ISNUMBER(FIND("mushroom",C1457)),ISNUMBER(FIND("Mushroom",C1457)),ISNUMBER(FIND(" mold ",C1457)))</f>
        <v>0</v>
      </c>
      <c r="AH1457" t="b">
        <f>OR(ISNUMBER(FIND("Pig ",C1457)),ISNUMBER(FIND("pig ",C1457)),ISNUMBER(FIND("Pigs ",C1457)),ISNUMBER(FIND("pigs ",C1457)))</f>
        <v>0</v>
      </c>
      <c r="AI1457" t="b">
        <f>OR(ISNUMBER(FIND(" C. elegans",C1457)),ISNUMBER(FIND("Caenorhabditis elegans",C1457)),ISNUMBER(FIND("earthworms",C1457)),ISNUMBER(FIND(" Ficopomatus enigmaticus",C1457)),ISNUMBER(FIND("larva",C1457)),ISNUMBER(FIND("Lumbriculus variegatus",C1457)),ISNUMBER(FIND("nematode",C1457)))</f>
        <v>0</v>
      </c>
      <c r="AJ1457" t="b">
        <f>NOT(OR(AA1457,AB1457,AC1457,AD1457,AE1457,AF1457,AG1457,AH1457,AI1457))</f>
        <v>0</v>
      </c>
      <c r="AL1457" t="b">
        <f>OR(AA1457,AB1457,AD1457,AE1457,AF1457,AG1457,AH1457,AI1457)</f>
        <v>0</v>
      </c>
      <c r="AM1457" t="b">
        <f>IF(Table1[[#This Row],[In vivo?]],IF(Table1[[#This Row],[Cell]],FALSE,TRUE),FALSE)</f>
        <v>0</v>
      </c>
      <c r="AN1457" t="b">
        <f>AND(AC1457,AL1457)</f>
        <v>0</v>
      </c>
      <c r="AO1457" t="b">
        <f>IF(Table1[[#This Row],[Cell]],IF(Table1[[#This Row],[In vivo?]],FALSE,TRUE),FALSE)</f>
        <v>1</v>
      </c>
      <c r="AP1457" t="b">
        <f>NOT(OR(Table1[[#This Row],[In vivo?]],Table1[[#This Row],[Only in Cell]]))</f>
        <v>0</v>
      </c>
      <c r="AQ1457" t="str">
        <f>IF(OR(Table1[[#This Row],[Rodents]],Table1[[#This Row],[Human]],Table1[[#This Row],[Pig]]),OR(ISNUMBER(FIND("pulmonary",C1457)),ISNUMBER(FIND("lung",C1457))),"NA")</f>
        <v>NA</v>
      </c>
      <c r="AR1457" t="str">
        <f>IF(OR(Table1[[#This Row],[Rodents]],Table1[[#This Row],[Human]],Table1[[#This Row],[Pig]]),OR(ISNUMBER(FIND("skin",C1457)),ISNUMBER(FIND("dermal",C1457))),"NA")</f>
        <v>NA</v>
      </c>
      <c r="AS1457" t="str">
        <f>IF(OR(Table1[[#This Row],[Rodents]],Table1[[#This Row],[Human]],Table1[[#This Row],[Pig]]),OR(ISNUMBER(FIND("liver",C1457)),ISNUMBER(FIND("hepat",C1457))),"NA")</f>
        <v>NA</v>
      </c>
      <c r="AT1457" t="str">
        <f>IF(OR(Table1[[#This Row],[Rodents]],Table1[[#This Row],[Human]],Table1[[#This Row],[Pig]]),OR(ISNUMBER(FIND("kidney",C1457)),ISNUMBER(FIND("neph",C1457))),"NA")</f>
        <v>NA</v>
      </c>
      <c r="AU1457" t="str">
        <f>IF(OR(Table1[[#This Row],[Rodents]],Table1[[#This Row],[Human]],Table1[[#This Row],[Pig]]),OR(ISNUMBER(FIND("brain",C1457)),ISNUMBER(FIND("neur",C1457)),ISNUMBER(FIND("nerv",C1457))),"NA")</f>
        <v>NA</v>
      </c>
      <c r="AV1457" t="str">
        <f>IF(OR(Table1[[#This Row],[Rodents]],Table1[[#This Row],[Human]],Table1[[#This Row],[Pig]]),OR(ISNUMBER(FIND("heart",C1457)),ISNUMBER(FIND("cardi",C1457))),"NA")</f>
        <v>NA</v>
      </c>
      <c r="AW1457" t="str">
        <f>IF(OR(Table1[[#This Row],[Rodents]],Table1[[#This Row],[Human]],Table1[[#This Row],[Pig]]),OR(ISNUMBER(FIND("gastro",C1457)),ISNUMBER(FIND("intesti",C1457)),ISNUMBER(FIND("stomach",C1457))),"NA")</f>
        <v>NA</v>
      </c>
      <c r="AX1457" t="str">
        <f>IF(OR(Table1[[#This Row],[Rodents]],Table1[[#This Row],[Human]],Table1[[#This Row],[Pig]]),NOT(OR(AQ1457,AR1457,AS1457,AT1457,AU1457,AV1457,AW1457)),"NA")</f>
        <v>NA</v>
      </c>
      <c r="AY1457" t="b">
        <f>OR(ISNUMBER(FIND("SWCNT",C1457)),ISNUMBER(FIND("SWNT",C1457)),ISNUMBER(FIND("single-wall",C1457)),ISNUMBER(FIND("single wall",C1457)),ISNUMBER(FIND("Single wall",C1457)),ISNUMBER(FIND("Single-wall",C1457)),ISNUMBER(FIND("SWCNT",B1457)),ISNUMBER(FIND("SWNT",B1457)),ISNUMBER(FIND("single-wall",B1457)),ISNUMBER(FIND("single wall",B1457)),ISNUMBER(FIND("Single-wall",B1457)),ISNUMBER(FIND("Single wall",B1457)))</f>
        <v>1</v>
      </c>
      <c r="AZ1457" t="b">
        <f>OR(ISNUMBER(FIND("MWCNT",C1457)),ISNUMBER(FIND("MWNT",C1457)),ISNUMBER(FIND("multi-wall",C1457)),ISNUMBER(FIND("multi wall",C1457)),ISNUMBER(FIND("multiwall",C1457)),ISNUMBER(FIND("Multi-wall",C1457)),ISNUMBER(FIND("Multi wall",C1457)),ISNUMBER(FIND("Multiwall",C1457)),ISNUMBER(FIND("MWCNT",B1457)),ISNUMBER(FIND("MWNT",B1457)),ISNUMBER(FIND("multi-wall",B1457)),ISNUMBER(FIND("multi wall",B1457)),ISNUMBER(FIND("multiwall",B1457)),ISNUMBER(FIND("Multi-wall",B1457)),ISNUMBER(FIND("Multi wall",B1457)),ISNUMBER(FIND("Multiwall",B1457)),ISNUMBER(FIND("Double-wall",B1457)),ISNUMBER(FIND("Double wall",B1457)),ISNUMBER(FIND("Doublewall",B1457)),ISNUMBER(FIND("double-wall",B1457)),ISNUMBER(FIND("double wall",B1457)),ISNUMBER(FIND("doublewall",B1457)))</f>
        <v>0</v>
      </c>
      <c r="BA1457" t="b">
        <f>AND(Table1[[#This Row],[SWCNT]],Table1[[#This Row],[MWCNT]])</f>
        <v>0</v>
      </c>
      <c r="BB1457" t="b">
        <f>IF(Table1[[#This Row],[SWCNT]]=TRUE,FALSE,IF(Table1[[#This Row],[MWCNT]]=TRUE,FALSE,TRUE))</f>
        <v>0</v>
      </c>
      <c r="BC1457" s="18"/>
    </row>
    <row r="1458" spans="1:55" ht="277.5">
      <c r="A1458" t="s">
        <v>2436</v>
      </c>
      <c r="B1458" s="2" t="s">
        <v>2439</v>
      </c>
      <c r="C1458" s="16" t="s">
        <v>2442</v>
      </c>
      <c r="D1458" s="17" t="s">
        <v>94</v>
      </c>
      <c r="E1458" s="2">
        <v>2016</v>
      </c>
      <c r="F1458" t="b">
        <f>OR(ISNUMBER(FIND("cytotoxic",C1458)),ISNUMBER(FIND("Cytotoxic",C1458)),ISNUMBER(FIND("cellular toxicity",C1458)),ISNUMBER(FIND("cell death",C1458)),ISNUMBER(FIND("viable",C1458)),ISNUMBER(FIND("phytotoxic",C1458)),ISNUMBER(FIND("acute toxicity",C1458)),ISNUMBER(FIND("MTT",C1458)),ISNUMBER(FIND("survival",C1458)),ISNUMBER(FIND("prolifer",C1458)),ISNUMBER(FIND("apoptosis",C1458)),ISNUMBER(FIND("neurotoxic",C1458)),ISNUMBER(FIND("  lysis ",C1458)),ISNUMBER(FIND("necrosis",C1458)),ISNUMBER(FIND("cellular death",C1458))*3,ISNUMBER(FIND("LDH",C1458)),ISNUMBER(FIND("Acute toxicity",C1458)))</f>
        <v>1</v>
      </c>
      <c r="G1458" t="b">
        <f>OR(ISNUMBER(FIND("genotoxic",C1458)),ISNUMBER(FIND("genotoxicity",C1458)),ISNUMBER(FIND("DNA damage",C1458)),ISNUMBER(FIND("DNA",C1458)),ISNUMBER(FIND("RNA",C1458)),ISNUMBER(FIND("mesothelioma",C1458)),ISNUMBER(FIND("carcino",C1458)),ISNUMBER(FIND("mutagen",C1458)),ISNUMBER(FIND("genetic",C1458)))</f>
        <v>1</v>
      </c>
      <c r="H1458" t="b">
        <f>OR(ISNUMBER(FIND("inflammatory",C1458)),ISNUMBER(FIND("inflamm",C1458)))</f>
        <v>0</v>
      </c>
      <c r="I1458" t="b">
        <f>OR(ISNUMBER(FIND("immune",C1458)),ISNUMBER(FIND("immunological",C1458)),ISNUMBER(FIND("interleuk",C1458)),ISNUMBER(FIND("platelet activation",C1458)),ISNUMBER(FIND("monocyte",C1458)),ISNUMBER(FIND("leukocyte",C1458)),ISNUMBER(FIND("cytokine",C1458)),ISNUMBER(FIND("CD4",C1458)),ISNUMBER(FIND("CD8",C1458)),ISNUMBER(FIND("T-cell",C1458)))</f>
        <v>0</v>
      </c>
      <c r="J1458" t="b">
        <f>OR(ISNUMBER(FIND("reactive oxygen",C1458)),ISNUMBER(FIND("ROS",C1458)),ISNUMBER(FIND("free radical",C1458)),ISNUMBER(FIND("oxidative stress",C1458)),ISNUMBER(FIND("peroxid",C1458)),ISNUMBER(FIND("oxidative",C1458)),ISNUMBER(FIND("antioxid",C1458)))</f>
        <v>1</v>
      </c>
      <c r="K1458" t="b">
        <f>OR(ISNUMBER(FIND("autophag",C1458)))</f>
        <v>1</v>
      </c>
      <c r="L1458" t="b">
        <f>OR(ISNUMBER(FIND("morpholog",C1458)))</f>
        <v>0</v>
      </c>
      <c r="M1458" t="b">
        <f>OR(ISNUMBER(FIND("fibrosis",C1458)),ISNUMBER(FIND("Fibrosis",C1458)),ISNUMBER(FIND("fibrot",C1458)))</f>
        <v>0</v>
      </c>
      <c r="N1458" t="b">
        <f>OR(ISNUMBER(FIND("offspring",C1458)),ISNUMBER(FIND("Parental",C1458)),ISNUMBER(FIND("parental",C1458)),ISNUMBER(FIND("germline",C1458)),ISNUMBER(FIND("reproduc",C1458)),ISNUMBER(FIND("embryo",C1458)))</f>
        <v>0</v>
      </c>
      <c r="O1458" t="b">
        <f>OR(ISNUMBER(FIND("metabol",C1458)),ISNUMBER(FIND("Metabol",C1458)),ISNUMBER(FIND("digest",C1458)),ISNUMBER(FIND("mitochon",C1458)))</f>
        <v>1</v>
      </c>
      <c r="P1458" t="b">
        <f>OR(ISNUMBER(FIND("ecotox",C1458)),ISNUMBER(FIND("Ecotox",B1458)),ISNUMBER(FIND("ecotox",B1458)),ISNUMBER(FIND("Ecotox",C1458)))</f>
        <v>0</v>
      </c>
      <c r="Q1458" t="b">
        <f>OR(ISNUMBER(FIND("Bioaccum",C1458)),ISNUMBER(FIND("bioaccum",C1458)),ISNUMBER(FIND("accum",C1458)))</f>
        <v>0</v>
      </c>
      <c r="R1458" t="b">
        <f>OR(ISNUMBER(FIND("Occupation",C1458)),ISNUMBER(FIND("occupation",C1458)),ISNUMBER(FIND("worker",C1458)),ISNUMBER(FIND("workforce",C1458)))</f>
        <v>0</v>
      </c>
      <c r="S1458" t="b">
        <f>NOT(OR(F1458,G1458,H1458,I1458,J1458,K1458,L1458,M1458,N1458,O1458,P1458,Q1458,R1458))</f>
        <v>0</v>
      </c>
      <c r="U1458" t="b">
        <f>OR(Table1[[#This Row],[Inflammation]],Table1[[#This Row],[Immune]])</f>
        <v>0</v>
      </c>
      <c r="V1458" t="str">
        <f>IF(OR(Table1[[#This Row],[Rodents]],Table1[[#This Row],[Human]],Table1[[#This Row],[Pig]]),OR(ISNUMBER(FIND("intratrach",C1458)),ISNUMBER(FIND("nasal ",C1458)),ISNUMBER(FIND("instill",C1458))),"NA")</f>
        <v>NA</v>
      </c>
      <c r="W1458" t="str">
        <f>IF(OR(Table1[[#This Row],[Rodents]],Table1[[#This Row],[Human]],Table1[[#This Row],[Pig]]),OR(ISNUMBER(FIND("dermal",C1458)),ISNUMBER(FIND("skin ",C1458))),"NA")</f>
        <v>NA</v>
      </c>
      <c r="X1458" t="str">
        <f>IF(OR(Table1[[#This Row],[Rodents]],Table1[[#This Row],[Human]],Table1[[#This Row],[Pig]]),OR(ISNUMBER(FIND("injected",C1458)),ISNUMBER(FIND("periton",C1458)),ISNUMBER(FIND("intrascrot",C1458))),"NA")</f>
        <v>NA</v>
      </c>
      <c r="Y1458" t="str">
        <f>IF(OR(Table1[[#This Row],[Rodents]],Table1[[#This Row],[Human]],Table1[[#This Row],[Pig]]),NOT(OR(Table1[[#This Row],[Inhaled/Intratracheal/intranasal]],Table1[[#This Row],[Dermal]],Table1[[#This Row],[Injected]])),"NA")</f>
        <v>NA</v>
      </c>
      <c r="AA1458" t="b">
        <f>OR(ISNUMBER(FIND("fish ",C1458)),ISNUMBER(FIND("Fish ",C1458)),ISNUMBER(FIND("aquatic",C1458)),ISNUMBER(FIND("daphnids",C1458)),ISNUMBER(FIND("Carcinus maenas",C1458)),ISNUMBER(FIND("Daphnia",C1458)),ISNUMBER(FIND("Ruditapes philippinarum",C1458)),ISNUMBER(FIND("daphnia",C1458)),ISNUMBER(FIND("marine",C1458)),ISNUMBER(FIND("mussel",C1458)),ISNUMBER(FIND("algae",C1458)),ISNUMBER(FIND("Donax faba",C1458)),ISNUMBER(FIND("estuarine",C1458)),ISNUMBER(FIND("snail",C1458)),ISNUMBER(FIND("Prorocentrum donghaiense",C1458)) )</f>
        <v>0</v>
      </c>
      <c r="AB1458" t="b">
        <f>OR(ISNUMBER(FIND(" rat ",C1458)),ISNUMBER(FIND(" rats ",C1458)),ISNUMBER(FIND(" Rats ",C1458)),ISNUMBER(FIND(" Rat ",C1458)),ISNUMBER(FIND(" rat.",C1458)),ISNUMBER(FIND(" rats.",C1458)),ISNUMBER(FIND("mouse",C1458)),ISNUMBER(FIND("mice",C1458)), ISNUMBER(FIND(" Mice",C1458)))</f>
        <v>0</v>
      </c>
      <c r="AC1458" t="b">
        <f>OR(ISNUMBER(FIND(" cell ",C1458)),ISNUMBER(FIND("fibroblast",C1458)),ISNUMBER(FIND("macrophage",C1458)),ISNUMBER(FIND("epithelial",C1458)),ISNUMBER(FIND("endothelial",C1458)),ISNUMBER(FIND("neuron",C1458)),ISNUMBER(FIND(" cells ",C1458)),ISNUMBER(FIND("RBC",C1458)),ISNUMBER(FIND("mitochond",C1458)),ISNUMBER(FIND("adipocyte",C1458)),ISNUMBER(FIND("osteo",C1458)),ISNUMBER(FIND("keratin",C1458)),ISNUMBER(FIND(" cell's ",C1458)),ISNUMBER(FIND("eukary",C1458)),ISNUMBER(FIND("sperm",C1458)))</f>
        <v>1</v>
      </c>
      <c r="AD1458" t="b">
        <f>OR(ISNUMBER(FIND("human",B1458)),ISNUMBER(FIND("workers",B1458)),ISNUMBER(FIND("workforces",B1458)),ISNUMBER(FIND("occupational",B1458)),ISNUMBER(FIND("Case report",B1458)),ISNUMBER(FIND("Workplaces",B1458)),ISNUMBER(FIND("worker",B1458)))</f>
        <v>0</v>
      </c>
      <c r="AE1458" t="b">
        <f>OR(ISNUMBER(FIND(" plant ",C1458)),ISNUMBER(FIND("Plant ",C1458)),ISNUMBER(FIND("tomato",C1458)),ISNUMBER(FIND("plants",C1458)),ISNUMBER(FIND("Plants",C1458)),ISNUMBER(FIND("algae",C1458)),ISNUMBER(FIND("lettuce",C1458)),ISNUMBER(FIND("green gram sprouts ",C1458)),ISNUMBER(FIND("Cucurbita pepo",C1458)),ISNUMBER(FIND("bean ",C1458)),ISNUMBER(FIND("chloroplast",C1458)),ISNUMBER(FIND("chlorophyll",C1458)),ISNUMBER(FIND("seedling",C1458)),ISNUMBER(FIND("canola",C1458)),ISNUMBER(FIND("shoot",C1458)),ISNUMBER(FIND("photosynthes",C1458)),ISNUMBER(FIND(" leaves ",C1458)),,ISNUMBER(FIND("agriculture",C1458)),ISNUMBER(FIND(" crops ",C1458)))</f>
        <v>0</v>
      </c>
      <c r="AF1458" t="b">
        <f>OR(ISNUMBER(FIND("bacteria",C1458)),ISNUMBER(FIND("Bacteria",C1458)),ISNUMBER(FIND("Bacterium",C1458)),ISNUMBER(FIND("bacterium",C1458)),ISNUMBER(FIND(" coli ",C1458)))</f>
        <v>0</v>
      </c>
      <c r="AG1458" t="b">
        <f>OR(ISNUMBER(FIND("fungi",C1458)),ISNUMBER(FIND("Fungi",C1458)),ISNUMBER(FIND("fungus",C1458)),ISNUMBER(FIND("Fungus",C1458)),ISNUMBER(FIND("mushroom",C1458)),ISNUMBER(FIND("Mushroom",C1458)),ISNUMBER(FIND(" mold ",C1458)))</f>
        <v>0</v>
      </c>
      <c r="AH1458" t="b">
        <f>OR(ISNUMBER(FIND("Pig ",C1458)),ISNUMBER(FIND("pig ",C1458)),ISNUMBER(FIND("Pigs ",C1458)),ISNUMBER(FIND("pigs ",C1458)))</f>
        <v>0</v>
      </c>
      <c r="AI1458" t="b">
        <f>OR(ISNUMBER(FIND(" C. elegans",C1458)),ISNUMBER(FIND("Caenorhabditis elegans",C1458)),ISNUMBER(FIND("earthworms",C1458)),ISNUMBER(FIND(" Ficopomatus enigmaticus",C1458)),ISNUMBER(FIND("larva",C1458)),ISNUMBER(FIND("Lumbriculus variegatus",C1458)),ISNUMBER(FIND("nematode",C1458)))</f>
        <v>0</v>
      </c>
      <c r="AJ1458" t="b">
        <f>NOT(OR(AA1458,AB1458,AC1458,AD1458,AE1458,AF1458,AG1458,AH1458,AI1458))</f>
        <v>0</v>
      </c>
      <c r="AL1458" t="b">
        <f>OR(AA1458,AB1458,AD1458,AE1458,AF1458,AG1458,AH1458,AI1458)</f>
        <v>0</v>
      </c>
      <c r="AM1458" t="b">
        <f>IF(Table1[[#This Row],[In vivo?]],IF(Table1[[#This Row],[Cell]],FALSE,TRUE),FALSE)</f>
        <v>0</v>
      </c>
      <c r="AN1458" t="b">
        <f>AND(AC1458,AL1458)</f>
        <v>0</v>
      </c>
      <c r="AO1458" t="b">
        <f>IF(Table1[[#This Row],[Cell]],IF(Table1[[#This Row],[In vivo?]],FALSE,TRUE),FALSE)</f>
        <v>1</v>
      </c>
      <c r="AP1458" t="b">
        <f>NOT(OR(Table1[[#This Row],[In vivo?]],Table1[[#This Row],[Only in Cell]]))</f>
        <v>0</v>
      </c>
      <c r="AQ1458" t="str">
        <f>IF(OR(Table1[[#This Row],[Rodents]],Table1[[#This Row],[Human]],Table1[[#This Row],[Pig]]),OR(ISNUMBER(FIND("pulmonary",C1458)),ISNUMBER(FIND("lung",C1458))),"NA")</f>
        <v>NA</v>
      </c>
      <c r="AR1458" t="str">
        <f>IF(OR(Table1[[#This Row],[Rodents]],Table1[[#This Row],[Human]],Table1[[#This Row],[Pig]]),OR(ISNUMBER(FIND("skin",C1458)),ISNUMBER(FIND("dermal",C1458))),"NA")</f>
        <v>NA</v>
      </c>
      <c r="AS1458" t="str">
        <f>IF(OR(Table1[[#This Row],[Rodents]],Table1[[#This Row],[Human]],Table1[[#This Row],[Pig]]),OR(ISNUMBER(FIND("liver",C1458)),ISNUMBER(FIND("hepat",C1458))),"NA")</f>
        <v>NA</v>
      </c>
      <c r="AT1458" t="str">
        <f>IF(OR(Table1[[#This Row],[Rodents]],Table1[[#This Row],[Human]],Table1[[#This Row],[Pig]]),OR(ISNUMBER(FIND("kidney",C1458)),ISNUMBER(FIND("neph",C1458))),"NA")</f>
        <v>NA</v>
      </c>
      <c r="AU1458" t="str">
        <f>IF(OR(Table1[[#This Row],[Rodents]],Table1[[#This Row],[Human]],Table1[[#This Row],[Pig]]),OR(ISNUMBER(FIND("brain",C1458)),ISNUMBER(FIND("neur",C1458)),ISNUMBER(FIND("nerv",C1458))),"NA")</f>
        <v>NA</v>
      </c>
      <c r="AV1458" t="str">
        <f>IF(OR(Table1[[#This Row],[Rodents]],Table1[[#This Row],[Human]],Table1[[#This Row],[Pig]]),OR(ISNUMBER(FIND("heart",C1458)),ISNUMBER(FIND("cardi",C1458))),"NA")</f>
        <v>NA</v>
      </c>
      <c r="AW1458" t="str">
        <f>IF(OR(Table1[[#This Row],[Rodents]],Table1[[#This Row],[Human]],Table1[[#This Row],[Pig]]),OR(ISNUMBER(FIND("gastro",C1458)),ISNUMBER(FIND("intesti",C1458)),ISNUMBER(FIND("stomach",C1458))),"NA")</f>
        <v>NA</v>
      </c>
      <c r="AX1458" t="str">
        <f>IF(OR(Table1[[#This Row],[Rodents]],Table1[[#This Row],[Human]],Table1[[#This Row],[Pig]]),NOT(OR(AQ1458,AR1458,AS1458,AT1458,AU1458,AV1458,AW1458)),"NA")</f>
        <v>NA</v>
      </c>
      <c r="AY1458" t="b">
        <f>OR(ISNUMBER(FIND("SWCNT",C1458)),ISNUMBER(FIND("SWNT",C1458)),ISNUMBER(FIND("single-wall",C1458)),ISNUMBER(FIND("single wall",C1458)),ISNUMBER(FIND("Single wall",C1458)),ISNUMBER(FIND("Single-wall",C1458)),ISNUMBER(FIND("SWCNT",B1458)),ISNUMBER(FIND("SWNT",B1458)),ISNUMBER(FIND("single-wall",B1458)),ISNUMBER(FIND("single wall",B1458)),ISNUMBER(FIND("Single-wall",B1458)),ISNUMBER(FIND("Single wall",B1458)))</f>
        <v>1</v>
      </c>
      <c r="AZ1458" t="b">
        <f>OR(ISNUMBER(FIND("MWCNT",C1458)),ISNUMBER(FIND("MWNT",C1458)),ISNUMBER(FIND("multi-wall",C1458)),ISNUMBER(FIND("multi wall",C1458)),ISNUMBER(FIND("multiwall",C1458)),ISNUMBER(FIND("Multi-wall",C1458)),ISNUMBER(FIND("Multi wall",C1458)),ISNUMBER(FIND("Multiwall",C1458)),ISNUMBER(FIND("MWCNT",B1458)),ISNUMBER(FIND("MWNT",B1458)),ISNUMBER(FIND("multi-wall",B1458)),ISNUMBER(FIND("multi wall",B1458)),ISNUMBER(FIND("multiwall",B1458)),ISNUMBER(FIND("Multi-wall",B1458)),ISNUMBER(FIND("Multi wall",B1458)),ISNUMBER(FIND("Multiwall",B1458)),ISNUMBER(FIND("Double-wall",B1458)),ISNUMBER(FIND("Double wall",B1458)),ISNUMBER(FIND("Doublewall",B1458)),ISNUMBER(FIND("double-wall",B1458)),ISNUMBER(FIND("double wall",B1458)),ISNUMBER(FIND("doublewall",B1458)))</f>
        <v>0</v>
      </c>
      <c r="BA1458" t="b">
        <f>AND(Table1[[#This Row],[SWCNT]],Table1[[#This Row],[MWCNT]])</f>
        <v>0</v>
      </c>
      <c r="BB1458" t="b">
        <f>IF(Table1[[#This Row],[SWCNT]]=TRUE,FALSE,IF(Table1[[#This Row],[MWCNT]]=TRUE,FALSE,TRUE))</f>
        <v>0</v>
      </c>
      <c r="BC1458" s="18"/>
    </row>
    <row r="1459" spans="1:55" ht="222">
      <c r="A1459" t="s">
        <v>2447</v>
      </c>
      <c r="B1459" s="2" t="s">
        <v>2448</v>
      </c>
      <c r="C1459" s="16" t="s">
        <v>2449</v>
      </c>
      <c r="D1459" s="17" t="s">
        <v>1302</v>
      </c>
      <c r="E1459" s="2">
        <v>2016</v>
      </c>
      <c r="F1459" t="b">
        <f>OR(ISNUMBER(FIND("cytotoxic",C1459)),ISNUMBER(FIND("Cytotoxic",C1459)),ISNUMBER(FIND("cellular toxicity",C1459)),ISNUMBER(FIND("cell death",C1459)),ISNUMBER(FIND("viable",C1459)),ISNUMBER(FIND("phytotoxic",C1459)),ISNUMBER(FIND("acute toxicity",C1459)),ISNUMBER(FIND("MTT",C1459)),ISNUMBER(FIND("survival",C1459)),ISNUMBER(FIND("prolifer",C1459)),ISNUMBER(FIND("apoptosis",C1459)),ISNUMBER(FIND("neurotoxic",C1459)),ISNUMBER(FIND("  lysis ",C1459)),ISNUMBER(FIND("necrosis",C1459)),ISNUMBER(FIND("cellular death",C1459))*3,ISNUMBER(FIND("LDH",C1459)),ISNUMBER(FIND("Acute toxicity",C1459)))</f>
        <v>1</v>
      </c>
      <c r="G1459" t="b">
        <f>OR(ISNUMBER(FIND("genotoxic",C1459)),ISNUMBER(FIND("genotoxicity",C1459)),ISNUMBER(FIND("DNA damage",C1459)),ISNUMBER(FIND("DNA",C1459)),ISNUMBER(FIND("RNA",C1459)),ISNUMBER(FIND("mesothelioma",C1459)),ISNUMBER(FIND("carcino",C1459)),ISNUMBER(FIND("mutagen",C1459)),ISNUMBER(FIND("genetic",C1459)))</f>
        <v>0</v>
      </c>
      <c r="H1459" t="b">
        <f>OR(ISNUMBER(FIND("inflammatory",C1459)),ISNUMBER(FIND("inflamm",C1459)))</f>
        <v>0</v>
      </c>
      <c r="I1459" t="b">
        <f>OR(ISNUMBER(FIND("immune",C1459)),ISNUMBER(FIND("immunological",C1459)),ISNUMBER(FIND("interleuk",C1459)),ISNUMBER(FIND("platelet activation",C1459)),ISNUMBER(FIND("monocyte",C1459)),ISNUMBER(FIND("leukocyte",C1459)),ISNUMBER(FIND("cytokine",C1459)),ISNUMBER(FIND("CD4",C1459)),ISNUMBER(FIND("CD8",C1459)),ISNUMBER(FIND("T-cell",C1459)))</f>
        <v>0</v>
      </c>
      <c r="J1459" t="b">
        <f>OR(ISNUMBER(FIND("reactive oxygen",C1459)),ISNUMBER(FIND("ROS",C1459)),ISNUMBER(FIND("free radical",C1459)),ISNUMBER(FIND("oxidative stress",C1459)),ISNUMBER(FIND("peroxid",C1459)),ISNUMBER(FIND("oxidative",C1459)),ISNUMBER(FIND("antioxid",C1459)))</f>
        <v>1</v>
      </c>
      <c r="K1459" t="b">
        <f>OR(ISNUMBER(FIND("autophag",C1459)))</f>
        <v>1</v>
      </c>
      <c r="L1459" t="b">
        <f>OR(ISNUMBER(FIND("morpholog",C1459)))</f>
        <v>0</v>
      </c>
      <c r="M1459" t="b">
        <f>OR(ISNUMBER(FIND("fibrosis",C1459)),ISNUMBER(FIND("Fibrosis",C1459)),ISNUMBER(FIND("fibrot",C1459)))</f>
        <v>0</v>
      </c>
      <c r="N1459" t="b">
        <f>OR(ISNUMBER(FIND("offspring",C1459)),ISNUMBER(FIND("Parental",C1459)),ISNUMBER(FIND("parental",C1459)),ISNUMBER(FIND("germline",C1459)),ISNUMBER(FIND("reproduc",C1459)),ISNUMBER(FIND("embryo",C1459)))</f>
        <v>0</v>
      </c>
      <c r="O1459" t="b">
        <f>OR(ISNUMBER(FIND("metabol",C1459)),ISNUMBER(FIND("Metabol",C1459)),ISNUMBER(FIND("digest",C1459)),ISNUMBER(FIND("mitochon",C1459)))</f>
        <v>0</v>
      </c>
      <c r="P1459" t="b">
        <f>OR(ISNUMBER(FIND("ecotox",C1459)),ISNUMBER(FIND("Ecotox",B1459)),ISNUMBER(FIND("ecotox",B1459)),ISNUMBER(FIND("Ecotox",C1459)))</f>
        <v>0</v>
      </c>
      <c r="Q1459" t="b">
        <f>OR(ISNUMBER(FIND("Bioaccum",C1459)),ISNUMBER(FIND("bioaccum",C1459)),ISNUMBER(FIND("accum",C1459)))</f>
        <v>0</v>
      </c>
      <c r="R1459" t="b">
        <f>OR(ISNUMBER(FIND("Occupation",C1459)),ISNUMBER(FIND("occupation",C1459)),ISNUMBER(FIND("worker",C1459)),ISNUMBER(FIND("workforce",C1459)))</f>
        <v>0</v>
      </c>
      <c r="S1459" t="b">
        <f>NOT(OR(F1459,G1459,H1459,I1459,J1459,K1459,L1459,M1459,N1459,O1459,P1459,Q1459,R1459))</f>
        <v>0</v>
      </c>
      <c r="U1459" t="b">
        <f>OR(Table1[[#This Row],[Inflammation]],Table1[[#This Row],[Immune]])</f>
        <v>0</v>
      </c>
      <c r="V1459" t="str">
        <f>IF(OR(Table1[[#This Row],[Rodents]],Table1[[#This Row],[Human]],Table1[[#This Row],[Pig]]),OR(ISNUMBER(FIND("intratrach",C1459)),ISNUMBER(FIND("nasal ",C1459)),ISNUMBER(FIND("instill",C1459))),"NA")</f>
        <v>NA</v>
      </c>
      <c r="W1459" t="str">
        <f>IF(OR(Table1[[#This Row],[Rodents]],Table1[[#This Row],[Human]],Table1[[#This Row],[Pig]]),OR(ISNUMBER(FIND("dermal",C1459)),ISNUMBER(FIND("skin ",C1459))),"NA")</f>
        <v>NA</v>
      </c>
      <c r="X1459" t="str">
        <f>IF(OR(Table1[[#This Row],[Rodents]],Table1[[#This Row],[Human]],Table1[[#This Row],[Pig]]),OR(ISNUMBER(FIND("injected",C1459)),ISNUMBER(FIND("periton",C1459)),ISNUMBER(FIND("intrascrot",C1459))),"NA")</f>
        <v>NA</v>
      </c>
      <c r="Y1459" t="str">
        <f>IF(OR(Table1[[#This Row],[Rodents]],Table1[[#This Row],[Human]],Table1[[#This Row],[Pig]]),NOT(OR(Table1[[#This Row],[Inhaled/Intratracheal/intranasal]],Table1[[#This Row],[Dermal]],Table1[[#This Row],[Injected]])),"NA")</f>
        <v>NA</v>
      </c>
      <c r="AA1459" t="b">
        <f>OR(ISNUMBER(FIND("fish ",C1459)),ISNUMBER(FIND("Fish ",C1459)),ISNUMBER(FIND("aquatic",C1459)),ISNUMBER(FIND("daphnids",C1459)),ISNUMBER(FIND("Carcinus maenas",C1459)),ISNUMBER(FIND("Daphnia",C1459)),ISNUMBER(FIND("Ruditapes philippinarum",C1459)),ISNUMBER(FIND("daphnia",C1459)),ISNUMBER(FIND("marine",C1459)),ISNUMBER(FIND("mussel",C1459)),ISNUMBER(FIND("algae",C1459)),ISNUMBER(FIND("Donax faba",C1459)),ISNUMBER(FIND("estuarine",C1459)),ISNUMBER(FIND("snail",C1459)),ISNUMBER(FIND("Prorocentrum donghaiense",C1459)) )</f>
        <v>0</v>
      </c>
      <c r="AB1459" t="b">
        <f>OR(ISNUMBER(FIND(" rat ",C1459)),ISNUMBER(FIND(" rats ",C1459)),ISNUMBER(FIND(" Rats ",C1459)),ISNUMBER(FIND(" Rat ",C1459)),ISNUMBER(FIND(" rat.",C1459)),ISNUMBER(FIND(" rats.",C1459)),ISNUMBER(FIND("mouse",C1459)),ISNUMBER(FIND("mice",C1459)), ISNUMBER(FIND(" Mice",C1459)))</f>
        <v>0</v>
      </c>
      <c r="AC1459" t="b">
        <f>OR(ISNUMBER(FIND(" cell ",C1459)),ISNUMBER(FIND("fibroblast",C1459)),ISNUMBER(FIND("macrophage",C1459)),ISNUMBER(FIND("epithelial",C1459)),ISNUMBER(FIND("endothelial",C1459)),ISNUMBER(FIND("neuron",C1459)),ISNUMBER(FIND(" cells ",C1459)),ISNUMBER(FIND("RBC",C1459)),ISNUMBER(FIND("mitochond",C1459)),ISNUMBER(FIND("adipocyte",C1459)),ISNUMBER(FIND("osteo",C1459)),ISNUMBER(FIND("keratin",C1459)),ISNUMBER(FIND(" cell's ",C1459)),ISNUMBER(FIND("eukary",C1459)),ISNUMBER(FIND("sperm",C1459)))</f>
        <v>1</v>
      </c>
      <c r="AD1459" t="b">
        <f>OR(ISNUMBER(FIND("human",B1459)),ISNUMBER(FIND("workers",B1459)),ISNUMBER(FIND("workforces",B1459)),ISNUMBER(FIND("occupational",B1459)),ISNUMBER(FIND("Case report",B1459)),ISNUMBER(FIND("Workplaces",B1459)),ISNUMBER(FIND("worker",B1459)))</f>
        <v>0</v>
      </c>
      <c r="AE1459" t="b">
        <f>OR(ISNUMBER(FIND(" plant ",C1459)),ISNUMBER(FIND("Plant ",C1459)),ISNUMBER(FIND("tomato",C1459)),ISNUMBER(FIND("plants",C1459)),ISNUMBER(FIND("Plants",C1459)),ISNUMBER(FIND("algae",C1459)),ISNUMBER(FIND("lettuce",C1459)),ISNUMBER(FIND("green gram sprouts ",C1459)),ISNUMBER(FIND("Cucurbita pepo",C1459)),ISNUMBER(FIND("bean ",C1459)),ISNUMBER(FIND("chloroplast",C1459)),ISNUMBER(FIND("chlorophyll",C1459)),ISNUMBER(FIND("seedling",C1459)),ISNUMBER(FIND("canola",C1459)),ISNUMBER(FIND("shoot",C1459)),ISNUMBER(FIND("photosynthes",C1459)),ISNUMBER(FIND(" leaves ",C1459)),,ISNUMBER(FIND("agriculture",C1459)),ISNUMBER(FIND(" crops ",C1459)))</f>
        <v>0</v>
      </c>
      <c r="AF1459" t="b">
        <f>OR(ISNUMBER(FIND("bacteria",C1459)),ISNUMBER(FIND("Bacteria",C1459)),ISNUMBER(FIND("Bacterium",C1459)),ISNUMBER(FIND("bacterium",C1459)),ISNUMBER(FIND(" coli ",C1459)))</f>
        <v>0</v>
      </c>
      <c r="AG1459" t="b">
        <f>OR(ISNUMBER(FIND("fungi",C1459)),ISNUMBER(FIND("Fungi",C1459)),ISNUMBER(FIND("fungus",C1459)),ISNUMBER(FIND("Fungus",C1459)),ISNUMBER(FIND("mushroom",C1459)),ISNUMBER(FIND("Mushroom",C1459)),ISNUMBER(FIND(" mold ",C1459)))</f>
        <v>0</v>
      </c>
      <c r="AH1459" t="b">
        <f>OR(ISNUMBER(FIND("Pig ",C1459)),ISNUMBER(FIND("pig ",C1459)),ISNUMBER(FIND("Pigs ",C1459)),ISNUMBER(FIND("pigs ",C1459)))</f>
        <v>0</v>
      </c>
      <c r="AI1459" t="b">
        <f>OR(ISNUMBER(FIND(" C. elegans",C1459)),ISNUMBER(FIND("Caenorhabditis elegans",C1459)),ISNUMBER(FIND("earthworms",C1459)),ISNUMBER(FIND(" Ficopomatus enigmaticus",C1459)),ISNUMBER(FIND("larva",C1459)),ISNUMBER(FIND("Lumbriculus variegatus",C1459)),ISNUMBER(FIND("nematode",C1459)))</f>
        <v>0</v>
      </c>
      <c r="AJ1459" t="b">
        <f>NOT(OR(AA1459,AB1459,AC1459,AD1459,AE1459,AF1459,AG1459,AH1459,AI1459))</f>
        <v>0</v>
      </c>
      <c r="AL1459" t="b">
        <f>OR(AA1459,AB1459,AD1459,AE1459,AF1459,AG1459,AH1459,AI1459)</f>
        <v>0</v>
      </c>
      <c r="AM1459" t="b">
        <f>IF(Table1[[#This Row],[In vivo?]],IF(Table1[[#This Row],[Cell]],FALSE,TRUE),FALSE)</f>
        <v>0</v>
      </c>
      <c r="AN1459" t="b">
        <f>AND(AC1459,AL1459)</f>
        <v>0</v>
      </c>
      <c r="AO1459" t="b">
        <f>IF(Table1[[#This Row],[Cell]],IF(Table1[[#This Row],[In vivo?]],FALSE,TRUE),FALSE)</f>
        <v>1</v>
      </c>
      <c r="AP1459" t="b">
        <f>NOT(OR(Table1[[#This Row],[In vivo?]],Table1[[#This Row],[Only in Cell]]))</f>
        <v>0</v>
      </c>
      <c r="AQ1459" t="str">
        <f>IF(OR(Table1[[#This Row],[Rodents]],Table1[[#This Row],[Human]],Table1[[#This Row],[Pig]]),OR(ISNUMBER(FIND("pulmonary",C1459)),ISNUMBER(FIND("lung",C1459))),"NA")</f>
        <v>NA</v>
      </c>
      <c r="AR1459" t="str">
        <f>IF(OR(Table1[[#This Row],[Rodents]],Table1[[#This Row],[Human]],Table1[[#This Row],[Pig]]),OR(ISNUMBER(FIND("skin",C1459)),ISNUMBER(FIND("dermal",C1459))),"NA")</f>
        <v>NA</v>
      </c>
      <c r="AS1459" t="str">
        <f>IF(OR(Table1[[#This Row],[Rodents]],Table1[[#This Row],[Human]],Table1[[#This Row],[Pig]]),OR(ISNUMBER(FIND("liver",C1459)),ISNUMBER(FIND("hepat",C1459))),"NA")</f>
        <v>NA</v>
      </c>
      <c r="AT1459" t="str">
        <f>IF(OR(Table1[[#This Row],[Rodents]],Table1[[#This Row],[Human]],Table1[[#This Row],[Pig]]),OR(ISNUMBER(FIND("kidney",C1459)),ISNUMBER(FIND("neph",C1459))),"NA")</f>
        <v>NA</v>
      </c>
      <c r="AU1459" t="str">
        <f>IF(OR(Table1[[#This Row],[Rodents]],Table1[[#This Row],[Human]],Table1[[#This Row],[Pig]]),OR(ISNUMBER(FIND("brain",C1459)),ISNUMBER(FIND("neur",C1459)),ISNUMBER(FIND("nerv",C1459))),"NA")</f>
        <v>NA</v>
      </c>
      <c r="AV1459" t="str">
        <f>IF(OR(Table1[[#This Row],[Rodents]],Table1[[#This Row],[Human]],Table1[[#This Row],[Pig]]),OR(ISNUMBER(FIND("heart",C1459)),ISNUMBER(FIND("cardi",C1459))),"NA")</f>
        <v>NA</v>
      </c>
      <c r="AW1459" t="str">
        <f>IF(OR(Table1[[#This Row],[Rodents]],Table1[[#This Row],[Human]],Table1[[#This Row],[Pig]]),OR(ISNUMBER(FIND("gastro",C1459)),ISNUMBER(FIND("intesti",C1459)),ISNUMBER(FIND("stomach",C1459))),"NA")</f>
        <v>NA</v>
      </c>
      <c r="AX1459" t="str">
        <f>IF(OR(Table1[[#This Row],[Rodents]],Table1[[#This Row],[Human]],Table1[[#This Row],[Pig]]),NOT(OR(AQ1459,AR1459,AS1459,AT1459,AU1459,AV1459,AW1459)),"NA")</f>
        <v>NA</v>
      </c>
      <c r="AY1459" t="b">
        <f>OR(ISNUMBER(FIND("SWCNT",C1459)),ISNUMBER(FIND("SWNT",C1459)),ISNUMBER(FIND("single-wall",C1459)),ISNUMBER(FIND("single wall",C1459)),ISNUMBER(FIND("Single wall",C1459)),ISNUMBER(FIND("Single-wall",C1459)),ISNUMBER(FIND("SWCNT",B1459)),ISNUMBER(FIND("SWNT",B1459)),ISNUMBER(FIND("single-wall",B1459)),ISNUMBER(FIND("single wall",B1459)),ISNUMBER(FIND("Single-wall",B1459)),ISNUMBER(FIND("Single wall",B1459)))</f>
        <v>0</v>
      </c>
      <c r="AZ1459" t="b">
        <f>OR(ISNUMBER(FIND("MWCNT",C1459)),ISNUMBER(FIND("MWNT",C1459)),ISNUMBER(FIND("multi-wall",C1459)),ISNUMBER(FIND("multi wall",C1459)),ISNUMBER(FIND("multiwall",C1459)),ISNUMBER(FIND("Multi-wall",C1459)),ISNUMBER(FIND("Multi wall",C1459)),ISNUMBER(FIND("Multiwall",C1459)),ISNUMBER(FIND("MWCNT",B1459)),ISNUMBER(FIND("MWNT",B1459)),ISNUMBER(FIND("multi-wall",B1459)),ISNUMBER(FIND("multi wall",B1459)),ISNUMBER(FIND("multiwall",B1459)),ISNUMBER(FIND("Multi-wall",B1459)),ISNUMBER(FIND("Multi wall",B1459)),ISNUMBER(FIND("Multiwall",B1459)),ISNUMBER(FIND("Double-wall",B1459)),ISNUMBER(FIND("Double wall",B1459)),ISNUMBER(FIND("Doublewall",B1459)),ISNUMBER(FIND("double-wall",B1459)),ISNUMBER(FIND("double wall",B1459)),ISNUMBER(FIND("doublewall",B1459)))</f>
        <v>1</v>
      </c>
      <c r="BA1459" t="b">
        <f>AND(Table1[[#This Row],[SWCNT]],Table1[[#This Row],[MWCNT]])</f>
        <v>0</v>
      </c>
      <c r="BB1459" t="b">
        <f>IF(Table1[[#This Row],[SWCNT]]=TRUE,FALSE,IF(Table1[[#This Row],[MWCNT]]=TRUE,FALSE,TRUE))</f>
        <v>0</v>
      </c>
      <c r="BC1459" s="18"/>
    </row>
    <row r="1460" spans="1:55" ht="222">
      <c r="A1460" t="s">
        <v>2450</v>
      </c>
      <c r="B1460" s="2" t="s">
        <v>2451</v>
      </c>
      <c r="C1460" s="16" t="s">
        <v>2452</v>
      </c>
      <c r="D1460" s="17" t="s">
        <v>1302</v>
      </c>
      <c r="E1460" s="2">
        <v>2016</v>
      </c>
      <c r="F1460" t="b">
        <f>OR(ISNUMBER(FIND("cytotoxic",C1460)),ISNUMBER(FIND("Cytotoxic",C1460)),ISNUMBER(FIND("cellular toxicity",C1460)),ISNUMBER(FIND("cell death",C1460)),ISNUMBER(FIND("viable",C1460)),ISNUMBER(FIND("phytotoxic",C1460)),ISNUMBER(FIND("acute toxicity",C1460)),ISNUMBER(FIND("MTT",C1460)),ISNUMBER(FIND("survival",C1460)),ISNUMBER(FIND("prolifer",C1460)),ISNUMBER(FIND("apoptosis",C1460)),ISNUMBER(FIND("neurotoxic",C1460)),ISNUMBER(FIND("  lysis ",C1460)),ISNUMBER(FIND("necrosis",C1460)),ISNUMBER(FIND("cellular death",C1460))*3,ISNUMBER(FIND("LDH",C1460)),ISNUMBER(FIND("Acute toxicity",C1460)))</f>
        <v>1</v>
      </c>
      <c r="G1460" t="b">
        <f>OR(ISNUMBER(FIND("genotoxic",C1460)),ISNUMBER(FIND("genotoxicity",C1460)),ISNUMBER(FIND("DNA damage",C1460)),ISNUMBER(FIND("DNA",C1460)),ISNUMBER(FIND("RNA",C1460)),ISNUMBER(FIND("mesothelioma",C1460)),ISNUMBER(FIND("carcino",C1460)),ISNUMBER(FIND("mutagen",C1460)),ISNUMBER(FIND("genetic",C1460)))</f>
        <v>0</v>
      </c>
      <c r="H1460" t="b">
        <f>OR(ISNUMBER(FIND("inflammatory",C1460)),ISNUMBER(FIND("inflamm",C1460)))</f>
        <v>0</v>
      </c>
      <c r="I1460" t="b">
        <f>OR(ISNUMBER(FIND("immune",C1460)),ISNUMBER(FIND("immunological",C1460)),ISNUMBER(FIND("interleuk",C1460)),ISNUMBER(FIND("platelet activation",C1460)),ISNUMBER(FIND("monocyte",C1460)),ISNUMBER(FIND("leukocyte",C1460)),ISNUMBER(FIND("cytokine",C1460)),ISNUMBER(FIND("CD4",C1460)),ISNUMBER(FIND("CD8",C1460)),ISNUMBER(FIND("T-cell",C1460)))</f>
        <v>1</v>
      </c>
      <c r="J1460" t="b">
        <f>OR(ISNUMBER(FIND("reactive oxygen",C1460)),ISNUMBER(FIND("ROS",C1460)),ISNUMBER(FIND("free radical",C1460)),ISNUMBER(FIND("oxidative stress",C1460)),ISNUMBER(FIND("peroxid",C1460)),ISNUMBER(FIND("oxidative",C1460)),ISNUMBER(FIND("antioxid",C1460)))</f>
        <v>0</v>
      </c>
      <c r="K1460" t="b">
        <f>OR(ISNUMBER(FIND("autophag",C1460)))</f>
        <v>0</v>
      </c>
      <c r="L1460" t="b">
        <f>OR(ISNUMBER(FIND("morpholog",C1460)))</f>
        <v>0</v>
      </c>
      <c r="M1460" t="b">
        <f>OR(ISNUMBER(FIND("fibrosis",C1460)),ISNUMBER(FIND("Fibrosis",C1460)),ISNUMBER(FIND("fibrot",C1460)))</f>
        <v>0</v>
      </c>
      <c r="N1460" t="b">
        <f>OR(ISNUMBER(FIND("offspring",C1460)),ISNUMBER(FIND("Parental",C1460)),ISNUMBER(FIND("parental",C1460)),ISNUMBER(FIND("germline",C1460)),ISNUMBER(FIND("reproduc",C1460)),ISNUMBER(FIND("embryo",C1460)))</f>
        <v>0</v>
      </c>
      <c r="O1460" t="b">
        <f>OR(ISNUMBER(FIND("metabol",C1460)),ISNUMBER(FIND("Metabol",C1460)),ISNUMBER(FIND("digest",C1460)),ISNUMBER(FIND("mitochon",C1460)))</f>
        <v>0</v>
      </c>
      <c r="P1460" t="b">
        <f>OR(ISNUMBER(FIND("ecotox",C1460)),ISNUMBER(FIND("Ecotox",B1460)),ISNUMBER(FIND("ecotox",B1460)),ISNUMBER(FIND("Ecotox",C1460)))</f>
        <v>0</v>
      </c>
      <c r="Q1460" t="b">
        <f>OR(ISNUMBER(FIND("Bioaccum",C1460)),ISNUMBER(FIND("bioaccum",C1460)),ISNUMBER(FIND("accum",C1460)))</f>
        <v>0</v>
      </c>
      <c r="R1460" t="b">
        <f>OR(ISNUMBER(FIND("Occupation",C1460)),ISNUMBER(FIND("occupation",C1460)),ISNUMBER(FIND("worker",C1460)),ISNUMBER(FIND("workforce",C1460)))</f>
        <v>0</v>
      </c>
      <c r="S1460" t="b">
        <f>NOT(OR(F1460,G1460,H1460,I1460,J1460,K1460,L1460,M1460,N1460,O1460,P1460,Q1460,R1460))</f>
        <v>0</v>
      </c>
      <c r="U1460" t="b">
        <f>OR(Table1[[#This Row],[Inflammation]],Table1[[#This Row],[Immune]])</f>
        <v>1</v>
      </c>
      <c r="V1460" t="str">
        <f>IF(OR(Table1[[#This Row],[Rodents]],Table1[[#This Row],[Human]],Table1[[#This Row],[Pig]]),OR(ISNUMBER(FIND("intratrach",C1460)),ISNUMBER(FIND("nasal ",C1460)),ISNUMBER(FIND("instill",C1460))),"NA")</f>
        <v>NA</v>
      </c>
      <c r="W1460" t="str">
        <f>IF(OR(Table1[[#This Row],[Rodents]],Table1[[#This Row],[Human]],Table1[[#This Row],[Pig]]),OR(ISNUMBER(FIND("dermal",C1460)),ISNUMBER(FIND("skin ",C1460))),"NA")</f>
        <v>NA</v>
      </c>
      <c r="X1460" t="str">
        <f>IF(OR(Table1[[#This Row],[Rodents]],Table1[[#This Row],[Human]],Table1[[#This Row],[Pig]]),OR(ISNUMBER(FIND("injected",C1460)),ISNUMBER(FIND("periton",C1460)),ISNUMBER(FIND("intrascrot",C1460))),"NA")</f>
        <v>NA</v>
      </c>
      <c r="Y1460" t="str">
        <f>IF(OR(Table1[[#This Row],[Rodents]],Table1[[#This Row],[Human]],Table1[[#This Row],[Pig]]),NOT(OR(Table1[[#This Row],[Inhaled/Intratracheal/intranasal]],Table1[[#This Row],[Dermal]],Table1[[#This Row],[Injected]])),"NA")</f>
        <v>NA</v>
      </c>
      <c r="AA1460" t="b">
        <f>OR(ISNUMBER(FIND("fish ",C1460)),ISNUMBER(FIND("Fish ",C1460)),ISNUMBER(FIND("aquatic",C1460)),ISNUMBER(FIND("daphnids",C1460)),ISNUMBER(FIND("Carcinus maenas",C1460)),ISNUMBER(FIND("Daphnia",C1460)),ISNUMBER(FIND("Ruditapes philippinarum",C1460)),ISNUMBER(FIND("daphnia",C1460)),ISNUMBER(FIND("marine",C1460)),ISNUMBER(FIND("mussel",C1460)),ISNUMBER(FIND("algae",C1460)),ISNUMBER(FIND("Donax faba",C1460)),ISNUMBER(FIND("estuarine",C1460)),ISNUMBER(FIND("snail",C1460)),ISNUMBER(FIND("Prorocentrum donghaiense",C1460)) )</f>
        <v>0</v>
      </c>
      <c r="AB1460" t="b">
        <f>OR(ISNUMBER(FIND(" rat ",C1460)),ISNUMBER(FIND(" rats ",C1460)),ISNUMBER(FIND(" Rats ",C1460)),ISNUMBER(FIND(" Rat ",C1460)),ISNUMBER(FIND(" rat.",C1460)),ISNUMBER(FIND(" rats.",C1460)),ISNUMBER(FIND("mouse",C1460)),ISNUMBER(FIND("mice",C1460)), ISNUMBER(FIND(" Mice",C1460)))</f>
        <v>0</v>
      </c>
      <c r="AC1460" t="b">
        <f>OR(ISNUMBER(FIND(" cell ",C1460)),ISNUMBER(FIND("fibroblast",C1460)),ISNUMBER(FIND("macrophage",C1460)),ISNUMBER(FIND("epithelial",C1460)),ISNUMBER(FIND("endothelial",C1460)),ISNUMBER(FIND("neuron",C1460)),ISNUMBER(FIND(" cells ",C1460)),ISNUMBER(FIND("RBC",C1460)),ISNUMBER(FIND("mitochond",C1460)),ISNUMBER(FIND("adipocyte",C1460)),ISNUMBER(FIND("osteo",C1460)),ISNUMBER(FIND("keratin",C1460)),ISNUMBER(FIND(" cell's ",C1460)),ISNUMBER(FIND("eukary",C1460)),ISNUMBER(FIND("sperm",C1460)))</f>
        <v>1</v>
      </c>
      <c r="AD1460" t="b">
        <f>OR(ISNUMBER(FIND("human",B1460)),ISNUMBER(FIND("workers",B1460)),ISNUMBER(FIND("workforces",B1460)),ISNUMBER(FIND("occupational",B1460)),ISNUMBER(FIND("Case report",B1460)),ISNUMBER(FIND("Workplaces",B1460)),ISNUMBER(FIND("worker",B1460)))</f>
        <v>0</v>
      </c>
      <c r="AE1460" t="b">
        <f>OR(ISNUMBER(FIND(" plant ",C1460)),ISNUMBER(FIND("Plant ",C1460)),ISNUMBER(FIND("tomato",C1460)),ISNUMBER(FIND("plants",C1460)),ISNUMBER(FIND("Plants",C1460)),ISNUMBER(FIND("algae",C1460)),ISNUMBER(FIND("lettuce",C1460)),ISNUMBER(FIND("green gram sprouts ",C1460)),ISNUMBER(FIND("Cucurbita pepo",C1460)),ISNUMBER(FIND("bean ",C1460)),ISNUMBER(FIND("chloroplast",C1460)),ISNUMBER(FIND("chlorophyll",C1460)),ISNUMBER(FIND("seedling",C1460)),ISNUMBER(FIND("canola",C1460)),ISNUMBER(FIND("shoot",C1460)),ISNUMBER(FIND("photosynthes",C1460)),ISNUMBER(FIND(" leaves ",C1460)),,ISNUMBER(FIND("agriculture",C1460)),ISNUMBER(FIND(" crops ",C1460)))</f>
        <v>0</v>
      </c>
      <c r="AF1460" t="b">
        <f>OR(ISNUMBER(FIND("bacteria",C1460)),ISNUMBER(FIND("Bacteria",C1460)),ISNUMBER(FIND("Bacterium",C1460)),ISNUMBER(FIND("bacterium",C1460)),ISNUMBER(FIND(" coli ",C1460)))</f>
        <v>0</v>
      </c>
      <c r="AG1460" t="b">
        <f>OR(ISNUMBER(FIND("fungi",C1460)),ISNUMBER(FIND("Fungi",C1460)),ISNUMBER(FIND("fungus",C1460)),ISNUMBER(FIND("Fungus",C1460)),ISNUMBER(FIND("mushroom",C1460)),ISNUMBER(FIND("Mushroom",C1460)),ISNUMBER(FIND(" mold ",C1460)))</f>
        <v>0</v>
      </c>
      <c r="AH1460" t="b">
        <f>OR(ISNUMBER(FIND("Pig ",C1460)),ISNUMBER(FIND("pig ",C1460)),ISNUMBER(FIND("Pigs ",C1460)),ISNUMBER(FIND("pigs ",C1460)))</f>
        <v>0</v>
      </c>
      <c r="AI1460" t="b">
        <f>OR(ISNUMBER(FIND(" C. elegans",C1460)),ISNUMBER(FIND("Caenorhabditis elegans",C1460)),ISNUMBER(FIND("earthworms",C1460)),ISNUMBER(FIND(" Ficopomatus enigmaticus",C1460)),ISNUMBER(FIND("larva",C1460)),ISNUMBER(FIND("Lumbriculus variegatus",C1460)),ISNUMBER(FIND("nematode",C1460)))</f>
        <v>0</v>
      </c>
      <c r="AJ1460" t="b">
        <f>NOT(OR(AA1460,AB1460,AC1460,AD1460,AE1460,AF1460,AG1460,AH1460,AI1460))</f>
        <v>0</v>
      </c>
      <c r="AL1460" t="b">
        <f>OR(AA1460,AB1460,AD1460,AE1460,AF1460,AG1460,AH1460,AI1460)</f>
        <v>0</v>
      </c>
      <c r="AM1460" t="b">
        <f>IF(Table1[[#This Row],[In vivo?]],IF(Table1[[#This Row],[Cell]],FALSE,TRUE),FALSE)</f>
        <v>0</v>
      </c>
      <c r="AN1460" t="b">
        <f>AND(AC1460,AL1460)</f>
        <v>0</v>
      </c>
      <c r="AO1460" t="b">
        <f>IF(Table1[[#This Row],[Cell]],IF(Table1[[#This Row],[In vivo?]],FALSE,TRUE),FALSE)</f>
        <v>1</v>
      </c>
      <c r="AP1460" t="b">
        <f>NOT(OR(Table1[[#This Row],[In vivo?]],Table1[[#This Row],[Only in Cell]]))</f>
        <v>0</v>
      </c>
      <c r="AQ1460" t="str">
        <f>IF(OR(Table1[[#This Row],[Rodents]],Table1[[#This Row],[Human]],Table1[[#This Row],[Pig]]),OR(ISNUMBER(FIND("pulmonary",C1460)),ISNUMBER(FIND("lung",C1460))),"NA")</f>
        <v>NA</v>
      </c>
      <c r="AR1460" t="str">
        <f>IF(OR(Table1[[#This Row],[Rodents]],Table1[[#This Row],[Human]],Table1[[#This Row],[Pig]]),OR(ISNUMBER(FIND("skin",C1460)),ISNUMBER(FIND("dermal",C1460))),"NA")</f>
        <v>NA</v>
      </c>
      <c r="AS1460" t="str">
        <f>IF(OR(Table1[[#This Row],[Rodents]],Table1[[#This Row],[Human]],Table1[[#This Row],[Pig]]),OR(ISNUMBER(FIND("liver",C1460)),ISNUMBER(FIND("hepat",C1460))),"NA")</f>
        <v>NA</v>
      </c>
      <c r="AT1460" t="str">
        <f>IF(OR(Table1[[#This Row],[Rodents]],Table1[[#This Row],[Human]],Table1[[#This Row],[Pig]]),OR(ISNUMBER(FIND("kidney",C1460)),ISNUMBER(FIND("neph",C1460))),"NA")</f>
        <v>NA</v>
      </c>
      <c r="AU1460" t="str">
        <f>IF(OR(Table1[[#This Row],[Rodents]],Table1[[#This Row],[Human]],Table1[[#This Row],[Pig]]),OR(ISNUMBER(FIND("brain",C1460)),ISNUMBER(FIND("neur",C1460)),ISNUMBER(FIND("nerv",C1460))),"NA")</f>
        <v>NA</v>
      </c>
      <c r="AV1460" t="str">
        <f>IF(OR(Table1[[#This Row],[Rodents]],Table1[[#This Row],[Human]],Table1[[#This Row],[Pig]]),OR(ISNUMBER(FIND("heart",C1460)),ISNUMBER(FIND("cardi",C1460))),"NA")</f>
        <v>NA</v>
      </c>
      <c r="AW1460" t="str">
        <f>IF(OR(Table1[[#This Row],[Rodents]],Table1[[#This Row],[Human]],Table1[[#This Row],[Pig]]),OR(ISNUMBER(FIND("gastro",C1460)),ISNUMBER(FIND("intesti",C1460)),ISNUMBER(FIND("stomach",C1460))),"NA")</f>
        <v>NA</v>
      </c>
      <c r="AX1460" t="str">
        <f>IF(OR(Table1[[#This Row],[Rodents]],Table1[[#This Row],[Human]],Table1[[#This Row],[Pig]]),NOT(OR(AQ1460,AR1460,AS1460,AT1460,AU1460,AV1460,AW1460)),"NA")</f>
        <v>NA</v>
      </c>
      <c r="AY1460" t="b">
        <f>OR(ISNUMBER(FIND("SWCNT",C1460)),ISNUMBER(FIND("SWNT",C1460)),ISNUMBER(FIND("single-wall",C1460)),ISNUMBER(FIND("single wall",C1460)),ISNUMBER(FIND("Single wall",C1460)),ISNUMBER(FIND("Single-wall",C1460)),ISNUMBER(FIND("SWCNT",B1460)),ISNUMBER(FIND("SWNT",B1460)),ISNUMBER(FIND("single-wall",B1460)),ISNUMBER(FIND("single wall",B1460)),ISNUMBER(FIND("Single-wall",B1460)),ISNUMBER(FIND("Single wall",B1460)))</f>
        <v>0</v>
      </c>
      <c r="AZ1460" t="b">
        <f>OR(ISNUMBER(FIND("MWCNT",C1460)),ISNUMBER(FIND("MWNT",C1460)),ISNUMBER(FIND("multi-wall",C1460)),ISNUMBER(FIND("multi wall",C1460)),ISNUMBER(FIND("multiwall",C1460)),ISNUMBER(FIND("Multi-wall",C1460)),ISNUMBER(FIND("Multi wall",C1460)),ISNUMBER(FIND("Multiwall",C1460)),ISNUMBER(FIND("MWCNT",B1460)),ISNUMBER(FIND("MWNT",B1460)),ISNUMBER(FIND("multi-wall",B1460)),ISNUMBER(FIND("multi wall",B1460)),ISNUMBER(FIND("multiwall",B1460)),ISNUMBER(FIND("Multi-wall",B1460)),ISNUMBER(FIND("Multi wall",B1460)),ISNUMBER(FIND("Multiwall",B1460)),ISNUMBER(FIND("Double-wall",B1460)),ISNUMBER(FIND("Double wall",B1460)),ISNUMBER(FIND("Doublewall",B1460)),ISNUMBER(FIND("double-wall",B1460)),ISNUMBER(FIND("double wall",B1460)),ISNUMBER(FIND("doublewall",B1460)))</f>
        <v>1</v>
      </c>
      <c r="BA1460" t="b">
        <f>AND(Table1[[#This Row],[SWCNT]],Table1[[#This Row],[MWCNT]])</f>
        <v>0</v>
      </c>
      <c r="BB1460" t="b">
        <f>IF(Table1[[#This Row],[SWCNT]]=TRUE,FALSE,IF(Table1[[#This Row],[MWCNT]]=TRUE,FALSE,TRUE))</f>
        <v>0</v>
      </c>
      <c r="BC1460" s="18"/>
    </row>
    <row r="1461" spans="1:55" ht="203.5">
      <c r="A1461" t="s">
        <v>2456</v>
      </c>
      <c r="B1461" s="2" t="s">
        <v>2457</v>
      </c>
      <c r="C1461" s="16" t="s">
        <v>2458</v>
      </c>
      <c r="D1461" s="17" t="s">
        <v>924</v>
      </c>
      <c r="E1461" s="2">
        <v>2016</v>
      </c>
      <c r="F1461" t="b">
        <f>OR(ISNUMBER(FIND("cytotoxic",C1461)),ISNUMBER(FIND("Cytotoxic",C1461)),ISNUMBER(FIND("cellular toxicity",C1461)),ISNUMBER(FIND("cell death",C1461)),ISNUMBER(FIND("viable",C1461)),ISNUMBER(FIND("phytotoxic",C1461)),ISNUMBER(FIND("acute toxicity",C1461)),ISNUMBER(FIND("MTT",C1461)),ISNUMBER(FIND("survival",C1461)),ISNUMBER(FIND("prolifer",C1461)),ISNUMBER(FIND("apoptosis",C1461)),ISNUMBER(FIND("neurotoxic",C1461)),ISNUMBER(FIND("  lysis ",C1461)),ISNUMBER(FIND("necrosis",C1461)),ISNUMBER(FIND("cellular death",C1461))*3,ISNUMBER(FIND("LDH",C1461)),ISNUMBER(FIND("Acute toxicity",C1461)))</f>
        <v>1</v>
      </c>
      <c r="G1461" t="b">
        <f>OR(ISNUMBER(FIND("genotoxic",C1461)),ISNUMBER(FIND("genotoxicity",C1461)),ISNUMBER(FIND("DNA damage",C1461)),ISNUMBER(FIND("DNA",C1461)),ISNUMBER(FIND("RNA",C1461)),ISNUMBER(FIND("mesothelioma",C1461)),ISNUMBER(FIND("carcino",C1461)),ISNUMBER(FIND("mutagen",C1461)),ISNUMBER(FIND("genetic",C1461)))</f>
        <v>1</v>
      </c>
      <c r="H1461" t="b">
        <f>OR(ISNUMBER(FIND("inflammatory",C1461)),ISNUMBER(FIND("inflamm",C1461)))</f>
        <v>0</v>
      </c>
      <c r="I1461" t="b">
        <f>OR(ISNUMBER(FIND("immune",C1461)),ISNUMBER(FIND("immunological",C1461)),ISNUMBER(FIND("interleuk",C1461)),ISNUMBER(FIND("platelet activation",C1461)),ISNUMBER(FIND("monocyte",C1461)),ISNUMBER(FIND("leukocyte",C1461)),ISNUMBER(FIND("cytokine",C1461)),ISNUMBER(FIND("CD4",C1461)),ISNUMBER(FIND("CD8",C1461)),ISNUMBER(FIND("T-cell",C1461)))</f>
        <v>0</v>
      </c>
      <c r="J1461" t="b">
        <f>OR(ISNUMBER(FIND("reactive oxygen",C1461)),ISNUMBER(FIND("ROS",C1461)),ISNUMBER(FIND("free radical",C1461)),ISNUMBER(FIND("oxidative stress",C1461)),ISNUMBER(FIND("peroxid",C1461)),ISNUMBER(FIND("oxidative",C1461)),ISNUMBER(FIND("antioxid",C1461)))</f>
        <v>0</v>
      </c>
      <c r="K1461" t="b">
        <f>OR(ISNUMBER(FIND("autophag",C1461)))</f>
        <v>0</v>
      </c>
      <c r="L1461" t="b">
        <f>OR(ISNUMBER(FIND("morpholog",C1461)))</f>
        <v>0</v>
      </c>
      <c r="M1461" t="b">
        <f>OR(ISNUMBER(FIND("fibrosis",C1461)),ISNUMBER(FIND("Fibrosis",C1461)),ISNUMBER(FIND("fibrot",C1461)))</f>
        <v>0</v>
      </c>
      <c r="N1461" t="b">
        <f>OR(ISNUMBER(FIND("offspring",C1461)),ISNUMBER(FIND("Parental",C1461)),ISNUMBER(FIND("parental",C1461)),ISNUMBER(FIND("germline",C1461)),ISNUMBER(FIND("reproduc",C1461)),ISNUMBER(FIND("embryo",C1461)))</f>
        <v>0</v>
      </c>
      <c r="O1461" t="b">
        <f>OR(ISNUMBER(FIND("metabol",C1461)),ISNUMBER(FIND("Metabol",C1461)),ISNUMBER(FIND("digest",C1461)),ISNUMBER(FIND("mitochon",C1461)))</f>
        <v>0</v>
      </c>
      <c r="P1461" t="b">
        <f>OR(ISNUMBER(FIND("ecotox",C1461)),ISNUMBER(FIND("Ecotox",B1461)),ISNUMBER(FIND("ecotox",B1461)),ISNUMBER(FIND("Ecotox",C1461)))</f>
        <v>0</v>
      </c>
      <c r="Q1461" t="b">
        <f>OR(ISNUMBER(FIND("Bioaccum",C1461)),ISNUMBER(FIND("bioaccum",C1461)),ISNUMBER(FIND("accum",C1461)))</f>
        <v>0</v>
      </c>
      <c r="R1461" t="b">
        <f>OR(ISNUMBER(FIND("Occupation",C1461)),ISNUMBER(FIND("occupation",C1461)),ISNUMBER(FIND("worker",C1461)),ISNUMBER(FIND("workforce",C1461)))</f>
        <v>0</v>
      </c>
      <c r="S1461" t="b">
        <f>NOT(OR(F1461,G1461,H1461,I1461,J1461,K1461,L1461,M1461,N1461,O1461,P1461,Q1461,R1461))</f>
        <v>0</v>
      </c>
      <c r="U1461" t="b">
        <f>OR(Table1[[#This Row],[Inflammation]],Table1[[#This Row],[Immune]])</f>
        <v>0</v>
      </c>
      <c r="V1461" t="str">
        <f>IF(OR(Table1[[#This Row],[Rodents]],Table1[[#This Row],[Human]],Table1[[#This Row],[Pig]]),OR(ISNUMBER(FIND("intratrach",C1461)),ISNUMBER(FIND("nasal ",C1461)),ISNUMBER(FIND("instill",C1461))),"NA")</f>
        <v>NA</v>
      </c>
      <c r="W1461" t="str">
        <f>IF(OR(Table1[[#This Row],[Rodents]],Table1[[#This Row],[Human]],Table1[[#This Row],[Pig]]),OR(ISNUMBER(FIND("dermal",C1461)),ISNUMBER(FIND("skin ",C1461))),"NA")</f>
        <v>NA</v>
      </c>
      <c r="X1461" t="str">
        <f>IF(OR(Table1[[#This Row],[Rodents]],Table1[[#This Row],[Human]],Table1[[#This Row],[Pig]]),OR(ISNUMBER(FIND("injected",C1461)),ISNUMBER(FIND("periton",C1461)),ISNUMBER(FIND("intrascrot",C1461))),"NA")</f>
        <v>NA</v>
      </c>
      <c r="Y1461" t="str">
        <f>IF(OR(Table1[[#This Row],[Rodents]],Table1[[#This Row],[Human]],Table1[[#This Row],[Pig]]),NOT(OR(Table1[[#This Row],[Inhaled/Intratracheal/intranasal]],Table1[[#This Row],[Dermal]],Table1[[#This Row],[Injected]])),"NA")</f>
        <v>NA</v>
      </c>
      <c r="AA1461" t="b">
        <f>OR(ISNUMBER(FIND("fish ",C1461)),ISNUMBER(FIND("Fish ",C1461)),ISNUMBER(FIND("aquatic",C1461)),ISNUMBER(FIND("daphnids",C1461)),ISNUMBER(FIND("Carcinus maenas",C1461)),ISNUMBER(FIND("Daphnia",C1461)),ISNUMBER(FIND("Ruditapes philippinarum",C1461)),ISNUMBER(FIND("daphnia",C1461)),ISNUMBER(FIND("marine",C1461)),ISNUMBER(FIND("mussel",C1461)),ISNUMBER(FIND("algae",C1461)),ISNUMBER(FIND("Donax faba",C1461)),ISNUMBER(FIND("estuarine",C1461)),ISNUMBER(FIND("snail",C1461)),ISNUMBER(FIND("Prorocentrum donghaiense",C1461)) )</f>
        <v>0</v>
      </c>
      <c r="AB1461" t="b">
        <f>OR(ISNUMBER(FIND(" rat ",C1461)),ISNUMBER(FIND(" rats ",C1461)),ISNUMBER(FIND(" Rats ",C1461)),ISNUMBER(FIND(" Rat ",C1461)),ISNUMBER(FIND(" rat.",C1461)),ISNUMBER(FIND(" rats.",C1461)),ISNUMBER(FIND("mouse",C1461)),ISNUMBER(FIND("mice",C1461)), ISNUMBER(FIND(" Mice",C1461)))</f>
        <v>0</v>
      </c>
      <c r="AC1461" t="b">
        <f>OR(ISNUMBER(FIND(" cell ",C1461)),ISNUMBER(FIND("fibroblast",C1461)),ISNUMBER(FIND("macrophage",C1461)),ISNUMBER(FIND("epithelial",C1461)),ISNUMBER(FIND("endothelial",C1461)),ISNUMBER(FIND("neuron",C1461)),ISNUMBER(FIND(" cells ",C1461)),ISNUMBER(FIND("RBC",C1461)),ISNUMBER(FIND("mitochond",C1461)),ISNUMBER(FIND("adipocyte",C1461)),ISNUMBER(FIND("osteo",C1461)),ISNUMBER(FIND("keratin",C1461)),ISNUMBER(FIND(" cell's ",C1461)),ISNUMBER(FIND("eukary",C1461)),ISNUMBER(FIND("sperm",C1461)))</f>
        <v>1</v>
      </c>
      <c r="AD1461" t="b">
        <f>OR(ISNUMBER(FIND("human",B1461)),ISNUMBER(FIND("workers",B1461)),ISNUMBER(FIND("workforces",B1461)),ISNUMBER(FIND("occupational",B1461)),ISNUMBER(FIND("Case report",B1461)),ISNUMBER(FIND("Workplaces",B1461)),ISNUMBER(FIND("worker",B1461)))</f>
        <v>0</v>
      </c>
      <c r="AE1461" t="b">
        <f>OR(ISNUMBER(FIND(" plant ",C1461)),ISNUMBER(FIND("Plant ",C1461)),ISNUMBER(FIND("tomato",C1461)),ISNUMBER(FIND("plants",C1461)),ISNUMBER(FIND("Plants",C1461)),ISNUMBER(FIND("algae",C1461)),ISNUMBER(FIND("lettuce",C1461)),ISNUMBER(FIND("green gram sprouts ",C1461)),ISNUMBER(FIND("Cucurbita pepo",C1461)),ISNUMBER(FIND("bean ",C1461)),ISNUMBER(FIND("chloroplast",C1461)),ISNUMBER(FIND("chlorophyll",C1461)),ISNUMBER(FIND("seedling",C1461)),ISNUMBER(FIND("canola",C1461)),ISNUMBER(FIND("shoot",C1461)),ISNUMBER(FIND("photosynthes",C1461)),ISNUMBER(FIND(" leaves ",C1461)),,ISNUMBER(FIND("agriculture",C1461)),ISNUMBER(FIND(" crops ",C1461)))</f>
        <v>0</v>
      </c>
      <c r="AF1461" t="b">
        <f>OR(ISNUMBER(FIND("bacteria",C1461)),ISNUMBER(FIND("Bacteria",C1461)),ISNUMBER(FIND("Bacterium",C1461)),ISNUMBER(FIND("bacterium",C1461)),ISNUMBER(FIND(" coli ",C1461)))</f>
        <v>0</v>
      </c>
      <c r="AG1461" t="b">
        <f>OR(ISNUMBER(FIND("fungi",C1461)),ISNUMBER(FIND("Fungi",C1461)),ISNUMBER(FIND("fungus",C1461)),ISNUMBER(FIND("Fungus",C1461)),ISNUMBER(FIND("mushroom",C1461)),ISNUMBER(FIND("Mushroom",C1461)),ISNUMBER(FIND(" mold ",C1461)))</f>
        <v>0</v>
      </c>
      <c r="AH1461" t="b">
        <f>OR(ISNUMBER(FIND("Pig ",C1461)),ISNUMBER(FIND("pig ",C1461)),ISNUMBER(FIND("Pigs ",C1461)),ISNUMBER(FIND("pigs ",C1461)))</f>
        <v>0</v>
      </c>
      <c r="AI1461" t="b">
        <f>OR(ISNUMBER(FIND(" C. elegans",C1461)),ISNUMBER(FIND("Caenorhabditis elegans",C1461)),ISNUMBER(FIND("earthworms",C1461)),ISNUMBER(FIND(" Ficopomatus enigmaticus",C1461)),ISNUMBER(FIND("larva",C1461)),ISNUMBER(FIND("Lumbriculus variegatus",C1461)),ISNUMBER(FIND("nematode",C1461)))</f>
        <v>0</v>
      </c>
      <c r="AJ1461" t="b">
        <f>NOT(OR(AA1461,AB1461,AC1461,AD1461,AE1461,AF1461,AG1461,AH1461,AI1461))</f>
        <v>0</v>
      </c>
      <c r="AL1461" t="b">
        <f>OR(AA1461,AB1461,AD1461,AE1461,AF1461,AG1461,AH1461,AI1461)</f>
        <v>0</v>
      </c>
      <c r="AM1461" t="b">
        <f>IF(Table1[[#This Row],[In vivo?]],IF(Table1[[#This Row],[Cell]],FALSE,TRUE),FALSE)</f>
        <v>0</v>
      </c>
      <c r="AN1461" t="b">
        <f>AND(AC1461,AL1461)</f>
        <v>0</v>
      </c>
      <c r="AO1461" t="b">
        <f>IF(Table1[[#This Row],[Cell]],IF(Table1[[#This Row],[In vivo?]],FALSE,TRUE),FALSE)</f>
        <v>1</v>
      </c>
      <c r="AP1461" t="b">
        <f>NOT(OR(Table1[[#This Row],[In vivo?]],Table1[[#This Row],[Only in Cell]]))</f>
        <v>0</v>
      </c>
      <c r="AQ1461" t="str">
        <f>IF(OR(Table1[[#This Row],[Rodents]],Table1[[#This Row],[Human]],Table1[[#This Row],[Pig]]),OR(ISNUMBER(FIND("pulmonary",C1461)),ISNUMBER(FIND("lung",C1461))),"NA")</f>
        <v>NA</v>
      </c>
      <c r="AR1461" t="str">
        <f>IF(OR(Table1[[#This Row],[Rodents]],Table1[[#This Row],[Human]],Table1[[#This Row],[Pig]]),OR(ISNUMBER(FIND("skin",C1461)),ISNUMBER(FIND("dermal",C1461))),"NA")</f>
        <v>NA</v>
      </c>
      <c r="AS1461" t="str">
        <f>IF(OR(Table1[[#This Row],[Rodents]],Table1[[#This Row],[Human]],Table1[[#This Row],[Pig]]),OR(ISNUMBER(FIND("liver",C1461)),ISNUMBER(FIND("hepat",C1461))),"NA")</f>
        <v>NA</v>
      </c>
      <c r="AT1461" t="str">
        <f>IF(OR(Table1[[#This Row],[Rodents]],Table1[[#This Row],[Human]],Table1[[#This Row],[Pig]]),OR(ISNUMBER(FIND("kidney",C1461)),ISNUMBER(FIND("neph",C1461))),"NA")</f>
        <v>NA</v>
      </c>
      <c r="AU1461" t="str">
        <f>IF(OR(Table1[[#This Row],[Rodents]],Table1[[#This Row],[Human]],Table1[[#This Row],[Pig]]),OR(ISNUMBER(FIND("brain",C1461)),ISNUMBER(FIND("neur",C1461)),ISNUMBER(FIND("nerv",C1461))),"NA")</f>
        <v>NA</v>
      </c>
      <c r="AV1461" t="str">
        <f>IF(OR(Table1[[#This Row],[Rodents]],Table1[[#This Row],[Human]],Table1[[#This Row],[Pig]]),OR(ISNUMBER(FIND("heart",C1461)),ISNUMBER(FIND("cardi",C1461))),"NA")</f>
        <v>NA</v>
      </c>
      <c r="AW1461" t="str">
        <f>IF(OR(Table1[[#This Row],[Rodents]],Table1[[#This Row],[Human]],Table1[[#This Row],[Pig]]),OR(ISNUMBER(FIND("gastro",C1461)),ISNUMBER(FIND("intesti",C1461)),ISNUMBER(FIND("stomach",C1461))),"NA")</f>
        <v>NA</v>
      </c>
      <c r="AX1461" t="str">
        <f>IF(OR(Table1[[#This Row],[Rodents]],Table1[[#This Row],[Human]],Table1[[#This Row],[Pig]]),NOT(OR(AQ1461,AR1461,AS1461,AT1461,AU1461,AV1461,AW1461)),"NA")</f>
        <v>NA</v>
      </c>
      <c r="AY1461" t="b">
        <f>OR(ISNUMBER(FIND("SWCNT",C1461)),ISNUMBER(FIND("SWNT",C1461)),ISNUMBER(FIND("single-wall",C1461)),ISNUMBER(FIND("single wall",C1461)),ISNUMBER(FIND("Single wall",C1461)),ISNUMBER(FIND("Single-wall",C1461)),ISNUMBER(FIND("SWCNT",B1461)),ISNUMBER(FIND("SWNT",B1461)),ISNUMBER(FIND("single-wall",B1461)),ISNUMBER(FIND("single wall",B1461)),ISNUMBER(FIND("Single-wall",B1461)),ISNUMBER(FIND("Single wall",B1461)))</f>
        <v>0</v>
      </c>
      <c r="AZ1461" t="b">
        <f>OR(ISNUMBER(FIND("MWCNT",C1461)),ISNUMBER(FIND("MWNT",C1461)),ISNUMBER(FIND("multi-wall",C1461)),ISNUMBER(FIND("multi wall",C1461)),ISNUMBER(FIND("multiwall",C1461)),ISNUMBER(FIND("Multi-wall",C1461)),ISNUMBER(FIND("Multi wall",C1461)),ISNUMBER(FIND("Multiwall",C1461)),ISNUMBER(FIND("MWCNT",B1461)),ISNUMBER(FIND("MWNT",B1461)),ISNUMBER(FIND("multi-wall",B1461)),ISNUMBER(FIND("multi wall",B1461)),ISNUMBER(FIND("multiwall",B1461)),ISNUMBER(FIND("Multi-wall",B1461)),ISNUMBER(FIND("Multi wall",B1461)),ISNUMBER(FIND("Multiwall",B1461)),ISNUMBER(FIND("Double-wall",B1461)),ISNUMBER(FIND("Double wall",B1461)),ISNUMBER(FIND("Doublewall",B1461)),ISNUMBER(FIND("double-wall",B1461)),ISNUMBER(FIND("double wall",B1461)),ISNUMBER(FIND("doublewall",B1461)))</f>
        <v>1</v>
      </c>
      <c r="BA1461" t="b">
        <f>AND(Table1[[#This Row],[SWCNT]],Table1[[#This Row],[MWCNT]])</f>
        <v>0</v>
      </c>
      <c r="BB1461" t="b">
        <f>IF(Table1[[#This Row],[SWCNT]]=TRUE,FALSE,IF(Table1[[#This Row],[MWCNT]]=TRUE,FALSE,TRUE))</f>
        <v>0</v>
      </c>
      <c r="BC1461" s="18"/>
    </row>
    <row r="1462" spans="1:55" ht="222">
      <c r="A1462" t="s">
        <v>2460</v>
      </c>
      <c r="B1462" s="2" t="s">
        <v>2463</v>
      </c>
      <c r="C1462" s="16" t="s">
        <v>2466</v>
      </c>
      <c r="D1462" s="17" t="s">
        <v>1840</v>
      </c>
      <c r="E1462" s="2">
        <v>2016</v>
      </c>
      <c r="F1462" t="b">
        <f>OR(ISNUMBER(FIND("cytotoxic",C1462)),ISNUMBER(FIND("Cytotoxic",C1462)),ISNUMBER(FIND("cellular toxicity",C1462)),ISNUMBER(FIND("cell death",C1462)),ISNUMBER(FIND("viable",C1462)),ISNUMBER(FIND("phytotoxic",C1462)),ISNUMBER(FIND("acute toxicity",C1462)),ISNUMBER(FIND("MTT",C1462)),ISNUMBER(FIND("survival",C1462)),ISNUMBER(FIND("prolifer",C1462)),ISNUMBER(FIND("apoptosis",C1462)),ISNUMBER(FIND("neurotoxic",C1462)),ISNUMBER(FIND("  lysis ",C1462)),ISNUMBER(FIND("necrosis",C1462)),ISNUMBER(FIND("cellular death",C1462))*3,ISNUMBER(FIND("LDH",C1462)),ISNUMBER(FIND("Acute toxicity",C1462)))</f>
        <v>1</v>
      </c>
      <c r="G1462" t="b">
        <f>OR(ISNUMBER(FIND("genotoxic",C1462)),ISNUMBER(FIND("genotoxicity",C1462)),ISNUMBER(FIND("DNA damage",C1462)),ISNUMBER(FIND("DNA",C1462)),ISNUMBER(FIND("RNA",C1462)),ISNUMBER(FIND("mesothelioma",C1462)),ISNUMBER(FIND("carcino",C1462)),ISNUMBER(FIND("mutagen",C1462)),ISNUMBER(FIND("genetic",C1462)))</f>
        <v>1</v>
      </c>
      <c r="H1462" t="b">
        <f>OR(ISNUMBER(FIND("inflammatory",C1462)),ISNUMBER(FIND("inflamm",C1462)))</f>
        <v>0</v>
      </c>
      <c r="I1462" t="b">
        <f>OR(ISNUMBER(FIND("immune",C1462)),ISNUMBER(FIND("immunological",C1462)),ISNUMBER(FIND("interleuk",C1462)),ISNUMBER(FIND("platelet activation",C1462)),ISNUMBER(FIND("monocyte",C1462)),ISNUMBER(FIND("leukocyte",C1462)),ISNUMBER(FIND("cytokine",C1462)),ISNUMBER(FIND("CD4",C1462)),ISNUMBER(FIND("CD8",C1462)),ISNUMBER(FIND("T-cell",C1462)))</f>
        <v>0</v>
      </c>
      <c r="J1462" t="b">
        <f>OR(ISNUMBER(FIND("reactive oxygen",C1462)),ISNUMBER(FIND("ROS",C1462)),ISNUMBER(FIND("free radical",C1462)),ISNUMBER(FIND("oxidative stress",C1462)),ISNUMBER(FIND("peroxid",C1462)),ISNUMBER(FIND("oxidative",C1462)),ISNUMBER(FIND("antioxid",C1462)))</f>
        <v>0</v>
      </c>
      <c r="K1462" t="b">
        <f>OR(ISNUMBER(FIND("autophag",C1462)))</f>
        <v>0</v>
      </c>
      <c r="L1462" t="b">
        <f>OR(ISNUMBER(FIND("morpholog",C1462)))</f>
        <v>0</v>
      </c>
      <c r="M1462" t="b">
        <f>OR(ISNUMBER(FIND("fibrosis",C1462)),ISNUMBER(FIND("Fibrosis",C1462)),ISNUMBER(FIND("fibrot",C1462)))</f>
        <v>0</v>
      </c>
      <c r="N1462" t="b">
        <f>OR(ISNUMBER(FIND("offspring",C1462)),ISNUMBER(FIND("Parental",C1462)),ISNUMBER(FIND("parental",C1462)),ISNUMBER(FIND("germline",C1462)),ISNUMBER(FIND("reproduc",C1462)),ISNUMBER(FIND("embryo",C1462)))</f>
        <v>0</v>
      </c>
      <c r="O1462" t="b">
        <f>OR(ISNUMBER(FIND("metabol",C1462)),ISNUMBER(FIND("Metabol",C1462)),ISNUMBER(FIND("digest",C1462)),ISNUMBER(FIND("mitochon",C1462)))</f>
        <v>0</v>
      </c>
      <c r="P1462" t="b">
        <f>OR(ISNUMBER(FIND("ecotox",C1462)),ISNUMBER(FIND("Ecotox",B1462)),ISNUMBER(FIND("ecotox",B1462)),ISNUMBER(FIND("Ecotox",C1462)))</f>
        <v>0</v>
      </c>
      <c r="Q1462" t="b">
        <f>OR(ISNUMBER(FIND("Bioaccum",C1462)),ISNUMBER(FIND("bioaccum",C1462)),ISNUMBER(FIND("accum",C1462)))</f>
        <v>0</v>
      </c>
      <c r="R1462" t="b">
        <f>OR(ISNUMBER(FIND("Occupation",C1462)),ISNUMBER(FIND("occupation",C1462)),ISNUMBER(FIND("worker",C1462)),ISNUMBER(FIND("workforce",C1462)))</f>
        <v>0</v>
      </c>
      <c r="S1462" t="b">
        <f>NOT(OR(F1462,G1462,H1462,I1462,J1462,K1462,L1462,M1462,N1462,O1462,P1462,Q1462,R1462))</f>
        <v>0</v>
      </c>
      <c r="U1462" t="b">
        <f>OR(Table1[[#This Row],[Inflammation]],Table1[[#This Row],[Immune]])</f>
        <v>0</v>
      </c>
      <c r="V1462" t="str">
        <f>IF(OR(Table1[[#This Row],[Rodents]],Table1[[#This Row],[Human]],Table1[[#This Row],[Pig]]),OR(ISNUMBER(FIND("intratrach",C1462)),ISNUMBER(FIND("nasal ",C1462)),ISNUMBER(FIND("instill",C1462))),"NA")</f>
        <v>NA</v>
      </c>
      <c r="W1462" t="str">
        <f>IF(OR(Table1[[#This Row],[Rodents]],Table1[[#This Row],[Human]],Table1[[#This Row],[Pig]]),OR(ISNUMBER(FIND("dermal",C1462)),ISNUMBER(FIND("skin ",C1462))),"NA")</f>
        <v>NA</v>
      </c>
      <c r="X1462" t="str">
        <f>IF(OR(Table1[[#This Row],[Rodents]],Table1[[#This Row],[Human]],Table1[[#This Row],[Pig]]),OR(ISNUMBER(FIND("injected",C1462)),ISNUMBER(FIND("periton",C1462)),ISNUMBER(FIND("intrascrot",C1462))),"NA")</f>
        <v>NA</v>
      </c>
      <c r="Y1462" t="str">
        <f>IF(OR(Table1[[#This Row],[Rodents]],Table1[[#This Row],[Human]],Table1[[#This Row],[Pig]]),NOT(OR(Table1[[#This Row],[Inhaled/Intratracheal/intranasal]],Table1[[#This Row],[Dermal]],Table1[[#This Row],[Injected]])),"NA")</f>
        <v>NA</v>
      </c>
      <c r="AA1462" t="b">
        <f>OR(ISNUMBER(FIND("fish ",C1462)),ISNUMBER(FIND("Fish ",C1462)),ISNUMBER(FIND("aquatic",C1462)),ISNUMBER(FIND("daphnids",C1462)),ISNUMBER(FIND("Carcinus maenas",C1462)),ISNUMBER(FIND("Daphnia",C1462)),ISNUMBER(FIND("Ruditapes philippinarum",C1462)),ISNUMBER(FIND("daphnia",C1462)),ISNUMBER(FIND("marine",C1462)),ISNUMBER(FIND("mussel",C1462)),ISNUMBER(FIND("algae",C1462)),ISNUMBER(FIND("Donax faba",C1462)),ISNUMBER(FIND("estuarine",C1462)),ISNUMBER(FIND("snail",C1462)),ISNUMBER(FIND("Prorocentrum donghaiense",C1462)) )</f>
        <v>0</v>
      </c>
      <c r="AB1462" t="b">
        <f>OR(ISNUMBER(FIND(" rat ",C1462)),ISNUMBER(FIND(" rats ",C1462)),ISNUMBER(FIND(" Rats ",C1462)),ISNUMBER(FIND(" Rat ",C1462)),ISNUMBER(FIND(" rat.",C1462)),ISNUMBER(FIND(" rats.",C1462)),ISNUMBER(FIND("mouse",C1462)),ISNUMBER(FIND("mice",C1462)), ISNUMBER(FIND(" Mice",C1462)))</f>
        <v>0</v>
      </c>
      <c r="AC1462" t="b">
        <f>OR(ISNUMBER(FIND(" cell ",C1462)),ISNUMBER(FIND("fibroblast",C1462)),ISNUMBER(FIND("macrophage",C1462)),ISNUMBER(FIND("epithelial",C1462)),ISNUMBER(FIND("endothelial",C1462)),ISNUMBER(FIND("neuron",C1462)),ISNUMBER(FIND(" cells ",C1462)),ISNUMBER(FIND("RBC",C1462)),ISNUMBER(FIND("mitochond",C1462)),ISNUMBER(FIND("adipocyte",C1462)),ISNUMBER(FIND("osteo",C1462)),ISNUMBER(FIND("keratin",C1462)),ISNUMBER(FIND(" cell's ",C1462)),ISNUMBER(FIND("eukary",C1462)),ISNUMBER(FIND("sperm",C1462)))</f>
        <v>1</v>
      </c>
      <c r="AD1462" t="b">
        <f>OR(ISNUMBER(FIND("human",B1462)),ISNUMBER(FIND("workers",B1462)),ISNUMBER(FIND("workforces",B1462)),ISNUMBER(FIND("occupational",B1462)),ISNUMBER(FIND("Case report",B1462)),ISNUMBER(FIND("Workplaces",B1462)),ISNUMBER(FIND("worker",B1462)))</f>
        <v>0</v>
      </c>
      <c r="AE1462" t="b">
        <f>OR(ISNUMBER(FIND(" plant ",C1462)),ISNUMBER(FIND("Plant ",C1462)),ISNUMBER(FIND("tomato",C1462)),ISNUMBER(FIND("plants",C1462)),ISNUMBER(FIND("Plants",C1462)),ISNUMBER(FIND("algae",C1462)),ISNUMBER(FIND("lettuce",C1462)),ISNUMBER(FIND("green gram sprouts ",C1462)),ISNUMBER(FIND("Cucurbita pepo",C1462)),ISNUMBER(FIND("bean ",C1462)),ISNUMBER(FIND("chloroplast",C1462)),ISNUMBER(FIND("chlorophyll",C1462)),ISNUMBER(FIND("seedling",C1462)),ISNUMBER(FIND("canola",C1462)),ISNUMBER(FIND("shoot",C1462)),ISNUMBER(FIND("photosynthes",C1462)),ISNUMBER(FIND(" leaves ",C1462)),,ISNUMBER(FIND("agriculture",C1462)),ISNUMBER(FIND(" crops ",C1462)))</f>
        <v>0</v>
      </c>
      <c r="AF1462" t="b">
        <f>OR(ISNUMBER(FIND("bacteria",C1462)),ISNUMBER(FIND("Bacteria",C1462)),ISNUMBER(FIND("Bacterium",C1462)),ISNUMBER(FIND("bacterium",C1462)),ISNUMBER(FIND(" coli ",C1462)))</f>
        <v>0</v>
      </c>
      <c r="AG1462" t="b">
        <f>OR(ISNUMBER(FIND("fungi",C1462)),ISNUMBER(FIND("Fungi",C1462)),ISNUMBER(FIND("fungus",C1462)),ISNUMBER(FIND("Fungus",C1462)),ISNUMBER(FIND("mushroom",C1462)),ISNUMBER(FIND("Mushroom",C1462)),ISNUMBER(FIND(" mold ",C1462)))</f>
        <v>0</v>
      </c>
      <c r="AH1462" t="b">
        <f>OR(ISNUMBER(FIND("Pig ",C1462)),ISNUMBER(FIND("pig ",C1462)),ISNUMBER(FIND("Pigs ",C1462)),ISNUMBER(FIND("pigs ",C1462)))</f>
        <v>0</v>
      </c>
      <c r="AI1462" t="b">
        <f>OR(ISNUMBER(FIND(" C. elegans",C1462)),ISNUMBER(FIND("Caenorhabditis elegans",C1462)),ISNUMBER(FIND("earthworms",C1462)),ISNUMBER(FIND(" Ficopomatus enigmaticus",C1462)),ISNUMBER(FIND("larva",C1462)),ISNUMBER(FIND("Lumbriculus variegatus",C1462)),ISNUMBER(FIND("nematode",C1462)))</f>
        <v>0</v>
      </c>
      <c r="AJ1462" t="b">
        <f>NOT(OR(AA1462,AB1462,AC1462,AD1462,AE1462,AF1462,AG1462,AH1462,AI1462))</f>
        <v>0</v>
      </c>
      <c r="AL1462" t="b">
        <f>OR(AA1462,AB1462,AD1462,AE1462,AF1462,AG1462,AH1462,AI1462)</f>
        <v>0</v>
      </c>
      <c r="AM1462" t="b">
        <f>IF(Table1[[#This Row],[In vivo?]],IF(Table1[[#This Row],[Cell]],FALSE,TRUE),FALSE)</f>
        <v>0</v>
      </c>
      <c r="AN1462" t="b">
        <f>AND(AC1462,AL1462)</f>
        <v>0</v>
      </c>
      <c r="AO1462" t="b">
        <f>IF(Table1[[#This Row],[Cell]],IF(Table1[[#This Row],[In vivo?]],FALSE,TRUE),FALSE)</f>
        <v>1</v>
      </c>
      <c r="AP1462" t="b">
        <f>NOT(OR(Table1[[#This Row],[In vivo?]],Table1[[#This Row],[Only in Cell]]))</f>
        <v>0</v>
      </c>
      <c r="AQ1462" t="str">
        <f>IF(OR(Table1[[#This Row],[Rodents]],Table1[[#This Row],[Human]],Table1[[#This Row],[Pig]]),OR(ISNUMBER(FIND("pulmonary",C1462)),ISNUMBER(FIND("lung",C1462))),"NA")</f>
        <v>NA</v>
      </c>
      <c r="AR1462" t="str">
        <f>IF(OR(Table1[[#This Row],[Rodents]],Table1[[#This Row],[Human]],Table1[[#This Row],[Pig]]),OR(ISNUMBER(FIND("skin",C1462)),ISNUMBER(FIND("dermal",C1462))),"NA")</f>
        <v>NA</v>
      </c>
      <c r="AS1462" t="str">
        <f>IF(OR(Table1[[#This Row],[Rodents]],Table1[[#This Row],[Human]],Table1[[#This Row],[Pig]]),OR(ISNUMBER(FIND("liver",C1462)),ISNUMBER(FIND("hepat",C1462))),"NA")</f>
        <v>NA</v>
      </c>
      <c r="AT1462" t="str">
        <f>IF(OR(Table1[[#This Row],[Rodents]],Table1[[#This Row],[Human]],Table1[[#This Row],[Pig]]),OR(ISNUMBER(FIND("kidney",C1462)),ISNUMBER(FIND("neph",C1462))),"NA")</f>
        <v>NA</v>
      </c>
      <c r="AU1462" t="str">
        <f>IF(OR(Table1[[#This Row],[Rodents]],Table1[[#This Row],[Human]],Table1[[#This Row],[Pig]]),OR(ISNUMBER(FIND("brain",C1462)),ISNUMBER(FIND("neur",C1462)),ISNUMBER(FIND("nerv",C1462))),"NA")</f>
        <v>NA</v>
      </c>
      <c r="AV1462" t="str">
        <f>IF(OR(Table1[[#This Row],[Rodents]],Table1[[#This Row],[Human]],Table1[[#This Row],[Pig]]),OR(ISNUMBER(FIND("heart",C1462)),ISNUMBER(FIND("cardi",C1462))),"NA")</f>
        <v>NA</v>
      </c>
      <c r="AW1462" t="str">
        <f>IF(OR(Table1[[#This Row],[Rodents]],Table1[[#This Row],[Human]],Table1[[#This Row],[Pig]]),OR(ISNUMBER(FIND("gastro",C1462)),ISNUMBER(FIND("intesti",C1462)),ISNUMBER(FIND("stomach",C1462))),"NA")</f>
        <v>NA</v>
      </c>
      <c r="AX1462" t="str">
        <f>IF(OR(Table1[[#This Row],[Rodents]],Table1[[#This Row],[Human]],Table1[[#This Row],[Pig]]),NOT(OR(AQ1462,AR1462,AS1462,AT1462,AU1462,AV1462,AW1462)),"NA")</f>
        <v>NA</v>
      </c>
      <c r="AY1462" t="b">
        <f>OR(ISNUMBER(FIND("SWCNT",C1462)),ISNUMBER(FIND("SWNT",C1462)),ISNUMBER(FIND("single-wall",C1462)),ISNUMBER(FIND("single wall",C1462)),ISNUMBER(FIND("Single wall",C1462)),ISNUMBER(FIND("Single-wall",C1462)),ISNUMBER(FIND("SWCNT",B1462)),ISNUMBER(FIND("SWNT",B1462)),ISNUMBER(FIND("single-wall",B1462)),ISNUMBER(FIND("single wall",B1462)),ISNUMBER(FIND("Single-wall",B1462)),ISNUMBER(FIND("Single wall",B1462)))</f>
        <v>1</v>
      </c>
      <c r="AZ1462" t="b">
        <f>OR(ISNUMBER(FIND("MWCNT",C1462)),ISNUMBER(FIND("MWNT",C1462)),ISNUMBER(FIND("multi-wall",C1462)),ISNUMBER(FIND("multi wall",C1462)),ISNUMBER(FIND("multiwall",C1462)),ISNUMBER(FIND("Multi-wall",C1462)),ISNUMBER(FIND("Multi wall",C1462)),ISNUMBER(FIND("Multiwall",C1462)),ISNUMBER(FIND("MWCNT",B1462)),ISNUMBER(FIND("MWNT",B1462)),ISNUMBER(FIND("multi-wall",B1462)),ISNUMBER(FIND("multi wall",B1462)),ISNUMBER(FIND("multiwall",B1462)),ISNUMBER(FIND("Multi-wall",B1462)),ISNUMBER(FIND("Multi wall",B1462)),ISNUMBER(FIND("Multiwall",B1462)),ISNUMBER(FIND("Double-wall",B1462)),ISNUMBER(FIND("Double wall",B1462)),ISNUMBER(FIND("Doublewall",B1462)),ISNUMBER(FIND("double-wall",B1462)),ISNUMBER(FIND("double wall",B1462)),ISNUMBER(FIND("doublewall",B1462)))</f>
        <v>0</v>
      </c>
      <c r="BA1462" t="b">
        <f>AND(Table1[[#This Row],[SWCNT]],Table1[[#This Row],[MWCNT]])</f>
        <v>0</v>
      </c>
      <c r="BB1462" t="b">
        <f>IF(Table1[[#This Row],[SWCNT]]=TRUE,FALSE,IF(Table1[[#This Row],[MWCNT]]=TRUE,FALSE,TRUE))</f>
        <v>0</v>
      </c>
      <c r="BC1462" s="18"/>
    </row>
    <row r="1463" spans="1:55" ht="222">
      <c r="A1463" t="s">
        <v>2468</v>
      </c>
      <c r="B1463" s="2" t="s">
        <v>2470</v>
      </c>
      <c r="C1463" s="16" t="s">
        <v>2472</v>
      </c>
      <c r="D1463" s="17" t="s">
        <v>290</v>
      </c>
      <c r="E1463" s="2">
        <v>2016</v>
      </c>
      <c r="F1463" t="b">
        <f>OR(ISNUMBER(FIND("cytotoxic",C1463)),ISNUMBER(FIND("Cytotoxic",C1463)),ISNUMBER(FIND("cellular toxicity",C1463)),ISNUMBER(FIND("cell death",C1463)),ISNUMBER(FIND("viable",C1463)),ISNUMBER(FIND("phytotoxic",C1463)),ISNUMBER(FIND("acute toxicity",C1463)),ISNUMBER(FIND("MTT",C1463)),ISNUMBER(FIND("survival",C1463)),ISNUMBER(FIND("prolifer",C1463)),ISNUMBER(FIND("apoptosis",C1463)),ISNUMBER(FIND("neurotoxic",C1463)),ISNUMBER(FIND("  lysis ",C1463)),ISNUMBER(FIND("necrosis",C1463)),ISNUMBER(FIND("cellular death",C1463))*3,ISNUMBER(FIND("LDH",C1463)),ISNUMBER(FIND("Acute toxicity",C1463)))</f>
        <v>1</v>
      </c>
      <c r="G1463" t="b">
        <f>OR(ISNUMBER(FIND("genotoxic",C1463)),ISNUMBER(FIND("genotoxicity",C1463)),ISNUMBER(FIND("DNA damage",C1463)),ISNUMBER(FIND("DNA",C1463)),ISNUMBER(FIND("RNA",C1463)),ISNUMBER(FIND("mesothelioma",C1463)),ISNUMBER(FIND("carcino",C1463)),ISNUMBER(FIND("mutagen",C1463)),ISNUMBER(FIND("genetic",C1463)))</f>
        <v>0</v>
      </c>
      <c r="H1463" t="b">
        <f>OR(ISNUMBER(FIND("inflammatory",C1463)),ISNUMBER(FIND("inflamm",C1463)))</f>
        <v>0</v>
      </c>
      <c r="I1463" t="b">
        <f>OR(ISNUMBER(FIND("immune",C1463)),ISNUMBER(FIND("immunological",C1463)),ISNUMBER(FIND("interleuk",C1463)),ISNUMBER(FIND("platelet activation",C1463)),ISNUMBER(FIND("monocyte",C1463)),ISNUMBER(FIND("leukocyte",C1463)),ISNUMBER(FIND("cytokine",C1463)),ISNUMBER(FIND("CD4",C1463)),ISNUMBER(FIND("CD8",C1463)),ISNUMBER(FIND("T-cell",C1463)))</f>
        <v>0</v>
      </c>
      <c r="J1463" t="b">
        <f>OR(ISNUMBER(FIND("reactive oxygen",C1463)),ISNUMBER(FIND("ROS",C1463)),ISNUMBER(FIND("free radical",C1463)),ISNUMBER(FIND("oxidative stress",C1463)),ISNUMBER(FIND("peroxid",C1463)),ISNUMBER(FIND("oxidative",C1463)),ISNUMBER(FIND("antioxid",C1463)))</f>
        <v>0</v>
      </c>
      <c r="K1463" t="b">
        <f>OR(ISNUMBER(FIND("autophag",C1463)))</f>
        <v>0</v>
      </c>
      <c r="L1463" t="b">
        <f>OR(ISNUMBER(FIND("morpholog",C1463)))</f>
        <v>0</v>
      </c>
      <c r="M1463" t="b">
        <f>OR(ISNUMBER(FIND("fibrosis",C1463)),ISNUMBER(FIND("Fibrosis",C1463)),ISNUMBER(FIND("fibrot",C1463)))</f>
        <v>0</v>
      </c>
      <c r="N1463" t="b">
        <f>OR(ISNUMBER(FIND("offspring",C1463)),ISNUMBER(FIND("Parental",C1463)),ISNUMBER(FIND("parental",C1463)),ISNUMBER(FIND("germline",C1463)),ISNUMBER(FIND("reproduc",C1463)),ISNUMBER(FIND("embryo",C1463)))</f>
        <v>0</v>
      </c>
      <c r="O1463" t="b">
        <f>OR(ISNUMBER(FIND("metabol",C1463)),ISNUMBER(FIND("Metabol",C1463)),ISNUMBER(FIND("digest",C1463)),ISNUMBER(FIND("mitochon",C1463)))</f>
        <v>0</v>
      </c>
      <c r="P1463" t="b">
        <f>OR(ISNUMBER(FIND("ecotox",C1463)),ISNUMBER(FIND("Ecotox",B1463)),ISNUMBER(FIND("ecotox",B1463)),ISNUMBER(FIND("Ecotox",C1463)))</f>
        <v>1</v>
      </c>
      <c r="Q1463" t="b">
        <f>OR(ISNUMBER(FIND("Bioaccum",C1463)),ISNUMBER(FIND("bioaccum",C1463)),ISNUMBER(FIND("accum",C1463)))</f>
        <v>0</v>
      </c>
      <c r="R1463" t="b">
        <f>OR(ISNUMBER(FIND("Occupation",C1463)),ISNUMBER(FIND("occupation",C1463)),ISNUMBER(FIND("worker",C1463)),ISNUMBER(FIND("workforce",C1463)))</f>
        <v>0</v>
      </c>
      <c r="S1463" t="b">
        <f>NOT(OR(F1463,G1463,H1463,I1463,J1463,K1463,L1463,M1463,N1463,O1463,P1463,Q1463,R1463))</f>
        <v>0</v>
      </c>
      <c r="U1463" t="b">
        <f>OR(Table1[[#This Row],[Inflammation]],Table1[[#This Row],[Immune]])</f>
        <v>0</v>
      </c>
      <c r="V1463" t="str">
        <f>IF(OR(Table1[[#This Row],[Rodents]],Table1[[#This Row],[Human]],Table1[[#This Row],[Pig]]),OR(ISNUMBER(FIND("intratrach",C1463)),ISNUMBER(FIND("nasal ",C1463)),ISNUMBER(FIND("instill",C1463))),"NA")</f>
        <v>NA</v>
      </c>
      <c r="W1463" t="str">
        <f>IF(OR(Table1[[#This Row],[Rodents]],Table1[[#This Row],[Human]],Table1[[#This Row],[Pig]]),OR(ISNUMBER(FIND("dermal",C1463)),ISNUMBER(FIND("skin ",C1463))),"NA")</f>
        <v>NA</v>
      </c>
      <c r="X1463" t="str">
        <f>IF(OR(Table1[[#This Row],[Rodents]],Table1[[#This Row],[Human]],Table1[[#This Row],[Pig]]),OR(ISNUMBER(FIND("injected",C1463)),ISNUMBER(FIND("periton",C1463)),ISNUMBER(FIND("intrascrot",C1463))),"NA")</f>
        <v>NA</v>
      </c>
      <c r="Y1463" t="str">
        <f>IF(OR(Table1[[#This Row],[Rodents]],Table1[[#This Row],[Human]],Table1[[#This Row],[Pig]]),NOT(OR(Table1[[#This Row],[Inhaled/Intratracheal/intranasal]],Table1[[#This Row],[Dermal]],Table1[[#This Row],[Injected]])),"NA")</f>
        <v>NA</v>
      </c>
      <c r="AA1463" t="b">
        <f>OR(ISNUMBER(FIND("fish ",C1463)),ISNUMBER(FIND("Fish ",C1463)),ISNUMBER(FIND("aquatic",C1463)),ISNUMBER(FIND("daphnids",C1463)),ISNUMBER(FIND("Carcinus maenas",C1463)),ISNUMBER(FIND("Daphnia",C1463)),ISNUMBER(FIND("Ruditapes philippinarum",C1463)),ISNUMBER(FIND("daphnia",C1463)),ISNUMBER(FIND("marine",C1463)),ISNUMBER(FIND("mussel",C1463)),ISNUMBER(FIND("algae",C1463)),ISNUMBER(FIND("Donax faba",C1463)),ISNUMBER(FIND("estuarine",C1463)),ISNUMBER(FIND("snail",C1463)),ISNUMBER(FIND("Prorocentrum donghaiense",C1463)) )</f>
        <v>1</v>
      </c>
      <c r="AB1463" t="b">
        <f>OR(ISNUMBER(FIND(" rat ",C1463)),ISNUMBER(FIND(" rats ",C1463)),ISNUMBER(FIND(" Rats ",C1463)),ISNUMBER(FIND(" Rat ",C1463)),ISNUMBER(FIND(" rat.",C1463)),ISNUMBER(FIND(" rats.",C1463)),ISNUMBER(FIND("mouse",C1463)),ISNUMBER(FIND("mice",C1463)), ISNUMBER(FIND(" Mice",C1463)))</f>
        <v>0</v>
      </c>
      <c r="AC1463" t="b">
        <f>OR(ISNUMBER(FIND(" cell ",C1463)),ISNUMBER(FIND("fibroblast",C1463)),ISNUMBER(FIND("macrophage",C1463)),ISNUMBER(FIND("epithelial",C1463)),ISNUMBER(FIND("endothelial",C1463)),ISNUMBER(FIND("neuron",C1463)),ISNUMBER(FIND(" cells ",C1463)),ISNUMBER(FIND("RBC",C1463)),ISNUMBER(FIND("mitochond",C1463)),ISNUMBER(FIND("adipocyte",C1463)),ISNUMBER(FIND("osteo",C1463)),ISNUMBER(FIND("keratin",C1463)),ISNUMBER(FIND(" cell's ",C1463)),ISNUMBER(FIND("eukary",C1463)),ISNUMBER(FIND("sperm",C1463)))</f>
        <v>1</v>
      </c>
      <c r="AD1463" t="b">
        <f>OR(ISNUMBER(FIND("human",B1463)),ISNUMBER(FIND("workers",B1463)),ISNUMBER(FIND("workforces",B1463)),ISNUMBER(FIND("occupational",B1463)),ISNUMBER(FIND("Case report",B1463)),ISNUMBER(FIND("Workplaces",B1463)),ISNUMBER(FIND("worker",B1463)))</f>
        <v>0</v>
      </c>
      <c r="AE1463" t="b">
        <f>OR(ISNUMBER(FIND(" plant ",C1463)),ISNUMBER(FIND("Plant ",C1463)),ISNUMBER(FIND("tomato",C1463)),ISNUMBER(FIND("plants",C1463)),ISNUMBER(FIND("Plants",C1463)),ISNUMBER(FIND("algae",C1463)),ISNUMBER(FIND("lettuce",C1463)),ISNUMBER(FIND("green gram sprouts ",C1463)),ISNUMBER(FIND("Cucurbita pepo",C1463)),ISNUMBER(FIND("bean ",C1463)),ISNUMBER(FIND("chloroplast",C1463)),ISNUMBER(FIND("chlorophyll",C1463)),ISNUMBER(FIND("seedling",C1463)),ISNUMBER(FIND("canola",C1463)),ISNUMBER(FIND("shoot",C1463)),ISNUMBER(FIND("photosynthes",C1463)),ISNUMBER(FIND(" leaves ",C1463)),,ISNUMBER(FIND("agriculture",C1463)),ISNUMBER(FIND(" crops ",C1463)))</f>
        <v>0</v>
      </c>
      <c r="AF1463" t="b">
        <f>OR(ISNUMBER(FIND("bacteria",C1463)),ISNUMBER(FIND("Bacteria",C1463)),ISNUMBER(FIND("Bacterium",C1463)),ISNUMBER(FIND("bacterium",C1463)),ISNUMBER(FIND(" coli ",C1463)))</f>
        <v>1</v>
      </c>
      <c r="AG1463" t="b">
        <f>OR(ISNUMBER(FIND("fungi",C1463)),ISNUMBER(FIND("Fungi",C1463)),ISNUMBER(FIND("fungus",C1463)),ISNUMBER(FIND("Fungus",C1463)),ISNUMBER(FIND("mushroom",C1463)),ISNUMBER(FIND("Mushroom",C1463)),ISNUMBER(FIND(" mold ",C1463)))</f>
        <v>0</v>
      </c>
      <c r="AH1463" t="b">
        <f>OR(ISNUMBER(FIND("Pig ",C1463)),ISNUMBER(FIND("pig ",C1463)),ISNUMBER(FIND("Pigs ",C1463)),ISNUMBER(FIND("pigs ",C1463)))</f>
        <v>0</v>
      </c>
      <c r="AI1463" t="b">
        <f>OR(ISNUMBER(FIND(" C. elegans",C1463)),ISNUMBER(FIND("Caenorhabditis elegans",C1463)),ISNUMBER(FIND("earthworms",C1463)),ISNUMBER(FIND(" Ficopomatus enigmaticus",C1463)),ISNUMBER(FIND("larva",C1463)),ISNUMBER(FIND("Lumbriculus variegatus",C1463)),ISNUMBER(FIND("nematode",C1463)))</f>
        <v>0</v>
      </c>
      <c r="AJ1463" t="b">
        <f>NOT(OR(AA1463,AB1463,AC1463,AD1463,AE1463,AF1463,AG1463,AH1463,AI1463))</f>
        <v>0</v>
      </c>
      <c r="AL1463" t="b">
        <f>OR(AA1463,AB1463,AD1463,AE1463,AF1463,AG1463,AH1463,AI1463)</f>
        <v>1</v>
      </c>
      <c r="AM1463" t="b">
        <f>IF(Table1[[#This Row],[In vivo?]],IF(Table1[[#This Row],[Cell]],FALSE,TRUE),FALSE)</f>
        <v>0</v>
      </c>
      <c r="AN1463" t="b">
        <f>AND(AC1463,AL1463)</f>
        <v>1</v>
      </c>
      <c r="AO1463" t="b">
        <f>IF(Table1[[#This Row],[Cell]],IF(Table1[[#This Row],[In vivo?]],FALSE,TRUE),FALSE)</f>
        <v>0</v>
      </c>
      <c r="AP1463" t="b">
        <f>NOT(OR(Table1[[#This Row],[In vivo?]],Table1[[#This Row],[Only in Cell]]))</f>
        <v>0</v>
      </c>
      <c r="AQ1463" t="str">
        <f>IF(OR(Table1[[#This Row],[Rodents]],Table1[[#This Row],[Human]],Table1[[#This Row],[Pig]]),OR(ISNUMBER(FIND("pulmonary",C1463)),ISNUMBER(FIND("lung",C1463))),"NA")</f>
        <v>NA</v>
      </c>
      <c r="AR1463" t="str">
        <f>IF(OR(Table1[[#This Row],[Rodents]],Table1[[#This Row],[Human]],Table1[[#This Row],[Pig]]),OR(ISNUMBER(FIND("skin",C1463)),ISNUMBER(FIND("dermal",C1463))),"NA")</f>
        <v>NA</v>
      </c>
      <c r="AS1463" t="str">
        <f>IF(OR(Table1[[#This Row],[Rodents]],Table1[[#This Row],[Human]],Table1[[#This Row],[Pig]]),OR(ISNUMBER(FIND("liver",C1463)),ISNUMBER(FIND("hepat",C1463))),"NA")</f>
        <v>NA</v>
      </c>
      <c r="AT1463" t="str">
        <f>IF(OR(Table1[[#This Row],[Rodents]],Table1[[#This Row],[Human]],Table1[[#This Row],[Pig]]),OR(ISNUMBER(FIND("kidney",C1463)),ISNUMBER(FIND("neph",C1463))),"NA")</f>
        <v>NA</v>
      </c>
      <c r="AU1463" t="str">
        <f>IF(OR(Table1[[#This Row],[Rodents]],Table1[[#This Row],[Human]],Table1[[#This Row],[Pig]]),OR(ISNUMBER(FIND("brain",C1463)),ISNUMBER(FIND("neur",C1463)),ISNUMBER(FIND("nerv",C1463))),"NA")</f>
        <v>NA</v>
      </c>
      <c r="AV1463" t="str">
        <f>IF(OR(Table1[[#This Row],[Rodents]],Table1[[#This Row],[Human]],Table1[[#This Row],[Pig]]),OR(ISNUMBER(FIND("heart",C1463)),ISNUMBER(FIND("cardi",C1463))),"NA")</f>
        <v>NA</v>
      </c>
      <c r="AW1463" t="str">
        <f>IF(OR(Table1[[#This Row],[Rodents]],Table1[[#This Row],[Human]],Table1[[#This Row],[Pig]]),OR(ISNUMBER(FIND("gastro",C1463)),ISNUMBER(FIND("intesti",C1463)),ISNUMBER(FIND("stomach",C1463))),"NA")</f>
        <v>NA</v>
      </c>
      <c r="AX1463" t="str">
        <f>IF(OR(Table1[[#This Row],[Rodents]],Table1[[#This Row],[Human]],Table1[[#This Row],[Pig]]),NOT(OR(AQ1463,AR1463,AS1463,AT1463,AU1463,AV1463,AW1463)),"NA")</f>
        <v>NA</v>
      </c>
      <c r="AY1463" t="b">
        <f>OR(ISNUMBER(FIND("SWCNT",C1463)),ISNUMBER(FIND("SWNT",C1463)),ISNUMBER(FIND("single-wall",C1463)),ISNUMBER(FIND("single wall",C1463)),ISNUMBER(FIND("Single wall",C1463)),ISNUMBER(FIND("Single-wall",C1463)),ISNUMBER(FIND("SWCNT",B1463)),ISNUMBER(FIND("SWNT",B1463)),ISNUMBER(FIND("single-wall",B1463)),ISNUMBER(FIND("single wall",B1463)),ISNUMBER(FIND("Single-wall",B1463)),ISNUMBER(FIND("Single wall",B1463)))</f>
        <v>0</v>
      </c>
      <c r="AZ1463" t="b">
        <f>OR(ISNUMBER(FIND("MWCNT",C1463)),ISNUMBER(FIND("MWNT",C1463)),ISNUMBER(FIND("multi-wall",C1463)),ISNUMBER(FIND("multi wall",C1463)),ISNUMBER(FIND("multiwall",C1463)),ISNUMBER(FIND("Multi-wall",C1463)),ISNUMBER(FIND("Multi wall",C1463)),ISNUMBER(FIND("Multiwall",C1463)),ISNUMBER(FIND("MWCNT",B1463)),ISNUMBER(FIND("MWNT",B1463)),ISNUMBER(FIND("multi-wall",B1463)),ISNUMBER(FIND("multi wall",B1463)),ISNUMBER(FIND("multiwall",B1463)),ISNUMBER(FIND("Multi-wall",B1463)),ISNUMBER(FIND("Multi wall",B1463)),ISNUMBER(FIND("Multiwall",B1463)),ISNUMBER(FIND("Double-wall",B1463)),ISNUMBER(FIND("Double wall",B1463)),ISNUMBER(FIND("Doublewall",B1463)),ISNUMBER(FIND("double-wall",B1463)),ISNUMBER(FIND("double wall",B1463)),ISNUMBER(FIND("doublewall",B1463)))</f>
        <v>1</v>
      </c>
      <c r="BA1463" t="b">
        <f>AND(Table1[[#This Row],[SWCNT]],Table1[[#This Row],[MWCNT]])</f>
        <v>0</v>
      </c>
      <c r="BB1463" t="b">
        <f>IF(Table1[[#This Row],[SWCNT]]=TRUE,FALSE,IF(Table1[[#This Row],[MWCNT]]=TRUE,FALSE,TRUE))</f>
        <v>0</v>
      </c>
      <c r="BC1463" s="18"/>
    </row>
    <row r="1464" spans="1:55" ht="222">
      <c r="A1464" t="s">
        <v>2469</v>
      </c>
      <c r="B1464" s="2" t="s">
        <v>2471</v>
      </c>
      <c r="C1464" s="16" t="s">
        <v>2473</v>
      </c>
      <c r="D1464" s="17" t="s">
        <v>290</v>
      </c>
      <c r="E1464" s="2">
        <v>2016</v>
      </c>
      <c r="F1464" t="b">
        <f>OR(ISNUMBER(FIND("cytotoxic",C1464)),ISNUMBER(FIND("Cytotoxic",C1464)),ISNUMBER(FIND("cellular toxicity",C1464)),ISNUMBER(FIND("cell death",C1464)),ISNUMBER(FIND("viable",C1464)),ISNUMBER(FIND("phytotoxic",C1464)),ISNUMBER(FIND("acute toxicity",C1464)),ISNUMBER(FIND("MTT",C1464)),ISNUMBER(FIND("survival",C1464)),ISNUMBER(FIND("prolifer",C1464)),ISNUMBER(FIND("apoptosis",C1464)),ISNUMBER(FIND("neurotoxic",C1464)),ISNUMBER(FIND("  lysis ",C1464)),ISNUMBER(FIND("necrosis",C1464)),ISNUMBER(FIND("cellular death",C1464))*3,ISNUMBER(FIND("LDH",C1464)),ISNUMBER(FIND("Acute toxicity",C1464)))</f>
        <v>1</v>
      </c>
      <c r="G1464" t="b">
        <f>OR(ISNUMBER(FIND("genotoxic",C1464)),ISNUMBER(FIND("genotoxicity",C1464)),ISNUMBER(FIND("DNA damage",C1464)),ISNUMBER(FIND("DNA",C1464)),ISNUMBER(FIND("RNA",C1464)),ISNUMBER(FIND("mesothelioma",C1464)),ISNUMBER(FIND("carcino",C1464)),ISNUMBER(FIND("mutagen",C1464)),ISNUMBER(FIND("genetic",C1464)))</f>
        <v>0</v>
      </c>
      <c r="H1464" t="b">
        <f>OR(ISNUMBER(FIND("inflammatory",C1464)),ISNUMBER(FIND("inflamm",C1464)))</f>
        <v>0</v>
      </c>
      <c r="I1464" t="b">
        <f>OR(ISNUMBER(FIND("immune",C1464)),ISNUMBER(FIND("immunological",C1464)),ISNUMBER(FIND("interleuk",C1464)),ISNUMBER(FIND("platelet activation",C1464)),ISNUMBER(FIND("monocyte",C1464)),ISNUMBER(FIND("leukocyte",C1464)),ISNUMBER(FIND("cytokine",C1464)),ISNUMBER(FIND("CD4",C1464)),ISNUMBER(FIND("CD8",C1464)),ISNUMBER(FIND("T-cell",C1464)))</f>
        <v>0</v>
      </c>
      <c r="J1464" t="b">
        <f>OR(ISNUMBER(FIND("reactive oxygen",C1464)),ISNUMBER(FIND("ROS",C1464)),ISNUMBER(FIND("free radical",C1464)),ISNUMBER(FIND("oxidative stress",C1464)),ISNUMBER(FIND("peroxid",C1464)),ISNUMBER(FIND("oxidative",C1464)),ISNUMBER(FIND("antioxid",C1464)))</f>
        <v>1</v>
      </c>
      <c r="K1464" t="b">
        <f>OR(ISNUMBER(FIND("autophag",C1464)))</f>
        <v>0</v>
      </c>
      <c r="L1464" t="b">
        <f>OR(ISNUMBER(FIND("morpholog",C1464)))</f>
        <v>0</v>
      </c>
      <c r="M1464" t="b">
        <f>OR(ISNUMBER(FIND("fibrosis",C1464)),ISNUMBER(FIND("Fibrosis",C1464)),ISNUMBER(FIND("fibrot",C1464)))</f>
        <v>0</v>
      </c>
      <c r="N1464" t="b">
        <f>OR(ISNUMBER(FIND("offspring",C1464)),ISNUMBER(FIND("Parental",C1464)),ISNUMBER(FIND("parental",C1464)),ISNUMBER(FIND("germline",C1464)),ISNUMBER(FIND("reproduc",C1464)),ISNUMBER(FIND("embryo",C1464)))</f>
        <v>0</v>
      </c>
      <c r="O1464" t="b">
        <f>OR(ISNUMBER(FIND("metabol",C1464)),ISNUMBER(FIND("Metabol",C1464)),ISNUMBER(FIND("digest",C1464)),ISNUMBER(FIND("mitochon",C1464)))</f>
        <v>1</v>
      </c>
      <c r="P1464" t="b">
        <f>OR(ISNUMBER(FIND("ecotox",C1464)),ISNUMBER(FIND("Ecotox",B1464)),ISNUMBER(FIND("ecotox",B1464)),ISNUMBER(FIND("Ecotox",C1464)))</f>
        <v>0</v>
      </c>
      <c r="Q1464" t="b">
        <f>OR(ISNUMBER(FIND("Bioaccum",C1464)),ISNUMBER(FIND("bioaccum",C1464)),ISNUMBER(FIND("accum",C1464)))</f>
        <v>0</v>
      </c>
      <c r="R1464" t="b">
        <f>OR(ISNUMBER(FIND("Occupation",C1464)),ISNUMBER(FIND("occupation",C1464)),ISNUMBER(FIND("worker",C1464)),ISNUMBER(FIND("workforce",C1464)))</f>
        <v>0</v>
      </c>
      <c r="S1464" t="b">
        <f>NOT(OR(F1464,G1464,H1464,I1464,J1464,K1464,L1464,M1464,N1464,O1464,P1464,Q1464,R1464))</f>
        <v>0</v>
      </c>
      <c r="U1464" t="b">
        <f>OR(Table1[[#This Row],[Inflammation]],Table1[[#This Row],[Immune]])</f>
        <v>0</v>
      </c>
      <c r="V1464" t="str">
        <f>IF(OR(Table1[[#This Row],[Rodents]],Table1[[#This Row],[Human]],Table1[[#This Row],[Pig]]),OR(ISNUMBER(FIND("intratrach",C1464)),ISNUMBER(FIND("nasal ",C1464)),ISNUMBER(FIND("instill",C1464))),"NA")</f>
        <v>NA</v>
      </c>
      <c r="W1464" t="str">
        <f>IF(OR(Table1[[#This Row],[Rodents]],Table1[[#This Row],[Human]],Table1[[#This Row],[Pig]]),OR(ISNUMBER(FIND("dermal",C1464)),ISNUMBER(FIND("skin ",C1464))),"NA")</f>
        <v>NA</v>
      </c>
      <c r="X1464" t="str">
        <f>IF(OR(Table1[[#This Row],[Rodents]],Table1[[#This Row],[Human]],Table1[[#This Row],[Pig]]),OR(ISNUMBER(FIND("injected",C1464)),ISNUMBER(FIND("periton",C1464)),ISNUMBER(FIND("intrascrot",C1464))),"NA")</f>
        <v>NA</v>
      </c>
      <c r="Y1464" t="str">
        <f>IF(OR(Table1[[#This Row],[Rodents]],Table1[[#This Row],[Human]],Table1[[#This Row],[Pig]]),NOT(OR(Table1[[#This Row],[Inhaled/Intratracheal/intranasal]],Table1[[#This Row],[Dermal]],Table1[[#This Row],[Injected]])),"NA")</f>
        <v>NA</v>
      </c>
      <c r="AA1464" t="b">
        <f>OR(ISNUMBER(FIND("fish ",C1464)),ISNUMBER(FIND("Fish ",C1464)),ISNUMBER(FIND("aquatic",C1464)),ISNUMBER(FIND("daphnids",C1464)),ISNUMBER(FIND("Carcinus maenas",C1464)),ISNUMBER(FIND("Daphnia",C1464)),ISNUMBER(FIND("Ruditapes philippinarum",C1464)),ISNUMBER(FIND("daphnia",C1464)),ISNUMBER(FIND("marine",C1464)),ISNUMBER(FIND("mussel",C1464)),ISNUMBER(FIND("algae",C1464)),ISNUMBER(FIND("Donax faba",C1464)),ISNUMBER(FIND("estuarine",C1464)),ISNUMBER(FIND("snail",C1464)),ISNUMBER(FIND("Prorocentrum donghaiense",C1464)) )</f>
        <v>0</v>
      </c>
      <c r="AB1464" t="b">
        <f>OR(ISNUMBER(FIND(" rat ",C1464)),ISNUMBER(FIND(" rats ",C1464)),ISNUMBER(FIND(" Rats ",C1464)),ISNUMBER(FIND(" Rat ",C1464)),ISNUMBER(FIND(" rat.",C1464)),ISNUMBER(FIND(" rats.",C1464)),ISNUMBER(FIND("mouse",C1464)),ISNUMBER(FIND("mice",C1464)), ISNUMBER(FIND(" Mice",C1464)))</f>
        <v>0</v>
      </c>
      <c r="AC1464" t="b">
        <f>OR(ISNUMBER(FIND(" cell ",C1464)),ISNUMBER(FIND("fibroblast",C1464)),ISNUMBER(FIND("macrophage",C1464)),ISNUMBER(FIND("epithelial",C1464)),ISNUMBER(FIND("endothelial",C1464)),ISNUMBER(FIND("neuron",C1464)),ISNUMBER(FIND(" cells ",C1464)),ISNUMBER(FIND("RBC",C1464)),ISNUMBER(FIND("mitochond",C1464)),ISNUMBER(FIND("adipocyte",C1464)),ISNUMBER(FIND("osteo",C1464)),ISNUMBER(FIND("keratin",C1464)),ISNUMBER(FIND(" cell's ",C1464)),ISNUMBER(FIND("eukary",C1464)),ISNUMBER(FIND("sperm",C1464)))</f>
        <v>1</v>
      </c>
      <c r="AD1464" t="b">
        <f>OR(ISNUMBER(FIND("human",B1464)),ISNUMBER(FIND("workers",B1464)),ISNUMBER(FIND("workforces",B1464)),ISNUMBER(FIND("occupational",B1464)),ISNUMBER(FIND("Case report",B1464)),ISNUMBER(FIND("Workplaces",B1464)),ISNUMBER(FIND("worker",B1464)))</f>
        <v>0</v>
      </c>
      <c r="AE1464" t="b">
        <f>OR(ISNUMBER(FIND(" plant ",C1464)),ISNUMBER(FIND("Plant ",C1464)),ISNUMBER(FIND("tomato",C1464)),ISNUMBER(FIND("plants",C1464)),ISNUMBER(FIND("Plants",C1464)),ISNUMBER(FIND("algae",C1464)),ISNUMBER(FIND("lettuce",C1464)),ISNUMBER(FIND("green gram sprouts ",C1464)),ISNUMBER(FIND("Cucurbita pepo",C1464)),ISNUMBER(FIND("bean ",C1464)),ISNUMBER(FIND("chloroplast",C1464)),ISNUMBER(FIND("chlorophyll",C1464)),ISNUMBER(FIND("seedling",C1464)),ISNUMBER(FIND("canola",C1464)),ISNUMBER(FIND("shoot",C1464)),ISNUMBER(FIND("photosynthes",C1464)),ISNUMBER(FIND(" leaves ",C1464)),,ISNUMBER(FIND("agriculture",C1464)),ISNUMBER(FIND(" crops ",C1464)))</f>
        <v>0</v>
      </c>
      <c r="AF1464" t="b">
        <f>OR(ISNUMBER(FIND("bacteria",C1464)),ISNUMBER(FIND("Bacteria",C1464)),ISNUMBER(FIND("Bacterium",C1464)),ISNUMBER(FIND("bacterium",C1464)),ISNUMBER(FIND(" coli ",C1464)))</f>
        <v>0</v>
      </c>
      <c r="AG1464" t="b">
        <f>OR(ISNUMBER(FIND("fungi",C1464)),ISNUMBER(FIND("Fungi",C1464)),ISNUMBER(FIND("fungus",C1464)),ISNUMBER(FIND("Fungus",C1464)),ISNUMBER(FIND("mushroom",C1464)),ISNUMBER(FIND("Mushroom",C1464)),ISNUMBER(FIND(" mold ",C1464)))</f>
        <v>0</v>
      </c>
      <c r="AH1464" t="b">
        <f>OR(ISNUMBER(FIND("Pig ",C1464)),ISNUMBER(FIND("pig ",C1464)),ISNUMBER(FIND("Pigs ",C1464)),ISNUMBER(FIND("pigs ",C1464)))</f>
        <v>0</v>
      </c>
      <c r="AI1464" t="b">
        <f>OR(ISNUMBER(FIND(" C. elegans",C1464)),ISNUMBER(FIND("Caenorhabditis elegans",C1464)),ISNUMBER(FIND("earthworms",C1464)),ISNUMBER(FIND(" Ficopomatus enigmaticus",C1464)),ISNUMBER(FIND("larva",C1464)),ISNUMBER(FIND("Lumbriculus variegatus",C1464)),ISNUMBER(FIND("nematode",C1464)))</f>
        <v>0</v>
      </c>
      <c r="AJ1464" t="b">
        <f>NOT(OR(AA1464,AB1464,AC1464,AD1464,AE1464,AF1464,AG1464,AH1464,AI1464))</f>
        <v>0</v>
      </c>
      <c r="AL1464" t="b">
        <f>OR(AA1464,AB1464,AD1464,AE1464,AF1464,AG1464,AH1464,AI1464)</f>
        <v>0</v>
      </c>
      <c r="AM1464" t="b">
        <f>IF(Table1[[#This Row],[In vivo?]],IF(Table1[[#This Row],[Cell]],FALSE,TRUE),FALSE)</f>
        <v>0</v>
      </c>
      <c r="AN1464" t="b">
        <f>AND(AC1464,AL1464)</f>
        <v>0</v>
      </c>
      <c r="AO1464" t="b">
        <f>IF(Table1[[#This Row],[Cell]],IF(Table1[[#This Row],[In vivo?]],FALSE,TRUE),FALSE)</f>
        <v>1</v>
      </c>
      <c r="AP1464" t="b">
        <f>NOT(OR(Table1[[#This Row],[In vivo?]],Table1[[#This Row],[Only in Cell]]))</f>
        <v>0</v>
      </c>
      <c r="AQ1464" t="str">
        <f>IF(OR(Table1[[#This Row],[Rodents]],Table1[[#This Row],[Human]],Table1[[#This Row],[Pig]]),OR(ISNUMBER(FIND("pulmonary",C1464)),ISNUMBER(FIND("lung",C1464))),"NA")</f>
        <v>NA</v>
      </c>
      <c r="AR1464" t="str">
        <f>IF(OR(Table1[[#This Row],[Rodents]],Table1[[#This Row],[Human]],Table1[[#This Row],[Pig]]),OR(ISNUMBER(FIND("skin",C1464)),ISNUMBER(FIND("dermal",C1464))),"NA")</f>
        <v>NA</v>
      </c>
      <c r="AS1464" t="str">
        <f>IF(OR(Table1[[#This Row],[Rodents]],Table1[[#This Row],[Human]],Table1[[#This Row],[Pig]]),OR(ISNUMBER(FIND("liver",C1464)),ISNUMBER(FIND("hepat",C1464))),"NA")</f>
        <v>NA</v>
      </c>
      <c r="AT1464" t="str">
        <f>IF(OR(Table1[[#This Row],[Rodents]],Table1[[#This Row],[Human]],Table1[[#This Row],[Pig]]),OR(ISNUMBER(FIND("kidney",C1464)),ISNUMBER(FIND("neph",C1464))),"NA")</f>
        <v>NA</v>
      </c>
      <c r="AU1464" t="str">
        <f>IF(OR(Table1[[#This Row],[Rodents]],Table1[[#This Row],[Human]],Table1[[#This Row],[Pig]]),OR(ISNUMBER(FIND("brain",C1464)),ISNUMBER(FIND("neur",C1464)),ISNUMBER(FIND("nerv",C1464))),"NA")</f>
        <v>NA</v>
      </c>
      <c r="AV1464" t="str">
        <f>IF(OR(Table1[[#This Row],[Rodents]],Table1[[#This Row],[Human]],Table1[[#This Row],[Pig]]),OR(ISNUMBER(FIND("heart",C1464)),ISNUMBER(FIND("cardi",C1464))),"NA")</f>
        <v>NA</v>
      </c>
      <c r="AW1464" t="str">
        <f>IF(OR(Table1[[#This Row],[Rodents]],Table1[[#This Row],[Human]],Table1[[#This Row],[Pig]]),OR(ISNUMBER(FIND("gastro",C1464)),ISNUMBER(FIND("intesti",C1464)),ISNUMBER(FIND("stomach",C1464))),"NA")</f>
        <v>NA</v>
      </c>
      <c r="AX1464" t="str">
        <f>IF(OR(Table1[[#This Row],[Rodents]],Table1[[#This Row],[Human]],Table1[[#This Row],[Pig]]),NOT(OR(AQ1464,AR1464,AS1464,AT1464,AU1464,AV1464,AW1464)),"NA")</f>
        <v>NA</v>
      </c>
      <c r="AY1464" t="b">
        <f>OR(ISNUMBER(FIND("SWCNT",C1464)),ISNUMBER(FIND("SWNT",C1464)),ISNUMBER(FIND("single-wall",C1464)),ISNUMBER(FIND("single wall",C1464)),ISNUMBER(FIND("Single wall",C1464)),ISNUMBER(FIND("Single-wall",C1464)),ISNUMBER(FIND("SWCNT",B1464)),ISNUMBER(FIND("SWNT",B1464)),ISNUMBER(FIND("single-wall",B1464)),ISNUMBER(FIND("single wall",B1464)),ISNUMBER(FIND("Single-wall",B1464)),ISNUMBER(FIND("Single wall",B1464)))</f>
        <v>0</v>
      </c>
      <c r="AZ1464" t="b">
        <f>OR(ISNUMBER(FIND("MWCNT",C1464)),ISNUMBER(FIND("MWNT",C1464)),ISNUMBER(FIND("multi-wall",C1464)),ISNUMBER(FIND("multi wall",C1464)),ISNUMBER(FIND("multiwall",C1464)),ISNUMBER(FIND("Multi-wall",C1464)),ISNUMBER(FIND("Multi wall",C1464)),ISNUMBER(FIND("Multiwall",C1464)),ISNUMBER(FIND("MWCNT",B1464)),ISNUMBER(FIND("MWNT",B1464)),ISNUMBER(FIND("multi-wall",B1464)),ISNUMBER(FIND("multi wall",B1464)),ISNUMBER(FIND("multiwall",B1464)),ISNUMBER(FIND("Multi-wall",B1464)),ISNUMBER(FIND("Multi wall",B1464)),ISNUMBER(FIND("Multiwall",B1464)),ISNUMBER(FIND("Double-wall",B1464)),ISNUMBER(FIND("Double wall",B1464)),ISNUMBER(FIND("Doublewall",B1464)),ISNUMBER(FIND("double-wall",B1464)),ISNUMBER(FIND("double wall",B1464)),ISNUMBER(FIND("doublewall",B1464)))</f>
        <v>1</v>
      </c>
      <c r="BA1464" t="b">
        <f>AND(Table1[[#This Row],[SWCNT]],Table1[[#This Row],[MWCNT]])</f>
        <v>0</v>
      </c>
      <c r="BB1464" t="b">
        <f>IF(Table1[[#This Row],[SWCNT]]=TRUE,FALSE,IF(Table1[[#This Row],[MWCNT]]=TRUE,FALSE,TRUE))</f>
        <v>0</v>
      </c>
      <c r="BC1464" s="18"/>
    </row>
    <row r="1465" spans="1:55" ht="203.5">
      <c r="A1465" t="s">
        <v>2478</v>
      </c>
      <c r="B1465" s="2" t="s">
        <v>2480</v>
      </c>
      <c r="C1465" s="16" t="s">
        <v>2482</v>
      </c>
      <c r="D1465" s="17" t="s">
        <v>42</v>
      </c>
      <c r="E1465" s="2">
        <v>2016</v>
      </c>
      <c r="F1465" t="b">
        <f>OR(ISNUMBER(FIND("cytotoxic",C1465)),ISNUMBER(FIND("Cytotoxic",C1465)),ISNUMBER(FIND("cellular toxicity",C1465)),ISNUMBER(FIND("cell death",C1465)),ISNUMBER(FIND("viable",C1465)),ISNUMBER(FIND("phytotoxic",C1465)),ISNUMBER(FIND("acute toxicity",C1465)),ISNUMBER(FIND("MTT",C1465)),ISNUMBER(FIND("survival",C1465)),ISNUMBER(FIND("prolifer",C1465)),ISNUMBER(FIND("apoptosis",C1465)),ISNUMBER(FIND("neurotoxic",C1465)),ISNUMBER(FIND("  lysis ",C1465)),ISNUMBER(FIND("necrosis",C1465)),ISNUMBER(FIND("cellular death",C1465))*3,ISNUMBER(FIND("LDH",C1465)),ISNUMBER(FIND("Acute toxicity",C1465)))</f>
        <v>1</v>
      </c>
      <c r="G1465" t="b">
        <f>OR(ISNUMBER(FIND("genotoxic",C1465)),ISNUMBER(FIND("genotoxicity",C1465)),ISNUMBER(FIND("DNA damage",C1465)),ISNUMBER(FIND("DNA",C1465)),ISNUMBER(FIND("RNA",C1465)),ISNUMBER(FIND("mesothelioma",C1465)),ISNUMBER(FIND("carcino",C1465)),ISNUMBER(FIND("mutagen",C1465)),ISNUMBER(FIND("genetic",C1465)))</f>
        <v>0</v>
      </c>
      <c r="H1465" t="b">
        <f>OR(ISNUMBER(FIND("inflammatory",C1465)),ISNUMBER(FIND("inflamm",C1465)))</f>
        <v>0</v>
      </c>
      <c r="I1465" t="b">
        <f>OR(ISNUMBER(FIND("immune",C1465)),ISNUMBER(FIND("immunological",C1465)),ISNUMBER(FIND("interleuk",C1465)),ISNUMBER(FIND("platelet activation",C1465)),ISNUMBER(FIND("monocyte",C1465)),ISNUMBER(FIND("leukocyte",C1465)),ISNUMBER(FIND("cytokine",C1465)),ISNUMBER(FIND("CD4",C1465)),ISNUMBER(FIND("CD8",C1465)),ISNUMBER(FIND("T-cell",C1465)))</f>
        <v>0</v>
      </c>
      <c r="J1465" t="b">
        <f>OR(ISNUMBER(FIND("reactive oxygen",C1465)),ISNUMBER(FIND("ROS",C1465)),ISNUMBER(FIND("free radical",C1465)),ISNUMBER(FIND("oxidative stress",C1465)),ISNUMBER(FIND("peroxid",C1465)),ISNUMBER(FIND("oxidative",C1465)),ISNUMBER(FIND("antioxid",C1465)))</f>
        <v>0</v>
      </c>
      <c r="K1465" t="b">
        <f>OR(ISNUMBER(FIND("autophag",C1465)))</f>
        <v>0</v>
      </c>
      <c r="L1465" t="b">
        <f>OR(ISNUMBER(FIND("morpholog",C1465)))</f>
        <v>0</v>
      </c>
      <c r="M1465" t="b">
        <f>OR(ISNUMBER(FIND("fibrosis",C1465)),ISNUMBER(FIND("Fibrosis",C1465)),ISNUMBER(FIND("fibrot",C1465)))</f>
        <v>0</v>
      </c>
      <c r="N1465" t="b">
        <f>OR(ISNUMBER(FIND("offspring",C1465)),ISNUMBER(FIND("Parental",C1465)),ISNUMBER(FIND("parental",C1465)),ISNUMBER(FIND("germline",C1465)),ISNUMBER(FIND("reproduc",C1465)),ISNUMBER(FIND("embryo",C1465)))</f>
        <v>0</v>
      </c>
      <c r="O1465" t="b">
        <f>OR(ISNUMBER(FIND("metabol",C1465)),ISNUMBER(FIND("Metabol",C1465)),ISNUMBER(FIND("digest",C1465)),ISNUMBER(FIND("mitochon",C1465)))</f>
        <v>0</v>
      </c>
      <c r="P1465" t="b">
        <f>OR(ISNUMBER(FIND("ecotox",C1465)),ISNUMBER(FIND("Ecotox",B1465)),ISNUMBER(FIND("ecotox",B1465)),ISNUMBER(FIND("Ecotox",C1465)))</f>
        <v>0</v>
      </c>
      <c r="Q1465" t="b">
        <f>OR(ISNUMBER(FIND("Bioaccum",C1465)),ISNUMBER(FIND("bioaccum",C1465)),ISNUMBER(FIND("accum",C1465)))</f>
        <v>0</v>
      </c>
      <c r="R1465" t="b">
        <f>OR(ISNUMBER(FIND("Occupation",C1465)),ISNUMBER(FIND("occupation",C1465)),ISNUMBER(FIND("worker",C1465)),ISNUMBER(FIND("workforce",C1465)))</f>
        <v>0</v>
      </c>
      <c r="S1465" t="b">
        <f>NOT(OR(F1465,G1465,H1465,I1465,J1465,K1465,L1465,M1465,N1465,O1465,P1465,Q1465,R1465))</f>
        <v>0</v>
      </c>
      <c r="U1465" t="b">
        <f>OR(Table1[[#This Row],[Inflammation]],Table1[[#This Row],[Immune]])</f>
        <v>0</v>
      </c>
      <c r="V1465" t="str">
        <f>IF(OR(Table1[[#This Row],[Rodents]],Table1[[#This Row],[Human]],Table1[[#This Row],[Pig]]),OR(ISNUMBER(FIND("intratrach",C1465)),ISNUMBER(FIND("nasal ",C1465)),ISNUMBER(FIND("instill",C1465))),"NA")</f>
        <v>NA</v>
      </c>
      <c r="W1465" t="str">
        <f>IF(OR(Table1[[#This Row],[Rodents]],Table1[[#This Row],[Human]],Table1[[#This Row],[Pig]]),OR(ISNUMBER(FIND("dermal",C1465)),ISNUMBER(FIND("skin ",C1465))),"NA")</f>
        <v>NA</v>
      </c>
      <c r="X1465" t="str">
        <f>IF(OR(Table1[[#This Row],[Rodents]],Table1[[#This Row],[Human]],Table1[[#This Row],[Pig]]),OR(ISNUMBER(FIND("injected",C1465)),ISNUMBER(FIND("periton",C1465)),ISNUMBER(FIND("intrascrot",C1465))),"NA")</f>
        <v>NA</v>
      </c>
      <c r="Y1465" t="str">
        <f>IF(OR(Table1[[#This Row],[Rodents]],Table1[[#This Row],[Human]],Table1[[#This Row],[Pig]]),NOT(OR(Table1[[#This Row],[Inhaled/Intratracheal/intranasal]],Table1[[#This Row],[Dermal]],Table1[[#This Row],[Injected]])),"NA")</f>
        <v>NA</v>
      </c>
      <c r="AA1465" t="b">
        <f>OR(ISNUMBER(FIND("fish ",C1465)),ISNUMBER(FIND("Fish ",C1465)),ISNUMBER(FIND("aquatic",C1465)),ISNUMBER(FIND("daphnids",C1465)),ISNUMBER(FIND("Carcinus maenas",C1465)),ISNUMBER(FIND("Daphnia",C1465)),ISNUMBER(FIND("Ruditapes philippinarum",C1465)),ISNUMBER(FIND("daphnia",C1465)),ISNUMBER(FIND("marine",C1465)),ISNUMBER(FIND("mussel",C1465)),ISNUMBER(FIND("algae",C1465)),ISNUMBER(FIND("Donax faba",C1465)),ISNUMBER(FIND("estuarine",C1465)),ISNUMBER(FIND("snail",C1465)),ISNUMBER(FIND("Prorocentrum donghaiense",C1465)) )</f>
        <v>0</v>
      </c>
      <c r="AB1465" t="b">
        <f>OR(ISNUMBER(FIND(" rat ",C1465)),ISNUMBER(FIND(" rats ",C1465)),ISNUMBER(FIND(" Rats ",C1465)),ISNUMBER(FIND(" Rat ",C1465)),ISNUMBER(FIND(" rat.",C1465)),ISNUMBER(FIND(" rats.",C1465)),ISNUMBER(FIND("mouse",C1465)),ISNUMBER(FIND("mice",C1465)), ISNUMBER(FIND(" Mice",C1465)))</f>
        <v>0</v>
      </c>
      <c r="AC1465" t="b">
        <f>OR(ISNUMBER(FIND(" cell ",C1465)),ISNUMBER(FIND("fibroblast",C1465)),ISNUMBER(FIND("macrophage",C1465)),ISNUMBER(FIND("epithelial",C1465)),ISNUMBER(FIND("endothelial",C1465)),ISNUMBER(FIND("neuron",C1465)),ISNUMBER(FIND(" cells ",C1465)),ISNUMBER(FIND("RBC",C1465)),ISNUMBER(FIND("mitochond",C1465)),ISNUMBER(FIND("adipocyte",C1465)),ISNUMBER(FIND("osteo",C1465)),ISNUMBER(FIND("keratin",C1465)),ISNUMBER(FIND(" cell's ",C1465)),ISNUMBER(FIND("eukary",C1465)),ISNUMBER(FIND("sperm",C1465)))</f>
        <v>1</v>
      </c>
      <c r="AD1465" t="b">
        <f>OR(ISNUMBER(FIND("human",B1465)),ISNUMBER(FIND("workers",B1465)),ISNUMBER(FIND("workforces",B1465)),ISNUMBER(FIND("occupational",B1465)),ISNUMBER(FIND("Case report",B1465)),ISNUMBER(FIND("Workplaces",B1465)),ISNUMBER(FIND("worker",B1465)))</f>
        <v>0</v>
      </c>
      <c r="AE1465" t="b">
        <f>OR(ISNUMBER(FIND(" plant ",C1465)),ISNUMBER(FIND("Plant ",C1465)),ISNUMBER(FIND("tomato",C1465)),ISNUMBER(FIND("plants",C1465)),ISNUMBER(FIND("Plants",C1465)),ISNUMBER(FIND("algae",C1465)),ISNUMBER(FIND("lettuce",C1465)),ISNUMBER(FIND("green gram sprouts ",C1465)),ISNUMBER(FIND("Cucurbita pepo",C1465)),ISNUMBER(FIND("bean ",C1465)),ISNUMBER(FIND("chloroplast",C1465)),ISNUMBER(FIND("chlorophyll",C1465)),ISNUMBER(FIND("seedling",C1465)),ISNUMBER(FIND("canola",C1465)),ISNUMBER(FIND("shoot",C1465)),ISNUMBER(FIND("photosynthes",C1465)),ISNUMBER(FIND(" leaves ",C1465)),,ISNUMBER(FIND("agriculture",C1465)),ISNUMBER(FIND(" crops ",C1465)))</f>
        <v>0</v>
      </c>
      <c r="AF1465" t="b">
        <f>OR(ISNUMBER(FIND("bacteria",C1465)),ISNUMBER(FIND("Bacteria",C1465)),ISNUMBER(FIND("Bacterium",C1465)),ISNUMBER(FIND("bacterium",C1465)),ISNUMBER(FIND(" coli ",C1465)))</f>
        <v>0</v>
      </c>
      <c r="AG1465" t="b">
        <f>OR(ISNUMBER(FIND("fungi",C1465)),ISNUMBER(FIND("Fungi",C1465)),ISNUMBER(FIND("fungus",C1465)),ISNUMBER(FIND("Fungus",C1465)),ISNUMBER(FIND("mushroom",C1465)),ISNUMBER(FIND("Mushroom",C1465)),ISNUMBER(FIND(" mold ",C1465)))</f>
        <v>0</v>
      </c>
      <c r="AH1465" t="b">
        <f>OR(ISNUMBER(FIND("Pig ",C1465)),ISNUMBER(FIND("pig ",C1465)),ISNUMBER(FIND("Pigs ",C1465)),ISNUMBER(FIND("pigs ",C1465)))</f>
        <v>0</v>
      </c>
      <c r="AI1465" t="b">
        <f>OR(ISNUMBER(FIND(" C. elegans",C1465)),ISNUMBER(FIND("Caenorhabditis elegans",C1465)),ISNUMBER(FIND("earthworms",C1465)),ISNUMBER(FIND(" Ficopomatus enigmaticus",C1465)),ISNUMBER(FIND("larva",C1465)),ISNUMBER(FIND("Lumbriculus variegatus",C1465)),ISNUMBER(FIND("nematode",C1465)))</f>
        <v>0</v>
      </c>
      <c r="AJ1465" t="b">
        <f>NOT(OR(AA1465,AB1465,AC1465,AD1465,AE1465,AF1465,AG1465,AH1465,AI1465))</f>
        <v>0</v>
      </c>
      <c r="AL1465" t="b">
        <f>OR(AA1465,AB1465,AD1465,AE1465,AF1465,AG1465,AH1465,AI1465)</f>
        <v>0</v>
      </c>
      <c r="AM1465" t="b">
        <f>IF(Table1[[#This Row],[In vivo?]],IF(Table1[[#This Row],[Cell]],FALSE,TRUE),FALSE)</f>
        <v>0</v>
      </c>
      <c r="AN1465" t="b">
        <f>AND(AC1465,AL1465)</f>
        <v>0</v>
      </c>
      <c r="AO1465" t="b">
        <f>IF(Table1[[#This Row],[Cell]],IF(Table1[[#This Row],[In vivo?]],FALSE,TRUE),FALSE)</f>
        <v>1</v>
      </c>
      <c r="AP1465" t="b">
        <f>NOT(OR(Table1[[#This Row],[In vivo?]],Table1[[#This Row],[Only in Cell]]))</f>
        <v>0</v>
      </c>
      <c r="AQ1465" t="str">
        <f>IF(OR(Table1[[#This Row],[Rodents]],Table1[[#This Row],[Human]],Table1[[#This Row],[Pig]]),OR(ISNUMBER(FIND("pulmonary",C1465)),ISNUMBER(FIND("lung",C1465))),"NA")</f>
        <v>NA</v>
      </c>
      <c r="AR1465" t="str">
        <f>IF(OR(Table1[[#This Row],[Rodents]],Table1[[#This Row],[Human]],Table1[[#This Row],[Pig]]),OR(ISNUMBER(FIND("skin",C1465)),ISNUMBER(FIND("dermal",C1465))),"NA")</f>
        <v>NA</v>
      </c>
      <c r="AS1465" t="str">
        <f>IF(OR(Table1[[#This Row],[Rodents]],Table1[[#This Row],[Human]],Table1[[#This Row],[Pig]]),OR(ISNUMBER(FIND("liver",C1465)),ISNUMBER(FIND("hepat",C1465))),"NA")</f>
        <v>NA</v>
      </c>
      <c r="AT1465" t="str">
        <f>IF(OR(Table1[[#This Row],[Rodents]],Table1[[#This Row],[Human]],Table1[[#This Row],[Pig]]),OR(ISNUMBER(FIND("kidney",C1465)),ISNUMBER(FIND("neph",C1465))),"NA")</f>
        <v>NA</v>
      </c>
      <c r="AU1465" t="str">
        <f>IF(OR(Table1[[#This Row],[Rodents]],Table1[[#This Row],[Human]],Table1[[#This Row],[Pig]]),OR(ISNUMBER(FIND("brain",C1465)),ISNUMBER(FIND("neur",C1465)),ISNUMBER(FIND("nerv",C1465))),"NA")</f>
        <v>NA</v>
      </c>
      <c r="AV1465" t="str">
        <f>IF(OR(Table1[[#This Row],[Rodents]],Table1[[#This Row],[Human]],Table1[[#This Row],[Pig]]),OR(ISNUMBER(FIND("heart",C1465)),ISNUMBER(FIND("cardi",C1465))),"NA")</f>
        <v>NA</v>
      </c>
      <c r="AW1465" t="str">
        <f>IF(OR(Table1[[#This Row],[Rodents]],Table1[[#This Row],[Human]],Table1[[#This Row],[Pig]]),OR(ISNUMBER(FIND("gastro",C1465)),ISNUMBER(FIND("intesti",C1465)),ISNUMBER(FIND("stomach",C1465))),"NA")</f>
        <v>NA</v>
      </c>
      <c r="AX1465" t="str">
        <f>IF(OR(Table1[[#This Row],[Rodents]],Table1[[#This Row],[Human]],Table1[[#This Row],[Pig]]),NOT(OR(AQ1465,AR1465,AS1465,AT1465,AU1465,AV1465,AW1465)),"NA")</f>
        <v>NA</v>
      </c>
      <c r="AY1465" t="b">
        <f>OR(ISNUMBER(FIND("SWCNT",C1465)),ISNUMBER(FIND("SWNT",C1465)),ISNUMBER(FIND("single-wall",C1465)),ISNUMBER(FIND("single wall",C1465)),ISNUMBER(FIND("Single wall",C1465)),ISNUMBER(FIND("Single-wall",C1465)),ISNUMBER(FIND("SWCNT",B1465)),ISNUMBER(FIND("SWNT",B1465)),ISNUMBER(FIND("single-wall",B1465)),ISNUMBER(FIND("single wall",B1465)),ISNUMBER(FIND("Single-wall",B1465)),ISNUMBER(FIND("Single wall",B1465)))</f>
        <v>0</v>
      </c>
      <c r="AZ1465" t="b">
        <f>OR(ISNUMBER(FIND("MWCNT",C1465)),ISNUMBER(FIND("MWNT",C1465)),ISNUMBER(FIND("multi-wall",C1465)),ISNUMBER(FIND("multi wall",C1465)),ISNUMBER(FIND("multiwall",C1465)),ISNUMBER(FIND("Multi-wall",C1465)),ISNUMBER(FIND("Multi wall",C1465)),ISNUMBER(FIND("Multiwall",C1465)),ISNUMBER(FIND("MWCNT",B1465)),ISNUMBER(FIND("MWNT",B1465)),ISNUMBER(FIND("multi-wall",B1465)),ISNUMBER(FIND("multi wall",B1465)),ISNUMBER(FIND("multiwall",B1465)),ISNUMBER(FIND("Multi-wall",B1465)),ISNUMBER(FIND("Multi wall",B1465)),ISNUMBER(FIND("Multiwall",B1465)),ISNUMBER(FIND("Double-wall",B1465)),ISNUMBER(FIND("Double wall",B1465)),ISNUMBER(FIND("Doublewall",B1465)),ISNUMBER(FIND("double-wall",B1465)),ISNUMBER(FIND("double wall",B1465)),ISNUMBER(FIND("doublewall",B1465)))</f>
        <v>1</v>
      </c>
      <c r="BA1465" t="b">
        <f>AND(Table1[[#This Row],[SWCNT]],Table1[[#This Row],[MWCNT]])</f>
        <v>0</v>
      </c>
      <c r="BB1465" t="b">
        <f>IF(Table1[[#This Row],[SWCNT]]=TRUE,FALSE,IF(Table1[[#This Row],[MWCNT]]=TRUE,FALSE,TRUE))</f>
        <v>0</v>
      </c>
      <c r="BC1465" s="18"/>
    </row>
    <row r="1466" spans="1:55" ht="148">
      <c r="A1466" t="s">
        <v>2487</v>
      </c>
      <c r="B1466" s="2" t="s">
        <v>2488</v>
      </c>
      <c r="C1466" s="16" t="s">
        <v>2489</v>
      </c>
      <c r="D1466" s="17" t="s">
        <v>2490</v>
      </c>
      <c r="E1466" s="2">
        <v>2016</v>
      </c>
      <c r="F1466" t="b">
        <f>OR(ISNUMBER(FIND("cytotoxic",C1466)),ISNUMBER(FIND("Cytotoxic",C1466)),ISNUMBER(FIND("cellular toxicity",C1466)),ISNUMBER(FIND("cell death",C1466)),ISNUMBER(FIND("viable",C1466)),ISNUMBER(FIND("phytotoxic",C1466)),ISNUMBER(FIND("acute toxicity",C1466)),ISNUMBER(FIND("MTT",C1466)),ISNUMBER(FIND("survival",C1466)),ISNUMBER(FIND("prolifer",C1466)),ISNUMBER(FIND("apoptosis",C1466)),ISNUMBER(FIND("neurotoxic",C1466)),ISNUMBER(FIND("  lysis ",C1466)),ISNUMBER(FIND("necrosis",C1466)),ISNUMBER(FIND("cellular death",C1466))*3,ISNUMBER(FIND("LDH",C1466)),ISNUMBER(FIND("Acute toxicity",C1466)))</f>
        <v>0</v>
      </c>
      <c r="G1466" t="b">
        <f>OR(ISNUMBER(FIND("genotoxic",C1466)),ISNUMBER(FIND("genotoxicity",C1466)),ISNUMBER(FIND("DNA damage",C1466)),ISNUMBER(FIND("DNA",C1466)),ISNUMBER(FIND("RNA",C1466)),ISNUMBER(FIND("mesothelioma",C1466)),ISNUMBER(FIND("carcino",C1466)),ISNUMBER(FIND("mutagen",C1466)),ISNUMBER(FIND("genetic",C1466)))</f>
        <v>1</v>
      </c>
      <c r="H1466" t="b">
        <f>OR(ISNUMBER(FIND("inflammatory",C1466)),ISNUMBER(FIND("inflamm",C1466)))</f>
        <v>0</v>
      </c>
      <c r="I1466" t="b">
        <f>OR(ISNUMBER(FIND("immune",C1466)),ISNUMBER(FIND("immunological",C1466)),ISNUMBER(FIND("interleuk",C1466)),ISNUMBER(FIND("platelet activation",C1466)),ISNUMBER(FIND("monocyte",C1466)),ISNUMBER(FIND("leukocyte",C1466)),ISNUMBER(FIND("cytokine",C1466)),ISNUMBER(FIND("CD4",C1466)),ISNUMBER(FIND("CD8",C1466)),ISNUMBER(FIND("T-cell",C1466)))</f>
        <v>0</v>
      </c>
      <c r="J1466" t="b">
        <f>OR(ISNUMBER(FIND("reactive oxygen",C1466)),ISNUMBER(FIND("ROS",C1466)),ISNUMBER(FIND("free radical",C1466)),ISNUMBER(FIND("oxidative stress",C1466)),ISNUMBER(FIND("peroxid",C1466)),ISNUMBER(FIND("oxidative",C1466)),ISNUMBER(FIND("antioxid",C1466)))</f>
        <v>0</v>
      </c>
      <c r="K1466" t="b">
        <f>OR(ISNUMBER(FIND("autophag",C1466)))</f>
        <v>0</v>
      </c>
      <c r="L1466" t="b">
        <f>OR(ISNUMBER(FIND("morpholog",C1466)))</f>
        <v>0</v>
      </c>
      <c r="M1466" t="b">
        <f>OR(ISNUMBER(FIND("fibrosis",C1466)),ISNUMBER(FIND("Fibrosis",C1466)),ISNUMBER(FIND("fibrot",C1466)))</f>
        <v>0</v>
      </c>
      <c r="N1466" t="b">
        <f>OR(ISNUMBER(FIND("offspring",C1466)),ISNUMBER(FIND("Parental",C1466)),ISNUMBER(FIND("parental",C1466)),ISNUMBER(FIND("germline",C1466)),ISNUMBER(FIND("reproduc",C1466)),ISNUMBER(FIND("embryo",C1466)))</f>
        <v>0</v>
      </c>
      <c r="O1466" t="b">
        <f>OR(ISNUMBER(FIND("metabol",C1466)),ISNUMBER(FIND("Metabol",C1466)),ISNUMBER(FIND("digest",C1466)),ISNUMBER(FIND("mitochon",C1466)))</f>
        <v>0</v>
      </c>
      <c r="P1466" t="b">
        <f>OR(ISNUMBER(FIND("ecotox",C1466)),ISNUMBER(FIND("Ecotox",B1466)),ISNUMBER(FIND("ecotox",B1466)),ISNUMBER(FIND("Ecotox",C1466)))</f>
        <v>0</v>
      </c>
      <c r="Q1466" t="b">
        <f>OR(ISNUMBER(FIND("Bioaccum",C1466)),ISNUMBER(FIND("bioaccum",C1466)),ISNUMBER(FIND("accum",C1466)))</f>
        <v>0</v>
      </c>
      <c r="R1466" t="b">
        <f>OR(ISNUMBER(FIND("Occupation",C1466)),ISNUMBER(FIND("occupation",C1466)),ISNUMBER(FIND("worker",C1466)),ISNUMBER(FIND("workforce",C1466)))</f>
        <v>0</v>
      </c>
      <c r="S1466" t="b">
        <f>NOT(OR(F1466,G1466,H1466,I1466,J1466,K1466,L1466,M1466,N1466,O1466,P1466,Q1466,R1466))</f>
        <v>0</v>
      </c>
      <c r="U1466" t="b">
        <f>OR(Table1[[#This Row],[Inflammation]],Table1[[#This Row],[Immune]])</f>
        <v>0</v>
      </c>
      <c r="V1466" t="b">
        <f>IF(OR(Table1[[#This Row],[Rodents]],Table1[[#This Row],[Human]],Table1[[#This Row],[Pig]]),OR(ISNUMBER(FIND("intratrach",C1466)),ISNUMBER(FIND("nasal ",C1466)),ISNUMBER(FIND("instill",C1466))),"NA")</f>
        <v>0</v>
      </c>
      <c r="W1466" t="b">
        <f>IF(OR(Table1[[#This Row],[Rodents]],Table1[[#This Row],[Human]],Table1[[#This Row],[Pig]]),OR(ISNUMBER(FIND("dermal",C1466)),ISNUMBER(FIND("skin ",C1466))),"NA")</f>
        <v>0</v>
      </c>
      <c r="X1466" t="b">
        <f>IF(OR(Table1[[#This Row],[Rodents]],Table1[[#This Row],[Human]],Table1[[#This Row],[Pig]]),OR(ISNUMBER(FIND("injected",C1466)),ISNUMBER(FIND("periton",C1466)),ISNUMBER(FIND("intrascrot",C1466))),"NA")</f>
        <v>1</v>
      </c>
      <c r="Y1466" t="b">
        <f>IF(OR(Table1[[#This Row],[Rodents]],Table1[[#This Row],[Human]],Table1[[#This Row],[Pig]]),NOT(OR(Table1[[#This Row],[Inhaled/Intratracheal/intranasal]],Table1[[#This Row],[Dermal]],Table1[[#This Row],[Injected]])),"NA")</f>
        <v>0</v>
      </c>
      <c r="AA1466" t="b">
        <f>OR(ISNUMBER(FIND("fish ",C1466)),ISNUMBER(FIND("Fish ",C1466)),ISNUMBER(FIND("aquatic",C1466)),ISNUMBER(FIND("daphnids",C1466)),ISNUMBER(FIND("Carcinus maenas",C1466)),ISNUMBER(FIND("Daphnia",C1466)),ISNUMBER(FIND("Ruditapes philippinarum",C1466)),ISNUMBER(FIND("daphnia",C1466)),ISNUMBER(FIND("marine",C1466)),ISNUMBER(FIND("mussel",C1466)),ISNUMBER(FIND("algae",C1466)),ISNUMBER(FIND("Donax faba",C1466)),ISNUMBER(FIND("estuarine",C1466)),ISNUMBER(FIND("snail",C1466)),ISNUMBER(FIND("Prorocentrum donghaiense",C1466)) )</f>
        <v>0</v>
      </c>
      <c r="AB1466" t="b">
        <f>OR(ISNUMBER(FIND(" rat ",C1466)),ISNUMBER(FIND(" rats ",C1466)),ISNUMBER(FIND(" Rats ",C1466)),ISNUMBER(FIND(" Rat ",C1466)),ISNUMBER(FIND(" rat.",C1466)),ISNUMBER(FIND(" rats.",C1466)),ISNUMBER(FIND("mouse",C1466)),ISNUMBER(FIND("mice",C1466)), ISNUMBER(FIND(" Mice",C1466)))</f>
        <v>1</v>
      </c>
      <c r="AC1466" t="b">
        <f>OR(ISNUMBER(FIND(" cell ",C1466)),ISNUMBER(FIND("fibroblast",C1466)),ISNUMBER(FIND("macrophage",C1466)),ISNUMBER(FIND("epithelial",C1466)),ISNUMBER(FIND("endothelial",C1466)),ISNUMBER(FIND("neuron",C1466)),ISNUMBER(FIND(" cells ",C1466)),ISNUMBER(FIND("RBC",C1466)),ISNUMBER(FIND("mitochond",C1466)),ISNUMBER(FIND("adipocyte",C1466)),ISNUMBER(FIND("osteo",C1466)),ISNUMBER(FIND("keratin",C1466)),ISNUMBER(FIND(" cell's ",C1466)),ISNUMBER(FIND("eukary",C1466)),ISNUMBER(FIND("sperm",C1466)))</f>
        <v>1</v>
      </c>
      <c r="AD1466" t="b">
        <f>OR(ISNUMBER(FIND("human",B1466)),ISNUMBER(FIND("workers",B1466)),ISNUMBER(FIND("workforces",B1466)),ISNUMBER(FIND("occupational",B1466)),ISNUMBER(FIND("Case report",B1466)),ISNUMBER(FIND("Workplaces",B1466)),ISNUMBER(FIND("worker",B1466)))</f>
        <v>0</v>
      </c>
      <c r="AE1466" t="b">
        <f>OR(ISNUMBER(FIND(" plant ",C1466)),ISNUMBER(FIND("Plant ",C1466)),ISNUMBER(FIND("tomato",C1466)),ISNUMBER(FIND("plants",C1466)),ISNUMBER(FIND("Plants",C1466)),ISNUMBER(FIND("algae",C1466)),ISNUMBER(FIND("lettuce",C1466)),ISNUMBER(FIND("green gram sprouts ",C1466)),ISNUMBER(FIND("Cucurbita pepo",C1466)),ISNUMBER(FIND("bean ",C1466)),ISNUMBER(FIND("chloroplast",C1466)),ISNUMBER(FIND("chlorophyll",C1466)),ISNUMBER(FIND("seedling",C1466)),ISNUMBER(FIND("canola",C1466)),ISNUMBER(FIND("shoot",C1466)),ISNUMBER(FIND("photosynthes",C1466)),ISNUMBER(FIND(" leaves ",C1466)),,ISNUMBER(FIND("agriculture",C1466)),ISNUMBER(FIND(" crops ",C1466)))</f>
        <v>0</v>
      </c>
      <c r="AF1466" t="b">
        <f>OR(ISNUMBER(FIND("bacteria",C1466)),ISNUMBER(FIND("Bacteria",C1466)),ISNUMBER(FIND("Bacterium",C1466)),ISNUMBER(FIND("bacterium",C1466)),ISNUMBER(FIND(" coli ",C1466)))</f>
        <v>0</v>
      </c>
      <c r="AG1466" t="b">
        <f>OR(ISNUMBER(FIND("fungi",C1466)),ISNUMBER(FIND("Fungi",C1466)),ISNUMBER(FIND("fungus",C1466)),ISNUMBER(FIND("Fungus",C1466)),ISNUMBER(FIND("mushroom",C1466)),ISNUMBER(FIND("Mushroom",C1466)),ISNUMBER(FIND(" mold ",C1466)))</f>
        <v>0</v>
      </c>
      <c r="AH1466" t="b">
        <f>OR(ISNUMBER(FIND("Pig ",C1466)),ISNUMBER(FIND("pig ",C1466)),ISNUMBER(FIND("Pigs ",C1466)),ISNUMBER(FIND("pigs ",C1466)))</f>
        <v>0</v>
      </c>
      <c r="AI1466" t="b">
        <f>OR(ISNUMBER(FIND(" C. elegans",C1466)),ISNUMBER(FIND("Caenorhabditis elegans",C1466)),ISNUMBER(FIND("earthworms",C1466)),ISNUMBER(FIND(" Ficopomatus enigmaticus",C1466)),ISNUMBER(FIND("larva",C1466)),ISNUMBER(FIND("Lumbriculus variegatus",C1466)),ISNUMBER(FIND("nematode",C1466)))</f>
        <v>0</v>
      </c>
      <c r="AJ1466" t="b">
        <f>NOT(OR(AA1466,AB1466,AC1466,AD1466,AE1466,AF1466,AG1466,AH1466,AI1466))</f>
        <v>0</v>
      </c>
      <c r="AL1466" t="b">
        <f>OR(AA1466,AB1466,AD1466,AE1466,AF1466,AG1466,AH1466,AI1466)</f>
        <v>1</v>
      </c>
      <c r="AM1466" t="b">
        <f>IF(Table1[[#This Row],[In vivo?]],IF(Table1[[#This Row],[Cell]],FALSE,TRUE),FALSE)</f>
        <v>0</v>
      </c>
      <c r="AN1466" t="b">
        <f>AND(AC1466,AL1466)</f>
        <v>1</v>
      </c>
      <c r="AO1466" t="b">
        <f>IF(Table1[[#This Row],[Cell]],IF(Table1[[#This Row],[In vivo?]],FALSE,TRUE),FALSE)</f>
        <v>0</v>
      </c>
      <c r="AP1466" t="b">
        <f>NOT(OR(Table1[[#This Row],[In vivo?]],Table1[[#This Row],[Only in Cell]]))</f>
        <v>0</v>
      </c>
      <c r="AQ1466" t="b">
        <f>IF(OR(Table1[[#This Row],[Rodents]],Table1[[#This Row],[Human]],Table1[[#This Row],[Pig]]),OR(ISNUMBER(FIND("pulmonary",C1466)),ISNUMBER(FIND("lung",C1466))),"NA")</f>
        <v>0</v>
      </c>
      <c r="AR1466" t="b">
        <f>IF(OR(Table1[[#This Row],[Rodents]],Table1[[#This Row],[Human]],Table1[[#This Row],[Pig]]),OR(ISNUMBER(FIND("skin",C1466)),ISNUMBER(FIND("dermal",C1466))),"NA")</f>
        <v>0</v>
      </c>
      <c r="AS1466" t="b">
        <f>IF(OR(Table1[[#This Row],[Rodents]],Table1[[#This Row],[Human]],Table1[[#This Row],[Pig]]),OR(ISNUMBER(FIND("liver",C1466)),ISNUMBER(FIND("hepat",C1466))),"NA")</f>
        <v>0</v>
      </c>
      <c r="AT1466" t="b">
        <f>IF(OR(Table1[[#This Row],[Rodents]],Table1[[#This Row],[Human]],Table1[[#This Row],[Pig]]),OR(ISNUMBER(FIND("kidney",C1466)),ISNUMBER(FIND("neph",C1466))),"NA")</f>
        <v>0</v>
      </c>
      <c r="AU1466" t="b">
        <f>IF(OR(Table1[[#This Row],[Rodents]],Table1[[#This Row],[Human]],Table1[[#This Row],[Pig]]),OR(ISNUMBER(FIND("brain",C1466)),ISNUMBER(FIND("neur",C1466)),ISNUMBER(FIND("nerv",C1466))),"NA")</f>
        <v>0</v>
      </c>
      <c r="AV1466" t="b">
        <f>IF(OR(Table1[[#This Row],[Rodents]],Table1[[#This Row],[Human]],Table1[[#This Row],[Pig]]),OR(ISNUMBER(FIND("heart",C1466)),ISNUMBER(FIND("cardi",C1466))),"NA")</f>
        <v>0</v>
      </c>
      <c r="AW1466" t="b">
        <f>IF(OR(Table1[[#This Row],[Rodents]],Table1[[#This Row],[Human]],Table1[[#This Row],[Pig]]),OR(ISNUMBER(FIND("gastro",C1466)),ISNUMBER(FIND("intesti",C1466)),ISNUMBER(FIND("stomach",C1466))),"NA")</f>
        <v>0</v>
      </c>
      <c r="AX1466" t="b">
        <f>IF(OR(Table1[[#This Row],[Rodents]],Table1[[#This Row],[Human]],Table1[[#This Row],[Pig]]),NOT(OR(AQ1466,AR1466,AS1466,AT1466,AU1466,AV1466,AW1466)),"NA")</f>
        <v>1</v>
      </c>
      <c r="AY1466" t="b">
        <f>OR(ISNUMBER(FIND("SWCNT",C1466)),ISNUMBER(FIND("SWNT",C1466)),ISNUMBER(FIND("single-wall",C1466)),ISNUMBER(FIND("single wall",C1466)),ISNUMBER(FIND("Single wall",C1466)),ISNUMBER(FIND("Single-wall",C1466)),ISNUMBER(FIND("SWCNT",B1466)),ISNUMBER(FIND("SWNT",B1466)),ISNUMBER(FIND("single-wall",B1466)),ISNUMBER(FIND("single wall",B1466)),ISNUMBER(FIND("Single-wall",B1466)),ISNUMBER(FIND("Single wall",B1466)))</f>
        <v>0</v>
      </c>
      <c r="AZ1466" t="b">
        <f>OR(ISNUMBER(FIND("MWCNT",C1466)),ISNUMBER(FIND("MWNT",C1466)),ISNUMBER(FIND("multi-wall",C1466)),ISNUMBER(FIND("multi wall",C1466)),ISNUMBER(FIND("multiwall",C1466)),ISNUMBER(FIND("Multi-wall",C1466)),ISNUMBER(FIND("Multi wall",C1466)),ISNUMBER(FIND("Multiwall",C1466)),ISNUMBER(FIND("MWCNT",B1466)),ISNUMBER(FIND("MWNT",B1466)),ISNUMBER(FIND("multi-wall",B1466)),ISNUMBER(FIND("multi wall",B1466)),ISNUMBER(FIND("multiwall",B1466)),ISNUMBER(FIND("Multi-wall",B1466)),ISNUMBER(FIND("Multi wall",B1466)),ISNUMBER(FIND("Multiwall",B1466)),ISNUMBER(FIND("Double-wall",B1466)),ISNUMBER(FIND("Double wall",B1466)),ISNUMBER(FIND("Doublewall",B1466)),ISNUMBER(FIND("double-wall",B1466)),ISNUMBER(FIND("double wall",B1466)),ISNUMBER(FIND("doublewall",B1466)))</f>
        <v>1</v>
      </c>
      <c r="BA1466" t="b">
        <f>AND(Table1[[#This Row],[SWCNT]],Table1[[#This Row],[MWCNT]])</f>
        <v>0</v>
      </c>
      <c r="BB1466" t="b">
        <f>IF(Table1[[#This Row],[SWCNT]]=TRUE,FALSE,IF(Table1[[#This Row],[MWCNT]]=TRUE,FALSE,TRUE))</f>
        <v>0</v>
      </c>
      <c r="BC1466" s="18"/>
    </row>
    <row r="1467" spans="1:55" ht="166.5">
      <c r="A1467" t="s">
        <v>2509</v>
      </c>
      <c r="B1467" s="2" t="s">
        <v>2511</v>
      </c>
      <c r="C1467" s="16" t="s">
        <v>2513</v>
      </c>
      <c r="D1467" s="17" t="s">
        <v>49</v>
      </c>
      <c r="E1467" s="2">
        <v>2016</v>
      </c>
      <c r="F1467" t="b">
        <f>OR(ISNUMBER(FIND("cytotoxic",C1467)),ISNUMBER(FIND("Cytotoxic",C1467)),ISNUMBER(FIND("cellular toxicity",C1467)),ISNUMBER(FIND("cell death",C1467)),ISNUMBER(FIND("viable",C1467)),ISNUMBER(FIND("phytotoxic",C1467)),ISNUMBER(FIND("acute toxicity",C1467)),ISNUMBER(FIND("MTT",C1467)),ISNUMBER(FIND("survival",C1467)),ISNUMBER(FIND("prolifer",C1467)),ISNUMBER(FIND("apoptosis",C1467)),ISNUMBER(FIND("neurotoxic",C1467)),ISNUMBER(FIND("  lysis ",C1467)),ISNUMBER(FIND("necrosis",C1467)),ISNUMBER(FIND("cellular death",C1467))*3,ISNUMBER(FIND("LDH",C1467)),ISNUMBER(FIND("Acute toxicity",C1467)))</f>
        <v>1</v>
      </c>
      <c r="G1467" t="b">
        <f>OR(ISNUMBER(FIND("genotoxic",C1467)),ISNUMBER(FIND("genotoxicity",C1467)),ISNUMBER(FIND("DNA damage",C1467)),ISNUMBER(FIND("DNA",C1467)),ISNUMBER(FIND("RNA",C1467)),ISNUMBER(FIND("mesothelioma",C1467)),ISNUMBER(FIND("carcino",C1467)),ISNUMBER(FIND("mutagen",C1467)),ISNUMBER(FIND("genetic",C1467)))</f>
        <v>0</v>
      </c>
      <c r="H1467" t="b">
        <f>OR(ISNUMBER(FIND("inflammatory",C1467)),ISNUMBER(FIND("inflamm",C1467)))</f>
        <v>0</v>
      </c>
      <c r="I1467" t="b">
        <f>OR(ISNUMBER(FIND("immune",C1467)),ISNUMBER(FIND("immunological",C1467)),ISNUMBER(FIND("interleuk",C1467)),ISNUMBER(FIND("platelet activation",C1467)),ISNUMBER(FIND("monocyte",C1467)),ISNUMBER(FIND("leukocyte",C1467)),ISNUMBER(FIND("cytokine",C1467)),ISNUMBER(FIND("CD4",C1467)),ISNUMBER(FIND("CD8",C1467)),ISNUMBER(FIND("T-cell",C1467)))</f>
        <v>0</v>
      </c>
      <c r="J1467" t="b">
        <f>OR(ISNUMBER(FIND("reactive oxygen",C1467)),ISNUMBER(FIND("ROS",C1467)),ISNUMBER(FIND("free radical",C1467)),ISNUMBER(FIND("oxidative stress",C1467)),ISNUMBER(FIND("peroxid",C1467)),ISNUMBER(FIND("oxidative",C1467)),ISNUMBER(FIND("antioxid",C1467)))</f>
        <v>1</v>
      </c>
      <c r="K1467" t="b">
        <f>OR(ISNUMBER(FIND("autophag",C1467)))</f>
        <v>0</v>
      </c>
      <c r="L1467" t="b">
        <f>OR(ISNUMBER(FIND("morpholog",C1467)))</f>
        <v>0</v>
      </c>
      <c r="M1467" t="b">
        <f>OR(ISNUMBER(FIND("fibrosis",C1467)),ISNUMBER(FIND("Fibrosis",C1467)),ISNUMBER(FIND("fibrot",C1467)))</f>
        <v>0</v>
      </c>
      <c r="N1467" t="b">
        <f>OR(ISNUMBER(FIND("offspring",C1467)),ISNUMBER(FIND("Parental",C1467)),ISNUMBER(FIND("parental",C1467)),ISNUMBER(FIND("germline",C1467)),ISNUMBER(FIND("reproduc",C1467)),ISNUMBER(FIND("embryo",C1467)))</f>
        <v>0</v>
      </c>
      <c r="O1467" t="b">
        <f>OR(ISNUMBER(FIND("metabol",C1467)),ISNUMBER(FIND("Metabol",C1467)),ISNUMBER(FIND("digest",C1467)),ISNUMBER(FIND("mitochon",C1467)))</f>
        <v>0</v>
      </c>
      <c r="P1467" t="b">
        <f>OR(ISNUMBER(FIND("ecotox",C1467)),ISNUMBER(FIND("Ecotox",B1467)),ISNUMBER(FIND("ecotox",B1467)),ISNUMBER(FIND("Ecotox",C1467)))</f>
        <v>0</v>
      </c>
      <c r="Q1467" t="b">
        <f>OR(ISNUMBER(FIND("Bioaccum",C1467)),ISNUMBER(FIND("bioaccum",C1467)),ISNUMBER(FIND("accum",C1467)))</f>
        <v>0</v>
      </c>
      <c r="R1467" t="b">
        <f>OR(ISNUMBER(FIND("Occupation",C1467)),ISNUMBER(FIND("occupation",C1467)),ISNUMBER(FIND("worker",C1467)),ISNUMBER(FIND("workforce",C1467)))</f>
        <v>0</v>
      </c>
      <c r="S1467" t="b">
        <f>NOT(OR(F1467,G1467,H1467,I1467,J1467,K1467,L1467,M1467,N1467,O1467,P1467,Q1467,R1467))</f>
        <v>0</v>
      </c>
      <c r="U1467" t="b">
        <f>OR(Table1[[#This Row],[Inflammation]],Table1[[#This Row],[Immune]])</f>
        <v>0</v>
      </c>
      <c r="V1467" t="str">
        <f>IF(OR(Table1[[#This Row],[Rodents]],Table1[[#This Row],[Human]],Table1[[#This Row],[Pig]]),OR(ISNUMBER(FIND("intratrach",C1467)),ISNUMBER(FIND("nasal ",C1467)),ISNUMBER(FIND("instill",C1467))),"NA")</f>
        <v>NA</v>
      </c>
      <c r="W1467" t="str">
        <f>IF(OR(Table1[[#This Row],[Rodents]],Table1[[#This Row],[Human]],Table1[[#This Row],[Pig]]),OR(ISNUMBER(FIND("dermal",C1467)),ISNUMBER(FIND("skin ",C1467))),"NA")</f>
        <v>NA</v>
      </c>
      <c r="X1467" t="str">
        <f>IF(OR(Table1[[#This Row],[Rodents]],Table1[[#This Row],[Human]],Table1[[#This Row],[Pig]]),OR(ISNUMBER(FIND("injected",C1467)),ISNUMBER(FIND("periton",C1467)),ISNUMBER(FIND("intrascrot",C1467))),"NA")</f>
        <v>NA</v>
      </c>
      <c r="Y1467" t="str">
        <f>IF(OR(Table1[[#This Row],[Rodents]],Table1[[#This Row],[Human]],Table1[[#This Row],[Pig]]),NOT(OR(Table1[[#This Row],[Inhaled/Intratracheal/intranasal]],Table1[[#This Row],[Dermal]],Table1[[#This Row],[Injected]])),"NA")</f>
        <v>NA</v>
      </c>
      <c r="AA1467" t="b">
        <f>OR(ISNUMBER(FIND("fish ",C1467)),ISNUMBER(FIND("Fish ",C1467)),ISNUMBER(FIND("aquatic",C1467)),ISNUMBER(FIND("daphnids",C1467)),ISNUMBER(FIND("Carcinus maenas",C1467)),ISNUMBER(FIND("Daphnia",C1467)),ISNUMBER(FIND("Ruditapes philippinarum",C1467)),ISNUMBER(FIND("daphnia",C1467)),ISNUMBER(FIND("marine",C1467)),ISNUMBER(FIND("mussel",C1467)),ISNUMBER(FIND("algae",C1467)),ISNUMBER(FIND("Donax faba",C1467)),ISNUMBER(FIND("estuarine",C1467)),ISNUMBER(FIND("snail",C1467)),ISNUMBER(FIND("Prorocentrum donghaiense",C1467)) )</f>
        <v>0</v>
      </c>
      <c r="AB1467" t="b">
        <f>OR(ISNUMBER(FIND(" rat ",C1467)),ISNUMBER(FIND(" rats ",C1467)),ISNUMBER(FIND(" Rats ",C1467)),ISNUMBER(FIND(" Rat ",C1467)),ISNUMBER(FIND(" rat.",C1467)),ISNUMBER(FIND(" rats.",C1467)),ISNUMBER(FIND("mouse",C1467)),ISNUMBER(FIND("mice",C1467)), ISNUMBER(FIND(" Mice",C1467)))</f>
        <v>0</v>
      </c>
      <c r="AC1467" t="b">
        <f>OR(ISNUMBER(FIND(" cell ",C1467)),ISNUMBER(FIND("fibroblast",C1467)),ISNUMBER(FIND("macrophage",C1467)),ISNUMBER(FIND("epithelial",C1467)),ISNUMBER(FIND("endothelial",C1467)),ISNUMBER(FIND("neuron",C1467)),ISNUMBER(FIND(" cells ",C1467)),ISNUMBER(FIND("RBC",C1467)),ISNUMBER(FIND("mitochond",C1467)),ISNUMBER(FIND("adipocyte",C1467)),ISNUMBER(FIND("osteo",C1467)),ISNUMBER(FIND("keratin",C1467)),ISNUMBER(FIND(" cell's ",C1467)),ISNUMBER(FIND("eukary",C1467)),ISNUMBER(FIND("sperm",C1467)))</f>
        <v>1</v>
      </c>
      <c r="AD1467" t="b">
        <f>OR(ISNUMBER(FIND("human",B1467)),ISNUMBER(FIND("workers",B1467)),ISNUMBER(FIND("workforces",B1467)),ISNUMBER(FIND("occupational",B1467)),ISNUMBER(FIND("Case report",B1467)),ISNUMBER(FIND("Workplaces",B1467)),ISNUMBER(FIND("worker",B1467)))</f>
        <v>0</v>
      </c>
      <c r="AE1467" t="b">
        <f>OR(ISNUMBER(FIND(" plant ",C1467)),ISNUMBER(FIND("Plant ",C1467)),ISNUMBER(FIND("tomato",C1467)),ISNUMBER(FIND("plants",C1467)),ISNUMBER(FIND("Plants",C1467)),ISNUMBER(FIND("algae",C1467)),ISNUMBER(FIND("lettuce",C1467)),ISNUMBER(FIND("green gram sprouts ",C1467)),ISNUMBER(FIND("Cucurbita pepo",C1467)),ISNUMBER(FIND("bean ",C1467)),ISNUMBER(FIND("chloroplast",C1467)),ISNUMBER(FIND("chlorophyll",C1467)),ISNUMBER(FIND("seedling",C1467)),ISNUMBER(FIND("canola",C1467)),ISNUMBER(FIND("shoot",C1467)),ISNUMBER(FIND("photosynthes",C1467)),ISNUMBER(FIND(" leaves ",C1467)),,ISNUMBER(FIND("agriculture",C1467)),ISNUMBER(FIND(" crops ",C1467)))</f>
        <v>0</v>
      </c>
      <c r="AF1467" t="b">
        <f>OR(ISNUMBER(FIND("bacteria",C1467)),ISNUMBER(FIND("Bacteria",C1467)),ISNUMBER(FIND("Bacterium",C1467)),ISNUMBER(FIND("bacterium",C1467)),ISNUMBER(FIND(" coli ",C1467)))</f>
        <v>0</v>
      </c>
      <c r="AG1467" t="b">
        <f>OR(ISNUMBER(FIND("fungi",C1467)),ISNUMBER(FIND("Fungi",C1467)),ISNUMBER(FIND("fungus",C1467)),ISNUMBER(FIND("Fungus",C1467)),ISNUMBER(FIND("mushroom",C1467)),ISNUMBER(FIND("Mushroom",C1467)),ISNUMBER(FIND(" mold ",C1467)))</f>
        <v>0</v>
      </c>
      <c r="AH1467" t="b">
        <f>OR(ISNUMBER(FIND("Pig ",C1467)),ISNUMBER(FIND("pig ",C1467)),ISNUMBER(FIND("Pigs ",C1467)),ISNUMBER(FIND("pigs ",C1467)))</f>
        <v>0</v>
      </c>
      <c r="AI1467" t="b">
        <f>OR(ISNUMBER(FIND(" C. elegans",C1467)),ISNUMBER(FIND("Caenorhabditis elegans",C1467)),ISNUMBER(FIND("earthworms",C1467)),ISNUMBER(FIND(" Ficopomatus enigmaticus",C1467)),ISNUMBER(FIND("larva",C1467)),ISNUMBER(FIND("Lumbriculus variegatus",C1467)),ISNUMBER(FIND("nematode",C1467)))</f>
        <v>0</v>
      </c>
      <c r="AJ1467" t="b">
        <f>NOT(OR(AA1467,AB1467,AC1467,AD1467,AE1467,AF1467,AG1467,AH1467,AI1467))</f>
        <v>0</v>
      </c>
      <c r="AL1467" t="b">
        <f>OR(AA1467,AB1467,AD1467,AE1467,AF1467,AG1467,AH1467,AI1467)</f>
        <v>0</v>
      </c>
      <c r="AM1467" t="b">
        <f>IF(Table1[[#This Row],[In vivo?]],IF(Table1[[#This Row],[Cell]],FALSE,TRUE),FALSE)</f>
        <v>0</v>
      </c>
      <c r="AN1467" t="b">
        <f>AND(AC1467,AL1467)</f>
        <v>0</v>
      </c>
      <c r="AO1467" t="b">
        <f>IF(Table1[[#This Row],[Cell]],IF(Table1[[#This Row],[In vivo?]],FALSE,TRUE),FALSE)</f>
        <v>1</v>
      </c>
      <c r="AP1467" t="b">
        <f>NOT(OR(Table1[[#This Row],[In vivo?]],Table1[[#This Row],[Only in Cell]]))</f>
        <v>0</v>
      </c>
      <c r="AQ1467" t="str">
        <f>IF(OR(Table1[[#This Row],[Rodents]],Table1[[#This Row],[Human]],Table1[[#This Row],[Pig]]),OR(ISNUMBER(FIND("pulmonary",C1467)),ISNUMBER(FIND("lung",C1467))),"NA")</f>
        <v>NA</v>
      </c>
      <c r="AR1467" t="str">
        <f>IF(OR(Table1[[#This Row],[Rodents]],Table1[[#This Row],[Human]],Table1[[#This Row],[Pig]]),OR(ISNUMBER(FIND("skin",C1467)),ISNUMBER(FIND("dermal",C1467))),"NA")</f>
        <v>NA</v>
      </c>
      <c r="AS1467" t="str">
        <f>IF(OR(Table1[[#This Row],[Rodents]],Table1[[#This Row],[Human]],Table1[[#This Row],[Pig]]),OR(ISNUMBER(FIND("liver",C1467)),ISNUMBER(FIND("hepat",C1467))),"NA")</f>
        <v>NA</v>
      </c>
      <c r="AT1467" t="str">
        <f>IF(OR(Table1[[#This Row],[Rodents]],Table1[[#This Row],[Human]],Table1[[#This Row],[Pig]]),OR(ISNUMBER(FIND("kidney",C1467)),ISNUMBER(FIND("neph",C1467))),"NA")</f>
        <v>NA</v>
      </c>
      <c r="AU1467" t="str">
        <f>IF(OR(Table1[[#This Row],[Rodents]],Table1[[#This Row],[Human]],Table1[[#This Row],[Pig]]),OR(ISNUMBER(FIND("brain",C1467)),ISNUMBER(FIND("neur",C1467)),ISNUMBER(FIND("nerv",C1467))),"NA")</f>
        <v>NA</v>
      </c>
      <c r="AV1467" t="str">
        <f>IF(OR(Table1[[#This Row],[Rodents]],Table1[[#This Row],[Human]],Table1[[#This Row],[Pig]]),OR(ISNUMBER(FIND("heart",C1467)),ISNUMBER(FIND("cardi",C1467))),"NA")</f>
        <v>NA</v>
      </c>
      <c r="AW1467" t="str">
        <f>IF(OR(Table1[[#This Row],[Rodents]],Table1[[#This Row],[Human]],Table1[[#This Row],[Pig]]),OR(ISNUMBER(FIND("gastro",C1467)),ISNUMBER(FIND("intesti",C1467)),ISNUMBER(FIND("stomach",C1467))),"NA")</f>
        <v>NA</v>
      </c>
      <c r="AX1467" t="str">
        <f>IF(OR(Table1[[#This Row],[Rodents]],Table1[[#This Row],[Human]],Table1[[#This Row],[Pig]]),NOT(OR(AQ1467,AR1467,AS1467,AT1467,AU1467,AV1467,AW1467)),"NA")</f>
        <v>NA</v>
      </c>
      <c r="AY1467" t="b">
        <f>OR(ISNUMBER(FIND("SWCNT",C1467)),ISNUMBER(FIND("SWNT",C1467)),ISNUMBER(FIND("single-wall",C1467)),ISNUMBER(FIND("single wall",C1467)),ISNUMBER(FIND("Single wall",C1467)),ISNUMBER(FIND("Single-wall",C1467)),ISNUMBER(FIND("SWCNT",B1467)),ISNUMBER(FIND("SWNT",B1467)),ISNUMBER(FIND("single-wall",B1467)),ISNUMBER(FIND("single wall",B1467)),ISNUMBER(FIND("Single-wall",B1467)),ISNUMBER(FIND("Single wall",B1467)))</f>
        <v>0</v>
      </c>
      <c r="AZ1467" t="b">
        <f>OR(ISNUMBER(FIND("MWCNT",C1467)),ISNUMBER(FIND("MWNT",C1467)),ISNUMBER(FIND("multi-wall",C1467)),ISNUMBER(FIND("multi wall",C1467)),ISNUMBER(FIND("multiwall",C1467)),ISNUMBER(FIND("Multi-wall",C1467)),ISNUMBER(FIND("Multi wall",C1467)),ISNUMBER(FIND("Multiwall",C1467)),ISNUMBER(FIND("MWCNT",B1467)),ISNUMBER(FIND("MWNT",B1467)),ISNUMBER(FIND("multi-wall",B1467)),ISNUMBER(FIND("multi wall",B1467)),ISNUMBER(FIND("multiwall",B1467)),ISNUMBER(FIND("Multi-wall",B1467)),ISNUMBER(FIND("Multi wall",B1467)),ISNUMBER(FIND("Multiwall",B1467)),ISNUMBER(FIND("Double-wall",B1467)),ISNUMBER(FIND("Double wall",B1467)),ISNUMBER(FIND("Doublewall",B1467)),ISNUMBER(FIND("double-wall",B1467)),ISNUMBER(FIND("double wall",B1467)),ISNUMBER(FIND("doublewall",B1467)))</f>
        <v>1</v>
      </c>
      <c r="BA1467" t="b">
        <f>AND(Table1[[#This Row],[SWCNT]],Table1[[#This Row],[MWCNT]])</f>
        <v>0</v>
      </c>
      <c r="BB1467" t="b">
        <f>IF(Table1[[#This Row],[SWCNT]]=TRUE,FALSE,IF(Table1[[#This Row],[MWCNT]]=TRUE,FALSE,TRUE))</f>
        <v>0</v>
      </c>
      <c r="BC1467" s="18"/>
    </row>
    <row r="1468" spans="1:55" ht="259">
      <c r="A1468" t="s">
        <v>2510</v>
      </c>
      <c r="B1468" s="2" t="s">
        <v>2512</v>
      </c>
      <c r="C1468" s="16" t="s">
        <v>2514</v>
      </c>
      <c r="D1468" s="17" t="s">
        <v>30</v>
      </c>
      <c r="E1468" s="2">
        <v>2016</v>
      </c>
      <c r="F1468" t="b">
        <f>OR(ISNUMBER(FIND("cytotoxic",C1468)),ISNUMBER(FIND("Cytotoxic",C1468)),ISNUMBER(FIND("cellular toxicity",C1468)),ISNUMBER(FIND("cell death",C1468)),ISNUMBER(FIND("viable",C1468)),ISNUMBER(FIND("phytotoxic",C1468)),ISNUMBER(FIND("acute toxicity",C1468)),ISNUMBER(FIND("MTT",C1468)),ISNUMBER(FIND("survival",C1468)),ISNUMBER(FIND("prolifer",C1468)),ISNUMBER(FIND("apoptosis",C1468)),ISNUMBER(FIND("neurotoxic",C1468)),ISNUMBER(FIND("  lysis ",C1468)),ISNUMBER(FIND("necrosis",C1468)),ISNUMBER(FIND("cellular death",C1468))*3,ISNUMBER(FIND("LDH",C1468)),ISNUMBER(FIND("Acute toxicity",C1468)))</f>
        <v>1</v>
      </c>
      <c r="G1468" t="b">
        <f>OR(ISNUMBER(FIND("genotoxic",C1468)),ISNUMBER(FIND("genotoxicity",C1468)),ISNUMBER(FIND("DNA damage",C1468)),ISNUMBER(FIND("DNA",C1468)),ISNUMBER(FIND("RNA",C1468)),ISNUMBER(FIND("mesothelioma",C1468)),ISNUMBER(FIND("carcino",C1468)),ISNUMBER(FIND("mutagen",C1468)),ISNUMBER(FIND("genetic",C1468)))</f>
        <v>0</v>
      </c>
      <c r="H1468" t="b">
        <f>OR(ISNUMBER(FIND("inflammatory",C1468)),ISNUMBER(FIND("inflamm",C1468)))</f>
        <v>0</v>
      </c>
      <c r="I1468" t="b">
        <f>OR(ISNUMBER(FIND("immune",C1468)),ISNUMBER(FIND("immunological",C1468)),ISNUMBER(FIND("interleuk",C1468)),ISNUMBER(FIND("platelet activation",C1468)),ISNUMBER(FIND("monocyte",C1468)),ISNUMBER(FIND("leukocyte",C1468)),ISNUMBER(FIND("cytokine",C1468)),ISNUMBER(FIND("CD4",C1468)),ISNUMBER(FIND("CD8",C1468)),ISNUMBER(FIND("T-cell",C1468)))</f>
        <v>0</v>
      </c>
      <c r="J1468" t="b">
        <f>OR(ISNUMBER(FIND("reactive oxygen",C1468)),ISNUMBER(FIND("ROS",C1468)),ISNUMBER(FIND("free radical",C1468)),ISNUMBER(FIND("oxidative stress",C1468)),ISNUMBER(FIND("peroxid",C1468)),ISNUMBER(FIND("oxidative",C1468)),ISNUMBER(FIND("antioxid",C1468)))</f>
        <v>1</v>
      </c>
      <c r="K1468" t="b">
        <f>OR(ISNUMBER(FIND("autophag",C1468)))</f>
        <v>0</v>
      </c>
      <c r="L1468" t="b">
        <f>OR(ISNUMBER(FIND("morpholog",C1468)))</f>
        <v>0</v>
      </c>
      <c r="M1468" t="b">
        <f>OR(ISNUMBER(FIND("fibrosis",C1468)),ISNUMBER(FIND("Fibrosis",C1468)),ISNUMBER(FIND("fibrot",C1468)))</f>
        <v>0</v>
      </c>
      <c r="N1468" t="b">
        <f>OR(ISNUMBER(FIND("offspring",C1468)),ISNUMBER(FIND("Parental",C1468)),ISNUMBER(FIND("parental",C1468)),ISNUMBER(FIND("germline",C1468)),ISNUMBER(FIND("reproduc",C1468)),ISNUMBER(FIND("embryo",C1468)))</f>
        <v>0</v>
      </c>
      <c r="O1468" t="b">
        <f>OR(ISNUMBER(FIND("metabol",C1468)),ISNUMBER(FIND("Metabol",C1468)),ISNUMBER(FIND("digest",C1468)),ISNUMBER(FIND("mitochon",C1468)))</f>
        <v>0</v>
      </c>
      <c r="P1468" t="b">
        <f>OR(ISNUMBER(FIND("ecotox",C1468)),ISNUMBER(FIND("Ecotox",B1468)),ISNUMBER(FIND("ecotox",B1468)),ISNUMBER(FIND("Ecotox",C1468)))</f>
        <v>1</v>
      </c>
      <c r="Q1468" t="b">
        <f>OR(ISNUMBER(FIND("Bioaccum",C1468)),ISNUMBER(FIND("bioaccum",C1468)),ISNUMBER(FIND("accum",C1468)))</f>
        <v>0</v>
      </c>
      <c r="R1468" t="b">
        <f>OR(ISNUMBER(FIND("Occupation",C1468)),ISNUMBER(FIND("occupation",C1468)),ISNUMBER(FIND("worker",C1468)),ISNUMBER(FIND("workforce",C1468)))</f>
        <v>0</v>
      </c>
      <c r="S1468" t="b">
        <f>NOT(OR(F1468,G1468,H1468,I1468,J1468,K1468,L1468,M1468,N1468,O1468,P1468,Q1468,R1468))</f>
        <v>0</v>
      </c>
      <c r="U1468" t="b">
        <f>OR(Table1[[#This Row],[Inflammation]],Table1[[#This Row],[Immune]])</f>
        <v>0</v>
      </c>
      <c r="V1468" t="str">
        <f>IF(OR(Table1[[#This Row],[Rodents]],Table1[[#This Row],[Human]],Table1[[#This Row],[Pig]]),OR(ISNUMBER(FIND("intratrach",C1468)),ISNUMBER(FIND("nasal ",C1468)),ISNUMBER(FIND("instill",C1468))),"NA")</f>
        <v>NA</v>
      </c>
      <c r="W1468" t="str">
        <f>IF(OR(Table1[[#This Row],[Rodents]],Table1[[#This Row],[Human]],Table1[[#This Row],[Pig]]),OR(ISNUMBER(FIND("dermal",C1468)),ISNUMBER(FIND("skin ",C1468))),"NA")</f>
        <v>NA</v>
      </c>
      <c r="X1468" t="str">
        <f>IF(OR(Table1[[#This Row],[Rodents]],Table1[[#This Row],[Human]],Table1[[#This Row],[Pig]]),OR(ISNUMBER(FIND("injected",C1468)),ISNUMBER(FIND("periton",C1468)),ISNUMBER(FIND("intrascrot",C1468))),"NA")</f>
        <v>NA</v>
      </c>
      <c r="Y1468" t="str">
        <f>IF(OR(Table1[[#This Row],[Rodents]],Table1[[#This Row],[Human]],Table1[[#This Row],[Pig]]),NOT(OR(Table1[[#This Row],[Inhaled/Intratracheal/intranasal]],Table1[[#This Row],[Dermal]],Table1[[#This Row],[Injected]])),"NA")</f>
        <v>NA</v>
      </c>
      <c r="AA1468" t="b">
        <f>OR(ISNUMBER(FIND("fish ",C1468)),ISNUMBER(FIND("Fish ",C1468)),ISNUMBER(FIND("aquatic",C1468)),ISNUMBER(FIND("daphnids",C1468)),ISNUMBER(FIND("Carcinus maenas",C1468)),ISNUMBER(FIND("Daphnia",C1468)),ISNUMBER(FIND("Ruditapes philippinarum",C1468)),ISNUMBER(FIND("daphnia",C1468)),ISNUMBER(FIND("marine",C1468)),ISNUMBER(FIND("mussel",C1468)),ISNUMBER(FIND("algae",C1468)),ISNUMBER(FIND("Donax faba",C1468)),ISNUMBER(FIND("estuarine",C1468)),ISNUMBER(FIND("snail",C1468)),ISNUMBER(FIND("Prorocentrum donghaiense",C1468)) )</f>
        <v>1</v>
      </c>
      <c r="AB1468" t="b">
        <f>OR(ISNUMBER(FIND(" rat ",C1468)),ISNUMBER(FIND(" rats ",C1468)),ISNUMBER(FIND(" Rats ",C1468)),ISNUMBER(FIND(" Rat ",C1468)),ISNUMBER(FIND(" rat.",C1468)),ISNUMBER(FIND(" rats.",C1468)),ISNUMBER(FIND("mouse",C1468)),ISNUMBER(FIND("mice",C1468)), ISNUMBER(FIND(" Mice",C1468)))</f>
        <v>0</v>
      </c>
      <c r="AC1468" t="b">
        <f>OR(ISNUMBER(FIND(" cell ",C1468)),ISNUMBER(FIND("fibroblast",C1468)),ISNUMBER(FIND("macrophage",C1468)),ISNUMBER(FIND("epithelial",C1468)),ISNUMBER(FIND("endothelial",C1468)),ISNUMBER(FIND("neuron",C1468)),ISNUMBER(FIND(" cells ",C1468)),ISNUMBER(FIND("RBC",C1468)),ISNUMBER(FIND("mitochond",C1468)),ISNUMBER(FIND("adipocyte",C1468)),ISNUMBER(FIND("osteo",C1468)),ISNUMBER(FIND("keratin",C1468)),ISNUMBER(FIND(" cell's ",C1468)),ISNUMBER(FIND("eukary",C1468)),ISNUMBER(FIND("sperm",C1468)))</f>
        <v>0</v>
      </c>
      <c r="AD1468" t="b">
        <f>OR(ISNUMBER(FIND("human",B1468)),ISNUMBER(FIND("workers",B1468)),ISNUMBER(FIND("workforces",B1468)),ISNUMBER(FIND("occupational",B1468)),ISNUMBER(FIND("Case report",B1468)),ISNUMBER(FIND("Workplaces",B1468)),ISNUMBER(FIND("worker",B1468)))</f>
        <v>0</v>
      </c>
      <c r="AE1468" t="b">
        <f>OR(ISNUMBER(FIND(" plant ",C1468)),ISNUMBER(FIND("Plant ",C1468)),ISNUMBER(FIND("tomato",C1468)),ISNUMBER(FIND("plants",C1468)),ISNUMBER(FIND("Plants",C1468)),ISNUMBER(FIND("algae",C1468)),ISNUMBER(FIND("lettuce",C1468)),ISNUMBER(FIND("green gram sprouts ",C1468)),ISNUMBER(FIND("Cucurbita pepo",C1468)),ISNUMBER(FIND("bean ",C1468)),ISNUMBER(FIND("chloroplast",C1468)),ISNUMBER(FIND("chlorophyll",C1468)),ISNUMBER(FIND("seedling",C1468)),ISNUMBER(FIND("canola",C1468)),ISNUMBER(FIND("shoot",C1468)),ISNUMBER(FIND("photosynthes",C1468)),ISNUMBER(FIND(" leaves ",C1468)),,ISNUMBER(FIND("agriculture",C1468)),ISNUMBER(FIND(" crops ",C1468)))</f>
        <v>0</v>
      </c>
      <c r="AF1468" t="b">
        <f>OR(ISNUMBER(FIND("bacteria",C1468)),ISNUMBER(FIND("Bacteria",C1468)),ISNUMBER(FIND("Bacterium",C1468)),ISNUMBER(FIND("bacterium",C1468)),ISNUMBER(FIND(" coli ",C1468)))</f>
        <v>0</v>
      </c>
      <c r="AG1468" t="b">
        <f>OR(ISNUMBER(FIND("fungi",C1468)),ISNUMBER(FIND("Fungi",C1468)),ISNUMBER(FIND("fungus",C1468)),ISNUMBER(FIND("Fungus",C1468)),ISNUMBER(FIND("mushroom",C1468)),ISNUMBER(FIND("Mushroom",C1468)),ISNUMBER(FIND(" mold ",C1468)))</f>
        <v>0</v>
      </c>
      <c r="AH1468" t="b">
        <f>OR(ISNUMBER(FIND("Pig ",C1468)),ISNUMBER(FIND("pig ",C1468)),ISNUMBER(FIND("Pigs ",C1468)),ISNUMBER(FIND("pigs ",C1468)))</f>
        <v>0</v>
      </c>
      <c r="AI1468" t="b">
        <f>OR(ISNUMBER(FIND(" C. elegans",C1468)),ISNUMBER(FIND("Caenorhabditis elegans",C1468)),ISNUMBER(FIND("earthworms",C1468)),ISNUMBER(FIND(" Ficopomatus enigmaticus",C1468)),ISNUMBER(FIND("larva",C1468)),ISNUMBER(FIND("Lumbriculus variegatus",C1468)),ISNUMBER(FIND("nematode",C1468)))</f>
        <v>0</v>
      </c>
      <c r="AJ1468" t="b">
        <f>NOT(OR(AA1468,AB1468,AC1468,AD1468,AE1468,AF1468,AG1468,AH1468,AI1468))</f>
        <v>0</v>
      </c>
      <c r="AL1468" t="b">
        <f>OR(AA1468,AB1468,AD1468,AE1468,AF1468,AG1468,AH1468,AI1468)</f>
        <v>1</v>
      </c>
      <c r="AM1468" t="b">
        <f>IF(Table1[[#This Row],[In vivo?]],IF(Table1[[#This Row],[Cell]],FALSE,TRUE),FALSE)</f>
        <v>1</v>
      </c>
      <c r="AN1468" t="b">
        <f>AND(AC1468,AL1468)</f>
        <v>0</v>
      </c>
      <c r="AO1468" t="b">
        <f>IF(Table1[[#This Row],[Cell]],IF(Table1[[#This Row],[In vivo?]],FALSE,TRUE),FALSE)</f>
        <v>0</v>
      </c>
      <c r="AP1468" t="b">
        <f>NOT(OR(Table1[[#This Row],[In vivo?]],Table1[[#This Row],[Only in Cell]]))</f>
        <v>0</v>
      </c>
      <c r="AQ1468" t="str">
        <f>IF(OR(Table1[[#This Row],[Rodents]],Table1[[#This Row],[Human]],Table1[[#This Row],[Pig]]),OR(ISNUMBER(FIND("pulmonary",C1468)),ISNUMBER(FIND("lung",C1468))),"NA")</f>
        <v>NA</v>
      </c>
      <c r="AR1468" t="str">
        <f>IF(OR(Table1[[#This Row],[Rodents]],Table1[[#This Row],[Human]],Table1[[#This Row],[Pig]]),OR(ISNUMBER(FIND("skin",C1468)),ISNUMBER(FIND("dermal",C1468))),"NA")</f>
        <v>NA</v>
      </c>
      <c r="AS1468" t="str">
        <f>IF(OR(Table1[[#This Row],[Rodents]],Table1[[#This Row],[Human]],Table1[[#This Row],[Pig]]),OR(ISNUMBER(FIND("liver",C1468)),ISNUMBER(FIND("hepat",C1468))),"NA")</f>
        <v>NA</v>
      </c>
      <c r="AT1468" t="str">
        <f>IF(OR(Table1[[#This Row],[Rodents]],Table1[[#This Row],[Human]],Table1[[#This Row],[Pig]]),OR(ISNUMBER(FIND("kidney",C1468)),ISNUMBER(FIND("neph",C1468))),"NA")</f>
        <v>NA</v>
      </c>
      <c r="AU1468" t="str">
        <f>IF(OR(Table1[[#This Row],[Rodents]],Table1[[#This Row],[Human]],Table1[[#This Row],[Pig]]),OR(ISNUMBER(FIND("brain",C1468)),ISNUMBER(FIND("neur",C1468)),ISNUMBER(FIND("nerv",C1468))),"NA")</f>
        <v>NA</v>
      </c>
      <c r="AV1468" t="str">
        <f>IF(OR(Table1[[#This Row],[Rodents]],Table1[[#This Row],[Human]],Table1[[#This Row],[Pig]]),OR(ISNUMBER(FIND("heart",C1468)),ISNUMBER(FIND("cardi",C1468))),"NA")</f>
        <v>NA</v>
      </c>
      <c r="AW1468" t="str">
        <f>IF(OR(Table1[[#This Row],[Rodents]],Table1[[#This Row],[Human]],Table1[[#This Row],[Pig]]),OR(ISNUMBER(FIND("gastro",C1468)),ISNUMBER(FIND("intesti",C1468)),ISNUMBER(FIND("stomach",C1468))),"NA")</f>
        <v>NA</v>
      </c>
      <c r="AX1468" t="str">
        <f>IF(OR(Table1[[#This Row],[Rodents]],Table1[[#This Row],[Human]],Table1[[#This Row],[Pig]]),NOT(OR(AQ1468,AR1468,AS1468,AT1468,AU1468,AV1468,AW1468)),"NA")</f>
        <v>NA</v>
      </c>
      <c r="AY1468" t="b">
        <f>OR(ISNUMBER(FIND("SWCNT",C1468)),ISNUMBER(FIND("SWNT",C1468)),ISNUMBER(FIND("single-wall",C1468)),ISNUMBER(FIND("single wall",C1468)),ISNUMBER(FIND("Single wall",C1468)),ISNUMBER(FIND("Single-wall",C1468)),ISNUMBER(FIND("SWCNT",B1468)),ISNUMBER(FIND("SWNT",B1468)),ISNUMBER(FIND("single-wall",B1468)),ISNUMBER(FIND("single wall",B1468)),ISNUMBER(FIND("Single-wall",B1468)),ISNUMBER(FIND("Single wall",B1468)))</f>
        <v>0</v>
      </c>
      <c r="AZ1468" t="b">
        <f>OR(ISNUMBER(FIND("MWCNT",C1468)),ISNUMBER(FIND("MWNT",C1468)),ISNUMBER(FIND("multi-wall",C1468)),ISNUMBER(FIND("multi wall",C1468)),ISNUMBER(FIND("multiwall",C1468)),ISNUMBER(FIND("Multi-wall",C1468)),ISNUMBER(FIND("Multi wall",C1468)),ISNUMBER(FIND("Multiwall",C1468)),ISNUMBER(FIND("MWCNT",B1468)),ISNUMBER(FIND("MWNT",B1468)),ISNUMBER(FIND("multi-wall",B1468)),ISNUMBER(FIND("multi wall",B1468)),ISNUMBER(FIND("multiwall",B1468)),ISNUMBER(FIND("Multi-wall",B1468)),ISNUMBER(FIND("Multi wall",B1468)),ISNUMBER(FIND("Multiwall",B1468)),ISNUMBER(FIND("Double-wall",B1468)),ISNUMBER(FIND("Double wall",B1468)),ISNUMBER(FIND("Doublewall",B1468)),ISNUMBER(FIND("double-wall",B1468)),ISNUMBER(FIND("double wall",B1468)),ISNUMBER(FIND("doublewall",B1468)))</f>
        <v>1</v>
      </c>
      <c r="BA1468" t="b">
        <f>AND(Table1[[#This Row],[SWCNT]],Table1[[#This Row],[MWCNT]])</f>
        <v>0</v>
      </c>
      <c r="BB1468" t="b">
        <f>IF(Table1[[#This Row],[SWCNT]]=TRUE,FALSE,IF(Table1[[#This Row],[MWCNT]]=TRUE,FALSE,TRUE))</f>
        <v>0</v>
      </c>
      <c r="BC1468" s="18"/>
    </row>
    <row r="1469" spans="1:55" ht="203.5">
      <c r="A1469" t="s">
        <v>2533</v>
      </c>
      <c r="B1469" s="2" t="s">
        <v>2536</v>
      </c>
      <c r="C1469" s="16" t="s">
        <v>2540</v>
      </c>
      <c r="D1469" s="17" t="s">
        <v>1972</v>
      </c>
      <c r="E1469" s="2">
        <v>2016</v>
      </c>
      <c r="F1469" t="b">
        <f>OR(ISNUMBER(FIND("cytotoxic",C1469)),ISNUMBER(FIND("Cytotoxic",C1469)),ISNUMBER(FIND("cellular toxicity",C1469)),ISNUMBER(FIND("cell death",C1469)),ISNUMBER(FIND("viable",C1469)),ISNUMBER(FIND("phytotoxic",C1469)),ISNUMBER(FIND("acute toxicity",C1469)),ISNUMBER(FIND("MTT",C1469)),ISNUMBER(FIND("survival",C1469)),ISNUMBER(FIND("prolifer",C1469)),ISNUMBER(FIND("apoptosis",C1469)),ISNUMBER(FIND("neurotoxic",C1469)),ISNUMBER(FIND("  lysis ",C1469)),ISNUMBER(FIND("necrosis",C1469)),ISNUMBER(FIND("cellular death",C1469))*3,ISNUMBER(FIND("LDH",C1469)),ISNUMBER(FIND("Acute toxicity",C1469)))</f>
        <v>1</v>
      </c>
      <c r="G1469" t="b">
        <f>OR(ISNUMBER(FIND("genotoxic",C1469)),ISNUMBER(FIND("genotoxicity",C1469)),ISNUMBER(FIND("DNA damage",C1469)),ISNUMBER(FIND("DNA",C1469)),ISNUMBER(FIND("RNA",C1469)),ISNUMBER(FIND("mesothelioma",C1469)),ISNUMBER(FIND("carcino",C1469)),ISNUMBER(FIND("mutagen",C1469)),ISNUMBER(FIND("genetic",C1469)))</f>
        <v>0</v>
      </c>
      <c r="H1469" t="b">
        <f>OR(ISNUMBER(FIND("inflammatory",C1469)),ISNUMBER(FIND("inflamm",C1469)))</f>
        <v>0</v>
      </c>
      <c r="I1469" t="b">
        <f>OR(ISNUMBER(FIND("immune",C1469)),ISNUMBER(FIND("immunological",C1469)),ISNUMBER(FIND("interleuk",C1469)),ISNUMBER(FIND("platelet activation",C1469)),ISNUMBER(FIND("monocyte",C1469)),ISNUMBER(FIND("leukocyte",C1469)),ISNUMBER(FIND("cytokine",C1469)),ISNUMBER(FIND("CD4",C1469)),ISNUMBER(FIND("CD8",C1469)),ISNUMBER(FIND("T-cell",C1469)))</f>
        <v>1</v>
      </c>
      <c r="J1469" t="b">
        <f>OR(ISNUMBER(FIND("reactive oxygen",C1469)),ISNUMBER(FIND("ROS",C1469)),ISNUMBER(FIND("free radical",C1469)),ISNUMBER(FIND("oxidative stress",C1469)),ISNUMBER(FIND("peroxid",C1469)),ISNUMBER(FIND("oxidative",C1469)),ISNUMBER(FIND("antioxid",C1469)))</f>
        <v>0</v>
      </c>
      <c r="K1469" t="b">
        <f>OR(ISNUMBER(FIND("autophag",C1469)))</f>
        <v>0</v>
      </c>
      <c r="L1469" t="b">
        <f>OR(ISNUMBER(FIND("morpholog",C1469)))</f>
        <v>0</v>
      </c>
      <c r="M1469" t="b">
        <f>OR(ISNUMBER(FIND("fibrosis",C1469)),ISNUMBER(FIND("Fibrosis",C1469)),ISNUMBER(FIND("fibrot",C1469)))</f>
        <v>0</v>
      </c>
      <c r="N1469" t="b">
        <f>OR(ISNUMBER(FIND("offspring",C1469)),ISNUMBER(FIND("Parental",C1469)),ISNUMBER(FIND("parental",C1469)),ISNUMBER(FIND("germline",C1469)),ISNUMBER(FIND("reproduc",C1469)),ISNUMBER(FIND("embryo",C1469)))</f>
        <v>0</v>
      </c>
      <c r="O1469" t="b">
        <f>OR(ISNUMBER(FIND("metabol",C1469)),ISNUMBER(FIND("Metabol",C1469)),ISNUMBER(FIND("digest",C1469)),ISNUMBER(FIND("mitochon",C1469)))</f>
        <v>0</v>
      </c>
      <c r="P1469" t="b">
        <f>OR(ISNUMBER(FIND("ecotox",C1469)),ISNUMBER(FIND("Ecotox",B1469)),ISNUMBER(FIND("ecotox",B1469)),ISNUMBER(FIND("Ecotox",C1469)))</f>
        <v>0</v>
      </c>
      <c r="Q1469" t="b">
        <f>OR(ISNUMBER(FIND("Bioaccum",C1469)),ISNUMBER(FIND("bioaccum",C1469)),ISNUMBER(FIND("accum",C1469)))</f>
        <v>0</v>
      </c>
      <c r="R1469" t="b">
        <f>OR(ISNUMBER(FIND("Occupation",C1469)),ISNUMBER(FIND("occupation",C1469)),ISNUMBER(FIND("worker",C1469)),ISNUMBER(FIND("workforce",C1469)))</f>
        <v>0</v>
      </c>
      <c r="S1469" t="b">
        <f>NOT(OR(F1469,G1469,H1469,I1469,J1469,K1469,L1469,M1469,N1469,O1469,P1469,Q1469,R1469))</f>
        <v>0</v>
      </c>
      <c r="U1469" t="b">
        <f>OR(Table1[[#This Row],[Inflammation]],Table1[[#This Row],[Immune]])</f>
        <v>1</v>
      </c>
      <c r="V1469" t="str">
        <f>IF(OR(Table1[[#This Row],[Rodents]],Table1[[#This Row],[Human]],Table1[[#This Row],[Pig]]),OR(ISNUMBER(FIND("intratrach",C1469)),ISNUMBER(FIND("nasal ",C1469)),ISNUMBER(FIND("instill",C1469))),"NA")</f>
        <v>NA</v>
      </c>
      <c r="W1469" t="str">
        <f>IF(OR(Table1[[#This Row],[Rodents]],Table1[[#This Row],[Human]],Table1[[#This Row],[Pig]]),OR(ISNUMBER(FIND("dermal",C1469)),ISNUMBER(FIND("skin ",C1469))),"NA")</f>
        <v>NA</v>
      </c>
      <c r="X1469" t="str">
        <f>IF(OR(Table1[[#This Row],[Rodents]],Table1[[#This Row],[Human]],Table1[[#This Row],[Pig]]),OR(ISNUMBER(FIND("injected",C1469)),ISNUMBER(FIND("periton",C1469)),ISNUMBER(FIND("intrascrot",C1469))),"NA")</f>
        <v>NA</v>
      </c>
      <c r="Y1469" t="str">
        <f>IF(OR(Table1[[#This Row],[Rodents]],Table1[[#This Row],[Human]],Table1[[#This Row],[Pig]]),NOT(OR(Table1[[#This Row],[Inhaled/Intratracheal/intranasal]],Table1[[#This Row],[Dermal]],Table1[[#This Row],[Injected]])),"NA")</f>
        <v>NA</v>
      </c>
      <c r="AA1469" t="b">
        <f>OR(ISNUMBER(FIND("fish ",C1469)),ISNUMBER(FIND("Fish ",C1469)),ISNUMBER(FIND("aquatic",C1469)),ISNUMBER(FIND("daphnids",C1469)),ISNUMBER(FIND("Carcinus maenas",C1469)),ISNUMBER(FIND("Daphnia",C1469)),ISNUMBER(FIND("Ruditapes philippinarum",C1469)),ISNUMBER(FIND("daphnia",C1469)),ISNUMBER(FIND("marine",C1469)),ISNUMBER(FIND("mussel",C1469)),ISNUMBER(FIND("algae",C1469)),ISNUMBER(FIND("Donax faba",C1469)),ISNUMBER(FIND("estuarine",C1469)),ISNUMBER(FIND("snail",C1469)),ISNUMBER(FIND("Prorocentrum donghaiense",C1469)) )</f>
        <v>0</v>
      </c>
      <c r="AB1469" t="b">
        <f>OR(ISNUMBER(FIND(" rat ",C1469)),ISNUMBER(FIND(" rats ",C1469)),ISNUMBER(FIND(" Rats ",C1469)),ISNUMBER(FIND(" Rat ",C1469)),ISNUMBER(FIND(" rat.",C1469)),ISNUMBER(FIND(" rats.",C1469)),ISNUMBER(FIND("mouse",C1469)),ISNUMBER(FIND("mice",C1469)), ISNUMBER(FIND(" Mice",C1469)))</f>
        <v>0</v>
      </c>
      <c r="AC1469" t="b">
        <f>OR(ISNUMBER(FIND(" cell ",C1469)),ISNUMBER(FIND("fibroblast",C1469)),ISNUMBER(FIND("macrophage",C1469)),ISNUMBER(FIND("epithelial",C1469)),ISNUMBER(FIND("endothelial",C1469)),ISNUMBER(FIND("neuron",C1469)),ISNUMBER(FIND(" cells ",C1469)),ISNUMBER(FIND("RBC",C1469)),ISNUMBER(FIND("mitochond",C1469)),ISNUMBER(FIND("adipocyte",C1469)),ISNUMBER(FIND("osteo",C1469)),ISNUMBER(FIND("keratin",C1469)),ISNUMBER(FIND(" cell's ",C1469)),ISNUMBER(FIND("eukary",C1469)),ISNUMBER(FIND("sperm",C1469)))</f>
        <v>1</v>
      </c>
      <c r="AD1469" t="b">
        <f>OR(ISNUMBER(FIND("human",B1469)),ISNUMBER(FIND("workers",B1469)),ISNUMBER(FIND("workforces",B1469)),ISNUMBER(FIND("occupational",B1469)),ISNUMBER(FIND("Case report",B1469)),ISNUMBER(FIND("Workplaces",B1469)),ISNUMBER(FIND("worker",B1469)))</f>
        <v>0</v>
      </c>
      <c r="AE1469" t="b">
        <f>OR(ISNUMBER(FIND(" plant ",C1469)),ISNUMBER(FIND("Plant ",C1469)),ISNUMBER(FIND("tomato",C1469)),ISNUMBER(FIND("plants",C1469)),ISNUMBER(FIND("Plants",C1469)),ISNUMBER(FIND("algae",C1469)),ISNUMBER(FIND("lettuce",C1469)),ISNUMBER(FIND("green gram sprouts ",C1469)),ISNUMBER(FIND("Cucurbita pepo",C1469)),ISNUMBER(FIND("bean ",C1469)),ISNUMBER(FIND("chloroplast",C1469)),ISNUMBER(FIND("chlorophyll",C1469)),ISNUMBER(FIND("seedling",C1469)),ISNUMBER(FIND("canola",C1469)),ISNUMBER(FIND("shoot",C1469)),ISNUMBER(FIND("photosynthes",C1469)),ISNUMBER(FIND(" leaves ",C1469)),,ISNUMBER(FIND("agriculture",C1469)),ISNUMBER(FIND(" crops ",C1469)))</f>
        <v>0</v>
      </c>
      <c r="AF1469" t="b">
        <f>OR(ISNUMBER(FIND("bacteria",C1469)),ISNUMBER(FIND("Bacteria",C1469)),ISNUMBER(FIND("Bacterium",C1469)),ISNUMBER(FIND("bacterium",C1469)),ISNUMBER(FIND(" coli ",C1469)))</f>
        <v>0</v>
      </c>
      <c r="AG1469" t="b">
        <f>OR(ISNUMBER(FIND("fungi",C1469)),ISNUMBER(FIND("Fungi",C1469)),ISNUMBER(FIND("fungus",C1469)),ISNUMBER(FIND("Fungus",C1469)),ISNUMBER(FIND("mushroom",C1469)),ISNUMBER(FIND("Mushroom",C1469)),ISNUMBER(FIND(" mold ",C1469)))</f>
        <v>0</v>
      </c>
      <c r="AH1469" t="b">
        <f>OR(ISNUMBER(FIND("Pig ",C1469)),ISNUMBER(FIND("pig ",C1469)),ISNUMBER(FIND("Pigs ",C1469)),ISNUMBER(FIND("pigs ",C1469)))</f>
        <v>0</v>
      </c>
      <c r="AI1469" t="b">
        <f>OR(ISNUMBER(FIND(" C. elegans",C1469)),ISNUMBER(FIND("Caenorhabditis elegans",C1469)),ISNUMBER(FIND("earthworms",C1469)),ISNUMBER(FIND(" Ficopomatus enigmaticus",C1469)),ISNUMBER(FIND("larva",C1469)),ISNUMBER(FIND("Lumbriculus variegatus",C1469)),ISNUMBER(FIND("nematode",C1469)))</f>
        <v>0</v>
      </c>
      <c r="AJ1469" t="b">
        <f>NOT(OR(AA1469,AB1469,AC1469,AD1469,AE1469,AF1469,AG1469,AH1469,AI1469))</f>
        <v>0</v>
      </c>
      <c r="AL1469" t="b">
        <f>OR(AA1469,AB1469,AD1469,AE1469,AF1469,AG1469,AH1469,AI1469)</f>
        <v>0</v>
      </c>
      <c r="AM1469" t="b">
        <f>IF(Table1[[#This Row],[In vivo?]],IF(Table1[[#This Row],[Cell]],FALSE,TRUE),FALSE)</f>
        <v>0</v>
      </c>
      <c r="AN1469" t="b">
        <f>AND(AC1469,AL1469)</f>
        <v>0</v>
      </c>
      <c r="AO1469" t="b">
        <f>IF(Table1[[#This Row],[Cell]],IF(Table1[[#This Row],[In vivo?]],FALSE,TRUE),FALSE)</f>
        <v>1</v>
      </c>
      <c r="AP1469" t="b">
        <f>NOT(OR(Table1[[#This Row],[In vivo?]],Table1[[#This Row],[Only in Cell]]))</f>
        <v>0</v>
      </c>
      <c r="AQ1469" t="str">
        <f>IF(OR(Table1[[#This Row],[Rodents]],Table1[[#This Row],[Human]],Table1[[#This Row],[Pig]]),OR(ISNUMBER(FIND("pulmonary",C1469)),ISNUMBER(FIND("lung",C1469))),"NA")</f>
        <v>NA</v>
      </c>
      <c r="AR1469" t="str">
        <f>IF(OR(Table1[[#This Row],[Rodents]],Table1[[#This Row],[Human]],Table1[[#This Row],[Pig]]),OR(ISNUMBER(FIND("skin",C1469)),ISNUMBER(FIND("dermal",C1469))),"NA")</f>
        <v>NA</v>
      </c>
      <c r="AS1469" t="str">
        <f>IF(OR(Table1[[#This Row],[Rodents]],Table1[[#This Row],[Human]],Table1[[#This Row],[Pig]]),OR(ISNUMBER(FIND("liver",C1469)),ISNUMBER(FIND("hepat",C1469))),"NA")</f>
        <v>NA</v>
      </c>
      <c r="AT1469" t="str">
        <f>IF(OR(Table1[[#This Row],[Rodents]],Table1[[#This Row],[Human]],Table1[[#This Row],[Pig]]),OR(ISNUMBER(FIND("kidney",C1469)),ISNUMBER(FIND("neph",C1469))),"NA")</f>
        <v>NA</v>
      </c>
      <c r="AU1469" t="str">
        <f>IF(OR(Table1[[#This Row],[Rodents]],Table1[[#This Row],[Human]],Table1[[#This Row],[Pig]]),OR(ISNUMBER(FIND("brain",C1469)),ISNUMBER(FIND("neur",C1469)),ISNUMBER(FIND("nerv",C1469))),"NA")</f>
        <v>NA</v>
      </c>
      <c r="AV1469" t="str">
        <f>IF(OR(Table1[[#This Row],[Rodents]],Table1[[#This Row],[Human]],Table1[[#This Row],[Pig]]),OR(ISNUMBER(FIND("heart",C1469)),ISNUMBER(FIND("cardi",C1469))),"NA")</f>
        <v>NA</v>
      </c>
      <c r="AW1469" t="str">
        <f>IF(OR(Table1[[#This Row],[Rodents]],Table1[[#This Row],[Human]],Table1[[#This Row],[Pig]]),OR(ISNUMBER(FIND("gastro",C1469)),ISNUMBER(FIND("intesti",C1469)),ISNUMBER(FIND("stomach",C1469))),"NA")</f>
        <v>NA</v>
      </c>
      <c r="AX1469" t="str">
        <f>IF(OR(Table1[[#This Row],[Rodents]],Table1[[#This Row],[Human]],Table1[[#This Row],[Pig]]),NOT(OR(AQ1469,AR1469,AS1469,AT1469,AU1469,AV1469,AW1469)),"NA")</f>
        <v>NA</v>
      </c>
      <c r="AY1469" t="b">
        <f>OR(ISNUMBER(FIND("SWCNT",C1469)),ISNUMBER(FIND("SWNT",C1469)),ISNUMBER(FIND("single-wall",C1469)),ISNUMBER(FIND("single wall",C1469)),ISNUMBER(FIND("Single wall",C1469)),ISNUMBER(FIND("Single-wall",C1469)),ISNUMBER(FIND("SWCNT",B1469)),ISNUMBER(FIND("SWNT",B1469)),ISNUMBER(FIND("single-wall",B1469)),ISNUMBER(FIND("single wall",B1469)),ISNUMBER(FIND("Single-wall",B1469)),ISNUMBER(FIND("Single wall",B1469)))</f>
        <v>1</v>
      </c>
      <c r="AZ1469" t="b">
        <f>OR(ISNUMBER(FIND("MWCNT",C1469)),ISNUMBER(FIND("MWNT",C1469)),ISNUMBER(FIND("multi-wall",C1469)),ISNUMBER(FIND("multi wall",C1469)),ISNUMBER(FIND("multiwall",C1469)),ISNUMBER(FIND("Multi-wall",C1469)),ISNUMBER(FIND("Multi wall",C1469)),ISNUMBER(FIND("Multiwall",C1469)),ISNUMBER(FIND("MWCNT",B1469)),ISNUMBER(FIND("MWNT",B1469)),ISNUMBER(FIND("multi-wall",B1469)),ISNUMBER(FIND("multi wall",B1469)),ISNUMBER(FIND("multiwall",B1469)),ISNUMBER(FIND("Multi-wall",B1469)),ISNUMBER(FIND("Multi wall",B1469)),ISNUMBER(FIND("Multiwall",B1469)),ISNUMBER(FIND("Double-wall",B1469)),ISNUMBER(FIND("Double wall",B1469)),ISNUMBER(FIND("Doublewall",B1469)),ISNUMBER(FIND("double-wall",B1469)),ISNUMBER(FIND("double wall",B1469)),ISNUMBER(FIND("doublewall",B1469)))</f>
        <v>0</v>
      </c>
      <c r="BA1469" t="b">
        <f>AND(Table1[[#This Row],[SWCNT]],Table1[[#This Row],[MWCNT]])</f>
        <v>0</v>
      </c>
      <c r="BB1469" t="b">
        <f>IF(Table1[[#This Row],[SWCNT]]=TRUE,FALSE,IF(Table1[[#This Row],[MWCNT]]=TRUE,FALSE,TRUE))</f>
        <v>0</v>
      </c>
      <c r="BC1469" s="18"/>
    </row>
    <row r="1470" spans="1:55" ht="277.5">
      <c r="A1470" t="s">
        <v>2557</v>
      </c>
      <c r="B1470" s="2" t="s">
        <v>2559</v>
      </c>
      <c r="C1470" s="16" t="s">
        <v>2561</v>
      </c>
      <c r="D1470" s="17" t="s">
        <v>181</v>
      </c>
      <c r="E1470" s="2">
        <v>2016</v>
      </c>
      <c r="F1470" t="b">
        <f>OR(ISNUMBER(FIND("cytotoxic",C1470)),ISNUMBER(FIND("Cytotoxic",C1470)),ISNUMBER(FIND("cellular toxicity",C1470)),ISNUMBER(FIND("cell death",C1470)),ISNUMBER(FIND("viable",C1470)),ISNUMBER(FIND("phytotoxic",C1470)),ISNUMBER(FIND("acute toxicity",C1470)),ISNUMBER(FIND("MTT",C1470)),ISNUMBER(FIND("survival",C1470)),ISNUMBER(FIND("prolifer",C1470)),ISNUMBER(FIND("apoptosis",C1470)),ISNUMBER(FIND("neurotoxic",C1470)),ISNUMBER(FIND("  lysis ",C1470)),ISNUMBER(FIND("necrosis",C1470)),ISNUMBER(FIND("cellular death",C1470))*3,ISNUMBER(FIND("LDH",C1470)),ISNUMBER(FIND("Acute toxicity",C1470)))</f>
        <v>0</v>
      </c>
      <c r="G1470" t="b">
        <f>OR(ISNUMBER(FIND("genotoxic",C1470)),ISNUMBER(FIND("genotoxicity",C1470)),ISNUMBER(FIND("DNA damage",C1470)),ISNUMBER(FIND("DNA",C1470)),ISNUMBER(FIND("RNA",C1470)),ISNUMBER(FIND("mesothelioma",C1470)),ISNUMBER(FIND("carcino",C1470)),ISNUMBER(FIND("mutagen",C1470)),ISNUMBER(FIND("genetic",C1470)))</f>
        <v>1</v>
      </c>
      <c r="H1470" t="b">
        <f>OR(ISNUMBER(FIND("inflammatory",C1470)),ISNUMBER(FIND("inflamm",C1470)))</f>
        <v>0</v>
      </c>
      <c r="I1470" t="b">
        <f>OR(ISNUMBER(FIND("immune",C1470)),ISNUMBER(FIND("immunological",C1470)),ISNUMBER(FIND("interleuk",C1470)),ISNUMBER(FIND("platelet activation",C1470)),ISNUMBER(FIND("monocyte",C1470)),ISNUMBER(FIND("leukocyte",C1470)),ISNUMBER(FIND("cytokine",C1470)),ISNUMBER(FIND("CD4",C1470)),ISNUMBER(FIND("CD8",C1470)),ISNUMBER(FIND("T-cell",C1470)))</f>
        <v>1</v>
      </c>
      <c r="J1470" t="b">
        <f>OR(ISNUMBER(FIND("reactive oxygen",C1470)),ISNUMBER(FIND("ROS",C1470)),ISNUMBER(FIND("free radical",C1470)),ISNUMBER(FIND("oxidative stress",C1470)),ISNUMBER(FIND("peroxid",C1470)),ISNUMBER(FIND("oxidative",C1470)),ISNUMBER(FIND("antioxid",C1470)))</f>
        <v>0</v>
      </c>
      <c r="K1470" t="b">
        <f>OR(ISNUMBER(FIND("autophag",C1470)))</f>
        <v>0</v>
      </c>
      <c r="L1470" t="b">
        <f>OR(ISNUMBER(FIND("morpholog",C1470)))</f>
        <v>0</v>
      </c>
      <c r="M1470" t="b">
        <f>OR(ISNUMBER(FIND("fibrosis",C1470)),ISNUMBER(FIND("Fibrosis",C1470)),ISNUMBER(FIND("fibrot",C1470)))</f>
        <v>0</v>
      </c>
      <c r="N1470" t="b">
        <f>OR(ISNUMBER(FIND("offspring",C1470)),ISNUMBER(FIND("Parental",C1470)),ISNUMBER(FIND("parental",C1470)),ISNUMBER(FIND("germline",C1470)),ISNUMBER(FIND("reproduc",C1470)),ISNUMBER(FIND("embryo",C1470)))</f>
        <v>0</v>
      </c>
      <c r="O1470" t="b">
        <f>OR(ISNUMBER(FIND("metabol",C1470)),ISNUMBER(FIND("Metabol",C1470)),ISNUMBER(FIND("digest",C1470)),ISNUMBER(FIND("mitochon",C1470)))</f>
        <v>0</v>
      </c>
      <c r="P1470" t="b">
        <f>OR(ISNUMBER(FIND("ecotox",C1470)),ISNUMBER(FIND("Ecotox",B1470)),ISNUMBER(FIND("ecotox",B1470)),ISNUMBER(FIND("Ecotox",C1470)))</f>
        <v>0</v>
      </c>
      <c r="Q1470" t="b">
        <f>OR(ISNUMBER(FIND("Bioaccum",C1470)),ISNUMBER(FIND("bioaccum",C1470)),ISNUMBER(FIND("accum",C1470)))</f>
        <v>1</v>
      </c>
      <c r="R1470" t="b">
        <f>OR(ISNUMBER(FIND("Occupation",C1470)),ISNUMBER(FIND("occupation",C1470)),ISNUMBER(FIND("worker",C1470)),ISNUMBER(FIND("workforce",C1470)))</f>
        <v>0</v>
      </c>
      <c r="S1470" t="b">
        <f>NOT(OR(F1470,G1470,H1470,I1470,J1470,K1470,L1470,M1470,N1470,O1470,P1470,Q1470,R1470))</f>
        <v>0</v>
      </c>
      <c r="U1470" t="b">
        <f>OR(Table1[[#This Row],[Inflammation]],Table1[[#This Row],[Immune]])</f>
        <v>1</v>
      </c>
      <c r="V1470" t="b">
        <f>IF(OR(Table1[[#This Row],[Rodents]],Table1[[#This Row],[Human]],Table1[[#This Row],[Pig]]),OR(ISNUMBER(FIND("intratrach",C1470)),ISNUMBER(FIND("nasal ",C1470)),ISNUMBER(FIND("instill",C1470))),"NA")</f>
        <v>0</v>
      </c>
      <c r="W1470" t="b">
        <f>IF(OR(Table1[[#This Row],[Rodents]],Table1[[#This Row],[Human]],Table1[[#This Row],[Pig]]),OR(ISNUMBER(FIND("dermal",C1470)),ISNUMBER(FIND("skin ",C1470))),"NA")</f>
        <v>0</v>
      </c>
      <c r="X1470" t="b">
        <f>IF(OR(Table1[[#This Row],[Rodents]],Table1[[#This Row],[Human]],Table1[[#This Row],[Pig]]),OR(ISNUMBER(FIND("injected",C1470)),ISNUMBER(FIND("periton",C1470)),ISNUMBER(FIND("intrascrot",C1470))),"NA")</f>
        <v>1</v>
      </c>
      <c r="Y1470" t="b">
        <f>IF(OR(Table1[[#This Row],[Rodents]],Table1[[#This Row],[Human]],Table1[[#This Row],[Pig]]),NOT(OR(Table1[[#This Row],[Inhaled/Intratracheal/intranasal]],Table1[[#This Row],[Dermal]],Table1[[#This Row],[Injected]])),"NA")</f>
        <v>0</v>
      </c>
      <c r="AA1470" t="b">
        <f>OR(ISNUMBER(FIND("fish ",C1470)),ISNUMBER(FIND("Fish ",C1470)),ISNUMBER(FIND("aquatic",C1470)),ISNUMBER(FIND("daphnids",C1470)),ISNUMBER(FIND("Carcinus maenas",C1470)),ISNUMBER(FIND("Daphnia",C1470)),ISNUMBER(FIND("Ruditapes philippinarum",C1470)),ISNUMBER(FIND("daphnia",C1470)),ISNUMBER(FIND("marine",C1470)),ISNUMBER(FIND("mussel",C1470)),ISNUMBER(FIND("algae",C1470)),ISNUMBER(FIND("Donax faba",C1470)),ISNUMBER(FIND("estuarine",C1470)),ISNUMBER(FIND("snail",C1470)),ISNUMBER(FIND("Prorocentrum donghaiense",C1470)) )</f>
        <v>0</v>
      </c>
      <c r="AB1470" t="b">
        <f>OR(ISNUMBER(FIND(" rat ",C1470)),ISNUMBER(FIND(" rats ",C1470)),ISNUMBER(FIND(" Rats ",C1470)),ISNUMBER(FIND(" Rat ",C1470)),ISNUMBER(FIND(" rat.",C1470)),ISNUMBER(FIND(" rats.",C1470)),ISNUMBER(FIND("mouse",C1470)),ISNUMBER(FIND("mice",C1470)), ISNUMBER(FIND(" Mice",C1470)))</f>
        <v>1</v>
      </c>
      <c r="AC1470" t="b">
        <f>OR(ISNUMBER(FIND(" cell ",C1470)),ISNUMBER(FIND("fibroblast",C1470)),ISNUMBER(FIND("macrophage",C1470)),ISNUMBER(FIND("epithelial",C1470)),ISNUMBER(FIND("endothelial",C1470)),ISNUMBER(FIND("neuron",C1470)),ISNUMBER(FIND(" cells ",C1470)),ISNUMBER(FIND("RBC",C1470)),ISNUMBER(FIND("mitochond",C1470)),ISNUMBER(FIND("adipocyte",C1470)),ISNUMBER(FIND("osteo",C1470)),ISNUMBER(FIND("keratin",C1470)),ISNUMBER(FIND(" cell's ",C1470)),ISNUMBER(FIND("eukary",C1470)),ISNUMBER(FIND("sperm",C1470)))</f>
        <v>1</v>
      </c>
      <c r="AD1470" t="b">
        <f>OR(ISNUMBER(FIND("human",B1470)),ISNUMBER(FIND("workers",B1470)),ISNUMBER(FIND("workforces",B1470)),ISNUMBER(FIND("occupational",B1470)),ISNUMBER(FIND("Case report",B1470)),ISNUMBER(FIND("Workplaces",B1470)),ISNUMBER(FIND("worker",B1470)))</f>
        <v>0</v>
      </c>
      <c r="AE1470" t="b">
        <f>OR(ISNUMBER(FIND(" plant ",C1470)),ISNUMBER(FIND("Plant ",C1470)),ISNUMBER(FIND("tomato",C1470)),ISNUMBER(FIND("plants",C1470)),ISNUMBER(FIND("Plants",C1470)),ISNUMBER(FIND("algae",C1470)),ISNUMBER(FIND("lettuce",C1470)),ISNUMBER(FIND("green gram sprouts ",C1470)),ISNUMBER(FIND("Cucurbita pepo",C1470)),ISNUMBER(FIND("bean ",C1470)),ISNUMBER(FIND("chloroplast",C1470)),ISNUMBER(FIND("chlorophyll",C1470)),ISNUMBER(FIND("seedling",C1470)),ISNUMBER(FIND("canola",C1470)),ISNUMBER(FIND("shoot",C1470)),ISNUMBER(FIND("photosynthes",C1470)),ISNUMBER(FIND(" leaves ",C1470)),,ISNUMBER(FIND("agriculture",C1470)),ISNUMBER(FIND(" crops ",C1470)))</f>
        <v>0</v>
      </c>
      <c r="AF1470" t="b">
        <f>OR(ISNUMBER(FIND("bacteria",C1470)),ISNUMBER(FIND("Bacteria",C1470)),ISNUMBER(FIND("Bacterium",C1470)),ISNUMBER(FIND("bacterium",C1470)),ISNUMBER(FIND(" coli ",C1470)))</f>
        <v>0</v>
      </c>
      <c r="AG1470" t="b">
        <f>OR(ISNUMBER(FIND("fungi",C1470)),ISNUMBER(FIND("Fungi",C1470)),ISNUMBER(FIND("fungus",C1470)),ISNUMBER(FIND("Fungus",C1470)),ISNUMBER(FIND("mushroom",C1470)),ISNUMBER(FIND("Mushroom",C1470)),ISNUMBER(FIND(" mold ",C1470)))</f>
        <v>0</v>
      </c>
      <c r="AH1470" t="b">
        <f>OR(ISNUMBER(FIND("Pig ",C1470)),ISNUMBER(FIND("pig ",C1470)),ISNUMBER(FIND("Pigs ",C1470)),ISNUMBER(FIND("pigs ",C1470)))</f>
        <v>0</v>
      </c>
      <c r="AI1470" t="b">
        <f>OR(ISNUMBER(FIND(" C. elegans",C1470)),ISNUMBER(FIND("Caenorhabditis elegans",C1470)),ISNUMBER(FIND("earthworms",C1470)),ISNUMBER(FIND(" Ficopomatus enigmaticus",C1470)),ISNUMBER(FIND("larva",C1470)),ISNUMBER(FIND("Lumbriculus variegatus",C1470)),ISNUMBER(FIND("nematode",C1470)))</f>
        <v>0</v>
      </c>
      <c r="AJ1470" t="b">
        <f>NOT(OR(AA1470,AB1470,AC1470,AD1470,AE1470,AF1470,AG1470,AH1470,AI1470))</f>
        <v>0</v>
      </c>
      <c r="AL1470" t="b">
        <f>OR(AA1470,AB1470,AD1470,AE1470,AF1470,AG1470,AH1470,AI1470)</f>
        <v>1</v>
      </c>
      <c r="AM1470" t="b">
        <f>IF(Table1[[#This Row],[In vivo?]],IF(Table1[[#This Row],[Cell]],FALSE,TRUE),FALSE)</f>
        <v>0</v>
      </c>
      <c r="AN1470" t="b">
        <f>AND(AC1470,AL1470)</f>
        <v>1</v>
      </c>
      <c r="AO1470" t="b">
        <f>IF(Table1[[#This Row],[Cell]],IF(Table1[[#This Row],[In vivo?]],FALSE,TRUE),FALSE)</f>
        <v>0</v>
      </c>
      <c r="AP1470" t="b">
        <f>NOT(OR(Table1[[#This Row],[In vivo?]],Table1[[#This Row],[Only in Cell]]))</f>
        <v>0</v>
      </c>
      <c r="AQ1470" t="b">
        <f>IF(OR(Table1[[#This Row],[Rodents]],Table1[[#This Row],[Human]],Table1[[#This Row],[Pig]]),OR(ISNUMBER(FIND("pulmonary",C1470)),ISNUMBER(FIND("lung",C1470))),"NA")</f>
        <v>0</v>
      </c>
      <c r="AR1470" t="b">
        <f>IF(OR(Table1[[#This Row],[Rodents]],Table1[[#This Row],[Human]],Table1[[#This Row],[Pig]]),OR(ISNUMBER(FIND("skin",C1470)),ISNUMBER(FIND("dermal",C1470))),"NA")</f>
        <v>0</v>
      </c>
      <c r="AS1470" t="b">
        <f>IF(OR(Table1[[#This Row],[Rodents]],Table1[[#This Row],[Human]],Table1[[#This Row],[Pig]]),OR(ISNUMBER(FIND("liver",C1470)),ISNUMBER(FIND("hepat",C1470))),"NA")</f>
        <v>0</v>
      </c>
      <c r="AT1470" t="b">
        <f>IF(OR(Table1[[#This Row],[Rodents]],Table1[[#This Row],[Human]],Table1[[#This Row],[Pig]]),OR(ISNUMBER(FIND("kidney",C1470)),ISNUMBER(FIND("neph",C1470))),"NA")</f>
        <v>0</v>
      </c>
      <c r="AU1470" t="b">
        <f>IF(OR(Table1[[#This Row],[Rodents]],Table1[[#This Row],[Human]],Table1[[#This Row],[Pig]]),OR(ISNUMBER(FIND("brain",C1470)),ISNUMBER(FIND("neur",C1470)),ISNUMBER(FIND("nerv",C1470))),"NA")</f>
        <v>0</v>
      </c>
      <c r="AV1470" t="b">
        <f>IF(OR(Table1[[#This Row],[Rodents]],Table1[[#This Row],[Human]],Table1[[#This Row],[Pig]]),OR(ISNUMBER(FIND("heart",C1470)),ISNUMBER(FIND("cardi",C1470))),"NA")</f>
        <v>0</v>
      </c>
      <c r="AW1470" t="b">
        <f>IF(OR(Table1[[#This Row],[Rodents]],Table1[[#This Row],[Human]],Table1[[#This Row],[Pig]]),OR(ISNUMBER(FIND("gastro",C1470)),ISNUMBER(FIND("intesti",C1470)),ISNUMBER(FIND("stomach",C1470))),"NA")</f>
        <v>0</v>
      </c>
      <c r="AX1470" t="b">
        <f>IF(OR(Table1[[#This Row],[Rodents]],Table1[[#This Row],[Human]],Table1[[#This Row],[Pig]]),NOT(OR(AQ1470,AR1470,AS1470,AT1470,AU1470,AV1470,AW1470)),"NA")</f>
        <v>1</v>
      </c>
      <c r="AY1470" t="b">
        <f>OR(ISNUMBER(FIND("SWCNT",C1470)),ISNUMBER(FIND("SWNT",C1470)),ISNUMBER(FIND("single-wall",C1470)),ISNUMBER(FIND("single wall",C1470)),ISNUMBER(FIND("Single wall",C1470)),ISNUMBER(FIND("Single-wall",C1470)),ISNUMBER(FIND("SWCNT",B1470)),ISNUMBER(FIND("SWNT",B1470)),ISNUMBER(FIND("single-wall",B1470)),ISNUMBER(FIND("single wall",B1470)),ISNUMBER(FIND("Single-wall",B1470)),ISNUMBER(FIND("Single wall",B1470)))</f>
        <v>0</v>
      </c>
      <c r="AZ1470" t="b">
        <f>OR(ISNUMBER(FIND("MWCNT",C1470)),ISNUMBER(FIND("MWNT",C1470)),ISNUMBER(FIND("multi-wall",C1470)),ISNUMBER(FIND("multi wall",C1470)),ISNUMBER(FIND("multiwall",C1470)),ISNUMBER(FIND("Multi-wall",C1470)),ISNUMBER(FIND("Multi wall",C1470)),ISNUMBER(FIND("Multiwall",C1470)),ISNUMBER(FIND("MWCNT",B1470)),ISNUMBER(FIND("MWNT",B1470)),ISNUMBER(FIND("multi-wall",B1470)),ISNUMBER(FIND("multi wall",B1470)),ISNUMBER(FIND("multiwall",B1470)),ISNUMBER(FIND("Multi-wall",B1470)),ISNUMBER(FIND("Multi wall",B1470)),ISNUMBER(FIND("Multiwall",B1470)),ISNUMBER(FIND("Double-wall",B1470)),ISNUMBER(FIND("Double wall",B1470)),ISNUMBER(FIND("Doublewall",B1470)),ISNUMBER(FIND("double-wall",B1470)),ISNUMBER(FIND("double wall",B1470)),ISNUMBER(FIND("doublewall",B1470)))</f>
        <v>1</v>
      </c>
      <c r="BA1470" t="b">
        <f>AND(Table1[[#This Row],[SWCNT]],Table1[[#This Row],[MWCNT]])</f>
        <v>0</v>
      </c>
      <c r="BB1470" t="b">
        <f>IF(Table1[[#This Row],[SWCNT]]=TRUE,FALSE,IF(Table1[[#This Row],[MWCNT]]=TRUE,FALSE,TRUE))</f>
        <v>0</v>
      </c>
      <c r="BC1470" s="18"/>
    </row>
    <row r="1471" spans="1:55" ht="166.5">
      <c r="A1471" t="s">
        <v>2564</v>
      </c>
      <c r="B1471" s="2" t="s">
        <v>2566</v>
      </c>
      <c r="C1471" s="16" t="s">
        <v>2568</v>
      </c>
      <c r="D1471" s="17" t="s">
        <v>170</v>
      </c>
      <c r="E1471" s="2">
        <v>2016</v>
      </c>
      <c r="F1471" t="b">
        <f>OR(ISNUMBER(FIND("cytotoxic",C1471)),ISNUMBER(FIND("Cytotoxic",C1471)),ISNUMBER(FIND("cellular toxicity",C1471)),ISNUMBER(FIND("cell death",C1471)),ISNUMBER(FIND("viable",C1471)),ISNUMBER(FIND("phytotoxic",C1471)),ISNUMBER(FIND("acute toxicity",C1471)),ISNUMBER(FIND("MTT",C1471)),ISNUMBER(FIND("survival",C1471)),ISNUMBER(FIND("prolifer",C1471)),ISNUMBER(FIND("apoptosis",C1471)),ISNUMBER(FIND("neurotoxic",C1471)),ISNUMBER(FIND("  lysis ",C1471)),ISNUMBER(FIND("necrosis",C1471)),ISNUMBER(FIND("cellular death",C1471))*3,ISNUMBER(FIND("LDH",C1471)),ISNUMBER(FIND("Acute toxicity",C1471)))</f>
        <v>0</v>
      </c>
      <c r="G1471" t="b">
        <f>OR(ISNUMBER(FIND("genotoxic",C1471)),ISNUMBER(FIND("genotoxicity",C1471)),ISNUMBER(FIND("DNA damage",C1471)),ISNUMBER(FIND("DNA",C1471)),ISNUMBER(FIND("RNA",C1471)),ISNUMBER(FIND("mesothelioma",C1471)),ISNUMBER(FIND("carcino",C1471)),ISNUMBER(FIND("mutagen",C1471)),ISNUMBER(FIND("genetic",C1471)))</f>
        <v>0</v>
      </c>
      <c r="H1471" t="b">
        <f>OR(ISNUMBER(FIND("inflammatory",C1471)),ISNUMBER(FIND("inflamm",C1471)))</f>
        <v>0</v>
      </c>
      <c r="I1471" t="b">
        <f>OR(ISNUMBER(FIND("immune",C1471)),ISNUMBER(FIND("immunological",C1471)),ISNUMBER(FIND("interleuk",C1471)),ISNUMBER(FIND("platelet activation",C1471)),ISNUMBER(FIND("monocyte",C1471)),ISNUMBER(FIND("leukocyte",C1471)),ISNUMBER(FIND("cytokine",C1471)),ISNUMBER(FIND("CD4",C1471)),ISNUMBER(FIND("CD8",C1471)),ISNUMBER(FIND("T-cell",C1471)))</f>
        <v>0</v>
      </c>
      <c r="J1471" t="b">
        <f>OR(ISNUMBER(FIND("reactive oxygen",C1471)),ISNUMBER(FIND("ROS",C1471)),ISNUMBER(FIND("free radical",C1471)),ISNUMBER(FIND("oxidative stress",C1471)),ISNUMBER(FIND("peroxid",C1471)),ISNUMBER(FIND("oxidative",C1471)),ISNUMBER(FIND("antioxid",C1471)))</f>
        <v>1</v>
      </c>
      <c r="K1471" t="b">
        <f>OR(ISNUMBER(FIND("autophag",C1471)))</f>
        <v>0</v>
      </c>
      <c r="L1471" t="b">
        <f>OR(ISNUMBER(FIND("morpholog",C1471)))</f>
        <v>0</v>
      </c>
      <c r="M1471" t="b">
        <f>OR(ISNUMBER(FIND("fibrosis",C1471)),ISNUMBER(FIND("Fibrosis",C1471)),ISNUMBER(FIND("fibrot",C1471)))</f>
        <v>0</v>
      </c>
      <c r="N1471" t="b">
        <f>OR(ISNUMBER(FIND("offspring",C1471)),ISNUMBER(FIND("Parental",C1471)),ISNUMBER(FIND("parental",C1471)),ISNUMBER(FIND("germline",C1471)),ISNUMBER(FIND("reproduc",C1471)),ISNUMBER(FIND("embryo",C1471)))</f>
        <v>1</v>
      </c>
      <c r="O1471" t="b">
        <f>OR(ISNUMBER(FIND("metabol",C1471)),ISNUMBER(FIND("Metabol",C1471)),ISNUMBER(FIND("digest",C1471)),ISNUMBER(FIND("mitochon",C1471)))</f>
        <v>0</v>
      </c>
      <c r="P1471" t="b">
        <f>OR(ISNUMBER(FIND("ecotox",C1471)),ISNUMBER(FIND("Ecotox",B1471)),ISNUMBER(FIND("ecotox",B1471)),ISNUMBER(FIND("Ecotox",C1471)))</f>
        <v>0</v>
      </c>
      <c r="Q1471" t="b">
        <f>OR(ISNUMBER(FIND("Bioaccum",C1471)),ISNUMBER(FIND("bioaccum",C1471)),ISNUMBER(FIND("accum",C1471)))</f>
        <v>0</v>
      </c>
      <c r="R1471" t="b">
        <f>OR(ISNUMBER(FIND("Occupation",C1471)),ISNUMBER(FIND("occupation",C1471)),ISNUMBER(FIND("worker",C1471)),ISNUMBER(FIND("workforce",C1471)))</f>
        <v>0</v>
      </c>
      <c r="S1471" t="b">
        <f>NOT(OR(F1471,G1471,H1471,I1471,J1471,K1471,L1471,M1471,N1471,O1471,P1471,Q1471,R1471))</f>
        <v>0</v>
      </c>
      <c r="U1471" t="b">
        <f>OR(Table1[[#This Row],[Inflammation]],Table1[[#This Row],[Immune]])</f>
        <v>0</v>
      </c>
      <c r="V1471" t="str">
        <f>IF(OR(Table1[[#This Row],[Rodents]],Table1[[#This Row],[Human]],Table1[[#This Row],[Pig]]),OR(ISNUMBER(FIND("intratrach",C1471)),ISNUMBER(FIND("nasal ",C1471)),ISNUMBER(FIND("instill",C1471))),"NA")</f>
        <v>NA</v>
      </c>
      <c r="W1471" t="str">
        <f>IF(OR(Table1[[#This Row],[Rodents]],Table1[[#This Row],[Human]],Table1[[#This Row],[Pig]]),OR(ISNUMBER(FIND("dermal",C1471)),ISNUMBER(FIND("skin ",C1471))),"NA")</f>
        <v>NA</v>
      </c>
      <c r="X1471" t="str">
        <f>IF(OR(Table1[[#This Row],[Rodents]],Table1[[#This Row],[Human]],Table1[[#This Row],[Pig]]),OR(ISNUMBER(FIND("injected",C1471)),ISNUMBER(FIND("periton",C1471)),ISNUMBER(FIND("intrascrot",C1471))),"NA")</f>
        <v>NA</v>
      </c>
      <c r="Y1471" t="str">
        <f>IF(OR(Table1[[#This Row],[Rodents]],Table1[[#This Row],[Human]],Table1[[#This Row],[Pig]]),NOT(OR(Table1[[#This Row],[Inhaled/Intratracheal/intranasal]],Table1[[#This Row],[Dermal]],Table1[[#This Row],[Injected]])),"NA")</f>
        <v>NA</v>
      </c>
      <c r="AA1471" t="b">
        <f>OR(ISNUMBER(FIND("fish ",C1471)),ISNUMBER(FIND("Fish ",C1471)),ISNUMBER(FIND("aquatic",C1471)),ISNUMBER(FIND("daphnids",C1471)),ISNUMBER(FIND("Carcinus maenas",C1471)),ISNUMBER(FIND("Daphnia",C1471)),ISNUMBER(FIND("Ruditapes philippinarum",C1471)),ISNUMBER(FIND("daphnia",C1471)),ISNUMBER(FIND("marine",C1471)),ISNUMBER(FIND("mussel",C1471)),ISNUMBER(FIND("algae",C1471)),ISNUMBER(FIND("Donax faba",C1471)),ISNUMBER(FIND("estuarine",C1471)),ISNUMBER(FIND("snail",C1471)),ISNUMBER(FIND("Prorocentrum donghaiense",C1471)) )</f>
        <v>0</v>
      </c>
      <c r="AB1471" t="b">
        <f>OR(ISNUMBER(FIND(" rat ",C1471)),ISNUMBER(FIND(" rats ",C1471)),ISNUMBER(FIND(" Rats ",C1471)),ISNUMBER(FIND(" Rat ",C1471)),ISNUMBER(FIND(" rat.",C1471)),ISNUMBER(FIND(" rats.",C1471)),ISNUMBER(FIND("mouse",C1471)),ISNUMBER(FIND("mice",C1471)), ISNUMBER(FIND(" Mice",C1471)))</f>
        <v>0</v>
      </c>
      <c r="AC1471" t="b">
        <f>OR(ISNUMBER(FIND(" cell ",C1471)),ISNUMBER(FIND("fibroblast",C1471)),ISNUMBER(FIND("macrophage",C1471)),ISNUMBER(FIND("epithelial",C1471)),ISNUMBER(FIND("endothelial",C1471)),ISNUMBER(FIND("neuron",C1471)),ISNUMBER(FIND(" cells ",C1471)),ISNUMBER(FIND("RBC",C1471)),ISNUMBER(FIND("mitochond",C1471)),ISNUMBER(FIND("adipocyte",C1471)),ISNUMBER(FIND("osteo",C1471)),ISNUMBER(FIND("keratin",C1471)),ISNUMBER(FIND(" cell's ",C1471)),ISNUMBER(FIND("eukary",C1471)),ISNUMBER(FIND("sperm",C1471)))</f>
        <v>1</v>
      </c>
      <c r="AD1471" t="b">
        <f>OR(ISNUMBER(FIND("human",B1471)),ISNUMBER(FIND("workers",B1471)),ISNUMBER(FIND("workforces",B1471)),ISNUMBER(FIND("occupational",B1471)),ISNUMBER(FIND("Case report",B1471)),ISNUMBER(FIND("Workplaces",B1471)),ISNUMBER(FIND("worker",B1471)))</f>
        <v>0</v>
      </c>
      <c r="AE1471" t="b">
        <f>OR(ISNUMBER(FIND(" plant ",C1471)),ISNUMBER(FIND("Plant ",C1471)),ISNUMBER(FIND("tomato",C1471)),ISNUMBER(FIND("plants",C1471)),ISNUMBER(FIND("Plants",C1471)),ISNUMBER(FIND("algae",C1471)),ISNUMBER(FIND("lettuce",C1471)),ISNUMBER(FIND("green gram sprouts ",C1471)),ISNUMBER(FIND("Cucurbita pepo",C1471)),ISNUMBER(FIND("bean ",C1471)),ISNUMBER(FIND("chloroplast",C1471)),ISNUMBER(FIND("chlorophyll",C1471)),ISNUMBER(FIND("seedling",C1471)),ISNUMBER(FIND("canola",C1471)),ISNUMBER(FIND("shoot",C1471)),ISNUMBER(FIND("photosynthes",C1471)),ISNUMBER(FIND(" leaves ",C1471)),,ISNUMBER(FIND("agriculture",C1471)),ISNUMBER(FIND(" crops ",C1471)))</f>
        <v>0</v>
      </c>
      <c r="AF1471" t="b">
        <f>OR(ISNUMBER(FIND("bacteria",C1471)),ISNUMBER(FIND("Bacteria",C1471)),ISNUMBER(FIND("Bacterium",C1471)),ISNUMBER(FIND("bacterium",C1471)),ISNUMBER(FIND(" coli ",C1471)))</f>
        <v>0</v>
      </c>
      <c r="AG1471" t="b">
        <f>OR(ISNUMBER(FIND("fungi",C1471)),ISNUMBER(FIND("Fungi",C1471)),ISNUMBER(FIND("fungus",C1471)),ISNUMBER(FIND("Fungus",C1471)),ISNUMBER(FIND("mushroom",C1471)),ISNUMBER(FIND("Mushroom",C1471)),ISNUMBER(FIND(" mold ",C1471)))</f>
        <v>0</v>
      </c>
      <c r="AH1471" t="b">
        <f>OR(ISNUMBER(FIND("Pig ",C1471)),ISNUMBER(FIND("pig ",C1471)),ISNUMBER(FIND("Pigs ",C1471)),ISNUMBER(FIND("pigs ",C1471)))</f>
        <v>0</v>
      </c>
      <c r="AI1471" t="b">
        <f>OR(ISNUMBER(FIND(" C. elegans",C1471)),ISNUMBER(FIND("Caenorhabditis elegans",C1471)),ISNUMBER(FIND("earthworms",C1471)),ISNUMBER(FIND(" Ficopomatus enigmaticus",C1471)),ISNUMBER(FIND("larva",C1471)),ISNUMBER(FIND("Lumbriculus variegatus",C1471)),ISNUMBER(FIND("nematode",C1471)))</f>
        <v>0</v>
      </c>
      <c r="AJ1471" t="b">
        <f>NOT(OR(AA1471,AB1471,AC1471,AD1471,AE1471,AF1471,AG1471,AH1471,AI1471))</f>
        <v>0</v>
      </c>
      <c r="AL1471" t="b">
        <f>OR(AA1471,AB1471,AD1471,AE1471,AF1471,AG1471,AH1471,AI1471)</f>
        <v>0</v>
      </c>
      <c r="AM1471" t="b">
        <f>IF(Table1[[#This Row],[In vivo?]],IF(Table1[[#This Row],[Cell]],FALSE,TRUE),FALSE)</f>
        <v>0</v>
      </c>
      <c r="AN1471" t="b">
        <f>AND(AC1471,AL1471)</f>
        <v>0</v>
      </c>
      <c r="AO1471" t="b">
        <f>IF(Table1[[#This Row],[Cell]],IF(Table1[[#This Row],[In vivo?]],FALSE,TRUE),FALSE)</f>
        <v>1</v>
      </c>
      <c r="AP1471" t="b">
        <f>NOT(OR(Table1[[#This Row],[In vivo?]],Table1[[#This Row],[Only in Cell]]))</f>
        <v>0</v>
      </c>
      <c r="AQ1471" t="str">
        <f>IF(OR(Table1[[#This Row],[Rodents]],Table1[[#This Row],[Human]],Table1[[#This Row],[Pig]]),OR(ISNUMBER(FIND("pulmonary",C1471)),ISNUMBER(FIND("lung",C1471))),"NA")</f>
        <v>NA</v>
      </c>
      <c r="AR1471" t="str">
        <f>IF(OR(Table1[[#This Row],[Rodents]],Table1[[#This Row],[Human]],Table1[[#This Row],[Pig]]),OR(ISNUMBER(FIND("skin",C1471)),ISNUMBER(FIND("dermal",C1471))),"NA")</f>
        <v>NA</v>
      </c>
      <c r="AS1471" t="str">
        <f>IF(OR(Table1[[#This Row],[Rodents]],Table1[[#This Row],[Human]],Table1[[#This Row],[Pig]]),OR(ISNUMBER(FIND("liver",C1471)),ISNUMBER(FIND("hepat",C1471))),"NA")</f>
        <v>NA</v>
      </c>
      <c r="AT1471" t="str">
        <f>IF(OR(Table1[[#This Row],[Rodents]],Table1[[#This Row],[Human]],Table1[[#This Row],[Pig]]),OR(ISNUMBER(FIND("kidney",C1471)),ISNUMBER(FIND("neph",C1471))),"NA")</f>
        <v>NA</v>
      </c>
      <c r="AU1471" t="str">
        <f>IF(OR(Table1[[#This Row],[Rodents]],Table1[[#This Row],[Human]],Table1[[#This Row],[Pig]]),OR(ISNUMBER(FIND("brain",C1471)),ISNUMBER(FIND("neur",C1471)),ISNUMBER(FIND("nerv",C1471))),"NA")</f>
        <v>NA</v>
      </c>
      <c r="AV1471" t="str">
        <f>IF(OR(Table1[[#This Row],[Rodents]],Table1[[#This Row],[Human]],Table1[[#This Row],[Pig]]),OR(ISNUMBER(FIND("heart",C1471)),ISNUMBER(FIND("cardi",C1471))),"NA")</f>
        <v>NA</v>
      </c>
      <c r="AW1471" t="str">
        <f>IF(OR(Table1[[#This Row],[Rodents]],Table1[[#This Row],[Human]],Table1[[#This Row],[Pig]]),OR(ISNUMBER(FIND("gastro",C1471)),ISNUMBER(FIND("intesti",C1471)),ISNUMBER(FIND("stomach",C1471))),"NA")</f>
        <v>NA</v>
      </c>
      <c r="AX1471" t="str">
        <f>IF(OR(Table1[[#This Row],[Rodents]],Table1[[#This Row],[Human]],Table1[[#This Row],[Pig]]),NOT(OR(AQ1471,AR1471,AS1471,AT1471,AU1471,AV1471,AW1471)),"NA")</f>
        <v>NA</v>
      </c>
      <c r="AY1471" t="b">
        <f>OR(ISNUMBER(FIND("SWCNT",C1471)),ISNUMBER(FIND("SWNT",C1471)),ISNUMBER(FIND("single-wall",C1471)),ISNUMBER(FIND("single wall",C1471)),ISNUMBER(FIND("Single wall",C1471)),ISNUMBER(FIND("Single-wall",C1471)),ISNUMBER(FIND("SWCNT",B1471)),ISNUMBER(FIND("SWNT",B1471)),ISNUMBER(FIND("single-wall",B1471)),ISNUMBER(FIND("single wall",B1471)),ISNUMBER(FIND("Single-wall",B1471)),ISNUMBER(FIND("Single wall",B1471)))</f>
        <v>1</v>
      </c>
      <c r="AZ1471" t="b">
        <f>OR(ISNUMBER(FIND("MWCNT",C1471)),ISNUMBER(FIND("MWNT",C1471)),ISNUMBER(FIND("multi-wall",C1471)),ISNUMBER(FIND("multi wall",C1471)),ISNUMBER(FIND("multiwall",C1471)),ISNUMBER(FIND("Multi-wall",C1471)),ISNUMBER(FIND("Multi wall",C1471)),ISNUMBER(FIND("Multiwall",C1471)),ISNUMBER(FIND("MWCNT",B1471)),ISNUMBER(FIND("MWNT",B1471)),ISNUMBER(FIND("multi-wall",B1471)),ISNUMBER(FIND("multi wall",B1471)),ISNUMBER(FIND("multiwall",B1471)),ISNUMBER(FIND("Multi-wall",B1471)),ISNUMBER(FIND("Multi wall",B1471)),ISNUMBER(FIND("Multiwall",B1471)),ISNUMBER(FIND("Double-wall",B1471)),ISNUMBER(FIND("Double wall",B1471)),ISNUMBER(FIND("Doublewall",B1471)),ISNUMBER(FIND("double-wall",B1471)),ISNUMBER(FIND("double wall",B1471)),ISNUMBER(FIND("doublewall",B1471)))</f>
        <v>0</v>
      </c>
      <c r="BA1471" t="b">
        <f>AND(Table1[[#This Row],[SWCNT]],Table1[[#This Row],[MWCNT]])</f>
        <v>0</v>
      </c>
      <c r="BB1471" t="b">
        <f>IF(Table1[[#This Row],[SWCNT]]=TRUE,FALSE,IF(Table1[[#This Row],[MWCNT]]=TRUE,FALSE,TRUE))</f>
        <v>0</v>
      </c>
      <c r="BC1471" s="18"/>
    </row>
    <row r="1472" spans="1:55" ht="203.5">
      <c r="A1472" t="s">
        <v>2576</v>
      </c>
      <c r="B1472" s="2" t="s">
        <v>2578</v>
      </c>
      <c r="C1472" s="16" t="s">
        <v>2580</v>
      </c>
      <c r="D1472" s="17" t="s">
        <v>2338</v>
      </c>
      <c r="E1472" s="2">
        <v>2016</v>
      </c>
      <c r="F1472" t="b">
        <f>OR(ISNUMBER(FIND("cytotoxic",C1472)),ISNUMBER(FIND("Cytotoxic",C1472)),ISNUMBER(FIND("cellular toxicity",C1472)),ISNUMBER(FIND("cell death",C1472)),ISNUMBER(FIND("viable",C1472)),ISNUMBER(FIND("phytotoxic",C1472)),ISNUMBER(FIND("acute toxicity",C1472)),ISNUMBER(FIND("MTT",C1472)),ISNUMBER(FIND("survival",C1472)),ISNUMBER(FIND("prolifer",C1472)),ISNUMBER(FIND("apoptosis",C1472)),ISNUMBER(FIND("neurotoxic",C1472)),ISNUMBER(FIND("  lysis ",C1472)),ISNUMBER(FIND("necrosis",C1472)),ISNUMBER(FIND("cellular death",C1472))*3,ISNUMBER(FIND("LDH",C1472)),ISNUMBER(FIND("Acute toxicity",C1472)))</f>
        <v>0</v>
      </c>
      <c r="G1472" t="b">
        <f>OR(ISNUMBER(FIND("genotoxic",C1472)),ISNUMBER(FIND("genotoxicity",C1472)),ISNUMBER(FIND("DNA damage",C1472)),ISNUMBER(FIND("DNA",C1472)),ISNUMBER(FIND("RNA",C1472)),ISNUMBER(FIND("mesothelioma",C1472)),ISNUMBER(FIND("carcino",C1472)),ISNUMBER(FIND("mutagen",C1472)),ISNUMBER(FIND("genetic",C1472)))</f>
        <v>0</v>
      </c>
      <c r="H1472" t="b">
        <f>OR(ISNUMBER(FIND("inflammatory",C1472)),ISNUMBER(FIND("inflamm",C1472)))</f>
        <v>0</v>
      </c>
      <c r="I1472" t="b">
        <f>OR(ISNUMBER(FIND("immune",C1472)),ISNUMBER(FIND("immunological",C1472)),ISNUMBER(FIND("interleuk",C1472)),ISNUMBER(FIND("platelet activation",C1472)),ISNUMBER(FIND("monocyte",C1472)),ISNUMBER(FIND("leukocyte",C1472)),ISNUMBER(FIND("cytokine",C1472)),ISNUMBER(FIND("CD4",C1472)),ISNUMBER(FIND("CD8",C1472)),ISNUMBER(FIND("T-cell",C1472)))</f>
        <v>1</v>
      </c>
      <c r="J1472" t="b">
        <f>OR(ISNUMBER(FIND("reactive oxygen",C1472)),ISNUMBER(FIND("ROS",C1472)),ISNUMBER(FIND("free radical",C1472)),ISNUMBER(FIND("oxidative stress",C1472)),ISNUMBER(FIND("peroxid",C1472)),ISNUMBER(FIND("oxidative",C1472)),ISNUMBER(FIND("antioxid",C1472)))</f>
        <v>1</v>
      </c>
      <c r="K1472" t="b">
        <f>OR(ISNUMBER(FIND("autophag",C1472)))</f>
        <v>0</v>
      </c>
      <c r="L1472" t="b">
        <f>OR(ISNUMBER(FIND("morpholog",C1472)))</f>
        <v>0</v>
      </c>
      <c r="M1472" t="b">
        <f>OR(ISNUMBER(FIND("fibrosis",C1472)),ISNUMBER(FIND("Fibrosis",C1472)),ISNUMBER(FIND("fibrot",C1472)))</f>
        <v>0</v>
      </c>
      <c r="N1472" t="b">
        <f>OR(ISNUMBER(FIND("offspring",C1472)),ISNUMBER(FIND("Parental",C1472)),ISNUMBER(FIND("parental",C1472)),ISNUMBER(FIND("germline",C1472)),ISNUMBER(FIND("reproduc",C1472)),ISNUMBER(FIND("embryo",C1472)))</f>
        <v>0</v>
      </c>
      <c r="O1472" t="b">
        <f>OR(ISNUMBER(FIND("metabol",C1472)),ISNUMBER(FIND("Metabol",C1472)),ISNUMBER(FIND("digest",C1472)),ISNUMBER(FIND("mitochon",C1472)))</f>
        <v>0</v>
      </c>
      <c r="P1472" t="b">
        <f>OR(ISNUMBER(FIND("ecotox",C1472)),ISNUMBER(FIND("Ecotox",B1472)),ISNUMBER(FIND("ecotox",B1472)),ISNUMBER(FIND("Ecotox",C1472)))</f>
        <v>0</v>
      </c>
      <c r="Q1472" t="b">
        <f>OR(ISNUMBER(FIND("Bioaccum",C1472)),ISNUMBER(FIND("bioaccum",C1472)),ISNUMBER(FIND("accum",C1472)))</f>
        <v>0</v>
      </c>
      <c r="R1472" t="b">
        <f>OR(ISNUMBER(FIND("Occupation",C1472)),ISNUMBER(FIND("occupation",C1472)),ISNUMBER(FIND("worker",C1472)),ISNUMBER(FIND("workforce",C1472)))</f>
        <v>0</v>
      </c>
      <c r="S1472" t="b">
        <f>NOT(OR(F1472,G1472,H1472,I1472,J1472,K1472,L1472,M1472,N1472,O1472,P1472,Q1472,R1472))</f>
        <v>0</v>
      </c>
      <c r="U1472" t="b">
        <f>OR(Table1[[#This Row],[Inflammation]],Table1[[#This Row],[Immune]])</f>
        <v>1</v>
      </c>
      <c r="V1472" t="b">
        <f>IF(OR(Table1[[#This Row],[Rodents]],Table1[[#This Row],[Human]],Table1[[#This Row],[Pig]]),OR(ISNUMBER(FIND("intratrach",C1472)),ISNUMBER(FIND("nasal ",C1472)),ISNUMBER(FIND("instill",C1472))),"NA")</f>
        <v>0</v>
      </c>
      <c r="W1472" t="b">
        <f>IF(OR(Table1[[#This Row],[Rodents]],Table1[[#This Row],[Human]],Table1[[#This Row],[Pig]]),OR(ISNUMBER(FIND("dermal",C1472)),ISNUMBER(FIND("skin ",C1472))),"NA")</f>
        <v>0</v>
      </c>
      <c r="X1472" t="b">
        <f>IF(OR(Table1[[#This Row],[Rodents]],Table1[[#This Row],[Human]],Table1[[#This Row],[Pig]]),OR(ISNUMBER(FIND("injected",C1472)),ISNUMBER(FIND("periton",C1472)),ISNUMBER(FIND("intrascrot",C1472))),"NA")</f>
        <v>0</v>
      </c>
      <c r="Y1472" t="b">
        <f>IF(OR(Table1[[#This Row],[Rodents]],Table1[[#This Row],[Human]],Table1[[#This Row],[Pig]]),NOT(OR(Table1[[#This Row],[Inhaled/Intratracheal/intranasal]],Table1[[#This Row],[Dermal]],Table1[[#This Row],[Injected]])),"NA")</f>
        <v>1</v>
      </c>
      <c r="AA1472" t="b">
        <f>OR(ISNUMBER(FIND("fish ",C1472)),ISNUMBER(FIND("Fish ",C1472)),ISNUMBER(FIND("aquatic",C1472)),ISNUMBER(FIND("daphnids",C1472)),ISNUMBER(FIND("Carcinus maenas",C1472)),ISNUMBER(FIND("Daphnia",C1472)),ISNUMBER(FIND("Ruditapes philippinarum",C1472)),ISNUMBER(FIND("daphnia",C1472)),ISNUMBER(FIND("marine",C1472)),ISNUMBER(FIND("mussel",C1472)),ISNUMBER(FIND("algae",C1472)),ISNUMBER(FIND("Donax faba",C1472)),ISNUMBER(FIND("estuarine",C1472)),ISNUMBER(FIND("snail",C1472)),ISNUMBER(FIND("Prorocentrum donghaiense",C1472)) )</f>
        <v>0</v>
      </c>
      <c r="AB1472" t="b">
        <f>OR(ISNUMBER(FIND(" rat ",C1472)),ISNUMBER(FIND(" rats ",C1472)),ISNUMBER(FIND(" Rats ",C1472)),ISNUMBER(FIND(" Rat ",C1472)),ISNUMBER(FIND(" rat.",C1472)),ISNUMBER(FIND(" rats.",C1472)),ISNUMBER(FIND("mouse",C1472)),ISNUMBER(FIND("mice",C1472)), ISNUMBER(FIND(" Mice",C1472)))</f>
        <v>1</v>
      </c>
      <c r="AC1472" t="b">
        <f>OR(ISNUMBER(FIND(" cell ",C1472)),ISNUMBER(FIND("fibroblast",C1472)),ISNUMBER(FIND("macrophage",C1472)),ISNUMBER(FIND("epithelial",C1472)),ISNUMBER(FIND("endothelial",C1472)),ISNUMBER(FIND("neuron",C1472)),ISNUMBER(FIND(" cells ",C1472)),ISNUMBER(FIND("RBC",C1472)),ISNUMBER(FIND("mitochond",C1472)),ISNUMBER(FIND("adipocyte",C1472)),ISNUMBER(FIND("osteo",C1472)),ISNUMBER(FIND("keratin",C1472)),ISNUMBER(FIND(" cell's ",C1472)),ISNUMBER(FIND("eukary",C1472)),ISNUMBER(FIND("sperm",C1472)))</f>
        <v>1</v>
      </c>
      <c r="AD1472" t="b">
        <f>OR(ISNUMBER(FIND("human",B1472)),ISNUMBER(FIND("workers",B1472)),ISNUMBER(FIND("workforces",B1472)),ISNUMBER(FIND("occupational",B1472)),ISNUMBER(FIND("Case report",B1472)),ISNUMBER(FIND("Workplaces",B1472)),ISNUMBER(FIND("worker",B1472)))</f>
        <v>0</v>
      </c>
      <c r="AE1472" t="b">
        <f>OR(ISNUMBER(FIND(" plant ",C1472)),ISNUMBER(FIND("Plant ",C1472)),ISNUMBER(FIND("tomato",C1472)),ISNUMBER(FIND("plants",C1472)),ISNUMBER(FIND("Plants",C1472)),ISNUMBER(FIND("algae",C1472)),ISNUMBER(FIND("lettuce",C1472)),ISNUMBER(FIND("green gram sprouts ",C1472)),ISNUMBER(FIND("Cucurbita pepo",C1472)),ISNUMBER(FIND("bean ",C1472)),ISNUMBER(FIND("chloroplast",C1472)),ISNUMBER(FIND("chlorophyll",C1472)),ISNUMBER(FIND("seedling",C1472)),ISNUMBER(FIND("canola",C1472)),ISNUMBER(FIND("shoot",C1472)),ISNUMBER(FIND("photosynthes",C1472)),ISNUMBER(FIND(" leaves ",C1472)),,ISNUMBER(FIND("agriculture",C1472)),ISNUMBER(FIND(" crops ",C1472)))</f>
        <v>0</v>
      </c>
      <c r="AF1472" t="b">
        <f>OR(ISNUMBER(FIND("bacteria",C1472)),ISNUMBER(FIND("Bacteria",C1472)),ISNUMBER(FIND("Bacterium",C1472)),ISNUMBER(FIND("bacterium",C1472)),ISNUMBER(FIND(" coli ",C1472)))</f>
        <v>0</v>
      </c>
      <c r="AG1472" t="b">
        <f>OR(ISNUMBER(FIND("fungi",C1472)),ISNUMBER(FIND("Fungi",C1472)),ISNUMBER(FIND("fungus",C1472)),ISNUMBER(FIND("Fungus",C1472)),ISNUMBER(FIND("mushroom",C1472)),ISNUMBER(FIND("Mushroom",C1472)),ISNUMBER(FIND(" mold ",C1472)))</f>
        <v>0</v>
      </c>
      <c r="AH1472" t="b">
        <f>OR(ISNUMBER(FIND("Pig ",C1472)),ISNUMBER(FIND("pig ",C1472)),ISNUMBER(FIND("Pigs ",C1472)),ISNUMBER(FIND("pigs ",C1472)))</f>
        <v>0</v>
      </c>
      <c r="AI1472" t="b">
        <f>OR(ISNUMBER(FIND(" C. elegans",C1472)),ISNUMBER(FIND("Caenorhabditis elegans",C1472)),ISNUMBER(FIND("earthworms",C1472)),ISNUMBER(FIND(" Ficopomatus enigmaticus",C1472)),ISNUMBER(FIND("larva",C1472)),ISNUMBER(FIND("Lumbriculus variegatus",C1472)),ISNUMBER(FIND("nematode",C1472)))</f>
        <v>0</v>
      </c>
      <c r="AJ1472" t="b">
        <f>NOT(OR(AA1472,AB1472,AC1472,AD1472,AE1472,AF1472,AG1472,AH1472,AI1472))</f>
        <v>0</v>
      </c>
      <c r="AL1472" t="b">
        <f>OR(AA1472,AB1472,AD1472,AE1472,AF1472,AG1472,AH1472,AI1472)</f>
        <v>1</v>
      </c>
      <c r="AM1472" t="b">
        <f>IF(Table1[[#This Row],[In vivo?]],IF(Table1[[#This Row],[Cell]],FALSE,TRUE),FALSE)</f>
        <v>0</v>
      </c>
      <c r="AN1472" t="b">
        <f>AND(AC1472,AL1472)</f>
        <v>1</v>
      </c>
      <c r="AO1472" t="b">
        <f>IF(Table1[[#This Row],[Cell]],IF(Table1[[#This Row],[In vivo?]],FALSE,TRUE),FALSE)</f>
        <v>0</v>
      </c>
      <c r="AP1472" t="b">
        <f>NOT(OR(Table1[[#This Row],[In vivo?]],Table1[[#This Row],[Only in Cell]]))</f>
        <v>0</v>
      </c>
      <c r="AQ1472" t="b">
        <f>IF(OR(Table1[[#This Row],[Rodents]],Table1[[#This Row],[Human]],Table1[[#This Row],[Pig]]),OR(ISNUMBER(FIND("pulmonary",C1472)),ISNUMBER(FIND("lung",C1472))),"NA")</f>
        <v>1</v>
      </c>
      <c r="AR1472" t="b">
        <f>IF(OR(Table1[[#This Row],[Rodents]],Table1[[#This Row],[Human]],Table1[[#This Row],[Pig]]),OR(ISNUMBER(FIND("skin",C1472)),ISNUMBER(FIND("dermal",C1472))),"NA")</f>
        <v>0</v>
      </c>
      <c r="AS1472" t="b">
        <f>IF(OR(Table1[[#This Row],[Rodents]],Table1[[#This Row],[Human]],Table1[[#This Row],[Pig]]),OR(ISNUMBER(FIND("liver",C1472)),ISNUMBER(FIND("hepat",C1472))),"NA")</f>
        <v>0</v>
      </c>
      <c r="AT1472" t="b">
        <f>IF(OR(Table1[[#This Row],[Rodents]],Table1[[#This Row],[Human]],Table1[[#This Row],[Pig]]),OR(ISNUMBER(FIND("kidney",C1472)),ISNUMBER(FIND("neph",C1472))),"NA")</f>
        <v>0</v>
      </c>
      <c r="AU1472" t="b">
        <f>IF(OR(Table1[[#This Row],[Rodents]],Table1[[#This Row],[Human]],Table1[[#This Row],[Pig]]),OR(ISNUMBER(FIND("brain",C1472)),ISNUMBER(FIND("neur",C1472)),ISNUMBER(FIND("nerv",C1472))),"NA")</f>
        <v>0</v>
      </c>
      <c r="AV1472" t="b">
        <f>IF(OR(Table1[[#This Row],[Rodents]],Table1[[#This Row],[Human]],Table1[[#This Row],[Pig]]),OR(ISNUMBER(FIND("heart",C1472)),ISNUMBER(FIND("cardi",C1472))),"NA")</f>
        <v>1</v>
      </c>
      <c r="AW1472" t="b">
        <f>IF(OR(Table1[[#This Row],[Rodents]],Table1[[#This Row],[Human]],Table1[[#This Row],[Pig]]),OR(ISNUMBER(FIND("gastro",C1472)),ISNUMBER(FIND("intesti",C1472)),ISNUMBER(FIND("stomach",C1472))),"NA")</f>
        <v>0</v>
      </c>
      <c r="AX1472" t="b">
        <f>IF(OR(Table1[[#This Row],[Rodents]],Table1[[#This Row],[Human]],Table1[[#This Row],[Pig]]),NOT(OR(AQ1472,AR1472,AS1472,AT1472,AU1472,AV1472,AW1472)),"NA")</f>
        <v>0</v>
      </c>
      <c r="AY1472" t="b">
        <f>OR(ISNUMBER(FIND("SWCNT",C1472)),ISNUMBER(FIND("SWNT",C1472)),ISNUMBER(FIND("single-wall",C1472)),ISNUMBER(FIND("single wall",C1472)),ISNUMBER(FIND("Single wall",C1472)),ISNUMBER(FIND("Single-wall",C1472)),ISNUMBER(FIND("SWCNT",B1472)),ISNUMBER(FIND("SWNT",B1472)),ISNUMBER(FIND("single-wall",B1472)),ISNUMBER(FIND("single wall",B1472)),ISNUMBER(FIND("Single-wall",B1472)),ISNUMBER(FIND("Single wall",B1472)))</f>
        <v>0</v>
      </c>
      <c r="AZ1472" t="b">
        <f>OR(ISNUMBER(FIND("MWCNT",C1472)),ISNUMBER(FIND("MWNT",C1472)),ISNUMBER(FIND("multi-wall",C1472)),ISNUMBER(FIND("multi wall",C1472)),ISNUMBER(FIND("multiwall",C1472)),ISNUMBER(FIND("Multi-wall",C1472)),ISNUMBER(FIND("Multi wall",C1472)),ISNUMBER(FIND("Multiwall",C1472)),ISNUMBER(FIND("MWCNT",B1472)),ISNUMBER(FIND("MWNT",B1472)),ISNUMBER(FIND("multi-wall",B1472)),ISNUMBER(FIND("multi wall",B1472)),ISNUMBER(FIND("multiwall",B1472)),ISNUMBER(FIND("Multi-wall",B1472)),ISNUMBER(FIND("Multi wall",B1472)),ISNUMBER(FIND("Multiwall",B1472)),ISNUMBER(FIND("Double-wall",B1472)),ISNUMBER(FIND("Double wall",B1472)),ISNUMBER(FIND("Doublewall",B1472)),ISNUMBER(FIND("double-wall",B1472)),ISNUMBER(FIND("double wall",B1472)),ISNUMBER(FIND("doublewall",B1472)))</f>
        <v>1</v>
      </c>
      <c r="BA1472" t="b">
        <f>AND(Table1[[#This Row],[SWCNT]],Table1[[#This Row],[MWCNT]])</f>
        <v>0</v>
      </c>
      <c r="BB1472" t="b">
        <f>IF(Table1[[#This Row],[SWCNT]]=TRUE,FALSE,IF(Table1[[#This Row],[MWCNT]]=TRUE,FALSE,TRUE))</f>
        <v>0</v>
      </c>
      <c r="BC1472" s="18"/>
    </row>
    <row r="1473" spans="1:55" ht="185">
      <c r="A1473" t="s">
        <v>2581</v>
      </c>
      <c r="B1473" s="2" t="s">
        <v>2582</v>
      </c>
      <c r="C1473" s="16" t="s">
        <v>2583</v>
      </c>
      <c r="D1473" s="17" t="s">
        <v>653</v>
      </c>
      <c r="E1473" s="2">
        <v>2016</v>
      </c>
      <c r="F1473" t="b">
        <f>OR(ISNUMBER(FIND("cytotoxic",C1473)),ISNUMBER(FIND("Cytotoxic",C1473)),ISNUMBER(FIND("cellular toxicity",C1473)),ISNUMBER(FIND("cell death",C1473)),ISNUMBER(FIND("viable",C1473)),ISNUMBER(FIND("phytotoxic",C1473)),ISNUMBER(FIND("acute toxicity",C1473)),ISNUMBER(FIND("MTT",C1473)),ISNUMBER(FIND("survival",C1473)),ISNUMBER(FIND("prolifer",C1473)),ISNUMBER(FIND("apoptosis",C1473)),ISNUMBER(FIND("neurotoxic",C1473)),ISNUMBER(FIND("  lysis ",C1473)),ISNUMBER(FIND("necrosis",C1473)),ISNUMBER(FIND("cellular death",C1473))*3,ISNUMBER(FIND("LDH",C1473)),ISNUMBER(FIND("Acute toxicity",C1473)))</f>
        <v>1</v>
      </c>
      <c r="G1473" t="b">
        <f>OR(ISNUMBER(FIND("genotoxic",C1473)),ISNUMBER(FIND("genotoxicity",C1473)),ISNUMBER(FIND("DNA damage",C1473)),ISNUMBER(FIND("DNA",C1473)),ISNUMBER(FIND("RNA",C1473)),ISNUMBER(FIND("mesothelioma",C1473)),ISNUMBER(FIND("carcino",C1473)),ISNUMBER(FIND("mutagen",C1473)),ISNUMBER(FIND("genetic",C1473)))</f>
        <v>0</v>
      </c>
      <c r="H1473" t="b">
        <f>OR(ISNUMBER(FIND("inflammatory",C1473)),ISNUMBER(FIND("inflamm",C1473)))</f>
        <v>0</v>
      </c>
      <c r="I1473" t="b">
        <f>OR(ISNUMBER(FIND("immune",C1473)),ISNUMBER(FIND("immunological",C1473)),ISNUMBER(FIND("interleuk",C1473)),ISNUMBER(FIND("platelet activation",C1473)),ISNUMBER(FIND("monocyte",C1473)),ISNUMBER(FIND("leukocyte",C1473)),ISNUMBER(FIND("cytokine",C1473)),ISNUMBER(FIND("CD4",C1473)),ISNUMBER(FIND("CD8",C1473)),ISNUMBER(FIND("T-cell",C1473)))</f>
        <v>0</v>
      </c>
      <c r="J1473" t="b">
        <f>OR(ISNUMBER(FIND("reactive oxygen",C1473)),ISNUMBER(FIND("ROS",C1473)),ISNUMBER(FIND("free radical",C1473)),ISNUMBER(FIND("oxidative stress",C1473)),ISNUMBER(FIND("peroxid",C1473)),ISNUMBER(FIND("oxidative",C1473)),ISNUMBER(FIND("antioxid",C1473)))</f>
        <v>0</v>
      </c>
      <c r="K1473" t="b">
        <f>OR(ISNUMBER(FIND("autophag",C1473)))</f>
        <v>0</v>
      </c>
      <c r="L1473" t="b">
        <f>OR(ISNUMBER(FIND("morpholog",C1473)))</f>
        <v>0</v>
      </c>
      <c r="M1473" t="b">
        <f>OR(ISNUMBER(FIND("fibrosis",C1473)),ISNUMBER(FIND("Fibrosis",C1473)),ISNUMBER(FIND("fibrot",C1473)))</f>
        <v>0</v>
      </c>
      <c r="N1473" t="b">
        <f>OR(ISNUMBER(FIND("offspring",C1473)),ISNUMBER(FIND("Parental",C1473)),ISNUMBER(FIND("parental",C1473)),ISNUMBER(FIND("germline",C1473)),ISNUMBER(FIND("reproduc",C1473)),ISNUMBER(FIND("embryo",C1473)))</f>
        <v>1</v>
      </c>
      <c r="O1473" t="b">
        <f>OR(ISNUMBER(FIND("metabol",C1473)),ISNUMBER(FIND("Metabol",C1473)),ISNUMBER(FIND("digest",C1473)),ISNUMBER(FIND("mitochon",C1473)))</f>
        <v>0</v>
      </c>
      <c r="P1473" t="b">
        <f>OR(ISNUMBER(FIND("ecotox",C1473)),ISNUMBER(FIND("Ecotox",B1473)),ISNUMBER(FIND("ecotox",B1473)),ISNUMBER(FIND("Ecotox",C1473)))</f>
        <v>0</v>
      </c>
      <c r="Q1473" t="b">
        <f>OR(ISNUMBER(FIND("Bioaccum",C1473)),ISNUMBER(FIND("bioaccum",C1473)),ISNUMBER(FIND("accum",C1473)))</f>
        <v>0</v>
      </c>
      <c r="R1473" t="b">
        <f>OR(ISNUMBER(FIND("Occupation",C1473)),ISNUMBER(FIND("occupation",C1473)),ISNUMBER(FIND("worker",C1473)),ISNUMBER(FIND("workforce",C1473)))</f>
        <v>0</v>
      </c>
      <c r="S1473" t="b">
        <f>NOT(OR(F1473,G1473,H1473,I1473,J1473,K1473,L1473,M1473,N1473,O1473,P1473,Q1473,R1473))</f>
        <v>0</v>
      </c>
      <c r="U1473" t="b">
        <f>OR(Table1[[#This Row],[Inflammation]],Table1[[#This Row],[Immune]])</f>
        <v>0</v>
      </c>
      <c r="V1473" t="str">
        <f>IF(OR(Table1[[#This Row],[Rodents]],Table1[[#This Row],[Human]],Table1[[#This Row],[Pig]]),OR(ISNUMBER(FIND("intratrach",C1473)),ISNUMBER(FIND("nasal ",C1473)),ISNUMBER(FIND("instill",C1473))),"NA")</f>
        <v>NA</v>
      </c>
      <c r="W1473" t="str">
        <f>IF(OR(Table1[[#This Row],[Rodents]],Table1[[#This Row],[Human]],Table1[[#This Row],[Pig]]),OR(ISNUMBER(FIND("dermal",C1473)),ISNUMBER(FIND("skin ",C1473))),"NA")</f>
        <v>NA</v>
      </c>
      <c r="X1473" t="str">
        <f>IF(OR(Table1[[#This Row],[Rodents]],Table1[[#This Row],[Human]],Table1[[#This Row],[Pig]]),OR(ISNUMBER(FIND("injected",C1473)),ISNUMBER(FIND("periton",C1473)),ISNUMBER(FIND("intrascrot",C1473))),"NA")</f>
        <v>NA</v>
      </c>
      <c r="Y1473" t="str">
        <f>IF(OR(Table1[[#This Row],[Rodents]],Table1[[#This Row],[Human]],Table1[[#This Row],[Pig]]),NOT(OR(Table1[[#This Row],[Inhaled/Intratracheal/intranasal]],Table1[[#This Row],[Dermal]],Table1[[#This Row],[Injected]])),"NA")</f>
        <v>NA</v>
      </c>
      <c r="AA1473" t="b">
        <f>OR(ISNUMBER(FIND("fish ",C1473)),ISNUMBER(FIND("Fish ",C1473)),ISNUMBER(FIND("aquatic",C1473)),ISNUMBER(FIND("daphnids",C1473)),ISNUMBER(FIND("Carcinus maenas",C1473)),ISNUMBER(FIND("Daphnia",C1473)),ISNUMBER(FIND("Ruditapes philippinarum",C1473)),ISNUMBER(FIND("daphnia",C1473)),ISNUMBER(FIND("marine",C1473)),ISNUMBER(FIND("mussel",C1473)),ISNUMBER(FIND("algae",C1473)),ISNUMBER(FIND("Donax faba",C1473)),ISNUMBER(FIND("estuarine",C1473)),ISNUMBER(FIND("snail",C1473)),ISNUMBER(FIND("Prorocentrum donghaiense",C1473)) )</f>
        <v>1</v>
      </c>
      <c r="AB1473" t="b">
        <f>OR(ISNUMBER(FIND(" rat ",C1473)),ISNUMBER(FIND(" rats ",C1473)),ISNUMBER(FIND(" Rats ",C1473)),ISNUMBER(FIND(" Rat ",C1473)),ISNUMBER(FIND(" rat.",C1473)),ISNUMBER(FIND(" rats.",C1473)),ISNUMBER(FIND("mouse",C1473)),ISNUMBER(FIND("mice",C1473)), ISNUMBER(FIND(" Mice",C1473)))</f>
        <v>0</v>
      </c>
      <c r="AC1473" t="b">
        <f>OR(ISNUMBER(FIND(" cell ",C1473)),ISNUMBER(FIND("fibroblast",C1473)),ISNUMBER(FIND("macrophage",C1473)),ISNUMBER(FIND("epithelial",C1473)),ISNUMBER(FIND("endothelial",C1473)),ISNUMBER(FIND("neuron",C1473)),ISNUMBER(FIND(" cells ",C1473)),ISNUMBER(FIND("RBC",C1473)),ISNUMBER(FIND("mitochond",C1473)),ISNUMBER(FIND("adipocyte",C1473)),ISNUMBER(FIND("osteo",C1473)),ISNUMBER(FIND("keratin",C1473)),ISNUMBER(FIND(" cell's ",C1473)),ISNUMBER(FIND("eukary",C1473)),ISNUMBER(FIND("sperm",C1473)))</f>
        <v>1</v>
      </c>
      <c r="AD1473" t="b">
        <f>OR(ISNUMBER(FIND("human",B1473)),ISNUMBER(FIND("workers",B1473)),ISNUMBER(FIND("workforces",B1473)),ISNUMBER(FIND("occupational",B1473)),ISNUMBER(FIND("Case report",B1473)),ISNUMBER(FIND("Workplaces",B1473)),ISNUMBER(FIND("worker",B1473)))</f>
        <v>0</v>
      </c>
      <c r="AE1473" t="b">
        <f>OR(ISNUMBER(FIND(" plant ",C1473)),ISNUMBER(FIND("Plant ",C1473)),ISNUMBER(FIND("tomato",C1473)),ISNUMBER(FIND("plants",C1473)),ISNUMBER(FIND("Plants",C1473)),ISNUMBER(FIND("algae",C1473)),ISNUMBER(FIND("lettuce",C1473)),ISNUMBER(FIND("green gram sprouts ",C1473)),ISNUMBER(FIND("Cucurbita pepo",C1473)),ISNUMBER(FIND("bean ",C1473)),ISNUMBER(FIND("chloroplast",C1473)),ISNUMBER(FIND("chlorophyll",C1473)),ISNUMBER(FIND("seedling",C1473)),ISNUMBER(FIND("canola",C1473)),ISNUMBER(FIND("shoot",C1473)),ISNUMBER(FIND("photosynthes",C1473)),ISNUMBER(FIND(" leaves ",C1473)),,ISNUMBER(FIND("agriculture",C1473)),ISNUMBER(FIND(" crops ",C1473)))</f>
        <v>0</v>
      </c>
      <c r="AF1473" t="b">
        <f>OR(ISNUMBER(FIND("bacteria",C1473)),ISNUMBER(FIND("Bacteria",C1473)),ISNUMBER(FIND("Bacterium",C1473)),ISNUMBER(FIND("bacterium",C1473)),ISNUMBER(FIND(" coli ",C1473)))</f>
        <v>0</v>
      </c>
      <c r="AG1473" t="b">
        <f>OR(ISNUMBER(FIND("fungi",C1473)),ISNUMBER(FIND("Fungi",C1473)),ISNUMBER(FIND("fungus",C1473)),ISNUMBER(FIND("Fungus",C1473)),ISNUMBER(FIND("mushroom",C1473)),ISNUMBER(FIND("Mushroom",C1473)),ISNUMBER(FIND(" mold ",C1473)))</f>
        <v>0</v>
      </c>
      <c r="AH1473" t="b">
        <f>OR(ISNUMBER(FIND("Pig ",C1473)),ISNUMBER(FIND("pig ",C1473)),ISNUMBER(FIND("Pigs ",C1473)),ISNUMBER(FIND("pigs ",C1473)))</f>
        <v>0</v>
      </c>
      <c r="AI1473" t="b">
        <f>OR(ISNUMBER(FIND(" C. elegans",C1473)),ISNUMBER(FIND("Caenorhabditis elegans",C1473)),ISNUMBER(FIND("earthworms",C1473)),ISNUMBER(FIND(" Ficopomatus enigmaticus",C1473)),ISNUMBER(FIND("larva",C1473)),ISNUMBER(FIND("Lumbriculus variegatus",C1473)),ISNUMBER(FIND("nematode",C1473)))</f>
        <v>0</v>
      </c>
      <c r="AJ1473" t="b">
        <f>NOT(OR(AA1473,AB1473,AC1473,AD1473,AE1473,AF1473,AG1473,AH1473,AI1473))</f>
        <v>0</v>
      </c>
      <c r="AL1473" t="b">
        <f>OR(AA1473,AB1473,AD1473,AE1473,AF1473,AG1473,AH1473,AI1473)</f>
        <v>1</v>
      </c>
      <c r="AM1473" t="b">
        <f>IF(Table1[[#This Row],[In vivo?]],IF(Table1[[#This Row],[Cell]],FALSE,TRUE),FALSE)</f>
        <v>0</v>
      </c>
      <c r="AN1473" t="b">
        <f>AND(AC1473,AL1473)</f>
        <v>1</v>
      </c>
      <c r="AO1473" t="b">
        <f>IF(Table1[[#This Row],[Cell]],IF(Table1[[#This Row],[In vivo?]],FALSE,TRUE),FALSE)</f>
        <v>0</v>
      </c>
      <c r="AP1473" t="b">
        <f>NOT(OR(Table1[[#This Row],[In vivo?]],Table1[[#This Row],[Only in Cell]]))</f>
        <v>0</v>
      </c>
      <c r="AQ1473" t="str">
        <f>IF(OR(Table1[[#This Row],[Rodents]],Table1[[#This Row],[Human]],Table1[[#This Row],[Pig]]),OR(ISNUMBER(FIND("pulmonary",C1473)),ISNUMBER(FIND("lung",C1473))),"NA")</f>
        <v>NA</v>
      </c>
      <c r="AR1473" t="str">
        <f>IF(OR(Table1[[#This Row],[Rodents]],Table1[[#This Row],[Human]],Table1[[#This Row],[Pig]]),OR(ISNUMBER(FIND("skin",C1473)),ISNUMBER(FIND("dermal",C1473))),"NA")</f>
        <v>NA</v>
      </c>
      <c r="AS1473" t="str">
        <f>IF(OR(Table1[[#This Row],[Rodents]],Table1[[#This Row],[Human]],Table1[[#This Row],[Pig]]),OR(ISNUMBER(FIND("liver",C1473)),ISNUMBER(FIND("hepat",C1473))),"NA")</f>
        <v>NA</v>
      </c>
      <c r="AT1473" t="str">
        <f>IF(OR(Table1[[#This Row],[Rodents]],Table1[[#This Row],[Human]],Table1[[#This Row],[Pig]]),OR(ISNUMBER(FIND("kidney",C1473)),ISNUMBER(FIND("neph",C1473))),"NA")</f>
        <v>NA</v>
      </c>
      <c r="AU1473" t="str">
        <f>IF(OR(Table1[[#This Row],[Rodents]],Table1[[#This Row],[Human]],Table1[[#This Row],[Pig]]),OR(ISNUMBER(FIND("brain",C1473)),ISNUMBER(FIND("neur",C1473)),ISNUMBER(FIND("nerv",C1473))),"NA")</f>
        <v>NA</v>
      </c>
      <c r="AV1473" t="str">
        <f>IF(OR(Table1[[#This Row],[Rodents]],Table1[[#This Row],[Human]],Table1[[#This Row],[Pig]]),OR(ISNUMBER(FIND("heart",C1473)),ISNUMBER(FIND("cardi",C1473))),"NA")</f>
        <v>NA</v>
      </c>
      <c r="AW1473" t="str">
        <f>IF(OR(Table1[[#This Row],[Rodents]],Table1[[#This Row],[Human]],Table1[[#This Row],[Pig]]),OR(ISNUMBER(FIND("gastro",C1473)),ISNUMBER(FIND("intesti",C1473)),ISNUMBER(FIND("stomach",C1473))),"NA")</f>
        <v>NA</v>
      </c>
      <c r="AX1473" t="str">
        <f>IF(OR(Table1[[#This Row],[Rodents]],Table1[[#This Row],[Human]],Table1[[#This Row],[Pig]]),NOT(OR(AQ1473,AR1473,AS1473,AT1473,AU1473,AV1473,AW1473)),"NA")</f>
        <v>NA</v>
      </c>
      <c r="AY1473" t="b">
        <f>OR(ISNUMBER(FIND("SWCNT",C1473)),ISNUMBER(FIND("SWNT",C1473)),ISNUMBER(FIND("single-wall",C1473)),ISNUMBER(FIND("single wall",C1473)),ISNUMBER(FIND("Single wall",C1473)),ISNUMBER(FIND("Single-wall",C1473)),ISNUMBER(FIND("SWCNT",B1473)),ISNUMBER(FIND("SWNT",B1473)),ISNUMBER(FIND("single-wall",B1473)),ISNUMBER(FIND("single wall",B1473)),ISNUMBER(FIND("Single-wall",B1473)),ISNUMBER(FIND("Single wall",B1473)))</f>
        <v>1</v>
      </c>
      <c r="AZ1473" t="b">
        <f>OR(ISNUMBER(FIND("MWCNT",C1473)),ISNUMBER(FIND("MWNT",C1473)),ISNUMBER(FIND("multi-wall",C1473)),ISNUMBER(FIND("multi wall",C1473)),ISNUMBER(FIND("multiwall",C1473)),ISNUMBER(FIND("Multi-wall",C1473)),ISNUMBER(FIND("Multi wall",C1473)),ISNUMBER(FIND("Multiwall",C1473)),ISNUMBER(FIND("MWCNT",B1473)),ISNUMBER(FIND("MWNT",B1473)),ISNUMBER(FIND("multi-wall",B1473)),ISNUMBER(FIND("multi wall",B1473)),ISNUMBER(FIND("multiwall",B1473)),ISNUMBER(FIND("Multi-wall",B1473)),ISNUMBER(FIND("Multi wall",B1473)),ISNUMBER(FIND("Multiwall",B1473)),ISNUMBER(FIND("Double-wall",B1473)),ISNUMBER(FIND("Double wall",B1473)),ISNUMBER(FIND("Doublewall",B1473)),ISNUMBER(FIND("double-wall",B1473)),ISNUMBER(FIND("double wall",B1473)),ISNUMBER(FIND("doublewall",B1473)))</f>
        <v>0</v>
      </c>
      <c r="BA1473" t="b">
        <f>AND(Table1[[#This Row],[SWCNT]],Table1[[#This Row],[MWCNT]])</f>
        <v>0</v>
      </c>
      <c r="BB1473" t="b">
        <f>IF(Table1[[#This Row],[SWCNT]]=TRUE,FALSE,IF(Table1[[#This Row],[MWCNT]]=TRUE,FALSE,TRUE))</f>
        <v>0</v>
      </c>
      <c r="BC1473" s="18"/>
    </row>
    <row r="1474" spans="1:55" ht="259">
      <c r="A1474" t="s">
        <v>2584</v>
      </c>
      <c r="B1474" s="2" t="s">
        <v>2585</v>
      </c>
      <c r="C1474" s="16" t="s">
        <v>2586</v>
      </c>
      <c r="D1474" s="17" t="s">
        <v>18</v>
      </c>
      <c r="E1474" s="2">
        <v>2016</v>
      </c>
      <c r="F1474" t="b">
        <f>OR(ISNUMBER(FIND("cytotoxic",C1474)),ISNUMBER(FIND("Cytotoxic",C1474)),ISNUMBER(FIND("cellular toxicity",C1474)),ISNUMBER(FIND("cell death",C1474)),ISNUMBER(FIND("viable",C1474)),ISNUMBER(FIND("phytotoxic",C1474)),ISNUMBER(FIND("acute toxicity",C1474)),ISNUMBER(FIND("MTT",C1474)),ISNUMBER(FIND("survival",C1474)),ISNUMBER(FIND("prolifer",C1474)),ISNUMBER(FIND("apoptosis",C1474)),ISNUMBER(FIND("neurotoxic",C1474)),ISNUMBER(FIND("  lysis ",C1474)),ISNUMBER(FIND("necrosis",C1474)),ISNUMBER(FIND("cellular death",C1474))*3,ISNUMBER(FIND("LDH",C1474)),ISNUMBER(FIND("Acute toxicity",C1474)))</f>
        <v>1</v>
      </c>
      <c r="G1474" t="b">
        <f>OR(ISNUMBER(FIND("genotoxic",C1474)),ISNUMBER(FIND("genotoxicity",C1474)),ISNUMBER(FIND("DNA damage",C1474)),ISNUMBER(FIND("DNA",C1474)),ISNUMBER(FIND("RNA",C1474)),ISNUMBER(FIND("mesothelioma",C1474)),ISNUMBER(FIND("carcino",C1474)),ISNUMBER(FIND("mutagen",C1474)),ISNUMBER(FIND("genetic",C1474)))</f>
        <v>1</v>
      </c>
      <c r="H1474" t="b">
        <f>OR(ISNUMBER(FIND("inflammatory",C1474)),ISNUMBER(FIND("inflamm",C1474)))</f>
        <v>0</v>
      </c>
      <c r="I1474" t="b">
        <f>OR(ISNUMBER(FIND("immune",C1474)),ISNUMBER(FIND("immunological",C1474)),ISNUMBER(FIND("interleuk",C1474)),ISNUMBER(FIND("platelet activation",C1474)),ISNUMBER(FIND("monocyte",C1474)),ISNUMBER(FIND("leukocyte",C1474)),ISNUMBER(FIND("cytokine",C1474)),ISNUMBER(FIND("CD4",C1474)),ISNUMBER(FIND("CD8",C1474)),ISNUMBER(FIND("T-cell",C1474)))</f>
        <v>1</v>
      </c>
      <c r="J1474" t="b">
        <f>OR(ISNUMBER(FIND("reactive oxygen",C1474)),ISNUMBER(FIND("ROS",C1474)),ISNUMBER(FIND("free radical",C1474)),ISNUMBER(FIND("oxidative stress",C1474)),ISNUMBER(FIND("peroxid",C1474)),ISNUMBER(FIND("oxidative",C1474)),ISNUMBER(FIND("antioxid",C1474)))</f>
        <v>0</v>
      </c>
      <c r="K1474" t="b">
        <f>OR(ISNUMBER(FIND("autophag",C1474)))</f>
        <v>0</v>
      </c>
      <c r="L1474" t="b">
        <f>OR(ISNUMBER(FIND("morpholog",C1474)))</f>
        <v>0</v>
      </c>
      <c r="M1474" t="b">
        <f>OR(ISNUMBER(FIND("fibrosis",C1474)),ISNUMBER(FIND("Fibrosis",C1474)),ISNUMBER(FIND("fibrot",C1474)))</f>
        <v>0</v>
      </c>
      <c r="N1474" t="b">
        <f>OR(ISNUMBER(FIND("offspring",C1474)),ISNUMBER(FIND("Parental",C1474)),ISNUMBER(FIND("parental",C1474)),ISNUMBER(FIND("germline",C1474)),ISNUMBER(FIND("reproduc",C1474)),ISNUMBER(FIND("embryo",C1474)))</f>
        <v>0</v>
      </c>
      <c r="O1474" t="b">
        <f>OR(ISNUMBER(FIND("metabol",C1474)),ISNUMBER(FIND("Metabol",C1474)),ISNUMBER(FIND("digest",C1474)),ISNUMBER(FIND("mitochon",C1474)))</f>
        <v>0</v>
      </c>
      <c r="P1474" t="b">
        <f>OR(ISNUMBER(FIND("ecotox",C1474)),ISNUMBER(FIND("Ecotox",B1474)),ISNUMBER(FIND("ecotox",B1474)),ISNUMBER(FIND("Ecotox",C1474)))</f>
        <v>0</v>
      </c>
      <c r="Q1474" t="b">
        <f>OR(ISNUMBER(FIND("Bioaccum",C1474)),ISNUMBER(FIND("bioaccum",C1474)),ISNUMBER(FIND("accum",C1474)))</f>
        <v>0</v>
      </c>
      <c r="R1474" t="b">
        <f>OR(ISNUMBER(FIND("Occupation",C1474)),ISNUMBER(FIND("occupation",C1474)),ISNUMBER(FIND("worker",C1474)),ISNUMBER(FIND("workforce",C1474)))</f>
        <v>0</v>
      </c>
      <c r="S1474" t="b">
        <f>NOT(OR(F1474,G1474,H1474,I1474,J1474,K1474,L1474,M1474,N1474,O1474,P1474,Q1474,R1474))</f>
        <v>0</v>
      </c>
      <c r="U1474" t="b">
        <f>OR(Table1[[#This Row],[Inflammation]],Table1[[#This Row],[Immune]])</f>
        <v>1</v>
      </c>
      <c r="V1474" t="str">
        <f>IF(OR(Table1[[#This Row],[Rodents]],Table1[[#This Row],[Human]],Table1[[#This Row],[Pig]]),OR(ISNUMBER(FIND("intratrach",C1474)),ISNUMBER(FIND("nasal ",C1474)),ISNUMBER(FIND("instill",C1474))),"NA")</f>
        <v>NA</v>
      </c>
      <c r="W1474" t="str">
        <f>IF(OR(Table1[[#This Row],[Rodents]],Table1[[#This Row],[Human]],Table1[[#This Row],[Pig]]),OR(ISNUMBER(FIND("dermal",C1474)),ISNUMBER(FIND("skin ",C1474))),"NA")</f>
        <v>NA</v>
      </c>
      <c r="X1474" t="str">
        <f>IF(OR(Table1[[#This Row],[Rodents]],Table1[[#This Row],[Human]],Table1[[#This Row],[Pig]]),OR(ISNUMBER(FIND("injected",C1474)),ISNUMBER(FIND("periton",C1474)),ISNUMBER(FIND("intrascrot",C1474))),"NA")</f>
        <v>NA</v>
      </c>
      <c r="Y1474" t="str">
        <f>IF(OR(Table1[[#This Row],[Rodents]],Table1[[#This Row],[Human]],Table1[[#This Row],[Pig]]),NOT(OR(Table1[[#This Row],[Inhaled/Intratracheal/intranasal]],Table1[[#This Row],[Dermal]],Table1[[#This Row],[Injected]])),"NA")</f>
        <v>NA</v>
      </c>
      <c r="AA1474" t="b">
        <f>OR(ISNUMBER(FIND("fish ",C1474)),ISNUMBER(FIND("Fish ",C1474)),ISNUMBER(FIND("aquatic",C1474)),ISNUMBER(FIND("daphnids",C1474)),ISNUMBER(FIND("Carcinus maenas",C1474)),ISNUMBER(FIND("Daphnia",C1474)),ISNUMBER(FIND("Ruditapes philippinarum",C1474)),ISNUMBER(FIND("daphnia",C1474)),ISNUMBER(FIND("marine",C1474)),ISNUMBER(FIND("mussel",C1474)),ISNUMBER(FIND("algae",C1474)),ISNUMBER(FIND("Donax faba",C1474)),ISNUMBER(FIND("estuarine",C1474)),ISNUMBER(FIND("snail",C1474)),ISNUMBER(FIND("Prorocentrum donghaiense",C1474)) )</f>
        <v>0</v>
      </c>
      <c r="AB1474" t="b">
        <f>OR(ISNUMBER(FIND(" rat ",C1474)),ISNUMBER(FIND(" rats ",C1474)),ISNUMBER(FIND(" Rats ",C1474)),ISNUMBER(FIND(" Rat ",C1474)),ISNUMBER(FIND(" rat.",C1474)),ISNUMBER(FIND(" rats.",C1474)),ISNUMBER(FIND("mouse",C1474)),ISNUMBER(FIND("mice",C1474)), ISNUMBER(FIND(" Mice",C1474)))</f>
        <v>0</v>
      </c>
      <c r="AC1474" t="b">
        <f>OR(ISNUMBER(FIND(" cell ",C1474)),ISNUMBER(FIND("fibroblast",C1474)),ISNUMBER(FIND("macrophage",C1474)),ISNUMBER(FIND("epithelial",C1474)),ISNUMBER(FIND("endothelial",C1474)),ISNUMBER(FIND("neuron",C1474)),ISNUMBER(FIND(" cells ",C1474)),ISNUMBER(FIND("RBC",C1474)),ISNUMBER(FIND("mitochond",C1474)),ISNUMBER(FIND("adipocyte",C1474)),ISNUMBER(FIND("osteo",C1474)),ISNUMBER(FIND("keratin",C1474)),ISNUMBER(FIND(" cell's ",C1474)),ISNUMBER(FIND("eukary",C1474)),ISNUMBER(FIND("sperm",C1474)))</f>
        <v>1</v>
      </c>
      <c r="AD1474" t="b">
        <f>OR(ISNUMBER(FIND("human",B1474)),ISNUMBER(FIND("workers",B1474)),ISNUMBER(FIND("workforces",B1474)),ISNUMBER(FIND("occupational",B1474)),ISNUMBER(FIND("Case report",B1474)),ISNUMBER(FIND("Workplaces",B1474)),ISNUMBER(FIND("worker",B1474)))</f>
        <v>0</v>
      </c>
      <c r="AE1474" t="b">
        <f>OR(ISNUMBER(FIND(" plant ",C1474)),ISNUMBER(FIND("Plant ",C1474)),ISNUMBER(FIND("tomato",C1474)),ISNUMBER(FIND("plants",C1474)),ISNUMBER(FIND("Plants",C1474)),ISNUMBER(FIND("algae",C1474)),ISNUMBER(FIND("lettuce",C1474)),ISNUMBER(FIND("green gram sprouts ",C1474)),ISNUMBER(FIND("Cucurbita pepo",C1474)),ISNUMBER(FIND("bean ",C1474)),ISNUMBER(FIND("chloroplast",C1474)),ISNUMBER(FIND("chlorophyll",C1474)),ISNUMBER(FIND("seedling",C1474)),ISNUMBER(FIND("canola",C1474)),ISNUMBER(FIND("shoot",C1474)),ISNUMBER(FIND("photosynthes",C1474)),ISNUMBER(FIND(" leaves ",C1474)),,ISNUMBER(FIND("agriculture",C1474)),ISNUMBER(FIND(" crops ",C1474)))</f>
        <v>0</v>
      </c>
      <c r="AF1474" t="b">
        <f>OR(ISNUMBER(FIND("bacteria",C1474)),ISNUMBER(FIND("Bacteria",C1474)),ISNUMBER(FIND("Bacterium",C1474)),ISNUMBER(FIND("bacterium",C1474)),ISNUMBER(FIND(" coli ",C1474)))</f>
        <v>0</v>
      </c>
      <c r="AG1474" t="b">
        <f>OR(ISNUMBER(FIND("fungi",C1474)),ISNUMBER(FIND("Fungi",C1474)),ISNUMBER(FIND("fungus",C1474)),ISNUMBER(FIND("Fungus",C1474)),ISNUMBER(FIND("mushroom",C1474)),ISNUMBER(FIND("Mushroom",C1474)),ISNUMBER(FIND(" mold ",C1474)))</f>
        <v>0</v>
      </c>
      <c r="AH1474" t="b">
        <f>OR(ISNUMBER(FIND("Pig ",C1474)),ISNUMBER(FIND("pig ",C1474)),ISNUMBER(FIND("Pigs ",C1474)),ISNUMBER(FIND("pigs ",C1474)))</f>
        <v>0</v>
      </c>
      <c r="AI1474" t="b">
        <f>OR(ISNUMBER(FIND(" C. elegans",C1474)),ISNUMBER(FIND("Caenorhabditis elegans",C1474)),ISNUMBER(FIND("earthworms",C1474)),ISNUMBER(FIND(" Ficopomatus enigmaticus",C1474)),ISNUMBER(FIND("larva",C1474)),ISNUMBER(FIND("Lumbriculus variegatus",C1474)),ISNUMBER(FIND("nematode",C1474)))</f>
        <v>0</v>
      </c>
      <c r="AJ1474" t="b">
        <f>NOT(OR(AA1474,AB1474,AC1474,AD1474,AE1474,AF1474,AG1474,AH1474,AI1474))</f>
        <v>0</v>
      </c>
      <c r="AL1474" t="b">
        <f>OR(AA1474,AB1474,AD1474,AE1474,AF1474,AG1474,AH1474,AI1474)</f>
        <v>0</v>
      </c>
      <c r="AM1474" t="b">
        <f>IF(Table1[[#This Row],[In vivo?]],IF(Table1[[#This Row],[Cell]],FALSE,TRUE),FALSE)</f>
        <v>0</v>
      </c>
      <c r="AN1474" t="b">
        <f>AND(AC1474,AL1474)</f>
        <v>0</v>
      </c>
      <c r="AO1474" t="b">
        <f>IF(Table1[[#This Row],[Cell]],IF(Table1[[#This Row],[In vivo?]],FALSE,TRUE),FALSE)</f>
        <v>1</v>
      </c>
      <c r="AP1474" t="b">
        <f>NOT(OR(Table1[[#This Row],[In vivo?]],Table1[[#This Row],[Only in Cell]]))</f>
        <v>0</v>
      </c>
      <c r="AQ1474" t="str">
        <f>IF(OR(Table1[[#This Row],[Rodents]],Table1[[#This Row],[Human]],Table1[[#This Row],[Pig]]),OR(ISNUMBER(FIND("pulmonary",C1474)),ISNUMBER(FIND("lung",C1474))),"NA")</f>
        <v>NA</v>
      </c>
      <c r="AR1474" t="str">
        <f>IF(OR(Table1[[#This Row],[Rodents]],Table1[[#This Row],[Human]],Table1[[#This Row],[Pig]]),OR(ISNUMBER(FIND("skin",C1474)),ISNUMBER(FIND("dermal",C1474))),"NA")</f>
        <v>NA</v>
      </c>
      <c r="AS1474" t="str">
        <f>IF(OR(Table1[[#This Row],[Rodents]],Table1[[#This Row],[Human]],Table1[[#This Row],[Pig]]),OR(ISNUMBER(FIND("liver",C1474)),ISNUMBER(FIND("hepat",C1474))),"NA")</f>
        <v>NA</v>
      </c>
      <c r="AT1474" t="str">
        <f>IF(OR(Table1[[#This Row],[Rodents]],Table1[[#This Row],[Human]],Table1[[#This Row],[Pig]]),OR(ISNUMBER(FIND("kidney",C1474)),ISNUMBER(FIND("neph",C1474))),"NA")</f>
        <v>NA</v>
      </c>
      <c r="AU1474" t="str">
        <f>IF(OR(Table1[[#This Row],[Rodents]],Table1[[#This Row],[Human]],Table1[[#This Row],[Pig]]),OR(ISNUMBER(FIND("brain",C1474)),ISNUMBER(FIND("neur",C1474)),ISNUMBER(FIND("nerv",C1474))),"NA")</f>
        <v>NA</v>
      </c>
      <c r="AV1474" t="str">
        <f>IF(OR(Table1[[#This Row],[Rodents]],Table1[[#This Row],[Human]],Table1[[#This Row],[Pig]]),OR(ISNUMBER(FIND("heart",C1474)),ISNUMBER(FIND("cardi",C1474))),"NA")</f>
        <v>NA</v>
      </c>
      <c r="AW1474" t="str">
        <f>IF(OR(Table1[[#This Row],[Rodents]],Table1[[#This Row],[Human]],Table1[[#This Row],[Pig]]),OR(ISNUMBER(FIND("gastro",C1474)),ISNUMBER(FIND("intesti",C1474)),ISNUMBER(FIND("stomach",C1474))),"NA")</f>
        <v>NA</v>
      </c>
      <c r="AX1474" t="str">
        <f>IF(OR(Table1[[#This Row],[Rodents]],Table1[[#This Row],[Human]],Table1[[#This Row],[Pig]]),NOT(OR(AQ1474,AR1474,AS1474,AT1474,AU1474,AV1474,AW1474)),"NA")</f>
        <v>NA</v>
      </c>
      <c r="AY1474" t="b">
        <f>OR(ISNUMBER(FIND("SWCNT",C1474)),ISNUMBER(FIND("SWNT",C1474)),ISNUMBER(FIND("single-wall",C1474)),ISNUMBER(FIND("single wall",C1474)),ISNUMBER(FIND("Single wall",C1474)),ISNUMBER(FIND("Single-wall",C1474)),ISNUMBER(FIND("SWCNT",B1474)),ISNUMBER(FIND("SWNT",B1474)),ISNUMBER(FIND("single-wall",B1474)),ISNUMBER(FIND("single wall",B1474)),ISNUMBER(FIND("Single-wall",B1474)),ISNUMBER(FIND("Single wall",B1474)))</f>
        <v>0</v>
      </c>
      <c r="AZ1474" t="b">
        <f>OR(ISNUMBER(FIND("MWCNT",C1474)),ISNUMBER(FIND("MWNT",C1474)),ISNUMBER(FIND("multi-wall",C1474)),ISNUMBER(FIND("multi wall",C1474)),ISNUMBER(FIND("multiwall",C1474)),ISNUMBER(FIND("Multi-wall",C1474)),ISNUMBER(FIND("Multi wall",C1474)),ISNUMBER(FIND("Multiwall",C1474)),ISNUMBER(FIND("MWCNT",B1474)),ISNUMBER(FIND("MWNT",B1474)),ISNUMBER(FIND("multi-wall",B1474)),ISNUMBER(FIND("multi wall",B1474)),ISNUMBER(FIND("multiwall",B1474)),ISNUMBER(FIND("Multi-wall",B1474)),ISNUMBER(FIND("Multi wall",B1474)),ISNUMBER(FIND("Multiwall",B1474)),ISNUMBER(FIND("Double-wall",B1474)),ISNUMBER(FIND("Double wall",B1474)),ISNUMBER(FIND("Doublewall",B1474)),ISNUMBER(FIND("double-wall",B1474)),ISNUMBER(FIND("double wall",B1474)),ISNUMBER(FIND("doublewall",B1474)))</f>
        <v>1</v>
      </c>
      <c r="BA1474" t="b">
        <f>AND(Table1[[#This Row],[SWCNT]],Table1[[#This Row],[MWCNT]])</f>
        <v>0</v>
      </c>
      <c r="BB1474" t="b">
        <f>IF(Table1[[#This Row],[SWCNT]]=TRUE,FALSE,IF(Table1[[#This Row],[MWCNT]]=TRUE,FALSE,TRUE))</f>
        <v>0</v>
      </c>
      <c r="BC1474" s="18"/>
    </row>
    <row r="1475" spans="1:55" ht="259">
      <c r="A1475" t="s">
        <v>2587</v>
      </c>
      <c r="B1475" s="2" t="s">
        <v>2588</v>
      </c>
      <c r="C1475" s="16" t="s">
        <v>2589</v>
      </c>
      <c r="D1475" s="17" t="s">
        <v>733</v>
      </c>
      <c r="E1475" s="2">
        <v>2016</v>
      </c>
      <c r="F1475" t="b">
        <f>OR(ISNUMBER(FIND("cytotoxic",C1475)),ISNUMBER(FIND("Cytotoxic",C1475)),ISNUMBER(FIND("cellular toxicity",C1475)),ISNUMBER(FIND("cell death",C1475)),ISNUMBER(FIND("viable",C1475)),ISNUMBER(FIND("phytotoxic",C1475)),ISNUMBER(FIND("acute toxicity",C1475)),ISNUMBER(FIND("MTT",C1475)),ISNUMBER(FIND("survival",C1475)),ISNUMBER(FIND("prolifer",C1475)),ISNUMBER(FIND("apoptosis",C1475)),ISNUMBER(FIND("neurotoxic",C1475)),ISNUMBER(FIND("  lysis ",C1475)),ISNUMBER(FIND("necrosis",C1475)),ISNUMBER(FIND("cellular death",C1475))*3,ISNUMBER(FIND("LDH",C1475)),ISNUMBER(FIND("Acute toxicity",C1475)))</f>
        <v>1</v>
      </c>
      <c r="G1475" t="b">
        <f>OR(ISNUMBER(FIND("genotoxic",C1475)),ISNUMBER(FIND("genotoxicity",C1475)),ISNUMBER(FIND("DNA damage",C1475)),ISNUMBER(FIND("DNA",C1475)),ISNUMBER(FIND("RNA",C1475)),ISNUMBER(FIND("mesothelioma",C1475)),ISNUMBER(FIND("carcino",C1475)),ISNUMBER(FIND("mutagen",C1475)),ISNUMBER(FIND("genetic",C1475)))</f>
        <v>1</v>
      </c>
      <c r="H1475" t="b">
        <f>OR(ISNUMBER(FIND("inflammatory",C1475)),ISNUMBER(FIND("inflamm",C1475)))</f>
        <v>0</v>
      </c>
      <c r="I1475" t="b">
        <f>OR(ISNUMBER(FIND("immune",C1475)),ISNUMBER(FIND("immunological",C1475)),ISNUMBER(FIND("interleuk",C1475)),ISNUMBER(FIND("platelet activation",C1475)),ISNUMBER(FIND("monocyte",C1475)),ISNUMBER(FIND("leukocyte",C1475)),ISNUMBER(FIND("cytokine",C1475)),ISNUMBER(FIND("CD4",C1475)),ISNUMBER(FIND("CD8",C1475)),ISNUMBER(FIND("T-cell",C1475)))</f>
        <v>0</v>
      </c>
      <c r="J1475" t="b">
        <f>OR(ISNUMBER(FIND("reactive oxygen",C1475)),ISNUMBER(FIND("ROS",C1475)),ISNUMBER(FIND("free radical",C1475)),ISNUMBER(FIND("oxidative stress",C1475)),ISNUMBER(FIND("peroxid",C1475)),ISNUMBER(FIND("oxidative",C1475)),ISNUMBER(FIND("antioxid",C1475)))</f>
        <v>0</v>
      </c>
      <c r="K1475" t="b">
        <f>OR(ISNUMBER(FIND("autophag",C1475)))</f>
        <v>0</v>
      </c>
      <c r="L1475" t="b">
        <f>OR(ISNUMBER(FIND("morpholog",C1475)))</f>
        <v>0</v>
      </c>
      <c r="M1475" t="b">
        <f>OR(ISNUMBER(FIND("fibrosis",C1475)),ISNUMBER(FIND("Fibrosis",C1475)),ISNUMBER(FIND("fibrot",C1475)))</f>
        <v>0</v>
      </c>
      <c r="N1475" t="b">
        <f>OR(ISNUMBER(FIND("offspring",C1475)),ISNUMBER(FIND("Parental",C1475)),ISNUMBER(FIND("parental",C1475)),ISNUMBER(FIND("germline",C1475)),ISNUMBER(FIND("reproduc",C1475)),ISNUMBER(FIND("embryo",C1475)))</f>
        <v>0</v>
      </c>
      <c r="O1475" t="b">
        <f>OR(ISNUMBER(FIND("metabol",C1475)),ISNUMBER(FIND("Metabol",C1475)),ISNUMBER(FIND("digest",C1475)),ISNUMBER(FIND("mitochon",C1475)))</f>
        <v>0</v>
      </c>
      <c r="P1475" t="b">
        <f>OR(ISNUMBER(FIND("ecotox",C1475)),ISNUMBER(FIND("Ecotox",B1475)),ISNUMBER(FIND("ecotox",B1475)),ISNUMBER(FIND("Ecotox",C1475)))</f>
        <v>0</v>
      </c>
      <c r="Q1475" t="b">
        <f>OR(ISNUMBER(FIND("Bioaccum",C1475)),ISNUMBER(FIND("bioaccum",C1475)),ISNUMBER(FIND("accum",C1475)))</f>
        <v>0</v>
      </c>
      <c r="R1475" t="b">
        <f>OR(ISNUMBER(FIND("Occupation",C1475)),ISNUMBER(FIND("occupation",C1475)),ISNUMBER(FIND("worker",C1475)),ISNUMBER(FIND("workforce",C1475)))</f>
        <v>0</v>
      </c>
      <c r="S1475" t="b">
        <f>NOT(OR(F1475,G1475,H1475,I1475,J1475,K1475,L1475,M1475,N1475,O1475,P1475,Q1475,R1475))</f>
        <v>0</v>
      </c>
      <c r="U1475" t="b">
        <f>OR(Table1[[#This Row],[Inflammation]],Table1[[#This Row],[Immune]])</f>
        <v>0</v>
      </c>
      <c r="V1475" t="str">
        <f>IF(OR(Table1[[#This Row],[Rodents]],Table1[[#This Row],[Human]],Table1[[#This Row],[Pig]]),OR(ISNUMBER(FIND("intratrach",C1475)),ISNUMBER(FIND("nasal ",C1475)),ISNUMBER(FIND("instill",C1475))),"NA")</f>
        <v>NA</v>
      </c>
      <c r="W1475" t="str">
        <f>IF(OR(Table1[[#This Row],[Rodents]],Table1[[#This Row],[Human]],Table1[[#This Row],[Pig]]),OR(ISNUMBER(FIND("dermal",C1475)),ISNUMBER(FIND("skin ",C1475))),"NA")</f>
        <v>NA</v>
      </c>
      <c r="X1475" t="str">
        <f>IF(OR(Table1[[#This Row],[Rodents]],Table1[[#This Row],[Human]],Table1[[#This Row],[Pig]]),OR(ISNUMBER(FIND("injected",C1475)),ISNUMBER(FIND("periton",C1475)),ISNUMBER(FIND("intrascrot",C1475))),"NA")</f>
        <v>NA</v>
      </c>
      <c r="Y1475" t="str">
        <f>IF(OR(Table1[[#This Row],[Rodents]],Table1[[#This Row],[Human]],Table1[[#This Row],[Pig]]),NOT(OR(Table1[[#This Row],[Inhaled/Intratracheal/intranasal]],Table1[[#This Row],[Dermal]],Table1[[#This Row],[Injected]])),"NA")</f>
        <v>NA</v>
      </c>
      <c r="AA1475" t="b">
        <f>OR(ISNUMBER(FIND("fish ",C1475)),ISNUMBER(FIND("Fish ",C1475)),ISNUMBER(FIND("aquatic",C1475)),ISNUMBER(FIND("daphnids",C1475)),ISNUMBER(FIND("Carcinus maenas",C1475)),ISNUMBER(FIND("Daphnia",C1475)),ISNUMBER(FIND("Ruditapes philippinarum",C1475)),ISNUMBER(FIND("daphnia",C1475)),ISNUMBER(FIND("marine",C1475)),ISNUMBER(FIND("mussel",C1475)),ISNUMBER(FIND("algae",C1475)),ISNUMBER(FIND("Donax faba",C1475)),ISNUMBER(FIND("estuarine",C1475)),ISNUMBER(FIND("snail",C1475)),ISNUMBER(FIND("Prorocentrum donghaiense",C1475)) )</f>
        <v>0</v>
      </c>
      <c r="AB1475" t="b">
        <f>OR(ISNUMBER(FIND(" rat ",C1475)),ISNUMBER(FIND(" rats ",C1475)),ISNUMBER(FIND(" Rats ",C1475)),ISNUMBER(FIND(" Rat ",C1475)),ISNUMBER(FIND(" rat.",C1475)),ISNUMBER(FIND(" rats.",C1475)),ISNUMBER(FIND("mouse",C1475)),ISNUMBER(FIND("mice",C1475)), ISNUMBER(FIND(" Mice",C1475)))</f>
        <v>0</v>
      </c>
      <c r="AC1475" t="b">
        <f>OR(ISNUMBER(FIND(" cell ",C1475)),ISNUMBER(FIND("fibroblast",C1475)),ISNUMBER(FIND("macrophage",C1475)),ISNUMBER(FIND("epithelial",C1475)),ISNUMBER(FIND("endothelial",C1475)),ISNUMBER(FIND("neuron",C1475)),ISNUMBER(FIND(" cells ",C1475)),ISNUMBER(FIND("RBC",C1475)),ISNUMBER(FIND("mitochond",C1475)),ISNUMBER(FIND("adipocyte",C1475)),ISNUMBER(FIND("osteo",C1475)),ISNUMBER(FIND("keratin",C1475)),ISNUMBER(FIND(" cell's ",C1475)),ISNUMBER(FIND("eukary",C1475)),ISNUMBER(FIND("sperm",C1475)))</f>
        <v>1</v>
      </c>
      <c r="AD1475" t="b">
        <f>OR(ISNUMBER(FIND("human",B1475)),ISNUMBER(FIND("workers",B1475)),ISNUMBER(FIND("workforces",B1475)),ISNUMBER(FIND("occupational",B1475)),ISNUMBER(FIND("Case report",B1475)),ISNUMBER(FIND("Workplaces",B1475)),ISNUMBER(FIND("worker",B1475)))</f>
        <v>0</v>
      </c>
      <c r="AE1475" t="b">
        <f>OR(ISNUMBER(FIND(" plant ",C1475)),ISNUMBER(FIND("Plant ",C1475)),ISNUMBER(FIND("tomato",C1475)),ISNUMBER(FIND("plants",C1475)),ISNUMBER(FIND("Plants",C1475)),ISNUMBER(FIND("algae",C1475)),ISNUMBER(FIND("lettuce",C1475)),ISNUMBER(FIND("green gram sprouts ",C1475)),ISNUMBER(FIND("Cucurbita pepo",C1475)),ISNUMBER(FIND("bean ",C1475)),ISNUMBER(FIND("chloroplast",C1475)),ISNUMBER(FIND("chlorophyll",C1475)),ISNUMBER(FIND("seedling",C1475)),ISNUMBER(FIND("canola",C1475)),ISNUMBER(FIND("shoot",C1475)),ISNUMBER(FIND("photosynthes",C1475)),ISNUMBER(FIND(" leaves ",C1475)),,ISNUMBER(FIND("agriculture",C1475)),ISNUMBER(FIND(" crops ",C1475)))</f>
        <v>0</v>
      </c>
      <c r="AF1475" t="b">
        <f>OR(ISNUMBER(FIND("bacteria",C1475)),ISNUMBER(FIND("Bacteria",C1475)),ISNUMBER(FIND("Bacterium",C1475)),ISNUMBER(FIND("bacterium",C1475)),ISNUMBER(FIND(" coli ",C1475)))</f>
        <v>0</v>
      </c>
      <c r="AG1475" t="b">
        <f>OR(ISNUMBER(FIND("fungi",C1475)),ISNUMBER(FIND("Fungi",C1475)),ISNUMBER(FIND("fungus",C1475)),ISNUMBER(FIND("Fungus",C1475)),ISNUMBER(FIND("mushroom",C1475)),ISNUMBER(FIND("Mushroom",C1475)),ISNUMBER(FIND(" mold ",C1475)))</f>
        <v>0</v>
      </c>
      <c r="AH1475" t="b">
        <f>OR(ISNUMBER(FIND("Pig ",C1475)),ISNUMBER(FIND("pig ",C1475)),ISNUMBER(FIND("Pigs ",C1475)),ISNUMBER(FIND("pigs ",C1475)))</f>
        <v>0</v>
      </c>
      <c r="AI1475" t="b">
        <f>OR(ISNUMBER(FIND(" C. elegans",C1475)),ISNUMBER(FIND("Caenorhabditis elegans",C1475)),ISNUMBER(FIND("earthworms",C1475)),ISNUMBER(FIND(" Ficopomatus enigmaticus",C1475)),ISNUMBER(FIND("larva",C1475)),ISNUMBER(FIND("Lumbriculus variegatus",C1475)),ISNUMBER(FIND("nematode",C1475)))</f>
        <v>0</v>
      </c>
      <c r="AJ1475" t="b">
        <f>NOT(OR(AA1475,AB1475,AC1475,AD1475,AE1475,AF1475,AG1475,AH1475,AI1475))</f>
        <v>0</v>
      </c>
      <c r="AL1475" t="b">
        <f>OR(AA1475,AB1475,AD1475,AE1475,AF1475,AG1475,AH1475,AI1475)</f>
        <v>0</v>
      </c>
      <c r="AM1475" t="b">
        <f>IF(Table1[[#This Row],[In vivo?]],IF(Table1[[#This Row],[Cell]],FALSE,TRUE),FALSE)</f>
        <v>0</v>
      </c>
      <c r="AN1475" t="b">
        <f>AND(AC1475,AL1475)</f>
        <v>0</v>
      </c>
      <c r="AO1475" t="b">
        <f>IF(Table1[[#This Row],[Cell]],IF(Table1[[#This Row],[In vivo?]],FALSE,TRUE),FALSE)</f>
        <v>1</v>
      </c>
      <c r="AP1475" t="b">
        <f>NOT(OR(Table1[[#This Row],[In vivo?]],Table1[[#This Row],[Only in Cell]]))</f>
        <v>0</v>
      </c>
      <c r="AQ1475" t="str">
        <f>IF(OR(Table1[[#This Row],[Rodents]],Table1[[#This Row],[Human]],Table1[[#This Row],[Pig]]),OR(ISNUMBER(FIND("pulmonary",C1475)),ISNUMBER(FIND("lung",C1475))),"NA")</f>
        <v>NA</v>
      </c>
      <c r="AR1475" t="str">
        <f>IF(OR(Table1[[#This Row],[Rodents]],Table1[[#This Row],[Human]],Table1[[#This Row],[Pig]]),OR(ISNUMBER(FIND("skin",C1475)),ISNUMBER(FIND("dermal",C1475))),"NA")</f>
        <v>NA</v>
      </c>
      <c r="AS1475" t="str">
        <f>IF(OR(Table1[[#This Row],[Rodents]],Table1[[#This Row],[Human]],Table1[[#This Row],[Pig]]),OR(ISNUMBER(FIND("liver",C1475)),ISNUMBER(FIND("hepat",C1475))),"NA")</f>
        <v>NA</v>
      </c>
      <c r="AT1475" t="str">
        <f>IF(OR(Table1[[#This Row],[Rodents]],Table1[[#This Row],[Human]],Table1[[#This Row],[Pig]]),OR(ISNUMBER(FIND("kidney",C1475)),ISNUMBER(FIND("neph",C1475))),"NA")</f>
        <v>NA</v>
      </c>
      <c r="AU1475" t="str">
        <f>IF(OR(Table1[[#This Row],[Rodents]],Table1[[#This Row],[Human]],Table1[[#This Row],[Pig]]),OR(ISNUMBER(FIND("brain",C1475)),ISNUMBER(FIND("neur",C1475)),ISNUMBER(FIND("nerv",C1475))),"NA")</f>
        <v>NA</v>
      </c>
      <c r="AV1475" t="str">
        <f>IF(OR(Table1[[#This Row],[Rodents]],Table1[[#This Row],[Human]],Table1[[#This Row],[Pig]]),OR(ISNUMBER(FIND("heart",C1475)),ISNUMBER(FIND("cardi",C1475))),"NA")</f>
        <v>NA</v>
      </c>
      <c r="AW1475" t="str">
        <f>IF(OR(Table1[[#This Row],[Rodents]],Table1[[#This Row],[Human]],Table1[[#This Row],[Pig]]),OR(ISNUMBER(FIND("gastro",C1475)),ISNUMBER(FIND("intesti",C1475)),ISNUMBER(FIND("stomach",C1475))),"NA")</f>
        <v>NA</v>
      </c>
      <c r="AX1475" t="str">
        <f>IF(OR(Table1[[#This Row],[Rodents]],Table1[[#This Row],[Human]],Table1[[#This Row],[Pig]]),NOT(OR(AQ1475,AR1475,AS1475,AT1475,AU1475,AV1475,AW1475)),"NA")</f>
        <v>NA</v>
      </c>
      <c r="AY1475" t="b">
        <f>OR(ISNUMBER(FIND("SWCNT",C1475)),ISNUMBER(FIND("SWNT",C1475)),ISNUMBER(FIND("single-wall",C1475)),ISNUMBER(FIND("single wall",C1475)),ISNUMBER(FIND("Single wall",C1475)),ISNUMBER(FIND("Single-wall",C1475)),ISNUMBER(FIND("SWCNT",B1475)),ISNUMBER(FIND("SWNT",B1475)),ISNUMBER(FIND("single-wall",B1475)),ISNUMBER(FIND("single wall",B1475)),ISNUMBER(FIND("Single-wall",B1475)),ISNUMBER(FIND("Single wall",B1475)))</f>
        <v>0</v>
      </c>
      <c r="AZ1475" t="b">
        <f>OR(ISNUMBER(FIND("MWCNT",C1475)),ISNUMBER(FIND("MWNT",C1475)),ISNUMBER(FIND("multi-wall",C1475)),ISNUMBER(FIND("multi wall",C1475)),ISNUMBER(FIND("multiwall",C1475)),ISNUMBER(FIND("Multi-wall",C1475)),ISNUMBER(FIND("Multi wall",C1475)),ISNUMBER(FIND("Multiwall",C1475)),ISNUMBER(FIND("MWCNT",B1475)),ISNUMBER(FIND("MWNT",B1475)),ISNUMBER(FIND("multi-wall",B1475)),ISNUMBER(FIND("multi wall",B1475)),ISNUMBER(FIND("multiwall",B1475)),ISNUMBER(FIND("Multi-wall",B1475)),ISNUMBER(FIND("Multi wall",B1475)),ISNUMBER(FIND("Multiwall",B1475)),ISNUMBER(FIND("Double-wall",B1475)),ISNUMBER(FIND("Double wall",B1475)),ISNUMBER(FIND("Doublewall",B1475)),ISNUMBER(FIND("double-wall",B1475)),ISNUMBER(FIND("double wall",B1475)),ISNUMBER(FIND("doublewall",B1475)))</f>
        <v>1</v>
      </c>
      <c r="BA1475" t="b">
        <f>AND(Table1[[#This Row],[SWCNT]],Table1[[#This Row],[MWCNT]])</f>
        <v>0</v>
      </c>
      <c r="BB1475" t="b">
        <f>IF(Table1[[#This Row],[SWCNT]]=TRUE,FALSE,IF(Table1[[#This Row],[MWCNT]]=TRUE,FALSE,TRUE))</f>
        <v>0</v>
      </c>
      <c r="BC1475" s="18"/>
    </row>
    <row r="1476" spans="1:55" ht="166.5">
      <c r="A1476" t="s">
        <v>2594</v>
      </c>
      <c r="B1476" s="2" t="s">
        <v>2596</v>
      </c>
      <c r="C1476" s="16" t="s">
        <v>2598</v>
      </c>
      <c r="D1476" s="17" t="s">
        <v>403</v>
      </c>
      <c r="E1476" s="2">
        <v>2016</v>
      </c>
      <c r="F1476" t="b">
        <f>OR(ISNUMBER(FIND("cytotoxic",C1476)),ISNUMBER(FIND("Cytotoxic",C1476)),ISNUMBER(FIND("cellular toxicity",C1476)),ISNUMBER(FIND("cell death",C1476)),ISNUMBER(FIND("viable",C1476)),ISNUMBER(FIND("phytotoxic",C1476)),ISNUMBER(FIND("acute toxicity",C1476)),ISNUMBER(FIND("MTT",C1476)),ISNUMBER(FIND("survival",C1476)),ISNUMBER(FIND("prolifer",C1476)),ISNUMBER(FIND("apoptosis",C1476)),ISNUMBER(FIND("neurotoxic",C1476)),ISNUMBER(FIND("  lysis ",C1476)),ISNUMBER(FIND("necrosis",C1476)),ISNUMBER(FIND("cellular death",C1476))*3,ISNUMBER(FIND("LDH",C1476)),ISNUMBER(FIND("Acute toxicity",C1476)))</f>
        <v>0</v>
      </c>
      <c r="G1476" t="b">
        <f>OR(ISNUMBER(FIND("genotoxic",C1476)),ISNUMBER(FIND("genotoxicity",C1476)),ISNUMBER(FIND("DNA damage",C1476)),ISNUMBER(FIND("DNA",C1476)),ISNUMBER(FIND("RNA",C1476)),ISNUMBER(FIND("mesothelioma",C1476)),ISNUMBER(FIND("carcino",C1476)),ISNUMBER(FIND("mutagen",C1476)),ISNUMBER(FIND("genetic",C1476)))</f>
        <v>0</v>
      </c>
      <c r="H1476" t="b">
        <f>OR(ISNUMBER(FIND("inflammatory",C1476)),ISNUMBER(FIND("inflamm",C1476)))</f>
        <v>0</v>
      </c>
      <c r="I1476" t="b">
        <f>OR(ISNUMBER(FIND("immune",C1476)),ISNUMBER(FIND("immunological",C1476)),ISNUMBER(FIND("interleuk",C1476)),ISNUMBER(FIND("platelet activation",C1476)),ISNUMBER(FIND("monocyte",C1476)),ISNUMBER(FIND("leukocyte",C1476)),ISNUMBER(FIND("cytokine",C1476)),ISNUMBER(FIND("CD4",C1476)),ISNUMBER(FIND("CD8",C1476)),ISNUMBER(FIND("T-cell",C1476)))</f>
        <v>0</v>
      </c>
      <c r="J1476" t="b">
        <f>OR(ISNUMBER(FIND("reactive oxygen",C1476)),ISNUMBER(FIND("ROS",C1476)),ISNUMBER(FIND("free radical",C1476)),ISNUMBER(FIND("oxidative stress",C1476)),ISNUMBER(FIND("peroxid",C1476)),ISNUMBER(FIND("oxidative",C1476)),ISNUMBER(FIND("antioxid",C1476)))</f>
        <v>0</v>
      </c>
      <c r="K1476" t="b">
        <f>OR(ISNUMBER(FIND("autophag",C1476)))</f>
        <v>0</v>
      </c>
      <c r="L1476" t="b">
        <f>OR(ISNUMBER(FIND("morpholog",C1476)))</f>
        <v>0</v>
      </c>
      <c r="M1476" t="b">
        <f>OR(ISNUMBER(FIND("fibrosis",C1476)),ISNUMBER(FIND("Fibrosis",C1476)),ISNUMBER(FIND("fibrot",C1476)))</f>
        <v>0</v>
      </c>
      <c r="N1476" t="b">
        <f>OR(ISNUMBER(FIND("offspring",C1476)),ISNUMBER(FIND("Parental",C1476)),ISNUMBER(FIND("parental",C1476)),ISNUMBER(FIND("germline",C1476)),ISNUMBER(FIND("reproduc",C1476)),ISNUMBER(FIND("embryo",C1476)))</f>
        <v>1</v>
      </c>
      <c r="O1476" t="b">
        <f>OR(ISNUMBER(FIND("metabol",C1476)),ISNUMBER(FIND("Metabol",C1476)),ISNUMBER(FIND("digest",C1476)),ISNUMBER(FIND("mitochon",C1476)))</f>
        <v>0</v>
      </c>
      <c r="P1476" t="b">
        <f>OR(ISNUMBER(FIND("ecotox",C1476)),ISNUMBER(FIND("Ecotox",B1476)),ISNUMBER(FIND("ecotox",B1476)),ISNUMBER(FIND("Ecotox",C1476)))</f>
        <v>0</v>
      </c>
      <c r="Q1476" t="b">
        <f>OR(ISNUMBER(FIND("Bioaccum",C1476)),ISNUMBER(FIND("bioaccum",C1476)),ISNUMBER(FIND("accum",C1476)))</f>
        <v>1</v>
      </c>
      <c r="R1476" t="b">
        <f>OR(ISNUMBER(FIND("Occupation",C1476)),ISNUMBER(FIND("occupation",C1476)),ISNUMBER(FIND("worker",C1476)),ISNUMBER(FIND("workforce",C1476)))</f>
        <v>0</v>
      </c>
      <c r="S1476" t="b">
        <f>NOT(OR(F1476,G1476,H1476,I1476,J1476,K1476,L1476,M1476,N1476,O1476,P1476,Q1476,R1476))</f>
        <v>0</v>
      </c>
      <c r="U1476" t="b">
        <f>OR(Table1[[#This Row],[Inflammation]],Table1[[#This Row],[Immune]])</f>
        <v>0</v>
      </c>
      <c r="V1476" t="str">
        <f>IF(OR(Table1[[#This Row],[Rodents]],Table1[[#This Row],[Human]],Table1[[#This Row],[Pig]]),OR(ISNUMBER(FIND("intratrach",C1476)),ISNUMBER(FIND("nasal ",C1476)),ISNUMBER(FIND("instill",C1476))),"NA")</f>
        <v>NA</v>
      </c>
      <c r="W1476" t="str">
        <f>IF(OR(Table1[[#This Row],[Rodents]],Table1[[#This Row],[Human]],Table1[[#This Row],[Pig]]),OR(ISNUMBER(FIND("dermal",C1476)),ISNUMBER(FIND("skin ",C1476))),"NA")</f>
        <v>NA</v>
      </c>
      <c r="X1476" t="str">
        <f>IF(OR(Table1[[#This Row],[Rodents]],Table1[[#This Row],[Human]],Table1[[#This Row],[Pig]]),OR(ISNUMBER(FIND("injected",C1476)),ISNUMBER(FIND("periton",C1476)),ISNUMBER(FIND("intrascrot",C1476))),"NA")</f>
        <v>NA</v>
      </c>
      <c r="Y1476" t="str">
        <f>IF(OR(Table1[[#This Row],[Rodents]],Table1[[#This Row],[Human]],Table1[[#This Row],[Pig]]),NOT(OR(Table1[[#This Row],[Inhaled/Intratracheal/intranasal]],Table1[[#This Row],[Dermal]],Table1[[#This Row],[Injected]])),"NA")</f>
        <v>NA</v>
      </c>
      <c r="AA1476" t="b">
        <f>OR(ISNUMBER(FIND("fish ",C1476)),ISNUMBER(FIND("Fish ",C1476)),ISNUMBER(FIND("aquatic",C1476)),ISNUMBER(FIND("daphnids",C1476)),ISNUMBER(FIND("Carcinus maenas",C1476)),ISNUMBER(FIND("Daphnia",C1476)),ISNUMBER(FIND("Ruditapes philippinarum",C1476)),ISNUMBER(FIND("daphnia",C1476)),ISNUMBER(FIND("marine",C1476)),ISNUMBER(FIND("mussel",C1476)),ISNUMBER(FIND("algae",C1476)),ISNUMBER(FIND("Donax faba",C1476)),ISNUMBER(FIND("estuarine",C1476)),ISNUMBER(FIND("snail",C1476)),ISNUMBER(FIND("Prorocentrum donghaiense",C1476)) )</f>
        <v>1</v>
      </c>
      <c r="AB1476" t="b">
        <f>OR(ISNUMBER(FIND(" rat ",C1476)),ISNUMBER(FIND(" rats ",C1476)),ISNUMBER(FIND(" Rats ",C1476)),ISNUMBER(FIND(" Rat ",C1476)),ISNUMBER(FIND(" rat.",C1476)),ISNUMBER(FIND(" rats.",C1476)),ISNUMBER(FIND("mouse",C1476)),ISNUMBER(FIND("mice",C1476)), ISNUMBER(FIND(" Mice",C1476)))</f>
        <v>0</v>
      </c>
      <c r="AC1476" t="b">
        <f>OR(ISNUMBER(FIND(" cell ",C1476)),ISNUMBER(FIND("fibroblast",C1476)),ISNUMBER(FIND("macrophage",C1476)),ISNUMBER(FIND("epithelial",C1476)),ISNUMBER(FIND("endothelial",C1476)),ISNUMBER(FIND("neuron",C1476)),ISNUMBER(FIND(" cells ",C1476)),ISNUMBER(FIND("RBC",C1476)),ISNUMBER(FIND("mitochond",C1476)),ISNUMBER(FIND("adipocyte",C1476)),ISNUMBER(FIND("osteo",C1476)),ISNUMBER(FIND("keratin",C1476)),ISNUMBER(FIND(" cell's ",C1476)),ISNUMBER(FIND("eukary",C1476)),ISNUMBER(FIND("sperm",C1476)))</f>
        <v>0</v>
      </c>
      <c r="AD1476" t="b">
        <f>OR(ISNUMBER(FIND("human",B1476)),ISNUMBER(FIND("workers",B1476)),ISNUMBER(FIND("workforces",B1476)),ISNUMBER(FIND("occupational",B1476)),ISNUMBER(FIND("Case report",B1476)),ISNUMBER(FIND("Workplaces",B1476)),ISNUMBER(FIND("worker",B1476)))</f>
        <v>0</v>
      </c>
      <c r="AE1476" t="b">
        <f>OR(ISNUMBER(FIND(" plant ",C1476)),ISNUMBER(FIND("Plant ",C1476)),ISNUMBER(FIND("tomato",C1476)),ISNUMBER(FIND("plants",C1476)),ISNUMBER(FIND("Plants",C1476)),ISNUMBER(FIND("algae",C1476)),ISNUMBER(FIND("lettuce",C1476)),ISNUMBER(FIND("green gram sprouts ",C1476)),ISNUMBER(FIND("Cucurbita pepo",C1476)),ISNUMBER(FIND("bean ",C1476)),ISNUMBER(FIND("chloroplast",C1476)),ISNUMBER(FIND("chlorophyll",C1476)),ISNUMBER(FIND("seedling",C1476)),ISNUMBER(FIND("canola",C1476)),ISNUMBER(FIND("shoot",C1476)),ISNUMBER(FIND("photosynthes",C1476)),ISNUMBER(FIND(" leaves ",C1476)),,ISNUMBER(FIND("agriculture",C1476)),ISNUMBER(FIND(" crops ",C1476)))</f>
        <v>0</v>
      </c>
      <c r="AF1476" t="b">
        <f>OR(ISNUMBER(FIND("bacteria",C1476)),ISNUMBER(FIND("Bacteria",C1476)),ISNUMBER(FIND("Bacterium",C1476)),ISNUMBER(FIND("bacterium",C1476)),ISNUMBER(FIND(" coli ",C1476)))</f>
        <v>0</v>
      </c>
      <c r="AG1476" t="b">
        <f>OR(ISNUMBER(FIND("fungi",C1476)),ISNUMBER(FIND("Fungi",C1476)),ISNUMBER(FIND("fungus",C1476)),ISNUMBER(FIND("Fungus",C1476)),ISNUMBER(FIND("mushroom",C1476)),ISNUMBER(FIND("Mushroom",C1476)),ISNUMBER(FIND(" mold ",C1476)))</f>
        <v>0</v>
      </c>
      <c r="AH1476" t="b">
        <f>OR(ISNUMBER(FIND("Pig ",C1476)),ISNUMBER(FIND("pig ",C1476)),ISNUMBER(FIND("Pigs ",C1476)),ISNUMBER(FIND("pigs ",C1476)))</f>
        <v>0</v>
      </c>
      <c r="AI1476" t="b">
        <f>OR(ISNUMBER(FIND(" C. elegans",C1476)),ISNUMBER(FIND("Caenorhabditis elegans",C1476)),ISNUMBER(FIND("earthworms",C1476)),ISNUMBER(FIND(" Ficopomatus enigmaticus",C1476)),ISNUMBER(FIND("larva",C1476)),ISNUMBER(FIND("Lumbriculus variegatus",C1476)),ISNUMBER(FIND("nematode",C1476)))</f>
        <v>0</v>
      </c>
      <c r="AJ1476" t="b">
        <f>NOT(OR(AA1476,AB1476,AC1476,AD1476,AE1476,AF1476,AG1476,AH1476,AI1476))</f>
        <v>0</v>
      </c>
      <c r="AL1476" t="b">
        <f>OR(AA1476,AB1476,AD1476,AE1476,AF1476,AG1476,AH1476,AI1476)</f>
        <v>1</v>
      </c>
      <c r="AM1476" t="b">
        <f>IF(Table1[[#This Row],[In vivo?]],IF(Table1[[#This Row],[Cell]],FALSE,TRUE),FALSE)</f>
        <v>1</v>
      </c>
      <c r="AN1476" t="b">
        <f>AND(AC1476,AL1476)</f>
        <v>0</v>
      </c>
      <c r="AO1476" t="b">
        <f>IF(Table1[[#This Row],[Cell]],IF(Table1[[#This Row],[In vivo?]],FALSE,TRUE),FALSE)</f>
        <v>0</v>
      </c>
      <c r="AP1476" t="b">
        <f>NOT(OR(Table1[[#This Row],[In vivo?]],Table1[[#This Row],[Only in Cell]]))</f>
        <v>0</v>
      </c>
      <c r="AQ1476" t="str">
        <f>IF(OR(Table1[[#This Row],[Rodents]],Table1[[#This Row],[Human]],Table1[[#This Row],[Pig]]),OR(ISNUMBER(FIND("pulmonary",C1476)),ISNUMBER(FIND("lung",C1476))),"NA")</f>
        <v>NA</v>
      </c>
      <c r="AR1476" t="str">
        <f>IF(OR(Table1[[#This Row],[Rodents]],Table1[[#This Row],[Human]],Table1[[#This Row],[Pig]]),OR(ISNUMBER(FIND("skin",C1476)),ISNUMBER(FIND("dermal",C1476))),"NA")</f>
        <v>NA</v>
      </c>
      <c r="AS1476" t="str">
        <f>IF(OR(Table1[[#This Row],[Rodents]],Table1[[#This Row],[Human]],Table1[[#This Row],[Pig]]),OR(ISNUMBER(FIND("liver",C1476)),ISNUMBER(FIND("hepat",C1476))),"NA")</f>
        <v>NA</v>
      </c>
      <c r="AT1476" t="str">
        <f>IF(OR(Table1[[#This Row],[Rodents]],Table1[[#This Row],[Human]],Table1[[#This Row],[Pig]]),OR(ISNUMBER(FIND("kidney",C1476)),ISNUMBER(FIND("neph",C1476))),"NA")</f>
        <v>NA</v>
      </c>
      <c r="AU1476" t="str">
        <f>IF(OR(Table1[[#This Row],[Rodents]],Table1[[#This Row],[Human]],Table1[[#This Row],[Pig]]),OR(ISNUMBER(FIND("brain",C1476)),ISNUMBER(FIND("neur",C1476)),ISNUMBER(FIND("nerv",C1476))),"NA")</f>
        <v>NA</v>
      </c>
      <c r="AV1476" t="str">
        <f>IF(OR(Table1[[#This Row],[Rodents]],Table1[[#This Row],[Human]],Table1[[#This Row],[Pig]]),OR(ISNUMBER(FIND("heart",C1476)),ISNUMBER(FIND("cardi",C1476))),"NA")</f>
        <v>NA</v>
      </c>
      <c r="AW1476" t="str">
        <f>IF(OR(Table1[[#This Row],[Rodents]],Table1[[#This Row],[Human]],Table1[[#This Row],[Pig]]),OR(ISNUMBER(FIND("gastro",C1476)),ISNUMBER(FIND("intesti",C1476)),ISNUMBER(FIND("stomach",C1476))),"NA")</f>
        <v>NA</v>
      </c>
      <c r="AX1476" t="str">
        <f>IF(OR(Table1[[#This Row],[Rodents]],Table1[[#This Row],[Human]],Table1[[#This Row],[Pig]]),NOT(OR(AQ1476,AR1476,AS1476,AT1476,AU1476,AV1476,AW1476)),"NA")</f>
        <v>NA</v>
      </c>
      <c r="AY1476" t="b">
        <f>OR(ISNUMBER(FIND("SWCNT",C1476)),ISNUMBER(FIND("SWNT",C1476)),ISNUMBER(FIND("single-wall",C1476)),ISNUMBER(FIND("single wall",C1476)),ISNUMBER(FIND("Single wall",C1476)),ISNUMBER(FIND("Single-wall",C1476)),ISNUMBER(FIND("SWCNT",B1476)),ISNUMBER(FIND("SWNT",B1476)),ISNUMBER(FIND("single-wall",B1476)),ISNUMBER(FIND("single wall",B1476)),ISNUMBER(FIND("Single-wall",B1476)),ISNUMBER(FIND("Single wall",B1476)))</f>
        <v>1</v>
      </c>
      <c r="AZ1476" t="b">
        <f>OR(ISNUMBER(FIND("MWCNT",C1476)),ISNUMBER(FIND("MWNT",C1476)),ISNUMBER(FIND("multi-wall",C1476)),ISNUMBER(FIND("multi wall",C1476)),ISNUMBER(FIND("multiwall",C1476)),ISNUMBER(FIND("Multi-wall",C1476)),ISNUMBER(FIND("Multi wall",C1476)),ISNUMBER(FIND("Multiwall",C1476)),ISNUMBER(FIND("MWCNT",B1476)),ISNUMBER(FIND("MWNT",B1476)),ISNUMBER(FIND("multi-wall",B1476)),ISNUMBER(FIND("multi wall",B1476)),ISNUMBER(FIND("multiwall",B1476)),ISNUMBER(FIND("Multi-wall",B1476)),ISNUMBER(FIND("Multi wall",B1476)),ISNUMBER(FIND("Multiwall",B1476)),ISNUMBER(FIND("Double-wall",B1476)),ISNUMBER(FIND("Double wall",B1476)),ISNUMBER(FIND("Doublewall",B1476)),ISNUMBER(FIND("double-wall",B1476)),ISNUMBER(FIND("double wall",B1476)),ISNUMBER(FIND("doublewall",B1476)))</f>
        <v>1</v>
      </c>
      <c r="BA1476" t="b">
        <f>AND(Table1[[#This Row],[SWCNT]],Table1[[#This Row],[MWCNT]])</f>
        <v>1</v>
      </c>
      <c r="BB1476" t="b">
        <f>IF(Table1[[#This Row],[SWCNT]]=TRUE,FALSE,IF(Table1[[#This Row],[MWCNT]]=TRUE,FALSE,TRUE))</f>
        <v>0</v>
      </c>
      <c r="BC1476" s="18"/>
    </row>
    <row r="1477" spans="1:55" ht="166.5">
      <c r="A1477" t="s">
        <v>2599</v>
      </c>
      <c r="B1477" s="2" t="s">
        <v>2600</v>
      </c>
      <c r="C1477" s="16" t="s">
        <v>2601</v>
      </c>
      <c r="D1477" s="17" t="s">
        <v>2338</v>
      </c>
      <c r="E1477" s="2">
        <v>2016</v>
      </c>
      <c r="F1477" t="b">
        <f>OR(ISNUMBER(FIND("cytotoxic",C1477)),ISNUMBER(FIND("Cytotoxic",C1477)),ISNUMBER(FIND("cellular toxicity",C1477)),ISNUMBER(FIND("cell death",C1477)),ISNUMBER(FIND("viable",C1477)),ISNUMBER(FIND("phytotoxic",C1477)),ISNUMBER(FIND("acute toxicity",C1477)),ISNUMBER(FIND("MTT",C1477)),ISNUMBER(FIND("survival",C1477)),ISNUMBER(FIND("prolifer",C1477)),ISNUMBER(FIND("apoptosis",C1477)),ISNUMBER(FIND("neurotoxic",C1477)),ISNUMBER(FIND("  lysis ",C1477)),ISNUMBER(FIND("necrosis",C1477)),ISNUMBER(FIND("cellular death",C1477))*3,ISNUMBER(FIND("LDH",C1477)),ISNUMBER(FIND("Acute toxicity",C1477)))</f>
        <v>1</v>
      </c>
      <c r="G1477" t="b">
        <f>OR(ISNUMBER(FIND("genotoxic",C1477)),ISNUMBER(FIND("genotoxicity",C1477)),ISNUMBER(FIND("DNA damage",C1477)),ISNUMBER(FIND("DNA",C1477)),ISNUMBER(FIND("RNA",C1477)),ISNUMBER(FIND("mesothelioma",C1477)),ISNUMBER(FIND("carcino",C1477)),ISNUMBER(FIND("mutagen",C1477)),ISNUMBER(FIND("genetic",C1477)))</f>
        <v>0</v>
      </c>
      <c r="H1477" t="b">
        <f>OR(ISNUMBER(FIND("inflammatory",C1477)),ISNUMBER(FIND("inflamm",C1477)))</f>
        <v>0</v>
      </c>
      <c r="I1477" t="b">
        <f>OR(ISNUMBER(FIND("immune",C1477)),ISNUMBER(FIND("immunological",C1477)),ISNUMBER(FIND("interleuk",C1477)),ISNUMBER(FIND("platelet activation",C1477)),ISNUMBER(FIND("monocyte",C1477)),ISNUMBER(FIND("leukocyte",C1477)),ISNUMBER(FIND("cytokine",C1477)),ISNUMBER(FIND("CD4",C1477)),ISNUMBER(FIND("CD8",C1477)),ISNUMBER(FIND("T-cell",C1477)))</f>
        <v>0</v>
      </c>
      <c r="J1477" t="b">
        <f>OR(ISNUMBER(FIND("reactive oxygen",C1477)),ISNUMBER(FIND("ROS",C1477)),ISNUMBER(FIND("free radical",C1477)),ISNUMBER(FIND("oxidative stress",C1477)),ISNUMBER(FIND("peroxid",C1477)),ISNUMBER(FIND("oxidative",C1477)),ISNUMBER(FIND("antioxid",C1477)))</f>
        <v>0</v>
      </c>
      <c r="K1477" t="b">
        <f>OR(ISNUMBER(FIND("autophag",C1477)))</f>
        <v>0</v>
      </c>
      <c r="L1477" t="b">
        <f>OR(ISNUMBER(FIND("morpholog",C1477)))</f>
        <v>0</v>
      </c>
      <c r="M1477" t="b">
        <f>OR(ISNUMBER(FIND("fibrosis",C1477)),ISNUMBER(FIND("Fibrosis",C1477)),ISNUMBER(FIND("fibrot",C1477)))</f>
        <v>0</v>
      </c>
      <c r="N1477" t="b">
        <f>OR(ISNUMBER(FIND("offspring",C1477)),ISNUMBER(FIND("Parental",C1477)),ISNUMBER(FIND("parental",C1477)),ISNUMBER(FIND("germline",C1477)),ISNUMBER(FIND("reproduc",C1477)),ISNUMBER(FIND("embryo",C1477)))</f>
        <v>0</v>
      </c>
      <c r="O1477" t="b">
        <f>OR(ISNUMBER(FIND("metabol",C1477)),ISNUMBER(FIND("Metabol",C1477)),ISNUMBER(FIND("digest",C1477)),ISNUMBER(FIND("mitochon",C1477)))</f>
        <v>0</v>
      </c>
      <c r="P1477" t="b">
        <f>OR(ISNUMBER(FIND("ecotox",C1477)),ISNUMBER(FIND("Ecotox",B1477)),ISNUMBER(FIND("ecotox",B1477)),ISNUMBER(FIND("Ecotox",C1477)))</f>
        <v>0</v>
      </c>
      <c r="Q1477" t="b">
        <f>OR(ISNUMBER(FIND("Bioaccum",C1477)),ISNUMBER(FIND("bioaccum",C1477)),ISNUMBER(FIND("accum",C1477)))</f>
        <v>0</v>
      </c>
      <c r="R1477" t="b">
        <f>OR(ISNUMBER(FIND("Occupation",C1477)),ISNUMBER(FIND("occupation",C1477)),ISNUMBER(FIND("worker",C1477)),ISNUMBER(FIND("workforce",C1477)))</f>
        <v>0</v>
      </c>
      <c r="S1477" t="b">
        <f>NOT(OR(F1477,G1477,H1477,I1477,J1477,K1477,L1477,M1477,N1477,O1477,P1477,Q1477,R1477))</f>
        <v>0</v>
      </c>
      <c r="U1477" t="b">
        <f>OR(Table1[[#This Row],[Inflammation]],Table1[[#This Row],[Immune]])</f>
        <v>0</v>
      </c>
      <c r="V1477" t="b">
        <f>IF(OR(Table1[[#This Row],[Rodents]],Table1[[#This Row],[Human]],Table1[[#This Row],[Pig]]),OR(ISNUMBER(FIND("intratrach",C1477)),ISNUMBER(FIND("nasal ",C1477)),ISNUMBER(FIND("instill",C1477))),"NA")</f>
        <v>0</v>
      </c>
      <c r="W1477" t="b">
        <f>IF(OR(Table1[[#This Row],[Rodents]],Table1[[#This Row],[Human]],Table1[[#This Row],[Pig]]),OR(ISNUMBER(FIND("dermal",C1477)),ISNUMBER(FIND("skin ",C1477))),"NA")</f>
        <v>0</v>
      </c>
      <c r="X1477" t="b">
        <f>IF(OR(Table1[[#This Row],[Rodents]],Table1[[#This Row],[Human]],Table1[[#This Row],[Pig]]),OR(ISNUMBER(FIND("injected",C1477)),ISNUMBER(FIND("periton",C1477)),ISNUMBER(FIND("intrascrot",C1477))),"NA")</f>
        <v>0</v>
      </c>
      <c r="Y1477" t="b">
        <f>IF(OR(Table1[[#This Row],[Rodents]],Table1[[#This Row],[Human]],Table1[[#This Row],[Pig]]),NOT(OR(Table1[[#This Row],[Inhaled/Intratracheal/intranasal]],Table1[[#This Row],[Dermal]],Table1[[#This Row],[Injected]])),"NA")</f>
        <v>1</v>
      </c>
      <c r="AA1477" t="b">
        <f>OR(ISNUMBER(FIND("fish ",C1477)),ISNUMBER(FIND("Fish ",C1477)),ISNUMBER(FIND("aquatic",C1477)),ISNUMBER(FIND("daphnids",C1477)),ISNUMBER(FIND("Carcinus maenas",C1477)),ISNUMBER(FIND("Daphnia",C1477)),ISNUMBER(FIND("Ruditapes philippinarum",C1477)),ISNUMBER(FIND("daphnia",C1477)),ISNUMBER(FIND("marine",C1477)),ISNUMBER(FIND("mussel",C1477)),ISNUMBER(FIND("algae",C1477)),ISNUMBER(FIND("Donax faba",C1477)),ISNUMBER(FIND("estuarine",C1477)),ISNUMBER(FIND("snail",C1477)),ISNUMBER(FIND("Prorocentrum donghaiense",C1477)) )</f>
        <v>0</v>
      </c>
      <c r="AB1477" t="b">
        <f>OR(ISNUMBER(FIND(" rat ",C1477)),ISNUMBER(FIND(" rats ",C1477)),ISNUMBER(FIND(" Rats ",C1477)),ISNUMBER(FIND(" Rat ",C1477)),ISNUMBER(FIND(" rat.",C1477)),ISNUMBER(FIND(" rats.",C1477)),ISNUMBER(FIND("mouse",C1477)),ISNUMBER(FIND("mice",C1477)), ISNUMBER(FIND(" Mice",C1477)))</f>
        <v>1</v>
      </c>
      <c r="AC1477" t="b">
        <f>OR(ISNUMBER(FIND(" cell ",C1477)),ISNUMBER(FIND("fibroblast",C1477)),ISNUMBER(FIND("macrophage",C1477)),ISNUMBER(FIND("epithelial",C1477)),ISNUMBER(FIND("endothelial",C1477)),ISNUMBER(FIND("neuron",C1477)),ISNUMBER(FIND(" cells ",C1477)),ISNUMBER(FIND("RBC",C1477)),ISNUMBER(FIND("mitochond",C1477)),ISNUMBER(FIND("adipocyte",C1477)),ISNUMBER(FIND("osteo",C1477)),ISNUMBER(FIND("keratin",C1477)),ISNUMBER(FIND(" cell's ",C1477)),ISNUMBER(FIND("eukary",C1477)),ISNUMBER(FIND("sperm",C1477)))</f>
        <v>1</v>
      </c>
      <c r="AD1477" t="b">
        <v>0</v>
      </c>
      <c r="AE1477" t="b">
        <f>OR(ISNUMBER(FIND(" plant ",C1477)),ISNUMBER(FIND("Plant ",C1477)),ISNUMBER(FIND("tomato",C1477)),ISNUMBER(FIND("plants",C1477)),ISNUMBER(FIND("Plants",C1477)),ISNUMBER(FIND("algae",C1477)),ISNUMBER(FIND("lettuce",C1477)),ISNUMBER(FIND("green gram sprouts ",C1477)),ISNUMBER(FIND("Cucurbita pepo",C1477)),ISNUMBER(FIND("bean ",C1477)),ISNUMBER(FIND("chloroplast",C1477)),ISNUMBER(FIND("chlorophyll",C1477)),ISNUMBER(FIND("seedling",C1477)),ISNUMBER(FIND("canola",C1477)),ISNUMBER(FIND("shoot",C1477)),ISNUMBER(FIND("photosynthes",C1477)),ISNUMBER(FIND(" leaves ",C1477)),,ISNUMBER(FIND("agriculture",C1477)),ISNUMBER(FIND(" crops ",C1477)))</f>
        <v>0</v>
      </c>
      <c r="AF1477" t="b">
        <f>OR(ISNUMBER(FIND("bacteria",C1477)),ISNUMBER(FIND("Bacteria",C1477)),ISNUMBER(FIND("Bacterium",C1477)),ISNUMBER(FIND("bacterium",C1477)),ISNUMBER(FIND(" coli ",C1477)))</f>
        <v>0</v>
      </c>
      <c r="AG1477" t="b">
        <f>OR(ISNUMBER(FIND("fungi",C1477)),ISNUMBER(FIND("Fungi",C1477)),ISNUMBER(FIND("fungus",C1477)),ISNUMBER(FIND("Fungus",C1477)),ISNUMBER(FIND("mushroom",C1477)),ISNUMBER(FIND("Mushroom",C1477)),ISNUMBER(FIND(" mold ",C1477)))</f>
        <v>0</v>
      </c>
      <c r="AH1477" t="b">
        <f>OR(ISNUMBER(FIND("Pig ",C1477)),ISNUMBER(FIND("pig ",C1477)),ISNUMBER(FIND("Pigs ",C1477)),ISNUMBER(FIND("pigs ",C1477)))</f>
        <v>0</v>
      </c>
      <c r="AI1477" t="b">
        <f>OR(ISNUMBER(FIND(" C. elegans",C1477)),ISNUMBER(FIND("Caenorhabditis elegans",C1477)),ISNUMBER(FIND("earthworms",C1477)),ISNUMBER(FIND(" Ficopomatus enigmaticus",C1477)),ISNUMBER(FIND("larva",C1477)),ISNUMBER(FIND("Lumbriculus variegatus",C1477)),ISNUMBER(FIND("nematode",C1477)))</f>
        <v>0</v>
      </c>
      <c r="AJ1477" t="b">
        <f>NOT(OR(AA1477,AB1477,AC1477,AD1477,AE1477,AF1477,AG1477,AH1477,AI1477))</f>
        <v>0</v>
      </c>
      <c r="AL1477" t="b">
        <f>OR(AA1477,AB1477,AD1477,AE1477,AF1477,AG1477,AH1477,AI1477)</f>
        <v>1</v>
      </c>
      <c r="AM1477" t="b">
        <f>IF(Table1[[#This Row],[In vivo?]],IF(Table1[[#This Row],[Cell]],FALSE,TRUE),FALSE)</f>
        <v>0</v>
      </c>
      <c r="AN1477" t="b">
        <f>AND(AC1477,AL1477)</f>
        <v>1</v>
      </c>
      <c r="AO1477" t="b">
        <f>IF(Table1[[#This Row],[Cell]],IF(Table1[[#This Row],[In vivo?]],FALSE,TRUE),FALSE)</f>
        <v>0</v>
      </c>
      <c r="AP1477" t="b">
        <f>NOT(OR(Table1[[#This Row],[In vivo?]],Table1[[#This Row],[Only in Cell]]))</f>
        <v>0</v>
      </c>
      <c r="AQ1477" t="b">
        <f>IF(OR(Table1[[#This Row],[Rodents]],Table1[[#This Row],[Human]],Table1[[#This Row],[Pig]]),OR(ISNUMBER(FIND("pulmonary",C1477)),ISNUMBER(FIND("lung",C1477))),"NA")</f>
        <v>0</v>
      </c>
      <c r="AR1477" t="b">
        <f>IF(OR(Table1[[#This Row],[Rodents]],Table1[[#This Row],[Human]],Table1[[#This Row],[Pig]]),OR(ISNUMBER(FIND("skin",C1477)),ISNUMBER(FIND("dermal",C1477))),"NA")</f>
        <v>0</v>
      </c>
      <c r="AS1477" t="b">
        <f>IF(OR(Table1[[#This Row],[Rodents]],Table1[[#This Row],[Human]],Table1[[#This Row],[Pig]]),OR(ISNUMBER(FIND("liver",C1477)),ISNUMBER(FIND("hepat",C1477))),"NA")</f>
        <v>1</v>
      </c>
      <c r="AT1477" t="b">
        <f>IF(OR(Table1[[#This Row],[Rodents]],Table1[[#This Row],[Human]],Table1[[#This Row],[Pig]]),OR(ISNUMBER(FIND("kidney",C1477)),ISNUMBER(FIND("neph",C1477))),"NA")</f>
        <v>0</v>
      </c>
      <c r="AU1477" t="b">
        <f>IF(OR(Table1[[#This Row],[Rodents]],Table1[[#This Row],[Human]],Table1[[#This Row],[Pig]]),OR(ISNUMBER(FIND("brain",C1477)),ISNUMBER(FIND("neur",C1477)),ISNUMBER(FIND("nerv",C1477))),"NA")</f>
        <v>1</v>
      </c>
      <c r="AV1477" t="b">
        <f>IF(OR(Table1[[#This Row],[Rodents]],Table1[[#This Row],[Human]],Table1[[#This Row],[Pig]]),OR(ISNUMBER(FIND("heart",C1477)),ISNUMBER(FIND("cardi",C1477))),"NA")</f>
        <v>0</v>
      </c>
      <c r="AW1477" t="b">
        <f>IF(OR(Table1[[#This Row],[Rodents]],Table1[[#This Row],[Human]],Table1[[#This Row],[Pig]]),OR(ISNUMBER(FIND("gastro",C1477)),ISNUMBER(FIND("intesti",C1477)),ISNUMBER(FIND("stomach",C1477))),"NA")</f>
        <v>0</v>
      </c>
      <c r="AX1477" t="b">
        <f>IF(OR(Table1[[#This Row],[Rodents]],Table1[[#This Row],[Human]],Table1[[#This Row],[Pig]]),NOT(OR(AQ1477,AR1477,AS1477,AT1477,AU1477,AV1477,AW1477)),"NA")</f>
        <v>0</v>
      </c>
      <c r="AY1477" t="b">
        <f>OR(ISNUMBER(FIND("SWCNT",C1477)),ISNUMBER(FIND("SWNT",C1477)),ISNUMBER(FIND("single-wall",C1477)),ISNUMBER(FIND("single wall",C1477)),ISNUMBER(FIND("Single wall",C1477)),ISNUMBER(FIND("Single-wall",C1477)),ISNUMBER(FIND("SWCNT",B1477)),ISNUMBER(FIND("SWNT",B1477)),ISNUMBER(FIND("single-wall",B1477)),ISNUMBER(FIND("single wall",B1477)),ISNUMBER(FIND("Single-wall",B1477)),ISNUMBER(FIND("Single wall",B1477)))</f>
        <v>1</v>
      </c>
      <c r="AZ1477" t="b">
        <f>OR(ISNUMBER(FIND("MWCNT",C1477)),ISNUMBER(FIND("MWNT",C1477)),ISNUMBER(FIND("multi-wall",C1477)),ISNUMBER(FIND("multi wall",C1477)),ISNUMBER(FIND("multiwall",C1477)),ISNUMBER(FIND("Multi-wall",C1477)),ISNUMBER(FIND("Multi wall",C1477)),ISNUMBER(FIND("Multiwall",C1477)),ISNUMBER(FIND("MWCNT",B1477)),ISNUMBER(FIND("MWNT",B1477)),ISNUMBER(FIND("multi-wall",B1477)),ISNUMBER(FIND("multi wall",B1477)),ISNUMBER(FIND("multiwall",B1477)),ISNUMBER(FIND("Multi-wall",B1477)),ISNUMBER(FIND("Multi wall",B1477)),ISNUMBER(FIND("Multiwall",B1477)),ISNUMBER(FIND("Double-wall",B1477)),ISNUMBER(FIND("Double wall",B1477)),ISNUMBER(FIND("Doublewall",B1477)),ISNUMBER(FIND("double-wall",B1477)),ISNUMBER(FIND("double wall",B1477)),ISNUMBER(FIND("doublewall",B1477)))</f>
        <v>0</v>
      </c>
      <c r="BA1477" t="b">
        <f>AND(Table1[[#This Row],[SWCNT]],Table1[[#This Row],[MWCNT]])</f>
        <v>0</v>
      </c>
      <c r="BB1477" t="b">
        <f>IF(Table1[[#This Row],[SWCNT]]=TRUE,FALSE,IF(Table1[[#This Row],[MWCNT]]=TRUE,FALSE,TRUE))</f>
        <v>0</v>
      </c>
      <c r="BC1477" s="18"/>
    </row>
    <row r="1478" spans="1:55" ht="166.5">
      <c r="A1478" t="s">
        <v>2605</v>
      </c>
      <c r="B1478" s="2" t="s">
        <v>2606</v>
      </c>
      <c r="C1478" s="16" t="s">
        <v>2607</v>
      </c>
      <c r="D1478" s="17" t="s">
        <v>2608</v>
      </c>
      <c r="E1478" s="2">
        <v>2016</v>
      </c>
      <c r="F1478" t="b">
        <f>OR(ISNUMBER(FIND("cytotoxic",C1478)),ISNUMBER(FIND("Cytotoxic",C1478)),ISNUMBER(FIND("cellular toxicity",C1478)),ISNUMBER(FIND("cell death",C1478)),ISNUMBER(FIND("viable",C1478)),ISNUMBER(FIND("phytotoxic",C1478)),ISNUMBER(FIND("acute toxicity",C1478)),ISNUMBER(FIND("MTT",C1478)),ISNUMBER(FIND("survival",C1478)),ISNUMBER(FIND("prolifer",C1478)),ISNUMBER(FIND("apoptosis",C1478)),ISNUMBER(FIND("neurotoxic",C1478)),ISNUMBER(FIND("  lysis ",C1478)),ISNUMBER(FIND("necrosis",C1478)),ISNUMBER(FIND("cellular death",C1478))*3,ISNUMBER(FIND("LDH",C1478)),ISNUMBER(FIND("Acute toxicity",C1478)))</f>
        <v>1</v>
      </c>
      <c r="G1478" t="b">
        <f>OR(ISNUMBER(FIND("genotoxic",C1478)),ISNUMBER(FIND("genotoxicity",C1478)),ISNUMBER(FIND("DNA damage",C1478)),ISNUMBER(FIND("DNA",C1478)),ISNUMBER(FIND("RNA",C1478)),ISNUMBER(FIND("mesothelioma",C1478)),ISNUMBER(FIND("carcino",C1478)),ISNUMBER(FIND("mutagen",C1478)),ISNUMBER(FIND("genetic",C1478)))</f>
        <v>0</v>
      </c>
      <c r="H1478" t="b">
        <f>OR(ISNUMBER(FIND("inflammatory",C1478)),ISNUMBER(FIND("inflamm",C1478)))</f>
        <v>0</v>
      </c>
      <c r="I1478" t="b">
        <f>OR(ISNUMBER(FIND("immune",C1478)),ISNUMBER(FIND("immunological",C1478)),ISNUMBER(FIND("interleuk",C1478)),ISNUMBER(FIND("platelet activation",C1478)),ISNUMBER(FIND("monocyte",C1478)),ISNUMBER(FIND("leukocyte",C1478)),ISNUMBER(FIND("cytokine",C1478)),ISNUMBER(FIND("CD4",C1478)),ISNUMBER(FIND("CD8",C1478)),ISNUMBER(FIND("T-cell",C1478)))</f>
        <v>0</v>
      </c>
      <c r="J1478" t="b">
        <f>OR(ISNUMBER(FIND("reactive oxygen",C1478)),ISNUMBER(FIND("ROS",C1478)),ISNUMBER(FIND("free radical",C1478)),ISNUMBER(FIND("oxidative stress",C1478)),ISNUMBER(FIND("peroxid",C1478)),ISNUMBER(FIND("oxidative",C1478)),ISNUMBER(FIND("antioxid",C1478)))</f>
        <v>1</v>
      </c>
      <c r="K1478" t="b">
        <f>OR(ISNUMBER(FIND("autophag",C1478)))</f>
        <v>0</v>
      </c>
      <c r="L1478" t="b">
        <f>OR(ISNUMBER(FIND("morpholog",C1478)))</f>
        <v>1</v>
      </c>
      <c r="M1478" t="b">
        <f>OR(ISNUMBER(FIND("fibrosis",C1478)),ISNUMBER(FIND("Fibrosis",C1478)),ISNUMBER(FIND("fibrot",C1478)))</f>
        <v>0</v>
      </c>
      <c r="N1478" t="b">
        <f>OR(ISNUMBER(FIND("offspring",C1478)),ISNUMBER(FIND("Parental",C1478)),ISNUMBER(FIND("parental",C1478)),ISNUMBER(FIND("germline",C1478)),ISNUMBER(FIND("reproduc",C1478)),ISNUMBER(FIND("embryo",C1478)))</f>
        <v>0</v>
      </c>
      <c r="O1478" t="b">
        <f>OR(ISNUMBER(FIND("metabol",C1478)),ISNUMBER(FIND("Metabol",C1478)),ISNUMBER(FIND("digest",C1478)),ISNUMBER(FIND("mitochon",C1478)))</f>
        <v>0</v>
      </c>
      <c r="P1478" t="b">
        <f>OR(ISNUMBER(FIND("ecotox",C1478)),ISNUMBER(FIND("Ecotox",B1478)),ISNUMBER(FIND("ecotox",B1478)),ISNUMBER(FIND("Ecotox",C1478)))</f>
        <v>0</v>
      </c>
      <c r="Q1478" t="b">
        <f>OR(ISNUMBER(FIND("Bioaccum",C1478)),ISNUMBER(FIND("bioaccum",C1478)),ISNUMBER(FIND("accum",C1478)))</f>
        <v>0</v>
      </c>
      <c r="R1478" t="b">
        <f>OR(ISNUMBER(FIND("Occupation",C1478)),ISNUMBER(FIND("occupation",C1478)),ISNUMBER(FIND("worker",C1478)),ISNUMBER(FIND("workforce",C1478)))</f>
        <v>0</v>
      </c>
      <c r="S1478" t="b">
        <f>NOT(OR(F1478,G1478,H1478,I1478,J1478,K1478,L1478,M1478,N1478,O1478,P1478,Q1478,R1478))</f>
        <v>0</v>
      </c>
      <c r="U1478" t="b">
        <f>OR(Table1[[#This Row],[Inflammation]],Table1[[#This Row],[Immune]])</f>
        <v>0</v>
      </c>
      <c r="V1478" t="str">
        <f>IF(OR(Table1[[#This Row],[Rodents]],Table1[[#This Row],[Human]],Table1[[#This Row],[Pig]]),OR(ISNUMBER(FIND("intratrach",C1478)),ISNUMBER(FIND("nasal ",C1478)),ISNUMBER(FIND("instill",C1478))),"NA")</f>
        <v>NA</v>
      </c>
      <c r="W1478" t="str">
        <f>IF(OR(Table1[[#This Row],[Rodents]],Table1[[#This Row],[Human]],Table1[[#This Row],[Pig]]),OR(ISNUMBER(FIND("dermal",C1478)),ISNUMBER(FIND("skin ",C1478))),"NA")</f>
        <v>NA</v>
      </c>
      <c r="X1478" t="str">
        <f>IF(OR(Table1[[#This Row],[Rodents]],Table1[[#This Row],[Human]],Table1[[#This Row],[Pig]]),OR(ISNUMBER(FIND("injected",C1478)),ISNUMBER(FIND("periton",C1478)),ISNUMBER(FIND("intrascrot",C1478))),"NA")</f>
        <v>NA</v>
      </c>
      <c r="Y1478" t="str">
        <f>IF(OR(Table1[[#This Row],[Rodents]],Table1[[#This Row],[Human]],Table1[[#This Row],[Pig]]),NOT(OR(Table1[[#This Row],[Inhaled/Intratracheal/intranasal]],Table1[[#This Row],[Dermal]],Table1[[#This Row],[Injected]])),"NA")</f>
        <v>NA</v>
      </c>
      <c r="AA1478" t="b">
        <f>OR(ISNUMBER(FIND("fish ",C1478)),ISNUMBER(FIND("Fish ",C1478)),ISNUMBER(FIND("aquatic",C1478)),ISNUMBER(FIND("daphnids",C1478)),ISNUMBER(FIND("Carcinus maenas",C1478)),ISNUMBER(FIND("Daphnia",C1478)),ISNUMBER(FIND("Ruditapes philippinarum",C1478)),ISNUMBER(FIND("daphnia",C1478)),ISNUMBER(FIND("marine",C1478)),ISNUMBER(FIND("mussel",C1478)),ISNUMBER(FIND("algae",C1478)),ISNUMBER(FIND("Donax faba",C1478)),ISNUMBER(FIND("estuarine",C1478)),ISNUMBER(FIND("snail",C1478)),ISNUMBER(FIND("Prorocentrum donghaiense",C1478)) )</f>
        <v>0</v>
      </c>
      <c r="AB1478" t="b">
        <f>OR(ISNUMBER(FIND(" rat ",C1478)),ISNUMBER(FIND(" rats ",C1478)),ISNUMBER(FIND(" Rats ",C1478)),ISNUMBER(FIND(" Rat ",C1478)),ISNUMBER(FIND(" rat.",C1478)),ISNUMBER(FIND(" rats.",C1478)),ISNUMBER(FIND("mouse",C1478)),ISNUMBER(FIND("mice",C1478)), ISNUMBER(FIND(" Mice",C1478)))</f>
        <v>0</v>
      </c>
      <c r="AC1478" t="b">
        <f>OR(ISNUMBER(FIND(" cell ",C1478)),ISNUMBER(FIND("fibroblast",C1478)),ISNUMBER(FIND("macrophage",C1478)),ISNUMBER(FIND("epithelial",C1478)),ISNUMBER(FIND("endothelial",C1478)),ISNUMBER(FIND("neuron",C1478)),ISNUMBER(FIND(" cells ",C1478)),ISNUMBER(FIND("RBC",C1478)),ISNUMBER(FIND("mitochond",C1478)),ISNUMBER(FIND("adipocyte",C1478)),ISNUMBER(FIND("osteo",C1478)),ISNUMBER(FIND("keratin",C1478)),ISNUMBER(FIND(" cell's ",C1478)),ISNUMBER(FIND("eukary",C1478)),ISNUMBER(FIND("sperm",C1478)))</f>
        <v>1</v>
      </c>
      <c r="AD1478" t="b">
        <f>OR(ISNUMBER(FIND("human",B1478)),ISNUMBER(FIND("workers",B1478)),ISNUMBER(FIND("workforces",B1478)),ISNUMBER(FIND("occupational",B1478)),ISNUMBER(FIND("Case report",B1478)),ISNUMBER(FIND("Workplaces",B1478)),ISNUMBER(FIND("worker",B1478)))</f>
        <v>0</v>
      </c>
      <c r="AE1478" t="b">
        <f>OR(ISNUMBER(FIND(" plant ",C1478)),ISNUMBER(FIND("Plant ",C1478)),ISNUMBER(FIND("tomato",C1478)),ISNUMBER(FIND("plants",C1478)),ISNUMBER(FIND("Plants",C1478)),ISNUMBER(FIND("algae",C1478)),ISNUMBER(FIND("lettuce",C1478)),ISNUMBER(FIND("green gram sprouts ",C1478)),ISNUMBER(FIND("Cucurbita pepo",C1478)),ISNUMBER(FIND("bean ",C1478)),ISNUMBER(FIND("chloroplast",C1478)),ISNUMBER(FIND("chlorophyll",C1478)),ISNUMBER(FIND("seedling",C1478)),ISNUMBER(FIND("canola",C1478)),ISNUMBER(FIND("shoot",C1478)),ISNUMBER(FIND("photosynthes",C1478)),ISNUMBER(FIND(" leaves ",C1478)),,ISNUMBER(FIND("agriculture",C1478)),ISNUMBER(FIND(" crops ",C1478)))</f>
        <v>0</v>
      </c>
      <c r="AF1478" t="b">
        <f>OR(ISNUMBER(FIND("bacteria",C1478)),ISNUMBER(FIND("Bacteria",C1478)),ISNUMBER(FIND("Bacterium",C1478)),ISNUMBER(FIND("bacterium",C1478)),ISNUMBER(FIND(" coli ",C1478)))</f>
        <v>0</v>
      </c>
      <c r="AG1478" t="b">
        <f>OR(ISNUMBER(FIND("fungi",C1478)),ISNUMBER(FIND("Fungi",C1478)),ISNUMBER(FIND("fungus",C1478)),ISNUMBER(FIND("Fungus",C1478)),ISNUMBER(FIND("mushroom",C1478)),ISNUMBER(FIND("Mushroom",C1478)),ISNUMBER(FIND(" mold ",C1478)))</f>
        <v>0</v>
      </c>
      <c r="AH1478" t="b">
        <f>OR(ISNUMBER(FIND("Pig ",C1478)),ISNUMBER(FIND("pig ",C1478)),ISNUMBER(FIND("Pigs ",C1478)),ISNUMBER(FIND("pigs ",C1478)))</f>
        <v>0</v>
      </c>
      <c r="AI1478" t="b">
        <f>OR(ISNUMBER(FIND(" C. elegans",C1478)),ISNUMBER(FIND("Caenorhabditis elegans",C1478)),ISNUMBER(FIND("earthworms",C1478)),ISNUMBER(FIND(" Ficopomatus enigmaticus",C1478)),ISNUMBER(FIND("larva",C1478)),ISNUMBER(FIND("Lumbriculus variegatus",C1478)),ISNUMBER(FIND("nematode",C1478)))</f>
        <v>0</v>
      </c>
      <c r="AJ1478" t="b">
        <f>NOT(OR(AA1478,AB1478,AC1478,AD1478,AE1478,AF1478,AG1478,AH1478,AI1478))</f>
        <v>0</v>
      </c>
      <c r="AL1478" t="b">
        <f>OR(AA1478,AB1478,AD1478,AE1478,AF1478,AG1478,AH1478,AI1478)</f>
        <v>0</v>
      </c>
      <c r="AM1478" t="b">
        <f>IF(Table1[[#This Row],[In vivo?]],IF(Table1[[#This Row],[Cell]],FALSE,TRUE),FALSE)</f>
        <v>0</v>
      </c>
      <c r="AN1478" t="b">
        <f>AND(AC1478,AL1478)</f>
        <v>0</v>
      </c>
      <c r="AO1478" t="b">
        <f>IF(Table1[[#This Row],[Cell]],IF(Table1[[#This Row],[In vivo?]],FALSE,TRUE),FALSE)</f>
        <v>1</v>
      </c>
      <c r="AP1478" t="b">
        <f>NOT(OR(Table1[[#This Row],[In vivo?]],Table1[[#This Row],[Only in Cell]]))</f>
        <v>0</v>
      </c>
      <c r="AQ1478" t="str">
        <f>IF(OR(Table1[[#This Row],[Rodents]],Table1[[#This Row],[Human]],Table1[[#This Row],[Pig]]),OR(ISNUMBER(FIND("pulmonary",C1478)),ISNUMBER(FIND("lung",C1478))),"NA")</f>
        <v>NA</v>
      </c>
      <c r="AR1478" t="str">
        <f>IF(OR(Table1[[#This Row],[Rodents]],Table1[[#This Row],[Human]],Table1[[#This Row],[Pig]]),OR(ISNUMBER(FIND("skin",C1478)),ISNUMBER(FIND("dermal",C1478))),"NA")</f>
        <v>NA</v>
      </c>
      <c r="AS1478" t="str">
        <f>IF(OR(Table1[[#This Row],[Rodents]],Table1[[#This Row],[Human]],Table1[[#This Row],[Pig]]),OR(ISNUMBER(FIND("liver",C1478)),ISNUMBER(FIND("hepat",C1478))),"NA")</f>
        <v>NA</v>
      </c>
      <c r="AT1478" t="str">
        <f>IF(OR(Table1[[#This Row],[Rodents]],Table1[[#This Row],[Human]],Table1[[#This Row],[Pig]]),OR(ISNUMBER(FIND("kidney",C1478)),ISNUMBER(FIND("neph",C1478))),"NA")</f>
        <v>NA</v>
      </c>
      <c r="AU1478" t="str">
        <f>IF(OR(Table1[[#This Row],[Rodents]],Table1[[#This Row],[Human]],Table1[[#This Row],[Pig]]),OR(ISNUMBER(FIND("brain",C1478)),ISNUMBER(FIND("neur",C1478)),ISNUMBER(FIND("nerv",C1478))),"NA")</f>
        <v>NA</v>
      </c>
      <c r="AV1478" t="str">
        <f>IF(OR(Table1[[#This Row],[Rodents]],Table1[[#This Row],[Human]],Table1[[#This Row],[Pig]]),OR(ISNUMBER(FIND("heart",C1478)),ISNUMBER(FIND("cardi",C1478))),"NA")</f>
        <v>NA</v>
      </c>
      <c r="AW1478" t="str">
        <f>IF(OR(Table1[[#This Row],[Rodents]],Table1[[#This Row],[Human]],Table1[[#This Row],[Pig]]),OR(ISNUMBER(FIND("gastro",C1478)),ISNUMBER(FIND("intesti",C1478)),ISNUMBER(FIND("stomach",C1478))),"NA")</f>
        <v>NA</v>
      </c>
      <c r="AX1478" t="str">
        <f>IF(OR(Table1[[#This Row],[Rodents]],Table1[[#This Row],[Human]],Table1[[#This Row],[Pig]]),NOT(OR(AQ1478,AR1478,AS1478,AT1478,AU1478,AV1478,AW1478)),"NA")</f>
        <v>NA</v>
      </c>
      <c r="AY1478" t="b">
        <f>OR(ISNUMBER(FIND("SWCNT",C1478)),ISNUMBER(FIND("SWNT",C1478)),ISNUMBER(FIND("single-wall",C1478)),ISNUMBER(FIND("single wall",C1478)),ISNUMBER(FIND("Single wall",C1478)),ISNUMBER(FIND("Single-wall",C1478)),ISNUMBER(FIND("SWCNT",B1478)),ISNUMBER(FIND("SWNT",B1478)),ISNUMBER(FIND("single-wall",B1478)),ISNUMBER(FIND("single wall",B1478)),ISNUMBER(FIND("Single-wall",B1478)),ISNUMBER(FIND("Single wall",B1478)))</f>
        <v>0</v>
      </c>
      <c r="AZ1478" t="b">
        <f>OR(ISNUMBER(FIND("MWCNT",C1478)),ISNUMBER(FIND("MWNT",C1478)),ISNUMBER(FIND("multi-wall",C1478)),ISNUMBER(FIND("multi wall",C1478)),ISNUMBER(FIND("multiwall",C1478)),ISNUMBER(FIND("Multi-wall",C1478)),ISNUMBER(FIND("Multi wall",C1478)),ISNUMBER(FIND("Multiwall",C1478)),ISNUMBER(FIND("MWCNT",B1478)),ISNUMBER(FIND("MWNT",B1478)),ISNUMBER(FIND("multi-wall",B1478)),ISNUMBER(FIND("multi wall",B1478)),ISNUMBER(FIND("multiwall",B1478)),ISNUMBER(FIND("Multi-wall",B1478)),ISNUMBER(FIND("Multi wall",B1478)),ISNUMBER(FIND("Multiwall",B1478)),ISNUMBER(FIND("Double-wall",B1478)),ISNUMBER(FIND("Double wall",B1478)),ISNUMBER(FIND("Doublewall",B1478)),ISNUMBER(FIND("double-wall",B1478)),ISNUMBER(FIND("double wall",B1478)),ISNUMBER(FIND("doublewall",B1478)))</f>
        <v>1</v>
      </c>
      <c r="BA1478" t="b">
        <f>AND(Table1[[#This Row],[SWCNT]],Table1[[#This Row],[MWCNT]])</f>
        <v>0</v>
      </c>
      <c r="BB1478" t="b">
        <f>IF(Table1[[#This Row],[SWCNT]]=TRUE,FALSE,IF(Table1[[#This Row],[MWCNT]]=TRUE,FALSE,TRUE))</f>
        <v>0</v>
      </c>
      <c r="BC1478" s="18"/>
    </row>
    <row r="1479" spans="1:55" ht="240.5">
      <c r="A1479" t="s">
        <v>2609</v>
      </c>
      <c r="B1479" s="2" t="s">
        <v>2610</v>
      </c>
      <c r="C1479" s="16" t="s">
        <v>2611</v>
      </c>
      <c r="D1479" s="17" t="s">
        <v>221</v>
      </c>
      <c r="E1479" s="2">
        <v>2016</v>
      </c>
      <c r="F1479" t="b">
        <f>OR(ISNUMBER(FIND("cytotoxic",C1479)),ISNUMBER(FIND("Cytotoxic",C1479)),ISNUMBER(FIND("cellular toxicity",C1479)),ISNUMBER(FIND("cell death",C1479)),ISNUMBER(FIND("viable",C1479)),ISNUMBER(FIND("phytotoxic",C1479)),ISNUMBER(FIND("acute toxicity",C1479)),ISNUMBER(FIND("MTT",C1479)),ISNUMBER(FIND("survival",C1479)),ISNUMBER(FIND("prolifer",C1479)),ISNUMBER(FIND("apoptosis",C1479)),ISNUMBER(FIND("neurotoxic",C1479)),ISNUMBER(FIND("  lysis ",C1479)),ISNUMBER(FIND("necrosis",C1479)),ISNUMBER(FIND("cellular death",C1479))*3,ISNUMBER(FIND("LDH",C1479)),ISNUMBER(FIND("Acute toxicity",C1479)))</f>
        <v>0</v>
      </c>
      <c r="G1479" t="b">
        <f>OR(ISNUMBER(FIND("genotoxic",C1479)),ISNUMBER(FIND("genotoxicity",C1479)),ISNUMBER(FIND("DNA damage",C1479)),ISNUMBER(FIND("DNA",C1479)),ISNUMBER(FIND("RNA",C1479)),ISNUMBER(FIND("mesothelioma",C1479)),ISNUMBER(FIND("carcino",C1479)),ISNUMBER(FIND("mutagen",C1479)),ISNUMBER(FIND("genetic",C1479)))</f>
        <v>0</v>
      </c>
      <c r="H1479" t="b">
        <f>OR(ISNUMBER(FIND("inflammatory",C1479)),ISNUMBER(FIND("inflamm",C1479)))</f>
        <v>0</v>
      </c>
      <c r="I1479" t="b">
        <f>OR(ISNUMBER(FIND("immune",C1479)),ISNUMBER(FIND("immunological",C1479)),ISNUMBER(FIND("interleuk",C1479)),ISNUMBER(FIND("platelet activation",C1479)),ISNUMBER(FIND("monocyte",C1479)),ISNUMBER(FIND("leukocyte",C1479)),ISNUMBER(FIND("cytokine",C1479)),ISNUMBER(FIND("CD4",C1479)),ISNUMBER(FIND("CD8",C1479)),ISNUMBER(FIND("T-cell",C1479)))</f>
        <v>1</v>
      </c>
      <c r="J1479" t="b">
        <f>OR(ISNUMBER(FIND("reactive oxygen",C1479)),ISNUMBER(FIND("ROS",C1479)),ISNUMBER(FIND("free radical",C1479)),ISNUMBER(FIND("oxidative stress",C1479)),ISNUMBER(FIND("peroxid",C1479)),ISNUMBER(FIND("oxidative",C1479)),ISNUMBER(FIND("antioxid",C1479)))</f>
        <v>0</v>
      </c>
      <c r="K1479" t="b">
        <f>OR(ISNUMBER(FIND("autophag",C1479)))</f>
        <v>0</v>
      </c>
      <c r="L1479" t="b">
        <f>OR(ISNUMBER(FIND("morpholog",C1479)))</f>
        <v>0</v>
      </c>
      <c r="M1479" t="b">
        <f>OR(ISNUMBER(FIND("fibrosis",C1479)),ISNUMBER(FIND("Fibrosis",C1479)),ISNUMBER(FIND("fibrot",C1479)))</f>
        <v>0</v>
      </c>
      <c r="N1479" t="b">
        <f>OR(ISNUMBER(FIND("offspring",C1479)),ISNUMBER(FIND("Parental",C1479)),ISNUMBER(FIND("parental",C1479)),ISNUMBER(FIND("germline",C1479)),ISNUMBER(FIND("reproduc",C1479)),ISNUMBER(FIND("embryo",C1479)))</f>
        <v>0</v>
      </c>
      <c r="O1479" t="b">
        <f>OR(ISNUMBER(FIND("metabol",C1479)),ISNUMBER(FIND("Metabol",C1479)),ISNUMBER(FIND("digest",C1479)),ISNUMBER(FIND("mitochon",C1479)))</f>
        <v>1</v>
      </c>
      <c r="P1479" t="b">
        <f>OR(ISNUMBER(FIND("ecotox",C1479)),ISNUMBER(FIND("Ecotox",B1479)),ISNUMBER(FIND("ecotox",B1479)),ISNUMBER(FIND("Ecotox",C1479)))</f>
        <v>0</v>
      </c>
      <c r="Q1479" t="b">
        <f>OR(ISNUMBER(FIND("Bioaccum",C1479)),ISNUMBER(FIND("bioaccum",C1479)),ISNUMBER(FIND("accum",C1479)))</f>
        <v>0</v>
      </c>
      <c r="R1479" t="b">
        <f>OR(ISNUMBER(FIND("Occupation",C1479)),ISNUMBER(FIND("occupation",C1479)),ISNUMBER(FIND("worker",C1479)),ISNUMBER(FIND("workforce",C1479)))</f>
        <v>0</v>
      </c>
      <c r="S1479" t="b">
        <f>NOT(OR(F1479,G1479,H1479,I1479,J1479,K1479,L1479,M1479,N1479,O1479,P1479,Q1479,R1479))</f>
        <v>0</v>
      </c>
      <c r="U1479" t="b">
        <f>OR(Table1[[#This Row],[Inflammation]],Table1[[#This Row],[Immune]])</f>
        <v>1</v>
      </c>
      <c r="V1479" t="b">
        <f>IF(OR(Table1[[#This Row],[Rodents]],Table1[[#This Row],[Human]],Table1[[#This Row],[Pig]]),OR(ISNUMBER(FIND("intratrach",C1479)),ISNUMBER(FIND("nasal ",C1479)),ISNUMBER(FIND("instill",C1479))),"NA")</f>
        <v>1</v>
      </c>
      <c r="W1479" t="b">
        <f>IF(OR(Table1[[#This Row],[Rodents]],Table1[[#This Row],[Human]],Table1[[#This Row],[Pig]]),OR(ISNUMBER(FIND("dermal",C1479)),ISNUMBER(FIND("skin ",C1479))),"NA")</f>
        <v>0</v>
      </c>
      <c r="X1479" t="b">
        <f>IF(OR(Table1[[#This Row],[Rodents]],Table1[[#This Row],[Human]],Table1[[#This Row],[Pig]]),OR(ISNUMBER(FIND("injected",C1479)),ISNUMBER(FIND("periton",C1479)),ISNUMBER(FIND("intrascrot",C1479))),"NA")</f>
        <v>0</v>
      </c>
      <c r="Y1479" t="b">
        <f>IF(OR(Table1[[#This Row],[Rodents]],Table1[[#This Row],[Human]],Table1[[#This Row],[Pig]]),NOT(OR(Table1[[#This Row],[Inhaled/Intratracheal/intranasal]],Table1[[#This Row],[Dermal]],Table1[[#This Row],[Injected]])),"NA")</f>
        <v>0</v>
      </c>
      <c r="AA1479" t="b">
        <f>OR(ISNUMBER(FIND("fish ",C1479)),ISNUMBER(FIND("Fish ",C1479)),ISNUMBER(FIND("aquatic",C1479)),ISNUMBER(FIND("daphnids",C1479)),ISNUMBER(FIND("Carcinus maenas",C1479)),ISNUMBER(FIND("Daphnia",C1479)),ISNUMBER(FIND("Ruditapes philippinarum",C1479)),ISNUMBER(FIND("daphnia",C1479)),ISNUMBER(FIND("marine",C1479)),ISNUMBER(FIND("mussel",C1479)),ISNUMBER(FIND("algae",C1479)),ISNUMBER(FIND("Donax faba",C1479)),ISNUMBER(FIND("estuarine",C1479)),ISNUMBER(FIND("snail",C1479)),ISNUMBER(FIND("Prorocentrum donghaiense",C1479)) )</f>
        <v>0</v>
      </c>
      <c r="AB1479" t="b">
        <f>OR(ISNUMBER(FIND(" rat ",C1479)),ISNUMBER(FIND(" rats ",C1479)),ISNUMBER(FIND(" Rats ",C1479)),ISNUMBER(FIND(" Rat ",C1479)),ISNUMBER(FIND(" rat.",C1479)),ISNUMBER(FIND(" rats.",C1479)),ISNUMBER(FIND("mouse",C1479)),ISNUMBER(FIND("mice",C1479)), ISNUMBER(FIND(" Mice",C1479)))</f>
        <v>1</v>
      </c>
      <c r="AC1479" t="b">
        <f>OR(ISNUMBER(FIND(" cell ",C1479)),ISNUMBER(FIND("fibroblast",C1479)),ISNUMBER(FIND("macrophage",C1479)),ISNUMBER(FIND("epithelial",C1479)),ISNUMBER(FIND("endothelial",C1479)),ISNUMBER(FIND("neuron",C1479)),ISNUMBER(FIND(" cells ",C1479)),ISNUMBER(FIND("RBC",C1479)),ISNUMBER(FIND("mitochond",C1479)),ISNUMBER(FIND("adipocyte",C1479)),ISNUMBER(FIND("osteo",C1479)),ISNUMBER(FIND("keratin",C1479)),ISNUMBER(FIND(" cell's ",C1479)),ISNUMBER(FIND("eukary",C1479)),ISNUMBER(FIND("sperm",C1479)))</f>
        <v>1</v>
      </c>
      <c r="AD1479" t="b">
        <f>OR(ISNUMBER(FIND("human",B1479)),ISNUMBER(FIND("workers",B1479)),ISNUMBER(FIND("workforces",B1479)),ISNUMBER(FIND("occupational",B1479)),ISNUMBER(FIND("Case report",B1479)),ISNUMBER(FIND("Workplaces",B1479)),ISNUMBER(FIND("worker",B1479)))</f>
        <v>0</v>
      </c>
      <c r="AE1479" t="b">
        <f>OR(ISNUMBER(FIND(" plant ",C1479)),ISNUMBER(FIND("Plant ",C1479)),ISNUMBER(FIND("tomato",C1479)),ISNUMBER(FIND("plants",C1479)),ISNUMBER(FIND("Plants",C1479)),ISNUMBER(FIND("algae",C1479)),ISNUMBER(FIND("lettuce",C1479)),ISNUMBER(FIND("green gram sprouts ",C1479)),ISNUMBER(FIND("Cucurbita pepo",C1479)),ISNUMBER(FIND("bean ",C1479)),ISNUMBER(FIND("chloroplast",C1479)),ISNUMBER(FIND("chlorophyll",C1479)),ISNUMBER(FIND("seedling",C1479)),ISNUMBER(FIND("canola",C1479)),ISNUMBER(FIND("shoot",C1479)),ISNUMBER(FIND("photosynthes",C1479)),ISNUMBER(FIND(" leaves ",C1479)),,ISNUMBER(FIND("agriculture",C1479)),ISNUMBER(FIND(" crops ",C1479)))</f>
        <v>0</v>
      </c>
      <c r="AF1479" t="b">
        <f>OR(ISNUMBER(FIND("bacteria",C1479)),ISNUMBER(FIND("Bacteria",C1479)),ISNUMBER(FIND("Bacterium",C1479)),ISNUMBER(FIND("bacterium",C1479)),ISNUMBER(FIND(" coli ",C1479)))</f>
        <v>0</v>
      </c>
      <c r="AG1479" t="b">
        <f>OR(ISNUMBER(FIND("fungi",C1479)),ISNUMBER(FIND("Fungi",C1479)),ISNUMBER(FIND("fungus",C1479)),ISNUMBER(FIND("Fungus",C1479)),ISNUMBER(FIND("mushroom",C1479)),ISNUMBER(FIND("Mushroom",C1479)),ISNUMBER(FIND(" mold ",C1479)))</f>
        <v>0</v>
      </c>
      <c r="AH1479" t="b">
        <f>OR(ISNUMBER(FIND("Pig ",C1479)),ISNUMBER(FIND("pig ",C1479)),ISNUMBER(FIND("Pigs ",C1479)),ISNUMBER(FIND("pigs ",C1479)))</f>
        <v>0</v>
      </c>
      <c r="AI1479" t="b">
        <f>OR(ISNUMBER(FIND(" C. elegans",C1479)),ISNUMBER(FIND("Caenorhabditis elegans",C1479)),ISNUMBER(FIND("earthworms",C1479)),ISNUMBER(FIND(" Ficopomatus enigmaticus",C1479)),ISNUMBER(FIND("larva",C1479)),ISNUMBER(FIND("Lumbriculus variegatus",C1479)),ISNUMBER(FIND("nematode",C1479)))</f>
        <v>0</v>
      </c>
      <c r="AJ1479" t="b">
        <f>NOT(OR(AA1479,AB1479,AC1479,AD1479,AE1479,AF1479,AG1479,AH1479,AI1479))</f>
        <v>0</v>
      </c>
      <c r="AL1479" t="b">
        <f>OR(AA1479,AB1479,AD1479,AE1479,AF1479,AG1479,AH1479,AI1479)</f>
        <v>1</v>
      </c>
      <c r="AM1479" t="b">
        <f>IF(Table1[[#This Row],[In vivo?]],IF(Table1[[#This Row],[Cell]],FALSE,TRUE),FALSE)</f>
        <v>0</v>
      </c>
      <c r="AN1479" t="b">
        <f>AND(AC1479,AL1479)</f>
        <v>1</v>
      </c>
      <c r="AO1479" t="b">
        <f>IF(Table1[[#This Row],[Cell]],IF(Table1[[#This Row],[In vivo?]],FALSE,TRUE),FALSE)</f>
        <v>0</v>
      </c>
      <c r="AP1479" t="b">
        <f>NOT(OR(Table1[[#This Row],[In vivo?]],Table1[[#This Row],[Only in Cell]]))</f>
        <v>0</v>
      </c>
      <c r="AQ1479" t="b">
        <f>IF(OR(Table1[[#This Row],[Rodents]],Table1[[#This Row],[Human]],Table1[[#This Row],[Pig]]),OR(ISNUMBER(FIND("pulmonary",C1479)),ISNUMBER(FIND("lung",C1479))),"NA")</f>
        <v>1</v>
      </c>
      <c r="AR1479" t="b">
        <f>IF(OR(Table1[[#This Row],[Rodents]],Table1[[#This Row],[Human]],Table1[[#This Row],[Pig]]),OR(ISNUMBER(FIND("skin",C1479)),ISNUMBER(FIND("dermal",C1479))),"NA")</f>
        <v>0</v>
      </c>
      <c r="AS1479" t="b">
        <f>IF(OR(Table1[[#This Row],[Rodents]],Table1[[#This Row],[Human]],Table1[[#This Row],[Pig]]),OR(ISNUMBER(FIND("liver",C1479)),ISNUMBER(FIND("hepat",C1479))),"NA")</f>
        <v>0</v>
      </c>
      <c r="AT1479" t="b">
        <f>IF(OR(Table1[[#This Row],[Rodents]],Table1[[#This Row],[Human]],Table1[[#This Row],[Pig]]),OR(ISNUMBER(FIND("kidney",C1479)),ISNUMBER(FIND("neph",C1479))),"NA")</f>
        <v>0</v>
      </c>
      <c r="AU1479" t="b">
        <f>IF(OR(Table1[[#This Row],[Rodents]],Table1[[#This Row],[Human]],Table1[[#This Row],[Pig]]),OR(ISNUMBER(FIND("brain",C1479)),ISNUMBER(FIND("neur",C1479)),ISNUMBER(FIND("nerv",C1479))),"NA")</f>
        <v>0</v>
      </c>
      <c r="AV1479" t="b">
        <f>IF(OR(Table1[[#This Row],[Rodents]],Table1[[#This Row],[Human]],Table1[[#This Row],[Pig]]),OR(ISNUMBER(FIND("heart",C1479)),ISNUMBER(FIND("cardi",C1479))),"NA")</f>
        <v>0</v>
      </c>
      <c r="AW1479" t="b">
        <f>IF(OR(Table1[[#This Row],[Rodents]],Table1[[#This Row],[Human]],Table1[[#This Row],[Pig]]),OR(ISNUMBER(FIND("gastro",C1479)),ISNUMBER(FIND("intesti",C1479)),ISNUMBER(FIND("stomach",C1479))),"NA")</f>
        <v>0</v>
      </c>
      <c r="AX1479" t="b">
        <f>IF(OR(Table1[[#This Row],[Rodents]],Table1[[#This Row],[Human]],Table1[[#This Row],[Pig]]),NOT(OR(AQ1479,AR1479,AS1479,AT1479,AU1479,AV1479,AW1479)),"NA")</f>
        <v>0</v>
      </c>
      <c r="AY1479" t="b">
        <f>OR(ISNUMBER(FIND("SWCNT",C1479)),ISNUMBER(FIND("SWNT",C1479)),ISNUMBER(FIND("single-wall",C1479)),ISNUMBER(FIND("single wall",C1479)),ISNUMBER(FIND("Single wall",C1479)),ISNUMBER(FIND("Single-wall",C1479)),ISNUMBER(FIND("SWCNT",B1479)),ISNUMBER(FIND("SWNT",B1479)),ISNUMBER(FIND("single-wall",B1479)),ISNUMBER(FIND("single wall",B1479)),ISNUMBER(FIND("Single-wall",B1479)),ISNUMBER(FIND("Single wall",B1479)))</f>
        <v>1</v>
      </c>
      <c r="AZ1479" t="b">
        <f>OR(ISNUMBER(FIND("MWCNT",C1479)),ISNUMBER(FIND("MWNT",C1479)),ISNUMBER(FIND("multi-wall",C1479)),ISNUMBER(FIND("multi wall",C1479)),ISNUMBER(FIND("multiwall",C1479)),ISNUMBER(FIND("Multi-wall",C1479)),ISNUMBER(FIND("Multi wall",C1479)),ISNUMBER(FIND("Multiwall",C1479)),ISNUMBER(FIND("MWCNT",B1479)),ISNUMBER(FIND("MWNT",B1479)),ISNUMBER(FIND("multi-wall",B1479)),ISNUMBER(FIND("multi wall",B1479)),ISNUMBER(FIND("multiwall",B1479)),ISNUMBER(FIND("Multi-wall",B1479)),ISNUMBER(FIND("Multi wall",B1479)),ISNUMBER(FIND("Multiwall",B1479)),ISNUMBER(FIND("Double-wall",B1479)),ISNUMBER(FIND("Double wall",B1479)),ISNUMBER(FIND("Doublewall",B1479)),ISNUMBER(FIND("double-wall",B1479)),ISNUMBER(FIND("double wall",B1479)),ISNUMBER(FIND("doublewall",B1479)))</f>
        <v>0</v>
      </c>
      <c r="BA1479" t="b">
        <f>AND(Table1[[#This Row],[SWCNT]],Table1[[#This Row],[MWCNT]])</f>
        <v>0</v>
      </c>
      <c r="BB1479" t="b">
        <f>IF(Table1[[#This Row],[SWCNT]]=TRUE,FALSE,IF(Table1[[#This Row],[MWCNT]]=TRUE,FALSE,TRUE))</f>
        <v>0</v>
      </c>
      <c r="BC1479" s="18"/>
    </row>
    <row r="1480" spans="1:55" ht="277.5">
      <c r="A1480" t="s">
        <v>2612</v>
      </c>
      <c r="B1480" s="2" t="s">
        <v>2614</v>
      </c>
      <c r="C1480" s="16" t="s">
        <v>2616</v>
      </c>
      <c r="D1480" s="17" t="s">
        <v>260</v>
      </c>
      <c r="E1480" s="2">
        <v>2016</v>
      </c>
      <c r="F1480" t="b">
        <f>OR(ISNUMBER(FIND("cytotoxic",C1480)),ISNUMBER(FIND("Cytotoxic",C1480)),ISNUMBER(FIND("cellular toxicity",C1480)),ISNUMBER(FIND("cell death",C1480)),ISNUMBER(FIND("viable",C1480)),ISNUMBER(FIND("phytotoxic",C1480)),ISNUMBER(FIND("acute toxicity",C1480)),ISNUMBER(FIND("MTT",C1480)),ISNUMBER(FIND("survival",C1480)),ISNUMBER(FIND("prolifer",C1480)),ISNUMBER(FIND("apoptosis",C1480)),ISNUMBER(FIND("neurotoxic",C1480)),ISNUMBER(FIND("  lysis ",C1480)),ISNUMBER(FIND("necrosis",C1480)),ISNUMBER(FIND("cellular death",C1480))*3,ISNUMBER(FIND("LDH",C1480)),ISNUMBER(FIND("Acute toxicity",C1480)))</f>
        <v>1</v>
      </c>
      <c r="G1480" t="b">
        <f>OR(ISNUMBER(FIND("genotoxic",C1480)),ISNUMBER(FIND("genotoxicity",C1480)),ISNUMBER(FIND("DNA damage",C1480)),ISNUMBER(FIND("DNA",C1480)),ISNUMBER(FIND("RNA",C1480)),ISNUMBER(FIND("mesothelioma",C1480)),ISNUMBER(FIND("carcino",C1480)),ISNUMBER(FIND("mutagen",C1480)),ISNUMBER(FIND("genetic",C1480)))</f>
        <v>0</v>
      </c>
      <c r="H1480" t="b">
        <f>OR(ISNUMBER(FIND("inflammatory",C1480)),ISNUMBER(FIND("inflamm",C1480)))</f>
        <v>0</v>
      </c>
      <c r="I1480" t="b">
        <f>OR(ISNUMBER(FIND("immune",C1480)),ISNUMBER(FIND("immunological",C1480)),ISNUMBER(FIND("interleuk",C1480)),ISNUMBER(FIND("platelet activation",C1480)),ISNUMBER(FIND("monocyte",C1480)),ISNUMBER(FIND("leukocyte",C1480)),ISNUMBER(FIND("cytokine",C1480)),ISNUMBER(FIND("CD4",C1480)),ISNUMBER(FIND("CD8",C1480)),ISNUMBER(FIND("T-cell",C1480)))</f>
        <v>1</v>
      </c>
      <c r="J1480" t="b">
        <f>OR(ISNUMBER(FIND("reactive oxygen",C1480)),ISNUMBER(FIND("ROS",C1480)),ISNUMBER(FIND("free radical",C1480)),ISNUMBER(FIND("oxidative stress",C1480)),ISNUMBER(FIND("peroxid",C1480)),ISNUMBER(FIND("oxidative",C1480)),ISNUMBER(FIND("antioxid",C1480)))</f>
        <v>0</v>
      </c>
      <c r="K1480" t="b">
        <f>OR(ISNUMBER(FIND("autophag",C1480)))</f>
        <v>0</v>
      </c>
      <c r="L1480" t="b">
        <f>OR(ISNUMBER(FIND("morpholog",C1480)))</f>
        <v>1</v>
      </c>
      <c r="M1480" t="b">
        <f>OR(ISNUMBER(FIND("fibrosis",C1480)),ISNUMBER(FIND("Fibrosis",C1480)),ISNUMBER(FIND("fibrot",C1480)))</f>
        <v>1</v>
      </c>
      <c r="N1480" t="b">
        <f>OR(ISNUMBER(FIND("offspring",C1480)),ISNUMBER(FIND("Parental",C1480)),ISNUMBER(FIND("parental",C1480)),ISNUMBER(FIND("germline",C1480)),ISNUMBER(FIND("reproduc",C1480)),ISNUMBER(FIND("embryo",C1480)))</f>
        <v>0</v>
      </c>
      <c r="O1480" t="b">
        <f>OR(ISNUMBER(FIND("metabol",C1480)),ISNUMBER(FIND("Metabol",C1480)),ISNUMBER(FIND("digest",C1480)),ISNUMBER(FIND("mitochon",C1480)))</f>
        <v>0</v>
      </c>
      <c r="P1480" t="b">
        <f>OR(ISNUMBER(FIND("ecotox",C1480)),ISNUMBER(FIND("Ecotox",B1480)),ISNUMBER(FIND("ecotox",B1480)),ISNUMBER(FIND("Ecotox",C1480)))</f>
        <v>0</v>
      </c>
      <c r="Q1480" t="b">
        <f>OR(ISNUMBER(FIND("Bioaccum",C1480)),ISNUMBER(FIND("bioaccum",C1480)),ISNUMBER(FIND("accum",C1480)))</f>
        <v>0</v>
      </c>
      <c r="R1480" t="b">
        <f>OR(ISNUMBER(FIND("Occupation",C1480)),ISNUMBER(FIND("occupation",C1480)),ISNUMBER(FIND("worker",C1480)),ISNUMBER(FIND("workforce",C1480)))</f>
        <v>0</v>
      </c>
      <c r="S1480" t="b">
        <f>NOT(OR(F1480,G1480,H1480,I1480,J1480,K1480,L1480,M1480,N1480,O1480,P1480,Q1480,R1480))</f>
        <v>0</v>
      </c>
      <c r="U1480" t="b">
        <f>OR(Table1[[#This Row],[Inflammation]],Table1[[#This Row],[Immune]])</f>
        <v>1</v>
      </c>
      <c r="V1480" t="str">
        <f>IF(OR(Table1[[#This Row],[Rodents]],Table1[[#This Row],[Human]],Table1[[#This Row],[Pig]]),OR(ISNUMBER(FIND("intratrach",C1480)),ISNUMBER(FIND("nasal ",C1480)),ISNUMBER(FIND("instill",C1480))),"NA")</f>
        <v>NA</v>
      </c>
      <c r="W1480" t="str">
        <f>IF(OR(Table1[[#This Row],[Rodents]],Table1[[#This Row],[Human]],Table1[[#This Row],[Pig]]),OR(ISNUMBER(FIND("dermal",C1480)),ISNUMBER(FIND("skin ",C1480))),"NA")</f>
        <v>NA</v>
      </c>
      <c r="X1480" t="str">
        <f>IF(OR(Table1[[#This Row],[Rodents]],Table1[[#This Row],[Human]],Table1[[#This Row],[Pig]]),OR(ISNUMBER(FIND("injected",C1480)),ISNUMBER(FIND("periton",C1480)),ISNUMBER(FIND("intrascrot",C1480))),"NA")</f>
        <v>NA</v>
      </c>
      <c r="Y1480" t="str">
        <f>IF(OR(Table1[[#This Row],[Rodents]],Table1[[#This Row],[Human]],Table1[[#This Row],[Pig]]),NOT(OR(Table1[[#This Row],[Inhaled/Intratracheal/intranasal]],Table1[[#This Row],[Dermal]],Table1[[#This Row],[Injected]])),"NA")</f>
        <v>NA</v>
      </c>
      <c r="AA1480" t="b">
        <f>OR(ISNUMBER(FIND("fish ",C1480)),ISNUMBER(FIND("Fish ",C1480)),ISNUMBER(FIND("aquatic",C1480)),ISNUMBER(FIND("daphnids",C1480)),ISNUMBER(FIND("Carcinus maenas",C1480)),ISNUMBER(FIND("Daphnia",C1480)),ISNUMBER(FIND("Ruditapes philippinarum",C1480)),ISNUMBER(FIND("daphnia",C1480)),ISNUMBER(FIND("marine",C1480)),ISNUMBER(FIND("mussel",C1480)),ISNUMBER(FIND("algae",C1480)),ISNUMBER(FIND("Donax faba",C1480)),ISNUMBER(FIND("estuarine",C1480)),ISNUMBER(FIND("snail",C1480)),ISNUMBER(FIND("Prorocentrum donghaiense",C1480)) )</f>
        <v>0</v>
      </c>
      <c r="AB1480" t="b">
        <f>OR(ISNUMBER(FIND(" rat ",C1480)),ISNUMBER(FIND(" rats ",C1480)),ISNUMBER(FIND(" Rats ",C1480)),ISNUMBER(FIND(" Rat ",C1480)),ISNUMBER(FIND(" rat.",C1480)),ISNUMBER(FIND(" rats.",C1480)),ISNUMBER(FIND("mouse",C1480)),ISNUMBER(FIND("mice",C1480)), ISNUMBER(FIND(" Mice",C1480)))</f>
        <v>0</v>
      </c>
      <c r="AC1480" t="b">
        <f>OR(ISNUMBER(FIND(" cell ",C1480)),ISNUMBER(FIND("fibroblast",C1480)),ISNUMBER(FIND("macrophage",C1480)),ISNUMBER(FIND("epithelial",C1480)),ISNUMBER(FIND("endothelial",C1480)),ISNUMBER(FIND("neuron",C1480)),ISNUMBER(FIND(" cells ",C1480)),ISNUMBER(FIND("RBC",C1480)),ISNUMBER(FIND("mitochond",C1480)),ISNUMBER(FIND("adipocyte",C1480)),ISNUMBER(FIND("osteo",C1480)),ISNUMBER(FIND("keratin",C1480)),ISNUMBER(FIND(" cell's ",C1480)),ISNUMBER(FIND("eukary",C1480)),ISNUMBER(FIND("sperm",C1480)))</f>
        <v>1</v>
      </c>
      <c r="AD1480" t="b">
        <f>OR(ISNUMBER(FIND("human",B1480)),ISNUMBER(FIND("workers",B1480)),ISNUMBER(FIND("workforces",B1480)),ISNUMBER(FIND("occupational",B1480)),ISNUMBER(FIND("Case report",B1480)),ISNUMBER(FIND("Workplaces",B1480)),ISNUMBER(FIND("worker",B1480)))</f>
        <v>0</v>
      </c>
      <c r="AE1480" t="b">
        <f>OR(ISNUMBER(FIND(" plant ",C1480)),ISNUMBER(FIND("Plant ",C1480)),ISNUMBER(FIND("tomato",C1480)),ISNUMBER(FIND("plants",C1480)),ISNUMBER(FIND("Plants",C1480)),ISNUMBER(FIND("algae",C1480)),ISNUMBER(FIND("lettuce",C1480)),ISNUMBER(FIND("green gram sprouts ",C1480)),ISNUMBER(FIND("Cucurbita pepo",C1480)),ISNUMBER(FIND("bean ",C1480)),ISNUMBER(FIND("chloroplast",C1480)),ISNUMBER(FIND("chlorophyll",C1480)),ISNUMBER(FIND("seedling",C1480)),ISNUMBER(FIND("canola",C1480)),ISNUMBER(FIND("shoot",C1480)),ISNUMBER(FIND("photosynthes",C1480)),ISNUMBER(FIND(" leaves ",C1480)),,ISNUMBER(FIND("agriculture",C1480)),ISNUMBER(FIND(" crops ",C1480)))</f>
        <v>0</v>
      </c>
      <c r="AF1480" t="b">
        <f>OR(ISNUMBER(FIND("bacteria",C1480)),ISNUMBER(FIND("Bacteria",C1480)),ISNUMBER(FIND("Bacterium",C1480)),ISNUMBER(FIND("bacterium",C1480)),ISNUMBER(FIND(" coli ",C1480)))</f>
        <v>1</v>
      </c>
      <c r="AG1480" t="b">
        <f>OR(ISNUMBER(FIND("fungi",C1480)),ISNUMBER(FIND("Fungi",C1480)),ISNUMBER(FIND("fungus",C1480)),ISNUMBER(FIND("Fungus",C1480)),ISNUMBER(FIND("mushroom",C1480)),ISNUMBER(FIND("Mushroom",C1480)),ISNUMBER(FIND(" mold ",C1480)))</f>
        <v>0</v>
      </c>
      <c r="AH1480" t="b">
        <f>OR(ISNUMBER(FIND("Pig ",C1480)),ISNUMBER(FIND("pig ",C1480)),ISNUMBER(FIND("Pigs ",C1480)),ISNUMBER(FIND("pigs ",C1480)))</f>
        <v>0</v>
      </c>
      <c r="AI1480" t="b">
        <f>OR(ISNUMBER(FIND(" C. elegans",C1480)),ISNUMBER(FIND("Caenorhabditis elegans",C1480)),ISNUMBER(FIND("earthworms",C1480)),ISNUMBER(FIND(" Ficopomatus enigmaticus",C1480)),ISNUMBER(FIND("larva",C1480)),ISNUMBER(FIND("Lumbriculus variegatus",C1480)),ISNUMBER(FIND("nematode",C1480)))</f>
        <v>0</v>
      </c>
      <c r="AJ1480" t="b">
        <f>NOT(OR(AA1480,AB1480,AC1480,AD1480,AE1480,AF1480,AG1480,AH1480,AI1480))</f>
        <v>0</v>
      </c>
      <c r="AL1480" t="b">
        <f>OR(AA1480,AB1480,AD1480,AE1480,AF1480,AG1480,AH1480,AI1480)</f>
        <v>1</v>
      </c>
      <c r="AM1480" t="b">
        <f>IF(Table1[[#This Row],[In vivo?]],IF(Table1[[#This Row],[Cell]],FALSE,TRUE),FALSE)</f>
        <v>0</v>
      </c>
      <c r="AN1480" t="b">
        <f>AND(AC1480,AL1480)</f>
        <v>1</v>
      </c>
      <c r="AO1480" t="b">
        <f>IF(Table1[[#This Row],[Cell]],IF(Table1[[#This Row],[In vivo?]],FALSE,TRUE),FALSE)</f>
        <v>0</v>
      </c>
      <c r="AP1480" t="b">
        <f>NOT(OR(Table1[[#This Row],[In vivo?]],Table1[[#This Row],[Only in Cell]]))</f>
        <v>0</v>
      </c>
      <c r="AQ1480" t="str">
        <f>IF(OR(Table1[[#This Row],[Rodents]],Table1[[#This Row],[Human]],Table1[[#This Row],[Pig]]),OR(ISNUMBER(FIND("pulmonary",C1480)),ISNUMBER(FIND("lung",C1480))),"NA")</f>
        <v>NA</v>
      </c>
      <c r="AR1480" t="str">
        <f>IF(OR(Table1[[#This Row],[Rodents]],Table1[[#This Row],[Human]],Table1[[#This Row],[Pig]]),OR(ISNUMBER(FIND("skin",C1480)),ISNUMBER(FIND("dermal",C1480))),"NA")</f>
        <v>NA</v>
      </c>
      <c r="AS1480" t="str">
        <f>IF(OR(Table1[[#This Row],[Rodents]],Table1[[#This Row],[Human]],Table1[[#This Row],[Pig]]),OR(ISNUMBER(FIND("liver",C1480)),ISNUMBER(FIND("hepat",C1480))),"NA")</f>
        <v>NA</v>
      </c>
      <c r="AT1480" t="str">
        <f>IF(OR(Table1[[#This Row],[Rodents]],Table1[[#This Row],[Human]],Table1[[#This Row],[Pig]]),OR(ISNUMBER(FIND("kidney",C1480)),ISNUMBER(FIND("neph",C1480))),"NA")</f>
        <v>NA</v>
      </c>
      <c r="AU1480" t="str">
        <f>IF(OR(Table1[[#This Row],[Rodents]],Table1[[#This Row],[Human]],Table1[[#This Row],[Pig]]),OR(ISNUMBER(FIND("brain",C1480)),ISNUMBER(FIND("neur",C1480)),ISNUMBER(FIND("nerv",C1480))),"NA")</f>
        <v>NA</v>
      </c>
      <c r="AV1480" t="str">
        <f>IF(OR(Table1[[#This Row],[Rodents]],Table1[[#This Row],[Human]],Table1[[#This Row],[Pig]]),OR(ISNUMBER(FIND("heart",C1480)),ISNUMBER(FIND("cardi",C1480))),"NA")</f>
        <v>NA</v>
      </c>
      <c r="AW1480" t="str">
        <f>IF(OR(Table1[[#This Row],[Rodents]],Table1[[#This Row],[Human]],Table1[[#This Row],[Pig]]),OR(ISNUMBER(FIND("gastro",C1480)),ISNUMBER(FIND("intesti",C1480)),ISNUMBER(FIND("stomach",C1480))),"NA")</f>
        <v>NA</v>
      </c>
      <c r="AX1480" t="str">
        <f>IF(OR(Table1[[#This Row],[Rodents]],Table1[[#This Row],[Human]],Table1[[#This Row],[Pig]]),NOT(OR(AQ1480,AR1480,AS1480,AT1480,AU1480,AV1480,AW1480)),"NA")</f>
        <v>NA</v>
      </c>
      <c r="AY1480" t="b">
        <f>OR(ISNUMBER(FIND("SWCNT",C1480)),ISNUMBER(FIND("SWNT",C1480)),ISNUMBER(FIND("single-wall",C1480)),ISNUMBER(FIND("single wall",C1480)),ISNUMBER(FIND("Single wall",C1480)),ISNUMBER(FIND("Single-wall",C1480)),ISNUMBER(FIND("SWCNT",B1480)),ISNUMBER(FIND("SWNT",B1480)),ISNUMBER(FIND("single-wall",B1480)),ISNUMBER(FIND("single wall",B1480)),ISNUMBER(FIND("Single-wall",B1480)),ISNUMBER(FIND("Single wall",B1480)))</f>
        <v>1</v>
      </c>
      <c r="AZ1480" t="b">
        <f>OR(ISNUMBER(FIND("MWCNT",C1480)),ISNUMBER(FIND("MWNT",C1480)),ISNUMBER(FIND("multi-wall",C1480)),ISNUMBER(FIND("multi wall",C1480)),ISNUMBER(FIND("multiwall",C1480)),ISNUMBER(FIND("Multi-wall",C1480)),ISNUMBER(FIND("Multi wall",C1480)),ISNUMBER(FIND("Multiwall",C1480)),ISNUMBER(FIND("MWCNT",B1480)),ISNUMBER(FIND("MWNT",B1480)),ISNUMBER(FIND("multi-wall",B1480)),ISNUMBER(FIND("multi wall",B1480)),ISNUMBER(FIND("multiwall",B1480)),ISNUMBER(FIND("Multi-wall",B1480)),ISNUMBER(FIND("Multi wall",B1480)),ISNUMBER(FIND("Multiwall",B1480)),ISNUMBER(FIND("Double-wall",B1480)),ISNUMBER(FIND("Double wall",B1480)),ISNUMBER(FIND("Doublewall",B1480)),ISNUMBER(FIND("double-wall",B1480)),ISNUMBER(FIND("double wall",B1480)),ISNUMBER(FIND("doublewall",B1480)))</f>
        <v>0</v>
      </c>
      <c r="BA1480" t="b">
        <f>AND(Table1[[#This Row],[SWCNT]],Table1[[#This Row],[MWCNT]])</f>
        <v>0</v>
      </c>
      <c r="BB1480" t="b">
        <f>IF(Table1[[#This Row],[SWCNT]]=TRUE,FALSE,IF(Table1[[#This Row],[MWCNT]]=TRUE,FALSE,TRUE))</f>
        <v>0</v>
      </c>
      <c r="BC1480" s="18"/>
    </row>
    <row r="1481" spans="1:55" ht="166.5">
      <c r="A1481" t="s">
        <v>2638</v>
      </c>
      <c r="B1481" s="2" t="s">
        <v>2640</v>
      </c>
      <c r="C1481" s="16" t="s">
        <v>2642</v>
      </c>
      <c r="D1481" s="17" t="s">
        <v>2148</v>
      </c>
      <c r="E1481" s="2">
        <v>2016</v>
      </c>
      <c r="F1481" t="b">
        <f>OR(ISNUMBER(FIND("cytotoxic",C1481)),ISNUMBER(FIND("Cytotoxic",C1481)),ISNUMBER(FIND("cellular toxicity",C1481)),ISNUMBER(FIND("cell death",C1481)),ISNUMBER(FIND("viable",C1481)),ISNUMBER(FIND("phytotoxic",C1481)),ISNUMBER(FIND("acute toxicity",C1481)),ISNUMBER(FIND("MTT",C1481)),ISNUMBER(FIND("survival",C1481)),ISNUMBER(FIND("prolifer",C1481)),ISNUMBER(FIND("apoptosis",C1481)),ISNUMBER(FIND("neurotoxic",C1481)),ISNUMBER(FIND("  lysis ",C1481)),ISNUMBER(FIND("necrosis",C1481)),ISNUMBER(FIND("cellular death",C1481))*3,ISNUMBER(FIND("LDH",C1481)),ISNUMBER(FIND("Acute toxicity",C1481)))</f>
        <v>1</v>
      </c>
      <c r="G1481" t="b">
        <f>OR(ISNUMBER(FIND("genotoxic",C1481)),ISNUMBER(FIND("genotoxicity",C1481)),ISNUMBER(FIND("DNA damage",C1481)),ISNUMBER(FIND("DNA",C1481)),ISNUMBER(FIND("RNA",C1481)),ISNUMBER(FIND("mesothelioma",C1481)),ISNUMBER(FIND("carcino",C1481)),ISNUMBER(FIND("mutagen",C1481)),ISNUMBER(FIND("genetic",C1481)))</f>
        <v>0</v>
      </c>
      <c r="H1481" t="b">
        <f>OR(ISNUMBER(FIND("inflammatory",C1481)),ISNUMBER(FIND("inflamm",C1481)))</f>
        <v>0</v>
      </c>
      <c r="I1481" t="b">
        <f>OR(ISNUMBER(FIND("immune",C1481)),ISNUMBER(FIND("immunological",C1481)),ISNUMBER(FIND("interleuk",C1481)),ISNUMBER(FIND("platelet activation",C1481)),ISNUMBER(FIND("monocyte",C1481)),ISNUMBER(FIND("leukocyte",C1481)),ISNUMBER(FIND("cytokine",C1481)),ISNUMBER(FIND("CD4",C1481)),ISNUMBER(FIND("CD8",C1481)),ISNUMBER(FIND("T-cell",C1481)))</f>
        <v>0</v>
      </c>
      <c r="J1481" t="b">
        <f>OR(ISNUMBER(FIND("reactive oxygen",C1481)),ISNUMBER(FIND("ROS",C1481)),ISNUMBER(FIND("free radical",C1481)),ISNUMBER(FIND("oxidative stress",C1481)),ISNUMBER(FIND("peroxid",C1481)),ISNUMBER(FIND("oxidative",C1481)),ISNUMBER(FIND("antioxid",C1481)))</f>
        <v>1</v>
      </c>
      <c r="K1481" t="b">
        <f>OR(ISNUMBER(FIND("autophag",C1481)))</f>
        <v>0</v>
      </c>
      <c r="L1481" t="b">
        <f>OR(ISNUMBER(FIND("morpholog",C1481)))</f>
        <v>0</v>
      </c>
      <c r="M1481" t="b">
        <f>OR(ISNUMBER(FIND("fibrosis",C1481)),ISNUMBER(FIND("Fibrosis",C1481)),ISNUMBER(FIND("fibrot",C1481)))</f>
        <v>0</v>
      </c>
      <c r="N1481" t="b">
        <f>OR(ISNUMBER(FIND("offspring",C1481)),ISNUMBER(FIND("Parental",C1481)),ISNUMBER(FIND("parental",C1481)),ISNUMBER(FIND("germline",C1481)),ISNUMBER(FIND("reproduc",C1481)),ISNUMBER(FIND("embryo",C1481)))</f>
        <v>0</v>
      </c>
      <c r="O1481" t="b">
        <f>OR(ISNUMBER(FIND("metabol",C1481)),ISNUMBER(FIND("Metabol",C1481)),ISNUMBER(FIND("digest",C1481)),ISNUMBER(FIND("mitochon",C1481)))</f>
        <v>0</v>
      </c>
      <c r="P1481" t="b">
        <f>OR(ISNUMBER(FIND("ecotox",C1481)),ISNUMBER(FIND("Ecotox",B1481)),ISNUMBER(FIND("ecotox",B1481)),ISNUMBER(FIND("Ecotox",C1481)))</f>
        <v>0</v>
      </c>
      <c r="Q1481" t="b">
        <f>OR(ISNUMBER(FIND("Bioaccum",C1481)),ISNUMBER(FIND("bioaccum",C1481)),ISNUMBER(FIND("accum",C1481)))</f>
        <v>0</v>
      </c>
      <c r="R1481" t="b">
        <f>OR(ISNUMBER(FIND("Occupation",C1481)),ISNUMBER(FIND("occupation",C1481)),ISNUMBER(FIND("worker",C1481)),ISNUMBER(FIND("workforce",C1481)))</f>
        <v>0</v>
      </c>
      <c r="S1481" t="b">
        <f>NOT(OR(F1481,G1481,H1481,I1481,J1481,K1481,L1481,M1481,N1481,O1481,P1481,Q1481,R1481))</f>
        <v>0</v>
      </c>
      <c r="U1481" t="b">
        <f>OR(Table1[[#This Row],[Inflammation]],Table1[[#This Row],[Immune]])</f>
        <v>0</v>
      </c>
      <c r="V1481" t="str">
        <f>IF(OR(Table1[[#This Row],[Rodents]],Table1[[#This Row],[Human]],Table1[[#This Row],[Pig]]),OR(ISNUMBER(FIND("intratrach",C1481)),ISNUMBER(FIND("nasal ",C1481)),ISNUMBER(FIND("instill",C1481))),"NA")</f>
        <v>NA</v>
      </c>
      <c r="W1481" t="str">
        <f>IF(OR(Table1[[#This Row],[Rodents]],Table1[[#This Row],[Human]],Table1[[#This Row],[Pig]]),OR(ISNUMBER(FIND("dermal",C1481)),ISNUMBER(FIND("skin ",C1481))),"NA")</f>
        <v>NA</v>
      </c>
      <c r="X1481" t="str">
        <f>IF(OR(Table1[[#This Row],[Rodents]],Table1[[#This Row],[Human]],Table1[[#This Row],[Pig]]),OR(ISNUMBER(FIND("injected",C1481)),ISNUMBER(FIND("periton",C1481)),ISNUMBER(FIND("intrascrot",C1481))),"NA")</f>
        <v>NA</v>
      </c>
      <c r="Y1481" t="str">
        <f>IF(OR(Table1[[#This Row],[Rodents]],Table1[[#This Row],[Human]],Table1[[#This Row],[Pig]]),NOT(OR(Table1[[#This Row],[Inhaled/Intratracheal/intranasal]],Table1[[#This Row],[Dermal]],Table1[[#This Row],[Injected]])),"NA")</f>
        <v>NA</v>
      </c>
      <c r="AA1481" t="b">
        <f>OR(ISNUMBER(FIND("fish ",C1481)),ISNUMBER(FIND("Fish ",C1481)),ISNUMBER(FIND("aquatic",C1481)),ISNUMBER(FIND("daphnids",C1481)),ISNUMBER(FIND("Carcinus maenas",C1481)),ISNUMBER(FIND("Daphnia",C1481)),ISNUMBER(FIND("Ruditapes philippinarum",C1481)),ISNUMBER(FIND("daphnia",C1481)),ISNUMBER(FIND("marine",C1481)),ISNUMBER(FIND("mussel",C1481)),ISNUMBER(FIND("algae",C1481)),ISNUMBER(FIND("Donax faba",C1481)),ISNUMBER(FIND("estuarine",C1481)),ISNUMBER(FIND("snail",C1481)),ISNUMBER(FIND("Prorocentrum donghaiense",C1481)) )</f>
        <v>0</v>
      </c>
      <c r="AB1481" t="b">
        <f>OR(ISNUMBER(FIND(" rat ",C1481)),ISNUMBER(FIND(" rats ",C1481)),ISNUMBER(FIND(" Rats ",C1481)),ISNUMBER(FIND(" Rat ",C1481)),ISNUMBER(FIND(" rat.",C1481)),ISNUMBER(FIND(" rats.",C1481)),ISNUMBER(FIND("mouse",C1481)),ISNUMBER(FIND("mice",C1481)), ISNUMBER(FIND(" Mice",C1481)))</f>
        <v>0</v>
      </c>
      <c r="AC1481" t="b">
        <f>OR(ISNUMBER(FIND(" cell ",C1481)),ISNUMBER(FIND("fibroblast",C1481)),ISNUMBER(FIND("macrophage",C1481)),ISNUMBER(FIND("epithelial",C1481)),ISNUMBER(FIND("endothelial",C1481)),ISNUMBER(FIND("neuron",C1481)),ISNUMBER(FIND(" cells ",C1481)),ISNUMBER(FIND("RBC",C1481)),ISNUMBER(FIND("mitochond",C1481)),ISNUMBER(FIND("adipocyte",C1481)),ISNUMBER(FIND("osteo",C1481)),ISNUMBER(FIND("keratin",C1481)),ISNUMBER(FIND(" cell's ",C1481)),ISNUMBER(FIND("eukary",C1481)),ISNUMBER(FIND("sperm",C1481)))</f>
        <v>1</v>
      </c>
      <c r="AD1481" t="b">
        <f>OR(ISNUMBER(FIND("human",B1481)),ISNUMBER(FIND("workers",B1481)),ISNUMBER(FIND("workforces",B1481)),ISNUMBER(FIND("occupational",B1481)),ISNUMBER(FIND("Case report",B1481)),ISNUMBER(FIND("Workplaces",B1481)),ISNUMBER(FIND("worker",B1481)))</f>
        <v>0</v>
      </c>
      <c r="AE1481" t="b">
        <f>OR(ISNUMBER(FIND(" plant ",C1481)),ISNUMBER(FIND("Plant ",C1481)),ISNUMBER(FIND("tomato",C1481)),ISNUMBER(FIND("plants",C1481)),ISNUMBER(FIND("Plants",C1481)),ISNUMBER(FIND("algae",C1481)),ISNUMBER(FIND("lettuce",C1481)),ISNUMBER(FIND("green gram sprouts ",C1481)),ISNUMBER(FIND("Cucurbita pepo",C1481)),ISNUMBER(FIND("bean ",C1481)),ISNUMBER(FIND("chloroplast",C1481)),ISNUMBER(FIND("chlorophyll",C1481)),ISNUMBER(FIND("seedling",C1481)),ISNUMBER(FIND("canola",C1481)),ISNUMBER(FIND("shoot",C1481)),ISNUMBER(FIND("photosynthes",C1481)),ISNUMBER(FIND(" leaves ",C1481)),,ISNUMBER(FIND("agriculture",C1481)),ISNUMBER(FIND(" crops ",C1481)))</f>
        <v>0</v>
      </c>
      <c r="AF1481" t="b">
        <f>OR(ISNUMBER(FIND("bacteria",C1481)),ISNUMBER(FIND("Bacteria",C1481)),ISNUMBER(FIND("Bacterium",C1481)),ISNUMBER(FIND("bacterium",C1481)),ISNUMBER(FIND(" coli ",C1481)))</f>
        <v>0</v>
      </c>
      <c r="AG1481" t="b">
        <f>OR(ISNUMBER(FIND("fungi",C1481)),ISNUMBER(FIND("Fungi",C1481)),ISNUMBER(FIND("fungus",C1481)),ISNUMBER(FIND("Fungus",C1481)),ISNUMBER(FIND("mushroom",C1481)),ISNUMBER(FIND("Mushroom",C1481)),ISNUMBER(FIND(" mold ",C1481)))</f>
        <v>0</v>
      </c>
      <c r="AH1481" t="b">
        <f>OR(ISNUMBER(FIND("Pig ",C1481)),ISNUMBER(FIND("pig ",C1481)),ISNUMBER(FIND("Pigs ",C1481)),ISNUMBER(FIND("pigs ",C1481)))</f>
        <v>0</v>
      </c>
      <c r="AI1481" t="b">
        <f>OR(ISNUMBER(FIND(" C. elegans",C1481)),ISNUMBER(FIND("Caenorhabditis elegans",C1481)),ISNUMBER(FIND("earthworms",C1481)),ISNUMBER(FIND(" Ficopomatus enigmaticus",C1481)),ISNUMBER(FIND("larva",C1481)),ISNUMBER(FIND("Lumbriculus variegatus",C1481)),ISNUMBER(FIND("nematode",C1481)))</f>
        <v>0</v>
      </c>
      <c r="AJ1481" t="b">
        <f>NOT(OR(AA1481,AB1481,AC1481,AD1481,AE1481,AF1481,AG1481,AH1481,AI1481))</f>
        <v>0</v>
      </c>
      <c r="AL1481" t="b">
        <f>OR(AA1481,AB1481,AD1481,AE1481,AF1481,AG1481,AH1481,AI1481)</f>
        <v>0</v>
      </c>
      <c r="AM1481" t="b">
        <f>IF(Table1[[#This Row],[In vivo?]],IF(Table1[[#This Row],[Cell]],FALSE,TRUE),FALSE)</f>
        <v>0</v>
      </c>
      <c r="AN1481" t="b">
        <f>AND(AC1481,AL1481)</f>
        <v>0</v>
      </c>
      <c r="AO1481" t="b">
        <f>IF(Table1[[#This Row],[Cell]],IF(Table1[[#This Row],[In vivo?]],FALSE,TRUE),FALSE)</f>
        <v>1</v>
      </c>
      <c r="AP1481" t="b">
        <f>NOT(OR(Table1[[#This Row],[In vivo?]],Table1[[#This Row],[Only in Cell]]))</f>
        <v>0</v>
      </c>
      <c r="AQ1481" t="str">
        <f>IF(OR(Table1[[#This Row],[Rodents]],Table1[[#This Row],[Human]],Table1[[#This Row],[Pig]]),OR(ISNUMBER(FIND("pulmonary",C1481)),ISNUMBER(FIND("lung",C1481))),"NA")</f>
        <v>NA</v>
      </c>
      <c r="AR1481" t="str">
        <f>IF(OR(Table1[[#This Row],[Rodents]],Table1[[#This Row],[Human]],Table1[[#This Row],[Pig]]),OR(ISNUMBER(FIND("skin",C1481)),ISNUMBER(FIND("dermal",C1481))),"NA")</f>
        <v>NA</v>
      </c>
      <c r="AS1481" t="str">
        <f>IF(OR(Table1[[#This Row],[Rodents]],Table1[[#This Row],[Human]],Table1[[#This Row],[Pig]]),OR(ISNUMBER(FIND("liver",C1481)),ISNUMBER(FIND("hepat",C1481))),"NA")</f>
        <v>NA</v>
      </c>
      <c r="AT1481" t="str">
        <f>IF(OR(Table1[[#This Row],[Rodents]],Table1[[#This Row],[Human]],Table1[[#This Row],[Pig]]),OR(ISNUMBER(FIND("kidney",C1481)),ISNUMBER(FIND("neph",C1481))),"NA")</f>
        <v>NA</v>
      </c>
      <c r="AU1481" t="str">
        <f>IF(OR(Table1[[#This Row],[Rodents]],Table1[[#This Row],[Human]],Table1[[#This Row],[Pig]]),OR(ISNUMBER(FIND("brain",C1481)),ISNUMBER(FIND("neur",C1481)),ISNUMBER(FIND("nerv",C1481))),"NA")</f>
        <v>NA</v>
      </c>
      <c r="AV1481" t="str">
        <f>IF(OR(Table1[[#This Row],[Rodents]],Table1[[#This Row],[Human]],Table1[[#This Row],[Pig]]),OR(ISNUMBER(FIND("heart",C1481)),ISNUMBER(FIND("cardi",C1481))),"NA")</f>
        <v>NA</v>
      </c>
      <c r="AW1481" t="str">
        <f>IF(OR(Table1[[#This Row],[Rodents]],Table1[[#This Row],[Human]],Table1[[#This Row],[Pig]]),OR(ISNUMBER(FIND("gastro",C1481)),ISNUMBER(FIND("intesti",C1481)),ISNUMBER(FIND("stomach",C1481))),"NA")</f>
        <v>NA</v>
      </c>
      <c r="AX1481" t="str">
        <f>IF(OR(Table1[[#This Row],[Rodents]],Table1[[#This Row],[Human]],Table1[[#This Row],[Pig]]),NOT(OR(AQ1481,AR1481,AS1481,AT1481,AU1481,AV1481,AW1481)),"NA")</f>
        <v>NA</v>
      </c>
      <c r="AY1481" t="b">
        <f>OR(ISNUMBER(FIND("SWCNT",C1481)),ISNUMBER(FIND("SWNT",C1481)),ISNUMBER(FIND("single-wall",C1481)),ISNUMBER(FIND("single wall",C1481)),ISNUMBER(FIND("Single wall",C1481)),ISNUMBER(FIND("Single-wall",C1481)),ISNUMBER(FIND("SWCNT",B1481)),ISNUMBER(FIND("SWNT",B1481)),ISNUMBER(FIND("single-wall",B1481)),ISNUMBER(FIND("single wall",B1481)),ISNUMBER(FIND("Single-wall",B1481)),ISNUMBER(FIND("Single wall",B1481)))</f>
        <v>0</v>
      </c>
      <c r="AZ1481" t="b">
        <f>OR(ISNUMBER(FIND("MWCNT",C1481)),ISNUMBER(FIND("MWNT",C1481)),ISNUMBER(FIND("multi-wall",C1481)),ISNUMBER(FIND("multi wall",C1481)),ISNUMBER(FIND("multiwall",C1481)),ISNUMBER(FIND("Multi-wall",C1481)),ISNUMBER(FIND("Multi wall",C1481)),ISNUMBER(FIND("Multiwall",C1481)),ISNUMBER(FIND("MWCNT",B1481)),ISNUMBER(FIND("MWNT",B1481)),ISNUMBER(FIND("multi-wall",B1481)),ISNUMBER(FIND("multi wall",B1481)),ISNUMBER(FIND("multiwall",B1481)),ISNUMBER(FIND("Multi-wall",B1481)),ISNUMBER(FIND("Multi wall",B1481)),ISNUMBER(FIND("Multiwall",B1481)),ISNUMBER(FIND("Double-wall",B1481)),ISNUMBER(FIND("Double wall",B1481)),ISNUMBER(FIND("Doublewall",B1481)),ISNUMBER(FIND("double-wall",B1481)),ISNUMBER(FIND("double wall",B1481)),ISNUMBER(FIND("doublewall",B1481)))</f>
        <v>1</v>
      </c>
      <c r="BA1481" t="b">
        <f>AND(Table1[[#This Row],[SWCNT]],Table1[[#This Row],[MWCNT]])</f>
        <v>0</v>
      </c>
      <c r="BB1481" t="b">
        <f>IF(Table1[[#This Row],[SWCNT]]=TRUE,FALSE,IF(Table1[[#This Row],[MWCNT]]=TRUE,FALSE,TRUE))</f>
        <v>0</v>
      </c>
      <c r="BC1481" s="18"/>
    </row>
    <row r="1482" spans="1:55" ht="277.5">
      <c r="A1482" t="s">
        <v>2649</v>
      </c>
      <c r="B1482" s="2" t="s">
        <v>2650</v>
      </c>
      <c r="C1482" s="16" t="s">
        <v>2651</v>
      </c>
      <c r="D1482" s="17" t="s">
        <v>271</v>
      </c>
      <c r="E1482" s="2">
        <v>2016</v>
      </c>
      <c r="F1482" t="b">
        <f>OR(ISNUMBER(FIND("cytotoxic",C1482)),ISNUMBER(FIND("Cytotoxic",C1482)),ISNUMBER(FIND("cellular toxicity",C1482)),ISNUMBER(FIND("cell death",C1482)),ISNUMBER(FIND("viable",C1482)),ISNUMBER(FIND("phytotoxic",C1482)),ISNUMBER(FIND("acute toxicity",C1482)),ISNUMBER(FIND("MTT",C1482)),ISNUMBER(FIND("survival",C1482)),ISNUMBER(FIND("prolifer",C1482)),ISNUMBER(FIND("apoptosis",C1482)),ISNUMBER(FIND("neurotoxic",C1482)),ISNUMBER(FIND("  lysis ",C1482)),ISNUMBER(FIND("necrosis",C1482)),ISNUMBER(FIND("cellular death",C1482))*3,ISNUMBER(FIND("LDH",C1482)),ISNUMBER(FIND("Acute toxicity",C1482)))</f>
        <v>0</v>
      </c>
      <c r="G1482" t="b">
        <f>OR(ISNUMBER(FIND("genotoxic",C1482)),ISNUMBER(FIND("genotoxicity",C1482)),ISNUMBER(FIND("DNA damage",C1482)),ISNUMBER(FIND("DNA",C1482)),ISNUMBER(FIND("RNA",C1482)),ISNUMBER(FIND("mesothelioma",C1482)),ISNUMBER(FIND("carcino",C1482)),ISNUMBER(FIND("mutagen",C1482)),ISNUMBER(FIND("genetic",C1482)))</f>
        <v>1</v>
      </c>
      <c r="H1482" t="b">
        <f>OR(ISNUMBER(FIND("inflammatory",C1482)),ISNUMBER(FIND("inflamm",C1482)))</f>
        <v>0</v>
      </c>
      <c r="I1482" t="b">
        <f>OR(ISNUMBER(FIND("immune",C1482)),ISNUMBER(FIND("immunological",C1482)),ISNUMBER(FIND("interleuk",C1482)),ISNUMBER(FIND("platelet activation",C1482)),ISNUMBER(FIND("monocyte",C1482)),ISNUMBER(FIND("leukocyte",C1482)),ISNUMBER(FIND("cytokine",C1482)),ISNUMBER(FIND("CD4",C1482)),ISNUMBER(FIND("CD8",C1482)),ISNUMBER(FIND("T-cell",C1482)))</f>
        <v>1</v>
      </c>
      <c r="J1482" t="b">
        <f>OR(ISNUMBER(FIND("reactive oxygen",C1482)),ISNUMBER(FIND("ROS",C1482)),ISNUMBER(FIND("free radical",C1482)),ISNUMBER(FIND("oxidative stress",C1482)),ISNUMBER(FIND("peroxid",C1482)),ISNUMBER(FIND("oxidative",C1482)),ISNUMBER(FIND("antioxid",C1482)))</f>
        <v>0</v>
      </c>
      <c r="K1482" t="b">
        <f>OR(ISNUMBER(FIND("autophag",C1482)))</f>
        <v>0</v>
      </c>
      <c r="L1482" t="b">
        <f>OR(ISNUMBER(FIND("morpholog",C1482)))</f>
        <v>0</v>
      </c>
      <c r="M1482" t="b">
        <f>OR(ISNUMBER(FIND("fibrosis",C1482)),ISNUMBER(FIND("Fibrosis",C1482)),ISNUMBER(FIND("fibrot",C1482)))</f>
        <v>0</v>
      </c>
      <c r="N1482" t="b">
        <f>OR(ISNUMBER(FIND("offspring",C1482)),ISNUMBER(FIND("Parental",C1482)),ISNUMBER(FIND("parental",C1482)),ISNUMBER(FIND("germline",C1482)),ISNUMBER(FIND("reproduc",C1482)),ISNUMBER(FIND("embryo",C1482)))</f>
        <v>1</v>
      </c>
      <c r="O1482" t="b">
        <f>OR(ISNUMBER(FIND("metabol",C1482)),ISNUMBER(FIND("Metabol",C1482)),ISNUMBER(FIND("digest",C1482)),ISNUMBER(FIND("mitochon",C1482)))</f>
        <v>0</v>
      </c>
      <c r="P1482" t="b">
        <f>OR(ISNUMBER(FIND("ecotox",C1482)),ISNUMBER(FIND("Ecotox",B1482)),ISNUMBER(FIND("ecotox",B1482)),ISNUMBER(FIND("Ecotox",C1482)))</f>
        <v>0</v>
      </c>
      <c r="Q1482" t="b">
        <f>OR(ISNUMBER(FIND("Bioaccum",C1482)),ISNUMBER(FIND("bioaccum",C1482)),ISNUMBER(FIND("accum",C1482)))</f>
        <v>1</v>
      </c>
      <c r="R1482" t="b">
        <f>OR(ISNUMBER(FIND("Occupation",C1482)),ISNUMBER(FIND("occupation",C1482)),ISNUMBER(FIND("worker",C1482)),ISNUMBER(FIND("workforce",C1482)))</f>
        <v>0</v>
      </c>
      <c r="S1482" t="b">
        <f>NOT(OR(F1482,G1482,H1482,I1482,J1482,K1482,L1482,M1482,N1482,O1482,P1482,Q1482,R1482))</f>
        <v>0</v>
      </c>
      <c r="U1482" t="b">
        <f>OR(Table1[[#This Row],[Inflammation]],Table1[[#This Row],[Immune]])</f>
        <v>1</v>
      </c>
      <c r="V1482" t="b">
        <f>IF(OR(Table1[[#This Row],[Rodents]],Table1[[#This Row],[Human]],Table1[[#This Row],[Pig]]),OR(ISNUMBER(FIND("intratrach",C1482)),ISNUMBER(FIND("nasal ",C1482)),ISNUMBER(FIND("instill",C1482))),"NA")</f>
        <v>0</v>
      </c>
      <c r="W1482" t="b">
        <f>IF(OR(Table1[[#This Row],[Rodents]],Table1[[#This Row],[Human]],Table1[[#This Row],[Pig]]),OR(ISNUMBER(FIND("dermal",C1482)),ISNUMBER(FIND("skin ",C1482))),"NA")</f>
        <v>0</v>
      </c>
      <c r="X1482" t="b">
        <f>IF(OR(Table1[[#This Row],[Rodents]],Table1[[#This Row],[Human]],Table1[[#This Row],[Pig]]),OR(ISNUMBER(FIND("injected",C1482)),ISNUMBER(FIND("periton",C1482)),ISNUMBER(FIND("intrascrot",C1482))),"NA")</f>
        <v>1</v>
      </c>
      <c r="Y1482" t="b">
        <f>IF(OR(Table1[[#This Row],[Rodents]],Table1[[#This Row],[Human]],Table1[[#This Row],[Pig]]),NOT(OR(Table1[[#This Row],[Inhaled/Intratracheal/intranasal]],Table1[[#This Row],[Dermal]],Table1[[#This Row],[Injected]])),"NA")</f>
        <v>0</v>
      </c>
      <c r="AA1482" t="b">
        <f>OR(ISNUMBER(FIND("fish ",C1482)),ISNUMBER(FIND("Fish ",C1482)),ISNUMBER(FIND("aquatic",C1482)),ISNUMBER(FIND("daphnids",C1482)),ISNUMBER(FIND("Carcinus maenas",C1482)),ISNUMBER(FIND("Daphnia",C1482)),ISNUMBER(FIND("Ruditapes philippinarum",C1482)),ISNUMBER(FIND("daphnia",C1482)),ISNUMBER(FIND("marine",C1482)),ISNUMBER(FIND("mussel",C1482)),ISNUMBER(FIND("algae",C1482)),ISNUMBER(FIND("Donax faba",C1482)),ISNUMBER(FIND("estuarine",C1482)),ISNUMBER(FIND("snail",C1482)),ISNUMBER(FIND("Prorocentrum donghaiense",C1482)) )</f>
        <v>0</v>
      </c>
      <c r="AB1482" t="b">
        <f>OR(ISNUMBER(FIND(" rat ",C1482)),ISNUMBER(FIND(" rats ",C1482)),ISNUMBER(FIND(" Rats ",C1482)),ISNUMBER(FIND(" Rat ",C1482)),ISNUMBER(FIND(" rat.",C1482)),ISNUMBER(FIND(" rats.",C1482)),ISNUMBER(FIND("mouse",C1482)),ISNUMBER(FIND("mice",C1482)), ISNUMBER(FIND(" Mice",C1482)))</f>
        <v>1</v>
      </c>
      <c r="AC1482" t="b">
        <f>OR(ISNUMBER(FIND(" cell ",C1482)),ISNUMBER(FIND("fibroblast",C1482)),ISNUMBER(FIND("macrophage",C1482)),ISNUMBER(FIND("epithelial",C1482)),ISNUMBER(FIND("endothelial",C1482)),ISNUMBER(FIND("neuron",C1482)),ISNUMBER(FIND(" cells ",C1482)),ISNUMBER(FIND("RBC",C1482)),ISNUMBER(FIND("mitochond",C1482)),ISNUMBER(FIND("adipocyte",C1482)),ISNUMBER(FIND("osteo",C1482)),ISNUMBER(FIND("keratin",C1482)),ISNUMBER(FIND(" cell's ",C1482)),ISNUMBER(FIND("eukary",C1482)),ISNUMBER(FIND("sperm",C1482)))</f>
        <v>0</v>
      </c>
      <c r="AD1482" t="b">
        <f>OR(ISNUMBER(FIND("human",B1482)),ISNUMBER(FIND("workers",B1482)),ISNUMBER(FIND("workforces",B1482)),ISNUMBER(FIND("occupational",B1482)),ISNUMBER(FIND("Case report",B1482)),ISNUMBER(FIND("Workplaces",B1482)),ISNUMBER(FIND("worker",B1482)))</f>
        <v>0</v>
      </c>
      <c r="AE1482" t="b">
        <f>OR(ISNUMBER(FIND(" plant ",C1482)),ISNUMBER(FIND("Plant ",C1482)),ISNUMBER(FIND("tomato",C1482)),ISNUMBER(FIND("plants",C1482)),ISNUMBER(FIND("Plants",C1482)),ISNUMBER(FIND("algae",C1482)),ISNUMBER(FIND("lettuce",C1482)),ISNUMBER(FIND("green gram sprouts ",C1482)),ISNUMBER(FIND("Cucurbita pepo",C1482)),ISNUMBER(FIND("bean ",C1482)),ISNUMBER(FIND("chloroplast",C1482)),ISNUMBER(FIND("chlorophyll",C1482)),ISNUMBER(FIND("seedling",C1482)),ISNUMBER(FIND("canola",C1482)),ISNUMBER(FIND("shoot",C1482)),ISNUMBER(FIND("photosynthes",C1482)),ISNUMBER(FIND(" leaves ",C1482)),,ISNUMBER(FIND("agriculture",C1482)),ISNUMBER(FIND(" crops ",C1482)))</f>
        <v>0</v>
      </c>
      <c r="AF1482" t="b">
        <f>OR(ISNUMBER(FIND("bacteria",C1482)),ISNUMBER(FIND("Bacteria",C1482)),ISNUMBER(FIND("Bacterium",C1482)),ISNUMBER(FIND("bacterium",C1482)),ISNUMBER(FIND(" coli ",C1482)))</f>
        <v>0</v>
      </c>
      <c r="AG1482" t="b">
        <f>OR(ISNUMBER(FIND("fungi",C1482)),ISNUMBER(FIND("Fungi",C1482)),ISNUMBER(FIND("fungus",C1482)),ISNUMBER(FIND("Fungus",C1482)),ISNUMBER(FIND("mushroom",C1482)),ISNUMBER(FIND("Mushroom",C1482)),ISNUMBER(FIND(" mold ",C1482)))</f>
        <v>0</v>
      </c>
      <c r="AH1482" t="b">
        <f>OR(ISNUMBER(FIND("Pig ",C1482)),ISNUMBER(FIND("pig ",C1482)),ISNUMBER(FIND("Pigs ",C1482)),ISNUMBER(FIND("pigs ",C1482)))</f>
        <v>0</v>
      </c>
      <c r="AI1482" t="b">
        <f>OR(ISNUMBER(FIND(" C. elegans",C1482)),ISNUMBER(FIND("Caenorhabditis elegans",C1482)),ISNUMBER(FIND("earthworms",C1482)),ISNUMBER(FIND(" Ficopomatus enigmaticus",C1482)),ISNUMBER(FIND("larva",C1482)),ISNUMBER(FIND("Lumbriculus variegatus",C1482)),ISNUMBER(FIND("nematode",C1482)))</f>
        <v>0</v>
      </c>
      <c r="AJ1482" t="b">
        <f>NOT(OR(AA1482,AB1482,AC1482,AD1482,AE1482,AF1482,AG1482,AH1482,AI1482))</f>
        <v>0</v>
      </c>
      <c r="AL1482" t="b">
        <f>OR(AA1482,AB1482,AD1482,AE1482,AF1482,AG1482,AH1482,AI1482)</f>
        <v>1</v>
      </c>
      <c r="AM1482" t="b">
        <f>IF(Table1[[#This Row],[In vivo?]],IF(Table1[[#This Row],[Cell]],FALSE,TRUE),FALSE)</f>
        <v>1</v>
      </c>
      <c r="AN1482" t="b">
        <f>AND(AC1482,AL1482)</f>
        <v>0</v>
      </c>
      <c r="AO1482" t="b">
        <f>IF(Table1[[#This Row],[Cell]],IF(Table1[[#This Row],[In vivo?]],FALSE,TRUE),FALSE)</f>
        <v>0</v>
      </c>
      <c r="AP1482" t="b">
        <f>NOT(OR(Table1[[#This Row],[In vivo?]],Table1[[#This Row],[Only in Cell]]))</f>
        <v>0</v>
      </c>
      <c r="AQ1482" t="b">
        <f>IF(OR(Table1[[#This Row],[Rodents]],Table1[[#This Row],[Human]],Table1[[#This Row],[Pig]]),OR(ISNUMBER(FIND("pulmonary",C1482)),ISNUMBER(FIND("lung",C1482))),"NA")</f>
        <v>0</v>
      </c>
      <c r="AR1482" t="b">
        <f>IF(OR(Table1[[#This Row],[Rodents]],Table1[[#This Row],[Human]],Table1[[#This Row],[Pig]]),OR(ISNUMBER(FIND("skin",C1482)),ISNUMBER(FIND("dermal",C1482))),"NA")</f>
        <v>0</v>
      </c>
      <c r="AS1482" t="b">
        <f>IF(OR(Table1[[#This Row],[Rodents]],Table1[[#This Row],[Human]],Table1[[#This Row],[Pig]]),OR(ISNUMBER(FIND("liver",C1482)),ISNUMBER(FIND("hepat",C1482))),"NA")</f>
        <v>0</v>
      </c>
      <c r="AT1482" t="b">
        <f>IF(OR(Table1[[#This Row],[Rodents]],Table1[[#This Row],[Human]],Table1[[#This Row],[Pig]]),OR(ISNUMBER(FIND("kidney",C1482)),ISNUMBER(FIND("neph",C1482))),"NA")</f>
        <v>0</v>
      </c>
      <c r="AU1482" t="b">
        <f>IF(OR(Table1[[#This Row],[Rodents]],Table1[[#This Row],[Human]],Table1[[#This Row],[Pig]]),OR(ISNUMBER(FIND("brain",C1482)),ISNUMBER(FIND("neur",C1482)),ISNUMBER(FIND("nerv",C1482))),"NA")</f>
        <v>1</v>
      </c>
      <c r="AV1482" t="b">
        <f>IF(OR(Table1[[#This Row],[Rodents]],Table1[[#This Row],[Human]],Table1[[#This Row],[Pig]]),OR(ISNUMBER(FIND("heart",C1482)),ISNUMBER(FIND("cardi",C1482))),"NA")</f>
        <v>0</v>
      </c>
      <c r="AW1482" t="b">
        <f>IF(OR(Table1[[#This Row],[Rodents]],Table1[[#This Row],[Human]],Table1[[#This Row],[Pig]]),OR(ISNUMBER(FIND("gastro",C1482)),ISNUMBER(FIND("intesti",C1482)),ISNUMBER(FIND("stomach",C1482))),"NA")</f>
        <v>0</v>
      </c>
      <c r="AX1482" t="b">
        <f>IF(OR(Table1[[#This Row],[Rodents]],Table1[[#This Row],[Human]],Table1[[#This Row],[Pig]]),NOT(OR(AQ1482,AR1482,AS1482,AT1482,AU1482,AV1482,AW1482)),"NA")</f>
        <v>0</v>
      </c>
      <c r="AY1482" t="b">
        <f>OR(ISNUMBER(FIND("SWCNT",C1482)),ISNUMBER(FIND("SWNT",C1482)),ISNUMBER(FIND("single-wall",C1482)),ISNUMBER(FIND("single wall",C1482)),ISNUMBER(FIND("Single wall",C1482)),ISNUMBER(FIND("Single-wall",C1482)),ISNUMBER(FIND("SWCNT",B1482)),ISNUMBER(FIND("SWNT",B1482)),ISNUMBER(FIND("single-wall",B1482)),ISNUMBER(FIND("single wall",B1482)),ISNUMBER(FIND("Single-wall",B1482)),ISNUMBER(FIND("Single wall",B1482)))</f>
        <v>1</v>
      </c>
      <c r="AZ1482" t="b">
        <f>OR(ISNUMBER(FIND("MWCNT",C1482)),ISNUMBER(FIND("MWNT",C1482)),ISNUMBER(FIND("multi-wall",C1482)),ISNUMBER(FIND("multi wall",C1482)),ISNUMBER(FIND("multiwall",C1482)),ISNUMBER(FIND("Multi-wall",C1482)),ISNUMBER(FIND("Multi wall",C1482)),ISNUMBER(FIND("Multiwall",C1482)),ISNUMBER(FIND("MWCNT",B1482)),ISNUMBER(FIND("MWNT",B1482)),ISNUMBER(FIND("multi-wall",B1482)),ISNUMBER(FIND("multi wall",B1482)),ISNUMBER(FIND("multiwall",B1482)),ISNUMBER(FIND("Multi-wall",B1482)),ISNUMBER(FIND("Multi wall",B1482)),ISNUMBER(FIND("Multiwall",B1482)),ISNUMBER(FIND("Double-wall",B1482)),ISNUMBER(FIND("Double wall",B1482)),ISNUMBER(FIND("Doublewall",B1482)),ISNUMBER(FIND("double-wall",B1482)),ISNUMBER(FIND("double wall",B1482)),ISNUMBER(FIND("doublewall",B1482)))</f>
        <v>1</v>
      </c>
      <c r="BA1482" t="b">
        <f>AND(Table1[[#This Row],[SWCNT]],Table1[[#This Row],[MWCNT]])</f>
        <v>1</v>
      </c>
      <c r="BB1482" t="b">
        <f>IF(Table1[[#This Row],[SWCNT]]=TRUE,FALSE,IF(Table1[[#This Row],[MWCNT]]=TRUE,FALSE,TRUE))</f>
        <v>0</v>
      </c>
      <c r="BC1482" s="18"/>
    </row>
    <row r="1483" spans="1:55" ht="222">
      <c r="A1483" t="s">
        <v>2661</v>
      </c>
      <c r="B1483" s="2" t="s">
        <v>2662</v>
      </c>
      <c r="C1483" s="16" t="s">
        <v>2663</v>
      </c>
      <c r="D1483" s="17" t="s">
        <v>765</v>
      </c>
      <c r="E1483" s="2">
        <v>2016</v>
      </c>
      <c r="F1483" t="b">
        <f>OR(ISNUMBER(FIND("cytotoxic",C1483)),ISNUMBER(FIND("Cytotoxic",C1483)),ISNUMBER(FIND("cellular toxicity",C1483)),ISNUMBER(FIND("cell death",C1483)),ISNUMBER(FIND("viable",C1483)),ISNUMBER(FIND("phytotoxic",C1483)),ISNUMBER(FIND("acute toxicity",C1483)),ISNUMBER(FIND("MTT",C1483)),ISNUMBER(FIND("survival",C1483)),ISNUMBER(FIND("prolifer",C1483)),ISNUMBER(FIND("apoptosis",C1483)),ISNUMBER(FIND("neurotoxic",C1483)),ISNUMBER(FIND("  lysis ",C1483)),ISNUMBER(FIND("necrosis",C1483)),ISNUMBER(FIND("cellular death",C1483))*3,ISNUMBER(FIND("LDH",C1483)),ISNUMBER(FIND("Acute toxicity",C1483)))</f>
        <v>0</v>
      </c>
      <c r="G1483" t="b">
        <f>OR(ISNUMBER(FIND("genotoxic",C1483)),ISNUMBER(FIND("genotoxicity",C1483)),ISNUMBER(FIND("DNA damage",C1483)),ISNUMBER(FIND("DNA",C1483)),ISNUMBER(FIND("RNA",C1483)),ISNUMBER(FIND("mesothelioma",C1483)),ISNUMBER(FIND("carcino",C1483)),ISNUMBER(FIND("mutagen",C1483)),ISNUMBER(FIND("genetic",C1483)))</f>
        <v>0</v>
      </c>
      <c r="H1483" t="b">
        <f>OR(ISNUMBER(FIND("inflammatory",C1483)),ISNUMBER(FIND("inflamm",C1483)))</f>
        <v>0</v>
      </c>
      <c r="I1483" t="b">
        <f>OR(ISNUMBER(FIND("immune",C1483)),ISNUMBER(FIND("immunological",C1483)),ISNUMBER(FIND("interleuk",C1483)),ISNUMBER(FIND("platelet activation",C1483)),ISNUMBER(FIND("monocyte",C1483)),ISNUMBER(FIND("leukocyte",C1483)),ISNUMBER(FIND("cytokine",C1483)),ISNUMBER(FIND("CD4",C1483)),ISNUMBER(FIND("CD8",C1483)),ISNUMBER(FIND("T-cell",C1483)))</f>
        <v>0</v>
      </c>
      <c r="J1483" t="b">
        <f>OR(ISNUMBER(FIND("reactive oxygen",C1483)),ISNUMBER(FIND("ROS",C1483)),ISNUMBER(FIND("free radical",C1483)),ISNUMBER(FIND("oxidative stress",C1483)),ISNUMBER(FIND("peroxid",C1483)),ISNUMBER(FIND("oxidative",C1483)),ISNUMBER(FIND("antioxid",C1483)))</f>
        <v>1</v>
      </c>
      <c r="K1483" t="b">
        <f>OR(ISNUMBER(FIND("autophag",C1483)))</f>
        <v>0</v>
      </c>
      <c r="L1483" t="b">
        <f>OR(ISNUMBER(FIND("morpholog",C1483)))</f>
        <v>1</v>
      </c>
      <c r="M1483" t="b">
        <f>OR(ISNUMBER(FIND("fibrosis",C1483)),ISNUMBER(FIND("Fibrosis",C1483)),ISNUMBER(FIND("fibrot",C1483)))</f>
        <v>0</v>
      </c>
      <c r="N1483" t="b">
        <f>OR(ISNUMBER(FIND("offspring",C1483)),ISNUMBER(FIND("Parental",C1483)),ISNUMBER(FIND("parental",C1483)),ISNUMBER(FIND("germline",C1483)),ISNUMBER(FIND("reproduc",C1483)),ISNUMBER(FIND("embryo",C1483)))</f>
        <v>0</v>
      </c>
      <c r="O1483" t="b">
        <f>OR(ISNUMBER(FIND("metabol",C1483)),ISNUMBER(FIND("Metabol",C1483)),ISNUMBER(FIND("digest",C1483)),ISNUMBER(FIND("mitochon",C1483)))</f>
        <v>0</v>
      </c>
      <c r="P1483" t="b">
        <f>OR(ISNUMBER(FIND("ecotox",C1483)),ISNUMBER(FIND("Ecotox",B1483)),ISNUMBER(FIND("ecotox",B1483)),ISNUMBER(FIND("Ecotox",C1483)))</f>
        <v>0</v>
      </c>
      <c r="Q1483" t="b">
        <f>OR(ISNUMBER(FIND("Bioaccum",C1483)),ISNUMBER(FIND("bioaccum",C1483)),ISNUMBER(FIND("accum",C1483)))</f>
        <v>0</v>
      </c>
      <c r="R1483" t="b">
        <f>OR(ISNUMBER(FIND("Occupation",C1483)),ISNUMBER(FIND("occupation",C1483)),ISNUMBER(FIND("worker",C1483)),ISNUMBER(FIND("workforce",C1483)))</f>
        <v>0</v>
      </c>
      <c r="S1483" t="b">
        <f>NOT(OR(F1483,G1483,H1483,I1483,J1483,K1483,L1483,M1483,N1483,O1483,P1483,Q1483,R1483))</f>
        <v>0</v>
      </c>
      <c r="U1483" t="b">
        <f>OR(Table1[[#This Row],[Inflammation]],Table1[[#This Row],[Immune]])</f>
        <v>0</v>
      </c>
      <c r="V1483" t="b">
        <f>IF(OR(Table1[[#This Row],[Rodents]],Table1[[#This Row],[Human]],Table1[[#This Row],[Pig]]),OR(ISNUMBER(FIND("intratrach",C1483)),ISNUMBER(FIND("nasal ",C1483)),ISNUMBER(FIND("instill",C1483))),"NA")</f>
        <v>0</v>
      </c>
      <c r="W1483" t="b">
        <f>IF(OR(Table1[[#This Row],[Rodents]],Table1[[#This Row],[Human]],Table1[[#This Row],[Pig]]),OR(ISNUMBER(FIND("dermal",C1483)),ISNUMBER(FIND("skin ",C1483))),"NA")</f>
        <v>0</v>
      </c>
      <c r="X1483" t="b">
        <f>IF(OR(Table1[[#This Row],[Rodents]],Table1[[#This Row],[Human]],Table1[[#This Row],[Pig]]),OR(ISNUMBER(FIND("injected",C1483)),ISNUMBER(FIND("periton",C1483)),ISNUMBER(FIND("intrascrot",C1483))),"NA")</f>
        <v>0</v>
      </c>
      <c r="Y1483" t="b">
        <f>IF(OR(Table1[[#This Row],[Rodents]],Table1[[#This Row],[Human]],Table1[[#This Row],[Pig]]),NOT(OR(Table1[[#This Row],[Inhaled/Intratracheal/intranasal]],Table1[[#This Row],[Dermal]],Table1[[#This Row],[Injected]])),"NA")</f>
        <v>1</v>
      </c>
      <c r="AA1483" t="b">
        <f>OR(ISNUMBER(FIND("fish ",C1483)),ISNUMBER(FIND("Fish ",C1483)),ISNUMBER(FIND("aquatic",C1483)),ISNUMBER(FIND("daphnids",C1483)),ISNUMBER(FIND("Carcinus maenas",C1483)),ISNUMBER(FIND("Daphnia",C1483)),ISNUMBER(FIND("Ruditapes philippinarum",C1483)),ISNUMBER(FIND("daphnia",C1483)),ISNUMBER(FIND("marine",C1483)),ISNUMBER(FIND("mussel",C1483)),ISNUMBER(FIND("algae",C1483)),ISNUMBER(FIND("Donax faba",C1483)),ISNUMBER(FIND("estuarine",C1483)),ISNUMBER(FIND("snail",C1483)),ISNUMBER(FIND("Prorocentrum donghaiense",C1483)) )</f>
        <v>0</v>
      </c>
      <c r="AB1483" t="b">
        <f>OR(ISNUMBER(FIND(" rat ",C1483)),ISNUMBER(FIND(" rats ",C1483)),ISNUMBER(FIND(" Rats ",C1483)),ISNUMBER(FIND(" Rat ",C1483)),ISNUMBER(FIND(" rat.",C1483)),ISNUMBER(FIND(" rats.",C1483)),ISNUMBER(FIND("mouse",C1483)),ISNUMBER(FIND("mice",C1483)), ISNUMBER(FIND(" Mice",C1483)))</f>
        <v>1</v>
      </c>
      <c r="AC1483" t="b">
        <f>OR(ISNUMBER(FIND(" cell ",C1483)),ISNUMBER(FIND("fibroblast",C1483)),ISNUMBER(FIND("macrophage",C1483)),ISNUMBER(FIND("epithelial",C1483)),ISNUMBER(FIND("endothelial",C1483)),ISNUMBER(FIND("neuron",C1483)),ISNUMBER(FIND(" cells ",C1483)),ISNUMBER(FIND("RBC",C1483)),ISNUMBER(FIND("mitochond",C1483)),ISNUMBER(FIND("adipocyte",C1483)),ISNUMBER(FIND("osteo",C1483)),ISNUMBER(FIND("keratin",C1483)),ISNUMBER(FIND(" cell's ",C1483)),ISNUMBER(FIND("eukary",C1483)),ISNUMBER(FIND("sperm",C1483)))</f>
        <v>1</v>
      </c>
      <c r="AD1483" t="b">
        <f>OR(ISNUMBER(FIND("human",B1483)),ISNUMBER(FIND("workers",B1483)),ISNUMBER(FIND("workforces",B1483)),ISNUMBER(FIND("occupational",B1483)),ISNUMBER(FIND("Case report",B1483)),ISNUMBER(FIND("Workplaces",B1483)),ISNUMBER(FIND("worker",B1483)))</f>
        <v>0</v>
      </c>
      <c r="AE1483" t="b">
        <f>OR(ISNUMBER(FIND(" plant ",C1483)),ISNUMBER(FIND("Plant ",C1483)),ISNUMBER(FIND("tomato",C1483)),ISNUMBER(FIND("plants",C1483)),ISNUMBER(FIND("Plants",C1483)),ISNUMBER(FIND("algae",C1483)),ISNUMBER(FIND("lettuce",C1483)),ISNUMBER(FIND("green gram sprouts ",C1483)),ISNUMBER(FIND("Cucurbita pepo",C1483)),ISNUMBER(FIND("bean ",C1483)),ISNUMBER(FIND("chloroplast",C1483)),ISNUMBER(FIND("chlorophyll",C1483)),ISNUMBER(FIND("seedling",C1483)),ISNUMBER(FIND("canola",C1483)),ISNUMBER(FIND("shoot",C1483)),ISNUMBER(FIND("photosynthes",C1483)),ISNUMBER(FIND(" leaves ",C1483)),,ISNUMBER(FIND("agriculture",C1483)),ISNUMBER(FIND(" crops ",C1483)))</f>
        <v>0</v>
      </c>
      <c r="AF1483" t="b">
        <f>OR(ISNUMBER(FIND("bacteria",C1483)),ISNUMBER(FIND("Bacteria",C1483)),ISNUMBER(FIND("Bacterium",C1483)),ISNUMBER(FIND("bacterium",C1483)),ISNUMBER(FIND(" coli ",C1483)))</f>
        <v>0</v>
      </c>
      <c r="AG1483" t="b">
        <f>OR(ISNUMBER(FIND("fungi",C1483)),ISNUMBER(FIND("Fungi",C1483)),ISNUMBER(FIND("fungus",C1483)),ISNUMBER(FIND("Fungus",C1483)),ISNUMBER(FIND("mushroom",C1483)),ISNUMBER(FIND("Mushroom",C1483)),ISNUMBER(FIND(" mold ",C1483)))</f>
        <v>0</v>
      </c>
      <c r="AH1483" t="b">
        <f>OR(ISNUMBER(FIND("Pig ",C1483)),ISNUMBER(FIND("pig ",C1483)),ISNUMBER(FIND("Pigs ",C1483)),ISNUMBER(FIND("pigs ",C1483)))</f>
        <v>0</v>
      </c>
      <c r="AI1483" t="b">
        <f>OR(ISNUMBER(FIND(" C. elegans",C1483)),ISNUMBER(FIND("Caenorhabditis elegans",C1483)),ISNUMBER(FIND("earthworms",C1483)),ISNUMBER(FIND(" Ficopomatus enigmaticus",C1483)),ISNUMBER(FIND("larva",C1483)),ISNUMBER(FIND("Lumbriculus variegatus",C1483)),ISNUMBER(FIND("nematode",C1483)))</f>
        <v>0</v>
      </c>
      <c r="AJ1483" t="b">
        <f>NOT(OR(AA1483,AB1483,AC1483,AD1483,AE1483,AF1483,AG1483,AH1483,AI1483))</f>
        <v>0</v>
      </c>
      <c r="AL1483" t="b">
        <f>OR(AA1483,AB1483,AD1483,AE1483,AF1483,AG1483,AH1483,AI1483)</f>
        <v>1</v>
      </c>
      <c r="AM1483" t="b">
        <f>IF(Table1[[#This Row],[In vivo?]],IF(Table1[[#This Row],[Cell]],FALSE,TRUE),FALSE)</f>
        <v>0</v>
      </c>
      <c r="AN1483" t="b">
        <f>AND(AC1483,AL1483)</f>
        <v>1</v>
      </c>
      <c r="AO1483" t="b">
        <f>IF(Table1[[#This Row],[Cell]],IF(Table1[[#This Row],[In vivo?]],FALSE,TRUE),FALSE)</f>
        <v>0</v>
      </c>
      <c r="AP1483" t="b">
        <f>NOT(OR(Table1[[#This Row],[In vivo?]],Table1[[#This Row],[Only in Cell]]))</f>
        <v>0</v>
      </c>
      <c r="AQ1483" t="b">
        <f>IF(OR(Table1[[#This Row],[Rodents]],Table1[[#This Row],[Human]],Table1[[#This Row],[Pig]]),OR(ISNUMBER(FIND("pulmonary",C1483)),ISNUMBER(FIND("lung",C1483))),"NA")</f>
        <v>0</v>
      </c>
      <c r="AR1483" t="b">
        <f>IF(OR(Table1[[#This Row],[Rodents]],Table1[[#This Row],[Human]],Table1[[#This Row],[Pig]]),OR(ISNUMBER(FIND("skin",C1483)),ISNUMBER(FIND("dermal",C1483))),"NA")</f>
        <v>0</v>
      </c>
      <c r="AS1483" t="b">
        <f>IF(OR(Table1[[#This Row],[Rodents]],Table1[[#This Row],[Human]],Table1[[#This Row],[Pig]]),OR(ISNUMBER(FIND("liver",C1483)),ISNUMBER(FIND("hepat",C1483))),"NA")</f>
        <v>0</v>
      </c>
      <c r="AT1483" t="b">
        <f>IF(OR(Table1[[#This Row],[Rodents]],Table1[[#This Row],[Human]],Table1[[#This Row],[Pig]]),OR(ISNUMBER(FIND("kidney",C1483)),ISNUMBER(FIND("neph",C1483))),"NA")</f>
        <v>0</v>
      </c>
      <c r="AU1483" t="b">
        <f>IF(OR(Table1[[#This Row],[Rodents]],Table1[[#This Row],[Human]],Table1[[#This Row],[Pig]]),OR(ISNUMBER(FIND("brain",C1483)),ISNUMBER(FIND("neur",C1483)),ISNUMBER(FIND("nerv",C1483))),"NA")</f>
        <v>0</v>
      </c>
      <c r="AV1483" t="b">
        <f>IF(OR(Table1[[#This Row],[Rodents]],Table1[[#This Row],[Human]],Table1[[#This Row],[Pig]]),OR(ISNUMBER(FIND("heart",C1483)),ISNUMBER(FIND("cardi",C1483))),"NA")</f>
        <v>0</v>
      </c>
      <c r="AW1483" t="b">
        <f>IF(OR(Table1[[#This Row],[Rodents]],Table1[[#This Row],[Human]],Table1[[#This Row],[Pig]]),OR(ISNUMBER(FIND("gastro",C1483)),ISNUMBER(FIND("intesti",C1483)),ISNUMBER(FIND("stomach",C1483))),"NA")</f>
        <v>0</v>
      </c>
      <c r="AX1483" t="b">
        <f>IF(OR(Table1[[#This Row],[Rodents]],Table1[[#This Row],[Human]],Table1[[#This Row],[Pig]]),NOT(OR(AQ1483,AR1483,AS1483,AT1483,AU1483,AV1483,AW1483)),"NA")</f>
        <v>1</v>
      </c>
      <c r="AY1483" t="b">
        <f>OR(ISNUMBER(FIND("SWCNT",C1483)),ISNUMBER(FIND("SWNT",C1483)),ISNUMBER(FIND("single-wall",C1483)),ISNUMBER(FIND("single wall",C1483)),ISNUMBER(FIND("Single wall",C1483)),ISNUMBER(FIND("Single-wall",C1483)),ISNUMBER(FIND("SWCNT",B1483)),ISNUMBER(FIND("SWNT",B1483)),ISNUMBER(FIND("single-wall",B1483)),ISNUMBER(FIND("single wall",B1483)),ISNUMBER(FIND("Single-wall",B1483)),ISNUMBER(FIND("Single wall",B1483)))</f>
        <v>0</v>
      </c>
      <c r="AZ1483" t="b">
        <f>OR(ISNUMBER(FIND("MWCNT",C1483)),ISNUMBER(FIND("MWNT",C1483)),ISNUMBER(FIND("multi-wall",C1483)),ISNUMBER(FIND("multi wall",C1483)),ISNUMBER(FIND("multiwall",C1483)),ISNUMBER(FIND("Multi-wall",C1483)),ISNUMBER(FIND("Multi wall",C1483)),ISNUMBER(FIND("Multiwall",C1483)),ISNUMBER(FIND("MWCNT",B1483)),ISNUMBER(FIND("MWNT",B1483)),ISNUMBER(FIND("multi-wall",B1483)),ISNUMBER(FIND("multi wall",B1483)),ISNUMBER(FIND("multiwall",B1483)),ISNUMBER(FIND("Multi-wall",B1483)),ISNUMBER(FIND("Multi wall",B1483)),ISNUMBER(FIND("Multiwall",B1483)),ISNUMBER(FIND("Double-wall",B1483)),ISNUMBER(FIND("Double wall",B1483)),ISNUMBER(FIND("Doublewall",B1483)),ISNUMBER(FIND("double-wall",B1483)),ISNUMBER(FIND("double wall",B1483)),ISNUMBER(FIND("doublewall",B1483)))</f>
        <v>1</v>
      </c>
      <c r="BA1483" t="b">
        <f>AND(Table1[[#This Row],[SWCNT]],Table1[[#This Row],[MWCNT]])</f>
        <v>0</v>
      </c>
      <c r="BB1483" t="b">
        <f>IF(Table1[[#This Row],[SWCNT]]=TRUE,FALSE,IF(Table1[[#This Row],[MWCNT]]=TRUE,FALSE,TRUE))</f>
        <v>0</v>
      </c>
      <c r="BC1483" s="18"/>
    </row>
    <row r="1484" spans="1:55" ht="240.5">
      <c r="A1484" t="s">
        <v>2664</v>
      </c>
      <c r="B1484" s="2" t="s">
        <v>2665</v>
      </c>
      <c r="C1484" s="16" t="s">
        <v>2666</v>
      </c>
      <c r="D1484" s="17" t="s">
        <v>592</v>
      </c>
      <c r="E1484" s="2">
        <v>2016</v>
      </c>
      <c r="F1484" t="b">
        <f>OR(ISNUMBER(FIND("cytotoxic",C1484)),ISNUMBER(FIND("Cytotoxic",C1484)),ISNUMBER(FIND("cellular toxicity",C1484)),ISNUMBER(FIND("cell death",C1484)),ISNUMBER(FIND("viable",C1484)),ISNUMBER(FIND("phytotoxic",C1484)),ISNUMBER(FIND("acute toxicity",C1484)),ISNUMBER(FIND("MTT",C1484)),ISNUMBER(FIND("survival",C1484)),ISNUMBER(FIND("prolifer",C1484)),ISNUMBER(FIND("apoptosis",C1484)),ISNUMBER(FIND("neurotoxic",C1484)),ISNUMBER(FIND("  lysis ",C1484)),ISNUMBER(FIND("necrosis",C1484)),ISNUMBER(FIND("cellular death",C1484))*3,ISNUMBER(FIND("LDH",C1484)),ISNUMBER(FIND("Acute toxicity",C1484)))</f>
        <v>0</v>
      </c>
      <c r="G1484" t="b">
        <f>OR(ISNUMBER(FIND("genotoxic",C1484)),ISNUMBER(FIND("genotoxicity",C1484)),ISNUMBER(FIND("DNA damage",C1484)),ISNUMBER(FIND("DNA",C1484)),ISNUMBER(FIND("RNA",C1484)),ISNUMBER(FIND("mesothelioma",C1484)),ISNUMBER(FIND("carcino",C1484)),ISNUMBER(FIND("mutagen",C1484)),ISNUMBER(FIND("genetic",C1484)))</f>
        <v>0</v>
      </c>
      <c r="H1484" t="b">
        <f>OR(ISNUMBER(FIND("inflammatory",C1484)),ISNUMBER(FIND("inflamm",C1484)))</f>
        <v>0</v>
      </c>
      <c r="I1484" t="b">
        <f>OR(ISNUMBER(FIND("immune",C1484)),ISNUMBER(FIND("immunological",C1484)),ISNUMBER(FIND("interleuk",C1484)),ISNUMBER(FIND("platelet activation",C1484)),ISNUMBER(FIND("monocyte",C1484)),ISNUMBER(FIND("leukocyte",C1484)),ISNUMBER(FIND("cytokine",C1484)),ISNUMBER(FIND("CD4",C1484)),ISNUMBER(FIND("CD8",C1484)),ISNUMBER(FIND("T-cell",C1484)))</f>
        <v>1</v>
      </c>
      <c r="J1484" t="b">
        <f>OR(ISNUMBER(FIND("reactive oxygen",C1484)),ISNUMBER(FIND("ROS",C1484)),ISNUMBER(FIND("free radical",C1484)),ISNUMBER(FIND("oxidative stress",C1484)),ISNUMBER(FIND("peroxid",C1484)),ISNUMBER(FIND("oxidative",C1484)),ISNUMBER(FIND("antioxid",C1484)))</f>
        <v>0</v>
      </c>
      <c r="K1484" t="b">
        <f>OR(ISNUMBER(FIND("autophag",C1484)))</f>
        <v>0</v>
      </c>
      <c r="L1484" t="b">
        <f>OR(ISNUMBER(FIND("morpholog",C1484)))</f>
        <v>0</v>
      </c>
      <c r="M1484" t="b">
        <f>OR(ISNUMBER(FIND("fibrosis",C1484)),ISNUMBER(FIND("Fibrosis",C1484)),ISNUMBER(FIND("fibrot",C1484)))</f>
        <v>0</v>
      </c>
      <c r="N1484" t="b">
        <f>OR(ISNUMBER(FIND("offspring",C1484)),ISNUMBER(FIND("Parental",C1484)),ISNUMBER(FIND("parental",C1484)),ISNUMBER(FIND("germline",C1484)),ISNUMBER(FIND("reproduc",C1484)),ISNUMBER(FIND("embryo",C1484)))</f>
        <v>1</v>
      </c>
      <c r="O1484" t="b">
        <f>OR(ISNUMBER(FIND("metabol",C1484)),ISNUMBER(FIND("Metabol",C1484)),ISNUMBER(FIND("digest",C1484)),ISNUMBER(FIND("mitochon",C1484)))</f>
        <v>0</v>
      </c>
      <c r="P1484" t="b">
        <f>OR(ISNUMBER(FIND("ecotox",C1484)),ISNUMBER(FIND("Ecotox",B1484)),ISNUMBER(FIND("ecotox",B1484)),ISNUMBER(FIND("Ecotox",C1484)))</f>
        <v>1</v>
      </c>
      <c r="Q1484" t="b">
        <f>OR(ISNUMBER(FIND("Bioaccum",C1484)),ISNUMBER(FIND("bioaccum",C1484)),ISNUMBER(FIND("accum",C1484)))</f>
        <v>0</v>
      </c>
      <c r="R1484" t="b">
        <f>OR(ISNUMBER(FIND("Occupation",C1484)),ISNUMBER(FIND("occupation",C1484)),ISNUMBER(FIND("worker",C1484)),ISNUMBER(FIND("workforce",C1484)))</f>
        <v>0</v>
      </c>
      <c r="S1484" t="b">
        <f>NOT(OR(F1484,G1484,H1484,I1484,J1484,K1484,L1484,M1484,N1484,O1484,P1484,Q1484,R1484))</f>
        <v>0</v>
      </c>
      <c r="U1484" t="b">
        <f>OR(Table1[[#This Row],[Inflammation]],Table1[[#This Row],[Immune]])</f>
        <v>1</v>
      </c>
      <c r="V1484" t="str">
        <f>IF(OR(Table1[[#This Row],[Rodents]],Table1[[#This Row],[Human]],Table1[[#This Row],[Pig]]),OR(ISNUMBER(FIND("intratrach",C1484)),ISNUMBER(FIND("nasal ",C1484)),ISNUMBER(FIND("instill",C1484))),"NA")</f>
        <v>NA</v>
      </c>
      <c r="W1484" t="str">
        <f>IF(OR(Table1[[#This Row],[Rodents]],Table1[[#This Row],[Human]],Table1[[#This Row],[Pig]]),OR(ISNUMBER(FIND("dermal",C1484)),ISNUMBER(FIND("skin ",C1484))),"NA")</f>
        <v>NA</v>
      </c>
      <c r="X1484" t="str">
        <f>IF(OR(Table1[[#This Row],[Rodents]],Table1[[#This Row],[Human]],Table1[[#This Row],[Pig]]),OR(ISNUMBER(FIND("injected",C1484)),ISNUMBER(FIND("periton",C1484)),ISNUMBER(FIND("intrascrot",C1484))),"NA")</f>
        <v>NA</v>
      </c>
      <c r="Y1484" t="str">
        <f>IF(OR(Table1[[#This Row],[Rodents]],Table1[[#This Row],[Human]],Table1[[#This Row],[Pig]]),NOT(OR(Table1[[#This Row],[Inhaled/Intratracheal/intranasal]],Table1[[#This Row],[Dermal]],Table1[[#This Row],[Injected]])),"NA")</f>
        <v>NA</v>
      </c>
      <c r="AA1484" t="b">
        <f>OR(ISNUMBER(FIND("fish ",C1484)),ISNUMBER(FIND("Fish ",C1484)),ISNUMBER(FIND("aquatic",C1484)),ISNUMBER(FIND("daphnids",C1484)),ISNUMBER(FIND("Carcinus maenas",C1484)),ISNUMBER(FIND("Daphnia",C1484)),ISNUMBER(FIND("Ruditapes philippinarum",C1484)),ISNUMBER(FIND("daphnia",C1484)),ISNUMBER(FIND("marine",C1484)),ISNUMBER(FIND("mussel",C1484)),ISNUMBER(FIND("algae",C1484)),ISNUMBER(FIND("Donax faba",C1484)),ISNUMBER(FIND("estuarine",C1484)),ISNUMBER(FIND("snail",C1484)),ISNUMBER(FIND("Prorocentrum donghaiense",C1484)) )</f>
        <v>1</v>
      </c>
      <c r="AB1484" t="b">
        <f>OR(ISNUMBER(FIND(" rat ",C1484)),ISNUMBER(FIND(" rats ",C1484)),ISNUMBER(FIND(" Rats ",C1484)),ISNUMBER(FIND(" Rat ",C1484)),ISNUMBER(FIND(" rat.",C1484)),ISNUMBER(FIND(" rats.",C1484)),ISNUMBER(FIND("mouse",C1484)),ISNUMBER(FIND("mice",C1484)), ISNUMBER(FIND(" Mice",C1484)))</f>
        <v>0</v>
      </c>
      <c r="AC1484" t="b">
        <f>OR(ISNUMBER(FIND(" cell ",C1484)),ISNUMBER(FIND("fibroblast",C1484)),ISNUMBER(FIND("macrophage",C1484)),ISNUMBER(FIND("epithelial",C1484)),ISNUMBER(FIND("endothelial",C1484)),ISNUMBER(FIND("neuron",C1484)),ISNUMBER(FIND(" cells ",C1484)),ISNUMBER(FIND("RBC",C1484)),ISNUMBER(FIND("mitochond",C1484)),ISNUMBER(FIND("adipocyte",C1484)),ISNUMBER(FIND("osteo",C1484)),ISNUMBER(FIND("keratin",C1484)),ISNUMBER(FIND(" cell's ",C1484)),ISNUMBER(FIND("eukary",C1484)),ISNUMBER(FIND("sperm",C1484)))</f>
        <v>1</v>
      </c>
      <c r="AD1484" t="b">
        <f>OR(ISNUMBER(FIND("human",B1484)),ISNUMBER(FIND("workers",B1484)),ISNUMBER(FIND("workforces",B1484)),ISNUMBER(FIND("occupational",B1484)),ISNUMBER(FIND("Case report",B1484)),ISNUMBER(FIND("Workplaces",B1484)),ISNUMBER(FIND("worker",B1484)))</f>
        <v>0</v>
      </c>
      <c r="AE1484" t="b">
        <f>OR(ISNUMBER(FIND(" plant ",C1484)),ISNUMBER(FIND("Plant ",C1484)),ISNUMBER(FIND("tomato",C1484)),ISNUMBER(FIND("plants",C1484)),ISNUMBER(FIND("Plants",C1484)),ISNUMBER(FIND("algae",C1484)),ISNUMBER(FIND("lettuce",C1484)),ISNUMBER(FIND("green gram sprouts ",C1484)),ISNUMBER(FIND("Cucurbita pepo",C1484)),ISNUMBER(FIND("bean ",C1484)),ISNUMBER(FIND("chloroplast",C1484)),ISNUMBER(FIND("chlorophyll",C1484)),ISNUMBER(FIND("seedling",C1484)),ISNUMBER(FIND("canola",C1484)),ISNUMBER(FIND("shoot",C1484)),ISNUMBER(FIND("photosynthes",C1484)),ISNUMBER(FIND(" leaves ",C1484)),,ISNUMBER(FIND("agriculture",C1484)),ISNUMBER(FIND(" crops ",C1484)))</f>
        <v>0</v>
      </c>
      <c r="AF1484" t="b">
        <f>OR(ISNUMBER(FIND("bacteria",C1484)),ISNUMBER(FIND("Bacteria",C1484)),ISNUMBER(FIND("Bacterium",C1484)),ISNUMBER(FIND("bacterium",C1484)),ISNUMBER(FIND(" coli ",C1484)))</f>
        <v>0</v>
      </c>
      <c r="AG1484" t="b">
        <f>OR(ISNUMBER(FIND("fungi",C1484)),ISNUMBER(FIND("Fungi",C1484)),ISNUMBER(FIND("fungus",C1484)),ISNUMBER(FIND("Fungus",C1484)),ISNUMBER(FIND("mushroom",C1484)),ISNUMBER(FIND("Mushroom",C1484)),ISNUMBER(FIND(" mold ",C1484)))</f>
        <v>0</v>
      </c>
      <c r="AH1484" t="b">
        <f>OR(ISNUMBER(FIND("Pig ",C1484)),ISNUMBER(FIND("pig ",C1484)),ISNUMBER(FIND("Pigs ",C1484)),ISNUMBER(FIND("pigs ",C1484)))</f>
        <v>0</v>
      </c>
      <c r="AI1484" t="b">
        <f>OR(ISNUMBER(FIND(" C. elegans",C1484)),ISNUMBER(FIND("Caenorhabditis elegans",C1484)),ISNUMBER(FIND("earthworms",C1484)),ISNUMBER(FIND(" Ficopomatus enigmaticus",C1484)),ISNUMBER(FIND("larva",C1484)),ISNUMBER(FIND("Lumbriculus variegatus",C1484)),ISNUMBER(FIND("nematode",C1484)))</f>
        <v>1</v>
      </c>
      <c r="AJ1484" t="b">
        <f>NOT(OR(AA1484,AB1484,AC1484,AD1484,AE1484,AF1484,AG1484,AH1484,AI1484))</f>
        <v>0</v>
      </c>
      <c r="AL1484" t="b">
        <f>OR(AA1484,AB1484,AD1484,AE1484,AF1484,AG1484,AH1484,AI1484)</f>
        <v>1</v>
      </c>
      <c r="AM1484" t="b">
        <f>IF(Table1[[#This Row],[In vivo?]],IF(Table1[[#This Row],[Cell]],FALSE,TRUE),FALSE)</f>
        <v>0</v>
      </c>
      <c r="AN1484" t="b">
        <f>AND(AC1484,AL1484)</f>
        <v>1</v>
      </c>
      <c r="AO1484" t="b">
        <f>IF(Table1[[#This Row],[Cell]],IF(Table1[[#This Row],[In vivo?]],FALSE,TRUE),FALSE)</f>
        <v>0</v>
      </c>
      <c r="AP1484" t="b">
        <f>NOT(OR(Table1[[#This Row],[In vivo?]],Table1[[#This Row],[Only in Cell]]))</f>
        <v>0</v>
      </c>
      <c r="AQ1484" t="str">
        <f>IF(OR(Table1[[#This Row],[Rodents]],Table1[[#This Row],[Human]],Table1[[#This Row],[Pig]]),OR(ISNUMBER(FIND("pulmonary",C1484)),ISNUMBER(FIND("lung",C1484))),"NA")</f>
        <v>NA</v>
      </c>
      <c r="AR1484" t="str">
        <f>IF(OR(Table1[[#This Row],[Rodents]],Table1[[#This Row],[Human]],Table1[[#This Row],[Pig]]),OR(ISNUMBER(FIND("skin",C1484)),ISNUMBER(FIND("dermal",C1484))),"NA")</f>
        <v>NA</v>
      </c>
      <c r="AS1484" t="str">
        <f>IF(OR(Table1[[#This Row],[Rodents]],Table1[[#This Row],[Human]],Table1[[#This Row],[Pig]]),OR(ISNUMBER(FIND("liver",C1484)),ISNUMBER(FIND("hepat",C1484))),"NA")</f>
        <v>NA</v>
      </c>
      <c r="AT1484" t="str">
        <f>IF(OR(Table1[[#This Row],[Rodents]],Table1[[#This Row],[Human]],Table1[[#This Row],[Pig]]),OR(ISNUMBER(FIND("kidney",C1484)),ISNUMBER(FIND("neph",C1484))),"NA")</f>
        <v>NA</v>
      </c>
      <c r="AU1484" t="str">
        <f>IF(OR(Table1[[#This Row],[Rodents]],Table1[[#This Row],[Human]],Table1[[#This Row],[Pig]]),OR(ISNUMBER(FIND("brain",C1484)),ISNUMBER(FIND("neur",C1484)),ISNUMBER(FIND("nerv",C1484))),"NA")</f>
        <v>NA</v>
      </c>
      <c r="AV1484" t="str">
        <f>IF(OR(Table1[[#This Row],[Rodents]],Table1[[#This Row],[Human]],Table1[[#This Row],[Pig]]),OR(ISNUMBER(FIND("heart",C1484)),ISNUMBER(FIND("cardi",C1484))),"NA")</f>
        <v>NA</v>
      </c>
      <c r="AW1484" t="str">
        <f>IF(OR(Table1[[#This Row],[Rodents]],Table1[[#This Row],[Human]],Table1[[#This Row],[Pig]]),OR(ISNUMBER(FIND("gastro",C1484)),ISNUMBER(FIND("intesti",C1484)),ISNUMBER(FIND("stomach",C1484))),"NA")</f>
        <v>NA</v>
      </c>
      <c r="AX1484" t="str">
        <f>IF(OR(Table1[[#This Row],[Rodents]],Table1[[#This Row],[Human]],Table1[[#This Row],[Pig]]),NOT(OR(AQ1484,AR1484,AS1484,AT1484,AU1484,AV1484,AW1484)),"NA")</f>
        <v>NA</v>
      </c>
      <c r="AY1484" t="b">
        <f>OR(ISNUMBER(FIND("SWCNT",C1484)),ISNUMBER(FIND("SWNT",C1484)),ISNUMBER(FIND("single-wall",C1484)),ISNUMBER(FIND("single wall",C1484)),ISNUMBER(FIND("Single wall",C1484)),ISNUMBER(FIND("Single-wall",C1484)),ISNUMBER(FIND("SWCNT",B1484)),ISNUMBER(FIND("SWNT",B1484)),ISNUMBER(FIND("single-wall",B1484)),ISNUMBER(FIND("single wall",B1484)),ISNUMBER(FIND("Single-wall",B1484)),ISNUMBER(FIND("Single wall",B1484)))</f>
        <v>0</v>
      </c>
      <c r="AZ1484" t="b">
        <f>OR(ISNUMBER(FIND("MWCNT",C1484)),ISNUMBER(FIND("MWNT",C1484)),ISNUMBER(FIND("multi-wall",C1484)),ISNUMBER(FIND("multi wall",C1484)),ISNUMBER(FIND("multiwall",C1484)),ISNUMBER(FIND("Multi-wall",C1484)),ISNUMBER(FIND("Multi wall",C1484)),ISNUMBER(FIND("Multiwall",C1484)),ISNUMBER(FIND("MWCNT",B1484)),ISNUMBER(FIND("MWNT",B1484)),ISNUMBER(FIND("multi-wall",B1484)),ISNUMBER(FIND("multi wall",B1484)),ISNUMBER(FIND("multiwall",B1484)),ISNUMBER(FIND("Multi-wall",B1484)),ISNUMBER(FIND("Multi wall",B1484)),ISNUMBER(FIND("Multiwall",B1484)),ISNUMBER(FIND("Double-wall",B1484)),ISNUMBER(FIND("Double wall",B1484)),ISNUMBER(FIND("Doublewall",B1484)),ISNUMBER(FIND("double-wall",B1484)),ISNUMBER(FIND("double wall",B1484)),ISNUMBER(FIND("doublewall",B1484)))</f>
        <v>1</v>
      </c>
      <c r="BA1484" t="b">
        <f>AND(Table1[[#This Row],[SWCNT]],Table1[[#This Row],[MWCNT]])</f>
        <v>0</v>
      </c>
      <c r="BB1484" t="b">
        <f>IF(Table1[[#This Row],[SWCNT]]=TRUE,FALSE,IF(Table1[[#This Row],[MWCNT]]=TRUE,FALSE,TRUE))</f>
        <v>0</v>
      </c>
      <c r="BC1484" s="18"/>
    </row>
    <row r="1485" spans="1:55" ht="166.5">
      <c r="A1485" t="s">
        <v>2670</v>
      </c>
      <c r="B1485" s="2" t="s">
        <v>2671</v>
      </c>
      <c r="C1485" s="16" t="s">
        <v>2672</v>
      </c>
      <c r="D1485" s="17" t="s">
        <v>1647</v>
      </c>
      <c r="E1485" s="2">
        <v>2016</v>
      </c>
      <c r="F1485" t="b">
        <f>OR(ISNUMBER(FIND("cytotoxic",C1485)),ISNUMBER(FIND("Cytotoxic",C1485)),ISNUMBER(FIND("cellular toxicity",C1485)),ISNUMBER(FIND("cell death",C1485)),ISNUMBER(FIND("viable",C1485)),ISNUMBER(FIND("phytotoxic",C1485)),ISNUMBER(FIND("acute toxicity",C1485)),ISNUMBER(FIND("MTT",C1485)),ISNUMBER(FIND("survival",C1485)),ISNUMBER(FIND("prolifer",C1485)),ISNUMBER(FIND("apoptosis",C1485)),ISNUMBER(FIND("neurotoxic",C1485)),ISNUMBER(FIND("  lysis ",C1485)),ISNUMBER(FIND("necrosis",C1485)),ISNUMBER(FIND("cellular death",C1485))*3,ISNUMBER(FIND("LDH",C1485)),ISNUMBER(FIND("Acute toxicity",C1485)))</f>
        <v>1</v>
      </c>
      <c r="G1485" t="b">
        <f>OR(ISNUMBER(FIND("genotoxic",C1485)),ISNUMBER(FIND("genotoxicity",C1485)),ISNUMBER(FIND("DNA damage",C1485)),ISNUMBER(FIND("DNA",C1485)),ISNUMBER(FIND("RNA",C1485)),ISNUMBER(FIND("mesothelioma",C1485)),ISNUMBER(FIND("carcino",C1485)),ISNUMBER(FIND("mutagen",C1485)),ISNUMBER(FIND("genetic",C1485)))</f>
        <v>0</v>
      </c>
      <c r="H1485" t="b">
        <f>OR(ISNUMBER(FIND("inflammatory",C1485)),ISNUMBER(FIND("inflamm",C1485)))</f>
        <v>0</v>
      </c>
      <c r="I1485" t="b">
        <f>OR(ISNUMBER(FIND("immune",C1485)),ISNUMBER(FIND("immunological",C1485)),ISNUMBER(FIND("interleuk",C1485)),ISNUMBER(FIND("platelet activation",C1485)),ISNUMBER(FIND("monocyte",C1485)),ISNUMBER(FIND("leukocyte",C1485)),ISNUMBER(FIND("cytokine",C1485)),ISNUMBER(FIND("CD4",C1485)),ISNUMBER(FIND("CD8",C1485)),ISNUMBER(FIND("T-cell",C1485)))</f>
        <v>0</v>
      </c>
      <c r="J1485" t="b">
        <f>OR(ISNUMBER(FIND("reactive oxygen",C1485)),ISNUMBER(FIND("ROS",C1485)),ISNUMBER(FIND("free radical",C1485)),ISNUMBER(FIND("oxidative stress",C1485)),ISNUMBER(FIND("peroxid",C1485)),ISNUMBER(FIND("oxidative",C1485)),ISNUMBER(FIND("antioxid",C1485)))</f>
        <v>1</v>
      </c>
      <c r="K1485" t="b">
        <f>OR(ISNUMBER(FIND("autophag",C1485)))</f>
        <v>0</v>
      </c>
      <c r="L1485" t="b">
        <f>OR(ISNUMBER(FIND("morpholog",C1485)))</f>
        <v>0</v>
      </c>
      <c r="M1485" t="b">
        <f>OR(ISNUMBER(FIND("fibrosis",C1485)),ISNUMBER(FIND("Fibrosis",C1485)),ISNUMBER(FIND("fibrot",C1485)))</f>
        <v>0</v>
      </c>
      <c r="N1485" t="b">
        <f>OR(ISNUMBER(FIND("offspring",C1485)),ISNUMBER(FIND("Parental",C1485)),ISNUMBER(FIND("parental",C1485)),ISNUMBER(FIND("germline",C1485)),ISNUMBER(FIND("reproduc",C1485)),ISNUMBER(FIND("embryo",C1485)))</f>
        <v>0</v>
      </c>
      <c r="O1485" t="b">
        <f>OR(ISNUMBER(FIND("metabol",C1485)),ISNUMBER(FIND("Metabol",C1485)),ISNUMBER(FIND("digest",C1485)),ISNUMBER(FIND("mitochon",C1485)))</f>
        <v>0</v>
      </c>
      <c r="P1485" t="b">
        <f>OR(ISNUMBER(FIND("ecotox",C1485)),ISNUMBER(FIND("Ecotox",B1485)),ISNUMBER(FIND("ecotox",B1485)),ISNUMBER(FIND("Ecotox",C1485)))</f>
        <v>0</v>
      </c>
      <c r="Q1485" t="b">
        <f>OR(ISNUMBER(FIND("Bioaccum",C1485)),ISNUMBER(FIND("bioaccum",C1485)),ISNUMBER(FIND("accum",C1485)))</f>
        <v>0</v>
      </c>
      <c r="R1485" t="b">
        <f>OR(ISNUMBER(FIND("Occupation",C1485)),ISNUMBER(FIND("occupation",C1485)),ISNUMBER(FIND("worker",C1485)),ISNUMBER(FIND("workforce",C1485)))</f>
        <v>0</v>
      </c>
      <c r="S1485" t="b">
        <f>NOT(OR(F1485,G1485,H1485,I1485,J1485,K1485,L1485,M1485,N1485,O1485,P1485,Q1485,R1485))</f>
        <v>0</v>
      </c>
      <c r="U1485" t="b">
        <f>OR(Table1[[#This Row],[Inflammation]],Table1[[#This Row],[Immune]])</f>
        <v>0</v>
      </c>
      <c r="V1485" t="b">
        <f>IF(OR(Table1[[#This Row],[Rodents]],Table1[[#This Row],[Human]],Table1[[#This Row],[Pig]]),OR(ISNUMBER(FIND("intratrach",C1485)),ISNUMBER(FIND("nasal ",C1485)),ISNUMBER(FIND("instill",C1485))),"NA")</f>
        <v>0</v>
      </c>
      <c r="W1485" t="b">
        <f>IF(OR(Table1[[#This Row],[Rodents]],Table1[[#This Row],[Human]],Table1[[#This Row],[Pig]]),OR(ISNUMBER(FIND("dermal",C1485)),ISNUMBER(FIND("skin ",C1485))),"NA")</f>
        <v>0</v>
      </c>
      <c r="X1485" t="b">
        <f>IF(OR(Table1[[#This Row],[Rodents]],Table1[[#This Row],[Human]],Table1[[#This Row],[Pig]]),OR(ISNUMBER(FIND("injected",C1485)),ISNUMBER(FIND("periton",C1485)),ISNUMBER(FIND("intrascrot",C1485))),"NA")</f>
        <v>0</v>
      </c>
      <c r="Y1485" t="b">
        <f>IF(OR(Table1[[#This Row],[Rodents]],Table1[[#This Row],[Human]],Table1[[#This Row],[Pig]]),NOT(OR(Table1[[#This Row],[Inhaled/Intratracheal/intranasal]],Table1[[#This Row],[Dermal]],Table1[[#This Row],[Injected]])),"NA")</f>
        <v>1</v>
      </c>
      <c r="AA1485" t="b">
        <f>OR(ISNUMBER(FIND("fish ",C1485)),ISNUMBER(FIND("Fish ",C1485)),ISNUMBER(FIND("aquatic",C1485)),ISNUMBER(FIND("daphnids",C1485)),ISNUMBER(FIND("Carcinus maenas",C1485)),ISNUMBER(FIND("Daphnia",C1485)),ISNUMBER(FIND("Ruditapes philippinarum",C1485)),ISNUMBER(FIND("daphnia",C1485)),ISNUMBER(FIND("marine",C1485)),ISNUMBER(FIND("mussel",C1485)),ISNUMBER(FIND("algae",C1485)),ISNUMBER(FIND("Donax faba",C1485)),ISNUMBER(FIND("estuarine",C1485)),ISNUMBER(FIND("snail",C1485)),ISNUMBER(FIND("Prorocentrum donghaiense",C1485)) )</f>
        <v>0</v>
      </c>
      <c r="AB1485" t="b">
        <f>OR(ISNUMBER(FIND(" rat ",C1485)),ISNUMBER(FIND(" rats ",C1485)),ISNUMBER(FIND(" Rats ",C1485)),ISNUMBER(FIND(" Rat ",C1485)),ISNUMBER(FIND(" rat.",C1485)),ISNUMBER(FIND(" rats.",C1485)),ISNUMBER(FIND("mouse",C1485)),ISNUMBER(FIND("mice",C1485)), ISNUMBER(FIND(" Mice",C1485)))</f>
        <v>1</v>
      </c>
      <c r="AC1485" t="b">
        <f>OR(ISNUMBER(FIND(" cell ",C1485)),ISNUMBER(FIND("fibroblast",C1485)),ISNUMBER(FIND("macrophage",C1485)),ISNUMBER(FIND("epithelial",C1485)),ISNUMBER(FIND("endothelial",C1485)),ISNUMBER(FIND("neuron",C1485)),ISNUMBER(FIND(" cells ",C1485)),ISNUMBER(FIND("RBC",C1485)),ISNUMBER(FIND("mitochond",C1485)),ISNUMBER(FIND("adipocyte",C1485)),ISNUMBER(FIND("osteo",C1485)),ISNUMBER(FIND("keratin",C1485)),ISNUMBER(FIND(" cell's ",C1485)),ISNUMBER(FIND("eukary",C1485)),ISNUMBER(FIND("sperm",C1485)))</f>
        <v>1</v>
      </c>
      <c r="AD1485" t="b">
        <f>OR(ISNUMBER(FIND("human",B1485)),ISNUMBER(FIND("workers",B1485)),ISNUMBER(FIND("workforces",B1485)),ISNUMBER(FIND("occupational",B1485)),ISNUMBER(FIND("Case report",B1485)),ISNUMBER(FIND("Workplaces",B1485)),ISNUMBER(FIND("worker",B1485)))</f>
        <v>0</v>
      </c>
      <c r="AE1485" t="b">
        <f>OR(ISNUMBER(FIND(" plant ",C1485)),ISNUMBER(FIND("Plant ",C1485)),ISNUMBER(FIND("tomato",C1485)),ISNUMBER(FIND("plants",C1485)),ISNUMBER(FIND("Plants",C1485)),ISNUMBER(FIND("algae",C1485)),ISNUMBER(FIND("lettuce",C1485)),ISNUMBER(FIND("green gram sprouts ",C1485)),ISNUMBER(FIND("Cucurbita pepo",C1485)),ISNUMBER(FIND("bean ",C1485)),ISNUMBER(FIND("chloroplast",C1485)),ISNUMBER(FIND("chlorophyll",C1485)),ISNUMBER(FIND("seedling",C1485)),ISNUMBER(FIND("canola",C1485)),ISNUMBER(FIND("shoot",C1485)),ISNUMBER(FIND("photosynthes",C1485)),ISNUMBER(FIND(" leaves ",C1485)),,ISNUMBER(FIND("agriculture",C1485)),ISNUMBER(FIND(" crops ",C1485)))</f>
        <v>0</v>
      </c>
      <c r="AF1485" t="b">
        <f>OR(ISNUMBER(FIND("bacteria",C1485)),ISNUMBER(FIND("Bacteria",C1485)),ISNUMBER(FIND("Bacterium",C1485)),ISNUMBER(FIND("bacterium",C1485)),ISNUMBER(FIND(" coli ",C1485)))</f>
        <v>0</v>
      </c>
      <c r="AG1485" t="b">
        <f>OR(ISNUMBER(FIND("fungi",C1485)),ISNUMBER(FIND("Fungi",C1485)),ISNUMBER(FIND("fungus",C1485)),ISNUMBER(FIND("Fungus",C1485)),ISNUMBER(FIND("mushroom",C1485)),ISNUMBER(FIND("Mushroom",C1485)),ISNUMBER(FIND(" mold ",C1485)))</f>
        <v>0</v>
      </c>
      <c r="AH1485" t="b">
        <f>OR(ISNUMBER(FIND("Pig ",C1485)),ISNUMBER(FIND("pig ",C1485)),ISNUMBER(FIND("Pigs ",C1485)),ISNUMBER(FIND("pigs ",C1485)))</f>
        <v>0</v>
      </c>
      <c r="AI1485" t="b">
        <f>OR(ISNUMBER(FIND(" C. elegans",C1485)),ISNUMBER(FIND("Caenorhabditis elegans",C1485)),ISNUMBER(FIND("earthworms",C1485)),ISNUMBER(FIND(" Ficopomatus enigmaticus",C1485)),ISNUMBER(FIND("larva",C1485)),ISNUMBER(FIND("Lumbriculus variegatus",C1485)),ISNUMBER(FIND("nematode",C1485)))</f>
        <v>0</v>
      </c>
      <c r="AJ1485" t="b">
        <f>NOT(OR(AA1485,AB1485,AC1485,AD1485,AE1485,AF1485,AG1485,AH1485,AI1485))</f>
        <v>0</v>
      </c>
      <c r="AL1485" t="b">
        <f>OR(AA1485,AB1485,AD1485,AE1485,AF1485,AG1485,AH1485,AI1485)</f>
        <v>1</v>
      </c>
      <c r="AM1485" t="b">
        <f>IF(Table1[[#This Row],[In vivo?]],IF(Table1[[#This Row],[Cell]],FALSE,TRUE),FALSE)</f>
        <v>0</v>
      </c>
      <c r="AN1485" t="b">
        <f>AND(AC1485,AL1485)</f>
        <v>1</v>
      </c>
      <c r="AO1485" t="b">
        <f>IF(Table1[[#This Row],[Cell]],IF(Table1[[#This Row],[In vivo?]],FALSE,TRUE),FALSE)</f>
        <v>0</v>
      </c>
      <c r="AP1485" t="b">
        <f>NOT(OR(Table1[[#This Row],[In vivo?]],Table1[[#This Row],[Only in Cell]]))</f>
        <v>0</v>
      </c>
      <c r="AQ1485" t="b">
        <f>IF(OR(Table1[[#This Row],[Rodents]],Table1[[#This Row],[Human]],Table1[[#This Row],[Pig]]),OR(ISNUMBER(FIND("pulmonary",C1485)),ISNUMBER(FIND("lung",C1485))),"NA")</f>
        <v>0</v>
      </c>
      <c r="AR1485" t="b">
        <f>IF(OR(Table1[[#This Row],[Rodents]],Table1[[#This Row],[Human]],Table1[[#This Row],[Pig]]),OR(ISNUMBER(FIND("skin",C1485)),ISNUMBER(FIND("dermal",C1485))),"NA")</f>
        <v>0</v>
      </c>
      <c r="AS1485" t="b">
        <f>IF(OR(Table1[[#This Row],[Rodents]],Table1[[#This Row],[Human]],Table1[[#This Row],[Pig]]),OR(ISNUMBER(FIND("liver",C1485)),ISNUMBER(FIND("hepat",C1485))),"NA")</f>
        <v>0</v>
      </c>
      <c r="AT1485" t="b">
        <f>IF(OR(Table1[[#This Row],[Rodents]],Table1[[#This Row],[Human]],Table1[[#This Row],[Pig]]),OR(ISNUMBER(FIND("kidney",C1485)),ISNUMBER(FIND("neph",C1485))),"NA")</f>
        <v>0</v>
      </c>
      <c r="AU1485" t="b">
        <f>IF(OR(Table1[[#This Row],[Rodents]],Table1[[#This Row],[Human]],Table1[[#This Row],[Pig]]),OR(ISNUMBER(FIND("brain",C1485)),ISNUMBER(FIND("neur",C1485)),ISNUMBER(FIND("nerv",C1485))),"NA")</f>
        <v>0</v>
      </c>
      <c r="AV1485" t="b">
        <f>IF(OR(Table1[[#This Row],[Rodents]],Table1[[#This Row],[Human]],Table1[[#This Row],[Pig]]),OR(ISNUMBER(FIND("heart",C1485)),ISNUMBER(FIND("cardi",C1485))),"NA")</f>
        <v>0</v>
      </c>
      <c r="AW1485" t="b">
        <f>IF(OR(Table1[[#This Row],[Rodents]],Table1[[#This Row],[Human]],Table1[[#This Row],[Pig]]),OR(ISNUMBER(FIND("gastro",C1485)),ISNUMBER(FIND("intesti",C1485)),ISNUMBER(FIND("stomach",C1485))),"NA")</f>
        <v>0</v>
      </c>
      <c r="AX1485" t="b">
        <f>IF(OR(Table1[[#This Row],[Rodents]],Table1[[#This Row],[Human]],Table1[[#This Row],[Pig]]),NOT(OR(AQ1485,AR1485,AS1485,AT1485,AU1485,AV1485,AW1485)),"NA")</f>
        <v>1</v>
      </c>
      <c r="AY1485" t="b">
        <f>OR(ISNUMBER(FIND("SWCNT",C1485)),ISNUMBER(FIND("SWNT",C1485)),ISNUMBER(FIND("single-wall",C1485)),ISNUMBER(FIND("single wall",C1485)),ISNUMBER(FIND("Single wall",C1485)),ISNUMBER(FIND("Single-wall",C1485)),ISNUMBER(FIND("SWCNT",B1485)),ISNUMBER(FIND("SWNT",B1485)),ISNUMBER(FIND("single-wall",B1485)),ISNUMBER(FIND("single wall",B1485)),ISNUMBER(FIND("Single-wall",B1485)),ISNUMBER(FIND("Single wall",B1485)))</f>
        <v>0</v>
      </c>
      <c r="AZ1485" t="b">
        <f>OR(ISNUMBER(FIND("MWCNT",C1485)),ISNUMBER(FIND("MWNT",C1485)),ISNUMBER(FIND("multi-wall",C1485)),ISNUMBER(FIND("multi wall",C1485)),ISNUMBER(FIND("multiwall",C1485)),ISNUMBER(FIND("Multi-wall",C1485)),ISNUMBER(FIND("Multi wall",C1485)),ISNUMBER(FIND("Multiwall",C1485)),ISNUMBER(FIND("MWCNT",B1485)),ISNUMBER(FIND("MWNT",B1485)),ISNUMBER(FIND("multi-wall",B1485)),ISNUMBER(FIND("multi wall",B1485)),ISNUMBER(FIND("multiwall",B1485)),ISNUMBER(FIND("Multi-wall",B1485)),ISNUMBER(FIND("Multi wall",B1485)),ISNUMBER(FIND("Multiwall",B1485)),ISNUMBER(FIND("Double-wall",B1485)),ISNUMBER(FIND("Double wall",B1485)),ISNUMBER(FIND("Doublewall",B1485)),ISNUMBER(FIND("double-wall",B1485)),ISNUMBER(FIND("double wall",B1485)),ISNUMBER(FIND("doublewall",B1485)))</f>
        <v>1</v>
      </c>
      <c r="BA1485" t="b">
        <f>AND(Table1[[#This Row],[SWCNT]],Table1[[#This Row],[MWCNT]])</f>
        <v>0</v>
      </c>
      <c r="BB1485" t="b">
        <f>IF(Table1[[#This Row],[SWCNT]]=TRUE,FALSE,IF(Table1[[#This Row],[MWCNT]]=TRUE,FALSE,TRUE))</f>
        <v>0</v>
      </c>
      <c r="BC1485" s="18"/>
    </row>
    <row r="1486" spans="1:55" ht="222">
      <c r="A1486" t="s">
        <v>2685</v>
      </c>
      <c r="B1486" s="2" t="s">
        <v>2687</v>
      </c>
      <c r="C1486" s="16" t="s">
        <v>2689</v>
      </c>
      <c r="D1486" s="17" t="s">
        <v>1840</v>
      </c>
      <c r="E1486" s="2">
        <v>2016</v>
      </c>
      <c r="F1486" t="b">
        <f>OR(ISNUMBER(FIND("cytotoxic",C1486)),ISNUMBER(FIND("Cytotoxic",C1486)),ISNUMBER(FIND("cellular toxicity",C1486)),ISNUMBER(FIND("cell death",C1486)),ISNUMBER(FIND("viable",C1486)),ISNUMBER(FIND("phytotoxic",C1486)),ISNUMBER(FIND("acute toxicity",C1486)),ISNUMBER(FIND("MTT",C1486)),ISNUMBER(FIND("survival",C1486)),ISNUMBER(FIND("prolifer",C1486)),ISNUMBER(FIND("apoptosis",C1486)),ISNUMBER(FIND("neurotoxic",C1486)),ISNUMBER(FIND("  lysis ",C1486)),ISNUMBER(FIND("necrosis",C1486)),ISNUMBER(FIND("cellular death",C1486))*3,ISNUMBER(FIND("LDH",C1486)),ISNUMBER(FIND("Acute toxicity",C1486)))</f>
        <v>1</v>
      </c>
      <c r="G1486" t="b">
        <f>OR(ISNUMBER(FIND("genotoxic",C1486)),ISNUMBER(FIND("genotoxicity",C1486)),ISNUMBER(FIND("DNA damage",C1486)),ISNUMBER(FIND("DNA",C1486)),ISNUMBER(FIND("RNA",C1486)),ISNUMBER(FIND("mesothelioma",C1486)),ISNUMBER(FIND("carcino",C1486)),ISNUMBER(FIND("mutagen",C1486)),ISNUMBER(FIND("genetic",C1486)))</f>
        <v>0</v>
      </c>
      <c r="H1486" t="b">
        <f>OR(ISNUMBER(FIND("inflammatory",C1486)),ISNUMBER(FIND("inflamm",C1486)))</f>
        <v>0</v>
      </c>
      <c r="I1486" t="b">
        <f>OR(ISNUMBER(FIND("immune",C1486)),ISNUMBER(FIND("immunological",C1486)),ISNUMBER(FIND("interleuk",C1486)),ISNUMBER(FIND("platelet activation",C1486)),ISNUMBER(FIND("monocyte",C1486)),ISNUMBER(FIND("leukocyte",C1486)),ISNUMBER(FIND("cytokine",C1486)),ISNUMBER(FIND("CD4",C1486)),ISNUMBER(FIND("CD8",C1486)),ISNUMBER(FIND("T-cell",C1486)))</f>
        <v>0</v>
      </c>
      <c r="J1486" t="b">
        <f>OR(ISNUMBER(FIND("reactive oxygen",C1486)),ISNUMBER(FIND("ROS",C1486)),ISNUMBER(FIND("free radical",C1486)),ISNUMBER(FIND("oxidative stress",C1486)),ISNUMBER(FIND("peroxid",C1486)),ISNUMBER(FIND("oxidative",C1486)),ISNUMBER(FIND("antioxid",C1486)))</f>
        <v>1</v>
      </c>
      <c r="K1486" t="b">
        <f>OR(ISNUMBER(FIND("autophag",C1486)))</f>
        <v>0</v>
      </c>
      <c r="L1486" t="b">
        <f>OR(ISNUMBER(FIND("morpholog",C1486)))</f>
        <v>0</v>
      </c>
      <c r="M1486" t="b">
        <f>OR(ISNUMBER(FIND("fibrosis",C1486)),ISNUMBER(FIND("Fibrosis",C1486)),ISNUMBER(FIND("fibrot",C1486)))</f>
        <v>0</v>
      </c>
      <c r="N1486" t="b">
        <f>OR(ISNUMBER(FIND("offspring",C1486)),ISNUMBER(FIND("Parental",C1486)),ISNUMBER(FIND("parental",C1486)),ISNUMBER(FIND("germline",C1486)),ISNUMBER(FIND("reproduc",C1486)),ISNUMBER(FIND("embryo",C1486)))</f>
        <v>0</v>
      </c>
      <c r="O1486" t="b">
        <f>OR(ISNUMBER(FIND("metabol",C1486)),ISNUMBER(FIND("Metabol",C1486)),ISNUMBER(FIND("digest",C1486)),ISNUMBER(FIND("mitochon",C1486)))</f>
        <v>0</v>
      </c>
      <c r="P1486" t="b">
        <f>OR(ISNUMBER(FIND("ecotox",C1486)),ISNUMBER(FIND("Ecotox",B1486)),ISNUMBER(FIND("ecotox",B1486)),ISNUMBER(FIND("Ecotox",C1486)))</f>
        <v>0</v>
      </c>
      <c r="Q1486" t="b">
        <f>OR(ISNUMBER(FIND("Bioaccum",C1486)),ISNUMBER(FIND("bioaccum",C1486)),ISNUMBER(FIND("accum",C1486)))</f>
        <v>0</v>
      </c>
      <c r="R1486" t="b">
        <f>OR(ISNUMBER(FIND("Occupation",C1486)),ISNUMBER(FIND("occupation",C1486)),ISNUMBER(FIND("worker",C1486)),ISNUMBER(FIND("workforce",C1486)))</f>
        <v>0</v>
      </c>
      <c r="S1486" t="b">
        <f>NOT(OR(F1486,G1486,H1486,I1486,J1486,K1486,L1486,M1486,N1486,O1486,P1486,Q1486,R1486))</f>
        <v>0</v>
      </c>
      <c r="U1486" t="b">
        <f>OR(Table1[[#This Row],[Inflammation]],Table1[[#This Row],[Immune]])</f>
        <v>0</v>
      </c>
      <c r="V1486" t="str">
        <f>IF(OR(Table1[[#This Row],[Rodents]],Table1[[#This Row],[Human]],Table1[[#This Row],[Pig]]),OR(ISNUMBER(FIND("intratrach",C1486)),ISNUMBER(FIND("nasal ",C1486)),ISNUMBER(FIND("instill",C1486))),"NA")</f>
        <v>NA</v>
      </c>
      <c r="W1486" t="str">
        <f>IF(OR(Table1[[#This Row],[Rodents]],Table1[[#This Row],[Human]],Table1[[#This Row],[Pig]]),OR(ISNUMBER(FIND("dermal",C1486)),ISNUMBER(FIND("skin ",C1486))),"NA")</f>
        <v>NA</v>
      </c>
      <c r="X1486" t="str">
        <f>IF(OR(Table1[[#This Row],[Rodents]],Table1[[#This Row],[Human]],Table1[[#This Row],[Pig]]),OR(ISNUMBER(FIND("injected",C1486)),ISNUMBER(FIND("periton",C1486)),ISNUMBER(FIND("intrascrot",C1486))),"NA")</f>
        <v>NA</v>
      </c>
      <c r="Y1486" t="str">
        <f>IF(OR(Table1[[#This Row],[Rodents]],Table1[[#This Row],[Human]],Table1[[#This Row],[Pig]]),NOT(OR(Table1[[#This Row],[Inhaled/Intratracheal/intranasal]],Table1[[#This Row],[Dermal]],Table1[[#This Row],[Injected]])),"NA")</f>
        <v>NA</v>
      </c>
      <c r="AA1486" t="b">
        <f>OR(ISNUMBER(FIND("fish ",C1486)),ISNUMBER(FIND("Fish ",C1486)),ISNUMBER(FIND("aquatic",C1486)),ISNUMBER(FIND("daphnids",C1486)),ISNUMBER(FIND("Carcinus maenas",C1486)),ISNUMBER(FIND("Daphnia",C1486)),ISNUMBER(FIND("Ruditapes philippinarum",C1486)),ISNUMBER(FIND("daphnia",C1486)),ISNUMBER(FIND("marine",C1486)),ISNUMBER(FIND("mussel",C1486)),ISNUMBER(FIND("algae",C1486)),ISNUMBER(FIND("Donax faba",C1486)),ISNUMBER(FIND("estuarine",C1486)),ISNUMBER(FIND("snail",C1486)),ISNUMBER(FIND("Prorocentrum donghaiense",C1486)) )</f>
        <v>0</v>
      </c>
      <c r="AB1486" t="b">
        <f>OR(ISNUMBER(FIND(" rat ",C1486)),ISNUMBER(FIND(" rats ",C1486)),ISNUMBER(FIND(" Rats ",C1486)),ISNUMBER(FIND(" Rat ",C1486)),ISNUMBER(FIND(" rat.",C1486)),ISNUMBER(FIND(" rats.",C1486)),ISNUMBER(FIND("mouse",C1486)),ISNUMBER(FIND("mice",C1486)), ISNUMBER(FIND(" Mice",C1486)))</f>
        <v>0</v>
      </c>
      <c r="AC1486" t="b">
        <f>OR(ISNUMBER(FIND(" cell ",C1486)),ISNUMBER(FIND("fibroblast",C1486)),ISNUMBER(FIND("macrophage",C1486)),ISNUMBER(FIND("epithelial",C1486)),ISNUMBER(FIND("endothelial",C1486)),ISNUMBER(FIND("neuron",C1486)),ISNUMBER(FIND(" cells ",C1486)),ISNUMBER(FIND("RBC",C1486)),ISNUMBER(FIND("mitochond",C1486)),ISNUMBER(FIND("adipocyte",C1486)),ISNUMBER(FIND("osteo",C1486)),ISNUMBER(FIND("keratin",C1486)),ISNUMBER(FIND(" cell's ",C1486)),ISNUMBER(FIND("eukary",C1486)),ISNUMBER(FIND("sperm",C1486)))</f>
        <v>1</v>
      </c>
      <c r="AD1486" t="b">
        <f>OR(ISNUMBER(FIND("human",B1486)),ISNUMBER(FIND("workers",B1486)),ISNUMBER(FIND("workforces",B1486)),ISNUMBER(FIND("occupational",B1486)),ISNUMBER(FIND("Case report",B1486)),ISNUMBER(FIND("Workplaces",B1486)),ISNUMBER(FIND("worker",B1486)))</f>
        <v>0</v>
      </c>
      <c r="AE1486" t="b">
        <f>OR(ISNUMBER(FIND(" plant ",C1486)),ISNUMBER(FIND("Plant ",C1486)),ISNUMBER(FIND("tomato",C1486)),ISNUMBER(FIND("plants",C1486)),ISNUMBER(FIND("Plants",C1486)),ISNUMBER(FIND("algae",C1486)),ISNUMBER(FIND("lettuce",C1486)),ISNUMBER(FIND("green gram sprouts ",C1486)),ISNUMBER(FIND("Cucurbita pepo",C1486)),ISNUMBER(FIND("bean ",C1486)),ISNUMBER(FIND("chloroplast",C1486)),ISNUMBER(FIND("chlorophyll",C1486)),ISNUMBER(FIND("seedling",C1486)),ISNUMBER(FIND("canola",C1486)),ISNUMBER(FIND("shoot",C1486)),ISNUMBER(FIND("photosynthes",C1486)),ISNUMBER(FIND(" leaves ",C1486)),,ISNUMBER(FIND("agriculture",C1486)),ISNUMBER(FIND(" crops ",C1486)))</f>
        <v>0</v>
      </c>
      <c r="AF1486" t="b">
        <f>OR(ISNUMBER(FIND("bacteria",C1486)),ISNUMBER(FIND("Bacteria",C1486)),ISNUMBER(FIND("Bacterium",C1486)),ISNUMBER(FIND("bacterium",C1486)),ISNUMBER(FIND(" coli ",C1486)))</f>
        <v>0</v>
      </c>
      <c r="AG1486" t="b">
        <f>OR(ISNUMBER(FIND("fungi",C1486)),ISNUMBER(FIND("Fungi",C1486)),ISNUMBER(FIND("fungus",C1486)),ISNUMBER(FIND("Fungus",C1486)),ISNUMBER(FIND("mushroom",C1486)),ISNUMBER(FIND("Mushroom",C1486)),ISNUMBER(FIND(" mold ",C1486)))</f>
        <v>0</v>
      </c>
      <c r="AH1486" t="b">
        <f>OR(ISNUMBER(FIND("Pig ",C1486)),ISNUMBER(FIND("pig ",C1486)),ISNUMBER(FIND("Pigs ",C1486)),ISNUMBER(FIND("pigs ",C1486)))</f>
        <v>0</v>
      </c>
      <c r="AI1486" t="b">
        <f>OR(ISNUMBER(FIND(" C. elegans",C1486)),ISNUMBER(FIND("Caenorhabditis elegans",C1486)),ISNUMBER(FIND("earthworms",C1486)),ISNUMBER(FIND(" Ficopomatus enigmaticus",C1486)),ISNUMBER(FIND("larva",C1486)),ISNUMBER(FIND("Lumbriculus variegatus",C1486)),ISNUMBER(FIND("nematode",C1486)))</f>
        <v>0</v>
      </c>
      <c r="AJ1486" t="b">
        <f>NOT(OR(AA1486,AB1486,AC1486,AD1486,AE1486,AF1486,AG1486,AH1486,AI1486))</f>
        <v>0</v>
      </c>
      <c r="AL1486" t="b">
        <f>OR(AA1486,AB1486,AD1486,AE1486,AF1486,AG1486,AH1486,AI1486)</f>
        <v>0</v>
      </c>
      <c r="AM1486" t="b">
        <f>IF(Table1[[#This Row],[In vivo?]],IF(Table1[[#This Row],[Cell]],FALSE,TRUE),FALSE)</f>
        <v>0</v>
      </c>
      <c r="AN1486" t="b">
        <f>AND(AC1486,AL1486)</f>
        <v>0</v>
      </c>
      <c r="AO1486" t="b">
        <f>IF(Table1[[#This Row],[Cell]],IF(Table1[[#This Row],[In vivo?]],FALSE,TRUE),FALSE)</f>
        <v>1</v>
      </c>
      <c r="AP1486" t="b">
        <f>NOT(OR(Table1[[#This Row],[In vivo?]],Table1[[#This Row],[Only in Cell]]))</f>
        <v>0</v>
      </c>
      <c r="AQ1486" t="str">
        <f>IF(OR(Table1[[#This Row],[Rodents]],Table1[[#This Row],[Human]],Table1[[#This Row],[Pig]]),OR(ISNUMBER(FIND("pulmonary",C1486)),ISNUMBER(FIND("lung",C1486))),"NA")</f>
        <v>NA</v>
      </c>
      <c r="AR1486" t="str">
        <f>IF(OR(Table1[[#This Row],[Rodents]],Table1[[#This Row],[Human]],Table1[[#This Row],[Pig]]),OR(ISNUMBER(FIND("skin",C1486)),ISNUMBER(FIND("dermal",C1486))),"NA")</f>
        <v>NA</v>
      </c>
      <c r="AS1486" t="str">
        <f>IF(OR(Table1[[#This Row],[Rodents]],Table1[[#This Row],[Human]],Table1[[#This Row],[Pig]]),OR(ISNUMBER(FIND("liver",C1486)),ISNUMBER(FIND("hepat",C1486))),"NA")</f>
        <v>NA</v>
      </c>
      <c r="AT1486" t="str">
        <f>IF(OR(Table1[[#This Row],[Rodents]],Table1[[#This Row],[Human]],Table1[[#This Row],[Pig]]),OR(ISNUMBER(FIND("kidney",C1486)),ISNUMBER(FIND("neph",C1486))),"NA")</f>
        <v>NA</v>
      </c>
      <c r="AU1486" t="str">
        <f>IF(OR(Table1[[#This Row],[Rodents]],Table1[[#This Row],[Human]],Table1[[#This Row],[Pig]]),OR(ISNUMBER(FIND("brain",C1486)),ISNUMBER(FIND("neur",C1486)),ISNUMBER(FIND("nerv",C1486))),"NA")</f>
        <v>NA</v>
      </c>
      <c r="AV1486" t="str">
        <f>IF(OR(Table1[[#This Row],[Rodents]],Table1[[#This Row],[Human]],Table1[[#This Row],[Pig]]),OR(ISNUMBER(FIND("heart",C1486)),ISNUMBER(FIND("cardi",C1486))),"NA")</f>
        <v>NA</v>
      </c>
      <c r="AW1486" t="str">
        <f>IF(OR(Table1[[#This Row],[Rodents]],Table1[[#This Row],[Human]],Table1[[#This Row],[Pig]]),OR(ISNUMBER(FIND("gastro",C1486)),ISNUMBER(FIND("intesti",C1486)),ISNUMBER(FIND("stomach",C1486))),"NA")</f>
        <v>NA</v>
      </c>
      <c r="AX1486" t="str">
        <f>IF(OR(Table1[[#This Row],[Rodents]],Table1[[#This Row],[Human]],Table1[[#This Row],[Pig]]),NOT(OR(AQ1486,AR1486,AS1486,AT1486,AU1486,AV1486,AW1486)),"NA")</f>
        <v>NA</v>
      </c>
      <c r="AY1486" t="b">
        <f>OR(ISNUMBER(FIND("SWCNT",C1486)),ISNUMBER(FIND("SWNT",C1486)),ISNUMBER(FIND("single-wall",C1486)),ISNUMBER(FIND("single wall",C1486)),ISNUMBER(FIND("Single wall",C1486)),ISNUMBER(FIND("Single-wall",C1486)),ISNUMBER(FIND("SWCNT",B1486)),ISNUMBER(FIND("SWNT",B1486)),ISNUMBER(FIND("single-wall",B1486)),ISNUMBER(FIND("single wall",B1486)),ISNUMBER(FIND("Single-wall",B1486)),ISNUMBER(FIND("Single wall",B1486)))</f>
        <v>0</v>
      </c>
      <c r="AZ1486" t="b">
        <f>OR(ISNUMBER(FIND("MWCNT",C1486)),ISNUMBER(FIND("MWNT",C1486)),ISNUMBER(FIND("multi-wall",C1486)),ISNUMBER(FIND("multi wall",C1486)),ISNUMBER(FIND("multiwall",C1486)),ISNUMBER(FIND("Multi-wall",C1486)),ISNUMBER(FIND("Multi wall",C1486)),ISNUMBER(FIND("Multiwall",C1486)),ISNUMBER(FIND("MWCNT",B1486)),ISNUMBER(FIND("MWNT",B1486)),ISNUMBER(FIND("multi-wall",B1486)),ISNUMBER(FIND("multi wall",B1486)),ISNUMBER(FIND("multiwall",B1486)),ISNUMBER(FIND("Multi-wall",B1486)),ISNUMBER(FIND("Multi wall",B1486)),ISNUMBER(FIND("Multiwall",B1486)),ISNUMBER(FIND("Double-wall",B1486)),ISNUMBER(FIND("Double wall",B1486)),ISNUMBER(FIND("Doublewall",B1486)),ISNUMBER(FIND("double-wall",B1486)),ISNUMBER(FIND("double wall",B1486)),ISNUMBER(FIND("doublewall",B1486)))</f>
        <v>1</v>
      </c>
      <c r="BA1486" t="b">
        <f>AND(Table1[[#This Row],[SWCNT]],Table1[[#This Row],[MWCNT]])</f>
        <v>0</v>
      </c>
      <c r="BB1486" t="b">
        <f>IF(Table1[[#This Row],[SWCNT]]=TRUE,FALSE,IF(Table1[[#This Row],[MWCNT]]=TRUE,FALSE,TRUE))</f>
        <v>0</v>
      </c>
      <c r="BC1486" s="18"/>
    </row>
    <row r="1487" spans="1:55" ht="166.5">
      <c r="A1487" t="s">
        <v>2710</v>
      </c>
      <c r="B1487" s="2" t="s">
        <v>2711</v>
      </c>
      <c r="C1487" s="16" t="s">
        <v>2712</v>
      </c>
      <c r="D1487" s="17" t="s">
        <v>221</v>
      </c>
      <c r="E1487" s="2">
        <v>2016</v>
      </c>
      <c r="F1487" t="b">
        <f>OR(ISNUMBER(FIND("cytotoxic",C1487)),ISNUMBER(FIND("Cytotoxic",C1487)),ISNUMBER(FIND("cellular toxicity",C1487)),ISNUMBER(FIND("cell death",C1487)),ISNUMBER(FIND("viable",C1487)),ISNUMBER(FIND("phytotoxic",C1487)),ISNUMBER(FIND("acute toxicity",C1487)),ISNUMBER(FIND("MTT",C1487)),ISNUMBER(FIND("survival",C1487)),ISNUMBER(FIND("prolifer",C1487)),ISNUMBER(FIND("apoptosis",C1487)),ISNUMBER(FIND("neurotoxic",C1487)),ISNUMBER(FIND("  lysis ",C1487)),ISNUMBER(FIND("necrosis",C1487)),ISNUMBER(FIND("cellular death",C1487))*3,ISNUMBER(FIND("LDH",C1487)),ISNUMBER(FIND("Acute toxicity",C1487)))</f>
        <v>1</v>
      </c>
      <c r="G1487" t="b">
        <f>OR(ISNUMBER(FIND("genotoxic",C1487)),ISNUMBER(FIND("genotoxicity",C1487)),ISNUMBER(FIND("DNA damage",C1487)),ISNUMBER(FIND("DNA",C1487)),ISNUMBER(FIND("RNA",C1487)),ISNUMBER(FIND("mesothelioma",C1487)),ISNUMBER(FIND("carcino",C1487)),ISNUMBER(FIND("mutagen",C1487)),ISNUMBER(FIND("genetic",C1487)))</f>
        <v>1</v>
      </c>
      <c r="H1487" t="b">
        <f>OR(ISNUMBER(FIND("inflammatory",C1487)),ISNUMBER(FIND("inflamm",C1487)))</f>
        <v>0</v>
      </c>
      <c r="I1487" t="b">
        <f>OR(ISNUMBER(FIND("immune",C1487)),ISNUMBER(FIND("immunological",C1487)),ISNUMBER(FIND("interleuk",C1487)),ISNUMBER(FIND("platelet activation",C1487)),ISNUMBER(FIND("monocyte",C1487)),ISNUMBER(FIND("leukocyte",C1487)),ISNUMBER(FIND("cytokine",C1487)),ISNUMBER(FIND("CD4",C1487)),ISNUMBER(FIND("CD8",C1487)),ISNUMBER(FIND("T-cell",C1487)))</f>
        <v>0</v>
      </c>
      <c r="J1487" t="b">
        <f>OR(ISNUMBER(FIND("reactive oxygen",C1487)),ISNUMBER(FIND("ROS",C1487)),ISNUMBER(FIND("free radical",C1487)),ISNUMBER(FIND("oxidative stress",C1487)),ISNUMBER(FIND("peroxid",C1487)),ISNUMBER(FIND("oxidative",C1487)),ISNUMBER(FIND("antioxid",C1487)))</f>
        <v>1</v>
      </c>
      <c r="K1487" t="b">
        <f>OR(ISNUMBER(FIND("autophag",C1487)))</f>
        <v>0</v>
      </c>
      <c r="L1487" t="b">
        <f>OR(ISNUMBER(FIND("morpholog",C1487)))</f>
        <v>0</v>
      </c>
      <c r="M1487" t="b">
        <f>OR(ISNUMBER(FIND("fibrosis",C1487)),ISNUMBER(FIND("Fibrosis",C1487)),ISNUMBER(FIND("fibrot",C1487)))</f>
        <v>0</v>
      </c>
      <c r="N1487" t="b">
        <f>OR(ISNUMBER(FIND("offspring",C1487)),ISNUMBER(FIND("Parental",C1487)),ISNUMBER(FIND("parental",C1487)),ISNUMBER(FIND("germline",C1487)),ISNUMBER(FIND("reproduc",C1487)),ISNUMBER(FIND("embryo",C1487)))</f>
        <v>0</v>
      </c>
      <c r="O1487" t="b">
        <f>OR(ISNUMBER(FIND("metabol",C1487)),ISNUMBER(FIND("Metabol",C1487)),ISNUMBER(FIND("digest",C1487)),ISNUMBER(FIND("mitochon",C1487)))</f>
        <v>0</v>
      </c>
      <c r="P1487" t="b">
        <f>OR(ISNUMBER(FIND("ecotox",C1487)),ISNUMBER(FIND("Ecotox",B1487)),ISNUMBER(FIND("ecotox",B1487)),ISNUMBER(FIND("Ecotox",C1487)))</f>
        <v>0</v>
      </c>
      <c r="Q1487" t="b">
        <f>OR(ISNUMBER(FIND("Bioaccum",C1487)),ISNUMBER(FIND("bioaccum",C1487)),ISNUMBER(FIND("accum",C1487)))</f>
        <v>0</v>
      </c>
      <c r="R1487" t="b">
        <f>OR(ISNUMBER(FIND("Occupation",C1487)),ISNUMBER(FIND("occupation",C1487)),ISNUMBER(FIND("worker",C1487)),ISNUMBER(FIND("workforce",C1487)))</f>
        <v>0</v>
      </c>
      <c r="S1487" t="b">
        <f>NOT(OR(F1487,G1487,H1487,I1487,J1487,K1487,L1487,M1487,N1487,O1487,P1487,Q1487,R1487))</f>
        <v>0</v>
      </c>
      <c r="U1487" t="b">
        <f>OR(Table1[[#This Row],[Inflammation]],Table1[[#This Row],[Immune]])</f>
        <v>0</v>
      </c>
      <c r="V1487" t="str">
        <f>IF(OR(Table1[[#This Row],[Rodents]],Table1[[#This Row],[Human]],Table1[[#This Row],[Pig]]),OR(ISNUMBER(FIND("intratrach",C1487)),ISNUMBER(FIND("nasal ",C1487)),ISNUMBER(FIND("instill",C1487))),"NA")</f>
        <v>NA</v>
      </c>
      <c r="W1487" t="str">
        <f>IF(OR(Table1[[#This Row],[Rodents]],Table1[[#This Row],[Human]],Table1[[#This Row],[Pig]]),OR(ISNUMBER(FIND("dermal",C1487)),ISNUMBER(FIND("skin ",C1487))),"NA")</f>
        <v>NA</v>
      </c>
      <c r="X1487" t="str">
        <f>IF(OR(Table1[[#This Row],[Rodents]],Table1[[#This Row],[Human]],Table1[[#This Row],[Pig]]),OR(ISNUMBER(FIND("injected",C1487)),ISNUMBER(FIND("periton",C1487)),ISNUMBER(FIND("intrascrot",C1487))),"NA")</f>
        <v>NA</v>
      </c>
      <c r="Y1487" t="str">
        <f>IF(OR(Table1[[#This Row],[Rodents]],Table1[[#This Row],[Human]],Table1[[#This Row],[Pig]]),NOT(OR(Table1[[#This Row],[Inhaled/Intratracheal/intranasal]],Table1[[#This Row],[Dermal]],Table1[[#This Row],[Injected]])),"NA")</f>
        <v>NA</v>
      </c>
      <c r="AA1487" t="b">
        <f>OR(ISNUMBER(FIND("fish ",C1487)),ISNUMBER(FIND("Fish ",C1487)),ISNUMBER(FIND("aquatic",C1487)),ISNUMBER(FIND("daphnids",C1487)),ISNUMBER(FIND("Carcinus maenas",C1487)),ISNUMBER(FIND("Daphnia",C1487)),ISNUMBER(FIND("Ruditapes philippinarum",C1487)),ISNUMBER(FIND("daphnia",C1487)),ISNUMBER(FIND("marine",C1487)),ISNUMBER(FIND("mussel",C1487)),ISNUMBER(FIND("algae",C1487)),ISNUMBER(FIND("Donax faba",C1487)),ISNUMBER(FIND("estuarine",C1487)),ISNUMBER(FIND("snail",C1487)),ISNUMBER(FIND("Prorocentrum donghaiense",C1487)) )</f>
        <v>0</v>
      </c>
      <c r="AB1487" t="b">
        <f>OR(ISNUMBER(FIND(" rat ",C1487)),ISNUMBER(FIND(" rats ",C1487)),ISNUMBER(FIND(" Rats ",C1487)),ISNUMBER(FIND(" Rat ",C1487)),ISNUMBER(FIND(" rat.",C1487)),ISNUMBER(FIND(" rats.",C1487)),ISNUMBER(FIND("mouse",C1487)),ISNUMBER(FIND("mice",C1487)), ISNUMBER(FIND(" Mice",C1487)))</f>
        <v>0</v>
      </c>
      <c r="AC1487" t="b">
        <f>OR(ISNUMBER(FIND(" cell ",C1487)),ISNUMBER(FIND("fibroblast",C1487)),ISNUMBER(FIND("macrophage",C1487)),ISNUMBER(FIND("epithelial",C1487)),ISNUMBER(FIND("endothelial",C1487)),ISNUMBER(FIND("neuron",C1487)),ISNUMBER(FIND(" cells ",C1487)),ISNUMBER(FIND("RBC",C1487)),ISNUMBER(FIND("mitochond",C1487)),ISNUMBER(FIND("adipocyte",C1487)),ISNUMBER(FIND("osteo",C1487)),ISNUMBER(FIND("keratin",C1487)),ISNUMBER(FIND(" cell's ",C1487)),ISNUMBER(FIND("eukary",C1487)),ISNUMBER(FIND("sperm",C1487)))</f>
        <v>1</v>
      </c>
      <c r="AD1487" t="b">
        <f>OR(ISNUMBER(FIND("human",B1487)),ISNUMBER(FIND("workers",B1487)),ISNUMBER(FIND("workforces",B1487)),ISNUMBER(FIND("occupational",B1487)),ISNUMBER(FIND("Case report",B1487)),ISNUMBER(FIND("Workplaces",B1487)),ISNUMBER(FIND("worker",B1487)))</f>
        <v>0</v>
      </c>
      <c r="AE1487" t="b">
        <f>OR(ISNUMBER(FIND(" plant ",C1487)),ISNUMBER(FIND("Plant ",C1487)),ISNUMBER(FIND("tomato",C1487)),ISNUMBER(FIND("plants",C1487)),ISNUMBER(FIND("Plants",C1487)),ISNUMBER(FIND("algae",C1487)),ISNUMBER(FIND("lettuce",C1487)),ISNUMBER(FIND("green gram sprouts ",C1487)),ISNUMBER(FIND("Cucurbita pepo",C1487)),ISNUMBER(FIND("bean ",C1487)),ISNUMBER(FIND("chloroplast",C1487)),ISNUMBER(FIND("chlorophyll",C1487)),ISNUMBER(FIND("seedling",C1487)),ISNUMBER(FIND("canola",C1487)),ISNUMBER(FIND("shoot",C1487)),ISNUMBER(FIND("photosynthes",C1487)),ISNUMBER(FIND(" leaves ",C1487)),,ISNUMBER(FIND("agriculture",C1487)),ISNUMBER(FIND(" crops ",C1487)))</f>
        <v>0</v>
      </c>
      <c r="AF1487" t="b">
        <f>OR(ISNUMBER(FIND("bacteria",C1487)),ISNUMBER(FIND("Bacteria",C1487)),ISNUMBER(FIND("Bacterium",C1487)),ISNUMBER(FIND("bacterium",C1487)),ISNUMBER(FIND(" coli ",C1487)))</f>
        <v>0</v>
      </c>
      <c r="AG1487" t="b">
        <f>OR(ISNUMBER(FIND("fungi",C1487)),ISNUMBER(FIND("Fungi",C1487)),ISNUMBER(FIND("fungus",C1487)),ISNUMBER(FIND("Fungus",C1487)),ISNUMBER(FIND("mushroom",C1487)),ISNUMBER(FIND("Mushroom",C1487)),ISNUMBER(FIND(" mold ",C1487)))</f>
        <v>0</v>
      </c>
      <c r="AH1487" t="b">
        <f>OR(ISNUMBER(FIND("Pig ",C1487)),ISNUMBER(FIND("pig ",C1487)),ISNUMBER(FIND("Pigs ",C1487)),ISNUMBER(FIND("pigs ",C1487)))</f>
        <v>0</v>
      </c>
      <c r="AI1487" t="b">
        <f>OR(ISNUMBER(FIND(" C. elegans",C1487)),ISNUMBER(FIND("Caenorhabditis elegans",C1487)),ISNUMBER(FIND("earthworms",C1487)),ISNUMBER(FIND(" Ficopomatus enigmaticus",C1487)),ISNUMBER(FIND("larva",C1487)),ISNUMBER(FIND("Lumbriculus variegatus",C1487)),ISNUMBER(FIND("nematode",C1487)))</f>
        <v>0</v>
      </c>
      <c r="AJ1487" t="b">
        <f>NOT(OR(AA1487,AB1487,AC1487,AD1487,AE1487,AF1487,AG1487,AH1487,AI1487))</f>
        <v>0</v>
      </c>
      <c r="AL1487" t="b">
        <f>OR(AA1487,AB1487,AD1487,AE1487,AF1487,AG1487,AH1487,AI1487)</f>
        <v>0</v>
      </c>
      <c r="AM1487" t="b">
        <f>IF(Table1[[#This Row],[In vivo?]],IF(Table1[[#This Row],[Cell]],FALSE,TRUE),FALSE)</f>
        <v>0</v>
      </c>
      <c r="AN1487" t="b">
        <f>AND(AC1487,AL1487)</f>
        <v>0</v>
      </c>
      <c r="AO1487" t="b">
        <f>IF(Table1[[#This Row],[Cell]],IF(Table1[[#This Row],[In vivo?]],FALSE,TRUE),FALSE)</f>
        <v>1</v>
      </c>
      <c r="AP1487" t="b">
        <f>NOT(OR(Table1[[#This Row],[In vivo?]],Table1[[#This Row],[Only in Cell]]))</f>
        <v>0</v>
      </c>
      <c r="AQ1487" t="str">
        <f>IF(OR(Table1[[#This Row],[Rodents]],Table1[[#This Row],[Human]],Table1[[#This Row],[Pig]]),OR(ISNUMBER(FIND("pulmonary",C1487)),ISNUMBER(FIND("lung",C1487))),"NA")</f>
        <v>NA</v>
      </c>
      <c r="AR1487" t="str">
        <f>IF(OR(Table1[[#This Row],[Rodents]],Table1[[#This Row],[Human]],Table1[[#This Row],[Pig]]),OR(ISNUMBER(FIND("skin",C1487)),ISNUMBER(FIND("dermal",C1487))),"NA")</f>
        <v>NA</v>
      </c>
      <c r="AS1487" t="str">
        <f>IF(OR(Table1[[#This Row],[Rodents]],Table1[[#This Row],[Human]],Table1[[#This Row],[Pig]]),OR(ISNUMBER(FIND("liver",C1487)),ISNUMBER(FIND("hepat",C1487))),"NA")</f>
        <v>NA</v>
      </c>
      <c r="AT1487" t="str">
        <f>IF(OR(Table1[[#This Row],[Rodents]],Table1[[#This Row],[Human]],Table1[[#This Row],[Pig]]),OR(ISNUMBER(FIND("kidney",C1487)),ISNUMBER(FIND("neph",C1487))),"NA")</f>
        <v>NA</v>
      </c>
      <c r="AU1487" t="str">
        <f>IF(OR(Table1[[#This Row],[Rodents]],Table1[[#This Row],[Human]],Table1[[#This Row],[Pig]]),OR(ISNUMBER(FIND("brain",C1487)),ISNUMBER(FIND("neur",C1487)),ISNUMBER(FIND("nerv",C1487))),"NA")</f>
        <v>NA</v>
      </c>
      <c r="AV1487" t="str">
        <f>IF(OR(Table1[[#This Row],[Rodents]],Table1[[#This Row],[Human]],Table1[[#This Row],[Pig]]),OR(ISNUMBER(FIND("heart",C1487)),ISNUMBER(FIND("cardi",C1487))),"NA")</f>
        <v>NA</v>
      </c>
      <c r="AW1487" t="str">
        <f>IF(OR(Table1[[#This Row],[Rodents]],Table1[[#This Row],[Human]],Table1[[#This Row],[Pig]]),OR(ISNUMBER(FIND("gastro",C1487)),ISNUMBER(FIND("intesti",C1487)),ISNUMBER(FIND("stomach",C1487))),"NA")</f>
        <v>NA</v>
      </c>
      <c r="AX1487" t="str">
        <f>IF(OR(Table1[[#This Row],[Rodents]],Table1[[#This Row],[Human]],Table1[[#This Row],[Pig]]),NOT(OR(AQ1487,AR1487,AS1487,AT1487,AU1487,AV1487,AW1487)),"NA")</f>
        <v>NA</v>
      </c>
      <c r="AY1487" t="b">
        <f>OR(ISNUMBER(FIND("SWCNT",C1487)),ISNUMBER(FIND("SWNT",C1487)),ISNUMBER(FIND("single-wall",C1487)),ISNUMBER(FIND("single wall",C1487)),ISNUMBER(FIND("Single wall",C1487)),ISNUMBER(FIND("Single-wall",C1487)),ISNUMBER(FIND("SWCNT",B1487)),ISNUMBER(FIND("SWNT",B1487)),ISNUMBER(FIND("single-wall",B1487)),ISNUMBER(FIND("single wall",B1487)),ISNUMBER(FIND("Single-wall",B1487)),ISNUMBER(FIND("Single wall",B1487)))</f>
        <v>0</v>
      </c>
      <c r="AZ1487" t="b">
        <f>OR(ISNUMBER(FIND("MWCNT",C1487)),ISNUMBER(FIND("MWNT",C1487)),ISNUMBER(FIND("multi-wall",C1487)),ISNUMBER(FIND("multi wall",C1487)),ISNUMBER(FIND("multiwall",C1487)),ISNUMBER(FIND("Multi-wall",C1487)),ISNUMBER(FIND("Multi wall",C1487)),ISNUMBER(FIND("Multiwall",C1487)),ISNUMBER(FIND("MWCNT",B1487)),ISNUMBER(FIND("MWNT",B1487)),ISNUMBER(FIND("multi-wall",B1487)),ISNUMBER(FIND("multi wall",B1487)),ISNUMBER(FIND("multiwall",B1487)),ISNUMBER(FIND("Multi-wall",B1487)),ISNUMBER(FIND("Multi wall",B1487)),ISNUMBER(FIND("Multiwall",B1487)),ISNUMBER(FIND("Double-wall",B1487)),ISNUMBER(FIND("Double wall",B1487)),ISNUMBER(FIND("Doublewall",B1487)),ISNUMBER(FIND("double-wall",B1487)),ISNUMBER(FIND("double wall",B1487)),ISNUMBER(FIND("doublewall",B1487)))</f>
        <v>1</v>
      </c>
      <c r="BA1487" t="b">
        <f>AND(Table1[[#This Row],[SWCNT]],Table1[[#This Row],[MWCNT]])</f>
        <v>0</v>
      </c>
      <c r="BB1487" t="b">
        <f>IF(Table1[[#This Row],[SWCNT]]=TRUE,FALSE,IF(Table1[[#This Row],[MWCNT]]=TRUE,FALSE,TRUE))</f>
        <v>0</v>
      </c>
      <c r="BC1487" s="18"/>
    </row>
    <row r="1488" spans="1:55" ht="111">
      <c r="A1488" t="s">
        <v>2717</v>
      </c>
      <c r="B1488" s="2" t="s">
        <v>2719</v>
      </c>
      <c r="C1488" s="16" t="s">
        <v>2721</v>
      </c>
      <c r="D1488" s="17" t="s">
        <v>2722</v>
      </c>
      <c r="E1488" s="2">
        <v>2016</v>
      </c>
      <c r="F1488" t="b">
        <f>OR(ISNUMBER(FIND("cytotoxic",C1488)),ISNUMBER(FIND("Cytotoxic",C1488)),ISNUMBER(FIND("cellular toxicity",C1488)),ISNUMBER(FIND("cell death",C1488)),ISNUMBER(FIND("viable",C1488)),ISNUMBER(FIND("phytotoxic",C1488)),ISNUMBER(FIND("acute toxicity",C1488)),ISNUMBER(FIND("MTT",C1488)),ISNUMBER(FIND("survival",C1488)),ISNUMBER(FIND("prolifer",C1488)),ISNUMBER(FIND("apoptosis",C1488)),ISNUMBER(FIND("neurotoxic",C1488)),ISNUMBER(FIND("  lysis ",C1488)),ISNUMBER(FIND("necrosis",C1488)),ISNUMBER(FIND("cellular death",C1488))*3,ISNUMBER(FIND("LDH",C1488)),ISNUMBER(FIND("Acute toxicity",C1488)))</f>
        <v>1</v>
      </c>
      <c r="G1488" t="b">
        <f>OR(ISNUMBER(FIND("genotoxic",C1488)),ISNUMBER(FIND("genotoxicity",C1488)),ISNUMBER(FIND("DNA damage",C1488)),ISNUMBER(FIND("DNA",C1488)),ISNUMBER(FIND("RNA",C1488)),ISNUMBER(FIND("mesothelioma",C1488)),ISNUMBER(FIND("carcino",C1488)),ISNUMBER(FIND("mutagen",C1488)),ISNUMBER(FIND("genetic",C1488)))</f>
        <v>0</v>
      </c>
      <c r="H1488" t="b">
        <f>OR(ISNUMBER(FIND("inflammatory",C1488)),ISNUMBER(FIND("inflamm",C1488)))</f>
        <v>0</v>
      </c>
      <c r="I1488" t="b">
        <f>OR(ISNUMBER(FIND("immune",C1488)),ISNUMBER(FIND("immunological",C1488)),ISNUMBER(FIND("interleuk",C1488)),ISNUMBER(FIND("platelet activation",C1488)),ISNUMBER(FIND("monocyte",C1488)),ISNUMBER(FIND("leukocyte",C1488)),ISNUMBER(FIND("cytokine",C1488)),ISNUMBER(FIND("CD4",C1488)),ISNUMBER(FIND("CD8",C1488)),ISNUMBER(FIND("T-cell",C1488)))</f>
        <v>0</v>
      </c>
      <c r="J1488" t="b">
        <f>OR(ISNUMBER(FIND("reactive oxygen",C1488)),ISNUMBER(FIND("ROS",C1488)),ISNUMBER(FIND("free radical",C1488)),ISNUMBER(FIND("oxidative stress",C1488)),ISNUMBER(FIND("peroxid",C1488)),ISNUMBER(FIND("oxidative",C1488)),ISNUMBER(FIND("antioxid",C1488)))</f>
        <v>0</v>
      </c>
      <c r="K1488" t="b">
        <f>OR(ISNUMBER(FIND("autophag",C1488)))</f>
        <v>0</v>
      </c>
      <c r="L1488" t="b">
        <f>OR(ISNUMBER(FIND("morpholog",C1488)))</f>
        <v>1</v>
      </c>
      <c r="M1488" t="b">
        <f>OR(ISNUMBER(FIND("fibrosis",C1488)),ISNUMBER(FIND("Fibrosis",C1488)),ISNUMBER(FIND("fibrot",C1488)))</f>
        <v>0</v>
      </c>
      <c r="N1488" t="b">
        <f>OR(ISNUMBER(FIND("offspring",C1488)),ISNUMBER(FIND("Parental",C1488)),ISNUMBER(FIND("parental",C1488)),ISNUMBER(FIND("germline",C1488)),ISNUMBER(FIND("reproduc",C1488)),ISNUMBER(FIND("embryo",C1488)))</f>
        <v>0</v>
      </c>
      <c r="O1488" t="b">
        <f>OR(ISNUMBER(FIND("metabol",C1488)),ISNUMBER(FIND("Metabol",C1488)),ISNUMBER(FIND("digest",C1488)),ISNUMBER(FIND("mitochon",C1488)))</f>
        <v>0</v>
      </c>
      <c r="P1488" t="b">
        <f>OR(ISNUMBER(FIND("ecotox",C1488)),ISNUMBER(FIND("Ecotox",B1488)),ISNUMBER(FIND("ecotox",B1488)),ISNUMBER(FIND("Ecotox",C1488)))</f>
        <v>0</v>
      </c>
      <c r="Q1488" t="b">
        <f>OR(ISNUMBER(FIND("Bioaccum",C1488)),ISNUMBER(FIND("bioaccum",C1488)),ISNUMBER(FIND("accum",C1488)))</f>
        <v>0</v>
      </c>
      <c r="R1488" t="b">
        <f>OR(ISNUMBER(FIND("Occupation",C1488)),ISNUMBER(FIND("occupation",C1488)),ISNUMBER(FIND("worker",C1488)),ISNUMBER(FIND("workforce",C1488)))</f>
        <v>0</v>
      </c>
      <c r="S1488" t="b">
        <f>NOT(OR(F1488,G1488,H1488,I1488,J1488,K1488,L1488,M1488,N1488,O1488,P1488,Q1488,R1488))</f>
        <v>0</v>
      </c>
      <c r="U1488" t="b">
        <f>OR(Table1[[#This Row],[Inflammation]],Table1[[#This Row],[Immune]])</f>
        <v>0</v>
      </c>
      <c r="V1488" t="str">
        <f>IF(OR(Table1[[#This Row],[Rodents]],Table1[[#This Row],[Human]],Table1[[#This Row],[Pig]]),OR(ISNUMBER(FIND("intratrach",C1488)),ISNUMBER(FIND("nasal ",C1488)),ISNUMBER(FIND("instill",C1488))),"NA")</f>
        <v>NA</v>
      </c>
      <c r="W1488" t="str">
        <f>IF(OR(Table1[[#This Row],[Rodents]],Table1[[#This Row],[Human]],Table1[[#This Row],[Pig]]),OR(ISNUMBER(FIND("dermal",C1488)),ISNUMBER(FIND("skin ",C1488))),"NA")</f>
        <v>NA</v>
      </c>
      <c r="X1488" t="str">
        <f>IF(OR(Table1[[#This Row],[Rodents]],Table1[[#This Row],[Human]],Table1[[#This Row],[Pig]]),OR(ISNUMBER(FIND("injected",C1488)),ISNUMBER(FIND("periton",C1488)),ISNUMBER(FIND("intrascrot",C1488))),"NA")</f>
        <v>NA</v>
      </c>
      <c r="Y1488" t="str">
        <f>IF(OR(Table1[[#This Row],[Rodents]],Table1[[#This Row],[Human]],Table1[[#This Row],[Pig]]),NOT(OR(Table1[[#This Row],[Inhaled/Intratracheal/intranasal]],Table1[[#This Row],[Dermal]],Table1[[#This Row],[Injected]])),"NA")</f>
        <v>NA</v>
      </c>
      <c r="AA1488" t="b">
        <f>OR(ISNUMBER(FIND("fish ",C1488)),ISNUMBER(FIND("Fish ",C1488)),ISNUMBER(FIND("aquatic",C1488)),ISNUMBER(FIND("daphnids",C1488)),ISNUMBER(FIND("Carcinus maenas",C1488)),ISNUMBER(FIND("Daphnia",C1488)),ISNUMBER(FIND("Ruditapes philippinarum",C1488)),ISNUMBER(FIND("daphnia",C1488)),ISNUMBER(FIND("marine",C1488)),ISNUMBER(FIND("mussel",C1488)),ISNUMBER(FIND("algae",C1488)),ISNUMBER(FIND("Donax faba",C1488)),ISNUMBER(FIND("estuarine",C1488)),ISNUMBER(FIND("snail",C1488)),ISNUMBER(FIND("Prorocentrum donghaiense",C1488)) )</f>
        <v>0</v>
      </c>
      <c r="AB1488" t="b">
        <f>OR(ISNUMBER(FIND(" rat ",C1488)),ISNUMBER(FIND(" rats ",C1488)),ISNUMBER(FIND(" Rats ",C1488)),ISNUMBER(FIND(" Rat ",C1488)),ISNUMBER(FIND(" rat.",C1488)),ISNUMBER(FIND(" rats.",C1488)),ISNUMBER(FIND("mouse",C1488)),ISNUMBER(FIND("mice",C1488)), ISNUMBER(FIND(" Mice",C1488)))</f>
        <v>0</v>
      </c>
      <c r="AC1488" t="b">
        <f>OR(ISNUMBER(FIND(" cell ",C1488)),ISNUMBER(FIND("fibroblast",C1488)),ISNUMBER(FIND("macrophage",C1488)),ISNUMBER(FIND("epithelial",C1488)),ISNUMBER(FIND("endothelial",C1488)),ISNUMBER(FIND("neuron",C1488)),ISNUMBER(FIND(" cells ",C1488)),ISNUMBER(FIND("RBC",C1488)),ISNUMBER(FIND("mitochond",C1488)),ISNUMBER(FIND("adipocyte",C1488)),ISNUMBER(FIND("osteo",C1488)),ISNUMBER(FIND("keratin",C1488)),ISNUMBER(FIND(" cell's ",C1488)),ISNUMBER(FIND("eukary",C1488)),ISNUMBER(FIND("sperm",C1488)))</f>
        <v>1</v>
      </c>
      <c r="AD1488" t="b">
        <f>OR(ISNUMBER(FIND("human",B1488)),ISNUMBER(FIND("workers",B1488)),ISNUMBER(FIND("workforces",B1488)),ISNUMBER(FIND("occupational",B1488)),ISNUMBER(FIND("Case report",B1488)),ISNUMBER(FIND("Workplaces",B1488)),ISNUMBER(FIND("worker",B1488)))</f>
        <v>0</v>
      </c>
      <c r="AE1488" t="b">
        <f>OR(ISNUMBER(FIND(" plant ",C1488)),ISNUMBER(FIND("Plant ",C1488)),ISNUMBER(FIND("tomato",C1488)),ISNUMBER(FIND("plants",C1488)),ISNUMBER(FIND("Plants",C1488)),ISNUMBER(FIND("algae",C1488)),ISNUMBER(FIND("lettuce",C1488)),ISNUMBER(FIND("green gram sprouts ",C1488)),ISNUMBER(FIND("Cucurbita pepo",C1488)),ISNUMBER(FIND("bean ",C1488)),ISNUMBER(FIND("chloroplast",C1488)),ISNUMBER(FIND("chlorophyll",C1488)),ISNUMBER(FIND("seedling",C1488)),ISNUMBER(FIND("canola",C1488)),ISNUMBER(FIND("shoot",C1488)),ISNUMBER(FIND("photosynthes",C1488)),ISNUMBER(FIND(" leaves ",C1488)),,ISNUMBER(FIND("agriculture",C1488)),ISNUMBER(FIND(" crops ",C1488)))</f>
        <v>0</v>
      </c>
      <c r="AF1488" t="b">
        <f>OR(ISNUMBER(FIND("bacteria",C1488)),ISNUMBER(FIND("Bacteria",C1488)),ISNUMBER(FIND("Bacterium",C1488)),ISNUMBER(FIND("bacterium",C1488)),ISNUMBER(FIND(" coli ",C1488)))</f>
        <v>0</v>
      </c>
      <c r="AG1488" t="b">
        <f>OR(ISNUMBER(FIND("fungi",C1488)),ISNUMBER(FIND("Fungi",C1488)),ISNUMBER(FIND("fungus",C1488)),ISNUMBER(FIND("Fungus",C1488)),ISNUMBER(FIND("mushroom",C1488)),ISNUMBER(FIND("Mushroom",C1488)),ISNUMBER(FIND(" mold ",C1488)))</f>
        <v>0</v>
      </c>
      <c r="AH1488" t="b">
        <f>OR(ISNUMBER(FIND("Pig ",C1488)),ISNUMBER(FIND("pig ",C1488)),ISNUMBER(FIND("Pigs ",C1488)),ISNUMBER(FIND("pigs ",C1488)))</f>
        <v>0</v>
      </c>
      <c r="AI1488" t="b">
        <f>OR(ISNUMBER(FIND(" C. elegans",C1488)),ISNUMBER(FIND("Caenorhabditis elegans",C1488)),ISNUMBER(FIND("earthworms",C1488)),ISNUMBER(FIND(" Ficopomatus enigmaticus",C1488)),ISNUMBER(FIND("larva",C1488)),ISNUMBER(FIND("Lumbriculus variegatus",C1488)),ISNUMBER(FIND("nematode",C1488)))</f>
        <v>0</v>
      </c>
      <c r="AJ1488" t="b">
        <f>NOT(OR(AA1488,AB1488,AC1488,AD1488,AE1488,AF1488,AG1488,AH1488,AI1488))</f>
        <v>0</v>
      </c>
      <c r="AL1488" t="b">
        <f>OR(AA1488,AB1488,AD1488,AE1488,AF1488,AG1488,AH1488,AI1488)</f>
        <v>0</v>
      </c>
      <c r="AM1488" t="b">
        <f>IF(Table1[[#This Row],[In vivo?]],IF(Table1[[#This Row],[Cell]],FALSE,TRUE),FALSE)</f>
        <v>0</v>
      </c>
      <c r="AN1488" t="b">
        <f>AND(AC1488,AL1488)</f>
        <v>0</v>
      </c>
      <c r="AO1488" t="b">
        <f>IF(Table1[[#This Row],[Cell]],IF(Table1[[#This Row],[In vivo?]],FALSE,TRUE),FALSE)</f>
        <v>1</v>
      </c>
      <c r="AP1488" t="b">
        <f>NOT(OR(Table1[[#This Row],[In vivo?]],Table1[[#This Row],[Only in Cell]]))</f>
        <v>0</v>
      </c>
      <c r="AQ1488" t="str">
        <f>IF(OR(Table1[[#This Row],[Rodents]],Table1[[#This Row],[Human]],Table1[[#This Row],[Pig]]),OR(ISNUMBER(FIND("pulmonary",C1488)),ISNUMBER(FIND("lung",C1488))),"NA")</f>
        <v>NA</v>
      </c>
      <c r="AR1488" t="str">
        <f>IF(OR(Table1[[#This Row],[Rodents]],Table1[[#This Row],[Human]],Table1[[#This Row],[Pig]]),OR(ISNUMBER(FIND("skin",C1488)),ISNUMBER(FIND("dermal",C1488))),"NA")</f>
        <v>NA</v>
      </c>
      <c r="AS1488" t="str">
        <f>IF(OR(Table1[[#This Row],[Rodents]],Table1[[#This Row],[Human]],Table1[[#This Row],[Pig]]),OR(ISNUMBER(FIND("liver",C1488)),ISNUMBER(FIND("hepat",C1488))),"NA")</f>
        <v>NA</v>
      </c>
      <c r="AT1488" t="str">
        <f>IF(OR(Table1[[#This Row],[Rodents]],Table1[[#This Row],[Human]],Table1[[#This Row],[Pig]]),OR(ISNUMBER(FIND("kidney",C1488)),ISNUMBER(FIND("neph",C1488))),"NA")</f>
        <v>NA</v>
      </c>
      <c r="AU1488" t="str">
        <f>IF(OR(Table1[[#This Row],[Rodents]],Table1[[#This Row],[Human]],Table1[[#This Row],[Pig]]),OR(ISNUMBER(FIND("brain",C1488)),ISNUMBER(FIND("neur",C1488)),ISNUMBER(FIND("nerv",C1488))),"NA")</f>
        <v>NA</v>
      </c>
      <c r="AV1488" t="str">
        <f>IF(OR(Table1[[#This Row],[Rodents]],Table1[[#This Row],[Human]],Table1[[#This Row],[Pig]]),OR(ISNUMBER(FIND("heart",C1488)),ISNUMBER(FIND("cardi",C1488))),"NA")</f>
        <v>NA</v>
      </c>
      <c r="AW1488" t="str">
        <f>IF(OR(Table1[[#This Row],[Rodents]],Table1[[#This Row],[Human]],Table1[[#This Row],[Pig]]),OR(ISNUMBER(FIND("gastro",C1488)),ISNUMBER(FIND("intesti",C1488)),ISNUMBER(FIND("stomach",C1488))),"NA")</f>
        <v>NA</v>
      </c>
      <c r="AX1488" t="str">
        <f>IF(OR(Table1[[#This Row],[Rodents]],Table1[[#This Row],[Human]],Table1[[#This Row],[Pig]]),NOT(OR(AQ1488,AR1488,AS1488,AT1488,AU1488,AV1488,AW1488)),"NA")</f>
        <v>NA</v>
      </c>
      <c r="AY1488" t="b">
        <f>OR(ISNUMBER(FIND("SWCNT",C1488)),ISNUMBER(FIND("SWNT",C1488)),ISNUMBER(FIND("single-wall",C1488)),ISNUMBER(FIND("single wall",C1488)),ISNUMBER(FIND("Single wall",C1488)),ISNUMBER(FIND("Single-wall",C1488)),ISNUMBER(FIND("SWCNT",B1488)),ISNUMBER(FIND("SWNT",B1488)),ISNUMBER(FIND("single-wall",B1488)),ISNUMBER(FIND("single wall",B1488)),ISNUMBER(FIND("Single-wall",B1488)),ISNUMBER(FIND("Single wall",B1488)))</f>
        <v>0</v>
      </c>
      <c r="AZ1488" t="b">
        <f>OR(ISNUMBER(FIND("MWCNT",C1488)),ISNUMBER(FIND("MWNT",C1488)),ISNUMBER(FIND("multi-wall",C1488)),ISNUMBER(FIND("multi wall",C1488)),ISNUMBER(FIND("multiwall",C1488)),ISNUMBER(FIND("Multi-wall",C1488)),ISNUMBER(FIND("Multi wall",C1488)),ISNUMBER(FIND("Multiwall",C1488)),ISNUMBER(FIND("MWCNT",B1488)),ISNUMBER(FIND("MWNT",B1488)),ISNUMBER(FIND("multi-wall",B1488)),ISNUMBER(FIND("multi wall",B1488)),ISNUMBER(FIND("multiwall",B1488)),ISNUMBER(FIND("Multi-wall",B1488)),ISNUMBER(FIND("Multi wall",B1488)),ISNUMBER(FIND("Multiwall",B1488)),ISNUMBER(FIND("Double-wall",B1488)),ISNUMBER(FIND("Double wall",B1488)),ISNUMBER(FIND("Doublewall",B1488)),ISNUMBER(FIND("double-wall",B1488)),ISNUMBER(FIND("double wall",B1488)),ISNUMBER(FIND("doublewall",B1488)))</f>
        <v>1</v>
      </c>
      <c r="BA1488" t="b">
        <f>AND(Table1[[#This Row],[SWCNT]],Table1[[#This Row],[MWCNT]])</f>
        <v>0</v>
      </c>
      <c r="BB1488" t="b">
        <f>IF(Table1[[#This Row],[SWCNT]]=TRUE,FALSE,IF(Table1[[#This Row],[MWCNT]]=TRUE,FALSE,TRUE))</f>
        <v>0</v>
      </c>
      <c r="BC1488" s="18"/>
    </row>
    <row r="1489" spans="1:55" ht="185">
      <c r="A1489" t="s">
        <v>2726</v>
      </c>
      <c r="B1489" s="2" t="s">
        <v>2729</v>
      </c>
      <c r="C1489" s="16" t="s">
        <v>2733</v>
      </c>
      <c r="D1489" s="17" t="s">
        <v>2338</v>
      </c>
      <c r="E1489" s="2">
        <v>2016</v>
      </c>
      <c r="F1489" t="b">
        <f>OR(ISNUMBER(FIND("cytotoxic",C1489)),ISNUMBER(FIND("Cytotoxic",C1489)),ISNUMBER(FIND("cellular toxicity",C1489)),ISNUMBER(FIND("cell death",C1489)),ISNUMBER(FIND("viable",C1489)),ISNUMBER(FIND("phytotoxic",C1489)),ISNUMBER(FIND("acute toxicity",C1489)),ISNUMBER(FIND("MTT",C1489)),ISNUMBER(FIND("survival",C1489)),ISNUMBER(FIND("prolifer",C1489)),ISNUMBER(FIND("apoptosis",C1489)),ISNUMBER(FIND("neurotoxic",C1489)),ISNUMBER(FIND("  lysis ",C1489)),ISNUMBER(FIND("necrosis",C1489)),ISNUMBER(FIND("cellular death",C1489))*3,ISNUMBER(FIND("LDH",C1489)),ISNUMBER(FIND("Acute toxicity",C1489)))</f>
        <v>1</v>
      </c>
      <c r="G1489" t="b">
        <f>OR(ISNUMBER(FIND("genotoxic",C1489)),ISNUMBER(FIND("genotoxicity",C1489)),ISNUMBER(FIND("DNA damage",C1489)),ISNUMBER(FIND("DNA",C1489)),ISNUMBER(FIND("RNA",C1489)),ISNUMBER(FIND("mesothelioma",C1489)),ISNUMBER(FIND("carcino",C1489)),ISNUMBER(FIND("mutagen",C1489)),ISNUMBER(FIND("genetic",C1489)))</f>
        <v>0</v>
      </c>
      <c r="H1489" t="b">
        <f>OR(ISNUMBER(FIND("inflammatory",C1489)),ISNUMBER(FIND("inflamm",C1489)))</f>
        <v>0</v>
      </c>
      <c r="I1489" t="b">
        <f>OR(ISNUMBER(FIND("immune",C1489)),ISNUMBER(FIND("immunological",C1489)),ISNUMBER(FIND("interleuk",C1489)),ISNUMBER(FIND("platelet activation",C1489)),ISNUMBER(FIND("monocyte",C1489)),ISNUMBER(FIND("leukocyte",C1489)),ISNUMBER(FIND("cytokine",C1489)),ISNUMBER(FIND("CD4",C1489)),ISNUMBER(FIND("CD8",C1489)),ISNUMBER(FIND("T-cell",C1489)))</f>
        <v>0</v>
      </c>
      <c r="J1489" t="b">
        <f>OR(ISNUMBER(FIND("reactive oxygen",C1489)),ISNUMBER(FIND("ROS",C1489)),ISNUMBER(FIND("free radical",C1489)),ISNUMBER(FIND("oxidative stress",C1489)),ISNUMBER(FIND("peroxid",C1489)),ISNUMBER(FIND("oxidative",C1489)),ISNUMBER(FIND("antioxid",C1489)))</f>
        <v>0</v>
      </c>
      <c r="K1489" t="b">
        <f>OR(ISNUMBER(FIND("autophag",C1489)))</f>
        <v>0</v>
      </c>
      <c r="L1489" t="b">
        <f>OR(ISNUMBER(FIND("morpholog",C1489)))</f>
        <v>0</v>
      </c>
      <c r="M1489" t="b">
        <f>OR(ISNUMBER(FIND("fibrosis",C1489)),ISNUMBER(FIND("Fibrosis",C1489)),ISNUMBER(FIND("fibrot",C1489)))</f>
        <v>0</v>
      </c>
      <c r="N1489" t="b">
        <f>OR(ISNUMBER(FIND("offspring",C1489)),ISNUMBER(FIND("Parental",C1489)),ISNUMBER(FIND("parental",C1489)),ISNUMBER(FIND("germline",C1489)),ISNUMBER(FIND("reproduc",C1489)),ISNUMBER(FIND("embryo",C1489)))</f>
        <v>0</v>
      </c>
      <c r="O1489" t="b">
        <f>OR(ISNUMBER(FIND("metabol",C1489)),ISNUMBER(FIND("Metabol",C1489)),ISNUMBER(FIND("digest",C1489)),ISNUMBER(FIND("mitochon",C1489)))</f>
        <v>0</v>
      </c>
      <c r="P1489" t="b">
        <f>OR(ISNUMBER(FIND("ecotox",C1489)),ISNUMBER(FIND("Ecotox",B1489)),ISNUMBER(FIND("ecotox",B1489)),ISNUMBER(FIND("Ecotox",C1489)))</f>
        <v>0</v>
      </c>
      <c r="Q1489" t="b">
        <f>OR(ISNUMBER(FIND("Bioaccum",C1489)),ISNUMBER(FIND("bioaccum",C1489)),ISNUMBER(FIND("accum",C1489)))</f>
        <v>0</v>
      </c>
      <c r="R1489" t="b">
        <f>OR(ISNUMBER(FIND("Occupation",C1489)),ISNUMBER(FIND("occupation",C1489)),ISNUMBER(FIND("worker",C1489)),ISNUMBER(FIND("workforce",C1489)))</f>
        <v>0</v>
      </c>
      <c r="S1489" t="b">
        <f>NOT(OR(F1489,G1489,H1489,I1489,J1489,K1489,L1489,M1489,N1489,O1489,P1489,Q1489,R1489))</f>
        <v>0</v>
      </c>
      <c r="U1489" t="b">
        <f>OR(Table1[[#This Row],[Inflammation]],Table1[[#This Row],[Immune]])</f>
        <v>0</v>
      </c>
      <c r="V1489" t="str">
        <f>IF(OR(Table1[[#This Row],[Rodents]],Table1[[#This Row],[Human]],Table1[[#This Row],[Pig]]),OR(ISNUMBER(FIND("intratrach",C1489)),ISNUMBER(FIND("nasal ",C1489)),ISNUMBER(FIND("instill",C1489))),"NA")</f>
        <v>NA</v>
      </c>
      <c r="W1489" t="str">
        <f>IF(OR(Table1[[#This Row],[Rodents]],Table1[[#This Row],[Human]],Table1[[#This Row],[Pig]]),OR(ISNUMBER(FIND("dermal",C1489)),ISNUMBER(FIND("skin ",C1489))),"NA")</f>
        <v>NA</v>
      </c>
      <c r="X1489" t="str">
        <f>IF(OR(Table1[[#This Row],[Rodents]],Table1[[#This Row],[Human]],Table1[[#This Row],[Pig]]),OR(ISNUMBER(FIND("injected",C1489)),ISNUMBER(FIND("periton",C1489)),ISNUMBER(FIND("intrascrot",C1489))),"NA")</f>
        <v>NA</v>
      </c>
      <c r="Y1489" t="str">
        <f>IF(OR(Table1[[#This Row],[Rodents]],Table1[[#This Row],[Human]],Table1[[#This Row],[Pig]]),NOT(OR(Table1[[#This Row],[Inhaled/Intratracheal/intranasal]],Table1[[#This Row],[Dermal]],Table1[[#This Row],[Injected]])),"NA")</f>
        <v>NA</v>
      </c>
      <c r="AA1489" t="b">
        <f>OR(ISNUMBER(FIND("fish ",C1489)),ISNUMBER(FIND("Fish ",C1489)),ISNUMBER(FIND("aquatic",C1489)),ISNUMBER(FIND("daphnids",C1489)),ISNUMBER(FIND("Carcinus maenas",C1489)),ISNUMBER(FIND("Daphnia",C1489)),ISNUMBER(FIND("Ruditapes philippinarum",C1489)),ISNUMBER(FIND("daphnia",C1489)),ISNUMBER(FIND("marine",C1489)),ISNUMBER(FIND("mussel",C1489)),ISNUMBER(FIND("algae",C1489)),ISNUMBER(FIND("Donax faba",C1489)),ISNUMBER(FIND("estuarine",C1489)),ISNUMBER(FIND("snail",C1489)),ISNUMBER(FIND("Prorocentrum donghaiense",C1489)) )</f>
        <v>0</v>
      </c>
      <c r="AB1489" t="b">
        <f>OR(ISNUMBER(FIND(" rat ",C1489)),ISNUMBER(FIND(" rats ",C1489)),ISNUMBER(FIND(" Rats ",C1489)),ISNUMBER(FIND(" Rat ",C1489)),ISNUMBER(FIND(" rat.",C1489)),ISNUMBER(FIND(" rats.",C1489)),ISNUMBER(FIND("mouse",C1489)),ISNUMBER(FIND("mice",C1489)), ISNUMBER(FIND(" Mice",C1489)))</f>
        <v>0</v>
      </c>
      <c r="AC1489" t="b">
        <f>OR(ISNUMBER(FIND(" cell ",C1489)),ISNUMBER(FIND("fibroblast",C1489)),ISNUMBER(FIND("macrophage",C1489)),ISNUMBER(FIND("epithelial",C1489)),ISNUMBER(FIND("endothelial",C1489)),ISNUMBER(FIND("neuron",C1489)),ISNUMBER(FIND(" cells ",C1489)),ISNUMBER(FIND("RBC",C1489)),ISNUMBER(FIND("mitochond",C1489)),ISNUMBER(FIND("adipocyte",C1489)),ISNUMBER(FIND("osteo",C1489)),ISNUMBER(FIND("keratin",C1489)),ISNUMBER(FIND(" cell's ",C1489)),ISNUMBER(FIND("eukary",C1489)),ISNUMBER(FIND("sperm",C1489)))</f>
        <v>1</v>
      </c>
      <c r="AD1489" t="b">
        <f>OR(ISNUMBER(FIND("human",B1489)),ISNUMBER(FIND("workers",B1489)),ISNUMBER(FIND("workforces",B1489)),ISNUMBER(FIND("occupational",B1489)),ISNUMBER(FIND("Case report",B1489)),ISNUMBER(FIND("Workplaces",B1489)),ISNUMBER(FIND("worker",B1489)))</f>
        <v>0</v>
      </c>
      <c r="AE1489" t="b">
        <f>OR(ISNUMBER(FIND(" plant ",C1489)),ISNUMBER(FIND("Plant ",C1489)),ISNUMBER(FIND("tomato",C1489)),ISNUMBER(FIND("plants",C1489)),ISNUMBER(FIND("Plants",C1489)),ISNUMBER(FIND("algae",C1489)),ISNUMBER(FIND("lettuce",C1489)),ISNUMBER(FIND("green gram sprouts ",C1489)),ISNUMBER(FIND("Cucurbita pepo",C1489)),ISNUMBER(FIND("bean ",C1489)),ISNUMBER(FIND("chloroplast",C1489)),ISNUMBER(FIND("chlorophyll",C1489)),ISNUMBER(FIND("seedling",C1489)),ISNUMBER(FIND("canola",C1489)),ISNUMBER(FIND("shoot",C1489)),ISNUMBER(FIND("photosynthes",C1489)),ISNUMBER(FIND(" leaves ",C1489)),,ISNUMBER(FIND("agriculture",C1489)),ISNUMBER(FIND(" crops ",C1489)))</f>
        <v>0</v>
      </c>
      <c r="AF1489" t="b">
        <f>OR(ISNUMBER(FIND("bacteria",C1489)),ISNUMBER(FIND("Bacteria",C1489)),ISNUMBER(FIND("Bacterium",C1489)),ISNUMBER(FIND("bacterium",C1489)),ISNUMBER(FIND(" coli ",C1489)))</f>
        <v>0</v>
      </c>
      <c r="AG1489" t="b">
        <f>OR(ISNUMBER(FIND("fungi",C1489)),ISNUMBER(FIND("Fungi",C1489)),ISNUMBER(FIND("fungus",C1489)),ISNUMBER(FIND("Fungus",C1489)),ISNUMBER(FIND("mushroom",C1489)),ISNUMBER(FIND("Mushroom",C1489)),ISNUMBER(FIND(" mold ",C1489)))</f>
        <v>0</v>
      </c>
      <c r="AH1489" t="b">
        <f>OR(ISNUMBER(FIND("Pig ",C1489)),ISNUMBER(FIND("pig ",C1489)),ISNUMBER(FIND("Pigs ",C1489)),ISNUMBER(FIND("pigs ",C1489)))</f>
        <v>0</v>
      </c>
      <c r="AI1489" t="b">
        <f>OR(ISNUMBER(FIND(" C. elegans",C1489)),ISNUMBER(FIND("Caenorhabditis elegans",C1489)),ISNUMBER(FIND("earthworms",C1489)),ISNUMBER(FIND(" Ficopomatus enigmaticus",C1489)),ISNUMBER(FIND("larva",C1489)),ISNUMBER(FIND("Lumbriculus variegatus",C1489)),ISNUMBER(FIND("nematode",C1489)))</f>
        <v>0</v>
      </c>
      <c r="AJ1489" t="b">
        <f>NOT(OR(AA1489,AB1489,AC1489,AD1489,AE1489,AF1489,AG1489,AH1489,AI1489))</f>
        <v>0</v>
      </c>
      <c r="AL1489" t="b">
        <f>OR(AA1489,AB1489,AD1489,AE1489,AF1489,AG1489,AH1489,AI1489)</f>
        <v>0</v>
      </c>
      <c r="AM1489" t="b">
        <f>IF(Table1[[#This Row],[In vivo?]],IF(Table1[[#This Row],[Cell]],FALSE,TRUE),FALSE)</f>
        <v>0</v>
      </c>
      <c r="AN1489" t="b">
        <f>AND(AC1489,AL1489)</f>
        <v>0</v>
      </c>
      <c r="AO1489" t="b">
        <f>IF(Table1[[#This Row],[Cell]],IF(Table1[[#This Row],[In vivo?]],FALSE,TRUE),FALSE)</f>
        <v>1</v>
      </c>
      <c r="AP1489" t="b">
        <f>NOT(OR(Table1[[#This Row],[In vivo?]],Table1[[#This Row],[Only in Cell]]))</f>
        <v>0</v>
      </c>
      <c r="AQ1489" t="str">
        <f>IF(OR(Table1[[#This Row],[Rodents]],Table1[[#This Row],[Human]],Table1[[#This Row],[Pig]]),OR(ISNUMBER(FIND("pulmonary",C1489)),ISNUMBER(FIND("lung",C1489))),"NA")</f>
        <v>NA</v>
      </c>
      <c r="AR1489" t="str">
        <f>IF(OR(Table1[[#This Row],[Rodents]],Table1[[#This Row],[Human]],Table1[[#This Row],[Pig]]),OR(ISNUMBER(FIND("skin",C1489)),ISNUMBER(FIND("dermal",C1489))),"NA")</f>
        <v>NA</v>
      </c>
      <c r="AS1489" t="str">
        <f>IF(OR(Table1[[#This Row],[Rodents]],Table1[[#This Row],[Human]],Table1[[#This Row],[Pig]]),OR(ISNUMBER(FIND("liver",C1489)),ISNUMBER(FIND("hepat",C1489))),"NA")</f>
        <v>NA</v>
      </c>
      <c r="AT1489" t="str">
        <f>IF(OR(Table1[[#This Row],[Rodents]],Table1[[#This Row],[Human]],Table1[[#This Row],[Pig]]),OR(ISNUMBER(FIND("kidney",C1489)),ISNUMBER(FIND("neph",C1489))),"NA")</f>
        <v>NA</v>
      </c>
      <c r="AU1489" t="str">
        <f>IF(OR(Table1[[#This Row],[Rodents]],Table1[[#This Row],[Human]],Table1[[#This Row],[Pig]]),OR(ISNUMBER(FIND("brain",C1489)),ISNUMBER(FIND("neur",C1489)),ISNUMBER(FIND("nerv",C1489))),"NA")</f>
        <v>NA</v>
      </c>
      <c r="AV1489" t="str">
        <f>IF(OR(Table1[[#This Row],[Rodents]],Table1[[#This Row],[Human]],Table1[[#This Row],[Pig]]),OR(ISNUMBER(FIND("heart",C1489)),ISNUMBER(FIND("cardi",C1489))),"NA")</f>
        <v>NA</v>
      </c>
      <c r="AW1489" t="str">
        <f>IF(OR(Table1[[#This Row],[Rodents]],Table1[[#This Row],[Human]],Table1[[#This Row],[Pig]]),OR(ISNUMBER(FIND("gastro",C1489)),ISNUMBER(FIND("intesti",C1489)),ISNUMBER(FIND("stomach",C1489))),"NA")</f>
        <v>NA</v>
      </c>
      <c r="AX1489" t="str">
        <f>IF(OR(Table1[[#This Row],[Rodents]],Table1[[#This Row],[Human]],Table1[[#This Row],[Pig]]),NOT(OR(AQ1489,AR1489,AS1489,AT1489,AU1489,AV1489,AW1489)),"NA")</f>
        <v>NA</v>
      </c>
      <c r="AY1489" t="b">
        <f>OR(ISNUMBER(FIND("SWCNT",C1489)),ISNUMBER(FIND("SWNT",C1489)),ISNUMBER(FIND("single-wall",C1489)),ISNUMBER(FIND("single wall",C1489)),ISNUMBER(FIND("Single wall",C1489)),ISNUMBER(FIND("Single-wall",C1489)),ISNUMBER(FIND("SWCNT",B1489)),ISNUMBER(FIND("SWNT",B1489)),ISNUMBER(FIND("single-wall",B1489)),ISNUMBER(FIND("single wall",B1489)),ISNUMBER(FIND("Single-wall",B1489)),ISNUMBER(FIND("Single wall",B1489)))</f>
        <v>1</v>
      </c>
      <c r="AZ1489" t="b">
        <f>OR(ISNUMBER(FIND("MWCNT",C1489)),ISNUMBER(FIND("MWNT",C1489)),ISNUMBER(FIND("multi-wall",C1489)),ISNUMBER(FIND("multi wall",C1489)),ISNUMBER(FIND("multiwall",C1489)),ISNUMBER(FIND("Multi-wall",C1489)),ISNUMBER(FIND("Multi wall",C1489)),ISNUMBER(FIND("Multiwall",C1489)),ISNUMBER(FIND("MWCNT",B1489)),ISNUMBER(FIND("MWNT",B1489)),ISNUMBER(FIND("multi-wall",B1489)),ISNUMBER(FIND("multi wall",B1489)),ISNUMBER(FIND("multiwall",B1489)),ISNUMBER(FIND("Multi-wall",B1489)),ISNUMBER(FIND("Multi wall",B1489)),ISNUMBER(FIND("Multiwall",B1489)),ISNUMBER(FIND("Double-wall",B1489)),ISNUMBER(FIND("Double wall",B1489)),ISNUMBER(FIND("Doublewall",B1489)),ISNUMBER(FIND("double-wall",B1489)),ISNUMBER(FIND("double wall",B1489)),ISNUMBER(FIND("doublewall",B1489)))</f>
        <v>0</v>
      </c>
      <c r="BA1489" t="b">
        <f>AND(Table1[[#This Row],[SWCNT]],Table1[[#This Row],[MWCNT]])</f>
        <v>0</v>
      </c>
      <c r="BB1489" t="b">
        <f>IF(Table1[[#This Row],[SWCNT]]=TRUE,FALSE,IF(Table1[[#This Row],[MWCNT]]=TRUE,FALSE,TRUE))</f>
        <v>0</v>
      </c>
      <c r="BC1489" s="18"/>
    </row>
    <row r="1490" spans="1:55" ht="166.5">
      <c r="B1490" s="2" t="s">
        <v>2731</v>
      </c>
      <c r="C1490" s="16" t="s">
        <v>2735</v>
      </c>
      <c r="D1490" s="17" t="s">
        <v>2359</v>
      </c>
      <c r="E1490" s="2">
        <v>2016</v>
      </c>
      <c r="F1490" t="b">
        <f>OR(ISNUMBER(FIND("cytotoxic",C1490)),ISNUMBER(FIND("Cytotoxic",C1490)),ISNUMBER(FIND("cellular toxicity",C1490)),ISNUMBER(FIND("cell death",C1490)),ISNUMBER(FIND("viable",C1490)),ISNUMBER(FIND("phytotoxic",C1490)),ISNUMBER(FIND("acute toxicity",C1490)),ISNUMBER(FIND("MTT",C1490)),ISNUMBER(FIND("survival",C1490)),ISNUMBER(FIND("prolifer",C1490)),ISNUMBER(FIND("apoptosis",C1490)),ISNUMBER(FIND("neurotoxic",C1490)),ISNUMBER(FIND("  lysis ",C1490)),ISNUMBER(FIND("necrosis",C1490)),ISNUMBER(FIND("cellular death",C1490))*3,ISNUMBER(FIND("LDH",C1490)),ISNUMBER(FIND("Acute toxicity",C1490)))</f>
        <v>1</v>
      </c>
      <c r="G1490" t="b">
        <f>OR(ISNUMBER(FIND("genotoxic",C1490)),ISNUMBER(FIND("genotoxicity",C1490)),ISNUMBER(FIND("DNA damage",C1490)),ISNUMBER(FIND("DNA",C1490)),ISNUMBER(FIND("RNA",C1490)),ISNUMBER(FIND("mesothelioma",C1490)),ISNUMBER(FIND("carcino",C1490)),ISNUMBER(FIND("mutagen",C1490)),ISNUMBER(FIND("genetic",C1490)))</f>
        <v>0</v>
      </c>
      <c r="H1490" t="b">
        <f>OR(ISNUMBER(FIND("inflammatory",C1490)),ISNUMBER(FIND("inflamm",C1490)))</f>
        <v>0</v>
      </c>
      <c r="I1490" t="b">
        <f>OR(ISNUMBER(FIND("immune",C1490)),ISNUMBER(FIND("immunological",C1490)),ISNUMBER(FIND("interleuk",C1490)),ISNUMBER(FIND("platelet activation",C1490)),ISNUMBER(FIND("monocyte",C1490)),ISNUMBER(FIND("leukocyte",C1490)),ISNUMBER(FIND("cytokine",C1490)),ISNUMBER(FIND("CD4",C1490)),ISNUMBER(FIND("CD8",C1490)),ISNUMBER(FIND("T-cell",C1490)))</f>
        <v>0</v>
      </c>
      <c r="J1490" t="b">
        <f>OR(ISNUMBER(FIND("reactive oxygen",C1490)),ISNUMBER(FIND("ROS",C1490)),ISNUMBER(FIND("free radical",C1490)),ISNUMBER(FIND("oxidative stress",C1490)),ISNUMBER(FIND("peroxid",C1490)),ISNUMBER(FIND("oxidative",C1490)),ISNUMBER(FIND("antioxid",C1490)))</f>
        <v>0</v>
      </c>
      <c r="K1490" t="b">
        <f>OR(ISNUMBER(FIND("autophag",C1490)))</f>
        <v>0</v>
      </c>
      <c r="L1490" t="b">
        <f>OR(ISNUMBER(FIND("morpholog",C1490)))</f>
        <v>1</v>
      </c>
      <c r="M1490" t="b">
        <f>OR(ISNUMBER(FIND("fibrosis",C1490)),ISNUMBER(FIND("Fibrosis",C1490)),ISNUMBER(FIND("fibrot",C1490)))</f>
        <v>0</v>
      </c>
      <c r="N1490" t="b">
        <f>OR(ISNUMBER(FIND("offspring",C1490)),ISNUMBER(FIND("Parental",C1490)),ISNUMBER(FIND("parental",C1490)),ISNUMBER(FIND("germline",C1490)),ISNUMBER(FIND("reproduc",C1490)),ISNUMBER(FIND("embryo",C1490)))</f>
        <v>0</v>
      </c>
      <c r="O1490" t="b">
        <f>OR(ISNUMBER(FIND("metabol",C1490)),ISNUMBER(FIND("Metabol",C1490)),ISNUMBER(FIND("digest",C1490)),ISNUMBER(FIND("mitochon",C1490)))</f>
        <v>0</v>
      </c>
      <c r="P1490" t="b">
        <f>OR(ISNUMBER(FIND("ecotox",C1490)),ISNUMBER(FIND("Ecotox",B1490)),ISNUMBER(FIND("ecotox",B1490)),ISNUMBER(FIND("Ecotox",C1490)))</f>
        <v>0</v>
      </c>
      <c r="Q1490" t="b">
        <f>OR(ISNUMBER(FIND("Bioaccum",C1490)),ISNUMBER(FIND("bioaccum",C1490)),ISNUMBER(FIND("accum",C1490)))</f>
        <v>0</v>
      </c>
      <c r="R1490" t="b">
        <f>OR(ISNUMBER(FIND("Occupation",C1490)),ISNUMBER(FIND("occupation",C1490)),ISNUMBER(FIND("worker",C1490)),ISNUMBER(FIND("workforce",C1490)))</f>
        <v>0</v>
      </c>
      <c r="S1490" t="b">
        <f>NOT(OR(F1490,G1490,H1490,I1490,J1490,K1490,L1490,M1490,N1490,O1490,P1490,Q1490,R1490))</f>
        <v>0</v>
      </c>
      <c r="U1490" t="b">
        <f>OR(Table1[[#This Row],[Inflammation]],Table1[[#This Row],[Immune]])</f>
        <v>0</v>
      </c>
      <c r="V1490" t="str">
        <f>IF(OR(Table1[[#This Row],[Rodents]],Table1[[#This Row],[Human]],Table1[[#This Row],[Pig]]),OR(ISNUMBER(FIND("intratrach",C1490)),ISNUMBER(FIND("nasal ",C1490)),ISNUMBER(FIND("instill",C1490))),"NA")</f>
        <v>NA</v>
      </c>
      <c r="W1490" t="str">
        <f>IF(OR(Table1[[#This Row],[Rodents]],Table1[[#This Row],[Human]],Table1[[#This Row],[Pig]]),OR(ISNUMBER(FIND("dermal",C1490)),ISNUMBER(FIND("skin ",C1490))),"NA")</f>
        <v>NA</v>
      </c>
      <c r="X1490" t="str">
        <f>IF(OR(Table1[[#This Row],[Rodents]],Table1[[#This Row],[Human]],Table1[[#This Row],[Pig]]),OR(ISNUMBER(FIND("injected",C1490)),ISNUMBER(FIND("periton",C1490)),ISNUMBER(FIND("intrascrot",C1490))),"NA")</f>
        <v>NA</v>
      </c>
      <c r="Y1490" t="str">
        <f>IF(OR(Table1[[#This Row],[Rodents]],Table1[[#This Row],[Human]],Table1[[#This Row],[Pig]]),NOT(OR(Table1[[#This Row],[Inhaled/Intratracheal/intranasal]],Table1[[#This Row],[Dermal]],Table1[[#This Row],[Injected]])),"NA")</f>
        <v>NA</v>
      </c>
      <c r="AA1490" t="b">
        <f>OR(ISNUMBER(FIND("fish ",C1490)),ISNUMBER(FIND("Fish ",C1490)),ISNUMBER(FIND("aquatic",C1490)),ISNUMBER(FIND("daphnids",C1490)),ISNUMBER(FIND("Carcinus maenas",C1490)),ISNUMBER(FIND("Daphnia",C1490)),ISNUMBER(FIND("Ruditapes philippinarum",C1490)),ISNUMBER(FIND("daphnia",C1490)),ISNUMBER(FIND("marine",C1490)),ISNUMBER(FIND("mussel",C1490)),ISNUMBER(FIND("algae",C1490)),ISNUMBER(FIND("Donax faba",C1490)),ISNUMBER(FIND("estuarine",C1490)),ISNUMBER(FIND("snail",C1490)),ISNUMBER(FIND("Prorocentrum donghaiense",C1490)) )</f>
        <v>0</v>
      </c>
      <c r="AB1490" t="b">
        <f>OR(ISNUMBER(FIND(" rat ",C1490)),ISNUMBER(FIND(" rats ",C1490)),ISNUMBER(FIND(" Rats ",C1490)),ISNUMBER(FIND(" Rat ",C1490)),ISNUMBER(FIND(" rat.",C1490)),ISNUMBER(FIND(" rats.",C1490)),ISNUMBER(FIND("mouse",C1490)),ISNUMBER(FIND("mice",C1490)), ISNUMBER(FIND(" Mice",C1490)))</f>
        <v>0</v>
      </c>
      <c r="AC1490" t="b">
        <f>OR(ISNUMBER(FIND(" cell ",C1490)),ISNUMBER(FIND("fibroblast",C1490)),ISNUMBER(FIND("macrophage",C1490)),ISNUMBER(FIND("epithelial",C1490)),ISNUMBER(FIND("endothelial",C1490)),ISNUMBER(FIND("neuron",C1490)),ISNUMBER(FIND(" cells ",C1490)),ISNUMBER(FIND("RBC",C1490)),ISNUMBER(FIND("mitochond",C1490)),ISNUMBER(FIND("adipocyte",C1490)),ISNUMBER(FIND("osteo",C1490)),ISNUMBER(FIND("keratin",C1490)),ISNUMBER(FIND(" cell's ",C1490)),ISNUMBER(FIND("eukary",C1490)),ISNUMBER(FIND("sperm",C1490)))</f>
        <v>0</v>
      </c>
      <c r="AD1490" t="b">
        <f>OR(ISNUMBER(FIND("human",B1490)),ISNUMBER(FIND("workers",B1490)),ISNUMBER(FIND("workforces",B1490)),ISNUMBER(FIND("occupational",B1490)),ISNUMBER(FIND("Case report",B1490)),ISNUMBER(FIND("Workplaces",B1490)),ISNUMBER(FIND("worker",B1490)))</f>
        <v>0</v>
      </c>
      <c r="AE1490" t="b">
        <f>OR(ISNUMBER(FIND(" plant ",C1490)),ISNUMBER(FIND("Plant ",C1490)),ISNUMBER(FIND("tomato",C1490)),ISNUMBER(FIND("plants",C1490)),ISNUMBER(FIND("Plants",C1490)),ISNUMBER(FIND("algae",C1490)),ISNUMBER(FIND("lettuce",C1490)),ISNUMBER(FIND("green gram sprouts ",C1490)),ISNUMBER(FIND("Cucurbita pepo",C1490)),ISNUMBER(FIND("bean ",C1490)),ISNUMBER(FIND("chloroplast",C1490)),ISNUMBER(FIND("chlorophyll",C1490)),ISNUMBER(FIND("seedling",C1490)),ISNUMBER(FIND("canola",C1490)),ISNUMBER(FIND("shoot",C1490)),ISNUMBER(FIND("photosynthes",C1490)),ISNUMBER(FIND(" leaves ",C1490)),,ISNUMBER(FIND("agriculture",C1490)),ISNUMBER(FIND(" crops ",C1490)))</f>
        <v>0</v>
      </c>
      <c r="AF1490" t="b">
        <f>OR(ISNUMBER(FIND("bacteria",C1490)),ISNUMBER(FIND("Bacteria",C1490)),ISNUMBER(FIND("Bacterium",C1490)),ISNUMBER(FIND("bacterium",C1490)),ISNUMBER(FIND(" coli ",C1490)))</f>
        <v>0</v>
      </c>
      <c r="AG1490" t="b">
        <f>OR(ISNUMBER(FIND("fungi",C1490)),ISNUMBER(FIND("Fungi",C1490)),ISNUMBER(FIND("fungus",C1490)),ISNUMBER(FIND("Fungus",C1490)),ISNUMBER(FIND("mushroom",C1490)),ISNUMBER(FIND("Mushroom",C1490)),ISNUMBER(FIND(" mold ",C1490)))</f>
        <v>0</v>
      </c>
      <c r="AH1490" t="b">
        <f>OR(ISNUMBER(FIND("Pig ",C1490)),ISNUMBER(FIND("pig ",C1490)),ISNUMBER(FIND("Pigs ",C1490)),ISNUMBER(FIND("pigs ",C1490)))</f>
        <v>0</v>
      </c>
      <c r="AI1490" t="b">
        <f>OR(ISNUMBER(FIND(" C. elegans",C1490)),ISNUMBER(FIND("Caenorhabditis elegans",C1490)),ISNUMBER(FIND("earthworms",C1490)),ISNUMBER(FIND(" Ficopomatus enigmaticus",C1490)),ISNUMBER(FIND("larva",C1490)),ISNUMBER(FIND("Lumbriculus variegatus",C1490)),ISNUMBER(FIND("nematode",C1490)))</f>
        <v>0</v>
      </c>
      <c r="AJ1490" t="b">
        <f>NOT(OR(AA1490,AB1490,AC1490,AD1490,AE1490,AF1490,AG1490,AH1490,AI1490))</f>
        <v>1</v>
      </c>
      <c r="AL1490" t="b">
        <f>OR(AA1490,AB1490,AD1490,AE1490,AF1490,AG1490,AH1490,AI1490)</f>
        <v>0</v>
      </c>
      <c r="AM1490" t="b">
        <f>IF(Table1[[#This Row],[In vivo?]],IF(Table1[[#This Row],[Cell]],FALSE,TRUE),FALSE)</f>
        <v>0</v>
      </c>
      <c r="AN1490" t="b">
        <f>AND(AC1490,AL1490)</f>
        <v>0</v>
      </c>
      <c r="AO1490" t="b">
        <f>IF(Table1[[#This Row],[Cell]],IF(Table1[[#This Row],[In vivo?]],FALSE,TRUE),FALSE)</f>
        <v>0</v>
      </c>
      <c r="AP1490" t="b">
        <f>NOT(OR(Table1[[#This Row],[In vivo?]],Table1[[#This Row],[Only in Cell]]))</f>
        <v>1</v>
      </c>
      <c r="AQ1490" t="str">
        <f>IF(OR(Table1[[#This Row],[Rodents]],Table1[[#This Row],[Human]],Table1[[#This Row],[Pig]]),OR(ISNUMBER(FIND("pulmonary",C1490)),ISNUMBER(FIND("lung",C1490))),"NA")</f>
        <v>NA</v>
      </c>
      <c r="AR1490" t="str">
        <f>IF(OR(Table1[[#This Row],[Rodents]],Table1[[#This Row],[Human]],Table1[[#This Row],[Pig]]),OR(ISNUMBER(FIND("skin",C1490)),ISNUMBER(FIND("dermal",C1490))),"NA")</f>
        <v>NA</v>
      </c>
      <c r="AS1490" t="str">
        <f>IF(OR(Table1[[#This Row],[Rodents]],Table1[[#This Row],[Human]],Table1[[#This Row],[Pig]]),OR(ISNUMBER(FIND("liver",C1490)),ISNUMBER(FIND("hepat",C1490))),"NA")</f>
        <v>NA</v>
      </c>
      <c r="AT1490" t="str">
        <f>IF(OR(Table1[[#This Row],[Rodents]],Table1[[#This Row],[Human]],Table1[[#This Row],[Pig]]),OR(ISNUMBER(FIND("kidney",C1490)),ISNUMBER(FIND("neph",C1490))),"NA")</f>
        <v>NA</v>
      </c>
      <c r="AU1490" t="str">
        <f>IF(OR(Table1[[#This Row],[Rodents]],Table1[[#This Row],[Human]],Table1[[#This Row],[Pig]]),OR(ISNUMBER(FIND("brain",C1490)),ISNUMBER(FIND("neur",C1490)),ISNUMBER(FIND("nerv",C1490))),"NA")</f>
        <v>NA</v>
      </c>
      <c r="AV1490" t="str">
        <f>IF(OR(Table1[[#This Row],[Rodents]],Table1[[#This Row],[Human]],Table1[[#This Row],[Pig]]),OR(ISNUMBER(FIND("heart",C1490)),ISNUMBER(FIND("cardi",C1490))),"NA")</f>
        <v>NA</v>
      </c>
      <c r="AW1490" t="str">
        <f>IF(OR(Table1[[#This Row],[Rodents]],Table1[[#This Row],[Human]],Table1[[#This Row],[Pig]]),OR(ISNUMBER(FIND("gastro",C1490)),ISNUMBER(FIND("intesti",C1490)),ISNUMBER(FIND("stomach",C1490))),"NA")</f>
        <v>NA</v>
      </c>
      <c r="AX1490" t="str">
        <f>IF(OR(Table1[[#This Row],[Rodents]],Table1[[#This Row],[Human]],Table1[[#This Row],[Pig]]),NOT(OR(AQ1490,AR1490,AS1490,AT1490,AU1490,AV1490,AW1490)),"NA")</f>
        <v>NA</v>
      </c>
      <c r="AY1490" t="b">
        <f>OR(ISNUMBER(FIND("SWCNT",C1490)),ISNUMBER(FIND("SWNT",C1490)),ISNUMBER(FIND("single-wall",C1490)),ISNUMBER(FIND("single wall",C1490)),ISNUMBER(FIND("Single wall",C1490)),ISNUMBER(FIND("Single-wall",C1490)),ISNUMBER(FIND("SWCNT",B1490)),ISNUMBER(FIND("SWNT",B1490)),ISNUMBER(FIND("single-wall",B1490)),ISNUMBER(FIND("single wall",B1490)),ISNUMBER(FIND("Single-wall",B1490)),ISNUMBER(FIND("Single wall",B1490)))</f>
        <v>0</v>
      </c>
      <c r="AZ1490" t="b">
        <f>OR(ISNUMBER(FIND("MWCNT",C1490)),ISNUMBER(FIND("MWNT",C1490)),ISNUMBER(FIND("multi-wall",C1490)),ISNUMBER(FIND("multi wall",C1490)),ISNUMBER(FIND("multiwall",C1490)),ISNUMBER(FIND("Multi-wall",C1490)),ISNUMBER(FIND("Multi wall",C1490)),ISNUMBER(FIND("Multiwall",C1490)),ISNUMBER(FIND("MWCNT",B1490)),ISNUMBER(FIND("MWNT",B1490)),ISNUMBER(FIND("multi-wall",B1490)),ISNUMBER(FIND("multi wall",B1490)),ISNUMBER(FIND("multiwall",B1490)),ISNUMBER(FIND("Multi-wall",B1490)),ISNUMBER(FIND("Multi wall",B1490)),ISNUMBER(FIND("Multiwall",B1490)),ISNUMBER(FIND("Double-wall",B1490)),ISNUMBER(FIND("Double wall",B1490)),ISNUMBER(FIND("Doublewall",B1490)),ISNUMBER(FIND("double-wall",B1490)),ISNUMBER(FIND("double wall",B1490)),ISNUMBER(FIND("doublewall",B1490)))</f>
        <v>1</v>
      </c>
      <c r="BA1490" t="b">
        <f>AND(Table1[[#This Row],[SWCNT]],Table1[[#This Row],[MWCNT]])</f>
        <v>0</v>
      </c>
      <c r="BB1490" t="b">
        <f>IF(Table1[[#This Row],[SWCNT]]=TRUE,FALSE,IF(Table1[[#This Row],[MWCNT]]=TRUE,FALSE,TRUE))</f>
        <v>0</v>
      </c>
      <c r="BC1490" s="18"/>
    </row>
    <row r="1491" spans="1:55" ht="259">
      <c r="A1491" t="s">
        <v>2728</v>
      </c>
      <c r="B1491" s="2" t="s">
        <v>2732</v>
      </c>
      <c r="C1491" s="16" t="s">
        <v>2736</v>
      </c>
      <c r="D1491" s="17" t="s">
        <v>678</v>
      </c>
      <c r="E1491" s="2">
        <v>2016</v>
      </c>
      <c r="F1491" t="b">
        <f>OR(ISNUMBER(FIND("cytotoxic",C1491)),ISNUMBER(FIND("Cytotoxic",C1491)),ISNUMBER(FIND("cellular toxicity",C1491)),ISNUMBER(FIND("cell death",C1491)),ISNUMBER(FIND("viable",C1491)),ISNUMBER(FIND("phytotoxic",C1491)),ISNUMBER(FIND("acute toxicity",C1491)),ISNUMBER(FIND("MTT",C1491)),ISNUMBER(FIND("survival",C1491)),ISNUMBER(FIND("prolifer",C1491)),ISNUMBER(FIND("apoptosis",C1491)),ISNUMBER(FIND("neurotoxic",C1491)),ISNUMBER(FIND("  lysis ",C1491)),ISNUMBER(FIND("necrosis",C1491)),ISNUMBER(FIND("cellular death",C1491))*3,ISNUMBER(FIND("LDH",C1491)),ISNUMBER(FIND("Acute toxicity",C1491)))</f>
        <v>1</v>
      </c>
      <c r="G1491" t="b">
        <f>OR(ISNUMBER(FIND("genotoxic",C1491)),ISNUMBER(FIND("genotoxicity",C1491)),ISNUMBER(FIND("DNA damage",C1491)),ISNUMBER(FIND("DNA",C1491)),ISNUMBER(FIND("RNA",C1491)),ISNUMBER(FIND("mesothelioma",C1491)),ISNUMBER(FIND("carcino",C1491)),ISNUMBER(FIND("mutagen",C1491)),ISNUMBER(FIND("genetic",C1491)))</f>
        <v>1</v>
      </c>
      <c r="H1491" t="b">
        <f>OR(ISNUMBER(FIND("inflammatory",C1491)),ISNUMBER(FIND("inflamm",C1491)))</f>
        <v>0</v>
      </c>
      <c r="I1491" t="b">
        <f>OR(ISNUMBER(FIND("immune",C1491)),ISNUMBER(FIND("immunological",C1491)),ISNUMBER(FIND("interleuk",C1491)),ISNUMBER(FIND("platelet activation",C1491)),ISNUMBER(FIND("monocyte",C1491)),ISNUMBER(FIND("leukocyte",C1491)),ISNUMBER(FIND("cytokine",C1491)),ISNUMBER(FIND("CD4",C1491)),ISNUMBER(FIND("CD8",C1491)),ISNUMBER(FIND("T-cell",C1491)))</f>
        <v>0</v>
      </c>
      <c r="J1491" t="b">
        <f>OR(ISNUMBER(FIND("reactive oxygen",C1491)),ISNUMBER(FIND("ROS",C1491)),ISNUMBER(FIND("free radical",C1491)),ISNUMBER(FIND("oxidative stress",C1491)),ISNUMBER(FIND("peroxid",C1491)),ISNUMBER(FIND("oxidative",C1491)),ISNUMBER(FIND("antioxid",C1491)))</f>
        <v>1</v>
      </c>
      <c r="K1491" t="b">
        <f>OR(ISNUMBER(FIND("autophag",C1491)))</f>
        <v>0</v>
      </c>
      <c r="L1491" t="b">
        <f>OR(ISNUMBER(FIND("morpholog",C1491)))</f>
        <v>0</v>
      </c>
      <c r="M1491" t="b">
        <f>OR(ISNUMBER(FIND("fibrosis",C1491)),ISNUMBER(FIND("Fibrosis",C1491)),ISNUMBER(FIND("fibrot",C1491)))</f>
        <v>0</v>
      </c>
      <c r="N1491" t="b">
        <f>OR(ISNUMBER(FIND("offspring",C1491)),ISNUMBER(FIND("Parental",C1491)),ISNUMBER(FIND("parental",C1491)),ISNUMBER(FIND("germline",C1491)),ISNUMBER(FIND("reproduc",C1491)),ISNUMBER(FIND("embryo",C1491)))</f>
        <v>0</v>
      </c>
      <c r="O1491" t="b">
        <f>OR(ISNUMBER(FIND("metabol",C1491)),ISNUMBER(FIND("Metabol",C1491)),ISNUMBER(FIND("digest",C1491)),ISNUMBER(FIND("mitochon",C1491)))</f>
        <v>0</v>
      </c>
      <c r="P1491" t="b">
        <f>OR(ISNUMBER(FIND("ecotox",C1491)),ISNUMBER(FIND("Ecotox",B1491)),ISNUMBER(FIND("ecotox",B1491)),ISNUMBER(FIND("Ecotox",C1491)))</f>
        <v>0</v>
      </c>
      <c r="Q1491" t="b">
        <f>OR(ISNUMBER(FIND("Bioaccum",C1491)),ISNUMBER(FIND("bioaccum",C1491)),ISNUMBER(FIND("accum",C1491)))</f>
        <v>0</v>
      </c>
      <c r="R1491" t="b">
        <f>OR(ISNUMBER(FIND("Occupation",C1491)),ISNUMBER(FIND("occupation",C1491)),ISNUMBER(FIND("worker",C1491)),ISNUMBER(FIND("workforce",C1491)))</f>
        <v>0</v>
      </c>
      <c r="S1491" t="b">
        <f>NOT(OR(F1491,G1491,H1491,I1491,J1491,K1491,L1491,M1491,N1491,O1491,P1491,Q1491,R1491))</f>
        <v>0</v>
      </c>
      <c r="U1491" t="b">
        <f>OR(Table1[[#This Row],[Inflammation]],Table1[[#This Row],[Immune]])</f>
        <v>0</v>
      </c>
      <c r="V1491" t="b">
        <f>IF(OR(Table1[[#This Row],[Rodents]],Table1[[#This Row],[Human]],Table1[[#This Row],[Pig]]),OR(ISNUMBER(FIND("intratrach",C1491)),ISNUMBER(FIND("nasal ",C1491)),ISNUMBER(FIND("instill",C1491))),"NA")</f>
        <v>0</v>
      </c>
      <c r="W1491" t="b">
        <f>IF(OR(Table1[[#This Row],[Rodents]],Table1[[#This Row],[Human]],Table1[[#This Row],[Pig]]),OR(ISNUMBER(FIND("dermal",C1491)),ISNUMBER(FIND("skin ",C1491))),"NA")</f>
        <v>0</v>
      </c>
      <c r="X1491" t="b">
        <f>IF(OR(Table1[[#This Row],[Rodents]],Table1[[#This Row],[Human]],Table1[[#This Row],[Pig]]),OR(ISNUMBER(FIND("injected",C1491)),ISNUMBER(FIND("periton",C1491)),ISNUMBER(FIND("intrascrot",C1491))),"NA")</f>
        <v>1</v>
      </c>
      <c r="Y1491" t="b">
        <f>IF(OR(Table1[[#This Row],[Rodents]],Table1[[#This Row],[Human]],Table1[[#This Row],[Pig]]),NOT(OR(Table1[[#This Row],[Inhaled/Intratracheal/intranasal]],Table1[[#This Row],[Dermal]],Table1[[#This Row],[Injected]])),"NA")</f>
        <v>0</v>
      </c>
      <c r="AA1491" t="b">
        <f>OR(ISNUMBER(FIND("fish ",C1491)),ISNUMBER(FIND("Fish ",C1491)),ISNUMBER(FIND("aquatic",C1491)),ISNUMBER(FIND("daphnids",C1491)),ISNUMBER(FIND("Carcinus maenas",C1491)),ISNUMBER(FIND("Daphnia",C1491)),ISNUMBER(FIND("Ruditapes philippinarum",C1491)),ISNUMBER(FIND("daphnia",C1491)),ISNUMBER(FIND("marine",C1491)),ISNUMBER(FIND("mussel",C1491)),ISNUMBER(FIND("algae",C1491)),ISNUMBER(FIND("Donax faba",C1491)),ISNUMBER(FIND("estuarine",C1491)),ISNUMBER(FIND("snail",C1491)),ISNUMBER(FIND("Prorocentrum donghaiense",C1491)) )</f>
        <v>0</v>
      </c>
      <c r="AB1491" t="b">
        <f>OR(ISNUMBER(FIND(" rat ",C1491)),ISNUMBER(FIND(" rats ",C1491)),ISNUMBER(FIND(" Rats ",C1491)),ISNUMBER(FIND(" Rat ",C1491)),ISNUMBER(FIND(" rat.",C1491)),ISNUMBER(FIND(" rats.",C1491)),ISNUMBER(FIND("mouse",C1491)),ISNUMBER(FIND("mice",C1491)), ISNUMBER(FIND(" Mice",C1491)))</f>
        <v>1</v>
      </c>
      <c r="AC1491" t="b">
        <f>OR(ISNUMBER(FIND(" cell ",C1491)),ISNUMBER(FIND("fibroblast",C1491)),ISNUMBER(FIND("macrophage",C1491)),ISNUMBER(FIND("epithelial",C1491)),ISNUMBER(FIND("endothelial",C1491)),ISNUMBER(FIND("neuron",C1491)),ISNUMBER(FIND(" cells ",C1491)),ISNUMBER(FIND("RBC",C1491)),ISNUMBER(FIND("mitochond",C1491)),ISNUMBER(FIND("adipocyte",C1491)),ISNUMBER(FIND("osteo",C1491)),ISNUMBER(FIND("keratin",C1491)),ISNUMBER(FIND(" cell's ",C1491)),ISNUMBER(FIND("eukary",C1491)),ISNUMBER(FIND("sperm",C1491)))</f>
        <v>1</v>
      </c>
      <c r="AD1491" t="b">
        <f>OR(ISNUMBER(FIND("human",B1491)),ISNUMBER(FIND("workers",B1491)),ISNUMBER(FIND("workforces",B1491)),ISNUMBER(FIND("occupational",B1491)),ISNUMBER(FIND("Case report",B1491)),ISNUMBER(FIND("Workplaces",B1491)),ISNUMBER(FIND("worker",B1491)))</f>
        <v>0</v>
      </c>
      <c r="AE1491" t="b">
        <f>OR(ISNUMBER(FIND(" plant ",C1491)),ISNUMBER(FIND("Plant ",C1491)),ISNUMBER(FIND("tomato",C1491)),ISNUMBER(FIND("plants",C1491)),ISNUMBER(FIND("Plants",C1491)),ISNUMBER(FIND("algae",C1491)),ISNUMBER(FIND("lettuce",C1491)),ISNUMBER(FIND("green gram sprouts ",C1491)),ISNUMBER(FIND("Cucurbita pepo",C1491)),ISNUMBER(FIND("bean ",C1491)),ISNUMBER(FIND("chloroplast",C1491)),ISNUMBER(FIND("chlorophyll",C1491)),ISNUMBER(FIND("seedling",C1491)),ISNUMBER(FIND("canola",C1491)),ISNUMBER(FIND("shoot",C1491)),ISNUMBER(FIND("photosynthes",C1491)),ISNUMBER(FIND(" leaves ",C1491)),,ISNUMBER(FIND("agriculture",C1491)),ISNUMBER(FIND(" crops ",C1491)))</f>
        <v>0</v>
      </c>
      <c r="AF1491" t="b">
        <f>OR(ISNUMBER(FIND("bacteria",C1491)),ISNUMBER(FIND("Bacteria",C1491)),ISNUMBER(FIND("Bacterium",C1491)),ISNUMBER(FIND("bacterium",C1491)),ISNUMBER(FIND(" coli ",C1491)))</f>
        <v>0</v>
      </c>
      <c r="AG1491" t="b">
        <f>OR(ISNUMBER(FIND("fungi",C1491)),ISNUMBER(FIND("Fungi",C1491)),ISNUMBER(FIND("fungus",C1491)),ISNUMBER(FIND("Fungus",C1491)),ISNUMBER(FIND("mushroom",C1491)),ISNUMBER(FIND("Mushroom",C1491)),ISNUMBER(FIND(" mold ",C1491)))</f>
        <v>0</v>
      </c>
      <c r="AH1491" t="b">
        <f>OR(ISNUMBER(FIND("Pig ",C1491)),ISNUMBER(FIND("pig ",C1491)),ISNUMBER(FIND("Pigs ",C1491)),ISNUMBER(FIND("pigs ",C1491)))</f>
        <v>0</v>
      </c>
      <c r="AI1491" t="b">
        <f>OR(ISNUMBER(FIND(" C. elegans",C1491)),ISNUMBER(FIND("Caenorhabditis elegans",C1491)),ISNUMBER(FIND("earthworms",C1491)),ISNUMBER(FIND(" Ficopomatus enigmaticus",C1491)),ISNUMBER(FIND("larva",C1491)),ISNUMBER(FIND("Lumbriculus variegatus",C1491)),ISNUMBER(FIND("nematode",C1491)))</f>
        <v>0</v>
      </c>
      <c r="AJ1491" t="b">
        <f>NOT(OR(AA1491,AB1491,AC1491,AD1491,AE1491,AF1491,AG1491,AH1491,AI1491))</f>
        <v>0</v>
      </c>
      <c r="AL1491" t="b">
        <f>OR(AA1491,AB1491,AD1491,AE1491,AF1491,AG1491,AH1491,AI1491)</f>
        <v>1</v>
      </c>
      <c r="AM1491" t="b">
        <f>IF(Table1[[#This Row],[In vivo?]],IF(Table1[[#This Row],[Cell]],FALSE,TRUE),FALSE)</f>
        <v>0</v>
      </c>
      <c r="AN1491" t="b">
        <f>AND(AC1491,AL1491)</f>
        <v>1</v>
      </c>
      <c r="AO1491" t="b">
        <f>IF(Table1[[#This Row],[Cell]],IF(Table1[[#This Row],[In vivo?]],FALSE,TRUE),FALSE)</f>
        <v>0</v>
      </c>
      <c r="AP1491" t="b">
        <f>NOT(OR(Table1[[#This Row],[In vivo?]],Table1[[#This Row],[Only in Cell]]))</f>
        <v>0</v>
      </c>
      <c r="AQ1491" t="b">
        <f>IF(OR(Table1[[#This Row],[Rodents]],Table1[[#This Row],[Human]],Table1[[#This Row],[Pig]]),OR(ISNUMBER(FIND("pulmonary",C1491)),ISNUMBER(FIND("lung",C1491))),"NA")</f>
        <v>0</v>
      </c>
      <c r="AR1491" t="b">
        <f>IF(OR(Table1[[#This Row],[Rodents]],Table1[[#This Row],[Human]],Table1[[#This Row],[Pig]]),OR(ISNUMBER(FIND("skin",C1491)),ISNUMBER(FIND("dermal",C1491))),"NA")</f>
        <v>0</v>
      </c>
      <c r="AS1491" t="b">
        <f>IF(OR(Table1[[#This Row],[Rodents]],Table1[[#This Row],[Human]],Table1[[#This Row],[Pig]]),OR(ISNUMBER(FIND("liver",C1491)),ISNUMBER(FIND("hepat",C1491))),"NA")</f>
        <v>0</v>
      </c>
      <c r="AT1491" t="b">
        <f>IF(OR(Table1[[#This Row],[Rodents]],Table1[[#This Row],[Human]],Table1[[#This Row],[Pig]]),OR(ISNUMBER(FIND("kidney",C1491)),ISNUMBER(FIND("neph",C1491))),"NA")</f>
        <v>0</v>
      </c>
      <c r="AU1491" t="b">
        <f>IF(OR(Table1[[#This Row],[Rodents]],Table1[[#This Row],[Human]],Table1[[#This Row],[Pig]]),OR(ISNUMBER(FIND("brain",C1491)),ISNUMBER(FIND("neur",C1491)),ISNUMBER(FIND("nerv",C1491))),"NA")</f>
        <v>0</v>
      </c>
      <c r="AV1491" t="b">
        <f>IF(OR(Table1[[#This Row],[Rodents]],Table1[[#This Row],[Human]],Table1[[#This Row],[Pig]]),OR(ISNUMBER(FIND("heart",C1491)),ISNUMBER(FIND("cardi",C1491))),"NA")</f>
        <v>0</v>
      </c>
      <c r="AW1491" t="b">
        <f>IF(OR(Table1[[#This Row],[Rodents]],Table1[[#This Row],[Human]],Table1[[#This Row],[Pig]]),OR(ISNUMBER(FIND("gastro",C1491)),ISNUMBER(FIND("intesti",C1491)),ISNUMBER(FIND("stomach",C1491))),"NA")</f>
        <v>0</v>
      </c>
      <c r="AX1491" t="b">
        <f>IF(OR(Table1[[#This Row],[Rodents]],Table1[[#This Row],[Human]],Table1[[#This Row],[Pig]]),NOT(OR(AQ1491,AR1491,AS1491,AT1491,AU1491,AV1491,AW1491)),"NA")</f>
        <v>1</v>
      </c>
      <c r="AY1491" t="b">
        <f>OR(ISNUMBER(FIND("SWCNT",C1491)),ISNUMBER(FIND("SWNT",C1491)),ISNUMBER(FIND("single-wall",C1491)),ISNUMBER(FIND("single wall",C1491)),ISNUMBER(FIND("Single wall",C1491)),ISNUMBER(FIND("Single-wall",C1491)),ISNUMBER(FIND("SWCNT",B1491)),ISNUMBER(FIND("SWNT",B1491)),ISNUMBER(FIND("single-wall",B1491)),ISNUMBER(FIND("single wall",B1491)),ISNUMBER(FIND("Single-wall",B1491)),ISNUMBER(FIND("Single wall",B1491)))</f>
        <v>0</v>
      </c>
      <c r="AZ1491" t="b">
        <f>OR(ISNUMBER(FIND("MWCNT",C1491)),ISNUMBER(FIND("MWNT",C1491)),ISNUMBER(FIND("multi-wall",C1491)),ISNUMBER(FIND("multi wall",C1491)),ISNUMBER(FIND("multiwall",C1491)),ISNUMBER(FIND("Multi-wall",C1491)),ISNUMBER(FIND("Multi wall",C1491)),ISNUMBER(FIND("Multiwall",C1491)),ISNUMBER(FIND("MWCNT",B1491)),ISNUMBER(FIND("MWNT",B1491)),ISNUMBER(FIND("multi-wall",B1491)),ISNUMBER(FIND("multi wall",B1491)),ISNUMBER(FIND("multiwall",B1491)),ISNUMBER(FIND("Multi-wall",B1491)),ISNUMBER(FIND("Multi wall",B1491)),ISNUMBER(FIND("Multiwall",B1491)),ISNUMBER(FIND("Double-wall",B1491)),ISNUMBER(FIND("Double wall",B1491)),ISNUMBER(FIND("Doublewall",B1491)),ISNUMBER(FIND("double-wall",B1491)),ISNUMBER(FIND("double wall",B1491)),ISNUMBER(FIND("doublewall",B1491)))</f>
        <v>1</v>
      </c>
      <c r="BA1491" t="b">
        <f>AND(Table1[[#This Row],[SWCNT]],Table1[[#This Row],[MWCNT]])</f>
        <v>0</v>
      </c>
      <c r="BB1491" t="b">
        <f>IF(Table1[[#This Row],[SWCNT]]=TRUE,FALSE,IF(Table1[[#This Row],[MWCNT]]=TRUE,FALSE,TRUE))</f>
        <v>0</v>
      </c>
      <c r="BC1491" s="18"/>
    </row>
    <row r="1492" spans="1:55" ht="222">
      <c r="A1492" t="s">
        <v>2744</v>
      </c>
      <c r="B1492" s="2" t="s">
        <v>2746</v>
      </c>
      <c r="C1492" s="16" t="s">
        <v>2748</v>
      </c>
      <c r="D1492" s="17" t="s">
        <v>2749</v>
      </c>
      <c r="E1492" s="2">
        <v>2016</v>
      </c>
      <c r="F1492" t="b">
        <f>OR(ISNUMBER(FIND("cytotoxic",C1492)),ISNUMBER(FIND("Cytotoxic",C1492)),ISNUMBER(FIND("cellular toxicity",C1492)),ISNUMBER(FIND("cell death",C1492)),ISNUMBER(FIND("viable",C1492)),ISNUMBER(FIND("phytotoxic",C1492)),ISNUMBER(FIND("acute toxicity",C1492)),ISNUMBER(FIND("MTT",C1492)),ISNUMBER(FIND("survival",C1492)),ISNUMBER(FIND("prolifer",C1492)),ISNUMBER(FIND("apoptosis",C1492)),ISNUMBER(FIND("neurotoxic",C1492)),ISNUMBER(FIND("  lysis ",C1492)),ISNUMBER(FIND("necrosis",C1492)),ISNUMBER(FIND("cellular death",C1492))*3,ISNUMBER(FIND("LDH",C1492)),ISNUMBER(FIND("Acute toxicity",C1492)))</f>
        <v>1</v>
      </c>
      <c r="G1492" t="b">
        <f>OR(ISNUMBER(FIND("genotoxic",C1492)),ISNUMBER(FIND("genotoxicity",C1492)),ISNUMBER(FIND("DNA damage",C1492)),ISNUMBER(FIND("DNA",C1492)),ISNUMBER(FIND("RNA",C1492)),ISNUMBER(FIND("mesothelioma",C1492)),ISNUMBER(FIND("carcino",C1492)),ISNUMBER(FIND("mutagen",C1492)),ISNUMBER(FIND("genetic",C1492)))</f>
        <v>0</v>
      </c>
      <c r="H1492" t="b">
        <f>OR(ISNUMBER(FIND("inflammatory",C1492)),ISNUMBER(FIND("inflamm",C1492)))</f>
        <v>0</v>
      </c>
      <c r="I1492" t="b">
        <f>OR(ISNUMBER(FIND("immune",C1492)),ISNUMBER(FIND("immunological",C1492)),ISNUMBER(FIND("interleuk",C1492)),ISNUMBER(FIND("platelet activation",C1492)),ISNUMBER(FIND("monocyte",C1492)),ISNUMBER(FIND("leukocyte",C1492)),ISNUMBER(FIND("cytokine",C1492)),ISNUMBER(FIND("CD4",C1492)),ISNUMBER(FIND("CD8",C1492)),ISNUMBER(FIND("T-cell",C1492)))</f>
        <v>0</v>
      </c>
      <c r="J1492" t="b">
        <f>OR(ISNUMBER(FIND("reactive oxygen",C1492)),ISNUMBER(FIND("ROS",C1492)),ISNUMBER(FIND("free radical",C1492)),ISNUMBER(FIND("oxidative stress",C1492)),ISNUMBER(FIND("peroxid",C1492)),ISNUMBER(FIND("oxidative",C1492)),ISNUMBER(FIND("antioxid",C1492)))</f>
        <v>0</v>
      </c>
      <c r="K1492" t="b">
        <f>OR(ISNUMBER(FIND("autophag",C1492)))</f>
        <v>0</v>
      </c>
      <c r="L1492" t="b">
        <f>OR(ISNUMBER(FIND("morpholog",C1492)))</f>
        <v>0</v>
      </c>
      <c r="M1492" t="b">
        <f>OR(ISNUMBER(FIND("fibrosis",C1492)),ISNUMBER(FIND("Fibrosis",C1492)),ISNUMBER(FIND("fibrot",C1492)))</f>
        <v>0</v>
      </c>
      <c r="N1492" t="b">
        <f>OR(ISNUMBER(FIND("offspring",C1492)),ISNUMBER(FIND("Parental",C1492)),ISNUMBER(FIND("parental",C1492)),ISNUMBER(FIND("germline",C1492)),ISNUMBER(FIND("reproduc",C1492)),ISNUMBER(FIND("embryo",C1492)))</f>
        <v>0</v>
      </c>
      <c r="O1492" t="b">
        <f>OR(ISNUMBER(FIND("metabol",C1492)),ISNUMBER(FIND("Metabol",C1492)),ISNUMBER(FIND("digest",C1492)),ISNUMBER(FIND("mitochon",C1492)))</f>
        <v>0</v>
      </c>
      <c r="P1492" t="b">
        <f>OR(ISNUMBER(FIND("ecotox",C1492)),ISNUMBER(FIND("Ecotox",B1492)),ISNUMBER(FIND("ecotox",B1492)),ISNUMBER(FIND("Ecotox",C1492)))</f>
        <v>0</v>
      </c>
      <c r="Q1492" t="b">
        <f>OR(ISNUMBER(FIND("Bioaccum",C1492)),ISNUMBER(FIND("bioaccum",C1492)),ISNUMBER(FIND("accum",C1492)))</f>
        <v>0</v>
      </c>
      <c r="R1492" t="b">
        <f>OR(ISNUMBER(FIND("Occupation",C1492)),ISNUMBER(FIND("occupation",C1492)),ISNUMBER(FIND("worker",C1492)),ISNUMBER(FIND("workforce",C1492)))</f>
        <v>0</v>
      </c>
      <c r="S1492" t="b">
        <f>NOT(OR(F1492,G1492,H1492,I1492,J1492,K1492,L1492,M1492,N1492,O1492,P1492,Q1492,R1492))</f>
        <v>0</v>
      </c>
      <c r="U1492" t="b">
        <f>OR(Table1[[#This Row],[Inflammation]],Table1[[#This Row],[Immune]])</f>
        <v>0</v>
      </c>
      <c r="V1492" t="str">
        <f>IF(OR(Table1[[#This Row],[Rodents]],Table1[[#This Row],[Human]],Table1[[#This Row],[Pig]]),OR(ISNUMBER(FIND("intratrach",C1492)),ISNUMBER(FIND("nasal ",C1492)),ISNUMBER(FIND("instill",C1492))),"NA")</f>
        <v>NA</v>
      </c>
      <c r="W1492" t="str">
        <f>IF(OR(Table1[[#This Row],[Rodents]],Table1[[#This Row],[Human]],Table1[[#This Row],[Pig]]),OR(ISNUMBER(FIND("dermal",C1492)),ISNUMBER(FIND("skin ",C1492))),"NA")</f>
        <v>NA</v>
      </c>
      <c r="X1492" t="str">
        <f>IF(OR(Table1[[#This Row],[Rodents]],Table1[[#This Row],[Human]],Table1[[#This Row],[Pig]]),OR(ISNUMBER(FIND("injected",C1492)),ISNUMBER(FIND("periton",C1492)),ISNUMBER(FIND("intrascrot",C1492))),"NA")</f>
        <v>NA</v>
      </c>
      <c r="Y1492" t="str">
        <f>IF(OR(Table1[[#This Row],[Rodents]],Table1[[#This Row],[Human]],Table1[[#This Row],[Pig]]),NOT(OR(Table1[[#This Row],[Inhaled/Intratracheal/intranasal]],Table1[[#This Row],[Dermal]],Table1[[#This Row],[Injected]])),"NA")</f>
        <v>NA</v>
      </c>
      <c r="AA1492" t="b">
        <f>OR(ISNUMBER(FIND("fish ",C1492)),ISNUMBER(FIND("Fish ",C1492)),ISNUMBER(FIND("aquatic",C1492)),ISNUMBER(FIND("daphnids",C1492)),ISNUMBER(FIND("Carcinus maenas",C1492)),ISNUMBER(FIND("Daphnia",C1492)),ISNUMBER(FIND("Ruditapes philippinarum",C1492)),ISNUMBER(FIND("daphnia",C1492)),ISNUMBER(FIND("marine",C1492)),ISNUMBER(FIND("mussel",C1492)),ISNUMBER(FIND("algae",C1492)),ISNUMBER(FIND("Donax faba",C1492)),ISNUMBER(FIND("estuarine",C1492)),ISNUMBER(FIND("snail",C1492)),ISNUMBER(FIND("Prorocentrum donghaiense",C1492)) )</f>
        <v>0</v>
      </c>
      <c r="AB1492" t="b">
        <f>OR(ISNUMBER(FIND(" rat ",C1492)),ISNUMBER(FIND(" rats ",C1492)),ISNUMBER(FIND(" Rats ",C1492)),ISNUMBER(FIND(" Rat ",C1492)),ISNUMBER(FIND(" rat.",C1492)),ISNUMBER(FIND(" rats.",C1492)),ISNUMBER(FIND("mouse",C1492)),ISNUMBER(FIND("mice",C1492)), ISNUMBER(FIND(" Mice",C1492)))</f>
        <v>0</v>
      </c>
      <c r="AC1492" t="b">
        <f>OR(ISNUMBER(FIND(" cell ",C1492)),ISNUMBER(FIND("fibroblast",C1492)),ISNUMBER(FIND("macrophage",C1492)),ISNUMBER(FIND("epithelial",C1492)),ISNUMBER(FIND("endothelial",C1492)),ISNUMBER(FIND("neuron",C1492)),ISNUMBER(FIND(" cells ",C1492)),ISNUMBER(FIND("RBC",C1492)),ISNUMBER(FIND("mitochond",C1492)),ISNUMBER(FIND("adipocyte",C1492)),ISNUMBER(FIND("osteo",C1492)),ISNUMBER(FIND("keratin",C1492)),ISNUMBER(FIND(" cell's ",C1492)),ISNUMBER(FIND("eukary",C1492)),ISNUMBER(FIND("sperm",C1492)))</f>
        <v>1</v>
      </c>
      <c r="AD1492" t="b">
        <f>OR(ISNUMBER(FIND("human",B1492)),ISNUMBER(FIND("workers",B1492)),ISNUMBER(FIND("workforces",B1492)),ISNUMBER(FIND("occupational",B1492)),ISNUMBER(FIND("Case report",B1492)),ISNUMBER(FIND("Workplaces",B1492)),ISNUMBER(FIND("worker",B1492)))</f>
        <v>0</v>
      </c>
      <c r="AE1492" t="b">
        <f>OR(ISNUMBER(FIND(" plant ",C1492)),ISNUMBER(FIND("Plant ",C1492)),ISNUMBER(FIND("tomato",C1492)),ISNUMBER(FIND("plants",C1492)),ISNUMBER(FIND("Plants",C1492)),ISNUMBER(FIND("algae",C1492)),ISNUMBER(FIND("lettuce",C1492)),ISNUMBER(FIND("green gram sprouts ",C1492)),ISNUMBER(FIND("Cucurbita pepo",C1492)),ISNUMBER(FIND("bean ",C1492)),ISNUMBER(FIND("chloroplast",C1492)),ISNUMBER(FIND("chlorophyll",C1492)),ISNUMBER(FIND("seedling",C1492)),ISNUMBER(FIND("canola",C1492)),ISNUMBER(FIND("shoot",C1492)),ISNUMBER(FIND("photosynthes",C1492)),ISNUMBER(FIND(" leaves ",C1492)),,ISNUMBER(FIND("agriculture",C1492)),ISNUMBER(FIND(" crops ",C1492)))</f>
        <v>0</v>
      </c>
      <c r="AF1492" t="b">
        <f>OR(ISNUMBER(FIND("bacteria",C1492)),ISNUMBER(FIND("Bacteria",C1492)),ISNUMBER(FIND("Bacterium",C1492)),ISNUMBER(FIND("bacterium",C1492)),ISNUMBER(FIND(" coli ",C1492)))</f>
        <v>0</v>
      </c>
      <c r="AG1492" t="b">
        <f>OR(ISNUMBER(FIND("fungi",C1492)),ISNUMBER(FIND("Fungi",C1492)),ISNUMBER(FIND("fungus",C1492)),ISNUMBER(FIND("Fungus",C1492)),ISNUMBER(FIND("mushroom",C1492)),ISNUMBER(FIND("Mushroom",C1492)),ISNUMBER(FIND(" mold ",C1492)))</f>
        <v>0</v>
      </c>
      <c r="AH1492" t="b">
        <f>OR(ISNUMBER(FIND("Pig ",C1492)),ISNUMBER(FIND("pig ",C1492)),ISNUMBER(FIND("Pigs ",C1492)),ISNUMBER(FIND("pigs ",C1492)))</f>
        <v>0</v>
      </c>
      <c r="AI1492" t="b">
        <f>OR(ISNUMBER(FIND(" C. elegans",C1492)),ISNUMBER(FIND("Caenorhabditis elegans",C1492)),ISNUMBER(FIND("earthworms",C1492)),ISNUMBER(FIND(" Ficopomatus enigmaticus",C1492)),ISNUMBER(FIND("larva",C1492)),ISNUMBER(FIND("Lumbriculus variegatus",C1492)),ISNUMBER(FIND("nematode",C1492)))</f>
        <v>0</v>
      </c>
      <c r="AJ1492" t="b">
        <f>NOT(OR(AA1492,AB1492,AC1492,AD1492,AE1492,AF1492,AG1492,AH1492,AI1492))</f>
        <v>0</v>
      </c>
      <c r="AL1492" t="b">
        <f>OR(AA1492,AB1492,AD1492,AE1492,AF1492,AG1492,AH1492,AI1492)</f>
        <v>0</v>
      </c>
      <c r="AM1492" t="b">
        <f>IF(Table1[[#This Row],[In vivo?]],IF(Table1[[#This Row],[Cell]],FALSE,TRUE),FALSE)</f>
        <v>0</v>
      </c>
      <c r="AN1492" t="b">
        <f>AND(AC1492,AL1492)</f>
        <v>0</v>
      </c>
      <c r="AO1492" t="b">
        <f>IF(Table1[[#This Row],[Cell]],IF(Table1[[#This Row],[In vivo?]],FALSE,TRUE),FALSE)</f>
        <v>1</v>
      </c>
      <c r="AP1492" t="b">
        <f>NOT(OR(Table1[[#This Row],[In vivo?]],Table1[[#This Row],[Only in Cell]]))</f>
        <v>0</v>
      </c>
      <c r="AQ1492" t="str">
        <f>IF(OR(Table1[[#This Row],[Rodents]],Table1[[#This Row],[Human]],Table1[[#This Row],[Pig]]),OR(ISNUMBER(FIND("pulmonary",C1492)),ISNUMBER(FIND("lung",C1492))),"NA")</f>
        <v>NA</v>
      </c>
      <c r="AR1492" t="str">
        <f>IF(OR(Table1[[#This Row],[Rodents]],Table1[[#This Row],[Human]],Table1[[#This Row],[Pig]]),OR(ISNUMBER(FIND("skin",C1492)),ISNUMBER(FIND("dermal",C1492))),"NA")</f>
        <v>NA</v>
      </c>
      <c r="AS1492" t="str">
        <f>IF(OR(Table1[[#This Row],[Rodents]],Table1[[#This Row],[Human]],Table1[[#This Row],[Pig]]),OR(ISNUMBER(FIND("liver",C1492)),ISNUMBER(FIND("hepat",C1492))),"NA")</f>
        <v>NA</v>
      </c>
      <c r="AT1492" t="str">
        <f>IF(OR(Table1[[#This Row],[Rodents]],Table1[[#This Row],[Human]],Table1[[#This Row],[Pig]]),OR(ISNUMBER(FIND("kidney",C1492)),ISNUMBER(FIND("neph",C1492))),"NA")</f>
        <v>NA</v>
      </c>
      <c r="AU1492" t="str">
        <f>IF(OR(Table1[[#This Row],[Rodents]],Table1[[#This Row],[Human]],Table1[[#This Row],[Pig]]),OR(ISNUMBER(FIND("brain",C1492)),ISNUMBER(FIND("neur",C1492)),ISNUMBER(FIND("nerv",C1492))),"NA")</f>
        <v>NA</v>
      </c>
      <c r="AV1492" t="str">
        <f>IF(OR(Table1[[#This Row],[Rodents]],Table1[[#This Row],[Human]],Table1[[#This Row],[Pig]]),OR(ISNUMBER(FIND("heart",C1492)),ISNUMBER(FIND("cardi",C1492))),"NA")</f>
        <v>NA</v>
      </c>
      <c r="AW1492" t="str">
        <f>IF(OR(Table1[[#This Row],[Rodents]],Table1[[#This Row],[Human]],Table1[[#This Row],[Pig]]),OR(ISNUMBER(FIND("gastro",C1492)),ISNUMBER(FIND("intesti",C1492)),ISNUMBER(FIND("stomach",C1492))),"NA")</f>
        <v>NA</v>
      </c>
      <c r="AX1492" t="str">
        <f>IF(OR(Table1[[#This Row],[Rodents]],Table1[[#This Row],[Human]],Table1[[#This Row],[Pig]]),NOT(OR(AQ1492,AR1492,AS1492,AT1492,AU1492,AV1492,AW1492)),"NA")</f>
        <v>NA</v>
      </c>
      <c r="AY1492" t="b">
        <f>OR(ISNUMBER(FIND("SWCNT",C1492)),ISNUMBER(FIND("SWNT",C1492)),ISNUMBER(FIND("single-wall",C1492)),ISNUMBER(FIND("single wall",C1492)),ISNUMBER(FIND("Single wall",C1492)),ISNUMBER(FIND("Single-wall",C1492)),ISNUMBER(FIND("SWCNT",B1492)),ISNUMBER(FIND("SWNT",B1492)),ISNUMBER(FIND("single-wall",B1492)),ISNUMBER(FIND("single wall",B1492)),ISNUMBER(FIND("Single-wall",B1492)),ISNUMBER(FIND("Single wall",B1492)))</f>
        <v>0</v>
      </c>
      <c r="AZ1492" t="b">
        <f>OR(ISNUMBER(FIND("MWCNT",C1492)),ISNUMBER(FIND("MWNT",C1492)),ISNUMBER(FIND("multi-wall",C1492)),ISNUMBER(FIND("multi wall",C1492)),ISNUMBER(FIND("multiwall",C1492)),ISNUMBER(FIND("Multi-wall",C1492)),ISNUMBER(FIND("Multi wall",C1492)),ISNUMBER(FIND("Multiwall",C1492)),ISNUMBER(FIND("MWCNT",B1492)),ISNUMBER(FIND("MWNT",B1492)),ISNUMBER(FIND("multi-wall",B1492)),ISNUMBER(FIND("multi wall",B1492)),ISNUMBER(FIND("multiwall",B1492)),ISNUMBER(FIND("Multi-wall",B1492)),ISNUMBER(FIND("Multi wall",B1492)),ISNUMBER(FIND("Multiwall",B1492)),ISNUMBER(FIND("Double-wall",B1492)),ISNUMBER(FIND("Double wall",B1492)),ISNUMBER(FIND("Doublewall",B1492)),ISNUMBER(FIND("double-wall",B1492)),ISNUMBER(FIND("double wall",B1492)),ISNUMBER(FIND("doublewall",B1492)))</f>
        <v>1</v>
      </c>
      <c r="BA1492" t="b">
        <f>AND(Table1[[#This Row],[SWCNT]],Table1[[#This Row],[MWCNT]])</f>
        <v>0</v>
      </c>
      <c r="BB1492" t="b">
        <f>IF(Table1[[#This Row],[SWCNT]]=TRUE,FALSE,IF(Table1[[#This Row],[MWCNT]]=TRUE,FALSE,TRUE))</f>
        <v>0</v>
      </c>
      <c r="BC1492" s="18"/>
    </row>
    <row r="1493" spans="1:55" ht="259">
      <c r="A1493" t="s">
        <v>2754</v>
      </c>
      <c r="B1493" s="2" t="s">
        <v>2756</v>
      </c>
      <c r="C1493" s="16" t="s">
        <v>2758</v>
      </c>
      <c r="D1493" s="17" t="s">
        <v>403</v>
      </c>
      <c r="E1493" s="2">
        <v>2016</v>
      </c>
      <c r="F1493" t="b">
        <f>OR(ISNUMBER(FIND("cytotoxic",C1493)),ISNUMBER(FIND("Cytotoxic",C1493)),ISNUMBER(FIND("cellular toxicity",C1493)),ISNUMBER(FIND("cell death",C1493)),ISNUMBER(FIND("viable",C1493)),ISNUMBER(FIND("phytotoxic",C1493)),ISNUMBER(FIND("acute toxicity",C1493)),ISNUMBER(FIND("MTT",C1493)),ISNUMBER(FIND("survival",C1493)),ISNUMBER(FIND("prolifer",C1493)),ISNUMBER(FIND("apoptosis",C1493)),ISNUMBER(FIND("neurotoxic",C1493)),ISNUMBER(FIND("  lysis ",C1493)),ISNUMBER(FIND("necrosis",C1493)),ISNUMBER(FIND("cellular death",C1493))*3,ISNUMBER(FIND("LDH",C1493)),ISNUMBER(FIND("Acute toxicity",C1493)))</f>
        <v>1</v>
      </c>
      <c r="G1493" t="b">
        <f>OR(ISNUMBER(FIND("genotoxic",C1493)),ISNUMBER(FIND("genotoxicity",C1493)),ISNUMBER(FIND("DNA damage",C1493)),ISNUMBER(FIND("DNA",C1493)),ISNUMBER(FIND("RNA",C1493)),ISNUMBER(FIND("mesothelioma",C1493)),ISNUMBER(FIND("carcino",C1493)),ISNUMBER(FIND("mutagen",C1493)),ISNUMBER(FIND("genetic",C1493)))</f>
        <v>0</v>
      </c>
      <c r="H1493" t="b">
        <f>OR(ISNUMBER(FIND("inflammatory",C1493)),ISNUMBER(FIND("inflamm",C1493)))</f>
        <v>0</v>
      </c>
      <c r="I1493" t="b">
        <f>OR(ISNUMBER(FIND("immune",C1493)),ISNUMBER(FIND("immunological",C1493)),ISNUMBER(FIND("interleuk",C1493)),ISNUMBER(FIND("platelet activation",C1493)),ISNUMBER(FIND("monocyte",C1493)),ISNUMBER(FIND("leukocyte",C1493)),ISNUMBER(FIND("cytokine",C1493)),ISNUMBER(FIND("CD4",C1493)),ISNUMBER(FIND("CD8",C1493)),ISNUMBER(FIND("T-cell",C1493)))</f>
        <v>1</v>
      </c>
      <c r="J1493" t="b">
        <f>OR(ISNUMBER(FIND("reactive oxygen",C1493)),ISNUMBER(FIND("ROS",C1493)),ISNUMBER(FIND("free radical",C1493)),ISNUMBER(FIND("oxidative stress",C1493)),ISNUMBER(FIND("peroxid",C1493)),ISNUMBER(FIND("oxidative",C1493)),ISNUMBER(FIND("antioxid",C1493)))</f>
        <v>1</v>
      </c>
      <c r="K1493" t="b">
        <f>OR(ISNUMBER(FIND("autophag",C1493)))</f>
        <v>0</v>
      </c>
      <c r="L1493" t="b">
        <f>OR(ISNUMBER(FIND("morpholog",C1493)))</f>
        <v>0</v>
      </c>
      <c r="M1493" t="b">
        <f>OR(ISNUMBER(FIND("fibrosis",C1493)),ISNUMBER(FIND("Fibrosis",C1493)),ISNUMBER(FIND("fibrot",C1493)))</f>
        <v>0</v>
      </c>
      <c r="N1493" t="b">
        <f>OR(ISNUMBER(FIND("offspring",C1493)),ISNUMBER(FIND("Parental",C1493)),ISNUMBER(FIND("parental",C1493)),ISNUMBER(FIND("germline",C1493)),ISNUMBER(FIND("reproduc",C1493)),ISNUMBER(FIND("embryo",C1493)))</f>
        <v>0</v>
      </c>
      <c r="O1493" t="b">
        <f>OR(ISNUMBER(FIND("metabol",C1493)),ISNUMBER(FIND("Metabol",C1493)),ISNUMBER(FIND("digest",C1493)),ISNUMBER(FIND("mitochon",C1493)))</f>
        <v>0</v>
      </c>
      <c r="P1493" t="b">
        <f>OR(ISNUMBER(FIND("ecotox",C1493)),ISNUMBER(FIND("Ecotox",B1493)),ISNUMBER(FIND("ecotox",B1493)),ISNUMBER(FIND("Ecotox",C1493)))</f>
        <v>0</v>
      </c>
      <c r="Q1493" t="b">
        <f>OR(ISNUMBER(FIND("Bioaccum",C1493)),ISNUMBER(FIND("bioaccum",C1493)),ISNUMBER(FIND("accum",C1493)))</f>
        <v>0</v>
      </c>
      <c r="R1493" t="b">
        <f>OR(ISNUMBER(FIND("Occupation",C1493)),ISNUMBER(FIND("occupation",C1493)),ISNUMBER(FIND("worker",C1493)),ISNUMBER(FIND("workforce",C1493)))</f>
        <v>0</v>
      </c>
      <c r="S1493" t="b">
        <f>NOT(OR(F1493,G1493,H1493,I1493,J1493,K1493,L1493,M1493,N1493,O1493,P1493,Q1493,R1493))</f>
        <v>0</v>
      </c>
      <c r="U1493" t="b">
        <f>OR(Table1[[#This Row],[Inflammation]],Table1[[#This Row],[Immune]])</f>
        <v>1</v>
      </c>
      <c r="V1493" t="str">
        <f>IF(OR(Table1[[#This Row],[Rodents]],Table1[[#This Row],[Human]],Table1[[#This Row],[Pig]]),OR(ISNUMBER(FIND("intratrach",C1493)),ISNUMBER(FIND("nasal ",C1493)),ISNUMBER(FIND("instill",C1493))),"NA")</f>
        <v>NA</v>
      </c>
      <c r="W1493" t="str">
        <f>IF(OR(Table1[[#This Row],[Rodents]],Table1[[#This Row],[Human]],Table1[[#This Row],[Pig]]),OR(ISNUMBER(FIND("dermal",C1493)),ISNUMBER(FIND("skin ",C1493))),"NA")</f>
        <v>NA</v>
      </c>
      <c r="X1493" t="str">
        <f>IF(OR(Table1[[#This Row],[Rodents]],Table1[[#This Row],[Human]],Table1[[#This Row],[Pig]]),OR(ISNUMBER(FIND("injected",C1493)),ISNUMBER(FIND("periton",C1493)),ISNUMBER(FIND("intrascrot",C1493))),"NA")</f>
        <v>NA</v>
      </c>
      <c r="Y1493" t="str">
        <f>IF(OR(Table1[[#This Row],[Rodents]],Table1[[#This Row],[Human]],Table1[[#This Row],[Pig]]),NOT(OR(Table1[[#This Row],[Inhaled/Intratracheal/intranasal]],Table1[[#This Row],[Dermal]],Table1[[#This Row],[Injected]])),"NA")</f>
        <v>NA</v>
      </c>
      <c r="AA1493" t="b">
        <f>OR(ISNUMBER(FIND("fish ",C1493)),ISNUMBER(FIND("Fish ",C1493)),ISNUMBER(FIND("aquatic",C1493)),ISNUMBER(FIND("daphnids",C1493)),ISNUMBER(FIND("Carcinus maenas",C1493)),ISNUMBER(FIND("Daphnia",C1493)),ISNUMBER(FIND("Ruditapes philippinarum",C1493)),ISNUMBER(FIND("daphnia",C1493)),ISNUMBER(FIND("marine",C1493)),ISNUMBER(FIND("mussel",C1493)),ISNUMBER(FIND("algae",C1493)),ISNUMBER(FIND("Donax faba",C1493)),ISNUMBER(FIND("estuarine",C1493)),ISNUMBER(FIND("snail",C1493)),ISNUMBER(FIND("Prorocentrum donghaiense",C1493)) )</f>
        <v>0</v>
      </c>
      <c r="AB1493" t="b">
        <f>OR(ISNUMBER(FIND(" rat ",C1493)),ISNUMBER(FIND(" rats ",C1493)),ISNUMBER(FIND(" Rats ",C1493)),ISNUMBER(FIND(" Rat ",C1493)),ISNUMBER(FIND(" rat.",C1493)),ISNUMBER(FIND(" rats.",C1493)),ISNUMBER(FIND("mouse",C1493)),ISNUMBER(FIND("mice",C1493)), ISNUMBER(FIND(" Mice",C1493)))</f>
        <v>0</v>
      </c>
      <c r="AC1493" t="b">
        <f>OR(ISNUMBER(FIND(" cell ",C1493)),ISNUMBER(FIND("fibroblast",C1493)),ISNUMBER(FIND("macrophage",C1493)),ISNUMBER(FIND("epithelial",C1493)),ISNUMBER(FIND("endothelial",C1493)),ISNUMBER(FIND("neuron",C1493)),ISNUMBER(FIND(" cells ",C1493)),ISNUMBER(FIND("RBC",C1493)),ISNUMBER(FIND("mitochond",C1493)),ISNUMBER(FIND("adipocyte",C1493)),ISNUMBER(FIND("osteo",C1493)),ISNUMBER(FIND("keratin",C1493)),ISNUMBER(FIND(" cell's ",C1493)),ISNUMBER(FIND("eukary",C1493)),ISNUMBER(FIND("sperm",C1493)))</f>
        <v>1</v>
      </c>
      <c r="AD1493" t="b">
        <f>OR(ISNUMBER(FIND("human",B1493)),ISNUMBER(FIND("workers",B1493)),ISNUMBER(FIND("workforces",B1493)),ISNUMBER(FIND("occupational",B1493)),ISNUMBER(FIND("Case report",B1493)),ISNUMBER(FIND("Workplaces",B1493)),ISNUMBER(FIND("worker",B1493)))</f>
        <v>0</v>
      </c>
      <c r="AE1493" t="b">
        <f>OR(ISNUMBER(FIND(" plant ",C1493)),ISNUMBER(FIND("Plant ",C1493)),ISNUMBER(FIND("tomato",C1493)),ISNUMBER(FIND("plants",C1493)),ISNUMBER(FIND("Plants",C1493)),ISNUMBER(FIND("algae",C1493)),ISNUMBER(FIND("lettuce",C1493)),ISNUMBER(FIND("green gram sprouts ",C1493)),ISNUMBER(FIND("Cucurbita pepo",C1493)),ISNUMBER(FIND("bean ",C1493)),ISNUMBER(FIND("chloroplast",C1493)),ISNUMBER(FIND("chlorophyll",C1493)),ISNUMBER(FIND("seedling",C1493)),ISNUMBER(FIND("canola",C1493)),ISNUMBER(FIND("shoot",C1493)),ISNUMBER(FIND("photosynthes",C1493)),ISNUMBER(FIND(" leaves ",C1493)),,ISNUMBER(FIND("agriculture",C1493)),ISNUMBER(FIND(" crops ",C1493)))</f>
        <v>0</v>
      </c>
      <c r="AF1493" t="b">
        <f>OR(ISNUMBER(FIND("bacteria",C1493)),ISNUMBER(FIND("Bacteria",C1493)),ISNUMBER(FIND("Bacterium",C1493)),ISNUMBER(FIND("bacterium",C1493)),ISNUMBER(FIND(" coli ",C1493)))</f>
        <v>0</v>
      </c>
      <c r="AG1493" t="b">
        <f>OR(ISNUMBER(FIND("fungi",C1493)),ISNUMBER(FIND("Fungi",C1493)),ISNUMBER(FIND("fungus",C1493)),ISNUMBER(FIND("Fungus",C1493)),ISNUMBER(FIND("mushroom",C1493)),ISNUMBER(FIND("Mushroom",C1493)),ISNUMBER(FIND(" mold ",C1493)))</f>
        <v>0</v>
      </c>
      <c r="AH1493" t="b">
        <f>OR(ISNUMBER(FIND("Pig ",C1493)),ISNUMBER(FIND("pig ",C1493)),ISNUMBER(FIND("Pigs ",C1493)),ISNUMBER(FIND("pigs ",C1493)))</f>
        <v>0</v>
      </c>
      <c r="AI1493" t="b">
        <f>OR(ISNUMBER(FIND(" C. elegans",C1493)),ISNUMBER(FIND("Caenorhabditis elegans",C1493)),ISNUMBER(FIND("earthworms",C1493)),ISNUMBER(FIND(" Ficopomatus enigmaticus",C1493)),ISNUMBER(FIND("larva",C1493)),ISNUMBER(FIND("Lumbriculus variegatus",C1493)),ISNUMBER(FIND("nematode",C1493)))</f>
        <v>0</v>
      </c>
      <c r="AJ1493" t="b">
        <f>NOT(OR(AA1493,AB1493,AC1493,AD1493,AE1493,AF1493,AG1493,AH1493,AI1493))</f>
        <v>0</v>
      </c>
      <c r="AL1493" t="b">
        <f>OR(AA1493,AB1493,AD1493,AE1493,AF1493,AG1493,AH1493,AI1493)</f>
        <v>0</v>
      </c>
      <c r="AM1493" t="b">
        <f>IF(Table1[[#This Row],[In vivo?]],IF(Table1[[#This Row],[Cell]],FALSE,TRUE),FALSE)</f>
        <v>0</v>
      </c>
      <c r="AN1493" t="b">
        <f>AND(AC1493,AL1493)</f>
        <v>0</v>
      </c>
      <c r="AO1493" t="b">
        <f>IF(Table1[[#This Row],[Cell]],IF(Table1[[#This Row],[In vivo?]],FALSE,TRUE),FALSE)</f>
        <v>1</v>
      </c>
      <c r="AP1493" t="b">
        <f>NOT(OR(Table1[[#This Row],[In vivo?]],Table1[[#This Row],[Only in Cell]]))</f>
        <v>0</v>
      </c>
      <c r="AQ1493" t="str">
        <f>IF(OR(Table1[[#This Row],[Rodents]],Table1[[#This Row],[Human]],Table1[[#This Row],[Pig]]),OR(ISNUMBER(FIND("pulmonary",C1493)),ISNUMBER(FIND("lung",C1493))),"NA")</f>
        <v>NA</v>
      </c>
      <c r="AR1493" t="str">
        <f>IF(OR(Table1[[#This Row],[Rodents]],Table1[[#This Row],[Human]],Table1[[#This Row],[Pig]]),OR(ISNUMBER(FIND("skin",C1493)),ISNUMBER(FIND("dermal",C1493))),"NA")</f>
        <v>NA</v>
      </c>
      <c r="AS1493" t="str">
        <f>IF(OR(Table1[[#This Row],[Rodents]],Table1[[#This Row],[Human]],Table1[[#This Row],[Pig]]),OR(ISNUMBER(FIND("liver",C1493)),ISNUMBER(FIND("hepat",C1493))),"NA")</f>
        <v>NA</v>
      </c>
      <c r="AT1493" t="str">
        <f>IF(OR(Table1[[#This Row],[Rodents]],Table1[[#This Row],[Human]],Table1[[#This Row],[Pig]]),OR(ISNUMBER(FIND("kidney",C1493)),ISNUMBER(FIND("neph",C1493))),"NA")</f>
        <v>NA</v>
      </c>
      <c r="AU1493" t="str">
        <f>IF(OR(Table1[[#This Row],[Rodents]],Table1[[#This Row],[Human]],Table1[[#This Row],[Pig]]),OR(ISNUMBER(FIND("brain",C1493)),ISNUMBER(FIND("neur",C1493)),ISNUMBER(FIND("nerv",C1493))),"NA")</f>
        <v>NA</v>
      </c>
      <c r="AV1493" t="str">
        <f>IF(OR(Table1[[#This Row],[Rodents]],Table1[[#This Row],[Human]],Table1[[#This Row],[Pig]]),OR(ISNUMBER(FIND("heart",C1493)),ISNUMBER(FIND("cardi",C1493))),"NA")</f>
        <v>NA</v>
      </c>
      <c r="AW1493" t="str">
        <f>IF(OR(Table1[[#This Row],[Rodents]],Table1[[#This Row],[Human]],Table1[[#This Row],[Pig]]),OR(ISNUMBER(FIND("gastro",C1493)),ISNUMBER(FIND("intesti",C1493)),ISNUMBER(FIND("stomach",C1493))),"NA")</f>
        <v>NA</v>
      </c>
      <c r="AX1493" t="str">
        <f>IF(OR(Table1[[#This Row],[Rodents]],Table1[[#This Row],[Human]],Table1[[#This Row],[Pig]]),NOT(OR(AQ1493,AR1493,AS1493,AT1493,AU1493,AV1493,AW1493)),"NA")</f>
        <v>NA</v>
      </c>
      <c r="AY1493" t="b">
        <f>OR(ISNUMBER(FIND("SWCNT",C1493)),ISNUMBER(FIND("SWNT",C1493)),ISNUMBER(FIND("single-wall",C1493)),ISNUMBER(FIND("single wall",C1493)),ISNUMBER(FIND("Single wall",C1493)),ISNUMBER(FIND("Single-wall",C1493)),ISNUMBER(FIND("SWCNT",B1493)),ISNUMBER(FIND("SWNT",B1493)),ISNUMBER(FIND("single-wall",B1493)),ISNUMBER(FIND("single wall",B1493)),ISNUMBER(FIND("Single-wall",B1493)),ISNUMBER(FIND("Single wall",B1493)))</f>
        <v>0</v>
      </c>
      <c r="AZ1493" t="b">
        <f>OR(ISNUMBER(FIND("MWCNT",C1493)),ISNUMBER(FIND("MWNT",C1493)),ISNUMBER(FIND("multi-wall",C1493)),ISNUMBER(FIND("multi wall",C1493)),ISNUMBER(FIND("multiwall",C1493)),ISNUMBER(FIND("Multi-wall",C1493)),ISNUMBER(FIND("Multi wall",C1493)),ISNUMBER(FIND("Multiwall",C1493)),ISNUMBER(FIND("MWCNT",B1493)),ISNUMBER(FIND("MWNT",B1493)),ISNUMBER(FIND("multi-wall",B1493)),ISNUMBER(FIND("multi wall",B1493)),ISNUMBER(FIND("multiwall",B1493)),ISNUMBER(FIND("Multi-wall",B1493)),ISNUMBER(FIND("Multi wall",B1493)),ISNUMBER(FIND("Multiwall",B1493)),ISNUMBER(FIND("Double-wall",B1493)),ISNUMBER(FIND("Double wall",B1493)),ISNUMBER(FIND("Doublewall",B1493)),ISNUMBER(FIND("double-wall",B1493)),ISNUMBER(FIND("double wall",B1493)),ISNUMBER(FIND("doublewall",B1493)))</f>
        <v>1</v>
      </c>
      <c r="BA1493" t="b">
        <f>AND(Table1[[#This Row],[SWCNT]],Table1[[#This Row],[MWCNT]])</f>
        <v>0</v>
      </c>
      <c r="BB1493" t="b">
        <f>IF(Table1[[#This Row],[SWCNT]]=TRUE,FALSE,IF(Table1[[#This Row],[MWCNT]]=TRUE,FALSE,TRUE))</f>
        <v>0</v>
      </c>
      <c r="BC1493" s="18"/>
    </row>
    <row r="1494" spans="1:55" ht="166.5">
      <c r="A1494" t="s">
        <v>2765</v>
      </c>
      <c r="B1494" s="2" t="s">
        <v>2766</v>
      </c>
      <c r="C1494" s="16" t="s">
        <v>2767</v>
      </c>
      <c r="D1494" s="17" t="s">
        <v>2768</v>
      </c>
      <c r="E1494" s="2">
        <v>2016</v>
      </c>
      <c r="F1494" t="b">
        <f>OR(ISNUMBER(FIND("cytotoxic",C1494)),ISNUMBER(FIND("Cytotoxic",C1494)),ISNUMBER(FIND("cellular toxicity",C1494)),ISNUMBER(FIND("cell death",C1494)),ISNUMBER(FIND("viable",C1494)),ISNUMBER(FIND("phytotoxic",C1494)),ISNUMBER(FIND("acute toxicity",C1494)),ISNUMBER(FIND("MTT",C1494)),ISNUMBER(FIND("survival",C1494)),ISNUMBER(FIND("prolifer",C1494)),ISNUMBER(FIND("apoptosis",C1494)),ISNUMBER(FIND("neurotoxic",C1494)),ISNUMBER(FIND("  lysis ",C1494)),ISNUMBER(FIND("necrosis",C1494)),ISNUMBER(FIND("cellular death",C1494))*3,ISNUMBER(FIND("LDH",C1494)),ISNUMBER(FIND("Acute toxicity",C1494)))</f>
        <v>0</v>
      </c>
      <c r="G1494" t="b">
        <f>OR(ISNUMBER(FIND("genotoxic",C1494)),ISNUMBER(FIND("genotoxicity",C1494)),ISNUMBER(FIND("DNA damage",C1494)),ISNUMBER(FIND("DNA",C1494)),ISNUMBER(FIND("RNA",C1494)),ISNUMBER(FIND("mesothelioma",C1494)),ISNUMBER(FIND("carcino",C1494)),ISNUMBER(FIND("mutagen",C1494)),ISNUMBER(FIND("genetic",C1494)))</f>
        <v>0</v>
      </c>
      <c r="H1494" t="b">
        <f>OR(ISNUMBER(FIND("inflammatory",C1494)),ISNUMBER(FIND("inflamm",C1494)))</f>
        <v>0</v>
      </c>
      <c r="I1494" t="b">
        <f>OR(ISNUMBER(FIND("immune",C1494)),ISNUMBER(FIND("immunological",C1494)),ISNUMBER(FIND("interleuk",C1494)),ISNUMBER(FIND("platelet activation",C1494)),ISNUMBER(FIND("monocyte",C1494)),ISNUMBER(FIND("leukocyte",C1494)),ISNUMBER(FIND("cytokine",C1494)),ISNUMBER(FIND("CD4",C1494)),ISNUMBER(FIND("CD8",C1494)),ISNUMBER(FIND("T-cell",C1494)))</f>
        <v>0</v>
      </c>
      <c r="J1494" t="b">
        <f>OR(ISNUMBER(FIND("reactive oxygen",C1494)),ISNUMBER(FIND("ROS",C1494)),ISNUMBER(FIND("free radical",C1494)),ISNUMBER(FIND("oxidative stress",C1494)),ISNUMBER(FIND("peroxid",C1494)),ISNUMBER(FIND("oxidative",C1494)),ISNUMBER(FIND("antioxid",C1494)))</f>
        <v>0</v>
      </c>
      <c r="K1494" t="b">
        <f>OR(ISNUMBER(FIND("autophag",C1494)))</f>
        <v>1</v>
      </c>
      <c r="L1494" t="b">
        <f>OR(ISNUMBER(FIND("morpholog",C1494)))</f>
        <v>0</v>
      </c>
      <c r="M1494" t="b">
        <f>OR(ISNUMBER(FIND("fibrosis",C1494)),ISNUMBER(FIND("Fibrosis",C1494)),ISNUMBER(FIND("fibrot",C1494)))</f>
        <v>0</v>
      </c>
      <c r="N1494" t="b">
        <f>OR(ISNUMBER(FIND("offspring",C1494)),ISNUMBER(FIND("Parental",C1494)),ISNUMBER(FIND("parental",C1494)),ISNUMBER(FIND("germline",C1494)),ISNUMBER(FIND("reproduc",C1494)),ISNUMBER(FIND("embryo",C1494)))</f>
        <v>0</v>
      </c>
      <c r="O1494" t="b">
        <f>OR(ISNUMBER(FIND("metabol",C1494)),ISNUMBER(FIND("Metabol",C1494)),ISNUMBER(FIND("digest",C1494)),ISNUMBER(FIND("mitochon",C1494)))</f>
        <v>0</v>
      </c>
      <c r="P1494" t="b">
        <f>OR(ISNUMBER(FIND("ecotox",C1494)),ISNUMBER(FIND("Ecotox",B1494)),ISNUMBER(FIND("ecotox",B1494)),ISNUMBER(FIND("Ecotox",C1494)))</f>
        <v>0</v>
      </c>
      <c r="Q1494" t="b">
        <f>OR(ISNUMBER(FIND("Bioaccum",C1494)),ISNUMBER(FIND("bioaccum",C1494)),ISNUMBER(FIND("accum",C1494)))</f>
        <v>0</v>
      </c>
      <c r="R1494" t="b">
        <f>OR(ISNUMBER(FIND("Occupation",C1494)),ISNUMBER(FIND("occupation",C1494)),ISNUMBER(FIND("worker",C1494)),ISNUMBER(FIND("workforce",C1494)))</f>
        <v>0</v>
      </c>
      <c r="S1494" t="b">
        <f>NOT(OR(F1494,G1494,H1494,I1494,J1494,K1494,L1494,M1494,N1494,O1494,P1494,Q1494,R1494))</f>
        <v>0</v>
      </c>
      <c r="U1494" t="b">
        <f>OR(Table1[[#This Row],[Inflammation]],Table1[[#This Row],[Immune]])</f>
        <v>0</v>
      </c>
      <c r="V1494" t="str">
        <f>IF(OR(Table1[[#This Row],[Rodents]],Table1[[#This Row],[Human]],Table1[[#This Row],[Pig]]),OR(ISNUMBER(FIND("intratrach",C1494)),ISNUMBER(FIND("nasal ",C1494)),ISNUMBER(FIND("instill",C1494))),"NA")</f>
        <v>NA</v>
      </c>
      <c r="W1494" t="str">
        <f>IF(OR(Table1[[#This Row],[Rodents]],Table1[[#This Row],[Human]],Table1[[#This Row],[Pig]]),OR(ISNUMBER(FIND("dermal",C1494)),ISNUMBER(FIND("skin ",C1494))),"NA")</f>
        <v>NA</v>
      </c>
      <c r="X1494" t="str">
        <f>IF(OR(Table1[[#This Row],[Rodents]],Table1[[#This Row],[Human]],Table1[[#This Row],[Pig]]),OR(ISNUMBER(FIND("injected",C1494)),ISNUMBER(FIND("periton",C1494)),ISNUMBER(FIND("intrascrot",C1494))),"NA")</f>
        <v>NA</v>
      </c>
      <c r="Y1494" t="str">
        <f>IF(OR(Table1[[#This Row],[Rodents]],Table1[[#This Row],[Human]],Table1[[#This Row],[Pig]]),NOT(OR(Table1[[#This Row],[Inhaled/Intratracheal/intranasal]],Table1[[#This Row],[Dermal]],Table1[[#This Row],[Injected]])),"NA")</f>
        <v>NA</v>
      </c>
      <c r="AA1494" t="b">
        <f>OR(ISNUMBER(FIND("fish ",C1494)),ISNUMBER(FIND("Fish ",C1494)),ISNUMBER(FIND("aquatic",C1494)),ISNUMBER(FIND("daphnids",C1494)),ISNUMBER(FIND("Carcinus maenas",C1494)),ISNUMBER(FIND("Daphnia",C1494)),ISNUMBER(FIND("Ruditapes philippinarum",C1494)),ISNUMBER(FIND("daphnia",C1494)),ISNUMBER(FIND("marine",C1494)),ISNUMBER(FIND("mussel",C1494)),ISNUMBER(FIND("algae",C1494)),ISNUMBER(FIND("Donax faba",C1494)),ISNUMBER(FIND("estuarine",C1494)),ISNUMBER(FIND("snail",C1494)),ISNUMBER(FIND("Prorocentrum donghaiense",C1494)) )</f>
        <v>0</v>
      </c>
      <c r="AB1494" t="b">
        <f>OR(ISNUMBER(FIND(" rat ",C1494)),ISNUMBER(FIND(" rats ",C1494)),ISNUMBER(FIND(" Rats ",C1494)),ISNUMBER(FIND(" Rat ",C1494)),ISNUMBER(FIND(" rat.",C1494)),ISNUMBER(FIND(" rats.",C1494)),ISNUMBER(FIND("mouse",C1494)),ISNUMBER(FIND("mice",C1494)), ISNUMBER(FIND(" Mice",C1494)))</f>
        <v>0</v>
      </c>
      <c r="AC1494" t="b">
        <f>OR(ISNUMBER(FIND(" cell ",C1494)),ISNUMBER(FIND("fibroblast",C1494)),ISNUMBER(FIND("macrophage",C1494)),ISNUMBER(FIND("epithelial",C1494)),ISNUMBER(FIND("endothelial",C1494)),ISNUMBER(FIND("neuron",C1494)),ISNUMBER(FIND(" cells ",C1494)),ISNUMBER(FIND("RBC",C1494)),ISNUMBER(FIND("mitochond",C1494)),ISNUMBER(FIND("adipocyte",C1494)),ISNUMBER(FIND("osteo",C1494)),ISNUMBER(FIND("keratin",C1494)),ISNUMBER(FIND(" cell's ",C1494)),ISNUMBER(FIND("eukary",C1494)),ISNUMBER(FIND("sperm",C1494)))</f>
        <v>1</v>
      </c>
      <c r="AD1494" t="b">
        <f>OR(ISNUMBER(FIND("human",B1494)),ISNUMBER(FIND("workers",B1494)),ISNUMBER(FIND("workforces",B1494)),ISNUMBER(FIND("occupational",B1494)),ISNUMBER(FIND("Case report",B1494)),ISNUMBER(FIND("Workplaces",B1494)),ISNUMBER(FIND("worker",B1494)))</f>
        <v>0</v>
      </c>
      <c r="AE1494" t="b">
        <f>OR(ISNUMBER(FIND(" plant ",C1494)),ISNUMBER(FIND("Plant ",C1494)),ISNUMBER(FIND("tomato",C1494)),ISNUMBER(FIND("plants",C1494)),ISNUMBER(FIND("Plants",C1494)),ISNUMBER(FIND("algae",C1494)),ISNUMBER(FIND("lettuce",C1494)),ISNUMBER(FIND("green gram sprouts ",C1494)),ISNUMBER(FIND("Cucurbita pepo",C1494)),ISNUMBER(FIND("bean ",C1494)),ISNUMBER(FIND("chloroplast",C1494)),ISNUMBER(FIND("chlorophyll",C1494)),ISNUMBER(FIND("seedling",C1494)),ISNUMBER(FIND("canola",C1494)),ISNUMBER(FIND("shoot",C1494)),ISNUMBER(FIND("photosynthes",C1494)),ISNUMBER(FIND(" leaves ",C1494)),,ISNUMBER(FIND("agriculture",C1494)),ISNUMBER(FIND(" crops ",C1494)))</f>
        <v>0</v>
      </c>
      <c r="AF1494" t="b">
        <f>OR(ISNUMBER(FIND("bacteria",C1494)),ISNUMBER(FIND("Bacteria",C1494)),ISNUMBER(FIND("Bacterium",C1494)),ISNUMBER(FIND("bacterium",C1494)),ISNUMBER(FIND(" coli ",C1494)))</f>
        <v>0</v>
      </c>
      <c r="AG1494" t="b">
        <f>OR(ISNUMBER(FIND("fungi",C1494)),ISNUMBER(FIND("Fungi",C1494)),ISNUMBER(FIND("fungus",C1494)),ISNUMBER(FIND("Fungus",C1494)),ISNUMBER(FIND("mushroom",C1494)),ISNUMBER(FIND("Mushroom",C1494)),ISNUMBER(FIND(" mold ",C1494)))</f>
        <v>0</v>
      </c>
      <c r="AH1494" t="b">
        <f>OR(ISNUMBER(FIND("Pig ",C1494)),ISNUMBER(FIND("pig ",C1494)),ISNUMBER(FIND("Pigs ",C1494)),ISNUMBER(FIND("pigs ",C1494)))</f>
        <v>0</v>
      </c>
      <c r="AI1494" t="b">
        <f>OR(ISNUMBER(FIND(" C. elegans",C1494)),ISNUMBER(FIND("Caenorhabditis elegans",C1494)),ISNUMBER(FIND("earthworms",C1494)),ISNUMBER(FIND(" Ficopomatus enigmaticus",C1494)),ISNUMBER(FIND("larva",C1494)),ISNUMBER(FIND("Lumbriculus variegatus",C1494)),ISNUMBER(FIND("nematode",C1494)))</f>
        <v>0</v>
      </c>
      <c r="AJ1494" t="b">
        <f>NOT(OR(AA1494,AB1494,AC1494,AD1494,AE1494,AF1494,AG1494,AH1494,AI1494))</f>
        <v>0</v>
      </c>
      <c r="AL1494" t="b">
        <f>OR(AA1494,AB1494,AD1494,AE1494,AF1494,AG1494,AH1494,AI1494)</f>
        <v>0</v>
      </c>
      <c r="AM1494" t="b">
        <f>IF(Table1[[#This Row],[In vivo?]],IF(Table1[[#This Row],[Cell]],FALSE,TRUE),FALSE)</f>
        <v>0</v>
      </c>
      <c r="AN1494" t="b">
        <f>AND(AC1494,AL1494)</f>
        <v>0</v>
      </c>
      <c r="AO1494" t="b">
        <f>IF(Table1[[#This Row],[Cell]],IF(Table1[[#This Row],[In vivo?]],FALSE,TRUE),FALSE)</f>
        <v>1</v>
      </c>
      <c r="AP1494" t="b">
        <f>NOT(OR(Table1[[#This Row],[In vivo?]],Table1[[#This Row],[Only in Cell]]))</f>
        <v>0</v>
      </c>
      <c r="AQ1494" t="str">
        <f>IF(OR(Table1[[#This Row],[Rodents]],Table1[[#This Row],[Human]],Table1[[#This Row],[Pig]]),OR(ISNUMBER(FIND("pulmonary",C1494)),ISNUMBER(FIND("lung",C1494))),"NA")</f>
        <v>NA</v>
      </c>
      <c r="AR1494" t="str">
        <f>IF(OR(Table1[[#This Row],[Rodents]],Table1[[#This Row],[Human]],Table1[[#This Row],[Pig]]),OR(ISNUMBER(FIND("skin",C1494)),ISNUMBER(FIND("dermal",C1494))),"NA")</f>
        <v>NA</v>
      </c>
      <c r="AS1494" t="str">
        <f>IF(OR(Table1[[#This Row],[Rodents]],Table1[[#This Row],[Human]],Table1[[#This Row],[Pig]]),OR(ISNUMBER(FIND("liver",C1494)),ISNUMBER(FIND("hepat",C1494))),"NA")</f>
        <v>NA</v>
      </c>
      <c r="AT1494" t="str">
        <f>IF(OR(Table1[[#This Row],[Rodents]],Table1[[#This Row],[Human]],Table1[[#This Row],[Pig]]),OR(ISNUMBER(FIND("kidney",C1494)),ISNUMBER(FIND("neph",C1494))),"NA")</f>
        <v>NA</v>
      </c>
      <c r="AU1494" t="str">
        <f>IF(OR(Table1[[#This Row],[Rodents]],Table1[[#This Row],[Human]],Table1[[#This Row],[Pig]]),OR(ISNUMBER(FIND("brain",C1494)),ISNUMBER(FIND("neur",C1494)),ISNUMBER(FIND("nerv",C1494))),"NA")</f>
        <v>NA</v>
      </c>
      <c r="AV1494" t="str">
        <f>IF(OR(Table1[[#This Row],[Rodents]],Table1[[#This Row],[Human]],Table1[[#This Row],[Pig]]),OR(ISNUMBER(FIND("heart",C1494)),ISNUMBER(FIND("cardi",C1494))),"NA")</f>
        <v>NA</v>
      </c>
      <c r="AW1494" t="str">
        <f>IF(OR(Table1[[#This Row],[Rodents]],Table1[[#This Row],[Human]],Table1[[#This Row],[Pig]]),OR(ISNUMBER(FIND("gastro",C1494)),ISNUMBER(FIND("intesti",C1494)),ISNUMBER(FIND("stomach",C1494))),"NA")</f>
        <v>NA</v>
      </c>
      <c r="AX1494" t="str">
        <f>IF(OR(Table1[[#This Row],[Rodents]],Table1[[#This Row],[Human]],Table1[[#This Row],[Pig]]),NOT(OR(AQ1494,AR1494,AS1494,AT1494,AU1494,AV1494,AW1494)),"NA")</f>
        <v>NA</v>
      </c>
      <c r="AY1494" t="b">
        <f>OR(ISNUMBER(FIND("SWCNT",C1494)),ISNUMBER(FIND("SWNT",C1494)),ISNUMBER(FIND("single-wall",C1494)),ISNUMBER(FIND("single wall",C1494)),ISNUMBER(FIND("Single wall",C1494)),ISNUMBER(FIND("Single-wall",C1494)),ISNUMBER(FIND("SWCNT",B1494)),ISNUMBER(FIND("SWNT",B1494)),ISNUMBER(FIND("single-wall",B1494)),ISNUMBER(FIND("single wall",B1494)),ISNUMBER(FIND("Single-wall",B1494)),ISNUMBER(FIND("Single wall",B1494)))</f>
        <v>0</v>
      </c>
      <c r="AZ1494" t="b">
        <f>OR(ISNUMBER(FIND("MWCNT",C1494)),ISNUMBER(FIND("MWNT",C1494)),ISNUMBER(FIND("multi-wall",C1494)),ISNUMBER(FIND("multi wall",C1494)),ISNUMBER(FIND("multiwall",C1494)),ISNUMBER(FIND("Multi-wall",C1494)),ISNUMBER(FIND("Multi wall",C1494)),ISNUMBER(FIND("Multiwall",C1494)),ISNUMBER(FIND("MWCNT",B1494)),ISNUMBER(FIND("MWNT",B1494)),ISNUMBER(FIND("multi-wall",B1494)),ISNUMBER(FIND("multi wall",B1494)),ISNUMBER(FIND("multiwall",B1494)),ISNUMBER(FIND("Multi-wall",B1494)),ISNUMBER(FIND("Multi wall",B1494)),ISNUMBER(FIND("Multiwall",B1494)),ISNUMBER(FIND("Double-wall",B1494)),ISNUMBER(FIND("Double wall",B1494)),ISNUMBER(FIND("Doublewall",B1494)),ISNUMBER(FIND("double-wall",B1494)),ISNUMBER(FIND("double wall",B1494)),ISNUMBER(FIND("doublewall",B1494)))</f>
        <v>1</v>
      </c>
      <c r="BA1494" t="b">
        <f>AND(Table1[[#This Row],[SWCNT]],Table1[[#This Row],[MWCNT]])</f>
        <v>0</v>
      </c>
      <c r="BB1494" t="b">
        <f>IF(Table1[[#This Row],[SWCNT]]=TRUE,FALSE,IF(Table1[[#This Row],[MWCNT]]=TRUE,FALSE,TRUE))</f>
        <v>0</v>
      </c>
      <c r="BC1494" s="18"/>
    </row>
    <row r="1495" spans="1:55" ht="166.5">
      <c r="A1495" t="s">
        <v>2770</v>
      </c>
      <c r="B1495" s="2" t="s">
        <v>2772</v>
      </c>
      <c r="C1495" s="16" t="s">
        <v>2774</v>
      </c>
      <c r="D1495" s="17" t="s">
        <v>112</v>
      </c>
      <c r="E1495" s="2">
        <v>2016</v>
      </c>
      <c r="F1495" t="b">
        <f>OR(ISNUMBER(FIND("cytotoxic",C1495)),ISNUMBER(FIND("Cytotoxic",C1495)),ISNUMBER(FIND("cellular toxicity",C1495)),ISNUMBER(FIND("cell death",C1495)),ISNUMBER(FIND("viable",C1495)),ISNUMBER(FIND("phytotoxic",C1495)),ISNUMBER(FIND("acute toxicity",C1495)),ISNUMBER(FIND("MTT",C1495)),ISNUMBER(FIND("survival",C1495)),ISNUMBER(FIND("prolifer",C1495)),ISNUMBER(FIND("apoptosis",C1495)),ISNUMBER(FIND("neurotoxic",C1495)),ISNUMBER(FIND("  lysis ",C1495)),ISNUMBER(FIND("necrosis",C1495)),ISNUMBER(FIND("cellular death",C1495))*3,ISNUMBER(FIND("LDH",C1495)),ISNUMBER(FIND("Acute toxicity",C1495)))</f>
        <v>1</v>
      </c>
      <c r="G1495" t="b">
        <f>OR(ISNUMBER(FIND("genotoxic",C1495)),ISNUMBER(FIND("genotoxicity",C1495)),ISNUMBER(FIND("DNA damage",C1495)),ISNUMBER(FIND("DNA",C1495)),ISNUMBER(FIND("RNA",C1495)),ISNUMBER(FIND("mesothelioma",C1495)),ISNUMBER(FIND("carcino",C1495)),ISNUMBER(FIND("mutagen",C1495)),ISNUMBER(FIND("genetic",C1495)))</f>
        <v>1</v>
      </c>
      <c r="H1495" t="b">
        <f>OR(ISNUMBER(FIND("inflammatory",C1495)),ISNUMBER(FIND("inflamm",C1495)))</f>
        <v>0</v>
      </c>
      <c r="I1495" t="b">
        <f>OR(ISNUMBER(FIND("immune",C1495)),ISNUMBER(FIND("immunological",C1495)),ISNUMBER(FIND("interleuk",C1495)),ISNUMBER(FIND("platelet activation",C1495)),ISNUMBER(FIND("monocyte",C1495)),ISNUMBER(FIND("leukocyte",C1495)),ISNUMBER(FIND("cytokine",C1495)),ISNUMBER(FIND("CD4",C1495)),ISNUMBER(FIND("CD8",C1495)),ISNUMBER(FIND("T-cell",C1495)))</f>
        <v>1</v>
      </c>
      <c r="J1495" t="b">
        <f>OR(ISNUMBER(FIND("reactive oxygen",C1495)),ISNUMBER(FIND("ROS",C1495)),ISNUMBER(FIND("free radical",C1495)),ISNUMBER(FIND("oxidative stress",C1495)),ISNUMBER(FIND("peroxid",C1495)),ISNUMBER(FIND("oxidative",C1495)),ISNUMBER(FIND("antioxid",C1495)))</f>
        <v>0</v>
      </c>
      <c r="K1495" t="b">
        <f>OR(ISNUMBER(FIND("autophag",C1495)))</f>
        <v>0</v>
      </c>
      <c r="L1495" t="b">
        <f>OR(ISNUMBER(FIND("morpholog",C1495)))</f>
        <v>0</v>
      </c>
      <c r="M1495" t="b">
        <f>OR(ISNUMBER(FIND("fibrosis",C1495)),ISNUMBER(FIND("Fibrosis",C1495)),ISNUMBER(FIND("fibrot",C1495)))</f>
        <v>0</v>
      </c>
      <c r="N1495" t="b">
        <f>OR(ISNUMBER(FIND("offspring",C1495)),ISNUMBER(FIND("Parental",C1495)),ISNUMBER(FIND("parental",C1495)),ISNUMBER(FIND("germline",C1495)),ISNUMBER(FIND("reproduc",C1495)),ISNUMBER(FIND("embryo",C1495)))</f>
        <v>0</v>
      </c>
      <c r="O1495" t="b">
        <f>OR(ISNUMBER(FIND("metabol",C1495)),ISNUMBER(FIND("Metabol",C1495)),ISNUMBER(FIND("digest",C1495)),ISNUMBER(FIND("mitochon",C1495)))</f>
        <v>0</v>
      </c>
      <c r="P1495" t="b">
        <f>OR(ISNUMBER(FIND("ecotox",C1495)),ISNUMBER(FIND("Ecotox",B1495)),ISNUMBER(FIND("ecotox",B1495)),ISNUMBER(FIND("Ecotox",C1495)))</f>
        <v>0</v>
      </c>
      <c r="Q1495" t="b">
        <f>OR(ISNUMBER(FIND("Bioaccum",C1495)),ISNUMBER(FIND("bioaccum",C1495)),ISNUMBER(FIND("accum",C1495)))</f>
        <v>0</v>
      </c>
      <c r="R1495" t="b">
        <f>OR(ISNUMBER(FIND("Occupation",C1495)),ISNUMBER(FIND("occupation",C1495)),ISNUMBER(FIND("worker",C1495)),ISNUMBER(FIND("workforce",C1495)))</f>
        <v>0</v>
      </c>
      <c r="S1495" t="b">
        <f>NOT(OR(F1495,G1495,H1495,I1495,J1495,K1495,L1495,M1495,N1495,O1495,P1495,Q1495,R1495))</f>
        <v>0</v>
      </c>
      <c r="U1495" t="b">
        <f>OR(Table1[[#This Row],[Inflammation]],Table1[[#This Row],[Immune]])</f>
        <v>1</v>
      </c>
      <c r="V1495" t="str">
        <f>IF(OR(Table1[[#This Row],[Rodents]],Table1[[#This Row],[Human]],Table1[[#This Row],[Pig]]),OR(ISNUMBER(FIND("intratrach",C1495)),ISNUMBER(FIND("nasal ",C1495)),ISNUMBER(FIND("instill",C1495))),"NA")</f>
        <v>NA</v>
      </c>
      <c r="W1495" t="str">
        <f>IF(OR(Table1[[#This Row],[Rodents]],Table1[[#This Row],[Human]],Table1[[#This Row],[Pig]]),OR(ISNUMBER(FIND("dermal",C1495)),ISNUMBER(FIND("skin ",C1495))),"NA")</f>
        <v>NA</v>
      </c>
      <c r="X1495" t="str">
        <f>IF(OR(Table1[[#This Row],[Rodents]],Table1[[#This Row],[Human]],Table1[[#This Row],[Pig]]),OR(ISNUMBER(FIND("injected",C1495)),ISNUMBER(FIND("periton",C1495)),ISNUMBER(FIND("intrascrot",C1495))),"NA")</f>
        <v>NA</v>
      </c>
      <c r="Y1495" t="str">
        <f>IF(OR(Table1[[#This Row],[Rodents]],Table1[[#This Row],[Human]],Table1[[#This Row],[Pig]]),NOT(OR(Table1[[#This Row],[Inhaled/Intratracheal/intranasal]],Table1[[#This Row],[Dermal]],Table1[[#This Row],[Injected]])),"NA")</f>
        <v>NA</v>
      </c>
      <c r="AA1495" t="b">
        <f>OR(ISNUMBER(FIND("fish ",C1495)),ISNUMBER(FIND("Fish ",C1495)),ISNUMBER(FIND("aquatic",C1495)),ISNUMBER(FIND("daphnids",C1495)),ISNUMBER(FIND("Carcinus maenas",C1495)),ISNUMBER(FIND("Daphnia",C1495)),ISNUMBER(FIND("Ruditapes philippinarum",C1495)),ISNUMBER(FIND("daphnia",C1495)),ISNUMBER(FIND("marine",C1495)),ISNUMBER(FIND("mussel",C1495)),ISNUMBER(FIND("algae",C1495)),ISNUMBER(FIND("Donax faba",C1495)),ISNUMBER(FIND("estuarine",C1495)),ISNUMBER(FIND("snail",C1495)),ISNUMBER(FIND("Prorocentrum donghaiense",C1495)) )</f>
        <v>0</v>
      </c>
      <c r="AB1495" t="b">
        <f>OR(ISNUMBER(FIND(" rat ",C1495)),ISNUMBER(FIND(" rats ",C1495)),ISNUMBER(FIND(" Rats ",C1495)),ISNUMBER(FIND(" Rat ",C1495)),ISNUMBER(FIND(" rat.",C1495)),ISNUMBER(FIND(" rats.",C1495)),ISNUMBER(FIND("mouse",C1495)),ISNUMBER(FIND("mice",C1495)), ISNUMBER(FIND(" Mice",C1495)))</f>
        <v>0</v>
      </c>
      <c r="AC1495" t="b">
        <f>OR(ISNUMBER(FIND(" cell ",C1495)),ISNUMBER(FIND("fibroblast",C1495)),ISNUMBER(FIND("macrophage",C1495)),ISNUMBER(FIND("epithelial",C1495)),ISNUMBER(FIND("endothelial",C1495)),ISNUMBER(FIND("neuron",C1495)),ISNUMBER(FIND(" cells ",C1495)),ISNUMBER(FIND("RBC",C1495)),ISNUMBER(FIND("mitochond",C1495)),ISNUMBER(FIND("adipocyte",C1495)),ISNUMBER(FIND("osteo",C1495)),ISNUMBER(FIND("keratin",C1495)),ISNUMBER(FIND(" cell's ",C1495)),ISNUMBER(FIND("eukary",C1495)),ISNUMBER(FIND("sperm",C1495)))</f>
        <v>0</v>
      </c>
      <c r="AD1495" t="b">
        <v>0</v>
      </c>
      <c r="AE1495" t="b">
        <f>OR(ISNUMBER(FIND(" plant ",C1495)),ISNUMBER(FIND("Plant ",C1495)),ISNUMBER(FIND("tomato",C1495)),ISNUMBER(FIND("plants",C1495)),ISNUMBER(FIND("Plants",C1495)),ISNUMBER(FIND("algae",C1495)),ISNUMBER(FIND("lettuce",C1495)),ISNUMBER(FIND("green gram sprouts ",C1495)),ISNUMBER(FIND("Cucurbita pepo",C1495)),ISNUMBER(FIND("bean ",C1495)),ISNUMBER(FIND("chloroplast",C1495)),ISNUMBER(FIND("chlorophyll",C1495)),ISNUMBER(FIND("seedling",C1495)),ISNUMBER(FIND("canola",C1495)),ISNUMBER(FIND("shoot",C1495)),ISNUMBER(FIND("photosynthes",C1495)),ISNUMBER(FIND(" leaves ",C1495)),,ISNUMBER(FIND("agriculture",C1495)),ISNUMBER(FIND(" crops ",C1495)))</f>
        <v>0</v>
      </c>
      <c r="AF1495" t="b">
        <f>OR(ISNUMBER(FIND("bacteria",C1495)),ISNUMBER(FIND("Bacteria",C1495)),ISNUMBER(FIND("Bacterium",C1495)),ISNUMBER(FIND("bacterium",C1495)),ISNUMBER(FIND(" coli ",C1495)))</f>
        <v>0</v>
      </c>
      <c r="AG1495" t="b">
        <f>OR(ISNUMBER(FIND("fungi",C1495)),ISNUMBER(FIND("Fungi",C1495)),ISNUMBER(FIND("fungus",C1495)),ISNUMBER(FIND("Fungus",C1495)),ISNUMBER(FIND("mushroom",C1495)),ISNUMBER(FIND("Mushroom",C1495)),ISNUMBER(FIND(" mold ",C1495)))</f>
        <v>0</v>
      </c>
      <c r="AH1495" t="b">
        <f>OR(ISNUMBER(FIND("Pig ",C1495)),ISNUMBER(FIND("pig ",C1495)),ISNUMBER(FIND("Pigs ",C1495)),ISNUMBER(FIND("pigs ",C1495)))</f>
        <v>0</v>
      </c>
      <c r="AI1495" t="b">
        <f>OR(ISNUMBER(FIND(" C. elegans",C1495)),ISNUMBER(FIND("Caenorhabditis elegans",C1495)),ISNUMBER(FIND("earthworms",C1495)),ISNUMBER(FIND(" Ficopomatus enigmaticus",C1495)),ISNUMBER(FIND("larva",C1495)),ISNUMBER(FIND("Lumbriculus variegatus",C1495)),ISNUMBER(FIND("nematode",C1495)))</f>
        <v>0</v>
      </c>
      <c r="AJ1495" t="b">
        <f>NOT(OR(AA1495,AB1495,AC1495,AD1495,AE1495,AF1495,AG1495,AH1495,AI1495))</f>
        <v>1</v>
      </c>
      <c r="AL1495" t="b">
        <f>OR(AA1495,AB1495,AD1495,AE1495,AF1495,AG1495,AH1495,AI1495)</f>
        <v>0</v>
      </c>
      <c r="AM1495" t="b">
        <f>IF(Table1[[#This Row],[In vivo?]],IF(Table1[[#This Row],[Cell]],FALSE,TRUE),FALSE)</f>
        <v>0</v>
      </c>
      <c r="AN1495" t="b">
        <f>AND(AC1495,AL1495)</f>
        <v>0</v>
      </c>
      <c r="AO1495" t="b">
        <f>IF(Table1[[#This Row],[Cell]],IF(Table1[[#This Row],[In vivo?]],FALSE,TRUE),FALSE)</f>
        <v>0</v>
      </c>
      <c r="AP1495" t="b">
        <f>NOT(OR(Table1[[#This Row],[In vivo?]],Table1[[#This Row],[Only in Cell]]))</f>
        <v>1</v>
      </c>
      <c r="AQ1495" t="str">
        <f>IF(OR(Table1[[#This Row],[Rodents]],Table1[[#This Row],[Human]],Table1[[#This Row],[Pig]]),OR(ISNUMBER(FIND("pulmonary",C1495)),ISNUMBER(FIND("lung",C1495))),"NA")</f>
        <v>NA</v>
      </c>
      <c r="AR1495" t="str">
        <f>IF(OR(Table1[[#This Row],[Rodents]],Table1[[#This Row],[Human]],Table1[[#This Row],[Pig]]),OR(ISNUMBER(FIND("skin",C1495)),ISNUMBER(FIND("dermal",C1495))),"NA")</f>
        <v>NA</v>
      </c>
      <c r="AS1495" t="str">
        <f>IF(OR(Table1[[#This Row],[Rodents]],Table1[[#This Row],[Human]],Table1[[#This Row],[Pig]]),OR(ISNUMBER(FIND("liver",C1495)),ISNUMBER(FIND("hepat",C1495))),"NA")</f>
        <v>NA</v>
      </c>
      <c r="AT1495" t="str">
        <f>IF(OR(Table1[[#This Row],[Rodents]],Table1[[#This Row],[Human]],Table1[[#This Row],[Pig]]),OR(ISNUMBER(FIND("kidney",C1495)),ISNUMBER(FIND("neph",C1495))),"NA")</f>
        <v>NA</v>
      </c>
      <c r="AU1495" t="str">
        <f>IF(OR(Table1[[#This Row],[Rodents]],Table1[[#This Row],[Human]],Table1[[#This Row],[Pig]]),OR(ISNUMBER(FIND("brain",C1495)),ISNUMBER(FIND("neur",C1495)),ISNUMBER(FIND("nerv",C1495))),"NA")</f>
        <v>NA</v>
      </c>
      <c r="AV1495" t="str">
        <f>IF(OR(Table1[[#This Row],[Rodents]],Table1[[#This Row],[Human]],Table1[[#This Row],[Pig]]),OR(ISNUMBER(FIND("heart",C1495)),ISNUMBER(FIND("cardi",C1495))),"NA")</f>
        <v>NA</v>
      </c>
      <c r="AW1495" t="str">
        <f>IF(OR(Table1[[#This Row],[Rodents]],Table1[[#This Row],[Human]],Table1[[#This Row],[Pig]]),OR(ISNUMBER(FIND("gastro",C1495)),ISNUMBER(FIND("intesti",C1495)),ISNUMBER(FIND("stomach",C1495))),"NA")</f>
        <v>NA</v>
      </c>
      <c r="AX1495" t="str">
        <f>IF(OR(Table1[[#This Row],[Rodents]],Table1[[#This Row],[Human]],Table1[[#This Row],[Pig]]),NOT(OR(AQ1495,AR1495,AS1495,AT1495,AU1495,AV1495,AW1495)),"NA")</f>
        <v>NA</v>
      </c>
      <c r="AY1495" t="b">
        <f>OR(ISNUMBER(FIND("SWCNT",C1495)),ISNUMBER(FIND("SWNT",C1495)),ISNUMBER(FIND("single-wall",C1495)),ISNUMBER(FIND("single wall",C1495)),ISNUMBER(FIND("Single wall",C1495)),ISNUMBER(FIND("Single-wall",C1495)),ISNUMBER(FIND("SWCNT",B1495)),ISNUMBER(FIND("SWNT",B1495)),ISNUMBER(FIND("single-wall",B1495)),ISNUMBER(FIND("single wall",B1495)),ISNUMBER(FIND("Single-wall",B1495)),ISNUMBER(FIND("Single wall",B1495)))</f>
        <v>0</v>
      </c>
      <c r="AZ1495" t="b">
        <f>OR(ISNUMBER(FIND("MWCNT",C1495)),ISNUMBER(FIND("MWNT",C1495)),ISNUMBER(FIND("multi-wall",C1495)),ISNUMBER(FIND("multi wall",C1495)),ISNUMBER(FIND("multiwall",C1495)),ISNUMBER(FIND("Multi-wall",C1495)),ISNUMBER(FIND("Multi wall",C1495)),ISNUMBER(FIND("Multiwall",C1495)),ISNUMBER(FIND("MWCNT",B1495)),ISNUMBER(FIND("MWNT",B1495)),ISNUMBER(FIND("multi-wall",B1495)),ISNUMBER(FIND("multi wall",B1495)),ISNUMBER(FIND("multiwall",B1495)),ISNUMBER(FIND("Multi-wall",B1495)),ISNUMBER(FIND("Multi wall",B1495)),ISNUMBER(FIND("Multiwall",B1495)),ISNUMBER(FIND("Double-wall",B1495)),ISNUMBER(FIND("Double wall",B1495)),ISNUMBER(FIND("Doublewall",B1495)),ISNUMBER(FIND("double-wall",B1495)),ISNUMBER(FIND("double wall",B1495)),ISNUMBER(FIND("doublewall",B1495)))</f>
        <v>1</v>
      </c>
      <c r="BA1495" t="b">
        <f>AND(Table1[[#This Row],[SWCNT]],Table1[[#This Row],[MWCNT]])</f>
        <v>0</v>
      </c>
      <c r="BB1495" t="b">
        <f>IF(Table1[[#This Row],[SWCNT]]=TRUE,FALSE,IF(Table1[[#This Row],[MWCNT]]=TRUE,FALSE,TRUE))</f>
        <v>0</v>
      </c>
      <c r="BC1495" s="18"/>
    </row>
    <row r="1496" spans="1:55" ht="166.5">
      <c r="A1496" t="s">
        <v>2776</v>
      </c>
      <c r="B1496" s="2" t="s">
        <v>2777</v>
      </c>
      <c r="C1496" s="16" t="s">
        <v>2778</v>
      </c>
      <c r="D1496" s="17" t="s">
        <v>68</v>
      </c>
      <c r="E1496" s="2">
        <v>2016</v>
      </c>
      <c r="F1496" t="b">
        <f>OR(ISNUMBER(FIND("cytotoxic",C1496)),ISNUMBER(FIND("Cytotoxic",C1496)),ISNUMBER(FIND("cellular toxicity",C1496)),ISNUMBER(FIND("cell death",C1496)),ISNUMBER(FIND("viable",C1496)),ISNUMBER(FIND("phytotoxic",C1496)),ISNUMBER(FIND("acute toxicity",C1496)),ISNUMBER(FIND("MTT",C1496)),ISNUMBER(FIND("survival",C1496)),ISNUMBER(FIND("prolifer",C1496)),ISNUMBER(FIND("apoptosis",C1496)),ISNUMBER(FIND("neurotoxic",C1496)),ISNUMBER(FIND("  lysis ",C1496)),ISNUMBER(FIND("necrosis",C1496)),ISNUMBER(FIND("cellular death",C1496))*3,ISNUMBER(FIND("LDH",C1496)),ISNUMBER(FIND("Acute toxicity",C1496)))</f>
        <v>1</v>
      </c>
      <c r="G1496" t="b">
        <f>OR(ISNUMBER(FIND("genotoxic",C1496)),ISNUMBER(FIND("genotoxicity",C1496)),ISNUMBER(FIND("DNA damage",C1496)),ISNUMBER(FIND("DNA",C1496)),ISNUMBER(FIND("RNA",C1496)),ISNUMBER(FIND("mesothelioma",C1496)),ISNUMBER(FIND("carcino",C1496)),ISNUMBER(FIND("mutagen",C1496)),ISNUMBER(FIND("genetic",C1496)))</f>
        <v>0</v>
      </c>
      <c r="H1496" t="b">
        <f>OR(ISNUMBER(FIND("inflammatory",C1496)),ISNUMBER(FIND("inflamm",C1496)))</f>
        <v>0</v>
      </c>
      <c r="I1496" t="b">
        <f>OR(ISNUMBER(FIND("immune",C1496)),ISNUMBER(FIND("immunological",C1496)),ISNUMBER(FIND("interleuk",C1496)),ISNUMBER(FIND("platelet activation",C1496)),ISNUMBER(FIND("monocyte",C1496)),ISNUMBER(FIND("leukocyte",C1496)),ISNUMBER(FIND("cytokine",C1496)),ISNUMBER(FIND("CD4",C1496)),ISNUMBER(FIND("CD8",C1496)),ISNUMBER(FIND("T-cell",C1496)))</f>
        <v>0</v>
      </c>
      <c r="J1496" t="b">
        <f>OR(ISNUMBER(FIND("reactive oxygen",C1496)),ISNUMBER(FIND("ROS",C1496)),ISNUMBER(FIND("free radical",C1496)),ISNUMBER(FIND("oxidative stress",C1496)),ISNUMBER(FIND("peroxid",C1496)),ISNUMBER(FIND("oxidative",C1496)),ISNUMBER(FIND("antioxid",C1496)))</f>
        <v>1</v>
      </c>
      <c r="K1496" t="b">
        <f>OR(ISNUMBER(FIND("autophag",C1496)))</f>
        <v>0</v>
      </c>
      <c r="L1496" t="b">
        <f>OR(ISNUMBER(FIND("morpholog",C1496)))</f>
        <v>0</v>
      </c>
      <c r="M1496" t="b">
        <f>OR(ISNUMBER(FIND("fibrosis",C1496)),ISNUMBER(FIND("Fibrosis",C1496)),ISNUMBER(FIND("fibrot",C1496)))</f>
        <v>0</v>
      </c>
      <c r="N1496" t="b">
        <f>OR(ISNUMBER(FIND("offspring",C1496)),ISNUMBER(FIND("Parental",C1496)),ISNUMBER(FIND("parental",C1496)),ISNUMBER(FIND("germline",C1496)),ISNUMBER(FIND("reproduc",C1496)),ISNUMBER(FIND("embryo",C1496)))</f>
        <v>0</v>
      </c>
      <c r="O1496" t="b">
        <f>OR(ISNUMBER(FIND("metabol",C1496)),ISNUMBER(FIND("Metabol",C1496)),ISNUMBER(FIND("digest",C1496)),ISNUMBER(FIND("mitochon",C1496)))</f>
        <v>0</v>
      </c>
      <c r="P1496" t="b">
        <f>OR(ISNUMBER(FIND("ecotox",C1496)),ISNUMBER(FIND("Ecotox",B1496)),ISNUMBER(FIND("ecotox",B1496)),ISNUMBER(FIND("Ecotox",C1496)))</f>
        <v>0</v>
      </c>
      <c r="Q1496" t="b">
        <f>OR(ISNUMBER(FIND("Bioaccum",C1496)),ISNUMBER(FIND("bioaccum",C1496)),ISNUMBER(FIND("accum",C1496)))</f>
        <v>0</v>
      </c>
      <c r="R1496" t="b">
        <f>OR(ISNUMBER(FIND("Occupation",C1496)),ISNUMBER(FIND("occupation",C1496)),ISNUMBER(FIND("worker",C1496)),ISNUMBER(FIND("workforce",C1496)))</f>
        <v>0</v>
      </c>
      <c r="S1496" t="b">
        <f>NOT(OR(F1496,G1496,H1496,I1496,J1496,K1496,L1496,M1496,N1496,O1496,P1496,Q1496,R1496))</f>
        <v>0</v>
      </c>
      <c r="U1496" t="b">
        <f>OR(Table1[[#This Row],[Inflammation]],Table1[[#This Row],[Immune]])</f>
        <v>0</v>
      </c>
      <c r="V1496" t="str">
        <f>IF(OR(Table1[[#This Row],[Rodents]],Table1[[#This Row],[Human]],Table1[[#This Row],[Pig]]),OR(ISNUMBER(FIND("intratrach",C1496)),ISNUMBER(FIND("nasal ",C1496)),ISNUMBER(FIND("instill",C1496))),"NA")</f>
        <v>NA</v>
      </c>
      <c r="W1496" t="str">
        <f>IF(OR(Table1[[#This Row],[Rodents]],Table1[[#This Row],[Human]],Table1[[#This Row],[Pig]]),OR(ISNUMBER(FIND("dermal",C1496)),ISNUMBER(FIND("skin ",C1496))),"NA")</f>
        <v>NA</v>
      </c>
      <c r="X1496" t="str">
        <f>IF(OR(Table1[[#This Row],[Rodents]],Table1[[#This Row],[Human]],Table1[[#This Row],[Pig]]),OR(ISNUMBER(FIND("injected",C1496)),ISNUMBER(FIND("periton",C1496)),ISNUMBER(FIND("intrascrot",C1496))),"NA")</f>
        <v>NA</v>
      </c>
      <c r="Y1496" t="str">
        <f>IF(OR(Table1[[#This Row],[Rodents]],Table1[[#This Row],[Human]],Table1[[#This Row],[Pig]]),NOT(OR(Table1[[#This Row],[Inhaled/Intratracheal/intranasal]],Table1[[#This Row],[Dermal]],Table1[[#This Row],[Injected]])),"NA")</f>
        <v>NA</v>
      </c>
      <c r="AA1496" t="b">
        <f>OR(ISNUMBER(FIND("fish ",C1496)),ISNUMBER(FIND("Fish ",C1496)),ISNUMBER(FIND("aquatic",C1496)),ISNUMBER(FIND("daphnids",C1496)),ISNUMBER(FIND("Carcinus maenas",C1496)),ISNUMBER(FIND("Daphnia",C1496)),ISNUMBER(FIND("Ruditapes philippinarum",C1496)),ISNUMBER(FIND("daphnia",C1496)),ISNUMBER(FIND("marine",C1496)),ISNUMBER(FIND("mussel",C1496)),ISNUMBER(FIND("algae",C1496)),ISNUMBER(FIND("Donax faba",C1496)),ISNUMBER(FIND("estuarine",C1496)),ISNUMBER(FIND("snail",C1496)),ISNUMBER(FIND("Prorocentrum donghaiense",C1496)) )</f>
        <v>0</v>
      </c>
      <c r="AB1496" t="b">
        <f>OR(ISNUMBER(FIND(" rat ",C1496)),ISNUMBER(FIND(" rats ",C1496)),ISNUMBER(FIND(" Rats ",C1496)),ISNUMBER(FIND(" Rat ",C1496)),ISNUMBER(FIND(" rat.",C1496)),ISNUMBER(FIND(" rats.",C1496)),ISNUMBER(FIND("mouse",C1496)),ISNUMBER(FIND("mice",C1496)), ISNUMBER(FIND(" Mice",C1496)))</f>
        <v>0</v>
      </c>
      <c r="AC1496" t="b">
        <f>OR(ISNUMBER(FIND(" cell ",C1496)),ISNUMBER(FIND("fibroblast",C1496)),ISNUMBER(FIND("macrophage",C1496)),ISNUMBER(FIND("epithelial",C1496)),ISNUMBER(FIND("endothelial",C1496)),ISNUMBER(FIND("neuron",C1496)),ISNUMBER(FIND(" cells ",C1496)),ISNUMBER(FIND("RBC",C1496)),ISNUMBER(FIND("mitochond",C1496)),ISNUMBER(FIND("adipocyte",C1496)),ISNUMBER(FIND("osteo",C1496)),ISNUMBER(FIND("keratin",C1496)),ISNUMBER(FIND(" cell's ",C1496)),ISNUMBER(FIND("eukary",C1496)),ISNUMBER(FIND("sperm",C1496)))</f>
        <v>1</v>
      </c>
      <c r="AD1496" t="b">
        <f>OR(ISNUMBER(FIND("human",B1496)),ISNUMBER(FIND("workers",B1496)),ISNUMBER(FIND("workforces",B1496)),ISNUMBER(FIND("occupational",B1496)),ISNUMBER(FIND("Case report",B1496)),ISNUMBER(FIND("Workplaces",B1496)),ISNUMBER(FIND("worker",B1496)))</f>
        <v>0</v>
      </c>
      <c r="AE1496" t="b">
        <f>OR(ISNUMBER(FIND(" plant ",C1496)),ISNUMBER(FIND("Plant ",C1496)),ISNUMBER(FIND("tomato",C1496)),ISNUMBER(FIND("plants",C1496)),ISNUMBER(FIND("Plants",C1496)),ISNUMBER(FIND("algae",C1496)),ISNUMBER(FIND("lettuce",C1496)),ISNUMBER(FIND("green gram sprouts ",C1496)),ISNUMBER(FIND("Cucurbita pepo",C1496)),ISNUMBER(FIND("bean ",C1496)),ISNUMBER(FIND("chloroplast",C1496)),ISNUMBER(FIND("chlorophyll",C1496)),ISNUMBER(FIND("seedling",C1496)),ISNUMBER(FIND("canola",C1496)),ISNUMBER(FIND("shoot",C1496)),ISNUMBER(FIND("photosynthes",C1496)),ISNUMBER(FIND(" leaves ",C1496)),,ISNUMBER(FIND("agriculture",C1496)),ISNUMBER(FIND(" crops ",C1496)))</f>
        <v>0</v>
      </c>
      <c r="AF1496" t="b">
        <f>OR(ISNUMBER(FIND("bacteria",C1496)),ISNUMBER(FIND("Bacteria",C1496)),ISNUMBER(FIND("Bacterium",C1496)),ISNUMBER(FIND("bacterium",C1496)),ISNUMBER(FIND(" coli ",C1496)))</f>
        <v>1</v>
      </c>
      <c r="AG1496" t="b">
        <f>OR(ISNUMBER(FIND("fungi",C1496)),ISNUMBER(FIND("Fungi",C1496)),ISNUMBER(FIND("fungus",C1496)),ISNUMBER(FIND("Fungus",C1496)),ISNUMBER(FIND("mushroom",C1496)),ISNUMBER(FIND("Mushroom",C1496)),ISNUMBER(FIND(" mold ",C1496)))</f>
        <v>0</v>
      </c>
      <c r="AH1496" t="b">
        <f>OR(ISNUMBER(FIND("Pig ",C1496)),ISNUMBER(FIND("pig ",C1496)),ISNUMBER(FIND("Pigs ",C1496)),ISNUMBER(FIND("pigs ",C1496)))</f>
        <v>0</v>
      </c>
      <c r="AI1496" t="b">
        <f>OR(ISNUMBER(FIND(" C. elegans",C1496)),ISNUMBER(FIND("Caenorhabditis elegans",C1496)),ISNUMBER(FIND("earthworms",C1496)),ISNUMBER(FIND(" Ficopomatus enigmaticus",C1496)),ISNUMBER(FIND("larva",C1496)),ISNUMBER(FIND("Lumbriculus variegatus",C1496)),ISNUMBER(FIND("nematode",C1496)))</f>
        <v>0</v>
      </c>
      <c r="AJ1496" t="b">
        <f>NOT(OR(AA1496,AB1496,AC1496,AD1496,AE1496,AF1496,AG1496,AH1496,AI1496))</f>
        <v>0</v>
      </c>
      <c r="AL1496" t="b">
        <f>OR(AA1496,AB1496,AD1496,AE1496,AF1496,AG1496,AH1496,AI1496)</f>
        <v>1</v>
      </c>
      <c r="AM1496" t="b">
        <f>IF(Table1[[#This Row],[In vivo?]],IF(Table1[[#This Row],[Cell]],FALSE,TRUE),FALSE)</f>
        <v>0</v>
      </c>
      <c r="AN1496" t="b">
        <f>AND(AC1496,AL1496)</f>
        <v>1</v>
      </c>
      <c r="AO1496" t="b">
        <f>IF(Table1[[#This Row],[Cell]],IF(Table1[[#This Row],[In vivo?]],FALSE,TRUE),FALSE)</f>
        <v>0</v>
      </c>
      <c r="AP1496" t="b">
        <f>NOT(OR(Table1[[#This Row],[In vivo?]],Table1[[#This Row],[Only in Cell]]))</f>
        <v>0</v>
      </c>
      <c r="AQ1496" t="str">
        <f>IF(OR(Table1[[#This Row],[Rodents]],Table1[[#This Row],[Human]],Table1[[#This Row],[Pig]]),OR(ISNUMBER(FIND("pulmonary",C1496)),ISNUMBER(FIND("lung",C1496))),"NA")</f>
        <v>NA</v>
      </c>
      <c r="AR1496" t="str">
        <f>IF(OR(Table1[[#This Row],[Rodents]],Table1[[#This Row],[Human]],Table1[[#This Row],[Pig]]),OR(ISNUMBER(FIND("skin",C1496)),ISNUMBER(FIND("dermal",C1496))),"NA")</f>
        <v>NA</v>
      </c>
      <c r="AS1496" t="str">
        <f>IF(OR(Table1[[#This Row],[Rodents]],Table1[[#This Row],[Human]],Table1[[#This Row],[Pig]]),OR(ISNUMBER(FIND("liver",C1496)),ISNUMBER(FIND("hepat",C1496))),"NA")</f>
        <v>NA</v>
      </c>
      <c r="AT1496" t="str">
        <f>IF(OR(Table1[[#This Row],[Rodents]],Table1[[#This Row],[Human]],Table1[[#This Row],[Pig]]),OR(ISNUMBER(FIND("kidney",C1496)),ISNUMBER(FIND("neph",C1496))),"NA")</f>
        <v>NA</v>
      </c>
      <c r="AU1496" t="str">
        <f>IF(OR(Table1[[#This Row],[Rodents]],Table1[[#This Row],[Human]],Table1[[#This Row],[Pig]]),OR(ISNUMBER(FIND("brain",C1496)),ISNUMBER(FIND("neur",C1496)),ISNUMBER(FIND("nerv",C1496))),"NA")</f>
        <v>NA</v>
      </c>
      <c r="AV1496" t="str">
        <f>IF(OR(Table1[[#This Row],[Rodents]],Table1[[#This Row],[Human]],Table1[[#This Row],[Pig]]),OR(ISNUMBER(FIND("heart",C1496)),ISNUMBER(FIND("cardi",C1496))),"NA")</f>
        <v>NA</v>
      </c>
      <c r="AW1496" t="str">
        <f>IF(OR(Table1[[#This Row],[Rodents]],Table1[[#This Row],[Human]],Table1[[#This Row],[Pig]]),OR(ISNUMBER(FIND("gastro",C1496)),ISNUMBER(FIND("intesti",C1496)),ISNUMBER(FIND("stomach",C1496))),"NA")</f>
        <v>NA</v>
      </c>
      <c r="AX1496" t="str">
        <f>IF(OR(Table1[[#This Row],[Rodents]],Table1[[#This Row],[Human]],Table1[[#This Row],[Pig]]),NOT(OR(AQ1496,AR1496,AS1496,AT1496,AU1496,AV1496,AW1496)),"NA")</f>
        <v>NA</v>
      </c>
      <c r="AY1496" t="b">
        <f>OR(ISNUMBER(FIND("SWCNT",C1496)),ISNUMBER(FIND("SWNT",C1496)),ISNUMBER(FIND("single-wall",C1496)),ISNUMBER(FIND("single wall",C1496)),ISNUMBER(FIND("Single wall",C1496)),ISNUMBER(FIND("Single-wall",C1496)),ISNUMBER(FIND("SWCNT",B1496)),ISNUMBER(FIND("SWNT",B1496)),ISNUMBER(FIND("single-wall",B1496)),ISNUMBER(FIND("single wall",B1496)),ISNUMBER(FIND("Single-wall",B1496)),ISNUMBER(FIND("Single wall",B1496)))</f>
        <v>1</v>
      </c>
      <c r="AZ1496" t="b">
        <f>OR(ISNUMBER(FIND("MWCNT",C1496)),ISNUMBER(FIND("MWNT",C1496)),ISNUMBER(FIND("multi-wall",C1496)),ISNUMBER(FIND("multi wall",C1496)),ISNUMBER(FIND("multiwall",C1496)),ISNUMBER(FIND("Multi-wall",C1496)),ISNUMBER(FIND("Multi wall",C1496)),ISNUMBER(FIND("Multiwall",C1496)),ISNUMBER(FIND("MWCNT",B1496)),ISNUMBER(FIND("MWNT",B1496)),ISNUMBER(FIND("multi-wall",B1496)),ISNUMBER(FIND("multi wall",B1496)),ISNUMBER(FIND("multiwall",B1496)),ISNUMBER(FIND("Multi-wall",B1496)),ISNUMBER(FIND("Multi wall",B1496)),ISNUMBER(FIND("Multiwall",B1496)),ISNUMBER(FIND("Double-wall",B1496)),ISNUMBER(FIND("Double wall",B1496)),ISNUMBER(FIND("Doublewall",B1496)),ISNUMBER(FIND("double-wall",B1496)),ISNUMBER(FIND("double wall",B1496)),ISNUMBER(FIND("doublewall",B1496)))</f>
        <v>1</v>
      </c>
      <c r="BA1496" t="b">
        <f>AND(Table1[[#This Row],[SWCNT]],Table1[[#This Row],[MWCNT]])</f>
        <v>1</v>
      </c>
      <c r="BB1496" t="b">
        <f>IF(Table1[[#This Row],[SWCNT]]=TRUE,FALSE,IF(Table1[[#This Row],[MWCNT]]=TRUE,FALSE,TRUE))</f>
        <v>0</v>
      </c>
      <c r="BC1496" s="18"/>
    </row>
    <row r="1497" spans="1:55" ht="240.5">
      <c r="A1497" t="s">
        <v>2782</v>
      </c>
      <c r="B1497" s="2" t="s">
        <v>2783</v>
      </c>
      <c r="C1497" s="16" t="s">
        <v>2784</v>
      </c>
      <c r="D1497" s="17" t="s">
        <v>30</v>
      </c>
      <c r="E1497" s="2">
        <v>2016</v>
      </c>
      <c r="F1497" t="b">
        <f>OR(ISNUMBER(FIND("cytotoxic",C1497)),ISNUMBER(FIND("Cytotoxic",C1497)),ISNUMBER(FIND("cellular toxicity",C1497)),ISNUMBER(FIND("cell death",C1497)),ISNUMBER(FIND("viable",C1497)),ISNUMBER(FIND("phytotoxic",C1497)),ISNUMBER(FIND("acute toxicity",C1497)),ISNUMBER(FIND("MTT",C1497)),ISNUMBER(FIND("survival",C1497)),ISNUMBER(FIND("prolifer",C1497)),ISNUMBER(FIND("apoptosis",C1497)),ISNUMBER(FIND("neurotoxic",C1497)),ISNUMBER(FIND("  lysis ",C1497)),ISNUMBER(FIND("necrosis",C1497)),ISNUMBER(FIND("cellular death",C1497))*3,ISNUMBER(FIND("LDH",C1497)),ISNUMBER(FIND("Acute toxicity",C1497)))</f>
        <v>0</v>
      </c>
      <c r="G1497" t="b">
        <f>OR(ISNUMBER(FIND("genotoxic",C1497)),ISNUMBER(FIND("genotoxicity",C1497)),ISNUMBER(FIND("DNA damage",C1497)),ISNUMBER(FIND("DNA",C1497)),ISNUMBER(FIND("RNA",C1497)),ISNUMBER(FIND("mesothelioma",C1497)),ISNUMBER(FIND("carcino",C1497)),ISNUMBER(FIND("mutagen",C1497)),ISNUMBER(FIND("genetic",C1497)))</f>
        <v>0</v>
      </c>
      <c r="H1497" t="b">
        <f>OR(ISNUMBER(FIND("inflammatory",C1497)),ISNUMBER(FIND("inflamm",C1497)))</f>
        <v>0</v>
      </c>
      <c r="I1497" t="b">
        <f>OR(ISNUMBER(FIND("immune",C1497)),ISNUMBER(FIND("immunological",C1497)),ISNUMBER(FIND("interleuk",C1497)),ISNUMBER(FIND("platelet activation",C1497)),ISNUMBER(FIND("monocyte",C1497)),ISNUMBER(FIND("leukocyte",C1497)),ISNUMBER(FIND("cytokine",C1497)),ISNUMBER(FIND("CD4",C1497)),ISNUMBER(FIND("CD8",C1497)),ISNUMBER(FIND("T-cell",C1497)))</f>
        <v>0</v>
      </c>
      <c r="J1497" t="b">
        <f>OR(ISNUMBER(FIND("reactive oxygen",C1497)),ISNUMBER(FIND("ROS",C1497)),ISNUMBER(FIND("free radical",C1497)),ISNUMBER(FIND("oxidative stress",C1497)),ISNUMBER(FIND("peroxid",C1497)),ISNUMBER(FIND("oxidative",C1497)),ISNUMBER(FIND("antioxid",C1497)))</f>
        <v>1</v>
      </c>
      <c r="K1497" t="b">
        <f>OR(ISNUMBER(FIND("autophag",C1497)))</f>
        <v>0</v>
      </c>
      <c r="L1497" t="b">
        <f>OR(ISNUMBER(FIND("morpholog",C1497)))</f>
        <v>0</v>
      </c>
      <c r="M1497" t="b">
        <f>OR(ISNUMBER(FIND("fibrosis",C1497)),ISNUMBER(FIND("Fibrosis",C1497)),ISNUMBER(FIND("fibrot",C1497)))</f>
        <v>0</v>
      </c>
      <c r="N1497" t="b">
        <f>OR(ISNUMBER(FIND("offspring",C1497)),ISNUMBER(FIND("Parental",C1497)),ISNUMBER(FIND("parental",C1497)),ISNUMBER(FIND("germline",C1497)),ISNUMBER(FIND("reproduc",C1497)),ISNUMBER(FIND("embryo",C1497)))</f>
        <v>0</v>
      </c>
      <c r="O1497" t="b">
        <f>OR(ISNUMBER(FIND("metabol",C1497)),ISNUMBER(FIND("Metabol",C1497)),ISNUMBER(FIND("digest",C1497)),ISNUMBER(FIND("mitochon",C1497)))</f>
        <v>0</v>
      </c>
      <c r="P1497" t="b">
        <f>OR(ISNUMBER(FIND("ecotox",C1497)),ISNUMBER(FIND("Ecotox",B1497)),ISNUMBER(FIND("ecotox",B1497)),ISNUMBER(FIND("Ecotox",C1497)))</f>
        <v>0</v>
      </c>
      <c r="Q1497" t="b">
        <f>OR(ISNUMBER(FIND("Bioaccum",C1497)),ISNUMBER(FIND("bioaccum",C1497)),ISNUMBER(FIND("accum",C1497)))</f>
        <v>0</v>
      </c>
      <c r="R1497" t="b">
        <f>OR(ISNUMBER(FIND("Occupation",C1497)),ISNUMBER(FIND("occupation",C1497)),ISNUMBER(FIND("worker",C1497)),ISNUMBER(FIND("workforce",C1497)))</f>
        <v>0</v>
      </c>
      <c r="S1497" t="b">
        <f>NOT(OR(F1497,G1497,H1497,I1497,J1497,K1497,L1497,M1497,N1497,O1497,P1497,Q1497,R1497))</f>
        <v>0</v>
      </c>
      <c r="U1497" t="b">
        <f>OR(Table1[[#This Row],[Inflammation]],Table1[[#This Row],[Immune]])</f>
        <v>0</v>
      </c>
      <c r="V1497" t="str">
        <f>IF(OR(Table1[[#This Row],[Rodents]],Table1[[#This Row],[Human]],Table1[[#This Row],[Pig]]),OR(ISNUMBER(FIND("intratrach",C1497)),ISNUMBER(FIND("nasal ",C1497)),ISNUMBER(FIND("instill",C1497))),"NA")</f>
        <v>NA</v>
      </c>
      <c r="W1497" t="str">
        <f>IF(OR(Table1[[#This Row],[Rodents]],Table1[[#This Row],[Human]],Table1[[#This Row],[Pig]]),OR(ISNUMBER(FIND("dermal",C1497)),ISNUMBER(FIND("skin ",C1497))),"NA")</f>
        <v>NA</v>
      </c>
      <c r="X1497" t="str">
        <f>IF(OR(Table1[[#This Row],[Rodents]],Table1[[#This Row],[Human]],Table1[[#This Row],[Pig]]),OR(ISNUMBER(FIND("injected",C1497)),ISNUMBER(FIND("periton",C1497)),ISNUMBER(FIND("intrascrot",C1497))),"NA")</f>
        <v>NA</v>
      </c>
      <c r="Y1497" t="str">
        <f>IF(OR(Table1[[#This Row],[Rodents]],Table1[[#This Row],[Human]],Table1[[#This Row],[Pig]]),NOT(OR(Table1[[#This Row],[Inhaled/Intratracheal/intranasal]],Table1[[#This Row],[Dermal]],Table1[[#This Row],[Injected]])),"NA")</f>
        <v>NA</v>
      </c>
      <c r="AA1497" t="b">
        <f>OR(ISNUMBER(FIND("fish ",C1497)),ISNUMBER(FIND("Fish ",C1497)),ISNUMBER(FIND("aquatic",C1497)),ISNUMBER(FIND("daphnids",C1497)),ISNUMBER(FIND("Carcinus maenas",C1497)),ISNUMBER(FIND("Daphnia",C1497)),ISNUMBER(FIND("Ruditapes philippinarum",C1497)),ISNUMBER(FIND("daphnia",C1497)),ISNUMBER(FIND("marine",C1497)),ISNUMBER(FIND("mussel",C1497)),ISNUMBER(FIND("algae",C1497)),ISNUMBER(FIND("Donax faba",C1497)),ISNUMBER(FIND("estuarine",C1497)),ISNUMBER(FIND("snail",C1497)),ISNUMBER(FIND("Prorocentrum donghaiense",C1497)) )</f>
        <v>1</v>
      </c>
      <c r="AB1497" t="b">
        <f>OR(ISNUMBER(FIND(" rat ",C1497)),ISNUMBER(FIND(" rats ",C1497)),ISNUMBER(FIND(" Rats ",C1497)),ISNUMBER(FIND(" Rat ",C1497)),ISNUMBER(FIND(" rat.",C1497)),ISNUMBER(FIND(" rats.",C1497)),ISNUMBER(FIND("mouse",C1497)),ISNUMBER(FIND("mice",C1497)), ISNUMBER(FIND(" Mice",C1497)))</f>
        <v>0</v>
      </c>
      <c r="AC1497" t="b">
        <f>OR(ISNUMBER(FIND(" cell ",C1497)),ISNUMBER(FIND("fibroblast",C1497)),ISNUMBER(FIND("macrophage",C1497)),ISNUMBER(FIND("epithelial",C1497)),ISNUMBER(FIND("endothelial",C1497)),ISNUMBER(FIND("neuron",C1497)),ISNUMBER(FIND(" cells ",C1497)),ISNUMBER(FIND("RBC",C1497)),ISNUMBER(FIND("mitochond",C1497)),ISNUMBER(FIND("adipocyte",C1497)),ISNUMBER(FIND("osteo",C1497)),ISNUMBER(FIND("keratin",C1497)),ISNUMBER(FIND(" cell's ",C1497)),ISNUMBER(FIND("eukary",C1497)),ISNUMBER(FIND("sperm",C1497)))</f>
        <v>1</v>
      </c>
      <c r="AD1497" t="b">
        <f>OR(ISNUMBER(FIND("human",B1497)),ISNUMBER(FIND("workers",B1497)),ISNUMBER(FIND("workforces",B1497)),ISNUMBER(FIND("occupational",B1497)),ISNUMBER(FIND("Case report",B1497)),ISNUMBER(FIND("Workplaces",B1497)),ISNUMBER(FIND("worker",B1497)))</f>
        <v>0</v>
      </c>
      <c r="AE1497" t="b">
        <f>OR(ISNUMBER(FIND(" plant ",C1497)),ISNUMBER(FIND("Plant ",C1497)),ISNUMBER(FIND("tomato",C1497)),ISNUMBER(FIND("plants",C1497)),ISNUMBER(FIND("Plants",C1497)),ISNUMBER(FIND("algae",C1497)),ISNUMBER(FIND("lettuce",C1497)),ISNUMBER(FIND("green gram sprouts ",C1497)),ISNUMBER(FIND("Cucurbita pepo",C1497)),ISNUMBER(FIND("bean ",C1497)),ISNUMBER(FIND("chloroplast",C1497)),ISNUMBER(FIND("chlorophyll",C1497)),ISNUMBER(FIND("seedling",C1497)),ISNUMBER(FIND("canola",C1497)),ISNUMBER(FIND("shoot",C1497)),ISNUMBER(FIND("photosynthes",C1497)),ISNUMBER(FIND(" leaves ",C1497)),,ISNUMBER(FIND("agriculture",C1497)),ISNUMBER(FIND(" crops ",C1497)))</f>
        <v>0</v>
      </c>
      <c r="AF1497" t="b">
        <f>OR(ISNUMBER(FIND("bacteria",C1497)),ISNUMBER(FIND("Bacteria",C1497)),ISNUMBER(FIND("Bacterium",C1497)),ISNUMBER(FIND("bacterium",C1497)),ISNUMBER(FIND(" coli ",C1497)))</f>
        <v>0</v>
      </c>
      <c r="AG1497" t="b">
        <f>OR(ISNUMBER(FIND("fungi",C1497)),ISNUMBER(FIND("Fungi",C1497)),ISNUMBER(FIND("fungus",C1497)),ISNUMBER(FIND("Fungus",C1497)),ISNUMBER(FIND("mushroom",C1497)),ISNUMBER(FIND("Mushroom",C1497)),ISNUMBER(FIND(" mold ",C1497)))</f>
        <v>0</v>
      </c>
      <c r="AH1497" t="b">
        <f>OR(ISNUMBER(FIND("Pig ",C1497)),ISNUMBER(FIND("pig ",C1497)),ISNUMBER(FIND("Pigs ",C1497)),ISNUMBER(FIND("pigs ",C1497)))</f>
        <v>0</v>
      </c>
      <c r="AI1497" t="b">
        <f>OR(ISNUMBER(FIND(" C. elegans",C1497)),ISNUMBER(FIND("Caenorhabditis elegans",C1497)),ISNUMBER(FIND("earthworms",C1497)),ISNUMBER(FIND(" Ficopomatus enigmaticus",C1497)),ISNUMBER(FIND("larva",C1497)),ISNUMBER(FIND("Lumbriculus variegatus",C1497)),ISNUMBER(FIND("nematode",C1497)))</f>
        <v>0</v>
      </c>
      <c r="AJ1497" t="b">
        <f>NOT(OR(AA1497,AB1497,AC1497,AD1497,AE1497,AF1497,AG1497,AH1497,AI1497))</f>
        <v>0</v>
      </c>
      <c r="AL1497" t="b">
        <f>OR(AA1497,AB1497,AD1497,AE1497,AF1497,AG1497,AH1497,AI1497)</f>
        <v>1</v>
      </c>
      <c r="AM1497" t="b">
        <f>IF(Table1[[#This Row],[In vivo?]],IF(Table1[[#This Row],[Cell]],FALSE,TRUE),FALSE)</f>
        <v>0</v>
      </c>
      <c r="AN1497" t="b">
        <f>AND(AC1497,AL1497)</f>
        <v>1</v>
      </c>
      <c r="AO1497" t="b">
        <f>IF(Table1[[#This Row],[Cell]],IF(Table1[[#This Row],[In vivo?]],FALSE,TRUE),FALSE)</f>
        <v>0</v>
      </c>
      <c r="AP1497" t="b">
        <f>NOT(OR(Table1[[#This Row],[In vivo?]],Table1[[#This Row],[Only in Cell]]))</f>
        <v>0</v>
      </c>
      <c r="AQ1497" t="str">
        <f>IF(OR(Table1[[#This Row],[Rodents]],Table1[[#This Row],[Human]],Table1[[#This Row],[Pig]]),OR(ISNUMBER(FIND("pulmonary",C1497)),ISNUMBER(FIND("lung",C1497))),"NA")</f>
        <v>NA</v>
      </c>
      <c r="AR1497" t="str">
        <f>IF(OR(Table1[[#This Row],[Rodents]],Table1[[#This Row],[Human]],Table1[[#This Row],[Pig]]),OR(ISNUMBER(FIND("skin",C1497)),ISNUMBER(FIND("dermal",C1497))),"NA")</f>
        <v>NA</v>
      </c>
      <c r="AS1497" t="str">
        <f>IF(OR(Table1[[#This Row],[Rodents]],Table1[[#This Row],[Human]],Table1[[#This Row],[Pig]]),OR(ISNUMBER(FIND("liver",C1497)),ISNUMBER(FIND("hepat",C1497))),"NA")</f>
        <v>NA</v>
      </c>
      <c r="AT1497" t="str">
        <f>IF(OR(Table1[[#This Row],[Rodents]],Table1[[#This Row],[Human]],Table1[[#This Row],[Pig]]),OR(ISNUMBER(FIND("kidney",C1497)),ISNUMBER(FIND("neph",C1497))),"NA")</f>
        <v>NA</v>
      </c>
      <c r="AU1497" t="str">
        <f>IF(OR(Table1[[#This Row],[Rodents]],Table1[[#This Row],[Human]],Table1[[#This Row],[Pig]]),OR(ISNUMBER(FIND("brain",C1497)),ISNUMBER(FIND("neur",C1497)),ISNUMBER(FIND("nerv",C1497))),"NA")</f>
        <v>NA</v>
      </c>
      <c r="AV1497" t="str">
        <f>IF(OR(Table1[[#This Row],[Rodents]],Table1[[#This Row],[Human]],Table1[[#This Row],[Pig]]),OR(ISNUMBER(FIND("heart",C1497)),ISNUMBER(FIND("cardi",C1497))),"NA")</f>
        <v>NA</v>
      </c>
      <c r="AW1497" t="str">
        <f>IF(OR(Table1[[#This Row],[Rodents]],Table1[[#This Row],[Human]],Table1[[#This Row],[Pig]]),OR(ISNUMBER(FIND("gastro",C1497)),ISNUMBER(FIND("intesti",C1497)),ISNUMBER(FIND("stomach",C1497))),"NA")</f>
        <v>NA</v>
      </c>
      <c r="AX1497" t="str">
        <f>IF(OR(Table1[[#This Row],[Rodents]],Table1[[#This Row],[Human]],Table1[[#This Row],[Pig]]),NOT(OR(AQ1497,AR1497,AS1497,AT1497,AU1497,AV1497,AW1497)),"NA")</f>
        <v>NA</v>
      </c>
      <c r="AY1497" t="b">
        <f>OR(ISNUMBER(FIND("SWCNT",C1497)),ISNUMBER(FIND("SWNT",C1497)),ISNUMBER(FIND("single-wall",C1497)),ISNUMBER(FIND("single wall",C1497)),ISNUMBER(FIND("Single wall",C1497)),ISNUMBER(FIND("Single-wall",C1497)),ISNUMBER(FIND("SWCNT",B1497)),ISNUMBER(FIND("SWNT",B1497)),ISNUMBER(FIND("single-wall",B1497)),ISNUMBER(FIND("single wall",B1497)),ISNUMBER(FIND("Single-wall",B1497)),ISNUMBER(FIND("Single wall",B1497)))</f>
        <v>0</v>
      </c>
      <c r="AZ1497" t="b">
        <f>OR(ISNUMBER(FIND("MWCNT",C1497)),ISNUMBER(FIND("MWNT",C1497)),ISNUMBER(FIND("multi-wall",C1497)),ISNUMBER(FIND("multi wall",C1497)),ISNUMBER(FIND("multiwall",C1497)),ISNUMBER(FIND("Multi-wall",C1497)),ISNUMBER(FIND("Multi wall",C1497)),ISNUMBER(FIND("Multiwall",C1497)),ISNUMBER(FIND("MWCNT",B1497)),ISNUMBER(FIND("MWNT",B1497)),ISNUMBER(FIND("multi-wall",B1497)),ISNUMBER(FIND("multi wall",B1497)),ISNUMBER(FIND("multiwall",B1497)),ISNUMBER(FIND("Multi-wall",B1497)),ISNUMBER(FIND("Multi wall",B1497)),ISNUMBER(FIND("Multiwall",B1497)),ISNUMBER(FIND("Double-wall",B1497)),ISNUMBER(FIND("Double wall",B1497)),ISNUMBER(FIND("Doublewall",B1497)),ISNUMBER(FIND("double-wall",B1497)),ISNUMBER(FIND("double wall",B1497)),ISNUMBER(FIND("doublewall",B1497)))</f>
        <v>1</v>
      </c>
      <c r="BA1497" t="b">
        <f>AND(Table1[[#This Row],[SWCNT]],Table1[[#This Row],[MWCNT]])</f>
        <v>0</v>
      </c>
      <c r="BB1497" t="b">
        <f>IF(Table1[[#This Row],[SWCNT]]=TRUE,FALSE,IF(Table1[[#This Row],[MWCNT]]=TRUE,FALSE,TRUE))</f>
        <v>0</v>
      </c>
      <c r="BC1497" s="18"/>
    </row>
    <row r="1498" spans="1:55" ht="222">
      <c r="A1498" t="s">
        <v>2791</v>
      </c>
      <c r="B1498" s="2" t="s">
        <v>2792</v>
      </c>
      <c r="C1498" s="16" t="s">
        <v>2793</v>
      </c>
      <c r="D1498" s="17" t="s">
        <v>403</v>
      </c>
      <c r="E1498" s="2">
        <v>2016</v>
      </c>
      <c r="F1498" t="b">
        <f>OR(ISNUMBER(FIND("cytotoxic",C1498)),ISNUMBER(FIND("Cytotoxic",C1498)),ISNUMBER(FIND("cellular toxicity",C1498)),ISNUMBER(FIND("cell death",C1498)),ISNUMBER(FIND("viable",C1498)),ISNUMBER(FIND("phytotoxic",C1498)),ISNUMBER(FIND("acute toxicity",C1498)),ISNUMBER(FIND("MTT",C1498)),ISNUMBER(FIND("survival",C1498)),ISNUMBER(FIND("prolifer",C1498)),ISNUMBER(FIND("apoptosis",C1498)),ISNUMBER(FIND("neurotoxic",C1498)),ISNUMBER(FIND("  lysis ",C1498)),ISNUMBER(FIND("necrosis",C1498)),ISNUMBER(FIND("cellular death",C1498))*3,ISNUMBER(FIND("LDH",C1498)),ISNUMBER(FIND("Acute toxicity",C1498)))</f>
        <v>0</v>
      </c>
      <c r="G1498" t="b">
        <f>OR(ISNUMBER(FIND("genotoxic",C1498)),ISNUMBER(FIND("genotoxicity",C1498)),ISNUMBER(FIND("DNA damage",C1498)),ISNUMBER(FIND("DNA",C1498)),ISNUMBER(FIND("RNA",C1498)),ISNUMBER(FIND("mesothelioma",C1498)),ISNUMBER(FIND("carcino",C1498)),ISNUMBER(FIND("mutagen",C1498)),ISNUMBER(FIND("genetic",C1498)))</f>
        <v>0</v>
      </c>
      <c r="H1498" t="b">
        <f>OR(ISNUMBER(FIND("inflammatory",C1498)),ISNUMBER(FIND("inflamm",C1498)))</f>
        <v>0</v>
      </c>
      <c r="I1498" t="b">
        <f>OR(ISNUMBER(FIND("immune",C1498)),ISNUMBER(FIND("immunological",C1498)),ISNUMBER(FIND("interleuk",C1498)),ISNUMBER(FIND("platelet activation",C1498)),ISNUMBER(FIND("monocyte",C1498)),ISNUMBER(FIND("leukocyte",C1498)),ISNUMBER(FIND("cytokine",C1498)),ISNUMBER(FIND("CD4",C1498)),ISNUMBER(FIND("CD8",C1498)),ISNUMBER(FIND("T-cell",C1498)))</f>
        <v>0</v>
      </c>
      <c r="J1498" t="b">
        <f>OR(ISNUMBER(FIND("reactive oxygen",C1498)),ISNUMBER(FIND("ROS",C1498)),ISNUMBER(FIND("free radical",C1498)),ISNUMBER(FIND("oxidative stress",C1498)),ISNUMBER(FIND("peroxid",C1498)),ISNUMBER(FIND("oxidative",C1498)),ISNUMBER(FIND("antioxid",C1498)))</f>
        <v>0</v>
      </c>
      <c r="K1498" t="b">
        <f>OR(ISNUMBER(FIND("autophag",C1498)))</f>
        <v>0</v>
      </c>
      <c r="L1498" t="b">
        <f>OR(ISNUMBER(FIND("morpholog",C1498)))</f>
        <v>1</v>
      </c>
      <c r="M1498" t="b">
        <f>OR(ISNUMBER(FIND("fibrosis",C1498)),ISNUMBER(FIND("Fibrosis",C1498)),ISNUMBER(FIND("fibrot",C1498)))</f>
        <v>0</v>
      </c>
      <c r="N1498" t="b">
        <f>OR(ISNUMBER(FIND("offspring",C1498)),ISNUMBER(FIND("Parental",C1498)),ISNUMBER(FIND("parental",C1498)),ISNUMBER(FIND("germline",C1498)),ISNUMBER(FIND("reproduc",C1498)),ISNUMBER(FIND("embryo",C1498)))</f>
        <v>0</v>
      </c>
      <c r="O1498" t="b">
        <f>OR(ISNUMBER(FIND("metabol",C1498)),ISNUMBER(FIND("Metabol",C1498)),ISNUMBER(FIND("digest",C1498)),ISNUMBER(FIND("mitochon",C1498)))</f>
        <v>0</v>
      </c>
      <c r="P1498" t="b">
        <f>OR(ISNUMBER(FIND("ecotox",C1498)),ISNUMBER(FIND("Ecotox",B1498)),ISNUMBER(FIND("ecotox",B1498)),ISNUMBER(FIND("Ecotox",C1498)))</f>
        <v>0</v>
      </c>
      <c r="Q1498" t="b">
        <f>OR(ISNUMBER(FIND("Bioaccum",C1498)),ISNUMBER(FIND("bioaccum",C1498)),ISNUMBER(FIND("accum",C1498)))</f>
        <v>0</v>
      </c>
      <c r="R1498" t="b">
        <f>OR(ISNUMBER(FIND("Occupation",C1498)),ISNUMBER(FIND("occupation",C1498)),ISNUMBER(FIND("worker",C1498)),ISNUMBER(FIND("workforce",C1498)))</f>
        <v>0</v>
      </c>
      <c r="S1498" t="b">
        <f>NOT(OR(F1498,G1498,H1498,I1498,J1498,K1498,L1498,M1498,N1498,O1498,P1498,Q1498,R1498))</f>
        <v>0</v>
      </c>
      <c r="U1498" t="b">
        <f>OR(Table1[[#This Row],[Inflammation]],Table1[[#This Row],[Immune]])</f>
        <v>0</v>
      </c>
      <c r="V1498" t="str">
        <f>IF(OR(Table1[[#This Row],[Rodents]],Table1[[#This Row],[Human]],Table1[[#This Row],[Pig]]),OR(ISNUMBER(FIND("intratrach",C1498)),ISNUMBER(FIND("nasal ",C1498)),ISNUMBER(FIND("instill",C1498))),"NA")</f>
        <v>NA</v>
      </c>
      <c r="W1498" t="str">
        <f>IF(OR(Table1[[#This Row],[Rodents]],Table1[[#This Row],[Human]],Table1[[#This Row],[Pig]]),OR(ISNUMBER(FIND("dermal",C1498)),ISNUMBER(FIND("skin ",C1498))),"NA")</f>
        <v>NA</v>
      </c>
      <c r="X1498" t="str">
        <f>IF(OR(Table1[[#This Row],[Rodents]],Table1[[#This Row],[Human]],Table1[[#This Row],[Pig]]),OR(ISNUMBER(FIND("injected",C1498)),ISNUMBER(FIND("periton",C1498)),ISNUMBER(FIND("intrascrot",C1498))),"NA")</f>
        <v>NA</v>
      </c>
      <c r="Y1498" t="str">
        <f>IF(OR(Table1[[#This Row],[Rodents]],Table1[[#This Row],[Human]],Table1[[#This Row],[Pig]]),NOT(OR(Table1[[#This Row],[Inhaled/Intratracheal/intranasal]],Table1[[#This Row],[Dermal]],Table1[[#This Row],[Injected]])),"NA")</f>
        <v>NA</v>
      </c>
      <c r="AA1498" t="b">
        <f>OR(ISNUMBER(FIND("fish ",C1498)),ISNUMBER(FIND("Fish ",C1498)),ISNUMBER(FIND("aquatic",C1498)),ISNUMBER(FIND("daphnids",C1498)),ISNUMBER(FIND("Carcinus maenas",C1498)),ISNUMBER(FIND("Daphnia",C1498)),ISNUMBER(FIND("Ruditapes philippinarum",C1498)),ISNUMBER(FIND("daphnia",C1498)),ISNUMBER(FIND("marine",C1498)),ISNUMBER(FIND("mussel",C1498)),ISNUMBER(FIND("algae",C1498)),ISNUMBER(FIND("Donax faba",C1498)),ISNUMBER(FIND("estuarine",C1498)),ISNUMBER(FIND("snail",C1498)),ISNUMBER(FIND("Prorocentrum donghaiense",C1498)) )</f>
        <v>1</v>
      </c>
      <c r="AB1498" t="b">
        <f>OR(ISNUMBER(FIND(" rat ",C1498)),ISNUMBER(FIND(" rats ",C1498)),ISNUMBER(FIND(" Rats ",C1498)),ISNUMBER(FIND(" Rat ",C1498)),ISNUMBER(FIND(" rat.",C1498)),ISNUMBER(FIND(" rats.",C1498)),ISNUMBER(FIND("mouse",C1498)),ISNUMBER(FIND("mice",C1498)), ISNUMBER(FIND(" Mice",C1498)))</f>
        <v>0</v>
      </c>
      <c r="AC1498" t="b">
        <f>OR(ISNUMBER(FIND(" cell ",C1498)),ISNUMBER(FIND("fibroblast",C1498)),ISNUMBER(FIND("macrophage",C1498)),ISNUMBER(FIND("epithelial",C1498)),ISNUMBER(FIND("endothelial",C1498)),ISNUMBER(FIND("neuron",C1498)),ISNUMBER(FIND(" cells ",C1498)),ISNUMBER(FIND("RBC",C1498)),ISNUMBER(FIND("mitochond",C1498)),ISNUMBER(FIND("adipocyte",C1498)),ISNUMBER(FIND("osteo",C1498)),ISNUMBER(FIND("keratin",C1498)),ISNUMBER(FIND(" cell's ",C1498)),ISNUMBER(FIND("eukary",C1498)),ISNUMBER(FIND("sperm",C1498)))</f>
        <v>0</v>
      </c>
      <c r="AD1498" t="b">
        <f>OR(ISNUMBER(FIND("human",B1498)),ISNUMBER(FIND("workers",B1498)),ISNUMBER(FIND("workforces",B1498)),ISNUMBER(FIND("occupational",B1498)),ISNUMBER(FIND("Case report",B1498)),ISNUMBER(FIND("Workplaces",B1498)),ISNUMBER(FIND("worker",B1498)))</f>
        <v>0</v>
      </c>
      <c r="AE1498" t="b">
        <f>OR(ISNUMBER(FIND(" plant ",C1498)),ISNUMBER(FIND("Plant ",C1498)),ISNUMBER(FIND("tomato",C1498)),ISNUMBER(FIND("plants",C1498)),ISNUMBER(FIND("Plants",C1498)),ISNUMBER(FIND("algae",C1498)),ISNUMBER(FIND("lettuce",C1498)),ISNUMBER(FIND("green gram sprouts ",C1498)),ISNUMBER(FIND("Cucurbita pepo",C1498)),ISNUMBER(FIND("bean ",C1498)),ISNUMBER(FIND("chloroplast",C1498)),ISNUMBER(FIND("chlorophyll",C1498)),ISNUMBER(FIND("seedling",C1498)),ISNUMBER(FIND("canola",C1498)),ISNUMBER(FIND("shoot",C1498)),ISNUMBER(FIND("photosynthes",C1498)),ISNUMBER(FIND(" leaves ",C1498)),,ISNUMBER(FIND("agriculture",C1498)),ISNUMBER(FIND(" crops ",C1498)))</f>
        <v>0</v>
      </c>
      <c r="AF1498" t="b">
        <f>OR(ISNUMBER(FIND("bacteria",C1498)),ISNUMBER(FIND("Bacteria",C1498)),ISNUMBER(FIND("Bacterium",C1498)),ISNUMBER(FIND("bacterium",C1498)),ISNUMBER(FIND(" coli ",C1498)))</f>
        <v>0</v>
      </c>
      <c r="AG1498" t="b">
        <f>OR(ISNUMBER(FIND("fungi",C1498)),ISNUMBER(FIND("Fungi",C1498)),ISNUMBER(FIND("fungus",C1498)),ISNUMBER(FIND("Fungus",C1498)),ISNUMBER(FIND("mushroom",C1498)),ISNUMBER(FIND("Mushroom",C1498)),ISNUMBER(FIND(" mold ",C1498)))</f>
        <v>0</v>
      </c>
      <c r="AH1498" t="b">
        <f>OR(ISNUMBER(FIND("Pig ",C1498)),ISNUMBER(FIND("pig ",C1498)),ISNUMBER(FIND("Pigs ",C1498)),ISNUMBER(FIND("pigs ",C1498)))</f>
        <v>0</v>
      </c>
      <c r="AI1498" t="b">
        <f>OR(ISNUMBER(FIND(" C. elegans",C1498)),ISNUMBER(FIND("Caenorhabditis elegans",C1498)),ISNUMBER(FIND("earthworms",C1498)),ISNUMBER(FIND(" Ficopomatus enigmaticus",C1498)),ISNUMBER(FIND("larva",C1498)),ISNUMBER(FIND("Lumbriculus variegatus",C1498)),ISNUMBER(FIND("nematode",C1498)))</f>
        <v>0</v>
      </c>
      <c r="AJ1498" t="b">
        <f>NOT(OR(AA1498,AB1498,AC1498,AD1498,AE1498,AF1498,AG1498,AH1498,AI1498))</f>
        <v>0</v>
      </c>
      <c r="AL1498" t="b">
        <f>OR(AA1498,AB1498,AD1498,AE1498,AF1498,AG1498,AH1498,AI1498)</f>
        <v>1</v>
      </c>
      <c r="AM1498" t="b">
        <f>IF(Table1[[#This Row],[In vivo?]],IF(Table1[[#This Row],[Cell]],FALSE,TRUE),FALSE)</f>
        <v>1</v>
      </c>
      <c r="AN1498" t="b">
        <f>AND(AC1498,AL1498)</f>
        <v>0</v>
      </c>
      <c r="AO1498" t="b">
        <f>IF(Table1[[#This Row],[Cell]],IF(Table1[[#This Row],[In vivo?]],FALSE,TRUE),FALSE)</f>
        <v>0</v>
      </c>
      <c r="AP1498" t="b">
        <f>NOT(OR(Table1[[#This Row],[In vivo?]],Table1[[#This Row],[Only in Cell]]))</f>
        <v>0</v>
      </c>
      <c r="AQ1498" t="str">
        <f>IF(OR(Table1[[#This Row],[Rodents]],Table1[[#This Row],[Human]],Table1[[#This Row],[Pig]]),OR(ISNUMBER(FIND("pulmonary",C1498)),ISNUMBER(FIND("lung",C1498))),"NA")</f>
        <v>NA</v>
      </c>
      <c r="AR1498" t="str">
        <f>IF(OR(Table1[[#This Row],[Rodents]],Table1[[#This Row],[Human]],Table1[[#This Row],[Pig]]),OR(ISNUMBER(FIND("skin",C1498)),ISNUMBER(FIND("dermal",C1498))),"NA")</f>
        <v>NA</v>
      </c>
      <c r="AS1498" t="str">
        <f>IF(OR(Table1[[#This Row],[Rodents]],Table1[[#This Row],[Human]],Table1[[#This Row],[Pig]]),OR(ISNUMBER(FIND("liver",C1498)),ISNUMBER(FIND("hepat",C1498))),"NA")</f>
        <v>NA</v>
      </c>
      <c r="AT1498" t="str">
        <f>IF(OR(Table1[[#This Row],[Rodents]],Table1[[#This Row],[Human]],Table1[[#This Row],[Pig]]),OR(ISNUMBER(FIND("kidney",C1498)),ISNUMBER(FIND("neph",C1498))),"NA")</f>
        <v>NA</v>
      </c>
      <c r="AU1498" t="str">
        <f>IF(OR(Table1[[#This Row],[Rodents]],Table1[[#This Row],[Human]],Table1[[#This Row],[Pig]]),OR(ISNUMBER(FIND("brain",C1498)),ISNUMBER(FIND("neur",C1498)),ISNUMBER(FIND("nerv",C1498))),"NA")</f>
        <v>NA</v>
      </c>
      <c r="AV1498" t="str">
        <f>IF(OR(Table1[[#This Row],[Rodents]],Table1[[#This Row],[Human]],Table1[[#This Row],[Pig]]),OR(ISNUMBER(FIND("heart",C1498)),ISNUMBER(FIND("cardi",C1498))),"NA")</f>
        <v>NA</v>
      </c>
      <c r="AW1498" t="str">
        <f>IF(OR(Table1[[#This Row],[Rodents]],Table1[[#This Row],[Human]],Table1[[#This Row],[Pig]]),OR(ISNUMBER(FIND("gastro",C1498)),ISNUMBER(FIND("intesti",C1498)),ISNUMBER(FIND("stomach",C1498))),"NA")</f>
        <v>NA</v>
      </c>
      <c r="AX1498" t="str">
        <f>IF(OR(Table1[[#This Row],[Rodents]],Table1[[#This Row],[Human]],Table1[[#This Row],[Pig]]),NOT(OR(AQ1498,AR1498,AS1498,AT1498,AU1498,AV1498,AW1498)),"NA")</f>
        <v>NA</v>
      </c>
      <c r="AY1498" t="b">
        <f>OR(ISNUMBER(FIND("SWCNT",C1498)),ISNUMBER(FIND("SWNT",C1498)),ISNUMBER(FIND("single-wall",C1498)),ISNUMBER(FIND("single wall",C1498)),ISNUMBER(FIND("Single wall",C1498)),ISNUMBER(FIND("Single-wall",C1498)),ISNUMBER(FIND("SWCNT",B1498)),ISNUMBER(FIND("SWNT",B1498)),ISNUMBER(FIND("single-wall",B1498)),ISNUMBER(FIND("single wall",B1498)),ISNUMBER(FIND("Single-wall",B1498)),ISNUMBER(FIND("Single wall",B1498)))</f>
        <v>0</v>
      </c>
      <c r="AZ1498" t="b">
        <f>OR(ISNUMBER(FIND("MWCNT",C1498)),ISNUMBER(FIND("MWNT",C1498)),ISNUMBER(FIND("multi-wall",C1498)),ISNUMBER(FIND("multi wall",C1498)),ISNUMBER(FIND("multiwall",C1498)),ISNUMBER(FIND("Multi-wall",C1498)),ISNUMBER(FIND("Multi wall",C1498)),ISNUMBER(FIND("Multiwall",C1498)),ISNUMBER(FIND("MWCNT",B1498)),ISNUMBER(FIND("MWNT",B1498)),ISNUMBER(FIND("multi-wall",B1498)),ISNUMBER(FIND("multi wall",B1498)),ISNUMBER(FIND("multiwall",B1498)),ISNUMBER(FIND("Multi-wall",B1498)),ISNUMBER(FIND("Multi wall",B1498)),ISNUMBER(FIND("Multiwall",B1498)),ISNUMBER(FIND("Double-wall",B1498)),ISNUMBER(FIND("Double wall",B1498)),ISNUMBER(FIND("Doublewall",B1498)),ISNUMBER(FIND("double-wall",B1498)),ISNUMBER(FIND("double wall",B1498)),ISNUMBER(FIND("doublewall",B1498)))</f>
        <v>1</v>
      </c>
      <c r="BA1498" t="b">
        <f>AND(Table1[[#This Row],[SWCNT]],Table1[[#This Row],[MWCNT]])</f>
        <v>0</v>
      </c>
      <c r="BB1498" t="b">
        <f>IF(Table1[[#This Row],[SWCNT]]=TRUE,FALSE,IF(Table1[[#This Row],[MWCNT]]=TRUE,FALSE,TRUE))</f>
        <v>0</v>
      </c>
      <c r="BC1498" s="18"/>
    </row>
    <row r="1499" spans="1:55" ht="259">
      <c r="A1499" t="s">
        <v>2797</v>
      </c>
      <c r="B1499" s="2" t="s">
        <v>2798</v>
      </c>
      <c r="C1499" s="16" t="s">
        <v>2799</v>
      </c>
      <c r="D1499" s="17" t="s">
        <v>2800</v>
      </c>
      <c r="E1499" s="2">
        <v>2016</v>
      </c>
      <c r="F1499" t="b">
        <f>OR(ISNUMBER(FIND("cytotoxic",C1499)),ISNUMBER(FIND("Cytotoxic",C1499)),ISNUMBER(FIND("cellular toxicity",C1499)),ISNUMBER(FIND("cell death",C1499)),ISNUMBER(FIND("viable",C1499)),ISNUMBER(FIND("phytotoxic",C1499)),ISNUMBER(FIND("acute toxicity",C1499)),ISNUMBER(FIND("MTT",C1499)),ISNUMBER(FIND("survival",C1499)),ISNUMBER(FIND("prolifer",C1499)),ISNUMBER(FIND("apoptosis",C1499)),ISNUMBER(FIND("neurotoxic",C1499)),ISNUMBER(FIND("  lysis ",C1499)),ISNUMBER(FIND("necrosis",C1499)),ISNUMBER(FIND("cellular death",C1499))*3,ISNUMBER(FIND("LDH",C1499)),ISNUMBER(FIND("Acute toxicity",C1499)))</f>
        <v>1</v>
      </c>
      <c r="G1499" t="b">
        <f>OR(ISNUMBER(FIND("genotoxic",C1499)),ISNUMBER(FIND("genotoxicity",C1499)),ISNUMBER(FIND("DNA damage",C1499)),ISNUMBER(FIND("DNA",C1499)),ISNUMBER(FIND("RNA",C1499)),ISNUMBER(FIND("mesothelioma",C1499)),ISNUMBER(FIND("carcino",C1499)),ISNUMBER(FIND("mutagen",C1499)),ISNUMBER(FIND("genetic",C1499)))</f>
        <v>1</v>
      </c>
      <c r="H1499" t="b">
        <f>OR(ISNUMBER(FIND("inflammatory",C1499)),ISNUMBER(FIND("inflamm",C1499)))</f>
        <v>0</v>
      </c>
      <c r="I1499" t="b">
        <f>OR(ISNUMBER(FIND("immune",C1499)),ISNUMBER(FIND("immunological",C1499)),ISNUMBER(FIND("interleuk",C1499)),ISNUMBER(FIND("platelet activation",C1499)),ISNUMBER(FIND("monocyte",C1499)),ISNUMBER(FIND("leukocyte",C1499)),ISNUMBER(FIND("cytokine",C1499)),ISNUMBER(FIND("CD4",C1499)),ISNUMBER(FIND("CD8",C1499)),ISNUMBER(FIND("T-cell",C1499)))</f>
        <v>0</v>
      </c>
      <c r="J1499" t="b">
        <f>OR(ISNUMBER(FIND("reactive oxygen",C1499)),ISNUMBER(FIND("ROS",C1499)),ISNUMBER(FIND("free radical",C1499)),ISNUMBER(FIND("oxidative stress",C1499)),ISNUMBER(FIND("peroxid",C1499)),ISNUMBER(FIND("oxidative",C1499)),ISNUMBER(FIND("antioxid",C1499)))</f>
        <v>0</v>
      </c>
      <c r="K1499" t="b">
        <f>OR(ISNUMBER(FIND("autophag",C1499)))</f>
        <v>0</v>
      </c>
      <c r="L1499" t="b">
        <f>OR(ISNUMBER(FIND("morpholog",C1499)))</f>
        <v>0</v>
      </c>
      <c r="M1499" t="b">
        <f>OR(ISNUMBER(FIND("fibrosis",C1499)),ISNUMBER(FIND("Fibrosis",C1499)),ISNUMBER(FIND("fibrot",C1499)))</f>
        <v>0</v>
      </c>
      <c r="N1499" t="b">
        <f>OR(ISNUMBER(FIND("offspring",C1499)),ISNUMBER(FIND("Parental",C1499)),ISNUMBER(FIND("parental",C1499)),ISNUMBER(FIND("germline",C1499)),ISNUMBER(FIND("reproduc",C1499)),ISNUMBER(FIND("embryo",C1499)))</f>
        <v>0</v>
      </c>
      <c r="O1499" t="b">
        <f>OR(ISNUMBER(FIND("metabol",C1499)),ISNUMBER(FIND("Metabol",C1499)),ISNUMBER(FIND("digest",C1499)),ISNUMBER(FIND("mitochon",C1499)))</f>
        <v>0</v>
      </c>
      <c r="P1499" t="b">
        <f>OR(ISNUMBER(FIND("ecotox",C1499)),ISNUMBER(FIND("Ecotox",B1499)),ISNUMBER(FIND("ecotox",B1499)),ISNUMBER(FIND("Ecotox",C1499)))</f>
        <v>0</v>
      </c>
      <c r="Q1499" t="b">
        <f>OR(ISNUMBER(FIND("Bioaccum",C1499)),ISNUMBER(FIND("bioaccum",C1499)),ISNUMBER(FIND("accum",C1499)))</f>
        <v>0</v>
      </c>
      <c r="R1499" t="b">
        <f>OR(ISNUMBER(FIND("Occupation",C1499)),ISNUMBER(FIND("occupation",C1499)),ISNUMBER(FIND("worker",C1499)),ISNUMBER(FIND("workforce",C1499)))</f>
        <v>0</v>
      </c>
      <c r="S1499" t="b">
        <f>NOT(OR(F1499,G1499,H1499,I1499,J1499,K1499,L1499,M1499,N1499,O1499,P1499,Q1499,R1499))</f>
        <v>0</v>
      </c>
      <c r="U1499" t="b">
        <f>OR(Table1[[#This Row],[Inflammation]],Table1[[#This Row],[Immune]])</f>
        <v>0</v>
      </c>
      <c r="V1499" t="str">
        <f>IF(OR(Table1[[#This Row],[Rodents]],Table1[[#This Row],[Human]],Table1[[#This Row],[Pig]]),OR(ISNUMBER(FIND("intratrach",C1499)),ISNUMBER(FIND("nasal ",C1499)),ISNUMBER(FIND("instill",C1499))),"NA")</f>
        <v>NA</v>
      </c>
      <c r="W1499" t="str">
        <f>IF(OR(Table1[[#This Row],[Rodents]],Table1[[#This Row],[Human]],Table1[[#This Row],[Pig]]),OR(ISNUMBER(FIND("dermal",C1499)),ISNUMBER(FIND("skin ",C1499))),"NA")</f>
        <v>NA</v>
      </c>
      <c r="X1499" t="str">
        <f>IF(OR(Table1[[#This Row],[Rodents]],Table1[[#This Row],[Human]],Table1[[#This Row],[Pig]]),OR(ISNUMBER(FIND("injected",C1499)),ISNUMBER(FIND("periton",C1499)),ISNUMBER(FIND("intrascrot",C1499))),"NA")</f>
        <v>NA</v>
      </c>
      <c r="Y1499" t="str">
        <f>IF(OR(Table1[[#This Row],[Rodents]],Table1[[#This Row],[Human]],Table1[[#This Row],[Pig]]),NOT(OR(Table1[[#This Row],[Inhaled/Intratracheal/intranasal]],Table1[[#This Row],[Dermal]],Table1[[#This Row],[Injected]])),"NA")</f>
        <v>NA</v>
      </c>
      <c r="AA1499" t="b">
        <f>OR(ISNUMBER(FIND("fish ",C1499)),ISNUMBER(FIND("Fish ",C1499)),ISNUMBER(FIND("aquatic",C1499)),ISNUMBER(FIND("daphnids",C1499)),ISNUMBER(FIND("Carcinus maenas",C1499)),ISNUMBER(FIND("Daphnia",C1499)),ISNUMBER(FIND("Ruditapes philippinarum",C1499)),ISNUMBER(FIND("daphnia",C1499)),ISNUMBER(FIND("marine",C1499)),ISNUMBER(FIND("mussel",C1499)),ISNUMBER(FIND("algae",C1499)),ISNUMBER(FIND("Donax faba",C1499)),ISNUMBER(FIND("estuarine",C1499)),ISNUMBER(FIND("snail",C1499)),ISNUMBER(FIND("Prorocentrum donghaiense",C1499)) )</f>
        <v>0</v>
      </c>
      <c r="AB1499" t="b">
        <f>OR(ISNUMBER(FIND(" rat ",C1499)),ISNUMBER(FIND(" rats ",C1499)),ISNUMBER(FIND(" Rats ",C1499)),ISNUMBER(FIND(" Rat ",C1499)),ISNUMBER(FIND(" rat.",C1499)),ISNUMBER(FIND(" rats.",C1499)),ISNUMBER(FIND("mouse",C1499)),ISNUMBER(FIND("mice",C1499)), ISNUMBER(FIND(" Mice",C1499)))</f>
        <v>0</v>
      </c>
      <c r="AC1499" t="b">
        <f>OR(ISNUMBER(FIND(" cell ",C1499)),ISNUMBER(FIND("fibroblast",C1499)),ISNUMBER(FIND("macrophage",C1499)),ISNUMBER(FIND("epithelial",C1499)),ISNUMBER(FIND("endothelial",C1499)),ISNUMBER(FIND("neuron",C1499)),ISNUMBER(FIND(" cells ",C1499)),ISNUMBER(FIND("RBC",C1499)),ISNUMBER(FIND("mitochond",C1499)),ISNUMBER(FIND("adipocyte",C1499)),ISNUMBER(FIND("osteo",C1499)),ISNUMBER(FIND("keratin",C1499)),ISNUMBER(FIND(" cell's ",C1499)),ISNUMBER(FIND("eukary",C1499)),ISNUMBER(FIND("sperm",C1499)))</f>
        <v>1</v>
      </c>
      <c r="AD1499" t="b">
        <f>OR(ISNUMBER(FIND("human",B1499)),ISNUMBER(FIND("workers",B1499)),ISNUMBER(FIND("workforces",B1499)),ISNUMBER(FIND("occupational",B1499)),ISNUMBER(FIND("Case report",B1499)),ISNUMBER(FIND("Workplaces",B1499)),ISNUMBER(FIND("worker",B1499)))</f>
        <v>0</v>
      </c>
      <c r="AE1499" t="b">
        <f>OR(ISNUMBER(FIND(" plant ",C1499)),ISNUMBER(FIND("Plant ",C1499)),ISNUMBER(FIND("tomato",C1499)),ISNUMBER(FIND("plants",C1499)),ISNUMBER(FIND("Plants",C1499)),ISNUMBER(FIND("algae",C1499)),ISNUMBER(FIND("lettuce",C1499)),ISNUMBER(FIND("green gram sprouts ",C1499)),ISNUMBER(FIND("Cucurbita pepo",C1499)),ISNUMBER(FIND("bean ",C1499)),ISNUMBER(FIND("chloroplast",C1499)),ISNUMBER(FIND("chlorophyll",C1499)),ISNUMBER(FIND("seedling",C1499)),ISNUMBER(FIND("canola",C1499)),ISNUMBER(FIND("shoot",C1499)),ISNUMBER(FIND("photosynthes",C1499)),ISNUMBER(FIND(" leaves ",C1499)),,ISNUMBER(FIND("agriculture",C1499)),ISNUMBER(FIND(" crops ",C1499)))</f>
        <v>0</v>
      </c>
      <c r="AF1499" t="b">
        <f>OR(ISNUMBER(FIND("bacteria",C1499)),ISNUMBER(FIND("Bacteria",C1499)),ISNUMBER(FIND("Bacterium",C1499)),ISNUMBER(FIND("bacterium",C1499)),ISNUMBER(FIND(" coli ",C1499)))</f>
        <v>0</v>
      </c>
      <c r="AG1499" t="b">
        <f>OR(ISNUMBER(FIND("fungi",C1499)),ISNUMBER(FIND("Fungi",C1499)),ISNUMBER(FIND("fungus",C1499)),ISNUMBER(FIND("Fungus",C1499)),ISNUMBER(FIND("mushroom",C1499)),ISNUMBER(FIND("Mushroom",C1499)),ISNUMBER(FIND(" mold ",C1499)))</f>
        <v>0</v>
      </c>
      <c r="AH1499" t="b">
        <f>OR(ISNUMBER(FIND("Pig ",C1499)),ISNUMBER(FIND("pig ",C1499)),ISNUMBER(FIND("Pigs ",C1499)),ISNUMBER(FIND("pigs ",C1499)))</f>
        <v>0</v>
      </c>
      <c r="AI1499" t="b">
        <f>OR(ISNUMBER(FIND(" C. elegans",C1499)),ISNUMBER(FIND("Caenorhabditis elegans",C1499)),ISNUMBER(FIND("earthworms",C1499)),ISNUMBER(FIND(" Ficopomatus enigmaticus",C1499)),ISNUMBER(FIND("larva",C1499)),ISNUMBER(FIND("Lumbriculus variegatus",C1499)),ISNUMBER(FIND("nematode",C1499)))</f>
        <v>0</v>
      </c>
      <c r="AJ1499" t="b">
        <f>NOT(OR(AA1499,AB1499,AC1499,AD1499,AE1499,AF1499,AG1499,AH1499,AI1499))</f>
        <v>0</v>
      </c>
      <c r="AL1499" t="b">
        <f>OR(AA1499,AB1499,AD1499,AE1499,AF1499,AG1499,AH1499,AI1499)</f>
        <v>0</v>
      </c>
      <c r="AM1499" t="b">
        <f>IF(Table1[[#This Row],[In vivo?]],IF(Table1[[#This Row],[Cell]],FALSE,TRUE),FALSE)</f>
        <v>0</v>
      </c>
      <c r="AN1499" t="b">
        <f>AND(AC1499,AL1499)</f>
        <v>0</v>
      </c>
      <c r="AO1499" t="b">
        <f>IF(Table1[[#This Row],[Cell]],IF(Table1[[#This Row],[In vivo?]],FALSE,TRUE),FALSE)</f>
        <v>1</v>
      </c>
      <c r="AP1499" t="b">
        <f>NOT(OR(Table1[[#This Row],[In vivo?]],Table1[[#This Row],[Only in Cell]]))</f>
        <v>0</v>
      </c>
      <c r="AQ1499" t="str">
        <f>IF(OR(Table1[[#This Row],[Rodents]],Table1[[#This Row],[Human]],Table1[[#This Row],[Pig]]),OR(ISNUMBER(FIND("pulmonary",C1499)),ISNUMBER(FIND("lung",C1499))),"NA")</f>
        <v>NA</v>
      </c>
      <c r="AR1499" t="str">
        <f>IF(OR(Table1[[#This Row],[Rodents]],Table1[[#This Row],[Human]],Table1[[#This Row],[Pig]]),OR(ISNUMBER(FIND("skin",C1499)),ISNUMBER(FIND("dermal",C1499))),"NA")</f>
        <v>NA</v>
      </c>
      <c r="AS1499" t="str">
        <f>IF(OR(Table1[[#This Row],[Rodents]],Table1[[#This Row],[Human]],Table1[[#This Row],[Pig]]),OR(ISNUMBER(FIND("liver",C1499)),ISNUMBER(FIND("hepat",C1499))),"NA")</f>
        <v>NA</v>
      </c>
      <c r="AT1499" t="str">
        <f>IF(OR(Table1[[#This Row],[Rodents]],Table1[[#This Row],[Human]],Table1[[#This Row],[Pig]]),OR(ISNUMBER(FIND("kidney",C1499)),ISNUMBER(FIND("neph",C1499))),"NA")</f>
        <v>NA</v>
      </c>
      <c r="AU1499" t="str">
        <f>IF(OR(Table1[[#This Row],[Rodents]],Table1[[#This Row],[Human]],Table1[[#This Row],[Pig]]),OR(ISNUMBER(FIND("brain",C1499)),ISNUMBER(FIND("neur",C1499)),ISNUMBER(FIND("nerv",C1499))),"NA")</f>
        <v>NA</v>
      </c>
      <c r="AV1499" t="str">
        <f>IF(OR(Table1[[#This Row],[Rodents]],Table1[[#This Row],[Human]],Table1[[#This Row],[Pig]]),OR(ISNUMBER(FIND("heart",C1499)),ISNUMBER(FIND("cardi",C1499))),"NA")</f>
        <v>NA</v>
      </c>
      <c r="AW1499" t="str">
        <f>IF(OR(Table1[[#This Row],[Rodents]],Table1[[#This Row],[Human]],Table1[[#This Row],[Pig]]),OR(ISNUMBER(FIND("gastro",C1499)),ISNUMBER(FIND("intesti",C1499)),ISNUMBER(FIND("stomach",C1499))),"NA")</f>
        <v>NA</v>
      </c>
      <c r="AX1499" t="str">
        <f>IF(OR(Table1[[#This Row],[Rodents]],Table1[[#This Row],[Human]],Table1[[#This Row],[Pig]]),NOT(OR(AQ1499,AR1499,AS1499,AT1499,AU1499,AV1499,AW1499)),"NA")</f>
        <v>NA</v>
      </c>
      <c r="AY1499" t="b">
        <f>OR(ISNUMBER(FIND("SWCNT",C1499)),ISNUMBER(FIND("SWNT",C1499)),ISNUMBER(FIND("single-wall",C1499)),ISNUMBER(FIND("single wall",C1499)),ISNUMBER(FIND("Single wall",C1499)),ISNUMBER(FIND("Single-wall",C1499)),ISNUMBER(FIND("SWCNT",B1499)),ISNUMBER(FIND("SWNT",B1499)),ISNUMBER(FIND("single-wall",B1499)),ISNUMBER(FIND("single wall",B1499)),ISNUMBER(FIND("Single-wall",B1499)),ISNUMBER(FIND("Single wall",B1499)))</f>
        <v>0</v>
      </c>
      <c r="AZ1499" t="b">
        <f>OR(ISNUMBER(FIND("MWCNT",C1499)),ISNUMBER(FIND("MWNT",C1499)),ISNUMBER(FIND("multi-wall",C1499)),ISNUMBER(FIND("multi wall",C1499)),ISNUMBER(FIND("multiwall",C1499)),ISNUMBER(FIND("Multi-wall",C1499)),ISNUMBER(FIND("Multi wall",C1499)),ISNUMBER(FIND("Multiwall",C1499)),ISNUMBER(FIND("MWCNT",B1499)),ISNUMBER(FIND("MWNT",B1499)),ISNUMBER(FIND("multi-wall",B1499)),ISNUMBER(FIND("multi wall",B1499)),ISNUMBER(FIND("multiwall",B1499)),ISNUMBER(FIND("Multi-wall",B1499)),ISNUMBER(FIND("Multi wall",B1499)),ISNUMBER(FIND("Multiwall",B1499)),ISNUMBER(FIND("Double-wall",B1499)),ISNUMBER(FIND("Double wall",B1499)),ISNUMBER(FIND("Doublewall",B1499)),ISNUMBER(FIND("double-wall",B1499)),ISNUMBER(FIND("double wall",B1499)),ISNUMBER(FIND("doublewall",B1499)))</f>
        <v>1</v>
      </c>
      <c r="BA1499" t="b">
        <f>AND(Table1[[#This Row],[SWCNT]],Table1[[#This Row],[MWCNT]])</f>
        <v>0</v>
      </c>
      <c r="BB1499" t="b">
        <f>IF(Table1[[#This Row],[SWCNT]]=TRUE,FALSE,IF(Table1[[#This Row],[MWCNT]]=TRUE,FALSE,TRUE))</f>
        <v>0</v>
      </c>
      <c r="BC1499" s="18"/>
    </row>
    <row r="1500" spans="1:55" ht="148">
      <c r="A1500" t="s">
        <v>2817</v>
      </c>
      <c r="B1500" s="2" t="s">
        <v>2818</v>
      </c>
      <c r="C1500" s="16" t="s">
        <v>2819</v>
      </c>
      <c r="D1500" s="17" t="s">
        <v>120</v>
      </c>
      <c r="E1500" s="2">
        <v>2016</v>
      </c>
      <c r="F1500" t="b">
        <f>OR(ISNUMBER(FIND("cytotoxic",C1500)),ISNUMBER(FIND("Cytotoxic",C1500)),ISNUMBER(FIND("cellular toxicity",C1500)),ISNUMBER(FIND("cell death",C1500)),ISNUMBER(FIND("viable",C1500)),ISNUMBER(FIND("phytotoxic",C1500)),ISNUMBER(FIND("acute toxicity",C1500)),ISNUMBER(FIND("MTT",C1500)),ISNUMBER(FIND("survival",C1500)),ISNUMBER(FIND("prolifer",C1500)),ISNUMBER(FIND("apoptosis",C1500)),ISNUMBER(FIND("neurotoxic",C1500)),ISNUMBER(FIND("  lysis ",C1500)),ISNUMBER(FIND("necrosis",C1500)),ISNUMBER(FIND("cellular death",C1500))*3,ISNUMBER(FIND("LDH",C1500)),ISNUMBER(FIND("Acute toxicity",C1500)))</f>
        <v>0</v>
      </c>
      <c r="G1500" t="b">
        <f>OR(ISNUMBER(FIND("genotoxic",C1500)),ISNUMBER(FIND("genotoxicity",C1500)),ISNUMBER(FIND("DNA damage",C1500)),ISNUMBER(FIND("DNA",C1500)),ISNUMBER(FIND("RNA",C1500)),ISNUMBER(FIND("mesothelioma",C1500)),ISNUMBER(FIND("carcino",C1500)),ISNUMBER(FIND("mutagen",C1500)),ISNUMBER(FIND("genetic",C1500)))</f>
        <v>0</v>
      </c>
      <c r="H1500" t="b">
        <f>OR(ISNUMBER(FIND("inflammatory",C1500)),ISNUMBER(FIND("inflamm",C1500)))</f>
        <v>0</v>
      </c>
      <c r="I1500" t="b">
        <f>OR(ISNUMBER(FIND("immune",C1500)),ISNUMBER(FIND("immunological",C1500)),ISNUMBER(FIND("interleuk",C1500)),ISNUMBER(FIND("platelet activation",C1500)),ISNUMBER(FIND("monocyte",C1500)),ISNUMBER(FIND("leukocyte",C1500)),ISNUMBER(FIND("cytokine",C1500)),ISNUMBER(FIND("CD4",C1500)),ISNUMBER(FIND("CD8",C1500)),ISNUMBER(FIND("T-cell",C1500)))</f>
        <v>0</v>
      </c>
      <c r="J1500" t="b">
        <f>OR(ISNUMBER(FIND("reactive oxygen",C1500)),ISNUMBER(FIND("ROS",C1500)),ISNUMBER(FIND("free radical",C1500)),ISNUMBER(FIND("oxidative stress",C1500)),ISNUMBER(FIND("peroxid",C1500)),ISNUMBER(FIND("oxidative",C1500)),ISNUMBER(FIND("antioxid",C1500)))</f>
        <v>1</v>
      </c>
      <c r="K1500" t="b">
        <f>OR(ISNUMBER(FIND("autophag",C1500)))</f>
        <v>0</v>
      </c>
      <c r="L1500" t="b">
        <f>OR(ISNUMBER(FIND("morpholog",C1500)))</f>
        <v>0</v>
      </c>
      <c r="M1500" t="b">
        <f>OR(ISNUMBER(FIND("fibrosis",C1500)),ISNUMBER(FIND("Fibrosis",C1500)),ISNUMBER(FIND("fibrot",C1500)))</f>
        <v>0</v>
      </c>
      <c r="N1500" t="b">
        <f>OR(ISNUMBER(FIND("offspring",C1500)),ISNUMBER(FIND("Parental",C1500)),ISNUMBER(FIND("parental",C1500)),ISNUMBER(FIND("germline",C1500)),ISNUMBER(FIND("reproduc",C1500)),ISNUMBER(FIND("embryo",C1500)))</f>
        <v>0</v>
      </c>
      <c r="O1500" t="b">
        <f>OR(ISNUMBER(FIND("metabol",C1500)),ISNUMBER(FIND("Metabol",C1500)),ISNUMBER(FIND("digest",C1500)),ISNUMBER(FIND("mitochon",C1500)))</f>
        <v>0</v>
      </c>
      <c r="P1500" t="b">
        <f>OR(ISNUMBER(FIND("ecotox",C1500)),ISNUMBER(FIND("Ecotox",B1500)),ISNUMBER(FIND("ecotox",B1500)),ISNUMBER(FIND("Ecotox",C1500)))</f>
        <v>1</v>
      </c>
      <c r="Q1500" t="b">
        <f>OR(ISNUMBER(FIND("Bioaccum",C1500)),ISNUMBER(FIND("bioaccum",C1500)),ISNUMBER(FIND("accum",C1500)))</f>
        <v>0</v>
      </c>
      <c r="R1500" t="b">
        <f>OR(ISNUMBER(FIND("Occupation",C1500)),ISNUMBER(FIND("occupation",C1500)),ISNUMBER(FIND("worker",C1500)),ISNUMBER(FIND("workforce",C1500)))</f>
        <v>0</v>
      </c>
      <c r="S1500" t="b">
        <f>NOT(OR(F1500,G1500,H1500,I1500,J1500,K1500,L1500,M1500,N1500,O1500,P1500,Q1500,R1500))</f>
        <v>0</v>
      </c>
      <c r="U1500" t="b">
        <f>OR(Table1[[#This Row],[Inflammation]],Table1[[#This Row],[Immune]])</f>
        <v>0</v>
      </c>
      <c r="V1500" t="str">
        <f>IF(OR(Table1[[#This Row],[Rodents]],Table1[[#This Row],[Human]],Table1[[#This Row],[Pig]]),OR(ISNUMBER(FIND("intratrach",C1500)),ISNUMBER(FIND("nasal ",C1500)),ISNUMBER(FIND("instill",C1500))),"NA")</f>
        <v>NA</v>
      </c>
      <c r="W1500" t="str">
        <f>IF(OR(Table1[[#This Row],[Rodents]],Table1[[#This Row],[Human]],Table1[[#This Row],[Pig]]),OR(ISNUMBER(FIND("dermal",C1500)),ISNUMBER(FIND("skin ",C1500))),"NA")</f>
        <v>NA</v>
      </c>
      <c r="X1500" t="str">
        <f>IF(OR(Table1[[#This Row],[Rodents]],Table1[[#This Row],[Human]],Table1[[#This Row],[Pig]]),OR(ISNUMBER(FIND("injected",C1500)),ISNUMBER(FIND("periton",C1500)),ISNUMBER(FIND("intrascrot",C1500))),"NA")</f>
        <v>NA</v>
      </c>
      <c r="Y1500" t="str">
        <f>IF(OR(Table1[[#This Row],[Rodents]],Table1[[#This Row],[Human]],Table1[[#This Row],[Pig]]),NOT(OR(Table1[[#This Row],[Inhaled/Intratracheal/intranasal]],Table1[[#This Row],[Dermal]],Table1[[#This Row],[Injected]])),"NA")</f>
        <v>NA</v>
      </c>
      <c r="AA1500" t="b">
        <f>OR(ISNUMBER(FIND("fish ",C1500)),ISNUMBER(FIND("Fish ",C1500)),ISNUMBER(FIND("aquatic",C1500)),ISNUMBER(FIND("daphnids",C1500)),ISNUMBER(FIND("Carcinus maenas",C1500)),ISNUMBER(FIND("Daphnia",C1500)),ISNUMBER(FIND("Ruditapes philippinarum",C1500)),ISNUMBER(FIND("daphnia",C1500)),ISNUMBER(FIND("marine",C1500)),ISNUMBER(FIND("mussel",C1500)),ISNUMBER(FIND("algae",C1500)),ISNUMBER(FIND("Donax faba",C1500)),ISNUMBER(FIND("estuarine",C1500)),ISNUMBER(FIND("snail",C1500)),ISNUMBER(FIND("Prorocentrum donghaiense",C1500)) )</f>
        <v>1</v>
      </c>
      <c r="AB1500" t="b">
        <f>OR(ISNUMBER(FIND(" rat ",C1500)),ISNUMBER(FIND(" rats ",C1500)),ISNUMBER(FIND(" Rats ",C1500)),ISNUMBER(FIND(" Rat ",C1500)),ISNUMBER(FIND(" rat.",C1500)),ISNUMBER(FIND(" rats.",C1500)),ISNUMBER(FIND("mouse",C1500)),ISNUMBER(FIND("mice",C1500)), ISNUMBER(FIND(" Mice",C1500)))</f>
        <v>0</v>
      </c>
      <c r="AC1500" t="b">
        <f>OR(ISNUMBER(FIND(" cell ",C1500)),ISNUMBER(FIND("fibroblast",C1500)),ISNUMBER(FIND("macrophage",C1500)),ISNUMBER(FIND("epithelial",C1500)),ISNUMBER(FIND("endothelial",C1500)),ISNUMBER(FIND("neuron",C1500)),ISNUMBER(FIND(" cells ",C1500)),ISNUMBER(FIND("RBC",C1500)),ISNUMBER(FIND("mitochond",C1500)),ISNUMBER(FIND("adipocyte",C1500)),ISNUMBER(FIND("osteo",C1500)),ISNUMBER(FIND("keratin",C1500)),ISNUMBER(FIND(" cell's ",C1500)),ISNUMBER(FIND("eukary",C1500)),ISNUMBER(FIND("sperm",C1500)))</f>
        <v>0</v>
      </c>
      <c r="AD1500" t="b">
        <f>OR(ISNUMBER(FIND("human",B1500)),ISNUMBER(FIND("workers",B1500)),ISNUMBER(FIND("workforces",B1500)),ISNUMBER(FIND("occupational",B1500)),ISNUMBER(FIND("Case report",B1500)),ISNUMBER(FIND("Workplaces",B1500)),ISNUMBER(FIND("worker",B1500)))</f>
        <v>0</v>
      </c>
      <c r="AE1500" t="b">
        <f>OR(ISNUMBER(FIND(" plant ",C1500)),ISNUMBER(FIND("Plant ",C1500)),ISNUMBER(FIND("tomato",C1500)),ISNUMBER(FIND("plants",C1500)),ISNUMBER(FIND("Plants",C1500)),ISNUMBER(FIND("algae",C1500)),ISNUMBER(FIND("lettuce",C1500)),ISNUMBER(FIND("green gram sprouts ",C1500)),ISNUMBER(FIND("Cucurbita pepo",C1500)),ISNUMBER(FIND("bean ",C1500)),ISNUMBER(FIND("chloroplast",C1500)),ISNUMBER(FIND("chlorophyll",C1500)),ISNUMBER(FIND("seedling",C1500)),ISNUMBER(FIND("canola",C1500)),ISNUMBER(FIND("shoot",C1500)),ISNUMBER(FIND("photosynthes",C1500)),ISNUMBER(FIND(" leaves ",C1500)),,ISNUMBER(FIND("agriculture",C1500)),ISNUMBER(FIND(" crops ",C1500)))</f>
        <v>1</v>
      </c>
      <c r="AF1500" t="b">
        <f>OR(ISNUMBER(FIND("bacteria",C1500)),ISNUMBER(FIND("Bacteria",C1500)),ISNUMBER(FIND("Bacterium",C1500)),ISNUMBER(FIND("bacterium",C1500)),ISNUMBER(FIND(" coli ",C1500)))</f>
        <v>0</v>
      </c>
      <c r="AG1500" t="b">
        <f>OR(ISNUMBER(FIND("fungi",C1500)),ISNUMBER(FIND("Fungi",C1500)),ISNUMBER(FIND("fungus",C1500)),ISNUMBER(FIND("Fungus",C1500)),ISNUMBER(FIND("mushroom",C1500)),ISNUMBER(FIND("Mushroom",C1500)),ISNUMBER(FIND(" mold ",C1500)))</f>
        <v>0</v>
      </c>
      <c r="AH1500" t="b">
        <f>OR(ISNUMBER(FIND("Pig ",C1500)),ISNUMBER(FIND("pig ",C1500)),ISNUMBER(FIND("Pigs ",C1500)),ISNUMBER(FIND("pigs ",C1500)))</f>
        <v>0</v>
      </c>
      <c r="AI1500" t="b">
        <f>OR(ISNUMBER(FIND(" C. elegans",C1500)),ISNUMBER(FIND("Caenorhabditis elegans",C1500)),ISNUMBER(FIND("earthworms",C1500)),ISNUMBER(FIND(" Ficopomatus enigmaticus",C1500)),ISNUMBER(FIND("larva",C1500)),ISNUMBER(FIND("Lumbriculus variegatus",C1500)),ISNUMBER(FIND("nematode",C1500)))</f>
        <v>0</v>
      </c>
      <c r="AJ1500" t="b">
        <f>NOT(OR(AA1500,AB1500,AC1500,AD1500,AE1500,AF1500,AG1500,AH1500,AI1500))</f>
        <v>0</v>
      </c>
      <c r="AL1500" t="b">
        <f>OR(AA1500,AB1500,AD1500,AE1500,AF1500,AG1500,AH1500,AI1500)</f>
        <v>1</v>
      </c>
      <c r="AM1500" t="b">
        <f>IF(Table1[[#This Row],[In vivo?]],IF(Table1[[#This Row],[Cell]],FALSE,TRUE),FALSE)</f>
        <v>1</v>
      </c>
      <c r="AN1500" t="b">
        <f>AND(AC1500,AL1500)</f>
        <v>0</v>
      </c>
      <c r="AO1500" t="b">
        <f>IF(Table1[[#This Row],[Cell]],IF(Table1[[#This Row],[In vivo?]],FALSE,TRUE),FALSE)</f>
        <v>0</v>
      </c>
      <c r="AP1500" t="b">
        <f>NOT(OR(Table1[[#This Row],[In vivo?]],Table1[[#This Row],[Only in Cell]]))</f>
        <v>0</v>
      </c>
      <c r="AQ1500" t="str">
        <f>IF(OR(Table1[[#This Row],[Rodents]],Table1[[#This Row],[Human]],Table1[[#This Row],[Pig]]),OR(ISNUMBER(FIND("pulmonary",C1500)),ISNUMBER(FIND("lung",C1500))),"NA")</f>
        <v>NA</v>
      </c>
      <c r="AR1500" t="str">
        <f>IF(OR(Table1[[#This Row],[Rodents]],Table1[[#This Row],[Human]],Table1[[#This Row],[Pig]]),OR(ISNUMBER(FIND("skin",C1500)),ISNUMBER(FIND("dermal",C1500))),"NA")</f>
        <v>NA</v>
      </c>
      <c r="AS1500" t="str">
        <f>IF(OR(Table1[[#This Row],[Rodents]],Table1[[#This Row],[Human]],Table1[[#This Row],[Pig]]),OR(ISNUMBER(FIND("liver",C1500)),ISNUMBER(FIND("hepat",C1500))),"NA")</f>
        <v>NA</v>
      </c>
      <c r="AT1500" t="str">
        <f>IF(OR(Table1[[#This Row],[Rodents]],Table1[[#This Row],[Human]],Table1[[#This Row],[Pig]]),OR(ISNUMBER(FIND("kidney",C1500)),ISNUMBER(FIND("neph",C1500))),"NA")</f>
        <v>NA</v>
      </c>
      <c r="AU1500" t="str">
        <f>IF(OR(Table1[[#This Row],[Rodents]],Table1[[#This Row],[Human]],Table1[[#This Row],[Pig]]),OR(ISNUMBER(FIND("brain",C1500)),ISNUMBER(FIND("neur",C1500)),ISNUMBER(FIND("nerv",C1500))),"NA")</f>
        <v>NA</v>
      </c>
      <c r="AV1500" t="str">
        <f>IF(OR(Table1[[#This Row],[Rodents]],Table1[[#This Row],[Human]],Table1[[#This Row],[Pig]]),OR(ISNUMBER(FIND("heart",C1500)),ISNUMBER(FIND("cardi",C1500))),"NA")</f>
        <v>NA</v>
      </c>
      <c r="AW1500" t="str">
        <f>IF(OR(Table1[[#This Row],[Rodents]],Table1[[#This Row],[Human]],Table1[[#This Row],[Pig]]),OR(ISNUMBER(FIND("gastro",C1500)),ISNUMBER(FIND("intesti",C1500)),ISNUMBER(FIND("stomach",C1500))),"NA")</f>
        <v>NA</v>
      </c>
      <c r="AX1500" t="str">
        <f>IF(OR(Table1[[#This Row],[Rodents]],Table1[[#This Row],[Human]],Table1[[#This Row],[Pig]]),NOT(OR(AQ1500,AR1500,AS1500,AT1500,AU1500,AV1500,AW1500)),"NA")</f>
        <v>NA</v>
      </c>
      <c r="AY1500" t="b">
        <f>OR(ISNUMBER(FIND("SWCNT",C1500)),ISNUMBER(FIND("SWNT",C1500)),ISNUMBER(FIND("single-wall",C1500)),ISNUMBER(FIND("single wall",C1500)),ISNUMBER(FIND("Single wall",C1500)),ISNUMBER(FIND("Single-wall",C1500)),ISNUMBER(FIND("SWCNT",B1500)),ISNUMBER(FIND("SWNT",B1500)),ISNUMBER(FIND("single-wall",B1500)),ISNUMBER(FIND("single wall",B1500)),ISNUMBER(FIND("Single-wall",B1500)),ISNUMBER(FIND("Single wall",B1500)))</f>
        <v>1</v>
      </c>
      <c r="AZ1500" t="b">
        <f>OR(ISNUMBER(FIND("MWCNT",C1500)),ISNUMBER(FIND("MWNT",C1500)),ISNUMBER(FIND("multi-wall",C1500)),ISNUMBER(FIND("multi wall",C1500)),ISNUMBER(FIND("multiwall",C1500)),ISNUMBER(FIND("Multi-wall",C1500)),ISNUMBER(FIND("Multi wall",C1500)),ISNUMBER(FIND("Multiwall",C1500)),ISNUMBER(FIND("MWCNT",B1500)),ISNUMBER(FIND("MWNT",B1500)),ISNUMBER(FIND("multi-wall",B1500)),ISNUMBER(FIND("multi wall",B1500)),ISNUMBER(FIND("multiwall",B1500)),ISNUMBER(FIND("Multi-wall",B1500)),ISNUMBER(FIND("Multi wall",B1500)),ISNUMBER(FIND("Multiwall",B1500)),ISNUMBER(FIND("Double-wall",B1500)),ISNUMBER(FIND("Double wall",B1500)),ISNUMBER(FIND("Doublewall",B1500)),ISNUMBER(FIND("double-wall",B1500)),ISNUMBER(FIND("double wall",B1500)),ISNUMBER(FIND("doublewall",B1500)))</f>
        <v>1</v>
      </c>
      <c r="BA1500" t="b">
        <f>AND(Table1[[#This Row],[SWCNT]],Table1[[#This Row],[MWCNT]])</f>
        <v>1</v>
      </c>
      <c r="BB1500" t="b">
        <f>IF(Table1[[#This Row],[SWCNT]]=TRUE,FALSE,IF(Table1[[#This Row],[MWCNT]]=TRUE,FALSE,TRUE))</f>
        <v>0</v>
      </c>
      <c r="BC1500" s="18"/>
    </row>
    <row r="1501" spans="1:55" ht="259">
      <c r="A1501" t="s">
        <v>2820</v>
      </c>
      <c r="B1501" s="2" t="s">
        <v>2822</v>
      </c>
      <c r="C1501" s="16" t="s">
        <v>2824</v>
      </c>
      <c r="D1501" s="17" t="s">
        <v>2826</v>
      </c>
      <c r="E1501" s="2">
        <v>2016</v>
      </c>
      <c r="F1501" t="b">
        <f>OR(ISNUMBER(FIND("cytotoxic",C1501)),ISNUMBER(FIND("Cytotoxic",C1501)),ISNUMBER(FIND("cellular toxicity",C1501)),ISNUMBER(FIND("cell death",C1501)),ISNUMBER(FIND("viable",C1501)),ISNUMBER(FIND("phytotoxic",C1501)),ISNUMBER(FIND("acute toxicity",C1501)),ISNUMBER(FIND("MTT",C1501)),ISNUMBER(FIND("survival",C1501)),ISNUMBER(FIND("prolifer",C1501)),ISNUMBER(FIND("apoptosis",C1501)),ISNUMBER(FIND("neurotoxic",C1501)),ISNUMBER(FIND("  lysis ",C1501)),ISNUMBER(FIND("necrosis",C1501)),ISNUMBER(FIND("cellular death",C1501))*3,ISNUMBER(FIND("LDH",C1501)),ISNUMBER(FIND("Acute toxicity",C1501)))</f>
        <v>1</v>
      </c>
      <c r="G1501" t="b">
        <f>OR(ISNUMBER(FIND("genotoxic",C1501)),ISNUMBER(FIND("genotoxicity",C1501)),ISNUMBER(FIND("DNA damage",C1501)),ISNUMBER(FIND("DNA",C1501)),ISNUMBER(FIND("RNA",C1501)),ISNUMBER(FIND("mesothelioma",C1501)),ISNUMBER(FIND("carcino",C1501)),ISNUMBER(FIND("mutagen",C1501)),ISNUMBER(FIND("genetic",C1501)))</f>
        <v>1</v>
      </c>
      <c r="H1501" t="b">
        <f>OR(ISNUMBER(FIND("inflammatory",C1501)),ISNUMBER(FIND("inflamm",C1501)))</f>
        <v>0</v>
      </c>
      <c r="I1501" t="b">
        <f>OR(ISNUMBER(FIND("immune",C1501)),ISNUMBER(FIND("immunological",C1501)),ISNUMBER(FIND("interleuk",C1501)),ISNUMBER(FIND("platelet activation",C1501)),ISNUMBER(FIND("monocyte",C1501)),ISNUMBER(FIND("leukocyte",C1501)),ISNUMBER(FIND("cytokine",C1501)),ISNUMBER(FIND("CD4",C1501)),ISNUMBER(FIND("CD8",C1501)),ISNUMBER(FIND("T-cell",C1501)))</f>
        <v>0</v>
      </c>
      <c r="J1501" t="b">
        <f>OR(ISNUMBER(FIND("reactive oxygen",C1501)),ISNUMBER(FIND("ROS",C1501)),ISNUMBER(FIND("free radical",C1501)),ISNUMBER(FIND("oxidative stress",C1501)),ISNUMBER(FIND("peroxid",C1501)),ISNUMBER(FIND("oxidative",C1501)),ISNUMBER(FIND("antioxid",C1501)))</f>
        <v>0</v>
      </c>
      <c r="K1501" t="b">
        <f>OR(ISNUMBER(FIND("autophag",C1501)))</f>
        <v>0</v>
      </c>
      <c r="L1501" t="b">
        <f>OR(ISNUMBER(FIND("morpholog",C1501)))</f>
        <v>1</v>
      </c>
      <c r="M1501" t="b">
        <f>OR(ISNUMBER(FIND("fibrosis",C1501)),ISNUMBER(FIND("Fibrosis",C1501)),ISNUMBER(FIND("fibrot",C1501)))</f>
        <v>1</v>
      </c>
      <c r="N1501" t="b">
        <f>OR(ISNUMBER(FIND("offspring",C1501)),ISNUMBER(FIND("Parental",C1501)),ISNUMBER(FIND("parental",C1501)),ISNUMBER(FIND("germline",C1501)),ISNUMBER(FIND("reproduc",C1501)),ISNUMBER(FIND("embryo",C1501)))</f>
        <v>0</v>
      </c>
      <c r="O1501" t="b">
        <f>OR(ISNUMBER(FIND("metabol",C1501)),ISNUMBER(FIND("Metabol",C1501)),ISNUMBER(FIND("digest",C1501)),ISNUMBER(FIND("mitochon",C1501)))</f>
        <v>0</v>
      </c>
      <c r="P1501" t="b">
        <f>OR(ISNUMBER(FIND("ecotox",C1501)),ISNUMBER(FIND("Ecotox",B1501)),ISNUMBER(FIND("ecotox",B1501)),ISNUMBER(FIND("Ecotox",C1501)))</f>
        <v>0</v>
      </c>
      <c r="Q1501" t="b">
        <f>OR(ISNUMBER(FIND("Bioaccum",C1501)),ISNUMBER(FIND("bioaccum",C1501)),ISNUMBER(FIND("accum",C1501)))</f>
        <v>0</v>
      </c>
      <c r="R1501" t="b">
        <f>OR(ISNUMBER(FIND("Occupation",C1501)),ISNUMBER(FIND("occupation",C1501)),ISNUMBER(FIND("worker",C1501)),ISNUMBER(FIND("workforce",C1501)))</f>
        <v>0</v>
      </c>
      <c r="S1501" t="b">
        <f>NOT(OR(F1501,G1501,H1501,I1501,J1501,K1501,L1501,M1501,N1501,O1501,P1501,Q1501,R1501))</f>
        <v>0</v>
      </c>
      <c r="U1501" t="b">
        <f>OR(Table1[[#This Row],[Inflammation]],Table1[[#This Row],[Immune]])</f>
        <v>0</v>
      </c>
      <c r="V1501" t="str">
        <f>IF(OR(Table1[[#This Row],[Rodents]],Table1[[#This Row],[Human]],Table1[[#This Row],[Pig]]),OR(ISNUMBER(FIND("intratrach",C1501)),ISNUMBER(FIND("nasal ",C1501)),ISNUMBER(FIND("instill",C1501))),"NA")</f>
        <v>NA</v>
      </c>
      <c r="W1501" t="str">
        <f>IF(OR(Table1[[#This Row],[Rodents]],Table1[[#This Row],[Human]],Table1[[#This Row],[Pig]]),OR(ISNUMBER(FIND("dermal",C1501)),ISNUMBER(FIND("skin ",C1501))),"NA")</f>
        <v>NA</v>
      </c>
      <c r="X1501" t="str">
        <f>IF(OR(Table1[[#This Row],[Rodents]],Table1[[#This Row],[Human]],Table1[[#This Row],[Pig]]),OR(ISNUMBER(FIND("injected",C1501)),ISNUMBER(FIND("periton",C1501)),ISNUMBER(FIND("intrascrot",C1501))),"NA")</f>
        <v>NA</v>
      </c>
      <c r="Y1501" t="str">
        <f>IF(OR(Table1[[#This Row],[Rodents]],Table1[[#This Row],[Human]],Table1[[#This Row],[Pig]]),NOT(OR(Table1[[#This Row],[Inhaled/Intratracheal/intranasal]],Table1[[#This Row],[Dermal]],Table1[[#This Row],[Injected]])),"NA")</f>
        <v>NA</v>
      </c>
      <c r="AA1501" t="b">
        <f>OR(ISNUMBER(FIND("fish ",C1501)),ISNUMBER(FIND("Fish ",C1501)),ISNUMBER(FIND("aquatic",C1501)),ISNUMBER(FIND("daphnids",C1501)),ISNUMBER(FIND("Carcinus maenas",C1501)),ISNUMBER(FIND("Daphnia",C1501)),ISNUMBER(FIND("Ruditapes philippinarum",C1501)),ISNUMBER(FIND("daphnia",C1501)),ISNUMBER(FIND("marine",C1501)),ISNUMBER(FIND("mussel",C1501)),ISNUMBER(FIND("algae",C1501)),ISNUMBER(FIND("Donax faba",C1501)),ISNUMBER(FIND("estuarine",C1501)),ISNUMBER(FIND("snail",C1501)),ISNUMBER(FIND("Prorocentrum donghaiense",C1501)) )</f>
        <v>0</v>
      </c>
      <c r="AB1501" t="b">
        <f>OR(ISNUMBER(FIND(" rat ",C1501)),ISNUMBER(FIND(" rats ",C1501)),ISNUMBER(FIND(" Rats ",C1501)),ISNUMBER(FIND(" Rat ",C1501)),ISNUMBER(FIND(" rat.",C1501)),ISNUMBER(FIND(" rats.",C1501)),ISNUMBER(FIND("mouse",C1501)),ISNUMBER(FIND("mice",C1501)), ISNUMBER(FIND(" Mice",C1501)))</f>
        <v>0</v>
      </c>
      <c r="AC1501" t="b">
        <f>OR(ISNUMBER(FIND(" cell ",C1501)),ISNUMBER(FIND("fibroblast",C1501)),ISNUMBER(FIND("macrophage",C1501)),ISNUMBER(FIND("epithelial",C1501)),ISNUMBER(FIND("endothelial",C1501)),ISNUMBER(FIND("neuron",C1501)),ISNUMBER(FIND(" cells ",C1501)),ISNUMBER(FIND("RBC",C1501)),ISNUMBER(FIND("mitochond",C1501)),ISNUMBER(FIND("adipocyte",C1501)),ISNUMBER(FIND("osteo",C1501)),ISNUMBER(FIND("keratin",C1501)),ISNUMBER(FIND(" cell's ",C1501)),ISNUMBER(FIND("eukary",C1501)),ISNUMBER(FIND("sperm",C1501)))</f>
        <v>1</v>
      </c>
      <c r="AD1501" t="b">
        <v>0</v>
      </c>
      <c r="AE1501" t="b">
        <f>OR(ISNUMBER(FIND(" plant ",C1501)),ISNUMBER(FIND("Plant ",C1501)),ISNUMBER(FIND("tomato",C1501)),ISNUMBER(FIND("plants",C1501)),ISNUMBER(FIND("Plants",C1501)),ISNUMBER(FIND("algae",C1501)),ISNUMBER(FIND("lettuce",C1501)),ISNUMBER(FIND("green gram sprouts ",C1501)),ISNUMBER(FIND("Cucurbita pepo",C1501)),ISNUMBER(FIND("bean ",C1501)),ISNUMBER(FIND("chloroplast",C1501)),ISNUMBER(FIND("chlorophyll",C1501)),ISNUMBER(FIND("seedling",C1501)),ISNUMBER(FIND("canola",C1501)),ISNUMBER(FIND("shoot",C1501)),ISNUMBER(FIND("photosynthes",C1501)),ISNUMBER(FIND(" leaves ",C1501)),,ISNUMBER(FIND("agriculture",C1501)),ISNUMBER(FIND(" crops ",C1501)))</f>
        <v>0</v>
      </c>
      <c r="AF1501" t="b">
        <f>OR(ISNUMBER(FIND("bacteria",C1501)),ISNUMBER(FIND("Bacteria",C1501)),ISNUMBER(FIND("Bacterium",C1501)),ISNUMBER(FIND("bacterium",C1501)),ISNUMBER(FIND(" coli ",C1501)))</f>
        <v>0</v>
      </c>
      <c r="AG1501" t="b">
        <f>OR(ISNUMBER(FIND("fungi",C1501)),ISNUMBER(FIND("Fungi",C1501)),ISNUMBER(FIND("fungus",C1501)),ISNUMBER(FIND("Fungus",C1501)),ISNUMBER(FIND("mushroom",C1501)),ISNUMBER(FIND("Mushroom",C1501)),ISNUMBER(FIND(" mold ",C1501)))</f>
        <v>0</v>
      </c>
      <c r="AH1501" t="b">
        <f>OR(ISNUMBER(FIND("Pig ",C1501)),ISNUMBER(FIND("pig ",C1501)),ISNUMBER(FIND("Pigs ",C1501)),ISNUMBER(FIND("pigs ",C1501)))</f>
        <v>0</v>
      </c>
      <c r="AI1501" t="b">
        <f>OR(ISNUMBER(FIND(" C. elegans",C1501)),ISNUMBER(FIND("Caenorhabditis elegans",C1501)),ISNUMBER(FIND("earthworms",C1501)),ISNUMBER(FIND(" Ficopomatus enigmaticus",C1501)),ISNUMBER(FIND("larva",C1501)),ISNUMBER(FIND("Lumbriculus variegatus",C1501)),ISNUMBER(FIND("nematode",C1501)))</f>
        <v>0</v>
      </c>
      <c r="AJ1501" t="b">
        <f>NOT(OR(AA1501,AB1501,AC1501,AD1501,AE1501,AF1501,AG1501,AH1501,AI1501))</f>
        <v>0</v>
      </c>
      <c r="AL1501" t="b">
        <f>OR(AA1501,AB1501,AD1501,AE1501,AF1501,AG1501,AH1501,AI1501)</f>
        <v>0</v>
      </c>
      <c r="AM1501" t="b">
        <f>IF(Table1[[#This Row],[In vivo?]],IF(Table1[[#This Row],[Cell]],FALSE,TRUE),FALSE)</f>
        <v>0</v>
      </c>
      <c r="AN1501" t="b">
        <f>AND(AC1501,AL1501)</f>
        <v>0</v>
      </c>
      <c r="AO1501" t="b">
        <f>IF(Table1[[#This Row],[Cell]],IF(Table1[[#This Row],[In vivo?]],FALSE,TRUE),FALSE)</f>
        <v>1</v>
      </c>
      <c r="AP1501" t="b">
        <f>NOT(OR(Table1[[#This Row],[In vivo?]],Table1[[#This Row],[Only in Cell]]))</f>
        <v>0</v>
      </c>
      <c r="AQ1501" t="str">
        <f>IF(OR(Table1[[#This Row],[Rodents]],Table1[[#This Row],[Human]],Table1[[#This Row],[Pig]]),OR(ISNUMBER(FIND("pulmonary",C1501)),ISNUMBER(FIND("lung",C1501))),"NA")</f>
        <v>NA</v>
      </c>
      <c r="AR1501" t="str">
        <f>IF(OR(Table1[[#This Row],[Rodents]],Table1[[#This Row],[Human]],Table1[[#This Row],[Pig]]),OR(ISNUMBER(FIND("skin",C1501)),ISNUMBER(FIND("dermal",C1501))),"NA")</f>
        <v>NA</v>
      </c>
      <c r="AS1501" t="str">
        <f>IF(OR(Table1[[#This Row],[Rodents]],Table1[[#This Row],[Human]],Table1[[#This Row],[Pig]]),OR(ISNUMBER(FIND("liver",C1501)),ISNUMBER(FIND("hepat",C1501))),"NA")</f>
        <v>NA</v>
      </c>
      <c r="AT1501" t="str">
        <f>IF(OR(Table1[[#This Row],[Rodents]],Table1[[#This Row],[Human]],Table1[[#This Row],[Pig]]),OR(ISNUMBER(FIND("kidney",C1501)),ISNUMBER(FIND("neph",C1501))),"NA")</f>
        <v>NA</v>
      </c>
      <c r="AU1501" t="str">
        <f>IF(OR(Table1[[#This Row],[Rodents]],Table1[[#This Row],[Human]],Table1[[#This Row],[Pig]]),OR(ISNUMBER(FIND("brain",C1501)),ISNUMBER(FIND("neur",C1501)),ISNUMBER(FIND("nerv",C1501))),"NA")</f>
        <v>NA</v>
      </c>
      <c r="AV1501" t="str">
        <f>IF(OR(Table1[[#This Row],[Rodents]],Table1[[#This Row],[Human]],Table1[[#This Row],[Pig]]),OR(ISNUMBER(FIND("heart",C1501)),ISNUMBER(FIND("cardi",C1501))),"NA")</f>
        <v>NA</v>
      </c>
      <c r="AW1501" t="str">
        <f>IF(OR(Table1[[#This Row],[Rodents]],Table1[[#This Row],[Human]],Table1[[#This Row],[Pig]]),OR(ISNUMBER(FIND("gastro",C1501)),ISNUMBER(FIND("intesti",C1501)),ISNUMBER(FIND("stomach",C1501))),"NA")</f>
        <v>NA</v>
      </c>
      <c r="AX1501" t="str">
        <f>IF(OR(Table1[[#This Row],[Rodents]],Table1[[#This Row],[Human]],Table1[[#This Row],[Pig]]),NOT(OR(AQ1501,AR1501,AS1501,AT1501,AU1501,AV1501,AW1501)),"NA")</f>
        <v>NA</v>
      </c>
      <c r="AY1501" t="b">
        <f>OR(ISNUMBER(FIND("SWCNT",C1501)),ISNUMBER(FIND("SWNT",C1501)),ISNUMBER(FIND("single-wall",C1501)),ISNUMBER(FIND("single wall",C1501)),ISNUMBER(FIND("Single wall",C1501)),ISNUMBER(FIND("Single-wall",C1501)),ISNUMBER(FIND("SWCNT",B1501)),ISNUMBER(FIND("SWNT",B1501)),ISNUMBER(FIND("single-wall",B1501)),ISNUMBER(FIND("single wall",B1501)),ISNUMBER(FIND("Single-wall",B1501)),ISNUMBER(FIND("Single wall",B1501)))</f>
        <v>1</v>
      </c>
      <c r="AZ1501" t="b">
        <f>OR(ISNUMBER(FIND("MWCNT",C1501)),ISNUMBER(FIND("MWNT",C1501)),ISNUMBER(FIND("multi-wall",C1501)),ISNUMBER(FIND("multi wall",C1501)),ISNUMBER(FIND("multiwall",C1501)),ISNUMBER(FIND("Multi-wall",C1501)),ISNUMBER(FIND("Multi wall",C1501)),ISNUMBER(FIND("Multiwall",C1501)),ISNUMBER(FIND("MWCNT",B1501)),ISNUMBER(FIND("MWNT",B1501)),ISNUMBER(FIND("multi-wall",B1501)),ISNUMBER(FIND("multi wall",B1501)),ISNUMBER(FIND("multiwall",B1501)),ISNUMBER(FIND("Multi-wall",B1501)),ISNUMBER(FIND("Multi wall",B1501)),ISNUMBER(FIND("Multiwall",B1501)),ISNUMBER(FIND("Double-wall",B1501)),ISNUMBER(FIND("Double wall",B1501)),ISNUMBER(FIND("Doublewall",B1501)),ISNUMBER(FIND("double-wall",B1501)),ISNUMBER(FIND("double wall",B1501)),ISNUMBER(FIND("doublewall",B1501)))</f>
        <v>0</v>
      </c>
      <c r="BA1501" t="b">
        <f>AND(Table1[[#This Row],[SWCNT]],Table1[[#This Row],[MWCNT]])</f>
        <v>0</v>
      </c>
      <c r="BB1501" t="b">
        <f>IF(Table1[[#This Row],[SWCNT]]=TRUE,FALSE,IF(Table1[[#This Row],[MWCNT]]=TRUE,FALSE,TRUE))</f>
        <v>0</v>
      </c>
      <c r="BC1501" s="18"/>
    </row>
    <row r="1502" spans="1:55" ht="222">
      <c r="A1502" t="s">
        <v>2829</v>
      </c>
      <c r="B1502" s="2" t="s">
        <v>2833</v>
      </c>
      <c r="C1502" s="16" t="s">
        <v>2837</v>
      </c>
      <c r="D1502" s="17" t="s">
        <v>2839</v>
      </c>
      <c r="E1502" s="2">
        <v>2016</v>
      </c>
      <c r="F1502" t="b">
        <f>OR(ISNUMBER(FIND("cytotoxic",C1502)),ISNUMBER(FIND("Cytotoxic",C1502)),ISNUMBER(FIND("cellular toxicity",C1502)),ISNUMBER(FIND("cell death",C1502)),ISNUMBER(FIND("viable",C1502)),ISNUMBER(FIND("phytotoxic",C1502)),ISNUMBER(FIND("acute toxicity",C1502)),ISNUMBER(FIND("MTT",C1502)),ISNUMBER(FIND("survival",C1502)),ISNUMBER(FIND("prolifer",C1502)),ISNUMBER(FIND("apoptosis",C1502)),ISNUMBER(FIND("neurotoxic",C1502)),ISNUMBER(FIND("  lysis ",C1502)),ISNUMBER(FIND("necrosis",C1502)),ISNUMBER(FIND("cellular death",C1502))*3,ISNUMBER(FIND("LDH",C1502)),ISNUMBER(FIND("Acute toxicity",C1502)))</f>
        <v>1</v>
      </c>
      <c r="G1502" t="b">
        <f>OR(ISNUMBER(FIND("genotoxic",C1502)),ISNUMBER(FIND("genotoxicity",C1502)),ISNUMBER(FIND("DNA damage",C1502)),ISNUMBER(FIND("DNA",C1502)),ISNUMBER(FIND("RNA",C1502)),ISNUMBER(FIND("mesothelioma",C1502)),ISNUMBER(FIND("carcino",C1502)),ISNUMBER(FIND("mutagen",C1502)),ISNUMBER(FIND("genetic",C1502)))</f>
        <v>0</v>
      </c>
      <c r="H1502" t="b">
        <f>OR(ISNUMBER(FIND("inflammatory",C1502)),ISNUMBER(FIND("inflamm",C1502)))</f>
        <v>0</v>
      </c>
      <c r="I1502" t="b">
        <f>OR(ISNUMBER(FIND("immune",C1502)),ISNUMBER(FIND("immunological",C1502)),ISNUMBER(FIND("interleuk",C1502)),ISNUMBER(FIND("platelet activation",C1502)),ISNUMBER(FIND("monocyte",C1502)),ISNUMBER(FIND("leukocyte",C1502)),ISNUMBER(FIND("cytokine",C1502)),ISNUMBER(FIND("CD4",C1502)),ISNUMBER(FIND("CD8",C1502)),ISNUMBER(FIND("T-cell",C1502)))</f>
        <v>0</v>
      </c>
      <c r="J1502" t="b">
        <f>OR(ISNUMBER(FIND("reactive oxygen",C1502)),ISNUMBER(FIND("ROS",C1502)),ISNUMBER(FIND("free radical",C1502)),ISNUMBER(FIND("oxidative stress",C1502)),ISNUMBER(FIND("peroxid",C1502)),ISNUMBER(FIND("oxidative",C1502)),ISNUMBER(FIND("antioxid",C1502)))</f>
        <v>1</v>
      </c>
      <c r="K1502" t="b">
        <f>OR(ISNUMBER(FIND("autophag",C1502)))</f>
        <v>0</v>
      </c>
      <c r="L1502" t="b">
        <f>OR(ISNUMBER(FIND("morpholog",C1502)))</f>
        <v>0</v>
      </c>
      <c r="M1502" t="b">
        <f>OR(ISNUMBER(FIND("fibrosis",C1502)),ISNUMBER(FIND("Fibrosis",C1502)),ISNUMBER(FIND("fibrot",C1502)))</f>
        <v>0</v>
      </c>
      <c r="N1502" t="b">
        <f>OR(ISNUMBER(FIND("offspring",C1502)),ISNUMBER(FIND("Parental",C1502)),ISNUMBER(FIND("parental",C1502)),ISNUMBER(FIND("germline",C1502)),ISNUMBER(FIND("reproduc",C1502)),ISNUMBER(FIND("embryo",C1502)))</f>
        <v>0</v>
      </c>
      <c r="O1502" t="b">
        <f>OR(ISNUMBER(FIND("metabol",C1502)),ISNUMBER(FIND("Metabol",C1502)),ISNUMBER(FIND("digest",C1502)),ISNUMBER(FIND("mitochon",C1502)))</f>
        <v>0</v>
      </c>
      <c r="P1502" t="b">
        <f>OR(ISNUMBER(FIND("ecotox",C1502)),ISNUMBER(FIND("Ecotox",B1502)),ISNUMBER(FIND("ecotox",B1502)),ISNUMBER(FIND("Ecotox",C1502)))</f>
        <v>0</v>
      </c>
      <c r="Q1502" t="b">
        <f>OR(ISNUMBER(FIND("Bioaccum",C1502)),ISNUMBER(FIND("bioaccum",C1502)),ISNUMBER(FIND("accum",C1502)))</f>
        <v>1</v>
      </c>
      <c r="R1502" t="b">
        <f>OR(ISNUMBER(FIND("Occupation",C1502)),ISNUMBER(FIND("occupation",C1502)),ISNUMBER(FIND("worker",C1502)),ISNUMBER(FIND("workforce",C1502)))</f>
        <v>0</v>
      </c>
      <c r="S1502" t="b">
        <f>NOT(OR(F1502,G1502,H1502,I1502,J1502,K1502,L1502,M1502,N1502,O1502,P1502,Q1502,R1502))</f>
        <v>0</v>
      </c>
      <c r="U1502" t="b">
        <f>OR(Table1[[#This Row],[Inflammation]],Table1[[#This Row],[Immune]])</f>
        <v>0</v>
      </c>
      <c r="V1502" t="b">
        <f>IF(OR(Table1[[#This Row],[Rodents]],Table1[[#This Row],[Human]],Table1[[#This Row],[Pig]]),OR(ISNUMBER(FIND("intratrach",C1502)),ISNUMBER(FIND("nasal ",C1502)),ISNUMBER(FIND("instill",C1502))),"NA")</f>
        <v>1</v>
      </c>
      <c r="W1502" t="b">
        <f>IF(OR(Table1[[#This Row],[Rodents]],Table1[[#This Row],[Human]],Table1[[#This Row],[Pig]]),OR(ISNUMBER(FIND("dermal",C1502)),ISNUMBER(FIND("skin ",C1502))),"NA")</f>
        <v>0</v>
      </c>
      <c r="X1502" t="b">
        <f>IF(OR(Table1[[#This Row],[Rodents]],Table1[[#This Row],[Human]],Table1[[#This Row],[Pig]]),OR(ISNUMBER(FIND("injected",C1502)),ISNUMBER(FIND("periton",C1502)),ISNUMBER(FIND("intrascrot",C1502))),"NA")</f>
        <v>0</v>
      </c>
      <c r="Y1502" t="b">
        <f>IF(OR(Table1[[#This Row],[Rodents]],Table1[[#This Row],[Human]],Table1[[#This Row],[Pig]]),NOT(OR(Table1[[#This Row],[Inhaled/Intratracheal/intranasal]],Table1[[#This Row],[Dermal]],Table1[[#This Row],[Injected]])),"NA")</f>
        <v>0</v>
      </c>
      <c r="AA1502" t="b">
        <f>OR(ISNUMBER(FIND("fish ",C1502)),ISNUMBER(FIND("Fish ",C1502)),ISNUMBER(FIND("aquatic",C1502)),ISNUMBER(FIND("daphnids",C1502)),ISNUMBER(FIND("Carcinus maenas",C1502)),ISNUMBER(FIND("Daphnia",C1502)),ISNUMBER(FIND("Ruditapes philippinarum",C1502)),ISNUMBER(FIND("daphnia",C1502)),ISNUMBER(FIND("marine",C1502)),ISNUMBER(FIND("mussel",C1502)),ISNUMBER(FIND("algae",C1502)),ISNUMBER(FIND("Donax faba",C1502)),ISNUMBER(FIND("estuarine",C1502)),ISNUMBER(FIND("snail",C1502)),ISNUMBER(FIND("Prorocentrum donghaiense",C1502)) )</f>
        <v>0</v>
      </c>
      <c r="AB1502" t="b">
        <f>OR(ISNUMBER(FIND(" rat ",C1502)),ISNUMBER(FIND(" rats ",C1502)),ISNUMBER(FIND(" Rats ",C1502)),ISNUMBER(FIND(" Rat ",C1502)),ISNUMBER(FIND(" rat.",C1502)),ISNUMBER(FIND(" rats.",C1502)),ISNUMBER(FIND("mouse",C1502)),ISNUMBER(FIND("mice",C1502)), ISNUMBER(FIND(" Mice",C1502)))</f>
        <v>1</v>
      </c>
      <c r="AC1502" t="b">
        <f>OR(ISNUMBER(FIND(" cell ",C1502)),ISNUMBER(FIND("fibroblast",C1502)),ISNUMBER(FIND("macrophage",C1502)),ISNUMBER(FIND("epithelial",C1502)),ISNUMBER(FIND("endothelial",C1502)),ISNUMBER(FIND("neuron",C1502)),ISNUMBER(FIND(" cells ",C1502)),ISNUMBER(FIND("RBC",C1502)),ISNUMBER(FIND("mitochond",C1502)),ISNUMBER(FIND("adipocyte",C1502)),ISNUMBER(FIND("osteo",C1502)),ISNUMBER(FIND("keratin",C1502)),ISNUMBER(FIND(" cell's ",C1502)),ISNUMBER(FIND("eukary",C1502)),ISNUMBER(FIND("sperm",C1502)))</f>
        <v>1</v>
      </c>
      <c r="AD1502" t="b">
        <f>OR(ISNUMBER(FIND("human",B1502)),ISNUMBER(FIND("workers",B1502)),ISNUMBER(FIND("workforces",B1502)),ISNUMBER(FIND("occupational",B1502)),ISNUMBER(FIND("Case report",B1502)),ISNUMBER(FIND("Workplaces",B1502)),ISNUMBER(FIND("worker",B1502)))</f>
        <v>0</v>
      </c>
      <c r="AE1502" t="b">
        <f>OR(ISNUMBER(FIND(" plant ",C1502)),ISNUMBER(FIND("Plant ",C1502)),ISNUMBER(FIND("tomato",C1502)),ISNUMBER(FIND("plants",C1502)),ISNUMBER(FIND("Plants",C1502)),ISNUMBER(FIND("algae",C1502)),ISNUMBER(FIND("lettuce",C1502)),ISNUMBER(FIND("green gram sprouts ",C1502)),ISNUMBER(FIND("Cucurbita pepo",C1502)),ISNUMBER(FIND("bean ",C1502)),ISNUMBER(FIND("chloroplast",C1502)),ISNUMBER(FIND("chlorophyll",C1502)),ISNUMBER(FIND("seedling",C1502)),ISNUMBER(FIND("canola",C1502)),ISNUMBER(FIND("shoot",C1502)),ISNUMBER(FIND("photosynthes",C1502)),ISNUMBER(FIND(" leaves ",C1502)),,ISNUMBER(FIND("agriculture",C1502)),ISNUMBER(FIND(" crops ",C1502)))</f>
        <v>0</v>
      </c>
      <c r="AF1502" t="b">
        <f>OR(ISNUMBER(FIND("bacteria",C1502)),ISNUMBER(FIND("Bacteria",C1502)),ISNUMBER(FIND("Bacterium",C1502)),ISNUMBER(FIND("bacterium",C1502)),ISNUMBER(FIND(" coli ",C1502)))</f>
        <v>0</v>
      </c>
      <c r="AG1502" t="b">
        <f>OR(ISNUMBER(FIND("fungi",C1502)),ISNUMBER(FIND("Fungi",C1502)),ISNUMBER(FIND("fungus",C1502)),ISNUMBER(FIND("Fungus",C1502)),ISNUMBER(FIND("mushroom",C1502)),ISNUMBER(FIND("Mushroom",C1502)),ISNUMBER(FIND(" mold ",C1502)))</f>
        <v>0</v>
      </c>
      <c r="AH1502" t="b">
        <f>OR(ISNUMBER(FIND("Pig ",C1502)),ISNUMBER(FIND("pig ",C1502)),ISNUMBER(FIND("Pigs ",C1502)),ISNUMBER(FIND("pigs ",C1502)))</f>
        <v>0</v>
      </c>
      <c r="AI1502" t="b">
        <f>OR(ISNUMBER(FIND(" C. elegans",C1502)),ISNUMBER(FIND("Caenorhabditis elegans",C1502)),ISNUMBER(FIND("earthworms",C1502)),ISNUMBER(FIND(" Ficopomatus enigmaticus",C1502)),ISNUMBER(FIND("larva",C1502)),ISNUMBER(FIND("Lumbriculus variegatus",C1502)),ISNUMBER(FIND("nematode",C1502)))</f>
        <v>0</v>
      </c>
      <c r="AJ1502" t="b">
        <f>NOT(OR(AA1502,AB1502,AC1502,AD1502,AE1502,AF1502,AG1502,AH1502,AI1502))</f>
        <v>0</v>
      </c>
      <c r="AL1502" t="b">
        <f>OR(AA1502,AB1502,AD1502,AE1502,AF1502,AG1502,AH1502,AI1502)</f>
        <v>1</v>
      </c>
      <c r="AM1502" t="b">
        <f>IF(Table1[[#This Row],[In vivo?]],IF(Table1[[#This Row],[Cell]],FALSE,TRUE),FALSE)</f>
        <v>0</v>
      </c>
      <c r="AN1502" t="b">
        <f>AND(AC1502,AL1502)</f>
        <v>1</v>
      </c>
      <c r="AO1502" t="b">
        <f>IF(Table1[[#This Row],[Cell]],IF(Table1[[#This Row],[In vivo?]],FALSE,TRUE),FALSE)</f>
        <v>0</v>
      </c>
      <c r="AP1502" t="b">
        <f>NOT(OR(Table1[[#This Row],[In vivo?]],Table1[[#This Row],[Only in Cell]]))</f>
        <v>0</v>
      </c>
      <c r="AQ1502" t="b">
        <f>IF(OR(Table1[[#This Row],[Rodents]],Table1[[#This Row],[Human]],Table1[[#This Row],[Pig]]),OR(ISNUMBER(FIND("pulmonary",C1502)),ISNUMBER(FIND("lung",C1502))),"NA")</f>
        <v>1</v>
      </c>
      <c r="AR1502" t="b">
        <f>IF(OR(Table1[[#This Row],[Rodents]],Table1[[#This Row],[Human]],Table1[[#This Row],[Pig]]),OR(ISNUMBER(FIND("skin",C1502)),ISNUMBER(FIND("dermal",C1502))),"NA")</f>
        <v>0</v>
      </c>
      <c r="AS1502" t="b">
        <f>IF(OR(Table1[[#This Row],[Rodents]],Table1[[#This Row],[Human]],Table1[[#This Row],[Pig]]),OR(ISNUMBER(FIND("liver",C1502)),ISNUMBER(FIND("hepat",C1502))),"NA")</f>
        <v>0</v>
      </c>
      <c r="AT1502" t="b">
        <f>IF(OR(Table1[[#This Row],[Rodents]],Table1[[#This Row],[Human]],Table1[[#This Row],[Pig]]),OR(ISNUMBER(FIND("kidney",C1502)),ISNUMBER(FIND("neph",C1502))),"NA")</f>
        <v>0</v>
      </c>
      <c r="AU1502" t="b">
        <f>IF(OR(Table1[[#This Row],[Rodents]],Table1[[#This Row],[Human]],Table1[[#This Row],[Pig]]),OR(ISNUMBER(FIND("brain",C1502)),ISNUMBER(FIND("neur",C1502)),ISNUMBER(FIND("nerv",C1502))),"NA")</f>
        <v>0</v>
      </c>
      <c r="AV1502" t="b">
        <f>IF(OR(Table1[[#This Row],[Rodents]],Table1[[#This Row],[Human]],Table1[[#This Row],[Pig]]),OR(ISNUMBER(FIND("heart",C1502)),ISNUMBER(FIND("cardi",C1502))),"NA")</f>
        <v>0</v>
      </c>
      <c r="AW1502" t="b">
        <f>IF(OR(Table1[[#This Row],[Rodents]],Table1[[#This Row],[Human]],Table1[[#This Row],[Pig]]),OR(ISNUMBER(FIND("gastro",C1502)),ISNUMBER(FIND("intesti",C1502)),ISNUMBER(FIND("stomach",C1502))),"NA")</f>
        <v>0</v>
      </c>
      <c r="AX1502" t="b">
        <f>IF(OR(Table1[[#This Row],[Rodents]],Table1[[#This Row],[Human]],Table1[[#This Row],[Pig]]),NOT(OR(AQ1502,AR1502,AS1502,AT1502,AU1502,AV1502,AW1502)),"NA")</f>
        <v>0</v>
      </c>
      <c r="AY1502" t="b">
        <f>OR(ISNUMBER(FIND("SWCNT",C1502)),ISNUMBER(FIND("SWNT",C1502)),ISNUMBER(FIND("single-wall",C1502)),ISNUMBER(FIND("single wall",C1502)),ISNUMBER(FIND("Single wall",C1502)),ISNUMBER(FIND("Single-wall",C1502)),ISNUMBER(FIND("SWCNT",B1502)),ISNUMBER(FIND("SWNT",B1502)),ISNUMBER(FIND("single-wall",B1502)),ISNUMBER(FIND("single wall",B1502)),ISNUMBER(FIND("Single-wall",B1502)),ISNUMBER(FIND("Single wall",B1502)))</f>
        <v>1</v>
      </c>
      <c r="AZ1502" t="b">
        <f>OR(ISNUMBER(FIND("MWCNT",C1502)),ISNUMBER(FIND("MWNT",C1502)),ISNUMBER(FIND("multi-wall",C1502)),ISNUMBER(FIND("multi wall",C1502)),ISNUMBER(FIND("multiwall",C1502)),ISNUMBER(FIND("Multi-wall",C1502)),ISNUMBER(FIND("Multi wall",C1502)),ISNUMBER(FIND("Multiwall",C1502)),ISNUMBER(FIND("MWCNT",B1502)),ISNUMBER(FIND("MWNT",B1502)),ISNUMBER(FIND("multi-wall",B1502)),ISNUMBER(FIND("multi wall",B1502)),ISNUMBER(FIND("multiwall",B1502)),ISNUMBER(FIND("Multi-wall",B1502)),ISNUMBER(FIND("Multi wall",B1502)),ISNUMBER(FIND("Multiwall",B1502)),ISNUMBER(FIND("Double-wall",B1502)),ISNUMBER(FIND("Double wall",B1502)),ISNUMBER(FIND("Doublewall",B1502)),ISNUMBER(FIND("double-wall",B1502)),ISNUMBER(FIND("double wall",B1502)),ISNUMBER(FIND("doublewall",B1502)))</f>
        <v>0</v>
      </c>
      <c r="BA1502" t="b">
        <f>AND(Table1[[#This Row],[SWCNT]],Table1[[#This Row],[MWCNT]])</f>
        <v>0</v>
      </c>
      <c r="BB1502" t="b">
        <f>IF(Table1[[#This Row],[SWCNT]]=TRUE,FALSE,IF(Table1[[#This Row],[MWCNT]]=TRUE,FALSE,TRUE))</f>
        <v>0</v>
      </c>
      <c r="BC1502" s="18"/>
    </row>
    <row r="1503" spans="1:55" ht="148">
      <c r="A1503" t="s">
        <v>2830</v>
      </c>
      <c r="B1503" s="2" t="s">
        <v>2834</v>
      </c>
      <c r="C1503" s="16" t="s">
        <v>2838</v>
      </c>
      <c r="D1503" s="17" t="s">
        <v>1833</v>
      </c>
      <c r="E1503" s="2">
        <v>2016</v>
      </c>
      <c r="F1503" t="b">
        <f>OR(ISNUMBER(FIND("cytotoxic",C1503)),ISNUMBER(FIND("Cytotoxic",C1503)),ISNUMBER(FIND("cellular toxicity",C1503)),ISNUMBER(FIND("cell death",C1503)),ISNUMBER(FIND("viable",C1503)),ISNUMBER(FIND("phytotoxic",C1503)),ISNUMBER(FIND("acute toxicity",C1503)),ISNUMBER(FIND("MTT",C1503)),ISNUMBER(FIND("survival",C1503)),ISNUMBER(FIND("prolifer",C1503)),ISNUMBER(FIND("apoptosis",C1503)),ISNUMBER(FIND("neurotoxic",C1503)),ISNUMBER(FIND("  lysis ",C1503)),ISNUMBER(FIND("necrosis",C1503)),ISNUMBER(FIND("cellular death",C1503))*3,ISNUMBER(FIND("LDH",C1503)),ISNUMBER(FIND("Acute toxicity",C1503)))</f>
        <v>0</v>
      </c>
      <c r="G1503" t="b">
        <f>OR(ISNUMBER(FIND("genotoxic",C1503)),ISNUMBER(FIND("genotoxicity",C1503)),ISNUMBER(FIND("DNA damage",C1503)),ISNUMBER(FIND("DNA",C1503)),ISNUMBER(FIND("RNA",C1503)),ISNUMBER(FIND("mesothelioma",C1503)),ISNUMBER(FIND("carcino",C1503)),ISNUMBER(FIND("mutagen",C1503)),ISNUMBER(FIND("genetic",C1503)))</f>
        <v>1</v>
      </c>
      <c r="H1503" t="b">
        <f>OR(ISNUMBER(FIND("inflammatory",C1503)),ISNUMBER(FIND("inflamm",C1503)))</f>
        <v>0</v>
      </c>
      <c r="I1503" t="b">
        <f>OR(ISNUMBER(FIND("immune",C1503)),ISNUMBER(FIND("immunological",C1503)),ISNUMBER(FIND("interleuk",C1503)),ISNUMBER(FIND("platelet activation",C1503)),ISNUMBER(FIND("monocyte",C1503)),ISNUMBER(FIND("leukocyte",C1503)),ISNUMBER(FIND("cytokine",C1503)),ISNUMBER(FIND("CD4",C1503)),ISNUMBER(FIND("CD8",C1503)),ISNUMBER(FIND("T-cell",C1503)))</f>
        <v>0</v>
      </c>
      <c r="J1503" t="b">
        <f>OR(ISNUMBER(FIND("reactive oxygen",C1503)),ISNUMBER(FIND("ROS",C1503)),ISNUMBER(FIND("free radical",C1503)),ISNUMBER(FIND("oxidative stress",C1503)),ISNUMBER(FIND("peroxid",C1503)),ISNUMBER(FIND("oxidative",C1503)),ISNUMBER(FIND("antioxid",C1503)))</f>
        <v>1</v>
      </c>
      <c r="K1503" t="b">
        <f>OR(ISNUMBER(FIND("autophag",C1503)))</f>
        <v>0</v>
      </c>
      <c r="L1503" t="b">
        <f>OR(ISNUMBER(FIND("morpholog",C1503)))</f>
        <v>0</v>
      </c>
      <c r="M1503" t="b">
        <f>OR(ISNUMBER(FIND("fibrosis",C1503)),ISNUMBER(FIND("Fibrosis",C1503)),ISNUMBER(FIND("fibrot",C1503)))</f>
        <v>0</v>
      </c>
      <c r="N1503" t="b">
        <f>OR(ISNUMBER(FIND("offspring",C1503)),ISNUMBER(FIND("Parental",C1503)),ISNUMBER(FIND("parental",C1503)),ISNUMBER(FIND("germline",C1503)),ISNUMBER(FIND("reproduc",C1503)),ISNUMBER(FIND("embryo",C1503)))</f>
        <v>1</v>
      </c>
      <c r="O1503" t="b">
        <f>OR(ISNUMBER(FIND("metabol",C1503)),ISNUMBER(FIND("Metabol",C1503)),ISNUMBER(FIND("digest",C1503)),ISNUMBER(FIND("mitochon",C1503)))</f>
        <v>1</v>
      </c>
      <c r="P1503" t="b">
        <f>OR(ISNUMBER(FIND("ecotox",C1503)),ISNUMBER(FIND("Ecotox",B1503)),ISNUMBER(FIND("ecotox",B1503)),ISNUMBER(FIND("Ecotox",C1503)))</f>
        <v>0</v>
      </c>
      <c r="Q1503" t="b">
        <f>OR(ISNUMBER(FIND("Bioaccum",C1503)),ISNUMBER(FIND("bioaccum",C1503)),ISNUMBER(FIND("accum",C1503)))</f>
        <v>1</v>
      </c>
      <c r="R1503" t="b">
        <f>OR(ISNUMBER(FIND("Occupation",C1503)),ISNUMBER(FIND("occupation",C1503)),ISNUMBER(FIND("worker",C1503)),ISNUMBER(FIND("workforce",C1503)))</f>
        <v>0</v>
      </c>
      <c r="S1503" t="b">
        <f>NOT(OR(F1503,G1503,H1503,I1503,J1503,K1503,L1503,M1503,N1503,O1503,P1503,Q1503,R1503))</f>
        <v>0</v>
      </c>
      <c r="U1503" t="b">
        <f>OR(Table1[[#This Row],[Inflammation]],Table1[[#This Row],[Immune]])</f>
        <v>0</v>
      </c>
      <c r="V1503" t="b">
        <f>IF(OR(Table1[[#This Row],[Rodents]],Table1[[#This Row],[Human]],Table1[[#This Row],[Pig]]),OR(ISNUMBER(FIND("intratrach",C1503)),ISNUMBER(FIND("nasal ",C1503)),ISNUMBER(FIND("instill",C1503))),"NA")</f>
        <v>0</v>
      </c>
      <c r="W1503" t="b">
        <f>IF(OR(Table1[[#This Row],[Rodents]],Table1[[#This Row],[Human]],Table1[[#This Row],[Pig]]),OR(ISNUMBER(FIND("dermal",C1503)),ISNUMBER(FIND("skin ",C1503))),"NA")</f>
        <v>0</v>
      </c>
      <c r="X1503" t="b">
        <f>IF(OR(Table1[[#This Row],[Rodents]],Table1[[#This Row],[Human]],Table1[[#This Row],[Pig]]),OR(ISNUMBER(FIND("injected",C1503)),ISNUMBER(FIND("periton",C1503)),ISNUMBER(FIND("intrascrot",C1503))),"NA")</f>
        <v>0</v>
      </c>
      <c r="Y1503" t="b">
        <f>IF(OR(Table1[[#This Row],[Rodents]],Table1[[#This Row],[Human]],Table1[[#This Row],[Pig]]),NOT(OR(Table1[[#This Row],[Inhaled/Intratracheal/intranasal]],Table1[[#This Row],[Dermal]],Table1[[#This Row],[Injected]])),"NA")</f>
        <v>1</v>
      </c>
      <c r="AA1503" t="b">
        <f>OR(ISNUMBER(FIND("fish ",C1503)),ISNUMBER(FIND("Fish ",C1503)),ISNUMBER(FIND("aquatic",C1503)),ISNUMBER(FIND("daphnids",C1503)),ISNUMBER(FIND("Carcinus maenas",C1503)),ISNUMBER(FIND("Daphnia",C1503)),ISNUMBER(FIND("Ruditapes philippinarum",C1503)),ISNUMBER(FIND("daphnia",C1503)),ISNUMBER(FIND("marine",C1503)),ISNUMBER(FIND("mussel",C1503)),ISNUMBER(FIND("algae",C1503)),ISNUMBER(FIND("Donax faba",C1503)),ISNUMBER(FIND("estuarine",C1503)),ISNUMBER(FIND("snail",C1503)),ISNUMBER(FIND("Prorocentrum donghaiense",C1503)) )</f>
        <v>0</v>
      </c>
      <c r="AB1503" t="b">
        <f>OR(ISNUMBER(FIND(" rat ",C1503)),ISNUMBER(FIND(" rats ",C1503)),ISNUMBER(FIND(" Rats ",C1503)),ISNUMBER(FIND(" Rat ",C1503)),ISNUMBER(FIND(" rat.",C1503)),ISNUMBER(FIND(" rats.",C1503)),ISNUMBER(FIND("mouse",C1503)),ISNUMBER(FIND("mice",C1503)), ISNUMBER(FIND(" Mice",C1503)))</f>
        <v>1</v>
      </c>
      <c r="AC1503" t="b">
        <f>OR(ISNUMBER(FIND(" cell ",C1503)),ISNUMBER(FIND("fibroblast",C1503)),ISNUMBER(FIND("macrophage",C1503)),ISNUMBER(FIND("epithelial",C1503)),ISNUMBER(FIND("endothelial",C1503)),ISNUMBER(FIND("neuron",C1503)),ISNUMBER(FIND(" cells ",C1503)),ISNUMBER(FIND("RBC",C1503)),ISNUMBER(FIND("mitochond",C1503)),ISNUMBER(FIND("adipocyte",C1503)),ISNUMBER(FIND("osteo",C1503)),ISNUMBER(FIND("keratin",C1503)),ISNUMBER(FIND(" cell's ",C1503)),ISNUMBER(FIND("eukary",C1503)),ISNUMBER(FIND("sperm",C1503)))</f>
        <v>1</v>
      </c>
      <c r="AD1503" t="b">
        <f>OR(ISNUMBER(FIND("human",B1503)),ISNUMBER(FIND("workers",B1503)),ISNUMBER(FIND("workforces",B1503)),ISNUMBER(FIND("occupational",B1503)),ISNUMBER(FIND("Case report",B1503)),ISNUMBER(FIND("Workplaces",B1503)),ISNUMBER(FIND("worker",B1503)))</f>
        <v>0</v>
      </c>
      <c r="AE1503" t="b">
        <f>OR(ISNUMBER(FIND(" plant ",C1503)),ISNUMBER(FIND("Plant ",C1503)),ISNUMBER(FIND("tomato",C1503)),ISNUMBER(FIND("plants",C1503)),ISNUMBER(FIND("Plants",C1503)),ISNUMBER(FIND("algae",C1503)),ISNUMBER(FIND("lettuce",C1503)),ISNUMBER(FIND("green gram sprouts ",C1503)),ISNUMBER(FIND("Cucurbita pepo",C1503)),ISNUMBER(FIND("bean ",C1503)),ISNUMBER(FIND("chloroplast",C1503)),ISNUMBER(FIND("chlorophyll",C1503)),ISNUMBER(FIND("seedling",C1503)),ISNUMBER(FIND("canola",C1503)),ISNUMBER(FIND("shoot",C1503)),ISNUMBER(FIND("photosynthes",C1503)),ISNUMBER(FIND(" leaves ",C1503)),,ISNUMBER(FIND("agriculture",C1503)),ISNUMBER(FIND(" crops ",C1503)))</f>
        <v>0</v>
      </c>
      <c r="AF1503" t="b">
        <f>OR(ISNUMBER(FIND("bacteria",C1503)),ISNUMBER(FIND("Bacteria",C1503)),ISNUMBER(FIND("Bacterium",C1503)),ISNUMBER(FIND("bacterium",C1503)),ISNUMBER(FIND(" coli ",C1503)))</f>
        <v>0</v>
      </c>
      <c r="AG1503" t="b">
        <f>OR(ISNUMBER(FIND("fungi",C1503)),ISNUMBER(FIND("Fungi",C1503)),ISNUMBER(FIND("fungus",C1503)),ISNUMBER(FIND("Fungus",C1503)),ISNUMBER(FIND("mushroom",C1503)),ISNUMBER(FIND("Mushroom",C1503)),ISNUMBER(FIND(" mold ",C1503)))</f>
        <v>0</v>
      </c>
      <c r="AH1503" t="b">
        <f>OR(ISNUMBER(FIND("Pig ",C1503)),ISNUMBER(FIND("pig ",C1503)),ISNUMBER(FIND("Pigs ",C1503)),ISNUMBER(FIND("pigs ",C1503)))</f>
        <v>0</v>
      </c>
      <c r="AI1503" t="b">
        <f>OR(ISNUMBER(FIND(" C. elegans",C1503)),ISNUMBER(FIND("Caenorhabditis elegans",C1503)),ISNUMBER(FIND("earthworms",C1503)),ISNUMBER(FIND(" Ficopomatus enigmaticus",C1503)),ISNUMBER(FIND("larva",C1503)),ISNUMBER(FIND("Lumbriculus variegatus",C1503)),ISNUMBER(FIND("nematode",C1503)))</f>
        <v>0</v>
      </c>
      <c r="AJ1503" t="b">
        <f>NOT(OR(AA1503,AB1503,AC1503,AD1503,AE1503,AF1503,AG1503,AH1503,AI1503))</f>
        <v>0</v>
      </c>
      <c r="AL1503" t="b">
        <f>OR(AA1503,AB1503,AD1503,AE1503,AF1503,AG1503,AH1503,AI1503)</f>
        <v>1</v>
      </c>
      <c r="AM1503" t="b">
        <f>IF(Table1[[#This Row],[In vivo?]],IF(Table1[[#This Row],[Cell]],FALSE,TRUE),FALSE)</f>
        <v>0</v>
      </c>
      <c r="AN1503" t="b">
        <f>AND(AC1503,AL1503)</f>
        <v>1</v>
      </c>
      <c r="AO1503" t="b">
        <f>IF(Table1[[#This Row],[Cell]],IF(Table1[[#This Row],[In vivo?]],FALSE,TRUE),FALSE)</f>
        <v>0</v>
      </c>
      <c r="AP1503" t="b">
        <f>NOT(OR(Table1[[#This Row],[In vivo?]],Table1[[#This Row],[Only in Cell]]))</f>
        <v>0</v>
      </c>
      <c r="AQ1503" t="b">
        <f>IF(OR(Table1[[#This Row],[Rodents]],Table1[[#This Row],[Human]],Table1[[#This Row],[Pig]]),OR(ISNUMBER(FIND("pulmonary",C1503)),ISNUMBER(FIND("lung",C1503))),"NA")</f>
        <v>0</v>
      </c>
      <c r="AR1503" t="b">
        <f>IF(OR(Table1[[#This Row],[Rodents]],Table1[[#This Row],[Human]],Table1[[#This Row],[Pig]]),OR(ISNUMBER(FIND("skin",C1503)),ISNUMBER(FIND("dermal",C1503))),"NA")</f>
        <v>0</v>
      </c>
      <c r="AS1503" t="b">
        <f>IF(OR(Table1[[#This Row],[Rodents]],Table1[[#This Row],[Human]],Table1[[#This Row],[Pig]]),OR(ISNUMBER(FIND("liver",C1503)),ISNUMBER(FIND("hepat",C1503))),"NA")</f>
        <v>0</v>
      </c>
      <c r="AT1503" t="b">
        <f>IF(OR(Table1[[#This Row],[Rodents]],Table1[[#This Row],[Human]],Table1[[#This Row],[Pig]]),OR(ISNUMBER(FIND("kidney",C1503)),ISNUMBER(FIND("neph",C1503))),"NA")</f>
        <v>0</v>
      </c>
      <c r="AU1503" t="b">
        <f>IF(OR(Table1[[#This Row],[Rodents]],Table1[[#This Row],[Human]],Table1[[#This Row],[Pig]]),OR(ISNUMBER(FIND("brain",C1503)),ISNUMBER(FIND("neur",C1503)),ISNUMBER(FIND("nerv",C1503))),"NA")</f>
        <v>0</v>
      </c>
      <c r="AV1503" t="b">
        <f>IF(OR(Table1[[#This Row],[Rodents]],Table1[[#This Row],[Human]],Table1[[#This Row],[Pig]]),OR(ISNUMBER(FIND("heart",C1503)),ISNUMBER(FIND("cardi",C1503))),"NA")</f>
        <v>0</v>
      </c>
      <c r="AW1503" t="b">
        <f>IF(OR(Table1[[#This Row],[Rodents]],Table1[[#This Row],[Human]],Table1[[#This Row],[Pig]]),OR(ISNUMBER(FIND("gastro",C1503)),ISNUMBER(FIND("intesti",C1503)),ISNUMBER(FIND("stomach",C1503))),"NA")</f>
        <v>0</v>
      </c>
      <c r="AX1503" t="b">
        <f>IF(OR(Table1[[#This Row],[Rodents]],Table1[[#This Row],[Human]],Table1[[#This Row],[Pig]]),NOT(OR(AQ1503,AR1503,AS1503,AT1503,AU1503,AV1503,AW1503)),"NA")</f>
        <v>1</v>
      </c>
      <c r="AY1503" t="b">
        <f>OR(ISNUMBER(FIND("SWCNT",C1503)),ISNUMBER(FIND("SWNT",C1503)),ISNUMBER(FIND("single-wall",C1503)),ISNUMBER(FIND("single wall",C1503)),ISNUMBER(FIND("Single wall",C1503)),ISNUMBER(FIND("Single-wall",C1503)),ISNUMBER(FIND("SWCNT",B1503)),ISNUMBER(FIND("SWNT",B1503)),ISNUMBER(FIND("single-wall",B1503)),ISNUMBER(FIND("single wall",B1503)),ISNUMBER(FIND("Single-wall",B1503)),ISNUMBER(FIND("Single wall",B1503)))</f>
        <v>0</v>
      </c>
      <c r="AZ1503" t="b">
        <f>OR(ISNUMBER(FIND("MWCNT",C1503)),ISNUMBER(FIND("MWNT",C1503)),ISNUMBER(FIND("multi-wall",C1503)),ISNUMBER(FIND("multi wall",C1503)),ISNUMBER(FIND("multiwall",C1503)),ISNUMBER(FIND("Multi-wall",C1503)),ISNUMBER(FIND("Multi wall",C1503)),ISNUMBER(FIND("Multiwall",C1503)),ISNUMBER(FIND("MWCNT",B1503)),ISNUMBER(FIND("MWNT",B1503)),ISNUMBER(FIND("multi-wall",B1503)),ISNUMBER(FIND("multi wall",B1503)),ISNUMBER(FIND("multiwall",B1503)),ISNUMBER(FIND("Multi-wall",B1503)),ISNUMBER(FIND("Multi wall",B1503)),ISNUMBER(FIND("Multiwall",B1503)),ISNUMBER(FIND("Double-wall",B1503)),ISNUMBER(FIND("Double wall",B1503)),ISNUMBER(FIND("Doublewall",B1503)),ISNUMBER(FIND("double-wall",B1503)),ISNUMBER(FIND("double wall",B1503)),ISNUMBER(FIND("doublewall",B1503)))</f>
        <v>1</v>
      </c>
      <c r="BA1503" t="b">
        <f>AND(Table1[[#This Row],[SWCNT]],Table1[[#This Row],[MWCNT]])</f>
        <v>0</v>
      </c>
      <c r="BB1503" t="b">
        <f>IF(Table1[[#This Row],[SWCNT]]=TRUE,FALSE,IF(Table1[[#This Row],[MWCNT]]=TRUE,FALSE,TRUE))</f>
        <v>0</v>
      </c>
      <c r="BC1503" s="18"/>
    </row>
    <row r="1504" spans="1:55" ht="277.5">
      <c r="A1504" t="s">
        <v>2840</v>
      </c>
      <c r="B1504" s="2" t="s">
        <v>2841</v>
      </c>
      <c r="C1504" s="16" t="s">
        <v>2842</v>
      </c>
      <c r="D1504" s="17" t="s">
        <v>1548</v>
      </c>
      <c r="E1504" s="2">
        <v>2016</v>
      </c>
      <c r="F1504" t="b">
        <f>OR(ISNUMBER(FIND("cytotoxic",C1504)),ISNUMBER(FIND("Cytotoxic",C1504)),ISNUMBER(FIND("cellular toxicity",C1504)),ISNUMBER(FIND("cell death",C1504)),ISNUMBER(FIND("viable",C1504)),ISNUMBER(FIND("phytotoxic",C1504)),ISNUMBER(FIND("acute toxicity",C1504)),ISNUMBER(FIND("MTT",C1504)),ISNUMBER(FIND("survival",C1504)),ISNUMBER(FIND("prolifer",C1504)),ISNUMBER(FIND("apoptosis",C1504)),ISNUMBER(FIND("neurotoxic",C1504)),ISNUMBER(FIND("  lysis ",C1504)),ISNUMBER(FIND("necrosis",C1504)),ISNUMBER(FIND("cellular death",C1504))*3,ISNUMBER(FIND("LDH",C1504)),ISNUMBER(FIND("Acute toxicity",C1504)))</f>
        <v>1</v>
      </c>
      <c r="G1504" t="b">
        <f>OR(ISNUMBER(FIND("genotoxic",C1504)),ISNUMBER(FIND("genotoxicity",C1504)),ISNUMBER(FIND("DNA damage",C1504)),ISNUMBER(FIND("DNA",C1504)),ISNUMBER(FIND("RNA",C1504)),ISNUMBER(FIND("mesothelioma",C1504)),ISNUMBER(FIND("carcino",C1504)),ISNUMBER(FIND("mutagen",C1504)),ISNUMBER(FIND("genetic",C1504)))</f>
        <v>0</v>
      </c>
      <c r="H1504" t="b">
        <f>OR(ISNUMBER(FIND("inflammatory",C1504)),ISNUMBER(FIND("inflamm",C1504)))</f>
        <v>0</v>
      </c>
      <c r="I1504" t="b">
        <f>OR(ISNUMBER(FIND("immune",C1504)),ISNUMBER(FIND("immunological",C1504)),ISNUMBER(FIND("interleuk",C1504)),ISNUMBER(FIND("platelet activation",C1504)),ISNUMBER(FIND("monocyte",C1504)),ISNUMBER(FIND("leukocyte",C1504)),ISNUMBER(FIND("cytokine",C1504)),ISNUMBER(FIND("CD4",C1504)),ISNUMBER(FIND("CD8",C1504)),ISNUMBER(FIND("T-cell",C1504)))</f>
        <v>0</v>
      </c>
      <c r="J1504" t="b">
        <f>OR(ISNUMBER(FIND("reactive oxygen",C1504)),ISNUMBER(FIND("ROS",C1504)),ISNUMBER(FIND("free radical",C1504)),ISNUMBER(FIND("oxidative stress",C1504)),ISNUMBER(FIND("peroxid",C1504)),ISNUMBER(FIND("oxidative",C1504)),ISNUMBER(FIND("antioxid",C1504)))</f>
        <v>0</v>
      </c>
      <c r="K1504" t="b">
        <f>OR(ISNUMBER(FIND("autophag",C1504)))</f>
        <v>1</v>
      </c>
      <c r="L1504" t="b">
        <f>OR(ISNUMBER(FIND("morpholog",C1504)))</f>
        <v>0</v>
      </c>
      <c r="M1504" t="b">
        <f>OR(ISNUMBER(FIND("fibrosis",C1504)),ISNUMBER(FIND("Fibrosis",C1504)),ISNUMBER(FIND("fibrot",C1504)))</f>
        <v>0</v>
      </c>
      <c r="N1504" t="b">
        <f>OR(ISNUMBER(FIND("offspring",C1504)),ISNUMBER(FIND("Parental",C1504)),ISNUMBER(FIND("parental",C1504)),ISNUMBER(FIND("germline",C1504)),ISNUMBER(FIND("reproduc",C1504)),ISNUMBER(FIND("embryo",C1504)))</f>
        <v>0</v>
      </c>
      <c r="O1504" t="b">
        <f>OR(ISNUMBER(FIND("metabol",C1504)),ISNUMBER(FIND("Metabol",C1504)),ISNUMBER(FIND("digest",C1504)),ISNUMBER(FIND("mitochon",C1504)))</f>
        <v>0</v>
      </c>
      <c r="P1504" t="b">
        <f>OR(ISNUMBER(FIND("ecotox",C1504)),ISNUMBER(FIND("Ecotox",B1504)),ISNUMBER(FIND("ecotox",B1504)),ISNUMBER(FIND("Ecotox",C1504)))</f>
        <v>0</v>
      </c>
      <c r="Q1504" t="b">
        <f>OR(ISNUMBER(FIND("Bioaccum",C1504)),ISNUMBER(FIND("bioaccum",C1504)),ISNUMBER(FIND("accum",C1504)))</f>
        <v>1</v>
      </c>
      <c r="R1504" t="b">
        <f>OR(ISNUMBER(FIND("Occupation",C1504)),ISNUMBER(FIND("occupation",C1504)),ISNUMBER(FIND("worker",C1504)),ISNUMBER(FIND("workforce",C1504)))</f>
        <v>0</v>
      </c>
      <c r="S1504" t="b">
        <f>NOT(OR(F1504,G1504,H1504,I1504,J1504,K1504,L1504,M1504,N1504,O1504,P1504,Q1504,R1504))</f>
        <v>0</v>
      </c>
      <c r="U1504" t="b">
        <f>OR(Table1[[#This Row],[Inflammation]],Table1[[#This Row],[Immune]])</f>
        <v>0</v>
      </c>
      <c r="V1504" t="str">
        <f>IF(OR(Table1[[#This Row],[Rodents]],Table1[[#This Row],[Human]],Table1[[#This Row],[Pig]]),OR(ISNUMBER(FIND("intratrach",C1504)),ISNUMBER(FIND("nasal ",C1504)),ISNUMBER(FIND("instill",C1504))),"NA")</f>
        <v>NA</v>
      </c>
      <c r="W1504" t="str">
        <f>IF(OR(Table1[[#This Row],[Rodents]],Table1[[#This Row],[Human]],Table1[[#This Row],[Pig]]),OR(ISNUMBER(FIND("dermal",C1504)),ISNUMBER(FIND("skin ",C1504))),"NA")</f>
        <v>NA</v>
      </c>
      <c r="X1504" t="str">
        <f>IF(OR(Table1[[#This Row],[Rodents]],Table1[[#This Row],[Human]],Table1[[#This Row],[Pig]]),OR(ISNUMBER(FIND("injected",C1504)),ISNUMBER(FIND("periton",C1504)),ISNUMBER(FIND("intrascrot",C1504))),"NA")</f>
        <v>NA</v>
      </c>
      <c r="Y1504" t="str">
        <f>IF(OR(Table1[[#This Row],[Rodents]],Table1[[#This Row],[Human]],Table1[[#This Row],[Pig]]),NOT(OR(Table1[[#This Row],[Inhaled/Intratracheal/intranasal]],Table1[[#This Row],[Dermal]],Table1[[#This Row],[Injected]])),"NA")</f>
        <v>NA</v>
      </c>
      <c r="AA1504" t="b">
        <f>OR(ISNUMBER(FIND("fish ",C1504)),ISNUMBER(FIND("Fish ",C1504)),ISNUMBER(FIND("aquatic",C1504)),ISNUMBER(FIND("daphnids",C1504)),ISNUMBER(FIND("Carcinus maenas",C1504)),ISNUMBER(FIND("Daphnia",C1504)),ISNUMBER(FIND("Ruditapes philippinarum",C1504)),ISNUMBER(FIND("daphnia",C1504)),ISNUMBER(FIND("marine",C1504)),ISNUMBER(FIND("mussel",C1504)),ISNUMBER(FIND("algae",C1504)),ISNUMBER(FIND("Donax faba",C1504)),ISNUMBER(FIND("estuarine",C1504)),ISNUMBER(FIND("snail",C1504)),ISNUMBER(FIND("Prorocentrum donghaiense",C1504)) )</f>
        <v>0</v>
      </c>
      <c r="AB1504" t="b">
        <f>OR(ISNUMBER(FIND(" rat ",C1504)),ISNUMBER(FIND(" rats ",C1504)),ISNUMBER(FIND(" Rats ",C1504)),ISNUMBER(FIND(" Rat ",C1504)),ISNUMBER(FIND(" rat.",C1504)),ISNUMBER(FIND(" rats.",C1504)),ISNUMBER(FIND("mouse",C1504)),ISNUMBER(FIND("mice",C1504)), ISNUMBER(FIND(" Mice",C1504)))</f>
        <v>0</v>
      </c>
      <c r="AC1504" t="b">
        <f>OR(ISNUMBER(FIND(" cell ",C1504)),ISNUMBER(FIND("fibroblast",C1504)),ISNUMBER(FIND("macrophage",C1504)),ISNUMBER(FIND("epithelial",C1504)),ISNUMBER(FIND("endothelial",C1504)),ISNUMBER(FIND("neuron",C1504)),ISNUMBER(FIND(" cells ",C1504)),ISNUMBER(FIND("RBC",C1504)),ISNUMBER(FIND("mitochond",C1504)),ISNUMBER(FIND("adipocyte",C1504)),ISNUMBER(FIND("osteo",C1504)),ISNUMBER(FIND("keratin",C1504)),ISNUMBER(FIND(" cell's ",C1504)),ISNUMBER(FIND("eukary",C1504)),ISNUMBER(FIND("sperm",C1504)))</f>
        <v>1</v>
      </c>
      <c r="AD1504" t="b">
        <f>OR(ISNUMBER(FIND("human",B1504)),ISNUMBER(FIND("workers",B1504)),ISNUMBER(FIND("workforces",B1504)),ISNUMBER(FIND("occupational",B1504)),ISNUMBER(FIND("Case report",B1504)),ISNUMBER(FIND("Workplaces",B1504)),ISNUMBER(FIND("worker",B1504)))</f>
        <v>0</v>
      </c>
      <c r="AE1504" t="b">
        <f>OR(ISNUMBER(FIND(" plant ",C1504)),ISNUMBER(FIND("Plant ",C1504)),ISNUMBER(FIND("tomato",C1504)),ISNUMBER(FIND("plants",C1504)),ISNUMBER(FIND("Plants",C1504)),ISNUMBER(FIND("algae",C1504)),ISNUMBER(FIND("lettuce",C1504)),ISNUMBER(FIND("green gram sprouts ",C1504)),ISNUMBER(FIND("Cucurbita pepo",C1504)),ISNUMBER(FIND("bean ",C1504)),ISNUMBER(FIND("chloroplast",C1504)),ISNUMBER(FIND("chlorophyll",C1504)),ISNUMBER(FIND("seedling",C1504)),ISNUMBER(FIND("canola",C1504)),ISNUMBER(FIND("shoot",C1504)),ISNUMBER(FIND("photosynthes",C1504)),ISNUMBER(FIND(" leaves ",C1504)),,ISNUMBER(FIND("agriculture",C1504)),ISNUMBER(FIND(" crops ",C1504)))</f>
        <v>0</v>
      </c>
      <c r="AF1504" t="b">
        <f>OR(ISNUMBER(FIND("bacteria",C1504)),ISNUMBER(FIND("Bacteria",C1504)),ISNUMBER(FIND("Bacterium",C1504)),ISNUMBER(FIND("bacterium",C1504)),ISNUMBER(FIND(" coli ",C1504)))</f>
        <v>0</v>
      </c>
      <c r="AG1504" t="b">
        <f>OR(ISNUMBER(FIND("fungi",C1504)),ISNUMBER(FIND("Fungi",C1504)),ISNUMBER(FIND("fungus",C1504)),ISNUMBER(FIND("Fungus",C1504)),ISNUMBER(FIND("mushroom",C1504)),ISNUMBER(FIND("Mushroom",C1504)),ISNUMBER(FIND(" mold ",C1504)))</f>
        <v>0</v>
      </c>
      <c r="AH1504" t="b">
        <f>OR(ISNUMBER(FIND("Pig ",C1504)),ISNUMBER(FIND("pig ",C1504)),ISNUMBER(FIND("Pigs ",C1504)),ISNUMBER(FIND("pigs ",C1504)))</f>
        <v>0</v>
      </c>
      <c r="AI1504" t="b">
        <f>OR(ISNUMBER(FIND(" C. elegans",C1504)),ISNUMBER(FIND("Caenorhabditis elegans",C1504)),ISNUMBER(FIND("earthworms",C1504)),ISNUMBER(FIND(" Ficopomatus enigmaticus",C1504)),ISNUMBER(FIND("larva",C1504)),ISNUMBER(FIND("Lumbriculus variegatus",C1504)),ISNUMBER(FIND("nematode",C1504)))</f>
        <v>0</v>
      </c>
      <c r="AJ1504" t="b">
        <f>NOT(OR(AA1504,AB1504,AC1504,AD1504,AE1504,AF1504,AG1504,AH1504,AI1504))</f>
        <v>0</v>
      </c>
      <c r="AL1504" t="b">
        <f>OR(AA1504,AB1504,AD1504,AE1504,AF1504,AG1504,AH1504,AI1504)</f>
        <v>0</v>
      </c>
      <c r="AM1504" t="b">
        <f>IF(Table1[[#This Row],[In vivo?]],IF(Table1[[#This Row],[Cell]],FALSE,TRUE),FALSE)</f>
        <v>0</v>
      </c>
      <c r="AN1504" t="b">
        <f>AND(AC1504,AL1504)</f>
        <v>0</v>
      </c>
      <c r="AO1504" t="b">
        <f>IF(Table1[[#This Row],[Cell]],IF(Table1[[#This Row],[In vivo?]],FALSE,TRUE),FALSE)</f>
        <v>1</v>
      </c>
      <c r="AP1504" t="b">
        <f>NOT(OR(Table1[[#This Row],[In vivo?]],Table1[[#This Row],[Only in Cell]]))</f>
        <v>0</v>
      </c>
      <c r="AQ1504" t="str">
        <f>IF(OR(Table1[[#This Row],[Rodents]],Table1[[#This Row],[Human]],Table1[[#This Row],[Pig]]),OR(ISNUMBER(FIND("pulmonary",C1504)),ISNUMBER(FIND("lung",C1504))),"NA")</f>
        <v>NA</v>
      </c>
      <c r="AR1504" t="str">
        <f>IF(OR(Table1[[#This Row],[Rodents]],Table1[[#This Row],[Human]],Table1[[#This Row],[Pig]]),OR(ISNUMBER(FIND("skin",C1504)),ISNUMBER(FIND("dermal",C1504))),"NA")</f>
        <v>NA</v>
      </c>
      <c r="AS1504" t="str">
        <f>IF(OR(Table1[[#This Row],[Rodents]],Table1[[#This Row],[Human]],Table1[[#This Row],[Pig]]),OR(ISNUMBER(FIND("liver",C1504)),ISNUMBER(FIND("hepat",C1504))),"NA")</f>
        <v>NA</v>
      </c>
      <c r="AT1504" t="str">
        <f>IF(OR(Table1[[#This Row],[Rodents]],Table1[[#This Row],[Human]],Table1[[#This Row],[Pig]]),OR(ISNUMBER(FIND("kidney",C1504)),ISNUMBER(FIND("neph",C1504))),"NA")</f>
        <v>NA</v>
      </c>
      <c r="AU1504" t="str">
        <f>IF(OR(Table1[[#This Row],[Rodents]],Table1[[#This Row],[Human]],Table1[[#This Row],[Pig]]),OR(ISNUMBER(FIND("brain",C1504)),ISNUMBER(FIND("neur",C1504)),ISNUMBER(FIND("nerv",C1504))),"NA")</f>
        <v>NA</v>
      </c>
      <c r="AV1504" t="str">
        <f>IF(OR(Table1[[#This Row],[Rodents]],Table1[[#This Row],[Human]],Table1[[#This Row],[Pig]]),OR(ISNUMBER(FIND("heart",C1504)),ISNUMBER(FIND("cardi",C1504))),"NA")</f>
        <v>NA</v>
      </c>
      <c r="AW1504" t="str">
        <f>IF(OR(Table1[[#This Row],[Rodents]],Table1[[#This Row],[Human]],Table1[[#This Row],[Pig]]),OR(ISNUMBER(FIND("gastro",C1504)),ISNUMBER(FIND("intesti",C1504)),ISNUMBER(FIND("stomach",C1504))),"NA")</f>
        <v>NA</v>
      </c>
      <c r="AX1504" t="str">
        <f>IF(OR(Table1[[#This Row],[Rodents]],Table1[[#This Row],[Human]],Table1[[#This Row],[Pig]]),NOT(OR(AQ1504,AR1504,AS1504,AT1504,AU1504,AV1504,AW1504)),"NA")</f>
        <v>NA</v>
      </c>
      <c r="AY1504" t="b">
        <f>OR(ISNUMBER(FIND("SWCNT",C1504)),ISNUMBER(FIND("SWNT",C1504)),ISNUMBER(FIND("single-wall",C1504)),ISNUMBER(FIND("single wall",C1504)),ISNUMBER(FIND("Single wall",C1504)),ISNUMBER(FIND("Single-wall",C1504)),ISNUMBER(FIND("SWCNT",B1504)),ISNUMBER(FIND("SWNT",B1504)),ISNUMBER(FIND("single-wall",B1504)),ISNUMBER(FIND("single wall",B1504)),ISNUMBER(FIND("Single-wall",B1504)),ISNUMBER(FIND("Single wall",B1504)))</f>
        <v>1</v>
      </c>
      <c r="AZ1504" t="b">
        <f>OR(ISNUMBER(FIND("MWCNT",C1504)),ISNUMBER(FIND("MWNT",C1504)),ISNUMBER(FIND("multi-wall",C1504)),ISNUMBER(FIND("multi wall",C1504)),ISNUMBER(FIND("multiwall",C1504)),ISNUMBER(FIND("Multi-wall",C1504)),ISNUMBER(FIND("Multi wall",C1504)),ISNUMBER(FIND("Multiwall",C1504)),ISNUMBER(FIND("MWCNT",B1504)),ISNUMBER(FIND("MWNT",B1504)),ISNUMBER(FIND("multi-wall",B1504)),ISNUMBER(FIND("multi wall",B1504)),ISNUMBER(FIND("multiwall",B1504)),ISNUMBER(FIND("Multi-wall",B1504)),ISNUMBER(FIND("Multi wall",B1504)),ISNUMBER(FIND("Multiwall",B1504)),ISNUMBER(FIND("Double-wall",B1504)),ISNUMBER(FIND("Double wall",B1504)),ISNUMBER(FIND("Doublewall",B1504)),ISNUMBER(FIND("double-wall",B1504)),ISNUMBER(FIND("double wall",B1504)),ISNUMBER(FIND("doublewall",B1504)))</f>
        <v>0</v>
      </c>
      <c r="BA1504" t="b">
        <f>AND(Table1[[#This Row],[SWCNT]],Table1[[#This Row],[MWCNT]])</f>
        <v>0</v>
      </c>
      <c r="BB1504" t="b">
        <f>IF(Table1[[#This Row],[SWCNT]]=TRUE,FALSE,IF(Table1[[#This Row],[MWCNT]]=TRUE,FALSE,TRUE))</f>
        <v>0</v>
      </c>
      <c r="BC1504" s="18"/>
    </row>
    <row r="1505" spans="1:55" ht="166.5">
      <c r="B1505" s="2" t="s">
        <v>2859</v>
      </c>
      <c r="C1505" s="16" t="s">
        <v>2864</v>
      </c>
      <c r="D1505" s="17" t="s">
        <v>2869</v>
      </c>
      <c r="E1505" s="2">
        <v>2016</v>
      </c>
      <c r="F1505" t="b">
        <f>OR(ISNUMBER(FIND("cytotoxic",C1505)),ISNUMBER(FIND("Cytotoxic",C1505)),ISNUMBER(FIND("cellular toxicity",C1505)),ISNUMBER(FIND("cell death",C1505)),ISNUMBER(FIND("viable",C1505)),ISNUMBER(FIND("phytotoxic",C1505)),ISNUMBER(FIND("acute toxicity",C1505)),ISNUMBER(FIND("MTT",C1505)),ISNUMBER(FIND("survival",C1505)),ISNUMBER(FIND("prolifer",C1505)),ISNUMBER(FIND("apoptosis",C1505)),ISNUMBER(FIND("neurotoxic",C1505)),ISNUMBER(FIND("  lysis ",C1505)),ISNUMBER(FIND("necrosis",C1505)),ISNUMBER(FIND("cellular death",C1505))*3,ISNUMBER(FIND("LDH",C1505)),ISNUMBER(FIND("Acute toxicity",C1505)))</f>
        <v>0</v>
      </c>
      <c r="G1505" t="b">
        <f>OR(ISNUMBER(FIND("genotoxic",C1505)),ISNUMBER(FIND("genotoxicity",C1505)),ISNUMBER(FIND("DNA damage",C1505)),ISNUMBER(FIND("DNA",C1505)),ISNUMBER(FIND("RNA",C1505)),ISNUMBER(FIND("mesothelioma",C1505)),ISNUMBER(FIND("carcino",C1505)),ISNUMBER(FIND("mutagen",C1505)),ISNUMBER(FIND("genetic",C1505)))</f>
        <v>1</v>
      </c>
      <c r="H1505" t="b">
        <f>OR(ISNUMBER(FIND("inflammatory",C1505)),ISNUMBER(FIND("inflamm",C1505)))</f>
        <v>0</v>
      </c>
      <c r="I1505" t="b">
        <f>OR(ISNUMBER(FIND("immune",C1505)),ISNUMBER(FIND("immunological",C1505)),ISNUMBER(FIND("interleuk",C1505)),ISNUMBER(FIND("platelet activation",C1505)),ISNUMBER(FIND("monocyte",C1505)),ISNUMBER(FIND("leukocyte",C1505)),ISNUMBER(FIND("cytokine",C1505)),ISNUMBER(FIND("CD4",C1505)),ISNUMBER(FIND("CD8",C1505)),ISNUMBER(FIND("T-cell",C1505)))</f>
        <v>0</v>
      </c>
      <c r="J1505" t="b">
        <f>OR(ISNUMBER(FIND("reactive oxygen",C1505)),ISNUMBER(FIND("ROS",C1505)),ISNUMBER(FIND("free radical",C1505)),ISNUMBER(FIND("oxidative stress",C1505)),ISNUMBER(FIND("peroxid",C1505)),ISNUMBER(FIND("oxidative",C1505)),ISNUMBER(FIND("antioxid",C1505)))</f>
        <v>0</v>
      </c>
      <c r="K1505" t="b">
        <f>OR(ISNUMBER(FIND("autophag",C1505)))</f>
        <v>0</v>
      </c>
      <c r="L1505" t="b">
        <f>OR(ISNUMBER(FIND("morpholog",C1505)))</f>
        <v>0</v>
      </c>
      <c r="M1505" t="b">
        <f>OR(ISNUMBER(FIND("fibrosis",C1505)),ISNUMBER(FIND("Fibrosis",C1505)),ISNUMBER(FIND("fibrot",C1505)))</f>
        <v>0</v>
      </c>
      <c r="N1505" t="b">
        <f>OR(ISNUMBER(FIND("offspring",C1505)),ISNUMBER(FIND("Parental",C1505)),ISNUMBER(FIND("parental",C1505)),ISNUMBER(FIND("germline",C1505)),ISNUMBER(FIND("reproduc",C1505)),ISNUMBER(FIND("embryo",C1505)))</f>
        <v>0</v>
      </c>
      <c r="O1505" t="b">
        <f>OR(ISNUMBER(FIND("metabol",C1505)),ISNUMBER(FIND("Metabol",C1505)),ISNUMBER(FIND("digest",C1505)),ISNUMBER(FIND("mitochon",C1505)))</f>
        <v>1</v>
      </c>
      <c r="P1505" t="b">
        <f>OR(ISNUMBER(FIND("ecotox",C1505)),ISNUMBER(FIND("Ecotox",B1505)),ISNUMBER(FIND("ecotox",B1505)),ISNUMBER(FIND("Ecotox",C1505)))</f>
        <v>0</v>
      </c>
      <c r="Q1505" t="b">
        <f>OR(ISNUMBER(FIND("Bioaccum",C1505)),ISNUMBER(FIND("bioaccum",C1505)),ISNUMBER(FIND("accum",C1505)))</f>
        <v>0</v>
      </c>
      <c r="R1505" t="b">
        <f>OR(ISNUMBER(FIND("Occupation",C1505)),ISNUMBER(FIND("occupation",C1505)),ISNUMBER(FIND("worker",C1505)),ISNUMBER(FIND("workforce",C1505)))</f>
        <v>0</v>
      </c>
      <c r="S1505" t="b">
        <f>NOT(OR(F1505,G1505,H1505,I1505,J1505,K1505,L1505,M1505,N1505,O1505,P1505,Q1505,R1505))</f>
        <v>0</v>
      </c>
      <c r="U1505" t="b">
        <f>OR(Table1[[#This Row],[Inflammation]],Table1[[#This Row],[Immune]])</f>
        <v>0</v>
      </c>
      <c r="V1505" t="str">
        <f>IF(OR(Table1[[#This Row],[Rodents]],Table1[[#This Row],[Human]],Table1[[#This Row],[Pig]]),OR(ISNUMBER(FIND("intratrach",C1505)),ISNUMBER(FIND("nasal ",C1505)),ISNUMBER(FIND("instill",C1505))),"NA")</f>
        <v>NA</v>
      </c>
      <c r="W1505" t="str">
        <f>IF(OR(Table1[[#This Row],[Rodents]],Table1[[#This Row],[Human]],Table1[[#This Row],[Pig]]),OR(ISNUMBER(FIND("dermal",C1505)),ISNUMBER(FIND("skin ",C1505))),"NA")</f>
        <v>NA</v>
      </c>
      <c r="X1505" t="str">
        <f>IF(OR(Table1[[#This Row],[Rodents]],Table1[[#This Row],[Human]],Table1[[#This Row],[Pig]]),OR(ISNUMBER(FIND("injected",C1505)),ISNUMBER(FIND("periton",C1505)),ISNUMBER(FIND("intrascrot",C1505))),"NA")</f>
        <v>NA</v>
      </c>
      <c r="Y1505" t="str">
        <f>IF(OR(Table1[[#This Row],[Rodents]],Table1[[#This Row],[Human]],Table1[[#This Row],[Pig]]),NOT(OR(Table1[[#This Row],[Inhaled/Intratracheal/intranasal]],Table1[[#This Row],[Dermal]],Table1[[#This Row],[Injected]])),"NA")</f>
        <v>NA</v>
      </c>
      <c r="AA1505" t="b">
        <f>OR(ISNUMBER(FIND("fish ",C1505)),ISNUMBER(FIND("Fish ",C1505)),ISNUMBER(FIND("aquatic",C1505)),ISNUMBER(FIND("daphnids",C1505)),ISNUMBER(FIND("Carcinus maenas",C1505)),ISNUMBER(FIND("Daphnia",C1505)),ISNUMBER(FIND("Ruditapes philippinarum",C1505)),ISNUMBER(FIND("daphnia",C1505)),ISNUMBER(FIND("marine",C1505)),ISNUMBER(FIND("mussel",C1505)),ISNUMBER(FIND("algae",C1505)),ISNUMBER(FIND("Donax faba",C1505)),ISNUMBER(FIND("estuarine",C1505)),ISNUMBER(FIND("snail",C1505)),ISNUMBER(FIND("Prorocentrum donghaiense",C1505)) )</f>
        <v>0</v>
      </c>
      <c r="AB1505" t="b">
        <f>OR(ISNUMBER(FIND(" rat ",C1505)),ISNUMBER(FIND(" rats ",C1505)),ISNUMBER(FIND(" Rats ",C1505)),ISNUMBER(FIND(" Rat ",C1505)),ISNUMBER(FIND(" rat.",C1505)),ISNUMBER(FIND(" rats.",C1505)),ISNUMBER(FIND("mouse",C1505)),ISNUMBER(FIND("mice",C1505)), ISNUMBER(FIND(" Mice",C1505)))</f>
        <v>0</v>
      </c>
      <c r="AC1505" t="b">
        <f>OR(ISNUMBER(FIND(" cell ",C1505)),ISNUMBER(FIND("fibroblast",C1505)),ISNUMBER(FIND("macrophage",C1505)),ISNUMBER(FIND("epithelial",C1505)),ISNUMBER(FIND("endothelial",C1505)),ISNUMBER(FIND("neuron",C1505)),ISNUMBER(FIND(" cells ",C1505)),ISNUMBER(FIND("RBC",C1505)),ISNUMBER(FIND("mitochond",C1505)),ISNUMBER(FIND("adipocyte",C1505)),ISNUMBER(FIND("osteo",C1505)),ISNUMBER(FIND("keratin",C1505)),ISNUMBER(FIND(" cell's ",C1505)),ISNUMBER(FIND("eukary",C1505)),ISNUMBER(FIND("sperm",C1505)))</f>
        <v>0</v>
      </c>
      <c r="AD1505" t="b">
        <f>OR(ISNUMBER(FIND("human",B1505)),ISNUMBER(FIND("workers",B1505)),ISNUMBER(FIND("workforces",B1505)),ISNUMBER(FIND("occupational",B1505)),ISNUMBER(FIND("Case report",B1505)),ISNUMBER(FIND("Workplaces",B1505)),ISNUMBER(FIND("worker",B1505)))</f>
        <v>0</v>
      </c>
      <c r="AE1505" t="b">
        <f>OR(ISNUMBER(FIND(" plant ",C1505)),ISNUMBER(FIND("Plant ",C1505)),ISNUMBER(FIND("tomato",C1505)),ISNUMBER(FIND("plants",C1505)),ISNUMBER(FIND("Plants",C1505)),ISNUMBER(FIND("algae",C1505)),ISNUMBER(FIND("lettuce",C1505)),ISNUMBER(FIND("green gram sprouts ",C1505)),ISNUMBER(FIND("Cucurbita pepo",C1505)),ISNUMBER(FIND("bean ",C1505)),ISNUMBER(FIND("chloroplast",C1505)),ISNUMBER(FIND("chlorophyll",C1505)),ISNUMBER(FIND("seedling",C1505)),ISNUMBER(FIND("canola",C1505)),ISNUMBER(FIND("shoot",C1505)),ISNUMBER(FIND("photosynthes",C1505)),ISNUMBER(FIND(" leaves ",C1505)),,ISNUMBER(FIND("agriculture",C1505)),ISNUMBER(FIND(" crops ",C1505)))</f>
        <v>0</v>
      </c>
      <c r="AF1505" t="b">
        <f>OR(ISNUMBER(FIND("bacteria",C1505)),ISNUMBER(FIND("Bacteria",C1505)),ISNUMBER(FIND("Bacterium",C1505)),ISNUMBER(FIND("bacterium",C1505)),ISNUMBER(FIND(" coli ",C1505)))</f>
        <v>1</v>
      </c>
      <c r="AG1505" t="b">
        <f>OR(ISNUMBER(FIND("fungi",C1505)),ISNUMBER(FIND("Fungi",C1505)),ISNUMBER(FIND("fungus",C1505)),ISNUMBER(FIND("Fungus",C1505)),ISNUMBER(FIND("mushroom",C1505)),ISNUMBER(FIND("Mushroom",C1505)),ISNUMBER(FIND(" mold ",C1505)))</f>
        <v>0</v>
      </c>
      <c r="AH1505" t="b">
        <f>OR(ISNUMBER(FIND("Pig ",C1505)),ISNUMBER(FIND("pig ",C1505)),ISNUMBER(FIND("Pigs ",C1505)),ISNUMBER(FIND("pigs ",C1505)))</f>
        <v>0</v>
      </c>
      <c r="AI1505" t="b">
        <f>OR(ISNUMBER(FIND(" C. elegans",C1505)),ISNUMBER(FIND("Caenorhabditis elegans",C1505)),ISNUMBER(FIND("earthworms",C1505)),ISNUMBER(FIND(" Ficopomatus enigmaticus",C1505)),ISNUMBER(FIND("larva",C1505)),ISNUMBER(FIND("Lumbriculus variegatus",C1505)),ISNUMBER(FIND("nematode",C1505)))</f>
        <v>0</v>
      </c>
      <c r="AJ1505" t="b">
        <f>NOT(OR(AA1505,AB1505,AC1505,AD1505,AE1505,AF1505,AG1505,AH1505,AI1505))</f>
        <v>0</v>
      </c>
      <c r="AL1505" t="b">
        <f>OR(AA1505,AB1505,AD1505,AE1505,AF1505,AG1505,AH1505,AI1505)</f>
        <v>1</v>
      </c>
      <c r="AM1505" t="b">
        <f>IF(Table1[[#This Row],[In vivo?]],IF(Table1[[#This Row],[Cell]],FALSE,TRUE),FALSE)</f>
        <v>1</v>
      </c>
      <c r="AN1505" t="b">
        <f>AND(AC1505,AL1505)</f>
        <v>0</v>
      </c>
      <c r="AO1505" t="b">
        <f>IF(Table1[[#This Row],[Cell]],IF(Table1[[#This Row],[In vivo?]],FALSE,TRUE),FALSE)</f>
        <v>0</v>
      </c>
      <c r="AP1505" t="b">
        <f>NOT(OR(Table1[[#This Row],[In vivo?]],Table1[[#This Row],[Only in Cell]]))</f>
        <v>0</v>
      </c>
      <c r="AQ1505" t="str">
        <f>IF(OR(Table1[[#This Row],[Rodents]],Table1[[#This Row],[Human]],Table1[[#This Row],[Pig]]),OR(ISNUMBER(FIND("pulmonary",C1505)),ISNUMBER(FIND("lung",C1505))),"NA")</f>
        <v>NA</v>
      </c>
      <c r="AR1505" t="str">
        <f>IF(OR(Table1[[#This Row],[Rodents]],Table1[[#This Row],[Human]],Table1[[#This Row],[Pig]]),OR(ISNUMBER(FIND("skin",C1505)),ISNUMBER(FIND("dermal",C1505))),"NA")</f>
        <v>NA</v>
      </c>
      <c r="AS1505" t="str">
        <f>IF(OR(Table1[[#This Row],[Rodents]],Table1[[#This Row],[Human]],Table1[[#This Row],[Pig]]),OR(ISNUMBER(FIND("liver",C1505)),ISNUMBER(FIND("hepat",C1505))),"NA")</f>
        <v>NA</v>
      </c>
      <c r="AT1505" t="str">
        <f>IF(OR(Table1[[#This Row],[Rodents]],Table1[[#This Row],[Human]],Table1[[#This Row],[Pig]]),OR(ISNUMBER(FIND("kidney",C1505)),ISNUMBER(FIND("neph",C1505))),"NA")</f>
        <v>NA</v>
      </c>
      <c r="AU1505" t="str">
        <f>IF(OR(Table1[[#This Row],[Rodents]],Table1[[#This Row],[Human]],Table1[[#This Row],[Pig]]),OR(ISNUMBER(FIND("brain",C1505)),ISNUMBER(FIND("neur",C1505)),ISNUMBER(FIND("nerv",C1505))),"NA")</f>
        <v>NA</v>
      </c>
      <c r="AV1505" t="str">
        <f>IF(OR(Table1[[#This Row],[Rodents]],Table1[[#This Row],[Human]],Table1[[#This Row],[Pig]]),OR(ISNUMBER(FIND("heart",C1505)),ISNUMBER(FIND("cardi",C1505))),"NA")</f>
        <v>NA</v>
      </c>
      <c r="AW1505" t="str">
        <f>IF(OR(Table1[[#This Row],[Rodents]],Table1[[#This Row],[Human]],Table1[[#This Row],[Pig]]),OR(ISNUMBER(FIND("gastro",C1505)),ISNUMBER(FIND("intesti",C1505)),ISNUMBER(FIND("stomach",C1505))),"NA")</f>
        <v>NA</v>
      </c>
      <c r="AX1505" t="str">
        <f>IF(OR(Table1[[#This Row],[Rodents]],Table1[[#This Row],[Human]],Table1[[#This Row],[Pig]]),NOT(OR(AQ1505,AR1505,AS1505,AT1505,AU1505,AV1505,AW1505)),"NA")</f>
        <v>NA</v>
      </c>
      <c r="AY1505" t="b">
        <f>OR(ISNUMBER(FIND("SWCNT",C1505)),ISNUMBER(FIND("SWNT",C1505)),ISNUMBER(FIND("single-wall",C1505)),ISNUMBER(FIND("single wall",C1505)),ISNUMBER(FIND("Single wall",C1505)),ISNUMBER(FIND("Single-wall",C1505)),ISNUMBER(FIND("SWCNT",B1505)),ISNUMBER(FIND("SWNT",B1505)),ISNUMBER(FIND("single-wall",B1505)),ISNUMBER(FIND("single wall",B1505)),ISNUMBER(FIND("Single-wall",B1505)),ISNUMBER(FIND("Single wall",B1505)))</f>
        <v>0</v>
      </c>
      <c r="AZ1505" t="b">
        <f>OR(ISNUMBER(FIND("MWCNT",C1505)),ISNUMBER(FIND("MWNT",C1505)),ISNUMBER(FIND("multi-wall",C1505)),ISNUMBER(FIND("multi wall",C1505)),ISNUMBER(FIND("multiwall",C1505)),ISNUMBER(FIND("Multi-wall",C1505)),ISNUMBER(FIND("Multi wall",C1505)),ISNUMBER(FIND("Multiwall",C1505)),ISNUMBER(FIND("MWCNT",B1505)),ISNUMBER(FIND("MWNT",B1505)),ISNUMBER(FIND("multi-wall",B1505)),ISNUMBER(FIND("multi wall",B1505)),ISNUMBER(FIND("multiwall",B1505)),ISNUMBER(FIND("Multi-wall",B1505)),ISNUMBER(FIND("Multi wall",B1505)),ISNUMBER(FIND("Multiwall",B1505)),ISNUMBER(FIND("Double-wall",B1505)),ISNUMBER(FIND("Double wall",B1505)),ISNUMBER(FIND("Doublewall",B1505)),ISNUMBER(FIND("double-wall",B1505)),ISNUMBER(FIND("double wall",B1505)),ISNUMBER(FIND("doublewall",B1505)))</f>
        <v>1</v>
      </c>
      <c r="BA1505" t="b">
        <f>AND(Table1[[#This Row],[SWCNT]],Table1[[#This Row],[MWCNT]])</f>
        <v>0</v>
      </c>
      <c r="BB1505" t="b">
        <f>IF(Table1[[#This Row],[SWCNT]]=TRUE,FALSE,IF(Table1[[#This Row],[MWCNT]]=TRUE,FALSE,TRUE))</f>
        <v>0</v>
      </c>
      <c r="BC1505" s="18"/>
    </row>
    <row r="1506" spans="1:55" ht="222">
      <c r="A1506" t="s">
        <v>2855</v>
      </c>
      <c r="B1506" s="2" t="s">
        <v>2860</v>
      </c>
      <c r="C1506" s="16" t="s">
        <v>2865</v>
      </c>
      <c r="D1506" s="17" t="s">
        <v>461</v>
      </c>
      <c r="E1506" s="2">
        <v>2016</v>
      </c>
      <c r="F1506" t="b">
        <f>OR(ISNUMBER(FIND("cytotoxic",C1506)),ISNUMBER(FIND("Cytotoxic",C1506)),ISNUMBER(FIND("cellular toxicity",C1506)),ISNUMBER(FIND("cell death",C1506)),ISNUMBER(FIND("viable",C1506)),ISNUMBER(FIND("phytotoxic",C1506)),ISNUMBER(FIND("acute toxicity",C1506)),ISNUMBER(FIND("MTT",C1506)),ISNUMBER(FIND("survival",C1506)),ISNUMBER(FIND("prolifer",C1506)),ISNUMBER(FIND("apoptosis",C1506)),ISNUMBER(FIND("neurotoxic",C1506)),ISNUMBER(FIND("  lysis ",C1506)),ISNUMBER(FIND("necrosis",C1506)),ISNUMBER(FIND("cellular death",C1506))*3,ISNUMBER(FIND("LDH",C1506)),ISNUMBER(FIND("Acute toxicity",C1506)))</f>
        <v>0</v>
      </c>
      <c r="G1506" t="b">
        <f>OR(ISNUMBER(FIND("genotoxic",C1506)),ISNUMBER(FIND("genotoxicity",C1506)),ISNUMBER(FIND("DNA damage",C1506)),ISNUMBER(FIND("DNA",C1506)),ISNUMBER(FIND("RNA",C1506)),ISNUMBER(FIND("mesothelioma",C1506)),ISNUMBER(FIND("carcino",C1506)),ISNUMBER(FIND("mutagen",C1506)),ISNUMBER(FIND("genetic",C1506)))</f>
        <v>1</v>
      </c>
      <c r="H1506" t="b">
        <f>OR(ISNUMBER(FIND("inflammatory",C1506)),ISNUMBER(FIND("inflamm",C1506)))</f>
        <v>0</v>
      </c>
      <c r="I1506" t="b">
        <f>OR(ISNUMBER(FIND("immune",C1506)),ISNUMBER(FIND("immunological",C1506)),ISNUMBER(FIND("interleuk",C1506)),ISNUMBER(FIND("platelet activation",C1506)),ISNUMBER(FIND("monocyte",C1506)),ISNUMBER(FIND("leukocyte",C1506)),ISNUMBER(FIND("cytokine",C1506)),ISNUMBER(FIND("CD4",C1506)),ISNUMBER(FIND("CD8",C1506)),ISNUMBER(FIND("T-cell",C1506)))</f>
        <v>0</v>
      </c>
      <c r="J1506" t="b">
        <f>OR(ISNUMBER(FIND("reactive oxygen",C1506)),ISNUMBER(FIND("ROS",C1506)),ISNUMBER(FIND("free radical",C1506)),ISNUMBER(FIND("oxidative stress",C1506)),ISNUMBER(FIND("peroxid",C1506)),ISNUMBER(FIND("oxidative",C1506)),ISNUMBER(FIND("antioxid",C1506)))</f>
        <v>1</v>
      </c>
      <c r="K1506" t="b">
        <f>OR(ISNUMBER(FIND("autophag",C1506)))</f>
        <v>0</v>
      </c>
      <c r="L1506" t="b">
        <f>OR(ISNUMBER(FIND("morpholog",C1506)))</f>
        <v>1</v>
      </c>
      <c r="M1506" t="b">
        <f>OR(ISNUMBER(FIND("fibrosis",C1506)),ISNUMBER(FIND("Fibrosis",C1506)),ISNUMBER(FIND("fibrot",C1506)))</f>
        <v>0</v>
      </c>
      <c r="N1506" t="b">
        <f>OR(ISNUMBER(FIND("offspring",C1506)),ISNUMBER(FIND("Parental",C1506)),ISNUMBER(FIND("parental",C1506)),ISNUMBER(FIND("germline",C1506)),ISNUMBER(FIND("reproduc",C1506)),ISNUMBER(FIND("embryo",C1506)))</f>
        <v>0</v>
      </c>
      <c r="O1506" t="b">
        <f>OR(ISNUMBER(FIND("metabol",C1506)),ISNUMBER(FIND("Metabol",C1506)),ISNUMBER(FIND("digest",C1506)),ISNUMBER(FIND("mitochon",C1506)))</f>
        <v>0</v>
      </c>
      <c r="P1506" t="b">
        <f>OR(ISNUMBER(FIND("ecotox",C1506)),ISNUMBER(FIND("Ecotox",B1506)),ISNUMBER(FIND("ecotox",B1506)),ISNUMBER(FIND("Ecotox",C1506)))</f>
        <v>0</v>
      </c>
      <c r="Q1506" t="b">
        <f>OR(ISNUMBER(FIND("Bioaccum",C1506)),ISNUMBER(FIND("bioaccum",C1506)),ISNUMBER(FIND("accum",C1506)))</f>
        <v>0</v>
      </c>
      <c r="R1506" t="b">
        <f>OR(ISNUMBER(FIND("Occupation",C1506)),ISNUMBER(FIND("occupation",C1506)),ISNUMBER(FIND("worker",C1506)),ISNUMBER(FIND("workforce",C1506)))</f>
        <v>0</v>
      </c>
      <c r="S1506" t="b">
        <f>NOT(OR(F1506,G1506,H1506,I1506,J1506,K1506,L1506,M1506,N1506,O1506,P1506,Q1506,R1506))</f>
        <v>0</v>
      </c>
      <c r="U1506" t="b">
        <f>OR(Table1[[#This Row],[Inflammation]],Table1[[#This Row],[Immune]])</f>
        <v>0</v>
      </c>
      <c r="V1506" t="str">
        <f>IF(OR(Table1[[#This Row],[Rodents]],Table1[[#This Row],[Human]],Table1[[#This Row],[Pig]]),OR(ISNUMBER(FIND("intratrach",C1506)),ISNUMBER(FIND("nasal ",C1506)),ISNUMBER(FIND("instill",C1506))),"NA")</f>
        <v>NA</v>
      </c>
      <c r="W1506" t="str">
        <f>IF(OR(Table1[[#This Row],[Rodents]],Table1[[#This Row],[Human]],Table1[[#This Row],[Pig]]),OR(ISNUMBER(FIND("dermal",C1506)),ISNUMBER(FIND("skin ",C1506))),"NA")</f>
        <v>NA</v>
      </c>
      <c r="X1506" t="str">
        <f>IF(OR(Table1[[#This Row],[Rodents]],Table1[[#This Row],[Human]],Table1[[#This Row],[Pig]]),OR(ISNUMBER(FIND("injected",C1506)),ISNUMBER(FIND("periton",C1506)),ISNUMBER(FIND("intrascrot",C1506))),"NA")</f>
        <v>NA</v>
      </c>
      <c r="Y1506" t="str">
        <f>IF(OR(Table1[[#This Row],[Rodents]],Table1[[#This Row],[Human]],Table1[[#This Row],[Pig]]),NOT(OR(Table1[[#This Row],[Inhaled/Intratracheal/intranasal]],Table1[[#This Row],[Dermal]],Table1[[#This Row],[Injected]])),"NA")</f>
        <v>NA</v>
      </c>
      <c r="AA1506" t="b">
        <f>OR(ISNUMBER(FIND("fish ",C1506)),ISNUMBER(FIND("Fish ",C1506)),ISNUMBER(FIND("aquatic",C1506)),ISNUMBER(FIND("daphnids",C1506)),ISNUMBER(FIND("Carcinus maenas",C1506)),ISNUMBER(FIND("Daphnia",C1506)),ISNUMBER(FIND("Ruditapes philippinarum",C1506)),ISNUMBER(FIND("daphnia",C1506)),ISNUMBER(FIND("marine",C1506)),ISNUMBER(FIND("mussel",C1506)),ISNUMBER(FIND("algae",C1506)),ISNUMBER(FIND("Donax faba",C1506)),ISNUMBER(FIND("estuarine",C1506)),ISNUMBER(FIND("snail",C1506)),ISNUMBER(FIND("Prorocentrum donghaiense",C1506)) )</f>
        <v>0</v>
      </c>
      <c r="AB1506" t="b">
        <f>OR(ISNUMBER(FIND(" rat ",C1506)),ISNUMBER(FIND(" rats ",C1506)),ISNUMBER(FIND(" Rats ",C1506)),ISNUMBER(FIND(" Rat ",C1506)),ISNUMBER(FIND(" rat.",C1506)),ISNUMBER(FIND(" rats.",C1506)),ISNUMBER(FIND("mouse",C1506)),ISNUMBER(FIND("mice",C1506)), ISNUMBER(FIND(" Mice",C1506)))</f>
        <v>0</v>
      </c>
      <c r="AC1506" t="b">
        <f>OR(ISNUMBER(FIND(" cell ",C1506)),ISNUMBER(FIND("fibroblast",C1506)),ISNUMBER(FIND("macrophage",C1506)),ISNUMBER(FIND("epithelial",C1506)),ISNUMBER(FIND("endothelial",C1506)),ISNUMBER(FIND("neuron",C1506)),ISNUMBER(FIND(" cells ",C1506)),ISNUMBER(FIND("RBC",C1506)),ISNUMBER(FIND("mitochond",C1506)),ISNUMBER(FIND("adipocyte",C1506)),ISNUMBER(FIND("osteo",C1506)),ISNUMBER(FIND("keratin",C1506)),ISNUMBER(FIND(" cell's ",C1506)),ISNUMBER(FIND("eukary",C1506)),ISNUMBER(FIND("sperm",C1506)))</f>
        <v>1</v>
      </c>
      <c r="AD1506" t="b">
        <f>OR(ISNUMBER(FIND("human",B1506)),ISNUMBER(FIND("workers",B1506)),ISNUMBER(FIND("workforces",B1506)),ISNUMBER(FIND("occupational",B1506)),ISNUMBER(FIND("Case report",B1506)),ISNUMBER(FIND("Workplaces",B1506)),ISNUMBER(FIND("worker",B1506)))</f>
        <v>0</v>
      </c>
      <c r="AE1506" t="b">
        <f>OR(ISNUMBER(FIND(" plant ",C1506)),ISNUMBER(FIND("Plant ",C1506)),ISNUMBER(FIND("tomato",C1506)),ISNUMBER(FIND("plants",C1506)),ISNUMBER(FIND("Plants",C1506)),ISNUMBER(FIND("algae",C1506)),ISNUMBER(FIND("lettuce",C1506)),ISNUMBER(FIND("green gram sprouts ",C1506)),ISNUMBER(FIND("Cucurbita pepo",C1506)),ISNUMBER(FIND("bean ",C1506)),ISNUMBER(FIND("chloroplast",C1506)),ISNUMBER(FIND("chlorophyll",C1506)),ISNUMBER(FIND("seedling",C1506)),ISNUMBER(FIND("canola",C1506)),ISNUMBER(FIND("shoot",C1506)),ISNUMBER(FIND("photosynthes",C1506)),ISNUMBER(FIND(" leaves ",C1506)),,ISNUMBER(FIND("agriculture",C1506)),ISNUMBER(FIND(" crops ",C1506)))</f>
        <v>0</v>
      </c>
      <c r="AF1506" t="b">
        <f>OR(ISNUMBER(FIND("bacteria",C1506)),ISNUMBER(FIND("Bacteria",C1506)),ISNUMBER(FIND("Bacterium",C1506)),ISNUMBER(FIND("bacterium",C1506)),ISNUMBER(FIND(" coli ",C1506)))</f>
        <v>0</v>
      </c>
      <c r="AG1506" t="b">
        <f>OR(ISNUMBER(FIND("fungi",C1506)),ISNUMBER(FIND("Fungi",C1506)),ISNUMBER(FIND("fungus",C1506)),ISNUMBER(FIND("Fungus",C1506)),ISNUMBER(FIND("mushroom",C1506)),ISNUMBER(FIND("Mushroom",C1506)),ISNUMBER(FIND(" mold ",C1506)))</f>
        <v>0</v>
      </c>
      <c r="AH1506" t="b">
        <f>OR(ISNUMBER(FIND("Pig ",C1506)),ISNUMBER(FIND("pig ",C1506)),ISNUMBER(FIND("Pigs ",C1506)),ISNUMBER(FIND("pigs ",C1506)))</f>
        <v>0</v>
      </c>
      <c r="AI1506" t="b">
        <f>OR(ISNUMBER(FIND(" C. elegans",C1506)),ISNUMBER(FIND("Caenorhabditis elegans",C1506)),ISNUMBER(FIND("earthworms",C1506)),ISNUMBER(FIND(" Ficopomatus enigmaticus",C1506)),ISNUMBER(FIND("larva",C1506)),ISNUMBER(FIND("Lumbriculus variegatus",C1506)),ISNUMBER(FIND("nematode",C1506)))</f>
        <v>0</v>
      </c>
      <c r="AJ1506" t="b">
        <f>NOT(OR(AA1506,AB1506,AC1506,AD1506,AE1506,AF1506,AG1506,AH1506,AI1506))</f>
        <v>0</v>
      </c>
      <c r="AL1506" t="b">
        <f>OR(AA1506,AB1506,AD1506,AE1506,AF1506,AG1506,AH1506,AI1506)</f>
        <v>0</v>
      </c>
      <c r="AM1506" t="b">
        <f>IF(Table1[[#This Row],[In vivo?]],IF(Table1[[#This Row],[Cell]],FALSE,TRUE),FALSE)</f>
        <v>0</v>
      </c>
      <c r="AN1506" t="b">
        <f>AND(AC1506,AL1506)</f>
        <v>0</v>
      </c>
      <c r="AO1506" t="b">
        <f>IF(Table1[[#This Row],[Cell]],IF(Table1[[#This Row],[In vivo?]],FALSE,TRUE),FALSE)</f>
        <v>1</v>
      </c>
      <c r="AP1506" t="b">
        <f>NOT(OR(Table1[[#This Row],[In vivo?]],Table1[[#This Row],[Only in Cell]]))</f>
        <v>0</v>
      </c>
      <c r="AQ1506" t="str">
        <f>IF(OR(Table1[[#This Row],[Rodents]],Table1[[#This Row],[Human]],Table1[[#This Row],[Pig]]),OR(ISNUMBER(FIND("pulmonary",C1506)),ISNUMBER(FIND("lung",C1506))),"NA")</f>
        <v>NA</v>
      </c>
      <c r="AR1506" t="str">
        <f>IF(OR(Table1[[#This Row],[Rodents]],Table1[[#This Row],[Human]],Table1[[#This Row],[Pig]]),OR(ISNUMBER(FIND("skin",C1506)),ISNUMBER(FIND("dermal",C1506))),"NA")</f>
        <v>NA</v>
      </c>
      <c r="AS1506" t="str">
        <f>IF(OR(Table1[[#This Row],[Rodents]],Table1[[#This Row],[Human]],Table1[[#This Row],[Pig]]),OR(ISNUMBER(FIND("liver",C1506)),ISNUMBER(FIND("hepat",C1506))),"NA")</f>
        <v>NA</v>
      </c>
      <c r="AT1506" t="str">
        <f>IF(OR(Table1[[#This Row],[Rodents]],Table1[[#This Row],[Human]],Table1[[#This Row],[Pig]]),OR(ISNUMBER(FIND("kidney",C1506)),ISNUMBER(FIND("neph",C1506))),"NA")</f>
        <v>NA</v>
      </c>
      <c r="AU1506" t="str">
        <f>IF(OR(Table1[[#This Row],[Rodents]],Table1[[#This Row],[Human]],Table1[[#This Row],[Pig]]),OR(ISNUMBER(FIND("brain",C1506)),ISNUMBER(FIND("neur",C1506)),ISNUMBER(FIND("nerv",C1506))),"NA")</f>
        <v>NA</v>
      </c>
      <c r="AV1506" t="str">
        <f>IF(OR(Table1[[#This Row],[Rodents]],Table1[[#This Row],[Human]],Table1[[#This Row],[Pig]]),OR(ISNUMBER(FIND("heart",C1506)),ISNUMBER(FIND("cardi",C1506))),"NA")</f>
        <v>NA</v>
      </c>
      <c r="AW1506" t="str">
        <f>IF(OR(Table1[[#This Row],[Rodents]],Table1[[#This Row],[Human]],Table1[[#This Row],[Pig]]),OR(ISNUMBER(FIND("gastro",C1506)),ISNUMBER(FIND("intesti",C1506)),ISNUMBER(FIND("stomach",C1506))),"NA")</f>
        <v>NA</v>
      </c>
      <c r="AX1506" t="str">
        <f>IF(OR(Table1[[#This Row],[Rodents]],Table1[[#This Row],[Human]],Table1[[#This Row],[Pig]]),NOT(OR(AQ1506,AR1506,AS1506,AT1506,AU1506,AV1506,AW1506)),"NA")</f>
        <v>NA</v>
      </c>
      <c r="AY1506" t="b">
        <f>OR(ISNUMBER(FIND("SWCNT",C1506)),ISNUMBER(FIND("SWNT",C1506)),ISNUMBER(FIND("single-wall",C1506)),ISNUMBER(FIND("single wall",C1506)),ISNUMBER(FIND("Single wall",C1506)),ISNUMBER(FIND("Single-wall",C1506)),ISNUMBER(FIND("SWCNT",B1506)),ISNUMBER(FIND("SWNT",B1506)),ISNUMBER(FIND("single-wall",B1506)),ISNUMBER(FIND("single wall",B1506)),ISNUMBER(FIND("Single-wall",B1506)),ISNUMBER(FIND("Single wall",B1506)))</f>
        <v>0</v>
      </c>
      <c r="AZ1506" t="b">
        <f>OR(ISNUMBER(FIND("MWCNT",C1506)),ISNUMBER(FIND("MWNT",C1506)),ISNUMBER(FIND("multi-wall",C1506)),ISNUMBER(FIND("multi wall",C1506)),ISNUMBER(FIND("multiwall",C1506)),ISNUMBER(FIND("Multi-wall",C1506)),ISNUMBER(FIND("Multi wall",C1506)),ISNUMBER(FIND("Multiwall",C1506)),ISNUMBER(FIND("MWCNT",B1506)),ISNUMBER(FIND("MWNT",B1506)),ISNUMBER(FIND("multi-wall",B1506)),ISNUMBER(FIND("multi wall",B1506)),ISNUMBER(FIND("multiwall",B1506)),ISNUMBER(FIND("Multi-wall",B1506)),ISNUMBER(FIND("Multi wall",B1506)),ISNUMBER(FIND("Multiwall",B1506)),ISNUMBER(FIND("Double-wall",B1506)),ISNUMBER(FIND("Double wall",B1506)),ISNUMBER(FIND("Doublewall",B1506)),ISNUMBER(FIND("double-wall",B1506)),ISNUMBER(FIND("double wall",B1506)),ISNUMBER(FIND("doublewall",B1506)))</f>
        <v>1</v>
      </c>
      <c r="BA1506" t="b">
        <f>AND(Table1[[#This Row],[SWCNT]],Table1[[#This Row],[MWCNT]])</f>
        <v>0</v>
      </c>
      <c r="BB1506" t="b">
        <f>IF(Table1[[#This Row],[SWCNT]]=TRUE,FALSE,IF(Table1[[#This Row],[MWCNT]]=TRUE,FALSE,TRUE))</f>
        <v>0</v>
      </c>
      <c r="BC1506" s="18"/>
    </row>
    <row r="1507" spans="1:55" ht="259">
      <c r="A1507" t="s">
        <v>2871</v>
      </c>
      <c r="B1507" s="2" t="s">
        <v>2872</v>
      </c>
      <c r="C1507" s="16" t="s">
        <v>2873</v>
      </c>
      <c r="D1507" s="17" t="s">
        <v>1574</v>
      </c>
      <c r="E1507" s="2">
        <v>2016</v>
      </c>
      <c r="F1507" t="b">
        <f>OR(ISNUMBER(FIND("cytotoxic",C1507)),ISNUMBER(FIND("Cytotoxic",C1507)),ISNUMBER(FIND("cellular toxicity",C1507)),ISNUMBER(FIND("cell death",C1507)),ISNUMBER(FIND("viable",C1507)),ISNUMBER(FIND("phytotoxic",C1507)),ISNUMBER(FIND("acute toxicity",C1507)),ISNUMBER(FIND("MTT",C1507)),ISNUMBER(FIND("survival",C1507)),ISNUMBER(FIND("prolifer",C1507)),ISNUMBER(FIND("apoptosis",C1507)),ISNUMBER(FIND("neurotoxic",C1507)),ISNUMBER(FIND("  lysis ",C1507)),ISNUMBER(FIND("necrosis",C1507)),ISNUMBER(FIND("cellular death",C1507))*3,ISNUMBER(FIND("LDH",C1507)),ISNUMBER(FIND("Acute toxicity",C1507)))</f>
        <v>0</v>
      </c>
      <c r="G1507" t="b">
        <f>OR(ISNUMBER(FIND("genotoxic",C1507)),ISNUMBER(FIND("genotoxicity",C1507)),ISNUMBER(FIND("DNA damage",C1507)),ISNUMBER(FIND("DNA",C1507)),ISNUMBER(FIND("RNA",C1507)),ISNUMBER(FIND("mesothelioma",C1507)),ISNUMBER(FIND("carcino",C1507)),ISNUMBER(FIND("mutagen",C1507)),ISNUMBER(FIND("genetic",C1507)))</f>
        <v>0</v>
      </c>
      <c r="H1507" t="b">
        <f>OR(ISNUMBER(FIND("inflammatory",C1507)),ISNUMBER(FIND("inflamm",C1507)))</f>
        <v>0</v>
      </c>
      <c r="I1507" t="b">
        <f>OR(ISNUMBER(FIND("immune",C1507)),ISNUMBER(FIND("immunological",C1507)),ISNUMBER(FIND("interleuk",C1507)),ISNUMBER(FIND("platelet activation",C1507)),ISNUMBER(FIND("monocyte",C1507)),ISNUMBER(FIND("leukocyte",C1507)),ISNUMBER(FIND("cytokine",C1507)),ISNUMBER(FIND("CD4",C1507)),ISNUMBER(FIND("CD8",C1507)),ISNUMBER(FIND("T-cell",C1507)))</f>
        <v>1</v>
      </c>
      <c r="J1507" t="b">
        <f>OR(ISNUMBER(FIND("reactive oxygen",C1507)),ISNUMBER(FIND("ROS",C1507)),ISNUMBER(FIND("free radical",C1507)),ISNUMBER(FIND("oxidative stress",C1507)),ISNUMBER(FIND("peroxid",C1507)),ISNUMBER(FIND("oxidative",C1507)),ISNUMBER(FIND("antioxid",C1507)))</f>
        <v>0</v>
      </c>
      <c r="K1507" t="b">
        <f>OR(ISNUMBER(FIND("autophag",C1507)))</f>
        <v>0</v>
      </c>
      <c r="L1507" t="b">
        <f>OR(ISNUMBER(FIND("morpholog",C1507)))</f>
        <v>0</v>
      </c>
      <c r="M1507" t="b">
        <f>OR(ISNUMBER(FIND("fibrosis",C1507)),ISNUMBER(FIND("Fibrosis",C1507)),ISNUMBER(FIND("fibrot",C1507)))</f>
        <v>0</v>
      </c>
      <c r="N1507" t="b">
        <f>OR(ISNUMBER(FIND("offspring",C1507)),ISNUMBER(FIND("Parental",C1507)),ISNUMBER(FIND("parental",C1507)),ISNUMBER(FIND("germline",C1507)),ISNUMBER(FIND("reproduc",C1507)),ISNUMBER(FIND("embryo",C1507)))</f>
        <v>0</v>
      </c>
      <c r="O1507" t="b">
        <f>OR(ISNUMBER(FIND("metabol",C1507)),ISNUMBER(FIND("Metabol",C1507)),ISNUMBER(FIND("digest",C1507)),ISNUMBER(FIND("mitochon",C1507)))</f>
        <v>0</v>
      </c>
      <c r="P1507" t="b">
        <f>OR(ISNUMBER(FIND("ecotox",C1507)),ISNUMBER(FIND("Ecotox",B1507)),ISNUMBER(FIND("ecotox",B1507)),ISNUMBER(FIND("Ecotox",C1507)))</f>
        <v>0</v>
      </c>
      <c r="Q1507" t="b">
        <f>OR(ISNUMBER(FIND("Bioaccum",C1507)),ISNUMBER(FIND("bioaccum",C1507)),ISNUMBER(FIND("accum",C1507)))</f>
        <v>0</v>
      </c>
      <c r="R1507" t="b">
        <f>OR(ISNUMBER(FIND("Occupation",C1507)),ISNUMBER(FIND("occupation",C1507)),ISNUMBER(FIND("worker",C1507)),ISNUMBER(FIND("workforce",C1507)))</f>
        <v>0</v>
      </c>
      <c r="S1507" t="b">
        <f>NOT(OR(F1507,G1507,H1507,I1507,J1507,K1507,L1507,M1507,N1507,O1507,P1507,Q1507,R1507))</f>
        <v>0</v>
      </c>
      <c r="U1507" t="b">
        <f>OR(Table1[[#This Row],[Inflammation]],Table1[[#This Row],[Immune]])</f>
        <v>1</v>
      </c>
      <c r="V1507" t="str">
        <f>IF(OR(Table1[[#This Row],[Rodents]],Table1[[#This Row],[Human]],Table1[[#This Row],[Pig]]),OR(ISNUMBER(FIND("intratrach",C1507)),ISNUMBER(FIND("nasal ",C1507)),ISNUMBER(FIND("instill",C1507))),"NA")</f>
        <v>NA</v>
      </c>
      <c r="W1507" t="str">
        <f>IF(OR(Table1[[#This Row],[Rodents]],Table1[[#This Row],[Human]],Table1[[#This Row],[Pig]]),OR(ISNUMBER(FIND("dermal",C1507)),ISNUMBER(FIND("skin ",C1507))),"NA")</f>
        <v>NA</v>
      </c>
      <c r="X1507" t="str">
        <f>IF(OR(Table1[[#This Row],[Rodents]],Table1[[#This Row],[Human]],Table1[[#This Row],[Pig]]),OR(ISNUMBER(FIND("injected",C1507)),ISNUMBER(FIND("periton",C1507)),ISNUMBER(FIND("intrascrot",C1507))),"NA")</f>
        <v>NA</v>
      </c>
      <c r="Y1507" t="str">
        <f>IF(OR(Table1[[#This Row],[Rodents]],Table1[[#This Row],[Human]],Table1[[#This Row],[Pig]]),NOT(OR(Table1[[#This Row],[Inhaled/Intratracheal/intranasal]],Table1[[#This Row],[Dermal]],Table1[[#This Row],[Injected]])),"NA")</f>
        <v>NA</v>
      </c>
      <c r="AA1507" t="b">
        <f>OR(ISNUMBER(FIND("fish ",C1507)),ISNUMBER(FIND("Fish ",C1507)),ISNUMBER(FIND("aquatic",C1507)),ISNUMBER(FIND("daphnids",C1507)),ISNUMBER(FIND("Carcinus maenas",C1507)),ISNUMBER(FIND("Daphnia",C1507)),ISNUMBER(FIND("Ruditapes philippinarum",C1507)),ISNUMBER(FIND("daphnia",C1507)),ISNUMBER(FIND("marine",C1507)),ISNUMBER(FIND("mussel",C1507)),ISNUMBER(FIND("algae",C1507)),ISNUMBER(FIND("Donax faba",C1507)),ISNUMBER(FIND("estuarine",C1507)),ISNUMBER(FIND("snail",C1507)),ISNUMBER(FIND("Prorocentrum donghaiense",C1507)) )</f>
        <v>0</v>
      </c>
      <c r="AB1507" t="b">
        <f>OR(ISNUMBER(FIND(" rat ",C1507)),ISNUMBER(FIND(" rats ",C1507)),ISNUMBER(FIND(" Rats ",C1507)),ISNUMBER(FIND(" Rat ",C1507)),ISNUMBER(FIND(" rat.",C1507)),ISNUMBER(FIND(" rats.",C1507)),ISNUMBER(FIND("mouse",C1507)),ISNUMBER(FIND("mice",C1507)), ISNUMBER(FIND(" Mice",C1507)))</f>
        <v>0</v>
      </c>
      <c r="AC1507" t="b">
        <f>OR(ISNUMBER(FIND(" cell ",C1507)),ISNUMBER(FIND("fibroblast",C1507)),ISNUMBER(FIND("macrophage",C1507)),ISNUMBER(FIND("epithelial",C1507)),ISNUMBER(FIND("endothelial",C1507)),ISNUMBER(FIND("neuron",C1507)),ISNUMBER(FIND(" cells ",C1507)),ISNUMBER(FIND("RBC",C1507)),ISNUMBER(FIND("mitochond",C1507)),ISNUMBER(FIND("adipocyte",C1507)),ISNUMBER(FIND("osteo",C1507)),ISNUMBER(FIND("keratin",C1507)),ISNUMBER(FIND(" cell's ",C1507)),ISNUMBER(FIND("eukary",C1507)),ISNUMBER(FIND("sperm",C1507)))</f>
        <v>0</v>
      </c>
      <c r="AD1507" t="b">
        <f>OR(ISNUMBER(FIND("human",B1507)),ISNUMBER(FIND("workers",B1507)),ISNUMBER(FIND("workforces",B1507)),ISNUMBER(FIND("occupational",B1507)),ISNUMBER(FIND("Case report",B1507)),ISNUMBER(FIND("Workplaces",B1507)),ISNUMBER(FIND("worker",B1507)))</f>
        <v>0</v>
      </c>
      <c r="AE1507" t="b">
        <f>OR(ISNUMBER(FIND(" plant ",C1507)),ISNUMBER(FIND("Plant ",C1507)),ISNUMBER(FIND("tomato",C1507)),ISNUMBER(FIND("plants",C1507)),ISNUMBER(FIND("Plants",C1507)),ISNUMBER(FIND("algae",C1507)),ISNUMBER(FIND("lettuce",C1507)),ISNUMBER(FIND("green gram sprouts ",C1507)),ISNUMBER(FIND("Cucurbita pepo",C1507)),ISNUMBER(FIND("bean ",C1507)),ISNUMBER(FIND("chloroplast",C1507)),ISNUMBER(FIND("chlorophyll",C1507)),ISNUMBER(FIND("seedling",C1507)),ISNUMBER(FIND("canola",C1507)),ISNUMBER(FIND("shoot",C1507)),ISNUMBER(FIND("photosynthes",C1507)),ISNUMBER(FIND(" leaves ",C1507)),,ISNUMBER(FIND("agriculture",C1507)),ISNUMBER(FIND(" crops ",C1507)))</f>
        <v>0</v>
      </c>
      <c r="AF1507" t="b">
        <f>OR(ISNUMBER(FIND("bacteria",C1507)),ISNUMBER(FIND("Bacteria",C1507)),ISNUMBER(FIND("Bacterium",C1507)),ISNUMBER(FIND("bacterium",C1507)),ISNUMBER(FIND(" coli ",C1507)))</f>
        <v>0</v>
      </c>
      <c r="AG1507" t="b">
        <f>OR(ISNUMBER(FIND("fungi",C1507)),ISNUMBER(FIND("Fungi",C1507)),ISNUMBER(FIND("fungus",C1507)),ISNUMBER(FIND("Fungus",C1507)),ISNUMBER(FIND("mushroom",C1507)),ISNUMBER(FIND("Mushroom",C1507)),ISNUMBER(FIND(" mold ",C1507)))</f>
        <v>0</v>
      </c>
      <c r="AH1507" t="b">
        <f>OR(ISNUMBER(FIND("Pig ",C1507)),ISNUMBER(FIND("pig ",C1507)),ISNUMBER(FIND("Pigs ",C1507)),ISNUMBER(FIND("pigs ",C1507)))</f>
        <v>0</v>
      </c>
      <c r="AI1507" t="b">
        <f>OR(ISNUMBER(FIND(" C. elegans",C1507)),ISNUMBER(FIND("Caenorhabditis elegans",C1507)),ISNUMBER(FIND("earthworms",C1507)),ISNUMBER(FIND(" Ficopomatus enigmaticus",C1507)),ISNUMBER(FIND("larva",C1507)),ISNUMBER(FIND("Lumbriculus variegatus",C1507)),ISNUMBER(FIND("nematode",C1507)))</f>
        <v>1</v>
      </c>
      <c r="AJ1507" t="b">
        <f>NOT(OR(AA1507,AB1507,AC1507,AD1507,AE1507,AF1507,AG1507,AH1507,AI1507))</f>
        <v>0</v>
      </c>
      <c r="AL1507" t="b">
        <f>OR(AA1507,AB1507,AD1507,AE1507,AF1507,AG1507,AH1507,AI1507)</f>
        <v>1</v>
      </c>
      <c r="AM1507" t="b">
        <f>IF(Table1[[#This Row],[In vivo?]],IF(Table1[[#This Row],[Cell]],FALSE,TRUE),FALSE)</f>
        <v>1</v>
      </c>
      <c r="AN1507" t="b">
        <f>AND(AC1507,AL1507)</f>
        <v>0</v>
      </c>
      <c r="AO1507" t="b">
        <f>IF(Table1[[#This Row],[Cell]],IF(Table1[[#This Row],[In vivo?]],FALSE,TRUE),FALSE)</f>
        <v>0</v>
      </c>
      <c r="AP1507" t="b">
        <f>NOT(OR(Table1[[#This Row],[In vivo?]],Table1[[#This Row],[Only in Cell]]))</f>
        <v>0</v>
      </c>
      <c r="AQ1507" t="str">
        <f>IF(OR(Table1[[#This Row],[Rodents]],Table1[[#This Row],[Human]],Table1[[#This Row],[Pig]]),OR(ISNUMBER(FIND("pulmonary",C1507)),ISNUMBER(FIND("lung",C1507))),"NA")</f>
        <v>NA</v>
      </c>
      <c r="AR1507" t="str">
        <f>IF(OR(Table1[[#This Row],[Rodents]],Table1[[#This Row],[Human]],Table1[[#This Row],[Pig]]),OR(ISNUMBER(FIND("skin",C1507)),ISNUMBER(FIND("dermal",C1507))),"NA")</f>
        <v>NA</v>
      </c>
      <c r="AS1507" t="str">
        <f>IF(OR(Table1[[#This Row],[Rodents]],Table1[[#This Row],[Human]],Table1[[#This Row],[Pig]]),OR(ISNUMBER(FIND("liver",C1507)),ISNUMBER(FIND("hepat",C1507))),"NA")</f>
        <v>NA</v>
      </c>
      <c r="AT1507" t="str">
        <f>IF(OR(Table1[[#This Row],[Rodents]],Table1[[#This Row],[Human]],Table1[[#This Row],[Pig]]),OR(ISNUMBER(FIND("kidney",C1507)),ISNUMBER(FIND("neph",C1507))),"NA")</f>
        <v>NA</v>
      </c>
      <c r="AU1507" t="str">
        <f>IF(OR(Table1[[#This Row],[Rodents]],Table1[[#This Row],[Human]],Table1[[#This Row],[Pig]]),OR(ISNUMBER(FIND("brain",C1507)),ISNUMBER(FIND("neur",C1507)),ISNUMBER(FIND("nerv",C1507))),"NA")</f>
        <v>NA</v>
      </c>
      <c r="AV1507" t="str">
        <f>IF(OR(Table1[[#This Row],[Rodents]],Table1[[#This Row],[Human]],Table1[[#This Row],[Pig]]),OR(ISNUMBER(FIND("heart",C1507)),ISNUMBER(FIND("cardi",C1507))),"NA")</f>
        <v>NA</v>
      </c>
      <c r="AW1507" t="str">
        <f>IF(OR(Table1[[#This Row],[Rodents]],Table1[[#This Row],[Human]],Table1[[#This Row],[Pig]]),OR(ISNUMBER(FIND("gastro",C1507)),ISNUMBER(FIND("intesti",C1507)),ISNUMBER(FIND("stomach",C1507))),"NA")</f>
        <v>NA</v>
      </c>
      <c r="AX1507" t="str">
        <f>IF(OR(Table1[[#This Row],[Rodents]],Table1[[#This Row],[Human]],Table1[[#This Row],[Pig]]),NOT(OR(AQ1507,AR1507,AS1507,AT1507,AU1507,AV1507,AW1507)),"NA")</f>
        <v>NA</v>
      </c>
      <c r="AY1507" t="b">
        <f>OR(ISNUMBER(FIND("SWCNT",C1507)),ISNUMBER(FIND("SWNT",C1507)),ISNUMBER(FIND("single-wall",C1507)),ISNUMBER(FIND("single wall",C1507)),ISNUMBER(FIND("Single wall",C1507)),ISNUMBER(FIND("Single-wall",C1507)),ISNUMBER(FIND("SWCNT",B1507)),ISNUMBER(FIND("SWNT",B1507)),ISNUMBER(FIND("single-wall",B1507)),ISNUMBER(FIND("single wall",B1507)),ISNUMBER(FIND("Single-wall",B1507)),ISNUMBER(FIND("Single wall",B1507)))</f>
        <v>0</v>
      </c>
      <c r="AZ1507" t="b">
        <f>OR(ISNUMBER(FIND("MWCNT",C1507)),ISNUMBER(FIND("MWNT",C1507)),ISNUMBER(FIND("multi-wall",C1507)),ISNUMBER(FIND("multi wall",C1507)),ISNUMBER(FIND("multiwall",C1507)),ISNUMBER(FIND("Multi-wall",C1507)),ISNUMBER(FIND("Multi wall",C1507)),ISNUMBER(FIND("Multiwall",C1507)),ISNUMBER(FIND("MWCNT",B1507)),ISNUMBER(FIND("MWNT",B1507)),ISNUMBER(FIND("multi-wall",B1507)),ISNUMBER(FIND("multi wall",B1507)),ISNUMBER(FIND("multiwall",B1507)),ISNUMBER(FIND("Multi-wall",B1507)),ISNUMBER(FIND("Multi wall",B1507)),ISNUMBER(FIND("Multiwall",B1507)),ISNUMBER(FIND("Double-wall",B1507)),ISNUMBER(FIND("Double wall",B1507)),ISNUMBER(FIND("Doublewall",B1507)),ISNUMBER(FIND("double-wall",B1507)),ISNUMBER(FIND("double wall",B1507)),ISNUMBER(FIND("doublewall",B1507)))</f>
        <v>1</v>
      </c>
      <c r="BA1507" t="b">
        <f>AND(Table1[[#This Row],[SWCNT]],Table1[[#This Row],[MWCNT]])</f>
        <v>0</v>
      </c>
      <c r="BB1507" t="b">
        <f>IF(Table1[[#This Row],[SWCNT]]=TRUE,FALSE,IF(Table1[[#This Row],[MWCNT]]=TRUE,FALSE,TRUE))</f>
        <v>0</v>
      </c>
      <c r="BC1507" s="18"/>
    </row>
    <row r="1508" spans="1:55" ht="259">
      <c r="A1508" t="s">
        <v>2907</v>
      </c>
      <c r="B1508" s="2" t="s">
        <v>2908</v>
      </c>
      <c r="C1508" s="16" t="s">
        <v>2909</v>
      </c>
      <c r="D1508" s="17" t="s">
        <v>1574</v>
      </c>
      <c r="E1508" s="2">
        <v>2015</v>
      </c>
      <c r="F1508" t="b">
        <f>OR(ISNUMBER(FIND("cytotoxic",C1508)),ISNUMBER(FIND("Cytotoxic",C1508)),ISNUMBER(FIND("cellular toxicity",C1508)),ISNUMBER(FIND("cell death",C1508)),ISNUMBER(FIND("viable",C1508)),ISNUMBER(FIND("phytotoxic",C1508)),ISNUMBER(FIND("acute toxicity",C1508)),ISNUMBER(FIND("MTT",C1508)),ISNUMBER(FIND("survival",C1508)),ISNUMBER(FIND("prolifer",C1508)),ISNUMBER(FIND("apoptosis",C1508)),ISNUMBER(FIND("neurotoxic",C1508)),ISNUMBER(FIND("  lysis ",C1508)),ISNUMBER(FIND("necrosis",C1508)),ISNUMBER(FIND("cellular death",C1508))*3,ISNUMBER(FIND("LDH",C1508)),ISNUMBER(FIND("Acute toxicity",C1508)))</f>
        <v>1</v>
      </c>
      <c r="G1508" t="b">
        <f>OR(ISNUMBER(FIND("genotoxic",C1508)),ISNUMBER(FIND("genotoxicity",C1508)),ISNUMBER(FIND("DNA damage",C1508)),ISNUMBER(FIND("DNA",C1508)),ISNUMBER(FIND("RNA",C1508)),ISNUMBER(FIND("mesothelioma",C1508)),ISNUMBER(FIND("carcino",C1508)),ISNUMBER(FIND("mutagen",C1508)),ISNUMBER(FIND("genetic",C1508)))</f>
        <v>0</v>
      </c>
      <c r="H1508" t="b">
        <f>OR(ISNUMBER(FIND("inflammatory",C1508)),ISNUMBER(FIND("inflamm",C1508)))</f>
        <v>0</v>
      </c>
      <c r="I1508" t="b">
        <f>OR(ISNUMBER(FIND("immune",C1508)),ISNUMBER(FIND("immunological",C1508)),ISNUMBER(FIND("interleuk",C1508)),ISNUMBER(FIND("platelet activation",C1508)),ISNUMBER(FIND("monocyte",C1508)),ISNUMBER(FIND("leukocyte",C1508)),ISNUMBER(FIND("cytokine",C1508)),ISNUMBER(FIND("CD4",C1508)),ISNUMBER(FIND("CD8",C1508)),ISNUMBER(FIND("T-cell",C1508)))</f>
        <v>0</v>
      </c>
      <c r="J1508" t="b">
        <f>OR(ISNUMBER(FIND("reactive oxygen",C1508)),ISNUMBER(FIND("ROS",C1508)),ISNUMBER(FIND("free radical",C1508)),ISNUMBER(FIND("oxidative stress",C1508)),ISNUMBER(FIND("peroxid",C1508)),ISNUMBER(FIND("oxidative",C1508)),ISNUMBER(FIND("antioxid",C1508)))</f>
        <v>1</v>
      </c>
      <c r="K1508" t="b">
        <f>OR(ISNUMBER(FIND("autophag",C1508)))</f>
        <v>0</v>
      </c>
      <c r="L1508" t="b">
        <f>OR(ISNUMBER(FIND("morpholog",C1508)))</f>
        <v>0</v>
      </c>
      <c r="M1508" t="b">
        <f>OR(ISNUMBER(FIND("fibrosis",C1508)),ISNUMBER(FIND("Fibrosis",C1508)),ISNUMBER(FIND("fibrot",C1508)))</f>
        <v>0</v>
      </c>
      <c r="N1508" t="b">
        <f>OR(ISNUMBER(FIND("offspring",C1508)),ISNUMBER(FIND("Parental",C1508)),ISNUMBER(FIND("parental",C1508)),ISNUMBER(FIND("germline",C1508)),ISNUMBER(FIND("reproduc",C1508)),ISNUMBER(FIND("embryo",C1508)))</f>
        <v>0</v>
      </c>
      <c r="O1508" t="b">
        <f>OR(ISNUMBER(FIND("metabol",C1508)),ISNUMBER(FIND("Metabol",C1508)),ISNUMBER(FIND("digest",C1508)),ISNUMBER(FIND("mitochon",C1508)))</f>
        <v>0</v>
      </c>
      <c r="P1508" t="b">
        <f>OR(ISNUMBER(FIND("ecotox",C1508)),ISNUMBER(FIND("Ecotox",B1508)),ISNUMBER(FIND("ecotox",B1508)),ISNUMBER(FIND("Ecotox",C1508)))</f>
        <v>0</v>
      </c>
      <c r="Q1508" t="b">
        <f>OR(ISNUMBER(FIND("Bioaccum",C1508)),ISNUMBER(FIND("bioaccum",C1508)),ISNUMBER(FIND("accum",C1508)))</f>
        <v>0</v>
      </c>
      <c r="R1508" t="b">
        <f>OR(ISNUMBER(FIND("Occupation",C1508)),ISNUMBER(FIND("occupation",C1508)),ISNUMBER(FIND("worker",C1508)),ISNUMBER(FIND("workforce",C1508)))</f>
        <v>0</v>
      </c>
      <c r="S1508" t="b">
        <f>NOT(OR(F1508,G1508,H1508,I1508,J1508,K1508,L1508,M1508,N1508,O1508,P1508,Q1508,R1508))</f>
        <v>0</v>
      </c>
      <c r="U1508" t="b">
        <f>OR(Table1[[#This Row],[Inflammation]],Table1[[#This Row],[Immune]])</f>
        <v>0</v>
      </c>
      <c r="V1508" t="str">
        <f>IF(OR(Table1[[#This Row],[Rodents]],Table1[[#This Row],[Human]],Table1[[#This Row],[Pig]]),OR(ISNUMBER(FIND("intratrach",C1508)),ISNUMBER(FIND("nasal ",C1508)),ISNUMBER(FIND("instill",C1508))),"NA")</f>
        <v>NA</v>
      </c>
      <c r="W1508" t="str">
        <f>IF(OR(Table1[[#This Row],[Rodents]],Table1[[#This Row],[Human]],Table1[[#This Row],[Pig]]),OR(ISNUMBER(FIND("dermal",C1508)),ISNUMBER(FIND("skin ",C1508))),"NA")</f>
        <v>NA</v>
      </c>
      <c r="X1508" t="str">
        <f>IF(OR(Table1[[#This Row],[Rodents]],Table1[[#This Row],[Human]],Table1[[#This Row],[Pig]]),OR(ISNUMBER(FIND("injected",C1508)),ISNUMBER(FIND("periton",C1508)),ISNUMBER(FIND("intrascrot",C1508))),"NA")</f>
        <v>NA</v>
      </c>
      <c r="Y1508" t="str">
        <f>IF(OR(Table1[[#This Row],[Rodents]],Table1[[#This Row],[Human]],Table1[[#This Row],[Pig]]),NOT(OR(Table1[[#This Row],[Inhaled/Intratracheal/intranasal]],Table1[[#This Row],[Dermal]],Table1[[#This Row],[Injected]])),"NA")</f>
        <v>NA</v>
      </c>
      <c r="AA1508" t="b">
        <f>OR(ISNUMBER(FIND("fish ",C1508)),ISNUMBER(FIND("Fish ",C1508)),ISNUMBER(FIND("aquatic",C1508)),ISNUMBER(FIND("daphnids",C1508)),ISNUMBER(FIND("Carcinus maenas",C1508)),ISNUMBER(FIND("Daphnia",C1508)),ISNUMBER(FIND("Ruditapes philippinarum",C1508)),ISNUMBER(FIND("daphnia",C1508)),ISNUMBER(FIND("marine",C1508)),ISNUMBER(FIND("mussel",C1508)),ISNUMBER(FIND("algae",C1508)),ISNUMBER(FIND("Donax faba",C1508)),ISNUMBER(FIND("estuarine",C1508)),ISNUMBER(FIND("snail",C1508)),ISNUMBER(FIND("Prorocentrum donghaiense",C1508)) )</f>
        <v>0</v>
      </c>
      <c r="AB1508" t="b">
        <f>OR(ISNUMBER(FIND(" rat ",C1508)),ISNUMBER(FIND(" rats ",C1508)),ISNUMBER(FIND(" Rats ",C1508)),ISNUMBER(FIND(" Rat ",C1508)),ISNUMBER(FIND(" rat.",C1508)),ISNUMBER(FIND(" rats.",C1508)),ISNUMBER(FIND("mouse",C1508)),ISNUMBER(FIND("mice",C1508)), ISNUMBER(FIND(" Mice",C1508)))</f>
        <v>0</v>
      </c>
      <c r="AC1508" t="b">
        <f>OR(ISNUMBER(FIND(" cell ",C1508)),ISNUMBER(FIND("fibroblast",C1508)),ISNUMBER(FIND("macrophage",C1508)),ISNUMBER(FIND("epithelial",C1508)),ISNUMBER(FIND("endothelial",C1508)),ISNUMBER(FIND("neuron",C1508)),ISNUMBER(FIND(" cells ",C1508)),ISNUMBER(FIND("RBC",C1508)),ISNUMBER(FIND("mitochond",C1508)),ISNUMBER(FIND("adipocyte",C1508)),ISNUMBER(FIND("osteo",C1508)),ISNUMBER(FIND("keratin",C1508)),ISNUMBER(FIND(" cell's ",C1508)),ISNUMBER(FIND("eukary",C1508)),ISNUMBER(FIND("sperm",C1508)))</f>
        <v>1</v>
      </c>
      <c r="AD1508" t="b">
        <f>OR(ISNUMBER(FIND("human",B1508)),ISNUMBER(FIND("workers",B1508)),ISNUMBER(FIND("workforces",B1508)),ISNUMBER(FIND("occupational",B1508)),ISNUMBER(FIND("Case report",B1508)),ISNUMBER(FIND("Workplaces",B1508)),ISNUMBER(FIND("worker",B1508)))</f>
        <v>0</v>
      </c>
      <c r="AE1508" t="b">
        <f>OR(ISNUMBER(FIND(" plant ",C1508)),ISNUMBER(FIND("Plant ",C1508)),ISNUMBER(FIND("tomato",C1508)),ISNUMBER(FIND("plants",C1508)),ISNUMBER(FIND("Plants",C1508)),ISNUMBER(FIND("algae",C1508)),ISNUMBER(FIND("lettuce",C1508)),ISNUMBER(FIND("green gram sprouts ",C1508)),ISNUMBER(FIND("Cucurbita pepo",C1508)),ISNUMBER(FIND("bean ",C1508)),ISNUMBER(FIND("chloroplast",C1508)),ISNUMBER(FIND("chlorophyll",C1508)),ISNUMBER(FIND("seedling",C1508)),ISNUMBER(FIND("canola",C1508)),ISNUMBER(FIND("shoot",C1508)),ISNUMBER(FIND("photosynthes",C1508)),ISNUMBER(FIND(" leaves ",C1508)),,ISNUMBER(FIND("agriculture",C1508)),ISNUMBER(FIND(" crops ",C1508)))</f>
        <v>0</v>
      </c>
      <c r="AF1508" t="b">
        <f>OR(ISNUMBER(FIND("bacteria",C1508)),ISNUMBER(FIND("Bacteria",C1508)),ISNUMBER(FIND("Bacterium",C1508)),ISNUMBER(FIND("bacterium",C1508)),ISNUMBER(FIND(" coli ",C1508)))</f>
        <v>0</v>
      </c>
      <c r="AG1508" t="b">
        <f>OR(ISNUMBER(FIND("fungi",C1508)),ISNUMBER(FIND("Fungi",C1508)),ISNUMBER(FIND("fungus",C1508)),ISNUMBER(FIND("Fungus",C1508)),ISNUMBER(FIND("mushroom",C1508)),ISNUMBER(FIND("Mushroom",C1508)),ISNUMBER(FIND(" mold ",C1508)))</f>
        <v>0</v>
      </c>
      <c r="AH1508" t="b">
        <f>OR(ISNUMBER(FIND("Pig ",C1508)),ISNUMBER(FIND("pig ",C1508)),ISNUMBER(FIND("Pigs ",C1508)),ISNUMBER(FIND("pigs ",C1508)))</f>
        <v>0</v>
      </c>
      <c r="AI1508" t="b">
        <f>OR(ISNUMBER(FIND(" C. elegans",C1508)),ISNUMBER(FIND("Caenorhabditis elegans",C1508)),ISNUMBER(FIND("earthworms",C1508)),ISNUMBER(FIND(" Ficopomatus enigmaticus",C1508)),ISNUMBER(FIND("larva",C1508)),ISNUMBER(FIND("Lumbriculus variegatus",C1508)),ISNUMBER(FIND("nematode",C1508)))</f>
        <v>0</v>
      </c>
      <c r="AJ1508" t="b">
        <f>NOT(OR(AA1508,AB1508,AC1508,AD1508,AE1508,AF1508,AG1508,AH1508,AI1508))</f>
        <v>0</v>
      </c>
      <c r="AL1508" t="b">
        <f>OR(AA1508,AB1508,AD1508,AE1508,AF1508,AG1508,AH1508,AI1508)</f>
        <v>0</v>
      </c>
      <c r="AM1508" t="b">
        <f>IF(Table1[[#This Row],[In vivo?]],IF(Table1[[#This Row],[Cell]],FALSE,TRUE),FALSE)</f>
        <v>0</v>
      </c>
      <c r="AN1508" t="b">
        <f>AND(AC1508,AL1508)</f>
        <v>0</v>
      </c>
      <c r="AO1508" t="b">
        <f>IF(Table1[[#This Row],[Cell]],IF(Table1[[#This Row],[In vivo?]],FALSE,TRUE),FALSE)</f>
        <v>1</v>
      </c>
      <c r="AP1508" t="b">
        <f>NOT(OR(Table1[[#This Row],[In vivo?]],Table1[[#This Row],[Only in Cell]]))</f>
        <v>0</v>
      </c>
      <c r="AQ1508" t="str">
        <f>IF(OR(Table1[[#This Row],[Rodents]],Table1[[#This Row],[Human]],Table1[[#This Row],[Pig]]),OR(ISNUMBER(FIND("pulmonary",C1508)),ISNUMBER(FIND("lung",C1508))),"NA")</f>
        <v>NA</v>
      </c>
      <c r="AR1508" t="str">
        <f>IF(OR(Table1[[#This Row],[Rodents]],Table1[[#This Row],[Human]],Table1[[#This Row],[Pig]]),OR(ISNUMBER(FIND("skin",C1508)),ISNUMBER(FIND("dermal",C1508))),"NA")</f>
        <v>NA</v>
      </c>
      <c r="AS1508" t="str">
        <f>IF(OR(Table1[[#This Row],[Rodents]],Table1[[#This Row],[Human]],Table1[[#This Row],[Pig]]),OR(ISNUMBER(FIND("liver",C1508)),ISNUMBER(FIND("hepat",C1508))),"NA")</f>
        <v>NA</v>
      </c>
      <c r="AT1508" t="str">
        <f>IF(OR(Table1[[#This Row],[Rodents]],Table1[[#This Row],[Human]],Table1[[#This Row],[Pig]]),OR(ISNUMBER(FIND("kidney",C1508)),ISNUMBER(FIND("neph",C1508))),"NA")</f>
        <v>NA</v>
      </c>
      <c r="AU1508" t="str">
        <f>IF(OR(Table1[[#This Row],[Rodents]],Table1[[#This Row],[Human]],Table1[[#This Row],[Pig]]),OR(ISNUMBER(FIND("brain",C1508)),ISNUMBER(FIND("neur",C1508)),ISNUMBER(FIND("nerv",C1508))),"NA")</f>
        <v>NA</v>
      </c>
      <c r="AV1508" t="str">
        <f>IF(OR(Table1[[#This Row],[Rodents]],Table1[[#This Row],[Human]],Table1[[#This Row],[Pig]]),OR(ISNUMBER(FIND("heart",C1508)),ISNUMBER(FIND("cardi",C1508))),"NA")</f>
        <v>NA</v>
      </c>
      <c r="AW1508" t="str">
        <f>IF(OR(Table1[[#This Row],[Rodents]],Table1[[#This Row],[Human]],Table1[[#This Row],[Pig]]),OR(ISNUMBER(FIND("gastro",C1508)),ISNUMBER(FIND("intesti",C1508)),ISNUMBER(FIND("stomach",C1508))),"NA")</f>
        <v>NA</v>
      </c>
      <c r="AX1508" t="str">
        <f>IF(OR(Table1[[#This Row],[Rodents]],Table1[[#This Row],[Human]],Table1[[#This Row],[Pig]]),NOT(OR(AQ1508,AR1508,AS1508,AT1508,AU1508,AV1508,AW1508)),"NA")</f>
        <v>NA</v>
      </c>
      <c r="AY1508" t="b">
        <f>OR(ISNUMBER(FIND("SWCNT",C1508)),ISNUMBER(FIND("SWNT",C1508)),ISNUMBER(FIND("single-wall",C1508)),ISNUMBER(FIND("single wall",C1508)),ISNUMBER(FIND("Single wall",C1508)),ISNUMBER(FIND("Single-wall",C1508)),ISNUMBER(FIND("SWCNT",B1508)),ISNUMBER(FIND("SWNT",B1508)),ISNUMBER(FIND("single-wall",B1508)),ISNUMBER(FIND("single wall",B1508)),ISNUMBER(FIND("Single-wall",B1508)),ISNUMBER(FIND("Single wall",B1508)))</f>
        <v>0</v>
      </c>
      <c r="AZ1508" t="b">
        <f>OR(ISNUMBER(FIND("MWCNT",C1508)),ISNUMBER(FIND("MWNT",C1508)),ISNUMBER(FIND("multi-wall",C1508)),ISNUMBER(FIND("multi wall",C1508)),ISNUMBER(FIND("multiwall",C1508)),ISNUMBER(FIND("Multi-wall",C1508)),ISNUMBER(FIND("Multi wall",C1508)),ISNUMBER(FIND("Multiwall",C1508)),ISNUMBER(FIND("MWCNT",B1508)),ISNUMBER(FIND("MWNT",B1508)),ISNUMBER(FIND("multi-wall",B1508)),ISNUMBER(FIND("multi wall",B1508)),ISNUMBER(FIND("multiwall",B1508)),ISNUMBER(FIND("Multi-wall",B1508)),ISNUMBER(FIND("Multi wall",B1508)),ISNUMBER(FIND("Multiwall",B1508)),ISNUMBER(FIND("Double-wall",B1508)),ISNUMBER(FIND("Double wall",B1508)),ISNUMBER(FIND("Doublewall",B1508)),ISNUMBER(FIND("double-wall",B1508)),ISNUMBER(FIND("double wall",B1508)),ISNUMBER(FIND("doublewall",B1508)))</f>
        <v>1</v>
      </c>
      <c r="BA1508" t="b">
        <f>AND(Table1[[#This Row],[SWCNT]],Table1[[#This Row],[MWCNT]])</f>
        <v>0</v>
      </c>
      <c r="BB1508" t="b">
        <f>IF(Table1[[#This Row],[SWCNT]]=TRUE,FALSE,IF(Table1[[#This Row],[MWCNT]]=TRUE,FALSE,TRUE))</f>
        <v>0</v>
      </c>
      <c r="BC1508" s="18"/>
    </row>
    <row r="1509" spans="1:55" ht="277.5">
      <c r="A1509" t="s">
        <v>2910</v>
      </c>
      <c r="B1509" s="2" t="s">
        <v>2911</v>
      </c>
      <c r="C1509" s="16" t="s">
        <v>2912</v>
      </c>
      <c r="D1509" s="17" t="s">
        <v>395</v>
      </c>
      <c r="E1509" s="2">
        <v>2015</v>
      </c>
      <c r="F1509" t="b">
        <f>OR(ISNUMBER(FIND("cytotoxic",C1509)),ISNUMBER(FIND("Cytotoxic",C1509)),ISNUMBER(FIND("cellular toxicity",C1509)),ISNUMBER(FIND("cell death",C1509)),ISNUMBER(FIND("viable",C1509)),ISNUMBER(FIND("phytotoxic",C1509)),ISNUMBER(FIND("acute toxicity",C1509)),ISNUMBER(FIND("MTT",C1509)),ISNUMBER(FIND("survival",C1509)),ISNUMBER(FIND("prolifer",C1509)),ISNUMBER(FIND("apoptosis",C1509)),ISNUMBER(FIND("neurotoxic",C1509)),ISNUMBER(FIND("  lysis ",C1509)),ISNUMBER(FIND("necrosis",C1509)),ISNUMBER(FIND("cellular death",C1509))*3,ISNUMBER(FIND("LDH",C1509)),ISNUMBER(FIND("Acute toxicity",C1509)))</f>
        <v>1</v>
      </c>
      <c r="G1509" t="b">
        <f>OR(ISNUMBER(FIND("genotoxic",C1509)),ISNUMBER(FIND("genotoxicity",C1509)),ISNUMBER(FIND("DNA damage",C1509)),ISNUMBER(FIND("DNA",C1509)),ISNUMBER(FIND("RNA",C1509)),ISNUMBER(FIND("mesothelioma",C1509)),ISNUMBER(FIND("carcino",C1509)),ISNUMBER(FIND("mutagen",C1509)),ISNUMBER(FIND("genetic",C1509)))</f>
        <v>0</v>
      </c>
      <c r="H1509" t="b">
        <f>OR(ISNUMBER(FIND("inflammatory",C1509)),ISNUMBER(FIND("inflamm",C1509)))</f>
        <v>0</v>
      </c>
      <c r="I1509" t="b">
        <f>OR(ISNUMBER(FIND("immune",C1509)),ISNUMBER(FIND("immunological",C1509)),ISNUMBER(FIND("interleuk",C1509)),ISNUMBER(FIND("platelet activation",C1509)),ISNUMBER(FIND("monocyte",C1509)),ISNUMBER(FIND("leukocyte",C1509)),ISNUMBER(FIND("cytokine",C1509)),ISNUMBER(FIND("CD4",C1509)),ISNUMBER(FIND("CD8",C1509)),ISNUMBER(FIND("T-cell",C1509)))</f>
        <v>0</v>
      </c>
      <c r="J1509" t="b">
        <f>OR(ISNUMBER(FIND("reactive oxygen",C1509)),ISNUMBER(FIND("ROS",C1509)),ISNUMBER(FIND("free radical",C1509)),ISNUMBER(FIND("oxidative stress",C1509)),ISNUMBER(FIND("peroxid",C1509)),ISNUMBER(FIND("oxidative",C1509)),ISNUMBER(FIND("antioxid",C1509)))</f>
        <v>1</v>
      </c>
      <c r="K1509" t="b">
        <f>OR(ISNUMBER(FIND("autophag",C1509)))</f>
        <v>1</v>
      </c>
      <c r="L1509" t="b">
        <f>OR(ISNUMBER(FIND("morpholog",C1509)))</f>
        <v>0</v>
      </c>
      <c r="M1509" t="b">
        <f>OR(ISNUMBER(FIND("fibrosis",C1509)),ISNUMBER(FIND("Fibrosis",C1509)),ISNUMBER(FIND("fibrot",C1509)))</f>
        <v>0</v>
      </c>
      <c r="N1509" t="b">
        <f>OR(ISNUMBER(FIND("offspring",C1509)),ISNUMBER(FIND("Parental",C1509)),ISNUMBER(FIND("parental",C1509)),ISNUMBER(FIND("germline",C1509)),ISNUMBER(FIND("reproduc",C1509)),ISNUMBER(FIND("embryo",C1509)))</f>
        <v>0</v>
      </c>
      <c r="O1509" t="b">
        <f>OR(ISNUMBER(FIND("metabol",C1509)),ISNUMBER(FIND("Metabol",C1509)),ISNUMBER(FIND("digest",C1509)),ISNUMBER(FIND("mitochon",C1509)))</f>
        <v>0</v>
      </c>
      <c r="P1509" t="b">
        <f>OR(ISNUMBER(FIND("ecotox",C1509)),ISNUMBER(FIND("Ecotox",B1509)),ISNUMBER(FIND("ecotox",B1509)),ISNUMBER(FIND("Ecotox",C1509)))</f>
        <v>0</v>
      </c>
      <c r="Q1509" t="b">
        <f>OR(ISNUMBER(FIND("Bioaccum",C1509)),ISNUMBER(FIND("bioaccum",C1509)),ISNUMBER(FIND("accum",C1509)))</f>
        <v>0</v>
      </c>
      <c r="R1509" t="b">
        <f>OR(ISNUMBER(FIND("Occupation",C1509)),ISNUMBER(FIND("occupation",C1509)),ISNUMBER(FIND("worker",C1509)),ISNUMBER(FIND("workforce",C1509)))</f>
        <v>0</v>
      </c>
      <c r="S1509" t="b">
        <f>NOT(OR(F1509,G1509,H1509,I1509,J1509,K1509,L1509,M1509,N1509,O1509,P1509,Q1509,R1509))</f>
        <v>0</v>
      </c>
      <c r="U1509" t="b">
        <f>OR(Table1[[#This Row],[Inflammation]],Table1[[#This Row],[Immune]])</f>
        <v>0</v>
      </c>
      <c r="V1509" t="b">
        <f>IF(OR(Table1[[#This Row],[Rodents]],Table1[[#This Row],[Human]],Table1[[#This Row],[Pig]]),OR(ISNUMBER(FIND("intratrach",C1509)),ISNUMBER(FIND("nasal ",C1509)),ISNUMBER(FIND("instill",C1509))),"NA")</f>
        <v>0</v>
      </c>
      <c r="W1509" t="b">
        <f>IF(OR(Table1[[#This Row],[Rodents]],Table1[[#This Row],[Human]],Table1[[#This Row],[Pig]]),OR(ISNUMBER(FIND("dermal",C1509)),ISNUMBER(FIND("skin ",C1509))),"NA")</f>
        <v>0</v>
      </c>
      <c r="X1509" t="b">
        <f>IF(OR(Table1[[#This Row],[Rodents]],Table1[[#This Row],[Human]],Table1[[#This Row],[Pig]]),OR(ISNUMBER(FIND("injected",C1509)),ISNUMBER(FIND("periton",C1509)),ISNUMBER(FIND("intrascrot",C1509))),"NA")</f>
        <v>1</v>
      </c>
      <c r="Y1509" t="b">
        <f>IF(OR(Table1[[#This Row],[Rodents]],Table1[[#This Row],[Human]],Table1[[#This Row],[Pig]]),NOT(OR(Table1[[#This Row],[Inhaled/Intratracheal/intranasal]],Table1[[#This Row],[Dermal]],Table1[[#This Row],[Injected]])),"NA")</f>
        <v>0</v>
      </c>
      <c r="AA1509" t="b">
        <f>OR(ISNUMBER(FIND("fish ",C1509)),ISNUMBER(FIND("Fish ",C1509)),ISNUMBER(FIND("aquatic",C1509)),ISNUMBER(FIND("daphnids",C1509)),ISNUMBER(FIND("Carcinus maenas",C1509)),ISNUMBER(FIND("Daphnia",C1509)),ISNUMBER(FIND("Ruditapes philippinarum",C1509)),ISNUMBER(FIND("daphnia",C1509)),ISNUMBER(FIND("marine",C1509)),ISNUMBER(FIND("mussel",C1509)),ISNUMBER(FIND("algae",C1509)),ISNUMBER(FIND("Donax faba",C1509)),ISNUMBER(FIND("estuarine",C1509)),ISNUMBER(FIND("snail",C1509)),ISNUMBER(FIND("Prorocentrum donghaiense",C1509)) )</f>
        <v>0</v>
      </c>
      <c r="AB1509" t="b">
        <f>OR(ISNUMBER(FIND(" rat ",C1509)),ISNUMBER(FIND(" rats ",C1509)),ISNUMBER(FIND(" Rats ",C1509)),ISNUMBER(FIND(" Rat ",C1509)),ISNUMBER(FIND(" rat.",C1509)),ISNUMBER(FIND(" rats.",C1509)),ISNUMBER(FIND("mouse",C1509)),ISNUMBER(FIND("mice",C1509)), ISNUMBER(FIND(" Mice",C1509)))</f>
        <v>1</v>
      </c>
      <c r="AC1509" t="b">
        <f>OR(ISNUMBER(FIND(" cell ",C1509)),ISNUMBER(FIND("fibroblast",C1509)),ISNUMBER(FIND("macrophage",C1509)),ISNUMBER(FIND("epithelial",C1509)),ISNUMBER(FIND("endothelial",C1509)),ISNUMBER(FIND("neuron",C1509)),ISNUMBER(FIND(" cells ",C1509)),ISNUMBER(FIND("RBC",C1509)),ISNUMBER(FIND("mitochond",C1509)),ISNUMBER(FIND("adipocyte",C1509)),ISNUMBER(FIND("osteo",C1509)),ISNUMBER(FIND("keratin",C1509)),ISNUMBER(FIND(" cell's ",C1509)),ISNUMBER(FIND("eukary",C1509)),ISNUMBER(FIND("sperm",C1509)))</f>
        <v>1</v>
      </c>
      <c r="AD1509" t="b">
        <f>OR(ISNUMBER(FIND("human",B1509)),ISNUMBER(FIND("workers",B1509)),ISNUMBER(FIND("workforces",B1509)),ISNUMBER(FIND("occupational",B1509)),ISNUMBER(FIND("Case report",B1509)),ISNUMBER(FIND("Workplaces",B1509)),ISNUMBER(FIND("worker",B1509)))</f>
        <v>0</v>
      </c>
      <c r="AE1509" t="b">
        <f>OR(ISNUMBER(FIND(" plant ",C1509)),ISNUMBER(FIND("Plant ",C1509)),ISNUMBER(FIND("tomato",C1509)),ISNUMBER(FIND("plants",C1509)),ISNUMBER(FIND("Plants",C1509)),ISNUMBER(FIND("algae",C1509)),ISNUMBER(FIND("lettuce",C1509)),ISNUMBER(FIND("green gram sprouts ",C1509)),ISNUMBER(FIND("Cucurbita pepo",C1509)),ISNUMBER(FIND("bean ",C1509)),ISNUMBER(FIND("chloroplast",C1509)),ISNUMBER(FIND("chlorophyll",C1509)),ISNUMBER(FIND("seedling",C1509)),ISNUMBER(FIND("canola",C1509)),ISNUMBER(FIND("shoot",C1509)),ISNUMBER(FIND("photosynthes",C1509)),ISNUMBER(FIND(" leaves ",C1509)),,ISNUMBER(FIND("agriculture",C1509)),ISNUMBER(FIND(" crops ",C1509)))</f>
        <v>0</v>
      </c>
      <c r="AF1509" t="b">
        <f>OR(ISNUMBER(FIND("bacteria",C1509)),ISNUMBER(FIND("Bacteria",C1509)),ISNUMBER(FIND("Bacterium",C1509)),ISNUMBER(FIND("bacterium",C1509)),ISNUMBER(FIND(" coli ",C1509)))</f>
        <v>0</v>
      </c>
      <c r="AG1509" t="b">
        <f>OR(ISNUMBER(FIND("fungi",C1509)),ISNUMBER(FIND("Fungi",C1509)),ISNUMBER(FIND("fungus",C1509)),ISNUMBER(FIND("Fungus",C1509)),ISNUMBER(FIND("mushroom",C1509)),ISNUMBER(FIND("Mushroom",C1509)),ISNUMBER(FIND(" mold ",C1509)))</f>
        <v>0</v>
      </c>
      <c r="AH1509" t="b">
        <f>OR(ISNUMBER(FIND("Pig ",C1509)),ISNUMBER(FIND("pig ",C1509)),ISNUMBER(FIND("Pigs ",C1509)),ISNUMBER(FIND("pigs ",C1509)))</f>
        <v>0</v>
      </c>
      <c r="AI1509" t="b">
        <f>OR(ISNUMBER(FIND(" C. elegans",C1509)),ISNUMBER(FIND("Caenorhabditis elegans",C1509)),ISNUMBER(FIND("earthworms",C1509)),ISNUMBER(FIND(" Ficopomatus enigmaticus",C1509)),ISNUMBER(FIND("larva",C1509)),ISNUMBER(FIND("Lumbriculus variegatus",C1509)),ISNUMBER(FIND("nematode",C1509)))</f>
        <v>0</v>
      </c>
      <c r="AJ1509" t="b">
        <f>NOT(OR(AA1509,AB1509,AC1509,AD1509,AE1509,AF1509,AG1509,AH1509,AI1509))</f>
        <v>0</v>
      </c>
      <c r="AL1509" t="b">
        <f>OR(AA1509,AB1509,AD1509,AE1509,AF1509,AG1509,AH1509,AI1509)</f>
        <v>1</v>
      </c>
      <c r="AM1509" t="b">
        <f>IF(Table1[[#This Row],[In vivo?]],IF(Table1[[#This Row],[Cell]],FALSE,TRUE),FALSE)</f>
        <v>0</v>
      </c>
      <c r="AN1509" t="b">
        <f>AND(AC1509,AL1509)</f>
        <v>1</v>
      </c>
      <c r="AO1509" t="b">
        <f>IF(Table1[[#This Row],[Cell]],IF(Table1[[#This Row],[In vivo?]],FALSE,TRUE),FALSE)</f>
        <v>0</v>
      </c>
      <c r="AP1509" t="b">
        <f>NOT(OR(Table1[[#This Row],[In vivo?]],Table1[[#This Row],[Only in Cell]]))</f>
        <v>0</v>
      </c>
      <c r="AQ1509" t="b">
        <f>IF(OR(Table1[[#This Row],[Rodents]],Table1[[#This Row],[Human]],Table1[[#This Row],[Pig]]),OR(ISNUMBER(FIND("pulmonary",C1509)),ISNUMBER(FIND("lung",C1509))),"NA")</f>
        <v>0</v>
      </c>
      <c r="AR1509" t="b">
        <f>IF(OR(Table1[[#This Row],[Rodents]],Table1[[#This Row],[Human]],Table1[[#This Row],[Pig]]),OR(ISNUMBER(FIND("skin",C1509)),ISNUMBER(FIND("dermal",C1509))),"NA")</f>
        <v>0</v>
      </c>
      <c r="AS1509" t="b">
        <f>IF(OR(Table1[[#This Row],[Rodents]],Table1[[#This Row],[Human]],Table1[[#This Row],[Pig]]),OR(ISNUMBER(FIND("liver",C1509)),ISNUMBER(FIND("hepat",C1509))),"NA")</f>
        <v>0</v>
      </c>
      <c r="AT1509" t="b">
        <f>IF(OR(Table1[[#This Row],[Rodents]],Table1[[#This Row],[Human]],Table1[[#This Row],[Pig]]),OR(ISNUMBER(FIND("kidney",C1509)),ISNUMBER(FIND("neph",C1509))),"NA")</f>
        <v>0</v>
      </c>
      <c r="AU1509" t="b">
        <f>IF(OR(Table1[[#This Row],[Rodents]],Table1[[#This Row],[Human]],Table1[[#This Row],[Pig]]),OR(ISNUMBER(FIND("brain",C1509)),ISNUMBER(FIND("neur",C1509)),ISNUMBER(FIND("nerv",C1509))),"NA")</f>
        <v>1</v>
      </c>
      <c r="AV1509" t="b">
        <f>IF(OR(Table1[[#This Row],[Rodents]],Table1[[#This Row],[Human]],Table1[[#This Row],[Pig]]),OR(ISNUMBER(FIND("heart",C1509)),ISNUMBER(FIND("cardi",C1509))),"NA")</f>
        <v>0</v>
      </c>
      <c r="AW1509" t="b">
        <f>IF(OR(Table1[[#This Row],[Rodents]],Table1[[#This Row],[Human]],Table1[[#This Row],[Pig]]),OR(ISNUMBER(FIND("gastro",C1509)),ISNUMBER(FIND("intesti",C1509)),ISNUMBER(FIND("stomach",C1509))),"NA")</f>
        <v>0</v>
      </c>
      <c r="AX1509" t="b">
        <f>IF(OR(Table1[[#This Row],[Rodents]],Table1[[#This Row],[Human]],Table1[[#This Row],[Pig]]),NOT(OR(AQ1509,AR1509,AS1509,AT1509,AU1509,AV1509,AW1509)),"NA")</f>
        <v>0</v>
      </c>
      <c r="AY1509" t="b">
        <f>OR(ISNUMBER(FIND("SWCNT",C1509)),ISNUMBER(FIND("SWNT",C1509)),ISNUMBER(FIND("single-wall",C1509)),ISNUMBER(FIND("single wall",C1509)),ISNUMBER(FIND("Single wall",C1509)),ISNUMBER(FIND("Single-wall",C1509)),ISNUMBER(FIND("SWCNT",B1509)),ISNUMBER(FIND("SWNT",B1509)),ISNUMBER(FIND("single-wall",B1509)),ISNUMBER(FIND("single wall",B1509)),ISNUMBER(FIND("Single-wall",B1509)),ISNUMBER(FIND("Single wall",B1509)))</f>
        <v>0</v>
      </c>
      <c r="AZ1509" t="b">
        <f>OR(ISNUMBER(FIND("MWCNT",C1509)),ISNUMBER(FIND("MWNT",C1509)),ISNUMBER(FIND("multi-wall",C1509)),ISNUMBER(FIND("multi wall",C1509)),ISNUMBER(FIND("multiwall",C1509)),ISNUMBER(FIND("Multi-wall",C1509)),ISNUMBER(FIND("Multi wall",C1509)),ISNUMBER(FIND("Multiwall",C1509)),ISNUMBER(FIND("MWCNT",B1509)),ISNUMBER(FIND("MWNT",B1509)),ISNUMBER(FIND("multi-wall",B1509)),ISNUMBER(FIND("multi wall",B1509)),ISNUMBER(FIND("multiwall",B1509)),ISNUMBER(FIND("Multi-wall",B1509)),ISNUMBER(FIND("Multi wall",B1509)),ISNUMBER(FIND("Multiwall",B1509)),ISNUMBER(FIND("Double-wall",B1509)),ISNUMBER(FIND("Double wall",B1509)),ISNUMBER(FIND("Doublewall",B1509)),ISNUMBER(FIND("double-wall",B1509)),ISNUMBER(FIND("double wall",B1509)),ISNUMBER(FIND("doublewall",B1509)))</f>
        <v>1</v>
      </c>
      <c r="BA1509" t="b">
        <f>AND(Table1[[#This Row],[SWCNT]],Table1[[#This Row],[MWCNT]])</f>
        <v>0</v>
      </c>
      <c r="BB1509" t="b">
        <f>IF(Table1[[#This Row],[SWCNT]]=TRUE,FALSE,IF(Table1[[#This Row],[MWCNT]]=TRUE,FALSE,TRUE))</f>
        <v>0</v>
      </c>
      <c r="BC1509" s="18"/>
    </row>
    <row r="1510" spans="1:55" ht="185">
      <c r="A1510" t="s">
        <v>2932</v>
      </c>
      <c r="B1510" s="2" t="s">
        <v>2936</v>
      </c>
      <c r="C1510" s="16" t="s">
        <v>2940</v>
      </c>
      <c r="D1510" s="17" t="s">
        <v>1302</v>
      </c>
      <c r="E1510" s="2">
        <v>2015</v>
      </c>
      <c r="F1510" t="b">
        <f>OR(ISNUMBER(FIND("cytotoxic",C1510)),ISNUMBER(FIND("Cytotoxic",C1510)),ISNUMBER(FIND("cellular toxicity",C1510)),ISNUMBER(FIND("cell death",C1510)),ISNUMBER(FIND("viable",C1510)),ISNUMBER(FIND("phytotoxic",C1510)),ISNUMBER(FIND("acute toxicity",C1510)),ISNUMBER(FIND("MTT",C1510)),ISNUMBER(FIND("survival",C1510)),ISNUMBER(FIND("prolifer",C1510)),ISNUMBER(FIND("apoptosis",C1510)),ISNUMBER(FIND("neurotoxic",C1510)),ISNUMBER(FIND("  lysis ",C1510)),ISNUMBER(FIND("necrosis",C1510)),ISNUMBER(FIND("cellular death",C1510))*3,ISNUMBER(FIND("LDH",C1510)),ISNUMBER(FIND("Acute toxicity",C1510)))</f>
        <v>1</v>
      </c>
      <c r="G1510" t="b">
        <f>OR(ISNUMBER(FIND("genotoxic",C1510)),ISNUMBER(FIND("genotoxicity",C1510)),ISNUMBER(FIND("DNA damage",C1510)),ISNUMBER(FIND("DNA",C1510)),ISNUMBER(FIND("RNA",C1510)),ISNUMBER(FIND("mesothelioma",C1510)),ISNUMBER(FIND("carcino",C1510)),ISNUMBER(FIND("mutagen",C1510)),ISNUMBER(FIND("genetic",C1510)))</f>
        <v>0</v>
      </c>
      <c r="H1510" t="b">
        <f>OR(ISNUMBER(FIND("inflammatory",C1510)),ISNUMBER(FIND("inflamm",C1510)))</f>
        <v>0</v>
      </c>
      <c r="I1510" t="b">
        <f>OR(ISNUMBER(FIND("immune",C1510)),ISNUMBER(FIND("immunological",C1510)),ISNUMBER(FIND("interleuk",C1510)),ISNUMBER(FIND("platelet activation",C1510)),ISNUMBER(FIND("monocyte",C1510)),ISNUMBER(FIND("leukocyte",C1510)),ISNUMBER(FIND("cytokine",C1510)),ISNUMBER(FIND("CD4",C1510)),ISNUMBER(FIND("CD8",C1510)),ISNUMBER(FIND("T-cell",C1510)))</f>
        <v>0</v>
      </c>
      <c r="J1510" t="b">
        <f>OR(ISNUMBER(FIND("reactive oxygen",C1510)),ISNUMBER(FIND("ROS",C1510)),ISNUMBER(FIND("free radical",C1510)),ISNUMBER(FIND("oxidative stress",C1510)),ISNUMBER(FIND("peroxid",C1510)),ISNUMBER(FIND("oxidative",C1510)),ISNUMBER(FIND("antioxid",C1510)))</f>
        <v>1</v>
      </c>
      <c r="K1510" t="b">
        <f>OR(ISNUMBER(FIND("autophag",C1510)))</f>
        <v>0</v>
      </c>
      <c r="L1510" t="b">
        <f>OR(ISNUMBER(FIND("morpholog",C1510)))</f>
        <v>0</v>
      </c>
      <c r="M1510" t="b">
        <f>OR(ISNUMBER(FIND("fibrosis",C1510)),ISNUMBER(FIND("Fibrosis",C1510)),ISNUMBER(FIND("fibrot",C1510)))</f>
        <v>0</v>
      </c>
      <c r="N1510" t="b">
        <f>OR(ISNUMBER(FIND("offspring",C1510)),ISNUMBER(FIND("Parental",C1510)),ISNUMBER(FIND("parental",C1510)),ISNUMBER(FIND("germline",C1510)),ISNUMBER(FIND("reproduc",C1510)),ISNUMBER(FIND("embryo",C1510)))</f>
        <v>0</v>
      </c>
      <c r="O1510" t="b">
        <f>OR(ISNUMBER(FIND("metabol",C1510)),ISNUMBER(FIND("Metabol",C1510)),ISNUMBER(FIND("digest",C1510)),ISNUMBER(FIND("mitochon",C1510)))</f>
        <v>0</v>
      </c>
      <c r="P1510" t="b">
        <f>OR(ISNUMBER(FIND("ecotox",C1510)),ISNUMBER(FIND("Ecotox",B1510)),ISNUMBER(FIND("ecotox",B1510)),ISNUMBER(FIND("Ecotox",C1510)))</f>
        <v>0</v>
      </c>
      <c r="Q1510" t="b">
        <f>OR(ISNUMBER(FIND("Bioaccum",C1510)),ISNUMBER(FIND("bioaccum",C1510)),ISNUMBER(FIND("accum",C1510)))</f>
        <v>0</v>
      </c>
      <c r="R1510" t="b">
        <f>OR(ISNUMBER(FIND("Occupation",C1510)),ISNUMBER(FIND("occupation",C1510)),ISNUMBER(FIND("worker",C1510)),ISNUMBER(FIND("workforce",C1510)))</f>
        <v>0</v>
      </c>
      <c r="S1510" t="b">
        <f>NOT(OR(F1510,G1510,H1510,I1510,J1510,K1510,L1510,M1510,N1510,O1510,P1510,Q1510,R1510))</f>
        <v>0</v>
      </c>
      <c r="U1510" t="b">
        <f>OR(Table1[[#This Row],[Inflammation]],Table1[[#This Row],[Immune]])</f>
        <v>0</v>
      </c>
      <c r="V1510" t="str">
        <f>IF(OR(Table1[[#This Row],[Rodents]],Table1[[#This Row],[Human]],Table1[[#This Row],[Pig]]),OR(ISNUMBER(FIND("intratrach",C1510)),ISNUMBER(FIND("nasal ",C1510)),ISNUMBER(FIND("instill",C1510))),"NA")</f>
        <v>NA</v>
      </c>
      <c r="W1510" t="str">
        <f>IF(OR(Table1[[#This Row],[Rodents]],Table1[[#This Row],[Human]],Table1[[#This Row],[Pig]]),OR(ISNUMBER(FIND("dermal",C1510)),ISNUMBER(FIND("skin ",C1510))),"NA")</f>
        <v>NA</v>
      </c>
      <c r="X1510" t="str">
        <f>IF(OR(Table1[[#This Row],[Rodents]],Table1[[#This Row],[Human]],Table1[[#This Row],[Pig]]),OR(ISNUMBER(FIND("injected",C1510)),ISNUMBER(FIND("periton",C1510)),ISNUMBER(FIND("intrascrot",C1510))),"NA")</f>
        <v>NA</v>
      </c>
      <c r="Y1510" t="str">
        <f>IF(OR(Table1[[#This Row],[Rodents]],Table1[[#This Row],[Human]],Table1[[#This Row],[Pig]]),NOT(OR(Table1[[#This Row],[Inhaled/Intratracheal/intranasal]],Table1[[#This Row],[Dermal]],Table1[[#This Row],[Injected]])),"NA")</f>
        <v>NA</v>
      </c>
      <c r="AA1510" t="b">
        <f>OR(ISNUMBER(FIND("fish ",C1510)),ISNUMBER(FIND("Fish ",C1510)),ISNUMBER(FIND("aquatic",C1510)),ISNUMBER(FIND("daphnids",C1510)),ISNUMBER(FIND("Carcinus maenas",C1510)),ISNUMBER(FIND("Daphnia",C1510)),ISNUMBER(FIND("Ruditapes philippinarum",C1510)),ISNUMBER(FIND("daphnia",C1510)),ISNUMBER(FIND("marine",C1510)),ISNUMBER(FIND("mussel",C1510)),ISNUMBER(FIND("algae",C1510)),ISNUMBER(FIND("Donax faba",C1510)),ISNUMBER(FIND("estuarine",C1510)),ISNUMBER(FIND("snail",C1510)),ISNUMBER(FIND("Prorocentrum donghaiense",C1510)) )</f>
        <v>0</v>
      </c>
      <c r="AB1510" t="b">
        <f>OR(ISNUMBER(FIND(" rat ",C1510)),ISNUMBER(FIND(" rats ",C1510)),ISNUMBER(FIND(" Rats ",C1510)),ISNUMBER(FIND(" Rat ",C1510)),ISNUMBER(FIND(" rat.",C1510)),ISNUMBER(FIND(" rats.",C1510)),ISNUMBER(FIND("mouse",C1510)),ISNUMBER(FIND("mice",C1510)), ISNUMBER(FIND(" Mice",C1510)))</f>
        <v>0</v>
      </c>
      <c r="AC1510" t="b">
        <f>OR(ISNUMBER(FIND(" cell ",C1510)),ISNUMBER(FIND("fibroblast",C1510)),ISNUMBER(FIND("macrophage",C1510)),ISNUMBER(FIND("epithelial",C1510)),ISNUMBER(FIND("endothelial",C1510)),ISNUMBER(FIND("neuron",C1510)),ISNUMBER(FIND(" cells ",C1510)),ISNUMBER(FIND("RBC",C1510)),ISNUMBER(FIND("mitochond",C1510)),ISNUMBER(FIND("adipocyte",C1510)),ISNUMBER(FIND("osteo",C1510)),ISNUMBER(FIND("keratin",C1510)),ISNUMBER(FIND(" cell's ",C1510)),ISNUMBER(FIND("eukary",C1510)),ISNUMBER(FIND("sperm",C1510)))</f>
        <v>1</v>
      </c>
      <c r="AD1510" t="b">
        <v>0</v>
      </c>
      <c r="AE1510" t="b">
        <f>OR(ISNUMBER(FIND(" plant ",C1510)),ISNUMBER(FIND("Plant ",C1510)),ISNUMBER(FIND("tomato",C1510)),ISNUMBER(FIND("plants",C1510)),ISNUMBER(FIND("Plants",C1510)),ISNUMBER(FIND("algae",C1510)),ISNUMBER(FIND("lettuce",C1510)),ISNUMBER(FIND("green gram sprouts ",C1510)),ISNUMBER(FIND("Cucurbita pepo",C1510)),ISNUMBER(FIND("bean ",C1510)),ISNUMBER(FIND("chloroplast",C1510)),ISNUMBER(FIND("chlorophyll",C1510)),ISNUMBER(FIND("seedling",C1510)),ISNUMBER(FIND("canola",C1510)),ISNUMBER(FIND("shoot",C1510)),ISNUMBER(FIND("photosynthes",C1510)),ISNUMBER(FIND(" leaves ",C1510)),,ISNUMBER(FIND("agriculture",C1510)),ISNUMBER(FIND(" crops ",C1510)))</f>
        <v>0</v>
      </c>
      <c r="AF1510" t="b">
        <f>OR(ISNUMBER(FIND("bacteria",C1510)),ISNUMBER(FIND("Bacteria",C1510)),ISNUMBER(FIND("Bacterium",C1510)),ISNUMBER(FIND("bacterium",C1510)),ISNUMBER(FIND(" coli ",C1510)))</f>
        <v>0</v>
      </c>
      <c r="AG1510" t="b">
        <f>OR(ISNUMBER(FIND("fungi",C1510)),ISNUMBER(FIND("Fungi",C1510)),ISNUMBER(FIND("fungus",C1510)),ISNUMBER(FIND("Fungus",C1510)),ISNUMBER(FIND("mushroom",C1510)),ISNUMBER(FIND("Mushroom",C1510)),ISNUMBER(FIND(" mold ",C1510)))</f>
        <v>0</v>
      </c>
      <c r="AH1510" t="b">
        <f>OR(ISNUMBER(FIND("Pig ",C1510)),ISNUMBER(FIND("pig ",C1510)),ISNUMBER(FIND("Pigs ",C1510)),ISNUMBER(FIND("pigs ",C1510)))</f>
        <v>0</v>
      </c>
      <c r="AI1510" t="b">
        <f>OR(ISNUMBER(FIND(" C. elegans",C1510)),ISNUMBER(FIND("Caenorhabditis elegans",C1510)),ISNUMBER(FIND("earthworms",C1510)),ISNUMBER(FIND(" Ficopomatus enigmaticus",C1510)),ISNUMBER(FIND("larva",C1510)),ISNUMBER(FIND("Lumbriculus variegatus",C1510)),ISNUMBER(FIND("nematode",C1510)))</f>
        <v>0</v>
      </c>
      <c r="AJ1510" t="b">
        <f>NOT(OR(AA1510,AB1510,AC1510,AD1510,AE1510,AF1510,AG1510,AH1510,AI1510))</f>
        <v>0</v>
      </c>
      <c r="AL1510" t="b">
        <f>OR(AA1510,AB1510,AD1510,AE1510,AF1510,AG1510,AH1510,AI1510)</f>
        <v>0</v>
      </c>
      <c r="AM1510" t="b">
        <f>IF(Table1[[#This Row],[In vivo?]],IF(Table1[[#This Row],[Cell]],FALSE,TRUE),FALSE)</f>
        <v>0</v>
      </c>
      <c r="AN1510" t="b">
        <f>AND(AC1510,AL1510)</f>
        <v>0</v>
      </c>
      <c r="AO1510" t="b">
        <f>IF(Table1[[#This Row],[Cell]],IF(Table1[[#This Row],[In vivo?]],FALSE,TRUE),FALSE)</f>
        <v>1</v>
      </c>
      <c r="AP1510" t="b">
        <f>NOT(OR(Table1[[#This Row],[In vivo?]],Table1[[#This Row],[Only in Cell]]))</f>
        <v>0</v>
      </c>
      <c r="AQ1510" t="str">
        <f>IF(OR(Table1[[#This Row],[Rodents]],Table1[[#This Row],[Human]],Table1[[#This Row],[Pig]]),OR(ISNUMBER(FIND("pulmonary",C1510)),ISNUMBER(FIND("lung",C1510))),"NA")</f>
        <v>NA</v>
      </c>
      <c r="AR1510" t="str">
        <f>IF(OR(Table1[[#This Row],[Rodents]],Table1[[#This Row],[Human]],Table1[[#This Row],[Pig]]),OR(ISNUMBER(FIND("skin",C1510)),ISNUMBER(FIND("dermal",C1510))),"NA")</f>
        <v>NA</v>
      </c>
      <c r="AS1510" t="str">
        <f>IF(OR(Table1[[#This Row],[Rodents]],Table1[[#This Row],[Human]],Table1[[#This Row],[Pig]]),OR(ISNUMBER(FIND("liver",C1510)),ISNUMBER(FIND("hepat",C1510))),"NA")</f>
        <v>NA</v>
      </c>
      <c r="AT1510" t="str">
        <f>IF(OR(Table1[[#This Row],[Rodents]],Table1[[#This Row],[Human]],Table1[[#This Row],[Pig]]),OR(ISNUMBER(FIND("kidney",C1510)),ISNUMBER(FIND("neph",C1510))),"NA")</f>
        <v>NA</v>
      </c>
      <c r="AU1510" t="str">
        <f>IF(OR(Table1[[#This Row],[Rodents]],Table1[[#This Row],[Human]],Table1[[#This Row],[Pig]]),OR(ISNUMBER(FIND("brain",C1510)),ISNUMBER(FIND("neur",C1510)),ISNUMBER(FIND("nerv",C1510))),"NA")</f>
        <v>NA</v>
      </c>
      <c r="AV1510" t="str">
        <f>IF(OR(Table1[[#This Row],[Rodents]],Table1[[#This Row],[Human]],Table1[[#This Row],[Pig]]),OR(ISNUMBER(FIND("heart",C1510)),ISNUMBER(FIND("cardi",C1510))),"NA")</f>
        <v>NA</v>
      </c>
      <c r="AW1510" t="str">
        <f>IF(OR(Table1[[#This Row],[Rodents]],Table1[[#This Row],[Human]],Table1[[#This Row],[Pig]]),OR(ISNUMBER(FIND("gastro",C1510)),ISNUMBER(FIND("intesti",C1510)),ISNUMBER(FIND("stomach",C1510))),"NA")</f>
        <v>NA</v>
      </c>
      <c r="AX1510" t="str">
        <f>IF(OR(Table1[[#This Row],[Rodents]],Table1[[#This Row],[Human]],Table1[[#This Row],[Pig]]),NOT(OR(AQ1510,AR1510,AS1510,AT1510,AU1510,AV1510,AW1510)),"NA")</f>
        <v>NA</v>
      </c>
      <c r="AY1510" t="b">
        <f>OR(ISNUMBER(FIND("SWCNT",C1510)),ISNUMBER(FIND("SWNT",C1510)),ISNUMBER(FIND("single-wall",C1510)),ISNUMBER(FIND("single wall",C1510)),ISNUMBER(FIND("Single wall",C1510)),ISNUMBER(FIND("Single-wall",C1510)),ISNUMBER(FIND("SWCNT",B1510)),ISNUMBER(FIND("SWNT",B1510)),ISNUMBER(FIND("single-wall",B1510)),ISNUMBER(FIND("single wall",B1510)),ISNUMBER(FIND("Single-wall",B1510)),ISNUMBER(FIND("Single wall",B1510)))</f>
        <v>0</v>
      </c>
      <c r="AZ1510" t="b">
        <f>OR(ISNUMBER(FIND("MWCNT",C1510)),ISNUMBER(FIND("MWNT",C1510)),ISNUMBER(FIND("multi-wall",C1510)),ISNUMBER(FIND("multi wall",C1510)),ISNUMBER(FIND("multiwall",C1510)),ISNUMBER(FIND("Multi-wall",C1510)),ISNUMBER(FIND("Multi wall",C1510)),ISNUMBER(FIND("Multiwall",C1510)),ISNUMBER(FIND("MWCNT",B1510)),ISNUMBER(FIND("MWNT",B1510)),ISNUMBER(FIND("multi-wall",B1510)),ISNUMBER(FIND("multi wall",B1510)),ISNUMBER(FIND("multiwall",B1510)),ISNUMBER(FIND("Multi-wall",B1510)),ISNUMBER(FIND("Multi wall",B1510)),ISNUMBER(FIND("Multiwall",B1510)),ISNUMBER(FIND("Double-wall",B1510)),ISNUMBER(FIND("Double wall",B1510)),ISNUMBER(FIND("Doublewall",B1510)),ISNUMBER(FIND("double-wall",B1510)),ISNUMBER(FIND("double wall",B1510)),ISNUMBER(FIND("doublewall",B1510)))</f>
        <v>1</v>
      </c>
      <c r="BA1510" t="b">
        <f>AND(Table1[[#This Row],[SWCNT]],Table1[[#This Row],[MWCNT]])</f>
        <v>0</v>
      </c>
      <c r="BB1510" t="b">
        <f>IF(Table1[[#This Row],[SWCNT]]=TRUE,FALSE,IF(Table1[[#This Row],[MWCNT]]=TRUE,FALSE,TRUE))</f>
        <v>0</v>
      </c>
      <c r="BC1510" s="18"/>
    </row>
    <row r="1511" spans="1:55" ht="166.5">
      <c r="A1511" t="s">
        <v>2942</v>
      </c>
      <c r="B1511" s="2" t="s">
        <v>2944</v>
      </c>
      <c r="C1511" s="16" t="s">
        <v>2946</v>
      </c>
      <c r="D1511" s="17" t="s">
        <v>282</v>
      </c>
      <c r="E1511" s="2">
        <v>2015</v>
      </c>
      <c r="F1511" t="b">
        <f>OR(ISNUMBER(FIND("cytotoxic",C1511)),ISNUMBER(FIND("Cytotoxic",C1511)),ISNUMBER(FIND("cellular toxicity",C1511)),ISNUMBER(FIND("cell death",C1511)),ISNUMBER(FIND("viable",C1511)),ISNUMBER(FIND("phytotoxic",C1511)),ISNUMBER(FIND("acute toxicity",C1511)),ISNUMBER(FIND("MTT",C1511)),ISNUMBER(FIND("survival",C1511)),ISNUMBER(FIND("prolifer",C1511)),ISNUMBER(FIND("apoptosis",C1511)),ISNUMBER(FIND("neurotoxic",C1511)),ISNUMBER(FIND("  lysis ",C1511)),ISNUMBER(FIND("necrosis",C1511)),ISNUMBER(FIND("cellular death",C1511))*3,ISNUMBER(FIND("LDH",C1511)),ISNUMBER(FIND("Acute toxicity",C1511)))</f>
        <v>1</v>
      </c>
      <c r="G1511" t="b">
        <f>OR(ISNUMBER(FIND("genotoxic",C1511)),ISNUMBER(FIND("genotoxicity",C1511)),ISNUMBER(FIND("DNA damage",C1511)),ISNUMBER(FIND("DNA",C1511)),ISNUMBER(FIND("RNA",C1511)),ISNUMBER(FIND("mesothelioma",C1511)),ISNUMBER(FIND("carcino",C1511)),ISNUMBER(FIND("mutagen",C1511)),ISNUMBER(FIND("genetic",C1511)))</f>
        <v>0</v>
      </c>
      <c r="H1511" t="b">
        <f>OR(ISNUMBER(FIND("inflammatory",C1511)),ISNUMBER(FIND("inflamm",C1511)))</f>
        <v>0</v>
      </c>
      <c r="I1511" t="b">
        <f>OR(ISNUMBER(FIND("immune",C1511)),ISNUMBER(FIND("immunological",C1511)),ISNUMBER(FIND("interleuk",C1511)),ISNUMBER(FIND("platelet activation",C1511)),ISNUMBER(FIND("monocyte",C1511)),ISNUMBER(FIND("leukocyte",C1511)),ISNUMBER(FIND("cytokine",C1511)),ISNUMBER(FIND("CD4",C1511)),ISNUMBER(FIND("CD8",C1511)),ISNUMBER(FIND("T-cell",C1511)))</f>
        <v>0</v>
      </c>
      <c r="J1511" t="b">
        <f>OR(ISNUMBER(FIND("reactive oxygen",C1511)),ISNUMBER(FIND("ROS",C1511)),ISNUMBER(FIND("free radical",C1511)),ISNUMBER(FIND("oxidative stress",C1511)),ISNUMBER(FIND("peroxid",C1511)),ISNUMBER(FIND("oxidative",C1511)),ISNUMBER(FIND("antioxid",C1511)))</f>
        <v>1</v>
      </c>
      <c r="K1511" t="b">
        <f>OR(ISNUMBER(FIND("autophag",C1511)))</f>
        <v>0</v>
      </c>
      <c r="L1511" t="b">
        <f>OR(ISNUMBER(FIND("morpholog",C1511)))</f>
        <v>1</v>
      </c>
      <c r="M1511" t="b">
        <f>OR(ISNUMBER(FIND("fibrosis",C1511)),ISNUMBER(FIND("Fibrosis",C1511)),ISNUMBER(FIND("fibrot",C1511)))</f>
        <v>0</v>
      </c>
      <c r="N1511" t="b">
        <f>OR(ISNUMBER(FIND("offspring",C1511)),ISNUMBER(FIND("Parental",C1511)),ISNUMBER(FIND("parental",C1511)),ISNUMBER(FIND("germline",C1511)),ISNUMBER(FIND("reproduc",C1511)),ISNUMBER(FIND("embryo",C1511)))</f>
        <v>0</v>
      </c>
      <c r="O1511" t="b">
        <f>OR(ISNUMBER(FIND("metabol",C1511)),ISNUMBER(FIND("Metabol",C1511)),ISNUMBER(FIND("digest",C1511)),ISNUMBER(FIND("mitochon",C1511)))</f>
        <v>0</v>
      </c>
      <c r="P1511" t="b">
        <f>OR(ISNUMBER(FIND("ecotox",C1511)),ISNUMBER(FIND("Ecotox",B1511)),ISNUMBER(FIND("ecotox",B1511)),ISNUMBER(FIND("Ecotox",C1511)))</f>
        <v>0</v>
      </c>
      <c r="Q1511" t="b">
        <f>OR(ISNUMBER(FIND("Bioaccum",C1511)),ISNUMBER(FIND("bioaccum",C1511)),ISNUMBER(FIND("accum",C1511)))</f>
        <v>0</v>
      </c>
      <c r="R1511" t="b">
        <f>OR(ISNUMBER(FIND("Occupation",C1511)),ISNUMBER(FIND("occupation",C1511)),ISNUMBER(FIND("worker",C1511)),ISNUMBER(FIND("workforce",C1511)))</f>
        <v>0</v>
      </c>
      <c r="S1511" t="b">
        <f>NOT(OR(F1511,G1511,H1511,I1511,J1511,K1511,L1511,M1511,N1511,O1511,P1511,Q1511,R1511))</f>
        <v>0</v>
      </c>
      <c r="U1511" t="b">
        <f>OR(Table1[[#This Row],[Inflammation]],Table1[[#This Row],[Immune]])</f>
        <v>0</v>
      </c>
      <c r="V1511" t="str">
        <f>IF(OR(Table1[[#This Row],[Rodents]],Table1[[#This Row],[Human]],Table1[[#This Row],[Pig]]),OR(ISNUMBER(FIND("intratrach",C1511)),ISNUMBER(FIND("nasal ",C1511)),ISNUMBER(FIND("instill",C1511))),"NA")</f>
        <v>NA</v>
      </c>
      <c r="W1511" t="str">
        <f>IF(OR(Table1[[#This Row],[Rodents]],Table1[[#This Row],[Human]],Table1[[#This Row],[Pig]]),OR(ISNUMBER(FIND("dermal",C1511)),ISNUMBER(FIND("skin ",C1511))),"NA")</f>
        <v>NA</v>
      </c>
      <c r="X1511" t="str">
        <f>IF(OR(Table1[[#This Row],[Rodents]],Table1[[#This Row],[Human]],Table1[[#This Row],[Pig]]),OR(ISNUMBER(FIND("injected",C1511)),ISNUMBER(FIND("periton",C1511)),ISNUMBER(FIND("intrascrot",C1511))),"NA")</f>
        <v>NA</v>
      </c>
      <c r="Y1511" t="str">
        <f>IF(OR(Table1[[#This Row],[Rodents]],Table1[[#This Row],[Human]],Table1[[#This Row],[Pig]]),NOT(OR(Table1[[#This Row],[Inhaled/Intratracheal/intranasal]],Table1[[#This Row],[Dermal]],Table1[[#This Row],[Injected]])),"NA")</f>
        <v>NA</v>
      </c>
      <c r="AA1511" t="b">
        <f>OR(ISNUMBER(FIND("fish ",C1511)),ISNUMBER(FIND("Fish ",C1511)),ISNUMBER(FIND("aquatic",C1511)),ISNUMBER(FIND("daphnids",C1511)),ISNUMBER(FIND("Carcinus maenas",C1511)),ISNUMBER(FIND("Daphnia",C1511)),ISNUMBER(FIND("Ruditapes philippinarum",C1511)),ISNUMBER(FIND("daphnia",C1511)),ISNUMBER(FIND("marine",C1511)),ISNUMBER(FIND("mussel",C1511)),ISNUMBER(FIND("algae",C1511)),ISNUMBER(FIND("Donax faba",C1511)),ISNUMBER(FIND("estuarine",C1511)),ISNUMBER(FIND("snail",C1511)),ISNUMBER(FIND("Prorocentrum donghaiense",C1511)) )</f>
        <v>0</v>
      </c>
      <c r="AB1511" t="b">
        <f>OR(ISNUMBER(FIND(" rat ",C1511)),ISNUMBER(FIND(" rats ",C1511)),ISNUMBER(FIND(" Rats ",C1511)),ISNUMBER(FIND(" Rat ",C1511)),ISNUMBER(FIND(" rat.",C1511)),ISNUMBER(FIND(" rats.",C1511)),ISNUMBER(FIND("mouse",C1511)),ISNUMBER(FIND("mice",C1511)), ISNUMBER(FIND(" Mice",C1511)))</f>
        <v>0</v>
      </c>
      <c r="AC1511" t="b">
        <f>OR(ISNUMBER(FIND(" cell ",C1511)),ISNUMBER(FIND("fibroblast",C1511)),ISNUMBER(FIND("macrophage",C1511)),ISNUMBER(FIND("epithelial",C1511)),ISNUMBER(FIND("endothelial",C1511)),ISNUMBER(FIND("neuron",C1511)),ISNUMBER(FIND(" cells ",C1511)),ISNUMBER(FIND("RBC",C1511)),ISNUMBER(FIND("mitochond",C1511)),ISNUMBER(FIND("adipocyte",C1511)),ISNUMBER(FIND("osteo",C1511)),ISNUMBER(FIND("keratin",C1511)),ISNUMBER(FIND(" cell's ",C1511)),ISNUMBER(FIND("eukary",C1511)),ISNUMBER(FIND("sperm",C1511)))</f>
        <v>1</v>
      </c>
      <c r="AD1511" t="b">
        <f>OR(ISNUMBER(FIND("human",B1511)),ISNUMBER(FIND("workers",B1511)),ISNUMBER(FIND("workforces",B1511)),ISNUMBER(FIND("occupational",B1511)),ISNUMBER(FIND("Case report",B1511)),ISNUMBER(FIND("Workplaces",B1511)),ISNUMBER(FIND("worker",B1511)))</f>
        <v>0</v>
      </c>
      <c r="AE1511" t="b">
        <f>OR(ISNUMBER(FIND(" plant ",C1511)),ISNUMBER(FIND("Plant ",C1511)),ISNUMBER(FIND("tomato",C1511)),ISNUMBER(FIND("plants",C1511)),ISNUMBER(FIND("Plants",C1511)),ISNUMBER(FIND("algae",C1511)),ISNUMBER(FIND("lettuce",C1511)),ISNUMBER(FIND("green gram sprouts ",C1511)),ISNUMBER(FIND("Cucurbita pepo",C1511)),ISNUMBER(FIND("bean ",C1511)),ISNUMBER(FIND("chloroplast",C1511)),ISNUMBER(FIND("chlorophyll",C1511)),ISNUMBER(FIND("seedling",C1511)),ISNUMBER(FIND("canola",C1511)),ISNUMBER(FIND("shoot",C1511)),ISNUMBER(FIND("photosynthes",C1511)),ISNUMBER(FIND(" leaves ",C1511)),,ISNUMBER(FIND("agriculture",C1511)),ISNUMBER(FIND(" crops ",C1511)))</f>
        <v>0</v>
      </c>
      <c r="AF1511" t="b">
        <f>OR(ISNUMBER(FIND("bacteria",C1511)),ISNUMBER(FIND("Bacteria",C1511)),ISNUMBER(FIND("Bacterium",C1511)),ISNUMBER(FIND("bacterium",C1511)),ISNUMBER(FIND(" coli ",C1511)))</f>
        <v>0</v>
      </c>
      <c r="AG1511" t="b">
        <f>OR(ISNUMBER(FIND("fungi",C1511)),ISNUMBER(FIND("Fungi",C1511)),ISNUMBER(FIND("fungus",C1511)),ISNUMBER(FIND("Fungus",C1511)),ISNUMBER(FIND("mushroom",C1511)),ISNUMBER(FIND("Mushroom",C1511)),ISNUMBER(FIND(" mold ",C1511)))</f>
        <v>0</v>
      </c>
      <c r="AH1511" t="b">
        <f>OR(ISNUMBER(FIND("Pig ",C1511)),ISNUMBER(FIND("pig ",C1511)),ISNUMBER(FIND("Pigs ",C1511)),ISNUMBER(FIND("pigs ",C1511)))</f>
        <v>0</v>
      </c>
      <c r="AI1511" t="b">
        <f>OR(ISNUMBER(FIND(" C. elegans",C1511)),ISNUMBER(FIND("Caenorhabditis elegans",C1511)),ISNUMBER(FIND("earthworms",C1511)),ISNUMBER(FIND(" Ficopomatus enigmaticus",C1511)),ISNUMBER(FIND("larva",C1511)),ISNUMBER(FIND("Lumbriculus variegatus",C1511)),ISNUMBER(FIND("nematode",C1511)))</f>
        <v>0</v>
      </c>
      <c r="AJ1511" t="b">
        <f>NOT(OR(AA1511,AB1511,AC1511,AD1511,AE1511,AF1511,AG1511,AH1511,AI1511))</f>
        <v>0</v>
      </c>
      <c r="AL1511" t="b">
        <f>OR(AA1511,AB1511,AD1511,AE1511,AF1511,AG1511,AH1511,AI1511)</f>
        <v>0</v>
      </c>
      <c r="AM1511" t="b">
        <f>IF(Table1[[#This Row],[In vivo?]],IF(Table1[[#This Row],[Cell]],FALSE,TRUE),FALSE)</f>
        <v>0</v>
      </c>
      <c r="AN1511" t="b">
        <f>AND(AC1511,AL1511)</f>
        <v>0</v>
      </c>
      <c r="AO1511" t="b">
        <f>IF(Table1[[#This Row],[Cell]],IF(Table1[[#This Row],[In vivo?]],FALSE,TRUE),FALSE)</f>
        <v>1</v>
      </c>
      <c r="AP1511" t="b">
        <f>NOT(OR(Table1[[#This Row],[In vivo?]],Table1[[#This Row],[Only in Cell]]))</f>
        <v>0</v>
      </c>
      <c r="AQ1511" t="str">
        <f>IF(OR(Table1[[#This Row],[Rodents]],Table1[[#This Row],[Human]],Table1[[#This Row],[Pig]]),OR(ISNUMBER(FIND("pulmonary",C1511)),ISNUMBER(FIND("lung",C1511))),"NA")</f>
        <v>NA</v>
      </c>
      <c r="AR1511" t="str">
        <f>IF(OR(Table1[[#This Row],[Rodents]],Table1[[#This Row],[Human]],Table1[[#This Row],[Pig]]),OR(ISNUMBER(FIND("skin",C1511)),ISNUMBER(FIND("dermal",C1511))),"NA")</f>
        <v>NA</v>
      </c>
      <c r="AS1511" t="str">
        <f>IF(OR(Table1[[#This Row],[Rodents]],Table1[[#This Row],[Human]],Table1[[#This Row],[Pig]]),OR(ISNUMBER(FIND("liver",C1511)),ISNUMBER(FIND("hepat",C1511))),"NA")</f>
        <v>NA</v>
      </c>
      <c r="AT1511" t="str">
        <f>IF(OR(Table1[[#This Row],[Rodents]],Table1[[#This Row],[Human]],Table1[[#This Row],[Pig]]),OR(ISNUMBER(FIND("kidney",C1511)),ISNUMBER(FIND("neph",C1511))),"NA")</f>
        <v>NA</v>
      </c>
      <c r="AU1511" t="str">
        <f>IF(OR(Table1[[#This Row],[Rodents]],Table1[[#This Row],[Human]],Table1[[#This Row],[Pig]]),OR(ISNUMBER(FIND("brain",C1511)),ISNUMBER(FIND("neur",C1511)),ISNUMBER(FIND("nerv",C1511))),"NA")</f>
        <v>NA</v>
      </c>
      <c r="AV1511" t="str">
        <f>IF(OR(Table1[[#This Row],[Rodents]],Table1[[#This Row],[Human]],Table1[[#This Row],[Pig]]),OR(ISNUMBER(FIND("heart",C1511)),ISNUMBER(FIND("cardi",C1511))),"NA")</f>
        <v>NA</v>
      </c>
      <c r="AW1511" t="str">
        <f>IF(OR(Table1[[#This Row],[Rodents]],Table1[[#This Row],[Human]],Table1[[#This Row],[Pig]]),OR(ISNUMBER(FIND("gastro",C1511)),ISNUMBER(FIND("intesti",C1511)),ISNUMBER(FIND("stomach",C1511))),"NA")</f>
        <v>NA</v>
      </c>
      <c r="AX1511" t="str">
        <f>IF(OR(Table1[[#This Row],[Rodents]],Table1[[#This Row],[Human]],Table1[[#This Row],[Pig]]),NOT(OR(AQ1511,AR1511,AS1511,AT1511,AU1511,AV1511,AW1511)),"NA")</f>
        <v>NA</v>
      </c>
      <c r="AY1511" t="b">
        <f>OR(ISNUMBER(FIND("SWCNT",C1511)),ISNUMBER(FIND("SWNT",C1511)),ISNUMBER(FIND("single-wall",C1511)),ISNUMBER(FIND("single wall",C1511)),ISNUMBER(FIND("Single wall",C1511)),ISNUMBER(FIND("Single-wall",C1511)),ISNUMBER(FIND("SWCNT",B1511)),ISNUMBER(FIND("SWNT",B1511)),ISNUMBER(FIND("single-wall",B1511)),ISNUMBER(FIND("single wall",B1511)),ISNUMBER(FIND("Single-wall",B1511)),ISNUMBER(FIND("Single wall",B1511)))</f>
        <v>0</v>
      </c>
      <c r="AZ1511" t="b">
        <f>OR(ISNUMBER(FIND("MWCNT",C1511)),ISNUMBER(FIND("MWNT",C1511)),ISNUMBER(FIND("multi-wall",C1511)),ISNUMBER(FIND("multi wall",C1511)),ISNUMBER(FIND("multiwall",C1511)),ISNUMBER(FIND("Multi-wall",C1511)),ISNUMBER(FIND("Multi wall",C1511)),ISNUMBER(FIND("Multiwall",C1511)),ISNUMBER(FIND("MWCNT",B1511)),ISNUMBER(FIND("MWNT",B1511)),ISNUMBER(FIND("multi-wall",B1511)),ISNUMBER(FIND("multi wall",B1511)),ISNUMBER(FIND("multiwall",B1511)),ISNUMBER(FIND("Multi-wall",B1511)),ISNUMBER(FIND("Multi wall",B1511)),ISNUMBER(FIND("Multiwall",B1511)),ISNUMBER(FIND("Double-wall",B1511)),ISNUMBER(FIND("Double wall",B1511)),ISNUMBER(FIND("Doublewall",B1511)),ISNUMBER(FIND("double-wall",B1511)),ISNUMBER(FIND("double wall",B1511)),ISNUMBER(FIND("doublewall",B1511)))</f>
        <v>1</v>
      </c>
      <c r="BA1511" t="b">
        <f>AND(Table1[[#This Row],[SWCNT]],Table1[[#This Row],[MWCNT]])</f>
        <v>0</v>
      </c>
      <c r="BB1511" t="b">
        <f>IF(Table1[[#This Row],[SWCNT]]=TRUE,FALSE,IF(Table1[[#This Row],[MWCNT]]=TRUE,FALSE,TRUE))</f>
        <v>0</v>
      </c>
      <c r="BC1511" s="18"/>
    </row>
    <row r="1512" spans="1:55" ht="203.5">
      <c r="A1512" t="s">
        <v>2950</v>
      </c>
      <c r="B1512" s="2" t="s">
        <v>2951</v>
      </c>
      <c r="C1512" s="16" t="s">
        <v>2952</v>
      </c>
      <c r="D1512" s="17" t="s">
        <v>1840</v>
      </c>
      <c r="E1512" s="2">
        <v>2015</v>
      </c>
      <c r="F1512" t="b">
        <f>OR(ISNUMBER(FIND("cytotoxic",C1512)),ISNUMBER(FIND("Cytotoxic",C1512)),ISNUMBER(FIND("cellular toxicity",C1512)),ISNUMBER(FIND("cell death",C1512)),ISNUMBER(FIND("viable",C1512)),ISNUMBER(FIND("phytotoxic",C1512)),ISNUMBER(FIND("acute toxicity",C1512)),ISNUMBER(FIND("MTT",C1512)),ISNUMBER(FIND("survival",C1512)),ISNUMBER(FIND("prolifer",C1512)),ISNUMBER(FIND("apoptosis",C1512)),ISNUMBER(FIND("neurotoxic",C1512)),ISNUMBER(FIND("  lysis ",C1512)),ISNUMBER(FIND("necrosis",C1512)),ISNUMBER(FIND("cellular death",C1512))*3,ISNUMBER(FIND("LDH",C1512)),ISNUMBER(FIND("Acute toxicity",C1512)))</f>
        <v>0</v>
      </c>
      <c r="G1512" t="b">
        <f>OR(ISNUMBER(FIND("genotoxic",C1512)),ISNUMBER(FIND("genotoxicity",C1512)),ISNUMBER(FIND("DNA damage",C1512)),ISNUMBER(FIND("DNA",C1512)),ISNUMBER(FIND("RNA",C1512)),ISNUMBER(FIND("mesothelioma",C1512)),ISNUMBER(FIND("carcino",C1512)),ISNUMBER(FIND("mutagen",C1512)),ISNUMBER(FIND("genetic",C1512)))</f>
        <v>0</v>
      </c>
      <c r="H1512" t="b">
        <f>OR(ISNUMBER(FIND("inflammatory",C1512)),ISNUMBER(FIND("inflamm",C1512)))</f>
        <v>0</v>
      </c>
      <c r="I1512" t="b">
        <f>OR(ISNUMBER(FIND("immune",C1512)),ISNUMBER(FIND("immunological",C1512)),ISNUMBER(FIND("interleuk",C1512)),ISNUMBER(FIND("platelet activation",C1512)),ISNUMBER(FIND("monocyte",C1512)),ISNUMBER(FIND("leukocyte",C1512)),ISNUMBER(FIND("cytokine",C1512)),ISNUMBER(FIND("CD4",C1512)),ISNUMBER(FIND("CD8",C1512)),ISNUMBER(FIND("T-cell",C1512)))</f>
        <v>0</v>
      </c>
      <c r="J1512" t="b">
        <f>OR(ISNUMBER(FIND("reactive oxygen",C1512)),ISNUMBER(FIND("ROS",C1512)),ISNUMBER(FIND("free radical",C1512)),ISNUMBER(FIND("oxidative stress",C1512)),ISNUMBER(FIND("peroxid",C1512)),ISNUMBER(FIND("oxidative",C1512)),ISNUMBER(FIND("antioxid",C1512)))</f>
        <v>1</v>
      </c>
      <c r="K1512" t="b">
        <f>OR(ISNUMBER(FIND("autophag",C1512)))</f>
        <v>0</v>
      </c>
      <c r="L1512" t="b">
        <f>OR(ISNUMBER(FIND("morpholog",C1512)))</f>
        <v>0</v>
      </c>
      <c r="M1512" t="b">
        <f>OR(ISNUMBER(FIND("fibrosis",C1512)),ISNUMBER(FIND("Fibrosis",C1512)),ISNUMBER(FIND("fibrot",C1512)))</f>
        <v>0</v>
      </c>
      <c r="N1512" t="b">
        <f>OR(ISNUMBER(FIND("offspring",C1512)),ISNUMBER(FIND("Parental",C1512)),ISNUMBER(FIND("parental",C1512)),ISNUMBER(FIND("germline",C1512)),ISNUMBER(FIND("reproduc",C1512)),ISNUMBER(FIND("embryo",C1512)))</f>
        <v>0</v>
      </c>
      <c r="O1512" t="b">
        <f>OR(ISNUMBER(FIND("metabol",C1512)),ISNUMBER(FIND("Metabol",C1512)),ISNUMBER(FIND("digest",C1512)),ISNUMBER(FIND("mitochon",C1512)))</f>
        <v>1</v>
      </c>
      <c r="P1512" t="b">
        <f>OR(ISNUMBER(FIND("ecotox",C1512)),ISNUMBER(FIND("Ecotox",B1512)),ISNUMBER(FIND("ecotox",B1512)),ISNUMBER(FIND("Ecotox",C1512)))</f>
        <v>0</v>
      </c>
      <c r="Q1512" t="b">
        <f>OR(ISNUMBER(FIND("Bioaccum",C1512)),ISNUMBER(FIND("bioaccum",C1512)),ISNUMBER(FIND("accum",C1512)))</f>
        <v>0</v>
      </c>
      <c r="R1512" t="b">
        <f>OR(ISNUMBER(FIND("Occupation",C1512)),ISNUMBER(FIND("occupation",C1512)),ISNUMBER(FIND("worker",C1512)),ISNUMBER(FIND("workforce",C1512)))</f>
        <v>0</v>
      </c>
      <c r="S1512" t="b">
        <f>NOT(OR(F1512,G1512,H1512,I1512,J1512,K1512,L1512,M1512,N1512,O1512,P1512,Q1512,R1512))</f>
        <v>0</v>
      </c>
      <c r="U1512" t="b">
        <f>OR(Table1[[#This Row],[Inflammation]],Table1[[#This Row],[Immune]])</f>
        <v>0</v>
      </c>
      <c r="V1512" t="str">
        <f>IF(OR(Table1[[#This Row],[Rodents]],Table1[[#This Row],[Human]],Table1[[#This Row],[Pig]]),OR(ISNUMBER(FIND("intratrach",C1512)),ISNUMBER(FIND("nasal ",C1512)),ISNUMBER(FIND("instill",C1512))),"NA")</f>
        <v>NA</v>
      </c>
      <c r="W1512" t="str">
        <f>IF(OR(Table1[[#This Row],[Rodents]],Table1[[#This Row],[Human]],Table1[[#This Row],[Pig]]),OR(ISNUMBER(FIND("dermal",C1512)),ISNUMBER(FIND("skin ",C1512))),"NA")</f>
        <v>NA</v>
      </c>
      <c r="X1512" t="str">
        <f>IF(OR(Table1[[#This Row],[Rodents]],Table1[[#This Row],[Human]],Table1[[#This Row],[Pig]]),OR(ISNUMBER(FIND("injected",C1512)),ISNUMBER(FIND("periton",C1512)),ISNUMBER(FIND("intrascrot",C1512))),"NA")</f>
        <v>NA</v>
      </c>
      <c r="Y1512" t="str">
        <f>IF(OR(Table1[[#This Row],[Rodents]],Table1[[#This Row],[Human]],Table1[[#This Row],[Pig]]),NOT(OR(Table1[[#This Row],[Inhaled/Intratracheal/intranasal]],Table1[[#This Row],[Dermal]],Table1[[#This Row],[Injected]])),"NA")</f>
        <v>NA</v>
      </c>
      <c r="AA1512" t="b">
        <f>OR(ISNUMBER(FIND("fish ",C1512)),ISNUMBER(FIND("Fish ",C1512)),ISNUMBER(FIND("aquatic",C1512)),ISNUMBER(FIND("daphnids",C1512)),ISNUMBER(FIND("Carcinus maenas",C1512)),ISNUMBER(FIND("Daphnia",C1512)),ISNUMBER(FIND("Ruditapes philippinarum",C1512)),ISNUMBER(FIND("daphnia",C1512)),ISNUMBER(FIND("marine",C1512)),ISNUMBER(FIND("mussel",C1512)),ISNUMBER(FIND("algae",C1512)),ISNUMBER(FIND("Donax faba",C1512)),ISNUMBER(FIND("estuarine",C1512)),ISNUMBER(FIND("snail",C1512)),ISNUMBER(FIND("Prorocentrum donghaiense",C1512)) )</f>
        <v>0</v>
      </c>
      <c r="AB1512" t="b">
        <f>OR(ISNUMBER(FIND(" rat ",C1512)),ISNUMBER(FIND(" rats ",C1512)),ISNUMBER(FIND(" Rats ",C1512)),ISNUMBER(FIND(" Rat ",C1512)),ISNUMBER(FIND(" rat.",C1512)),ISNUMBER(FIND(" rats.",C1512)),ISNUMBER(FIND("mouse",C1512)),ISNUMBER(FIND("mice",C1512)), ISNUMBER(FIND(" Mice",C1512)))</f>
        <v>0</v>
      </c>
      <c r="AC1512" t="b">
        <f>OR(ISNUMBER(FIND(" cell ",C1512)),ISNUMBER(FIND("fibroblast",C1512)),ISNUMBER(FIND("macrophage",C1512)),ISNUMBER(FIND("epithelial",C1512)),ISNUMBER(FIND("endothelial",C1512)),ISNUMBER(FIND("neuron",C1512)),ISNUMBER(FIND(" cells ",C1512)),ISNUMBER(FIND("RBC",C1512)),ISNUMBER(FIND("mitochond",C1512)),ISNUMBER(FIND("adipocyte",C1512)),ISNUMBER(FIND("osteo",C1512)),ISNUMBER(FIND("keratin",C1512)),ISNUMBER(FIND(" cell's ",C1512)),ISNUMBER(FIND("eukary",C1512)),ISNUMBER(FIND("sperm",C1512)))</f>
        <v>1</v>
      </c>
      <c r="AD1512" t="b">
        <f>OR(ISNUMBER(FIND("human",B1512)),ISNUMBER(FIND("workers",B1512)),ISNUMBER(FIND("workforces",B1512)),ISNUMBER(FIND("occupational",B1512)),ISNUMBER(FIND("Case report",B1512)),ISNUMBER(FIND("Workplaces",B1512)),ISNUMBER(FIND("worker",B1512)))</f>
        <v>0</v>
      </c>
      <c r="AE1512" t="b">
        <f>OR(ISNUMBER(FIND(" plant ",C1512)),ISNUMBER(FIND("Plant ",C1512)),ISNUMBER(FIND("tomato",C1512)),ISNUMBER(FIND("plants",C1512)),ISNUMBER(FIND("Plants",C1512)),ISNUMBER(FIND("algae",C1512)),ISNUMBER(FIND("lettuce",C1512)),ISNUMBER(FIND("green gram sprouts ",C1512)),ISNUMBER(FIND("Cucurbita pepo",C1512)),ISNUMBER(FIND("bean ",C1512)),ISNUMBER(FIND("chloroplast",C1512)),ISNUMBER(FIND("chlorophyll",C1512)),ISNUMBER(FIND("seedling",C1512)),ISNUMBER(FIND("canola",C1512)),ISNUMBER(FIND("shoot",C1512)),ISNUMBER(FIND("photosynthes",C1512)),ISNUMBER(FIND(" leaves ",C1512)),,ISNUMBER(FIND("agriculture",C1512)),ISNUMBER(FIND(" crops ",C1512)))</f>
        <v>0</v>
      </c>
      <c r="AF1512" t="b">
        <f>OR(ISNUMBER(FIND("bacteria",C1512)),ISNUMBER(FIND("Bacteria",C1512)),ISNUMBER(FIND("Bacterium",C1512)),ISNUMBER(FIND("bacterium",C1512)),ISNUMBER(FIND(" coli ",C1512)))</f>
        <v>0</v>
      </c>
      <c r="AG1512" t="b">
        <f>OR(ISNUMBER(FIND("fungi",C1512)),ISNUMBER(FIND("Fungi",C1512)),ISNUMBER(FIND("fungus",C1512)),ISNUMBER(FIND("Fungus",C1512)),ISNUMBER(FIND("mushroom",C1512)),ISNUMBER(FIND("Mushroom",C1512)),ISNUMBER(FIND(" mold ",C1512)))</f>
        <v>0</v>
      </c>
      <c r="AH1512" t="b">
        <f>OR(ISNUMBER(FIND("Pig ",C1512)),ISNUMBER(FIND("pig ",C1512)),ISNUMBER(FIND("Pigs ",C1512)),ISNUMBER(FIND("pigs ",C1512)))</f>
        <v>0</v>
      </c>
      <c r="AI1512" t="b">
        <f>OR(ISNUMBER(FIND(" C. elegans",C1512)),ISNUMBER(FIND("Caenorhabditis elegans",C1512)),ISNUMBER(FIND("earthworms",C1512)),ISNUMBER(FIND(" Ficopomatus enigmaticus",C1512)),ISNUMBER(FIND("larva",C1512)),ISNUMBER(FIND("Lumbriculus variegatus",C1512)),ISNUMBER(FIND("nematode",C1512)))</f>
        <v>0</v>
      </c>
      <c r="AJ1512" t="b">
        <f>NOT(OR(AA1512,AB1512,AC1512,AD1512,AE1512,AF1512,AG1512,AH1512,AI1512))</f>
        <v>0</v>
      </c>
      <c r="AL1512" t="b">
        <f>OR(AA1512,AB1512,AD1512,AE1512,AF1512,AG1512,AH1512,AI1512)</f>
        <v>0</v>
      </c>
      <c r="AM1512" t="b">
        <f>IF(Table1[[#This Row],[In vivo?]],IF(Table1[[#This Row],[Cell]],FALSE,TRUE),FALSE)</f>
        <v>0</v>
      </c>
      <c r="AN1512" t="b">
        <f>AND(AC1512,AL1512)</f>
        <v>0</v>
      </c>
      <c r="AO1512" t="b">
        <f>IF(Table1[[#This Row],[Cell]],IF(Table1[[#This Row],[In vivo?]],FALSE,TRUE),FALSE)</f>
        <v>1</v>
      </c>
      <c r="AP1512" t="b">
        <f>NOT(OR(Table1[[#This Row],[In vivo?]],Table1[[#This Row],[Only in Cell]]))</f>
        <v>0</v>
      </c>
      <c r="AQ1512" t="str">
        <f>IF(OR(Table1[[#This Row],[Rodents]],Table1[[#This Row],[Human]],Table1[[#This Row],[Pig]]),OR(ISNUMBER(FIND("pulmonary",C1512)),ISNUMBER(FIND("lung",C1512))),"NA")</f>
        <v>NA</v>
      </c>
      <c r="AR1512" t="str">
        <f>IF(OR(Table1[[#This Row],[Rodents]],Table1[[#This Row],[Human]],Table1[[#This Row],[Pig]]),OR(ISNUMBER(FIND("skin",C1512)),ISNUMBER(FIND("dermal",C1512))),"NA")</f>
        <v>NA</v>
      </c>
      <c r="AS1512" t="str">
        <f>IF(OR(Table1[[#This Row],[Rodents]],Table1[[#This Row],[Human]],Table1[[#This Row],[Pig]]),OR(ISNUMBER(FIND("liver",C1512)),ISNUMBER(FIND("hepat",C1512))),"NA")</f>
        <v>NA</v>
      </c>
      <c r="AT1512" t="str">
        <f>IF(OR(Table1[[#This Row],[Rodents]],Table1[[#This Row],[Human]],Table1[[#This Row],[Pig]]),OR(ISNUMBER(FIND("kidney",C1512)),ISNUMBER(FIND("neph",C1512))),"NA")</f>
        <v>NA</v>
      </c>
      <c r="AU1512" t="str">
        <f>IF(OR(Table1[[#This Row],[Rodents]],Table1[[#This Row],[Human]],Table1[[#This Row],[Pig]]),OR(ISNUMBER(FIND("brain",C1512)),ISNUMBER(FIND("neur",C1512)),ISNUMBER(FIND("nerv",C1512))),"NA")</f>
        <v>NA</v>
      </c>
      <c r="AV1512" t="str">
        <f>IF(OR(Table1[[#This Row],[Rodents]],Table1[[#This Row],[Human]],Table1[[#This Row],[Pig]]),OR(ISNUMBER(FIND("heart",C1512)),ISNUMBER(FIND("cardi",C1512))),"NA")</f>
        <v>NA</v>
      </c>
      <c r="AW1512" t="str">
        <f>IF(OR(Table1[[#This Row],[Rodents]],Table1[[#This Row],[Human]],Table1[[#This Row],[Pig]]),OR(ISNUMBER(FIND("gastro",C1512)),ISNUMBER(FIND("intesti",C1512)),ISNUMBER(FIND("stomach",C1512))),"NA")</f>
        <v>NA</v>
      </c>
      <c r="AX1512" t="str">
        <f>IF(OR(Table1[[#This Row],[Rodents]],Table1[[#This Row],[Human]],Table1[[#This Row],[Pig]]),NOT(OR(AQ1512,AR1512,AS1512,AT1512,AU1512,AV1512,AW1512)),"NA")</f>
        <v>NA</v>
      </c>
      <c r="AY1512" t="b">
        <f>OR(ISNUMBER(FIND("SWCNT",C1512)),ISNUMBER(FIND("SWNT",C1512)),ISNUMBER(FIND("single-wall",C1512)),ISNUMBER(FIND("single wall",C1512)),ISNUMBER(FIND("Single wall",C1512)),ISNUMBER(FIND("Single-wall",C1512)),ISNUMBER(FIND("SWCNT",B1512)),ISNUMBER(FIND("SWNT",B1512)),ISNUMBER(FIND("single-wall",B1512)),ISNUMBER(FIND("single wall",B1512)),ISNUMBER(FIND("Single-wall",B1512)),ISNUMBER(FIND("Single wall",B1512)))</f>
        <v>1</v>
      </c>
      <c r="AZ1512" t="b">
        <f>OR(ISNUMBER(FIND("MWCNT",C1512)),ISNUMBER(FIND("MWNT",C1512)),ISNUMBER(FIND("multi-wall",C1512)),ISNUMBER(FIND("multi wall",C1512)),ISNUMBER(FIND("multiwall",C1512)),ISNUMBER(FIND("Multi-wall",C1512)),ISNUMBER(FIND("Multi wall",C1512)),ISNUMBER(FIND("Multiwall",C1512)),ISNUMBER(FIND("MWCNT",B1512)),ISNUMBER(FIND("MWNT",B1512)),ISNUMBER(FIND("multi-wall",B1512)),ISNUMBER(FIND("multi wall",B1512)),ISNUMBER(FIND("multiwall",B1512)),ISNUMBER(FIND("Multi-wall",B1512)),ISNUMBER(FIND("Multi wall",B1512)),ISNUMBER(FIND("Multiwall",B1512)),ISNUMBER(FIND("Double-wall",B1512)),ISNUMBER(FIND("Double wall",B1512)),ISNUMBER(FIND("Doublewall",B1512)),ISNUMBER(FIND("double-wall",B1512)),ISNUMBER(FIND("double wall",B1512)),ISNUMBER(FIND("doublewall",B1512)))</f>
        <v>0</v>
      </c>
      <c r="BA1512" t="b">
        <f>AND(Table1[[#This Row],[SWCNT]],Table1[[#This Row],[MWCNT]])</f>
        <v>0</v>
      </c>
      <c r="BB1512" t="b">
        <f>IF(Table1[[#This Row],[SWCNT]]=TRUE,FALSE,IF(Table1[[#This Row],[MWCNT]]=TRUE,FALSE,TRUE))</f>
        <v>0</v>
      </c>
      <c r="BC1512" s="18"/>
    </row>
    <row r="1513" spans="1:55" ht="185">
      <c r="A1513" t="s">
        <v>2953</v>
      </c>
      <c r="B1513" s="2" t="s">
        <v>2955</v>
      </c>
      <c r="C1513" s="16" t="s">
        <v>2957</v>
      </c>
      <c r="D1513" s="17" t="s">
        <v>2959</v>
      </c>
      <c r="E1513" s="2">
        <v>2015</v>
      </c>
      <c r="F1513" t="b">
        <f>OR(ISNUMBER(FIND("cytotoxic",C1513)),ISNUMBER(FIND("Cytotoxic",C1513)),ISNUMBER(FIND("cellular toxicity",C1513)),ISNUMBER(FIND("cell death",C1513)),ISNUMBER(FIND("viable",C1513)),ISNUMBER(FIND("phytotoxic",C1513)),ISNUMBER(FIND("acute toxicity",C1513)),ISNUMBER(FIND("MTT",C1513)),ISNUMBER(FIND("survival",C1513)),ISNUMBER(FIND("prolifer",C1513)),ISNUMBER(FIND("apoptosis",C1513)),ISNUMBER(FIND("neurotoxic",C1513)),ISNUMBER(FIND("  lysis ",C1513)),ISNUMBER(FIND("necrosis",C1513)),ISNUMBER(FIND("cellular death",C1513))*3,ISNUMBER(FIND("LDH",C1513)),ISNUMBER(FIND("Acute toxicity",C1513)))</f>
        <v>0</v>
      </c>
      <c r="G1513" t="b">
        <f>OR(ISNUMBER(FIND("genotoxic",C1513)),ISNUMBER(FIND("genotoxicity",C1513)),ISNUMBER(FIND("DNA damage",C1513)),ISNUMBER(FIND("DNA",C1513)),ISNUMBER(FIND("RNA",C1513)),ISNUMBER(FIND("mesothelioma",C1513)),ISNUMBER(FIND("carcino",C1513)),ISNUMBER(FIND("mutagen",C1513)),ISNUMBER(FIND("genetic",C1513)))</f>
        <v>1</v>
      </c>
      <c r="H1513" t="b">
        <f>OR(ISNUMBER(FIND("inflammatory",C1513)),ISNUMBER(FIND("inflamm",C1513)))</f>
        <v>0</v>
      </c>
      <c r="I1513" t="b">
        <f>OR(ISNUMBER(FIND("immune",C1513)),ISNUMBER(FIND("immunological",C1513)),ISNUMBER(FIND("interleuk",C1513)),ISNUMBER(FIND("platelet activation",C1513)),ISNUMBER(FIND("monocyte",C1513)),ISNUMBER(FIND("leukocyte",C1513)),ISNUMBER(FIND("cytokine",C1513)),ISNUMBER(FIND("CD4",C1513)),ISNUMBER(FIND("CD8",C1513)),ISNUMBER(FIND("T-cell",C1513)))</f>
        <v>0</v>
      </c>
      <c r="J1513" t="b">
        <f>OR(ISNUMBER(FIND("reactive oxygen",C1513)),ISNUMBER(FIND("ROS",C1513)),ISNUMBER(FIND("free radical",C1513)),ISNUMBER(FIND("oxidative stress",C1513)),ISNUMBER(FIND("peroxid",C1513)),ISNUMBER(FIND("oxidative",C1513)),ISNUMBER(FIND("antioxid",C1513)))</f>
        <v>1</v>
      </c>
      <c r="K1513" t="b">
        <f>OR(ISNUMBER(FIND("autophag",C1513)))</f>
        <v>0</v>
      </c>
      <c r="L1513" t="b">
        <f>OR(ISNUMBER(FIND("morpholog",C1513)))</f>
        <v>0</v>
      </c>
      <c r="M1513" t="b">
        <f>OR(ISNUMBER(FIND("fibrosis",C1513)),ISNUMBER(FIND("Fibrosis",C1513)),ISNUMBER(FIND("fibrot",C1513)))</f>
        <v>0</v>
      </c>
      <c r="N1513" t="b">
        <f>OR(ISNUMBER(FIND("offspring",C1513)),ISNUMBER(FIND("Parental",C1513)),ISNUMBER(FIND("parental",C1513)),ISNUMBER(FIND("germline",C1513)),ISNUMBER(FIND("reproduc",C1513)),ISNUMBER(FIND("embryo",C1513)))</f>
        <v>0</v>
      </c>
      <c r="O1513" t="b">
        <f>OR(ISNUMBER(FIND("metabol",C1513)),ISNUMBER(FIND("Metabol",C1513)),ISNUMBER(FIND("digest",C1513)),ISNUMBER(FIND("mitochon",C1513)))</f>
        <v>0</v>
      </c>
      <c r="P1513" t="b">
        <f>OR(ISNUMBER(FIND("ecotox",C1513)),ISNUMBER(FIND("Ecotox",B1513)),ISNUMBER(FIND("ecotox",B1513)),ISNUMBER(FIND("Ecotox",C1513)))</f>
        <v>0</v>
      </c>
      <c r="Q1513" t="b">
        <f>OR(ISNUMBER(FIND("Bioaccum",C1513)),ISNUMBER(FIND("bioaccum",C1513)),ISNUMBER(FIND("accum",C1513)))</f>
        <v>0</v>
      </c>
      <c r="R1513" t="b">
        <f>OR(ISNUMBER(FIND("Occupation",C1513)),ISNUMBER(FIND("occupation",C1513)),ISNUMBER(FIND("worker",C1513)),ISNUMBER(FIND("workforce",C1513)))</f>
        <v>0</v>
      </c>
      <c r="S1513" t="b">
        <f>NOT(OR(F1513,G1513,H1513,I1513,J1513,K1513,L1513,M1513,N1513,O1513,P1513,Q1513,R1513))</f>
        <v>0</v>
      </c>
      <c r="U1513" t="b">
        <f>OR(Table1[[#This Row],[Inflammation]],Table1[[#This Row],[Immune]])</f>
        <v>0</v>
      </c>
      <c r="V1513" t="str">
        <f>IF(OR(Table1[[#This Row],[Rodents]],Table1[[#This Row],[Human]],Table1[[#This Row],[Pig]]),OR(ISNUMBER(FIND("intratrach",C1513)),ISNUMBER(FIND("nasal ",C1513)),ISNUMBER(FIND("instill",C1513))),"NA")</f>
        <v>NA</v>
      </c>
      <c r="W1513" t="str">
        <f>IF(OR(Table1[[#This Row],[Rodents]],Table1[[#This Row],[Human]],Table1[[#This Row],[Pig]]),OR(ISNUMBER(FIND("dermal",C1513)),ISNUMBER(FIND("skin ",C1513))),"NA")</f>
        <v>NA</v>
      </c>
      <c r="X1513" t="str">
        <f>IF(OR(Table1[[#This Row],[Rodents]],Table1[[#This Row],[Human]],Table1[[#This Row],[Pig]]),OR(ISNUMBER(FIND("injected",C1513)),ISNUMBER(FIND("periton",C1513)),ISNUMBER(FIND("intrascrot",C1513))),"NA")</f>
        <v>NA</v>
      </c>
      <c r="Y1513" t="str">
        <f>IF(OR(Table1[[#This Row],[Rodents]],Table1[[#This Row],[Human]],Table1[[#This Row],[Pig]]),NOT(OR(Table1[[#This Row],[Inhaled/Intratracheal/intranasal]],Table1[[#This Row],[Dermal]],Table1[[#This Row],[Injected]])),"NA")</f>
        <v>NA</v>
      </c>
      <c r="AA1513" t="b">
        <f>OR(ISNUMBER(FIND("fish ",C1513)),ISNUMBER(FIND("Fish ",C1513)),ISNUMBER(FIND("aquatic",C1513)),ISNUMBER(FIND("daphnids",C1513)),ISNUMBER(FIND("Carcinus maenas",C1513)),ISNUMBER(FIND("Daphnia",C1513)),ISNUMBER(FIND("Ruditapes philippinarum",C1513)),ISNUMBER(FIND("daphnia",C1513)),ISNUMBER(FIND("marine",C1513)),ISNUMBER(FIND("mussel",C1513)),ISNUMBER(FIND("algae",C1513)),ISNUMBER(FIND("Donax faba",C1513)),ISNUMBER(FIND("estuarine",C1513)),ISNUMBER(FIND("snail",C1513)),ISNUMBER(FIND("Prorocentrum donghaiense",C1513)) )</f>
        <v>0</v>
      </c>
      <c r="AB1513" t="b">
        <f>OR(ISNUMBER(FIND(" rat ",C1513)),ISNUMBER(FIND(" rats ",C1513)),ISNUMBER(FIND(" Rats ",C1513)),ISNUMBER(FIND(" Rat ",C1513)),ISNUMBER(FIND(" rat.",C1513)),ISNUMBER(FIND(" rats.",C1513)),ISNUMBER(FIND("mouse",C1513)),ISNUMBER(FIND("mice",C1513)), ISNUMBER(FIND(" Mice",C1513)))</f>
        <v>0</v>
      </c>
      <c r="AC1513" t="b">
        <f>OR(ISNUMBER(FIND(" cell ",C1513)),ISNUMBER(FIND("fibroblast",C1513)),ISNUMBER(FIND("macrophage",C1513)),ISNUMBER(FIND("epithelial",C1513)),ISNUMBER(FIND("endothelial",C1513)),ISNUMBER(FIND("neuron",C1513)),ISNUMBER(FIND(" cells ",C1513)),ISNUMBER(FIND("RBC",C1513)),ISNUMBER(FIND("mitochond",C1513)),ISNUMBER(FIND("adipocyte",C1513)),ISNUMBER(FIND("osteo",C1513)),ISNUMBER(FIND("keratin",C1513)),ISNUMBER(FIND(" cell's ",C1513)),ISNUMBER(FIND("eukary",C1513)),ISNUMBER(FIND("sperm",C1513)))</f>
        <v>1</v>
      </c>
      <c r="AD1513" t="b">
        <f>OR(ISNUMBER(FIND("human",B1513)),ISNUMBER(FIND("workers",B1513)),ISNUMBER(FIND("workforces",B1513)),ISNUMBER(FIND("occupational",B1513)),ISNUMBER(FIND("Case report",B1513)),ISNUMBER(FIND("Workplaces",B1513)),ISNUMBER(FIND("worker",B1513)))</f>
        <v>0</v>
      </c>
      <c r="AE1513" t="b">
        <f>OR(ISNUMBER(FIND(" plant ",C1513)),ISNUMBER(FIND("Plant ",C1513)),ISNUMBER(FIND("tomato",C1513)),ISNUMBER(FIND("plants",C1513)),ISNUMBER(FIND("Plants",C1513)),ISNUMBER(FIND("algae",C1513)),ISNUMBER(FIND("lettuce",C1513)),ISNUMBER(FIND("green gram sprouts ",C1513)),ISNUMBER(FIND("Cucurbita pepo",C1513)),ISNUMBER(FIND("bean ",C1513)),ISNUMBER(FIND("chloroplast",C1513)),ISNUMBER(FIND("chlorophyll",C1513)),ISNUMBER(FIND("seedling",C1513)),ISNUMBER(FIND("canola",C1513)),ISNUMBER(FIND("shoot",C1513)),ISNUMBER(FIND("photosynthes",C1513)),ISNUMBER(FIND(" leaves ",C1513)),,ISNUMBER(FIND("agriculture",C1513)),ISNUMBER(FIND(" crops ",C1513)))</f>
        <v>0</v>
      </c>
      <c r="AF1513" t="b">
        <f>OR(ISNUMBER(FIND("bacteria",C1513)),ISNUMBER(FIND("Bacteria",C1513)),ISNUMBER(FIND("Bacterium",C1513)),ISNUMBER(FIND("bacterium",C1513)),ISNUMBER(FIND(" coli ",C1513)))</f>
        <v>0</v>
      </c>
      <c r="AG1513" t="b">
        <f>OR(ISNUMBER(FIND("fungi",C1513)),ISNUMBER(FIND("Fungi",C1513)),ISNUMBER(FIND("fungus",C1513)),ISNUMBER(FIND("Fungus",C1513)),ISNUMBER(FIND("mushroom",C1513)),ISNUMBER(FIND("Mushroom",C1513)),ISNUMBER(FIND(" mold ",C1513)))</f>
        <v>0</v>
      </c>
      <c r="AH1513" t="b">
        <f>OR(ISNUMBER(FIND("Pig ",C1513)),ISNUMBER(FIND("pig ",C1513)),ISNUMBER(FIND("Pigs ",C1513)),ISNUMBER(FIND("pigs ",C1513)))</f>
        <v>0</v>
      </c>
      <c r="AI1513" t="b">
        <f>OR(ISNUMBER(FIND(" C. elegans",C1513)),ISNUMBER(FIND("Caenorhabditis elegans",C1513)),ISNUMBER(FIND("earthworms",C1513)),ISNUMBER(FIND(" Ficopomatus enigmaticus",C1513)),ISNUMBER(FIND("larva",C1513)),ISNUMBER(FIND("Lumbriculus variegatus",C1513)),ISNUMBER(FIND("nematode",C1513)))</f>
        <v>0</v>
      </c>
      <c r="AJ1513" t="b">
        <f>NOT(OR(AA1513,AB1513,AC1513,AD1513,AE1513,AF1513,AG1513,AH1513,AI1513))</f>
        <v>0</v>
      </c>
      <c r="AL1513" t="b">
        <f>OR(AA1513,AB1513,AD1513,AE1513,AF1513,AG1513,AH1513,AI1513)</f>
        <v>0</v>
      </c>
      <c r="AM1513" t="b">
        <f>IF(Table1[[#This Row],[In vivo?]],IF(Table1[[#This Row],[Cell]],FALSE,TRUE),FALSE)</f>
        <v>0</v>
      </c>
      <c r="AN1513" t="b">
        <f>AND(AC1513,AL1513)</f>
        <v>0</v>
      </c>
      <c r="AO1513" t="b">
        <f>IF(Table1[[#This Row],[Cell]],IF(Table1[[#This Row],[In vivo?]],FALSE,TRUE),FALSE)</f>
        <v>1</v>
      </c>
      <c r="AP1513" t="b">
        <f>NOT(OR(Table1[[#This Row],[In vivo?]],Table1[[#This Row],[Only in Cell]]))</f>
        <v>0</v>
      </c>
      <c r="AQ1513" t="str">
        <f>IF(OR(Table1[[#This Row],[Rodents]],Table1[[#This Row],[Human]],Table1[[#This Row],[Pig]]),OR(ISNUMBER(FIND("pulmonary",C1513)),ISNUMBER(FIND("lung",C1513))),"NA")</f>
        <v>NA</v>
      </c>
      <c r="AR1513" t="str">
        <f>IF(OR(Table1[[#This Row],[Rodents]],Table1[[#This Row],[Human]],Table1[[#This Row],[Pig]]),OR(ISNUMBER(FIND("skin",C1513)),ISNUMBER(FIND("dermal",C1513))),"NA")</f>
        <v>NA</v>
      </c>
      <c r="AS1513" t="str">
        <f>IF(OR(Table1[[#This Row],[Rodents]],Table1[[#This Row],[Human]],Table1[[#This Row],[Pig]]),OR(ISNUMBER(FIND("liver",C1513)),ISNUMBER(FIND("hepat",C1513))),"NA")</f>
        <v>NA</v>
      </c>
      <c r="AT1513" t="str">
        <f>IF(OR(Table1[[#This Row],[Rodents]],Table1[[#This Row],[Human]],Table1[[#This Row],[Pig]]),OR(ISNUMBER(FIND("kidney",C1513)),ISNUMBER(FIND("neph",C1513))),"NA")</f>
        <v>NA</v>
      </c>
      <c r="AU1513" t="str">
        <f>IF(OR(Table1[[#This Row],[Rodents]],Table1[[#This Row],[Human]],Table1[[#This Row],[Pig]]),OR(ISNUMBER(FIND("brain",C1513)),ISNUMBER(FIND("neur",C1513)),ISNUMBER(FIND("nerv",C1513))),"NA")</f>
        <v>NA</v>
      </c>
      <c r="AV1513" t="str">
        <f>IF(OR(Table1[[#This Row],[Rodents]],Table1[[#This Row],[Human]],Table1[[#This Row],[Pig]]),OR(ISNUMBER(FIND("heart",C1513)),ISNUMBER(FIND("cardi",C1513))),"NA")</f>
        <v>NA</v>
      </c>
      <c r="AW1513" t="str">
        <f>IF(OR(Table1[[#This Row],[Rodents]],Table1[[#This Row],[Human]],Table1[[#This Row],[Pig]]),OR(ISNUMBER(FIND("gastro",C1513)),ISNUMBER(FIND("intesti",C1513)),ISNUMBER(FIND("stomach",C1513))),"NA")</f>
        <v>NA</v>
      </c>
      <c r="AX1513" t="str">
        <f>IF(OR(Table1[[#This Row],[Rodents]],Table1[[#This Row],[Human]],Table1[[#This Row],[Pig]]),NOT(OR(AQ1513,AR1513,AS1513,AT1513,AU1513,AV1513,AW1513)),"NA")</f>
        <v>NA</v>
      </c>
      <c r="AY1513" t="b">
        <f>OR(ISNUMBER(FIND("SWCNT",C1513)),ISNUMBER(FIND("SWNT",C1513)),ISNUMBER(FIND("single-wall",C1513)),ISNUMBER(FIND("single wall",C1513)),ISNUMBER(FIND("Single wall",C1513)),ISNUMBER(FIND("Single-wall",C1513)),ISNUMBER(FIND("SWCNT",B1513)),ISNUMBER(FIND("SWNT",B1513)),ISNUMBER(FIND("single-wall",B1513)),ISNUMBER(FIND("single wall",B1513)),ISNUMBER(FIND("Single-wall",B1513)),ISNUMBER(FIND("Single wall",B1513)))</f>
        <v>1</v>
      </c>
      <c r="AZ1513" t="b">
        <f>OR(ISNUMBER(FIND("MWCNT",C1513)),ISNUMBER(FIND("MWNT",C1513)),ISNUMBER(FIND("multi-wall",C1513)),ISNUMBER(FIND("multi wall",C1513)),ISNUMBER(FIND("multiwall",C1513)),ISNUMBER(FIND("Multi-wall",C1513)),ISNUMBER(FIND("Multi wall",C1513)),ISNUMBER(FIND("Multiwall",C1513)),ISNUMBER(FIND("MWCNT",B1513)),ISNUMBER(FIND("MWNT",B1513)),ISNUMBER(FIND("multi-wall",B1513)),ISNUMBER(FIND("multi wall",B1513)),ISNUMBER(FIND("multiwall",B1513)),ISNUMBER(FIND("Multi-wall",B1513)),ISNUMBER(FIND("Multi wall",B1513)),ISNUMBER(FIND("Multiwall",B1513)),ISNUMBER(FIND("Double-wall",B1513)),ISNUMBER(FIND("Double wall",B1513)),ISNUMBER(FIND("Doublewall",B1513)),ISNUMBER(FIND("double-wall",B1513)),ISNUMBER(FIND("double wall",B1513)),ISNUMBER(FIND("doublewall",B1513)))</f>
        <v>0</v>
      </c>
      <c r="BA1513" t="b">
        <f>AND(Table1[[#This Row],[SWCNT]],Table1[[#This Row],[MWCNT]])</f>
        <v>0</v>
      </c>
      <c r="BB1513" t="b">
        <f>IF(Table1[[#This Row],[SWCNT]]=TRUE,FALSE,IF(Table1[[#This Row],[MWCNT]]=TRUE,FALSE,TRUE))</f>
        <v>0</v>
      </c>
      <c r="BC1513" s="18"/>
    </row>
    <row r="1514" spans="1:55" ht="203.5">
      <c r="A1514" t="s">
        <v>2961</v>
      </c>
      <c r="B1514" s="2" t="s">
        <v>2962</v>
      </c>
      <c r="C1514" s="16" t="s">
        <v>2963</v>
      </c>
      <c r="D1514" s="17" t="s">
        <v>2417</v>
      </c>
      <c r="E1514" s="2">
        <v>2015</v>
      </c>
      <c r="F1514" t="b">
        <f>OR(ISNUMBER(FIND("cytotoxic",C1514)),ISNUMBER(FIND("Cytotoxic",C1514)),ISNUMBER(FIND("cellular toxicity",C1514)),ISNUMBER(FIND("cell death",C1514)),ISNUMBER(FIND("viable",C1514)),ISNUMBER(FIND("phytotoxic",C1514)),ISNUMBER(FIND("acute toxicity",C1514)),ISNUMBER(FIND("MTT",C1514)),ISNUMBER(FIND("survival",C1514)),ISNUMBER(FIND("prolifer",C1514)),ISNUMBER(FIND("apoptosis",C1514)),ISNUMBER(FIND("neurotoxic",C1514)),ISNUMBER(FIND("  lysis ",C1514)),ISNUMBER(FIND("necrosis",C1514)),ISNUMBER(FIND("cellular death",C1514))*3,ISNUMBER(FIND("LDH",C1514)),ISNUMBER(FIND("Acute toxicity",C1514)))</f>
        <v>1</v>
      </c>
      <c r="G1514" t="b">
        <f>OR(ISNUMBER(FIND("genotoxic",C1514)),ISNUMBER(FIND("genotoxicity",C1514)),ISNUMBER(FIND("DNA damage",C1514)),ISNUMBER(FIND("DNA",C1514)),ISNUMBER(FIND("RNA",C1514)),ISNUMBER(FIND("mesothelioma",C1514)),ISNUMBER(FIND("carcino",C1514)),ISNUMBER(FIND("mutagen",C1514)),ISNUMBER(FIND("genetic",C1514)))</f>
        <v>1</v>
      </c>
      <c r="H1514" t="b">
        <f>OR(ISNUMBER(FIND("inflammatory",C1514)),ISNUMBER(FIND("inflamm",C1514)))</f>
        <v>0</v>
      </c>
      <c r="I1514" t="b">
        <f>OR(ISNUMBER(FIND("immune",C1514)),ISNUMBER(FIND("immunological",C1514)),ISNUMBER(FIND("interleuk",C1514)),ISNUMBER(FIND("platelet activation",C1514)),ISNUMBER(FIND("monocyte",C1514)),ISNUMBER(FIND("leukocyte",C1514)),ISNUMBER(FIND("cytokine",C1514)),ISNUMBER(FIND("CD4",C1514)),ISNUMBER(FIND("CD8",C1514)),ISNUMBER(FIND("T-cell",C1514)))</f>
        <v>0</v>
      </c>
      <c r="J1514" t="b">
        <f>OR(ISNUMBER(FIND("reactive oxygen",C1514)),ISNUMBER(FIND("ROS",C1514)),ISNUMBER(FIND("free radical",C1514)),ISNUMBER(FIND("oxidative stress",C1514)),ISNUMBER(FIND("peroxid",C1514)),ISNUMBER(FIND("oxidative",C1514)),ISNUMBER(FIND("antioxid",C1514)))</f>
        <v>1</v>
      </c>
      <c r="K1514" t="b">
        <f>OR(ISNUMBER(FIND("autophag",C1514)))</f>
        <v>0</v>
      </c>
      <c r="L1514" t="b">
        <f>OR(ISNUMBER(FIND("morpholog",C1514)))</f>
        <v>0</v>
      </c>
      <c r="M1514" t="b">
        <f>OR(ISNUMBER(FIND("fibrosis",C1514)),ISNUMBER(FIND("Fibrosis",C1514)),ISNUMBER(FIND("fibrot",C1514)))</f>
        <v>0</v>
      </c>
      <c r="N1514" t="b">
        <f>OR(ISNUMBER(FIND("offspring",C1514)),ISNUMBER(FIND("Parental",C1514)),ISNUMBER(FIND("parental",C1514)),ISNUMBER(FIND("germline",C1514)),ISNUMBER(FIND("reproduc",C1514)),ISNUMBER(FIND("embryo",C1514)))</f>
        <v>1</v>
      </c>
      <c r="O1514" t="b">
        <f>OR(ISNUMBER(FIND("metabol",C1514)),ISNUMBER(FIND("Metabol",C1514)),ISNUMBER(FIND("digest",C1514)),ISNUMBER(FIND("mitochon",C1514)))</f>
        <v>0</v>
      </c>
      <c r="P1514" t="b">
        <f>OR(ISNUMBER(FIND("ecotox",C1514)),ISNUMBER(FIND("Ecotox",B1514)),ISNUMBER(FIND("ecotox",B1514)),ISNUMBER(FIND("Ecotox",C1514)))</f>
        <v>0</v>
      </c>
      <c r="Q1514" t="b">
        <f>OR(ISNUMBER(FIND("Bioaccum",C1514)),ISNUMBER(FIND("bioaccum",C1514)),ISNUMBER(FIND("accum",C1514)))</f>
        <v>0</v>
      </c>
      <c r="R1514" t="b">
        <f>OR(ISNUMBER(FIND("Occupation",C1514)),ISNUMBER(FIND("occupation",C1514)),ISNUMBER(FIND("worker",C1514)),ISNUMBER(FIND("workforce",C1514)))</f>
        <v>0</v>
      </c>
      <c r="S1514" t="b">
        <f>NOT(OR(F1514,G1514,H1514,I1514,J1514,K1514,L1514,M1514,N1514,O1514,P1514,Q1514,R1514))</f>
        <v>0</v>
      </c>
      <c r="U1514" t="b">
        <f>OR(Table1[[#This Row],[Inflammation]],Table1[[#This Row],[Immune]])</f>
        <v>0</v>
      </c>
      <c r="V1514" t="str">
        <f>IF(OR(Table1[[#This Row],[Rodents]],Table1[[#This Row],[Human]],Table1[[#This Row],[Pig]]),OR(ISNUMBER(FIND("intratrach",C1514)),ISNUMBER(FIND("nasal ",C1514)),ISNUMBER(FIND("instill",C1514))),"NA")</f>
        <v>NA</v>
      </c>
      <c r="W1514" t="str">
        <f>IF(OR(Table1[[#This Row],[Rodents]],Table1[[#This Row],[Human]],Table1[[#This Row],[Pig]]),OR(ISNUMBER(FIND("dermal",C1514)),ISNUMBER(FIND("skin ",C1514))),"NA")</f>
        <v>NA</v>
      </c>
      <c r="X1514" t="str">
        <f>IF(OR(Table1[[#This Row],[Rodents]],Table1[[#This Row],[Human]],Table1[[#This Row],[Pig]]),OR(ISNUMBER(FIND("injected",C1514)),ISNUMBER(FIND("periton",C1514)),ISNUMBER(FIND("intrascrot",C1514))),"NA")</f>
        <v>NA</v>
      </c>
      <c r="Y1514" t="str">
        <f>IF(OR(Table1[[#This Row],[Rodents]],Table1[[#This Row],[Human]],Table1[[#This Row],[Pig]]),NOT(OR(Table1[[#This Row],[Inhaled/Intratracheal/intranasal]],Table1[[#This Row],[Dermal]],Table1[[#This Row],[Injected]])),"NA")</f>
        <v>NA</v>
      </c>
      <c r="AA1514" t="b">
        <f>OR(ISNUMBER(FIND("fish ",C1514)),ISNUMBER(FIND("Fish ",C1514)),ISNUMBER(FIND("aquatic",C1514)),ISNUMBER(FIND("daphnids",C1514)),ISNUMBER(FIND("Carcinus maenas",C1514)),ISNUMBER(FIND("Daphnia",C1514)),ISNUMBER(FIND("Ruditapes philippinarum",C1514)),ISNUMBER(FIND("daphnia",C1514)),ISNUMBER(FIND("marine",C1514)),ISNUMBER(FIND("mussel",C1514)),ISNUMBER(FIND("algae",C1514)),ISNUMBER(FIND("Donax faba",C1514)),ISNUMBER(FIND("estuarine",C1514)),ISNUMBER(FIND("snail",C1514)),ISNUMBER(FIND("Prorocentrum donghaiense",C1514)) )</f>
        <v>1</v>
      </c>
      <c r="AB1514" t="b">
        <f>OR(ISNUMBER(FIND(" rat ",C1514)),ISNUMBER(FIND(" rats ",C1514)),ISNUMBER(FIND(" Rats ",C1514)),ISNUMBER(FIND(" Rat ",C1514)),ISNUMBER(FIND(" rat.",C1514)),ISNUMBER(FIND(" rats.",C1514)),ISNUMBER(FIND("mouse",C1514)),ISNUMBER(FIND("mice",C1514)), ISNUMBER(FIND(" Mice",C1514)))</f>
        <v>0</v>
      </c>
      <c r="AC1514" t="b">
        <f>OR(ISNUMBER(FIND(" cell ",C1514)),ISNUMBER(FIND("fibroblast",C1514)),ISNUMBER(FIND("macrophage",C1514)),ISNUMBER(FIND("epithelial",C1514)),ISNUMBER(FIND("endothelial",C1514)),ISNUMBER(FIND("neuron",C1514)),ISNUMBER(FIND(" cells ",C1514)),ISNUMBER(FIND("RBC",C1514)),ISNUMBER(FIND("mitochond",C1514)),ISNUMBER(FIND("adipocyte",C1514)),ISNUMBER(FIND("osteo",C1514)),ISNUMBER(FIND("keratin",C1514)),ISNUMBER(FIND(" cell's ",C1514)),ISNUMBER(FIND("eukary",C1514)),ISNUMBER(FIND("sperm",C1514)))</f>
        <v>1</v>
      </c>
      <c r="AD1514" t="b">
        <f>OR(ISNUMBER(FIND("human",B1514)),ISNUMBER(FIND("workers",B1514)),ISNUMBER(FIND("workforces",B1514)),ISNUMBER(FIND("occupational",B1514)),ISNUMBER(FIND("Case report",B1514)),ISNUMBER(FIND("Workplaces",B1514)),ISNUMBER(FIND("worker",B1514)))</f>
        <v>0</v>
      </c>
      <c r="AE1514" t="b">
        <f>OR(ISNUMBER(FIND(" plant ",C1514)),ISNUMBER(FIND("Plant ",C1514)),ISNUMBER(FIND("tomato",C1514)),ISNUMBER(FIND("plants",C1514)),ISNUMBER(FIND("Plants",C1514)),ISNUMBER(FIND("algae",C1514)),ISNUMBER(FIND("lettuce",C1514)),ISNUMBER(FIND("green gram sprouts ",C1514)),ISNUMBER(FIND("Cucurbita pepo",C1514)),ISNUMBER(FIND("bean ",C1514)),ISNUMBER(FIND("chloroplast",C1514)),ISNUMBER(FIND("chlorophyll",C1514)),ISNUMBER(FIND("seedling",C1514)),ISNUMBER(FIND("canola",C1514)),ISNUMBER(FIND("shoot",C1514)),ISNUMBER(FIND("photosynthes",C1514)),ISNUMBER(FIND(" leaves ",C1514)),,ISNUMBER(FIND("agriculture",C1514)),ISNUMBER(FIND(" crops ",C1514)))</f>
        <v>0</v>
      </c>
      <c r="AF1514" t="b">
        <f>OR(ISNUMBER(FIND("bacteria",C1514)),ISNUMBER(FIND("Bacteria",C1514)),ISNUMBER(FIND("Bacterium",C1514)),ISNUMBER(FIND("bacterium",C1514)),ISNUMBER(FIND(" coli ",C1514)))</f>
        <v>0</v>
      </c>
      <c r="AG1514" t="b">
        <f>OR(ISNUMBER(FIND("fungi",C1514)),ISNUMBER(FIND("Fungi",C1514)),ISNUMBER(FIND("fungus",C1514)),ISNUMBER(FIND("Fungus",C1514)),ISNUMBER(FIND("mushroom",C1514)),ISNUMBER(FIND("Mushroom",C1514)),ISNUMBER(FIND(" mold ",C1514)))</f>
        <v>0</v>
      </c>
      <c r="AH1514" t="b">
        <f>OR(ISNUMBER(FIND("Pig ",C1514)),ISNUMBER(FIND("pig ",C1514)),ISNUMBER(FIND("Pigs ",C1514)),ISNUMBER(FIND("pigs ",C1514)))</f>
        <v>0</v>
      </c>
      <c r="AI1514" t="b">
        <f>OR(ISNUMBER(FIND(" C. elegans",C1514)),ISNUMBER(FIND("Caenorhabditis elegans",C1514)),ISNUMBER(FIND("earthworms",C1514)),ISNUMBER(FIND(" Ficopomatus enigmaticus",C1514)),ISNUMBER(FIND("larva",C1514)),ISNUMBER(FIND("Lumbriculus variegatus",C1514)),ISNUMBER(FIND("nematode",C1514)))</f>
        <v>0</v>
      </c>
      <c r="AJ1514" t="b">
        <f>NOT(OR(AA1514,AB1514,AC1514,AD1514,AE1514,AF1514,AG1514,AH1514,AI1514))</f>
        <v>0</v>
      </c>
      <c r="AL1514" t="b">
        <f>OR(AA1514,AB1514,AD1514,AE1514,AF1514,AG1514,AH1514,AI1514)</f>
        <v>1</v>
      </c>
      <c r="AM1514" t="b">
        <f>IF(Table1[[#This Row],[In vivo?]],IF(Table1[[#This Row],[Cell]],FALSE,TRUE),FALSE)</f>
        <v>0</v>
      </c>
      <c r="AN1514" t="b">
        <f>AND(AC1514,AL1514)</f>
        <v>1</v>
      </c>
      <c r="AO1514" t="b">
        <f>IF(Table1[[#This Row],[Cell]],IF(Table1[[#This Row],[In vivo?]],FALSE,TRUE),FALSE)</f>
        <v>0</v>
      </c>
      <c r="AP1514" t="b">
        <f>NOT(OR(Table1[[#This Row],[In vivo?]],Table1[[#This Row],[Only in Cell]]))</f>
        <v>0</v>
      </c>
      <c r="AQ1514" t="str">
        <f>IF(OR(Table1[[#This Row],[Rodents]],Table1[[#This Row],[Human]],Table1[[#This Row],[Pig]]),OR(ISNUMBER(FIND("pulmonary",C1514)),ISNUMBER(FIND("lung",C1514))),"NA")</f>
        <v>NA</v>
      </c>
      <c r="AR1514" t="str">
        <f>IF(OR(Table1[[#This Row],[Rodents]],Table1[[#This Row],[Human]],Table1[[#This Row],[Pig]]),OR(ISNUMBER(FIND("skin",C1514)),ISNUMBER(FIND("dermal",C1514))),"NA")</f>
        <v>NA</v>
      </c>
      <c r="AS1514" t="str">
        <f>IF(OR(Table1[[#This Row],[Rodents]],Table1[[#This Row],[Human]],Table1[[#This Row],[Pig]]),OR(ISNUMBER(FIND("liver",C1514)),ISNUMBER(FIND("hepat",C1514))),"NA")</f>
        <v>NA</v>
      </c>
      <c r="AT1514" t="str">
        <f>IF(OR(Table1[[#This Row],[Rodents]],Table1[[#This Row],[Human]],Table1[[#This Row],[Pig]]),OR(ISNUMBER(FIND("kidney",C1514)),ISNUMBER(FIND("neph",C1514))),"NA")</f>
        <v>NA</v>
      </c>
      <c r="AU1514" t="str">
        <f>IF(OR(Table1[[#This Row],[Rodents]],Table1[[#This Row],[Human]],Table1[[#This Row],[Pig]]),OR(ISNUMBER(FIND("brain",C1514)),ISNUMBER(FIND("neur",C1514)),ISNUMBER(FIND("nerv",C1514))),"NA")</f>
        <v>NA</v>
      </c>
      <c r="AV1514" t="str">
        <f>IF(OR(Table1[[#This Row],[Rodents]],Table1[[#This Row],[Human]],Table1[[#This Row],[Pig]]),OR(ISNUMBER(FIND("heart",C1514)),ISNUMBER(FIND("cardi",C1514))),"NA")</f>
        <v>NA</v>
      </c>
      <c r="AW1514" t="str">
        <f>IF(OR(Table1[[#This Row],[Rodents]],Table1[[#This Row],[Human]],Table1[[#This Row],[Pig]]),OR(ISNUMBER(FIND("gastro",C1514)),ISNUMBER(FIND("intesti",C1514)),ISNUMBER(FIND("stomach",C1514))),"NA")</f>
        <v>NA</v>
      </c>
      <c r="AX1514" t="str">
        <f>IF(OR(Table1[[#This Row],[Rodents]],Table1[[#This Row],[Human]],Table1[[#This Row],[Pig]]),NOT(OR(AQ1514,AR1514,AS1514,AT1514,AU1514,AV1514,AW1514)),"NA")</f>
        <v>NA</v>
      </c>
      <c r="AY1514" t="b">
        <f>OR(ISNUMBER(FIND("SWCNT",C1514)),ISNUMBER(FIND("SWNT",C1514)),ISNUMBER(FIND("single-wall",C1514)),ISNUMBER(FIND("single wall",C1514)),ISNUMBER(FIND("Single wall",C1514)),ISNUMBER(FIND("Single-wall",C1514)),ISNUMBER(FIND("SWCNT",B1514)),ISNUMBER(FIND("SWNT",B1514)),ISNUMBER(FIND("single-wall",B1514)),ISNUMBER(FIND("single wall",B1514)),ISNUMBER(FIND("Single-wall",B1514)),ISNUMBER(FIND("Single wall",B1514)))</f>
        <v>1</v>
      </c>
      <c r="AZ1514" t="b">
        <f>OR(ISNUMBER(FIND("MWCNT",C1514)),ISNUMBER(FIND("MWNT",C1514)),ISNUMBER(FIND("multi-wall",C1514)),ISNUMBER(FIND("multi wall",C1514)),ISNUMBER(FIND("multiwall",C1514)),ISNUMBER(FIND("Multi-wall",C1514)),ISNUMBER(FIND("Multi wall",C1514)),ISNUMBER(FIND("Multiwall",C1514)),ISNUMBER(FIND("MWCNT",B1514)),ISNUMBER(FIND("MWNT",B1514)),ISNUMBER(FIND("multi-wall",B1514)),ISNUMBER(FIND("multi wall",B1514)),ISNUMBER(FIND("multiwall",B1514)),ISNUMBER(FIND("Multi-wall",B1514)),ISNUMBER(FIND("Multi wall",B1514)),ISNUMBER(FIND("Multiwall",B1514)),ISNUMBER(FIND("Double-wall",B1514)),ISNUMBER(FIND("Double wall",B1514)),ISNUMBER(FIND("Doublewall",B1514)),ISNUMBER(FIND("double-wall",B1514)),ISNUMBER(FIND("double wall",B1514)),ISNUMBER(FIND("doublewall",B1514)))</f>
        <v>0</v>
      </c>
      <c r="BA1514" t="b">
        <f>AND(Table1[[#This Row],[SWCNT]],Table1[[#This Row],[MWCNT]])</f>
        <v>0</v>
      </c>
      <c r="BB1514" t="b">
        <f>IF(Table1[[#This Row],[SWCNT]]=TRUE,FALSE,IF(Table1[[#This Row],[MWCNT]]=TRUE,FALSE,TRUE))</f>
        <v>0</v>
      </c>
      <c r="BC1514" s="18"/>
    </row>
    <row r="1515" spans="1:55" ht="222">
      <c r="A1515" t="s">
        <v>2964</v>
      </c>
      <c r="B1515" s="2" t="s">
        <v>2965</v>
      </c>
      <c r="C1515" s="16" t="s">
        <v>2966</v>
      </c>
      <c r="D1515" s="17" t="s">
        <v>2967</v>
      </c>
      <c r="E1515" s="2">
        <v>2015</v>
      </c>
      <c r="F1515" t="b">
        <f>OR(ISNUMBER(FIND("cytotoxic",C1515)),ISNUMBER(FIND("Cytotoxic",C1515)),ISNUMBER(FIND("cellular toxicity",C1515)),ISNUMBER(FIND("cell death",C1515)),ISNUMBER(FIND("viable",C1515)),ISNUMBER(FIND("phytotoxic",C1515)),ISNUMBER(FIND("acute toxicity",C1515)),ISNUMBER(FIND("MTT",C1515)),ISNUMBER(FIND("survival",C1515)),ISNUMBER(FIND("prolifer",C1515)),ISNUMBER(FIND("apoptosis",C1515)),ISNUMBER(FIND("neurotoxic",C1515)),ISNUMBER(FIND("  lysis ",C1515)),ISNUMBER(FIND("necrosis",C1515)),ISNUMBER(FIND("cellular death",C1515))*3,ISNUMBER(FIND("LDH",C1515)),ISNUMBER(FIND("Acute toxicity",C1515)))</f>
        <v>1</v>
      </c>
      <c r="G1515" t="b">
        <f>OR(ISNUMBER(FIND("genotoxic",C1515)),ISNUMBER(FIND("genotoxicity",C1515)),ISNUMBER(FIND("DNA damage",C1515)),ISNUMBER(FIND("DNA",C1515)),ISNUMBER(FIND("RNA",C1515)),ISNUMBER(FIND("mesothelioma",C1515)),ISNUMBER(FIND("carcino",C1515)),ISNUMBER(FIND("mutagen",C1515)),ISNUMBER(FIND("genetic",C1515)))</f>
        <v>0</v>
      </c>
      <c r="H1515" t="b">
        <f>OR(ISNUMBER(FIND("inflammatory",C1515)),ISNUMBER(FIND("inflamm",C1515)))</f>
        <v>0</v>
      </c>
      <c r="I1515" t="b">
        <f>OR(ISNUMBER(FIND("immune",C1515)),ISNUMBER(FIND("immunological",C1515)),ISNUMBER(FIND("interleuk",C1515)),ISNUMBER(FIND("platelet activation",C1515)),ISNUMBER(FIND("monocyte",C1515)),ISNUMBER(FIND("leukocyte",C1515)),ISNUMBER(FIND("cytokine",C1515)),ISNUMBER(FIND("CD4",C1515)),ISNUMBER(FIND("CD8",C1515)),ISNUMBER(FIND("T-cell",C1515)))</f>
        <v>0</v>
      </c>
      <c r="J1515" t="b">
        <f>OR(ISNUMBER(FIND("reactive oxygen",C1515)),ISNUMBER(FIND("ROS",C1515)),ISNUMBER(FIND("free radical",C1515)),ISNUMBER(FIND("oxidative stress",C1515)),ISNUMBER(FIND("peroxid",C1515)),ISNUMBER(FIND("oxidative",C1515)),ISNUMBER(FIND("antioxid",C1515)))</f>
        <v>0</v>
      </c>
      <c r="K1515" t="b">
        <f>OR(ISNUMBER(FIND("autophag",C1515)))</f>
        <v>0</v>
      </c>
      <c r="L1515" t="b">
        <f>OR(ISNUMBER(FIND("morpholog",C1515)))</f>
        <v>0</v>
      </c>
      <c r="M1515" t="b">
        <f>OR(ISNUMBER(FIND("fibrosis",C1515)),ISNUMBER(FIND("Fibrosis",C1515)),ISNUMBER(FIND("fibrot",C1515)))</f>
        <v>0</v>
      </c>
      <c r="N1515" t="b">
        <f>OR(ISNUMBER(FIND("offspring",C1515)),ISNUMBER(FIND("Parental",C1515)),ISNUMBER(FIND("parental",C1515)),ISNUMBER(FIND("germline",C1515)),ISNUMBER(FIND("reproduc",C1515)),ISNUMBER(FIND("embryo",C1515)))</f>
        <v>0</v>
      </c>
      <c r="O1515" t="b">
        <f>OR(ISNUMBER(FIND("metabol",C1515)),ISNUMBER(FIND("Metabol",C1515)),ISNUMBER(FIND("digest",C1515)),ISNUMBER(FIND("mitochon",C1515)))</f>
        <v>0</v>
      </c>
      <c r="P1515" t="b">
        <f>OR(ISNUMBER(FIND("ecotox",C1515)),ISNUMBER(FIND("Ecotox",B1515)),ISNUMBER(FIND("ecotox",B1515)),ISNUMBER(FIND("Ecotox",C1515)))</f>
        <v>0</v>
      </c>
      <c r="Q1515" t="b">
        <f>OR(ISNUMBER(FIND("Bioaccum",C1515)),ISNUMBER(FIND("bioaccum",C1515)),ISNUMBER(FIND("accum",C1515)))</f>
        <v>0</v>
      </c>
      <c r="R1515" t="b">
        <f>OR(ISNUMBER(FIND("Occupation",C1515)),ISNUMBER(FIND("occupation",C1515)),ISNUMBER(FIND("worker",C1515)),ISNUMBER(FIND("workforce",C1515)))</f>
        <v>0</v>
      </c>
      <c r="S1515" t="b">
        <f>NOT(OR(F1515,G1515,H1515,I1515,J1515,K1515,L1515,M1515,N1515,O1515,P1515,Q1515,R1515))</f>
        <v>0</v>
      </c>
      <c r="U1515" t="b">
        <f>OR(Table1[[#This Row],[Inflammation]],Table1[[#This Row],[Immune]])</f>
        <v>0</v>
      </c>
      <c r="V1515" t="str">
        <f>IF(OR(Table1[[#This Row],[Rodents]],Table1[[#This Row],[Human]],Table1[[#This Row],[Pig]]),OR(ISNUMBER(FIND("intratrach",C1515)),ISNUMBER(FIND("nasal ",C1515)),ISNUMBER(FIND("instill",C1515))),"NA")</f>
        <v>NA</v>
      </c>
      <c r="W1515" t="str">
        <f>IF(OR(Table1[[#This Row],[Rodents]],Table1[[#This Row],[Human]],Table1[[#This Row],[Pig]]),OR(ISNUMBER(FIND("dermal",C1515)),ISNUMBER(FIND("skin ",C1515))),"NA")</f>
        <v>NA</v>
      </c>
      <c r="X1515" t="str">
        <f>IF(OR(Table1[[#This Row],[Rodents]],Table1[[#This Row],[Human]],Table1[[#This Row],[Pig]]),OR(ISNUMBER(FIND("injected",C1515)),ISNUMBER(FIND("periton",C1515)),ISNUMBER(FIND("intrascrot",C1515))),"NA")</f>
        <v>NA</v>
      </c>
      <c r="Y1515" t="str">
        <f>IF(OR(Table1[[#This Row],[Rodents]],Table1[[#This Row],[Human]],Table1[[#This Row],[Pig]]),NOT(OR(Table1[[#This Row],[Inhaled/Intratracheal/intranasal]],Table1[[#This Row],[Dermal]],Table1[[#This Row],[Injected]])),"NA")</f>
        <v>NA</v>
      </c>
      <c r="AA1515" t="b">
        <f>OR(ISNUMBER(FIND("fish ",C1515)),ISNUMBER(FIND("Fish ",C1515)),ISNUMBER(FIND("aquatic",C1515)),ISNUMBER(FIND("daphnids",C1515)),ISNUMBER(FIND("Carcinus maenas",C1515)),ISNUMBER(FIND("Daphnia",C1515)),ISNUMBER(FIND("Ruditapes philippinarum",C1515)),ISNUMBER(FIND("daphnia",C1515)),ISNUMBER(FIND("marine",C1515)),ISNUMBER(FIND("mussel",C1515)),ISNUMBER(FIND("algae",C1515)),ISNUMBER(FIND("Donax faba",C1515)),ISNUMBER(FIND("estuarine",C1515)),ISNUMBER(FIND("snail",C1515)),ISNUMBER(FIND("Prorocentrum donghaiense",C1515)) )</f>
        <v>0</v>
      </c>
      <c r="AB1515" t="b">
        <f>OR(ISNUMBER(FIND(" rat ",C1515)),ISNUMBER(FIND(" rats ",C1515)),ISNUMBER(FIND(" Rats ",C1515)),ISNUMBER(FIND(" Rat ",C1515)),ISNUMBER(FIND(" rat.",C1515)),ISNUMBER(FIND(" rats.",C1515)),ISNUMBER(FIND("mouse",C1515)),ISNUMBER(FIND("mice",C1515)), ISNUMBER(FIND(" Mice",C1515)))</f>
        <v>0</v>
      </c>
      <c r="AC1515" t="b">
        <f>OR(ISNUMBER(FIND(" cell ",C1515)),ISNUMBER(FIND("fibroblast",C1515)),ISNUMBER(FIND("macrophage",C1515)),ISNUMBER(FIND("epithelial",C1515)),ISNUMBER(FIND("endothelial",C1515)),ISNUMBER(FIND("neuron",C1515)),ISNUMBER(FIND(" cells ",C1515)),ISNUMBER(FIND("RBC",C1515)),ISNUMBER(FIND("mitochond",C1515)),ISNUMBER(FIND("adipocyte",C1515)),ISNUMBER(FIND("osteo",C1515)),ISNUMBER(FIND("keratin",C1515)),ISNUMBER(FIND(" cell's ",C1515)),ISNUMBER(FIND("eukary",C1515)),ISNUMBER(FIND("sperm",C1515)))</f>
        <v>1</v>
      </c>
      <c r="AD1515" t="b">
        <f>OR(ISNUMBER(FIND("human",B1515)),ISNUMBER(FIND("workers",B1515)),ISNUMBER(FIND("workforces",B1515)),ISNUMBER(FIND("occupational",B1515)),ISNUMBER(FIND("Case report",B1515)),ISNUMBER(FIND("Workplaces",B1515)),ISNUMBER(FIND("worker",B1515)))</f>
        <v>0</v>
      </c>
      <c r="AE1515" t="b">
        <f>OR(ISNUMBER(FIND(" plant ",C1515)),ISNUMBER(FIND("Plant ",C1515)),ISNUMBER(FIND("tomato",C1515)),ISNUMBER(FIND("plants",C1515)),ISNUMBER(FIND("Plants",C1515)),ISNUMBER(FIND("algae",C1515)),ISNUMBER(FIND("lettuce",C1515)),ISNUMBER(FIND("green gram sprouts ",C1515)),ISNUMBER(FIND("Cucurbita pepo",C1515)),ISNUMBER(FIND("bean ",C1515)),ISNUMBER(FIND("chloroplast",C1515)),ISNUMBER(FIND("chlorophyll",C1515)),ISNUMBER(FIND("seedling",C1515)),ISNUMBER(FIND("canola",C1515)),ISNUMBER(FIND("shoot",C1515)),ISNUMBER(FIND("photosynthes",C1515)),ISNUMBER(FIND(" leaves ",C1515)),,ISNUMBER(FIND("agriculture",C1515)),ISNUMBER(FIND(" crops ",C1515)))</f>
        <v>0</v>
      </c>
      <c r="AF1515" t="b">
        <f>OR(ISNUMBER(FIND("bacteria",C1515)),ISNUMBER(FIND("Bacteria",C1515)),ISNUMBER(FIND("Bacterium",C1515)),ISNUMBER(FIND("bacterium",C1515)),ISNUMBER(FIND(" coli ",C1515)))</f>
        <v>0</v>
      </c>
      <c r="AG1515" t="b">
        <f>OR(ISNUMBER(FIND("fungi",C1515)),ISNUMBER(FIND("Fungi",C1515)),ISNUMBER(FIND("fungus",C1515)),ISNUMBER(FIND("Fungus",C1515)),ISNUMBER(FIND("mushroom",C1515)),ISNUMBER(FIND("Mushroom",C1515)),ISNUMBER(FIND(" mold ",C1515)))</f>
        <v>0</v>
      </c>
      <c r="AH1515" t="b">
        <f>OR(ISNUMBER(FIND("Pig ",C1515)),ISNUMBER(FIND("pig ",C1515)),ISNUMBER(FIND("Pigs ",C1515)),ISNUMBER(FIND("pigs ",C1515)))</f>
        <v>0</v>
      </c>
      <c r="AI1515" t="b">
        <f>OR(ISNUMBER(FIND(" C. elegans",C1515)),ISNUMBER(FIND("Caenorhabditis elegans",C1515)),ISNUMBER(FIND("earthworms",C1515)),ISNUMBER(FIND(" Ficopomatus enigmaticus",C1515)),ISNUMBER(FIND("larva",C1515)),ISNUMBER(FIND("Lumbriculus variegatus",C1515)),ISNUMBER(FIND("nematode",C1515)))</f>
        <v>0</v>
      </c>
      <c r="AJ1515" t="b">
        <f>NOT(OR(AA1515,AB1515,AC1515,AD1515,AE1515,AF1515,AG1515,AH1515,AI1515))</f>
        <v>0</v>
      </c>
      <c r="AL1515" t="b">
        <f>OR(AA1515,AB1515,AD1515,AE1515,AF1515,AG1515,AH1515,AI1515)</f>
        <v>0</v>
      </c>
      <c r="AM1515" t="b">
        <f>IF(Table1[[#This Row],[In vivo?]],IF(Table1[[#This Row],[Cell]],FALSE,TRUE),FALSE)</f>
        <v>0</v>
      </c>
      <c r="AN1515" t="b">
        <f>AND(AC1515,AL1515)</f>
        <v>0</v>
      </c>
      <c r="AO1515" t="b">
        <f>IF(Table1[[#This Row],[Cell]],IF(Table1[[#This Row],[In vivo?]],FALSE,TRUE),FALSE)</f>
        <v>1</v>
      </c>
      <c r="AP1515" t="b">
        <f>NOT(OR(Table1[[#This Row],[In vivo?]],Table1[[#This Row],[Only in Cell]]))</f>
        <v>0</v>
      </c>
      <c r="AQ1515" t="str">
        <f>IF(OR(Table1[[#This Row],[Rodents]],Table1[[#This Row],[Human]],Table1[[#This Row],[Pig]]),OR(ISNUMBER(FIND("pulmonary",C1515)),ISNUMBER(FIND("lung",C1515))),"NA")</f>
        <v>NA</v>
      </c>
      <c r="AR1515" t="str">
        <f>IF(OR(Table1[[#This Row],[Rodents]],Table1[[#This Row],[Human]],Table1[[#This Row],[Pig]]),OR(ISNUMBER(FIND("skin",C1515)),ISNUMBER(FIND("dermal",C1515))),"NA")</f>
        <v>NA</v>
      </c>
      <c r="AS1515" t="str">
        <f>IF(OR(Table1[[#This Row],[Rodents]],Table1[[#This Row],[Human]],Table1[[#This Row],[Pig]]),OR(ISNUMBER(FIND("liver",C1515)),ISNUMBER(FIND("hepat",C1515))),"NA")</f>
        <v>NA</v>
      </c>
      <c r="AT1515" t="str">
        <f>IF(OR(Table1[[#This Row],[Rodents]],Table1[[#This Row],[Human]],Table1[[#This Row],[Pig]]),OR(ISNUMBER(FIND("kidney",C1515)),ISNUMBER(FIND("neph",C1515))),"NA")</f>
        <v>NA</v>
      </c>
      <c r="AU1515" t="str">
        <f>IF(OR(Table1[[#This Row],[Rodents]],Table1[[#This Row],[Human]],Table1[[#This Row],[Pig]]),OR(ISNUMBER(FIND("brain",C1515)),ISNUMBER(FIND("neur",C1515)),ISNUMBER(FIND("nerv",C1515))),"NA")</f>
        <v>NA</v>
      </c>
      <c r="AV1515" t="str">
        <f>IF(OR(Table1[[#This Row],[Rodents]],Table1[[#This Row],[Human]],Table1[[#This Row],[Pig]]),OR(ISNUMBER(FIND("heart",C1515)),ISNUMBER(FIND("cardi",C1515))),"NA")</f>
        <v>NA</v>
      </c>
      <c r="AW1515" t="str">
        <f>IF(OR(Table1[[#This Row],[Rodents]],Table1[[#This Row],[Human]],Table1[[#This Row],[Pig]]),OR(ISNUMBER(FIND("gastro",C1515)),ISNUMBER(FIND("intesti",C1515)),ISNUMBER(FIND("stomach",C1515))),"NA")</f>
        <v>NA</v>
      </c>
      <c r="AX1515" t="str">
        <f>IF(OR(Table1[[#This Row],[Rodents]],Table1[[#This Row],[Human]],Table1[[#This Row],[Pig]]),NOT(OR(AQ1515,AR1515,AS1515,AT1515,AU1515,AV1515,AW1515)),"NA")</f>
        <v>NA</v>
      </c>
      <c r="AY1515" t="b">
        <f>OR(ISNUMBER(FIND("SWCNT",C1515)),ISNUMBER(FIND("SWNT",C1515)),ISNUMBER(FIND("single-wall",C1515)),ISNUMBER(FIND("single wall",C1515)),ISNUMBER(FIND("Single wall",C1515)),ISNUMBER(FIND("Single-wall",C1515)),ISNUMBER(FIND("SWCNT",B1515)),ISNUMBER(FIND("SWNT",B1515)),ISNUMBER(FIND("single-wall",B1515)),ISNUMBER(FIND("single wall",B1515)),ISNUMBER(FIND("Single-wall",B1515)),ISNUMBER(FIND("Single wall",B1515)))</f>
        <v>1</v>
      </c>
      <c r="AZ1515" t="b">
        <f>OR(ISNUMBER(FIND("MWCNT",C1515)),ISNUMBER(FIND("MWNT",C1515)),ISNUMBER(FIND("multi-wall",C1515)),ISNUMBER(FIND("multi wall",C1515)),ISNUMBER(FIND("multiwall",C1515)),ISNUMBER(FIND("Multi-wall",C1515)),ISNUMBER(FIND("Multi wall",C1515)),ISNUMBER(FIND("Multiwall",C1515)),ISNUMBER(FIND("MWCNT",B1515)),ISNUMBER(FIND("MWNT",B1515)),ISNUMBER(FIND("multi-wall",B1515)),ISNUMBER(FIND("multi wall",B1515)),ISNUMBER(FIND("multiwall",B1515)),ISNUMBER(FIND("Multi-wall",B1515)),ISNUMBER(FIND("Multi wall",B1515)),ISNUMBER(FIND("Multiwall",B1515)),ISNUMBER(FIND("Double-wall",B1515)),ISNUMBER(FIND("Double wall",B1515)),ISNUMBER(FIND("Doublewall",B1515)),ISNUMBER(FIND("double-wall",B1515)),ISNUMBER(FIND("double wall",B1515)),ISNUMBER(FIND("doublewall",B1515)))</f>
        <v>0</v>
      </c>
      <c r="BA1515" t="b">
        <f>AND(Table1[[#This Row],[SWCNT]],Table1[[#This Row],[MWCNT]])</f>
        <v>0</v>
      </c>
      <c r="BB1515" t="b">
        <f>IF(Table1[[#This Row],[SWCNT]]=TRUE,FALSE,IF(Table1[[#This Row],[MWCNT]]=TRUE,FALSE,TRUE))</f>
        <v>0</v>
      </c>
      <c r="BC1515" s="18"/>
    </row>
    <row r="1516" spans="1:55" ht="409.5">
      <c r="A1516" t="s">
        <v>2974</v>
      </c>
      <c r="B1516" s="2" t="s">
        <v>2975</v>
      </c>
      <c r="C1516" s="16" t="s">
        <v>2976</v>
      </c>
      <c r="D1516" s="17" t="s">
        <v>2977</v>
      </c>
      <c r="E1516" s="2">
        <v>2015</v>
      </c>
      <c r="F1516" t="b">
        <f>OR(ISNUMBER(FIND("cytotoxic",C1516)),ISNUMBER(FIND("Cytotoxic",C1516)),ISNUMBER(FIND("cellular toxicity",C1516)),ISNUMBER(FIND("cell death",C1516)),ISNUMBER(FIND("viable",C1516)),ISNUMBER(FIND("phytotoxic",C1516)),ISNUMBER(FIND("acute toxicity",C1516)),ISNUMBER(FIND("MTT",C1516)),ISNUMBER(FIND("survival",C1516)),ISNUMBER(FIND("prolifer",C1516)),ISNUMBER(FIND("apoptosis",C1516)),ISNUMBER(FIND("neurotoxic",C1516)),ISNUMBER(FIND("  lysis ",C1516)),ISNUMBER(FIND("necrosis",C1516)),ISNUMBER(FIND("cellular death",C1516))*3,ISNUMBER(FIND("LDH",C1516)),ISNUMBER(FIND("Acute toxicity",C1516)))</f>
        <v>1</v>
      </c>
      <c r="G1516" t="b">
        <f>OR(ISNUMBER(FIND("genotoxic",C1516)),ISNUMBER(FIND("genotoxicity",C1516)),ISNUMBER(FIND("DNA damage",C1516)),ISNUMBER(FIND("DNA",C1516)),ISNUMBER(FIND("RNA",C1516)),ISNUMBER(FIND("mesothelioma",C1516)),ISNUMBER(FIND("carcino",C1516)),ISNUMBER(FIND("mutagen",C1516)),ISNUMBER(FIND("genetic",C1516)))</f>
        <v>0</v>
      </c>
      <c r="H1516" t="b">
        <f>OR(ISNUMBER(FIND("inflammatory",C1516)),ISNUMBER(FIND("inflamm",C1516)))</f>
        <v>0</v>
      </c>
      <c r="I1516" t="b">
        <f>OR(ISNUMBER(FIND("immune",C1516)),ISNUMBER(FIND("immunological",C1516)),ISNUMBER(FIND("interleuk",C1516)),ISNUMBER(FIND("platelet activation",C1516)),ISNUMBER(FIND("monocyte",C1516)),ISNUMBER(FIND("leukocyte",C1516)),ISNUMBER(FIND("cytokine",C1516)),ISNUMBER(FIND("CD4",C1516)),ISNUMBER(FIND("CD8",C1516)),ISNUMBER(FIND("T-cell",C1516)))</f>
        <v>0</v>
      </c>
      <c r="J1516" t="b">
        <f>OR(ISNUMBER(FIND("reactive oxygen",C1516)),ISNUMBER(FIND("ROS",C1516)),ISNUMBER(FIND("free radical",C1516)),ISNUMBER(FIND("oxidative stress",C1516)),ISNUMBER(FIND("peroxid",C1516)),ISNUMBER(FIND("oxidative",C1516)),ISNUMBER(FIND("antioxid",C1516)))</f>
        <v>0</v>
      </c>
      <c r="K1516" t="b">
        <f>OR(ISNUMBER(FIND("autophag",C1516)))</f>
        <v>0</v>
      </c>
      <c r="L1516" t="b">
        <f>OR(ISNUMBER(FIND("morpholog",C1516)))</f>
        <v>1</v>
      </c>
      <c r="M1516" t="b">
        <f>OR(ISNUMBER(FIND("fibrosis",C1516)),ISNUMBER(FIND("Fibrosis",C1516)),ISNUMBER(FIND("fibrot",C1516)))</f>
        <v>0</v>
      </c>
      <c r="N1516" t="b">
        <f>OR(ISNUMBER(FIND("offspring",C1516)),ISNUMBER(FIND("Parental",C1516)),ISNUMBER(FIND("parental",C1516)),ISNUMBER(FIND("germline",C1516)),ISNUMBER(FIND("reproduc",C1516)),ISNUMBER(FIND("embryo",C1516)))</f>
        <v>0</v>
      </c>
      <c r="O1516" t="b">
        <f>OR(ISNUMBER(FIND("metabol",C1516)),ISNUMBER(FIND("Metabol",C1516)),ISNUMBER(FIND("digest",C1516)),ISNUMBER(FIND("mitochon",C1516)))</f>
        <v>0</v>
      </c>
      <c r="P1516" t="b">
        <f>OR(ISNUMBER(FIND("ecotox",C1516)),ISNUMBER(FIND("Ecotox",B1516)),ISNUMBER(FIND("ecotox",B1516)),ISNUMBER(FIND("Ecotox",C1516)))</f>
        <v>0</v>
      </c>
      <c r="Q1516" t="b">
        <f>OR(ISNUMBER(FIND("Bioaccum",C1516)),ISNUMBER(FIND("bioaccum",C1516)),ISNUMBER(FIND("accum",C1516)))</f>
        <v>0</v>
      </c>
      <c r="R1516" t="b">
        <f>OR(ISNUMBER(FIND("Occupation",C1516)),ISNUMBER(FIND("occupation",C1516)),ISNUMBER(FIND("worker",C1516)),ISNUMBER(FIND("workforce",C1516)))</f>
        <v>0</v>
      </c>
      <c r="S1516" t="b">
        <f>NOT(OR(F1516,G1516,H1516,I1516,J1516,K1516,L1516,M1516,N1516,O1516,P1516,Q1516,R1516))</f>
        <v>0</v>
      </c>
      <c r="U1516" t="b">
        <f>OR(Table1[[#This Row],[Inflammation]],Table1[[#This Row],[Immune]])</f>
        <v>0</v>
      </c>
      <c r="V1516" t="str">
        <f>IF(OR(Table1[[#This Row],[Rodents]],Table1[[#This Row],[Human]],Table1[[#This Row],[Pig]]),OR(ISNUMBER(FIND("intratrach",C1516)),ISNUMBER(FIND("nasal ",C1516)),ISNUMBER(FIND("instill",C1516))),"NA")</f>
        <v>NA</v>
      </c>
      <c r="W1516" t="str">
        <f>IF(OR(Table1[[#This Row],[Rodents]],Table1[[#This Row],[Human]],Table1[[#This Row],[Pig]]),OR(ISNUMBER(FIND("dermal",C1516)),ISNUMBER(FIND("skin ",C1516))),"NA")</f>
        <v>NA</v>
      </c>
      <c r="X1516" t="str">
        <f>IF(OR(Table1[[#This Row],[Rodents]],Table1[[#This Row],[Human]],Table1[[#This Row],[Pig]]),OR(ISNUMBER(FIND("injected",C1516)),ISNUMBER(FIND("periton",C1516)),ISNUMBER(FIND("intrascrot",C1516))),"NA")</f>
        <v>NA</v>
      </c>
      <c r="Y1516" t="str">
        <f>IF(OR(Table1[[#This Row],[Rodents]],Table1[[#This Row],[Human]],Table1[[#This Row],[Pig]]),NOT(OR(Table1[[#This Row],[Inhaled/Intratracheal/intranasal]],Table1[[#This Row],[Dermal]],Table1[[#This Row],[Injected]])),"NA")</f>
        <v>NA</v>
      </c>
      <c r="AA1516" t="b">
        <f>OR(ISNUMBER(FIND("fish ",C1516)),ISNUMBER(FIND("Fish ",C1516)),ISNUMBER(FIND("aquatic",C1516)),ISNUMBER(FIND("daphnids",C1516)),ISNUMBER(FIND("Carcinus maenas",C1516)),ISNUMBER(FIND("Daphnia",C1516)),ISNUMBER(FIND("Ruditapes philippinarum",C1516)),ISNUMBER(FIND("daphnia",C1516)),ISNUMBER(FIND("marine",C1516)),ISNUMBER(FIND("mussel",C1516)),ISNUMBER(FIND("algae",C1516)),ISNUMBER(FIND("Donax faba",C1516)),ISNUMBER(FIND("estuarine",C1516)),ISNUMBER(FIND("snail",C1516)),ISNUMBER(FIND("Prorocentrum donghaiense",C1516)) )</f>
        <v>0</v>
      </c>
      <c r="AB1516" t="b">
        <f>OR(ISNUMBER(FIND(" rat ",C1516)),ISNUMBER(FIND(" rats ",C1516)),ISNUMBER(FIND(" Rats ",C1516)),ISNUMBER(FIND(" Rat ",C1516)),ISNUMBER(FIND(" rat.",C1516)),ISNUMBER(FIND(" rats.",C1516)),ISNUMBER(FIND("mouse",C1516)),ISNUMBER(FIND("mice",C1516)), ISNUMBER(FIND(" Mice",C1516)))</f>
        <v>0</v>
      </c>
      <c r="AC1516" t="b">
        <f>OR(ISNUMBER(FIND(" cell ",C1516)),ISNUMBER(FIND("fibroblast",C1516)),ISNUMBER(FIND("macrophage",C1516)),ISNUMBER(FIND("epithelial",C1516)),ISNUMBER(FIND("endothelial",C1516)),ISNUMBER(FIND("neuron",C1516)),ISNUMBER(FIND(" cells ",C1516)),ISNUMBER(FIND("RBC",C1516)),ISNUMBER(FIND("mitochond",C1516)),ISNUMBER(FIND("adipocyte",C1516)),ISNUMBER(FIND("osteo",C1516)),ISNUMBER(FIND("keratin",C1516)),ISNUMBER(FIND(" cell's ",C1516)),ISNUMBER(FIND("eukary",C1516)),ISNUMBER(FIND("sperm",C1516)))</f>
        <v>1</v>
      </c>
      <c r="AD1516" t="b">
        <f>OR(ISNUMBER(FIND("human",B1516)),ISNUMBER(FIND("workers",B1516)),ISNUMBER(FIND("workforces",B1516)),ISNUMBER(FIND("occupational",B1516)),ISNUMBER(FIND("Case report",B1516)),ISNUMBER(FIND("Workplaces",B1516)),ISNUMBER(FIND("worker",B1516)))</f>
        <v>0</v>
      </c>
      <c r="AE1516" t="b">
        <f>OR(ISNUMBER(FIND(" plant ",C1516)),ISNUMBER(FIND("Plant ",C1516)),ISNUMBER(FIND("tomato",C1516)),ISNUMBER(FIND("plants",C1516)),ISNUMBER(FIND("Plants",C1516)),ISNUMBER(FIND("algae",C1516)),ISNUMBER(FIND("lettuce",C1516)),ISNUMBER(FIND("green gram sprouts ",C1516)),ISNUMBER(FIND("Cucurbita pepo",C1516)),ISNUMBER(FIND("bean ",C1516)),ISNUMBER(FIND("chloroplast",C1516)),ISNUMBER(FIND("chlorophyll",C1516)),ISNUMBER(FIND("seedling",C1516)),ISNUMBER(FIND("canola",C1516)),ISNUMBER(FIND("shoot",C1516)),ISNUMBER(FIND("photosynthes",C1516)),ISNUMBER(FIND(" leaves ",C1516)),,ISNUMBER(FIND("agriculture",C1516)),ISNUMBER(FIND(" crops ",C1516)))</f>
        <v>0</v>
      </c>
      <c r="AF1516" t="b">
        <f>OR(ISNUMBER(FIND("bacteria",C1516)),ISNUMBER(FIND("Bacteria",C1516)),ISNUMBER(FIND("Bacterium",C1516)),ISNUMBER(FIND("bacterium",C1516)),ISNUMBER(FIND(" coli ",C1516)))</f>
        <v>0</v>
      </c>
      <c r="AG1516" t="b">
        <f>OR(ISNUMBER(FIND("fungi",C1516)),ISNUMBER(FIND("Fungi",C1516)),ISNUMBER(FIND("fungus",C1516)),ISNUMBER(FIND("Fungus",C1516)),ISNUMBER(FIND("mushroom",C1516)),ISNUMBER(FIND("Mushroom",C1516)),ISNUMBER(FIND(" mold ",C1516)))</f>
        <v>0</v>
      </c>
      <c r="AH1516" t="b">
        <f>OR(ISNUMBER(FIND("Pig ",C1516)),ISNUMBER(FIND("pig ",C1516)),ISNUMBER(FIND("Pigs ",C1516)),ISNUMBER(FIND("pigs ",C1516)))</f>
        <v>0</v>
      </c>
      <c r="AI1516" t="b">
        <f>OR(ISNUMBER(FIND(" C. elegans",C1516)),ISNUMBER(FIND("Caenorhabditis elegans",C1516)),ISNUMBER(FIND("earthworms",C1516)),ISNUMBER(FIND(" Ficopomatus enigmaticus",C1516)),ISNUMBER(FIND("larva",C1516)),ISNUMBER(FIND("Lumbriculus variegatus",C1516)),ISNUMBER(FIND("nematode",C1516)))</f>
        <v>0</v>
      </c>
      <c r="AJ1516" t="b">
        <f>NOT(OR(AA1516,AB1516,AC1516,AD1516,AE1516,AF1516,AG1516,AH1516,AI1516))</f>
        <v>0</v>
      </c>
      <c r="AL1516" t="b">
        <f>OR(AA1516,AB1516,AD1516,AE1516,AF1516,AG1516,AH1516,AI1516)</f>
        <v>0</v>
      </c>
      <c r="AM1516" t="b">
        <f>IF(Table1[[#This Row],[In vivo?]],IF(Table1[[#This Row],[Cell]],FALSE,TRUE),FALSE)</f>
        <v>0</v>
      </c>
      <c r="AN1516" t="b">
        <f>AND(AC1516,AL1516)</f>
        <v>0</v>
      </c>
      <c r="AO1516" t="b">
        <f>IF(Table1[[#This Row],[Cell]],IF(Table1[[#This Row],[In vivo?]],FALSE,TRUE),FALSE)</f>
        <v>1</v>
      </c>
      <c r="AP1516" t="b">
        <f>NOT(OR(Table1[[#This Row],[In vivo?]],Table1[[#This Row],[Only in Cell]]))</f>
        <v>0</v>
      </c>
      <c r="AQ1516" t="str">
        <f>IF(OR(Table1[[#This Row],[Rodents]],Table1[[#This Row],[Human]],Table1[[#This Row],[Pig]]),OR(ISNUMBER(FIND("pulmonary",C1516)),ISNUMBER(FIND("lung",C1516))),"NA")</f>
        <v>NA</v>
      </c>
      <c r="AR1516" t="str">
        <f>IF(OR(Table1[[#This Row],[Rodents]],Table1[[#This Row],[Human]],Table1[[#This Row],[Pig]]),OR(ISNUMBER(FIND("skin",C1516)),ISNUMBER(FIND("dermal",C1516))),"NA")</f>
        <v>NA</v>
      </c>
      <c r="AS1516" t="str">
        <f>IF(OR(Table1[[#This Row],[Rodents]],Table1[[#This Row],[Human]],Table1[[#This Row],[Pig]]),OR(ISNUMBER(FIND("liver",C1516)),ISNUMBER(FIND("hepat",C1516))),"NA")</f>
        <v>NA</v>
      </c>
      <c r="AT1516" t="str">
        <f>IF(OR(Table1[[#This Row],[Rodents]],Table1[[#This Row],[Human]],Table1[[#This Row],[Pig]]),OR(ISNUMBER(FIND("kidney",C1516)),ISNUMBER(FIND("neph",C1516))),"NA")</f>
        <v>NA</v>
      </c>
      <c r="AU1516" t="str">
        <f>IF(OR(Table1[[#This Row],[Rodents]],Table1[[#This Row],[Human]],Table1[[#This Row],[Pig]]),OR(ISNUMBER(FIND("brain",C1516)),ISNUMBER(FIND("neur",C1516)),ISNUMBER(FIND("nerv",C1516))),"NA")</f>
        <v>NA</v>
      </c>
      <c r="AV1516" t="str">
        <f>IF(OR(Table1[[#This Row],[Rodents]],Table1[[#This Row],[Human]],Table1[[#This Row],[Pig]]),OR(ISNUMBER(FIND("heart",C1516)),ISNUMBER(FIND("cardi",C1516))),"NA")</f>
        <v>NA</v>
      </c>
      <c r="AW1516" t="str">
        <f>IF(OR(Table1[[#This Row],[Rodents]],Table1[[#This Row],[Human]],Table1[[#This Row],[Pig]]),OR(ISNUMBER(FIND("gastro",C1516)),ISNUMBER(FIND("intesti",C1516)),ISNUMBER(FIND("stomach",C1516))),"NA")</f>
        <v>NA</v>
      </c>
      <c r="AX1516" t="str">
        <f>IF(OR(Table1[[#This Row],[Rodents]],Table1[[#This Row],[Human]],Table1[[#This Row],[Pig]]),NOT(OR(AQ1516,AR1516,AS1516,AT1516,AU1516,AV1516,AW1516)),"NA")</f>
        <v>NA</v>
      </c>
      <c r="AY1516" t="b">
        <f>OR(ISNUMBER(FIND("SWCNT",C1516)),ISNUMBER(FIND("SWNT",C1516)),ISNUMBER(FIND("single-wall",C1516)),ISNUMBER(FIND("single wall",C1516)),ISNUMBER(FIND("Single wall",C1516)),ISNUMBER(FIND("Single-wall",C1516)),ISNUMBER(FIND("SWCNT",B1516)),ISNUMBER(FIND("SWNT",B1516)),ISNUMBER(FIND("single-wall",B1516)),ISNUMBER(FIND("single wall",B1516)),ISNUMBER(FIND("Single-wall",B1516)),ISNUMBER(FIND("Single wall",B1516)))</f>
        <v>0</v>
      </c>
      <c r="AZ1516" t="b">
        <f>OR(ISNUMBER(FIND("MWCNT",C1516)),ISNUMBER(FIND("MWNT",C1516)),ISNUMBER(FIND("multi-wall",C1516)),ISNUMBER(FIND("multi wall",C1516)),ISNUMBER(FIND("multiwall",C1516)),ISNUMBER(FIND("Multi-wall",C1516)),ISNUMBER(FIND("Multi wall",C1516)),ISNUMBER(FIND("Multiwall",C1516)),ISNUMBER(FIND("MWCNT",B1516)),ISNUMBER(FIND("MWNT",B1516)),ISNUMBER(FIND("multi-wall",B1516)),ISNUMBER(FIND("multi wall",B1516)),ISNUMBER(FIND("multiwall",B1516)),ISNUMBER(FIND("Multi-wall",B1516)),ISNUMBER(FIND("Multi wall",B1516)),ISNUMBER(FIND("Multiwall",B1516)),ISNUMBER(FIND("Double-wall",B1516)),ISNUMBER(FIND("Double wall",B1516)),ISNUMBER(FIND("Doublewall",B1516)),ISNUMBER(FIND("double-wall",B1516)),ISNUMBER(FIND("double wall",B1516)),ISNUMBER(FIND("doublewall",B1516)))</f>
        <v>1</v>
      </c>
      <c r="BA1516" t="b">
        <f>AND(Table1[[#This Row],[SWCNT]],Table1[[#This Row],[MWCNT]])</f>
        <v>0</v>
      </c>
      <c r="BB1516" t="b">
        <f>IF(Table1[[#This Row],[SWCNT]]=TRUE,FALSE,IF(Table1[[#This Row],[MWCNT]]=TRUE,FALSE,TRUE))</f>
        <v>0</v>
      </c>
      <c r="BC1516" s="18"/>
    </row>
    <row r="1517" spans="1:55" ht="259">
      <c r="A1517" t="s">
        <v>2981</v>
      </c>
      <c r="B1517" s="2" t="s">
        <v>2982</v>
      </c>
      <c r="C1517" s="16" t="s">
        <v>2983</v>
      </c>
      <c r="D1517" s="17" t="s">
        <v>260</v>
      </c>
      <c r="E1517" s="2">
        <v>2015</v>
      </c>
      <c r="F1517" t="b">
        <f>OR(ISNUMBER(FIND("cytotoxic",C1517)),ISNUMBER(FIND("Cytotoxic",C1517)),ISNUMBER(FIND("cellular toxicity",C1517)),ISNUMBER(FIND("cell death",C1517)),ISNUMBER(FIND("viable",C1517)),ISNUMBER(FIND("phytotoxic",C1517)),ISNUMBER(FIND("acute toxicity",C1517)),ISNUMBER(FIND("MTT",C1517)),ISNUMBER(FIND("survival",C1517)),ISNUMBER(FIND("prolifer",C1517)),ISNUMBER(FIND("apoptosis",C1517)),ISNUMBER(FIND("neurotoxic",C1517)),ISNUMBER(FIND("  lysis ",C1517)),ISNUMBER(FIND("necrosis",C1517)),ISNUMBER(FIND("cellular death",C1517))*3,ISNUMBER(FIND("LDH",C1517)),ISNUMBER(FIND("Acute toxicity",C1517)))</f>
        <v>1</v>
      </c>
      <c r="G1517" t="b">
        <f>OR(ISNUMBER(FIND("genotoxic",C1517)),ISNUMBER(FIND("genotoxicity",C1517)),ISNUMBER(FIND("DNA damage",C1517)),ISNUMBER(FIND("DNA",C1517)),ISNUMBER(FIND("RNA",C1517)),ISNUMBER(FIND("mesothelioma",C1517)),ISNUMBER(FIND("carcino",C1517)),ISNUMBER(FIND("mutagen",C1517)),ISNUMBER(FIND("genetic",C1517)))</f>
        <v>0</v>
      </c>
      <c r="H1517" t="b">
        <f>OR(ISNUMBER(FIND("inflammatory",C1517)),ISNUMBER(FIND("inflamm",C1517)))</f>
        <v>0</v>
      </c>
      <c r="I1517" t="b">
        <f>OR(ISNUMBER(FIND("immune",C1517)),ISNUMBER(FIND("immunological",C1517)),ISNUMBER(FIND("interleuk",C1517)),ISNUMBER(FIND("platelet activation",C1517)),ISNUMBER(FIND("monocyte",C1517)),ISNUMBER(FIND("leukocyte",C1517)),ISNUMBER(FIND("cytokine",C1517)),ISNUMBER(FIND("CD4",C1517)),ISNUMBER(FIND("CD8",C1517)),ISNUMBER(FIND("T-cell",C1517)))</f>
        <v>0</v>
      </c>
      <c r="J1517" t="b">
        <f>OR(ISNUMBER(FIND("reactive oxygen",C1517)),ISNUMBER(FIND("ROS",C1517)),ISNUMBER(FIND("free radical",C1517)),ISNUMBER(FIND("oxidative stress",C1517)),ISNUMBER(FIND("peroxid",C1517)),ISNUMBER(FIND("oxidative",C1517)),ISNUMBER(FIND("antioxid",C1517)))</f>
        <v>0</v>
      </c>
      <c r="K1517" t="b">
        <f>OR(ISNUMBER(FIND("autophag",C1517)))</f>
        <v>0</v>
      </c>
      <c r="L1517" t="b">
        <f>OR(ISNUMBER(FIND("morpholog",C1517)))</f>
        <v>0</v>
      </c>
      <c r="M1517" t="b">
        <f>OR(ISNUMBER(FIND("fibrosis",C1517)),ISNUMBER(FIND("Fibrosis",C1517)),ISNUMBER(FIND("fibrot",C1517)))</f>
        <v>0</v>
      </c>
      <c r="N1517" t="b">
        <f>OR(ISNUMBER(FIND("offspring",C1517)),ISNUMBER(FIND("Parental",C1517)),ISNUMBER(FIND("parental",C1517)),ISNUMBER(FIND("germline",C1517)),ISNUMBER(FIND("reproduc",C1517)),ISNUMBER(FIND("embryo",C1517)))</f>
        <v>0</v>
      </c>
      <c r="O1517" t="b">
        <f>OR(ISNUMBER(FIND("metabol",C1517)),ISNUMBER(FIND("Metabol",C1517)),ISNUMBER(FIND("digest",C1517)),ISNUMBER(FIND("mitochon",C1517)))</f>
        <v>0</v>
      </c>
      <c r="P1517" t="b">
        <f>OR(ISNUMBER(FIND("ecotox",C1517)),ISNUMBER(FIND("Ecotox",B1517)),ISNUMBER(FIND("ecotox",B1517)),ISNUMBER(FIND("Ecotox",C1517)))</f>
        <v>0</v>
      </c>
      <c r="Q1517" t="b">
        <f>OR(ISNUMBER(FIND("Bioaccum",C1517)),ISNUMBER(FIND("bioaccum",C1517)),ISNUMBER(FIND("accum",C1517)))</f>
        <v>0</v>
      </c>
      <c r="R1517" t="b">
        <f>OR(ISNUMBER(FIND("Occupation",C1517)),ISNUMBER(FIND("occupation",C1517)),ISNUMBER(FIND("worker",C1517)),ISNUMBER(FIND("workforce",C1517)))</f>
        <v>0</v>
      </c>
      <c r="S1517" t="b">
        <f>NOT(OR(F1517,G1517,H1517,I1517,J1517,K1517,L1517,M1517,N1517,O1517,P1517,Q1517,R1517))</f>
        <v>0</v>
      </c>
      <c r="U1517" t="b">
        <f>OR(Table1[[#This Row],[Inflammation]],Table1[[#This Row],[Immune]])</f>
        <v>0</v>
      </c>
      <c r="V1517" t="b">
        <f>IF(OR(Table1[[#This Row],[Rodents]],Table1[[#This Row],[Human]],Table1[[#This Row],[Pig]]),OR(ISNUMBER(FIND("intratrach",C1517)),ISNUMBER(FIND("nasal ",C1517)),ISNUMBER(FIND("instill",C1517))),"NA")</f>
        <v>0</v>
      </c>
      <c r="W1517" t="b">
        <f>IF(OR(Table1[[#This Row],[Rodents]],Table1[[#This Row],[Human]],Table1[[#This Row],[Pig]]),OR(ISNUMBER(FIND("dermal",C1517)),ISNUMBER(FIND("skin ",C1517))),"NA")</f>
        <v>0</v>
      </c>
      <c r="X1517" t="b">
        <f>IF(OR(Table1[[#This Row],[Rodents]],Table1[[#This Row],[Human]],Table1[[#This Row],[Pig]]),OR(ISNUMBER(FIND("injected",C1517)),ISNUMBER(FIND("periton",C1517)),ISNUMBER(FIND("intrascrot",C1517))),"NA")</f>
        <v>0</v>
      </c>
      <c r="Y1517" t="b">
        <f>IF(OR(Table1[[#This Row],[Rodents]],Table1[[#This Row],[Human]],Table1[[#This Row],[Pig]]),NOT(OR(Table1[[#This Row],[Inhaled/Intratracheal/intranasal]],Table1[[#This Row],[Dermal]],Table1[[#This Row],[Injected]])),"NA")</f>
        <v>1</v>
      </c>
      <c r="AA1517" t="b">
        <f>OR(ISNUMBER(FIND("fish ",C1517)),ISNUMBER(FIND("Fish ",C1517)),ISNUMBER(FIND("aquatic",C1517)),ISNUMBER(FIND("daphnids",C1517)),ISNUMBER(FIND("Carcinus maenas",C1517)),ISNUMBER(FIND("Daphnia",C1517)),ISNUMBER(FIND("Ruditapes philippinarum",C1517)),ISNUMBER(FIND("daphnia",C1517)),ISNUMBER(FIND("marine",C1517)),ISNUMBER(FIND("mussel",C1517)),ISNUMBER(FIND("algae",C1517)),ISNUMBER(FIND("Donax faba",C1517)),ISNUMBER(FIND("estuarine",C1517)),ISNUMBER(FIND("snail",C1517)),ISNUMBER(FIND("Prorocentrum donghaiense",C1517)) )</f>
        <v>0</v>
      </c>
      <c r="AB1517" t="b">
        <f>OR(ISNUMBER(FIND(" rat ",C1517)),ISNUMBER(FIND(" rats ",C1517)),ISNUMBER(FIND(" Rats ",C1517)),ISNUMBER(FIND(" Rat ",C1517)),ISNUMBER(FIND(" rat.",C1517)),ISNUMBER(FIND(" rats.",C1517)),ISNUMBER(FIND("mouse",C1517)),ISNUMBER(FIND("mice",C1517)), ISNUMBER(FIND(" Mice",C1517)))</f>
        <v>1</v>
      </c>
      <c r="AC1517" t="b">
        <f>OR(ISNUMBER(FIND(" cell ",C1517)),ISNUMBER(FIND("fibroblast",C1517)),ISNUMBER(FIND("macrophage",C1517)),ISNUMBER(FIND("epithelial",C1517)),ISNUMBER(FIND("endothelial",C1517)),ISNUMBER(FIND("neuron",C1517)),ISNUMBER(FIND(" cells ",C1517)),ISNUMBER(FIND("RBC",C1517)),ISNUMBER(FIND("mitochond",C1517)),ISNUMBER(FIND("adipocyte",C1517)),ISNUMBER(FIND("osteo",C1517)),ISNUMBER(FIND("keratin",C1517)),ISNUMBER(FIND(" cell's ",C1517)),ISNUMBER(FIND("eukary",C1517)),ISNUMBER(FIND("sperm",C1517)))</f>
        <v>1</v>
      </c>
      <c r="AD1517" t="b">
        <f>OR(ISNUMBER(FIND("human",B1517)),ISNUMBER(FIND("workers",B1517)),ISNUMBER(FIND("workforces",B1517)),ISNUMBER(FIND("occupational",B1517)),ISNUMBER(FIND("Case report",B1517)),ISNUMBER(FIND("Workplaces",B1517)),ISNUMBER(FIND("worker",B1517)))</f>
        <v>0</v>
      </c>
      <c r="AE1517" t="b">
        <f>OR(ISNUMBER(FIND(" plant ",C1517)),ISNUMBER(FIND("Plant ",C1517)),ISNUMBER(FIND("tomato",C1517)),ISNUMBER(FIND("plants",C1517)),ISNUMBER(FIND("Plants",C1517)),ISNUMBER(FIND("algae",C1517)),ISNUMBER(FIND("lettuce",C1517)),ISNUMBER(FIND("green gram sprouts ",C1517)),ISNUMBER(FIND("Cucurbita pepo",C1517)),ISNUMBER(FIND("bean ",C1517)),ISNUMBER(FIND("chloroplast",C1517)),ISNUMBER(FIND("chlorophyll",C1517)),ISNUMBER(FIND("seedling",C1517)),ISNUMBER(FIND("canola",C1517)),ISNUMBER(FIND("shoot",C1517)),ISNUMBER(FIND("photosynthes",C1517)),ISNUMBER(FIND(" leaves ",C1517)),,ISNUMBER(FIND("agriculture",C1517)),ISNUMBER(FIND(" crops ",C1517)))</f>
        <v>0</v>
      </c>
      <c r="AF1517" t="b">
        <f>OR(ISNUMBER(FIND("bacteria",C1517)),ISNUMBER(FIND("Bacteria",C1517)),ISNUMBER(FIND("Bacterium",C1517)),ISNUMBER(FIND("bacterium",C1517)),ISNUMBER(FIND(" coli ",C1517)))</f>
        <v>0</v>
      </c>
      <c r="AG1517" t="b">
        <f>OR(ISNUMBER(FIND("fungi",C1517)),ISNUMBER(FIND("Fungi",C1517)),ISNUMBER(FIND("fungus",C1517)),ISNUMBER(FIND("Fungus",C1517)),ISNUMBER(FIND("mushroom",C1517)),ISNUMBER(FIND("Mushroom",C1517)),ISNUMBER(FIND(" mold ",C1517)))</f>
        <v>0</v>
      </c>
      <c r="AH1517" t="b">
        <f>OR(ISNUMBER(FIND("Pig ",C1517)),ISNUMBER(FIND("pig ",C1517)),ISNUMBER(FIND("Pigs ",C1517)),ISNUMBER(FIND("pigs ",C1517)))</f>
        <v>0</v>
      </c>
      <c r="AI1517" t="b">
        <f>OR(ISNUMBER(FIND(" C. elegans",C1517)),ISNUMBER(FIND("Caenorhabditis elegans",C1517)),ISNUMBER(FIND("earthworms",C1517)),ISNUMBER(FIND(" Ficopomatus enigmaticus",C1517)),ISNUMBER(FIND("larva",C1517)),ISNUMBER(FIND("Lumbriculus variegatus",C1517)),ISNUMBER(FIND("nematode",C1517)))</f>
        <v>0</v>
      </c>
      <c r="AJ1517" t="b">
        <f>NOT(OR(AA1517,AB1517,AC1517,AD1517,AE1517,AF1517,AG1517,AH1517,AI1517))</f>
        <v>0</v>
      </c>
      <c r="AL1517" t="b">
        <f>OR(AA1517,AB1517,AD1517,AE1517,AF1517,AG1517,AH1517,AI1517)</f>
        <v>1</v>
      </c>
      <c r="AM1517" t="b">
        <f>IF(Table1[[#This Row],[In vivo?]],IF(Table1[[#This Row],[Cell]],FALSE,TRUE),FALSE)</f>
        <v>0</v>
      </c>
      <c r="AN1517" t="b">
        <f>AND(AC1517,AL1517)</f>
        <v>1</v>
      </c>
      <c r="AO1517" t="b">
        <f>IF(Table1[[#This Row],[Cell]],IF(Table1[[#This Row],[In vivo?]],FALSE,TRUE),FALSE)</f>
        <v>0</v>
      </c>
      <c r="AP1517" t="b">
        <f>NOT(OR(Table1[[#This Row],[In vivo?]],Table1[[#This Row],[Only in Cell]]))</f>
        <v>0</v>
      </c>
      <c r="AQ1517" t="b">
        <f>IF(OR(Table1[[#This Row],[Rodents]],Table1[[#This Row],[Human]],Table1[[#This Row],[Pig]]),OR(ISNUMBER(FIND("pulmonary",C1517)),ISNUMBER(FIND("lung",C1517))),"NA")</f>
        <v>0</v>
      </c>
      <c r="AR1517" t="b">
        <f>IF(OR(Table1[[#This Row],[Rodents]],Table1[[#This Row],[Human]],Table1[[#This Row],[Pig]]),OR(ISNUMBER(FIND("skin",C1517)),ISNUMBER(FIND("dermal",C1517))),"NA")</f>
        <v>0</v>
      </c>
      <c r="AS1517" t="b">
        <f>IF(OR(Table1[[#This Row],[Rodents]],Table1[[#This Row],[Human]],Table1[[#This Row],[Pig]]),OR(ISNUMBER(FIND("liver",C1517)),ISNUMBER(FIND("hepat",C1517))),"NA")</f>
        <v>1</v>
      </c>
      <c r="AT1517" t="b">
        <f>IF(OR(Table1[[#This Row],[Rodents]],Table1[[#This Row],[Human]],Table1[[#This Row],[Pig]]),OR(ISNUMBER(FIND("kidney",C1517)),ISNUMBER(FIND("neph",C1517))),"NA")</f>
        <v>0</v>
      </c>
      <c r="AU1517" t="b">
        <f>IF(OR(Table1[[#This Row],[Rodents]],Table1[[#This Row],[Human]],Table1[[#This Row],[Pig]]),OR(ISNUMBER(FIND("brain",C1517)),ISNUMBER(FIND("neur",C1517)),ISNUMBER(FIND("nerv",C1517))),"NA")</f>
        <v>1</v>
      </c>
      <c r="AV1517" t="b">
        <f>IF(OR(Table1[[#This Row],[Rodents]],Table1[[#This Row],[Human]],Table1[[#This Row],[Pig]]),OR(ISNUMBER(FIND("heart",C1517)),ISNUMBER(FIND("cardi",C1517))),"NA")</f>
        <v>0</v>
      </c>
      <c r="AW1517" t="b">
        <f>IF(OR(Table1[[#This Row],[Rodents]],Table1[[#This Row],[Human]],Table1[[#This Row],[Pig]]),OR(ISNUMBER(FIND("gastro",C1517)),ISNUMBER(FIND("intesti",C1517)),ISNUMBER(FIND("stomach",C1517))),"NA")</f>
        <v>0</v>
      </c>
      <c r="AX1517" t="b">
        <f>IF(OR(Table1[[#This Row],[Rodents]],Table1[[#This Row],[Human]],Table1[[#This Row],[Pig]]),NOT(OR(AQ1517,AR1517,AS1517,AT1517,AU1517,AV1517,AW1517)),"NA")</f>
        <v>0</v>
      </c>
      <c r="AY1517" t="b">
        <f>OR(ISNUMBER(FIND("SWCNT",C1517)),ISNUMBER(FIND("SWNT",C1517)),ISNUMBER(FIND("single-wall",C1517)),ISNUMBER(FIND("single wall",C1517)),ISNUMBER(FIND("Single wall",C1517)),ISNUMBER(FIND("Single-wall",C1517)),ISNUMBER(FIND("SWCNT",B1517)),ISNUMBER(FIND("SWNT",B1517)),ISNUMBER(FIND("single-wall",B1517)),ISNUMBER(FIND("single wall",B1517)),ISNUMBER(FIND("Single-wall",B1517)),ISNUMBER(FIND("Single wall",B1517)))</f>
        <v>0</v>
      </c>
      <c r="AZ1517" t="b">
        <f>OR(ISNUMBER(FIND("MWCNT",C1517)),ISNUMBER(FIND("MWNT",C1517)),ISNUMBER(FIND("multi-wall",C1517)),ISNUMBER(FIND("multi wall",C1517)),ISNUMBER(FIND("multiwall",C1517)),ISNUMBER(FIND("Multi-wall",C1517)),ISNUMBER(FIND("Multi wall",C1517)),ISNUMBER(FIND("Multiwall",C1517)),ISNUMBER(FIND("MWCNT",B1517)),ISNUMBER(FIND("MWNT",B1517)),ISNUMBER(FIND("multi-wall",B1517)),ISNUMBER(FIND("multi wall",B1517)),ISNUMBER(FIND("multiwall",B1517)),ISNUMBER(FIND("Multi-wall",B1517)),ISNUMBER(FIND("Multi wall",B1517)),ISNUMBER(FIND("Multiwall",B1517)),ISNUMBER(FIND("Double-wall",B1517)),ISNUMBER(FIND("Double wall",B1517)),ISNUMBER(FIND("Doublewall",B1517)),ISNUMBER(FIND("double-wall",B1517)),ISNUMBER(FIND("double wall",B1517)),ISNUMBER(FIND("doublewall",B1517)))</f>
        <v>1</v>
      </c>
      <c r="BA1517" t="b">
        <f>AND(Table1[[#This Row],[SWCNT]],Table1[[#This Row],[MWCNT]])</f>
        <v>0</v>
      </c>
      <c r="BB1517" t="b">
        <f>IF(Table1[[#This Row],[SWCNT]]=TRUE,FALSE,IF(Table1[[#This Row],[MWCNT]]=TRUE,FALSE,TRUE))</f>
        <v>0</v>
      </c>
      <c r="BC1517" s="18"/>
    </row>
    <row r="1518" spans="1:55" ht="74">
      <c r="A1518" t="s">
        <v>2997</v>
      </c>
      <c r="B1518" s="2" t="s">
        <v>2998</v>
      </c>
      <c r="C1518" s="16" t="s">
        <v>2999</v>
      </c>
      <c r="D1518" s="17" t="s">
        <v>1769</v>
      </c>
      <c r="E1518" s="2">
        <v>2015</v>
      </c>
      <c r="F1518" t="b">
        <f>OR(ISNUMBER(FIND("cytotoxic",C1518)),ISNUMBER(FIND("Cytotoxic",C1518)),ISNUMBER(FIND("cellular toxicity",C1518)),ISNUMBER(FIND("cell death",C1518)),ISNUMBER(FIND("viable",C1518)),ISNUMBER(FIND("phytotoxic",C1518)),ISNUMBER(FIND("acute toxicity",C1518)),ISNUMBER(FIND("MTT",C1518)),ISNUMBER(FIND("survival",C1518)),ISNUMBER(FIND("prolifer",C1518)),ISNUMBER(FIND("apoptosis",C1518)),ISNUMBER(FIND("neurotoxic",C1518)),ISNUMBER(FIND("  lysis ",C1518)),ISNUMBER(FIND("necrosis",C1518)),ISNUMBER(FIND("cellular death",C1518))*3,ISNUMBER(FIND("LDH",C1518)),ISNUMBER(FIND("Acute toxicity",C1518)))</f>
        <v>1</v>
      </c>
      <c r="G1518" t="b">
        <f>OR(ISNUMBER(FIND("genotoxic",C1518)),ISNUMBER(FIND("genotoxicity",C1518)),ISNUMBER(FIND("DNA damage",C1518)),ISNUMBER(FIND("DNA",C1518)),ISNUMBER(FIND("RNA",C1518)),ISNUMBER(FIND("mesothelioma",C1518)),ISNUMBER(FIND("carcino",C1518)),ISNUMBER(FIND("mutagen",C1518)),ISNUMBER(FIND("genetic",C1518)))</f>
        <v>0</v>
      </c>
      <c r="H1518" t="b">
        <f>OR(ISNUMBER(FIND("inflammatory",C1518)),ISNUMBER(FIND("inflamm",C1518)))</f>
        <v>0</v>
      </c>
      <c r="I1518" t="b">
        <f>OR(ISNUMBER(FIND("immune",C1518)),ISNUMBER(FIND("immunological",C1518)),ISNUMBER(FIND("interleuk",C1518)),ISNUMBER(FIND("platelet activation",C1518)),ISNUMBER(FIND("monocyte",C1518)),ISNUMBER(FIND("leukocyte",C1518)),ISNUMBER(FIND("cytokine",C1518)),ISNUMBER(FIND("CD4",C1518)),ISNUMBER(FIND("CD8",C1518)),ISNUMBER(FIND("T-cell",C1518)))</f>
        <v>0</v>
      </c>
      <c r="J1518" t="b">
        <f>OR(ISNUMBER(FIND("reactive oxygen",C1518)),ISNUMBER(FIND("ROS",C1518)),ISNUMBER(FIND("free radical",C1518)),ISNUMBER(FIND("oxidative stress",C1518)),ISNUMBER(FIND("peroxid",C1518)),ISNUMBER(FIND("oxidative",C1518)),ISNUMBER(FIND("antioxid",C1518)))</f>
        <v>0</v>
      </c>
      <c r="K1518" t="b">
        <f>OR(ISNUMBER(FIND("autophag",C1518)))</f>
        <v>0</v>
      </c>
      <c r="L1518" t="b">
        <f>OR(ISNUMBER(FIND("morpholog",C1518)))</f>
        <v>0</v>
      </c>
      <c r="M1518" t="b">
        <f>OR(ISNUMBER(FIND("fibrosis",C1518)),ISNUMBER(FIND("Fibrosis",C1518)),ISNUMBER(FIND("fibrot",C1518)))</f>
        <v>0</v>
      </c>
      <c r="N1518" t="b">
        <f>OR(ISNUMBER(FIND("offspring",C1518)),ISNUMBER(FIND("Parental",C1518)),ISNUMBER(FIND("parental",C1518)),ISNUMBER(FIND("germline",C1518)),ISNUMBER(FIND("reproduc",C1518)),ISNUMBER(FIND("embryo",C1518)))</f>
        <v>0</v>
      </c>
      <c r="O1518" t="b">
        <f>OR(ISNUMBER(FIND("metabol",C1518)),ISNUMBER(FIND("Metabol",C1518)),ISNUMBER(FIND("digest",C1518)),ISNUMBER(FIND("mitochon",C1518)))</f>
        <v>0</v>
      </c>
      <c r="P1518" t="b">
        <f>OR(ISNUMBER(FIND("ecotox",C1518)),ISNUMBER(FIND("Ecotox",B1518)),ISNUMBER(FIND("ecotox",B1518)),ISNUMBER(FIND("Ecotox",C1518)))</f>
        <v>0</v>
      </c>
      <c r="Q1518" t="b">
        <f>OR(ISNUMBER(FIND("Bioaccum",C1518)),ISNUMBER(FIND("bioaccum",C1518)),ISNUMBER(FIND("accum",C1518)))</f>
        <v>0</v>
      </c>
      <c r="R1518" t="b">
        <f>OR(ISNUMBER(FIND("Occupation",C1518)),ISNUMBER(FIND("occupation",C1518)),ISNUMBER(FIND("worker",C1518)),ISNUMBER(FIND("workforce",C1518)))</f>
        <v>0</v>
      </c>
      <c r="S1518" t="b">
        <f>NOT(OR(F1518,G1518,H1518,I1518,J1518,K1518,L1518,M1518,N1518,O1518,P1518,Q1518,R1518))</f>
        <v>0</v>
      </c>
      <c r="U1518" t="b">
        <f>OR(Table1[[#This Row],[Inflammation]],Table1[[#This Row],[Immune]])</f>
        <v>0</v>
      </c>
      <c r="V1518" t="str">
        <f>IF(OR(Table1[[#This Row],[Rodents]],Table1[[#This Row],[Human]],Table1[[#This Row],[Pig]]),OR(ISNUMBER(FIND("intratrach",C1518)),ISNUMBER(FIND("nasal ",C1518)),ISNUMBER(FIND("instill",C1518))),"NA")</f>
        <v>NA</v>
      </c>
      <c r="W1518" t="str">
        <f>IF(OR(Table1[[#This Row],[Rodents]],Table1[[#This Row],[Human]],Table1[[#This Row],[Pig]]),OR(ISNUMBER(FIND("dermal",C1518)),ISNUMBER(FIND("skin ",C1518))),"NA")</f>
        <v>NA</v>
      </c>
      <c r="X1518" t="str">
        <f>IF(OR(Table1[[#This Row],[Rodents]],Table1[[#This Row],[Human]],Table1[[#This Row],[Pig]]),OR(ISNUMBER(FIND("injected",C1518)),ISNUMBER(FIND("periton",C1518)),ISNUMBER(FIND("intrascrot",C1518))),"NA")</f>
        <v>NA</v>
      </c>
      <c r="Y1518" t="str">
        <f>IF(OR(Table1[[#This Row],[Rodents]],Table1[[#This Row],[Human]],Table1[[#This Row],[Pig]]),NOT(OR(Table1[[#This Row],[Inhaled/Intratracheal/intranasal]],Table1[[#This Row],[Dermal]],Table1[[#This Row],[Injected]])),"NA")</f>
        <v>NA</v>
      </c>
      <c r="AA1518" t="b">
        <f>OR(ISNUMBER(FIND("fish ",C1518)),ISNUMBER(FIND("Fish ",C1518)),ISNUMBER(FIND("aquatic",C1518)),ISNUMBER(FIND("daphnids",C1518)),ISNUMBER(FIND("Carcinus maenas",C1518)),ISNUMBER(FIND("Daphnia",C1518)),ISNUMBER(FIND("Ruditapes philippinarum",C1518)),ISNUMBER(FIND("daphnia",C1518)),ISNUMBER(FIND("marine",C1518)),ISNUMBER(FIND("mussel",C1518)),ISNUMBER(FIND("algae",C1518)),ISNUMBER(FIND("Donax faba",C1518)),ISNUMBER(FIND("estuarine",C1518)),ISNUMBER(FIND("snail",C1518)),ISNUMBER(FIND("Prorocentrum donghaiense",C1518)) )</f>
        <v>0</v>
      </c>
      <c r="AB1518" t="b">
        <f>OR(ISNUMBER(FIND(" rat ",C1518)),ISNUMBER(FIND(" rats ",C1518)),ISNUMBER(FIND(" Rats ",C1518)),ISNUMBER(FIND(" Rat ",C1518)),ISNUMBER(FIND(" rat.",C1518)),ISNUMBER(FIND(" rats.",C1518)),ISNUMBER(FIND("mouse",C1518)),ISNUMBER(FIND("mice",C1518)), ISNUMBER(FIND(" Mice",C1518)))</f>
        <v>0</v>
      </c>
      <c r="AC1518" t="b">
        <f>OR(ISNUMBER(FIND(" cell ",C1518)),ISNUMBER(FIND("fibroblast",C1518)),ISNUMBER(FIND("macrophage",C1518)),ISNUMBER(FIND("epithelial",C1518)),ISNUMBER(FIND("endothelial",C1518)),ISNUMBER(FIND("neuron",C1518)),ISNUMBER(FIND(" cells ",C1518)),ISNUMBER(FIND("RBC",C1518)),ISNUMBER(FIND("mitochond",C1518)),ISNUMBER(FIND("adipocyte",C1518)),ISNUMBER(FIND("osteo",C1518)),ISNUMBER(FIND("keratin",C1518)),ISNUMBER(FIND(" cell's ",C1518)),ISNUMBER(FIND("eukary",C1518)),ISNUMBER(FIND("sperm",C1518)))</f>
        <v>1</v>
      </c>
      <c r="AD1518" t="b">
        <f>OR(ISNUMBER(FIND("human",B1518)),ISNUMBER(FIND("workers",B1518)),ISNUMBER(FIND("workforces",B1518)),ISNUMBER(FIND("occupational",B1518)),ISNUMBER(FIND("Case report",B1518)),ISNUMBER(FIND("Workplaces",B1518)),ISNUMBER(FIND("worker",B1518)))</f>
        <v>0</v>
      </c>
      <c r="AE1518" t="b">
        <f>OR(ISNUMBER(FIND(" plant ",C1518)),ISNUMBER(FIND("Plant ",C1518)),ISNUMBER(FIND("tomato",C1518)),ISNUMBER(FIND("plants",C1518)),ISNUMBER(FIND("Plants",C1518)),ISNUMBER(FIND("algae",C1518)),ISNUMBER(FIND("lettuce",C1518)),ISNUMBER(FIND("green gram sprouts ",C1518)),ISNUMBER(FIND("Cucurbita pepo",C1518)),ISNUMBER(FIND("bean ",C1518)),ISNUMBER(FIND("chloroplast",C1518)),ISNUMBER(FIND("chlorophyll",C1518)),ISNUMBER(FIND("seedling",C1518)),ISNUMBER(FIND("canola",C1518)),ISNUMBER(FIND("shoot",C1518)),ISNUMBER(FIND("photosynthes",C1518)),ISNUMBER(FIND(" leaves ",C1518)),,ISNUMBER(FIND("agriculture",C1518)),ISNUMBER(FIND(" crops ",C1518)))</f>
        <v>0</v>
      </c>
      <c r="AF1518" t="b">
        <f>OR(ISNUMBER(FIND("bacteria",C1518)),ISNUMBER(FIND("Bacteria",C1518)),ISNUMBER(FIND("Bacterium",C1518)),ISNUMBER(FIND("bacterium",C1518)),ISNUMBER(FIND(" coli ",C1518)))</f>
        <v>0</v>
      </c>
      <c r="AG1518" t="b">
        <f>OR(ISNUMBER(FIND("fungi",C1518)),ISNUMBER(FIND("Fungi",C1518)),ISNUMBER(FIND("fungus",C1518)),ISNUMBER(FIND("Fungus",C1518)),ISNUMBER(FIND("mushroom",C1518)),ISNUMBER(FIND("Mushroom",C1518)),ISNUMBER(FIND(" mold ",C1518)))</f>
        <v>0</v>
      </c>
      <c r="AH1518" t="b">
        <f>OR(ISNUMBER(FIND("Pig ",C1518)),ISNUMBER(FIND("pig ",C1518)),ISNUMBER(FIND("Pigs ",C1518)),ISNUMBER(FIND("pigs ",C1518)))</f>
        <v>0</v>
      </c>
      <c r="AI1518" t="b">
        <f>OR(ISNUMBER(FIND(" C. elegans",C1518)),ISNUMBER(FIND("Caenorhabditis elegans",C1518)),ISNUMBER(FIND("earthworms",C1518)),ISNUMBER(FIND(" Ficopomatus enigmaticus",C1518)),ISNUMBER(FIND("larva",C1518)),ISNUMBER(FIND("Lumbriculus variegatus",C1518)),ISNUMBER(FIND("nematode",C1518)))</f>
        <v>0</v>
      </c>
      <c r="AJ1518" t="b">
        <f>NOT(OR(AA1518,AB1518,AC1518,AD1518,AE1518,AF1518,AG1518,AH1518,AI1518))</f>
        <v>0</v>
      </c>
      <c r="AL1518" t="b">
        <f>OR(AA1518,AB1518,AD1518,AE1518,AF1518,AG1518,AH1518,AI1518)</f>
        <v>0</v>
      </c>
      <c r="AM1518" t="b">
        <f>IF(Table1[[#This Row],[In vivo?]],IF(Table1[[#This Row],[Cell]],FALSE,TRUE),FALSE)</f>
        <v>0</v>
      </c>
      <c r="AN1518" t="b">
        <f>AND(AC1518,AL1518)</f>
        <v>0</v>
      </c>
      <c r="AO1518" t="b">
        <f>IF(Table1[[#This Row],[Cell]],IF(Table1[[#This Row],[In vivo?]],FALSE,TRUE),FALSE)</f>
        <v>1</v>
      </c>
      <c r="AP1518" t="b">
        <f>NOT(OR(Table1[[#This Row],[In vivo?]],Table1[[#This Row],[Only in Cell]]))</f>
        <v>0</v>
      </c>
      <c r="AQ1518" t="str">
        <f>IF(OR(Table1[[#This Row],[Rodents]],Table1[[#This Row],[Human]],Table1[[#This Row],[Pig]]),OR(ISNUMBER(FIND("pulmonary",C1518)),ISNUMBER(FIND("lung",C1518))),"NA")</f>
        <v>NA</v>
      </c>
      <c r="AR1518" t="str">
        <f>IF(OR(Table1[[#This Row],[Rodents]],Table1[[#This Row],[Human]],Table1[[#This Row],[Pig]]),OR(ISNUMBER(FIND("skin",C1518)),ISNUMBER(FIND("dermal",C1518))),"NA")</f>
        <v>NA</v>
      </c>
      <c r="AS1518" t="str">
        <f>IF(OR(Table1[[#This Row],[Rodents]],Table1[[#This Row],[Human]],Table1[[#This Row],[Pig]]),OR(ISNUMBER(FIND("liver",C1518)),ISNUMBER(FIND("hepat",C1518))),"NA")</f>
        <v>NA</v>
      </c>
      <c r="AT1518" t="str">
        <f>IF(OR(Table1[[#This Row],[Rodents]],Table1[[#This Row],[Human]],Table1[[#This Row],[Pig]]),OR(ISNUMBER(FIND("kidney",C1518)),ISNUMBER(FIND("neph",C1518))),"NA")</f>
        <v>NA</v>
      </c>
      <c r="AU1518" t="str">
        <f>IF(OR(Table1[[#This Row],[Rodents]],Table1[[#This Row],[Human]],Table1[[#This Row],[Pig]]),OR(ISNUMBER(FIND("brain",C1518)),ISNUMBER(FIND("neur",C1518)),ISNUMBER(FIND("nerv",C1518))),"NA")</f>
        <v>NA</v>
      </c>
      <c r="AV1518" t="str">
        <f>IF(OR(Table1[[#This Row],[Rodents]],Table1[[#This Row],[Human]],Table1[[#This Row],[Pig]]),OR(ISNUMBER(FIND("heart",C1518)),ISNUMBER(FIND("cardi",C1518))),"NA")</f>
        <v>NA</v>
      </c>
      <c r="AW1518" t="str">
        <f>IF(OR(Table1[[#This Row],[Rodents]],Table1[[#This Row],[Human]],Table1[[#This Row],[Pig]]),OR(ISNUMBER(FIND("gastro",C1518)),ISNUMBER(FIND("intesti",C1518)),ISNUMBER(FIND("stomach",C1518))),"NA")</f>
        <v>NA</v>
      </c>
      <c r="AX1518" t="str">
        <f>IF(OR(Table1[[#This Row],[Rodents]],Table1[[#This Row],[Human]],Table1[[#This Row],[Pig]]),NOT(OR(AQ1518,AR1518,AS1518,AT1518,AU1518,AV1518,AW1518)),"NA")</f>
        <v>NA</v>
      </c>
      <c r="AY1518" t="b">
        <f>OR(ISNUMBER(FIND("SWCNT",C1518)),ISNUMBER(FIND("SWNT",C1518)),ISNUMBER(FIND("single-wall",C1518)),ISNUMBER(FIND("single wall",C1518)),ISNUMBER(FIND("Single wall",C1518)),ISNUMBER(FIND("Single-wall",C1518)),ISNUMBER(FIND("SWCNT",B1518)),ISNUMBER(FIND("SWNT",B1518)),ISNUMBER(FIND("single-wall",B1518)),ISNUMBER(FIND("single wall",B1518)),ISNUMBER(FIND("Single-wall",B1518)),ISNUMBER(FIND("Single wall",B1518)))</f>
        <v>0</v>
      </c>
      <c r="AZ1518" t="b">
        <f>OR(ISNUMBER(FIND("MWCNT",C1518)),ISNUMBER(FIND("MWNT",C1518)),ISNUMBER(FIND("multi-wall",C1518)),ISNUMBER(FIND("multi wall",C1518)),ISNUMBER(FIND("multiwall",C1518)),ISNUMBER(FIND("Multi-wall",C1518)),ISNUMBER(FIND("Multi wall",C1518)),ISNUMBER(FIND("Multiwall",C1518)),ISNUMBER(FIND("MWCNT",B1518)),ISNUMBER(FIND("MWNT",B1518)),ISNUMBER(FIND("multi-wall",B1518)),ISNUMBER(FIND("multi wall",B1518)),ISNUMBER(FIND("multiwall",B1518)),ISNUMBER(FIND("Multi-wall",B1518)),ISNUMBER(FIND("Multi wall",B1518)),ISNUMBER(FIND("Multiwall",B1518)),ISNUMBER(FIND("Double-wall",B1518)),ISNUMBER(FIND("Double wall",B1518)),ISNUMBER(FIND("Doublewall",B1518)),ISNUMBER(FIND("double-wall",B1518)),ISNUMBER(FIND("double wall",B1518)),ISNUMBER(FIND("doublewall",B1518)))</f>
        <v>1</v>
      </c>
      <c r="BA1518" t="b">
        <f>AND(Table1[[#This Row],[SWCNT]],Table1[[#This Row],[MWCNT]])</f>
        <v>0</v>
      </c>
      <c r="BB1518" t="b">
        <f>IF(Table1[[#This Row],[SWCNT]]=TRUE,FALSE,IF(Table1[[#This Row],[MWCNT]]=TRUE,FALSE,TRUE))</f>
        <v>0</v>
      </c>
      <c r="BC1518" s="18"/>
    </row>
    <row r="1519" spans="1:55" ht="259">
      <c r="A1519" t="s">
        <v>3000</v>
      </c>
      <c r="B1519" s="2" t="s">
        <v>3004</v>
      </c>
      <c r="C1519" s="16" t="s">
        <v>3008</v>
      </c>
      <c r="D1519" s="17" t="s">
        <v>403</v>
      </c>
      <c r="E1519" s="2">
        <v>2015</v>
      </c>
      <c r="F1519" t="b">
        <f>OR(ISNUMBER(FIND("cytotoxic",C1519)),ISNUMBER(FIND("Cytotoxic",C1519)),ISNUMBER(FIND("cellular toxicity",C1519)),ISNUMBER(FIND("cell death",C1519)),ISNUMBER(FIND("viable",C1519)),ISNUMBER(FIND("phytotoxic",C1519)),ISNUMBER(FIND("acute toxicity",C1519)),ISNUMBER(FIND("MTT",C1519)),ISNUMBER(FIND("survival",C1519)),ISNUMBER(FIND("prolifer",C1519)),ISNUMBER(FIND("apoptosis",C1519)),ISNUMBER(FIND("neurotoxic",C1519)),ISNUMBER(FIND("  lysis ",C1519)),ISNUMBER(FIND("necrosis",C1519)),ISNUMBER(FIND("cellular death",C1519))*3,ISNUMBER(FIND("LDH",C1519)),ISNUMBER(FIND("Acute toxicity",C1519)))</f>
        <v>1</v>
      </c>
      <c r="G1519" t="b">
        <f>OR(ISNUMBER(FIND("genotoxic",C1519)),ISNUMBER(FIND("genotoxicity",C1519)),ISNUMBER(FIND("DNA damage",C1519)),ISNUMBER(FIND("DNA",C1519)),ISNUMBER(FIND("RNA",C1519)),ISNUMBER(FIND("mesothelioma",C1519)),ISNUMBER(FIND("carcino",C1519)),ISNUMBER(FIND("mutagen",C1519)),ISNUMBER(FIND("genetic",C1519)))</f>
        <v>1</v>
      </c>
      <c r="H1519" t="b">
        <f>OR(ISNUMBER(FIND("inflammatory",C1519)),ISNUMBER(FIND("inflamm",C1519)))</f>
        <v>0</v>
      </c>
      <c r="I1519" t="b">
        <f>OR(ISNUMBER(FIND("immune",C1519)),ISNUMBER(FIND("immunological",C1519)),ISNUMBER(FIND("interleuk",C1519)),ISNUMBER(FIND("platelet activation",C1519)),ISNUMBER(FIND("monocyte",C1519)),ISNUMBER(FIND("leukocyte",C1519)),ISNUMBER(FIND("cytokine",C1519)),ISNUMBER(FIND("CD4",C1519)),ISNUMBER(FIND("CD8",C1519)),ISNUMBER(FIND("T-cell",C1519)))</f>
        <v>0</v>
      </c>
      <c r="J1519" t="b">
        <f>OR(ISNUMBER(FIND("reactive oxygen",C1519)),ISNUMBER(FIND("ROS",C1519)),ISNUMBER(FIND("free radical",C1519)),ISNUMBER(FIND("oxidative stress",C1519)),ISNUMBER(FIND("peroxid",C1519)),ISNUMBER(FIND("oxidative",C1519)),ISNUMBER(FIND("antioxid",C1519)))</f>
        <v>1</v>
      </c>
      <c r="K1519" t="b">
        <f>OR(ISNUMBER(FIND("autophag",C1519)))</f>
        <v>0</v>
      </c>
      <c r="L1519" t="b">
        <f>OR(ISNUMBER(FIND("morpholog",C1519)))</f>
        <v>0</v>
      </c>
      <c r="M1519" t="b">
        <f>OR(ISNUMBER(FIND("fibrosis",C1519)),ISNUMBER(FIND("Fibrosis",C1519)),ISNUMBER(FIND("fibrot",C1519)))</f>
        <v>0</v>
      </c>
      <c r="N1519" t="b">
        <f>OR(ISNUMBER(FIND("offspring",C1519)),ISNUMBER(FIND("Parental",C1519)),ISNUMBER(FIND("parental",C1519)),ISNUMBER(FIND("germline",C1519)),ISNUMBER(FIND("reproduc",C1519)),ISNUMBER(FIND("embryo",C1519)))</f>
        <v>0</v>
      </c>
      <c r="O1519" t="b">
        <f>OR(ISNUMBER(FIND("metabol",C1519)),ISNUMBER(FIND("Metabol",C1519)),ISNUMBER(FIND("digest",C1519)),ISNUMBER(FIND("mitochon",C1519)))</f>
        <v>0</v>
      </c>
      <c r="P1519" t="b">
        <f>OR(ISNUMBER(FIND("ecotox",C1519)),ISNUMBER(FIND("Ecotox",B1519)),ISNUMBER(FIND("ecotox",B1519)),ISNUMBER(FIND("Ecotox",C1519)))</f>
        <v>0</v>
      </c>
      <c r="Q1519" t="b">
        <f>OR(ISNUMBER(FIND("Bioaccum",C1519)),ISNUMBER(FIND("bioaccum",C1519)),ISNUMBER(FIND("accum",C1519)))</f>
        <v>0</v>
      </c>
      <c r="R1519" t="b">
        <f>OR(ISNUMBER(FIND("Occupation",C1519)),ISNUMBER(FIND("occupation",C1519)),ISNUMBER(FIND("worker",C1519)),ISNUMBER(FIND("workforce",C1519)))</f>
        <v>0</v>
      </c>
      <c r="S1519" t="b">
        <f>NOT(OR(F1519,G1519,H1519,I1519,J1519,K1519,L1519,M1519,N1519,O1519,P1519,Q1519,R1519))</f>
        <v>0</v>
      </c>
      <c r="U1519" t="b">
        <f>OR(Table1[[#This Row],[Inflammation]],Table1[[#This Row],[Immune]])</f>
        <v>0</v>
      </c>
      <c r="V1519" t="str">
        <f>IF(OR(Table1[[#This Row],[Rodents]],Table1[[#This Row],[Human]],Table1[[#This Row],[Pig]]),OR(ISNUMBER(FIND("intratrach",C1519)),ISNUMBER(FIND("nasal ",C1519)),ISNUMBER(FIND("instill",C1519))),"NA")</f>
        <v>NA</v>
      </c>
      <c r="W1519" t="str">
        <f>IF(OR(Table1[[#This Row],[Rodents]],Table1[[#This Row],[Human]],Table1[[#This Row],[Pig]]),OR(ISNUMBER(FIND("dermal",C1519)),ISNUMBER(FIND("skin ",C1519))),"NA")</f>
        <v>NA</v>
      </c>
      <c r="X1519" t="str">
        <f>IF(OR(Table1[[#This Row],[Rodents]],Table1[[#This Row],[Human]],Table1[[#This Row],[Pig]]),OR(ISNUMBER(FIND("injected",C1519)),ISNUMBER(FIND("periton",C1519)),ISNUMBER(FIND("intrascrot",C1519))),"NA")</f>
        <v>NA</v>
      </c>
      <c r="Y1519" t="str">
        <f>IF(OR(Table1[[#This Row],[Rodents]],Table1[[#This Row],[Human]],Table1[[#This Row],[Pig]]),NOT(OR(Table1[[#This Row],[Inhaled/Intratracheal/intranasal]],Table1[[#This Row],[Dermal]],Table1[[#This Row],[Injected]])),"NA")</f>
        <v>NA</v>
      </c>
      <c r="AA1519" t="b">
        <f>OR(ISNUMBER(FIND("fish ",C1519)),ISNUMBER(FIND("Fish ",C1519)),ISNUMBER(FIND("aquatic",C1519)),ISNUMBER(FIND("daphnids",C1519)),ISNUMBER(FIND("Carcinus maenas",C1519)),ISNUMBER(FIND("Daphnia",C1519)),ISNUMBER(FIND("Ruditapes philippinarum",C1519)),ISNUMBER(FIND("daphnia",C1519)),ISNUMBER(FIND("marine",C1519)),ISNUMBER(FIND("mussel",C1519)),ISNUMBER(FIND("algae",C1519)),ISNUMBER(FIND("Donax faba",C1519)),ISNUMBER(FIND("estuarine",C1519)),ISNUMBER(FIND("snail",C1519)),ISNUMBER(FIND("Prorocentrum donghaiense",C1519)) )</f>
        <v>1</v>
      </c>
      <c r="AB1519" t="b">
        <f>OR(ISNUMBER(FIND(" rat ",C1519)),ISNUMBER(FIND(" rats ",C1519)),ISNUMBER(FIND(" Rats ",C1519)),ISNUMBER(FIND(" Rat ",C1519)),ISNUMBER(FIND(" rat.",C1519)),ISNUMBER(FIND(" rats.",C1519)),ISNUMBER(FIND("mouse",C1519)),ISNUMBER(FIND("mice",C1519)), ISNUMBER(FIND(" Mice",C1519)))</f>
        <v>0</v>
      </c>
      <c r="AC1519" t="b">
        <f>OR(ISNUMBER(FIND(" cell ",C1519)),ISNUMBER(FIND("fibroblast",C1519)),ISNUMBER(FIND("macrophage",C1519)),ISNUMBER(FIND("epithelial",C1519)),ISNUMBER(FIND("endothelial",C1519)),ISNUMBER(FIND("neuron",C1519)),ISNUMBER(FIND(" cells ",C1519)),ISNUMBER(FIND("RBC",C1519)),ISNUMBER(FIND("mitochond",C1519)),ISNUMBER(FIND("adipocyte",C1519)),ISNUMBER(FIND("osteo",C1519)),ISNUMBER(FIND("keratin",C1519)),ISNUMBER(FIND(" cell's ",C1519)),ISNUMBER(FIND("eukary",C1519)),ISNUMBER(FIND("sperm",C1519)))</f>
        <v>1</v>
      </c>
      <c r="AD1519" t="b">
        <f>OR(ISNUMBER(FIND("human",B1519)),ISNUMBER(FIND("workers",B1519)),ISNUMBER(FIND("workforces",B1519)),ISNUMBER(FIND("occupational",B1519)),ISNUMBER(FIND("Case report",B1519)),ISNUMBER(FIND("Workplaces",B1519)),ISNUMBER(FIND("worker",B1519)))</f>
        <v>0</v>
      </c>
      <c r="AE1519" t="b">
        <f>OR(ISNUMBER(FIND(" plant ",C1519)),ISNUMBER(FIND("Plant ",C1519)),ISNUMBER(FIND("tomato",C1519)),ISNUMBER(FIND("plants",C1519)),ISNUMBER(FIND("Plants",C1519)),ISNUMBER(FIND("algae",C1519)),ISNUMBER(FIND("lettuce",C1519)),ISNUMBER(FIND("green gram sprouts ",C1519)),ISNUMBER(FIND("Cucurbita pepo",C1519)),ISNUMBER(FIND("bean ",C1519)),ISNUMBER(FIND("chloroplast",C1519)),ISNUMBER(FIND("chlorophyll",C1519)),ISNUMBER(FIND("seedling",C1519)),ISNUMBER(FIND("canola",C1519)),ISNUMBER(FIND("shoot",C1519)),ISNUMBER(FIND("photosynthes",C1519)),ISNUMBER(FIND(" leaves ",C1519)),,ISNUMBER(FIND("agriculture",C1519)),ISNUMBER(FIND(" crops ",C1519)))</f>
        <v>0</v>
      </c>
      <c r="AF1519" t="b">
        <f>OR(ISNUMBER(FIND("bacteria",C1519)),ISNUMBER(FIND("Bacteria",C1519)),ISNUMBER(FIND("Bacterium",C1519)),ISNUMBER(FIND("bacterium",C1519)),ISNUMBER(FIND(" coli ",C1519)))</f>
        <v>0</v>
      </c>
      <c r="AG1519" t="b">
        <f>OR(ISNUMBER(FIND("fungi",C1519)),ISNUMBER(FIND("Fungi",C1519)),ISNUMBER(FIND("fungus",C1519)),ISNUMBER(FIND("Fungus",C1519)),ISNUMBER(FIND("mushroom",C1519)),ISNUMBER(FIND("Mushroom",C1519)),ISNUMBER(FIND(" mold ",C1519)))</f>
        <v>0</v>
      </c>
      <c r="AH1519" t="b">
        <f>OR(ISNUMBER(FIND("Pig ",C1519)),ISNUMBER(FIND("pig ",C1519)),ISNUMBER(FIND("Pigs ",C1519)),ISNUMBER(FIND("pigs ",C1519)))</f>
        <v>0</v>
      </c>
      <c r="AI1519" t="b">
        <f>OR(ISNUMBER(FIND(" C. elegans",C1519)),ISNUMBER(FIND("Caenorhabditis elegans",C1519)),ISNUMBER(FIND("earthworms",C1519)),ISNUMBER(FIND(" Ficopomatus enigmaticus",C1519)),ISNUMBER(FIND("larva",C1519)),ISNUMBER(FIND("Lumbriculus variegatus",C1519)),ISNUMBER(FIND("nematode",C1519)))</f>
        <v>1</v>
      </c>
      <c r="AJ1519" t="b">
        <f>NOT(OR(AA1519,AB1519,AC1519,AD1519,AE1519,AF1519,AG1519,AH1519,AI1519))</f>
        <v>0</v>
      </c>
      <c r="AL1519" t="b">
        <f>OR(AA1519,AB1519,AD1519,AE1519,AF1519,AG1519,AH1519,AI1519)</f>
        <v>1</v>
      </c>
      <c r="AM1519" t="b">
        <f>IF(Table1[[#This Row],[In vivo?]],IF(Table1[[#This Row],[Cell]],FALSE,TRUE),FALSE)</f>
        <v>0</v>
      </c>
      <c r="AN1519" t="b">
        <f>AND(AC1519,AL1519)</f>
        <v>1</v>
      </c>
      <c r="AO1519" t="b">
        <f>IF(Table1[[#This Row],[Cell]],IF(Table1[[#This Row],[In vivo?]],FALSE,TRUE),FALSE)</f>
        <v>0</v>
      </c>
      <c r="AP1519" t="b">
        <f>NOT(OR(Table1[[#This Row],[In vivo?]],Table1[[#This Row],[Only in Cell]]))</f>
        <v>0</v>
      </c>
      <c r="AQ1519" t="str">
        <f>IF(OR(Table1[[#This Row],[Rodents]],Table1[[#This Row],[Human]],Table1[[#This Row],[Pig]]),OR(ISNUMBER(FIND("pulmonary",C1519)),ISNUMBER(FIND("lung",C1519))),"NA")</f>
        <v>NA</v>
      </c>
      <c r="AR1519" t="str">
        <f>IF(OR(Table1[[#This Row],[Rodents]],Table1[[#This Row],[Human]],Table1[[#This Row],[Pig]]),OR(ISNUMBER(FIND("skin",C1519)),ISNUMBER(FIND("dermal",C1519))),"NA")</f>
        <v>NA</v>
      </c>
      <c r="AS1519" t="str">
        <f>IF(OR(Table1[[#This Row],[Rodents]],Table1[[#This Row],[Human]],Table1[[#This Row],[Pig]]),OR(ISNUMBER(FIND("liver",C1519)),ISNUMBER(FIND("hepat",C1519))),"NA")</f>
        <v>NA</v>
      </c>
      <c r="AT1519" t="str">
        <f>IF(OR(Table1[[#This Row],[Rodents]],Table1[[#This Row],[Human]],Table1[[#This Row],[Pig]]),OR(ISNUMBER(FIND("kidney",C1519)),ISNUMBER(FIND("neph",C1519))),"NA")</f>
        <v>NA</v>
      </c>
      <c r="AU1519" t="str">
        <f>IF(OR(Table1[[#This Row],[Rodents]],Table1[[#This Row],[Human]],Table1[[#This Row],[Pig]]),OR(ISNUMBER(FIND("brain",C1519)),ISNUMBER(FIND("neur",C1519)),ISNUMBER(FIND("nerv",C1519))),"NA")</f>
        <v>NA</v>
      </c>
      <c r="AV1519" t="str">
        <f>IF(OR(Table1[[#This Row],[Rodents]],Table1[[#This Row],[Human]],Table1[[#This Row],[Pig]]),OR(ISNUMBER(FIND("heart",C1519)),ISNUMBER(FIND("cardi",C1519))),"NA")</f>
        <v>NA</v>
      </c>
      <c r="AW1519" t="str">
        <f>IF(OR(Table1[[#This Row],[Rodents]],Table1[[#This Row],[Human]],Table1[[#This Row],[Pig]]),OR(ISNUMBER(FIND("gastro",C1519)),ISNUMBER(FIND("intesti",C1519)),ISNUMBER(FIND("stomach",C1519))),"NA")</f>
        <v>NA</v>
      </c>
      <c r="AX1519" t="str">
        <f>IF(OR(Table1[[#This Row],[Rodents]],Table1[[#This Row],[Human]],Table1[[#This Row],[Pig]]),NOT(OR(AQ1519,AR1519,AS1519,AT1519,AU1519,AV1519,AW1519)),"NA")</f>
        <v>NA</v>
      </c>
      <c r="AY1519" t="b">
        <f>OR(ISNUMBER(FIND("SWCNT",C1519)),ISNUMBER(FIND("SWNT",C1519)),ISNUMBER(FIND("single-wall",C1519)),ISNUMBER(FIND("single wall",C1519)),ISNUMBER(FIND("Single wall",C1519)),ISNUMBER(FIND("Single-wall",C1519)),ISNUMBER(FIND("SWCNT",B1519)),ISNUMBER(FIND("SWNT",B1519)),ISNUMBER(FIND("single-wall",B1519)),ISNUMBER(FIND("single wall",B1519)),ISNUMBER(FIND("Single-wall",B1519)),ISNUMBER(FIND("Single wall",B1519)))</f>
        <v>1</v>
      </c>
      <c r="AZ1519" t="b">
        <f>OR(ISNUMBER(FIND("MWCNT",C1519)),ISNUMBER(FIND("MWNT",C1519)),ISNUMBER(FIND("multi-wall",C1519)),ISNUMBER(FIND("multi wall",C1519)),ISNUMBER(FIND("multiwall",C1519)),ISNUMBER(FIND("Multi-wall",C1519)),ISNUMBER(FIND("Multi wall",C1519)),ISNUMBER(FIND("Multiwall",C1519)),ISNUMBER(FIND("MWCNT",B1519)),ISNUMBER(FIND("MWNT",B1519)),ISNUMBER(FIND("multi-wall",B1519)),ISNUMBER(FIND("multi wall",B1519)),ISNUMBER(FIND("multiwall",B1519)),ISNUMBER(FIND("Multi-wall",B1519)),ISNUMBER(FIND("Multi wall",B1519)),ISNUMBER(FIND("Multiwall",B1519)),ISNUMBER(FIND("Double-wall",B1519)),ISNUMBER(FIND("Double wall",B1519)),ISNUMBER(FIND("Doublewall",B1519)),ISNUMBER(FIND("double-wall",B1519)),ISNUMBER(FIND("double wall",B1519)),ISNUMBER(FIND("doublewall",B1519)))</f>
        <v>0</v>
      </c>
      <c r="BA1519" t="b">
        <f>AND(Table1[[#This Row],[SWCNT]],Table1[[#This Row],[MWCNT]])</f>
        <v>0</v>
      </c>
      <c r="BB1519" t="b">
        <f>IF(Table1[[#This Row],[SWCNT]]=TRUE,FALSE,IF(Table1[[#This Row],[MWCNT]]=TRUE,FALSE,TRUE))</f>
        <v>0</v>
      </c>
      <c r="BC1519" s="18"/>
    </row>
    <row r="1520" spans="1:55" ht="222">
      <c r="A1520" t="s">
        <v>3013</v>
      </c>
      <c r="B1520" s="2" t="s">
        <v>3015</v>
      </c>
      <c r="C1520" s="16" t="s">
        <v>3017</v>
      </c>
      <c r="D1520" s="17" t="s">
        <v>1302</v>
      </c>
      <c r="E1520" s="2">
        <v>2015</v>
      </c>
      <c r="F1520" t="b">
        <f>OR(ISNUMBER(FIND("cytotoxic",C1520)),ISNUMBER(FIND("Cytotoxic",C1520)),ISNUMBER(FIND("cellular toxicity",C1520)),ISNUMBER(FIND("cell death",C1520)),ISNUMBER(FIND("viable",C1520)),ISNUMBER(FIND("phytotoxic",C1520)),ISNUMBER(FIND("acute toxicity",C1520)),ISNUMBER(FIND("MTT",C1520)),ISNUMBER(FIND("survival",C1520)),ISNUMBER(FIND("prolifer",C1520)),ISNUMBER(FIND("apoptosis",C1520)),ISNUMBER(FIND("neurotoxic",C1520)),ISNUMBER(FIND("  lysis ",C1520)),ISNUMBER(FIND("necrosis",C1520)),ISNUMBER(FIND("cellular death",C1520))*3,ISNUMBER(FIND("LDH",C1520)),ISNUMBER(FIND("Acute toxicity",C1520)))</f>
        <v>0</v>
      </c>
      <c r="G1520" t="b">
        <f>OR(ISNUMBER(FIND("genotoxic",C1520)),ISNUMBER(FIND("genotoxicity",C1520)),ISNUMBER(FIND("DNA damage",C1520)),ISNUMBER(FIND("DNA",C1520)),ISNUMBER(FIND("RNA",C1520)),ISNUMBER(FIND("mesothelioma",C1520)),ISNUMBER(FIND("carcino",C1520)),ISNUMBER(FIND("mutagen",C1520)),ISNUMBER(FIND("genetic",C1520)))</f>
        <v>0</v>
      </c>
      <c r="H1520" t="b">
        <f>OR(ISNUMBER(FIND("inflammatory",C1520)),ISNUMBER(FIND("inflamm",C1520)))</f>
        <v>0</v>
      </c>
      <c r="I1520" t="b">
        <f>OR(ISNUMBER(FIND("immune",C1520)),ISNUMBER(FIND("immunological",C1520)),ISNUMBER(FIND("interleuk",C1520)),ISNUMBER(FIND("platelet activation",C1520)),ISNUMBER(FIND("monocyte",C1520)),ISNUMBER(FIND("leukocyte",C1520)),ISNUMBER(FIND("cytokine",C1520)),ISNUMBER(FIND("CD4",C1520)),ISNUMBER(FIND("CD8",C1520)),ISNUMBER(FIND("T-cell",C1520)))</f>
        <v>0</v>
      </c>
      <c r="J1520" t="b">
        <f>OR(ISNUMBER(FIND("reactive oxygen",C1520)),ISNUMBER(FIND("ROS",C1520)),ISNUMBER(FIND("free radical",C1520)),ISNUMBER(FIND("oxidative stress",C1520)),ISNUMBER(FIND("peroxid",C1520)),ISNUMBER(FIND("oxidative",C1520)),ISNUMBER(FIND("antioxid",C1520)))</f>
        <v>1</v>
      </c>
      <c r="K1520" t="b">
        <f>OR(ISNUMBER(FIND("autophag",C1520)))</f>
        <v>0</v>
      </c>
      <c r="L1520" t="b">
        <f>OR(ISNUMBER(FIND("morpholog",C1520)))</f>
        <v>0</v>
      </c>
      <c r="M1520" t="b">
        <f>OR(ISNUMBER(FIND("fibrosis",C1520)),ISNUMBER(FIND("Fibrosis",C1520)),ISNUMBER(FIND("fibrot",C1520)))</f>
        <v>0</v>
      </c>
      <c r="N1520" t="b">
        <f>OR(ISNUMBER(FIND("offspring",C1520)),ISNUMBER(FIND("Parental",C1520)),ISNUMBER(FIND("parental",C1520)),ISNUMBER(FIND("germline",C1520)),ISNUMBER(FIND("reproduc",C1520)),ISNUMBER(FIND("embryo",C1520)))</f>
        <v>0</v>
      </c>
      <c r="O1520" t="b">
        <f>OR(ISNUMBER(FIND("metabol",C1520)),ISNUMBER(FIND("Metabol",C1520)),ISNUMBER(FIND("digest",C1520)),ISNUMBER(FIND("mitochon",C1520)))</f>
        <v>0</v>
      </c>
      <c r="P1520" t="b">
        <f>OR(ISNUMBER(FIND("ecotox",C1520)),ISNUMBER(FIND("Ecotox",B1520)),ISNUMBER(FIND("ecotox",B1520)),ISNUMBER(FIND("Ecotox",C1520)))</f>
        <v>0</v>
      </c>
      <c r="Q1520" t="b">
        <f>OR(ISNUMBER(FIND("Bioaccum",C1520)),ISNUMBER(FIND("bioaccum",C1520)),ISNUMBER(FIND("accum",C1520)))</f>
        <v>0</v>
      </c>
      <c r="R1520" t="b">
        <f>OR(ISNUMBER(FIND("Occupation",C1520)),ISNUMBER(FIND("occupation",C1520)),ISNUMBER(FIND("worker",C1520)),ISNUMBER(FIND("workforce",C1520)))</f>
        <v>0</v>
      </c>
      <c r="S1520" t="b">
        <f>NOT(OR(F1520,G1520,H1520,I1520,J1520,K1520,L1520,M1520,N1520,O1520,P1520,Q1520,R1520))</f>
        <v>0</v>
      </c>
      <c r="U1520" t="b">
        <f>OR(Table1[[#This Row],[Inflammation]],Table1[[#This Row],[Immune]])</f>
        <v>0</v>
      </c>
      <c r="V1520" t="str">
        <f>IF(OR(Table1[[#This Row],[Rodents]],Table1[[#This Row],[Human]],Table1[[#This Row],[Pig]]),OR(ISNUMBER(FIND("intratrach",C1520)),ISNUMBER(FIND("nasal ",C1520)),ISNUMBER(FIND("instill",C1520))),"NA")</f>
        <v>NA</v>
      </c>
      <c r="W1520" t="str">
        <f>IF(OR(Table1[[#This Row],[Rodents]],Table1[[#This Row],[Human]],Table1[[#This Row],[Pig]]),OR(ISNUMBER(FIND("dermal",C1520)),ISNUMBER(FIND("skin ",C1520))),"NA")</f>
        <v>NA</v>
      </c>
      <c r="X1520" t="str">
        <f>IF(OR(Table1[[#This Row],[Rodents]],Table1[[#This Row],[Human]],Table1[[#This Row],[Pig]]),OR(ISNUMBER(FIND("injected",C1520)),ISNUMBER(FIND("periton",C1520)),ISNUMBER(FIND("intrascrot",C1520))),"NA")</f>
        <v>NA</v>
      </c>
      <c r="Y1520" t="str">
        <f>IF(OR(Table1[[#This Row],[Rodents]],Table1[[#This Row],[Human]],Table1[[#This Row],[Pig]]),NOT(OR(Table1[[#This Row],[Inhaled/Intratracheal/intranasal]],Table1[[#This Row],[Dermal]],Table1[[#This Row],[Injected]])),"NA")</f>
        <v>NA</v>
      </c>
      <c r="AA1520" t="b">
        <f>OR(ISNUMBER(FIND("fish ",C1520)),ISNUMBER(FIND("Fish ",C1520)),ISNUMBER(FIND("aquatic",C1520)),ISNUMBER(FIND("daphnids",C1520)),ISNUMBER(FIND("Carcinus maenas",C1520)),ISNUMBER(FIND("Daphnia",C1520)),ISNUMBER(FIND("Ruditapes philippinarum",C1520)),ISNUMBER(FIND("daphnia",C1520)),ISNUMBER(FIND("marine",C1520)),ISNUMBER(FIND("mussel",C1520)),ISNUMBER(FIND("algae",C1520)),ISNUMBER(FIND("Donax faba",C1520)),ISNUMBER(FIND("estuarine",C1520)),ISNUMBER(FIND("snail",C1520)),ISNUMBER(FIND("Prorocentrum donghaiense",C1520)) )</f>
        <v>0</v>
      </c>
      <c r="AB1520" t="b">
        <f>OR(ISNUMBER(FIND(" rat ",C1520)),ISNUMBER(FIND(" rats ",C1520)),ISNUMBER(FIND(" Rats ",C1520)),ISNUMBER(FIND(" Rat ",C1520)),ISNUMBER(FIND(" rat.",C1520)),ISNUMBER(FIND(" rats.",C1520)),ISNUMBER(FIND("mouse",C1520)),ISNUMBER(FIND("mice",C1520)), ISNUMBER(FIND(" Mice",C1520)))</f>
        <v>0</v>
      </c>
      <c r="AC1520" t="b">
        <f>OR(ISNUMBER(FIND(" cell ",C1520)),ISNUMBER(FIND("fibroblast",C1520)),ISNUMBER(FIND("macrophage",C1520)),ISNUMBER(FIND("epithelial",C1520)),ISNUMBER(FIND("endothelial",C1520)),ISNUMBER(FIND("neuron",C1520)),ISNUMBER(FIND(" cells ",C1520)),ISNUMBER(FIND("RBC",C1520)),ISNUMBER(FIND("mitochond",C1520)),ISNUMBER(FIND("adipocyte",C1520)),ISNUMBER(FIND("osteo",C1520)),ISNUMBER(FIND("keratin",C1520)),ISNUMBER(FIND(" cell's ",C1520)),ISNUMBER(FIND("eukary",C1520)),ISNUMBER(FIND("sperm",C1520)))</f>
        <v>1</v>
      </c>
      <c r="AD1520" t="b">
        <v>0</v>
      </c>
      <c r="AE1520" t="b">
        <f>OR(ISNUMBER(FIND(" plant ",C1520)),ISNUMBER(FIND("Plant ",C1520)),ISNUMBER(FIND("tomato",C1520)),ISNUMBER(FIND("plants",C1520)),ISNUMBER(FIND("Plants",C1520)),ISNUMBER(FIND("algae",C1520)),ISNUMBER(FIND("lettuce",C1520)),ISNUMBER(FIND("green gram sprouts ",C1520)),ISNUMBER(FIND("Cucurbita pepo",C1520)),ISNUMBER(FIND("bean ",C1520)),ISNUMBER(FIND("chloroplast",C1520)),ISNUMBER(FIND("chlorophyll",C1520)),ISNUMBER(FIND("seedling",C1520)),ISNUMBER(FIND("canola",C1520)),ISNUMBER(FIND("shoot",C1520)),ISNUMBER(FIND("photosynthes",C1520)),ISNUMBER(FIND(" leaves ",C1520)),,ISNUMBER(FIND("agriculture",C1520)),ISNUMBER(FIND(" crops ",C1520)))</f>
        <v>0</v>
      </c>
      <c r="AF1520" t="b">
        <f>OR(ISNUMBER(FIND("bacteria",C1520)),ISNUMBER(FIND("Bacteria",C1520)),ISNUMBER(FIND("Bacterium",C1520)),ISNUMBER(FIND("bacterium",C1520)),ISNUMBER(FIND(" coli ",C1520)))</f>
        <v>0</v>
      </c>
      <c r="AG1520" t="b">
        <f>OR(ISNUMBER(FIND("fungi",C1520)),ISNUMBER(FIND("Fungi",C1520)),ISNUMBER(FIND("fungus",C1520)),ISNUMBER(FIND("Fungus",C1520)),ISNUMBER(FIND("mushroom",C1520)),ISNUMBER(FIND("Mushroom",C1520)),ISNUMBER(FIND(" mold ",C1520)))</f>
        <v>0</v>
      </c>
      <c r="AH1520" t="b">
        <f>OR(ISNUMBER(FIND("Pig ",C1520)),ISNUMBER(FIND("pig ",C1520)),ISNUMBER(FIND("Pigs ",C1520)),ISNUMBER(FIND("pigs ",C1520)))</f>
        <v>0</v>
      </c>
      <c r="AI1520" t="b">
        <f>OR(ISNUMBER(FIND(" C. elegans",C1520)),ISNUMBER(FIND("Caenorhabditis elegans",C1520)),ISNUMBER(FIND("earthworms",C1520)),ISNUMBER(FIND(" Ficopomatus enigmaticus",C1520)),ISNUMBER(FIND("larva",C1520)),ISNUMBER(FIND("Lumbriculus variegatus",C1520)),ISNUMBER(FIND("nematode",C1520)))</f>
        <v>0</v>
      </c>
      <c r="AJ1520" t="b">
        <f>NOT(OR(AA1520,AB1520,AC1520,AD1520,AE1520,AF1520,AG1520,AH1520,AI1520))</f>
        <v>0</v>
      </c>
      <c r="AL1520" t="b">
        <f>OR(AA1520,AB1520,AD1520,AE1520,AF1520,AG1520,AH1520,AI1520)</f>
        <v>0</v>
      </c>
      <c r="AM1520" t="b">
        <f>IF(Table1[[#This Row],[In vivo?]],IF(Table1[[#This Row],[Cell]],FALSE,TRUE),FALSE)</f>
        <v>0</v>
      </c>
      <c r="AN1520" t="b">
        <f>AND(AC1520,AL1520)</f>
        <v>0</v>
      </c>
      <c r="AO1520" t="b">
        <f>IF(Table1[[#This Row],[Cell]],IF(Table1[[#This Row],[In vivo?]],FALSE,TRUE),FALSE)</f>
        <v>1</v>
      </c>
      <c r="AP1520" t="b">
        <f>NOT(OR(Table1[[#This Row],[In vivo?]],Table1[[#This Row],[Only in Cell]]))</f>
        <v>0</v>
      </c>
      <c r="AQ1520" t="str">
        <f>IF(OR(Table1[[#This Row],[Rodents]],Table1[[#This Row],[Human]],Table1[[#This Row],[Pig]]),OR(ISNUMBER(FIND("pulmonary",C1520)),ISNUMBER(FIND("lung",C1520))),"NA")</f>
        <v>NA</v>
      </c>
      <c r="AR1520" t="str">
        <f>IF(OR(Table1[[#This Row],[Rodents]],Table1[[#This Row],[Human]],Table1[[#This Row],[Pig]]),OR(ISNUMBER(FIND("skin",C1520)),ISNUMBER(FIND("dermal",C1520))),"NA")</f>
        <v>NA</v>
      </c>
      <c r="AS1520" t="str">
        <f>IF(OR(Table1[[#This Row],[Rodents]],Table1[[#This Row],[Human]],Table1[[#This Row],[Pig]]),OR(ISNUMBER(FIND("liver",C1520)),ISNUMBER(FIND("hepat",C1520))),"NA")</f>
        <v>NA</v>
      </c>
      <c r="AT1520" t="str">
        <f>IF(OR(Table1[[#This Row],[Rodents]],Table1[[#This Row],[Human]],Table1[[#This Row],[Pig]]),OR(ISNUMBER(FIND("kidney",C1520)),ISNUMBER(FIND("neph",C1520))),"NA")</f>
        <v>NA</v>
      </c>
      <c r="AU1520" t="str">
        <f>IF(OR(Table1[[#This Row],[Rodents]],Table1[[#This Row],[Human]],Table1[[#This Row],[Pig]]),OR(ISNUMBER(FIND("brain",C1520)),ISNUMBER(FIND("neur",C1520)),ISNUMBER(FIND("nerv",C1520))),"NA")</f>
        <v>NA</v>
      </c>
      <c r="AV1520" t="str">
        <f>IF(OR(Table1[[#This Row],[Rodents]],Table1[[#This Row],[Human]],Table1[[#This Row],[Pig]]),OR(ISNUMBER(FIND("heart",C1520)),ISNUMBER(FIND("cardi",C1520))),"NA")</f>
        <v>NA</v>
      </c>
      <c r="AW1520" t="str">
        <f>IF(OR(Table1[[#This Row],[Rodents]],Table1[[#This Row],[Human]],Table1[[#This Row],[Pig]]),OR(ISNUMBER(FIND("gastro",C1520)),ISNUMBER(FIND("intesti",C1520)),ISNUMBER(FIND("stomach",C1520))),"NA")</f>
        <v>NA</v>
      </c>
      <c r="AX1520" t="str">
        <f>IF(OR(Table1[[#This Row],[Rodents]],Table1[[#This Row],[Human]],Table1[[#This Row],[Pig]]),NOT(OR(AQ1520,AR1520,AS1520,AT1520,AU1520,AV1520,AW1520)),"NA")</f>
        <v>NA</v>
      </c>
      <c r="AY1520" t="b">
        <f>OR(ISNUMBER(FIND("SWCNT",C1520)),ISNUMBER(FIND("SWNT",C1520)),ISNUMBER(FIND("single-wall",C1520)),ISNUMBER(FIND("single wall",C1520)),ISNUMBER(FIND("Single wall",C1520)),ISNUMBER(FIND("Single-wall",C1520)),ISNUMBER(FIND("SWCNT",B1520)),ISNUMBER(FIND("SWNT",B1520)),ISNUMBER(FIND("single-wall",B1520)),ISNUMBER(FIND("single wall",B1520)),ISNUMBER(FIND("Single-wall",B1520)),ISNUMBER(FIND("Single wall",B1520)))</f>
        <v>1</v>
      </c>
      <c r="AZ1520" t="b">
        <f>OR(ISNUMBER(FIND("MWCNT",C1520)),ISNUMBER(FIND("MWNT",C1520)),ISNUMBER(FIND("multi-wall",C1520)),ISNUMBER(FIND("multi wall",C1520)),ISNUMBER(FIND("multiwall",C1520)),ISNUMBER(FIND("Multi-wall",C1520)),ISNUMBER(FIND("Multi wall",C1520)),ISNUMBER(FIND("Multiwall",C1520)),ISNUMBER(FIND("MWCNT",B1520)),ISNUMBER(FIND("MWNT",B1520)),ISNUMBER(FIND("multi-wall",B1520)),ISNUMBER(FIND("multi wall",B1520)),ISNUMBER(FIND("multiwall",B1520)),ISNUMBER(FIND("Multi-wall",B1520)),ISNUMBER(FIND("Multi wall",B1520)),ISNUMBER(FIND("Multiwall",B1520)),ISNUMBER(FIND("Double-wall",B1520)),ISNUMBER(FIND("Double wall",B1520)),ISNUMBER(FIND("Doublewall",B1520)),ISNUMBER(FIND("double-wall",B1520)),ISNUMBER(FIND("double wall",B1520)),ISNUMBER(FIND("doublewall",B1520)))</f>
        <v>0</v>
      </c>
      <c r="BA1520" t="b">
        <f>AND(Table1[[#This Row],[SWCNT]],Table1[[#This Row],[MWCNT]])</f>
        <v>0</v>
      </c>
      <c r="BB1520" t="b">
        <f>IF(Table1[[#This Row],[SWCNT]]=TRUE,FALSE,IF(Table1[[#This Row],[MWCNT]]=TRUE,FALSE,TRUE))</f>
        <v>0</v>
      </c>
      <c r="BC1520" s="18"/>
    </row>
    <row r="1521" spans="1:55" ht="277.5">
      <c r="A1521" t="s">
        <v>3024</v>
      </c>
      <c r="B1521" s="2" t="s">
        <v>3025</v>
      </c>
      <c r="C1521" s="16" t="s">
        <v>3026</v>
      </c>
      <c r="D1521" s="17" t="s">
        <v>1647</v>
      </c>
      <c r="E1521" s="2">
        <v>2015</v>
      </c>
      <c r="F1521" t="b">
        <f>OR(ISNUMBER(FIND("cytotoxic",C1521)),ISNUMBER(FIND("Cytotoxic",C1521)),ISNUMBER(FIND("cellular toxicity",C1521)),ISNUMBER(FIND("cell death",C1521)),ISNUMBER(FIND("viable",C1521)),ISNUMBER(FIND("phytotoxic",C1521)),ISNUMBER(FIND("acute toxicity",C1521)),ISNUMBER(FIND("MTT",C1521)),ISNUMBER(FIND("survival",C1521)),ISNUMBER(FIND("prolifer",C1521)),ISNUMBER(FIND("apoptosis",C1521)),ISNUMBER(FIND("neurotoxic",C1521)),ISNUMBER(FIND("  lysis ",C1521)),ISNUMBER(FIND("necrosis",C1521)),ISNUMBER(FIND("cellular death",C1521))*3,ISNUMBER(FIND("LDH",C1521)),ISNUMBER(FIND("Acute toxicity",C1521)))</f>
        <v>0</v>
      </c>
      <c r="G1521" t="b">
        <f>OR(ISNUMBER(FIND("genotoxic",C1521)),ISNUMBER(FIND("genotoxicity",C1521)),ISNUMBER(FIND("DNA damage",C1521)),ISNUMBER(FIND("DNA",C1521)),ISNUMBER(FIND("RNA",C1521)),ISNUMBER(FIND("mesothelioma",C1521)),ISNUMBER(FIND("carcino",C1521)),ISNUMBER(FIND("mutagen",C1521)),ISNUMBER(FIND("genetic",C1521)))</f>
        <v>0</v>
      </c>
      <c r="H1521" t="b">
        <f>OR(ISNUMBER(FIND("inflammatory",C1521)),ISNUMBER(FIND("inflamm",C1521)))</f>
        <v>0</v>
      </c>
      <c r="I1521" t="b">
        <f>OR(ISNUMBER(FIND("immune",C1521)),ISNUMBER(FIND("immunological",C1521)),ISNUMBER(FIND("interleuk",C1521)),ISNUMBER(FIND("platelet activation",C1521)),ISNUMBER(FIND("monocyte",C1521)),ISNUMBER(FIND("leukocyte",C1521)),ISNUMBER(FIND("cytokine",C1521)),ISNUMBER(FIND("CD4",C1521)),ISNUMBER(FIND("CD8",C1521)),ISNUMBER(FIND("T-cell",C1521)))</f>
        <v>0</v>
      </c>
      <c r="J1521" t="b">
        <f>OR(ISNUMBER(FIND("reactive oxygen",C1521)),ISNUMBER(FIND("ROS",C1521)),ISNUMBER(FIND("free radical",C1521)),ISNUMBER(FIND("oxidative stress",C1521)),ISNUMBER(FIND("peroxid",C1521)),ISNUMBER(FIND("oxidative",C1521)),ISNUMBER(FIND("antioxid",C1521)))</f>
        <v>1</v>
      </c>
      <c r="K1521" t="b">
        <f>OR(ISNUMBER(FIND("autophag",C1521)))</f>
        <v>0</v>
      </c>
      <c r="L1521" t="b">
        <f>OR(ISNUMBER(FIND("morpholog",C1521)))</f>
        <v>0</v>
      </c>
      <c r="M1521" t="b">
        <f>OR(ISNUMBER(FIND("fibrosis",C1521)),ISNUMBER(FIND("Fibrosis",C1521)),ISNUMBER(FIND("fibrot",C1521)))</f>
        <v>0</v>
      </c>
      <c r="N1521" t="b">
        <f>OR(ISNUMBER(FIND("offspring",C1521)),ISNUMBER(FIND("Parental",C1521)),ISNUMBER(FIND("parental",C1521)),ISNUMBER(FIND("germline",C1521)),ISNUMBER(FIND("reproduc",C1521)),ISNUMBER(FIND("embryo",C1521)))</f>
        <v>0</v>
      </c>
      <c r="O1521" t="b">
        <f>OR(ISNUMBER(FIND("metabol",C1521)),ISNUMBER(FIND("Metabol",C1521)),ISNUMBER(FIND("digest",C1521)),ISNUMBER(FIND("mitochon",C1521)))</f>
        <v>0</v>
      </c>
      <c r="P1521" t="b">
        <f>OR(ISNUMBER(FIND("ecotox",C1521)),ISNUMBER(FIND("Ecotox",B1521)),ISNUMBER(FIND("ecotox",B1521)),ISNUMBER(FIND("Ecotox",C1521)))</f>
        <v>0</v>
      </c>
      <c r="Q1521" t="b">
        <f>OR(ISNUMBER(FIND("Bioaccum",C1521)),ISNUMBER(FIND("bioaccum",C1521)),ISNUMBER(FIND("accum",C1521)))</f>
        <v>0</v>
      </c>
      <c r="R1521" t="b">
        <f>OR(ISNUMBER(FIND("Occupation",C1521)),ISNUMBER(FIND("occupation",C1521)),ISNUMBER(FIND("worker",C1521)),ISNUMBER(FIND("workforce",C1521)))</f>
        <v>0</v>
      </c>
      <c r="S1521" t="b">
        <f>NOT(OR(F1521,G1521,H1521,I1521,J1521,K1521,L1521,M1521,N1521,O1521,P1521,Q1521,R1521))</f>
        <v>0</v>
      </c>
      <c r="U1521" t="b">
        <f>OR(Table1[[#This Row],[Inflammation]],Table1[[#This Row],[Immune]])</f>
        <v>0</v>
      </c>
      <c r="V1521" t="str">
        <f>IF(OR(Table1[[#This Row],[Rodents]],Table1[[#This Row],[Human]],Table1[[#This Row],[Pig]]),OR(ISNUMBER(FIND("intratrach",C1521)),ISNUMBER(FIND("nasal ",C1521)),ISNUMBER(FIND("instill",C1521))),"NA")</f>
        <v>NA</v>
      </c>
      <c r="W1521" t="str">
        <f>IF(OR(Table1[[#This Row],[Rodents]],Table1[[#This Row],[Human]],Table1[[#This Row],[Pig]]),OR(ISNUMBER(FIND("dermal",C1521)),ISNUMBER(FIND("skin ",C1521))),"NA")</f>
        <v>NA</v>
      </c>
      <c r="X1521" t="str">
        <f>IF(OR(Table1[[#This Row],[Rodents]],Table1[[#This Row],[Human]],Table1[[#This Row],[Pig]]),OR(ISNUMBER(FIND("injected",C1521)),ISNUMBER(FIND("periton",C1521)),ISNUMBER(FIND("intrascrot",C1521))),"NA")</f>
        <v>NA</v>
      </c>
      <c r="Y1521" t="str">
        <f>IF(OR(Table1[[#This Row],[Rodents]],Table1[[#This Row],[Human]],Table1[[#This Row],[Pig]]),NOT(OR(Table1[[#This Row],[Inhaled/Intratracheal/intranasal]],Table1[[#This Row],[Dermal]],Table1[[#This Row],[Injected]])),"NA")</f>
        <v>NA</v>
      </c>
      <c r="AA1521" t="b">
        <f>OR(ISNUMBER(FIND("fish ",C1521)),ISNUMBER(FIND("Fish ",C1521)),ISNUMBER(FIND("aquatic",C1521)),ISNUMBER(FIND("daphnids",C1521)),ISNUMBER(FIND("Carcinus maenas",C1521)),ISNUMBER(FIND("Daphnia",C1521)),ISNUMBER(FIND("Ruditapes philippinarum",C1521)),ISNUMBER(FIND("daphnia",C1521)),ISNUMBER(FIND("marine",C1521)),ISNUMBER(FIND("mussel",C1521)),ISNUMBER(FIND("algae",C1521)),ISNUMBER(FIND("Donax faba",C1521)),ISNUMBER(FIND("estuarine",C1521)),ISNUMBER(FIND("snail",C1521)),ISNUMBER(FIND("Prorocentrum donghaiense",C1521)) )</f>
        <v>0</v>
      </c>
      <c r="AB1521" t="b">
        <f>OR(ISNUMBER(FIND(" rat ",C1521)),ISNUMBER(FIND(" rats ",C1521)),ISNUMBER(FIND(" Rats ",C1521)),ISNUMBER(FIND(" Rat ",C1521)),ISNUMBER(FIND(" rat.",C1521)),ISNUMBER(FIND(" rats.",C1521)),ISNUMBER(FIND("mouse",C1521)),ISNUMBER(FIND("mice",C1521)), ISNUMBER(FIND(" Mice",C1521)))</f>
        <v>0</v>
      </c>
      <c r="AC1521" t="b">
        <f>OR(ISNUMBER(FIND(" cell ",C1521)),ISNUMBER(FIND("fibroblast",C1521)),ISNUMBER(FIND("macrophage",C1521)),ISNUMBER(FIND("epithelial",C1521)),ISNUMBER(FIND("endothelial",C1521)),ISNUMBER(FIND("neuron",C1521)),ISNUMBER(FIND(" cells ",C1521)),ISNUMBER(FIND("RBC",C1521)),ISNUMBER(FIND("mitochond",C1521)),ISNUMBER(FIND("adipocyte",C1521)),ISNUMBER(FIND("osteo",C1521)),ISNUMBER(FIND("keratin",C1521)),ISNUMBER(FIND(" cell's ",C1521)),ISNUMBER(FIND("eukary",C1521)),ISNUMBER(FIND("sperm",C1521)))</f>
        <v>0</v>
      </c>
      <c r="AD1521" t="b">
        <f>OR(ISNUMBER(FIND("human",B1521)),ISNUMBER(FIND("workers",B1521)),ISNUMBER(FIND("workforces",B1521)),ISNUMBER(FIND("occupational",B1521)),ISNUMBER(FIND("Case report",B1521)),ISNUMBER(FIND("Workplaces",B1521)),ISNUMBER(FIND("worker",B1521)))</f>
        <v>0</v>
      </c>
      <c r="AE1521" t="b">
        <f>OR(ISNUMBER(FIND(" plant ",C1521)),ISNUMBER(FIND("Plant ",C1521)),ISNUMBER(FIND("tomato",C1521)),ISNUMBER(FIND("plants",C1521)),ISNUMBER(FIND("Plants",C1521)),ISNUMBER(FIND("algae",C1521)),ISNUMBER(FIND("lettuce",C1521)),ISNUMBER(FIND("green gram sprouts ",C1521)),ISNUMBER(FIND("Cucurbita pepo",C1521)),ISNUMBER(FIND("bean ",C1521)),ISNUMBER(FIND("chloroplast",C1521)),ISNUMBER(FIND("chlorophyll",C1521)),ISNUMBER(FIND("seedling",C1521)),ISNUMBER(FIND("canola",C1521)),ISNUMBER(FIND("shoot",C1521)),ISNUMBER(FIND("photosynthes",C1521)),ISNUMBER(FIND(" leaves ",C1521)),,ISNUMBER(FIND("agriculture",C1521)),ISNUMBER(FIND(" crops ",C1521)))</f>
        <v>0</v>
      </c>
      <c r="AF1521" t="b">
        <f>OR(ISNUMBER(FIND("bacteria",C1521)),ISNUMBER(FIND("Bacteria",C1521)),ISNUMBER(FIND("Bacterium",C1521)),ISNUMBER(FIND("bacterium",C1521)),ISNUMBER(FIND(" coli ",C1521)))</f>
        <v>0</v>
      </c>
      <c r="AG1521" t="b">
        <f>OR(ISNUMBER(FIND("fungi",C1521)),ISNUMBER(FIND("Fungi",C1521)),ISNUMBER(FIND("fungus",C1521)),ISNUMBER(FIND("Fungus",C1521)),ISNUMBER(FIND("mushroom",C1521)),ISNUMBER(FIND("Mushroom",C1521)),ISNUMBER(FIND(" mold ",C1521)))</f>
        <v>0</v>
      </c>
      <c r="AH1521" t="b">
        <f>OR(ISNUMBER(FIND("Pig ",C1521)),ISNUMBER(FIND("pig ",C1521)),ISNUMBER(FIND("Pigs ",C1521)),ISNUMBER(FIND("pigs ",C1521)))</f>
        <v>0</v>
      </c>
      <c r="AI1521" t="b">
        <f>OR(ISNUMBER(FIND(" C. elegans",C1521)),ISNUMBER(FIND("Caenorhabditis elegans",C1521)),ISNUMBER(FIND("earthworms",C1521)),ISNUMBER(FIND(" Ficopomatus enigmaticus",C1521)),ISNUMBER(FIND("larva",C1521)),ISNUMBER(FIND("Lumbriculus variegatus",C1521)),ISNUMBER(FIND("nematode",C1521)))</f>
        <v>1</v>
      </c>
      <c r="AJ1521" t="b">
        <f>NOT(OR(AA1521,AB1521,AC1521,AD1521,AE1521,AF1521,AG1521,AH1521,AI1521))</f>
        <v>0</v>
      </c>
      <c r="AL1521" t="b">
        <f>OR(AA1521,AB1521,AD1521,AE1521,AF1521,AG1521,AH1521,AI1521)</f>
        <v>1</v>
      </c>
      <c r="AM1521" t="b">
        <f>IF(Table1[[#This Row],[In vivo?]],IF(Table1[[#This Row],[Cell]],FALSE,TRUE),FALSE)</f>
        <v>1</v>
      </c>
      <c r="AN1521" t="b">
        <f>AND(AC1521,AL1521)</f>
        <v>0</v>
      </c>
      <c r="AO1521" t="b">
        <f>IF(Table1[[#This Row],[Cell]],IF(Table1[[#This Row],[In vivo?]],FALSE,TRUE),FALSE)</f>
        <v>0</v>
      </c>
      <c r="AP1521" t="b">
        <f>NOT(OR(Table1[[#This Row],[In vivo?]],Table1[[#This Row],[Only in Cell]]))</f>
        <v>0</v>
      </c>
      <c r="AQ1521" t="str">
        <f>IF(OR(Table1[[#This Row],[Rodents]],Table1[[#This Row],[Human]],Table1[[#This Row],[Pig]]),OR(ISNUMBER(FIND("pulmonary",C1521)),ISNUMBER(FIND("lung",C1521))),"NA")</f>
        <v>NA</v>
      </c>
      <c r="AR1521" t="str">
        <f>IF(OR(Table1[[#This Row],[Rodents]],Table1[[#This Row],[Human]],Table1[[#This Row],[Pig]]),OR(ISNUMBER(FIND("skin",C1521)),ISNUMBER(FIND("dermal",C1521))),"NA")</f>
        <v>NA</v>
      </c>
      <c r="AS1521" t="str">
        <f>IF(OR(Table1[[#This Row],[Rodents]],Table1[[#This Row],[Human]],Table1[[#This Row],[Pig]]),OR(ISNUMBER(FIND("liver",C1521)),ISNUMBER(FIND("hepat",C1521))),"NA")</f>
        <v>NA</v>
      </c>
      <c r="AT1521" t="str">
        <f>IF(OR(Table1[[#This Row],[Rodents]],Table1[[#This Row],[Human]],Table1[[#This Row],[Pig]]),OR(ISNUMBER(FIND("kidney",C1521)),ISNUMBER(FIND("neph",C1521))),"NA")</f>
        <v>NA</v>
      </c>
      <c r="AU1521" t="str">
        <f>IF(OR(Table1[[#This Row],[Rodents]],Table1[[#This Row],[Human]],Table1[[#This Row],[Pig]]),OR(ISNUMBER(FIND("brain",C1521)),ISNUMBER(FIND("neur",C1521)),ISNUMBER(FIND("nerv",C1521))),"NA")</f>
        <v>NA</v>
      </c>
      <c r="AV1521" t="str">
        <f>IF(OR(Table1[[#This Row],[Rodents]],Table1[[#This Row],[Human]],Table1[[#This Row],[Pig]]),OR(ISNUMBER(FIND("heart",C1521)),ISNUMBER(FIND("cardi",C1521))),"NA")</f>
        <v>NA</v>
      </c>
      <c r="AW1521" t="str">
        <f>IF(OR(Table1[[#This Row],[Rodents]],Table1[[#This Row],[Human]],Table1[[#This Row],[Pig]]),OR(ISNUMBER(FIND("gastro",C1521)),ISNUMBER(FIND("intesti",C1521)),ISNUMBER(FIND("stomach",C1521))),"NA")</f>
        <v>NA</v>
      </c>
      <c r="AX1521" t="str">
        <f>IF(OR(Table1[[#This Row],[Rodents]],Table1[[#This Row],[Human]],Table1[[#This Row],[Pig]]),NOT(OR(AQ1521,AR1521,AS1521,AT1521,AU1521,AV1521,AW1521)),"NA")</f>
        <v>NA</v>
      </c>
      <c r="AY1521" t="b">
        <f>OR(ISNUMBER(FIND("SWCNT",C1521)),ISNUMBER(FIND("SWNT",C1521)),ISNUMBER(FIND("single-wall",C1521)),ISNUMBER(FIND("single wall",C1521)),ISNUMBER(FIND("Single wall",C1521)),ISNUMBER(FIND("Single-wall",C1521)),ISNUMBER(FIND("SWCNT",B1521)),ISNUMBER(FIND("SWNT",B1521)),ISNUMBER(FIND("single-wall",B1521)),ISNUMBER(FIND("single wall",B1521)),ISNUMBER(FIND("Single-wall",B1521)),ISNUMBER(FIND("Single wall",B1521)))</f>
        <v>0</v>
      </c>
      <c r="AZ1521" t="b">
        <f>OR(ISNUMBER(FIND("MWCNT",C1521)),ISNUMBER(FIND("MWNT",C1521)),ISNUMBER(FIND("multi-wall",C1521)),ISNUMBER(FIND("multi wall",C1521)),ISNUMBER(FIND("multiwall",C1521)),ISNUMBER(FIND("Multi-wall",C1521)),ISNUMBER(FIND("Multi wall",C1521)),ISNUMBER(FIND("Multiwall",C1521)),ISNUMBER(FIND("MWCNT",B1521)),ISNUMBER(FIND("MWNT",B1521)),ISNUMBER(FIND("multi-wall",B1521)),ISNUMBER(FIND("multi wall",B1521)),ISNUMBER(FIND("multiwall",B1521)),ISNUMBER(FIND("Multi-wall",B1521)),ISNUMBER(FIND("Multi wall",B1521)),ISNUMBER(FIND("Multiwall",B1521)),ISNUMBER(FIND("Double-wall",B1521)),ISNUMBER(FIND("Double wall",B1521)),ISNUMBER(FIND("Doublewall",B1521)),ISNUMBER(FIND("double-wall",B1521)),ISNUMBER(FIND("double wall",B1521)),ISNUMBER(FIND("doublewall",B1521)))</f>
        <v>1</v>
      </c>
      <c r="BA1521" t="b">
        <f>AND(Table1[[#This Row],[SWCNT]],Table1[[#This Row],[MWCNT]])</f>
        <v>0</v>
      </c>
      <c r="BB1521" t="b">
        <f>IF(Table1[[#This Row],[SWCNT]]=TRUE,FALSE,IF(Table1[[#This Row],[MWCNT]]=TRUE,FALSE,TRUE))</f>
        <v>0</v>
      </c>
      <c r="BC1521" s="18"/>
    </row>
    <row r="1522" spans="1:55" ht="148">
      <c r="A1522" t="s">
        <v>3028</v>
      </c>
      <c r="B1522" s="2" t="s">
        <v>3031</v>
      </c>
      <c r="C1522" s="16" t="s">
        <v>3034</v>
      </c>
      <c r="D1522" s="17" t="s">
        <v>3036</v>
      </c>
      <c r="E1522" s="2">
        <v>2015</v>
      </c>
      <c r="F1522" t="b">
        <f>OR(ISNUMBER(FIND("cytotoxic",C1522)),ISNUMBER(FIND("Cytotoxic",C1522)),ISNUMBER(FIND("cellular toxicity",C1522)),ISNUMBER(FIND("cell death",C1522)),ISNUMBER(FIND("viable",C1522)),ISNUMBER(FIND("phytotoxic",C1522)),ISNUMBER(FIND("acute toxicity",C1522)),ISNUMBER(FIND("MTT",C1522)),ISNUMBER(FIND("survival",C1522)),ISNUMBER(FIND("prolifer",C1522)),ISNUMBER(FIND("apoptosis",C1522)),ISNUMBER(FIND("neurotoxic",C1522)),ISNUMBER(FIND("  lysis ",C1522)),ISNUMBER(FIND("necrosis",C1522)),ISNUMBER(FIND("cellular death",C1522))*3,ISNUMBER(FIND("LDH",C1522)),ISNUMBER(FIND("Acute toxicity",C1522)))</f>
        <v>1</v>
      </c>
      <c r="G1522" t="b">
        <f>OR(ISNUMBER(FIND("genotoxic",C1522)),ISNUMBER(FIND("genotoxicity",C1522)),ISNUMBER(FIND("DNA damage",C1522)),ISNUMBER(FIND("DNA",C1522)),ISNUMBER(FIND("RNA",C1522)),ISNUMBER(FIND("mesothelioma",C1522)),ISNUMBER(FIND("carcino",C1522)),ISNUMBER(FIND("mutagen",C1522)),ISNUMBER(FIND("genetic",C1522)))</f>
        <v>0</v>
      </c>
      <c r="H1522" t="b">
        <f>OR(ISNUMBER(FIND("inflammatory",C1522)),ISNUMBER(FIND("inflamm",C1522)))</f>
        <v>0</v>
      </c>
      <c r="I1522" t="b">
        <f>OR(ISNUMBER(FIND("immune",C1522)),ISNUMBER(FIND("immunological",C1522)),ISNUMBER(FIND("interleuk",C1522)),ISNUMBER(FIND("platelet activation",C1522)),ISNUMBER(FIND("monocyte",C1522)),ISNUMBER(FIND("leukocyte",C1522)),ISNUMBER(FIND("cytokine",C1522)),ISNUMBER(FIND("CD4",C1522)),ISNUMBER(FIND("CD8",C1522)),ISNUMBER(FIND("T-cell",C1522)))</f>
        <v>0</v>
      </c>
      <c r="J1522" t="b">
        <f>OR(ISNUMBER(FIND("reactive oxygen",C1522)),ISNUMBER(FIND("ROS",C1522)),ISNUMBER(FIND("free radical",C1522)),ISNUMBER(FIND("oxidative stress",C1522)),ISNUMBER(FIND("peroxid",C1522)),ISNUMBER(FIND("oxidative",C1522)),ISNUMBER(FIND("antioxid",C1522)))</f>
        <v>0</v>
      </c>
      <c r="K1522" t="b">
        <f>OR(ISNUMBER(FIND("autophag",C1522)))</f>
        <v>0</v>
      </c>
      <c r="L1522" t="b">
        <f>OR(ISNUMBER(FIND("morpholog",C1522)))</f>
        <v>1</v>
      </c>
      <c r="M1522" t="b">
        <f>OR(ISNUMBER(FIND("fibrosis",C1522)),ISNUMBER(FIND("Fibrosis",C1522)),ISNUMBER(FIND("fibrot",C1522)))</f>
        <v>0</v>
      </c>
      <c r="N1522" t="b">
        <f>OR(ISNUMBER(FIND("offspring",C1522)),ISNUMBER(FIND("Parental",C1522)),ISNUMBER(FIND("parental",C1522)),ISNUMBER(FIND("germline",C1522)),ISNUMBER(FIND("reproduc",C1522)),ISNUMBER(FIND("embryo",C1522)))</f>
        <v>0</v>
      </c>
      <c r="O1522" t="b">
        <f>OR(ISNUMBER(FIND("metabol",C1522)),ISNUMBER(FIND("Metabol",C1522)),ISNUMBER(FIND("digest",C1522)),ISNUMBER(FIND("mitochon",C1522)))</f>
        <v>0</v>
      </c>
      <c r="P1522" t="b">
        <f>OR(ISNUMBER(FIND("ecotox",C1522)),ISNUMBER(FIND("Ecotox",B1522)),ISNUMBER(FIND("ecotox",B1522)),ISNUMBER(FIND("Ecotox",C1522)))</f>
        <v>0</v>
      </c>
      <c r="Q1522" t="b">
        <f>OR(ISNUMBER(FIND("Bioaccum",C1522)),ISNUMBER(FIND("bioaccum",C1522)),ISNUMBER(FIND("accum",C1522)))</f>
        <v>0</v>
      </c>
      <c r="R1522" t="b">
        <f>OR(ISNUMBER(FIND("Occupation",C1522)),ISNUMBER(FIND("occupation",C1522)),ISNUMBER(FIND("worker",C1522)),ISNUMBER(FIND("workforce",C1522)))</f>
        <v>0</v>
      </c>
      <c r="S1522" t="b">
        <f>NOT(OR(F1522,G1522,H1522,I1522,J1522,K1522,L1522,M1522,N1522,O1522,P1522,Q1522,R1522))</f>
        <v>0</v>
      </c>
      <c r="U1522" t="b">
        <f>OR(Table1[[#This Row],[Inflammation]],Table1[[#This Row],[Immune]])</f>
        <v>0</v>
      </c>
      <c r="V1522" t="str">
        <f>IF(OR(Table1[[#This Row],[Rodents]],Table1[[#This Row],[Human]],Table1[[#This Row],[Pig]]),OR(ISNUMBER(FIND("intratrach",C1522)),ISNUMBER(FIND("nasal ",C1522)),ISNUMBER(FIND("instill",C1522))),"NA")</f>
        <v>NA</v>
      </c>
      <c r="W1522" t="str">
        <f>IF(OR(Table1[[#This Row],[Rodents]],Table1[[#This Row],[Human]],Table1[[#This Row],[Pig]]),OR(ISNUMBER(FIND("dermal",C1522)),ISNUMBER(FIND("skin ",C1522))),"NA")</f>
        <v>NA</v>
      </c>
      <c r="X1522" t="str">
        <f>IF(OR(Table1[[#This Row],[Rodents]],Table1[[#This Row],[Human]],Table1[[#This Row],[Pig]]),OR(ISNUMBER(FIND("injected",C1522)),ISNUMBER(FIND("periton",C1522)),ISNUMBER(FIND("intrascrot",C1522))),"NA")</f>
        <v>NA</v>
      </c>
      <c r="Y1522" t="str">
        <f>IF(OR(Table1[[#This Row],[Rodents]],Table1[[#This Row],[Human]],Table1[[#This Row],[Pig]]),NOT(OR(Table1[[#This Row],[Inhaled/Intratracheal/intranasal]],Table1[[#This Row],[Dermal]],Table1[[#This Row],[Injected]])),"NA")</f>
        <v>NA</v>
      </c>
      <c r="AA1522" t="b">
        <f>OR(ISNUMBER(FIND("fish ",C1522)),ISNUMBER(FIND("Fish ",C1522)),ISNUMBER(FIND("aquatic",C1522)),ISNUMBER(FIND("daphnids",C1522)),ISNUMBER(FIND("Carcinus maenas",C1522)),ISNUMBER(FIND("Daphnia",C1522)),ISNUMBER(FIND("Ruditapes philippinarum",C1522)),ISNUMBER(FIND("daphnia",C1522)),ISNUMBER(FIND("marine",C1522)),ISNUMBER(FIND("mussel",C1522)),ISNUMBER(FIND("algae",C1522)),ISNUMBER(FIND("Donax faba",C1522)),ISNUMBER(FIND("estuarine",C1522)),ISNUMBER(FIND("snail",C1522)),ISNUMBER(FIND("Prorocentrum donghaiense",C1522)) )</f>
        <v>0</v>
      </c>
      <c r="AB1522" t="b">
        <f>OR(ISNUMBER(FIND(" rat ",C1522)),ISNUMBER(FIND(" rats ",C1522)),ISNUMBER(FIND(" Rats ",C1522)),ISNUMBER(FIND(" Rat ",C1522)),ISNUMBER(FIND(" rat.",C1522)),ISNUMBER(FIND(" rats.",C1522)),ISNUMBER(FIND("mouse",C1522)),ISNUMBER(FIND("mice",C1522)), ISNUMBER(FIND(" Mice",C1522)))</f>
        <v>0</v>
      </c>
      <c r="AC1522" t="b">
        <f>OR(ISNUMBER(FIND(" cell ",C1522)),ISNUMBER(FIND("fibroblast",C1522)),ISNUMBER(FIND("macrophage",C1522)),ISNUMBER(FIND("epithelial",C1522)),ISNUMBER(FIND("endothelial",C1522)),ISNUMBER(FIND("neuron",C1522)),ISNUMBER(FIND(" cells ",C1522)),ISNUMBER(FIND("RBC",C1522)),ISNUMBER(FIND("mitochond",C1522)),ISNUMBER(FIND("adipocyte",C1522)),ISNUMBER(FIND("osteo",C1522)),ISNUMBER(FIND("keratin",C1522)),ISNUMBER(FIND(" cell's ",C1522)),ISNUMBER(FIND("eukary",C1522)),ISNUMBER(FIND("sperm",C1522)))</f>
        <v>1</v>
      </c>
      <c r="AD1522" t="b">
        <f>OR(ISNUMBER(FIND("human",B1522)),ISNUMBER(FIND("workers",B1522)),ISNUMBER(FIND("workforces",B1522)),ISNUMBER(FIND("occupational",B1522)),ISNUMBER(FIND("Case report",B1522)),ISNUMBER(FIND("Workplaces",B1522)),ISNUMBER(FIND("worker",B1522)))</f>
        <v>0</v>
      </c>
      <c r="AE1522" t="b">
        <f>OR(ISNUMBER(FIND(" plant ",C1522)),ISNUMBER(FIND("Plant ",C1522)),ISNUMBER(FIND("tomato",C1522)),ISNUMBER(FIND("plants",C1522)),ISNUMBER(FIND("Plants",C1522)),ISNUMBER(FIND("algae",C1522)),ISNUMBER(FIND("lettuce",C1522)),ISNUMBER(FIND("green gram sprouts ",C1522)),ISNUMBER(FIND("Cucurbita pepo",C1522)),ISNUMBER(FIND("bean ",C1522)),ISNUMBER(FIND("chloroplast",C1522)),ISNUMBER(FIND("chlorophyll",C1522)),ISNUMBER(FIND("seedling",C1522)),ISNUMBER(FIND("canola",C1522)),ISNUMBER(FIND("shoot",C1522)),ISNUMBER(FIND("photosynthes",C1522)),ISNUMBER(FIND(" leaves ",C1522)),,ISNUMBER(FIND("agriculture",C1522)),ISNUMBER(FIND(" crops ",C1522)))</f>
        <v>0</v>
      </c>
      <c r="AF1522" t="b">
        <f>OR(ISNUMBER(FIND("bacteria",C1522)),ISNUMBER(FIND("Bacteria",C1522)),ISNUMBER(FIND("Bacterium",C1522)),ISNUMBER(FIND("bacterium",C1522)),ISNUMBER(FIND(" coli ",C1522)))</f>
        <v>0</v>
      </c>
      <c r="AG1522" t="b">
        <f>OR(ISNUMBER(FIND("fungi",C1522)),ISNUMBER(FIND("Fungi",C1522)),ISNUMBER(FIND("fungus",C1522)),ISNUMBER(FIND("Fungus",C1522)),ISNUMBER(FIND("mushroom",C1522)),ISNUMBER(FIND("Mushroom",C1522)),ISNUMBER(FIND(" mold ",C1522)))</f>
        <v>0</v>
      </c>
      <c r="AH1522" t="b">
        <f>OR(ISNUMBER(FIND("Pig ",C1522)),ISNUMBER(FIND("pig ",C1522)),ISNUMBER(FIND("Pigs ",C1522)),ISNUMBER(FIND("pigs ",C1522)))</f>
        <v>0</v>
      </c>
      <c r="AI1522" t="b">
        <f>OR(ISNUMBER(FIND(" C. elegans",C1522)),ISNUMBER(FIND("Caenorhabditis elegans",C1522)),ISNUMBER(FIND("earthworms",C1522)),ISNUMBER(FIND(" Ficopomatus enigmaticus",C1522)),ISNUMBER(FIND("larva",C1522)),ISNUMBER(FIND("Lumbriculus variegatus",C1522)),ISNUMBER(FIND("nematode",C1522)))</f>
        <v>0</v>
      </c>
      <c r="AJ1522" t="b">
        <f>NOT(OR(AA1522,AB1522,AC1522,AD1522,AE1522,AF1522,AG1522,AH1522,AI1522))</f>
        <v>0</v>
      </c>
      <c r="AL1522" t="b">
        <f>OR(AA1522,AB1522,AD1522,AE1522,AF1522,AG1522,AH1522,AI1522)</f>
        <v>0</v>
      </c>
      <c r="AM1522" t="b">
        <f>IF(Table1[[#This Row],[In vivo?]],IF(Table1[[#This Row],[Cell]],FALSE,TRUE),FALSE)</f>
        <v>0</v>
      </c>
      <c r="AN1522" t="b">
        <f>AND(AC1522,AL1522)</f>
        <v>0</v>
      </c>
      <c r="AO1522" t="b">
        <f>IF(Table1[[#This Row],[Cell]],IF(Table1[[#This Row],[In vivo?]],FALSE,TRUE),FALSE)</f>
        <v>1</v>
      </c>
      <c r="AP1522" t="b">
        <f>NOT(OR(Table1[[#This Row],[In vivo?]],Table1[[#This Row],[Only in Cell]]))</f>
        <v>0</v>
      </c>
      <c r="AQ1522" t="str">
        <f>IF(OR(Table1[[#This Row],[Rodents]],Table1[[#This Row],[Human]],Table1[[#This Row],[Pig]]),OR(ISNUMBER(FIND("pulmonary",C1522)),ISNUMBER(FIND("lung",C1522))),"NA")</f>
        <v>NA</v>
      </c>
      <c r="AR1522" t="str">
        <f>IF(OR(Table1[[#This Row],[Rodents]],Table1[[#This Row],[Human]],Table1[[#This Row],[Pig]]),OR(ISNUMBER(FIND("skin",C1522)),ISNUMBER(FIND("dermal",C1522))),"NA")</f>
        <v>NA</v>
      </c>
      <c r="AS1522" t="str">
        <f>IF(OR(Table1[[#This Row],[Rodents]],Table1[[#This Row],[Human]],Table1[[#This Row],[Pig]]),OR(ISNUMBER(FIND("liver",C1522)),ISNUMBER(FIND("hepat",C1522))),"NA")</f>
        <v>NA</v>
      </c>
      <c r="AT1522" t="str">
        <f>IF(OR(Table1[[#This Row],[Rodents]],Table1[[#This Row],[Human]],Table1[[#This Row],[Pig]]),OR(ISNUMBER(FIND("kidney",C1522)),ISNUMBER(FIND("neph",C1522))),"NA")</f>
        <v>NA</v>
      </c>
      <c r="AU1522" t="str">
        <f>IF(OR(Table1[[#This Row],[Rodents]],Table1[[#This Row],[Human]],Table1[[#This Row],[Pig]]),OR(ISNUMBER(FIND("brain",C1522)),ISNUMBER(FIND("neur",C1522)),ISNUMBER(FIND("nerv",C1522))),"NA")</f>
        <v>NA</v>
      </c>
      <c r="AV1522" t="str">
        <f>IF(OR(Table1[[#This Row],[Rodents]],Table1[[#This Row],[Human]],Table1[[#This Row],[Pig]]),OR(ISNUMBER(FIND("heart",C1522)),ISNUMBER(FIND("cardi",C1522))),"NA")</f>
        <v>NA</v>
      </c>
      <c r="AW1522" t="str">
        <f>IF(OR(Table1[[#This Row],[Rodents]],Table1[[#This Row],[Human]],Table1[[#This Row],[Pig]]),OR(ISNUMBER(FIND("gastro",C1522)),ISNUMBER(FIND("intesti",C1522)),ISNUMBER(FIND("stomach",C1522))),"NA")</f>
        <v>NA</v>
      </c>
      <c r="AX1522" t="str">
        <f>IF(OR(Table1[[#This Row],[Rodents]],Table1[[#This Row],[Human]],Table1[[#This Row],[Pig]]),NOT(OR(AQ1522,AR1522,AS1522,AT1522,AU1522,AV1522,AW1522)),"NA")</f>
        <v>NA</v>
      </c>
      <c r="AY1522" t="b">
        <f>OR(ISNUMBER(FIND("SWCNT",C1522)),ISNUMBER(FIND("SWNT",C1522)),ISNUMBER(FIND("single-wall",C1522)),ISNUMBER(FIND("single wall",C1522)),ISNUMBER(FIND("Single wall",C1522)),ISNUMBER(FIND("Single-wall",C1522)),ISNUMBER(FIND("SWCNT",B1522)),ISNUMBER(FIND("SWNT",B1522)),ISNUMBER(FIND("single-wall",B1522)),ISNUMBER(FIND("single wall",B1522)),ISNUMBER(FIND("Single-wall",B1522)),ISNUMBER(FIND("Single wall",B1522)))</f>
        <v>1</v>
      </c>
      <c r="AZ1522" t="b">
        <f>OR(ISNUMBER(FIND("MWCNT",C1522)),ISNUMBER(FIND("MWNT",C1522)),ISNUMBER(FIND("multi-wall",C1522)),ISNUMBER(FIND("multi wall",C1522)),ISNUMBER(FIND("multiwall",C1522)),ISNUMBER(FIND("Multi-wall",C1522)),ISNUMBER(FIND("Multi wall",C1522)),ISNUMBER(FIND("Multiwall",C1522)),ISNUMBER(FIND("MWCNT",B1522)),ISNUMBER(FIND("MWNT",B1522)),ISNUMBER(FIND("multi-wall",B1522)),ISNUMBER(FIND("multi wall",B1522)),ISNUMBER(FIND("multiwall",B1522)),ISNUMBER(FIND("Multi-wall",B1522)),ISNUMBER(FIND("Multi wall",B1522)),ISNUMBER(FIND("Multiwall",B1522)),ISNUMBER(FIND("Double-wall",B1522)),ISNUMBER(FIND("Double wall",B1522)),ISNUMBER(FIND("Doublewall",B1522)),ISNUMBER(FIND("double-wall",B1522)),ISNUMBER(FIND("double wall",B1522)),ISNUMBER(FIND("doublewall",B1522)))</f>
        <v>0</v>
      </c>
      <c r="BA1522" t="b">
        <f>AND(Table1[[#This Row],[SWCNT]],Table1[[#This Row],[MWCNT]])</f>
        <v>0</v>
      </c>
      <c r="BB1522" t="b">
        <f>IF(Table1[[#This Row],[SWCNT]]=TRUE,FALSE,IF(Table1[[#This Row],[MWCNT]]=TRUE,FALSE,TRUE))</f>
        <v>0</v>
      </c>
      <c r="BC1522" s="18"/>
    </row>
    <row r="1523" spans="1:55" ht="222">
      <c r="A1523" t="s">
        <v>3029</v>
      </c>
      <c r="B1523" s="2" t="s">
        <v>3032</v>
      </c>
      <c r="C1523" s="16" t="s">
        <v>3035</v>
      </c>
      <c r="D1523" s="17" t="s">
        <v>2191</v>
      </c>
      <c r="E1523" s="2">
        <v>2015</v>
      </c>
      <c r="F1523" t="b">
        <f>OR(ISNUMBER(FIND("cytotoxic",C1523)),ISNUMBER(FIND("Cytotoxic",C1523)),ISNUMBER(FIND("cellular toxicity",C1523)),ISNUMBER(FIND("cell death",C1523)),ISNUMBER(FIND("viable",C1523)),ISNUMBER(FIND("phytotoxic",C1523)),ISNUMBER(FIND("acute toxicity",C1523)),ISNUMBER(FIND("MTT",C1523)),ISNUMBER(FIND("survival",C1523)),ISNUMBER(FIND("prolifer",C1523)),ISNUMBER(FIND("apoptosis",C1523)),ISNUMBER(FIND("neurotoxic",C1523)),ISNUMBER(FIND("  lysis ",C1523)),ISNUMBER(FIND("necrosis",C1523)),ISNUMBER(FIND("cellular death",C1523))*3,ISNUMBER(FIND("LDH",C1523)),ISNUMBER(FIND("Acute toxicity",C1523)))</f>
        <v>1</v>
      </c>
      <c r="G1523" t="b">
        <f>OR(ISNUMBER(FIND("genotoxic",C1523)),ISNUMBER(FIND("genotoxicity",C1523)),ISNUMBER(FIND("DNA damage",C1523)),ISNUMBER(FIND("DNA",C1523)),ISNUMBER(FIND("RNA",C1523)),ISNUMBER(FIND("mesothelioma",C1523)),ISNUMBER(FIND("carcino",C1523)),ISNUMBER(FIND("mutagen",C1523)),ISNUMBER(FIND("genetic",C1523)))</f>
        <v>0</v>
      </c>
      <c r="H1523" t="b">
        <f>OR(ISNUMBER(FIND("inflammatory",C1523)),ISNUMBER(FIND("inflamm",C1523)))</f>
        <v>0</v>
      </c>
      <c r="I1523" t="b">
        <f>OR(ISNUMBER(FIND("immune",C1523)),ISNUMBER(FIND("immunological",C1523)),ISNUMBER(FIND("interleuk",C1523)),ISNUMBER(FIND("platelet activation",C1523)),ISNUMBER(FIND("monocyte",C1523)),ISNUMBER(FIND("leukocyte",C1523)),ISNUMBER(FIND("cytokine",C1523)),ISNUMBER(FIND("CD4",C1523)),ISNUMBER(FIND("CD8",C1523)),ISNUMBER(FIND("T-cell",C1523)))</f>
        <v>0</v>
      </c>
      <c r="J1523" t="b">
        <f>OR(ISNUMBER(FIND("reactive oxygen",C1523)),ISNUMBER(FIND("ROS",C1523)),ISNUMBER(FIND("free radical",C1523)),ISNUMBER(FIND("oxidative stress",C1523)),ISNUMBER(FIND("peroxid",C1523)),ISNUMBER(FIND("oxidative",C1523)),ISNUMBER(FIND("antioxid",C1523)))</f>
        <v>0</v>
      </c>
      <c r="K1523" t="b">
        <f>OR(ISNUMBER(FIND("autophag",C1523)))</f>
        <v>0</v>
      </c>
      <c r="L1523" t="b">
        <f>OR(ISNUMBER(FIND("morpholog",C1523)))</f>
        <v>0</v>
      </c>
      <c r="M1523" t="b">
        <f>OR(ISNUMBER(FIND("fibrosis",C1523)),ISNUMBER(FIND("Fibrosis",C1523)),ISNUMBER(FIND("fibrot",C1523)))</f>
        <v>0</v>
      </c>
      <c r="N1523" t="b">
        <f>OR(ISNUMBER(FIND("offspring",C1523)),ISNUMBER(FIND("Parental",C1523)),ISNUMBER(FIND("parental",C1523)),ISNUMBER(FIND("germline",C1523)),ISNUMBER(FIND("reproduc",C1523)),ISNUMBER(FIND("embryo",C1523)))</f>
        <v>0</v>
      </c>
      <c r="O1523" t="b">
        <f>OR(ISNUMBER(FIND("metabol",C1523)),ISNUMBER(FIND("Metabol",C1523)),ISNUMBER(FIND("digest",C1523)),ISNUMBER(FIND("mitochon",C1523)))</f>
        <v>0</v>
      </c>
      <c r="P1523" t="b">
        <f>OR(ISNUMBER(FIND("ecotox",C1523)),ISNUMBER(FIND("Ecotox",B1523)),ISNUMBER(FIND("ecotox",B1523)),ISNUMBER(FIND("Ecotox",C1523)))</f>
        <v>0</v>
      </c>
      <c r="Q1523" t="b">
        <f>OR(ISNUMBER(FIND("Bioaccum",C1523)),ISNUMBER(FIND("bioaccum",C1523)),ISNUMBER(FIND("accum",C1523)))</f>
        <v>0</v>
      </c>
      <c r="R1523" t="b">
        <f>OR(ISNUMBER(FIND("Occupation",C1523)),ISNUMBER(FIND("occupation",C1523)),ISNUMBER(FIND("worker",C1523)),ISNUMBER(FIND("workforce",C1523)))</f>
        <v>0</v>
      </c>
      <c r="S1523" t="b">
        <f>NOT(OR(F1523,G1523,H1523,I1523,J1523,K1523,L1523,M1523,N1523,O1523,P1523,Q1523,R1523))</f>
        <v>0</v>
      </c>
      <c r="U1523" t="b">
        <f>OR(Table1[[#This Row],[Inflammation]],Table1[[#This Row],[Immune]])</f>
        <v>0</v>
      </c>
      <c r="V1523" t="str">
        <f>IF(OR(Table1[[#This Row],[Rodents]],Table1[[#This Row],[Human]],Table1[[#This Row],[Pig]]),OR(ISNUMBER(FIND("intratrach",C1523)),ISNUMBER(FIND("nasal ",C1523)),ISNUMBER(FIND("instill",C1523))),"NA")</f>
        <v>NA</v>
      </c>
      <c r="W1523" t="str">
        <f>IF(OR(Table1[[#This Row],[Rodents]],Table1[[#This Row],[Human]],Table1[[#This Row],[Pig]]),OR(ISNUMBER(FIND("dermal",C1523)),ISNUMBER(FIND("skin ",C1523))),"NA")</f>
        <v>NA</v>
      </c>
      <c r="X1523" t="str">
        <f>IF(OR(Table1[[#This Row],[Rodents]],Table1[[#This Row],[Human]],Table1[[#This Row],[Pig]]),OR(ISNUMBER(FIND("injected",C1523)),ISNUMBER(FIND("periton",C1523)),ISNUMBER(FIND("intrascrot",C1523))),"NA")</f>
        <v>NA</v>
      </c>
      <c r="Y1523" t="str">
        <f>IF(OR(Table1[[#This Row],[Rodents]],Table1[[#This Row],[Human]],Table1[[#This Row],[Pig]]),NOT(OR(Table1[[#This Row],[Inhaled/Intratracheal/intranasal]],Table1[[#This Row],[Dermal]],Table1[[#This Row],[Injected]])),"NA")</f>
        <v>NA</v>
      </c>
      <c r="AA1523" t="b">
        <f>OR(ISNUMBER(FIND("fish ",C1523)),ISNUMBER(FIND("Fish ",C1523)),ISNUMBER(FIND("aquatic",C1523)),ISNUMBER(FIND("daphnids",C1523)),ISNUMBER(FIND("Carcinus maenas",C1523)),ISNUMBER(FIND("Daphnia",C1523)),ISNUMBER(FIND("Ruditapes philippinarum",C1523)),ISNUMBER(FIND("daphnia",C1523)),ISNUMBER(FIND("marine",C1523)),ISNUMBER(FIND("mussel",C1523)),ISNUMBER(FIND("algae",C1523)),ISNUMBER(FIND("Donax faba",C1523)),ISNUMBER(FIND("estuarine",C1523)),ISNUMBER(FIND("snail",C1523)),ISNUMBER(FIND("Prorocentrum donghaiense",C1523)) )</f>
        <v>0</v>
      </c>
      <c r="AB1523" t="b">
        <f>OR(ISNUMBER(FIND(" rat ",C1523)),ISNUMBER(FIND(" rats ",C1523)),ISNUMBER(FIND(" Rats ",C1523)),ISNUMBER(FIND(" Rat ",C1523)),ISNUMBER(FIND(" rat.",C1523)),ISNUMBER(FIND(" rats.",C1523)),ISNUMBER(FIND("mouse",C1523)),ISNUMBER(FIND("mice",C1523)), ISNUMBER(FIND(" Mice",C1523)))</f>
        <v>0</v>
      </c>
      <c r="AC1523" t="b">
        <f>OR(ISNUMBER(FIND(" cell ",C1523)),ISNUMBER(FIND("fibroblast",C1523)),ISNUMBER(FIND("macrophage",C1523)),ISNUMBER(FIND("epithelial",C1523)),ISNUMBER(FIND("endothelial",C1523)),ISNUMBER(FIND("neuron",C1523)),ISNUMBER(FIND(" cells ",C1523)),ISNUMBER(FIND("RBC",C1523)),ISNUMBER(FIND("mitochond",C1523)),ISNUMBER(FIND("adipocyte",C1523)),ISNUMBER(FIND("osteo",C1523)),ISNUMBER(FIND("keratin",C1523)),ISNUMBER(FIND(" cell's ",C1523)),ISNUMBER(FIND("eukary",C1523)),ISNUMBER(FIND("sperm",C1523)))</f>
        <v>0</v>
      </c>
      <c r="AD1523" t="b">
        <f>OR(ISNUMBER(FIND("human",B1523)),ISNUMBER(FIND("workers",B1523)),ISNUMBER(FIND("workforces",B1523)),ISNUMBER(FIND("occupational",B1523)),ISNUMBER(FIND("Case report",B1523)),ISNUMBER(FIND("Workplaces",B1523)),ISNUMBER(FIND("worker",B1523)))</f>
        <v>0</v>
      </c>
      <c r="AE1523" t="b">
        <f>OR(ISNUMBER(FIND(" plant ",C1523)),ISNUMBER(FIND("Plant ",C1523)),ISNUMBER(FIND("tomato",C1523)),ISNUMBER(FIND("plants",C1523)),ISNUMBER(FIND("Plants",C1523)),ISNUMBER(FIND("algae",C1523)),ISNUMBER(FIND("lettuce",C1523)),ISNUMBER(FIND("green gram sprouts ",C1523)),ISNUMBER(FIND("Cucurbita pepo",C1523)),ISNUMBER(FIND("bean ",C1523)),ISNUMBER(FIND("chloroplast",C1523)),ISNUMBER(FIND("chlorophyll",C1523)),ISNUMBER(FIND("seedling",C1523)),ISNUMBER(FIND("canola",C1523)),ISNUMBER(FIND("shoot",C1523)),ISNUMBER(FIND("photosynthes",C1523)),ISNUMBER(FIND(" leaves ",C1523)),,ISNUMBER(FIND("agriculture",C1523)),ISNUMBER(FIND(" crops ",C1523)))</f>
        <v>0</v>
      </c>
      <c r="AF1523" t="b">
        <f>OR(ISNUMBER(FIND("bacteria",C1523)),ISNUMBER(FIND("Bacteria",C1523)),ISNUMBER(FIND("Bacterium",C1523)),ISNUMBER(FIND("bacterium",C1523)),ISNUMBER(FIND(" coli ",C1523)))</f>
        <v>0</v>
      </c>
      <c r="AG1523" t="b">
        <f>OR(ISNUMBER(FIND("fungi",C1523)),ISNUMBER(FIND("Fungi",C1523)),ISNUMBER(FIND("fungus",C1523)),ISNUMBER(FIND("Fungus",C1523)),ISNUMBER(FIND("mushroom",C1523)),ISNUMBER(FIND("Mushroom",C1523)),ISNUMBER(FIND(" mold ",C1523)))</f>
        <v>0</v>
      </c>
      <c r="AH1523" t="b">
        <f>OR(ISNUMBER(FIND("Pig ",C1523)),ISNUMBER(FIND("pig ",C1523)),ISNUMBER(FIND("Pigs ",C1523)),ISNUMBER(FIND("pigs ",C1523)))</f>
        <v>0</v>
      </c>
      <c r="AI1523" t="b">
        <f>OR(ISNUMBER(FIND(" C. elegans",C1523)),ISNUMBER(FIND("Caenorhabditis elegans",C1523)),ISNUMBER(FIND("earthworms",C1523)),ISNUMBER(FIND(" Ficopomatus enigmaticus",C1523)),ISNUMBER(FIND("larva",C1523)),ISNUMBER(FIND("Lumbriculus variegatus",C1523)),ISNUMBER(FIND("nematode",C1523)))</f>
        <v>0</v>
      </c>
      <c r="AJ1523" t="b">
        <f>NOT(OR(AA1523,AB1523,AC1523,AD1523,AE1523,AF1523,AG1523,AH1523,AI1523))</f>
        <v>1</v>
      </c>
      <c r="AL1523" t="b">
        <f>OR(AA1523,AB1523,AD1523,AE1523,AF1523,AG1523,AH1523,AI1523)</f>
        <v>0</v>
      </c>
      <c r="AM1523" t="b">
        <f>IF(Table1[[#This Row],[In vivo?]],IF(Table1[[#This Row],[Cell]],FALSE,TRUE),FALSE)</f>
        <v>0</v>
      </c>
      <c r="AN1523" t="b">
        <f>AND(AC1523,AL1523)</f>
        <v>0</v>
      </c>
      <c r="AO1523" t="b">
        <f>IF(Table1[[#This Row],[Cell]],IF(Table1[[#This Row],[In vivo?]],FALSE,TRUE),FALSE)</f>
        <v>0</v>
      </c>
      <c r="AP1523" t="b">
        <f>NOT(OR(Table1[[#This Row],[In vivo?]],Table1[[#This Row],[Only in Cell]]))</f>
        <v>1</v>
      </c>
      <c r="AQ1523" t="str">
        <f>IF(OR(Table1[[#This Row],[Rodents]],Table1[[#This Row],[Human]],Table1[[#This Row],[Pig]]),OR(ISNUMBER(FIND("pulmonary",C1523)),ISNUMBER(FIND("lung",C1523))),"NA")</f>
        <v>NA</v>
      </c>
      <c r="AR1523" t="str">
        <f>IF(OR(Table1[[#This Row],[Rodents]],Table1[[#This Row],[Human]],Table1[[#This Row],[Pig]]),OR(ISNUMBER(FIND("skin",C1523)),ISNUMBER(FIND("dermal",C1523))),"NA")</f>
        <v>NA</v>
      </c>
      <c r="AS1523" t="str">
        <f>IF(OR(Table1[[#This Row],[Rodents]],Table1[[#This Row],[Human]],Table1[[#This Row],[Pig]]),OR(ISNUMBER(FIND("liver",C1523)),ISNUMBER(FIND("hepat",C1523))),"NA")</f>
        <v>NA</v>
      </c>
      <c r="AT1523" t="str">
        <f>IF(OR(Table1[[#This Row],[Rodents]],Table1[[#This Row],[Human]],Table1[[#This Row],[Pig]]),OR(ISNUMBER(FIND("kidney",C1523)),ISNUMBER(FIND("neph",C1523))),"NA")</f>
        <v>NA</v>
      </c>
      <c r="AU1523" t="str">
        <f>IF(OR(Table1[[#This Row],[Rodents]],Table1[[#This Row],[Human]],Table1[[#This Row],[Pig]]),OR(ISNUMBER(FIND("brain",C1523)),ISNUMBER(FIND("neur",C1523)),ISNUMBER(FIND("nerv",C1523))),"NA")</f>
        <v>NA</v>
      </c>
      <c r="AV1523" t="str">
        <f>IF(OR(Table1[[#This Row],[Rodents]],Table1[[#This Row],[Human]],Table1[[#This Row],[Pig]]),OR(ISNUMBER(FIND("heart",C1523)),ISNUMBER(FIND("cardi",C1523))),"NA")</f>
        <v>NA</v>
      </c>
      <c r="AW1523" t="str">
        <f>IF(OR(Table1[[#This Row],[Rodents]],Table1[[#This Row],[Human]],Table1[[#This Row],[Pig]]),OR(ISNUMBER(FIND("gastro",C1523)),ISNUMBER(FIND("intesti",C1523)),ISNUMBER(FIND("stomach",C1523))),"NA")</f>
        <v>NA</v>
      </c>
      <c r="AX1523" t="str">
        <f>IF(OR(Table1[[#This Row],[Rodents]],Table1[[#This Row],[Human]],Table1[[#This Row],[Pig]]),NOT(OR(AQ1523,AR1523,AS1523,AT1523,AU1523,AV1523,AW1523)),"NA")</f>
        <v>NA</v>
      </c>
      <c r="AY1523" t="b">
        <f>OR(ISNUMBER(FIND("SWCNT",C1523)),ISNUMBER(FIND("SWNT",C1523)),ISNUMBER(FIND("single-wall",C1523)),ISNUMBER(FIND("single wall",C1523)),ISNUMBER(FIND("Single wall",C1523)),ISNUMBER(FIND("Single-wall",C1523)),ISNUMBER(FIND("SWCNT",B1523)),ISNUMBER(FIND("SWNT",B1523)),ISNUMBER(FIND("single-wall",B1523)),ISNUMBER(FIND("single wall",B1523)),ISNUMBER(FIND("Single-wall",B1523)),ISNUMBER(FIND("Single wall",B1523)))</f>
        <v>0</v>
      </c>
      <c r="AZ1523" t="b">
        <f>OR(ISNUMBER(FIND("MWCNT",C1523)),ISNUMBER(FIND("MWNT",C1523)),ISNUMBER(FIND("multi-wall",C1523)),ISNUMBER(FIND("multi wall",C1523)),ISNUMBER(FIND("multiwall",C1523)),ISNUMBER(FIND("Multi-wall",C1523)),ISNUMBER(FIND("Multi wall",C1523)),ISNUMBER(FIND("Multiwall",C1523)),ISNUMBER(FIND("MWCNT",B1523)),ISNUMBER(FIND("MWNT",B1523)),ISNUMBER(FIND("multi-wall",B1523)),ISNUMBER(FIND("multi wall",B1523)),ISNUMBER(FIND("multiwall",B1523)),ISNUMBER(FIND("Multi-wall",B1523)),ISNUMBER(FIND("Multi wall",B1523)),ISNUMBER(FIND("Multiwall",B1523)),ISNUMBER(FIND("Double-wall",B1523)),ISNUMBER(FIND("Double wall",B1523)),ISNUMBER(FIND("Doublewall",B1523)),ISNUMBER(FIND("double-wall",B1523)),ISNUMBER(FIND("double wall",B1523)),ISNUMBER(FIND("doublewall",B1523)))</f>
        <v>1</v>
      </c>
      <c r="BA1523" t="b">
        <f>AND(Table1[[#This Row],[SWCNT]],Table1[[#This Row],[MWCNT]])</f>
        <v>0</v>
      </c>
      <c r="BB1523" t="b">
        <f>IF(Table1[[#This Row],[SWCNT]]=TRUE,FALSE,IF(Table1[[#This Row],[MWCNT]]=TRUE,FALSE,TRUE))</f>
        <v>0</v>
      </c>
      <c r="BC1523" s="18"/>
    </row>
    <row r="1524" spans="1:55" ht="185">
      <c r="A1524" t="s">
        <v>3037</v>
      </c>
      <c r="B1524" s="2" t="s">
        <v>3038</v>
      </c>
      <c r="C1524" s="16" t="s">
        <v>3039</v>
      </c>
      <c r="D1524" s="17" t="s">
        <v>3040</v>
      </c>
      <c r="E1524" s="2">
        <v>2015</v>
      </c>
      <c r="F1524" t="b">
        <f>OR(ISNUMBER(FIND("cytotoxic",C1524)),ISNUMBER(FIND("Cytotoxic",C1524)),ISNUMBER(FIND("cellular toxicity",C1524)),ISNUMBER(FIND("cell death",C1524)),ISNUMBER(FIND("viable",C1524)),ISNUMBER(FIND("phytotoxic",C1524)),ISNUMBER(FIND("acute toxicity",C1524)),ISNUMBER(FIND("MTT",C1524)),ISNUMBER(FIND("survival",C1524)),ISNUMBER(FIND("prolifer",C1524)),ISNUMBER(FIND("apoptosis",C1524)),ISNUMBER(FIND("neurotoxic",C1524)),ISNUMBER(FIND("  lysis ",C1524)),ISNUMBER(FIND("necrosis",C1524)),ISNUMBER(FIND("cellular death",C1524))*3,ISNUMBER(FIND("LDH",C1524)),ISNUMBER(FIND("Acute toxicity",C1524)))</f>
        <v>1</v>
      </c>
      <c r="G1524" t="b">
        <f>OR(ISNUMBER(FIND("genotoxic",C1524)),ISNUMBER(FIND("genotoxicity",C1524)),ISNUMBER(FIND("DNA damage",C1524)),ISNUMBER(FIND("DNA",C1524)),ISNUMBER(FIND("RNA",C1524)),ISNUMBER(FIND("mesothelioma",C1524)),ISNUMBER(FIND("carcino",C1524)),ISNUMBER(FIND("mutagen",C1524)),ISNUMBER(FIND("genetic",C1524)))</f>
        <v>0</v>
      </c>
      <c r="H1524" t="b">
        <f>OR(ISNUMBER(FIND("inflammatory",C1524)),ISNUMBER(FIND("inflamm",C1524)))</f>
        <v>0</v>
      </c>
      <c r="I1524" t="b">
        <f>OR(ISNUMBER(FIND("immune",C1524)),ISNUMBER(FIND("immunological",C1524)),ISNUMBER(FIND("interleuk",C1524)),ISNUMBER(FIND("platelet activation",C1524)),ISNUMBER(FIND("monocyte",C1524)),ISNUMBER(FIND("leukocyte",C1524)),ISNUMBER(FIND("cytokine",C1524)),ISNUMBER(FIND("CD4",C1524)),ISNUMBER(FIND("CD8",C1524)),ISNUMBER(FIND("T-cell",C1524)))</f>
        <v>0</v>
      </c>
      <c r="J1524" t="b">
        <f>OR(ISNUMBER(FIND("reactive oxygen",C1524)),ISNUMBER(FIND("ROS",C1524)),ISNUMBER(FIND("free radical",C1524)),ISNUMBER(FIND("oxidative stress",C1524)),ISNUMBER(FIND("peroxid",C1524)),ISNUMBER(FIND("oxidative",C1524)),ISNUMBER(FIND("antioxid",C1524)))</f>
        <v>1</v>
      </c>
      <c r="K1524" t="b">
        <f>OR(ISNUMBER(FIND("autophag",C1524)))</f>
        <v>0</v>
      </c>
      <c r="L1524" t="b">
        <f>OR(ISNUMBER(FIND("morpholog",C1524)))</f>
        <v>0</v>
      </c>
      <c r="M1524" t="b">
        <f>OR(ISNUMBER(FIND("fibrosis",C1524)),ISNUMBER(FIND("Fibrosis",C1524)),ISNUMBER(FIND("fibrot",C1524)))</f>
        <v>0</v>
      </c>
      <c r="N1524" t="b">
        <f>OR(ISNUMBER(FIND("offspring",C1524)),ISNUMBER(FIND("Parental",C1524)),ISNUMBER(FIND("parental",C1524)),ISNUMBER(FIND("germline",C1524)),ISNUMBER(FIND("reproduc",C1524)),ISNUMBER(FIND("embryo",C1524)))</f>
        <v>0</v>
      </c>
      <c r="O1524" t="b">
        <f>OR(ISNUMBER(FIND("metabol",C1524)),ISNUMBER(FIND("Metabol",C1524)),ISNUMBER(FIND("digest",C1524)),ISNUMBER(FIND("mitochon",C1524)))</f>
        <v>0</v>
      </c>
      <c r="P1524" t="b">
        <f>OR(ISNUMBER(FIND("ecotox",C1524)),ISNUMBER(FIND("Ecotox",B1524)),ISNUMBER(FIND("ecotox",B1524)),ISNUMBER(FIND("Ecotox",C1524)))</f>
        <v>0</v>
      </c>
      <c r="Q1524" t="b">
        <f>OR(ISNUMBER(FIND("Bioaccum",C1524)),ISNUMBER(FIND("bioaccum",C1524)),ISNUMBER(FIND("accum",C1524)))</f>
        <v>1</v>
      </c>
      <c r="R1524" t="b">
        <f>OR(ISNUMBER(FIND("Occupation",C1524)),ISNUMBER(FIND("occupation",C1524)),ISNUMBER(FIND("worker",C1524)),ISNUMBER(FIND("workforce",C1524)))</f>
        <v>0</v>
      </c>
      <c r="S1524" t="b">
        <f>NOT(OR(F1524,G1524,H1524,I1524,J1524,K1524,L1524,M1524,N1524,O1524,P1524,Q1524,R1524))</f>
        <v>0</v>
      </c>
      <c r="U1524" t="b">
        <f>OR(Table1[[#This Row],[Inflammation]],Table1[[#This Row],[Immune]])</f>
        <v>0</v>
      </c>
      <c r="V1524" t="str">
        <f>IF(OR(Table1[[#This Row],[Rodents]],Table1[[#This Row],[Human]],Table1[[#This Row],[Pig]]),OR(ISNUMBER(FIND("intratrach",C1524)),ISNUMBER(FIND("nasal ",C1524)),ISNUMBER(FIND("instill",C1524))),"NA")</f>
        <v>NA</v>
      </c>
      <c r="W1524" t="str">
        <f>IF(OR(Table1[[#This Row],[Rodents]],Table1[[#This Row],[Human]],Table1[[#This Row],[Pig]]),OR(ISNUMBER(FIND("dermal",C1524)),ISNUMBER(FIND("skin ",C1524))),"NA")</f>
        <v>NA</v>
      </c>
      <c r="X1524" t="str">
        <f>IF(OR(Table1[[#This Row],[Rodents]],Table1[[#This Row],[Human]],Table1[[#This Row],[Pig]]),OR(ISNUMBER(FIND("injected",C1524)),ISNUMBER(FIND("periton",C1524)),ISNUMBER(FIND("intrascrot",C1524))),"NA")</f>
        <v>NA</v>
      </c>
      <c r="Y1524" t="str">
        <f>IF(OR(Table1[[#This Row],[Rodents]],Table1[[#This Row],[Human]],Table1[[#This Row],[Pig]]),NOT(OR(Table1[[#This Row],[Inhaled/Intratracheal/intranasal]],Table1[[#This Row],[Dermal]],Table1[[#This Row],[Injected]])),"NA")</f>
        <v>NA</v>
      </c>
      <c r="AA1524" t="b">
        <f>OR(ISNUMBER(FIND("fish ",C1524)),ISNUMBER(FIND("Fish ",C1524)),ISNUMBER(FIND("aquatic",C1524)),ISNUMBER(FIND("daphnids",C1524)),ISNUMBER(FIND("Carcinus maenas",C1524)),ISNUMBER(FIND("Daphnia",C1524)),ISNUMBER(FIND("Ruditapes philippinarum",C1524)),ISNUMBER(FIND("daphnia",C1524)),ISNUMBER(FIND("marine",C1524)),ISNUMBER(FIND("mussel",C1524)),ISNUMBER(FIND("algae",C1524)),ISNUMBER(FIND("Donax faba",C1524)),ISNUMBER(FIND("estuarine",C1524)),ISNUMBER(FIND("snail",C1524)),ISNUMBER(FIND("Prorocentrum donghaiense",C1524)) )</f>
        <v>0</v>
      </c>
      <c r="AB1524" t="b">
        <f>OR(ISNUMBER(FIND(" rat ",C1524)),ISNUMBER(FIND(" rats ",C1524)),ISNUMBER(FIND(" Rats ",C1524)),ISNUMBER(FIND(" Rat ",C1524)),ISNUMBER(FIND(" rat.",C1524)),ISNUMBER(FIND(" rats.",C1524)),ISNUMBER(FIND("mouse",C1524)),ISNUMBER(FIND("mice",C1524)), ISNUMBER(FIND(" Mice",C1524)))</f>
        <v>0</v>
      </c>
      <c r="AC1524" t="b">
        <f>OR(ISNUMBER(FIND(" cell ",C1524)),ISNUMBER(FIND("fibroblast",C1524)),ISNUMBER(FIND("macrophage",C1524)),ISNUMBER(FIND("epithelial",C1524)),ISNUMBER(FIND("endothelial",C1524)),ISNUMBER(FIND("neuron",C1524)),ISNUMBER(FIND(" cells ",C1524)),ISNUMBER(FIND("RBC",C1524)),ISNUMBER(FIND("mitochond",C1524)),ISNUMBER(FIND("adipocyte",C1524)),ISNUMBER(FIND("osteo",C1524)),ISNUMBER(FIND("keratin",C1524)),ISNUMBER(FIND(" cell's ",C1524)),ISNUMBER(FIND("eukary",C1524)),ISNUMBER(FIND("sperm",C1524)))</f>
        <v>1</v>
      </c>
      <c r="AD1524" t="b">
        <f>OR(ISNUMBER(FIND("human",B1524)),ISNUMBER(FIND("workers",B1524)),ISNUMBER(FIND("workforces",B1524)),ISNUMBER(FIND("occupational",B1524)),ISNUMBER(FIND("Case report",B1524)),ISNUMBER(FIND("Workplaces",B1524)),ISNUMBER(FIND("worker",B1524)))</f>
        <v>0</v>
      </c>
      <c r="AE1524" t="b">
        <f>OR(ISNUMBER(FIND(" plant ",C1524)),ISNUMBER(FIND("Plant ",C1524)),ISNUMBER(FIND("tomato",C1524)),ISNUMBER(FIND("plants",C1524)),ISNUMBER(FIND("Plants",C1524)),ISNUMBER(FIND("algae",C1524)),ISNUMBER(FIND("lettuce",C1524)),ISNUMBER(FIND("green gram sprouts ",C1524)),ISNUMBER(FIND("Cucurbita pepo",C1524)),ISNUMBER(FIND("bean ",C1524)),ISNUMBER(FIND("chloroplast",C1524)),ISNUMBER(FIND("chlorophyll",C1524)),ISNUMBER(FIND("seedling",C1524)),ISNUMBER(FIND("canola",C1524)),ISNUMBER(FIND("shoot",C1524)),ISNUMBER(FIND("photosynthes",C1524)),ISNUMBER(FIND(" leaves ",C1524)),,ISNUMBER(FIND("agriculture",C1524)),ISNUMBER(FIND(" crops ",C1524)))</f>
        <v>0</v>
      </c>
      <c r="AF1524" t="b">
        <f>OR(ISNUMBER(FIND("bacteria",C1524)),ISNUMBER(FIND("Bacteria",C1524)),ISNUMBER(FIND("Bacterium",C1524)),ISNUMBER(FIND("bacterium",C1524)),ISNUMBER(FIND(" coli ",C1524)))</f>
        <v>0</v>
      </c>
      <c r="AG1524" t="b">
        <f>OR(ISNUMBER(FIND("fungi",C1524)),ISNUMBER(FIND("Fungi",C1524)),ISNUMBER(FIND("fungus",C1524)),ISNUMBER(FIND("Fungus",C1524)),ISNUMBER(FIND("mushroom",C1524)),ISNUMBER(FIND("Mushroom",C1524)),ISNUMBER(FIND(" mold ",C1524)))</f>
        <v>0</v>
      </c>
      <c r="AH1524" t="b">
        <f>OR(ISNUMBER(FIND("Pig ",C1524)),ISNUMBER(FIND("pig ",C1524)),ISNUMBER(FIND("Pigs ",C1524)),ISNUMBER(FIND("pigs ",C1524)))</f>
        <v>0</v>
      </c>
      <c r="AI1524" t="b">
        <f>OR(ISNUMBER(FIND(" C. elegans",C1524)),ISNUMBER(FIND("Caenorhabditis elegans",C1524)),ISNUMBER(FIND("earthworms",C1524)),ISNUMBER(FIND(" Ficopomatus enigmaticus",C1524)),ISNUMBER(FIND("larva",C1524)),ISNUMBER(FIND("Lumbriculus variegatus",C1524)),ISNUMBER(FIND("nematode",C1524)))</f>
        <v>0</v>
      </c>
      <c r="AJ1524" t="b">
        <f>NOT(OR(AA1524,AB1524,AC1524,AD1524,AE1524,AF1524,AG1524,AH1524,AI1524))</f>
        <v>0</v>
      </c>
      <c r="AL1524" t="b">
        <f>OR(AA1524,AB1524,AD1524,AE1524,AF1524,AG1524,AH1524,AI1524)</f>
        <v>0</v>
      </c>
      <c r="AM1524" t="b">
        <f>IF(Table1[[#This Row],[In vivo?]],IF(Table1[[#This Row],[Cell]],FALSE,TRUE),FALSE)</f>
        <v>0</v>
      </c>
      <c r="AN1524" t="b">
        <f>AND(AC1524,AL1524)</f>
        <v>0</v>
      </c>
      <c r="AO1524" t="b">
        <f>IF(Table1[[#This Row],[Cell]],IF(Table1[[#This Row],[In vivo?]],FALSE,TRUE),FALSE)</f>
        <v>1</v>
      </c>
      <c r="AP1524" t="b">
        <f>NOT(OR(Table1[[#This Row],[In vivo?]],Table1[[#This Row],[Only in Cell]]))</f>
        <v>0</v>
      </c>
      <c r="AQ1524" t="str">
        <f>IF(OR(Table1[[#This Row],[Rodents]],Table1[[#This Row],[Human]],Table1[[#This Row],[Pig]]),OR(ISNUMBER(FIND("pulmonary",C1524)),ISNUMBER(FIND("lung",C1524))),"NA")</f>
        <v>NA</v>
      </c>
      <c r="AR1524" t="str">
        <f>IF(OR(Table1[[#This Row],[Rodents]],Table1[[#This Row],[Human]],Table1[[#This Row],[Pig]]),OR(ISNUMBER(FIND("skin",C1524)),ISNUMBER(FIND("dermal",C1524))),"NA")</f>
        <v>NA</v>
      </c>
      <c r="AS1524" t="str">
        <f>IF(OR(Table1[[#This Row],[Rodents]],Table1[[#This Row],[Human]],Table1[[#This Row],[Pig]]),OR(ISNUMBER(FIND("liver",C1524)),ISNUMBER(FIND("hepat",C1524))),"NA")</f>
        <v>NA</v>
      </c>
      <c r="AT1524" t="str">
        <f>IF(OR(Table1[[#This Row],[Rodents]],Table1[[#This Row],[Human]],Table1[[#This Row],[Pig]]),OR(ISNUMBER(FIND("kidney",C1524)),ISNUMBER(FIND("neph",C1524))),"NA")</f>
        <v>NA</v>
      </c>
      <c r="AU1524" t="str">
        <f>IF(OR(Table1[[#This Row],[Rodents]],Table1[[#This Row],[Human]],Table1[[#This Row],[Pig]]),OR(ISNUMBER(FIND("brain",C1524)),ISNUMBER(FIND("neur",C1524)),ISNUMBER(FIND("nerv",C1524))),"NA")</f>
        <v>NA</v>
      </c>
      <c r="AV1524" t="str">
        <f>IF(OR(Table1[[#This Row],[Rodents]],Table1[[#This Row],[Human]],Table1[[#This Row],[Pig]]),OR(ISNUMBER(FIND("heart",C1524)),ISNUMBER(FIND("cardi",C1524))),"NA")</f>
        <v>NA</v>
      </c>
      <c r="AW1524" t="str">
        <f>IF(OR(Table1[[#This Row],[Rodents]],Table1[[#This Row],[Human]],Table1[[#This Row],[Pig]]),OR(ISNUMBER(FIND("gastro",C1524)),ISNUMBER(FIND("intesti",C1524)),ISNUMBER(FIND("stomach",C1524))),"NA")</f>
        <v>NA</v>
      </c>
      <c r="AX1524" t="str">
        <f>IF(OR(Table1[[#This Row],[Rodents]],Table1[[#This Row],[Human]],Table1[[#This Row],[Pig]]),NOT(OR(AQ1524,AR1524,AS1524,AT1524,AU1524,AV1524,AW1524)),"NA")</f>
        <v>NA</v>
      </c>
      <c r="AY1524" t="b">
        <f>OR(ISNUMBER(FIND("SWCNT",C1524)),ISNUMBER(FIND("SWNT",C1524)),ISNUMBER(FIND("single-wall",C1524)),ISNUMBER(FIND("single wall",C1524)),ISNUMBER(FIND("Single wall",C1524)),ISNUMBER(FIND("Single-wall",C1524)),ISNUMBER(FIND("SWCNT",B1524)),ISNUMBER(FIND("SWNT",B1524)),ISNUMBER(FIND("single-wall",B1524)),ISNUMBER(FIND("single wall",B1524)),ISNUMBER(FIND("Single-wall",B1524)),ISNUMBER(FIND("Single wall",B1524)))</f>
        <v>0</v>
      </c>
      <c r="AZ1524" t="b">
        <f>OR(ISNUMBER(FIND("MWCNT",C1524)),ISNUMBER(FIND("MWNT",C1524)),ISNUMBER(FIND("multi-wall",C1524)),ISNUMBER(FIND("multi wall",C1524)),ISNUMBER(FIND("multiwall",C1524)),ISNUMBER(FIND("Multi-wall",C1524)),ISNUMBER(FIND("Multi wall",C1524)),ISNUMBER(FIND("Multiwall",C1524)),ISNUMBER(FIND("MWCNT",B1524)),ISNUMBER(FIND("MWNT",B1524)),ISNUMBER(FIND("multi-wall",B1524)),ISNUMBER(FIND("multi wall",B1524)),ISNUMBER(FIND("multiwall",B1524)),ISNUMBER(FIND("Multi-wall",B1524)),ISNUMBER(FIND("Multi wall",B1524)),ISNUMBER(FIND("Multiwall",B1524)),ISNUMBER(FIND("Double-wall",B1524)),ISNUMBER(FIND("Double wall",B1524)),ISNUMBER(FIND("Doublewall",B1524)),ISNUMBER(FIND("double-wall",B1524)),ISNUMBER(FIND("double wall",B1524)),ISNUMBER(FIND("doublewall",B1524)))</f>
        <v>1</v>
      </c>
      <c r="BA1524" t="b">
        <f>AND(Table1[[#This Row],[SWCNT]],Table1[[#This Row],[MWCNT]])</f>
        <v>0</v>
      </c>
      <c r="BB1524" t="b">
        <f>IF(Table1[[#This Row],[SWCNT]]=TRUE,FALSE,IF(Table1[[#This Row],[MWCNT]]=TRUE,FALSE,TRUE))</f>
        <v>0</v>
      </c>
      <c r="BC1524" s="18"/>
    </row>
    <row r="1525" spans="1:55" ht="111">
      <c r="A1525" t="s">
        <v>3050</v>
      </c>
      <c r="B1525" s="2" t="s">
        <v>3052</v>
      </c>
      <c r="C1525" s="16" t="s">
        <v>3054</v>
      </c>
      <c r="D1525" s="17" t="s">
        <v>3056</v>
      </c>
      <c r="E1525" s="2">
        <v>2015</v>
      </c>
      <c r="F1525" t="b">
        <f>OR(ISNUMBER(FIND("cytotoxic",C1525)),ISNUMBER(FIND("Cytotoxic",C1525)),ISNUMBER(FIND("cellular toxicity",C1525)),ISNUMBER(FIND("cell death",C1525)),ISNUMBER(FIND("viable",C1525)),ISNUMBER(FIND("phytotoxic",C1525)),ISNUMBER(FIND("acute toxicity",C1525)),ISNUMBER(FIND("MTT",C1525)),ISNUMBER(FIND("survival",C1525)),ISNUMBER(FIND("prolifer",C1525)),ISNUMBER(FIND("apoptosis",C1525)),ISNUMBER(FIND("neurotoxic",C1525)),ISNUMBER(FIND("  lysis ",C1525)),ISNUMBER(FIND("necrosis",C1525)),ISNUMBER(FIND("cellular death",C1525))*3,ISNUMBER(FIND("LDH",C1525)),ISNUMBER(FIND("Acute toxicity",C1525)))</f>
        <v>0</v>
      </c>
      <c r="G1525" t="b">
        <f>OR(ISNUMBER(FIND("genotoxic",C1525)),ISNUMBER(FIND("genotoxicity",C1525)),ISNUMBER(FIND("DNA damage",C1525)),ISNUMBER(FIND("DNA",C1525)),ISNUMBER(FIND("RNA",C1525)),ISNUMBER(FIND("mesothelioma",C1525)),ISNUMBER(FIND("carcino",C1525)),ISNUMBER(FIND("mutagen",C1525)),ISNUMBER(FIND("genetic",C1525)))</f>
        <v>0</v>
      </c>
      <c r="H1525" t="b">
        <f>OR(ISNUMBER(FIND("inflammatory",C1525)),ISNUMBER(FIND("inflamm",C1525)))</f>
        <v>0</v>
      </c>
      <c r="I1525" t="b">
        <f>OR(ISNUMBER(FIND("immune",C1525)),ISNUMBER(FIND("immunological",C1525)),ISNUMBER(FIND("interleuk",C1525)),ISNUMBER(FIND("platelet activation",C1525)),ISNUMBER(FIND("monocyte",C1525)),ISNUMBER(FIND("leukocyte",C1525)),ISNUMBER(FIND("cytokine",C1525)),ISNUMBER(FIND("CD4",C1525)),ISNUMBER(FIND("CD8",C1525)),ISNUMBER(FIND("T-cell",C1525)))</f>
        <v>1</v>
      </c>
      <c r="J1525" t="b">
        <f>OR(ISNUMBER(FIND("reactive oxygen",C1525)),ISNUMBER(FIND("ROS",C1525)),ISNUMBER(FIND("free radical",C1525)),ISNUMBER(FIND("oxidative stress",C1525)),ISNUMBER(FIND("peroxid",C1525)),ISNUMBER(FIND("oxidative",C1525)),ISNUMBER(FIND("antioxid",C1525)))</f>
        <v>0</v>
      </c>
      <c r="K1525" t="b">
        <f>OR(ISNUMBER(FIND("autophag",C1525)))</f>
        <v>0</v>
      </c>
      <c r="L1525" t="b">
        <f>OR(ISNUMBER(FIND("morpholog",C1525)))</f>
        <v>0</v>
      </c>
      <c r="M1525" t="b">
        <f>OR(ISNUMBER(FIND("fibrosis",C1525)),ISNUMBER(FIND("Fibrosis",C1525)),ISNUMBER(FIND("fibrot",C1525)))</f>
        <v>0</v>
      </c>
      <c r="N1525" t="b">
        <f>OR(ISNUMBER(FIND("offspring",C1525)),ISNUMBER(FIND("Parental",C1525)),ISNUMBER(FIND("parental",C1525)),ISNUMBER(FIND("germline",C1525)),ISNUMBER(FIND("reproduc",C1525)),ISNUMBER(FIND("embryo",C1525)))</f>
        <v>0</v>
      </c>
      <c r="O1525" t="b">
        <f>OR(ISNUMBER(FIND("metabol",C1525)),ISNUMBER(FIND("Metabol",C1525)),ISNUMBER(FIND("digest",C1525)),ISNUMBER(FIND("mitochon",C1525)))</f>
        <v>0</v>
      </c>
      <c r="P1525" t="b">
        <f>OR(ISNUMBER(FIND("ecotox",C1525)),ISNUMBER(FIND("Ecotox",B1525)),ISNUMBER(FIND("ecotox",B1525)),ISNUMBER(FIND("Ecotox",C1525)))</f>
        <v>0</v>
      </c>
      <c r="Q1525" t="b">
        <f>OR(ISNUMBER(FIND("Bioaccum",C1525)),ISNUMBER(FIND("bioaccum",C1525)),ISNUMBER(FIND("accum",C1525)))</f>
        <v>0</v>
      </c>
      <c r="R1525" t="b">
        <f>OR(ISNUMBER(FIND("Occupation",C1525)),ISNUMBER(FIND("occupation",C1525)),ISNUMBER(FIND("worker",C1525)),ISNUMBER(FIND("workforce",C1525)))</f>
        <v>0</v>
      </c>
      <c r="S1525" t="b">
        <f>NOT(OR(F1525,G1525,H1525,I1525,J1525,K1525,L1525,M1525,N1525,O1525,P1525,Q1525,R1525))</f>
        <v>0</v>
      </c>
      <c r="U1525" t="b">
        <f>OR(Table1[[#This Row],[Inflammation]],Table1[[#This Row],[Immune]])</f>
        <v>1</v>
      </c>
      <c r="V1525" t="b">
        <f>IF(OR(Table1[[#This Row],[Rodents]],Table1[[#This Row],[Human]],Table1[[#This Row],[Pig]]),OR(ISNUMBER(FIND("intratrach",C1525)),ISNUMBER(FIND("nasal ",C1525)),ISNUMBER(FIND("instill",C1525))),"NA")</f>
        <v>0</v>
      </c>
      <c r="W1525" t="b">
        <f>IF(OR(Table1[[#This Row],[Rodents]],Table1[[#This Row],[Human]],Table1[[#This Row],[Pig]]),OR(ISNUMBER(FIND("dermal",C1525)),ISNUMBER(FIND("skin ",C1525))),"NA")</f>
        <v>0</v>
      </c>
      <c r="X1525" t="b">
        <f>IF(OR(Table1[[#This Row],[Rodents]],Table1[[#This Row],[Human]],Table1[[#This Row],[Pig]]),OR(ISNUMBER(FIND("injected",C1525)),ISNUMBER(FIND("periton",C1525)),ISNUMBER(FIND("intrascrot",C1525))),"NA")</f>
        <v>0</v>
      </c>
      <c r="Y1525" t="b">
        <f>IF(OR(Table1[[#This Row],[Rodents]],Table1[[#This Row],[Human]],Table1[[#This Row],[Pig]]),NOT(OR(Table1[[#This Row],[Inhaled/Intratracheal/intranasal]],Table1[[#This Row],[Dermal]],Table1[[#This Row],[Injected]])),"NA")</f>
        <v>1</v>
      </c>
      <c r="AA1525" t="b">
        <f>OR(ISNUMBER(FIND("fish ",C1525)),ISNUMBER(FIND("Fish ",C1525)),ISNUMBER(FIND("aquatic",C1525)),ISNUMBER(FIND("daphnids",C1525)),ISNUMBER(FIND("Carcinus maenas",C1525)),ISNUMBER(FIND("Daphnia",C1525)),ISNUMBER(FIND("Ruditapes philippinarum",C1525)),ISNUMBER(FIND("daphnia",C1525)),ISNUMBER(FIND("marine",C1525)),ISNUMBER(FIND("mussel",C1525)),ISNUMBER(FIND("algae",C1525)),ISNUMBER(FIND("Donax faba",C1525)),ISNUMBER(FIND("estuarine",C1525)),ISNUMBER(FIND("snail",C1525)),ISNUMBER(FIND("Prorocentrum donghaiense",C1525)) )</f>
        <v>0</v>
      </c>
      <c r="AB1525" t="b">
        <f>OR(ISNUMBER(FIND(" rat ",C1525)),ISNUMBER(FIND(" rats ",C1525)),ISNUMBER(FIND(" Rats ",C1525)),ISNUMBER(FIND(" Rat ",C1525)),ISNUMBER(FIND(" rat.",C1525)),ISNUMBER(FIND(" rats.",C1525)),ISNUMBER(FIND("mouse",C1525)),ISNUMBER(FIND("mice",C1525)), ISNUMBER(FIND(" Mice",C1525)))</f>
        <v>1</v>
      </c>
      <c r="AC1525" t="b">
        <f>OR(ISNUMBER(FIND(" cell ",C1525)),ISNUMBER(FIND("fibroblast",C1525)),ISNUMBER(FIND("macrophage",C1525)),ISNUMBER(FIND("epithelial",C1525)),ISNUMBER(FIND("endothelial",C1525)),ISNUMBER(FIND("neuron",C1525)),ISNUMBER(FIND(" cells ",C1525)),ISNUMBER(FIND("RBC",C1525)),ISNUMBER(FIND("mitochond",C1525)),ISNUMBER(FIND("adipocyte",C1525)),ISNUMBER(FIND("osteo",C1525)),ISNUMBER(FIND("keratin",C1525)),ISNUMBER(FIND(" cell's ",C1525)),ISNUMBER(FIND("eukary",C1525)),ISNUMBER(FIND("sperm",C1525)))</f>
        <v>1</v>
      </c>
      <c r="AD1525" t="b">
        <f>OR(ISNUMBER(FIND("human",B1525)),ISNUMBER(FIND("workers",B1525)),ISNUMBER(FIND("workforces",B1525)),ISNUMBER(FIND("occupational",B1525)),ISNUMBER(FIND("Case report",B1525)),ISNUMBER(FIND("Workplaces",B1525)),ISNUMBER(FIND("worker",B1525)))</f>
        <v>0</v>
      </c>
      <c r="AE1525" t="b">
        <f>OR(ISNUMBER(FIND(" plant ",C1525)),ISNUMBER(FIND("Plant ",C1525)),ISNUMBER(FIND("tomato",C1525)),ISNUMBER(FIND("plants",C1525)),ISNUMBER(FIND("Plants",C1525)),ISNUMBER(FIND("algae",C1525)),ISNUMBER(FIND("lettuce",C1525)),ISNUMBER(FIND("green gram sprouts ",C1525)),ISNUMBER(FIND("Cucurbita pepo",C1525)),ISNUMBER(FIND("bean ",C1525)),ISNUMBER(FIND("chloroplast",C1525)),ISNUMBER(FIND("chlorophyll",C1525)),ISNUMBER(FIND("seedling",C1525)),ISNUMBER(FIND("canola",C1525)),ISNUMBER(FIND("shoot",C1525)),ISNUMBER(FIND("photosynthes",C1525)),ISNUMBER(FIND(" leaves ",C1525)),,ISNUMBER(FIND("agriculture",C1525)),ISNUMBER(FIND(" crops ",C1525)))</f>
        <v>0</v>
      </c>
      <c r="AF1525" t="b">
        <f>OR(ISNUMBER(FIND("bacteria",C1525)),ISNUMBER(FIND("Bacteria",C1525)),ISNUMBER(FIND("Bacterium",C1525)),ISNUMBER(FIND("bacterium",C1525)),ISNUMBER(FIND(" coli ",C1525)))</f>
        <v>1</v>
      </c>
      <c r="AG1525" t="b">
        <f>OR(ISNUMBER(FIND("fungi",C1525)),ISNUMBER(FIND("Fungi",C1525)),ISNUMBER(FIND("fungus",C1525)),ISNUMBER(FIND("Fungus",C1525)),ISNUMBER(FIND("mushroom",C1525)),ISNUMBER(FIND("Mushroom",C1525)),ISNUMBER(FIND(" mold ",C1525)))</f>
        <v>0</v>
      </c>
      <c r="AH1525" t="b">
        <f>OR(ISNUMBER(FIND("Pig ",C1525)),ISNUMBER(FIND("pig ",C1525)),ISNUMBER(FIND("Pigs ",C1525)),ISNUMBER(FIND("pigs ",C1525)))</f>
        <v>0</v>
      </c>
      <c r="AI1525" t="b">
        <f>OR(ISNUMBER(FIND(" C. elegans",C1525)),ISNUMBER(FIND("Caenorhabditis elegans",C1525)),ISNUMBER(FIND("earthworms",C1525)),ISNUMBER(FIND(" Ficopomatus enigmaticus",C1525)),ISNUMBER(FIND("larva",C1525)),ISNUMBER(FIND("Lumbriculus variegatus",C1525)),ISNUMBER(FIND("nematode",C1525)))</f>
        <v>0</v>
      </c>
      <c r="AJ1525" t="b">
        <f>NOT(OR(AA1525,AB1525,AC1525,AD1525,AE1525,AF1525,AG1525,AH1525,AI1525))</f>
        <v>0</v>
      </c>
      <c r="AL1525" t="b">
        <f>OR(AA1525,AB1525,AD1525,AE1525,AF1525,AG1525,AH1525,AI1525)</f>
        <v>1</v>
      </c>
      <c r="AM1525" t="b">
        <f>IF(Table1[[#This Row],[In vivo?]],IF(Table1[[#This Row],[Cell]],FALSE,TRUE),FALSE)</f>
        <v>0</v>
      </c>
      <c r="AN1525" t="b">
        <f>AND(AC1525,AL1525)</f>
        <v>1</v>
      </c>
      <c r="AO1525" t="b">
        <f>IF(Table1[[#This Row],[Cell]],IF(Table1[[#This Row],[In vivo?]],FALSE,TRUE),FALSE)</f>
        <v>0</v>
      </c>
      <c r="AP1525" t="b">
        <f>NOT(OR(Table1[[#This Row],[In vivo?]],Table1[[#This Row],[Only in Cell]]))</f>
        <v>0</v>
      </c>
      <c r="AQ1525" t="b">
        <f>IF(OR(Table1[[#This Row],[Rodents]],Table1[[#This Row],[Human]],Table1[[#This Row],[Pig]]),OR(ISNUMBER(FIND("pulmonary",C1525)),ISNUMBER(FIND("lung",C1525))),"NA")</f>
        <v>0</v>
      </c>
      <c r="AR1525" t="b">
        <f>IF(OR(Table1[[#This Row],[Rodents]],Table1[[#This Row],[Human]],Table1[[#This Row],[Pig]]),OR(ISNUMBER(FIND("skin",C1525)),ISNUMBER(FIND("dermal",C1525))),"NA")</f>
        <v>0</v>
      </c>
      <c r="AS1525" t="b">
        <f>IF(OR(Table1[[#This Row],[Rodents]],Table1[[#This Row],[Human]],Table1[[#This Row],[Pig]]),OR(ISNUMBER(FIND("liver",C1525)),ISNUMBER(FIND("hepat",C1525))),"NA")</f>
        <v>0</v>
      </c>
      <c r="AT1525" t="b">
        <f>IF(OR(Table1[[#This Row],[Rodents]],Table1[[#This Row],[Human]],Table1[[#This Row],[Pig]]),OR(ISNUMBER(FIND("kidney",C1525)),ISNUMBER(FIND("neph",C1525))),"NA")</f>
        <v>0</v>
      </c>
      <c r="AU1525" t="b">
        <f>IF(OR(Table1[[#This Row],[Rodents]],Table1[[#This Row],[Human]],Table1[[#This Row],[Pig]]),OR(ISNUMBER(FIND("brain",C1525)),ISNUMBER(FIND("neur",C1525)),ISNUMBER(FIND("nerv",C1525))),"NA")</f>
        <v>0</v>
      </c>
      <c r="AV1525" t="b">
        <f>IF(OR(Table1[[#This Row],[Rodents]],Table1[[#This Row],[Human]],Table1[[#This Row],[Pig]]),OR(ISNUMBER(FIND("heart",C1525)),ISNUMBER(FIND("cardi",C1525))),"NA")</f>
        <v>0</v>
      </c>
      <c r="AW1525" t="b">
        <f>IF(OR(Table1[[#This Row],[Rodents]],Table1[[#This Row],[Human]],Table1[[#This Row],[Pig]]),OR(ISNUMBER(FIND("gastro",C1525)),ISNUMBER(FIND("intesti",C1525)),ISNUMBER(FIND("stomach",C1525))),"NA")</f>
        <v>0</v>
      </c>
      <c r="AX1525" t="b">
        <f>IF(OR(Table1[[#This Row],[Rodents]],Table1[[#This Row],[Human]],Table1[[#This Row],[Pig]]),NOT(OR(AQ1525,AR1525,AS1525,AT1525,AU1525,AV1525,AW1525)),"NA")</f>
        <v>1</v>
      </c>
      <c r="AY1525" t="b">
        <f>OR(ISNUMBER(FIND("SWCNT",C1525)),ISNUMBER(FIND("SWNT",C1525)),ISNUMBER(FIND("single-wall",C1525)),ISNUMBER(FIND("single wall",C1525)),ISNUMBER(FIND("Single wall",C1525)),ISNUMBER(FIND("Single-wall",C1525)),ISNUMBER(FIND("SWCNT",B1525)),ISNUMBER(FIND("SWNT",B1525)),ISNUMBER(FIND("single-wall",B1525)),ISNUMBER(FIND("single wall",B1525)),ISNUMBER(FIND("Single-wall",B1525)),ISNUMBER(FIND("Single wall",B1525)))</f>
        <v>0</v>
      </c>
      <c r="AZ1525" t="b">
        <f>OR(ISNUMBER(FIND("MWCNT",C1525)),ISNUMBER(FIND("MWNT",C1525)),ISNUMBER(FIND("multi-wall",C1525)),ISNUMBER(FIND("multi wall",C1525)),ISNUMBER(FIND("multiwall",C1525)),ISNUMBER(FIND("Multi-wall",C1525)),ISNUMBER(FIND("Multi wall",C1525)),ISNUMBER(FIND("Multiwall",C1525)),ISNUMBER(FIND("MWCNT",B1525)),ISNUMBER(FIND("MWNT",B1525)),ISNUMBER(FIND("multi-wall",B1525)),ISNUMBER(FIND("multi wall",B1525)),ISNUMBER(FIND("multiwall",B1525)),ISNUMBER(FIND("Multi-wall",B1525)),ISNUMBER(FIND("Multi wall",B1525)),ISNUMBER(FIND("Multiwall",B1525)),ISNUMBER(FIND("Double-wall",B1525)),ISNUMBER(FIND("Double wall",B1525)),ISNUMBER(FIND("Doublewall",B1525)),ISNUMBER(FIND("double-wall",B1525)),ISNUMBER(FIND("double wall",B1525)),ISNUMBER(FIND("doublewall",B1525)))</f>
        <v>1</v>
      </c>
      <c r="BA1525" t="b">
        <f>AND(Table1[[#This Row],[SWCNT]],Table1[[#This Row],[MWCNT]])</f>
        <v>0</v>
      </c>
      <c r="BB1525" t="b">
        <f>IF(Table1[[#This Row],[SWCNT]]=TRUE,FALSE,IF(Table1[[#This Row],[MWCNT]]=TRUE,FALSE,TRUE))</f>
        <v>0</v>
      </c>
      <c r="BC1525" s="18"/>
    </row>
    <row r="1526" spans="1:55" ht="148">
      <c r="A1526" t="s">
        <v>3057</v>
      </c>
      <c r="B1526" s="2" t="s">
        <v>3058</v>
      </c>
      <c r="C1526" s="16" t="s">
        <v>3059</v>
      </c>
      <c r="D1526" s="17" t="s">
        <v>461</v>
      </c>
      <c r="E1526" s="2">
        <v>2015</v>
      </c>
      <c r="F1526" t="b">
        <f>OR(ISNUMBER(FIND("cytotoxic",C1526)),ISNUMBER(FIND("Cytotoxic",C1526)),ISNUMBER(FIND("cellular toxicity",C1526)),ISNUMBER(FIND("cell death",C1526)),ISNUMBER(FIND("viable",C1526)),ISNUMBER(FIND("phytotoxic",C1526)),ISNUMBER(FIND("acute toxicity",C1526)),ISNUMBER(FIND("MTT",C1526)),ISNUMBER(FIND("survival",C1526)),ISNUMBER(FIND("prolifer",C1526)),ISNUMBER(FIND("apoptosis",C1526)),ISNUMBER(FIND("neurotoxic",C1526)),ISNUMBER(FIND("  lysis ",C1526)),ISNUMBER(FIND("necrosis",C1526)),ISNUMBER(FIND("cellular death",C1526))*3,ISNUMBER(FIND("LDH",C1526)),ISNUMBER(FIND("Acute toxicity",C1526)))</f>
        <v>1</v>
      </c>
      <c r="G1526" t="b">
        <f>OR(ISNUMBER(FIND("genotoxic",C1526)),ISNUMBER(FIND("genotoxicity",C1526)),ISNUMBER(FIND("DNA damage",C1526)),ISNUMBER(FIND("DNA",C1526)),ISNUMBER(FIND("RNA",C1526)),ISNUMBER(FIND("mesothelioma",C1526)),ISNUMBER(FIND("carcino",C1526)),ISNUMBER(FIND("mutagen",C1526)),ISNUMBER(FIND("genetic",C1526)))</f>
        <v>1</v>
      </c>
      <c r="H1526" t="b">
        <f>OR(ISNUMBER(FIND("inflammatory",C1526)),ISNUMBER(FIND("inflamm",C1526)))</f>
        <v>0</v>
      </c>
      <c r="I1526" t="b">
        <f>OR(ISNUMBER(FIND("immune",C1526)),ISNUMBER(FIND("immunological",C1526)),ISNUMBER(FIND("interleuk",C1526)),ISNUMBER(FIND("platelet activation",C1526)),ISNUMBER(FIND("monocyte",C1526)),ISNUMBER(FIND("leukocyte",C1526)),ISNUMBER(FIND("cytokine",C1526)),ISNUMBER(FIND("CD4",C1526)),ISNUMBER(FIND("CD8",C1526)),ISNUMBER(FIND("T-cell",C1526)))</f>
        <v>0</v>
      </c>
      <c r="J1526" t="b">
        <f>OR(ISNUMBER(FIND("reactive oxygen",C1526)),ISNUMBER(FIND("ROS",C1526)),ISNUMBER(FIND("free radical",C1526)),ISNUMBER(FIND("oxidative stress",C1526)),ISNUMBER(FIND("peroxid",C1526)),ISNUMBER(FIND("oxidative",C1526)),ISNUMBER(FIND("antioxid",C1526)))</f>
        <v>1</v>
      </c>
      <c r="K1526" t="b">
        <f>OR(ISNUMBER(FIND("autophag",C1526)))</f>
        <v>0</v>
      </c>
      <c r="L1526" t="b">
        <f>OR(ISNUMBER(FIND("morpholog",C1526)))</f>
        <v>0</v>
      </c>
      <c r="M1526" t="b">
        <f>OR(ISNUMBER(FIND("fibrosis",C1526)),ISNUMBER(FIND("Fibrosis",C1526)),ISNUMBER(FIND("fibrot",C1526)))</f>
        <v>0</v>
      </c>
      <c r="N1526" t="b">
        <f>OR(ISNUMBER(FIND("offspring",C1526)),ISNUMBER(FIND("Parental",C1526)),ISNUMBER(FIND("parental",C1526)),ISNUMBER(FIND("germline",C1526)),ISNUMBER(FIND("reproduc",C1526)),ISNUMBER(FIND("embryo",C1526)))</f>
        <v>0</v>
      </c>
      <c r="O1526" t="b">
        <f>OR(ISNUMBER(FIND("metabol",C1526)),ISNUMBER(FIND("Metabol",C1526)),ISNUMBER(FIND("digest",C1526)),ISNUMBER(FIND("mitochon",C1526)))</f>
        <v>0</v>
      </c>
      <c r="P1526" t="b">
        <f>OR(ISNUMBER(FIND("ecotox",C1526)),ISNUMBER(FIND("Ecotox",B1526)),ISNUMBER(FIND("ecotox",B1526)),ISNUMBER(FIND("Ecotox",C1526)))</f>
        <v>0</v>
      </c>
      <c r="Q1526" t="b">
        <f>OR(ISNUMBER(FIND("Bioaccum",C1526)),ISNUMBER(FIND("bioaccum",C1526)),ISNUMBER(FIND("accum",C1526)))</f>
        <v>0</v>
      </c>
      <c r="R1526" t="b">
        <f>OR(ISNUMBER(FIND("Occupation",C1526)),ISNUMBER(FIND("occupation",C1526)),ISNUMBER(FIND("worker",C1526)),ISNUMBER(FIND("workforce",C1526)))</f>
        <v>0</v>
      </c>
      <c r="S1526" t="b">
        <f>NOT(OR(F1526,G1526,H1526,I1526,J1526,K1526,L1526,M1526,N1526,O1526,P1526,Q1526,R1526))</f>
        <v>0</v>
      </c>
      <c r="U1526" t="b">
        <f>OR(Table1[[#This Row],[Inflammation]],Table1[[#This Row],[Immune]])</f>
        <v>0</v>
      </c>
      <c r="V1526" t="b">
        <f>IF(OR(Table1[[#This Row],[Rodents]],Table1[[#This Row],[Human]],Table1[[#This Row],[Pig]]),OR(ISNUMBER(FIND("intratrach",C1526)),ISNUMBER(FIND("nasal ",C1526)),ISNUMBER(FIND("instill",C1526))),"NA")</f>
        <v>0</v>
      </c>
      <c r="W1526" t="b">
        <f>IF(OR(Table1[[#This Row],[Rodents]],Table1[[#This Row],[Human]],Table1[[#This Row],[Pig]]),OR(ISNUMBER(FIND("dermal",C1526)),ISNUMBER(FIND("skin ",C1526))),"NA")</f>
        <v>0</v>
      </c>
      <c r="X1526" t="b">
        <f>IF(OR(Table1[[#This Row],[Rodents]],Table1[[#This Row],[Human]],Table1[[#This Row],[Pig]]),OR(ISNUMBER(FIND("injected",C1526)),ISNUMBER(FIND("periton",C1526)),ISNUMBER(FIND("intrascrot",C1526))),"NA")</f>
        <v>0</v>
      </c>
      <c r="Y1526" t="b">
        <f>IF(OR(Table1[[#This Row],[Rodents]],Table1[[#This Row],[Human]],Table1[[#This Row],[Pig]]),NOT(OR(Table1[[#This Row],[Inhaled/Intratracheal/intranasal]],Table1[[#This Row],[Dermal]],Table1[[#This Row],[Injected]])),"NA")</f>
        <v>1</v>
      </c>
      <c r="AA1526" t="b">
        <f>OR(ISNUMBER(FIND("fish ",C1526)),ISNUMBER(FIND("Fish ",C1526)),ISNUMBER(FIND("aquatic",C1526)),ISNUMBER(FIND("daphnids",C1526)),ISNUMBER(FIND("Carcinus maenas",C1526)),ISNUMBER(FIND("Daphnia",C1526)),ISNUMBER(FIND("Ruditapes philippinarum",C1526)),ISNUMBER(FIND("daphnia",C1526)),ISNUMBER(FIND("marine",C1526)),ISNUMBER(FIND("mussel",C1526)),ISNUMBER(FIND("algae",C1526)),ISNUMBER(FIND("Donax faba",C1526)),ISNUMBER(FIND("estuarine",C1526)),ISNUMBER(FIND("snail",C1526)),ISNUMBER(FIND("Prorocentrum donghaiense",C1526)) )</f>
        <v>0</v>
      </c>
      <c r="AB1526" t="b">
        <f>OR(ISNUMBER(FIND(" rat ",C1526)),ISNUMBER(FIND(" rats ",C1526)),ISNUMBER(FIND(" Rats ",C1526)),ISNUMBER(FIND(" Rat ",C1526)),ISNUMBER(FIND(" rat.",C1526)),ISNUMBER(FIND(" rats.",C1526)),ISNUMBER(FIND("mouse",C1526)),ISNUMBER(FIND("mice",C1526)), ISNUMBER(FIND(" Mice",C1526)))</f>
        <v>1</v>
      </c>
      <c r="AC1526" t="b">
        <f>OR(ISNUMBER(FIND(" cell ",C1526)),ISNUMBER(FIND("fibroblast",C1526)),ISNUMBER(FIND("macrophage",C1526)),ISNUMBER(FIND("epithelial",C1526)),ISNUMBER(FIND("endothelial",C1526)),ISNUMBER(FIND("neuron",C1526)),ISNUMBER(FIND(" cells ",C1526)),ISNUMBER(FIND("RBC",C1526)),ISNUMBER(FIND("mitochond",C1526)),ISNUMBER(FIND("adipocyte",C1526)),ISNUMBER(FIND("osteo",C1526)),ISNUMBER(FIND("keratin",C1526)),ISNUMBER(FIND(" cell's ",C1526)),ISNUMBER(FIND("eukary",C1526)),ISNUMBER(FIND("sperm",C1526)))</f>
        <v>1</v>
      </c>
      <c r="AD1526" t="b">
        <f>OR(ISNUMBER(FIND("human",B1526)),ISNUMBER(FIND("workers",B1526)),ISNUMBER(FIND("workforces",B1526)),ISNUMBER(FIND("occupational",B1526)),ISNUMBER(FIND("Case report",B1526)),ISNUMBER(FIND("Workplaces",B1526)),ISNUMBER(FIND("worker",B1526)))</f>
        <v>0</v>
      </c>
      <c r="AE1526" t="b">
        <f>OR(ISNUMBER(FIND(" plant ",C1526)),ISNUMBER(FIND("Plant ",C1526)),ISNUMBER(FIND("tomato",C1526)),ISNUMBER(FIND("plants",C1526)),ISNUMBER(FIND("Plants",C1526)),ISNUMBER(FIND("algae",C1526)),ISNUMBER(FIND("lettuce",C1526)),ISNUMBER(FIND("green gram sprouts ",C1526)),ISNUMBER(FIND("Cucurbita pepo",C1526)),ISNUMBER(FIND("bean ",C1526)),ISNUMBER(FIND("chloroplast",C1526)),ISNUMBER(FIND("chlorophyll",C1526)),ISNUMBER(FIND("seedling",C1526)),ISNUMBER(FIND("canola",C1526)),ISNUMBER(FIND("shoot",C1526)),ISNUMBER(FIND("photosynthes",C1526)),ISNUMBER(FIND(" leaves ",C1526)),,ISNUMBER(FIND("agriculture",C1526)),ISNUMBER(FIND(" crops ",C1526)))</f>
        <v>0</v>
      </c>
      <c r="AF1526" t="b">
        <f>OR(ISNUMBER(FIND("bacteria",C1526)),ISNUMBER(FIND("Bacteria",C1526)),ISNUMBER(FIND("Bacterium",C1526)),ISNUMBER(FIND("bacterium",C1526)),ISNUMBER(FIND(" coli ",C1526)))</f>
        <v>0</v>
      </c>
      <c r="AG1526" t="b">
        <f>OR(ISNUMBER(FIND("fungi",C1526)),ISNUMBER(FIND("Fungi",C1526)),ISNUMBER(FIND("fungus",C1526)),ISNUMBER(FIND("Fungus",C1526)),ISNUMBER(FIND("mushroom",C1526)),ISNUMBER(FIND("Mushroom",C1526)),ISNUMBER(FIND(" mold ",C1526)))</f>
        <v>0</v>
      </c>
      <c r="AH1526" t="b">
        <f>OR(ISNUMBER(FIND("Pig ",C1526)),ISNUMBER(FIND("pig ",C1526)),ISNUMBER(FIND("Pigs ",C1526)),ISNUMBER(FIND("pigs ",C1526)))</f>
        <v>0</v>
      </c>
      <c r="AI1526" t="b">
        <f>OR(ISNUMBER(FIND(" C. elegans",C1526)),ISNUMBER(FIND("Caenorhabditis elegans",C1526)),ISNUMBER(FIND("earthworms",C1526)),ISNUMBER(FIND(" Ficopomatus enigmaticus",C1526)),ISNUMBER(FIND("larva",C1526)),ISNUMBER(FIND("Lumbriculus variegatus",C1526)),ISNUMBER(FIND("nematode",C1526)))</f>
        <v>0</v>
      </c>
      <c r="AJ1526" t="b">
        <f>NOT(OR(AA1526,AB1526,AC1526,AD1526,AE1526,AF1526,AG1526,AH1526,AI1526))</f>
        <v>0</v>
      </c>
      <c r="AL1526" t="b">
        <f>OR(AA1526,AB1526,AD1526,AE1526,AF1526,AG1526,AH1526,AI1526)</f>
        <v>1</v>
      </c>
      <c r="AM1526" t="b">
        <f>IF(Table1[[#This Row],[In vivo?]],IF(Table1[[#This Row],[Cell]],FALSE,TRUE),FALSE)</f>
        <v>0</v>
      </c>
      <c r="AN1526" t="b">
        <f>AND(AC1526,AL1526)</f>
        <v>1</v>
      </c>
      <c r="AO1526" t="b">
        <f>IF(Table1[[#This Row],[Cell]],IF(Table1[[#This Row],[In vivo?]],FALSE,TRUE),FALSE)</f>
        <v>0</v>
      </c>
      <c r="AP1526" t="b">
        <f>NOT(OR(Table1[[#This Row],[In vivo?]],Table1[[#This Row],[Only in Cell]]))</f>
        <v>0</v>
      </c>
      <c r="AQ1526" t="b">
        <f>IF(OR(Table1[[#This Row],[Rodents]],Table1[[#This Row],[Human]],Table1[[#This Row],[Pig]]),OR(ISNUMBER(FIND("pulmonary",C1526)),ISNUMBER(FIND("lung",C1526))),"NA")</f>
        <v>0</v>
      </c>
      <c r="AR1526" t="b">
        <f>IF(OR(Table1[[#This Row],[Rodents]],Table1[[#This Row],[Human]],Table1[[#This Row],[Pig]]),OR(ISNUMBER(FIND("skin",C1526)),ISNUMBER(FIND("dermal",C1526))),"NA")</f>
        <v>0</v>
      </c>
      <c r="AS1526" t="b">
        <f>IF(OR(Table1[[#This Row],[Rodents]],Table1[[#This Row],[Human]],Table1[[#This Row],[Pig]]),OR(ISNUMBER(FIND("liver",C1526)),ISNUMBER(FIND("hepat",C1526))),"NA")</f>
        <v>0</v>
      </c>
      <c r="AT1526" t="b">
        <f>IF(OR(Table1[[#This Row],[Rodents]],Table1[[#This Row],[Human]],Table1[[#This Row],[Pig]]),OR(ISNUMBER(FIND("kidney",C1526)),ISNUMBER(FIND("neph",C1526))),"NA")</f>
        <v>0</v>
      </c>
      <c r="AU1526" t="b">
        <f>IF(OR(Table1[[#This Row],[Rodents]],Table1[[#This Row],[Human]],Table1[[#This Row],[Pig]]),OR(ISNUMBER(FIND("brain",C1526)),ISNUMBER(FIND("neur",C1526)),ISNUMBER(FIND("nerv",C1526))),"NA")</f>
        <v>0</v>
      </c>
      <c r="AV1526" t="b">
        <f>IF(OR(Table1[[#This Row],[Rodents]],Table1[[#This Row],[Human]],Table1[[#This Row],[Pig]]),OR(ISNUMBER(FIND("heart",C1526)),ISNUMBER(FIND("cardi",C1526))),"NA")</f>
        <v>0</v>
      </c>
      <c r="AW1526" t="b">
        <f>IF(OR(Table1[[#This Row],[Rodents]],Table1[[#This Row],[Human]],Table1[[#This Row],[Pig]]),OR(ISNUMBER(FIND("gastro",C1526)),ISNUMBER(FIND("intesti",C1526)),ISNUMBER(FIND("stomach",C1526))),"NA")</f>
        <v>0</v>
      </c>
      <c r="AX1526" t="b">
        <f>IF(OR(Table1[[#This Row],[Rodents]],Table1[[#This Row],[Human]],Table1[[#This Row],[Pig]]),NOT(OR(AQ1526,AR1526,AS1526,AT1526,AU1526,AV1526,AW1526)),"NA")</f>
        <v>1</v>
      </c>
      <c r="AY1526" t="b">
        <f>OR(ISNUMBER(FIND("SWCNT",C1526)),ISNUMBER(FIND("SWNT",C1526)),ISNUMBER(FIND("single-wall",C1526)),ISNUMBER(FIND("single wall",C1526)),ISNUMBER(FIND("Single wall",C1526)),ISNUMBER(FIND("Single-wall",C1526)),ISNUMBER(FIND("SWCNT",B1526)),ISNUMBER(FIND("SWNT",B1526)),ISNUMBER(FIND("single-wall",B1526)),ISNUMBER(FIND("single wall",B1526)),ISNUMBER(FIND("Single-wall",B1526)),ISNUMBER(FIND("Single wall",B1526)))</f>
        <v>0</v>
      </c>
      <c r="AZ1526" t="b">
        <f>OR(ISNUMBER(FIND("MWCNT",C1526)),ISNUMBER(FIND("MWNT",C1526)),ISNUMBER(FIND("multi-wall",C1526)),ISNUMBER(FIND("multi wall",C1526)),ISNUMBER(FIND("multiwall",C1526)),ISNUMBER(FIND("Multi-wall",C1526)),ISNUMBER(FIND("Multi wall",C1526)),ISNUMBER(FIND("Multiwall",C1526)),ISNUMBER(FIND("MWCNT",B1526)),ISNUMBER(FIND("MWNT",B1526)),ISNUMBER(FIND("multi-wall",B1526)),ISNUMBER(FIND("multi wall",B1526)),ISNUMBER(FIND("multiwall",B1526)),ISNUMBER(FIND("Multi-wall",B1526)),ISNUMBER(FIND("Multi wall",B1526)),ISNUMBER(FIND("Multiwall",B1526)),ISNUMBER(FIND("Double-wall",B1526)),ISNUMBER(FIND("Double wall",B1526)),ISNUMBER(FIND("Doublewall",B1526)),ISNUMBER(FIND("double-wall",B1526)),ISNUMBER(FIND("double wall",B1526)),ISNUMBER(FIND("doublewall",B1526)))</f>
        <v>1</v>
      </c>
      <c r="BA1526" t="b">
        <f>AND(Table1[[#This Row],[SWCNT]],Table1[[#This Row],[MWCNT]])</f>
        <v>0</v>
      </c>
      <c r="BB1526" t="b">
        <f>IF(Table1[[#This Row],[SWCNT]]=TRUE,FALSE,IF(Table1[[#This Row],[MWCNT]]=TRUE,FALSE,TRUE))</f>
        <v>0</v>
      </c>
      <c r="BC1526" s="18"/>
    </row>
    <row r="1527" spans="1:55" ht="129.5">
      <c r="A1527" t="s">
        <v>3076</v>
      </c>
      <c r="B1527" s="2" t="s">
        <v>3077</v>
      </c>
      <c r="C1527" s="16" t="s">
        <v>3078</v>
      </c>
      <c r="D1527" s="17" t="s">
        <v>1135</v>
      </c>
      <c r="E1527" s="2">
        <v>2015</v>
      </c>
      <c r="F1527" t="b">
        <f>OR(ISNUMBER(FIND("cytotoxic",C1527)),ISNUMBER(FIND("Cytotoxic",C1527)),ISNUMBER(FIND("cellular toxicity",C1527)),ISNUMBER(FIND("cell death",C1527)),ISNUMBER(FIND("viable",C1527)),ISNUMBER(FIND("phytotoxic",C1527)),ISNUMBER(FIND("acute toxicity",C1527)),ISNUMBER(FIND("MTT",C1527)),ISNUMBER(FIND("survival",C1527)),ISNUMBER(FIND("prolifer",C1527)),ISNUMBER(FIND("apoptosis",C1527)),ISNUMBER(FIND("neurotoxic",C1527)),ISNUMBER(FIND("  lysis ",C1527)),ISNUMBER(FIND("necrosis",C1527)),ISNUMBER(FIND("cellular death",C1527))*3,ISNUMBER(FIND("LDH",C1527)),ISNUMBER(FIND("Acute toxicity",C1527)))</f>
        <v>0</v>
      </c>
      <c r="G1527" t="b">
        <f>OR(ISNUMBER(FIND("genotoxic",C1527)),ISNUMBER(FIND("genotoxicity",C1527)),ISNUMBER(FIND("DNA damage",C1527)),ISNUMBER(FIND("DNA",C1527)),ISNUMBER(FIND("RNA",C1527)),ISNUMBER(FIND("mesothelioma",C1527)),ISNUMBER(FIND("carcino",C1527)),ISNUMBER(FIND("mutagen",C1527)),ISNUMBER(FIND("genetic",C1527)))</f>
        <v>0</v>
      </c>
      <c r="H1527" t="b">
        <f>OR(ISNUMBER(FIND("inflammatory",C1527)),ISNUMBER(FIND("inflamm",C1527)))</f>
        <v>0</v>
      </c>
      <c r="I1527" t="b">
        <f>OR(ISNUMBER(FIND("immune",C1527)),ISNUMBER(FIND("immunological",C1527)),ISNUMBER(FIND("interleuk",C1527)),ISNUMBER(FIND("platelet activation",C1527)),ISNUMBER(FIND("monocyte",C1527)),ISNUMBER(FIND("leukocyte",C1527)),ISNUMBER(FIND("cytokine",C1527)),ISNUMBER(FIND("CD4",C1527)),ISNUMBER(FIND("CD8",C1527)),ISNUMBER(FIND("T-cell",C1527)))</f>
        <v>0</v>
      </c>
      <c r="J1527" t="b">
        <f>OR(ISNUMBER(FIND("reactive oxygen",C1527)),ISNUMBER(FIND("ROS",C1527)),ISNUMBER(FIND("free radical",C1527)),ISNUMBER(FIND("oxidative stress",C1527)),ISNUMBER(FIND("peroxid",C1527)),ISNUMBER(FIND("oxidative",C1527)),ISNUMBER(FIND("antioxid",C1527)))</f>
        <v>0</v>
      </c>
      <c r="K1527" t="b">
        <f>OR(ISNUMBER(FIND("autophag",C1527)))</f>
        <v>0</v>
      </c>
      <c r="L1527" t="b">
        <f>OR(ISNUMBER(FIND("morpholog",C1527)))</f>
        <v>0</v>
      </c>
      <c r="M1527" t="b">
        <f>OR(ISNUMBER(FIND("fibrosis",C1527)),ISNUMBER(FIND("Fibrosis",C1527)),ISNUMBER(FIND("fibrot",C1527)))</f>
        <v>0</v>
      </c>
      <c r="N1527" t="b">
        <f>OR(ISNUMBER(FIND("offspring",C1527)),ISNUMBER(FIND("Parental",C1527)),ISNUMBER(FIND("parental",C1527)),ISNUMBER(FIND("germline",C1527)),ISNUMBER(FIND("reproduc",C1527)),ISNUMBER(FIND("embryo",C1527)))</f>
        <v>1</v>
      </c>
      <c r="O1527" t="b">
        <f>OR(ISNUMBER(FIND("metabol",C1527)),ISNUMBER(FIND("Metabol",C1527)),ISNUMBER(FIND("digest",C1527)),ISNUMBER(FIND("mitochon",C1527)))</f>
        <v>0</v>
      </c>
      <c r="P1527" t="b">
        <f>OR(ISNUMBER(FIND("ecotox",C1527)),ISNUMBER(FIND("Ecotox",B1527)),ISNUMBER(FIND("ecotox",B1527)),ISNUMBER(FIND("Ecotox",C1527)))</f>
        <v>0</v>
      </c>
      <c r="Q1527" t="b">
        <f>OR(ISNUMBER(FIND("Bioaccum",C1527)),ISNUMBER(FIND("bioaccum",C1527)),ISNUMBER(FIND("accum",C1527)))</f>
        <v>0</v>
      </c>
      <c r="R1527" t="b">
        <f>OR(ISNUMBER(FIND("Occupation",C1527)),ISNUMBER(FIND("occupation",C1527)),ISNUMBER(FIND("worker",C1527)),ISNUMBER(FIND("workforce",C1527)))</f>
        <v>0</v>
      </c>
      <c r="S1527" t="b">
        <f>NOT(OR(F1527,G1527,H1527,I1527,J1527,K1527,L1527,M1527,N1527,O1527,P1527,Q1527,R1527))</f>
        <v>0</v>
      </c>
      <c r="U1527" t="b">
        <f>OR(Table1[[#This Row],[Inflammation]],Table1[[#This Row],[Immune]])</f>
        <v>0</v>
      </c>
      <c r="V1527" t="b">
        <f>IF(OR(Table1[[#This Row],[Rodents]],Table1[[#This Row],[Human]],Table1[[#This Row],[Pig]]),OR(ISNUMBER(FIND("intratrach",C1527)),ISNUMBER(FIND("nasal ",C1527)),ISNUMBER(FIND("instill",C1527))),"NA")</f>
        <v>0</v>
      </c>
      <c r="W1527" t="b">
        <f>IF(OR(Table1[[#This Row],[Rodents]],Table1[[#This Row],[Human]],Table1[[#This Row],[Pig]]),OR(ISNUMBER(FIND("dermal",C1527)),ISNUMBER(FIND("skin ",C1527))),"NA")</f>
        <v>0</v>
      </c>
      <c r="X1527" t="b">
        <f>IF(OR(Table1[[#This Row],[Rodents]],Table1[[#This Row],[Human]],Table1[[#This Row],[Pig]]),OR(ISNUMBER(FIND("injected",C1527)),ISNUMBER(FIND("periton",C1527)),ISNUMBER(FIND("intrascrot",C1527))),"NA")</f>
        <v>0</v>
      </c>
      <c r="Y1527" t="b">
        <f>IF(OR(Table1[[#This Row],[Rodents]],Table1[[#This Row],[Human]],Table1[[#This Row],[Pig]]),NOT(OR(Table1[[#This Row],[Inhaled/Intratracheal/intranasal]],Table1[[#This Row],[Dermal]],Table1[[#This Row],[Injected]])),"NA")</f>
        <v>1</v>
      </c>
      <c r="AA1527" t="b">
        <f>OR(ISNUMBER(FIND("fish ",C1527)),ISNUMBER(FIND("Fish ",C1527)),ISNUMBER(FIND("aquatic",C1527)),ISNUMBER(FIND("daphnids",C1527)),ISNUMBER(FIND("Carcinus maenas",C1527)),ISNUMBER(FIND("Daphnia",C1527)),ISNUMBER(FIND("Ruditapes philippinarum",C1527)),ISNUMBER(FIND("daphnia",C1527)),ISNUMBER(FIND("marine",C1527)),ISNUMBER(FIND("mussel",C1527)),ISNUMBER(FIND("algae",C1527)),ISNUMBER(FIND("Donax faba",C1527)),ISNUMBER(FIND("estuarine",C1527)),ISNUMBER(FIND("snail",C1527)),ISNUMBER(FIND("Prorocentrum donghaiense",C1527)) )</f>
        <v>0</v>
      </c>
      <c r="AB1527" t="b">
        <f>OR(ISNUMBER(FIND(" rat ",C1527)),ISNUMBER(FIND(" rats ",C1527)),ISNUMBER(FIND(" Rats ",C1527)),ISNUMBER(FIND(" Rat ",C1527)),ISNUMBER(FIND(" rat.",C1527)),ISNUMBER(FIND(" rats.",C1527)),ISNUMBER(FIND("mouse",C1527)),ISNUMBER(FIND("mice",C1527)), ISNUMBER(FIND(" Mice",C1527)))</f>
        <v>1</v>
      </c>
      <c r="AC1527" t="b">
        <f>OR(ISNUMBER(FIND(" cell ",C1527)),ISNUMBER(FIND("fibroblast",C1527)),ISNUMBER(FIND("macrophage",C1527)),ISNUMBER(FIND("epithelial",C1527)),ISNUMBER(FIND("endothelial",C1527)),ISNUMBER(FIND("neuron",C1527)),ISNUMBER(FIND(" cells ",C1527)),ISNUMBER(FIND("RBC",C1527)),ISNUMBER(FIND("mitochond",C1527)),ISNUMBER(FIND("adipocyte",C1527)),ISNUMBER(FIND("osteo",C1527)),ISNUMBER(FIND("keratin",C1527)),ISNUMBER(FIND(" cell's ",C1527)),ISNUMBER(FIND("eukary",C1527)),ISNUMBER(FIND("sperm",C1527)))</f>
        <v>0</v>
      </c>
      <c r="AD1527" t="b">
        <f>OR(ISNUMBER(FIND("human",B1527)),ISNUMBER(FIND("workers",B1527)),ISNUMBER(FIND("workforces",B1527)),ISNUMBER(FIND("occupational",B1527)),ISNUMBER(FIND("Case report",B1527)),ISNUMBER(FIND("Workplaces",B1527)),ISNUMBER(FIND("worker",B1527)))</f>
        <v>0</v>
      </c>
      <c r="AE1527" t="b">
        <f>OR(ISNUMBER(FIND(" plant ",C1527)),ISNUMBER(FIND("Plant ",C1527)),ISNUMBER(FIND("tomato",C1527)),ISNUMBER(FIND("plants",C1527)),ISNUMBER(FIND("Plants",C1527)),ISNUMBER(FIND("algae",C1527)),ISNUMBER(FIND("lettuce",C1527)),ISNUMBER(FIND("green gram sprouts ",C1527)),ISNUMBER(FIND("Cucurbita pepo",C1527)),ISNUMBER(FIND("bean ",C1527)),ISNUMBER(FIND("chloroplast",C1527)),ISNUMBER(FIND("chlorophyll",C1527)),ISNUMBER(FIND("seedling",C1527)),ISNUMBER(FIND("canola",C1527)),ISNUMBER(FIND("shoot",C1527)),ISNUMBER(FIND("photosynthes",C1527)),ISNUMBER(FIND(" leaves ",C1527)),,ISNUMBER(FIND("agriculture",C1527)),ISNUMBER(FIND(" crops ",C1527)))</f>
        <v>0</v>
      </c>
      <c r="AF1527" t="b">
        <f>OR(ISNUMBER(FIND("bacteria",C1527)),ISNUMBER(FIND("Bacteria",C1527)),ISNUMBER(FIND("Bacterium",C1527)),ISNUMBER(FIND("bacterium",C1527)),ISNUMBER(FIND(" coli ",C1527)))</f>
        <v>0</v>
      </c>
      <c r="AG1527" t="b">
        <f>OR(ISNUMBER(FIND("fungi",C1527)),ISNUMBER(FIND("Fungi",C1527)),ISNUMBER(FIND("fungus",C1527)),ISNUMBER(FIND("Fungus",C1527)),ISNUMBER(FIND("mushroom",C1527)),ISNUMBER(FIND("Mushroom",C1527)),ISNUMBER(FIND(" mold ",C1527)))</f>
        <v>0</v>
      </c>
      <c r="AH1527" t="b">
        <f>OR(ISNUMBER(FIND("Pig ",C1527)),ISNUMBER(FIND("pig ",C1527)),ISNUMBER(FIND("Pigs ",C1527)),ISNUMBER(FIND("pigs ",C1527)))</f>
        <v>0</v>
      </c>
      <c r="AI1527" t="b">
        <f>OR(ISNUMBER(FIND(" C. elegans",C1527)),ISNUMBER(FIND("Caenorhabditis elegans",C1527)),ISNUMBER(FIND("earthworms",C1527)),ISNUMBER(FIND(" Ficopomatus enigmaticus",C1527)),ISNUMBER(FIND("larva",C1527)),ISNUMBER(FIND("Lumbriculus variegatus",C1527)),ISNUMBER(FIND("nematode",C1527)))</f>
        <v>0</v>
      </c>
      <c r="AJ1527" t="b">
        <f>NOT(OR(AA1527,AB1527,AC1527,AD1527,AE1527,AF1527,AG1527,AH1527,AI1527))</f>
        <v>0</v>
      </c>
      <c r="AL1527" t="b">
        <f>OR(AA1527,AB1527,AD1527,AE1527,AF1527,AG1527,AH1527,AI1527)</f>
        <v>1</v>
      </c>
      <c r="AM1527" t="b">
        <f>IF(Table1[[#This Row],[In vivo?]],IF(Table1[[#This Row],[Cell]],FALSE,TRUE),FALSE)</f>
        <v>1</v>
      </c>
      <c r="AN1527" t="b">
        <f>AND(AC1527,AL1527)</f>
        <v>0</v>
      </c>
      <c r="AO1527" t="b">
        <f>IF(Table1[[#This Row],[Cell]],IF(Table1[[#This Row],[In vivo?]],FALSE,TRUE),FALSE)</f>
        <v>0</v>
      </c>
      <c r="AP1527" t="b">
        <f>NOT(OR(Table1[[#This Row],[In vivo?]],Table1[[#This Row],[Only in Cell]]))</f>
        <v>0</v>
      </c>
      <c r="AQ1527" t="b">
        <f>IF(OR(Table1[[#This Row],[Rodents]],Table1[[#This Row],[Human]],Table1[[#This Row],[Pig]]),OR(ISNUMBER(FIND("pulmonary",C1527)),ISNUMBER(FIND("lung",C1527))),"NA")</f>
        <v>0</v>
      </c>
      <c r="AR1527" t="b">
        <f>IF(OR(Table1[[#This Row],[Rodents]],Table1[[#This Row],[Human]],Table1[[#This Row],[Pig]]),OR(ISNUMBER(FIND("skin",C1527)),ISNUMBER(FIND("dermal",C1527))),"NA")</f>
        <v>0</v>
      </c>
      <c r="AS1527" t="b">
        <f>IF(OR(Table1[[#This Row],[Rodents]],Table1[[#This Row],[Human]],Table1[[#This Row],[Pig]]),OR(ISNUMBER(FIND("liver",C1527)),ISNUMBER(FIND("hepat",C1527))),"NA")</f>
        <v>0</v>
      </c>
      <c r="AT1527" t="b">
        <f>IF(OR(Table1[[#This Row],[Rodents]],Table1[[#This Row],[Human]],Table1[[#This Row],[Pig]]),OR(ISNUMBER(FIND("kidney",C1527)),ISNUMBER(FIND("neph",C1527))),"NA")</f>
        <v>0</v>
      </c>
      <c r="AU1527" t="b">
        <f>IF(OR(Table1[[#This Row],[Rodents]],Table1[[#This Row],[Human]],Table1[[#This Row],[Pig]]),OR(ISNUMBER(FIND("brain",C1527)),ISNUMBER(FIND("neur",C1527)),ISNUMBER(FIND("nerv",C1527))),"NA")</f>
        <v>0</v>
      </c>
      <c r="AV1527" t="b">
        <f>IF(OR(Table1[[#This Row],[Rodents]],Table1[[#This Row],[Human]],Table1[[#This Row],[Pig]]),OR(ISNUMBER(FIND("heart",C1527)),ISNUMBER(FIND("cardi",C1527))),"NA")</f>
        <v>0</v>
      </c>
      <c r="AW1527" t="b">
        <f>IF(OR(Table1[[#This Row],[Rodents]],Table1[[#This Row],[Human]],Table1[[#This Row],[Pig]]),OR(ISNUMBER(FIND("gastro",C1527)),ISNUMBER(FIND("intesti",C1527)),ISNUMBER(FIND("stomach",C1527))),"NA")</f>
        <v>0</v>
      </c>
      <c r="AX1527" t="b">
        <f>IF(OR(Table1[[#This Row],[Rodents]],Table1[[#This Row],[Human]],Table1[[#This Row],[Pig]]),NOT(OR(AQ1527,AR1527,AS1527,AT1527,AU1527,AV1527,AW1527)),"NA")</f>
        <v>1</v>
      </c>
      <c r="AY1527" t="b">
        <f>OR(ISNUMBER(FIND("SWCNT",C1527)),ISNUMBER(FIND("SWNT",C1527)),ISNUMBER(FIND("single-wall",C1527)),ISNUMBER(FIND("single wall",C1527)),ISNUMBER(FIND("Single wall",C1527)),ISNUMBER(FIND("Single-wall",C1527)),ISNUMBER(FIND("SWCNT",B1527)),ISNUMBER(FIND("SWNT",B1527)),ISNUMBER(FIND("single-wall",B1527)),ISNUMBER(FIND("single wall",B1527)),ISNUMBER(FIND("Single-wall",B1527)),ISNUMBER(FIND("Single wall",B1527)))</f>
        <v>0</v>
      </c>
      <c r="AZ1527" t="b">
        <f>OR(ISNUMBER(FIND("MWCNT",C1527)),ISNUMBER(FIND("MWNT",C1527)),ISNUMBER(FIND("multi-wall",C1527)),ISNUMBER(FIND("multi wall",C1527)),ISNUMBER(FIND("multiwall",C1527)),ISNUMBER(FIND("Multi-wall",C1527)),ISNUMBER(FIND("Multi wall",C1527)),ISNUMBER(FIND("Multiwall",C1527)),ISNUMBER(FIND("MWCNT",B1527)),ISNUMBER(FIND("MWNT",B1527)),ISNUMBER(FIND("multi-wall",B1527)),ISNUMBER(FIND("multi wall",B1527)),ISNUMBER(FIND("multiwall",B1527)),ISNUMBER(FIND("Multi-wall",B1527)),ISNUMBER(FIND("Multi wall",B1527)),ISNUMBER(FIND("Multiwall",B1527)),ISNUMBER(FIND("Double-wall",B1527)),ISNUMBER(FIND("Double wall",B1527)),ISNUMBER(FIND("Doublewall",B1527)),ISNUMBER(FIND("double-wall",B1527)),ISNUMBER(FIND("double wall",B1527)),ISNUMBER(FIND("doublewall",B1527)))</f>
        <v>1</v>
      </c>
      <c r="BA1527" t="b">
        <f>AND(Table1[[#This Row],[SWCNT]],Table1[[#This Row],[MWCNT]])</f>
        <v>0</v>
      </c>
      <c r="BB1527" t="b">
        <f>IF(Table1[[#This Row],[SWCNT]]=TRUE,FALSE,IF(Table1[[#This Row],[MWCNT]]=TRUE,FALSE,TRUE))</f>
        <v>0</v>
      </c>
      <c r="BC1527" s="18"/>
    </row>
    <row r="1528" spans="1:55" ht="166.5">
      <c r="A1528" t="s">
        <v>3085</v>
      </c>
      <c r="B1528" s="2" t="s">
        <v>3089</v>
      </c>
      <c r="C1528" s="16" t="s">
        <v>3093</v>
      </c>
      <c r="D1528" s="17" t="s">
        <v>765</v>
      </c>
      <c r="E1528" s="2">
        <v>2015</v>
      </c>
      <c r="F1528" t="b">
        <f>OR(ISNUMBER(FIND("cytotoxic",C1528)),ISNUMBER(FIND("Cytotoxic",C1528)),ISNUMBER(FIND("cellular toxicity",C1528)),ISNUMBER(FIND("cell death",C1528)),ISNUMBER(FIND("viable",C1528)),ISNUMBER(FIND("phytotoxic",C1528)),ISNUMBER(FIND("acute toxicity",C1528)),ISNUMBER(FIND("MTT",C1528)),ISNUMBER(FIND("survival",C1528)),ISNUMBER(FIND("prolifer",C1528)),ISNUMBER(FIND("apoptosis",C1528)),ISNUMBER(FIND("neurotoxic",C1528)),ISNUMBER(FIND("  lysis ",C1528)),ISNUMBER(FIND("necrosis",C1528)),ISNUMBER(FIND("cellular death",C1528))*3,ISNUMBER(FIND("LDH",C1528)),ISNUMBER(FIND("Acute toxicity",C1528)))</f>
        <v>0</v>
      </c>
      <c r="G1528" t="b">
        <f>OR(ISNUMBER(FIND("genotoxic",C1528)),ISNUMBER(FIND("genotoxicity",C1528)),ISNUMBER(FIND("DNA damage",C1528)),ISNUMBER(FIND("DNA",C1528)),ISNUMBER(FIND("RNA",C1528)),ISNUMBER(FIND("mesothelioma",C1528)),ISNUMBER(FIND("carcino",C1528)),ISNUMBER(FIND("mutagen",C1528)),ISNUMBER(FIND("genetic",C1528)))</f>
        <v>1</v>
      </c>
      <c r="H1528" t="b">
        <f>OR(ISNUMBER(FIND("inflammatory",C1528)),ISNUMBER(FIND("inflamm",C1528)))</f>
        <v>0</v>
      </c>
      <c r="I1528" t="b">
        <f>OR(ISNUMBER(FIND("immune",C1528)),ISNUMBER(FIND("immunological",C1528)),ISNUMBER(FIND("interleuk",C1528)),ISNUMBER(FIND("platelet activation",C1528)),ISNUMBER(FIND("monocyte",C1528)),ISNUMBER(FIND("leukocyte",C1528)),ISNUMBER(FIND("cytokine",C1528)),ISNUMBER(FIND("CD4",C1528)),ISNUMBER(FIND("CD8",C1528)),ISNUMBER(FIND("T-cell",C1528)))</f>
        <v>0</v>
      </c>
      <c r="J1528" t="b">
        <f>OR(ISNUMBER(FIND("reactive oxygen",C1528)),ISNUMBER(FIND("ROS",C1528)),ISNUMBER(FIND("free radical",C1528)),ISNUMBER(FIND("oxidative stress",C1528)),ISNUMBER(FIND("peroxid",C1528)),ISNUMBER(FIND("oxidative",C1528)),ISNUMBER(FIND("antioxid",C1528)))</f>
        <v>1</v>
      </c>
      <c r="K1528" t="b">
        <f>OR(ISNUMBER(FIND("autophag",C1528)))</f>
        <v>0</v>
      </c>
      <c r="L1528" t="b">
        <f>OR(ISNUMBER(FIND("morpholog",C1528)))</f>
        <v>0</v>
      </c>
      <c r="M1528" t="b">
        <f>OR(ISNUMBER(FIND("fibrosis",C1528)),ISNUMBER(FIND("Fibrosis",C1528)),ISNUMBER(FIND("fibrot",C1528)))</f>
        <v>0</v>
      </c>
      <c r="N1528" t="b">
        <f>OR(ISNUMBER(FIND("offspring",C1528)),ISNUMBER(FIND("Parental",C1528)),ISNUMBER(FIND("parental",C1528)),ISNUMBER(FIND("germline",C1528)),ISNUMBER(FIND("reproduc",C1528)),ISNUMBER(FIND("embryo",C1528)))</f>
        <v>0</v>
      </c>
      <c r="O1528" t="b">
        <f>OR(ISNUMBER(FIND("metabol",C1528)),ISNUMBER(FIND("Metabol",C1528)),ISNUMBER(FIND("digest",C1528)),ISNUMBER(FIND("mitochon",C1528)))</f>
        <v>0</v>
      </c>
      <c r="P1528" t="b">
        <f>OR(ISNUMBER(FIND("ecotox",C1528)),ISNUMBER(FIND("Ecotox",B1528)),ISNUMBER(FIND("ecotox",B1528)),ISNUMBER(FIND("Ecotox",C1528)))</f>
        <v>1</v>
      </c>
      <c r="Q1528" t="b">
        <f>OR(ISNUMBER(FIND("Bioaccum",C1528)),ISNUMBER(FIND("bioaccum",C1528)),ISNUMBER(FIND("accum",C1528)))</f>
        <v>0</v>
      </c>
      <c r="R1528" t="b">
        <f>OR(ISNUMBER(FIND("Occupation",C1528)),ISNUMBER(FIND("occupation",C1528)),ISNUMBER(FIND("worker",C1528)),ISNUMBER(FIND("workforce",C1528)))</f>
        <v>0</v>
      </c>
      <c r="S1528" t="b">
        <f>NOT(OR(F1528,G1528,H1528,I1528,J1528,K1528,L1528,M1528,N1528,O1528,P1528,Q1528,R1528))</f>
        <v>0</v>
      </c>
      <c r="U1528" t="b">
        <f>OR(Table1[[#This Row],[Inflammation]],Table1[[#This Row],[Immune]])</f>
        <v>0</v>
      </c>
      <c r="V1528" t="str">
        <f>IF(OR(Table1[[#This Row],[Rodents]],Table1[[#This Row],[Human]],Table1[[#This Row],[Pig]]),OR(ISNUMBER(FIND("intratrach",C1528)),ISNUMBER(FIND("nasal ",C1528)),ISNUMBER(FIND("instill",C1528))),"NA")</f>
        <v>NA</v>
      </c>
      <c r="W1528" t="str">
        <f>IF(OR(Table1[[#This Row],[Rodents]],Table1[[#This Row],[Human]],Table1[[#This Row],[Pig]]),OR(ISNUMBER(FIND("dermal",C1528)),ISNUMBER(FIND("skin ",C1528))),"NA")</f>
        <v>NA</v>
      </c>
      <c r="X1528" t="str">
        <f>IF(OR(Table1[[#This Row],[Rodents]],Table1[[#This Row],[Human]],Table1[[#This Row],[Pig]]),OR(ISNUMBER(FIND("injected",C1528)),ISNUMBER(FIND("periton",C1528)),ISNUMBER(FIND("intrascrot",C1528))),"NA")</f>
        <v>NA</v>
      </c>
      <c r="Y1528" t="str">
        <f>IF(OR(Table1[[#This Row],[Rodents]],Table1[[#This Row],[Human]],Table1[[#This Row],[Pig]]),NOT(OR(Table1[[#This Row],[Inhaled/Intratracheal/intranasal]],Table1[[#This Row],[Dermal]],Table1[[#This Row],[Injected]])),"NA")</f>
        <v>NA</v>
      </c>
      <c r="AA1528" t="b">
        <f>OR(ISNUMBER(FIND("fish ",C1528)),ISNUMBER(FIND("Fish ",C1528)),ISNUMBER(FIND("aquatic",C1528)),ISNUMBER(FIND("daphnids",C1528)),ISNUMBER(FIND("Carcinus maenas",C1528)),ISNUMBER(FIND("Daphnia",C1528)),ISNUMBER(FIND("Ruditapes philippinarum",C1528)),ISNUMBER(FIND("daphnia",C1528)),ISNUMBER(FIND("marine",C1528)),ISNUMBER(FIND("mussel",C1528)),ISNUMBER(FIND("algae",C1528)),ISNUMBER(FIND("Donax faba",C1528)),ISNUMBER(FIND("estuarine",C1528)),ISNUMBER(FIND("snail",C1528)),ISNUMBER(FIND("Prorocentrum donghaiense",C1528)) )</f>
        <v>1</v>
      </c>
      <c r="AB1528" t="b">
        <f>OR(ISNUMBER(FIND(" rat ",C1528)),ISNUMBER(FIND(" rats ",C1528)),ISNUMBER(FIND(" Rats ",C1528)),ISNUMBER(FIND(" Rat ",C1528)),ISNUMBER(FIND(" rat.",C1528)),ISNUMBER(FIND(" rats.",C1528)),ISNUMBER(FIND("mouse",C1528)),ISNUMBER(FIND("mice",C1528)), ISNUMBER(FIND(" Mice",C1528)))</f>
        <v>0</v>
      </c>
      <c r="AC1528" t="b">
        <f>OR(ISNUMBER(FIND(" cell ",C1528)),ISNUMBER(FIND("fibroblast",C1528)),ISNUMBER(FIND("macrophage",C1528)),ISNUMBER(FIND("epithelial",C1528)),ISNUMBER(FIND("endothelial",C1528)),ISNUMBER(FIND("neuron",C1528)),ISNUMBER(FIND(" cells ",C1528)),ISNUMBER(FIND("RBC",C1528)),ISNUMBER(FIND("mitochond",C1528)),ISNUMBER(FIND("adipocyte",C1528)),ISNUMBER(FIND("osteo",C1528)),ISNUMBER(FIND("keratin",C1528)),ISNUMBER(FIND(" cell's ",C1528)),ISNUMBER(FIND("eukary",C1528)),ISNUMBER(FIND("sperm",C1528)))</f>
        <v>1</v>
      </c>
      <c r="AD1528" t="b">
        <f>OR(ISNUMBER(FIND("human",B1528)),ISNUMBER(FIND("workers",B1528)),ISNUMBER(FIND("workforces",B1528)),ISNUMBER(FIND("occupational",B1528)),ISNUMBER(FIND("Case report",B1528)),ISNUMBER(FIND("Workplaces",B1528)),ISNUMBER(FIND("worker",B1528)))</f>
        <v>0</v>
      </c>
      <c r="AE1528" t="b">
        <f>OR(ISNUMBER(FIND(" plant ",C1528)),ISNUMBER(FIND("Plant ",C1528)),ISNUMBER(FIND("tomato",C1528)),ISNUMBER(FIND("plants",C1528)),ISNUMBER(FIND("Plants",C1528)),ISNUMBER(FIND("algae",C1528)),ISNUMBER(FIND("lettuce",C1528)),ISNUMBER(FIND("green gram sprouts ",C1528)),ISNUMBER(FIND("Cucurbita pepo",C1528)),ISNUMBER(FIND("bean ",C1528)),ISNUMBER(FIND("chloroplast",C1528)),ISNUMBER(FIND("chlorophyll",C1528)),ISNUMBER(FIND("seedling",C1528)),ISNUMBER(FIND("canola",C1528)),ISNUMBER(FIND("shoot",C1528)),ISNUMBER(FIND("photosynthes",C1528)),ISNUMBER(FIND(" leaves ",C1528)),,ISNUMBER(FIND("agriculture",C1528)),ISNUMBER(FIND(" crops ",C1528)))</f>
        <v>0</v>
      </c>
      <c r="AF1528" t="b">
        <f>OR(ISNUMBER(FIND("bacteria",C1528)),ISNUMBER(FIND("Bacteria",C1528)),ISNUMBER(FIND("Bacterium",C1528)),ISNUMBER(FIND("bacterium",C1528)),ISNUMBER(FIND(" coli ",C1528)))</f>
        <v>0</v>
      </c>
      <c r="AG1528" t="b">
        <f>OR(ISNUMBER(FIND("fungi",C1528)),ISNUMBER(FIND("Fungi",C1528)),ISNUMBER(FIND("fungus",C1528)),ISNUMBER(FIND("Fungus",C1528)),ISNUMBER(FIND("mushroom",C1528)),ISNUMBER(FIND("Mushroom",C1528)),ISNUMBER(FIND(" mold ",C1528)))</f>
        <v>0</v>
      </c>
      <c r="AH1528" t="b">
        <f>OR(ISNUMBER(FIND("Pig ",C1528)),ISNUMBER(FIND("pig ",C1528)),ISNUMBER(FIND("Pigs ",C1528)),ISNUMBER(FIND("pigs ",C1528)))</f>
        <v>0</v>
      </c>
      <c r="AI1528" t="b">
        <f>OR(ISNUMBER(FIND(" C. elegans",C1528)),ISNUMBER(FIND("Caenorhabditis elegans",C1528)),ISNUMBER(FIND("earthworms",C1528)),ISNUMBER(FIND(" Ficopomatus enigmaticus",C1528)),ISNUMBER(FIND("larva",C1528)),ISNUMBER(FIND("Lumbriculus variegatus",C1528)),ISNUMBER(FIND("nematode",C1528)))</f>
        <v>0</v>
      </c>
      <c r="AJ1528" t="b">
        <f>NOT(OR(AA1528,AB1528,AC1528,AD1528,AE1528,AF1528,AG1528,AH1528,AI1528))</f>
        <v>0</v>
      </c>
      <c r="AL1528" t="b">
        <f>OR(AA1528,AB1528,AD1528,AE1528,AF1528,AG1528,AH1528,AI1528)</f>
        <v>1</v>
      </c>
      <c r="AM1528" t="b">
        <f>IF(Table1[[#This Row],[In vivo?]],IF(Table1[[#This Row],[Cell]],FALSE,TRUE),FALSE)</f>
        <v>0</v>
      </c>
      <c r="AN1528" t="b">
        <f>AND(AC1528,AL1528)</f>
        <v>1</v>
      </c>
      <c r="AO1528" t="b">
        <f>IF(Table1[[#This Row],[Cell]],IF(Table1[[#This Row],[In vivo?]],FALSE,TRUE),FALSE)</f>
        <v>0</v>
      </c>
      <c r="AP1528" t="b">
        <f>NOT(OR(Table1[[#This Row],[In vivo?]],Table1[[#This Row],[Only in Cell]]))</f>
        <v>0</v>
      </c>
      <c r="AQ1528" t="str">
        <f>IF(OR(Table1[[#This Row],[Rodents]],Table1[[#This Row],[Human]],Table1[[#This Row],[Pig]]),OR(ISNUMBER(FIND("pulmonary",C1528)),ISNUMBER(FIND("lung",C1528))),"NA")</f>
        <v>NA</v>
      </c>
      <c r="AR1528" t="str">
        <f>IF(OR(Table1[[#This Row],[Rodents]],Table1[[#This Row],[Human]],Table1[[#This Row],[Pig]]),OR(ISNUMBER(FIND("skin",C1528)),ISNUMBER(FIND("dermal",C1528))),"NA")</f>
        <v>NA</v>
      </c>
      <c r="AS1528" t="str">
        <f>IF(OR(Table1[[#This Row],[Rodents]],Table1[[#This Row],[Human]],Table1[[#This Row],[Pig]]),OR(ISNUMBER(FIND("liver",C1528)),ISNUMBER(FIND("hepat",C1528))),"NA")</f>
        <v>NA</v>
      </c>
      <c r="AT1528" t="str">
        <f>IF(OR(Table1[[#This Row],[Rodents]],Table1[[#This Row],[Human]],Table1[[#This Row],[Pig]]),OR(ISNUMBER(FIND("kidney",C1528)),ISNUMBER(FIND("neph",C1528))),"NA")</f>
        <v>NA</v>
      </c>
      <c r="AU1528" t="str">
        <f>IF(OR(Table1[[#This Row],[Rodents]],Table1[[#This Row],[Human]],Table1[[#This Row],[Pig]]),OR(ISNUMBER(FIND("brain",C1528)),ISNUMBER(FIND("neur",C1528)),ISNUMBER(FIND("nerv",C1528))),"NA")</f>
        <v>NA</v>
      </c>
      <c r="AV1528" t="str">
        <f>IF(OR(Table1[[#This Row],[Rodents]],Table1[[#This Row],[Human]],Table1[[#This Row],[Pig]]),OR(ISNUMBER(FIND("heart",C1528)),ISNUMBER(FIND("cardi",C1528))),"NA")</f>
        <v>NA</v>
      </c>
      <c r="AW1528" t="str">
        <f>IF(OR(Table1[[#This Row],[Rodents]],Table1[[#This Row],[Human]],Table1[[#This Row],[Pig]]),OR(ISNUMBER(FIND("gastro",C1528)),ISNUMBER(FIND("intesti",C1528)),ISNUMBER(FIND("stomach",C1528))),"NA")</f>
        <v>NA</v>
      </c>
      <c r="AX1528" t="str">
        <f>IF(OR(Table1[[#This Row],[Rodents]],Table1[[#This Row],[Human]],Table1[[#This Row],[Pig]]),NOT(OR(AQ1528,AR1528,AS1528,AT1528,AU1528,AV1528,AW1528)),"NA")</f>
        <v>NA</v>
      </c>
      <c r="AY1528" t="b">
        <f>OR(ISNUMBER(FIND("SWCNT",C1528)),ISNUMBER(FIND("SWNT",C1528)),ISNUMBER(FIND("single-wall",C1528)),ISNUMBER(FIND("single wall",C1528)),ISNUMBER(FIND("Single wall",C1528)),ISNUMBER(FIND("Single-wall",C1528)),ISNUMBER(FIND("SWCNT",B1528)),ISNUMBER(FIND("SWNT",B1528)),ISNUMBER(FIND("single-wall",B1528)),ISNUMBER(FIND("single wall",B1528)),ISNUMBER(FIND("Single-wall",B1528)),ISNUMBER(FIND("Single wall",B1528)))</f>
        <v>1</v>
      </c>
      <c r="AZ1528" t="b">
        <f>OR(ISNUMBER(FIND("MWCNT",C1528)),ISNUMBER(FIND("MWNT",C1528)),ISNUMBER(FIND("multi-wall",C1528)),ISNUMBER(FIND("multi wall",C1528)),ISNUMBER(FIND("multiwall",C1528)),ISNUMBER(FIND("Multi-wall",C1528)),ISNUMBER(FIND("Multi wall",C1528)),ISNUMBER(FIND("Multiwall",C1528)),ISNUMBER(FIND("MWCNT",B1528)),ISNUMBER(FIND("MWNT",B1528)),ISNUMBER(FIND("multi-wall",B1528)),ISNUMBER(FIND("multi wall",B1528)),ISNUMBER(FIND("multiwall",B1528)),ISNUMBER(FIND("Multi-wall",B1528)),ISNUMBER(FIND("Multi wall",B1528)),ISNUMBER(FIND("Multiwall",B1528)),ISNUMBER(FIND("Double-wall",B1528)),ISNUMBER(FIND("Double wall",B1528)),ISNUMBER(FIND("Doublewall",B1528)),ISNUMBER(FIND("double-wall",B1528)),ISNUMBER(FIND("double wall",B1528)),ISNUMBER(FIND("doublewall",B1528)))</f>
        <v>0</v>
      </c>
      <c r="BA1528" t="b">
        <f>AND(Table1[[#This Row],[SWCNT]],Table1[[#This Row],[MWCNT]])</f>
        <v>0</v>
      </c>
      <c r="BB1528" t="b">
        <f>IF(Table1[[#This Row],[SWCNT]]=TRUE,FALSE,IF(Table1[[#This Row],[MWCNT]]=TRUE,FALSE,TRUE))</f>
        <v>0</v>
      </c>
      <c r="BC1528" s="18"/>
    </row>
    <row r="1529" spans="1:55" ht="203.5">
      <c r="A1529" t="s">
        <v>3112</v>
      </c>
      <c r="B1529" s="2" t="s">
        <v>3113</v>
      </c>
      <c r="C1529" s="16" t="s">
        <v>3114</v>
      </c>
      <c r="D1529" s="17" t="s">
        <v>3115</v>
      </c>
      <c r="E1529" s="2">
        <v>2015</v>
      </c>
      <c r="F1529" t="b">
        <f>OR(ISNUMBER(FIND("cytotoxic",C1529)),ISNUMBER(FIND("Cytotoxic",C1529)),ISNUMBER(FIND("cellular toxicity",C1529)),ISNUMBER(FIND("cell death",C1529)),ISNUMBER(FIND("viable",C1529)),ISNUMBER(FIND("phytotoxic",C1529)),ISNUMBER(FIND("acute toxicity",C1529)),ISNUMBER(FIND("MTT",C1529)),ISNUMBER(FIND("survival",C1529)),ISNUMBER(FIND("prolifer",C1529)),ISNUMBER(FIND("apoptosis",C1529)),ISNUMBER(FIND("neurotoxic",C1529)),ISNUMBER(FIND("  lysis ",C1529)),ISNUMBER(FIND("necrosis",C1529)),ISNUMBER(FIND("cellular death",C1529))*3,ISNUMBER(FIND("LDH",C1529)),ISNUMBER(FIND("Acute toxicity",C1529)))</f>
        <v>1</v>
      </c>
      <c r="G1529" t="b">
        <f>OR(ISNUMBER(FIND("genotoxic",C1529)),ISNUMBER(FIND("genotoxicity",C1529)),ISNUMBER(FIND("DNA damage",C1529)),ISNUMBER(FIND("DNA",C1529)),ISNUMBER(FIND("RNA",C1529)),ISNUMBER(FIND("mesothelioma",C1529)),ISNUMBER(FIND("carcino",C1529)),ISNUMBER(FIND("mutagen",C1529)),ISNUMBER(FIND("genetic",C1529)))</f>
        <v>1</v>
      </c>
      <c r="H1529" t="b">
        <f>OR(ISNUMBER(FIND("inflammatory",C1529)),ISNUMBER(FIND("inflamm",C1529)))</f>
        <v>0</v>
      </c>
      <c r="I1529" t="b">
        <f>OR(ISNUMBER(FIND("immune",C1529)),ISNUMBER(FIND("immunological",C1529)),ISNUMBER(FIND("interleuk",C1529)),ISNUMBER(FIND("platelet activation",C1529)),ISNUMBER(FIND("monocyte",C1529)),ISNUMBER(FIND("leukocyte",C1529)),ISNUMBER(FIND("cytokine",C1529)),ISNUMBER(FIND("CD4",C1529)),ISNUMBER(FIND("CD8",C1529)),ISNUMBER(FIND("T-cell",C1529)))</f>
        <v>0</v>
      </c>
      <c r="J1529" t="b">
        <f>OR(ISNUMBER(FIND("reactive oxygen",C1529)),ISNUMBER(FIND("ROS",C1529)),ISNUMBER(FIND("free radical",C1529)),ISNUMBER(FIND("oxidative stress",C1529)),ISNUMBER(FIND("peroxid",C1529)),ISNUMBER(FIND("oxidative",C1529)),ISNUMBER(FIND("antioxid",C1529)))</f>
        <v>0</v>
      </c>
      <c r="K1529" t="b">
        <f>OR(ISNUMBER(FIND("autophag",C1529)))</f>
        <v>0</v>
      </c>
      <c r="L1529" t="b">
        <f>OR(ISNUMBER(FIND("morpholog",C1529)))</f>
        <v>1</v>
      </c>
      <c r="M1529" t="b">
        <f>OR(ISNUMBER(FIND("fibrosis",C1529)),ISNUMBER(FIND("Fibrosis",C1529)),ISNUMBER(FIND("fibrot",C1529)))</f>
        <v>0</v>
      </c>
      <c r="N1529" t="b">
        <f>OR(ISNUMBER(FIND("offspring",C1529)),ISNUMBER(FIND("Parental",C1529)),ISNUMBER(FIND("parental",C1529)),ISNUMBER(FIND("germline",C1529)),ISNUMBER(FIND("reproduc",C1529)),ISNUMBER(FIND("embryo",C1529)))</f>
        <v>0</v>
      </c>
      <c r="O1529" t="b">
        <f>OR(ISNUMBER(FIND("metabol",C1529)),ISNUMBER(FIND("Metabol",C1529)),ISNUMBER(FIND("digest",C1529)),ISNUMBER(FIND("mitochon",C1529)))</f>
        <v>1</v>
      </c>
      <c r="P1529" t="b">
        <f>OR(ISNUMBER(FIND("ecotox",C1529)),ISNUMBER(FIND("Ecotox",B1529)),ISNUMBER(FIND("ecotox",B1529)),ISNUMBER(FIND("Ecotox",C1529)))</f>
        <v>0</v>
      </c>
      <c r="Q1529" t="b">
        <f>OR(ISNUMBER(FIND("Bioaccum",C1529)),ISNUMBER(FIND("bioaccum",C1529)),ISNUMBER(FIND("accum",C1529)))</f>
        <v>1</v>
      </c>
      <c r="R1529" t="b">
        <f>OR(ISNUMBER(FIND("Occupation",C1529)),ISNUMBER(FIND("occupation",C1529)),ISNUMBER(FIND("worker",C1529)),ISNUMBER(FIND("workforce",C1529)))</f>
        <v>1</v>
      </c>
      <c r="S1529" t="b">
        <f>NOT(OR(F1529,G1529,H1529,I1529,J1529,K1529,L1529,M1529,N1529,O1529,P1529,Q1529,R1529))</f>
        <v>0</v>
      </c>
      <c r="U1529" t="b">
        <f>OR(Table1[[#This Row],[Inflammation]],Table1[[#This Row],[Immune]])</f>
        <v>0</v>
      </c>
      <c r="V1529" t="str">
        <f>IF(OR(Table1[[#This Row],[Rodents]],Table1[[#This Row],[Human]],Table1[[#This Row],[Pig]]),OR(ISNUMBER(FIND("intratrach",C1529)),ISNUMBER(FIND("nasal ",C1529)),ISNUMBER(FIND("instill",C1529))),"NA")</f>
        <v>NA</v>
      </c>
      <c r="W1529" t="str">
        <f>IF(OR(Table1[[#This Row],[Rodents]],Table1[[#This Row],[Human]],Table1[[#This Row],[Pig]]),OR(ISNUMBER(FIND("dermal",C1529)),ISNUMBER(FIND("skin ",C1529))),"NA")</f>
        <v>NA</v>
      </c>
      <c r="X1529" t="str">
        <f>IF(OR(Table1[[#This Row],[Rodents]],Table1[[#This Row],[Human]],Table1[[#This Row],[Pig]]),OR(ISNUMBER(FIND("injected",C1529)),ISNUMBER(FIND("periton",C1529)),ISNUMBER(FIND("intrascrot",C1529))),"NA")</f>
        <v>NA</v>
      </c>
      <c r="Y1529" t="str">
        <f>IF(OR(Table1[[#This Row],[Rodents]],Table1[[#This Row],[Human]],Table1[[#This Row],[Pig]]),NOT(OR(Table1[[#This Row],[Inhaled/Intratracheal/intranasal]],Table1[[#This Row],[Dermal]],Table1[[#This Row],[Injected]])),"NA")</f>
        <v>NA</v>
      </c>
      <c r="AA1529" t="b">
        <f>OR(ISNUMBER(FIND("fish ",C1529)),ISNUMBER(FIND("Fish ",C1529)),ISNUMBER(FIND("aquatic",C1529)),ISNUMBER(FIND("daphnids",C1529)),ISNUMBER(FIND("Carcinus maenas",C1529)),ISNUMBER(FIND("Daphnia",C1529)),ISNUMBER(FIND("Ruditapes philippinarum",C1529)),ISNUMBER(FIND("daphnia",C1529)),ISNUMBER(FIND("marine",C1529)),ISNUMBER(FIND("mussel",C1529)),ISNUMBER(FIND("algae",C1529)),ISNUMBER(FIND("Donax faba",C1529)),ISNUMBER(FIND("estuarine",C1529)),ISNUMBER(FIND("snail",C1529)),ISNUMBER(FIND("Prorocentrum donghaiense",C1529)) )</f>
        <v>0</v>
      </c>
      <c r="AB1529" t="b">
        <f>OR(ISNUMBER(FIND(" rat ",C1529)),ISNUMBER(FIND(" rats ",C1529)),ISNUMBER(FIND(" Rats ",C1529)),ISNUMBER(FIND(" Rat ",C1529)),ISNUMBER(FIND(" rat.",C1529)),ISNUMBER(FIND(" rats.",C1529)),ISNUMBER(FIND("mouse",C1529)),ISNUMBER(FIND("mice",C1529)), ISNUMBER(FIND(" Mice",C1529)))</f>
        <v>0</v>
      </c>
      <c r="AC1529" t="b">
        <f>OR(ISNUMBER(FIND(" cell ",C1529)),ISNUMBER(FIND("fibroblast",C1529)),ISNUMBER(FIND("macrophage",C1529)),ISNUMBER(FIND("epithelial",C1529)),ISNUMBER(FIND("endothelial",C1529)),ISNUMBER(FIND("neuron",C1529)),ISNUMBER(FIND(" cells ",C1529)),ISNUMBER(FIND("RBC",C1529)),ISNUMBER(FIND("mitochond",C1529)),ISNUMBER(FIND("adipocyte",C1529)),ISNUMBER(FIND("osteo",C1529)),ISNUMBER(FIND("keratin",C1529)),ISNUMBER(FIND(" cell's ",C1529)),ISNUMBER(FIND("eukary",C1529)),ISNUMBER(FIND("sperm",C1529)))</f>
        <v>1</v>
      </c>
      <c r="AD1529" t="b">
        <f>OR(ISNUMBER(FIND("human",B1529)),ISNUMBER(FIND("workers",B1529)),ISNUMBER(FIND("workforces",B1529)),ISNUMBER(FIND("occupational",B1529)),ISNUMBER(FIND("Case report",B1529)),ISNUMBER(FIND("Workplaces",B1529)),ISNUMBER(FIND("worker",B1529)))</f>
        <v>0</v>
      </c>
      <c r="AE1529" t="b">
        <f>OR(ISNUMBER(FIND(" plant ",C1529)),ISNUMBER(FIND("Plant ",C1529)),ISNUMBER(FIND("tomato",C1529)),ISNUMBER(FIND("plants",C1529)),ISNUMBER(FIND("Plants",C1529)),ISNUMBER(FIND("algae",C1529)),ISNUMBER(FIND("lettuce",C1529)),ISNUMBER(FIND("green gram sprouts ",C1529)),ISNUMBER(FIND("Cucurbita pepo",C1529)),ISNUMBER(FIND("bean ",C1529)),ISNUMBER(FIND("chloroplast",C1529)),ISNUMBER(FIND("chlorophyll",C1529)),ISNUMBER(FIND("seedling",C1529)),ISNUMBER(FIND("canola",C1529)),ISNUMBER(FIND("shoot",C1529)),ISNUMBER(FIND("photosynthes",C1529)),ISNUMBER(FIND(" leaves ",C1529)),,ISNUMBER(FIND("agriculture",C1529)),ISNUMBER(FIND(" crops ",C1529)))</f>
        <v>1</v>
      </c>
      <c r="AF1529" t="b">
        <f>OR(ISNUMBER(FIND("bacteria",C1529)),ISNUMBER(FIND("Bacteria",C1529)),ISNUMBER(FIND("Bacterium",C1529)),ISNUMBER(FIND("bacterium",C1529)),ISNUMBER(FIND(" coli ",C1529)))</f>
        <v>0</v>
      </c>
      <c r="AG1529" t="b">
        <f>OR(ISNUMBER(FIND("fungi",C1529)),ISNUMBER(FIND("Fungi",C1529)),ISNUMBER(FIND("fungus",C1529)),ISNUMBER(FIND("Fungus",C1529)),ISNUMBER(FIND("mushroom",C1529)),ISNUMBER(FIND("Mushroom",C1529)),ISNUMBER(FIND(" mold ",C1529)))</f>
        <v>0</v>
      </c>
      <c r="AH1529" t="b">
        <f>OR(ISNUMBER(FIND("Pig ",C1529)),ISNUMBER(FIND("pig ",C1529)),ISNUMBER(FIND("Pigs ",C1529)),ISNUMBER(FIND("pigs ",C1529)))</f>
        <v>0</v>
      </c>
      <c r="AI1529" t="b">
        <f>OR(ISNUMBER(FIND(" C. elegans",C1529)),ISNUMBER(FIND("Caenorhabditis elegans",C1529)),ISNUMBER(FIND("earthworms",C1529)),ISNUMBER(FIND(" Ficopomatus enigmaticus",C1529)),ISNUMBER(FIND("larva",C1529)),ISNUMBER(FIND("Lumbriculus variegatus",C1529)),ISNUMBER(FIND("nematode",C1529)))</f>
        <v>0</v>
      </c>
      <c r="AJ1529" t="b">
        <f>NOT(OR(AA1529,AB1529,AC1529,AD1529,AE1529,AF1529,AG1529,AH1529,AI1529))</f>
        <v>0</v>
      </c>
      <c r="AL1529" t="b">
        <f>OR(AA1529,AB1529,AD1529,AE1529,AF1529,AG1529,AH1529,AI1529)</f>
        <v>1</v>
      </c>
      <c r="AM1529" t="b">
        <f>IF(Table1[[#This Row],[In vivo?]],IF(Table1[[#This Row],[Cell]],FALSE,TRUE),FALSE)</f>
        <v>0</v>
      </c>
      <c r="AN1529" t="b">
        <f>AND(AC1529,AL1529)</f>
        <v>1</v>
      </c>
      <c r="AO1529" t="b">
        <f>IF(Table1[[#This Row],[Cell]],IF(Table1[[#This Row],[In vivo?]],FALSE,TRUE),FALSE)</f>
        <v>0</v>
      </c>
      <c r="AP1529" t="b">
        <f>NOT(OR(Table1[[#This Row],[In vivo?]],Table1[[#This Row],[Only in Cell]]))</f>
        <v>0</v>
      </c>
      <c r="AQ1529" t="str">
        <f>IF(OR(Table1[[#This Row],[Rodents]],Table1[[#This Row],[Human]],Table1[[#This Row],[Pig]]),OR(ISNUMBER(FIND("pulmonary",C1529)),ISNUMBER(FIND("lung",C1529))),"NA")</f>
        <v>NA</v>
      </c>
      <c r="AR1529" t="str">
        <f>IF(OR(Table1[[#This Row],[Rodents]],Table1[[#This Row],[Human]],Table1[[#This Row],[Pig]]),OR(ISNUMBER(FIND("skin",C1529)),ISNUMBER(FIND("dermal",C1529))),"NA")</f>
        <v>NA</v>
      </c>
      <c r="AS1529" t="str">
        <f>IF(OR(Table1[[#This Row],[Rodents]],Table1[[#This Row],[Human]],Table1[[#This Row],[Pig]]),OR(ISNUMBER(FIND("liver",C1529)),ISNUMBER(FIND("hepat",C1529))),"NA")</f>
        <v>NA</v>
      </c>
      <c r="AT1529" t="str">
        <f>IF(OR(Table1[[#This Row],[Rodents]],Table1[[#This Row],[Human]],Table1[[#This Row],[Pig]]),OR(ISNUMBER(FIND("kidney",C1529)),ISNUMBER(FIND("neph",C1529))),"NA")</f>
        <v>NA</v>
      </c>
      <c r="AU1529" t="str">
        <f>IF(OR(Table1[[#This Row],[Rodents]],Table1[[#This Row],[Human]],Table1[[#This Row],[Pig]]),OR(ISNUMBER(FIND("brain",C1529)),ISNUMBER(FIND("neur",C1529)),ISNUMBER(FIND("nerv",C1529))),"NA")</f>
        <v>NA</v>
      </c>
      <c r="AV1529" t="str">
        <f>IF(OR(Table1[[#This Row],[Rodents]],Table1[[#This Row],[Human]],Table1[[#This Row],[Pig]]),OR(ISNUMBER(FIND("heart",C1529)),ISNUMBER(FIND("cardi",C1529))),"NA")</f>
        <v>NA</v>
      </c>
      <c r="AW1529" t="str">
        <f>IF(OR(Table1[[#This Row],[Rodents]],Table1[[#This Row],[Human]],Table1[[#This Row],[Pig]]),OR(ISNUMBER(FIND("gastro",C1529)),ISNUMBER(FIND("intesti",C1529)),ISNUMBER(FIND("stomach",C1529))),"NA")</f>
        <v>NA</v>
      </c>
      <c r="AX1529" t="str">
        <f>IF(OR(Table1[[#This Row],[Rodents]],Table1[[#This Row],[Human]],Table1[[#This Row],[Pig]]),NOT(OR(AQ1529,AR1529,AS1529,AT1529,AU1529,AV1529,AW1529)),"NA")</f>
        <v>NA</v>
      </c>
      <c r="AY1529" t="b">
        <f>OR(ISNUMBER(FIND("SWCNT",C1529)),ISNUMBER(FIND("SWNT",C1529)),ISNUMBER(FIND("single-wall",C1529)),ISNUMBER(FIND("single wall",C1529)),ISNUMBER(FIND("Single wall",C1529)),ISNUMBER(FIND("Single-wall",C1529)),ISNUMBER(FIND("SWCNT",B1529)),ISNUMBER(FIND("SWNT",B1529)),ISNUMBER(FIND("single-wall",B1529)),ISNUMBER(FIND("single wall",B1529)),ISNUMBER(FIND("Single-wall",B1529)),ISNUMBER(FIND("Single wall",B1529)))</f>
        <v>0</v>
      </c>
      <c r="AZ1529" t="b">
        <f>OR(ISNUMBER(FIND("MWCNT",C1529)),ISNUMBER(FIND("MWNT",C1529)),ISNUMBER(FIND("multi-wall",C1529)),ISNUMBER(FIND("multi wall",C1529)),ISNUMBER(FIND("multiwall",C1529)),ISNUMBER(FIND("Multi-wall",C1529)),ISNUMBER(FIND("Multi wall",C1529)),ISNUMBER(FIND("Multiwall",C1529)),ISNUMBER(FIND("MWCNT",B1529)),ISNUMBER(FIND("MWNT",B1529)),ISNUMBER(FIND("multi-wall",B1529)),ISNUMBER(FIND("multi wall",B1529)),ISNUMBER(FIND("multiwall",B1529)),ISNUMBER(FIND("Multi-wall",B1529)),ISNUMBER(FIND("Multi wall",B1529)),ISNUMBER(FIND("Multiwall",B1529)),ISNUMBER(FIND("Double-wall",B1529)),ISNUMBER(FIND("Double wall",B1529)),ISNUMBER(FIND("Doublewall",B1529)),ISNUMBER(FIND("double-wall",B1529)),ISNUMBER(FIND("double wall",B1529)),ISNUMBER(FIND("doublewall",B1529)))</f>
        <v>1</v>
      </c>
      <c r="BA1529" t="b">
        <f>AND(Table1[[#This Row],[SWCNT]],Table1[[#This Row],[MWCNT]])</f>
        <v>0</v>
      </c>
      <c r="BB1529" t="b">
        <f>IF(Table1[[#This Row],[SWCNT]]=TRUE,FALSE,IF(Table1[[#This Row],[MWCNT]]=TRUE,FALSE,TRUE))</f>
        <v>0</v>
      </c>
      <c r="BC1529" s="18"/>
    </row>
    <row r="1530" spans="1:55" ht="240.5">
      <c r="A1530" t="s">
        <v>3119</v>
      </c>
      <c r="B1530" s="2" t="s">
        <v>3120</v>
      </c>
      <c r="C1530" s="16" t="s">
        <v>3121</v>
      </c>
      <c r="D1530" s="17" t="s">
        <v>1196</v>
      </c>
      <c r="E1530" s="2">
        <v>2015</v>
      </c>
      <c r="F1530" t="b">
        <f>OR(ISNUMBER(FIND("cytotoxic",C1530)),ISNUMBER(FIND("Cytotoxic",C1530)),ISNUMBER(FIND("cellular toxicity",C1530)),ISNUMBER(FIND("cell death",C1530)),ISNUMBER(FIND("viable",C1530)),ISNUMBER(FIND("phytotoxic",C1530)),ISNUMBER(FIND("acute toxicity",C1530)),ISNUMBER(FIND("MTT",C1530)),ISNUMBER(FIND("survival",C1530)),ISNUMBER(FIND("prolifer",C1530)),ISNUMBER(FIND("apoptosis",C1530)),ISNUMBER(FIND("neurotoxic",C1530)),ISNUMBER(FIND("  lysis ",C1530)),ISNUMBER(FIND("necrosis",C1530)),ISNUMBER(FIND("cellular death",C1530))*3,ISNUMBER(FIND("LDH",C1530)),ISNUMBER(FIND("Acute toxicity",C1530)))</f>
        <v>1</v>
      </c>
      <c r="G1530" t="b">
        <f>OR(ISNUMBER(FIND("genotoxic",C1530)),ISNUMBER(FIND("genotoxicity",C1530)),ISNUMBER(FIND("DNA damage",C1530)),ISNUMBER(FIND("DNA",C1530)),ISNUMBER(FIND("RNA",C1530)),ISNUMBER(FIND("mesothelioma",C1530)),ISNUMBER(FIND("carcino",C1530)),ISNUMBER(FIND("mutagen",C1530)),ISNUMBER(FIND("genetic",C1530)))</f>
        <v>0</v>
      </c>
      <c r="H1530" t="b">
        <f>OR(ISNUMBER(FIND("inflammatory",C1530)),ISNUMBER(FIND("inflamm",C1530)))</f>
        <v>0</v>
      </c>
      <c r="I1530" t="b">
        <f>OR(ISNUMBER(FIND("immune",C1530)),ISNUMBER(FIND("immunological",C1530)),ISNUMBER(FIND("interleuk",C1530)),ISNUMBER(FIND("platelet activation",C1530)),ISNUMBER(FIND("monocyte",C1530)),ISNUMBER(FIND("leukocyte",C1530)),ISNUMBER(FIND("cytokine",C1530)),ISNUMBER(FIND("CD4",C1530)),ISNUMBER(FIND("CD8",C1530)),ISNUMBER(FIND("T-cell",C1530)))</f>
        <v>1</v>
      </c>
      <c r="J1530" t="b">
        <f>OR(ISNUMBER(FIND("reactive oxygen",C1530)),ISNUMBER(FIND("ROS",C1530)),ISNUMBER(FIND("free radical",C1530)),ISNUMBER(FIND("oxidative stress",C1530)),ISNUMBER(FIND("peroxid",C1530)),ISNUMBER(FIND("oxidative",C1530)),ISNUMBER(FIND("antioxid",C1530)))</f>
        <v>1</v>
      </c>
      <c r="K1530" t="b">
        <f>OR(ISNUMBER(FIND("autophag",C1530)))</f>
        <v>0</v>
      </c>
      <c r="L1530" t="b">
        <f>OR(ISNUMBER(FIND("morpholog",C1530)))</f>
        <v>0</v>
      </c>
      <c r="M1530" t="b">
        <f>OR(ISNUMBER(FIND("fibrosis",C1530)),ISNUMBER(FIND("Fibrosis",C1530)),ISNUMBER(FIND("fibrot",C1530)))</f>
        <v>0</v>
      </c>
      <c r="N1530" t="b">
        <f>OR(ISNUMBER(FIND("offspring",C1530)),ISNUMBER(FIND("Parental",C1530)),ISNUMBER(FIND("parental",C1530)),ISNUMBER(FIND("germline",C1530)),ISNUMBER(FIND("reproduc",C1530)),ISNUMBER(FIND("embryo",C1530)))</f>
        <v>0</v>
      </c>
      <c r="O1530" t="b">
        <f>OR(ISNUMBER(FIND("metabol",C1530)),ISNUMBER(FIND("Metabol",C1530)),ISNUMBER(FIND("digest",C1530)),ISNUMBER(FIND("mitochon",C1530)))</f>
        <v>0</v>
      </c>
      <c r="P1530" t="b">
        <f>OR(ISNUMBER(FIND("ecotox",C1530)),ISNUMBER(FIND("Ecotox",B1530)),ISNUMBER(FIND("ecotox",B1530)),ISNUMBER(FIND("Ecotox",C1530)))</f>
        <v>0</v>
      </c>
      <c r="Q1530" t="b">
        <f>OR(ISNUMBER(FIND("Bioaccum",C1530)),ISNUMBER(FIND("bioaccum",C1530)),ISNUMBER(FIND("accum",C1530)))</f>
        <v>1</v>
      </c>
      <c r="R1530" t="b">
        <f>OR(ISNUMBER(FIND("Occupation",C1530)),ISNUMBER(FIND("occupation",C1530)),ISNUMBER(FIND("worker",C1530)),ISNUMBER(FIND("workforce",C1530)))</f>
        <v>0</v>
      </c>
      <c r="S1530" t="b">
        <f>NOT(OR(F1530,G1530,H1530,I1530,J1530,K1530,L1530,M1530,N1530,O1530,P1530,Q1530,R1530))</f>
        <v>0</v>
      </c>
      <c r="U1530" t="b">
        <f>OR(Table1[[#This Row],[Inflammation]],Table1[[#This Row],[Immune]])</f>
        <v>1</v>
      </c>
      <c r="V1530" t="b">
        <f>IF(OR(Table1[[#This Row],[Rodents]],Table1[[#This Row],[Human]],Table1[[#This Row],[Pig]]),OR(ISNUMBER(FIND("intratrach",C1530)),ISNUMBER(FIND("nasal ",C1530)),ISNUMBER(FIND("instill",C1530))),"NA")</f>
        <v>0</v>
      </c>
      <c r="W1530" t="b">
        <f>IF(OR(Table1[[#This Row],[Rodents]],Table1[[#This Row],[Human]],Table1[[#This Row],[Pig]]),OR(ISNUMBER(FIND("dermal",C1530)),ISNUMBER(FIND("skin ",C1530))),"NA")</f>
        <v>0</v>
      </c>
      <c r="X1530" t="b">
        <f>IF(OR(Table1[[#This Row],[Rodents]],Table1[[#This Row],[Human]],Table1[[#This Row],[Pig]]),OR(ISNUMBER(FIND("injected",C1530)),ISNUMBER(FIND("periton",C1530)),ISNUMBER(FIND("intrascrot",C1530))),"NA")</f>
        <v>0</v>
      </c>
      <c r="Y1530" t="b">
        <f>IF(OR(Table1[[#This Row],[Rodents]],Table1[[#This Row],[Human]],Table1[[#This Row],[Pig]]),NOT(OR(Table1[[#This Row],[Inhaled/Intratracheal/intranasal]],Table1[[#This Row],[Dermal]],Table1[[#This Row],[Injected]])),"NA")</f>
        <v>1</v>
      </c>
      <c r="AA1530" t="b">
        <f>OR(ISNUMBER(FIND("fish ",C1530)),ISNUMBER(FIND("Fish ",C1530)),ISNUMBER(FIND("aquatic",C1530)),ISNUMBER(FIND("daphnids",C1530)),ISNUMBER(FIND("Carcinus maenas",C1530)),ISNUMBER(FIND("Daphnia",C1530)),ISNUMBER(FIND("Ruditapes philippinarum",C1530)),ISNUMBER(FIND("daphnia",C1530)),ISNUMBER(FIND("marine",C1530)),ISNUMBER(FIND("mussel",C1530)),ISNUMBER(FIND("algae",C1530)),ISNUMBER(FIND("Donax faba",C1530)),ISNUMBER(FIND("estuarine",C1530)),ISNUMBER(FIND("snail",C1530)),ISNUMBER(FIND("Prorocentrum donghaiense",C1530)) )</f>
        <v>0</v>
      </c>
      <c r="AB1530" t="b">
        <f>OR(ISNUMBER(FIND(" rat ",C1530)),ISNUMBER(FIND(" rats ",C1530)),ISNUMBER(FIND(" Rats ",C1530)),ISNUMBER(FIND(" Rat ",C1530)),ISNUMBER(FIND(" rat.",C1530)),ISNUMBER(FIND(" rats.",C1530)),ISNUMBER(FIND("mouse",C1530)),ISNUMBER(FIND("mice",C1530)), ISNUMBER(FIND(" Mice",C1530)))</f>
        <v>1</v>
      </c>
      <c r="AC1530" t="b">
        <f>OR(ISNUMBER(FIND(" cell ",C1530)),ISNUMBER(FIND("fibroblast",C1530)),ISNUMBER(FIND("macrophage",C1530)),ISNUMBER(FIND("epithelial",C1530)),ISNUMBER(FIND("endothelial",C1530)),ISNUMBER(FIND("neuron",C1530)),ISNUMBER(FIND(" cells ",C1530)),ISNUMBER(FIND("RBC",C1530)),ISNUMBER(FIND("mitochond",C1530)),ISNUMBER(FIND("adipocyte",C1530)),ISNUMBER(FIND("osteo",C1530)),ISNUMBER(FIND("keratin",C1530)),ISNUMBER(FIND(" cell's ",C1530)),ISNUMBER(FIND("eukary",C1530)),ISNUMBER(FIND("sperm",C1530)))</f>
        <v>1</v>
      </c>
      <c r="AD1530" t="b">
        <f>OR(ISNUMBER(FIND("human",B1530)),ISNUMBER(FIND("workers",B1530)),ISNUMBER(FIND("workforces",B1530)),ISNUMBER(FIND("occupational",B1530)),ISNUMBER(FIND("Case report",B1530)),ISNUMBER(FIND("Workplaces",B1530)),ISNUMBER(FIND("worker",B1530)))</f>
        <v>0</v>
      </c>
      <c r="AE1530" t="b">
        <f>OR(ISNUMBER(FIND(" plant ",C1530)),ISNUMBER(FIND("Plant ",C1530)),ISNUMBER(FIND("tomato",C1530)),ISNUMBER(FIND("plants",C1530)),ISNUMBER(FIND("Plants",C1530)),ISNUMBER(FIND("algae",C1530)),ISNUMBER(FIND("lettuce",C1530)),ISNUMBER(FIND("green gram sprouts ",C1530)),ISNUMBER(FIND("Cucurbita pepo",C1530)),ISNUMBER(FIND("bean ",C1530)),ISNUMBER(FIND("chloroplast",C1530)),ISNUMBER(FIND("chlorophyll",C1530)),ISNUMBER(FIND("seedling",C1530)),ISNUMBER(FIND("canola",C1530)),ISNUMBER(FIND("shoot",C1530)),ISNUMBER(FIND("photosynthes",C1530)),ISNUMBER(FIND(" leaves ",C1530)),,ISNUMBER(FIND("agriculture",C1530)),ISNUMBER(FIND(" crops ",C1530)))</f>
        <v>0</v>
      </c>
      <c r="AF1530" t="b">
        <f>OR(ISNUMBER(FIND("bacteria",C1530)),ISNUMBER(FIND("Bacteria",C1530)),ISNUMBER(FIND("Bacterium",C1530)),ISNUMBER(FIND("bacterium",C1530)),ISNUMBER(FIND(" coli ",C1530)))</f>
        <v>0</v>
      </c>
      <c r="AG1530" t="b">
        <f>OR(ISNUMBER(FIND("fungi",C1530)),ISNUMBER(FIND("Fungi",C1530)),ISNUMBER(FIND("fungus",C1530)),ISNUMBER(FIND("Fungus",C1530)),ISNUMBER(FIND("mushroom",C1530)),ISNUMBER(FIND("Mushroom",C1530)),ISNUMBER(FIND(" mold ",C1530)))</f>
        <v>0</v>
      </c>
      <c r="AH1530" t="b">
        <f>OR(ISNUMBER(FIND("Pig ",C1530)),ISNUMBER(FIND("pig ",C1530)),ISNUMBER(FIND("Pigs ",C1530)),ISNUMBER(FIND("pigs ",C1530)))</f>
        <v>0</v>
      </c>
      <c r="AI1530" t="b">
        <f>OR(ISNUMBER(FIND(" C. elegans",C1530)),ISNUMBER(FIND("Caenorhabditis elegans",C1530)),ISNUMBER(FIND("earthworms",C1530)),ISNUMBER(FIND(" Ficopomatus enigmaticus",C1530)),ISNUMBER(FIND("larva",C1530)),ISNUMBER(FIND("Lumbriculus variegatus",C1530)),ISNUMBER(FIND("nematode",C1530)))</f>
        <v>0</v>
      </c>
      <c r="AJ1530" t="b">
        <f>NOT(OR(AA1530,AB1530,AC1530,AD1530,AE1530,AF1530,AG1530,AH1530,AI1530))</f>
        <v>0</v>
      </c>
      <c r="AL1530" t="b">
        <f>OR(AA1530,AB1530,AD1530,AE1530,AF1530,AG1530,AH1530,AI1530)</f>
        <v>1</v>
      </c>
      <c r="AM1530" t="b">
        <f>IF(Table1[[#This Row],[In vivo?]],IF(Table1[[#This Row],[Cell]],FALSE,TRUE),FALSE)</f>
        <v>0</v>
      </c>
      <c r="AN1530" t="b">
        <f>AND(AC1530,AL1530)</f>
        <v>1</v>
      </c>
      <c r="AO1530" t="b">
        <f>IF(Table1[[#This Row],[Cell]],IF(Table1[[#This Row],[In vivo?]],FALSE,TRUE),FALSE)</f>
        <v>0</v>
      </c>
      <c r="AP1530" t="b">
        <f>NOT(OR(Table1[[#This Row],[In vivo?]],Table1[[#This Row],[Only in Cell]]))</f>
        <v>0</v>
      </c>
      <c r="AQ1530" t="b">
        <f>IF(OR(Table1[[#This Row],[Rodents]],Table1[[#This Row],[Human]],Table1[[#This Row],[Pig]]),OR(ISNUMBER(FIND("pulmonary",C1530)),ISNUMBER(FIND("lung",C1530))),"NA")</f>
        <v>0</v>
      </c>
      <c r="AR1530" t="b">
        <f>IF(OR(Table1[[#This Row],[Rodents]],Table1[[#This Row],[Human]],Table1[[#This Row],[Pig]]),OR(ISNUMBER(FIND("skin",C1530)),ISNUMBER(FIND("dermal",C1530))),"NA")</f>
        <v>0</v>
      </c>
      <c r="AS1530" t="b">
        <f>IF(OR(Table1[[#This Row],[Rodents]],Table1[[#This Row],[Human]],Table1[[#This Row],[Pig]]),OR(ISNUMBER(FIND("liver",C1530)),ISNUMBER(FIND("hepat",C1530))),"NA")</f>
        <v>1</v>
      </c>
      <c r="AT1530" t="b">
        <f>IF(OR(Table1[[#This Row],[Rodents]],Table1[[#This Row],[Human]],Table1[[#This Row],[Pig]]),OR(ISNUMBER(FIND("kidney",C1530)),ISNUMBER(FIND("neph",C1530))),"NA")</f>
        <v>0</v>
      </c>
      <c r="AU1530" t="b">
        <f>IF(OR(Table1[[#This Row],[Rodents]],Table1[[#This Row],[Human]],Table1[[#This Row],[Pig]]),OR(ISNUMBER(FIND("brain",C1530)),ISNUMBER(FIND("neur",C1530)),ISNUMBER(FIND("nerv",C1530))),"NA")</f>
        <v>0</v>
      </c>
      <c r="AV1530" t="b">
        <f>IF(OR(Table1[[#This Row],[Rodents]],Table1[[#This Row],[Human]],Table1[[#This Row],[Pig]]),OR(ISNUMBER(FIND("heart",C1530)),ISNUMBER(FIND("cardi",C1530))),"NA")</f>
        <v>0</v>
      </c>
      <c r="AW1530" t="b">
        <f>IF(OR(Table1[[#This Row],[Rodents]],Table1[[#This Row],[Human]],Table1[[#This Row],[Pig]]),OR(ISNUMBER(FIND("gastro",C1530)),ISNUMBER(FIND("intesti",C1530)),ISNUMBER(FIND("stomach",C1530))),"NA")</f>
        <v>0</v>
      </c>
      <c r="AX1530" t="b">
        <f>IF(OR(Table1[[#This Row],[Rodents]],Table1[[#This Row],[Human]],Table1[[#This Row],[Pig]]),NOT(OR(AQ1530,AR1530,AS1530,AT1530,AU1530,AV1530,AW1530)),"NA")</f>
        <v>0</v>
      </c>
      <c r="AY1530" t="b">
        <f>OR(ISNUMBER(FIND("SWCNT",C1530)),ISNUMBER(FIND("SWNT",C1530)),ISNUMBER(FIND("single-wall",C1530)),ISNUMBER(FIND("single wall",C1530)),ISNUMBER(FIND("Single wall",C1530)),ISNUMBER(FIND("Single-wall",C1530)),ISNUMBER(FIND("SWCNT",B1530)),ISNUMBER(FIND("SWNT",B1530)),ISNUMBER(FIND("single-wall",B1530)),ISNUMBER(FIND("single wall",B1530)),ISNUMBER(FIND("Single-wall",B1530)),ISNUMBER(FIND("Single wall",B1530)))</f>
        <v>1</v>
      </c>
      <c r="AZ1530" t="b">
        <f>OR(ISNUMBER(FIND("MWCNT",C1530)),ISNUMBER(FIND("MWNT",C1530)),ISNUMBER(FIND("multi-wall",C1530)),ISNUMBER(FIND("multi wall",C1530)),ISNUMBER(FIND("multiwall",C1530)),ISNUMBER(FIND("Multi-wall",C1530)),ISNUMBER(FIND("Multi wall",C1530)),ISNUMBER(FIND("Multiwall",C1530)),ISNUMBER(FIND("MWCNT",B1530)),ISNUMBER(FIND("MWNT",B1530)),ISNUMBER(FIND("multi-wall",B1530)),ISNUMBER(FIND("multi wall",B1530)),ISNUMBER(FIND("multiwall",B1530)),ISNUMBER(FIND("Multi-wall",B1530)),ISNUMBER(FIND("Multi wall",B1530)),ISNUMBER(FIND("Multiwall",B1530)),ISNUMBER(FIND("Double-wall",B1530)),ISNUMBER(FIND("Double wall",B1530)),ISNUMBER(FIND("Doublewall",B1530)),ISNUMBER(FIND("double-wall",B1530)),ISNUMBER(FIND("double wall",B1530)),ISNUMBER(FIND("doublewall",B1530)))</f>
        <v>0</v>
      </c>
      <c r="BA1530" t="b">
        <f>AND(Table1[[#This Row],[SWCNT]],Table1[[#This Row],[MWCNT]])</f>
        <v>0</v>
      </c>
      <c r="BB1530" t="b">
        <f>IF(Table1[[#This Row],[SWCNT]]=TRUE,FALSE,IF(Table1[[#This Row],[MWCNT]]=TRUE,FALSE,TRUE))</f>
        <v>0</v>
      </c>
      <c r="BC1530" s="18"/>
    </row>
    <row r="1531" spans="1:55" ht="240.5">
      <c r="A1531" t="s">
        <v>3122</v>
      </c>
      <c r="B1531" s="2" t="s">
        <v>3123</v>
      </c>
      <c r="C1531" s="16" t="s">
        <v>3124</v>
      </c>
      <c r="D1531" s="17" t="s">
        <v>395</v>
      </c>
      <c r="E1531" s="2">
        <v>2015</v>
      </c>
      <c r="F1531" t="b">
        <f>OR(ISNUMBER(FIND("cytotoxic",C1531)),ISNUMBER(FIND("Cytotoxic",C1531)),ISNUMBER(FIND("cellular toxicity",C1531)),ISNUMBER(FIND("cell death",C1531)),ISNUMBER(FIND("viable",C1531)),ISNUMBER(FIND("phytotoxic",C1531)),ISNUMBER(FIND("acute toxicity",C1531)),ISNUMBER(FIND("MTT",C1531)),ISNUMBER(FIND("survival",C1531)),ISNUMBER(FIND("prolifer",C1531)),ISNUMBER(FIND("apoptosis",C1531)),ISNUMBER(FIND("neurotoxic",C1531)),ISNUMBER(FIND("  lysis ",C1531)),ISNUMBER(FIND("necrosis",C1531)),ISNUMBER(FIND("cellular death",C1531))*3,ISNUMBER(FIND("LDH",C1531)),ISNUMBER(FIND("Acute toxicity",C1531)))</f>
        <v>1</v>
      </c>
      <c r="G1531" t="b">
        <f>OR(ISNUMBER(FIND("genotoxic",C1531)),ISNUMBER(FIND("genotoxicity",C1531)),ISNUMBER(FIND("DNA damage",C1531)),ISNUMBER(FIND("DNA",C1531)),ISNUMBER(FIND("RNA",C1531)),ISNUMBER(FIND("mesothelioma",C1531)),ISNUMBER(FIND("carcino",C1531)),ISNUMBER(FIND("mutagen",C1531)),ISNUMBER(FIND("genetic",C1531)))</f>
        <v>0</v>
      </c>
      <c r="H1531" t="b">
        <f>OR(ISNUMBER(FIND("inflammatory",C1531)),ISNUMBER(FIND("inflamm",C1531)))</f>
        <v>0</v>
      </c>
      <c r="I1531" t="b">
        <f>OR(ISNUMBER(FIND("immune",C1531)),ISNUMBER(FIND("immunological",C1531)),ISNUMBER(FIND("interleuk",C1531)),ISNUMBER(FIND("platelet activation",C1531)),ISNUMBER(FIND("monocyte",C1531)),ISNUMBER(FIND("leukocyte",C1531)),ISNUMBER(FIND("cytokine",C1531)),ISNUMBER(FIND("CD4",C1531)),ISNUMBER(FIND("CD8",C1531)),ISNUMBER(FIND("T-cell",C1531)))</f>
        <v>0</v>
      </c>
      <c r="J1531" t="b">
        <f>OR(ISNUMBER(FIND("reactive oxygen",C1531)),ISNUMBER(FIND("ROS",C1531)),ISNUMBER(FIND("free radical",C1531)),ISNUMBER(FIND("oxidative stress",C1531)),ISNUMBER(FIND("peroxid",C1531)),ISNUMBER(FIND("oxidative",C1531)),ISNUMBER(FIND("antioxid",C1531)))</f>
        <v>1</v>
      </c>
      <c r="K1531" t="b">
        <f>OR(ISNUMBER(FIND("autophag",C1531)))</f>
        <v>0</v>
      </c>
      <c r="L1531" t="b">
        <f>OR(ISNUMBER(FIND("morpholog",C1531)))</f>
        <v>0</v>
      </c>
      <c r="M1531" t="b">
        <f>OR(ISNUMBER(FIND("fibrosis",C1531)),ISNUMBER(FIND("Fibrosis",C1531)),ISNUMBER(FIND("fibrot",C1531)))</f>
        <v>0</v>
      </c>
      <c r="N1531" t="b">
        <f>OR(ISNUMBER(FIND("offspring",C1531)),ISNUMBER(FIND("Parental",C1531)),ISNUMBER(FIND("parental",C1531)),ISNUMBER(FIND("germline",C1531)),ISNUMBER(FIND("reproduc",C1531)),ISNUMBER(FIND("embryo",C1531)))</f>
        <v>0</v>
      </c>
      <c r="O1531" t="b">
        <f>OR(ISNUMBER(FIND("metabol",C1531)),ISNUMBER(FIND("Metabol",C1531)),ISNUMBER(FIND("digest",C1531)),ISNUMBER(FIND("mitochon",C1531)))</f>
        <v>0</v>
      </c>
      <c r="P1531" t="b">
        <f>OR(ISNUMBER(FIND("ecotox",C1531)),ISNUMBER(FIND("Ecotox",B1531)),ISNUMBER(FIND("ecotox",B1531)),ISNUMBER(FIND("Ecotox",C1531)))</f>
        <v>0</v>
      </c>
      <c r="Q1531" t="b">
        <f>OR(ISNUMBER(FIND("Bioaccum",C1531)),ISNUMBER(FIND("bioaccum",C1531)),ISNUMBER(FIND("accum",C1531)))</f>
        <v>0</v>
      </c>
      <c r="R1531" t="b">
        <f>OR(ISNUMBER(FIND("Occupation",C1531)),ISNUMBER(FIND("occupation",C1531)),ISNUMBER(FIND("worker",C1531)),ISNUMBER(FIND("workforce",C1531)))</f>
        <v>0</v>
      </c>
      <c r="S1531" t="b">
        <f>NOT(OR(F1531,G1531,H1531,I1531,J1531,K1531,L1531,M1531,N1531,O1531,P1531,Q1531,R1531))</f>
        <v>0</v>
      </c>
      <c r="U1531" t="b">
        <f>OR(Table1[[#This Row],[Inflammation]],Table1[[#This Row],[Immune]])</f>
        <v>0</v>
      </c>
      <c r="V1531" t="str">
        <f>IF(OR(Table1[[#This Row],[Rodents]],Table1[[#This Row],[Human]],Table1[[#This Row],[Pig]]),OR(ISNUMBER(FIND("intratrach",C1531)),ISNUMBER(FIND("nasal ",C1531)),ISNUMBER(FIND("instill",C1531))),"NA")</f>
        <v>NA</v>
      </c>
      <c r="W1531" t="str">
        <f>IF(OR(Table1[[#This Row],[Rodents]],Table1[[#This Row],[Human]],Table1[[#This Row],[Pig]]),OR(ISNUMBER(FIND("dermal",C1531)),ISNUMBER(FIND("skin ",C1531))),"NA")</f>
        <v>NA</v>
      </c>
      <c r="X1531" t="str">
        <f>IF(OR(Table1[[#This Row],[Rodents]],Table1[[#This Row],[Human]],Table1[[#This Row],[Pig]]),OR(ISNUMBER(FIND("injected",C1531)),ISNUMBER(FIND("periton",C1531)),ISNUMBER(FIND("intrascrot",C1531))),"NA")</f>
        <v>NA</v>
      </c>
      <c r="Y1531" t="str">
        <f>IF(OR(Table1[[#This Row],[Rodents]],Table1[[#This Row],[Human]],Table1[[#This Row],[Pig]]),NOT(OR(Table1[[#This Row],[Inhaled/Intratracheal/intranasal]],Table1[[#This Row],[Dermal]],Table1[[#This Row],[Injected]])),"NA")</f>
        <v>NA</v>
      </c>
      <c r="AA1531" t="b">
        <f>OR(ISNUMBER(FIND("fish ",C1531)),ISNUMBER(FIND("Fish ",C1531)),ISNUMBER(FIND("aquatic",C1531)),ISNUMBER(FIND("daphnids",C1531)),ISNUMBER(FIND("Carcinus maenas",C1531)),ISNUMBER(FIND("Daphnia",C1531)),ISNUMBER(FIND("Ruditapes philippinarum",C1531)),ISNUMBER(FIND("daphnia",C1531)),ISNUMBER(FIND("marine",C1531)),ISNUMBER(FIND("mussel",C1531)),ISNUMBER(FIND("algae",C1531)),ISNUMBER(FIND("Donax faba",C1531)),ISNUMBER(FIND("estuarine",C1531)),ISNUMBER(FIND("snail",C1531)),ISNUMBER(FIND("Prorocentrum donghaiense",C1531)) )</f>
        <v>0</v>
      </c>
      <c r="AB1531" t="b">
        <f>OR(ISNUMBER(FIND(" rat ",C1531)),ISNUMBER(FIND(" rats ",C1531)),ISNUMBER(FIND(" Rats ",C1531)),ISNUMBER(FIND(" Rat ",C1531)),ISNUMBER(FIND(" rat.",C1531)),ISNUMBER(FIND(" rats.",C1531)),ISNUMBER(FIND("mouse",C1531)),ISNUMBER(FIND("mice",C1531)), ISNUMBER(FIND(" Mice",C1531)))</f>
        <v>0</v>
      </c>
      <c r="AC1531" t="b">
        <f>OR(ISNUMBER(FIND(" cell ",C1531)),ISNUMBER(FIND("fibroblast",C1531)),ISNUMBER(FIND("macrophage",C1531)),ISNUMBER(FIND("epithelial",C1531)),ISNUMBER(FIND("endothelial",C1531)),ISNUMBER(FIND("neuron",C1531)),ISNUMBER(FIND(" cells ",C1531)),ISNUMBER(FIND("RBC",C1531)),ISNUMBER(FIND("mitochond",C1531)),ISNUMBER(FIND("adipocyte",C1531)),ISNUMBER(FIND("osteo",C1531)),ISNUMBER(FIND("keratin",C1531)),ISNUMBER(FIND(" cell's ",C1531)),ISNUMBER(FIND("eukary",C1531)),ISNUMBER(FIND("sperm",C1531)))</f>
        <v>1</v>
      </c>
      <c r="AD1531" t="b">
        <v>0</v>
      </c>
      <c r="AE1531" t="b">
        <f>OR(ISNUMBER(FIND(" plant ",C1531)),ISNUMBER(FIND("Plant ",C1531)),ISNUMBER(FIND("tomato",C1531)),ISNUMBER(FIND("plants",C1531)),ISNUMBER(FIND("Plants",C1531)),ISNUMBER(FIND("algae",C1531)),ISNUMBER(FIND("lettuce",C1531)),ISNUMBER(FIND("green gram sprouts ",C1531)),ISNUMBER(FIND("Cucurbita pepo",C1531)),ISNUMBER(FIND("bean ",C1531)),ISNUMBER(FIND("chloroplast",C1531)),ISNUMBER(FIND("chlorophyll",C1531)),ISNUMBER(FIND("seedling",C1531)),ISNUMBER(FIND("canola",C1531)),ISNUMBER(FIND("shoot",C1531)),ISNUMBER(FIND("photosynthes",C1531)),ISNUMBER(FIND(" leaves ",C1531)),,ISNUMBER(FIND("agriculture",C1531)),ISNUMBER(FIND(" crops ",C1531)))</f>
        <v>0</v>
      </c>
      <c r="AF1531" t="b">
        <f>OR(ISNUMBER(FIND("bacteria",C1531)),ISNUMBER(FIND("Bacteria",C1531)),ISNUMBER(FIND("Bacterium",C1531)),ISNUMBER(FIND("bacterium",C1531)),ISNUMBER(FIND(" coli ",C1531)))</f>
        <v>0</v>
      </c>
      <c r="AG1531" t="b">
        <f>OR(ISNUMBER(FIND("fungi",C1531)),ISNUMBER(FIND("Fungi",C1531)),ISNUMBER(FIND("fungus",C1531)),ISNUMBER(FIND("Fungus",C1531)),ISNUMBER(FIND("mushroom",C1531)),ISNUMBER(FIND("Mushroom",C1531)),ISNUMBER(FIND(" mold ",C1531)))</f>
        <v>0</v>
      </c>
      <c r="AH1531" t="b">
        <f>OR(ISNUMBER(FIND("Pig ",C1531)),ISNUMBER(FIND("pig ",C1531)),ISNUMBER(FIND("Pigs ",C1531)),ISNUMBER(FIND("pigs ",C1531)))</f>
        <v>0</v>
      </c>
      <c r="AI1531" t="b">
        <f>OR(ISNUMBER(FIND(" C. elegans",C1531)),ISNUMBER(FIND("Caenorhabditis elegans",C1531)),ISNUMBER(FIND("earthworms",C1531)),ISNUMBER(FIND(" Ficopomatus enigmaticus",C1531)),ISNUMBER(FIND("larva",C1531)),ISNUMBER(FIND("Lumbriculus variegatus",C1531)),ISNUMBER(FIND("nematode",C1531)))</f>
        <v>0</v>
      </c>
      <c r="AJ1531" t="b">
        <f>NOT(OR(AA1531,AB1531,AC1531,AD1531,AE1531,AF1531,AG1531,AH1531,AI1531))</f>
        <v>0</v>
      </c>
      <c r="AL1531" t="b">
        <f>OR(AA1531,AB1531,AD1531,AE1531,AF1531,AG1531,AH1531,AI1531)</f>
        <v>0</v>
      </c>
      <c r="AM1531" t="b">
        <f>IF(Table1[[#This Row],[In vivo?]],IF(Table1[[#This Row],[Cell]],FALSE,TRUE),FALSE)</f>
        <v>0</v>
      </c>
      <c r="AN1531" t="b">
        <f>AND(AC1531,AL1531)</f>
        <v>0</v>
      </c>
      <c r="AO1531" t="b">
        <f>IF(Table1[[#This Row],[Cell]],IF(Table1[[#This Row],[In vivo?]],FALSE,TRUE),FALSE)</f>
        <v>1</v>
      </c>
      <c r="AP1531" t="b">
        <f>NOT(OR(Table1[[#This Row],[In vivo?]],Table1[[#This Row],[Only in Cell]]))</f>
        <v>0</v>
      </c>
      <c r="AQ1531" t="str">
        <f>IF(OR(Table1[[#This Row],[Rodents]],Table1[[#This Row],[Human]],Table1[[#This Row],[Pig]]),OR(ISNUMBER(FIND("pulmonary",C1531)),ISNUMBER(FIND("lung",C1531))),"NA")</f>
        <v>NA</v>
      </c>
      <c r="AR1531" t="str">
        <f>IF(OR(Table1[[#This Row],[Rodents]],Table1[[#This Row],[Human]],Table1[[#This Row],[Pig]]),OR(ISNUMBER(FIND("skin",C1531)),ISNUMBER(FIND("dermal",C1531))),"NA")</f>
        <v>NA</v>
      </c>
      <c r="AS1531" t="str">
        <f>IF(OR(Table1[[#This Row],[Rodents]],Table1[[#This Row],[Human]],Table1[[#This Row],[Pig]]),OR(ISNUMBER(FIND("liver",C1531)),ISNUMBER(FIND("hepat",C1531))),"NA")</f>
        <v>NA</v>
      </c>
      <c r="AT1531" t="str">
        <f>IF(OR(Table1[[#This Row],[Rodents]],Table1[[#This Row],[Human]],Table1[[#This Row],[Pig]]),OR(ISNUMBER(FIND("kidney",C1531)),ISNUMBER(FIND("neph",C1531))),"NA")</f>
        <v>NA</v>
      </c>
      <c r="AU1531" t="str">
        <f>IF(OR(Table1[[#This Row],[Rodents]],Table1[[#This Row],[Human]],Table1[[#This Row],[Pig]]),OR(ISNUMBER(FIND("brain",C1531)),ISNUMBER(FIND("neur",C1531)),ISNUMBER(FIND("nerv",C1531))),"NA")</f>
        <v>NA</v>
      </c>
      <c r="AV1531" t="str">
        <f>IF(OR(Table1[[#This Row],[Rodents]],Table1[[#This Row],[Human]],Table1[[#This Row],[Pig]]),OR(ISNUMBER(FIND("heart",C1531)),ISNUMBER(FIND("cardi",C1531))),"NA")</f>
        <v>NA</v>
      </c>
      <c r="AW1531" t="str">
        <f>IF(OR(Table1[[#This Row],[Rodents]],Table1[[#This Row],[Human]],Table1[[#This Row],[Pig]]),OR(ISNUMBER(FIND("gastro",C1531)),ISNUMBER(FIND("intesti",C1531)),ISNUMBER(FIND("stomach",C1531))),"NA")</f>
        <v>NA</v>
      </c>
      <c r="AX1531" t="str">
        <f>IF(OR(Table1[[#This Row],[Rodents]],Table1[[#This Row],[Human]],Table1[[#This Row],[Pig]]),NOT(OR(AQ1531,AR1531,AS1531,AT1531,AU1531,AV1531,AW1531)),"NA")</f>
        <v>NA</v>
      </c>
      <c r="AY1531" t="b">
        <f>OR(ISNUMBER(FIND("SWCNT",C1531)),ISNUMBER(FIND("SWNT",C1531)),ISNUMBER(FIND("single-wall",C1531)),ISNUMBER(FIND("single wall",C1531)),ISNUMBER(FIND("Single wall",C1531)),ISNUMBER(FIND("Single-wall",C1531)),ISNUMBER(FIND("SWCNT",B1531)),ISNUMBER(FIND("SWNT",B1531)),ISNUMBER(FIND("single-wall",B1531)),ISNUMBER(FIND("single wall",B1531)),ISNUMBER(FIND("Single-wall",B1531)),ISNUMBER(FIND("Single wall",B1531)))</f>
        <v>0</v>
      </c>
      <c r="AZ1531" t="b">
        <f>OR(ISNUMBER(FIND("MWCNT",C1531)),ISNUMBER(FIND("MWNT",C1531)),ISNUMBER(FIND("multi-wall",C1531)),ISNUMBER(FIND("multi wall",C1531)),ISNUMBER(FIND("multiwall",C1531)),ISNUMBER(FIND("Multi-wall",C1531)),ISNUMBER(FIND("Multi wall",C1531)),ISNUMBER(FIND("Multiwall",C1531)),ISNUMBER(FIND("MWCNT",B1531)),ISNUMBER(FIND("MWNT",B1531)),ISNUMBER(FIND("multi-wall",B1531)),ISNUMBER(FIND("multi wall",B1531)),ISNUMBER(FIND("multiwall",B1531)),ISNUMBER(FIND("Multi-wall",B1531)),ISNUMBER(FIND("Multi wall",B1531)),ISNUMBER(FIND("Multiwall",B1531)),ISNUMBER(FIND("Double-wall",B1531)),ISNUMBER(FIND("Double wall",B1531)),ISNUMBER(FIND("Doublewall",B1531)),ISNUMBER(FIND("double-wall",B1531)),ISNUMBER(FIND("double wall",B1531)),ISNUMBER(FIND("doublewall",B1531)))</f>
        <v>1</v>
      </c>
      <c r="BA1531" t="b">
        <f>AND(Table1[[#This Row],[SWCNT]],Table1[[#This Row],[MWCNT]])</f>
        <v>0</v>
      </c>
      <c r="BB1531" t="b">
        <f>IF(Table1[[#This Row],[SWCNT]]=TRUE,FALSE,IF(Table1[[#This Row],[MWCNT]]=TRUE,FALSE,TRUE))</f>
        <v>0</v>
      </c>
      <c r="BC1531" s="18"/>
    </row>
    <row r="1532" spans="1:55" ht="259">
      <c r="A1532" t="s">
        <v>3126</v>
      </c>
      <c r="B1532" s="2" t="s">
        <v>3128</v>
      </c>
      <c r="C1532" s="16" t="s">
        <v>3130</v>
      </c>
      <c r="D1532" s="17" t="s">
        <v>3131</v>
      </c>
      <c r="E1532" s="2">
        <v>2015</v>
      </c>
      <c r="F1532" t="b">
        <f>OR(ISNUMBER(FIND("cytotoxic",C1532)),ISNUMBER(FIND("Cytotoxic",C1532)),ISNUMBER(FIND("cellular toxicity",C1532)),ISNUMBER(FIND("cell death",C1532)),ISNUMBER(FIND("viable",C1532)),ISNUMBER(FIND("phytotoxic",C1532)),ISNUMBER(FIND("acute toxicity",C1532)),ISNUMBER(FIND("MTT",C1532)),ISNUMBER(FIND("survival",C1532)),ISNUMBER(FIND("prolifer",C1532)),ISNUMBER(FIND("apoptosis",C1532)),ISNUMBER(FIND("neurotoxic",C1532)),ISNUMBER(FIND("  lysis ",C1532)),ISNUMBER(FIND("necrosis",C1532)),ISNUMBER(FIND("cellular death",C1532))*3,ISNUMBER(FIND("LDH",C1532)),ISNUMBER(FIND("Acute toxicity",C1532)))</f>
        <v>1</v>
      </c>
      <c r="G1532" t="b">
        <f>OR(ISNUMBER(FIND("genotoxic",C1532)),ISNUMBER(FIND("genotoxicity",C1532)),ISNUMBER(FIND("DNA damage",C1532)),ISNUMBER(FIND("DNA",C1532)),ISNUMBER(FIND("RNA",C1532)),ISNUMBER(FIND("mesothelioma",C1532)),ISNUMBER(FIND("carcino",C1532)),ISNUMBER(FIND("mutagen",C1532)),ISNUMBER(FIND("genetic",C1532)))</f>
        <v>0</v>
      </c>
      <c r="H1532" t="b">
        <f>OR(ISNUMBER(FIND("inflammatory",C1532)),ISNUMBER(FIND("inflamm",C1532)))</f>
        <v>0</v>
      </c>
      <c r="I1532" t="b">
        <f>OR(ISNUMBER(FIND("immune",C1532)),ISNUMBER(FIND("immunological",C1532)),ISNUMBER(FIND("interleuk",C1532)),ISNUMBER(FIND("platelet activation",C1532)),ISNUMBER(FIND("monocyte",C1532)),ISNUMBER(FIND("leukocyte",C1532)),ISNUMBER(FIND("cytokine",C1532)),ISNUMBER(FIND("CD4",C1532)),ISNUMBER(FIND("CD8",C1532)),ISNUMBER(FIND("T-cell",C1532)))</f>
        <v>0</v>
      </c>
      <c r="J1532" t="b">
        <f>OR(ISNUMBER(FIND("reactive oxygen",C1532)),ISNUMBER(FIND("ROS",C1532)),ISNUMBER(FIND("free radical",C1532)),ISNUMBER(FIND("oxidative stress",C1532)),ISNUMBER(FIND("peroxid",C1532)),ISNUMBER(FIND("oxidative",C1532)),ISNUMBER(FIND("antioxid",C1532)))</f>
        <v>0</v>
      </c>
      <c r="K1532" t="b">
        <f>OR(ISNUMBER(FIND("autophag",C1532)))</f>
        <v>0</v>
      </c>
      <c r="L1532" t="b">
        <f>OR(ISNUMBER(FIND("morpholog",C1532)))</f>
        <v>0</v>
      </c>
      <c r="M1532" t="b">
        <f>OR(ISNUMBER(FIND("fibrosis",C1532)),ISNUMBER(FIND("Fibrosis",C1532)),ISNUMBER(FIND("fibrot",C1532)))</f>
        <v>0</v>
      </c>
      <c r="N1532" t="b">
        <f>OR(ISNUMBER(FIND("offspring",C1532)),ISNUMBER(FIND("Parental",C1532)),ISNUMBER(FIND("parental",C1532)),ISNUMBER(FIND("germline",C1532)),ISNUMBER(FIND("reproduc",C1532)),ISNUMBER(FIND("embryo",C1532)))</f>
        <v>0</v>
      </c>
      <c r="O1532" t="b">
        <f>OR(ISNUMBER(FIND("metabol",C1532)),ISNUMBER(FIND("Metabol",C1532)),ISNUMBER(FIND("digest",C1532)),ISNUMBER(FIND("mitochon",C1532)))</f>
        <v>0</v>
      </c>
      <c r="P1532" t="b">
        <f>OR(ISNUMBER(FIND("ecotox",C1532)),ISNUMBER(FIND("Ecotox",B1532)),ISNUMBER(FIND("ecotox",B1532)),ISNUMBER(FIND("Ecotox",C1532)))</f>
        <v>0</v>
      </c>
      <c r="Q1532" t="b">
        <f>OR(ISNUMBER(FIND("Bioaccum",C1532)),ISNUMBER(FIND("bioaccum",C1532)),ISNUMBER(FIND("accum",C1532)))</f>
        <v>0</v>
      </c>
      <c r="R1532" t="b">
        <f>OR(ISNUMBER(FIND("Occupation",C1532)),ISNUMBER(FIND("occupation",C1532)),ISNUMBER(FIND("worker",C1532)),ISNUMBER(FIND("workforce",C1532)))</f>
        <v>0</v>
      </c>
      <c r="S1532" t="b">
        <f>NOT(OR(F1532,G1532,H1532,I1532,J1532,K1532,L1532,M1532,N1532,O1532,P1532,Q1532,R1532))</f>
        <v>0</v>
      </c>
      <c r="U1532" t="b">
        <f>OR(Table1[[#This Row],[Inflammation]],Table1[[#This Row],[Immune]])</f>
        <v>0</v>
      </c>
      <c r="V1532" t="str">
        <f>IF(OR(Table1[[#This Row],[Rodents]],Table1[[#This Row],[Human]],Table1[[#This Row],[Pig]]),OR(ISNUMBER(FIND("intratrach",C1532)),ISNUMBER(FIND("nasal ",C1532)),ISNUMBER(FIND("instill",C1532))),"NA")</f>
        <v>NA</v>
      </c>
      <c r="W1532" t="str">
        <f>IF(OR(Table1[[#This Row],[Rodents]],Table1[[#This Row],[Human]],Table1[[#This Row],[Pig]]),OR(ISNUMBER(FIND("dermal",C1532)),ISNUMBER(FIND("skin ",C1532))),"NA")</f>
        <v>NA</v>
      </c>
      <c r="X1532" t="str">
        <f>IF(OR(Table1[[#This Row],[Rodents]],Table1[[#This Row],[Human]],Table1[[#This Row],[Pig]]),OR(ISNUMBER(FIND("injected",C1532)),ISNUMBER(FIND("periton",C1532)),ISNUMBER(FIND("intrascrot",C1532))),"NA")</f>
        <v>NA</v>
      </c>
      <c r="Y1532" t="str">
        <f>IF(OR(Table1[[#This Row],[Rodents]],Table1[[#This Row],[Human]],Table1[[#This Row],[Pig]]),NOT(OR(Table1[[#This Row],[Inhaled/Intratracheal/intranasal]],Table1[[#This Row],[Dermal]],Table1[[#This Row],[Injected]])),"NA")</f>
        <v>NA</v>
      </c>
      <c r="AA1532" t="b">
        <f>OR(ISNUMBER(FIND("fish ",C1532)),ISNUMBER(FIND("Fish ",C1532)),ISNUMBER(FIND("aquatic",C1532)),ISNUMBER(FIND("daphnids",C1532)),ISNUMBER(FIND("Carcinus maenas",C1532)),ISNUMBER(FIND("Daphnia",C1532)),ISNUMBER(FIND("Ruditapes philippinarum",C1532)),ISNUMBER(FIND("daphnia",C1532)),ISNUMBER(FIND("marine",C1532)),ISNUMBER(FIND("mussel",C1532)),ISNUMBER(FIND("algae",C1532)),ISNUMBER(FIND("Donax faba",C1532)),ISNUMBER(FIND("estuarine",C1532)),ISNUMBER(FIND("snail",C1532)),ISNUMBER(FIND("Prorocentrum donghaiense",C1532)) )</f>
        <v>0</v>
      </c>
      <c r="AB1532" t="b">
        <f>OR(ISNUMBER(FIND(" rat ",C1532)),ISNUMBER(FIND(" rats ",C1532)),ISNUMBER(FIND(" Rats ",C1532)),ISNUMBER(FIND(" Rat ",C1532)),ISNUMBER(FIND(" rat.",C1532)),ISNUMBER(FIND(" rats.",C1532)),ISNUMBER(FIND("mouse",C1532)),ISNUMBER(FIND("mice",C1532)), ISNUMBER(FIND(" Mice",C1532)))</f>
        <v>0</v>
      </c>
      <c r="AC1532" t="b">
        <f>OR(ISNUMBER(FIND(" cell ",C1532)),ISNUMBER(FIND("fibroblast",C1532)),ISNUMBER(FIND("macrophage",C1532)),ISNUMBER(FIND("epithelial",C1532)),ISNUMBER(FIND("endothelial",C1532)),ISNUMBER(FIND("neuron",C1532)),ISNUMBER(FIND(" cells ",C1532)),ISNUMBER(FIND("RBC",C1532)),ISNUMBER(FIND("mitochond",C1532)),ISNUMBER(FIND("adipocyte",C1532)),ISNUMBER(FIND("osteo",C1532)),ISNUMBER(FIND("keratin",C1532)),ISNUMBER(FIND(" cell's ",C1532)),ISNUMBER(FIND("eukary",C1532)),ISNUMBER(FIND("sperm",C1532)))</f>
        <v>1</v>
      </c>
      <c r="AD1532" t="b">
        <f>OR(ISNUMBER(FIND("human",B1532)),ISNUMBER(FIND("workers",B1532)),ISNUMBER(FIND("workforces",B1532)),ISNUMBER(FIND("occupational",B1532)),ISNUMBER(FIND("Case report",B1532)),ISNUMBER(FIND("Workplaces",B1532)),ISNUMBER(FIND("worker",B1532)))</f>
        <v>0</v>
      </c>
      <c r="AE1532" t="b">
        <f>OR(ISNUMBER(FIND(" plant ",C1532)),ISNUMBER(FIND("Plant ",C1532)),ISNUMBER(FIND("tomato",C1532)),ISNUMBER(FIND("plants",C1532)),ISNUMBER(FIND("Plants",C1532)),ISNUMBER(FIND("algae",C1532)),ISNUMBER(FIND("lettuce",C1532)),ISNUMBER(FIND("green gram sprouts ",C1532)),ISNUMBER(FIND("Cucurbita pepo",C1532)),ISNUMBER(FIND("bean ",C1532)),ISNUMBER(FIND("chloroplast",C1532)),ISNUMBER(FIND("chlorophyll",C1532)),ISNUMBER(FIND("seedling",C1532)),ISNUMBER(FIND("canola",C1532)),ISNUMBER(FIND("shoot",C1532)),ISNUMBER(FIND("photosynthes",C1532)),ISNUMBER(FIND(" leaves ",C1532)),,ISNUMBER(FIND("agriculture",C1532)),ISNUMBER(FIND(" crops ",C1532)))</f>
        <v>0</v>
      </c>
      <c r="AF1532" t="b">
        <f>OR(ISNUMBER(FIND("bacteria",C1532)),ISNUMBER(FIND("Bacteria",C1532)),ISNUMBER(FIND("Bacterium",C1532)),ISNUMBER(FIND("bacterium",C1532)),ISNUMBER(FIND(" coli ",C1532)))</f>
        <v>0</v>
      </c>
      <c r="AG1532" t="b">
        <f>OR(ISNUMBER(FIND("fungi",C1532)),ISNUMBER(FIND("Fungi",C1532)),ISNUMBER(FIND("fungus",C1532)),ISNUMBER(FIND("Fungus",C1532)),ISNUMBER(FIND("mushroom",C1532)),ISNUMBER(FIND("Mushroom",C1532)),ISNUMBER(FIND(" mold ",C1532)))</f>
        <v>0</v>
      </c>
      <c r="AH1532" t="b">
        <f>OR(ISNUMBER(FIND("Pig ",C1532)),ISNUMBER(FIND("pig ",C1532)),ISNUMBER(FIND("Pigs ",C1532)),ISNUMBER(FIND("pigs ",C1532)))</f>
        <v>0</v>
      </c>
      <c r="AI1532" t="b">
        <f>OR(ISNUMBER(FIND(" C. elegans",C1532)),ISNUMBER(FIND("Caenorhabditis elegans",C1532)),ISNUMBER(FIND("earthworms",C1532)),ISNUMBER(FIND(" Ficopomatus enigmaticus",C1532)),ISNUMBER(FIND("larva",C1532)),ISNUMBER(FIND("Lumbriculus variegatus",C1532)),ISNUMBER(FIND("nematode",C1532)))</f>
        <v>0</v>
      </c>
      <c r="AJ1532" t="b">
        <f>NOT(OR(AA1532,AB1532,AC1532,AD1532,AE1532,AF1532,AG1532,AH1532,AI1532))</f>
        <v>0</v>
      </c>
      <c r="AL1532" t="b">
        <f>OR(AA1532,AB1532,AD1532,AE1532,AF1532,AG1532,AH1532,AI1532)</f>
        <v>0</v>
      </c>
      <c r="AM1532" t="b">
        <f>IF(Table1[[#This Row],[In vivo?]],IF(Table1[[#This Row],[Cell]],FALSE,TRUE),FALSE)</f>
        <v>0</v>
      </c>
      <c r="AN1532" t="b">
        <f>AND(AC1532,AL1532)</f>
        <v>0</v>
      </c>
      <c r="AO1532" t="b">
        <f>IF(Table1[[#This Row],[Cell]],IF(Table1[[#This Row],[In vivo?]],FALSE,TRUE),FALSE)</f>
        <v>1</v>
      </c>
      <c r="AP1532" t="b">
        <f>NOT(OR(Table1[[#This Row],[In vivo?]],Table1[[#This Row],[Only in Cell]]))</f>
        <v>0</v>
      </c>
      <c r="AQ1532" t="str">
        <f>IF(OR(Table1[[#This Row],[Rodents]],Table1[[#This Row],[Human]],Table1[[#This Row],[Pig]]),OR(ISNUMBER(FIND("pulmonary",C1532)),ISNUMBER(FIND("lung",C1532))),"NA")</f>
        <v>NA</v>
      </c>
      <c r="AR1532" t="str">
        <f>IF(OR(Table1[[#This Row],[Rodents]],Table1[[#This Row],[Human]],Table1[[#This Row],[Pig]]),OR(ISNUMBER(FIND("skin",C1532)),ISNUMBER(FIND("dermal",C1532))),"NA")</f>
        <v>NA</v>
      </c>
      <c r="AS1532" t="str">
        <f>IF(OR(Table1[[#This Row],[Rodents]],Table1[[#This Row],[Human]],Table1[[#This Row],[Pig]]),OR(ISNUMBER(FIND("liver",C1532)),ISNUMBER(FIND("hepat",C1532))),"NA")</f>
        <v>NA</v>
      </c>
      <c r="AT1532" t="str">
        <f>IF(OR(Table1[[#This Row],[Rodents]],Table1[[#This Row],[Human]],Table1[[#This Row],[Pig]]),OR(ISNUMBER(FIND("kidney",C1532)),ISNUMBER(FIND("neph",C1532))),"NA")</f>
        <v>NA</v>
      </c>
      <c r="AU1532" t="str">
        <f>IF(OR(Table1[[#This Row],[Rodents]],Table1[[#This Row],[Human]],Table1[[#This Row],[Pig]]),OR(ISNUMBER(FIND("brain",C1532)),ISNUMBER(FIND("neur",C1532)),ISNUMBER(FIND("nerv",C1532))),"NA")</f>
        <v>NA</v>
      </c>
      <c r="AV1532" t="str">
        <f>IF(OR(Table1[[#This Row],[Rodents]],Table1[[#This Row],[Human]],Table1[[#This Row],[Pig]]),OR(ISNUMBER(FIND("heart",C1532)),ISNUMBER(FIND("cardi",C1532))),"NA")</f>
        <v>NA</v>
      </c>
      <c r="AW1532" t="str">
        <f>IF(OR(Table1[[#This Row],[Rodents]],Table1[[#This Row],[Human]],Table1[[#This Row],[Pig]]),OR(ISNUMBER(FIND("gastro",C1532)),ISNUMBER(FIND("intesti",C1532)),ISNUMBER(FIND("stomach",C1532))),"NA")</f>
        <v>NA</v>
      </c>
      <c r="AX1532" t="str">
        <f>IF(OR(Table1[[#This Row],[Rodents]],Table1[[#This Row],[Human]],Table1[[#This Row],[Pig]]),NOT(OR(AQ1532,AR1532,AS1532,AT1532,AU1532,AV1532,AW1532)),"NA")</f>
        <v>NA</v>
      </c>
      <c r="AY1532" t="b">
        <f>OR(ISNUMBER(FIND("SWCNT",C1532)),ISNUMBER(FIND("SWNT",C1532)),ISNUMBER(FIND("single-wall",C1532)),ISNUMBER(FIND("single wall",C1532)),ISNUMBER(FIND("Single wall",C1532)),ISNUMBER(FIND("Single-wall",C1532)),ISNUMBER(FIND("SWCNT",B1532)),ISNUMBER(FIND("SWNT",B1532)),ISNUMBER(FIND("single-wall",B1532)),ISNUMBER(FIND("single wall",B1532)),ISNUMBER(FIND("Single-wall",B1532)),ISNUMBER(FIND("Single wall",B1532)))</f>
        <v>0</v>
      </c>
      <c r="AZ1532" t="b">
        <f>OR(ISNUMBER(FIND("MWCNT",C1532)),ISNUMBER(FIND("MWNT",C1532)),ISNUMBER(FIND("multi-wall",C1532)),ISNUMBER(FIND("multi wall",C1532)),ISNUMBER(FIND("multiwall",C1532)),ISNUMBER(FIND("Multi-wall",C1532)),ISNUMBER(FIND("Multi wall",C1532)),ISNUMBER(FIND("Multiwall",C1532)),ISNUMBER(FIND("MWCNT",B1532)),ISNUMBER(FIND("MWNT",B1532)),ISNUMBER(FIND("multi-wall",B1532)),ISNUMBER(FIND("multi wall",B1532)),ISNUMBER(FIND("multiwall",B1532)),ISNUMBER(FIND("Multi-wall",B1532)),ISNUMBER(FIND("Multi wall",B1532)),ISNUMBER(FIND("Multiwall",B1532)),ISNUMBER(FIND("Double-wall",B1532)),ISNUMBER(FIND("Double wall",B1532)),ISNUMBER(FIND("Doublewall",B1532)),ISNUMBER(FIND("double-wall",B1532)),ISNUMBER(FIND("double wall",B1532)),ISNUMBER(FIND("doublewall",B1532)))</f>
        <v>1</v>
      </c>
      <c r="BA1532" t="b">
        <f>AND(Table1[[#This Row],[SWCNT]],Table1[[#This Row],[MWCNT]])</f>
        <v>0</v>
      </c>
      <c r="BB1532" t="b">
        <f>IF(Table1[[#This Row],[SWCNT]]=TRUE,FALSE,IF(Table1[[#This Row],[MWCNT]]=TRUE,FALSE,TRUE))</f>
        <v>0</v>
      </c>
      <c r="BC1532" s="18"/>
    </row>
    <row r="1533" spans="1:55" ht="277.5">
      <c r="A1533" t="s">
        <v>3138</v>
      </c>
      <c r="B1533" s="2" t="s">
        <v>3139</v>
      </c>
      <c r="C1533" s="16" t="s">
        <v>3140</v>
      </c>
      <c r="D1533" s="17" t="s">
        <v>271</v>
      </c>
      <c r="E1533" s="2">
        <v>2015</v>
      </c>
      <c r="F1533" t="b">
        <f>OR(ISNUMBER(FIND("cytotoxic",C1533)),ISNUMBER(FIND("Cytotoxic",C1533)),ISNUMBER(FIND("cellular toxicity",C1533)),ISNUMBER(FIND("cell death",C1533)),ISNUMBER(FIND("viable",C1533)),ISNUMBER(FIND("phytotoxic",C1533)),ISNUMBER(FIND("acute toxicity",C1533)),ISNUMBER(FIND("MTT",C1533)),ISNUMBER(FIND("survival",C1533)),ISNUMBER(FIND("prolifer",C1533)),ISNUMBER(FIND("apoptosis",C1533)),ISNUMBER(FIND("neurotoxic",C1533)),ISNUMBER(FIND("  lysis ",C1533)),ISNUMBER(FIND("necrosis",C1533)),ISNUMBER(FIND("cellular death",C1533))*3,ISNUMBER(FIND("LDH",C1533)),ISNUMBER(FIND("Acute toxicity",C1533)))</f>
        <v>0</v>
      </c>
      <c r="G1533" t="b">
        <f>OR(ISNUMBER(FIND("genotoxic",C1533)),ISNUMBER(FIND("genotoxicity",C1533)),ISNUMBER(FIND("DNA damage",C1533)),ISNUMBER(FIND("DNA",C1533)),ISNUMBER(FIND("RNA",C1533)),ISNUMBER(FIND("mesothelioma",C1533)),ISNUMBER(FIND("carcino",C1533)),ISNUMBER(FIND("mutagen",C1533)),ISNUMBER(FIND("genetic",C1533)))</f>
        <v>0</v>
      </c>
      <c r="H1533" t="b">
        <f>OR(ISNUMBER(FIND("inflammatory",C1533)),ISNUMBER(FIND("inflamm",C1533)))</f>
        <v>0</v>
      </c>
      <c r="I1533" t="b">
        <f>OR(ISNUMBER(FIND("immune",C1533)),ISNUMBER(FIND("immunological",C1533)),ISNUMBER(FIND("interleuk",C1533)),ISNUMBER(FIND("platelet activation",C1533)),ISNUMBER(FIND("monocyte",C1533)),ISNUMBER(FIND("leukocyte",C1533)),ISNUMBER(FIND("cytokine",C1533)),ISNUMBER(FIND("CD4",C1533)),ISNUMBER(FIND("CD8",C1533)),ISNUMBER(FIND("T-cell",C1533)))</f>
        <v>0</v>
      </c>
      <c r="J1533" t="b">
        <f>OR(ISNUMBER(FIND("reactive oxygen",C1533)),ISNUMBER(FIND("ROS",C1533)),ISNUMBER(FIND("free radical",C1533)),ISNUMBER(FIND("oxidative stress",C1533)),ISNUMBER(FIND("peroxid",C1533)),ISNUMBER(FIND("oxidative",C1533)),ISNUMBER(FIND("antioxid",C1533)))</f>
        <v>0</v>
      </c>
      <c r="K1533" t="b">
        <f>OR(ISNUMBER(FIND("autophag",C1533)))</f>
        <v>0</v>
      </c>
      <c r="L1533" t="b">
        <f>OR(ISNUMBER(FIND("morpholog",C1533)))</f>
        <v>1</v>
      </c>
      <c r="M1533" t="b">
        <f>OR(ISNUMBER(FIND("fibrosis",C1533)),ISNUMBER(FIND("Fibrosis",C1533)),ISNUMBER(FIND("fibrot",C1533)))</f>
        <v>0</v>
      </c>
      <c r="N1533" t="b">
        <f>OR(ISNUMBER(FIND("offspring",C1533)),ISNUMBER(FIND("Parental",C1533)),ISNUMBER(FIND("parental",C1533)),ISNUMBER(FIND("germline",C1533)),ISNUMBER(FIND("reproduc",C1533)),ISNUMBER(FIND("embryo",C1533)))</f>
        <v>0</v>
      </c>
      <c r="O1533" t="b">
        <f>OR(ISNUMBER(FIND("metabol",C1533)),ISNUMBER(FIND("Metabol",C1533)),ISNUMBER(FIND("digest",C1533)),ISNUMBER(FIND("mitochon",C1533)))</f>
        <v>0</v>
      </c>
      <c r="P1533" t="b">
        <f>OR(ISNUMBER(FIND("ecotox",C1533)),ISNUMBER(FIND("Ecotox",B1533)),ISNUMBER(FIND("ecotox",B1533)),ISNUMBER(FIND("Ecotox",C1533)))</f>
        <v>0</v>
      </c>
      <c r="Q1533" t="b">
        <f>OR(ISNUMBER(FIND("Bioaccum",C1533)),ISNUMBER(FIND("bioaccum",C1533)),ISNUMBER(FIND("accum",C1533)))</f>
        <v>0</v>
      </c>
      <c r="R1533" t="b">
        <f>OR(ISNUMBER(FIND("Occupation",C1533)),ISNUMBER(FIND("occupation",C1533)),ISNUMBER(FIND("worker",C1533)),ISNUMBER(FIND("workforce",C1533)))</f>
        <v>0</v>
      </c>
      <c r="S1533" t="b">
        <f>NOT(OR(F1533,G1533,H1533,I1533,J1533,K1533,L1533,M1533,N1533,O1533,P1533,Q1533,R1533))</f>
        <v>0</v>
      </c>
      <c r="U1533" t="b">
        <f>OR(Table1[[#This Row],[Inflammation]],Table1[[#This Row],[Immune]])</f>
        <v>0</v>
      </c>
      <c r="V1533" t="b">
        <f>IF(OR(Table1[[#This Row],[Rodents]],Table1[[#This Row],[Human]],Table1[[#This Row],[Pig]]),OR(ISNUMBER(FIND("intratrach",C1533)),ISNUMBER(FIND("nasal ",C1533)),ISNUMBER(FIND("instill",C1533))),"NA")</f>
        <v>1</v>
      </c>
      <c r="W1533" t="b">
        <f>IF(OR(Table1[[#This Row],[Rodents]],Table1[[#This Row],[Human]],Table1[[#This Row],[Pig]]),OR(ISNUMBER(FIND("dermal",C1533)),ISNUMBER(FIND("skin ",C1533))),"NA")</f>
        <v>0</v>
      </c>
      <c r="X1533" t="b">
        <f>IF(OR(Table1[[#This Row],[Rodents]],Table1[[#This Row],[Human]],Table1[[#This Row],[Pig]]),OR(ISNUMBER(FIND("injected",C1533)),ISNUMBER(FIND("periton",C1533)),ISNUMBER(FIND("intrascrot",C1533))),"NA")</f>
        <v>0</v>
      </c>
      <c r="Y1533" t="b">
        <f>IF(OR(Table1[[#This Row],[Rodents]],Table1[[#This Row],[Human]],Table1[[#This Row],[Pig]]),NOT(OR(Table1[[#This Row],[Inhaled/Intratracheal/intranasal]],Table1[[#This Row],[Dermal]],Table1[[#This Row],[Injected]])),"NA")</f>
        <v>0</v>
      </c>
      <c r="AA1533" t="b">
        <f>OR(ISNUMBER(FIND("fish ",C1533)),ISNUMBER(FIND("Fish ",C1533)),ISNUMBER(FIND("aquatic",C1533)),ISNUMBER(FIND("daphnids",C1533)),ISNUMBER(FIND("Carcinus maenas",C1533)),ISNUMBER(FIND("Daphnia",C1533)),ISNUMBER(FIND("Ruditapes philippinarum",C1533)),ISNUMBER(FIND("daphnia",C1533)),ISNUMBER(FIND("marine",C1533)),ISNUMBER(FIND("mussel",C1533)),ISNUMBER(FIND("algae",C1533)),ISNUMBER(FIND("Donax faba",C1533)),ISNUMBER(FIND("estuarine",C1533)),ISNUMBER(FIND("snail",C1533)),ISNUMBER(FIND("Prorocentrum donghaiense",C1533)) )</f>
        <v>0</v>
      </c>
      <c r="AB1533" t="b">
        <f>OR(ISNUMBER(FIND(" rat ",C1533)),ISNUMBER(FIND(" rats ",C1533)),ISNUMBER(FIND(" Rats ",C1533)),ISNUMBER(FIND(" Rat ",C1533)),ISNUMBER(FIND(" rat.",C1533)),ISNUMBER(FIND(" rats.",C1533)),ISNUMBER(FIND("mouse",C1533)),ISNUMBER(FIND("mice",C1533)), ISNUMBER(FIND(" Mice",C1533)))</f>
        <v>1</v>
      </c>
      <c r="AC1533" t="b">
        <f>OR(ISNUMBER(FIND(" cell ",C1533)),ISNUMBER(FIND("fibroblast",C1533)),ISNUMBER(FIND("macrophage",C1533)),ISNUMBER(FIND("epithelial",C1533)),ISNUMBER(FIND("endothelial",C1533)),ISNUMBER(FIND("neuron",C1533)),ISNUMBER(FIND(" cells ",C1533)),ISNUMBER(FIND("RBC",C1533)),ISNUMBER(FIND("mitochond",C1533)),ISNUMBER(FIND("adipocyte",C1533)),ISNUMBER(FIND("osteo",C1533)),ISNUMBER(FIND("keratin",C1533)),ISNUMBER(FIND(" cell's ",C1533)),ISNUMBER(FIND("eukary",C1533)),ISNUMBER(FIND("sperm",C1533)))</f>
        <v>0</v>
      </c>
      <c r="AD1533" t="b">
        <f>OR(ISNUMBER(FIND("human",B1533)),ISNUMBER(FIND("workers",B1533)),ISNUMBER(FIND("workforces",B1533)),ISNUMBER(FIND("occupational",B1533)),ISNUMBER(FIND("Case report",B1533)),ISNUMBER(FIND("Workplaces",B1533)),ISNUMBER(FIND("worker",B1533)))</f>
        <v>0</v>
      </c>
      <c r="AE1533" t="b">
        <f>OR(ISNUMBER(FIND(" plant ",C1533)),ISNUMBER(FIND("Plant ",C1533)),ISNUMBER(FIND("tomato",C1533)),ISNUMBER(FIND("plants",C1533)),ISNUMBER(FIND("Plants",C1533)),ISNUMBER(FIND("algae",C1533)),ISNUMBER(FIND("lettuce",C1533)),ISNUMBER(FIND("green gram sprouts ",C1533)),ISNUMBER(FIND("Cucurbita pepo",C1533)),ISNUMBER(FIND("bean ",C1533)),ISNUMBER(FIND("chloroplast",C1533)),ISNUMBER(FIND("chlorophyll",C1533)),ISNUMBER(FIND("seedling",C1533)),ISNUMBER(FIND("canola",C1533)),ISNUMBER(FIND("shoot",C1533)),ISNUMBER(FIND("photosynthes",C1533)),ISNUMBER(FIND(" leaves ",C1533)),,ISNUMBER(FIND("agriculture",C1533)),ISNUMBER(FIND(" crops ",C1533)))</f>
        <v>0</v>
      </c>
      <c r="AF1533" t="b">
        <f>OR(ISNUMBER(FIND("bacteria",C1533)),ISNUMBER(FIND("Bacteria",C1533)),ISNUMBER(FIND("Bacterium",C1533)),ISNUMBER(FIND("bacterium",C1533)),ISNUMBER(FIND(" coli ",C1533)))</f>
        <v>0</v>
      </c>
      <c r="AG1533" t="b">
        <f>OR(ISNUMBER(FIND("fungi",C1533)),ISNUMBER(FIND("Fungi",C1533)),ISNUMBER(FIND("fungus",C1533)),ISNUMBER(FIND("Fungus",C1533)),ISNUMBER(FIND("mushroom",C1533)),ISNUMBER(FIND("Mushroom",C1533)),ISNUMBER(FIND(" mold ",C1533)))</f>
        <v>0</v>
      </c>
      <c r="AH1533" t="b">
        <f>OR(ISNUMBER(FIND("Pig ",C1533)),ISNUMBER(FIND("pig ",C1533)),ISNUMBER(FIND("Pigs ",C1533)),ISNUMBER(FIND("pigs ",C1533)))</f>
        <v>0</v>
      </c>
      <c r="AI1533" t="b">
        <f>OR(ISNUMBER(FIND(" C. elegans",C1533)),ISNUMBER(FIND("Caenorhabditis elegans",C1533)),ISNUMBER(FIND("earthworms",C1533)),ISNUMBER(FIND(" Ficopomatus enigmaticus",C1533)),ISNUMBER(FIND("larva",C1533)),ISNUMBER(FIND("Lumbriculus variegatus",C1533)),ISNUMBER(FIND("nematode",C1533)))</f>
        <v>0</v>
      </c>
      <c r="AJ1533" t="b">
        <f>NOT(OR(AA1533,AB1533,AC1533,AD1533,AE1533,AF1533,AG1533,AH1533,AI1533))</f>
        <v>0</v>
      </c>
      <c r="AL1533" t="b">
        <f>OR(AA1533,AB1533,AD1533,AE1533,AF1533,AG1533,AH1533,AI1533)</f>
        <v>1</v>
      </c>
      <c r="AM1533" t="b">
        <f>IF(Table1[[#This Row],[In vivo?]],IF(Table1[[#This Row],[Cell]],FALSE,TRUE),FALSE)</f>
        <v>1</v>
      </c>
      <c r="AN1533" t="b">
        <f>AND(AC1533,AL1533)</f>
        <v>0</v>
      </c>
      <c r="AO1533" t="b">
        <f>IF(Table1[[#This Row],[Cell]],IF(Table1[[#This Row],[In vivo?]],FALSE,TRUE),FALSE)</f>
        <v>0</v>
      </c>
      <c r="AP1533" t="b">
        <f>NOT(OR(Table1[[#This Row],[In vivo?]],Table1[[#This Row],[Only in Cell]]))</f>
        <v>0</v>
      </c>
      <c r="AQ1533" t="b">
        <f>IF(OR(Table1[[#This Row],[Rodents]],Table1[[#This Row],[Human]],Table1[[#This Row],[Pig]]),OR(ISNUMBER(FIND("pulmonary",C1533)),ISNUMBER(FIND("lung",C1533))),"NA")</f>
        <v>1</v>
      </c>
      <c r="AR1533" t="b">
        <f>IF(OR(Table1[[#This Row],[Rodents]],Table1[[#This Row],[Human]],Table1[[#This Row],[Pig]]),OR(ISNUMBER(FIND("skin",C1533)),ISNUMBER(FIND("dermal",C1533))),"NA")</f>
        <v>0</v>
      </c>
      <c r="AS1533" t="b">
        <f>IF(OR(Table1[[#This Row],[Rodents]],Table1[[#This Row],[Human]],Table1[[#This Row],[Pig]]),OR(ISNUMBER(FIND("liver",C1533)),ISNUMBER(FIND("hepat",C1533))),"NA")</f>
        <v>1</v>
      </c>
      <c r="AT1533" t="b">
        <f>IF(OR(Table1[[#This Row],[Rodents]],Table1[[#This Row],[Human]],Table1[[#This Row],[Pig]]),OR(ISNUMBER(FIND("kidney",C1533)),ISNUMBER(FIND("neph",C1533))),"NA")</f>
        <v>0</v>
      </c>
      <c r="AU1533" t="b">
        <f>IF(OR(Table1[[#This Row],[Rodents]],Table1[[#This Row],[Human]],Table1[[#This Row],[Pig]]),OR(ISNUMBER(FIND("brain",C1533)),ISNUMBER(FIND("neur",C1533)),ISNUMBER(FIND("nerv",C1533))),"NA")</f>
        <v>0</v>
      </c>
      <c r="AV1533" t="b">
        <f>IF(OR(Table1[[#This Row],[Rodents]],Table1[[#This Row],[Human]],Table1[[#This Row],[Pig]]),OR(ISNUMBER(FIND("heart",C1533)),ISNUMBER(FIND("cardi",C1533))),"NA")</f>
        <v>1</v>
      </c>
      <c r="AW1533" t="b">
        <f>IF(OR(Table1[[#This Row],[Rodents]],Table1[[#This Row],[Human]],Table1[[#This Row],[Pig]]),OR(ISNUMBER(FIND("gastro",C1533)),ISNUMBER(FIND("intesti",C1533)),ISNUMBER(FIND("stomach",C1533))),"NA")</f>
        <v>0</v>
      </c>
      <c r="AX1533" t="b">
        <f>IF(OR(Table1[[#This Row],[Rodents]],Table1[[#This Row],[Human]],Table1[[#This Row],[Pig]]),NOT(OR(AQ1533,AR1533,AS1533,AT1533,AU1533,AV1533,AW1533)),"NA")</f>
        <v>0</v>
      </c>
      <c r="AY1533" t="b">
        <f>OR(ISNUMBER(FIND("SWCNT",C1533)),ISNUMBER(FIND("SWNT",C1533)),ISNUMBER(FIND("single-wall",C1533)),ISNUMBER(FIND("single wall",C1533)),ISNUMBER(FIND("Single wall",C1533)),ISNUMBER(FIND("Single-wall",C1533)),ISNUMBER(FIND("SWCNT",B1533)),ISNUMBER(FIND("SWNT",B1533)),ISNUMBER(FIND("single-wall",B1533)),ISNUMBER(FIND("single wall",B1533)),ISNUMBER(FIND("Single-wall",B1533)),ISNUMBER(FIND("Single wall",B1533)))</f>
        <v>0</v>
      </c>
      <c r="AZ1533" t="b">
        <f>OR(ISNUMBER(FIND("MWCNT",C1533)),ISNUMBER(FIND("MWNT",C1533)),ISNUMBER(FIND("multi-wall",C1533)),ISNUMBER(FIND("multi wall",C1533)),ISNUMBER(FIND("multiwall",C1533)),ISNUMBER(FIND("Multi-wall",C1533)),ISNUMBER(FIND("Multi wall",C1533)),ISNUMBER(FIND("Multiwall",C1533)),ISNUMBER(FIND("MWCNT",B1533)),ISNUMBER(FIND("MWNT",B1533)),ISNUMBER(FIND("multi-wall",B1533)),ISNUMBER(FIND("multi wall",B1533)),ISNUMBER(FIND("multiwall",B1533)),ISNUMBER(FIND("Multi-wall",B1533)),ISNUMBER(FIND("Multi wall",B1533)),ISNUMBER(FIND("Multiwall",B1533)),ISNUMBER(FIND("Double-wall",B1533)),ISNUMBER(FIND("Double wall",B1533)),ISNUMBER(FIND("Doublewall",B1533)),ISNUMBER(FIND("double-wall",B1533)),ISNUMBER(FIND("double wall",B1533)),ISNUMBER(FIND("doublewall",B1533)))</f>
        <v>1</v>
      </c>
      <c r="BA1533" t="b">
        <f>AND(Table1[[#This Row],[SWCNT]],Table1[[#This Row],[MWCNT]])</f>
        <v>0</v>
      </c>
      <c r="BB1533" t="b">
        <f>IF(Table1[[#This Row],[SWCNT]]=TRUE,FALSE,IF(Table1[[#This Row],[MWCNT]]=TRUE,FALSE,TRUE))</f>
        <v>0</v>
      </c>
      <c r="BC1533" s="18"/>
    </row>
    <row r="1534" spans="1:55" ht="259">
      <c r="A1534" t="s">
        <v>3146</v>
      </c>
      <c r="B1534" s="2" t="s">
        <v>3151</v>
      </c>
      <c r="C1534" s="16" t="s">
        <v>3156</v>
      </c>
      <c r="D1534" s="17" t="s">
        <v>403</v>
      </c>
      <c r="E1534" s="2">
        <v>2015</v>
      </c>
      <c r="F1534" t="b">
        <f>OR(ISNUMBER(FIND("cytotoxic",C1534)),ISNUMBER(FIND("Cytotoxic",C1534)),ISNUMBER(FIND("cellular toxicity",C1534)),ISNUMBER(FIND("cell death",C1534)),ISNUMBER(FIND("viable",C1534)),ISNUMBER(FIND("phytotoxic",C1534)),ISNUMBER(FIND("acute toxicity",C1534)),ISNUMBER(FIND("MTT",C1534)),ISNUMBER(FIND("survival",C1534)),ISNUMBER(FIND("prolifer",C1534)),ISNUMBER(FIND("apoptosis",C1534)),ISNUMBER(FIND("neurotoxic",C1534)),ISNUMBER(FIND("  lysis ",C1534)),ISNUMBER(FIND("necrosis",C1534)),ISNUMBER(FIND("cellular death",C1534))*3,ISNUMBER(FIND("LDH",C1534)),ISNUMBER(FIND("Acute toxicity",C1534)))</f>
        <v>1</v>
      </c>
      <c r="G1534" t="b">
        <f>OR(ISNUMBER(FIND("genotoxic",C1534)),ISNUMBER(FIND("genotoxicity",C1534)),ISNUMBER(FIND("DNA damage",C1534)),ISNUMBER(FIND("DNA",C1534)),ISNUMBER(FIND("RNA",C1534)),ISNUMBER(FIND("mesothelioma",C1534)),ISNUMBER(FIND("carcino",C1534)),ISNUMBER(FIND("mutagen",C1534)),ISNUMBER(FIND("genetic",C1534)))</f>
        <v>0</v>
      </c>
      <c r="H1534" t="b">
        <f>OR(ISNUMBER(FIND("inflammatory",C1534)),ISNUMBER(FIND("inflamm",C1534)))</f>
        <v>0</v>
      </c>
      <c r="I1534" t="b">
        <f>OR(ISNUMBER(FIND("immune",C1534)),ISNUMBER(FIND("immunological",C1534)),ISNUMBER(FIND("interleuk",C1534)),ISNUMBER(FIND("platelet activation",C1534)),ISNUMBER(FIND("monocyte",C1534)),ISNUMBER(FIND("leukocyte",C1534)),ISNUMBER(FIND("cytokine",C1534)),ISNUMBER(FIND("CD4",C1534)),ISNUMBER(FIND("CD8",C1534)),ISNUMBER(FIND("T-cell",C1534)))</f>
        <v>0</v>
      </c>
      <c r="J1534" t="b">
        <f>OR(ISNUMBER(FIND("reactive oxygen",C1534)),ISNUMBER(FIND("ROS",C1534)),ISNUMBER(FIND("free radical",C1534)),ISNUMBER(FIND("oxidative stress",C1534)),ISNUMBER(FIND("peroxid",C1534)),ISNUMBER(FIND("oxidative",C1534)),ISNUMBER(FIND("antioxid",C1534)))</f>
        <v>0</v>
      </c>
      <c r="K1534" t="b">
        <f>OR(ISNUMBER(FIND("autophag",C1534)))</f>
        <v>0</v>
      </c>
      <c r="L1534" t="b">
        <f>OR(ISNUMBER(FIND("morpholog",C1534)))</f>
        <v>0</v>
      </c>
      <c r="M1534" t="b">
        <f>OR(ISNUMBER(FIND("fibrosis",C1534)),ISNUMBER(FIND("Fibrosis",C1534)),ISNUMBER(FIND("fibrot",C1534)))</f>
        <v>0</v>
      </c>
      <c r="N1534" t="b">
        <f>OR(ISNUMBER(FIND("offspring",C1534)),ISNUMBER(FIND("Parental",C1534)),ISNUMBER(FIND("parental",C1534)),ISNUMBER(FIND("germline",C1534)),ISNUMBER(FIND("reproduc",C1534)),ISNUMBER(FIND("embryo",C1534)))</f>
        <v>0</v>
      </c>
      <c r="O1534" t="b">
        <f>OR(ISNUMBER(FIND("metabol",C1534)),ISNUMBER(FIND("Metabol",C1534)),ISNUMBER(FIND("digest",C1534)),ISNUMBER(FIND("mitochon",C1534)))</f>
        <v>0</v>
      </c>
      <c r="P1534" t="b">
        <f>OR(ISNUMBER(FIND("ecotox",C1534)),ISNUMBER(FIND("Ecotox",B1534)),ISNUMBER(FIND("ecotox",B1534)),ISNUMBER(FIND("Ecotox",C1534)))</f>
        <v>0</v>
      </c>
      <c r="Q1534" t="b">
        <f>OR(ISNUMBER(FIND("Bioaccum",C1534)),ISNUMBER(FIND("bioaccum",C1534)),ISNUMBER(FIND("accum",C1534)))</f>
        <v>0</v>
      </c>
      <c r="R1534" t="b">
        <f>OR(ISNUMBER(FIND("Occupation",C1534)),ISNUMBER(FIND("occupation",C1534)),ISNUMBER(FIND("worker",C1534)),ISNUMBER(FIND("workforce",C1534)))</f>
        <v>0</v>
      </c>
      <c r="S1534" t="b">
        <f>NOT(OR(F1534,G1534,H1534,I1534,J1534,K1534,L1534,M1534,N1534,O1534,P1534,Q1534,R1534))</f>
        <v>0</v>
      </c>
      <c r="U1534" t="b">
        <f>OR(Table1[[#This Row],[Inflammation]],Table1[[#This Row],[Immune]])</f>
        <v>0</v>
      </c>
      <c r="V1534" t="str">
        <f>IF(OR(Table1[[#This Row],[Rodents]],Table1[[#This Row],[Human]],Table1[[#This Row],[Pig]]),OR(ISNUMBER(FIND("intratrach",C1534)),ISNUMBER(FIND("nasal ",C1534)),ISNUMBER(FIND("instill",C1534))),"NA")</f>
        <v>NA</v>
      </c>
      <c r="W1534" t="str">
        <f>IF(OR(Table1[[#This Row],[Rodents]],Table1[[#This Row],[Human]],Table1[[#This Row],[Pig]]),OR(ISNUMBER(FIND("dermal",C1534)),ISNUMBER(FIND("skin ",C1534))),"NA")</f>
        <v>NA</v>
      </c>
      <c r="X1534" t="str">
        <f>IF(OR(Table1[[#This Row],[Rodents]],Table1[[#This Row],[Human]],Table1[[#This Row],[Pig]]),OR(ISNUMBER(FIND("injected",C1534)),ISNUMBER(FIND("periton",C1534)),ISNUMBER(FIND("intrascrot",C1534))),"NA")</f>
        <v>NA</v>
      </c>
      <c r="Y1534" t="str">
        <f>IF(OR(Table1[[#This Row],[Rodents]],Table1[[#This Row],[Human]],Table1[[#This Row],[Pig]]),NOT(OR(Table1[[#This Row],[Inhaled/Intratracheal/intranasal]],Table1[[#This Row],[Dermal]],Table1[[#This Row],[Injected]])),"NA")</f>
        <v>NA</v>
      </c>
      <c r="AA1534" t="b">
        <f>OR(ISNUMBER(FIND("fish ",C1534)),ISNUMBER(FIND("Fish ",C1534)),ISNUMBER(FIND("aquatic",C1534)),ISNUMBER(FIND("daphnids",C1534)),ISNUMBER(FIND("Carcinus maenas",C1534)),ISNUMBER(FIND("Daphnia",C1534)),ISNUMBER(FIND("Ruditapes philippinarum",C1534)),ISNUMBER(FIND("daphnia",C1534)),ISNUMBER(FIND("marine",C1534)),ISNUMBER(FIND("mussel",C1534)),ISNUMBER(FIND("algae",C1534)),ISNUMBER(FIND("Donax faba",C1534)),ISNUMBER(FIND("estuarine",C1534)),ISNUMBER(FIND("snail",C1534)),ISNUMBER(FIND("Prorocentrum donghaiense",C1534)) )</f>
        <v>0</v>
      </c>
      <c r="AB1534" t="b">
        <f>OR(ISNUMBER(FIND(" rat ",C1534)),ISNUMBER(FIND(" rats ",C1534)),ISNUMBER(FIND(" Rats ",C1534)),ISNUMBER(FIND(" Rat ",C1534)),ISNUMBER(FIND(" rat.",C1534)),ISNUMBER(FIND(" rats.",C1534)),ISNUMBER(FIND("mouse",C1534)),ISNUMBER(FIND("mice",C1534)), ISNUMBER(FIND(" Mice",C1534)))</f>
        <v>0</v>
      </c>
      <c r="AC1534" t="b">
        <f>OR(ISNUMBER(FIND(" cell ",C1534)),ISNUMBER(FIND("fibroblast",C1534)),ISNUMBER(FIND("macrophage",C1534)),ISNUMBER(FIND("epithelial",C1534)),ISNUMBER(FIND("endothelial",C1534)),ISNUMBER(FIND("neuron",C1534)),ISNUMBER(FIND(" cells ",C1534)),ISNUMBER(FIND("RBC",C1534)),ISNUMBER(FIND("mitochond",C1534)),ISNUMBER(FIND("adipocyte",C1534)),ISNUMBER(FIND("osteo",C1534)),ISNUMBER(FIND("keratin",C1534)),ISNUMBER(FIND(" cell's ",C1534)),ISNUMBER(FIND("eukary",C1534)),ISNUMBER(FIND("sperm",C1534)))</f>
        <v>1</v>
      </c>
      <c r="AD1534" t="b">
        <f>OR(ISNUMBER(FIND("human",B1534)),ISNUMBER(FIND("workers",B1534)),ISNUMBER(FIND("workforces",B1534)),ISNUMBER(FIND("occupational",B1534)),ISNUMBER(FIND("Case report",B1534)),ISNUMBER(FIND("Workplaces",B1534)),ISNUMBER(FIND("worker",B1534)))</f>
        <v>0</v>
      </c>
      <c r="AE1534" t="b">
        <f>OR(ISNUMBER(FIND(" plant ",C1534)),ISNUMBER(FIND("Plant ",C1534)),ISNUMBER(FIND("tomato",C1534)),ISNUMBER(FIND("plants",C1534)),ISNUMBER(FIND("Plants",C1534)),ISNUMBER(FIND("algae",C1534)),ISNUMBER(FIND("lettuce",C1534)),ISNUMBER(FIND("green gram sprouts ",C1534)),ISNUMBER(FIND("Cucurbita pepo",C1534)),ISNUMBER(FIND("bean ",C1534)),ISNUMBER(FIND("chloroplast",C1534)),ISNUMBER(FIND("chlorophyll",C1534)),ISNUMBER(FIND("seedling",C1534)),ISNUMBER(FIND("canola",C1534)),ISNUMBER(FIND("shoot",C1534)),ISNUMBER(FIND("photosynthes",C1534)),ISNUMBER(FIND(" leaves ",C1534)),,ISNUMBER(FIND("agriculture",C1534)),ISNUMBER(FIND(" crops ",C1534)))</f>
        <v>0</v>
      </c>
      <c r="AF1534" t="b">
        <f>OR(ISNUMBER(FIND("bacteria",C1534)),ISNUMBER(FIND("Bacteria",C1534)),ISNUMBER(FIND("Bacterium",C1534)),ISNUMBER(FIND("bacterium",C1534)),ISNUMBER(FIND(" coli ",C1534)))</f>
        <v>0</v>
      </c>
      <c r="AG1534" t="b">
        <f>OR(ISNUMBER(FIND("fungi",C1534)),ISNUMBER(FIND("Fungi",C1534)),ISNUMBER(FIND("fungus",C1534)),ISNUMBER(FIND("Fungus",C1534)),ISNUMBER(FIND("mushroom",C1534)),ISNUMBER(FIND("Mushroom",C1534)),ISNUMBER(FIND(" mold ",C1534)))</f>
        <v>0</v>
      </c>
      <c r="AH1534" t="b">
        <f>OR(ISNUMBER(FIND("Pig ",C1534)),ISNUMBER(FIND("pig ",C1534)),ISNUMBER(FIND("Pigs ",C1534)),ISNUMBER(FIND("pigs ",C1534)))</f>
        <v>0</v>
      </c>
      <c r="AI1534" t="b">
        <f>OR(ISNUMBER(FIND(" C. elegans",C1534)),ISNUMBER(FIND("Caenorhabditis elegans",C1534)),ISNUMBER(FIND("earthworms",C1534)),ISNUMBER(FIND(" Ficopomatus enigmaticus",C1534)),ISNUMBER(FIND("larva",C1534)),ISNUMBER(FIND("Lumbriculus variegatus",C1534)),ISNUMBER(FIND("nematode",C1534)))</f>
        <v>0</v>
      </c>
      <c r="AJ1534" t="b">
        <f>NOT(OR(AA1534,AB1534,AC1534,AD1534,AE1534,AF1534,AG1534,AH1534,AI1534))</f>
        <v>0</v>
      </c>
      <c r="AL1534" t="b">
        <f>OR(AA1534,AB1534,AD1534,AE1534,AF1534,AG1534,AH1534,AI1534)</f>
        <v>0</v>
      </c>
      <c r="AM1534" t="b">
        <f>IF(Table1[[#This Row],[In vivo?]],IF(Table1[[#This Row],[Cell]],FALSE,TRUE),FALSE)</f>
        <v>0</v>
      </c>
      <c r="AN1534" t="b">
        <f>AND(AC1534,AL1534)</f>
        <v>0</v>
      </c>
      <c r="AO1534" t="b">
        <f>IF(Table1[[#This Row],[Cell]],IF(Table1[[#This Row],[In vivo?]],FALSE,TRUE),FALSE)</f>
        <v>1</v>
      </c>
      <c r="AP1534" t="b">
        <f>NOT(OR(Table1[[#This Row],[In vivo?]],Table1[[#This Row],[Only in Cell]]))</f>
        <v>0</v>
      </c>
      <c r="AQ1534" t="str">
        <f>IF(OR(Table1[[#This Row],[Rodents]],Table1[[#This Row],[Human]],Table1[[#This Row],[Pig]]),OR(ISNUMBER(FIND("pulmonary",C1534)),ISNUMBER(FIND("lung",C1534))),"NA")</f>
        <v>NA</v>
      </c>
      <c r="AR1534" t="str">
        <f>IF(OR(Table1[[#This Row],[Rodents]],Table1[[#This Row],[Human]],Table1[[#This Row],[Pig]]),OR(ISNUMBER(FIND("skin",C1534)),ISNUMBER(FIND("dermal",C1534))),"NA")</f>
        <v>NA</v>
      </c>
      <c r="AS1534" t="str">
        <f>IF(OR(Table1[[#This Row],[Rodents]],Table1[[#This Row],[Human]],Table1[[#This Row],[Pig]]),OR(ISNUMBER(FIND("liver",C1534)),ISNUMBER(FIND("hepat",C1534))),"NA")</f>
        <v>NA</v>
      </c>
      <c r="AT1534" t="str">
        <f>IF(OR(Table1[[#This Row],[Rodents]],Table1[[#This Row],[Human]],Table1[[#This Row],[Pig]]),OR(ISNUMBER(FIND("kidney",C1534)),ISNUMBER(FIND("neph",C1534))),"NA")</f>
        <v>NA</v>
      </c>
      <c r="AU1534" t="str">
        <f>IF(OR(Table1[[#This Row],[Rodents]],Table1[[#This Row],[Human]],Table1[[#This Row],[Pig]]),OR(ISNUMBER(FIND("brain",C1534)),ISNUMBER(FIND("neur",C1534)),ISNUMBER(FIND("nerv",C1534))),"NA")</f>
        <v>NA</v>
      </c>
      <c r="AV1534" t="str">
        <f>IF(OR(Table1[[#This Row],[Rodents]],Table1[[#This Row],[Human]],Table1[[#This Row],[Pig]]),OR(ISNUMBER(FIND("heart",C1534)),ISNUMBER(FIND("cardi",C1534))),"NA")</f>
        <v>NA</v>
      </c>
      <c r="AW1534" t="str">
        <f>IF(OR(Table1[[#This Row],[Rodents]],Table1[[#This Row],[Human]],Table1[[#This Row],[Pig]]),OR(ISNUMBER(FIND("gastro",C1534)),ISNUMBER(FIND("intesti",C1534)),ISNUMBER(FIND("stomach",C1534))),"NA")</f>
        <v>NA</v>
      </c>
      <c r="AX1534" t="str">
        <f>IF(OR(Table1[[#This Row],[Rodents]],Table1[[#This Row],[Human]],Table1[[#This Row],[Pig]]),NOT(OR(AQ1534,AR1534,AS1534,AT1534,AU1534,AV1534,AW1534)),"NA")</f>
        <v>NA</v>
      </c>
      <c r="AY1534" t="b">
        <f>OR(ISNUMBER(FIND("SWCNT",C1534)),ISNUMBER(FIND("SWNT",C1534)),ISNUMBER(FIND("single-wall",C1534)),ISNUMBER(FIND("single wall",C1534)),ISNUMBER(FIND("Single wall",C1534)),ISNUMBER(FIND("Single-wall",C1534)),ISNUMBER(FIND("SWCNT",B1534)),ISNUMBER(FIND("SWNT",B1534)),ISNUMBER(FIND("single-wall",B1534)),ISNUMBER(FIND("single wall",B1534)),ISNUMBER(FIND("Single-wall",B1534)),ISNUMBER(FIND("Single wall",B1534)))</f>
        <v>1</v>
      </c>
      <c r="AZ1534" t="b">
        <f>OR(ISNUMBER(FIND("MWCNT",C1534)),ISNUMBER(FIND("MWNT",C1534)),ISNUMBER(FIND("multi-wall",C1534)),ISNUMBER(FIND("multi wall",C1534)),ISNUMBER(FIND("multiwall",C1534)),ISNUMBER(FIND("Multi-wall",C1534)),ISNUMBER(FIND("Multi wall",C1534)),ISNUMBER(FIND("Multiwall",C1534)),ISNUMBER(FIND("MWCNT",B1534)),ISNUMBER(FIND("MWNT",B1534)),ISNUMBER(FIND("multi-wall",B1534)),ISNUMBER(FIND("multi wall",B1534)),ISNUMBER(FIND("multiwall",B1534)),ISNUMBER(FIND("Multi-wall",B1534)),ISNUMBER(FIND("Multi wall",B1534)),ISNUMBER(FIND("Multiwall",B1534)),ISNUMBER(FIND("Double-wall",B1534)),ISNUMBER(FIND("Double wall",B1534)),ISNUMBER(FIND("Doublewall",B1534)),ISNUMBER(FIND("double-wall",B1534)),ISNUMBER(FIND("double wall",B1534)),ISNUMBER(FIND("doublewall",B1534)))</f>
        <v>1</v>
      </c>
      <c r="BA1534" t="b">
        <f>AND(Table1[[#This Row],[SWCNT]],Table1[[#This Row],[MWCNT]])</f>
        <v>1</v>
      </c>
      <c r="BB1534" t="b">
        <f>IF(Table1[[#This Row],[SWCNT]]=TRUE,FALSE,IF(Table1[[#This Row],[MWCNT]]=TRUE,FALSE,TRUE))</f>
        <v>0</v>
      </c>
      <c r="BC1534" s="18"/>
    </row>
    <row r="1535" spans="1:55" ht="333">
      <c r="A1535" t="s">
        <v>3148</v>
      </c>
      <c r="B1535" s="2" t="s">
        <v>3153</v>
      </c>
      <c r="C1535" s="16" t="s">
        <v>3158</v>
      </c>
      <c r="D1535" s="17" t="s">
        <v>403</v>
      </c>
      <c r="E1535" s="2">
        <v>2015</v>
      </c>
      <c r="F1535" t="b">
        <f>OR(ISNUMBER(FIND("cytotoxic",C1535)),ISNUMBER(FIND("Cytotoxic",C1535)),ISNUMBER(FIND("cellular toxicity",C1535)),ISNUMBER(FIND("cell death",C1535)),ISNUMBER(FIND("viable",C1535)),ISNUMBER(FIND("phytotoxic",C1535)),ISNUMBER(FIND("acute toxicity",C1535)),ISNUMBER(FIND("MTT",C1535)),ISNUMBER(FIND("survival",C1535)),ISNUMBER(FIND("prolifer",C1535)),ISNUMBER(FIND("apoptosis",C1535)),ISNUMBER(FIND("neurotoxic",C1535)),ISNUMBER(FIND("  lysis ",C1535)),ISNUMBER(FIND("necrosis",C1535)),ISNUMBER(FIND("cellular death",C1535))*3,ISNUMBER(FIND("LDH",C1535)),ISNUMBER(FIND("Acute toxicity",C1535)))</f>
        <v>0</v>
      </c>
      <c r="G1535" t="b">
        <f>OR(ISNUMBER(FIND("genotoxic",C1535)),ISNUMBER(FIND("genotoxicity",C1535)),ISNUMBER(FIND("DNA damage",C1535)),ISNUMBER(FIND("DNA",C1535)),ISNUMBER(FIND("RNA",C1535)),ISNUMBER(FIND("mesothelioma",C1535)),ISNUMBER(FIND("carcino",C1535)),ISNUMBER(FIND("mutagen",C1535)),ISNUMBER(FIND("genetic",C1535)))</f>
        <v>0</v>
      </c>
      <c r="H1535" t="b">
        <f>OR(ISNUMBER(FIND("inflammatory",C1535)),ISNUMBER(FIND("inflamm",C1535)))</f>
        <v>0</v>
      </c>
      <c r="I1535" t="b">
        <f>OR(ISNUMBER(FIND("immune",C1535)),ISNUMBER(FIND("immunological",C1535)),ISNUMBER(FIND("interleuk",C1535)),ISNUMBER(FIND("platelet activation",C1535)),ISNUMBER(FIND("monocyte",C1535)),ISNUMBER(FIND("leukocyte",C1535)),ISNUMBER(FIND("cytokine",C1535)),ISNUMBER(FIND("CD4",C1535)),ISNUMBER(FIND("CD8",C1535)),ISNUMBER(FIND("T-cell",C1535)))</f>
        <v>0</v>
      </c>
      <c r="J1535" t="b">
        <f>OR(ISNUMBER(FIND("reactive oxygen",C1535)),ISNUMBER(FIND("ROS",C1535)),ISNUMBER(FIND("free radical",C1535)),ISNUMBER(FIND("oxidative stress",C1535)),ISNUMBER(FIND("peroxid",C1535)),ISNUMBER(FIND("oxidative",C1535)),ISNUMBER(FIND("antioxid",C1535)))</f>
        <v>0</v>
      </c>
      <c r="K1535" t="b">
        <f>OR(ISNUMBER(FIND("autophag",C1535)))</f>
        <v>0</v>
      </c>
      <c r="L1535" t="b">
        <f>OR(ISNUMBER(FIND("morpholog",C1535)))</f>
        <v>1</v>
      </c>
      <c r="M1535" t="b">
        <f>OR(ISNUMBER(FIND("fibrosis",C1535)),ISNUMBER(FIND("Fibrosis",C1535)),ISNUMBER(FIND("fibrot",C1535)))</f>
        <v>0</v>
      </c>
      <c r="N1535" t="b">
        <f>OR(ISNUMBER(FIND("offspring",C1535)),ISNUMBER(FIND("Parental",C1535)),ISNUMBER(FIND("parental",C1535)),ISNUMBER(FIND("germline",C1535)),ISNUMBER(FIND("reproduc",C1535)),ISNUMBER(FIND("embryo",C1535)))</f>
        <v>0</v>
      </c>
      <c r="O1535" t="b">
        <f>OR(ISNUMBER(FIND("metabol",C1535)),ISNUMBER(FIND("Metabol",C1535)),ISNUMBER(FIND("digest",C1535)),ISNUMBER(FIND("mitochon",C1535)))</f>
        <v>1</v>
      </c>
      <c r="P1535" t="b">
        <f>OR(ISNUMBER(FIND("ecotox",C1535)),ISNUMBER(FIND("Ecotox",B1535)),ISNUMBER(FIND("ecotox",B1535)),ISNUMBER(FIND("Ecotox",C1535)))</f>
        <v>0</v>
      </c>
      <c r="Q1535" t="b">
        <f>OR(ISNUMBER(FIND("Bioaccum",C1535)),ISNUMBER(FIND("bioaccum",C1535)),ISNUMBER(FIND("accum",C1535)))</f>
        <v>0</v>
      </c>
      <c r="R1535" t="b">
        <f>OR(ISNUMBER(FIND("Occupation",C1535)),ISNUMBER(FIND("occupation",C1535)),ISNUMBER(FIND("worker",C1535)),ISNUMBER(FIND("workforce",C1535)))</f>
        <v>0</v>
      </c>
      <c r="S1535" t="b">
        <f>NOT(OR(F1535,G1535,H1535,I1535,J1535,K1535,L1535,M1535,N1535,O1535,P1535,Q1535,R1535))</f>
        <v>0</v>
      </c>
      <c r="U1535" t="b">
        <f>OR(Table1[[#This Row],[Inflammation]],Table1[[#This Row],[Immune]])</f>
        <v>0</v>
      </c>
      <c r="V1535" t="b">
        <f>IF(OR(Table1[[#This Row],[Rodents]],Table1[[#This Row],[Human]],Table1[[#This Row],[Pig]]),OR(ISNUMBER(FIND("intratrach",C1535)),ISNUMBER(FIND("nasal ",C1535)),ISNUMBER(FIND("instill",C1535))),"NA")</f>
        <v>0</v>
      </c>
      <c r="W1535" t="b">
        <f>IF(OR(Table1[[#This Row],[Rodents]],Table1[[#This Row],[Human]],Table1[[#This Row],[Pig]]),OR(ISNUMBER(FIND("dermal",C1535)),ISNUMBER(FIND("skin ",C1535))),"NA")</f>
        <v>0</v>
      </c>
      <c r="X1535" t="b">
        <f>IF(OR(Table1[[#This Row],[Rodents]],Table1[[#This Row],[Human]],Table1[[#This Row],[Pig]]),OR(ISNUMBER(FIND("injected",C1535)),ISNUMBER(FIND("periton",C1535)),ISNUMBER(FIND("intrascrot",C1535))),"NA")</f>
        <v>0</v>
      </c>
      <c r="Y1535" t="b">
        <f>IF(OR(Table1[[#This Row],[Rodents]],Table1[[#This Row],[Human]],Table1[[#This Row],[Pig]]),NOT(OR(Table1[[#This Row],[Inhaled/Intratracheal/intranasal]],Table1[[#This Row],[Dermal]],Table1[[#This Row],[Injected]])),"NA")</f>
        <v>1</v>
      </c>
      <c r="AA1535" t="b">
        <f>OR(ISNUMBER(FIND("fish ",C1535)),ISNUMBER(FIND("Fish ",C1535)),ISNUMBER(FIND("aquatic",C1535)),ISNUMBER(FIND("daphnids",C1535)),ISNUMBER(FIND("Carcinus maenas",C1535)),ISNUMBER(FIND("Daphnia",C1535)),ISNUMBER(FIND("Ruditapes philippinarum",C1535)),ISNUMBER(FIND("daphnia",C1535)),ISNUMBER(FIND("marine",C1535)),ISNUMBER(FIND("mussel",C1535)),ISNUMBER(FIND("algae",C1535)),ISNUMBER(FIND("Donax faba",C1535)),ISNUMBER(FIND("estuarine",C1535)),ISNUMBER(FIND("snail",C1535)),ISNUMBER(FIND("Prorocentrum donghaiense",C1535)) )</f>
        <v>0</v>
      </c>
      <c r="AB1535" t="b">
        <f>OR(ISNUMBER(FIND(" rat ",C1535)),ISNUMBER(FIND(" rats ",C1535)),ISNUMBER(FIND(" Rats ",C1535)),ISNUMBER(FIND(" Rat ",C1535)),ISNUMBER(FIND(" rat.",C1535)),ISNUMBER(FIND(" rats.",C1535)),ISNUMBER(FIND("mouse",C1535)),ISNUMBER(FIND("mice",C1535)), ISNUMBER(FIND(" Mice",C1535)))</f>
        <v>1</v>
      </c>
      <c r="AC1535" t="b">
        <f>OR(ISNUMBER(FIND(" cell ",C1535)),ISNUMBER(FIND("fibroblast",C1535)),ISNUMBER(FIND("macrophage",C1535)),ISNUMBER(FIND("epithelial",C1535)),ISNUMBER(FIND("endothelial",C1535)),ISNUMBER(FIND("neuron",C1535)),ISNUMBER(FIND(" cells ",C1535)),ISNUMBER(FIND("RBC",C1535)),ISNUMBER(FIND("mitochond",C1535)),ISNUMBER(FIND("adipocyte",C1535)),ISNUMBER(FIND("osteo",C1535)),ISNUMBER(FIND("keratin",C1535)),ISNUMBER(FIND(" cell's ",C1535)),ISNUMBER(FIND("eukary",C1535)),ISNUMBER(FIND("sperm",C1535)))</f>
        <v>1</v>
      </c>
      <c r="AD1535" t="b">
        <f>OR(ISNUMBER(FIND("human",B1535)),ISNUMBER(FIND("workers",B1535)),ISNUMBER(FIND("workforces",B1535)),ISNUMBER(FIND("occupational",B1535)),ISNUMBER(FIND("Case report",B1535)),ISNUMBER(FIND("Workplaces",B1535)),ISNUMBER(FIND("worker",B1535)))</f>
        <v>0</v>
      </c>
      <c r="AE1535" t="b">
        <f>OR(ISNUMBER(FIND(" plant ",C1535)),ISNUMBER(FIND("Plant ",C1535)),ISNUMBER(FIND("tomato",C1535)),ISNUMBER(FIND("plants",C1535)),ISNUMBER(FIND("Plants",C1535)),ISNUMBER(FIND("algae",C1535)),ISNUMBER(FIND("lettuce",C1535)),ISNUMBER(FIND("green gram sprouts ",C1535)),ISNUMBER(FIND("Cucurbita pepo",C1535)),ISNUMBER(FIND("bean ",C1535)),ISNUMBER(FIND("chloroplast",C1535)),ISNUMBER(FIND("chlorophyll",C1535)),ISNUMBER(FIND("seedling",C1535)),ISNUMBER(FIND("canola",C1535)),ISNUMBER(FIND("shoot",C1535)),ISNUMBER(FIND("photosynthes",C1535)),ISNUMBER(FIND(" leaves ",C1535)),,ISNUMBER(FIND("agriculture",C1535)),ISNUMBER(FIND(" crops ",C1535)))</f>
        <v>0</v>
      </c>
      <c r="AF1535" t="b">
        <f>OR(ISNUMBER(FIND("bacteria",C1535)),ISNUMBER(FIND("Bacteria",C1535)),ISNUMBER(FIND("Bacterium",C1535)),ISNUMBER(FIND("bacterium",C1535)),ISNUMBER(FIND(" coli ",C1535)))</f>
        <v>0</v>
      </c>
      <c r="AG1535" t="b">
        <f>OR(ISNUMBER(FIND("fungi",C1535)),ISNUMBER(FIND("Fungi",C1535)),ISNUMBER(FIND("fungus",C1535)),ISNUMBER(FIND("Fungus",C1535)),ISNUMBER(FIND("mushroom",C1535)),ISNUMBER(FIND("Mushroom",C1535)),ISNUMBER(FIND(" mold ",C1535)))</f>
        <v>0</v>
      </c>
      <c r="AH1535" t="b">
        <f>OR(ISNUMBER(FIND("Pig ",C1535)),ISNUMBER(FIND("pig ",C1535)),ISNUMBER(FIND("Pigs ",C1535)),ISNUMBER(FIND("pigs ",C1535)))</f>
        <v>0</v>
      </c>
      <c r="AI1535" t="b">
        <f>OR(ISNUMBER(FIND(" C. elegans",C1535)),ISNUMBER(FIND("Caenorhabditis elegans",C1535)),ISNUMBER(FIND("earthworms",C1535)),ISNUMBER(FIND(" Ficopomatus enigmaticus",C1535)),ISNUMBER(FIND("larva",C1535)),ISNUMBER(FIND("Lumbriculus variegatus",C1535)),ISNUMBER(FIND("nematode",C1535)))</f>
        <v>0</v>
      </c>
      <c r="AJ1535" t="b">
        <f>NOT(OR(AA1535,AB1535,AC1535,AD1535,AE1535,AF1535,AG1535,AH1535,AI1535))</f>
        <v>0</v>
      </c>
      <c r="AL1535" t="b">
        <f>OR(AA1535,AB1535,AD1535,AE1535,AF1535,AG1535,AH1535,AI1535)</f>
        <v>1</v>
      </c>
      <c r="AM1535" t="b">
        <f>IF(Table1[[#This Row],[In vivo?]],IF(Table1[[#This Row],[Cell]],FALSE,TRUE),FALSE)</f>
        <v>0</v>
      </c>
      <c r="AN1535" t="b">
        <f>AND(AC1535,AL1535)</f>
        <v>1</v>
      </c>
      <c r="AO1535" t="b">
        <f>IF(Table1[[#This Row],[Cell]],IF(Table1[[#This Row],[In vivo?]],FALSE,TRUE),FALSE)</f>
        <v>0</v>
      </c>
      <c r="AP1535" t="b">
        <f>NOT(OR(Table1[[#This Row],[In vivo?]],Table1[[#This Row],[Only in Cell]]))</f>
        <v>0</v>
      </c>
      <c r="AQ1535" t="b">
        <f>IF(OR(Table1[[#This Row],[Rodents]],Table1[[#This Row],[Human]],Table1[[#This Row],[Pig]]),OR(ISNUMBER(FIND("pulmonary",C1535)),ISNUMBER(FIND("lung",C1535))),"NA")</f>
        <v>1</v>
      </c>
      <c r="AR1535" t="b">
        <f>IF(OR(Table1[[#This Row],[Rodents]],Table1[[#This Row],[Human]],Table1[[#This Row],[Pig]]),OR(ISNUMBER(FIND("skin",C1535)),ISNUMBER(FIND("dermal",C1535))),"NA")</f>
        <v>0</v>
      </c>
      <c r="AS1535" t="b">
        <f>IF(OR(Table1[[#This Row],[Rodents]],Table1[[#This Row],[Human]],Table1[[#This Row],[Pig]]),OR(ISNUMBER(FIND("liver",C1535)),ISNUMBER(FIND("hepat",C1535))),"NA")</f>
        <v>0</v>
      </c>
      <c r="AT1535" t="b">
        <f>IF(OR(Table1[[#This Row],[Rodents]],Table1[[#This Row],[Human]],Table1[[#This Row],[Pig]]),OR(ISNUMBER(FIND("kidney",C1535)),ISNUMBER(FIND("neph",C1535))),"NA")</f>
        <v>0</v>
      </c>
      <c r="AU1535" t="b">
        <f>IF(OR(Table1[[#This Row],[Rodents]],Table1[[#This Row],[Human]],Table1[[#This Row],[Pig]]),OR(ISNUMBER(FIND("brain",C1535)),ISNUMBER(FIND("neur",C1535)),ISNUMBER(FIND("nerv",C1535))),"NA")</f>
        <v>0</v>
      </c>
      <c r="AV1535" t="b">
        <f>IF(OR(Table1[[#This Row],[Rodents]],Table1[[#This Row],[Human]],Table1[[#This Row],[Pig]]),OR(ISNUMBER(FIND("heart",C1535)),ISNUMBER(FIND("cardi",C1535))),"NA")</f>
        <v>0</v>
      </c>
      <c r="AW1535" t="b">
        <f>IF(OR(Table1[[#This Row],[Rodents]],Table1[[#This Row],[Human]],Table1[[#This Row],[Pig]]),OR(ISNUMBER(FIND("gastro",C1535)),ISNUMBER(FIND("intesti",C1535)),ISNUMBER(FIND("stomach",C1535))),"NA")</f>
        <v>0</v>
      </c>
      <c r="AX1535" t="b">
        <f>IF(OR(Table1[[#This Row],[Rodents]],Table1[[#This Row],[Human]],Table1[[#This Row],[Pig]]),NOT(OR(AQ1535,AR1535,AS1535,AT1535,AU1535,AV1535,AW1535)),"NA")</f>
        <v>0</v>
      </c>
      <c r="AY1535" t="b">
        <f>OR(ISNUMBER(FIND("SWCNT",C1535)),ISNUMBER(FIND("SWNT",C1535)),ISNUMBER(FIND("single-wall",C1535)),ISNUMBER(FIND("single wall",C1535)),ISNUMBER(FIND("Single wall",C1535)),ISNUMBER(FIND("Single-wall",C1535)),ISNUMBER(FIND("SWCNT",B1535)),ISNUMBER(FIND("SWNT",B1535)),ISNUMBER(FIND("single-wall",B1535)),ISNUMBER(FIND("single wall",B1535)),ISNUMBER(FIND("Single-wall",B1535)),ISNUMBER(FIND("Single wall",B1535)))</f>
        <v>0</v>
      </c>
      <c r="AZ1535" t="b">
        <f>OR(ISNUMBER(FIND("MWCNT",C1535)),ISNUMBER(FIND("MWNT",C1535)),ISNUMBER(FIND("multi-wall",C1535)),ISNUMBER(FIND("multi wall",C1535)),ISNUMBER(FIND("multiwall",C1535)),ISNUMBER(FIND("Multi-wall",C1535)),ISNUMBER(FIND("Multi wall",C1535)),ISNUMBER(FIND("Multiwall",C1535)),ISNUMBER(FIND("MWCNT",B1535)),ISNUMBER(FIND("MWNT",B1535)),ISNUMBER(FIND("multi-wall",B1535)),ISNUMBER(FIND("multi wall",B1535)),ISNUMBER(FIND("multiwall",B1535)),ISNUMBER(FIND("Multi-wall",B1535)),ISNUMBER(FIND("Multi wall",B1535)),ISNUMBER(FIND("Multiwall",B1535)),ISNUMBER(FIND("Double-wall",B1535)),ISNUMBER(FIND("Double wall",B1535)),ISNUMBER(FIND("Doublewall",B1535)),ISNUMBER(FIND("double-wall",B1535)),ISNUMBER(FIND("double wall",B1535)),ISNUMBER(FIND("doublewall",B1535)))</f>
        <v>1</v>
      </c>
      <c r="BA1535" t="b">
        <f>AND(Table1[[#This Row],[SWCNT]],Table1[[#This Row],[MWCNT]])</f>
        <v>0</v>
      </c>
      <c r="BB1535" t="b">
        <f>IF(Table1[[#This Row],[SWCNT]]=TRUE,FALSE,IF(Table1[[#This Row],[MWCNT]]=TRUE,FALSE,TRUE))</f>
        <v>0</v>
      </c>
      <c r="BC1535" s="18"/>
    </row>
    <row r="1536" spans="1:55" ht="166.5">
      <c r="A1536" t="s">
        <v>3161</v>
      </c>
      <c r="B1536" s="2" t="s">
        <v>3166</v>
      </c>
      <c r="C1536" s="16" t="s">
        <v>3171</v>
      </c>
      <c r="D1536" s="17" t="s">
        <v>1135</v>
      </c>
      <c r="E1536" s="2">
        <v>2015</v>
      </c>
      <c r="F1536" t="b">
        <f>OR(ISNUMBER(FIND("cytotoxic",C1536)),ISNUMBER(FIND("Cytotoxic",C1536)),ISNUMBER(FIND("cellular toxicity",C1536)),ISNUMBER(FIND("cell death",C1536)),ISNUMBER(FIND("viable",C1536)),ISNUMBER(FIND("phytotoxic",C1536)),ISNUMBER(FIND("acute toxicity",C1536)),ISNUMBER(FIND("MTT",C1536)),ISNUMBER(FIND("survival",C1536)),ISNUMBER(FIND("prolifer",C1536)),ISNUMBER(FIND("apoptosis",C1536)),ISNUMBER(FIND("neurotoxic",C1536)),ISNUMBER(FIND("  lysis ",C1536)),ISNUMBER(FIND("necrosis",C1536)),ISNUMBER(FIND("cellular death",C1536))*3,ISNUMBER(FIND("LDH",C1536)),ISNUMBER(FIND("Acute toxicity",C1536)))</f>
        <v>1</v>
      </c>
      <c r="G1536" t="b">
        <f>OR(ISNUMBER(FIND("genotoxic",C1536)),ISNUMBER(FIND("genotoxicity",C1536)),ISNUMBER(FIND("DNA damage",C1536)),ISNUMBER(FIND("DNA",C1536)),ISNUMBER(FIND("RNA",C1536)),ISNUMBER(FIND("mesothelioma",C1536)),ISNUMBER(FIND("carcino",C1536)),ISNUMBER(FIND("mutagen",C1536)),ISNUMBER(FIND("genetic",C1536)))</f>
        <v>1</v>
      </c>
      <c r="H1536" t="b">
        <f>OR(ISNUMBER(FIND("inflammatory",C1536)),ISNUMBER(FIND("inflamm",C1536)))</f>
        <v>0</v>
      </c>
      <c r="I1536" t="b">
        <f>OR(ISNUMBER(FIND("immune",C1536)),ISNUMBER(FIND("immunological",C1536)),ISNUMBER(FIND("interleuk",C1536)),ISNUMBER(FIND("platelet activation",C1536)),ISNUMBER(FIND("monocyte",C1536)),ISNUMBER(FIND("leukocyte",C1536)),ISNUMBER(FIND("cytokine",C1536)),ISNUMBER(FIND("CD4",C1536)),ISNUMBER(FIND("CD8",C1536)),ISNUMBER(FIND("T-cell",C1536)))</f>
        <v>0</v>
      </c>
      <c r="J1536" t="b">
        <f>OR(ISNUMBER(FIND("reactive oxygen",C1536)),ISNUMBER(FIND("ROS",C1536)),ISNUMBER(FIND("free radical",C1536)),ISNUMBER(FIND("oxidative stress",C1536)),ISNUMBER(FIND("peroxid",C1536)),ISNUMBER(FIND("oxidative",C1536)),ISNUMBER(FIND("antioxid",C1536)))</f>
        <v>0</v>
      </c>
      <c r="K1536" t="b">
        <f>OR(ISNUMBER(FIND("autophag",C1536)))</f>
        <v>0</v>
      </c>
      <c r="L1536" t="b">
        <f>OR(ISNUMBER(FIND("morpholog",C1536)))</f>
        <v>0</v>
      </c>
      <c r="M1536" t="b">
        <f>OR(ISNUMBER(FIND("fibrosis",C1536)),ISNUMBER(FIND("Fibrosis",C1536)),ISNUMBER(FIND("fibrot",C1536)))</f>
        <v>0</v>
      </c>
      <c r="N1536" t="b">
        <f>OR(ISNUMBER(FIND("offspring",C1536)),ISNUMBER(FIND("Parental",C1536)),ISNUMBER(FIND("parental",C1536)),ISNUMBER(FIND("germline",C1536)),ISNUMBER(FIND("reproduc",C1536)),ISNUMBER(FIND("embryo",C1536)))</f>
        <v>0</v>
      </c>
      <c r="O1536" t="b">
        <f>OR(ISNUMBER(FIND("metabol",C1536)),ISNUMBER(FIND("Metabol",C1536)),ISNUMBER(FIND("digest",C1536)),ISNUMBER(FIND("mitochon",C1536)))</f>
        <v>0</v>
      </c>
      <c r="P1536" t="b">
        <f>OR(ISNUMBER(FIND("ecotox",C1536)),ISNUMBER(FIND("Ecotox",B1536)),ISNUMBER(FIND("ecotox",B1536)),ISNUMBER(FIND("Ecotox",C1536)))</f>
        <v>0</v>
      </c>
      <c r="Q1536" t="b">
        <f>OR(ISNUMBER(FIND("Bioaccum",C1536)),ISNUMBER(FIND("bioaccum",C1536)),ISNUMBER(FIND("accum",C1536)))</f>
        <v>0</v>
      </c>
      <c r="R1536" t="b">
        <f>OR(ISNUMBER(FIND("Occupation",C1536)),ISNUMBER(FIND("occupation",C1536)),ISNUMBER(FIND("worker",C1536)),ISNUMBER(FIND("workforce",C1536)))</f>
        <v>0</v>
      </c>
      <c r="S1536" t="b">
        <f>NOT(OR(F1536,G1536,H1536,I1536,J1536,K1536,L1536,M1536,N1536,O1536,P1536,Q1536,R1536))</f>
        <v>0</v>
      </c>
      <c r="U1536" t="b">
        <f>OR(Table1[[#This Row],[Inflammation]],Table1[[#This Row],[Immune]])</f>
        <v>0</v>
      </c>
      <c r="V1536" t="b">
        <f>IF(OR(Table1[[#This Row],[Rodents]],Table1[[#This Row],[Human]],Table1[[#This Row],[Pig]]),OR(ISNUMBER(FIND("intratrach",C1536)),ISNUMBER(FIND("nasal ",C1536)),ISNUMBER(FIND("instill",C1536))),"NA")</f>
        <v>0</v>
      </c>
      <c r="W1536" t="b">
        <f>IF(OR(Table1[[#This Row],[Rodents]],Table1[[#This Row],[Human]],Table1[[#This Row],[Pig]]),OR(ISNUMBER(FIND("dermal",C1536)),ISNUMBER(FIND("skin ",C1536))),"NA")</f>
        <v>0</v>
      </c>
      <c r="X1536" t="b">
        <f>IF(OR(Table1[[#This Row],[Rodents]],Table1[[#This Row],[Human]],Table1[[#This Row],[Pig]]),OR(ISNUMBER(FIND("injected",C1536)),ISNUMBER(FIND("periton",C1536)),ISNUMBER(FIND("intrascrot",C1536))),"NA")</f>
        <v>0</v>
      </c>
      <c r="Y1536" t="b">
        <f>IF(OR(Table1[[#This Row],[Rodents]],Table1[[#This Row],[Human]],Table1[[#This Row],[Pig]]),NOT(OR(Table1[[#This Row],[Inhaled/Intratracheal/intranasal]],Table1[[#This Row],[Dermal]],Table1[[#This Row],[Injected]])),"NA")</f>
        <v>1</v>
      </c>
      <c r="AA1536" t="b">
        <f>OR(ISNUMBER(FIND("fish ",C1536)),ISNUMBER(FIND("Fish ",C1536)),ISNUMBER(FIND("aquatic",C1536)),ISNUMBER(FIND("daphnids",C1536)),ISNUMBER(FIND("Carcinus maenas",C1536)),ISNUMBER(FIND("Daphnia",C1536)),ISNUMBER(FIND("Ruditapes philippinarum",C1536)),ISNUMBER(FIND("daphnia",C1536)),ISNUMBER(FIND("marine",C1536)),ISNUMBER(FIND("mussel",C1536)),ISNUMBER(FIND("algae",C1536)),ISNUMBER(FIND("Donax faba",C1536)),ISNUMBER(FIND("estuarine",C1536)),ISNUMBER(FIND("snail",C1536)),ISNUMBER(FIND("Prorocentrum donghaiense",C1536)) )</f>
        <v>0</v>
      </c>
      <c r="AB1536" t="b">
        <f>OR(ISNUMBER(FIND(" rat ",C1536)),ISNUMBER(FIND(" rats ",C1536)),ISNUMBER(FIND(" Rats ",C1536)),ISNUMBER(FIND(" Rat ",C1536)),ISNUMBER(FIND(" rat.",C1536)),ISNUMBER(FIND(" rats.",C1536)),ISNUMBER(FIND("mouse",C1536)),ISNUMBER(FIND("mice",C1536)), ISNUMBER(FIND(" Mice",C1536)))</f>
        <v>1</v>
      </c>
      <c r="AC1536" t="b">
        <f>OR(ISNUMBER(FIND(" cell ",C1536)),ISNUMBER(FIND("fibroblast",C1536)),ISNUMBER(FIND("macrophage",C1536)),ISNUMBER(FIND("epithelial",C1536)),ISNUMBER(FIND("endothelial",C1536)),ISNUMBER(FIND("neuron",C1536)),ISNUMBER(FIND(" cells ",C1536)),ISNUMBER(FIND("RBC",C1536)),ISNUMBER(FIND("mitochond",C1536)),ISNUMBER(FIND("adipocyte",C1536)),ISNUMBER(FIND("osteo",C1536)),ISNUMBER(FIND("keratin",C1536)),ISNUMBER(FIND(" cell's ",C1536)),ISNUMBER(FIND("eukary",C1536)),ISNUMBER(FIND("sperm",C1536)))</f>
        <v>1</v>
      </c>
      <c r="AD1536" t="b">
        <f>OR(ISNUMBER(FIND("human",B1536)),ISNUMBER(FIND("workers",B1536)),ISNUMBER(FIND("workforces",B1536)),ISNUMBER(FIND("occupational",B1536)),ISNUMBER(FIND("Case report",B1536)),ISNUMBER(FIND("Workplaces",B1536)),ISNUMBER(FIND("worker",B1536)))</f>
        <v>0</v>
      </c>
      <c r="AE1536" t="b">
        <f>OR(ISNUMBER(FIND(" plant ",C1536)),ISNUMBER(FIND("Plant ",C1536)),ISNUMBER(FIND("tomato",C1536)),ISNUMBER(FIND("plants",C1536)),ISNUMBER(FIND("Plants",C1536)),ISNUMBER(FIND("algae",C1536)),ISNUMBER(FIND("lettuce",C1536)),ISNUMBER(FIND("green gram sprouts ",C1536)),ISNUMBER(FIND("Cucurbita pepo",C1536)),ISNUMBER(FIND("bean ",C1536)),ISNUMBER(FIND("chloroplast",C1536)),ISNUMBER(FIND("chlorophyll",C1536)),ISNUMBER(FIND("seedling",C1536)),ISNUMBER(FIND("canola",C1536)),ISNUMBER(FIND("shoot",C1536)),ISNUMBER(FIND("photosynthes",C1536)),ISNUMBER(FIND(" leaves ",C1536)),,ISNUMBER(FIND("agriculture",C1536)),ISNUMBER(FIND(" crops ",C1536)))</f>
        <v>0</v>
      </c>
      <c r="AF1536" t="b">
        <f>OR(ISNUMBER(FIND("bacteria",C1536)),ISNUMBER(FIND("Bacteria",C1536)),ISNUMBER(FIND("Bacterium",C1536)),ISNUMBER(FIND("bacterium",C1536)),ISNUMBER(FIND(" coli ",C1536)))</f>
        <v>0</v>
      </c>
      <c r="AG1536" t="b">
        <f>OR(ISNUMBER(FIND("fungi",C1536)),ISNUMBER(FIND("Fungi",C1536)),ISNUMBER(FIND("fungus",C1536)),ISNUMBER(FIND("Fungus",C1536)),ISNUMBER(FIND("mushroom",C1536)),ISNUMBER(FIND("Mushroom",C1536)),ISNUMBER(FIND(" mold ",C1536)))</f>
        <v>0</v>
      </c>
      <c r="AH1536" t="b">
        <f>OR(ISNUMBER(FIND("Pig ",C1536)),ISNUMBER(FIND("pig ",C1536)),ISNUMBER(FIND("Pigs ",C1536)),ISNUMBER(FIND("pigs ",C1536)))</f>
        <v>0</v>
      </c>
      <c r="AI1536" t="b">
        <f>OR(ISNUMBER(FIND(" C. elegans",C1536)),ISNUMBER(FIND("Caenorhabditis elegans",C1536)),ISNUMBER(FIND("earthworms",C1536)),ISNUMBER(FIND(" Ficopomatus enigmaticus",C1536)),ISNUMBER(FIND("larva",C1536)),ISNUMBER(FIND("Lumbriculus variegatus",C1536)),ISNUMBER(FIND("nematode",C1536)))</f>
        <v>0</v>
      </c>
      <c r="AJ1536" t="b">
        <f>NOT(OR(AA1536,AB1536,AC1536,AD1536,AE1536,AF1536,AG1536,AH1536,AI1536))</f>
        <v>0</v>
      </c>
      <c r="AL1536" t="b">
        <f>OR(AA1536,AB1536,AD1536,AE1536,AF1536,AG1536,AH1536,AI1536)</f>
        <v>1</v>
      </c>
      <c r="AM1536" t="b">
        <f>IF(Table1[[#This Row],[In vivo?]],IF(Table1[[#This Row],[Cell]],FALSE,TRUE),FALSE)</f>
        <v>0</v>
      </c>
      <c r="AN1536" t="b">
        <f>AND(AC1536,AL1536)</f>
        <v>1</v>
      </c>
      <c r="AO1536" t="b">
        <f>IF(Table1[[#This Row],[Cell]],IF(Table1[[#This Row],[In vivo?]],FALSE,TRUE),FALSE)</f>
        <v>0</v>
      </c>
      <c r="AP1536" t="b">
        <f>NOT(OR(Table1[[#This Row],[In vivo?]],Table1[[#This Row],[Only in Cell]]))</f>
        <v>0</v>
      </c>
      <c r="AQ1536" t="b">
        <f>IF(OR(Table1[[#This Row],[Rodents]],Table1[[#This Row],[Human]],Table1[[#This Row],[Pig]]),OR(ISNUMBER(FIND("pulmonary",C1536)),ISNUMBER(FIND("lung",C1536))),"NA")</f>
        <v>1</v>
      </c>
      <c r="AR1536" t="b">
        <f>IF(OR(Table1[[#This Row],[Rodents]],Table1[[#This Row],[Human]],Table1[[#This Row],[Pig]]),OR(ISNUMBER(FIND("skin",C1536)),ISNUMBER(FIND("dermal",C1536))),"NA")</f>
        <v>0</v>
      </c>
      <c r="AS1536" t="b">
        <f>IF(OR(Table1[[#This Row],[Rodents]],Table1[[#This Row],[Human]],Table1[[#This Row],[Pig]]),OR(ISNUMBER(FIND("liver",C1536)),ISNUMBER(FIND("hepat",C1536))),"NA")</f>
        <v>0</v>
      </c>
      <c r="AT1536" t="b">
        <f>IF(OR(Table1[[#This Row],[Rodents]],Table1[[#This Row],[Human]],Table1[[#This Row],[Pig]]),OR(ISNUMBER(FIND("kidney",C1536)),ISNUMBER(FIND("neph",C1536))),"NA")</f>
        <v>0</v>
      </c>
      <c r="AU1536" t="b">
        <f>IF(OR(Table1[[#This Row],[Rodents]],Table1[[#This Row],[Human]],Table1[[#This Row],[Pig]]),OR(ISNUMBER(FIND("brain",C1536)),ISNUMBER(FIND("neur",C1536)),ISNUMBER(FIND("nerv",C1536))),"NA")</f>
        <v>0</v>
      </c>
      <c r="AV1536" t="b">
        <f>IF(OR(Table1[[#This Row],[Rodents]],Table1[[#This Row],[Human]],Table1[[#This Row],[Pig]]),OR(ISNUMBER(FIND("heart",C1536)),ISNUMBER(FIND("cardi",C1536))),"NA")</f>
        <v>0</v>
      </c>
      <c r="AW1536" t="b">
        <f>IF(OR(Table1[[#This Row],[Rodents]],Table1[[#This Row],[Human]],Table1[[#This Row],[Pig]]),OR(ISNUMBER(FIND("gastro",C1536)),ISNUMBER(FIND("intesti",C1536)),ISNUMBER(FIND("stomach",C1536))),"NA")</f>
        <v>1</v>
      </c>
      <c r="AX1536" t="b">
        <f>IF(OR(Table1[[#This Row],[Rodents]],Table1[[#This Row],[Human]],Table1[[#This Row],[Pig]]),NOT(OR(AQ1536,AR1536,AS1536,AT1536,AU1536,AV1536,AW1536)),"NA")</f>
        <v>0</v>
      </c>
      <c r="AY1536" t="b">
        <f>OR(ISNUMBER(FIND("SWCNT",C1536)),ISNUMBER(FIND("SWNT",C1536)),ISNUMBER(FIND("single-wall",C1536)),ISNUMBER(FIND("single wall",C1536)),ISNUMBER(FIND("Single wall",C1536)),ISNUMBER(FIND("Single-wall",C1536)),ISNUMBER(FIND("SWCNT",B1536)),ISNUMBER(FIND("SWNT",B1536)),ISNUMBER(FIND("single-wall",B1536)),ISNUMBER(FIND("single wall",B1536)),ISNUMBER(FIND("Single-wall",B1536)),ISNUMBER(FIND("Single wall",B1536)))</f>
        <v>0</v>
      </c>
      <c r="AZ1536" t="b">
        <f>OR(ISNUMBER(FIND("MWCNT",C1536)),ISNUMBER(FIND("MWNT",C1536)),ISNUMBER(FIND("multi-wall",C1536)),ISNUMBER(FIND("multi wall",C1536)),ISNUMBER(FIND("multiwall",C1536)),ISNUMBER(FIND("Multi-wall",C1536)),ISNUMBER(FIND("Multi wall",C1536)),ISNUMBER(FIND("Multiwall",C1536)),ISNUMBER(FIND("MWCNT",B1536)),ISNUMBER(FIND("MWNT",B1536)),ISNUMBER(FIND("multi-wall",B1536)),ISNUMBER(FIND("multi wall",B1536)),ISNUMBER(FIND("multiwall",B1536)),ISNUMBER(FIND("Multi-wall",B1536)),ISNUMBER(FIND("Multi wall",B1536)),ISNUMBER(FIND("Multiwall",B1536)),ISNUMBER(FIND("Double-wall",B1536)),ISNUMBER(FIND("Double wall",B1536)),ISNUMBER(FIND("Doublewall",B1536)),ISNUMBER(FIND("double-wall",B1536)),ISNUMBER(FIND("double wall",B1536)),ISNUMBER(FIND("doublewall",B1536)))</f>
        <v>1</v>
      </c>
      <c r="BA1536" t="b">
        <f>AND(Table1[[#This Row],[SWCNT]],Table1[[#This Row],[MWCNT]])</f>
        <v>0</v>
      </c>
      <c r="BB1536" t="b">
        <f>IF(Table1[[#This Row],[SWCNT]]=TRUE,FALSE,IF(Table1[[#This Row],[MWCNT]]=TRUE,FALSE,TRUE))</f>
        <v>0</v>
      </c>
      <c r="BC1536" s="18"/>
    </row>
    <row r="1537" spans="1:55" ht="185">
      <c r="A1537" t="s">
        <v>3162</v>
      </c>
      <c r="B1537" s="2" t="s">
        <v>3167</v>
      </c>
      <c r="C1537" s="16" t="s">
        <v>3172</v>
      </c>
      <c r="D1537" s="17" t="s">
        <v>1135</v>
      </c>
      <c r="E1537" s="2">
        <v>2015</v>
      </c>
      <c r="F1537" t="b">
        <f>OR(ISNUMBER(FIND("cytotoxic",C1537)),ISNUMBER(FIND("Cytotoxic",C1537)),ISNUMBER(FIND("cellular toxicity",C1537)),ISNUMBER(FIND("cell death",C1537)),ISNUMBER(FIND("viable",C1537)),ISNUMBER(FIND("phytotoxic",C1537)),ISNUMBER(FIND("acute toxicity",C1537)),ISNUMBER(FIND("MTT",C1537)),ISNUMBER(FIND("survival",C1537)),ISNUMBER(FIND("prolifer",C1537)),ISNUMBER(FIND("apoptosis",C1537)),ISNUMBER(FIND("neurotoxic",C1537)),ISNUMBER(FIND("  lysis ",C1537)),ISNUMBER(FIND("necrosis",C1537)),ISNUMBER(FIND("cellular death",C1537))*3,ISNUMBER(FIND("LDH",C1537)),ISNUMBER(FIND("Acute toxicity",C1537)))</f>
        <v>1</v>
      </c>
      <c r="G1537" t="b">
        <f>OR(ISNUMBER(FIND("genotoxic",C1537)),ISNUMBER(FIND("genotoxicity",C1537)),ISNUMBER(FIND("DNA damage",C1537)),ISNUMBER(FIND("DNA",C1537)),ISNUMBER(FIND("RNA",C1537)),ISNUMBER(FIND("mesothelioma",C1537)),ISNUMBER(FIND("carcino",C1537)),ISNUMBER(FIND("mutagen",C1537)),ISNUMBER(FIND("genetic",C1537)))</f>
        <v>0</v>
      </c>
      <c r="H1537" t="b">
        <f>OR(ISNUMBER(FIND("inflammatory",C1537)),ISNUMBER(FIND("inflamm",C1537)))</f>
        <v>0</v>
      </c>
      <c r="I1537" t="b">
        <f>OR(ISNUMBER(FIND("immune",C1537)),ISNUMBER(FIND("immunological",C1537)),ISNUMBER(FIND("interleuk",C1537)),ISNUMBER(FIND("platelet activation",C1537)),ISNUMBER(FIND("monocyte",C1537)),ISNUMBER(FIND("leukocyte",C1537)),ISNUMBER(FIND("cytokine",C1537)),ISNUMBER(FIND("CD4",C1537)),ISNUMBER(FIND("CD8",C1537)),ISNUMBER(FIND("T-cell",C1537)))</f>
        <v>0</v>
      </c>
      <c r="J1537" t="b">
        <f>OR(ISNUMBER(FIND("reactive oxygen",C1537)),ISNUMBER(FIND("ROS",C1537)),ISNUMBER(FIND("free radical",C1537)),ISNUMBER(FIND("oxidative stress",C1537)),ISNUMBER(FIND("peroxid",C1537)),ISNUMBER(FIND("oxidative",C1537)),ISNUMBER(FIND("antioxid",C1537)))</f>
        <v>0</v>
      </c>
      <c r="K1537" t="b">
        <f>OR(ISNUMBER(FIND("autophag",C1537)))</f>
        <v>0</v>
      </c>
      <c r="L1537" t="b">
        <f>OR(ISNUMBER(FIND("morpholog",C1537)))</f>
        <v>1</v>
      </c>
      <c r="M1537" t="b">
        <f>OR(ISNUMBER(FIND("fibrosis",C1537)),ISNUMBER(FIND("Fibrosis",C1537)),ISNUMBER(FIND("fibrot",C1537)))</f>
        <v>0</v>
      </c>
      <c r="N1537" t="b">
        <f>OR(ISNUMBER(FIND("offspring",C1537)),ISNUMBER(FIND("Parental",C1537)),ISNUMBER(FIND("parental",C1537)),ISNUMBER(FIND("germline",C1537)),ISNUMBER(FIND("reproduc",C1537)),ISNUMBER(FIND("embryo",C1537)))</f>
        <v>0</v>
      </c>
      <c r="O1537" t="b">
        <f>OR(ISNUMBER(FIND("metabol",C1537)),ISNUMBER(FIND("Metabol",C1537)),ISNUMBER(FIND("digest",C1537)),ISNUMBER(FIND("mitochon",C1537)))</f>
        <v>1</v>
      </c>
      <c r="P1537" t="b">
        <f>OR(ISNUMBER(FIND("ecotox",C1537)),ISNUMBER(FIND("Ecotox",B1537)),ISNUMBER(FIND("ecotox",B1537)),ISNUMBER(FIND("Ecotox",C1537)))</f>
        <v>0</v>
      </c>
      <c r="Q1537" t="b">
        <f>OR(ISNUMBER(FIND("Bioaccum",C1537)),ISNUMBER(FIND("bioaccum",C1537)),ISNUMBER(FIND("accum",C1537)))</f>
        <v>0</v>
      </c>
      <c r="R1537" t="b">
        <f>OR(ISNUMBER(FIND("Occupation",C1537)),ISNUMBER(FIND("occupation",C1537)),ISNUMBER(FIND("worker",C1537)),ISNUMBER(FIND("workforce",C1537)))</f>
        <v>0</v>
      </c>
      <c r="S1537" t="b">
        <f>NOT(OR(F1537,G1537,H1537,I1537,J1537,K1537,L1537,M1537,N1537,O1537,P1537,Q1537,R1537))</f>
        <v>0</v>
      </c>
      <c r="U1537" t="b">
        <f>OR(Table1[[#This Row],[Inflammation]],Table1[[#This Row],[Immune]])</f>
        <v>0</v>
      </c>
      <c r="V1537" t="str">
        <f>IF(OR(Table1[[#This Row],[Rodents]],Table1[[#This Row],[Human]],Table1[[#This Row],[Pig]]),OR(ISNUMBER(FIND("intratrach",C1537)),ISNUMBER(FIND("nasal ",C1537)),ISNUMBER(FIND("instill",C1537))),"NA")</f>
        <v>NA</v>
      </c>
      <c r="W1537" t="str">
        <f>IF(OR(Table1[[#This Row],[Rodents]],Table1[[#This Row],[Human]],Table1[[#This Row],[Pig]]),OR(ISNUMBER(FIND("dermal",C1537)),ISNUMBER(FIND("skin ",C1537))),"NA")</f>
        <v>NA</v>
      </c>
      <c r="X1537" t="str">
        <f>IF(OR(Table1[[#This Row],[Rodents]],Table1[[#This Row],[Human]],Table1[[#This Row],[Pig]]),OR(ISNUMBER(FIND("injected",C1537)),ISNUMBER(FIND("periton",C1537)),ISNUMBER(FIND("intrascrot",C1537))),"NA")</f>
        <v>NA</v>
      </c>
      <c r="Y1537" t="str">
        <f>IF(OR(Table1[[#This Row],[Rodents]],Table1[[#This Row],[Human]],Table1[[#This Row],[Pig]]),NOT(OR(Table1[[#This Row],[Inhaled/Intratracheal/intranasal]],Table1[[#This Row],[Dermal]],Table1[[#This Row],[Injected]])),"NA")</f>
        <v>NA</v>
      </c>
      <c r="AA1537" t="b">
        <f>OR(ISNUMBER(FIND("fish ",C1537)),ISNUMBER(FIND("Fish ",C1537)),ISNUMBER(FIND("aquatic",C1537)),ISNUMBER(FIND("daphnids",C1537)),ISNUMBER(FIND("Carcinus maenas",C1537)),ISNUMBER(FIND("Daphnia",C1537)),ISNUMBER(FIND("Ruditapes philippinarum",C1537)),ISNUMBER(FIND("daphnia",C1537)),ISNUMBER(FIND("marine",C1537)),ISNUMBER(FIND("mussel",C1537)),ISNUMBER(FIND("algae",C1537)),ISNUMBER(FIND("Donax faba",C1537)),ISNUMBER(FIND("estuarine",C1537)),ISNUMBER(FIND("snail",C1537)),ISNUMBER(FIND("Prorocentrum donghaiense",C1537)) )</f>
        <v>1</v>
      </c>
      <c r="AB1537" t="b">
        <f>OR(ISNUMBER(FIND(" rat ",C1537)),ISNUMBER(FIND(" rats ",C1537)),ISNUMBER(FIND(" Rats ",C1537)),ISNUMBER(FIND(" Rat ",C1537)),ISNUMBER(FIND(" rat.",C1537)),ISNUMBER(FIND(" rats.",C1537)),ISNUMBER(FIND("mouse",C1537)),ISNUMBER(FIND("mice",C1537)), ISNUMBER(FIND(" Mice",C1537)))</f>
        <v>0</v>
      </c>
      <c r="AC1537" t="b">
        <f>OR(ISNUMBER(FIND(" cell ",C1537)),ISNUMBER(FIND("fibroblast",C1537)),ISNUMBER(FIND("macrophage",C1537)),ISNUMBER(FIND("epithelial",C1537)),ISNUMBER(FIND("endothelial",C1537)),ISNUMBER(FIND("neuron",C1537)),ISNUMBER(FIND(" cells ",C1537)),ISNUMBER(FIND("RBC",C1537)),ISNUMBER(FIND("mitochond",C1537)),ISNUMBER(FIND("adipocyte",C1537)),ISNUMBER(FIND("osteo",C1537)),ISNUMBER(FIND("keratin",C1537)),ISNUMBER(FIND(" cell's ",C1537)),ISNUMBER(FIND("eukary",C1537)),ISNUMBER(FIND("sperm",C1537)))</f>
        <v>1</v>
      </c>
      <c r="AD1537" t="b">
        <f>OR(ISNUMBER(FIND("human",B1537)),ISNUMBER(FIND("workers",B1537)),ISNUMBER(FIND("workforces",B1537)),ISNUMBER(FIND("occupational",B1537)),ISNUMBER(FIND("Case report",B1537)),ISNUMBER(FIND("Workplaces",B1537)),ISNUMBER(FIND("worker",B1537)))</f>
        <v>0</v>
      </c>
      <c r="AE1537" t="b">
        <f>OR(ISNUMBER(FIND(" plant ",C1537)),ISNUMBER(FIND("Plant ",C1537)),ISNUMBER(FIND("tomato",C1537)),ISNUMBER(FIND("plants",C1537)),ISNUMBER(FIND("Plants",C1537)),ISNUMBER(FIND("algae",C1537)),ISNUMBER(FIND("lettuce",C1537)),ISNUMBER(FIND("green gram sprouts ",C1537)),ISNUMBER(FIND("Cucurbita pepo",C1537)),ISNUMBER(FIND("bean ",C1537)),ISNUMBER(FIND("chloroplast",C1537)),ISNUMBER(FIND("chlorophyll",C1537)),ISNUMBER(FIND("seedling",C1537)),ISNUMBER(FIND("canola",C1537)),ISNUMBER(FIND("shoot",C1537)),ISNUMBER(FIND("photosynthes",C1537)),ISNUMBER(FIND(" leaves ",C1537)),,ISNUMBER(FIND("agriculture",C1537)),ISNUMBER(FIND(" crops ",C1537)))</f>
        <v>0</v>
      </c>
      <c r="AF1537" t="b">
        <f>OR(ISNUMBER(FIND("bacteria",C1537)),ISNUMBER(FIND("Bacteria",C1537)),ISNUMBER(FIND("Bacterium",C1537)),ISNUMBER(FIND("bacterium",C1537)),ISNUMBER(FIND(" coli ",C1537)))</f>
        <v>0</v>
      </c>
      <c r="AG1537" t="b">
        <f>OR(ISNUMBER(FIND("fungi",C1537)),ISNUMBER(FIND("Fungi",C1537)),ISNUMBER(FIND("fungus",C1537)),ISNUMBER(FIND("Fungus",C1537)),ISNUMBER(FIND("mushroom",C1537)),ISNUMBER(FIND("Mushroom",C1537)),ISNUMBER(FIND(" mold ",C1537)))</f>
        <v>0</v>
      </c>
      <c r="AH1537" t="b">
        <f>OR(ISNUMBER(FIND("Pig ",C1537)),ISNUMBER(FIND("pig ",C1537)),ISNUMBER(FIND("Pigs ",C1537)),ISNUMBER(FIND("pigs ",C1537)))</f>
        <v>0</v>
      </c>
      <c r="AI1537" t="b">
        <f>OR(ISNUMBER(FIND(" C. elegans",C1537)),ISNUMBER(FIND("Caenorhabditis elegans",C1537)),ISNUMBER(FIND("earthworms",C1537)),ISNUMBER(FIND(" Ficopomatus enigmaticus",C1537)),ISNUMBER(FIND("larva",C1537)),ISNUMBER(FIND("Lumbriculus variegatus",C1537)),ISNUMBER(FIND("nematode",C1537)))</f>
        <v>0</v>
      </c>
      <c r="AJ1537" t="b">
        <f>NOT(OR(AA1537,AB1537,AC1537,AD1537,AE1537,AF1537,AG1537,AH1537,AI1537))</f>
        <v>0</v>
      </c>
      <c r="AL1537" t="b">
        <f>OR(AA1537,AB1537,AD1537,AE1537,AF1537,AG1537,AH1537,AI1537)</f>
        <v>1</v>
      </c>
      <c r="AM1537" t="b">
        <f>IF(Table1[[#This Row],[In vivo?]],IF(Table1[[#This Row],[Cell]],FALSE,TRUE),FALSE)</f>
        <v>0</v>
      </c>
      <c r="AN1537" t="b">
        <f>AND(AC1537,AL1537)</f>
        <v>1</v>
      </c>
      <c r="AO1537" t="b">
        <f>IF(Table1[[#This Row],[Cell]],IF(Table1[[#This Row],[In vivo?]],FALSE,TRUE),FALSE)</f>
        <v>0</v>
      </c>
      <c r="AP1537" t="b">
        <f>NOT(OR(Table1[[#This Row],[In vivo?]],Table1[[#This Row],[Only in Cell]]))</f>
        <v>0</v>
      </c>
      <c r="AQ1537" t="str">
        <f>IF(OR(Table1[[#This Row],[Rodents]],Table1[[#This Row],[Human]],Table1[[#This Row],[Pig]]),OR(ISNUMBER(FIND("pulmonary",C1537)),ISNUMBER(FIND("lung",C1537))),"NA")</f>
        <v>NA</v>
      </c>
      <c r="AR1537" t="str">
        <f>IF(OR(Table1[[#This Row],[Rodents]],Table1[[#This Row],[Human]],Table1[[#This Row],[Pig]]),OR(ISNUMBER(FIND("skin",C1537)),ISNUMBER(FIND("dermal",C1537))),"NA")</f>
        <v>NA</v>
      </c>
      <c r="AS1537" t="str">
        <f>IF(OR(Table1[[#This Row],[Rodents]],Table1[[#This Row],[Human]],Table1[[#This Row],[Pig]]),OR(ISNUMBER(FIND("liver",C1537)),ISNUMBER(FIND("hepat",C1537))),"NA")</f>
        <v>NA</v>
      </c>
      <c r="AT1537" t="str">
        <f>IF(OR(Table1[[#This Row],[Rodents]],Table1[[#This Row],[Human]],Table1[[#This Row],[Pig]]),OR(ISNUMBER(FIND("kidney",C1537)),ISNUMBER(FIND("neph",C1537))),"NA")</f>
        <v>NA</v>
      </c>
      <c r="AU1537" t="str">
        <f>IF(OR(Table1[[#This Row],[Rodents]],Table1[[#This Row],[Human]],Table1[[#This Row],[Pig]]),OR(ISNUMBER(FIND("brain",C1537)),ISNUMBER(FIND("neur",C1537)),ISNUMBER(FIND("nerv",C1537))),"NA")</f>
        <v>NA</v>
      </c>
      <c r="AV1537" t="str">
        <f>IF(OR(Table1[[#This Row],[Rodents]],Table1[[#This Row],[Human]],Table1[[#This Row],[Pig]]),OR(ISNUMBER(FIND("heart",C1537)),ISNUMBER(FIND("cardi",C1537))),"NA")</f>
        <v>NA</v>
      </c>
      <c r="AW1537" t="str">
        <f>IF(OR(Table1[[#This Row],[Rodents]],Table1[[#This Row],[Human]],Table1[[#This Row],[Pig]]),OR(ISNUMBER(FIND("gastro",C1537)),ISNUMBER(FIND("intesti",C1537)),ISNUMBER(FIND("stomach",C1537))),"NA")</f>
        <v>NA</v>
      </c>
      <c r="AX1537" t="str">
        <f>IF(OR(Table1[[#This Row],[Rodents]],Table1[[#This Row],[Human]],Table1[[#This Row],[Pig]]),NOT(OR(AQ1537,AR1537,AS1537,AT1537,AU1537,AV1537,AW1537)),"NA")</f>
        <v>NA</v>
      </c>
      <c r="AY1537" t="b">
        <f>OR(ISNUMBER(FIND("SWCNT",C1537)),ISNUMBER(FIND("SWNT",C1537)),ISNUMBER(FIND("single-wall",C1537)),ISNUMBER(FIND("single wall",C1537)),ISNUMBER(FIND("Single wall",C1537)),ISNUMBER(FIND("Single-wall",C1537)),ISNUMBER(FIND("SWCNT",B1537)),ISNUMBER(FIND("SWNT",B1537)),ISNUMBER(FIND("single-wall",B1537)),ISNUMBER(FIND("single wall",B1537)),ISNUMBER(FIND("Single-wall",B1537)),ISNUMBER(FIND("Single wall",B1537)))</f>
        <v>0</v>
      </c>
      <c r="AZ1537" t="b">
        <f>OR(ISNUMBER(FIND("MWCNT",C1537)),ISNUMBER(FIND("MWNT",C1537)),ISNUMBER(FIND("multi-wall",C1537)),ISNUMBER(FIND("multi wall",C1537)),ISNUMBER(FIND("multiwall",C1537)),ISNUMBER(FIND("Multi-wall",C1537)),ISNUMBER(FIND("Multi wall",C1537)),ISNUMBER(FIND("Multiwall",C1537)),ISNUMBER(FIND("MWCNT",B1537)),ISNUMBER(FIND("MWNT",B1537)),ISNUMBER(FIND("multi-wall",B1537)),ISNUMBER(FIND("multi wall",B1537)),ISNUMBER(FIND("multiwall",B1537)),ISNUMBER(FIND("Multi-wall",B1537)),ISNUMBER(FIND("Multi wall",B1537)),ISNUMBER(FIND("Multiwall",B1537)),ISNUMBER(FIND("Double-wall",B1537)),ISNUMBER(FIND("Double wall",B1537)),ISNUMBER(FIND("Doublewall",B1537)),ISNUMBER(FIND("double-wall",B1537)),ISNUMBER(FIND("double wall",B1537)),ISNUMBER(FIND("doublewall",B1537)))</f>
        <v>1</v>
      </c>
      <c r="BA1537" t="b">
        <f>AND(Table1[[#This Row],[SWCNT]],Table1[[#This Row],[MWCNT]])</f>
        <v>0</v>
      </c>
      <c r="BB1537" t="b">
        <f>IF(Table1[[#This Row],[SWCNT]]=TRUE,FALSE,IF(Table1[[#This Row],[MWCNT]]=TRUE,FALSE,TRUE))</f>
        <v>0</v>
      </c>
      <c r="BC1537" s="18"/>
    </row>
    <row r="1538" spans="1:55" ht="240.5">
      <c r="A1538" t="s">
        <v>3163</v>
      </c>
      <c r="B1538" s="2" t="s">
        <v>3168</v>
      </c>
      <c r="C1538" s="16" t="s">
        <v>3173</v>
      </c>
      <c r="D1538" s="17" t="s">
        <v>30</v>
      </c>
      <c r="E1538" s="2">
        <v>2015</v>
      </c>
      <c r="F1538" t="b">
        <f>OR(ISNUMBER(FIND("cytotoxic",C1538)),ISNUMBER(FIND("Cytotoxic",C1538)),ISNUMBER(FIND("cellular toxicity",C1538)),ISNUMBER(FIND("cell death",C1538)),ISNUMBER(FIND("viable",C1538)),ISNUMBER(FIND("phytotoxic",C1538)),ISNUMBER(FIND("acute toxicity",C1538)),ISNUMBER(FIND("MTT",C1538)),ISNUMBER(FIND("survival",C1538)),ISNUMBER(FIND("prolifer",C1538)),ISNUMBER(FIND("apoptosis",C1538)),ISNUMBER(FIND("neurotoxic",C1538)),ISNUMBER(FIND("  lysis ",C1538)),ISNUMBER(FIND("necrosis",C1538)),ISNUMBER(FIND("cellular death",C1538))*3,ISNUMBER(FIND("LDH",C1538)),ISNUMBER(FIND("Acute toxicity",C1538)))</f>
        <v>0</v>
      </c>
      <c r="G1538" t="b">
        <f>OR(ISNUMBER(FIND("genotoxic",C1538)),ISNUMBER(FIND("genotoxicity",C1538)),ISNUMBER(FIND("DNA damage",C1538)),ISNUMBER(FIND("DNA",C1538)),ISNUMBER(FIND("RNA",C1538)),ISNUMBER(FIND("mesothelioma",C1538)),ISNUMBER(FIND("carcino",C1538)),ISNUMBER(FIND("mutagen",C1538)),ISNUMBER(FIND("genetic",C1538)))</f>
        <v>0</v>
      </c>
      <c r="H1538" t="b">
        <f>OR(ISNUMBER(FIND("inflammatory",C1538)),ISNUMBER(FIND("inflamm",C1538)))</f>
        <v>0</v>
      </c>
      <c r="I1538" t="b">
        <f>OR(ISNUMBER(FIND("immune",C1538)),ISNUMBER(FIND("immunological",C1538)),ISNUMBER(FIND("interleuk",C1538)),ISNUMBER(FIND("platelet activation",C1538)),ISNUMBER(FIND("monocyte",C1538)),ISNUMBER(FIND("leukocyte",C1538)),ISNUMBER(FIND("cytokine",C1538)),ISNUMBER(FIND("CD4",C1538)),ISNUMBER(FIND("CD8",C1538)),ISNUMBER(FIND("T-cell",C1538)))</f>
        <v>0</v>
      </c>
      <c r="J1538" t="b">
        <f>OR(ISNUMBER(FIND("reactive oxygen",C1538)),ISNUMBER(FIND("ROS",C1538)),ISNUMBER(FIND("free radical",C1538)),ISNUMBER(FIND("oxidative stress",C1538)),ISNUMBER(FIND("peroxid",C1538)),ISNUMBER(FIND("oxidative",C1538)),ISNUMBER(FIND("antioxid",C1538)))</f>
        <v>1</v>
      </c>
      <c r="K1538" t="b">
        <f>OR(ISNUMBER(FIND("autophag",C1538)))</f>
        <v>0</v>
      </c>
      <c r="L1538" t="b">
        <f>OR(ISNUMBER(FIND("morpholog",C1538)))</f>
        <v>0</v>
      </c>
      <c r="M1538" t="b">
        <f>OR(ISNUMBER(FIND("fibrosis",C1538)),ISNUMBER(FIND("Fibrosis",C1538)),ISNUMBER(FIND("fibrot",C1538)))</f>
        <v>0</v>
      </c>
      <c r="N1538" t="b">
        <f>OR(ISNUMBER(FIND("offspring",C1538)),ISNUMBER(FIND("Parental",C1538)),ISNUMBER(FIND("parental",C1538)),ISNUMBER(FIND("germline",C1538)),ISNUMBER(FIND("reproduc",C1538)),ISNUMBER(FIND("embryo",C1538)))</f>
        <v>0</v>
      </c>
      <c r="O1538" t="b">
        <f>OR(ISNUMBER(FIND("metabol",C1538)),ISNUMBER(FIND("Metabol",C1538)),ISNUMBER(FIND("digest",C1538)),ISNUMBER(FIND("mitochon",C1538)))</f>
        <v>0</v>
      </c>
      <c r="P1538" t="b">
        <f>OR(ISNUMBER(FIND("ecotox",C1538)),ISNUMBER(FIND("Ecotox",B1538)),ISNUMBER(FIND("ecotox",B1538)),ISNUMBER(FIND("Ecotox",C1538)))</f>
        <v>0</v>
      </c>
      <c r="Q1538" t="b">
        <f>OR(ISNUMBER(FIND("Bioaccum",C1538)),ISNUMBER(FIND("bioaccum",C1538)),ISNUMBER(FIND("accum",C1538)))</f>
        <v>1</v>
      </c>
      <c r="R1538" t="b">
        <f>OR(ISNUMBER(FIND("Occupation",C1538)),ISNUMBER(FIND("occupation",C1538)),ISNUMBER(FIND("worker",C1538)),ISNUMBER(FIND("workforce",C1538)))</f>
        <v>0</v>
      </c>
      <c r="S1538" t="b">
        <f>NOT(OR(F1538,G1538,H1538,I1538,J1538,K1538,L1538,M1538,N1538,O1538,P1538,Q1538,R1538))</f>
        <v>0</v>
      </c>
      <c r="U1538" t="b">
        <f>OR(Table1[[#This Row],[Inflammation]],Table1[[#This Row],[Immune]])</f>
        <v>0</v>
      </c>
      <c r="V1538" t="str">
        <f>IF(OR(Table1[[#This Row],[Rodents]],Table1[[#This Row],[Human]],Table1[[#This Row],[Pig]]),OR(ISNUMBER(FIND("intratrach",C1538)),ISNUMBER(FIND("nasal ",C1538)),ISNUMBER(FIND("instill",C1538))),"NA")</f>
        <v>NA</v>
      </c>
      <c r="W1538" t="str">
        <f>IF(OR(Table1[[#This Row],[Rodents]],Table1[[#This Row],[Human]],Table1[[#This Row],[Pig]]),OR(ISNUMBER(FIND("dermal",C1538)),ISNUMBER(FIND("skin ",C1538))),"NA")</f>
        <v>NA</v>
      </c>
      <c r="X1538" t="str">
        <f>IF(OR(Table1[[#This Row],[Rodents]],Table1[[#This Row],[Human]],Table1[[#This Row],[Pig]]),OR(ISNUMBER(FIND("injected",C1538)),ISNUMBER(FIND("periton",C1538)),ISNUMBER(FIND("intrascrot",C1538))),"NA")</f>
        <v>NA</v>
      </c>
      <c r="Y1538" t="str">
        <f>IF(OR(Table1[[#This Row],[Rodents]],Table1[[#This Row],[Human]],Table1[[#This Row],[Pig]]),NOT(OR(Table1[[#This Row],[Inhaled/Intratracheal/intranasal]],Table1[[#This Row],[Dermal]],Table1[[#This Row],[Injected]])),"NA")</f>
        <v>NA</v>
      </c>
      <c r="AA1538" t="b">
        <f>OR(ISNUMBER(FIND("fish ",C1538)),ISNUMBER(FIND("Fish ",C1538)),ISNUMBER(FIND("aquatic",C1538)),ISNUMBER(FIND("daphnids",C1538)),ISNUMBER(FIND("Carcinus maenas",C1538)),ISNUMBER(FIND("Daphnia",C1538)),ISNUMBER(FIND("Ruditapes philippinarum",C1538)),ISNUMBER(FIND("daphnia",C1538)),ISNUMBER(FIND("marine",C1538)),ISNUMBER(FIND("mussel",C1538)),ISNUMBER(FIND("algae",C1538)),ISNUMBER(FIND("Donax faba",C1538)),ISNUMBER(FIND("estuarine",C1538)),ISNUMBER(FIND("snail",C1538)),ISNUMBER(FIND("Prorocentrum donghaiense",C1538)) )</f>
        <v>1</v>
      </c>
      <c r="AB1538" t="b">
        <f>OR(ISNUMBER(FIND(" rat ",C1538)),ISNUMBER(FIND(" rats ",C1538)),ISNUMBER(FIND(" Rats ",C1538)),ISNUMBER(FIND(" Rat ",C1538)),ISNUMBER(FIND(" rat.",C1538)),ISNUMBER(FIND(" rats.",C1538)),ISNUMBER(FIND("mouse",C1538)),ISNUMBER(FIND("mice",C1538)), ISNUMBER(FIND(" Mice",C1538)))</f>
        <v>0</v>
      </c>
      <c r="AC1538" t="b">
        <f>OR(ISNUMBER(FIND(" cell ",C1538)),ISNUMBER(FIND("fibroblast",C1538)),ISNUMBER(FIND("macrophage",C1538)),ISNUMBER(FIND("epithelial",C1538)),ISNUMBER(FIND("endothelial",C1538)),ISNUMBER(FIND("neuron",C1538)),ISNUMBER(FIND(" cells ",C1538)),ISNUMBER(FIND("RBC",C1538)),ISNUMBER(FIND("mitochond",C1538)),ISNUMBER(FIND("adipocyte",C1538)),ISNUMBER(FIND("osteo",C1538)),ISNUMBER(FIND("keratin",C1538)),ISNUMBER(FIND(" cell's ",C1538)),ISNUMBER(FIND("eukary",C1538)),ISNUMBER(FIND("sperm",C1538)))</f>
        <v>0</v>
      </c>
      <c r="AD1538" t="b">
        <f>OR(ISNUMBER(FIND("human",B1538)),ISNUMBER(FIND("workers",B1538)),ISNUMBER(FIND("workforces",B1538)),ISNUMBER(FIND("occupational",B1538)),ISNUMBER(FIND("Case report",B1538)),ISNUMBER(FIND("Workplaces",B1538)),ISNUMBER(FIND("worker",B1538)))</f>
        <v>0</v>
      </c>
      <c r="AE1538" t="b">
        <f>OR(ISNUMBER(FIND(" plant ",C1538)),ISNUMBER(FIND("Plant ",C1538)),ISNUMBER(FIND("tomato",C1538)),ISNUMBER(FIND("plants",C1538)),ISNUMBER(FIND("Plants",C1538)),ISNUMBER(FIND("algae",C1538)),ISNUMBER(FIND("lettuce",C1538)),ISNUMBER(FIND("green gram sprouts ",C1538)),ISNUMBER(FIND("Cucurbita pepo",C1538)),ISNUMBER(FIND("bean ",C1538)),ISNUMBER(FIND("chloroplast",C1538)),ISNUMBER(FIND("chlorophyll",C1538)),ISNUMBER(FIND("seedling",C1538)),ISNUMBER(FIND("canola",C1538)),ISNUMBER(FIND("shoot",C1538)),ISNUMBER(FIND("photosynthes",C1538)),ISNUMBER(FIND(" leaves ",C1538)),,ISNUMBER(FIND("agriculture",C1538)),ISNUMBER(FIND(" crops ",C1538)))</f>
        <v>0</v>
      </c>
      <c r="AF1538" t="b">
        <f>OR(ISNUMBER(FIND("bacteria",C1538)),ISNUMBER(FIND("Bacteria",C1538)),ISNUMBER(FIND("Bacterium",C1538)),ISNUMBER(FIND("bacterium",C1538)),ISNUMBER(FIND(" coli ",C1538)))</f>
        <v>0</v>
      </c>
      <c r="AG1538" t="b">
        <f>OR(ISNUMBER(FIND("fungi",C1538)),ISNUMBER(FIND("Fungi",C1538)),ISNUMBER(FIND("fungus",C1538)),ISNUMBER(FIND("Fungus",C1538)),ISNUMBER(FIND("mushroom",C1538)),ISNUMBER(FIND("Mushroom",C1538)),ISNUMBER(FIND(" mold ",C1538)))</f>
        <v>0</v>
      </c>
      <c r="AH1538" t="b">
        <f>OR(ISNUMBER(FIND("Pig ",C1538)),ISNUMBER(FIND("pig ",C1538)),ISNUMBER(FIND("Pigs ",C1538)),ISNUMBER(FIND("pigs ",C1538)))</f>
        <v>0</v>
      </c>
      <c r="AI1538" t="b">
        <f>OR(ISNUMBER(FIND(" C. elegans",C1538)),ISNUMBER(FIND("Caenorhabditis elegans",C1538)),ISNUMBER(FIND("earthworms",C1538)),ISNUMBER(FIND(" Ficopomatus enigmaticus",C1538)),ISNUMBER(FIND("larva",C1538)),ISNUMBER(FIND("Lumbriculus variegatus",C1538)),ISNUMBER(FIND("nematode",C1538)))</f>
        <v>0</v>
      </c>
      <c r="AJ1538" t="b">
        <f>NOT(OR(AA1538,AB1538,AC1538,AD1538,AE1538,AF1538,AG1538,AH1538,AI1538))</f>
        <v>0</v>
      </c>
      <c r="AL1538" t="b">
        <f>OR(AA1538,AB1538,AD1538,AE1538,AF1538,AG1538,AH1538,AI1538)</f>
        <v>1</v>
      </c>
      <c r="AM1538" t="b">
        <f>IF(Table1[[#This Row],[In vivo?]],IF(Table1[[#This Row],[Cell]],FALSE,TRUE),FALSE)</f>
        <v>1</v>
      </c>
      <c r="AN1538" t="b">
        <f>AND(AC1538,AL1538)</f>
        <v>0</v>
      </c>
      <c r="AO1538" t="b">
        <f>IF(Table1[[#This Row],[Cell]],IF(Table1[[#This Row],[In vivo?]],FALSE,TRUE),FALSE)</f>
        <v>0</v>
      </c>
      <c r="AP1538" t="b">
        <f>NOT(OR(Table1[[#This Row],[In vivo?]],Table1[[#This Row],[Only in Cell]]))</f>
        <v>0</v>
      </c>
      <c r="AQ1538" t="str">
        <f>IF(OR(Table1[[#This Row],[Rodents]],Table1[[#This Row],[Human]],Table1[[#This Row],[Pig]]),OR(ISNUMBER(FIND("pulmonary",C1538)),ISNUMBER(FIND("lung",C1538))),"NA")</f>
        <v>NA</v>
      </c>
      <c r="AR1538" t="str">
        <f>IF(OR(Table1[[#This Row],[Rodents]],Table1[[#This Row],[Human]],Table1[[#This Row],[Pig]]),OR(ISNUMBER(FIND("skin",C1538)),ISNUMBER(FIND("dermal",C1538))),"NA")</f>
        <v>NA</v>
      </c>
      <c r="AS1538" t="str">
        <f>IF(OR(Table1[[#This Row],[Rodents]],Table1[[#This Row],[Human]],Table1[[#This Row],[Pig]]),OR(ISNUMBER(FIND("liver",C1538)),ISNUMBER(FIND("hepat",C1538))),"NA")</f>
        <v>NA</v>
      </c>
      <c r="AT1538" t="str">
        <f>IF(OR(Table1[[#This Row],[Rodents]],Table1[[#This Row],[Human]],Table1[[#This Row],[Pig]]),OR(ISNUMBER(FIND("kidney",C1538)),ISNUMBER(FIND("neph",C1538))),"NA")</f>
        <v>NA</v>
      </c>
      <c r="AU1538" t="str">
        <f>IF(OR(Table1[[#This Row],[Rodents]],Table1[[#This Row],[Human]],Table1[[#This Row],[Pig]]),OR(ISNUMBER(FIND("brain",C1538)),ISNUMBER(FIND("neur",C1538)),ISNUMBER(FIND("nerv",C1538))),"NA")</f>
        <v>NA</v>
      </c>
      <c r="AV1538" t="str">
        <f>IF(OR(Table1[[#This Row],[Rodents]],Table1[[#This Row],[Human]],Table1[[#This Row],[Pig]]),OR(ISNUMBER(FIND("heart",C1538)),ISNUMBER(FIND("cardi",C1538))),"NA")</f>
        <v>NA</v>
      </c>
      <c r="AW1538" t="str">
        <f>IF(OR(Table1[[#This Row],[Rodents]],Table1[[#This Row],[Human]],Table1[[#This Row],[Pig]]),OR(ISNUMBER(FIND("gastro",C1538)),ISNUMBER(FIND("intesti",C1538)),ISNUMBER(FIND("stomach",C1538))),"NA")</f>
        <v>NA</v>
      </c>
      <c r="AX1538" t="str">
        <f>IF(OR(Table1[[#This Row],[Rodents]],Table1[[#This Row],[Human]],Table1[[#This Row],[Pig]]),NOT(OR(AQ1538,AR1538,AS1538,AT1538,AU1538,AV1538,AW1538)),"NA")</f>
        <v>NA</v>
      </c>
      <c r="AY1538" t="b">
        <f>OR(ISNUMBER(FIND("SWCNT",C1538)),ISNUMBER(FIND("SWNT",C1538)),ISNUMBER(FIND("single-wall",C1538)),ISNUMBER(FIND("single wall",C1538)),ISNUMBER(FIND("Single wall",C1538)),ISNUMBER(FIND("Single-wall",C1538)),ISNUMBER(FIND("SWCNT",B1538)),ISNUMBER(FIND("SWNT",B1538)),ISNUMBER(FIND("single-wall",B1538)),ISNUMBER(FIND("single wall",B1538)),ISNUMBER(FIND("Single-wall",B1538)),ISNUMBER(FIND("Single wall",B1538)))</f>
        <v>1</v>
      </c>
      <c r="AZ1538" t="b">
        <f>OR(ISNUMBER(FIND("MWCNT",C1538)),ISNUMBER(FIND("MWNT",C1538)),ISNUMBER(FIND("multi-wall",C1538)),ISNUMBER(FIND("multi wall",C1538)),ISNUMBER(FIND("multiwall",C1538)),ISNUMBER(FIND("Multi-wall",C1538)),ISNUMBER(FIND("Multi wall",C1538)),ISNUMBER(FIND("Multiwall",C1538)),ISNUMBER(FIND("MWCNT",B1538)),ISNUMBER(FIND("MWNT",B1538)),ISNUMBER(FIND("multi-wall",B1538)),ISNUMBER(FIND("multi wall",B1538)),ISNUMBER(FIND("multiwall",B1538)),ISNUMBER(FIND("Multi-wall",B1538)),ISNUMBER(FIND("Multi wall",B1538)),ISNUMBER(FIND("Multiwall",B1538)),ISNUMBER(FIND("Double-wall",B1538)),ISNUMBER(FIND("Double wall",B1538)),ISNUMBER(FIND("Doublewall",B1538)),ISNUMBER(FIND("double-wall",B1538)),ISNUMBER(FIND("double wall",B1538)),ISNUMBER(FIND("doublewall",B1538)))</f>
        <v>1</v>
      </c>
      <c r="BA1538" t="b">
        <f>AND(Table1[[#This Row],[SWCNT]],Table1[[#This Row],[MWCNT]])</f>
        <v>1</v>
      </c>
      <c r="BB1538" t="b">
        <f>IF(Table1[[#This Row],[SWCNT]]=TRUE,FALSE,IF(Table1[[#This Row],[MWCNT]]=TRUE,FALSE,TRUE))</f>
        <v>0</v>
      </c>
      <c r="BC1538" s="18"/>
    </row>
    <row r="1539" spans="1:55" ht="277.5">
      <c r="A1539" t="s">
        <v>3174</v>
      </c>
      <c r="B1539" s="2" t="s">
        <v>3178</v>
      </c>
      <c r="C1539" s="16" t="s">
        <v>3182</v>
      </c>
      <c r="D1539" s="17" t="s">
        <v>3186</v>
      </c>
      <c r="E1539" s="2">
        <v>2015</v>
      </c>
      <c r="F1539" t="b">
        <f>OR(ISNUMBER(FIND("cytotoxic",C1539)),ISNUMBER(FIND("Cytotoxic",C1539)),ISNUMBER(FIND("cellular toxicity",C1539)),ISNUMBER(FIND("cell death",C1539)),ISNUMBER(FIND("viable",C1539)),ISNUMBER(FIND("phytotoxic",C1539)),ISNUMBER(FIND("acute toxicity",C1539)),ISNUMBER(FIND("MTT",C1539)),ISNUMBER(FIND("survival",C1539)),ISNUMBER(FIND("prolifer",C1539)),ISNUMBER(FIND("apoptosis",C1539)),ISNUMBER(FIND("neurotoxic",C1539)),ISNUMBER(FIND("  lysis ",C1539)),ISNUMBER(FIND("necrosis",C1539)),ISNUMBER(FIND("cellular death",C1539))*3,ISNUMBER(FIND("LDH",C1539)),ISNUMBER(FIND("Acute toxicity",C1539)))</f>
        <v>1</v>
      </c>
      <c r="G1539" t="b">
        <f>OR(ISNUMBER(FIND("genotoxic",C1539)),ISNUMBER(FIND("genotoxicity",C1539)),ISNUMBER(FIND("DNA damage",C1539)),ISNUMBER(FIND("DNA",C1539)),ISNUMBER(FIND("RNA",C1539)),ISNUMBER(FIND("mesothelioma",C1539)),ISNUMBER(FIND("carcino",C1539)),ISNUMBER(FIND("mutagen",C1539)),ISNUMBER(FIND("genetic",C1539)))</f>
        <v>1</v>
      </c>
      <c r="H1539" t="b">
        <f>OR(ISNUMBER(FIND("inflammatory",C1539)),ISNUMBER(FIND("inflamm",C1539)))</f>
        <v>0</v>
      </c>
      <c r="I1539" t="b">
        <f>OR(ISNUMBER(FIND("immune",C1539)),ISNUMBER(FIND("immunological",C1539)),ISNUMBER(FIND("interleuk",C1539)),ISNUMBER(FIND("platelet activation",C1539)),ISNUMBER(FIND("monocyte",C1539)),ISNUMBER(FIND("leukocyte",C1539)),ISNUMBER(FIND("cytokine",C1539)),ISNUMBER(FIND("CD4",C1539)),ISNUMBER(FIND("CD8",C1539)),ISNUMBER(FIND("T-cell",C1539)))</f>
        <v>0</v>
      </c>
      <c r="J1539" t="b">
        <f>OR(ISNUMBER(FIND("reactive oxygen",C1539)),ISNUMBER(FIND("ROS",C1539)),ISNUMBER(FIND("free radical",C1539)),ISNUMBER(FIND("oxidative stress",C1539)),ISNUMBER(FIND("peroxid",C1539)),ISNUMBER(FIND("oxidative",C1539)),ISNUMBER(FIND("antioxid",C1539)))</f>
        <v>1</v>
      </c>
      <c r="K1539" t="b">
        <f>OR(ISNUMBER(FIND("autophag",C1539)))</f>
        <v>0</v>
      </c>
      <c r="L1539" t="b">
        <f>OR(ISNUMBER(FIND("morpholog",C1539)))</f>
        <v>0</v>
      </c>
      <c r="M1539" t="b">
        <f>OR(ISNUMBER(FIND("fibrosis",C1539)),ISNUMBER(FIND("Fibrosis",C1539)),ISNUMBER(FIND("fibrot",C1539)))</f>
        <v>0</v>
      </c>
      <c r="N1539" t="b">
        <f>OR(ISNUMBER(FIND("offspring",C1539)),ISNUMBER(FIND("Parental",C1539)),ISNUMBER(FIND("parental",C1539)),ISNUMBER(FIND("germline",C1539)),ISNUMBER(FIND("reproduc",C1539)),ISNUMBER(FIND("embryo",C1539)))</f>
        <v>0</v>
      </c>
      <c r="O1539" t="b">
        <f>OR(ISNUMBER(FIND("metabol",C1539)),ISNUMBER(FIND("Metabol",C1539)),ISNUMBER(FIND("digest",C1539)),ISNUMBER(FIND("mitochon",C1539)))</f>
        <v>0</v>
      </c>
      <c r="P1539" t="b">
        <f>OR(ISNUMBER(FIND("ecotox",C1539)),ISNUMBER(FIND("Ecotox",B1539)),ISNUMBER(FIND("ecotox",B1539)),ISNUMBER(FIND("Ecotox",C1539)))</f>
        <v>0</v>
      </c>
      <c r="Q1539" t="b">
        <f>OR(ISNUMBER(FIND("Bioaccum",C1539)),ISNUMBER(FIND("bioaccum",C1539)),ISNUMBER(FIND("accum",C1539)))</f>
        <v>0</v>
      </c>
      <c r="R1539" t="b">
        <f>OR(ISNUMBER(FIND("Occupation",C1539)),ISNUMBER(FIND("occupation",C1539)),ISNUMBER(FIND("worker",C1539)),ISNUMBER(FIND("workforce",C1539)))</f>
        <v>0</v>
      </c>
      <c r="S1539" t="b">
        <f>NOT(OR(F1539,G1539,H1539,I1539,J1539,K1539,L1539,M1539,N1539,O1539,P1539,Q1539,R1539))</f>
        <v>0</v>
      </c>
      <c r="U1539" t="b">
        <f>OR(Table1[[#This Row],[Inflammation]],Table1[[#This Row],[Immune]])</f>
        <v>0</v>
      </c>
      <c r="V1539" t="str">
        <f>IF(OR(Table1[[#This Row],[Rodents]],Table1[[#This Row],[Human]],Table1[[#This Row],[Pig]]),OR(ISNUMBER(FIND("intratrach",C1539)),ISNUMBER(FIND("nasal ",C1539)),ISNUMBER(FIND("instill",C1539))),"NA")</f>
        <v>NA</v>
      </c>
      <c r="W1539" t="str">
        <f>IF(OR(Table1[[#This Row],[Rodents]],Table1[[#This Row],[Human]],Table1[[#This Row],[Pig]]),OR(ISNUMBER(FIND("dermal",C1539)),ISNUMBER(FIND("skin ",C1539))),"NA")</f>
        <v>NA</v>
      </c>
      <c r="X1539" t="str">
        <f>IF(OR(Table1[[#This Row],[Rodents]],Table1[[#This Row],[Human]],Table1[[#This Row],[Pig]]),OR(ISNUMBER(FIND("injected",C1539)),ISNUMBER(FIND("periton",C1539)),ISNUMBER(FIND("intrascrot",C1539))),"NA")</f>
        <v>NA</v>
      </c>
      <c r="Y1539" t="str">
        <f>IF(OR(Table1[[#This Row],[Rodents]],Table1[[#This Row],[Human]],Table1[[#This Row],[Pig]]),NOT(OR(Table1[[#This Row],[Inhaled/Intratracheal/intranasal]],Table1[[#This Row],[Dermal]],Table1[[#This Row],[Injected]])),"NA")</f>
        <v>NA</v>
      </c>
      <c r="AA1539" t="b">
        <f>OR(ISNUMBER(FIND("fish ",C1539)),ISNUMBER(FIND("Fish ",C1539)),ISNUMBER(FIND("aquatic",C1539)),ISNUMBER(FIND("daphnids",C1539)),ISNUMBER(FIND("Carcinus maenas",C1539)),ISNUMBER(FIND("Daphnia",C1539)),ISNUMBER(FIND("Ruditapes philippinarum",C1539)),ISNUMBER(FIND("daphnia",C1539)),ISNUMBER(FIND("marine",C1539)),ISNUMBER(FIND("mussel",C1539)),ISNUMBER(FIND("algae",C1539)),ISNUMBER(FIND("Donax faba",C1539)),ISNUMBER(FIND("estuarine",C1539)),ISNUMBER(FIND("snail",C1539)),ISNUMBER(FIND("Prorocentrum donghaiense",C1539)) )</f>
        <v>0</v>
      </c>
      <c r="AB1539" t="b">
        <f>OR(ISNUMBER(FIND(" rat ",C1539)),ISNUMBER(FIND(" rats ",C1539)),ISNUMBER(FIND(" Rats ",C1539)),ISNUMBER(FIND(" Rat ",C1539)),ISNUMBER(FIND(" rat.",C1539)),ISNUMBER(FIND(" rats.",C1539)),ISNUMBER(FIND("mouse",C1539)),ISNUMBER(FIND("mice",C1539)), ISNUMBER(FIND(" Mice",C1539)))</f>
        <v>0</v>
      </c>
      <c r="AC1539" t="b">
        <f>OR(ISNUMBER(FIND(" cell ",C1539)),ISNUMBER(FIND("fibroblast",C1539)),ISNUMBER(FIND("macrophage",C1539)),ISNUMBER(FIND("epithelial",C1539)),ISNUMBER(FIND("endothelial",C1539)),ISNUMBER(FIND("neuron",C1539)),ISNUMBER(FIND(" cells ",C1539)),ISNUMBER(FIND("RBC",C1539)),ISNUMBER(FIND("mitochond",C1539)),ISNUMBER(FIND("adipocyte",C1539)),ISNUMBER(FIND("osteo",C1539)),ISNUMBER(FIND("keratin",C1539)),ISNUMBER(FIND(" cell's ",C1539)),ISNUMBER(FIND("eukary",C1539)),ISNUMBER(FIND("sperm",C1539)))</f>
        <v>1</v>
      </c>
      <c r="AD1539" t="b">
        <f>OR(ISNUMBER(FIND("human",B1539)),ISNUMBER(FIND("workers",B1539)),ISNUMBER(FIND("workforces",B1539)),ISNUMBER(FIND("occupational",B1539)),ISNUMBER(FIND("Case report",B1539)),ISNUMBER(FIND("Workplaces",B1539)),ISNUMBER(FIND("worker",B1539)))</f>
        <v>0</v>
      </c>
      <c r="AE1539" t="b">
        <f>OR(ISNUMBER(FIND(" plant ",C1539)),ISNUMBER(FIND("Plant ",C1539)),ISNUMBER(FIND("tomato",C1539)),ISNUMBER(FIND("plants",C1539)),ISNUMBER(FIND("Plants",C1539)),ISNUMBER(FIND("algae",C1539)),ISNUMBER(FIND("lettuce",C1539)),ISNUMBER(FIND("green gram sprouts ",C1539)),ISNUMBER(FIND("Cucurbita pepo",C1539)),ISNUMBER(FIND("bean ",C1539)),ISNUMBER(FIND("chloroplast",C1539)),ISNUMBER(FIND("chlorophyll",C1539)),ISNUMBER(FIND("seedling",C1539)),ISNUMBER(FIND("canola",C1539)),ISNUMBER(FIND("shoot",C1539)),ISNUMBER(FIND("photosynthes",C1539)),ISNUMBER(FIND(" leaves ",C1539)),,ISNUMBER(FIND("agriculture",C1539)),ISNUMBER(FIND(" crops ",C1539)))</f>
        <v>0</v>
      </c>
      <c r="AF1539" t="b">
        <f>OR(ISNUMBER(FIND("bacteria",C1539)),ISNUMBER(FIND("Bacteria",C1539)),ISNUMBER(FIND("Bacterium",C1539)),ISNUMBER(FIND("bacterium",C1539)),ISNUMBER(FIND(" coli ",C1539)))</f>
        <v>0</v>
      </c>
      <c r="AG1539" t="b">
        <f>OR(ISNUMBER(FIND("fungi",C1539)),ISNUMBER(FIND("Fungi",C1539)),ISNUMBER(FIND("fungus",C1539)),ISNUMBER(FIND("Fungus",C1539)),ISNUMBER(FIND("mushroom",C1539)),ISNUMBER(FIND("Mushroom",C1539)),ISNUMBER(FIND(" mold ",C1539)))</f>
        <v>0</v>
      </c>
      <c r="AH1539" t="b">
        <f>OR(ISNUMBER(FIND("Pig ",C1539)),ISNUMBER(FIND("pig ",C1539)),ISNUMBER(FIND("Pigs ",C1539)),ISNUMBER(FIND("pigs ",C1539)))</f>
        <v>0</v>
      </c>
      <c r="AI1539" t="b">
        <f>OR(ISNUMBER(FIND(" C. elegans",C1539)),ISNUMBER(FIND("Caenorhabditis elegans",C1539)),ISNUMBER(FIND("earthworms",C1539)),ISNUMBER(FIND(" Ficopomatus enigmaticus",C1539)),ISNUMBER(FIND("larva",C1539)),ISNUMBER(FIND("Lumbriculus variegatus",C1539)),ISNUMBER(FIND("nematode",C1539)))</f>
        <v>0</v>
      </c>
      <c r="AJ1539" t="b">
        <f>NOT(OR(AA1539,AB1539,AC1539,AD1539,AE1539,AF1539,AG1539,AH1539,AI1539))</f>
        <v>0</v>
      </c>
      <c r="AL1539" t="b">
        <f>OR(AA1539,AB1539,AD1539,AE1539,AF1539,AG1539,AH1539,AI1539)</f>
        <v>0</v>
      </c>
      <c r="AM1539" t="b">
        <f>IF(Table1[[#This Row],[In vivo?]],IF(Table1[[#This Row],[Cell]],FALSE,TRUE),FALSE)</f>
        <v>0</v>
      </c>
      <c r="AN1539" t="b">
        <f>AND(AC1539,AL1539)</f>
        <v>0</v>
      </c>
      <c r="AO1539" t="b">
        <f>IF(Table1[[#This Row],[Cell]],IF(Table1[[#This Row],[In vivo?]],FALSE,TRUE),FALSE)</f>
        <v>1</v>
      </c>
      <c r="AP1539" t="b">
        <f>NOT(OR(Table1[[#This Row],[In vivo?]],Table1[[#This Row],[Only in Cell]]))</f>
        <v>0</v>
      </c>
      <c r="AQ1539" t="str">
        <f>IF(OR(Table1[[#This Row],[Rodents]],Table1[[#This Row],[Human]],Table1[[#This Row],[Pig]]),OR(ISNUMBER(FIND("pulmonary",C1539)),ISNUMBER(FIND("lung",C1539))),"NA")</f>
        <v>NA</v>
      </c>
      <c r="AR1539" t="str">
        <f>IF(OR(Table1[[#This Row],[Rodents]],Table1[[#This Row],[Human]],Table1[[#This Row],[Pig]]),OR(ISNUMBER(FIND("skin",C1539)),ISNUMBER(FIND("dermal",C1539))),"NA")</f>
        <v>NA</v>
      </c>
      <c r="AS1539" t="str">
        <f>IF(OR(Table1[[#This Row],[Rodents]],Table1[[#This Row],[Human]],Table1[[#This Row],[Pig]]),OR(ISNUMBER(FIND("liver",C1539)),ISNUMBER(FIND("hepat",C1539))),"NA")</f>
        <v>NA</v>
      </c>
      <c r="AT1539" t="str">
        <f>IF(OR(Table1[[#This Row],[Rodents]],Table1[[#This Row],[Human]],Table1[[#This Row],[Pig]]),OR(ISNUMBER(FIND("kidney",C1539)),ISNUMBER(FIND("neph",C1539))),"NA")</f>
        <v>NA</v>
      </c>
      <c r="AU1539" t="str">
        <f>IF(OR(Table1[[#This Row],[Rodents]],Table1[[#This Row],[Human]],Table1[[#This Row],[Pig]]),OR(ISNUMBER(FIND("brain",C1539)),ISNUMBER(FIND("neur",C1539)),ISNUMBER(FIND("nerv",C1539))),"NA")</f>
        <v>NA</v>
      </c>
      <c r="AV1539" t="str">
        <f>IF(OR(Table1[[#This Row],[Rodents]],Table1[[#This Row],[Human]],Table1[[#This Row],[Pig]]),OR(ISNUMBER(FIND("heart",C1539)),ISNUMBER(FIND("cardi",C1539))),"NA")</f>
        <v>NA</v>
      </c>
      <c r="AW1539" t="str">
        <f>IF(OR(Table1[[#This Row],[Rodents]],Table1[[#This Row],[Human]],Table1[[#This Row],[Pig]]),OR(ISNUMBER(FIND("gastro",C1539)),ISNUMBER(FIND("intesti",C1539)),ISNUMBER(FIND("stomach",C1539))),"NA")</f>
        <v>NA</v>
      </c>
      <c r="AX1539" t="str">
        <f>IF(OR(Table1[[#This Row],[Rodents]],Table1[[#This Row],[Human]],Table1[[#This Row],[Pig]]),NOT(OR(AQ1539,AR1539,AS1539,AT1539,AU1539,AV1539,AW1539)),"NA")</f>
        <v>NA</v>
      </c>
      <c r="AY1539" t="b">
        <f>OR(ISNUMBER(FIND("SWCNT",C1539)),ISNUMBER(FIND("SWNT",C1539)),ISNUMBER(FIND("single-wall",C1539)),ISNUMBER(FIND("single wall",C1539)),ISNUMBER(FIND("Single wall",C1539)),ISNUMBER(FIND("Single-wall",C1539)),ISNUMBER(FIND("SWCNT",B1539)),ISNUMBER(FIND("SWNT",B1539)),ISNUMBER(FIND("single-wall",B1539)),ISNUMBER(FIND("single wall",B1539)),ISNUMBER(FIND("Single-wall",B1539)),ISNUMBER(FIND("Single wall",B1539)))</f>
        <v>0</v>
      </c>
      <c r="AZ1539" t="b">
        <f>OR(ISNUMBER(FIND("MWCNT",C1539)),ISNUMBER(FIND("MWNT",C1539)),ISNUMBER(FIND("multi-wall",C1539)),ISNUMBER(FIND("multi wall",C1539)),ISNUMBER(FIND("multiwall",C1539)),ISNUMBER(FIND("Multi-wall",C1539)),ISNUMBER(FIND("Multi wall",C1539)),ISNUMBER(FIND("Multiwall",C1539)),ISNUMBER(FIND("MWCNT",B1539)),ISNUMBER(FIND("MWNT",B1539)),ISNUMBER(FIND("multi-wall",B1539)),ISNUMBER(FIND("multi wall",B1539)),ISNUMBER(FIND("multiwall",B1539)),ISNUMBER(FIND("Multi-wall",B1539)),ISNUMBER(FIND("Multi wall",B1539)),ISNUMBER(FIND("Multiwall",B1539)),ISNUMBER(FIND("Double-wall",B1539)),ISNUMBER(FIND("Double wall",B1539)),ISNUMBER(FIND("Doublewall",B1539)),ISNUMBER(FIND("double-wall",B1539)),ISNUMBER(FIND("double wall",B1539)),ISNUMBER(FIND("doublewall",B1539)))</f>
        <v>1</v>
      </c>
      <c r="BA1539" t="b">
        <f>AND(Table1[[#This Row],[SWCNT]],Table1[[#This Row],[MWCNT]])</f>
        <v>0</v>
      </c>
      <c r="BB1539" t="b">
        <f>IF(Table1[[#This Row],[SWCNT]]=TRUE,FALSE,IF(Table1[[#This Row],[MWCNT]]=TRUE,FALSE,TRUE))</f>
        <v>0</v>
      </c>
      <c r="BC1539" s="18"/>
    </row>
    <row r="1540" spans="1:55" ht="259">
      <c r="A1540" t="s">
        <v>3176</v>
      </c>
      <c r="B1540" s="2" t="s">
        <v>3180</v>
      </c>
      <c r="C1540" s="16" t="s">
        <v>3184</v>
      </c>
      <c r="D1540" s="17" t="s">
        <v>570</v>
      </c>
      <c r="E1540" s="2">
        <v>2015</v>
      </c>
      <c r="F1540" t="b">
        <f>OR(ISNUMBER(FIND("cytotoxic",C1540)),ISNUMBER(FIND("Cytotoxic",C1540)),ISNUMBER(FIND("cellular toxicity",C1540)),ISNUMBER(FIND("cell death",C1540)),ISNUMBER(FIND("viable",C1540)),ISNUMBER(FIND("phytotoxic",C1540)),ISNUMBER(FIND("acute toxicity",C1540)),ISNUMBER(FIND("MTT",C1540)),ISNUMBER(FIND("survival",C1540)),ISNUMBER(FIND("prolifer",C1540)),ISNUMBER(FIND("apoptosis",C1540)),ISNUMBER(FIND("neurotoxic",C1540)),ISNUMBER(FIND("  lysis ",C1540)),ISNUMBER(FIND("necrosis",C1540)),ISNUMBER(FIND("cellular death",C1540))*3,ISNUMBER(FIND("LDH",C1540)),ISNUMBER(FIND("Acute toxicity",C1540)))</f>
        <v>1</v>
      </c>
      <c r="G1540" t="b">
        <f>OR(ISNUMBER(FIND("genotoxic",C1540)),ISNUMBER(FIND("genotoxicity",C1540)),ISNUMBER(FIND("DNA damage",C1540)),ISNUMBER(FIND("DNA",C1540)),ISNUMBER(FIND("RNA",C1540)),ISNUMBER(FIND("mesothelioma",C1540)),ISNUMBER(FIND("carcino",C1540)),ISNUMBER(FIND("mutagen",C1540)),ISNUMBER(FIND("genetic",C1540)))</f>
        <v>1</v>
      </c>
      <c r="H1540" t="b">
        <f>OR(ISNUMBER(FIND("inflammatory",C1540)),ISNUMBER(FIND("inflamm",C1540)))</f>
        <v>0</v>
      </c>
      <c r="I1540" t="b">
        <f>OR(ISNUMBER(FIND("immune",C1540)),ISNUMBER(FIND("immunological",C1540)),ISNUMBER(FIND("interleuk",C1540)),ISNUMBER(FIND("platelet activation",C1540)),ISNUMBER(FIND("monocyte",C1540)),ISNUMBER(FIND("leukocyte",C1540)),ISNUMBER(FIND("cytokine",C1540)),ISNUMBER(FIND("CD4",C1540)),ISNUMBER(FIND("CD8",C1540)),ISNUMBER(FIND("T-cell",C1540)))</f>
        <v>0</v>
      </c>
      <c r="J1540" t="b">
        <f>OR(ISNUMBER(FIND("reactive oxygen",C1540)),ISNUMBER(FIND("ROS",C1540)),ISNUMBER(FIND("free radical",C1540)),ISNUMBER(FIND("oxidative stress",C1540)),ISNUMBER(FIND("peroxid",C1540)),ISNUMBER(FIND("oxidative",C1540)),ISNUMBER(FIND("antioxid",C1540)))</f>
        <v>1</v>
      </c>
      <c r="K1540" t="b">
        <f>OR(ISNUMBER(FIND("autophag",C1540)))</f>
        <v>0</v>
      </c>
      <c r="L1540" t="b">
        <f>OR(ISNUMBER(FIND("morpholog",C1540)))</f>
        <v>0</v>
      </c>
      <c r="M1540" t="b">
        <f>OR(ISNUMBER(FIND("fibrosis",C1540)),ISNUMBER(FIND("Fibrosis",C1540)),ISNUMBER(FIND("fibrot",C1540)))</f>
        <v>0</v>
      </c>
      <c r="N1540" t="b">
        <f>OR(ISNUMBER(FIND("offspring",C1540)),ISNUMBER(FIND("Parental",C1540)),ISNUMBER(FIND("parental",C1540)),ISNUMBER(FIND("germline",C1540)),ISNUMBER(FIND("reproduc",C1540)),ISNUMBER(FIND("embryo",C1540)))</f>
        <v>0</v>
      </c>
      <c r="O1540" t="b">
        <f>OR(ISNUMBER(FIND("metabol",C1540)),ISNUMBER(FIND("Metabol",C1540)),ISNUMBER(FIND("digest",C1540)),ISNUMBER(FIND("mitochon",C1540)))</f>
        <v>0</v>
      </c>
      <c r="P1540" t="b">
        <f>OR(ISNUMBER(FIND("ecotox",C1540)),ISNUMBER(FIND("Ecotox",B1540)),ISNUMBER(FIND("ecotox",B1540)),ISNUMBER(FIND("Ecotox",C1540)))</f>
        <v>0</v>
      </c>
      <c r="Q1540" t="b">
        <f>OR(ISNUMBER(FIND("Bioaccum",C1540)),ISNUMBER(FIND("bioaccum",C1540)),ISNUMBER(FIND("accum",C1540)))</f>
        <v>0</v>
      </c>
      <c r="R1540" t="b">
        <f>OR(ISNUMBER(FIND("Occupation",C1540)),ISNUMBER(FIND("occupation",C1540)),ISNUMBER(FIND("worker",C1540)),ISNUMBER(FIND("workforce",C1540)))</f>
        <v>0</v>
      </c>
      <c r="S1540" t="b">
        <f>NOT(OR(F1540,G1540,H1540,I1540,J1540,K1540,L1540,M1540,N1540,O1540,P1540,Q1540,R1540))</f>
        <v>0</v>
      </c>
      <c r="U1540" t="b">
        <f>OR(Table1[[#This Row],[Inflammation]],Table1[[#This Row],[Immune]])</f>
        <v>0</v>
      </c>
      <c r="V1540" t="str">
        <f>IF(OR(Table1[[#This Row],[Rodents]],Table1[[#This Row],[Human]],Table1[[#This Row],[Pig]]),OR(ISNUMBER(FIND("intratrach",C1540)),ISNUMBER(FIND("nasal ",C1540)),ISNUMBER(FIND("instill",C1540))),"NA")</f>
        <v>NA</v>
      </c>
      <c r="W1540" t="str">
        <f>IF(OR(Table1[[#This Row],[Rodents]],Table1[[#This Row],[Human]],Table1[[#This Row],[Pig]]),OR(ISNUMBER(FIND("dermal",C1540)),ISNUMBER(FIND("skin ",C1540))),"NA")</f>
        <v>NA</v>
      </c>
      <c r="X1540" t="str">
        <f>IF(OR(Table1[[#This Row],[Rodents]],Table1[[#This Row],[Human]],Table1[[#This Row],[Pig]]),OR(ISNUMBER(FIND("injected",C1540)),ISNUMBER(FIND("periton",C1540)),ISNUMBER(FIND("intrascrot",C1540))),"NA")</f>
        <v>NA</v>
      </c>
      <c r="Y1540" t="str">
        <f>IF(OR(Table1[[#This Row],[Rodents]],Table1[[#This Row],[Human]],Table1[[#This Row],[Pig]]),NOT(OR(Table1[[#This Row],[Inhaled/Intratracheal/intranasal]],Table1[[#This Row],[Dermal]],Table1[[#This Row],[Injected]])),"NA")</f>
        <v>NA</v>
      </c>
      <c r="AA1540" t="b">
        <f>OR(ISNUMBER(FIND("fish ",C1540)),ISNUMBER(FIND("Fish ",C1540)),ISNUMBER(FIND("aquatic",C1540)),ISNUMBER(FIND("daphnids",C1540)),ISNUMBER(FIND("Carcinus maenas",C1540)),ISNUMBER(FIND("Daphnia",C1540)),ISNUMBER(FIND("Ruditapes philippinarum",C1540)),ISNUMBER(FIND("daphnia",C1540)),ISNUMBER(FIND("marine",C1540)),ISNUMBER(FIND("mussel",C1540)),ISNUMBER(FIND("algae",C1540)),ISNUMBER(FIND("Donax faba",C1540)),ISNUMBER(FIND("estuarine",C1540)),ISNUMBER(FIND("snail",C1540)),ISNUMBER(FIND("Prorocentrum donghaiense",C1540)) )</f>
        <v>0</v>
      </c>
      <c r="AB1540" t="b">
        <f>OR(ISNUMBER(FIND(" rat ",C1540)),ISNUMBER(FIND(" rats ",C1540)),ISNUMBER(FIND(" Rats ",C1540)),ISNUMBER(FIND(" Rat ",C1540)),ISNUMBER(FIND(" rat.",C1540)),ISNUMBER(FIND(" rats.",C1540)),ISNUMBER(FIND("mouse",C1540)),ISNUMBER(FIND("mice",C1540)), ISNUMBER(FIND(" Mice",C1540)))</f>
        <v>0</v>
      </c>
      <c r="AC1540" t="b">
        <f>OR(ISNUMBER(FIND(" cell ",C1540)),ISNUMBER(FIND("fibroblast",C1540)),ISNUMBER(FIND("macrophage",C1540)),ISNUMBER(FIND("epithelial",C1540)),ISNUMBER(FIND("endothelial",C1540)),ISNUMBER(FIND("neuron",C1540)),ISNUMBER(FIND(" cells ",C1540)),ISNUMBER(FIND("RBC",C1540)),ISNUMBER(FIND("mitochond",C1540)),ISNUMBER(FIND("adipocyte",C1540)),ISNUMBER(FIND("osteo",C1540)),ISNUMBER(FIND("keratin",C1540)),ISNUMBER(FIND(" cell's ",C1540)),ISNUMBER(FIND("eukary",C1540)),ISNUMBER(FIND("sperm",C1540)))</f>
        <v>1</v>
      </c>
      <c r="AD1540" t="b">
        <f>OR(ISNUMBER(FIND("human",B1540)),ISNUMBER(FIND("workers",B1540)),ISNUMBER(FIND("workforces",B1540)),ISNUMBER(FIND("occupational",B1540)),ISNUMBER(FIND("Case report",B1540)),ISNUMBER(FIND("Workplaces",B1540)),ISNUMBER(FIND("worker",B1540)))</f>
        <v>0</v>
      </c>
      <c r="AE1540" t="b">
        <f>OR(ISNUMBER(FIND(" plant ",C1540)),ISNUMBER(FIND("Plant ",C1540)),ISNUMBER(FIND("tomato",C1540)),ISNUMBER(FIND("plants",C1540)),ISNUMBER(FIND("Plants",C1540)),ISNUMBER(FIND("algae",C1540)),ISNUMBER(FIND("lettuce",C1540)),ISNUMBER(FIND("green gram sprouts ",C1540)),ISNUMBER(FIND("Cucurbita pepo",C1540)),ISNUMBER(FIND("bean ",C1540)),ISNUMBER(FIND("chloroplast",C1540)),ISNUMBER(FIND("chlorophyll",C1540)),ISNUMBER(FIND("seedling",C1540)),ISNUMBER(FIND("canola",C1540)),ISNUMBER(FIND("shoot",C1540)),ISNUMBER(FIND("photosynthes",C1540)),ISNUMBER(FIND(" leaves ",C1540)),,ISNUMBER(FIND("agriculture",C1540)),ISNUMBER(FIND(" crops ",C1540)))</f>
        <v>0</v>
      </c>
      <c r="AF1540" t="b">
        <f>OR(ISNUMBER(FIND("bacteria",C1540)),ISNUMBER(FIND("Bacteria",C1540)),ISNUMBER(FIND("Bacterium",C1540)),ISNUMBER(FIND("bacterium",C1540)),ISNUMBER(FIND(" coli ",C1540)))</f>
        <v>0</v>
      </c>
      <c r="AG1540" t="b">
        <f>OR(ISNUMBER(FIND("fungi",C1540)),ISNUMBER(FIND("Fungi",C1540)),ISNUMBER(FIND("fungus",C1540)),ISNUMBER(FIND("Fungus",C1540)),ISNUMBER(FIND("mushroom",C1540)),ISNUMBER(FIND("Mushroom",C1540)),ISNUMBER(FIND(" mold ",C1540)))</f>
        <v>0</v>
      </c>
      <c r="AH1540" t="b">
        <f>OR(ISNUMBER(FIND("Pig ",C1540)),ISNUMBER(FIND("pig ",C1540)),ISNUMBER(FIND("Pigs ",C1540)),ISNUMBER(FIND("pigs ",C1540)))</f>
        <v>0</v>
      </c>
      <c r="AI1540" t="b">
        <f>OR(ISNUMBER(FIND(" C. elegans",C1540)),ISNUMBER(FIND("Caenorhabditis elegans",C1540)),ISNUMBER(FIND("earthworms",C1540)),ISNUMBER(FIND(" Ficopomatus enigmaticus",C1540)),ISNUMBER(FIND("larva",C1540)),ISNUMBER(FIND("Lumbriculus variegatus",C1540)),ISNUMBER(FIND("nematode",C1540)))</f>
        <v>0</v>
      </c>
      <c r="AJ1540" t="b">
        <f>NOT(OR(AA1540,AB1540,AC1540,AD1540,AE1540,AF1540,AG1540,AH1540,AI1540))</f>
        <v>0</v>
      </c>
      <c r="AL1540" t="b">
        <f>OR(AA1540,AB1540,AD1540,AE1540,AF1540,AG1540,AH1540,AI1540)</f>
        <v>0</v>
      </c>
      <c r="AM1540" t="b">
        <f>IF(Table1[[#This Row],[In vivo?]],IF(Table1[[#This Row],[Cell]],FALSE,TRUE),FALSE)</f>
        <v>0</v>
      </c>
      <c r="AN1540" t="b">
        <f>AND(AC1540,AL1540)</f>
        <v>0</v>
      </c>
      <c r="AO1540" t="b">
        <f>IF(Table1[[#This Row],[Cell]],IF(Table1[[#This Row],[In vivo?]],FALSE,TRUE),FALSE)</f>
        <v>1</v>
      </c>
      <c r="AP1540" t="b">
        <f>NOT(OR(Table1[[#This Row],[In vivo?]],Table1[[#This Row],[Only in Cell]]))</f>
        <v>0</v>
      </c>
      <c r="AQ1540" t="str">
        <f>IF(OR(Table1[[#This Row],[Rodents]],Table1[[#This Row],[Human]],Table1[[#This Row],[Pig]]),OR(ISNUMBER(FIND("pulmonary",C1540)),ISNUMBER(FIND("lung",C1540))),"NA")</f>
        <v>NA</v>
      </c>
      <c r="AR1540" t="str">
        <f>IF(OR(Table1[[#This Row],[Rodents]],Table1[[#This Row],[Human]],Table1[[#This Row],[Pig]]),OR(ISNUMBER(FIND("skin",C1540)),ISNUMBER(FIND("dermal",C1540))),"NA")</f>
        <v>NA</v>
      </c>
      <c r="AS1540" t="str">
        <f>IF(OR(Table1[[#This Row],[Rodents]],Table1[[#This Row],[Human]],Table1[[#This Row],[Pig]]),OR(ISNUMBER(FIND("liver",C1540)),ISNUMBER(FIND("hepat",C1540))),"NA")</f>
        <v>NA</v>
      </c>
      <c r="AT1540" t="str">
        <f>IF(OR(Table1[[#This Row],[Rodents]],Table1[[#This Row],[Human]],Table1[[#This Row],[Pig]]),OR(ISNUMBER(FIND("kidney",C1540)),ISNUMBER(FIND("neph",C1540))),"NA")</f>
        <v>NA</v>
      </c>
      <c r="AU1540" t="str">
        <f>IF(OR(Table1[[#This Row],[Rodents]],Table1[[#This Row],[Human]],Table1[[#This Row],[Pig]]),OR(ISNUMBER(FIND("brain",C1540)),ISNUMBER(FIND("neur",C1540)),ISNUMBER(FIND("nerv",C1540))),"NA")</f>
        <v>NA</v>
      </c>
      <c r="AV1540" t="str">
        <f>IF(OR(Table1[[#This Row],[Rodents]],Table1[[#This Row],[Human]],Table1[[#This Row],[Pig]]),OR(ISNUMBER(FIND("heart",C1540)),ISNUMBER(FIND("cardi",C1540))),"NA")</f>
        <v>NA</v>
      </c>
      <c r="AW1540" t="str">
        <f>IF(OR(Table1[[#This Row],[Rodents]],Table1[[#This Row],[Human]],Table1[[#This Row],[Pig]]),OR(ISNUMBER(FIND("gastro",C1540)),ISNUMBER(FIND("intesti",C1540)),ISNUMBER(FIND("stomach",C1540))),"NA")</f>
        <v>NA</v>
      </c>
      <c r="AX1540" t="str">
        <f>IF(OR(Table1[[#This Row],[Rodents]],Table1[[#This Row],[Human]],Table1[[#This Row],[Pig]]),NOT(OR(AQ1540,AR1540,AS1540,AT1540,AU1540,AV1540,AW1540)),"NA")</f>
        <v>NA</v>
      </c>
      <c r="AY1540" t="b">
        <f>OR(ISNUMBER(FIND("SWCNT",C1540)),ISNUMBER(FIND("SWNT",C1540)),ISNUMBER(FIND("single-wall",C1540)),ISNUMBER(FIND("single wall",C1540)),ISNUMBER(FIND("Single wall",C1540)),ISNUMBER(FIND("Single-wall",C1540)),ISNUMBER(FIND("SWCNT",B1540)),ISNUMBER(FIND("SWNT",B1540)),ISNUMBER(FIND("single-wall",B1540)),ISNUMBER(FIND("single wall",B1540)),ISNUMBER(FIND("Single-wall",B1540)),ISNUMBER(FIND("Single wall",B1540)))</f>
        <v>1</v>
      </c>
      <c r="AZ1540" t="b">
        <f>OR(ISNUMBER(FIND("MWCNT",C1540)),ISNUMBER(FIND("MWNT",C1540)),ISNUMBER(FIND("multi-wall",C1540)),ISNUMBER(FIND("multi wall",C1540)),ISNUMBER(FIND("multiwall",C1540)),ISNUMBER(FIND("Multi-wall",C1540)),ISNUMBER(FIND("Multi wall",C1540)),ISNUMBER(FIND("Multiwall",C1540)),ISNUMBER(FIND("MWCNT",B1540)),ISNUMBER(FIND("MWNT",B1540)),ISNUMBER(FIND("multi-wall",B1540)),ISNUMBER(FIND("multi wall",B1540)),ISNUMBER(FIND("multiwall",B1540)),ISNUMBER(FIND("Multi-wall",B1540)),ISNUMBER(FIND("Multi wall",B1540)),ISNUMBER(FIND("Multiwall",B1540)),ISNUMBER(FIND("Double-wall",B1540)),ISNUMBER(FIND("Double wall",B1540)),ISNUMBER(FIND("Doublewall",B1540)),ISNUMBER(FIND("double-wall",B1540)),ISNUMBER(FIND("double wall",B1540)),ISNUMBER(FIND("doublewall",B1540)))</f>
        <v>1</v>
      </c>
      <c r="BA1540" t="b">
        <f>AND(Table1[[#This Row],[SWCNT]],Table1[[#This Row],[MWCNT]])</f>
        <v>1</v>
      </c>
      <c r="BB1540" t="b">
        <f>IF(Table1[[#This Row],[SWCNT]]=TRUE,FALSE,IF(Table1[[#This Row],[MWCNT]]=TRUE,FALSE,TRUE))</f>
        <v>0</v>
      </c>
      <c r="BC1540" s="18"/>
    </row>
    <row r="1541" spans="1:55" ht="166.5">
      <c r="A1541" t="s">
        <v>3188</v>
      </c>
      <c r="B1541" s="2" t="s">
        <v>3190</v>
      </c>
      <c r="C1541" s="16" t="s">
        <v>3192</v>
      </c>
      <c r="D1541" s="17" t="s">
        <v>2338</v>
      </c>
      <c r="E1541" s="2">
        <v>2015</v>
      </c>
      <c r="F1541" t="b">
        <f>OR(ISNUMBER(FIND("cytotoxic",C1541)),ISNUMBER(FIND("Cytotoxic",C1541)),ISNUMBER(FIND("cellular toxicity",C1541)),ISNUMBER(FIND("cell death",C1541)),ISNUMBER(FIND("viable",C1541)),ISNUMBER(FIND("phytotoxic",C1541)),ISNUMBER(FIND("acute toxicity",C1541)),ISNUMBER(FIND("MTT",C1541)),ISNUMBER(FIND("survival",C1541)),ISNUMBER(FIND("prolifer",C1541)),ISNUMBER(FIND("apoptosis",C1541)),ISNUMBER(FIND("neurotoxic",C1541)),ISNUMBER(FIND("  lysis ",C1541)),ISNUMBER(FIND("necrosis",C1541)),ISNUMBER(FIND("cellular death",C1541))*3,ISNUMBER(FIND("LDH",C1541)),ISNUMBER(FIND("Acute toxicity",C1541)))</f>
        <v>1</v>
      </c>
      <c r="G1541" t="b">
        <f>OR(ISNUMBER(FIND("genotoxic",C1541)),ISNUMBER(FIND("genotoxicity",C1541)),ISNUMBER(FIND("DNA damage",C1541)),ISNUMBER(FIND("DNA",C1541)),ISNUMBER(FIND("RNA",C1541)),ISNUMBER(FIND("mesothelioma",C1541)),ISNUMBER(FIND("carcino",C1541)),ISNUMBER(FIND("mutagen",C1541)),ISNUMBER(FIND("genetic",C1541)))</f>
        <v>0</v>
      </c>
      <c r="H1541" t="b">
        <f>OR(ISNUMBER(FIND("inflammatory",C1541)),ISNUMBER(FIND("inflamm",C1541)))</f>
        <v>0</v>
      </c>
      <c r="I1541" t="b">
        <f>OR(ISNUMBER(FIND("immune",C1541)),ISNUMBER(FIND("immunological",C1541)),ISNUMBER(FIND("interleuk",C1541)),ISNUMBER(FIND("platelet activation",C1541)),ISNUMBER(FIND("monocyte",C1541)),ISNUMBER(FIND("leukocyte",C1541)),ISNUMBER(FIND("cytokine",C1541)),ISNUMBER(FIND("CD4",C1541)),ISNUMBER(FIND("CD8",C1541)),ISNUMBER(FIND("T-cell",C1541)))</f>
        <v>0</v>
      </c>
      <c r="J1541" t="b">
        <f>OR(ISNUMBER(FIND("reactive oxygen",C1541)),ISNUMBER(FIND("ROS",C1541)),ISNUMBER(FIND("free radical",C1541)),ISNUMBER(FIND("oxidative stress",C1541)),ISNUMBER(FIND("peroxid",C1541)),ISNUMBER(FIND("oxidative",C1541)),ISNUMBER(FIND("antioxid",C1541)))</f>
        <v>1</v>
      </c>
      <c r="K1541" t="b">
        <f>OR(ISNUMBER(FIND("autophag",C1541)))</f>
        <v>0</v>
      </c>
      <c r="L1541" t="b">
        <f>OR(ISNUMBER(FIND("morpholog",C1541)))</f>
        <v>0</v>
      </c>
      <c r="M1541" t="b">
        <f>OR(ISNUMBER(FIND("fibrosis",C1541)),ISNUMBER(FIND("Fibrosis",C1541)),ISNUMBER(FIND("fibrot",C1541)))</f>
        <v>0</v>
      </c>
      <c r="N1541" t="b">
        <f>OR(ISNUMBER(FIND("offspring",C1541)),ISNUMBER(FIND("Parental",C1541)),ISNUMBER(FIND("parental",C1541)),ISNUMBER(FIND("germline",C1541)),ISNUMBER(FIND("reproduc",C1541)),ISNUMBER(FIND("embryo",C1541)))</f>
        <v>0</v>
      </c>
      <c r="O1541" t="b">
        <f>OR(ISNUMBER(FIND("metabol",C1541)),ISNUMBER(FIND("Metabol",C1541)),ISNUMBER(FIND("digest",C1541)),ISNUMBER(FIND("mitochon",C1541)))</f>
        <v>0</v>
      </c>
      <c r="P1541" t="b">
        <f>OR(ISNUMBER(FIND("ecotox",C1541)),ISNUMBER(FIND("Ecotox",B1541)),ISNUMBER(FIND("ecotox",B1541)),ISNUMBER(FIND("Ecotox",C1541)))</f>
        <v>0</v>
      </c>
      <c r="Q1541" t="b">
        <f>OR(ISNUMBER(FIND("Bioaccum",C1541)),ISNUMBER(FIND("bioaccum",C1541)),ISNUMBER(FIND("accum",C1541)))</f>
        <v>0</v>
      </c>
      <c r="R1541" t="b">
        <f>OR(ISNUMBER(FIND("Occupation",C1541)),ISNUMBER(FIND("occupation",C1541)),ISNUMBER(FIND("worker",C1541)),ISNUMBER(FIND("workforce",C1541)))</f>
        <v>0</v>
      </c>
      <c r="S1541" t="b">
        <f>NOT(OR(F1541,G1541,H1541,I1541,J1541,K1541,L1541,M1541,N1541,O1541,P1541,Q1541,R1541))</f>
        <v>0</v>
      </c>
      <c r="U1541" t="b">
        <f>OR(Table1[[#This Row],[Inflammation]],Table1[[#This Row],[Immune]])</f>
        <v>0</v>
      </c>
      <c r="V1541" t="str">
        <f>IF(OR(Table1[[#This Row],[Rodents]],Table1[[#This Row],[Human]],Table1[[#This Row],[Pig]]),OR(ISNUMBER(FIND("intratrach",C1541)),ISNUMBER(FIND("nasal ",C1541)),ISNUMBER(FIND("instill",C1541))),"NA")</f>
        <v>NA</v>
      </c>
      <c r="W1541" t="str">
        <f>IF(OR(Table1[[#This Row],[Rodents]],Table1[[#This Row],[Human]],Table1[[#This Row],[Pig]]),OR(ISNUMBER(FIND("dermal",C1541)),ISNUMBER(FIND("skin ",C1541))),"NA")</f>
        <v>NA</v>
      </c>
      <c r="X1541" t="str">
        <f>IF(OR(Table1[[#This Row],[Rodents]],Table1[[#This Row],[Human]],Table1[[#This Row],[Pig]]),OR(ISNUMBER(FIND("injected",C1541)),ISNUMBER(FIND("periton",C1541)),ISNUMBER(FIND("intrascrot",C1541))),"NA")</f>
        <v>NA</v>
      </c>
      <c r="Y1541" t="str">
        <f>IF(OR(Table1[[#This Row],[Rodents]],Table1[[#This Row],[Human]],Table1[[#This Row],[Pig]]),NOT(OR(Table1[[#This Row],[Inhaled/Intratracheal/intranasal]],Table1[[#This Row],[Dermal]],Table1[[#This Row],[Injected]])),"NA")</f>
        <v>NA</v>
      </c>
      <c r="AA1541" t="b">
        <f>OR(ISNUMBER(FIND("fish ",C1541)),ISNUMBER(FIND("Fish ",C1541)),ISNUMBER(FIND("aquatic",C1541)),ISNUMBER(FIND("daphnids",C1541)),ISNUMBER(FIND("Carcinus maenas",C1541)),ISNUMBER(FIND("Daphnia",C1541)),ISNUMBER(FIND("Ruditapes philippinarum",C1541)),ISNUMBER(FIND("daphnia",C1541)),ISNUMBER(FIND("marine",C1541)),ISNUMBER(FIND("mussel",C1541)),ISNUMBER(FIND("algae",C1541)),ISNUMBER(FIND("Donax faba",C1541)),ISNUMBER(FIND("estuarine",C1541)),ISNUMBER(FIND("snail",C1541)),ISNUMBER(FIND("Prorocentrum donghaiense",C1541)) )</f>
        <v>0</v>
      </c>
      <c r="AB1541" t="b">
        <f>OR(ISNUMBER(FIND(" rat ",C1541)),ISNUMBER(FIND(" rats ",C1541)),ISNUMBER(FIND(" Rats ",C1541)),ISNUMBER(FIND(" Rat ",C1541)),ISNUMBER(FIND(" rat.",C1541)),ISNUMBER(FIND(" rats.",C1541)),ISNUMBER(FIND("mouse",C1541)),ISNUMBER(FIND("mice",C1541)), ISNUMBER(FIND(" Mice",C1541)))</f>
        <v>0</v>
      </c>
      <c r="AC1541" t="b">
        <f>OR(ISNUMBER(FIND(" cell ",C1541)),ISNUMBER(FIND("fibroblast",C1541)),ISNUMBER(FIND("macrophage",C1541)),ISNUMBER(FIND("epithelial",C1541)),ISNUMBER(FIND("endothelial",C1541)),ISNUMBER(FIND("neuron",C1541)),ISNUMBER(FIND(" cells ",C1541)),ISNUMBER(FIND("RBC",C1541)),ISNUMBER(FIND("mitochond",C1541)),ISNUMBER(FIND("adipocyte",C1541)),ISNUMBER(FIND("osteo",C1541)),ISNUMBER(FIND("keratin",C1541)),ISNUMBER(FIND(" cell's ",C1541)),ISNUMBER(FIND("eukary",C1541)),ISNUMBER(FIND("sperm",C1541)))</f>
        <v>1</v>
      </c>
      <c r="AD1541" t="b">
        <f>OR(ISNUMBER(FIND("human",B1541)),ISNUMBER(FIND("workers",B1541)),ISNUMBER(FIND("workforces",B1541)),ISNUMBER(FIND("occupational",B1541)),ISNUMBER(FIND("Case report",B1541)),ISNUMBER(FIND("Workplaces",B1541)),ISNUMBER(FIND("worker",B1541)))</f>
        <v>0</v>
      </c>
      <c r="AE1541" t="b">
        <f>OR(ISNUMBER(FIND(" plant ",C1541)),ISNUMBER(FIND("Plant ",C1541)),ISNUMBER(FIND("tomato",C1541)),ISNUMBER(FIND("plants",C1541)),ISNUMBER(FIND("Plants",C1541)),ISNUMBER(FIND("algae",C1541)),ISNUMBER(FIND("lettuce",C1541)),ISNUMBER(FIND("green gram sprouts ",C1541)),ISNUMBER(FIND("Cucurbita pepo",C1541)),ISNUMBER(FIND("bean ",C1541)),ISNUMBER(FIND("chloroplast",C1541)),ISNUMBER(FIND("chlorophyll",C1541)),ISNUMBER(FIND("seedling",C1541)),ISNUMBER(FIND("canola",C1541)),ISNUMBER(FIND("shoot",C1541)),ISNUMBER(FIND("photosynthes",C1541)),ISNUMBER(FIND(" leaves ",C1541)),,ISNUMBER(FIND("agriculture",C1541)),ISNUMBER(FIND(" crops ",C1541)))</f>
        <v>0</v>
      </c>
      <c r="AF1541" t="b">
        <f>OR(ISNUMBER(FIND("bacteria",C1541)),ISNUMBER(FIND("Bacteria",C1541)),ISNUMBER(FIND("Bacterium",C1541)),ISNUMBER(FIND("bacterium",C1541)),ISNUMBER(FIND(" coli ",C1541)))</f>
        <v>0</v>
      </c>
      <c r="AG1541" t="b">
        <f>OR(ISNUMBER(FIND("fungi",C1541)),ISNUMBER(FIND("Fungi",C1541)),ISNUMBER(FIND("fungus",C1541)),ISNUMBER(FIND("Fungus",C1541)),ISNUMBER(FIND("mushroom",C1541)),ISNUMBER(FIND("Mushroom",C1541)),ISNUMBER(FIND(" mold ",C1541)))</f>
        <v>0</v>
      </c>
      <c r="AH1541" t="b">
        <f>OR(ISNUMBER(FIND("Pig ",C1541)),ISNUMBER(FIND("pig ",C1541)),ISNUMBER(FIND("Pigs ",C1541)),ISNUMBER(FIND("pigs ",C1541)))</f>
        <v>0</v>
      </c>
      <c r="AI1541" t="b">
        <f>OR(ISNUMBER(FIND(" C. elegans",C1541)),ISNUMBER(FIND("Caenorhabditis elegans",C1541)),ISNUMBER(FIND("earthworms",C1541)),ISNUMBER(FIND(" Ficopomatus enigmaticus",C1541)),ISNUMBER(FIND("larva",C1541)),ISNUMBER(FIND("Lumbriculus variegatus",C1541)),ISNUMBER(FIND("nematode",C1541)))</f>
        <v>0</v>
      </c>
      <c r="AJ1541" t="b">
        <f>NOT(OR(AA1541,AB1541,AC1541,AD1541,AE1541,AF1541,AG1541,AH1541,AI1541))</f>
        <v>0</v>
      </c>
      <c r="AL1541" t="b">
        <f>OR(AA1541,AB1541,AD1541,AE1541,AF1541,AG1541,AH1541,AI1541)</f>
        <v>0</v>
      </c>
      <c r="AM1541" t="b">
        <f>IF(Table1[[#This Row],[In vivo?]],IF(Table1[[#This Row],[Cell]],FALSE,TRUE),FALSE)</f>
        <v>0</v>
      </c>
      <c r="AN1541" t="b">
        <f>AND(AC1541,AL1541)</f>
        <v>0</v>
      </c>
      <c r="AO1541" t="b">
        <f>IF(Table1[[#This Row],[Cell]],IF(Table1[[#This Row],[In vivo?]],FALSE,TRUE),FALSE)</f>
        <v>1</v>
      </c>
      <c r="AP1541" t="b">
        <f>NOT(OR(Table1[[#This Row],[In vivo?]],Table1[[#This Row],[Only in Cell]]))</f>
        <v>0</v>
      </c>
      <c r="AQ1541" t="str">
        <f>IF(OR(Table1[[#This Row],[Rodents]],Table1[[#This Row],[Human]],Table1[[#This Row],[Pig]]),OR(ISNUMBER(FIND("pulmonary",C1541)),ISNUMBER(FIND("lung",C1541))),"NA")</f>
        <v>NA</v>
      </c>
      <c r="AR1541" t="str">
        <f>IF(OR(Table1[[#This Row],[Rodents]],Table1[[#This Row],[Human]],Table1[[#This Row],[Pig]]),OR(ISNUMBER(FIND("skin",C1541)),ISNUMBER(FIND("dermal",C1541))),"NA")</f>
        <v>NA</v>
      </c>
      <c r="AS1541" t="str">
        <f>IF(OR(Table1[[#This Row],[Rodents]],Table1[[#This Row],[Human]],Table1[[#This Row],[Pig]]),OR(ISNUMBER(FIND("liver",C1541)),ISNUMBER(FIND("hepat",C1541))),"NA")</f>
        <v>NA</v>
      </c>
      <c r="AT1541" t="str">
        <f>IF(OR(Table1[[#This Row],[Rodents]],Table1[[#This Row],[Human]],Table1[[#This Row],[Pig]]),OR(ISNUMBER(FIND("kidney",C1541)),ISNUMBER(FIND("neph",C1541))),"NA")</f>
        <v>NA</v>
      </c>
      <c r="AU1541" t="str">
        <f>IF(OR(Table1[[#This Row],[Rodents]],Table1[[#This Row],[Human]],Table1[[#This Row],[Pig]]),OR(ISNUMBER(FIND("brain",C1541)),ISNUMBER(FIND("neur",C1541)),ISNUMBER(FIND("nerv",C1541))),"NA")</f>
        <v>NA</v>
      </c>
      <c r="AV1541" t="str">
        <f>IF(OR(Table1[[#This Row],[Rodents]],Table1[[#This Row],[Human]],Table1[[#This Row],[Pig]]),OR(ISNUMBER(FIND("heart",C1541)),ISNUMBER(FIND("cardi",C1541))),"NA")</f>
        <v>NA</v>
      </c>
      <c r="AW1541" t="str">
        <f>IF(OR(Table1[[#This Row],[Rodents]],Table1[[#This Row],[Human]],Table1[[#This Row],[Pig]]),OR(ISNUMBER(FIND("gastro",C1541)),ISNUMBER(FIND("intesti",C1541)),ISNUMBER(FIND("stomach",C1541))),"NA")</f>
        <v>NA</v>
      </c>
      <c r="AX1541" t="str">
        <f>IF(OR(Table1[[#This Row],[Rodents]],Table1[[#This Row],[Human]],Table1[[#This Row],[Pig]]),NOT(OR(AQ1541,AR1541,AS1541,AT1541,AU1541,AV1541,AW1541)),"NA")</f>
        <v>NA</v>
      </c>
      <c r="AY1541" t="b">
        <f>OR(ISNUMBER(FIND("SWCNT",C1541)),ISNUMBER(FIND("SWNT",C1541)),ISNUMBER(FIND("single-wall",C1541)),ISNUMBER(FIND("single wall",C1541)),ISNUMBER(FIND("Single wall",C1541)),ISNUMBER(FIND("Single-wall",C1541)),ISNUMBER(FIND("SWCNT",B1541)),ISNUMBER(FIND("SWNT",B1541)),ISNUMBER(FIND("single-wall",B1541)),ISNUMBER(FIND("single wall",B1541)),ISNUMBER(FIND("Single-wall",B1541)),ISNUMBER(FIND("Single wall",B1541)))</f>
        <v>1</v>
      </c>
      <c r="AZ1541" t="b">
        <f>OR(ISNUMBER(FIND("MWCNT",C1541)),ISNUMBER(FIND("MWNT",C1541)),ISNUMBER(FIND("multi-wall",C1541)),ISNUMBER(FIND("multi wall",C1541)),ISNUMBER(FIND("multiwall",C1541)),ISNUMBER(FIND("Multi-wall",C1541)),ISNUMBER(FIND("Multi wall",C1541)),ISNUMBER(FIND("Multiwall",C1541)),ISNUMBER(FIND("MWCNT",B1541)),ISNUMBER(FIND("MWNT",B1541)),ISNUMBER(FIND("multi-wall",B1541)),ISNUMBER(FIND("multi wall",B1541)),ISNUMBER(FIND("multiwall",B1541)),ISNUMBER(FIND("Multi-wall",B1541)),ISNUMBER(FIND("Multi wall",B1541)),ISNUMBER(FIND("Multiwall",B1541)),ISNUMBER(FIND("Double-wall",B1541)),ISNUMBER(FIND("Double wall",B1541)),ISNUMBER(FIND("Doublewall",B1541)),ISNUMBER(FIND("double-wall",B1541)),ISNUMBER(FIND("double wall",B1541)),ISNUMBER(FIND("doublewall",B1541)))</f>
        <v>0</v>
      </c>
      <c r="BA1541" t="b">
        <f>AND(Table1[[#This Row],[SWCNT]],Table1[[#This Row],[MWCNT]])</f>
        <v>0</v>
      </c>
      <c r="BB1541" t="b">
        <f>IF(Table1[[#This Row],[SWCNT]]=TRUE,FALSE,IF(Table1[[#This Row],[MWCNT]]=TRUE,FALSE,TRUE))</f>
        <v>0</v>
      </c>
      <c r="BC1541" s="18"/>
    </row>
    <row r="1542" spans="1:55" ht="222">
      <c r="A1542" t="s">
        <v>3189</v>
      </c>
      <c r="B1542" s="2" t="s">
        <v>3191</v>
      </c>
      <c r="C1542" s="16" t="s">
        <v>3193</v>
      </c>
      <c r="D1542" s="17" t="s">
        <v>1302</v>
      </c>
      <c r="E1542" s="2">
        <v>2015</v>
      </c>
      <c r="F1542" t="b">
        <f>OR(ISNUMBER(FIND("cytotoxic",C1542)),ISNUMBER(FIND("Cytotoxic",C1542)),ISNUMBER(FIND("cellular toxicity",C1542)),ISNUMBER(FIND("cell death",C1542)),ISNUMBER(FIND("viable",C1542)),ISNUMBER(FIND("phytotoxic",C1542)),ISNUMBER(FIND("acute toxicity",C1542)),ISNUMBER(FIND("MTT",C1542)),ISNUMBER(FIND("survival",C1542)),ISNUMBER(FIND("prolifer",C1542)),ISNUMBER(FIND("apoptosis",C1542)),ISNUMBER(FIND("neurotoxic",C1542)),ISNUMBER(FIND("  lysis ",C1542)),ISNUMBER(FIND("necrosis",C1542)),ISNUMBER(FIND("cellular death",C1542))*3,ISNUMBER(FIND("LDH",C1542)),ISNUMBER(FIND("Acute toxicity",C1542)))</f>
        <v>1</v>
      </c>
      <c r="G1542" t="b">
        <f>OR(ISNUMBER(FIND("genotoxic",C1542)),ISNUMBER(FIND("genotoxicity",C1542)),ISNUMBER(FIND("DNA damage",C1542)),ISNUMBER(FIND("DNA",C1542)),ISNUMBER(FIND("RNA",C1542)),ISNUMBER(FIND("mesothelioma",C1542)),ISNUMBER(FIND("carcino",C1542)),ISNUMBER(FIND("mutagen",C1542)),ISNUMBER(FIND("genetic",C1542)))</f>
        <v>1</v>
      </c>
      <c r="H1542" t="b">
        <f>OR(ISNUMBER(FIND("inflammatory",C1542)),ISNUMBER(FIND("inflamm",C1542)))</f>
        <v>0</v>
      </c>
      <c r="I1542" t="b">
        <f>OR(ISNUMBER(FIND("immune",C1542)),ISNUMBER(FIND("immunological",C1542)),ISNUMBER(FIND("interleuk",C1542)),ISNUMBER(FIND("platelet activation",C1542)),ISNUMBER(FIND("monocyte",C1542)),ISNUMBER(FIND("leukocyte",C1542)),ISNUMBER(FIND("cytokine",C1542)),ISNUMBER(FIND("CD4",C1542)),ISNUMBER(FIND("CD8",C1542)),ISNUMBER(FIND("T-cell",C1542)))</f>
        <v>0</v>
      </c>
      <c r="J1542" t="b">
        <f>OR(ISNUMBER(FIND("reactive oxygen",C1542)),ISNUMBER(FIND("ROS",C1542)),ISNUMBER(FIND("free radical",C1542)),ISNUMBER(FIND("oxidative stress",C1542)),ISNUMBER(FIND("peroxid",C1542)),ISNUMBER(FIND("oxidative",C1542)),ISNUMBER(FIND("antioxid",C1542)))</f>
        <v>1</v>
      </c>
      <c r="K1542" t="b">
        <f>OR(ISNUMBER(FIND("autophag",C1542)))</f>
        <v>0</v>
      </c>
      <c r="L1542" t="b">
        <f>OR(ISNUMBER(FIND("morpholog",C1542)))</f>
        <v>0</v>
      </c>
      <c r="M1542" t="b">
        <f>OR(ISNUMBER(FIND("fibrosis",C1542)),ISNUMBER(FIND("Fibrosis",C1542)),ISNUMBER(FIND("fibrot",C1542)))</f>
        <v>0</v>
      </c>
      <c r="N1542" t="b">
        <f>OR(ISNUMBER(FIND("offspring",C1542)),ISNUMBER(FIND("Parental",C1542)),ISNUMBER(FIND("parental",C1542)),ISNUMBER(FIND("germline",C1542)),ISNUMBER(FIND("reproduc",C1542)),ISNUMBER(FIND("embryo",C1542)))</f>
        <v>0</v>
      </c>
      <c r="O1542" t="b">
        <f>OR(ISNUMBER(FIND("metabol",C1542)),ISNUMBER(FIND("Metabol",C1542)),ISNUMBER(FIND("digest",C1542)),ISNUMBER(FIND("mitochon",C1542)))</f>
        <v>1</v>
      </c>
      <c r="P1542" t="b">
        <f>OR(ISNUMBER(FIND("ecotox",C1542)),ISNUMBER(FIND("Ecotox",B1542)),ISNUMBER(FIND("ecotox",B1542)),ISNUMBER(FIND("Ecotox",C1542)))</f>
        <v>0</v>
      </c>
      <c r="Q1542" t="b">
        <f>OR(ISNUMBER(FIND("Bioaccum",C1542)),ISNUMBER(FIND("bioaccum",C1542)),ISNUMBER(FIND("accum",C1542)))</f>
        <v>0</v>
      </c>
      <c r="R1542" t="b">
        <f>OR(ISNUMBER(FIND("Occupation",C1542)),ISNUMBER(FIND("occupation",C1542)),ISNUMBER(FIND("worker",C1542)),ISNUMBER(FIND("workforce",C1542)))</f>
        <v>0</v>
      </c>
      <c r="S1542" t="b">
        <f>NOT(OR(F1542,G1542,H1542,I1542,J1542,K1542,L1542,M1542,N1542,O1542,P1542,Q1542,R1542))</f>
        <v>0</v>
      </c>
      <c r="U1542" t="b">
        <f>OR(Table1[[#This Row],[Inflammation]],Table1[[#This Row],[Immune]])</f>
        <v>0</v>
      </c>
      <c r="V1542" t="str">
        <f>IF(OR(Table1[[#This Row],[Rodents]],Table1[[#This Row],[Human]],Table1[[#This Row],[Pig]]),OR(ISNUMBER(FIND("intratrach",C1542)),ISNUMBER(FIND("nasal ",C1542)),ISNUMBER(FIND("instill",C1542))),"NA")</f>
        <v>NA</v>
      </c>
      <c r="W1542" t="str">
        <f>IF(OR(Table1[[#This Row],[Rodents]],Table1[[#This Row],[Human]],Table1[[#This Row],[Pig]]),OR(ISNUMBER(FIND("dermal",C1542)),ISNUMBER(FIND("skin ",C1542))),"NA")</f>
        <v>NA</v>
      </c>
      <c r="X1542" t="str">
        <f>IF(OR(Table1[[#This Row],[Rodents]],Table1[[#This Row],[Human]],Table1[[#This Row],[Pig]]),OR(ISNUMBER(FIND("injected",C1542)),ISNUMBER(FIND("periton",C1542)),ISNUMBER(FIND("intrascrot",C1542))),"NA")</f>
        <v>NA</v>
      </c>
      <c r="Y1542" t="str">
        <f>IF(OR(Table1[[#This Row],[Rodents]],Table1[[#This Row],[Human]],Table1[[#This Row],[Pig]]),NOT(OR(Table1[[#This Row],[Inhaled/Intratracheal/intranasal]],Table1[[#This Row],[Dermal]],Table1[[#This Row],[Injected]])),"NA")</f>
        <v>NA</v>
      </c>
      <c r="AA1542" t="b">
        <f>OR(ISNUMBER(FIND("fish ",C1542)),ISNUMBER(FIND("Fish ",C1542)),ISNUMBER(FIND("aquatic",C1542)),ISNUMBER(FIND("daphnids",C1542)),ISNUMBER(FIND("Carcinus maenas",C1542)),ISNUMBER(FIND("Daphnia",C1542)),ISNUMBER(FIND("Ruditapes philippinarum",C1542)),ISNUMBER(FIND("daphnia",C1542)),ISNUMBER(FIND("marine",C1542)),ISNUMBER(FIND("mussel",C1542)),ISNUMBER(FIND("algae",C1542)),ISNUMBER(FIND("Donax faba",C1542)),ISNUMBER(FIND("estuarine",C1542)),ISNUMBER(FIND("snail",C1542)),ISNUMBER(FIND("Prorocentrum donghaiense",C1542)) )</f>
        <v>0</v>
      </c>
      <c r="AB1542" t="b">
        <f>OR(ISNUMBER(FIND(" rat ",C1542)),ISNUMBER(FIND(" rats ",C1542)),ISNUMBER(FIND(" Rats ",C1542)),ISNUMBER(FIND(" Rat ",C1542)),ISNUMBER(FIND(" rat.",C1542)),ISNUMBER(FIND(" rats.",C1542)),ISNUMBER(FIND("mouse",C1542)),ISNUMBER(FIND("mice",C1542)), ISNUMBER(FIND(" Mice",C1542)))</f>
        <v>0</v>
      </c>
      <c r="AC1542" t="b">
        <f>OR(ISNUMBER(FIND(" cell ",C1542)),ISNUMBER(FIND("fibroblast",C1542)),ISNUMBER(FIND("macrophage",C1542)),ISNUMBER(FIND("epithelial",C1542)),ISNUMBER(FIND("endothelial",C1542)),ISNUMBER(FIND("neuron",C1542)),ISNUMBER(FIND(" cells ",C1542)),ISNUMBER(FIND("RBC",C1542)),ISNUMBER(FIND("mitochond",C1542)),ISNUMBER(FIND("adipocyte",C1542)),ISNUMBER(FIND("osteo",C1542)),ISNUMBER(FIND("keratin",C1542)),ISNUMBER(FIND(" cell's ",C1542)),ISNUMBER(FIND("eukary",C1542)),ISNUMBER(FIND("sperm",C1542)))</f>
        <v>1</v>
      </c>
      <c r="AD1542" t="b">
        <v>0</v>
      </c>
      <c r="AE1542" t="b">
        <f>OR(ISNUMBER(FIND(" plant ",C1542)),ISNUMBER(FIND("Plant ",C1542)),ISNUMBER(FIND("tomato",C1542)),ISNUMBER(FIND("plants",C1542)),ISNUMBER(FIND("Plants",C1542)),ISNUMBER(FIND("algae",C1542)),ISNUMBER(FIND("lettuce",C1542)),ISNUMBER(FIND("green gram sprouts ",C1542)),ISNUMBER(FIND("Cucurbita pepo",C1542)),ISNUMBER(FIND("bean ",C1542)),ISNUMBER(FIND("chloroplast",C1542)),ISNUMBER(FIND("chlorophyll",C1542)),ISNUMBER(FIND("seedling",C1542)),ISNUMBER(FIND("canola",C1542)),ISNUMBER(FIND("shoot",C1542)),ISNUMBER(FIND("photosynthes",C1542)),ISNUMBER(FIND(" leaves ",C1542)),,ISNUMBER(FIND("agriculture",C1542)),ISNUMBER(FIND(" crops ",C1542)))</f>
        <v>0</v>
      </c>
      <c r="AF1542" t="b">
        <f>OR(ISNUMBER(FIND("bacteria",C1542)),ISNUMBER(FIND("Bacteria",C1542)),ISNUMBER(FIND("Bacterium",C1542)),ISNUMBER(FIND("bacterium",C1542)),ISNUMBER(FIND(" coli ",C1542)))</f>
        <v>0</v>
      </c>
      <c r="AG1542" t="b">
        <f>OR(ISNUMBER(FIND("fungi",C1542)),ISNUMBER(FIND("Fungi",C1542)),ISNUMBER(FIND("fungus",C1542)),ISNUMBER(FIND("Fungus",C1542)),ISNUMBER(FIND("mushroom",C1542)),ISNUMBER(FIND("Mushroom",C1542)),ISNUMBER(FIND(" mold ",C1542)))</f>
        <v>0</v>
      </c>
      <c r="AH1542" t="b">
        <f>OR(ISNUMBER(FIND("Pig ",C1542)),ISNUMBER(FIND("pig ",C1542)),ISNUMBER(FIND("Pigs ",C1542)),ISNUMBER(FIND("pigs ",C1542)))</f>
        <v>0</v>
      </c>
      <c r="AI1542" t="b">
        <f>OR(ISNUMBER(FIND(" C. elegans",C1542)),ISNUMBER(FIND("Caenorhabditis elegans",C1542)),ISNUMBER(FIND("earthworms",C1542)),ISNUMBER(FIND(" Ficopomatus enigmaticus",C1542)),ISNUMBER(FIND("larva",C1542)),ISNUMBER(FIND("Lumbriculus variegatus",C1542)),ISNUMBER(FIND("nematode",C1542)))</f>
        <v>0</v>
      </c>
      <c r="AJ1542" t="b">
        <f>NOT(OR(AA1542,AB1542,AC1542,AD1542,AE1542,AF1542,AG1542,AH1542,AI1542))</f>
        <v>0</v>
      </c>
      <c r="AL1542" t="b">
        <f>OR(AA1542,AB1542,AD1542,AE1542,AF1542,AG1542,AH1542,AI1542)</f>
        <v>0</v>
      </c>
      <c r="AM1542" t="b">
        <f>IF(Table1[[#This Row],[In vivo?]],IF(Table1[[#This Row],[Cell]],FALSE,TRUE),FALSE)</f>
        <v>0</v>
      </c>
      <c r="AN1542" t="b">
        <f>AND(AC1542,AL1542)</f>
        <v>0</v>
      </c>
      <c r="AO1542" t="b">
        <f>IF(Table1[[#This Row],[Cell]],IF(Table1[[#This Row],[In vivo?]],FALSE,TRUE),FALSE)</f>
        <v>1</v>
      </c>
      <c r="AP1542" t="b">
        <f>NOT(OR(Table1[[#This Row],[In vivo?]],Table1[[#This Row],[Only in Cell]]))</f>
        <v>0</v>
      </c>
      <c r="AQ1542" t="str">
        <f>IF(OR(Table1[[#This Row],[Rodents]],Table1[[#This Row],[Human]],Table1[[#This Row],[Pig]]),OR(ISNUMBER(FIND("pulmonary",C1542)),ISNUMBER(FIND("lung",C1542))),"NA")</f>
        <v>NA</v>
      </c>
      <c r="AR1542" t="str">
        <f>IF(OR(Table1[[#This Row],[Rodents]],Table1[[#This Row],[Human]],Table1[[#This Row],[Pig]]),OR(ISNUMBER(FIND("skin",C1542)),ISNUMBER(FIND("dermal",C1542))),"NA")</f>
        <v>NA</v>
      </c>
      <c r="AS1542" t="str">
        <f>IF(OR(Table1[[#This Row],[Rodents]],Table1[[#This Row],[Human]],Table1[[#This Row],[Pig]]),OR(ISNUMBER(FIND("liver",C1542)),ISNUMBER(FIND("hepat",C1542))),"NA")</f>
        <v>NA</v>
      </c>
      <c r="AT1542" t="str">
        <f>IF(OR(Table1[[#This Row],[Rodents]],Table1[[#This Row],[Human]],Table1[[#This Row],[Pig]]),OR(ISNUMBER(FIND("kidney",C1542)),ISNUMBER(FIND("neph",C1542))),"NA")</f>
        <v>NA</v>
      </c>
      <c r="AU1542" t="str">
        <f>IF(OR(Table1[[#This Row],[Rodents]],Table1[[#This Row],[Human]],Table1[[#This Row],[Pig]]),OR(ISNUMBER(FIND("brain",C1542)),ISNUMBER(FIND("neur",C1542)),ISNUMBER(FIND("nerv",C1542))),"NA")</f>
        <v>NA</v>
      </c>
      <c r="AV1542" t="str">
        <f>IF(OR(Table1[[#This Row],[Rodents]],Table1[[#This Row],[Human]],Table1[[#This Row],[Pig]]),OR(ISNUMBER(FIND("heart",C1542)),ISNUMBER(FIND("cardi",C1542))),"NA")</f>
        <v>NA</v>
      </c>
      <c r="AW1542" t="str">
        <f>IF(OR(Table1[[#This Row],[Rodents]],Table1[[#This Row],[Human]],Table1[[#This Row],[Pig]]),OR(ISNUMBER(FIND("gastro",C1542)),ISNUMBER(FIND("intesti",C1542)),ISNUMBER(FIND("stomach",C1542))),"NA")</f>
        <v>NA</v>
      </c>
      <c r="AX1542" t="str">
        <f>IF(OR(Table1[[#This Row],[Rodents]],Table1[[#This Row],[Human]],Table1[[#This Row],[Pig]]),NOT(OR(AQ1542,AR1542,AS1542,AT1542,AU1542,AV1542,AW1542)),"NA")</f>
        <v>NA</v>
      </c>
      <c r="AY1542" t="b">
        <f>OR(ISNUMBER(FIND("SWCNT",C1542)),ISNUMBER(FIND("SWNT",C1542)),ISNUMBER(FIND("single-wall",C1542)),ISNUMBER(FIND("single wall",C1542)),ISNUMBER(FIND("Single wall",C1542)),ISNUMBER(FIND("Single-wall",C1542)),ISNUMBER(FIND("SWCNT",B1542)),ISNUMBER(FIND("SWNT",B1542)),ISNUMBER(FIND("single-wall",B1542)),ISNUMBER(FIND("single wall",B1542)),ISNUMBER(FIND("Single-wall",B1542)),ISNUMBER(FIND("Single wall",B1542)))</f>
        <v>0</v>
      </c>
      <c r="AZ1542" t="b">
        <f>OR(ISNUMBER(FIND("MWCNT",C1542)),ISNUMBER(FIND("MWNT",C1542)),ISNUMBER(FIND("multi-wall",C1542)),ISNUMBER(FIND("multi wall",C1542)),ISNUMBER(FIND("multiwall",C1542)),ISNUMBER(FIND("Multi-wall",C1542)),ISNUMBER(FIND("Multi wall",C1542)),ISNUMBER(FIND("Multiwall",C1542)),ISNUMBER(FIND("MWCNT",B1542)),ISNUMBER(FIND("MWNT",B1542)),ISNUMBER(FIND("multi-wall",B1542)),ISNUMBER(FIND("multi wall",B1542)),ISNUMBER(FIND("multiwall",B1542)),ISNUMBER(FIND("Multi-wall",B1542)),ISNUMBER(FIND("Multi wall",B1542)),ISNUMBER(FIND("Multiwall",B1542)),ISNUMBER(FIND("Double-wall",B1542)),ISNUMBER(FIND("Double wall",B1542)),ISNUMBER(FIND("Doublewall",B1542)),ISNUMBER(FIND("double-wall",B1542)),ISNUMBER(FIND("double wall",B1542)),ISNUMBER(FIND("doublewall",B1542)))</f>
        <v>1</v>
      </c>
      <c r="BA1542" t="b">
        <f>AND(Table1[[#This Row],[SWCNT]],Table1[[#This Row],[MWCNT]])</f>
        <v>0</v>
      </c>
      <c r="BB1542" t="b">
        <f>IF(Table1[[#This Row],[SWCNT]]=TRUE,FALSE,IF(Table1[[#This Row],[MWCNT]]=TRUE,FALSE,TRUE))</f>
        <v>0</v>
      </c>
      <c r="BC1542" s="18"/>
    </row>
    <row r="1543" spans="1:55" ht="185">
      <c r="A1543" t="s">
        <v>3194</v>
      </c>
      <c r="B1543" s="2" t="s">
        <v>3196</v>
      </c>
      <c r="C1543" s="16" t="s">
        <v>3198</v>
      </c>
      <c r="D1543" s="17" t="s">
        <v>653</v>
      </c>
      <c r="E1543" s="2">
        <v>2015</v>
      </c>
      <c r="F1543" t="b">
        <f>OR(ISNUMBER(FIND("cytotoxic",C1543)),ISNUMBER(FIND("Cytotoxic",C1543)),ISNUMBER(FIND("cellular toxicity",C1543)),ISNUMBER(FIND("cell death",C1543)),ISNUMBER(FIND("viable",C1543)),ISNUMBER(FIND("phytotoxic",C1543)),ISNUMBER(FIND("acute toxicity",C1543)),ISNUMBER(FIND("MTT",C1543)),ISNUMBER(FIND("survival",C1543)),ISNUMBER(FIND("prolifer",C1543)),ISNUMBER(FIND("apoptosis",C1543)),ISNUMBER(FIND("neurotoxic",C1543)),ISNUMBER(FIND("  lysis ",C1543)),ISNUMBER(FIND("necrosis",C1543)),ISNUMBER(FIND("cellular death",C1543))*3,ISNUMBER(FIND("LDH",C1543)),ISNUMBER(FIND("Acute toxicity",C1543)))</f>
        <v>0</v>
      </c>
      <c r="G1543" t="b">
        <f>OR(ISNUMBER(FIND("genotoxic",C1543)),ISNUMBER(FIND("genotoxicity",C1543)),ISNUMBER(FIND("DNA damage",C1543)),ISNUMBER(FIND("DNA",C1543)),ISNUMBER(FIND("RNA",C1543)),ISNUMBER(FIND("mesothelioma",C1543)),ISNUMBER(FIND("carcino",C1543)),ISNUMBER(FIND("mutagen",C1543)),ISNUMBER(FIND("genetic",C1543)))</f>
        <v>0</v>
      </c>
      <c r="H1543" t="b">
        <f>OR(ISNUMBER(FIND("inflammatory",C1543)),ISNUMBER(FIND("inflamm",C1543)))</f>
        <v>0</v>
      </c>
      <c r="I1543" t="b">
        <f>OR(ISNUMBER(FIND("immune",C1543)),ISNUMBER(FIND("immunological",C1543)),ISNUMBER(FIND("interleuk",C1543)),ISNUMBER(FIND("platelet activation",C1543)),ISNUMBER(FIND("monocyte",C1543)),ISNUMBER(FIND("leukocyte",C1543)),ISNUMBER(FIND("cytokine",C1543)),ISNUMBER(FIND("CD4",C1543)),ISNUMBER(FIND("CD8",C1543)),ISNUMBER(FIND("T-cell",C1543)))</f>
        <v>1</v>
      </c>
      <c r="J1543" t="b">
        <f>OR(ISNUMBER(FIND("reactive oxygen",C1543)),ISNUMBER(FIND("ROS",C1543)),ISNUMBER(FIND("free radical",C1543)),ISNUMBER(FIND("oxidative stress",C1543)),ISNUMBER(FIND("peroxid",C1543)),ISNUMBER(FIND("oxidative",C1543)),ISNUMBER(FIND("antioxid",C1543)))</f>
        <v>1</v>
      </c>
      <c r="K1543" t="b">
        <f>OR(ISNUMBER(FIND("autophag",C1543)))</f>
        <v>0</v>
      </c>
      <c r="L1543" t="b">
        <f>OR(ISNUMBER(FIND("morpholog",C1543)))</f>
        <v>1</v>
      </c>
      <c r="M1543" t="b">
        <f>OR(ISNUMBER(FIND("fibrosis",C1543)),ISNUMBER(FIND("Fibrosis",C1543)),ISNUMBER(FIND("fibrot",C1543)))</f>
        <v>0</v>
      </c>
      <c r="N1543" t="b">
        <f>OR(ISNUMBER(FIND("offspring",C1543)),ISNUMBER(FIND("Parental",C1543)),ISNUMBER(FIND("parental",C1543)),ISNUMBER(FIND("germline",C1543)),ISNUMBER(FIND("reproduc",C1543)),ISNUMBER(FIND("embryo",C1543)))</f>
        <v>0</v>
      </c>
      <c r="O1543" t="b">
        <f>OR(ISNUMBER(FIND("metabol",C1543)),ISNUMBER(FIND("Metabol",C1543)),ISNUMBER(FIND("digest",C1543)),ISNUMBER(FIND("mitochon",C1543)))</f>
        <v>0</v>
      </c>
      <c r="P1543" t="b">
        <f>OR(ISNUMBER(FIND("ecotox",C1543)),ISNUMBER(FIND("Ecotox",B1543)),ISNUMBER(FIND("ecotox",B1543)),ISNUMBER(FIND("Ecotox",C1543)))</f>
        <v>0</v>
      </c>
      <c r="Q1543" t="b">
        <f>OR(ISNUMBER(FIND("Bioaccum",C1543)),ISNUMBER(FIND("bioaccum",C1543)),ISNUMBER(FIND("accum",C1543)))</f>
        <v>0</v>
      </c>
      <c r="R1543" t="b">
        <f>OR(ISNUMBER(FIND("Occupation",C1543)),ISNUMBER(FIND("occupation",C1543)),ISNUMBER(FIND("worker",C1543)),ISNUMBER(FIND("workforce",C1543)))</f>
        <v>0</v>
      </c>
      <c r="S1543" t="b">
        <f>NOT(OR(F1543,G1543,H1543,I1543,J1543,K1543,L1543,M1543,N1543,O1543,P1543,Q1543,R1543))</f>
        <v>0</v>
      </c>
      <c r="U1543" t="b">
        <f>OR(Table1[[#This Row],[Inflammation]],Table1[[#This Row],[Immune]])</f>
        <v>1</v>
      </c>
      <c r="V1543" t="str">
        <f>IF(OR(Table1[[#This Row],[Rodents]],Table1[[#This Row],[Human]],Table1[[#This Row],[Pig]]),OR(ISNUMBER(FIND("intratrach",C1543)),ISNUMBER(FIND("nasal ",C1543)),ISNUMBER(FIND("instill",C1543))),"NA")</f>
        <v>NA</v>
      </c>
      <c r="W1543" t="str">
        <f>IF(OR(Table1[[#This Row],[Rodents]],Table1[[#This Row],[Human]],Table1[[#This Row],[Pig]]),OR(ISNUMBER(FIND("dermal",C1543)),ISNUMBER(FIND("skin ",C1543))),"NA")</f>
        <v>NA</v>
      </c>
      <c r="X1543" t="str">
        <f>IF(OR(Table1[[#This Row],[Rodents]],Table1[[#This Row],[Human]],Table1[[#This Row],[Pig]]),OR(ISNUMBER(FIND("injected",C1543)),ISNUMBER(FIND("periton",C1543)),ISNUMBER(FIND("intrascrot",C1543))),"NA")</f>
        <v>NA</v>
      </c>
      <c r="Y1543" t="str">
        <f>IF(OR(Table1[[#This Row],[Rodents]],Table1[[#This Row],[Human]],Table1[[#This Row],[Pig]]),NOT(OR(Table1[[#This Row],[Inhaled/Intratracheal/intranasal]],Table1[[#This Row],[Dermal]],Table1[[#This Row],[Injected]])),"NA")</f>
        <v>NA</v>
      </c>
      <c r="AA1543" t="b">
        <f>OR(ISNUMBER(FIND("fish ",C1543)),ISNUMBER(FIND("Fish ",C1543)),ISNUMBER(FIND("aquatic",C1543)),ISNUMBER(FIND("daphnids",C1543)),ISNUMBER(FIND("Carcinus maenas",C1543)),ISNUMBER(FIND("Daphnia",C1543)),ISNUMBER(FIND("Ruditapes philippinarum",C1543)),ISNUMBER(FIND("daphnia",C1543)),ISNUMBER(FIND("marine",C1543)),ISNUMBER(FIND("mussel",C1543)),ISNUMBER(FIND("algae",C1543)),ISNUMBER(FIND("Donax faba",C1543)),ISNUMBER(FIND("estuarine",C1543)),ISNUMBER(FIND("snail",C1543)),ISNUMBER(FIND("Prorocentrum donghaiense",C1543)) )</f>
        <v>1</v>
      </c>
      <c r="AB1543" t="b">
        <f>OR(ISNUMBER(FIND(" rat ",C1543)),ISNUMBER(FIND(" rats ",C1543)),ISNUMBER(FIND(" Rats ",C1543)),ISNUMBER(FIND(" Rat ",C1543)),ISNUMBER(FIND(" rat.",C1543)),ISNUMBER(FIND(" rats.",C1543)),ISNUMBER(FIND("mouse",C1543)),ISNUMBER(FIND("mice",C1543)), ISNUMBER(FIND(" Mice",C1543)))</f>
        <v>0</v>
      </c>
      <c r="AC1543" t="b">
        <f>OR(ISNUMBER(FIND(" cell ",C1543)),ISNUMBER(FIND("fibroblast",C1543)),ISNUMBER(FIND("macrophage",C1543)),ISNUMBER(FIND("epithelial",C1543)),ISNUMBER(FIND("endothelial",C1543)),ISNUMBER(FIND("neuron",C1543)),ISNUMBER(FIND(" cells ",C1543)),ISNUMBER(FIND("RBC",C1543)),ISNUMBER(FIND("mitochond",C1543)),ISNUMBER(FIND("adipocyte",C1543)),ISNUMBER(FIND("osteo",C1543)),ISNUMBER(FIND("keratin",C1543)),ISNUMBER(FIND(" cell's ",C1543)),ISNUMBER(FIND("eukary",C1543)),ISNUMBER(FIND("sperm",C1543)))</f>
        <v>1</v>
      </c>
      <c r="AD1543" t="b">
        <f>OR(ISNUMBER(FIND("human",B1543)),ISNUMBER(FIND("workers",B1543)),ISNUMBER(FIND("workforces",B1543)),ISNUMBER(FIND("occupational",B1543)),ISNUMBER(FIND("Case report",B1543)),ISNUMBER(FIND("Workplaces",B1543)),ISNUMBER(FIND("worker",B1543)))</f>
        <v>0</v>
      </c>
      <c r="AE1543" t="b">
        <f>OR(ISNUMBER(FIND(" plant ",C1543)),ISNUMBER(FIND("Plant ",C1543)),ISNUMBER(FIND("tomato",C1543)),ISNUMBER(FIND("plants",C1543)),ISNUMBER(FIND("Plants",C1543)),ISNUMBER(FIND("algae",C1543)),ISNUMBER(FIND("lettuce",C1543)),ISNUMBER(FIND("green gram sprouts ",C1543)),ISNUMBER(FIND("Cucurbita pepo",C1543)),ISNUMBER(FIND("bean ",C1543)),ISNUMBER(FIND("chloroplast",C1543)),ISNUMBER(FIND("chlorophyll",C1543)),ISNUMBER(FIND("seedling",C1543)),ISNUMBER(FIND("canola",C1543)),ISNUMBER(FIND("shoot",C1543)),ISNUMBER(FIND("photosynthes",C1543)),ISNUMBER(FIND(" leaves ",C1543)),,ISNUMBER(FIND("agriculture",C1543)),ISNUMBER(FIND(" crops ",C1543)))</f>
        <v>0</v>
      </c>
      <c r="AF1543" t="b">
        <f>OR(ISNUMBER(FIND("bacteria",C1543)),ISNUMBER(FIND("Bacteria",C1543)),ISNUMBER(FIND("Bacterium",C1543)),ISNUMBER(FIND("bacterium",C1543)),ISNUMBER(FIND(" coli ",C1543)))</f>
        <v>0</v>
      </c>
      <c r="AG1543" t="b">
        <f>OR(ISNUMBER(FIND("fungi",C1543)),ISNUMBER(FIND("Fungi",C1543)),ISNUMBER(FIND("fungus",C1543)),ISNUMBER(FIND("Fungus",C1543)),ISNUMBER(FIND("mushroom",C1543)),ISNUMBER(FIND("Mushroom",C1543)),ISNUMBER(FIND(" mold ",C1543)))</f>
        <v>0</v>
      </c>
      <c r="AH1543" t="b">
        <f>OR(ISNUMBER(FIND("Pig ",C1543)),ISNUMBER(FIND("pig ",C1543)),ISNUMBER(FIND("Pigs ",C1543)),ISNUMBER(FIND("pigs ",C1543)))</f>
        <v>0</v>
      </c>
      <c r="AI1543" t="b">
        <f>OR(ISNUMBER(FIND(" C. elegans",C1543)),ISNUMBER(FIND("Caenorhabditis elegans",C1543)),ISNUMBER(FIND("earthworms",C1543)),ISNUMBER(FIND(" Ficopomatus enigmaticus",C1543)),ISNUMBER(FIND("larva",C1543)),ISNUMBER(FIND("Lumbriculus variegatus",C1543)),ISNUMBER(FIND("nematode",C1543)))</f>
        <v>0</v>
      </c>
      <c r="AJ1543" t="b">
        <f>NOT(OR(AA1543,AB1543,AC1543,AD1543,AE1543,AF1543,AG1543,AH1543,AI1543))</f>
        <v>0</v>
      </c>
      <c r="AL1543" t="b">
        <f>OR(AA1543,AB1543,AD1543,AE1543,AF1543,AG1543,AH1543,AI1543)</f>
        <v>1</v>
      </c>
      <c r="AM1543" t="b">
        <f>IF(Table1[[#This Row],[In vivo?]],IF(Table1[[#This Row],[Cell]],FALSE,TRUE),FALSE)</f>
        <v>0</v>
      </c>
      <c r="AN1543" t="b">
        <f>AND(AC1543,AL1543)</f>
        <v>1</v>
      </c>
      <c r="AO1543" t="b">
        <f>IF(Table1[[#This Row],[Cell]],IF(Table1[[#This Row],[In vivo?]],FALSE,TRUE),FALSE)</f>
        <v>0</v>
      </c>
      <c r="AP1543" t="b">
        <f>NOT(OR(Table1[[#This Row],[In vivo?]],Table1[[#This Row],[Only in Cell]]))</f>
        <v>0</v>
      </c>
      <c r="AQ1543" t="str">
        <f>IF(OR(Table1[[#This Row],[Rodents]],Table1[[#This Row],[Human]],Table1[[#This Row],[Pig]]),OR(ISNUMBER(FIND("pulmonary",C1543)),ISNUMBER(FIND("lung",C1543))),"NA")</f>
        <v>NA</v>
      </c>
      <c r="AR1543" t="str">
        <f>IF(OR(Table1[[#This Row],[Rodents]],Table1[[#This Row],[Human]],Table1[[#This Row],[Pig]]),OR(ISNUMBER(FIND("skin",C1543)),ISNUMBER(FIND("dermal",C1543))),"NA")</f>
        <v>NA</v>
      </c>
      <c r="AS1543" t="str">
        <f>IF(OR(Table1[[#This Row],[Rodents]],Table1[[#This Row],[Human]],Table1[[#This Row],[Pig]]),OR(ISNUMBER(FIND("liver",C1543)),ISNUMBER(FIND("hepat",C1543))),"NA")</f>
        <v>NA</v>
      </c>
      <c r="AT1543" t="str">
        <f>IF(OR(Table1[[#This Row],[Rodents]],Table1[[#This Row],[Human]],Table1[[#This Row],[Pig]]),OR(ISNUMBER(FIND("kidney",C1543)),ISNUMBER(FIND("neph",C1543))),"NA")</f>
        <v>NA</v>
      </c>
      <c r="AU1543" t="str">
        <f>IF(OR(Table1[[#This Row],[Rodents]],Table1[[#This Row],[Human]],Table1[[#This Row],[Pig]]),OR(ISNUMBER(FIND("brain",C1543)),ISNUMBER(FIND("neur",C1543)),ISNUMBER(FIND("nerv",C1543))),"NA")</f>
        <v>NA</v>
      </c>
      <c r="AV1543" t="str">
        <f>IF(OR(Table1[[#This Row],[Rodents]],Table1[[#This Row],[Human]],Table1[[#This Row],[Pig]]),OR(ISNUMBER(FIND("heart",C1543)),ISNUMBER(FIND("cardi",C1543))),"NA")</f>
        <v>NA</v>
      </c>
      <c r="AW1543" t="str">
        <f>IF(OR(Table1[[#This Row],[Rodents]],Table1[[#This Row],[Human]],Table1[[#This Row],[Pig]]),OR(ISNUMBER(FIND("gastro",C1543)),ISNUMBER(FIND("intesti",C1543)),ISNUMBER(FIND("stomach",C1543))),"NA")</f>
        <v>NA</v>
      </c>
      <c r="AX1543" t="str">
        <f>IF(OR(Table1[[#This Row],[Rodents]],Table1[[#This Row],[Human]],Table1[[#This Row],[Pig]]),NOT(OR(AQ1543,AR1543,AS1543,AT1543,AU1543,AV1543,AW1543)),"NA")</f>
        <v>NA</v>
      </c>
      <c r="AY1543" t="b">
        <f>OR(ISNUMBER(FIND("SWCNT",C1543)),ISNUMBER(FIND("SWNT",C1543)),ISNUMBER(FIND("single-wall",C1543)),ISNUMBER(FIND("single wall",C1543)),ISNUMBER(FIND("Single wall",C1543)),ISNUMBER(FIND("Single-wall",C1543)),ISNUMBER(FIND("SWCNT",B1543)),ISNUMBER(FIND("SWNT",B1543)),ISNUMBER(FIND("single-wall",B1543)),ISNUMBER(FIND("single wall",B1543)),ISNUMBER(FIND("Single-wall",B1543)),ISNUMBER(FIND("Single wall",B1543)))</f>
        <v>0</v>
      </c>
      <c r="AZ1543" t="b">
        <f>OR(ISNUMBER(FIND("MWCNT",C1543)),ISNUMBER(FIND("MWNT",C1543)),ISNUMBER(FIND("multi-wall",C1543)),ISNUMBER(FIND("multi wall",C1543)),ISNUMBER(FIND("multiwall",C1543)),ISNUMBER(FIND("Multi-wall",C1543)),ISNUMBER(FIND("Multi wall",C1543)),ISNUMBER(FIND("Multiwall",C1543)),ISNUMBER(FIND("MWCNT",B1543)),ISNUMBER(FIND("MWNT",B1543)),ISNUMBER(FIND("multi-wall",B1543)),ISNUMBER(FIND("multi wall",B1543)),ISNUMBER(FIND("multiwall",B1543)),ISNUMBER(FIND("Multi-wall",B1543)),ISNUMBER(FIND("Multi wall",B1543)),ISNUMBER(FIND("Multiwall",B1543)),ISNUMBER(FIND("Double-wall",B1543)),ISNUMBER(FIND("Double wall",B1543)),ISNUMBER(FIND("Doublewall",B1543)),ISNUMBER(FIND("double-wall",B1543)),ISNUMBER(FIND("double wall",B1543)),ISNUMBER(FIND("doublewall",B1543)))</f>
        <v>1</v>
      </c>
      <c r="BA1543" t="b">
        <f>AND(Table1[[#This Row],[SWCNT]],Table1[[#This Row],[MWCNT]])</f>
        <v>0</v>
      </c>
      <c r="BB1543" t="b">
        <f>IF(Table1[[#This Row],[SWCNT]]=TRUE,FALSE,IF(Table1[[#This Row],[MWCNT]]=TRUE,FALSE,TRUE))</f>
        <v>0</v>
      </c>
      <c r="BC1543" s="18"/>
    </row>
    <row r="1544" spans="1:55" ht="203.5">
      <c r="A1544" t="s">
        <v>3195</v>
      </c>
      <c r="B1544" s="2" t="s">
        <v>3197</v>
      </c>
      <c r="C1544" s="16" t="s">
        <v>3199</v>
      </c>
      <c r="D1544" s="17" t="s">
        <v>2410</v>
      </c>
      <c r="E1544" s="2">
        <v>2015</v>
      </c>
      <c r="F1544" t="b">
        <f>OR(ISNUMBER(FIND("cytotoxic",C1544)),ISNUMBER(FIND("Cytotoxic",C1544)),ISNUMBER(FIND("cellular toxicity",C1544)),ISNUMBER(FIND("cell death",C1544)),ISNUMBER(FIND("viable",C1544)),ISNUMBER(FIND("phytotoxic",C1544)),ISNUMBER(FIND("acute toxicity",C1544)),ISNUMBER(FIND("MTT",C1544)),ISNUMBER(FIND("survival",C1544)),ISNUMBER(FIND("prolifer",C1544)),ISNUMBER(FIND("apoptosis",C1544)),ISNUMBER(FIND("neurotoxic",C1544)),ISNUMBER(FIND("  lysis ",C1544)),ISNUMBER(FIND("necrosis",C1544)),ISNUMBER(FIND("cellular death",C1544))*3,ISNUMBER(FIND("LDH",C1544)),ISNUMBER(FIND("Acute toxicity",C1544)))</f>
        <v>1</v>
      </c>
      <c r="G1544" t="b">
        <f>OR(ISNUMBER(FIND("genotoxic",C1544)),ISNUMBER(FIND("genotoxicity",C1544)),ISNUMBER(FIND("DNA damage",C1544)),ISNUMBER(FIND("DNA",C1544)),ISNUMBER(FIND("RNA",C1544)),ISNUMBER(FIND("mesothelioma",C1544)),ISNUMBER(FIND("carcino",C1544)),ISNUMBER(FIND("mutagen",C1544)),ISNUMBER(FIND("genetic",C1544)))</f>
        <v>0</v>
      </c>
      <c r="H1544" t="b">
        <f>OR(ISNUMBER(FIND("inflammatory",C1544)),ISNUMBER(FIND("inflamm",C1544)))</f>
        <v>0</v>
      </c>
      <c r="I1544" t="b">
        <f>OR(ISNUMBER(FIND("immune",C1544)),ISNUMBER(FIND("immunological",C1544)),ISNUMBER(FIND("interleuk",C1544)),ISNUMBER(FIND("platelet activation",C1544)),ISNUMBER(FIND("monocyte",C1544)),ISNUMBER(FIND("leukocyte",C1544)),ISNUMBER(FIND("cytokine",C1544)),ISNUMBER(FIND("CD4",C1544)),ISNUMBER(FIND("CD8",C1544)),ISNUMBER(FIND("T-cell",C1544)))</f>
        <v>0</v>
      </c>
      <c r="J1544" t="b">
        <f>OR(ISNUMBER(FIND("reactive oxygen",C1544)),ISNUMBER(FIND("ROS",C1544)),ISNUMBER(FIND("free radical",C1544)),ISNUMBER(FIND("oxidative stress",C1544)),ISNUMBER(FIND("peroxid",C1544)),ISNUMBER(FIND("oxidative",C1544)),ISNUMBER(FIND("antioxid",C1544)))</f>
        <v>0</v>
      </c>
      <c r="K1544" t="b">
        <f>OR(ISNUMBER(FIND("autophag",C1544)))</f>
        <v>0</v>
      </c>
      <c r="L1544" t="b">
        <f>OR(ISNUMBER(FIND("morpholog",C1544)))</f>
        <v>0</v>
      </c>
      <c r="M1544" t="b">
        <f>OR(ISNUMBER(FIND("fibrosis",C1544)),ISNUMBER(FIND("Fibrosis",C1544)),ISNUMBER(FIND("fibrot",C1544)))</f>
        <v>0</v>
      </c>
      <c r="N1544" t="b">
        <f>OR(ISNUMBER(FIND("offspring",C1544)),ISNUMBER(FIND("Parental",C1544)),ISNUMBER(FIND("parental",C1544)),ISNUMBER(FIND("germline",C1544)),ISNUMBER(FIND("reproduc",C1544)),ISNUMBER(FIND("embryo",C1544)))</f>
        <v>0</v>
      </c>
      <c r="O1544" t="b">
        <f>OR(ISNUMBER(FIND("metabol",C1544)),ISNUMBER(FIND("Metabol",C1544)),ISNUMBER(FIND("digest",C1544)),ISNUMBER(FIND("mitochon",C1544)))</f>
        <v>1</v>
      </c>
      <c r="P1544" t="b">
        <f>OR(ISNUMBER(FIND("ecotox",C1544)),ISNUMBER(FIND("Ecotox",B1544)),ISNUMBER(FIND("ecotox",B1544)),ISNUMBER(FIND("Ecotox",C1544)))</f>
        <v>0</v>
      </c>
      <c r="Q1544" t="b">
        <f>OR(ISNUMBER(FIND("Bioaccum",C1544)),ISNUMBER(FIND("bioaccum",C1544)),ISNUMBER(FIND("accum",C1544)))</f>
        <v>0</v>
      </c>
      <c r="R1544" t="b">
        <f>OR(ISNUMBER(FIND("Occupation",C1544)),ISNUMBER(FIND("occupation",C1544)),ISNUMBER(FIND("worker",C1544)),ISNUMBER(FIND("workforce",C1544)))</f>
        <v>0</v>
      </c>
      <c r="S1544" t="b">
        <f>NOT(OR(F1544,G1544,H1544,I1544,J1544,K1544,L1544,M1544,N1544,O1544,P1544,Q1544,R1544))</f>
        <v>0</v>
      </c>
      <c r="U1544" t="b">
        <f>OR(Table1[[#This Row],[Inflammation]],Table1[[#This Row],[Immune]])</f>
        <v>0</v>
      </c>
      <c r="V1544" t="str">
        <f>IF(OR(Table1[[#This Row],[Rodents]],Table1[[#This Row],[Human]],Table1[[#This Row],[Pig]]),OR(ISNUMBER(FIND("intratrach",C1544)),ISNUMBER(FIND("nasal ",C1544)),ISNUMBER(FIND("instill",C1544))),"NA")</f>
        <v>NA</v>
      </c>
      <c r="W1544" t="str">
        <f>IF(OR(Table1[[#This Row],[Rodents]],Table1[[#This Row],[Human]],Table1[[#This Row],[Pig]]),OR(ISNUMBER(FIND("dermal",C1544)),ISNUMBER(FIND("skin ",C1544))),"NA")</f>
        <v>NA</v>
      </c>
      <c r="X1544" t="str">
        <f>IF(OR(Table1[[#This Row],[Rodents]],Table1[[#This Row],[Human]],Table1[[#This Row],[Pig]]),OR(ISNUMBER(FIND("injected",C1544)),ISNUMBER(FIND("periton",C1544)),ISNUMBER(FIND("intrascrot",C1544))),"NA")</f>
        <v>NA</v>
      </c>
      <c r="Y1544" t="str">
        <f>IF(OR(Table1[[#This Row],[Rodents]],Table1[[#This Row],[Human]],Table1[[#This Row],[Pig]]),NOT(OR(Table1[[#This Row],[Inhaled/Intratracheal/intranasal]],Table1[[#This Row],[Dermal]],Table1[[#This Row],[Injected]])),"NA")</f>
        <v>NA</v>
      </c>
      <c r="AA1544" t="b">
        <f>OR(ISNUMBER(FIND("fish ",C1544)),ISNUMBER(FIND("Fish ",C1544)),ISNUMBER(FIND("aquatic",C1544)),ISNUMBER(FIND("daphnids",C1544)),ISNUMBER(FIND("Carcinus maenas",C1544)),ISNUMBER(FIND("Daphnia",C1544)),ISNUMBER(FIND("Ruditapes philippinarum",C1544)),ISNUMBER(FIND("daphnia",C1544)),ISNUMBER(FIND("marine",C1544)),ISNUMBER(FIND("mussel",C1544)),ISNUMBER(FIND("algae",C1544)),ISNUMBER(FIND("Donax faba",C1544)),ISNUMBER(FIND("estuarine",C1544)),ISNUMBER(FIND("snail",C1544)),ISNUMBER(FIND("Prorocentrum donghaiense",C1544)) )</f>
        <v>1</v>
      </c>
      <c r="AB1544" t="b">
        <f>OR(ISNUMBER(FIND(" rat ",C1544)),ISNUMBER(FIND(" rats ",C1544)),ISNUMBER(FIND(" Rats ",C1544)),ISNUMBER(FIND(" Rat ",C1544)),ISNUMBER(FIND(" rat.",C1544)),ISNUMBER(FIND(" rats.",C1544)),ISNUMBER(FIND("mouse",C1544)),ISNUMBER(FIND("mice",C1544)), ISNUMBER(FIND(" Mice",C1544)))</f>
        <v>0</v>
      </c>
      <c r="AC1544" t="b">
        <f>OR(ISNUMBER(FIND(" cell ",C1544)),ISNUMBER(FIND("fibroblast",C1544)),ISNUMBER(FIND("macrophage",C1544)),ISNUMBER(FIND("epithelial",C1544)),ISNUMBER(FIND("endothelial",C1544)),ISNUMBER(FIND("neuron",C1544)),ISNUMBER(FIND(" cells ",C1544)),ISNUMBER(FIND("RBC",C1544)),ISNUMBER(FIND("mitochond",C1544)),ISNUMBER(FIND("adipocyte",C1544)),ISNUMBER(FIND("osteo",C1544)),ISNUMBER(FIND("keratin",C1544)),ISNUMBER(FIND(" cell's ",C1544)),ISNUMBER(FIND("eukary",C1544)),ISNUMBER(FIND("sperm",C1544)))</f>
        <v>1</v>
      </c>
      <c r="AD1544" t="b">
        <f>OR(ISNUMBER(FIND("human",B1544)),ISNUMBER(FIND("workers",B1544)),ISNUMBER(FIND("workforces",B1544)),ISNUMBER(FIND("occupational",B1544)),ISNUMBER(FIND("Case report",B1544)),ISNUMBER(FIND("Workplaces",B1544)),ISNUMBER(FIND("worker",B1544)))</f>
        <v>0</v>
      </c>
      <c r="AE1544" t="b">
        <f>OR(ISNUMBER(FIND(" plant ",C1544)),ISNUMBER(FIND("Plant ",C1544)),ISNUMBER(FIND("tomato",C1544)),ISNUMBER(FIND("plants",C1544)),ISNUMBER(FIND("Plants",C1544)),ISNUMBER(FIND("algae",C1544)),ISNUMBER(FIND("lettuce",C1544)),ISNUMBER(FIND("green gram sprouts ",C1544)),ISNUMBER(FIND("Cucurbita pepo",C1544)),ISNUMBER(FIND("bean ",C1544)),ISNUMBER(FIND("chloroplast",C1544)),ISNUMBER(FIND("chlorophyll",C1544)),ISNUMBER(FIND("seedling",C1544)),ISNUMBER(FIND("canola",C1544)),ISNUMBER(FIND("shoot",C1544)),ISNUMBER(FIND("photosynthes",C1544)),ISNUMBER(FIND(" leaves ",C1544)),,ISNUMBER(FIND("agriculture",C1544)),ISNUMBER(FIND(" crops ",C1544)))</f>
        <v>0</v>
      </c>
      <c r="AF1544" t="b">
        <f>OR(ISNUMBER(FIND("bacteria",C1544)),ISNUMBER(FIND("Bacteria",C1544)),ISNUMBER(FIND("Bacterium",C1544)),ISNUMBER(FIND("bacterium",C1544)),ISNUMBER(FIND(" coli ",C1544)))</f>
        <v>1</v>
      </c>
      <c r="AG1544" t="b">
        <f>OR(ISNUMBER(FIND("fungi",C1544)),ISNUMBER(FIND("Fungi",C1544)),ISNUMBER(FIND("fungus",C1544)),ISNUMBER(FIND("Fungus",C1544)),ISNUMBER(FIND("mushroom",C1544)),ISNUMBER(FIND("Mushroom",C1544)),ISNUMBER(FIND(" mold ",C1544)))</f>
        <v>0</v>
      </c>
      <c r="AH1544" t="b">
        <f>OR(ISNUMBER(FIND("Pig ",C1544)),ISNUMBER(FIND("pig ",C1544)),ISNUMBER(FIND("Pigs ",C1544)),ISNUMBER(FIND("pigs ",C1544)))</f>
        <v>0</v>
      </c>
      <c r="AI1544" t="b">
        <f>OR(ISNUMBER(FIND(" C. elegans",C1544)),ISNUMBER(FIND("Caenorhabditis elegans",C1544)),ISNUMBER(FIND("earthworms",C1544)),ISNUMBER(FIND(" Ficopomatus enigmaticus",C1544)),ISNUMBER(FIND("larva",C1544)),ISNUMBER(FIND("Lumbriculus variegatus",C1544)),ISNUMBER(FIND("nematode",C1544)))</f>
        <v>0</v>
      </c>
      <c r="AJ1544" t="b">
        <f>NOT(OR(AA1544,AB1544,AC1544,AD1544,AE1544,AF1544,AG1544,AH1544,AI1544))</f>
        <v>0</v>
      </c>
      <c r="AL1544" t="b">
        <f>OR(AA1544,AB1544,AD1544,AE1544,AF1544,AG1544,AH1544,AI1544)</f>
        <v>1</v>
      </c>
      <c r="AM1544" t="b">
        <f>IF(Table1[[#This Row],[In vivo?]],IF(Table1[[#This Row],[Cell]],FALSE,TRUE),FALSE)</f>
        <v>0</v>
      </c>
      <c r="AN1544" t="b">
        <f>AND(AC1544,AL1544)</f>
        <v>1</v>
      </c>
      <c r="AO1544" t="b">
        <f>IF(Table1[[#This Row],[Cell]],IF(Table1[[#This Row],[In vivo?]],FALSE,TRUE),FALSE)</f>
        <v>0</v>
      </c>
      <c r="AP1544" t="b">
        <f>NOT(OR(Table1[[#This Row],[In vivo?]],Table1[[#This Row],[Only in Cell]]))</f>
        <v>0</v>
      </c>
      <c r="AQ1544" t="str">
        <f>IF(OR(Table1[[#This Row],[Rodents]],Table1[[#This Row],[Human]],Table1[[#This Row],[Pig]]),OR(ISNUMBER(FIND("pulmonary",C1544)),ISNUMBER(FIND("lung",C1544))),"NA")</f>
        <v>NA</v>
      </c>
      <c r="AR1544" t="str">
        <f>IF(OR(Table1[[#This Row],[Rodents]],Table1[[#This Row],[Human]],Table1[[#This Row],[Pig]]),OR(ISNUMBER(FIND("skin",C1544)),ISNUMBER(FIND("dermal",C1544))),"NA")</f>
        <v>NA</v>
      </c>
      <c r="AS1544" t="str">
        <f>IF(OR(Table1[[#This Row],[Rodents]],Table1[[#This Row],[Human]],Table1[[#This Row],[Pig]]),OR(ISNUMBER(FIND("liver",C1544)),ISNUMBER(FIND("hepat",C1544))),"NA")</f>
        <v>NA</v>
      </c>
      <c r="AT1544" t="str">
        <f>IF(OR(Table1[[#This Row],[Rodents]],Table1[[#This Row],[Human]],Table1[[#This Row],[Pig]]),OR(ISNUMBER(FIND("kidney",C1544)),ISNUMBER(FIND("neph",C1544))),"NA")</f>
        <v>NA</v>
      </c>
      <c r="AU1544" t="str">
        <f>IF(OR(Table1[[#This Row],[Rodents]],Table1[[#This Row],[Human]],Table1[[#This Row],[Pig]]),OR(ISNUMBER(FIND("brain",C1544)),ISNUMBER(FIND("neur",C1544)),ISNUMBER(FIND("nerv",C1544))),"NA")</f>
        <v>NA</v>
      </c>
      <c r="AV1544" t="str">
        <f>IF(OR(Table1[[#This Row],[Rodents]],Table1[[#This Row],[Human]],Table1[[#This Row],[Pig]]),OR(ISNUMBER(FIND("heart",C1544)),ISNUMBER(FIND("cardi",C1544))),"NA")</f>
        <v>NA</v>
      </c>
      <c r="AW1544" t="str">
        <f>IF(OR(Table1[[#This Row],[Rodents]],Table1[[#This Row],[Human]],Table1[[#This Row],[Pig]]),OR(ISNUMBER(FIND("gastro",C1544)),ISNUMBER(FIND("intesti",C1544)),ISNUMBER(FIND("stomach",C1544))),"NA")</f>
        <v>NA</v>
      </c>
      <c r="AX1544" t="str">
        <f>IF(OR(Table1[[#This Row],[Rodents]],Table1[[#This Row],[Human]],Table1[[#This Row],[Pig]]),NOT(OR(AQ1544,AR1544,AS1544,AT1544,AU1544,AV1544,AW1544)),"NA")</f>
        <v>NA</v>
      </c>
      <c r="AY1544" t="b">
        <f>OR(ISNUMBER(FIND("SWCNT",C1544)),ISNUMBER(FIND("SWNT",C1544)),ISNUMBER(FIND("single-wall",C1544)),ISNUMBER(FIND("single wall",C1544)),ISNUMBER(FIND("Single wall",C1544)),ISNUMBER(FIND("Single-wall",C1544)),ISNUMBER(FIND("SWCNT",B1544)),ISNUMBER(FIND("SWNT",B1544)),ISNUMBER(FIND("single-wall",B1544)),ISNUMBER(FIND("single wall",B1544)),ISNUMBER(FIND("Single-wall",B1544)),ISNUMBER(FIND("Single wall",B1544)))</f>
        <v>1</v>
      </c>
      <c r="AZ1544" t="b">
        <f>OR(ISNUMBER(FIND("MWCNT",C1544)),ISNUMBER(FIND("MWNT",C1544)),ISNUMBER(FIND("multi-wall",C1544)),ISNUMBER(FIND("multi wall",C1544)),ISNUMBER(FIND("multiwall",C1544)),ISNUMBER(FIND("Multi-wall",C1544)),ISNUMBER(FIND("Multi wall",C1544)),ISNUMBER(FIND("Multiwall",C1544)),ISNUMBER(FIND("MWCNT",B1544)),ISNUMBER(FIND("MWNT",B1544)),ISNUMBER(FIND("multi-wall",B1544)),ISNUMBER(FIND("multi wall",B1544)),ISNUMBER(FIND("multiwall",B1544)),ISNUMBER(FIND("Multi-wall",B1544)),ISNUMBER(FIND("Multi wall",B1544)),ISNUMBER(FIND("Multiwall",B1544)),ISNUMBER(FIND("Double-wall",B1544)),ISNUMBER(FIND("Double wall",B1544)),ISNUMBER(FIND("Doublewall",B1544)),ISNUMBER(FIND("double-wall",B1544)),ISNUMBER(FIND("double wall",B1544)),ISNUMBER(FIND("doublewall",B1544)))</f>
        <v>0</v>
      </c>
      <c r="BA1544" t="b">
        <f>AND(Table1[[#This Row],[SWCNT]],Table1[[#This Row],[MWCNT]])</f>
        <v>0</v>
      </c>
      <c r="BB1544" t="b">
        <f>IF(Table1[[#This Row],[SWCNT]]=TRUE,FALSE,IF(Table1[[#This Row],[MWCNT]]=TRUE,FALSE,TRUE))</f>
        <v>0</v>
      </c>
      <c r="BC1544" s="18"/>
    </row>
    <row r="1545" spans="1:55" ht="240.5">
      <c r="A1545" t="s">
        <v>3219</v>
      </c>
      <c r="B1545" s="2" t="s">
        <v>3220</v>
      </c>
      <c r="C1545" s="16" t="s">
        <v>3221</v>
      </c>
      <c r="D1545" s="17" t="s">
        <v>3222</v>
      </c>
      <c r="E1545" s="2">
        <v>2015</v>
      </c>
      <c r="F1545" t="b">
        <f>OR(ISNUMBER(FIND("cytotoxic",C1545)),ISNUMBER(FIND("Cytotoxic",C1545)),ISNUMBER(FIND("cellular toxicity",C1545)),ISNUMBER(FIND("cell death",C1545)),ISNUMBER(FIND("viable",C1545)),ISNUMBER(FIND("phytotoxic",C1545)),ISNUMBER(FIND("acute toxicity",C1545)),ISNUMBER(FIND("MTT",C1545)),ISNUMBER(FIND("survival",C1545)),ISNUMBER(FIND("prolifer",C1545)),ISNUMBER(FIND("apoptosis",C1545)),ISNUMBER(FIND("neurotoxic",C1545)),ISNUMBER(FIND("  lysis ",C1545)),ISNUMBER(FIND("necrosis",C1545)),ISNUMBER(FIND("cellular death",C1545))*3,ISNUMBER(FIND("LDH",C1545)),ISNUMBER(FIND("Acute toxicity",C1545)))</f>
        <v>0</v>
      </c>
      <c r="G1545" t="b">
        <f>OR(ISNUMBER(FIND("genotoxic",C1545)),ISNUMBER(FIND("genotoxicity",C1545)),ISNUMBER(FIND("DNA damage",C1545)),ISNUMBER(FIND("DNA",C1545)),ISNUMBER(FIND("RNA",C1545)),ISNUMBER(FIND("mesothelioma",C1545)),ISNUMBER(FIND("carcino",C1545)),ISNUMBER(FIND("mutagen",C1545)),ISNUMBER(FIND("genetic",C1545)))</f>
        <v>0</v>
      </c>
      <c r="H1545" t="b">
        <f>OR(ISNUMBER(FIND("inflammatory",C1545)),ISNUMBER(FIND("inflamm",C1545)))</f>
        <v>0</v>
      </c>
      <c r="I1545" t="b">
        <f>OR(ISNUMBER(FIND("immune",C1545)),ISNUMBER(FIND("immunological",C1545)),ISNUMBER(FIND("interleuk",C1545)),ISNUMBER(FIND("platelet activation",C1545)),ISNUMBER(FIND("monocyte",C1545)),ISNUMBER(FIND("leukocyte",C1545)),ISNUMBER(FIND("cytokine",C1545)),ISNUMBER(FIND("CD4",C1545)),ISNUMBER(FIND("CD8",C1545)),ISNUMBER(FIND("T-cell",C1545)))</f>
        <v>0</v>
      </c>
      <c r="J1545" t="b">
        <f>OR(ISNUMBER(FIND("reactive oxygen",C1545)),ISNUMBER(FIND("ROS",C1545)),ISNUMBER(FIND("free radical",C1545)),ISNUMBER(FIND("oxidative stress",C1545)),ISNUMBER(FIND("peroxid",C1545)),ISNUMBER(FIND("oxidative",C1545)),ISNUMBER(FIND("antioxid",C1545)))</f>
        <v>1</v>
      </c>
      <c r="K1545" t="b">
        <f>OR(ISNUMBER(FIND("autophag",C1545)))</f>
        <v>0</v>
      </c>
      <c r="L1545" t="b">
        <f>OR(ISNUMBER(FIND("morpholog",C1545)))</f>
        <v>0</v>
      </c>
      <c r="M1545" t="b">
        <f>OR(ISNUMBER(FIND("fibrosis",C1545)),ISNUMBER(FIND("Fibrosis",C1545)),ISNUMBER(FIND("fibrot",C1545)))</f>
        <v>0</v>
      </c>
      <c r="N1545" t="b">
        <f>OR(ISNUMBER(FIND("offspring",C1545)),ISNUMBER(FIND("Parental",C1545)),ISNUMBER(FIND("parental",C1545)),ISNUMBER(FIND("germline",C1545)),ISNUMBER(FIND("reproduc",C1545)),ISNUMBER(FIND("embryo",C1545)))</f>
        <v>0</v>
      </c>
      <c r="O1545" t="b">
        <f>OR(ISNUMBER(FIND("metabol",C1545)),ISNUMBER(FIND("Metabol",C1545)),ISNUMBER(FIND("digest",C1545)),ISNUMBER(FIND("mitochon",C1545)))</f>
        <v>0</v>
      </c>
      <c r="P1545" t="b">
        <f>OR(ISNUMBER(FIND("ecotox",C1545)),ISNUMBER(FIND("Ecotox",B1545)),ISNUMBER(FIND("ecotox",B1545)),ISNUMBER(FIND("Ecotox",C1545)))</f>
        <v>0</v>
      </c>
      <c r="Q1545" t="b">
        <f>OR(ISNUMBER(FIND("Bioaccum",C1545)),ISNUMBER(FIND("bioaccum",C1545)),ISNUMBER(FIND("accum",C1545)))</f>
        <v>0</v>
      </c>
      <c r="R1545" t="b">
        <f>OR(ISNUMBER(FIND("Occupation",C1545)),ISNUMBER(FIND("occupation",C1545)),ISNUMBER(FIND("worker",C1545)),ISNUMBER(FIND("workforce",C1545)))</f>
        <v>0</v>
      </c>
      <c r="S1545" t="b">
        <f>NOT(OR(F1545,G1545,H1545,I1545,J1545,K1545,L1545,M1545,N1545,O1545,P1545,Q1545,R1545))</f>
        <v>0</v>
      </c>
      <c r="U1545" t="b">
        <f>OR(Table1[[#This Row],[Inflammation]],Table1[[#This Row],[Immune]])</f>
        <v>0</v>
      </c>
      <c r="V1545" t="b">
        <f>IF(OR(Table1[[#This Row],[Rodents]],Table1[[#This Row],[Human]],Table1[[#This Row],[Pig]]),OR(ISNUMBER(FIND("intratrach",C1545)),ISNUMBER(FIND("nasal ",C1545)),ISNUMBER(FIND("instill",C1545))),"NA")</f>
        <v>0</v>
      </c>
      <c r="W1545" t="b">
        <f>IF(OR(Table1[[#This Row],[Rodents]],Table1[[#This Row],[Human]],Table1[[#This Row],[Pig]]),OR(ISNUMBER(FIND("dermal",C1545)),ISNUMBER(FIND("skin ",C1545))),"NA")</f>
        <v>0</v>
      </c>
      <c r="X1545" t="b">
        <f>IF(OR(Table1[[#This Row],[Rodents]],Table1[[#This Row],[Human]],Table1[[#This Row],[Pig]]),OR(ISNUMBER(FIND("injected",C1545)),ISNUMBER(FIND("periton",C1545)),ISNUMBER(FIND("intrascrot",C1545))),"NA")</f>
        <v>1</v>
      </c>
      <c r="Y1545" t="b">
        <f>IF(OR(Table1[[#This Row],[Rodents]],Table1[[#This Row],[Human]],Table1[[#This Row],[Pig]]),NOT(OR(Table1[[#This Row],[Inhaled/Intratracheal/intranasal]],Table1[[#This Row],[Dermal]],Table1[[#This Row],[Injected]])),"NA")</f>
        <v>0</v>
      </c>
      <c r="AA1545" t="b">
        <f>OR(ISNUMBER(FIND("fish ",C1545)),ISNUMBER(FIND("Fish ",C1545)),ISNUMBER(FIND("aquatic",C1545)),ISNUMBER(FIND("daphnids",C1545)),ISNUMBER(FIND("Carcinus maenas",C1545)),ISNUMBER(FIND("Daphnia",C1545)),ISNUMBER(FIND("Ruditapes philippinarum",C1545)),ISNUMBER(FIND("daphnia",C1545)),ISNUMBER(FIND("marine",C1545)),ISNUMBER(FIND("mussel",C1545)),ISNUMBER(FIND("algae",C1545)),ISNUMBER(FIND("Donax faba",C1545)),ISNUMBER(FIND("estuarine",C1545)),ISNUMBER(FIND("snail",C1545)),ISNUMBER(FIND("Prorocentrum donghaiense",C1545)) )</f>
        <v>0</v>
      </c>
      <c r="AB1545" t="b">
        <f>OR(ISNUMBER(FIND(" rat ",C1545)),ISNUMBER(FIND(" rats ",C1545)),ISNUMBER(FIND(" Rats ",C1545)),ISNUMBER(FIND(" Rat ",C1545)),ISNUMBER(FIND(" rat.",C1545)),ISNUMBER(FIND(" rats.",C1545)),ISNUMBER(FIND("mouse",C1545)),ISNUMBER(FIND("mice",C1545)), ISNUMBER(FIND(" Mice",C1545)))</f>
        <v>1</v>
      </c>
      <c r="AC1545" t="b">
        <f>OR(ISNUMBER(FIND(" cell ",C1545)),ISNUMBER(FIND("fibroblast",C1545)),ISNUMBER(FIND("macrophage",C1545)),ISNUMBER(FIND("epithelial",C1545)),ISNUMBER(FIND("endothelial",C1545)),ISNUMBER(FIND("neuron",C1545)),ISNUMBER(FIND(" cells ",C1545)),ISNUMBER(FIND("RBC",C1545)),ISNUMBER(FIND("mitochond",C1545)),ISNUMBER(FIND("adipocyte",C1545)),ISNUMBER(FIND("osteo",C1545)),ISNUMBER(FIND("keratin",C1545)),ISNUMBER(FIND(" cell's ",C1545)),ISNUMBER(FIND("eukary",C1545)),ISNUMBER(FIND("sperm",C1545)))</f>
        <v>0</v>
      </c>
      <c r="AD1545" t="b">
        <f>OR(ISNUMBER(FIND("human",B1545)),ISNUMBER(FIND("workers",B1545)),ISNUMBER(FIND("workforces",B1545)),ISNUMBER(FIND("occupational",B1545)),ISNUMBER(FIND("Case report",B1545)),ISNUMBER(FIND("Workplaces",B1545)),ISNUMBER(FIND("worker",B1545)))</f>
        <v>0</v>
      </c>
      <c r="AE1545" t="b">
        <f>OR(ISNUMBER(FIND(" plant ",C1545)),ISNUMBER(FIND("Plant ",C1545)),ISNUMBER(FIND("tomato",C1545)),ISNUMBER(FIND("plants",C1545)),ISNUMBER(FIND("Plants",C1545)),ISNUMBER(FIND("algae",C1545)),ISNUMBER(FIND("lettuce",C1545)),ISNUMBER(FIND("green gram sprouts ",C1545)),ISNUMBER(FIND("Cucurbita pepo",C1545)),ISNUMBER(FIND("bean ",C1545)),ISNUMBER(FIND("chloroplast",C1545)),ISNUMBER(FIND("chlorophyll",C1545)),ISNUMBER(FIND("seedling",C1545)),ISNUMBER(FIND("canola",C1545)),ISNUMBER(FIND("shoot",C1545)),ISNUMBER(FIND("photosynthes",C1545)),ISNUMBER(FIND(" leaves ",C1545)),,ISNUMBER(FIND("agriculture",C1545)),ISNUMBER(FIND(" crops ",C1545)))</f>
        <v>0</v>
      </c>
      <c r="AF1545" t="b">
        <f>OR(ISNUMBER(FIND("bacteria",C1545)),ISNUMBER(FIND("Bacteria",C1545)),ISNUMBER(FIND("Bacterium",C1545)),ISNUMBER(FIND("bacterium",C1545)),ISNUMBER(FIND(" coli ",C1545)))</f>
        <v>0</v>
      </c>
      <c r="AG1545" t="b">
        <f>OR(ISNUMBER(FIND("fungi",C1545)),ISNUMBER(FIND("Fungi",C1545)),ISNUMBER(FIND("fungus",C1545)),ISNUMBER(FIND("Fungus",C1545)),ISNUMBER(FIND("mushroom",C1545)),ISNUMBER(FIND("Mushroom",C1545)),ISNUMBER(FIND(" mold ",C1545)))</f>
        <v>0</v>
      </c>
      <c r="AH1545" t="b">
        <f>OR(ISNUMBER(FIND("Pig ",C1545)),ISNUMBER(FIND("pig ",C1545)),ISNUMBER(FIND("Pigs ",C1545)),ISNUMBER(FIND("pigs ",C1545)))</f>
        <v>0</v>
      </c>
      <c r="AI1545" t="b">
        <f>OR(ISNUMBER(FIND(" C. elegans",C1545)),ISNUMBER(FIND("Caenorhabditis elegans",C1545)),ISNUMBER(FIND("earthworms",C1545)),ISNUMBER(FIND(" Ficopomatus enigmaticus",C1545)),ISNUMBER(FIND("larva",C1545)),ISNUMBER(FIND("Lumbriculus variegatus",C1545)),ISNUMBER(FIND("nematode",C1545)))</f>
        <v>0</v>
      </c>
      <c r="AJ1545" t="b">
        <f>NOT(OR(AA1545,AB1545,AC1545,AD1545,AE1545,AF1545,AG1545,AH1545,AI1545))</f>
        <v>0</v>
      </c>
      <c r="AL1545" t="b">
        <f>OR(AA1545,AB1545,AD1545,AE1545,AF1545,AG1545,AH1545,AI1545)</f>
        <v>1</v>
      </c>
      <c r="AM1545" t="b">
        <f>IF(Table1[[#This Row],[In vivo?]],IF(Table1[[#This Row],[Cell]],FALSE,TRUE),FALSE)</f>
        <v>1</v>
      </c>
      <c r="AN1545" t="b">
        <f>AND(AC1545,AL1545)</f>
        <v>0</v>
      </c>
      <c r="AO1545" t="b">
        <f>IF(Table1[[#This Row],[Cell]],IF(Table1[[#This Row],[In vivo?]],FALSE,TRUE),FALSE)</f>
        <v>0</v>
      </c>
      <c r="AP1545" t="b">
        <f>NOT(OR(Table1[[#This Row],[In vivo?]],Table1[[#This Row],[Only in Cell]]))</f>
        <v>0</v>
      </c>
      <c r="AQ1545" t="b">
        <f>IF(OR(Table1[[#This Row],[Rodents]],Table1[[#This Row],[Human]],Table1[[#This Row],[Pig]]),OR(ISNUMBER(FIND("pulmonary",C1545)),ISNUMBER(FIND("lung",C1545))),"NA")</f>
        <v>0</v>
      </c>
      <c r="AR1545" t="b">
        <f>IF(OR(Table1[[#This Row],[Rodents]],Table1[[#This Row],[Human]],Table1[[#This Row],[Pig]]),OR(ISNUMBER(FIND("skin",C1545)),ISNUMBER(FIND("dermal",C1545))),"NA")</f>
        <v>0</v>
      </c>
      <c r="AS1545" t="b">
        <f>IF(OR(Table1[[#This Row],[Rodents]],Table1[[#This Row],[Human]],Table1[[#This Row],[Pig]]),OR(ISNUMBER(FIND("liver",C1545)),ISNUMBER(FIND("hepat",C1545))),"NA")</f>
        <v>0</v>
      </c>
      <c r="AT1545" t="b">
        <f>IF(OR(Table1[[#This Row],[Rodents]],Table1[[#This Row],[Human]],Table1[[#This Row],[Pig]]),OR(ISNUMBER(FIND("kidney",C1545)),ISNUMBER(FIND("neph",C1545))),"NA")</f>
        <v>1</v>
      </c>
      <c r="AU1545" t="b">
        <f>IF(OR(Table1[[#This Row],[Rodents]],Table1[[#This Row],[Human]],Table1[[#This Row],[Pig]]),OR(ISNUMBER(FIND("brain",C1545)),ISNUMBER(FIND("neur",C1545)),ISNUMBER(FIND("nerv",C1545))),"NA")</f>
        <v>1</v>
      </c>
      <c r="AV1545" t="b">
        <f>IF(OR(Table1[[#This Row],[Rodents]],Table1[[#This Row],[Human]],Table1[[#This Row],[Pig]]),OR(ISNUMBER(FIND("heart",C1545)),ISNUMBER(FIND("cardi",C1545))),"NA")</f>
        <v>0</v>
      </c>
      <c r="AW1545" t="b">
        <f>IF(OR(Table1[[#This Row],[Rodents]],Table1[[#This Row],[Human]],Table1[[#This Row],[Pig]]),OR(ISNUMBER(FIND("gastro",C1545)),ISNUMBER(FIND("intesti",C1545)),ISNUMBER(FIND("stomach",C1545))),"NA")</f>
        <v>0</v>
      </c>
      <c r="AX1545" t="b">
        <f>IF(OR(Table1[[#This Row],[Rodents]],Table1[[#This Row],[Human]],Table1[[#This Row],[Pig]]),NOT(OR(AQ1545,AR1545,AS1545,AT1545,AU1545,AV1545,AW1545)),"NA")</f>
        <v>0</v>
      </c>
      <c r="AY1545" t="b">
        <f>OR(ISNUMBER(FIND("SWCNT",C1545)),ISNUMBER(FIND("SWNT",C1545)),ISNUMBER(FIND("single-wall",C1545)),ISNUMBER(FIND("single wall",C1545)),ISNUMBER(FIND("Single wall",C1545)),ISNUMBER(FIND("Single-wall",C1545)),ISNUMBER(FIND("SWCNT",B1545)),ISNUMBER(FIND("SWNT",B1545)),ISNUMBER(FIND("single-wall",B1545)),ISNUMBER(FIND("single wall",B1545)),ISNUMBER(FIND("Single-wall",B1545)),ISNUMBER(FIND("Single wall",B1545)))</f>
        <v>1</v>
      </c>
      <c r="AZ1545" t="b">
        <f>OR(ISNUMBER(FIND("MWCNT",C1545)),ISNUMBER(FIND("MWNT",C1545)),ISNUMBER(FIND("multi-wall",C1545)),ISNUMBER(FIND("multi wall",C1545)),ISNUMBER(FIND("multiwall",C1545)),ISNUMBER(FIND("Multi-wall",C1545)),ISNUMBER(FIND("Multi wall",C1545)),ISNUMBER(FIND("Multiwall",C1545)),ISNUMBER(FIND("MWCNT",B1545)),ISNUMBER(FIND("MWNT",B1545)),ISNUMBER(FIND("multi-wall",B1545)),ISNUMBER(FIND("multi wall",B1545)),ISNUMBER(FIND("multiwall",B1545)),ISNUMBER(FIND("Multi-wall",B1545)),ISNUMBER(FIND("Multi wall",B1545)),ISNUMBER(FIND("Multiwall",B1545)),ISNUMBER(FIND("Double-wall",B1545)),ISNUMBER(FIND("Double wall",B1545)),ISNUMBER(FIND("Doublewall",B1545)),ISNUMBER(FIND("double-wall",B1545)),ISNUMBER(FIND("double wall",B1545)),ISNUMBER(FIND("doublewall",B1545)))</f>
        <v>0</v>
      </c>
      <c r="BA1545" t="b">
        <f>AND(Table1[[#This Row],[SWCNT]],Table1[[#This Row],[MWCNT]])</f>
        <v>0</v>
      </c>
      <c r="BB1545" t="b">
        <f>IF(Table1[[#This Row],[SWCNT]]=TRUE,FALSE,IF(Table1[[#This Row],[MWCNT]]=TRUE,FALSE,TRUE))</f>
        <v>0</v>
      </c>
      <c r="BC1545" s="18"/>
    </row>
    <row r="1546" spans="1:55" ht="129.5">
      <c r="A1546" t="s">
        <v>3223</v>
      </c>
      <c r="B1546" s="2" t="s">
        <v>3224</v>
      </c>
      <c r="C1546" s="16" t="s">
        <v>3225</v>
      </c>
      <c r="D1546" s="17" t="s">
        <v>755</v>
      </c>
      <c r="E1546" s="2">
        <v>2015</v>
      </c>
      <c r="F1546" t="b">
        <f>OR(ISNUMBER(FIND("cytotoxic",C1546)),ISNUMBER(FIND("Cytotoxic",C1546)),ISNUMBER(FIND("cellular toxicity",C1546)),ISNUMBER(FIND("cell death",C1546)),ISNUMBER(FIND("viable",C1546)),ISNUMBER(FIND("phytotoxic",C1546)),ISNUMBER(FIND("acute toxicity",C1546)),ISNUMBER(FIND("MTT",C1546)),ISNUMBER(FIND("survival",C1546)),ISNUMBER(FIND("prolifer",C1546)),ISNUMBER(FIND("apoptosis",C1546)),ISNUMBER(FIND("neurotoxic",C1546)),ISNUMBER(FIND("  lysis ",C1546)),ISNUMBER(FIND("necrosis",C1546)),ISNUMBER(FIND("cellular death",C1546))*3,ISNUMBER(FIND("LDH",C1546)),ISNUMBER(FIND("Acute toxicity",C1546)))</f>
        <v>1</v>
      </c>
      <c r="G1546" t="b">
        <f>OR(ISNUMBER(FIND("genotoxic",C1546)),ISNUMBER(FIND("genotoxicity",C1546)),ISNUMBER(FIND("DNA damage",C1546)),ISNUMBER(FIND("DNA",C1546)),ISNUMBER(FIND("RNA",C1546)),ISNUMBER(FIND("mesothelioma",C1546)),ISNUMBER(FIND("carcino",C1546)),ISNUMBER(FIND("mutagen",C1546)),ISNUMBER(FIND("genetic",C1546)))</f>
        <v>0</v>
      </c>
      <c r="H1546" t="b">
        <f>OR(ISNUMBER(FIND("inflammatory",C1546)),ISNUMBER(FIND("inflamm",C1546)))</f>
        <v>0</v>
      </c>
      <c r="I1546" t="b">
        <f>OR(ISNUMBER(FIND("immune",C1546)),ISNUMBER(FIND("immunological",C1546)),ISNUMBER(FIND("interleuk",C1546)),ISNUMBER(FIND("platelet activation",C1546)),ISNUMBER(FIND("monocyte",C1546)),ISNUMBER(FIND("leukocyte",C1546)),ISNUMBER(FIND("cytokine",C1546)),ISNUMBER(FIND("CD4",C1546)),ISNUMBER(FIND("CD8",C1546)),ISNUMBER(FIND("T-cell",C1546)))</f>
        <v>0</v>
      </c>
      <c r="J1546" t="b">
        <f>OR(ISNUMBER(FIND("reactive oxygen",C1546)),ISNUMBER(FIND("ROS",C1546)),ISNUMBER(FIND("free radical",C1546)),ISNUMBER(FIND("oxidative stress",C1546)),ISNUMBER(FIND("peroxid",C1546)),ISNUMBER(FIND("oxidative",C1546)),ISNUMBER(FIND("antioxid",C1546)))</f>
        <v>0</v>
      </c>
      <c r="K1546" t="b">
        <f>OR(ISNUMBER(FIND("autophag",C1546)))</f>
        <v>0</v>
      </c>
      <c r="L1546" t="b">
        <f>OR(ISNUMBER(FIND("morpholog",C1546)))</f>
        <v>0</v>
      </c>
      <c r="M1546" t="b">
        <f>OR(ISNUMBER(FIND("fibrosis",C1546)),ISNUMBER(FIND("Fibrosis",C1546)),ISNUMBER(FIND("fibrot",C1546)))</f>
        <v>0</v>
      </c>
      <c r="N1546" t="b">
        <f>OR(ISNUMBER(FIND("offspring",C1546)),ISNUMBER(FIND("Parental",C1546)),ISNUMBER(FIND("parental",C1546)),ISNUMBER(FIND("germline",C1546)),ISNUMBER(FIND("reproduc",C1546)),ISNUMBER(FIND("embryo",C1546)))</f>
        <v>0</v>
      </c>
      <c r="O1546" t="b">
        <f>OR(ISNUMBER(FIND("metabol",C1546)),ISNUMBER(FIND("Metabol",C1546)),ISNUMBER(FIND("digest",C1546)),ISNUMBER(FIND("mitochon",C1546)))</f>
        <v>0</v>
      </c>
      <c r="P1546" t="b">
        <f>OR(ISNUMBER(FIND("ecotox",C1546)),ISNUMBER(FIND("Ecotox",B1546)),ISNUMBER(FIND("ecotox",B1546)),ISNUMBER(FIND("Ecotox",C1546)))</f>
        <v>0</v>
      </c>
      <c r="Q1546" t="b">
        <f>OR(ISNUMBER(FIND("Bioaccum",C1546)),ISNUMBER(FIND("bioaccum",C1546)),ISNUMBER(FIND("accum",C1546)))</f>
        <v>0</v>
      </c>
      <c r="R1546" t="b">
        <f>OR(ISNUMBER(FIND("Occupation",C1546)),ISNUMBER(FIND("occupation",C1546)),ISNUMBER(FIND("worker",C1546)),ISNUMBER(FIND("workforce",C1546)))</f>
        <v>0</v>
      </c>
      <c r="S1546" t="b">
        <f>NOT(OR(F1546,G1546,H1546,I1546,J1546,K1546,L1546,M1546,N1546,O1546,P1546,Q1546,R1546))</f>
        <v>0</v>
      </c>
      <c r="U1546" t="b">
        <f>OR(Table1[[#This Row],[Inflammation]],Table1[[#This Row],[Immune]])</f>
        <v>0</v>
      </c>
      <c r="V1546" t="str">
        <f>IF(OR(Table1[[#This Row],[Rodents]],Table1[[#This Row],[Human]],Table1[[#This Row],[Pig]]),OR(ISNUMBER(FIND("intratrach",C1546)),ISNUMBER(FIND("nasal ",C1546)),ISNUMBER(FIND("instill",C1546))),"NA")</f>
        <v>NA</v>
      </c>
      <c r="W1546" t="str">
        <f>IF(OR(Table1[[#This Row],[Rodents]],Table1[[#This Row],[Human]],Table1[[#This Row],[Pig]]),OR(ISNUMBER(FIND("dermal",C1546)),ISNUMBER(FIND("skin ",C1546))),"NA")</f>
        <v>NA</v>
      </c>
      <c r="X1546" t="str">
        <f>IF(OR(Table1[[#This Row],[Rodents]],Table1[[#This Row],[Human]],Table1[[#This Row],[Pig]]),OR(ISNUMBER(FIND("injected",C1546)),ISNUMBER(FIND("periton",C1546)),ISNUMBER(FIND("intrascrot",C1546))),"NA")</f>
        <v>NA</v>
      </c>
      <c r="Y1546" t="str">
        <f>IF(OR(Table1[[#This Row],[Rodents]],Table1[[#This Row],[Human]],Table1[[#This Row],[Pig]]),NOT(OR(Table1[[#This Row],[Inhaled/Intratracheal/intranasal]],Table1[[#This Row],[Dermal]],Table1[[#This Row],[Injected]])),"NA")</f>
        <v>NA</v>
      </c>
      <c r="AA1546" t="b">
        <f>OR(ISNUMBER(FIND("fish ",C1546)),ISNUMBER(FIND("Fish ",C1546)),ISNUMBER(FIND("aquatic",C1546)),ISNUMBER(FIND("daphnids",C1546)),ISNUMBER(FIND("Carcinus maenas",C1546)),ISNUMBER(FIND("Daphnia",C1546)),ISNUMBER(FIND("Ruditapes philippinarum",C1546)),ISNUMBER(FIND("daphnia",C1546)),ISNUMBER(FIND("marine",C1546)),ISNUMBER(FIND("mussel",C1546)),ISNUMBER(FIND("algae",C1546)),ISNUMBER(FIND("Donax faba",C1546)),ISNUMBER(FIND("estuarine",C1546)),ISNUMBER(FIND("snail",C1546)),ISNUMBER(FIND("Prorocentrum donghaiense",C1546)) )</f>
        <v>0</v>
      </c>
      <c r="AB1546" t="b">
        <f>OR(ISNUMBER(FIND(" rat ",C1546)),ISNUMBER(FIND(" rats ",C1546)),ISNUMBER(FIND(" Rats ",C1546)),ISNUMBER(FIND(" Rat ",C1546)),ISNUMBER(FIND(" rat.",C1546)),ISNUMBER(FIND(" rats.",C1546)),ISNUMBER(FIND("mouse",C1546)),ISNUMBER(FIND("mice",C1546)), ISNUMBER(FIND(" Mice",C1546)))</f>
        <v>0</v>
      </c>
      <c r="AC1546" t="b">
        <f>OR(ISNUMBER(FIND(" cell ",C1546)),ISNUMBER(FIND("fibroblast",C1546)),ISNUMBER(FIND("macrophage",C1546)),ISNUMBER(FIND("epithelial",C1546)),ISNUMBER(FIND("endothelial",C1546)),ISNUMBER(FIND("neuron",C1546)),ISNUMBER(FIND(" cells ",C1546)),ISNUMBER(FIND("RBC",C1546)),ISNUMBER(FIND("mitochond",C1546)),ISNUMBER(FIND("adipocyte",C1546)),ISNUMBER(FIND("osteo",C1546)),ISNUMBER(FIND("keratin",C1546)),ISNUMBER(FIND(" cell's ",C1546)),ISNUMBER(FIND("eukary",C1546)),ISNUMBER(FIND("sperm",C1546)))</f>
        <v>1</v>
      </c>
      <c r="AD1546" t="b">
        <v>0</v>
      </c>
      <c r="AE1546" t="b">
        <f>OR(ISNUMBER(FIND(" plant ",C1546)),ISNUMBER(FIND("Plant ",C1546)),ISNUMBER(FIND("tomato",C1546)),ISNUMBER(FIND("plants",C1546)),ISNUMBER(FIND("Plants",C1546)),ISNUMBER(FIND("algae",C1546)),ISNUMBER(FIND("lettuce",C1546)),ISNUMBER(FIND("green gram sprouts ",C1546)),ISNUMBER(FIND("Cucurbita pepo",C1546)),ISNUMBER(FIND("bean ",C1546)),ISNUMBER(FIND("chloroplast",C1546)),ISNUMBER(FIND("chlorophyll",C1546)),ISNUMBER(FIND("seedling",C1546)),ISNUMBER(FIND("canola",C1546)),ISNUMBER(FIND("shoot",C1546)),ISNUMBER(FIND("photosynthes",C1546)),ISNUMBER(FIND(" leaves ",C1546)),,ISNUMBER(FIND("agriculture",C1546)),ISNUMBER(FIND(" crops ",C1546)))</f>
        <v>0</v>
      </c>
      <c r="AF1546" t="b">
        <f>OR(ISNUMBER(FIND("bacteria",C1546)),ISNUMBER(FIND("Bacteria",C1546)),ISNUMBER(FIND("Bacterium",C1546)),ISNUMBER(FIND("bacterium",C1546)),ISNUMBER(FIND(" coli ",C1546)))</f>
        <v>0</v>
      </c>
      <c r="AG1546" t="b">
        <f>OR(ISNUMBER(FIND("fungi",C1546)),ISNUMBER(FIND("Fungi",C1546)),ISNUMBER(FIND("fungus",C1546)),ISNUMBER(FIND("Fungus",C1546)),ISNUMBER(FIND("mushroom",C1546)),ISNUMBER(FIND("Mushroom",C1546)),ISNUMBER(FIND(" mold ",C1546)))</f>
        <v>0</v>
      </c>
      <c r="AH1546" t="b">
        <f>OR(ISNUMBER(FIND("Pig ",C1546)),ISNUMBER(FIND("pig ",C1546)),ISNUMBER(FIND("Pigs ",C1546)),ISNUMBER(FIND("pigs ",C1546)))</f>
        <v>0</v>
      </c>
      <c r="AI1546" t="b">
        <f>OR(ISNUMBER(FIND(" C. elegans",C1546)),ISNUMBER(FIND("Caenorhabditis elegans",C1546)),ISNUMBER(FIND("earthworms",C1546)),ISNUMBER(FIND(" Ficopomatus enigmaticus",C1546)),ISNUMBER(FIND("larva",C1546)),ISNUMBER(FIND("Lumbriculus variegatus",C1546)),ISNUMBER(FIND("nematode",C1546)))</f>
        <v>0</v>
      </c>
      <c r="AJ1546" t="b">
        <f>NOT(OR(AA1546,AB1546,AC1546,AD1546,AE1546,AF1546,AG1546,AH1546,AI1546))</f>
        <v>0</v>
      </c>
      <c r="AL1546" t="b">
        <f>OR(AA1546,AB1546,AD1546,AE1546,AF1546,AG1546,AH1546,AI1546)</f>
        <v>0</v>
      </c>
      <c r="AM1546" t="b">
        <f>IF(Table1[[#This Row],[In vivo?]],IF(Table1[[#This Row],[Cell]],FALSE,TRUE),FALSE)</f>
        <v>0</v>
      </c>
      <c r="AN1546" t="b">
        <f>AND(AC1546,AL1546)</f>
        <v>0</v>
      </c>
      <c r="AO1546" t="b">
        <f>IF(Table1[[#This Row],[Cell]],IF(Table1[[#This Row],[In vivo?]],FALSE,TRUE),FALSE)</f>
        <v>1</v>
      </c>
      <c r="AP1546" t="b">
        <f>NOT(OR(Table1[[#This Row],[In vivo?]],Table1[[#This Row],[Only in Cell]]))</f>
        <v>0</v>
      </c>
      <c r="AQ1546" t="str">
        <f>IF(OR(Table1[[#This Row],[Rodents]],Table1[[#This Row],[Human]],Table1[[#This Row],[Pig]]),OR(ISNUMBER(FIND("pulmonary",C1546)),ISNUMBER(FIND("lung",C1546))),"NA")</f>
        <v>NA</v>
      </c>
      <c r="AR1546" t="str">
        <f>IF(OR(Table1[[#This Row],[Rodents]],Table1[[#This Row],[Human]],Table1[[#This Row],[Pig]]),OR(ISNUMBER(FIND("skin",C1546)),ISNUMBER(FIND("dermal",C1546))),"NA")</f>
        <v>NA</v>
      </c>
      <c r="AS1546" t="str">
        <f>IF(OR(Table1[[#This Row],[Rodents]],Table1[[#This Row],[Human]],Table1[[#This Row],[Pig]]),OR(ISNUMBER(FIND("liver",C1546)),ISNUMBER(FIND("hepat",C1546))),"NA")</f>
        <v>NA</v>
      </c>
      <c r="AT1546" t="str">
        <f>IF(OR(Table1[[#This Row],[Rodents]],Table1[[#This Row],[Human]],Table1[[#This Row],[Pig]]),OR(ISNUMBER(FIND("kidney",C1546)),ISNUMBER(FIND("neph",C1546))),"NA")</f>
        <v>NA</v>
      </c>
      <c r="AU1546" t="str">
        <f>IF(OR(Table1[[#This Row],[Rodents]],Table1[[#This Row],[Human]],Table1[[#This Row],[Pig]]),OR(ISNUMBER(FIND("brain",C1546)),ISNUMBER(FIND("neur",C1546)),ISNUMBER(FIND("nerv",C1546))),"NA")</f>
        <v>NA</v>
      </c>
      <c r="AV1546" t="str">
        <f>IF(OR(Table1[[#This Row],[Rodents]],Table1[[#This Row],[Human]],Table1[[#This Row],[Pig]]),OR(ISNUMBER(FIND("heart",C1546)),ISNUMBER(FIND("cardi",C1546))),"NA")</f>
        <v>NA</v>
      </c>
      <c r="AW1546" t="str">
        <f>IF(OR(Table1[[#This Row],[Rodents]],Table1[[#This Row],[Human]],Table1[[#This Row],[Pig]]),OR(ISNUMBER(FIND("gastro",C1546)),ISNUMBER(FIND("intesti",C1546)),ISNUMBER(FIND("stomach",C1546))),"NA")</f>
        <v>NA</v>
      </c>
      <c r="AX1546" t="str">
        <f>IF(OR(Table1[[#This Row],[Rodents]],Table1[[#This Row],[Human]],Table1[[#This Row],[Pig]]),NOT(OR(AQ1546,AR1546,AS1546,AT1546,AU1546,AV1546,AW1546)),"NA")</f>
        <v>NA</v>
      </c>
      <c r="AY1546" t="b">
        <f>OR(ISNUMBER(FIND("SWCNT",C1546)),ISNUMBER(FIND("SWNT",C1546)),ISNUMBER(FIND("single-wall",C1546)),ISNUMBER(FIND("single wall",C1546)),ISNUMBER(FIND("Single wall",C1546)),ISNUMBER(FIND("Single-wall",C1546)),ISNUMBER(FIND("SWCNT",B1546)),ISNUMBER(FIND("SWNT",B1546)),ISNUMBER(FIND("single-wall",B1546)),ISNUMBER(FIND("single wall",B1546)),ISNUMBER(FIND("Single-wall",B1546)),ISNUMBER(FIND("Single wall",B1546)))</f>
        <v>0</v>
      </c>
      <c r="AZ1546" t="b">
        <f>OR(ISNUMBER(FIND("MWCNT",C1546)),ISNUMBER(FIND("MWNT",C1546)),ISNUMBER(FIND("multi-wall",C1546)),ISNUMBER(FIND("multi wall",C1546)),ISNUMBER(FIND("multiwall",C1546)),ISNUMBER(FIND("Multi-wall",C1546)),ISNUMBER(FIND("Multi wall",C1546)),ISNUMBER(FIND("Multiwall",C1546)),ISNUMBER(FIND("MWCNT",B1546)),ISNUMBER(FIND("MWNT",B1546)),ISNUMBER(FIND("multi-wall",B1546)),ISNUMBER(FIND("multi wall",B1546)),ISNUMBER(FIND("multiwall",B1546)),ISNUMBER(FIND("Multi-wall",B1546)),ISNUMBER(FIND("Multi wall",B1546)),ISNUMBER(FIND("Multiwall",B1546)),ISNUMBER(FIND("Double-wall",B1546)),ISNUMBER(FIND("Double wall",B1546)),ISNUMBER(FIND("Doublewall",B1546)),ISNUMBER(FIND("double-wall",B1546)),ISNUMBER(FIND("double wall",B1546)),ISNUMBER(FIND("doublewall",B1546)))</f>
        <v>1</v>
      </c>
      <c r="BA1546" t="b">
        <f>AND(Table1[[#This Row],[SWCNT]],Table1[[#This Row],[MWCNT]])</f>
        <v>0</v>
      </c>
      <c r="BB1546" t="b">
        <f>IF(Table1[[#This Row],[SWCNT]]=TRUE,FALSE,IF(Table1[[#This Row],[MWCNT]]=TRUE,FALSE,TRUE))</f>
        <v>0</v>
      </c>
      <c r="BC1546" s="18"/>
    </row>
    <row r="1547" spans="1:55" ht="277.5">
      <c r="A1547" t="s">
        <v>3247</v>
      </c>
      <c r="B1547" s="2" t="s">
        <v>3248</v>
      </c>
      <c r="C1547" s="16" t="s">
        <v>3249</v>
      </c>
      <c r="D1547" s="17" t="s">
        <v>1214</v>
      </c>
      <c r="E1547" s="2">
        <v>2015</v>
      </c>
      <c r="F1547" t="b">
        <f>OR(ISNUMBER(FIND("cytotoxic",C1547)),ISNUMBER(FIND("Cytotoxic",C1547)),ISNUMBER(FIND("cellular toxicity",C1547)),ISNUMBER(FIND("cell death",C1547)),ISNUMBER(FIND("viable",C1547)),ISNUMBER(FIND("phytotoxic",C1547)),ISNUMBER(FIND("acute toxicity",C1547)),ISNUMBER(FIND("MTT",C1547)),ISNUMBER(FIND("survival",C1547)),ISNUMBER(FIND("prolifer",C1547)),ISNUMBER(FIND("apoptosis",C1547)),ISNUMBER(FIND("neurotoxic",C1547)),ISNUMBER(FIND("  lysis ",C1547)),ISNUMBER(FIND("necrosis",C1547)),ISNUMBER(FIND("cellular death",C1547))*3,ISNUMBER(FIND("LDH",C1547)),ISNUMBER(FIND("Acute toxicity",C1547)))</f>
        <v>1</v>
      </c>
      <c r="G1547" t="b">
        <f>OR(ISNUMBER(FIND("genotoxic",C1547)),ISNUMBER(FIND("genotoxicity",C1547)),ISNUMBER(FIND("DNA damage",C1547)),ISNUMBER(FIND("DNA",C1547)),ISNUMBER(FIND("RNA",C1547)),ISNUMBER(FIND("mesothelioma",C1547)),ISNUMBER(FIND("carcino",C1547)),ISNUMBER(FIND("mutagen",C1547)),ISNUMBER(FIND("genetic",C1547)))</f>
        <v>1</v>
      </c>
      <c r="H1547" t="b">
        <f>OR(ISNUMBER(FIND("inflammatory",C1547)),ISNUMBER(FIND("inflamm",C1547)))</f>
        <v>0</v>
      </c>
      <c r="I1547" t="b">
        <f>OR(ISNUMBER(FIND("immune",C1547)),ISNUMBER(FIND("immunological",C1547)),ISNUMBER(FIND("interleuk",C1547)),ISNUMBER(FIND("platelet activation",C1547)),ISNUMBER(FIND("monocyte",C1547)),ISNUMBER(FIND("leukocyte",C1547)),ISNUMBER(FIND("cytokine",C1547)),ISNUMBER(FIND("CD4",C1547)),ISNUMBER(FIND("CD8",C1547)),ISNUMBER(FIND("T-cell",C1547)))</f>
        <v>1</v>
      </c>
      <c r="J1547" t="b">
        <f>OR(ISNUMBER(FIND("reactive oxygen",C1547)),ISNUMBER(FIND("ROS",C1547)),ISNUMBER(FIND("free radical",C1547)),ISNUMBER(FIND("oxidative stress",C1547)),ISNUMBER(FIND("peroxid",C1547)),ISNUMBER(FIND("oxidative",C1547)),ISNUMBER(FIND("antioxid",C1547)))</f>
        <v>0</v>
      </c>
      <c r="K1547" t="b">
        <f>OR(ISNUMBER(FIND("autophag",C1547)))</f>
        <v>0</v>
      </c>
      <c r="L1547" t="b">
        <f>OR(ISNUMBER(FIND("morpholog",C1547)))</f>
        <v>0</v>
      </c>
      <c r="M1547" t="b">
        <f>OR(ISNUMBER(FIND("fibrosis",C1547)),ISNUMBER(FIND("Fibrosis",C1547)),ISNUMBER(FIND("fibrot",C1547)))</f>
        <v>0</v>
      </c>
      <c r="N1547" t="b">
        <f>OR(ISNUMBER(FIND("offspring",C1547)),ISNUMBER(FIND("Parental",C1547)),ISNUMBER(FIND("parental",C1547)),ISNUMBER(FIND("germline",C1547)),ISNUMBER(FIND("reproduc",C1547)),ISNUMBER(FIND("embryo",C1547)))</f>
        <v>0</v>
      </c>
      <c r="O1547" t="b">
        <f>OR(ISNUMBER(FIND("metabol",C1547)),ISNUMBER(FIND("Metabol",C1547)),ISNUMBER(FIND("digest",C1547)),ISNUMBER(FIND("mitochon",C1547)))</f>
        <v>0</v>
      </c>
      <c r="P1547" t="b">
        <f>OR(ISNUMBER(FIND("ecotox",C1547)),ISNUMBER(FIND("Ecotox",B1547)),ISNUMBER(FIND("ecotox",B1547)),ISNUMBER(FIND("Ecotox",C1547)))</f>
        <v>0</v>
      </c>
      <c r="Q1547" t="b">
        <f>OR(ISNUMBER(FIND("Bioaccum",C1547)),ISNUMBER(FIND("bioaccum",C1547)),ISNUMBER(FIND("accum",C1547)))</f>
        <v>1</v>
      </c>
      <c r="R1547" t="b">
        <f>OR(ISNUMBER(FIND("Occupation",C1547)),ISNUMBER(FIND("occupation",C1547)),ISNUMBER(FIND("worker",C1547)),ISNUMBER(FIND("workforce",C1547)))</f>
        <v>0</v>
      </c>
      <c r="S1547" t="b">
        <f>NOT(OR(F1547,G1547,H1547,I1547,J1547,K1547,L1547,M1547,N1547,O1547,P1547,Q1547,R1547))</f>
        <v>0</v>
      </c>
      <c r="U1547" t="b">
        <f>OR(Table1[[#This Row],[Inflammation]],Table1[[#This Row],[Immune]])</f>
        <v>1</v>
      </c>
      <c r="V1547" t="b">
        <f>IF(OR(Table1[[#This Row],[Rodents]],Table1[[#This Row],[Human]],Table1[[#This Row],[Pig]]),OR(ISNUMBER(FIND("intratrach",C1547)),ISNUMBER(FIND("nasal ",C1547)),ISNUMBER(FIND("instill",C1547))),"NA")</f>
        <v>0</v>
      </c>
      <c r="W1547" t="b">
        <f>IF(OR(Table1[[#This Row],[Rodents]],Table1[[#This Row],[Human]],Table1[[#This Row],[Pig]]),OR(ISNUMBER(FIND("dermal",C1547)),ISNUMBER(FIND("skin ",C1547))),"NA")</f>
        <v>0</v>
      </c>
      <c r="X1547" t="b">
        <f>IF(OR(Table1[[#This Row],[Rodents]],Table1[[#This Row],[Human]],Table1[[#This Row],[Pig]]),OR(ISNUMBER(FIND("injected",C1547)),ISNUMBER(FIND("periton",C1547)),ISNUMBER(FIND("intrascrot",C1547))),"NA")</f>
        <v>0</v>
      </c>
      <c r="Y1547" t="b">
        <f>IF(OR(Table1[[#This Row],[Rodents]],Table1[[#This Row],[Human]],Table1[[#This Row],[Pig]]),NOT(OR(Table1[[#This Row],[Inhaled/Intratracheal/intranasal]],Table1[[#This Row],[Dermal]],Table1[[#This Row],[Injected]])),"NA")</f>
        <v>1</v>
      </c>
      <c r="AA1547" t="b">
        <f>OR(ISNUMBER(FIND("fish ",C1547)),ISNUMBER(FIND("Fish ",C1547)),ISNUMBER(FIND("aquatic",C1547)),ISNUMBER(FIND("daphnids",C1547)),ISNUMBER(FIND("Carcinus maenas",C1547)),ISNUMBER(FIND("Daphnia",C1547)),ISNUMBER(FIND("Ruditapes philippinarum",C1547)),ISNUMBER(FIND("daphnia",C1547)),ISNUMBER(FIND("marine",C1547)),ISNUMBER(FIND("mussel",C1547)),ISNUMBER(FIND("algae",C1547)),ISNUMBER(FIND("Donax faba",C1547)),ISNUMBER(FIND("estuarine",C1547)),ISNUMBER(FIND("snail",C1547)),ISNUMBER(FIND("Prorocentrum donghaiense",C1547)) )</f>
        <v>0</v>
      </c>
      <c r="AB1547" t="b">
        <f>OR(ISNUMBER(FIND(" rat ",C1547)),ISNUMBER(FIND(" rats ",C1547)),ISNUMBER(FIND(" Rats ",C1547)),ISNUMBER(FIND(" Rat ",C1547)),ISNUMBER(FIND(" rat.",C1547)),ISNUMBER(FIND(" rats.",C1547)),ISNUMBER(FIND("mouse",C1547)),ISNUMBER(FIND("mice",C1547)), ISNUMBER(FIND(" Mice",C1547)))</f>
        <v>1</v>
      </c>
      <c r="AC1547" t="b">
        <f>OR(ISNUMBER(FIND(" cell ",C1547)),ISNUMBER(FIND("fibroblast",C1547)),ISNUMBER(FIND("macrophage",C1547)),ISNUMBER(FIND("epithelial",C1547)),ISNUMBER(FIND("endothelial",C1547)),ISNUMBER(FIND("neuron",C1547)),ISNUMBER(FIND(" cells ",C1547)),ISNUMBER(FIND("RBC",C1547)),ISNUMBER(FIND("mitochond",C1547)),ISNUMBER(FIND("adipocyte",C1547)),ISNUMBER(FIND("osteo",C1547)),ISNUMBER(FIND("keratin",C1547)),ISNUMBER(FIND(" cell's ",C1547)),ISNUMBER(FIND("eukary",C1547)),ISNUMBER(FIND("sperm",C1547)))</f>
        <v>1</v>
      </c>
      <c r="AD1547" t="b">
        <v>0</v>
      </c>
      <c r="AE1547" t="b">
        <f>OR(ISNUMBER(FIND(" plant ",C1547)),ISNUMBER(FIND("Plant ",C1547)),ISNUMBER(FIND("tomato",C1547)),ISNUMBER(FIND("plants",C1547)),ISNUMBER(FIND("Plants",C1547)),ISNUMBER(FIND("algae",C1547)),ISNUMBER(FIND("lettuce",C1547)),ISNUMBER(FIND("green gram sprouts ",C1547)),ISNUMBER(FIND("Cucurbita pepo",C1547)),ISNUMBER(FIND("bean ",C1547)),ISNUMBER(FIND("chloroplast",C1547)),ISNUMBER(FIND("chlorophyll",C1547)),ISNUMBER(FIND("seedling",C1547)),ISNUMBER(FIND("canola",C1547)),ISNUMBER(FIND("shoot",C1547)),ISNUMBER(FIND("photosynthes",C1547)),ISNUMBER(FIND(" leaves ",C1547)),,ISNUMBER(FIND("agriculture",C1547)),ISNUMBER(FIND(" crops ",C1547)))</f>
        <v>0</v>
      </c>
      <c r="AF1547" t="b">
        <f>OR(ISNUMBER(FIND("bacteria",C1547)),ISNUMBER(FIND("Bacteria",C1547)),ISNUMBER(FIND("Bacterium",C1547)),ISNUMBER(FIND("bacterium",C1547)),ISNUMBER(FIND(" coli ",C1547)))</f>
        <v>0</v>
      </c>
      <c r="AG1547" t="b">
        <f>OR(ISNUMBER(FIND("fungi",C1547)),ISNUMBER(FIND("Fungi",C1547)),ISNUMBER(FIND("fungus",C1547)),ISNUMBER(FIND("Fungus",C1547)),ISNUMBER(FIND("mushroom",C1547)),ISNUMBER(FIND("Mushroom",C1547)),ISNUMBER(FIND(" mold ",C1547)))</f>
        <v>0</v>
      </c>
      <c r="AH1547" t="b">
        <f>OR(ISNUMBER(FIND("Pig ",C1547)),ISNUMBER(FIND("pig ",C1547)),ISNUMBER(FIND("Pigs ",C1547)),ISNUMBER(FIND("pigs ",C1547)))</f>
        <v>0</v>
      </c>
      <c r="AI1547" t="b">
        <f>OR(ISNUMBER(FIND(" C. elegans",C1547)),ISNUMBER(FIND("Caenorhabditis elegans",C1547)),ISNUMBER(FIND("earthworms",C1547)),ISNUMBER(FIND(" Ficopomatus enigmaticus",C1547)),ISNUMBER(FIND("larva",C1547)),ISNUMBER(FIND("Lumbriculus variegatus",C1547)),ISNUMBER(FIND("nematode",C1547)))</f>
        <v>0</v>
      </c>
      <c r="AJ1547" t="b">
        <f>NOT(OR(AA1547,AB1547,AC1547,AD1547,AE1547,AF1547,AG1547,AH1547,AI1547))</f>
        <v>0</v>
      </c>
      <c r="AL1547" t="b">
        <f>OR(AA1547,AB1547,AD1547,AE1547,AF1547,AG1547,AH1547,AI1547)</f>
        <v>1</v>
      </c>
      <c r="AM1547" t="b">
        <f>IF(Table1[[#This Row],[In vivo?]],IF(Table1[[#This Row],[Cell]],FALSE,TRUE),FALSE)</f>
        <v>0</v>
      </c>
      <c r="AN1547" t="b">
        <f>AND(AC1547,AL1547)</f>
        <v>1</v>
      </c>
      <c r="AO1547" t="b">
        <f>IF(Table1[[#This Row],[Cell]],IF(Table1[[#This Row],[In vivo?]],FALSE,TRUE),FALSE)</f>
        <v>0</v>
      </c>
      <c r="AP1547" t="b">
        <f>NOT(OR(Table1[[#This Row],[In vivo?]],Table1[[#This Row],[Only in Cell]]))</f>
        <v>0</v>
      </c>
      <c r="AQ1547" t="b">
        <f>IF(OR(Table1[[#This Row],[Rodents]],Table1[[#This Row],[Human]],Table1[[#This Row],[Pig]]),OR(ISNUMBER(FIND("pulmonary",C1547)),ISNUMBER(FIND("lung",C1547))),"NA")</f>
        <v>1</v>
      </c>
      <c r="AR1547" t="b">
        <f>IF(OR(Table1[[#This Row],[Rodents]],Table1[[#This Row],[Human]],Table1[[#This Row],[Pig]]),OR(ISNUMBER(FIND("skin",C1547)),ISNUMBER(FIND("dermal",C1547))),"NA")</f>
        <v>0</v>
      </c>
      <c r="AS1547" t="b">
        <f>IF(OR(Table1[[#This Row],[Rodents]],Table1[[#This Row],[Human]],Table1[[#This Row],[Pig]]),OR(ISNUMBER(FIND("liver",C1547)),ISNUMBER(FIND("hepat",C1547))),"NA")</f>
        <v>0</v>
      </c>
      <c r="AT1547" t="b">
        <f>IF(OR(Table1[[#This Row],[Rodents]],Table1[[#This Row],[Human]],Table1[[#This Row],[Pig]]),OR(ISNUMBER(FIND("kidney",C1547)),ISNUMBER(FIND("neph",C1547))),"NA")</f>
        <v>0</v>
      </c>
      <c r="AU1547" t="b">
        <f>IF(OR(Table1[[#This Row],[Rodents]],Table1[[#This Row],[Human]],Table1[[#This Row],[Pig]]),OR(ISNUMBER(FIND("brain",C1547)),ISNUMBER(FIND("neur",C1547)),ISNUMBER(FIND("nerv",C1547))),"NA")</f>
        <v>0</v>
      </c>
      <c r="AV1547" t="b">
        <f>IF(OR(Table1[[#This Row],[Rodents]],Table1[[#This Row],[Human]],Table1[[#This Row],[Pig]]),OR(ISNUMBER(FIND("heart",C1547)),ISNUMBER(FIND("cardi",C1547))),"NA")</f>
        <v>0</v>
      </c>
      <c r="AW1547" t="b">
        <f>IF(OR(Table1[[#This Row],[Rodents]],Table1[[#This Row],[Human]],Table1[[#This Row],[Pig]]),OR(ISNUMBER(FIND("gastro",C1547)),ISNUMBER(FIND("intesti",C1547)),ISNUMBER(FIND("stomach",C1547))),"NA")</f>
        <v>0</v>
      </c>
      <c r="AX1547" t="b">
        <f>IF(OR(Table1[[#This Row],[Rodents]],Table1[[#This Row],[Human]],Table1[[#This Row],[Pig]]),NOT(OR(AQ1547,AR1547,AS1547,AT1547,AU1547,AV1547,AW1547)),"NA")</f>
        <v>0</v>
      </c>
      <c r="AY1547" t="b">
        <f>OR(ISNUMBER(FIND("SWCNT",C1547)),ISNUMBER(FIND("SWNT",C1547)),ISNUMBER(FIND("single-wall",C1547)),ISNUMBER(FIND("single wall",C1547)),ISNUMBER(FIND("Single wall",C1547)),ISNUMBER(FIND("Single-wall",C1547)),ISNUMBER(FIND("SWCNT",B1547)),ISNUMBER(FIND("SWNT",B1547)),ISNUMBER(FIND("single-wall",B1547)),ISNUMBER(FIND("single wall",B1547)),ISNUMBER(FIND("Single-wall",B1547)),ISNUMBER(FIND("Single wall",B1547)))</f>
        <v>1</v>
      </c>
      <c r="AZ1547" t="b">
        <f>OR(ISNUMBER(FIND("MWCNT",C1547)),ISNUMBER(FIND("MWNT",C1547)),ISNUMBER(FIND("multi-wall",C1547)),ISNUMBER(FIND("multi wall",C1547)),ISNUMBER(FIND("multiwall",C1547)),ISNUMBER(FIND("Multi-wall",C1547)),ISNUMBER(FIND("Multi wall",C1547)),ISNUMBER(FIND("Multiwall",C1547)),ISNUMBER(FIND("MWCNT",B1547)),ISNUMBER(FIND("MWNT",B1547)),ISNUMBER(FIND("multi-wall",B1547)),ISNUMBER(FIND("multi wall",B1547)),ISNUMBER(FIND("multiwall",B1547)),ISNUMBER(FIND("Multi-wall",B1547)),ISNUMBER(FIND("Multi wall",B1547)),ISNUMBER(FIND("Multiwall",B1547)),ISNUMBER(FIND("Double-wall",B1547)),ISNUMBER(FIND("Double wall",B1547)),ISNUMBER(FIND("Doublewall",B1547)),ISNUMBER(FIND("double-wall",B1547)),ISNUMBER(FIND("double wall",B1547)),ISNUMBER(FIND("doublewall",B1547)))</f>
        <v>0</v>
      </c>
      <c r="BA1547" t="b">
        <f>AND(Table1[[#This Row],[SWCNT]],Table1[[#This Row],[MWCNT]])</f>
        <v>0</v>
      </c>
      <c r="BB1547" t="b">
        <f>IF(Table1[[#This Row],[SWCNT]]=TRUE,FALSE,IF(Table1[[#This Row],[MWCNT]]=TRUE,FALSE,TRUE))</f>
        <v>0</v>
      </c>
      <c r="BC1547" s="18"/>
    </row>
    <row r="1548" spans="1:55" ht="277.5">
      <c r="A1548" t="s">
        <v>3251</v>
      </c>
      <c r="B1548" s="2" t="s">
        <v>3254</v>
      </c>
      <c r="C1548" s="16" t="s">
        <v>3257</v>
      </c>
      <c r="D1548" s="17" t="s">
        <v>112</v>
      </c>
      <c r="E1548" s="2">
        <v>2015</v>
      </c>
      <c r="F1548" t="b">
        <f>OR(ISNUMBER(FIND("cytotoxic",C1548)),ISNUMBER(FIND("Cytotoxic",C1548)),ISNUMBER(FIND("cellular toxicity",C1548)),ISNUMBER(FIND("cell death",C1548)),ISNUMBER(FIND("viable",C1548)),ISNUMBER(FIND("phytotoxic",C1548)),ISNUMBER(FIND("acute toxicity",C1548)),ISNUMBER(FIND("MTT",C1548)),ISNUMBER(FIND("survival",C1548)),ISNUMBER(FIND("prolifer",C1548)),ISNUMBER(FIND("apoptosis",C1548)),ISNUMBER(FIND("neurotoxic",C1548)),ISNUMBER(FIND("  lysis ",C1548)),ISNUMBER(FIND("necrosis",C1548)),ISNUMBER(FIND("cellular death",C1548))*3,ISNUMBER(FIND("LDH",C1548)),ISNUMBER(FIND("Acute toxicity",C1548)))</f>
        <v>0</v>
      </c>
      <c r="G1548" t="b">
        <f>OR(ISNUMBER(FIND("genotoxic",C1548)),ISNUMBER(FIND("genotoxicity",C1548)),ISNUMBER(FIND("DNA damage",C1548)),ISNUMBER(FIND("DNA",C1548)),ISNUMBER(FIND("RNA",C1548)),ISNUMBER(FIND("mesothelioma",C1548)),ISNUMBER(FIND("carcino",C1548)),ISNUMBER(FIND("mutagen",C1548)),ISNUMBER(FIND("genetic",C1548)))</f>
        <v>0</v>
      </c>
      <c r="H1548" t="b">
        <f>OR(ISNUMBER(FIND("inflammatory",C1548)),ISNUMBER(FIND("inflamm",C1548)))</f>
        <v>0</v>
      </c>
      <c r="I1548" t="b">
        <f>OR(ISNUMBER(FIND("immune",C1548)),ISNUMBER(FIND("immunological",C1548)),ISNUMBER(FIND("interleuk",C1548)),ISNUMBER(FIND("platelet activation",C1548)),ISNUMBER(FIND("monocyte",C1548)),ISNUMBER(FIND("leukocyte",C1548)),ISNUMBER(FIND("cytokine",C1548)),ISNUMBER(FIND("CD4",C1548)),ISNUMBER(FIND("CD8",C1548)),ISNUMBER(FIND("T-cell",C1548)))</f>
        <v>0</v>
      </c>
      <c r="J1548" t="b">
        <f>OR(ISNUMBER(FIND("reactive oxygen",C1548)),ISNUMBER(FIND("ROS",C1548)),ISNUMBER(FIND("free radical",C1548)),ISNUMBER(FIND("oxidative stress",C1548)),ISNUMBER(FIND("peroxid",C1548)),ISNUMBER(FIND("oxidative",C1548)),ISNUMBER(FIND("antioxid",C1548)))</f>
        <v>0</v>
      </c>
      <c r="K1548" t="b">
        <f>OR(ISNUMBER(FIND("autophag",C1548)))</f>
        <v>0</v>
      </c>
      <c r="L1548" t="b">
        <f>OR(ISNUMBER(FIND("morpholog",C1548)))</f>
        <v>0</v>
      </c>
      <c r="M1548" t="b">
        <f>OR(ISNUMBER(FIND("fibrosis",C1548)),ISNUMBER(FIND("Fibrosis",C1548)),ISNUMBER(FIND("fibrot",C1548)))</f>
        <v>0</v>
      </c>
      <c r="N1548" t="b">
        <f>OR(ISNUMBER(FIND("offspring",C1548)),ISNUMBER(FIND("Parental",C1548)),ISNUMBER(FIND("parental",C1548)),ISNUMBER(FIND("germline",C1548)),ISNUMBER(FIND("reproduc",C1548)),ISNUMBER(FIND("embryo",C1548)))</f>
        <v>1</v>
      </c>
      <c r="O1548" t="b">
        <f>OR(ISNUMBER(FIND("metabol",C1548)),ISNUMBER(FIND("Metabol",C1548)),ISNUMBER(FIND("digest",C1548)),ISNUMBER(FIND("mitochon",C1548)))</f>
        <v>0</v>
      </c>
      <c r="P1548" t="b">
        <f>OR(ISNUMBER(FIND("ecotox",C1548)),ISNUMBER(FIND("Ecotox",B1548)),ISNUMBER(FIND("ecotox",B1548)),ISNUMBER(FIND("Ecotox",C1548)))</f>
        <v>0</v>
      </c>
      <c r="Q1548" t="b">
        <f>OR(ISNUMBER(FIND("Bioaccum",C1548)),ISNUMBER(FIND("bioaccum",C1548)),ISNUMBER(FIND("accum",C1548)))</f>
        <v>0</v>
      </c>
      <c r="R1548" t="b">
        <f>OR(ISNUMBER(FIND("Occupation",C1548)),ISNUMBER(FIND("occupation",C1548)),ISNUMBER(FIND("worker",C1548)),ISNUMBER(FIND("workforce",C1548)))</f>
        <v>0</v>
      </c>
      <c r="S1548" t="b">
        <f>NOT(OR(F1548,G1548,H1548,I1548,J1548,K1548,L1548,M1548,N1548,O1548,P1548,Q1548,R1548))</f>
        <v>0</v>
      </c>
      <c r="U1548" t="b">
        <f>OR(Table1[[#This Row],[Inflammation]],Table1[[#This Row],[Immune]])</f>
        <v>0</v>
      </c>
      <c r="V1548" t="str">
        <f>IF(OR(Table1[[#This Row],[Rodents]],Table1[[#This Row],[Human]],Table1[[#This Row],[Pig]]),OR(ISNUMBER(FIND("intratrach",C1548)),ISNUMBER(FIND("nasal ",C1548)),ISNUMBER(FIND("instill",C1548))),"NA")</f>
        <v>NA</v>
      </c>
      <c r="W1548" t="str">
        <f>IF(OR(Table1[[#This Row],[Rodents]],Table1[[#This Row],[Human]],Table1[[#This Row],[Pig]]),OR(ISNUMBER(FIND("dermal",C1548)),ISNUMBER(FIND("skin ",C1548))),"NA")</f>
        <v>NA</v>
      </c>
      <c r="X1548" t="str">
        <f>IF(OR(Table1[[#This Row],[Rodents]],Table1[[#This Row],[Human]],Table1[[#This Row],[Pig]]),OR(ISNUMBER(FIND("injected",C1548)),ISNUMBER(FIND("periton",C1548)),ISNUMBER(FIND("intrascrot",C1548))),"NA")</f>
        <v>NA</v>
      </c>
      <c r="Y1548" t="str">
        <f>IF(OR(Table1[[#This Row],[Rodents]],Table1[[#This Row],[Human]],Table1[[#This Row],[Pig]]),NOT(OR(Table1[[#This Row],[Inhaled/Intratracheal/intranasal]],Table1[[#This Row],[Dermal]],Table1[[#This Row],[Injected]])),"NA")</f>
        <v>NA</v>
      </c>
      <c r="AA1548" t="b">
        <f>OR(ISNUMBER(FIND("fish ",C1548)),ISNUMBER(FIND("Fish ",C1548)),ISNUMBER(FIND("aquatic",C1548)),ISNUMBER(FIND("daphnids",C1548)),ISNUMBER(FIND("Carcinus maenas",C1548)),ISNUMBER(FIND("Daphnia",C1548)),ISNUMBER(FIND("Ruditapes philippinarum",C1548)),ISNUMBER(FIND("daphnia",C1548)),ISNUMBER(FIND("marine",C1548)),ISNUMBER(FIND("mussel",C1548)),ISNUMBER(FIND("algae",C1548)),ISNUMBER(FIND("Donax faba",C1548)),ISNUMBER(FIND("estuarine",C1548)),ISNUMBER(FIND("snail",C1548)),ISNUMBER(FIND("Prorocentrum donghaiense",C1548)) )</f>
        <v>1</v>
      </c>
      <c r="AB1548" t="b">
        <f>OR(ISNUMBER(FIND(" rat ",C1548)),ISNUMBER(FIND(" rats ",C1548)),ISNUMBER(FIND(" Rats ",C1548)),ISNUMBER(FIND(" Rat ",C1548)),ISNUMBER(FIND(" rat.",C1548)),ISNUMBER(FIND(" rats.",C1548)),ISNUMBER(FIND("mouse",C1548)),ISNUMBER(FIND("mice",C1548)), ISNUMBER(FIND(" Mice",C1548)))</f>
        <v>0</v>
      </c>
      <c r="AC1548" t="b">
        <f>OR(ISNUMBER(FIND(" cell ",C1548)),ISNUMBER(FIND("fibroblast",C1548)),ISNUMBER(FIND("macrophage",C1548)),ISNUMBER(FIND("epithelial",C1548)),ISNUMBER(FIND("endothelial",C1548)),ISNUMBER(FIND("neuron",C1548)),ISNUMBER(FIND(" cells ",C1548)),ISNUMBER(FIND("RBC",C1548)),ISNUMBER(FIND("mitochond",C1548)),ISNUMBER(FIND("adipocyte",C1548)),ISNUMBER(FIND("osteo",C1548)),ISNUMBER(FIND("keratin",C1548)),ISNUMBER(FIND(" cell's ",C1548)),ISNUMBER(FIND("eukary",C1548)),ISNUMBER(FIND("sperm",C1548)))</f>
        <v>0</v>
      </c>
      <c r="AD1548" t="b">
        <f>OR(ISNUMBER(FIND("human",B1548)),ISNUMBER(FIND("workers",B1548)),ISNUMBER(FIND("workforces",B1548)),ISNUMBER(FIND("occupational",B1548)),ISNUMBER(FIND("Case report",B1548)),ISNUMBER(FIND("Workplaces",B1548)),ISNUMBER(FIND("worker",B1548)))</f>
        <v>0</v>
      </c>
      <c r="AE1548" t="b">
        <f>OR(ISNUMBER(FIND(" plant ",C1548)),ISNUMBER(FIND("Plant ",C1548)),ISNUMBER(FIND("tomato",C1548)),ISNUMBER(FIND("plants",C1548)),ISNUMBER(FIND("Plants",C1548)),ISNUMBER(FIND("algae",C1548)),ISNUMBER(FIND("lettuce",C1548)),ISNUMBER(FIND("green gram sprouts ",C1548)),ISNUMBER(FIND("Cucurbita pepo",C1548)),ISNUMBER(FIND("bean ",C1548)),ISNUMBER(FIND("chloroplast",C1548)),ISNUMBER(FIND("chlorophyll",C1548)),ISNUMBER(FIND("seedling",C1548)),ISNUMBER(FIND("canola",C1548)),ISNUMBER(FIND("shoot",C1548)),ISNUMBER(FIND("photosynthes",C1548)),ISNUMBER(FIND(" leaves ",C1548)),,ISNUMBER(FIND("agriculture",C1548)),ISNUMBER(FIND(" crops ",C1548)))</f>
        <v>0</v>
      </c>
      <c r="AF1548" t="b">
        <f>OR(ISNUMBER(FIND("bacteria",C1548)),ISNUMBER(FIND("Bacteria",C1548)),ISNUMBER(FIND("Bacterium",C1548)),ISNUMBER(FIND("bacterium",C1548)),ISNUMBER(FIND(" coli ",C1548)))</f>
        <v>0</v>
      </c>
      <c r="AG1548" t="b">
        <f>OR(ISNUMBER(FIND("fungi",C1548)),ISNUMBER(FIND("Fungi",C1548)),ISNUMBER(FIND("fungus",C1548)),ISNUMBER(FIND("Fungus",C1548)),ISNUMBER(FIND("mushroom",C1548)),ISNUMBER(FIND("Mushroom",C1548)),ISNUMBER(FIND(" mold ",C1548)))</f>
        <v>0</v>
      </c>
      <c r="AH1548" t="b">
        <f>OR(ISNUMBER(FIND("Pig ",C1548)),ISNUMBER(FIND("pig ",C1548)),ISNUMBER(FIND("Pigs ",C1548)),ISNUMBER(FIND("pigs ",C1548)))</f>
        <v>0</v>
      </c>
      <c r="AI1548" t="b">
        <f>OR(ISNUMBER(FIND(" C. elegans",C1548)),ISNUMBER(FIND("Caenorhabditis elegans",C1548)),ISNUMBER(FIND("earthworms",C1548)),ISNUMBER(FIND(" Ficopomatus enigmaticus",C1548)),ISNUMBER(FIND("larva",C1548)),ISNUMBER(FIND("Lumbriculus variegatus",C1548)),ISNUMBER(FIND("nematode",C1548)))</f>
        <v>0</v>
      </c>
      <c r="AJ1548" t="b">
        <f>NOT(OR(AA1548,AB1548,AC1548,AD1548,AE1548,AF1548,AG1548,AH1548,AI1548))</f>
        <v>0</v>
      </c>
      <c r="AL1548" t="b">
        <f>OR(AA1548,AB1548,AD1548,AE1548,AF1548,AG1548,AH1548,AI1548)</f>
        <v>1</v>
      </c>
      <c r="AM1548" t="b">
        <f>IF(Table1[[#This Row],[In vivo?]],IF(Table1[[#This Row],[Cell]],FALSE,TRUE),FALSE)</f>
        <v>1</v>
      </c>
      <c r="AN1548" t="b">
        <f>AND(AC1548,AL1548)</f>
        <v>0</v>
      </c>
      <c r="AO1548" t="b">
        <f>IF(Table1[[#This Row],[Cell]],IF(Table1[[#This Row],[In vivo?]],FALSE,TRUE),FALSE)</f>
        <v>0</v>
      </c>
      <c r="AP1548" t="b">
        <f>NOT(OR(Table1[[#This Row],[In vivo?]],Table1[[#This Row],[Only in Cell]]))</f>
        <v>0</v>
      </c>
      <c r="AQ1548" t="str">
        <f>IF(OR(Table1[[#This Row],[Rodents]],Table1[[#This Row],[Human]],Table1[[#This Row],[Pig]]),OR(ISNUMBER(FIND("pulmonary",C1548)),ISNUMBER(FIND("lung",C1548))),"NA")</f>
        <v>NA</v>
      </c>
      <c r="AR1548" t="str">
        <f>IF(OR(Table1[[#This Row],[Rodents]],Table1[[#This Row],[Human]],Table1[[#This Row],[Pig]]),OR(ISNUMBER(FIND("skin",C1548)),ISNUMBER(FIND("dermal",C1548))),"NA")</f>
        <v>NA</v>
      </c>
      <c r="AS1548" t="str">
        <f>IF(OR(Table1[[#This Row],[Rodents]],Table1[[#This Row],[Human]],Table1[[#This Row],[Pig]]),OR(ISNUMBER(FIND("liver",C1548)),ISNUMBER(FIND("hepat",C1548))),"NA")</f>
        <v>NA</v>
      </c>
      <c r="AT1548" t="str">
        <f>IF(OR(Table1[[#This Row],[Rodents]],Table1[[#This Row],[Human]],Table1[[#This Row],[Pig]]),OR(ISNUMBER(FIND("kidney",C1548)),ISNUMBER(FIND("neph",C1548))),"NA")</f>
        <v>NA</v>
      </c>
      <c r="AU1548" t="str">
        <f>IF(OR(Table1[[#This Row],[Rodents]],Table1[[#This Row],[Human]],Table1[[#This Row],[Pig]]),OR(ISNUMBER(FIND("brain",C1548)),ISNUMBER(FIND("neur",C1548)),ISNUMBER(FIND("nerv",C1548))),"NA")</f>
        <v>NA</v>
      </c>
      <c r="AV1548" t="str">
        <f>IF(OR(Table1[[#This Row],[Rodents]],Table1[[#This Row],[Human]],Table1[[#This Row],[Pig]]),OR(ISNUMBER(FIND("heart",C1548)),ISNUMBER(FIND("cardi",C1548))),"NA")</f>
        <v>NA</v>
      </c>
      <c r="AW1548" t="str">
        <f>IF(OR(Table1[[#This Row],[Rodents]],Table1[[#This Row],[Human]],Table1[[#This Row],[Pig]]),OR(ISNUMBER(FIND("gastro",C1548)),ISNUMBER(FIND("intesti",C1548)),ISNUMBER(FIND("stomach",C1548))),"NA")</f>
        <v>NA</v>
      </c>
      <c r="AX1548" t="str">
        <f>IF(OR(Table1[[#This Row],[Rodents]],Table1[[#This Row],[Human]],Table1[[#This Row],[Pig]]),NOT(OR(AQ1548,AR1548,AS1548,AT1548,AU1548,AV1548,AW1548)),"NA")</f>
        <v>NA</v>
      </c>
      <c r="AY1548" t="b">
        <f>OR(ISNUMBER(FIND("SWCNT",C1548)),ISNUMBER(FIND("SWNT",C1548)),ISNUMBER(FIND("single-wall",C1548)),ISNUMBER(FIND("single wall",C1548)),ISNUMBER(FIND("Single wall",C1548)),ISNUMBER(FIND("Single-wall",C1548)),ISNUMBER(FIND("SWCNT",B1548)),ISNUMBER(FIND("SWNT",B1548)),ISNUMBER(FIND("single-wall",B1548)),ISNUMBER(FIND("single wall",B1548)),ISNUMBER(FIND("Single-wall",B1548)),ISNUMBER(FIND("Single wall",B1548)))</f>
        <v>0</v>
      </c>
      <c r="AZ1548" t="b">
        <f>OR(ISNUMBER(FIND("MWCNT",C1548)),ISNUMBER(FIND("MWNT",C1548)),ISNUMBER(FIND("multi-wall",C1548)),ISNUMBER(FIND("multi wall",C1548)),ISNUMBER(FIND("multiwall",C1548)),ISNUMBER(FIND("Multi-wall",C1548)),ISNUMBER(FIND("Multi wall",C1548)),ISNUMBER(FIND("Multiwall",C1548)),ISNUMBER(FIND("MWCNT",B1548)),ISNUMBER(FIND("MWNT",B1548)),ISNUMBER(FIND("multi-wall",B1548)),ISNUMBER(FIND("multi wall",B1548)),ISNUMBER(FIND("multiwall",B1548)),ISNUMBER(FIND("Multi-wall",B1548)),ISNUMBER(FIND("Multi wall",B1548)),ISNUMBER(FIND("Multiwall",B1548)),ISNUMBER(FIND("Double-wall",B1548)),ISNUMBER(FIND("Double wall",B1548)),ISNUMBER(FIND("Doublewall",B1548)),ISNUMBER(FIND("double-wall",B1548)),ISNUMBER(FIND("double wall",B1548)),ISNUMBER(FIND("doublewall",B1548)))</f>
        <v>1</v>
      </c>
      <c r="BA1548" t="b">
        <f>AND(Table1[[#This Row],[SWCNT]],Table1[[#This Row],[MWCNT]])</f>
        <v>0</v>
      </c>
      <c r="BB1548" t="b">
        <f>IF(Table1[[#This Row],[SWCNT]]=TRUE,FALSE,IF(Table1[[#This Row],[MWCNT]]=TRUE,FALSE,TRUE))</f>
        <v>0</v>
      </c>
      <c r="BC1548" s="18"/>
    </row>
    <row r="1549" spans="1:55" ht="240.5">
      <c r="A1549" t="s">
        <v>3265</v>
      </c>
      <c r="B1549" s="2" t="s">
        <v>3266</v>
      </c>
      <c r="C1549" s="16" t="s">
        <v>3267</v>
      </c>
      <c r="D1549" s="17" t="s">
        <v>2826</v>
      </c>
      <c r="E1549" s="2">
        <v>2015</v>
      </c>
      <c r="F1549" t="b">
        <f>OR(ISNUMBER(FIND("cytotoxic",C1549)),ISNUMBER(FIND("Cytotoxic",C1549)),ISNUMBER(FIND("cellular toxicity",C1549)),ISNUMBER(FIND("cell death",C1549)),ISNUMBER(FIND("viable",C1549)),ISNUMBER(FIND("phytotoxic",C1549)),ISNUMBER(FIND("acute toxicity",C1549)),ISNUMBER(FIND("MTT",C1549)),ISNUMBER(FIND("survival",C1549)),ISNUMBER(FIND("prolifer",C1549)),ISNUMBER(FIND("apoptosis",C1549)),ISNUMBER(FIND("neurotoxic",C1549)),ISNUMBER(FIND("  lysis ",C1549)),ISNUMBER(FIND("necrosis",C1549)),ISNUMBER(FIND("cellular death",C1549))*3,ISNUMBER(FIND("LDH",C1549)),ISNUMBER(FIND("Acute toxicity",C1549)))</f>
        <v>0</v>
      </c>
      <c r="G1549" t="b">
        <f>OR(ISNUMBER(FIND("genotoxic",C1549)),ISNUMBER(FIND("genotoxicity",C1549)),ISNUMBER(FIND("DNA damage",C1549)),ISNUMBER(FIND("DNA",C1549)),ISNUMBER(FIND("RNA",C1549)),ISNUMBER(FIND("mesothelioma",C1549)),ISNUMBER(FIND("carcino",C1549)),ISNUMBER(FIND("mutagen",C1549)),ISNUMBER(FIND("genetic",C1549)))</f>
        <v>1</v>
      </c>
      <c r="H1549" t="b">
        <f>OR(ISNUMBER(FIND("inflammatory",C1549)),ISNUMBER(FIND("inflamm",C1549)))</f>
        <v>0</v>
      </c>
      <c r="I1549" t="b">
        <f>OR(ISNUMBER(FIND("immune",C1549)),ISNUMBER(FIND("immunological",C1549)),ISNUMBER(FIND("interleuk",C1549)),ISNUMBER(FIND("platelet activation",C1549)),ISNUMBER(FIND("monocyte",C1549)),ISNUMBER(FIND("leukocyte",C1549)),ISNUMBER(FIND("cytokine",C1549)),ISNUMBER(FIND("CD4",C1549)),ISNUMBER(FIND("CD8",C1549)),ISNUMBER(FIND("T-cell",C1549)))</f>
        <v>0</v>
      </c>
      <c r="J1549" t="b">
        <f>OR(ISNUMBER(FIND("reactive oxygen",C1549)),ISNUMBER(FIND("ROS",C1549)),ISNUMBER(FIND("free radical",C1549)),ISNUMBER(FIND("oxidative stress",C1549)),ISNUMBER(FIND("peroxid",C1549)),ISNUMBER(FIND("oxidative",C1549)),ISNUMBER(FIND("antioxid",C1549)))</f>
        <v>0</v>
      </c>
      <c r="K1549" t="b">
        <f>OR(ISNUMBER(FIND("autophag",C1549)))</f>
        <v>0</v>
      </c>
      <c r="L1549" t="b">
        <f>OR(ISNUMBER(FIND("morpholog",C1549)))</f>
        <v>0</v>
      </c>
      <c r="M1549" t="b">
        <f>OR(ISNUMBER(FIND("fibrosis",C1549)),ISNUMBER(FIND("Fibrosis",C1549)),ISNUMBER(FIND("fibrot",C1549)))</f>
        <v>1</v>
      </c>
      <c r="N1549" t="b">
        <f>OR(ISNUMBER(FIND("offspring",C1549)),ISNUMBER(FIND("Parental",C1549)),ISNUMBER(FIND("parental",C1549)),ISNUMBER(FIND("germline",C1549)),ISNUMBER(FIND("reproduc",C1549)),ISNUMBER(FIND("embryo",C1549)))</f>
        <v>0</v>
      </c>
      <c r="O1549" t="b">
        <f>OR(ISNUMBER(FIND("metabol",C1549)),ISNUMBER(FIND("Metabol",C1549)),ISNUMBER(FIND("digest",C1549)),ISNUMBER(FIND("mitochon",C1549)))</f>
        <v>0</v>
      </c>
      <c r="P1549" t="b">
        <f>OR(ISNUMBER(FIND("ecotox",C1549)),ISNUMBER(FIND("Ecotox",B1549)),ISNUMBER(FIND("ecotox",B1549)),ISNUMBER(FIND("Ecotox",C1549)))</f>
        <v>0</v>
      </c>
      <c r="Q1549" t="b">
        <f>OR(ISNUMBER(FIND("Bioaccum",C1549)),ISNUMBER(FIND("bioaccum",C1549)),ISNUMBER(FIND("accum",C1549)))</f>
        <v>0</v>
      </c>
      <c r="R1549" t="b">
        <f>OR(ISNUMBER(FIND("Occupation",C1549)),ISNUMBER(FIND("occupation",C1549)),ISNUMBER(FIND("worker",C1549)),ISNUMBER(FIND("workforce",C1549)))</f>
        <v>0</v>
      </c>
      <c r="S1549" t="b">
        <f>NOT(OR(F1549,G1549,H1549,I1549,J1549,K1549,L1549,M1549,N1549,O1549,P1549,Q1549,R1549))</f>
        <v>0</v>
      </c>
      <c r="U1549" t="b">
        <f>OR(Table1[[#This Row],[Inflammation]],Table1[[#This Row],[Immune]])</f>
        <v>0</v>
      </c>
      <c r="V1549" t="str">
        <f>IF(OR(Table1[[#This Row],[Rodents]],Table1[[#This Row],[Human]],Table1[[#This Row],[Pig]]),OR(ISNUMBER(FIND("intratrach",C1549)),ISNUMBER(FIND("nasal ",C1549)),ISNUMBER(FIND("instill",C1549))),"NA")</f>
        <v>NA</v>
      </c>
      <c r="W1549" t="str">
        <f>IF(OR(Table1[[#This Row],[Rodents]],Table1[[#This Row],[Human]],Table1[[#This Row],[Pig]]),OR(ISNUMBER(FIND("dermal",C1549)),ISNUMBER(FIND("skin ",C1549))),"NA")</f>
        <v>NA</v>
      </c>
      <c r="X1549" t="str">
        <f>IF(OR(Table1[[#This Row],[Rodents]],Table1[[#This Row],[Human]],Table1[[#This Row],[Pig]]),OR(ISNUMBER(FIND("injected",C1549)),ISNUMBER(FIND("periton",C1549)),ISNUMBER(FIND("intrascrot",C1549))),"NA")</f>
        <v>NA</v>
      </c>
      <c r="Y1549" t="str">
        <f>IF(OR(Table1[[#This Row],[Rodents]],Table1[[#This Row],[Human]],Table1[[#This Row],[Pig]]),NOT(OR(Table1[[#This Row],[Inhaled/Intratracheal/intranasal]],Table1[[#This Row],[Dermal]],Table1[[#This Row],[Injected]])),"NA")</f>
        <v>NA</v>
      </c>
      <c r="AA1549" t="b">
        <f>OR(ISNUMBER(FIND("fish ",C1549)),ISNUMBER(FIND("Fish ",C1549)),ISNUMBER(FIND("aquatic",C1549)),ISNUMBER(FIND("daphnids",C1549)),ISNUMBER(FIND("Carcinus maenas",C1549)),ISNUMBER(FIND("Daphnia",C1549)),ISNUMBER(FIND("Ruditapes philippinarum",C1549)),ISNUMBER(FIND("daphnia",C1549)),ISNUMBER(FIND("marine",C1549)),ISNUMBER(FIND("mussel",C1549)),ISNUMBER(FIND("algae",C1549)),ISNUMBER(FIND("Donax faba",C1549)),ISNUMBER(FIND("estuarine",C1549)),ISNUMBER(FIND("snail",C1549)),ISNUMBER(FIND("Prorocentrum donghaiense",C1549)) )</f>
        <v>0</v>
      </c>
      <c r="AB1549" t="b">
        <f>OR(ISNUMBER(FIND(" rat ",C1549)),ISNUMBER(FIND(" rats ",C1549)),ISNUMBER(FIND(" Rats ",C1549)),ISNUMBER(FIND(" Rat ",C1549)),ISNUMBER(FIND(" rat.",C1549)),ISNUMBER(FIND(" rats.",C1549)),ISNUMBER(FIND("mouse",C1549)),ISNUMBER(FIND("mice",C1549)), ISNUMBER(FIND(" Mice",C1549)))</f>
        <v>0</v>
      </c>
      <c r="AC1549" t="b">
        <f>OR(ISNUMBER(FIND(" cell ",C1549)),ISNUMBER(FIND("fibroblast",C1549)),ISNUMBER(FIND("macrophage",C1549)),ISNUMBER(FIND("epithelial",C1549)),ISNUMBER(FIND("endothelial",C1549)),ISNUMBER(FIND("neuron",C1549)),ISNUMBER(FIND(" cells ",C1549)),ISNUMBER(FIND("RBC",C1549)),ISNUMBER(FIND("mitochond",C1549)),ISNUMBER(FIND("adipocyte",C1549)),ISNUMBER(FIND("osteo",C1549)),ISNUMBER(FIND("keratin",C1549)),ISNUMBER(FIND(" cell's ",C1549)),ISNUMBER(FIND("eukary",C1549)),ISNUMBER(FIND("sperm",C1549)))</f>
        <v>1</v>
      </c>
      <c r="AD1549" t="b">
        <f>OR(ISNUMBER(FIND("human",B1549)),ISNUMBER(FIND("workers",B1549)),ISNUMBER(FIND("workforces",B1549)),ISNUMBER(FIND("occupational",B1549)),ISNUMBER(FIND("Case report",B1549)),ISNUMBER(FIND("Workplaces",B1549)),ISNUMBER(FIND("worker",B1549)))</f>
        <v>0</v>
      </c>
      <c r="AE1549" t="b">
        <f>OR(ISNUMBER(FIND(" plant ",C1549)),ISNUMBER(FIND("Plant ",C1549)),ISNUMBER(FIND("tomato",C1549)),ISNUMBER(FIND("plants",C1549)),ISNUMBER(FIND("Plants",C1549)),ISNUMBER(FIND("algae",C1549)),ISNUMBER(FIND("lettuce",C1549)),ISNUMBER(FIND("green gram sprouts ",C1549)),ISNUMBER(FIND("Cucurbita pepo",C1549)),ISNUMBER(FIND("bean ",C1549)),ISNUMBER(FIND("chloroplast",C1549)),ISNUMBER(FIND("chlorophyll",C1549)),ISNUMBER(FIND("seedling",C1549)),ISNUMBER(FIND("canola",C1549)),ISNUMBER(FIND("shoot",C1549)),ISNUMBER(FIND("photosynthes",C1549)),ISNUMBER(FIND(" leaves ",C1549)),,ISNUMBER(FIND("agriculture",C1549)),ISNUMBER(FIND(" crops ",C1549)))</f>
        <v>0</v>
      </c>
      <c r="AF1549" t="b">
        <f>OR(ISNUMBER(FIND("bacteria",C1549)),ISNUMBER(FIND("Bacteria",C1549)),ISNUMBER(FIND("Bacterium",C1549)),ISNUMBER(FIND("bacterium",C1549)),ISNUMBER(FIND(" coli ",C1549)))</f>
        <v>0</v>
      </c>
      <c r="AG1549" t="b">
        <f>OR(ISNUMBER(FIND("fungi",C1549)),ISNUMBER(FIND("Fungi",C1549)),ISNUMBER(FIND("fungus",C1549)),ISNUMBER(FIND("Fungus",C1549)),ISNUMBER(FIND("mushroom",C1549)),ISNUMBER(FIND("Mushroom",C1549)),ISNUMBER(FIND(" mold ",C1549)))</f>
        <v>0</v>
      </c>
      <c r="AH1549" t="b">
        <f>OR(ISNUMBER(FIND("Pig ",C1549)),ISNUMBER(FIND("pig ",C1549)),ISNUMBER(FIND("Pigs ",C1549)),ISNUMBER(FIND("pigs ",C1549)))</f>
        <v>0</v>
      </c>
      <c r="AI1549" t="b">
        <f>OR(ISNUMBER(FIND(" C. elegans",C1549)),ISNUMBER(FIND("Caenorhabditis elegans",C1549)),ISNUMBER(FIND("earthworms",C1549)),ISNUMBER(FIND(" Ficopomatus enigmaticus",C1549)),ISNUMBER(FIND("larva",C1549)),ISNUMBER(FIND("Lumbriculus variegatus",C1549)),ISNUMBER(FIND("nematode",C1549)))</f>
        <v>0</v>
      </c>
      <c r="AJ1549" t="b">
        <f>NOT(OR(AA1549,AB1549,AC1549,AD1549,AE1549,AF1549,AG1549,AH1549,AI1549))</f>
        <v>0</v>
      </c>
      <c r="AL1549" t="b">
        <f>OR(AA1549,AB1549,AD1549,AE1549,AF1549,AG1549,AH1549,AI1549)</f>
        <v>0</v>
      </c>
      <c r="AM1549" t="b">
        <f>IF(Table1[[#This Row],[In vivo?]],IF(Table1[[#This Row],[Cell]],FALSE,TRUE),FALSE)</f>
        <v>0</v>
      </c>
      <c r="AN1549" t="b">
        <f>AND(AC1549,AL1549)</f>
        <v>0</v>
      </c>
      <c r="AO1549" t="b">
        <f>IF(Table1[[#This Row],[Cell]],IF(Table1[[#This Row],[In vivo?]],FALSE,TRUE),FALSE)</f>
        <v>1</v>
      </c>
      <c r="AP1549" t="b">
        <f>NOT(OR(Table1[[#This Row],[In vivo?]],Table1[[#This Row],[Only in Cell]]))</f>
        <v>0</v>
      </c>
      <c r="AQ1549" t="str">
        <f>IF(OR(Table1[[#This Row],[Rodents]],Table1[[#This Row],[Human]],Table1[[#This Row],[Pig]]),OR(ISNUMBER(FIND("pulmonary",C1549)),ISNUMBER(FIND("lung",C1549))),"NA")</f>
        <v>NA</v>
      </c>
      <c r="AR1549" t="str">
        <f>IF(OR(Table1[[#This Row],[Rodents]],Table1[[#This Row],[Human]],Table1[[#This Row],[Pig]]),OR(ISNUMBER(FIND("skin",C1549)),ISNUMBER(FIND("dermal",C1549))),"NA")</f>
        <v>NA</v>
      </c>
      <c r="AS1549" t="str">
        <f>IF(OR(Table1[[#This Row],[Rodents]],Table1[[#This Row],[Human]],Table1[[#This Row],[Pig]]),OR(ISNUMBER(FIND("liver",C1549)),ISNUMBER(FIND("hepat",C1549))),"NA")</f>
        <v>NA</v>
      </c>
      <c r="AT1549" t="str">
        <f>IF(OR(Table1[[#This Row],[Rodents]],Table1[[#This Row],[Human]],Table1[[#This Row],[Pig]]),OR(ISNUMBER(FIND("kidney",C1549)),ISNUMBER(FIND("neph",C1549))),"NA")</f>
        <v>NA</v>
      </c>
      <c r="AU1549" t="str">
        <f>IF(OR(Table1[[#This Row],[Rodents]],Table1[[#This Row],[Human]],Table1[[#This Row],[Pig]]),OR(ISNUMBER(FIND("brain",C1549)),ISNUMBER(FIND("neur",C1549)),ISNUMBER(FIND("nerv",C1549))),"NA")</f>
        <v>NA</v>
      </c>
      <c r="AV1549" t="str">
        <f>IF(OR(Table1[[#This Row],[Rodents]],Table1[[#This Row],[Human]],Table1[[#This Row],[Pig]]),OR(ISNUMBER(FIND("heart",C1549)),ISNUMBER(FIND("cardi",C1549))),"NA")</f>
        <v>NA</v>
      </c>
      <c r="AW1549" t="str">
        <f>IF(OR(Table1[[#This Row],[Rodents]],Table1[[#This Row],[Human]],Table1[[#This Row],[Pig]]),OR(ISNUMBER(FIND("gastro",C1549)),ISNUMBER(FIND("intesti",C1549)),ISNUMBER(FIND("stomach",C1549))),"NA")</f>
        <v>NA</v>
      </c>
      <c r="AX1549" t="str">
        <f>IF(OR(Table1[[#This Row],[Rodents]],Table1[[#This Row],[Human]],Table1[[#This Row],[Pig]]),NOT(OR(AQ1549,AR1549,AS1549,AT1549,AU1549,AV1549,AW1549)),"NA")</f>
        <v>NA</v>
      </c>
      <c r="AY1549" t="b">
        <f>OR(ISNUMBER(FIND("SWCNT",C1549)),ISNUMBER(FIND("SWNT",C1549)),ISNUMBER(FIND("single-wall",C1549)),ISNUMBER(FIND("single wall",C1549)),ISNUMBER(FIND("Single wall",C1549)),ISNUMBER(FIND("Single-wall",C1549)),ISNUMBER(FIND("SWCNT",B1549)),ISNUMBER(FIND("SWNT",B1549)),ISNUMBER(FIND("single-wall",B1549)),ISNUMBER(FIND("single wall",B1549)),ISNUMBER(FIND("Single-wall",B1549)),ISNUMBER(FIND("Single wall",B1549)))</f>
        <v>1</v>
      </c>
      <c r="AZ1549" t="b">
        <f>OR(ISNUMBER(FIND("MWCNT",C1549)),ISNUMBER(FIND("MWNT",C1549)),ISNUMBER(FIND("multi-wall",C1549)),ISNUMBER(FIND("multi wall",C1549)),ISNUMBER(FIND("multiwall",C1549)),ISNUMBER(FIND("Multi-wall",C1549)),ISNUMBER(FIND("Multi wall",C1549)),ISNUMBER(FIND("Multiwall",C1549)),ISNUMBER(FIND("MWCNT",B1549)),ISNUMBER(FIND("MWNT",B1549)),ISNUMBER(FIND("multi-wall",B1549)),ISNUMBER(FIND("multi wall",B1549)),ISNUMBER(FIND("multiwall",B1549)),ISNUMBER(FIND("Multi-wall",B1549)),ISNUMBER(FIND("Multi wall",B1549)),ISNUMBER(FIND("Multiwall",B1549)),ISNUMBER(FIND("Double-wall",B1549)),ISNUMBER(FIND("Double wall",B1549)),ISNUMBER(FIND("Doublewall",B1549)),ISNUMBER(FIND("double-wall",B1549)),ISNUMBER(FIND("double wall",B1549)),ISNUMBER(FIND("doublewall",B1549)))</f>
        <v>1</v>
      </c>
      <c r="BA1549" t="b">
        <f>AND(Table1[[#This Row],[SWCNT]],Table1[[#This Row],[MWCNT]])</f>
        <v>1</v>
      </c>
      <c r="BB1549" t="b">
        <f>IF(Table1[[#This Row],[SWCNT]]=TRUE,FALSE,IF(Table1[[#This Row],[MWCNT]]=TRUE,FALSE,TRUE))</f>
        <v>0</v>
      </c>
      <c r="BC1549" s="18"/>
    </row>
    <row r="1550" spans="1:55" ht="277.5">
      <c r="A1550" t="s">
        <v>3268</v>
      </c>
      <c r="B1550" s="2" t="s">
        <v>3269</v>
      </c>
      <c r="C1550" s="16" t="s">
        <v>3270</v>
      </c>
      <c r="D1550" s="17" t="s">
        <v>1367</v>
      </c>
      <c r="E1550" s="2">
        <v>2015</v>
      </c>
      <c r="F1550" t="b">
        <f>OR(ISNUMBER(FIND("cytotoxic",C1550)),ISNUMBER(FIND("Cytotoxic",C1550)),ISNUMBER(FIND("cellular toxicity",C1550)),ISNUMBER(FIND("cell death",C1550)),ISNUMBER(FIND("viable",C1550)),ISNUMBER(FIND("phytotoxic",C1550)),ISNUMBER(FIND("acute toxicity",C1550)),ISNUMBER(FIND("MTT",C1550)),ISNUMBER(FIND("survival",C1550)),ISNUMBER(FIND("prolifer",C1550)),ISNUMBER(FIND("apoptosis",C1550)),ISNUMBER(FIND("neurotoxic",C1550)),ISNUMBER(FIND("  lysis ",C1550)),ISNUMBER(FIND("necrosis",C1550)),ISNUMBER(FIND("cellular death",C1550))*3,ISNUMBER(FIND("LDH",C1550)),ISNUMBER(FIND("Acute toxicity",C1550)))</f>
        <v>1</v>
      </c>
      <c r="G1550" t="b">
        <f>OR(ISNUMBER(FIND("genotoxic",C1550)),ISNUMBER(FIND("genotoxicity",C1550)),ISNUMBER(FIND("DNA damage",C1550)),ISNUMBER(FIND("DNA",C1550)),ISNUMBER(FIND("RNA",C1550)),ISNUMBER(FIND("mesothelioma",C1550)),ISNUMBER(FIND("carcino",C1550)),ISNUMBER(FIND("mutagen",C1550)),ISNUMBER(FIND("genetic",C1550)))</f>
        <v>1</v>
      </c>
      <c r="H1550" t="b">
        <f>OR(ISNUMBER(FIND("inflammatory",C1550)),ISNUMBER(FIND("inflamm",C1550)))</f>
        <v>0</v>
      </c>
      <c r="I1550" t="b">
        <f>OR(ISNUMBER(FIND("immune",C1550)),ISNUMBER(FIND("immunological",C1550)),ISNUMBER(FIND("interleuk",C1550)),ISNUMBER(FIND("platelet activation",C1550)),ISNUMBER(FIND("monocyte",C1550)),ISNUMBER(FIND("leukocyte",C1550)),ISNUMBER(FIND("cytokine",C1550)),ISNUMBER(FIND("CD4",C1550)),ISNUMBER(FIND("CD8",C1550)),ISNUMBER(FIND("T-cell",C1550)))</f>
        <v>0</v>
      </c>
      <c r="J1550" t="b">
        <f>OR(ISNUMBER(FIND("reactive oxygen",C1550)),ISNUMBER(FIND("ROS",C1550)),ISNUMBER(FIND("free radical",C1550)),ISNUMBER(FIND("oxidative stress",C1550)),ISNUMBER(FIND("peroxid",C1550)),ISNUMBER(FIND("oxidative",C1550)),ISNUMBER(FIND("antioxid",C1550)))</f>
        <v>0</v>
      </c>
      <c r="K1550" t="b">
        <f>OR(ISNUMBER(FIND("autophag",C1550)))</f>
        <v>0</v>
      </c>
      <c r="L1550" t="b">
        <f>OR(ISNUMBER(FIND("morpholog",C1550)))</f>
        <v>0</v>
      </c>
      <c r="M1550" t="b">
        <f>OR(ISNUMBER(FIND("fibrosis",C1550)),ISNUMBER(FIND("Fibrosis",C1550)),ISNUMBER(FIND("fibrot",C1550)))</f>
        <v>0</v>
      </c>
      <c r="N1550" t="b">
        <f>OR(ISNUMBER(FIND("offspring",C1550)),ISNUMBER(FIND("Parental",C1550)),ISNUMBER(FIND("parental",C1550)),ISNUMBER(FIND("germline",C1550)),ISNUMBER(FIND("reproduc",C1550)),ISNUMBER(FIND("embryo",C1550)))</f>
        <v>0</v>
      </c>
      <c r="O1550" t="b">
        <f>OR(ISNUMBER(FIND("metabol",C1550)),ISNUMBER(FIND("Metabol",C1550)),ISNUMBER(FIND("digest",C1550)),ISNUMBER(FIND("mitochon",C1550)))</f>
        <v>1</v>
      </c>
      <c r="P1550" t="b">
        <f>OR(ISNUMBER(FIND("ecotox",C1550)),ISNUMBER(FIND("Ecotox",B1550)),ISNUMBER(FIND("ecotox",B1550)),ISNUMBER(FIND("Ecotox",C1550)))</f>
        <v>0</v>
      </c>
      <c r="Q1550" t="b">
        <f>OR(ISNUMBER(FIND("Bioaccum",C1550)),ISNUMBER(FIND("bioaccum",C1550)),ISNUMBER(FIND("accum",C1550)))</f>
        <v>0</v>
      </c>
      <c r="R1550" t="b">
        <f>OR(ISNUMBER(FIND("Occupation",C1550)),ISNUMBER(FIND("occupation",C1550)),ISNUMBER(FIND("worker",C1550)),ISNUMBER(FIND("workforce",C1550)))</f>
        <v>0</v>
      </c>
      <c r="S1550" t="b">
        <f>NOT(OR(F1550,G1550,H1550,I1550,J1550,K1550,L1550,M1550,N1550,O1550,P1550,Q1550,R1550))</f>
        <v>0</v>
      </c>
      <c r="U1550" t="b">
        <f>OR(Table1[[#This Row],[Inflammation]],Table1[[#This Row],[Immune]])</f>
        <v>0</v>
      </c>
      <c r="V1550" t="b">
        <f>IF(OR(Table1[[#This Row],[Rodents]],Table1[[#This Row],[Human]],Table1[[#This Row],[Pig]]),OR(ISNUMBER(FIND("intratrach",C1550)),ISNUMBER(FIND("nasal ",C1550)),ISNUMBER(FIND("instill",C1550))),"NA")</f>
        <v>0</v>
      </c>
      <c r="W1550" t="b">
        <f>IF(OR(Table1[[#This Row],[Rodents]],Table1[[#This Row],[Human]],Table1[[#This Row],[Pig]]),OR(ISNUMBER(FIND("dermal",C1550)),ISNUMBER(FIND("skin ",C1550))),"NA")</f>
        <v>0</v>
      </c>
      <c r="X1550" t="b">
        <f>IF(OR(Table1[[#This Row],[Rodents]],Table1[[#This Row],[Human]],Table1[[#This Row],[Pig]]),OR(ISNUMBER(FIND("injected",C1550)),ISNUMBER(FIND("periton",C1550)),ISNUMBER(FIND("intrascrot",C1550))),"NA")</f>
        <v>0</v>
      </c>
      <c r="Y1550" t="b">
        <f>IF(OR(Table1[[#This Row],[Rodents]],Table1[[#This Row],[Human]],Table1[[#This Row],[Pig]]),NOT(OR(Table1[[#This Row],[Inhaled/Intratracheal/intranasal]],Table1[[#This Row],[Dermal]],Table1[[#This Row],[Injected]])),"NA")</f>
        <v>1</v>
      </c>
      <c r="AA1550" t="b">
        <f>OR(ISNUMBER(FIND("fish ",C1550)),ISNUMBER(FIND("Fish ",C1550)),ISNUMBER(FIND("aquatic",C1550)),ISNUMBER(FIND("daphnids",C1550)),ISNUMBER(FIND("Carcinus maenas",C1550)),ISNUMBER(FIND("Daphnia",C1550)),ISNUMBER(FIND("Ruditapes philippinarum",C1550)),ISNUMBER(FIND("daphnia",C1550)),ISNUMBER(FIND("marine",C1550)),ISNUMBER(FIND("mussel",C1550)),ISNUMBER(FIND("algae",C1550)),ISNUMBER(FIND("Donax faba",C1550)),ISNUMBER(FIND("estuarine",C1550)),ISNUMBER(FIND("snail",C1550)),ISNUMBER(FIND("Prorocentrum donghaiense",C1550)) )</f>
        <v>0</v>
      </c>
      <c r="AB1550" t="b">
        <f>OR(ISNUMBER(FIND(" rat ",C1550)),ISNUMBER(FIND(" rats ",C1550)),ISNUMBER(FIND(" Rats ",C1550)),ISNUMBER(FIND(" Rat ",C1550)),ISNUMBER(FIND(" rat.",C1550)),ISNUMBER(FIND(" rats.",C1550)),ISNUMBER(FIND("mouse",C1550)),ISNUMBER(FIND("mice",C1550)), ISNUMBER(FIND(" Mice",C1550)))</f>
        <v>1</v>
      </c>
      <c r="AC1550" t="b">
        <f>OR(ISNUMBER(FIND(" cell ",C1550)),ISNUMBER(FIND("fibroblast",C1550)),ISNUMBER(FIND("macrophage",C1550)),ISNUMBER(FIND("epithelial",C1550)),ISNUMBER(FIND("endothelial",C1550)),ISNUMBER(FIND("neuron",C1550)),ISNUMBER(FIND(" cells ",C1550)),ISNUMBER(FIND("RBC",C1550)),ISNUMBER(FIND("mitochond",C1550)),ISNUMBER(FIND("adipocyte",C1550)),ISNUMBER(FIND("osteo",C1550)),ISNUMBER(FIND("keratin",C1550)),ISNUMBER(FIND(" cell's ",C1550)),ISNUMBER(FIND("eukary",C1550)),ISNUMBER(FIND("sperm",C1550)))</f>
        <v>1</v>
      </c>
      <c r="AD1550" t="b">
        <f>OR(ISNUMBER(FIND("human",B1550)),ISNUMBER(FIND("workers",B1550)),ISNUMBER(FIND("workforces",B1550)),ISNUMBER(FIND("occupational",B1550)),ISNUMBER(FIND("Case report",B1550)),ISNUMBER(FIND("Workplaces",B1550)),ISNUMBER(FIND("worker",B1550)))</f>
        <v>0</v>
      </c>
      <c r="AE1550" t="b">
        <f>OR(ISNUMBER(FIND(" plant ",C1550)),ISNUMBER(FIND("Plant ",C1550)),ISNUMBER(FIND("tomato",C1550)),ISNUMBER(FIND("plants",C1550)),ISNUMBER(FIND("Plants",C1550)),ISNUMBER(FIND("algae",C1550)),ISNUMBER(FIND("lettuce",C1550)),ISNUMBER(FIND("green gram sprouts ",C1550)),ISNUMBER(FIND("Cucurbita pepo",C1550)),ISNUMBER(FIND("bean ",C1550)),ISNUMBER(FIND("chloroplast",C1550)),ISNUMBER(FIND("chlorophyll",C1550)),ISNUMBER(FIND("seedling",C1550)),ISNUMBER(FIND("canola",C1550)),ISNUMBER(FIND("shoot",C1550)),ISNUMBER(FIND("photosynthes",C1550)),ISNUMBER(FIND(" leaves ",C1550)),,ISNUMBER(FIND("agriculture",C1550)),ISNUMBER(FIND(" crops ",C1550)))</f>
        <v>0</v>
      </c>
      <c r="AF1550" t="b">
        <f>OR(ISNUMBER(FIND("bacteria",C1550)),ISNUMBER(FIND("Bacteria",C1550)),ISNUMBER(FIND("Bacterium",C1550)),ISNUMBER(FIND("bacterium",C1550)),ISNUMBER(FIND(" coli ",C1550)))</f>
        <v>1</v>
      </c>
      <c r="AG1550" t="b">
        <f>OR(ISNUMBER(FIND("fungi",C1550)),ISNUMBER(FIND("Fungi",C1550)),ISNUMBER(FIND("fungus",C1550)),ISNUMBER(FIND("Fungus",C1550)),ISNUMBER(FIND("mushroom",C1550)),ISNUMBER(FIND("Mushroom",C1550)),ISNUMBER(FIND(" mold ",C1550)))</f>
        <v>0</v>
      </c>
      <c r="AH1550" t="b">
        <f>OR(ISNUMBER(FIND("Pig ",C1550)),ISNUMBER(FIND("pig ",C1550)),ISNUMBER(FIND("Pigs ",C1550)),ISNUMBER(FIND("pigs ",C1550)))</f>
        <v>0</v>
      </c>
      <c r="AI1550" t="b">
        <f>OR(ISNUMBER(FIND(" C. elegans",C1550)),ISNUMBER(FIND("Caenorhabditis elegans",C1550)),ISNUMBER(FIND("earthworms",C1550)),ISNUMBER(FIND(" Ficopomatus enigmaticus",C1550)),ISNUMBER(FIND("larva",C1550)),ISNUMBER(FIND("Lumbriculus variegatus",C1550)),ISNUMBER(FIND("nematode",C1550)))</f>
        <v>0</v>
      </c>
      <c r="AJ1550" t="b">
        <f>NOT(OR(AA1550,AB1550,AC1550,AD1550,AE1550,AF1550,AG1550,AH1550,AI1550))</f>
        <v>0</v>
      </c>
      <c r="AL1550" t="b">
        <f>OR(AA1550,AB1550,AD1550,AE1550,AF1550,AG1550,AH1550,AI1550)</f>
        <v>1</v>
      </c>
      <c r="AM1550" t="b">
        <f>IF(Table1[[#This Row],[In vivo?]],IF(Table1[[#This Row],[Cell]],FALSE,TRUE),FALSE)</f>
        <v>0</v>
      </c>
      <c r="AN1550" t="b">
        <f>AND(AC1550,AL1550)</f>
        <v>1</v>
      </c>
      <c r="AO1550" t="b">
        <f>IF(Table1[[#This Row],[Cell]],IF(Table1[[#This Row],[In vivo?]],FALSE,TRUE),FALSE)</f>
        <v>0</v>
      </c>
      <c r="AP1550" t="b">
        <f>NOT(OR(Table1[[#This Row],[In vivo?]],Table1[[#This Row],[Only in Cell]]))</f>
        <v>0</v>
      </c>
      <c r="AQ1550" t="b">
        <f>IF(OR(Table1[[#This Row],[Rodents]],Table1[[#This Row],[Human]],Table1[[#This Row],[Pig]]),OR(ISNUMBER(FIND("pulmonary",C1550)),ISNUMBER(FIND("lung",C1550))),"NA")</f>
        <v>0</v>
      </c>
      <c r="AR1550" t="b">
        <f>IF(OR(Table1[[#This Row],[Rodents]],Table1[[#This Row],[Human]],Table1[[#This Row],[Pig]]),OR(ISNUMBER(FIND("skin",C1550)),ISNUMBER(FIND("dermal",C1550))),"NA")</f>
        <v>0</v>
      </c>
      <c r="AS1550" t="b">
        <f>IF(OR(Table1[[#This Row],[Rodents]],Table1[[#This Row],[Human]],Table1[[#This Row],[Pig]]),OR(ISNUMBER(FIND("liver",C1550)),ISNUMBER(FIND("hepat",C1550))),"NA")</f>
        <v>0</v>
      </c>
      <c r="AT1550" t="b">
        <f>IF(OR(Table1[[#This Row],[Rodents]],Table1[[#This Row],[Human]],Table1[[#This Row],[Pig]]),OR(ISNUMBER(FIND("kidney",C1550)),ISNUMBER(FIND("neph",C1550))),"NA")</f>
        <v>0</v>
      </c>
      <c r="AU1550" t="b">
        <f>IF(OR(Table1[[#This Row],[Rodents]],Table1[[#This Row],[Human]],Table1[[#This Row],[Pig]]),OR(ISNUMBER(FIND("brain",C1550)),ISNUMBER(FIND("neur",C1550)),ISNUMBER(FIND("nerv",C1550))),"NA")</f>
        <v>0</v>
      </c>
      <c r="AV1550" t="b">
        <f>IF(OR(Table1[[#This Row],[Rodents]],Table1[[#This Row],[Human]],Table1[[#This Row],[Pig]]),OR(ISNUMBER(FIND("heart",C1550)),ISNUMBER(FIND("cardi",C1550))),"NA")</f>
        <v>0</v>
      </c>
      <c r="AW1550" t="b">
        <f>IF(OR(Table1[[#This Row],[Rodents]],Table1[[#This Row],[Human]],Table1[[#This Row],[Pig]]),OR(ISNUMBER(FIND("gastro",C1550)),ISNUMBER(FIND("intesti",C1550)),ISNUMBER(FIND("stomach",C1550))),"NA")</f>
        <v>0</v>
      </c>
      <c r="AX1550" t="b">
        <f>IF(OR(Table1[[#This Row],[Rodents]],Table1[[#This Row],[Human]],Table1[[#This Row],[Pig]]),NOT(OR(AQ1550,AR1550,AS1550,AT1550,AU1550,AV1550,AW1550)),"NA")</f>
        <v>1</v>
      </c>
      <c r="AY1550" t="b">
        <f>OR(ISNUMBER(FIND("SWCNT",C1550)),ISNUMBER(FIND("SWNT",C1550)),ISNUMBER(FIND("single-wall",C1550)),ISNUMBER(FIND("single wall",C1550)),ISNUMBER(FIND("Single wall",C1550)),ISNUMBER(FIND("Single-wall",C1550)),ISNUMBER(FIND("SWCNT",B1550)),ISNUMBER(FIND("SWNT",B1550)),ISNUMBER(FIND("single-wall",B1550)),ISNUMBER(FIND("single wall",B1550)),ISNUMBER(FIND("Single-wall",B1550)),ISNUMBER(FIND("Single wall",B1550)))</f>
        <v>1</v>
      </c>
      <c r="AZ1550" t="b">
        <f>OR(ISNUMBER(FIND("MWCNT",C1550)),ISNUMBER(FIND("MWNT",C1550)),ISNUMBER(FIND("multi-wall",C1550)),ISNUMBER(FIND("multi wall",C1550)),ISNUMBER(FIND("multiwall",C1550)),ISNUMBER(FIND("Multi-wall",C1550)),ISNUMBER(FIND("Multi wall",C1550)),ISNUMBER(FIND("Multiwall",C1550)),ISNUMBER(FIND("MWCNT",B1550)),ISNUMBER(FIND("MWNT",B1550)),ISNUMBER(FIND("multi-wall",B1550)),ISNUMBER(FIND("multi wall",B1550)),ISNUMBER(FIND("multiwall",B1550)),ISNUMBER(FIND("Multi-wall",B1550)),ISNUMBER(FIND("Multi wall",B1550)),ISNUMBER(FIND("Multiwall",B1550)),ISNUMBER(FIND("Double-wall",B1550)),ISNUMBER(FIND("Double wall",B1550)),ISNUMBER(FIND("Doublewall",B1550)),ISNUMBER(FIND("double-wall",B1550)),ISNUMBER(FIND("double wall",B1550)),ISNUMBER(FIND("doublewall",B1550)))</f>
        <v>0</v>
      </c>
      <c r="BA1550" t="b">
        <f>AND(Table1[[#This Row],[SWCNT]],Table1[[#This Row],[MWCNT]])</f>
        <v>0</v>
      </c>
      <c r="BB1550" t="b">
        <f>IF(Table1[[#This Row],[SWCNT]]=TRUE,FALSE,IF(Table1[[#This Row],[MWCNT]]=TRUE,FALSE,TRUE))</f>
        <v>0</v>
      </c>
      <c r="BC1550" s="18"/>
    </row>
    <row r="1551" spans="1:55" ht="240.5">
      <c r="A1551" t="s">
        <v>3271</v>
      </c>
      <c r="B1551" s="2" t="s">
        <v>3272</v>
      </c>
      <c r="C1551" s="16" t="s">
        <v>3273</v>
      </c>
      <c r="D1551" s="17" t="s">
        <v>3274</v>
      </c>
      <c r="E1551" s="2">
        <v>2015</v>
      </c>
      <c r="F1551" t="b">
        <f>OR(ISNUMBER(FIND("cytotoxic",C1551)),ISNUMBER(FIND("Cytotoxic",C1551)),ISNUMBER(FIND("cellular toxicity",C1551)),ISNUMBER(FIND("cell death",C1551)),ISNUMBER(FIND("viable",C1551)),ISNUMBER(FIND("phytotoxic",C1551)),ISNUMBER(FIND("acute toxicity",C1551)),ISNUMBER(FIND("MTT",C1551)),ISNUMBER(FIND("survival",C1551)),ISNUMBER(FIND("prolifer",C1551)),ISNUMBER(FIND("apoptosis",C1551)),ISNUMBER(FIND("neurotoxic",C1551)),ISNUMBER(FIND("  lysis ",C1551)),ISNUMBER(FIND("necrosis",C1551)),ISNUMBER(FIND("cellular death",C1551))*3,ISNUMBER(FIND("LDH",C1551)),ISNUMBER(FIND("Acute toxicity",C1551)))</f>
        <v>1</v>
      </c>
      <c r="G1551" t="b">
        <f>OR(ISNUMBER(FIND("genotoxic",C1551)),ISNUMBER(FIND("genotoxicity",C1551)),ISNUMBER(FIND("DNA damage",C1551)),ISNUMBER(FIND("DNA",C1551)),ISNUMBER(FIND("RNA",C1551)),ISNUMBER(FIND("mesothelioma",C1551)),ISNUMBER(FIND("carcino",C1551)),ISNUMBER(FIND("mutagen",C1551)),ISNUMBER(FIND("genetic",C1551)))</f>
        <v>0</v>
      </c>
      <c r="H1551" t="b">
        <f>OR(ISNUMBER(FIND("inflammatory",C1551)),ISNUMBER(FIND("inflamm",C1551)))</f>
        <v>0</v>
      </c>
      <c r="I1551" t="b">
        <f>OR(ISNUMBER(FIND("immune",C1551)),ISNUMBER(FIND("immunological",C1551)),ISNUMBER(FIND("interleuk",C1551)),ISNUMBER(FIND("platelet activation",C1551)),ISNUMBER(FIND("monocyte",C1551)),ISNUMBER(FIND("leukocyte",C1551)),ISNUMBER(FIND("cytokine",C1551)),ISNUMBER(FIND("CD4",C1551)),ISNUMBER(FIND("CD8",C1551)),ISNUMBER(FIND("T-cell",C1551)))</f>
        <v>1</v>
      </c>
      <c r="J1551" t="b">
        <f>OR(ISNUMBER(FIND("reactive oxygen",C1551)),ISNUMBER(FIND("ROS",C1551)),ISNUMBER(FIND("free radical",C1551)),ISNUMBER(FIND("oxidative stress",C1551)),ISNUMBER(FIND("peroxid",C1551)),ISNUMBER(FIND("oxidative",C1551)),ISNUMBER(FIND("antioxid",C1551)))</f>
        <v>1</v>
      </c>
      <c r="K1551" t="b">
        <f>OR(ISNUMBER(FIND("autophag",C1551)))</f>
        <v>0</v>
      </c>
      <c r="L1551" t="b">
        <f>OR(ISNUMBER(FIND("morpholog",C1551)))</f>
        <v>0</v>
      </c>
      <c r="M1551" t="b">
        <f>OR(ISNUMBER(FIND("fibrosis",C1551)),ISNUMBER(FIND("Fibrosis",C1551)),ISNUMBER(FIND("fibrot",C1551)))</f>
        <v>0</v>
      </c>
      <c r="N1551" t="b">
        <f>OR(ISNUMBER(FIND("offspring",C1551)),ISNUMBER(FIND("Parental",C1551)),ISNUMBER(FIND("parental",C1551)),ISNUMBER(FIND("germline",C1551)),ISNUMBER(FIND("reproduc",C1551)),ISNUMBER(FIND("embryo",C1551)))</f>
        <v>0</v>
      </c>
      <c r="O1551" t="b">
        <f>OR(ISNUMBER(FIND("metabol",C1551)),ISNUMBER(FIND("Metabol",C1551)),ISNUMBER(FIND("digest",C1551)),ISNUMBER(FIND("mitochon",C1551)))</f>
        <v>1</v>
      </c>
      <c r="P1551" t="b">
        <f>OR(ISNUMBER(FIND("ecotox",C1551)),ISNUMBER(FIND("Ecotox",B1551)),ISNUMBER(FIND("ecotox",B1551)),ISNUMBER(FIND("Ecotox",C1551)))</f>
        <v>0</v>
      </c>
      <c r="Q1551" t="b">
        <f>OR(ISNUMBER(FIND("Bioaccum",C1551)),ISNUMBER(FIND("bioaccum",C1551)),ISNUMBER(FIND("accum",C1551)))</f>
        <v>0</v>
      </c>
      <c r="R1551" t="b">
        <f>OR(ISNUMBER(FIND("Occupation",C1551)),ISNUMBER(FIND("occupation",C1551)),ISNUMBER(FIND("worker",C1551)),ISNUMBER(FIND("workforce",C1551)))</f>
        <v>0</v>
      </c>
      <c r="S1551" t="b">
        <f>NOT(OR(F1551,G1551,H1551,I1551,J1551,K1551,L1551,M1551,N1551,O1551,P1551,Q1551,R1551))</f>
        <v>0</v>
      </c>
      <c r="U1551" t="b">
        <f>OR(Table1[[#This Row],[Inflammation]],Table1[[#This Row],[Immune]])</f>
        <v>1</v>
      </c>
      <c r="V1551" t="b">
        <f>IF(OR(Table1[[#This Row],[Rodents]],Table1[[#This Row],[Human]],Table1[[#This Row],[Pig]]),OR(ISNUMBER(FIND("intratrach",C1551)),ISNUMBER(FIND("nasal ",C1551)),ISNUMBER(FIND("instill",C1551))),"NA")</f>
        <v>0</v>
      </c>
      <c r="W1551" t="b">
        <f>IF(OR(Table1[[#This Row],[Rodents]],Table1[[#This Row],[Human]],Table1[[#This Row],[Pig]]),OR(ISNUMBER(FIND("dermal",C1551)),ISNUMBER(FIND("skin ",C1551))),"NA")</f>
        <v>0</v>
      </c>
      <c r="X1551" t="b">
        <f>IF(OR(Table1[[#This Row],[Rodents]],Table1[[#This Row],[Human]],Table1[[#This Row],[Pig]]),OR(ISNUMBER(FIND("injected",C1551)),ISNUMBER(FIND("periton",C1551)),ISNUMBER(FIND("intrascrot",C1551))),"NA")</f>
        <v>1</v>
      </c>
      <c r="Y1551" t="b">
        <f>IF(OR(Table1[[#This Row],[Rodents]],Table1[[#This Row],[Human]],Table1[[#This Row],[Pig]]),NOT(OR(Table1[[#This Row],[Inhaled/Intratracheal/intranasal]],Table1[[#This Row],[Dermal]],Table1[[#This Row],[Injected]])),"NA")</f>
        <v>0</v>
      </c>
      <c r="AA1551" t="b">
        <f>OR(ISNUMBER(FIND("fish ",C1551)),ISNUMBER(FIND("Fish ",C1551)),ISNUMBER(FIND("aquatic",C1551)),ISNUMBER(FIND("daphnids",C1551)),ISNUMBER(FIND("Carcinus maenas",C1551)),ISNUMBER(FIND("Daphnia",C1551)),ISNUMBER(FIND("Ruditapes philippinarum",C1551)),ISNUMBER(FIND("daphnia",C1551)),ISNUMBER(FIND("marine",C1551)),ISNUMBER(FIND("mussel",C1551)),ISNUMBER(FIND("algae",C1551)),ISNUMBER(FIND("Donax faba",C1551)),ISNUMBER(FIND("estuarine",C1551)),ISNUMBER(FIND("snail",C1551)),ISNUMBER(FIND("Prorocentrum donghaiense",C1551)) )</f>
        <v>0</v>
      </c>
      <c r="AB1551" t="b">
        <f>OR(ISNUMBER(FIND(" rat ",C1551)),ISNUMBER(FIND(" rats ",C1551)),ISNUMBER(FIND(" Rats ",C1551)),ISNUMBER(FIND(" Rat ",C1551)),ISNUMBER(FIND(" rat.",C1551)),ISNUMBER(FIND(" rats.",C1551)),ISNUMBER(FIND("mouse",C1551)),ISNUMBER(FIND("mice",C1551)), ISNUMBER(FIND(" Mice",C1551)))</f>
        <v>1</v>
      </c>
      <c r="AC1551" t="b">
        <f>OR(ISNUMBER(FIND(" cell ",C1551)),ISNUMBER(FIND("fibroblast",C1551)),ISNUMBER(FIND("macrophage",C1551)),ISNUMBER(FIND("epithelial",C1551)),ISNUMBER(FIND("endothelial",C1551)),ISNUMBER(FIND("neuron",C1551)),ISNUMBER(FIND(" cells ",C1551)),ISNUMBER(FIND("RBC",C1551)),ISNUMBER(FIND("mitochond",C1551)),ISNUMBER(FIND("adipocyte",C1551)),ISNUMBER(FIND("osteo",C1551)),ISNUMBER(FIND("keratin",C1551)),ISNUMBER(FIND(" cell's ",C1551)),ISNUMBER(FIND("eukary",C1551)),ISNUMBER(FIND("sperm",C1551)))</f>
        <v>1</v>
      </c>
      <c r="AD1551" t="b">
        <f>OR(ISNUMBER(FIND("human",B1551)),ISNUMBER(FIND("workers",B1551)),ISNUMBER(FIND("workforces",B1551)),ISNUMBER(FIND("occupational",B1551)),ISNUMBER(FIND("Case report",B1551)),ISNUMBER(FIND("Workplaces",B1551)),ISNUMBER(FIND("worker",B1551)))</f>
        <v>0</v>
      </c>
      <c r="AE1551" t="b">
        <f>OR(ISNUMBER(FIND(" plant ",C1551)),ISNUMBER(FIND("Plant ",C1551)),ISNUMBER(FIND("tomato",C1551)),ISNUMBER(FIND("plants",C1551)),ISNUMBER(FIND("Plants",C1551)),ISNUMBER(FIND("algae",C1551)),ISNUMBER(FIND("lettuce",C1551)),ISNUMBER(FIND("green gram sprouts ",C1551)),ISNUMBER(FIND("Cucurbita pepo",C1551)),ISNUMBER(FIND("bean ",C1551)),ISNUMBER(FIND("chloroplast",C1551)),ISNUMBER(FIND("chlorophyll",C1551)),ISNUMBER(FIND("seedling",C1551)),ISNUMBER(FIND("canola",C1551)),ISNUMBER(FIND("shoot",C1551)),ISNUMBER(FIND("photosynthes",C1551)),ISNUMBER(FIND(" leaves ",C1551)),,ISNUMBER(FIND("agriculture",C1551)),ISNUMBER(FIND(" crops ",C1551)))</f>
        <v>0</v>
      </c>
      <c r="AF1551" t="b">
        <f>OR(ISNUMBER(FIND("bacteria",C1551)),ISNUMBER(FIND("Bacteria",C1551)),ISNUMBER(FIND("Bacterium",C1551)),ISNUMBER(FIND("bacterium",C1551)),ISNUMBER(FIND(" coli ",C1551)))</f>
        <v>0</v>
      </c>
      <c r="AG1551" t="b">
        <f>OR(ISNUMBER(FIND("fungi",C1551)),ISNUMBER(FIND("Fungi",C1551)),ISNUMBER(FIND("fungus",C1551)),ISNUMBER(FIND("Fungus",C1551)),ISNUMBER(FIND("mushroom",C1551)),ISNUMBER(FIND("Mushroom",C1551)),ISNUMBER(FIND(" mold ",C1551)))</f>
        <v>0</v>
      </c>
      <c r="AH1551" t="b">
        <f>OR(ISNUMBER(FIND("Pig ",C1551)),ISNUMBER(FIND("pig ",C1551)),ISNUMBER(FIND("Pigs ",C1551)),ISNUMBER(FIND("pigs ",C1551)))</f>
        <v>0</v>
      </c>
      <c r="AI1551" t="b">
        <f>OR(ISNUMBER(FIND(" C. elegans",C1551)),ISNUMBER(FIND("Caenorhabditis elegans",C1551)),ISNUMBER(FIND("earthworms",C1551)),ISNUMBER(FIND(" Ficopomatus enigmaticus",C1551)),ISNUMBER(FIND("larva",C1551)),ISNUMBER(FIND("Lumbriculus variegatus",C1551)),ISNUMBER(FIND("nematode",C1551)))</f>
        <v>0</v>
      </c>
      <c r="AJ1551" t="b">
        <f>NOT(OR(AA1551,AB1551,AC1551,AD1551,AE1551,AF1551,AG1551,AH1551,AI1551))</f>
        <v>0</v>
      </c>
      <c r="AL1551" t="b">
        <f>OR(AA1551,AB1551,AD1551,AE1551,AF1551,AG1551,AH1551,AI1551)</f>
        <v>1</v>
      </c>
      <c r="AM1551" t="b">
        <f>IF(Table1[[#This Row],[In vivo?]],IF(Table1[[#This Row],[Cell]],FALSE,TRUE),FALSE)</f>
        <v>0</v>
      </c>
      <c r="AN1551" t="b">
        <f>AND(AC1551,AL1551)</f>
        <v>1</v>
      </c>
      <c r="AO1551" t="b">
        <f>IF(Table1[[#This Row],[Cell]],IF(Table1[[#This Row],[In vivo?]],FALSE,TRUE),FALSE)</f>
        <v>0</v>
      </c>
      <c r="AP1551" t="b">
        <f>NOT(OR(Table1[[#This Row],[In vivo?]],Table1[[#This Row],[Only in Cell]]))</f>
        <v>0</v>
      </c>
      <c r="AQ1551" t="b">
        <f>IF(OR(Table1[[#This Row],[Rodents]],Table1[[#This Row],[Human]],Table1[[#This Row],[Pig]]),OR(ISNUMBER(FIND("pulmonary",C1551)),ISNUMBER(FIND("lung",C1551))),"NA")</f>
        <v>0</v>
      </c>
      <c r="AR1551" t="b">
        <f>IF(OR(Table1[[#This Row],[Rodents]],Table1[[#This Row],[Human]],Table1[[#This Row],[Pig]]),OR(ISNUMBER(FIND("skin",C1551)),ISNUMBER(FIND("dermal",C1551))),"NA")</f>
        <v>0</v>
      </c>
      <c r="AS1551" t="b">
        <f>IF(OR(Table1[[#This Row],[Rodents]],Table1[[#This Row],[Human]],Table1[[#This Row],[Pig]]),OR(ISNUMBER(FIND("liver",C1551)),ISNUMBER(FIND("hepat",C1551))),"NA")</f>
        <v>0</v>
      </c>
      <c r="AT1551" t="b">
        <f>IF(OR(Table1[[#This Row],[Rodents]],Table1[[#This Row],[Human]],Table1[[#This Row],[Pig]]),OR(ISNUMBER(FIND("kidney",C1551)),ISNUMBER(FIND("neph",C1551))),"NA")</f>
        <v>0</v>
      </c>
      <c r="AU1551" t="b">
        <f>IF(OR(Table1[[#This Row],[Rodents]],Table1[[#This Row],[Human]],Table1[[#This Row],[Pig]]),OR(ISNUMBER(FIND("brain",C1551)),ISNUMBER(FIND("neur",C1551)),ISNUMBER(FIND("nerv",C1551))),"NA")</f>
        <v>0</v>
      </c>
      <c r="AV1551" t="b">
        <f>IF(OR(Table1[[#This Row],[Rodents]],Table1[[#This Row],[Human]],Table1[[#This Row],[Pig]]),OR(ISNUMBER(FIND("heart",C1551)),ISNUMBER(FIND("cardi",C1551))),"NA")</f>
        <v>0</v>
      </c>
      <c r="AW1551" t="b">
        <f>IF(OR(Table1[[#This Row],[Rodents]],Table1[[#This Row],[Human]],Table1[[#This Row],[Pig]]),OR(ISNUMBER(FIND("gastro",C1551)),ISNUMBER(FIND("intesti",C1551)),ISNUMBER(FIND("stomach",C1551))),"NA")</f>
        <v>0</v>
      </c>
      <c r="AX1551" t="b">
        <f>IF(OR(Table1[[#This Row],[Rodents]],Table1[[#This Row],[Human]],Table1[[#This Row],[Pig]]),NOT(OR(AQ1551,AR1551,AS1551,AT1551,AU1551,AV1551,AW1551)),"NA")</f>
        <v>1</v>
      </c>
      <c r="AY1551" t="b">
        <f>OR(ISNUMBER(FIND("SWCNT",C1551)),ISNUMBER(FIND("SWNT",C1551)),ISNUMBER(FIND("single-wall",C1551)),ISNUMBER(FIND("single wall",C1551)),ISNUMBER(FIND("Single wall",C1551)),ISNUMBER(FIND("Single-wall",C1551)),ISNUMBER(FIND("SWCNT",B1551)),ISNUMBER(FIND("SWNT",B1551)),ISNUMBER(FIND("single-wall",B1551)),ISNUMBER(FIND("single wall",B1551)),ISNUMBER(FIND("Single-wall",B1551)),ISNUMBER(FIND("Single wall",B1551)))</f>
        <v>1</v>
      </c>
      <c r="AZ1551" t="b">
        <f>OR(ISNUMBER(FIND("MWCNT",C1551)),ISNUMBER(FIND("MWNT",C1551)),ISNUMBER(FIND("multi-wall",C1551)),ISNUMBER(FIND("multi wall",C1551)),ISNUMBER(FIND("multiwall",C1551)),ISNUMBER(FIND("Multi-wall",C1551)),ISNUMBER(FIND("Multi wall",C1551)),ISNUMBER(FIND("Multiwall",C1551)),ISNUMBER(FIND("MWCNT",B1551)),ISNUMBER(FIND("MWNT",B1551)),ISNUMBER(FIND("multi-wall",B1551)),ISNUMBER(FIND("multi wall",B1551)),ISNUMBER(FIND("multiwall",B1551)),ISNUMBER(FIND("Multi-wall",B1551)),ISNUMBER(FIND("Multi wall",B1551)),ISNUMBER(FIND("Multiwall",B1551)),ISNUMBER(FIND("Double-wall",B1551)),ISNUMBER(FIND("Double wall",B1551)),ISNUMBER(FIND("Doublewall",B1551)),ISNUMBER(FIND("double-wall",B1551)),ISNUMBER(FIND("double wall",B1551)),ISNUMBER(FIND("doublewall",B1551)))</f>
        <v>1</v>
      </c>
      <c r="BA1551" t="b">
        <f>AND(Table1[[#This Row],[SWCNT]],Table1[[#This Row],[MWCNT]])</f>
        <v>1</v>
      </c>
      <c r="BB1551" t="b">
        <f>IF(Table1[[#This Row],[SWCNT]]=TRUE,FALSE,IF(Table1[[#This Row],[MWCNT]]=TRUE,FALSE,TRUE))</f>
        <v>0</v>
      </c>
      <c r="BC1551" s="18"/>
    </row>
    <row r="1552" spans="1:55" ht="203.5">
      <c r="A1552" t="s">
        <v>3275</v>
      </c>
      <c r="B1552" s="2" t="s">
        <v>3276</v>
      </c>
      <c r="C1552" s="16" t="s">
        <v>3277</v>
      </c>
      <c r="D1552" s="17" t="s">
        <v>2342</v>
      </c>
      <c r="E1552" s="2">
        <v>2015</v>
      </c>
      <c r="F1552" t="b">
        <f>OR(ISNUMBER(FIND("cytotoxic",C1552)),ISNUMBER(FIND("Cytotoxic",C1552)),ISNUMBER(FIND("cellular toxicity",C1552)),ISNUMBER(FIND("cell death",C1552)),ISNUMBER(FIND("viable",C1552)),ISNUMBER(FIND("phytotoxic",C1552)),ISNUMBER(FIND("acute toxicity",C1552)),ISNUMBER(FIND("MTT",C1552)),ISNUMBER(FIND("survival",C1552)),ISNUMBER(FIND("prolifer",C1552)),ISNUMBER(FIND("apoptosis",C1552)),ISNUMBER(FIND("neurotoxic",C1552)),ISNUMBER(FIND("  lysis ",C1552)),ISNUMBER(FIND("necrosis",C1552)),ISNUMBER(FIND("cellular death",C1552))*3,ISNUMBER(FIND("LDH",C1552)),ISNUMBER(FIND("Acute toxicity",C1552)))</f>
        <v>1</v>
      </c>
      <c r="G1552" t="b">
        <f>OR(ISNUMBER(FIND("genotoxic",C1552)),ISNUMBER(FIND("genotoxicity",C1552)),ISNUMBER(FIND("DNA damage",C1552)),ISNUMBER(FIND("DNA",C1552)),ISNUMBER(FIND("RNA",C1552)),ISNUMBER(FIND("mesothelioma",C1552)),ISNUMBER(FIND("carcino",C1552)),ISNUMBER(FIND("mutagen",C1552)),ISNUMBER(FIND("genetic",C1552)))</f>
        <v>0</v>
      </c>
      <c r="H1552" t="b">
        <f>OR(ISNUMBER(FIND("inflammatory",C1552)),ISNUMBER(FIND("inflamm",C1552)))</f>
        <v>0</v>
      </c>
      <c r="I1552" t="b">
        <f>OR(ISNUMBER(FIND("immune",C1552)),ISNUMBER(FIND("immunological",C1552)),ISNUMBER(FIND("interleuk",C1552)),ISNUMBER(FIND("platelet activation",C1552)),ISNUMBER(FIND("monocyte",C1552)),ISNUMBER(FIND("leukocyte",C1552)),ISNUMBER(FIND("cytokine",C1552)),ISNUMBER(FIND("CD4",C1552)),ISNUMBER(FIND("CD8",C1552)),ISNUMBER(FIND("T-cell",C1552)))</f>
        <v>0</v>
      </c>
      <c r="J1552" t="b">
        <f>OR(ISNUMBER(FIND("reactive oxygen",C1552)),ISNUMBER(FIND("ROS",C1552)),ISNUMBER(FIND("free radical",C1552)),ISNUMBER(FIND("oxidative stress",C1552)),ISNUMBER(FIND("peroxid",C1552)),ISNUMBER(FIND("oxidative",C1552)),ISNUMBER(FIND("antioxid",C1552)))</f>
        <v>1</v>
      </c>
      <c r="K1552" t="b">
        <f>OR(ISNUMBER(FIND("autophag",C1552)))</f>
        <v>0</v>
      </c>
      <c r="L1552" t="b">
        <f>OR(ISNUMBER(FIND("morpholog",C1552)))</f>
        <v>0</v>
      </c>
      <c r="M1552" t="b">
        <f>OR(ISNUMBER(FIND("fibrosis",C1552)),ISNUMBER(FIND("Fibrosis",C1552)),ISNUMBER(FIND("fibrot",C1552)))</f>
        <v>0</v>
      </c>
      <c r="N1552" t="b">
        <f>OR(ISNUMBER(FIND("offspring",C1552)),ISNUMBER(FIND("Parental",C1552)),ISNUMBER(FIND("parental",C1552)),ISNUMBER(FIND("germline",C1552)),ISNUMBER(FIND("reproduc",C1552)),ISNUMBER(FIND("embryo",C1552)))</f>
        <v>0</v>
      </c>
      <c r="O1552" t="b">
        <f>OR(ISNUMBER(FIND("metabol",C1552)),ISNUMBER(FIND("Metabol",C1552)),ISNUMBER(FIND("digest",C1552)),ISNUMBER(FIND("mitochon",C1552)))</f>
        <v>0</v>
      </c>
      <c r="P1552" t="b">
        <f>OR(ISNUMBER(FIND("ecotox",C1552)),ISNUMBER(FIND("Ecotox",B1552)),ISNUMBER(FIND("ecotox",B1552)),ISNUMBER(FIND("Ecotox",C1552)))</f>
        <v>0</v>
      </c>
      <c r="Q1552" t="b">
        <f>OR(ISNUMBER(FIND("Bioaccum",C1552)),ISNUMBER(FIND("bioaccum",C1552)),ISNUMBER(FIND("accum",C1552)))</f>
        <v>0</v>
      </c>
      <c r="R1552" t="b">
        <f>OR(ISNUMBER(FIND("Occupation",C1552)),ISNUMBER(FIND("occupation",C1552)),ISNUMBER(FIND("worker",C1552)),ISNUMBER(FIND("workforce",C1552)))</f>
        <v>0</v>
      </c>
      <c r="S1552" t="b">
        <f>NOT(OR(F1552,G1552,H1552,I1552,J1552,K1552,L1552,M1552,N1552,O1552,P1552,Q1552,R1552))</f>
        <v>0</v>
      </c>
      <c r="U1552" t="b">
        <f>OR(Table1[[#This Row],[Inflammation]],Table1[[#This Row],[Immune]])</f>
        <v>0</v>
      </c>
      <c r="V1552" t="str">
        <f>IF(OR(Table1[[#This Row],[Rodents]],Table1[[#This Row],[Human]],Table1[[#This Row],[Pig]]),OR(ISNUMBER(FIND("intratrach",C1552)),ISNUMBER(FIND("nasal ",C1552)),ISNUMBER(FIND("instill",C1552))),"NA")</f>
        <v>NA</v>
      </c>
      <c r="W1552" t="str">
        <f>IF(OR(Table1[[#This Row],[Rodents]],Table1[[#This Row],[Human]],Table1[[#This Row],[Pig]]),OR(ISNUMBER(FIND("dermal",C1552)),ISNUMBER(FIND("skin ",C1552))),"NA")</f>
        <v>NA</v>
      </c>
      <c r="X1552" t="str">
        <f>IF(OR(Table1[[#This Row],[Rodents]],Table1[[#This Row],[Human]],Table1[[#This Row],[Pig]]),OR(ISNUMBER(FIND("injected",C1552)),ISNUMBER(FIND("periton",C1552)),ISNUMBER(FIND("intrascrot",C1552))),"NA")</f>
        <v>NA</v>
      </c>
      <c r="Y1552" t="str">
        <f>IF(OR(Table1[[#This Row],[Rodents]],Table1[[#This Row],[Human]],Table1[[#This Row],[Pig]]),NOT(OR(Table1[[#This Row],[Inhaled/Intratracheal/intranasal]],Table1[[#This Row],[Dermal]],Table1[[#This Row],[Injected]])),"NA")</f>
        <v>NA</v>
      </c>
      <c r="AA1552" t="b">
        <f>OR(ISNUMBER(FIND("fish ",C1552)),ISNUMBER(FIND("Fish ",C1552)),ISNUMBER(FIND("aquatic",C1552)),ISNUMBER(FIND("daphnids",C1552)),ISNUMBER(FIND("Carcinus maenas",C1552)),ISNUMBER(FIND("Daphnia",C1552)),ISNUMBER(FIND("Ruditapes philippinarum",C1552)),ISNUMBER(FIND("daphnia",C1552)),ISNUMBER(FIND("marine",C1552)),ISNUMBER(FIND("mussel",C1552)),ISNUMBER(FIND("algae",C1552)),ISNUMBER(FIND("Donax faba",C1552)),ISNUMBER(FIND("estuarine",C1552)),ISNUMBER(FIND("snail",C1552)),ISNUMBER(FIND("Prorocentrum donghaiense",C1552)) )</f>
        <v>1</v>
      </c>
      <c r="AB1552" t="b">
        <f>OR(ISNUMBER(FIND(" rat ",C1552)),ISNUMBER(FIND(" rats ",C1552)),ISNUMBER(FIND(" Rats ",C1552)),ISNUMBER(FIND(" Rat ",C1552)),ISNUMBER(FIND(" rat.",C1552)),ISNUMBER(FIND(" rats.",C1552)),ISNUMBER(FIND("mouse",C1552)),ISNUMBER(FIND("mice",C1552)), ISNUMBER(FIND(" Mice",C1552)))</f>
        <v>0</v>
      </c>
      <c r="AC1552" t="b">
        <f>OR(ISNUMBER(FIND(" cell ",C1552)),ISNUMBER(FIND("fibroblast",C1552)),ISNUMBER(FIND("macrophage",C1552)),ISNUMBER(FIND("epithelial",C1552)),ISNUMBER(FIND("endothelial",C1552)),ISNUMBER(FIND("neuron",C1552)),ISNUMBER(FIND(" cells ",C1552)),ISNUMBER(FIND("RBC",C1552)),ISNUMBER(FIND("mitochond",C1552)),ISNUMBER(FIND("adipocyte",C1552)),ISNUMBER(FIND("osteo",C1552)),ISNUMBER(FIND("keratin",C1552)),ISNUMBER(FIND(" cell's ",C1552)),ISNUMBER(FIND("eukary",C1552)),ISNUMBER(FIND("sperm",C1552)))</f>
        <v>0</v>
      </c>
      <c r="AD1552" t="b">
        <f>OR(ISNUMBER(FIND("human",B1552)),ISNUMBER(FIND("workers",B1552)),ISNUMBER(FIND("workforces",B1552)),ISNUMBER(FIND("occupational",B1552)),ISNUMBER(FIND("Case report",B1552)),ISNUMBER(FIND("Workplaces",B1552)),ISNUMBER(FIND("worker",B1552)))</f>
        <v>0</v>
      </c>
      <c r="AE1552" t="b">
        <f>OR(ISNUMBER(FIND(" plant ",C1552)),ISNUMBER(FIND("Plant ",C1552)),ISNUMBER(FIND("tomato",C1552)),ISNUMBER(FIND("plants",C1552)),ISNUMBER(FIND("Plants",C1552)),ISNUMBER(FIND("algae",C1552)),ISNUMBER(FIND("lettuce",C1552)),ISNUMBER(FIND("green gram sprouts ",C1552)),ISNUMBER(FIND("Cucurbita pepo",C1552)),ISNUMBER(FIND("bean ",C1552)),ISNUMBER(FIND("chloroplast",C1552)),ISNUMBER(FIND("chlorophyll",C1552)),ISNUMBER(FIND("seedling",C1552)),ISNUMBER(FIND("canola",C1552)),ISNUMBER(FIND("shoot",C1552)),ISNUMBER(FIND("photosynthes",C1552)),ISNUMBER(FIND(" leaves ",C1552)),,ISNUMBER(FIND("agriculture",C1552)),ISNUMBER(FIND(" crops ",C1552)))</f>
        <v>0</v>
      </c>
      <c r="AF1552" t="b">
        <f>OR(ISNUMBER(FIND("bacteria",C1552)),ISNUMBER(FIND("Bacteria",C1552)),ISNUMBER(FIND("Bacterium",C1552)),ISNUMBER(FIND("bacterium",C1552)),ISNUMBER(FIND(" coli ",C1552)))</f>
        <v>0</v>
      </c>
      <c r="AG1552" t="b">
        <f>OR(ISNUMBER(FIND("fungi",C1552)),ISNUMBER(FIND("Fungi",C1552)),ISNUMBER(FIND("fungus",C1552)),ISNUMBER(FIND("Fungus",C1552)),ISNUMBER(FIND("mushroom",C1552)),ISNUMBER(FIND("Mushroom",C1552)),ISNUMBER(FIND(" mold ",C1552)))</f>
        <v>0</v>
      </c>
      <c r="AH1552" t="b">
        <f>OR(ISNUMBER(FIND("Pig ",C1552)),ISNUMBER(FIND("pig ",C1552)),ISNUMBER(FIND("Pigs ",C1552)),ISNUMBER(FIND("pigs ",C1552)))</f>
        <v>0</v>
      </c>
      <c r="AI1552" t="b">
        <f>OR(ISNUMBER(FIND(" C. elegans",C1552)),ISNUMBER(FIND("Caenorhabditis elegans",C1552)),ISNUMBER(FIND("earthworms",C1552)),ISNUMBER(FIND(" Ficopomatus enigmaticus",C1552)),ISNUMBER(FIND("larva",C1552)),ISNUMBER(FIND("Lumbriculus variegatus",C1552)),ISNUMBER(FIND("nematode",C1552)))</f>
        <v>0</v>
      </c>
      <c r="AJ1552" t="b">
        <f>NOT(OR(AA1552,AB1552,AC1552,AD1552,AE1552,AF1552,AG1552,AH1552,AI1552))</f>
        <v>0</v>
      </c>
      <c r="AL1552" t="b">
        <f>OR(AA1552,AB1552,AD1552,AE1552,AF1552,AG1552,AH1552,AI1552)</f>
        <v>1</v>
      </c>
      <c r="AM1552" t="b">
        <f>IF(Table1[[#This Row],[In vivo?]],IF(Table1[[#This Row],[Cell]],FALSE,TRUE),FALSE)</f>
        <v>1</v>
      </c>
      <c r="AN1552" t="b">
        <f>AND(AC1552,AL1552)</f>
        <v>0</v>
      </c>
      <c r="AO1552" t="b">
        <f>IF(Table1[[#This Row],[Cell]],IF(Table1[[#This Row],[In vivo?]],FALSE,TRUE),FALSE)</f>
        <v>0</v>
      </c>
      <c r="AP1552" t="b">
        <f>NOT(OR(Table1[[#This Row],[In vivo?]],Table1[[#This Row],[Only in Cell]]))</f>
        <v>0</v>
      </c>
      <c r="AQ1552" t="str">
        <f>IF(OR(Table1[[#This Row],[Rodents]],Table1[[#This Row],[Human]],Table1[[#This Row],[Pig]]),OR(ISNUMBER(FIND("pulmonary",C1552)),ISNUMBER(FIND("lung",C1552))),"NA")</f>
        <v>NA</v>
      </c>
      <c r="AR1552" t="str">
        <f>IF(OR(Table1[[#This Row],[Rodents]],Table1[[#This Row],[Human]],Table1[[#This Row],[Pig]]),OR(ISNUMBER(FIND("skin",C1552)),ISNUMBER(FIND("dermal",C1552))),"NA")</f>
        <v>NA</v>
      </c>
      <c r="AS1552" t="str">
        <f>IF(OR(Table1[[#This Row],[Rodents]],Table1[[#This Row],[Human]],Table1[[#This Row],[Pig]]),OR(ISNUMBER(FIND("liver",C1552)),ISNUMBER(FIND("hepat",C1552))),"NA")</f>
        <v>NA</v>
      </c>
      <c r="AT1552" t="str">
        <f>IF(OR(Table1[[#This Row],[Rodents]],Table1[[#This Row],[Human]],Table1[[#This Row],[Pig]]),OR(ISNUMBER(FIND("kidney",C1552)),ISNUMBER(FIND("neph",C1552))),"NA")</f>
        <v>NA</v>
      </c>
      <c r="AU1552" t="str">
        <f>IF(OR(Table1[[#This Row],[Rodents]],Table1[[#This Row],[Human]],Table1[[#This Row],[Pig]]),OR(ISNUMBER(FIND("brain",C1552)),ISNUMBER(FIND("neur",C1552)),ISNUMBER(FIND("nerv",C1552))),"NA")</f>
        <v>NA</v>
      </c>
      <c r="AV1552" t="str">
        <f>IF(OR(Table1[[#This Row],[Rodents]],Table1[[#This Row],[Human]],Table1[[#This Row],[Pig]]),OR(ISNUMBER(FIND("heart",C1552)),ISNUMBER(FIND("cardi",C1552))),"NA")</f>
        <v>NA</v>
      </c>
      <c r="AW1552" t="str">
        <f>IF(OR(Table1[[#This Row],[Rodents]],Table1[[#This Row],[Human]],Table1[[#This Row],[Pig]]),OR(ISNUMBER(FIND("gastro",C1552)),ISNUMBER(FIND("intesti",C1552)),ISNUMBER(FIND("stomach",C1552))),"NA")</f>
        <v>NA</v>
      </c>
      <c r="AX1552" t="str">
        <f>IF(OR(Table1[[#This Row],[Rodents]],Table1[[#This Row],[Human]],Table1[[#This Row],[Pig]]),NOT(OR(AQ1552,AR1552,AS1552,AT1552,AU1552,AV1552,AW1552)),"NA")</f>
        <v>NA</v>
      </c>
      <c r="AY1552" t="b">
        <f>OR(ISNUMBER(FIND("SWCNT",C1552)),ISNUMBER(FIND("SWNT",C1552)),ISNUMBER(FIND("single-wall",C1552)),ISNUMBER(FIND("single wall",C1552)),ISNUMBER(FIND("Single wall",C1552)),ISNUMBER(FIND("Single-wall",C1552)),ISNUMBER(FIND("SWCNT",B1552)),ISNUMBER(FIND("SWNT",B1552)),ISNUMBER(FIND("single-wall",B1552)),ISNUMBER(FIND("single wall",B1552)),ISNUMBER(FIND("Single-wall",B1552)),ISNUMBER(FIND("Single wall",B1552)))</f>
        <v>0</v>
      </c>
      <c r="AZ1552" t="b">
        <f>OR(ISNUMBER(FIND("MWCNT",C1552)),ISNUMBER(FIND("MWNT",C1552)),ISNUMBER(FIND("multi-wall",C1552)),ISNUMBER(FIND("multi wall",C1552)),ISNUMBER(FIND("multiwall",C1552)),ISNUMBER(FIND("Multi-wall",C1552)),ISNUMBER(FIND("Multi wall",C1552)),ISNUMBER(FIND("Multiwall",C1552)),ISNUMBER(FIND("MWCNT",B1552)),ISNUMBER(FIND("MWNT",B1552)),ISNUMBER(FIND("multi-wall",B1552)),ISNUMBER(FIND("multi wall",B1552)),ISNUMBER(FIND("multiwall",B1552)),ISNUMBER(FIND("Multi-wall",B1552)),ISNUMBER(FIND("Multi wall",B1552)),ISNUMBER(FIND("Multiwall",B1552)),ISNUMBER(FIND("Double-wall",B1552)),ISNUMBER(FIND("Double wall",B1552)),ISNUMBER(FIND("Doublewall",B1552)),ISNUMBER(FIND("double-wall",B1552)),ISNUMBER(FIND("double wall",B1552)),ISNUMBER(FIND("doublewall",B1552)))</f>
        <v>1</v>
      </c>
      <c r="BA1552" t="b">
        <f>AND(Table1[[#This Row],[SWCNT]],Table1[[#This Row],[MWCNT]])</f>
        <v>0</v>
      </c>
      <c r="BB1552" t="b">
        <f>IF(Table1[[#This Row],[SWCNT]]=TRUE,FALSE,IF(Table1[[#This Row],[MWCNT]]=TRUE,FALSE,TRUE))</f>
        <v>0</v>
      </c>
      <c r="BC1552" s="18"/>
    </row>
    <row r="1553" spans="1:55" ht="222">
      <c r="A1553" t="s">
        <v>3278</v>
      </c>
      <c r="B1553" s="2" t="s">
        <v>3281</v>
      </c>
      <c r="C1553" s="16" t="s">
        <v>3284</v>
      </c>
      <c r="D1553" s="17" t="s">
        <v>2342</v>
      </c>
      <c r="E1553" s="2">
        <v>2015</v>
      </c>
      <c r="F1553" t="b">
        <f>OR(ISNUMBER(FIND("cytotoxic",C1553)),ISNUMBER(FIND("Cytotoxic",C1553)),ISNUMBER(FIND("cellular toxicity",C1553)),ISNUMBER(FIND("cell death",C1553)),ISNUMBER(FIND("viable",C1553)),ISNUMBER(FIND("phytotoxic",C1553)),ISNUMBER(FIND("acute toxicity",C1553)),ISNUMBER(FIND("MTT",C1553)),ISNUMBER(FIND("survival",C1553)),ISNUMBER(FIND("prolifer",C1553)),ISNUMBER(FIND("apoptosis",C1553)),ISNUMBER(FIND("neurotoxic",C1553)),ISNUMBER(FIND("  lysis ",C1553)),ISNUMBER(FIND("necrosis",C1553)),ISNUMBER(FIND("cellular death",C1553))*3,ISNUMBER(FIND("LDH",C1553)),ISNUMBER(FIND("Acute toxicity",C1553)))</f>
        <v>1</v>
      </c>
      <c r="G1553" t="b">
        <f>OR(ISNUMBER(FIND("genotoxic",C1553)),ISNUMBER(FIND("genotoxicity",C1553)),ISNUMBER(FIND("DNA damage",C1553)),ISNUMBER(FIND("DNA",C1553)),ISNUMBER(FIND("RNA",C1553)),ISNUMBER(FIND("mesothelioma",C1553)),ISNUMBER(FIND("carcino",C1553)),ISNUMBER(FIND("mutagen",C1553)),ISNUMBER(FIND("genetic",C1553)))</f>
        <v>1</v>
      </c>
      <c r="H1553" t="b">
        <f>OR(ISNUMBER(FIND("inflammatory",C1553)),ISNUMBER(FIND("inflamm",C1553)))</f>
        <v>0</v>
      </c>
      <c r="I1553" t="b">
        <f>OR(ISNUMBER(FIND("immune",C1553)),ISNUMBER(FIND("immunological",C1553)),ISNUMBER(FIND("interleuk",C1553)),ISNUMBER(FIND("platelet activation",C1553)),ISNUMBER(FIND("monocyte",C1553)),ISNUMBER(FIND("leukocyte",C1553)),ISNUMBER(FIND("cytokine",C1553)),ISNUMBER(FIND("CD4",C1553)),ISNUMBER(FIND("CD8",C1553)),ISNUMBER(FIND("T-cell",C1553)))</f>
        <v>1</v>
      </c>
      <c r="J1553" t="b">
        <f>OR(ISNUMBER(FIND("reactive oxygen",C1553)),ISNUMBER(FIND("ROS",C1553)),ISNUMBER(FIND("free radical",C1553)),ISNUMBER(FIND("oxidative stress",C1553)),ISNUMBER(FIND("peroxid",C1553)),ISNUMBER(FIND("oxidative",C1553)),ISNUMBER(FIND("antioxid",C1553)))</f>
        <v>1</v>
      </c>
      <c r="K1553" t="b">
        <f>OR(ISNUMBER(FIND("autophag",C1553)))</f>
        <v>1</v>
      </c>
      <c r="L1553" t="b">
        <f>OR(ISNUMBER(FIND("morpholog",C1553)))</f>
        <v>0</v>
      </c>
      <c r="M1553" t="b">
        <f>OR(ISNUMBER(FIND("fibrosis",C1553)),ISNUMBER(FIND("Fibrosis",C1553)),ISNUMBER(FIND("fibrot",C1553)))</f>
        <v>0</v>
      </c>
      <c r="N1553" t="b">
        <f>OR(ISNUMBER(FIND("offspring",C1553)),ISNUMBER(FIND("Parental",C1553)),ISNUMBER(FIND("parental",C1553)),ISNUMBER(FIND("germline",C1553)),ISNUMBER(FIND("reproduc",C1553)),ISNUMBER(FIND("embryo",C1553)))</f>
        <v>0</v>
      </c>
      <c r="O1553" t="b">
        <f>OR(ISNUMBER(FIND("metabol",C1553)),ISNUMBER(FIND("Metabol",C1553)),ISNUMBER(FIND("digest",C1553)),ISNUMBER(FIND("mitochon",C1553)))</f>
        <v>0</v>
      </c>
      <c r="P1553" t="b">
        <f>OR(ISNUMBER(FIND("ecotox",C1553)),ISNUMBER(FIND("Ecotox",B1553)),ISNUMBER(FIND("ecotox",B1553)),ISNUMBER(FIND("Ecotox",C1553)))</f>
        <v>0</v>
      </c>
      <c r="Q1553" t="b">
        <f>OR(ISNUMBER(FIND("Bioaccum",C1553)),ISNUMBER(FIND("bioaccum",C1553)),ISNUMBER(FIND("accum",C1553)))</f>
        <v>1</v>
      </c>
      <c r="R1553" t="b">
        <f>OR(ISNUMBER(FIND("Occupation",C1553)),ISNUMBER(FIND("occupation",C1553)),ISNUMBER(FIND("worker",C1553)),ISNUMBER(FIND("workforce",C1553)))</f>
        <v>0</v>
      </c>
      <c r="S1553" t="b">
        <f>NOT(OR(F1553,G1553,H1553,I1553,J1553,K1553,L1553,M1553,N1553,O1553,P1553,Q1553,R1553))</f>
        <v>0</v>
      </c>
      <c r="U1553" t="b">
        <f>OR(Table1[[#This Row],[Inflammation]],Table1[[#This Row],[Immune]])</f>
        <v>1</v>
      </c>
      <c r="V1553" t="str">
        <f>IF(OR(Table1[[#This Row],[Rodents]],Table1[[#This Row],[Human]],Table1[[#This Row],[Pig]]),OR(ISNUMBER(FIND("intratrach",C1553)),ISNUMBER(FIND("nasal ",C1553)),ISNUMBER(FIND("instill",C1553))),"NA")</f>
        <v>NA</v>
      </c>
      <c r="W1553" t="str">
        <f>IF(OR(Table1[[#This Row],[Rodents]],Table1[[#This Row],[Human]],Table1[[#This Row],[Pig]]),OR(ISNUMBER(FIND("dermal",C1553)),ISNUMBER(FIND("skin ",C1553))),"NA")</f>
        <v>NA</v>
      </c>
      <c r="X1553" t="str">
        <f>IF(OR(Table1[[#This Row],[Rodents]],Table1[[#This Row],[Human]],Table1[[#This Row],[Pig]]),OR(ISNUMBER(FIND("injected",C1553)),ISNUMBER(FIND("periton",C1553)),ISNUMBER(FIND("intrascrot",C1553))),"NA")</f>
        <v>NA</v>
      </c>
      <c r="Y1553" t="str">
        <f>IF(OR(Table1[[#This Row],[Rodents]],Table1[[#This Row],[Human]],Table1[[#This Row],[Pig]]),NOT(OR(Table1[[#This Row],[Inhaled/Intratracheal/intranasal]],Table1[[#This Row],[Dermal]],Table1[[#This Row],[Injected]])),"NA")</f>
        <v>NA</v>
      </c>
      <c r="AA1553" t="b">
        <f>OR(ISNUMBER(FIND("fish ",C1553)),ISNUMBER(FIND("Fish ",C1553)),ISNUMBER(FIND("aquatic",C1553)),ISNUMBER(FIND("daphnids",C1553)),ISNUMBER(FIND("Carcinus maenas",C1553)),ISNUMBER(FIND("Daphnia",C1553)),ISNUMBER(FIND("Ruditapes philippinarum",C1553)),ISNUMBER(FIND("daphnia",C1553)),ISNUMBER(FIND("marine",C1553)),ISNUMBER(FIND("mussel",C1553)),ISNUMBER(FIND("algae",C1553)),ISNUMBER(FIND("Donax faba",C1553)),ISNUMBER(FIND("estuarine",C1553)),ISNUMBER(FIND("snail",C1553)),ISNUMBER(FIND("Prorocentrum donghaiense",C1553)) )</f>
        <v>0</v>
      </c>
      <c r="AB1553" t="b">
        <f>OR(ISNUMBER(FIND(" rat ",C1553)),ISNUMBER(FIND(" rats ",C1553)),ISNUMBER(FIND(" Rats ",C1553)),ISNUMBER(FIND(" Rat ",C1553)),ISNUMBER(FIND(" rat.",C1553)),ISNUMBER(FIND(" rats.",C1553)),ISNUMBER(FIND("mouse",C1553)),ISNUMBER(FIND("mice",C1553)), ISNUMBER(FIND(" Mice",C1553)))</f>
        <v>0</v>
      </c>
      <c r="AC1553" t="b">
        <f>OR(ISNUMBER(FIND(" cell ",C1553)),ISNUMBER(FIND("fibroblast",C1553)),ISNUMBER(FIND("macrophage",C1553)),ISNUMBER(FIND("epithelial",C1553)),ISNUMBER(FIND("endothelial",C1553)),ISNUMBER(FIND("neuron",C1553)),ISNUMBER(FIND(" cells ",C1553)),ISNUMBER(FIND("RBC",C1553)),ISNUMBER(FIND("mitochond",C1553)),ISNUMBER(FIND("adipocyte",C1553)),ISNUMBER(FIND("osteo",C1553)),ISNUMBER(FIND("keratin",C1553)),ISNUMBER(FIND(" cell's ",C1553)),ISNUMBER(FIND("eukary",C1553)),ISNUMBER(FIND("sperm",C1553)))</f>
        <v>1</v>
      </c>
      <c r="AD1553" t="b">
        <f>OR(ISNUMBER(FIND("human",B1553)),ISNUMBER(FIND("workers",B1553)),ISNUMBER(FIND("workforces",B1553)),ISNUMBER(FIND("occupational",B1553)),ISNUMBER(FIND("Case report",B1553)),ISNUMBER(FIND("Workplaces",B1553)),ISNUMBER(FIND("worker",B1553)))</f>
        <v>0</v>
      </c>
      <c r="AE1553" t="b">
        <f>OR(ISNUMBER(FIND(" plant ",C1553)),ISNUMBER(FIND("Plant ",C1553)),ISNUMBER(FIND("tomato",C1553)),ISNUMBER(FIND("plants",C1553)),ISNUMBER(FIND("Plants",C1553)),ISNUMBER(FIND("algae",C1553)),ISNUMBER(FIND("lettuce",C1553)),ISNUMBER(FIND("green gram sprouts ",C1553)),ISNUMBER(FIND("Cucurbita pepo",C1553)),ISNUMBER(FIND("bean ",C1553)),ISNUMBER(FIND("chloroplast",C1553)),ISNUMBER(FIND("chlorophyll",C1553)),ISNUMBER(FIND("seedling",C1553)),ISNUMBER(FIND("canola",C1553)),ISNUMBER(FIND("shoot",C1553)),ISNUMBER(FIND("photosynthes",C1553)),ISNUMBER(FIND(" leaves ",C1553)),,ISNUMBER(FIND("agriculture",C1553)),ISNUMBER(FIND(" crops ",C1553)))</f>
        <v>0</v>
      </c>
      <c r="AF1553" t="b">
        <f>OR(ISNUMBER(FIND("bacteria",C1553)),ISNUMBER(FIND("Bacteria",C1553)),ISNUMBER(FIND("Bacterium",C1553)),ISNUMBER(FIND("bacterium",C1553)),ISNUMBER(FIND(" coli ",C1553)))</f>
        <v>0</v>
      </c>
      <c r="AG1553" t="b">
        <f>OR(ISNUMBER(FIND("fungi",C1553)),ISNUMBER(FIND("Fungi",C1553)),ISNUMBER(FIND("fungus",C1553)),ISNUMBER(FIND("Fungus",C1553)),ISNUMBER(FIND("mushroom",C1553)),ISNUMBER(FIND("Mushroom",C1553)),ISNUMBER(FIND(" mold ",C1553)))</f>
        <v>0</v>
      </c>
      <c r="AH1553" t="b">
        <f>OR(ISNUMBER(FIND("Pig ",C1553)),ISNUMBER(FIND("pig ",C1553)),ISNUMBER(FIND("Pigs ",C1553)),ISNUMBER(FIND("pigs ",C1553)))</f>
        <v>0</v>
      </c>
      <c r="AI1553" t="b">
        <f>OR(ISNUMBER(FIND(" C. elegans",C1553)),ISNUMBER(FIND("Caenorhabditis elegans",C1553)),ISNUMBER(FIND("earthworms",C1553)),ISNUMBER(FIND(" Ficopomatus enigmaticus",C1553)),ISNUMBER(FIND("larva",C1553)),ISNUMBER(FIND("Lumbriculus variegatus",C1553)),ISNUMBER(FIND("nematode",C1553)))</f>
        <v>0</v>
      </c>
      <c r="AJ1553" t="b">
        <f>NOT(OR(AA1553,AB1553,AC1553,AD1553,AE1553,AF1553,AG1553,AH1553,AI1553))</f>
        <v>0</v>
      </c>
      <c r="AL1553" t="b">
        <f>OR(AA1553,AB1553,AD1553,AE1553,AF1553,AG1553,AH1553,AI1553)</f>
        <v>0</v>
      </c>
      <c r="AM1553" t="b">
        <f>IF(Table1[[#This Row],[In vivo?]],IF(Table1[[#This Row],[Cell]],FALSE,TRUE),FALSE)</f>
        <v>0</v>
      </c>
      <c r="AN1553" t="b">
        <f>AND(AC1553,AL1553)</f>
        <v>0</v>
      </c>
      <c r="AO1553" t="b">
        <f>IF(Table1[[#This Row],[Cell]],IF(Table1[[#This Row],[In vivo?]],FALSE,TRUE),FALSE)</f>
        <v>1</v>
      </c>
      <c r="AP1553" t="b">
        <f>NOT(OR(Table1[[#This Row],[In vivo?]],Table1[[#This Row],[Only in Cell]]))</f>
        <v>0</v>
      </c>
      <c r="AQ1553" t="str">
        <f>IF(OR(Table1[[#This Row],[Rodents]],Table1[[#This Row],[Human]],Table1[[#This Row],[Pig]]),OR(ISNUMBER(FIND("pulmonary",C1553)),ISNUMBER(FIND("lung",C1553))),"NA")</f>
        <v>NA</v>
      </c>
      <c r="AR1553" t="str">
        <f>IF(OR(Table1[[#This Row],[Rodents]],Table1[[#This Row],[Human]],Table1[[#This Row],[Pig]]),OR(ISNUMBER(FIND("skin",C1553)),ISNUMBER(FIND("dermal",C1553))),"NA")</f>
        <v>NA</v>
      </c>
      <c r="AS1553" t="str">
        <f>IF(OR(Table1[[#This Row],[Rodents]],Table1[[#This Row],[Human]],Table1[[#This Row],[Pig]]),OR(ISNUMBER(FIND("liver",C1553)),ISNUMBER(FIND("hepat",C1553))),"NA")</f>
        <v>NA</v>
      </c>
      <c r="AT1553" t="str">
        <f>IF(OR(Table1[[#This Row],[Rodents]],Table1[[#This Row],[Human]],Table1[[#This Row],[Pig]]),OR(ISNUMBER(FIND("kidney",C1553)),ISNUMBER(FIND("neph",C1553))),"NA")</f>
        <v>NA</v>
      </c>
      <c r="AU1553" t="str">
        <f>IF(OR(Table1[[#This Row],[Rodents]],Table1[[#This Row],[Human]],Table1[[#This Row],[Pig]]),OR(ISNUMBER(FIND("brain",C1553)),ISNUMBER(FIND("neur",C1553)),ISNUMBER(FIND("nerv",C1553))),"NA")</f>
        <v>NA</v>
      </c>
      <c r="AV1553" t="str">
        <f>IF(OR(Table1[[#This Row],[Rodents]],Table1[[#This Row],[Human]],Table1[[#This Row],[Pig]]),OR(ISNUMBER(FIND("heart",C1553)),ISNUMBER(FIND("cardi",C1553))),"NA")</f>
        <v>NA</v>
      </c>
      <c r="AW1553" t="str">
        <f>IF(OR(Table1[[#This Row],[Rodents]],Table1[[#This Row],[Human]],Table1[[#This Row],[Pig]]),OR(ISNUMBER(FIND("gastro",C1553)),ISNUMBER(FIND("intesti",C1553)),ISNUMBER(FIND("stomach",C1553))),"NA")</f>
        <v>NA</v>
      </c>
      <c r="AX1553" t="str">
        <f>IF(OR(Table1[[#This Row],[Rodents]],Table1[[#This Row],[Human]],Table1[[#This Row],[Pig]]),NOT(OR(AQ1553,AR1553,AS1553,AT1553,AU1553,AV1553,AW1553)),"NA")</f>
        <v>NA</v>
      </c>
      <c r="AY1553" t="b">
        <f>OR(ISNUMBER(FIND("SWCNT",C1553)),ISNUMBER(FIND("SWNT",C1553)),ISNUMBER(FIND("single-wall",C1553)),ISNUMBER(FIND("single wall",C1553)),ISNUMBER(FIND("Single wall",C1553)),ISNUMBER(FIND("Single-wall",C1553)),ISNUMBER(FIND("SWCNT",B1553)),ISNUMBER(FIND("SWNT",B1553)),ISNUMBER(FIND("single-wall",B1553)),ISNUMBER(FIND("single wall",B1553)),ISNUMBER(FIND("Single-wall",B1553)),ISNUMBER(FIND("Single wall",B1553)))</f>
        <v>0</v>
      </c>
      <c r="AZ1553" t="b">
        <f>OR(ISNUMBER(FIND("MWCNT",C1553)),ISNUMBER(FIND("MWNT",C1553)),ISNUMBER(FIND("multi-wall",C1553)),ISNUMBER(FIND("multi wall",C1553)),ISNUMBER(FIND("multiwall",C1553)),ISNUMBER(FIND("Multi-wall",C1553)),ISNUMBER(FIND("Multi wall",C1553)),ISNUMBER(FIND("Multiwall",C1553)),ISNUMBER(FIND("MWCNT",B1553)),ISNUMBER(FIND("MWNT",B1553)),ISNUMBER(FIND("multi-wall",B1553)),ISNUMBER(FIND("multi wall",B1553)),ISNUMBER(FIND("multiwall",B1553)),ISNUMBER(FIND("Multi-wall",B1553)),ISNUMBER(FIND("Multi wall",B1553)),ISNUMBER(FIND("Multiwall",B1553)),ISNUMBER(FIND("Double-wall",B1553)),ISNUMBER(FIND("Double wall",B1553)),ISNUMBER(FIND("Doublewall",B1553)),ISNUMBER(FIND("double-wall",B1553)),ISNUMBER(FIND("double wall",B1553)),ISNUMBER(FIND("doublewall",B1553)))</f>
        <v>1</v>
      </c>
      <c r="BA1553" t="b">
        <f>AND(Table1[[#This Row],[SWCNT]],Table1[[#This Row],[MWCNT]])</f>
        <v>0</v>
      </c>
      <c r="BB1553" t="b">
        <f>IF(Table1[[#This Row],[SWCNT]]=TRUE,FALSE,IF(Table1[[#This Row],[MWCNT]]=TRUE,FALSE,TRUE))</f>
        <v>0</v>
      </c>
      <c r="BC1553" s="18"/>
    </row>
    <row r="1554" spans="1:55" ht="203.5">
      <c r="A1554" t="s">
        <v>3287</v>
      </c>
      <c r="B1554" s="2" t="s">
        <v>3289</v>
      </c>
      <c r="C1554" s="16" t="s">
        <v>3291</v>
      </c>
      <c r="D1554" s="17" t="s">
        <v>120</v>
      </c>
      <c r="E1554" s="2">
        <v>2015</v>
      </c>
      <c r="F1554" t="b">
        <f>OR(ISNUMBER(FIND("cytotoxic",C1554)),ISNUMBER(FIND("Cytotoxic",C1554)),ISNUMBER(FIND("cellular toxicity",C1554)),ISNUMBER(FIND("cell death",C1554)),ISNUMBER(FIND("viable",C1554)),ISNUMBER(FIND("phytotoxic",C1554)),ISNUMBER(FIND("acute toxicity",C1554)),ISNUMBER(FIND("MTT",C1554)),ISNUMBER(FIND("survival",C1554)),ISNUMBER(FIND("prolifer",C1554)),ISNUMBER(FIND("apoptosis",C1554)),ISNUMBER(FIND("neurotoxic",C1554)),ISNUMBER(FIND("  lysis ",C1554)),ISNUMBER(FIND("necrosis",C1554)),ISNUMBER(FIND("cellular death",C1554))*3,ISNUMBER(FIND("LDH",C1554)),ISNUMBER(FIND("Acute toxicity",C1554)))</f>
        <v>0</v>
      </c>
      <c r="G1554" t="b">
        <f>OR(ISNUMBER(FIND("genotoxic",C1554)),ISNUMBER(FIND("genotoxicity",C1554)),ISNUMBER(FIND("DNA damage",C1554)),ISNUMBER(FIND("DNA",C1554)),ISNUMBER(FIND("RNA",C1554)),ISNUMBER(FIND("mesothelioma",C1554)),ISNUMBER(FIND("carcino",C1554)),ISNUMBER(FIND("mutagen",C1554)),ISNUMBER(FIND("genetic",C1554)))</f>
        <v>0</v>
      </c>
      <c r="H1554" t="b">
        <f>OR(ISNUMBER(FIND("inflammatory",C1554)),ISNUMBER(FIND("inflamm",C1554)))</f>
        <v>0</v>
      </c>
      <c r="I1554" t="b">
        <f>OR(ISNUMBER(FIND("immune",C1554)),ISNUMBER(FIND("immunological",C1554)),ISNUMBER(FIND("interleuk",C1554)),ISNUMBER(FIND("platelet activation",C1554)),ISNUMBER(FIND("monocyte",C1554)),ISNUMBER(FIND("leukocyte",C1554)),ISNUMBER(FIND("cytokine",C1554)),ISNUMBER(FIND("CD4",C1554)),ISNUMBER(FIND("CD8",C1554)),ISNUMBER(FIND("T-cell",C1554)))</f>
        <v>1</v>
      </c>
      <c r="J1554" t="b">
        <f>OR(ISNUMBER(FIND("reactive oxygen",C1554)),ISNUMBER(FIND("ROS",C1554)),ISNUMBER(FIND("free radical",C1554)),ISNUMBER(FIND("oxidative stress",C1554)),ISNUMBER(FIND("peroxid",C1554)),ISNUMBER(FIND("oxidative",C1554)),ISNUMBER(FIND("antioxid",C1554)))</f>
        <v>1</v>
      </c>
      <c r="K1554" t="b">
        <f>OR(ISNUMBER(FIND("autophag",C1554)))</f>
        <v>0</v>
      </c>
      <c r="L1554" t="b">
        <f>OR(ISNUMBER(FIND("morpholog",C1554)))</f>
        <v>0</v>
      </c>
      <c r="M1554" t="b">
        <f>OR(ISNUMBER(FIND("fibrosis",C1554)),ISNUMBER(FIND("Fibrosis",C1554)),ISNUMBER(FIND("fibrot",C1554)))</f>
        <v>0</v>
      </c>
      <c r="N1554" t="b">
        <f>OR(ISNUMBER(FIND("offspring",C1554)),ISNUMBER(FIND("Parental",C1554)),ISNUMBER(FIND("parental",C1554)),ISNUMBER(FIND("germline",C1554)),ISNUMBER(FIND("reproduc",C1554)),ISNUMBER(FIND("embryo",C1554)))</f>
        <v>0</v>
      </c>
      <c r="O1554" t="b">
        <f>OR(ISNUMBER(FIND("metabol",C1554)),ISNUMBER(FIND("Metabol",C1554)),ISNUMBER(FIND("digest",C1554)),ISNUMBER(FIND("mitochon",C1554)))</f>
        <v>0</v>
      </c>
      <c r="P1554" t="b">
        <f>OR(ISNUMBER(FIND("ecotox",C1554)),ISNUMBER(FIND("Ecotox",B1554)),ISNUMBER(FIND("ecotox",B1554)),ISNUMBER(FIND("Ecotox",C1554)))</f>
        <v>0</v>
      </c>
      <c r="Q1554" t="b">
        <f>OR(ISNUMBER(FIND("Bioaccum",C1554)),ISNUMBER(FIND("bioaccum",C1554)),ISNUMBER(FIND("accum",C1554)))</f>
        <v>0</v>
      </c>
      <c r="R1554" t="b">
        <f>OR(ISNUMBER(FIND("Occupation",C1554)),ISNUMBER(FIND("occupation",C1554)),ISNUMBER(FIND("worker",C1554)),ISNUMBER(FIND("workforce",C1554)))</f>
        <v>0</v>
      </c>
      <c r="S1554" t="b">
        <f>NOT(OR(F1554,G1554,H1554,I1554,J1554,K1554,L1554,M1554,N1554,O1554,P1554,Q1554,R1554))</f>
        <v>0</v>
      </c>
      <c r="U1554" t="b">
        <f>OR(Table1[[#This Row],[Inflammation]],Table1[[#This Row],[Immune]])</f>
        <v>1</v>
      </c>
      <c r="V1554" t="str">
        <f>IF(OR(Table1[[#This Row],[Rodents]],Table1[[#This Row],[Human]],Table1[[#This Row],[Pig]]),OR(ISNUMBER(FIND("intratrach",C1554)),ISNUMBER(FIND("nasal ",C1554)),ISNUMBER(FIND("instill",C1554))),"NA")</f>
        <v>NA</v>
      </c>
      <c r="W1554" t="str">
        <f>IF(OR(Table1[[#This Row],[Rodents]],Table1[[#This Row],[Human]],Table1[[#This Row],[Pig]]),OR(ISNUMBER(FIND("dermal",C1554)),ISNUMBER(FIND("skin ",C1554))),"NA")</f>
        <v>NA</v>
      </c>
      <c r="X1554" t="str">
        <f>IF(OR(Table1[[#This Row],[Rodents]],Table1[[#This Row],[Human]],Table1[[#This Row],[Pig]]),OR(ISNUMBER(FIND("injected",C1554)),ISNUMBER(FIND("periton",C1554)),ISNUMBER(FIND("intrascrot",C1554))),"NA")</f>
        <v>NA</v>
      </c>
      <c r="Y1554" t="str">
        <f>IF(OR(Table1[[#This Row],[Rodents]],Table1[[#This Row],[Human]],Table1[[#This Row],[Pig]]),NOT(OR(Table1[[#This Row],[Inhaled/Intratracheal/intranasal]],Table1[[#This Row],[Dermal]],Table1[[#This Row],[Injected]])),"NA")</f>
        <v>NA</v>
      </c>
      <c r="AA1554" t="b">
        <f>OR(ISNUMBER(FIND("fish ",C1554)),ISNUMBER(FIND("Fish ",C1554)),ISNUMBER(FIND("aquatic",C1554)),ISNUMBER(FIND("daphnids",C1554)),ISNUMBER(FIND("Carcinus maenas",C1554)),ISNUMBER(FIND("Daphnia",C1554)),ISNUMBER(FIND("Ruditapes philippinarum",C1554)),ISNUMBER(FIND("daphnia",C1554)),ISNUMBER(FIND("marine",C1554)),ISNUMBER(FIND("mussel",C1554)),ISNUMBER(FIND("algae",C1554)),ISNUMBER(FIND("Donax faba",C1554)),ISNUMBER(FIND("estuarine",C1554)),ISNUMBER(FIND("snail",C1554)),ISNUMBER(FIND("Prorocentrum donghaiense",C1554)) )</f>
        <v>0</v>
      </c>
      <c r="AB1554" t="b">
        <f>OR(ISNUMBER(FIND(" rat ",C1554)),ISNUMBER(FIND(" rats ",C1554)),ISNUMBER(FIND(" Rats ",C1554)),ISNUMBER(FIND(" Rat ",C1554)),ISNUMBER(FIND(" rat.",C1554)),ISNUMBER(FIND(" rats.",C1554)),ISNUMBER(FIND("mouse",C1554)),ISNUMBER(FIND("mice",C1554)), ISNUMBER(FIND(" Mice",C1554)))</f>
        <v>0</v>
      </c>
      <c r="AC1554" t="b">
        <f>OR(ISNUMBER(FIND(" cell ",C1554)),ISNUMBER(FIND("fibroblast",C1554)),ISNUMBER(FIND("macrophage",C1554)),ISNUMBER(FIND("epithelial",C1554)),ISNUMBER(FIND("endothelial",C1554)),ISNUMBER(FIND("neuron",C1554)),ISNUMBER(FIND(" cells ",C1554)),ISNUMBER(FIND("RBC",C1554)),ISNUMBER(FIND("mitochond",C1554)),ISNUMBER(FIND("adipocyte",C1554)),ISNUMBER(FIND("osteo",C1554)),ISNUMBER(FIND("keratin",C1554)),ISNUMBER(FIND(" cell's ",C1554)),ISNUMBER(FIND("eukary",C1554)),ISNUMBER(FIND("sperm",C1554)))</f>
        <v>1</v>
      </c>
      <c r="AD1554" t="b">
        <f>OR(ISNUMBER(FIND("human",B1554)),ISNUMBER(FIND("workers",B1554)),ISNUMBER(FIND("workforces",B1554)),ISNUMBER(FIND("occupational",B1554)),ISNUMBER(FIND("Case report",B1554)),ISNUMBER(FIND("Workplaces",B1554)),ISNUMBER(FIND("worker",B1554)))</f>
        <v>0</v>
      </c>
      <c r="AE1554" t="b">
        <f>OR(ISNUMBER(FIND(" plant ",C1554)),ISNUMBER(FIND("Plant ",C1554)),ISNUMBER(FIND("tomato",C1554)),ISNUMBER(FIND("plants",C1554)),ISNUMBER(FIND("Plants",C1554)),ISNUMBER(FIND("algae",C1554)),ISNUMBER(FIND("lettuce",C1554)),ISNUMBER(FIND("green gram sprouts ",C1554)),ISNUMBER(FIND("Cucurbita pepo",C1554)),ISNUMBER(FIND("bean ",C1554)),ISNUMBER(FIND("chloroplast",C1554)),ISNUMBER(FIND("chlorophyll",C1554)),ISNUMBER(FIND("seedling",C1554)),ISNUMBER(FIND("canola",C1554)),ISNUMBER(FIND("shoot",C1554)),ISNUMBER(FIND("photosynthes",C1554)),ISNUMBER(FIND(" leaves ",C1554)),,ISNUMBER(FIND("agriculture",C1554)),ISNUMBER(FIND(" crops ",C1554)))</f>
        <v>0</v>
      </c>
      <c r="AF1554" t="b">
        <f>OR(ISNUMBER(FIND("bacteria",C1554)),ISNUMBER(FIND("Bacteria",C1554)),ISNUMBER(FIND("Bacterium",C1554)),ISNUMBER(FIND("bacterium",C1554)),ISNUMBER(FIND(" coli ",C1554)))</f>
        <v>0</v>
      </c>
      <c r="AG1554" t="b">
        <f>OR(ISNUMBER(FIND("fungi",C1554)),ISNUMBER(FIND("Fungi",C1554)),ISNUMBER(FIND("fungus",C1554)),ISNUMBER(FIND("Fungus",C1554)),ISNUMBER(FIND("mushroom",C1554)),ISNUMBER(FIND("Mushroom",C1554)),ISNUMBER(FIND(" mold ",C1554)))</f>
        <v>0</v>
      </c>
      <c r="AH1554" t="b">
        <f>OR(ISNUMBER(FIND("Pig ",C1554)),ISNUMBER(FIND("pig ",C1554)),ISNUMBER(FIND("Pigs ",C1554)),ISNUMBER(FIND("pigs ",C1554)))</f>
        <v>0</v>
      </c>
      <c r="AI1554" t="b">
        <f>OR(ISNUMBER(FIND(" C. elegans",C1554)),ISNUMBER(FIND("Caenorhabditis elegans",C1554)),ISNUMBER(FIND("earthworms",C1554)),ISNUMBER(FIND(" Ficopomatus enigmaticus",C1554)),ISNUMBER(FIND("larva",C1554)),ISNUMBER(FIND("Lumbriculus variegatus",C1554)),ISNUMBER(FIND("nematode",C1554)))</f>
        <v>0</v>
      </c>
      <c r="AJ1554" t="b">
        <f>NOT(OR(AA1554,AB1554,AC1554,AD1554,AE1554,AF1554,AG1554,AH1554,AI1554))</f>
        <v>0</v>
      </c>
      <c r="AL1554" t="b">
        <f>OR(AA1554,AB1554,AD1554,AE1554,AF1554,AG1554,AH1554,AI1554)</f>
        <v>0</v>
      </c>
      <c r="AM1554" t="b">
        <f>IF(Table1[[#This Row],[In vivo?]],IF(Table1[[#This Row],[Cell]],FALSE,TRUE),FALSE)</f>
        <v>0</v>
      </c>
      <c r="AN1554" t="b">
        <f>AND(AC1554,AL1554)</f>
        <v>0</v>
      </c>
      <c r="AO1554" t="b">
        <f>IF(Table1[[#This Row],[Cell]],IF(Table1[[#This Row],[In vivo?]],FALSE,TRUE),FALSE)</f>
        <v>1</v>
      </c>
      <c r="AP1554" t="b">
        <f>NOT(OR(Table1[[#This Row],[In vivo?]],Table1[[#This Row],[Only in Cell]]))</f>
        <v>0</v>
      </c>
      <c r="AQ1554" t="str">
        <f>IF(OR(Table1[[#This Row],[Rodents]],Table1[[#This Row],[Human]],Table1[[#This Row],[Pig]]),OR(ISNUMBER(FIND("pulmonary",C1554)),ISNUMBER(FIND("lung",C1554))),"NA")</f>
        <v>NA</v>
      </c>
      <c r="AR1554" t="str">
        <f>IF(OR(Table1[[#This Row],[Rodents]],Table1[[#This Row],[Human]],Table1[[#This Row],[Pig]]),OR(ISNUMBER(FIND("skin",C1554)),ISNUMBER(FIND("dermal",C1554))),"NA")</f>
        <v>NA</v>
      </c>
      <c r="AS1554" t="str">
        <f>IF(OR(Table1[[#This Row],[Rodents]],Table1[[#This Row],[Human]],Table1[[#This Row],[Pig]]),OR(ISNUMBER(FIND("liver",C1554)),ISNUMBER(FIND("hepat",C1554))),"NA")</f>
        <v>NA</v>
      </c>
      <c r="AT1554" t="str">
        <f>IF(OR(Table1[[#This Row],[Rodents]],Table1[[#This Row],[Human]],Table1[[#This Row],[Pig]]),OR(ISNUMBER(FIND("kidney",C1554)),ISNUMBER(FIND("neph",C1554))),"NA")</f>
        <v>NA</v>
      </c>
      <c r="AU1554" t="str">
        <f>IF(OR(Table1[[#This Row],[Rodents]],Table1[[#This Row],[Human]],Table1[[#This Row],[Pig]]),OR(ISNUMBER(FIND("brain",C1554)),ISNUMBER(FIND("neur",C1554)),ISNUMBER(FIND("nerv",C1554))),"NA")</f>
        <v>NA</v>
      </c>
      <c r="AV1554" t="str">
        <f>IF(OR(Table1[[#This Row],[Rodents]],Table1[[#This Row],[Human]],Table1[[#This Row],[Pig]]),OR(ISNUMBER(FIND("heart",C1554)),ISNUMBER(FIND("cardi",C1554))),"NA")</f>
        <v>NA</v>
      </c>
      <c r="AW1554" t="str">
        <f>IF(OR(Table1[[#This Row],[Rodents]],Table1[[#This Row],[Human]],Table1[[#This Row],[Pig]]),OR(ISNUMBER(FIND("gastro",C1554)),ISNUMBER(FIND("intesti",C1554)),ISNUMBER(FIND("stomach",C1554))),"NA")</f>
        <v>NA</v>
      </c>
      <c r="AX1554" t="str">
        <f>IF(OR(Table1[[#This Row],[Rodents]],Table1[[#This Row],[Human]],Table1[[#This Row],[Pig]]),NOT(OR(AQ1554,AR1554,AS1554,AT1554,AU1554,AV1554,AW1554)),"NA")</f>
        <v>NA</v>
      </c>
      <c r="AY1554" t="b">
        <f>OR(ISNUMBER(FIND("SWCNT",C1554)),ISNUMBER(FIND("SWNT",C1554)),ISNUMBER(FIND("single-wall",C1554)),ISNUMBER(FIND("single wall",C1554)),ISNUMBER(FIND("Single wall",C1554)),ISNUMBER(FIND("Single-wall",C1554)),ISNUMBER(FIND("SWCNT",B1554)),ISNUMBER(FIND("SWNT",B1554)),ISNUMBER(FIND("single-wall",B1554)),ISNUMBER(FIND("single wall",B1554)),ISNUMBER(FIND("Single-wall",B1554)),ISNUMBER(FIND("Single wall",B1554)))</f>
        <v>0</v>
      </c>
      <c r="AZ1554" t="b">
        <f>OR(ISNUMBER(FIND("MWCNT",C1554)),ISNUMBER(FIND("MWNT",C1554)),ISNUMBER(FIND("multi-wall",C1554)),ISNUMBER(FIND("multi wall",C1554)),ISNUMBER(FIND("multiwall",C1554)),ISNUMBER(FIND("Multi-wall",C1554)),ISNUMBER(FIND("Multi wall",C1554)),ISNUMBER(FIND("Multiwall",C1554)),ISNUMBER(FIND("MWCNT",B1554)),ISNUMBER(FIND("MWNT",B1554)),ISNUMBER(FIND("multi-wall",B1554)),ISNUMBER(FIND("multi wall",B1554)),ISNUMBER(FIND("multiwall",B1554)),ISNUMBER(FIND("Multi-wall",B1554)),ISNUMBER(FIND("Multi wall",B1554)),ISNUMBER(FIND("Multiwall",B1554)),ISNUMBER(FIND("Double-wall",B1554)),ISNUMBER(FIND("Double wall",B1554)),ISNUMBER(FIND("Doublewall",B1554)),ISNUMBER(FIND("double-wall",B1554)),ISNUMBER(FIND("double wall",B1554)),ISNUMBER(FIND("doublewall",B1554)))</f>
        <v>1</v>
      </c>
      <c r="BA1554" t="b">
        <f>AND(Table1[[#This Row],[SWCNT]],Table1[[#This Row],[MWCNT]])</f>
        <v>0</v>
      </c>
      <c r="BB1554" t="b">
        <f>IF(Table1[[#This Row],[SWCNT]]=TRUE,FALSE,IF(Table1[[#This Row],[MWCNT]]=TRUE,FALSE,TRUE))</f>
        <v>0</v>
      </c>
      <c r="BC1554" s="18"/>
    </row>
    <row r="1555" spans="1:55" ht="185">
      <c r="A1555" t="s">
        <v>3305</v>
      </c>
      <c r="B1555" s="2" t="s">
        <v>3306</v>
      </c>
      <c r="C1555" s="16" t="s">
        <v>3307</v>
      </c>
      <c r="D1555" s="17" t="s">
        <v>2342</v>
      </c>
      <c r="E1555" s="2">
        <v>2015</v>
      </c>
      <c r="F1555" t="b">
        <f>OR(ISNUMBER(FIND("cytotoxic",C1555)),ISNUMBER(FIND("Cytotoxic",C1555)),ISNUMBER(FIND("cellular toxicity",C1555)),ISNUMBER(FIND("cell death",C1555)),ISNUMBER(FIND("viable",C1555)),ISNUMBER(FIND("phytotoxic",C1555)),ISNUMBER(FIND("acute toxicity",C1555)),ISNUMBER(FIND("MTT",C1555)),ISNUMBER(FIND("survival",C1555)),ISNUMBER(FIND("prolifer",C1555)),ISNUMBER(FIND("apoptosis",C1555)),ISNUMBER(FIND("neurotoxic",C1555)),ISNUMBER(FIND("  lysis ",C1555)),ISNUMBER(FIND("necrosis",C1555)),ISNUMBER(FIND("cellular death",C1555))*3,ISNUMBER(FIND("LDH",C1555)),ISNUMBER(FIND("Acute toxicity",C1555)))</f>
        <v>1</v>
      </c>
      <c r="G1555" t="b">
        <f>OR(ISNUMBER(FIND("genotoxic",C1555)),ISNUMBER(FIND("genotoxicity",C1555)),ISNUMBER(FIND("DNA damage",C1555)),ISNUMBER(FIND("DNA",C1555)),ISNUMBER(FIND("RNA",C1555)),ISNUMBER(FIND("mesothelioma",C1555)),ISNUMBER(FIND("carcino",C1555)),ISNUMBER(FIND("mutagen",C1555)),ISNUMBER(FIND("genetic",C1555)))</f>
        <v>0</v>
      </c>
      <c r="H1555" t="b">
        <f>OR(ISNUMBER(FIND("inflammatory",C1555)),ISNUMBER(FIND("inflamm",C1555)))</f>
        <v>0</v>
      </c>
      <c r="I1555" t="b">
        <f>OR(ISNUMBER(FIND("immune",C1555)),ISNUMBER(FIND("immunological",C1555)),ISNUMBER(FIND("interleuk",C1555)),ISNUMBER(FIND("platelet activation",C1555)),ISNUMBER(FIND("monocyte",C1555)),ISNUMBER(FIND("leukocyte",C1555)),ISNUMBER(FIND("cytokine",C1555)),ISNUMBER(FIND("CD4",C1555)),ISNUMBER(FIND("CD8",C1555)),ISNUMBER(FIND("T-cell",C1555)))</f>
        <v>0</v>
      </c>
      <c r="J1555" t="b">
        <f>OR(ISNUMBER(FIND("reactive oxygen",C1555)),ISNUMBER(FIND("ROS",C1555)),ISNUMBER(FIND("free radical",C1555)),ISNUMBER(FIND("oxidative stress",C1555)),ISNUMBER(FIND("peroxid",C1555)),ISNUMBER(FIND("oxidative",C1555)),ISNUMBER(FIND("antioxid",C1555)))</f>
        <v>1</v>
      </c>
      <c r="K1555" t="b">
        <f>OR(ISNUMBER(FIND("autophag",C1555)))</f>
        <v>0</v>
      </c>
      <c r="L1555" t="b">
        <f>OR(ISNUMBER(FIND("morpholog",C1555)))</f>
        <v>0</v>
      </c>
      <c r="M1555" t="b">
        <f>OR(ISNUMBER(FIND("fibrosis",C1555)),ISNUMBER(FIND("Fibrosis",C1555)),ISNUMBER(FIND("fibrot",C1555)))</f>
        <v>0</v>
      </c>
      <c r="N1555" t="b">
        <f>OR(ISNUMBER(FIND("offspring",C1555)),ISNUMBER(FIND("Parental",C1555)),ISNUMBER(FIND("parental",C1555)),ISNUMBER(FIND("germline",C1555)),ISNUMBER(FIND("reproduc",C1555)),ISNUMBER(FIND("embryo",C1555)))</f>
        <v>0</v>
      </c>
      <c r="O1555" t="b">
        <f>OR(ISNUMBER(FIND("metabol",C1555)),ISNUMBER(FIND("Metabol",C1555)),ISNUMBER(FIND("digest",C1555)),ISNUMBER(FIND("mitochon",C1555)))</f>
        <v>0</v>
      </c>
      <c r="P1555" t="b">
        <f>OR(ISNUMBER(FIND("ecotox",C1555)),ISNUMBER(FIND("Ecotox",B1555)),ISNUMBER(FIND("ecotox",B1555)),ISNUMBER(FIND("Ecotox",C1555)))</f>
        <v>0</v>
      </c>
      <c r="Q1555" t="b">
        <f>OR(ISNUMBER(FIND("Bioaccum",C1555)),ISNUMBER(FIND("bioaccum",C1555)),ISNUMBER(FIND("accum",C1555)))</f>
        <v>0</v>
      </c>
      <c r="R1555" t="b">
        <f>OR(ISNUMBER(FIND("Occupation",C1555)),ISNUMBER(FIND("occupation",C1555)),ISNUMBER(FIND("worker",C1555)),ISNUMBER(FIND("workforce",C1555)))</f>
        <v>0</v>
      </c>
      <c r="S1555" t="b">
        <f>NOT(OR(F1555,G1555,H1555,I1555,J1555,K1555,L1555,M1555,N1555,O1555,P1555,Q1555,R1555))</f>
        <v>0</v>
      </c>
      <c r="U1555" t="b">
        <f>OR(Table1[[#This Row],[Inflammation]],Table1[[#This Row],[Immune]])</f>
        <v>0</v>
      </c>
      <c r="V1555" t="b">
        <f>IF(OR(Table1[[#This Row],[Rodents]],Table1[[#This Row],[Human]],Table1[[#This Row],[Pig]]),OR(ISNUMBER(FIND("intratrach",C1555)),ISNUMBER(FIND("nasal ",C1555)),ISNUMBER(FIND("instill",C1555))),"NA")</f>
        <v>0</v>
      </c>
      <c r="W1555" t="b">
        <f>IF(OR(Table1[[#This Row],[Rodents]],Table1[[#This Row],[Human]],Table1[[#This Row],[Pig]]),OR(ISNUMBER(FIND("dermal",C1555)),ISNUMBER(FIND("skin ",C1555))),"NA")</f>
        <v>0</v>
      </c>
      <c r="X1555" t="b">
        <f>IF(OR(Table1[[#This Row],[Rodents]],Table1[[#This Row],[Human]],Table1[[#This Row],[Pig]]),OR(ISNUMBER(FIND("injected",C1555)),ISNUMBER(FIND("periton",C1555)),ISNUMBER(FIND("intrascrot",C1555))),"NA")</f>
        <v>0</v>
      </c>
      <c r="Y1555" t="b">
        <f>IF(OR(Table1[[#This Row],[Rodents]],Table1[[#This Row],[Human]],Table1[[#This Row],[Pig]]),NOT(OR(Table1[[#This Row],[Inhaled/Intratracheal/intranasal]],Table1[[#This Row],[Dermal]],Table1[[#This Row],[Injected]])),"NA")</f>
        <v>1</v>
      </c>
      <c r="AA1555" t="b">
        <f>OR(ISNUMBER(FIND("fish ",C1555)),ISNUMBER(FIND("Fish ",C1555)),ISNUMBER(FIND("aquatic",C1555)),ISNUMBER(FIND("daphnids",C1555)),ISNUMBER(FIND("Carcinus maenas",C1555)),ISNUMBER(FIND("Daphnia",C1555)),ISNUMBER(FIND("Ruditapes philippinarum",C1555)),ISNUMBER(FIND("daphnia",C1555)),ISNUMBER(FIND("marine",C1555)),ISNUMBER(FIND("mussel",C1555)),ISNUMBER(FIND("algae",C1555)),ISNUMBER(FIND("Donax faba",C1555)),ISNUMBER(FIND("estuarine",C1555)),ISNUMBER(FIND("snail",C1555)),ISNUMBER(FIND("Prorocentrum donghaiense",C1555)) )</f>
        <v>0</v>
      </c>
      <c r="AB1555" t="b">
        <f>OR(ISNUMBER(FIND(" rat ",C1555)),ISNUMBER(FIND(" rats ",C1555)),ISNUMBER(FIND(" Rats ",C1555)),ISNUMBER(FIND(" Rat ",C1555)),ISNUMBER(FIND(" rat.",C1555)),ISNUMBER(FIND(" rats.",C1555)),ISNUMBER(FIND("mouse",C1555)),ISNUMBER(FIND("mice",C1555)), ISNUMBER(FIND(" Mice",C1555)))</f>
        <v>1</v>
      </c>
      <c r="AC1555" t="b">
        <f>OR(ISNUMBER(FIND(" cell ",C1555)),ISNUMBER(FIND("fibroblast",C1555)),ISNUMBER(FIND("macrophage",C1555)),ISNUMBER(FIND("epithelial",C1555)),ISNUMBER(FIND("endothelial",C1555)),ISNUMBER(FIND("neuron",C1555)),ISNUMBER(FIND(" cells ",C1555)),ISNUMBER(FIND("RBC",C1555)),ISNUMBER(FIND("mitochond",C1555)),ISNUMBER(FIND("adipocyte",C1555)),ISNUMBER(FIND("osteo",C1555)),ISNUMBER(FIND("keratin",C1555)),ISNUMBER(FIND(" cell's ",C1555)),ISNUMBER(FIND("eukary",C1555)),ISNUMBER(FIND("sperm",C1555)))</f>
        <v>0</v>
      </c>
      <c r="AD1555" t="b">
        <f>OR(ISNUMBER(FIND("human",B1555)),ISNUMBER(FIND("workers",B1555)),ISNUMBER(FIND("workforces",B1555)),ISNUMBER(FIND("occupational",B1555)),ISNUMBER(FIND("Case report",B1555)),ISNUMBER(FIND("Workplaces",B1555)),ISNUMBER(FIND("worker",B1555)))</f>
        <v>0</v>
      </c>
      <c r="AE1555" t="b">
        <f>OR(ISNUMBER(FIND(" plant ",C1555)),ISNUMBER(FIND("Plant ",C1555)),ISNUMBER(FIND("tomato",C1555)),ISNUMBER(FIND("plants",C1555)),ISNUMBER(FIND("Plants",C1555)),ISNUMBER(FIND("algae",C1555)),ISNUMBER(FIND("lettuce",C1555)),ISNUMBER(FIND("green gram sprouts ",C1555)),ISNUMBER(FIND("Cucurbita pepo",C1555)),ISNUMBER(FIND("bean ",C1555)),ISNUMBER(FIND("chloroplast",C1555)),ISNUMBER(FIND("chlorophyll",C1555)),ISNUMBER(FIND("seedling",C1555)),ISNUMBER(FIND("canola",C1555)),ISNUMBER(FIND("shoot",C1555)),ISNUMBER(FIND("photosynthes",C1555)),ISNUMBER(FIND(" leaves ",C1555)),,ISNUMBER(FIND("agriculture",C1555)),ISNUMBER(FIND(" crops ",C1555)))</f>
        <v>0</v>
      </c>
      <c r="AF1555" t="b">
        <f>OR(ISNUMBER(FIND("bacteria",C1555)),ISNUMBER(FIND("Bacteria",C1555)),ISNUMBER(FIND("Bacterium",C1555)),ISNUMBER(FIND("bacterium",C1555)),ISNUMBER(FIND(" coli ",C1555)))</f>
        <v>0</v>
      </c>
      <c r="AG1555" t="b">
        <f>OR(ISNUMBER(FIND("fungi",C1555)),ISNUMBER(FIND("Fungi",C1555)),ISNUMBER(FIND("fungus",C1555)),ISNUMBER(FIND("Fungus",C1555)),ISNUMBER(FIND("mushroom",C1555)),ISNUMBER(FIND("Mushroom",C1555)),ISNUMBER(FIND(" mold ",C1555)))</f>
        <v>0</v>
      </c>
      <c r="AH1555" t="b">
        <f>OR(ISNUMBER(FIND("Pig ",C1555)),ISNUMBER(FIND("pig ",C1555)),ISNUMBER(FIND("Pigs ",C1555)),ISNUMBER(FIND("pigs ",C1555)))</f>
        <v>0</v>
      </c>
      <c r="AI1555" t="b">
        <f>OR(ISNUMBER(FIND(" C. elegans",C1555)),ISNUMBER(FIND("Caenorhabditis elegans",C1555)),ISNUMBER(FIND("earthworms",C1555)),ISNUMBER(FIND(" Ficopomatus enigmaticus",C1555)),ISNUMBER(FIND("larva",C1555)),ISNUMBER(FIND("Lumbriculus variegatus",C1555)),ISNUMBER(FIND("nematode",C1555)))</f>
        <v>0</v>
      </c>
      <c r="AJ1555" t="b">
        <f>NOT(OR(AA1555,AB1555,AC1555,AD1555,AE1555,AF1555,AG1555,AH1555,AI1555))</f>
        <v>0</v>
      </c>
      <c r="AL1555" t="b">
        <f>OR(AA1555,AB1555,AD1555,AE1555,AF1555,AG1555,AH1555,AI1555)</f>
        <v>1</v>
      </c>
      <c r="AM1555" t="b">
        <f>IF(Table1[[#This Row],[In vivo?]],IF(Table1[[#This Row],[Cell]],FALSE,TRUE),FALSE)</f>
        <v>1</v>
      </c>
      <c r="AN1555" t="b">
        <f>AND(AC1555,AL1555)</f>
        <v>0</v>
      </c>
      <c r="AO1555" t="b">
        <f>IF(Table1[[#This Row],[Cell]],IF(Table1[[#This Row],[In vivo?]],FALSE,TRUE),FALSE)</f>
        <v>0</v>
      </c>
      <c r="AP1555" t="b">
        <f>NOT(OR(Table1[[#This Row],[In vivo?]],Table1[[#This Row],[Only in Cell]]))</f>
        <v>0</v>
      </c>
      <c r="AQ1555" t="b">
        <f>IF(OR(Table1[[#This Row],[Rodents]],Table1[[#This Row],[Human]],Table1[[#This Row],[Pig]]),OR(ISNUMBER(FIND("pulmonary",C1555)),ISNUMBER(FIND("lung",C1555))),"NA")</f>
        <v>0</v>
      </c>
      <c r="AR1555" t="b">
        <f>IF(OR(Table1[[#This Row],[Rodents]],Table1[[#This Row],[Human]],Table1[[#This Row],[Pig]]),OR(ISNUMBER(FIND("skin",C1555)),ISNUMBER(FIND("dermal",C1555))),"NA")</f>
        <v>0</v>
      </c>
      <c r="AS1555" t="b">
        <f>IF(OR(Table1[[#This Row],[Rodents]],Table1[[#This Row],[Human]],Table1[[#This Row],[Pig]]),OR(ISNUMBER(FIND("liver",C1555)),ISNUMBER(FIND("hepat",C1555))),"NA")</f>
        <v>0</v>
      </c>
      <c r="AT1555" t="b">
        <f>IF(OR(Table1[[#This Row],[Rodents]],Table1[[#This Row],[Human]],Table1[[#This Row],[Pig]]),OR(ISNUMBER(FIND("kidney",C1555)),ISNUMBER(FIND("neph",C1555))),"NA")</f>
        <v>0</v>
      </c>
      <c r="AU1555" t="b">
        <f>IF(OR(Table1[[#This Row],[Rodents]],Table1[[#This Row],[Human]],Table1[[#This Row],[Pig]]),OR(ISNUMBER(FIND("brain",C1555)),ISNUMBER(FIND("neur",C1555)),ISNUMBER(FIND("nerv",C1555))),"NA")</f>
        <v>1</v>
      </c>
      <c r="AV1555" t="b">
        <f>IF(OR(Table1[[#This Row],[Rodents]],Table1[[#This Row],[Human]],Table1[[#This Row],[Pig]]),OR(ISNUMBER(FIND("heart",C1555)),ISNUMBER(FIND("cardi",C1555))),"NA")</f>
        <v>0</v>
      </c>
      <c r="AW1555" t="b">
        <f>IF(OR(Table1[[#This Row],[Rodents]],Table1[[#This Row],[Human]],Table1[[#This Row],[Pig]]),OR(ISNUMBER(FIND("gastro",C1555)),ISNUMBER(FIND("intesti",C1555)),ISNUMBER(FIND("stomach",C1555))),"NA")</f>
        <v>0</v>
      </c>
      <c r="AX1555" t="b">
        <f>IF(OR(Table1[[#This Row],[Rodents]],Table1[[#This Row],[Human]],Table1[[#This Row],[Pig]]),NOT(OR(AQ1555,AR1555,AS1555,AT1555,AU1555,AV1555,AW1555)),"NA")</f>
        <v>0</v>
      </c>
      <c r="AY1555" t="b">
        <f>OR(ISNUMBER(FIND("SWCNT",C1555)),ISNUMBER(FIND("SWNT",C1555)),ISNUMBER(FIND("single-wall",C1555)),ISNUMBER(FIND("single wall",C1555)),ISNUMBER(FIND("Single wall",C1555)),ISNUMBER(FIND("Single-wall",C1555)),ISNUMBER(FIND("SWCNT",B1555)),ISNUMBER(FIND("SWNT",B1555)),ISNUMBER(FIND("single-wall",B1555)),ISNUMBER(FIND("single wall",B1555)),ISNUMBER(FIND("Single-wall",B1555)),ISNUMBER(FIND("Single wall",B1555)))</f>
        <v>1</v>
      </c>
      <c r="AZ1555" t="b">
        <f>OR(ISNUMBER(FIND("MWCNT",C1555)),ISNUMBER(FIND("MWNT",C1555)),ISNUMBER(FIND("multi-wall",C1555)),ISNUMBER(FIND("multi wall",C1555)),ISNUMBER(FIND("multiwall",C1555)),ISNUMBER(FIND("Multi-wall",C1555)),ISNUMBER(FIND("Multi wall",C1555)),ISNUMBER(FIND("Multiwall",C1555)),ISNUMBER(FIND("MWCNT",B1555)),ISNUMBER(FIND("MWNT",B1555)),ISNUMBER(FIND("multi-wall",B1555)),ISNUMBER(FIND("multi wall",B1555)),ISNUMBER(FIND("multiwall",B1555)),ISNUMBER(FIND("Multi-wall",B1555)),ISNUMBER(FIND("Multi wall",B1555)),ISNUMBER(FIND("Multiwall",B1555)),ISNUMBER(FIND("Double-wall",B1555)),ISNUMBER(FIND("Double wall",B1555)),ISNUMBER(FIND("Doublewall",B1555)),ISNUMBER(FIND("double-wall",B1555)),ISNUMBER(FIND("double wall",B1555)),ISNUMBER(FIND("doublewall",B1555)))</f>
        <v>0</v>
      </c>
      <c r="BA1555" t="b">
        <f>AND(Table1[[#This Row],[SWCNT]],Table1[[#This Row],[MWCNT]])</f>
        <v>0</v>
      </c>
      <c r="BB1555" t="b">
        <f>IF(Table1[[#This Row],[SWCNT]]=TRUE,FALSE,IF(Table1[[#This Row],[MWCNT]]=TRUE,FALSE,TRUE))</f>
        <v>0</v>
      </c>
      <c r="BC1555" s="18"/>
    </row>
    <row r="1556" spans="1:55" ht="203.5">
      <c r="A1556" t="s">
        <v>3315</v>
      </c>
      <c r="B1556" s="2" t="s">
        <v>3317</v>
      </c>
      <c r="C1556" s="16" t="s">
        <v>3319</v>
      </c>
      <c r="D1556" s="17" t="s">
        <v>2190</v>
      </c>
      <c r="E1556" s="2">
        <v>2015</v>
      </c>
      <c r="F1556" t="b">
        <f>OR(ISNUMBER(FIND("cytotoxic",C1556)),ISNUMBER(FIND("Cytotoxic",C1556)),ISNUMBER(FIND("cellular toxicity",C1556)),ISNUMBER(FIND("cell death",C1556)),ISNUMBER(FIND("viable",C1556)),ISNUMBER(FIND("phytotoxic",C1556)),ISNUMBER(FIND("acute toxicity",C1556)),ISNUMBER(FIND("MTT",C1556)),ISNUMBER(FIND("survival",C1556)),ISNUMBER(FIND("prolifer",C1556)),ISNUMBER(FIND("apoptosis",C1556)),ISNUMBER(FIND("neurotoxic",C1556)),ISNUMBER(FIND("  lysis ",C1556)),ISNUMBER(FIND("necrosis",C1556)),ISNUMBER(FIND("cellular death",C1556))*3,ISNUMBER(FIND("LDH",C1556)),ISNUMBER(FIND("Acute toxicity",C1556)))</f>
        <v>1</v>
      </c>
      <c r="G1556" t="b">
        <f>OR(ISNUMBER(FIND("genotoxic",C1556)),ISNUMBER(FIND("genotoxicity",C1556)),ISNUMBER(FIND("DNA damage",C1556)),ISNUMBER(FIND("DNA",C1556)),ISNUMBER(FIND("RNA",C1556)),ISNUMBER(FIND("mesothelioma",C1556)),ISNUMBER(FIND("carcino",C1556)),ISNUMBER(FIND("mutagen",C1556)),ISNUMBER(FIND("genetic",C1556)))</f>
        <v>0</v>
      </c>
      <c r="H1556" t="b">
        <f>OR(ISNUMBER(FIND("inflammatory",C1556)),ISNUMBER(FIND("inflamm",C1556)))</f>
        <v>0</v>
      </c>
      <c r="I1556" t="b">
        <f>OR(ISNUMBER(FIND("immune",C1556)),ISNUMBER(FIND("immunological",C1556)),ISNUMBER(FIND("interleuk",C1556)),ISNUMBER(FIND("platelet activation",C1556)),ISNUMBER(FIND("monocyte",C1556)),ISNUMBER(FIND("leukocyte",C1556)),ISNUMBER(FIND("cytokine",C1556)),ISNUMBER(FIND("CD4",C1556)),ISNUMBER(FIND("CD8",C1556)),ISNUMBER(FIND("T-cell",C1556)))</f>
        <v>0</v>
      </c>
      <c r="J1556" t="b">
        <f>OR(ISNUMBER(FIND("reactive oxygen",C1556)),ISNUMBER(FIND("ROS",C1556)),ISNUMBER(FIND("free radical",C1556)),ISNUMBER(FIND("oxidative stress",C1556)),ISNUMBER(FIND("peroxid",C1556)),ISNUMBER(FIND("oxidative",C1556)),ISNUMBER(FIND("antioxid",C1556)))</f>
        <v>0</v>
      </c>
      <c r="K1556" t="b">
        <f>OR(ISNUMBER(FIND("autophag",C1556)))</f>
        <v>0</v>
      </c>
      <c r="L1556" t="b">
        <f>OR(ISNUMBER(FIND("morpholog",C1556)))</f>
        <v>0</v>
      </c>
      <c r="M1556" t="b">
        <f>OR(ISNUMBER(FIND("fibrosis",C1556)),ISNUMBER(FIND("Fibrosis",C1556)),ISNUMBER(FIND("fibrot",C1556)))</f>
        <v>0</v>
      </c>
      <c r="N1556" t="b">
        <f>OR(ISNUMBER(FIND("offspring",C1556)),ISNUMBER(FIND("Parental",C1556)),ISNUMBER(FIND("parental",C1556)),ISNUMBER(FIND("germline",C1556)),ISNUMBER(FIND("reproduc",C1556)),ISNUMBER(FIND("embryo",C1556)))</f>
        <v>0</v>
      </c>
      <c r="O1556" t="b">
        <f>OR(ISNUMBER(FIND("metabol",C1556)),ISNUMBER(FIND("Metabol",C1556)),ISNUMBER(FIND("digest",C1556)),ISNUMBER(FIND("mitochon",C1556)))</f>
        <v>0</v>
      </c>
      <c r="P1556" t="b">
        <f>OR(ISNUMBER(FIND("ecotox",C1556)),ISNUMBER(FIND("Ecotox",B1556)),ISNUMBER(FIND("ecotox",B1556)),ISNUMBER(FIND("Ecotox",C1556)))</f>
        <v>0</v>
      </c>
      <c r="Q1556" t="b">
        <f>OR(ISNUMBER(FIND("Bioaccum",C1556)),ISNUMBER(FIND("bioaccum",C1556)),ISNUMBER(FIND("accum",C1556)))</f>
        <v>0</v>
      </c>
      <c r="R1556" t="b">
        <f>OR(ISNUMBER(FIND("Occupation",C1556)),ISNUMBER(FIND("occupation",C1556)),ISNUMBER(FIND("worker",C1556)),ISNUMBER(FIND("workforce",C1556)))</f>
        <v>0</v>
      </c>
      <c r="S1556" t="b">
        <f>NOT(OR(F1556,G1556,H1556,I1556,J1556,K1556,L1556,M1556,N1556,O1556,P1556,Q1556,R1556))</f>
        <v>0</v>
      </c>
      <c r="U1556" t="b">
        <f>OR(Table1[[#This Row],[Inflammation]],Table1[[#This Row],[Immune]])</f>
        <v>0</v>
      </c>
      <c r="V1556" t="str">
        <f>IF(OR(Table1[[#This Row],[Rodents]],Table1[[#This Row],[Human]],Table1[[#This Row],[Pig]]),OR(ISNUMBER(FIND("intratrach",C1556)),ISNUMBER(FIND("nasal ",C1556)),ISNUMBER(FIND("instill",C1556))),"NA")</f>
        <v>NA</v>
      </c>
      <c r="W1556" t="str">
        <f>IF(OR(Table1[[#This Row],[Rodents]],Table1[[#This Row],[Human]],Table1[[#This Row],[Pig]]),OR(ISNUMBER(FIND("dermal",C1556)),ISNUMBER(FIND("skin ",C1556))),"NA")</f>
        <v>NA</v>
      </c>
      <c r="X1556" t="str">
        <f>IF(OR(Table1[[#This Row],[Rodents]],Table1[[#This Row],[Human]],Table1[[#This Row],[Pig]]),OR(ISNUMBER(FIND("injected",C1556)),ISNUMBER(FIND("periton",C1556)),ISNUMBER(FIND("intrascrot",C1556))),"NA")</f>
        <v>NA</v>
      </c>
      <c r="Y1556" t="str">
        <f>IF(OR(Table1[[#This Row],[Rodents]],Table1[[#This Row],[Human]],Table1[[#This Row],[Pig]]),NOT(OR(Table1[[#This Row],[Inhaled/Intratracheal/intranasal]],Table1[[#This Row],[Dermal]],Table1[[#This Row],[Injected]])),"NA")</f>
        <v>NA</v>
      </c>
      <c r="AA1556" t="b">
        <f>OR(ISNUMBER(FIND("fish ",C1556)),ISNUMBER(FIND("Fish ",C1556)),ISNUMBER(FIND("aquatic",C1556)),ISNUMBER(FIND("daphnids",C1556)),ISNUMBER(FIND("Carcinus maenas",C1556)),ISNUMBER(FIND("Daphnia",C1556)),ISNUMBER(FIND("Ruditapes philippinarum",C1556)),ISNUMBER(FIND("daphnia",C1556)),ISNUMBER(FIND("marine",C1556)),ISNUMBER(FIND("mussel",C1556)),ISNUMBER(FIND("algae",C1556)),ISNUMBER(FIND("Donax faba",C1556)),ISNUMBER(FIND("estuarine",C1556)),ISNUMBER(FIND("snail",C1556)),ISNUMBER(FIND("Prorocentrum donghaiense",C1556)) )</f>
        <v>0</v>
      </c>
      <c r="AB1556" t="b">
        <f>OR(ISNUMBER(FIND(" rat ",C1556)),ISNUMBER(FIND(" rats ",C1556)),ISNUMBER(FIND(" Rats ",C1556)),ISNUMBER(FIND(" Rat ",C1556)),ISNUMBER(FIND(" rat.",C1556)),ISNUMBER(FIND(" rats.",C1556)),ISNUMBER(FIND("mouse",C1556)),ISNUMBER(FIND("mice",C1556)), ISNUMBER(FIND(" Mice",C1556)))</f>
        <v>0</v>
      </c>
      <c r="AC1556" t="b">
        <f>OR(ISNUMBER(FIND(" cell ",C1556)),ISNUMBER(FIND("fibroblast",C1556)),ISNUMBER(FIND("macrophage",C1556)),ISNUMBER(FIND("epithelial",C1556)),ISNUMBER(FIND("endothelial",C1556)),ISNUMBER(FIND("neuron",C1556)),ISNUMBER(FIND(" cells ",C1556)),ISNUMBER(FIND("RBC",C1556)),ISNUMBER(FIND("mitochond",C1556)),ISNUMBER(FIND("adipocyte",C1556)),ISNUMBER(FIND("osteo",C1556)),ISNUMBER(FIND("keratin",C1556)),ISNUMBER(FIND(" cell's ",C1556)),ISNUMBER(FIND("eukary",C1556)),ISNUMBER(FIND("sperm",C1556)))</f>
        <v>1</v>
      </c>
      <c r="AD1556" t="b">
        <f>OR(ISNUMBER(FIND("human",B1556)),ISNUMBER(FIND("workers",B1556)),ISNUMBER(FIND("workforces",B1556)),ISNUMBER(FIND("occupational",B1556)),ISNUMBER(FIND("Case report",B1556)),ISNUMBER(FIND("Workplaces",B1556)),ISNUMBER(FIND("worker",B1556)))</f>
        <v>0</v>
      </c>
      <c r="AE1556" t="b">
        <f>OR(ISNUMBER(FIND(" plant ",C1556)),ISNUMBER(FIND("Plant ",C1556)),ISNUMBER(FIND("tomato",C1556)),ISNUMBER(FIND("plants",C1556)),ISNUMBER(FIND("Plants",C1556)),ISNUMBER(FIND("algae",C1556)),ISNUMBER(FIND("lettuce",C1556)),ISNUMBER(FIND("green gram sprouts ",C1556)),ISNUMBER(FIND("Cucurbita pepo",C1556)),ISNUMBER(FIND("bean ",C1556)),ISNUMBER(FIND("chloroplast",C1556)),ISNUMBER(FIND("chlorophyll",C1556)),ISNUMBER(FIND("seedling",C1556)),ISNUMBER(FIND("canola",C1556)),ISNUMBER(FIND("shoot",C1556)),ISNUMBER(FIND("photosynthes",C1556)),ISNUMBER(FIND(" leaves ",C1556)),,ISNUMBER(FIND("agriculture",C1556)),ISNUMBER(FIND(" crops ",C1556)))</f>
        <v>0</v>
      </c>
      <c r="AF1556" t="b">
        <f>OR(ISNUMBER(FIND("bacteria",C1556)),ISNUMBER(FIND("Bacteria",C1556)),ISNUMBER(FIND("Bacterium",C1556)),ISNUMBER(FIND("bacterium",C1556)),ISNUMBER(FIND(" coli ",C1556)))</f>
        <v>0</v>
      </c>
      <c r="AG1556" t="b">
        <f>OR(ISNUMBER(FIND("fungi",C1556)),ISNUMBER(FIND("Fungi",C1556)),ISNUMBER(FIND("fungus",C1556)),ISNUMBER(FIND("Fungus",C1556)),ISNUMBER(FIND("mushroom",C1556)),ISNUMBER(FIND("Mushroom",C1556)),ISNUMBER(FIND(" mold ",C1556)))</f>
        <v>0</v>
      </c>
      <c r="AH1556" t="b">
        <f>OR(ISNUMBER(FIND("Pig ",C1556)),ISNUMBER(FIND("pig ",C1556)),ISNUMBER(FIND("Pigs ",C1556)),ISNUMBER(FIND("pigs ",C1556)))</f>
        <v>0</v>
      </c>
      <c r="AI1556" t="b">
        <f>OR(ISNUMBER(FIND(" C. elegans",C1556)),ISNUMBER(FIND("Caenorhabditis elegans",C1556)),ISNUMBER(FIND("earthworms",C1556)),ISNUMBER(FIND(" Ficopomatus enigmaticus",C1556)),ISNUMBER(FIND("larva",C1556)),ISNUMBER(FIND("Lumbriculus variegatus",C1556)),ISNUMBER(FIND("nematode",C1556)))</f>
        <v>0</v>
      </c>
      <c r="AJ1556" t="b">
        <f>NOT(OR(AA1556,AB1556,AC1556,AD1556,AE1556,AF1556,AG1556,AH1556,AI1556))</f>
        <v>0</v>
      </c>
      <c r="AL1556" t="b">
        <f>OR(AA1556,AB1556,AD1556,AE1556,AF1556,AG1556,AH1556,AI1556)</f>
        <v>0</v>
      </c>
      <c r="AM1556" t="b">
        <f>IF(Table1[[#This Row],[In vivo?]],IF(Table1[[#This Row],[Cell]],FALSE,TRUE),FALSE)</f>
        <v>0</v>
      </c>
      <c r="AN1556" t="b">
        <f>AND(AC1556,AL1556)</f>
        <v>0</v>
      </c>
      <c r="AO1556" t="b">
        <f>IF(Table1[[#This Row],[Cell]],IF(Table1[[#This Row],[In vivo?]],FALSE,TRUE),FALSE)</f>
        <v>1</v>
      </c>
      <c r="AP1556" t="b">
        <f>NOT(OR(Table1[[#This Row],[In vivo?]],Table1[[#This Row],[Only in Cell]]))</f>
        <v>0</v>
      </c>
      <c r="AQ1556" t="str">
        <f>IF(OR(Table1[[#This Row],[Rodents]],Table1[[#This Row],[Human]],Table1[[#This Row],[Pig]]),OR(ISNUMBER(FIND("pulmonary",C1556)),ISNUMBER(FIND("lung",C1556))),"NA")</f>
        <v>NA</v>
      </c>
      <c r="AR1556" t="str">
        <f>IF(OR(Table1[[#This Row],[Rodents]],Table1[[#This Row],[Human]],Table1[[#This Row],[Pig]]),OR(ISNUMBER(FIND("skin",C1556)),ISNUMBER(FIND("dermal",C1556))),"NA")</f>
        <v>NA</v>
      </c>
      <c r="AS1556" t="str">
        <f>IF(OR(Table1[[#This Row],[Rodents]],Table1[[#This Row],[Human]],Table1[[#This Row],[Pig]]),OR(ISNUMBER(FIND("liver",C1556)),ISNUMBER(FIND("hepat",C1556))),"NA")</f>
        <v>NA</v>
      </c>
      <c r="AT1556" t="str">
        <f>IF(OR(Table1[[#This Row],[Rodents]],Table1[[#This Row],[Human]],Table1[[#This Row],[Pig]]),OR(ISNUMBER(FIND("kidney",C1556)),ISNUMBER(FIND("neph",C1556))),"NA")</f>
        <v>NA</v>
      </c>
      <c r="AU1556" t="str">
        <f>IF(OR(Table1[[#This Row],[Rodents]],Table1[[#This Row],[Human]],Table1[[#This Row],[Pig]]),OR(ISNUMBER(FIND("brain",C1556)),ISNUMBER(FIND("neur",C1556)),ISNUMBER(FIND("nerv",C1556))),"NA")</f>
        <v>NA</v>
      </c>
      <c r="AV1556" t="str">
        <f>IF(OR(Table1[[#This Row],[Rodents]],Table1[[#This Row],[Human]],Table1[[#This Row],[Pig]]),OR(ISNUMBER(FIND("heart",C1556)),ISNUMBER(FIND("cardi",C1556))),"NA")</f>
        <v>NA</v>
      </c>
      <c r="AW1556" t="str">
        <f>IF(OR(Table1[[#This Row],[Rodents]],Table1[[#This Row],[Human]],Table1[[#This Row],[Pig]]),OR(ISNUMBER(FIND("gastro",C1556)),ISNUMBER(FIND("intesti",C1556)),ISNUMBER(FIND("stomach",C1556))),"NA")</f>
        <v>NA</v>
      </c>
      <c r="AX1556" t="str">
        <f>IF(OR(Table1[[#This Row],[Rodents]],Table1[[#This Row],[Human]],Table1[[#This Row],[Pig]]),NOT(OR(AQ1556,AR1556,AS1556,AT1556,AU1556,AV1556,AW1556)),"NA")</f>
        <v>NA</v>
      </c>
      <c r="AY1556" t="b">
        <f>OR(ISNUMBER(FIND("SWCNT",C1556)),ISNUMBER(FIND("SWNT",C1556)),ISNUMBER(FIND("single-wall",C1556)),ISNUMBER(FIND("single wall",C1556)),ISNUMBER(FIND("Single wall",C1556)),ISNUMBER(FIND("Single-wall",C1556)),ISNUMBER(FIND("SWCNT",B1556)),ISNUMBER(FIND("SWNT",B1556)),ISNUMBER(FIND("single-wall",B1556)),ISNUMBER(FIND("single wall",B1556)),ISNUMBER(FIND("Single-wall",B1556)),ISNUMBER(FIND("Single wall",B1556)))</f>
        <v>1</v>
      </c>
      <c r="AZ1556" t="b">
        <f>OR(ISNUMBER(FIND("MWCNT",C1556)),ISNUMBER(FIND("MWNT",C1556)),ISNUMBER(FIND("multi-wall",C1556)),ISNUMBER(FIND("multi wall",C1556)),ISNUMBER(FIND("multiwall",C1556)),ISNUMBER(FIND("Multi-wall",C1556)),ISNUMBER(FIND("Multi wall",C1556)),ISNUMBER(FIND("Multiwall",C1556)),ISNUMBER(FIND("MWCNT",B1556)),ISNUMBER(FIND("MWNT",B1556)),ISNUMBER(FIND("multi-wall",B1556)),ISNUMBER(FIND("multi wall",B1556)),ISNUMBER(FIND("multiwall",B1556)),ISNUMBER(FIND("Multi-wall",B1556)),ISNUMBER(FIND("Multi wall",B1556)),ISNUMBER(FIND("Multiwall",B1556)),ISNUMBER(FIND("Double-wall",B1556)),ISNUMBER(FIND("Double wall",B1556)),ISNUMBER(FIND("Doublewall",B1556)),ISNUMBER(FIND("double-wall",B1556)),ISNUMBER(FIND("double wall",B1556)),ISNUMBER(FIND("doublewall",B1556)))</f>
        <v>0</v>
      </c>
      <c r="BA1556" t="b">
        <f>AND(Table1[[#This Row],[SWCNT]],Table1[[#This Row],[MWCNT]])</f>
        <v>0</v>
      </c>
      <c r="BB1556" t="b">
        <f>IF(Table1[[#This Row],[SWCNT]]=TRUE,FALSE,IF(Table1[[#This Row],[MWCNT]]=TRUE,FALSE,TRUE))</f>
        <v>0</v>
      </c>
      <c r="BC1556" s="18"/>
    </row>
    <row r="1557" spans="1:55" ht="148">
      <c r="A1557" t="s">
        <v>3324</v>
      </c>
      <c r="B1557" s="2" t="s">
        <v>3325</v>
      </c>
      <c r="C1557" s="16" t="s">
        <v>3326</v>
      </c>
      <c r="D1557" s="17" t="s">
        <v>282</v>
      </c>
      <c r="E1557" s="2">
        <v>2015</v>
      </c>
      <c r="F1557" t="b">
        <f>OR(ISNUMBER(FIND("cytotoxic",C1557)),ISNUMBER(FIND("Cytotoxic",C1557)),ISNUMBER(FIND("cellular toxicity",C1557)),ISNUMBER(FIND("cell death",C1557)),ISNUMBER(FIND("viable",C1557)),ISNUMBER(FIND("phytotoxic",C1557)),ISNUMBER(FIND("acute toxicity",C1557)),ISNUMBER(FIND("MTT",C1557)),ISNUMBER(FIND("survival",C1557)),ISNUMBER(FIND("prolifer",C1557)),ISNUMBER(FIND("apoptosis",C1557)),ISNUMBER(FIND("neurotoxic",C1557)),ISNUMBER(FIND("  lysis ",C1557)),ISNUMBER(FIND("necrosis",C1557)),ISNUMBER(FIND("cellular death",C1557))*3,ISNUMBER(FIND("LDH",C1557)),ISNUMBER(FIND("Acute toxicity",C1557)))</f>
        <v>0</v>
      </c>
      <c r="G1557" t="b">
        <f>OR(ISNUMBER(FIND("genotoxic",C1557)),ISNUMBER(FIND("genotoxicity",C1557)),ISNUMBER(FIND("DNA damage",C1557)),ISNUMBER(FIND("DNA",C1557)),ISNUMBER(FIND("RNA",C1557)),ISNUMBER(FIND("mesothelioma",C1557)),ISNUMBER(FIND("carcino",C1557)),ISNUMBER(FIND("mutagen",C1557)),ISNUMBER(FIND("genetic",C1557)))</f>
        <v>1</v>
      </c>
      <c r="H1557" t="b">
        <f>OR(ISNUMBER(FIND("inflammatory",C1557)),ISNUMBER(FIND("inflamm",C1557)))</f>
        <v>0</v>
      </c>
      <c r="I1557" t="b">
        <f>OR(ISNUMBER(FIND("immune",C1557)),ISNUMBER(FIND("immunological",C1557)),ISNUMBER(FIND("interleuk",C1557)),ISNUMBER(FIND("platelet activation",C1557)),ISNUMBER(FIND("monocyte",C1557)),ISNUMBER(FIND("leukocyte",C1557)),ISNUMBER(FIND("cytokine",C1557)),ISNUMBER(FIND("CD4",C1557)),ISNUMBER(FIND("CD8",C1557)),ISNUMBER(FIND("T-cell",C1557)))</f>
        <v>0</v>
      </c>
      <c r="J1557" t="b">
        <f>OR(ISNUMBER(FIND("reactive oxygen",C1557)),ISNUMBER(FIND("ROS",C1557)),ISNUMBER(FIND("free radical",C1557)),ISNUMBER(FIND("oxidative stress",C1557)),ISNUMBER(FIND("peroxid",C1557)),ISNUMBER(FIND("oxidative",C1557)),ISNUMBER(FIND("antioxid",C1557)))</f>
        <v>0</v>
      </c>
      <c r="K1557" t="b">
        <f>OR(ISNUMBER(FIND("autophag",C1557)))</f>
        <v>0</v>
      </c>
      <c r="L1557" t="b">
        <f>OR(ISNUMBER(FIND("morpholog",C1557)))</f>
        <v>0</v>
      </c>
      <c r="M1557" t="b">
        <f>OR(ISNUMBER(FIND("fibrosis",C1557)),ISNUMBER(FIND("Fibrosis",C1557)),ISNUMBER(FIND("fibrot",C1557)))</f>
        <v>0</v>
      </c>
      <c r="N1557" t="b">
        <f>OR(ISNUMBER(FIND("offspring",C1557)),ISNUMBER(FIND("Parental",C1557)),ISNUMBER(FIND("parental",C1557)),ISNUMBER(FIND("germline",C1557)),ISNUMBER(FIND("reproduc",C1557)),ISNUMBER(FIND("embryo",C1557)))</f>
        <v>0</v>
      </c>
      <c r="O1557" t="b">
        <f>OR(ISNUMBER(FIND("metabol",C1557)),ISNUMBER(FIND("Metabol",C1557)),ISNUMBER(FIND("digest",C1557)),ISNUMBER(FIND("mitochon",C1557)))</f>
        <v>0</v>
      </c>
      <c r="P1557" t="b">
        <f>OR(ISNUMBER(FIND("ecotox",C1557)),ISNUMBER(FIND("Ecotox",B1557)),ISNUMBER(FIND("ecotox",B1557)),ISNUMBER(FIND("Ecotox",C1557)))</f>
        <v>0</v>
      </c>
      <c r="Q1557" t="b">
        <f>OR(ISNUMBER(FIND("Bioaccum",C1557)),ISNUMBER(FIND("bioaccum",C1557)),ISNUMBER(FIND("accum",C1557)))</f>
        <v>0</v>
      </c>
      <c r="R1557" t="b">
        <f>OR(ISNUMBER(FIND("Occupation",C1557)),ISNUMBER(FIND("occupation",C1557)),ISNUMBER(FIND("worker",C1557)),ISNUMBER(FIND("workforce",C1557)))</f>
        <v>0</v>
      </c>
      <c r="S1557" t="b">
        <f>NOT(OR(F1557,G1557,H1557,I1557,J1557,K1557,L1557,M1557,N1557,O1557,P1557,Q1557,R1557))</f>
        <v>0</v>
      </c>
      <c r="U1557" t="b">
        <f>OR(Table1[[#This Row],[Inflammation]],Table1[[#This Row],[Immune]])</f>
        <v>0</v>
      </c>
      <c r="V1557" t="str">
        <f>IF(OR(Table1[[#This Row],[Rodents]],Table1[[#This Row],[Human]],Table1[[#This Row],[Pig]]),OR(ISNUMBER(FIND("intratrach",C1557)),ISNUMBER(FIND("nasal ",C1557)),ISNUMBER(FIND("instill",C1557))),"NA")</f>
        <v>NA</v>
      </c>
      <c r="W1557" t="str">
        <f>IF(OR(Table1[[#This Row],[Rodents]],Table1[[#This Row],[Human]],Table1[[#This Row],[Pig]]),OR(ISNUMBER(FIND("dermal",C1557)),ISNUMBER(FIND("skin ",C1557))),"NA")</f>
        <v>NA</v>
      </c>
      <c r="X1557" t="str">
        <f>IF(OR(Table1[[#This Row],[Rodents]],Table1[[#This Row],[Human]],Table1[[#This Row],[Pig]]),OR(ISNUMBER(FIND("injected",C1557)),ISNUMBER(FIND("periton",C1557)),ISNUMBER(FIND("intrascrot",C1557))),"NA")</f>
        <v>NA</v>
      </c>
      <c r="Y1557" t="str">
        <f>IF(OR(Table1[[#This Row],[Rodents]],Table1[[#This Row],[Human]],Table1[[#This Row],[Pig]]),NOT(OR(Table1[[#This Row],[Inhaled/Intratracheal/intranasal]],Table1[[#This Row],[Dermal]],Table1[[#This Row],[Injected]])),"NA")</f>
        <v>NA</v>
      </c>
      <c r="AA1557" t="b">
        <f>OR(ISNUMBER(FIND("fish ",C1557)),ISNUMBER(FIND("Fish ",C1557)),ISNUMBER(FIND("aquatic",C1557)),ISNUMBER(FIND("daphnids",C1557)),ISNUMBER(FIND("Carcinus maenas",C1557)),ISNUMBER(FIND("Daphnia",C1557)),ISNUMBER(FIND("Ruditapes philippinarum",C1557)),ISNUMBER(FIND("daphnia",C1557)),ISNUMBER(FIND("marine",C1557)),ISNUMBER(FIND("mussel",C1557)),ISNUMBER(FIND("algae",C1557)),ISNUMBER(FIND("Donax faba",C1557)),ISNUMBER(FIND("estuarine",C1557)),ISNUMBER(FIND("snail",C1557)),ISNUMBER(FIND("Prorocentrum donghaiense",C1557)) )</f>
        <v>0</v>
      </c>
      <c r="AB1557" t="b">
        <f>OR(ISNUMBER(FIND(" rat ",C1557)),ISNUMBER(FIND(" rats ",C1557)),ISNUMBER(FIND(" Rats ",C1557)),ISNUMBER(FIND(" Rat ",C1557)),ISNUMBER(FIND(" rat.",C1557)),ISNUMBER(FIND(" rats.",C1557)),ISNUMBER(FIND("mouse",C1557)),ISNUMBER(FIND("mice",C1557)), ISNUMBER(FIND(" Mice",C1557)))</f>
        <v>0</v>
      </c>
      <c r="AC1557" t="b">
        <f>OR(ISNUMBER(FIND(" cell ",C1557)),ISNUMBER(FIND("fibroblast",C1557)),ISNUMBER(FIND("macrophage",C1557)),ISNUMBER(FIND("epithelial",C1557)),ISNUMBER(FIND("endothelial",C1557)),ISNUMBER(FIND("neuron",C1557)),ISNUMBER(FIND(" cells ",C1557)),ISNUMBER(FIND("RBC",C1557)),ISNUMBER(FIND("mitochond",C1557)),ISNUMBER(FIND("adipocyte",C1557)),ISNUMBER(FIND("osteo",C1557)),ISNUMBER(FIND("keratin",C1557)),ISNUMBER(FIND(" cell's ",C1557)),ISNUMBER(FIND("eukary",C1557)),ISNUMBER(FIND("sperm",C1557)))</f>
        <v>1</v>
      </c>
      <c r="AD1557" t="b">
        <f>OR(ISNUMBER(FIND("human",B1557)),ISNUMBER(FIND("workers",B1557)),ISNUMBER(FIND("workforces",B1557)),ISNUMBER(FIND("occupational",B1557)),ISNUMBER(FIND("Case report",B1557)),ISNUMBER(FIND("Workplaces",B1557)),ISNUMBER(FIND("worker",B1557)))</f>
        <v>0</v>
      </c>
      <c r="AE1557" t="b">
        <f>OR(ISNUMBER(FIND(" plant ",C1557)),ISNUMBER(FIND("Plant ",C1557)),ISNUMBER(FIND("tomato",C1557)),ISNUMBER(FIND("plants",C1557)),ISNUMBER(FIND("Plants",C1557)),ISNUMBER(FIND("algae",C1557)),ISNUMBER(FIND("lettuce",C1557)),ISNUMBER(FIND("green gram sprouts ",C1557)),ISNUMBER(FIND("Cucurbita pepo",C1557)),ISNUMBER(FIND("bean ",C1557)),ISNUMBER(FIND("chloroplast",C1557)),ISNUMBER(FIND("chlorophyll",C1557)),ISNUMBER(FIND("seedling",C1557)),ISNUMBER(FIND("canola",C1557)),ISNUMBER(FIND("shoot",C1557)),ISNUMBER(FIND("photosynthes",C1557)),ISNUMBER(FIND(" leaves ",C1557)),,ISNUMBER(FIND("agriculture",C1557)),ISNUMBER(FIND(" crops ",C1557)))</f>
        <v>0</v>
      </c>
      <c r="AF1557" t="b">
        <f>OR(ISNUMBER(FIND("bacteria",C1557)),ISNUMBER(FIND("Bacteria",C1557)),ISNUMBER(FIND("Bacterium",C1557)),ISNUMBER(FIND("bacterium",C1557)),ISNUMBER(FIND(" coli ",C1557)))</f>
        <v>1</v>
      </c>
      <c r="AG1557" t="b">
        <f>OR(ISNUMBER(FIND("fungi",C1557)),ISNUMBER(FIND("Fungi",C1557)),ISNUMBER(FIND("fungus",C1557)),ISNUMBER(FIND("Fungus",C1557)),ISNUMBER(FIND("mushroom",C1557)),ISNUMBER(FIND("Mushroom",C1557)),ISNUMBER(FIND(" mold ",C1557)))</f>
        <v>0</v>
      </c>
      <c r="AH1557" t="b">
        <f>OR(ISNUMBER(FIND("Pig ",C1557)),ISNUMBER(FIND("pig ",C1557)),ISNUMBER(FIND("Pigs ",C1557)),ISNUMBER(FIND("pigs ",C1557)))</f>
        <v>0</v>
      </c>
      <c r="AI1557" t="b">
        <f>OR(ISNUMBER(FIND(" C. elegans",C1557)),ISNUMBER(FIND("Caenorhabditis elegans",C1557)),ISNUMBER(FIND("earthworms",C1557)),ISNUMBER(FIND(" Ficopomatus enigmaticus",C1557)),ISNUMBER(FIND("larva",C1557)),ISNUMBER(FIND("Lumbriculus variegatus",C1557)),ISNUMBER(FIND("nematode",C1557)))</f>
        <v>0</v>
      </c>
      <c r="AJ1557" t="b">
        <f>NOT(OR(AA1557,AB1557,AC1557,AD1557,AE1557,AF1557,AG1557,AH1557,AI1557))</f>
        <v>0</v>
      </c>
      <c r="AL1557" t="b">
        <f>OR(AA1557,AB1557,AD1557,AE1557,AF1557,AG1557,AH1557,AI1557)</f>
        <v>1</v>
      </c>
      <c r="AM1557" t="b">
        <f>IF(Table1[[#This Row],[In vivo?]],IF(Table1[[#This Row],[Cell]],FALSE,TRUE),FALSE)</f>
        <v>0</v>
      </c>
      <c r="AN1557" t="b">
        <f>AND(AC1557,AL1557)</f>
        <v>1</v>
      </c>
      <c r="AO1557" t="b">
        <f>IF(Table1[[#This Row],[Cell]],IF(Table1[[#This Row],[In vivo?]],FALSE,TRUE),FALSE)</f>
        <v>0</v>
      </c>
      <c r="AP1557" t="b">
        <f>NOT(OR(Table1[[#This Row],[In vivo?]],Table1[[#This Row],[Only in Cell]]))</f>
        <v>0</v>
      </c>
      <c r="AQ1557" t="str">
        <f>IF(OR(Table1[[#This Row],[Rodents]],Table1[[#This Row],[Human]],Table1[[#This Row],[Pig]]),OR(ISNUMBER(FIND("pulmonary",C1557)),ISNUMBER(FIND("lung",C1557))),"NA")</f>
        <v>NA</v>
      </c>
      <c r="AR1557" t="str">
        <f>IF(OR(Table1[[#This Row],[Rodents]],Table1[[#This Row],[Human]],Table1[[#This Row],[Pig]]),OR(ISNUMBER(FIND("skin",C1557)),ISNUMBER(FIND("dermal",C1557))),"NA")</f>
        <v>NA</v>
      </c>
      <c r="AS1557" t="str">
        <f>IF(OR(Table1[[#This Row],[Rodents]],Table1[[#This Row],[Human]],Table1[[#This Row],[Pig]]),OR(ISNUMBER(FIND("liver",C1557)),ISNUMBER(FIND("hepat",C1557))),"NA")</f>
        <v>NA</v>
      </c>
      <c r="AT1557" t="str">
        <f>IF(OR(Table1[[#This Row],[Rodents]],Table1[[#This Row],[Human]],Table1[[#This Row],[Pig]]),OR(ISNUMBER(FIND("kidney",C1557)),ISNUMBER(FIND("neph",C1557))),"NA")</f>
        <v>NA</v>
      </c>
      <c r="AU1557" t="str">
        <f>IF(OR(Table1[[#This Row],[Rodents]],Table1[[#This Row],[Human]],Table1[[#This Row],[Pig]]),OR(ISNUMBER(FIND("brain",C1557)),ISNUMBER(FIND("neur",C1557)),ISNUMBER(FIND("nerv",C1557))),"NA")</f>
        <v>NA</v>
      </c>
      <c r="AV1557" t="str">
        <f>IF(OR(Table1[[#This Row],[Rodents]],Table1[[#This Row],[Human]],Table1[[#This Row],[Pig]]),OR(ISNUMBER(FIND("heart",C1557)),ISNUMBER(FIND("cardi",C1557))),"NA")</f>
        <v>NA</v>
      </c>
      <c r="AW1557" t="str">
        <f>IF(OR(Table1[[#This Row],[Rodents]],Table1[[#This Row],[Human]],Table1[[#This Row],[Pig]]),OR(ISNUMBER(FIND("gastro",C1557)),ISNUMBER(FIND("intesti",C1557)),ISNUMBER(FIND("stomach",C1557))),"NA")</f>
        <v>NA</v>
      </c>
      <c r="AX1557" t="str">
        <f>IF(OR(Table1[[#This Row],[Rodents]],Table1[[#This Row],[Human]],Table1[[#This Row],[Pig]]),NOT(OR(AQ1557,AR1557,AS1557,AT1557,AU1557,AV1557,AW1557)),"NA")</f>
        <v>NA</v>
      </c>
      <c r="AY1557" t="b">
        <f>OR(ISNUMBER(FIND("SWCNT",C1557)),ISNUMBER(FIND("SWNT",C1557)),ISNUMBER(FIND("single-wall",C1557)),ISNUMBER(FIND("single wall",C1557)),ISNUMBER(FIND("Single wall",C1557)),ISNUMBER(FIND("Single-wall",C1557)),ISNUMBER(FIND("SWCNT",B1557)),ISNUMBER(FIND("SWNT",B1557)),ISNUMBER(FIND("single-wall",B1557)),ISNUMBER(FIND("single wall",B1557)),ISNUMBER(FIND("Single-wall",B1557)),ISNUMBER(FIND("Single wall",B1557)))</f>
        <v>1</v>
      </c>
      <c r="AZ1557" t="b">
        <f>OR(ISNUMBER(FIND("MWCNT",C1557)),ISNUMBER(FIND("MWNT",C1557)),ISNUMBER(FIND("multi-wall",C1557)),ISNUMBER(FIND("multi wall",C1557)),ISNUMBER(FIND("multiwall",C1557)),ISNUMBER(FIND("Multi-wall",C1557)),ISNUMBER(FIND("Multi wall",C1557)),ISNUMBER(FIND("Multiwall",C1557)),ISNUMBER(FIND("MWCNT",B1557)),ISNUMBER(FIND("MWNT",B1557)),ISNUMBER(FIND("multi-wall",B1557)),ISNUMBER(FIND("multi wall",B1557)),ISNUMBER(FIND("multiwall",B1557)),ISNUMBER(FIND("Multi-wall",B1557)),ISNUMBER(FIND("Multi wall",B1557)),ISNUMBER(FIND("Multiwall",B1557)),ISNUMBER(FIND("Double-wall",B1557)),ISNUMBER(FIND("Double wall",B1557)),ISNUMBER(FIND("Doublewall",B1557)),ISNUMBER(FIND("double-wall",B1557)),ISNUMBER(FIND("double wall",B1557)),ISNUMBER(FIND("doublewall",B1557)))</f>
        <v>0</v>
      </c>
      <c r="BA1557" t="b">
        <f>AND(Table1[[#This Row],[SWCNT]],Table1[[#This Row],[MWCNT]])</f>
        <v>0</v>
      </c>
      <c r="BB1557" t="b">
        <f>IF(Table1[[#This Row],[SWCNT]]=TRUE,FALSE,IF(Table1[[#This Row],[MWCNT]]=TRUE,FALSE,TRUE))</f>
        <v>0</v>
      </c>
      <c r="BC1557" s="18"/>
    </row>
    <row r="1558" spans="1:55" ht="222">
      <c r="A1558" t="s">
        <v>3327</v>
      </c>
      <c r="B1558" s="2" t="s">
        <v>3328</v>
      </c>
      <c r="C1558" s="16" t="s">
        <v>3329</v>
      </c>
      <c r="D1558" s="17" t="s">
        <v>271</v>
      </c>
      <c r="E1558" s="2">
        <v>2015</v>
      </c>
      <c r="F1558" t="b">
        <f>OR(ISNUMBER(FIND("cytotoxic",C1558)),ISNUMBER(FIND("Cytotoxic",C1558)),ISNUMBER(FIND("cellular toxicity",C1558)),ISNUMBER(FIND("cell death",C1558)),ISNUMBER(FIND("viable",C1558)),ISNUMBER(FIND("phytotoxic",C1558)),ISNUMBER(FIND("acute toxicity",C1558)),ISNUMBER(FIND("MTT",C1558)),ISNUMBER(FIND("survival",C1558)),ISNUMBER(FIND("prolifer",C1558)),ISNUMBER(FIND("apoptosis",C1558)),ISNUMBER(FIND("neurotoxic",C1558)),ISNUMBER(FIND("  lysis ",C1558)),ISNUMBER(FIND("necrosis",C1558)),ISNUMBER(FIND("cellular death",C1558))*3,ISNUMBER(FIND("LDH",C1558)),ISNUMBER(FIND("Acute toxicity",C1558)))</f>
        <v>0</v>
      </c>
      <c r="G1558" t="b">
        <f>OR(ISNUMBER(FIND("genotoxic",C1558)),ISNUMBER(FIND("genotoxicity",C1558)),ISNUMBER(FIND("DNA damage",C1558)),ISNUMBER(FIND("DNA",C1558)),ISNUMBER(FIND("RNA",C1558)),ISNUMBER(FIND("mesothelioma",C1558)),ISNUMBER(FIND("carcino",C1558)),ISNUMBER(FIND("mutagen",C1558)),ISNUMBER(FIND("genetic",C1558)))</f>
        <v>1</v>
      </c>
      <c r="H1558" t="b">
        <f>OR(ISNUMBER(FIND("inflammatory",C1558)),ISNUMBER(FIND("inflamm",C1558)))</f>
        <v>0</v>
      </c>
      <c r="I1558" t="b">
        <f>OR(ISNUMBER(FIND("immune",C1558)),ISNUMBER(FIND("immunological",C1558)),ISNUMBER(FIND("interleuk",C1558)),ISNUMBER(FIND("platelet activation",C1558)),ISNUMBER(FIND("monocyte",C1558)),ISNUMBER(FIND("leukocyte",C1558)),ISNUMBER(FIND("cytokine",C1558)),ISNUMBER(FIND("CD4",C1558)),ISNUMBER(FIND("CD8",C1558)),ISNUMBER(FIND("T-cell",C1558)))</f>
        <v>1</v>
      </c>
      <c r="J1558" t="b">
        <f>OR(ISNUMBER(FIND("reactive oxygen",C1558)),ISNUMBER(FIND("ROS",C1558)),ISNUMBER(FIND("free radical",C1558)),ISNUMBER(FIND("oxidative stress",C1558)),ISNUMBER(FIND("peroxid",C1558)),ISNUMBER(FIND("oxidative",C1558)),ISNUMBER(FIND("antioxid",C1558)))</f>
        <v>1</v>
      </c>
      <c r="K1558" t="b">
        <f>OR(ISNUMBER(FIND("autophag",C1558)))</f>
        <v>0</v>
      </c>
      <c r="L1558" t="b">
        <f>OR(ISNUMBER(FIND("morpholog",C1558)))</f>
        <v>0</v>
      </c>
      <c r="M1558" t="b">
        <f>OR(ISNUMBER(FIND("fibrosis",C1558)),ISNUMBER(FIND("Fibrosis",C1558)),ISNUMBER(FIND("fibrot",C1558)))</f>
        <v>0</v>
      </c>
      <c r="N1558" t="b">
        <f>OR(ISNUMBER(FIND("offspring",C1558)),ISNUMBER(FIND("Parental",C1558)),ISNUMBER(FIND("parental",C1558)),ISNUMBER(FIND("germline",C1558)),ISNUMBER(FIND("reproduc",C1558)),ISNUMBER(FIND("embryo",C1558)))</f>
        <v>0</v>
      </c>
      <c r="O1558" t="b">
        <f>OR(ISNUMBER(FIND("metabol",C1558)),ISNUMBER(FIND("Metabol",C1558)),ISNUMBER(FIND("digest",C1558)),ISNUMBER(FIND("mitochon",C1558)))</f>
        <v>0</v>
      </c>
      <c r="P1558" t="b">
        <f>OR(ISNUMBER(FIND("ecotox",C1558)),ISNUMBER(FIND("Ecotox",B1558)),ISNUMBER(FIND("ecotox",B1558)),ISNUMBER(FIND("Ecotox",C1558)))</f>
        <v>0</v>
      </c>
      <c r="Q1558" t="b">
        <f>OR(ISNUMBER(FIND("Bioaccum",C1558)),ISNUMBER(FIND("bioaccum",C1558)),ISNUMBER(FIND("accum",C1558)))</f>
        <v>1</v>
      </c>
      <c r="R1558" t="b">
        <f>OR(ISNUMBER(FIND("Occupation",C1558)),ISNUMBER(FIND("occupation",C1558)),ISNUMBER(FIND("worker",C1558)),ISNUMBER(FIND("workforce",C1558)))</f>
        <v>0</v>
      </c>
      <c r="S1558" t="b">
        <f>NOT(OR(F1558,G1558,H1558,I1558,J1558,K1558,L1558,M1558,N1558,O1558,P1558,Q1558,R1558))</f>
        <v>0</v>
      </c>
      <c r="U1558" t="b">
        <f>OR(Table1[[#This Row],[Inflammation]],Table1[[#This Row],[Immune]])</f>
        <v>1</v>
      </c>
      <c r="V1558" t="str">
        <f>IF(OR(Table1[[#This Row],[Rodents]],Table1[[#This Row],[Human]],Table1[[#This Row],[Pig]]),OR(ISNUMBER(FIND("intratrach",C1558)),ISNUMBER(FIND("nasal ",C1558)),ISNUMBER(FIND("instill",C1558))),"NA")</f>
        <v>NA</v>
      </c>
      <c r="W1558" t="str">
        <f>IF(OR(Table1[[#This Row],[Rodents]],Table1[[#This Row],[Human]],Table1[[#This Row],[Pig]]),OR(ISNUMBER(FIND("dermal",C1558)),ISNUMBER(FIND("skin ",C1558))),"NA")</f>
        <v>NA</v>
      </c>
      <c r="X1558" t="str">
        <f>IF(OR(Table1[[#This Row],[Rodents]],Table1[[#This Row],[Human]],Table1[[#This Row],[Pig]]),OR(ISNUMBER(FIND("injected",C1558)),ISNUMBER(FIND("periton",C1558)),ISNUMBER(FIND("intrascrot",C1558))),"NA")</f>
        <v>NA</v>
      </c>
      <c r="Y1558" t="str">
        <f>IF(OR(Table1[[#This Row],[Rodents]],Table1[[#This Row],[Human]],Table1[[#This Row],[Pig]]),NOT(OR(Table1[[#This Row],[Inhaled/Intratracheal/intranasal]],Table1[[#This Row],[Dermal]],Table1[[#This Row],[Injected]])),"NA")</f>
        <v>NA</v>
      </c>
      <c r="AA1558" t="b">
        <f>OR(ISNUMBER(FIND("fish ",C1558)),ISNUMBER(FIND("Fish ",C1558)),ISNUMBER(FIND("aquatic",C1558)),ISNUMBER(FIND("daphnids",C1558)),ISNUMBER(FIND("Carcinus maenas",C1558)),ISNUMBER(FIND("Daphnia",C1558)),ISNUMBER(FIND("Ruditapes philippinarum",C1558)),ISNUMBER(FIND("daphnia",C1558)),ISNUMBER(FIND("marine",C1558)),ISNUMBER(FIND("mussel",C1558)),ISNUMBER(FIND("algae",C1558)),ISNUMBER(FIND("Donax faba",C1558)),ISNUMBER(FIND("estuarine",C1558)),ISNUMBER(FIND("snail",C1558)),ISNUMBER(FIND("Prorocentrum donghaiense",C1558)) )</f>
        <v>0</v>
      </c>
      <c r="AB1558" t="b">
        <f>OR(ISNUMBER(FIND(" rat ",C1558)),ISNUMBER(FIND(" rats ",C1558)),ISNUMBER(FIND(" Rats ",C1558)),ISNUMBER(FIND(" Rat ",C1558)),ISNUMBER(FIND(" rat.",C1558)),ISNUMBER(FIND(" rats.",C1558)),ISNUMBER(FIND("mouse",C1558)),ISNUMBER(FIND("mice",C1558)), ISNUMBER(FIND(" Mice",C1558)))</f>
        <v>0</v>
      </c>
      <c r="AC1558" t="b">
        <f>OR(ISNUMBER(FIND(" cell ",C1558)),ISNUMBER(FIND("fibroblast",C1558)),ISNUMBER(FIND("macrophage",C1558)),ISNUMBER(FIND("epithelial",C1558)),ISNUMBER(FIND("endothelial",C1558)),ISNUMBER(FIND("neuron",C1558)),ISNUMBER(FIND(" cells ",C1558)),ISNUMBER(FIND("RBC",C1558)),ISNUMBER(FIND("mitochond",C1558)),ISNUMBER(FIND("adipocyte",C1558)),ISNUMBER(FIND("osteo",C1558)),ISNUMBER(FIND("keratin",C1558)),ISNUMBER(FIND(" cell's ",C1558)),ISNUMBER(FIND("eukary",C1558)),ISNUMBER(FIND("sperm",C1558)))</f>
        <v>1</v>
      </c>
      <c r="AD1558" t="b">
        <v>0</v>
      </c>
      <c r="AE1558" t="b">
        <f>OR(ISNUMBER(FIND(" plant ",C1558)),ISNUMBER(FIND("Plant ",C1558)),ISNUMBER(FIND("tomato",C1558)),ISNUMBER(FIND("plants",C1558)),ISNUMBER(FIND("Plants",C1558)),ISNUMBER(FIND("algae",C1558)),ISNUMBER(FIND("lettuce",C1558)),ISNUMBER(FIND("green gram sprouts ",C1558)),ISNUMBER(FIND("Cucurbita pepo",C1558)),ISNUMBER(FIND("bean ",C1558)),ISNUMBER(FIND("chloroplast",C1558)),ISNUMBER(FIND("chlorophyll",C1558)),ISNUMBER(FIND("seedling",C1558)),ISNUMBER(FIND("canola",C1558)),ISNUMBER(FIND("shoot",C1558)),ISNUMBER(FIND("photosynthes",C1558)),ISNUMBER(FIND(" leaves ",C1558)),,ISNUMBER(FIND("agriculture",C1558)),ISNUMBER(FIND(" crops ",C1558)))</f>
        <v>0</v>
      </c>
      <c r="AF1558" t="b">
        <f>OR(ISNUMBER(FIND("bacteria",C1558)),ISNUMBER(FIND("Bacteria",C1558)),ISNUMBER(FIND("Bacterium",C1558)),ISNUMBER(FIND("bacterium",C1558)),ISNUMBER(FIND(" coli ",C1558)))</f>
        <v>0</v>
      </c>
      <c r="AG1558" t="b">
        <f>OR(ISNUMBER(FIND("fungi",C1558)),ISNUMBER(FIND("Fungi",C1558)),ISNUMBER(FIND("fungus",C1558)),ISNUMBER(FIND("Fungus",C1558)),ISNUMBER(FIND("mushroom",C1558)),ISNUMBER(FIND("Mushroom",C1558)),ISNUMBER(FIND(" mold ",C1558)))</f>
        <v>0</v>
      </c>
      <c r="AH1558" t="b">
        <f>OR(ISNUMBER(FIND("Pig ",C1558)),ISNUMBER(FIND("pig ",C1558)),ISNUMBER(FIND("Pigs ",C1558)),ISNUMBER(FIND("pigs ",C1558)))</f>
        <v>0</v>
      </c>
      <c r="AI1558" t="b">
        <f>OR(ISNUMBER(FIND(" C. elegans",C1558)),ISNUMBER(FIND("Caenorhabditis elegans",C1558)),ISNUMBER(FIND("earthworms",C1558)),ISNUMBER(FIND(" Ficopomatus enigmaticus",C1558)),ISNUMBER(FIND("larva",C1558)),ISNUMBER(FIND("Lumbriculus variegatus",C1558)),ISNUMBER(FIND("nematode",C1558)))</f>
        <v>0</v>
      </c>
      <c r="AJ1558" t="b">
        <f>NOT(OR(AA1558,AB1558,AC1558,AD1558,AE1558,AF1558,AG1558,AH1558,AI1558))</f>
        <v>0</v>
      </c>
      <c r="AL1558" t="b">
        <f>OR(AA1558,AB1558,AD1558,AE1558,AF1558,AG1558,AH1558,AI1558)</f>
        <v>0</v>
      </c>
      <c r="AM1558" t="b">
        <f>IF(Table1[[#This Row],[In vivo?]],IF(Table1[[#This Row],[Cell]],FALSE,TRUE),FALSE)</f>
        <v>0</v>
      </c>
      <c r="AN1558" t="b">
        <f>AND(AC1558,AL1558)</f>
        <v>0</v>
      </c>
      <c r="AO1558" t="b">
        <f>IF(Table1[[#This Row],[Cell]],IF(Table1[[#This Row],[In vivo?]],FALSE,TRUE),FALSE)</f>
        <v>1</v>
      </c>
      <c r="AP1558" t="b">
        <f>NOT(OR(Table1[[#This Row],[In vivo?]],Table1[[#This Row],[Only in Cell]]))</f>
        <v>0</v>
      </c>
      <c r="AQ1558" t="str">
        <f>IF(OR(Table1[[#This Row],[Rodents]],Table1[[#This Row],[Human]],Table1[[#This Row],[Pig]]),OR(ISNUMBER(FIND("pulmonary",C1558)),ISNUMBER(FIND("lung",C1558))),"NA")</f>
        <v>NA</v>
      </c>
      <c r="AR1558" t="str">
        <f>IF(OR(Table1[[#This Row],[Rodents]],Table1[[#This Row],[Human]],Table1[[#This Row],[Pig]]),OR(ISNUMBER(FIND("skin",C1558)),ISNUMBER(FIND("dermal",C1558))),"NA")</f>
        <v>NA</v>
      </c>
      <c r="AS1558" t="str">
        <f>IF(OR(Table1[[#This Row],[Rodents]],Table1[[#This Row],[Human]],Table1[[#This Row],[Pig]]),OR(ISNUMBER(FIND("liver",C1558)),ISNUMBER(FIND("hepat",C1558))),"NA")</f>
        <v>NA</v>
      </c>
      <c r="AT1558" t="str">
        <f>IF(OR(Table1[[#This Row],[Rodents]],Table1[[#This Row],[Human]],Table1[[#This Row],[Pig]]),OR(ISNUMBER(FIND("kidney",C1558)),ISNUMBER(FIND("neph",C1558))),"NA")</f>
        <v>NA</v>
      </c>
      <c r="AU1558" t="str">
        <f>IF(OR(Table1[[#This Row],[Rodents]],Table1[[#This Row],[Human]],Table1[[#This Row],[Pig]]),OR(ISNUMBER(FIND("brain",C1558)),ISNUMBER(FIND("neur",C1558)),ISNUMBER(FIND("nerv",C1558))),"NA")</f>
        <v>NA</v>
      </c>
      <c r="AV1558" t="str">
        <f>IF(OR(Table1[[#This Row],[Rodents]],Table1[[#This Row],[Human]],Table1[[#This Row],[Pig]]),OR(ISNUMBER(FIND("heart",C1558)),ISNUMBER(FIND("cardi",C1558))),"NA")</f>
        <v>NA</v>
      </c>
      <c r="AW1558" t="str">
        <f>IF(OR(Table1[[#This Row],[Rodents]],Table1[[#This Row],[Human]],Table1[[#This Row],[Pig]]),OR(ISNUMBER(FIND("gastro",C1558)),ISNUMBER(FIND("intesti",C1558)),ISNUMBER(FIND("stomach",C1558))),"NA")</f>
        <v>NA</v>
      </c>
      <c r="AX1558" t="str">
        <f>IF(OR(Table1[[#This Row],[Rodents]],Table1[[#This Row],[Human]],Table1[[#This Row],[Pig]]),NOT(OR(AQ1558,AR1558,AS1558,AT1558,AU1558,AV1558,AW1558)),"NA")</f>
        <v>NA</v>
      </c>
      <c r="AY1558" t="b">
        <f>OR(ISNUMBER(FIND("SWCNT",C1558)),ISNUMBER(FIND("SWNT",C1558)),ISNUMBER(FIND("single-wall",C1558)),ISNUMBER(FIND("single wall",C1558)),ISNUMBER(FIND("Single wall",C1558)),ISNUMBER(FIND("Single-wall",C1558)),ISNUMBER(FIND("SWCNT",B1558)),ISNUMBER(FIND("SWNT",B1558)),ISNUMBER(FIND("single-wall",B1558)),ISNUMBER(FIND("single wall",B1558)),ISNUMBER(FIND("Single-wall",B1558)),ISNUMBER(FIND("Single wall",B1558)))</f>
        <v>0</v>
      </c>
      <c r="AZ1558" t="b">
        <f>OR(ISNUMBER(FIND("MWCNT",C1558)),ISNUMBER(FIND("MWNT",C1558)),ISNUMBER(FIND("multi-wall",C1558)),ISNUMBER(FIND("multi wall",C1558)),ISNUMBER(FIND("multiwall",C1558)),ISNUMBER(FIND("Multi-wall",C1558)),ISNUMBER(FIND("Multi wall",C1558)),ISNUMBER(FIND("Multiwall",C1558)),ISNUMBER(FIND("MWCNT",B1558)),ISNUMBER(FIND("MWNT",B1558)),ISNUMBER(FIND("multi-wall",B1558)),ISNUMBER(FIND("multi wall",B1558)),ISNUMBER(FIND("multiwall",B1558)),ISNUMBER(FIND("Multi-wall",B1558)),ISNUMBER(FIND("Multi wall",B1558)),ISNUMBER(FIND("Multiwall",B1558)),ISNUMBER(FIND("Double-wall",B1558)),ISNUMBER(FIND("Double wall",B1558)),ISNUMBER(FIND("Doublewall",B1558)),ISNUMBER(FIND("double-wall",B1558)),ISNUMBER(FIND("double wall",B1558)),ISNUMBER(FIND("doublewall",B1558)))</f>
        <v>1</v>
      </c>
      <c r="BA1558" t="b">
        <f>AND(Table1[[#This Row],[SWCNT]],Table1[[#This Row],[MWCNT]])</f>
        <v>0</v>
      </c>
      <c r="BB1558" t="b">
        <f>IF(Table1[[#This Row],[SWCNT]]=TRUE,FALSE,IF(Table1[[#This Row],[MWCNT]]=TRUE,FALSE,TRUE))</f>
        <v>0</v>
      </c>
      <c r="BC1558" s="18"/>
    </row>
    <row r="1559" spans="1:55" ht="203.5">
      <c r="A1559" t="s">
        <v>3335</v>
      </c>
      <c r="B1559" s="2" t="s">
        <v>3338</v>
      </c>
      <c r="C1559" s="16" t="s">
        <v>3341</v>
      </c>
      <c r="D1559" s="17" t="s">
        <v>465</v>
      </c>
      <c r="E1559" s="2">
        <v>2015</v>
      </c>
      <c r="F1559" t="b">
        <f>OR(ISNUMBER(FIND("cytotoxic",C1559)),ISNUMBER(FIND("Cytotoxic",C1559)),ISNUMBER(FIND("cellular toxicity",C1559)),ISNUMBER(FIND("cell death",C1559)),ISNUMBER(FIND("viable",C1559)),ISNUMBER(FIND("phytotoxic",C1559)),ISNUMBER(FIND("acute toxicity",C1559)),ISNUMBER(FIND("MTT",C1559)),ISNUMBER(FIND("survival",C1559)),ISNUMBER(FIND("prolifer",C1559)),ISNUMBER(FIND("apoptosis",C1559)),ISNUMBER(FIND("neurotoxic",C1559)),ISNUMBER(FIND("  lysis ",C1559)),ISNUMBER(FIND("necrosis",C1559)),ISNUMBER(FIND("cellular death",C1559))*3,ISNUMBER(FIND("LDH",C1559)),ISNUMBER(FIND("Acute toxicity",C1559)))</f>
        <v>1</v>
      </c>
      <c r="G1559" t="b">
        <f>OR(ISNUMBER(FIND("genotoxic",C1559)),ISNUMBER(FIND("genotoxicity",C1559)),ISNUMBER(FIND("DNA damage",C1559)),ISNUMBER(FIND("DNA",C1559)),ISNUMBER(FIND("RNA",C1559)),ISNUMBER(FIND("mesothelioma",C1559)),ISNUMBER(FIND("carcino",C1559)),ISNUMBER(FIND("mutagen",C1559)),ISNUMBER(FIND("genetic",C1559)))</f>
        <v>0</v>
      </c>
      <c r="H1559" t="b">
        <f>OR(ISNUMBER(FIND("inflammatory",C1559)),ISNUMBER(FIND("inflamm",C1559)))</f>
        <v>0</v>
      </c>
      <c r="I1559" t="b">
        <f>OR(ISNUMBER(FIND("immune",C1559)),ISNUMBER(FIND("immunological",C1559)),ISNUMBER(FIND("interleuk",C1559)),ISNUMBER(FIND("platelet activation",C1559)),ISNUMBER(FIND("monocyte",C1559)),ISNUMBER(FIND("leukocyte",C1559)),ISNUMBER(FIND("cytokine",C1559)),ISNUMBER(FIND("CD4",C1559)),ISNUMBER(FIND("CD8",C1559)),ISNUMBER(FIND("T-cell",C1559)))</f>
        <v>0</v>
      </c>
      <c r="J1559" t="b">
        <f>OR(ISNUMBER(FIND("reactive oxygen",C1559)),ISNUMBER(FIND("ROS",C1559)),ISNUMBER(FIND("free radical",C1559)),ISNUMBER(FIND("oxidative stress",C1559)),ISNUMBER(FIND("peroxid",C1559)),ISNUMBER(FIND("oxidative",C1559)),ISNUMBER(FIND("antioxid",C1559)))</f>
        <v>0</v>
      </c>
      <c r="K1559" t="b">
        <f>OR(ISNUMBER(FIND("autophag",C1559)))</f>
        <v>0</v>
      </c>
      <c r="L1559" t="b">
        <f>OR(ISNUMBER(FIND("morpholog",C1559)))</f>
        <v>0</v>
      </c>
      <c r="M1559" t="b">
        <f>OR(ISNUMBER(FIND("fibrosis",C1559)),ISNUMBER(FIND("Fibrosis",C1559)),ISNUMBER(FIND("fibrot",C1559)))</f>
        <v>0</v>
      </c>
      <c r="N1559" t="b">
        <f>OR(ISNUMBER(FIND("offspring",C1559)),ISNUMBER(FIND("Parental",C1559)),ISNUMBER(FIND("parental",C1559)),ISNUMBER(FIND("germline",C1559)),ISNUMBER(FIND("reproduc",C1559)),ISNUMBER(FIND("embryo",C1559)))</f>
        <v>0</v>
      </c>
      <c r="O1559" t="b">
        <f>OR(ISNUMBER(FIND("metabol",C1559)),ISNUMBER(FIND("Metabol",C1559)),ISNUMBER(FIND("digest",C1559)),ISNUMBER(FIND("mitochon",C1559)))</f>
        <v>0</v>
      </c>
      <c r="P1559" t="b">
        <f>OR(ISNUMBER(FIND("ecotox",C1559)),ISNUMBER(FIND("Ecotox",B1559)),ISNUMBER(FIND("ecotox",B1559)),ISNUMBER(FIND("Ecotox",C1559)))</f>
        <v>0</v>
      </c>
      <c r="Q1559" t="b">
        <f>OR(ISNUMBER(FIND("Bioaccum",C1559)),ISNUMBER(FIND("bioaccum",C1559)),ISNUMBER(FIND("accum",C1559)))</f>
        <v>0</v>
      </c>
      <c r="R1559" t="b">
        <f>OR(ISNUMBER(FIND("Occupation",C1559)),ISNUMBER(FIND("occupation",C1559)),ISNUMBER(FIND("worker",C1559)),ISNUMBER(FIND("workforce",C1559)))</f>
        <v>0</v>
      </c>
      <c r="S1559" t="b">
        <f>NOT(OR(F1559,G1559,H1559,I1559,J1559,K1559,L1559,M1559,N1559,O1559,P1559,Q1559,R1559))</f>
        <v>0</v>
      </c>
      <c r="U1559" t="b">
        <f>OR(Table1[[#This Row],[Inflammation]],Table1[[#This Row],[Immune]])</f>
        <v>0</v>
      </c>
      <c r="V1559" t="str">
        <f>IF(OR(Table1[[#This Row],[Rodents]],Table1[[#This Row],[Human]],Table1[[#This Row],[Pig]]),OR(ISNUMBER(FIND("intratrach",C1559)),ISNUMBER(FIND("nasal ",C1559)),ISNUMBER(FIND("instill",C1559))),"NA")</f>
        <v>NA</v>
      </c>
      <c r="W1559" t="str">
        <f>IF(OR(Table1[[#This Row],[Rodents]],Table1[[#This Row],[Human]],Table1[[#This Row],[Pig]]),OR(ISNUMBER(FIND("dermal",C1559)),ISNUMBER(FIND("skin ",C1559))),"NA")</f>
        <v>NA</v>
      </c>
      <c r="X1559" t="str">
        <f>IF(OR(Table1[[#This Row],[Rodents]],Table1[[#This Row],[Human]],Table1[[#This Row],[Pig]]),OR(ISNUMBER(FIND("injected",C1559)),ISNUMBER(FIND("periton",C1559)),ISNUMBER(FIND("intrascrot",C1559))),"NA")</f>
        <v>NA</v>
      </c>
      <c r="Y1559" t="str">
        <f>IF(OR(Table1[[#This Row],[Rodents]],Table1[[#This Row],[Human]],Table1[[#This Row],[Pig]]),NOT(OR(Table1[[#This Row],[Inhaled/Intratracheal/intranasal]],Table1[[#This Row],[Dermal]],Table1[[#This Row],[Injected]])),"NA")</f>
        <v>NA</v>
      </c>
      <c r="AA1559" t="b">
        <f>OR(ISNUMBER(FIND("fish ",C1559)),ISNUMBER(FIND("Fish ",C1559)),ISNUMBER(FIND("aquatic",C1559)),ISNUMBER(FIND("daphnids",C1559)),ISNUMBER(FIND("Carcinus maenas",C1559)),ISNUMBER(FIND("Daphnia",C1559)),ISNUMBER(FIND("Ruditapes philippinarum",C1559)),ISNUMBER(FIND("daphnia",C1559)),ISNUMBER(FIND("marine",C1559)),ISNUMBER(FIND("mussel",C1559)),ISNUMBER(FIND("algae",C1559)),ISNUMBER(FIND("Donax faba",C1559)),ISNUMBER(FIND("estuarine",C1559)),ISNUMBER(FIND("snail",C1559)),ISNUMBER(FIND("Prorocentrum donghaiense",C1559)) )</f>
        <v>0</v>
      </c>
      <c r="AB1559" t="b">
        <f>OR(ISNUMBER(FIND(" rat ",C1559)),ISNUMBER(FIND(" rats ",C1559)),ISNUMBER(FIND(" Rats ",C1559)),ISNUMBER(FIND(" Rat ",C1559)),ISNUMBER(FIND(" rat.",C1559)),ISNUMBER(FIND(" rats.",C1559)),ISNUMBER(FIND("mouse",C1559)),ISNUMBER(FIND("mice",C1559)), ISNUMBER(FIND(" Mice",C1559)))</f>
        <v>0</v>
      </c>
      <c r="AC1559" t="b">
        <f>OR(ISNUMBER(FIND(" cell ",C1559)),ISNUMBER(FIND("fibroblast",C1559)),ISNUMBER(FIND("macrophage",C1559)),ISNUMBER(FIND("epithelial",C1559)),ISNUMBER(FIND("endothelial",C1559)),ISNUMBER(FIND("neuron",C1559)),ISNUMBER(FIND(" cells ",C1559)),ISNUMBER(FIND("RBC",C1559)),ISNUMBER(FIND("mitochond",C1559)),ISNUMBER(FIND("adipocyte",C1559)),ISNUMBER(FIND("osteo",C1559)),ISNUMBER(FIND("keratin",C1559)),ISNUMBER(FIND(" cell's ",C1559)),ISNUMBER(FIND("eukary",C1559)),ISNUMBER(FIND("sperm",C1559)))</f>
        <v>1</v>
      </c>
      <c r="AD1559" t="b">
        <v>0</v>
      </c>
      <c r="AE1559" t="b">
        <f>OR(ISNUMBER(FIND(" plant ",C1559)),ISNUMBER(FIND("Plant ",C1559)),ISNUMBER(FIND("tomato",C1559)),ISNUMBER(FIND("plants",C1559)),ISNUMBER(FIND("Plants",C1559)),ISNUMBER(FIND("algae",C1559)),ISNUMBER(FIND("lettuce",C1559)),ISNUMBER(FIND("green gram sprouts ",C1559)),ISNUMBER(FIND("Cucurbita pepo",C1559)),ISNUMBER(FIND("bean ",C1559)),ISNUMBER(FIND("chloroplast",C1559)),ISNUMBER(FIND("chlorophyll",C1559)),ISNUMBER(FIND("seedling",C1559)),ISNUMBER(FIND("canola",C1559)),ISNUMBER(FIND("shoot",C1559)),ISNUMBER(FIND("photosynthes",C1559)),ISNUMBER(FIND(" leaves ",C1559)),,ISNUMBER(FIND("agriculture",C1559)),ISNUMBER(FIND(" crops ",C1559)))</f>
        <v>0</v>
      </c>
      <c r="AF1559" t="b">
        <f>OR(ISNUMBER(FIND("bacteria",C1559)),ISNUMBER(FIND("Bacteria",C1559)),ISNUMBER(FIND("Bacterium",C1559)),ISNUMBER(FIND("bacterium",C1559)),ISNUMBER(FIND(" coli ",C1559)))</f>
        <v>0</v>
      </c>
      <c r="AG1559" t="b">
        <f>OR(ISNUMBER(FIND("fungi",C1559)),ISNUMBER(FIND("Fungi",C1559)),ISNUMBER(FIND("fungus",C1559)),ISNUMBER(FIND("Fungus",C1559)),ISNUMBER(FIND("mushroom",C1559)),ISNUMBER(FIND("Mushroom",C1559)),ISNUMBER(FIND(" mold ",C1559)))</f>
        <v>0</v>
      </c>
      <c r="AH1559" t="b">
        <f>OR(ISNUMBER(FIND("Pig ",C1559)),ISNUMBER(FIND("pig ",C1559)),ISNUMBER(FIND("Pigs ",C1559)),ISNUMBER(FIND("pigs ",C1559)))</f>
        <v>0</v>
      </c>
      <c r="AI1559" t="b">
        <f>OR(ISNUMBER(FIND(" C. elegans",C1559)),ISNUMBER(FIND("Caenorhabditis elegans",C1559)),ISNUMBER(FIND("earthworms",C1559)),ISNUMBER(FIND(" Ficopomatus enigmaticus",C1559)),ISNUMBER(FIND("larva",C1559)),ISNUMBER(FIND("Lumbriculus variegatus",C1559)),ISNUMBER(FIND("nematode",C1559)))</f>
        <v>0</v>
      </c>
      <c r="AJ1559" t="b">
        <f>NOT(OR(AA1559,AB1559,AC1559,AD1559,AE1559,AF1559,AG1559,AH1559,AI1559))</f>
        <v>0</v>
      </c>
      <c r="AL1559" t="b">
        <f>OR(AA1559,AB1559,AD1559,AE1559,AF1559,AG1559,AH1559,AI1559)</f>
        <v>0</v>
      </c>
      <c r="AM1559" t="b">
        <f>IF(Table1[[#This Row],[In vivo?]],IF(Table1[[#This Row],[Cell]],FALSE,TRUE),FALSE)</f>
        <v>0</v>
      </c>
      <c r="AN1559" t="b">
        <f>AND(AC1559,AL1559)</f>
        <v>0</v>
      </c>
      <c r="AO1559" t="b">
        <f>IF(Table1[[#This Row],[Cell]],IF(Table1[[#This Row],[In vivo?]],FALSE,TRUE),FALSE)</f>
        <v>1</v>
      </c>
      <c r="AP1559" t="b">
        <f>NOT(OR(Table1[[#This Row],[In vivo?]],Table1[[#This Row],[Only in Cell]]))</f>
        <v>0</v>
      </c>
      <c r="AQ1559" t="str">
        <f>IF(OR(Table1[[#This Row],[Rodents]],Table1[[#This Row],[Human]],Table1[[#This Row],[Pig]]),OR(ISNUMBER(FIND("pulmonary",C1559)),ISNUMBER(FIND("lung",C1559))),"NA")</f>
        <v>NA</v>
      </c>
      <c r="AR1559" t="str">
        <f>IF(OR(Table1[[#This Row],[Rodents]],Table1[[#This Row],[Human]],Table1[[#This Row],[Pig]]),OR(ISNUMBER(FIND("skin",C1559)),ISNUMBER(FIND("dermal",C1559))),"NA")</f>
        <v>NA</v>
      </c>
      <c r="AS1559" t="str">
        <f>IF(OR(Table1[[#This Row],[Rodents]],Table1[[#This Row],[Human]],Table1[[#This Row],[Pig]]),OR(ISNUMBER(FIND("liver",C1559)),ISNUMBER(FIND("hepat",C1559))),"NA")</f>
        <v>NA</v>
      </c>
      <c r="AT1559" t="str">
        <f>IF(OR(Table1[[#This Row],[Rodents]],Table1[[#This Row],[Human]],Table1[[#This Row],[Pig]]),OR(ISNUMBER(FIND("kidney",C1559)),ISNUMBER(FIND("neph",C1559))),"NA")</f>
        <v>NA</v>
      </c>
      <c r="AU1559" t="str">
        <f>IF(OR(Table1[[#This Row],[Rodents]],Table1[[#This Row],[Human]],Table1[[#This Row],[Pig]]),OR(ISNUMBER(FIND("brain",C1559)),ISNUMBER(FIND("neur",C1559)),ISNUMBER(FIND("nerv",C1559))),"NA")</f>
        <v>NA</v>
      </c>
      <c r="AV1559" t="str">
        <f>IF(OR(Table1[[#This Row],[Rodents]],Table1[[#This Row],[Human]],Table1[[#This Row],[Pig]]),OR(ISNUMBER(FIND("heart",C1559)),ISNUMBER(FIND("cardi",C1559))),"NA")</f>
        <v>NA</v>
      </c>
      <c r="AW1559" t="str">
        <f>IF(OR(Table1[[#This Row],[Rodents]],Table1[[#This Row],[Human]],Table1[[#This Row],[Pig]]),OR(ISNUMBER(FIND("gastro",C1559)),ISNUMBER(FIND("intesti",C1559)),ISNUMBER(FIND("stomach",C1559))),"NA")</f>
        <v>NA</v>
      </c>
      <c r="AX1559" t="str">
        <f>IF(OR(Table1[[#This Row],[Rodents]],Table1[[#This Row],[Human]],Table1[[#This Row],[Pig]]),NOT(OR(AQ1559,AR1559,AS1559,AT1559,AU1559,AV1559,AW1559)),"NA")</f>
        <v>NA</v>
      </c>
      <c r="AY1559" t="b">
        <f>OR(ISNUMBER(FIND("SWCNT",C1559)),ISNUMBER(FIND("SWNT",C1559)),ISNUMBER(FIND("single-wall",C1559)),ISNUMBER(FIND("single wall",C1559)),ISNUMBER(FIND("Single wall",C1559)),ISNUMBER(FIND("Single-wall",C1559)),ISNUMBER(FIND("SWCNT",B1559)),ISNUMBER(FIND("SWNT",B1559)),ISNUMBER(FIND("single-wall",B1559)),ISNUMBER(FIND("single wall",B1559)),ISNUMBER(FIND("Single-wall",B1559)),ISNUMBER(FIND("Single wall",B1559)))</f>
        <v>1</v>
      </c>
      <c r="AZ1559" t="b">
        <f>OR(ISNUMBER(FIND("MWCNT",C1559)),ISNUMBER(FIND("MWNT",C1559)),ISNUMBER(FIND("multi-wall",C1559)),ISNUMBER(FIND("multi wall",C1559)),ISNUMBER(FIND("multiwall",C1559)),ISNUMBER(FIND("Multi-wall",C1559)),ISNUMBER(FIND("Multi wall",C1559)),ISNUMBER(FIND("Multiwall",C1559)),ISNUMBER(FIND("MWCNT",B1559)),ISNUMBER(FIND("MWNT",B1559)),ISNUMBER(FIND("multi-wall",B1559)),ISNUMBER(FIND("multi wall",B1559)),ISNUMBER(FIND("multiwall",B1559)),ISNUMBER(FIND("Multi-wall",B1559)),ISNUMBER(FIND("Multi wall",B1559)),ISNUMBER(FIND("Multiwall",B1559)),ISNUMBER(FIND("Double-wall",B1559)),ISNUMBER(FIND("Double wall",B1559)),ISNUMBER(FIND("Doublewall",B1559)),ISNUMBER(FIND("double-wall",B1559)),ISNUMBER(FIND("double wall",B1559)),ISNUMBER(FIND("doublewall",B1559)))</f>
        <v>1</v>
      </c>
      <c r="BA1559" t="b">
        <f>AND(Table1[[#This Row],[SWCNT]],Table1[[#This Row],[MWCNT]])</f>
        <v>1</v>
      </c>
      <c r="BB1559" t="b">
        <f>IF(Table1[[#This Row],[SWCNT]]=TRUE,FALSE,IF(Table1[[#This Row],[MWCNT]]=TRUE,FALSE,TRUE))</f>
        <v>0</v>
      </c>
      <c r="BC1559" s="18"/>
    </row>
    <row r="1560" spans="1:55" ht="203.5">
      <c r="A1560" t="s">
        <v>3342</v>
      </c>
      <c r="B1560" s="2" t="s">
        <v>3343</v>
      </c>
      <c r="C1560" s="16" t="s">
        <v>3344</v>
      </c>
      <c r="D1560" s="17" t="s">
        <v>1192</v>
      </c>
      <c r="E1560" s="2">
        <v>2014</v>
      </c>
      <c r="F1560" t="b">
        <f>OR(ISNUMBER(FIND("cytotoxic",C1560)),ISNUMBER(FIND("Cytotoxic",C1560)),ISNUMBER(FIND("cellular toxicity",C1560)),ISNUMBER(FIND("cell death",C1560)),ISNUMBER(FIND("viable",C1560)),ISNUMBER(FIND("phytotoxic",C1560)),ISNUMBER(FIND("acute toxicity",C1560)),ISNUMBER(FIND("MTT",C1560)),ISNUMBER(FIND("survival",C1560)),ISNUMBER(FIND("prolifer",C1560)),ISNUMBER(FIND("apoptosis",C1560)),ISNUMBER(FIND("neurotoxic",C1560)),ISNUMBER(FIND("  lysis ",C1560)),ISNUMBER(FIND("necrosis",C1560)),ISNUMBER(FIND("cellular death",C1560))*3,ISNUMBER(FIND("LDH",C1560)),ISNUMBER(FIND("Acute toxicity",C1560)))</f>
        <v>1</v>
      </c>
      <c r="G1560" t="b">
        <f>OR(ISNUMBER(FIND("genotoxic",C1560)),ISNUMBER(FIND("genotoxicity",C1560)),ISNUMBER(FIND("DNA damage",C1560)),ISNUMBER(FIND("DNA",C1560)),ISNUMBER(FIND("RNA",C1560)),ISNUMBER(FIND("mesothelioma",C1560)),ISNUMBER(FIND("carcino",C1560)),ISNUMBER(FIND("mutagen",C1560)),ISNUMBER(FIND("genetic",C1560)))</f>
        <v>1</v>
      </c>
      <c r="H1560" t="b">
        <f>OR(ISNUMBER(FIND("inflammatory",C1560)),ISNUMBER(FIND("inflamm",C1560)))</f>
        <v>0</v>
      </c>
      <c r="I1560" t="b">
        <f>OR(ISNUMBER(FIND("immune",C1560)),ISNUMBER(FIND("immunological",C1560)),ISNUMBER(FIND("interleuk",C1560)),ISNUMBER(FIND("platelet activation",C1560)),ISNUMBER(FIND("monocyte",C1560)),ISNUMBER(FIND("leukocyte",C1560)),ISNUMBER(FIND("cytokine",C1560)),ISNUMBER(FIND("CD4",C1560)),ISNUMBER(FIND("CD8",C1560)),ISNUMBER(FIND("T-cell",C1560)))</f>
        <v>0</v>
      </c>
      <c r="J1560" t="b">
        <f>OR(ISNUMBER(FIND("reactive oxygen",C1560)),ISNUMBER(FIND("ROS",C1560)),ISNUMBER(FIND("free radical",C1560)),ISNUMBER(FIND("oxidative stress",C1560)),ISNUMBER(FIND("peroxid",C1560)),ISNUMBER(FIND("oxidative",C1560)),ISNUMBER(FIND("antioxid",C1560)))</f>
        <v>0</v>
      </c>
      <c r="K1560" t="b">
        <f>OR(ISNUMBER(FIND("autophag",C1560)))</f>
        <v>0</v>
      </c>
      <c r="L1560" t="b">
        <f>OR(ISNUMBER(FIND("morpholog",C1560)))</f>
        <v>0</v>
      </c>
      <c r="M1560" t="b">
        <f>OR(ISNUMBER(FIND("fibrosis",C1560)),ISNUMBER(FIND("Fibrosis",C1560)),ISNUMBER(FIND("fibrot",C1560)))</f>
        <v>0</v>
      </c>
      <c r="N1560" t="b">
        <f>OR(ISNUMBER(FIND("offspring",C1560)),ISNUMBER(FIND("Parental",C1560)),ISNUMBER(FIND("parental",C1560)),ISNUMBER(FIND("germline",C1560)),ISNUMBER(FIND("reproduc",C1560)),ISNUMBER(FIND("embryo",C1560)))</f>
        <v>1</v>
      </c>
      <c r="O1560" t="b">
        <f>OR(ISNUMBER(FIND("metabol",C1560)),ISNUMBER(FIND("Metabol",C1560)),ISNUMBER(FIND("digest",C1560)),ISNUMBER(FIND("mitochon",C1560)))</f>
        <v>0</v>
      </c>
      <c r="P1560" t="b">
        <f>OR(ISNUMBER(FIND("ecotox",C1560)),ISNUMBER(FIND("Ecotox",B1560)),ISNUMBER(FIND("ecotox",B1560)),ISNUMBER(FIND("Ecotox",C1560)))</f>
        <v>0</v>
      </c>
      <c r="Q1560" t="b">
        <f>OR(ISNUMBER(FIND("Bioaccum",C1560)),ISNUMBER(FIND("bioaccum",C1560)),ISNUMBER(FIND("accum",C1560)))</f>
        <v>0</v>
      </c>
      <c r="R1560" t="b">
        <f>OR(ISNUMBER(FIND("Occupation",C1560)),ISNUMBER(FIND("occupation",C1560)),ISNUMBER(FIND("worker",C1560)),ISNUMBER(FIND("workforce",C1560)))</f>
        <v>0</v>
      </c>
      <c r="S1560" t="b">
        <f>NOT(OR(F1560,G1560,H1560,I1560,J1560,K1560,L1560,M1560,N1560,O1560,P1560,Q1560,R1560))</f>
        <v>0</v>
      </c>
      <c r="U1560" t="b">
        <f>OR(Table1[[#This Row],[Inflammation]],Table1[[#This Row],[Immune]])</f>
        <v>0</v>
      </c>
      <c r="V1560" t="str">
        <f>IF(OR(Table1[[#This Row],[Rodents]],Table1[[#This Row],[Human]],Table1[[#This Row],[Pig]]),OR(ISNUMBER(FIND("intratrach",C1560)),ISNUMBER(FIND("nasal ",C1560)),ISNUMBER(FIND("instill",C1560))),"NA")</f>
        <v>NA</v>
      </c>
      <c r="W1560" t="str">
        <f>IF(OR(Table1[[#This Row],[Rodents]],Table1[[#This Row],[Human]],Table1[[#This Row],[Pig]]),OR(ISNUMBER(FIND("dermal",C1560)),ISNUMBER(FIND("skin ",C1560))),"NA")</f>
        <v>NA</v>
      </c>
      <c r="X1560" t="str">
        <f>IF(OR(Table1[[#This Row],[Rodents]],Table1[[#This Row],[Human]],Table1[[#This Row],[Pig]]),OR(ISNUMBER(FIND("injected",C1560)),ISNUMBER(FIND("periton",C1560)),ISNUMBER(FIND("intrascrot",C1560))),"NA")</f>
        <v>NA</v>
      </c>
      <c r="Y1560" t="str">
        <f>IF(OR(Table1[[#This Row],[Rodents]],Table1[[#This Row],[Human]],Table1[[#This Row],[Pig]]),NOT(OR(Table1[[#This Row],[Inhaled/Intratracheal/intranasal]],Table1[[#This Row],[Dermal]],Table1[[#This Row],[Injected]])),"NA")</f>
        <v>NA</v>
      </c>
      <c r="AA1560" t="b">
        <f>OR(ISNUMBER(FIND("fish ",C1560)),ISNUMBER(FIND("Fish ",C1560)),ISNUMBER(FIND("aquatic",C1560)),ISNUMBER(FIND("daphnids",C1560)),ISNUMBER(FIND("Carcinus maenas",C1560)),ISNUMBER(FIND("Daphnia",C1560)),ISNUMBER(FIND("Ruditapes philippinarum",C1560)),ISNUMBER(FIND("daphnia",C1560)),ISNUMBER(FIND("marine",C1560)),ISNUMBER(FIND("mussel",C1560)),ISNUMBER(FIND("algae",C1560)),ISNUMBER(FIND("Donax faba",C1560)),ISNUMBER(FIND("estuarine",C1560)),ISNUMBER(FIND("snail",C1560)),ISNUMBER(FIND("Prorocentrum donghaiense",C1560)) )</f>
        <v>0</v>
      </c>
      <c r="AB1560" t="b">
        <f>OR(ISNUMBER(FIND(" rat ",C1560)),ISNUMBER(FIND(" rats ",C1560)),ISNUMBER(FIND(" Rats ",C1560)),ISNUMBER(FIND(" Rat ",C1560)),ISNUMBER(FIND(" rat.",C1560)),ISNUMBER(FIND(" rats.",C1560)),ISNUMBER(FIND("mouse",C1560)),ISNUMBER(FIND("mice",C1560)), ISNUMBER(FIND(" Mice",C1560)))</f>
        <v>0</v>
      </c>
      <c r="AC1560" t="b">
        <f>OR(ISNUMBER(FIND(" cell ",C1560)),ISNUMBER(FIND("fibroblast",C1560)),ISNUMBER(FIND("macrophage",C1560)),ISNUMBER(FIND("epithelial",C1560)),ISNUMBER(FIND("endothelial",C1560)),ISNUMBER(FIND("neuron",C1560)),ISNUMBER(FIND(" cells ",C1560)),ISNUMBER(FIND("RBC",C1560)),ISNUMBER(FIND("mitochond",C1560)),ISNUMBER(FIND("adipocyte",C1560)),ISNUMBER(FIND("osteo",C1560)),ISNUMBER(FIND("keratin",C1560)),ISNUMBER(FIND(" cell's ",C1560)),ISNUMBER(FIND("eukary",C1560)),ISNUMBER(FIND("sperm",C1560)))</f>
        <v>1</v>
      </c>
      <c r="AD1560" t="b">
        <v>0</v>
      </c>
      <c r="AE1560" t="b">
        <f>OR(ISNUMBER(FIND(" plant ",C1560)),ISNUMBER(FIND("Plant ",C1560)),ISNUMBER(FIND("tomato",C1560)),ISNUMBER(FIND("plants",C1560)),ISNUMBER(FIND("Plants",C1560)),ISNUMBER(FIND("algae",C1560)),ISNUMBER(FIND("lettuce",C1560)),ISNUMBER(FIND("green gram sprouts ",C1560)),ISNUMBER(FIND("Cucurbita pepo",C1560)),ISNUMBER(FIND("bean ",C1560)),ISNUMBER(FIND("chloroplast",C1560)),ISNUMBER(FIND("chlorophyll",C1560)),ISNUMBER(FIND("seedling",C1560)),ISNUMBER(FIND("canola",C1560)),ISNUMBER(FIND("shoot",C1560)),ISNUMBER(FIND("photosynthes",C1560)),ISNUMBER(FIND(" leaves ",C1560)),,ISNUMBER(FIND("agriculture",C1560)),ISNUMBER(FIND(" crops ",C1560)))</f>
        <v>0</v>
      </c>
      <c r="AF1560" t="b">
        <f>OR(ISNUMBER(FIND("bacteria",C1560)),ISNUMBER(FIND("Bacteria",C1560)),ISNUMBER(FIND("Bacterium",C1560)),ISNUMBER(FIND("bacterium",C1560)),ISNUMBER(FIND(" coli ",C1560)))</f>
        <v>0</v>
      </c>
      <c r="AG1560" t="b">
        <f>OR(ISNUMBER(FIND("fungi",C1560)),ISNUMBER(FIND("Fungi",C1560)),ISNUMBER(FIND("fungus",C1560)),ISNUMBER(FIND("Fungus",C1560)),ISNUMBER(FIND("mushroom",C1560)),ISNUMBER(FIND("Mushroom",C1560)),ISNUMBER(FIND(" mold ",C1560)))</f>
        <v>0</v>
      </c>
      <c r="AH1560" t="b">
        <f>OR(ISNUMBER(FIND("Pig ",C1560)),ISNUMBER(FIND("pig ",C1560)),ISNUMBER(FIND("Pigs ",C1560)),ISNUMBER(FIND("pigs ",C1560)))</f>
        <v>0</v>
      </c>
      <c r="AI1560" t="b">
        <f>OR(ISNUMBER(FIND(" C. elegans",C1560)),ISNUMBER(FIND("Caenorhabditis elegans",C1560)),ISNUMBER(FIND("earthworms",C1560)),ISNUMBER(FIND(" Ficopomatus enigmaticus",C1560)),ISNUMBER(FIND("larva",C1560)),ISNUMBER(FIND("Lumbriculus variegatus",C1560)),ISNUMBER(FIND("nematode",C1560)))</f>
        <v>1</v>
      </c>
      <c r="AJ1560" t="b">
        <f>NOT(OR(AA1560,AB1560,AC1560,AD1560,AE1560,AF1560,AG1560,AH1560,AI1560))</f>
        <v>0</v>
      </c>
      <c r="AL1560" t="b">
        <f>OR(AA1560,AB1560,AD1560,AE1560,AF1560,AG1560,AH1560,AI1560)</f>
        <v>1</v>
      </c>
      <c r="AM1560" t="b">
        <f>IF(Table1[[#This Row],[In vivo?]],IF(Table1[[#This Row],[Cell]],FALSE,TRUE),FALSE)</f>
        <v>0</v>
      </c>
      <c r="AN1560" t="b">
        <f>AND(AC1560,AL1560)</f>
        <v>1</v>
      </c>
      <c r="AO1560" t="b">
        <f>IF(Table1[[#This Row],[Cell]],IF(Table1[[#This Row],[In vivo?]],FALSE,TRUE),FALSE)</f>
        <v>0</v>
      </c>
      <c r="AP1560" t="b">
        <f>NOT(OR(Table1[[#This Row],[In vivo?]],Table1[[#This Row],[Only in Cell]]))</f>
        <v>0</v>
      </c>
      <c r="AQ1560" t="str">
        <f>IF(OR(Table1[[#This Row],[Rodents]],Table1[[#This Row],[Human]],Table1[[#This Row],[Pig]]),OR(ISNUMBER(FIND("pulmonary",C1560)),ISNUMBER(FIND("lung",C1560))),"NA")</f>
        <v>NA</v>
      </c>
      <c r="AR1560" t="str">
        <f>IF(OR(Table1[[#This Row],[Rodents]],Table1[[#This Row],[Human]],Table1[[#This Row],[Pig]]),OR(ISNUMBER(FIND("skin",C1560)),ISNUMBER(FIND("dermal",C1560))),"NA")</f>
        <v>NA</v>
      </c>
      <c r="AS1560" t="str">
        <f>IF(OR(Table1[[#This Row],[Rodents]],Table1[[#This Row],[Human]],Table1[[#This Row],[Pig]]),OR(ISNUMBER(FIND("liver",C1560)),ISNUMBER(FIND("hepat",C1560))),"NA")</f>
        <v>NA</v>
      </c>
      <c r="AT1560" t="str">
        <f>IF(OR(Table1[[#This Row],[Rodents]],Table1[[#This Row],[Human]],Table1[[#This Row],[Pig]]),OR(ISNUMBER(FIND("kidney",C1560)),ISNUMBER(FIND("neph",C1560))),"NA")</f>
        <v>NA</v>
      </c>
      <c r="AU1560" t="str">
        <f>IF(OR(Table1[[#This Row],[Rodents]],Table1[[#This Row],[Human]],Table1[[#This Row],[Pig]]),OR(ISNUMBER(FIND("brain",C1560)),ISNUMBER(FIND("neur",C1560)),ISNUMBER(FIND("nerv",C1560))),"NA")</f>
        <v>NA</v>
      </c>
      <c r="AV1560" t="str">
        <f>IF(OR(Table1[[#This Row],[Rodents]],Table1[[#This Row],[Human]],Table1[[#This Row],[Pig]]),OR(ISNUMBER(FIND("heart",C1560)),ISNUMBER(FIND("cardi",C1560))),"NA")</f>
        <v>NA</v>
      </c>
      <c r="AW1560" t="str">
        <f>IF(OR(Table1[[#This Row],[Rodents]],Table1[[#This Row],[Human]],Table1[[#This Row],[Pig]]),OR(ISNUMBER(FIND("gastro",C1560)),ISNUMBER(FIND("intesti",C1560)),ISNUMBER(FIND("stomach",C1560))),"NA")</f>
        <v>NA</v>
      </c>
      <c r="AX1560" t="str">
        <f>IF(OR(Table1[[#This Row],[Rodents]],Table1[[#This Row],[Human]],Table1[[#This Row],[Pig]]),NOT(OR(AQ1560,AR1560,AS1560,AT1560,AU1560,AV1560,AW1560)),"NA")</f>
        <v>NA</v>
      </c>
      <c r="AY1560" t="b">
        <f>OR(ISNUMBER(FIND("SWCNT",C1560)),ISNUMBER(FIND("SWNT",C1560)),ISNUMBER(FIND("single-wall",C1560)),ISNUMBER(FIND("single wall",C1560)),ISNUMBER(FIND("Single wall",C1560)),ISNUMBER(FIND("Single-wall",C1560)),ISNUMBER(FIND("SWCNT",B1560)),ISNUMBER(FIND("SWNT",B1560)),ISNUMBER(FIND("single-wall",B1560)),ISNUMBER(FIND("single wall",B1560)),ISNUMBER(FIND("Single-wall",B1560)),ISNUMBER(FIND("Single wall",B1560)))</f>
        <v>0</v>
      </c>
      <c r="AZ1560" t="b">
        <f>OR(ISNUMBER(FIND("MWCNT",C1560)),ISNUMBER(FIND("MWNT",C1560)),ISNUMBER(FIND("multi-wall",C1560)),ISNUMBER(FIND("multi wall",C1560)),ISNUMBER(FIND("multiwall",C1560)),ISNUMBER(FIND("Multi-wall",C1560)),ISNUMBER(FIND("Multi wall",C1560)),ISNUMBER(FIND("Multiwall",C1560)),ISNUMBER(FIND("MWCNT",B1560)),ISNUMBER(FIND("MWNT",B1560)),ISNUMBER(FIND("multi-wall",B1560)),ISNUMBER(FIND("multi wall",B1560)),ISNUMBER(FIND("multiwall",B1560)),ISNUMBER(FIND("Multi-wall",B1560)),ISNUMBER(FIND("Multi wall",B1560)),ISNUMBER(FIND("Multiwall",B1560)),ISNUMBER(FIND("Double-wall",B1560)),ISNUMBER(FIND("Double wall",B1560)),ISNUMBER(FIND("Doublewall",B1560)),ISNUMBER(FIND("double-wall",B1560)),ISNUMBER(FIND("double wall",B1560)),ISNUMBER(FIND("doublewall",B1560)))</f>
        <v>1</v>
      </c>
      <c r="BA1560" t="b">
        <f>AND(Table1[[#This Row],[SWCNT]],Table1[[#This Row],[MWCNT]])</f>
        <v>0</v>
      </c>
      <c r="BB1560" t="b">
        <f>IF(Table1[[#This Row],[SWCNT]]=TRUE,FALSE,IF(Table1[[#This Row],[MWCNT]]=TRUE,FALSE,TRUE))</f>
        <v>0</v>
      </c>
      <c r="BC1560" s="18"/>
    </row>
    <row r="1561" spans="1:55" ht="203.5">
      <c r="A1561" t="s">
        <v>3348</v>
      </c>
      <c r="B1561" s="2" t="s">
        <v>3349</v>
      </c>
      <c r="C1561" s="16" t="s">
        <v>3350</v>
      </c>
      <c r="D1561" s="17" t="s">
        <v>3351</v>
      </c>
      <c r="E1561" s="2">
        <v>2014</v>
      </c>
      <c r="F1561" t="b">
        <f>OR(ISNUMBER(FIND("cytotoxic",C1561)),ISNUMBER(FIND("Cytotoxic",C1561)),ISNUMBER(FIND("cellular toxicity",C1561)),ISNUMBER(FIND("cell death",C1561)),ISNUMBER(FIND("viable",C1561)),ISNUMBER(FIND("phytotoxic",C1561)),ISNUMBER(FIND("acute toxicity",C1561)),ISNUMBER(FIND("MTT",C1561)),ISNUMBER(FIND("survival",C1561)),ISNUMBER(FIND("prolifer",C1561)),ISNUMBER(FIND("apoptosis",C1561)),ISNUMBER(FIND("neurotoxic",C1561)),ISNUMBER(FIND("  lysis ",C1561)),ISNUMBER(FIND("necrosis",C1561)),ISNUMBER(FIND("cellular death",C1561))*3,ISNUMBER(FIND("LDH",C1561)),ISNUMBER(FIND("Acute toxicity",C1561)))</f>
        <v>1</v>
      </c>
      <c r="G1561" t="b">
        <f>OR(ISNUMBER(FIND("genotoxic",C1561)),ISNUMBER(FIND("genotoxicity",C1561)),ISNUMBER(FIND("DNA damage",C1561)),ISNUMBER(FIND("DNA",C1561)),ISNUMBER(FIND("RNA",C1561)),ISNUMBER(FIND("mesothelioma",C1561)),ISNUMBER(FIND("carcino",C1561)),ISNUMBER(FIND("mutagen",C1561)),ISNUMBER(FIND("genetic",C1561)))</f>
        <v>1</v>
      </c>
      <c r="H1561" t="b">
        <f>OR(ISNUMBER(FIND("inflammatory",C1561)),ISNUMBER(FIND("inflamm",C1561)))</f>
        <v>0</v>
      </c>
      <c r="I1561" t="b">
        <f>OR(ISNUMBER(FIND("immune",C1561)),ISNUMBER(FIND("immunological",C1561)),ISNUMBER(FIND("interleuk",C1561)),ISNUMBER(FIND("platelet activation",C1561)),ISNUMBER(FIND("monocyte",C1561)),ISNUMBER(FIND("leukocyte",C1561)),ISNUMBER(FIND("cytokine",C1561)),ISNUMBER(FIND("CD4",C1561)),ISNUMBER(FIND("CD8",C1561)),ISNUMBER(FIND("T-cell",C1561)))</f>
        <v>0</v>
      </c>
      <c r="J1561" t="b">
        <f>OR(ISNUMBER(FIND("reactive oxygen",C1561)),ISNUMBER(FIND("ROS",C1561)),ISNUMBER(FIND("free radical",C1561)),ISNUMBER(FIND("oxidative stress",C1561)),ISNUMBER(FIND("peroxid",C1561)),ISNUMBER(FIND("oxidative",C1561)),ISNUMBER(FIND("antioxid",C1561)))</f>
        <v>1</v>
      </c>
      <c r="K1561" t="b">
        <f>OR(ISNUMBER(FIND("autophag",C1561)))</f>
        <v>0</v>
      </c>
      <c r="L1561" t="b">
        <f>OR(ISNUMBER(FIND("morpholog",C1561)))</f>
        <v>0</v>
      </c>
      <c r="M1561" t="b">
        <f>OR(ISNUMBER(FIND("fibrosis",C1561)),ISNUMBER(FIND("Fibrosis",C1561)),ISNUMBER(FIND("fibrot",C1561)))</f>
        <v>0</v>
      </c>
      <c r="N1561" t="b">
        <f>OR(ISNUMBER(FIND("offspring",C1561)),ISNUMBER(FIND("Parental",C1561)),ISNUMBER(FIND("parental",C1561)),ISNUMBER(FIND("germline",C1561)),ISNUMBER(FIND("reproduc",C1561)),ISNUMBER(FIND("embryo",C1561)))</f>
        <v>1</v>
      </c>
      <c r="O1561" t="b">
        <f>OR(ISNUMBER(FIND("metabol",C1561)),ISNUMBER(FIND("Metabol",C1561)),ISNUMBER(FIND("digest",C1561)),ISNUMBER(FIND("mitochon",C1561)))</f>
        <v>0</v>
      </c>
      <c r="P1561" t="b">
        <f>OR(ISNUMBER(FIND("ecotox",C1561)),ISNUMBER(FIND("Ecotox",B1561)),ISNUMBER(FIND("ecotox",B1561)),ISNUMBER(FIND("Ecotox",C1561)))</f>
        <v>0</v>
      </c>
      <c r="Q1561" t="b">
        <f>OR(ISNUMBER(FIND("Bioaccum",C1561)),ISNUMBER(FIND("bioaccum",C1561)),ISNUMBER(FIND("accum",C1561)))</f>
        <v>0</v>
      </c>
      <c r="R1561" t="b">
        <f>OR(ISNUMBER(FIND("Occupation",C1561)),ISNUMBER(FIND("occupation",C1561)),ISNUMBER(FIND("worker",C1561)),ISNUMBER(FIND("workforce",C1561)))</f>
        <v>0</v>
      </c>
      <c r="S1561" t="b">
        <f>NOT(OR(F1561,G1561,H1561,I1561,J1561,K1561,L1561,M1561,N1561,O1561,P1561,Q1561,R1561))</f>
        <v>0</v>
      </c>
      <c r="U1561" t="b">
        <f>OR(Table1[[#This Row],[Inflammation]],Table1[[#This Row],[Immune]])</f>
        <v>0</v>
      </c>
      <c r="V1561" t="str">
        <f>IF(OR(Table1[[#This Row],[Rodents]],Table1[[#This Row],[Human]],Table1[[#This Row],[Pig]]),OR(ISNUMBER(FIND("intratrach",C1561)),ISNUMBER(FIND("nasal ",C1561)),ISNUMBER(FIND("instill",C1561))),"NA")</f>
        <v>NA</v>
      </c>
      <c r="W1561" t="str">
        <f>IF(OR(Table1[[#This Row],[Rodents]],Table1[[#This Row],[Human]],Table1[[#This Row],[Pig]]),OR(ISNUMBER(FIND("dermal",C1561)),ISNUMBER(FIND("skin ",C1561))),"NA")</f>
        <v>NA</v>
      </c>
      <c r="X1561" t="str">
        <f>IF(OR(Table1[[#This Row],[Rodents]],Table1[[#This Row],[Human]],Table1[[#This Row],[Pig]]),OR(ISNUMBER(FIND("injected",C1561)),ISNUMBER(FIND("periton",C1561)),ISNUMBER(FIND("intrascrot",C1561))),"NA")</f>
        <v>NA</v>
      </c>
      <c r="Y1561" t="str">
        <f>IF(OR(Table1[[#This Row],[Rodents]],Table1[[#This Row],[Human]],Table1[[#This Row],[Pig]]),NOT(OR(Table1[[#This Row],[Inhaled/Intratracheal/intranasal]],Table1[[#This Row],[Dermal]],Table1[[#This Row],[Injected]])),"NA")</f>
        <v>NA</v>
      </c>
      <c r="AA1561" t="b">
        <f>OR(ISNUMBER(FIND("fish ",C1561)),ISNUMBER(FIND("Fish ",C1561)),ISNUMBER(FIND("aquatic",C1561)),ISNUMBER(FIND("daphnids",C1561)),ISNUMBER(FIND("Carcinus maenas",C1561)),ISNUMBER(FIND("Daphnia",C1561)),ISNUMBER(FIND("Ruditapes philippinarum",C1561)),ISNUMBER(FIND("daphnia",C1561)),ISNUMBER(FIND("marine",C1561)),ISNUMBER(FIND("mussel",C1561)),ISNUMBER(FIND("algae",C1561)),ISNUMBER(FIND("Donax faba",C1561)),ISNUMBER(FIND("estuarine",C1561)),ISNUMBER(FIND("snail",C1561)),ISNUMBER(FIND("Prorocentrum donghaiense",C1561)) )</f>
        <v>0</v>
      </c>
      <c r="AB1561" t="b">
        <f>OR(ISNUMBER(FIND(" rat ",C1561)),ISNUMBER(FIND(" rats ",C1561)),ISNUMBER(FIND(" Rats ",C1561)),ISNUMBER(FIND(" Rat ",C1561)),ISNUMBER(FIND(" rat.",C1561)),ISNUMBER(FIND(" rats.",C1561)),ISNUMBER(FIND("mouse",C1561)),ISNUMBER(FIND("mice",C1561)), ISNUMBER(FIND(" Mice",C1561)))</f>
        <v>0</v>
      </c>
      <c r="AC1561" t="b">
        <f>OR(ISNUMBER(FIND(" cell ",C1561)),ISNUMBER(FIND("fibroblast",C1561)),ISNUMBER(FIND("macrophage",C1561)),ISNUMBER(FIND("epithelial",C1561)),ISNUMBER(FIND("endothelial",C1561)),ISNUMBER(FIND("neuron",C1561)),ISNUMBER(FIND(" cells ",C1561)),ISNUMBER(FIND("RBC",C1561)),ISNUMBER(FIND("mitochond",C1561)),ISNUMBER(FIND("adipocyte",C1561)),ISNUMBER(FIND("osteo",C1561)),ISNUMBER(FIND("keratin",C1561)),ISNUMBER(FIND(" cell's ",C1561)),ISNUMBER(FIND("eukary",C1561)),ISNUMBER(FIND("sperm",C1561)))</f>
        <v>1</v>
      </c>
      <c r="AD1561" t="b">
        <f>OR(ISNUMBER(FIND("human",B1561)),ISNUMBER(FIND("workers",B1561)),ISNUMBER(FIND("workforces",B1561)),ISNUMBER(FIND("occupational",B1561)),ISNUMBER(FIND("Case report",B1561)),ISNUMBER(FIND("Workplaces",B1561)),ISNUMBER(FIND("worker",B1561)))</f>
        <v>0</v>
      </c>
      <c r="AE1561" t="b">
        <f>OR(ISNUMBER(FIND(" plant ",C1561)),ISNUMBER(FIND("Plant ",C1561)),ISNUMBER(FIND("tomato",C1561)),ISNUMBER(FIND("plants",C1561)),ISNUMBER(FIND("Plants",C1561)),ISNUMBER(FIND("algae",C1561)),ISNUMBER(FIND("lettuce",C1561)),ISNUMBER(FIND("green gram sprouts ",C1561)),ISNUMBER(FIND("Cucurbita pepo",C1561)),ISNUMBER(FIND("bean ",C1561)),ISNUMBER(FIND("chloroplast",C1561)),ISNUMBER(FIND("chlorophyll",C1561)),ISNUMBER(FIND("seedling",C1561)),ISNUMBER(FIND("canola",C1561)),ISNUMBER(FIND("shoot",C1561)),ISNUMBER(FIND("photosynthes",C1561)),ISNUMBER(FIND(" leaves ",C1561)),,ISNUMBER(FIND("agriculture",C1561)),ISNUMBER(FIND(" crops ",C1561)))</f>
        <v>0</v>
      </c>
      <c r="AF1561" t="b">
        <f>OR(ISNUMBER(FIND("bacteria",C1561)),ISNUMBER(FIND("Bacteria",C1561)),ISNUMBER(FIND("Bacterium",C1561)),ISNUMBER(FIND("bacterium",C1561)),ISNUMBER(FIND(" coli ",C1561)))</f>
        <v>0</v>
      </c>
      <c r="AG1561" t="b">
        <f>OR(ISNUMBER(FIND("fungi",C1561)),ISNUMBER(FIND("Fungi",C1561)),ISNUMBER(FIND("fungus",C1561)),ISNUMBER(FIND("Fungus",C1561)),ISNUMBER(FIND("mushroom",C1561)),ISNUMBER(FIND("Mushroom",C1561)),ISNUMBER(FIND(" mold ",C1561)))</f>
        <v>0</v>
      </c>
      <c r="AH1561" t="b">
        <f>OR(ISNUMBER(FIND("Pig ",C1561)),ISNUMBER(FIND("pig ",C1561)),ISNUMBER(FIND("Pigs ",C1561)),ISNUMBER(FIND("pigs ",C1561)))</f>
        <v>0</v>
      </c>
      <c r="AI1561" t="b">
        <f>OR(ISNUMBER(FIND(" C. elegans",C1561)),ISNUMBER(FIND("Caenorhabditis elegans",C1561)),ISNUMBER(FIND("earthworms",C1561)),ISNUMBER(FIND(" Ficopomatus enigmaticus",C1561)),ISNUMBER(FIND("larva",C1561)),ISNUMBER(FIND("Lumbriculus variegatus",C1561)),ISNUMBER(FIND("nematode",C1561)))</f>
        <v>0</v>
      </c>
      <c r="AJ1561" t="b">
        <f>NOT(OR(AA1561,AB1561,AC1561,AD1561,AE1561,AF1561,AG1561,AH1561,AI1561))</f>
        <v>0</v>
      </c>
      <c r="AL1561" t="b">
        <f>OR(AA1561,AB1561,AD1561,AE1561,AF1561,AG1561,AH1561,AI1561)</f>
        <v>0</v>
      </c>
      <c r="AM1561" t="b">
        <f>IF(Table1[[#This Row],[In vivo?]],IF(Table1[[#This Row],[Cell]],FALSE,TRUE),FALSE)</f>
        <v>0</v>
      </c>
      <c r="AN1561" t="b">
        <f>AND(AC1561,AL1561)</f>
        <v>0</v>
      </c>
      <c r="AO1561" t="b">
        <f>IF(Table1[[#This Row],[Cell]],IF(Table1[[#This Row],[In vivo?]],FALSE,TRUE),FALSE)</f>
        <v>1</v>
      </c>
      <c r="AP1561" t="b">
        <f>NOT(OR(Table1[[#This Row],[In vivo?]],Table1[[#This Row],[Only in Cell]]))</f>
        <v>0</v>
      </c>
      <c r="AQ1561" t="str">
        <f>IF(OR(Table1[[#This Row],[Rodents]],Table1[[#This Row],[Human]],Table1[[#This Row],[Pig]]),OR(ISNUMBER(FIND("pulmonary",C1561)),ISNUMBER(FIND("lung",C1561))),"NA")</f>
        <v>NA</v>
      </c>
      <c r="AR1561" t="str">
        <f>IF(OR(Table1[[#This Row],[Rodents]],Table1[[#This Row],[Human]],Table1[[#This Row],[Pig]]),OR(ISNUMBER(FIND("skin",C1561)),ISNUMBER(FIND("dermal",C1561))),"NA")</f>
        <v>NA</v>
      </c>
      <c r="AS1561" t="str">
        <f>IF(OR(Table1[[#This Row],[Rodents]],Table1[[#This Row],[Human]],Table1[[#This Row],[Pig]]),OR(ISNUMBER(FIND("liver",C1561)),ISNUMBER(FIND("hepat",C1561))),"NA")</f>
        <v>NA</v>
      </c>
      <c r="AT1561" t="str">
        <f>IF(OR(Table1[[#This Row],[Rodents]],Table1[[#This Row],[Human]],Table1[[#This Row],[Pig]]),OR(ISNUMBER(FIND("kidney",C1561)),ISNUMBER(FIND("neph",C1561))),"NA")</f>
        <v>NA</v>
      </c>
      <c r="AU1561" t="str">
        <f>IF(OR(Table1[[#This Row],[Rodents]],Table1[[#This Row],[Human]],Table1[[#This Row],[Pig]]),OR(ISNUMBER(FIND("brain",C1561)),ISNUMBER(FIND("neur",C1561)),ISNUMBER(FIND("nerv",C1561))),"NA")</f>
        <v>NA</v>
      </c>
      <c r="AV1561" t="str">
        <f>IF(OR(Table1[[#This Row],[Rodents]],Table1[[#This Row],[Human]],Table1[[#This Row],[Pig]]),OR(ISNUMBER(FIND("heart",C1561)),ISNUMBER(FIND("cardi",C1561))),"NA")</f>
        <v>NA</v>
      </c>
      <c r="AW1561" t="str">
        <f>IF(OR(Table1[[#This Row],[Rodents]],Table1[[#This Row],[Human]],Table1[[#This Row],[Pig]]),OR(ISNUMBER(FIND("gastro",C1561)),ISNUMBER(FIND("intesti",C1561)),ISNUMBER(FIND("stomach",C1561))),"NA")</f>
        <v>NA</v>
      </c>
      <c r="AX1561" t="str">
        <f>IF(OR(Table1[[#This Row],[Rodents]],Table1[[#This Row],[Human]],Table1[[#This Row],[Pig]]),NOT(OR(AQ1561,AR1561,AS1561,AT1561,AU1561,AV1561,AW1561)),"NA")</f>
        <v>NA</v>
      </c>
      <c r="AY1561" t="b">
        <f>OR(ISNUMBER(FIND("SWCNT",C1561)),ISNUMBER(FIND("SWNT",C1561)),ISNUMBER(FIND("single-wall",C1561)),ISNUMBER(FIND("single wall",C1561)),ISNUMBER(FIND("Single wall",C1561)),ISNUMBER(FIND("Single-wall",C1561)),ISNUMBER(FIND("SWCNT",B1561)),ISNUMBER(FIND("SWNT",B1561)),ISNUMBER(FIND("single-wall",B1561)),ISNUMBER(FIND("single wall",B1561)),ISNUMBER(FIND("Single-wall",B1561)),ISNUMBER(FIND("Single wall",B1561)))</f>
        <v>0</v>
      </c>
      <c r="AZ1561" t="b">
        <f>OR(ISNUMBER(FIND("MWCNT",C1561)),ISNUMBER(FIND("MWNT",C1561)),ISNUMBER(FIND("multi-wall",C1561)),ISNUMBER(FIND("multi wall",C1561)),ISNUMBER(FIND("multiwall",C1561)),ISNUMBER(FIND("Multi-wall",C1561)),ISNUMBER(FIND("Multi wall",C1561)),ISNUMBER(FIND("Multiwall",C1561)),ISNUMBER(FIND("MWCNT",B1561)),ISNUMBER(FIND("MWNT",B1561)),ISNUMBER(FIND("multi-wall",B1561)),ISNUMBER(FIND("multi wall",B1561)),ISNUMBER(FIND("multiwall",B1561)),ISNUMBER(FIND("Multi-wall",B1561)),ISNUMBER(FIND("Multi wall",B1561)),ISNUMBER(FIND("Multiwall",B1561)),ISNUMBER(FIND("Double-wall",B1561)),ISNUMBER(FIND("Double wall",B1561)),ISNUMBER(FIND("Doublewall",B1561)),ISNUMBER(FIND("double-wall",B1561)),ISNUMBER(FIND("double wall",B1561)),ISNUMBER(FIND("doublewall",B1561)))</f>
        <v>1</v>
      </c>
      <c r="BA1561" t="b">
        <f>AND(Table1[[#This Row],[SWCNT]],Table1[[#This Row],[MWCNT]])</f>
        <v>0</v>
      </c>
      <c r="BB1561" t="b">
        <f>IF(Table1[[#This Row],[SWCNT]]=TRUE,FALSE,IF(Table1[[#This Row],[MWCNT]]=TRUE,FALSE,TRUE))</f>
        <v>0</v>
      </c>
      <c r="BC1561" s="18"/>
    </row>
    <row r="1562" spans="1:55" ht="166.5">
      <c r="A1562" t="s">
        <v>3356</v>
      </c>
      <c r="B1562" s="2" t="s">
        <v>3360</v>
      </c>
      <c r="C1562" s="16" t="s">
        <v>3364</v>
      </c>
      <c r="D1562" s="17" t="s">
        <v>2768</v>
      </c>
      <c r="E1562" s="2">
        <v>2014</v>
      </c>
      <c r="F1562" t="b">
        <f>OR(ISNUMBER(FIND("cytotoxic",C1562)),ISNUMBER(FIND("Cytotoxic",C1562)),ISNUMBER(FIND("cellular toxicity",C1562)),ISNUMBER(FIND("cell death",C1562)),ISNUMBER(FIND("viable",C1562)),ISNUMBER(FIND("phytotoxic",C1562)),ISNUMBER(FIND("acute toxicity",C1562)),ISNUMBER(FIND("MTT",C1562)),ISNUMBER(FIND("survival",C1562)),ISNUMBER(FIND("prolifer",C1562)),ISNUMBER(FIND("apoptosis",C1562)),ISNUMBER(FIND("neurotoxic",C1562)),ISNUMBER(FIND("  lysis ",C1562)),ISNUMBER(FIND("necrosis",C1562)),ISNUMBER(FIND("cellular death",C1562))*3,ISNUMBER(FIND("LDH",C1562)),ISNUMBER(FIND("Acute toxicity",C1562)))</f>
        <v>1</v>
      </c>
      <c r="G1562" t="b">
        <f>OR(ISNUMBER(FIND("genotoxic",C1562)),ISNUMBER(FIND("genotoxicity",C1562)),ISNUMBER(FIND("DNA damage",C1562)),ISNUMBER(FIND("DNA",C1562)),ISNUMBER(FIND("RNA",C1562)),ISNUMBER(FIND("mesothelioma",C1562)),ISNUMBER(FIND("carcino",C1562)),ISNUMBER(FIND("mutagen",C1562)),ISNUMBER(FIND("genetic",C1562)))</f>
        <v>0</v>
      </c>
      <c r="H1562" t="b">
        <f>OR(ISNUMBER(FIND("inflammatory",C1562)),ISNUMBER(FIND("inflamm",C1562)))</f>
        <v>0</v>
      </c>
      <c r="I1562" t="b">
        <f>OR(ISNUMBER(FIND("immune",C1562)),ISNUMBER(FIND("immunological",C1562)),ISNUMBER(FIND("interleuk",C1562)),ISNUMBER(FIND("platelet activation",C1562)),ISNUMBER(FIND("monocyte",C1562)),ISNUMBER(FIND("leukocyte",C1562)),ISNUMBER(FIND("cytokine",C1562)),ISNUMBER(FIND("CD4",C1562)),ISNUMBER(FIND("CD8",C1562)),ISNUMBER(FIND("T-cell",C1562)))</f>
        <v>0</v>
      </c>
      <c r="J1562" t="b">
        <f>OR(ISNUMBER(FIND("reactive oxygen",C1562)),ISNUMBER(FIND("ROS",C1562)),ISNUMBER(FIND("free radical",C1562)),ISNUMBER(FIND("oxidative stress",C1562)),ISNUMBER(FIND("peroxid",C1562)),ISNUMBER(FIND("oxidative",C1562)),ISNUMBER(FIND("antioxid",C1562)))</f>
        <v>0</v>
      </c>
      <c r="K1562" t="b">
        <f>OR(ISNUMBER(FIND("autophag",C1562)))</f>
        <v>0</v>
      </c>
      <c r="L1562" t="b">
        <f>OR(ISNUMBER(FIND("morpholog",C1562)))</f>
        <v>0</v>
      </c>
      <c r="M1562" t="b">
        <f>OR(ISNUMBER(FIND("fibrosis",C1562)),ISNUMBER(FIND("Fibrosis",C1562)),ISNUMBER(FIND("fibrot",C1562)))</f>
        <v>0</v>
      </c>
      <c r="N1562" t="b">
        <f>OR(ISNUMBER(FIND("offspring",C1562)),ISNUMBER(FIND("Parental",C1562)),ISNUMBER(FIND("parental",C1562)),ISNUMBER(FIND("germline",C1562)),ISNUMBER(FIND("reproduc",C1562)),ISNUMBER(FIND("embryo",C1562)))</f>
        <v>0</v>
      </c>
      <c r="O1562" t="b">
        <f>OR(ISNUMBER(FIND("metabol",C1562)),ISNUMBER(FIND("Metabol",C1562)),ISNUMBER(FIND("digest",C1562)),ISNUMBER(FIND("mitochon",C1562)))</f>
        <v>0</v>
      </c>
      <c r="P1562" t="b">
        <f>OR(ISNUMBER(FIND("ecotox",C1562)),ISNUMBER(FIND("Ecotox",B1562)),ISNUMBER(FIND("ecotox",B1562)),ISNUMBER(FIND("Ecotox",C1562)))</f>
        <v>0</v>
      </c>
      <c r="Q1562" t="b">
        <f>OR(ISNUMBER(FIND("Bioaccum",C1562)),ISNUMBER(FIND("bioaccum",C1562)),ISNUMBER(FIND("accum",C1562)))</f>
        <v>0</v>
      </c>
      <c r="R1562" t="b">
        <f>OR(ISNUMBER(FIND("Occupation",C1562)),ISNUMBER(FIND("occupation",C1562)),ISNUMBER(FIND("worker",C1562)),ISNUMBER(FIND("workforce",C1562)))</f>
        <v>0</v>
      </c>
      <c r="S1562" t="b">
        <f>NOT(OR(F1562,G1562,H1562,I1562,J1562,K1562,L1562,M1562,N1562,O1562,P1562,Q1562,R1562))</f>
        <v>0</v>
      </c>
      <c r="U1562" t="b">
        <f>OR(Table1[[#This Row],[Inflammation]],Table1[[#This Row],[Immune]])</f>
        <v>0</v>
      </c>
      <c r="V1562" t="str">
        <f>IF(OR(Table1[[#This Row],[Rodents]],Table1[[#This Row],[Human]],Table1[[#This Row],[Pig]]),OR(ISNUMBER(FIND("intratrach",C1562)),ISNUMBER(FIND("nasal ",C1562)),ISNUMBER(FIND("instill",C1562))),"NA")</f>
        <v>NA</v>
      </c>
      <c r="W1562" t="str">
        <f>IF(OR(Table1[[#This Row],[Rodents]],Table1[[#This Row],[Human]],Table1[[#This Row],[Pig]]),OR(ISNUMBER(FIND("dermal",C1562)),ISNUMBER(FIND("skin ",C1562))),"NA")</f>
        <v>NA</v>
      </c>
      <c r="X1562" t="str">
        <f>IF(OR(Table1[[#This Row],[Rodents]],Table1[[#This Row],[Human]],Table1[[#This Row],[Pig]]),OR(ISNUMBER(FIND("injected",C1562)),ISNUMBER(FIND("periton",C1562)),ISNUMBER(FIND("intrascrot",C1562))),"NA")</f>
        <v>NA</v>
      </c>
      <c r="Y1562" t="str">
        <f>IF(OR(Table1[[#This Row],[Rodents]],Table1[[#This Row],[Human]],Table1[[#This Row],[Pig]]),NOT(OR(Table1[[#This Row],[Inhaled/Intratracheal/intranasal]],Table1[[#This Row],[Dermal]],Table1[[#This Row],[Injected]])),"NA")</f>
        <v>NA</v>
      </c>
      <c r="AA1562" t="b">
        <f>OR(ISNUMBER(FIND("fish ",C1562)),ISNUMBER(FIND("Fish ",C1562)),ISNUMBER(FIND("aquatic",C1562)),ISNUMBER(FIND("daphnids",C1562)),ISNUMBER(FIND("Carcinus maenas",C1562)),ISNUMBER(FIND("Daphnia",C1562)),ISNUMBER(FIND("Ruditapes philippinarum",C1562)),ISNUMBER(FIND("daphnia",C1562)),ISNUMBER(FIND("marine",C1562)),ISNUMBER(FIND("mussel",C1562)),ISNUMBER(FIND("algae",C1562)),ISNUMBER(FIND("Donax faba",C1562)),ISNUMBER(FIND("estuarine",C1562)),ISNUMBER(FIND("snail",C1562)),ISNUMBER(FIND("Prorocentrum donghaiense",C1562)) )</f>
        <v>0</v>
      </c>
      <c r="AB1562" t="b">
        <f>OR(ISNUMBER(FIND(" rat ",C1562)),ISNUMBER(FIND(" rats ",C1562)),ISNUMBER(FIND(" Rats ",C1562)),ISNUMBER(FIND(" Rat ",C1562)),ISNUMBER(FIND(" rat.",C1562)),ISNUMBER(FIND(" rats.",C1562)),ISNUMBER(FIND("mouse",C1562)),ISNUMBER(FIND("mice",C1562)), ISNUMBER(FIND(" Mice",C1562)))</f>
        <v>0</v>
      </c>
      <c r="AC1562" t="b">
        <f>OR(ISNUMBER(FIND(" cell ",C1562)),ISNUMBER(FIND("fibroblast",C1562)),ISNUMBER(FIND("macrophage",C1562)),ISNUMBER(FIND("epithelial",C1562)),ISNUMBER(FIND("endothelial",C1562)),ISNUMBER(FIND("neuron",C1562)),ISNUMBER(FIND(" cells ",C1562)),ISNUMBER(FIND("RBC",C1562)),ISNUMBER(FIND("mitochond",C1562)),ISNUMBER(FIND("adipocyte",C1562)),ISNUMBER(FIND("osteo",C1562)),ISNUMBER(FIND("keratin",C1562)),ISNUMBER(FIND(" cell's ",C1562)),ISNUMBER(FIND("eukary",C1562)),ISNUMBER(FIND("sperm",C1562)))</f>
        <v>1</v>
      </c>
      <c r="AD1562" t="b">
        <f>OR(ISNUMBER(FIND("human",B1562)),ISNUMBER(FIND("workers",B1562)),ISNUMBER(FIND("workforces",B1562)),ISNUMBER(FIND("occupational",B1562)),ISNUMBER(FIND("Case report",B1562)),ISNUMBER(FIND("Workplaces",B1562)),ISNUMBER(FIND("worker",B1562)))</f>
        <v>0</v>
      </c>
      <c r="AE1562" t="b">
        <f>OR(ISNUMBER(FIND(" plant ",C1562)),ISNUMBER(FIND("Plant ",C1562)),ISNUMBER(FIND("tomato",C1562)),ISNUMBER(FIND("plants",C1562)),ISNUMBER(FIND("Plants",C1562)),ISNUMBER(FIND("algae",C1562)),ISNUMBER(FIND("lettuce",C1562)),ISNUMBER(FIND("green gram sprouts ",C1562)),ISNUMBER(FIND("Cucurbita pepo",C1562)),ISNUMBER(FIND("bean ",C1562)),ISNUMBER(FIND("chloroplast",C1562)),ISNUMBER(FIND("chlorophyll",C1562)),ISNUMBER(FIND("seedling",C1562)),ISNUMBER(FIND("canola",C1562)),ISNUMBER(FIND("shoot",C1562)),ISNUMBER(FIND("photosynthes",C1562)),ISNUMBER(FIND(" leaves ",C1562)),,ISNUMBER(FIND("agriculture",C1562)),ISNUMBER(FIND(" crops ",C1562)))</f>
        <v>0</v>
      </c>
      <c r="AF1562" t="b">
        <f>OR(ISNUMBER(FIND("bacteria",C1562)),ISNUMBER(FIND("Bacteria",C1562)),ISNUMBER(FIND("Bacterium",C1562)),ISNUMBER(FIND("bacterium",C1562)),ISNUMBER(FIND(" coli ",C1562)))</f>
        <v>0</v>
      </c>
      <c r="AG1562" t="b">
        <f>OR(ISNUMBER(FIND("fungi",C1562)),ISNUMBER(FIND("Fungi",C1562)),ISNUMBER(FIND("fungus",C1562)),ISNUMBER(FIND("Fungus",C1562)),ISNUMBER(FIND("mushroom",C1562)),ISNUMBER(FIND("Mushroom",C1562)),ISNUMBER(FIND(" mold ",C1562)))</f>
        <v>0</v>
      </c>
      <c r="AH1562" t="b">
        <f>OR(ISNUMBER(FIND("Pig ",C1562)),ISNUMBER(FIND("pig ",C1562)),ISNUMBER(FIND("Pigs ",C1562)),ISNUMBER(FIND("pigs ",C1562)))</f>
        <v>0</v>
      </c>
      <c r="AI1562" t="b">
        <f>OR(ISNUMBER(FIND(" C. elegans",C1562)),ISNUMBER(FIND("Caenorhabditis elegans",C1562)),ISNUMBER(FIND("earthworms",C1562)),ISNUMBER(FIND(" Ficopomatus enigmaticus",C1562)),ISNUMBER(FIND("larva",C1562)),ISNUMBER(FIND("Lumbriculus variegatus",C1562)),ISNUMBER(FIND("nematode",C1562)))</f>
        <v>0</v>
      </c>
      <c r="AJ1562" t="b">
        <f>NOT(OR(AA1562,AB1562,AC1562,AD1562,AE1562,AF1562,AG1562,AH1562,AI1562))</f>
        <v>0</v>
      </c>
      <c r="AL1562" t="b">
        <f>OR(AA1562,AB1562,AD1562,AE1562,AF1562,AG1562,AH1562,AI1562)</f>
        <v>0</v>
      </c>
      <c r="AM1562" t="b">
        <f>IF(Table1[[#This Row],[In vivo?]],IF(Table1[[#This Row],[Cell]],FALSE,TRUE),FALSE)</f>
        <v>0</v>
      </c>
      <c r="AN1562" t="b">
        <f>AND(AC1562,AL1562)</f>
        <v>0</v>
      </c>
      <c r="AO1562" t="b">
        <f>IF(Table1[[#This Row],[Cell]],IF(Table1[[#This Row],[In vivo?]],FALSE,TRUE),FALSE)</f>
        <v>1</v>
      </c>
      <c r="AP1562" t="b">
        <f>NOT(OR(Table1[[#This Row],[In vivo?]],Table1[[#This Row],[Only in Cell]]))</f>
        <v>0</v>
      </c>
      <c r="AQ1562" t="str">
        <f>IF(OR(Table1[[#This Row],[Rodents]],Table1[[#This Row],[Human]],Table1[[#This Row],[Pig]]),OR(ISNUMBER(FIND("pulmonary",C1562)),ISNUMBER(FIND("lung",C1562))),"NA")</f>
        <v>NA</v>
      </c>
      <c r="AR1562" t="str">
        <f>IF(OR(Table1[[#This Row],[Rodents]],Table1[[#This Row],[Human]],Table1[[#This Row],[Pig]]),OR(ISNUMBER(FIND("skin",C1562)),ISNUMBER(FIND("dermal",C1562))),"NA")</f>
        <v>NA</v>
      </c>
      <c r="AS1562" t="str">
        <f>IF(OR(Table1[[#This Row],[Rodents]],Table1[[#This Row],[Human]],Table1[[#This Row],[Pig]]),OR(ISNUMBER(FIND("liver",C1562)),ISNUMBER(FIND("hepat",C1562))),"NA")</f>
        <v>NA</v>
      </c>
      <c r="AT1562" t="str">
        <f>IF(OR(Table1[[#This Row],[Rodents]],Table1[[#This Row],[Human]],Table1[[#This Row],[Pig]]),OR(ISNUMBER(FIND("kidney",C1562)),ISNUMBER(FIND("neph",C1562))),"NA")</f>
        <v>NA</v>
      </c>
      <c r="AU1562" t="str">
        <f>IF(OR(Table1[[#This Row],[Rodents]],Table1[[#This Row],[Human]],Table1[[#This Row],[Pig]]),OR(ISNUMBER(FIND("brain",C1562)),ISNUMBER(FIND("neur",C1562)),ISNUMBER(FIND("nerv",C1562))),"NA")</f>
        <v>NA</v>
      </c>
      <c r="AV1562" t="str">
        <f>IF(OR(Table1[[#This Row],[Rodents]],Table1[[#This Row],[Human]],Table1[[#This Row],[Pig]]),OR(ISNUMBER(FIND("heart",C1562)),ISNUMBER(FIND("cardi",C1562))),"NA")</f>
        <v>NA</v>
      </c>
      <c r="AW1562" t="str">
        <f>IF(OR(Table1[[#This Row],[Rodents]],Table1[[#This Row],[Human]],Table1[[#This Row],[Pig]]),OR(ISNUMBER(FIND("gastro",C1562)),ISNUMBER(FIND("intesti",C1562)),ISNUMBER(FIND("stomach",C1562))),"NA")</f>
        <v>NA</v>
      </c>
      <c r="AX1562" t="str">
        <f>IF(OR(Table1[[#This Row],[Rodents]],Table1[[#This Row],[Human]],Table1[[#This Row],[Pig]]),NOT(OR(AQ1562,AR1562,AS1562,AT1562,AU1562,AV1562,AW1562)),"NA")</f>
        <v>NA</v>
      </c>
      <c r="AY1562" t="b">
        <f>OR(ISNUMBER(FIND("SWCNT",C1562)),ISNUMBER(FIND("SWNT",C1562)),ISNUMBER(FIND("single-wall",C1562)),ISNUMBER(FIND("single wall",C1562)),ISNUMBER(FIND("Single wall",C1562)),ISNUMBER(FIND("Single-wall",C1562)),ISNUMBER(FIND("SWCNT",B1562)),ISNUMBER(FIND("SWNT",B1562)),ISNUMBER(FIND("single-wall",B1562)),ISNUMBER(FIND("single wall",B1562)),ISNUMBER(FIND("Single-wall",B1562)),ISNUMBER(FIND("Single wall",B1562)))</f>
        <v>0</v>
      </c>
      <c r="AZ1562" t="b">
        <f>OR(ISNUMBER(FIND("MWCNT",C1562)),ISNUMBER(FIND("MWNT",C1562)),ISNUMBER(FIND("multi-wall",C1562)),ISNUMBER(FIND("multi wall",C1562)),ISNUMBER(FIND("multiwall",C1562)),ISNUMBER(FIND("Multi-wall",C1562)),ISNUMBER(FIND("Multi wall",C1562)),ISNUMBER(FIND("Multiwall",C1562)),ISNUMBER(FIND("MWCNT",B1562)),ISNUMBER(FIND("MWNT",B1562)),ISNUMBER(FIND("multi-wall",B1562)),ISNUMBER(FIND("multi wall",B1562)),ISNUMBER(FIND("multiwall",B1562)),ISNUMBER(FIND("Multi-wall",B1562)),ISNUMBER(FIND("Multi wall",B1562)),ISNUMBER(FIND("Multiwall",B1562)),ISNUMBER(FIND("Double-wall",B1562)),ISNUMBER(FIND("Double wall",B1562)),ISNUMBER(FIND("Doublewall",B1562)),ISNUMBER(FIND("double-wall",B1562)),ISNUMBER(FIND("double wall",B1562)),ISNUMBER(FIND("doublewall",B1562)))</f>
        <v>1</v>
      </c>
      <c r="BA1562" t="b">
        <f>AND(Table1[[#This Row],[SWCNT]],Table1[[#This Row],[MWCNT]])</f>
        <v>0</v>
      </c>
      <c r="BB1562" t="b">
        <f>IF(Table1[[#This Row],[SWCNT]]=TRUE,FALSE,IF(Table1[[#This Row],[MWCNT]]=TRUE,FALSE,TRUE))</f>
        <v>0</v>
      </c>
      <c r="BC1562" s="18"/>
    </row>
    <row r="1563" spans="1:55" ht="185">
      <c r="A1563" t="s">
        <v>3358</v>
      </c>
      <c r="B1563" s="2" t="s">
        <v>3362</v>
      </c>
      <c r="C1563" s="16" t="s">
        <v>3366</v>
      </c>
      <c r="D1563" s="17" t="s">
        <v>3368</v>
      </c>
      <c r="E1563" s="2">
        <v>2014</v>
      </c>
      <c r="F1563" t="b">
        <f>OR(ISNUMBER(FIND("cytotoxic",C1563)),ISNUMBER(FIND("Cytotoxic",C1563)),ISNUMBER(FIND("cellular toxicity",C1563)),ISNUMBER(FIND("cell death",C1563)),ISNUMBER(FIND("viable",C1563)),ISNUMBER(FIND("phytotoxic",C1563)),ISNUMBER(FIND("acute toxicity",C1563)),ISNUMBER(FIND("MTT",C1563)),ISNUMBER(FIND("survival",C1563)),ISNUMBER(FIND("prolifer",C1563)),ISNUMBER(FIND("apoptosis",C1563)),ISNUMBER(FIND("neurotoxic",C1563)),ISNUMBER(FIND("  lysis ",C1563)),ISNUMBER(FIND("necrosis",C1563)),ISNUMBER(FIND("cellular death",C1563))*3,ISNUMBER(FIND("LDH",C1563)),ISNUMBER(FIND("Acute toxicity",C1563)))</f>
        <v>1</v>
      </c>
      <c r="G1563" t="b">
        <f>OR(ISNUMBER(FIND("genotoxic",C1563)),ISNUMBER(FIND("genotoxicity",C1563)),ISNUMBER(FIND("DNA damage",C1563)),ISNUMBER(FIND("DNA",C1563)),ISNUMBER(FIND("RNA",C1563)),ISNUMBER(FIND("mesothelioma",C1563)),ISNUMBER(FIND("carcino",C1563)),ISNUMBER(FIND("mutagen",C1563)),ISNUMBER(FIND("genetic",C1563)))</f>
        <v>0</v>
      </c>
      <c r="H1563" t="b">
        <f>OR(ISNUMBER(FIND("inflammatory",C1563)),ISNUMBER(FIND("inflamm",C1563)))</f>
        <v>0</v>
      </c>
      <c r="I1563" t="b">
        <f>OR(ISNUMBER(FIND("immune",C1563)),ISNUMBER(FIND("immunological",C1563)),ISNUMBER(FIND("interleuk",C1563)),ISNUMBER(FIND("platelet activation",C1563)),ISNUMBER(FIND("monocyte",C1563)),ISNUMBER(FIND("leukocyte",C1563)),ISNUMBER(FIND("cytokine",C1563)),ISNUMBER(FIND("CD4",C1563)),ISNUMBER(FIND("CD8",C1563)),ISNUMBER(FIND("T-cell",C1563)))</f>
        <v>0</v>
      </c>
      <c r="J1563" t="b">
        <f>OR(ISNUMBER(FIND("reactive oxygen",C1563)),ISNUMBER(FIND("ROS",C1563)),ISNUMBER(FIND("free radical",C1563)),ISNUMBER(FIND("oxidative stress",C1563)),ISNUMBER(FIND("peroxid",C1563)),ISNUMBER(FIND("oxidative",C1563)),ISNUMBER(FIND("antioxid",C1563)))</f>
        <v>0</v>
      </c>
      <c r="K1563" t="b">
        <f>OR(ISNUMBER(FIND("autophag",C1563)))</f>
        <v>0</v>
      </c>
      <c r="L1563" t="b">
        <f>OR(ISNUMBER(FIND("morpholog",C1563)))</f>
        <v>1</v>
      </c>
      <c r="M1563" t="b">
        <f>OR(ISNUMBER(FIND("fibrosis",C1563)),ISNUMBER(FIND("Fibrosis",C1563)),ISNUMBER(FIND("fibrot",C1563)))</f>
        <v>0</v>
      </c>
      <c r="N1563" t="b">
        <f>OR(ISNUMBER(FIND("offspring",C1563)),ISNUMBER(FIND("Parental",C1563)),ISNUMBER(FIND("parental",C1563)),ISNUMBER(FIND("germline",C1563)),ISNUMBER(FIND("reproduc",C1563)),ISNUMBER(FIND("embryo",C1563)))</f>
        <v>0</v>
      </c>
      <c r="O1563" t="b">
        <f>OR(ISNUMBER(FIND("metabol",C1563)),ISNUMBER(FIND("Metabol",C1563)),ISNUMBER(FIND("digest",C1563)),ISNUMBER(FIND("mitochon",C1563)))</f>
        <v>0</v>
      </c>
      <c r="P1563" t="b">
        <f>OR(ISNUMBER(FIND("ecotox",C1563)),ISNUMBER(FIND("Ecotox",B1563)),ISNUMBER(FIND("ecotox",B1563)),ISNUMBER(FIND("Ecotox",C1563)))</f>
        <v>0</v>
      </c>
      <c r="Q1563" t="b">
        <f>OR(ISNUMBER(FIND("Bioaccum",C1563)),ISNUMBER(FIND("bioaccum",C1563)),ISNUMBER(FIND("accum",C1563)))</f>
        <v>0</v>
      </c>
      <c r="R1563" t="b">
        <f>OR(ISNUMBER(FIND("Occupation",C1563)),ISNUMBER(FIND("occupation",C1563)),ISNUMBER(FIND("worker",C1563)),ISNUMBER(FIND("workforce",C1563)))</f>
        <v>0</v>
      </c>
      <c r="S1563" t="b">
        <f>NOT(OR(F1563,G1563,H1563,I1563,J1563,K1563,L1563,M1563,N1563,O1563,P1563,Q1563,R1563))</f>
        <v>0</v>
      </c>
      <c r="U1563" t="b">
        <f>OR(Table1[[#This Row],[Inflammation]],Table1[[#This Row],[Immune]])</f>
        <v>0</v>
      </c>
      <c r="V1563" t="str">
        <f>IF(OR(Table1[[#This Row],[Rodents]],Table1[[#This Row],[Human]],Table1[[#This Row],[Pig]]),OR(ISNUMBER(FIND("intratrach",C1563)),ISNUMBER(FIND("nasal ",C1563)),ISNUMBER(FIND("instill",C1563))),"NA")</f>
        <v>NA</v>
      </c>
      <c r="W1563" t="str">
        <f>IF(OR(Table1[[#This Row],[Rodents]],Table1[[#This Row],[Human]],Table1[[#This Row],[Pig]]),OR(ISNUMBER(FIND("dermal",C1563)),ISNUMBER(FIND("skin ",C1563))),"NA")</f>
        <v>NA</v>
      </c>
      <c r="X1563" t="str">
        <f>IF(OR(Table1[[#This Row],[Rodents]],Table1[[#This Row],[Human]],Table1[[#This Row],[Pig]]),OR(ISNUMBER(FIND("injected",C1563)),ISNUMBER(FIND("periton",C1563)),ISNUMBER(FIND("intrascrot",C1563))),"NA")</f>
        <v>NA</v>
      </c>
      <c r="Y1563" t="str">
        <f>IF(OR(Table1[[#This Row],[Rodents]],Table1[[#This Row],[Human]],Table1[[#This Row],[Pig]]),NOT(OR(Table1[[#This Row],[Inhaled/Intratracheal/intranasal]],Table1[[#This Row],[Dermal]],Table1[[#This Row],[Injected]])),"NA")</f>
        <v>NA</v>
      </c>
      <c r="AA1563" t="b">
        <f>OR(ISNUMBER(FIND("fish ",C1563)),ISNUMBER(FIND("Fish ",C1563)),ISNUMBER(FIND("aquatic",C1563)),ISNUMBER(FIND("daphnids",C1563)),ISNUMBER(FIND("Carcinus maenas",C1563)),ISNUMBER(FIND("Daphnia",C1563)),ISNUMBER(FIND("Ruditapes philippinarum",C1563)),ISNUMBER(FIND("daphnia",C1563)),ISNUMBER(FIND("marine",C1563)),ISNUMBER(FIND("mussel",C1563)),ISNUMBER(FIND("algae",C1563)),ISNUMBER(FIND("Donax faba",C1563)),ISNUMBER(FIND("estuarine",C1563)),ISNUMBER(FIND("snail",C1563)),ISNUMBER(FIND("Prorocentrum donghaiense",C1563)) )</f>
        <v>0</v>
      </c>
      <c r="AB1563" t="b">
        <f>OR(ISNUMBER(FIND(" rat ",C1563)),ISNUMBER(FIND(" rats ",C1563)),ISNUMBER(FIND(" Rats ",C1563)),ISNUMBER(FIND(" Rat ",C1563)),ISNUMBER(FIND(" rat.",C1563)),ISNUMBER(FIND(" rats.",C1563)),ISNUMBER(FIND("mouse",C1563)),ISNUMBER(FIND("mice",C1563)), ISNUMBER(FIND(" Mice",C1563)))</f>
        <v>0</v>
      </c>
      <c r="AC1563" t="b">
        <f>OR(ISNUMBER(FIND(" cell ",C1563)),ISNUMBER(FIND("fibroblast",C1563)),ISNUMBER(FIND("macrophage",C1563)),ISNUMBER(FIND("epithelial",C1563)),ISNUMBER(FIND("endothelial",C1563)),ISNUMBER(FIND("neuron",C1563)),ISNUMBER(FIND(" cells ",C1563)),ISNUMBER(FIND("RBC",C1563)),ISNUMBER(FIND("mitochond",C1563)),ISNUMBER(FIND("adipocyte",C1563)),ISNUMBER(FIND("osteo",C1563)),ISNUMBER(FIND("keratin",C1563)),ISNUMBER(FIND(" cell's ",C1563)),ISNUMBER(FIND("eukary",C1563)),ISNUMBER(FIND("sperm",C1563)))</f>
        <v>0</v>
      </c>
      <c r="AD1563" t="b">
        <f>OR(ISNUMBER(FIND("human",B1563)),ISNUMBER(FIND("workers",B1563)),ISNUMBER(FIND("workforces",B1563)),ISNUMBER(FIND("occupational",B1563)),ISNUMBER(FIND("Case report",B1563)),ISNUMBER(FIND("Workplaces",B1563)),ISNUMBER(FIND("worker",B1563)))</f>
        <v>0</v>
      </c>
      <c r="AE1563" t="b">
        <f>OR(ISNUMBER(FIND(" plant ",C1563)),ISNUMBER(FIND("Plant ",C1563)),ISNUMBER(FIND("tomato",C1563)),ISNUMBER(FIND("plants",C1563)),ISNUMBER(FIND("Plants",C1563)),ISNUMBER(FIND("algae",C1563)),ISNUMBER(FIND("lettuce",C1563)),ISNUMBER(FIND("green gram sprouts ",C1563)),ISNUMBER(FIND("Cucurbita pepo",C1563)),ISNUMBER(FIND("bean ",C1563)),ISNUMBER(FIND("chloroplast",C1563)),ISNUMBER(FIND("chlorophyll",C1563)),ISNUMBER(FIND("seedling",C1563)),ISNUMBER(FIND("canola",C1563)),ISNUMBER(FIND("shoot",C1563)),ISNUMBER(FIND("photosynthes",C1563)),ISNUMBER(FIND(" leaves ",C1563)),,ISNUMBER(FIND("agriculture",C1563)),ISNUMBER(FIND(" crops ",C1563)))</f>
        <v>0</v>
      </c>
      <c r="AF1563" t="b">
        <f>OR(ISNUMBER(FIND("bacteria",C1563)),ISNUMBER(FIND("Bacteria",C1563)),ISNUMBER(FIND("Bacterium",C1563)),ISNUMBER(FIND("bacterium",C1563)),ISNUMBER(FIND(" coli ",C1563)))</f>
        <v>0</v>
      </c>
      <c r="AG1563" t="b">
        <f>OR(ISNUMBER(FIND("fungi",C1563)),ISNUMBER(FIND("Fungi",C1563)),ISNUMBER(FIND("fungus",C1563)),ISNUMBER(FIND("Fungus",C1563)),ISNUMBER(FIND("mushroom",C1563)),ISNUMBER(FIND("Mushroom",C1563)),ISNUMBER(FIND(" mold ",C1563)))</f>
        <v>0</v>
      </c>
      <c r="AH1563" t="b">
        <f>OR(ISNUMBER(FIND("Pig ",C1563)),ISNUMBER(FIND("pig ",C1563)),ISNUMBER(FIND("Pigs ",C1563)),ISNUMBER(FIND("pigs ",C1563)))</f>
        <v>0</v>
      </c>
      <c r="AI1563" t="b">
        <f>OR(ISNUMBER(FIND(" C. elegans",C1563)),ISNUMBER(FIND("Caenorhabditis elegans",C1563)),ISNUMBER(FIND("earthworms",C1563)),ISNUMBER(FIND(" Ficopomatus enigmaticus",C1563)),ISNUMBER(FIND("larva",C1563)),ISNUMBER(FIND("Lumbriculus variegatus",C1563)),ISNUMBER(FIND("nematode",C1563)))</f>
        <v>0</v>
      </c>
      <c r="AJ1563" t="b">
        <f>NOT(OR(AA1563,AB1563,AC1563,AD1563,AE1563,AF1563,AG1563,AH1563,AI1563))</f>
        <v>1</v>
      </c>
      <c r="AL1563" t="b">
        <f>OR(AA1563,AB1563,AD1563,AE1563,AF1563,AG1563,AH1563,AI1563)</f>
        <v>0</v>
      </c>
      <c r="AM1563" t="b">
        <f>IF(Table1[[#This Row],[In vivo?]],IF(Table1[[#This Row],[Cell]],FALSE,TRUE),FALSE)</f>
        <v>0</v>
      </c>
      <c r="AN1563" t="b">
        <f>AND(AC1563,AL1563)</f>
        <v>0</v>
      </c>
      <c r="AO1563" t="b">
        <f>IF(Table1[[#This Row],[Cell]],IF(Table1[[#This Row],[In vivo?]],FALSE,TRUE),FALSE)</f>
        <v>0</v>
      </c>
      <c r="AP1563" t="b">
        <f>NOT(OR(Table1[[#This Row],[In vivo?]],Table1[[#This Row],[Only in Cell]]))</f>
        <v>1</v>
      </c>
      <c r="AQ1563" t="str">
        <f>IF(OR(Table1[[#This Row],[Rodents]],Table1[[#This Row],[Human]],Table1[[#This Row],[Pig]]),OR(ISNUMBER(FIND("pulmonary",C1563)),ISNUMBER(FIND("lung",C1563))),"NA")</f>
        <v>NA</v>
      </c>
      <c r="AR1563" t="str">
        <f>IF(OR(Table1[[#This Row],[Rodents]],Table1[[#This Row],[Human]],Table1[[#This Row],[Pig]]),OR(ISNUMBER(FIND("skin",C1563)),ISNUMBER(FIND("dermal",C1563))),"NA")</f>
        <v>NA</v>
      </c>
      <c r="AS1563" t="str">
        <f>IF(OR(Table1[[#This Row],[Rodents]],Table1[[#This Row],[Human]],Table1[[#This Row],[Pig]]),OR(ISNUMBER(FIND("liver",C1563)),ISNUMBER(FIND("hepat",C1563))),"NA")</f>
        <v>NA</v>
      </c>
      <c r="AT1563" t="str">
        <f>IF(OR(Table1[[#This Row],[Rodents]],Table1[[#This Row],[Human]],Table1[[#This Row],[Pig]]),OR(ISNUMBER(FIND("kidney",C1563)),ISNUMBER(FIND("neph",C1563))),"NA")</f>
        <v>NA</v>
      </c>
      <c r="AU1563" t="str">
        <f>IF(OR(Table1[[#This Row],[Rodents]],Table1[[#This Row],[Human]],Table1[[#This Row],[Pig]]),OR(ISNUMBER(FIND("brain",C1563)),ISNUMBER(FIND("neur",C1563)),ISNUMBER(FIND("nerv",C1563))),"NA")</f>
        <v>NA</v>
      </c>
      <c r="AV1563" t="str">
        <f>IF(OR(Table1[[#This Row],[Rodents]],Table1[[#This Row],[Human]],Table1[[#This Row],[Pig]]),OR(ISNUMBER(FIND("heart",C1563)),ISNUMBER(FIND("cardi",C1563))),"NA")</f>
        <v>NA</v>
      </c>
      <c r="AW1563" t="str">
        <f>IF(OR(Table1[[#This Row],[Rodents]],Table1[[#This Row],[Human]],Table1[[#This Row],[Pig]]),OR(ISNUMBER(FIND("gastro",C1563)),ISNUMBER(FIND("intesti",C1563)),ISNUMBER(FIND("stomach",C1563))),"NA")</f>
        <v>NA</v>
      </c>
      <c r="AX1563" t="str">
        <f>IF(OR(Table1[[#This Row],[Rodents]],Table1[[#This Row],[Human]],Table1[[#This Row],[Pig]]),NOT(OR(AQ1563,AR1563,AS1563,AT1563,AU1563,AV1563,AW1563)),"NA")</f>
        <v>NA</v>
      </c>
      <c r="AY1563" t="b">
        <f>OR(ISNUMBER(FIND("SWCNT",C1563)),ISNUMBER(FIND("SWNT",C1563)),ISNUMBER(FIND("single-wall",C1563)),ISNUMBER(FIND("single wall",C1563)),ISNUMBER(FIND("Single wall",C1563)),ISNUMBER(FIND("Single-wall",C1563)),ISNUMBER(FIND("SWCNT",B1563)),ISNUMBER(FIND("SWNT",B1563)),ISNUMBER(FIND("single-wall",B1563)),ISNUMBER(FIND("single wall",B1563)),ISNUMBER(FIND("Single-wall",B1563)),ISNUMBER(FIND("Single wall",B1563)))</f>
        <v>1</v>
      </c>
      <c r="AZ1563" t="b">
        <f>OR(ISNUMBER(FIND("MWCNT",C1563)),ISNUMBER(FIND("MWNT",C1563)),ISNUMBER(FIND("multi-wall",C1563)),ISNUMBER(FIND("multi wall",C1563)),ISNUMBER(FIND("multiwall",C1563)),ISNUMBER(FIND("Multi-wall",C1563)),ISNUMBER(FIND("Multi wall",C1563)),ISNUMBER(FIND("Multiwall",C1563)),ISNUMBER(FIND("MWCNT",B1563)),ISNUMBER(FIND("MWNT",B1563)),ISNUMBER(FIND("multi-wall",B1563)),ISNUMBER(FIND("multi wall",B1563)),ISNUMBER(FIND("multiwall",B1563)),ISNUMBER(FIND("Multi-wall",B1563)),ISNUMBER(FIND("Multi wall",B1563)),ISNUMBER(FIND("Multiwall",B1563)),ISNUMBER(FIND("Double-wall",B1563)),ISNUMBER(FIND("Double wall",B1563)),ISNUMBER(FIND("Doublewall",B1563)),ISNUMBER(FIND("double-wall",B1563)),ISNUMBER(FIND("double wall",B1563)),ISNUMBER(FIND("doublewall",B1563)))</f>
        <v>0</v>
      </c>
      <c r="BA1563" t="b">
        <f>AND(Table1[[#This Row],[SWCNT]],Table1[[#This Row],[MWCNT]])</f>
        <v>0</v>
      </c>
      <c r="BB1563" t="b">
        <f>IF(Table1[[#This Row],[SWCNT]]=TRUE,FALSE,IF(Table1[[#This Row],[MWCNT]]=TRUE,FALSE,TRUE))</f>
        <v>0</v>
      </c>
      <c r="BC1563" s="18"/>
    </row>
    <row r="1564" spans="1:55" ht="277.5">
      <c r="A1564" t="s">
        <v>3372</v>
      </c>
      <c r="B1564" s="2" t="s">
        <v>3373</v>
      </c>
      <c r="C1564" s="16" t="s">
        <v>3374</v>
      </c>
      <c r="D1564" s="17" t="s">
        <v>1840</v>
      </c>
      <c r="E1564" s="2">
        <v>2014</v>
      </c>
      <c r="F1564" t="b">
        <f>OR(ISNUMBER(FIND("cytotoxic",C1564)),ISNUMBER(FIND("Cytotoxic",C1564)),ISNUMBER(FIND("cellular toxicity",C1564)),ISNUMBER(FIND("cell death",C1564)),ISNUMBER(FIND("viable",C1564)),ISNUMBER(FIND("phytotoxic",C1564)),ISNUMBER(FIND("acute toxicity",C1564)),ISNUMBER(FIND("MTT",C1564)),ISNUMBER(FIND("survival",C1564)),ISNUMBER(FIND("prolifer",C1564)),ISNUMBER(FIND("apoptosis",C1564)),ISNUMBER(FIND("neurotoxic",C1564)),ISNUMBER(FIND("  lysis ",C1564)),ISNUMBER(FIND("necrosis",C1564)),ISNUMBER(FIND("cellular death",C1564))*3,ISNUMBER(FIND("LDH",C1564)),ISNUMBER(FIND("Acute toxicity",C1564)))</f>
        <v>0</v>
      </c>
      <c r="G1564" t="b">
        <f>OR(ISNUMBER(FIND("genotoxic",C1564)),ISNUMBER(FIND("genotoxicity",C1564)),ISNUMBER(FIND("DNA damage",C1564)),ISNUMBER(FIND("DNA",C1564)),ISNUMBER(FIND("RNA",C1564)),ISNUMBER(FIND("mesothelioma",C1564)),ISNUMBER(FIND("carcino",C1564)),ISNUMBER(FIND("mutagen",C1564)),ISNUMBER(FIND("genetic",C1564)))</f>
        <v>1</v>
      </c>
      <c r="H1564" t="b">
        <f>OR(ISNUMBER(FIND("inflammatory",C1564)),ISNUMBER(FIND("inflamm",C1564)))</f>
        <v>0</v>
      </c>
      <c r="I1564" t="b">
        <f>OR(ISNUMBER(FIND("immune",C1564)),ISNUMBER(FIND("immunological",C1564)),ISNUMBER(FIND("interleuk",C1564)),ISNUMBER(FIND("platelet activation",C1564)),ISNUMBER(FIND("monocyte",C1564)),ISNUMBER(FIND("leukocyte",C1564)),ISNUMBER(FIND("cytokine",C1564)),ISNUMBER(FIND("CD4",C1564)),ISNUMBER(FIND("CD8",C1564)),ISNUMBER(FIND("T-cell",C1564)))</f>
        <v>0</v>
      </c>
      <c r="J1564" t="b">
        <f>OR(ISNUMBER(FIND("reactive oxygen",C1564)),ISNUMBER(FIND("ROS",C1564)),ISNUMBER(FIND("free radical",C1564)),ISNUMBER(FIND("oxidative stress",C1564)),ISNUMBER(FIND("peroxid",C1564)),ISNUMBER(FIND("oxidative",C1564)),ISNUMBER(FIND("antioxid",C1564)))</f>
        <v>0</v>
      </c>
      <c r="K1564" t="b">
        <f>OR(ISNUMBER(FIND("autophag",C1564)))</f>
        <v>0</v>
      </c>
      <c r="L1564" t="b">
        <f>OR(ISNUMBER(FIND("morpholog",C1564)))</f>
        <v>0</v>
      </c>
      <c r="M1564" t="b">
        <f>OR(ISNUMBER(FIND("fibrosis",C1564)),ISNUMBER(FIND("Fibrosis",C1564)),ISNUMBER(FIND("fibrot",C1564)))</f>
        <v>0</v>
      </c>
      <c r="N1564" t="b">
        <f>OR(ISNUMBER(FIND("offspring",C1564)),ISNUMBER(FIND("Parental",C1564)),ISNUMBER(FIND("parental",C1564)),ISNUMBER(FIND("germline",C1564)),ISNUMBER(FIND("reproduc",C1564)),ISNUMBER(FIND("embryo",C1564)))</f>
        <v>0</v>
      </c>
      <c r="O1564" t="b">
        <f>OR(ISNUMBER(FIND("metabol",C1564)),ISNUMBER(FIND("Metabol",C1564)),ISNUMBER(FIND("digest",C1564)),ISNUMBER(FIND("mitochon",C1564)))</f>
        <v>0</v>
      </c>
      <c r="P1564" t="b">
        <f>OR(ISNUMBER(FIND("ecotox",C1564)),ISNUMBER(FIND("Ecotox",B1564)),ISNUMBER(FIND("ecotox",B1564)),ISNUMBER(FIND("Ecotox",C1564)))</f>
        <v>0</v>
      </c>
      <c r="Q1564" t="b">
        <f>OR(ISNUMBER(FIND("Bioaccum",C1564)),ISNUMBER(FIND("bioaccum",C1564)),ISNUMBER(FIND("accum",C1564)))</f>
        <v>0</v>
      </c>
      <c r="R1564" t="b">
        <f>OR(ISNUMBER(FIND("Occupation",C1564)),ISNUMBER(FIND("occupation",C1564)),ISNUMBER(FIND("worker",C1564)),ISNUMBER(FIND("workforce",C1564)))</f>
        <v>0</v>
      </c>
      <c r="S1564" t="b">
        <f>NOT(OR(F1564,G1564,H1564,I1564,J1564,K1564,L1564,M1564,N1564,O1564,P1564,Q1564,R1564))</f>
        <v>0</v>
      </c>
      <c r="U1564" t="b">
        <f>OR(Table1[[#This Row],[Inflammation]],Table1[[#This Row],[Immune]])</f>
        <v>0</v>
      </c>
      <c r="V1564" t="str">
        <f>IF(OR(Table1[[#This Row],[Rodents]],Table1[[#This Row],[Human]],Table1[[#This Row],[Pig]]),OR(ISNUMBER(FIND("intratrach",C1564)),ISNUMBER(FIND("nasal ",C1564)),ISNUMBER(FIND("instill",C1564))),"NA")</f>
        <v>NA</v>
      </c>
      <c r="W1564" t="str">
        <f>IF(OR(Table1[[#This Row],[Rodents]],Table1[[#This Row],[Human]],Table1[[#This Row],[Pig]]),OR(ISNUMBER(FIND("dermal",C1564)),ISNUMBER(FIND("skin ",C1564))),"NA")</f>
        <v>NA</v>
      </c>
      <c r="X1564" t="str">
        <f>IF(OR(Table1[[#This Row],[Rodents]],Table1[[#This Row],[Human]],Table1[[#This Row],[Pig]]),OR(ISNUMBER(FIND("injected",C1564)),ISNUMBER(FIND("periton",C1564)),ISNUMBER(FIND("intrascrot",C1564))),"NA")</f>
        <v>NA</v>
      </c>
      <c r="Y1564" t="str">
        <f>IF(OR(Table1[[#This Row],[Rodents]],Table1[[#This Row],[Human]],Table1[[#This Row],[Pig]]),NOT(OR(Table1[[#This Row],[Inhaled/Intratracheal/intranasal]],Table1[[#This Row],[Dermal]],Table1[[#This Row],[Injected]])),"NA")</f>
        <v>NA</v>
      </c>
      <c r="AA1564" t="b">
        <f>OR(ISNUMBER(FIND("fish ",C1564)),ISNUMBER(FIND("Fish ",C1564)),ISNUMBER(FIND("aquatic",C1564)),ISNUMBER(FIND("daphnids",C1564)),ISNUMBER(FIND("Carcinus maenas",C1564)),ISNUMBER(FIND("Daphnia",C1564)),ISNUMBER(FIND("Ruditapes philippinarum",C1564)),ISNUMBER(FIND("daphnia",C1564)),ISNUMBER(FIND("marine",C1564)),ISNUMBER(FIND("mussel",C1564)),ISNUMBER(FIND("algae",C1564)),ISNUMBER(FIND("Donax faba",C1564)),ISNUMBER(FIND("estuarine",C1564)),ISNUMBER(FIND("snail",C1564)),ISNUMBER(FIND("Prorocentrum donghaiense",C1564)) )</f>
        <v>0</v>
      </c>
      <c r="AB1564" t="b">
        <f>OR(ISNUMBER(FIND(" rat ",C1564)),ISNUMBER(FIND(" rats ",C1564)),ISNUMBER(FIND(" Rats ",C1564)),ISNUMBER(FIND(" Rat ",C1564)),ISNUMBER(FIND(" rat.",C1564)),ISNUMBER(FIND(" rats.",C1564)),ISNUMBER(FIND("mouse",C1564)),ISNUMBER(FIND("mice",C1564)), ISNUMBER(FIND(" Mice",C1564)))</f>
        <v>0</v>
      </c>
      <c r="AC1564" t="b">
        <f>OR(ISNUMBER(FIND(" cell ",C1564)),ISNUMBER(FIND("fibroblast",C1564)),ISNUMBER(FIND("macrophage",C1564)),ISNUMBER(FIND("epithelial",C1564)),ISNUMBER(FIND("endothelial",C1564)),ISNUMBER(FIND("neuron",C1564)),ISNUMBER(FIND(" cells ",C1564)),ISNUMBER(FIND("RBC",C1564)),ISNUMBER(FIND("mitochond",C1564)),ISNUMBER(FIND("adipocyte",C1564)),ISNUMBER(FIND("osteo",C1564)),ISNUMBER(FIND("keratin",C1564)),ISNUMBER(FIND(" cell's ",C1564)),ISNUMBER(FIND("eukary",C1564)),ISNUMBER(FIND("sperm",C1564)))</f>
        <v>1</v>
      </c>
      <c r="AD1564" t="b">
        <f>OR(ISNUMBER(FIND("human",B1564)),ISNUMBER(FIND("workers",B1564)),ISNUMBER(FIND("workforces",B1564)),ISNUMBER(FIND("occupational",B1564)),ISNUMBER(FIND("Case report",B1564)),ISNUMBER(FIND("Workplaces",B1564)),ISNUMBER(FIND("worker",B1564)))</f>
        <v>0</v>
      </c>
      <c r="AE1564" t="b">
        <f>OR(ISNUMBER(FIND(" plant ",C1564)),ISNUMBER(FIND("Plant ",C1564)),ISNUMBER(FIND("tomato",C1564)),ISNUMBER(FIND("plants",C1564)),ISNUMBER(FIND("Plants",C1564)),ISNUMBER(FIND("algae",C1564)),ISNUMBER(FIND("lettuce",C1564)),ISNUMBER(FIND("green gram sprouts ",C1564)),ISNUMBER(FIND("Cucurbita pepo",C1564)),ISNUMBER(FIND("bean ",C1564)),ISNUMBER(FIND("chloroplast",C1564)),ISNUMBER(FIND("chlorophyll",C1564)),ISNUMBER(FIND("seedling",C1564)),ISNUMBER(FIND("canola",C1564)),ISNUMBER(FIND("shoot",C1564)),ISNUMBER(FIND("photosynthes",C1564)),ISNUMBER(FIND(" leaves ",C1564)),,ISNUMBER(FIND("agriculture",C1564)),ISNUMBER(FIND(" crops ",C1564)))</f>
        <v>0</v>
      </c>
      <c r="AF1564" t="b">
        <f>OR(ISNUMBER(FIND("bacteria",C1564)),ISNUMBER(FIND("Bacteria",C1564)),ISNUMBER(FIND("Bacterium",C1564)),ISNUMBER(FIND("bacterium",C1564)),ISNUMBER(FIND(" coli ",C1564)))</f>
        <v>0</v>
      </c>
      <c r="AG1564" t="b">
        <f>OR(ISNUMBER(FIND("fungi",C1564)),ISNUMBER(FIND("Fungi",C1564)),ISNUMBER(FIND("fungus",C1564)),ISNUMBER(FIND("Fungus",C1564)),ISNUMBER(FIND("mushroom",C1564)),ISNUMBER(FIND("Mushroom",C1564)),ISNUMBER(FIND(" mold ",C1564)))</f>
        <v>0</v>
      </c>
      <c r="AH1564" t="b">
        <f>OR(ISNUMBER(FIND("Pig ",C1564)),ISNUMBER(FIND("pig ",C1564)),ISNUMBER(FIND("Pigs ",C1564)),ISNUMBER(FIND("pigs ",C1564)))</f>
        <v>0</v>
      </c>
      <c r="AI1564" t="b">
        <f>OR(ISNUMBER(FIND(" C. elegans",C1564)),ISNUMBER(FIND("Caenorhabditis elegans",C1564)),ISNUMBER(FIND("earthworms",C1564)),ISNUMBER(FIND(" Ficopomatus enigmaticus",C1564)),ISNUMBER(FIND("larva",C1564)),ISNUMBER(FIND("Lumbriculus variegatus",C1564)),ISNUMBER(FIND("nematode",C1564)))</f>
        <v>0</v>
      </c>
      <c r="AJ1564" t="b">
        <f>NOT(OR(AA1564,AB1564,AC1564,AD1564,AE1564,AF1564,AG1564,AH1564,AI1564))</f>
        <v>0</v>
      </c>
      <c r="AL1564" t="b">
        <f>OR(AA1564,AB1564,AD1564,AE1564,AF1564,AG1564,AH1564,AI1564)</f>
        <v>0</v>
      </c>
      <c r="AM1564" t="b">
        <f>IF(Table1[[#This Row],[In vivo?]],IF(Table1[[#This Row],[Cell]],FALSE,TRUE),FALSE)</f>
        <v>0</v>
      </c>
      <c r="AN1564" t="b">
        <f>AND(AC1564,AL1564)</f>
        <v>0</v>
      </c>
      <c r="AO1564" t="b">
        <f>IF(Table1[[#This Row],[Cell]],IF(Table1[[#This Row],[In vivo?]],FALSE,TRUE),FALSE)</f>
        <v>1</v>
      </c>
      <c r="AP1564" t="b">
        <f>NOT(OR(Table1[[#This Row],[In vivo?]],Table1[[#This Row],[Only in Cell]]))</f>
        <v>0</v>
      </c>
      <c r="AQ1564" t="str">
        <f>IF(OR(Table1[[#This Row],[Rodents]],Table1[[#This Row],[Human]],Table1[[#This Row],[Pig]]),OR(ISNUMBER(FIND("pulmonary",C1564)),ISNUMBER(FIND("lung",C1564))),"NA")</f>
        <v>NA</v>
      </c>
      <c r="AR1564" t="str">
        <f>IF(OR(Table1[[#This Row],[Rodents]],Table1[[#This Row],[Human]],Table1[[#This Row],[Pig]]),OR(ISNUMBER(FIND("skin",C1564)),ISNUMBER(FIND("dermal",C1564))),"NA")</f>
        <v>NA</v>
      </c>
      <c r="AS1564" t="str">
        <f>IF(OR(Table1[[#This Row],[Rodents]],Table1[[#This Row],[Human]],Table1[[#This Row],[Pig]]),OR(ISNUMBER(FIND("liver",C1564)),ISNUMBER(FIND("hepat",C1564))),"NA")</f>
        <v>NA</v>
      </c>
      <c r="AT1564" t="str">
        <f>IF(OR(Table1[[#This Row],[Rodents]],Table1[[#This Row],[Human]],Table1[[#This Row],[Pig]]),OR(ISNUMBER(FIND("kidney",C1564)),ISNUMBER(FIND("neph",C1564))),"NA")</f>
        <v>NA</v>
      </c>
      <c r="AU1564" t="str">
        <f>IF(OR(Table1[[#This Row],[Rodents]],Table1[[#This Row],[Human]],Table1[[#This Row],[Pig]]),OR(ISNUMBER(FIND("brain",C1564)),ISNUMBER(FIND("neur",C1564)),ISNUMBER(FIND("nerv",C1564))),"NA")</f>
        <v>NA</v>
      </c>
      <c r="AV1564" t="str">
        <f>IF(OR(Table1[[#This Row],[Rodents]],Table1[[#This Row],[Human]],Table1[[#This Row],[Pig]]),OR(ISNUMBER(FIND("heart",C1564)),ISNUMBER(FIND("cardi",C1564))),"NA")</f>
        <v>NA</v>
      </c>
      <c r="AW1564" t="str">
        <f>IF(OR(Table1[[#This Row],[Rodents]],Table1[[#This Row],[Human]],Table1[[#This Row],[Pig]]),OR(ISNUMBER(FIND("gastro",C1564)),ISNUMBER(FIND("intesti",C1564)),ISNUMBER(FIND("stomach",C1564))),"NA")</f>
        <v>NA</v>
      </c>
      <c r="AX1564" t="str">
        <f>IF(OR(Table1[[#This Row],[Rodents]],Table1[[#This Row],[Human]],Table1[[#This Row],[Pig]]),NOT(OR(AQ1564,AR1564,AS1564,AT1564,AU1564,AV1564,AW1564)),"NA")</f>
        <v>NA</v>
      </c>
      <c r="AY1564" t="b">
        <f>OR(ISNUMBER(FIND("SWCNT",C1564)),ISNUMBER(FIND("SWNT",C1564)),ISNUMBER(FIND("single-wall",C1564)),ISNUMBER(FIND("single wall",C1564)),ISNUMBER(FIND("Single wall",C1564)),ISNUMBER(FIND("Single-wall",C1564)),ISNUMBER(FIND("SWCNT",B1564)),ISNUMBER(FIND("SWNT",B1564)),ISNUMBER(FIND("single-wall",B1564)),ISNUMBER(FIND("single wall",B1564)),ISNUMBER(FIND("Single-wall",B1564)),ISNUMBER(FIND("Single wall",B1564)))</f>
        <v>1</v>
      </c>
      <c r="AZ1564" t="b">
        <f>OR(ISNUMBER(FIND("MWCNT",C1564)),ISNUMBER(FIND("MWNT",C1564)),ISNUMBER(FIND("multi-wall",C1564)),ISNUMBER(FIND("multi wall",C1564)),ISNUMBER(FIND("multiwall",C1564)),ISNUMBER(FIND("Multi-wall",C1564)),ISNUMBER(FIND("Multi wall",C1564)),ISNUMBER(FIND("Multiwall",C1564)),ISNUMBER(FIND("MWCNT",B1564)),ISNUMBER(FIND("MWNT",B1564)),ISNUMBER(FIND("multi-wall",B1564)),ISNUMBER(FIND("multi wall",B1564)),ISNUMBER(FIND("multiwall",B1564)),ISNUMBER(FIND("Multi-wall",B1564)),ISNUMBER(FIND("Multi wall",B1564)),ISNUMBER(FIND("Multiwall",B1564)),ISNUMBER(FIND("Double-wall",B1564)),ISNUMBER(FIND("Double wall",B1564)),ISNUMBER(FIND("Doublewall",B1564)),ISNUMBER(FIND("double-wall",B1564)),ISNUMBER(FIND("double wall",B1564)),ISNUMBER(FIND("doublewall",B1564)))</f>
        <v>0</v>
      </c>
      <c r="BA1564" t="b">
        <f>AND(Table1[[#This Row],[SWCNT]],Table1[[#This Row],[MWCNT]])</f>
        <v>0</v>
      </c>
      <c r="BB1564" t="b">
        <f>IF(Table1[[#This Row],[SWCNT]]=TRUE,FALSE,IF(Table1[[#This Row],[MWCNT]]=TRUE,FALSE,TRUE))</f>
        <v>0</v>
      </c>
      <c r="BC1564" s="18"/>
    </row>
    <row r="1565" spans="1:55" ht="314.5">
      <c r="A1565" t="s">
        <v>3387</v>
      </c>
      <c r="B1565" s="2" t="s">
        <v>3388</v>
      </c>
      <c r="C1565" s="16" t="s">
        <v>3389</v>
      </c>
      <c r="D1565" s="17" t="s">
        <v>375</v>
      </c>
      <c r="E1565" s="2">
        <v>2014</v>
      </c>
      <c r="F1565" t="b">
        <f>OR(ISNUMBER(FIND("cytotoxic",C1565)),ISNUMBER(FIND("Cytotoxic",C1565)),ISNUMBER(FIND("cellular toxicity",C1565)),ISNUMBER(FIND("cell death",C1565)),ISNUMBER(FIND("viable",C1565)),ISNUMBER(FIND("phytotoxic",C1565)),ISNUMBER(FIND("acute toxicity",C1565)),ISNUMBER(FIND("MTT",C1565)),ISNUMBER(FIND("survival",C1565)),ISNUMBER(FIND("prolifer",C1565)),ISNUMBER(FIND("apoptosis",C1565)),ISNUMBER(FIND("neurotoxic",C1565)),ISNUMBER(FIND("  lysis ",C1565)),ISNUMBER(FIND("necrosis",C1565)),ISNUMBER(FIND("cellular death",C1565))*3,ISNUMBER(FIND("LDH",C1565)),ISNUMBER(FIND("Acute toxicity",C1565)))</f>
        <v>1</v>
      </c>
      <c r="G1565" t="b">
        <f>OR(ISNUMBER(FIND("genotoxic",C1565)),ISNUMBER(FIND("genotoxicity",C1565)),ISNUMBER(FIND("DNA damage",C1565)),ISNUMBER(FIND("DNA",C1565)),ISNUMBER(FIND("RNA",C1565)),ISNUMBER(FIND("mesothelioma",C1565)),ISNUMBER(FIND("carcino",C1565)),ISNUMBER(FIND("mutagen",C1565)),ISNUMBER(FIND("genetic",C1565)))</f>
        <v>0</v>
      </c>
      <c r="H1565" t="b">
        <f>OR(ISNUMBER(FIND("inflammatory",C1565)),ISNUMBER(FIND("inflamm",C1565)))</f>
        <v>0</v>
      </c>
      <c r="I1565" t="b">
        <f>OR(ISNUMBER(FIND("immune",C1565)),ISNUMBER(FIND("immunological",C1565)),ISNUMBER(FIND("interleuk",C1565)),ISNUMBER(FIND("platelet activation",C1565)),ISNUMBER(FIND("monocyte",C1565)),ISNUMBER(FIND("leukocyte",C1565)),ISNUMBER(FIND("cytokine",C1565)),ISNUMBER(FIND("CD4",C1565)),ISNUMBER(FIND("CD8",C1565)),ISNUMBER(FIND("T-cell",C1565)))</f>
        <v>0</v>
      </c>
      <c r="J1565" t="b">
        <f>OR(ISNUMBER(FIND("reactive oxygen",C1565)),ISNUMBER(FIND("ROS",C1565)),ISNUMBER(FIND("free radical",C1565)),ISNUMBER(FIND("oxidative stress",C1565)),ISNUMBER(FIND("peroxid",C1565)),ISNUMBER(FIND("oxidative",C1565)),ISNUMBER(FIND("antioxid",C1565)))</f>
        <v>0</v>
      </c>
      <c r="K1565" t="b">
        <f>OR(ISNUMBER(FIND("autophag",C1565)))</f>
        <v>0</v>
      </c>
      <c r="L1565" t="b">
        <f>OR(ISNUMBER(FIND("morpholog",C1565)))</f>
        <v>0</v>
      </c>
      <c r="M1565" t="b">
        <f>OR(ISNUMBER(FIND("fibrosis",C1565)),ISNUMBER(FIND("Fibrosis",C1565)),ISNUMBER(FIND("fibrot",C1565)))</f>
        <v>0</v>
      </c>
      <c r="N1565" t="b">
        <f>OR(ISNUMBER(FIND("offspring",C1565)),ISNUMBER(FIND("Parental",C1565)),ISNUMBER(FIND("parental",C1565)),ISNUMBER(FIND("germline",C1565)),ISNUMBER(FIND("reproduc",C1565)),ISNUMBER(FIND("embryo",C1565)))</f>
        <v>0</v>
      </c>
      <c r="O1565" t="b">
        <f>OR(ISNUMBER(FIND("metabol",C1565)),ISNUMBER(FIND("Metabol",C1565)),ISNUMBER(FIND("digest",C1565)),ISNUMBER(FIND("mitochon",C1565)))</f>
        <v>0</v>
      </c>
      <c r="P1565" t="b">
        <f>OR(ISNUMBER(FIND("ecotox",C1565)),ISNUMBER(FIND("Ecotox",B1565)),ISNUMBER(FIND("ecotox",B1565)),ISNUMBER(FIND("Ecotox",C1565)))</f>
        <v>0</v>
      </c>
      <c r="Q1565" t="b">
        <f>OR(ISNUMBER(FIND("Bioaccum",C1565)),ISNUMBER(FIND("bioaccum",C1565)),ISNUMBER(FIND("accum",C1565)))</f>
        <v>0</v>
      </c>
      <c r="R1565" t="b">
        <f>OR(ISNUMBER(FIND("Occupation",C1565)),ISNUMBER(FIND("occupation",C1565)),ISNUMBER(FIND("worker",C1565)),ISNUMBER(FIND("workforce",C1565)))</f>
        <v>0</v>
      </c>
      <c r="S1565" t="b">
        <f>NOT(OR(F1565,G1565,H1565,I1565,J1565,K1565,L1565,M1565,N1565,O1565,P1565,Q1565,R1565))</f>
        <v>0</v>
      </c>
      <c r="U1565" t="b">
        <f>OR(Table1[[#This Row],[Inflammation]],Table1[[#This Row],[Immune]])</f>
        <v>0</v>
      </c>
      <c r="V1565" t="str">
        <f>IF(OR(Table1[[#This Row],[Rodents]],Table1[[#This Row],[Human]],Table1[[#This Row],[Pig]]),OR(ISNUMBER(FIND("intratrach",C1565)),ISNUMBER(FIND("nasal ",C1565)),ISNUMBER(FIND("instill",C1565))),"NA")</f>
        <v>NA</v>
      </c>
      <c r="W1565" t="str">
        <f>IF(OR(Table1[[#This Row],[Rodents]],Table1[[#This Row],[Human]],Table1[[#This Row],[Pig]]),OR(ISNUMBER(FIND("dermal",C1565)),ISNUMBER(FIND("skin ",C1565))),"NA")</f>
        <v>NA</v>
      </c>
      <c r="X1565" t="str">
        <f>IF(OR(Table1[[#This Row],[Rodents]],Table1[[#This Row],[Human]],Table1[[#This Row],[Pig]]),OR(ISNUMBER(FIND("injected",C1565)),ISNUMBER(FIND("periton",C1565)),ISNUMBER(FIND("intrascrot",C1565))),"NA")</f>
        <v>NA</v>
      </c>
      <c r="Y1565" t="str">
        <f>IF(OR(Table1[[#This Row],[Rodents]],Table1[[#This Row],[Human]],Table1[[#This Row],[Pig]]),NOT(OR(Table1[[#This Row],[Inhaled/Intratracheal/intranasal]],Table1[[#This Row],[Dermal]],Table1[[#This Row],[Injected]])),"NA")</f>
        <v>NA</v>
      </c>
      <c r="AA1565" t="b">
        <f>OR(ISNUMBER(FIND("fish ",C1565)),ISNUMBER(FIND("Fish ",C1565)),ISNUMBER(FIND("aquatic",C1565)),ISNUMBER(FIND("daphnids",C1565)),ISNUMBER(FIND("Carcinus maenas",C1565)),ISNUMBER(FIND("Daphnia",C1565)),ISNUMBER(FIND("Ruditapes philippinarum",C1565)),ISNUMBER(FIND("daphnia",C1565)),ISNUMBER(FIND("marine",C1565)),ISNUMBER(FIND("mussel",C1565)),ISNUMBER(FIND("algae",C1565)),ISNUMBER(FIND("Donax faba",C1565)),ISNUMBER(FIND("estuarine",C1565)),ISNUMBER(FIND("snail",C1565)),ISNUMBER(FIND("Prorocentrum donghaiense",C1565)) )</f>
        <v>0</v>
      </c>
      <c r="AB1565" t="b">
        <f>OR(ISNUMBER(FIND(" rat ",C1565)),ISNUMBER(FIND(" rats ",C1565)),ISNUMBER(FIND(" Rats ",C1565)),ISNUMBER(FIND(" Rat ",C1565)),ISNUMBER(FIND(" rat.",C1565)),ISNUMBER(FIND(" rats.",C1565)),ISNUMBER(FIND("mouse",C1565)),ISNUMBER(FIND("mice",C1565)), ISNUMBER(FIND(" Mice",C1565)))</f>
        <v>0</v>
      </c>
      <c r="AC1565" t="b">
        <f>OR(ISNUMBER(FIND(" cell ",C1565)),ISNUMBER(FIND("fibroblast",C1565)),ISNUMBER(FIND("macrophage",C1565)),ISNUMBER(FIND("epithelial",C1565)),ISNUMBER(FIND("endothelial",C1565)),ISNUMBER(FIND("neuron",C1565)),ISNUMBER(FIND(" cells ",C1565)),ISNUMBER(FIND("RBC",C1565)),ISNUMBER(FIND("mitochond",C1565)),ISNUMBER(FIND("adipocyte",C1565)),ISNUMBER(FIND("osteo",C1565)),ISNUMBER(FIND("keratin",C1565)),ISNUMBER(FIND(" cell's ",C1565)),ISNUMBER(FIND("eukary",C1565)),ISNUMBER(FIND("sperm",C1565)))</f>
        <v>1</v>
      </c>
      <c r="AD1565" t="b">
        <f>OR(ISNUMBER(FIND("human",B1565)),ISNUMBER(FIND("workers",B1565)),ISNUMBER(FIND("workforces",B1565)),ISNUMBER(FIND("occupational",B1565)),ISNUMBER(FIND("Case report",B1565)),ISNUMBER(FIND("Workplaces",B1565)),ISNUMBER(FIND("worker",B1565)))</f>
        <v>0</v>
      </c>
      <c r="AE1565" t="b">
        <f>OR(ISNUMBER(FIND(" plant ",C1565)),ISNUMBER(FIND("Plant ",C1565)),ISNUMBER(FIND("tomato",C1565)),ISNUMBER(FIND("plants",C1565)),ISNUMBER(FIND("Plants",C1565)),ISNUMBER(FIND("algae",C1565)),ISNUMBER(FIND("lettuce",C1565)),ISNUMBER(FIND("green gram sprouts ",C1565)),ISNUMBER(FIND("Cucurbita pepo",C1565)),ISNUMBER(FIND("bean ",C1565)),ISNUMBER(FIND("chloroplast",C1565)),ISNUMBER(FIND("chlorophyll",C1565)),ISNUMBER(FIND("seedling",C1565)),ISNUMBER(FIND("canola",C1565)),ISNUMBER(FIND("shoot",C1565)),ISNUMBER(FIND("photosynthes",C1565)),ISNUMBER(FIND(" leaves ",C1565)),,ISNUMBER(FIND("agriculture",C1565)),ISNUMBER(FIND(" crops ",C1565)))</f>
        <v>0</v>
      </c>
      <c r="AF1565" t="b">
        <f>OR(ISNUMBER(FIND("bacteria",C1565)),ISNUMBER(FIND("Bacteria",C1565)),ISNUMBER(FIND("Bacterium",C1565)),ISNUMBER(FIND("bacterium",C1565)),ISNUMBER(FIND(" coli ",C1565)))</f>
        <v>0</v>
      </c>
      <c r="AG1565" t="b">
        <f>OR(ISNUMBER(FIND("fungi",C1565)),ISNUMBER(FIND("Fungi",C1565)),ISNUMBER(FIND("fungus",C1565)),ISNUMBER(FIND("Fungus",C1565)),ISNUMBER(FIND("mushroom",C1565)),ISNUMBER(FIND("Mushroom",C1565)),ISNUMBER(FIND(" mold ",C1565)))</f>
        <v>0</v>
      </c>
      <c r="AH1565" t="b">
        <f>OR(ISNUMBER(FIND("Pig ",C1565)),ISNUMBER(FIND("pig ",C1565)),ISNUMBER(FIND("Pigs ",C1565)),ISNUMBER(FIND("pigs ",C1565)))</f>
        <v>0</v>
      </c>
      <c r="AI1565" t="b">
        <f>OR(ISNUMBER(FIND(" C. elegans",C1565)),ISNUMBER(FIND("Caenorhabditis elegans",C1565)),ISNUMBER(FIND("earthworms",C1565)),ISNUMBER(FIND(" Ficopomatus enigmaticus",C1565)),ISNUMBER(FIND("larva",C1565)),ISNUMBER(FIND("Lumbriculus variegatus",C1565)),ISNUMBER(FIND("nematode",C1565)))</f>
        <v>0</v>
      </c>
      <c r="AJ1565" t="b">
        <f>NOT(OR(AA1565,AB1565,AC1565,AD1565,AE1565,AF1565,AG1565,AH1565,AI1565))</f>
        <v>0</v>
      </c>
      <c r="AL1565" t="b">
        <f>OR(AA1565,AB1565,AD1565,AE1565,AF1565,AG1565,AH1565,AI1565)</f>
        <v>0</v>
      </c>
      <c r="AM1565" t="b">
        <f>IF(Table1[[#This Row],[In vivo?]],IF(Table1[[#This Row],[Cell]],FALSE,TRUE),FALSE)</f>
        <v>0</v>
      </c>
      <c r="AN1565" t="b">
        <f>AND(AC1565,AL1565)</f>
        <v>0</v>
      </c>
      <c r="AO1565" t="b">
        <f>IF(Table1[[#This Row],[Cell]],IF(Table1[[#This Row],[In vivo?]],FALSE,TRUE),FALSE)</f>
        <v>1</v>
      </c>
      <c r="AP1565" t="b">
        <f>NOT(OR(Table1[[#This Row],[In vivo?]],Table1[[#This Row],[Only in Cell]]))</f>
        <v>0</v>
      </c>
      <c r="AQ1565" t="str">
        <f>IF(OR(Table1[[#This Row],[Rodents]],Table1[[#This Row],[Human]],Table1[[#This Row],[Pig]]),OR(ISNUMBER(FIND("pulmonary",C1565)),ISNUMBER(FIND("lung",C1565))),"NA")</f>
        <v>NA</v>
      </c>
      <c r="AR1565" t="str">
        <f>IF(OR(Table1[[#This Row],[Rodents]],Table1[[#This Row],[Human]],Table1[[#This Row],[Pig]]),OR(ISNUMBER(FIND("skin",C1565)),ISNUMBER(FIND("dermal",C1565))),"NA")</f>
        <v>NA</v>
      </c>
      <c r="AS1565" t="str">
        <f>IF(OR(Table1[[#This Row],[Rodents]],Table1[[#This Row],[Human]],Table1[[#This Row],[Pig]]),OR(ISNUMBER(FIND("liver",C1565)),ISNUMBER(FIND("hepat",C1565))),"NA")</f>
        <v>NA</v>
      </c>
      <c r="AT1565" t="str">
        <f>IF(OR(Table1[[#This Row],[Rodents]],Table1[[#This Row],[Human]],Table1[[#This Row],[Pig]]),OR(ISNUMBER(FIND("kidney",C1565)),ISNUMBER(FIND("neph",C1565))),"NA")</f>
        <v>NA</v>
      </c>
      <c r="AU1565" t="str">
        <f>IF(OR(Table1[[#This Row],[Rodents]],Table1[[#This Row],[Human]],Table1[[#This Row],[Pig]]),OR(ISNUMBER(FIND("brain",C1565)),ISNUMBER(FIND("neur",C1565)),ISNUMBER(FIND("nerv",C1565))),"NA")</f>
        <v>NA</v>
      </c>
      <c r="AV1565" t="str">
        <f>IF(OR(Table1[[#This Row],[Rodents]],Table1[[#This Row],[Human]],Table1[[#This Row],[Pig]]),OR(ISNUMBER(FIND("heart",C1565)),ISNUMBER(FIND("cardi",C1565))),"NA")</f>
        <v>NA</v>
      </c>
      <c r="AW1565" t="str">
        <f>IF(OR(Table1[[#This Row],[Rodents]],Table1[[#This Row],[Human]],Table1[[#This Row],[Pig]]),OR(ISNUMBER(FIND("gastro",C1565)),ISNUMBER(FIND("intesti",C1565)),ISNUMBER(FIND("stomach",C1565))),"NA")</f>
        <v>NA</v>
      </c>
      <c r="AX1565" t="str">
        <f>IF(OR(Table1[[#This Row],[Rodents]],Table1[[#This Row],[Human]],Table1[[#This Row],[Pig]]),NOT(OR(AQ1565,AR1565,AS1565,AT1565,AU1565,AV1565,AW1565)),"NA")</f>
        <v>NA</v>
      </c>
      <c r="AY1565" t="b">
        <f>OR(ISNUMBER(FIND("SWCNT",C1565)),ISNUMBER(FIND("SWNT",C1565)),ISNUMBER(FIND("single-wall",C1565)),ISNUMBER(FIND("single wall",C1565)),ISNUMBER(FIND("Single wall",C1565)),ISNUMBER(FIND("Single-wall",C1565)),ISNUMBER(FIND("SWCNT",B1565)),ISNUMBER(FIND("SWNT",B1565)),ISNUMBER(FIND("single-wall",B1565)),ISNUMBER(FIND("single wall",B1565)),ISNUMBER(FIND("Single-wall",B1565)),ISNUMBER(FIND("Single wall",B1565)))</f>
        <v>0</v>
      </c>
      <c r="AZ1565" t="b">
        <f>OR(ISNUMBER(FIND("MWCNT",C1565)),ISNUMBER(FIND("MWNT",C1565)),ISNUMBER(FIND("multi-wall",C1565)),ISNUMBER(FIND("multi wall",C1565)),ISNUMBER(FIND("multiwall",C1565)),ISNUMBER(FIND("Multi-wall",C1565)),ISNUMBER(FIND("Multi wall",C1565)),ISNUMBER(FIND("Multiwall",C1565)),ISNUMBER(FIND("MWCNT",B1565)),ISNUMBER(FIND("MWNT",B1565)),ISNUMBER(FIND("multi-wall",B1565)),ISNUMBER(FIND("multi wall",B1565)),ISNUMBER(FIND("multiwall",B1565)),ISNUMBER(FIND("Multi-wall",B1565)),ISNUMBER(FIND("Multi wall",B1565)),ISNUMBER(FIND("Multiwall",B1565)),ISNUMBER(FIND("Double-wall",B1565)),ISNUMBER(FIND("Double wall",B1565)),ISNUMBER(FIND("Doublewall",B1565)),ISNUMBER(FIND("double-wall",B1565)),ISNUMBER(FIND("double wall",B1565)),ISNUMBER(FIND("doublewall",B1565)))</f>
        <v>1</v>
      </c>
      <c r="BA1565" t="b">
        <f>AND(Table1[[#This Row],[SWCNT]],Table1[[#This Row],[MWCNT]])</f>
        <v>0</v>
      </c>
      <c r="BB1565" t="b">
        <f>IF(Table1[[#This Row],[SWCNT]]=TRUE,FALSE,IF(Table1[[#This Row],[MWCNT]]=TRUE,FALSE,TRUE))</f>
        <v>0</v>
      </c>
      <c r="BC1565" s="18"/>
    </row>
    <row r="1566" spans="1:55" ht="203.5">
      <c r="A1566" t="s">
        <v>3411</v>
      </c>
      <c r="B1566" s="2" t="s">
        <v>3413</v>
      </c>
      <c r="C1566" s="16" t="s">
        <v>3415</v>
      </c>
      <c r="D1566" s="17" t="s">
        <v>93</v>
      </c>
      <c r="E1566" s="2">
        <v>2014</v>
      </c>
      <c r="F1566" t="b">
        <f>OR(ISNUMBER(FIND("cytotoxic",C1566)),ISNUMBER(FIND("Cytotoxic",C1566)),ISNUMBER(FIND("cellular toxicity",C1566)),ISNUMBER(FIND("cell death",C1566)),ISNUMBER(FIND("viable",C1566)),ISNUMBER(FIND("phytotoxic",C1566)),ISNUMBER(FIND("acute toxicity",C1566)),ISNUMBER(FIND("MTT",C1566)),ISNUMBER(FIND("survival",C1566)),ISNUMBER(FIND("prolifer",C1566)),ISNUMBER(FIND("apoptosis",C1566)),ISNUMBER(FIND("neurotoxic",C1566)),ISNUMBER(FIND("  lysis ",C1566)),ISNUMBER(FIND("necrosis",C1566)),ISNUMBER(FIND("cellular death",C1566))*3,ISNUMBER(FIND("LDH",C1566)),ISNUMBER(FIND("Acute toxicity",C1566)))</f>
        <v>0</v>
      </c>
      <c r="G1566" t="b">
        <f>OR(ISNUMBER(FIND("genotoxic",C1566)),ISNUMBER(FIND("genotoxicity",C1566)),ISNUMBER(FIND("DNA damage",C1566)),ISNUMBER(FIND("DNA",C1566)),ISNUMBER(FIND("RNA",C1566)),ISNUMBER(FIND("mesothelioma",C1566)),ISNUMBER(FIND("carcino",C1566)),ISNUMBER(FIND("mutagen",C1566)),ISNUMBER(FIND("genetic",C1566)))</f>
        <v>0</v>
      </c>
      <c r="H1566" t="b">
        <f>OR(ISNUMBER(FIND("inflammatory",C1566)),ISNUMBER(FIND("inflamm",C1566)))</f>
        <v>0</v>
      </c>
      <c r="I1566" t="b">
        <f>OR(ISNUMBER(FIND("immune",C1566)),ISNUMBER(FIND("immunological",C1566)),ISNUMBER(FIND("interleuk",C1566)),ISNUMBER(FIND("platelet activation",C1566)),ISNUMBER(FIND("monocyte",C1566)),ISNUMBER(FIND("leukocyte",C1566)),ISNUMBER(FIND("cytokine",C1566)),ISNUMBER(FIND("CD4",C1566)),ISNUMBER(FIND("CD8",C1566)),ISNUMBER(FIND("T-cell",C1566)))</f>
        <v>0</v>
      </c>
      <c r="J1566" t="b">
        <f>OR(ISNUMBER(FIND("reactive oxygen",C1566)),ISNUMBER(FIND("ROS",C1566)),ISNUMBER(FIND("free radical",C1566)),ISNUMBER(FIND("oxidative stress",C1566)),ISNUMBER(FIND("peroxid",C1566)),ISNUMBER(FIND("oxidative",C1566)),ISNUMBER(FIND("antioxid",C1566)))</f>
        <v>0</v>
      </c>
      <c r="K1566" t="b">
        <f>OR(ISNUMBER(FIND("autophag",C1566)))</f>
        <v>0</v>
      </c>
      <c r="L1566" t="b">
        <f>OR(ISNUMBER(FIND("morpholog",C1566)))</f>
        <v>1</v>
      </c>
      <c r="M1566" t="b">
        <f>OR(ISNUMBER(FIND("fibrosis",C1566)),ISNUMBER(FIND("Fibrosis",C1566)),ISNUMBER(FIND("fibrot",C1566)))</f>
        <v>0</v>
      </c>
      <c r="N1566" t="b">
        <f>OR(ISNUMBER(FIND("offspring",C1566)),ISNUMBER(FIND("Parental",C1566)),ISNUMBER(FIND("parental",C1566)),ISNUMBER(FIND("germline",C1566)),ISNUMBER(FIND("reproduc",C1566)),ISNUMBER(FIND("embryo",C1566)))</f>
        <v>0</v>
      </c>
      <c r="O1566" t="b">
        <f>OR(ISNUMBER(FIND("metabol",C1566)),ISNUMBER(FIND("Metabol",C1566)),ISNUMBER(FIND("digest",C1566)),ISNUMBER(FIND("mitochon",C1566)))</f>
        <v>0</v>
      </c>
      <c r="P1566" t="b">
        <f>OR(ISNUMBER(FIND("ecotox",C1566)),ISNUMBER(FIND("Ecotox",B1566)),ISNUMBER(FIND("ecotox",B1566)),ISNUMBER(FIND("Ecotox",C1566)))</f>
        <v>0</v>
      </c>
      <c r="Q1566" t="b">
        <f>OR(ISNUMBER(FIND("Bioaccum",C1566)),ISNUMBER(FIND("bioaccum",C1566)),ISNUMBER(FIND("accum",C1566)))</f>
        <v>0</v>
      </c>
      <c r="R1566" t="b">
        <f>OR(ISNUMBER(FIND("Occupation",C1566)),ISNUMBER(FIND("occupation",C1566)),ISNUMBER(FIND("worker",C1566)),ISNUMBER(FIND("workforce",C1566)))</f>
        <v>0</v>
      </c>
      <c r="S1566" t="b">
        <f>NOT(OR(F1566,G1566,H1566,I1566,J1566,K1566,L1566,M1566,N1566,O1566,P1566,Q1566,R1566))</f>
        <v>0</v>
      </c>
      <c r="U1566" t="b">
        <f>OR(Table1[[#This Row],[Inflammation]],Table1[[#This Row],[Immune]])</f>
        <v>0</v>
      </c>
      <c r="V1566" t="str">
        <f>IF(OR(Table1[[#This Row],[Rodents]],Table1[[#This Row],[Human]],Table1[[#This Row],[Pig]]),OR(ISNUMBER(FIND("intratrach",C1566)),ISNUMBER(FIND("nasal ",C1566)),ISNUMBER(FIND("instill",C1566))),"NA")</f>
        <v>NA</v>
      </c>
      <c r="W1566" t="str">
        <f>IF(OR(Table1[[#This Row],[Rodents]],Table1[[#This Row],[Human]],Table1[[#This Row],[Pig]]),OR(ISNUMBER(FIND("dermal",C1566)),ISNUMBER(FIND("skin ",C1566))),"NA")</f>
        <v>NA</v>
      </c>
      <c r="X1566" t="str">
        <f>IF(OR(Table1[[#This Row],[Rodents]],Table1[[#This Row],[Human]],Table1[[#This Row],[Pig]]),OR(ISNUMBER(FIND("injected",C1566)),ISNUMBER(FIND("periton",C1566)),ISNUMBER(FIND("intrascrot",C1566))),"NA")</f>
        <v>NA</v>
      </c>
      <c r="Y1566" t="str">
        <f>IF(OR(Table1[[#This Row],[Rodents]],Table1[[#This Row],[Human]],Table1[[#This Row],[Pig]]),NOT(OR(Table1[[#This Row],[Inhaled/Intratracheal/intranasal]],Table1[[#This Row],[Dermal]],Table1[[#This Row],[Injected]])),"NA")</f>
        <v>NA</v>
      </c>
      <c r="AA1566" t="b">
        <f>OR(ISNUMBER(FIND("fish ",C1566)),ISNUMBER(FIND("Fish ",C1566)),ISNUMBER(FIND("aquatic",C1566)),ISNUMBER(FIND("daphnids",C1566)),ISNUMBER(FIND("Carcinus maenas",C1566)),ISNUMBER(FIND("Daphnia",C1566)),ISNUMBER(FIND("Ruditapes philippinarum",C1566)),ISNUMBER(FIND("daphnia",C1566)),ISNUMBER(FIND("marine",C1566)),ISNUMBER(FIND("mussel",C1566)),ISNUMBER(FIND("algae",C1566)),ISNUMBER(FIND("Donax faba",C1566)),ISNUMBER(FIND("estuarine",C1566)),ISNUMBER(FIND("snail",C1566)),ISNUMBER(FIND("Prorocentrum donghaiense",C1566)) )</f>
        <v>0</v>
      </c>
      <c r="AB1566" t="b">
        <f>OR(ISNUMBER(FIND(" rat ",C1566)),ISNUMBER(FIND(" rats ",C1566)),ISNUMBER(FIND(" Rats ",C1566)),ISNUMBER(FIND(" Rat ",C1566)),ISNUMBER(FIND(" rat.",C1566)),ISNUMBER(FIND(" rats.",C1566)),ISNUMBER(FIND("mouse",C1566)),ISNUMBER(FIND("mice",C1566)), ISNUMBER(FIND(" Mice",C1566)))</f>
        <v>0</v>
      </c>
      <c r="AC1566" t="b">
        <f>OR(ISNUMBER(FIND(" cell ",C1566)),ISNUMBER(FIND("fibroblast",C1566)),ISNUMBER(FIND("macrophage",C1566)),ISNUMBER(FIND("epithelial",C1566)),ISNUMBER(FIND("endothelial",C1566)),ISNUMBER(FIND("neuron",C1566)),ISNUMBER(FIND(" cells ",C1566)),ISNUMBER(FIND("RBC",C1566)),ISNUMBER(FIND("mitochond",C1566)),ISNUMBER(FIND("adipocyte",C1566)),ISNUMBER(FIND("osteo",C1566)),ISNUMBER(FIND("keratin",C1566)),ISNUMBER(FIND(" cell's ",C1566)),ISNUMBER(FIND("eukary",C1566)),ISNUMBER(FIND("sperm",C1566)))</f>
        <v>1</v>
      </c>
      <c r="AD1566" t="b">
        <f>OR(ISNUMBER(FIND("human",B1566)),ISNUMBER(FIND("workers",B1566)),ISNUMBER(FIND("workforces",B1566)),ISNUMBER(FIND("occupational",B1566)),ISNUMBER(FIND("Case report",B1566)),ISNUMBER(FIND("Workplaces",B1566)),ISNUMBER(FIND("worker",B1566)))</f>
        <v>0</v>
      </c>
      <c r="AE1566" t="b">
        <f>OR(ISNUMBER(FIND(" plant ",C1566)),ISNUMBER(FIND("Plant ",C1566)),ISNUMBER(FIND("tomato",C1566)),ISNUMBER(FIND("plants",C1566)),ISNUMBER(FIND("Plants",C1566)),ISNUMBER(FIND("algae",C1566)),ISNUMBER(FIND("lettuce",C1566)),ISNUMBER(FIND("green gram sprouts ",C1566)),ISNUMBER(FIND("Cucurbita pepo",C1566)),ISNUMBER(FIND("bean ",C1566)),ISNUMBER(FIND("chloroplast",C1566)),ISNUMBER(FIND("chlorophyll",C1566)),ISNUMBER(FIND("seedling",C1566)),ISNUMBER(FIND("canola",C1566)),ISNUMBER(FIND("shoot",C1566)),ISNUMBER(FIND("photosynthes",C1566)),ISNUMBER(FIND(" leaves ",C1566)),,ISNUMBER(FIND("agriculture",C1566)),ISNUMBER(FIND(" crops ",C1566)))</f>
        <v>0</v>
      </c>
      <c r="AF1566" t="b">
        <f>OR(ISNUMBER(FIND("bacteria",C1566)),ISNUMBER(FIND("Bacteria",C1566)),ISNUMBER(FIND("Bacterium",C1566)),ISNUMBER(FIND("bacterium",C1566)),ISNUMBER(FIND(" coli ",C1566)))</f>
        <v>0</v>
      </c>
      <c r="AG1566" t="b">
        <f>OR(ISNUMBER(FIND("fungi",C1566)),ISNUMBER(FIND("Fungi",C1566)),ISNUMBER(FIND("fungus",C1566)),ISNUMBER(FIND("Fungus",C1566)),ISNUMBER(FIND("mushroom",C1566)),ISNUMBER(FIND("Mushroom",C1566)),ISNUMBER(FIND(" mold ",C1566)))</f>
        <v>0</v>
      </c>
      <c r="AH1566" t="b">
        <f>OR(ISNUMBER(FIND("Pig ",C1566)),ISNUMBER(FIND("pig ",C1566)),ISNUMBER(FIND("Pigs ",C1566)),ISNUMBER(FIND("pigs ",C1566)))</f>
        <v>0</v>
      </c>
      <c r="AI1566" t="b">
        <f>OR(ISNUMBER(FIND(" C. elegans",C1566)),ISNUMBER(FIND("Caenorhabditis elegans",C1566)),ISNUMBER(FIND("earthworms",C1566)),ISNUMBER(FIND(" Ficopomatus enigmaticus",C1566)),ISNUMBER(FIND("larva",C1566)),ISNUMBER(FIND("Lumbriculus variegatus",C1566)),ISNUMBER(FIND("nematode",C1566)))</f>
        <v>0</v>
      </c>
      <c r="AJ1566" t="b">
        <f>NOT(OR(AA1566,AB1566,AC1566,AD1566,AE1566,AF1566,AG1566,AH1566,AI1566))</f>
        <v>0</v>
      </c>
      <c r="AL1566" t="b">
        <f>OR(AA1566,AB1566,AD1566,AE1566,AF1566,AG1566,AH1566,AI1566)</f>
        <v>0</v>
      </c>
      <c r="AM1566" t="b">
        <f>IF(Table1[[#This Row],[In vivo?]],IF(Table1[[#This Row],[Cell]],FALSE,TRUE),FALSE)</f>
        <v>0</v>
      </c>
      <c r="AN1566" t="b">
        <f>AND(AC1566,AL1566)</f>
        <v>0</v>
      </c>
      <c r="AO1566" t="b">
        <f>IF(Table1[[#This Row],[Cell]],IF(Table1[[#This Row],[In vivo?]],FALSE,TRUE),FALSE)</f>
        <v>1</v>
      </c>
      <c r="AP1566" t="b">
        <f>NOT(OR(Table1[[#This Row],[In vivo?]],Table1[[#This Row],[Only in Cell]]))</f>
        <v>0</v>
      </c>
      <c r="AQ1566" t="str">
        <f>IF(OR(Table1[[#This Row],[Rodents]],Table1[[#This Row],[Human]],Table1[[#This Row],[Pig]]),OR(ISNUMBER(FIND("pulmonary",C1566)),ISNUMBER(FIND("lung",C1566))),"NA")</f>
        <v>NA</v>
      </c>
      <c r="AR1566" t="str">
        <f>IF(OR(Table1[[#This Row],[Rodents]],Table1[[#This Row],[Human]],Table1[[#This Row],[Pig]]),OR(ISNUMBER(FIND("skin",C1566)),ISNUMBER(FIND("dermal",C1566))),"NA")</f>
        <v>NA</v>
      </c>
      <c r="AS1566" t="str">
        <f>IF(OR(Table1[[#This Row],[Rodents]],Table1[[#This Row],[Human]],Table1[[#This Row],[Pig]]),OR(ISNUMBER(FIND("liver",C1566)),ISNUMBER(FIND("hepat",C1566))),"NA")</f>
        <v>NA</v>
      </c>
      <c r="AT1566" t="str">
        <f>IF(OR(Table1[[#This Row],[Rodents]],Table1[[#This Row],[Human]],Table1[[#This Row],[Pig]]),OR(ISNUMBER(FIND("kidney",C1566)),ISNUMBER(FIND("neph",C1566))),"NA")</f>
        <v>NA</v>
      </c>
      <c r="AU1566" t="str">
        <f>IF(OR(Table1[[#This Row],[Rodents]],Table1[[#This Row],[Human]],Table1[[#This Row],[Pig]]),OR(ISNUMBER(FIND("brain",C1566)),ISNUMBER(FIND("neur",C1566)),ISNUMBER(FIND("nerv",C1566))),"NA")</f>
        <v>NA</v>
      </c>
      <c r="AV1566" t="str">
        <f>IF(OR(Table1[[#This Row],[Rodents]],Table1[[#This Row],[Human]],Table1[[#This Row],[Pig]]),OR(ISNUMBER(FIND("heart",C1566)),ISNUMBER(FIND("cardi",C1566))),"NA")</f>
        <v>NA</v>
      </c>
      <c r="AW1566" t="str">
        <f>IF(OR(Table1[[#This Row],[Rodents]],Table1[[#This Row],[Human]],Table1[[#This Row],[Pig]]),OR(ISNUMBER(FIND("gastro",C1566)),ISNUMBER(FIND("intesti",C1566)),ISNUMBER(FIND("stomach",C1566))),"NA")</f>
        <v>NA</v>
      </c>
      <c r="AX1566" t="str">
        <f>IF(OR(Table1[[#This Row],[Rodents]],Table1[[#This Row],[Human]],Table1[[#This Row],[Pig]]),NOT(OR(AQ1566,AR1566,AS1566,AT1566,AU1566,AV1566,AW1566)),"NA")</f>
        <v>NA</v>
      </c>
      <c r="AY1566" t="b">
        <f>OR(ISNUMBER(FIND("SWCNT",C1566)),ISNUMBER(FIND("SWNT",C1566)),ISNUMBER(FIND("single-wall",C1566)),ISNUMBER(FIND("single wall",C1566)),ISNUMBER(FIND("Single wall",C1566)),ISNUMBER(FIND("Single-wall",C1566)),ISNUMBER(FIND("SWCNT",B1566)),ISNUMBER(FIND("SWNT",B1566)),ISNUMBER(FIND("single-wall",B1566)),ISNUMBER(FIND("single wall",B1566)),ISNUMBER(FIND("Single-wall",B1566)),ISNUMBER(FIND("Single wall",B1566)))</f>
        <v>0</v>
      </c>
      <c r="AZ1566" t="b">
        <f>OR(ISNUMBER(FIND("MWCNT",C1566)),ISNUMBER(FIND("MWNT",C1566)),ISNUMBER(FIND("multi-wall",C1566)),ISNUMBER(FIND("multi wall",C1566)),ISNUMBER(FIND("multiwall",C1566)),ISNUMBER(FIND("Multi-wall",C1566)),ISNUMBER(FIND("Multi wall",C1566)),ISNUMBER(FIND("Multiwall",C1566)),ISNUMBER(FIND("MWCNT",B1566)),ISNUMBER(FIND("MWNT",B1566)),ISNUMBER(FIND("multi-wall",B1566)),ISNUMBER(FIND("multi wall",B1566)),ISNUMBER(FIND("multiwall",B1566)),ISNUMBER(FIND("Multi-wall",B1566)),ISNUMBER(FIND("Multi wall",B1566)),ISNUMBER(FIND("Multiwall",B1566)),ISNUMBER(FIND("Double-wall",B1566)),ISNUMBER(FIND("Double wall",B1566)),ISNUMBER(FIND("Doublewall",B1566)),ISNUMBER(FIND("double-wall",B1566)),ISNUMBER(FIND("double wall",B1566)),ISNUMBER(FIND("doublewall",B1566)))</f>
        <v>1</v>
      </c>
      <c r="BA1566" t="b">
        <f>AND(Table1[[#This Row],[SWCNT]],Table1[[#This Row],[MWCNT]])</f>
        <v>0</v>
      </c>
      <c r="BB1566" t="b">
        <f>IF(Table1[[#This Row],[SWCNT]]=TRUE,FALSE,IF(Table1[[#This Row],[MWCNT]]=TRUE,FALSE,TRUE))</f>
        <v>0</v>
      </c>
      <c r="BC1566" s="18"/>
    </row>
    <row r="1567" spans="1:55" ht="166.5">
      <c r="A1567" t="s">
        <v>3420</v>
      </c>
      <c r="B1567" s="2" t="s">
        <v>3423</v>
      </c>
      <c r="C1567" s="16" t="s">
        <v>3426</v>
      </c>
      <c r="D1567" s="17" t="s">
        <v>3429</v>
      </c>
      <c r="E1567" s="2">
        <v>2014</v>
      </c>
      <c r="F1567" t="b">
        <f>OR(ISNUMBER(FIND("cytotoxic",C1567)),ISNUMBER(FIND("Cytotoxic",C1567)),ISNUMBER(FIND("cellular toxicity",C1567)),ISNUMBER(FIND("cell death",C1567)),ISNUMBER(FIND("viable",C1567)),ISNUMBER(FIND("phytotoxic",C1567)),ISNUMBER(FIND("acute toxicity",C1567)),ISNUMBER(FIND("MTT",C1567)),ISNUMBER(FIND("survival",C1567)),ISNUMBER(FIND("prolifer",C1567)),ISNUMBER(FIND("apoptosis",C1567)),ISNUMBER(FIND("neurotoxic",C1567)),ISNUMBER(FIND("  lysis ",C1567)),ISNUMBER(FIND("necrosis",C1567)),ISNUMBER(FIND("cellular death",C1567))*3,ISNUMBER(FIND("LDH",C1567)),ISNUMBER(FIND("Acute toxicity",C1567)))</f>
        <v>1</v>
      </c>
      <c r="G1567" t="b">
        <f>OR(ISNUMBER(FIND("genotoxic",C1567)),ISNUMBER(FIND("genotoxicity",C1567)),ISNUMBER(FIND("DNA damage",C1567)),ISNUMBER(FIND("DNA",C1567)),ISNUMBER(FIND("RNA",C1567)),ISNUMBER(FIND("mesothelioma",C1567)),ISNUMBER(FIND("carcino",C1567)),ISNUMBER(FIND("mutagen",C1567)),ISNUMBER(FIND("genetic",C1567)))</f>
        <v>1</v>
      </c>
      <c r="H1567" t="b">
        <f>OR(ISNUMBER(FIND("inflammatory",C1567)),ISNUMBER(FIND("inflamm",C1567)))</f>
        <v>0</v>
      </c>
      <c r="I1567" t="b">
        <f>OR(ISNUMBER(FIND("immune",C1567)),ISNUMBER(FIND("immunological",C1567)),ISNUMBER(FIND("interleuk",C1567)),ISNUMBER(FIND("platelet activation",C1567)),ISNUMBER(FIND("monocyte",C1567)),ISNUMBER(FIND("leukocyte",C1567)),ISNUMBER(FIND("cytokine",C1567)),ISNUMBER(FIND("CD4",C1567)),ISNUMBER(FIND("CD8",C1567)),ISNUMBER(FIND("T-cell",C1567)))</f>
        <v>0</v>
      </c>
      <c r="J1567" t="b">
        <f>OR(ISNUMBER(FIND("reactive oxygen",C1567)),ISNUMBER(FIND("ROS",C1567)),ISNUMBER(FIND("free radical",C1567)),ISNUMBER(FIND("oxidative stress",C1567)),ISNUMBER(FIND("peroxid",C1567)),ISNUMBER(FIND("oxidative",C1567)),ISNUMBER(FIND("antioxid",C1567)))</f>
        <v>1</v>
      </c>
      <c r="K1567" t="b">
        <f>OR(ISNUMBER(FIND("autophag",C1567)))</f>
        <v>0</v>
      </c>
      <c r="L1567" t="b">
        <f>OR(ISNUMBER(FIND("morpholog",C1567)))</f>
        <v>0</v>
      </c>
      <c r="M1567" t="b">
        <f>OR(ISNUMBER(FIND("fibrosis",C1567)),ISNUMBER(FIND("Fibrosis",C1567)),ISNUMBER(FIND("fibrot",C1567)))</f>
        <v>0</v>
      </c>
      <c r="N1567" t="b">
        <f>OR(ISNUMBER(FIND("offspring",C1567)),ISNUMBER(FIND("Parental",C1567)),ISNUMBER(FIND("parental",C1567)),ISNUMBER(FIND("germline",C1567)),ISNUMBER(FIND("reproduc",C1567)),ISNUMBER(FIND("embryo",C1567)))</f>
        <v>0</v>
      </c>
      <c r="O1567" t="b">
        <f>OR(ISNUMBER(FIND("metabol",C1567)),ISNUMBER(FIND("Metabol",C1567)),ISNUMBER(FIND("digest",C1567)),ISNUMBER(FIND("mitochon",C1567)))</f>
        <v>0</v>
      </c>
      <c r="P1567" t="b">
        <f>OR(ISNUMBER(FIND("ecotox",C1567)),ISNUMBER(FIND("Ecotox",B1567)),ISNUMBER(FIND("ecotox",B1567)),ISNUMBER(FIND("Ecotox",C1567)))</f>
        <v>0</v>
      </c>
      <c r="Q1567" t="b">
        <f>OR(ISNUMBER(FIND("Bioaccum",C1567)),ISNUMBER(FIND("bioaccum",C1567)),ISNUMBER(FIND("accum",C1567)))</f>
        <v>0</v>
      </c>
      <c r="R1567" t="b">
        <f>OR(ISNUMBER(FIND("Occupation",C1567)),ISNUMBER(FIND("occupation",C1567)),ISNUMBER(FIND("worker",C1567)),ISNUMBER(FIND("workforce",C1567)))</f>
        <v>0</v>
      </c>
      <c r="S1567" t="b">
        <f>NOT(OR(F1567,G1567,H1567,I1567,J1567,K1567,L1567,M1567,N1567,O1567,P1567,Q1567,R1567))</f>
        <v>0</v>
      </c>
      <c r="U1567" t="b">
        <f>OR(Table1[[#This Row],[Inflammation]],Table1[[#This Row],[Immune]])</f>
        <v>0</v>
      </c>
      <c r="V1567" t="str">
        <f>IF(OR(Table1[[#This Row],[Rodents]],Table1[[#This Row],[Human]],Table1[[#This Row],[Pig]]),OR(ISNUMBER(FIND("intratrach",C1567)),ISNUMBER(FIND("nasal ",C1567)),ISNUMBER(FIND("instill",C1567))),"NA")</f>
        <v>NA</v>
      </c>
      <c r="W1567" t="str">
        <f>IF(OR(Table1[[#This Row],[Rodents]],Table1[[#This Row],[Human]],Table1[[#This Row],[Pig]]),OR(ISNUMBER(FIND("dermal",C1567)),ISNUMBER(FIND("skin ",C1567))),"NA")</f>
        <v>NA</v>
      </c>
      <c r="X1567" t="str">
        <f>IF(OR(Table1[[#This Row],[Rodents]],Table1[[#This Row],[Human]],Table1[[#This Row],[Pig]]),OR(ISNUMBER(FIND("injected",C1567)),ISNUMBER(FIND("periton",C1567)),ISNUMBER(FIND("intrascrot",C1567))),"NA")</f>
        <v>NA</v>
      </c>
      <c r="Y1567" t="str">
        <f>IF(OR(Table1[[#This Row],[Rodents]],Table1[[#This Row],[Human]],Table1[[#This Row],[Pig]]),NOT(OR(Table1[[#This Row],[Inhaled/Intratracheal/intranasal]],Table1[[#This Row],[Dermal]],Table1[[#This Row],[Injected]])),"NA")</f>
        <v>NA</v>
      </c>
      <c r="AA1567" t="b">
        <f>OR(ISNUMBER(FIND("fish ",C1567)),ISNUMBER(FIND("Fish ",C1567)),ISNUMBER(FIND("aquatic",C1567)),ISNUMBER(FIND("daphnids",C1567)),ISNUMBER(FIND("Carcinus maenas",C1567)),ISNUMBER(FIND("Daphnia",C1567)),ISNUMBER(FIND("Ruditapes philippinarum",C1567)),ISNUMBER(FIND("daphnia",C1567)),ISNUMBER(FIND("marine",C1567)),ISNUMBER(FIND("mussel",C1567)),ISNUMBER(FIND("algae",C1567)),ISNUMBER(FIND("Donax faba",C1567)),ISNUMBER(FIND("estuarine",C1567)),ISNUMBER(FIND("snail",C1567)),ISNUMBER(FIND("Prorocentrum donghaiense",C1567)) )</f>
        <v>0</v>
      </c>
      <c r="AB1567" t="b">
        <f>OR(ISNUMBER(FIND(" rat ",C1567)),ISNUMBER(FIND(" rats ",C1567)),ISNUMBER(FIND(" Rats ",C1567)),ISNUMBER(FIND(" Rat ",C1567)),ISNUMBER(FIND(" rat.",C1567)),ISNUMBER(FIND(" rats.",C1567)),ISNUMBER(FIND("mouse",C1567)),ISNUMBER(FIND("mice",C1567)), ISNUMBER(FIND(" Mice",C1567)))</f>
        <v>0</v>
      </c>
      <c r="AC1567" t="b">
        <f>OR(ISNUMBER(FIND(" cell ",C1567)),ISNUMBER(FIND("fibroblast",C1567)),ISNUMBER(FIND("macrophage",C1567)),ISNUMBER(FIND("epithelial",C1567)),ISNUMBER(FIND("endothelial",C1567)),ISNUMBER(FIND("neuron",C1567)),ISNUMBER(FIND(" cells ",C1567)),ISNUMBER(FIND("RBC",C1567)),ISNUMBER(FIND("mitochond",C1567)),ISNUMBER(FIND("adipocyte",C1567)),ISNUMBER(FIND("osteo",C1567)),ISNUMBER(FIND("keratin",C1567)),ISNUMBER(FIND(" cell's ",C1567)),ISNUMBER(FIND("eukary",C1567)),ISNUMBER(FIND("sperm",C1567)))</f>
        <v>1</v>
      </c>
      <c r="AD1567" t="b">
        <v>0</v>
      </c>
      <c r="AE1567" t="b">
        <f>OR(ISNUMBER(FIND(" plant ",C1567)),ISNUMBER(FIND("Plant ",C1567)),ISNUMBER(FIND("tomato",C1567)),ISNUMBER(FIND("plants",C1567)),ISNUMBER(FIND("Plants",C1567)),ISNUMBER(FIND("algae",C1567)),ISNUMBER(FIND("lettuce",C1567)),ISNUMBER(FIND("green gram sprouts ",C1567)),ISNUMBER(FIND("Cucurbita pepo",C1567)),ISNUMBER(FIND("bean ",C1567)),ISNUMBER(FIND("chloroplast",C1567)),ISNUMBER(FIND("chlorophyll",C1567)),ISNUMBER(FIND("seedling",C1567)),ISNUMBER(FIND("canola",C1567)),ISNUMBER(FIND("shoot",C1567)),ISNUMBER(FIND("photosynthes",C1567)),ISNUMBER(FIND(" leaves ",C1567)),,ISNUMBER(FIND("agriculture",C1567)),ISNUMBER(FIND(" crops ",C1567)))</f>
        <v>0</v>
      </c>
      <c r="AF1567" t="b">
        <f>OR(ISNUMBER(FIND("bacteria",C1567)),ISNUMBER(FIND("Bacteria",C1567)),ISNUMBER(FIND("Bacterium",C1567)),ISNUMBER(FIND("bacterium",C1567)),ISNUMBER(FIND(" coli ",C1567)))</f>
        <v>0</v>
      </c>
      <c r="AG1567" t="b">
        <f>OR(ISNUMBER(FIND("fungi",C1567)),ISNUMBER(FIND("Fungi",C1567)),ISNUMBER(FIND("fungus",C1567)),ISNUMBER(FIND("Fungus",C1567)),ISNUMBER(FIND("mushroom",C1567)),ISNUMBER(FIND("Mushroom",C1567)),ISNUMBER(FIND(" mold ",C1567)))</f>
        <v>0</v>
      </c>
      <c r="AH1567" t="b">
        <f>OR(ISNUMBER(FIND("Pig ",C1567)),ISNUMBER(FIND("pig ",C1567)),ISNUMBER(FIND("Pigs ",C1567)),ISNUMBER(FIND("pigs ",C1567)))</f>
        <v>0</v>
      </c>
      <c r="AI1567" t="b">
        <f>OR(ISNUMBER(FIND(" C. elegans",C1567)),ISNUMBER(FIND("Caenorhabditis elegans",C1567)),ISNUMBER(FIND("earthworms",C1567)),ISNUMBER(FIND(" Ficopomatus enigmaticus",C1567)),ISNUMBER(FIND("larva",C1567)),ISNUMBER(FIND("Lumbriculus variegatus",C1567)),ISNUMBER(FIND("nematode",C1567)))</f>
        <v>0</v>
      </c>
      <c r="AJ1567" t="b">
        <f>NOT(OR(AA1567,AB1567,AC1567,AD1567,AE1567,AF1567,AG1567,AH1567,AI1567))</f>
        <v>0</v>
      </c>
      <c r="AL1567" t="b">
        <f>OR(AA1567,AB1567,AD1567,AE1567,AF1567,AG1567,AH1567,AI1567)</f>
        <v>0</v>
      </c>
      <c r="AM1567" t="b">
        <f>IF(Table1[[#This Row],[In vivo?]],IF(Table1[[#This Row],[Cell]],FALSE,TRUE),FALSE)</f>
        <v>0</v>
      </c>
      <c r="AN1567" t="b">
        <f>AND(AC1567,AL1567)</f>
        <v>0</v>
      </c>
      <c r="AO1567" t="b">
        <f>IF(Table1[[#This Row],[Cell]],IF(Table1[[#This Row],[In vivo?]],FALSE,TRUE),FALSE)</f>
        <v>1</v>
      </c>
      <c r="AP1567" t="b">
        <f>NOT(OR(Table1[[#This Row],[In vivo?]],Table1[[#This Row],[Only in Cell]]))</f>
        <v>0</v>
      </c>
      <c r="AQ1567" t="str">
        <f>IF(OR(Table1[[#This Row],[Rodents]],Table1[[#This Row],[Human]],Table1[[#This Row],[Pig]]),OR(ISNUMBER(FIND("pulmonary",C1567)),ISNUMBER(FIND("lung",C1567))),"NA")</f>
        <v>NA</v>
      </c>
      <c r="AR1567" t="str">
        <f>IF(OR(Table1[[#This Row],[Rodents]],Table1[[#This Row],[Human]],Table1[[#This Row],[Pig]]),OR(ISNUMBER(FIND("skin",C1567)),ISNUMBER(FIND("dermal",C1567))),"NA")</f>
        <v>NA</v>
      </c>
      <c r="AS1567" t="str">
        <f>IF(OR(Table1[[#This Row],[Rodents]],Table1[[#This Row],[Human]],Table1[[#This Row],[Pig]]),OR(ISNUMBER(FIND("liver",C1567)),ISNUMBER(FIND("hepat",C1567))),"NA")</f>
        <v>NA</v>
      </c>
      <c r="AT1567" t="str">
        <f>IF(OR(Table1[[#This Row],[Rodents]],Table1[[#This Row],[Human]],Table1[[#This Row],[Pig]]),OR(ISNUMBER(FIND("kidney",C1567)),ISNUMBER(FIND("neph",C1567))),"NA")</f>
        <v>NA</v>
      </c>
      <c r="AU1567" t="str">
        <f>IF(OR(Table1[[#This Row],[Rodents]],Table1[[#This Row],[Human]],Table1[[#This Row],[Pig]]),OR(ISNUMBER(FIND("brain",C1567)),ISNUMBER(FIND("neur",C1567)),ISNUMBER(FIND("nerv",C1567))),"NA")</f>
        <v>NA</v>
      </c>
      <c r="AV1567" t="str">
        <f>IF(OR(Table1[[#This Row],[Rodents]],Table1[[#This Row],[Human]],Table1[[#This Row],[Pig]]),OR(ISNUMBER(FIND("heart",C1567)),ISNUMBER(FIND("cardi",C1567))),"NA")</f>
        <v>NA</v>
      </c>
      <c r="AW1567" t="str">
        <f>IF(OR(Table1[[#This Row],[Rodents]],Table1[[#This Row],[Human]],Table1[[#This Row],[Pig]]),OR(ISNUMBER(FIND("gastro",C1567)),ISNUMBER(FIND("intesti",C1567)),ISNUMBER(FIND("stomach",C1567))),"NA")</f>
        <v>NA</v>
      </c>
      <c r="AX1567" t="str">
        <f>IF(OR(Table1[[#This Row],[Rodents]],Table1[[#This Row],[Human]],Table1[[#This Row],[Pig]]),NOT(OR(AQ1567,AR1567,AS1567,AT1567,AU1567,AV1567,AW1567)),"NA")</f>
        <v>NA</v>
      </c>
      <c r="AY1567" t="b">
        <f>OR(ISNUMBER(FIND("SWCNT",C1567)),ISNUMBER(FIND("SWNT",C1567)),ISNUMBER(FIND("single-wall",C1567)),ISNUMBER(FIND("single wall",C1567)),ISNUMBER(FIND("Single wall",C1567)),ISNUMBER(FIND("Single-wall",C1567)),ISNUMBER(FIND("SWCNT",B1567)),ISNUMBER(FIND("SWNT",B1567)),ISNUMBER(FIND("single-wall",B1567)),ISNUMBER(FIND("single wall",B1567)),ISNUMBER(FIND("Single-wall",B1567)),ISNUMBER(FIND("Single wall",B1567)))</f>
        <v>1</v>
      </c>
      <c r="AZ1567" t="b">
        <f>OR(ISNUMBER(FIND("MWCNT",C1567)),ISNUMBER(FIND("MWNT",C1567)),ISNUMBER(FIND("multi-wall",C1567)),ISNUMBER(FIND("multi wall",C1567)),ISNUMBER(FIND("multiwall",C1567)),ISNUMBER(FIND("Multi-wall",C1567)),ISNUMBER(FIND("Multi wall",C1567)),ISNUMBER(FIND("Multiwall",C1567)),ISNUMBER(FIND("MWCNT",B1567)),ISNUMBER(FIND("MWNT",B1567)),ISNUMBER(FIND("multi-wall",B1567)),ISNUMBER(FIND("multi wall",B1567)),ISNUMBER(FIND("multiwall",B1567)),ISNUMBER(FIND("Multi-wall",B1567)),ISNUMBER(FIND("Multi wall",B1567)),ISNUMBER(FIND("Multiwall",B1567)),ISNUMBER(FIND("Double-wall",B1567)),ISNUMBER(FIND("Double wall",B1567)),ISNUMBER(FIND("Doublewall",B1567)),ISNUMBER(FIND("double-wall",B1567)),ISNUMBER(FIND("double wall",B1567)),ISNUMBER(FIND("doublewall",B1567)))</f>
        <v>0</v>
      </c>
      <c r="BA1567" t="b">
        <f>AND(Table1[[#This Row],[SWCNT]],Table1[[#This Row],[MWCNT]])</f>
        <v>0</v>
      </c>
      <c r="BB1567" t="b">
        <f>IF(Table1[[#This Row],[SWCNT]]=TRUE,FALSE,IF(Table1[[#This Row],[MWCNT]]=TRUE,FALSE,TRUE))</f>
        <v>0</v>
      </c>
      <c r="BC1567" s="18"/>
    </row>
    <row r="1568" spans="1:55" ht="185">
      <c r="A1568" t="s">
        <v>3421</v>
      </c>
      <c r="B1568" s="2" t="s">
        <v>3424</v>
      </c>
      <c r="C1568" s="16" t="s">
        <v>3427</v>
      </c>
      <c r="D1568" s="17" t="s">
        <v>3430</v>
      </c>
      <c r="E1568" s="2">
        <v>2014</v>
      </c>
      <c r="F1568" t="b">
        <f>OR(ISNUMBER(FIND("cytotoxic",C1568)),ISNUMBER(FIND("Cytotoxic",C1568)),ISNUMBER(FIND("cellular toxicity",C1568)),ISNUMBER(FIND("cell death",C1568)),ISNUMBER(FIND("viable",C1568)),ISNUMBER(FIND("phytotoxic",C1568)),ISNUMBER(FIND("acute toxicity",C1568)),ISNUMBER(FIND("MTT",C1568)),ISNUMBER(FIND("survival",C1568)),ISNUMBER(FIND("prolifer",C1568)),ISNUMBER(FIND("apoptosis",C1568)),ISNUMBER(FIND("neurotoxic",C1568)),ISNUMBER(FIND("  lysis ",C1568)),ISNUMBER(FIND("necrosis",C1568)),ISNUMBER(FIND("cellular death",C1568))*3,ISNUMBER(FIND("LDH",C1568)),ISNUMBER(FIND("Acute toxicity",C1568)))</f>
        <v>0</v>
      </c>
      <c r="G1568" t="b">
        <f>OR(ISNUMBER(FIND("genotoxic",C1568)),ISNUMBER(FIND("genotoxicity",C1568)),ISNUMBER(FIND("DNA damage",C1568)),ISNUMBER(FIND("DNA",C1568)),ISNUMBER(FIND("RNA",C1568)),ISNUMBER(FIND("mesothelioma",C1568)),ISNUMBER(FIND("carcino",C1568)),ISNUMBER(FIND("mutagen",C1568)),ISNUMBER(FIND("genetic",C1568)))</f>
        <v>0</v>
      </c>
      <c r="H1568" t="b">
        <f>OR(ISNUMBER(FIND("inflammatory",C1568)),ISNUMBER(FIND("inflamm",C1568)))</f>
        <v>0</v>
      </c>
      <c r="I1568" t="b">
        <f>OR(ISNUMBER(FIND("immune",C1568)),ISNUMBER(FIND("immunological",C1568)),ISNUMBER(FIND("interleuk",C1568)),ISNUMBER(FIND("platelet activation",C1568)),ISNUMBER(FIND("monocyte",C1568)),ISNUMBER(FIND("leukocyte",C1568)),ISNUMBER(FIND("cytokine",C1568)),ISNUMBER(FIND("CD4",C1568)),ISNUMBER(FIND("CD8",C1568)),ISNUMBER(FIND("T-cell",C1568)))</f>
        <v>0</v>
      </c>
      <c r="J1568" t="b">
        <f>OR(ISNUMBER(FIND("reactive oxygen",C1568)),ISNUMBER(FIND("ROS",C1568)),ISNUMBER(FIND("free radical",C1568)),ISNUMBER(FIND("oxidative stress",C1568)),ISNUMBER(FIND("peroxid",C1568)),ISNUMBER(FIND("oxidative",C1568)),ISNUMBER(FIND("antioxid",C1568)))</f>
        <v>0</v>
      </c>
      <c r="K1568" t="b">
        <f>OR(ISNUMBER(FIND("autophag",C1568)))</f>
        <v>0</v>
      </c>
      <c r="L1568" t="b">
        <f>OR(ISNUMBER(FIND("morpholog",C1568)))</f>
        <v>1</v>
      </c>
      <c r="M1568" t="b">
        <f>OR(ISNUMBER(FIND("fibrosis",C1568)),ISNUMBER(FIND("Fibrosis",C1568)),ISNUMBER(FIND("fibrot",C1568)))</f>
        <v>0</v>
      </c>
      <c r="N1568" t="b">
        <f>OR(ISNUMBER(FIND("offspring",C1568)),ISNUMBER(FIND("Parental",C1568)),ISNUMBER(FIND("parental",C1568)),ISNUMBER(FIND("germline",C1568)),ISNUMBER(FIND("reproduc",C1568)),ISNUMBER(FIND("embryo",C1568)))</f>
        <v>1</v>
      </c>
      <c r="O1568" t="b">
        <f>OR(ISNUMBER(FIND("metabol",C1568)),ISNUMBER(FIND("Metabol",C1568)),ISNUMBER(FIND("digest",C1568)),ISNUMBER(FIND("mitochon",C1568)))</f>
        <v>0</v>
      </c>
      <c r="P1568" t="b">
        <f>OR(ISNUMBER(FIND("ecotox",C1568)),ISNUMBER(FIND("Ecotox",B1568)),ISNUMBER(FIND("ecotox",B1568)),ISNUMBER(FIND("Ecotox",C1568)))</f>
        <v>0</v>
      </c>
      <c r="Q1568" t="b">
        <f>OR(ISNUMBER(FIND("Bioaccum",C1568)),ISNUMBER(FIND("bioaccum",C1568)),ISNUMBER(FIND("accum",C1568)))</f>
        <v>0</v>
      </c>
      <c r="R1568" t="b">
        <f>OR(ISNUMBER(FIND("Occupation",C1568)),ISNUMBER(FIND("occupation",C1568)),ISNUMBER(FIND("worker",C1568)),ISNUMBER(FIND("workforce",C1568)))</f>
        <v>0</v>
      </c>
      <c r="S1568" t="b">
        <f>NOT(OR(F1568,G1568,H1568,I1568,J1568,K1568,L1568,M1568,N1568,O1568,P1568,Q1568,R1568))</f>
        <v>0</v>
      </c>
      <c r="U1568" t="b">
        <f>OR(Table1[[#This Row],[Inflammation]],Table1[[#This Row],[Immune]])</f>
        <v>0</v>
      </c>
      <c r="V1568" t="str">
        <f>IF(OR(Table1[[#This Row],[Rodents]],Table1[[#This Row],[Human]],Table1[[#This Row],[Pig]]),OR(ISNUMBER(FIND("intratrach",C1568)),ISNUMBER(FIND("nasal ",C1568)),ISNUMBER(FIND("instill",C1568))),"NA")</f>
        <v>NA</v>
      </c>
      <c r="W1568" t="str">
        <f>IF(OR(Table1[[#This Row],[Rodents]],Table1[[#This Row],[Human]],Table1[[#This Row],[Pig]]),OR(ISNUMBER(FIND("dermal",C1568)),ISNUMBER(FIND("skin ",C1568))),"NA")</f>
        <v>NA</v>
      </c>
      <c r="X1568" t="str">
        <f>IF(OR(Table1[[#This Row],[Rodents]],Table1[[#This Row],[Human]],Table1[[#This Row],[Pig]]),OR(ISNUMBER(FIND("injected",C1568)),ISNUMBER(FIND("periton",C1568)),ISNUMBER(FIND("intrascrot",C1568))),"NA")</f>
        <v>NA</v>
      </c>
      <c r="Y1568" t="str">
        <f>IF(OR(Table1[[#This Row],[Rodents]],Table1[[#This Row],[Human]],Table1[[#This Row],[Pig]]),NOT(OR(Table1[[#This Row],[Inhaled/Intratracheal/intranasal]],Table1[[#This Row],[Dermal]],Table1[[#This Row],[Injected]])),"NA")</f>
        <v>NA</v>
      </c>
      <c r="AA1568" t="b">
        <f>OR(ISNUMBER(FIND("fish ",C1568)),ISNUMBER(FIND("Fish ",C1568)),ISNUMBER(FIND("aquatic",C1568)),ISNUMBER(FIND("daphnids",C1568)),ISNUMBER(FIND("Carcinus maenas",C1568)),ISNUMBER(FIND("Daphnia",C1568)),ISNUMBER(FIND("Ruditapes philippinarum",C1568)),ISNUMBER(FIND("daphnia",C1568)),ISNUMBER(FIND("marine",C1568)),ISNUMBER(FIND("mussel",C1568)),ISNUMBER(FIND("algae",C1568)),ISNUMBER(FIND("Donax faba",C1568)),ISNUMBER(FIND("estuarine",C1568)),ISNUMBER(FIND("snail",C1568)),ISNUMBER(FIND("Prorocentrum donghaiense",C1568)) )</f>
        <v>1</v>
      </c>
      <c r="AB1568" t="b">
        <f>OR(ISNUMBER(FIND(" rat ",C1568)),ISNUMBER(FIND(" rats ",C1568)),ISNUMBER(FIND(" Rats ",C1568)),ISNUMBER(FIND(" Rat ",C1568)),ISNUMBER(FIND(" rat.",C1568)),ISNUMBER(FIND(" rats.",C1568)),ISNUMBER(FIND("mouse",C1568)),ISNUMBER(FIND("mice",C1568)), ISNUMBER(FIND(" Mice",C1568)))</f>
        <v>0</v>
      </c>
      <c r="AC1568" t="b">
        <f>OR(ISNUMBER(FIND(" cell ",C1568)),ISNUMBER(FIND("fibroblast",C1568)),ISNUMBER(FIND("macrophage",C1568)),ISNUMBER(FIND("epithelial",C1568)),ISNUMBER(FIND("endothelial",C1568)),ISNUMBER(FIND("neuron",C1568)),ISNUMBER(FIND(" cells ",C1568)),ISNUMBER(FIND("RBC",C1568)),ISNUMBER(FIND("mitochond",C1568)),ISNUMBER(FIND("adipocyte",C1568)),ISNUMBER(FIND("osteo",C1568)),ISNUMBER(FIND("keratin",C1568)),ISNUMBER(FIND(" cell's ",C1568)),ISNUMBER(FIND("eukary",C1568)),ISNUMBER(FIND("sperm",C1568)))</f>
        <v>0</v>
      </c>
      <c r="AD1568" t="b">
        <f>OR(ISNUMBER(FIND("human",B1568)),ISNUMBER(FIND("workers",B1568)),ISNUMBER(FIND("workforces",B1568)),ISNUMBER(FIND("occupational",B1568)),ISNUMBER(FIND("Case report",B1568)),ISNUMBER(FIND("Workplaces",B1568)),ISNUMBER(FIND("worker",B1568)))</f>
        <v>0</v>
      </c>
      <c r="AE1568" t="b">
        <f>OR(ISNUMBER(FIND(" plant ",C1568)),ISNUMBER(FIND("Plant ",C1568)),ISNUMBER(FIND("tomato",C1568)),ISNUMBER(FIND("plants",C1568)),ISNUMBER(FIND("Plants",C1568)),ISNUMBER(FIND("algae",C1568)),ISNUMBER(FIND("lettuce",C1568)),ISNUMBER(FIND("green gram sprouts ",C1568)),ISNUMBER(FIND("Cucurbita pepo",C1568)),ISNUMBER(FIND("bean ",C1568)),ISNUMBER(FIND("chloroplast",C1568)),ISNUMBER(FIND("chlorophyll",C1568)),ISNUMBER(FIND("seedling",C1568)),ISNUMBER(FIND("canola",C1568)),ISNUMBER(FIND("shoot",C1568)),ISNUMBER(FIND("photosynthes",C1568)),ISNUMBER(FIND(" leaves ",C1568)),,ISNUMBER(FIND("agriculture",C1568)),ISNUMBER(FIND(" crops ",C1568)))</f>
        <v>0</v>
      </c>
      <c r="AF1568" t="b">
        <f>OR(ISNUMBER(FIND("bacteria",C1568)),ISNUMBER(FIND("Bacteria",C1568)),ISNUMBER(FIND("Bacterium",C1568)),ISNUMBER(FIND("bacterium",C1568)),ISNUMBER(FIND(" coli ",C1568)))</f>
        <v>0</v>
      </c>
      <c r="AG1568" t="b">
        <f>OR(ISNUMBER(FIND("fungi",C1568)),ISNUMBER(FIND("Fungi",C1568)),ISNUMBER(FIND("fungus",C1568)),ISNUMBER(FIND("Fungus",C1568)),ISNUMBER(FIND("mushroom",C1568)),ISNUMBER(FIND("Mushroom",C1568)),ISNUMBER(FIND(" mold ",C1568)))</f>
        <v>0</v>
      </c>
      <c r="AH1568" t="b">
        <f>OR(ISNUMBER(FIND("Pig ",C1568)),ISNUMBER(FIND("pig ",C1568)),ISNUMBER(FIND("Pigs ",C1568)),ISNUMBER(FIND("pigs ",C1568)))</f>
        <v>0</v>
      </c>
      <c r="AI1568" t="b">
        <f>OR(ISNUMBER(FIND(" C. elegans",C1568)),ISNUMBER(FIND("Caenorhabditis elegans",C1568)),ISNUMBER(FIND("earthworms",C1568)),ISNUMBER(FIND(" Ficopomatus enigmaticus",C1568)),ISNUMBER(FIND("larva",C1568)),ISNUMBER(FIND("Lumbriculus variegatus",C1568)),ISNUMBER(FIND("nematode",C1568)))</f>
        <v>1</v>
      </c>
      <c r="AJ1568" t="b">
        <f>NOT(OR(AA1568,AB1568,AC1568,AD1568,AE1568,AF1568,AG1568,AH1568,AI1568))</f>
        <v>0</v>
      </c>
      <c r="AL1568" t="b">
        <f>OR(AA1568,AB1568,AD1568,AE1568,AF1568,AG1568,AH1568,AI1568)</f>
        <v>1</v>
      </c>
      <c r="AM1568" t="b">
        <f>IF(Table1[[#This Row],[In vivo?]],IF(Table1[[#This Row],[Cell]],FALSE,TRUE),FALSE)</f>
        <v>1</v>
      </c>
      <c r="AN1568" t="b">
        <f>AND(AC1568,AL1568)</f>
        <v>0</v>
      </c>
      <c r="AO1568" t="b">
        <f>IF(Table1[[#This Row],[Cell]],IF(Table1[[#This Row],[In vivo?]],FALSE,TRUE),FALSE)</f>
        <v>0</v>
      </c>
      <c r="AP1568" t="b">
        <f>NOT(OR(Table1[[#This Row],[In vivo?]],Table1[[#This Row],[Only in Cell]]))</f>
        <v>0</v>
      </c>
      <c r="AQ1568" t="str">
        <f>IF(OR(Table1[[#This Row],[Rodents]],Table1[[#This Row],[Human]],Table1[[#This Row],[Pig]]),OR(ISNUMBER(FIND("pulmonary",C1568)),ISNUMBER(FIND("lung",C1568))),"NA")</f>
        <v>NA</v>
      </c>
      <c r="AR1568" t="str">
        <f>IF(OR(Table1[[#This Row],[Rodents]],Table1[[#This Row],[Human]],Table1[[#This Row],[Pig]]),OR(ISNUMBER(FIND("skin",C1568)),ISNUMBER(FIND("dermal",C1568))),"NA")</f>
        <v>NA</v>
      </c>
      <c r="AS1568" t="str">
        <f>IF(OR(Table1[[#This Row],[Rodents]],Table1[[#This Row],[Human]],Table1[[#This Row],[Pig]]),OR(ISNUMBER(FIND("liver",C1568)),ISNUMBER(FIND("hepat",C1568))),"NA")</f>
        <v>NA</v>
      </c>
      <c r="AT1568" t="str">
        <f>IF(OR(Table1[[#This Row],[Rodents]],Table1[[#This Row],[Human]],Table1[[#This Row],[Pig]]),OR(ISNUMBER(FIND("kidney",C1568)),ISNUMBER(FIND("neph",C1568))),"NA")</f>
        <v>NA</v>
      </c>
      <c r="AU1568" t="str">
        <f>IF(OR(Table1[[#This Row],[Rodents]],Table1[[#This Row],[Human]],Table1[[#This Row],[Pig]]),OR(ISNUMBER(FIND("brain",C1568)),ISNUMBER(FIND("neur",C1568)),ISNUMBER(FIND("nerv",C1568))),"NA")</f>
        <v>NA</v>
      </c>
      <c r="AV1568" t="str">
        <f>IF(OR(Table1[[#This Row],[Rodents]],Table1[[#This Row],[Human]],Table1[[#This Row],[Pig]]),OR(ISNUMBER(FIND("heart",C1568)),ISNUMBER(FIND("cardi",C1568))),"NA")</f>
        <v>NA</v>
      </c>
      <c r="AW1568" t="str">
        <f>IF(OR(Table1[[#This Row],[Rodents]],Table1[[#This Row],[Human]],Table1[[#This Row],[Pig]]),OR(ISNUMBER(FIND("gastro",C1568)),ISNUMBER(FIND("intesti",C1568)),ISNUMBER(FIND("stomach",C1568))),"NA")</f>
        <v>NA</v>
      </c>
      <c r="AX1568" t="str">
        <f>IF(OR(Table1[[#This Row],[Rodents]],Table1[[#This Row],[Human]],Table1[[#This Row],[Pig]]),NOT(OR(AQ1568,AR1568,AS1568,AT1568,AU1568,AV1568,AW1568)),"NA")</f>
        <v>NA</v>
      </c>
      <c r="AY1568" t="b">
        <f>OR(ISNUMBER(FIND("SWCNT",C1568)),ISNUMBER(FIND("SWNT",C1568)),ISNUMBER(FIND("single-wall",C1568)),ISNUMBER(FIND("single wall",C1568)),ISNUMBER(FIND("Single wall",C1568)),ISNUMBER(FIND("Single-wall",C1568)),ISNUMBER(FIND("SWCNT",B1568)),ISNUMBER(FIND("SWNT",B1568)),ISNUMBER(FIND("single-wall",B1568)),ISNUMBER(FIND("single wall",B1568)),ISNUMBER(FIND("Single-wall",B1568)),ISNUMBER(FIND("Single wall",B1568)))</f>
        <v>0</v>
      </c>
      <c r="AZ1568" t="b">
        <f>OR(ISNUMBER(FIND("MWCNT",C1568)),ISNUMBER(FIND("MWNT",C1568)),ISNUMBER(FIND("multi-wall",C1568)),ISNUMBER(FIND("multi wall",C1568)),ISNUMBER(FIND("multiwall",C1568)),ISNUMBER(FIND("Multi-wall",C1568)),ISNUMBER(FIND("Multi wall",C1568)),ISNUMBER(FIND("Multiwall",C1568)),ISNUMBER(FIND("MWCNT",B1568)),ISNUMBER(FIND("MWNT",B1568)),ISNUMBER(FIND("multi-wall",B1568)),ISNUMBER(FIND("multi wall",B1568)),ISNUMBER(FIND("multiwall",B1568)),ISNUMBER(FIND("Multi-wall",B1568)),ISNUMBER(FIND("Multi wall",B1568)),ISNUMBER(FIND("Multiwall",B1568)),ISNUMBER(FIND("Double-wall",B1568)),ISNUMBER(FIND("Double wall",B1568)),ISNUMBER(FIND("Doublewall",B1568)),ISNUMBER(FIND("double-wall",B1568)),ISNUMBER(FIND("double wall",B1568)),ISNUMBER(FIND("doublewall",B1568)))</f>
        <v>1</v>
      </c>
      <c r="BA1568" t="b">
        <f>AND(Table1[[#This Row],[SWCNT]],Table1[[#This Row],[MWCNT]])</f>
        <v>0</v>
      </c>
      <c r="BB1568" t="b">
        <f>IF(Table1[[#This Row],[SWCNT]]=TRUE,FALSE,IF(Table1[[#This Row],[MWCNT]]=TRUE,FALSE,TRUE))</f>
        <v>0</v>
      </c>
      <c r="BC1568" s="18"/>
    </row>
    <row r="1569" spans="1:55" ht="203.5">
      <c r="A1569" t="s">
        <v>3434</v>
      </c>
      <c r="B1569" s="2" t="s">
        <v>3435</v>
      </c>
      <c r="C1569" s="16" t="s">
        <v>3436</v>
      </c>
      <c r="D1569" s="17" t="s">
        <v>1196</v>
      </c>
      <c r="E1569" s="2">
        <v>2014</v>
      </c>
      <c r="F1569" t="b">
        <f>OR(ISNUMBER(FIND("cytotoxic",C1569)),ISNUMBER(FIND("Cytotoxic",C1569)),ISNUMBER(FIND("cellular toxicity",C1569)),ISNUMBER(FIND("cell death",C1569)),ISNUMBER(FIND("viable",C1569)),ISNUMBER(FIND("phytotoxic",C1569)),ISNUMBER(FIND("acute toxicity",C1569)),ISNUMBER(FIND("MTT",C1569)),ISNUMBER(FIND("survival",C1569)),ISNUMBER(FIND("prolifer",C1569)),ISNUMBER(FIND("apoptosis",C1569)),ISNUMBER(FIND("neurotoxic",C1569)),ISNUMBER(FIND("  lysis ",C1569)),ISNUMBER(FIND("necrosis",C1569)),ISNUMBER(FIND("cellular death",C1569))*3,ISNUMBER(FIND("LDH",C1569)),ISNUMBER(FIND("Acute toxicity",C1569)))</f>
        <v>1</v>
      </c>
      <c r="G1569" t="b">
        <f>OR(ISNUMBER(FIND("genotoxic",C1569)),ISNUMBER(FIND("genotoxicity",C1569)),ISNUMBER(FIND("DNA damage",C1569)),ISNUMBER(FIND("DNA",C1569)),ISNUMBER(FIND("RNA",C1569)),ISNUMBER(FIND("mesothelioma",C1569)),ISNUMBER(FIND("carcino",C1569)),ISNUMBER(FIND("mutagen",C1569)),ISNUMBER(FIND("genetic",C1569)))</f>
        <v>0</v>
      </c>
      <c r="H1569" t="b">
        <f>OR(ISNUMBER(FIND("inflammatory",C1569)),ISNUMBER(FIND("inflamm",C1569)))</f>
        <v>0</v>
      </c>
      <c r="I1569" t="b">
        <f>OR(ISNUMBER(FIND("immune",C1569)),ISNUMBER(FIND("immunological",C1569)),ISNUMBER(FIND("interleuk",C1569)),ISNUMBER(FIND("platelet activation",C1569)),ISNUMBER(FIND("monocyte",C1569)),ISNUMBER(FIND("leukocyte",C1569)),ISNUMBER(FIND("cytokine",C1569)),ISNUMBER(FIND("CD4",C1569)),ISNUMBER(FIND("CD8",C1569)),ISNUMBER(FIND("T-cell",C1569)))</f>
        <v>0</v>
      </c>
      <c r="J1569" t="b">
        <f>OR(ISNUMBER(FIND("reactive oxygen",C1569)),ISNUMBER(FIND("ROS",C1569)),ISNUMBER(FIND("free radical",C1569)),ISNUMBER(FIND("oxidative stress",C1569)),ISNUMBER(FIND("peroxid",C1569)),ISNUMBER(FIND("oxidative",C1569)),ISNUMBER(FIND("antioxid",C1569)))</f>
        <v>0</v>
      </c>
      <c r="K1569" t="b">
        <f>OR(ISNUMBER(FIND("autophag",C1569)))</f>
        <v>0</v>
      </c>
      <c r="L1569" t="b">
        <f>OR(ISNUMBER(FIND("morpholog",C1569)))</f>
        <v>1</v>
      </c>
      <c r="M1569" t="b">
        <f>OR(ISNUMBER(FIND("fibrosis",C1569)),ISNUMBER(FIND("Fibrosis",C1569)),ISNUMBER(FIND("fibrot",C1569)))</f>
        <v>0</v>
      </c>
      <c r="N1569" t="b">
        <f>OR(ISNUMBER(FIND("offspring",C1569)),ISNUMBER(FIND("Parental",C1569)),ISNUMBER(FIND("parental",C1569)),ISNUMBER(FIND("germline",C1569)),ISNUMBER(FIND("reproduc",C1569)),ISNUMBER(FIND("embryo",C1569)))</f>
        <v>0</v>
      </c>
      <c r="O1569" t="b">
        <f>OR(ISNUMBER(FIND("metabol",C1569)),ISNUMBER(FIND("Metabol",C1569)),ISNUMBER(FIND("digest",C1569)),ISNUMBER(FIND("mitochon",C1569)))</f>
        <v>0</v>
      </c>
      <c r="P1569" t="b">
        <f>OR(ISNUMBER(FIND("ecotox",C1569)),ISNUMBER(FIND("Ecotox",B1569)),ISNUMBER(FIND("ecotox",B1569)),ISNUMBER(FIND("Ecotox",C1569)))</f>
        <v>0</v>
      </c>
      <c r="Q1569" t="b">
        <f>OR(ISNUMBER(FIND("Bioaccum",C1569)),ISNUMBER(FIND("bioaccum",C1569)),ISNUMBER(FIND("accum",C1569)))</f>
        <v>0</v>
      </c>
      <c r="R1569" t="b">
        <f>OR(ISNUMBER(FIND("Occupation",C1569)),ISNUMBER(FIND("occupation",C1569)),ISNUMBER(FIND("worker",C1569)),ISNUMBER(FIND("workforce",C1569)))</f>
        <v>0</v>
      </c>
      <c r="S1569" t="b">
        <f>NOT(OR(F1569,G1569,H1569,I1569,J1569,K1569,L1569,M1569,N1569,O1569,P1569,Q1569,R1569))</f>
        <v>0</v>
      </c>
      <c r="U1569" t="b">
        <f>OR(Table1[[#This Row],[Inflammation]],Table1[[#This Row],[Immune]])</f>
        <v>0</v>
      </c>
      <c r="V1569" t="str">
        <f>IF(OR(Table1[[#This Row],[Rodents]],Table1[[#This Row],[Human]],Table1[[#This Row],[Pig]]),OR(ISNUMBER(FIND("intratrach",C1569)),ISNUMBER(FIND("nasal ",C1569)),ISNUMBER(FIND("instill",C1569))),"NA")</f>
        <v>NA</v>
      </c>
      <c r="W1569" t="str">
        <f>IF(OR(Table1[[#This Row],[Rodents]],Table1[[#This Row],[Human]],Table1[[#This Row],[Pig]]),OR(ISNUMBER(FIND("dermal",C1569)),ISNUMBER(FIND("skin ",C1569))),"NA")</f>
        <v>NA</v>
      </c>
      <c r="X1569" t="str">
        <f>IF(OR(Table1[[#This Row],[Rodents]],Table1[[#This Row],[Human]],Table1[[#This Row],[Pig]]),OR(ISNUMBER(FIND("injected",C1569)),ISNUMBER(FIND("periton",C1569)),ISNUMBER(FIND("intrascrot",C1569))),"NA")</f>
        <v>NA</v>
      </c>
      <c r="Y1569" t="str">
        <f>IF(OR(Table1[[#This Row],[Rodents]],Table1[[#This Row],[Human]],Table1[[#This Row],[Pig]]),NOT(OR(Table1[[#This Row],[Inhaled/Intratracheal/intranasal]],Table1[[#This Row],[Dermal]],Table1[[#This Row],[Injected]])),"NA")</f>
        <v>NA</v>
      </c>
      <c r="AA1569" t="b">
        <f>OR(ISNUMBER(FIND("fish ",C1569)),ISNUMBER(FIND("Fish ",C1569)),ISNUMBER(FIND("aquatic",C1569)),ISNUMBER(FIND("daphnids",C1569)),ISNUMBER(FIND("Carcinus maenas",C1569)),ISNUMBER(FIND("Daphnia",C1569)),ISNUMBER(FIND("Ruditapes philippinarum",C1569)),ISNUMBER(FIND("daphnia",C1569)),ISNUMBER(FIND("marine",C1569)),ISNUMBER(FIND("mussel",C1569)),ISNUMBER(FIND("algae",C1569)),ISNUMBER(FIND("Donax faba",C1569)),ISNUMBER(FIND("estuarine",C1569)),ISNUMBER(FIND("snail",C1569)),ISNUMBER(FIND("Prorocentrum donghaiense",C1569)) )</f>
        <v>0</v>
      </c>
      <c r="AB1569" t="b">
        <f>OR(ISNUMBER(FIND(" rat ",C1569)),ISNUMBER(FIND(" rats ",C1569)),ISNUMBER(FIND(" Rats ",C1569)),ISNUMBER(FIND(" Rat ",C1569)),ISNUMBER(FIND(" rat.",C1569)),ISNUMBER(FIND(" rats.",C1569)),ISNUMBER(FIND("mouse",C1569)),ISNUMBER(FIND("mice",C1569)), ISNUMBER(FIND(" Mice",C1569)))</f>
        <v>0</v>
      </c>
      <c r="AC1569" t="b">
        <f>OR(ISNUMBER(FIND(" cell ",C1569)),ISNUMBER(FIND("fibroblast",C1569)),ISNUMBER(FIND("macrophage",C1569)),ISNUMBER(FIND("epithelial",C1569)),ISNUMBER(FIND("endothelial",C1569)),ISNUMBER(FIND("neuron",C1569)),ISNUMBER(FIND(" cells ",C1569)),ISNUMBER(FIND("RBC",C1569)),ISNUMBER(FIND("mitochond",C1569)),ISNUMBER(FIND("adipocyte",C1569)),ISNUMBER(FIND("osteo",C1569)),ISNUMBER(FIND("keratin",C1569)),ISNUMBER(FIND(" cell's ",C1569)),ISNUMBER(FIND("eukary",C1569)),ISNUMBER(FIND("sperm",C1569)))</f>
        <v>1</v>
      </c>
      <c r="AD1569" t="b">
        <v>0</v>
      </c>
      <c r="AE1569" t="b">
        <f>OR(ISNUMBER(FIND(" plant ",C1569)),ISNUMBER(FIND("Plant ",C1569)),ISNUMBER(FIND("tomato",C1569)),ISNUMBER(FIND("plants",C1569)),ISNUMBER(FIND("Plants",C1569)),ISNUMBER(FIND("algae",C1569)),ISNUMBER(FIND("lettuce",C1569)),ISNUMBER(FIND("green gram sprouts ",C1569)),ISNUMBER(FIND("Cucurbita pepo",C1569)),ISNUMBER(FIND("bean ",C1569)),ISNUMBER(FIND("chloroplast",C1569)),ISNUMBER(FIND("chlorophyll",C1569)),ISNUMBER(FIND("seedling",C1569)),ISNUMBER(FIND("canola",C1569)),ISNUMBER(FIND("shoot",C1569)),ISNUMBER(FIND("photosynthes",C1569)),ISNUMBER(FIND(" leaves ",C1569)),,ISNUMBER(FIND("agriculture",C1569)),ISNUMBER(FIND(" crops ",C1569)))</f>
        <v>0</v>
      </c>
      <c r="AF1569" t="b">
        <f>OR(ISNUMBER(FIND("bacteria",C1569)),ISNUMBER(FIND("Bacteria",C1569)),ISNUMBER(FIND("Bacterium",C1569)),ISNUMBER(FIND("bacterium",C1569)),ISNUMBER(FIND(" coli ",C1569)))</f>
        <v>0</v>
      </c>
      <c r="AG1569" t="b">
        <f>OR(ISNUMBER(FIND("fungi",C1569)),ISNUMBER(FIND("Fungi",C1569)),ISNUMBER(FIND("fungus",C1569)),ISNUMBER(FIND("Fungus",C1569)),ISNUMBER(FIND("mushroom",C1569)),ISNUMBER(FIND("Mushroom",C1569)),ISNUMBER(FIND(" mold ",C1569)))</f>
        <v>0</v>
      </c>
      <c r="AH1569" t="b">
        <f>OR(ISNUMBER(FIND("Pig ",C1569)),ISNUMBER(FIND("pig ",C1569)),ISNUMBER(FIND("Pigs ",C1569)),ISNUMBER(FIND("pigs ",C1569)))</f>
        <v>0</v>
      </c>
      <c r="AI1569" t="b">
        <f>OR(ISNUMBER(FIND(" C. elegans",C1569)),ISNUMBER(FIND("Caenorhabditis elegans",C1569)),ISNUMBER(FIND("earthworms",C1569)),ISNUMBER(FIND(" Ficopomatus enigmaticus",C1569)),ISNUMBER(FIND("larva",C1569)),ISNUMBER(FIND("Lumbriculus variegatus",C1569)),ISNUMBER(FIND("nematode",C1569)))</f>
        <v>0</v>
      </c>
      <c r="AJ1569" t="b">
        <f>NOT(OR(AA1569,AB1569,AC1569,AD1569,AE1569,AF1569,AG1569,AH1569,AI1569))</f>
        <v>0</v>
      </c>
      <c r="AL1569" t="b">
        <f>OR(AA1569,AB1569,AD1569,AE1569,AF1569,AG1569,AH1569,AI1569)</f>
        <v>0</v>
      </c>
      <c r="AM1569" t="b">
        <f>IF(Table1[[#This Row],[In vivo?]],IF(Table1[[#This Row],[Cell]],FALSE,TRUE),FALSE)</f>
        <v>0</v>
      </c>
      <c r="AN1569" t="b">
        <f>AND(AC1569,AL1569)</f>
        <v>0</v>
      </c>
      <c r="AO1569" t="b">
        <f>IF(Table1[[#This Row],[Cell]],IF(Table1[[#This Row],[In vivo?]],FALSE,TRUE),FALSE)</f>
        <v>1</v>
      </c>
      <c r="AP1569" t="b">
        <f>NOT(OR(Table1[[#This Row],[In vivo?]],Table1[[#This Row],[Only in Cell]]))</f>
        <v>0</v>
      </c>
      <c r="AQ1569" t="str">
        <f>IF(OR(Table1[[#This Row],[Rodents]],Table1[[#This Row],[Human]],Table1[[#This Row],[Pig]]),OR(ISNUMBER(FIND("pulmonary",C1569)),ISNUMBER(FIND("lung",C1569))),"NA")</f>
        <v>NA</v>
      </c>
      <c r="AR1569" t="str">
        <f>IF(OR(Table1[[#This Row],[Rodents]],Table1[[#This Row],[Human]],Table1[[#This Row],[Pig]]),OR(ISNUMBER(FIND("skin",C1569)),ISNUMBER(FIND("dermal",C1569))),"NA")</f>
        <v>NA</v>
      </c>
      <c r="AS1569" t="str">
        <f>IF(OR(Table1[[#This Row],[Rodents]],Table1[[#This Row],[Human]],Table1[[#This Row],[Pig]]),OR(ISNUMBER(FIND("liver",C1569)),ISNUMBER(FIND("hepat",C1569))),"NA")</f>
        <v>NA</v>
      </c>
      <c r="AT1569" t="str">
        <f>IF(OR(Table1[[#This Row],[Rodents]],Table1[[#This Row],[Human]],Table1[[#This Row],[Pig]]),OR(ISNUMBER(FIND("kidney",C1569)),ISNUMBER(FIND("neph",C1569))),"NA")</f>
        <v>NA</v>
      </c>
      <c r="AU1569" t="str">
        <f>IF(OR(Table1[[#This Row],[Rodents]],Table1[[#This Row],[Human]],Table1[[#This Row],[Pig]]),OR(ISNUMBER(FIND("brain",C1569)),ISNUMBER(FIND("neur",C1569)),ISNUMBER(FIND("nerv",C1569))),"NA")</f>
        <v>NA</v>
      </c>
      <c r="AV1569" t="str">
        <f>IF(OR(Table1[[#This Row],[Rodents]],Table1[[#This Row],[Human]],Table1[[#This Row],[Pig]]),OR(ISNUMBER(FIND("heart",C1569)),ISNUMBER(FIND("cardi",C1569))),"NA")</f>
        <v>NA</v>
      </c>
      <c r="AW1569" t="str">
        <f>IF(OR(Table1[[#This Row],[Rodents]],Table1[[#This Row],[Human]],Table1[[#This Row],[Pig]]),OR(ISNUMBER(FIND("gastro",C1569)),ISNUMBER(FIND("intesti",C1569)),ISNUMBER(FIND("stomach",C1569))),"NA")</f>
        <v>NA</v>
      </c>
      <c r="AX1569" t="str">
        <f>IF(OR(Table1[[#This Row],[Rodents]],Table1[[#This Row],[Human]],Table1[[#This Row],[Pig]]),NOT(OR(AQ1569,AR1569,AS1569,AT1569,AU1569,AV1569,AW1569)),"NA")</f>
        <v>NA</v>
      </c>
      <c r="AY1569" t="b">
        <f>OR(ISNUMBER(FIND("SWCNT",C1569)),ISNUMBER(FIND("SWNT",C1569)),ISNUMBER(FIND("single-wall",C1569)),ISNUMBER(FIND("single wall",C1569)),ISNUMBER(FIND("Single wall",C1569)),ISNUMBER(FIND("Single-wall",C1569)),ISNUMBER(FIND("SWCNT",B1569)),ISNUMBER(FIND("SWNT",B1569)),ISNUMBER(FIND("single-wall",B1569)),ISNUMBER(FIND("single wall",B1569)),ISNUMBER(FIND("Single-wall",B1569)),ISNUMBER(FIND("Single wall",B1569)))</f>
        <v>0</v>
      </c>
      <c r="AZ1569" t="b">
        <f>OR(ISNUMBER(FIND("MWCNT",C1569)),ISNUMBER(FIND("MWNT",C1569)),ISNUMBER(FIND("multi-wall",C1569)),ISNUMBER(FIND("multi wall",C1569)),ISNUMBER(FIND("multiwall",C1569)),ISNUMBER(FIND("Multi-wall",C1569)),ISNUMBER(FIND("Multi wall",C1569)),ISNUMBER(FIND("Multiwall",C1569)),ISNUMBER(FIND("MWCNT",B1569)),ISNUMBER(FIND("MWNT",B1569)),ISNUMBER(FIND("multi-wall",B1569)),ISNUMBER(FIND("multi wall",B1569)),ISNUMBER(FIND("multiwall",B1569)),ISNUMBER(FIND("Multi-wall",B1569)),ISNUMBER(FIND("Multi wall",B1569)),ISNUMBER(FIND("Multiwall",B1569)),ISNUMBER(FIND("Double-wall",B1569)),ISNUMBER(FIND("Double wall",B1569)),ISNUMBER(FIND("Doublewall",B1569)),ISNUMBER(FIND("double-wall",B1569)),ISNUMBER(FIND("double wall",B1569)),ISNUMBER(FIND("doublewall",B1569)))</f>
        <v>1</v>
      </c>
      <c r="BA1569" t="b">
        <f>AND(Table1[[#This Row],[SWCNT]],Table1[[#This Row],[MWCNT]])</f>
        <v>0</v>
      </c>
      <c r="BB1569" t="b">
        <f>IF(Table1[[#This Row],[SWCNT]]=TRUE,FALSE,IF(Table1[[#This Row],[MWCNT]]=TRUE,FALSE,TRUE))</f>
        <v>0</v>
      </c>
      <c r="BC1569" s="18"/>
    </row>
    <row r="1570" spans="1:55" ht="166.5">
      <c r="A1570" t="s">
        <v>3446</v>
      </c>
      <c r="B1570" s="2" t="s">
        <v>3449</v>
      </c>
      <c r="C1570" s="16" t="s">
        <v>3452</v>
      </c>
      <c r="D1570" s="17" t="s">
        <v>3455</v>
      </c>
      <c r="E1570" s="2">
        <v>2014</v>
      </c>
      <c r="F1570" t="b">
        <f>OR(ISNUMBER(FIND("cytotoxic",C1570)),ISNUMBER(FIND("Cytotoxic",C1570)),ISNUMBER(FIND("cellular toxicity",C1570)),ISNUMBER(FIND("cell death",C1570)),ISNUMBER(FIND("viable",C1570)),ISNUMBER(FIND("phytotoxic",C1570)),ISNUMBER(FIND("acute toxicity",C1570)),ISNUMBER(FIND("MTT",C1570)),ISNUMBER(FIND("survival",C1570)),ISNUMBER(FIND("prolifer",C1570)),ISNUMBER(FIND("apoptosis",C1570)),ISNUMBER(FIND("neurotoxic",C1570)),ISNUMBER(FIND("  lysis ",C1570)),ISNUMBER(FIND("necrosis",C1570)),ISNUMBER(FIND("cellular death",C1570))*3,ISNUMBER(FIND("LDH",C1570)),ISNUMBER(FIND("Acute toxicity",C1570)))</f>
        <v>1</v>
      </c>
      <c r="G1570" t="b">
        <f>OR(ISNUMBER(FIND("genotoxic",C1570)),ISNUMBER(FIND("genotoxicity",C1570)),ISNUMBER(FIND("DNA damage",C1570)),ISNUMBER(FIND("DNA",C1570)),ISNUMBER(FIND("RNA",C1570)),ISNUMBER(FIND("mesothelioma",C1570)),ISNUMBER(FIND("carcino",C1570)),ISNUMBER(FIND("mutagen",C1570)),ISNUMBER(FIND("genetic",C1570)))</f>
        <v>1</v>
      </c>
      <c r="H1570" t="b">
        <f>OR(ISNUMBER(FIND("inflammatory",C1570)),ISNUMBER(FIND("inflamm",C1570)))</f>
        <v>0</v>
      </c>
      <c r="I1570" t="b">
        <f>OR(ISNUMBER(FIND("immune",C1570)),ISNUMBER(FIND("immunological",C1570)),ISNUMBER(FIND("interleuk",C1570)),ISNUMBER(FIND("platelet activation",C1570)),ISNUMBER(FIND("monocyte",C1570)),ISNUMBER(FIND("leukocyte",C1570)),ISNUMBER(FIND("cytokine",C1570)),ISNUMBER(FIND("CD4",C1570)),ISNUMBER(FIND("CD8",C1570)),ISNUMBER(FIND("T-cell",C1570)))</f>
        <v>0</v>
      </c>
      <c r="J1570" t="b">
        <f>OR(ISNUMBER(FIND("reactive oxygen",C1570)),ISNUMBER(FIND("ROS",C1570)),ISNUMBER(FIND("free radical",C1570)),ISNUMBER(FIND("oxidative stress",C1570)),ISNUMBER(FIND("peroxid",C1570)),ISNUMBER(FIND("oxidative",C1570)),ISNUMBER(FIND("antioxid",C1570)))</f>
        <v>0</v>
      </c>
      <c r="K1570" t="b">
        <f>OR(ISNUMBER(FIND("autophag",C1570)))</f>
        <v>0</v>
      </c>
      <c r="L1570" t="b">
        <f>OR(ISNUMBER(FIND("morpholog",C1570)))</f>
        <v>1</v>
      </c>
      <c r="M1570" t="b">
        <f>OR(ISNUMBER(FIND("fibrosis",C1570)),ISNUMBER(FIND("Fibrosis",C1570)),ISNUMBER(FIND("fibrot",C1570)))</f>
        <v>0</v>
      </c>
      <c r="N1570" t="b">
        <f>OR(ISNUMBER(FIND("offspring",C1570)),ISNUMBER(FIND("Parental",C1570)),ISNUMBER(FIND("parental",C1570)),ISNUMBER(FIND("germline",C1570)),ISNUMBER(FIND("reproduc",C1570)),ISNUMBER(FIND("embryo",C1570)))</f>
        <v>0</v>
      </c>
      <c r="O1570" t="b">
        <f>OR(ISNUMBER(FIND("metabol",C1570)),ISNUMBER(FIND("Metabol",C1570)),ISNUMBER(FIND("digest",C1570)),ISNUMBER(FIND("mitochon",C1570)))</f>
        <v>0</v>
      </c>
      <c r="P1570" t="b">
        <f>OR(ISNUMBER(FIND("ecotox",C1570)),ISNUMBER(FIND("Ecotox",B1570)),ISNUMBER(FIND("ecotox",B1570)),ISNUMBER(FIND("Ecotox",C1570)))</f>
        <v>0</v>
      </c>
      <c r="Q1570" t="b">
        <f>OR(ISNUMBER(FIND("Bioaccum",C1570)),ISNUMBER(FIND("bioaccum",C1570)),ISNUMBER(FIND("accum",C1570)))</f>
        <v>0</v>
      </c>
      <c r="R1570" t="b">
        <f>OR(ISNUMBER(FIND("Occupation",C1570)),ISNUMBER(FIND("occupation",C1570)),ISNUMBER(FIND("worker",C1570)),ISNUMBER(FIND("workforce",C1570)))</f>
        <v>0</v>
      </c>
      <c r="S1570" t="b">
        <f>NOT(OR(F1570,G1570,H1570,I1570,J1570,K1570,L1570,M1570,N1570,O1570,P1570,Q1570,R1570))</f>
        <v>0</v>
      </c>
      <c r="U1570" t="b">
        <f>OR(Table1[[#This Row],[Inflammation]],Table1[[#This Row],[Immune]])</f>
        <v>0</v>
      </c>
      <c r="V1570" t="str">
        <f>IF(OR(Table1[[#This Row],[Rodents]],Table1[[#This Row],[Human]],Table1[[#This Row],[Pig]]),OR(ISNUMBER(FIND("intratrach",C1570)),ISNUMBER(FIND("nasal ",C1570)),ISNUMBER(FIND("instill",C1570))),"NA")</f>
        <v>NA</v>
      </c>
      <c r="W1570" t="str">
        <f>IF(OR(Table1[[#This Row],[Rodents]],Table1[[#This Row],[Human]],Table1[[#This Row],[Pig]]),OR(ISNUMBER(FIND("dermal",C1570)),ISNUMBER(FIND("skin ",C1570))),"NA")</f>
        <v>NA</v>
      </c>
      <c r="X1570" t="str">
        <f>IF(OR(Table1[[#This Row],[Rodents]],Table1[[#This Row],[Human]],Table1[[#This Row],[Pig]]),OR(ISNUMBER(FIND("injected",C1570)),ISNUMBER(FIND("periton",C1570)),ISNUMBER(FIND("intrascrot",C1570))),"NA")</f>
        <v>NA</v>
      </c>
      <c r="Y1570" t="str">
        <f>IF(OR(Table1[[#This Row],[Rodents]],Table1[[#This Row],[Human]],Table1[[#This Row],[Pig]]),NOT(OR(Table1[[#This Row],[Inhaled/Intratracheal/intranasal]],Table1[[#This Row],[Dermal]],Table1[[#This Row],[Injected]])),"NA")</f>
        <v>NA</v>
      </c>
      <c r="AA1570" t="b">
        <f>OR(ISNUMBER(FIND("fish ",C1570)),ISNUMBER(FIND("Fish ",C1570)),ISNUMBER(FIND("aquatic",C1570)),ISNUMBER(FIND("daphnids",C1570)),ISNUMBER(FIND("Carcinus maenas",C1570)),ISNUMBER(FIND("Daphnia",C1570)),ISNUMBER(FIND("Ruditapes philippinarum",C1570)),ISNUMBER(FIND("daphnia",C1570)),ISNUMBER(FIND("marine",C1570)),ISNUMBER(FIND("mussel",C1570)),ISNUMBER(FIND("algae",C1570)),ISNUMBER(FIND("Donax faba",C1570)),ISNUMBER(FIND("estuarine",C1570)),ISNUMBER(FIND("snail",C1570)),ISNUMBER(FIND("Prorocentrum donghaiense",C1570)) )</f>
        <v>0</v>
      </c>
      <c r="AB1570" t="b">
        <f>OR(ISNUMBER(FIND(" rat ",C1570)),ISNUMBER(FIND(" rats ",C1570)),ISNUMBER(FIND(" Rats ",C1570)),ISNUMBER(FIND(" Rat ",C1570)),ISNUMBER(FIND(" rat.",C1570)),ISNUMBER(FIND(" rats.",C1570)),ISNUMBER(FIND("mouse",C1570)),ISNUMBER(FIND("mice",C1570)), ISNUMBER(FIND(" Mice",C1570)))</f>
        <v>0</v>
      </c>
      <c r="AC1570" t="b">
        <f>OR(ISNUMBER(FIND(" cell ",C1570)),ISNUMBER(FIND("fibroblast",C1570)),ISNUMBER(FIND("macrophage",C1570)),ISNUMBER(FIND("epithelial",C1570)),ISNUMBER(FIND("endothelial",C1570)),ISNUMBER(FIND("neuron",C1570)),ISNUMBER(FIND(" cells ",C1570)),ISNUMBER(FIND("RBC",C1570)),ISNUMBER(FIND("mitochond",C1570)),ISNUMBER(FIND("adipocyte",C1570)),ISNUMBER(FIND("osteo",C1570)),ISNUMBER(FIND("keratin",C1570)),ISNUMBER(FIND(" cell's ",C1570)),ISNUMBER(FIND("eukary",C1570)),ISNUMBER(FIND("sperm",C1570)))</f>
        <v>1</v>
      </c>
      <c r="AD1570" t="b">
        <f>OR(ISNUMBER(FIND("human",B1570)),ISNUMBER(FIND("workers",B1570)),ISNUMBER(FIND("workforces",B1570)),ISNUMBER(FIND("occupational",B1570)),ISNUMBER(FIND("Case report",B1570)),ISNUMBER(FIND("Workplaces",B1570)),ISNUMBER(FIND("worker",B1570)))</f>
        <v>0</v>
      </c>
      <c r="AE1570" t="b">
        <f>OR(ISNUMBER(FIND(" plant ",C1570)),ISNUMBER(FIND("Plant ",C1570)),ISNUMBER(FIND("tomato",C1570)),ISNUMBER(FIND("plants",C1570)),ISNUMBER(FIND("Plants",C1570)),ISNUMBER(FIND("algae",C1570)),ISNUMBER(FIND("lettuce",C1570)),ISNUMBER(FIND("green gram sprouts ",C1570)),ISNUMBER(FIND("Cucurbita pepo",C1570)),ISNUMBER(FIND("bean ",C1570)),ISNUMBER(FIND("chloroplast",C1570)),ISNUMBER(FIND("chlorophyll",C1570)),ISNUMBER(FIND("seedling",C1570)),ISNUMBER(FIND("canola",C1570)),ISNUMBER(FIND("shoot",C1570)),ISNUMBER(FIND("photosynthes",C1570)),ISNUMBER(FIND(" leaves ",C1570)),,ISNUMBER(FIND("agriculture",C1570)),ISNUMBER(FIND(" crops ",C1570)))</f>
        <v>0</v>
      </c>
      <c r="AF1570" t="b">
        <f>OR(ISNUMBER(FIND("bacteria",C1570)),ISNUMBER(FIND("Bacteria",C1570)),ISNUMBER(FIND("Bacterium",C1570)),ISNUMBER(FIND("bacterium",C1570)),ISNUMBER(FIND(" coli ",C1570)))</f>
        <v>1</v>
      </c>
      <c r="AG1570" t="b">
        <f>OR(ISNUMBER(FIND("fungi",C1570)),ISNUMBER(FIND("Fungi",C1570)),ISNUMBER(FIND("fungus",C1570)),ISNUMBER(FIND("Fungus",C1570)),ISNUMBER(FIND("mushroom",C1570)),ISNUMBER(FIND("Mushroom",C1570)),ISNUMBER(FIND(" mold ",C1570)))</f>
        <v>0</v>
      </c>
      <c r="AH1570" t="b">
        <f>OR(ISNUMBER(FIND("Pig ",C1570)),ISNUMBER(FIND("pig ",C1570)),ISNUMBER(FIND("Pigs ",C1570)),ISNUMBER(FIND("pigs ",C1570)))</f>
        <v>0</v>
      </c>
      <c r="AI1570" t="b">
        <f>OR(ISNUMBER(FIND(" C. elegans",C1570)),ISNUMBER(FIND("Caenorhabditis elegans",C1570)),ISNUMBER(FIND("earthworms",C1570)),ISNUMBER(FIND(" Ficopomatus enigmaticus",C1570)),ISNUMBER(FIND("larva",C1570)),ISNUMBER(FIND("Lumbriculus variegatus",C1570)),ISNUMBER(FIND("nematode",C1570)))</f>
        <v>0</v>
      </c>
      <c r="AJ1570" t="b">
        <f>NOT(OR(AA1570,AB1570,AC1570,AD1570,AE1570,AF1570,AG1570,AH1570,AI1570))</f>
        <v>0</v>
      </c>
      <c r="AL1570" t="b">
        <f>OR(AA1570,AB1570,AD1570,AE1570,AF1570,AG1570,AH1570,AI1570)</f>
        <v>1</v>
      </c>
      <c r="AM1570" t="b">
        <f>IF(Table1[[#This Row],[In vivo?]],IF(Table1[[#This Row],[Cell]],FALSE,TRUE),FALSE)</f>
        <v>0</v>
      </c>
      <c r="AN1570" t="b">
        <f>AND(AC1570,AL1570)</f>
        <v>1</v>
      </c>
      <c r="AO1570" t="b">
        <f>IF(Table1[[#This Row],[Cell]],IF(Table1[[#This Row],[In vivo?]],FALSE,TRUE),FALSE)</f>
        <v>0</v>
      </c>
      <c r="AP1570" t="b">
        <f>NOT(OR(Table1[[#This Row],[In vivo?]],Table1[[#This Row],[Only in Cell]]))</f>
        <v>0</v>
      </c>
      <c r="AQ1570" t="str">
        <f>IF(OR(Table1[[#This Row],[Rodents]],Table1[[#This Row],[Human]],Table1[[#This Row],[Pig]]),OR(ISNUMBER(FIND("pulmonary",C1570)),ISNUMBER(FIND("lung",C1570))),"NA")</f>
        <v>NA</v>
      </c>
      <c r="AR1570" t="str">
        <f>IF(OR(Table1[[#This Row],[Rodents]],Table1[[#This Row],[Human]],Table1[[#This Row],[Pig]]),OR(ISNUMBER(FIND("skin",C1570)),ISNUMBER(FIND("dermal",C1570))),"NA")</f>
        <v>NA</v>
      </c>
      <c r="AS1570" t="str">
        <f>IF(OR(Table1[[#This Row],[Rodents]],Table1[[#This Row],[Human]],Table1[[#This Row],[Pig]]),OR(ISNUMBER(FIND("liver",C1570)),ISNUMBER(FIND("hepat",C1570))),"NA")</f>
        <v>NA</v>
      </c>
      <c r="AT1570" t="str">
        <f>IF(OR(Table1[[#This Row],[Rodents]],Table1[[#This Row],[Human]],Table1[[#This Row],[Pig]]),OR(ISNUMBER(FIND("kidney",C1570)),ISNUMBER(FIND("neph",C1570))),"NA")</f>
        <v>NA</v>
      </c>
      <c r="AU1570" t="str">
        <f>IF(OR(Table1[[#This Row],[Rodents]],Table1[[#This Row],[Human]],Table1[[#This Row],[Pig]]),OR(ISNUMBER(FIND("brain",C1570)),ISNUMBER(FIND("neur",C1570)),ISNUMBER(FIND("nerv",C1570))),"NA")</f>
        <v>NA</v>
      </c>
      <c r="AV1570" t="str">
        <f>IF(OR(Table1[[#This Row],[Rodents]],Table1[[#This Row],[Human]],Table1[[#This Row],[Pig]]),OR(ISNUMBER(FIND("heart",C1570)),ISNUMBER(FIND("cardi",C1570))),"NA")</f>
        <v>NA</v>
      </c>
      <c r="AW1570" t="str">
        <f>IF(OR(Table1[[#This Row],[Rodents]],Table1[[#This Row],[Human]],Table1[[#This Row],[Pig]]),OR(ISNUMBER(FIND("gastro",C1570)),ISNUMBER(FIND("intesti",C1570)),ISNUMBER(FIND("stomach",C1570))),"NA")</f>
        <v>NA</v>
      </c>
      <c r="AX1570" t="str">
        <f>IF(OR(Table1[[#This Row],[Rodents]],Table1[[#This Row],[Human]],Table1[[#This Row],[Pig]]),NOT(OR(AQ1570,AR1570,AS1570,AT1570,AU1570,AV1570,AW1570)),"NA")</f>
        <v>NA</v>
      </c>
      <c r="AY1570" t="b">
        <f>OR(ISNUMBER(FIND("SWCNT",C1570)),ISNUMBER(FIND("SWNT",C1570)),ISNUMBER(FIND("single-wall",C1570)),ISNUMBER(FIND("single wall",C1570)),ISNUMBER(FIND("Single wall",C1570)),ISNUMBER(FIND("Single-wall",C1570)),ISNUMBER(FIND("SWCNT",B1570)),ISNUMBER(FIND("SWNT",B1570)),ISNUMBER(FIND("single-wall",B1570)),ISNUMBER(FIND("single wall",B1570)),ISNUMBER(FIND("Single-wall",B1570)),ISNUMBER(FIND("Single wall",B1570)))</f>
        <v>0</v>
      </c>
      <c r="AZ1570" t="b">
        <f>OR(ISNUMBER(FIND("MWCNT",C1570)),ISNUMBER(FIND("MWNT",C1570)),ISNUMBER(FIND("multi-wall",C1570)),ISNUMBER(FIND("multi wall",C1570)),ISNUMBER(FIND("multiwall",C1570)),ISNUMBER(FIND("Multi-wall",C1570)),ISNUMBER(FIND("Multi wall",C1570)),ISNUMBER(FIND("Multiwall",C1570)),ISNUMBER(FIND("MWCNT",B1570)),ISNUMBER(FIND("MWNT",B1570)),ISNUMBER(FIND("multi-wall",B1570)),ISNUMBER(FIND("multi wall",B1570)),ISNUMBER(FIND("multiwall",B1570)),ISNUMBER(FIND("Multi-wall",B1570)),ISNUMBER(FIND("Multi wall",B1570)),ISNUMBER(FIND("Multiwall",B1570)),ISNUMBER(FIND("Double-wall",B1570)),ISNUMBER(FIND("Double wall",B1570)),ISNUMBER(FIND("Doublewall",B1570)),ISNUMBER(FIND("double-wall",B1570)),ISNUMBER(FIND("double wall",B1570)),ISNUMBER(FIND("doublewall",B1570)))</f>
        <v>1</v>
      </c>
      <c r="BA1570" t="b">
        <f>AND(Table1[[#This Row],[SWCNT]],Table1[[#This Row],[MWCNT]])</f>
        <v>0</v>
      </c>
      <c r="BB1570" t="b">
        <f>IF(Table1[[#This Row],[SWCNT]]=TRUE,FALSE,IF(Table1[[#This Row],[MWCNT]]=TRUE,FALSE,TRUE))</f>
        <v>0</v>
      </c>
      <c r="BC1570" s="18"/>
    </row>
    <row r="1571" spans="1:55" ht="185">
      <c r="A1571" t="s">
        <v>3448</v>
      </c>
      <c r="B1571" s="2" t="s">
        <v>3451</v>
      </c>
      <c r="C1571" s="16" t="s">
        <v>3454</v>
      </c>
      <c r="D1571" s="17" t="s">
        <v>403</v>
      </c>
      <c r="E1571" s="2">
        <v>2014</v>
      </c>
      <c r="F1571" t="b">
        <f>OR(ISNUMBER(FIND("cytotoxic",C1571)),ISNUMBER(FIND("Cytotoxic",C1571)),ISNUMBER(FIND("cellular toxicity",C1571)),ISNUMBER(FIND("cell death",C1571)),ISNUMBER(FIND("viable",C1571)),ISNUMBER(FIND("phytotoxic",C1571)),ISNUMBER(FIND("acute toxicity",C1571)),ISNUMBER(FIND("MTT",C1571)),ISNUMBER(FIND("survival",C1571)),ISNUMBER(FIND("prolifer",C1571)),ISNUMBER(FIND("apoptosis",C1571)),ISNUMBER(FIND("neurotoxic",C1571)),ISNUMBER(FIND("  lysis ",C1571)),ISNUMBER(FIND("necrosis",C1571)),ISNUMBER(FIND("cellular death",C1571))*3,ISNUMBER(FIND("LDH",C1571)),ISNUMBER(FIND("Acute toxicity",C1571)))</f>
        <v>1</v>
      </c>
      <c r="G1571" t="b">
        <f>OR(ISNUMBER(FIND("genotoxic",C1571)),ISNUMBER(FIND("genotoxicity",C1571)),ISNUMBER(FIND("DNA damage",C1571)),ISNUMBER(FIND("DNA",C1571)),ISNUMBER(FIND("RNA",C1571)),ISNUMBER(FIND("mesothelioma",C1571)),ISNUMBER(FIND("carcino",C1571)),ISNUMBER(FIND("mutagen",C1571)),ISNUMBER(FIND("genetic",C1571)))</f>
        <v>1</v>
      </c>
      <c r="H1571" t="b">
        <f>OR(ISNUMBER(FIND("inflammatory",C1571)),ISNUMBER(FIND("inflamm",C1571)))</f>
        <v>0</v>
      </c>
      <c r="I1571" t="b">
        <f>OR(ISNUMBER(FIND("immune",C1571)),ISNUMBER(FIND("immunological",C1571)),ISNUMBER(FIND("interleuk",C1571)),ISNUMBER(FIND("platelet activation",C1571)),ISNUMBER(FIND("monocyte",C1571)),ISNUMBER(FIND("leukocyte",C1571)),ISNUMBER(FIND("cytokine",C1571)),ISNUMBER(FIND("CD4",C1571)),ISNUMBER(FIND("CD8",C1571)),ISNUMBER(FIND("T-cell",C1571)))</f>
        <v>0</v>
      </c>
      <c r="J1571" t="b">
        <f>OR(ISNUMBER(FIND("reactive oxygen",C1571)),ISNUMBER(FIND("ROS",C1571)),ISNUMBER(FIND("free radical",C1571)),ISNUMBER(FIND("oxidative stress",C1571)),ISNUMBER(FIND("peroxid",C1571)),ISNUMBER(FIND("oxidative",C1571)),ISNUMBER(FIND("antioxid",C1571)))</f>
        <v>0</v>
      </c>
      <c r="K1571" t="b">
        <f>OR(ISNUMBER(FIND("autophag",C1571)))</f>
        <v>0</v>
      </c>
      <c r="L1571" t="b">
        <f>OR(ISNUMBER(FIND("morpholog",C1571)))</f>
        <v>1</v>
      </c>
      <c r="M1571" t="b">
        <f>OR(ISNUMBER(FIND("fibrosis",C1571)),ISNUMBER(FIND("Fibrosis",C1571)),ISNUMBER(FIND("fibrot",C1571)))</f>
        <v>0</v>
      </c>
      <c r="N1571" t="b">
        <f>OR(ISNUMBER(FIND("offspring",C1571)),ISNUMBER(FIND("Parental",C1571)),ISNUMBER(FIND("parental",C1571)),ISNUMBER(FIND("germline",C1571)),ISNUMBER(FIND("reproduc",C1571)),ISNUMBER(FIND("embryo",C1571)))</f>
        <v>0</v>
      </c>
      <c r="O1571" t="b">
        <f>OR(ISNUMBER(FIND("metabol",C1571)),ISNUMBER(FIND("Metabol",C1571)),ISNUMBER(FIND("digest",C1571)),ISNUMBER(FIND("mitochon",C1571)))</f>
        <v>0</v>
      </c>
      <c r="P1571" t="b">
        <f>OR(ISNUMBER(FIND("ecotox",C1571)),ISNUMBER(FIND("Ecotox",B1571)),ISNUMBER(FIND("ecotox",B1571)),ISNUMBER(FIND("Ecotox",C1571)))</f>
        <v>0</v>
      </c>
      <c r="Q1571" t="b">
        <f>OR(ISNUMBER(FIND("Bioaccum",C1571)),ISNUMBER(FIND("bioaccum",C1571)),ISNUMBER(FIND("accum",C1571)))</f>
        <v>0</v>
      </c>
      <c r="R1571" t="b">
        <f>OR(ISNUMBER(FIND("Occupation",C1571)),ISNUMBER(FIND("occupation",C1571)),ISNUMBER(FIND("worker",C1571)),ISNUMBER(FIND("workforce",C1571)))</f>
        <v>1</v>
      </c>
      <c r="S1571" t="b">
        <f>NOT(OR(F1571,G1571,H1571,I1571,J1571,K1571,L1571,M1571,N1571,O1571,P1571,Q1571,R1571))</f>
        <v>0</v>
      </c>
      <c r="U1571" t="b">
        <f>OR(Table1[[#This Row],[Inflammation]],Table1[[#This Row],[Immune]])</f>
        <v>0</v>
      </c>
      <c r="V1571" t="str">
        <f>IF(OR(Table1[[#This Row],[Rodents]],Table1[[#This Row],[Human]],Table1[[#This Row],[Pig]]),OR(ISNUMBER(FIND("intratrach",C1571)),ISNUMBER(FIND("nasal ",C1571)),ISNUMBER(FIND("instill",C1571))),"NA")</f>
        <v>NA</v>
      </c>
      <c r="W1571" t="str">
        <f>IF(OR(Table1[[#This Row],[Rodents]],Table1[[#This Row],[Human]],Table1[[#This Row],[Pig]]),OR(ISNUMBER(FIND("dermal",C1571)),ISNUMBER(FIND("skin ",C1571))),"NA")</f>
        <v>NA</v>
      </c>
      <c r="X1571" t="str">
        <f>IF(OR(Table1[[#This Row],[Rodents]],Table1[[#This Row],[Human]],Table1[[#This Row],[Pig]]),OR(ISNUMBER(FIND("injected",C1571)),ISNUMBER(FIND("periton",C1571)),ISNUMBER(FIND("intrascrot",C1571))),"NA")</f>
        <v>NA</v>
      </c>
      <c r="Y1571" t="str">
        <f>IF(OR(Table1[[#This Row],[Rodents]],Table1[[#This Row],[Human]],Table1[[#This Row],[Pig]]),NOT(OR(Table1[[#This Row],[Inhaled/Intratracheal/intranasal]],Table1[[#This Row],[Dermal]],Table1[[#This Row],[Injected]])),"NA")</f>
        <v>NA</v>
      </c>
      <c r="AA1571" t="b">
        <f>OR(ISNUMBER(FIND("fish ",C1571)),ISNUMBER(FIND("Fish ",C1571)),ISNUMBER(FIND("aquatic",C1571)),ISNUMBER(FIND("daphnids",C1571)),ISNUMBER(FIND("Carcinus maenas",C1571)),ISNUMBER(FIND("Daphnia",C1571)),ISNUMBER(FIND("Ruditapes philippinarum",C1571)),ISNUMBER(FIND("daphnia",C1571)),ISNUMBER(FIND("marine",C1571)),ISNUMBER(FIND("mussel",C1571)),ISNUMBER(FIND("algae",C1571)),ISNUMBER(FIND("Donax faba",C1571)),ISNUMBER(FIND("estuarine",C1571)),ISNUMBER(FIND("snail",C1571)),ISNUMBER(FIND("Prorocentrum donghaiense",C1571)) )</f>
        <v>0</v>
      </c>
      <c r="AB1571" t="b">
        <f>OR(ISNUMBER(FIND(" rat ",C1571)),ISNUMBER(FIND(" rats ",C1571)),ISNUMBER(FIND(" Rats ",C1571)),ISNUMBER(FIND(" Rat ",C1571)),ISNUMBER(FIND(" rat.",C1571)),ISNUMBER(FIND(" rats.",C1571)),ISNUMBER(FIND("mouse",C1571)),ISNUMBER(FIND("mice",C1571)), ISNUMBER(FIND(" Mice",C1571)))</f>
        <v>0</v>
      </c>
      <c r="AC1571" t="b">
        <f>OR(ISNUMBER(FIND(" cell ",C1571)),ISNUMBER(FIND("fibroblast",C1571)),ISNUMBER(FIND("macrophage",C1571)),ISNUMBER(FIND("epithelial",C1571)),ISNUMBER(FIND("endothelial",C1571)),ISNUMBER(FIND("neuron",C1571)),ISNUMBER(FIND(" cells ",C1571)),ISNUMBER(FIND("RBC",C1571)),ISNUMBER(FIND("mitochond",C1571)),ISNUMBER(FIND("adipocyte",C1571)),ISNUMBER(FIND("osteo",C1571)),ISNUMBER(FIND("keratin",C1571)),ISNUMBER(FIND(" cell's ",C1571)),ISNUMBER(FIND("eukary",C1571)),ISNUMBER(FIND("sperm",C1571)))</f>
        <v>1</v>
      </c>
      <c r="AD1571" t="b">
        <v>0</v>
      </c>
      <c r="AE1571" t="b">
        <f>OR(ISNUMBER(FIND(" plant ",C1571)),ISNUMBER(FIND("Plant ",C1571)),ISNUMBER(FIND("tomato",C1571)),ISNUMBER(FIND("plants",C1571)),ISNUMBER(FIND("Plants",C1571)),ISNUMBER(FIND("algae",C1571)),ISNUMBER(FIND("lettuce",C1571)),ISNUMBER(FIND("green gram sprouts ",C1571)),ISNUMBER(FIND("Cucurbita pepo",C1571)),ISNUMBER(FIND("bean ",C1571)),ISNUMBER(FIND("chloroplast",C1571)),ISNUMBER(FIND("chlorophyll",C1571)),ISNUMBER(FIND("seedling",C1571)),ISNUMBER(FIND("canola",C1571)),ISNUMBER(FIND("shoot",C1571)),ISNUMBER(FIND("photosynthes",C1571)),ISNUMBER(FIND(" leaves ",C1571)),,ISNUMBER(FIND("agriculture",C1571)),ISNUMBER(FIND(" crops ",C1571)))</f>
        <v>0</v>
      </c>
      <c r="AF1571" t="b">
        <f>OR(ISNUMBER(FIND("bacteria",C1571)),ISNUMBER(FIND("Bacteria",C1571)),ISNUMBER(FIND("Bacterium",C1571)),ISNUMBER(FIND("bacterium",C1571)),ISNUMBER(FIND(" coli ",C1571)))</f>
        <v>0</v>
      </c>
      <c r="AG1571" t="b">
        <f>OR(ISNUMBER(FIND("fungi",C1571)),ISNUMBER(FIND("Fungi",C1571)),ISNUMBER(FIND("fungus",C1571)),ISNUMBER(FIND("Fungus",C1571)),ISNUMBER(FIND("mushroom",C1571)),ISNUMBER(FIND("Mushroom",C1571)),ISNUMBER(FIND(" mold ",C1571)))</f>
        <v>0</v>
      </c>
      <c r="AH1571" t="b">
        <f>OR(ISNUMBER(FIND("Pig ",C1571)),ISNUMBER(FIND("pig ",C1571)),ISNUMBER(FIND("Pigs ",C1571)),ISNUMBER(FIND("pigs ",C1571)))</f>
        <v>0</v>
      </c>
      <c r="AI1571" t="b">
        <f>OR(ISNUMBER(FIND(" C. elegans",C1571)),ISNUMBER(FIND("Caenorhabditis elegans",C1571)),ISNUMBER(FIND("earthworms",C1571)),ISNUMBER(FIND(" Ficopomatus enigmaticus",C1571)),ISNUMBER(FIND("larva",C1571)),ISNUMBER(FIND("Lumbriculus variegatus",C1571)),ISNUMBER(FIND("nematode",C1571)))</f>
        <v>0</v>
      </c>
      <c r="AJ1571" t="b">
        <f>NOT(OR(AA1571,AB1571,AC1571,AD1571,AE1571,AF1571,AG1571,AH1571,AI1571))</f>
        <v>0</v>
      </c>
      <c r="AL1571" t="b">
        <f>OR(AA1571,AB1571,AD1571,AE1571,AF1571,AG1571,AH1571,AI1571)</f>
        <v>0</v>
      </c>
      <c r="AM1571" t="b">
        <f>IF(Table1[[#This Row],[In vivo?]],IF(Table1[[#This Row],[Cell]],FALSE,TRUE),FALSE)</f>
        <v>0</v>
      </c>
      <c r="AN1571" t="b">
        <f>AND(AC1571,AL1571)</f>
        <v>0</v>
      </c>
      <c r="AO1571" t="b">
        <f>IF(Table1[[#This Row],[Cell]],IF(Table1[[#This Row],[In vivo?]],FALSE,TRUE),FALSE)</f>
        <v>1</v>
      </c>
      <c r="AP1571" t="b">
        <f>NOT(OR(Table1[[#This Row],[In vivo?]],Table1[[#This Row],[Only in Cell]]))</f>
        <v>0</v>
      </c>
      <c r="AQ1571" t="str">
        <f>IF(OR(Table1[[#This Row],[Rodents]],Table1[[#This Row],[Human]],Table1[[#This Row],[Pig]]),OR(ISNUMBER(FIND("pulmonary",C1571)),ISNUMBER(FIND("lung",C1571))),"NA")</f>
        <v>NA</v>
      </c>
      <c r="AR1571" t="str">
        <f>IF(OR(Table1[[#This Row],[Rodents]],Table1[[#This Row],[Human]],Table1[[#This Row],[Pig]]),OR(ISNUMBER(FIND("skin",C1571)),ISNUMBER(FIND("dermal",C1571))),"NA")</f>
        <v>NA</v>
      </c>
      <c r="AS1571" t="str">
        <f>IF(OR(Table1[[#This Row],[Rodents]],Table1[[#This Row],[Human]],Table1[[#This Row],[Pig]]),OR(ISNUMBER(FIND("liver",C1571)),ISNUMBER(FIND("hepat",C1571))),"NA")</f>
        <v>NA</v>
      </c>
      <c r="AT1571" t="str">
        <f>IF(OR(Table1[[#This Row],[Rodents]],Table1[[#This Row],[Human]],Table1[[#This Row],[Pig]]),OR(ISNUMBER(FIND("kidney",C1571)),ISNUMBER(FIND("neph",C1571))),"NA")</f>
        <v>NA</v>
      </c>
      <c r="AU1571" t="str">
        <f>IF(OR(Table1[[#This Row],[Rodents]],Table1[[#This Row],[Human]],Table1[[#This Row],[Pig]]),OR(ISNUMBER(FIND("brain",C1571)),ISNUMBER(FIND("neur",C1571)),ISNUMBER(FIND("nerv",C1571))),"NA")</f>
        <v>NA</v>
      </c>
      <c r="AV1571" t="str">
        <f>IF(OR(Table1[[#This Row],[Rodents]],Table1[[#This Row],[Human]],Table1[[#This Row],[Pig]]),OR(ISNUMBER(FIND("heart",C1571)),ISNUMBER(FIND("cardi",C1571))),"NA")</f>
        <v>NA</v>
      </c>
      <c r="AW1571" t="str">
        <f>IF(OR(Table1[[#This Row],[Rodents]],Table1[[#This Row],[Human]],Table1[[#This Row],[Pig]]),OR(ISNUMBER(FIND("gastro",C1571)),ISNUMBER(FIND("intesti",C1571)),ISNUMBER(FIND("stomach",C1571))),"NA")</f>
        <v>NA</v>
      </c>
      <c r="AX1571" t="str">
        <f>IF(OR(Table1[[#This Row],[Rodents]],Table1[[#This Row],[Human]],Table1[[#This Row],[Pig]]),NOT(OR(AQ1571,AR1571,AS1571,AT1571,AU1571,AV1571,AW1571)),"NA")</f>
        <v>NA</v>
      </c>
      <c r="AY1571" t="b">
        <f>OR(ISNUMBER(FIND("SWCNT",C1571)),ISNUMBER(FIND("SWNT",C1571)),ISNUMBER(FIND("single-wall",C1571)),ISNUMBER(FIND("single wall",C1571)),ISNUMBER(FIND("Single wall",C1571)),ISNUMBER(FIND("Single-wall",C1571)),ISNUMBER(FIND("SWCNT",B1571)),ISNUMBER(FIND("SWNT",B1571)),ISNUMBER(FIND("single-wall",B1571)),ISNUMBER(FIND("single wall",B1571)),ISNUMBER(FIND("Single-wall",B1571)),ISNUMBER(FIND("Single wall",B1571)))</f>
        <v>1</v>
      </c>
      <c r="AZ1571" t="b">
        <f>OR(ISNUMBER(FIND("MWCNT",C1571)),ISNUMBER(FIND("MWNT",C1571)),ISNUMBER(FIND("multi-wall",C1571)),ISNUMBER(FIND("multi wall",C1571)),ISNUMBER(FIND("multiwall",C1571)),ISNUMBER(FIND("Multi-wall",C1571)),ISNUMBER(FIND("Multi wall",C1571)),ISNUMBER(FIND("Multiwall",C1571)),ISNUMBER(FIND("MWCNT",B1571)),ISNUMBER(FIND("MWNT",B1571)),ISNUMBER(FIND("multi-wall",B1571)),ISNUMBER(FIND("multi wall",B1571)),ISNUMBER(FIND("multiwall",B1571)),ISNUMBER(FIND("Multi-wall",B1571)),ISNUMBER(FIND("Multi wall",B1571)),ISNUMBER(FIND("Multiwall",B1571)),ISNUMBER(FIND("Double-wall",B1571)),ISNUMBER(FIND("Double wall",B1571)),ISNUMBER(FIND("Doublewall",B1571)),ISNUMBER(FIND("double-wall",B1571)),ISNUMBER(FIND("double wall",B1571)),ISNUMBER(FIND("doublewall",B1571)))</f>
        <v>1</v>
      </c>
      <c r="BA1571" t="b">
        <f>AND(Table1[[#This Row],[SWCNT]],Table1[[#This Row],[MWCNT]])</f>
        <v>1</v>
      </c>
      <c r="BB1571" t="b">
        <f>IF(Table1[[#This Row],[SWCNT]]=TRUE,FALSE,IF(Table1[[#This Row],[MWCNT]]=TRUE,FALSE,TRUE))</f>
        <v>0</v>
      </c>
      <c r="BC1571" s="18"/>
    </row>
    <row r="1572" spans="1:55" ht="116">
      <c r="A1572" t="s">
        <v>3459</v>
      </c>
      <c r="B1572" s="2" t="s">
        <v>3462</v>
      </c>
      <c r="C1572" s="16" t="s">
        <v>3465</v>
      </c>
      <c r="D1572" s="17" t="s">
        <v>1326</v>
      </c>
      <c r="E1572" s="2">
        <v>2014</v>
      </c>
      <c r="F1572" t="b">
        <f>OR(ISNUMBER(FIND("cytotoxic",C1572)),ISNUMBER(FIND("Cytotoxic",C1572)),ISNUMBER(FIND("cellular toxicity",C1572)),ISNUMBER(FIND("cell death",C1572)),ISNUMBER(FIND("viable",C1572)),ISNUMBER(FIND("phytotoxic",C1572)),ISNUMBER(FIND("acute toxicity",C1572)),ISNUMBER(FIND("MTT",C1572)),ISNUMBER(FIND("survival",C1572)),ISNUMBER(FIND("prolifer",C1572)),ISNUMBER(FIND("apoptosis",C1572)),ISNUMBER(FIND("neurotoxic",C1572)),ISNUMBER(FIND("  lysis ",C1572)),ISNUMBER(FIND("necrosis",C1572)),ISNUMBER(FIND("cellular death",C1572))*3,ISNUMBER(FIND("LDH",C1572)),ISNUMBER(FIND("Acute toxicity",C1572)))</f>
        <v>1</v>
      </c>
      <c r="G1572" t="b">
        <f>OR(ISNUMBER(FIND("genotoxic",C1572)),ISNUMBER(FIND("genotoxicity",C1572)),ISNUMBER(FIND("DNA damage",C1572)),ISNUMBER(FIND("DNA",C1572)),ISNUMBER(FIND("RNA",C1572)),ISNUMBER(FIND("mesothelioma",C1572)),ISNUMBER(FIND("carcino",C1572)),ISNUMBER(FIND("mutagen",C1572)),ISNUMBER(FIND("genetic",C1572)))</f>
        <v>0</v>
      </c>
      <c r="H1572" t="b">
        <f>OR(ISNUMBER(FIND("inflammatory",C1572)),ISNUMBER(FIND("inflamm",C1572)))</f>
        <v>0</v>
      </c>
      <c r="I1572" t="b">
        <f>OR(ISNUMBER(FIND("immune",C1572)),ISNUMBER(FIND("immunological",C1572)),ISNUMBER(FIND("interleuk",C1572)),ISNUMBER(FIND("platelet activation",C1572)),ISNUMBER(FIND("monocyte",C1572)),ISNUMBER(FIND("leukocyte",C1572)),ISNUMBER(FIND("cytokine",C1572)),ISNUMBER(FIND("CD4",C1572)),ISNUMBER(FIND("CD8",C1572)),ISNUMBER(FIND("T-cell",C1572)))</f>
        <v>0</v>
      </c>
      <c r="J1572" t="b">
        <f>OR(ISNUMBER(FIND("reactive oxygen",C1572)),ISNUMBER(FIND("ROS",C1572)),ISNUMBER(FIND("free radical",C1572)),ISNUMBER(FIND("oxidative stress",C1572)),ISNUMBER(FIND("peroxid",C1572)),ISNUMBER(FIND("oxidative",C1572)),ISNUMBER(FIND("antioxid",C1572)))</f>
        <v>0</v>
      </c>
      <c r="K1572" t="b">
        <f>OR(ISNUMBER(FIND("autophag",C1572)))</f>
        <v>0</v>
      </c>
      <c r="L1572" t="b">
        <f>OR(ISNUMBER(FIND("morpholog",C1572)))</f>
        <v>1</v>
      </c>
      <c r="M1572" t="b">
        <f>OR(ISNUMBER(FIND("fibrosis",C1572)),ISNUMBER(FIND("Fibrosis",C1572)),ISNUMBER(FIND("fibrot",C1572)))</f>
        <v>0</v>
      </c>
      <c r="N1572" t="b">
        <f>OR(ISNUMBER(FIND("offspring",C1572)),ISNUMBER(FIND("Parental",C1572)),ISNUMBER(FIND("parental",C1572)),ISNUMBER(FIND("germline",C1572)),ISNUMBER(FIND("reproduc",C1572)),ISNUMBER(FIND("embryo",C1572)))</f>
        <v>0</v>
      </c>
      <c r="O1572" t="b">
        <f>OR(ISNUMBER(FIND("metabol",C1572)),ISNUMBER(FIND("Metabol",C1572)),ISNUMBER(FIND("digest",C1572)),ISNUMBER(FIND("mitochon",C1572)))</f>
        <v>0</v>
      </c>
      <c r="P1572" t="b">
        <f>OR(ISNUMBER(FIND("ecotox",C1572)),ISNUMBER(FIND("Ecotox",B1572)),ISNUMBER(FIND("ecotox",B1572)),ISNUMBER(FIND("Ecotox",C1572)))</f>
        <v>0</v>
      </c>
      <c r="Q1572" t="b">
        <f>OR(ISNUMBER(FIND("Bioaccum",C1572)),ISNUMBER(FIND("bioaccum",C1572)),ISNUMBER(FIND("accum",C1572)))</f>
        <v>0</v>
      </c>
      <c r="R1572" t="b">
        <f>OR(ISNUMBER(FIND("Occupation",C1572)),ISNUMBER(FIND("occupation",C1572)),ISNUMBER(FIND("worker",C1572)),ISNUMBER(FIND("workforce",C1572)))</f>
        <v>0</v>
      </c>
      <c r="S1572" t="b">
        <f>NOT(OR(F1572,G1572,H1572,I1572,J1572,K1572,L1572,M1572,N1572,O1572,P1572,Q1572,R1572))</f>
        <v>0</v>
      </c>
      <c r="U1572" t="b">
        <f>OR(Table1[[#This Row],[Inflammation]],Table1[[#This Row],[Immune]])</f>
        <v>0</v>
      </c>
      <c r="V1572" t="b">
        <f>IF(OR(Table1[[#This Row],[Rodents]],Table1[[#This Row],[Human]],Table1[[#This Row],[Pig]]),OR(ISNUMBER(FIND("intratrach",C1572)),ISNUMBER(FIND("nasal ",C1572)),ISNUMBER(FIND("instill",C1572))),"NA")</f>
        <v>0</v>
      </c>
      <c r="W1572" t="b">
        <f>IF(OR(Table1[[#This Row],[Rodents]],Table1[[#This Row],[Human]],Table1[[#This Row],[Pig]]),OR(ISNUMBER(FIND("dermal",C1572)),ISNUMBER(FIND("skin ",C1572))),"NA")</f>
        <v>0</v>
      </c>
      <c r="X1572" t="b">
        <f>IF(OR(Table1[[#This Row],[Rodents]],Table1[[#This Row],[Human]],Table1[[#This Row],[Pig]]),OR(ISNUMBER(FIND("injected",C1572)),ISNUMBER(FIND("periton",C1572)),ISNUMBER(FIND("intrascrot",C1572))),"NA")</f>
        <v>0</v>
      </c>
      <c r="Y1572" t="b">
        <f>IF(OR(Table1[[#This Row],[Rodents]],Table1[[#This Row],[Human]],Table1[[#This Row],[Pig]]),NOT(OR(Table1[[#This Row],[Inhaled/Intratracheal/intranasal]],Table1[[#This Row],[Dermal]],Table1[[#This Row],[Injected]])),"NA")</f>
        <v>1</v>
      </c>
      <c r="AA1572" t="b">
        <f>OR(ISNUMBER(FIND("fish ",C1572)),ISNUMBER(FIND("Fish ",C1572)),ISNUMBER(FIND("aquatic",C1572)),ISNUMBER(FIND("daphnids",C1572)),ISNUMBER(FIND("Carcinus maenas",C1572)),ISNUMBER(FIND("Daphnia",C1572)),ISNUMBER(FIND("Ruditapes philippinarum",C1572)),ISNUMBER(FIND("daphnia",C1572)),ISNUMBER(FIND("marine",C1572)),ISNUMBER(FIND("mussel",C1572)),ISNUMBER(FIND("algae",C1572)),ISNUMBER(FIND("Donax faba",C1572)),ISNUMBER(FIND("estuarine",C1572)),ISNUMBER(FIND("snail",C1572)),ISNUMBER(FIND("Prorocentrum donghaiense",C1572)) )</f>
        <v>0</v>
      </c>
      <c r="AB1572" t="b">
        <f>OR(ISNUMBER(FIND(" rat ",C1572)),ISNUMBER(FIND(" rats ",C1572)),ISNUMBER(FIND(" Rats ",C1572)),ISNUMBER(FIND(" Rat ",C1572)),ISNUMBER(FIND(" rat.",C1572)),ISNUMBER(FIND(" rats.",C1572)),ISNUMBER(FIND("mouse",C1572)),ISNUMBER(FIND("mice",C1572)), ISNUMBER(FIND(" Mice",C1572)))</f>
        <v>1</v>
      </c>
      <c r="AC1572" t="b">
        <f>OR(ISNUMBER(FIND(" cell ",C1572)),ISNUMBER(FIND("fibroblast",C1572)),ISNUMBER(FIND("macrophage",C1572)),ISNUMBER(FIND("epithelial",C1572)),ISNUMBER(FIND("endothelial",C1572)),ISNUMBER(FIND("neuron",C1572)),ISNUMBER(FIND(" cells ",C1572)),ISNUMBER(FIND("RBC",C1572)),ISNUMBER(FIND("mitochond",C1572)),ISNUMBER(FIND("adipocyte",C1572)),ISNUMBER(FIND("osteo",C1572)),ISNUMBER(FIND("keratin",C1572)),ISNUMBER(FIND(" cell's ",C1572)),ISNUMBER(FIND("eukary",C1572)),ISNUMBER(FIND("sperm",C1572)))</f>
        <v>1</v>
      </c>
      <c r="AD1572" t="b">
        <f>OR(ISNUMBER(FIND("human",B1572)),ISNUMBER(FIND("workers",B1572)),ISNUMBER(FIND("workforces",B1572)),ISNUMBER(FIND("occupational",B1572)),ISNUMBER(FIND("Case report",B1572)),ISNUMBER(FIND("Workplaces",B1572)),ISNUMBER(FIND("worker",B1572)))</f>
        <v>0</v>
      </c>
      <c r="AE1572" t="b">
        <f>OR(ISNUMBER(FIND(" plant ",C1572)),ISNUMBER(FIND("Plant ",C1572)),ISNUMBER(FIND("tomato",C1572)),ISNUMBER(FIND("plants",C1572)),ISNUMBER(FIND("Plants",C1572)),ISNUMBER(FIND("algae",C1572)),ISNUMBER(FIND("lettuce",C1572)),ISNUMBER(FIND("green gram sprouts ",C1572)),ISNUMBER(FIND("Cucurbita pepo",C1572)),ISNUMBER(FIND("bean ",C1572)),ISNUMBER(FIND("chloroplast",C1572)),ISNUMBER(FIND("chlorophyll",C1572)),ISNUMBER(FIND("seedling",C1572)),ISNUMBER(FIND("canola",C1572)),ISNUMBER(FIND("shoot",C1572)),ISNUMBER(FIND("photosynthes",C1572)),ISNUMBER(FIND(" leaves ",C1572)),,ISNUMBER(FIND("agriculture",C1572)),ISNUMBER(FIND(" crops ",C1572)))</f>
        <v>0</v>
      </c>
      <c r="AF1572" t="b">
        <f>OR(ISNUMBER(FIND("bacteria",C1572)),ISNUMBER(FIND("Bacteria",C1572)),ISNUMBER(FIND("Bacterium",C1572)),ISNUMBER(FIND("bacterium",C1572)),ISNUMBER(FIND(" coli ",C1572)))</f>
        <v>0</v>
      </c>
      <c r="AG1572" t="b">
        <f>OR(ISNUMBER(FIND("fungi",C1572)),ISNUMBER(FIND("Fungi",C1572)),ISNUMBER(FIND("fungus",C1572)),ISNUMBER(FIND("Fungus",C1572)),ISNUMBER(FIND("mushroom",C1572)),ISNUMBER(FIND("Mushroom",C1572)),ISNUMBER(FIND(" mold ",C1572)))</f>
        <v>0</v>
      </c>
      <c r="AH1572" t="b">
        <f>OR(ISNUMBER(FIND("Pig ",C1572)),ISNUMBER(FIND("pig ",C1572)),ISNUMBER(FIND("Pigs ",C1572)),ISNUMBER(FIND("pigs ",C1572)))</f>
        <v>0</v>
      </c>
      <c r="AI1572" t="b">
        <f>OR(ISNUMBER(FIND(" C. elegans",C1572)),ISNUMBER(FIND("Caenorhabditis elegans",C1572)),ISNUMBER(FIND("earthworms",C1572)),ISNUMBER(FIND(" Ficopomatus enigmaticus",C1572)),ISNUMBER(FIND("larva",C1572)),ISNUMBER(FIND("Lumbriculus variegatus",C1572)),ISNUMBER(FIND("nematode",C1572)))</f>
        <v>0</v>
      </c>
      <c r="AJ1572" t="b">
        <f>NOT(OR(AA1572,AB1572,AC1572,AD1572,AE1572,AF1572,AG1572,AH1572,AI1572))</f>
        <v>0</v>
      </c>
      <c r="AL1572" t="b">
        <f>OR(AA1572,AB1572,AD1572,AE1572,AF1572,AG1572,AH1572,AI1572)</f>
        <v>1</v>
      </c>
      <c r="AM1572" t="b">
        <f>IF(Table1[[#This Row],[In vivo?]],IF(Table1[[#This Row],[Cell]],FALSE,TRUE),FALSE)</f>
        <v>0</v>
      </c>
      <c r="AN1572" t="b">
        <f>AND(AC1572,AL1572)</f>
        <v>1</v>
      </c>
      <c r="AO1572" t="b">
        <f>IF(Table1[[#This Row],[Cell]],IF(Table1[[#This Row],[In vivo?]],FALSE,TRUE),FALSE)</f>
        <v>0</v>
      </c>
      <c r="AP1572" t="b">
        <f>NOT(OR(Table1[[#This Row],[In vivo?]],Table1[[#This Row],[Only in Cell]]))</f>
        <v>0</v>
      </c>
      <c r="AQ1572" t="b">
        <f>IF(OR(Table1[[#This Row],[Rodents]],Table1[[#This Row],[Human]],Table1[[#This Row],[Pig]]),OR(ISNUMBER(FIND("pulmonary",C1572)),ISNUMBER(FIND("lung",C1572))),"NA")</f>
        <v>0</v>
      </c>
      <c r="AR1572" t="b">
        <f>IF(OR(Table1[[#This Row],[Rodents]],Table1[[#This Row],[Human]],Table1[[#This Row],[Pig]]),OR(ISNUMBER(FIND("skin",C1572)),ISNUMBER(FIND("dermal",C1572))),"NA")</f>
        <v>0</v>
      </c>
      <c r="AS1572" t="b">
        <f>IF(OR(Table1[[#This Row],[Rodents]],Table1[[#This Row],[Human]],Table1[[#This Row],[Pig]]),OR(ISNUMBER(FIND("liver",C1572)),ISNUMBER(FIND("hepat",C1572))),"NA")</f>
        <v>0</v>
      </c>
      <c r="AT1572" t="b">
        <f>IF(OR(Table1[[#This Row],[Rodents]],Table1[[#This Row],[Human]],Table1[[#This Row],[Pig]]),OR(ISNUMBER(FIND("kidney",C1572)),ISNUMBER(FIND("neph",C1572))),"NA")</f>
        <v>0</v>
      </c>
      <c r="AU1572" t="b">
        <f>IF(OR(Table1[[#This Row],[Rodents]],Table1[[#This Row],[Human]],Table1[[#This Row],[Pig]]),OR(ISNUMBER(FIND("brain",C1572)),ISNUMBER(FIND("neur",C1572)),ISNUMBER(FIND("nerv",C1572))),"NA")</f>
        <v>0</v>
      </c>
      <c r="AV1572" t="b">
        <f>IF(OR(Table1[[#This Row],[Rodents]],Table1[[#This Row],[Human]],Table1[[#This Row],[Pig]]),OR(ISNUMBER(FIND("heart",C1572)),ISNUMBER(FIND("cardi",C1572))),"NA")</f>
        <v>0</v>
      </c>
      <c r="AW1572" t="b">
        <f>IF(OR(Table1[[#This Row],[Rodents]],Table1[[#This Row],[Human]],Table1[[#This Row],[Pig]]),OR(ISNUMBER(FIND("gastro",C1572)),ISNUMBER(FIND("intesti",C1572)),ISNUMBER(FIND("stomach",C1572))),"NA")</f>
        <v>0</v>
      </c>
      <c r="AX1572" t="b">
        <f>IF(OR(Table1[[#This Row],[Rodents]],Table1[[#This Row],[Human]],Table1[[#This Row],[Pig]]),NOT(OR(AQ1572,AR1572,AS1572,AT1572,AU1572,AV1572,AW1572)),"NA")</f>
        <v>1</v>
      </c>
      <c r="AY1572" t="b">
        <f>OR(ISNUMBER(FIND("SWCNT",C1572)),ISNUMBER(FIND("SWNT",C1572)),ISNUMBER(FIND("single-wall",C1572)),ISNUMBER(FIND("single wall",C1572)),ISNUMBER(FIND("Single wall",C1572)),ISNUMBER(FIND("Single-wall",C1572)),ISNUMBER(FIND("SWCNT",B1572)),ISNUMBER(FIND("SWNT",B1572)),ISNUMBER(FIND("single-wall",B1572)),ISNUMBER(FIND("single wall",B1572)),ISNUMBER(FIND("Single-wall",B1572)),ISNUMBER(FIND("Single wall",B1572)))</f>
        <v>1</v>
      </c>
      <c r="AZ1572" t="b">
        <f>OR(ISNUMBER(FIND("MWCNT",C1572)),ISNUMBER(FIND("MWNT",C1572)),ISNUMBER(FIND("multi-wall",C1572)),ISNUMBER(FIND("multi wall",C1572)),ISNUMBER(FIND("multiwall",C1572)),ISNUMBER(FIND("Multi-wall",C1572)),ISNUMBER(FIND("Multi wall",C1572)),ISNUMBER(FIND("Multiwall",C1572)),ISNUMBER(FIND("MWCNT",B1572)),ISNUMBER(FIND("MWNT",B1572)),ISNUMBER(FIND("multi-wall",B1572)),ISNUMBER(FIND("multi wall",B1572)),ISNUMBER(FIND("multiwall",B1572)),ISNUMBER(FIND("Multi-wall",B1572)),ISNUMBER(FIND("Multi wall",B1572)),ISNUMBER(FIND("Multiwall",B1572)),ISNUMBER(FIND("Double-wall",B1572)),ISNUMBER(FIND("Double wall",B1572)),ISNUMBER(FIND("Doublewall",B1572)),ISNUMBER(FIND("double-wall",B1572)),ISNUMBER(FIND("double wall",B1572)),ISNUMBER(FIND("doublewall",B1572)))</f>
        <v>0</v>
      </c>
      <c r="BA1572" t="b">
        <f>AND(Table1[[#This Row],[SWCNT]],Table1[[#This Row],[MWCNT]])</f>
        <v>0</v>
      </c>
      <c r="BB1572" t="b">
        <f>IF(Table1[[#This Row],[SWCNT]]=TRUE,FALSE,IF(Table1[[#This Row],[MWCNT]]=TRUE,FALSE,TRUE))</f>
        <v>0</v>
      </c>
      <c r="BC1572" s="18"/>
    </row>
    <row r="1573" spans="1:55" ht="185">
      <c r="A1573" t="s">
        <v>3460</v>
      </c>
      <c r="B1573" s="2" t="s">
        <v>3463</v>
      </c>
      <c r="C1573" s="16" t="s">
        <v>3466</v>
      </c>
      <c r="D1573" s="17" t="s">
        <v>2325</v>
      </c>
      <c r="E1573" s="2">
        <v>2014</v>
      </c>
      <c r="F1573" t="b">
        <f>OR(ISNUMBER(FIND("cytotoxic",C1573)),ISNUMBER(FIND("Cytotoxic",C1573)),ISNUMBER(FIND("cellular toxicity",C1573)),ISNUMBER(FIND("cell death",C1573)),ISNUMBER(FIND("viable",C1573)),ISNUMBER(FIND("phytotoxic",C1573)),ISNUMBER(FIND("acute toxicity",C1573)),ISNUMBER(FIND("MTT",C1573)),ISNUMBER(FIND("survival",C1573)),ISNUMBER(FIND("prolifer",C1573)),ISNUMBER(FIND("apoptosis",C1573)),ISNUMBER(FIND("neurotoxic",C1573)),ISNUMBER(FIND("  lysis ",C1573)),ISNUMBER(FIND("necrosis",C1573)),ISNUMBER(FIND("cellular death",C1573))*3,ISNUMBER(FIND("LDH",C1573)),ISNUMBER(FIND("Acute toxicity",C1573)))</f>
        <v>1</v>
      </c>
      <c r="G1573" t="b">
        <f>OR(ISNUMBER(FIND("genotoxic",C1573)),ISNUMBER(FIND("genotoxicity",C1573)),ISNUMBER(FIND("DNA damage",C1573)),ISNUMBER(FIND("DNA",C1573)),ISNUMBER(FIND("RNA",C1573)),ISNUMBER(FIND("mesothelioma",C1573)),ISNUMBER(FIND("carcino",C1573)),ISNUMBER(FIND("mutagen",C1573)),ISNUMBER(FIND("genetic",C1573)))</f>
        <v>0</v>
      </c>
      <c r="H1573" t="b">
        <f>OR(ISNUMBER(FIND("inflammatory",C1573)),ISNUMBER(FIND("inflamm",C1573)))</f>
        <v>0</v>
      </c>
      <c r="I1573" t="b">
        <f>OR(ISNUMBER(FIND("immune",C1573)),ISNUMBER(FIND("immunological",C1573)),ISNUMBER(FIND("interleuk",C1573)),ISNUMBER(FIND("platelet activation",C1573)),ISNUMBER(FIND("monocyte",C1573)),ISNUMBER(FIND("leukocyte",C1573)),ISNUMBER(FIND("cytokine",C1573)),ISNUMBER(FIND("CD4",C1573)),ISNUMBER(FIND("CD8",C1573)),ISNUMBER(FIND("T-cell",C1573)))</f>
        <v>1</v>
      </c>
      <c r="J1573" t="b">
        <f>OR(ISNUMBER(FIND("reactive oxygen",C1573)),ISNUMBER(FIND("ROS",C1573)),ISNUMBER(FIND("free radical",C1573)),ISNUMBER(FIND("oxidative stress",C1573)),ISNUMBER(FIND("peroxid",C1573)),ISNUMBER(FIND("oxidative",C1573)),ISNUMBER(FIND("antioxid",C1573)))</f>
        <v>1</v>
      </c>
      <c r="K1573" t="b">
        <f>OR(ISNUMBER(FIND("autophag",C1573)))</f>
        <v>0</v>
      </c>
      <c r="L1573" t="b">
        <f>OR(ISNUMBER(FIND("morpholog",C1573)))</f>
        <v>0</v>
      </c>
      <c r="M1573" t="b">
        <f>OR(ISNUMBER(FIND("fibrosis",C1573)),ISNUMBER(FIND("Fibrosis",C1573)),ISNUMBER(FIND("fibrot",C1573)))</f>
        <v>0</v>
      </c>
      <c r="N1573" t="b">
        <f>OR(ISNUMBER(FIND("offspring",C1573)),ISNUMBER(FIND("Parental",C1573)),ISNUMBER(FIND("parental",C1573)),ISNUMBER(FIND("germline",C1573)),ISNUMBER(FIND("reproduc",C1573)),ISNUMBER(FIND("embryo",C1573)))</f>
        <v>1</v>
      </c>
      <c r="O1573" t="b">
        <f>OR(ISNUMBER(FIND("metabol",C1573)),ISNUMBER(FIND("Metabol",C1573)),ISNUMBER(FIND("digest",C1573)),ISNUMBER(FIND("mitochon",C1573)))</f>
        <v>0</v>
      </c>
      <c r="P1573" t="b">
        <f>OR(ISNUMBER(FIND("ecotox",C1573)),ISNUMBER(FIND("Ecotox",B1573)),ISNUMBER(FIND("ecotox",B1573)),ISNUMBER(FIND("Ecotox",C1573)))</f>
        <v>0</v>
      </c>
      <c r="Q1573" t="b">
        <f>OR(ISNUMBER(FIND("Bioaccum",C1573)),ISNUMBER(FIND("bioaccum",C1573)),ISNUMBER(FIND("accum",C1573)))</f>
        <v>0</v>
      </c>
      <c r="R1573" t="b">
        <f>OR(ISNUMBER(FIND("Occupation",C1573)),ISNUMBER(FIND("occupation",C1573)),ISNUMBER(FIND("worker",C1573)),ISNUMBER(FIND("workforce",C1573)))</f>
        <v>0</v>
      </c>
      <c r="S1573" t="b">
        <f>NOT(OR(F1573,G1573,H1573,I1573,J1573,K1573,L1573,M1573,N1573,O1573,P1573,Q1573,R1573))</f>
        <v>0</v>
      </c>
      <c r="U1573" t="b">
        <f>OR(Table1[[#This Row],[Inflammation]],Table1[[#This Row],[Immune]])</f>
        <v>1</v>
      </c>
      <c r="V1573" t="str">
        <f>IF(OR(Table1[[#This Row],[Rodents]],Table1[[#This Row],[Human]],Table1[[#This Row],[Pig]]),OR(ISNUMBER(FIND("intratrach",C1573)),ISNUMBER(FIND("nasal ",C1573)),ISNUMBER(FIND("instill",C1573))),"NA")</f>
        <v>NA</v>
      </c>
      <c r="W1573" t="str">
        <f>IF(OR(Table1[[#This Row],[Rodents]],Table1[[#This Row],[Human]],Table1[[#This Row],[Pig]]),OR(ISNUMBER(FIND("dermal",C1573)),ISNUMBER(FIND("skin ",C1573))),"NA")</f>
        <v>NA</v>
      </c>
      <c r="X1573" t="str">
        <f>IF(OR(Table1[[#This Row],[Rodents]],Table1[[#This Row],[Human]],Table1[[#This Row],[Pig]]),OR(ISNUMBER(FIND("injected",C1573)),ISNUMBER(FIND("periton",C1573)),ISNUMBER(FIND("intrascrot",C1573))),"NA")</f>
        <v>NA</v>
      </c>
      <c r="Y1573" t="str">
        <f>IF(OR(Table1[[#This Row],[Rodents]],Table1[[#This Row],[Human]],Table1[[#This Row],[Pig]]),NOT(OR(Table1[[#This Row],[Inhaled/Intratracheal/intranasal]],Table1[[#This Row],[Dermal]],Table1[[#This Row],[Injected]])),"NA")</f>
        <v>NA</v>
      </c>
      <c r="AA1573" t="b">
        <f>OR(ISNUMBER(FIND("fish ",C1573)),ISNUMBER(FIND("Fish ",C1573)),ISNUMBER(FIND("aquatic",C1573)),ISNUMBER(FIND("daphnids",C1573)),ISNUMBER(FIND("Carcinus maenas",C1573)),ISNUMBER(FIND("Daphnia",C1573)),ISNUMBER(FIND("Ruditapes philippinarum",C1573)),ISNUMBER(FIND("daphnia",C1573)),ISNUMBER(FIND("marine",C1573)),ISNUMBER(FIND("mussel",C1573)),ISNUMBER(FIND("algae",C1573)),ISNUMBER(FIND("Donax faba",C1573)),ISNUMBER(FIND("estuarine",C1573)),ISNUMBER(FIND("snail",C1573)),ISNUMBER(FIND("Prorocentrum donghaiense",C1573)) )</f>
        <v>0</v>
      </c>
      <c r="AB1573" t="b">
        <f>OR(ISNUMBER(FIND(" rat ",C1573)),ISNUMBER(FIND(" rats ",C1573)),ISNUMBER(FIND(" Rats ",C1573)),ISNUMBER(FIND(" Rat ",C1573)),ISNUMBER(FIND(" rat.",C1573)),ISNUMBER(FIND(" rats.",C1573)),ISNUMBER(FIND("mouse",C1573)),ISNUMBER(FIND("mice",C1573)), ISNUMBER(FIND(" Mice",C1573)))</f>
        <v>0</v>
      </c>
      <c r="AC1573" t="b">
        <f>OR(ISNUMBER(FIND(" cell ",C1573)),ISNUMBER(FIND("fibroblast",C1573)),ISNUMBER(FIND("macrophage",C1573)),ISNUMBER(FIND("epithelial",C1573)),ISNUMBER(FIND("endothelial",C1573)),ISNUMBER(FIND("neuron",C1573)),ISNUMBER(FIND(" cells ",C1573)),ISNUMBER(FIND("RBC",C1573)),ISNUMBER(FIND("mitochond",C1573)),ISNUMBER(FIND("adipocyte",C1573)),ISNUMBER(FIND("osteo",C1573)),ISNUMBER(FIND("keratin",C1573)),ISNUMBER(FIND(" cell's ",C1573)),ISNUMBER(FIND("eukary",C1573)),ISNUMBER(FIND("sperm",C1573)))</f>
        <v>1</v>
      </c>
      <c r="AD1573" t="b">
        <f>OR(ISNUMBER(FIND("human",B1573)),ISNUMBER(FIND("workers",B1573)),ISNUMBER(FIND("workforces",B1573)),ISNUMBER(FIND("occupational",B1573)),ISNUMBER(FIND("Case report",B1573)),ISNUMBER(FIND("Workplaces",B1573)),ISNUMBER(FIND("worker",B1573)))</f>
        <v>0</v>
      </c>
      <c r="AE1573" t="b">
        <f>OR(ISNUMBER(FIND(" plant ",C1573)),ISNUMBER(FIND("Plant ",C1573)),ISNUMBER(FIND("tomato",C1573)),ISNUMBER(FIND("plants",C1573)),ISNUMBER(FIND("Plants",C1573)),ISNUMBER(FIND("algae",C1573)),ISNUMBER(FIND("lettuce",C1573)),ISNUMBER(FIND("green gram sprouts ",C1573)),ISNUMBER(FIND("Cucurbita pepo",C1573)),ISNUMBER(FIND("bean ",C1573)),ISNUMBER(FIND("chloroplast",C1573)),ISNUMBER(FIND("chlorophyll",C1573)),ISNUMBER(FIND("seedling",C1573)),ISNUMBER(FIND("canola",C1573)),ISNUMBER(FIND("shoot",C1573)),ISNUMBER(FIND("photosynthes",C1573)),ISNUMBER(FIND(" leaves ",C1573)),,ISNUMBER(FIND("agriculture",C1573)),ISNUMBER(FIND(" crops ",C1573)))</f>
        <v>0</v>
      </c>
      <c r="AF1573" t="b">
        <f>OR(ISNUMBER(FIND("bacteria",C1573)),ISNUMBER(FIND("Bacteria",C1573)),ISNUMBER(FIND("Bacterium",C1573)),ISNUMBER(FIND("bacterium",C1573)),ISNUMBER(FIND(" coli ",C1573)))</f>
        <v>0</v>
      </c>
      <c r="AG1573" t="b">
        <f>OR(ISNUMBER(FIND("fungi",C1573)),ISNUMBER(FIND("Fungi",C1573)),ISNUMBER(FIND("fungus",C1573)),ISNUMBER(FIND("Fungus",C1573)),ISNUMBER(FIND("mushroom",C1573)),ISNUMBER(FIND("Mushroom",C1573)),ISNUMBER(FIND(" mold ",C1573)))</f>
        <v>0</v>
      </c>
      <c r="AH1573" t="b">
        <f>OR(ISNUMBER(FIND("Pig ",C1573)),ISNUMBER(FIND("pig ",C1573)),ISNUMBER(FIND("Pigs ",C1573)),ISNUMBER(FIND("pigs ",C1573)))</f>
        <v>0</v>
      </c>
      <c r="AI1573" t="b">
        <f>OR(ISNUMBER(FIND(" C. elegans",C1573)),ISNUMBER(FIND("Caenorhabditis elegans",C1573)),ISNUMBER(FIND("earthworms",C1573)),ISNUMBER(FIND(" Ficopomatus enigmaticus",C1573)),ISNUMBER(FIND("larva",C1573)),ISNUMBER(FIND("Lumbriculus variegatus",C1573)),ISNUMBER(FIND("nematode",C1573)))</f>
        <v>0</v>
      </c>
      <c r="AJ1573" t="b">
        <f>NOT(OR(AA1573,AB1573,AC1573,AD1573,AE1573,AF1573,AG1573,AH1573,AI1573))</f>
        <v>0</v>
      </c>
      <c r="AL1573" t="b">
        <f>OR(AA1573,AB1573,AD1573,AE1573,AF1573,AG1573,AH1573,AI1573)</f>
        <v>0</v>
      </c>
      <c r="AM1573" t="b">
        <f>IF(Table1[[#This Row],[In vivo?]],IF(Table1[[#This Row],[Cell]],FALSE,TRUE),FALSE)</f>
        <v>0</v>
      </c>
      <c r="AN1573" t="b">
        <f>AND(AC1573,AL1573)</f>
        <v>0</v>
      </c>
      <c r="AO1573" t="b">
        <f>IF(Table1[[#This Row],[Cell]],IF(Table1[[#This Row],[In vivo?]],FALSE,TRUE),FALSE)</f>
        <v>1</v>
      </c>
      <c r="AP1573" t="b">
        <f>NOT(OR(Table1[[#This Row],[In vivo?]],Table1[[#This Row],[Only in Cell]]))</f>
        <v>0</v>
      </c>
      <c r="AQ1573" t="str">
        <f>IF(OR(Table1[[#This Row],[Rodents]],Table1[[#This Row],[Human]],Table1[[#This Row],[Pig]]),OR(ISNUMBER(FIND("pulmonary",C1573)),ISNUMBER(FIND("lung",C1573))),"NA")</f>
        <v>NA</v>
      </c>
      <c r="AR1573" t="str">
        <f>IF(OR(Table1[[#This Row],[Rodents]],Table1[[#This Row],[Human]],Table1[[#This Row],[Pig]]),OR(ISNUMBER(FIND("skin",C1573)),ISNUMBER(FIND("dermal",C1573))),"NA")</f>
        <v>NA</v>
      </c>
      <c r="AS1573" t="str">
        <f>IF(OR(Table1[[#This Row],[Rodents]],Table1[[#This Row],[Human]],Table1[[#This Row],[Pig]]),OR(ISNUMBER(FIND("liver",C1573)),ISNUMBER(FIND("hepat",C1573))),"NA")</f>
        <v>NA</v>
      </c>
      <c r="AT1573" t="str">
        <f>IF(OR(Table1[[#This Row],[Rodents]],Table1[[#This Row],[Human]],Table1[[#This Row],[Pig]]),OR(ISNUMBER(FIND("kidney",C1573)),ISNUMBER(FIND("neph",C1573))),"NA")</f>
        <v>NA</v>
      </c>
      <c r="AU1573" t="str">
        <f>IF(OR(Table1[[#This Row],[Rodents]],Table1[[#This Row],[Human]],Table1[[#This Row],[Pig]]),OR(ISNUMBER(FIND("brain",C1573)),ISNUMBER(FIND("neur",C1573)),ISNUMBER(FIND("nerv",C1573))),"NA")</f>
        <v>NA</v>
      </c>
      <c r="AV1573" t="str">
        <f>IF(OR(Table1[[#This Row],[Rodents]],Table1[[#This Row],[Human]],Table1[[#This Row],[Pig]]),OR(ISNUMBER(FIND("heart",C1573)),ISNUMBER(FIND("cardi",C1573))),"NA")</f>
        <v>NA</v>
      </c>
      <c r="AW1573" t="str">
        <f>IF(OR(Table1[[#This Row],[Rodents]],Table1[[#This Row],[Human]],Table1[[#This Row],[Pig]]),OR(ISNUMBER(FIND("gastro",C1573)),ISNUMBER(FIND("intesti",C1573)),ISNUMBER(FIND("stomach",C1573))),"NA")</f>
        <v>NA</v>
      </c>
      <c r="AX1573" t="str">
        <f>IF(OR(Table1[[#This Row],[Rodents]],Table1[[#This Row],[Human]],Table1[[#This Row],[Pig]]),NOT(OR(AQ1573,AR1573,AS1573,AT1573,AU1573,AV1573,AW1573)),"NA")</f>
        <v>NA</v>
      </c>
      <c r="AY1573" t="b">
        <f>OR(ISNUMBER(FIND("SWCNT",C1573)),ISNUMBER(FIND("SWNT",C1573)),ISNUMBER(FIND("single-wall",C1573)),ISNUMBER(FIND("single wall",C1573)),ISNUMBER(FIND("Single wall",C1573)),ISNUMBER(FIND("Single-wall",C1573)),ISNUMBER(FIND("SWCNT",B1573)),ISNUMBER(FIND("SWNT",B1573)),ISNUMBER(FIND("single-wall",B1573)),ISNUMBER(FIND("single wall",B1573)),ISNUMBER(FIND("Single-wall",B1573)),ISNUMBER(FIND("Single wall",B1573)))</f>
        <v>1</v>
      </c>
      <c r="AZ1573" t="b">
        <f>OR(ISNUMBER(FIND("MWCNT",C1573)),ISNUMBER(FIND("MWNT",C1573)),ISNUMBER(FIND("multi-wall",C1573)),ISNUMBER(FIND("multi wall",C1573)),ISNUMBER(FIND("multiwall",C1573)),ISNUMBER(FIND("Multi-wall",C1573)),ISNUMBER(FIND("Multi wall",C1573)),ISNUMBER(FIND("Multiwall",C1573)),ISNUMBER(FIND("MWCNT",B1573)),ISNUMBER(FIND("MWNT",B1573)),ISNUMBER(FIND("multi-wall",B1573)),ISNUMBER(FIND("multi wall",B1573)),ISNUMBER(FIND("multiwall",B1573)),ISNUMBER(FIND("Multi-wall",B1573)),ISNUMBER(FIND("Multi wall",B1573)),ISNUMBER(FIND("Multiwall",B1573)),ISNUMBER(FIND("Double-wall",B1573)),ISNUMBER(FIND("Double wall",B1573)),ISNUMBER(FIND("Doublewall",B1573)),ISNUMBER(FIND("double-wall",B1573)),ISNUMBER(FIND("double wall",B1573)),ISNUMBER(FIND("doublewall",B1573)))</f>
        <v>0</v>
      </c>
      <c r="BA1573" t="b">
        <f>AND(Table1[[#This Row],[SWCNT]],Table1[[#This Row],[MWCNT]])</f>
        <v>0</v>
      </c>
      <c r="BB1573" t="b">
        <f>IF(Table1[[#This Row],[SWCNT]]=TRUE,FALSE,IF(Table1[[#This Row],[MWCNT]]=TRUE,FALSE,TRUE))</f>
        <v>0</v>
      </c>
      <c r="BC1573" s="18"/>
    </row>
    <row r="1574" spans="1:55" ht="222">
      <c r="A1574" t="s">
        <v>3468</v>
      </c>
      <c r="B1574" s="2" t="s">
        <v>3470</v>
      </c>
      <c r="C1574" s="16" t="s">
        <v>3472</v>
      </c>
      <c r="D1574" s="17" t="s">
        <v>290</v>
      </c>
      <c r="E1574" s="2">
        <v>2014</v>
      </c>
      <c r="F1574" t="b">
        <f>OR(ISNUMBER(FIND("cytotoxic",C1574)),ISNUMBER(FIND("Cytotoxic",C1574)),ISNUMBER(FIND("cellular toxicity",C1574)),ISNUMBER(FIND("cell death",C1574)),ISNUMBER(FIND("viable",C1574)),ISNUMBER(FIND("phytotoxic",C1574)),ISNUMBER(FIND("acute toxicity",C1574)),ISNUMBER(FIND("MTT",C1574)),ISNUMBER(FIND("survival",C1574)),ISNUMBER(FIND("prolifer",C1574)),ISNUMBER(FIND("apoptosis",C1574)),ISNUMBER(FIND("neurotoxic",C1574)),ISNUMBER(FIND("  lysis ",C1574)),ISNUMBER(FIND("necrosis",C1574)),ISNUMBER(FIND("cellular death",C1574))*3,ISNUMBER(FIND("LDH",C1574)),ISNUMBER(FIND("Acute toxicity",C1574)))</f>
        <v>0</v>
      </c>
      <c r="G1574" t="b">
        <f>OR(ISNUMBER(FIND("genotoxic",C1574)),ISNUMBER(FIND("genotoxicity",C1574)),ISNUMBER(FIND("DNA damage",C1574)),ISNUMBER(FIND("DNA",C1574)),ISNUMBER(FIND("RNA",C1574)),ISNUMBER(FIND("mesothelioma",C1574)),ISNUMBER(FIND("carcino",C1574)),ISNUMBER(FIND("mutagen",C1574)),ISNUMBER(FIND("genetic",C1574)))</f>
        <v>0</v>
      </c>
      <c r="H1574" t="b">
        <f>OR(ISNUMBER(FIND("inflammatory",C1574)),ISNUMBER(FIND("inflamm",C1574)))</f>
        <v>0</v>
      </c>
      <c r="I1574" t="b">
        <f>OR(ISNUMBER(FIND("immune",C1574)),ISNUMBER(FIND("immunological",C1574)),ISNUMBER(FIND("interleuk",C1574)),ISNUMBER(FIND("platelet activation",C1574)),ISNUMBER(FIND("monocyte",C1574)),ISNUMBER(FIND("leukocyte",C1574)),ISNUMBER(FIND("cytokine",C1574)),ISNUMBER(FIND("CD4",C1574)),ISNUMBER(FIND("CD8",C1574)),ISNUMBER(FIND("T-cell",C1574)))</f>
        <v>0</v>
      </c>
      <c r="J1574" t="b">
        <f>OR(ISNUMBER(FIND("reactive oxygen",C1574)),ISNUMBER(FIND("ROS",C1574)),ISNUMBER(FIND("free radical",C1574)),ISNUMBER(FIND("oxidative stress",C1574)),ISNUMBER(FIND("peroxid",C1574)),ISNUMBER(FIND("oxidative",C1574)),ISNUMBER(FIND("antioxid",C1574)))</f>
        <v>1</v>
      </c>
      <c r="K1574" t="b">
        <f>OR(ISNUMBER(FIND("autophag",C1574)))</f>
        <v>0</v>
      </c>
      <c r="L1574" t="b">
        <f>OR(ISNUMBER(FIND("morpholog",C1574)))</f>
        <v>0</v>
      </c>
      <c r="M1574" t="b">
        <f>OR(ISNUMBER(FIND("fibrosis",C1574)),ISNUMBER(FIND("Fibrosis",C1574)),ISNUMBER(FIND("fibrot",C1574)))</f>
        <v>0</v>
      </c>
      <c r="N1574" t="b">
        <f>OR(ISNUMBER(FIND("offspring",C1574)),ISNUMBER(FIND("Parental",C1574)),ISNUMBER(FIND("parental",C1574)),ISNUMBER(FIND("germline",C1574)),ISNUMBER(FIND("reproduc",C1574)),ISNUMBER(FIND("embryo",C1574)))</f>
        <v>0</v>
      </c>
      <c r="O1574" t="b">
        <f>OR(ISNUMBER(FIND("metabol",C1574)),ISNUMBER(FIND("Metabol",C1574)),ISNUMBER(FIND("digest",C1574)),ISNUMBER(FIND("mitochon",C1574)))</f>
        <v>0</v>
      </c>
      <c r="P1574" t="b">
        <f>OR(ISNUMBER(FIND("ecotox",C1574)),ISNUMBER(FIND("Ecotox",B1574)),ISNUMBER(FIND("ecotox",B1574)),ISNUMBER(FIND("Ecotox",C1574)))</f>
        <v>0</v>
      </c>
      <c r="Q1574" t="b">
        <f>OR(ISNUMBER(FIND("Bioaccum",C1574)),ISNUMBER(FIND("bioaccum",C1574)),ISNUMBER(FIND("accum",C1574)))</f>
        <v>1</v>
      </c>
      <c r="R1574" t="b">
        <f>OR(ISNUMBER(FIND("Occupation",C1574)),ISNUMBER(FIND("occupation",C1574)),ISNUMBER(FIND("worker",C1574)),ISNUMBER(FIND("workforce",C1574)))</f>
        <v>0</v>
      </c>
      <c r="S1574" t="b">
        <f>NOT(OR(F1574,G1574,H1574,I1574,J1574,K1574,L1574,M1574,N1574,O1574,P1574,Q1574,R1574))</f>
        <v>0</v>
      </c>
      <c r="U1574" t="b">
        <f>OR(Table1[[#This Row],[Inflammation]],Table1[[#This Row],[Immune]])</f>
        <v>0</v>
      </c>
      <c r="V1574" t="str">
        <f>IF(OR(Table1[[#This Row],[Rodents]],Table1[[#This Row],[Human]],Table1[[#This Row],[Pig]]),OR(ISNUMBER(FIND("intratrach",C1574)),ISNUMBER(FIND("nasal ",C1574)),ISNUMBER(FIND("instill",C1574))),"NA")</f>
        <v>NA</v>
      </c>
      <c r="W1574" t="str">
        <f>IF(OR(Table1[[#This Row],[Rodents]],Table1[[#This Row],[Human]],Table1[[#This Row],[Pig]]),OR(ISNUMBER(FIND("dermal",C1574)),ISNUMBER(FIND("skin ",C1574))),"NA")</f>
        <v>NA</v>
      </c>
      <c r="X1574" t="str">
        <f>IF(OR(Table1[[#This Row],[Rodents]],Table1[[#This Row],[Human]],Table1[[#This Row],[Pig]]),OR(ISNUMBER(FIND("injected",C1574)),ISNUMBER(FIND("periton",C1574)),ISNUMBER(FIND("intrascrot",C1574))),"NA")</f>
        <v>NA</v>
      </c>
      <c r="Y1574" t="str">
        <f>IF(OR(Table1[[#This Row],[Rodents]],Table1[[#This Row],[Human]],Table1[[#This Row],[Pig]]),NOT(OR(Table1[[#This Row],[Inhaled/Intratracheal/intranasal]],Table1[[#This Row],[Dermal]],Table1[[#This Row],[Injected]])),"NA")</f>
        <v>NA</v>
      </c>
      <c r="AA1574" t="b">
        <f>OR(ISNUMBER(FIND("fish ",C1574)),ISNUMBER(FIND("Fish ",C1574)),ISNUMBER(FIND("aquatic",C1574)),ISNUMBER(FIND("daphnids",C1574)),ISNUMBER(FIND("Carcinus maenas",C1574)),ISNUMBER(FIND("Daphnia",C1574)),ISNUMBER(FIND("Ruditapes philippinarum",C1574)),ISNUMBER(FIND("daphnia",C1574)),ISNUMBER(FIND("marine",C1574)),ISNUMBER(FIND("mussel",C1574)),ISNUMBER(FIND("algae",C1574)),ISNUMBER(FIND("Donax faba",C1574)),ISNUMBER(FIND("estuarine",C1574)),ISNUMBER(FIND("snail",C1574)),ISNUMBER(FIND("Prorocentrum donghaiense",C1574)) )</f>
        <v>1</v>
      </c>
      <c r="AB1574" t="b">
        <f>OR(ISNUMBER(FIND(" rat ",C1574)),ISNUMBER(FIND(" rats ",C1574)),ISNUMBER(FIND(" Rats ",C1574)),ISNUMBER(FIND(" Rat ",C1574)),ISNUMBER(FIND(" rat.",C1574)),ISNUMBER(FIND(" rats.",C1574)),ISNUMBER(FIND("mouse",C1574)),ISNUMBER(FIND("mice",C1574)), ISNUMBER(FIND(" Mice",C1574)))</f>
        <v>0</v>
      </c>
      <c r="AC1574" t="b">
        <f>OR(ISNUMBER(FIND(" cell ",C1574)),ISNUMBER(FIND("fibroblast",C1574)),ISNUMBER(FIND("macrophage",C1574)),ISNUMBER(FIND("epithelial",C1574)),ISNUMBER(FIND("endothelial",C1574)),ISNUMBER(FIND("neuron",C1574)),ISNUMBER(FIND(" cells ",C1574)),ISNUMBER(FIND("RBC",C1574)),ISNUMBER(FIND("mitochond",C1574)),ISNUMBER(FIND("adipocyte",C1574)),ISNUMBER(FIND("osteo",C1574)),ISNUMBER(FIND("keratin",C1574)),ISNUMBER(FIND(" cell's ",C1574)),ISNUMBER(FIND("eukary",C1574)),ISNUMBER(FIND("sperm",C1574)))</f>
        <v>0</v>
      </c>
      <c r="AD1574" t="b">
        <f>OR(ISNUMBER(FIND("human",B1574)),ISNUMBER(FIND("workers",B1574)),ISNUMBER(FIND("workforces",B1574)),ISNUMBER(FIND("occupational",B1574)),ISNUMBER(FIND("Case report",B1574)),ISNUMBER(FIND("Workplaces",B1574)),ISNUMBER(FIND("worker",B1574)))</f>
        <v>0</v>
      </c>
      <c r="AE1574" t="b">
        <f>OR(ISNUMBER(FIND(" plant ",C1574)),ISNUMBER(FIND("Plant ",C1574)),ISNUMBER(FIND("tomato",C1574)),ISNUMBER(FIND("plants",C1574)),ISNUMBER(FIND("Plants",C1574)),ISNUMBER(FIND("algae",C1574)),ISNUMBER(FIND("lettuce",C1574)),ISNUMBER(FIND("green gram sprouts ",C1574)),ISNUMBER(FIND("Cucurbita pepo",C1574)),ISNUMBER(FIND("bean ",C1574)),ISNUMBER(FIND("chloroplast",C1574)),ISNUMBER(FIND("chlorophyll",C1574)),ISNUMBER(FIND("seedling",C1574)),ISNUMBER(FIND("canola",C1574)),ISNUMBER(FIND("shoot",C1574)),ISNUMBER(FIND("photosynthes",C1574)),ISNUMBER(FIND(" leaves ",C1574)),,ISNUMBER(FIND("agriculture",C1574)),ISNUMBER(FIND(" crops ",C1574)))</f>
        <v>0</v>
      </c>
      <c r="AF1574" t="b">
        <f>OR(ISNUMBER(FIND("bacteria",C1574)),ISNUMBER(FIND("Bacteria",C1574)),ISNUMBER(FIND("Bacterium",C1574)),ISNUMBER(FIND("bacterium",C1574)),ISNUMBER(FIND(" coli ",C1574)))</f>
        <v>0</v>
      </c>
      <c r="AG1574" t="b">
        <f>OR(ISNUMBER(FIND("fungi",C1574)),ISNUMBER(FIND("Fungi",C1574)),ISNUMBER(FIND("fungus",C1574)),ISNUMBER(FIND("Fungus",C1574)),ISNUMBER(FIND("mushroom",C1574)),ISNUMBER(FIND("Mushroom",C1574)),ISNUMBER(FIND(" mold ",C1574)))</f>
        <v>0</v>
      </c>
      <c r="AH1574" t="b">
        <f>OR(ISNUMBER(FIND("Pig ",C1574)),ISNUMBER(FIND("pig ",C1574)),ISNUMBER(FIND("Pigs ",C1574)),ISNUMBER(FIND("pigs ",C1574)))</f>
        <v>0</v>
      </c>
      <c r="AI1574" t="b">
        <f>OR(ISNUMBER(FIND(" C. elegans",C1574)),ISNUMBER(FIND("Caenorhabditis elegans",C1574)),ISNUMBER(FIND("earthworms",C1574)),ISNUMBER(FIND(" Ficopomatus enigmaticus",C1574)),ISNUMBER(FIND("larva",C1574)),ISNUMBER(FIND("Lumbriculus variegatus",C1574)),ISNUMBER(FIND("nematode",C1574)))</f>
        <v>0</v>
      </c>
      <c r="AJ1574" t="b">
        <f>NOT(OR(AA1574,AB1574,AC1574,AD1574,AE1574,AF1574,AG1574,AH1574,AI1574))</f>
        <v>0</v>
      </c>
      <c r="AL1574" t="b">
        <f>OR(AA1574,AB1574,AD1574,AE1574,AF1574,AG1574,AH1574,AI1574)</f>
        <v>1</v>
      </c>
      <c r="AM1574" t="b">
        <f>IF(Table1[[#This Row],[In vivo?]],IF(Table1[[#This Row],[Cell]],FALSE,TRUE),FALSE)</f>
        <v>1</v>
      </c>
      <c r="AN1574" t="b">
        <f>AND(AC1574,AL1574)</f>
        <v>0</v>
      </c>
      <c r="AO1574" t="b">
        <f>IF(Table1[[#This Row],[Cell]],IF(Table1[[#This Row],[In vivo?]],FALSE,TRUE),FALSE)</f>
        <v>0</v>
      </c>
      <c r="AP1574" t="b">
        <f>NOT(OR(Table1[[#This Row],[In vivo?]],Table1[[#This Row],[Only in Cell]]))</f>
        <v>0</v>
      </c>
      <c r="AQ1574" t="str">
        <f>IF(OR(Table1[[#This Row],[Rodents]],Table1[[#This Row],[Human]],Table1[[#This Row],[Pig]]),OR(ISNUMBER(FIND("pulmonary",C1574)),ISNUMBER(FIND("lung",C1574))),"NA")</f>
        <v>NA</v>
      </c>
      <c r="AR1574" t="str">
        <f>IF(OR(Table1[[#This Row],[Rodents]],Table1[[#This Row],[Human]],Table1[[#This Row],[Pig]]),OR(ISNUMBER(FIND("skin",C1574)),ISNUMBER(FIND("dermal",C1574))),"NA")</f>
        <v>NA</v>
      </c>
      <c r="AS1574" t="str">
        <f>IF(OR(Table1[[#This Row],[Rodents]],Table1[[#This Row],[Human]],Table1[[#This Row],[Pig]]),OR(ISNUMBER(FIND("liver",C1574)),ISNUMBER(FIND("hepat",C1574))),"NA")</f>
        <v>NA</v>
      </c>
      <c r="AT1574" t="str">
        <f>IF(OR(Table1[[#This Row],[Rodents]],Table1[[#This Row],[Human]],Table1[[#This Row],[Pig]]),OR(ISNUMBER(FIND("kidney",C1574)),ISNUMBER(FIND("neph",C1574))),"NA")</f>
        <v>NA</v>
      </c>
      <c r="AU1574" t="str">
        <f>IF(OR(Table1[[#This Row],[Rodents]],Table1[[#This Row],[Human]],Table1[[#This Row],[Pig]]),OR(ISNUMBER(FIND("brain",C1574)),ISNUMBER(FIND("neur",C1574)),ISNUMBER(FIND("nerv",C1574))),"NA")</f>
        <v>NA</v>
      </c>
      <c r="AV1574" t="str">
        <f>IF(OR(Table1[[#This Row],[Rodents]],Table1[[#This Row],[Human]],Table1[[#This Row],[Pig]]),OR(ISNUMBER(FIND("heart",C1574)),ISNUMBER(FIND("cardi",C1574))),"NA")</f>
        <v>NA</v>
      </c>
      <c r="AW1574" t="str">
        <f>IF(OR(Table1[[#This Row],[Rodents]],Table1[[#This Row],[Human]],Table1[[#This Row],[Pig]]),OR(ISNUMBER(FIND("gastro",C1574)),ISNUMBER(FIND("intesti",C1574)),ISNUMBER(FIND("stomach",C1574))),"NA")</f>
        <v>NA</v>
      </c>
      <c r="AX1574" t="str">
        <f>IF(OR(Table1[[#This Row],[Rodents]],Table1[[#This Row],[Human]],Table1[[#This Row],[Pig]]),NOT(OR(AQ1574,AR1574,AS1574,AT1574,AU1574,AV1574,AW1574)),"NA")</f>
        <v>NA</v>
      </c>
      <c r="AY1574" t="b">
        <f>OR(ISNUMBER(FIND("SWCNT",C1574)),ISNUMBER(FIND("SWNT",C1574)),ISNUMBER(FIND("single-wall",C1574)),ISNUMBER(FIND("single wall",C1574)),ISNUMBER(FIND("Single wall",C1574)),ISNUMBER(FIND("Single-wall",C1574)),ISNUMBER(FIND("SWCNT",B1574)),ISNUMBER(FIND("SWNT",B1574)),ISNUMBER(FIND("single-wall",B1574)),ISNUMBER(FIND("single wall",B1574)),ISNUMBER(FIND("Single-wall",B1574)),ISNUMBER(FIND("Single wall",B1574)))</f>
        <v>0</v>
      </c>
      <c r="AZ1574" t="b">
        <f>OR(ISNUMBER(FIND("MWCNT",C1574)),ISNUMBER(FIND("MWNT",C1574)),ISNUMBER(FIND("multi-wall",C1574)),ISNUMBER(FIND("multi wall",C1574)),ISNUMBER(FIND("multiwall",C1574)),ISNUMBER(FIND("Multi-wall",C1574)),ISNUMBER(FIND("Multi wall",C1574)),ISNUMBER(FIND("Multiwall",C1574)),ISNUMBER(FIND("MWCNT",B1574)),ISNUMBER(FIND("MWNT",B1574)),ISNUMBER(FIND("multi-wall",B1574)),ISNUMBER(FIND("multi wall",B1574)),ISNUMBER(FIND("multiwall",B1574)),ISNUMBER(FIND("Multi-wall",B1574)),ISNUMBER(FIND("Multi wall",B1574)),ISNUMBER(FIND("Multiwall",B1574)),ISNUMBER(FIND("Double-wall",B1574)),ISNUMBER(FIND("Double wall",B1574)),ISNUMBER(FIND("Doublewall",B1574)),ISNUMBER(FIND("double-wall",B1574)),ISNUMBER(FIND("double wall",B1574)),ISNUMBER(FIND("doublewall",B1574)))</f>
        <v>1</v>
      </c>
      <c r="BA1574" t="b">
        <f>AND(Table1[[#This Row],[SWCNT]],Table1[[#This Row],[MWCNT]])</f>
        <v>0</v>
      </c>
      <c r="BB1574" t="b">
        <f>IF(Table1[[#This Row],[SWCNT]]=TRUE,FALSE,IF(Table1[[#This Row],[MWCNT]]=TRUE,FALSE,TRUE))</f>
        <v>0</v>
      </c>
      <c r="BC1574" s="18"/>
    </row>
    <row r="1575" spans="1:55" ht="148">
      <c r="A1575" t="s">
        <v>3494</v>
      </c>
      <c r="B1575" s="2" t="s">
        <v>3496</v>
      </c>
      <c r="C1575" s="16" t="s">
        <v>3498</v>
      </c>
      <c r="D1575" s="17" t="s">
        <v>42</v>
      </c>
      <c r="E1575" s="2">
        <v>2014</v>
      </c>
      <c r="F1575" t="b">
        <f>OR(ISNUMBER(FIND("cytotoxic",C1575)),ISNUMBER(FIND("Cytotoxic",C1575)),ISNUMBER(FIND("cellular toxicity",C1575)),ISNUMBER(FIND("cell death",C1575)),ISNUMBER(FIND("viable",C1575)),ISNUMBER(FIND("phytotoxic",C1575)),ISNUMBER(FIND("acute toxicity",C1575)),ISNUMBER(FIND("MTT",C1575)),ISNUMBER(FIND("survival",C1575)),ISNUMBER(FIND("prolifer",C1575)),ISNUMBER(FIND("apoptosis",C1575)),ISNUMBER(FIND("neurotoxic",C1575)),ISNUMBER(FIND("  lysis ",C1575)),ISNUMBER(FIND("necrosis",C1575)),ISNUMBER(FIND("cellular death",C1575))*3,ISNUMBER(FIND("LDH",C1575)),ISNUMBER(FIND("Acute toxicity",C1575)))</f>
        <v>1</v>
      </c>
      <c r="G1575" t="b">
        <f>OR(ISNUMBER(FIND("genotoxic",C1575)),ISNUMBER(FIND("genotoxicity",C1575)),ISNUMBER(FIND("DNA damage",C1575)),ISNUMBER(FIND("DNA",C1575)),ISNUMBER(FIND("RNA",C1575)),ISNUMBER(FIND("mesothelioma",C1575)),ISNUMBER(FIND("carcino",C1575)),ISNUMBER(FIND("mutagen",C1575)),ISNUMBER(FIND("genetic",C1575)))</f>
        <v>0</v>
      </c>
      <c r="H1575" t="b">
        <f>OR(ISNUMBER(FIND("inflammatory",C1575)),ISNUMBER(FIND("inflamm",C1575)))</f>
        <v>0</v>
      </c>
      <c r="I1575" t="b">
        <f>OR(ISNUMBER(FIND("immune",C1575)),ISNUMBER(FIND("immunological",C1575)),ISNUMBER(FIND("interleuk",C1575)),ISNUMBER(FIND("platelet activation",C1575)),ISNUMBER(FIND("monocyte",C1575)),ISNUMBER(FIND("leukocyte",C1575)),ISNUMBER(FIND("cytokine",C1575)),ISNUMBER(FIND("CD4",C1575)),ISNUMBER(FIND("CD8",C1575)),ISNUMBER(FIND("T-cell",C1575)))</f>
        <v>0</v>
      </c>
      <c r="J1575" t="b">
        <f>OR(ISNUMBER(FIND("reactive oxygen",C1575)),ISNUMBER(FIND("ROS",C1575)),ISNUMBER(FIND("free radical",C1575)),ISNUMBER(FIND("oxidative stress",C1575)),ISNUMBER(FIND("peroxid",C1575)),ISNUMBER(FIND("oxidative",C1575)),ISNUMBER(FIND("antioxid",C1575)))</f>
        <v>0</v>
      </c>
      <c r="K1575" t="b">
        <f>OR(ISNUMBER(FIND("autophag",C1575)))</f>
        <v>0</v>
      </c>
      <c r="L1575" t="b">
        <f>OR(ISNUMBER(FIND("morpholog",C1575)))</f>
        <v>0</v>
      </c>
      <c r="M1575" t="b">
        <f>OR(ISNUMBER(FIND("fibrosis",C1575)),ISNUMBER(FIND("Fibrosis",C1575)),ISNUMBER(FIND("fibrot",C1575)))</f>
        <v>0</v>
      </c>
      <c r="N1575" t="b">
        <f>OR(ISNUMBER(FIND("offspring",C1575)),ISNUMBER(FIND("Parental",C1575)),ISNUMBER(FIND("parental",C1575)),ISNUMBER(FIND("germline",C1575)),ISNUMBER(FIND("reproduc",C1575)),ISNUMBER(FIND("embryo",C1575)))</f>
        <v>0</v>
      </c>
      <c r="O1575" t="b">
        <f>OR(ISNUMBER(FIND("metabol",C1575)),ISNUMBER(FIND("Metabol",C1575)),ISNUMBER(FIND("digest",C1575)),ISNUMBER(FIND("mitochon",C1575)))</f>
        <v>0</v>
      </c>
      <c r="P1575" t="b">
        <f>OR(ISNUMBER(FIND("ecotox",C1575)),ISNUMBER(FIND("Ecotox",B1575)),ISNUMBER(FIND("ecotox",B1575)),ISNUMBER(FIND("Ecotox",C1575)))</f>
        <v>0</v>
      </c>
      <c r="Q1575" t="b">
        <f>OR(ISNUMBER(FIND("Bioaccum",C1575)),ISNUMBER(FIND("bioaccum",C1575)),ISNUMBER(FIND("accum",C1575)))</f>
        <v>0</v>
      </c>
      <c r="R1575" t="b">
        <f>OR(ISNUMBER(FIND("Occupation",C1575)),ISNUMBER(FIND("occupation",C1575)),ISNUMBER(FIND("worker",C1575)),ISNUMBER(FIND("workforce",C1575)))</f>
        <v>0</v>
      </c>
      <c r="S1575" t="b">
        <f>NOT(OR(F1575,G1575,H1575,I1575,J1575,K1575,L1575,M1575,N1575,O1575,P1575,Q1575,R1575))</f>
        <v>0</v>
      </c>
      <c r="U1575" t="b">
        <f>OR(Table1[[#This Row],[Inflammation]],Table1[[#This Row],[Immune]])</f>
        <v>0</v>
      </c>
      <c r="V1575" t="str">
        <f>IF(OR(Table1[[#This Row],[Rodents]],Table1[[#This Row],[Human]],Table1[[#This Row],[Pig]]),OR(ISNUMBER(FIND("intratrach",C1575)),ISNUMBER(FIND("nasal ",C1575)),ISNUMBER(FIND("instill",C1575))),"NA")</f>
        <v>NA</v>
      </c>
      <c r="W1575" t="str">
        <f>IF(OR(Table1[[#This Row],[Rodents]],Table1[[#This Row],[Human]],Table1[[#This Row],[Pig]]),OR(ISNUMBER(FIND("dermal",C1575)),ISNUMBER(FIND("skin ",C1575))),"NA")</f>
        <v>NA</v>
      </c>
      <c r="X1575" t="str">
        <f>IF(OR(Table1[[#This Row],[Rodents]],Table1[[#This Row],[Human]],Table1[[#This Row],[Pig]]),OR(ISNUMBER(FIND("injected",C1575)),ISNUMBER(FIND("periton",C1575)),ISNUMBER(FIND("intrascrot",C1575))),"NA")</f>
        <v>NA</v>
      </c>
      <c r="Y1575" t="str">
        <f>IF(OR(Table1[[#This Row],[Rodents]],Table1[[#This Row],[Human]],Table1[[#This Row],[Pig]]),NOT(OR(Table1[[#This Row],[Inhaled/Intratracheal/intranasal]],Table1[[#This Row],[Dermal]],Table1[[#This Row],[Injected]])),"NA")</f>
        <v>NA</v>
      </c>
      <c r="AA1575" t="b">
        <f>OR(ISNUMBER(FIND("fish ",C1575)),ISNUMBER(FIND("Fish ",C1575)),ISNUMBER(FIND("aquatic",C1575)),ISNUMBER(FIND("daphnids",C1575)),ISNUMBER(FIND("Carcinus maenas",C1575)),ISNUMBER(FIND("Daphnia",C1575)),ISNUMBER(FIND("Ruditapes philippinarum",C1575)),ISNUMBER(FIND("daphnia",C1575)),ISNUMBER(FIND("marine",C1575)),ISNUMBER(FIND("mussel",C1575)),ISNUMBER(FIND("algae",C1575)),ISNUMBER(FIND("Donax faba",C1575)),ISNUMBER(FIND("estuarine",C1575)),ISNUMBER(FIND("snail",C1575)),ISNUMBER(FIND("Prorocentrum donghaiense",C1575)) )</f>
        <v>0</v>
      </c>
      <c r="AB1575" t="b">
        <f>OR(ISNUMBER(FIND(" rat ",C1575)),ISNUMBER(FIND(" rats ",C1575)),ISNUMBER(FIND(" Rats ",C1575)),ISNUMBER(FIND(" Rat ",C1575)),ISNUMBER(FIND(" rat.",C1575)),ISNUMBER(FIND(" rats.",C1575)),ISNUMBER(FIND("mouse",C1575)),ISNUMBER(FIND("mice",C1575)), ISNUMBER(FIND(" Mice",C1575)))</f>
        <v>0</v>
      </c>
      <c r="AC1575" t="b">
        <f>OR(ISNUMBER(FIND(" cell ",C1575)),ISNUMBER(FIND("fibroblast",C1575)),ISNUMBER(FIND("macrophage",C1575)),ISNUMBER(FIND("epithelial",C1575)),ISNUMBER(FIND("endothelial",C1575)),ISNUMBER(FIND("neuron",C1575)),ISNUMBER(FIND(" cells ",C1575)),ISNUMBER(FIND("RBC",C1575)),ISNUMBER(FIND("mitochond",C1575)),ISNUMBER(FIND("adipocyte",C1575)),ISNUMBER(FIND("osteo",C1575)),ISNUMBER(FIND("keratin",C1575)),ISNUMBER(FIND(" cell's ",C1575)),ISNUMBER(FIND("eukary",C1575)),ISNUMBER(FIND("sperm",C1575)))</f>
        <v>1</v>
      </c>
      <c r="AD1575" t="b">
        <f>OR(ISNUMBER(FIND("human",B1575)),ISNUMBER(FIND("workers",B1575)),ISNUMBER(FIND("workforces",B1575)),ISNUMBER(FIND("occupational",B1575)),ISNUMBER(FIND("Case report",B1575)),ISNUMBER(FIND("Workplaces",B1575)),ISNUMBER(FIND("worker",B1575)))</f>
        <v>0</v>
      </c>
      <c r="AE1575" t="b">
        <f>OR(ISNUMBER(FIND(" plant ",C1575)),ISNUMBER(FIND("Plant ",C1575)),ISNUMBER(FIND("tomato",C1575)),ISNUMBER(FIND("plants",C1575)),ISNUMBER(FIND("Plants",C1575)),ISNUMBER(FIND("algae",C1575)),ISNUMBER(FIND("lettuce",C1575)),ISNUMBER(FIND("green gram sprouts ",C1575)),ISNUMBER(FIND("Cucurbita pepo",C1575)),ISNUMBER(FIND("bean ",C1575)),ISNUMBER(FIND("chloroplast",C1575)),ISNUMBER(FIND("chlorophyll",C1575)),ISNUMBER(FIND("seedling",C1575)),ISNUMBER(FIND("canola",C1575)),ISNUMBER(FIND("shoot",C1575)),ISNUMBER(FIND("photosynthes",C1575)),ISNUMBER(FIND(" leaves ",C1575)),,ISNUMBER(FIND("agriculture",C1575)),ISNUMBER(FIND(" crops ",C1575)))</f>
        <v>1</v>
      </c>
      <c r="AF1575" t="b">
        <f>OR(ISNUMBER(FIND("bacteria",C1575)),ISNUMBER(FIND("Bacteria",C1575)),ISNUMBER(FIND("Bacterium",C1575)),ISNUMBER(FIND("bacterium",C1575)),ISNUMBER(FIND(" coli ",C1575)))</f>
        <v>0</v>
      </c>
      <c r="AG1575" t="b">
        <f>OR(ISNUMBER(FIND("fungi",C1575)),ISNUMBER(FIND("Fungi",C1575)),ISNUMBER(FIND("fungus",C1575)),ISNUMBER(FIND("Fungus",C1575)),ISNUMBER(FIND("mushroom",C1575)),ISNUMBER(FIND("Mushroom",C1575)),ISNUMBER(FIND(" mold ",C1575)))</f>
        <v>0</v>
      </c>
      <c r="AH1575" t="b">
        <f>OR(ISNUMBER(FIND("Pig ",C1575)),ISNUMBER(FIND("pig ",C1575)),ISNUMBER(FIND("Pigs ",C1575)),ISNUMBER(FIND("pigs ",C1575)))</f>
        <v>0</v>
      </c>
      <c r="AI1575" t="b">
        <f>OR(ISNUMBER(FIND(" C. elegans",C1575)),ISNUMBER(FIND("Caenorhabditis elegans",C1575)),ISNUMBER(FIND("earthworms",C1575)),ISNUMBER(FIND(" Ficopomatus enigmaticus",C1575)),ISNUMBER(FIND("larva",C1575)),ISNUMBER(FIND("Lumbriculus variegatus",C1575)),ISNUMBER(FIND("nematode",C1575)))</f>
        <v>0</v>
      </c>
      <c r="AJ1575" t="b">
        <f>NOT(OR(AA1575,AB1575,AC1575,AD1575,AE1575,AF1575,AG1575,AH1575,AI1575))</f>
        <v>0</v>
      </c>
      <c r="AL1575" t="b">
        <f>OR(AA1575,AB1575,AD1575,AE1575,AF1575,AG1575,AH1575,AI1575)</f>
        <v>1</v>
      </c>
      <c r="AM1575" t="b">
        <f>IF(Table1[[#This Row],[In vivo?]],IF(Table1[[#This Row],[Cell]],FALSE,TRUE),FALSE)</f>
        <v>0</v>
      </c>
      <c r="AN1575" t="b">
        <f>AND(AC1575,AL1575)</f>
        <v>1</v>
      </c>
      <c r="AO1575" t="b">
        <f>IF(Table1[[#This Row],[Cell]],IF(Table1[[#This Row],[In vivo?]],FALSE,TRUE),FALSE)</f>
        <v>0</v>
      </c>
      <c r="AP1575" t="b">
        <f>NOT(OR(Table1[[#This Row],[In vivo?]],Table1[[#This Row],[Only in Cell]]))</f>
        <v>0</v>
      </c>
      <c r="AQ1575" t="str">
        <f>IF(OR(Table1[[#This Row],[Rodents]],Table1[[#This Row],[Human]],Table1[[#This Row],[Pig]]),OR(ISNUMBER(FIND("pulmonary",C1575)),ISNUMBER(FIND("lung",C1575))),"NA")</f>
        <v>NA</v>
      </c>
      <c r="AR1575" t="str">
        <f>IF(OR(Table1[[#This Row],[Rodents]],Table1[[#This Row],[Human]],Table1[[#This Row],[Pig]]),OR(ISNUMBER(FIND("skin",C1575)),ISNUMBER(FIND("dermal",C1575))),"NA")</f>
        <v>NA</v>
      </c>
      <c r="AS1575" t="str">
        <f>IF(OR(Table1[[#This Row],[Rodents]],Table1[[#This Row],[Human]],Table1[[#This Row],[Pig]]),OR(ISNUMBER(FIND("liver",C1575)),ISNUMBER(FIND("hepat",C1575))),"NA")</f>
        <v>NA</v>
      </c>
      <c r="AT1575" t="str">
        <f>IF(OR(Table1[[#This Row],[Rodents]],Table1[[#This Row],[Human]],Table1[[#This Row],[Pig]]),OR(ISNUMBER(FIND("kidney",C1575)),ISNUMBER(FIND("neph",C1575))),"NA")</f>
        <v>NA</v>
      </c>
      <c r="AU1575" t="str">
        <f>IF(OR(Table1[[#This Row],[Rodents]],Table1[[#This Row],[Human]],Table1[[#This Row],[Pig]]),OR(ISNUMBER(FIND("brain",C1575)),ISNUMBER(FIND("neur",C1575)),ISNUMBER(FIND("nerv",C1575))),"NA")</f>
        <v>NA</v>
      </c>
      <c r="AV1575" t="str">
        <f>IF(OR(Table1[[#This Row],[Rodents]],Table1[[#This Row],[Human]],Table1[[#This Row],[Pig]]),OR(ISNUMBER(FIND("heart",C1575)),ISNUMBER(FIND("cardi",C1575))),"NA")</f>
        <v>NA</v>
      </c>
      <c r="AW1575" t="str">
        <f>IF(OR(Table1[[#This Row],[Rodents]],Table1[[#This Row],[Human]],Table1[[#This Row],[Pig]]),OR(ISNUMBER(FIND("gastro",C1575)),ISNUMBER(FIND("intesti",C1575)),ISNUMBER(FIND("stomach",C1575))),"NA")</f>
        <v>NA</v>
      </c>
      <c r="AX1575" t="str">
        <f>IF(OR(Table1[[#This Row],[Rodents]],Table1[[#This Row],[Human]],Table1[[#This Row],[Pig]]),NOT(OR(AQ1575,AR1575,AS1575,AT1575,AU1575,AV1575,AW1575)),"NA")</f>
        <v>NA</v>
      </c>
      <c r="AY1575" t="b">
        <f>OR(ISNUMBER(FIND("SWCNT",C1575)),ISNUMBER(FIND("SWNT",C1575)),ISNUMBER(FIND("single-wall",C1575)),ISNUMBER(FIND("single wall",C1575)),ISNUMBER(FIND("Single wall",C1575)),ISNUMBER(FIND("Single-wall",C1575)),ISNUMBER(FIND("SWCNT",B1575)),ISNUMBER(FIND("SWNT",B1575)),ISNUMBER(FIND("single-wall",B1575)),ISNUMBER(FIND("single wall",B1575)),ISNUMBER(FIND("Single-wall",B1575)),ISNUMBER(FIND("Single wall",B1575)))</f>
        <v>0</v>
      </c>
      <c r="AZ1575" t="b">
        <f>OR(ISNUMBER(FIND("MWCNT",C1575)),ISNUMBER(FIND("MWNT",C1575)),ISNUMBER(FIND("multi-wall",C1575)),ISNUMBER(FIND("multi wall",C1575)),ISNUMBER(FIND("multiwall",C1575)),ISNUMBER(FIND("Multi-wall",C1575)),ISNUMBER(FIND("Multi wall",C1575)),ISNUMBER(FIND("Multiwall",C1575)),ISNUMBER(FIND("MWCNT",B1575)),ISNUMBER(FIND("MWNT",B1575)),ISNUMBER(FIND("multi-wall",B1575)),ISNUMBER(FIND("multi wall",B1575)),ISNUMBER(FIND("multiwall",B1575)),ISNUMBER(FIND("Multi-wall",B1575)),ISNUMBER(FIND("Multi wall",B1575)),ISNUMBER(FIND("Multiwall",B1575)),ISNUMBER(FIND("Double-wall",B1575)),ISNUMBER(FIND("Double wall",B1575)),ISNUMBER(FIND("Doublewall",B1575)),ISNUMBER(FIND("double-wall",B1575)),ISNUMBER(FIND("double wall",B1575)),ISNUMBER(FIND("doublewall",B1575)))</f>
        <v>1</v>
      </c>
      <c r="BA1575" t="b">
        <f>AND(Table1[[#This Row],[SWCNT]],Table1[[#This Row],[MWCNT]])</f>
        <v>0</v>
      </c>
      <c r="BB1575" t="b">
        <f>IF(Table1[[#This Row],[SWCNT]]=TRUE,FALSE,IF(Table1[[#This Row],[MWCNT]]=TRUE,FALSE,TRUE))</f>
        <v>0</v>
      </c>
      <c r="BC1575" s="18"/>
    </row>
    <row r="1576" spans="1:55" ht="203.5">
      <c r="A1576" t="s">
        <v>3499</v>
      </c>
      <c r="B1576" s="2" t="s">
        <v>3500</v>
      </c>
      <c r="C1576" s="16" t="s">
        <v>3501</v>
      </c>
      <c r="D1576" s="17" t="s">
        <v>403</v>
      </c>
      <c r="E1576" s="2">
        <v>2014</v>
      </c>
      <c r="F1576" t="b">
        <f>OR(ISNUMBER(FIND("cytotoxic",C1576)),ISNUMBER(FIND("Cytotoxic",C1576)),ISNUMBER(FIND("cellular toxicity",C1576)),ISNUMBER(FIND("cell death",C1576)),ISNUMBER(FIND("viable",C1576)),ISNUMBER(FIND("phytotoxic",C1576)),ISNUMBER(FIND("acute toxicity",C1576)),ISNUMBER(FIND("MTT",C1576)),ISNUMBER(FIND("survival",C1576)),ISNUMBER(FIND("prolifer",C1576)),ISNUMBER(FIND("apoptosis",C1576)),ISNUMBER(FIND("neurotoxic",C1576)),ISNUMBER(FIND("  lysis ",C1576)),ISNUMBER(FIND("necrosis",C1576)),ISNUMBER(FIND("cellular death",C1576))*3,ISNUMBER(FIND("LDH",C1576)),ISNUMBER(FIND("Acute toxicity",C1576)))</f>
        <v>1</v>
      </c>
      <c r="G1576" t="b">
        <f>OR(ISNUMBER(FIND("genotoxic",C1576)),ISNUMBER(FIND("genotoxicity",C1576)),ISNUMBER(FIND("DNA damage",C1576)),ISNUMBER(FIND("DNA",C1576)),ISNUMBER(FIND("RNA",C1576)),ISNUMBER(FIND("mesothelioma",C1576)),ISNUMBER(FIND("carcino",C1576)),ISNUMBER(FIND("mutagen",C1576)),ISNUMBER(FIND("genetic",C1576)))</f>
        <v>1</v>
      </c>
      <c r="H1576" t="b">
        <f>OR(ISNUMBER(FIND("inflammatory",C1576)),ISNUMBER(FIND("inflamm",C1576)))</f>
        <v>0</v>
      </c>
      <c r="I1576" t="b">
        <f>OR(ISNUMBER(FIND("immune",C1576)),ISNUMBER(FIND("immunological",C1576)),ISNUMBER(FIND("interleuk",C1576)),ISNUMBER(FIND("platelet activation",C1576)),ISNUMBER(FIND("monocyte",C1576)),ISNUMBER(FIND("leukocyte",C1576)),ISNUMBER(FIND("cytokine",C1576)),ISNUMBER(FIND("CD4",C1576)),ISNUMBER(FIND("CD8",C1576)),ISNUMBER(FIND("T-cell",C1576)))</f>
        <v>0</v>
      </c>
      <c r="J1576" t="b">
        <f>OR(ISNUMBER(FIND("reactive oxygen",C1576)),ISNUMBER(FIND("ROS",C1576)),ISNUMBER(FIND("free radical",C1576)),ISNUMBER(FIND("oxidative stress",C1576)),ISNUMBER(FIND("peroxid",C1576)),ISNUMBER(FIND("oxidative",C1576)),ISNUMBER(FIND("antioxid",C1576)))</f>
        <v>1</v>
      </c>
      <c r="K1576" t="b">
        <f>OR(ISNUMBER(FIND("autophag",C1576)))</f>
        <v>0</v>
      </c>
      <c r="L1576" t="b">
        <f>OR(ISNUMBER(FIND("morpholog",C1576)))</f>
        <v>0</v>
      </c>
      <c r="M1576" t="b">
        <f>OR(ISNUMBER(FIND("fibrosis",C1576)),ISNUMBER(FIND("Fibrosis",C1576)),ISNUMBER(FIND("fibrot",C1576)))</f>
        <v>0</v>
      </c>
      <c r="N1576" t="b">
        <f>OR(ISNUMBER(FIND("offspring",C1576)),ISNUMBER(FIND("Parental",C1576)),ISNUMBER(FIND("parental",C1576)),ISNUMBER(FIND("germline",C1576)),ISNUMBER(FIND("reproduc",C1576)),ISNUMBER(FIND("embryo",C1576)))</f>
        <v>0</v>
      </c>
      <c r="O1576" t="b">
        <f>OR(ISNUMBER(FIND("metabol",C1576)),ISNUMBER(FIND("Metabol",C1576)),ISNUMBER(FIND("digest",C1576)),ISNUMBER(FIND("mitochon",C1576)))</f>
        <v>0</v>
      </c>
      <c r="P1576" t="b">
        <f>OR(ISNUMBER(FIND("ecotox",C1576)),ISNUMBER(FIND("Ecotox",B1576)),ISNUMBER(FIND("ecotox",B1576)),ISNUMBER(FIND("Ecotox",C1576)))</f>
        <v>0</v>
      </c>
      <c r="Q1576" t="b">
        <f>OR(ISNUMBER(FIND("Bioaccum",C1576)),ISNUMBER(FIND("bioaccum",C1576)),ISNUMBER(FIND("accum",C1576)))</f>
        <v>0</v>
      </c>
      <c r="R1576" t="b">
        <f>OR(ISNUMBER(FIND("Occupation",C1576)),ISNUMBER(FIND("occupation",C1576)),ISNUMBER(FIND("worker",C1576)),ISNUMBER(FIND("workforce",C1576)))</f>
        <v>0</v>
      </c>
      <c r="S1576" t="b">
        <f>NOT(OR(F1576,G1576,H1576,I1576,J1576,K1576,L1576,M1576,N1576,O1576,P1576,Q1576,R1576))</f>
        <v>0</v>
      </c>
      <c r="U1576" t="b">
        <f>OR(Table1[[#This Row],[Inflammation]],Table1[[#This Row],[Immune]])</f>
        <v>0</v>
      </c>
      <c r="V1576" t="str">
        <f>IF(OR(Table1[[#This Row],[Rodents]],Table1[[#This Row],[Human]],Table1[[#This Row],[Pig]]),OR(ISNUMBER(FIND("intratrach",C1576)),ISNUMBER(FIND("nasal ",C1576)),ISNUMBER(FIND("instill",C1576))),"NA")</f>
        <v>NA</v>
      </c>
      <c r="W1576" t="str">
        <f>IF(OR(Table1[[#This Row],[Rodents]],Table1[[#This Row],[Human]],Table1[[#This Row],[Pig]]),OR(ISNUMBER(FIND("dermal",C1576)),ISNUMBER(FIND("skin ",C1576))),"NA")</f>
        <v>NA</v>
      </c>
      <c r="X1576" t="str">
        <f>IF(OR(Table1[[#This Row],[Rodents]],Table1[[#This Row],[Human]],Table1[[#This Row],[Pig]]),OR(ISNUMBER(FIND("injected",C1576)),ISNUMBER(FIND("periton",C1576)),ISNUMBER(FIND("intrascrot",C1576))),"NA")</f>
        <v>NA</v>
      </c>
      <c r="Y1576" t="str">
        <f>IF(OR(Table1[[#This Row],[Rodents]],Table1[[#This Row],[Human]],Table1[[#This Row],[Pig]]),NOT(OR(Table1[[#This Row],[Inhaled/Intratracheal/intranasal]],Table1[[#This Row],[Dermal]],Table1[[#This Row],[Injected]])),"NA")</f>
        <v>NA</v>
      </c>
      <c r="AA1576" t="b">
        <f>OR(ISNUMBER(FIND("fish ",C1576)),ISNUMBER(FIND("Fish ",C1576)),ISNUMBER(FIND("aquatic",C1576)),ISNUMBER(FIND("daphnids",C1576)),ISNUMBER(FIND("Carcinus maenas",C1576)),ISNUMBER(FIND("Daphnia",C1576)),ISNUMBER(FIND("Ruditapes philippinarum",C1576)),ISNUMBER(FIND("daphnia",C1576)),ISNUMBER(FIND("marine",C1576)),ISNUMBER(FIND("mussel",C1576)),ISNUMBER(FIND("algae",C1576)),ISNUMBER(FIND("Donax faba",C1576)),ISNUMBER(FIND("estuarine",C1576)),ISNUMBER(FIND("snail",C1576)),ISNUMBER(FIND("Prorocentrum donghaiense",C1576)) )</f>
        <v>0</v>
      </c>
      <c r="AB1576" t="b">
        <f>OR(ISNUMBER(FIND(" rat ",C1576)),ISNUMBER(FIND(" rats ",C1576)),ISNUMBER(FIND(" Rats ",C1576)),ISNUMBER(FIND(" Rat ",C1576)),ISNUMBER(FIND(" rat.",C1576)),ISNUMBER(FIND(" rats.",C1576)),ISNUMBER(FIND("mouse",C1576)),ISNUMBER(FIND("mice",C1576)), ISNUMBER(FIND(" Mice",C1576)))</f>
        <v>0</v>
      </c>
      <c r="AC1576" t="b">
        <f>OR(ISNUMBER(FIND(" cell ",C1576)),ISNUMBER(FIND("fibroblast",C1576)),ISNUMBER(FIND("macrophage",C1576)),ISNUMBER(FIND("epithelial",C1576)),ISNUMBER(FIND("endothelial",C1576)),ISNUMBER(FIND("neuron",C1576)),ISNUMBER(FIND(" cells ",C1576)),ISNUMBER(FIND("RBC",C1576)),ISNUMBER(FIND("mitochond",C1576)),ISNUMBER(FIND("adipocyte",C1576)),ISNUMBER(FIND("osteo",C1576)),ISNUMBER(FIND("keratin",C1576)),ISNUMBER(FIND(" cell's ",C1576)),ISNUMBER(FIND("eukary",C1576)),ISNUMBER(FIND("sperm",C1576)))</f>
        <v>1</v>
      </c>
      <c r="AD1576" t="b">
        <f>OR(ISNUMBER(FIND("human",B1576)),ISNUMBER(FIND("workers",B1576)),ISNUMBER(FIND("workforces",B1576)),ISNUMBER(FIND("occupational",B1576)),ISNUMBER(FIND("Case report",B1576)),ISNUMBER(FIND("Workplaces",B1576)),ISNUMBER(FIND("worker",B1576)))</f>
        <v>0</v>
      </c>
      <c r="AE1576" t="b">
        <f>OR(ISNUMBER(FIND(" plant ",C1576)),ISNUMBER(FIND("Plant ",C1576)),ISNUMBER(FIND("tomato",C1576)),ISNUMBER(FIND("plants",C1576)),ISNUMBER(FIND("Plants",C1576)),ISNUMBER(FIND("algae",C1576)),ISNUMBER(FIND("lettuce",C1576)),ISNUMBER(FIND("green gram sprouts ",C1576)),ISNUMBER(FIND("Cucurbita pepo",C1576)),ISNUMBER(FIND("bean ",C1576)),ISNUMBER(FIND("chloroplast",C1576)),ISNUMBER(FIND("chlorophyll",C1576)),ISNUMBER(FIND("seedling",C1576)),ISNUMBER(FIND("canola",C1576)),ISNUMBER(FIND("shoot",C1576)),ISNUMBER(FIND("photosynthes",C1576)),ISNUMBER(FIND(" leaves ",C1576)),,ISNUMBER(FIND("agriculture",C1576)),ISNUMBER(FIND(" crops ",C1576)))</f>
        <v>0</v>
      </c>
      <c r="AF1576" t="b">
        <f>OR(ISNUMBER(FIND("bacteria",C1576)),ISNUMBER(FIND("Bacteria",C1576)),ISNUMBER(FIND("Bacterium",C1576)),ISNUMBER(FIND("bacterium",C1576)),ISNUMBER(FIND(" coli ",C1576)))</f>
        <v>0</v>
      </c>
      <c r="AG1576" t="b">
        <f>OR(ISNUMBER(FIND("fungi",C1576)),ISNUMBER(FIND("Fungi",C1576)),ISNUMBER(FIND("fungus",C1576)),ISNUMBER(FIND("Fungus",C1576)),ISNUMBER(FIND("mushroom",C1576)),ISNUMBER(FIND("Mushroom",C1576)),ISNUMBER(FIND(" mold ",C1576)))</f>
        <v>0</v>
      </c>
      <c r="AH1576" t="b">
        <f>OR(ISNUMBER(FIND("Pig ",C1576)),ISNUMBER(FIND("pig ",C1576)),ISNUMBER(FIND("Pigs ",C1576)),ISNUMBER(FIND("pigs ",C1576)))</f>
        <v>0</v>
      </c>
      <c r="AI1576" t="b">
        <f>OR(ISNUMBER(FIND(" C. elegans",C1576)),ISNUMBER(FIND("Caenorhabditis elegans",C1576)),ISNUMBER(FIND("earthworms",C1576)),ISNUMBER(FIND(" Ficopomatus enigmaticus",C1576)),ISNUMBER(FIND("larva",C1576)),ISNUMBER(FIND("Lumbriculus variegatus",C1576)),ISNUMBER(FIND("nematode",C1576)))</f>
        <v>0</v>
      </c>
      <c r="AJ1576" t="b">
        <f>NOT(OR(AA1576,AB1576,AC1576,AD1576,AE1576,AF1576,AG1576,AH1576,AI1576))</f>
        <v>0</v>
      </c>
      <c r="AL1576" t="b">
        <f>OR(AA1576,AB1576,AD1576,AE1576,AF1576,AG1576,AH1576,AI1576)</f>
        <v>0</v>
      </c>
      <c r="AM1576" t="b">
        <f>IF(Table1[[#This Row],[In vivo?]],IF(Table1[[#This Row],[Cell]],FALSE,TRUE),FALSE)</f>
        <v>0</v>
      </c>
      <c r="AN1576" t="b">
        <f>AND(AC1576,AL1576)</f>
        <v>0</v>
      </c>
      <c r="AO1576" t="b">
        <f>IF(Table1[[#This Row],[Cell]],IF(Table1[[#This Row],[In vivo?]],FALSE,TRUE),FALSE)</f>
        <v>1</v>
      </c>
      <c r="AP1576" t="b">
        <f>NOT(OR(Table1[[#This Row],[In vivo?]],Table1[[#This Row],[Only in Cell]]))</f>
        <v>0</v>
      </c>
      <c r="AQ1576" t="str">
        <f>IF(OR(Table1[[#This Row],[Rodents]],Table1[[#This Row],[Human]],Table1[[#This Row],[Pig]]),OR(ISNUMBER(FIND("pulmonary",C1576)),ISNUMBER(FIND("lung",C1576))),"NA")</f>
        <v>NA</v>
      </c>
      <c r="AR1576" t="str">
        <f>IF(OR(Table1[[#This Row],[Rodents]],Table1[[#This Row],[Human]],Table1[[#This Row],[Pig]]),OR(ISNUMBER(FIND("skin",C1576)),ISNUMBER(FIND("dermal",C1576))),"NA")</f>
        <v>NA</v>
      </c>
      <c r="AS1576" t="str">
        <f>IF(OR(Table1[[#This Row],[Rodents]],Table1[[#This Row],[Human]],Table1[[#This Row],[Pig]]),OR(ISNUMBER(FIND("liver",C1576)),ISNUMBER(FIND("hepat",C1576))),"NA")</f>
        <v>NA</v>
      </c>
      <c r="AT1576" t="str">
        <f>IF(OR(Table1[[#This Row],[Rodents]],Table1[[#This Row],[Human]],Table1[[#This Row],[Pig]]),OR(ISNUMBER(FIND("kidney",C1576)),ISNUMBER(FIND("neph",C1576))),"NA")</f>
        <v>NA</v>
      </c>
      <c r="AU1576" t="str">
        <f>IF(OR(Table1[[#This Row],[Rodents]],Table1[[#This Row],[Human]],Table1[[#This Row],[Pig]]),OR(ISNUMBER(FIND("brain",C1576)),ISNUMBER(FIND("neur",C1576)),ISNUMBER(FIND("nerv",C1576))),"NA")</f>
        <v>NA</v>
      </c>
      <c r="AV1576" t="str">
        <f>IF(OR(Table1[[#This Row],[Rodents]],Table1[[#This Row],[Human]],Table1[[#This Row],[Pig]]),OR(ISNUMBER(FIND("heart",C1576)),ISNUMBER(FIND("cardi",C1576))),"NA")</f>
        <v>NA</v>
      </c>
      <c r="AW1576" t="str">
        <f>IF(OR(Table1[[#This Row],[Rodents]],Table1[[#This Row],[Human]],Table1[[#This Row],[Pig]]),OR(ISNUMBER(FIND("gastro",C1576)),ISNUMBER(FIND("intesti",C1576)),ISNUMBER(FIND("stomach",C1576))),"NA")</f>
        <v>NA</v>
      </c>
      <c r="AX1576" t="str">
        <f>IF(OR(Table1[[#This Row],[Rodents]],Table1[[#This Row],[Human]],Table1[[#This Row],[Pig]]),NOT(OR(AQ1576,AR1576,AS1576,AT1576,AU1576,AV1576,AW1576)),"NA")</f>
        <v>NA</v>
      </c>
      <c r="AY1576" t="b">
        <f>OR(ISNUMBER(FIND("SWCNT",C1576)),ISNUMBER(FIND("SWNT",C1576)),ISNUMBER(FIND("single-wall",C1576)),ISNUMBER(FIND("single wall",C1576)),ISNUMBER(FIND("Single wall",C1576)),ISNUMBER(FIND("Single-wall",C1576)),ISNUMBER(FIND("SWCNT",B1576)),ISNUMBER(FIND("SWNT",B1576)),ISNUMBER(FIND("single-wall",B1576)),ISNUMBER(FIND("single wall",B1576)),ISNUMBER(FIND("Single-wall",B1576)),ISNUMBER(FIND("Single wall",B1576)))</f>
        <v>1</v>
      </c>
      <c r="AZ1576" t="b">
        <f>OR(ISNUMBER(FIND("MWCNT",C1576)),ISNUMBER(FIND("MWNT",C1576)),ISNUMBER(FIND("multi-wall",C1576)),ISNUMBER(FIND("multi wall",C1576)),ISNUMBER(FIND("multiwall",C1576)),ISNUMBER(FIND("Multi-wall",C1576)),ISNUMBER(FIND("Multi wall",C1576)),ISNUMBER(FIND("Multiwall",C1576)),ISNUMBER(FIND("MWCNT",B1576)),ISNUMBER(FIND("MWNT",B1576)),ISNUMBER(FIND("multi-wall",B1576)),ISNUMBER(FIND("multi wall",B1576)),ISNUMBER(FIND("multiwall",B1576)),ISNUMBER(FIND("Multi-wall",B1576)),ISNUMBER(FIND("Multi wall",B1576)),ISNUMBER(FIND("Multiwall",B1576)),ISNUMBER(FIND("Double-wall",B1576)),ISNUMBER(FIND("Double wall",B1576)),ISNUMBER(FIND("Doublewall",B1576)),ISNUMBER(FIND("double-wall",B1576)),ISNUMBER(FIND("double wall",B1576)),ISNUMBER(FIND("doublewall",B1576)))</f>
        <v>0</v>
      </c>
      <c r="BA1576" t="b">
        <f>AND(Table1[[#This Row],[SWCNT]],Table1[[#This Row],[MWCNT]])</f>
        <v>0</v>
      </c>
      <c r="BB1576" t="b">
        <f>IF(Table1[[#This Row],[SWCNT]]=TRUE,FALSE,IF(Table1[[#This Row],[MWCNT]]=TRUE,FALSE,TRUE))</f>
        <v>0</v>
      </c>
      <c r="BC1576" s="18"/>
    </row>
    <row r="1577" spans="1:55" ht="240.5">
      <c r="A1577" t="s">
        <v>3510</v>
      </c>
      <c r="B1577" s="2" t="s">
        <v>3513</v>
      </c>
      <c r="C1577" s="16" t="s">
        <v>3516</v>
      </c>
      <c r="D1577" s="17" t="s">
        <v>94</v>
      </c>
      <c r="E1577" s="2">
        <v>2014</v>
      </c>
      <c r="F1577" t="b">
        <f>OR(ISNUMBER(FIND("cytotoxic",C1577)),ISNUMBER(FIND("Cytotoxic",C1577)),ISNUMBER(FIND("cellular toxicity",C1577)),ISNUMBER(FIND("cell death",C1577)),ISNUMBER(FIND("viable",C1577)),ISNUMBER(FIND("phytotoxic",C1577)),ISNUMBER(FIND("acute toxicity",C1577)),ISNUMBER(FIND("MTT",C1577)),ISNUMBER(FIND("survival",C1577)),ISNUMBER(FIND("prolifer",C1577)),ISNUMBER(FIND("apoptosis",C1577)),ISNUMBER(FIND("neurotoxic",C1577)),ISNUMBER(FIND("  lysis ",C1577)),ISNUMBER(FIND("necrosis",C1577)),ISNUMBER(FIND("cellular death",C1577))*3,ISNUMBER(FIND("LDH",C1577)),ISNUMBER(FIND("Acute toxicity",C1577)))</f>
        <v>0</v>
      </c>
      <c r="G1577" t="b">
        <f>OR(ISNUMBER(FIND("genotoxic",C1577)),ISNUMBER(FIND("genotoxicity",C1577)),ISNUMBER(FIND("DNA damage",C1577)),ISNUMBER(FIND("DNA",C1577)),ISNUMBER(FIND("RNA",C1577)),ISNUMBER(FIND("mesothelioma",C1577)),ISNUMBER(FIND("carcino",C1577)),ISNUMBER(FIND("mutagen",C1577)),ISNUMBER(FIND("genetic",C1577)))</f>
        <v>0</v>
      </c>
      <c r="H1577" t="b">
        <f>OR(ISNUMBER(FIND("inflammatory",C1577)),ISNUMBER(FIND("inflamm",C1577)))</f>
        <v>0</v>
      </c>
      <c r="I1577" t="b">
        <f>OR(ISNUMBER(FIND("immune",C1577)),ISNUMBER(FIND("immunological",C1577)),ISNUMBER(FIND("interleuk",C1577)),ISNUMBER(FIND("platelet activation",C1577)),ISNUMBER(FIND("monocyte",C1577)),ISNUMBER(FIND("leukocyte",C1577)),ISNUMBER(FIND("cytokine",C1577)),ISNUMBER(FIND("CD4",C1577)),ISNUMBER(FIND("CD8",C1577)),ISNUMBER(FIND("T-cell",C1577)))</f>
        <v>0</v>
      </c>
      <c r="J1577" t="b">
        <f>OR(ISNUMBER(FIND("reactive oxygen",C1577)),ISNUMBER(FIND("ROS",C1577)),ISNUMBER(FIND("free radical",C1577)),ISNUMBER(FIND("oxidative stress",C1577)),ISNUMBER(FIND("peroxid",C1577)),ISNUMBER(FIND("oxidative",C1577)),ISNUMBER(FIND("antioxid",C1577)))</f>
        <v>1</v>
      </c>
      <c r="K1577" t="b">
        <f>OR(ISNUMBER(FIND("autophag",C1577)))</f>
        <v>0</v>
      </c>
      <c r="L1577" t="b">
        <f>OR(ISNUMBER(FIND("morpholog",C1577)))</f>
        <v>0</v>
      </c>
      <c r="M1577" t="b">
        <f>OR(ISNUMBER(FIND("fibrosis",C1577)),ISNUMBER(FIND("Fibrosis",C1577)),ISNUMBER(FIND("fibrot",C1577)))</f>
        <v>1</v>
      </c>
      <c r="N1577" t="b">
        <f>OR(ISNUMBER(FIND("offspring",C1577)),ISNUMBER(FIND("Parental",C1577)),ISNUMBER(FIND("parental",C1577)),ISNUMBER(FIND("germline",C1577)),ISNUMBER(FIND("reproduc",C1577)),ISNUMBER(FIND("embryo",C1577)))</f>
        <v>0</v>
      </c>
      <c r="O1577" t="b">
        <f>OR(ISNUMBER(FIND("metabol",C1577)),ISNUMBER(FIND("Metabol",C1577)),ISNUMBER(FIND("digest",C1577)),ISNUMBER(FIND("mitochon",C1577)))</f>
        <v>0</v>
      </c>
      <c r="P1577" t="b">
        <f>OR(ISNUMBER(FIND("ecotox",C1577)),ISNUMBER(FIND("Ecotox",B1577)),ISNUMBER(FIND("ecotox",B1577)),ISNUMBER(FIND("Ecotox",C1577)))</f>
        <v>0</v>
      </c>
      <c r="Q1577" t="b">
        <f>OR(ISNUMBER(FIND("Bioaccum",C1577)),ISNUMBER(FIND("bioaccum",C1577)),ISNUMBER(FIND("accum",C1577)))</f>
        <v>0</v>
      </c>
      <c r="R1577" t="b">
        <f>OR(ISNUMBER(FIND("Occupation",C1577)),ISNUMBER(FIND("occupation",C1577)),ISNUMBER(FIND("worker",C1577)),ISNUMBER(FIND("workforce",C1577)))</f>
        <v>0</v>
      </c>
      <c r="S1577" t="b">
        <f>NOT(OR(F1577,G1577,H1577,I1577,J1577,K1577,L1577,M1577,N1577,O1577,P1577,Q1577,R1577))</f>
        <v>0</v>
      </c>
      <c r="U1577" t="b">
        <f>OR(Table1[[#This Row],[Inflammation]],Table1[[#This Row],[Immune]])</f>
        <v>0</v>
      </c>
      <c r="V1577" t="str">
        <f>IF(OR(Table1[[#This Row],[Rodents]],Table1[[#This Row],[Human]],Table1[[#This Row],[Pig]]),OR(ISNUMBER(FIND("intratrach",C1577)),ISNUMBER(FIND("nasal ",C1577)),ISNUMBER(FIND("instill",C1577))),"NA")</f>
        <v>NA</v>
      </c>
      <c r="W1577" t="str">
        <f>IF(OR(Table1[[#This Row],[Rodents]],Table1[[#This Row],[Human]],Table1[[#This Row],[Pig]]),OR(ISNUMBER(FIND("dermal",C1577)),ISNUMBER(FIND("skin ",C1577))),"NA")</f>
        <v>NA</v>
      </c>
      <c r="X1577" t="str">
        <f>IF(OR(Table1[[#This Row],[Rodents]],Table1[[#This Row],[Human]],Table1[[#This Row],[Pig]]),OR(ISNUMBER(FIND("injected",C1577)),ISNUMBER(FIND("periton",C1577)),ISNUMBER(FIND("intrascrot",C1577))),"NA")</f>
        <v>NA</v>
      </c>
      <c r="Y1577" t="str">
        <f>IF(OR(Table1[[#This Row],[Rodents]],Table1[[#This Row],[Human]],Table1[[#This Row],[Pig]]),NOT(OR(Table1[[#This Row],[Inhaled/Intratracheal/intranasal]],Table1[[#This Row],[Dermal]],Table1[[#This Row],[Injected]])),"NA")</f>
        <v>NA</v>
      </c>
      <c r="AA1577" t="b">
        <f>OR(ISNUMBER(FIND("fish ",C1577)),ISNUMBER(FIND("Fish ",C1577)),ISNUMBER(FIND("aquatic",C1577)),ISNUMBER(FIND("daphnids",C1577)),ISNUMBER(FIND("Carcinus maenas",C1577)),ISNUMBER(FIND("Daphnia",C1577)),ISNUMBER(FIND("Ruditapes philippinarum",C1577)),ISNUMBER(FIND("daphnia",C1577)),ISNUMBER(FIND("marine",C1577)),ISNUMBER(FIND("mussel",C1577)),ISNUMBER(FIND("algae",C1577)),ISNUMBER(FIND("Donax faba",C1577)),ISNUMBER(FIND("estuarine",C1577)),ISNUMBER(FIND("snail",C1577)),ISNUMBER(FIND("Prorocentrum donghaiense",C1577)) )</f>
        <v>0</v>
      </c>
      <c r="AB1577" t="b">
        <f>OR(ISNUMBER(FIND(" rat ",C1577)),ISNUMBER(FIND(" rats ",C1577)),ISNUMBER(FIND(" Rats ",C1577)),ISNUMBER(FIND(" Rat ",C1577)),ISNUMBER(FIND(" rat.",C1577)),ISNUMBER(FIND(" rats.",C1577)),ISNUMBER(FIND("mouse",C1577)),ISNUMBER(FIND("mice",C1577)), ISNUMBER(FIND(" Mice",C1577)))</f>
        <v>0</v>
      </c>
      <c r="AC1577" t="b">
        <f>OR(ISNUMBER(FIND(" cell ",C1577)),ISNUMBER(FIND("fibroblast",C1577)),ISNUMBER(FIND("macrophage",C1577)),ISNUMBER(FIND("epithelial",C1577)),ISNUMBER(FIND("endothelial",C1577)),ISNUMBER(FIND("neuron",C1577)),ISNUMBER(FIND(" cells ",C1577)),ISNUMBER(FIND("RBC",C1577)),ISNUMBER(FIND("mitochond",C1577)),ISNUMBER(FIND("adipocyte",C1577)),ISNUMBER(FIND("osteo",C1577)),ISNUMBER(FIND("keratin",C1577)),ISNUMBER(FIND(" cell's ",C1577)),ISNUMBER(FIND("eukary",C1577)),ISNUMBER(FIND("sperm",C1577)))</f>
        <v>1</v>
      </c>
      <c r="AD1577" t="b">
        <f>OR(ISNUMBER(FIND("human",B1577)),ISNUMBER(FIND("workers",B1577)),ISNUMBER(FIND("workforces",B1577)),ISNUMBER(FIND("occupational",B1577)),ISNUMBER(FIND("Case report",B1577)),ISNUMBER(FIND("Workplaces",B1577)),ISNUMBER(FIND("worker",B1577)))</f>
        <v>0</v>
      </c>
      <c r="AE1577" t="b">
        <f>OR(ISNUMBER(FIND(" plant ",C1577)),ISNUMBER(FIND("Plant ",C1577)),ISNUMBER(FIND("tomato",C1577)),ISNUMBER(FIND("plants",C1577)),ISNUMBER(FIND("Plants",C1577)),ISNUMBER(FIND("algae",C1577)),ISNUMBER(FIND("lettuce",C1577)),ISNUMBER(FIND("green gram sprouts ",C1577)),ISNUMBER(FIND("Cucurbita pepo",C1577)),ISNUMBER(FIND("bean ",C1577)),ISNUMBER(FIND("chloroplast",C1577)),ISNUMBER(FIND("chlorophyll",C1577)),ISNUMBER(FIND("seedling",C1577)),ISNUMBER(FIND("canola",C1577)),ISNUMBER(FIND("shoot",C1577)),ISNUMBER(FIND("photosynthes",C1577)),ISNUMBER(FIND(" leaves ",C1577)),,ISNUMBER(FIND("agriculture",C1577)),ISNUMBER(FIND(" crops ",C1577)))</f>
        <v>0</v>
      </c>
      <c r="AF1577" t="b">
        <f>OR(ISNUMBER(FIND("bacteria",C1577)),ISNUMBER(FIND("Bacteria",C1577)),ISNUMBER(FIND("Bacterium",C1577)),ISNUMBER(FIND("bacterium",C1577)),ISNUMBER(FIND(" coli ",C1577)))</f>
        <v>0</v>
      </c>
      <c r="AG1577" t="b">
        <f>OR(ISNUMBER(FIND("fungi",C1577)),ISNUMBER(FIND("Fungi",C1577)),ISNUMBER(FIND("fungus",C1577)),ISNUMBER(FIND("Fungus",C1577)),ISNUMBER(FIND("mushroom",C1577)),ISNUMBER(FIND("Mushroom",C1577)),ISNUMBER(FIND(" mold ",C1577)))</f>
        <v>0</v>
      </c>
      <c r="AH1577" t="b">
        <f>OR(ISNUMBER(FIND("Pig ",C1577)),ISNUMBER(FIND("pig ",C1577)),ISNUMBER(FIND("Pigs ",C1577)),ISNUMBER(FIND("pigs ",C1577)))</f>
        <v>0</v>
      </c>
      <c r="AI1577" t="b">
        <f>OR(ISNUMBER(FIND(" C. elegans",C1577)),ISNUMBER(FIND("Caenorhabditis elegans",C1577)),ISNUMBER(FIND("earthworms",C1577)),ISNUMBER(FIND(" Ficopomatus enigmaticus",C1577)),ISNUMBER(FIND("larva",C1577)),ISNUMBER(FIND("Lumbriculus variegatus",C1577)),ISNUMBER(FIND("nematode",C1577)))</f>
        <v>0</v>
      </c>
      <c r="AJ1577" t="b">
        <f>NOT(OR(AA1577,AB1577,AC1577,AD1577,AE1577,AF1577,AG1577,AH1577,AI1577))</f>
        <v>0</v>
      </c>
      <c r="AL1577" t="b">
        <f>OR(AA1577,AB1577,AD1577,AE1577,AF1577,AG1577,AH1577,AI1577)</f>
        <v>0</v>
      </c>
      <c r="AM1577" t="b">
        <f>IF(Table1[[#This Row],[In vivo?]],IF(Table1[[#This Row],[Cell]],FALSE,TRUE),FALSE)</f>
        <v>0</v>
      </c>
      <c r="AN1577" t="b">
        <f>AND(AC1577,AL1577)</f>
        <v>0</v>
      </c>
      <c r="AO1577" t="b">
        <f>IF(Table1[[#This Row],[Cell]],IF(Table1[[#This Row],[In vivo?]],FALSE,TRUE),FALSE)</f>
        <v>1</v>
      </c>
      <c r="AP1577" t="b">
        <f>NOT(OR(Table1[[#This Row],[In vivo?]],Table1[[#This Row],[Only in Cell]]))</f>
        <v>0</v>
      </c>
      <c r="AQ1577" t="str">
        <f>IF(OR(Table1[[#This Row],[Rodents]],Table1[[#This Row],[Human]],Table1[[#This Row],[Pig]]),OR(ISNUMBER(FIND("pulmonary",C1577)),ISNUMBER(FIND("lung",C1577))),"NA")</f>
        <v>NA</v>
      </c>
      <c r="AR1577" t="str">
        <f>IF(OR(Table1[[#This Row],[Rodents]],Table1[[#This Row],[Human]],Table1[[#This Row],[Pig]]),OR(ISNUMBER(FIND("skin",C1577)),ISNUMBER(FIND("dermal",C1577))),"NA")</f>
        <v>NA</v>
      </c>
      <c r="AS1577" t="str">
        <f>IF(OR(Table1[[#This Row],[Rodents]],Table1[[#This Row],[Human]],Table1[[#This Row],[Pig]]),OR(ISNUMBER(FIND("liver",C1577)),ISNUMBER(FIND("hepat",C1577))),"NA")</f>
        <v>NA</v>
      </c>
      <c r="AT1577" t="str">
        <f>IF(OR(Table1[[#This Row],[Rodents]],Table1[[#This Row],[Human]],Table1[[#This Row],[Pig]]),OR(ISNUMBER(FIND("kidney",C1577)),ISNUMBER(FIND("neph",C1577))),"NA")</f>
        <v>NA</v>
      </c>
      <c r="AU1577" t="str">
        <f>IF(OR(Table1[[#This Row],[Rodents]],Table1[[#This Row],[Human]],Table1[[#This Row],[Pig]]),OR(ISNUMBER(FIND("brain",C1577)),ISNUMBER(FIND("neur",C1577)),ISNUMBER(FIND("nerv",C1577))),"NA")</f>
        <v>NA</v>
      </c>
      <c r="AV1577" t="str">
        <f>IF(OR(Table1[[#This Row],[Rodents]],Table1[[#This Row],[Human]],Table1[[#This Row],[Pig]]),OR(ISNUMBER(FIND("heart",C1577)),ISNUMBER(FIND("cardi",C1577))),"NA")</f>
        <v>NA</v>
      </c>
      <c r="AW1577" t="str">
        <f>IF(OR(Table1[[#This Row],[Rodents]],Table1[[#This Row],[Human]],Table1[[#This Row],[Pig]]),OR(ISNUMBER(FIND("gastro",C1577)),ISNUMBER(FIND("intesti",C1577)),ISNUMBER(FIND("stomach",C1577))),"NA")</f>
        <v>NA</v>
      </c>
      <c r="AX1577" t="str">
        <f>IF(OR(Table1[[#This Row],[Rodents]],Table1[[#This Row],[Human]],Table1[[#This Row],[Pig]]),NOT(OR(AQ1577,AR1577,AS1577,AT1577,AU1577,AV1577,AW1577)),"NA")</f>
        <v>NA</v>
      </c>
      <c r="AY1577" t="b">
        <f>OR(ISNUMBER(FIND("SWCNT",C1577)),ISNUMBER(FIND("SWNT",C1577)),ISNUMBER(FIND("single-wall",C1577)),ISNUMBER(FIND("single wall",C1577)),ISNUMBER(FIND("Single wall",C1577)),ISNUMBER(FIND("Single-wall",C1577)),ISNUMBER(FIND("SWCNT",B1577)),ISNUMBER(FIND("SWNT",B1577)),ISNUMBER(FIND("single-wall",B1577)),ISNUMBER(FIND("single wall",B1577)),ISNUMBER(FIND("Single-wall",B1577)),ISNUMBER(FIND("Single wall",B1577)))</f>
        <v>1</v>
      </c>
      <c r="AZ1577" t="b">
        <f>OR(ISNUMBER(FIND("MWCNT",C1577)),ISNUMBER(FIND("MWNT",C1577)),ISNUMBER(FIND("multi-wall",C1577)),ISNUMBER(FIND("multi wall",C1577)),ISNUMBER(FIND("multiwall",C1577)),ISNUMBER(FIND("Multi-wall",C1577)),ISNUMBER(FIND("Multi wall",C1577)),ISNUMBER(FIND("Multiwall",C1577)),ISNUMBER(FIND("MWCNT",B1577)),ISNUMBER(FIND("MWNT",B1577)),ISNUMBER(FIND("multi-wall",B1577)),ISNUMBER(FIND("multi wall",B1577)),ISNUMBER(FIND("multiwall",B1577)),ISNUMBER(FIND("Multi-wall",B1577)),ISNUMBER(FIND("Multi wall",B1577)),ISNUMBER(FIND("Multiwall",B1577)),ISNUMBER(FIND("Double-wall",B1577)),ISNUMBER(FIND("Double wall",B1577)),ISNUMBER(FIND("Doublewall",B1577)),ISNUMBER(FIND("double-wall",B1577)),ISNUMBER(FIND("double wall",B1577)),ISNUMBER(FIND("doublewall",B1577)))</f>
        <v>0</v>
      </c>
      <c r="BA1577" t="b">
        <f>AND(Table1[[#This Row],[SWCNT]],Table1[[#This Row],[MWCNT]])</f>
        <v>0</v>
      </c>
      <c r="BB1577" t="b">
        <f>IF(Table1[[#This Row],[SWCNT]]=TRUE,FALSE,IF(Table1[[#This Row],[MWCNT]]=TRUE,FALSE,TRUE))</f>
        <v>0</v>
      </c>
      <c r="BC1577" s="18"/>
    </row>
    <row r="1578" spans="1:55" ht="185">
      <c r="A1578" t="s">
        <v>3517</v>
      </c>
      <c r="B1578" s="2" t="s">
        <v>3518</v>
      </c>
      <c r="C1578" s="16" t="s">
        <v>3519</v>
      </c>
      <c r="D1578" s="17" t="s">
        <v>18</v>
      </c>
      <c r="E1578" s="2">
        <v>2014</v>
      </c>
      <c r="F1578" t="b">
        <f>OR(ISNUMBER(FIND("cytotoxic",C1578)),ISNUMBER(FIND("Cytotoxic",C1578)),ISNUMBER(FIND("cellular toxicity",C1578)),ISNUMBER(FIND("cell death",C1578)),ISNUMBER(FIND("viable",C1578)),ISNUMBER(FIND("phytotoxic",C1578)),ISNUMBER(FIND("acute toxicity",C1578)),ISNUMBER(FIND("MTT",C1578)),ISNUMBER(FIND("survival",C1578)),ISNUMBER(FIND("prolifer",C1578)),ISNUMBER(FIND("apoptosis",C1578)),ISNUMBER(FIND("neurotoxic",C1578)),ISNUMBER(FIND("  lysis ",C1578)),ISNUMBER(FIND("necrosis",C1578)),ISNUMBER(FIND("cellular death",C1578))*3,ISNUMBER(FIND("LDH",C1578)),ISNUMBER(FIND("Acute toxicity",C1578)))</f>
        <v>0</v>
      </c>
      <c r="G1578" t="b">
        <f>OR(ISNUMBER(FIND("genotoxic",C1578)),ISNUMBER(FIND("genotoxicity",C1578)),ISNUMBER(FIND("DNA damage",C1578)),ISNUMBER(FIND("DNA",C1578)),ISNUMBER(FIND("RNA",C1578)),ISNUMBER(FIND("mesothelioma",C1578)),ISNUMBER(FIND("carcino",C1578)),ISNUMBER(FIND("mutagen",C1578)),ISNUMBER(FIND("genetic",C1578)))</f>
        <v>0</v>
      </c>
      <c r="H1578" t="b">
        <f>OR(ISNUMBER(FIND("inflammatory",C1578)),ISNUMBER(FIND("inflamm",C1578)))</f>
        <v>0</v>
      </c>
      <c r="I1578" t="b">
        <f>OR(ISNUMBER(FIND("immune",C1578)),ISNUMBER(FIND("immunological",C1578)),ISNUMBER(FIND("interleuk",C1578)),ISNUMBER(FIND("platelet activation",C1578)),ISNUMBER(FIND("monocyte",C1578)),ISNUMBER(FIND("leukocyte",C1578)),ISNUMBER(FIND("cytokine",C1578)),ISNUMBER(FIND("CD4",C1578)),ISNUMBER(FIND("CD8",C1578)),ISNUMBER(FIND("T-cell",C1578)))</f>
        <v>0</v>
      </c>
      <c r="J1578" t="b">
        <f>OR(ISNUMBER(FIND("reactive oxygen",C1578)),ISNUMBER(FIND("ROS",C1578)),ISNUMBER(FIND("free radical",C1578)),ISNUMBER(FIND("oxidative stress",C1578)),ISNUMBER(FIND("peroxid",C1578)),ISNUMBER(FIND("oxidative",C1578)),ISNUMBER(FIND("antioxid",C1578)))</f>
        <v>1</v>
      </c>
      <c r="K1578" t="b">
        <f>OR(ISNUMBER(FIND("autophag",C1578)))</f>
        <v>0</v>
      </c>
      <c r="L1578" t="b">
        <f>OR(ISNUMBER(FIND("morpholog",C1578)))</f>
        <v>0</v>
      </c>
      <c r="M1578" t="b">
        <f>OR(ISNUMBER(FIND("fibrosis",C1578)),ISNUMBER(FIND("Fibrosis",C1578)),ISNUMBER(FIND("fibrot",C1578)))</f>
        <v>0</v>
      </c>
      <c r="N1578" t="b">
        <f>OR(ISNUMBER(FIND("offspring",C1578)),ISNUMBER(FIND("Parental",C1578)),ISNUMBER(FIND("parental",C1578)),ISNUMBER(FIND("germline",C1578)),ISNUMBER(FIND("reproduc",C1578)),ISNUMBER(FIND("embryo",C1578)))</f>
        <v>0</v>
      </c>
      <c r="O1578" t="b">
        <f>OR(ISNUMBER(FIND("metabol",C1578)),ISNUMBER(FIND("Metabol",C1578)),ISNUMBER(FIND("digest",C1578)),ISNUMBER(FIND("mitochon",C1578)))</f>
        <v>0</v>
      </c>
      <c r="P1578" t="b">
        <f>OR(ISNUMBER(FIND("ecotox",C1578)),ISNUMBER(FIND("Ecotox",B1578)),ISNUMBER(FIND("ecotox",B1578)),ISNUMBER(FIND("Ecotox",C1578)))</f>
        <v>1</v>
      </c>
      <c r="Q1578" t="b">
        <f>OR(ISNUMBER(FIND("Bioaccum",C1578)),ISNUMBER(FIND("bioaccum",C1578)),ISNUMBER(FIND("accum",C1578)))</f>
        <v>0</v>
      </c>
      <c r="R1578" t="b">
        <f>OR(ISNUMBER(FIND("Occupation",C1578)),ISNUMBER(FIND("occupation",C1578)),ISNUMBER(FIND("worker",C1578)),ISNUMBER(FIND("workforce",C1578)))</f>
        <v>0</v>
      </c>
      <c r="S1578" t="b">
        <f>NOT(OR(F1578,G1578,H1578,I1578,J1578,K1578,L1578,M1578,N1578,O1578,P1578,Q1578,R1578))</f>
        <v>0</v>
      </c>
      <c r="U1578" t="b">
        <f>OR(Table1[[#This Row],[Inflammation]],Table1[[#This Row],[Immune]])</f>
        <v>0</v>
      </c>
      <c r="V1578" t="str">
        <f>IF(OR(Table1[[#This Row],[Rodents]],Table1[[#This Row],[Human]],Table1[[#This Row],[Pig]]),OR(ISNUMBER(FIND("intratrach",C1578)),ISNUMBER(FIND("nasal ",C1578)),ISNUMBER(FIND("instill",C1578))),"NA")</f>
        <v>NA</v>
      </c>
      <c r="W1578" t="str">
        <f>IF(OR(Table1[[#This Row],[Rodents]],Table1[[#This Row],[Human]],Table1[[#This Row],[Pig]]),OR(ISNUMBER(FIND("dermal",C1578)),ISNUMBER(FIND("skin ",C1578))),"NA")</f>
        <v>NA</v>
      </c>
      <c r="X1578" t="str">
        <f>IF(OR(Table1[[#This Row],[Rodents]],Table1[[#This Row],[Human]],Table1[[#This Row],[Pig]]),OR(ISNUMBER(FIND("injected",C1578)),ISNUMBER(FIND("periton",C1578)),ISNUMBER(FIND("intrascrot",C1578))),"NA")</f>
        <v>NA</v>
      </c>
      <c r="Y1578" t="str">
        <f>IF(OR(Table1[[#This Row],[Rodents]],Table1[[#This Row],[Human]],Table1[[#This Row],[Pig]]),NOT(OR(Table1[[#This Row],[Inhaled/Intratracheal/intranasal]],Table1[[#This Row],[Dermal]],Table1[[#This Row],[Injected]])),"NA")</f>
        <v>NA</v>
      </c>
      <c r="AA1578" t="b">
        <f>OR(ISNUMBER(FIND("fish ",C1578)),ISNUMBER(FIND("Fish ",C1578)),ISNUMBER(FIND("aquatic",C1578)),ISNUMBER(FIND("daphnids",C1578)),ISNUMBER(FIND("Carcinus maenas",C1578)),ISNUMBER(FIND("Daphnia",C1578)),ISNUMBER(FIND("Ruditapes philippinarum",C1578)),ISNUMBER(FIND("daphnia",C1578)),ISNUMBER(FIND("marine",C1578)),ISNUMBER(FIND("mussel",C1578)),ISNUMBER(FIND("algae",C1578)),ISNUMBER(FIND("Donax faba",C1578)),ISNUMBER(FIND("estuarine",C1578)),ISNUMBER(FIND("snail",C1578)),ISNUMBER(FIND("Prorocentrum donghaiense",C1578)) )</f>
        <v>1</v>
      </c>
      <c r="AB1578" t="b">
        <f>OR(ISNUMBER(FIND(" rat ",C1578)),ISNUMBER(FIND(" rats ",C1578)),ISNUMBER(FIND(" Rats ",C1578)),ISNUMBER(FIND(" Rat ",C1578)),ISNUMBER(FIND(" rat.",C1578)),ISNUMBER(FIND(" rats.",C1578)),ISNUMBER(FIND("mouse",C1578)),ISNUMBER(FIND("mice",C1578)), ISNUMBER(FIND(" Mice",C1578)))</f>
        <v>0</v>
      </c>
      <c r="AC1578" t="b">
        <f>OR(ISNUMBER(FIND(" cell ",C1578)),ISNUMBER(FIND("fibroblast",C1578)),ISNUMBER(FIND("macrophage",C1578)),ISNUMBER(FIND("epithelial",C1578)),ISNUMBER(FIND("endothelial",C1578)),ISNUMBER(FIND("neuron",C1578)),ISNUMBER(FIND(" cells ",C1578)),ISNUMBER(FIND("RBC",C1578)),ISNUMBER(FIND("mitochond",C1578)),ISNUMBER(FIND("adipocyte",C1578)),ISNUMBER(FIND("osteo",C1578)),ISNUMBER(FIND("keratin",C1578)),ISNUMBER(FIND(" cell's ",C1578)),ISNUMBER(FIND("eukary",C1578)),ISNUMBER(FIND("sperm",C1578)))</f>
        <v>1</v>
      </c>
      <c r="AD1578" t="b">
        <f>OR(ISNUMBER(FIND("human",B1578)),ISNUMBER(FIND("workers",B1578)),ISNUMBER(FIND("workforces",B1578)),ISNUMBER(FIND("occupational",B1578)),ISNUMBER(FIND("Case report",B1578)),ISNUMBER(FIND("Workplaces",B1578)),ISNUMBER(FIND("worker",B1578)))</f>
        <v>0</v>
      </c>
      <c r="AE1578" t="b">
        <f>OR(ISNUMBER(FIND(" plant ",C1578)),ISNUMBER(FIND("Plant ",C1578)),ISNUMBER(FIND("tomato",C1578)),ISNUMBER(FIND("plants",C1578)),ISNUMBER(FIND("Plants",C1578)),ISNUMBER(FIND("algae",C1578)),ISNUMBER(FIND("lettuce",C1578)),ISNUMBER(FIND("green gram sprouts ",C1578)),ISNUMBER(FIND("Cucurbita pepo",C1578)),ISNUMBER(FIND("bean ",C1578)),ISNUMBER(FIND("chloroplast",C1578)),ISNUMBER(FIND("chlorophyll",C1578)),ISNUMBER(FIND("seedling",C1578)),ISNUMBER(FIND("canola",C1578)),ISNUMBER(FIND("shoot",C1578)),ISNUMBER(FIND("photosynthes",C1578)),ISNUMBER(FIND(" leaves ",C1578)),,ISNUMBER(FIND("agriculture",C1578)),ISNUMBER(FIND(" crops ",C1578)))</f>
        <v>1</v>
      </c>
      <c r="AF1578" t="b">
        <f>OR(ISNUMBER(FIND("bacteria",C1578)),ISNUMBER(FIND("Bacteria",C1578)),ISNUMBER(FIND("Bacterium",C1578)),ISNUMBER(FIND("bacterium",C1578)),ISNUMBER(FIND(" coli ",C1578)))</f>
        <v>0</v>
      </c>
      <c r="AG1578" t="b">
        <f>OR(ISNUMBER(FIND("fungi",C1578)),ISNUMBER(FIND("Fungi",C1578)),ISNUMBER(FIND("fungus",C1578)),ISNUMBER(FIND("Fungus",C1578)),ISNUMBER(FIND("mushroom",C1578)),ISNUMBER(FIND("Mushroom",C1578)),ISNUMBER(FIND(" mold ",C1578)))</f>
        <v>0</v>
      </c>
      <c r="AH1578" t="b">
        <f>OR(ISNUMBER(FIND("Pig ",C1578)),ISNUMBER(FIND("pig ",C1578)),ISNUMBER(FIND("Pigs ",C1578)),ISNUMBER(FIND("pigs ",C1578)))</f>
        <v>0</v>
      </c>
      <c r="AI1578" t="b">
        <f>OR(ISNUMBER(FIND(" C. elegans",C1578)),ISNUMBER(FIND("Caenorhabditis elegans",C1578)),ISNUMBER(FIND("earthworms",C1578)),ISNUMBER(FIND(" Ficopomatus enigmaticus",C1578)),ISNUMBER(FIND("larva",C1578)),ISNUMBER(FIND("Lumbriculus variegatus",C1578)),ISNUMBER(FIND("nematode",C1578)))</f>
        <v>0</v>
      </c>
      <c r="AJ1578" t="b">
        <f>NOT(OR(AA1578,AB1578,AC1578,AD1578,AE1578,AF1578,AG1578,AH1578,AI1578))</f>
        <v>0</v>
      </c>
      <c r="AL1578" t="b">
        <f>OR(AA1578,AB1578,AD1578,AE1578,AF1578,AG1578,AH1578,AI1578)</f>
        <v>1</v>
      </c>
      <c r="AM1578" t="b">
        <f>IF(Table1[[#This Row],[In vivo?]],IF(Table1[[#This Row],[Cell]],FALSE,TRUE),FALSE)</f>
        <v>0</v>
      </c>
      <c r="AN1578" t="b">
        <f>AND(AC1578,AL1578)</f>
        <v>1</v>
      </c>
      <c r="AO1578" t="b">
        <f>IF(Table1[[#This Row],[Cell]],IF(Table1[[#This Row],[In vivo?]],FALSE,TRUE),FALSE)</f>
        <v>0</v>
      </c>
      <c r="AP1578" t="b">
        <f>NOT(OR(Table1[[#This Row],[In vivo?]],Table1[[#This Row],[Only in Cell]]))</f>
        <v>0</v>
      </c>
      <c r="AQ1578" t="str">
        <f>IF(OR(Table1[[#This Row],[Rodents]],Table1[[#This Row],[Human]],Table1[[#This Row],[Pig]]),OR(ISNUMBER(FIND("pulmonary",C1578)),ISNUMBER(FIND("lung",C1578))),"NA")</f>
        <v>NA</v>
      </c>
      <c r="AR1578" t="str">
        <f>IF(OR(Table1[[#This Row],[Rodents]],Table1[[#This Row],[Human]],Table1[[#This Row],[Pig]]),OR(ISNUMBER(FIND("skin",C1578)),ISNUMBER(FIND("dermal",C1578))),"NA")</f>
        <v>NA</v>
      </c>
      <c r="AS1578" t="str">
        <f>IF(OR(Table1[[#This Row],[Rodents]],Table1[[#This Row],[Human]],Table1[[#This Row],[Pig]]),OR(ISNUMBER(FIND("liver",C1578)),ISNUMBER(FIND("hepat",C1578))),"NA")</f>
        <v>NA</v>
      </c>
      <c r="AT1578" t="str">
        <f>IF(OR(Table1[[#This Row],[Rodents]],Table1[[#This Row],[Human]],Table1[[#This Row],[Pig]]),OR(ISNUMBER(FIND("kidney",C1578)),ISNUMBER(FIND("neph",C1578))),"NA")</f>
        <v>NA</v>
      </c>
      <c r="AU1578" t="str">
        <f>IF(OR(Table1[[#This Row],[Rodents]],Table1[[#This Row],[Human]],Table1[[#This Row],[Pig]]),OR(ISNUMBER(FIND("brain",C1578)),ISNUMBER(FIND("neur",C1578)),ISNUMBER(FIND("nerv",C1578))),"NA")</f>
        <v>NA</v>
      </c>
      <c r="AV1578" t="str">
        <f>IF(OR(Table1[[#This Row],[Rodents]],Table1[[#This Row],[Human]],Table1[[#This Row],[Pig]]),OR(ISNUMBER(FIND("heart",C1578)),ISNUMBER(FIND("cardi",C1578))),"NA")</f>
        <v>NA</v>
      </c>
      <c r="AW1578" t="str">
        <f>IF(OR(Table1[[#This Row],[Rodents]],Table1[[#This Row],[Human]],Table1[[#This Row],[Pig]]),OR(ISNUMBER(FIND("gastro",C1578)),ISNUMBER(FIND("intesti",C1578)),ISNUMBER(FIND("stomach",C1578))),"NA")</f>
        <v>NA</v>
      </c>
      <c r="AX1578" t="str">
        <f>IF(OR(Table1[[#This Row],[Rodents]],Table1[[#This Row],[Human]],Table1[[#This Row],[Pig]]),NOT(OR(AQ1578,AR1578,AS1578,AT1578,AU1578,AV1578,AW1578)),"NA")</f>
        <v>NA</v>
      </c>
      <c r="AY1578" t="b">
        <f>OR(ISNUMBER(FIND("SWCNT",C1578)),ISNUMBER(FIND("SWNT",C1578)),ISNUMBER(FIND("single-wall",C1578)),ISNUMBER(FIND("single wall",C1578)),ISNUMBER(FIND("Single wall",C1578)),ISNUMBER(FIND("Single-wall",C1578)),ISNUMBER(FIND("SWCNT",B1578)),ISNUMBER(FIND("SWNT",B1578)),ISNUMBER(FIND("single-wall",B1578)),ISNUMBER(FIND("single wall",B1578)),ISNUMBER(FIND("Single-wall",B1578)),ISNUMBER(FIND("Single wall",B1578)))</f>
        <v>0</v>
      </c>
      <c r="AZ1578" t="b">
        <f>OR(ISNUMBER(FIND("MWCNT",C1578)),ISNUMBER(FIND("MWNT",C1578)),ISNUMBER(FIND("multi-wall",C1578)),ISNUMBER(FIND("multi wall",C1578)),ISNUMBER(FIND("multiwall",C1578)),ISNUMBER(FIND("Multi-wall",C1578)),ISNUMBER(FIND("Multi wall",C1578)),ISNUMBER(FIND("Multiwall",C1578)),ISNUMBER(FIND("MWCNT",B1578)),ISNUMBER(FIND("MWNT",B1578)),ISNUMBER(FIND("multi-wall",B1578)),ISNUMBER(FIND("multi wall",B1578)),ISNUMBER(FIND("multiwall",B1578)),ISNUMBER(FIND("Multi-wall",B1578)),ISNUMBER(FIND("Multi wall",B1578)),ISNUMBER(FIND("Multiwall",B1578)),ISNUMBER(FIND("Double-wall",B1578)),ISNUMBER(FIND("Double wall",B1578)),ISNUMBER(FIND("Doublewall",B1578)),ISNUMBER(FIND("double-wall",B1578)),ISNUMBER(FIND("double wall",B1578)),ISNUMBER(FIND("doublewall",B1578)))</f>
        <v>1</v>
      </c>
      <c r="BA1578" t="b">
        <f>AND(Table1[[#This Row],[SWCNT]],Table1[[#This Row],[MWCNT]])</f>
        <v>0</v>
      </c>
      <c r="BB1578" t="b">
        <f>IF(Table1[[#This Row],[SWCNT]]=TRUE,FALSE,IF(Table1[[#This Row],[MWCNT]]=TRUE,FALSE,TRUE))</f>
        <v>0</v>
      </c>
      <c r="BC1578" s="18"/>
    </row>
    <row r="1579" spans="1:55" ht="240.5">
      <c r="A1579" t="s">
        <v>3522</v>
      </c>
      <c r="B1579" s="2" t="s">
        <v>3525</v>
      </c>
      <c r="C1579" s="16" t="s">
        <v>3528</v>
      </c>
      <c r="D1579" s="17" t="s">
        <v>1196</v>
      </c>
      <c r="E1579" s="2">
        <v>2014</v>
      </c>
      <c r="F1579" t="b">
        <f>OR(ISNUMBER(FIND("cytotoxic",C1579)),ISNUMBER(FIND("Cytotoxic",C1579)),ISNUMBER(FIND("cellular toxicity",C1579)),ISNUMBER(FIND("cell death",C1579)),ISNUMBER(FIND("viable",C1579)),ISNUMBER(FIND("phytotoxic",C1579)),ISNUMBER(FIND("acute toxicity",C1579)),ISNUMBER(FIND("MTT",C1579)),ISNUMBER(FIND("survival",C1579)),ISNUMBER(FIND("prolifer",C1579)),ISNUMBER(FIND("apoptosis",C1579)),ISNUMBER(FIND("neurotoxic",C1579)),ISNUMBER(FIND("  lysis ",C1579)),ISNUMBER(FIND("necrosis",C1579)),ISNUMBER(FIND("cellular death",C1579))*3,ISNUMBER(FIND("LDH",C1579)),ISNUMBER(FIND("Acute toxicity",C1579)))</f>
        <v>1</v>
      </c>
      <c r="G1579" t="b">
        <f>OR(ISNUMBER(FIND("genotoxic",C1579)),ISNUMBER(FIND("genotoxicity",C1579)),ISNUMBER(FIND("DNA damage",C1579)),ISNUMBER(FIND("DNA",C1579)),ISNUMBER(FIND("RNA",C1579)),ISNUMBER(FIND("mesothelioma",C1579)),ISNUMBER(FIND("carcino",C1579)),ISNUMBER(FIND("mutagen",C1579)),ISNUMBER(FIND("genetic",C1579)))</f>
        <v>1</v>
      </c>
      <c r="H1579" t="b">
        <f>OR(ISNUMBER(FIND("inflammatory",C1579)),ISNUMBER(FIND("inflamm",C1579)))</f>
        <v>0</v>
      </c>
      <c r="I1579" t="b">
        <f>OR(ISNUMBER(FIND("immune",C1579)),ISNUMBER(FIND("immunological",C1579)),ISNUMBER(FIND("interleuk",C1579)),ISNUMBER(FIND("platelet activation",C1579)),ISNUMBER(FIND("monocyte",C1579)),ISNUMBER(FIND("leukocyte",C1579)),ISNUMBER(FIND("cytokine",C1579)),ISNUMBER(FIND("CD4",C1579)),ISNUMBER(FIND("CD8",C1579)),ISNUMBER(FIND("T-cell",C1579)))</f>
        <v>0</v>
      </c>
      <c r="J1579" t="b">
        <f>OR(ISNUMBER(FIND("reactive oxygen",C1579)),ISNUMBER(FIND("ROS",C1579)),ISNUMBER(FIND("free radical",C1579)),ISNUMBER(FIND("oxidative stress",C1579)),ISNUMBER(FIND("peroxid",C1579)),ISNUMBER(FIND("oxidative",C1579)),ISNUMBER(FIND("antioxid",C1579)))</f>
        <v>1</v>
      </c>
      <c r="K1579" t="b">
        <f>OR(ISNUMBER(FIND("autophag",C1579)))</f>
        <v>0</v>
      </c>
      <c r="L1579" t="b">
        <f>OR(ISNUMBER(FIND("morpholog",C1579)))</f>
        <v>0</v>
      </c>
      <c r="M1579" t="b">
        <f>OR(ISNUMBER(FIND("fibrosis",C1579)),ISNUMBER(FIND("Fibrosis",C1579)),ISNUMBER(FIND("fibrot",C1579)))</f>
        <v>0</v>
      </c>
      <c r="N1579" t="b">
        <f>OR(ISNUMBER(FIND("offspring",C1579)),ISNUMBER(FIND("Parental",C1579)),ISNUMBER(FIND("parental",C1579)),ISNUMBER(FIND("germline",C1579)),ISNUMBER(FIND("reproduc",C1579)),ISNUMBER(FIND("embryo",C1579)))</f>
        <v>0</v>
      </c>
      <c r="O1579" t="b">
        <f>OR(ISNUMBER(FIND("metabol",C1579)),ISNUMBER(FIND("Metabol",C1579)),ISNUMBER(FIND("digest",C1579)),ISNUMBER(FIND("mitochon",C1579)))</f>
        <v>0</v>
      </c>
      <c r="P1579" t="b">
        <f>OR(ISNUMBER(FIND("ecotox",C1579)),ISNUMBER(FIND("Ecotox",B1579)),ISNUMBER(FIND("ecotox",B1579)),ISNUMBER(FIND("Ecotox",C1579)))</f>
        <v>0</v>
      </c>
      <c r="Q1579" t="b">
        <f>OR(ISNUMBER(FIND("Bioaccum",C1579)),ISNUMBER(FIND("bioaccum",C1579)),ISNUMBER(FIND("accum",C1579)))</f>
        <v>0</v>
      </c>
      <c r="R1579" t="b">
        <f>OR(ISNUMBER(FIND("Occupation",C1579)),ISNUMBER(FIND("occupation",C1579)),ISNUMBER(FIND("worker",C1579)),ISNUMBER(FIND("workforce",C1579)))</f>
        <v>0</v>
      </c>
      <c r="S1579" t="b">
        <f>NOT(OR(F1579,G1579,H1579,I1579,J1579,K1579,L1579,M1579,N1579,O1579,P1579,Q1579,R1579))</f>
        <v>0</v>
      </c>
      <c r="U1579" t="b">
        <f>OR(Table1[[#This Row],[Inflammation]],Table1[[#This Row],[Immune]])</f>
        <v>0</v>
      </c>
      <c r="V1579" t="str">
        <f>IF(OR(Table1[[#This Row],[Rodents]],Table1[[#This Row],[Human]],Table1[[#This Row],[Pig]]),OR(ISNUMBER(FIND("intratrach",C1579)),ISNUMBER(FIND("nasal ",C1579)),ISNUMBER(FIND("instill",C1579))),"NA")</f>
        <v>NA</v>
      </c>
      <c r="W1579" t="str">
        <f>IF(OR(Table1[[#This Row],[Rodents]],Table1[[#This Row],[Human]],Table1[[#This Row],[Pig]]),OR(ISNUMBER(FIND("dermal",C1579)),ISNUMBER(FIND("skin ",C1579))),"NA")</f>
        <v>NA</v>
      </c>
      <c r="X1579" t="str">
        <f>IF(OR(Table1[[#This Row],[Rodents]],Table1[[#This Row],[Human]],Table1[[#This Row],[Pig]]),OR(ISNUMBER(FIND("injected",C1579)),ISNUMBER(FIND("periton",C1579)),ISNUMBER(FIND("intrascrot",C1579))),"NA")</f>
        <v>NA</v>
      </c>
      <c r="Y1579" t="str">
        <f>IF(OR(Table1[[#This Row],[Rodents]],Table1[[#This Row],[Human]],Table1[[#This Row],[Pig]]),NOT(OR(Table1[[#This Row],[Inhaled/Intratracheal/intranasal]],Table1[[#This Row],[Dermal]],Table1[[#This Row],[Injected]])),"NA")</f>
        <v>NA</v>
      </c>
      <c r="AA1579" t="b">
        <f>OR(ISNUMBER(FIND("fish ",C1579)),ISNUMBER(FIND("Fish ",C1579)),ISNUMBER(FIND("aquatic",C1579)),ISNUMBER(FIND("daphnids",C1579)),ISNUMBER(FIND("Carcinus maenas",C1579)),ISNUMBER(FIND("Daphnia",C1579)),ISNUMBER(FIND("Ruditapes philippinarum",C1579)),ISNUMBER(FIND("daphnia",C1579)),ISNUMBER(FIND("marine",C1579)),ISNUMBER(FIND("mussel",C1579)),ISNUMBER(FIND("algae",C1579)),ISNUMBER(FIND("Donax faba",C1579)),ISNUMBER(FIND("estuarine",C1579)),ISNUMBER(FIND("snail",C1579)),ISNUMBER(FIND("Prorocentrum donghaiense",C1579)) )</f>
        <v>0</v>
      </c>
      <c r="AB1579" t="b">
        <f>OR(ISNUMBER(FIND(" rat ",C1579)),ISNUMBER(FIND(" rats ",C1579)),ISNUMBER(FIND(" Rats ",C1579)),ISNUMBER(FIND(" Rat ",C1579)),ISNUMBER(FIND(" rat.",C1579)),ISNUMBER(FIND(" rats.",C1579)),ISNUMBER(FIND("mouse",C1579)),ISNUMBER(FIND("mice",C1579)), ISNUMBER(FIND(" Mice",C1579)))</f>
        <v>0</v>
      </c>
      <c r="AC1579" t="b">
        <f>OR(ISNUMBER(FIND(" cell ",C1579)),ISNUMBER(FIND("fibroblast",C1579)),ISNUMBER(FIND("macrophage",C1579)),ISNUMBER(FIND("epithelial",C1579)),ISNUMBER(FIND("endothelial",C1579)),ISNUMBER(FIND("neuron",C1579)),ISNUMBER(FIND(" cells ",C1579)),ISNUMBER(FIND("RBC",C1579)),ISNUMBER(FIND("mitochond",C1579)),ISNUMBER(FIND("adipocyte",C1579)),ISNUMBER(FIND("osteo",C1579)),ISNUMBER(FIND("keratin",C1579)),ISNUMBER(FIND(" cell's ",C1579)),ISNUMBER(FIND("eukary",C1579)),ISNUMBER(FIND("sperm",C1579)))</f>
        <v>1</v>
      </c>
      <c r="AD1579" t="b">
        <f>OR(ISNUMBER(FIND("human",B1579)),ISNUMBER(FIND("workers",B1579)),ISNUMBER(FIND("workforces",B1579)),ISNUMBER(FIND("occupational",B1579)),ISNUMBER(FIND("Case report",B1579)),ISNUMBER(FIND("Workplaces",B1579)),ISNUMBER(FIND("worker",B1579)))</f>
        <v>0</v>
      </c>
      <c r="AE1579" t="b">
        <f>OR(ISNUMBER(FIND(" plant ",C1579)),ISNUMBER(FIND("Plant ",C1579)),ISNUMBER(FIND("tomato",C1579)),ISNUMBER(FIND("plants",C1579)),ISNUMBER(FIND("Plants",C1579)),ISNUMBER(FIND("algae",C1579)),ISNUMBER(FIND("lettuce",C1579)),ISNUMBER(FIND("green gram sprouts ",C1579)),ISNUMBER(FIND("Cucurbita pepo",C1579)),ISNUMBER(FIND("bean ",C1579)),ISNUMBER(FIND("chloroplast",C1579)),ISNUMBER(FIND("chlorophyll",C1579)),ISNUMBER(FIND("seedling",C1579)),ISNUMBER(FIND("canola",C1579)),ISNUMBER(FIND("shoot",C1579)),ISNUMBER(FIND("photosynthes",C1579)),ISNUMBER(FIND(" leaves ",C1579)),,ISNUMBER(FIND("agriculture",C1579)),ISNUMBER(FIND(" crops ",C1579)))</f>
        <v>0</v>
      </c>
      <c r="AF1579" t="b">
        <f>OR(ISNUMBER(FIND("bacteria",C1579)),ISNUMBER(FIND("Bacteria",C1579)),ISNUMBER(FIND("Bacterium",C1579)),ISNUMBER(FIND("bacterium",C1579)),ISNUMBER(FIND(" coli ",C1579)))</f>
        <v>0</v>
      </c>
      <c r="AG1579" t="b">
        <f>OR(ISNUMBER(FIND("fungi",C1579)),ISNUMBER(FIND("Fungi",C1579)),ISNUMBER(FIND("fungus",C1579)),ISNUMBER(FIND("Fungus",C1579)),ISNUMBER(FIND("mushroom",C1579)),ISNUMBER(FIND("Mushroom",C1579)),ISNUMBER(FIND(" mold ",C1579)))</f>
        <v>0</v>
      </c>
      <c r="AH1579" t="b">
        <f>OR(ISNUMBER(FIND("Pig ",C1579)),ISNUMBER(FIND("pig ",C1579)),ISNUMBER(FIND("Pigs ",C1579)),ISNUMBER(FIND("pigs ",C1579)))</f>
        <v>0</v>
      </c>
      <c r="AI1579" t="b">
        <f>OR(ISNUMBER(FIND(" C. elegans",C1579)),ISNUMBER(FIND("Caenorhabditis elegans",C1579)),ISNUMBER(FIND("earthworms",C1579)),ISNUMBER(FIND(" Ficopomatus enigmaticus",C1579)),ISNUMBER(FIND("larva",C1579)),ISNUMBER(FIND("Lumbriculus variegatus",C1579)),ISNUMBER(FIND("nematode",C1579)))</f>
        <v>0</v>
      </c>
      <c r="AJ1579" t="b">
        <f>NOT(OR(AA1579,AB1579,AC1579,AD1579,AE1579,AF1579,AG1579,AH1579,AI1579))</f>
        <v>0</v>
      </c>
      <c r="AL1579" t="b">
        <f>OR(AA1579,AB1579,AD1579,AE1579,AF1579,AG1579,AH1579,AI1579)</f>
        <v>0</v>
      </c>
      <c r="AM1579" t="b">
        <f>IF(Table1[[#This Row],[In vivo?]],IF(Table1[[#This Row],[Cell]],FALSE,TRUE),FALSE)</f>
        <v>0</v>
      </c>
      <c r="AN1579" t="b">
        <f>AND(AC1579,AL1579)</f>
        <v>0</v>
      </c>
      <c r="AO1579" t="b">
        <f>IF(Table1[[#This Row],[Cell]],IF(Table1[[#This Row],[In vivo?]],FALSE,TRUE),FALSE)</f>
        <v>1</v>
      </c>
      <c r="AP1579" t="b">
        <f>NOT(OR(Table1[[#This Row],[In vivo?]],Table1[[#This Row],[Only in Cell]]))</f>
        <v>0</v>
      </c>
      <c r="AQ1579" t="str">
        <f>IF(OR(Table1[[#This Row],[Rodents]],Table1[[#This Row],[Human]],Table1[[#This Row],[Pig]]),OR(ISNUMBER(FIND("pulmonary",C1579)),ISNUMBER(FIND("lung",C1579))),"NA")</f>
        <v>NA</v>
      </c>
      <c r="AR1579" t="str">
        <f>IF(OR(Table1[[#This Row],[Rodents]],Table1[[#This Row],[Human]],Table1[[#This Row],[Pig]]),OR(ISNUMBER(FIND("skin",C1579)),ISNUMBER(FIND("dermal",C1579))),"NA")</f>
        <v>NA</v>
      </c>
      <c r="AS1579" t="str">
        <f>IF(OR(Table1[[#This Row],[Rodents]],Table1[[#This Row],[Human]],Table1[[#This Row],[Pig]]),OR(ISNUMBER(FIND("liver",C1579)),ISNUMBER(FIND("hepat",C1579))),"NA")</f>
        <v>NA</v>
      </c>
      <c r="AT1579" t="str">
        <f>IF(OR(Table1[[#This Row],[Rodents]],Table1[[#This Row],[Human]],Table1[[#This Row],[Pig]]),OR(ISNUMBER(FIND("kidney",C1579)),ISNUMBER(FIND("neph",C1579))),"NA")</f>
        <v>NA</v>
      </c>
      <c r="AU1579" t="str">
        <f>IF(OR(Table1[[#This Row],[Rodents]],Table1[[#This Row],[Human]],Table1[[#This Row],[Pig]]),OR(ISNUMBER(FIND("brain",C1579)),ISNUMBER(FIND("neur",C1579)),ISNUMBER(FIND("nerv",C1579))),"NA")</f>
        <v>NA</v>
      </c>
      <c r="AV1579" t="str">
        <f>IF(OR(Table1[[#This Row],[Rodents]],Table1[[#This Row],[Human]],Table1[[#This Row],[Pig]]),OR(ISNUMBER(FIND("heart",C1579)),ISNUMBER(FIND("cardi",C1579))),"NA")</f>
        <v>NA</v>
      </c>
      <c r="AW1579" t="str">
        <f>IF(OR(Table1[[#This Row],[Rodents]],Table1[[#This Row],[Human]],Table1[[#This Row],[Pig]]),OR(ISNUMBER(FIND("gastro",C1579)),ISNUMBER(FIND("intesti",C1579)),ISNUMBER(FIND("stomach",C1579))),"NA")</f>
        <v>NA</v>
      </c>
      <c r="AX1579" t="str">
        <f>IF(OR(Table1[[#This Row],[Rodents]],Table1[[#This Row],[Human]],Table1[[#This Row],[Pig]]),NOT(OR(AQ1579,AR1579,AS1579,AT1579,AU1579,AV1579,AW1579)),"NA")</f>
        <v>NA</v>
      </c>
      <c r="AY1579" t="b">
        <f>OR(ISNUMBER(FIND("SWCNT",C1579)),ISNUMBER(FIND("SWNT",C1579)),ISNUMBER(FIND("single-wall",C1579)),ISNUMBER(FIND("single wall",C1579)),ISNUMBER(FIND("Single wall",C1579)),ISNUMBER(FIND("Single-wall",C1579)),ISNUMBER(FIND("SWCNT",B1579)),ISNUMBER(FIND("SWNT",B1579)),ISNUMBER(FIND("single-wall",B1579)),ISNUMBER(FIND("single wall",B1579)),ISNUMBER(FIND("Single-wall",B1579)),ISNUMBER(FIND("Single wall",B1579)))</f>
        <v>0</v>
      </c>
      <c r="AZ1579" t="b">
        <f>OR(ISNUMBER(FIND("MWCNT",C1579)),ISNUMBER(FIND("MWNT",C1579)),ISNUMBER(FIND("multi-wall",C1579)),ISNUMBER(FIND("multi wall",C1579)),ISNUMBER(FIND("multiwall",C1579)),ISNUMBER(FIND("Multi-wall",C1579)),ISNUMBER(FIND("Multi wall",C1579)),ISNUMBER(FIND("Multiwall",C1579)),ISNUMBER(FIND("MWCNT",B1579)),ISNUMBER(FIND("MWNT",B1579)),ISNUMBER(FIND("multi-wall",B1579)),ISNUMBER(FIND("multi wall",B1579)),ISNUMBER(FIND("multiwall",B1579)),ISNUMBER(FIND("Multi-wall",B1579)),ISNUMBER(FIND("Multi wall",B1579)),ISNUMBER(FIND("Multiwall",B1579)),ISNUMBER(FIND("Double-wall",B1579)),ISNUMBER(FIND("Double wall",B1579)),ISNUMBER(FIND("Doublewall",B1579)),ISNUMBER(FIND("double-wall",B1579)),ISNUMBER(FIND("double wall",B1579)),ISNUMBER(FIND("doublewall",B1579)))</f>
        <v>1</v>
      </c>
      <c r="BA1579" t="b">
        <f>AND(Table1[[#This Row],[SWCNT]],Table1[[#This Row],[MWCNT]])</f>
        <v>0</v>
      </c>
      <c r="BB1579" t="b">
        <f>IF(Table1[[#This Row],[SWCNT]]=TRUE,FALSE,IF(Table1[[#This Row],[MWCNT]]=TRUE,FALSE,TRUE))</f>
        <v>0</v>
      </c>
      <c r="BC1579" s="18"/>
    </row>
    <row r="1580" spans="1:55" ht="277.5">
      <c r="A1580" t="s">
        <v>3540</v>
      </c>
      <c r="B1580" s="2" t="s">
        <v>3542</v>
      </c>
      <c r="C1580" s="16" t="s">
        <v>3544</v>
      </c>
      <c r="D1580" s="17" t="s">
        <v>271</v>
      </c>
      <c r="E1580" s="2">
        <v>2014</v>
      </c>
      <c r="F1580" t="b">
        <f>OR(ISNUMBER(FIND("cytotoxic",C1580)),ISNUMBER(FIND("Cytotoxic",C1580)),ISNUMBER(FIND("cellular toxicity",C1580)),ISNUMBER(FIND("cell death",C1580)),ISNUMBER(FIND("viable",C1580)),ISNUMBER(FIND("phytotoxic",C1580)),ISNUMBER(FIND("acute toxicity",C1580)),ISNUMBER(FIND("MTT",C1580)),ISNUMBER(FIND("survival",C1580)),ISNUMBER(FIND("prolifer",C1580)),ISNUMBER(FIND("apoptosis",C1580)),ISNUMBER(FIND("neurotoxic",C1580)),ISNUMBER(FIND("  lysis ",C1580)),ISNUMBER(FIND("necrosis",C1580)),ISNUMBER(FIND("cellular death",C1580))*3,ISNUMBER(FIND("LDH",C1580)),ISNUMBER(FIND("Acute toxicity",C1580)))</f>
        <v>1</v>
      </c>
      <c r="G1580" t="b">
        <f>OR(ISNUMBER(FIND("genotoxic",C1580)),ISNUMBER(FIND("genotoxicity",C1580)),ISNUMBER(FIND("DNA damage",C1580)),ISNUMBER(FIND("DNA",C1580)),ISNUMBER(FIND("RNA",C1580)),ISNUMBER(FIND("mesothelioma",C1580)),ISNUMBER(FIND("carcino",C1580)),ISNUMBER(FIND("mutagen",C1580)),ISNUMBER(FIND("genetic",C1580)))</f>
        <v>0</v>
      </c>
      <c r="H1580" t="b">
        <f>OR(ISNUMBER(FIND("inflammatory",C1580)),ISNUMBER(FIND("inflamm",C1580)))</f>
        <v>0</v>
      </c>
      <c r="I1580" t="b">
        <f>OR(ISNUMBER(FIND("immune",C1580)),ISNUMBER(FIND("immunological",C1580)),ISNUMBER(FIND("interleuk",C1580)),ISNUMBER(FIND("platelet activation",C1580)),ISNUMBER(FIND("monocyte",C1580)),ISNUMBER(FIND("leukocyte",C1580)),ISNUMBER(FIND("cytokine",C1580)),ISNUMBER(FIND("CD4",C1580)),ISNUMBER(FIND("CD8",C1580)),ISNUMBER(FIND("T-cell",C1580)))</f>
        <v>1</v>
      </c>
      <c r="J1580" t="b">
        <f>OR(ISNUMBER(FIND("reactive oxygen",C1580)),ISNUMBER(FIND("ROS",C1580)),ISNUMBER(FIND("free radical",C1580)),ISNUMBER(FIND("oxidative stress",C1580)),ISNUMBER(FIND("peroxid",C1580)),ISNUMBER(FIND("oxidative",C1580)),ISNUMBER(FIND("antioxid",C1580)))</f>
        <v>1</v>
      </c>
      <c r="K1580" t="b">
        <f>OR(ISNUMBER(FIND("autophag",C1580)))</f>
        <v>0</v>
      </c>
      <c r="L1580" t="b">
        <f>OR(ISNUMBER(FIND("morpholog",C1580)))</f>
        <v>0</v>
      </c>
      <c r="M1580" t="b">
        <f>OR(ISNUMBER(FIND("fibrosis",C1580)),ISNUMBER(FIND("Fibrosis",C1580)),ISNUMBER(FIND("fibrot",C1580)))</f>
        <v>0</v>
      </c>
      <c r="N1580" t="b">
        <f>OR(ISNUMBER(FIND("offspring",C1580)),ISNUMBER(FIND("Parental",C1580)),ISNUMBER(FIND("parental",C1580)),ISNUMBER(FIND("germline",C1580)),ISNUMBER(FIND("reproduc",C1580)),ISNUMBER(FIND("embryo",C1580)))</f>
        <v>0</v>
      </c>
      <c r="O1580" t="b">
        <f>OR(ISNUMBER(FIND("metabol",C1580)),ISNUMBER(FIND("Metabol",C1580)),ISNUMBER(FIND("digest",C1580)),ISNUMBER(FIND("mitochon",C1580)))</f>
        <v>1</v>
      </c>
      <c r="P1580" t="b">
        <f>OR(ISNUMBER(FIND("ecotox",C1580)),ISNUMBER(FIND("Ecotox",B1580)),ISNUMBER(FIND("ecotox",B1580)),ISNUMBER(FIND("Ecotox",C1580)))</f>
        <v>0</v>
      </c>
      <c r="Q1580" t="b">
        <f>OR(ISNUMBER(FIND("Bioaccum",C1580)),ISNUMBER(FIND("bioaccum",C1580)),ISNUMBER(FIND("accum",C1580)))</f>
        <v>0</v>
      </c>
      <c r="R1580" t="b">
        <f>OR(ISNUMBER(FIND("Occupation",C1580)),ISNUMBER(FIND("occupation",C1580)),ISNUMBER(FIND("worker",C1580)),ISNUMBER(FIND("workforce",C1580)))</f>
        <v>0</v>
      </c>
      <c r="S1580" t="b">
        <f>NOT(OR(F1580,G1580,H1580,I1580,J1580,K1580,L1580,M1580,N1580,O1580,P1580,Q1580,R1580))</f>
        <v>0</v>
      </c>
      <c r="U1580" t="b">
        <f>OR(Table1[[#This Row],[Inflammation]],Table1[[#This Row],[Immune]])</f>
        <v>1</v>
      </c>
      <c r="V1580" t="b">
        <f>IF(OR(Table1[[#This Row],[Rodents]],Table1[[#This Row],[Human]],Table1[[#This Row],[Pig]]),OR(ISNUMBER(FIND("intratrach",C1580)),ISNUMBER(FIND("nasal ",C1580)),ISNUMBER(FIND("instill",C1580))),"NA")</f>
        <v>0</v>
      </c>
      <c r="W1580" t="b">
        <f>IF(OR(Table1[[#This Row],[Rodents]],Table1[[#This Row],[Human]],Table1[[#This Row],[Pig]]),OR(ISNUMBER(FIND("dermal",C1580)),ISNUMBER(FIND("skin ",C1580))),"NA")</f>
        <v>0</v>
      </c>
      <c r="X1580" t="b">
        <f>IF(OR(Table1[[#This Row],[Rodents]],Table1[[#This Row],[Human]],Table1[[#This Row],[Pig]]),OR(ISNUMBER(FIND("injected",C1580)),ISNUMBER(FIND("periton",C1580)),ISNUMBER(FIND("intrascrot",C1580))),"NA")</f>
        <v>0</v>
      </c>
      <c r="Y1580" t="b">
        <f>IF(OR(Table1[[#This Row],[Rodents]],Table1[[#This Row],[Human]],Table1[[#This Row],[Pig]]),NOT(OR(Table1[[#This Row],[Inhaled/Intratracheal/intranasal]],Table1[[#This Row],[Dermal]],Table1[[#This Row],[Injected]])),"NA")</f>
        <v>1</v>
      </c>
      <c r="AA1580" t="b">
        <f>OR(ISNUMBER(FIND("fish ",C1580)),ISNUMBER(FIND("Fish ",C1580)),ISNUMBER(FIND("aquatic",C1580)),ISNUMBER(FIND("daphnids",C1580)),ISNUMBER(FIND("Carcinus maenas",C1580)),ISNUMBER(FIND("Daphnia",C1580)),ISNUMBER(FIND("Ruditapes philippinarum",C1580)),ISNUMBER(FIND("daphnia",C1580)),ISNUMBER(FIND("marine",C1580)),ISNUMBER(FIND("mussel",C1580)),ISNUMBER(FIND("algae",C1580)),ISNUMBER(FIND("Donax faba",C1580)),ISNUMBER(FIND("estuarine",C1580)),ISNUMBER(FIND("snail",C1580)),ISNUMBER(FIND("Prorocentrum donghaiense",C1580)) )</f>
        <v>0</v>
      </c>
      <c r="AB1580" t="b">
        <f>OR(ISNUMBER(FIND(" rat ",C1580)),ISNUMBER(FIND(" rats ",C1580)),ISNUMBER(FIND(" Rats ",C1580)),ISNUMBER(FIND(" Rat ",C1580)),ISNUMBER(FIND(" rat.",C1580)),ISNUMBER(FIND(" rats.",C1580)),ISNUMBER(FIND("mouse",C1580)),ISNUMBER(FIND("mice",C1580)), ISNUMBER(FIND(" Mice",C1580)))</f>
        <v>1</v>
      </c>
      <c r="AC1580" t="b">
        <f>OR(ISNUMBER(FIND(" cell ",C1580)),ISNUMBER(FIND("fibroblast",C1580)),ISNUMBER(FIND("macrophage",C1580)),ISNUMBER(FIND("epithelial",C1580)),ISNUMBER(FIND("endothelial",C1580)),ISNUMBER(FIND("neuron",C1580)),ISNUMBER(FIND(" cells ",C1580)),ISNUMBER(FIND("RBC",C1580)),ISNUMBER(FIND("mitochond",C1580)),ISNUMBER(FIND("adipocyte",C1580)),ISNUMBER(FIND("osteo",C1580)),ISNUMBER(FIND("keratin",C1580)),ISNUMBER(FIND(" cell's ",C1580)),ISNUMBER(FIND("eukary",C1580)),ISNUMBER(FIND("sperm",C1580)))</f>
        <v>1</v>
      </c>
      <c r="AD1580" t="b">
        <f>OR(ISNUMBER(FIND("human",B1580)),ISNUMBER(FIND("workers",B1580)),ISNUMBER(FIND("workforces",B1580)),ISNUMBER(FIND("occupational",B1580)),ISNUMBER(FIND("Case report",B1580)),ISNUMBER(FIND("Workplaces",B1580)),ISNUMBER(FIND("worker",B1580)))</f>
        <v>0</v>
      </c>
      <c r="AE1580" t="b">
        <f>OR(ISNUMBER(FIND(" plant ",C1580)),ISNUMBER(FIND("Plant ",C1580)),ISNUMBER(FIND("tomato",C1580)),ISNUMBER(FIND("plants",C1580)),ISNUMBER(FIND("Plants",C1580)),ISNUMBER(FIND("algae",C1580)),ISNUMBER(FIND("lettuce",C1580)),ISNUMBER(FIND("green gram sprouts ",C1580)),ISNUMBER(FIND("Cucurbita pepo",C1580)),ISNUMBER(FIND("bean ",C1580)),ISNUMBER(FIND("chloroplast",C1580)),ISNUMBER(FIND("chlorophyll",C1580)),ISNUMBER(FIND("seedling",C1580)),ISNUMBER(FIND("canola",C1580)),ISNUMBER(FIND("shoot",C1580)),ISNUMBER(FIND("photosynthes",C1580)),ISNUMBER(FIND(" leaves ",C1580)),,ISNUMBER(FIND("agriculture",C1580)),ISNUMBER(FIND(" crops ",C1580)))</f>
        <v>0</v>
      </c>
      <c r="AF1580" t="b">
        <f>OR(ISNUMBER(FIND("bacteria",C1580)),ISNUMBER(FIND("Bacteria",C1580)),ISNUMBER(FIND("Bacterium",C1580)),ISNUMBER(FIND("bacterium",C1580)),ISNUMBER(FIND(" coli ",C1580)))</f>
        <v>0</v>
      </c>
      <c r="AG1580" t="b">
        <f>OR(ISNUMBER(FIND("fungi",C1580)),ISNUMBER(FIND("Fungi",C1580)),ISNUMBER(FIND("fungus",C1580)),ISNUMBER(FIND("Fungus",C1580)),ISNUMBER(FIND("mushroom",C1580)),ISNUMBER(FIND("Mushroom",C1580)),ISNUMBER(FIND(" mold ",C1580)))</f>
        <v>0</v>
      </c>
      <c r="AH1580" t="b">
        <f>OR(ISNUMBER(FIND("Pig ",C1580)),ISNUMBER(FIND("pig ",C1580)),ISNUMBER(FIND("Pigs ",C1580)),ISNUMBER(FIND("pigs ",C1580)))</f>
        <v>0</v>
      </c>
      <c r="AI1580" t="b">
        <f>OR(ISNUMBER(FIND(" C. elegans",C1580)),ISNUMBER(FIND("Caenorhabditis elegans",C1580)),ISNUMBER(FIND("earthworms",C1580)),ISNUMBER(FIND(" Ficopomatus enigmaticus",C1580)),ISNUMBER(FIND("larva",C1580)),ISNUMBER(FIND("Lumbriculus variegatus",C1580)),ISNUMBER(FIND("nematode",C1580)))</f>
        <v>0</v>
      </c>
      <c r="AJ1580" t="b">
        <f>NOT(OR(AA1580,AB1580,AC1580,AD1580,AE1580,AF1580,AG1580,AH1580,AI1580))</f>
        <v>0</v>
      </c>
      <c r="AL1580" t="b">
        <f>OR(AA1580,AB1580,AD1580,AE1580,AF1580,AG1580,AH1580,AI1580)</f>
        <v>1</v>
      </c>
      <c r="AM1580" t="b">
        <f>IF(Table1[[#This Row],[In vivo?]],IF(Table1[[#This Row],[Cell]],FALSE,TRUE),FALSE)</f>
        <v>0</v>
      </c>
      <c r="AN1580" t="b">
        <f>AND(AC1580,AL1580)</f>
        <v>1</v>
      </c>
      <c r="AO1580" t="b">
        <f>IF(Table1[[#This Row],[Cell]],IF(Table1[[#This Row],[In vivo?]],FALSE,TRUE),FALSE)</f>
        <v>0</v>
      </c>
      <c r="AP1580" t="b">
        <f>NOT(OR(Table1[[#This Row],[In vivo?]],Table1[[#This Row],[Only in Cell]]))</f>
        <v>0</v>
      </c>
      <c r="AQ1580" t="b">
        <f>IF(OR(Table1[[#This Row],[Rodents]],Table1[[#This Row],[Human]],Table1[[#This Row],[Pig]]),OR(ISNUMBER(FIND("pulmonary",C1580)),ISNUMBER(FIND("lung",C1580))),"NA")</f>
        <v>1</v>
      </c>
      <c r="AR1580" t="b">
        <f>IF(OR(Table1[[#This Row],[Rodents]],Table1[[#This Row],[Human]],Table1[[#This Row],[Pig]]),OR(ISNUMBER(FIND("skin",C1580)),ISNUMBER(FIND("dermal",C1580))),"NA")</f>
        <v>0</v>
      </c>
      <c r="AS1580" t="b">
        <f>IF(OR(Table1[[#This Row],[Rodents]],Table1[[#This Row],[Human]],Table1[[#This Row],[Pig]]),OR(ISNUMBER(FIND("liver",C1580)),ISNUMBER(FIND("hepat",C1580))),"NA")</f>
        <v>0</v>
      </c>
      <c r="AT1580" t="b">
        <f>IF(OR(Table1[[#This Row],[Rodents]],Table1[[#This Row],[Human]],Table1[[#This Row],[Pig]]),OR(ISNUMBER(FIND("kidney",C1580)),ISNUMBER(FIND("neph",C1580))),"NA")</f>
        <v>0</v>
      </c>
      <c r="AU1580" t="b">
        <f>IF(OR(Table1[[#This Row],[Rodents]],Table1[[#This Row],[Human]],Table1[[#This Row],[Pig]]),OR(ISNUMBER(FIND("brain",C1580)),ISNUMBER(FIND("neur",C1580)),ISNUMBER(FIND("nerv",C1580))),"NA")</f>
        <v>0</v>
      </c>
      <c r="AV1580" t="b">
        <f>IF(OR(Table1[[#This Row],[Rodents]],Table1[[#This Row],[Human]],Table1[[#This Row],[Pig]]),OR(ISNUMBER(FIND("heart",C1580)),ISNUMBER(FIND("cardi",C1580))),"NA")</f>
        <v>0</v>
      </c>
      <c r="AW1580" t="b">
        <f>IF(OR(Table1[[#This Row],[Rodents]],Table1[[#This Row],[Human]],Table1[[#This Row],[Pig]]),OR(ISNUMBER(FIND("gastro",C1580)),ISNUMBER(FIND("intesti",C1580)),ISNUMBER(FIND("stomach",C1580))),"NA")</f>
        <v>0</v>
      </c>
      <c r="AX1580" t="b">
        <f>IF(OR(Table1[[#This Row],[Rodents]],Table1[[#This Row],[Human]],Table1[[#This Row],[Pig]]),NOT(OR(AQ1580,AR1580,AS1580,AT1580,AU1580,AV1580,AW1580)),"NA")</f>
        <v>0</v>
      </c>
      <c r="AY1580" t="b">
        <f>OR(ISNUMBER(FIND("SWCNT",C1580)),ISNUMBER(FIND("SWNT",C1580)),ISNUMBER(FIND("single-wall",C1580)),ISNUMBER(FIND("single wall",C1580)),ISNUMBER(FIND("Single wall",C1580)),ISNUMBER(FIND("Single-wall",C1580)),ISNUMBER(FIND("SWCNT",B1580)),ISNUMBER(FIND("SWNT",B1580)),ISNUMBER(FIND("single-wall",B1580)),ISNUMBER(FIND("single wall",B1580)),ISNUMBER(FIND("Single-wall",B1580)),ISNUMBER(FIND("Single wall",B1580)))</f>
        <v>0</v>
      </c>
      <c r="AZ1580" t="b">
        <f>OR(ISNUMBER(FIND("MWCNT",C1580)),ISNUMBER(FIND("MWNT",C1580)),ISNUMBER(FIND("multi-wall",C1580)),ISNUMBER(FIND("multi wall",C1580)),ISNUMBER(FIND("multiwall",C1580)),ISNUMBER(FIND("Multi-wall",C1580)),ISNUMBER(FIND("Multi wall",C1580)),ISNUMBER(FIND("Multiwall",C1580)),ISNUMBER(FIND("MWCNT",B1580)),ISNUMBER(FIND("MWNT",B1580)),ISNUMBER(FIND("multi-wall",B1580)),ISNUMBER(FIND("multi wall",B1580)),ISNUMBER(FIND("multiwall",B1580)),ISNUMBER(FIND("Multi-wall",B1580)),ISNUMBER(FIND("Multi wall",B1580)),ISNUMBER(FIND("Multiwall",B1580)),ISNUMBER(FIND("Double-wall",B1580)),ISNUMBER(FIND("Double wall",B1580)),ISNUMBER(FIND("Doublewall",B1580)),ISNUMBER(FIND("double-wall",B1580)),ISNUMBER(FIND("double wall",B1580)),ISNUMBER(FIND("doublewall",B1580)))</f>
        <v>1</v>
      </c>
      <c r="BA1580" t="b">
        <f>AND(Table1[[#This Row],[SWCNT]],Table1[[#This Row],[MWCNT]])</f>
        <v>0</v>
      </c>
      <c r="BB1580" t="b">
        <f>IF(Table1[[#This Row],[SWCNT]]=TRUE,FALSE,IF(Table1[[#This Row],[MWCNT]]=TRUE,FALSE,TRUE))</f>
        <v>0</v>
      </c>
      <c r="BC1580" s="18"/>
    </row>
    <row r="1581" spans="1:55" ht="203.5">
      <c r="A1581" t="s">
        <v>3546</v>
      </c>
      <c r="B1581" s="2" t="s">
        <v>3548</v>
      </c>
      <c r="C1581" s="16" t="s">
        <v>3550</v>
      </c>
      <c r="D1581" s="17" t="s">
        <v>1302</v>
      </c>
      <c r="E1581" s="2">
        <v>2014</v>
      </c>
      <c r="F1581" t="b">
        <f>OR(ISNUMBER(FIND("cytotoxic",C1581)),ISNUMBER(FIND("Cytotoxic",C1581)),ISNUMBER(FIND("cellular toxicity",C1581)),ISNUMBER(FIND("cell death",C1581)),ISNUMBER(FIND("viable",C1581)),ISNUMBER(FIND("phytotoxic",C1581)),ISNUMBER(FIND("acute toxicity",C1581)),ISNUMBER(FIND("MTT",C1581)),ISNUMBER(FIND("survival",C1581)),ISNUMBER(FIND("prolifer",C1581)),ISNUMBER(FIND("apoptosis",C1581)),ISNUMBER(FIND("neurotoxic",C1581)),ISNUMBER(FIND("  lysis ",C1581)),ISNUMBER(FIND("necrosis",C1581)),ISNUMBER(FIND("cellular death",C1581))*3,ISNUMBER(FIND("LDH",C1581)),ISNUMBER(FIND("Acute toxicity",C1581)))</f>
        <v>1</v>
      </c>
      <c r="G1581" t="b">
        <f>OR(ISNUMBER(FIND("genotoxic",C1581)),ISNUMBER(FIND("genotoxicity",C1581)),ISNUMBER(FIND("DNA damage",C1581)),ISNUMBER(FIND("DNA",C1581)),ISNUMBER(FIND("RNA",C1581)),ISNUMBER(FIND("mesothelioma",C1581)),ISNUMBER(FIND("carcino",C1581)),ISNUMBER(FIND("mutagen",C1581)),ISNUMBER(FIND("genetic",C1581)))</f>
        <v>0</v>
      </c>
      <c r="H1581" t="b">
        <f>OR(ISNUMBER(FIND("inflammatory",C1581)),ISNUMBER(FIND("inflamm",C1581)))</f>
        <v>0</v>
      </c>
      <c r="I1581" t="b">
        <f>OR(ISNUMBER(FIND("immune",C1581)),ISNUMBER(FIND("immunological",C1581)),ISNUMBER(FIND("interleuk",C1581)),ISNUMBER(FIND("platelet activation",C1581)),ISNUMBER(FIND("monocyte",C1581)),ISNUMBER(FIND("leukocyte",C1581)),ISNUMBER(FIND("cytokine",C1581)),ISNUMBER(FIND("CD4",C1581)),ISNUMBER(FIND("CD8",C1581)),ISNUMBER(FIND("T-cell",C1581)))</f>
        <v>1</v>
      </c>
      <c r="J1581" t="b">
        <f>OR(ISNUMBER(FIND("reactive oxygen",C1581)),ISNUMBER(FIND("ROS",C1581)),ISNUMBER(FIND("free radical",C1581)),ISNUMBER(FIND("oxidative stress",C1581)),ISNUMBER(FIND("peroxid",C1581)),ISNUMBER(FIND("oxidative",C1581)),ISNUMBER(FIND("antioxid",C1581)))</f>
        <v>1</v>
      </c>
      <c r="K1581" t="b">
        <f>OR(ISNUMBER(FIND("autophag",C1581)))</f>
        <v>1</v>
      </c>
      <c r="L1581" t="b">
        <f>OR(ISNUMBER(FIND("morpholog",C1581)))</f>
        <v>1</v>
      </c>
      <c r="M1581" t="b">
        <f>OR(ISNUMBER(FIND("fibrosis",C1581)),ISNUMBER(FIND("Fibrosis",C1581)),ISNUMBER(FIND("fibrot",C1581)))</f>
        <v>0</v>
      </c>
      <c r="N1581" t="b">
        <f>OR(ISNUMBER(FIND("offspring",C1581)),ISNUMBER(FIND("Parental",C1581)),ISNUMBER(FIND("parental",C1581)),ISNUMBER(FIND("germline",C1581)),ISNUMBER(FIND("reproduc",C1581)),ISNUMBER(FIND("embryo",C1581)))</f>
        <v>0</v>
      </c>
      <c r="O1581" t="b">
        <f>OR(ISNUMBER(FIND("metabol",C1581)),ISNUMBER(FIND("Metabol",C1581)),ISNUMBER(FIND("digest",C1581)),ISNUMBER(FIND("mitochon",C1581)))</f>
        <v>1</v>
      </c>
      <c r="P1581" t="b">
        <f>OR(ISNUMBER(FIND("ecotox",C1581)),ISNUMBER(FIND("Ecotox",B1581)),ISNUMBER(FIND("ecotox",B1581)),ISNUMBER(FIND("Ecotox",C1581)))</f>
        <v>0</v>
      </c>
      <c r="Q1581" t="b">
        <f>OR(ISNUMBER(FIND("Bioaccum",C1581)),ISNUMBER(FIND("bioaccum",C1581)),ISNUMBER(FIND("accum",C1581)))</f>
        <v>0</v>
      </c>
      <c r="R1581" t="b">
        <f>OR(ISNUMBER(FIND("Occupation",C1581)),ISNUMBER(FIND("occupation",C1581)),ISNUMBER(FIND("worker",C1581)),ISNUMBER(FIND("workforce",C1581)))</f>
        <v>0</v>
      </c>
      <c r="S1581" t="b">
        <f>NOT(OR(F1581,G1581,H1581,I1581,J1581,K1581,L1581,M1581,N1581,O1581,P1581,Q1581,R1581))</f>
        <v>0</v>
      </c>
      <c r="U1581" t="b">
        <f>OR(Table1[[#This Row],[Inflammation]],Table1[[#This Row],[Immune]])</f>
        <v>1</v>
      </c>
      <c r="V1581" t="str">
        <f>IF(OR(Table1[[#This Row],[Rodents]],Table1[[#This Row],[Human]],Table1[[#This Row],[Pig]]),OR(ISNUMBER(FIND("intratrach",C1581)),ISNUMBER(FIND("nasal ",C1581)),ISNUMBER(FIND("instill",C1581))),"NA")</f>
        <v>NA</v>
      </c>
      <c r="W1581" t="str">
        <f>IF(OR(Table1[[#This Row],[Rodents]],Table1[[#This Row],[Human]],Table1[[#This Row],[Pig]]),OR(ISNUMBER(FIND("dermal",C1581)),ISNUMBER(FIND("skin ",C1581))),"NA")</f>
        <v>NA</v>
      </c>
      <c r="X1581" t="str">
        <f>IF(OR(Table1[[#This Row],[Rodents]],Table1[[#This Row],[Human]],Table1[[#This Row],[Pig]]),OR(ISNUMBER(FIND("injected",C1581)),ISNUMBER(FIND("periton",C1581)),ISNUMBER(FIND("intrascrot",C1581))),"NA")</f>
        <v>NA</v>
      </c>
      <c r="Y1581" t="str">
        <f>IF(OR(Table1[[#This Row],[Rodents]],Table1[[#This Row],[Human]],Table1[[#This Row],[Pig]]),NOT(OR(Table1[[#This Row],[Inhaled/Intratracheal/intranasal]],Table1[[#This Row],[Dermal]],Table1[[#This Row],[Injected]])),"NA")</f>
        <v>NA</v>
      </c>
      <c r="AA1581" t="b">
        <f>OR(ISNUMBER(FIND("fish ",C1581)),ISNUMBER(FIND("Fish ",C1581)),ISNUMBER(FIND("aquatic",C1581)),ISNUMBER(FIND("daphnids",C1581)),ISNUMBER(FIND("Carcinus maenas",C1581)),ISNUMBER(FIND("Daphnia",C1581)),ISNUMBER(FIND("Ruditapes philippinarum",C1581)),ISNUMBER(FIND("daphnia",C1581)),ISNUMBER(FIND("marine",C1581)),ISNUMBER(FIND("mussel",C1581)),ISNUMBER(FIND("algae",C1581)),ISNUMBER(FIND("Donax faba",C1581)),ISNUMBER(FIND("estuarine",C1581)),ISNUMBER(FIND("snail",C1581)),ISNUMBER(FIND("Prorocentrum donghaiense",C1581)) )</f>
        <v>0</v>
      </c>
      <c r="AB1581" t="b">
        <f>OR(ISNUMBER(FIND(" rat ",C1581)),ISNUMBER(FIND(" rats ",C1581)),ISNUMBER(FIND(" Rats ",C1581)),ISNUMBER(FIND(" Rat ",C1581)),ISNUMBER(FIND(" rat.",C1581)),ISNUMBER(FIND(" rats.",C1581)),ISNUMBER(FIND("mouse",C1581)),ISNUMBER(FIND("mice",C1581)), ISNUMBER(FIND(" Mice",C1581)))</f>
        <v>0</v>
      </c>
      <c r="AC1581" t="b">
        <f>OR(ISNUMBER(FIND(" cell ",C1581)),ISNUMBER(FIND("fibroblast",C1581)),ISNUMBER(FIND("macrophage",C1581)),ISNUMBER(FIND("epithelial",C1581)),ISNUMBER(FIND("endothelial",C1581)),ISNUMBER(FIND("neuron",C1581)),ISNUMBER(FIND(" cells ",C1581)),ISNUMBER(FIND("RBC",C1581)),ISNUMBER(FIND("mitochond",C1581)),ISNUMBER(FIND("adipocyte",C1581)),ISNUMBER(FIND("osteo",C1581)),ISNUMBER(FIND("keratin",C1581)),ISNUMBER(FIND(" cell's ",C1581)),ISNUMBER(FIND("eukary",C1581)),ISNUMBER(FIND("sperm",C1581)))</f>
        <v>1</v>
      </c>
      <c r="AD1581" t="b">
        <v>0</v>
      </c>
      <c r="AE1581" t="b">
        <f>OR(ISNUMBER(FIND(" plant ",C1581)),ISNUMBER(FIND("Plant ",C1581)),ISNUMBER(FIND("tomato",C1581)),ISNUMBER(FIND("plants",C1581)),ISNUMBER(FIND("Plants",C1581)),ISNUMBER(FIND("algae",C1581)),ISNUMBER(FIND("lettuce",C1581)),ISNUMBER(FIND("green gram sprouts ",C1581)),ISNUMBER(FIND("Cucurbita pepo",C1581)),ISNUMBER(FIND("bean ",C1581)),ISNUMBER(FIND("chloroplast",C1581)),ISNUMBER(FIND("chlorophyll",C1581)),ISNUMBER(FIND("seedling",C1581)),ISNUMBER(FIND("canola",C1581)),ISNUMBER(FIND("shoot",C1581)),ISNUMBER(FIND("photosynthes",C1581)),ISNUMBER(FIND(" leaves ",C1581)),,ISNUMBER(FIND("agriculture",C1581)),ISNUMBER(FIND(" crops ",C1581)))</f>
        <v>0</v>
      </c>
      <c r="AF1581" t="b">
        <f>OR(ISNUMBER(FIND("bacteria",C1581)),ISNUMBER(FIND("Bacteria",C1581)),ISNUMBER(FIND("Bacterium",C1581)),ISNUMBER(FIND("bacterium",C1581)),ISNUMBER(FIND(" coli ",C1581)))</f>
        <v>0</v>
      </c>
      <c r="AG1581" t="b">
        <f>OR(ISNUMBER(FIND("fungi",C1581)),ISNUMBER(FIND("Fungi",C1581)),ISNUMBER(FIND("fungus",C1581)),ISNUMBER(FIND("Fungus",C1581)),ISNUMBER(FIND("mushroom",C1581)),ISNUMBER(FIND("Mushroom",C1581)),ISNUMBER(FIND(" mold ",C1581)))</f>
        <v>0</v>
      </c>
      <c r="AH1581" t="b">
        <f>OR(ISNUMBER(FIND("Pig ",C1581)),ISNUMBER(FIND("pig ",C1581)),ISNUMBER(FIND("Pigs ",C1581)),ISNUMBER(FIND("pigs ",C1581)))</f>
        <v>0</v>
      </c>
      <c r="AI1581" t="b">
        <f>OR(ISNUMBER(FIND(" C. elegans",C1581)),ISNUMBER(FIND("Caenorhabditis elegans",C1581)),ISNUMBER(FIND("earthworms",C1581)),ISNUMBER(FIND(" Ficopomatus enigmaticus",C1581)),ISNUMBER(FIND("larva",C1581)),ISNUMBER(FIND("Lumbriculus variegatus",C1581)),ISNUMBER(FIND("nematode",C1581)))</f>
        <v>0</v>
      </c>
      <c r="AJ1581" t="b">
        <f>NOT(OR(AA1581,AB1581,AC1581,AD1581,AE1581,AF1581,AG1581,AH1581,AI1581))</f>
        <v>0</v>
      </c>
      <c r="AL1581" t="b">
        <f>OR(AA1581,AB1581,AD1581,AE1581,AF1581,AG1581,AH1581,AI1581)</f>
        <v>0</v>
      </c>
      <c r="AM1581" t="b">
        <f>IF(Table1[[#This Row],[In vivo?]],IF(Table1[[#This Row],[Cell]],FALSE,TRUE),FALSE)</f>
        <v>0</v>
      </c>
      <c r="AN1581" t="b">
        <f>AND(AC1581,AL1581)</f>
        <v>0</v>
      </c>
      <c r="AO1581" t="b">
        <f>IF(Table1[[#This Row],[Cell]],IF(Table1[[#This Row],[In vivo?]],FALSE,TRUE),FALSE)</f>
        <v>1</v>
      </c>
      <c r="AP1581" t="b">
        <f>NOT(OR(Table1[[#This Row],[In vivo?]],Table1[[#This Row],[Only in Cell]]))</f>
        <v>0</v>
      </c>
      <c r="AQ1581" t="str">
        <f>IF(OR(Table1[[#This Row],[Rodents]],Table1[[#This Row],[Human]],Table1[[#This Row],[Pig]]),OR(ISNUMBER(FIND("pulmonary",C1581)),ISNUMBER(FIND("lung",C1581))),"NA")</f>
        <v>NA</v>
      </c>
      <c r="AR1581" t="str">
        <f>IF(OR(Table1[[#This Row],[Rodents]],Table1[[#This Row],[Human]],Table1[[#This Row],[Pig]]),OR(ISNUMBER(FIND("skin",C1581)),ISNUMBER(FIND("dermal",C1581))),"NA")</f>
        <v>NA</v>
      </c>
      <c r="AS1581" t="str">
        <f>IF(OR(Table1[[#This Row],[Rodents]],Table1[[#This Row],[Human]],Table1[[#This Row],[Pig]]),OR(ISNUMBER(FIND("liver",C1581)),ISNUMBER(FIND("hepat",C1581))),"NA")</f>
        <v>NA</v>
      </c>
      <c r="AT1581" t="str">
        <f>IF(OR(Table1[[#This Row],[Rodents]],Table1[[#This Row],[Human]],Table1[[#This Row],[Pig]]),OR(ISNUMBER(FIND("kidney",C1581)),ISNUMBER(FIND("neph",C1581))),"NA")</f>
        <v>NA</v>
      </c>
      <c r="AU1581" t="str">
        <f>IF(OR(Table1[[#This Row],[Rodents]],Table1[[#This Row],[Human]],Table1[[#This Row],[Pig]]),OR(ISNUMBER(FIND("brain",C1581)),ISNUMBER(FIND("neur",C1581)),ISNUMBER(FIND("nerv",C1581))),"NA")</f>
        <v>NA</v>
      </c>
      <c r="AV1581" t="str">
        <f>IF(OR(Table1[[#This Row],[Rodents]],Table1[[#This Row],[Human]],Table1[[#This Row],[Pig]]),OR(ISNUMBER(FIND("heart",C1581)),ISNUMBER(FIND("cardi",C1581))),"NA")</f>
        <v>NA</v>
      </c>
      <c r="AW1581" t="str">
        <f>IF(OR(Table1[[#This Row],[Rodents]],Table1[[#This Row],[Human]],Table1[[#This Row],[Pig]]),OR(ISNUMBER(FIND("gastro",C1581)),ISNUMBER(FIND("intesti",C1581)),ISNUMBER(FIND("stomach",C1581))),"NA")</f>
        <v>NA</v>
      </c>
      <c r="AX1581" t="str">
        <f>IF(OR(Table1[[#This Row],[Rodents]],Table1[[#This Row],[Human]],Table1[[#This Row],[Pig]]),NOT(OR(AQ1581,AR1581,AS1581,AT1581,AU1581,AV1581,AW1581)),"NA")</f>
        <v>NA</v>
      </c>
      <c r="AY1581" t="b">
        <f>OR(ISNUMBER(FIND("SWCNT",C1581)),ISNUMBER(FIND("SWNT",C1581)),ISNUMBER(FIND("single-wall",C1581)),ISNUMBER(FIND("single wall",C1581)),ISNUMBER(FIND("Single wall",C1581)),ISNUMBER(FIND("Single-wall",C1581)),ISNUMBER(FIND("SWCNT",B1581)),ISNUMBER(FIND("SWNT",B1581)),ISNUMBER(FIND("single-wall",B1581)),ISNUMBER(FIND("single wall",B1581)),ISNUMBER(FIND("Single-wall",B1581)),ISNUMBER(FIND("Single wall",B1581)))</f>
        <v>1</v>
      </c>
      <c r="AZ1581" t="b">
        <f>OR(ISNUMBER(FIND("MWCNT",C1581)),ISNUMBER(FIND("MWNT",C1581)),ISNUMBER(FIND("multi-wall",C1581)),ISNUMBER(FIND("multi wall",C1581)),ISNUMBER(FIND("multiwall",C1581)),ISNUMBER(FIND("Multi-wall",C1581)),ISNUMBER(FIND("Multi wall",C1581)),ISNUMBER(FIND("Multiwall",C1581)),ISNUMBER(FIND("MWCNT",B1581)),ISNUMBER(FIND("MWNT",B1581)),ISNUMBER(FIND("multi-wall",B1581)),ISNUMBER(FIND("multi wall",B1581)),ISNUMBER(FIND("multiwall",B1581)),ISNUMBER(FIND("Multi-wall",B1581)),ISNUMBER(FIND("Multi wall",B1581)),ISNUMBER(FIND("Multiwall",B1581)),ISNUMBER(FIND("Double-wall",B1581)),ISNUMBER(FIND("Double wall",B1581)),ISNUMBER(FIND("Doublewall",B1581)),ISNUMBER(FIND("double-wall",B1581)),ISNUMBER(FIND("double wall",B1581)),ISNUMBER(FIND("doublewall",B1581)))</f>
        <v>0</v>
      </c>
      <c r="BA1581" t="b">
        <f>AND(Table1[[#This Row],[SWCNT]],Table1[[#This Row],[MWCNT]])</f>
        <v>0</v>
      </c>
      <c r="BB1581" t="b">
        <f>IF(Table1[[#This Row],[SWCNT]]=TRUE,FALSE,IF(Table1[[#This Row],[MWCNT]]=TRUE,FALSE,TRUE))</f>
        <v>0</v>
      </c>
      <c r="BC1581" s="18"/>
    </row>
    <row r="1582" spans="1:55" ht="222">
      <c r="A1582" t="s">
        <v>3551</v>
      </c>
      <c r="B1582" s="2" t="s">
        <v>3552</v>
      </c>
      <c r="C1582" s="16" t="s">
        <v>3553</v>
      </c>
      <c r="D1582" s="17" t="s">
        <v>260</v>
      </c>
      <c r="E1582" s="2">
        <v>2014</v>
      </c>
      <c r="F1582" t="b">
        <f>OR(ISNUMBER(FIND("cytotoxic",C1582)),ISNUMBER(FIND("Cytotoxic",C1582)),ISNUMBER(FIND("cellular toxicity",C1582)),ISNUMBER(FIND("cell death",C1582)),ISNUMBER(FIND("viable",C1582)),ISNUMBER(FIND("phytotoxic",C1582)),ISNUMBER(FIND("acute toxicity",C1582)),ISNUMBER(FIND("MTT",C1582)),ISNUMBER(FIND("survival",C1582)),ISNUMBER(FIND("prolifer",C1582)),ISNUMBER(FIND("apoptosis",C1582)),ISNUMBER(FIND("neurotoxic",C1582)),ISNUMBER(FIND("  lysis ",C1582)),ISNUMBER(FIND("necrosis",C1582)),ISNUMBER(FIND("cellular death",C1582))*3,ISNUMBER(FIND("LDH",C1582)),ISNUMBER(FIND("Acute toxicity",C1582)))</f>
        <v>0</v>
      </c>
      <c r="G1582" t="b">
        <f>OR(ISNUMBER(FIND("genotoxic",C1582)),ISNUMBER(FIND("genotoxicity",C1582)),ISNUMBER(FIND("DNA damage",C1582)),ISNUMBER(FIND("DNA",C1582)),ISNUMBER(FIND("RNA",C1582)),ISNUMBER(FIND("mesothelioma",C1582)),ISNUMBER(FIND("carcino",C1582)),ISNUMBER(FIND("mutagen",C1582)),ISNUMBER(FIND("genetic",C1582)))</f>
        <v>0</v>
      </c>
      <c r="H1582" t="b">
        <f>OR(ISNUMBER(FIND("inflammatory",C1582)),ISNUMBER(FIND("inflamm",C1582)))</f>
        <v>0</v>
      </c>
      <c r="I1582" t="b">
        <f>OR(ISNUMBER(FIND("immune",C1582)),ISNUMBER(FIND("immunological",C1582)),ISNUMBER(FIND("interleuk",C1582)),ISNUMBER(FIND("platelet activation",C1582)),ISNUMBER(FIND("monocyte",C1582)),ISNUMBER(FIND("leukocyte",C1582)),ISNUMBER(FIND("cytokine",C1582)),ISNUMBER(FIND("CD4",C1582)),ISNUMBER(FIND("CD8",C1582)),ISNUMBER(FIND("T-cell",C1582)))</f>
        <v>0</v>
      </c>
      <c r="J1582" t="b">
        <f>OR(ISNUMBER(FIND("reactive oxygen",C1582)),ISNUMBER(FIND("ROS",C1582)),ISNUMBER(FIND("free radical",C1582)),ISNUMBER(FIND("oxidative stress",C1582)),ISNUMBER(FIND("peroxid",C1582)),ISNUMBER(FIND("oxidative",C1582)),ISNUMBER(FIND("antioxid",C1582)))</f>
        <v>1</v>
      </c>
      <c r="K1582" t="b">
        <f>OR(ISNUMBER(FIND("autophag",C1582)))</f>
        <v>0</v>
      </c>
      <c r="L1582" t="b">
        <f>OR(ISNUMBER(FIND("morpholog",C1582)))</f>
        <v>0</v>
      </c>
      <c r="M1582" t="b">
        <f>OR(ISNUMBER(FIND("fibrosis",C1582)),ISNUMBER(FIND("Fibrosis",C1582)),ISNUMBER(FIND("fibrot",C1582)))</f>
        <v>0</v>
      </c>
      <c r="N1582" t="b">
        <f>OR(ISNUMBER(FIND("offspring",C1582)),ISNUMBER(FIND("Parental",C1582)),ISNUMBER(FIND("parental",C1582)),ISNUMBER(FIND("germline",C1582)),ISNUMBER(FIND("reproduc",C1582)),ISNUMBER(FIND("embryo",C1582)))</f>
        <v>1</v>
      </c>
      <c r="O1582" t="b">
        <f>OR(ISNUMBER(FIND("metabol",C1582)),ISNUMBER(FIND("Metabol",C1582)),ISNUMBER(FIND("digest",C1582)),ISNUMBER(FIND("mitochon",C1582)))</f>
        <v>1</v>
      </c>
      <c r="P1582" t="b">
        <f>OR(ISNUMBER(FIND("ecotox",C1582)),ISNUMBER(FIND("Ecotox",B1582)),ISNUMBER(FIND("ecotox",B1582)),ISNUMBER(FIND("Ecotox",C1582)))</f>
        <v>0</v>
      </c>
      <c r="Q1582" t="b">
        <f>OR(ISNUMBER(FIND("Bioaccum",C1582)),ISNUMBER(FIND("bioaccum",C1582)),ISNUMBER(FIND("accum",C1582)))</f>
        <v>0</v>
      </c>
      <c r="R1582" t="b">
        <f>OR(ISNUMBER(FIND("Occupation",C1582)),ISNUMBER(FIND("occupation",C1582)),ISNUMBER(FIND("worker",C1582)),ISNUMBER(FIND("workforce",C1582)))</f>
        <v>0</v>
      </c>
      <c r="S1582" t="b">
        <f>NOT(OR(F1582,G1582,H1582,I1582,J1582,K1582,L1582,M1582,N1582,O1582,P1582,Q1582,R1582))</f>
        <v>0</v>
      </c>
      <c r="U1582" t="b">
        <f>OR(Table1[[#This Row],[Inflammation]],Table1[[#This Row],[Immune]])</f>
        <v>0</v>
      </c>
      <c r="V1582" t="b">
        <f>IF(OR(Table1[[#This Row],[Rodents]],Table1[[#This Row],[Human]],Table1[[#This Row],[Pig]]),OR(ISNUMBER(FIND("intratrach",C1582)),ISNUMBER(FIND("nasal ",C1582)),ISNUMBER(FIND("instill",C1582))),"NA")</f>
        <v>0</v>
      </c>
      <c r="W1582" t="b">
        <f>IF(OR(Table1[[#This Row],[Rodents]],Table1[[#This Row],[Human]],Table1[[#This Row],[Pig]]),OR(ISNUMBER(FIND("dermal",C1582)),ISNUMBER(FIND("skin ",C1582))),"NA")</f>
        <v>0</v>
      </c>
      <c r="X1582" t="b">
        <f>IF(OR(Table1[[#This Row],[Rodents]],Table1[[#This Row],[Human]],Table1[[#This Row],[Pig]]),OR(ISNUMBER(FIND("injected",C1582)),ISNUMBER(FIND("periton",C1582)),ISNUMBER(FIND("intrascrot",C1582))),"NA")</f>
        <v>0</v>
      </c>
      <c r="Y1582" t="b">
        <f>IF(OR(Table1[[#This Row],[Rodents]],Table1[[#This Row],[Human]],Table1[[#This Row],[Pig]]),NOT(OR(Table1[[#This Row],[Inhaled/Intratracheal/intranasal]],Table1[[#This Row],[Dermal]],Table1[[#This Row],[Injected]])),"NA")</f>
        <v>1</v>
      </c>
      <c r="AA1582" t="b">
        <f>OR(ISNUMBER(FIND("fish ",C1582)),ISNUMBER(FIND("Fish ",C1582)),ISNUMBER(FIND("aquatic",C1582)),ISNUMBER(FIND("daphnids",C1582)),ISNUMBER(FIND("Carcinus maenas",C1582)),ISNUMBER(FIND("Daphnia",C1582)),ISNUMBER(FIND("Ruditapes philippinarum",C1582)),ISNUMBER(FIND("daphnia",C1582)),ISNUMBER(FIND("marine",C1582)),ISNUMBER(FIND("mussel",C1582)),ISNUMBER(FIND("algae",C1582)),ISNUMBER(FIND("Donax faba",C1582)),ISNUMBER(FIND("estuarine",C1582)),ISNUMBER(FIND("snail",C1582)),ISNUMBER(FIND("Prorocentrum donghaiense",C1582)) )</f>
        <v>0</v>
      </c>
      <c r="AB1582" t="b">
        <f>OR(ISNUMBER(FIND(" rat ",C1582)),ISNUMBER(FIND(" rats ",C1582)),ISNUMBER(FIND(" Rats ",C1582)),ISNUMBER(FIND(" Rat ",C1582)),ISNUMBER(FIND(" rat.",C1582)),ISNUMBER(FIND(" rats.",C1582)),ISNUMBER(FIND("mouse",C1582)),ISNUMBER(FIND("mice",C1582)), ISNUMBER(FIND(" Mice",C1582)))</f>
        <v>1</v>
      </c>
      <c r="AC1582" t="b">
        <f>OR(ISNUMBER(FIND(" cell ",C1582)),ISNUMBER(FIND("fibroblast",C1582)),ISNUMBER(FIND("macrophage",C1582)),ISNUMBER(FIND("epithelial",C1582)),ISNUMBER(FIND("endothelial",C1582)),ISNUMBER(FIND("neuron",C1582)),ISNUMBER(FIND(" cells ",C1582)),ISNUMBER(FIND("RBC",C1582)),ISNUMBER(FIND("mitochond",C1582)),ISNUMBER(FIND("adipocyte",C1582)),ISNUMBER(FIND("osteo",C1582)),ISNUMBER(FIND("keratin",C1582)),ISNUMBER(FIND(" cell's ",C1582)),ISNUMBER(FIND("eukary",C1582)),ISNUMBER(FIND("sperm",C1582)))</f>
        <v>1</v>
      </c>
      <c r="AD1582" t="b">
        <f>OR(ISNUMBER(FIND("human",B1582)),ISNUMBER(FIND("workers",B1582)),ISNUMBER(FIND("workforces",B1582)),ISNUMBER(FIND("occupational",B1582)),ISNUMBER(FIND("Case report",B1582)),ISNUMBER(FIND("Workplaces",B1582)),ISNUMBER(FIND("worker",B1582)))</f>
        <v>0</v>
      </c>
      <c r="AE1582" t="b">
        <f>OR(ISNUMBER(FIND(" plant ",C1582)),ISNUMBER(FIND("Plant ",C1582)),ISNUMBER(FIND("tomato",C1582)),ISNUMBER(FIND("plants",C1582)),ISNUMBER(FIND("Plants",C1582)),ISNUMBER(FIND("algae",C1582)),ISNUMBER(FIND("lettuce",C1582)),ISNUMBER(FIND("green gram sprouts ",C1582)),ISNUMBER(FIND("Cucurbita pepo",C1582)),ISNUMBER(FIND("bean ",C1582)),ISNUMBER(FIND("chloroplast",C1582)),ISNUMBER(FIND("chlorophyll",C1582)),ISNUMBER(FIND("seedling",C1582)),ISNUMBER(FIND("canola",C1582)),ISNUMBER(FIND("shoot",C1582)),ISNUMBER(FIND("photosynthes",C1582)),ISNUMBER(FIND(" leaves ",C1582)),,ISNUMBER(FIND("agriculture",C1582)),ISNUMBER(FIND(" crops ",C1582)))</f>
        <v>0</v>
      </c>
      <c r="AF1582" t="b">
        <f>OR(ISNUMBER(FIND("bacteria",C1582)),ISNUMBER(FIND("Bacteria",C1582)),ISNUMBER(FIND("Bacterium",C1582)),ISNUMBER(FIND("bacterium",C1582)),ISNUMBER(FIND(" coli ",C1582)))</f>
        <v>0</v>
      </c>
      <c r="AG1582" t="b">
        <f>OR(ISNUMBER(FIND("fungi",C1582)),ISNUMBER(FIND("Fungi",C1582)),ISNUMBER(FIND("fungus",C1582)),ISNUMBER(FIND("Fungus",C1582)),ISNUMBER(FIND("mushroom",C1582)),ISNUMBER(FIND("Mushroom",C1582)),ISNUMBER(FIND(" mold ",C1582)))</f>
        <v>0</v>
      </c>
      <c r="AH1582" t="b">
        <f>OR(ISNUMBER(FIND("Pig ",C1582)),ISNUMBER(FIND("pig ",C1582)),ISNUMBER(FIND("Pigs ",C1582)),ISNUMBER(FIND("pigs ",C1582)))</f>
        <v>0</v>
      </c>
      <c r="AI1582" t="b">
        <f>OR(ISNUMBER(FIND(" C. elegans",C1582)),ISNUMBER(FIND("Caenorhabditis elegans",C1582)),ISNUMBER(FIND("earthworms",C1582)),ISNUMBER(FIND(" Ficopomatus enigmaticus",C1582)),ISNUMBER(FIND("larva",C1582)),ISNUMBER(FIND("Lumbriculus variegatus",C1582)),ISNUMBER(FIND("nematode",C1582)))</f>
        <v>0</v>
      </c>
      <c r="AJ1582" t="b">
        <f>NOT(OR(AA1582,AB1582,AC1582,AD1582,AE1582,AF1582,AG1582,AH1582,AI1582))</f>
        <v>0</v>
      </c>
      <c r="AL1582" t="b">
        <f>OR(AA1582,AB1582,AD1582,AE1582,AF1582,AG1582,AH1582,AI1582)</f>
        <v>1</v>
      </c>
      <c r="AM1582" t="b">
        <f>IF(Table1[[#This Row],[In vivo?]],IF(Table1[[#This Row],[Cell]],FALSE,TRUE),FALSE)</f>
        <v>0</v>
      </c>
      <c r="AN1582" t="b">
        <f>AND(AC1582,AL1582)</f>
        <v>1</v>
      </c>
      <c r="AO1582" t="b">
        <f>IF(Table1[[#This Row],[Cell]],IF(Table1[[#This Row],[In vivo?]],FALSE,TRUE),FALSE)</f>
        <v>0</v>
      </c>
      <c r="AP1582" t="b">
        <f>NOT(OR(Table1[[#This Row],[In vivo?]],Table1[[#This Row],[Only in Cell]]))</f>
        <v>0</v>
      </c>
      <c r="AQ1582" t="b">
        <f>IF(OR(Table1[[#This Row],[Rodents]],Table1[[#This Row],[Human]],Table1[[#This Row],[Pig]]),OR(ISNUMBER(FIND("pulmonary",C1582)),ISNUMBER(FIND("lung",C1582))),"NA")</f>
        <v>0</v>
      </c>
      <c r="AR1582" t="b">
        <f>IF(OR(Table1[[#This Row],[Rodents]],Table1[[#This Row],[Human]],Table1[[#This Row],[Pig]]),OR(ISNUMBER(FIND("skin",C1582)),ISNUMBER(FIND("dermal",C1582))),"NA")</f>
        <v>0</v>
      </c>
      <c r="AS1582" t="b">
        <f>IF(OR(Table1[[#This Row],[Rodents]],Table1[[#This Row],[Human]],Table1[[#This Row],[Pig]]),OR(ISNUMBER(FIND("liver",C1582)),ISNUMBER(FIND("hepat",C1582))),"NA")</f>
        <v>0</v>
      </c>
      <c r="AT1582" t="b">
        <f>IF(OR(Table1[[#This Row],[Rodents]],Table1[[#This Row],[Human]],Table1[[#This Row],[Pig]]),OR(ISNUMBER(FIND("kidney",C1582)),ISNUMBER(FIND("neph",C1582))),"NA")</f>
        <v>0</v>
      </c>
      <c r="AU1582" t="b">
        <f>IF(OR(Table1[[#This Row],[Rodents]],Table1[[#This Row],[Human]],Table1[[#This Row],[Pig]]),OR(ISNUMBER(FIND("brain",C1582)),ISNUMBER(FIND("neur",C1582)),ISNUMBER(FIND("nerv",C1582))),"NA")</f>
        <v>0</v>
      </c>
      <c r="AV1582" t="b">
        <f>IF(OR(Table1[[#This Row],[Rodents]],Table1[[#This Row],[Human]],Table1[[#This Row],[Pig]]),OR(ISNUMBER(FIND("heart",C1582)),ISNUMBER(FIND("cardi",C1582))),"NA")</f>
        <v>0</v>
      </c>
      <c r="AW1582" t="b">
        <f>IF(OR(Table1[[#This Row],[Rodents]],Table1[[#This Row],[Human]],Table1[[#This Row],[Pig]]),OR(ISNUMBER(FIND("gastro",C1582)),ISNUMBER(FIND("intesti",C1582)),ISNUMBER(FIND("stomach",C1582))),"NA")</f>
        <v>0</v>
      </c>
      <c r="AX1582" t="b">
        <f>IF(OR(Table1[[#This Row],[Rodents]],Table1[[#This Row],[Human]],Table1[[#This Row],[Pig]]),NOT(OR(AQ1582,AR1582,AS1582,AT1582,AU1582,AV1582,AW1582)),"NA")</f>
        <v>1</v>
      </c>
      <c r="AY1582" t="b">
        <f>OR(ISNUMBER(FIND("SWCNT",C1582)),ISNUMBER(FIND("SWNT",C1582)),ISNUMBER(FIND("single-wall",C1582)),ISNUMBER(FIND("single wall",C1582)),ISNUMBER(FIND("Single wall",C1582)),ISNUMBER(FIND("Single-wall",C1582)),ISNUMBER(FIND("SWCNT",B1582)),ISNUMBER(FIND("SWNT",B1582)),ISNUMBER(FIND("single-wall",B1582)),ISNUMBER(FIND("single wall",B1582)),ISNUMBER(FIND("Single-wall",B1582)),ISNUMBER(FIND("Single wall",B1582)))</f>
        <v>1</v>
      </c>
      <c r="AZ1582" t="b">
        <f>OR(ISNUMBER(FIND("MWCNT",C1582)),ISNUMBER(FIND("MWNT",C1582)),ISNUMBER(FIND("multi-wall",C1582)),ISNUMBER(FIND("multi wall",C1582)),ISNUMBER(FIND("multiwall",C1582)),ISNUMBER(FIND("Multi-wall",C1582)),ISNUMBER(FIND("Multi wall",C1582)),ISNUMBER(FIND("Multiwall",C1582)),ISNUMBER(FIND("MWCNT",B1582)),ISNUMBER(FIND("MWNT",B1582)),ISNUMBER(FIND("multi-wall",B1582)),ISNUMBER(FIND("multi wall",B1582)),ISNUMBER(FIND("multiwall",B1582)),ISNUMBER(FIND("Multi-wall",B1582)),ISNUMBER(FIND("Multi wall",B1582)),ISNUMBER(FIND("Multiwall",B1582)),ISNUMBER(FIND("Double-wall",B1582)),ISNUMBER(FIND("Double wall",B1582)),ISNUMBER(FIND("Doublewall",B1582)),ISNUMBER(FIND("double-wall",B1582)),ISNUMBER(FIND("double wall",B1582)),ISNUMBER(FIND("doublewall",B1582)))</f>
        <v>0</v>
      </c>
      <c r="BA1582" t="b">
        <f>AND(Table1[[#This Row],[SWCNT]],Table1[[#This Row],[MWCNT]])</f>
        <v>0</v>
      </c>
      <c r="BB1582" t="b">
        <f>IF(Table1[[#This Row],[SWCNT]]=TRUE,FALSE,IF(Table1[[#This Row],[MWCNT]]=TRUE,FALSE,TRUE))</f>
        <v>0</v>
      </c>
      <c r="BC1582" s="18"/>
    </row>
    <row r="1583" spans="1:55" ht="166.5">
      <c r="A1583" t="s">
        <v>3554</v>
      </c>
      <c r="B1583" s="2" t="s">
        <v>3555</v>
      </c>
      <c r="C1583" s="16" t="s">
        <v>3556</v>
      </c>
      <c r="D1583" s="17" t="s">
        <v>260</v>
      </c>
      <c r="E1583" s="2">
        <v>2014</v>
      </c>
      <c r="F1583" t="b">
        <f>OR(ISNUMBER(FIND("cytotoxic",C1583)),ISNUMBER(FIND("Cytotoxic",C1583)),ISNUMBER(FIND("cellular toxicity",C1583)),ISNUMBER(FIND("cell death",C1583)),ISNUMBER(FIND("viable",C1583)),ISNUMBER(FIND("phytotoxic",C1583)),ISNUMBER(FIND("acute toxicity",C1583)),ISNUMBER(FIND("MTT",C1583)),ISNUMBER(FIND("survival",C1583)),ISNUMBER(FIND("prolifer",C1583)),ISNUMBER(FIND("apoptosis",C1583)),ISNUMBER(FIND("neurotoxic",C1583)),ISNUMBER(FIND("  lysis ",C1583)),ISNUMBER(FIND("necrosis",C1583)),ISNUMBER(FIND("cellular death",C1583))*3,ISNUMBER(FIND("LDH",C1583)),ISNUMBER(FIND("Acute toxicity",C1583)))</f>
        <v>1</v>
      </c>
      <c r="G1583" t="b">
        <f>OR(ISNUMBER(FIND("genotoxic",C1583)),ISNUMBER(FIND("genotoxicity",C1583)),ISNUMBER(FIND("DNA damage",C1583)),ISNUMBER(FIND("DNA",C1583)),ISNUMBER(FIND("RNA",C1583)),ISNUMBER(FIND("mesothelioma",C1583)),ISNUMBER(FIND("carcino",C1583)),ISNUMBER(FIND("mutagen",C1583)),ISNUMBER(FIND("genetic",C1583)))</f>
        <v>0</v>
      </c>
      <c r="H1583" t="b">
        <f>OR(ISNUMBER(FIND("inflammatory",C1583)),ISNUMBER(FIND("inflamm",C1583)))</f>
        <v>0</v>
      </c>
      <c r="I1583" t="b">
        <f>OR(ISNUMBER(FIND("immune",C1583)),ISNUMBER(FIND("immunological",C1583)),ISNUMBER(FIND("interleuk",C1583)),ISNUMBER(FIND("platelet activation",C1583)),ISNUMBER(FIND("monocyte",C1583)),ISNUMBER(FIND("leukocyte",C1583)),ISNUMBER(FIND("cytokine",C1583)),ISNUMBER(FIND("CD4",C1583)),ISNUMBER(FIND("CD8",C1583)),ISNUMBER(FIND("T-cell",C1583)))</f>
        <v>1</v>
      </c>
      <c r="J1583" t="b">
        <f>OR(ISNUMBER(FIND("reactive oxygen",C1583)),ISNUMBER(FIND("ROS",C1583)),ISNUMBER(FIND("free radical",C1583)),ISNUMBER(FIND("oxidative stress",C1583)),ISNUMBER(FIND("peroxid",C1583)),ISNUMBER(FIND("oxidative",C1583)),ISNUMBER(FIND("antioxid",C1583)))</f>
        <v>0</v>
      </c>
      <c r="K1583" t="b">
        <f>OR(ISNUMBER(FIND("autophag",C1583)))</f>
        <v>1</v>
      </c>
      <c r="L1583" t="b">
        <f>OR(ISNUMBER(FIND("morpholog",C1583)))</f>
        <v>0</v>
      </c>
      <c r="M1583" t="b">
        <f>OR(ISNUMBER(FIND("fibrosis",C1583)),ISNUMBER(FIND("Fibrosis",C1583)),ISNUMBER(FIND("fibrot",C1583)))</f>
        <v>0</v>
      </c>
      <c r="N1583" t="b">
        <f>OR(ISNUMBER(FIND("offspring",C1583)),ISNUMBER(FIND("Parental",C1583)),ISNUMBER(FIND("parental",C1583)),ISNUMBER(FIND("germline",C1583)),ISNUMBER(FIND("reproduc",C1583)),ISNUMBER(FIND("embryo",C1583)))</f>
        <v>0</v>
      </c>
      <c r="O1583" t="b">
        <f>OR(ISNUMBER(FIND("metabol",C1583)),ISNUMBER(FIND("Metabol",C1583)),ISNUMBER(FIND("digest",C1583)),ISNUMBER(FIND("mitochon",C1583)))</f>
        <v>0</v>
      </c>
      <c r="P1583" t="b">
        <f>OR(ISNUMBER(FIND("ecotox",C1583)),ISNUMBER(FIND("Ecotox",B1583)),ISNUMBER(FIND("ecotox",B1583)),ISNUMBER(FIND("Ecotox",C1583)))</f>
        <v>0</v>
      </c>
      <c r="Q1583" t="b">
        <f>OR(ISNUMBER(FIND("Bioaccum",C1583)),ISNUMBER(FIND("bioaccum",C1583)),ISNUMBER(FIND("accum",C1583)))</f>
        <v>0</v>
      </c>
      <c r="R1583" t="b">
        <f>OR(ISNUMBER(FIND("Occupation",C1583)),ISNUMBER(FIND("occupation",C1583)),ISNUMBER(FIND("worker",C1583)),ISNUMBER(FIND("workforce",C1583)))</f>
        <v>0</v>
      </c>
      <c r="S1583" t="b">
        <f>NOT(OR(F1583,G1583,H1583,I1583,J1583,K1583,L1583,M1583,N1583,O1583,P1583,Q1583,R1583))</f>
        <v>0</v>
      </c>
      <c r="U1583" t="b">
        <f>OR(Table1[[#This Row],[Inflammation]],Table1[[#This Row],[Immune]])</f>
        <v>1</v>
      </c>
      <c r="V1583" t="str">
        <f>IF(OR(Table1[[#This Row],[Rodents]],Table1[[#This Row],[Human]],Table1[[#This Row],[Pig]]),OR(ISNUMBER(FIND("intratrach",C1583)),ISNUMBER(FIND("nasal ",C1583)),ISNUMBER(FIND("instill",C1583))),"NA")</f>
        <v>NA</v>
      </c>
      <c r="W1583" t="str">
        <f>IF(OR(Table1[[#This Row],[Rodents]],Table1[[#This Row],[Human]],Table1[[#This Row],[Pig]]),OR(ISNUMBER(FIND("dermal",C1583)),ISNUMBER(FIND("skin ",C1583))),"NA")</f>
        <v>NA</v>
      </c>
      <c r="X1583" t="str">
        <f>IF(OR(Table1[[#This Row],[Rodents]],Table1[[#This Row],[Human]],Table1[[#This Row],[Pig]]),OR(ISNUMBER(FIND("injected",C1583)),ISNUMBER(FIND("periton",C1583)),ISNUMBER(FIND("intrascrot",C1583))),"NA")</f>
        <v>NA</v>
      </c>
      <c r="Y1583" t="str">
        <f>IF(OR(Table1[[#This Row],[Rodents]],Table1[[#This Row],[Human]],Table1[[#This Row],[Pig]]),NOT(OR(Table1[[#This Row],[Inhaled/Intratracheal/intranasal]],Table1[[#This Row],[Dermal]],Table1[[#This Row],[Injected]])),"NA")</f>
        <v>NA</v>
      </c>
      <c r="AA1583" t="b">
        <f>OR(ISNUMBER(FIND("fish ",C1583)),ISNUMBER(FIND("Fish ",C1583)),ISNUMBER(FIND("aquatic",C1583)),ISNUMBER(FIND("daphnids",C1583)),ISNUMBER(FIND("Carcinus maenas",C1583)),ISNUMBER(FIND("Daphnia",C1583)),ISNUMBER(FIND("Ruditapes philippinarum",C1583)),ISNUMBER(FIND("daphnia",C1583)),ISNUMBER(FIND("marine",C1583)),ISNUMBER(FIND("mussel",C1583)),ISNUMBER(FIND("algae",C1583)),ISNUMBER(FIND("Donax faba",C1583)),ISNUMBER(FIND("estuarine",C1583)),ISNUMBER(FIND("snail",C1583)),ISNUMBER(FIND("Prorocentrum donghaiense",C1583)) )</f>
        <v>0</v>
      </c>
      <c r="AB1583" t="b">
        <f>OR(ISNUMBER(FIND(" rat ",C1583)),ISNUMBER(FIND(" rats ",C1583)),ISNUMBER(FIND(" Rats ",C1583)),ISNUMBER(FIND(" Rat ",C1583)),ISNUMBER(FIND(" rat.",C1583)),ISNUMBER(FIND(" rats.",C1583)),ISNUMBER(FIND("mouse",C1583)),ISNUMBER(FIND("mice",C1583)), ISNUMBER(FIND(" Mice",C1583)))</f>
        <v>0</v>
      </c>
      <c r="AC1583" t="b">
        <f>OR(ISNUMBER(FIND(" cell ",C1583)),ISNUMBER(FIND("fibroblast",C1583)),ISNUMBER(FIND("macrophage",C1583)),ISNUMBER(FIND("epithelial",C1583)),ISNUMBER(FIND("endothelial",C1583)),ISNUMBER(FIND("neuron",C1583)),ISNUMBER(FIND(" cells ",C1583)),ISNUMBER(FIND("RBC",C1583)),ISNUMBER(FIND("mitochond",C1583)),ISNUMBER(FIND("adipocyte",C1583)),ISNUMBER(FIND("osteo",C1583)),ISNUMBER(FIND("keratin",C1583)),ISNUMBER(FIND(" cell's ",C1583)),ISNUMBER(FIND("eukary",C1583)),ISNUMBER(FIND("sperm",C1583)))</f>
        <v>1</v>
      </c>
      <c r="AD1583" t="b">
        <f>OR(ISNUMBER(FIND("human",B1583)),ISNUMBER(FIND("workers",B1583)),ISNUMBER(FIND("workforces",B1583)),ISNUMBER(FIND("occupational",B1583)),ISNUMBER(FIND("Case report",B1583)),ISNUMBER(FIND("Workplaces",B1583)),ISNUMBER(FIND("worker",B1583)))</f>
        <v>0</v>
      </c>
      <c r="AE1583" t="b">
        <f>OR(ISNUMBER(FIND(" plant ",C1583)),ISNUMBER(FIND("Plant ",C1583)),ISNUMBER(FIND("tomato",C1583)),ISNUMBER(FIND("plants",C1583)),ISNUMBER(FIND("Plants",C1583)),ISNUMBER(FIND("algae",C1583)),ISNUMBER(FIND("lettuce",C1583)),ISNUMBER(FIND("green gram sprouts ",C1583)),ISNUMBER(FIND("Cucurbita pepo",C1583)),ISNUMBER(FIND("bean ",C1583)),ISNUMBER(FIND("chloroplast",C1583)),ISNUMBER(FIND("chlorophyll",C1583)),ISNUMBER(FIND("seedling",C1583)),ISNUMBER(FIND("canola",C1583)),ISNUMBER(FIND("shoot",C1583)),ISNUMBER(FIND("photosynthes",C1583)),ISNUMBER(FIND(" leaves ",C1583)),,ISNUMBER(FIND("agriculture",C1583)),ISNUMBER(FIND(" crops ",C1583)))</f>
        <v>0</v>
      </c>
      <c r="AF1583" t="b">
        <f>OR(ISNUMBER(FIND("bacteria",C1583)),ISNUMBER(FIND("Bacteria",C1583)),ISNUMBER(FIND("Bacterium",C1583)),ISNUMBER(FIND("bacterium",C1583)),ISNUMBER(FIND(" coli ",C1583)))</f>
        <v>0</v>
      </c>
      <c r="AG1583" t="b">
        <f>OR(ISNUMBER(FIND("fungi",C1583)),ISNUMBER(FIND("Fungi",C1583)),ISNUMBER(FIND("fungus",C1583)),ISNUMBER(FIND("Fungus",C1583)),ISNUMBER(FIND("mushroom",C1583)),ISNUMBER(FIND("Mushroom",C1583)),ISNUMBER(FIND(" mold ",C1583)))</f>
        <v>0</v>
      </c>
      <c r="AH1583" t="b">
        <f>OR(ISNUMBER(FIND("Pig ",C1583)),ISNUMBER(FIND("pig ",C1583)),ISNUMBER(FIND("Pigs ",C1583)),ISNUMBER(FIND("pigs ",C1583)))</f>
        <v>0</v>
      </c>
      <c r="AI1583" t="b">
        <f>OR(ISNUMBER(FIND(" C. elegans",C1583)),ISNUMBER(FIND("Caenorhabditis elegans",C1583)),ISNUMBER(FIND("earthworms",C1583)),ISNUMBER(FIND(" Ficopomatus enigmaticus",C1583)),ISNUMBER(FIND("larva",C1583)),ISNUMBER(FIND("Lumbriculus variegatus",C1583)),ISNUMBER(FIND("nematode",C1583)))</f>
        <v>0</v>
      </c>
      <c r="AJ1583" t="b">
        <f>NOT(OR(AA1583,AB1583,AC1583,AD1583,AE1583,AF1583,AG1583,AH1583,AI1583))</f>
        <v>0</v>
      </c>
      <c r="AL1583" t="b">
        <f>OR(AA1583,AB1583,AD1583,AE1583,AF1583,AG1583,AH1583,AI1583)</f>
        <v>0</v>
      </c>
      <c r="AM1583" t="b">
        <f>IF(Table1[[#This Row],[In vivo?]],IF(Table1[[#This Row],[Cell]],FALSE,TRUE),FALSE)</f>
        <v>0</v>
      </c>
      <c r="AN1583" t="b">
        <f>AND(AC1583,AL1583)</f>
        <v>0</v>
      </c>
      <c r="AO1583" t="b">
        <f>IF(Table1[[#This Row],[Cell]],IF(Table1[[#This Row],[In vivo?]],FALSE,TRUE),FALSE)</f>
        <v>1</v>
      </c>
      <c r="AP1583" t="b">
        <f>NOT(OR(Table1[[#This Row],[In vivo?]],Table1[[#This Row],[Only in Cell]]))</f>
        <v>0</v>
      </c>
      <c r="AQ1583" t="str">
        <f>IF(OR(Table1[[#This Row],[Rodents]],Table1[[#This Row],[Human]],Table1[[#This Row],[Pig]]),OR(ISNUMBER(FIND("pulmonary",C1583)),ISNUMBER(FIND("lung",C1583))),"NA")</f>
        <v>NA</v>
      </c>
      <c r="AR1583" t="str">
        <f>IF(OR(Table1[[#This Row],[Rodents]],Table1[[#This Row],[Human]],Table1[[#This Row],[Pig]]),OR(ISNUMBER(FIND("skin",C1583)),ISNUMBER(FIND("dermal",C1583))),"NA")</f>
        <v>NA</v>
      </c>
      <c r="AS1583" t="str">
        <f>IF(OR(Table1[[#This Row],[Rodents]],Table1[[#This Row],[Human]],Table1[[#This Row],[Pig]]),OR(ISNUMBER(FIND("liver",C1583)),ISNUMBER(FIND("hepat",C1583))),"NA")</f>
        <v>NA</v>
      </c>
      <c r="AT1583" t="str">
        <f>IF(OR(Table1[[#This Row],[Rodents]],Table1[[#This Row],[Human]],Table1[[#This Row],[Pig]]),OR(ISNUMBER(FIND("kidney",C1583)),ISNUMBER(FIND("neph",C1583))),"NA")</f>
        <v>NA</v>
      </c>
      <c r="AU1583" t="str">
        <f>IF(OR(Table1[[#This Row],[Rodents]],Table1[[#This Row],[Human]],Table1[[#This Row],[Pig]]),OR(ISNUMBER(FIND("brain",C1583)),ISNUMBER(FIND("neur",C1583)),ISNUMBER(FIND("nerv",C1583))),"NA")</f>
        <v>NA</v>
      </c>
      <c r="AV1583" t="str">
        <f>IF(OR(Table1[[#This Row],[Rodents]],Table1[[#This Row],[Human]],Table1[[#This Row],[Pig]]),OR(ISNUMBER(FIND("heart",C1583)),ISNUMBER(FIND("cardi",C1583))),"NA")</f>
        <v>NA</v>
      </c>
      <c r="AW1583" t="str">
        <f>IF(OR(Table1[[#This Row],[Rodents]],Table1[[#This Row],[Human]],Table1[[#This Row],[Pig]]),OR(ISNUMBER(FIND("gastro",C1583)),ISNUMBER(FIND("intesti",C1583)),ISNUMBER(FIND("stomach",C1583))),"NA")</f>
        <v>NA</v>
      </c>
      <c r="AX1583" t="str">
        <f>IF(OR(Table1[[#This Row],[Rodents]],Table1[[#This Row],[Human]],Table1[[#This Row],[Pig]]),NOT(OR(AQ1583,AR1583,AS1583,AT1583,AU1583,AV1583,AW1583)),"NA")</f>
        <v>NA</v>
      </c>
      <c r="AY1583" t="b">
        <f>OR(ISNUMBER(FIND("SWCNT",C1583)),ISNUMBER(FIND("SWNT",C1583)),ISNUMBER(FIND("single-wall",C1583)),ISNUMBER(FIND("single wall",C1583)),ISNUMBER(FIND("Single wall",C1583)),ISNUMBER(FIND("Single-wall",C1583)),ISNUMBER(FIND("SWCNT",B1583)),ISNUMBER(FIND("SWNT",B1583)),ISNUMBER(FIND("single-wall",B1583)),ISNUMBER(FIND("single wall",B1583)),ISNUMBER(FIND("Single-wall",B1583)),ISNUMBER(FIND("Single wall",B1583)))</f>
        <v>0</v>
      </c>
      <c r="AZ1583" t="b">
        <f>OR(ISNUMBER(FIND("MWCNT",C1583)),ISNUMBER(FIND("MWNT",C1583)),ISNUMBER(FIND("multi-wall",C1583)),ISNUMBER(FIND("multi wall",C1583)),ISNUMBER(FIND("multiwall",C1583)),ISNUMBER(FIND("Multi-wall",C1583)),ISNUMBER(FIND("Multi wall",C1583)),ISNUMBER(FIND("Multiwall",C1583)),ISNUMBER(FIND("MWCNT",B1583)),ISNUMBER(FIND("MWNT",B1583)),ISNUMBER(FIND("multi-wall",B1583)),ISNUMBER(FIND("multi wall",B1583)),ISNUMBER(FIND("multiwall",B1583)),ISNUMBER(FIND("Multi-wall",B1583)),ISNUMBER(FIND("Multi wall",B1583)),ISNUMBER(FIND("Multiwall",B1583)),ISNUMBER(FIND("Double-wall",B1583)),ISNUMBER(FIND("Double wall",B1583)),ISNUMBER(FIND("Doublewall",B1583)),ISNUMBER(FIND("double-wall",B1583)),ISNUMBER(FIND("double wall",B1583)),ISNUMBER(FIND("doublewall",B1583)))</f>
        <v>1</v>
      </c>
      <c r="BA1583" t="b">
        <f>AND(Table1[[#This Row],[SWCNT]],Table1[[#This Row],[MWCNT]])</f>
        <v>0</v>
      </c>
      <c r="BB1583" t="b">
        <f>IF(Table1[[#This Row],[SWCNT]]=TRUE,FALSE,IF(Table1[[#This Row],[MWCNT]]=TRUE,FALSE,TRUE))</f>
        <v>0</v>
      </c>
      <c r="BC1583" s="18"/>
    </row>
    <row r="1584" spans="1:55" ht="166.5">
      <c r="A1584" t="s">
        <v>3557</v>
      </c>
      <c r="B1584" s="2" t="s">
        <v>3558</v>
      </c>
      <c r="C1584" s="16" t="s">
        <v>3559</v>
      </c>
      <c r="D1584" s="17" t="s">
        <v>170</v>
      </c>
      <c r="E1584" s="2">
        <v>2014</v>
      </c>
      <c r="F1584" t="b">
        <f>OR(ISNUMBER(FIND("cytotoxic",C1584)),ISNUMBER(FIND("Cytotoxic",C1584)),ISNUMBER(FIND("cellular toxicity",C1584)),ISNUMBER(FIND("cell death",C1584)),ISNUMBER(FIND("viable",C1584)),ISNUMBER(FIND("phytotoxic",C1584)),ISNUMBER(FIND("acute toxicity",C1584)),ISNUMBER(FIND("MTT",C1584)),ISNUMBER(FIND("survival",C1584)),ISNUMBER(FIND("prolifer",C1584)),ISNUMBER(FIND("apoptosis",C1584)),ISNUMBER(FIND("neurotoxic",C1584)),ISNUMBER(FIND("  lysis ",C1584)),ISNUMBER(FIND("necrosis",C1584)),ISNUMBER(FIND("cellular death",C1584))*3,ISNUMBER(FIND("LDH",C1584)),ISNUMBER(FIND("Acute toxicity",C1584)))</f>
        <v>0</v>
      </c>
      <c r="G1584" t="b">
        <f>OR(ISNUMBER(FIND("genotoxic",C1584)),ISNUMBER(FIND("genotoxicity",C1584)),ISNUMBER(FIND("DNA damage",C1584)),ISNUMBER(FIND("DNA",C1584)),ISNUMBER(FIND("RNA",C1584)),ISNUMBER(FIND("mesothelioma",C1584)),ISNUMBER(FIND("carcino",C1584)),ISNUMBER(FIND("mutagen",C1584)),ISNUMBER(FIND("genetic",C1584)))</f>
        <v>0</v>
      </c>
      <c r="H1584" t="b">
        <f>OR(ISNUMBER(FIND("inflammatory",C1584)),ISNUMBER(FIND("inflamm",C1584)))</f>
        <v>0</v>
      </c>
      <c r="I1584" t="b">
        <f>OR(ISNUMBER(FIND("immune",C1584)),ISNUMBER(FIND("immunological",C1584)),ISNUMBER(FIND("interleuk",C1584)),ISNUMBER(FIND("platelet activation",C1584)),ISNUMBER(FIND("monocyte",C1584)),ISNUMBER(FIND("leukocyte",C1584)),ISNUMBER(FIND("cytokine",C1584)),ISNUMBER(FIND("CD4",C1584)),ISNUMBER(FIND("CD8",C1584)),ISNUMBER(FIND("T-cell",C1584)))</f>
        <v>0</v>
      </c>
      <c r="J1584" t="b">
        <f>OR(ISNUMBER(FIND("reactive oxygen",C1584)),ISNUMBER(FIND("ROS",C1584)),ISNUMBER(FIND("free radical",C1584)),ISNUMBER(FIND("oxidative stress",C1584)),ISNUMBER(FIND("peroxid",C1584)),ISNUMBER(FIND("oxidative",C1584)),ISNUMBER(FIND("antioxid",C1584)))</f>
        <v>1</v>
      </c>
      <c r="K1584" t="b">
        <f>OR(ISNUMBER(FIND("autophag",C1584)))</f>
        <v>0</v>
      </c>
      <c r="L1584" t="b">
        <f>OR(ISNUMBER(FIND("morpholog",C1584)))</f>
        <v>0</v>
      </c>
      <c r="M1584" t="b">
        <f>OR(ISNUMBER(FIND("fibrosis",C1584)),ISNUMBER(FIND("Fibrosis",C1584)),ISNUMBER(FIND("fibrot",C1584)))</f>
        <v>0</v>
      </c>
      <c r="N1584" t="b">
        <f>OR(ISNUMBER(FIND("offspring",C1584)),ISNUMBER(FIND("Parental",C1584)),ISNUMBER(FIND("parental",C1584)),ISNUMBER(FIND("germline",C1584)),ISNUMBER(FIND("reproduc",C1584)),ISNUMBER(FIND("embryo",C1584)))</f>
        <v>0</v>
      </c>
      <c r="O1584" t="b">
        <f>OR(ISNUMBER(FIND("metabol",C1584)),ISNUMBER(FIND("Metabol",C1584)),ISNUMBER(FIND("digest",C1584)),ISNUMBER(FIND("mitochon",C1584)))</f>
        <v>0</v>
      </c>
      <c r="P1584" t="b">
        <f>OR(ISNUMBER(FIND("ecotox",C1584)),ISNUMBER(FIND("Ecotox",B1584)),ISNUMBER(FIND("ecotox",B1584)),ISNUMBER(FIND("Ecotox",C1584)))</f>
        <v>0</v>
      </c>
      <c r="Q1584" t="b">
        <f>OR(ISNUMBER(FIND("Bioaccum",C1584)),ISNUMBER(FIND("bioaccum",C1584)),ISNUMBER(FIND("accum",C1584)))</f>
        <v>0</v>
      </c>
      <c r="R1584" t="b">
        <f>OR(ISNUMBER(FIND("Occupation",C1584)),ISNUMBER(FIND("occupation",C1584)),ISNUMBER(FIND("worker",C1584)),ISNUMBER(FIND("workforce",C1584)))</f>
        <v>0</v>
      </c>
      <c r="S1584" t="b">
        <f>NOT(OR(F1584,G1584,H1584,I1584,J1584,K1584,L1584,M1584,N1584,O1584,P1584,Q1584,R1584))</f>
        <v>0</v>
      </c>
      <c r="U1584" t="b">
        <f>OR(Table1[[#This Row],[Inflammation]],Table1[[#This Row],[Immune]])</f>
        <v>0</v>
      </c>
      <c r="V1584" t="b">
        <f>IF(OR(Table1[[#This Row],[Rodents]],Table1[[#This Row],[Human]],Table1[[#This Row],[Pig]]),OR(ISNUMBER(FIND("intratrach",C1584)),ISNUMBER(FIND("nasal ",C1584)),ISNUMBER(FIND("instill",C1584))),"NA")</f>
        <v>0</v>
      </c>
      <c r="W1584" t="b">
        <f>IF(OR(Table1[[#This Row],[Rodents]],Table1[[#This Row],[Human]],Table1[[#This Row],[Pig]]),OR(ISNUMBER(FIND("dermal",C1584)),ISNUMBER(FIND("skin ",C1584))),"NA")</f>
        <v>0</v>
      </c>
      <c r="X1584" t="b">
        <f>IF(OR(Table1[[#This Row],[Rodents]],Table1[[#This Row],[Human]],Table1[[#This Row],[Pig]]),OR(ISNUMBER(FIND("injected",C1584)),ISNUMBER(FIND("periton",C1584)),ISNUMBER(FIND("intrascrot",C1584))),"NA")</f>
        <v>0</v>
      </c>
      <c r="Y1584" t="b">
        <f>IF(OR(Table1[[#This Row],[Rodents]],Table1[[#This Row],[Human]],Table1[[#This Row],[Pig]]),NOT(OR(Table1[[#This Row],[Inhaled/Intratracheal/intranasal]],Table1[[#This Row],[Dermal]],Table1[[#This Row],[Injected]])),"NA")</f>
        <v>1</v>
      </c>
      <c r="AA1584" t="b">
        <f>OR(ISNUMBER(FIND("fish ",C1584)),ISNUMBER(FIND("Fish ",C1584)),ISNUMBER(FIND("aquatic",C1584)),ISNUMBER(FIND("daphnids",C1584)),ISNUMBER(FIND("Carcinus maenas",C1584)),ISNUMBER(FIND("Daphnia",C1584)),ISNUMBER(FIND("Ruditapes philippinarum",C1584)),ISNUMBER(FIND("daphnia",C1584)),ISNUMBER(FIND("marine",C1584)),ISNUMBER(FIND("mussel",C1584)),ISNUMBER(FIND("algae",C1584)),ISNUMBER(FIND("Donax faba",C1584)),ISNUMBER(FIND("estuarine",C1584)),ISNUMBER(FIND("snail",C1584)),ISNUMBER(FIND("Prorocentrum donghaiense",C1584)) )</f>
        <v>0</v>
      </c>
      <c r="AB1584" t="b">
        <f>OR(ISNUMBER(FIND(" rat ",C1584)),ISNUMBER(FIND(" rats ",C1584)),ISNUMBER(FIND(" Rats ",C1584)),ISNUMBER(FIND(" Rat ",C1584)),ISNUMBER(FIND(" rat.",C1584)),ISNUMBER(FIND(" rats.",C1584)),ISNUMBER(FIND("mouse",C1584)),ISNUMBER(FIND("mice",C1584)), ISNUMBER(FIND(" Mice",C1584)))</f>
        <v>1</v>
      </c>
      <c r="AC1584" t="b">
        <f>OR(ISNUMBER(FIND(" cell ",C1584)),ISNUMBER(FIND("fibroblast",C1584)),ISNUMBER(FIND("macrophage",C1584)),ISNUMBER(FIND("epithelial",C1584)),ISNUMBER(FIND("endothelial",C1584)),ISNUMBER(FIND("neuron",C1584)),ISNUMBER(FIND(" cells ",C1584)),ISNUMBER(FIND("RBC",C1584)),ISNUMBER(FIND("mitochond",C1584)),ISNUMBER(FIND("adipocyte",C1584)),ISNUMBER(FIND("osteo",C1584)),ISNUMBER(FIND("keratin",C1584)),ISNUMBER(FIND(" cell's ",C1584)),ISNUMBER(FIND("eukary",C1584)),ISNUMBER(FIND("sperm",C1584)))</f>
        <v>1</v>
      </c>
      <c r="AD1584" t="b">
        <f>OR(ISNUMBER(FIND("human",B1584)),ISNUMBER(FIND("workers",B1584)),ISNUMBER(FIND("workforces",B1584)),ISNUMBER(FIND("occupational",B1584)),ISNUMBER(FIND("Case report",B1584)),ISNUMBER(FIND("Workplaces",B1584)),ISNUMBER(FIND("worker",B1584)))</f>
        <v>0</v>
      </c>
      <c r="AE1584" t="b">
        <f>OR(ISNUMBER(FIND(" plant ",C1584)),ISNUMBER(FIND("Plant ",C1584)),ISNUMBER(FIND("tomato",C1584)),ISNUMBER(FIND("plants",C1584)),ISNUMBER(FIND("Plants",C1584)),ISNUMBER(FIND("algae",C1584)),ISNUMBER(FIND("lettuce",C1584)),ISNUMBER(FIND("green gram sprouts ",C1584)),ISNUMBER(FIND("Cucurbita pepo",C1584)),ISNUMBER(FIND("bean ",C1584)),ISNUMBER(FIND("chloroplast",C1584)),ISNUMBER(FIND("chlorophyll",C1584)),ISNUMBER(FIND("seedling",C1584)),ISNUMBER(FIND("canola",C1584)),ISNUMBER(FIND("shoot",C1584)),ISNUMBER(FIND("photosynthes",C1584)),ISNUMBER(FIND(" leaves ",C1584)),,ISNUMBER(FIND("agriculture",C1584)),ISNUMBER(FIND(" crops ",C1584)))</f>
        <v>0</v>
      </c>
      <c r="AF1584" t="b">
        <f>OR(ISNUMBER(FIND("bacteria",C1584)),ISNUMBER(FIND("Bacteria",C1584)),ISNUMBER(FIND("Bacterium",C1584)),ISNUMBER(FIND("bacterium",C1584)),ISNUMBER(FIND(" coli ",C1584)))</f>
        <v>0</v>
      </c>
      <c r="AG1584" t="b">
        <f>OR(ISNUMBER(FIND("fungi",C1584)),ISNUMBER(FIND("Fungi",C1584)),ISNUMBER(FIND("fungus",C1584)),ISNUMBER(FIND("Fungus",C1584)),ISNUMBER(FIND("mushroom",C1584)),ISNUMBER(FIND("Mushroom",C1584)),ISNUMBER(FIND(" mold ",C1584)))</f>
        <v>0</v>
      </c>
      <c r="AH1584" t="b">
        <f>OR(ISNUMBER(FIND("Pig ",C1584)),ISNUMBER(FIND("pig ",C1584)),ISNUMBER(FIND("Pigs ",C1584)),ISNUMBER(FIND("pigs ",C1584)))</f>
        <v>0</v>
      </c>
      <c r="AI1584" t="b">
        <f>OR(ISNUMBER(FIND(" C. elegans",C1584)),ISNUMBER(FIND("Caenorhabditis elegans",C1584)),ISNUMBER(FIND("earthworms",C1584)),ISNUMBER(FIND(" Ficopomatus enigmaticus",C1584)),ISNUMBER(FIND("larva",C1584)),ISNUMBER(FIND("Lumbriculus variegatus",C1584)),ISNUMBER(FIND("nematode",C1584)))</f>
        <v>0</v>
      </c>
      <c r="AJ1584" t="b">
        <f>NOT(OR(AA1584,AB1584,AC1584,AD1584,AE1584,AF1584,AG1584,AH1584,AI1584))</f>
        <v>0</v>
      </c>
      <c r="AL1584" t="b">
        <f>OR(AA1584,AB1584,AD1584,AE1584,AF1584,AG1584,AH1584,AI1584)</f>
        <v>1</v>
      </c>
      <c r="AM1584" t="b">
        <f>IF(Table1[[#This Row],[In vivo?]],IF(Table1[[#This Row],[Cell]],FALSE,TRUE),FALSE)</f>
        <v>0</v>
      </c>
      <c r="AN1584" t="b">
        <f>AND(AC1584,AL1584)</f>
        <v>1</v>
      </c>
      <c r="AO1584" t="b">
        <f>IF(Table1[[#This Row],[Cell]],IF(Table1[[#This Row],[In vivo?]],FALSE,TRUE),FALSE)</f>
        <v>0</v>
      </c>
      <c r="AP1584" t="b">
        <f>NOT(OR(Table1[[#This Row],[In vivo?]],Table1[[#This Row],[Only in Cell]]))</f>
        <v>0</v>
      </c>
      <c r="AQ1584" t="b">
        <f>IF(OR(Table1[[#This Row],[Rodents]],Table1[[#This Row],[Human]],Table1[[#This Row],[Pig]]),OR(ISNUMBER(FIND("pulmonary",C1584)),ISNUMBER(FIND("lung",C1584))),"NA")</f>
        <v>0</v>
      </c>
      <c r="AR1584" t="b">
        <f>IF(OR(Table1[[#This Row],[Rodents]],Table1[[#This Row],[Human]],Table1[[#This Row],[Pig]]),OR(ISNUMBER(FIND("skin",C1584)),ISNUMBER(FIND("dermal",C1584))),"NA")</f>
        <v>0</v>
      </c>
      <c r="AS1584" t="b">
        <f>IF(OR(Table1[[#This Row],[Rodents]],Table1[[#This Row],[Human]],Table1[[#This Row],[Pig]]),OR(ISNUMBER(FIND("liver",C1584)),ISNUMBER(FIND("hepat",C1584))),"NA")</f>
        <v>0</v>
      </c>
      <c r="AT1584" t="b">
        <f>IF(OR(Table1[[#This Row],[Rodents]],Table1[[#This Row],[Human]],Table1[[#This Row],[Pig]]),OR(ISNUMBER(FIND("kidney",C1584)),ISNUMBER(FIND("neph",C1584))),"NA")</f>
        <v>0</v>
      </c>
      <c r="AU1584" t="b">
        <f>IF(OR(Table1[[#This Row],[Rodents]],Table1[[#This Row],[Human]],Table1[[#This Row],[Pig]]),OR(ISNUMBER(FIND("brain",C1584)),ISNUMBER(FIND("neur",C1584)),ISNUMBER(FIND("nerv",C1584))),"NA")</f>
        <v>0</v>
      </c>
      <c r="AV1584" t="b">
        <f>IF(OR(Table1[[#This Row],[Rodents]],Table1[[#This Row],[Human]],Table1[[#This Row],[Pig]]),OR(ISNUMBER(FIND("heart",C1584)),ISNUMBER(FIND("cardi",C1584))),"NA")</f>
        <v>0</v>
      </c>
      <c r="AW1584" t="b">
        <f>IF(OR(Table1[[#This Row],[Rodents]],Table1[[#This Row],[Human]],Table1[[#This Row],[Pig]]),OR(ISNUMBER(FIND("gastro",C1584)),ISNUMBER(FIND("intesti",C1584)),ISNUMBER(FIND("stomach",C1584))),"NA")</f>
        <v>0</v>
      </c>
      <c r="AX1584" t="b">
        <f>IF(OR(Table1[[#This Row],[Rodents]],Table1[[#This Row],[Human]],Table1[[#This Row],[Pig]]),NOT(OR(AQ1584,AR1584,AS1584,AT1584,AU1584,AV1584,AW1584)),"NA")</f>
        <v>1</v>
      </c>
      <c r="AY1584" t="b">
        <f>OR(ISNUMBER(FIND("SWCNT",C1584)),ISNUMBER(FIND("SWNT",C1584)),ISNUMBER(FIND("single-wall",C1584)),ISNUMBER(FIND("single wall",C1584)),ISNUMBER(FIND("Single wall",C1584)),ISNUMBER(FIND("Single-wall",C1584)),ISNUMBER(FIND("SWCNT",B1584)),ISNUMBER(FIND("SWNT",B1584)),ISNUMBER(FIND("single-wall",B1584)),ISNUMBER(FIND("single wall",B1584)),ISNUMBER(FIND("Single-wall",B1584)),ISNUMBER(FIND("Single wall",B1584)))</f>
        <v>0</v>
      </c>
      <c r="AZ1584" t="b">
        <f>OR(ISNUMBER(FIND("MWCNT",C1584)),ISNUMBER(FIND("MWNT",C1584)),ISNUMBER(FIND("multi-wall",C1584)),ISNUMBER(FIND("multi wall",C1584)),ISNUMBER(FIND("multiwall",C1584)),ISNUMBER(FIND("Multi-wall",C1584)),ISNUMBER(FIND("Multi wall",C1584)),ISNUMBER(FIND("Multiwall",C1584)),ISNUMBER(FIND("MWCNT",B1584)),ISNUMBER(FIND("MWNT",B1584)),ISNUMBER(FIND("multi-wall",B1584)),ISNUMBER(FIND("multi wall",B1584)),ISNUMBER(FIND("multiwall",B1584)),ISNUMBER(FIND("Multi-wall",B1584)),ISNUMBER(FIND("Multi wall",B1584)),ISNUMBER(FIND("Multiwall",B1584)),ISNUMBER(FIND("Double-wall",B1584)),ISNUMBER(FIND("Double wall",B1584)),ISNUMBER(FIND("Doublewall",B1584)),ISNUMBER(FIND("double-wall",B1584)),ISNUMBER(FIND("double wall",B1584)),ISNUMBER(FIND("doublewall",B1584)))</f>
        <v>1</v>
      </c>
      <c r="BA1584" t="b">
        <f>AND(Table1[[#This Row],[SWCNT]],Table1[[#This Row],[MWCNT]])</f>
        <v>0</v>
      </c>
      <c r="BB1584" t="b">
        <f>IF(Table1[[#This Row],[SWCNT]]=TRUE,FALSE,IF(Table1[[#This Row],[MWCNT]]=TRUE,FALSE,TRUE))</f>
        <v>0</v>
      </c>
      <c r="BC1584" s="18"/>
    </row>
    <row r="1585" spans="1:55" ht="222">
      <c r="A1585" t="s">
        <v>3560</v>
      </c>
      <c r="B1585" s="2" t="s">
        <v>3561</v>
      </c>
      <c r="C1585" s="16" t="s">
        <v>3562</v>
      </c>
      <c r="D1585" s="17" t="s">
        <v>2342</v>
      </c>
      <c r="E1585" s="2">
        <v>2014</v>
      </c>
      <c r="F1585" t="b">
        <f>OR(ISNUMBER(FIND("cytotoxic",C1585)),ISNUMBER(FIND("Cytotoxic",C1585)),ISNUMBER(FIND("cellular toxicity",C1585)),ISNUMBER(FIND("cell death",C1585)),ISNUMBER(FIND("viable",C1585)),ISNUMBER(FIND("phytotoxic",C1585)),ISNUMBER(FIND("acute toxicity",C1585)),ISNUMBER(FIND("MTT",C1585)),ISNUMBER(FIND("survival",C1585)),ISNUMBER(FIND("prolifer",C1585)),ISNUMBER(FIND("apoptosis",C1585)),ISNUMBER(FIND("neurotoxic",C1585)),ISNUMBER(FIND("  lysis ",C1585)),ISNUMBER(FIND("necrosis",C1585)),ISNUMBER(FIND("cellular death",C1585))*3,ISNUMBER(FIND("LDH",C1585)),ISNUMBER(FIND("Acute toxicity",C1585)))</f>
        <v>1</v>
      </c>
      <c r="G1585" t="b">
        <f>OR(ISNUMBER(FIND("genotoxic",C1585)),ISNUMBER(FIND("genotoxicity",C1585)),ISNUMBER(FIND("DNA damage",C1585)),ISNUMBER(FIND("DNA",C1585)),ISNUMBER(FIND("RNA",C1585)),ISNUMBER(FIND("mesothelioma",C1585)),ISNUMBER(FIND("carcino",C1585)),ISNUMBER(FIND("mutagen",C1585)),ISNUMBER(FIND("genetic",C1585)))</f>
        <v>0</v>
      </c>
      <c r="H1585" t="b">
        <f>OR(ISNUMBER(FIND("inflammatory",C1585)),ISNUMBER(FIND("inflamm",C1585)))</f>
        <v>0</v>
      </c>
      <c r="I1585" t="b">
        <f>OR(ISNUMBER(FIND("immune",C1585)),ISNUMBER(FIND("immunological",C1585)),ISNUMBER(FIND("interleuk",C1585)),ISNUMBER(FIND("platelet activation",C1585)),ISNUMBER(FIND("monocyte",C1585)),ISNUMBER(FIND("leukocyte",C1585)),ISNUMBER(FIND("cytokine",C1585)),ISNUMBER(FIND("CD4",C1585)),ISNUMBER(FIND("CD8",C1585)),ISNUMBER(FIND("T-cell",C1585)))</f>
        <v>0</v>
      </c>
      <c r="J1585" t="b">
        <f>OR(ISNUMBER(FIND("reactive oxygen",C1585)),ISNUMBER(FIND("ROS",C1585)),ISNUMBER(FIND("free radical",C1585)),ISNUMBER(FIND("oxidative stress",C1585)),ISNUMBER(FIND("peroxid",C1585)),ISNUMBER(FIND("oxidative",C1585)),ISNUMBER(FIND("antioxid",C1585)))</f>
        <v>1</v>
      </c>
      <c r="K1585" t="b">
        <f>OR(ISNUMBER(FIND("autophag",C1585)))</f>
        <v>0</v>
      </c>
      <c r="L1585" t="b">
        <f>OR(ISNUMBER(FIND("morpholog",C1585)))</f>
        <v>0</v>
      </c>
      <c r="M1585" t="b">
        <f>OR(ISNUMBER(FIND("fibrosis",C1585)),ISNUMBER(FIND("Fibrosis",C1585)),ISNUMBER(FIND("fibrot",C1585)))</f>
        <v>0</v>
      </c>
      <c r="N1585" t="b">
        <f>OR(ISNUMBER(FIND("offspring",C1585)),ISNUMBER(FIND("Parental",C1585)),ISNUMBER(FIND("parental",C1585)),ISNUMBER(FIND("germline",C1585)),ISNUMBER(FIND("reproduc",C1585)),ISNUMBER(FIND("embryo",C1585)))</f>
        <v>0</v>
      </c>
      <c r="O1585" t="b">
        <f>OR(ISNUMBER(FIND("metabol",C1585)),ISNUMBER(FIND("Metabol",C1585)),ISNUMBER(FIND("digest",C1585)),ISNUMBER(FIND("mitochon",C1585)))</f>
        <v>1</v>
      </c>
      <c r="P1585" t="b">
        <f>OR(ISNUMBER(FIND("ecotox",C1585)),ISNUMBER(FIND("Ecotox",B1585)),ISNUMBER(FIND("ecotox",B1585)),ISNUMBER(FIND("Ecotox",C1585)))</f>
        <v>0</v>
      </c>
      <c r="Q1585" t="b">
        <f>OR(ISNUMBER(FIND("Bioaccum",C1585)),ISNUMBER(FIND("bioaccum",C1585)),ISNUMBER(FIND("accum",C1585)))</f>
        <v>0</v>
      </c>
      <c r="R1585" t="b">
        <f>OR(ISNUMBER(FIND("Occupation",C1585)),ISNUMBER(FIND("occupation",C1585)),ISNUMBER(FIND("worker",C1585)),ISNUMBER(FIND("workforce",C1585)))</f>
        <v>0</v>
      </c>
      <c r="S1585" t="b">
        <f>NOT(OR(F1585,G1585,H1585,I1585,J1585,K1585,L1585,M1585,N1585,O1585,P1585,Q1585,R1585))</f>
        <v>0</v>
      </c>
      <c r="U1585" t="b">
        <f>OR(Table1[[#This Row],[Inflammation]],Table1[[#This Row],[Immune]])</f>
        <v>0</v>
      </c>
      <c r="V1585" t="str">
        <f>IF(OR(Table1[[#This Row],[Rodents]],Table1[[#This Row],[Human]],Table1[[#This Row],[Pig]]),OR(ISNUMBER(FIND("intratrach",C1585)),ISNUMBER(FIND("nasal ",C1585)),ISNUMBER(FIND("instill",C1585))),"NA")</f>
        <v>NA</v>
      </c>
      <c r="W1585" t="str">
        <f>IF(OR(Table1[[#This Row],[Rodents]],Table1[[#This Row],[Human]],Table1[[#This Row],[Pig]]),OR(ISNUMBER(FIND("dermal",C1585)),ISNUMBER(FIND("skin ",C1585))),"NA")</f>
        <v>NA</v>
      </c>
      <c r="X1585" t="str">
        <f>IF(OR(Table1[[#This Row],[Rodents]],Table1[[#This Row],[Human]],Table1[[#This Row],[Pig]]),OR(ISNUMBER(FIND("injected",C1585)),ISNUMBER(FIND("periton",C1585)),ISNUMBER(FIND("intrascrot",C1585))),"NA")</f>
        <v>NA</v>
      </c>
      <c r="Y1585" t="str">
        <f>IF(OR(Table1[[#This Row],[Rodents]],Table1[[#This Row],[Human]],Table1[[#This Row],[Pig]]),NOT(OR(Table1[[#This Row],[Inhaled/Intratracheal/intranasal]],Table1[[#This Row],[Dermal]],Table1[[#This Row],[Injected]])),"NA")</f>
        <v>NA</v>
      </c>
      <c r="AA1585" t="b">
        <f>OR(ISNUMBER(FIND("fish ",C1585)),ISNUMBER(FIND("Fish ",C1585)),ISNUMBER(FIND("aquatic",C1585)),ISNUMBER(FIND("daphnids",C1585)),ISNUMBER(FIND("Carcinus maenas",C1585)),ISNUMBER(FIND("Daphnia",C1585)),ISNUMBER(FIND("Ruditapes philippinarum",C1585)),ISNUMBER(FIND("daphnia",C1585)),ISNUMBER(FIND("marine",C1585)),ISNUMBER(FIND("mussel",C1585)),ISNUMBER(FIND("algae",C1585)),ISNUMBER(FIND("Donax faba",C1585)),ISNUMBER(FIND("estuarine",C1585)),ISNUMBER(FIND("snail",C1585)),ISNUMBER(FIND("Prorocentrum donghaiense",C1585)) )</f>
        <v>0</v>
      </c>
      <c r="AB1585" t="b">
        <f>OR(ISNUMBER(FIND(" rat ",C1585)),ISNUMBER(FIND(" rats ",C1585)),ISNUMBER(FIND(" Rats ",C1585)),ISNUMBER(FIND(" Rat ",C1585)),ISNUMBER(FIND(" rat.",C1585)),ISNUMBER(FIND(" rats.",C1585)),ISNUMBER(FIND("mouse",C1585)),ISNUMBER(FIND("mice",C1585)), ISNUMBER(FIND(" Mice",C1585)))</f>
        <v>0</v>
      </c>
      <c r="AC1585" t="b">
        <f>OR(ISNUMBER(FIND(" cell ",C1585)),ISNUMBER(FIND("fibroblast",C1585)),ISNUMBER(FIND("macrophage",C1585)),ISNUMBER(FIND("epithelial",C1585)),ISNUMBER(FIND("endothelial",C1585)),ISNUMBER(FIND("neuron",C1585)),ISNUMBER(FIND(" cells ",C1585)),ISNUMBER(FIND("RBC",C1585)),ISNUMBER(FIND("mitochond",C1585)),ISNUMBER(FIND("adipocyte",C1585)),ISNUMBER(FIND("osteo",C1585)),ISNUMBER(FIND("keratin",C1585)),ISNUMBER(FIND(" cell's ",C1585)),ISNUMBER(FIND("eukary",C1585)),ISNUMBER(FIND("sperm",C1585)))</f>
        <v>1</v>
      </c>
      <c r="AD1585" t="b">
        <f>OR(ISNUMBER(FIND("human",B1585)),ISNUMBER(FIND("workers",B1585)),ISNUMBER(FIND("workforces",B1585)),ISNUMBER(FIND("occupational",B1585)),ISNUMBER(FIND("Case report",B1585)),ISNUMBER(FIND("Workplaces",B1585)),ISNUMBER(FIND("worker",B1585)))</f>
        <v>0</v>
      </c>
      <c r="AE1585" t="b">
        <f>OR(ISNUMBER(FIND(" plant ",C1585)),ISNUMBER(FIND("Plant ",C1585)),ISNUMBER(FIND("tomato",C1585)),ISNUMBER(FIND("plants",C1585)),ISNUMBER(FIND("Plants",C1585)),ISNUMBER(FIND("algae",C1585)),ISNUMBER(FIND("lettuce",C1585)),ISNUMBER(FIND("green gram sprouts ",C1585)),ISNUMBER(FIND("Cucurbita pepo",C1585)),ISNUMBER(FIND("bean ",C1585)),ISNUMBER(FIND("chloroplast",C1585)),ISNUMBER(FIND("chlorophyll",C1585)),ISNUMBER(FIND("seedling",C1585)),ISNUMBER(FIND("canola",C1585)),ISNUMBER(FIND("shoot",C1585)),ISNUMBER(FIND("photosynthes",C1585)),ISNUMBER(FIND(" leaves ",C1585)),,ISNUMBER(FIND("agriculture",C1585)),ISNUMBER(FIND(" crops ",C1585)))</f>
        <v>0</v>
      </c>
      <c r="AF1585" t="b">
        <f>OR(ISNUMBER(FIND("bacteria",C1585)),ISNUMBER(FIND("Bacteria",C1585)),ISNUMBER(FIND("Bacterium",C1585)),ISNUMBER(FIND("bacterium",C1585)),ISNUMBER(FIND(" coli ",C1585)))</f>
        <v>0</v>
      </c>
      <c r="AG1585" t="b">
        <f>OR(ISNUMBER(FIND("fungi",C1585)),ISNUMBER(FIND("Fungi",C1585)),ISNUMBER(FIND("fungus",C1585)),ISNUMBER(FIND("Fungus",C1585)),ISNUMBER(FIND("mushroom",C1585)),ISNUMBER(FIND("Mushroom",C1585)),ISNUMBER(FIND(" mold ",C1585)))</f>
        <v>0</v>
      </c>
      <c r="AH1585" t="b">
        <f>OR(ISNUMBER(FIND("Pig ",C1585)),ISNUMBER(FIND("pig ",C1585)),ISNUMBER(FIND("Pigs ",C1585)),ISNUMBER(FIND("pigs ",C1585)))</f>
        <v>0</v>
      </c>
      <c r="AI1585" t="b">
        <f>OR(ISNUMBER(FIND(" C. elegans",C1585)),ISNUMBER(FIND("Caenorhabditis elegans",C1585)),ISNUMBER(FIND("earthworms",C1585)),ISNUMBER(FIND(" Ficopomatus enigmaticus",C1585)),ISNUMBER(FIND("larva",C1585)),ISNUMBER(FIND("Lumbriculus variegatus",C1585)),ISNUMBER(FIND("nematode",C1585)))</f>
        <v>0</v>
      </c>
      <c r="AJ1585" t="b">
        <f>NOT(OR(AA1585,AB1585,AC1585,AD1585,AE1585,AF1585,AG1585,AH1585,AI1585))</f>
        <v>0</v>
      </c>
      <c r="AL1585" t="b">
        <f>OR(AA1585,AB1585,AD1585,AE1585,AF1585,AG1585,AH1585,AI1585)</f>
        <v>0</v>
      </c>
      <c r="AM1585" t="b">
        <f>IF(Table1[[#This Row],[In vivo?]],IF(Table1[[#This Row],[Cell]],FALSE,TRUE),FALSE)</f>
        <v>0</v>
      </c>
      <c r="AN1585" t="b">
        <f>AND(AC1585,AL1585)</f>
        <v>0</v>
      </c>
      <c r="AO1585" t="b">
        <f>IF(Table1[[#This Row],[Cell]],IF(Table1[[#This Row],[In vivo?]],FALSE,TRUE),FALSE)</f>
        <v>1</v>
      </c>
      <c r="AP1585" t="b">
        <f>NOT(OR(Table1[[#This Row],[In vivo?]],Table1[[#This Row],[Only in Cell]]))</f>
        <v>0</v>
      </c>
      <c r="AQ1585" t="str">
        <f>IF(OR(Table1[[#This Row],[Rodents]],Table1[[#This Row],[Human]],Table1[[#This Row],[Pig]]),OR(ISNUMBER(FIND("pulmonary",C1585)),ISNUMBER(FIND("lung",C1585))),"NA")</f>
        <v>NA</v>
      </c>
      <c r="AR1585" t="str">
        <f>IF(OR(Table1[[#This Row],[Rodents]],Table1[[#This Row],[Human]],Table1[[#This Row],[Pig]]),OR(ISNUMBER(FIND("skin",C1585)),ISNUMBER(FIND("dermal",C1585))),"NA")</f>
        <v>NA</v>
      </c>
      <c r="AS1585" t="str">
        <f>IF(OR(Table1[[#This Row],[Rodents]],Table1[[#This Row],[Human]],Table1[[#This Row],[Pig]]),OR(ISNUMBER(FIND("liver",C1585)),ISNUMBER(FIND("hepat",C1585))),"NA")</f>
        <v>NA</v>
      </c>
      <c r="AT1585" t="str">
        <f>IF(OR(Table1[[#This Row],[Rodents]],Table1[[#This Row],[Human]],Table1[[#This Row],[Pig]]),OR(ISNUMBER(FIND("kidney",C1585)),ISNUMBER(FIND("neph",C1585))),"NA")</f>
        <v>NA</v>
      </c>
      <c r="AU1585" t="str">
        <f>IF(OR(Table1[[#This Row],[Rodents]],Table1[[#This Row],[Human]],Table1[[#This Row],[Pig]]),OR(ISNUMBER(FIND("brain",C1585)),ISNUMBER(FIND("neur",C1585)),ISNUMBER(FIND("nerv",C1585))),"NA")</f>
        <v>NA</v>
      </c>
      <c r="AV1585" t="str">
        <f>IF(OR(Table1[[#This Row],[Rodents]],Table1[[#This Row],[Human]],Table1[[#This Row],[Pig]]),OR(ISNUMBER(FIND("heart",C1585)),ISNUMBER(FIND("cardi",C1585))),"NA")</f>
        <v>NA</v>
      </c>
      <c r="AW1585" t="str">
        <f>IF(OR(Table1[[#This Row],[Rodents]],Table1[[#This Row],[Human]],Table1[[#This Row],[Pig]]),OR(ISNUMBER(FIND("gastro",C1585)),ISNUMBER(FIND("intesti",C1585)),ISNUMBER(FIND("stomach",C1585))),"NA")</f>
        <v>NA</v>
      </c>
      <c r="AX1585" t="str">
        <f>IF(OR(Table1[[#This Row],[Rodents]],Table1[[#This Row],[Human]],Table1[[#This Row],[Pig]]),NOT(OR(AQ1585,AR1585,AS1585,AT1585,AU1585,AV1585,AW1585)),"NA")</f>
        <v>NA</v>
      </c>
      <c r="AY1585" t="b">
        <f>OR(ISNUMBER(FIND("SWCNT",C1585)),ISNUMBER(FIND("SWNT",C1585)),ISNUMBER(FIND("single-wall",C1585)),ISNUMBER(FIND("single wall",C1585)),ISNUMBER(FIND("Single wall",C1585)),ISNUMBER(FIND("Single-wall",C1585)),ISNUMBER(FIND("SWCNT",B1585)),ISNUMBER(FIND("SWNT",B1585)),ISNUMBER(FIND("single-wall",B1585)),ISNUMBER(FIND("single wall",B1585)),ISNUMBER(FIND("Single-wall",B1585)),ISNUMBER(FIND("Single wall",B1585)))</f>
        <v>1</v>
      </c>
      <c r="AZ1585" t="b">
        <f>OR(ISNUMBER(FIND("MWCNT",C1585)),ISNUMBER(FIND("MWNT",C1585)),ISNUMBER(FIND("multi-wall",C1585)),ISNUMBER(FIND("multi wall",C1585)),ISNUMBER(FIND("multiwall",C1585)),ISNUMBER(FIND("Multi-wall",C1585)),ISNUMBER(FIND("Multi wall",C1585)),ISNUMBER(FIND("Multiwall",C1585)),ISNUMBER(FIND("MWCNT",B1585)),ISNUMBER(FIND("MWNT",B1585)),ISNUMBER(FIND("multi-wall",B1585)),ISNUMBER(FIND("multi wall",B1585)),ISNUMBER(FIND("multiwall",B1585)),ISNUMBER(FIND("Multi-wall",B1585)),ISNUMBER(FIND("Multi wall",B1585)),ISNUMBER(FIND("Multiwall",B1585)),ISNUMBER(FIND("Double-wall",B1585)),ISNUMBER(FIND("Double wall",B1585)),ISNUMBER(FIND("Doublewall",B1585)),ISNUMBER(FIND("double-wall",B1585)),ISNUMBER(FIND("double wall",B1585)),ISNUMBER(FIND("doublewall",B1585)))</f>
        <v>1</v>
      </c>
      <c r="BA1585" t="b">
        <f>AND(Table1[[#This Row],[SWCNT]],Table1[[#This Row],[MWCNT]])</f>
        <v>1</v>
      </c>
      <c r="BB1585" t="b">
        <f>IF(Table1[[#This Row],[SWCNT]]=TRUE,FALSE,IF(Table1[[#This Row],[MWCNT]]=TRUE,FALSE,TRUE))</f>
        <v>0</v>
      </c>
      <c r="BC1585" s="18"/>
    </row>
    <row r="1586" spans="1:55" ht="259">
      <c r="A1586" t="s">
        <v>3569</v>
      </c>
      <c r="B1586" s="2" t="s">
        <v>3570</v>
      </c>
      <c r="C1586" s="16" t="s">
        <v>3571</v>
      </c>
      <c r="D1586" s="17" t="s">
        <v>3572</v>
      </c>
      <c r="E1586" s="2">
        <v>2014</v>
      </c>
      <c r="F1586" t="b">
        <f>OR(ISNUMBER(FIND("cytotoxic",C1586)),ISNUMBER(FIND("Cytotoxic",C1586)),ISNUMBER(FIND("cellular toxicity",C1586)),ISNUMBER(FIND("cell death",C1586)),ISNUMBER(FIND("viable",C1586)),ISNUMBER(FIND("phytotoxic",C1586)),ISNUMBER(FIND("acute toxicity",C1586)),ISNUMBER(FIND("MTT",C1586)),ISNUMBER(FIND("survival",C1586)),ISNUMBER(FIND("prolifer",C1586)),ISNUMBER(FIND("apoptosis",C1586)),ISNUMBER(FIND("neurotoxic",C1586)),ISNUMBER(FIND("  lysis ",C1586)),ISNUMBER(FIND("necrosis",C1586)),ISNUMBER(FIND("cellular death",C1586))*3,ISNUMBER(FIND("LDH",C1586)),ISNUMBER(FIND("Acute toxicity",C1586)))</f>
        <v>1</v>
      </c>
      <c r="G1586" t="b">
        <f>OR(ISNUMBER(FIND("genotoxic",C1586)),ISNUMBER(FIND("genotoxicity",C1586)),ISNUMBER(FIND("DNA damage",C1586)),ISNUMBER(FIND("DNA",C1586)),ISNUMBER(FIND("RNA",C1586)),ISNUMBER(FIND("mesothelioma",C1586)),ISNUMBER(FIND("carcino",C1586)),ISNUMBER(FIND("mutagen",C1586)),ISNUMBER(FIND("genetic",C1586)))</f>
        <v>0</v>
      </c>
      <c r="H1586" t="b">
        <f>OR(ISNUMBER(FIND("inflammatory",C1586)),ISNUMBER(FIND("inflamm",C1586)))</f>
        <v>0</v>
      </c>
      <c r="I1586" t="b">
        <f>OR(ISNUMBER(FIND("immune",C1586)),ISNUMBER(FIND("immunological",C1586)),ISNUMBER(FIND("interleuk",C1586)),ISNUMBER(FIND("platelet activation",C1586)),ISNUMBER(FIND("monocyte",C1586)),ISNUMBER(FIND("leukocyte",C1586)),ISNUMBER(FIND("cytokine",C1586)),ISNUMBER(FIND("CD4",C1586)),ISNUMBER(FIND("CD8",C1586)),ISNUMBER(FIND("T-cell",C1586)))</f>
        <v>0</v>
      </c>
      <c r="J1586" t="b">
        <f>OR(ISNUMBER(FIND("reactive oxygen",C1586)),ISNUMBER(FIND("ROS",C1586)),ISNUMBER(FIND("free radical",C1586)),ISNUMBER(FIND("oxidative stress",C1586)),ISNUMBER(FIND("peroxid",C1586)),ISNUMBER(FIND("oxidative",C1586)),ISNUMBER(FIND("antioxid",C1586)))</f>
        <v>0</v>
      </c>
      <c r="K1586" t="b">
        <f>OR(ISNUMBER(FIND("autophag",C1586)))</f>
        <v>0</v>
      </c>
      <c r="L1586" t="b">
        <f>OR(ISNUMBER(FIND("morpholog",C1586)))</f>
        <v>1</v>
      </c>
      <c r="M1586" t="b">
        <f>OR(ISNUMBER(FIND("fibrosis",C1586)),ISNUMBER(FIND("Fibrosis",C1586)),ISNUMBER(FIND("fibrot",C1586)))</f>
        <v>0</v>
      </c>
      <c r="N1586" t="b">
        <f>OR(ISNUMBER(FIND("offspring",C1586)),ISNUMBER(FIND("Parental",C1586)),ISNUMBER(FIND("parental",C1586)),ISNUMBER(FIND("germline",C1586)),ISNUMBER(FIND("reproduc",C1586)),ISNUMBER(FIND("embryo",C1586)))</f>
        <v>0</v>
      </c>
      <c r="O1586" t="b">
        <f>OR(ISNUMBER(FIND("metabol",C1586)),ISNUMBER(FIND("Metabol",C1586)),ISNUMBER(FIND("digest",C1586)),ISNUMBER(FIND("mitochon",C1586)))</f>
        <v>0</v>
      </c>
      <c r="P1586" t="b">
        <f>OR(ISNUMBER(FIND("ecotox",C1586)),ISNUMBER(FIND("Ecotox",B1586)),ISNUMBER(FIND("ecotox",B1586)),ISNUMBER(FIND("Ecotox",C1586)))</f>
        <v>0</v>
      </c>
      <c r="Q1586" t="b">
        <f>OR(ISNUMBER(FIND("Bioaccum",C1586)),ISNUMBER(FIND("bioaccum",C1586)),ISNUMBER(FIND("accum",C1586)))</f>
        <v>0</v>
      </c>
      <c r="R1586" t="b">
        <f>OR(ISNUMBER(FIND("Occupation",C1586)),ISNUMBER(FIND("occupation",C1586)),ISNUMBER(FIND("worker",C1586)),ISNUMBER(FIND("workforce",C1586)))</f>
        <v>0</v>
      </c>
      <c r="S1586" t="b">
        <f>NOT(OR(F1586,G1586,H1586,I1586,J1586,K1586,L1586,M1586,N1586,O1586,P1586,Q1586,R1586))</f>
        <v>0</v>
      </c>
      <c r="U1586" t="b">
        <f>OR(Table1[[#This Row],[Inflammation]],Table1[[#This Row],[Immune]])</f>
        <v>0</v>
      </c>
      <c r="V1586" t="str">
        <f>IF(OR(Table1[[#This Row],[Rodents]],Table1[[#This Row],[Human]],Table1[[#This Row],[Pig]]),OR(ISNUMBER(FIND("intratrach",C1586)),ISNUMBER(FIND("nasal ",C1586)),ISNUMBER(FIND("instill",C1586))),"NA")</f>
        <v>NA</v>
      </c>
      <c r="W1586" t="str">
        <f>IF(OR(Table1[[#This Row],[Rodents]],Table1[[#This Row],[Human]],Table1[[#This Row],[Pig]]),OR(ISNUMBER(FIND("dermal",C1586)),ISNUMBER(FIND("skin ",C1586))),"NA")</f>
        <v>NA</v>
      </c>
      <c r="X1586" t="str">
        <f>IF(OR(Table1[[#This Row],[Rodents]],Table1[[#This Row],[Human]],Table1[[#This Row],[Pig]]),OR(ISNUMBER(FIND("injected",C1586)),ISNUMBER(FIND("periton",C1586)),ISNUMBER(FIND("intrascrot",C1586))),"NA")</f>
        <v>NA</v>
      </c>
      <c r="Y1586" t="str">
        <f>IF(OR(Table1[[#This Row],[Rodents]],Table1[[#This Row],[Human]],Table1[[#This Row],[Pig]]),NOT(OR(Table1[[#This Row],[Inhaled/Intratracheal/intranasal]],Table1[[#This Row],[Dermal]],Table1[[#This Row],[Injected]])),"NA")</f>
        <v>NA</v>
      </c>
      <c r="AA1586" t="b">
        <f>OR(ISNUMBER(FIND("fish ",C1586)),ISNUMBER(FIND("Fish ",C1586)),ISNUMBER(FIND("aquatic",C1586)),ISNUMBER(FIND("daphnids",C1586)),ISNUMBER(FIND("Carcinus maenas",C1586)),ISNUMBER(FIND("Daphnia",C1586)),ISNUMBER(FIND("Ruditapes philippinarum",C1586)),ISNUMBER(FIND("daphnia",C1586)),ISNUMBER(FIND("marine",C1586)),ISNUMBER(FIND("mussel",C1586)),ISNUMBER(FIND("algae",C1586)),ISNUMBER(FIND("Donax faba",C1586)),ISNUMBER(FIND("estuarine",C1586)),ISNUMBER(FIND("snail",C1586)),ISNUMBER(FIND("Prorocentrum donghaiense",C1586)) )</f>
        <v>0</v>
      </c>
      <c r="AB1586" t="b">
        <f>OR(ISNUMBER(FIND(" rat ",C1586)),ISNUMBER(FIND(" rats ",C1586)),ISNUMBER(FIND(" Rats ",C1586)),ISNUMBER(FIND(" Rat ",C1586)),ISNUMBER(FIND(" rat.",C1586)),ISNUMBER(FIND(" rats.",C1586)),ISNUMBER(FIND("mouse",C1586)),ISNUMBER(FIND("mice",C1586)), ISNUMBER(FIND(" Mice",C1586)))</f>
        <v>0</v>
      </c>
      <c r="AC1586" t="b">
        <f>OR(ISNUMBER(FIND(" cell ",C1586)),ISNUMBER(FIND("fibroblast",C1586)),ISNUMBER(FIND("macrophage",C1586)),ISNUMBER(FIND("epithelial",C1586)),ISNUMBER(FIND("endothelial",C1586)),ISNUMBER(FIND("neuron",C1586)),ISNUMBER(FIND(" cells ",C1586)),ISNUMBER(FIND("RBC",C1586)),ISNUMBER(FIND("mitochond",C1586)),ISNUMBER(FIND("adipocyte",C1586)),ISNUMBER(FIND("osteo",C1586)),ISNUMBER(FIND("keratin",C1586)),ISNUMBER(FIND(" cell's ",C1586)),ISNUMBER(FIND("eukary",C1586)),ISNUMBER(FIND("sperm",C1586)))</f>
        <v>1</v>
      </c>
      <c r="AD1586" t="b">
        <f>OR(ISNUMBER(FIND("human",B1586)),ISNUMBER(FIND("workers",B1586)),ISNUMBER(FIND("workforces",B1586)),ISNUMBER(FIND("occupational",B1586)),ISNUMBER(FIND("Case report",B1586)),ISNUMBER(FIND("Workplaces",B1586)),ISNUMBER(FIND("worker",B1586)))</f>
        <v>0</v>
      </c>
      <c r="AE1586" t="b">
        <f>OR(ISNUMBER(FIND(" plant ",C1586)),ISNUMBER(FIND("Plant ",C1586)),ISNUMBER(FIND("tomato",C1586)),ISNUMBER(FIND("plants",C1586)),ISNUMBER(FIND("Plants",C1586)),ISNUMBER(FIND("algae",C1586)),ISNUMBER(FIND("lettuce",C1586)),ISNUMBER(FIND("green gram sprouts ",C1586)),ISNUMBER(FIND("Cucurbita pepo",C1586)),ISNUMBER(FIND("bean ",C1586)),ISNUMBER(FIND("chloroplast",C1586)),ISNUMBER(FIND("chlorophyll",C1586)),ISNUMBER(FIND("seedling",C1586)),ISNUMBER(FIND("canola",C1586)),ISNUMBER(FIND("shoot",C1586)),ISNUMBER(FIND("photosynthes",C1586)),ISNUMBER(FIND(" leaves ",C1586)),,ISNUMBER(FIND("agriculture",C1586)),ISNUMBER(FIND(" crops ",C1586)))</f>
        <v>0</v>
      </c>
      <c r="AF1586" t="b">
        <f>OR(ISNUMBER(FIND("bacteria",C1586)),ISNUMBER(FIND("Bacteria",C1586)),ISNUMBER(FIND("Bacterium",C1586)),ISNUMBER(FIND("bacterium",C1586)),ISNUMBER(FIND(" coli ",C1586)))</f>
        <v>0</v>
      </c>
      <c r="AG1586" t="b">
        <f>OR(ISNUMBER(FIND("fungi",C1586)),ISNUMBER(FIND("Fungi",C1586)),ISNUMBER(FIND("fungus",C1586)),ISNUMBER(FIND("Fungus",C1586)),ISNUMBER(FIND("mushroom",C1586)),ISNUMBER(FIND("Mushroom",C1586)),ISNUMBER(FIND(" mold ",C1586)))</f>
        <v>0</v>
      </c>
      <c r="AH1586" t="b">
        <f>OR(ISNUMBER(FIND("Pig ",C1586)),ISNUMBER(FIND("pig ",C1586)),ISNUMBER(FIND("Pigs ",C1586)),ISNUMBER(FIND("pigs ",C1586)))</f>
        <v>0</v>
      </c>
      <c r="AI1586" t="b">
        <f>OR(ISNUMBER(FIND(" C. elegans",C1586)),ISNUMBER(FIND("Caenorhabditis elegans",C1586)),ISNUMBER(FIND("earthworms",C1586)),ISNUMBER(FIND(" Ficopomatus enigmaticus",C1586)),ISNUMBER(FIND("larva",C1586)),ISNUMBER(FIND("Lumbriculus variegatus",C1586)),ISNUMBER(FIND("nematode",C1586)))</f>
        <v>0</v>
      </c>
      <c r="AJ1586" t="b">
        <f>NOT(OR(AA1586,AB1586,AC1586,AD1586,AE1586,AF1586,AG1586,AH1586,AI1586))</f>
        <v>0</v>
      </c>
      <c r="AL1586" t="b">
        <f>OR(AA1586,AB1586,AD1586,AE1586,AF1586,AG1586,AH1586,AI1586)</f>
        <v>0</v>
      </c>
      <c r="AM1586" t="b">
        <f>IF(Table1[[#This Row],[In vivo?]],IF(Table1[[#This Row],[Cell]],FALSE,TRUE),FALSE)</f>
        <v>0</v>
      </c>
      <c r="AN1586" t="b">
        <f>AND(AC1586,AL1586)</f>
        <v>0</v>
      </c>
      <c r="AO1586" t="b">
        <f>IF(Table1[[#This Row],[Cell]],IF(Table1[[#This Row],[In vivo?]],FALSE,TRUE),FALSE)</f>
        <v>1</v>
      </c>
      <c r="AP1586" t="b">
        <f>NOT(OR(Table1[[#This Row],[In vivo?]],Table1[[#This Row],[Only in Cell]]))</f>
        <v>0</v>
      </c>
      <c r="AQ1586" t="str">
        <f>IF(OR(Table1[[#This Row],[Rodents]],Table1[[#This Row],[Human]],Table1[[#This Row],[Pig]]),OR(ISNUMBER(FIND("pulmonary",C1586)),ISNUMBER(FIND("lung",C1586))),"NA")</f>
        <v>NA</v>
      </c>
      <c r="AR1586" t="str">
        <f>IF(OR(Table1[[#This Row],[Rodents]],Table1[[#This Row],[Human]],Table1[[#This Row],[Pig]]),OR(ISNUMBER(FIND("skin",C1586)),ISNUMBER(FIND("dermal",C1586))),"NA")</f>
        <v>NA</v>
      </c>
      <c r="AS1586" t="str">
        <f>IF(OR(Table1[[#This Row],[Rodents]],Table1[[#This Row],[Human]],Table1[[#This Row],[Pig]]),OR(ISNUMBER(FIND("liver",C1586)),ISNUMBER(FIND("hepat",C1586))),"NA")</f>
        <v>NA</v>
      </c>
      <c r="AT1586" t="str">
        <f>IF(OR(Table1[[#This Row],[Rodents]],Table1[[#This Row],[Human]],Table1[[#This Row],[Pig]]),OR(ISNUMBER(FIND("kidney",C1586)),ISNUMBER(FIND("neph",C1586))),"NA")</f>
        <v>NA</v>
      </c>
      <c r="AU1586" t="str">
        <f>IF(OR(Table1[[#This Row],[Rodents]],Table1[[#This Row],[Human]],Table1[[#This Row],[Pig]]),OR(ISNUMBER(FIND("brain",C1586)),ISNUMBER(FIND("neur",C1586)),ISNUMBER(FIND("nerv",C1586))),"NA")</f>
        <v>NA</v>
      </c>
      <c r="AV1586" t="str">
        <f>IF(OR(Table1[[#This Row],[Rodents]],Table1[[#This Row],[Human]],Table1[[#This Row],[Pig]]),OR(ISNUMBER(FIND("heart",C1586)),ISNUMBER(FIND("cardi",C1586))),"NA")</f>
        <v>NA</v>
      </c>
      <c r="AW1586" t="str">
        <f>IF(OR(Table1[[#This Row],[Rodents]],Table1[[#This Row],[Human]],Table1[[#This Row],[Pig]]),OR(ISNUMBER(FIND("gastro",C1586)),ISNUMBER(FIND("intesti",C1586)),ISNUMBER(FIND("stomach",C1586))),"NA")</f>
        <v>NA</v>
      </c>
      <c r="AX1586" t="str">
        <f>IF(OR(Table1[[#This Row],[Rodents]],Table1[[#This Row],[Human]],Table1[[#This Row],[Pig]]),NOT(OR(AQ1586,AR1586,AS1586,AT1586,AU1586,AV1586,AW1586)),"NA")</f>
        <v>NA</v>
      </c>
      <c r="AY1586" t="b">
        <f>OR(ISNUMBER(FIND("SWCNT",C1586)),ISNUMBER(FIND("SWNT",C1586)),ISNUMBER(FIND("single-wall",C1586)),ISNUMBER(FIND("single wall",C1586)),ISNUMBER(FIND("Single wall",C1586)),ISNUMBER(FIND("Single-wall",C1586)),ISNUMBER(FIND("SWCNT",B1586)),ISNUMBER(FIND("SWNT",B1586)),ISNUMBER(FIND("single-wall",B1586)),ISNUMBER(FIND("single wall",B1586)),ISNUMBER(FIND("Single-wall",B1586)),ISNUMBER(FIND("Single wall",B1586)))</f>
        <v>0</v>
      </c>
      <c r="AZ1586" t="b">
        <f>OR(ISNUMBER(FIND("MWCNT",C1586)),ISNUMBER(FIND("MWNT",C1586)),ISNUMBER(FIND("multi-wall",C1586)),ISNUMBER(FIND("multi wall",C1586)),ISNUMBER(FIND("multiwall",C1586)),ISNUMBER(FIND("Multi-wall",C1586)),ISNUMBER(FIND("Multi wall",C1586)),ISNUMBER(FIND("Multiwall",C1586)),ISNUMBER(FIND("MWCNT",B1586)),ISNUMBER(FIND("MWNT",B1586)),ISNUMBER(FIND("multi-wall",B1586)),ISNUMBER(FIND("multi wall",B1586)),ISNUMBER(FIND("multiwall",B1586)),ISNUMBER(FIND("Multi-wall",B1586)),ISNUMBER(FIND("Multi wall",B1586)),ISNUMBER(FIND("Multiwall",B1586)),ISNUMBER(FIND("Double-wall",B1586)),ISNUMBER(FIND("Double wall",B1586)),ISNUMBER(FIND("Doublewall",B1586)),ISNUMBER(FIND("double-wall",B1586)),ISNUMBER(FIND("double wall",B1586)),ISNUMBER(FIND("doublewall",B1586)))</f>
        <v>1</v>
      </c>
      <c r="BA1586" t="b">
        <f>AND(Table1[[#This Row],[SWCNT]],Table1[[#This Row],[MWCNT]])</f>
        <v>0</v>
      </c>
      <c r="BB1586" t="b">
        <f>IF(Table1[[#This Row],[SWCNT]]=TRUE,FALSE,IF(Table1[[#This Row],[MWCNT]]=TRUE,FALSE,TRUE))</f>
        <v>0</v>
      </c>
      <c r="BC1586" s="18"/>
    </row>
    <row r="1587" spans="1:55" ht="203.5">
      <c r="A1587" t="s">
        <v>3576</v>
      </c>
      <c r="B1587" s="2" t="s">
        <v>3578</v>
      </c>
      <c r="C1587" s="16" t="s">
        <v>3580</v>
      </c>
      <c r="D1587" s="17" t="s">
        <v>2183</v>
      </c>
      <c r="E1587" s="2">
        <v>2014</v>
      </c>
      <c r="F1587" t="b">
        <f>OR(ISNUMBER(FIND("cytotoxic",C1587)),ISNUMBER(FIND("Cytotoxic",C1587)),ISNUMBER(FIND("cellular toxicity",C1587)),ISNUMBER(FIND("cell death",C1587)),ISNUMBER(FIND("viable",C1587)),ISNUMBER(FIND("phytotoxic",C1587)),ISNUMBER(FIND("acute toxicity",C1587)),ISNUMBER(FIND("MTT",C1587)),ISNUMBER(FIND("survival",C1587)),ISNUMBER(FIND("prolifer",C1587)),ISNUMBER(FIND("apoptosis",C1587)),ISNUMBER(FIND("neurotoxic",C1587)),ISNUMBER(FIND("  lysis ",C1587)),ISNUMBER(FIND("necrosis",C1587)),ISNUMBER(FIND("cellular death",C1587))*3,ISNUMBER(FIND("LDH",C1587)),ISNUMBER(FIND("Acute toxicity",C1587)))</f>
        <v>1</v>
      </c>
      <c r="G1587" t="b">
        <f>OR(ISNUMBER(FIND("genotoxic",C1587)),ISNUMBER(FIND("genotoxicity",C1587)),ISNUMBER(FIND("DNA damage",C1587)),ISNUMBER(FIND("DNA",C1587)),ISNUMBER(FIND("RNA",C1587)),ISNUMBER(FIND("mesothelioma",C1587)),ISNUMBER(FIND("carcino",C1587)),ISNUMBER(FIND("mutagen",C1587)),ISNUMBER(FIND("genetic",C1587)))</f>
        <v>0</v>
      </c>
      <c r="H1587" t="b">
        <f>OR(ISNUMBER(FIND("inflammatory",C1587)),ISNUMBER(FIND("inflamm",C1587)))</f>
        <v>0</v>
      </c>
      <c r="I1587" t="b">
        <f>OR(ISNUMBER(FIND("immune",C1587)),ISNUMBER(FIND("immunological",C1587)),ISNUMBER(FIND("interleuk",C1587)),ISNUMBER(FIND("platelet activation",C1587)),ISNUMBER(FIND("monocyte",C1587)),ISNUMBER(FIND("leukocyte",C1587)),ISNUMBER(FIND("cytokine",C1587)),ISNUMBER(FIND("CD4",C1587)),ISNUMBER(FIND("CD8",C1587)),ISNUMBER(FIND("T-cell",C1587)))</f>
        <v>0</v>
      </c>
      <c r="J1587" t="b">
        <f>OR(ISNUMBER(FIND("reactive oxygen",C1587)),ISNUMBER(FIND("ROS",C1587)),ISNUMBER(FIND("free radical",C1587)),ISNUMBER(FIND("oxidative stress",C1587)),ISNUMBER(FIND("peroxid",C1587)),ISNUMBER(FIND("oxidative",C1587)),ISNUMBER(FIND("antioxid",C1587)))</f>
        <v>0</v>
      </c>
      <c r="K1587" t="b">
        <f>OR(ISNUMBER(FIND("autophag",C1587)))</f>
        <v>0</v>
      </c>
      <c r="L1587" t="b">
        <f>OR(ISNUMBER(FIND("morpholog",C1587)))</f>
        <v>0</v>
      </c>
      <c r="M1587" t="b">
        <f>OR(ISNUMBER(FIND("fibrosis",C1587)),ISNUMBER(FIND("Fibrosis",C1587)),ISNUMBER(FIND("fibrot",C1587)))</f>
        <v>0</v>
      </c>
      <c r="N1587" t="b">
        <f>OR(ISNUMBER(FIND("offspring",C1587)),ISNUMBER(FIND("Parental",C1587)),ISNUMBER(FIND("parental",C1587)),ISNUMBER(FIND("germline",C1587)),ISNUMBER(FIND("reproduc",C1587)),ISNUMBER(FIND("embryo",C1587)))</f>
        <v>0</v>
      </c>
      <c r="O1587" t="b">
        <f>OR(ISNUMBER(FIND("metabol",C1587)),ISNUMBER(FIND("Metabol",C1587)),ISNUMBER(FIND("digest",C1587)),ISNUMBER(FIND("mitochon",C1587)))</f>
        <v>1</v>
      </c>
      <c r="P1587" t="b">
        <f>OR(ISNUMBER(FIND("ecotox",C1587)),ISNUMBER(FIND("Ecotox",B1587)),ISNUMBER(FIND("ecotox",B1587)),ISNUMBER(FIND("Ecotox",C1587)))</f>
        <v>0</v>
      </c>
      <c r="Q1587" t="b">
        <f>OR(ISNUMBER(FIND("Bioaccum",C1587)),ISNUMBER(FIND("bioaccum",C1587)),ISNUMBER(FIND("accum",C1587)))</f>
        <v>1</v>
      </c>
      <c r="R1587" t="b">
        <f>OR(ISNUMBER(FIND("Occupation",C1587)),ISNUMBER(FIND("occupation",C1587)),ISNUMBER(FIND("worker",C1587)),ISNUMBER(FIND("workforce",C1587)))</f>
        <v>0</v>
      </c>
      <c r="S1587" t="b">
        <f>NOT(OR(F1587,G1587,H1587,I1587,J1587,K1587,L1587,M1587,N1587,O1587,P1587,Q1587,R1587))</f>
        <v>0</v>
      </c>
      <c r="U1587" t="b">
        <f>OR(Table1[[#This Row],[Inflammation]],Table1[[#This Row],[Immune]])</f>
        <v>0</v>
      </c>
      <c r="V1587" t="str">
        <f>IF(OR(Table1[[#This Row],[Rodents]],Table1[[#This Row],[Human]],Table1[[#This Row],[Pig]]),OR(ISNUMBER(FIND("intratrach",C1587)),ISNUMBER(FIND("nasal ",C1587)),ISNUMBER(FIND("instill",C1587))),"NA")</f>
        <v>NA</v>
      </c>
      <c r="W1587" t="str">
        <f>IF(OR(Table1[[#This Row],[Rodents]],Table1[[#This Row],[Human]],Table1[[#This Row],[Pig]]),OR(ISNUMBER(FIND("dermal",C1587)),ISNUMBER(FIND("skin ",C1587))),"NA")</f>
        <v>NA</v>
      </c>
      <c r="X1587" t="str">
        <f>IF(OR(Table1[[#This Row],[Rodents]],Table1[[#This Row],[Human]],Table1[[#This Row],[Pig]]),OR(ISNUMBER(FIND("injected",C1587)),ISNUMBER(FIND("periton",C1587)),ISNUMBER(FIND("intrascrot",C1587))),"NA")</f>
        <v>NA</v>
      </c>
      <c r="Y1587" t="str">
        <f>IF(OR(Table1[[#This Row],[Rodents]],Table1[[#This Row],[Human]],Table1[[#This Row],[Pig]]),NOT(OR(Table1[[#This Row],[Inhaled/Intratracheal/intranasal]],Table1[[#This Row],[Dermal]],Table1[[#This Row],[Injected]])),"NA")</f>
        <v>NA</v>
      </c>
      <c r="AA1587" t="b">
        <f>OR(ISNUMBER(FIND("fish ",C1587)),ISNUMBER(FIND("Fish ",C1587)),ISNUMBER(FIND("aquatic",C1587)),ISNUMBER(FIND("daphnids",C1587)),ISNUMBER(FIND("Carcinus maenas",C1587)),ISNUMBER(FIND("Daphnia",C1587)),ISNUMBER(FIND("Ruditapes philippinarum",C1587)),ISNUMBER(FIND("daphnia",C1587)),ISNUMBER(FIND("marine",C1587)),ISNUMBER(FIND("mussel",C1587)),ISNUMBER(FIND("algae",C1587)),ISNUMBER(FIND("Donax faba",C1587)),ISNUMBER(FIND("estuarine",C1587)),ISNUMBER(FIND("snail",C1587)),ISNUMBER(FIND("Prorocentrum donghaiense",C1587)) )</f>
        <v>0</v>
      </c>
      <c r="AB1587" t="b">
        <f>OR(ISNUMBER(FIND(" rat ",C1587)),ISNUMBER(FIND(" rats ",C1587)),ISNUMBER(FIND(" Rats ",C1587)),ISNUMBER(FIND(" Rat ",C1587)),ISNUMBER(FIND(" rat.",C1587)),ISNUMBER(FIND(" rats.",C1587)),ISNUMBER(FIND("mouse",C1587)),ISNUMBER(FIND("mice",C1587)), ISNUMBER(FIND(" Mice",C1587)))</f>
        <v>0</v>
      </c>
      <c r="AC1587" t="b">
        <f>OR(ISNUMBER(FIND(" cell ",C1587)),ISNUMBER(FIND("fibroblast",C1587)),ISNUMBER(FIND("macrophage",C1587)),ISNUMBER(FIND("epithelial",C1587)),ISNUMBER(FIND("endothelial",C1587)),ISNUMBER(FIND("neuron",C1587)),ISNUMBER(FIND(" cells ",C1587)),ISNUMBER(FIND("RBC",C1587)),ISNUMBER(FIND("mitochond",C1587)),ISNUMBER(FIND("adipocyte",C1587)),ISNUMBER(FIND("osteo",C1587)),ISNUMBER(FIND("keratin",C1587)),ISNUMBER(FIND(" cell's ",C1587)),ISNUMBER(FIND("eukary",C1587)),ISNUMBER(FIND("sperm",C1587)))</f>
        <v>1</v>
      </c>
      <c r="AD1587" t="b">
        <f>OR(ISNUMBER(FIND("human",B1587)),ISNUMBER(FIND("workers",B1587)),ISNUMBER(FIND("workforces",B1587)),ISNUMBER(FIND("occupational",B1587)),ISNUMBER(FIND("Case report",B1587)),ISNUMBER(FIND("Workplaces",B1587)),ISNUMBER(FIND("worker",B1587)))</f>
        <v>0</v>
      </c>
      <c r="AE1587" t="b">
        <f>OR(ISNUMBER(FIND(" plant ",C1587)),ISNUMBER(FIND("Plant ",C1587)),ISNUMBER(FIND("tomato",C1587)),ISNUMBER(FIND("plants",C1587)),ISNUMBER(FIND("Plants",C1587)),ISNUMBER(FIND("algae",C1587)),ISNUMBER(FIND("lettuce",C1587)),ISNUMBER(FIND("green gram sprouts ",C1587)),ISNUMBER(FIND("Cucurbita pepo",C1587)),ISNUMBER(FIND("bean ",C1587)),ISNUMBER(FIND("chloroplast",C1587)),ISNUMBER(FIND("chlorophyll",C1587)),ISNUMBER(FIND("seedling",C1587)),ISNUMBER(FIND("canola",C1587)),ISNUMBER(FIND("shoot",C1587)),ISNUMBER(FIND("photosynthes",C1587)),ISNUMBER(FIND(" leaves ",C1587)),,ISNUMBER(FIND("agriculture",C1587)),ISNUMBER(FIND(" crops ",C1587)))</f>
        <v>0</v>
      </c>
      <c r="AF1587" t="b">
        <f>OR(ISNUMBER(FIND("bacteria",C1587)),ISNUMBER(FIND("Bacteria",C1587)),ISNUMBER(FIND("Bacterium",C1587)),ISNUMBER(FIND("bacterium",C1587)),ISNUMBER(FIND(" coli ",C1587)))</f>
        <v>0</v>
      </c>
      <c r="AG1587" t="b">
        <f>OR(ISNUMBER(FIND("fungi",C1587)),ISNUMBER(FIND("Fungi",C1587)),ISNUMBER(FIND("fungus",C1587)),ISNUMBER(FIND("Fungus",C1587)),ISNUMBER(FIND("mushroom",C1587)),ISNUMBER(FIND("Mushroom",C1587)),ISNUMBER(FIND(" mold ",C1587)))</f>
        <v>0</v>
      </c>
      <c r="AH1587" t="b">
        <f>OR(ISNUMBER(FIND("Pig ",C1587)),ISNUMBER(FIND("pig ",C1587)),ISNUMBER(FIND("Pigs ",C1587)),ISNUMBER(FIND("pigs ",C1587)))</f>
        <v>0</v>
      </c>
      <c r="AI1587" t="b">
        <f>OR(ISNUMBER(FIND(" C. elegans",C1587)),ISNUMBER(FIND("Caenorhabditis elegans",C1587)),ISNUMBER(FIND("earthworms",C1587)),ISNUMBER(FIND(" Ficopomatus enigmaticus",C1587)),ISNUMBER(FIND("larva",C1587)),ISNUMBER(FIND("Lumbriculus variegatus",C1587)),ISNUMBER(FIND("nematode",C1587)))</f>
        <v>0</v>
      </c>
      <c r="AJ1587" t="b">
        <f>NOT(OR(AA1587,AB1587,AC1587,AD1587,AE1587,AF1587,AG1587,AH1587,AI1587))</f>
        <v>0</v>
      </c>
      <c r="AL1587" t="b">
        <f>OR(AA1587,AB1587,AD1587,AE1587,AF1587,AG1587,AH1587,AI1587)</f>
        <v>0</v>
      </c>
      <c r="AM1587" t="b">
        <f>IF(Table1[[#This Row],[In vivo?]],IF(Table1[[#This Row],[Cell]],FALSE,TRUE),FALSE)</f>
        <v>0</v>
      </c>
      <c r="AN1587" t="b">
        <f>AND(AC1587,AL1587)</f>
        <v>0</v>
      </c>
      <c r="AO1587" t="b">
        <f>IF(Table1[[#This Row],[Cell]],IF(Table1[[#This Row],[In vivo?]],FALSE,TRUE),FALSE)</f>
        <v>1</v>
      </c>
      <c r="AP1587" t="b">
        <f>NOT(OR(Table1[[#This Row],[In vivo?]],Table1[[#This Row],[Only in Cell]]))</f>
        <v>0</v>
      </c>
      <c r="AQ1587" t="str">
        <f>IF(OR(Table1[[#This Row],[Rodents]],Table1[[#This Row],[Human]],Table1[[#This Row],[Pig]]),OR(ISNUMBER(FIND("pulmonary",C1587)),ISNUMBER(FIND("lung",C1587))),"NA")</f>
        <v>NA</v>
      </c>
      <c r="AR1587" t="str">
        <f>IF(OR(Table1[[#This Row],[Rodents]],Table1[[#This Row],[Human]],Table1[[#This Row],[Pig]]),OR(ISNUMBER(FIND("skin",C1587)),ISNUMBER(FIND("dermal",C1587))),"NA")</f>
        <v>NA</v>
      </c>
      <c r="AS1587" t="str">
        <f>IF(OR(Table1[[#This Row],[Rodents]],Table1[[#This Row],[Human]],Table1[[#This Row],[Pig]]),OR(ISNUMBER(FIND("liver",C1587)),ISNUMBER(FIND("hepat",C1587))),"NA")</f>
        <v>NA</v>
      </c>
      <c r="AT1587" t="str">
        <f>IF(OR(Table1[[#This Row],[Rodents]],Table1[[#This Row],[Human]],Table1[[#This Row],[Pig]]),OR(ISNUMBER(FIND("kidney",C1587)),ISNUMBER(FIND("neph",C1587))),"NA")</f>
        <v>NA</v>
      </c>
      <c r="AU1587" t="str">
        <f>IF(OR(Table1[[#This Row],[Rodents]],Table1[[#This Row],[Human]],Table1[[#This Row],[Pig]]),OR(ISNUMBER(FIND("brain",C1587)),ISNUMBER(FIND("neur",C1587)),ISNUMBER(FIND("nerv",C1587))),"NA")</f>
        <v>NA</v>
      </c>
      <c r="AV1587" t="str">
        <f>IF(OR(Table1[[#This Row],[Rodents]],Table1[[#This Row],[Human]],Table1[[#This Row],[Pig]]),OR(ISNUMBER(FIND("heart",C1587)),ISNUMBER(FIND("cardi",C1587))),"NA")</f>
        <v>NA</v>
      </c>
      <c r="AW1587" t="str">
        <f>IF(OR(Table1[[#This Row],[Rodents]],Table1[[#This Row],[Human]],Table1[[#This Row],[Pig]]),OR(ISNUMBER(FIND("gastro",C1587)),ISNUMBER(FIND("intesti",C1587)),ISNUMBER(FIND("stomach",C1587))),"NA")</f>
        <v>NA</v>
      </c>
      <c r="AX1587" t="str">
        <f>IF(OR(Table1[[#This Row],[Rodents]],Table1[[#This Row],[Human]],Table1[[#This Row],[Pig]]),NOT(OR(AQ1587,AR1587,AS1587,AT1587,AU1587,AV1587,AW1587)),"NA")</f>
        <v>NA</v>
      </c>
      <c r="AY1587" t="b">
        <f>OR(ISNUMBER(FIND("SWCNT",C1587)),ISNUMBER(FIND("SWNT",C1587)),ISNUMBER(FIND("single-wall",C1587)),ISNUMBER(FIND("single wall",C1587)),ISNUMBER(FIND("Single wall",C1587)),ISNUMBER(FIND("Single-wall",C1587)),ISNUMBER(FIND("SWCNT",B1587)),ISNUMBER(FIND("SWNT",B1587)),ISNUMBER(FIND("single-wall",B1587)),ISNUMBER(FIND("single wall",B1587)),ISNUMBER(FIND("Single-wall",B1587)),ISNUMBER(FIND("Single wall",B1587)))</f>
        <v>0</v>
      </c>
      <c r="AZ1587" t="b">
        <f>OR(ISNUMBER(FIND("MWCNT",C1587)),ISNUMBER(FIND("MWNT",C1587)),ISNUMBER(FIND("multi-wall",C1587)),ISNUMBER(FIND("multi wall",C1587)),ISNUMBER(FIND("multiwall",C1587)),ISNUMBER(FIND("Multi-wall",C1587)),ISNUMBER(FIND("Multi wall",C1587)),ISNUMBER(FIND("Multiwall",C1587)),ISNUMBER(FIND("MWCNT",B1587)),ISNUMBER(FIND("MWNT",B1587)),ISNUMBER(FIND("multi-wall",B1587)),ISNUMBER(FIND("multi wall",B1587)),ISNUMBER(FIND("multiwall",B1587)),ISNUMBER(FIND("Multi-wall",B1587)),ISNUMBER(FIND("Multi wall",B1587)),ISNUMBER(FIND("Multiwall",B1587)),ISNUMBER(FIND("Double-wall",B1587)),ISNUMBER(FIND("Double wall",B1587)),ISNUMBER(FIND("Doublewall",B1587)),ISNUMBER(FIND("double-wall",B1587)),ISNUMBER(FIND("double wall",B1587)),ISNUMBER(FIND("doublewall",B1587)))</f>
        <v>1</v>
      </c>
      <c r="BA1587" t="b">
        <f>AND(Table1[[#This Row],[SWCNT]],Table1[[#This Row],[MWCNT]])</f>
        <v>0</v>
      </c>
      <c r="BB1587" t="b">
        <f>IF(Table1[[#This Row],[SWCNT]]=TRUE,FALSE,IF(Table1[[#This Row],[MWCNT]]=TRUE,FALSE,TRUE))</f>
        <v>0</v>
      </c>
      <c r="BC1587" s="18"/>
    </row>
    <row r="1588" spans="1:55" ht="240.5">
      <c r="A1588" t="s">
        <v>3577</v>
      </c>
      <c r="B1588" s="2" t="s">
        <v>3579</v>
      </c>
      <c r="C1588" s="16" t="s">
        <v>3581</v>
      </c>
      <c r="D1588" s="17" t="s">
        <v>3582</v>
      </c>
      <c r="E1588" s="2">
        <v>2014</v>
      </c>
      <c r="F1588" t="b">
        <f>OR(ISNUMBER(FIND("cytotoxic",C1588)),ISNUMBER(FIND("Cytotoxic",C1588)),ISNUMBER(FIND("cellular toxicity",C1588)),ISNUMBER(FIND("cell death",C1588)),ISNUMBER(FIND("viable",C1588)),ISNUMBER(FIND("phytotoxic",C1588)),ISNUMBER(FIND("acute toxicity",C1588)),ISNUMBER(FIND("MTT",C1588)),ISNUMBER(FIND("survival",C1588)),ISNUMBER(FIND("prolifer",C1588)),ISNUMBER(FIND("apoptosis",C1588)),ISNUMBER(FIND("neurotoxic",C1588)),ISNUMBER(FIND("  lysis ",C1588)),ISNUMBER(FIND("necrosis",C1588)),ISNUMBER(FIND("cellular death",C1588))*3,ISNUMBER(FIND("LDH",C1588)),ISNUMBER(FIND("Acute toxicity",C1588)))</f>
        <v>1</v>
      </c>
      <c r="G1588" t="b">
        <f>OR(ISNUMBER(FIND("genotoxic",C1588)),ISNUMBER(FIND("genotoxicity",C1588)),ISNUMBER(FIND("DNA damage",C1588)),ISNUMBER(FIND("DNA",C1588)),ISNUMBER(FIND("RNA",C1588)),ISNUMBER(FIND("mesothelioma",C1588)),ISNUMBER(FIND("carcino",C1588)),ISNUMBER(FIND("mutagen",C1588)),ISNUMBER(FIND("genetic",C1588)))</f>
        <v>1</v>
      </c>
      <c r="H1588" t="b">
        <f>OR(ISNUMBER(FIND("inflammatory",C1588)),ISNUMBER(FIND("inflamm",C1588)))</f>
        <v>0</v>
      </c>
      <c r="I1588" t="b">
        <f>OR(ISNUMBER(FIND("immune",C1588)),ISNUMBER(FIND("immunological",C1588)),ISNUMBER(FIND("interleuk",C1588)),ISNUMBER(FIND("platelet activation",C1588)),ISNUMBER(FIND("monocyte",C1588)),ISNUMBER(FIND("leukocyte",C1588)),ISNUMBER(FIND("cytokine",C1588)),ISNUMBER(FIND("CD4",C1588)),ISNUMBER(FIND("CD8",C1588)),ISNUMBER(FIND("T-cell",C1588)))</f>
        <v>0</v>
      </c>
      <c r="J1588" t="b">
        <f>OR(ISNUMBER(FIND("reactive oxygen",C1588)),ISNUMBER(FIND("ROS",C1588)),ISNUMBER(FIND("free radical",C1588)),ISNUMBER(FIND("oxidative stress",C1588)),ISNUMBER(FIND("peroxid",C1588)),ISNUMBER(FIND("oxidative",C1588)),ISNUMBER(FIND("antioxid",C1588)))</f>
        <v>0</v>
      </c>
      <c r="K1588" t="b">
        <f>OR(ISNUMBER(FIND("autophag",C1588)))</f>
        <v>0</v>
      </c>
      <c r="L1588" t="b">
        <f>OR(ISNUMBER(FIND("morpholog",C1588)))</f>
        <v>0</v>
      </c>
      <c r="M1588" t="b">
        <f>OR(ISNUMBER(FIND("fibrosis",C1588)),ISNUMBER(FIND("Fibrosis",C1588)),ISNUMBER(FIND("fibrot",C1588)))</f>
        <v>0</v>
      </c>
      <c r="N1588" t="b">
        <f>OR(ISNUMBER(FIND("offspring",C1588)),ISNUMBER(FIND("Parental",C1588)),ISNUMBER(FIND("parental",C1588)),ISNUMBER(FIND("germline",C1588)),ISNUMBER(FIND("reproduc",C1588)),ISNUMBER(FIND("embryo",C1588)))</f>
        <v>0</v>
      </c>
      <c r="O1588" t="b">
        <f>OR(ISNUMBER(FIND("metabol",C1588)),ISNUMBER(FIND("Metabol",C1588)),ISNUMBER(FIND("digest",C1588)),ISNUMBER(FIND("mitochon",C1588)))</f>
        <v>0</v>
      </c>
      <c r="P1588" t="b">
        <f>OR(ISNUMBER(FIND("ecotox",C1588)),ISNUMBER(FIND("Ecotox",B1588)),ISNUMBER(FIND("ecotox",B1588)),ISNUMBER(FIND("Ecotox",C1588)))</f>
        <v>0</v>
      </c>
      <c r="Q1588" t="b">
        <f>OR(ISNUMBER(FIND("Bioaccum",C1588)),ISNUMBER(FIND("bioaccum",C1588)),ISNUMBER(FIND("accum",C1588)))</f>
        <v>0</v>
      </c>
      <c r="R1588" t="b">
        <f>OR(ISNUMBER(FIND("Occupation",C1588)),ISNUMBER(FIND("occupation",C1588)),ISNUMBER(FIND("worker",C1588)),ISNUMBER(FIND("workforce",C1588)))</f>
        <v>0</v>
      </c>
      <c r="S1588" t="b">
        <f>NOT(OR(F1588,G1588,H1588,I1588,J1588,K1588,L1588,M1588,N1588,O1588,P1588,Q1588,R1588))</f>
        <v>0</v>
      </c>
      <c r="U1588" t="b">
        <f>OR(Table1[[#This Row],[Inflammation]],Table1[[#This Row],[Immune]])</f>
        <v>0</v>
      </c>
      <c r="V1588" t="str">
        <f>IF(OR(Table1[[#This Row],[Rodents]],Table1[[#This Row],[Human]],Table1[[#This Row],[Pig]]),OR(ISNUMBER(FIND("intratrach",C1588)),ISNUMBER(FIND("nasal ",C1588)),ISNUMBER(FIND("instill",C1588))),"NA")</f>
        <v>NA</v>
      </c>
      <c r="W1588" t="str">
        <f>IF(OR(Table1[[#This Row],[Rodents]],Table1[[#This Row],[Human]],Table1[[#This Row],[Pig]]),OR(ISNUMBER(FIND("dermal",C1588)),ISNUMBER(FIND("skin ",C1588))),"NA")</f>
        <v>NA</v>
      </c>
      <c r="X1588" t="str">
        <f>IF(OR(Table1[[#This Row],[Rodents]],Table1[[#This Row],[Human]],Table1[[#This Row],[Pig]]),OR(ISNUMBER(FIND("injected",C1588)),ISNUMBER(FIND("periton",C1588)),ISNUMBER(FIND("intrascrot",C1588))),"NA")</f>
        <v>NA</v>
      </c>
      <c r="Y1588" t="str">
        <f>IF(OR(Table1[[#This Row],[Rodents]],Table1[[#This Row],[Human]],Table1[[#This Row],[Pig]]),NOT(OR(Table1[[#This Row],[Inhaled/Intratracheal/intranasal]],Table1[[#This Row],[Dermal]],Table1[[#This Row],[Injected]])),"NA")</f>
        <v>NA</v>
      </c>
      <c r="AA1588" t="b">
        <f>OR(ISNUMBER(FIND("fish ",C1588)),ISNUMBER(FIND("Fish ",C1588)),ISNUMBER(FIND("aquatic",C1588)),ISNUMBER(FIND("daphnids",C1588)),ISNUMBER(FIND("Carcinus maenas",C1588)),ISNUMBER(FIND("Daphnia",C1588)),ISNUMBER(FIND("Ruditapes philippinarum",C1588)),ISNUMBER(FIND("daphnia",C1588)),ISNUMBER(FIND("marine",C1588)),ISNUMBER(FIND("mussel",C1588)),ISNUMBER(FIND("algae",C1588)),ISNUMBER(FIND("Donax faba",C1588)),ISNUMBER(FIND("estuarine",C1588)),ISNUMBER(FIND("snail",C1588)),ISNUMBER(FIND("Prorocentrum donghaiense",C1588)) )</f>
        <v>0</v>
      </c>
      <c r="AB1588" t="b">
        <f>OR(ISNUMBER(FIND(" rat ",C1588)),ISNUMBER(FIND(" rats ",C1588)),ISNUMBER(FIND(" Rats ",C1588)),ISNUMBER(FIND(" Rat ",C1588)),ISNUMBER(FIND(" rat.",C1588)),ISNUMBER(FIND(" rats.",C1588)),ISNUMBER(FIND("mouse",C1588)),ISNUMBER(FIND("mice",C1588)), ISNUMBER(FIND(" Mice",C1588)))</f>
        <v>0</v>
      </c>
      <c r="AC1588" t="b">
        <f>OR(ISNUMBER(FIND(" cell ",C1588)),ISNUMBER(FIND("fibroblast",C1588)),ISNUMBER(FIND("macrophage",C1588)),ISNUMBER(FIND("epithelial",C1588)),ISNUMBER(FIND("endothelial",C1588)),ISNUMBER(FIND("neuron",C1588)),ISNUMBER(FIND(" cells ",C1588)),ISNUMBER(FIND("RBC",C1588)),ISNUMBER(FIND("mitochond",C1588)),ISNUMBER(FIND("adipocyte",C1588)),ISNUMBER(FIND("osteo",C1588)),ISNUMBER(FIND("keratin",C1588)),ISNUMBER(FIND(" cell's ",C1588)),ISNUMBER(FIND("eukary",C1588)),ISNUMBER(FIND("sperm",C1588)))</f>
        <v>0</v>
      </c>
      <c r="AD1588" t="b">
        <f>OR(ISNUMBER(FIND("human",B1588)),ISNUMBER(FIND("workers",B1588)),ISNUMBER(FIND("workforces",B1588)),ISNUMBER(FIND("occupational",B1588)),ISNUMBER(FIND("Case report",B1588)),ISNUMBER(FIND("Workplaces",B1588)),ISNUMBER(FIND("worker",B1588)))</f>
        <v>0</v>
      </c>
      <c r="AE1588" t="b">
        <f>OR(ISNUMBER(FIND(" plant ",C1588)),ISNUMBER(FIND("Plant ",C1588)),ISNUMBER(FIND("tomato",C1588)),ISNUMBER(FIND("plants",C1588)),ISNUMBER(FIND("Plants",C1588)),ISNUMBER(FIND("algae",C1588)),ISNUMBER(FIND("lettuce",C1588)),ISNUMBER(FIND("green gram sprouts ",C1588)),ISNUMBER(FIND("Cucurbita pepo",C1588)),ISNUMBER(FIND("bean ",C1588)),ISNUMBER(FIND("chloroplast",C1588)),ISNUMBER(FIND("chlorophyll",C1588)),ISNUMBER(FIND("seedling",C1588)),ISNUMBER(FIND("canola",C1588)),ISNUMBER(FIND("shoot",C1588)),ISNUMBER(FIND("photosynthes",C1588)),ISNUMBER(FIND(" leaves ",C1588)),,ISNUMBER(FIND("agriculture",C1588)),ISNUMBER(FIND(" crops ",C1588)))</f>
        <v>0</v>
      </c>
      <c r="AF1588" t="b">
        <f>OR(ISNUMBER(FIND("bacteria",C1588)),ISNUMBER(FIND("Bacteria",C1588)),ISNUMBER(FIND("Bacterium",C1588)),ISNUMBER(FIND("bacterium",C1588)),ISNUMBER(FIND(" coli ",C1588)))</f>
        <v>0</v>
      </c>
      <c r="AG1588" t="b">
        <f>OR(ISNUMBER(FIND("fungi",C1588)),ISNUMBER(FIND("Fungi",C1588)),ISNUMBER(FIND("fungus",C1588)),ISNUMBER(FIND("Fungus",C1588)),ISNUMBER(FIND("mushroom",C1588)),ISNUMBER(FIND("Mushroom",C1588)),ISNUMBER(FIND(" mold ",C1588)))</f>
        <v>0</v>
      </c>
      <c r="AH1588" t="b">
        <f>OR(ISNUMBER(FIND("Pig ",C1588)),ISNUMBER(FIND("pig ",C1588)),ISNUMBER(FIND("Pigs ",C1588)),ISNUMBER(FIND("pigs ",C1588)))</f>
        <v>0</v>
      </c>
      <c r="AI1588" t="b">
        <f>OR(ISNUMBER(FIND(" C. elegans",C1588)),ISNUMBER(FIND("Caenorhabditis elegans",C1588)),ISNUMBER(FIND("earthworms",C1588)),ISNUMBER(FIND(" Ficopomatus enigmaticus",C1588)),ISNUMBER(FIND("larva",C1588)),ISNUMBER(FIND("Lumbriculus variegatus",C1588)),ISNUMBER(FIND("nematode",C1588)))</f>
        <v>1</v>
      </c>
      <c r="AJ1588" t="b">
        <f>NOT(OR(AA1588,AB1588,AC1588,AD1588,AE1588,AF1588,AG1588,AH1588,AI1588))</f>
        <v>0</v>
      </c>
      <c r="AL1588" t="b">
        <f>OR(AA1588,AB1588,AD1588,AE1588,AF1588,AG1588,AH1588,AI1588)</f>
        <v>1</v>
      </c>
      <c r="AM1588" t="b">
        <f>IF(Table1[[#This Row],[In vivo?]],IF(Table1[[#This Row],[Cell]],FALSE,TRUE),FALSE)</f>
        <v>1</v>
      </c>
      <c r="AN1588" t="b">
        <f>AND(AC1588,AL1588)</f>
        <v>0</v>
      </c>
      <c r="AO1588" t="b">
        <f>IF(Table1[[#This Row],[Cell]],IF(Table1[[#This Row],[In vivo?]],FALSE,TRUE),FALSE)</f>
        <v>0</v>
      </c>
      <c r="AP1588" t="b">
        <f>NOT(OR(Table1[[#This Row],[In vivo?]],Table1[[#This Row],[Only in Cell]]))</f>
        <v>0</v>
      </c>
      <c r="AQ1588" t="str">
        <f>IF(OR(Table1[[#This Row],[Rodents]],Table1[[#This Row],[Human]],Table1[[#This Row],[Pig]]),OR(ISNUMBER(FIND("pulmonary",C1588)),ISNUMBER(FIND("lung",C1588))),"NA")</f>
        <v>NA</v>
      </c>
      <c r="AR1588" t="str">
        <f>IF(OR(Table1[[#This Row],[Rodents]],Table1[[#This Row],[Human]],Table1[[#This Row],[Pig]]),OR(ISNUMBER(FIND("skin",C1588)),ISNUMBER(FIND("dermal",C1588))),"NA")</f>
        <v>NA</v>
      </c>
      <c r="AS1588" t="str">
        <f>IF(OR(Table1[[#This Row],[Rodents]],Table1[[#This Row],[Human]],Table1[[#This Row],[Pig]]),OR(ISNUMBER(FIND("liver",C1588)),ISNUMBER(FIND("hepat",C1588))),"NA")</f>
        <v>NA</v>
      </c>
      <c r="AT1588" t="str">
        <f>IF(OR(Table1[[#This Row],[Rodents]],Table1[[#This Row],[Human]],Table1[[#This Row],[Pig]]),OR(ISNUMBER(FIND("kidney",C1588)),ISNUMBER(FIND("neph",C1588))),"NA")</f>
        <v>NA</v>
      </c>
      <c r="AU1588" t="str">
        <f>IF(OR(Table1[[#This Row],[Rodents]],Table1[[#This Row],[Human]],Table1[[#This Row],[Pig]]),OR(ISNUMBER(FIND("brain",C1588)),ISNUMBER(FIND("neur",C1588)),ISNUMBER(FIND("nerv",C1588))),"NA")</f>
        <v>NA</v>
      </c>
      <c r="AV1588" t="str">
        <f>IF(OR(Table1[[#This Row],[Rodents]],Table1[[#This Row],[Human]],Table1[[#This Row],[Pig]]),OR(ISNUMBER(FIND("heart",C1588)),ISNUMBER(FIND("cardi",C1588))),"NA")</f>
        <v>NA</v>
      </c>
      <c r="AW1588" t="str">
        <f>IF(OR(Table1[[#This Row],[Rodents]],Table1[[#This Row],[Human]],Table1[[#This Row],[Pig]]),OR(ISNUMBER(FIND("gastro",C1588)),ISNUMBER(FIND("intesti",C1588)),ISNUMBER(FIND("stomach",C1588))),"NA")</f>
        <v>NA</v>
      </c>
      <c r="AX1588" t="str">
        <f>IF(OR(Table1[[#This Row],[Rodents]],Table1[[#This Row],[Human]],Table1[[#This Row],[Pig]]),NOT(OR(AQ1588,AR1588,AS1588,AT1588,AU1588,AV1588,AW1588)),"NA")</f>
        <v>NA</v>
      </c>
      <c r="AY1588" t="b">
        <f>OR(ISNUMBER(FIND("SWCNT",C1588)),ISNUMBER(FIND("SWNT",C1588)),ISNUMBER(FIND("single-wall",C1588)),ISNUMBER(FIND("single wall",C1588)),ISNUMBER(FIND("Single wall",C1588)),ISNUMBER(FIND("Single-wall",C1588)),ISNUMBER(FIND("SWCNT",B1588)),ISNUMBER(FIND("SWNT",B1588)),ISNUMBER(FIND("single-wall",B1588)),ISNUMBER(FIND("single wall",B1588)),ISNUMBER(FIND("Single-wall",B1588)),ISNUMBER(FIND("Single wall",B1588)))</f>
        <v>0</v>
      </c>
      <c r="AZ1588" t="b">
        <f>OR(ISNUMBER(FIND("MWCNT",C1588)),ISNUMBER(FIND("MWNT",C1588)),ISNUMBER(FIND("multi-wall",C1588)),ISNUMBER(FIND("multi wall",C1588)),ISNUMBER(FIND("multiwall",C1588)),ISNUMBER(FIND("Multi-wall",C1588)),ISNUMBER(FIND("Multi wall",C1588)),ISNUMBER(FIND("Multiwall",C1588)),ISNUMBER(FIND("MWCNT",B1588)),ISNUMBER(FIND("MWNT",B1588)),ISNUMBER(FIND("multi-wall",B1588)),ISNUMBER(FIND("multi wall",B1588)),ISNUMBER(FIND("multiwall",B1588)),ISNUMBER(FIND("Multi-wall",B1588)),ISNUMBER(FIND("Multi wall",B1588)),ISNUMBER(FIND("Multiwall",B1588)),ISNUMBER(FIND("Double-wall",B1588)),ISNUMBER(FIND("Double wall",B1588)),ISNUMBER(FIND("Doublewall",B1588)),ISNUMBER(FIND("double-wall",B1588)),ISNUMBER(FIND("double wall",B1588)),ISNUMBER(FIND("doublewall",B1588)))</f>
        <v>1</v>
      </c>
      <c r="BA1588" t="b">
        <f>AND(Table1[[#This Row],[SWCNT]],Table1[[#This Row],[MWCNT]])</f>
        <v>0</v>
      </c>
      <c r="BB1588" t="b">
        <f>IF(Table1[[#This Row],[SWCNT]]=TRUE,FALSE,IF(Table1[[#This Row],[MWCNT]]=TRUE,FALSE,TRUE))</f>
        <v>0</v>
      </c>
      <c r="BC1588" s="18"/>
    </row>
    <row r="1589" spans="1:55" ht="203.5">
      <c r="A1589" t="s">
        <v>3592</v>
      </c>
      <c r="B1589" s="2" t="s">
        <v>3594</v>
      </c>
      <c r="C1589" s="16" t="s">
        <v>3596</v>
      </c>
      <c r="D1589" s="17" t="s">
        <v>93</v>
      </c>
      <c r="E1589" s="2">
        <v>2014</v>
      </c>
      <c r="F1589" t="b">
        <f>OR(ISNUMBER(FIND("cytotoxic",C1589)),ISNUMBER(FIND("Cytotoxic",C1589)),ISNUMBER(FIND("cellular toxicity",C1589)),ISNUMBER(FIND("cell death",C1589)),ISNUMBER(FIND("viable",C1589)),ISNUMBER(FIND("phytotoxic",C1589)),ISNUMBER(FIND("acute toxicity",C1589)),ISNUMBER(FIND("MTT",C1589)),ISNUMBER(FIND("survival",C1589)),ISNUMBER(FIND("prolifer",C1589)),ISNUMBER(FIND("apoptosis",C1589)),ISNUMBER(FIND("neurotoxic",C1589)),ISNUMBER(FIND("  lysis ",C1589)),ISNUMBER(FIND("necrosis",C1589)),ISNUMBER(FIND("cellular death",C1589))*3,ISNUMBER(FIND("LDH",C1589)),ISNUMBER(FIND("Acute toxicity",C1589)))</f>
        <v>1</v>
      </c>
      <c r="G1589" t="b">
        <f>OR(ISNUMBER(FIND("genotoxic",C1589)),ISNUMBER(FIND("genotoxicity",C1589)),ISNUMBER(FIND("DNA damage",C1589)),ISNUMBER(FIND("DNA",C1589)),ISNUMBER(FIND("RNA",C1589)),ISNUMBER(FIND("mesothelioma",C1589)),ISNUMBER(FIND("carcino",C1589)),ISNUMBER(FIND("mutagen",C1589)),ISNUMBER(FIND("genetic",C1589)))</f>
        <v>0</v>
      </c>
      <c r="H1589" t="b">
        <f>OR(ISNUMBER(FIND("inflammatory",C1589)),ISNUMBER(FIND("inflamm",C1589)))</f>
        <v>0</v>
      </c>
      <c r="I1589" t="b">
        <f>OR(ISNUMBER(FIND("immune",C1589)),ISNUMBER(FIND("immunological",C1589)),ISNUMBER(FIND("interleuk",C1589)),ISNUMBER(FIND("platelet activation",C1589)),ISNUMBER(FIND("monocyte",C1589)),ISNUMBER(FIND("leukocyte",C1589)),ISNUMBER(FIND("cytokine",C1589)),ISNUMBER(FIND("CD4",C1589)),ISNUMBER(FIND("CD8",C1589)),ISNUMBER(FIND("T-cell",C1589)))</f>
        <v>0</v>
      </c>
      <c r="J1589" t="b">
        <f>OR(ISNUMBER(FIND("reactive oxygen",C1589)),ISNUMBER(FIND("ROS",C1589)),ISNUMBER(FIND("free radical",C1589)),ISNUMBER(FIND("oxidative stress",C1589)),ISNUMBER(FIND("peroxid",C1589)),ISNUMBER(FIND("oxidative",C1589)),ISNUMBER(FIND("antioxid",C1589)))</f>
        <v>0</v>
      </c>
      <c r="K1589" t="b">
        <f>OR(ISNUMBER(FIND("autophag",C1589)))</f>
        <v>0</v>
      </c>
      <c r="L1589" t="b">
        <f>OR(ISNUMBER(FIND("morpholog",C1589)))</f>
        <v>1</v>
      </c>
      <c r="M1589" t="b">
        <f>OR(ISNUMBER(FIND("fibrosis",C1589)),ISNUMBER(FIND("Fibrosis",C1589)),ISNUMBER(FIND("fibrot",C1589)))</f>
        <v>0</v>
      </c>
      <c r="N1589" t="b">
        <f>OR(ISNUMBER(FIND("offspring",C1589)),ISNUMBER(FIND("Parental",C1589)),ISNUMBER(FIND("parental",C1589)),ISNUMBER(FIND("germline",C1589)),ISNUMBER(FIND("reproduc",C1589)),ISNUMBER(FIND("embryo",C1589)))</f>
        <v>1</v>
      </c>
      <c r="O1589" t="b">
        <f>OR(ISNUMBER(FIND("metabol",C1589)),ISNUMBER(FIND("Metabol",C1589)),ISNUMBER(FIND("digest",C1589)),ISNUMBER(FIND("mitochon",C1589)))</f>
        <v>0</v>
      </c>
      <c r="P1589" t="b">
        <f>OR(ISNUMBER(FIND("ecotox",C1589)),ISNUMBER(FIND("Ecotox",B1589)),ISNUMBER(FIND("ecotox",B1589)),ISNUMBER(FIND("Ecotox",C1589)))</f>
        <v>0</v>
      </c>
      <c r="Q1589" t="b">
        <f>OR(ISNUMBER(FIND("Bioaccum",C1589)),ISNUMBER(FIND("bioaccum",C1589)),ISNUMBER(FIND("accum",C1589)))</f>
        <v>0</v>
      </c>
      <c r="R1589" t="b">
        <f>OR(ISNUMBER(FIND("Occupation",C1589)),ISNUMBER(FIND("occupation",C1589)),ISNUMBER(FIND("worker",C1589)),ISNUMBER(FIND("workforce",C1589)))</f>
        <v>0</v>
      </c>
      <c r="S1589" t="b">
        <f>NOT(OR(F1589,G1589,H1589,I1589,J1589,K1589,L1589,M1589,N1589,O1589,P1589,Q1589,R1589))</f>
        <v>0</v>
      </c>
      <c r="U1589" t="b">
        <f>OR(Table1[[#This Row],[Inflammation]],Table1[[#This Row],[Immune]])</f>
        <v>0</v>
      </c>
      <c r="V1589" t="str">
        <f>IF(OR(Table1[[#This Row],[Rodents]],Table1[[#This Row],[Human]],Table1[[#This Row],[Pig]]),OR(ISNUMBER(FIND("intratrach",C1589)),ISNUMBER(FIND("nasal ",C1589)),ISNUMBER(FIND("instill",C1589))),"NA")</f>
        <v>NA</v>
      </c>
      <c r="W1589" t="str">
        <f>IF(OR(Table1[[#This Row],[Rodents]],Table1[[#This Row],[Human]],Table1[[#This Row],[Pig]]),OR(ISNUMBER(FIND("dermal",C1589)),ISNUMBER(FIND("skin ",C1589))),"NA")</f>
        <v>NA</v>
      </c>
      <c r="X1589" t="str">
        <f>IF(OR(Table1[[#This Row],[Rodents]],Table1[[#This Row],[Human]],Table1[[#This Row],[Pig]]),OR(ISNUMBER(FIND("injected",C1589)),ISNUMBER(FIND("periton",C1589)),ISNUMBER(FIND("intrascrot",C1589))),"NA")</f>
        <v>NA</v>
      </c>
      <c r="Y1589" t="str">
        <f>IF(OR(Table1[[#This Row],[Rodents]],Table1[[#This Row],[Human]],Table1[[#This Row],[Pig]]),NOT(OR(Table1[[#This Row],[Inhaled/Intratracheal/intranasal]],Table1[[#This Row],[Dermal]],Table1[[#This Row],[Injected]])),"NA")</f>
        <v>NA</v>
      </c>
      <c r="AA1589" t="b">
        <f>OR(ISNUMBER(FIND("fish ",C1589)),ISNUMBER(FIND("Fish ",C1589)),ISNUMBER(FIND("aquatic",C1589)),ISNUMBER(FIND("daphnids",C1589)),ISNUMBER(FIND("Carcinus maenas",C1589)),ISNUMBER(FIND("Daphnia",C1589)),ISNUMBER(FIND("Ruditapes philippinarum",C1589)),ISNUMBER(FIND("daphnia",C1589)),ISNUMBER(FIND("marine",C1589)),ISNUMBER(FIND("mussel",C1589)),ISNUMBER(FIND("algae",C1589)),ISNUMBER(FIND("Donax faba",C1589)),ISNUMBER(FIND("estuarine",C1589)),ISNUMBER(FIND("snail",C1589)),ISNUMBER(FIND("Prorocentrum donghaiense",C1589)) )</f>
        <v>1</v>
      </c>
      <c r="AB1589" t="b">
        <f>OR(ISNUMBER(FIND(" rat ",C1589)),ISNUMBER(FIND(" rats ",C1589)),ISNUMBER(FIND(" Rats ",C1589)),ISNUMBER(FIND(" Rat ",C1589)),ISNUMBER(FIND(" rat.",C1589)),ISNUMBER(FIND(" rats.",C1589)),ISNUMBER(FIND("mouse",C1589)),ISNUMBER(FIND("mice",C1589)), ISNUMBER(FIND(" Mice",C1589)))</f>
        <v>0</v>
      </c>
      <c r="AC1589" t="b">
        <f>OR(ISNUMBER(FIND(" cell ",C1589)),ISNUMBER(FIND("fibroblast",C1589)),ISNUMBER(FIND("macrophage",C1589)),ISNUMBER(FIND("epithelial",C1589)),ISNUMBER(FIND("endothelial",C1589)),ISNUMBER(FIND("neuron",C1589)),ISNUMBER(FIND(" cells ",C1589)),ISNUMBER(FIND("RBC",C1589)),ISNUMBER(FIND("mitochond",C1589)),ISNUMBER(FIND("adipocyte",C1589)),ISNUMBER(FIND("osteo",C1589)),ISNUMBER(FIND("keratin",C1589)),ISNUMBER(FIND(" cell's ",C1589)),ISNUMBER(FIND("eukary",C1589)),ISNUMBER(FIND("sperm",C1589)))</f>
        <v>1</v>
      </c>
      <c r="AD1589" t="b">
        <f>OR(ISNUMBER(FIND("human",B1589)),ISNUMBER(FIND("workers",B1589)),ISNUMBER(FIND("workforces",B1589)),ISNUMBER(FIND("occupational",B1589)),ISNUMBER(FIND("Case report",B1589)),ISNUMBER(FIND("Workplaces",B1589)),ISNUMBER(FIND("worker",B1589)))</f>
        <v>0</v>
      </c>
      <c r="AE1589" t="b">
        <f>OR(ISNUMBER(FIND(" plant ",C1589)),ISNUMBER(FIND("Plant ",C1589)),ISNUMBER(FIND("tomato",C1589)),ISNUMBER(FIND("plants",C1589)),ISNUMBER(FIND("Plants",C1589)),ISNUMBER(FIND("algae",C1589)),ISNUMBER(FIND("lettuce",C1589)),ISNUMBER(FIND("green gram sprouts ",C1589)),ISNUMBER(FIND("Cucurbita pepo",C1589)),ISNUMBER(FIND("bean ",C1589)),ISNUMBER(FIND("chloroplast",C1589)),ISNUMBER(FIND("chlorophyll",C1589)),ISNUMBER(FIND("seedling",C1589)),ISNUMBER(FIND("canola",C1589)),ISNUMBER(FIND("shoot",C1589)),ISNUMBER(FIND("photosynthes",C1589)),ISNUMBER(FIND(" leaves ",C1589)),,ISNUMBER(FIND("agriculture",C1589)),ISNUMBER(FIND(" crops ",C1589)))</f>
        <v>1</v>
      </c>
      <c r="AF1589" t="b">
        <f>OR(ISNUMBER(FIND("bacteria",C1589)),ISNUMBER(FIND("Bacteria",C1589)),ISNUMBER(FIND("Bacterium",C1589)),ISNUMBER(FIND("bacterium",C1589)),ISNUMBER(FIND(" coli ",C1589)))</f>
        <v>0</v>
      </c>
      <c r="AG1589" t="b">
        <f>OR(ISNUMBER(FIND("fungi",C1589)),ISNUMBER(FIND("Fungi",C1589)),ISNUMBER(FIND("fungus",C1589)),ISNUMBER(FIND("Fungus",C1589)),ISNUMBER(FIND("mushroom",C1589)),ISNUMBER(FIND("Mushroom",C1589)),ISNUMBER(FIND(" mold ",C1589)))</f>
        <v>0</v>
      </c>
      <c r="AH1589" t="b">
        <f>OR(ISNUMBER(FIND("Pig ",C1589)),ISNUMBER(FIND("pig ",C1589)),ISNUMBER(FIND("Pigs ",C1589)),ISNUMBER(FIND("pigs ",C1589)))</f>
        <v>0</v>
      </c>
      <c r="AI1589" t="b">
        <f>OR(ISNUMBER(FIND(" C. elegans",C1589)),ISNUMBER(FIND("Caenorhabditis elegans",C1589)),ISNUMBER(FIND("earthworms",C1589)),ISNUMBER(FIND(" Ficopomatus enigmaticus",C1589)),ISNUMBER(FIND("larva",C1589)),ISNUMBER(FIND("Lumbriculus variegatus",C1589)),ISNUMBER(FIND("nematode",C1589)))</f>
        <v>0</v>
      </c>
      <c r="AJ1589" t="b">
        <f>NOT(OR(AA1589,AB1589,AC1589,AD1589,AE1589,AF1589,AG1589,AH1589,AI1589))</f>
        <v>0</v>
      </c>
      <c r="AL1589" t="b">
        <f>OR(AA1589,AB1589,AD1589,AE1589,AF1589,AG1589,AH1589,AI1589)</f>
        <v>1</v>
      </c>
      <c r="AM1589" t="b">
        <f>IF(Table1[[#This Row],[In vivo?]],IF(Table1[[#This Row],[Cell]],FALSE,TRUE),FALSE)</f>
        <v>0</v>
      </c>
      <c r="AN1589" t="b">
        <f>AND(AC1589,AL1589)</f>
        <v>1</v>
      </c>
      <c r="AO1589" t="b">
        <f>IF(Table1[[#This Row],[Cell]],IF(Table1[[#This Row],[In vivo?]],FALSE,TRUE),FALSE)</f>
        <v>0</v>
      </c>
      <c r="AP1589" t="b">
        <f>NOT(OR(Table1[[#This Row],[In vivo?]],Table1[[#This Row],[Only in Cell]]))</f>
        <v>0</v>
      </c>
      <c r="AQ1589" t="str">
        <f>IF(OR(Table1[[#This Row],[Rodents]],Table1[[#This Row],[Human]],Table1[[#This Row],[Pig]]),OR(ISNUMBER(FIND("pulmonary",C1589)),ISNUMBER(FIND("lung",C1589))),"NA")</f>
        <v>NA</v>
      </c>
      <c r="AR1589" t="str">
        <f>IF(OR(Table1[[#This Row],[Rodents]],Table1[[#This Row],[Human]],Table1[[#This Row],[Pig]]),OR(ISNUMBER(FIND("skin",C1589)),ISNUMBER(FIND("dermal",C1589))),"NA")</f>
        <v>NA</v>
      </c>
      <c r="AS1589" t="str">
        <f>IF(OR(Table1[[#This Row],[Rodents]],Table1[[#This Row],[Human]],Table1[[#This Row],[Pig]]),OR(ISNUMBER(FIND("liver",C1589)),ISNUMBER(FIND("hepat",C1589))),"NA")</f>
        <v>NA</v>
      </c>
      <c r="AT1589" t="str">
        <f>IF(OR(Table1[[#This Row],[Rodents]],Table1[[#This Row],[Human]],Table1[[#This Row],[Pig]]),OR(ISNUMBER(FIND("kidney",C1589)),ISNUMBER(FIND("neph",C1589))),"NA")</f>
        <v>NA</v>
      </c>
      <c r="AU1589" t="str">
        <f>IF(OR(Table1[[#This Row],[Rodents]],Table1[[#This Row],[Human]],Table1[[#This Row],[Pig]]),OR(ISNUMBER(FIND("brain",C1589)),ISNUMBER(FIND("neur",C1589)),ISNUMBER(FIND("nerv",C1589))),"NA")</f>
        <v>NA</v>
      </c>
      <c r="AV1589" t="str">
        <f>IF(OR(Table1[[#This Row],[Rodents]],Table1[[#This Row],[Human]],Table1[[#This Row],[Pig]]),OR(ISNUMBER(FIND("heart",C1589)),ISNUMBER(FIND("cardi",C1589))),"NA")</f>
        <v>NA</v>
      </c>
      <c r="AW1589" t="str">
        <f>IF(OR(Table1[[#This Row],[Rodents]],Table1[[#This Row],[Human]],Table1[[#This Row],[Pig]]),OR(ISNUMBER(FIND("gastro",C1589)),ISNUMBER(FIND("intesti",C1589)),ISNUMBER(FIND("stomach",C1589))),"NA")</f>
        <v>NA</v>
      </c>
      <c r="AX1589" t="str">
        <f>IF(OR(Table1[[#This Row],[Rodents]],Table1[[#This Row],[Human]],Table1[[#This Row],[Pig]]),NOT(OR(AQ1589,AR1589,AS1589,AT1589,AU1589,AV1589,AW1589)),"NA")</f>
        <v>NA</v>
      </c>
      <c r="AY1589" t="b">
        <f>OR(ISNUMBER(FIND("SWCNT",C1589)),ISNUMBER(FIND("SWNT",C1589)),ISNUMBER(FIND("single-wall",C1589)),ISNUMBER(FIND("single wall",C1589)),ISNUMBER(FIND("Single wall",C1589)),ISNUMBER(FIND("Single-wall",C1589)),ISNUMBER(FIND("SWCNT",B1589)),ISNUMBER(FIND("SWNT",B1589)),ISNUMBER(FIND("single-wall",B1589)),ISNUMBER(FIND("single wall",B1589)),ISNUMBER(FIND("Single-wall",B1589)),ISNUMBER(FIND("Single wall",B1589)))</f>
        <v>0</v>
      </c>
      <c r="AZ1589" t="b">
        <f>OR(ISNUMBER(FIND("MWCNT",C1589)),ISNUMBER(FIND("MWNT",C1589)),ISNUMBER(FIND("multi-wall",C1589)),ISNUMBER(FIND("multi wall",C1589)),ISNUMBER(FIND("multiwall",C1589)),ISNUMBER(FIND("Multi-wall",C1589)),ISNUMBER(FIND("Multi wall",C1589)),ISNUMBER(FIND("Multiwall",C1589)),ISNUMBER(FIND("MWCNT",B1589)),ISNUMBER(FIND("MWNT",B1589)),ISNUMBER(FIND("multi-wall",B1589)),ISNUMBER(FIND("multi wall",B1589)),ISNUMBER(FIND("multiwall",B1589)),ISNUMBER(FIND("Multi-wall",B1589)),ISNUMBER(FIND("Multi wall",B1589)),ISNUMBER(FIND("Multiwall",B1589)),ISNUMBER(FIND("Double-wall",B1589)),ISNUMBER(FIND("Double wall",B1589)),ISNUMBER(FIND("Doublewall",B1589)),ISNUMBER(FIND("double-wall",B1589)),ISNUMBER(FIND("double wall",B1589)),ISNUMBER(FIND("doublewall",B1589)))</f>
        <v>1</v>
      </c>
      <c r="BA1589" t="b">
        <f>AND(Table1[[#This Row],[SWCNT]],Table1[[#This Row],[MWCNT]])</f>
        <v>0</v>
      </c>
      <c r="BB1589" t="b">
        <f>IF(Table1[[#This Row],[SWCNT]]=TRUE,FALSE,IF(Table1[[#This Row],[MWCNT]]=TRUE,FALSE,TRUE))</f>
        <v>0</v>
      </c>
      <c r="BC1589" s="18"/>
    </row>
    <row r="1590" spans="1:55" ht="222">
      <c r="A1590" t="s">
        <v>3593</v>
      </c>
      <c r="B1590" s="2" t="s">
        <v>3595</v>
      </c>
      <c r="C1590" s="16" t="s">
        <v>3597</v>
      </c>
      <c r="D1590" s="17" t="s">
        <v>1278</v>
      </c>
      <c r="E1590" s="2">
        <v>2014</v>
      </c>
      <c r="F1590" t="b">
        <f>OR(ISNUMBER(FIND("cytotoxic",C1590)),ISNUMBER(FIND("Cytotoxic",C1590)),ISNUMBER(FIND("cellular toxicity",C1590)),ISNUMBER(FIND("cell death",C1590)),ISNUMBER(FIND("viable",C1590)),ISNUMBER(FIND("phytotoxic",C1590)),ISNUMBER(FIND("acute toxicity",C1590)),ISNUMBER(FIND("MTT",C1590)),ISNUMBER(FIND("survival",C1590)),ISNUMBER(FIND("prolifer",C1590)),ISNUMBER(FIND("apoptosis",C1590)),ISNUMBER(FIND("neurotoxic",C1590)),ISNUMBER(FIND("  lysis ",C1590)),ISNUMBER(FIND("necrosis",C1590)),ISNUMBER(FIND("cellular death",C1590))*3,ISNUMBER(FIND("LDH",C1590)),ISNUMBER(FIND("Acute toxicity",C1590)))</f>
        <v>1</v>
      </c>
      <c r="G1590" t="b">
        <f>OR(ISNUMBER(FIND("genotoxic",C1590)),ISNUMBER(FIND("genotoxicity",C1590)),ISNUMBER(FIND("DNA damage",C1590)),ISNUMBER(FIND("DNA",C1590)),ISNUMBER(FIND("RNA",C1590)),ISNUMBER(FIND("mesothelioma",C1590)),ISNUMBER(FIND("carcino",C1590)),ISNUMBER(FIND("mutagen",C1590)),ISNUMBER(FIND("genetic",C1590)))</f>
        <v>0</v>
      </c>
      <c r="H1590" t="b">
        <f>OR(ISNUMBER(FIND("inflammatory",C1590)),ISNUMBER(FIND("inflamm",C1590)))</f>
        <v>0</v>
      </c>
      <c r="I1590" t="b">
        <f>OR(ISNUMBER(FIND("immune",C1590)),ISNUMBER(FIND("immunological",C1590)),ISNUMBER(FIND("interleuk",C1590)),ISNUMBER(FIND("platelet activation",C1590)),ISNUMBER(FIND("monocyte",C1590)),ISNUMBER(FIND("leukocyte",C1590)),ISNUMBER(FIND("cytokine",C1590)),ISNUMBER(FIND("CD4",C1590)),ISNUMBER(FIND("CD8",C1590)),ISNUMBER(FIND("T-cell",C1590)))</f>
        <v>0</v>
      </c>
      <c r="J1590" t="b">
        <f>OR(ISNUMBER(FIND("reactive oxygen",C1590)),ISNUMBER(FIND("ROS",C1590)),ISNUMBER(FIND("free radical",C1590)),ISNUMBER(FIND("oxidative stress",C1590)),ISNUMBER(FIND("peroxid",C1590)),ISNUMBER(FIND("oxidative",C1590)),ISNUMBER(FIND("antioxid",C1590)))</f>
        <v>0</v>
      </c>
      <c r="K1590" t="b">
        <f>OR(ISNUMBER(FIND("autophag",C1590)))</f>
        <v>0</v>
      </c>
      <c r="L1590" t="b">
        <f>OR(ISNUMBER(FIND("morpholog",C1590)))</f>
        <v>0</v>
      </c>
      <c r="M1590" t="b">
        <f>OR(ISNUMBER(FIND("fibrosis",C1590)),ISNUMBER(FIND("Fibrosis",C1590)),ISNUMBER(FIND("fibrot",C1590)))</f>
        <v>0</v>
      </c>
      <c r="N1590" t="b">
        <f>OR(ISNUMBER(FIND("offspring",C1590)),ISNUMBER(FIND("Parental",C1590)),ISNUMBER(FIND("parental",C1590)),ISNUMBER(FIND("germline",C1590)),ISNUMBER(FIND("reproduc",C1590)),ISNUMBER(FIND("embryo",C1590)))</f>
        <v>0</v>
      </c>
      <c r="O1590" t="b">
        <f>OR(ISNUMBER(FIND("metabol",C1590)),ISNUMBER(FIND("Metabol",C1590)),ISNUMBER(FIND("digest",C1590)),ISNUMBER(FIND("mitochon",C1590)))</f>
        <v>0</v>
      </c>
      <c r="P1590" t="b">
        <f>OR(ISNUMBER(FIND("ecotox",C1590)),ISNUMBER(FIND("Ecotox",B1590)),ISNUMBER(FIND("ecotox",B1590)),ISNUMBER(FIND("Ecotox",C1590)))</f>
        <v>0</v>
      </c>
      <c r="Q1590" t="b">
        <f>OR(ISNUMBER(FIND("Bioaccum",C1590)),ISNUMBER(FIND("bioaccum",C1590)),ISNUMBER(FIND("accum",C1590)))</f>
        <v>0</v>
      </c>
      <c r="R1590" t="b">
        <f>OR(ISNUMBER(FIND("Occupation",C1590)),ISNUMBER(FIND("occupation",C1590)),ISNUMBER(FIND("worker",C1590)),ISNUMBER(FIND("workforce",C1590)))</f>
        <v>0</v>
      </c>
      <c r="S1590" t="b">
        <f>NOT(OR(F1590,G1590,H1590,I1590,J1590,K1590,L1590,M1590,N1590,O1590,P1590,Q1590,R1590))</f>
        <v>0</v>
      </c>
      <c r="U1590" t="b">
        <f>OR(Table1[[#This Row],[Inflammation]],Table1[[#This Row],[Immune]])</f>
        <v>0</v>
      </c>
      <c r="V1590" t="str">
        <f>IF(OR(Table1[[#This Row],[Rodents]],Table1[[#This Row],[Human]],Table1[[#This Row],[Pig]]),OR(ISNUMBER(FIND("intratrach",C1590)),ISNUMBER(FIND("nasal ",C1590)),ISNUMBER(FIND("instill",C1590))),"NA")</f>
        <v>NA</v>
      </c>
      <c r="W1590" t="str">
        <f>IF(OR(Table1[[#This Row],[Rodents]],Table1[[#This Row],[Human]],Table1[[#This Row],[Pig]]),OR(ISNUMBER(FIND("dermal",C1590)),ISNUMBER(FIND("skin ",C1590))),"NA")</f>
        <v>NA</v>
      </c>
      <c r="X1590" t="str">
        <f>IF(OR(Table1[[#This Row],[Rodents]],Table1[[#This Row],[Human]],Table1[[#This Row],[Pig]]),OR(ISNUMBER(FIND("injected",C1590)),ISNUMBER(FIND("periton",C1590)),ISNUMBER(FIND("intrascrot",C1590))),"NA")</f>
        <v>NA</v>
      </c>
      <c r="Y1590" t="str">
        <f>IF(OR(Table1[[#This Row],[Rodents]],Table1[[#This Row],[Human]],Table1[[#This Row],[Pig]]),NOT(OR(Table1[[#This Row],[Inhaled/Intratracheal/intranasal]],Table1[[#This Row],[Dermal]],Table1[[#This Row],[Injected]])),"NA")</f>
        <v>NA</v>
      </c>
      <c r="AA1590" t="b">
        <f>OR(ISNUMBER(FIND("fish ",C1590)),ISNUMBER(FIND("Fish ",C1590)),ISNUMBER(FIND("aquatic",C1590)),ISNUMBER(FIND("daphnids",C1590)),ISNUMBER(FIND("Carcinus maenas",C1590)),ISNUMBER(FIND("Daphnia",C1590)),ISNUMBER(FIND("Ruditapes philippinarum",C1590)),ISNUMBER(FIND("daphnia",C1590)),ISNUMBER(FIND("marine",C1590)),ISNUMBER(FIND("mussel",C1590)),ISNUMBER(FIND("algae",C1590)),ISNUMBER(FIND("Donax faba",C1590)),ISNUMBER(FIND("estuarine",C1590)),ISNUMBER(FIND("snail",C1590)),ISNUMBER(FIND("Prorocentrum donghaiense",C1590)) )</f>
        <v>0</v>
      </c>
      <c r="AB1590" t="b">
        <f>OR(ISNUMBER(FIND(" rat ",C1590)),ISNUMBER(FIND(" rats ",C1590)),ISNUMBER(FIND(" Rats ",C1590)),ISNUMBER(FIND(" Rat ",C1590)),ISNUMBER(FIND(" rat.",C1590)),ISNUMBER(FIND(" rats.",C1590)),ISNUMBER(FIND("mouse",C1590)),ISNUMBER(FIND("mice",C1590)), ISNUMBER(FIND(" Mice",C1590)))</f>
        <v>0</v>
      </c>
      <c r="AC1590" t="b">
        <f>OR(ISNUMBER(FIND(" cell ",C1590)),ISNUMBER(FIND("fibroblast",C1590)),ISNUMBER(FIND("macrophage",C1590)),ISNUMBER(FIND("epithelial",C1590)),ISNUMBER(FIND("endothelial",C1590)),ISNUMBER(FIND("neuron",C1590)),ISNUMBER(FIND(" cells ",C1590)),ISNUMBER(FIND("RBC",C1590)),ISNUMBER(FIND("mitochond",C1590)),ISNUMBER(FIND("adipocyte",C1590)),ISNUMBER(FIND("osteo",C1590)),ISNUMBER(FIND("keratin",C1590)),ISNUMBER(FIND(" cell's ",C1590)),ISNUMBER(FIND("eukary",C1590)),ISNUMBER(FIND("sperm",C1590)))</f>
        <v>1</v>
      </c>
      <c r="AD1590" t="b">
        <f>OR(ISNUMBER(FIND("human",B1590)),ISNUMBER(FIND("workers",B1590)),ISNUMBER(FIND("workforces",B1590)),ISNUMBER(FIND("occupational",B1590)),ISNUMBER(FIND("Case report",B1590)),ISNUMBER(FIND("Workplaces",B1590)),ISNUMBER(FIND("worker",B1590)))</f>
        <v>0</v>
      </c>
      <c r="AE1590" t="b">
        <f>OR(ISNUMBER(FIND(" plant ",C1590)),ISNUMBER(FIND("Plant ",C1590)),ISNUMBER(FIND("tomato",C1590)),ISNUMBER(FIND("plants",C1590)),ISNUMBER(FIND("Plants",C1590)),ISNUMBER(FIND("algae",C1590)),ISNUMBER(FIND("lettuce",C1590)),ISNUMBER(FIND("green gram sprouts ",C1590)),ISNUMBER(FIND("Cucurbita pepo",C1590)),ISNUMBER(FIND("bean ",C1590)),ISNUMBER(FIND("chloroplast",C1590)),ISNUMBER(FIND("chlorophyll",C1590)),ISNUMBER(FIND("seedling",C1590)),ISNUMBER(FIND("canola",C1590)),ISNUMBER(FIND("shoot",C1590)),ISNUMBER(FIND("photosynthes",C1590)),ISNUMBER(FIND(" leaves ",C1590)),,ISNUMBER(FIND("agriculture",C1590)),ISNUMBER(FIND(" crops ",C1590)))</f>
        <v>0</v>
      </c>
      <c r="AF1590" t="b">
        <f>OR(ISNUMBER(FIND("bacteria",C1590)),ISNUMBER(FIND("Bacteria",C1590)),ISNUMBER(FIND("Bacterium",C1590)),ISNUMBER(FIND("bacterium",C1590)),ISNUMBER(FIND(" coli ",C1590)))</f>
        <v>0</v>
      </c>
      <c r="AG1590" t="b">
        <f>OR(ISNUMBER(FIND("fungi",C1590)),ISNUMBER(FIND("Fungi",C1590)),ISNUMBER(FIND("fungus",C1590)),ISNUMBER(FIND("Fungus",C1590)),ISNUMBER(FIND("mushroom",C1590)),ISNUMBER(FIND("Mushroom",C1590)),ISNUMBER(FIND(" mold ",C1590)))</f>
        <v>0</v>
      </c>
      <c r="AH1590" t="b">
        <f>OR(ISNUMBER(FIND("Pig ",C1590)),ISNUMBER(FIND("pig ",C1590)),ISNUMBER(FIND("Pigs ",C1590)),ISNUMBER(FIND("pigs ",C1590)))</f>
        <v>0</v>
      </c>
      <c r="AI1590" t="b">
        <f>OR(ISNUMBER(FIND(" C. elegans",C1590)),ISNUMBER(FIND("Caenorhabditis elegans",C1590)),ISNUMBER(FIND("earthworms",C1590)),ISNUMBER(FIND(" Ficopomatus enigmaticus",C1590)),ISNUMBER(FIND("larva",C1590)),ISNUMBER(FIND("Lumbriculus variegatus",C1590)),ISNUMBER(FIND("nematode",C1590)))</f>
        <v>0</v>
      </c>
      <c r="AJ1590" t="b">
        <f>NOT(OR(AA1590,AB1590,AC1590,AD1590,AE1590,AF1590,AG1590,AH1590,AI1590))</f>
        <v>0</v>
      </c>
      <c r="AL1590" t="b">
        <f>OR(AA1590,AB1590,AD1590,AE1590,AF1590,AG1590,AH1590,AI1590)</f>
        <v>0</v>
      </c>
      <c r="AM1590" t="b">
        <f>IF(Table1[[#This Row],[In vivo?]],IF(Table1[[#This Row],[Cell]],FALSE,TRUE),FALSE)</f>
        <v>0</v>
      </c>
      <c r="AN1590" t="b">
        <f>AND(AC1590,AL1590)</f>
        <v>0</v>
      </c>
      <c r="AO1590" t="b">
        <f>IF(Table1[[#This Row],[Cell]],IF(Table1[[#This Row],[In vivo?]],FALSE,TRUE),FALSE)</f>
        <v>1</v>
      </c>
      <c r="AP1590" t="b">
        <f>NOT(OR(Table1[[#This Row],[In vivo?]],Table1[[#This Row],[Only in Cell]]))</f>
        <v>0</v>
      </c>
      <c r="AQ1590" t="str">
        <f>IF(OR(Table1[[#This Row],[Rodents]],Table1[[#This Row],[Human]],Table1[[#This Row],[Pig]]),OR(ISNUMBER(FIND("pulmonary",C1590)),ISNUMBER(FIND("lung",C1590))),"NA")</f>
        <v>NA</v>
      </c>
      <c r="AR1590" t="str">
        <f>IF(OR(Table1[[#This Row],[Rodents]],Table1[[#This Row],[Human]],Table1[[#This Row],[Pig]]),OR(ISNUMBER(FIND("skin",C1590)),ISNUMBER(FIND("dermal",C1590))),"NA")</f>
        <v>NA</v>
      </c>
      <c r="AS1590" t="str">
        <f>IF(OR(Table1[[#This Row],[Rodents]],Table1[[#This Row],[Human]],Table1[[#This Row],[Pig]]),OR(ISNUMBER(FIND("liver",C1590)),ISNUMBER(FIND("hepat",C1590))),"NA")</f>
        <v>NA</v>
      </c>
      <c r="AT1590" t="str">
        <f>IF(OR(Table1[[#This Row],[Rodents]],Table1[[#This Row],[Human]],Table1[[#This Row],[Pig]]),OR(ISNUMBER(FIND("kidney",C1590)),ISNUMBER(FIND("neph",C1590))),"NA")</f>
        <v>NA</v>
      </c>
      <c r="AU1590" t="str">
        <f>IF(OR(Table1[[#This Row],[Rodents]],Table1[[#This Row],[Human]],Table1[[#This Row],[Pig]]),OR(ISNUMBER(FIND("brain",C1590)),ISNUMBER(FIND("neur",C1590)),ISNUMBER(FIND("nerv",C1590))),"NA")</f>
        <v>NA</v>
      </c>
      <c r="AV1590" t="str">
        <f>IF(OR(Table1[[#This Row],[Rodents]],Table1[[#This Row],[Human]],Table1[[#This Row],[Pig]]),OR(ISNUMBER(FIND("heart",C1590)),ISNUMBER(FIND("cardi",C1590))),"NA")</f>
        <v>NA</v>
      </c>
      <c r="AW1590" t="str">
        <f>IF(OR(Table1[[#This Row],[Rodents]],Table1[[#This Row],[Human]],Table1[[#This Row],[Pig]]),OR(ISNUMBER(FIND("gastro",C1590)),ISNUMBER(FIND("intesti",C1590)),ISNUMBER(FIND("stomach",C1590))),"NA")</f>
        <v>NA</v>
      </c>
      <c r="AX1590" t="str">
        <f>IF(OR(Table1[[#This Row],[Rodents]],Table1[[#This Row],[Human]],Table1[[#This Row],[Pig]]),NOT(OR(AQ1590,AR1590,AS1590,AT1590,AU1590,AV1590,AW1590)),"NA")</f>
        <v>NA</v>
      </c>
      <c r="AY1590" t="b">
        <f>OR(ISNUMBER(FIND("SWCNT",C1590)),ISNUMBER(FIND("SWNT",C1590)),ISNUMBER(FIND("single-wall",C1590)),ISNUMBER(FIND("single wall",C1590)),ISNUMBER(FIND("Single wall",C1590)),ISNUMBER(FIND("Single-wall",C1590)),ISNUMBER(FIND("SWCNT",B1590)),ISNUMBER(FIND("SWNT",B1590)),ISNUMBER(FIND("single-wall",B1590)),ISNUMBER(FIND("single wall",B1590)),ISNUMBER(FIND("Single-wall",B1590)),ISNUMBER(FIND("Single wall",B1590)))</f>
        <v>0</v>
      </c>
      <c r="AZ1590" t="b">
        <f>OR(ISNUMBER(FIND("MWCNT",C1590)),ISNUMBER(FIND("MWNT",C1590)),ISNUMBER(FIND("multi-wall",C1590)),ISNUMBER(FIND("multi wall",C1590)),ISNUMBER(FIND("multiwall",C1590)),ISNUMBER(FIND("Multi-wall",C1590)),ISNUMBER(FIND("Multi wall",C1590)),ISNUMBER(FIND("Multiwall",C1590)),ISNUMBER(FIND("MWCNT",B1590)),ISNUMBER(FIND("MWNT",B1590)),ISNUMBER(FIND("multi-wall",B1590)),ISNUMBER(FIND("multi wall",B1590)),ISNUMBER(FIND("multiwall",B1590)),ISNUMBER(FIND("Multi-wall",B1590)),ISNUMBER(FIND("Multi wall",B1590)),ISNUMBER(FIND("Multiwall",B1590)),ISNUMBER(FIND("Double-wall",B1590)),ISNUMBER(FIND("Double wall",B1590)),ISNUMBER(FIND("Doublewall",B1590)),ISNUMBER(FIND("double-wall",B1590)),ISNUMBER(FIND("double wall",B1590)),ISNUMBER(FIND("doublewall",B1590)))</f>
        <v>1</v>
      </c>
      <c r="BA1590" t="b">
        <f>AND(Table1[[#This Row],[SWCNT]],Table1[[#This Row],[MWCNT]])</f>
        <v>0</v>
      </c>
      <c r="BB1590" t="b">
        <f>IF(Table1[[#This Row],[SWCNT]]=TRUE,FALSE,IF(Table1[[#This Row],[MWCNT]]=TRUE,FALSE,TRUE))</f>
        <v>0</v>
      </c>
      <c r="BC1590" s="18"/>
    </row>
    <row r="1591" spans="1:55" ht="222">
      <c r="A1591" t="s">
        <v>3602</v>
      </c>
      <c r="B1591" s="2" t="s">
        <v>3604</v>
      </c>
      <c r="C1591" s="16" t="s">
        <v>3606</v>
      </c>
      <c r="D1591" s="17" t="s">
        <v>1840</v>
      </c>
      <c r="E1591" s="2">
        <v>2014</v>
      </c>
      <c r="F1591" t="b">
        <f>OR(ISNUMBER(FIND("cytotoxic",C1591)),ISNUMBER(FIND("Cytotoxic",C1591)),ISNUMBER(FIND("cellular toxicity",C1591)),ISNUMBER(FIND("cell death",C1591)),ISNUMBER(FIND("viable",C1591)),ISNUMBER(FIND("phytotoxic",C1591)),ISNUMBER(FIND("acute toxicity",C1591)),ISNUMBER(FIND("MTT",C1591)),ISNUMBER(FIND("survival",C1591)),ISNUMBER(FIND("prolifer",C1591)),ISNUMBER(FIND("apoptosis",C1591)),ISNUMBER(FIND("neurotoxic",C1591)),ISNUMBER(FIND("  lysis ",C1591)),ISNUMBER(FIND("necrosis",C1591)),ISNUMBER(FIND("cellular death",C1591))*3,ISNUMBER(FIND("LDH",C1591)),ISNUMBER(FIND("Acute toxicity",C1591)))</f>
        <v>0</v>
      </c>
      <c r="G1591" t="b">
        <f>OR(ISNUMBER(FIND("genotoxic",C1591)),ISNUMBER(FIND("genotoxicity",C1591)),ISNUMBER(FIND("DNA damage",C1591)),ISNUMBER(FIND("DNA",C1591)),ISNUMBER(FIND("RNA",C1591)),ISNUMBER(FIND("mesothelioma",C1591)),ISNUMBER(FIND("carcino",C1591)),ISNUMBER(FIND("mutagen",C1591)),ISNUMBER(FIND("genetic",C1591)))</f>
        <v>0</v>
      </c>
      <c r="H1591" t="b">
        <f>OR(ISNUMBER(FIND("inflammatory",C1591)),ISNUMBER(FIND("inflamm",C1591)))</f>
        <v>0</v>
      </c>
      <c r="I1591" t="b">
        <f>OR(ISNUMBER(FIND("immune",C1591)),ISNUMBER(FIND("immunological",C1591)),ISNUMBER(FIND("interleuk",C1591)),ISNUMBER(FIND("platelet activation",C1591)),ISNUMBER(FIND("monocyte",C1591)),ISNUMBER(FIND("leukocyte",C1591)),ISNUMBER(FIND("cytokine",C1591)),ISNUMBER(FIND("CD4",C1591)),ISNUMBER(FIND("CD8",C1591)),ISNUMBER(FIND("T-cell",C1591)))</f>
        <v>0</v>
      </c>
      <c r="J1591" t="b">
        <f>OR(ISNUMBER(FIND("reactive oxygen",C1591)),ISNUMBER(FIND("ROS",C1591)),ISNUMBER(FIND("free radical",C1591)),ISNUMBER(FIND("oxidative stress",C1591)),ISNUMBER(FIND("peroxid",C1591)),ISNUMBER(FIND("oxidative",C1591)),ISNUMBER(FIND("antioxid",C1591)))</f>
        <v>0</v>
      </c>
      <c r="K1591" t="b">
        <f>OR(ISNUMBER(FIND("autophag",C1591)))</f>
        <v>0</v>
      </c>
      <c r="L1591" t="b">
        <f>OR(ISNUMBER(FIND("morpholog",C1591)))</f>
        <v>1</v>
      </c>
      <c r="M1591" t="b">
        <f>OR(ISNUMBER(FIND("fibrosis",C1591)),ISNUMBER(FIND("Fibrosis",C1591)),ISNUMBER(FIND("fibrot",C1591)))</f>
        <v>0</v>
      </c>
      <c r="N1591" t="b">
        <f>OR(ISNUMBER(FIND("offspring",C1591)),ISNUMBER(FIND("Parental",C1591)),ISNUMBER(FIND("parental",C1591)),ISNUMBER(FIND("germline",C1591)),ISNUMBER(FIND("reproduc",C1591)),ISNUMBER(FIND("embryo",C1591)))</f>
        <v>0</v>
      </c>
      <c r="O1591" t="b">
        <f>OR(ISNUMBER(FIND("metabol",C1591)),ISNUMBER(FIND("Metabol",C1591)),ISNUMBER(FIND("digest",C1591)),ISNUMBER(FIND("mitochon",C1591)))</f>
        <v>0</v>
      </c>
      <c r="P1591" t="b">
        <f>OR(ISNUMBER(FIND("ecotox",C1591)),ISNUMBER(FIND("Ecotox",B1591)),ISNUMBER(FIND("ecotox",B1591)),ISNUMBER(FIND("Ecotox",C1591)))</f>
        <v>0</v>
      </c>
      <c r="Q1591" t="b">
        <f>OR(ISNUMBER(FIND("Bioaccum",C1591)),ISNUMBER(FIND("bioaccum",C1591)),ISNUMBER(FIND("accum",C1591)))</f>
        <v>0</v>
      </c>
      <c r="R1591" t="b">
        <f>OR(ISNUMBER(FIND("Occupation",C1591)),ISNUMBER(FIND("occupation",C1591)),ISNUMBER(FIND("worker",C1591)),ISNUMBER(FIND("workforce",C1591)))</f>
        <v>0</v>
      </c>
      <c r="S1591" t="b">
        <f>NOT(OR(F1591,G1591,H1591,I1591,J1591,K1591,L1591,M1591,N1591,O1591,P1591,Q1591,R1591))</f>
        <v>0</v>
      </c>
      <c r="U1591" t="b">
        <f>OR(Table1[[#This Row],[Inflammation]],Table1[[#This Row],[Immune]])</f>
        <v>0</v>
      </c>
      <c r="V1591" t="str">
        <f>IF(OR(Table1[[#This Row],[Rodents]],Table1[[#This Row],[Human]],Table1[[#This Row],[Pig]]),OR(ISNUMBER(FIND("intratrach",C1591)),ISNUMBER(FIND("nasal ",C1591)),ISNUMBER(FIND("instill",C1591))),"NA")</f>
        <v>NA</v>
      </c>
      <c r="W1591" t="str">
        <f>IF(OR(Table1[[#This Row],[Rodents]],Table1[[#This Row],[Human]],Table1[[#This Row],[Pig]]),OR(ISNUMBER(FIND("dermal",C1591)),ISNUMBER(FIND("skin ",C1591))),"NA")</f>
        <v>NA</v>
      </c>
      <c r="X1591" t="str">
        <f>IF(OR(Table1[[#This Row],[Rodents]],Table1[[#This Row],[Human]],Table1[[#This Row],[Pig]]),OR(ISNUMBER(FIND("injected",C1591)),ISNUMBER(FIND("periton",C1591)),ISNUMBER(FIND("intrascrot",C1591))),"NA")</f>
        <v>NA</v>
      </c>
      <c r="Y1591" t="str">
        <f>IF(OR(Table1[[#This Row],[Rodents]],Table1[[#This Row],[Human]],Table1[[#This Row],[Pig]]),NOT(OR(Table1[[#This Row],[Inhaled/Intratracheal/intranasal]],Table1[[#This Row],[Dermal]],Table1[[#This Row],[Injected]])),"NA")</f>
        <v>NA</v>
      </c>
      <c r="AA1591" t="b">
        <f>OR(ISNUMBER(FIND("fish ",C1591)),ISNUMBER(FIND("Fish ",C1591)),ISNUMBER(FIND("aquatic",C1591)),ISNUMBER(FIND("daphnids",C1591)),ISNUMBER(FIND("Carcinus maenas",C1591)),ISNUMBER(FIND("Daphnia",C1591)),ISNUMBER(FIND("Ruditapes philippinarum",C1591)),ISNUMBER(FIND("daphnia",C1591)),ISNUMBER(FIND("marine",C1591)),ISNUMBER(FIND("mussel",C1591)),ISNUMBER(FIND("algae",C1591)),ISNUMBER(FIND("Donax faba",C1591)),ISNUMBER(FIND("estuarine",C1591)),ISNUMBER(FIND("snail",C1591)),ISNUMBER(FIND("Prorocentrum donghaiense",C1591)) )</f>
        <v>1</v>
      </c>
      <c r="AB1591" t="b">
        <f>OR(ISNUMBER(FIND(" rat ",C1591)),ISNUMBER(FIND(" rats ",C1591)),ISNUMBER(FIND(" Rats ",C1591)),ISNUMBER(FIND(" Rat ",C1591)),ISNUMBER(FIND(" rat.",C1591)),ISNUMBER(FIND(" rats.",C1591)),ISNUMBER(FIND("mouse",C1591)),ISNUMBER(FIND("mice",C1591)), ISNUMBER(FIND(" Mice",C1591)))</f>
        <v>0</v>
      </c>
      <c r="AC1591" t="b">
        <f>OR(ISNUMBER(FIND(" cell ",C1591)),ISNUMBER(FIND("fibroblast",C1591)),ISNUMBER(FIND("macrophage",C1591)),ISNUMBER(FIND("epithelial",C1591)),ISNUMBER(FIND("endothelial",C1591)),ISNUMBER(FIND("neuron",C1591)),ISNUMBER(FIND(" cells ",C1591)),ISNUMBER(FIND("RBC",C1591)),ISNUMBER(FIND("mitochond",C1591)),ISNUMBER(FIND("adipocyte",C1591)),ISNUMBER(FIND("osteo",C1591)),ISNUMBER(FIND("keratin",C1591)),ISNUMBER(FIND(" cell's ",C1591)),ISNUMBER(FIND("eukary",C1591)),ISNUMBER(FIND("sperm",C1591)))</f>
        <v>1</v>
      </c>
      <c r="AD1591" t="b">
        <f>OR(ISNUMBER(FIND("human",B1591)),ISNUMBER(FIND("workers",B1591)),ISNUMBER(FIND("workforces",B1591)),ISNUMBER(FIND("occupational",B1591)),ISNUMBER(FIND("Case report",B1591)),ISNUMBER(FIND("Workplaces",B1591)),ISNUMBER(FIND("worker",B1591)))</f>
        <v>0</v>
      </c>
      <c r="AE1591" t="b">
        <f>OR(ISNUMBER(FIND(" plant ",C1591)),ISNUMBER(FIND("Plant ",C1591)),ISNUMBER(FIND("tomato",C1591)),ISNUMBER(FIND("plants",C1591)),ISNUMBER(FIND("Plants",C1591)),ISNUMBER(FIND("algae",C1591)),ISNUMBER(FIND("lettuce",C1591)),ISNUMBER(FIND("green gram sprouts ",C1591)),ISNUMBER(FIND("Cucurbita pepo",C1591)),ISNUMBER(FIND("bean ",C1591)),ISNUMBER(FIND("chloroplast",C1591)),ISNUMBER(FIND("chlorophyll",C1591)),ISNUMBER(FIND("seedling",C1591)),ISNUMBER(FIND("canola",C1591)),ISNUMBER(FIND("shoot",C1591)),ISNUMBER(FIND("photosynthes",C1591)),ISNUMBER(FIND(" leaves ",C1591)),,ISNUMBER(FIND("agriculture",C1591)),ISNUMBER(FIND(" crops ",C1591)))</f>
        <v>0</v>
      </c>
      <c r="AF1591" t="b">
        <f>OR(ISNUMBER(FIND("bacteria",C1591)),ISNUMBER(FIND("Bacteria",C1591)),ISNUMBER(FIND("Bacterium",C1591)),ISNUMBER(FIND("bacterium",C1591)),ISNUMBER(FIND(" coli ",C1591)))</f>
        <v>0</v>
      </c>
      <c r="AG1591" t="b">
        <f>OR(ISNUMBER(FIND("fungi",C1591)),ISNUMBER(FIND("Fungi",C1591)),ISNUMBER(FIND("fungus",C1591)),ISNUMBER(FIND("Fungus",C1591)),ISNUMBER(FIND("mushroom",C1591)),ISNUMBER(FIND("Mushroom",C1591)),ISNUMBER(FIND(" mold ",C1591)))</f>
        <v>0</v>
      </c>
      <c r="AH1591" t="b">
        <f>OR(ISNUMBER(FIND("Pig ",C1591)),ISNUMBER(FIND("pig ",C1591)),ISNUMBER(FIND("Pigs ",C1591)),ISNUMBER(FIND("pigs ",C1591)))</f>
        <v>0</v>
      </c>
      <c r="AI1591" t="b">
        <f>OR(ISNUMBER(FIND(" C. elegans",C1591)),ISNUMBER(FIND("Caenorhabditis elegans",C1591)),ISNUMBER(FIND("earthworms",C1591)),ISNUMBER(FIND(" Ficopomatus enigmaticus",C1591)),ISNUMBER(FIND("larva",C1591)),ISNUMBER(FIND("Lumbriculus variegatus",C1591)),ISNUMBER(FIND("nematode",C1591)))</f>
        <v>0</v>
      </c>
      <c r="AJ1591" t="b">
        <f>NOT(OR(AA1591,AB1591,AC1591,AD1591,AE1591,AF1591,AG1591,AH1591,AI1591))</f>
        <v>0</v>
      </c>
      <c r="AL1591" t="b">
        <f>OR(AA1591,AB1591,AD1591,AE1591,AF1591,AG1591,AH1591,AI1591)</f>
        <v>1</v>
      </c>
      <c r="AM1591" t="b">
        <f>IF(Table1[[#This Row],[In vivo?]],IF(Table1[[#This Row],[Cell]],FALSE,TRUE),FALSE)</f>
        <v>0</v>
      </c>
      <c r="AN1591" t="b">
        <f>AND(AC1591,AL1591)</f>
        <v>1</v>
      </c>
      <c r="AO1591" t="b">
        <f>IF(Table1[[#This Row],[Cell]],IF(Table1[[#This Row],[In vivo?]],FALSE,TRUE),FALSE)</f>
        <v>0</v>
      </c>
      <c r="AP1591" t="b">
        <f>NOT(OR(Table1[[#This Row],[In vivo?]],Table1[[#This Row],[Only in Cell]]))</f>
        <v>0</v>
      </c>
      <c r="AQ1591" t="str">
        <f>IF(OR(Table1[[#This Row],[Rodents]],Table1[[#This Row],[Human]],Table1[[#This Row],[Pig]]),OR(ISNUMBER(FIND("pulmonary",C1591)),ISNUMBER(FIND("lung",C1591))),"NA")</f>
        <v>NA</v>
      </c>
      <c r="AR1591" t="str">
        <f>IF(OR(Table1[[#This Row],[Rodents]],Table1[[#This Row],[Human]],Table1[[#This Row],[Pig]]),OR(ISNUMBER(FIND("skin",C1591)),ISNUMBER(FIND("dermal",C1591))),"NA")</f>
        <v>NA</v>
      </c>
      <c r="AS1591" t="str">
        <f>IF(OR(Table1[[#This Row],[Rodents]],Table1[[#This Row],[Human]],Table1[[#This Row],[Pig]]),OR(ISNUMBER(FIND("liver",C1591)),ISNUMBER(FIND("hepat",C1591))),"NA")</f>
        <v>NA</v>
      </c>
      <c r="AT1591" t="str">
        <f>IF(OR(Table1[[#This Row],[Rodents]],Table1[[#This Row],[Human]],Table1[[#This Row],[Pig]]),OR(ISNUMBER(FIND("kidney",C1591)),ISNUMBER(FIND("neph",C1591))),"NA")</f>
        <v>NA</v>
      </c>
      <c r="AU1591" t="str">
        <f>IF(OR(Table1[[#This Row],[Rodents]],Table1[[#This Row],[Human]],Table1[[#This Row],[Pig]]),OR(ISNUMBER(FIND("brain",C1591)),ISNUMBER(FIND("neur",C1591)),ISNUMBER(FIND("nerv",C1591))),"NA")</f>
        <v>NA</v>
      </c>
      <c r="AV1591" t="str">
        <f>IF(OR(Table1[[#This Row],[Rodents]],Table1[[#This Row],[Human]],Table1[[#This Row],[Pig]]),OR(ISNUMBER(FIND("heart",C1591)),ISNUMBER(FIND("cardi",C1591))),"NA")</f>
        <v>NA</v>
      </c>
      <c r="AW1591" t="str">
        <f>IF(OR(Table1[[#This Row],[Rodents]],Table1[[#This Row],[Human]],Table1[[#This Row],[Pig]]),OR(ISNUMBER(FIND("gastro",C1591)),ISNUMBER(FIND("intesti",C1591)),ISNUMBER(FIND("stomach",C1591))),"NA")</f>
        <v>NA</v>
      </c>
      <c r="AX1591" t="str">
        <f>IF(OR(Table1[[#This Row],[Rodents]],Table1[[#This Row],[Human]],Table1[[#This Row],[Pig]]),NOT(OR(AQ1591,AR1591,AS1591,AT1591,AU1591,AV1591,AW1591)),"NA")</f>
        <v>NA</v>
      </c>
      <c r="AY1591" t="b">
        <f>OR(ISNUMBER(FIND("SWCNT",C1591)),ISNUMBER(FIND("SWNT",C1591)),ISNUMBER(FIND("single-wall",C1591)),ISNUMBER(FIND("single wall",C1591)),ISNUMBER(FIND("Single wall",C1591)),ISNUMBER(FIND("Single-wall",C1591)),ISNUMBER(FIND("SWCNT",B1591)),ISNUMBER(FIND("SWNT",B1591)),ISNUMBER(FIND("single-wall",B1591)),ISNUMBER(FIND("single wall",B1591)),ISNUMBER(FIND("Single-wall",B1591)),ISNUMBER(FIND("Single wall",B1591)))</f>
        <v>1</v>
      </c>
      <c r="AZ1591" t="b">
        <f>OR(ISNUMBER(FIND("MWCNT",C1591)),ISNUMBER(FIND("MWNT",C1591)),ISNUMBER(FIND("multi-wall",C1591)),ISNUMBER(FIND("multi wall",C1591)),ISNUMBER(FIND("multiwall",C1591)),ISNUMBER(FIND("Multi-wall",C1591)),ISNUMBER(FIND("Multi wall",C1591)),ISNUMBER(FIND("Multiwall",C1591)),ISNUMBER(FIND("MWCNT",B1591)),ISNUMBER(FIND("MWNT",B1591)),ISNUMBER(FIND("multi-wall",B1591)),ISNUMBER(FIND("multi wall",B1591)),ISNUMBER(FIND("multiwall",B1591)),ISNUMBER(FIND("Multi-wall",B1591)),ISNUMBER(FIND("Multi wall",B1591)),ISNUMBER(FIND("Multiwall",B1591)),ISNUMBER(FIND("Double-wall",B1591)),ISNUMBER(FIND("Double wall",B1591)),ISNUMBER(FIND("Doublewall",B1591)),ISNUMBER(FIND("double-wall",B1591)),ISNUMBER(FIND("double wall",B1591)),ISNUMBER(FIND("doublewall",B1591)))</f>
        <v>0</v>
      </c>
      <c r="BA1591" t="b">
        <f>AND(Table1[[#This Row],[SWCNT]],Table1[[#This Row],[MWCNT]])</f>
        <v>0</v>
      </c>
      <c r="BB1591" t="b">
        <f>IF(Table1[[#This Row],[SWCNT]]=TRUE,FALSE,IF(Table1[[#This Row],[MWCNT]]=TRUE,FALSE,TRUE))</f>
        <v>0</v>
      </c>
      <c r="BC1591" s="18"/>
    </row>
    <row r="1592" spans="1:55" ht="185">
      <c r="A1592" t="s">
        <v>3611</v>
      </c>
      <c r="B1592" s="2" t="s">
        <v>3614</v>
      </c>
      <c r="C1592" s="16" t="s">
        <v>3617</v>
      </c>
      <c r="D1592" s="17" t="s">
        <v>3056</v>
      </c>
      <c r="E1592" s="2">
        <v>2014</v>
      </c>
      <c r="F1592" t="b">
        <f>OR(ISNUMBER(FIND("cytotoxic",C1592)),ISNUMBER(FIND("Cytotoxic",C1592)),ISNUMBER(FIND("cellular toxicity",C1592)),ISNUMBER(FIND("cell death",C1592)),ISNUMBER(FIND("viable",C1592)),ISNUMBER(FIND("phytotoxic",C1592)),ISNUMBER(FIND("acute toxicity",C1592)),ISNUMBER(FIND("MTT",C1592)),ISNUMBER(FIND("survival",C1592)),ISNUMBER(FIND("prolifer",C1592)),ISNUMBER(FIND("apoptosis",C1592)),ISNUMBER(FIND("neurotoxic",C1592)),ISNUMBER(FIND("  lysis ",C1592)),ISNUMBER(FIND("necrosis",C1592)),ISNUMBER(FIND("cellular death",C1592))*3,ISNUMBER(FIND("LDH",C1592)),ISNUMBER(FIND("Acute toxicity",C1592)))</f>
        <v>1</v>
      </c>
      <c r="G1592" t="b">
        <f>OR(ISNUMBER(FIND("genotoxic",C1592)),ISNUMBER(FIND("genotoxicity",C1592)),ISNUMBER(FIND("DNA damage",C1592)),ISNUMBER(FIND("DNA",C1592)),ISNUMBER(FIND("RNA",C1592)),ISNUMBER(FIND("mesothelioma",C1592)),ISNUMBER(FIND("carcino",C1592)),ISNUMBER(FIND("mutagen",C1592)),ISNUMBER(FIND("genetic",C1592)))</f>
        <v>0</v>
      </c>
      <c r="H1592" t="b">
        <f>OR(ISNUMBER(FIND("inflammatory",C1592)),ISNUMBER(FIND("inflamm",C1592)))</f>
        <v>0</v>
      </c>
      <c r="I1592" t="b">
        <f>OR(ISNUMBER(FIND("immune",C1592)),ISNUMBER(FIND("immunological",C1592)),ISNUMBER(FIND("interleuk",C1592)),ISNUMBER(FIND("platelet activation",C1592)),ISNUMBER(FIND("monocyte",C1592)),ISNUMBER(FIND("leukocyte",C1592)),ISNUMBER(FIND("cytokine",C1592)),ISNUMBER(FIND("CD4",C1592)),ISNUMBER(FIND("CD8",C1592)),ISNUMBER(FIND("T-cell",C1592)))</f>
        <v>0</v>
      </c>
      <c r="J1592" t="b">
        <f>OR(ISNUMBER(FIND("reactive oxygen",C1592)),ISNUMBER(FIND("ROS",C1592)),ISNUMBER(FIND("free radical",C1592)),ISNUMBER(FIND("oxidative stress",C1592)),ISNUMBER(FIND("peroxid",C1592)),ISNUMBER(FIND("oxidative",C1592)),ISNUMBER(FIND("antioxid",C1592)))</f>
        <v>1</v>
      </c>
      <c r="K1592" t="b">
        <f>OR(ISNUMBER(FIND("autophag",C1592)))</f>
        <v>0</v>
      </c>
      <c r="L1592" t="b">
        <f>OR(ISNUMBER(FIND("morpholog",C1592)))</f>
        <v>1</v>
      </c>
      <c r="M1592" t="b">
        <f>OR(ISNUMBER(FIND("fibrosis",C1592)),ISNUMBER(FIND("Fibrosis",C1592)),ISNUMBER(FIND("fibrot",C1592)))</f>
        <v>0</v>
      </c>
      <c r="N1592" t="b">
        <f>OR(ISNUMBER(FIND("offspring",C1592)),ISNUMBER(FIND("Parental",C1592)),ISNUMBER(FIND("parental",C1592)),ISNUMBER(FIND("germline",C1592)),ISNUMBER(FIND("reproduc",C1592)),ISNUMBER(FIND("embryo",C1592)))</f>
        <v>1</v>
      </c>
      <c r="O1592" t="b">
        <f>OR(ISNUMBER(FIND("metabol",C1592)),ISNUMBER(FIND("Metabol",C1592)),ISNUMBER(FIND("digest",C1592)),ISNUMBER(FIND("mitochon",C1592)))</f>
        <v>0</v>
      </c>
      <c r="P1592" t="b">
        <f>OR(ISNUMBER(FIND("ecotox",C1592)),ISNUMBER(FIND("Ecotox",B1592)),ISNUMBER(FIND("ecotox",B1592)),ISNUMBER(FIND("Ecotox",C1592)))</f>
        <v>0</v>
      </c>
      <c r="Q1592" t="b">
        <f>OR(ISNUMBER(FIND("Bioaccum",C1592)),ISNUMBER(FIND("bioaccum",C1592)),ISNUMBER(FIND("accum",C1592)))</f>
        <v>0</v>
      </c>
      <c r="R1592" t="b">
        <f>OR(ISNUMBER(FIND("Occupation",C1592)),ISNUMBER(FIND("occupation",C1592)),ISNUMBER(FIND("worker",C1592)),ISNUMBER(FIND("workforce",C1592)))</f>
        <v>0</v>
      </c>
      <c r="S1592" t="b">
        <f>NOT(OR(F1592,G1592,H1592,I1592,J1592,K1592,L1592,M1592,N1592,O1592,P1592,Q1592,R1592))</f>
        <v>0</v>
      </c>
      <c r="U1592" t="b">
        <f>OR(Table1[[#This Row],[Inflammation]],Table1[[#This Row],[Immune]])</f>
        <v>0</v>
      </c>
      <c r="V1592" t="str">
        <f>IF(OR(Table1[[#This Row],[Rodents]],Table1[[#This Row],[Human]],Table1[[#This Row],[Pig]]),OR(ISNUMBER(FIND("intratrach",C1592)),ISNUMBER(FIND("nasal ",C1592)),ISNUMBER(FIND("instill",C1592))),"NA")</f>
        <v>NA</v>
      </c>
      <c r="W1592" t="str">
        <f>IF(OR(Table1[[#This Row],[Rodents]],Table1[[#This Row],[Human]],Table1[[#This Row],[Pig]]),OR(ISNUMBER(FIND("dermal",C1592)),ISNUMBER(FIND("skin ",C1592))),"NA")</f>
        <v>NA</v>
      </c>
      <c r="X1592" t="str">
        <f>IF(OR(Table1[[#This Row],[Rodents]],Table1[[#This Row],[Human]],Table1[[#This Row],[Pig]]),OR(ISNUMBER(FIND("injected",C1592)),ISNUMBER(FIND("periton",C1592)),ISNUMBER(FIND("intrascrot",C1592))),"NA")</f>
        <v>NA</v>
      </c>
      <c r="Y1592" t="str">
        <f>IF(OR(Table1[[#This Row],[Rodents]],Table1[[#This Row],[Human]],Table1[[#This Row],[Pig]]),NOT(OR(Table1[[#This Row],[Inhaled/Intratracheal/intranasal]],Table1[[#This Row],[Dermal]],Table1[[#This Row],[Injected]])),"NA")</f>
        <v>NA</v>
      </c>
      <c r="AA1592" t="b">
        <f>OR(ISNUMBER(FIND("fish ",C1592)),ISNUMBER(FIND("Fish ",C1592)),ISNUMBER(FIND("aquatic",C1592)),ISNUMBER(FIND("daphnids",C1592)),ISNUMBER(FIND("Carcinus maenas",C1592)),ISNUMBER(FIND("Daphnia",C1592)),ISNUMBER(FIND("Ruditapes philippinarum",C1592)),ISNUMBER(FIND("daphnia",C1592)),ISNUMBER(FIND("marine",C1592)),ISNUMBER(FIND("mussel",C1592)),ISNUMBER(FIND("algae",C1592)),ISNUMBER(FIND("Donax faba",C1592)),ISNUMBER(FIND("estuarine",C1592)),ISNUMBER(FIND("snail",C1592)),ISNUMBER(FIND("Prorocentrum donghaiense",C1592)) )</f>
        <v>0</v>
      </c>
      <c r="AB1592" t="b">
        <f>OR(ISNUMBER(FIND(" rat ",C1592)),ISNUMBER(FIND(" rats ",C1592)),ISNUMBER(FIND(" Rats ",C1592)),ISNUMBER(FIND(" Rat ",C1592)),ISNUMBER(FIND(" rat.",C1592)),ISNUMBER(FIND(" rats.",C1592)),ISNUMBER(FIND("mouse",C1592)),ISNUMBER(FIND("mice",C1592)), ISNUMBER(FIND(" Mice",C1592)))</f>
        <v>0</v>
      </c>
      <c r="AC1592" t="b">
        <f>OR(ISNUMBER(FIND(" cell ",C1592)),ISNUMBER(FIND("fibroblast",C1592)),ISNUMBER(FIND("macrophage",C1592)),ISNUMBER(FIND("epithelial",C1592)),ISNUMBER(FIND("endothelial",C1592)),ISNUMBER(FIND("neuron",C1592)),ISNUMBER(FIND(" cells ",C1592)),ISNUMBER(FIND("RBC",C1592)),ISNUMBER(FIND("mitochond",C1592)),ISNUMBER(FIND("adipocyte",C1592)),ISNUMBER(FIND("osteo",C1592)),ISNUMBER(FIND("keratin",C1592)),ISNUMBER(FIND(" cell's ",C1592)),ISNUMBER(FIND("eukary",C1592)),ISNUMBER(FIND("sperm",C1592)))</f>
        <v>1</v>
      </c>
      <c r="AD1592" t="b">
        <v>0</v>
      </c>
      <c r="AE1592" t="b">
        <f>OR(ISNUMBER(FIND(" plant ",C1592)),ISNUMBER(FIND("Plant ",C1592)),ISNUMBER(FIND("tomato",C1592)),ISNUMBER(FIND("plants",C1592)),ISNUMBER(FIND("Plants",C1592)),ISNUMBER(FIND("algae",C1592)),ISNUMBER(FIND("lettuce",C1592)),ISNUMBER(FIND("green gram sprouts ",C1592)),ISNUMBER(FIND("Cucurbita pepo",C1592)),ISNUMBER(FIND("bean ",C1592)),ISNUMBER(FIND("chloroplast",C1592)),ISNUMBER(FIND("chlorophyll",C1592)),ISNUMBER(FIND("seedling",C1592)),ISNUMBER(FIND("canola",C1592)),ISNUMBER(FIND("shoot",C1592)),ISNUMBER(FIND("photosynthes",C1592)),ISNUMBER(FIND(" leaves ",C1592)),,ISNUMBER(FIND("agriculture",C1592)),ISNUMBER(FIND(" crops ",C1592)))</f>
        <v>0</v>
      </c>
      <c r="AF1592" t="b">
        <f>OR(ISNUMBER(FIND("bacteria",C1592)),ISNUMBER(FIND("Bacteria",C1592)),ISNUMBER(FIND("Bacterium",C1592)),ISNUMBER(FIND("bacterium",C1592)),ISNUMBER(FIND(" coli ",C1592)))</f>
        <v>0</v>
      </c>
      <c r="AG1592" t="b">
        <f>OR(ISNUMBER(FIND("fungi",C1592)),ISNUMBER(FIND("Fungi",C1592)),ISNUMBER(FIND("fungus",C1592)),ISNUMBER(FIND("Fungus",C1592)),ISNUMBER(FIND("mushroom",C1592)),ISNUMBER(FIND("Mushroom",C1592)),ISNUMBER(FIND(" mold ",C1592)))</f>
        <v>0</v>
      </c>
      <c r="AH1592" t="b">
        <f>OR(ISNUMBER(FIND("Pig ",C1592)),ISNUMBER(FIND("pig ",C1592)),ISNUMBER(FIND("Pigs ",C1592)),ISNUMBER(FIND("pigs ",C1592)))</f>
        <v>0</v>
      </c>
      <c r="AI1592" t="b">
        <f>OR(ISNUMBER(FIND(" C. elegans",C1592)),ISNUMBER(FIND("Caenorhabditis elegans",C1592)),ISNUMBER(FIND("earthworms",C1592)),ISNUMBER(FIND(" Ficopomatus enigmaticus",C1592)),ISNUMBER(FIND("larva",C1592)),ISNUMBER(FIND("Lumbriculus variegatus",C1592)),ISNUMBER(FIND("nematode",C1592)))</f>
        <v>0</v>
      </c>
      <c r="AJ1592" t="b">
        <f>NOT(OR(AA1592,AB1592,AC1592,AD1592,AE1592,AF1592,AG1592,AH1592,AI1592))</f>
        <v>0</v>
      </c>
      <c r="AL1592" t="b">
        <f>OR(AA1592,AB1592,AD1592,AE1592,AF1592,AG1592,AH1592,AI1592)</f>
        <v>0</v>
      </c>
      <c r="AM1592" t="b">
        <f>IF(Table1[[#This Row],[In vivo?]],IF(Table1[[#This Row],[Cell]],FALSE,TRUE),FALSE)</f>
        <v>0</v>
      </c>
      <c r="AN1592" t="b">
        <f>AND(AC1592,AL1592)</f>
        <v>0</v>
      </c>
      <c r="AO1592" t="b">
        <f>IF(Table1[[#This Row],[Cell]],IF(Table1[[#This Row],[In vivo?]],FALSE,TRUE),FALSE)</f>
        <v>1</v>
      </c>
      <c r="AP1592" t="b">
        <f>NOT(OR(Table1[[#This Row],[In vivo?]],Table1[[#This Row],[Only in Cell]]))</f>
        <v>0</v>
      </c>
      <c r="AQ1592" t="str">
        <f>IF(OR(Table1[[#This Row],[Rodents]],Table1[[#This Row],[Human]],Table1[[#This Row],[Pig]]),OR(ISNUMBER(FIND("pulmonary",C1592)),ISNUMBER(FIND("lung",C1592))),"NA")</f>
        <v>NA</v>
      </c>
      <c r="AR1592" t="str">
        <f>IF(OR(Table1[[#This Row],[Rodents]],Table1[[#This Row],[Human]],Table1[[#This Row],[Pig]]),OR(ISNUMBER(FIND("skin",C1592)),ISNUMBER(FIND("dermal",C1592))),"NA")</f>
        <v>NA</v>
      </c>
      <c r="AS1592" t="str">
        <f>IF(OR(Table1[[#This Row],[Rodents]],Table1[[#This Row],[Human]],Table1[[#This Row],[Pig]]),OR(ISNUMBER(FIND("liver",C1592)),ISNUMBER(FIND("hepat",C1592))),"NA")</f>
        <v>NA</v>
      </c>
      <c r="AT1592" t="str">
        <f>IF(OR(Table1[[#This Row],[Rodents]],Table1[[#This Row],[Human]],Table1[[#This Row],[Pig]]),OR(ISNUMBER(FIND("kidney",C1592)),ISNUMBER(FIND("neph",C1592))),"NA")</f>
        <v>NA</v>
      </c>
      <c r="AU1592" t="str">
        <f>IF(OR(Table1[[#This Row],[Rodents]],Table1[[#This Row],[Human]],Table1[[#This Row],[Pig]]),OR(ISNUMBER(FIND("brain",C1592)),ISNUMBER(FIND("neur",C1592)),ISNUMBER(FIND("nerv",C1592))),"NA")</f>
        <v>NA</v>
      </c>
      <c r="AV1592" t="str">
        <f>IF(OR(Table1[[#This Row],[Rodents]],Table1[[#This Row],[Human]],Table1[[#This Row],[Pig]]),OR(ISNUMBER(FIND("heart",C1592)),ISNUMBER(FIND("cardi",C1592))),"NA")</f>
        <v>NA</v>
      </c>
      <c r="AW1592" t="str">
        <f>IF(OR(Table1[[#This Row],[Rodents]],Table1[[#This Row],[Human]],Table1[[#This Row],[Pig]]),OR(ISNUMBER(FIND("gastro",C1592)),ISNUMBER(FIND("intesti",C1592)),ISNUMBER(FIND("stomach",C1592))),"NA")</f>
        <v>NA</v>
      </c>
      <c r="AX1592" t="str">
        <f>IF(OR(Table1[[#This Row],[Rodents]],Table1[[#This Row],[Human]],Table1[[#This Row],[Pig]]),NOT(OR(AQ1592,AR1592,AS1592,AT1592,AU1592,AV1592,AW1592)),"NA")</f>
        <v>NA</v>
      </c>
      <c r="AY1592" t="b">
        <f>OR(ISNUMBER(FIND("SWCNT",C1592)),ISNUMBER(FIND("SWNT",C1592)),ISNUMBER(FIND("single-wall",C1592)),ISNUMBER(FIND("single wall",C1592)),ISNUMBER(FIND("Single wall",C1592)),ISNUMBER(FIND("Single-wall",C1592)),ISNUMBER(FIND("SWCNT",B1592)),ISNUMBER(FIND("SWNT",B1592)),ISNUMBER(FIND("single-wall",B1592)),ISNUMBER(FIND("single wall",B1592)),ISNUMBER(FIND("Single-wall",B1592)),ISNUMBER(FIND("Single wall",B1592)))</f>
        <v>1</v>
      </c>
      <c r="AZ1592" t="b">
        <f>OR(ISNUMBER(FIND("MWCNT",C1592)),ISNUMBER(FIND("MWNT",C1592)),ISNUMBER(FIND("multi-wall",C1592)),ISNUMBER(FIND("multi wall",C1592)),ISNUMBER(FIND("multiwall",C1592)),ISNUMBER(FIND("Multi-wall",C1592)),ISNUMBER(FIND("Multi wall",C1592)),ISNUMBER(FIND("Multiwall",C1592)),ISNUMBER(FIND("MWCNT",B1592)),ISNUMBER(FIND("MWNT",B1592)),ISNUMBER(FIND("multi-wall",B1592)),ISNUMBER(FIND("multi wall",B1592)),ISNUMBER(FIND("multiwall",B1592)),ISNUMBER(FIND("Multi-wall",B1592)),ISNUMBER(FIND("Multi wall",B1592)),ISNUMBER(FIND("Multiwall",B1592)),ISNUMBER(FIND("Double-wall",B1592)),ISNUMBER(FIND("Double wall",B1592)),ISNUMBER(FIND("Doublewall",B1592)),ISNUMBER(FIND("double-wall",B1592)),ISNUMBER(FIND("double wall",B1592)),ISNUMBER(FIND("doublewall",B1592)))</f>
        <v>1</v>
      </c>
      <c r="BA1592" t="b">
        <f>AND(Table1[[#This Row],[SWCNT]],Table1[[#This Row],[MWCNT]])</f>
        <v>1</v>
      </c>
      <c r="BB1592" t="b">
        <f>IF(Table1[[#This Row],[SWCNT]]=TRUE,FALSE,IF(Table1[[#This Row],[MWCNT]]=TRUE,FALSE,TRUE))</f>
        <v>0</v>
      </c>
      <c r="BC1592" s="18"/>
    </row>
    <row r="1593" spans="1:55" ht="166.5">
      <c r="A1593" t="s">
        <v>3613</v>
      </c>
      <c r="B1593" s="2" t="s">
        <v>3616</v>
      </c>
      <c r="C1593" s="16" t="s">
        <v>3619</v>
      </c>
      <c r="D1593" s="17" t="s">
        <v>403</v>
      </c>
      <c r="E1593" s="2">
        <v>2014</v>
      </c>
      <c r="F1593" t="b">
        <f>OR(ISNUMBER(FIND("cytotoxic",C1593)),ISNUMBER(FIND("Cytotoxic",C1593)),ISNUMBER(FIND("cellular toxicity",C1593)),ISNUMBER(FIND("cell death",C1593)),ISNUMBER(FIND("viable",C1593)),ISNUMBER(FIND("phytotoxic",C1593)),ISNUMBER(FIND("acute toxicity",C1593)),ISNUMBER(FIND("MTT",C1593)),ISNUMBER(FIND("survival",C1593)),ISNUMBER(FIND("prolifer",C1593)),ISNUMBER(FIND("apoptosis",C1593)),ISNUMBER(FIND("neurotoxic",C1593)),ISNUMBER(FIND("  lysis ",C1593)),ISNUMBER(FIND("necrosis",C1593)),ISNUMBER(FIND("cellular death",C1593))*3,ISNUMBER(FIND("LDH",C1593)),ISNUMBER(FIND("Acute toxicity",C1593)))</f>
        <v>0</v>
      </c>
      <c r="G1593" t="b">
        <f>OR(ISNUMBER(FIND("genotoxic",C1593)),ISNUMBER(FIND("genotoxicity",C1593)),ISNUMBER(FIND("DNA damage",C1593)),ISNUMBER(FIND("DNA",C1593)),ISNUMBER(FIND("RNA",C1593)),ISNUMBER(FIND("mesothelioma",C1593)),ISNUMBER(FIND("carcino",C1593)),ISNUMBER(FIND("mutagen",C1593)),ISNUMBER(FIND("genetic",C1593)))</f>
        <v>1</v>
      </c>
      <c r="H1593" t="b">
        <f>OR(ISNUMBER(FIND("inflammatory",C1593)),ISNUMBER(FIND("inflamm",C1593)))</f>
        <v>0</v>
      </c>
      <c r="I1593" t="b">
        <f>OR(ISNUMBER(FIND("immune",C1593)),ISNUMBER(FIND("immunological",C1593)),ISNUMBER(FIND("interleuk",C1593)),ISNUMBER(FIND("platelet activation",C1593)),ISNUMBER(FIND("monocyte",C1593)),ISNUMBER(FIND("leukocyte",C1593)),ISNUMBER(FIND("cytokine",C1593)),ISNUMBER(FIND("CD4",C1593)),ISNUMBER(FIND("CD8",C1593)),ISNUMBER(FIND("T-cell",C1593)))</f>
        <v>0</v>
      </c>
      <c r="J1593" t="b">
        <f>OR(ISNUMBER(FIND("reactive oxygen",C1593)),ISNUMBER(FIND("ROS",C1593)),ISNUMBER(FIND("free radical",C1593)),ISNUMBER(FIND("oxidative stress",C1593)),ISNUMBER(FIND("peroxid",C1593)),ISNUMBER(FIND("oxidative",C1593)),ISNUMBER(FIND("antioxid",C1593)))</f>
        <v>1</v>
      </c>
      <c r="K1593" t="b">
        <f>OR(ISNUMBER(FIND("autophag",C1593)))</f>
        <v>0</v>
      </c>
      <c r="L1593" t="b">
        <f>OR(ISNUMBER(FIND("morpholog",C1593)))</f>
        <v>0</v>
      </c>
      <c r="M1593" t="b">
        <f>OR(ISNUMBER(FIND("fibrosis",C1593)),ISNUMBER(FIND("Fibrosis",C1593)),ISNUMBER(FIND("fibrot",C1593)))</f>
        <v>0</v>
      </c>
      <c r="N1593" t="b">
        <f>OR(ISNUMBER(FIND("offspring",C1593)),ISNUMBER(FIND("Parental",C1593)),ISNUMBER(FIND("parental",C1593)),ISNUMBER(FIND("germline",C1593)),ISNUMBER(FIND("reproduc",C1593)),ISNUMBER(FIND("embryo",C1593)))</f>
        <v>0</v>
      </c>
      <c r="O1593" t="b">
        <f>OR(ISNUMBER(FIND("metabol",C1593)),ISNUMBER(FIND("Metabol",C1593)),ISNUMBER(FIND("digest",C1593)),ISNUMBER(FIND("mitochon",C1593)))</f>
        <v>0</v>
      </c>
      <c r="P1593" t="b">
        <f>OR(ISNUMBER(FIND("ecotox",C1593)),ISNUMBER(FIND("Ecotox",B1593)),ISNUMBER(FIND("ecotox",B1593)),ISNUMBER(FIND("Ecotox",C1593)))</f>
        <v>0</v>
      </c>
      <c r="Q1593" t="b">
        <f>OR(ISNUMBER(FIND("Bioaccum",C1593)),ISNUMBER(FIND("bioaccum",C1593)),ISNUMBER(FIND("accum",C1593)))</f>
        <v>0</v>
      </c>
      <c r="R1593" t="b">
        <f>OR(ISNUMBER(FIND("Occupation",C1593)),ISNUMBER(FIND("occupation",C1593)),ISNUMBER(FIND("worker",C1593)),ISNUMBER(FIND("workforce",C1593)))</f>
        <v>0</v>
      </c>
      <c r="S1593" t="b">
        <f>NOT(OR(F1593,G1593,H1593,I1593,J1593,K1593,L1593,M1593,N1593,O1593,P1593,Q1593,R1593))</f>
        <v>0</v>
      </c>
      <c r="U1593" t="b">
        <f>OR(Table1[[#This Row],[Inflammation]],Table1[[#This Row],[Immune]])</f>
        <v>0</v>
      </c>
      <c r="V1593" t="b">
        <f>IF(OR(Table1[[#This Row],[Rodents]],Table1[[#This Row],[Human]],Table1[[#This Row],[Pig]]),OR(ISNUMBER(FIND("intratrach",C1593)),ISNUMBER(FIND("nasal ",C1593)),ISNUMBER(FIND("instill",C1593))),"NA")</f>
        <v>1</v>
      </c>
      <c r="W1593" t="b">
        <f>IF(OR(Table1[[#This Row],[Rodents]],Table1[[#This Row],[Human]],Table1[[#This Row],[Pig]]),OR(ISNUMBER(FIND("dermal",C1593)),ISNUMBER(FIND("skin ",C1593))),"NA")</f>
        <v>0</v>
      </c>
      <c r="X1593" t="b">
        <f>IF(OR(Table1[[#This Row],[Rodents]],Table1[[#This Row],[Human]],Table1[[#This Row],[Pig]]),OR(ISNUMBER(FIND("injected",C1593)),ISNUMBER(FIND("periton",C1593)),ISNUMBER(FIND("intrascrot",C1593))),"NA")</f>
        <v>0</v>
      </c>
      <c r="Y1593" t="b">
        <f>IF(OR(Table1[[#This Row],[Rodents]],Table1[[#This Row],[Human]],Table1[[#This Row],[Pig]]),NOT(OR(Table1[[#This Row],[Inhaled/Intratracheal/intranasal]],Table1[[#This Row],[Dermal]],Table1[[#This Row],[Injected]])),"NA")</f>
        <v>0</v>
      </c>
      <c r="AA1593" t="b">
        <f>OR(ISNUMBER(FIND("fish ",C1593)),ISNUMBER(FIND("Fish ",C1593)),ISNUMBER(FIND("aquatic",C1593)),ISNUMBER(FIND("daphnids",C1593)),ISNUMBER(FIND("Carcinus maenas",C1593)),ISNUMBER(FIND("Daphnia",C1593)),ISNUMBER(FIND("Ruditapes philippinarum",C1593)),ISNUMBER(FIND("daphnia",C1593)),ISNUMBER(FIND("marine",C1593)),ISNUMBER(FIND("mussel",C1593)),ISNUMBER(FIND("algae",C1593)),ISNUMBER(FIND("Donax faba",C1593)),ISNUMBER(FIND("estuarine",C1593)),ISNUMBER(FIND("snail",C1593)),ISNUMBER(FIND("Prorocentrum donghaiense",C1593)) )</f>
        <v>0</v>
      </c>
      <c r="AB1593" t="b">
        <f>OR(ISNUMBER(FIND(" rat ",C1593)),ISNUMBER(FIND(" rats ",C1593)),ISNUMBER(FIND(" Rats ",C1593)),ISNUMBER(FIND(" Rat ",C1593)),ISNUMBER(FIND(" rat.",C1593)),ISNUMBER(FIND(" rats.",C1593)),ISNUMBER(FIND("mouse",C1593)),ISNUMBER(FIND("mice",C1593)), ISNUMBER(FIND(" Mice",C1593)))</f>
        <v>1</v>
      </c>
      <c r="AC1593" t="b">
        <f>OR(ISNUMBER(FIND(" cell ",C1593)),ISNUMBER(FIND("fibroblast",C1593)),ISNUMBER(FIND("macrophage",C1593)),ISNUMBER(FIND("epithelial",C1593)),ISNUMBER(FIND("endothelial",C1593)),ISNUMBER(FIND("neuron",C1593)),ISNUMBER(FIND(" cells ",C1593)),ISNUMBER(FIND("RBC",C1593)),ISNUMBER(FIND("mitochond",C1593)),ISNUMBER(FIND("adipocyte",C1593)),ISNUMBER(FIND("osteo",C1593)),ISNUMBER(FIND("keratin",C1593)),ISNUMBER(FIND(" cell's ",C1593)),ISNUMBER(FIND("eukary",C1593)),ISNUMBER(FIND("sperm",C1593)))</f>
        <v>1</v>
      </c>
      <c r="AD1593" t="b">
        <f>OR(ISNUMBER(FIND("human",B1593)),ISNUMBER(FIND("workers",B1593)),ISNUMBER(FIND("workforces",B1593)),ISNUMBER(FIND("occupational",B1593)),ISNUMBER(FIND("Case report",B1593)),ISNUMBER(FIND("Workplaces",B1593)),ISNUMBER(FIND("worker",B1593)))</f>
        <v>0</v>
      </c>
      <c r="AE1593" t="b">
        <f>OR(ISNUMBER(FIND(" plant ",C1593)),ISNUMBER(FIND("Plant ",C1593)),ISNUMBER(FIND("tomato",C1593)),ISNUMBER(FIND("plants",C1593)),ISNUMBER(FIND("Plants",C1593)),ISNUMBER(FIND("algae",C1593)),ISNUMBER(FIND("lettuce",C1593)),ISNUMBER(FIND("green gram sprouts ",C1593)),ISNUMBER(FIND("Cucurbita pepo",C1593)),ISNUMBER(FIND("bean ",C1593)),ISNUMBER(FIND("chloroplast",C1593)),ISNUMBER(FIND("chlorophyll",C1593)),ISNUMBER(FIND("seedling",C1593)),ISNUMBER(FIND("canola",C1593)),ISNUMBER(FIND("shoot",C1593)),ISNUMBER(FIND("photosynthes",C1593)),ISNUMBER(FIND(" leaves ",C1593)),,ISNUMBER(FIND("agriculture",C1593)),ISNUMBER(FIND(" crops ",C1593)))</f>
        <v>0</v>
      </c>
      <c r="AF1593" t="b">
        <f>OR(ISNUMBER(FIND("bacteria",C1593)),ISNUMBER(FIND("Bacteria",C1593)),ISNUMBER(FIND("Bacterium",C1593)),ISNUMBER(FIND("bacterium",C1593)),ISNUMBER(FIND(" coli ",C1593)))</f>
        <v>0</v>
      </c>
      <c r="AG1593" t="b">
        <f>OR(ISNUMBER(FIND("fungi",C1593)),ISNUMBER(FIND("Fungi",C1593)),ISNUMBER(FIND("fungus",C1593)),ISNUMBER(FIND("Fungus",C1593)),ISNUMBER(FIND("mushroom",C1593)),ISNUMBER(FIND("Mushroom",C1593)),ISNUMBER(FIND(" mold ",C1593)))</f>
        <v>0</v>
      </c>
      <c r="AH1593" t="b">
        <f>OR(ISNUMBER(FIND("Pig ",C1593)),ISNUMBER(FIND("pig ",C1593)),ISNUMBER(FIND("Pigs ",C1593)),ISNUMBER(FIND("pigs ",C1593)))</f>
        <v>0</v>
      </c>
      <c r="AI1593" t="b">
        <f>OR(ISNUMBER(FIND(" C. elegans",C1593)),ISNUMBER(FIND("Caenorhabditis elegans",C1593)),ISNUMBER(FIND("earthworms",C1593)),ISNUMBER(FIND(" Ficopomatus enigmaticus",C1593)),ISNUMBER(FIND("larva",C1593)),ISNUMBER(FIND("Lumbriculus variegatus",C1593)),ISNUMBER(FIND("nematode",C1593)))</f>
        <v>0</v>
      </c>
      <c r="AJ1593" t="b">
        <f>NOT(OR(AA1593,AB1593,AC1593,AD1593,AE1593,AF1593,AG1593,AH1593,AI1593))</f>
        <v>0</v>
      </c>
      <c r="AL1593" t="b">
        <f>OR(AA1593,AB1593,AD1593,AE1593,AF1593,AG1593,AH1593,AI1593)</f>
        <v>1</v>
      </c>
      <c r="AM1593" t="b">
        <f>IF(Table1[[#This Row],[In vivo?]],IF(Table1[[#This Row],[Cell]],FALSE,TRUE),FALSE)</f>
        <v>0</v>
      </c>
      <c r="AN1593" t="b">
        <f>AND(AC1593,AL1593)</f>
        <v>1</v>
      </c>
      <c r="AO1593" t="b">
        <f>IF(Table1[[#This Row],[Cell]],IF(Table1[[#This Row],[In vivo?]],FALSE,TRUE),FALSE)</f>
        <v>0</v>
      </c>
      <c r="AP1593" t="b">
        <f>NOT(OR(Table1[[#This Row],[In vivo?]],Table1[[#This Row],[Only in Cell]]))</f>
        <v>0</v>
      </c>
      <c r="AQ1593" t="b">
        <f>IF(OR(Table1[[#This Row],[Rodents]],Table1[[#This Row],[Human]],Table1[[#This Row],[Pig]]),OR(ISNUMBER(FIND("pulmonary",C1593)),ISNUMBER(FIND("lung",C1593))),"NA")</f>
        <v>1</v>
      </c>
      <c r="AR1593" t="b">
        <f>IF(OR(Table1[[#This Row],[Rodents]],Table1[[#This Row],[Human]],Table1[[#This Row],[Pig]]),OR(ISNUMBER(FIND("skin",C1593)),ISNUMBER(FIND("dermal",C1593))),"NA")</f>
        <v>0</v>
      </c>
      <c r="AS1593" t="b">
        <f>IF(OR(Table1[[#This Row],[Rodents]],Table1[[#This Row],[Human]],Table1[[#This Row],[Pig]]),OR(ISNUMBER(FIND("liver",C1593)),ISNUMBER(FIND("hepat",C1593))),"NA")</f>
        <v>0</v>
      </c>
      <c r="AT1593" t="b">
        <f>IF(OR(Table1[[#This Row],[Rodents]],Table1[[#This Row],[Human]],Table1[[#This Row],[Pig]]),OR(ISNUMBER(FIND("kidney",C1593)),ISNUMBER(FIND("neph",C1593))),"NA")</f>
        <v>0</v>
      </c>
      <c r="AU1593" t="b">
        <f>IF(OR(Table1[[#This Row],[Rodents]],Table1[[#This Row],[Human]],Table1[[#This Row],[Pig]]),OR(ISNUMBER(FIND("brain",C1593)),ISNUMBER(FIND("neur",C1593)),ISNUMBER(FIND("nerv",C1593))),"NA")</f>
        <v>0</v>
      </c>
      <c r="AV1593" t="b">
        <f>IF(OR(Table1[[#This Row],[Rodents]],Table1[[#This Row],[Human]],Table1[[#This Row],[Pig]]),OR(ISNUMBER(FIND("heart",C1593)),ISNUMBER(FIND("cardi",C1593))),"NA")</f>
        <v>0</v>
      </c>
      <c r="AW1593" t="b">
        <f>IF(OR(Table1[[#This Row],[Rodents]],Table1[[#This Row],[Human]],Table1[[#This Row],[Pig]]),OR(ISNUMBER(FIND("gastro",C1593)),ISNUMBER(FIND("intesti",C1593)),ISNUMBER(FIND("stomach",C1593))),"NA")</f>
        <v>0</v>
      </c>
      <c r="AX1593" t="b">
        <f>IF(OR(Table1[[#This Row],[Rodents]],Table1[[#This Row],[Human]],Table1[[#This Row],[Pig]]),NOT(OR(AQ1593,AR1593,AS1593,AT1593,AU1593,AV1593,AW1593)),"NA")</f>
        <v>0</v>
      </c>
      <c r="AY1593" t="b">
        <f>OR(ISNUMBER(FIND("SWCNT",C1593)),ISNUMBER(FIND("SWNT",C1593)),ISNUMBER(FIND("single-wall",C1593)),ISNUMBER(FIND("single wall",C1593)),ISNUMBER(FIND("Single wall",C1593)),ISNUMBER(FIND("Single-wall",C1593)),ISNUMBER(FIND("SWCNT",B1593)),ISNUMBER(FIND("SWNT",B1593)),ISNUMBER(FIND("single-wall",B1593)),ISNUMBER(FIND("single wall",B1593)),ISNUMBER(FIND("Single-wall",B1593)),ISNUMBER(FIND("Single wall",B1593)))</f>
        <v>1</v>
      </c>
      <c r="AZ1593" t="b">
        <f>OR(ISNUMBER(FIND("MWCNT",C1593)),ISNUMBER(FIND("MWNT",C1593)),ISNUMBER(FIND("multi-wall",C1593)),ISNUMBER(FIND("multi wall",C1593)),ISNUMBER(FIND("multiwall",C1593)),ISNUMBER(FIND("Multi-wall",C1593)),ISNUMBER(FIND("Multi wall",C1593)),ISNUMBER(FIND("Multiwall",C1593)),ISNUMBER(FIND("MWCNT",B1593)),ISNUMBER(FIND("MWNT",B1593)),ISNUMBER(FIND("multi-wall",B1593)),ISNUMBER(FIND("multi wall",B1593)),ISNUMBER(FIND("multiwall",B1593)),ISNUMBER(FIND("Multi-wall",B1593)),ISNUMBER(FIND("Multi wall",B1593)),ISNUMBER(FIND("Multiwall",B1593)),ISNUMBER(FIND("Double-wall",B1593)),ISNUMBER(FIND("Double wall",B1593)),ISNUMBER(FIND("Doublewall",B1593)),ISNUMBER(FIND("double-wall",B1593)),ISNUMBER(FIND("double wall",B1593)),ISNUMBER(FIND("doublewall",B1593)))</f>
        <v>0</v>
      </c>
      <c r="BA1593" t="b">
        <f>AND(Table1[[#This Row],[SWCNT]],Table1[[#This Row],[MWCNT]])</f>
        <v>0</v>
      </c>
      <c r="BB1593" t="b">
        <f>IF(Table1[[#This Row],[SWCNT]]=TRUE,FALSE,IF(Table1[[#This Row],[MWCNT]]=TRUE,FALSE,TRUE))</f>
        <v>0</v>
      </c>
      <c r="BC1593" s="18"/>
    </row>
    <row r="1594" spans="1:55" ht="240.5">
      <c r="A1594" t="s">
        <v>3620</v>
      </c>
      <c r="B1594" s="2" t="s">
        <v>3621</v>
      </c>
      <c r="C1594" s="16" t="s">
        <v>3622</v>
      </c>
      <c r="D1594" s="17" t="s">
        <v>1302</v>
      </c>
      <c r="E1594" s="2">
        <v>2014</v>
      </c>
      <c r="F1594" t="b">
        <f>OR(ISNUMBER(FIND("cytotoxic",C1594)),ISNUMBER(FIND("Cytotoxic",C1594)),ISNUMBER(FIND("cellular toxicity",C1594)),ISNUMBER(FIND("cell death",C1594)),ISNUMBER(FIND("viable",C1594)),ISNUMBER(FIND("phytotoxic",C1594)),ISNUMBER(FIND("acute toxicity",C1594)),ISNUMBER(FIND("MTT",C1594)),ISNUMBER(FIND("survival",C1594)),ISNUMBER(FIND("prolifer",C1594)),ISNUMBER(FIND("apoptosis",C1594)),ISNUMBER(FIND("neurotoxic",C1594)),ISNUMBER(FIND("  lysis ",C1594)),ISNUMBER(FIND("necrosis",C1594)),ISNUMBER(FIND("cellular death",C1594))*3,ISNUMBER(FIND("LDH",C1594)),ISNUMBER(FIND("Acute toxicity",C1594)))</f>
        <v>0</v>
      </c>
      <c r="G1594" t="b">
        <f>OR(ISNUMBER(FIND("genotoxic",C1594)),ISNUMBER(FIND("genotoxicity",C1594)),ISNUMBER(FIND("DNA damage",C1594)),ISNUMBER(FIND("DNA",C1594)),ISNUMBER(FIND("RNA",C1594)),ISNUMBER(FIND("mesothelioma",C1594)),ISNUMBER(FIND("carcino",C1594)),ISNUMBER(FIND("mutagen",C1594)),ISNUMBER(FIND("genetic",C1594)))</f>
        <v>1</v>
      </c>
      <c r="H1594" t="b">
        <f>OR(ISNUMBER(FIND("inflammatory",C1594)),ISNUMBER(FIND("inflamm",C1594)))</f>
        <v>0</v>
      </c>
      <c r="I1594" t="b">
        <f>OR(ISNUMBER(FIND("immune",C1594)),ISNUMBER(FIND("immunological",C1594)),ISNUMBER(FIND("interleuk",C1594)),ISNUMBER(FIND("platelet activation",C1594)),ISNUMBER(FIND("monocyte",C1594)),ISNUMBER(FIND("leukocyte",C1594)),ISNUMBER(FIND("cytokine",C1594)),ISNUMBER(FIND("CD4",C1594)),ISNUMBER(FIND("CD8",C1594)),ISNUMBER(FIND("T-cell",C1594)))</f>
        <v>1</v>
      </c>
      <c r="J1594" t="b">
        <f>OR(ISNUMBER(FIND("reactive oxygen",C1594)),ISNUMBER(FIND("ROS",C1594)),ISNUMBER(FIND("free radical",C1594)),ISNUMBER(FIND("oxidative stress",C1594)),ISNUMBER(FIND("peroxid",C1594)),ISNUMBER(FIND("oxidative",C1594)),ISNUMBER(FIND("antioxid",C1594)))</f>
        <v>0</v>
      </c>
      <c r="K1594" t="b">
        <f>OR(ISNUMBER(FIND("autophag",C1594)))</f>
        <v>0</v>
      </c>
      <c r="L1594" t="b">
        <f>OR(ISNUMBER(FIND("morpholog",C1594)))</f>
        <v>1</v>
      </c>
      <c r="M1594" t="b">
        <f>OR(ISNUMBER(FIND("fibrosis",C1594)),ISNUMBER(FIND("Fibrosis",C1594)),ISNUMBER(FIND("fibrot",C1594)))</f>
        <v>0</v>
      </c>
      <c r="N1594" t="b">
        <f>OR(ISNUMBER(FIND("offspring",C1594)),ISNUMBER(FIND("Parental",C1594)),ISNUMBER(FIND("parental",C1594)),ISNUMBER(FIND("germline",C1594)),ISNUMBER(FIND("reproduc",C1594)),ISNUMBER(FIND("embryo",C1594)))</f>
        <v>0</v>
      </c>
      <c r="O1594" t="b">
        <f>OR(ISNUMBER(FIND("metabol",C1594)),ISNUMBER(FIND("Metabol",C1594)),ISNUMBER(FIND("digest",C1594)),ISNUMBER(FIND("mitochon",C1594)))</f>
        <v>1</v>
      </c>
      <c r="P1594" t="b">
        <f>OR(ISNUMBER(FIND("ecotox",C1594)),ISNUMBER(FIND("Ecotox",B1594)),ISNUMBER(FIND("ecotox",B1594)),ISNUMBER(FIND("Ecotox",C1594)))</f>
        <v>0</v>
      </c>
      <c r="Q1594" t="b">
        <f>OR(ISNUMBER(FIND("Bioaccum",C1594)),ISNUMBER(FIND("bioaccum",C1594)),ISNUMBER(FIND("accum",C1594)))</f>
        <v>0</v>
      </c>
      <c r="R1594" t="b">
        <f>OR(ISNUMBER(FIND("Occupation",C1594)),ISNUMBER(FIND("occupation",C1594)),ISNUMBER(FIND("worker",C1594)),ISNUMBER(FIND("workforce",C1594)))</f>
        <v>0</v>
      </c>
      <c r="S1594" t="b">
        <f>NOT(OR(F1594,G1594,H1594,I1594,J1594,K1594,L1594,M1594,N1594,O1594,P1594,Q1594,R1594))</f>
        <v>0</v>
      </c>
      <c r="U1594" t="b">
        <f>OR(Table1[[#This Row],[Inflammation]],Table1[[#This Row],[Immune]])</f>
        <v>1</v>
      </c>
      <c r="V1594" t="str">
        <f>IF(OR(Table1[[#This Row],[Rodents]],Table1[[#This Row],[Human]],Table1[[#This Row],[Pig]]),OR(ISNUMBER(FIND("intratrach",C1594)),ISNUMBER(FIND("nasal ",C1594)),ISNUMBER(FIND("instill",C1594))),"NA")</f>
        <v>NA</v>
      </c>
      <c r="W1594" t="str">
        <f>IF(OR(Table1[[#This Row],[Rodents]],Table1[[#This Row],[Human]],Table1[[#This Row],[Pig]]),OR(ISNUMBER(FIND("dermal",C1594)),ISNUMBER(FIND("skin ",C1594))),"NA")</f>
        <v>NA</v>
      </c>
      <c r="X1594" t="str">
        <f>IF(OR(Table1[[#This Row],[Rodents]],Table1[[#This Row],[Human]],Table1[[#This Row],[Pig]]),OR(ISNUMBER(FIND("injected",C1594)),ISNUMBER(FIND("periton",C1594)),ISNUMBER(FIND("intrascrot",C1594))),"NA")</f>
        <v>NA</v>
      </c>
      <c r="Y1594" t="str">
        <f>IF(OR(Table1[[#This Row],[Rodents]],Table1[[#This Row],[Human]],Table1[[#This Row],[Pig]]),NOT(OR(Table1[[#This Row],[Inhaled/Intratracheal/intranasal]],Table1[[#This Row],[Dermal]],Table1[[#This Row],[Injected]])),"NA")</f>
        <v>NA</v>
      </c>
      <c r="AA1594" t="b">
        <f>OR(ISNUMBER(FIND("fish ",C1594)),ISNUMBER(FIND("Fish ",C1594)),ISNUMBER(FIND("aquatic",C1594)),ISNUMBER(FIND("daphnids",C1594)),ISNUMBER(FIND("Carcinus maenas",C1594)),ISNUMBER(FIND("Daphnia",C1594)),ISNUMBER(FIND("Ruditapes philippinarum",C1594)),ISNUMBER(FIND("daphnia",C1594)),ISNUMBER(FIND("marine",C1594)),ISNUMBER(FIND("mussel",C1594)),ISNUMBER(FIND("algae",C1594)),ISNUMBER(FIND("Donax faba",C1594)),ISNUMBER(FIND("estuarine",C1594)),ISNUMBER(FIND("snail",C1594)),ISNUMBER(FIND("Prorocentrum donghaiense",C1594)) )</f>
        <v>0</v>
      </c>
      <c r="AB1594" t="b">
        <f>OR(ISNUMBER(FIND(" rat ",C1594)),ISNUMBER(FIND(" rats ",C1594)),ISNUMBER(FIND(" Rats ",C1594)),ISNUMBER(FIND(" Rat ",C1594)),ISNUMBER(FIND(" rat.",C1594)),ISNUMBER(FIND(" rats.",C1594)),ISNUMBER(FIND("mouse",C1594)),ISNUMBER(FIND("mice",C1594)), ISNUMBER(FIND(" Mice",C1594)))</f>
        <v>0</v>
      </c>
      <c r="AC1594" t="b">
        <f>OR(ISNUMBER(FIND(" cell ",C1594)),ISNUMBER(FIND("fibroblast",C1594)),ISNUMBER(FIND("macrophage",C1594)),ISNUMBER(FIND("epithelial",C1594)),ISNUMBER(FIND("endothelial",C1594)),ISNUMBER(FIND("neuron",C1594)),ISNUMBER(FIND(" cells ",C1594)),ISNUMBER(FIND("RBC",C1594)),ISNUMBER(FIND("mitochond",C1594)),ISNUMBER(FIND("adipocyte",C1594)),ISNUMBER(FIND("osteo",C1594)),ISNUMBER(FIND("keratin",C1594)),ISNUMBER(FIND(" cell's ",C1594)),ISNUMBER(FIND("eukary",C1594)),ISNUMBER(FIND("sperm",C1594)))</f>
        <v>1</v>
      </c>
      <c r="AD1594" t="b">
        <v>0</v>
      </c>
      <c r="AE1594" t="b">
        <f>OR(ISNUMBER(FIND(" plant ",C1594)),ISNUMBER(FIND("Plant ",C1594)),ISNUMBER(FIND("tomato",C1594)),ISNUMBER(FIND("plants",C1594)),ISNUMBER(FIND("Plants",C1594)),ISNUMBER(FIND("algae",C1594)),ISNUMBER(FIND("lettuce",C1594)),ISNUMBER(FIND("green gram sprouts ",C1594)),ISNUMBER(FIND("Cucurbita pepo",C1594)),ISNUMBER(FIND("bean ",C1594)),ISNUMBER(FIND("chloroplast",C1594)),ISNUMBER(FIND("chlorophyll",C1594)),ISNUMBER(FIND("seedling",C1594)),ISNUMBER(FIND("canola",C1594)),ISNUMBER(FIND("shoot",C1594)),ISNUMBER(FIND("photosynthes",C1594)),ISNUMBER(FIND(" leaves ",C1594)),,ISNUMBER(FIND("agriculture",C1594)),ISNUMBER(FIND(" crops ",C1594)))</f>
        <v>0</v>
      </c>
      <c r="AF1594" t="b">
        <f>OR(ISNUMBER(FIND("bacteria",C1594)),ISNUMBER(FIND("Bacteria",C1594)),ISNUMBER(FIND("Bacterium",C1594)),ISNUMBER(FIND("bacterium",C1594)),ISNUMBER(FIND(" coli ",C1594)))</f>
        <v>0</v>
      </c>
      <c r="AG1594" t="b">
        <f>OR(ISNUMBER(FIND("fungi",C1594)),ISNUMBER(FIND("Fungi",C1594)),ISNUMBER(FIND("fungus",C1594)),ISNUMBER(FIND("Fungus",C1594)),ISNUMBER(FIND("mushroom",C1594)),ISNUMBER(FIND("Mushroom",C1594)),ISNUMBER(FIND(" mold ",C1594)))</f>
        <v>0</v>
      </c>
      <c r="AH1594" t="b">
        <f>OR(ISNUMBER(FIND("Pig ",C1594)),ISNUMBER(FIND("pig ",C1594)),ISNUMBER(FIND("Pigs ",C1594)),ISNUMBER(FIND("pigs ",C1594)))</f>
        <v>0</v>
      </c>
      <c r="AI1594" t="b">
        <f>OR(ISNUMBER(FIND(" C. elegans",C1594)),ISNUMBER(FIND("Caenorhabditis elegans",C1594)),ISNUMBER(FIND("earthworms",C1594)),ISNUMBER(FIND(" Ficopomatus enigmaticus",C1594)),ISNUMBER(FIND("larva",C1594)),ISNUMBER(FIND("Lumbriculus variegatus",C1594)),ISNUMBER(FIND("nematode",C1594)))</f>
        <v>0</v>
      </c>
      <c r="AJ1594" t="b">
        <f>NOT(OR(AA1594,AB1594,AC1594,AD1594,AE1594,AF1594,AG1594,AH1594,AI1594))</f>
        <v>0</v>
      </c>
      <c r="AL1594" t="b">
        <f>OR(AA1594,AB1594,AD1594,AE1594,AF1594,AG1594,AH1594,AI1594)</f>
        <v>0</v>
      </c>
      <c r="AM1594" t="b">
        <f>IF(Table1[[#This Row],[In vivo?]],IF(Table1[[#This Row],[Cell]],FALSE,TRUE),FALSE)</f>
        <v>0</v>
      </c>
      <c r="AN1594" t="b">
        <f>AND(AC1594,AL1594)</f>
        <v>0</v>
      </c>
      <c r="AO1594" t="b">
        <f>IF(Table1[[#This Row],[Cell]],IF(Table1[[#This Row],[In vivo?]],FALSE,TRUE),FALSE)</f>
        <v>1</v>
      </c>
      <c r="AP1594" t="b">
        <f>NOT(OR(Table1[[#This Row],[In vivo?]],Table1[[#This Row],[Only in Cell]]))</f>
        <v>0</v>
      </c>
      <c r="AQ1594" t="str">
        <f>IF(OR(Table1[[#This Row],[Rodents]],Table1[[#This Row],[Human]],Table1[[#This Row],[Pig]]),OR(ISNUMBER(FIND("pulmonary",C1594)),ISNUMBER(FIND("lung",C1594))),"NA")</f>
        <v>NA</v>
      </c>
      <c r="AR1594" t="str">
        <f>IF(OR(Table1[[#This Row],[Rodents]],Table1[[#This Row],[Human]],Table1[[#This Row],[Pig]]),OR(ISNUMBER(FIND("skin",C1594)),ISNUMBER(FIND("dermal",C1594))),"NA")</f>
        <v>NA</v>
      </c>
      <c r="AS1594" t="str">
        <f>IF(OR(Table1[[#This Row],[Rodents]],Table1[[#This Row],[Human]],Table1[[#This Row],[Pig]]),OR(ISNUMBER(FIND("liver",C1594)),ISNUMBER(FIND("hepat",C1594))),"NA")</f>
        <v>NA</v>
      </c>
      <c r="AT1594" t="str">
        <f>IF(OR(Table1[[#This Row],[Rodents]],Table1[[#This Row],[Human]],Table1[[#This Row],[Pig]]),OR(ISNUMBER(FIND("kidney",C1594)),ISNUMBER(FIND("neph",C1594))),"NA")</f>
        <v>NA</v>
      </c>
      <c r="AU1594" t="str">
        <f>IF(OR(Table1[[#This Row],[Rodents]],Table1[[#This Row],[Human]],Table1[[#This Row],[Pig]]),OR(ISNUMBER(FIND("brain",C1594)),ISNUMBER(FIND("neur",C1594)),ISNUMBER(FIND("nerv",C1594))),"NA")</f>
        <v>NA</v>
      </c>
      <c r="AV1594" t="str">
        <f>IF(OR(Table1[[#This Row],[Rodents]],Table1[[#This Row],[Human]],Table1[[#This Row],[Pig]]),OR(ISNUMBER(FIND("heart",C1594)),ISNUMBER(FIND("cardi",C1594))),"NA")</f>
        <v>NA</v>
      </c>
      <c r="AW1594" t="str">
        <f>IF(OR(Table1[[#This Row],[Rodents]],Table1[[#This Row],[Human]],Table1[[#This Row],[Pig]]),OR(ISNUMBER(FIND("gastro",C1594)),ISNUMBER(FIND("intesti",C1594)),ISNUMBER(FIND("stomach",C1594))),"NA")</f>
        <v>NA</v>
      </c>
      <c r="AX1594" t="str">
        <f>IF(OR(Table1[[#This Row],[Rodents]],Table1[[#This Row],[Human]],Table1[[#This Row],[Pig]]),NOT(OR(AQ1594,AR1594,AS1594,AT1594,AU1594,AV1594,AW1594)),"NA")</f>
        <v>NA</v>
      </c>
      <c r="AY1594" t="b">
        <f>OR(ISNUMBER(FIND("SWCNT",C1594)),ISNUMBER(FIND("SWNT",C1594)),ISNUMBER(FIND("single-wall",C1594)),ISNUMBER(FIND("single wall",C1594)),ISNUMBER(FIND("Single wall",C1594)),ISNUMBER(FIND("Single-wall",C1594)),ISNUMBER(FIND("SWCNT",B1594)),ISNUMBER(FIND("SWNT",B1594)),ISNUMBER(FIND("single-wall",B1594)),ISNUMBER(FIND("single wall",B1594)),ISNUMBER(FIND("Single-wall",B1594)),ISNUMBER(FIND("Single wall",B1594)))</f>
        <v>0</v>
      </c>
      <c r="AZ1594" t="b">
        <f>OR(ISNUMBER(FIND("MWCNT",C1594)),ISNUMBER(FIND("MWNT",C1594)),ISNUMBER(FIND("multi-wall",C1594)),ISNUMBER(FIND("multi wall",C1594)),ISNUMBER(FIND("multiwall",C1594)),ISNUMBER(FIND("Multi-wall",C1594)),ISNUMBER(FIND("Multi wall",C1594)),ISNUMBER(FIND("Multiwall",C1594)),ISNUMBER(FIND("MWCNT",B1594)),ISNUMBER(FIND("MWNT",B1594)),ISNUMBER(FIND("multi-wall",B1594)),ISNUMBER(FIND("multi wall",B1594)),ISNUMBER(FIND("multiwall",B1594)),ISNUMBER(FIND("Multi-wall",B1594)),ISNUMBER(FIND("Multi wall",B1594)),ISNUMBER(FIND("Multiwall",B1594)),ISNUMBER(FIND("Double-wall",B1594)),ISNUMBER(FIND("Double wall",B1594)),ISNUMBER(FIND("Doublewall",B1594)),ISNUMBER(FIND("double-wall",B1594)),ISNUMBER(FIND("double wall",B1594)),ISNUMBER(FIND("doublewall",B1594)))</f>
        <v>1</v>
      </c>
      <c r="BA1594" t="b">
        <f>AND(Table1[[#This Row],[SWCNT]],Table1[[#This Row],[MWCNT]])</f>
        <v>0</v>
      </c>
      <c r="BB1594" t="b">
        <f>IF(Table1[[#This Row],[SWCNT]]=TRUE,FALSE,IF(Table1[[#This Row],[MWCNT]]=TRUE,FALSE,TRUE))</f>
        <v>0</v>
      </c>
      <c r="BC1594" s="18"/>
    </row>
    <row r="1595" spans="1:55" ht="129.5">
      <c r="A1595" t="s">
        <v>3626</v>
      </c>
      <c r="B1595" s="2" t="s">
        <v>3627</v>
      </c>
      <c r="C1595" s="16" t="s">
        <v>3628</v>
      </c>
      <c r="D1595" s="17" t="s">
        <v>3629</v>
      </c>
      <c r="E1595" s="2">
        <v>2014</v>
      </c>
      <c r="F1595" t="b">
        <f>OR(ISNUMBER(FIND("cytotoxic",C1595)),ISNUMBER(FIND("Cytotoxic",C1595)),ISNUMBER(FIND("cellular toxicity",C1595)),ISNUMBER(FIND("cell death",C1595)),ISNUMBER(FIND("viable",C1595)),ISNUMBER(FIND("phytotoxic",C1595)),ISNUMBER(FIND("acute toxicity",C1595)),ISNUMBER(FIND("MTT",C1595)),ISNUMBER(FIND("survival",C1595)),ISNUMBER(FIND("prolifer",C1595)),ISNUMBER(FIND("apoptosis",C1595)),ISNUMBER(FIND("neurotoxic",C1595)),ISNUMBER(FIND("  lysis ",C1595)),ISNUMBER(FIND("necrosis",C1595)),ISNUMBER(FIND("cellular death",C1595))*3,ISNUMBER(FIND("LDH",C1595)),ISNUMBER(FIND("Acute toxicity",C1595)))</f>
        <v>1</v>
      </c>
      <c r="G1595" t="b">
        <f>OR(ISNUMBER(FIND("genotoxic",C1595)),ISNUMBER(FIND("genotoxicity",C1595)),ISNUMBER(FIND("DNA damage",C1595)),ISNUMBER(FIND("DNA",C1595)),ISNUMBER(FIND("RNA",C1595)),ISNUMBER(FIND("mesothelioma",C1595)),ISNUMBER(FIND("carcino",C1595)),ISNUMBER(FIND("mutagen",C1595)),ISNUMBER(FIND("genetic",C1595)))</f>
        <v>0</v>
      </c>
      <c r="H1595" t="b">
        <f>OR(ISNUMBER(FIND("inflammatory",C1595)),ISNUMBER(FIND("inflamm",C1595)))</f>
        <v>0</v>
      </c>
      <c r="I1595" t="b">
        <f>OR(ISNUMBER(FIND("immune",C1595)),ISNUMBER(FIND("immunological",C1595)),ISNUMBER(FIND("interleuk",C1595)),ISNUMBER(FIND("platelet activation",C1595)),ISNUMBER(FIND("monocyte",C1595)),ISNUMBER(FIND("leukocyte",C1595)),ISNUMBER(FIND("cytokine",C1595)),ISNUMBER(FIND("CD4",C1595)),ISNUMBER(FIND("CD8",C1595)),ISNUMBER(FIND("T-cell",C1595)))</f>
        <v>0</v>
      </c>
      <c r="J1595" t="b">
        <f>OR(ISNUMBER(FIND("reactive oxygen",C1595)),ISNUMBER(FIND("ROS",C1595)),ISNUMBER(FIND("free radical",C1595)),ISNUMBER(FIND("oxidative stress",C1595)),ISNUMBER(FIND("peroxid",C1595)),ISNUMBER(FIND("oxidative",C1595)),ISNUMBER(FIND("antioxid",C1595)))</f>
        <v>1</v>
      </c>
      <c r="K1595" t="b">
        <f>OR(ISNUMBER(FIND("autophag",C1595)))</f>
        <v>1</v>
      </c>
      <c r="L1595" t="b">
        <f>OR(ISNUMBER(FIND("morpholog",C1595)))</f>
        <v>0</v>
      </c>
      <c r="M1595" t="b">
        <f>OR(ISNUMBER(FIND("fibrosis",C1595)),ISNUMBER(FIND("Fibrosis",C1595)),ISNUMBER(FIND("fibrot",C1595)))</f>
        <v>0</v>
      </c>
      <c r="N1595" t="b">
        <f>OR(ISNUMBER(FIND("offspring",C1595)),ISNUMBER(FIND("Parental",C1595)),ISNUMBER(FIND("parental",C1595)),ISNUMBER(FIND("germline",C1595)),ISNUMBER(FIND("reproduc",C1595)),ISNUMBER(FIND("embryo",C1595)))</f>
        <v>0</v>
      </c>
      <c r="O1595" t="b">
        <f>OR(ISNUMBER(FIND("metabol",C1595)),ISNUMBER(FIND("Metabol",C1595)),ISNUMBER(FIND("digest",C1595)),ISNUMBER(FIND("mitochon",C1595)))</f>
        <v>0</v>
      </c>
      <c r="P1595" t="b">
        <f>OR(ISNUMBER(FIND("ecotox",C1595)),ISNUMBER(FIND("Ecotox",B1595)),ISNUMBER(FIND("ecotox",B1595)),ISNUMBER(FIND("Ecotox",C1595)))</f>
        <v>0</v>
      </c>
      <c r="Q1595" t="b">
        <f>OR(ISNUMBER(FIND("Bioaccum",C1595)),ISNUMBER(FIND("bioaccum",C1595)),ISNUMBER(FIND("accum",C1595)))</f>
        <v>0</v>
      </c>
      <c r="R1595" t="b">
        <f>OR(ISNUMBER(FIND("Occupation",C1595)),ISNUMBER(FIND("occupation",C1595)),ISNUMBER(FIND("worker",C1595)),ISNUMBER(FIND("workforce",C1595)))</f>
        <v>0</v>
      </c>
      <c r="S1595" t="b">
        <f>NOT(OR(F1595,G1595,H1595,I1595,J1595,K1595,L1595,M1595,N1595,O1595,P1595,Q1595,R1595))</f>
        <v>0</v>
      </c>
      <c r="U1595" t="b">
        <f>OR(Table1[[#This Row],[Inflammation]],Table1[[#This Row],[Immune]])</f>
        <v>0</v>
      </c>
      <c r="V1595" t="str">
        <f>IF(OR(Table1[[#This Row],[Rodents]],Table1[[#This Row],[Human]],Table1[[#This Row],[Pig]]),OR(ISNUMBER(FIND("intratrach",C1595)),ISNUMBER(FIND("nasal ",C1595)),ISNUMBER(FIND("instill",C1595))),"NA")</f>
        <v>NA</v>
      </c>
      <c r="W1595" t="str">
        <f>IF(OR(Table1[[#This Row],[Rodents]],Table1[[#This Row],[Human]],Table1[[#This Row],[Pig]]),OR(ISNUMBER(FIND("dermal",C1595)),ISNUMBER(FIND("skin ",C1595))),"NA")</f>
        <v>NA</v>
      </c>
      <c r="X1595" t="str">
        <f>IF(OR(Table1[[#This Row],[Rodents]],Table1[[#This Row],[Human]],Table1[[#This Row],[Pig]]),OR(ISNUMBER(FIND("injected",C1595)),ISNUMBER(FIND("periton",C1595)),ISNUMBER(FIND("intrascrot",C1595))),"NA")</f>
        <v>NA</v>
      </c>
      <c r="Y1595" t="str">
        <f>IF(OR(Table1[[#This Row],[Rodents]],Table1[[#This Row],[Human]],Table1[[#This Row],[Pig]]),NOT(OR(Table1[[#This Row],[Inhaled/Intratracheal/intranasal]],Table1[[#This Row],[Dermal]],Table1[[#This Row],[Injected]])),"NA")</f>
        <v>NA</v>
      </c>
      <c r="AA1595" t="b">
        <f>OR(ISNUMBER(FIND("fish ",C1595)),ISNUMBER(FIND("Fish ",C1595)),ISNUMBER(FIND("aquatic",C1595)),ISNUMBER(FIND("daphnids",C1595)),ISNUMBER(FIND("Carcinus maenas",C1595)),ISNUMBER(FIND("Daphnia",C1595)),ISNUMBER(FIND("Ruditapes philippinarum",C1595)),ISNUMBER(FIND("daphnia",C1595)),ISNUMBER(FIND("marine",C1595)),ISNUMBER(FIND("mussel",C1595)),ISNUMBER(FIND("algae",C1595)),ISNUMBER(FIND("Donax faba",C1595)),ISNUMBER(FIND("estuarine",C1595)),ISNUMBER(FIND("snail",C1595)),ISNUMBER(FIND("Prorocentrum donghaiense",C1595)) )</f>
        <v>0</v>
      </c>
      <c r="AB1595" t="b">
        <f>OR(ISNUMBER(FIND(" rat ",C1595)),ISNUMBER(FIND(" rats ",C1595)),ISNUMBER(FIND(" Rats ",C1595)),ISNUMBER(FIND(" Rat ",C1595)),ISNUMBER(FIND(" rat.",C1595)),ISNUMBER(FIND(" rats.",C1595)),ISNUMBER(FIND("mouse",C1595)),ISNUMBER(FIND("mice",C1595)), ISNUMBER(FIND(" Mice",C1595)))</f>
        <v>0</v>
      </c>
      <c r="AC1595" t="b">
        <f>OR(ISNUMBER(FIND(" cell ",C1595)),ISNUMBER(FIND("fibroblast",C1595)),ISNUMBER(FIND("macrophage",C1595)),ISNUMBER(FIND("epithelial",C1595)),ISNUMBER(FIND("endothelial",C1595)),ISNUMBER(FIND("neuron",C1595)),ISNUMBER(FIND(" cells ",C1595)),ISNUMBER(FIND("RBC",C1595)),ISNUMBER(FIND("mitochond",C1595)),ISNUMBER(FIND("adipocyte",C1595)),ISNUMBER(FIND("osteo",C1595)),ISNUMBER(FIND("keratin",C1595)),ISNUMBER(FIND(" cell's ",C1595)),ISNUMBER(FIND("eukary",C1595)),ISNUMBER(FIND("sperm",C1595)))</f>
        <v>1</v>
      </c>
      <c r="AD1595" t="b">
        <f>OR(ISNUMBER(FIND("human",B1595)),ISNUMBER(FIND("workers",B1595)),ISNUMBER(FIND("workforces",B1595)),ISNUMBER(FIND("occupational",B1595)),ISNUMBER(FIND("Case report",B1595)),ISNUMBER(FIND("Workplaces",B1595)),ISNUMBER(FIND("worker",B1595)))</f>
        <v>0</v>
      </c>
      <c r="AE1595" t="b">
        <f>OR(ISNUMBER(FIND(" plant ",C1595)),ISNUMBER(FIND("Plant ",C1595)),ISNUMBER(FIND("tomato",C1595)),ISNUMBER(FIND("plants",C1595)),ISNUMBER(FIND("Plants",C1595)),ISNUMBER(FIND("algae",C1595)),ISNUMBER(FIND("lettuce",C1595)),ISNUMBER(FIND("green gram sprouts ",C1595)),ISNUMBER(FIND("Cucurbita pepo",C1595)),ISNUMBER(FIND("bean ",C1595)),ISNUMBER(FIND("chloroplast",C1595)),ISNUMBER(FIND("chlorophyll",C1595)),ISNUMBER(FIND("seedling",C1595)),ISNUMBER(FIND("canola",C1595)),ISNUMBER(FIND("shoot",C1595)),ISNUMBER(FIND("photosynthes",C1595)),ISNUMBER(FIND(" leaves ",C1595)),,ISNUMBER(FIND("agriculture",C1595)),ISNUMBER(FIND(" crops ",C1595)))</f>
        <v>0</v>
      </c>
      <c r="AF1595" t="b">
        <f>OR(ISNUMBER(FIND("bacteria",C1595)),ISNUMBER(FIND("Bacteria",C1595)),ISNUMBER(FIND("Bacterium",C1595)),ISNUMBER(FIND("bacterium",C1595)),ISNUMBER(FIND(" coli ",C1595)))</f>
        <v>0</v>
      </c>
      <c r="AG1595" t="b">
        <f>OR(ISNUMBER(FIND("fungi",C1595)),ISNUMBER(FIND("Fungi",C1595)),ISNUMBER(FIND("fungus",C1595)),ISNUMBER(FIND("Fungus",C1595)),ISNUMBER(FIND("mushroom",C1595)),ISNUMBER(FIND("Mushroom",C1595)),ISNUMBER(FIND(" mold ",C1595)))</f>
        <v>0</v>
      </c>
      <c r="AH1595" t="b">
        <f>OR(ISNUMBER(FIND("Pig ",C1595)),ISNUMBER(FIND("pig ",C1595)),ISNUMBER(FIND("Pigs ",C1595)),ISNUMBER(FIND("pigs ",C1595)))</f>
        <v>0</v>
      </c>
      <c r="AI1595" t="b">
        <f>OR(ISNUMBER(FIND(" C. elegans",C1595)),ISNUMBER(FIND("Caenorhabditis elegans",C1595)),ISNUMBER(FIND("earthworms",C1595)),ISNUMBER(FIND(" Ficopomatus enigmaticus",C1595)),ISNUMBER(FIND("larva",C1595)),ISNUMBER(FIND("Lumbriculus variegatus",C1595)),ISNUMBER(FIND("nematode",C1595)))</f>
        <v>0</v>
      </c>
      <c r="AJ1595" t="b">
        <f>NOT(OR(AA1595,AB1595,AC1595,AD1595,AE1595,AF1595,AG1595,AH1595,AI1595))</f>
        <v>0</v>
      </c>
      <c r="AL1595" t="b">
        <f>OR(AA1595,AB1595,AD1595,AE1595,AF1595,AG1595,AH1595,AI1595)</f>
        <v>0</v>
      </c>
      <c r="AM1595" t="b">
        <f>IF(Table1[[#This Row],[In vivo?]],IF(Table1[[#This Row],[Cell]],FALSE,TRUE),FALSE)</f>
        <v>0</v>
      </c>
      <c r="AN1595" t="b">
        <f>AND(AC1595,AL1595)</f>
        <v>0</v>
      </c>
      <c r="AO1595" t="b">
        <f>IF(Table1[[#This Row],[Cell]],IF(Table1[[#This Row],[In vivo?]],FALSE,TRUE),FALSE)</f>
        <v>1</v>
      </c>
      <c r="AP1595" t="b">
        <f>NOT(OR(Table1[[#This Row],[In vivo?]],Table1[[#This Row],[Only in Cell]]))</f>
        <v>0</v>
      </c>
      <c r="AQ1595" t="str">
        <f>IF(OR(Table1[[#This Row],[Rodents]],Table1[[#This Row],[Human]],Table1[[#This Row],[Pig]]),OR(ISNUMBER(FIND("pulmonary",C1595)),ISNUMBER(FIND("lung",C1595))),"NA")</f>
        <v>NA</v>
      </c>
      <c r="AR1595" t="str">
        <f>IF(OR(Table1[[#This Row],[Rodents]],Table1[[#This Row],[Human]],Table1[[#This Row],[Pig]]),OR(ISNUMBER(FIND("skin",C1595)),ISNUMBER(FIND("dermal",C1595))),"NA")</f>
        <v>NA</v>
      </c>
      <c r="AS1595" t="str">
        <f>IF(OR(Table1[[#This Row],[Rodents]],Table1[[#This Row],[Human]],Table1[[#This Row],[Pig]]),OR(ISNUMBER(FIND("liver",C1595)),ISNUMBER(FIND("hepat",C1595))),"NA")</f>
        <v>NA</v>
      </c>
      <c r="AT1595" t="str">
        <f>IF(OR(Table1[[#This Row],[Rodents]],Table1[[#This Row],[Human]],Table1[[#This Row],[Pig]]),OR(ISNUMBER(FIND("kidney",C1595)),ISNUMBER(FIND("neph",C1595))),"NA")</f>
        <v>NA</v>
      </c>
      <c r="AU1595" t="str">
        <f>IF(OR(Table1[[#This Row],[Rodents]],Table1[[#This Row],[Human]],Table1[[#This Row],[Pig]]),OR(ISNUMBER(FIND("brain",C1595)),ISNUMBER(FIND("neur",C1595)),ISNUMBER(FIND("nerv",C1595))),"NA")</f>
        <v>NA</v>
      </c>
      <c r="AV1595" t="str">
        <f>IF(OR(Table1[[#This Row],[Rodents]],Table1[[#This Row],[Human]],Table1[[#This Row],[Pig]]),OR(ISNUMBER(FIND("heart",C1595)),ISNUMBER(FIND("cardi",C1595))),"NA")</f>
        <v>NA</v>
      </c>
      <c r="AW1595" t="str">
        <f>IF(OR(Table1[[#This Row],[Rodents]],Table1[[#This Row],[Human]],Table1[[#This Row],[Pig]]),OR(ISNUMBER(FIND("gastro",C1595)),ISNUMBER(FIND("intesti",C1595)),ISNUMBER(FIND("stomach",C1595))),"NA")</f>
        <v>NA</v>
      </c>
      <c r="AX1595" t="str">
        <f>IF(OR(Table1[[#This Row],[Rodents]],Table1[[#This Row],[Human]],Table1[[#This Row],[Pig]]),NOT(OR(AQ1595,AR1595,AS1595,AT1595,AU1595,AV1595,AW1595)),"NA")</f>
        <v>NA</v>
      </c>
      <c r="AY1595" t="b">
        <f>OR(ISNUMBER(FIND("SWCNT",C1595)),ISNUMBER(FIND("SWNT",C1595)),ISNUMBER(FIND("single-wall",C1595)),ISNUMBER(FIND("single wall",C1595)),ISNUMBER(FIND("Single wall",C1595)),ISNUMBER(FIND("Single-wall",C1595)),ISNUMBER(FIND("SWCNT",B1595)),ISNUMBER(FIND("SWNT",B1595)),ISNUMBER(FIND("single-wall",B1595)),ISNUMBER(FIND("single wall",B1595)),ISNUMBER(FIND("Single-wall",B1595)),ISNUMBER(FIND("Single wall",B1595)))</f>
        <v>0</v>
      </c>
      <c r="AZ1595" t="b">
        <f>OR(ISNUMBER(FIND("MWCNT",C1595)),ISNUMBER(FIND("MWNT",C1595)),ISNUMBER(FIND("multi-wall",C1595)),ISNUMBER(FIND("multi wall",C1595)),ISNUMBER(FIND("multiwall",C1595)),ISNUMBER(FIND("Multi-wall",C1595)),ISNUMBER(FIND("Multi wall",C1595)),ISNUMBER(FIND("Multiwall",C1595)),ISNUMBER(FIND("MWCNT",B1595)),ISNUMBER(FIND("MWNT",B1595)),ISNUMBER(FIND("multi-wall",B1595)),ISNUMBER(FIND("multi wall",B1595)),ISNUMBER(FIND("multiwall",B1595)),ISNUMBER(FIND("Multi-wall",B1595)),ISNUMBER(FIND("Multi wall",B1595)),ISNUMBER(FIND("Multiwall",B1595)),ISNUMBER(FIND("Double-wall",B1595)),ISNUMBER(FIND("Double wall",B1595)),ISNUMBER(FIND("Doublewall",B1595)),ISNUMBER(FIND("double-wall",B1595)),ISNUMBER(FIND("double wall",B1595)),ISNUMBER(FIND("doublewall",B1595)))</f>
        <v>1</v>
      </c>
      <c r="BA1595" t="b">
        <f>AND(Table1[[#This Row],[SWCNT]],Table1[[#This Row],[MWCNT]])</f>
        <v>0</v>
      </c>
      <c r="BB1595" t="b">
        <f>IF(Table1[[#This Row],[SWCNT]]=TRUE,FALSE,IF(Table1[[#This Row],[MWCNT]]=TRUE,FALSE,TRUE))</f>
        <v>0</v>
      </c>
      <c r="BC1595" s="18"/>
    </row>
    <row r="1596" spans="1:55" ht="314.5">
      <c r="A1596" t="s">
        <v>3630</v>
      </c>
      <c r="B1596" s="2" t="s">
        <v>3631</v>
      </c>
      <c r="C1596" s="16" t="s">
        <v>3632</v>
      </c>
      <c r="D1596" s="17" t="s">
        <v>1678</v>
      </c>
      <c r="E1596" s="2">
        <v>2014</v>
      </c>
      <c r="F1596" t="b">
        <f>OR(ISNUMBER(FIND("cytotoxic",C1596)),ISNUMBER(FIND("Cytotoxic",C1596)),ISNUMBER(FIND("cellular toxicity",C1596)),ISNUMBER(FIND("cell death",C1596)),ISNUMBER(FIND("viable",C1596)),ISNUMBER(FIND("phytotoxic",C1596)),ISNUMBER(FIND("acute toxicity",C1596)),ISNUMBER(FIND("MTT",C1596)),ISNUMBER(FIND("survival",C1596)),ISNUMBER(FIND("prolifer",C1596)),ISNUMBER(FIND("apoptosis",C1596)),ISNUMBER(FIND("neurotoxic",C1596)),ISNUMBER(FIND("  lysis ",C1596)),ISNUMBER(FIND("necrosis",C1596)),ISNUMBER(FIND("cellular death",C1596))*3,ISNUMBER(FIND("LDH",C1596)),ISNUMBER(FIND("Acute toxicity",C1596)))</f>
        <v>1</v>
      </c>
      <c r="G1596" t="b">
        <f>OR(ISNUMBER(FIND("genotoxic",C1596)),ISNUMBER(FIND("genotoxicity",C1596)),ISNUMBER(FIND("DNA damage",C1596)),ISNUMBER(FIND("DNA",C1596)),ISNUMBER(FIND("RNA",C1596)),ISNUMBER(FIND("mesothelioma",C1596)),ISNUMBER(FIND("carcino",C1596)),ISNUMBER(FIND("mutagen",C1596)),ISNUMBER(FIND("genetic",C1596)))</f>
        <v>0</v>
      </c>
      <c r="H1596" t="b">
        <f>OR(ISNUMBER(FIND("inflammatory",C1596)),ISNUMBER(FIND("inflamm",C1596)))</f>
        <v>0</v>
      </c>
      <c r="I1596" t="b">
        <f>OR(ISNUMBER(FIND("immune",C1596)),ISNUMBER(FIND("immunological",C1596)),ISNUMBER(FIND("interleuk",C1596)),ISNUMBER(FIND("platelet activation",C1596)),ISNUMBER(FIND("monocyte",C1596)),ISNUMBER(FIND("leukocyte",C1596)),ISNUMBER(FIND("cytokine",C1596)),ISNUMBER(FIND("CD4",C1596)),ISNUMBER(FIND("CD8",C1596)),ISNUMBER(FIND("T-cell",C1596)))</f>
        <v>0</v>
      </c>
      <c r="J1596" t="b">
        <f>OR(ISNUMBER(FIND("reactive oxygen",C1596)),ISNUMBER(FIND("ROS",C1596)),ISNUMBER(FIND("free radical",C1596)),ISNUMBER(FIND("oxidative stress",C1596)),ISNUMBER(FIND("peroxid",C1596)),ISNUMBER(FIND("oxidative",C1596)),ISNUMBER(FIND("antioxid",C1596)))</f>
        <v>1</v>
      </c>
      <c r="K1596" t="b">
        <f>OR(ISNUMBER(FIND("autophag",C1596)))</f>
        <v>0</v>
      </c>
      <c r="L1596" t="b">
        <f>OR(ISNUMBER(FIND("morpholog",C1596)))</f>
        <v>0</v>
      </c>
      <c r="M1596" t="b">
        <f>OR(ISNUMBER(FIND("fibrosis",C1596)),ISNUMBER(FIND("Fibrosis",C1596)),ISNUMBER(FIND("fibrot",C1596)))</f>
        <v>0</v>
      </c>
      <c r="N1596" t="b">
        <f>OR(ISNUMBER(FIND("offspring",C1596)),ISNUMBER(FIND("Parental",C1596)),ISNUMBER(FIND("parental",C1596)),ISNUMBER(FIND("germline",C1596)),ISNUMBER(FIND("reproduc",C1596)),ISNUMBER(FIND("embryo",C1596)))</f>
        <v>0</v>
      </c>
      <c r="O1596" t="b">
        <f>OR(ISNUMBER(FIND("metabol",C1596)),ISNUMBER(FIND("Metabol",C1596)),ISNUMBER(FIND("digest",C1596)),ISNUMBER(FIND("mitochon",C1596)))</f>
        <v>0</v>
      </c>
      <c r="P1596" t="b">
        <f>OR(ISNUMBER(FIND("ecotox",C1596)),ISNUMBER(FIND("Ecotox",B1596)),ISNUMBER(FIND("ecotox",B1596)),ISNUMBER(FIND("Ecotox",C1596)))</f>
        <v>0</v>
      </c>
      <c r="Q1596" t="b">
        <f>OR(ISNUMBER(FIND("Bioaccum",C1596)),ISNUMBER(FIND("bioaccum",C1596)),ISNUMBER(FIND("accum",C1596)))</f>
        <v>0</v>
      </c>
      <c r="R1596" t="b">
        <f>OR(ISNUMBER(FIND("Occupation",C1596)),ISNUMBER(FIND("occupation",C1596)),ISNUMBER(FIND("worker",C1596)),ISNUMBER(FIND("workforce",C1596)))</f>
        <v>0</v>
      </c>
      <c r="S1596" t="b">
        <f>NOT(OR(F1596,G1596,H1596,I1596,J1596,K1596,L1596,M1596,N1596,O1596,P1596,Q1596,R1596))</f>
        <v>0</v>
      </c>
      <c r="U1596" t="b">
        <f>OR(Table1[[#This Row],[Inflammation]],Table1[[#This Row],[Immune]])</f>
        <v>0</v>
      </c>
      <c r="V1596" t="str">
        <f>IF(OR(Table1[[#This Row],[Rodents]],Table1[[#This Row],[Human]],Table1[[#This Row],[Pig]]),OR(ISNUMBER(FIND("intratrach",C1596)),ISNUMBER(FIND("nasal ",C1596)),ISNUMBER(FIND("instill",C1596))),"NA")</f>
        <v>NA</v>
      </c>
      <c r="W1596" t="str">
        <f>IF(OR(Table1[[#This Row],[Rodents]],Table1[[#This Row],[Human]],Table1[[#This Row],[Pig]]),OR(ISNUMBER(FIND("dermal",C1596)),ISNUMBER(FIND("skin ",C1596))),"NA")</f>
        <v>NA</v>
      </c>
      <c r="X1596" t="str">
        <f>IF(OR(Table1[[#This Row],[Rodents]],Table1[[#This Row],[Human]],Table1[[#This Row],[Pig]]),OR(ISNUMBER(FIND("injected",C1596)),ISNUMBER(FIND("periton",C1596)),ISNUMBER(FIND("intrascrot",C1596))),"NA")</f>
        <v>NA</v>
      </c>
      <c r="Y1596" t="str">
        <f>IF(OR(Table1[[#This Row],[Rodents]],Table1[[#This Row],[Human]],Table1[[#This Row],[Pig]]),NOT(OR(Table1[[#This Row],[Inhaled/Intratracheal/intranasal]],Table1[[#This Row],[Dermal]],Table1[[#This Row],[Injected]])),"NA")</f>
        <v>NA</v>
      </c>
      <c r="AA1596" t="b">
        <f>OR(ISNUMBER(FIND("fish ",C1596)),ISNUMBER(FIND("Fish ",C1596)),ISNUMBER(FIND("aquatic",C1596)),ISNUMBER(FIND("daphnids",C1596)),ISNUMBER(FIND("Carcinus maenas",C1596)),ISNUMBER(FIND("Daphnia",C1596)),ISNUMBER(FIND("Ruditapes philippinarum",C1596)),ISNUMBER(FIND("daphnia",C1596)),ISNUMBER(FIND("marine",C1596)),ISNUMBER(FIND("mussel",C1596)),ISNUMBER(FIND("algae",C1596)),ISNUMBER(FIND("Donax faba",C1596)),ISNUMBER(FIND("estuarine",C1596)),ISNUMBER(FIND("snail",C1596)),ISNUMBER(FIND("Prorocentrum donghaiense",C1596)) )</f>
        <v>0</v>
      </c>
      <c r="AB1596" t="b">
        <f>OR(ISNUMBER(FIND(" rat ",C1596)),ISNUMBER(FIND(" rats ",C1596)),ISNUMBER(FIND(" Rats ",C1596)),ISNUMBER(FIND(" Rat ",C1596)),ISNUMBER(FIND(" rat.",C1596)),ISNUMBER(FIND(" rats.",C1596)),ISNUMBER(FIND("mouse",C1596)),ISNUMBER(FIND("mice",C1596)), ISNUMBER(FIND(" Mice",C1596)))</f>
        <v>0</v>
      </c>
      <c r="AC1596" t="b">
        <f>OR(ISNUMBER(FIND(" cell ",C1596)),ISNUMBER(FIND("fibroblast",C1596)),ISNUMBER(FIND("macrophage",C1596)),ISNUMBER(FIND("epithelial",C1596)),ISNUMBER(FIND("endothelial",C1596)),ISNUMBER(FIND("neuron",C1596)),ISNUMBER(FIND(" cells ",C1596)),ISNUMBER(FIND("RBC",C1596)),ISNUMBER(FIND("mitochond",C1596)),ISNUMBER(FIND("adipocyte",C1596)),ISNUMBER(FIND("osteo",C1596)),ISNUMBER(FIND("keratin",C1596)),ISNUMBER(FIND(" cell's ",C1596)),ISNUMBER(FIND("eukary",C1596)),ISNUMBER(FIND("sperm",C1596)))</f>
        <v>1</v>
      </c>
      <c r="AD1596" t="b">
        <f>OR(ISNUMBER(FIND("human",B1596)),ISNUMBER(FIND("workers",B1596)),ISNUMBER(FIND("workforces",B1596)),ISNUMBER(FIND("occupational",B1596)),ISNUMBER(FIND("Case report",B1596)),ISNUMBER(FIND("Workplaces",B1596)),ISNUMBER(FIND("worker",B1596)))</f>
        <v>0</v>
      </c>
      <c r="AE1596" t="b">
        <f>OR(ISNUMBER(FIND(" plant ",C1596)),ISNUMBER(FIND("Plant ",C1596)),ISNUMBER(FIND("tomato",C1596)),ISNUMBER(FIND("plants",C1596)),ISNUMBER(FIND("Plants",C1596)),ISNUMBER(FIND("algae",C1596)),ISNUMBER(FIND("lettuce",C1596)),ISNUMBER(FIND("green gram sprouts ",C1596)),ISNUMBER(FIND("Cucurbita pepo",C1596)),ISNUMBER(FIND("bean ",C1596)),ISNUMBER(FIND("chloroplast",C1596)),ISNUMBER(FIND("chlorophyll",C1596)),ISNUMBER(FIND("seedling",C1596)),ISNUMBER(FIND("canola",C1596)),ISNUMBER(FIND("shoot",C1596)),ISNUMBER(FIND("photosynthes",C1596)),ISNUMBER(FIND(" leaves ",C1596)),,ISNUMBER(FIND("agriculture",C1596)),ISNUMBER(FIND(" crops ",C1596)))</f>
        <v>0</v>
      </c>
      <c r="AF1596" t="b">
        <f>OR(ISNUMBER(FIND("bacteria",C1596)),ISNUMBER(FIND("Bacteria",C1596)),ISNUMBER(FIND("Bacterium",C1596)),ISNUMBER(FIND("bacterium",C1596)),ISNUMBER(FIND(" coli ",C1596)))</f>
        <v>1</v>
      </c>
      <c r="AG1596" t="b">
        <f>OR(ISNUMBER(FIND("fungi",C1596)),ISNUMBER(FIND("Fungi",C1596)),ISNUMBER(FIND("fungus",C1596)),ISNUMBER(FIND("Fungus",C1596)),ISNUMBER(FIND("mushroom",C1596)),ISNUMBER(FIND("Mushroom",C1596)),ISNUMBER(FIND(" mold ",C1596)))</f>
        <v>0</v>
      </c>
      <c r="AH1596" t="b">
        <f>OR(ISNUMBER(FIND("Pig ",C1596)),ISNUMBER(FIND("pig ",C1596)),ISNUMBER(FIND("Pigs ",C1596)),ISNUMBER(FIND("pigs ",C1596)))</f>
        <v>0</v>
      </c>
      <c r="AI1596" t="b">
        <f>OR(ISNUMBER(FIND(" C. elegans",C1596)),ISNUMBER(FIND("Caenorhabditis elegans",C1596)),ISNUMBER(FIND("earthworms",C1596)),ISNUMBER(FIND(" Ficopomatus enigmaticus",C1596)),ISNUMBER(FIND("larva",C1596)),ISNUMBER(FIND("Lumbriculus variegatus",C1596)),ISNUMBER(FIND("nematode",C1596)))</f>
        <v>0</v>
      </c>
      <c r="AJ1596" t="b">
        <f>NOT(OR(AA1596,AB1596,AC1596,AD1596,AE1596,AF1596,AG1596,AH1596,AI1596))</f>
        <v>0</v>
      </c>
      <c r="AL1596" t="b">
        <f>OR(AA1596,AB1596,AD1596,AE1596,AF1596,AG1596,AH1596,AI1596)</f>
        <v>1</v>
      </c>
      <c r="AM1596" t="b">
        <f>IF(Table1[[#This Row],[In vivo?]],IF(Table1[[#This Row],[Cell]],FALSE,TRUE),FALSE)</f>
        <v>0</v>
      </c>
      <c r="AN1596" t="b">
        <f>AND(AC1596,AL1596)</f>
        <v>1</v>
      </c>
      <c r="AO1596" t="b">
        <f>IF(Table1[[#This Row],[Cell]],IF(Table1[[#This Row],[In vivo?]],FALSE,TRUE),FALSE)</f>
        <v>0</v>
      </c>
      <c r="AP1596" t="b">
        <f>NOT(OR(Table1[[#This Row],[In vivo?]],Table1[[#This Row],[Only in Cell]]))</f>
        <v>0</v>
      </c>
      <c r="AQ1596" t="str">
        <f>IF(OR(Table1[[#This Row],[Rodents]],Table1[[#This Row],[Human]],Table1[[#This Row],[Pig]]),OR(ISNUMBER(FIND("pulmonary",C1596)),ISNUMBER(FIND("lung",C1596))),"NA")</f>
        <v>NA</v>
      </c>
      <c r="AR1596" t="str">
        <f>IF(OR(Table1[[#This Row],[Rodents]],Table1[[#This Row],[Human]],Table1[[#This Row],[Pig]]),OR(ISNUMBER(FIND("skin",C1596)),ISNUMBER(FIND("dermal",C1596))),"NA")</f>
        <v>NA</v>
      </c>
      <c r="AS1596" t="str">
        <f>IF(OR(Table1[[#This Row],[Rodents]],Table1[[#This Row],[Human]],Table1[[#This Row],[Pig]]),OR(ISNUMBER(FIND("liver",C1596)),ISNUMBER(FIND("hepat",C1596))),"NA")</f>
        <v>NA</v>
      </c>
      <c r="AT1596" t="str">
        <f>IF(OR(Table1[[#This Row],[Rodents]],Table1[[#This Row],[Human]],Table1[[#This Row],[Pig]]),OR(ISNUMBER(FIND("kidney",C1596)),ISNUMBER(FIND("neph",C1596))),"NA")</f>
        <v>NA</v>
      </c>
      <c r="AU1596" t="str">
        <f>IF(OR(Table1[[#This Row],[Rodents]],Table1[[#This Row],[Human]],Table1[[#This Row],[Pig]]),OR(ISNUMBER(FIND("brain",C1596)),ISNUMBER(FIND("neur",C1596)),ISNUMBER(FIND("nerv",C1596))),"NA")</f>
        <v>NA</v>
      </c>
      <c r="AV1596" t="str">
        <f>IF(OR(Table1[[#This Row],[Rodents]],Table1[[#This Row],[Human]],Table1[[#This Row],[Pig]]),OR(ISNUMBER(FIND("heart",C1596)),ISNUMBER(FIND("cardi",C1596))),"NA")</f>
        <v>NA</v>
      </c>
      <c r="AW1596" t="str">
        <f>IF(OR(Table1[[#This Row],[Rodents]],Table1[[#This Row],[Human]],Table1[[#This Row],[Pig]]),OR(ISNUMBER(FIND("gastro",C1596)),ISNUMBER(FIND("intesti",C1596)),ISNUMBER(FIND("stomach",C1596))),"NA")</f>
        <v>NA</v>
      </c>
      <c r="AX1596" t="str">
        <f>IF(OR(Table1[[#This Row],[Rodents]],Table1[[#This Row],[Human]],Table1[[#This Row],[Pig]]),NOT(OR(AQ1596,AR1596,AS1596,AT1596,AU1596,AV1596,AW1596)),"NA")</f>
        <v>NA</v>
      </c>
      <c r="AY1596" t="b">
        <f>OR(ISNUMBER(FIND("SWCNT",C1596)),ISNUMBER(FIND("SWNT",C1596)),ISNUMBER(FIND("single-wall",C1596)),ISNUMBER(FIND("single wall",C1596)),ISNUMBER(FIND("Single wall",C1596)),ISNUMBER(FIND("Single-wall",C1596)),ISNUMBER(FIND("SWCNT",B1596)),ISNUMBER(FIND("SWNT",B1596)),ISNUMBER(FIND("single-wall",B1596)),ISNUMBER(FIND("single wall",B1596)),ISNUMBER(FIND("Single-wall",B1596)),ISNUMBER(FIND("Single wall",B1596)))</f>
        <v>1</v>
      </c>
      <c r="AZ1596" t="b">
        <f>OR(ISNUMBER(FIND("MWCNT",C1596)),ISNUMBER(FIND("MWNT",C1596)),ISNUMBER(FIND("multi-wall",C1596)),ISNUMBER(FIND("multi wall",C1596)),ISNUMBER(FIND("multiwall",C1596)),ISNUMBER(FIND("Multi-wall",C1596)),ISNUMBER(FIND("Multi wall",C1596)),ISNUMBER(FIND("Multiwall",C1596)),ISNUMBER(FIND("MWCNT",B1596)),ISNUMBER(FIND("MWNT",B1596)),ISNUMBER(FIND("multi-wall",B1596)),ISNUMBER(FIND("multi wall",B1596)),ISNUMBER(FIND("multiwall",B1596)),ISNUMBER(FIND("Multi-wall",B1596)),ISNUMBER(FIND("Multi wall",B1596)),ISNUMBER(FIND("Multiwall",B1596)),ISNUMBER(FIND("Double-wall",B1596)),ISNUMBER(FIND("Double wall",B1596)),ISNUMBER(FIND("Doublewall",B1596)),ISNUMBER(FIND("double-wall",B1596)),ISNUMBER(FIND("double wall",B1596)),ISNUMBER(FIND("doublewall",B1596)))</f>
        <v>1</v>
      </c>
      <c r="BA1596" t="b">
        <f>AND(Table1[[#This Row],[SWCNT]],Table1[[#This Row],[MWCNT]])</f>
        <v>1</v>
      </c>
      <c r="BB1596" t="b">
        <f>IF(Table1[[#This Row],[SWCNT]]=TRUE,FALSE,IF(Table1[[#This Row],[MWCNT]]=TRUE,FALSE,TRUE))</f>
        <v>0</v>
      </c>
      <c r="BC1596" s="18"/>
    </row>
    <row r="1597" spans="1:55" ht="222">
      <c r="A1597" t="s">
        <v>3639</v>
      </c>
      <c r="B1597" s="2" t="s">
        <v>3643</v>
      </c>
      <c r="C1597" s="16" t="s">
        <v>3647</v>
      </c>
      <c r="D1597" s="17" t="s">
        <v>93</v>
      </c>
      <c r="E1597" s="2">
        <v>2014</v>
      </c>
      <c r="F1597" t="b">
        <f>OR(ISNUMBER(FIND("cytotoxic",C1597)),ISNUMBER(FIND("Cytotoxic",C1597)),ISNUMBER(FIND("cellular toxicity",C1597)),ISNUMBER(FIND("cell death",C1597)),ISNUMBER(FIND("viable",C1597)),ISNUMBER(FIND("phytotoxic",C1597)),ISNUMBER(FIND("acute toxicity",C1597)),ISNUMBER(FIND("MTT",C1597)),ISNUMBER(FIND("survival",C1597)),ISNUMBER(FIND("prolifer",C1597)),ISNUMBER(FIND("apoptosis",C1597)),ISNUMBER(FIND("neurotoxic",C1597)),ISNUMBER(FIND("  lysis ",C1597)),ISNUMBER(FIND("necrosis",C1597)),ISNUMBER(FIND("cellular death",C1597))*3,ISNUMBER(FIND("LDH",C1597)),ISNUMBER(FIND("Acute toxicity",C1597)))</f>
        <v>1</v>
      </c>
      <c r="G1597" t="b">
        <f>OR(ISNUMBER(FIND("genotoxic",C1597)),ISNUMBER(FIND("genotoxicity",C1597)),ISNUMBER(FIND("DNA damage",C1597)),ISNUMBER(FIND("DNA",C1597)),ISNUMBER(FIND("RNA",C1597)),ISNUMBER(FIND("mesothelioma",C1597)),ISNUMBER(FIND("carcino",C1597)),ISNUMBER(FIND("mutagen",C1597)),ISNUMBER(FIND("genetic",C1597)))</f>
        <v>1</v>
      </c>
      <c r="H1597" t="b">
        <f>OR(ISNUMBER(FIND("inflammatory",C1597)),ISNUMBER(FIND("inflamm",C1597)))</f>
        <v>0</v>
      </c>
      <c r="I1597" t="b">
        <f>OR(ISNUMBER(FIND("immune",C1597)),ISNUMBER(FIND("immunological",C1597)),ISNUMBER(FIND("interleuk",C1597)),ISNUMBER(FIND("platelet activation",C1597)),ISNUMBER(FIND("monocyte",C1597)),ISNUMBER(FIND("leukocyte",C1597)),ISNUMBER(FIND("cytokine",C1597)),ISNUMBER(FIND("CD4",C1597)),ISNUMBER(FIND("CD8",C1597)),ISNUMBER(FIND("T-cell",C1597)))</f>
        <v>0</v>
      </c>
      <c r="J1597" t="b">
        <f>OR(ISNUMBER(FIND("reactive oxygen",C1597)),ISNUMBER(FIND("ROS",C1597)),ISNUMBER(FIND("free radical",C1597)),ISNUMBER(FIND("oxidative stress",C1597)),ISNUMBER(FIND("peroxid",C1597)),ISNUMBER(FIND("oxidative",C1597)),ISNUMBER(FIND("antioxid",C1597)))</f>
        <v>1</v>
      </c>
      <c r="K1597" t="b">
        <f>OR(ISNUMBER(FIND("autophag",C1597)))</f>
        <v>0</v>
      </c>
      <c r="L1597" t="b">
        <f>OR(ISNUMBER(FIND("morpholog",C1597)))</f>
        <v>0</v>
      </c>
      <c r="M1597" t="b">
        <f>OR(ISNUMBER(FIND("fibrosis",C1597)),ISNUMBER(FIND("Fibrosis",C1597)),ISNUMBER(FIND("fibrot",C1597)))</f>
        <v>0</v>
      </c>
      <c r="N1597" t="b">
        <f>OR(ISNUMBER(FIND("offspring",C1597)),ISNUMBER(FIND("Parental",C1597)),ISNUMBER(FIND("parental",C1597)),ISNUMBER(FIND("germline",C1597)),ISNUMBER(FIND("reproduc",C1597)),ISNUMBER(FIND("embryo",C1597)))</f>
        <v>0</v>
      </c>
      <c r="O1597" t="b">
        <f>OR(ISNUMBER(FIND("metabol",C1597)),ISNUMBER(FIND("Metabol",C1597)),ISNUMBER(FIND("digest",C1597)),ISNUMBER(FIND("mitochon",C1597)))</f>
        <v>0</v>
      </c>
      <c r="P1597" t="b">
        <f>OR(ISNUMBER(FIND("ecotox",C1597)),ISNUMBER(FIND("Ecotox",B1597)),ISNUMBER(FIND("ecotox",B1597)),ISNUMBER(FIND("Ecotox",C1597)))</f>
        <v>0</v>
      </c>
      <c r="Q1597" t="b">
        <f>OR(ISNUMBER(FIND("Bioaccum",C1597)),ISNUMBER(FIND("bioaccum",C1597)),ISNUMBER(FIND("accum",C1597)))</f>
        <v>0</v>
      </c>
      <c r="R1597" t="b">
        <f>OR(ISNUMBER(FIND("Occupation",C1597)),ISNUMBER(FIND("occupation",C1597)),ISNUMBER(FIND("worker",C1597)),ISNUMBER(FIND("workforce",C1597)))</f>
        <v>0</v>
      </c>
      <c r="S1597" t="b">
        <f>NOT(OR(F1597,G1597,H1597,I1597,J1597,K1597,L1597,M1597,N1597,O1597,P1597,Q1597,R1597))</f>
        <v>0</v>
      </c>
      <c r="U1597" t="b">
        <f>OR(Table1[[#This Row],[Inflammation]],Table1[[#This Row],[Immune]])</f>
        <v>0</v>
      </c>
      <c r="V1597" t="str">
        <f>IF(OR(Table1[[#This Row],[Rodents]],Table1[[#This Row],[Human]],Table1[[#This Row],[Pig]]),OR(ISNUMBER(FIND("intratrach",C1597)),ISNUMBER(FIND("nasal ",C1597)),ISNUMBER(FIND("instill",C1597))),"NA")</f>
        <v>NA</v>
      </c>
      <c r="W1597" t="str">
        <f>IF(OR(Table1[[#This Row],[Rodents]],Table1[[#This Row],[Human]],Table1[[#This Row],[Pig]]),OR(ISNUMBER(FIND("dermal",C1597)),ISNUMBER(FIND("skin ",C1597))),"NA")</f>
        <v>NA</v>
      </c>
      <c r="X1597" t="str">
        <f>IF(OR(Table1[[#This Row],[Rodents]],Table1[[#This Row],[Human]],Table1[[#This Row],[Pig]]),OR(ISNUMBER(FIND("injected",C1597)),ISNUMBER(FIND("periton",C1597)),ISNUMBER(FIND("intrascrot",C1597))),"NA")</f>
        <v>NA</v>
      </c>
      <c r="Y1597" t="str">
        <f>IF(OR(Table1[[#This Row],[Rodents]],Table1[[#This Row],[Human]],Table1[[#This Row],[Pig]]),NOT(OR(Table1[[#This Row],[Inhaled/Intratracheal/intranasal]],Table1[[#This Row],[Dermal]],Table1[[#This Row],[Injected]])),"NA")</f>
        <v>NA</v>
      </c>
      <c r="AA1597" t="b">
        <f>OR(ISNUMBER(FIND("fish ",C1597)),ISNUMBER(FIND("Fish ",C1597)),ISNUMBER(FIND("aquatic",C1597)),ISNUMBER(FIND("daphnids",C1597)),ISNUMBER(FIND("Carcinus maenas",C1597)),ISNUMBER(FIND("Daphnia",C1597)),ISNUMBER(FIND("Ruditapes philippinarum",C1597)),ISNUMBER(FIND("daphnia",C1597)),ISNUMBER(FIND("marine",C1597)),ISNUMBER(FIND("mussel",C1597)),ISNUMBER(FIND("algae",C1597)),ISNUMBER(FIND("Donax faba",C1597)),ISNUMBER(FIND("estuarine",C1597)),ISNUMBER(FIND("snail",C1597)),ISNUMBER(FIND("Prorocentrum donghaiense",C1597)) )</f>
        <v>0</v>
      </c>
      <c r="AB1597" t="b">
        <f>OR(ISNUMBER(FIND(" rat ",C1597)),ISNUMBER(FIND(" rats ",C1597)),ISNUMBER(FIND(" Rats ",C1597)),ISNUMBER(FIND(" Rat ",C1597)),ISNUMBER(FIND(" rat.",C1597)),ISNUMBER(FIND(" rats.",C1597)),ISNUMBER(FIND("mouse",C1597)),ISNUMBER(FIND("mice",C1597)), ISNUMBER(FIND(" Mice",C1597)))</f>
        <v>0</v>
      </c>
      <c r="AC1597" t="b">
        <f>OR(ISNUMBER(FIND(" cell ",C1597)),ISNUMBER(FIND("fibroblast",C1597)),ISNUMBER(FIND("macrophage",C1597)),ISNUMBER(FIND("epithelial",C1597)),ISNUMBER(FIND("endothelial",C1597)),ISNUMBER(FIND("neuron",C1597)),ISNUMBER(FIND(" cells ",C1597)),ISNUMBER(FIND("RBC",C1597)),ISNUMBER(FIND("mitochond",C1597)),ISNUMBER(FIND("adipocyte",C1597)),ISNUMBER(FIND("osteo",C1597)),ISNUMBER(FIND("keratin",C1597)),ISNUMBER(FIND(" cell's ",C1597)),ISNUMBER(FIND("eukary",C1597)),ISNUMBER(FIND("sperm",C1597)))</f>
        <v>1</v>
      </c>
      <c r="AD1597" t="b">
        <f>OR(ISNUMBER(FIND("human",B1597)),ISNUMBER(FIND("workers",B1597)),ISNUMBER(FIND("workforces",B1597)),ISNUMBER(FIND("occupational",B1597)),ISNUMBER(FIND("Case report",B1597)),ISNUMBER(FIND("Workplaces",B1597)),ISNUMBER(FIND("worker",B1597)))</f>
        <v>0</v>
      </c>
      <c r="AE1597" t="b">
        <f>OR(ISNUMBER(FIND(" plant ",C1597)),ISNUMBER(FIND("Plant ",C1597)),ISNUMBER(FIND("tomato",C1597)),ISNUMBER(FIND("plants",C1597)),ISNUMBER(FIND("Plants",C1597)),ISNUMBER(FIND("algae",C1597)),ISNUMBER(FIND("lettuce",C1597)),ISNUMBER(FIND("green gram sprouts ",C1597)),ISNUMBER(FIND("Cucurbita pepo",C1597)),ISNUMBER(FIND("bean ",C1597)),ISNUMBER(FIND("chloroplast",C1597)),ISNUMBER(FIND("chlorophyll",C1597)),ISNUMBER(FIND("seedling",C1597)),ISNUMBER(FIND("canola",C1597)),ISNUMBER(FIND("shoot",C1597)),ISNUMBER(FIND("photosynthes",C1597)),ISNUMBER(FIND(" leaves ",C1597)),,ISNUMBER(FIND("agriculture",C1597)),ISNUMBER(FIND(" crops ",C1597)))</f>
        <v>0</v>
      </c>
      <c r="AF1597" t="b">
        <f>OR(ISNUMBER(FIND("bacteria",C1597)),ISNUMBER(FIND("Bacteria",C1597)),ISNUMBER(FIND("Bacterium",C1597)),ISNUMBER(FIND("bacterium",C1597)),ISNUMBER(FIND(" coli ",C1597)))</f>
        <v>0</v>
      </c>
      <c r="AG1597" t="b">
        <f>OR(ISNUMBER(FIND("fungi",C1597)),ISNUMBER(FIND("Fungi",C1597)),ISNUMBER(FIND("fungus",C1597)),ISNUMBER(FIND("Fungus",C1597)),ISNUMBER(FIND("mushroom",C1597)),ISNUMBER(FIND("Mushroom",C1597)),ISNUMBER(FIND(" mold ",C1597)))</f>
        <v>0</v>
      </c>
      <c r="AH1597" t="b">
        <f>OR(ISNUMBER(FIND("Pig ",C1597)),ISNUMBER(FIND("pig ",C1597)),ISNUMBER(FIND("Pigs ",C1597)),ISNUMBER(FIND("pigs ",C1597)))</f>
        <v>0</v>
      </c>
      <c r="AI1597" t="b">
        <f>OR(ISNUMBER(FIND(" C. elegans",C1597)),ISNUMBER(FIND("Caenorhabditis elegans",C1597)),ISNUMBER(FIND("earthworms",C1597)),ISNUMBER(FIND(" Ficopomatus enigmaticus",C1597)),ISNUMBER(FIND("larva",C1597)),ISNUMBER(FIND("Lumbriculus variegatus",C1597)),ISNUMBER(FIND("nematode",C1597)))</f>
        <v>0</v>
      </c>
      <c r="AJ1597" t="b">
        <f>NOT(OR(AA1597,AB1597,AC1597,AD1597,AE1597,AF1597,AG1597,AH1597,AI1597))</f>
        <v>0</v>
      </c>
      <c r="AL1597" t="b">
        <f>OR(AA1597,AB1597,AD1597,AE1597,AF1597,AG1597,AH1597,AI1597)</f>
        <v>0</v>
      </c>
      <c r="AM1597" t="b">
        <f>IF(Table1[[#This Row],[In vivo?]],IF(Table1[[#This Row],[Cell]],FALSE,TRUE),FALSE)</f>
        <v>0</v>
      </c>
      <c r="AN1597" t="b">
        <f>AND(AC1597,AL1597)</f>
        <v>0</v>
      </c>
      <c r="AO1597" t="b">
        <f>IF(Table1[[#This Row],[Cell]],IF(Table1[[#This Row],[In vivo?]],FALSE,TRUE),FALSE)</f>
        <v>1</v>
      </c>
      <c r="AP1597" t="b">
        <f>NOT(OR(Table1[[#This Row],[In vivo?]],Table1[[#This Row],[Only in Cell]]))</f>
        <v>0</v>
      </c>
      <c r="AQ1597" t="str">
        <f>IF(OR(Table1[[#This Row],[Rodents]],Table1[[#This Row],[Human]],Table1[[#This Row],[Pig]]),OR(ISNUMBER(FIND("pulmonary",C1597)),ISNUMBER(FIND("lung",C1597))),"NA")</f>
        <v>NA</v>
      </c>
      <c r="AR1597" t="str">
        <f>IF(OR(Table1[[#This Row],[Rodents]],Table1[[#This Row],[Human]],Table1[[#This Row],[Pig]]),OR(ISNUMBER(FIND("skin",C1597)),ISNUMBER(FIND("dermal",C1597))),"NA")</f>
        <v>NA</v>
      </c>
      <c r="AS1597" t="str">
        <f>IF(OR(Table1[[#This Row],[Rodents]],Table1[[#This Row],[Human]],Table1[[#This Row],[Pig]]),OR(ISNUMBER(FIND("liver",C1597)),ISNUMBER(FIND("hepat",C1597))),"NA")</f>
        <v>NA</v>
      </c>
      <c r="AT1597" t="str">
        <f>IF(OR(Table1[[#This Row],[Rodents]],Table1[[#This Row],[Human]],Table1[[#This Row],[Pig]]),OR(ISNUMBER(FIND("kidney",C1597)),ISNUMBER(FIND("neph",C1597))),"NA")</f>
        <v>NA</v>
      </c>
      <c r="AU1597" t="str">
        <f>IF(OR(Table1[[#This Row],[Rodents]],Table1[[#This Row],[Human]],Table1[[#This Row],[Pig]]),OR(ISNUMBER(FIND("brain",C1597)),ISNUMBER(FIND("neur",C1597)),ISNUMBER(FIND("nerv",C1597))),"NA")</f>
        <v>NA</v>
      </c>
      <c r="AV1597" t="str">
        <f>IF(OR(Table1[[#This Row],[Rodents]],Table1[[#This Row],[Human]],Table1[[#This Row],[Pig]]),OR(ISNUMBER(FIND("heart",C1597)),ISNUMBER(FIND("cardi",C1597))),"NA")</f>
        <v>NA</v>
      </c>
      <c r="AW1597" t="str">
        <f>IF(OR(Table1[[#This Row],[Rodents]],Table1[[#This Row],[Human]],Table1[[#This Row],[Pig]]),OR(ISNUMBER(FIND("gastro",C1597)),ISNUMBER(FIND("intesti",C1597)),ISNUMBER(FIND("stomach",C1597))),"NA")</f>
        <v>NA</v>
      </c>
      <c r="AX1597" t="str">
        <f>IF(OR(Table1[[#This Row],[Rodents]],Table1[[#This Row],[Human]],Table1[[#This Row],[Pig]]),NOT(OR(AQ1597,AR1597,AS1597,AT1597,AU1597,AV1597,AW1597)),"NA")</f>
        <v>NA</v>
      </c>
      <c r="AY1597" t="b">
        <f>OR(ISNUMBER(FIND("SWCNT",C1597)),ISNUMBER(FIND("SWNT",C1597)),ISNUMBER(FIND("single-wall",C1597)),ISNUMBER(FIND("single wall",C1597)),ISNUMBER(FIND("Single wall",C1597)),ISNUMBER(FIND("Single-wall",C1597)),ISNUMBER(FIND("SWCNT",B1597)),ISNUMBER(FIND("SWNT",B1597)),ISNUMBER(FIND("single-wall",B1597)),ISNUMBER(FIND("single wall",B1597)),ISNUMBER(FIND("Single-wall",B1597)),ISNUMBER(FIND("Single wall",B1597)))</f>
        <v>0</v>
      </c>
      <c r="AZ1597" t="b">
        <f>OR(ISNUMBER(FIND("MWCNT",C1597)),ISNUMBER(FIND("MWNT",C1597)),ISNUMBER(FIND("multi-wall",C1597)),ISNUMBER(FIND("multi wall",C1597)),ISNUMBER(FIND("multiwall",C1597)),ISNUMBER(FIND("Multi-wall",C1597)),ISNUMBER(FIND("Multi wall",C1597)),ISNUMBER(FIND("Multiwall",C1597)),ISNUMBER(FIND("MWCNT",B1597)),ISNUMBER(FIND("MWNT",B1597)),ISNUMBER(FIND("multi-wall",B1597)),ISNUMBER(FIND("multi wall",B1597)),ISNUMBER(FIND("multiwall",B1597)),ISNUMBER(FIND("Multi-wall",B1597)),ISNUMBER(FIND("Multi wall",B1597)),ISNUMBER(FIND("Multiwall",B1597)),ISNUMBER(FIND("Double-wall",B1597)),ISNUMBER(FIND("Double wall",B1597)),ISNUMBER(FIND("Doublewall",B1597)),ISNUMBER(FIND("double-wall",B1597)),ISNUMBER(FIND("double wall",B1597)),ISNUMBER(FIND("doublewall",B1597)))</f>
        <v>1</v>
      </c>
      <c r="BA1597" t="b">
        <f>AND(Table1[[#This Row],[SWCNT]],Table1[[#This Row],[MWCNT]])</f>
        <v>0</v>
      </c>
      <c r="BB1597" t="b">
        <f>IF(Table1[[#This Row],[SWCNT]]=TRUE,FALSE,IF(Table1[[#This Row],[MWCNT]]=TRUE,FALSE,TRUE))</f>
        <v>0</v>
      </c>
      <c r="BC1597" s="18"/>
    </row>
    <row r="1598" spans="1:55" ht="407">
      <c r="A1598" t="s">
        <v>3648</v>
      </c>
      <c r="B1598" s="2" t="s">
        <v>3649</v>
      </c>
      <c r="C1598" s="16" t="s">
        <v>3650</v>
      </c>
      <c r="D1598" s="17" t="s">
        <v>181</v>
      </c>
      <c r="E1598" s="2">
        <v>2014</v>
      </c>
      <c r="F1598" t="b">
        <f>OR(ISNUMBER(FIND("cytotoxic",C1598)),ISNUMBER(FIND("Cytotoxic",C1598)),ISNUMBER(FIND("cellular toxicity",C1598)),ISNUMBER(FIND("cell death",C1598)),ISNUMBER(FIND("viable",C1598)),ISNUMBER(FIND("phytotoxic",C1598)),ISNUMBER(FIND("acute toxicity",C1598)),ISNUMBER(FIND("MTT",C1598)),ISNUMBER(FIND("survival",C1598)),ISNUMBER(FIND("prolifer",C1598)),ISNUMBER(FIND("apoptosis",C1598)),ISNUMBER(FIND("neurotoxic",C1598)),ISNUMBER(FIND("  lysis ",C1598)),ISNUMBER(FIND("necrosis",C1598)),ISNUMBER(FIND("cellular death",C1598))*3,ISNUMBER(FIND("LDH",C1598)),ISNUMBER(FIND("Acute toxicity",C1598)))</f>
        <v>0</v>
      </c>
      <c r="G1598" t="b">
        <f>OR(ISNUMBER(FIND("genotoxic",C1598)),ISNUMBER(FIND("genotoxicity",C1598)),ISNUMBER(FIND("DNA damage",C1598)),ISNUMBER(FIND("DNA",C1598)),ISNUMBER(FIND("RNA",C1598)),ISNUMBER(FIND("mesothelioma",C1598)),ISNUMBER(FIND("carcino",C1598)),ISNUMBER(FIND("mutagen",C1598)),ISNUMBER(FIND("genetic",C1598)))</f>
        <v>1</v>
      </c>
      <c r="H1598" t="b">
        <f>OR(ISNUMBER(FIND("inflammatory",C1598)),ISNUMBER(FIND("inflamm",C1598)))</f>
        <v>0</v>
      </c>
      <c r="I1598" t="b">
        <f>OR(ISNUMBER(FIND("immune",C1598)),ISNUMBER(FIND("immunological",C1598)),ISNUMBER(FIND("interleuk",C1598)),ISNUMBER(FIND("platelet activation",C1598)),ISNUMBER(FIND("monocyte",C1598)),ISNUMBER(FIND("leukocyte",C1598)),ISNUMBER(FIND("cytokine",C1598)),ISNUMBER(FIND("CD4",C1598)),ISNUMBER(FIND("CD8",C1598)),ISNUMBER(FIND("T-cell",C1598)))</f>
        <v>0</v>
      </c>
      <c r="J1598" t="b">
        <f>OR(ISNUMBER(FIND("reactive oxygen",C1598)),ISNUMBER(FIND("ROS",C1598)),ISNUMBER(FIND("free radical",C1598)),ISNUMBER(FIND("oxidative stress",C1598)),ISNUMBER(FIND("peroxid",C1598)),ISNUMBER(FIND("oxidative",C1598)),ISNUMBER(FIND("antioxid",C1598)))</f>
        <v>0</v>
      </c>
      <c r="K1598" t="b">
        <f>OR(ISNUMBER(FIND("autophag",C1598)))</f>
        <v>0</v>
      </c>
      <c r="L1598" t="b">
        <f>OR(ISNUMBER(FIND("morpholog",C1598)))</f>
        <v>1</v>
      </c>
      <c r="M1598" t="b">
        <f>OR(ISNUMBER(FIND("fibrosis",C1598)),ISNUMBER(FIND("Fibrosis",C1598)),ISNUMBER(FIND("fibrot",C1598)))</f>
        <v>0</v>
      </c>
      <c r="N1598" t="b">
        <f>OR(ISNUMBER(FIND("offspring",C1598)),ISNUMBER(FIND("Parental",C1598)),ISNUMBER(FIND("parental",C1598)),ISNUMBER(FIND("germline",C1598)),ISNUMBER(FIND("reproduc",C1598)),ISNUMBER(FIND("embryo",C1598)))</f>
        <v>0</v>
      </c>
      <c r="O1598" t="b">
        <f>OR(ISNUMBER(FIND("metabol",C1598)),ISNUMBER(FIND("Metabol",C1598)),ISNUMBER(FIND("digest",C1598)),ISNUMBER(FIND("mitochon",C1598)))</f>
        <v>0</v>
      </c>
      <c r="P1598" t="b">
        <f>OR(ISNUMBER(FIND("ecotox",C1598)),ISNUMBER(FIND("Ecotox",B1598)),ISNUMBER(FIND("ecotox",B1598)),ISNUMBER(FIND("Ecotox",C1598)))</f>
        <v>0</v>
      </c>
      <c r="Q1598" t="b">
        <f>OR(ISNUMBER(FIND("Bioaccum",C1598)),ISNUMBER(FIND("bioaccum",C1598)),ISNUMBER(FIND("accum",C1598)))</f>
        <v>0</v>
      </c>
      <c r="R1598" t="b">
        <f>OR(ISNUMBER(FIND("Occupation",C1598)),ISNUMBER(FIND("occupation",C1598)),ISNUMBER(FIND("worker",C1598)),ISNUMBER(FIND("workforce",C1598)))</f>
        <v>1</v>
      </c>
      <c r="S1598" t="b">
        <f>NOT(OR(F1598,G1598,H1598,I1598,J1598,K1598,L1598,M1598,N1598,O1598,P1598,Q1598,R1598))</f>
        <v>0</v>
      </c>
      <c r="U1598" t="b">
        <f>OR(Table1[[#This Row],[Inflammation]],Table1[[#This Row],[Immune]])</f>
        <v>0</v>
      </c>
      <c r="V1598" t="b">
        <f>IF(OR(Table1[[#This Row],[Rodents]],Table1[[#This Row],[Human]],Table1[[#This Row],[Pig]]),OR(ISNUMBER(FIND("intratrach",C1598)),ISNUMBER(FIND("nasal ",C1598)),ISNUMBER(FIND("instill",C1598))),"NA")</f>
        <v>0</v>
      </c>
      <c r="W1598" t="b">
        <f>IF(OR(Table1[[#This Row],[Rodents]],Table1[[#This Row],[Human]],Table1[[#This Row],[Pig]]),OR(ISNUMBER(FIND("dermal",C1598)),ISNUMBER(FIND("skin ",C1598))),"NA")</f>
        <v>0</v>
      </c>
      <c r="X1598" t="b">
        <f>IF(OR(Table1[[#This Row],[Rodents]],Table1[[#This Row],[Human]],Table1[[#This Row],[Pig]]),OR(ISNUMBER(FIND("injected",C1598)),ISNUMBER(FIND("periton",C1598)),ISNUMBER(FIND("intrascrot",C1598))),"NA")</f>
        <v>1</v>
      </c>
      <c r="Y1598" t="b">
        <f>IF(OR(Table1[[#This Row],[Rodents]],Table1[[#This Row],[Human]],Table1[[#This Row],[Pig]]),NOT(OR(Table1[[#This Row],[Inhaled/Intratracheal/intranasal]],Table1[[#This Row],[Dermal]],Table1[[#This Row],[Injected]])),"NA")</f>
        <v>0</v>
      </c>
      <c r="AA1598" t="b">
        <f>OR(ISNUMBER(FIND("fish ",C1598)),ISNUMBER(FIND("Fish ",C1598)),ISNUMBER(FIND("aquatic",C1598)),ISNUMBER(FIND("daphnids",C1598)),ISNUMBER(FIND("Carcinus maenas",C1598)),ISNUMBER(FIND("Daphnia",C1598)),ISNUMBER(FIND("Ruditapes philippinarum",C1598)),ISNUMBER(FIND("daphnia",C1598)),ISNUMBER(FIND("marine",C1598)),ISNUMBER(FIND("mussel",C1598)),ISNUMBER(FIND("algae",C1598)),ISNUMBER(FIND("Donax faba",C1598)),ISNUMBER(FIND("estuarine",C1598)),ISNUMBER(FIND("snail",C1598)),ISNUMBER(FIND("Prorocentrum donghaiense",C1598)) )</f>
        <v>0</v>
      </c>
      <c r="AB1598" t="b">
        <f>OR(ISNUMBER(FIND(" rat ",C1598)),ISNUMBER(FIND(" rats ",C1598)),ISNUMBER(FIND(" Rats ",C1598)),ISNUMBER(FIND(" Rat ",C1598)),ISNUMBER(FIND(" rat.",C1598)),ISNUMBER(FIND(" rats.",C1598)),ISNUMBER(FIND("mouse",C1598)),ISNUMBER(FIND("mice",C1598)), ISNUMBER(FIND(" Mice",C1598)))</f>
        <v>1</v>
      </c>
      <c r="AC1598" t="b">
        <f>OR(ISNUMBER(FIND(" cell ",C1598)),ISNUMBER(FIND("fibroblast",C1598)),ISNUMBER(FIND("macrophage",C1598)),ISNUMBER(FIND("epithelial",C1598)),ISNUMBER(FIND("endothelial",C1598)),ISNUMBER(FIND("neuron",C1598)),ISNUMBER(FIND(" cells ",C1598)),ISNUMBER(FIND("RBC",C1598)),ISNUMBER(FIND("mitochond",C1598)),ISNUMBER(FIND("adipocyte",C1598)),ISNUMBER(FIND("osteo",C1598)),ISNUMBER(FIND("keratin",C1598)),ISNUMBER(FIND(" cell's ",C1598)),ISNUMBER(FIND("eukary",C1598)),ISNUMBER(FIND("sperm",C1598)))</f>
        <v>1</v>
      </c>
      <c r="AD1598" t="b">
        <f>OR(ISNUMBER(FIND("human",B1598)),ISNUMBER(FIND("workers",B1598)),ISNUMBER(FIND("workforces",B1598)),ISNUMBER(FIND("occupational",B1598)),ISNUMBER(FIND("Case report",B1598)),ISNUMBER(FIND("Workplaces",B1598)),ISNUMBER(FIND("worker",B1598)))</f>
        <v>0</v>
      </c>
      <c r="AE1598" t="b">
        <f>OR(ISNUMBER(FIND(" plant ",C1598)),ISNUMBER(FIND("Plant ",C1598)),ISNUMBER(FIND("tomato",C1598)),ISNUMBER(FIND("plants",C1598)),ISNUMBER(FIND("Plants",C1598)),ISNUMBER(FIND("algae",C1598)),ISNUMBER(FIND("lettuce",C1598)),ISNUMBER(FIND("green gram sprouts ",C1598)),ISNUMBER(FIND("Cucurbita pepo",C1598)),ISNUMBER(FIND("bean ",C1598)),ISNUMBER(FIND("chloroplast",C1598)),ISNUMBER(FIND("chlorophyll",C1598)),ISNUMBER(FIND("seedling",C1598)),ISNUMBER(FIND("canola",C1598)),ISNUMBER(FIND("shoot",C1598)),ISNUMBER(FIND("photosynthes",C1598)),ISNUMBER(FIND(" leaves ",C1598)),,ISNUMBER(FIND("agriculture",C1598)),ISNUMBER(FIND(" crops ",C1598)))</f>
        <v>0</v>
      </c>
      <c r="AF1598" t="b">
        <f>OR(ISNUMBER(FIND("bacteria",C1598)),ISNUMBER(FIND("Bacteria",C1598)),ISNUMBER(FIND("Bacterium",C1598)),ISNUMBER(FIND("bacterium",C1598)),ISNUMBER(FIND(" coli ",C1598)))</f>
        <v>0</v>
      </c>
      <c r="AG1598" t="b">
        <f>OR(ISNUMBER(FIND("fungi",C1598)),ISNUMBER(FIND("Fungi",C1598)),ISNUMBER(FIND("fungus",C1598)),ISNUMBER(FIND("Fungus",C1598)),ISNUMBER(FIND("mushroom",C1598)),ISNUMBER(FIND("Mushroom",C1598)),ISNUMBER(FIND(" mold ",C1598)))</f>
        <v>0</v>
      </c>
      <c r="AH1598" t="b">
        <f>OR(ISNUMBER(FIND("Pig ",C1598)),ISNUMBER(FIND("pig ",C1598)),ISNUMBER(FIND("Pigs ",C1598)),ISNUMBER(FIND("pigs ",C1598)))</f>
        <v>0</v>
      </c>
      <c r="AI1598" t="b">
        <f>OR(ISNUMBER(FIND(" C. elegans",C1598)),ISNUMBER(FIND("Caenorhabditis elegans",C1598)),ISNUMBER(FIND("earthworms",C1598)),ISNUMBER(FIND(" Ficopomatus enigmaticus",C1598)),ISNUMBER(FIND("larva",C1598)),ISNUMBER(FIND("Lumbriculus variegatus",C1598)),ISNUMBER(FIND("nematode",C1598)))</f>
        <v>0</v>
      </c>
      <c r="AJ1598" t="b">
        <f>NOT(OR(AA1598,AB1598,AC1598,AD1598,AE1598,AF1598,AG1598,AH1598,AI1598))</f>
        <v>0</v>
      </c>
      <c r="AL1598" t="b">
        <f>OR(AA1598,AB1598,AD1598,AE1598,AF1598,AG1598,AH1598,AI1598)</f>
        <v>1</v>
      </c>
      <c r="AM1598" t="b">
        <f>IF(Table1[[#This Row],[In vivo?]],IF(Table1[[#This Row],[Cell]],FALSE,TRUE),FALSE)</f>
        <v>0</v>
      </c>
      <c r="AN1598" t="b">
        <f>AND(AC1598,AL1598)</f>
        <v>1</v>
      </c>
      <c r="AO1598" t="b">
        <f>IF(Table1[[#This Row],[Cell]],IF(Table1[[#This Row],[In vivo?]],FALSE,TRUE),FALSE)</f>
        <v>0</v>
      </c>
      <c r="AP1598" t="b">
        <f>NOT(OR(Table1[[#This Row],[In vivo?]],Table1[[#This Row],[Only in Cell]]))</f>
        <v>0</v>
      </c>
      <c r="AQ1598" t="b">
        <f>IF(OR(Table1[[#This Row],[Rodents]],Table1[[#This Row],[Human]],Table1[[#This Row],[Pig]]),OR(ISNUMBER(FIND("pulmonary",C1598)),ISNUMBER(FIND("lung",C1598))),"NA")</f>
        <v>1</v>
      </c>
      <c r="AR1598" t="b">
        <f>IF(OR(Table1[[#This Row],[Rodents]],Table1[[#This Row],[Human]],Table1[[#This Row],[Pig]]),OR(ISNUMBER(FIND("skin",C1598)),ISNUMBER(FIND("dermal",C1598))),"NA")</f>
        <v>0</v>
      </c>
      <c r="AS1598" t="b">
        <f>IF(OR(Table1[[#This Row],[Rodents]],Table1[[#This Row],[Human]],Table1[[#This Row],[Pig]]),OR(ISNUMBER(FIND("liver",C1598)),ISNUMBER(FIND("hepat",C1598))),"NA")</f>
        <v>0</v>
      </c>
      <c r="AT1598" t="b">
        <f>IF(OR(Table1[[#This Row],[Rodents]],Table1[[#This Row],[Human]],Table1[[#This Row],[Pig]]),OR(ISNUMBER(FIND("kidney",C1598)),ISNUMBER(FIND("neph",C1598))),"NA")</f>
        <v>0</v>
      </c>
      <c r="AU1598" t="b">
        <f>IF(OR(Table1[[#This Row],[Rodents]],Table1[[#This Row],[Human]],Table1[[#This Row],[Pig]]),OR(ISNUMBER(FIND("brain",C1598)),ISNUMBER(FIND("neur",C1598)),ISNUMBER(FIND("nerv",C1598))),"NA")</f>
        <v>0</v>
      </c>
      <c r="AV1598" t="b">
        <f>IF(OR(Table1[[#This Row],[Rodents]],Table1[[#This Row],[Human]],Table1[[#This Row],[Pig]]),OR(ISNUMBER(FIND("heart",C1598)),ISNUMBER(FIND("cardi",C1598))),"NA")</f>
        <v>0</v>
      </c>
      <c r="AW1598" t="b">
        <f>IF(OR(Table1[[#This Row],[Rodents]],Table1[[#This Row],[Human]],Table1[[#This Row],[Pig]]),OR(ISNUMBER(FIND("gastro",C1598)),ISNUMBER(FIND("intesti",C1598)),ISNUMBER(FIND("stomach",C1598))),"NA")</f>
        <v>0</v>
      </c>
      <c r="AX1598" t="b">
        <f>IF(OR(Table1[[#This Row],[Rodents]],Table1[[#This Row],[Human]],Table1[[#This Row],[Pig]]),NOT(OR(AQ1598,AR1598,AS1598,AT1598,AU1598,AV1598,AW1598)),"NA")</f>
        <v>0</v>
      </c>
      <c r="AY1598" t="b">
        <f>OR(ISNUMBER(FIND("SWCNT",C1598)),ISNUMBER(FIND("SWNT",C1598)),ISNUMBER(FIND("single-wall",C1598)),ISNUMBER(FIND("single wall",C1598)),ISNUMBER(FIND("Single wall",C1598)),ISNUMBER(FIND("Single-wall",C1598)),ISNUMBER(FIND("SWCNT",B1598)),ISNUMBER(FIND("SWNT",B1598)),ISNUMBER(FIND("single-wall",B1598)),ISNUMBER(FIND("single wall",B1598)),ISNUMBER(FIND("Single-wall",B1598)),ISNUMBER(FIND("Single wall",B1598)))</f>
        <v>1</v>
      </c>
      <c r="AZ1598" t="b">
        <f>OR(ISNUMBER(FIND("MWCNT",C1598)),ISNUMBER(FIND("MWNT",C1598)),ISNUMBER(FIND("multi-wall",C1598)),ISNUMBER(FIND("multi wall",C1598)),ISNUMBER(FIND("multiwall",C1598)),ISNUMBER(FIND("Multi-wall",C1598)),ISNUMBER(FIND("Multi wall",C1598)),ISNUMBER(FIND("Multiwall",C1598)),ISNUMBER(FIND("MWCNT",B1598)),ISNUMBER(FIND("MWNT",B1598)),ISNUMBER(FIND("multi-wall",B1598)),ISNUMBER(FIND("multi wall",B1598)),ISNUMBER(FIND("multiwall",B1598)),ISNUMBER(FIND("Multi-wall",B1598)),ISNUMBER(FIND("Multi wall",B1598)),ISNUMBER(FIND("Multiwall",B1598)),ISNUMBER(FIND("Double-wall",B1598)),ISNUMBER(FIND("Double wall",B1598)),ISNUMBER(FIND("Doublewall",B1598)),ISNUMBER(FIND("double-wall",B1598)),ISNUMBER(FIND("double wall",B1598)),ISNUMBER(FIND("doublewall",B1598)))</f>
        <v>1</v>
      </c>
      <c r="BA1598" t="b">
        <f>AND(Table1[[#This Row],[SWCNT]],Table1[[#This Row],[MWCNT]])</f>
        <v>1</v>
      </c>
      <c r="BB1598" t="b">
        <f>IF(Table1[[#This Row],[SWCNT]]=TRUE,FALSE,IF(Table1[[#This Row],[MWCNT]]=TRUE,FALSE,TRUE))</f>
        <v>0</v>
      </c>
      <c r="BC1598" s="18"/>
    </row>
    <row r="1599" spans="1:55" ht="240.5">
      <c r="A1599" t="s">
        <v>3651</v>
      </c>
      <c r="B1599" s="2" t="s">
        <v>3652</v>
      </c>
      <c r="C1599" s="16" t="s">
        <v>3653</v>
      </c>
      <c r="D1599" s="17" t="s">
        <v>181</v>
      </c>
      <c r="E1599" s="2">
        <v>2014</v>
      </c>
      <c r="F1599" t="b">
        <f>OR(ISNUMBER(FIND("cytotoxic",C1599)),ISNUMBER(FIND("Cytotoxic",C1599)),ISNUMBER(FIND("cellular toxicity",C1599)),ISNUMBER(FIND("cell death",C1599)),ISNUMBER(FIND("viable",C1599)),ISNUMBER(FIND("phytotoxic",C1599)),ISNUMBER(FIND("acute toxicity",C1599)),ISNUMBER(FIND("MTT",C1599)),ISNUMBER(FIND("survival",C1599)),ISNUMBER(FIND("prolifer",C1599)),ISNUMBER(FIND("apoptosis",C1599)),ISNUMBER(FIND("neurotoxic",C1599)),ISNUMBER(FIND("  lysis ",C1599)),ISNUMBER(FIND("necrosis",C1599)),ISNUMBER(FIND("cellular death",C1599))*3,ISNUMBER(FIND("LDH",C1599)),ISNUMBER(FIND("Acute toxicity",C1599)))</f>
        <v>1</v>
      </c>
      <c r="G1599" t="b">
        <f>OR(ISNUMBER(FIND("genotoxic",C1599)),ISNUMBER(FIND("genotoxicity",C1599)),ISNUMBER(FIND("DNA damage",C1599)),ISNUMBER(FIND("DNA",C1599)),ISNUMBER(FIND("RNA",C1599)),ISNUMBER(FIND("mesothelioma",C1599)),ISNUMBER(FIND("carcino",C1599)),ISNUMBER(FIND("mutagen",C1599)),ISNUMBER(FIND("genetic",C1599)))</f>
        <v>1</v>
      </c>
      <c r="H1599" t="b">
        <f>OR(ISNUMBER(FIND("inflammatory",C1599)),ISNUMBER(FIND("inflamm",C1599)))</f>
        <v>0</v>
      </c>
      <c r="I1599" t="b">
        <f>OR(ISNUMBER(FIND("immune",C1599)),ISNUMBER(FIND("immunological",C1599)),ISNUMBER(FIND("interleuk",C1599)),ISNUMBER(FIND("platelet activation",C1599)),ISNUMBER(FIND("monocyte",C1599)),ISNUMBER(FIND("leukocyte",C1599)),ISNUMBER(FIND("cytokine",C1599)),ISNUMBER(FIND("CD4",C1599)),ISNUMBER(FIND("CD8",C1599)),ISNUMBER(FIND("T-cell",C1599)))</f>
        <v>1</v>
      </c>
      <c r="J1599" t="b">
        <f>OR(ISNUMBER(FIND("reactive oxygen",C1599)),ISNUMBER(FIND("ROS",C1599)),ISNUMBER(FIND("free radical",C1599)),ISNUMBER(FIND("oxidative stress",C1599)),ISNUMBER(FIND("peroxid",C1599)),ISNUMBER(FIND("oxidative",C1599)),ISNUMBER(FIND("antioxid",C1599)))</f>
        <v>1</v>
      </c>
      <c r="K1599" t="b">
        <f>OR(ISNUMBER(FIND("autophag",C1599)))</f>
        <v>0</v>
      </c>
      <c r="L1599" t="b">
        <f>OR(ISNUMBER(FIND("morpholog",C1599)))</f>
        <v>0</v>
      </c>
      <c r="M1599" t="b">
        <f>OR(ISNUMBER(FIND("fibrosis",C1599)),ISNUMBER(FIND("Fibrosis",C1599)),ISNUMBER(FIND("fibrot",C1599)))</f>
        <v>0</v>
      </c>
      <c r="N1599" t="b">
        <f>OR(ISNUMBER(FIND("offspring",C1599)),ISNUMBER(FIND("Parental",C1599)),ISNUMBER(FIND("parental",C1599)),ISNUMBER(FIND("germline",C1599)),ISNUMBER(FIND("reproduc",C1599)),ISNUMBER(FIND("embryo",C1599)))</f>
        <v>0</v>
      </c>
      <c r="O1599" t="b">
        <f>OR(ISNUMBER(FIND("metabol",C1599)),ISNUMBER(FIND("Metabol",C1599)),ISNUMBER(FIND("digest",C1599)),ISNUMBER(FIND("mitochon",C1599)))</f>
        <v>1</v>
      </c>
      <c r="P1599" t="b">
        <f>OR(ISNUMBER(FIND("ecotox",C1599)),ISNUMBER(FIND("Ecotox",B1599)),ISNUMBER(FIND("ecotox",B1599)),ISNUMBER(FIND("Ecotox",C1599)))</f>
        <v>0</v>
      </c>
      <c r="Q1599" t="b">
        <f>OR(ISNUMBER(FIND("Bioaccum",C1599)),ISNUMBER(FIND("bioaccum",C1599)),ISNUMBER(FIND("accum",C1599)))</f>
        <v>1</v>
      </c>
      <c r="R1599" t="b">
        <f>OR(ISNUMBER(FIND("Occupation",C1599)),ISNUMBER(FIND("occupation",C1599)),ISNUMBER(FIND("worker",C1599)),ISNUMBER(FIND("workforce",C1599)))</f>
        <v>1</v>
      </c>
      <c r="S1599" t="b">
        <f>NOT(OR(F1599,G1599,H1599,I1599,J1599,K1599,L1599,M1599,N1599,O1599,P1599,Q1599,R1599))</f>
        <v>0</v>
      </c>
      <c r="U1599" t="b">
        <f>OR(Table1[[#This Row],[Inflammation]],Table1[[#This Row],[Immune]])</f>
        <v>1</v>
      </c>
      <c r="V1599" t="str">
        <f>IF(OR(Table1[[#This Row],[Rodents]],Table1[[#This Row],[Human]],Table1[[#This Row],[Pig]]),OR(ISNUMBER(FIND("intratrach",C1599)),ISNUMBER(FIND("nasal ",C1599)),ISNUMBER(FIND("instill",C1599))),"NA")</f>
        <v>NA</v>
      </c>
      <c r="W1599" t="str">
        <f>IF(OR(Table1[[#This Row],[Rodents]],Table1[[#This Row],[Human]],Table1[[#This Row],[Pig]]),OR(ISNUMBER(FIND("dermal",C1599)),ISNUMBER(FIND("skin ",C1599))),"NA")</f>
        <v>NA</v>
      </c>
      <c r="X1599" t="str">
        <f>IF(OR(Table1[[#This Row],[Rodents]],Table1[[#This Row],[Human]],Table1[[#This Row],[Pig]]),OR(ISNUMBER(FIND("injected",C1599)),ISNUMBER(FIND("periton",C1599)),ISNUMBER(FIND("intrascrot",C1599))),"NA")</f>
        <v>NA</v>
      </c>
      <c r="Y1599" t="str">
        <f>IF(OR(Table1[[#This Row],[Rodents]],Table1[[#This Row],[Human]],Table1[[#This Row],[Pig]]),NOT(OR(Table1[[#This Row],[Inhaled/Intratracheal/intranasal]],Table1[[#This Row],[Dermal]],Table1[[#This Row],[Injected]])),"NA")</f>
        <v>NA</v>
      </c>
      <c r="AA1599" t="b">
        <f>OR(ISNUMBER(FIND("fish ",C1599)),ISNUMBER(FIND("Fish ",C1599)),ISNUMBER(FIND("aquatic",C1599)),ISNUMBER(FIND("daphnids",C1599)),ISNUMBER(FIND("Carcinus maenas",C1599)),ISNUMBER(FIND("Daphnia",C1599)),ISNUMBER(FIND("Ruditapes philippinarum",C1599)),ISNUMBER(FIND("daphnia",C1599)),ISNUMBER(FIND("marine",C1599)),ISNUMBER(FIND("mussel",C1599)),ISNUMBER(FIND("algae",C1599)),ISNUMBER(FIND("Donax faba",C1599)),ISNUMBER(FIND("estuarine",C1599)),ISNUMBER(FIND("snail",C1599)),ISNUMBER(FIND("Prorocentrum donghaiense",C1599)) )</f>
        <v>0</v>
      </c>
      <c r="AB1599" t="b">
        <f>OR(ISNUMBER(FIND(" rat ",C1599)),ISNUMBER(FIND(" rats ",C1599)),ISNUMBER(FIND(" Rats ",C1599)),ISNUMBER(FIND(" Rat ",C1599)),ISNUMBER(FIND(" rat.",C1599)),ISNUMBER(FIND(" rats.",C1599)),ISNUMBER(FIND("mouse",C1599)),ISNUMBER(FIND("mice",C1599)), ISNUMBER(FIND(" Mice",C1599)))</f>
        <v>0</v>
      </c>
      <c r="AC1599" t="b">
        <f>OR(ISNUMBER(FIND(" cell ",C1599)),ISNUMBER(FIND("fibroblast",C1599)),ISNUMBER(FIND("macrophage",C1599)),ISNUMBER(FIND("epithelial",C1599)),ISNUMBER(FIND("endothelial",C1599)),ISNUMBER(FIND("neuron",C1599)),ISNUMBER(FIND(" cells ",C1599)),ISNUMBER(FIND("RBC",C1599)),ISNUMBER(FIND("mitochond",C1599)),ISNUMBER(FIND("adipocyte",C1599)),ISNUMBER(FIND("osteo",C1599)),ISNUMBER(FIND("keratin",C1599)),ISNUMBER(FIND(" cell's ",C1599)),ISNUMBER(FIND("eukary",C1599)),ISNUMBER(FIND("sperm",C1599)))</f>
        <v>1</v>
      </c>
      <c r="AD1599" t="b">
        <v>0</v>
      </c>
      <c r="AE1599" t="b">
        <f>OR(ISNUMBER(FIND(" plant ",C1599)),ISNUMBER(FIND("Plant ",C1599)),ISNUMBER(FIND("tomato",C1599)),ISNUMBER(FIND("plants",C1599)),ISNUMBER(FIND("Plants",C1599)),ISNUMBER(FIND("algae",C1599)),ISNUMBER(FIND("lettuce",C1599)),ISNUMBER(FIND("green gram sprouts ",C1599)),ISNUMBER(FIND("Cucurbita pepo",C1599)),ISNUMBER(FIND("bean ",C1599)),ISNUMBER(FIND("chloroplast",C1599)),ISNUMBER(FIND("chlorophyll",C1599)),ISNUMBER(FIND("seedling",C1599)),ISNUMBER(FIND("canola",C1599)),ISNUMBER(FIND("shoot",C1599)),ISNUMBER(FIND("photosynthes",C1599)),ISNUMBER(FIND(" leaves ",C1599)),,ISNUMBER(FIND("agriculture",C1599)),ISNUMBER(FIND(" crops ",C1599)))</f>
        <v>0</v>
      </c>
      <c r="AF1599" t="b">
        <f>OR(ISNUMBER(FIND("bacteria",C1599)),ISNUMBER(FIND("Bacteria",C1599)),ISNUMBER(FIND("Bacterium",C1599)),ISNUMBER(FIND("bacterium",C1599)),ISNUMBER(FIND(" coli ",C1599)))</f>
        <v>0</v>
      </c>
      <c r="AG1599" t="b">
        <f>OR(ISNUMBER(FIND("fungi",C1599)),ISNUMBER(FIND("Fungi",C1599)),ISNUMBER(FIND("fungus",C1599)),ISNUMBER(FIND("Fungus",C1599)),ISNUMBER(FIND("mushroom",C1599)),ISNUMBER(FIND("Mushroom",C1599)),ISNUMBER(FIND(" mold ",C1599)))</f>
        <v>0</v>
      </c>
      <c r="AH1599" t="b">
        <f>OR(ISNUMBER(FIND("Pig ",C1599)),ISNUMBER(FIND("pig ",C1599)),ISNUMBER(FIND("Pigs ",C1599)),ISNUMBER(FIND("pigs ",C1599)))</f>
        <v>0</v>
      </c>
      <c r="AI1599" t="b">
        <f>OR(ISNUMBER(FIND(" C. elegans",C1599)),ISNUMBER(FIND("Caenorhabditis elegans",C1599)),ISNUMBER(FIND("earthworms",C1599)),ISNUMBER(FIND(" Ficopomatus enigmaticus",C1599)),ISNUMBER(FIND("larva",C1599)),ISNUMBER(FIND("Lumbriculus variegatus",C1599)),ISNUMBER(FIND("nematode",C1599)))</f>
        <v>0</v>
      </c>
      <c r="AJ1599" t="b">
        <f>NOT(OR(AA1599,AB1599,AC1599,AD1599,AE1599,AF1599,AG1599,AH1599,AI1599))</f>
        <v>0</v>
      </c>
      <c r="AL1599" t="b">
        <f>OR(AA1599,AB1599,AD1599,AE1599,AF1599,AG1599,AH1599,AI1599)</f>
        <v>0</v>
      </c>
      <c r="AM1599" t="b">
        <f>IF(Table1[[#This Row],[In vivo?]],IF(Table1[[#This Row],[Cell]],FALSE,TRUE),FALSE)</f>
        <v>0</v>
      </c>
      <c r="AN1599" t="b">
        <f>AND(AC1599,AL1599)</f>
        <v>0</v>
      </c>
      <c r="AO1599" t="b">
        <f>IF(Table1[[#This Row],[Cell]],IF(Table1[[#This Row],[In vivo?]],FALSE,TRUE),FALSE)</f>
        <v>1</v>
      </c>
      <c r="AP1599" t="b">
        <f>NOT(OR(Table1[[#This Row],[In vivo?]],Table1[[#This Row],[Only in Cell]]))</f>
        <v>0</v>
      </c>
      <c r="AQ1599" t="str">
        <f>IF(OR(Table1[[#This Row],[Rodents]],Table1[[#This Row],[Human]],Table1[[#This Row],[Pig]]),OR(ISNUMBER(FIND("pulmonary",C1599)),ISNUMBER(FIND("lung",C1599))),"NA")</f>
        <v>NA</v>
      </c>
      <c r="AR1599" t="str">
        <f>IF(OR(Table1[[#This Row],[Rodents]],Table1[[#This Row],[Human]],Table1[[#This Row],[Pig]]),OR(ISNUMBER(FIND("skin",C1599)),ISNUMBER(FIND("dermal",C1599))),"NA")</f>
        <v>NA</v>
      </c>
      <c r="AS1599" t="str">
        <f>IF(OR(Table1[[#This Row],[Rodents]],Table1[[#This Row],[Human]],Table1[[#This Row],[Pig]]),OR(ISNUMBER(FIND("liver",C1599)),ISNUMBER(FIND("hepat",C1599))),"NA")</f>
        <v>NA</v>
      </c>
      <c r="AT1599" t="str">
        <f>IF(OR(Table1[[#This Row],[Rodents]],Table1[[#This Row],[Human]],Table1[[#This Row],[Pig]]),OR(ISNUMBER(FIND("kidney",C1599)),ISNUMBER(FIND("neph",C1599))),"NA")</f>
        <v>NA</v>
      </c>
      <c r="AU1599" t="str">
        <f>IF(OR(Table1[[#This Row],[Rodents]],Table1[[#This Row],[Human]],Table1[[#This Row],[Pig]]),OR(ISNUMBER(FIND("brain",C1599)),ISNUMBER(FIND("neur",C1599)),ISNUMBER(FIND("nerv",C1599))),"NA")</f>
        <v>NA</v>
      </c>
      <c r="AV1599" t="str">
        <f>IF(OR(Table1[[#This Row],[Rodents]],Table1[[#This Row],[Human]],Table1[[#This Row],[Pig]]),OR(ISNUMBER(FIND("heart",C1599)),ISNUMBER(FIND("cardi",C1599))),"NA")</f>
        <v>NA</v>
      </c>
      <c r="AW1599" t="str">
        <f>IF(OR(Table1[[#This Row],[Rodents]],Table1[[#This Row],[Human]],Table1[[#This Row],[Pig]]),OR(ISNUMBER(FIND("gastro",C1599)),ISNUMBER(FIND("intesti",C1599)),ISNUMBER(FIND("stomach",C1599))),"NA")</f>
        <v>NA</v>
      </c>
      <c r="AX1599" t="str">
        <f>IF(OR(Table1[[#This Row],[Rodents]],Table1[[#This Row],[Human]],Table1[[#This Row],[Pig]]),NOT(OR(AQ1599,AR1599,AS1599,AT1599,AU1599,AV1599,AW1599)),"NA")</f>
        <v>NA</v>
      </c>
      <c r="AY1599" t="b">
        <f>OR(ISNUMBER(FIND("SWCNT",C1599)),ISNUMBER(FIND("SWNT",C1599)),ISNUMBER(FIND("single-wall",C1599)),ISNUMBER(FIND("single wall",C1599)),ISNUMBER(FIND("Single wall",C1599)),ISNUMBER(FIND("Single-wall",C1599)),ISNUMBER(FIND("SWCNT",B1599)),ISNUMBER(FIND("SWNT",B1599)),ISNUMBER(FIND("single-wall",B1599)),ISNUMBER(FIND("single wall",B1599)),ISNUMBER(FIND("Single-wall",B1599)),ISNUMBER(FIND("Single wall",B1599)))</f>
        <v>0</v>
      </c>
      <c r="AZ1599" t="b">
        <f>OR(ISNUMBER(FIND("MWCNT",C1599)),ISNUMBER(FIND("MWNT",C1599)),ISNUMBER(FIND("multi-wall",C1599)),ISNUMBER(FIND("multi wall",C1599)),ISNUMBER(FIND("multiwall",C1599)),ISNUMBER(FIND("Multi-wall",C1599)),ISNUMBER(FIND("Multi wall",C1599)),ISNUMBER(FIND("Multiwall",C1599)),ISNUMBER(FIND("MWCNT",B1599)),ISNUMBER(FIND("MWNT",B1599)),ISNUMBER(FIND("multi-wall",B1599)),ISNUMBER(FIND("multi wall",B1599)),ISNUMBER(FIND("multiwall",B1599)),ISNUMBER(FIND("Multi-wall",B1599)),ISNUMBER(FIND("Multi wall",B1599)),ISNUMBER(FIND("Multiwall",B1599)),ISNUMBER(FIND("Double-wall",B1599)),ISNUMBER(FIND("Double wall",B1599)),ISNUMBER(FIND("Doublewall",B1599)),ISNUMBER(FIND("double-wall",B1599)),ISNUMBER(FIND("double wall",B1599)),ISNUMBER(FIND("doublewall",B1599)))</f>
        <v>1</v>
      </c>
      <c r="BA1599" t="b">
        <f>AND(Table1[[#This Row],[SWCNT]],Table1[[#This Row],[MWCNT]])</f>
        <v>0</v>
      </c>
      <c r="BB1599" t="b">
        <f>IF(Table1[[#This Row],[SWCNT]]=TRUE,FALSE,IF(Table1[[#This Row],[MWCNT]]=TRUE,FALSE,TRUE))</f>
        <v>0</v>
      </c>
      <c r="BC1599" s="18"/>
    </row>
    <row r="1600" spans="1:55" ht="296">
      <c r="A1600" t="s">
        <v>3661</v>
      </c>
      <c r="B1600" s="2" t="s">
        <v>3663</v>
      </c>
      <c r="C1600" s="16" t="s">
        <v>3665</v>
      </c>
      <c r="D1600" s="17" t="s">
        <v>1214</v>
      </c>
      <c r="E1600" s="2">
        <v>2014</v>
      </c>
      <c r="F1600" t="b">
        <f>OR(ISNUMBER(FIND("cytotoxic",C1600)),ISNUMBER(FIND("Cytotoxic",C1600)),ISNUMBER(FIND("cellular toxicity",C1600)),ISNUMBER(FIND("cell death",C1600)),ISNUMBER(FIND("viable",C1600)),ISNUMBER(FIND("phytotoxic",C1600)),ISNUMBER(FIND("acute toxicity",C1600)),ISNUMBER(FIND("MTT",C1600)),ISNUMBER(FIND("survival",C1600)),ISNUMBER(FIND("prolifer",C1600)),ISNUMBER(FIND("apoptosis",C1600)),ISNUMBER(FIND("neurotoxic",C1600)),ISNUMBER(FIND("  lysis ",C1600)),ISNUMBER(FIND("necrosis",C1600)),ISNUMBER(FIND("cellular death",C1600))*3,ISNUMBER(FIND("LDH",C1600)),ISNUMBER(FIND("Acute toxicity",C1600)))</f>
        <v>1</v>
      </c>
      <c r="G1600" t="b">
        <f>OR(ISNUMBER(FIND("genotoxic",C1600)),ISNUMBER(FIND("genotoxicity",C1600)),ISNUMBER(FIND("DNA damage",C1600)),ISNUMBER(FIND("DNA",C1600)),ISNUMBER(FIND("RNA",C1600)),ISNUMBER(FIND("mesothelioma",C1600)),ISNUMBER(FIND("carcino",C1600)),ISNUMBER(FIND("mutagen",C1600)),ISNUMBER(FIND("genetic",C1600)))</f>
        <v>1</v>
      </c>
      <c r="H1600" t="b">
        <f>OR(ISNUMBER(FIND("inflammatory",C1600)),ISNUMBER(FIND("inflamm",C1600)))</f>
        <v>0</v>
      </c>
      <c r="I1600" t="b">
        <f>OR(ISNUMBER(FIND("immune",C1600)),ISNUMBER(FIND("immunological",C1600)),ISNUMBER(FIND("interleuk",C1600)),ISNUMBER(FIND("platelet activation",C1600)),ISNUMBER(FIND("monocyte",C1600)),ISNUMBER(FIND("leukocyte",C1600)),ISNUMBER(FIND("cytokine",C1600)),ISNUMBER(FIND("CD4",C1600)),ISNUMBER(FIND("CD8",C1600)),ISNUMBER(FIND("T-cell",C1600)))</f>
        <v>0</v>
      </c>
      <c r="J1600" t="b">
        <f>OR(ISNUMBER(FIND("reactive oxygen",C1600)),ISNUMBER(FIND("ROS",C1600)),ISNUMBER(FIND("free radical",C1600)),ISNUMBER(FIND("oxidative stress",C1600)),ISNUMBER(FIND("peroxid",C1600)),ISNUMBER(FIND("oxidative",C1600)),ISNUMBER(FIND("antioxid",C1600)))</f>
        <v>1</v>
      </c>
      <c r="K1600" t="b">
        <f>OR(ISNUMBER(FIND("autophag",C1600)))</f>
        <v>0</v>
      </c>
      <c r="L1600" t="b">
        <f>OR(ISNUMBER(FIND("morpholog",C1600)))</f>
        <v>0</v>
      </c>
      <c r="M1600" t="b">
        <f>OR(ISNUMBER(FIND("fibrosis",C1600)),ISNUMBER(FIND("Fibrosis",C1600)),ISNUMBER(FIND("fibrot",C1600)))</f>
        <v>0</v>
      </c>
      <c r="N1600" t="b">
        <f>OR(ISNUMBER(FIND("offspring",C1600)),ISNUMBER(FIND("Parental",C1600)),ISNUMBER(FIND("parental",C1600)),ISNUMBER(FIND("germline",C1600)),ISNUMBER(FIND("reproduc",C1600)),ISNUMBER(FIND("embryo",C1600)))</f>
        <v>0</v>
      </c>
      <c r="O1600" t="b">
        <f>OR(ISNUMBER(FIND("metabol",C1600)),ISNUMBER(FIND("Metabol",C1600)),ISNUMBER(FIND("digest",C1600)),ISNUMBER(FIND("mitochon",C1600)))</f>
        <v>0</v>
      </c>
      <c r="P1600" t="b">
        <f>OR(ISNUMBER(FIND("ecotox",C1600)),ISNUMBER(FIND("Ecotox",B1600)),ISNUMBER(FIND("ecotox",B1600)),ISNUMBER(FIND("Ecotox",C1600)))</f>
        <v>0</v>
      </c>
      <c r="Q1600" t="b">
        <f>OR(ISNUMBER(FIND("Bioaccum",C1600)),ISNUMBER(FIND("bioaccum",C1600)),ISNUMBER(FIND("accum",C1600)))</f>
        <v>1</v>
      </c>
      <c r="R1600" t="b">
        <f>OR(ISNUMBER(FIND("Occupation",C1600)),ISNUMBER(FIND("occupation",C1600)),ISNUMBER(FIND("worker",C1600)),ISNUMBER(FIND("workforce",C1600)))</f>
        <v>0</v>
      </c>
      <c r="S1600" t="b">
        <f>NOT(OR(F1600,G1600,H1600,I1600,J1600,K1600,L1600,M1600,N1600,O1600,P1600,Q1600,R1600))</f>
        <v>0</v>
      </c>
      <c r="U1600" t="b">
        <f>OR(Table1[[#This Row],[Inflammation]],Table1[[#This Row],[Immune]])</f>
        <v>0</v>
      </c>
      <c r="V1600" t="str">
        <f>IF(OR(Table1[[#This Row],[Rodents]],Table1[[#This Row],[Human]],Table1[[#This Row],[Pig]]),OR(ISNUMBER(FIND("intratrach",C1600)),ISNUMBER(FIND("nasal ",C1600)),ISNUMBER(FIND("instill",C1600))),"NA")</f>
        <v>NA</v>
      </c>
      <c r="W1600" t="str">
        <f>IF(OR(Table1[[#This Row],[Rodents]],Table1[[#This Row],[Human]],Table1[[#This Row],[Pig]]),OR(ISNUMBER(FIND("dermal",C1600)),ISNUMBER(FIND("skin ",C1600))),"NA")</f>
        <v>NA</v>
      </c>
      <c r="X1600" t="str">
        <f>IF(OR(Table1[[#This Row],[Rodents]],Table1[[#This Row],[Human]],Table1[[#This Row],[Pig]]),OR(ISNUMBER(FIND("injected",C1600)),ISNUMBER(FIND("periton",C1600)),ISNUMBER(FIND("intrascrot",C1600))),"NA")</f>
        <v>NA</v>
      </c>
      <c r="Y1600" t="str">
        <f>IF(OR(Table1[[#This Row],[Rodents]],Table1[[#This Row],[Human]],Table1[[#This Row],[Pig]]),NOT(OR(Table1[[#This Row],[Inhaled/Intratracheal/intranasal]],Table1[[#This Row],[Dermal]],Table1[[#This Row],[Injected]])),"NA")</f>
        <v>NA</v>
      </c>
      <c r="AA1600" t="b">
        <f>OR(ISNUMBER(FIND("fish ",C1600)),ISNUMBER(FIND("Fish ",C1600)),ISNUMBER(FIND("aquatic",C1600)),ISNUMBER(FIND("daphnids",C1600)),ISNUMBER(FIND("Carcinus maenas",C1600)),ISNUMBER(FIND("Daphnia",C1600)),ISNUMBER(FIND("Ruditapes philippinarum",C1600)),ISNUMBER(FIND("daphnia",C1600)),ISNUMBER(FIND("marine",C1600)),ISNUMBER(FIND("mussel",C1600)),ISNUMBER(FIND("algae",C1600)),ISNUMBER(FIND("Donax faba",C1600)),ISNUMBER(FIND("estuarine",C1600)),ISNUMBER(FIND("snail",C1600)),ISNUMBER(FIND("Prorocentrum donghaiense",C1600)) )</f>
        <v>0</v>
      </c>
      <c r="AB1600" t="b">
        <f>OR(ISNUMBER(FIND(" rat ",C1600)),ISNUMBER(FIND(" rats ",C1600)),ISNUMBER(FIND(" Rats ",C1600)),ISNUMBER(FIND(" Rat ",C1600)),ISNUMBER(FIND(" rat.",C1600)),ISNUMBER(FIND(" rats.",C1600)),ISNUMBER(FIND("mouse",C1600)),ISNUMBER(FIND("mice",C1600)), ISNUMBER(FIND(" Mice",C1600)))</f>
        <v>0</v>
      </c>
      <c r="AC1600" t="b">
        <f>OR(ISNUMBER(FIND(" cell ",C1600)),ISNUMBER(FIND("fibroblast",C1600)),ISNUMBER(FIND("macrophage",C1600)),ISNUMBER(FIND("epithelial",C1600)),ISNUMBER(FIND("endothelial",C1600)),ISNUMBER(FIND("neuron",C1600)),ISNUMBER(FIND(" cells ",C1600)),ISNUMBER(FIND("RBC",C1600)),ISNUMBER(FIND("mitochond",C1600)),ISNUMBER(FIND("adipocyte",C1600)),ISNUMBER(FIND("osteo",C1600)),ISNUMBER(FIND("keratin",C1600)),ISNUMBER(FIND(" cell's ",C1600)),ISNUMBER(FIND("eukary",C1600)),ISNUMBER(FIND("sperm",C1600)))</f>
        <v>1</v>
      </c>
      <c r="AD1600" t="b">
        <f>OR(ISNUMBER(FIND("human",B1600)),ISNUMBER(FIND("workers",B1600)),ISNUMBER(FIND("workforces",B1600)),ISNUMBER(FIND("occupational",B1600)),ISNUMBER(FIND("Case report",B1600)),ISNUMBER(FIND("Workplaces",B1600)),ISNUMBER(FIND("worker",B1600)))</f>
        <v>0</v>
      </c>
      <c r="AE1600" t="b">
        <f>OR(ISNUMBER(FIND(" plant ",C1600)),ISNUMBER(FIND("Plant ",C1600)),ISNUMBER(FIND("tomato",C1600)),ISNUMBER(FIND("plants",C1600)),ISNUMBER(FIND("Plants",C1600)),ISNUMBER(FIND("algae",C1600)),ISNUMBER(FIND("lettuce",C1600)),ISNUMBER(FIND("green gram sprouts ",C1600)),ISNUMBER(FIND("Cucurbita pepo",C1600)),ISNUMBER(FIND("bean ",C1600)),ISNUMBER(FIND("chloroplast",C1600)),ISNUMBER(FIND("chlorophyll",C1600)),ISNUMBER(FIND("seedling",C1600)),ISNUMBER(FIND("canola",C1600)),ISNUMBER(FIND("shoot",C1600)),ISNUMBER(FIND("photosynthes",C1600)),ISNUMBER(FIND(" leaves ",C1600)),,ISNUMBER(FIND("agriculture",C1600)),ISNUMBER(FIND(" crops ",C1600)))</f>
        <v>0</v>
      </c>
      <c r="AF1600" t="b">
        <f>OR(ISNUMBER(FIND("bacteria",C1600)),ISNUMBER(FIND("Bacteria",C1600)),ISNUMBER(FIND("Bacterium",C1600)),ISNUMBER(FIND("bacterium",C1600)),ISNUMBER(FIND(" coli ",C1600)))</f>
        <v>0</v>
      </c>
      <c r="AG1600" t="b">
        <f>OR(ISNUMBER(FIND("fungi",C1600)),ISNUMBER(FIND("Fungi",C1600)),ISNUMBER(FIND("fungus",C1600)),ISNUMBER(FIND("Fungus",C1600)),ISNUMBER(FIND("mushroom",C1600)),ISNUMBER(FIND("Mushroom",C1600)),ISNUMBER(FIND(" mold ",C1600)))</f>
        <v>0</v>
      </c>
      <c r="AH1600" t="b">
        <f>OR(ISNUMBER(FIND("Pig ",C1600)),ISNUMBER(FIND("pig ",C1600)),ISNUMBER(FIND("Pigs ",C1600)),ISNUMBER(FIND("pigs ",C1600)))</f>
        <v>0</v>
      </c>
      <c r="AI1600" t="b">
        <f>OR(ISNUMBER(FIND(" C. elegans",C1600)),ISNUMBER(FIND("Caenorhabditis elegans",C1600)),ISNUMBER(FIND("earthworms",C1600)),ISNUMBER(FIND(" Ficopomatus enigmaticus",C1600)),ISNUMBER(FIND("larva",C1600)),ISNUMBER(FIND("Lumbriculus variegatus",C1600)),ISNUMBER(FIND("nematode",C1600)))</f>
        <v>0</v>
      </c>
      <c r="AJ1600" t="b">
        <f>NOT(OR(AA1600,AB1600,AC1600,AD1600,AE1600,AF1600,AG1600,AH1600,AI1600))</f>
        <v>0</v>
      </c>
      <c r="AL1600" t="b">
        <f>OR(AA1600,AB1600,AD1600,AE1600,AF1600,AG1600,AH1600,AI1600)</f>
        <v>0</v>
      </c>
      <c r="AM1600" t="b">
        <f>IF(Table1[[#This Row],[In vivo?]],IF(Table1[[#This Row],[Cell]],FALSE,TRUE),FALSE)</f>
        <v>0</v>
      </c>
      <c r="AN1600" t="b">
        <f>AND(AC1600,AL1600)</f>
        <v>0</v>
      </c>
      <c r="AO1600" t="b">
        <f>IF(Table1[[#This Row],[Cell]],IF(Table1[[#This Row],[In vivo?]],FALSE,TRUE),FALSE)</f>
        <v>1</v>
      </c>
      <c r="AP1600" t="b">
        <f>NOT(OR(Table1[[#This Row],[In vivo?]],Table1[[#This Row],[Only in Cell]]))</f>
        <v>0</v>
      </c>
      <c r="AQ1600" t="str">
        <f>IF(OR(Table1[[#This Row],[Rodents]],Table1[[#This Row],[Human]],Table1[[#This Row],[Pig]]),OR(ISNUMBER(FIND("pulmonary",C1600)),ISNUMBER(FIND("lung",C1600))),"NA")</f>
        <v>NA</v>
      </c>
      <c r="AR1600" t="str">
        <f>IF(OR(Table1[[#This Row],[Rodents]],Table1[[#This Row],[Human]],Table1[[#This Row],[Pig]]),OR(ISNUMBER(FIND("skin",C1600)),ISNUMBER(FIND("dermal",C1600))),"NA")</f>
        <v>NA</v>
      </c>
      <c r="AS1600" t="str">
        <f>IF(OR(Table1[[#This Row],[Rodents]],Table1[[#This Row],[Human]],Table1[[#This Row],[Pig]]),OR(ISNUMBER(FIND("liver",C1600)),ISNUMBER(FIND("hepat",C1600))),"NA")</f>
        <v>NA</v>
      </c>
      <c r="AT1600" t="str">
        <f>IF(OR(Table1[[#This Row],[Rodents]],Table1[[#This Row],[Human]],Table1[[#This Row],[Pig]]),OR(ISNUMBER(FIND("kidney",C1600)),ISNUMBER(FIND("neph",C1600))),"NA")</f>
        <v>NA</v>
      </c>
      <c r="AU1600" t="str">
        <f>IF(OR(Table1[[#This Row],[Rodents]],Table1[[#This Row],[Human]],Table1[[#This Row],[Pig]]),OR(ISNUMBER(FIND("brain",C1600)),ISNUMBER(FIND("neur",C1600)),ISNUMBER(FIND("nerv",C1600))),"NA")</f>
        <v>NA</v>
      </c>
      <c r="AV1600" t="str">
        <f>IF(OR(Table1[[#This Row],[Rodents]],Table1[[#This Row],[Human]],Table1[[#This Row],[Pig]]),OR(ISNUMBER(FIND("heart",C1600)),ISNUMBER(FIND("cardi",C1600))),"NA")</f>
        <v>NA</v>
      </c>
      <c r="AW1600" t="str">
        <f>IF(OR(Table1[[#This Row],[Rodents]],Table1[[#This Row],[Human]],Table1[[#This Row],[Pig]]),OR(ISNUMBER(FIND("gastro",C1600)),ISNUMBER(FIND("intesti",C1600)),ISNUMBER(FIND("stomach",C1600))),"NA")</f>
        <v>NA</v>
      </c>
      <c r="AX1600" t="str">
        <f>IF(OR(Table1[[#This Row],[Rodents]],Table1[[#This Row],[Human]],Table1[[#This Row],[Pig]]),NOT(OR(AQ1600,AR1600,AS1600,AT1600,AU1600,AV1600,AW1600)),"NA")</f>
        <v>NA</v>
      </c>
      <c r="AY1600" t="b">
        <f>OR(ISNUMBER(FIND("SWCNT",C1600)),ISNUMBER(FIND("SWNT",C1600)),ISNUMBER(FIND("single-wall",C1600)),ISNUMBER(FIND("single wall",C1600)),ISNUMBER(FIND("Single wall",C1600)),ISNUMBER(FIND("Single-wall",C1600)),ISNUMBER(FIND("SWCNT",B1600)),ISNUMBER(FIND("SWNT",B1600)),ISNUMBER(FIND("single-wall",B1600)),ISNUMBER(FIND("single wall",B1600)),ISNUMBER(FIND("Single-wall",B1600)),ISNUMBER(FIND("Single wall",B1600)))</f>
        <v>0</v>
      </c>
      <c r="AZ1600" t="b">
        <f>OR(ISNUMBER(FIND("MWCNT",C1600)),ISNUMBER(FIND("MWNT",C1600)),ISNUMBER(FIND("multi-wall",C1600)),ISNUMBER(FIND("multi wall",C1600)),ISNUMBER(FIND("multiwall",C1600)),ISNUMBER(FIND("Multi-wall",C1600)),ISNUMBER(FIND("Multi wall",C1600)),ISNUMBER(FIND("Multiwall",C1600)),ISNUMBER(FIND("MWCNT",B1600)),ISNUMBER(FIND("MWNT",B1600)),ISNUMBER(FIND("multi-wall",B1600)),ISNUMBER(FIND("multi wall",B1600)),ISNUMBER(FIND("multiwall",B1600)),ISNUMBER(FIND("Multi-wall",B1600)),ISNUMBER(FIND("Multi wall",B1600)),ISNUMBER(FIND("Multiwall",B1600)),ISNUMBER(FIND("Double-wall",B1600)),ISNUMBER(FIND("Double wall",B1600)),ISNUMBER(FIND("Doublewall",B1600)),ISNUMBER(FIND("double-wall",B1600)),ISNUMBER(FIND("double wall",B1600)),ISNUMBER(FIND("doublewall",B1600)))</f>
        <v>1</v>
      </c>
      <c r="BA1600" t="b">
        <f>AND(Table1[[#This Row],[SWCNT]],Table1[[#This Row],[MWCNT]])</f>
        <v>0</v>
      </c>
      <c r="BB1600" t="b">
        <f>IF(Table1[[#This Row],[SWCNT]]=TRUE,FALSE,IF(Table1[[#This Row],[MWCNT]]=TRUE,FALSE,TRUE))</f>
        <v>0</v>
      </c>
      <c r="BC1600" s="18"/>
    </row>
    <row r="1601" spans="1:55" ht="370">
      <c r="A1601" t="s">
        <v>3672</v>
      </c>
      <c r="B1601" s="2" t="s">
        <v>3673</v>
      </c>
      <c r="C1601" s="16" t="s">
        <v>3674</v>
      </c>
      <c r="D1601" s="17" t="s">
        <v>181</v>
      </c>
      <c r="E1601" s="2">
        <v>2014</v>
      </c>
      <c r="F1601" t="b">
        <f>OR(ISNUMBER(FIND("cytotoxic",C1601)),ISNUMBER(FIND("Cytotoxic",C1601)),ISNUMBER(FIND("cellular toxicity",C1601)),ISNUMBER(FIND("cell death",C1601)),ISNUMBER(FIND("viable",C1601)),ISNUMBER(FIND("phytotoxic",C1601)),ISNUMBER(FIND("acute toxicity",C1601)),ISNUMBER(FIND("MTT",C1601)),ISNUMBER(FIND("survival",C1601)),ISNUMBER(FIND("prolifer",C1601)),ISNUMBER(FIND("apoptosis",C1601)),ISNUMBER(FIND("neurotoxic",C1601)),ISNUMBER(FIND("  lysis ",C1601)),ISNUMBER(FIND("necrosis",C1601)),ISNUMBER(FIND("cellular death",C1601))*3,ISNUMBER(FIND("LDH",C1601)),ISNUMBER(FIND("Acute toxicity",C1601)))</f>
        <v>0</v>
      </c>
      <c r="G1601" t="b">
        <f>OR(ISNUMBER(FIND("genotoxic",C1601)),ISNUMBER(FIND("genotoxicity",C1601)),ISNUMBER(FIND("DNA damage",C1601)),ISNUMBER(FIND("DNA",C1601)),ISNUMBER(FIND("RNA",C1601)),ISNUMBER(FIND("mesothelioma",C1601)),ISNUMBER(FIND("carcino",C1601)),ISNUMBER(FIND("mutagen",C1601)),ISNUMBER(FIND("genetic",C1601)))</f>
        <v>1</v>
      </c>
      <c r="H1601" t="b">
        <f>OR(ISNUMBER(FIND("inflammatory",C1601)),ISNUMBER(FIND("inflamm",C1601)))</f>
        <v>0</v>
      </c>
      <c r="I1601" t="b">
        <f>OR(ISNUMBER(FIND("immune",C1601)),ISNUMBER(FIND("immunological",C1601)),ISNUMBER(FIND("interleuk",C1601)),ISNUMBER(FIND("platelet activation",C1601)),ISNUMBER(FIND("monocyte",C1601)),ISNUMBER(FIND("leukocyte",C1601)),ISNUMBER(FIND("cytokine",C1601)),ISNUMBER(FIND("CD4",C1601)),ISNUMBER(FIND("CD8",C1601)),ISNUMBER(FIND("T-cell",C1601)))</f>
        <v>0</v>
      </c>
      <c r="J1601" t="b">
        <f>OR(ISNUMBER(FIND("reactive oxygen",C1601)),ISNUMBER(FIND("ROS",C1601)),ISNUMBER(FIND("free radical",C1601)),ISNUMBER(FIND("oxidative stress",C1601)),ISNUMBER(FIND("peroxid",C1601)),ISNUMBER(FIND("oxidative",C1601)),ISNUMBER(FIND("antioxid",C1601)))</f>
        <v>0</v>
      </c>
      <c r="K1601" t="b">
        <f>OR(ISNUMBER(FIND("autophag",C1601)))</f>
        <v>0</v>
      </c>
      <c r="L1601" t="b">
        <f>OR(ISNUMBER(FIND("morpholog",C1601)))</f>
        <v>0</v>
      </c>
      <c r="M1601" t="b">
        <f>OR(ISNUMBER(FIND("fibrosis",C1601)),ISNUMBER(FIND("Fibrosis",C1601)),ISNUMBER(FIND("fibrot",C1601)))</f>
        <v>0</v>
      </c>
      <c r="N1601" t="b">
        <f>OR(ISNUMBER(FIND("offspring",C1601)),ISNUMBER(FIND("Parental",C1601)),ISNUMBER(FIND("parental",C1601)),ISNUMBER(FIND("germline",C1601)),ISNUMBER(FIND("reproduc",C1601)),ISNUMBER(FIND("embryo",C1601)))</f>
        <v>0</v>
      </c>
      <c r="O1601" t="b">
        <f>OR(ISNUMBER(FIND("metabol",C1601)),ISNUMBER(FIND("Metabol",C1601)),ISNUMBER(FIND("digest",C1601)),ISNUMBER(FIND("mitochon",C1601)))</f>
        <v>0</v>
      </c>
      <c r="P1601" t="b">
        <f>OR(ISNUMBER(FIND("ecotox",C1601)),ISNUMBER(FIND("Ecotox",B1601)),ISNUMBER(FIND("ecotox",B1601)),ISNUMBER(FIND("Ecotox",C1601)))</f>
        <v>0</v>
      </c>
      <c r="Q1601" t="b">
        <f>OR(ISNUMBER(FIND("Bioaccum",C1601)),ISNUMBER(FIND("bioaccum",C1601)),ISNUMBER(FIND("accum",C1601)))</f>
        <v>0</v>
      </c>
      <c r="R1601" t="b">
        <f>OR(ISNUMBER(FIND("Occupation",C1601)),ISNUMBER(FIND("occupation",C1601)),ISNUMBER(FIND("worker",C1601)),ISNUMBER(FIND("workforce",C1601)))</f>
        <v>0</v>
      </c>
      <c r="S1601" t="b">
        <f>NOT(OR(F1601,G1601,H1601,I1601,J1601,K1601,L1601,M1601,N1601,O1601,P1601,Q1601,R1601))</f>
        <v>0</v>
      </c>
      <c r="U1601" t="b">
        <f>OR(Table1[[#This Row],[Inflammation]],Table1[[#This Row],[Immune]])</f>
        <v>0</v>
      </c>
      <c r="V1601" t="b">
        <f>IF(OR(Table1[[#This Row],[Rodents]],Table1[[#This Row],[Human]],Table1[[#This Row],[Pig]]),OR(ISNUMBER(FIND("intratrach",C1601)),ISNUMBER(FIND("nasal ",C1601)),ISNUMBER(FIND("instill",C1601))),"NA")</f>
        <v>0</v>
      </c>
      <c r="W1601" t="b">
        <f>IF(OR(Table1[[#This Row],[Rodents]],Table1[[#This Row],[Human]],Table1[[#This Row],[Pig]]),OR(ISNUMBER(FIND("dermal",C1601)),ISNUMBER(FIND("skin ",C1601))),"NA")</f>
        <v>0</v>
      </c>
      <c r="X1601" t="b">
        <f>IF(OR(Table1[[#This Row],[Rodents]],Table1[[#This Row],[Human]],Table1[[#This Row],[Pig]]),OR(ISNUMBER(FIND("injected",C1601)),ISNUMBER(FIND("periton",C1601)),ISNUMBER(FIND("intrascrot",C1601))),"NA")</f>
        <v>1</v>
      </c>
      <c r="Y1601" t="b">
        <f>IF(OR(Table1[[#This Row],[Rodents]],Table1[[#This Row],[Human]],Table1[[#This Row],[Pig]]),NOT(OR(Table1[[#This Row],[Inhaled/Intratracheal/intranasal]],Table1[[#This Row],[Dermal]],Table1[[#This Row],[Injected]])),"NA")</f>
        <v>0</v>
      </c>
      <c r="AA1601" t="b">
        <f>OR(ISNUMBER(FIND("fish ",C1601)),ISNUMBER(FIND("Fish ",C1601)),ISNUMBER(FIND("aquatic",C1601)),ISNUMBER(FIND("daphnids",C1601)),ISNUMBER(FIND("Carcinus maenas",C1601)),ISNUMBER(FIND("Daphnia",C1601)),ISNUMBER(FIND("Ruditapes philippinarum",C1601)),ISNUMBER(FIND("daphnia",C1601)),ISNUMBER(FIND("marine",C1601)),ISNUMBER(FIND("mussel",C1601)),ISNUMBER(FIND("algae",C1601)),ISNUMBER(FIND("Donax faba",C1601)),ISNUMBER(FIND("estuarine",C1601)),ISNUMBER(FIND("snail",C1601)),ISNUMBER(FIND("Prorocentrum donghaiense",C1601)) )</f>
        <v>0</v>
      </c>
      <c r="AB1601" t="b">
        <f>OR(ISNUMBER(FIND(" rat ",C1601)),ISNUMBER(FIND(" rats ",C1601)),ISNUMBER(FIND(" Rats ",C1601)),ISNUMBER(FIND(" Rat ",C1601)),ISNUMBER(FIND(" rat.",C1601)),ISNUMBER(FIND(" rats.",C1601)),ISNUMBER(FIND("mouse",C1601)),ISNUMBER(FIND("mice",C1601)), ISNUMBER(FIND(" Mice",C1601)))</f>
        <v>1</v>
      </c>
      <c r="AC1601" t="b">
        <f>OR(ISNUMBER(FIND(" cell ",C1601)),ISNUMBER(FIND("fibroblast",C1601)),ISNUMBER(FIND("macrophage",C1601)),ISNUMBER(FIND("epithelial",C1601)),ISNUMBER(FIND("endothelial",C1601)),ISNUMBER(FIND("neuron",C1601)),ISNUMBER(FIND(" cells ",C1601)),ISNUMBER(FIND("RBC",C1601)),ISNUMBER(FIND("mitochond",C1601)),ISNUMBER(FIND("adipocyte",C1601)),ISNUMBER(FIND("osteo",C1601)),ISNUMBER(FIND("keratin",C1601)),ISNUMBER(FIND(" cell's ",C1601)),ISNUMBER(FIND("eukary",C1601)),ISNUMBER(FIND("sperm",C1601)))</f>
        <v>1</v>
      </c>
      <c r="AD1601" t="b">
        <f>OR(ISNUMBER(FIND("human",B1601)),ISNUMBER(FIND("workers",B1601)),ISNUMBER(FIND("workforces",B1601)),ISNUMBER(FIND("occupational",B1601)),ISNUMBER(FIND("Case report",B1601)),ISNUMBER(FIND("Workplaces",B1601)),ISNUMBER(FIND("worker",B1601)))</f>
        <v>0</v>
      </c>
      <c r="AE1601" t="b">
        <f>OR(ISNUMBER(FIND(" plant ",C1601)),ISNUMBER(FIND("Plant ",C1601)),ISNUMBER(FIND("tomato",C1601)),ISNUMBER(FIND("plants",C1601)),ISNUMBER(FIND("Plants",C1601)),ISNUMBER(FIND("algae",C1601)),ISNUMBER(FIND("lettuce",C1601)),ISNUMBER(FIND("green gram sprouts ",C1601)),ISNUMBER(FIND("Cucurbita pepo",C1601)),ISNUMBER(FIND("bean ",C1601)),ISNUMBER(FIND("chloroplast",C1601)),ISNUMBER(FIND("chlorophyll",C1601)),ISNUMBER(FIND("seedling",C1601)),ISNUMBER(FIND("canola",C1601)),ISNUMBER(FIND("shoot",C1601)),ISNUMBER(FIND("photosynthes",C1601)),ISNUMBER(FIND(" leaves ",C1601)),,ISNUMBER(FIND("agriculture",C1601)),ISNUMBER(FIND(" crops ",C1601)))</f>
        <v>0</v>
      </c>
      <c r="AF1601" t="b">
        <f>OR(ISNUMBER(FIND("bacteria",C1601)),ISNUMBER(FIND("Bacteria",C1601)),ISNUMBER(FIND("Bacterium",C1601)),ISNUMBER(FIND("bacterium",C1601)),ISNUMBER(FIND(" coli ",C1601)))</f>
        <v>0</v>
      </c>
      <c r="AG1601" t="b">
        <f>OR(ISNUMBER(FIND("fungi",C1601)),ISNUMBER(FIND("Fungi",C1601)),ISNUMBER(FIND("fungus",C1601)),ISNUMBER(FIND("Fungus",C1601)),ISNUMBER(FIND("mushroom",C1601)),ISNUMBER(FIND("Mushroom",C1601)),ISNUMBER(FIND(" mold ",C1601)))</f>
        <v>0</v>
      </c>
      <c r="AH1601" t="b">
        <f>OR(ISNUMBER(FIND("Pig ",C1601)),ISNUMBER(FIND("pig ",C1601)),ISNUMBER(FIND("Pigs ",C1601)),ISNUMBER(FIND("pigs ",C1601)))</f>
        <v>0</v>
      </c>
      <c r="AI1601" t="b">
        <f>OR(ISNUMBER(FIND(" C. elegans",C1601)),ISNUMBER(FIND("Caenorhabditis elegans",C1601)),ISNUMBER(FIND("earthworms",C1601)),ISNUMBER(FIND(" Ficopomatus enigmaticus",C1601)),ISNUMBER(FIND("larva",C1601)),ISNUMBER(FIND("Lumbriculus variegatus",C1601)),ISNUMBER(FIND("nematode",C1601)))</f>
        <v>0</v>
      </c>
      <c r="AJ1601" t="b">
        <f>NOT(OR(AA1601,AB1601,AC1601,AD1601,AE1601,AF1601,AG1601,AH1601,AI1601))</f>
        <v>0</v>
      </c>
      <c r="AL1601" t="b">
        <f>OR(AA1601,AB1601,AD1601,AE1601,AF1601,AG1601,AH1601,AI1601)</f>
        <v>1</v>
      </c>
      <c r="AM1601" t="b">
        <f>IF(Table1[[#This Row],[In vivo?]],IF(Table1[[#This Row],[Cell]],FALSE,TRUE),FALSE)</f>
        <v>0</v>
      </c>
      <c r="AN1601" t="b">
        <f>AND(AC1601,AL1601)</f>
        <v>1</v>
      </c>
      <c r="AO1601" t="b">
        <f>IF(Table1[[#This Row],[Cell]],IF(Table1[[#This Row],[In vivo?]],FALSE,TRUE),FALSE)</f>
        <v>0</v>
      </c>
      <c r="AP1601" t="b">
        <f>NOT(OR(Table1[[#This Row],[In vivo?]],Table1[[#This Row],[Only in Cell]]))</f>
        <v>0</v>
      </c>
      <c r="AQ1601" t="b">
        <f>IF(OR(Table1[[#This Row],[Rodents]],Table1[[#This Row],[Human]],Table1[[#This Row],[Pig]]),OR(ISNUMBER(FIND("pulmonary",C1601)),ISNUMBER(FIND("lung",C1601))),"NA")</f>
        <v>1</v>
      </c>
      <c r="AR1601" t="b">
        <f>IF(OR(Table1[[#This Row],[Rodents]],Table1[[#This Row],[Human]],Table1[[#This Row],[Pig]]),OR(ISNUMBER(FIND("skin",C1601)),ISNUMBER(FIND("dermal",C1601))),"NA")</f>
        <v>0</v>
      </c>
      <c r="AS1601" t="b">
        <f>IF(OR(Table1[[#This Row],[Rodents]],Table1[[#This Row],[Human]],Table1[[#This Row],[Pig]]),OR(ISNUMBER(FIND("liver",C1601)),ISNUMBER(FIND("hepat",C1601))),"NA")</f>
        <v>0</v>
      </c>
      <c r="AT1601" t="b">
        <f>IF(OR(Table1[[#This Row],[Rodents]],Table1[[#This Row],[Human]],Table1[[#This Row],[Pig]]),OR(ISNUMBER(FIND("kidney",C1601)),ISNUMBER(FIND("neph",C1601))),"NA")</f>
        <v>0</v>
      </c>
      <c r="AU1601" t="b">
        <f>IF(OR(Table1[[#This Row],[Rodents]],Table1[[#This Row],[Human]],Table1[[#This Row],[Pig]]),OR(ISNUMBER(FIND("brain",C1601)),ISNUMBER(FIND("neur",C1601)),ISNUMBER(FIND("nerv",C1601))),"NA")</f>
        <v>0</v>
      </c>
      <c r="AV1601" t="b">
        <f>IF(OR(Table1[[#This Row],[Rodents]],Table1[[#This Row],[Human]],Table1[[#This Row],[Pig]]),OR(ISNUMBER(FIND("heart",C1601)),ISNUMBER(FIND("cardi",C1601))),"NA")</f>
        <v>0</v>
      </c>
      <c r="AW1601" t="b">
        <f>IF(OR(Table1[[#This Row],[Rodents]],Table1[[#This Row],[Human]],Table1[[#This Row],[Pig]]),OR(ISNUMBER(FIND("gastro",C1601)),ISNUMBER(FIND("intesti",C1601)),ISNUMBER(FIND("stomach",C1601))),"NA")</f>
        <v>0</v>
      </c>
      <c r="AX1601" t="b">
        <f>IF(OR(Table1[[#This Row],[Rodents]],Table1[[#This Row],[Human]],Table1[[#This Row],[Pig]]),NOT(OR(AQ1601,AR1601,AS1601,AT1601,AU1601,AV1601,AW1601)),"NA")</f>
        <v>0</v>
      </c>
      <c r="AY1601" t="b">
        <f>OR(ISNUMBER(FIND("SWCNT",C1601)),ISNUMBER(FIND("SWNT",C1601)),ISNUMBER(FIND("single-wall",C1601)),ISNUMBER(FIND("single wall",C1601)),ISNUMBER(FIND("Single wall",C1601)),ISNUMBER(FIND("Single-wall",C1601)),ISNUMBER(FIND("SWCNT",B1601)),ISNUMBER(FIND("SWNT",B1601)),ISNUMBER(FIND("single-wall",B1601)),ISNUMBER(FIND("single wall",B1601)),ISNUMBER(FIND("Single-wall",B1601)),ISNUMBER(FIND("Single wall",B1601)))</f>
        <v>0</v>
      </c>
      <c r="AZ1601" t="b">
        <f>OR(ISNUMBER(FIND("MWCNT",C1601)),ISNUMBER(FIND("MWNT",C1601)),ISNUMBER(FIND("multi-wall",C1601)),ISNUMBER(FIND("multi wall",C1601)),ISNUMBER(FIND("multiwall",C1601)),ISNUMBER(FIND("Multi-wall",C1601)),ISNUMBER(FIND("Multi wall",C1601)),ISNUMBER(FIND("Multiwall",C1601)),ISNUMBER(FIND("MWCNT",B1601)),ISNUMBER(FIND("MWNT",B1601)),ISNUMBER(FIND("multi-wall",B1601)),ISNUMBER(FIND("multi wall",B1601)),ISNUMBER(FIND("multiwall",B1601)),ISNUMBER(FIND("Multi-wall",B1601)),ISNUMBER(FIND("Multi wall",B1601)),ISNUMBER(FIND("Multiwall",B1601)),ISNUMBER(FIND("Double-wall",B1601)),ISNUMBER(FIND("Double wall",B1601)),ISNUMBER(FIND("Doublewall",B1601)),ISNUMBER(FIND("double-wall",B1601)),ISNUMBER(FIND("double wall",B1601)),ISNUMBER(FIND("doublewall",B1601)))</f>
        <v>1</v>
      </c>
      <c r="BA1601" t="b">
        <f>AND(Table1[[#This Row],[SWCNT]],Table1[[#This Row],[MWCNT]])</f>
        <v>0</v>
      </c>
      <c r="BB1601" t="b">
        <f>IF(Table1[[#This Row],[SWCNT]]=TRUE,FALSE,IF(Table1[[#This Row],[MWCNT]]=TRUE,FALSE,TRUE))</f>
        <v>0</v>
      </c>
      <c r="BC1601" s="18"/>
    </row>
    <row r="1602" spans="1:55" ht="277.5">
      <c r="A1602" t="s">
        <v>3675</v>
      </c>
      <c r="B1602" s="2" t="s">
        <v>3676</v>
      </c>
      <c r="C1602" s="16" t="s">
        <v>3677</v>
      </c>
      <c r="D1602" s="17" t="s">
        <v>148</v>
      </c>
      <c r="E1602" s="2">
        <v>2014</v>
      </c>
      <c r="F1602" t="b">
        <f>OR(ISNUMBER(FIND("cytotoxic",C1602)),ISNUMBER(FIND("Cytotoxic",C1602)),ISNUMBER(FIND("cellular toxicity",C1602)),ISNUMBER(FIND("cell death",C1602)),ISNUMBER(FIND("viable",C1602)),ISNUMBER(FIND("phytotoxic",C1602)),ISNUMBER(FIND("acute toxicity",C1602)),ISNUMBER(FIND("MTT",C1602)),ISNUMBER(FIND("survival",C1602)),ISNUMBER(FIND("prolifer",C1602)),ISNUMBER(FIND("apoptosis",C1602)),ISNUMBER(FIND("neurotoxic",C1602)),ISNUMBER(FIND("  lysis ",C1602)),ISNUMBER(FIND("necrosis",C1602)),ISNUMBER(FIND("cellular death",C1602))*3,ISNUMBER(FIND("LDH",C1602)),ISNUMBER(FIND("Acute toxicity",C1602)))</f>
        <v>0</v>
      </c>
      <c r="G1602" t="b">
        <f>OR(ISNUMBER(FIND("genotoxic",C1602)),ISNUMBER(FIND("genotoxicity",C1602)),ISNUMBER(FIND("DNA damage",C1602)),ISNUMBER(FIND("DNA",C1602)),ISNUMBER(FIND("RNA",C1602)),ISNUMBER(FIND("mesothelioma",C1602)),ISNUMBER(FIND("carcino",C1602)),ISNUMBER(FIND("mutagen",C1602)),ISNUMBER(FIND("genetic",C1602)))</f>
        <v>0</v>
      </c>
      <c r="H1602" t="b">
        <f>OR(ISNUMBER(FIND("inflammatory",C1602)),ISNUMBER(FIND("inflamm",C1602)))</f>
        <v>0</v>
      </c>
      <c r="I1602" t="b">
        <f>OR(ISNUMBER(FIND("immune",C1602)),ISNUMBER(FIND("immunological",C1602)),ISNUMBER(FIND("interleuk",C1602)),ISNUMBER(FIND("platelet activation",C1602)),ISNUMBER(FIND("monocyte",C1602)),ISNUMBER(FIND("leukocyte",C1602)),ISNUMBER(FIND("cytokine",C1602)),ISNUMBER(FIND("CD4",C1602)),ISNUMBER(FIND("CD8",C1602)),ISNUMBER(FIND("T-cell",C1602)))</f>
        <v>1</v>
      </c>
      <c r="J1602" t="b">
        <f>OR(ISNUMBER(FIND("reactive oxygen",C1602)),ISNUMBER(FIND("ROS",C1602)),ISNUMBER(FIND("free radical",C1602)),ISNUMBER(FIND("oxidative stress",C1602)),ISNUMBER(FIND("peroxid",C1602)),ISNUMBER(FIND("oxidative",C1602)),ISNUMBER(FIND("antioxid",C1602)))</f>
        <v>0</v>
      </c>
      <c r="K1602" t="b">
        <f>OR(ISNUMBER(FIND("autophag",C1602)))</f>
        <v>0</v>
      </c>
      <c r="L1602" t="b">
        <f>OR(ISNUMBER(FIND("morpholog",C1602)))</f>
        <v>0</v>
      </c>
      <c r="M1602" t="b">
        <f>OR(ISNUMBER(FIND("fibrosis",C1602)),ISNUMBER(FIND("Fibrosis",C1602)),ISNUMBER(FIND("fibrot",C1602)))</f>
        <v>0</v>
      </c>
      <c r="N1602" t="b">
        <f>OR(ISNUMBER(FIND("offspring",C1602)),ISNUMBER(FIND("Parental",C1602)),ISNUMBER(FIND("parental",C1602)),ISNUMBER(FIND("germline",C1602)),ISNUMBER(FIND("reproduc",C1602)),ISNUMBER(FIND("embryo",C1602)))</f>
        <v>1</v>
      </c>
      <c r="O1602" t="b">
        <f>OR(ISNUMBER(FIND("metabol",C1602)),ISNUMBER(FIND("Metabol",C1602)),ISNUMBER(FIND("digest",C1602)),ISNUMBER(FIND("mitochon",C1602)))</f>
        <v>0</v>
      </c>
      <c r="P1602" t="b">
        <f>OR(ISNUMBER(FIND("ecotox",C1602)),ISNUMBER(FIND("Ecotox",B1602)),ISNUMBER(FIND("ecotox",B1602)),ISNUMBER(FIND("Ecotox",C1602)))</f>
        <v>0</v>
      </c>
      <c r="Q1602" t="b">
        <f>OR(ISNUMBER(FIND("Bioaccum",C1602)),ISNUMBER(FIND("bioaccum",C1602)),ISNUMBER(FIND("accum",C1602)))</f>
        <v>0</v>
      </c>
      <c r="R1602" t="b">
        <f>OR(ISNUMBER(FIND("Occupation",C1602)),ISNUMBER(FIND("occupation",C1602)),ISNUMBER(FIND("worker",C1602)),ISNUMBER(FIND("workforce",C1602)))</f>
        <v>0</v>
      </c>
      <c r="S1602" t="b">
        <f>NOT(OR(F1602,G1602,H1602,I1602,J1602,K1602,L1602,M1602,N1602,O1602,P1602,Q1602,R1602))</f>
        <v>0</v>
      </c>
      <c r="U1602" t="b">
        <f>OR(Table1[[#This Row],[Inflammation]],Table1[[#This Row],[Immune]])</f>
        <v>1</v>
      </c>
      <c r="V1602" t="b">
        <f>IF(OR(Table1[[#This Row],[Rodents]],Table1[[#This Row],[Human]],Table1[[#This Row],[Pig]]),OR(ISNUMBER(FIND("intratrach",C1602)),ISNUMBER(FIND("nasal ",C1602)),ISNUMBER(FIND("instill",C1602))),"NA")</f>
        <v>0</v>
      </c>
      <c r="W1602" t="b">
        <f>IF(OR(Table1[[#This Row],[Rodents]],Table1[[#This Row],[Human]],Table1[[#This Row],[Pig]]),OR(ISNUMBER(FIND("dermal",C1602)),ISNUMBER(FIND("skin ",C1602))),"NA")</f>
        <v>0</v>
      </c>
      <c r="X1602" t="b">
        <f>IF(OR(Table1[[#This Row],[Rodents]],Table1[[#This Row],[Human]],Table1[[#This Row],[Pig]]),OR(ISNUMBER(FIND("injected",C1602)),ISNUMBER(FIND("periton",C1602)),ISNUMBER(FIND("intrascrot",C1602))),"NA")</f>
        <v>0</v>
      </c>
      <c r="Y1602" t="b">
        <f>IF(OR(Table1[[#This Row],[Rodents]],Table1[[#This Row],[Human]],Table1[[#This Row],[Pig]]),NOT(OR(Table1[[#This Row],[Inhaled/Intratracheal/intranasal]],Table1[[#This Row],[Dermal]],Table1[[#This Row],[Injected]])),"NA")</f>
        <v>1</v>
      </c>
      <c r="AA1602" t="b">
        <f>OR(ISNUMBER(FIND("fish ",C1602)),ISNUMBER(FIND("Fish ",C1602)),ISNUMBER(FIND("aquatic",C1602)),ISNUMBER(FIND("daphnids",C1602)),ISNUMBER(FIND("Carcinus maenas",C1602)),ISNUMBER(FIND("Daphnia",C1602)),ISNUMBER(FIND("Ruditapes philippinarum",C1602)),ISNUMBER(FIND("daphnia",C1602)),ISNUMBER(FIND("marine",C1602)),ISNUMBER(FIND("mussel",C1602)),ISNUMBER(FIND("algae",C1602)),ISNUMBER(FIND("Donax faba",C1602)),ISNUMBER(FIND("estuarine",C1602)),ISNUMBER(FIND("snail",C1602)),ISNUMBER(FIND("Prorocentrum donghaiense",C1602)) )</f>
        <v>0</v>
      </c>
      <c r="AB1602" t="b">
        <f>OR(ISNUMBER(FIND(" rat ",C1602)),ISNUMBER(FIND(" rats ",C1602)),ISNUMBER(FIND(" Rats ",C1602)),ISNUMBER(FIND(" Rat ",C1602)),ISNUMBER(FIND(" rat.",C1602)),ISNUMBER(FIND(" rats.",C1602)),ISNUMBER(FIND("mouse",C1602)),ISNUMBER(FIND("mice",C1602)), ISNUMBER(FIND(" Mice",C1602)))</f>
        <v>1</v>
      </c>
      <c r="AC1602" t="b">
        <f>OR(ISNUMBER(FIND(" cell ",C1602)),ISNUMBER(FIND("fibroblast",C1602)),ISNUMBER(FIND("macrophage",C1602)),ISNUMBER(FIND("epithelial",C1602)),ISNUMBER(FIND("endothelial",C1602)),ISNUMBER(FIND("neuron",C1602)),ISNUMBER(FIND(" cells ",C1602)),ISNUMBER(FIND("RBC",C1602)),ISNUMBER(FIND("mitochond",C1602)),ISNUMBER(FIND("adipocyte",C1602)),ISNUMBER(FIND("osteo",C1602)),ISNUMBER(FIND("keratin",C1602)),ISNUMBER(FIND(" cell's ",C1602)),ISNUMBER(FIND("eukary",C1602)),ISNUMBER(FIND("sperm",C1602)))</f>
        <v>1</v>
      </c>
      <c r="AD1602" t="b">
        <f>OR(ISNUMBER(FIND("human",B1602)),ISNUMBER(FIND("workers",B1602)),ISNUMBER(FIND("workforces",B1602)),ISNUMBER(FIND("occupational",B1602)),ISNUMBER(FIND("Case report",B1602)),ISNUMBER(FIND("Workplaces",B1602)),ISNUMBER(FIND("worker",B1602)))</f>
        <v>0</v>
      </c>
      <c r="AE1602" t="b">
        <f>OR(ISNUMBER(FIND(" plant ",C1602)),ISNUMBER(FIND("Plant ",C1602)),ISNUMBER(FIND("tomato",C1602)),ISNUMBER(FIND("plants",C1602)),ISNUMBER(FIND("Plants",C1602)),ISNUMBER(FIND("algae",C1602)),ISNUMBER(FIND("lettuce",C1602)),ISNUMBER(FIND("green gram sprouts ",C1602)),ISNUMBER(FIND("Cucurbita pepo",C1602)),ISNUMBER(FIND("bean ",C1602)),ISNUMBER(FIND("chloroplast",C1602)),ISNUMBER(FIND("chlorophyll",C1602)),ISNUMBER(FIND("seedling",C1602)),ISNUMBER(FIND("canola",C1602)),ISNUMBER(FIND("shoot",C1602)),ISNUMBER(FIND("photosynthes",C1602)),ISNUMBER(FIND(" leaves ",C1602)),,ISNUMBER(FIND("agriculture",C1602)),ISNUMBER(FIND(" crops ",C1602)))</f>
        <v>0</v>
      </c>
      <c r="AF1602" t="b">
        <f>OR(ISNUMBER(FIND("bacteria",C1602)),ISNUMBER(FIND("Bacteria",C1602)),ISNUMBER(FIND("Bacterium",C1602)),ISNUMBER(FIND("bacterium",C1602)),ISNUMBER(FIND(" coli ",C1602)))</f>
        <v>0</v>
      </c>
      <c r="AG1602" t="b">
        <f>OR(ISNUMBER(FIND("fungi",C1602)),ISNUMBER(FIND("Fungi",C1602)),ISNUMBER(FIND("fungus",C1602)),ISNUMBER(FIND("Fungus",C1602)),ISNUMBER(FIND("mushroom",C1602)),ISNUMBER(FIND("Mushroom",C1602)),ISNUMBER(FIND(" mold ",C1602)))</f>
        <v>0</v>
      </c>
      <c r="AH1602" t="b">
        <f>OR(ISNUMBER(FIND("Pig ",C1602)),ISNUMBER(FIND("pig ",C1602)),ISNUMBER(FIND("Pigs ",C1602)),ISNUMBER(FIND("pigs ",C1602)))</f>
        <v>0</v>
      </c>
      <c r="AI1602" t="b">
        <f>OR(ISNUMBER(FIND(" C. elegans",C1602)),ISNUMBER(FIND("Caenorhabditis elegans",C1602)),ISNUMBER(FIND("earthworms",C1602)),ISNUMBER(FIND(" Ficopomatus enigmaticus",C1602)),ISNUMBER(FIND("larva",C1602)),ISNUMBER(FIND("Lumbriculus variegatus",C1602)),ISNUMBER(FIND("nematode",C1602)))</f>
        <v>0</v>
      </c>
      <c r="AJ1602" t="b">
        <f>NOT(OR(AA1602,AB1602,AC1602,AD1602,AE1602,AF1602,AG1602,AH1602,AI1602))</f>
        <v>0</v>
      </c>
      <c r="AL1602" t="b">
        <f>OR(AA1602,AB1602,AD1602,AE1602,AF1602,AG1602,AH1602,AI1602)</f>
        <v>1</v>
      </c>
      <c r="AM1602" t="b">
        <f>IF(Table1[[#This Row],[In vivo?]],IF(Table1[[#This Row],[Cell]],FALSE,TRUE),FALSE)</f>
        <v>0</v>
      </c>
      <c r="AN1602" t="b">
        <f>AND(AC1602,AL1602)</f>
        <v>1</v>
      </c>
      <c r="AO1602" t="b">
        <f>IF(Table1[[#This Row],[Cell]],IF(Table1[[#This Row],[In vivo?]],FALSE,TRUE),FALSE)</f>
        <v>0</v>
      </c>
      <c r="AP1602" t="b">
        <f>NOT(OR(Table1[[#This Row],[In vivo?]],Table1[[#This Row],[Only in Cell]]))</f>
        <v>0</v>
      </c>
      <c r="AQ1602" t="b">
        <f>IF(OR(Table1[[#This Row],[Rodents]],Table1[[#This Row],[Human]],Table1[[#This Row],[Pig]]),OR(ISNUMBER(FIND("pulmonary",C1602)),ISNUMBER(FIND("lung",C1602))),"NA")</f>
        <v>1</v>
      </c>
      <c r="AR1602" t="b">
        <f>IF(OR(Table1[[#This Row],[Rodents]],Table1[[#This Row],[Human]],Table1[[#This Row],[Pig]]),OR(ISNUMBER(FIND("skin",C1602)),ISNUMBER(FIND("dermal",C1602))),"NA")</f>
        <v>0</v>
      </c>
      <c r="AS1602" t="b">
        <f>IF(OR(Table1[[#This Row],[Rodents]],Table1[[#This Row],[Human]],Table1[[#This Row],[Pig]]),OR(ISNUMBER(FIND("liver",C1602)),ISNUMBER(FIND("hepat",C1602))),"NA")</f>
        <v>0</v>
      </c>
      <c r="AT1602" t="b">
        <f>IF(OR(Table1[[#This Row],[Rodents]],Table1[[#This Row],[Human]],Table1[[#This Row],[Pig]]),OR(ISNUMBER(FIND("kidney",C1602)),ISNUMBER(FIND("neph",C1602))),"NA")</f>
        <v>0</v>
      </c>
      <c r="AU1602" t="b">
        <f>IF(OR(Table1[[#This Row],[Rodents]],Table1[[#This Row],[Human]],Table1[[#This Row],[Pig]]),OR(ISNUMBER(FIND("brain",C1602)),ISNUMBER(FIND("neur",C1602)),ISNUMBER(FIND("nerv",C1602))),"NA")</f>
        <v>0</v>
      </c>
      <c r="AV1602" t="b">
        <f>IF(OR(Table1[[#This Row],[Rodents]],Table1[[#This Row],[Human]],Table1[[#This Row],[Pig]]),OR(ISNUMBER(FIND("heart",C1602)),ISNUMBER(FIND("cardi",C1602))),"NA")</f>
        <v>0</v>
      </c>
      <c r="AW1602" t="b">
        <f>IF(OR(Table1[[#This Row],[Rodents]],Table1[[#This Row],[Human]],Table1[[#This Row],[Pig]]),OR(ISNUMBER(FIND("gastro",C1602)),ISNUMBER(FIND("intesti",C1602)),ISNUMBER(FIND("stomach",C1602))),"NA")</f>
        <v>0</v>
      </c>
      <c r="AX1602" t="b">
        <f>IF(OR(Table1[[#This Row],[Rodents]],Table1[[#This Row],[Human]],Table1[[#This Row],[Pig]]),NOT(OR(AQ1602,AR1602,AS1602,AT1602,AU1602,AV1602,AW1602)),"NA")</f>
        <v>0</v>
      </c>
      <c r="AY1602" t="b">
        <f>OR(ISNUMBER(FIND("SWCNT",C1602)),ISNUMBER(FIND("SWNT",C1602)),ISNUMBER(FIND("single-wall",C1602)),ISNUMBER(FIND("single wall",C1602)),ISNUMBER(FIND("Single wall",C1602)),ISNUMBER(FIND("Single-wall",C1602)),ISNUMBER(FIND("SWCNT",B1602)),ISNUMBER(FIND("SWNT",B1602)),ISNUMBER(FIND("single-wall",B1602)),ISNUMBER(FIND("single wall",B1602)),ISNUMBER(FIND("Single-wall",B1602)),ISNUMBER(FIND("Single wall",B1602)))</f>
        <v>0</v>
      </c>
      <c r="AZ1602" t="b">
        <f>OR(ISNUMBER(FIND("MWCNT",C1602)),ISNUMBER(FIND("MWNT",C1602)),ISNUMBER(FIND("multi-wall",C1602)),ISNUMBER(FIND("multi wall",C1602)),ISNUMBER(FIND("multiwall",C1602)),ISNUMBER(FIND("Multi-wall",C1602)),ISNUMBER(FIND("Multi wall",C1602)),ISNUMBER(FIND("Multiwall",C1602)),ISNUMBER(FIND("MWCNT",B1602)),ISNUMBER(FIND("MWNT",B1602)),ISNUMBER(FIND("multi-wall",B1602)),ISNUMBER(FIND("multi wall",B1602)),ISNUMBER(FIND("multiwall",B1602)),ISNUMBER(FIND("Multi-wall",B1602)),ISNUMBER(FIND("Multi wall",B1602)),ISNUMBER(FIND("Multiwall",B1602)),ISNUMBER(FIND("Double-wall",B1602)),ISNUMBER(FIND("Double wall",B1602)),ISNUMBER(FIND("Doublewall",B1602)),ISNUMBER(FIND("double-wall",B1602)),ISNUMBER(FIND("double wall",B1602)),ISNUMBER(FIND("doublewall",B1602)))</f>
        <v>1</v>
      </c>
      <c r="BA1602" t="b">
        <f>AND(Table1[[#This Row],[SWCNT]],Table1[[#This Row],[MWCNT]])</f>
        <v>0</v>
      </c>
      <c r="BB1602" t="b">
        <f>IF(Table1[[#This Row],[SWCNT]]=TRUE,FALSE,IF(Table1[[#This Row],[MWCNT]]=TRUE,FALSE,TRUE))</f>
        <v>0</v>
      </c>
      <c r="BC1602" s="18"/>
    </row>
    <row r="1603" spans="1:55" ht="185">
      <c r="A1603" t="s">
        <v>3681</v>
      </c>
      <c r="B1603" s="2" t="s">
        <v>3683</v>
      </c>
      <c r="C1603" s="16" t="s">
        <v>3686</v>
      </c>
      <c r="D1603" s="17" t="s">
        <v>1548</v>
      </c>
      <c r="E1603" s="2">
        <v>2014</v>
      </c>
      <c r="F1603" t="b">
        <f>OR(ISNUMBER(FIND("cytotoxic",C1603)),ISNUMBER(FIND("Cytotoxic",C1603)),ISNUMBER(FIND("cellular toxicity",C1603)),ISNUMBER(FIND("cell death",C1603)),ISNUMBER(FIND("viable",C1603)),ISNUMBER(FIND("phytotoxic",C1603)),ISNUMBER(FIND("acute toxicity",C1603)),ISNUMBER(FIND("MTT",C1603)),ISNUMBER(FIND("survival",C1603)),ISNUMBER(FIND("prolifer",C1603)),ISNUMBER(FIND("apoptosis",C1603)),ISNUMBER(FIND("neurotoxic",C1603)),ISNUMBER(FIND("  lysis ",C1603)),ISNUMBER(FIND("necrosis",C1603)),ISNUMBER(FIND("cellular death",C1603))*3,ISNUMBER(FIND("LDH",C1603)),ISNUMBER(FIND("Acute toxicity",C1603)))</f>
        <v>0</v>
      </c>
      <c r="G1603" t="b">
        <f>OR(ISNUMBER(FIND("genotoxic",C1603)),ISNUMBER(FIND("genotoxicity",C1603)),ISNUMBER(FIND("DNA damage",C1603)),ISNUMBER(FIND("DNA",C1603)),ISNUMBER(FIND("RNA",C1603)),ISNUMBER(FIND("mesothelioma",C1603)),ISNUMBER(FIND("carcino",C1603)),ISNUMBER(FIND("mutagen",C1603)),ISNUMBER(FIND("genetic",C1603)))</f>
        <v>0</v>
      </c>
      <c r="H1603" t="b">
        <f>OR(ISNUMBER(FIND("inflammatory",C1603)),ISNUMBER(FIND("inflamm",C1603)))</f>
        <v>0</v>
      </c>
      <c r="I1603" t="b">
        <f>OR(ISNUMBER(FIND("immune",C1603)),ISNUMBER(FIND("immunological",C1603)),ISNUMBER(FIND("interleuk",C1603)),ISNUMBER(FIND("platelet activation",C1603)),ISNUMBER(FIND("monocyte",C1603)),ISNUMBER(FIND("leukocyte",C1603)),ISNUMBER(FIND("cytokine",C1603)),ISNUMBER(FIND("CD4",C1603)),ISNUMBER(FIND("CD8",C1603)),ISNUMBER(FIND("T-cell",C1603)))</f>
        <v>0</v>
      </c>
      <c r="J1603" t="b">
        <f>OR(ISNUMBER(FIND("reactive oxygen",C1603)),ISNUMBER(FIND("ROS",C1603)),ISNUMBER(FIND("free radical",C1603)),ISNUMBER(FIND("oxidative stress",C1603)),ISNUMBER(FIND("peroxid",C1603)),ISNUMBER(FIND("oxidative",C1603)),ISNUMBER(FIND("antioxid",C1603)))</f>
        <v>0</v>
      </c>
      <c r="K1603" t="b">
        <f>OR(ISNUMBER(FIND("autophag",C1603)))</f>
        <v>0</v>
      </c>
      <c r="L1603" t="b">
        <f>OR(ISNUMBER(FIND("morpholog",C1603)))</f>
        <v>1</v>
      </c>
      <c r="M1603" t="b">
        <f>OR(ISNUMBER(FIND("fibrosis",C1603)),ISNUMBER(FIND("Fibrosis",C1603)),ISNUMBER(FIND("fibrot",C1603)))</f>
        <v>0</v>
      </c>
      <c r="N1603" t="b">
        <f>OR(ISNUMBER(FIND("offspring",C1603)),ISNUMBER(FIND("Parental",C1603)),ISNUMBER(FIND("parental",C1603)),ISNUMBER(FIND("germline",C1603)),ISNUMBER(FIND("reproduc",C1603)),ISNUMBER(FIND("embryo",C1603)))</f>
        <v>0</v>
      </c>
      <c r="O1603" t="b">
        <f>OR(ISNUMBER(FIND("metabol",C1603)),ISNUMBER(FIND("Metabol",C1603)),ISNUMBER(FIND("digest",C1603)),ISNUMBER(FIND("mitochon",C1603)))</f>
        <v>0</v>
      </c>
      <c r="P1603" t="b">
        <f>OR(ISNUMBER(FIND("ecotox",C1603)),ISNUMBER(FIND("Ecotox",B1603)),ISNUMBER(FIND("ecotox",B1603)),ISNUMBER(FIND("Ecotox",C1603)))</f>
        <v>0</v>
      </c>
      <c r="Q1603" t="b">
        <f>OR(ISNUMBER(FIND("Bioaccum",C1603)),ISNUMBER(FIND("bioaccum",C1603)),ISNUMBER(FIND("accum",C1603)))</f>
        <v>0</v>
      </c>
      <c r="R1603" t="b">
        <f>OR(ISNUMBER(FIND("Occupation",C1603)),ISNUMBER(FIND("occupation",C1603)),ISNUMBER(FIND("worker",C1603)),ISNUMBER(FIND("workforce",C1603)))</f>
        <v>0</v>
      </c>
      <c r="S1603" t="b">
        <f>NOT(OR(F1603,G1603,H1603,I1603,J1603,K1603,L1603,M1603,N1603,O1603,P1603,Q1603,R1603))</f>
        <v>0</v>
      </c>
      <c r="U1603" t="b">
        <f>OR(Table1[[#This Row],[Inflammation]],Table1[[#This Row],[Immune]])</f>
        <v>0</v>
      </c>
      <c r="V1603" t="b">
        <f>IF(OR(Table1[[#This Row],[Rodents]],Table1[[#This Row],[Human]],Table1[[#This Row],[Pig]]),OR(ISNUMBER(FIND("intratrach",C1603)),ISNUMBER(FIND("nasal ",C1603)),ISNUMBER(FIND("instill",C1603))),"NA")</f>
        <v>0</v>
      </c>
      <c r="W1603" t="b">
        <f>IF(OR(Table1[[#This Row],[Rodents]],Table1[[#This Row],[Human]],Table1[[#This Row],[Pig]]),OR(ISNUMBER(FIND("dermal",C1603)),ISNUMBER(FIND("skin ",C1603))),"NA")</f>
        <v>0</v>
      </c>
      <c r="X1603" t="b">
        <f>IF(OR(Table1[[#This Row],[Rodents]],Table1[[#This Row],[Human]],Table1[[#This Row],[Pig]]),OR(ISNUMBER(FIND("injected",C1603)),ISNUMBER(FIND("periton",C1603)),ISNUMBER(FIND("intrascrot",C1603))),"NA")</f>
        <v>0</v>
      </c>
      <c r="Y1603" t="b">
        <f>IF(OR(Table1[[#This Row],[Rodents]],Table1[[#This Row],[Human]],Table1[[#This Row],[Pig]]),NOT(OR(Table1[[#This Row],[Inhaled/Intratracheal/intranasal]],Table1[[#This Row],[Dermal]],Table1[[#This Row],[Injected]])),"NA")</f>
        <v>1</v>
      </c>
      <c r="AA1603" t="b">
        <f>OR(ISNUMBER(FIND("fish ",C1603)),ISNUMBER(FIND("Fish ",C1603)),ISNUMBER(FIND("aquatic",C1603)),ISNUMBER(FIND("daphnids",C1603)),ISNUMBER(FIND("Carcinus maenas",C1603)),ISNUMBER(FIND("Daphnia",C1603)),ISNUMBER(FIND("Ruditapes philippinarum",C1603)),ISNUMBER(FIND("daphnia",C1603)),ISNUMBER(FIND("marine",C1603)),ISNUMBER(FIND("mussel",C1603)),ISNUMBER(FIND("algae",C1603)),ISNUMBER(FIND("Donax faba",C1603)),ISNUMBER(FIND("estuarine",C1603)),ISNUMBER(FIND("snail",C1603)),ISNUMBER(FIND("Prorocentrum donghaiense",C1603)) )</f>
        <v>0</v>
      </c>
      <c r="AB1603" t="b">
        <f>OR(ISNUMBER(FIND(" rat ",C1603)),ISNUMBER(FIND(" rats ",C1603)),ISNUMBER(FIND(" Rats ",C1603)),ISNUMBER(FIND(" Rat ",C1603)),ISNUMBER(FIND(" rat.",C1603)),ISNUMBER(FIND(" rats.",C1603)),ISNUMBER(FIND("mouse",C1603)),ISNUMBER(FIND("mice",C1603)), ISNUMBER(FIND(" Mice",C1603)))</f>
        <v>1</v>
      </c>
      <c r="AC1603" t="b">
        <f>OR(ISNUMBER(FIND(" cell ",C1603)),ISNUMBER(FIND("fibroblast",C1603)),ISNUMBER(FIND("macrophage",C1603)),ISNUMBER(FIND("epithelial",C1603)),ISNUMBER(FIND("endothelial",C1603)),ISNUMBER(FIND("neuron",C1603)),ISNUMBER(FIND(" cells ",C1603)),ISNUMBER(FIND("RBC",C1603)),ISNUMBER(FIND("mitochond",C1603)),ISNUMBER(FIND("adipocyte",C1603)),ISNUMBER(FIND("osteo",C1603)),ISNUMBER(FIND("keratin",C1603)),ISNUMBER(FIND(" cell's ",C1603)),ISNUMBER(FIND("eukary",C1603)),ISNUMBER(FIND("sperm",C1603)))</f>
        <v>1</v>
      </c>
      <c r="AD1603" t="b">
        <f>OR(ISNUMBER(FIND("human",B1603)),ISNUMBER(FIND("workers",B1603)),ISNUMBER(FIND("workforces",B1603)),ISNUMBER(FIND("occupational",B1603)),ISNUMBER(FIND("Case report",B1603)),ISNUMBER(FIND("Workplaces",B1603)),ISNUMBER(FIND("worker",B1603)))</f>
        <v>0</v>
      </c>
      <c r="AE1603" t="b">
        <f>OR(ISNUMBER(FIND(" plant ",C1603)),ISNUMBER(FIND("Plant ",C1603)),ISNUMBER(FIND("tomato",C1603)),ISNUMBER(FIND("plants",C1603)),ISNUMBER(FIND("Plants",C1603)),ISNUMBER(FIND("algae",C1603)),ISNUMBER(FIND("lettuce",C1603)),ISNUMBER(FIND("green gram sprouts ",C1603)),ISNUMBER(FIND("Cucurbita pepo",C1603)),ISNUMBER(FIND("bean ",C1603)),ISNUMBER(FIND("chloroplast",C1603)),ISNUMBER(FIND("chlorophyll",C1603)),ISNUMBER(FIND("seedling",C1603)),ISNUMBER(FIND("canola",C1603)),ISNUMBER(FIND("shoot",C1603)),ISNUMBER(FIND("photosynthes",C1603)),ISNUMBER(FIND(" leaves ",C1603)),,ISNUMBER(FIND("agriculture",C1603)),ISNUMBER(FIND(" crops ",C1603)))</f>
        <v>0</v>
      </c>
      <c r="AF1603" t="b">
        <f>OR(ISNUMBER(FIND("bacteria",C1603)),ISNUMBER(FIND("Bacteria",C1603)),ISNUMBER(FIND("Bacterium",C1603)),ISNUMBER(FIND("bacterium",C1603)),ISNUMBER(FIND(" coli ",C1603)))</f>
        <v>0</v>
      </c>
      <c r="AG1603" t="b">
        <f>OR(ISNUMBER(FIND("fungi",C1603)),ISNUMBER(FIND("Fungi",C1603)),ISNUMBER(FIND("fungus",C1603)),ISNUMBER(FIND("Fungus",C1603)),ISNUMBER(FIND("mushroom",C1603)),ISNUMBER(FIND("Mushroom",C1603)),ISNUMBER(FIND(" mold ",C1603)))</f>
        <v>0</v>
      </c>
      <c r="AH1603" t="b">
        <f>OR(ISNUMBER(FIND("Pig ",C1603)),ISNUMBER(FIND("pig ",C1603)),ISNUMBER(FIND("Pigs ",C1603)),ISNUMBER(FIND("pigs ",C1603)))</f>
        <v>0</v>
      </c>
      <c r="AI1603" t="b">
        <f>OR(ISNUMBER(FIND(" C. elegans",C1603)),ISNUMBER(FIND("Caenorhabditis elegans",C1603)),ISNUMBER(FIND("earthworms",C1603)),ISNUMBER(FIND(" Ficopomatus enigmaticus",C1603)),ISNUMBER(FIND("larva",C1603)),ISNUMBER(FIND("Lumbriculus variegatus",C1603)),ISNUMBER(FIND("nematode",C1603)))</f>
        <v>0</v>
      </c>
      <c r="AJ1603" t="b">
        <f>NOT(OR(AA1603,AB1603,AC1603,AD1603,AE1603,AF1603,AG1603,AH1603,AI1603))</f>
        <v>0</v>
      </c>
      <c r="AL1603" t="b">
        <f>OR(AA1603,AB1603,AD1603,AE1603,AF1603,AG1603,AH1603,AI1603)</f>
        <v>1</v>
      </c>
      <c r="AM1603" t="b">
        <f>IF(Table1[[#This Row],[In vivo?]],IF(Table1[[#This Row],[Cell]],FALSE,TRUE),FALSE)</f>
        <v>0</v>
      </c>
      <c r="AN1603" t="b">
        <f>AND(AC1603,AL1603)</f>
        <v>1</v>
      </c>
      <c r="AO1603" t="b">
        <f>IF(Table1[[#This Row],[Cell]],IF(Table1[[#This Row],[In vivo?]],FALSE,TRUE),FALSE)</f>
        <v>0</v>
      </c>
      <c r="AP1603" t="b">
        <f>NOT(OR(Table1[[#This Row],[In vivo?]],Table1[[#This Row],[Only in Cell]]))</f>
        <v>0</v>
      </c>
      <c r="AQ1603" t="b">
        <f>IF(OR(Table1[[#This Row],[Rodents]],Table1[[#This Row],[Human]],Table1[[#This Row],[Pig]]),OR(ISNUMBER(FIND("pulmonary",C1603)),ISNUMBER(FIND("lung",C1603))),"NA")</f>
        <v>0</v>
      </c>
      <c r="AR1603" t="b">
        <f>IF(OR(Table1[[#This Row],[Rodents]],Table1[[#This Row],[Human]],Table1[[#This Row],[Pig]]),OR(ISNUMBER(FIND("skin",C1603)),ISNUMBER(FIND("dermal",C1603))),"NA")</f>
        <v>0</v>
      </c>
      <c r="AS1603" t="b">
        <f>IF(OR(Table1[[#This Row],[Rodents]],Table1[[#This Row],[Human]],Table1[[#This Row],[Pig]]),OR(ISNUMBER(FIND("liver",C1603)),ISNUMBER(FIND("hepat",C1603))),"NA")</f>
        <v>1</v>
      </c>
      <c r="AT1603" t="b">
        <f>IF(OR(Table1[[#This Row],[Rodents]],Table1[[#This Row],[Human]],Table1[[#This Row],[Pig]]),OR(ISNUMBER(FIND("kidney",C1603)),ISNUMBER(FIND("neph",C1603))),"NA")</f>
        <v>0</v>
      </c>
      <c r="AU1603" t="b">
        <f>IF(OR(Table1[[#This Row],[Rodents]],Table1[[#This Row],[Human]],Table1[[#This Row],[Pig]]),OR(ISNUMBER(FIND("brain",C1603)),ISNUMBER(FIND("neur",C1603)),ISNUMBER(FIND("nerv",C1603))),"NA")</f>
        <v>1</v>
      </c>
      <c r="AV1603" t="b">
        <f>IF(OR(Table1[[#This Row],[Rodents]],Table1[[#This Row],[Human]],Table1[[#This Row],[Pig]]),OR(ISNUMBER(FIND("heart",C1603)),ISNUMBER(FIND("cardi",C1603))),"NA")</f>
        <v>0</v>
      </c>
      <c r="AW1603" t="b">
        <f>IF(OR(Table1[[#This Row],[Rodents]],Table1[[#This Row],[Human]],Table1[[#This Row],[Pig]]),OR(ISNUMBER(FIND("gastro",C1603)),ISNUMBER(FIND("intesti",C1603)),ISNUMBER(FIND("stomach",C1603))),"NA")</f>
        <v>0</v>
      </c>
      <c r="AX1603" t="b">
        <f>IF(OR(Table1[[#This Row],[Rodents]],Table1[[#This Row],[Human]],Table1[[#This Row],[Pig]]),NOT(OR(AQ1603,AR1603,AS1603,AT1603,AU1603,AV1603,AW1603)),"NA")</f>
        <v>0</v>
      </c>
      <c r="AY1603" t="b">
        <f>OR(ISNUMBER(FIND("SWCNT",C1603)),ISNUMBER(FIND("SWNT",C1603)),ISNUMBER(FIND("single-wall",C1603)),ISNUMBER(FIND("single wall",C1603)),ISNUMBER(FIND("Single wall",C1603)),ISNUMBER(FIND("Single-wall",C1603)),ISNUMBER(FIND("SWCNT",B1603)),ISNUMBER(FIND("SWNT",B1603)),ISNUMBER(FIND("single-wall",B1603)),ISNUMBER(FIND("single wall",B1603)),ISNUMBER(FIND("Single-wall",B1603)),ISNUMBER(FIND("Single wall",B1603)))</f>
        <v>1</v>
      </c>
      <c r="AZ1603" t="b">
        <f>OR(ISNUMBER(FIND("MWCNT",C1603)),ISNUMBER(FIND("MWNT",C1603)),ISNUMBER(FIND("multi-wall",C1603)),ISNUMBER(FIND("multi wall",C1603)),ISNUMBER(FIND("multiwall",C1603)),ISNUMBER(FIND("Multi-wall",C1603)),ISNUMBER(FIND("Multi wall",C1603)),ISNUMBER(FIND("Multiwall",C1603)),ISNUMBER(FIND("MWCNT",B1603)),ISNUMBER(FIND("MWNT",B1603)),ISNUMBER(FIND("multi-wall",B1603)),ISNUMBER(FIND("multi wall",B1603)),ISNUMBER(FIND("multiwall",B1603)),ISNUMBER(FIND("Multi-wall",B1603)),ISNUMBER(FIND("Multi wall",B1603)),ISNUMBER(FIND("Multiwall",B1603)),ISNUMBER(FIND("Double-wall",B1603)),ISNUMBER(FIND("Double wall",B1603)),ISNUMBER(FIND("Doublewall",B1603)),ISNUMBER(FIND("double-wall",B1603)),ISNUMBER(FIND("double wall",B1603)),ISNUMBER(FIND("doublewall",B1603)))</f>
        <v>0</v>
      </c>
      <c r="BA1603" t="b">
        <f>AND(Table1[[#This Row],[SWCNT]],Table1[[#This Row],[MWCNT]])</f>
        <v>0</v>
      </c>
      <c r="BB1603" t="b">
        <f>IF(Table1[[#This Row],[SWCNT]]=TRUE,FALSE,IF(Table1[[#This Row],[MWCNT]]=TRUE,FALSE,TRUE))</f>
        <v>0</v>
      </c>
      <c r="BC1603" s="18"/>
    </row>
    <row r="1604" spans="1:55" ht="166.5">
      <c r="B1604" s="2" t="s">
        <v>3684</v>
      </c>
      <c r="C1604" s="16" t="s">
        <v>3687</v>
      </c>
      <c r="D1604" s="17" t="s">
        <v>3689</v>
      </c>
      <c r="E1604" s="2">
        <v>2014</v>
      </c>
      <c r="F1604" t="b">
        <f>OR(ISNUMBER(FIND("cytotoxic",C1604)),ISNUMBER(FIND("Cytotoxic",C1604)),ISNUMBER(FIND("cellular toxicity",C1604)),ISNUMBER(FIND("cell death",C1604)),ISNUMBER(FIND("viable",C1604)),ISNUMBER(FIND("phytotoxic",C1604)),ISNUMBER(FIND("acute toxicity",C1604)),ISNUMBER(FIND("MTT",C1604)),ISNUMBER(FIND("survival",C1604)),ISNUMBER(FIND("prolifer",C1604)),ISNUMBER(FIND("apoptosis",C1604)),ISNUMBER(FIND("neurotoxic",C1604)),ISNUMBER(FIND("  lysis ",C1604)),ISNUMBER(FIND("necrosis",C1604)),ISNUMBER(FIND("cellular death",C1604))*3,ISNUMBER(FIND("LDH",C1604)),ISNUMBER(FIND("Acute toxicity",C1604)))</f>
        <v>1</v>
      </c>
      <c r="G1604" t="b">
        <f>OR(ISNUMBER(FIND("genotoxic",C1604)),ISNUMBER(FIND("genotoxicity",C1604)),ISNUMBER(FIND("DNA damage",C1604)),ISNUMBER(FIND("DNA",C1604)),ISNUMBER(FIND("RNA",C1604)),ISNUMBER(FIND("mesothelioma",C1604)),ISNUMBER(FIND("carcino",C1604)),ISNUMBER(FIND("mutagen",C1604)),ISNUMBER(FIND("genetic",C1604)))</f>
        <v>0</v>
      </c>
      <c r="H1604" t="b">
        <f>OR(ISNUMBER(FIND("inflammatory",C1604)),ISNUMBER(FIND("inflamm",C1604)))</f>
        <v>0</v>
      </c>
      <c r="I1604" t="b">
        <f>OR(ISNUMBER(FIND("immune",C1604)),ISNUMBER(FIND("immunological",C1604)),ISNUMBER(FIND("interleuk",C1604)),ISNUMBER(FIND("platelet activation",C1604)),ISNUMBER(FIND("monocyte",C1604)),ISNUMBER(FIND("leukocyte",C1604)),ISNUMBER(FIND("cytokine",C1604)),ISNUMBER(FIND("CD4",C1604)),ISNUMBER(FIND("CD8",C1604)),ISNUMBER(FIND("T-cell",C1604)))</f>
        <v>0</v>
      </c>
      <c r="J1604" t="b">
        <f>OR(ISNUMBER(FIND("reactive oxygen",C1604)),ISNUMBER(FIND("ROS",C1604)),ISNUMBER(FIND("free radical",C1604)),ISNUMBER(FIND("oxidative stress",C1604)),ISNUMBER(FIND("peroxid",C1604)),ISNUMBER(FIND("oxidative",C1604)),ISNUMBER(FIND("antioxid",C1604)))</f>
        <v>0</v>
      </c>
      <c r="K1604" t="b">
        <f>OR(ISNUMBER(FIND("autophag",C1604)))</f>
        <v>0</v>
      </c>
      <c r="L1604" t="b">
        <f>OR(ISNUMBER(FIND("morpholog",C1604)))</f>
        <v>0</v>
      </c>
      <c r="M1604" t="b">
        <f>OR(ISNUMBER(FIND("fibrosis",C1604)),ISNUMBER(FIND("Fibrosis",C1604)),ISNUMBER(FIND("fibrot",C1604)))</f>
        <v>0</v>
      </c>
      <c r="N1604" t="b">
        <f>OR(ISNUMBER(FIND("offspring",C1604)),ISNUMBER(FIND("Parental",C1604)),ISNUMBER(FIND("parental",C1604)),ISNUMBER(FIND("germline",C1604)),ISNUMBER(FIND("reproduc",C1604)),ISNUMBER(FIND("embryo",C1604)))</f>
        <v>1</v>
      </c>
      <c r="O1604" t="b">
        <f>OR(ISNUMBER(FIND("metabol",C1604)),ISNUMBER(FIND("Metabol",C1604)),ISNUMBER(FIND("digest",C1604)),ISNUMBER(FIND("mitochon",C1604)))</f>
        <v>0</v>
      </c>
      <c r="P1604" t="b">
        <f>OR(ISNUMBER(FIND("ecotox",C1604)),ISNUMBER(FIND("Ecotox",B1604)),ISNUMBER(FIND("ecotox",B1604)),ISNUMBER(FIND("Ecotox",C1604)))</f>
        <v>0</v>
      </c>
      <c r="Q1604" t="b">
        <f>OR(ISNUMBER(FIND("Bioaccum",C1604)),ISNUMBER(FIND("bioaccum",C1604)),ISNUMBER(FIND("accum",C1604)))</f>
        <v>0</v>
      </c>
      <c r="R1604" t="b">
        <f>OR(ISNUMBER(FIND("Occupation",C1604)),ISNUMBER(FIND("occupation",C1604)),ISNUMBER(FIND("worker",C1604)),ISNUMBER(FIND("workforce",C1604)))</f>
        <v>0</v>
      </c>
      <c r="S1604" t="b">
        <f>NOT(OR(F1604,G1604,H1604,I1604,J1604,K1604,L1604,M1604,N1604,O1604,P1604,Q1604,R1604))</f>
        <v>0</v>
      </c>
      <c r="U1604" t="b">
        <f>OR(Table1[[#This Row],[Inflammation]],Table1[[#This Row],[Immune]])</f>
        <v>0</v>
      </c>
      <c r="V1604" t="str">
        <f>IF(OR(Table1[[#This Row],[Rodents]],Table1[[#This Row],[Human]],Table1[[#This Row],[Pig]]),OR(ISNUMBER(FIND("intratrach",C1604)),ISNUMBER(FIND("nasal ",C1604)),ISNUMBER(FIND("instill",C1604))),"NA")</f>
        <v>NA</v>
      </c>
      <c r="W1604" t="str">
        <f>IF(OR(Table1[[#This Row],[Rodents]],Table1[[#This Row],[Human]],Table1[[#This Row],[Pig]]),OR(ISNUMBER(FIND("dermal",C1604)),ISNUMBER(FIND("skin ",C1604))),"NA")</f>
        <v>NA</v>
      </c>
      <c r="X1604" t="str">
        <f>IF(OR(Table1[[#This Row],[Rodents]],Table1[[#This Row],[Human]],Table1[[#This Row],[Pig]]),OR(ISNUMBER(FIND("injected",C1604)),ISNUMBER(FIND("periton",C1604)),ISNUMBER(FIND("intrascrot",C1604))),"NA")</f>
        <v>NA</v>
      </c>
      <c r="Y1604" t="str">
        <f>IF(OR(Table1[[#This Row],[Rodents]],Table1[[#This Row],[Human]],Table1[[#This Row],[Pig]]),NOT(OR(Table1[[#This Row],[Inhaled/Intratracheal/intranasal]],Table1[[#This Row],[Dermal]],Table1[[#This Row],[Injected]])),"NA")</f>
        <v>NA</v>
      </c>
      <c r="AA1604" t="b">
        <f>OR(ISNUMBER(FIND("fish ",C1604)),ISNUMBER(FIND("Fish ",C1604)),ISNUMBER(FIND("aquatic",C1604)),ISNUMBER(FIND("daphnids",C1604)),ISNUMBER(FIND("Carcinus maenas",C1604)),ISNUMBER(FIND("Daphnia",C1604)),ISNUMBER(FIND("Ruditapes philippinarum",C1604)),ISNUMBER(FIND("daphnia",C1604)),ISNUMBER(FIND("marine",C1604)),ISNUMBER(FIND("mussel",C1604)),ISNUMBER(FIND("algae",C1604)),ISNUMBER(FIND("Donax faba",C1604)),ISNUMBER(FIND("estuarine",C1604)),ISNUMBER(FIND("snail",C1604)),ISNUMBER(FIND("Prorocentrum donghaiense",C1604)) )</f>
        <v>0</v>
      </c>
      <c r="AB1604" t="b">
        <f>OR(ISNUMBER(FIND(" rat ",C1604)),ISNUMBER(FIND(" rats ",C1604)),ISNUMBER(FIND(" Rats ",C1604)),ISNUMBER(FIND(" Rat ",C1604)),ISNUMBER(FIND(" rat.",C1604)),ISNUMBER(FIND(" rats.",C1604)),ISNUMBER(FIND("mouse",C1604)),ISNUMBER(FIND("mice",C1604)), ISNUMBER(FIND(" Mice",C1604)))</f>
        <v>0</v>
      </c>
      <c r="AC1604" t="b">
        <f>OR(ISNUMBER(FIND(" cell ",C1604)),ISNUMBER(FIND("fibroblast",C1604)),ISNUMBER(FIND("macrophage",C1604)),ISNUMBER(FIND("epithelial",C1604)),ISNUMBER(FIND("endothelial",C1604)),ISNUMBER(FIND("neuron",C1604)),ISNUMBER(FIND(" cells ",C1604)),ISNUMBER(FIND("RBC",C1604)),ISNUMBER(FIND("mitochond",C1604)),ISNUMBER(FIND("adipocyte",C1604)),ISNUMBER(FIND("osteo",C1604)),ISNUMBER(FIND("keratin",C1604)),ISNUMBER(FIND(" cell's ",C1604)),ISNUMBER(FIND("eukary",C1604)),ISNUMBER(FIND("sperm",C1604)))</f>
        <v>1</v>
      </c>
      <c r="AD1604" t="b">
        <v>0</v>
      </c>
      <c r="AE1604" t="b">
        <f>OR(ISNUMBER(FIND(" plant ",C1604)),ISNUMBER(FIND("Plant ",C1604)),ISNUMBER(FIND("tomato",C1604)),ISNUMBER(FIND("plants",C1604)),ISNUMBER(FIND("Plants",C1604)),ISNUMBER(FIND("algae",C1604)),ISNUMBER(FIND("lettuce",C1604)),ISNUMBER(FIND("green gram sprouts ",C1604)),ISNUMBER(FIND("Cucurbita pepo",C1604)),ISNUMBER(FIND("bean ",C1604)),ISNUMBER(FIND("chloroplast",C1604)),ISNUMBER(FIND("chlorophyll",C1604)),ISNUMBER(FIND("seedling",C1604)),ISNUMBER(FIND("canola",C1604)),ISNUMBER(FIND("shoot",C1604)),ISNUMBER(FIND("photosynthes",C1604)),ISNUMBER(FIND(" leaves ",C1604)),,ISNUMBER(FIND("agriculture",C1604)),ISNUMBER(FIND(" crops ",C1604)))</f>
        <v>0</v>
      </c>
      <c r="AF1604" t="b">
        <f>OR(ISNUMBER(FIND("bacteria",C1604)),ISNUMBER(FIND("Bacteria",C1604)),ISNUMBER(FIND("Bacterium",C1604)),ISNUMBER(FIND("bacterium",C1604)),ISNUMBER(FIND(" coli ",C1604)))</f>
        <v>0</v>
      </c>
      <c r="AG1604" t="b">
        <f>OR(ISNUMBER(FIND("fungi",C1604)),ISNUMBER(FIND("Fungi",C1604)),ISNUMBER(FIND("fungus",C1604)),ISNUMBER(FIND("Fungus",C1604)),ISNUMBER(FIND("mushroom",C1604)),ISNUMBER(FIND("Mushroom",C1604)),ISNUMBER(FIND(" mold ",C1604)))</f>
        <v>0</v>
      </c>
      <c r="AH1604" t="b">
        <f>OR(ISNUMBER(FIND("Pig ",C1604)),ISNUMBER(FIND("pig ",C1604)),ISNUMBER(FIND("Pigs ",C1604)),ISNUMBER(FIND("pigs ",C1604)))</f>
        <v>0</v>
      </c>
      <c r="AI1604" t="b">
        <f>OR(ISNUMBER(FIND(" C. elegans",C1604)),ISNUMBER(FIND("Caenorhabditis elegans",C1604)),ISNUMBER(FIND("earthworms",C1604)),ISNUMBER(FIND(" Ficopomatus enigmaticus",C1604)),ISNUMBER(FIND("larva",C1604)),ISNUMBER(FIND("Lumbriculus variegatus",C1604)),ISNUMBER(FIND("nematode",C1604)))</f>
        <v>0</v>
      </c>
      <c r="AJ1604" t="b">
        <f>NOT(OR(AA1604,AB1604,AC1604,AD1604,AE1604,AF1604,AG1604,AH1604,AI1604))</f>
        <v>0</v>
      </c>
      <c r="AL1604" t="b">
        <f>OR(AA1604,AB1604,AD1604,AE1604,AF1604,AG1604,AH1604,AI1604)</f>
        <v>0</v>
      </c>
      <c r="AM1604" t="b">
        <f>IF(Table1[[#This Row],[In vivo?]],IF(Table1[[#This Row],[Cell]],FALSE,TRUE),FALSE)</f>
        <v>0</v>
      </c>
      <c r="AN1604" t="b">
        <f>AND(AC1604,AL1604)</f>
        <v>0</v>
      </c>
      <c r="AO1604" t="b">
        <f>IF(Table1[[#This Row],[Cell]],IF(Table1[[#This Row],[In vivo?]],FALSE,TRUE),FALSE)</f>
        <v>1</v>
      </c>
      <c r="AP1604" t="b">
        <f>NOT(OR(Table1[[#This Row],[In vivo?]],Table1[[#This Row],[Only in Cell]]))</f>
        <v>0</v>
      </c>
      <c r="AQ1604" t="str">
        <f>IF(OR(Table1[[#This Row],[Rodents]],Table1[[#This Row],[Human]],Table1[[#This Row],[Pig]]),OR(ISNUMBER(FIND("pulmonary",C1604)),ISNUMBER(FIND("lung",C1604))),"NA")</f>
        <v>NA</v>
      </c>
      <c r="AR1604" t="str">
        <f>IF(OR(Table1[[#This Row],[Rodents]],Table1[[#This Row],[Human]],Table1[[#This Row],[Pig]]),OR(ISNUMBER(FIND("skin",C1604)),ISNUMBER(FIND("dermal",C1604))),"NA")</f>
        <v>NA</v>
      </c>
      <c r="AS1604" t="str">
        <f>IF(OR(Table1[[#This Row],[Rodents]],Table1[[#This Row],[Human]],Table1[[#This Row],[Pig]]),OR(ISNUMBER(FIND("liver",C1604)),ISNUMBER(FIND("hepat",C1604))),"NA")</f>
        <v>NA</v>
      </c>
      <c r="AT1604" t="str">
        <f>IF(OR(Table1[[#This Row],[Rodents]],Table1[[#This Row],[Human]],Table1[[#This Row],[Pig]]),OR(ISNUMBER(FIND("kidney",C1604)),ISNUMBER(FIND("neph",C1604))),"NA")</f>
        <v>NA</v>
      </c>
      <c r="AU1604" t="str">
        <f>IF(OR(Table1[[#This Row],[Rodents]],Table1[[#This Row],[Human]],Table1[[#This Row],[Pig]]),OR(ISNUMBER(FIND("brain",C1604)),ISNUMBER(FIND("neur",C1604)),ISNUMBER(FIND("nerv",C1604))),"NA")</f>
        <v>NA</v>
      </c>
      <c r="AV1604" t="str">
        <f>IF(OR(Table1[[#This Row],[Rodents]],Table1[[#This Row],[Human]],Table1[[#This Row],[Pig]]),OR(ISNUMBER(FIND("heart",C1604)),ISNUMBER(FIND("cardi",C1604))),"NA")</f>
        <v>NA</v>
      </c>
      <c r="AW1604" t="str">
        <f>IF(OR(Table1[[#This Row],[Rodents]],Table1[[#This Row],[Human]],Table1[[#This Row],[Pig]]),OR(ISNUMBER(FIND("gastro",C1604)),ISNUMBER(FIND("intesti",C1604)),ISNUMBER(FIND("stomach",C1604))),"NA")</f>
        <v>NA</v>
      </c>
      <c r="AX1604" t="str">
        <f>IF(OR(Table1[[#This Row],[Rodents]],Table1[[#This Row],[Human]],Table1[[#This Row],[Pig]]),NOT(OR(AQ1604,AR1604,AS1604,AT1604,AU1604,AV1604,AW1604)),"NA")</f>
        <v>NA</v>
      </c>
      <c r="AY1604" t="b">
        <f>OR(ISNUMBER(FIND("SWCNT",C1604)),ISNUMBER(FIND("SWNT",C1604)),ISNUMBER(FIND("single-wall",C1604)),ISNUMBER(FIND("single wall",C1604)),ISNUMBER(FIND("Single wall",C1604)),ISNUMBER(FIND("Single-wall",C1604)),ISNUMBER(FIND("SWCNT",B1604)),ISNUMBER(FIND("SWNT",B1604)),ISNUMBER(FIND("single-wall",B1604)),ISNUMBER(FIND("single wall",B1604)),ISNUMBER(FIND("Single-wall",B1604)),ISNUMBER(FIND("Single wall",B1604)))</f>
        <v>0</v>
      </c>
      <c r="AZ1604" t="b">
        <f>OR(ISNUMBER(FIND("MWCNT",C1604)),ISNUMBER(FIND("MWNT",C1604)),ISNUMBER(FIND("multi-wall",C1604)),ISNUMBER(FIND("multi wall",C1604)),ISNUMBER(FIND("multiwall",C1604)),ISNUMBER(FIND("Multi-wall",C1604)),ISNUMBER(FIND("Multi wall",C1604)),ISNUMBER(FIND("Multiwall",C1604)),ISNUMBER(FIND("MWCNT",B1604)),ISNUMBER(FIND("MWNT",B1604)),ISNUMBER(FIND("multi-wall",B1604)),ISNUMBER(FIND("multi wall",B1604)),ISNUMBER(FIND("multiwall",B1604)),ISNUMBER(FIND("Multi-wall",B1604)),ISNUMBER(FIND("Multi wall",B1604)),ISNUMBER(FIND("Multiwall",B1604)),ISNUMBER(FIND("Double-wall",B1604)),ISNUMBER(FIND("Double wall",B1604)),ISNUMBER(FIND("Doublewall",B1604)),ISNUMBER(FIND("double-wall",B1604)),ISNUMBER(FIND("double wall",B1604)),ISNUMBER(FIND("doublewall",B1604)))</f>
        <v>1</v>
      </c>
      <c r="BA1604" t="b">
        <f>AND(Table1[[#This Row],[SWCNT]],Table1[[#This Row],[MWCNT]])</f>
        <v>0</v>
      </c>
      <c r="BB1604" t="b">
        <f>IF(Table1[[#This Row],[SWCNT]]=TRUE,FALSE,IF(Table1[[#This Row],[MWCNT]]=TRUE,FALSE,TRUE))</f>
        <v>0</v>
      </c>
      <c r="BC1604" s="18"/>
    </row>
    <row r="1605" spans="1:55" ht="203.5">
      <c r="A1605" t="s">
        <v>3722</v>
      </c>
      <c r="B1605" s="2" t="s">
        <v>3723</v>
      </c>
      <c r="C1605" s="16" t="s">
        <v>3724</v>
      </c>
      <c r="D1605" s="17" t="s">
        <v>2342</v>
      </c>
      <c r="E1605" s="2">
        <v>2014</v>
      </c>
      <c r="F1605" t="b">
        <f>OR(ISNUMBER(FIND("cytotoxic",C1605)),ISNUMBER(FIND("Cytotoxic",C1605)),ISNUMBER(FIND("cellular toxicity",C1605)),ISNUMBER(FIND("cell death",C1605)),ISNUMBER(FIND("viable",C1605)),ISNUMBER(FIND("phytotoxic",C1605)),ISNUMBER(FIND("acute toxicity",C1605)),ISNUMBER(FIND("MTT",C1605)),ISNUMBER(FIND("survival",C1605)),ISNUMBER(FIND("prolifer",C1605)),ISNUMBER(FIND("apoptosis",C1605)),ISNUMBER(FIND("neurotoxic",C1605)),ISNUMBER(FIND("  lysis ",C1605)),ISNUMBER(FIND("necrosis",C1605)),ISNUMBER(FIND("cellular death",C1605))*3,ISNUMBER(FIND("LDH",C1605)),ISNUMBER(FIND("Acute toxicity",C1605)))</f>
        <v>1</v>
      </c>
      <c r="G1605" t="b">
        <f>OR(ISNUMBER(FIND("genotoxic",C1605)),ISNUMBER(FIND("genotoxicity",C1605)),ISNUMBER(FIND("DNA damage",C1605)),ISNUMBER(FIND("DNA",C1605)),ISNUMBER(FIND("RNA",C1605)),ISNUMBER(FIND("mesothelioma",C1605)),ISNUMBER(FIND("carcino",C1605)),ISNUMBER(FIND("mutagen",C1605)),ISNUMBER(FIND("genetic",C1605)))</f>
        <v>0</v>
      </c>
      <c r="H1605" t="b">
        <f>OR(ISNUMBER(FIND("inflammatory",C1605)),ISNUMBER(FIND("inflamm",C1605)))</f>
        <v>0</v>
      </c>
      <c r="I1605" t="b">
        <f>OR(ISNUMBER(FIND("immune",C1605)),ISNUMBER(FIND("immunological",C1605)),ISNUMBER(FIND("interleuk",C1605)),ISNUMBER(FIND("platelet activation",C1605)),ISNUMBER(FIND("monocyte",C1605)),ISNUMBER(FIND("leukocyte",C1605)),ISNUMBER(FIND("cytokine",C1605)),ISNUMBER(FIND("CD4",C1605)),ISNUMBER(FIND("CD8",C1605)),ISNUMBER(FIND("T-cell",C1605)))</f>
        <v>0</v>
      </c>
      <c r="J1605" t="b">
        <f>OR(ISNUMBER(FIND("reactive oxygen",C1605)),ISNUMBER(FIND("ROS",C1605)),ISNUMBER(FIND("free radical",C1605)),ISNUMBER(FIND("oxidative stress",C1605)),ISNUMBER(FIND("peroxid",C1605)),ISNUMBER(FIND("oxidative",C1605)),ISNUMBER(FIND("antioxid",C1605)))</f>
        <v>0</v>
      </c>
      <c r="K1605" t="b">
        <f>OR(ISNUMBER(FIND("autophag",C1605)))</f>
        <v>0</v>
      </c>
      <c r="L1605" t="b">
        <f>OR(ISNUMBER(FIND("morpholog",C1605)))</f>
        <v>0</v>
      </c>
      <c r="M1605" t="b">
        <f>OR(ISNUMBER(FIND("fibrosis",C1605)),ISNUMBER(FIND("Fibrosis",C1605)),ISNUMBER(FIND("fibrot",C1605)))</f>
        <v>0</v>
      </c>
      <c r="N1605" t="b">
        <f>OR(ISNUMBER(FIND("offspring",C1605)),ISNUMBER(FIND("Parental",C1605)),ISNUMBER(FIND("parental",C1605)),ISNUMBER(FIND("germline",C1605)),ISNUMBER(FIND("reproduc",C1605)),ISNUMBER(FIND("embryo",C1605)))</f>
        <v>0</v>
      </c>
      <c r="O1605" t="b">
        <f>OR(ISNUMBER(FIND("metabol",C1605)),ISNUMBER(FIND("Metabol",C1605)),ISNUMBER(FIND("digest",C1605)),ISNUMBER(FIND("mitochon",C1605)))</f>
        <v>0</v>
      </c>
      <c r="P1605" t="b">
        <f>OR(ISNUMBER(FIND("ecotox",C1605)),ISNUMBER(FIND("Ecotox",B1605)),ISNUMBER(FIND("ecotox",B1605)),ISNUMBER(FIND("Ecotox",C1605)))</f>
        <v>0</v>
      </c>
      <c r="Q1605" t="b">
        <f>OR(ISNUMBER(FIND("Bioaccum",C1605)),ISNUMBER(FIND("bioaccum",C1605)),ISNUMBER(FIND("accum",C1605)))</f>
        <v>0</v>
      </c>
      <c r="R1605" t="b">
        <f>OR(ISNUMBER(FIND("Occupation",C1605)),ISNUMBER(FIND("occupation",C1605)),ISNUMBER(FIND("worker",C1605)),ISNUMBER(FIND("workforce",C1605)))</f>
        <v>1</v>
      </c>
      <c r="S1605" t="b">
        <f>NOT(OR(F1605,G1605,H1605,I1605,J1605,K1605,L1605,M1605,N1605,O1605,P1605,Q1605,R1605))</f>
        <v>0</v>
      </c>
      <c r="U1605" t="b">
        <f>OR(Table1[[#This Row],[Inflammation]],Table1[[#This Row],[Immune]])</f>
        <v>0</v>
      </c>
      <c r="V1605" t="str">
        <f>IF(OR(Table1[[#This Row],[Rodents]],Table1[[#This Row],[Human]],Table1[[#This Row],[Pig]]),OR(ISNUMBER(FIND("intratrach",C1605)),ISNUMBER(FIND("nasal ",C1605)),ISNUMBER(FIND("instill",C1605))),"NA")</f>
        <v>NA</v>
      </c>
      <c r="W1605" t="str">
        <f>IF(OR(Table1[[#This Row],[Rodents]],Table1[[#This Row],[Human]],Table1[[#This Row],[Pig]]),OR(ISNUMBER(FIND("dermal",C1605)),ISNUMBER(FIND("skin ",C1605))),"NA")</f>
        <v>NA</v>
      </c>
      <c r="X1605" t="str">
        <f>IF(OR(Table1[[#This Row],[Rodents]],Table1[[#This Row],[Human]],Table1[[#This Row],[Pig]]),OR(ISNUMBER(FIND("injected",C1605)),ISNUMBER(FIND("periton",C1605)),ISNUMBER(FIND("intrascrot",C1605))),"NA")</f>
        <v>NA</v>
      </c>
      <c r="Y1605" t="str">
        <f>IF(OR(Table1[[#This Row],[Rodents]],Table1[[#This Row],[Human]],Table1[[#This Row],[Pig]]),NOT(OR(Table1[[#This Row],[Inhaled/Intratracheal/intranasal]],Table1[[#This Row],[Dermal]],Table1[[#This Row],[Injected]])),"NA")</f>
        <v>NA</v>
      </c>
      <c r="AA1605" t="b">
        <f>OR(ISNUMBER(FIND("fish ",C1605)),ISNUMBER(FIND("Fish ",C1605)),ISNUMBER(FIND("aquatic",C1605)),ISNUMBER(FIND("daphnids",C1605)),ISNUMBER(FIND("Carcinus maenas",C1605)),ISNUMBER(FIND("Daphnia",C1605)),ISNUMBER(FIND("Ruditapes philippinarum",C1605)),ISNUMBER(FIND("daphnia",C1605)),ISNUMBER(FIND("marine",C1605)),ISNUMBER(FIND("mussel",C1605)),ISNUMBER(FIND("algae",C1605)),ISNUMBER(FIND("Donax faba",C1605)),ISNUMBER(FIND("estuarine",C1605)),ISNUMBER(FIND("snail",C1605)),ISNUMBER(FIND("Prorocentrum donghaiense",C1605)) )</f>
        <v>0</v>
      </c>
      <c r="AB1605" t="b">
        <f>OR(ISNUMBER(FIND(" rat ",C1605)),ISNUMBER(FIND(" rats ",C1605)),ISNUMBER(FIND(" Rats ",C1605)),ISNUMBER(FIND(" Rat ",C1605)),ISNUMBER(FIND(" rat.",C1605)),ISNUMBER(FIND(" rats.",C1605)),ISNUMBER(FIND("mouse",C1605)),ISNUMBER(FIND("mice",C1605)), ISNUMBER(FIND(" Mice",C1605)))</f>
        <v>0</v>
      </c>
      <c r="AC1605" t="b">
        <f>OR(ISNUMBER(FIND(" cell ",C1605)),ISNUMBER(FIND("fibroblast",C1605)),ISNUMBER(FIND("macrophage",C1605)),ISNUMBER(FIND("epithelial",C1605)),ISNUMBER(FIND("endothelial",C1605)),ISNUMBER(FIND("neuron",C1605)),ISNUMBER(FIND(" cells ",C1605)),ISNUMBER(FIND("RBC",C1605)),ISNUMBER(FIND("mitochond",C1605)),ISNUMBER(FIND("adipocyte",C1605)),ISNUMBER(FIND("osteo",C1605)),ISNUMBER(FIND("keratin",C1605)),ISNUMBER(FIND(" cell's ",C1605)),ISNUMBER(FIND("eukary",C1605)),ISNUMBER(FIND("sperm",C1605)))</f>
        <v>1</v>
      </c>
      <c r="AD1605" t="b">
        <f>OR(ISNUMBER(FIND("human",B1605)),ISNUMBER(FIND("workers",B1605)),ISNUMBER(FIND("workforces",B1605)),ISNUMBER(FIND("occupational",B1605)),ISNUMBER(FIND("Case report",B1605)),ISNUMBER(FIND("Workplaces",B1605)),ISNUMBER(FIND("worker",B1605)))</f>
        <v>0</v>
      </c>
      <c r="AE1605" t="b">
        <f>OR(ISNUMBER(FIND(" plant ",C1605)),ISNUMBER(FIND("Plant ",C1605)),ISNUMBER(FIND("tomato",C1605)),ISNUMBER(FIND("plants",C1605)),ISNUMBER(FIND("Plants",C1605)),ISNUMBER(FIND("algae",C1605)),ISNUMBER(FIND("lettuce",C1605)),ISNUMBER(FIND("green gram sprouts ",C1605)),ISNUMBER(FIND("Cucurbita pepo",C1605)),ISNUMBER(FIND("bean ",C1605)),ISNUMBER(FIND("chloroplast",C1605)),ISNUMBER(FIND("chlorophyll",C1605)),ISNUMBER(FIND("seedling",C1605)),ISNUMBER(FIND("canola",C1605)),ISNUMBER(FIND("shoot",C1605)),ISNUMBER(FIND("photosynthes",C1605)),ISNUMBER(FIND(" leaves ",C1605)),,ISNUMBER(FIND("agriculture",C1605)),ISNUMBER(FIND(" crops ",C1605)))</f>
        <v>0</v>
      </c>
      <c r="AF1605" t="b">
        <f>OR(ISNUMBER(FIND("bacteria",C1605)),ISNUMBER(FIND("Bacteria",C1605)),ISNUMBER(FIND("Bacterium",C1605)),ISNUMBER(FIND("bacterium",C1605)),ISNUMBER(FIND(" coli ",C1605)))</f>
        <v>0</v>
      </c>
      <c r="AG1605" t="b">
        <f>OR(ISNUMBER(FIND("fungi",C1605)),ISNUMBER(FIND("Fungi",C1605)),ISNUMBER(FIND("fungus",C1605)),ISNUMBER(FIND("Fungus",C1605)),ISNUMBER(FIND("mushroom",C1605)),ISNUMBER(FIND("Mushroom",C1605)),ISNUMBER(FIND(" mold ",C1605)))</f>
        <v>0</v>
      </c>
      <c r="AH1605" t="b">
        <f>OR(ISNUMBER(FIND("Pig ",C1605)),ISNUMBER(FIND("pig ",C1605)),ISNUMBER(FIND("Pigs ",C1605)),ISNUMBER(FIND("pigs ",C1605)))</f>
        <v>0</v>
      </c>
      <c r="AI1605" t="b">
        <f>OR(ISNUMBER(FIND(" C. elegans",C1605)),ISNUMBER(FIND("Caenorhabditis elegans",C1605)),ISNUMBER(FIND("earthworms",C1605)),ISNUMBER(FIND(" Ficopomatus enigmaticus",C1605)),ISNUMBER(FIND("larva",C1605)),ISNUMBER(FIND("Lumbriculus variegatus",C1605)),ISNUMBER(FIND("nematode",C1605)))</f>
        <v>0</v>
      </c>
      <c r="AJ1605" t="b">
        <f>NOT(OR(AA1605,AB1605,AC1605,AD1605,AE1605,AF1605,AG1605,AH1605,AI1605))</f>
        <v>0</v>
      </c>
      <c r="AL1605" t="b">
        <f>OR(AA1605,AB1605,AD1605,AE1605,AF1605,AG1605,AH1605,AI1605)</f>
        <v>0</v>
      </c>
      <c r="AM1605" t="b">
        <f>IF(Table1[[#This Row],[In vivo?]],IF(Table1[[#This Row],[Cell]],FALSE,TRUE),FALSE)</f>
        <v>0</v>
      </c>
      <c r="AN1605" t="b">
        <f>AND(AC1605,AL1605)</f>
        <v>0</v>
      </c>
      <c r="AO1605" t="b">
        <f>IF(Table1[[#This Row],[Cell]],IF(Table1[[#This Row],[In vivo?]],FALSE,TRUE),FALSE)</f>
        <v>1</v>
      </c>
      <c r="AP1605" t="b">
        <f>NOT(OR(Table1[[#This Row],[In vivo?]],Table1[[#This Row],[Only in Cell]]))</f>
        <v>0</v>
      </c>
      <c r="AQ1605" t="str">
        <f>IF(OR(Table1[[#This Row],[Rodents]],Table1[[#This Row],[Human]],Table1[[#This Row],[Pig]]),OR(ISNUMBER(FIND("pulmonary",C1605)),ISNUMBER(FIND("lung",C1605))),"NA")</f>
        <v>NA</v>
      </c>
      <c r="AR1605" t="str">
        <f>IF(OR(Table1[[#This Row],[Rodents]],Table1[[#This Row],[Human]],Table1[[#This Row],[Pig]]),OR(ISNUMBER(FIND("skin",C1605)),ISNUMBER(FIND("dermal",C1605))),"NA")</f>
        <v>NA</v>
      </c>
      <c r="AS1605" t="str">
        <f>IF(OR(Table1[[#This Row],[Rodents]],Table1[[#This Row],[Human]],Table1[[#This Row],[Pig]]),OR(ISNUMBER(FIND("liver",C1605)),ISNUMBER(FIND("hepat",C1605))),"NA")</f>
        <v>NA</v>
      </c>
      <c r="AT1605" t="str">
        <f>IF(OR(Table1[[#This Row],[Rodents]],Table1[[#This Row],[Human]],Table1[[#This Row],[Pig]]),OR(ISNUMBER(FIND("kidney",C1605)),ISNUMBER(FIND("neph",C1605))),"NA")</f>
        <v>NA</v>
      </c>
      <c r="AU1605" t="str">
        <f>IF(OR(Table1[[#This Row],[Rodents]],Table1[[#This Row],[Human]],Table1[[#This Row],[Pig]]),OR(ISNUMBER(FIND("brain",C1605)),ISNUMBER(FIND("neur",C1605)),ISNUMBER(FIND("nerv",C1605))),"NA")</f>
        <v>NA</v>
      </c>
      <c r="AV1605" t="str">
        <f>IF(OR(Table1[[#This Row],[Rodents]],Table1[[#This Row],[Human]],Table1[[#This Row],[Pig]]),OR(ISNUMBER(FIND("heart",C1605)),ISNUMBER(FIND("cardi",C1605))),"NA")</f>
        <v>NA</v>
      </c>
      <c r="AW1605" t="str">
        <f>IF(OR(Table1[[#This Row],[Rodents]],Table1[[#This Row],[Human]],Table1[[#This Row],[Pig]]),OR(ISNUMBER(FIND("gastro",C1605)),ISNUMBER(FIND("intesti",C1605)),ISNUMBER(FIND("stomach",C1605))),"NA")</f>
        <v>NA</v>
      </c>
      <c r="AX1605" t="str">
        <f>IF(OR(Table1[[#This Row],[Rodents]],Table1[[#This Row],[Human]],Table1[[#This Row],[Pig]]),NOT(OR(AQ1605,AR1605,AS1605,AT1605,AU1605,AV1605,AW1605)),"NA")</f>
        <v>NA</v>
      </c>
      <c r="AY1605" t="b">
        <f>OR(ISNUMBER(FIND("SWCNT",C1605)),ISNUMBER(FIND("SWNT",C1605)),ISNUMBER(FIND("single-wall",C1605)),ISNUMBER(FIND("single wall",C1605)),ISNUMBER(FIND("Single wall",C1605)),ISNUMBER(FIND("Single-wall",C1605)),ISNUMBER(FIND("SWCNT",B1605)),ISNUMBER(FIND("SWNT",B1605)),ISNUMBER(FIND("single-wall",B1605)),ISNUMBER(FIND("single wall",B1605)),ISNUMBER(FIND("Single-wall",B1605)),ISNUMBER(FIND("Single wall",B1605)))</f>
        <v>1</v>
      </c>
      <c r="AZ1605" t="b">
        <f>OR(ISNUMBER(FIND("MWCNT",C1605)),ISNUMBER(FIND("MWNT",C1605)),ISNUMBER(FIND("multi-wall",C1605)),ISNUMBER(FIND("multi wall",C1605)),ISNUMBER(FIND("multiwall",C1605)),ISNUMBER(FIND("Multi-wall",C1605)),ISNUMBER(FIND("Multi wall",C1605)),ISNUMBER(FIND("Multiwall",C1605)),ISNUMBER(FIND("MWCNT",B1605)),ISNUMBER(FIND("MWNT",B1605)),ISNUMBER(FIND("multi-wall",B1605)),ISNUMBER(FIND("multi wall",B1605)),ISNUMBER(FIND("multiwall",B1605)),ISNUMBER(FIND("Multi-wall",B1605)),ISNUMBER(FIND("Multi wall",B1605)),ISNUMBER(FIND("Multiwall",B1605)),ISNUMBER(FIND("Double-wall",B1605)),ISNUMBER(FIND("Double wall",B1605)),ISNUMBER(FIND("Doublewall",B1605)),ISNUMBER(FIND("double-wall",B1605)),ISNUMBER(FIND("double wall",B1605)),ISNUMBER(FIND("doublewall",B1605)))</f>
        <v>0</v>
      </c>
      <c r="BA1605" t="b">
        <f>AND(Table1[[#This Row],[SWCNT]],Table1[[#This Row],[MWCNT]])</f>
        <v>0</v>
      </c>
      <c r="BB1605" t="b">
        <f>IF(Table1[[#This Row],[SWCNT]]=TRUE,FALSE,IF(Table1[[#This Row],[MWCNT]]=TRUE,FALSE,TRUE))</f>
        <v>0</v>
      </c>
      <c r="BC1605" s="18"/>
    </row>
    <row r="1606" spans="1:55" ht="259">
      <c r="A1606" t="s">
        <v>3725</v>
      </c>
      <c r="B1606" s="2" t="s">
        <v>3726</v>
      </c>
      <c r="C1606" s="16" t="s">
        <v>3727</v>
      </c>
      <c r="D1606" s="17" t="s">
        <v>765</v>
      </c>
      <c r="E1606" s="2">
        <v>2014</v>
      </c>
      <c r="F1606" t="b">
        <f>OR(ISNUMBER(FIND("cytotoxic",C1606)),ISNUMBER(FIND("Cytotoxic",C1606)),ISNUMBER(FIND("cellular toxicity",C1606)),ISNUMBER(FIND("cell death",C1606)),ISNUMBER(FIND("viable",C1606)),ISNUMBER(FIND("phytotoxic",C1606)),ISNUMBER(FIND("acute toxicity",C1606)),ISNUMBER(FIND("MTT",C1606)),ISNUMBER(FIND("survival",C1606)),ISNUMBER(FIND("prolifer",C1606)),ISNUMBER(FIND("apoptosis",C1606)),ISNUMBER(FIND("neurotoxic",C1606)),ISNUMBER(FIND("  lysis ",C1606)),ISNUMBER(FIND("necrosis",C1606)),ISNUMBER(FIND("cellular death",C1606))*3,ISNUMBER(FIND("LDH",C1606)),ISNUMBER(FIND("Acute toxicity",C1606)))</f>
        <v>0</v>
      </c>
      <c r="G1606" t="b">
        <f>OR(ISNUMBER(FIND("genotoxic",C1606)),ISNUMBER(FIND("genotoxicity",C1606)),ISNUMBER(FIND("DNA damage",C1606)),ISNUMBER(FIND("DNA",C1606)),ISNUMBER(FIND("RNA",C1606)),ISNUMBER(FIND("mesothelioma",C1606)),ISNUMBER(FIND("carcino",C1606)),ISNUMBER(FIND("mutagen",C1606)),ISNUMBER(FIND("genetic",C1606)))</f>
        <v>1</v>
      </c>
      <c r="H1606" t="b">
        <f>OR(ISNUMBER(FIND("inflammatory",C1606)),ISNUMBER(FIND("inflamm",C1606)))</f>
        <v>0</v>
      </c>
      <c r="I1606" t="b">
        <f>OR(ISNUMBER(FIND("immune",C1606)),ISNUMBER(FIND("immunological",C1606)),ISNUMBER(FIND("interleuk",C1606)),ISNUMBER(FIND("platelet activation",C1606)),ISNUMBER(FIND("monocyte",C1606)),ISNUMBER(FIND("leukocyte",C1606)),ISNUMBER(FIND("cytokine",C1606)),ISNUMBER(FIND("CD4",C1606)),ISNUMBER(FIND("CD8",C1606)),ISNUMBER(FIND("T-cell",C1606)))</f>
        <v>0</v>
      </c>
      <c r="J1606" t="b">
        <f>OR(ISNUMBER(FIND("reactive oxygen",C1606)),ISNUMBER(FIND("ROS",C1606)),ISNUMBER(FIND("free radical",C1606)),ISNUMBER(FIND("oxidative stress",C1606)),ISNUMBER(FIND("peroxid",C1606)),ISNUMBER(FIND("oxidative",C1606)),ISNUMBER(FIND("antioxid",C1606)))</f>
        <v>1</v>
      </c>
      <c r="K1606" t="b">
        <f>OR(ISNUMBER(FIND("autophag",C1606)))</f>
        <v>0</v>
      </c>
      <c r="L1606" t="b">
        <f>OR(ISNUMBER(FIND("morpholog",C1606)))</f>
        <v>0</v>
      </c>
      <c r="M1606" t="b">
        <f>OR(ISNUMBER(FIND("fibrosis",C1606)),ISNUMBER(FIND("Fibrosis",C1606)),ISNUMBER(FIND("fibrot",C1606)))</f>
        <v>0</v>
      </c>
      <c r="N1606" t="b">
        <f>OR(ISNUMBER(FIND("offspring",C1606)),ISNUMBER(FIND("Parental",C1606)),ISNUMBER(FIND("parental",C1606)),ISNUMBER(FIND("germline",C1606)),ISNUMBER(FIND("reproduc",C1606)),ISNUMBER(FIND("embryo",C1606)))</f>
        <v>0</v>
      </c>
      <c r="O1606" t="b">
        <f>OR(ISNUMBER(FIND("metabol",C1606)),ISNUMBER(FIND("Metabol",C1606)),ISNUMBER(FIND("digest",C1606)),ISNUMBER(FIND("mitochon",C1606)))</f>
        <v>0</v>
      </c>
      <c r="P1606" t="b">
        <f>OR(ISNUMBER(FIND("ecotox",C1606)),ISNUMBER(FIND("Ecotox",B1606)),ISNUMBER(FIND("ecotox",B1606)),ISNUMBER(FIND("Ecotox",C1606)))</f>
        <v>0</v>
      </c>
      <c r="Q1606" t="b">
        <f>OR(ISNUMBER(FIND("Bioaccum",C1606)),ISNUMBER(FIND("bioaccum",C1606)),ISNUMBER(FIND("accum",C1606)))</f>
        <v>0</v>
      </c>
      <c r="R1606" t="b">
        <f>OR(ISNUMBER(FIND("Occupation",C1606)),ISNUMBER(FIND("occupation",C1606)),ISNUMBER(FIND("worker",C1606)),ISNUMBER(FIND("workforce",C1606)))</f>
        <v>0</v>
      </c>
      <c r="S1606" t="b">
        <f>NOT(OR(F1606,G1606,H1606,I1606,J1606,K1606,L1606,M1606,N1606,O1606,P1606,Q1606,R1606))</f>
        <v>0</v>
      </c>
      <c r="U1606" t="b">
        <f>OR(Table1[[#This Row],[Inflammation]],Table1[[#This Row],[Immune]])</f>
        <v>0</v>
      </c>
      <c r="V1606" t="str">
        <f>IF(OR(Table1[[#This Row],[Rodents]],Table1[[#This Row],[Human]],Table1[[#This Row],[Pig]]),OR(ISNUMBER(FIND("intratrach",C1606)),ISNUMBER(FIND("nasal ",C1606)),ISNUMBER(FIND("instill",C1606))),"NA")</f>
        <v>NA</v>
      </c>
      <c r="W1606" t="str">
        <f>IF(OR(Table1[[#This Row],[Rodents]],Table1[[#This Row],[Human]],Table1[[#This Row],[Pig]]),OR(ISNUMBER(FIND("dermal",C1606)),ISNUMBER(FIND("skin ",C1606))),"NA")</f>
        <v>NA</v>
      </c>
      <c r="X1606" t="str">
        <f>IF(OR(Table1[[#This Row],[Rodents]],Table1[[#This Row],[Human]],Table1[[#This Row],[Pig]]),OR(ISNUMBER(FIND("injected",C1606)),ISNUMBER(FIND("periton",C1606)),ISNUMBER(FIND("intrascrot",C1606))),"NA")</f>
        <v>NA</v>
      </c>
      <c r="Y1606" t="str">
        <f>IF(OR(Table1[[#This Row],[Rodents]],Table1[[#This Row],[Human]],Table1[[#This Row],[Pig]]),NOT(OR(Table1[[#This Row],[Inhaled/Intratracheal/intranasal]],Table1[[#This Row],[Dermal]],Table1[[#This Row],[Injected]])),"NA")</f>
        <v>NA</v>
      </c>
      <c r="AA1606" t="b">
        <f>OR(ISNUMBER(FIND("fish ",C1606)),ISNUMBER(FIND("Fish ",C1606)),ISNUMBER(FIND("aquatic",C1606)),ISNUMBER(FIND("daphnids",C1606)),ISNUMBER(FIND("Carcinus maenas",C1606)),ISNUMBER(FIND("Daphnia",C1606)),ISNUMBER(FIND("Ruditapes philippinarum",C1606)),ISNUMBER(FIND("daphnia",C1606)),ISNUMBER(FIND("marine",C1606)),ISNUMBER(FIND("mussel",C1606)),ISNUMBER(FIND("algae",C1606)),ISNUMBER(FIND("Donax faba",C1606)),ISNUMBER(FIND("estuarine",C1606)),ISNUMBER(FIND("snail",C1606)),ISNUMBER(FIND("Prorocentrum donghaiense",C1606)) )</f>
        <v>0</v>
      </c>
      <c r="AB1606" t="b">
        <f>OR(ISNUMBER(FIND(" rat ",C1606)),ISNUMBER(FIND(" rats ",C1606)),ISNUMBER(FIND(" Rats ",C1606)),ISNUMBER(FIND(" Rat ",C1606)),ISNUMBER(FIND(" rat.",C1606)),ISNUMBER(FIND(" rats.",C1606)),ISNUMBER(FIND("mouse",C1606)),ISNUMBER(FIND("mice",C1606)), ISNUMBER(FIND(" Mice",C1606)))</f>
        <v>0</v>
      </c>
      <c r="AC1606" t="b">
        <f>OR(ISNUMBER(FIND(" cell ",C1606)),ISNUMBER(FIND("fibroblast",C1606)),ISNUMBER(FIND("macrophage",C1606)),ISNUMBER(FIND("epithelial",C1606)),ISNUMBER(FIND("endothelial",C1606)),ISNUMBER(FIND("neuron",C1606)),ISNUMBER(FIND(" cells ",C1606)),ISNUMBER(FIND("RBC",C1606)),ISNUMBER(FIND("mitochond",C1606)),ISNUMBER(FIND("adipocyte",C1606)),ISNUMBER(FIND("osteo",C1606)),ISNUMBER(FIND("keratin",C1606)),ISNUMBER(FIND(" cell's ",C1606)),ISNUMBER(FIND("eukary",C1606)),ISNUMBER(FIND("sperm",C1606)))</f>
        <v>1</v>
      </c>
      <c r="AD1606" t="b">
        <f>OR(ISNUMBER(FIND("human",B1606)),ISNUMBER(FIND("workers",B1606)),ISNUMBER(FIND("workforces",B1606)),ISNUMBER(FIND("occupational",B1606)),ISNUMBER(FIND("Case report",B1606)),ISNUMBER(FIND("Workplaces",B1606)),ISNUMBER(FIND("worker",B1606)))</f>
        <v>0</v>
      </c>
      <c r="AE1606" t="b">
        <f>OR(ISNUMBER(FIND(" plant ",C1606)),ISNUMBER(FIND("Plant ",C1606)),ISNUMBER(FIND("tomato",C1606)),ISNUMBER(FIND("plants",C1606)),ISNUMBER(FIND("Plants",C1606)),ISNUMBER(FIND("algae",C1606)),ISNUMBER(FIND("lettuce",C1606)),ISNUMBER(FIND("green gram sprouts ",C1606)),ISNUMBER(FIND("Cucurbita pepo",C1606)),ISNUMBER(FIND("bean ",C1606)),ISNUMBER(FIND("chloroplast",C1606)),ISNUMBER(FIND("chlorophyll",C1606)),ISNUMBER(FIND("seedling",C1606)),ISNUMBER(FIND("canola",C1606)),ISNUMBER(FIND("shoot",C1606)),ISNUMBER(FIND("photosynthes",C1606)),ISNUMBER(FIND(" leaves ",C1606)),,ISNUMBER(FIND("agriculture",C1606)),ISNUMBER(FIND(" crops ",C1606)))</f>
        <v>0</v>
      </c>
      <c r="AF1606" t="b">
        <f>OR(ISNUMBER(FIND("bacteria",C1606)),ISNUMBER(FIND("Bacteria",C1606)),ISNUMBER(FIND("Bacterium",C1606)),ISNUMBER(FIND("bacterium",C1606)),ISNUMBER(FIND(" coli ",C1606)))</f>
        <v>1</v>
      </c>
      <c r="AG1606" t="b">
        <f>OR(ISNUMBER(FIND("fungi",C1606)),ISNUMBER(FIND("Fungi",C1606)),ISNUMBER(FIND("fungus",C1606)),ISNUMBER(FIND("Fungus",C1606)),ISNUMBER(FIND("mushroom",C1606)),ISNUMBER(FIND("Mushroom",C1606)),ISNUMBER(FIND(" mold ",C1606)))</f>
        <v>0</v>
      </c>
      <c r="AH1606" t="b">
        <f>OR(ISNUMBER(FIND("Pig ",C1606)),ISNUMBER(FIND("pig ",C1606)),ISNUMBER(FIND("Pigs ",C1606)),ISNUMBER(FIND("pigs ",C1606)))</f>
        <v>0</v>
      </c>
      <c r="AI1606" t="b">
        <f>OR(ISNUMBER(FIND(" C. elegans",C1606)),ISNUMBER(FIND("Caenorhabditis elegans",C1606)),ISNUMBER(FIND("earthworms",C1606)),ISNUMBER(FIND(" Ficopomatus enigmaticus",C1606)),ISNUMBER(FIND("larva",C1606)),ISNUMBER(FIND("Lumbriculus variegatus",C1606)),ISNUMBER(FIND("nematode",C1606)))</f>
        <v>0</v>
      </c>
      <c r="AJ1606" t="b">
        <f>NOT(OR(AA1606,AB1606,AC1606,AD1606,AE1606,AF1606,AG1606,AH1606,AI1606))</f>
        <v>0</v>
      </c>
      <c r="AL1606" t="b">
        <f>OR(AA1606,AB1606,AD1606,AE1606,AF1606,AG1606,AH1606,AI1606)</f>
        <v>1</v>
      </c>
      <c r="AM1606" t="b">
        <f>IF(Table1[[#This Row],[In vivo?]],IF(Table1[[#This Row],[Cell]],FALSE,TRUE),FALSE)</f>
        <v>0</v>
      </c>
      <c r="AN1606" t="b">
        <f>AND(AC1606,AL1606)</f>
        <v>1</v>
      </c>
      <c r="AO1606" t="b">
        <f>IF(Table1[[#This Row],[Cell]],IF(Table1[[#This Row],[In vivo?]],FALSE,TRUE),FALSE)</f>
        <v>0</v>
      </c>
      <c r="AP1606" t="b">
        <f>NOT(OR(Table1[[#This Row],[In vivo?]],Table1[[#This Row],[Only in Cell]]))</f>
        <v>0</v>
      </c>
      <c r="AQ1606" t="str">
        <f>IF(OR(Table1[[#This Row],[Rodents]],Table1[[#This Row],[Human]],Table1[[#This Row],[Pig]]),OR(ISNUMBER(FIND("pulmonary",C1606)),ISNUMBER(FIND("lung",C1606))),"NA")</f>
        <v>NA</v>
      </c>
      <c r="AR1606" t="str">
        <f>IF(OR(Table1[[#This Row],[Rodents]],Table1[[#This Row],[Human]],Table1[[#This Row],[Pig]]),OR(ISNUMBER(FIND("skin",C1606)),ISNUMBER(FIND("dermal",C1606))),"NA")</f>
        <v>NA</v>
      </c>
      <c r="AS1606" t="str">
        <f>IF(OR(Table1[[#This Row],[Rodents]],Table1[[#This Row],[Human]],Table1[[#This Row],[Pig]]),OR(ISNUMBER(FIND("liver",C1606)),ISNUMBER(FIND("hepat",C1606))),"NA")</f>
        <v>NA</v>
      </c>
      <c r="AT1606" t="str">
        <f>IF(OR(Table1[[#This Row],[Rodents]],Table1[[#This Row],[Human]],Table1[[#This Row],[Pig]]),OR(ISNUMBER(FIND("kidney",C1606)),ISNUMBER(FIND("neph",C1606))),"NA")</f>
        <v>NA</v>
      </c>
      <c r="AU1606" t="str">
        <f>IF(OR(Table1[[#This Row],[Rodents]],Table1[[#This Row],[Human]],Table1[[#This Row],[Pig]]),OR(ISNUMBER(FIND("brain",C1606)),ISNUMBER(FIND("neur",C1606)),ISNUMBER(FIND("nerv",C1606))),"NA")</f>
        <v>NA</v>
      </c>
      <c r="AV1606" t="str">
        <f>IF(OR(Table1[[#This Row],[Rodents]],Table1[[#This Row],[Human]],Table1[[#This Row],[Pig]]),OR(ISNUMBER(FIND("heart",C1606)),ISNUMBER(FIND("cardi",C1606))),"NA")</f>
        <v>NA</v>
      </c>
      <c r="AW1606" t="str">
        <f>IF(OR(Table1[[#This Row],[Rodents]],Table1[[#This Row],[Human]],Table1[[#This Row],[Pig]]),OR(ISNUMBER(FIND("gastro",C1606)),ISNUMBER(FIND("intesti",C1606)),ISNUMBER(FIND("stomach",C1606))),"NA")</f>
        <v>NA</v>
      </c>
      <c r="AX1606" t="str">
        <f>IF(OR(Table1[[#This Row],[Rodents]],Table1[[#This Row],[Human]],Table1[[#This Row],[Pig]]),NOT(OR(AQ1606,AR1606,AS1606,AT1606,AU1606,AV1606,AW1606)),"NA")</f>
        <v>NA</v>
      </c>
      <c r="AY1606" t="b">
        <f>OR(ISNUMBER(FIND("SWCNT",C1606)),ISNUMBER(FIND("SWNT",C1606)),ISNUMBER(FIND("single-wall",C1606)),ISNUMBER(FIND("single wall",C1606)),ISNUMBER(FIND("Single wall",C1606)),ISNUMBER(FIND("Single-wall",C1606)),ISNUMBER(FIND("SWCNT",B1606)),ISNUMBER(FIND("SWNT",B1606)),ISNUMBER(FIND("single-wall",B1606)),ISNUMBER(FIND("single wall",B1606)),ISNUMBER(FIND("Single-wall",B1606)),ISNUMBER(FIND("Single wall",B1606)))</f>
        <v>0</v>
      </c>
      <c r="AZ1606" t="b">
        <f>OR(ISNUMBER(FIND("MWCNT",C1606)),ISNUMBER(FIND("MWNT",C1606)),ISNUMBER(FIND("multi-wall",C1606)),ISNUMBER(FIND("multi wall",C1606)),ISNUMBER(FIND("multiwall",C1606)),ISNUMBER(FIND("Multi-wall",C1606)),ISNUMBER(FIND("Multi wall",C1606)),ISNUMBER(FIND("Multiwall",C1606)),ISNUMBER(FIND("MWCNT",B1606)),ISNUMBER(FIND("MWNT",B1606)),ISNUMBER(FIND("multi-wall",B1606)),ISNUMBER(FIND("multi wall",B1606)),ISNUMBER(FIND("multiwall",B1606)),ISNUMBER(FIND("Multi-wall",B1606)),ISNUMBER(FIND("Multi wall",B1606)),ISNUMBER(FIND("Multiwall",B1606)),ISNUMBER(FIND("Double-wall",B1606)),ISNUMBER(FIND("Double wall",B1606)),ISNUMBER(FIND("Doublewall",B1606)),ISNUMBER(FIND("double-wall",B1606)),ISNUMBER(FIND("double wall",B1606)),ISNUMBER(FIND("doublewall",B1606)))</f>
        <v>1</v>
      </c>
      <c r="BA1606" t="b">
        <f>AND(Table1[[#This Row],[SWCNT]],Table1[[#This Row],[MWCNT]])</f>
        <v>0</v>
      </c>
      <c r="BB1606" t="b">
        <f>IF(Table1[[#This Row],[SWCNT]]=TRUE,FALSE,IF(Table1[[#This Row],[MWCNT]]=TRUE,FALSE,TRUE))</f>
        <v>0</v>
      </c>
      <c r="BC1606" s="18"/>
    </row>
    <row r="1607" spans="1:55" ht="203.5">
      <c r="A1607" t="s">
        <v>3728</v>
      </c>
      <c r="B1607" s="2" t="s">
        <v>3729</v>
      </c>
      <c r="C1607" s="16" t="s">
        <v>3730</v>
      </c>
      <c r="D1607" s="17" t="s">
        <v>1367</v>
      </c>
      <c r="E1607" s="2">
        <v>2014</v>
      </c>
      <c r="F1607" t="b">
        <f>OR(ISNUMBER(FIND("cytotoxic",C1607)),ISNUMBER(FIND("Cytotoxic",C1607)),ISNUMBER(FIND("cellular toxicity",C1607)),ISNUMBER(FIND("cell death",C1607)),ISNUMBER(FIND("viable",C1607)),ISNUMBER(FIND("phytotoxic",C1607)),ISNUMBER(FIND("acute toxicity",C1607)),ISNUMBER(FIND("MTT",C1607)),ISNUMBER(FIND("survival",C1607)),ISNUMBER(FIND("prolifer",C1607)),ISNUMBER(FIND("apoptosis",C1607)),ISNUMBER(FIND("neurotoxic",C1607)),ISNUMBER(FIND("  lysis ",C1607)),ISNUMBER(FIND("necrosis",C1607)),ISNUMBER(FIND("cellular death",C1607))*3,ISNUMBER(FIND("LDH",C1607)),ISNUMBER(FIND("Acute toxicity",C1607)))</f>
        <v>1</v>
      </c>
      <c r="G1607" t="b">
        <f>OR(ISNUMBER(FIND("genotoxic",C1607)),ISNUMBER(FIND("genotoxicity",C1607)),ISNUMBER(FIND("DNA damage",C1607)),ISNUMBER(FIND("DNA",C1607)),ISNUMBER(FIND("RNA",C1607)),ISNUMBER(FIND("mesothelioma",C1607)),ISNUMBER(FIND("carcino",C1607)),ISNUMBER(FIND("mutagen",C1607)),ISNUMBER(FIND("genetic",C1607)))</f>
        <v>1</v>
      </c>
      <c r="H1607" t="b">
        <f>OR(ISNUMBER(FIND("inflammatory",C1607)),ISNUMBER(FIND("inflamm",C1607)))</f>
        <v>0</v>
      </c>
      <c r="I1607" t="b">
        <f>OR(ISNUMBER(FIND("immune",C1607)),ISNUMBER(FIND("immunological",C1607)),ISNUMBER(FIND("interleuk",C1607)),ISNUMBER(FIND("platelet activation",C1607)),ISNUMBER(FIND("monocyte",C1607)),ISNUMBER(FIND("leukocyte",C1607)),ISNUMBER(FIND("cytokine",C1607)),ISNUMBER(FIND("CD4",C1607)),ISNUMBER(FIND("CD8",C1607)),ISNUMBER(FIND("T-cell",C1607)))</f>
        <v>0</v>
      </c>
      <c r="J1607" t="b">
        <f>OR(ISNUMBER(FIND("reactive oxygen",C1607)),ISNUMBER(FIND("ROS",C1607)),ISNUMBER(FIND("free radical",C1607)),ISNUMBER(FIND("oxidative stress",C1607)),ISNUMBER(FIND("peroxid",C1607)),ISNUMBER(FIND("oxidative",C1607)),ISNUMBER(FIND("antioxid",C1607)))</f>
        <v>1</v>
      </c>
      <c r="K1607" t="b">
        <f>OR(ISNUMBER(FIND("autophag",C1607)))</f>
        <v>0</v>
      </c>
      <c r="L1607" t="b">
        <f>OR(ISNUMBER(FIND("morpholog",C1607)))</f>
        <v>0</v>
      </c>
      <c r="M1607" t="b">
        <f>OR(ISNUMBER(FIND("fibrosis",C1607)),ISNUMBER(FIND("Fibrosis",C1607)),ISNUMBER(FIND("fibrot",C1607)))</f>
        <v>0</v>
      </c>
      <c r="N1607" t="b">
        <f>OR(ISNUMBER(FIND("offspring",C1607)),ISNUMBER(FIND("Parental",C1607)),ISNUMBER(FIND("parental",C1607)),ISNUMBER(FIND("germline",C1607)),ISNUMBER(FIND("reproduc",C1607)),ISNUMBER(FIND("embryo",C1607)))</f>
        <v>0</v>
      </c>
      <c r="O1607" t="b">
        <f>OR(ISNUMBER(FIND("metabol",C1607)),ISNUMBER(FIND("Metabol",C1607)),ISNUMBER(FIND("digest",C1607)),ISNUMBER(FIND("mitochon",C1607)))</f>
        <v>0</v>
      </c>
      <c r="P1607" t="b">
        <f>OR(ISNUMBER(FIND("ecotox",C1607)),ISNUMBER(FIND("Ecotox",B1607)),ISNUMBER(FIND("ecotox",B1607)),ISNUMBER(FIND("Ecotox",C1607)))</f>
        <v>0</v>
      </c>
      <c r="Q1607" t="b">
        <f>OR(ISNUMBER(FIND("Bioaccum",C1607)),ISNUMBER(FIND("bioaccum",C1607)),ISNUMBER(FIND("accum",C1607)))</f>
        <v>0</v>
      </c>
      <c r="R1607" t="b">
        <f>OR(ISNUMBER(FIND("Occupation",C1607)),ISNUMBER(FIND("occupation",C1607)),ISNUMBER(FIND("worker",C1607)),ISNUMBER(FIND("workforce",C1607)))</f>
        <v>0</v>
      </c>
      <c r="S1607" t="b">
        <f>NOT(OR(F1607,G1607,H1607,I1607,J1607,K1607,L1607,M1607,N1607,O1607,P1607,Q1607,R1607))</f>
        <v>0</v>
      </c>
      <c r="U1607" t="b">
        <f>OR(Table1[[#This Row],[Inflammation]],Table1[[#This Row],[Immune]])</f>
        <v>0</v>
      </c>
      <c r="V1607" t="str">
        <f>IF(OR(Table1[[#This Row],[Rodents]],Table1[[#This Row],[Human]],Table1[[#This Row],[Pig]]),OR(ISNUMBER(FIND("intratrach",C1607)),ISNUMBER(FIND("nasal ",C1607)),ISNUMBER(FIND("instill",C1607))),"NA")</f>
        <v>NA</v>
      </c>
      <c r="W1607" t="str">
        <f>IF(OR(Table1[[#This Row],[Rodents]],Table1[[#This Row],[Human]],Table1[[#This Row],[Pig]]),OR(ISNUMBER(FIND("dermal",C1607)),ISNUMBER(FIND("skin ",C1607))),"NA")</f>
        <v>NA</v>
      </c>
      <c r="X1607" t="str">
        <f>IF(OR(Table1[[#This Row],[Rodents]],Table1[[#This Row],[Human]],Table1[[#This Row],[Pig]]),OR(ISNUMBER(FIND("injected",C1607)),ISNUMBER(FIND("periton",C1607)),ISNUMBER(FIND("intrascrot",C1607))),"NA")</f>
        <v>NA</v>
      </c>
      <c r="Y1607" t="str">
        <f>IF(OR(Table1[[#This Row],[Rodents]],Table1[[#This Row],[Human]],Table1[[#This Row],[Pig]]),NOT(OR(Table1[[#This Row],[Inhaled/Intratracheal/intranasal]],Table1[[#This Row],[Dermal]],Table1[[#This Row],[Injected]])),"NA")</f>
        <v>NA</v>
      </c>
      <c r="AA1607" t="b">
        <f>OR(ISNUMBER(FIND("fish ",C1607)),ISNUMBER(FIND("Fish ",C1607)),ISNUMBER(FIND("aquatic",C1607)),ISNUMBER(FIND("daphnids",C1607)),ISNUMBER(FIND("Carcinus maenas",C1607)),ISNUMBER(FIND("Daphnia",C1607)),ISNUMBER(FIND("Ruditapes philippinarum",C1607)),ISNUMBER(FIND("daphnia",C1607)),ISNUMBER(FIND("marine",C1607)),ISNUMBER(FIND("mussel",C1607)),ISNUMBER(FIND("algae",C1607)),ISNUMBER(FIND("Donax faba",C1607)),ISNUMBER(FIND("estuarine",C1607)),ISNUMBER(FIND("snail",C1607)),ISNUMBER(FIND("Prorocentrum donghaiense",C1607)) )</f>
        <v>0</v>
      </c>
      <c r="AB1607" t="b">
        <f>OR(ISNUMBER(FIND(" rat ",C1607)),ISNUMBER(FIND(" rats ",C1607)),ISNUMBER(FIND(" Rats ",C1607)),ISNUMBER(FIND(" Rat ",C1607)),ISNUMBER(FIND(" rat.",C1607)),ISNUMBER(FIND(" rats.",C1607)),ISNUMBER(FIND("mouse",C1607)),ISNUMBER(FIND("mice",C1607)), ISNUMBER(FIND(" Mice",C1607)))</f>
        <v>0</v>
      </c>
      <c r="AC1607" t="b">
        <f>OR(ISNUMBER(FIND(" cell ",C1607)),ISNUMBER(FIND("fibroblast",C1607)),ISNUMBER(FIND("macrophage",C1607)),ISNUMBER(FIND("epithelial",C1607)),ISNUMBER(FIND("endothelial",C1607)),ISNUMBER(FIND("neuron",C1607)),ISNUMBER(FIND(" cells ",C1607)),ISNUMBER(FIND("RBC",C1607)),ISNUMBER(FIND("mitochond",C1607)),ISNUMBER(FIND("adipocyte",C1607)),ISNUMBER(FIND("osteo",C1607)),ISNUMBER(FIND("keratin",C1607)),ISNUMBER(FIND(" cell's ",C1607)),ISNUMBER(FIND("eukary",C1607)),ISNUMBER(FIND("sperm",C1607)))</f>
        <v>1</v>
      </c>
      <c r="AD1607" t="b">
        <v>0</v>
      </c>
      <c r="AE1607" t="b">
        <f>OR(ISNUMBER(FIND(" plant ",C1607)),ISNUMBER(FIND("Plant ",C1607)),ISNUMBER(FIND("tomato",C1607)),ISNUMBER(FIND("plants",C1607)),ISNUMBER(FIND("Plants",C1607)),ISNUMBER(FIND("algae",C1607)),ISNUMBER(FIND("lettuce",C1607)),ISNUMBER(FIND("green gram sprouts ",C1607)),ISNUMBER(FIND("Cucurbita pepo",C1607)),ISNUMBER(FIND("bean ",C1607)),ISNUMBER(FIND("chloroplast",C1607)),ISNUMBER(FIND("chlorophyll",C1607)),ISNUMBER(FIND("seedling",C1607)),ISNUMBER(FIND("canola",C1607)),ISNUMBER(FIND("shoot",C1607)),ISNUMBER(FIND("photosynthes",C1607)),ISNUMBER(FIND(" leaves ",C1607)),,ISNUMBER(FIND("agriculture",C1607)),ISNUMBER(FIND(" crops ",C1607)))</f>
        <v>0</v>
      </c>
      <c r="AF1607" t="b">
        <f>OR(ISNUMBER(FIND("bacteria",C1607)),ISNUMBER(FIND("Bacteria",C1607)),ISNUMBER(FIND("Bacterium",C1607)),ISNUMBER(FIND("bacterium",C1607)),ISNUMBER(FIND(" coli ",C1607)))</f>
        <v>0</v>
      </c>
      <c r="AG1607" t="b">
        <f>OR(ISNUMBER(FIND("fungi",C1607)),ISNUMBER(FIND("Fungi",C1607)),ISNUMBER(FIND("fungus",C1607)),ISNUMBER(FIND("Fungus",C1607)),ISNUMBER(FIND("mushroom",C1607)),ISNUMBER(FIND("Mushroom",C1607)),ISNUMBER(FIND(" mold ",C1607)))</f>
        <v>0</v>
      </c>
      <c r="AH1607" t="b">
        <f>OR(ISNUMBER(FIND("Pig ",C1607)),ISNUMBER(FIND("pig ",C1607)),ISNUMBER(FIND("Pigs ",C1607)),ISNUMBER(FIND("pigs ",C1607)))</f>
        <v>0</v>
      </c>
      <c r="AI1607" t="b">
        <f>OR(ISNUMBER(FIND(" C. elegans",C1607)),ISNUMBER(FIND("Caenorhabditis elegans",C1607)),ISNUMBER(FIND("earthworms",C1607)),ISNUMBER(FIND(" Ficopomatus enigmaticus",C1607)),ISNUMBER(FIND("larva",C1607)),ISNUMBER(FIND("Lumbriculus variegatus",C1607)),ISNUMBER(FIND("nematode",C1607)))</f>
        <v>0</v>
      </c>
      <c r="AJ1607" t="b">
        <f>NOT(OR(AA1607,AB1607,AC1607,AD1607,AE1607,AF1607,AG1607,AH1607,AI1607))</f>
        <v>0</v>
      </c>
      <c r="AL1607" t="b">
        <f>OR(AA1607,AB1607,AD1607,AE1607,AF1607,AG1607,AH1607,AI1607)</f>
        <v>0</v>
      </c>
      <c r="AM1607" t="b">
        <f>IF(Table1[[#This Row],[In vivo?]],IF(Table1[[#This Row],[Cell]],FALSE,TRUE),FALSE)</f>
        <v>0</v>
      </c>
      <c r="AN1607" t="b">
        <f>AND(AC1607,AL1607)</f>
        <v>0</v>
      </c>
      <c r="AO1607" t="b">
        <f>IF(Table1[[#This Row],[Cell]],IF(Table1[[#This Row],[In vivo?]],FALSE,TRUE),FALSE)</f>
        <v>1</v>
      </c>
      <c r="AP1607" t="b">
        <f>NOT(OR(Table1[[#This Row],[In vivo?]],Table1[[#This Row],[Only in Cell]]))</f>
        <v>0</v>
      </c>
      <c r="AQ1607" t="str">
        <f>IF(OR(Table1[[#This Row],[Rodents]],Table1[[#This Row],[Human]],Table1[[#This Row],[Pig]]),OR(ISNUMBER(FIND("pulmonary",C1607)),ISNUMBER(FIND("lung",C1607))),"NA")</f>
        <v>NA</v>
      </c>
      <c r="AR1607" t="str">
        <f>IF(OR(Table1[[#This Row],[Rodents]],Table1[[#This Row],[Human]],Table1[[#This Row],[Pig]]),OR(ISNUMBER(FIND("skin",C1607)),ISNUMBER(FIND("dermal",C1607))),"NA")</f>
        <v>NA</v>
      </c>
      <c r="AS1607" t="str">
        <f>IF(OR(Table1[[#This Row],[Rodents]],Table1[[#This Row],[Human]],Table1[[#This Row],[Pig]]),OR(ISNUMBER(FIND("liver",C1607)),ISNUMBER(FIND("hepat",C1607))),"NA")</f>
        <v>NA</v>
      </c>
      <c r="AT1607" t="str">
        <f>IF(OR(Table1[[#This Row],[Rodents]],Table1[[#This Row],[Human]],Table1[[#This Row],[Pig]]),OR(ISNUMBER(FIND("kidney",C1607)),ISNUMBER(FIND("neph",C1607))),"NA")</f>
        <v>NA</v>
      </c>
      <c r="AU1607" t="str">
        <f>IF(OR(Table1[[#This Row],[Rodents]],Table1[[#This Row],[Human]],Table1[[#This Row],[Pig]]),OR(ISNUMBER(FIND("brain",C1607)),ISNUMBER(FIND("neur",C1607)),ISNUMBER(FIND("nerv",C1607))),"NA")</f>
        <v>NA</v>
      </c>
      <c r="AV1607" t="str">
        <f>IF(OR(Table1[[#This Row],[Rodents]],Table1[[#This Row],[Human]],Table1[[#This Row],[Pig]]),OR(ISNUMBER(FIND("heart",C1607)),ISNUMBER(FIND("cardi",C1607))),"NA")</f>
        <v>NA</v>
      </c>
      <c r="AW1607" t="str">
        <f>IF(OR(Table1[[#This Row],[Rodents]],Table1[[#This Row],[Human]],Table1[[#This Row],[Pig]]),OR(ISNUMBER(FIND("gastro",C1607)),ISNUMBER(FIND("intesti",C1607)),ISNUMBER(FIND("stomach",C1607))),"NA")</f>
        <v>NA</v>
      </c>
      <c r="AX1607" t="str">
        <f>IF(OR(Table1[[#This Row],[Rodents]],Table1[[#This Row],[Human]],Table1[[#This Row],[Pig]]),NOT(OR(AQ1607,AR1607,AS1607,AT1607,AU1607,AV1607,AW1607)),"NA")</f>
        <v>NA</v>
      </c>
      <c r="AY1607" t="b">
        <f>OR(ISNUMBER(FIND("SWCNT",C1607)),ISNUMBER(FIND("SWNT",C1607)),ISNUMBER(FIND("single-wall",C1607)),ISNUMBER(FIND("single wall",C1607)),ISNUMBER(FIND("Single wall",C1607)),ISNUMBER(FIND("Single-wall",C1607)),ISNUMBER(FIND("SWCNT",B1607)),ISNUMBER(FIND("SWNT",B1607)),ISNUMBER(FIND("single-wall",B1607)),ISNUMBER(FIND("single wall",B1607)),ISNUMBER(FIND("Single-wall",B1607)),ISNUMBER(FIND("Single wall",B1607)))</f>
        <v>0</v>
      </c>
      <c r="AZ1607" t="b">
        <f>OR(ISNUMBER(FIND("MWCNT",C1607)),ISNUMBER(FIND("MWNT",C1607)),ISNUMBER(FIND("multi-wall",C1607)),ISNUMBER(FIND("multi wall",C1607)),ISNUMBER(FIND("multiwall",C1607)),ISNUMBER(FIND("Multi-wall",C1607)),ISNUMBER(FIND("Multi wall",C1607)),ISNUMBER(FIND("Multiwall",C1607)),ISNUMBER(FIND("MWCNT",B1607)),ISNUMBER(FIND("MWNT",B1607)),ISNUMBER(FIND("multi-wall",B1607)),ISNUMBER(FIND("multi wall",B1607)),ISNUMBER(FIND("multiwall",B1607)),ISNUMBER(FIND("Multi-wall",B1607)),ISNUMBER(FIND("Multi wall",B1607)),ISNUMBER(FIND("Multiwall",B1607)),ISNUMBER(FIND("Double-wall",B1607)),ISNUMBER(FIND("Double wall",B1607)),ISNUMBER(FIND("Doublewall",B1607)),ISNUMBER(FIND("double-wall",B1607)),ISNUMBER(FIND("double wall",B1607)),ISNUMBER(FIND("doublewall",B1607)))</f>
        <v>1</v>
      </c>
      <c r="BA1607" t="b">
        <f>AND(Table1[[#This Row],[SWCNT]],Table1[[#This Row],[MWCNT]])</f>
        <v>0</v>
      </c>
      <c r="BB1607" t="b">
        <f>IF(Table1[[#This Row],[SWCNT]]=TRUE,FALSE,IF(Table1[[#This Row],[MWCNT]]=TRUE,FALSE,TRUE))</f>
        <v>0</v>
      </c>
      <c r="BC1607" s="18"/>
    </row>
    <row r="1608" spans="1:55" ht="203.5">
      <c r="A1608" t="s">
        <v>3731</v>
      </c>
      <c r="B1608" s="2" t="s">
        <v>3733</v>
      </c>
      <c r="C1608" s="16" t="s">
        <v>3735</v>
      </c>
      <c r="D1608" s="17" t="s">
        <v>1752</v>
      </c>
      <c r="E1608" s="2">
        <v>2014</v>
      </c>
      <c r="F1608" t="b">
        <f>OR(ISNUMBER(FIND("cytotoxic",C1608)),ISNUMBER(FIND("Cytotoxic",C1608)),ISNUMBER(FIND("cellular toxicity",C1608)),ISNUMBER(FIND("cell death",C1608)),ISNUMBER(FIND("viable",C1608)),ISNUMBER(FIND("phytotoxic",C1608)),ISNUMBER(FIND("acute toxicity",C1608)),ISNUMBER(FIND("MTT",C1608)),ISNUMBER(FIND("survival",C1608)),ISNUMBER(FIND("prolifer",C1608)),ISNUMBER(FIND("apoptosis",C1608)),ISNUMBER(FIND("neurotoxic",C1608)),ISNUMBER(FIND("  lysis ",C1608)),ISNUMBER(FIND("necrosis",C1608)),ISNUMBER(FIND("cellular death",C1608))*3,ISNUMBER(FIND("LDH",C1608)),ISNUMBER(FIND("Acute toxicity",C1608)))</f>
        <v>1</v>
      </c>
      <c r="G1608" t="b">
        <f>OR(ISNUMBER(FIND("genotoxic",C1608)),ISNUMBER(FIND("genotoxicity",C1608)),ISNUMBER(FIND("DNA damage",C1608)),ISNUMBER(FIND("DNA",C1608)),ISNUMBER(FIND("RNA",C1608)),ISNUMBER(FIND("mesothelioma",C1608)),ISNUMBER(FIND("carcino",C1608)),ISNUMBER(FIND("mutagen",C1608)),ISNUMBER(FIND("genetic",C1608)))</f>
        <v>0</v>
      </c>
      <c r="H1608" t="b">
        <f>OR(ISNUMBER(FIND("inflammatory",C1608)),ISNUMBER(FIND("inflamm",C1608)))</f>
        <v>0</v>
      </c>
      <c r="I1608" t="b">
        <f>OR(ISNUMBER(FIND("immune",C1608)),ISNUMBER(FIND("immunological",C1608)),ISNUMBER(FIND("interleuk",C1608)),ISNUMBER(FIND("platelet activation",C1608)),ISNUMBER(FIND("monocyte",C1608)),ISNUMBER(FIND("leukocyte",C1608)),ISNUMBER(FIND("cytokine",C1608)),ISNUMBER(FIND("CD4",C1608)),ISNUMBER(FIND("CD8",C1608)),ISNUMBER(FIND("T-cell",C1608)))</f>
        <v>0</v>
      </c>
      <c r="J1608" t="b">
        <f>OR(ISNUMBER(FIND("reactive oxygen",C1608)),ISNUMBER(FIND("ROS",C1608)),ISNUMBER(FIND("free radical",C1608)),ISNUMBER(FIND("oxidative stress",C1608)),ISNUMBER(FIND("peroxid",C1608)),ISNUMBER(FIND("oxidative",C1608)),ISNUMBER(FIND("antioxid",C1608)))</f>
        <v>0</v>
      </c>
      <c r="K1608" t="b">
        <f>OR(ISNUMBER(FIND("autophag",C1608)))</f>
        <v>1</v>
      </c>
      <c r="L1608" t="b">
        <f>OR(ISNUMBER(FIND("morpholog",C1608)))</f>
        <v>0</v>
      </c>
      <c r="M1608" t="b">
        <f>OR(ISNUMBER(FIND("fibrosis",C1608)),ISNUMBER(FIND("Fibrosis",C1608)),ISNUMBER(FIND("fibrot",C1608)))</f>
        <v>0</v>
      </c>
      <c r="N1608" t="b">
        <f>OR(ISNUMBER(FIND("offspring",C1608)),ISNUMBER(FIND("Parental",C1608)),ISNUMBER(FIND("parental",C1608)),ISNUMBER(FIND("germline",C1608)),ISNUMBER(FIND("reproduc",C1608)),ISNUMBER(FIND("embryo",C1608)))</f>
        <v>0</v>
      </c>
      <c r="O1608" t="b">
        <f>OR(ISNUMBER(FIND("metabol",C1608)),ISNUMBER(FIND("Metabol",C1608)),ISNUMBER(FIND("digest",C1608)),ISNUMBER(FIND("mitochon",C1608)))</f>
        <v>0</v>
      </c>
      <c r="P1608" t="b">
        <f>OR(ISNUMBER(FIND("ecotox",C1608)),ISNUMBER(FIND("Ecotox",B1608)),ISNUMBER(FIND("ecotox",B1608)),ISNUMBER(FIND("Ecotox",C1608)))</f>
        <v>0</v>
      </c>
      <c r="Q1608" t="b">
        <f>OR(ISNUMBER(FIND("Bioaccum",C1608)),ISNUMBER(FIND("bioaccum",C1608)),ISNUMBER(FIND("accum",C1608)))</f>
        <v>1</v>
      </c>
      <c r="R1608" t="b">
        <f>OR(ISNUMBER(FIND("Occupation",C1608)),ISNUMBER(FIND("occupation",C1608)),ISNUMBER(FIND("worker",C1608)),ISNUMBER(FIND("workforce",C1608)))</f>
        <v>0</v>
      </c>
      <c r="S1608" t="b">
        <f>NOT(OR(F1608,G1608,H1608,I1608,J1608,K1608,L1608,M1608,N1608,O1608,P1608,Q1608,R1608))</f>
        <v>0</v>
      </c>
      <c r="U1608" t="b">
        <f>OR(Table1[[#This Row],[Inflammation]],Table1[[#This Row],[Immune]])</f>
        <v>0</v>
      </c>
      <c r="V1608" t="str">
        <f>IF(OR(Table1[[#This Row],[Rodents]],Table1[[#This Row],[Human]],Table1[[#This Row],[Pig]]),OR(ISNUMBER(FIND("intratrach",C1608)),ISNUMBER(FIND("nasal ",C1608)),ISNUMBER(FIND("instill",C1608))),"NA")</f>
        <v>NA</v>
      </c>
      <c r="W1608" t="str">
        <f>IF(OR(Table1[[#This Row],[Rodents]],Table1[[#This Row],[Human]],Table1[[#This Row],[Pig]]),OR(ISNUMBER(FIND("dermal",C1608)),ISNUMBER(FIND("skin ",C1608))),"NA")</f>
        <v>NA</v>
      </c>
      <c r="X1608" t="str">
        <f>IF(OR(Table1[[#This Row],[Rodents]],Table1[[#This Row],[Human]],Table1[[#This Row],[Pig]]),OR(ISNUMBER(FIND("injected",C1608)),ISNUMBER(FIND("periton",C1608)),ISNUMBER(FIND("intrascrot",C1608))),"NA")</f>
        <v>NA</v>
      </c>
      <c r="Y1608" t="str">
        <f>IF(OR(Table1[[#This Row],[Rodents]],Table1[[#This Row],[Human]],Table1[[#This Row],[Pig]]),NOT(OR(Table1[[#This Row],[Inhaled/Intratracheal/intranasal]],Table1[[#This Row],[Dermal]],Table1[[#This Row],[Injected]])),"NA")</f>
        <v>NA</v>
      </c>
      <c r="AA1608" t="b">
        <f>OR(ISNUMBER(FIND("fish ",C1608)),ISNUMBER(FIND("Fish ",C1608)),ISNUMBER(FIND("aquatic",C1608)),ISNUMBER(FIND("daphnids",C1608)),ISNUMBER(FIND("Carcinus maenas",C1608)),ISNUMBER(FIND("Daphnia",C1608)),ISNUMBER(FIND("Ruditapes philippinarum",C1608)),ISNUMBER(FIND("daphnia",C1608)),ISNUMBER(FIND("marine",C1608)),ISNUMBER(FIND("mussel",C1608)),ISNUMBER(FIND("algae",C1608)),ISNUMBER(FIND("Donax faba",C1608)),ISNUMBER(FIND("estuarine",C1608)),ISNUMBER(FIND("snail",C1608)),ISNUMBER(FIND("Prorocentrum donghaiense",C1608)) )</f>
        <v>0</v>
      </c>
      <c r="AB1608" t="b">
        <f>OR(ISNUMBER(FIND(" rat ",C1608)),ISNUMBER(FIND(" rats ",C1608)),ISNUMBER(FIND(" Rats ",C1608)),ISNUMBER(FIND(" Rat ",C1608)),ISNUMBER(FIND(" rat.",C1608)),ISNUMBER(FIND(" rats.",C1608)),ISNUMBER(FIND("mouse",C1608)),ISNUMBER(FIND("mice",C1608)), ISNUMBER(FIND(" Mice",C1608)))</f>
        <v>0</v>
      </c>
      <c r="AC1608" t="b">
        <f>OR(ISNUMBER(FIND(" cell ",C1608)),ISNUMBER(FIND("fibroblast",C1608)),ISNUMBER(FIND("macrophage",C1608)),ISNUMBER(FIND("epithelial",C1608)),ISNUMBER(FIND("endothelial",C1608)),ISNUMBER(FIND("neuron",C1608)),ISNUMBER(FIND(" cells ",C1608)),ISNUMBER(FIND("RBC",C1608)),ISNUMBER(FIND("mitochond",C1608)),ISNUMBER(FIND("adipocyte",C1608)),ISNUMBER(FIND("osteo",C1608)),ISNUMBER(FIND("keratin",C1608)),ISNUMBER(FIND(" cell's ",C1608)),ISNUMBER(FIND("eukary",C1608)),ISNUMBER(FIND("sperm",C1608)))</f>
        <v>1</v>
      </c>
      <c r="AD1608" t="b">
        <f>OR(ISNUMBER(FIND("human",B1608)),ISNUMBER(FIND("workers",B1608)),ISNUMBER(FIND("workforces",B1608)),ISNUMBER(FIND("occupational",B1608)),ISNUMBER(FIND("Case report",B1608)),ISNUMBER(FIND("Workplaces",B1608)),ISNUMBER(FIND("worker",B1608)))</f>
        <v>0</v>
      </c>
      <c r="AE1608" t="b">
        <f>OR(ISNUMBER(FIND(" plant ",C1608)),ISNUMBER(FIND("Plant ",C1608)),ISNUMBER(FIND("tomato",C1608)),ISNUMBER(FIND("plants",C1608)),ISNUMBER(FIND("Plants",C1608)),ISNUMBER(FIND("algae",C1608)),ISNUMBER(FIND("lettuce",C1608)),ISNUMBER(FIND("green gram sprouts ",C1608)),ISNUMBER(FIND("Cucurbita pepo",C1608)),ISNUMBER(FIND("bean ",C1608)),ISNUMBER(FIND("chloroplast",C1608)),ISNUMBER(FIND("chlorophyll",C1608)),ISNUMBER(FIND("seedling",C1608)),ISNUMBER(FIND("canola",C1608)),ISNUMBER(FIND("shoot",C1608)),ISNUMBER(FIND("photosynthes",C1608)),ISNUMBER(FIND(" leaves ",C1608)),,ISNUMBER(FIND("agriculture",C1608)),ISNUMBER(FIND(" crops ",C1608)))</f>
        <v>0</v>
      </c>
      <c r="AF1608" t="b">
        <f>OR(ISNUMBER(FIND("bacteria",C1608)),ISNUMBER(FIND("Bacteria",C1608)),ISNUMBER(FIND("Bacterium",C1608)),ISNUMBER(FIND("bacterium",C1608)),ISNUMBER(FIND(" coli ",C1608)))</f>
        <v>0</v>
      </c>
      <c r="AG1608" t="b">
        <f>OR(ISNUMBER(FIND("fungi",C1608)),ISNUMBER(FIND("Fungi",C1608)),ISNUMBER(FIND("fungus",C1608)),ISNUMBER(FIND("Fungus",C1608)),ISNUMBER(FIND("mushroom",C1608)),ISNUMBER(FIND("Mushroom",C1608)),ISNUMBER(FIND(" mold ",C1608)))</f>
        <v>0</v>
      </c>
      <c r="AH1608" t="b">
        <f>OR(ISNUMBER(FIND("Pig ",C1608)),ISNUMBER(FIND("pig ",C1608)),ISNUMBER(FIND("Pigs ",C1608)),ISNUMBER(FIND("pigs ",C1608)))</f>
        <v>0</v>
      </c>
      <c r="AI1608" t="b">
        <f>OR(ISNUMBER(FIND(" C. elegans",C1608)),ISNUMBER(FIND("Caenorhabditis elegans",C1608)),ISNUMBER(FIND("earthworms",C1608)),ISNUMBER(FIND(" Ficopomatus enigmaticus",C1608)),ISNUMBER(FIND("larva",C1608)),ISNUMBER(FIND("Lumbriculus variegatus",C1608)),ISNUMBER(FIND("nematode",C1608)))</f>
        <v>0</v>
      </c>
      <c r="AJ1608" t="b">
        <f>NOT(OR(AA1608,AB1608,AC1608,AD1608,AE1608,AF1608,AG1608,AH1608,AI1608))</f>
        <v>0</v>
      </c>
      <c r="AL1608" t="b">
        <f>OR(AA1608,AB1608,AD1608,AE1608,AF1608,AG1608,AH1608,AI1608)</f>
        <v>0</v>
      </c>
      <c r="AM1608" t="b">
        <f>IF(Table1[[#This Row],[In vivo?]],IF(Table1[[#This Row],[Cell]],FALSE,TRUE),FALSE)</f>
        <v>0</v>
      </c>
      <c r="AN1608" t="b">
        <f>AND(AC1608,AL1608)</f>
        <v>0</v>
      </c>
      <c r="AO1608" t="b">
        <f>IF(Table1[[#This Row],[Cell]],IF(Table1[[#This Row],[In vivo?]],FALSE,TRUE),FALSE)</f>
        <v>1</v>
      </c>
      <c r="AP1608" t="b">
        <f>NOT(OR(Table1[[#This Row],[In vivo?]],Table1[[#This Row],[Only in Cell]]))</f>
        <v>0</v>
      </c>
      <c r="AQ1608" t="str">
        <f>IF(OR(Table1[[#This Row],[Rodents]],Table1[[#This Row],[Human]],Table1[[#This Row],[Pig]]),OR(ISNUMBER(FIND("pulmonary",C1608)),ISNUMBER(FIND("lung",C1608))),"NA")</f>
        <v>NA</v>
      </c>
      <c r="AR1608" t="str">
        <f>IF(OR(Table1[[#This Row],[Rodents]],Table1[[#This Row],[Human]],Table1[[#This Row],[Pig]]),OR(ISNUMBER(FIND("skin",C1608)),ISNUMBER(FIND("dermal",C1608))),"NA")</f>
        <v>NA</v>
      </c>
      <c r="AS1608" t="str">
        <f>IF(OR(Table1[[#This Row],[Rodents]],Table1[[#This Row],[Human]],Table1[[#This Row],[Pig]]),OR(ISNUMBER(FIND("liver",C1608)),ISNUMBER(FIND("hepat",C1608))),"NA")</f>
        <v>NA</v>
      </c>
      <c r="AT1608" t="str">
        <f>IF(OR(Table1[[#This Row],[Rodents]],Table1[[#This Row],[Human]],Table1[[#This Row],[Pig]]),OR(ISNUMBER(FIND("kidney",C1608)),ISNUMBER(FIND("neph",C1608))),"NA")</f>
        <v>NA</v>
      </c>
      <c r="AU1608" t="str">
        <f>IF(OR(Table1[[#This Row],[Rodents]],Table1[[#This Row],[Human]],Table1[[#This Row],[Pig]]),OR(ISNUMBER(FIND("brain",C1608)),ISNUMBER(FIND("neur",C1608)),ISNUMBER(FIND("nerv",C1608))),"NA")</f>
        <v>NA</v>
      </c>
      <c r="AV1608" t="str">
        <f>IF(OR(Table1[[#This Row],[Rodents]],Table1[[#This Row],[Human]],Table1[[#This Row],[Pig]]),OR(ISNUMBER(FIND("heart",C1608)),ISNUMBER(FIND("cardi",C1608))),"NA")</f>
        <v>NA</v>
      </c>
      <c r="AW1608" t="str">
        <f>IF(OR(Table1[[#This Row],[Rodents]],Table1[[#This Row],[Human]],Table1[[#This Row],[Pig]]),OR(ISNUMBER(FIND("gastro",C1608)),ISNUMBER(FIND("intesti",C1608)),ISNUMBER(FIND("stomach",C1608))),"NA")</f>
        <v>NA</v>
      </c>
      <c r="AX1608" t="str">
        <f>IF(OR(Table1[[#This Row],[Rodents]],Table1[[#This Row],[Human]],Table1[[#This Row],[Pig]]),NOT(OR(AQ1608,AR1608,AS1608,AT1608,AU1608,AV1608,AW1608)),"NA")</f>
        <v>NA</v>
      </c>
      <c r="AY1608" t="b">
        <f>OR(ISNUMBER(FIND("SWCNT",C1608)),ISNUMBER(FIND("SWNT",C1608)),ISNUMBER(FIND("single-wall",C1608)),ISNUMBER(FIND("single wall",C1608)),ISNUMBER(FIND("Single wall",C1608)),ISNUMBER(FIND("Single-wall",C1608)),ISNUMBER(FIND("SWCNT",B1608)),ISNUMBER(FIND("SWNT",B1608)),ISNUMBER(FIND("single-wall",B1608)),ISNUMBER(FIND("single wall",B1608)),ISNUMBER(FIND("Single-wall",B1608)),ISNUMBER(FIND("Single wall",B1608)))</f>
        <v>0</v>
      </c>
      <c r="AZ1608" t="b">
        <f>OR(ISNUMBER(FIND("MWCNT",C1608)),ISNUMBER(FIND("MWNT",C1608)),ISNUMBER(FIND("multi-wall",C1608)),ISNUMBER(FIND("multi wall",C1608)),ISNUMBER(FIND("multiwall",C1608)),ISNUMBER(FIND("Multi-wall",C1608)),ISNUMBER(FIND("Multi wall",C1608)),ISNUMBER(FIND("Multiwall",C1608)),ISNUMBER(FIND("MWCNT",B1608)),ISNUMBER(FIND("MWNT",B1608)),ISNUMBER(FIND("multi-wall",B1608)),ISNUMBER(FIND("multi wall",B1608)),ISNUMBER(FIND("multiwall",B1608)),ISNUMBER(FIND("Multi-wall",B1608)),ISNUMBER(FIND("Multi wall",B1608)),ISNUMBER(FIND("Multiwall",B1608)),ISNUMBER(FIND("Double-wall",B1608)),ISNUMBER(FIND("Double wall",B1608)),ISNUMBER(FIND("Doublewall",B1608)),ISNUMBER(FIND("double-wall",B1608)),ISNUMBER(FIND("double wall",B1608)),ISNUMBER(FIND("doublewall",B1608)))</f>
        <v>1</v>
      </c>
      <c r="BA1608" t="b">
        <f>AND(Table1[[#This Row],[SWCNT]],Table1[[#This Row],[MWCNT]])</f>
        <v>0</v>
      </c>
      <c r="BB1608" t="b">
        <f>IF(Table1[[#This Row],[SWCNT]]=TRUE,FALSE,IF(Table1[[#This Row],[MWCNT]]=TRUE,FALSE,TRUE))</f>
        <v>0</v>
      </c>
      <c r="BC1608" s="18"/>
    </row>
    <row r="1609" spans="1:55" ht="203.5">
      <c r="A1609" t="s">
        <v>3743</v>
      </c>
      <c r="B1609" s="2" t="s">
        <v>3745</v>
      </c>
      <c r="C1609" s="16" t="s">
        <v>3747</v>
      </c>
      <c r="D1609" s="17" t="s">
        <v>1574</v>
      </c>
      <c r="E1609" s="2">
        <v>2014</v>
      </c>
      <c r="F1609" t="b">
        <f>OR(ISNUMBER(FIND("cytotoxic",C1609)),ISNUMBER(FIND("Cytotoxic",C1609)),ISNUMBER(FIND("cellular toxicity",C1609)),ISNUMBER(FIND("cell death",C1609)),ISNUMBER(FIND("viable",C1609)),ISNUMBER(FIND("phytotoxic",C1609)),ISNUMBER(FIND("acute toxicity",C1609)),ISNUMBER(FIND("MTT",C1609)),ISNUMBER(FIND("survival",C1609)),ISNUMBER(FIND("prolifer",C1609)),ISNUMBER(FIND("apoptosis",C1609)),ISNUMBER(FIND("neurotoxic",C1609)),ISNUMBER(FIND("  lysis ",C1609)),ISNUMBER(FIND("necrosis",C1609)),ISNUMBER(FIND("cellular death",C1609))*3,ISNUMBER(FIND("LDH",C1609)),ISNUMBER(FIND("Acute toxicity",C1609)))</f>
        <v>1</v>
      </c>
      <c r="G1609" t="b">
        <f>OR(ISNUMBER(FIND("genotoxic",C1609)),ISNUMBER(FIND("genotoxicity",C1609)),ISNUMBER(FIND("DNA damage",C1609)),ISNUMBER(FIND("DNA",C1609)),ISNUMBER(FIND("RNA",C1609)),ISNUMBER(FIND("mesothelioma",C1609)),ISNUMBER(FIND("carcino",C1609)),ISNUMBER(FIND("mutagen",C1609)),ISNUMBER(FIND("genetic",C1609)))</f>
        <v>0</v>
      </c>
      <c r="H1609" t="b">
        <f>OR(ISNUMBER(FIND("inflammatory",C1609)),ISNUMBER(FIND("inflamm",C1609)))</f>
        <v>0</v>
      </c>
      <c r="I1609" t="b">
        <f>OR(ISNUMBER(FIND("immune",C1609)),ISNUMBER(FIND("immunological",C1609)),ISNUMBER(FIND("interleuk",C1609)),ISNUMBER(FIND("platelet activation",C1609)),ISNUMBER(FIND("monocyte",C1609)),ISNUMBER(FIND("leukocyte",C1609)),ISNUMBER(FIND("cytokine",C1609)),ISNUMBER(FIND("CD4",C1609)),ISNUMBER(FIND("CD8",C1609)),ISNUMBER(FIND("T-cell",C1609)))</f>
        <v>1</v>
      </c>
      <c r="J1609" t="b">
        <f>OR(ISNUMBER(FIND("reactive oxygen",C1609)),ISNUMBER(FIND("ROS",C1609)),ISNUMBER(FIND("free radical",C1609)),ISNUMBER(FIND("oxidative stress",C1609)),ISNUMBER(FIND("peroxid",C1609)),ISNUMBER(FIND("oxidative",C1609)),ISNUMBER(FIND("antioxid",C1609)))</f>
        <v>1</v>
      </c>
      <c r="K1609" t="b">
        <f>OR(ISNUMBER(FIND("autophag",C1609)))</f>
        <v>0</v>
      </c>
      <c r="L1609" t="b">
        <f>OR(ISNUMBER(FIND("morpholog",C1609)))</f>
        <v>1</v>
      </c>
      <c r="M1609" t="b">
        <f>OR(ISNUMBER(FIND("fibrosis",C1609)),ISNUMBER(FIND("Fibrosis",C1609)),ISNUMBER(FIND("fibrot",C1609)))</f>
        <v>0</v>
      </c>
      <c r="N1609" t="b">
        <f>OR(ISNUMBER(FIND("offspring",C1609)),ISNUMBER(FIND("Parental",C1609)),ISNUMBER(FIND("parental",C1609)),ISNUMBER(FIND("germline",C1609)),ISNUMBER(FIND("reproduc",C1609)),ISNUMBER(FIND("embryo",C1609)))</f>
        <v>0</v>
      </c>
      <c r="O1609" t="b">
        <f>OR(ISNUMBER(FIND("metabol",C1609)),ISNUMBER(FIND("Metabol",C1609)),ISNUMBER(FIND("digest",C1609)),ISNUMBER(FIND("mitochon",C1609)))</f>
        <v>0</v>
      </c>
      <c r="P1609" t="b">
        <f>OR(ISNUMBER(FIND("ecotox",C1609)),ISNUMBER(FIND("Ecotox",B1609)),ISNUMBER(FIND("ecotox",B1609)),ISNUMBER(FIND("Ecotox",C1609)))</f>
        <v>0</v>
      </c>
      <c r="Q1609" t="b">
        <f>OR(ISNUMBER(FIND("Bioaccum",C1609)),ISNUMBER(FIND("bioaccum",C1609)),ISNUMBER(FIND("accum",C1609)))</f>
        <v>0</v>
      </c>
      <c r="R1609" t="b">
        <f>OR(ISNUMBER(FIND("Occupation",C1609)),ISNUMBER(FIND("occupation",C1609)),ISNUMBER(FIND("worker",C1609)),ISNUMBER(FIND("workforce",C1609)))</f>
        <v>0</v>
      </c>
      <c r="S1609" t="b">
        <f>NOT(OR(F1609,G1609,H1609,I1609,J1609,K1609,L1609,M1609,N1609,O1609,P1609,Q1609,R1609))</f>
        <v>0</v>
      </c>
      <c r="U1609" t="b">
        <f>OR(Table1[[#This Row],[Inflammation]],Table1[[#This Row],[Immune]])</f>
        <v>1</v>
      </c>
      <c r="V1609" t="b">
        <f>IF(OR(Table1[[#This Row],[Rodents]],Table1[[#This Row],[Human]],Table1[[#This Row],[Pig]]),OR(ISNUMBER(FIND("intratrach",C1609)),ISNUMBER(FIND("nasal ",C1609)),ISNUMBER(FIND("instill",C1609))),"NA")</f>
        <v>0</v>
      </c>
      <c r="W1609" t="b">
        <f>IF(OR(Table1[[#This Row],[Rodents]],Table1[[#This Row],[Human]],Table1[[#This Row],[Pig]]),OR(ISNUMBER(FIND("dermal",C1609)),ISNUMBER(FIND("skin ",C1609))),"NA")</f>
        <v>0</v>
      </c>
      <c r="X1609" t="b">
        <f>IF(OR(Table1[[#This Row],[Rodents]],Table1[[#This Row],[Human]],Table1[[#This Row],[Pig]]),OR(ISNUMBER(FIND("injected",C1609)),ISNUMBER(FIND("periton",C1609)),ISNUMBER(FIND("intrascrot",C1609))),"NA")</f>
        <v>0</v>
      </c>
      <c r="Y1609" t="b">
        <f>IF(OR(Table1[[#This Row],[Rodents]],Table1[[#This Row],[Human]],Table1[[#This Row],[Pig]]),NOT(OR(Table1[[#This Row],[Inhaled/Intratracheal/intranasal]],Table1[[#This Row],[Dermal]],Table1[[#This Row],[Injected]])),"NA")</f>
        <v>1</v>
      </c>
      <c r="AA1609" t="b">
        <f>OR(ISNUMBER(FIND("fish ",C1609)),ISNUMBER(FIND("Fish ",C1609)),ISNUMBER(FIND("aquatic",C1609)),ISNUMBER(FIND("daphnids",C1609)),ISNUMBER(FIND("Carcinus maenas",C1609)),ISNUMBER(FIND("Daphnia",C1609)),ISNUMBER(FIND("Ruditapes philippinarum",C1609)),ISNUMBER(FIND("daphnia",C1609)),ISNUMBER(FIND("marine",C1609)),ISNUMBER(FIND("mussel",C1609)),ISNUMBER(FIND("algae",C1609)),ISNUMBER(FIND("Donax faba",C1609)),ISNUMBER(FIND("estuarine",C1609)),ISNUMBER(FIND("snail",C1609)),ISNUMBER(FIND("Prorocentrum donghaiense",C1609)) )</f>
        <v>0</v>
      </c>
      <c r="AB1609" t="b">
        <f>OR(ISNUMBER(FIND(" rat ",C1609)),ISNUMBER(FIND(" rats ",C1609)),ISNUMBER(FIND(" Rats ",C1609)),ISNUMBER(FIND(" Rat ",C1609)),ISNUMBER(FIND(" rat.",C1609)),ISNUMBER(FIND(" rats.",C1609)),ISNUMBER(FIND("mouse",C1609)),ISNUMBER(FIND("mice",C1609)), ISNUMBER(FIND(" Mice",C1609)))</f>
        <v>1</v>
      </c>
      <c r="AC1609" t="b">
        <f>OR(ISNUMBER(FIND(" cell ",C1609)),ISNUMBER(FIND("fibroblast",C1609)),ISNUMBER(FIND("macrophage",C1609)),ISNUMBER(FIND("epithelial",C1609)),ISNUMBER(FIND("endothelial",C1609)),ISNUMBER(FIND("neuron",C1609)),ISNUMBER(FIND(" cells ",C1609)),ISNUMBER(FIND("RBC",C1609)),ISNUMBER(FIND("mitochond",C1609)),ISNUMBER(FIND("adipocyte",C1609)),ISNUMBER(FIND("osteo",C1609)),ISNUMBER(FIND("keratin",C1609)),ISNUMBER(FIND(" cell's ",C1609)),ISNUMBER(FIND("eukary",C1609)),ISNUMBER(FIND("sperm",C1609)))</f>
        <v>1</v>
      </c>
      <c r="AD1609" t="b">
        <f>OR(ISNUMBER(FIND("human",B1609)),ISNUMBER(FIND("workers",B1609)),ISNUMBER(FIND("workforces",B1609)),ISNUMBER(FIND("occupational",B1609)),ISNUMBER(FIND("Case report",B1609)),ISNUMBER(FIND("Workplaces",B1609)),ISNUMBER(FIND("worker",B1609)))</f>
        <v>0</v>
      </c>
      <c r="AE1609" t="b">
        <f>OR(ISNUMBER(FIND(" plant ",C1609)),ISNUMBER(FIND("Plant ",C1609)),ISNUMBER(FIND("tomato",C1609)),ISNUMBER(FIND("plants",C1609)),ISNUMBER(FIND("Plants",C1609)),ISNUMBER(FIND("algae",C1609)),ISNUMBER(FIND("lettuce",C1609)),ISNUMBER(FIND("green gram sprouts ",C1609)),ISNUMBER(FIND("Cucurbita pepo",C1609)),ISNUMBER(FIND("bean ",C1609)),ISNUMBER(FIND("chloroplast",C1609)),ISNUMBER(FIND("chlorophyll",C1609)),ISNUMBER(FIND("seedling",C1609)),ISNUMBER(FIND("canola",C1609)),ISNUMBER(FIND("shoot",C1609)),ISNUMBER(FIND("photosynthes",C1609)),ISNUMBER(FIND(" leaves ",C1609)),,ISNUMBER(FIND("agriculture",C1609)),ISNUMBER(FIND(" crops ",C1609)))</f>
        <v>0</v>
      </c>
      <c r="AF1609" t="b">
        <f>OR(ISNUMBER(FIND("bacteria",C1609)),ISNUMBER(FIND("Bacteria",C1609)),ISNUMBER(FIND("Bacterium",C1609)),ISNUMBER(FIND("bacterium",C1609)),ISNUMBER(FIND(" coli ",C1609)))</f>
        <v>0</v>
      </c>
      <c r="AG1609" t="b">
        <f>OR(ISNUMBER(FIND("fungi",C1609)),ISNUMBER(FIND("Fungi",C1609)),ISNUMBER(FIND("fungus",C1609)),ISNUMBER(FIND("Fungus",C1609)),ISNUMBER(FIND("mushroom",C1609)),ISNUMBER(FIND("Mushroom",C1609)),ISNUMBER(FIND(" mold ",C1609)))</f>
        <v>0</v>
      </c>
      <c r="AH1609" t="b">
        <f>OR(ISNUMBER(FIND("Pig ",C1609)),ISNUMBER(FIND("pig ",C1609)),ISNUMBER(FIND("Pigs ",C1609)),ISNUMBER(FIND("pigs ",C1609)))</f>
        <v>0</v>
      </c>
      <c r="AI1609" t="b">
        <f>OR(ISNUMBER(FIND(" C. elegans",C1609)),ISNUMBER(FIND("Caenorhabditis elegans",C1609)),ISNUMBER(FIND("earthworms",C1609)),ISNUMBER(FIND(" Ficopomatus enigmaticus",C1609)),ISNUMBER(FIND("larva",C1609)),ISNUMBER(FIND("Lumbriculus variegatus",C1609)),ISNUMBER(FIND("nematode",C1609)))</f>
        <v>0</v>
      </c>
      <c r="AJ1609" t="b">
        <f>NOT(OR(AA1609,AB1609,AC1609,AD1609,AE1609,AF1609,AG1609,AH1609,AI1609))</f>
        <v>0</v>
      </c>
      <c r="AL1609" t="b">
        <f>OR(AA1609,AB1609,AD1609,AE1609,AF1609,AG1609,AH1609,AI1609)</f>
        <v>1</v>
      </c>
      <c r="AM1609" t="b">
        <f>IF(Table1[[#This Row],[In vivo?]],IF(Table1[[#This Row],[Cell]],FALSE,TRUE),FALSE)</f>
        <v>0</v>
      </c>
      <c r="AN1609" t="b">
        <f>AND(AC1609,AL1609)</f>
        <v>1</v>
      </c>
      <c r="AO1609" t="b">
        <f>IF(Table1[[#This Row],[Cell]],IF(Table1[[#This Row],[In vivo?]],FALSE,TRUE),FALSE)</f>
        <v>0</v>
      </c>
      <c r="AP1609" t="b">
        <f>NOT(OR(Table1[[#This Row],[In vivo?]],Table1[[#This Row],[Only in Cell]]))</f>
        <v>0</v>
      </c>
      <c r="AQ1609" t="b">
        <f>IF(OR(Table1[[#This Row],[Rodents]],Table1[[#This Row],[Human]],Table1[[#This Row],[Pig]]),OR(ISNUMBER(FIND("pulmonary",C1609)),ISNUMBER(FIND("lung",C1609))),"NA")</f>
        <v>1</v>
      </c>
      <c r="AR1609" t="b">
        <f>IF(OR(Table1[[#This Row],[Rodents]],Table1[[#This Row],[Human]],Table1[[#This Row],[Pig]]),OR(ISNUMBER(FIND("skin",C1609)),ISNUMBER(FIND("dermal",C1609))),"NA")</f>
        <v>0</v>
      </c>
      <c r="AS1609" t="b">
        <f>IF(OR(Table1[[#This Row],[Rodents]],Table1[[#This Row],[Human]],Table1[[#This Row],[Pig]]),OR(ISNUMBER(FIND("liver",C1609)),ISNUMBER(FIND("hepat",C1609))),"NA")</f>
        <v>0</v>
      </c>
      <c r="AT1609" t="b">
        <f>IF(OR(Table1[[#This Row],[Rodents]],Table1[[#This Row],[Human]],Table1[[#This Row],[Pig]]),OR(ISNUMBER(FIND("kidney",C1609)),ISNUMBER(FIND("neph",C1609))),"NA")</f>
        <v>0</v>
      </c>
      <c r="AU1609" t="b">
        <f>IF(OR(Table1[[#This Row],[Rodents]],Table1[[#This Row],[Human]],Table1[[#This Row],[Pig]]),OR(ISNUMBER(FIND("brain",C1609)),ISNUMBER(FIND("neur",C1609)),ISNUMBER(FIND("nerv",C1609))),"NA")</f>
        <v>0</v>
      </c>
      <c r="AV1609" t="b">
        <f>IF(OR(Table1[[#This Row],[Rodents]],Table1[[#This Row],[Human]],Table1[[#This Row],[Pig]]),OR(ISNUMBER(FIND("heart",C1609)),ISNUMBER(FIND("cardi",C1609))),"NA")</f>
        <v>0</v>
      </c>
      <c r="AW1609" t="b">
        <f>IF(OR(Table1[[#This Row],[Rodents]],Table1[[#This Row],[Human]],Table1[[#This Row],[Pig]]),OR(ISNUMBER(FIND("gastro",C1609)),ISNUMBER(FIND("intesti",C1609)),ISNUMBER(FIND("stomach",C1609))),"NA")</f>
        <v>0</v>
      </c>
      <c r="AX1609" t="b">
        <f>IF(OR(Table1[[#This Row],[Rodents]],Table1[[#This Row],[Human]],Table1[[#This Row],[Pig]]),NOT(OR(AQ1609,AR1609,AS1609,AT1609,AU1609,AV1609,AW1609)),"NA")</f>
        <v>0</v>
      </c>
      <c r="AY1609" t="b">
        <f>OR(ISNUMBER(FIND("SWCNT",C1609)),ISNUMBER(FIND("SWNT",C1609)),ISNUMBER(FIND("single-wall",C1609)),ISNUMBER(FIND("single wall",C1609)),ISNUMBER(FIND("Single wall",C1609)),ISNUMBER(FIND("Single-wall",C1609)),ISNUMBER(FIND("SWCNT",B1609)),ISNUMBER(FIND("SWNT",B1609)),ISNUMBER(FIND("single-wall",B1609)),ISNUMBER(FIND("single wall",B1609)),ISNUMBER(FIND("Single-wall",B1609)),ISNUMBER(FIND("Single wall",B1609)))</f>
        <v>1</v>
      </c>
      <c r="AZ1609" t="b">
        <f>OR(ISNUMBER(FIND("MWCNT",C1609)),ISNUMBER(FIND("MWNT",C1609)),ISNUMBER(FIND("multi-wall",C1609)),ISNUMBER(FIND("multi wall",C1609)),ISNUMBER(FIND("multiwall",C1609)),ISNUMBER(FIND("Multi-wall",C1609)),ISNUMBER(FIND("Multi wall",C1609)),ISNUMBER(FIND("Multiwall",C1609)),ISNUMBER(FIND("MWCNT",B1609)),ISNUMBER(FIND("MWNT",B1609)),ISNUMBER(FIND("multi-wall",B1609)),ISNUMBER(FIND("multi wall",B1609)),ISNUMBER(FIND("multiwall",B1609)),ISNUMBER(FIND("Multi-wall",B1609)),ISNUMBER(FIND("Multi wall",B1609)),ISNUMBER(FIND("Multiwall",B1609)),ISNUMBER(FIND("Double-wall",B1609)),ISNUMBER(FIND("Double wall",B1609)),ISNUMBER(FIND("Doublewall",B1609)),ISNUMBER(FIND("double-wall",B1609)),ISNUMBER(FIND("double wall",B1609)),ISNUMBER(FIND("doublewall",B1609)))</f>
        <v>0</v>
      </c>
      <c r="BA1609" t="b">
        <f>AND(Table1[[#This Row],[SWCNT]],Table1[[#This Row],[MWCNT]])</f>
        <v>0</v>
      </c>
      <c r="BB1609" t="b">
        <f>IF(Table1[[#This Row],[SWCNT]]=TRUE,FALSE,IF(Table1[[#This Row],[MWCNT]]=TRUE,FALSE,TRUE))</f>
        <v>0</v>
      </c>
      <c r="BC1609" s="18"/>
    </row>
    <row r="1610" spans="1:55" ht="185">
      <c r="A1610" t="s">
        <v>3749</v>
      </c>
      <c r="B1610" s="2" t="s">
        <v>3750</v>
      </c>
      <c r="C1610" s="16" t="s">
        <v>3751</v>
      </c>
      <c r="D1610" s="17" t="s">
        <v>54</v>
      </c>
      <c r="E1610" s="2">
        <v>2014</v>
      </c>
      <c r="F1610" t="b">
        <f>OR(ISNUMBER(FIND("cytotoxic",C1610)),ISNUMBER(FIND("Cytotoxic",C1610)),ISNUMBER(FIND("cellular toxicity",C1610)),ISNUMBER(FIND("cell death",C1610)),ISNUMBER(FIND("viable",C1610)),ISNUMBER(FIND("phytotoxic",C1610)),ISNUMBER(FIND("acute toxicity",C1610)),ISNUMBER(FIND("MTT",C1610)),ISNUMBER(FIND("survival",C1610)),ISNUMBER(FIND("prolifer",C1610)),ISNUMBER(FIND("apoptosis",C1610)),ISNUMBER(FIND("neurotoxic",C1610)),ISNUMBER(FIND("  lysis ",C1610)),ISNUMBER(FIND("necrosis",C1610)),ISNUMBER(FIND("cellular death",C1610))*3,ISNUMBER(FIND("LDH",C1610)),ISNUMBER(FIND("Acute toxicity",C1610)))</f>
        <v>0</v>
      </c>
      <c r="G1610" t="b">
        <f>OR(ISNUMBER(FIND("genotoxic",C1610)),ISNUMBER(FIND("genotoxicity",C1610)),ISNUMBER(FIND("DNA damage",C1610)),ISNUMBER(FIND("DNA",C1610)),ISNUMBER(FIND("RNA",C1610)),ISNUMBER(FIND("mesothelioma",C1610)),ISNUMBER(FIND("carcino",C1610)),ISNUMBER(FIND("mutagen",C1610)),ISNUMBER(FIND("genetic",C1610)))</f>
        <v>1</v>
      </c>
      <c r="H1610" t="b">
        <f>OR(ISNUMBER(FIND("inflammatory",C1610)),ISNUMBER(FIND("inflamm",C1610)))</f>
        <v>0</v>
      </c>
      <c r="I1610" t="b">
        <f>OR(ISNUMBER(FIND("immune",C1610)),ISNUMBER(FIND("immunological",C1610)),ISNUMBER(FIND("interleuk",C1610)),ISNUMBER(FIND("platelet activation",C1610)),ISNUMBER(FIND("monocyte",C1610)),ISNUMBER(FIND("leukocyte",C1610)),ISNUMBER(FIND("cytokine",C1610)),ISNUMBER(FIND("CD4",C1610)),ISNUMBER(FIND("CD8",C1610)),ISNUMBER(FIND("T-cell",C1610)))</f>
        <v>0</v>
      </c>
      <c r="J1610" t="b">
        <f>OR(ISNUMBER(FIND("reactive oxygen",C1610)),ISNUMBER(FIND("ROS",C1610)),ISNUMBER(FIND("free radical",C1610)),ISNUMBER(FIND("oxidative stress",C1610)),ISNUMBER(FIND("peroxid",C1610)),ISNUMBER(FIND("oxidative",C1610)),ISNUMBER(FIND("antioxid",C1610)))</f>
        <v>1</v>
      </c>
      <c r="K1610" t="b">
        <f>OR(ISNUMBER(FIND("autophag",C1610)))</f>
        <v>0</v>
      </c>
      <c r="L1610" t="b">
        <f>OR(ISNUMBER(FIND("morpholog",C1610)))</f>
        <v>0</v>
      </c>
      <c r="M1610" t="b">
        <f>OR(ISNUMBER(FIND("fibrosis",C1610)),ISNUMBER(FIND("Fibrosis",C1610)),ISNUMBER(FIND("fibrot",C1610)))</f>
        <v>0</v>
      </c>
      <c r="N1610" t="b">
        <f>OR(ISNUMBER(FIND("offspring",C1610)),ISNUMBER(FIND("Parental",C1610)),ISNUMBER(FIND("parental",C1610)),ISNUMBER(FIND("germline",C1610)),ISNUMBER(FIND("reproduc",C1610)),ISNUMBER(FIND("embryo",C1610)))</f>
        <v>0</v>
      </c>
      <c r="O1610" t="b">
        <f>OR(ISNUMBER(FIND("metabol",C1610)),ISNUMBER(FIND("Metabol",C1610)),ISNUMBER(FIND("digest",C1610)),ISNUMBER(FIND("mitochon",C1610)))</f>
        <v>0</v>
      </c>
      <c r="P1610" t="b">
        <f>OR(ISNUMBER(FIND("ecotox",C1610)),ISNUMBER(FIND("Ecotox",B1610)),ISNUMBER(FIND("ecotox",B1610)),ISNUMBER(FIND("Ecotox",C1610)))</f>
        <v>0</v>
      </c>
      <c r="Q1610" t="b">
        <f>OR(ISNUMBER(FIND("Bioaccum",C1610)),ISNUMBER(FIND("bioaccum",C1610)),ISNUMBER(FIND("accum",C1610)))</f>
        <v>0</v>
      </c>
      <c r="R1610" t="b">
        <f>OR(ISNUMBER(FIND("Occupation",C1610)),ISNUMBER(FIND("occupation",C1610)),ISNUMBER(FIND("worker",C1610)),ISNUMBER(FIND("workforce",C1610)))</f>
        <v>0</v>
      </c>
      <c r="S1610" t="b">
        <f>NOT(OR(F1610,G1610,H1610,I1610,J1610,K1610,L1610,M1610,N1610,O1610,P1610,Q1610,R1610))</f>
        <v>0</v>
      </c>
      <c r="U1610" t="b">
        <f>OR(Table1[[#This Row],[Inflammation]],Table1[[#This Row],[Immune]])</f>
        <v>0</v>
      </c>
      <c r="V1610" t="str">
        <f>IF(OR(Table1[[#This Row],[Rodents]],Table1[[#This Row],[Human]],Table1[[#This Row],[Pig]]),OR(ISNUMBER(FIND("intratrach",C1610)),ISNUMBER(FIND("nasal ",C1610)),ISNUMBER(FIND("instill",C1610))),"NA")</f>
        <v>NA</v>
      </c>
      <c r="W1610" t="str">
        <f>IF(OR(Table1[[#This Row],[Rodents]],Table1[[#This Row],[Human]],Table1[[#This Row],[Pig]]),OR(ISNUMBER(FIND("dermal",C1610)),ISNUMBER(FIND("skin ",C1610))),"NA")</f>
        <v>NA</v>
      </c>
      <c r="X1610" t="str">
        <f>IF(OR(Table1[[#This Row],[Rodents]],Table1[[#This Row],[Human]],Table1[[#This Row],[Pig]]),OR(ISNUMBER(FIND("injected",C1610)),ISNUMBER(FIND("periton",C1610)),ISNUMBER(FIND("intrascrot",C1610))),"NA")</f>
        <v>NA</v>
      </c>
      <c r="Y1610" t="str">
        <f>IF(OR(Table1[[#This Row],[Rodents]],Table1[[#This Row],[Human]],Table1[[#This Row],[Pig]]),NOT(OR(Table1[[#This Row],[Inhaled/Intratracheal/intranasal]],Table1[[#This Row],[Dermal]],Table1[[#This Row],[Injected]])),"NA")</f>
        <v>NA</v>
      </c>
      <c r="AA1610" t="b">
        <f>OR(ISNUMBER(FIND("fish ",C1610)),ISNUMBER(FIND("Fish ",C1610)),ISNUMBER(FIND("aquatic",C1610)),ISNUMBER(FIND("daphnids",C1610)),ISNUMBER(FIND("Carcinus maenas",C1610)),ISNUMBER(FIND("Daphnia",C1610)),ISNUMBER(FIND("Ruditapes philippinarum",C1610)),ISNUMBER(FIND("daphnia",C1610)),ISNUMBER(FIND("marine",C1610)),ISNUMBER(FIND("mussel",C1610)),ISNUMBER(FIND("algae",C1610)),ISNUMBER(FIND("Donax faba",C1610)),ISNUMBER(FIND("estuarine",C1610)),ISNUMBER(FIND("snail",C1610)),ISNUMBER(FIND("Prorocentrum donghaiense",C1610)) )</f>
        <v>0</v>
      </c>
      <c r="AB1610" t="b">
        <f>OR(ISNUMBER(FIND(" rat ",C1610)),ISNUMBER(FIND(" rats ",C1610)),ISNUMBER(FIND(" Rats ",C1610)),ISNUMBER(FIND(" Rat ",C1610)),ISNUMBER(FIND(" rat.",C1610)),ISNUMBER(FIND(" rats.",C1610)),ISNUMBER(FIND("mouse",C1610)),ISNUMBER(FIND("mice",C1610)), ISNUMBER(FIND(" Mice",C1610)))</f>
        <v>0</v>
      </c>
      <c r="AC1610" t="b">
        <f>OR(ISNUMBER(FIND(" cell ",C1610)),ISNUMBER(FIND("fibroblast",C1610)),ISNUMBER(FIND("macrophage",C1610)),ISNUMBER(FIND("epithelial",C1610)),ISNUMBER(FIND("endothelial",C1610)),ISNUMBER(FIND("neuron",C1610)),ISNUMBER(FIND(" cells ",C1610)),ISNUMBER(FIND("RBC",C1610)),ISNUMBER(FIND("mitochond",C1610)),ISNUMBER(FIND("adipocyte",C1610)),ISNUMBER(FIND("osteo",C1610)),ISNUMBER(FIND("keratin",C1610)),ISNUMBER(FIND(" cell's ",C1610)),ISNUMBER(FIND("eukary",C1610)),ISNUMBER(FIND("sperm",C1610)))</f>
        <v>0</v>
      </c>
      <c r="AD1610" t="b">
        <f>OR(ISNUMBER(FIND("human",B1610)),ISNUMBER(FIND("workers",B1610)),ISNUMBER(FIND("workforces",B1610)),ISNUMBER(FIND("occupational",B1610)),ISNUMBER(FIND("Case report",B1610)),ISNUMBER(FIND("Workplaces",B1610)),ISNUMBER(FIND("worker",B1610)))</f>
        <v>0</v>
      </c>
      <c r="AE1610" t="b">
        <f>OR(ISNUMBER(FIND(" plant ",C1610)),ISNUMBER(FIND("Plant ",C1610)),ISNUMBER(FIND("tomato",C1610)),ISNUMBER(FIND("plants",C1610)),ISNUMBER(FIND("Plants",C1610)),ISNUMBER(FIND("algae",C1610)),ISNUMBER(FIND("lettuce",C1610)),ISNUMBER(FIND("green gram sprouts ",C1610)),ISNUMBER(FIND("Cucurbita pepo",C1610)),ISNUMBER(FIND("bean ",C1610)),ISNUMBER(FIND("chloroplast",C1610)),ISNUMBER(FIND("chlorophyll",C1610)),ISNUMBER(FIND("seedling",C1610)),ISNUMBER(FIND("canola",C1610)),ISNUMBER(FIND("shoot",C1610)),ISNUMBER(FIND("photosynthes",C1610)),ISNUMBER(FIND(" leaves ",C1610)),,ISNUMBER(FIND("agriculture",C1610)),ISNUMBER(FIND(" crops ",C1610)))</f>
        <v>0</v>
      </c>
      <c r="AF1610" t="b">
        <f>OR(ISNUMBER(FIND("bacteria",C1610)),ISNUMBER(FIND("Bacteria",C1610)),ISNUMBER(FIND("Bacterium",C1610)),ISNUMBER(FIND("bacterium",C1610)),ISNUMBER(FIND(" coli ",C1610)))</f>
        <v>0</v>
      </c>
      <c r="AG1610" t="b">
        <f>OR(ISNUMBER(FIND("fungi",C1610)),ISNUMBER(FIND("Fungi",C1610)),ISNUMBER(FIND("fungus",C1610)),ISNUMBER(FIND("Fungus",C1610)),ISNUMBER(FIND("mushroom",C1610)),ISNUMBER(FIND("Mushroom",C1610)),ISNUMBER(FIND(" mold ",C1610)))</f>
        <v>0</v>
      </c>
      <c r="AH1610" t="b">
        <f>OR(ISNUMBER(FIND("Pig ",C1610)),ISNUMBER(FIND("pig ",C1610)),ISNUMBER(FIND("Pigs ",C1610)),ISNUMBER(FIND("pigs ",C1610)))</f>
        <v>0</v>
      </c>
      <c r="AI1610" t="b">
        <f>OR(ISNUMBER(FIND(" C. elegans",C1610)),ISNUMBER(FIND("Caenorhabditis elegans",C1610)),ISNUMBER(FIND("earthworms",C1610)),ISNUMBER(FIND(" Ficopomatus enigmaticus",C1610)),ISNUMBER(FIND("larva",C1610)),ISNUMBER(FIND("Lumbriculus variegatus",C1610)),ISNUMBER(FIND("nematode",C1610)))</f>
        <v>1</v>
      </c>
      <c r="AJ1610" t="b">
        <f>NOT(OR(AA1610,AB1610,AC1610,AD1610,AE1610,AF1610,AG1610,AH1610,AI1610))</f>
        <v>0</v>
      </c>
      <c r="AL1610" t="b">
        <f>OR(AA1610,AB1610,AD1610,AE1610,AF1610,AG1610,AH1610,AI1610)</f>
        <v>1</v>
      </c>
      <c r="AM1610" t="b">
        <f>IF(Table1[[#This Row],[In vivo?]],IF(Table1[[#This Row],[Cell]],FALSE,TRUE),FALSE)</f>
        <v>1</v>
      </c>
      <c r="AN1610" t="b">
        <f>AND(AC1610,AL1610)</f>
        <v>0</v>
      </c>
      <c r="AO1610" t="b">
        <f>IF(Table1[[#This Row],[Cell]],IF(Table1[[#This Row],[In vivo?]],FALSE,TRUE),FALSE)</f>
        <v>0</v>
      </c>
      <c r="AP1610" t="b">
        <f>NOT(OR(Table1[[#This Row],[In vivo?]],Table1[[#This Row],[Only in Cell]]))</f>
        <v>0</v>
      </c>
      <c r="AQ1610" t="str">
        <f>IF(OR(Table1[[#This Row],[Rodents]],Table1[[#This Row],[Human]],Table1[[#This Row],[Pig]]),OR(ISNUMBER(FIND("pulmonary",C1610)),ISNUMBER(FIND("lung",C1610))),"NA")</f>
        <v>NA</v>
      </c>
      <c r="AR1610" t="str">
        <f>IF(OR(Table1[[#This Row],[Rodents]],Table1[[#This Row],[Human]],Table1[[#This Row],[Pig]]),OR(ISNUMBER(FIND("skin",C1610)),ISNUMBER(FIND("dermal",C1610))),"NA")</f>
        <v>NA</v>
      </c>
      <c r="AS1610" t="str">
        <f>IF(OR(Table1[[#This Row],[Rodents]],Table1[[#This Row],[Human]],Table1[[#This Row],[Pig]]),OR(ISNUMBER(FIND("liver",C1610)),ISNUMBER(FIND("hepat",C1610))),"NA")</f>
        <v>NA</v>
      </c>
      <c r="AT1610" t="str">
        <f>IF(OR(Table1[[#This Row],[Rodents]],Table1[[#This Row],[Human]],Table1[[#This Row],[Pig]]),OR(ISNUMBER(FIND("kidney",C1610)),ISNUMBER(FIND("neph",C1610))),"NA")</f>
        <v>NA</v>
      </c>
      <c r="AU1610" t="str">
        <f>IF(OR(Table1[[#This Row],[Rodents]],Table1[[#This Row],[Human]],Table1[[#This Row],[Pig]]),OR(ISNUMBER(FIND("brain",C1610)),ISNUMBER(FIND("neur",C1610)),ISNUMBER(FIND("nerv",C1610))),"NA")</f>
        <v>NA</v>
      </c>
      <c r="AV1610" t="str">
        <f>IF(OR(Table1[[#This Row],[Rodents]],Table1[[#This Row],[Human]],Table1[[#This Row],[Pig]]),OR(ISNUMBER(FIND("heart",C1610)),ISNUMBER(FIND("cardi",C1610))),"NA")</f>
        <v>NA</v>
      </c>
      <c r="AW1610" t="str">
        <f>IF(OR(Table1[[#This Row],[Rodents]],Table1[[#This Row],[Human]],Table1[[#This Row],[Pig]]),OR(ISNUMBER(FIND("gastro",C1610)),ISNUMBER(FIND("intesti",C1610)),ISNUMBER(FIND("stomach",C1610))),"NA")</f>
        <v>NA</v>
      </c>
      <c r="AX1610" t="str">
        <f>IF(OR(Table1[[#This Row],[Rodents]],Table1[[#This Row],[Human]],Table1[[#This Row],[Pig]]),NOT(OR(AQ1610,AR1610,AS1610,AT1610,AU1610,AV1610,AW1610)),"NA")</f>
        <v>NA</v>
      </c>
      <c r="AY1610" t="b">
        <f>OR(ISNUMBER(FIND("SWCNT",C1610)),ISNUMBER(FIND("SWNT",C1610)),ISNUMBER(FIND("single-wall",C1610)),ISNUMBER(FIND("single wall",C1610)),ISNUMBER(FIND("Single wall",C1610)),ISNUMBER(FIND("Single-wall",C1610)),ISNUMBER(FIND("SWCNT",B1610)),ISNUMBER(FIND("SWNT",B1610)),ISNUMBER(FIND("single-wall",B1610)),ISNUMBER(FIND("single wall",B1610)),ISNUMBER(FIND("Single-wall",B1610)),ISNUMBER(FIND("Single wall",B1610)))</f>
        <v>0</v>
      </c>
      <c r="AZ1610" t="b">
        <f>OR(ISNUMBER(FIND("MWCNT",C1610)),ISNUMBER(FIND("MWNT",C1610)),ISNUMBER(FIND("multi-wall",C1610)),ISNUMBER(FIND("multi wall",C1610)),ISNUMBER(FIND("multiwall",C1610)),ISNUMBER(FIND("Multi-wall",C1610)),ISNUMBER(FIND("Multi wall",C1610)),ISNUMBER(FIND("Multiwall",C1610)),ISNUMBER(FIND("MWCNT",B1610)),ISNUMBER(FIND("MWNT",B1610)),ISNUMBER(FIND("multi-wall",B1610)),ISNUMBER(FIND("multi wall",B1610)),ISNUMBER(FIND("multiwall",B1610)),ISNUMBER(FIND("Multi-wall",B1610)),ISNUMBER(FIND("Multi wall",B1610)),ISNUMBER(FIND("Multiwall",B1610)),ISNUMBER(FIND("Double-wall",B1610)),ISNUMBER(FIND("Double wall",B1610)),ISNUMBER(FIND("Doublewall",B1610)),ISNUMBER(FIND("double-wall",B1610)),ISNUMBER(FIND("double wall",B1610)),ISNUMBER(FIND("doublewall",B1610)))</f>
        <v>1</v>
      </c>
      <c r="BA1610" t="b">
        <f>AND(Table1[[#This Row],[SWCNT]],Table1[[#This Row],[MWCNT]])</f>
        <v>0</v>
      </c>
      <c r="BB1610" t="b">
        <f>IF(Table1[[#This Row],[SWCNT]]=TRUE,FALSE,IF(Table1[[#This Row],[MWCNT]]=TRUE,FALSE,TRUE))</f>
        <v>0</v>
      </c>
      <c r="BC1610" s="18"/>
    </row>
    <row r="1611" spans="1:55" ht="129.5">
      <c r="A1611" t="s">
        <v>3755</v>
      </c>
      <c r="B1611" s="2" t="s">
        <v>3756</v>
      </c>
      <c r="C1611" s="16" t="s">
        <v>3757</v>
      </c>
      <c r="D1611" s="17" t="s">
        <v>2338</v>
      </c>
      <c r="E1611" s="2">
        <v>2014</v>
      </c>
      <c r="F1611" t="b">
        <f>OR(ISNUMBER(FIND("cytotoxic",C1611)),ISNUMBER(FIND("Cytotoxic",C1611)),ISNUMBER(FIND("cellular toxicity",C1611)),ISNUMBER(FIND("cell death",C1611)),ISNUMBER(FIND("viable",C1611)),ISNUMBER(FIND("phytotoxic",C1611)),ISNUMBER(FIND("acute toxicity",C1611)),ISNUMBER(FIND("MTT",C1611)),ISNUMBER(FIND("survival",C1611)),ISNUMBER(FIND("prolifer",C1611)),ISNUMBER(FIND("apoptosis",C1611)),ISNUMBER(FIND("neurotoxic",C1611)),ISNUMBER(FIND("  lysis ",C1611)),ISNUMBER(FIND("necrosis",C1611)),ISNUMBER(FIND("cellular death",C1611))*3,ISNUMBER(FIND("LDH",C1611)),ISNUMBER(FIND("Acute toxicity",C1611)))</f>
        <v>1</v>
      </c>
      <c r="G1611" t="b">
        <f>OR(ISNUMBER(FIND("genotoxic",C1611)),ISNUMBER(FIND("genotoxicity",C1611)),ISNUMBER(FIND("DNA damage",C1611)),ISNUMBER(FIND("DNA",C1611)),ISNUMBER(FIND("RNA",C1611)),ISNUMBER(FIND("mesothelioma",C1611)),ISNUMBER(FIND("carcino",C1611)),ISNUMBER(FIND("mutagen",C1611)),ISNUMBER(FIND("genetic",C1611)))</f>
        <v>1</v>
      </c>
      <c r="H1611" t="b">
        <f>OR(ISNUMBER(FIND("inflammatory",C1611)),ISNUMBER(FIND("inflamm",C1611)))</f>
        <v>0</v>
      </c>
      <c r="I1611" t="b">
        <f>OR(ISNUMBER(FIND("immune",C1611)),ISNUMBER(FIND("immunological",C1611)),ISNUMBER(FIND("interleuk",C1611)),ISNUMBER(FIND("platelet activation",C1611)),ISNUMBER(FIND("monocyte",C1611)),ISNUMBER(FIND("leukocyte",C1611)),ISNUMBER(FIND("cytokine",C1611)),ISNUMBER(FIND("CD4",C1611)),ISNUMBER(FIND("CD8",C1611)),ISNUMBER(FIND("T-cell",C1611)))</f>
        <v>0</v>
      </c>
      <c r="J1611" t="b">
        <f>OR(ISNUMBER(FIND("reactive oxygen",C1611)),ISNUMBER(FIND("ROS",C1611)),ISNUMBER(FIND("free radical",C1611)),ISNUMBER(FIND("oxidative stress",C1611)),ISNUMBER(FIND("peroxid",C1611)),ISNUMBER(FIND("oxidative",C1611)),ISNUMBER(FIND("antioxid",C1611)))</f>
        <v>0</v>
      </c>
      <c r="K1611" t="b">
        <f>OR(ISNUMBER(FIND("autophag",C1611)))</f>
        <v>0</v>
      </c>
      <c r="L1611" t="b">
        <f>OR(ISNUMBER(FIND("morpholog",C1611)))</f>
        <v>0</v>
      </c>
      <c r="M1611" t="b">
        <f>OR(ISNUMBER(FIND("fibrosis",C1611)),ISNUMBER(FIND("Fibrosis",C1611)),ISNUMBER(FIND("fibrot",C1611)))</f>
        <v>0</v>
      </c>
      <c r="N1611" t="b">
        <f>OR(ISNUMBER(FIND("offspring",C1611)),ISNUMBER(FIND("Parental",C1611)),ISNUMBER(FIND("parental",C1611)),ISNUMBER(FIND("germline",C1611)),ISNUMBER(FIND("reproduc",C1611)),ISNUMBER(FIND("embryo",C1611)))</f>
        <v>0</v>
      </c>
      <c r="O1611" t="b">
        <f>OR(ISNUMBER(FIND("metabol",C1611)),ISNUMBER(FIND("Metabol",C1611)),ISNUMBER(FIND("digest",C1611)),ISNUMBER(FIND("mitochon",C1611)))</f>
        <v>0</v>
      </c>
      <c r="P1611" t="b">
        <f>OR(ISNUMBER(FIND("ecotox",C1611)),ISNUMBER(FIND("Ecotox",B1611)),ISNUMBER(FIND("ecotox",B1611)),ISNUMBER(FIND("Ecotox",C1611)))</f>
        <v>0</v>
      </c>
      <c r="Q1611" t="b">
        <f>OR(ISNUMBER(FIND("Bioaccum",C1611)),ISNUMBER(FIND("bioaccum",C1611)),ISNUMBER(FIND("accum",C1611)))</f>
        <v>0</v>
      </c>
      <c r="R1611" t="b">
        <f>OR(ISNUMBER(FIND("Occupation",C1611)),ISNUMBER(FIND("occupation",C1611)),ISNUMBER(FIND("worker",C1611)),ISNUMBER(FIND("workforce",C1611)))</f>
        <v>0</v>
      </c>
      <c r="S1611" t="b">
        <f>NOT(OR(F1611,G1611,H1611,I1611,J1611,K1611,L1611,M1611,N1611,O1611,P1611,Q1611,R1611))</f>
        <v>0</v>
      </c>
      <c r="U1611" t="b">
        <f>OR(Table1[[#This Row],[Inflammation]],Table1[[#This Row],[Immune]])</f>
        <v>0</v>
      </c>
      <c r="V1611" t="str">
        <f>IF(OR(Table1[[#This Row],[Rodents]],Table1[[#This Row],[Human]],Table1[[#This Row],[Pig]]),OR(ISNUMBER(FIND("intratrach",C1611)),ISNUMBER(FIND("nasal ",C1611)),ISNUMBER(FIND("instill",C1611))),"NA")</f>
        <v>NA</v>
      </c>
      <c r="W1611" t="str">
        <f>IF(OR(Table1[[#This Row],[Rodents]],Table1[[#This Row],[Human]],Table1[[#This Row],[Pig]]),OR(ISNUMBER(FIND("dermal",C1611)),ISNUMBER(FIND("skin ",C1611))),"NA")</f>
        <v>NA</v>
      </c>
      <c r="X1611" t="str">
        <f>IF(OR(Table1[[#This Row],[Rodents]],Table1[[#This Row],[Human]],Table1[[#This Row],[Pig]]),OR(ISNUMBER(FIND("injected",C1611)),ISNUMBER(FIND("periton",C1611)),ISNUMBER(FIND("intrascrot",C1611))),"NA")</f>
        <v>NA</v>
      </c>
      <c r="Y1611" t="str">
        <f>IF(OR(Table1[[#This Row],[Rodents]],Table1[[#This Row],[Human]],Table1[[#This Row],[Pig]]),NOT(OR(Table1[[#This Row],[Inhaled/Intratracheal/intranasal]],Table1[[#This Row],[Dermal]],Table1[[#This Row],[Injected]])),"NA")</f>
        <v>NA</v>
      </c>
      <c r="AA1611" t="b">
        <f>OR(ISNUMBER(FIND("fish ",C1611)),ISNUMBER(FIND("Fish ",C1611)),ISNUMBER(FIND("aquatic",C1611)),ISNUMBER(FIND("daphnids",C1611)),ISNUMBER(FIND("Carcinus maenas",C1611)),ISNUMBER(FIND("Daphnia",C1611)),ISNUMBER(FIND("Ruditapes philippinarum",C1611)),ISNUMBER(FIND("daphnia",C1611)),ISNUMBER(FIND("marine",C1611)),ISNUMBER(FIND("mussel",C1611)),ISNUMBER(FIND("algae",C1611)),ISNUMBER(FIND("Donax faba",C1611)),ISNUMBER(FIND("estuarine",C1611)),ISNUMBER(FIND("snail",C1611)),ISNUMBER(FIND("Prorocentrum donghaiense",C1611)) )</f>
        <v>0</v>
      </c>
      <c r="AB1611" t="b">
        <f>OR(ISNUMBER(FIND(" rat ",C1611)),ISNUMBER(FIND(" rats ",C1611)),ISNUMBER(FIND(" Rats ",C1611)),ISNUMBER(FIND(" Rat ",C1611)),ISNUMBER(FIND(" rat.",C1611)),ISNUMBER(FIND(" rats.",C1611)),ISNUMBER(FIND("mouse",C1611)),ISNUMBER(FIND("mice",C1611)), ISNUMBER(FIND(" Mice",C1611)))</f>
        <v>0</v>
      </c>
      <c r="AC1611" t="b">
        <f>OR(ISNUMBER(FIND(" cell ",C1611)),ISNUMBER(FIND("fibroblast",C1611)),ISNUMBER(FIND("macrophage",C1611)),ISNUMBER(FIND("epithelial",C1611)),ISNUMBER(FIND("endothelial",C1611)),ISNUMBER(FIND("neuron",C1611)),ISNUMBER(FIND(" cells ",C1611)),ISNUMBER(FIND("RBC",C1611)),ISNUMBER(FIND("mitochond",C1611)),ISNUMBER(FIND("adipocyte",C1611)),ISNUMBER(FIND("osteo",C1611)),ISNUMBER(FIND("keratin",C1611)),ISNUMBER(FIND(" cell's ",C1611)),ISNUMBER(FIND("eukary",C1611)),ISNUMBER(FIND("sperm",C1611)))</f>
        <v>1</v>
      </c>
      <c r="AD1611" t="b">
        <f>OR(ISNUMBER(FIND("human",B1611)),ISNUMBER(FIND("workers",B1611)),ISNUMBER(FIND("workforces",B1611)),ISNUMBER(FIND("occupational",B1611)),ISNUMBER(FIND("Case report",B1611)),ISNUMBER(FIND("Workplaces",B1611)),ISNUMBER(FIND("worker",B1611)))</f>
        <v>0</v>
      </c>
      <c r="AE1611" t="b">
        <f>OR(ISNUMBER(FIND(" plant ",C1611)),ISNUMBER(FIND("Plant ",C1611)),ISNUMBER(FIND("tomato",C1611)),ISNUMBER(FIND("plants",C1611)),ISNUMBER(FIND("Plants",C1611)),ISNUMBER(FIND("algae",C1611)),ISNUMBER(FIND("lettuce",C1611)),ISNUMBER(FIND("green gram sprouts ",C1611)),ISNUMBER(FIND("Cucurbita pepo",C1611)),ISNUMBER(FIND("bean ",C1611)),ISNUMBER(FIND("chloroplast",C1611)),ISNUMBER(FIND("chlorophyll",C1611)),ISNUMBER(FIND("seedling",C1611)),ISNUMBER(FIND("canola",C1611)),ISNUMBER(FIND("shoot",C1611)),ISNUMBER(FIND("photosynthes",C1611)),ISNUMBER(FIND(" leaves ",C1611)),,ISNUMBER(FIND("agriculture",C1611)),ISNUMBER(FIND(" crops ",C1611)))</f>
        <v>0</v>
      </c>
      <c r="AF1611" t="b">
        <f>OR(ISNUMBER(FIND("bacteria",C1611)),ISNUMBER(FIND("Bacteria",C1611)),ISNUMBER(FIND("Bacterium",C1611)),ISNUMBER(FIND("bacterium",C1611)),ISNUMBER(FIND(" coli ",C1611)))</f>
        <v>0</v>
      </c>
      <c r="AG1611" t="b">
        <f>OR(ISNUMBER(FIND("fungi",C1611)),ISNUMBER(FIND("Fungi",C1611)),ISNUMBER(FIND("fungus",C1611)),ISNUMBER(FIND("Fungus",C1611)),ISNUMBER(FIND("mushroom",C1611)),ISNUMBER(FIND("Mushroom",C1611)),ISNUMBER(FIND(" mold ",C1611)))</f>
        <v>0</v>
      </c>
      <c r="AH1611" t="b">
        <f>OR(ISNUMBER(FIND("Pig ",C1611)),ISNUMBER(FIND("pig ",C1611)),ISNUMBER(FIND("Pigs ",C1611)),ISNUMBER(FIND("pigs ",C1611)))</f>
        <v>0</v>
      </c>
      <c r="AI1611" t="b">
        <f>OR(ISNUMBER(FIND(" C. elegans",C1611)),ISNUMBER(FIND("Caenorhabditis elegans",C1611)),ISNUMBER(FIND("earthworms",C1611)),ISNUMBER(FIND(" Ficopomatus enigmaticus",C1611)),ISNUMBER(FIND("larva",C1611)),ISNUMBER(FIND("Lumbriculus variegatus",C1611)),ISNUMBER(FIND("nematode",C1611)))</f>
        <v>0</v>
      </c>
      <c r="AJ1611" t="b">
        <f>NOT(OR(AA1611,AB1611,AC1611,AD1611,AE1611,AF1611,AG1611,AH1611,AI1611))</f>
        <v>0</v>
      </c>
      <c r="AL1611" t="b">
        <f>OR(AA1611,AB1611,AD1611,AE1611,AF1611,AG1611,AH1611,AI1611)</f>
        <v>0</v>
      </c>
      <c r="AM1611" t="b">
        <f>IF(Table1[[#This Row],[In vivo?]],IF(Table1[[#This Row],[Cell]],FALSE,TRUE),FALSE)</f>
        <v>0</v>
      </c>
      <c r="AN1611" t="b">
        <f>AND(AC1611,AL1611)</f>
        <v>0</v>
      </c>
      <c r="AO1611" t="b">
        <f>IF(Table1[[#This Row],[Cell]],IF(Table1[[#This Row],[In vivo?]],FALSE,TRUE),FALSE)</f>
        <v>1</v>
      </c>
      <c r="AP1611" t="b">
        <f>NOT(OR(Table1[[#This Row],[In vivo?]],Table1[[#This Row],[Only in Cell]]))</f>
        <v>0</v>
      </c>
      <c r="AQ1611" t="str">
        <f>IF(OR(Table1[[#This Row],[Rodents]],Table1[[#This Row],[Human]],Table1[[#This Row],[Pig]]),OR(ISNUMBER(FIND("pulmonary",C1611)),ISNUMBER(FIND("lung",C1611))),"NA")</f>
        <v>NA</v>
      </c>
      <c r="AR1611" t="str">
        <f>IF(OR(Table1[[#This Row],[Rodents]],Table1[[#This Row],[Human]],Table1[[#This Row],[Pig]]),OR(ISNUMBER(FIND("skin",C1611)),ISNUMBER(FIND("dermal",C1611))),"NA")</f>
        <v>NA</v>
      </c>
      <c r="AS1611" t="str">
        <f>IF(OR(Table1[[#This Row],[Rodents]],Table1[[#This Row],[Human]],Table1[[#This Row],[Pig]]),OR(ISNUMBER(FIND("liver",C1611)),ISNUMBER(FIND("hepat",C1611))),"NA")</f>
        <v>NA</v>
      </c>
      <c r="AT1611" t="str">
        <f>IF(OR(Table1[[#This Row],[Rodents]],Table1[[#This Row],[Human]],Table1[[#This Row],[Pig]]),OR(ISNUMBER(FIND("kidney",C1611)),ISNUMBER(FIND("neph",C1611))),"NA")</f>
        <v>NA</v>
      </c>
      <c r="AU1611" t="str">
        <f>IF(OR(Table1[[#This Row],[Rodents]],Table1[[#This Row],[Human]],Table1[[#This Row],[Pig]]),OR(ISNUMBER(FIND("brain",C1611)),ISNUMBER(FIND("neur",C1611)),ISNUMBER(FIND("nerv",C1611))),"NA")</f>
        <v>NA</v>
      </c>
      <c r="AV1611" t="str">
        <f>IF(OR(Table1[[#This Row],[Rodents]],Table1[[#This Row],[Human]],Table1[[#This Row],[Pig]]),OR(ISNUMBER(FIND("heart",C1611)),ISNUMBER(FIND("cardi",C1611))),"NA")</f>
        <v>NA</v>
      </c>
      <c r="AW1611" t="str">
        <f>IF(OR(Table1[[#This Row],[Rodents]],Table1[[#This Row],[Human]],Table1[[#This Row],[Pig]]),OR(ISNUMBER(FIND("gastro",C1611)),ISNUMBER(FIND("intesti",C1611)),ISNUMBER(FIND("stomach",C1611))),"NA")</f>
        <v>NA</v>
      </c>
      <c r="AX1611" t="str">
        <f>IF(OR(Table1[[#This Row],[Rodents]],Table1[[#This Row],[Human]],Table1[[#This Row],[Pig]]),NOT(OR(AQ1611,AR1611,AS1611,AT1611,AU1611,AV1611,AW1611)),"NA")</f>
        <v>NA</v>
      </c>
      <c r="AY1611" t="b">
        <f>OR(ISNUMBER(FIND("SWCNT",C1611)),ISNUMBER(FIND("SWNT",C1611)),ISNUMBER(FIND("single-wall",C1611)),ISNUMBER(FIND("single wall",C1611)),ISNUMBER(FIND("Single wall",C1611)),ISNUMBER(FIND("Single-wall",C1611)),ISNUMBER(FIND("SWCNT",B1611)),ISNUMBER(FIND("SWNT",B1611)),ISNUMBER(FIND("single-wall",B1611)),ISNUMBER(FIND("single wall",B1611)),ISNUMBER(FIND("Single-wall",B1611)),ISNUMBER(FIND("Single wall",B1611)))</f>
        <v>1</v>
      </c>
      <c r="AZ1611" t="b">
        <f>OR(ISNUMBER(FIND("MWCNT",C1611)),ISNUMBER(FIND("MWNT",C1611)),ISNUMBER(FIND("multi-wall",C1611)),ISNUMBER(FIND("multi wall",C1611)),ISNUMBER(FIND("multiwall",C1611)),ISNUMBER(FIND("Multi-wall",C1611)),ISNUMBER(FIND("Multi wall",C1611)),ISNUMBER(FIND("Multiwall",C1611)),ISNUMBER(FIND("MWCNT",B1611)),ISNUMBER(FIND("MWNT",B1611)),ISNUMBER(FIND("multi-wall",B1611)),ISNUMBER(FIND("multi wall",B1611)),ISNUMBER(FIND("multiwall",B1611)),ISNUMBER(FIND("Multi-wall",B1611)),ISNUMBER(FIND("Multi wall",B1611)),ISNUMBER(FIND("Multiwall",B1611)),ISNUMBER(FIND("Double-wall",B1611)),ISNUMBER(FIND("Double wall",B1611)),ISNUMBER(FIND("Doublewall",B1611)),ISNUMBER(FIND("double-wall",B1611)),ISNUMBER(FIND("double wall",B1611)),ISNUMBER(FIND("doublewall",B1611)))</f>
        <v>0</v>
      </c>
      <c r="BA1611" t="b">
        <f>AND(Table1[[#This Row],[SWCNT]],Table1[[#This Row],[MWCNT]])</f>
        <v>0</v>
      </c>
      <c r="BB1611" t="b">
        <f>IF(Table1[[#This Row],[SWCNT]]=TRUE,FALSE,IF(Table1[[#This Row],[MWCNT]]=TRUE,FALSE,TRUE))</f>
        <v>0</v>
      </c>
      <c r="BC1611" s="18"/>
    </row>
    <row r="1612" spans="1:55" ht="166.5">
      <c r="A1612" t="s">
        <v>3767</v>
      </c>
      <c r="B1612" s="2" t="s">
        <v>3768</v>
      </c>
      <c r="C1612" s="16" t="s">
        <v>3769</v>
      </c>
      <c r="D1612" s="17" t="s">
        <v>1748</v>
      </c>
      <c r="E1612" s="2">
        <v>2014</v>
      </c>
      <c r="F1612" t="b">
        <f>OR(ISNUMBER(FIND("cytotoxic",C1612)),ISNUMBER(FIND("Cytotoxic",C1612)),ISNUMBER(FIND("cellular toxicity",C1612)),ISNUMBER(FIND("cell death",C1612)),ISNUMBER(FIND("viable",C1612)),ISNUMBER(FIND("phytotoxic",C1612)),ISNUMBER(FIND("acute toxicity",C1612)),ISNUMBER(FIND("MTT",C1612)),ISNUMBER(FIND("survival",C1612)),ISNUMBER(FIND("prolifer",C1612)),ISNUMBER(FIND("apoptosis",C1612)),ISNUMBER(FIND("neurotoxic",C1612)),ISNUMBER(FIND("  lysis ",C1612)),ISNUMBER(FIND("necrosis",C1612)),ISNUMBER(FIND("cellular death",C1612))*3,ISNUMBER(FIND("LDH",C1612)),ISNUMBER(FIND("Acute toxicity",C1612)))</f>
        <v>1</v>
      </c>
      <c r="G1612" t="b">
        <f>OR(ISNUMBER(FIND("genotoxic",C1612)),ISNUMBER(FIND("genotoxicity",C1612)),ISNUMBER(FIND("DNA damage",C1612)),ISNUMBER(FIND("DNA",C1612)),ISNUMBER(FIND("RNA",C1612)),ISNUMBER(FIND("mesothelioma",C1612)),ISNUMBER(FIND("carcino",C1612)),ISNUMBER(FIND("mutagen",C1612)),ISNUMBER(FIND("genetic",C1612)))</f>
        <v>0</v>
      </c>
      <c r="H1612" t="b">
        <f>OR(ISNUMBER(FIND("inflammatory",C1612)),ISNUMBER(FIND("inflamm",C1612)))</f>
        <v>0</v>
      </c>
      <c r="I1612" t="b">
        <f>OR(ISNUMBER(FIND("immune",C1612)),ISNUMBER(FIND("immunological",C1612)),ISNUMBER(FIND("interleuk",C1612)),ISNUMBER(FIND("platelet activation",C1612)),ISNUMBER(FIND("monocyte",C1612)),ISNUMBER(FIND("leukocyte",C1612)),ISNUMBER(FIND("cytokine",C1612)),ISNUMBER(FIND("CD4",C1612)),ISNUMBER(FIND("CD8",C1612)),ISNUMBER(FIND("T-cell",C1612)))</f>
        <v>0</v>
      </c>
      <c r="J1612" t="b">
        <f>OR(ISNUMBER(FIND("reactive oxygen",C1612)),ISNUMBER(FIND("ROS",C1612)),ISNUMBER(FIND("free radical",C1612)),ISNUMBER(FIND("oxidative stress",C1612)),ISNUMBER(FIND("peroxid",C1612)),ISNUMBER(FIND("oxidative",C1612)),ISNUMBER(FIND("antioxid",C1612)))</f>
        <v>0</v>
      </c>
      <c r="K1612" t="b">
        <f>OR(ISNUMBER(FIND("autophag",C1612)))</f>
        <v>0</v>
      </c>
      <c r="L1612" t="b">
        <f>OR(ISNUMBER(FIND("morpholog",C1612)))</f>
        <v>0</v>
      </c>
      <c r="M1612" t="b">
        <f>OR(ISNUMBER(FIND("fibrosis",C1612)),ISNUMBER(FIND("Fibrosis",C1612)),ISNUMBER(FIND("fibrot",C1612)))</f>
        <v>0</v>
      </c>
      <c r="N1612" t="b">
        <f>OR(ISNUMBER(FIND("offspring",C1612)),ISNUMBER(FIND("Parental",C1612)),ISNUMBER(FIND("parental",C1612)),ISNUMBER(FIND("germline",C1612)),ISNUMBER(FIND("reproduc",C1612)),ISNUMBER(FIND("embryo",C1612)))</f>
        <v>0</v>
      </c>
      <c r="O1612" t="b">
        <f>OR(ISNUMBER(FIND("metabol",C1612)),ISNUMBER(FIND("Metabol",C1612)),ISNUMBER(FIND("digest",C1612)),ISNUMBER(FIND("mitochon",C1612)))</f>
        <v>1</v>
      </c>
      <c r="P1612" t="b">
        <f>OR(ISNUMBER(FIND("ecotox",C1612)),ISNUMBER(FIND("Ecotox",B1612)),ISNUMBER(FIND("ecotox",B1612)),ISNUMBER(FIND("Ecotox",C1612)))</f>
        <v>0</v>
      </c>
      <c r="Q1612" t="b">
        <f>OR(ISNUMBER(FIND("Bioaccum",C1612)),ISNUMBER(FIND("bioaccum",C1612)),ISNUMBER(FIND("accum",C1612)))</f>
        <v>0</v>
      </c>
      <c r="R1612" t="b">
        <f>OR(ISNUMBER(FIND("Occupation",C1612)),ISNUMBER(FIND("occupation",C1612)),ISNUMBER(FIND("worker",C1612)),ISNUMBER(FIND("workforce",C1612)))</f>
        <v>0</v>
      </c>
      <c r="S1612" t="b">
        <f>NOT(OR(F1612,G1612,H1612,I1612,J1612,K1612,L1612,M1612,N1612,O1612,P1612,Q1612,R1612))</f>
        <v>0</v>
      </c>
      <c r="U1612" t="b">
        <f>OR(Table1[[#This Row],[Inflammation]],Table1[[#This Row],[Immune]])</f>
        <v>0</v>
      </c>
      <c r="V1612" t="str">
        <f>IF(OR(Table1[[#This Row],[Rodents]],Table1[[#This Row],[Human]],Table1[[#This Row],[Pig]]),OR(ISNUMBER(FIND("intratrach",C1612)),ISNUMBER(FIND("nasal ",C1612)),ISNUMBER(FIND("instill",C1612))),"NA")</f>
        <v>NA</v>
      </c>
      <c r="W1612" t="str">
        <f>IF(OR(Table1[[#This Row],[Rodents]],Table1[[#This Row],[Human]],Table1[[#This Row],[Pig]]),OR(ISNUMBER(FIND("dermal",C1612)),ISNUMBER(FIND("skin ",C1612))),"NA")</f>
        <v>NA</v>
      </c>
      <c r="X1612" t="str">
        <f>IF(OR(Table1[[#This Row],[Rodents]],Table1[[#This Row],[Human]],Table1[[#This Row],[Pig]]),OR(ISNUMBER(FIND("injected",C1612)),ISNUMBER(FIND("periton",C1612)),ISNUMBER(FIND("intrascrot",C1612))),"NA")</f>
        <v>NA</v>
      </c>
      <c r="Y1612" t="str">
        <f>IF(OR(Table1[[#This Row],[Rodents]],Table1[[#This Row],[Human]],Table1[[#This Row],[Pig]]),NOT(OR(Table1[[#This Row],[Inhaled/Intratracheal/intranasal]],Table1[[#This Row],[Dermal]],Table1[[#This Row],[Injected]])),"NA")</f>
        <v>NA</v>
      </c>
      <c r="AA1612" t="b">
        <f>OR(ISNUMBER(FIND("fish ",C1612)),ISNUMBER(FIND("Fish ",C1612)),ISNUMBER(FIND("aquatic",C1612)),ISNUMBER(FIND("daphnids",C1612)),ISNUMBER(FIND("Carcinus maenas",C1612)),ISNUMBER(FIND("Daphnia",C1612)),ISNUMBER(FIND("Ruditapes philippinarum",C1612)),ISNUMBER(FIND("daphnia",C1612)),ISNUMBER(FIND("marine",C1612)),ISNUMBER(FIND("mussel",C1612)),ISNUMBER(FIND("algae",C1612)),ISNUMBER(FIND("Donax faba",C1612)),ISNUMBER(FIND("estuarine",C1612)),ISNUMBER(FIND("snail",C1612)),ISNUMBER(FIND("Prorocentrum donghaiense",C1612)) )</f>
        <v>0</v>
      </c>
      <c r="AB1612" t="b">
        <f>OR(ISNUMBER(FIND(" rat ",C1612)),ISNUMBER(FIND(" rats ",C1612)),ISNUMBER(FIND(" Rats ",C1612)),ISNUMBER(FIND(" Rat ",C1612)),ISNUMBER(FIND(" rat.",C1612)),ISNUMBER(FIND(" rats.",C1612)),ISNUMBER(FIND("mouse",C1612)),ISNUMBER(FIND("mice",C1612)), ISNUMBER(FIND(" Mice",C1612)))</f>
        <v>0</v>
      </c>
      <c r="AC1612" t="b">
        <f>OR(ISNUMBER(FIND(" cell ",C1612)),ISNUMBER(FIND("fibroblast",C1612)),ISNUMBER(FIND("macrophage",C1612)),ISNUMBER(FIND("epithelial",C1612)),ISNUMBER(FIND("endothelial",C1612)),ISNUMBER(FIND("neuron",C1612)),ISNUMBER(FIND(" cells ",C1612)),ISNUMBER(FIND("RBC",C1612)),ISNUMBER(FIND("mitochond",C1612)),ISNUMBER(FIND("adipocyte",C1612)),ISNUMBER(FIND("osteo",C1612)),ISNUMBER(FIND("keratin",C1612)),ISNUMBER(FIND(" cell's ",C1612)),ISNUMBER(FIND("eukary",C1612)),ISNUMBER(FIND("sperm",C1612)))</f>
        <v>1</v>
      </c>
      <c r="AD1612" t="b">
        <f>OR(ISNUMBER(FIND("human",B1612)),ISNUMBER(FIND("workers",B1612)),ISNUMBER(FIND("workforces",B1612)),ISNUMBER(FIND("occupational",B1612)),ISNUMBER(FIND("Case report",B1612)),ISNUMBER(FIND("Workplaces",B1612)),ISNUMBER(FIND("worker",B1612)))</f>
        <v>0</v>
      </c>
      <c r="AE1612" t="b">
        <f>OR(ISNUMBER(FIND(" plant ",C1612)),ISNUMBER(FIND("Plant ",C1612)),ISNUMBER(FIND("tomato",C1612)),ISNUMBER(FIND("plants",C1612)),ISNUMBER(FIND("Plants",C1612)),ISNUMBER(FIND("algae",C1612)),ISNUMBER(FIND("lettuce",C1612)),ISNUMBER(FIND("green gram sprouts ",C1612)),ISNUMBER(FIND("Cucurbita pepo",C1612)),ISNUMBER(FIND("bean ",C1612)),ISNUMBER(FIND("chloroplast",C1612)),ISNUMBER(FIND("chlorophyll",C1612)),ISNUMBER(FIND("seedling",C1612)),ISNUMBER(FIND("canola",C1612)),ISNUMBER(FIND("shoot",C1612)),ISNUMBER(FIND("photosynthes",C1612)),ISNUMBER(FIND(" leaves ",C1612)),,ISNUMBER(FIND("agriculture",C1612)),ISNUMBER(FIND(" crops ",C1612)))</f>
        <v>0</v>
      </c>
      <c r="AF1612" t="b">
        <f>OR(ISNUMBER(FIND("bacteria",C1612)),ISNUMBER(FIND("Bacteria",C1612)),ISNUMBER(FIND("Bacterium",C1612)),ISNUMBER(FIND("bacterium",C1612)),ISNUMBER(FIND(" coli ",C1612)))</f>
        <v>0</v>
      </c>
      <c r="AG1612" t="b">
        <f>OR(ISNUMBER(FIND("fungi",C1612)),ISNUMBER(FIND("Fungi",C1612)),ISNUMBER(FIND("fungus",C1612)),ISNUMBER(FIND("Fungus",C1612)),ISNUMBER(FIND("mushroom",C1612)),ISNUMBER(FIND("Mushroom",C1612)),ISNUMBER(FIND(" mold ",C1612)))</f>
        <v>0</v>
      </c>
      <c r="AH1612" t="b">
        <f>OR(ISNUMBER(FIND("Pig ",C1612)),ISNUMBER(FIND("pig ",C1612)),ISNUMBER(FIND("Pigs ",C1612)),ISNUMBER(FIND("pigs ",C1612)))</f>
        <v>0</v>
      </c>
      <c r="AI1612" t="b">
        <f>OR(ISNUMBER(FIND(" C. elegans",C1612)),ISNUMBER(FIND("Caenorhabditis elegans",C1612)),ISNUMBER(FIND("earthworms",C1612)),ISNUMBER(FIND(" Ficopomatus enigmaticus",C1612)),ISNUMBER(FIND("larva",C1612)),ISNUMBER(FIND("Lumbriculus variegatus",C1612)),ISNUMBER(FIND("nematode",C1612)))</f>
        <v>0</v>
      </c>
      <c r="AJ1612" t="b">
        <f>NOT(OR(AA1612,AB1612,AC1612,AD1612,AE1612,AF1612,AG1612,AH1612,AI1612))</f>
        <v>0</v>
      </c>
      <c r="AL1612" t="b">
        <f>OR(AA1612,AB1612,AD1612,AE1612,AF1612,AG1612,AH1612,AI1612)</f>
        <v>0</v>
      </c>
      <c r="AM1612" t="b">
        <f>IF(Table1[[#This Row],[In vivo?]],IF(Table1[[#This Row],[Cell]],FALSE,TRUE),FALSE)</f>
        <v>0</v>
      </c>
      <c r="AN1612" t="b">
        <f>AND(AC1612,AL1612)</f>
        <v>0</v>
      </c>
      <c r="AO1612" t="b">
        <f>IF(Table1[[#This Row],[Cell]],IF(Table1[[#This Row],[In vivo?]],FALSE,TRUE),FALSE)</f>
        <v>1</v>
      </c>
      <c r="AP1612" t="b">
        <f>NOT(OR(Table1[[#This Row],[In vivo?]],Table1[[#This Row],[Only in Cell]]))</f>
        <v>0</v>
      </c>
      <c r="AQ1612" t="str">
        <f>IF(OR(Table1[[#This Row],[Rodents]],Table1[[#This Row],[Human]],Table1[[#This Row],[Pig]]),OR(ISNUMBER(FIND("pulmonary",C1612)),ISNUMBER(FIND("lung",C1612))),"NA")</f>
        <v>NA</v>
      </c>
      <c r="AR1612" t="str">
        <f>IF(OR(Table1[[#This Row],[Rodents]],Table1[[#This Row],[Human]],Table1[[#This Row],[Pig]]),OR(ISNUMBER(FIND("skin",C1612)),ISNUMBER(FIND("dermal",C1612))),"NA")</f>
        <v>NA</v>
      </c>
      <c r="AS1612" t="str">
        <f>IF(OR(Table1[[#This Row],[Rodents]],Table1[[#This Row],[Human]],Table1[[#This Row],[Pig]]),OR(ISNUMBER(FIND("liver",C1612)),ISNUMBER(FIND("hepat",C1612))),"NA")</f>
        <v>NA</v>
      </c>
      <c r="AT1612" t="str">
        <f>IF(OR(Table1[[#This Row],[Rodents]],Table1[[#This Row],[Human]],Table1[[#This Row],[Pig]]),OR(ISNUMBER(FIND("kidney",C1612)),ISNUMBER(FIND("neph",C1612))),"NA")</f>
        <v>NA</v>
      </c>
      <c r="AU1612" t="str">
        <f>IF(OR(Table1[[#This Row],[Rodents]],Table1[[#This Row],[Human]],Table1[[#This Row],[Pig]]),OR(ISNUMBER(FIND("brain",C1612)),ISNUMBER(FIND("neur",C1612)),ISNUMBER(FIND("nerv",C1612))),"NA")</f>
        <v>NA</v>
      </c>
      <c r="AV1612" t="str">
        <f>IF(OR(Table1[[#This Row],[Rodents]],Table1[[#This Row],[Human]],Table1[[#This Row],[Pig]]),OR(ISNUMBER(FIND("heart",C1612)),ISNUMBER(FIND("cardi",C1612))),"NA")</f>
        <v>NA</v>
      </c>
      <c r="AW1612" t="str">
        <f>IF(OR(Table1[[#This Row],[Rodents]],Table1[[#This Row],[Human]],Table1[[#This Row],[Pig]]),OR(ISNUMBER(FIND("gastro",C1612)),ISNUMBER(FIND("intesti",C1612)),ISNUMBER(FIND("stomach",C1612))),"NA")</f>
        <v>NA</v>
      </c>
      <c r="AX1612" t="str">
        <f>IF(OR(Table1[[#This Row],[Rodents]],Table1[[#This Row],[Human]],Table1[[#This Row],[Pig]]),NOT(OR(AQ1612,AR1612,AS1612,AT1612,AU1612,AV1612,AW1612)),"NA")</f>
        <v>NA</v>
      </c>
      <c r="AY1612" t="b">
        <f>OR(ISNUMBER(FIND("SWCNT",C1612)),ISNUMBER(FIND("SWNT",C1612)),ISNUMBER(FIND("single-wall",C1612)),ISNUMBER(FIND("single wall",C1612)),ISNUMBER(FIND("Single wall",C1612)),ISNUMBER(FIND("Single-wall",C1612)),ISNUMBER(FIND("SWCNT",B1612)),ISNUMBER(FIND("SWNT",B1612)),ISNUMBER(FIND("single-wall",B1612)),ISNUMBER(FIND("single wall",B1612)),ISNUMBER(FIND("Single-wall",B1612)),ISNUMBER(FIND("Single wall",B1612)))</f>
        <v>0</v>
      </c>
      <c r="AZ1612" t="b">
        <f>OR(ISNUMBER(FIND("MWCNT",C1612)),ISNUMBER(FIND("MWNT",C1612)),ISNUMBER(FIND("multi-wall",C1612)),ISNUMBER(FIND("multi wall",C1612)),ISNUMBER(FIND("multiwall",C1612)),ISNUMBER(FIND("Multi-wall",C1612)),ISNUMBER(FIND("Multi wall",C1612)),ISNUMBER(FIND("Multiwall",C1612)),ISNUMBER(FIND("MWCNT",B1612)),ISNUMBER(FIND("MWNT",B1612)),ISNUMBER(FIND("multi-wall",B1612)),ISNUMBER(FIND("multi wall",B1612)),ISNUMBER(FIND("multiwall",B1612)),ISNUMBER(FIND("Multi-wall",B1612)),ISNUMBER(FIND("Multi wall",B1612)),ISNUMBER(FIND("Multiwall",B1612)),ISNUMBER(FIND("Double-wall",B1612)),ISNUMBER(FIND("Double wall",B1612)),ISNUMBER(FIND("Doublewall",B1612)),ISNUMBER(FIND("double-wall",B1612)),ISNUMBER(FIND("double wall",B1612)),ISNUMBER(FIND("doublewall",B1612)))</f>
        <v>1</v>
      </c>
      <c r="BA1612" t="b">
        <f>AND(Table1[[#This Row],[SWCNT]],Table1[[#This Row],[MWCNT]])</f>
        <v>0</v>
      </c>
      <c r="BB1612" t="b">
        <f>IF(Table1[[#This Row],[SWCNT]]=TRUE,FALSE,IF(Table1[[#This Row],[MWCNT]]=TRUE,FALSE,TRUE))</f>
        <v>0</v>
      </c>
      <c r="BC1612" s="18"/>
    </row>
    <row r="1613" spans="1:55" ht="166.5">
      <c r="B1613" s="2" t="s">
        <v>3778</v>
      </c>
      <c r="C1613" s="16" t="s">
        <v>3779</v>
      </c>
      <c r="D1613" s="17" t="s">
        <v>205</v>
      </c>
      <c r="E1613" s="2">
        <v>2014</v>
      </c>
      <c r="F1613" t="b">
        <f>OR(ISNUMBER(FIND("cytotoxic",C1613)),ISNUMBER(FIND("Cytotoxic",C1613)),ISNUMBER(FIND("cellular toxicity",C1613)),ISNUMBER(FIND("cell death",C1613)),ISNUMBER(FIND("viable",C1613)),ISNUMBER(FIND("phytotoxic",C1613)),ISNUMBER(FIND("acute toxicity",C1613)),ISNUMBER(FIND("MTT",C1613)),ISNUMBER(FIND("survival",C1613)),ISNUMBER(FIND("prolifer",C1613)),ISNUMBER(FIND("apoptosis",C1613)),ISNUMBER(FIND("neurotoxic",C1613)),ISNUMBER(FIND("  lysis ",C1613)),ISNUMBER(FIND("necrosis",C1613)),ISNUMBER(FIND("cellular death",C1613))*3,ISNUMBER(FIND("LDH",C1613)),ISNUMBER(FIND("Acute toxicity",C1613)))</f>
        <v>1</v>
      </c>
      <c r="G1613" t="b">
        <f>OR(ISNUMBER(FIND("genotoxic",C1613)),ISNUMBER(FIND("genotoxicity",C1613)),ISNUMBER(FIND("DNA damage",C1613)),ISNUMBER(FIND("DNA",C1613)),ISNUMBER(FIND("RNA",C1613)),ISNUMBER(FIND("mesothelioma",C1613)),ISNUMBER(FIND("carcino",C1613)),ISNUMBER(FIND("mutagen",C1613)),ISNUMBER(FIND("genetic",C1613)))</f>
        <v>0</v>
      </c>
      <c r="H1613" t="b">
        <f>OR(ISNUMBER(FIND("inflammatory",C1613)),ISNUMBER(FIND("inflamm",C1613)))</f>
        <v>0</v>
      </c>
      <c r="I1613" t="b">
        <f>OR(ISNUMBER(FIND("immune",C1613)),ISNUMBER(FIND("immunological",C1613)),ISNUMBER(FIND("interleuk",C1613)),ISNUMBER(FIND("platelet activation",C1613)),ISNUMBER(FIND("monocyte",C1613)),ISNUMBER(FIND("leukocyte",C1613)),ISNUMBER(FIND("cytokine",C1613)),ISNUMBER(FIND("CD4",C1613)),ISNUMBER(FIND("CD8",C1613)),ISNUMBER(FIND("T-cell",C1613)))</f>
        <v>0</v>
      </c>
      <c r="J1613" t="b">
        <f>OR(ISNUMBER(FIND("reactive oxygen",C1613)),ISNUMBER(FIND("ROS",C1613)),ISNUMBER(FIND("free radical",C1613)),ISNUMBER(FIND("oxidative stress",C1613)),ISNUMBER(FIND("peroxid",C1613)),ISNUMBER(FIND("oxidative",C1613)),ISNUMBER(FIND("antioxid",C1613)))</f>
        <v>1</v>
      </c>
      <c r="K1613" t="b">
        <f>OR(ISNUMBER(FIND("autophag",C1613)))</f>
        <v>0</v>
      </c>
      <c r="L1613" t="b">
        <f>OR(ISNUMBER(FIND("morpholog",C1613)))</f>
        <v>0</v>
      </c>
      <c r="M1613" t="b">
        <f>OR(ISNUMBER(FIND("fibrosis",C1613)),ISNUMBER(FIND("Fibrosis",C1613)),ISNUMBER(FIND("fibrot",C1613)))</f>
        <v>0</v>
      </c>
      <c r="N1613" t="b">
        <f>OR(ISNUMBER(FIND("offspring",C1613)),ISNUMBER(FIND("Parental",C1613)),ISNUMBER(FIND("parental",C1613)),ISNUMBER(FIND("germline",C1613)),ISNUMBER(FIND("reproduc",C1613)),ISNUMBER(FIND("embryo",C1613)))</f>
        <v>0</v>
      </c>
      <c r="O1613" t="b">
        <f>OR(ISNUMBER(FIND("metabol",C1613)),ISNUMBER(FIND("Metabol",C1613)),ISNUMBER(FIND("digest",C1613)),ISNUMBER(FIND("mitochon",C1613)))</f>
        <v>0</v>
      </c>
      <c r="P1613" t="b">
        <f>OR(ISNUMBER(FIND("ecotox",C1613)),ISNUMBER(FIND("Ecotox",B1613)),ISNUMBER(FIND("ecotox",B1613)),ISNUMBER(FIND("Ecotox",C1613)))</f>
        <v>0</v>
      </c>
      <c r="Q1613" t="b">
        <f>OR(ISNUMBER(FIND("Bioaccum",C1613)),ISNUMBER(FIND("bioaccum",C1613)),ISNUMBER(FIND("accum",C1613)))</f>
        <v>1</v>
      </c>
      <c r="R1613" t="b">
        <f>OR(ISNUMBER(FIND("Occupation",C1613)),ISNUMBER(FIND("occupation",C1613)),ISNUMBER(FIND("worker",C1613)),ISNUMBER(FIND("workforce",C1613)))</f>
        <v>0</v>
      </c>
      <c r="S1613" t="b">
        <f>NOT(OR(F1613,G1613,H1613,I1613,J1613,K1613,L1613,M1613,N1613,O1613,P1613,Q1613,R1613))</f>
        <v>0</v>
      </c>
      <c r="U1613" t="b">
        <f>OR(Table1[[#This Row],[Inflammation]],Table1[[#This Row],[Immune]])</f>
        <v>0</v>
      </c>
      <c r="V1613" t="b">
        <f>IF(OR(Table1[[#This Row],[Rodents]],Table1[[#This Row],[Human]],Table1[[#This Row],[Pig]]),OR(ISNUMBER(FIND("intratrach",C1613)),ISNUMBER(FIND("nasal ",C1613)),ISNUMBER(FIND("instill",C1613))),"NA")</f>
        <v>0</v>
      </c>
      <c r="W1613" t="b">
        <f>IF(OR(Table1[[#This Row],[Rodents]],Table1[[#This Row],[Human]],Table1[[#This Row],[Pig]]),OR(ISNUMBER(FIND("dermal",C1613)),ISNUMBER(FIND("skin ",C1613))),"NA")</f>
        <v>0</v>
      </c>
      <c r="X1613" t="b">
        <f>IF(OR(Table1[[#This Row],[Rodents]],Table1[[#This Row],[Human]],Table1[[#This Row],[Pig]]),OR(ISNUMBER(FIND("injected",C1613)),ISNUMBER(FIND("periton",C1613)),ISNUMBER(FIND("intrascrot",C1613))),"NA")</f>
        <v>1</v>
      </c>
      <c r="Y1613" t="b">
        <f>IF(OR(Table1[[#This Row],[Rodents]],Table1[[#This Row],[Human]],Table1[[#This Row],[Pig]]),NOT(OR(Table1[[#This Row],[Inhaled/Intratracheal/intranasal]],Table1[[#This Row],[Dermal]],Table1[[#This Row],[Injected]])),"NA")</f>
        <v>0</v>
      </c>
      <c r="AA1613" t="b">
        <f>OR(ISNUMBER(FIND("fish ",C1613)),ISNUMBER(FIND("Fish ",C1613)),ISNUMBER(FIND("aquatic",C1613)),ISNUMBER(FIND("daphnids",C1613)),ISNUMBER(FIND("Carcinus maenas",C1613)),ISNUMBER(FIND("Daphnia",C1613)),ISNUMBER(FIND("Ruditapes philippinarum",C1613)),ISNUMBER(FIND("daphnia",C1613)),ISNUMBER(FIND("marine",C1613)),ISNUMBER(FIND("mussel",C1613)),ISNUMBER(FIND("algae",C1613)),ISNUMBER(FIND("Donax faba",C1613)),ISNUMBER(FIND("estuarine",C1613)),ISNUMBER(FIND("snail",C1613)),ISNUMBER(FIND("Prorocentrum donghaiense",C1613)) )</f>
        <v>0</v>
      </c>
      <c r="AB1613" t="b">
        <f>OR(ISNUMBER(FIND(" rat ",C1613)),ISNUMBER(FIND(" rats ",C1613)),ISNUMBER(FIND(" Rats ",C1613)),ISNUMBER(FIND(" Rat ",C1613)),ISNUMBER(FIND(" rat.",C1613)),ISNUMBER(FIND(" rats.",C1613)),ISNUMBER(FIND("mouse",C1613)),ISNUMBER(FIND("mice",C1613)), ISNUMBER(FIND(" Mice",C1613)))</f>
        <v>1</v>
      </c>
      <c r="AC1613" t="b">
        <f>OR(ISNUMBER(FIND(" cell ",C1613)),ISNUMBER(FIND("fibroblast",C1613)),ISNUMBER(FIND("macrophage",C1613)),ISNUMBER(FIND("epithelial",C1613)),ISNUMBER(FIND("endothelial",C1613)),ISNUMBER(FIND("neuron",C1613)),ISNUMBER(FIND(" cells ",C1613)),ISNUMBER(FIND("RBC",C1613)),ISNUMBER(FIND("mitochond",C1613)),ISNUMBER(FIND("adipocyte",C1613)),ISNUMBER(FIND("osteo",C1613)),ISNUMBER(FIND("keratin",C1613)),ISNUMBER(FIND(" cell's ",C1613)),ISNUMBER(FIND("eukary",C1613)),ISNUMBER(FIND("sperm",C1613)))</f>
        <v>1</v>
      </c>
      <c r="AD1613" t="b">
        <f>OR(ISNUMBER(FIND("human",B1613)),ISNUMBER(FIND("workers",B1613)),ISNUMBER(FIND("workforces",B1613)),ISNUMBER(FIND("occupational",B1613)),ISNUMBER(FIND("Case report",B1613)),ISNUMBER(FIND("Workplaces",B1613)),ISNUMBER(FIND("worker",B1613)))</f>
        <v>0</v>
      </c>
      <c r="AE1613" t="b">
        <f>OR(ISNUMBER(FIND(" plant ",C1613)),ISNUMBER(FIND("Plant ",C1613)),ISNUMBER(FIND("tomato",C1613)),ISNUMBER(FIND("plants",C1613)),ISNUMBER(FIND("Plants",C1613)),ISNUMBER(FIND("algae",C1613)),ISNUMBER(FIND("lettuce",C1613)),ISNUMBER(FIND("green gram sprouts ",C1613)),ISNUMBER(FIND("Cucurbita pepo",C1613)),ISNUMBER(FIND("bean ",C1613)),ISNUMBER(FIND("chloroplast",C1613)),ISNUMBER(FIND("chlorophyll",C1613)),ISNUMBER(FIND("seedling",C1613)),ISNUMBER(FIND("canola",C1613)),ISNUMBER(FIND("shoot",C1613)),ISNUMBER(FIND("photosynthes",C1613)),ISNUMBER(FIND(" leaves ",C1613)),,ISNUMBER(FIND("agriculture",C1613)),ISNUMBER(FIND(" crops ",C1613)))</f>
        <v>0</v>
      </c>
      <c r="AF1613" t="b">
        <f>OR(ISNUMBER(FIND("bacteria",C1613)),ISNUMBER(FIND("Bacteria",C1613)),ISNUMBER(FIND("Bacterium",C1613)),ISNUMBER(FIND("bacterium",C1613)),ISNUMBER(FIND(" coli ",C1613)))</f>
        <v>0</v>
      </c>
      <c r="AG1613" t="b">
        <f>OR(ISNUMBER(FIND("fungi",C1613)),ISNUMBER(FIND("Fungi",C1613)),ISNUMBER(FIND("fungus",C1613)),ISNUMBER(FIND("Fungus",C1613)),ISNUMBER(FIND("mushroom",C1613)),ISNUMBER(FIND("Mushroom",C1613)),ISNUMBER(FIND(" mold ",C1613)))</f>
        <v>0</v>
      </c>
      <c r="AH1613" t="b">
        <f>OR(ISNUMBER(FIND("Pig ",C1613)),ISNUMBER(FIND("pig ",C1613)),ISNUMBER(FIND("Pigs ",C1613)),ISNUMBER(FIND("pigs ",C1613)))</f>
        <v>0</v>
      </c>
      <c r="AI1613" t="b">
        <f>OR(ISNUMBER(FIND(" C. elegans",C1613)),ISNUMBER(FIND("Caenorhabditis elegans",C1613)),ISNUMBER(FIND("earthworms",C1613)),ISNUMBER(FIND(" Ficopomatus enigmaticus",C1613)),ISNUMBER(FIND("larva",C1613)),ISNUMBER(FIND("Lumbriculus variegatus",C1613)),ISNUMBER(FIND("nematode",C1613)))</f>
        <v>0</v>
      </c>
      <c r="AJ1613" t="b">
        <f>NOT(OR(AA1613,AB1613,AC1613,AD1613,AE1613,AF1613,AG1613,AH1613,AI1613))</f>
        <v>0</v>
      </c>
      <c r="AL1613" t="b">
        <f>OR(AA1613,AB1613,AD1613,AE1613,AF1613,AG1613,AH1613,AI1613)</f>
        <v>1</v>
      </c>
      <c r="AM1613" t="b">
        <f>IF(Table1[[#This Row],[In vivo?]],IF(Table1[[#This Row],[Cell]],FALSE,TRUE),FALSE)</f>
        <v>0</v>
      </c>
      <c r="AN1613" t="b">
        <f>AND(AC1613,AL1613)</f>
        <v>1</v>
      </c>
      <c r="AO1613" t="b">
        <f>IF(Table1[[#This Row],[Cell]],IF(Table1[[#This Row],[In vivo?]],FALSE,TRUE),FALSE)</f>
        <v>0</v>
      </c>
      <c r="AP1613" t="b">
        <f>NOT(OR(Table1[[#This Row],[In vivo?]],Table1[[#This Row],[Only in Cell]]))</f>
        <v>0</v>
      </c>
      <c r="AQ1613" t="b">
        <f>IF(OR(Table1[[#This Row],[Rodents]],Table1[[#This Row],[Human]],Table1[[#This Row],[Pig]]),OR(ISNUMBER(FIND("pulmonary",C1613)),ISNUMBER(FIND("lung",C1613))),"NA")</f>
        <v>0</v>
      </c>
      <c r="AR1613" t="b">
        <f>IF(OR(Table1[[#This Row],[Rodents]],Table1[[#This Row],[Human]],Table1[[#This Row],[Pig]]),OR(ISNUMBER(FIND("skin",C1613)),ISNUMBER(FIND("dermal",C1613))),"NA")</f>
        <v>0</v>
      </c>
      <c r="AS1613" t="b">
        <f>IF(OR(Table1[[#This Row],[Rodents]],Table1[[#This Row],[Human]],Table1[[#This Row],[Pig]]),OR(ISNUMBER(FIND("liver",C1613)),ISNUMBER(FIND("hepat",C1613))),"NA")</f>
        <v>0</v>
      </c>
      <c r="AT1613" t="b">
        <f>IF(OR(Table1[[#This Row],[Rodents]],Table1[[#This Row],[Human]],Table1[[#This Row],[Pig]]),OR(ISNUMBER(FIND("kidney",C1613)),ISNUMBER(FIND("neph",C1613))),"NA")</f>
        <v>0</v>
      </c>
      <c r="AU1613" t="b">
        <f>IF(OR(Table1[[#This Row],[Rodents]],Table1[[#This Row],[Human]],Table1[[#This Row],[Pig]]),OR(ISNUMBER(FIND("brain",C1613)),ISNUMBER(FIND("neur",C1613)),ISNUMBER(FIND("nerv",C1613))),"NA")</f>
        <v>1</v>
      </c>
      <c r="AV1613" t="b">
        <f>IF(OR(Table1[[#This Row],[Rodents]],Table1[[#This Row],[Human]],Table1[[#This Row],[Pig]]),OR(ISNUMBER(FIND("heart",C1613)),ISNUMBER(FIND("cardi",C1613))),"NA")</f>
        <v>0</v>
      </c>
      <c r="AW1613" t="b">
        <f>IF(OR(Table1[[#This Row],[Rodents]],Table1[[#This Row],[Human]],Table1[[#This Row],[Pig]]),OR(ISNUMBER(FIND("gastro",C1613)),ISNUMBER(FIND("intesti",C1613)),ISNUMBER(FIND("stomach",C1613))),"NA")</f>
        <v>0</v>
      </c>
      <c r="AX1613" t="b">
        <f>IF(OR(Table1[[#This Row],[Rodents]],Table1[[#This Row],[Human]],Table1[[#This Row],[Pig]]),NOT(OR(AQ1613,AR1613,AS1613,AT1613,AU1613,AV1613,AW1613)),"NA")</f>
        <v>0</v>
      </c>
      <c r="AY1613" t="b">
        <f>OR(ISNUMBER(FIND("SWCNT",C1613)),ISNUMBER(FIND("SWNT",C1613)),ISNUMBER(FIND("single-wall",C1613)),ISNUMBER(FIND("single wall",C1613)),ISNUMBER(FIND("Single wall",C1613)),ISNUMBER(FIND("Single-wall",C1613)),ISNUMBER(FIND("SWCNT",B1613)),ISNUMBER(FIND("SWNT",B1613)),ISNUMBER(FIND("single-wall",B1613)),ISNUMBER(FIND("single wall",B1613)),ISNUMBER(FIND("Single-wall",B1613)),ISNUMBER(FIND("Single wall",B1613)))</f>
        <v>1</v>
      </c>
      <c r="AZ1613" t="b">
        <f>OR(ISNUMBER(FIND("MWCNT",C1613)),ISNUMBER(FIND("MWNT",C1613)),ISNUMBER(FIND("multi-wall",C1613)),ISNUMBER(FIND("multi wall",C1613)),ISNUMBER(FIND("multiwall",C1613)),ISNUMBER(FIND("Multi-wall",C1613)),ISNUMBER(FIND("Multi wall",C1613)),ISNUMBER(FIND("Multiwall",C1613)),ISNUMBER(FIND("MWCNT",B1613)),ISNUMBER(FIND("MWNT",B1613)),ISNUMBER(FIND("multi-wall",B1613)),ISNUMBER(FIND("multi wall",B1613)),ISNUMBER(FIND("multiwall",B1613)),ISNUMBER(FIND("Multi-wall",B1613)),ISNUMBER(FIND("Multi wall",B1613)),ISNUMBER(FIND("Multiwall",B1613)),ISNUMBER(FIND("Double-wall",B1613)),ISNUMBER(FIND("Double wall",B1613)),ISNUMBER(FIND("Doublewall",B1613)),ISNUMBER(FIND("double-wall",B1613)),ISNUMBER(FIND("double wall",B1613)),ISNUMBER(FIND("doublewall",B1613)))</f>
        <v>0</v>
      </c>
      <c r="BA1613" t="b">
        <f>AND(Table1[[#This Row],[SWCNT]],Table1[[#This Row],[MWCNT]])</f>
        <v>0</v>
      </c>
      <c r="BB1613" t="b">
        <f>IF(Table1[[#This Row],[SWCNT]]=TRUE,FALSE,IF(Table1[[#This Row],[MWCNT]]=TRUE,FALSE,TRUE))</f>
        <v>0</v>
      </c>
      <c r="BC1613" s="18"/>
    </row>
    <row r="1614" spans="1:55" ht="222">
      <c r="A1614" t="s">
        <v>3790</v>
      </c>
      <c r="B1614" s="2" t="s">
        <v>3791</v>
      </c>
      <c r="C1614" s="16" t="s">
        <v>3792</v>
      </c>
      <c r="D1614" s="17" t="s">
        <v>653</v>
      </c>
      <c r="E1614" s="2">
        <v>2014</v>
      </c>
      <c r="F1614" t="b">
        <f>OR(ISNUMBER(FIND("cytotoxic",C1614)),ISNUMBER(FIND("Cytotoxic",C1614)),ISNUMBER(FIND("cellular toxicity",C1614)),ISNUMBER(FIND("cell death",C1614)),ISNUMBER(FIND("viable",C1614)),ISNUMBER(FIND("phytotoxic",C1614)),ISNUMBER(FIND("acute toxicity",C1614)),ISNUMBER(FIND("MTT",C1614)),ISNUMBER(FIND("survival",C1614)),ISNUMBER(FIND("prolifer",C1614)),ISNUMBER(FIND("apoptosis",C1614)),ISNUMBER(FIND("neurotoxic",C1614)),ISNUMBER(FIND("  lysis ",C1614)),ISNUMBER(FIND("necrosis",C1614)),ISNUMBER(FIND("cellular death",C1614))*3,ISNUMBER(FIND("LDH",C1614)),ISNUMBER(FIND("Acute toxicity",C1614)))</f>
        <v>1</v>
      </c>
      <c r="G1614" t="b">
        <f>OR(ISNUMBER(FIND("genotoxic",C1614)),ISNUMBER(FIND("genotoxicity",C1614)),ISNUMBER(FIND("DNA damage",C1614)),ISNUMBER(FIND("DNA",C1614)),ISNUMBER(FIND("RNA",C1614)),ISNUMBER(FIND("mesothelioma",C1614)),ISNUMBER(FIND("carcino",C1614)),ISNUMBER(FIND("mutagen",C1614)),ISNUMBER(FIND("genetic",C1614)))</f>
        <v>0</v>
      </c>
      <c r="H1614" t="b">
        <f>OR(ISNUMBER(FIND("inflammatory",C1614)),ISNUMBER(FIND("inflamm",C1614)))</f>
        <v>0</v>
      </c>
      <c r="I1614" t="b">
        <f>OR(ISNUMBER(FIND("immune",C1614)),ISNUMBER(FIND("immunological",C1614)),ISNUMBER(FIND("interleuk",C1614)),ISNUMBER(FIND("platelet activation",C1614)),ISNUMBER(FIND("monocyte",C1614)),ISNUMBER(FIND("leukocyte",C1614)),ISNUMBER(FIND("cytokine",C1614)),ISNUMBER(FIND("CD4",C1614)),ISNUMBER(FIND("CD8",C1614)),ISNUMBER(FIND("T-cell",C1614)))</f>
        <v>1</v>
      </c>
      <c r="J1614" t="b">
        <f>OR(ISNUMBER(FIND("reactive oxygen",C1614)),ISNUMBER(FIND("ROS",C1614)),ISNUMBER(FIND("free radical",C1614)),ISNUMBER(FIND("oxidative stress",C1614)),ISNUMBER(FIND("peroxid",C1614)),ISNUMBER(FIND("oxidative",C1614)),ISNUMBER(FIND("antioxid",C1614)))</f>
        <v>0</v>
      </c>
      <c r="K1614" t="b">
        <f>OR(ISNUMBER(FIND("autophag",C1614)))</f>
        <v>0</v>
      </c>
      <c r="L1614" t="b">
        <f>OR(ISNUMBER(FIND("morpholog",C1614)))</f>
        <v>0</v>
      </c>
      <c r="M1614" t="b">
        <f>OR(ISNUMBER(FIND("fibrosis",C1614)),ISNUMBER(FIND("Fibrosis",C1614)),ISNUMBER(FIND("fibrot",C1614)))</f>
        <v>0</v>
      </c>
      <c r="N1614" t="b">
        <f>OR(ISNUMBER(FIND("offspring",C1614)),ISNUMBER(FIND("Parental",C1614)),ISNUMBER(FIND("parental",C1614)),ISNUMBER(FIND("germline",C1614)),ISNUMBER(FIND("reproduc",C1614)),ISNUMBER(FIND("embryo",C1614)))</f>
        <v>0</v>
      </c>
      <c r="O1614" t="b">
        <f>OR(ISNUMBER(FIND("metabol",C1614)),ISNUMBER(FIND("Metabol",C1614)),ISNUMBER(FIND("digest",C1614)),ISNUMBER(FIND("mitochon",C1614)))</f>
        <v>0</v>
      </c>
      <c r="P1614" t="b">
        <f>OR(ISNUMBER(FIND("ecotox",C1614)),ISNUMBER(FIND("Ecotox",B1614)),ISNUMBER(FIND("ecotox",B1614)),ISNUMBER(FIND("Ecotox",C1614)))</f>
        <v>0</v>
      </c>
      <c r="Q1614" t="b">
        <f>OR(ISNUMBER(FIND("Bioaccum",C1614)),ISNUMBER(FIND("bioaccum",C1614)),ISNUMBER(FIND("accum",C1614)))</f>
        <v>0</v>
      </c>
      <c r="R1614" t="b">
        <f>OR(ISNUMBER(FIND("Occupation",C1614)),ISNUMBER(FIND("occupation",C1614)),ISNUMBER(FIND("worker",C1614)),ISNUMBER(FIND("workforce",C1614)))</f>
        <v>0</v>
      </c>
      <c r="S1614" t="b">
        <f>NOT(OR(F1614,G1614,H1614,I1614,J1614,K1614,L1614,M1614,N1614,O1614,P1614,Q1614,R1614))</f>
        <v>0</v>
      </c>
      <c r="U1614" t="b">
        <f>OR(Table1[[#This Row],[Inflammation]],Table1[[#This Row],[Immune]])</f>
        <v>1</v>
      </c>
      <c r="V1614" t="str">
        <f>IF(OR(Table1[[#This Row],[Rodents]],Table1[[#This Row],[Human]],Table1[[#This Row],[Pig]]),OR(ISNUMBER(FIND("intratrach",C1614)),ISNUMBER(FIND("nasal ",C1614)),ISNUMBER(FIND("instill",C1614))),"NA")</f>
        <v>NA</v>
      </c>
      <c r="W1614" t="str">
        <f>IF(OR(Table1[[#This Row],[Rodents]],Table1[[#This Row],[Human]],Table1[[#This Row],[Pig]]),OR(ISNUMBER(FIND("dermal",C1614)),ISNUMBER(FIND("skin ",C1614))),"NA")</f>
        <v>NA</v>
      </c>
      <c r="X1614" t="str">
        <f>IF(OR(Table1[[#This Row],[Rodents]],Table1[[#This Row],[Human]],Table1[[#This Row],[Pig]]),OR(ISNUMBER(FIND("injected",C1614)),ISNUMBER(FIND("periton",C1614)),ISNUMBER(FIND("intrascrot",C1614))),"NA")</f>
        <v>NA</v>
      </c>
      <c r="Y1614" t="str">
        <f>IF(OR(Table1[[#This Row],[Rodents]],Table1[[#This Row],[Human]],Table1[[#This Row],[Pig]]),NOT(OR(Table1[[#This Row],[Inhaled/Intratracheal/intranasal]],Table1[[#This Row],[Dermal]],Table1[[#This Row],[Injected]])),"NA")</f>
        <v>NA</v>
      </c>
      <c r="AA1614" t="b">
        <f>OR(ISNUMBER(FIND("fish ",C1614)),ISNUMBER(FIND("Fish ",C1614)),ISNUMBER(FIND("aquatic",C1614)),ISNUMBER(FIND("daphnids",C1614)),ISNUMBER(FIND("Carcinus maenas",C1614)),ISNUMBER(FIND("Daphnia",C1614)),ISNUMBER(FIND("Ruditapes philippinarum",C1614)),ISNUMBER(FIND("daphnia",C1614)),ISNUMBER(FIND("marine",C1614)),ISNUMBER(FIND("mussel",C1614)),ISNUMBER(FIND("algae",C1614)),ISNUMBER(FIND("Donax faba",C1614)),ISNUMBER(FIND("estuarine",C1614)),ISNUMBER(FIND("snail",C1614)),ISNUMBER(FIND("Prorocentrum donghaiense",C1614)) )</f>
        <v>0</v>
      </c>
      <c r="AB1614" t="b">
        <f>OR(ISNUMBER(FIND(" rat ",C1614)),ISNUMBER(FIND(" rats ",C1614)),ISNUMBER(FIND(" Rats ",C1614)),ISNUMBER(FIND(" Rat ",C1614)),ISNUMBER(FIND(" rat.",C1614)),ISNUMBER(FIND(" rats.",C1614)),ISNUMBER(FIND("mouse",C1614)),ISNUMBER(FIND("mice",C1614)), ISNUMBER(FIND(" Mice",C1614)))</f>
        <v>0</v>
      </c>
      <c r="AC1614" t="b">
        <f>OR(ISNUMBER(FIND(" cell ",C1614)),ISNUMBER(FIND("fibroblast",C1614)),ISNUMBER(FIND("macrophage",C1614)),ISNUMBER(FIND("epithelial",C1614)),ISNUMBER(FIND("endothelial",C1614)),ISNUMBER(FIND("neuron",C1614)),ISNUMBER(FIND(" cells ",C1614)),ISNUMBER(FIND("RBC",C1614)),ISNUMBER(FIND("mitochond",C1614)),ISNUMBER(FIND("adipocyte",C1614)),ISNUMBER(FIND("osteo",C1614)),ISNUMBER(FIND("keratin",C1614)),ISNUMBER(FIND(" cell's ",C1614)),ISNUMBER(FIND("eukary",C1614)),ISNUMBER(FIND("sperm",C1614)))</f>
        <v>1</v>
      </c>
      <c r="AD1614" t="b">
        <v>0</v>
      </c>
      <c r="AE1614" t="b">
        <f>OR(ISNUMBER(FIND(" plant ",C1614)),ISNUMBER(FIND("Plant ",C1614)),ISNUMBER(FIND("tomato",C1614)),ISNUMBER(FIND("plants",C1614)),ISNUMBER(FIND("Plants",C1614)),ISNUMBER(FIND("algae",C1614)),ISNUMBER(FIND("lettuce",C1614)),ISNUMBER(FIND("green gram sprouts ",C1614)),ISNUMBER(FIND("Cucurbita pepo",C1614)),ISNUMBER(FIND("bean ",C1614)),ISNUMBER(FIND("chloroplast",C1614)),ISNUMBER(FIND("chlorophyll",C1614)),ISNUMBER(FIND("seedling",C1614)),ISNUMBER(FIND("canola",C1614)),ISNUMBER(FIND("shoot",C1614)),ISNUMBER(FIND("photosynthes",C1614)),ISNUMBER(FIND(" leaves ",C1614)),,ISNUMBER(FIND("agriculture",C1614)),ISNUMBER(FIND(" crops ",C1614)))</f>
        <v>0</v>
      </c>
      <c r="AF1614" t="b">
        <f>OR(ISNUMBER(FIND("bacteria",C1614)),ISNUMBER(FIND("Bacteria",C1614)),ISNUMBER(FIND("Bacterium",C1614)),ISNUMBER(FIND("bacterium",C1614)),ISNUMBER(FIND(" coli ",C1614)))</f>
        <v>0</v>
      </c>
      <c r="AG1614" t="b">
        <f>OR(ISNUMBER(FIND("fungi",C1614)),ISNUMBER(FIND("Fungi",C1614)),ISNUMBER(FIND("fungus",C1614)),ISNUMBER(FIND("Fungus",C1614)),ISNUMBER(FIND("mushroom",C1614)),ISNUMBER(FIND("Mushroom",C1614)),ISNUMBER(FIND(" mold ",C1614)))</f>
        <v>0</v>
      </c>
      <c r="AH1614" t="b">
        <f>OR(ISNUMBER(FIND("Pig ",C1614)),ISNUMBER(FIND("pig ",C1614)),ISNUMBER(FIND("Pigs ",C1614)),ISNUMBER(FIND("pigs ",C1614)))</f>
        <v>0</v>
      </c>
      <c r="AI1614" t="b">
        <f>OR(ISNUMBER(FIND(" C. elegans",C1614)),ISNUMBER(FIND("Caenorhabditis elegans",C1614)),ISNUMBER(FIND("earthworms",C1614)),ISNUMBER(FIND(" Ficopomatus enigmaticus",C1614)),ISNUMBER(FIND("larva",C1614)),ISNUMBER(FIND("Lumbriculus variegatus",C1614)),ISNUMBER(FIND("nematode",C1614)))</f>
        <v>0</v>
      </c>
      <c r="AJ1614" t="b">
        <f>NOT(OR(AA1614,AB1614,AC1614,AD1614,AE1614,AF1614,AG1614,AH1614,AI1614))</f>
        <v>0</v>
      </c>
      <c r="AL1614" t="b">
        <f>OR(AA1614,AB1614,AD1614,AE1614,AF1614,AG1614,AH1614,AI1614)</f>
        <v>0</v>
      </c>
      <c r="AM1614" t="b">
        <f>IF(Table1[[#This Row],[In vivo?]],IF(Table1[[#This Row],[Cell]],FALSE,TRUE),FALSE)</f>
        <v>0</v>
      </c>
      <c r="AN1614" t="b">
        <f>AND(AC1614,AL1614)</f>
        <v>0</v>
      </c>
      <c r="AO1614" t="b">
        <f>IF(Table1[[#This Row],[Cell]],IF(Table1[[#This Row],[In vivo?]],FALSE,TRUE),FALSE)</f>
        <v>1</v>
      </c>
      <c r="AP1614" t="b">
        <f>NOT(OR(Table1[[#This Row],[In vivo?]],Table1[[#This Row],[Only in Cell]]))</f>
        <v>0</v>
      </c>
      <c r="AQ1614" t="str">
        <f>IF(OR(Table1[[#This Row],[Rodents]],Table1[[#This Row],[Human]],Table1[[#This Row],[Pig]]),OR(ISNUMBER(FIND("pulmonary",C1614)),ISNUMBER(FIND("lung",C1614))),"NA")</f>
        <v>NA</v>
      </c>
      <c r="AR1614" t="str">
        <f>IF(OR(Table1[[#This Row],[Rodents]],Table1[[#This Row],[Human]],Table1[[#This Row],[Pig]]),OR(ISNUMBER(FIND("skin",C1614)),ISNUMBER(FIND("dermal",C1614))),"NA")</f>
        <v>NA</v>
      </c>
      <c r="AS1614" t="str">
        <f>IF(OR(Table1[[#This Row],[Rodents]],Table1[[#This Row],[Human]],Table1[[#This Row],[Pig]]),OR(ISNUMBER(FIND("liver",C1614)),ISNUMBER(FIND("hepat",C1614))),"NA")</f>
        <v>NA</v>
      </c>
      <c r="AT1614" t="str">
        <f>IF(OR(Table1[[#This Row],[Rodents]],Table1[[#This Row],[Human]],Table1[[#This Row],[Pig]]),OR(ISNUMBER(FIND("kidney",C1614)),ISNUMBER(FIND("neph",C1614))),"NA")</f>
        <v>NA</v>
      </c>
      <c r="AU1614" t="str">
        <f>IF(OR(Table1[[#This Row],[Rodents]],Table1[[#This Row],[Human]],Table1[[#This Row],[Pig]]),OR(ISNUMBER(FIND("brain",C1614)),ISNUMBER(FIND("neur",C1614)),ISNUMBER(FIND("nerv",C1614))),"NA")</f>
        <v>NA</v>
      </c>
      <c r="AV1614" t="str">
        <f>IF(OR(Table1[[#This Row],[Rodents]],Table1[[#This Row],[Human]],Table1[[#This Row],[Pig]]),OR(ISNUMBER(FIND("heart",C1614)),ISNUMBER(FIND("cardi",C1614))),"NA")</f>
        <v>NA</v>
      </c>
      <c r="AW1614" t="str">
        <f>IF(OR(Table1[[#This Row],[Rodents]],Table1[[#This Row],[Human]],Table1[[#This Row],[Pig]]),OR(ISNUMBER(FIND("gastro",C1614)),ISNUMBER(FIND("intesti",C1614)),ISNUMBER(FIND("stomach",C1614))),"NA")</f>
        <v>NA</v>
      </c>
      <c r="AX1614" t="str">
        <f>IF(OR(Table1[[#This Row],[Rodents]],Table1[[#This Row],[Human]],Table1[[#This Row],[Pig]]),NOT(OR(AQ1614,AR1614,AS1614,AT1614,AU1614,AV1614,AW1614)),"NA")</f>
        <v>NA</v>
      </c>
      <c r="AY1614" t="b">
        <f>OR(ISNUMBER(FIND("SWCNT",C1614)),ISNUMBER(FIND("SWNT",C1614)),ISNUMBER(FIND("single-wall",C1614)),ISNUMBER(FIND("single wall",C1614)),ISNUMBER(FIND("Single wall",C1614)),ISNUMBER(FIND("Single-wall",C1614)),ISNUMBER(FIND("SWCNT",B1614)),ISNUMBER(FIND("SWNT",B1614)),ISNUMBER(FIND("single-wall",B1614)),ISNUMBER(FIND("single wall",B1614)),ISNUMBER(FIND("Single-wall",B1614)),ISNUMBER(FIND("Single wall",B1614)))</f>
        <v>0</v>
      </c>
      <c r="AZ1614" t="b">
        <f>OR(ISNUMBER(FIND("MWCNT",C1614)),ISNUMBER(FIND("MWNT",C1614)),ISNUMBER(FIND("multi-wall",C1614)),ISNUMBER(FIND("multi wall",C1614)),ISNUMBER(FIND("multiwall",C1614)),ISNUMBER(FIND("Multi-wall",C1614)),ISNUMBER(FIND("Multi wall",C1614)),ISNUMBER(FIND("Multiwall",C1614)),ISNUMBER(FIND("MWCNT",B1614)),ISNUMBER(FIND("MWNT",B1614)),ISNUMBER(FIND("multi-wall",B1614)),ISNUMBER(FIND("multi wall",B1614)),ISNUMBER(FIND("multiwall",B1614)),ISNUMBER(FIND("Multi-wall",B1614)),ISNUMBER(FIND("Multi wall",B1614)),ISNUMBER(FIND("Multiwall",B1614)),ISNUMBER(FIND("Double-wall",B1614)),ISNUMBER(FIND("Double wall",B1614)),ISNUMBER(FIND("Doublewall",B1614)),ISNUMBER(FIND("double-wall",B1614)),ISNUMBER(FIND("double wall",B1614)),ISNUMBER(FIND("doublewall",B1614)))</f>
        <v>1</v>
      </c>
      <c r="BA1614" t="b">
        <f>AND(Table1[[#This Row],[SWCNT]],Table1[[#This Row],[MWCNT]])</f>
        <v>0</v>
      </c>
      <c r="BB1614" t="b">
        <f>IF(Table1[[#This Row],[SWCNT]]=TRUE,FALSE,IF(Table1[[#This Row],[MWCNT]]=TRUE,FALSE,TRUE))</f>
        <v>0</v>
      </c>
      <c r="BC1614" s="18"/>
    </row>
    <row r="1615" spans="1:55" ht="277.5">
      <c r="A1615" t="s">
        <v>3793</v>
      </c>
      <c r="B1615" s="2" t="s">
        <v>3794</v>
      </c>
      <c r="C1615" s="16" t="s">
        <v>3795</v>
      </c>
      <c r="D1615" s="17" t="s">
        <v>1458</v>
      </c>
      <c r="E1615" s="2">
        <v>2014</v>
      </c>
      <c r="F1615" t="b">
        <f>OR(ISNUMBER(FIND("cytotoxic",C1615)),ISNUMBER(FIND("Cytotoxic",C1615)),ISNUMBER(FIND("cellular toxicity",C1615)),ISNUMBER(FIND("cell death",C1615)),ISNUMBER(FIND("viable",C1615)),ISNUMBER(FIND("phytotoxic",C1615)),ISNUMBER(FIND("acute toxicity",C1615)),ISNUMBER(FIND("MTT",C1615)),ISNUMBER(FIND("survival",C1615)),ISNUMBER(FIND("prolifer",C1615)),ISNUMBER(FIND("apoptosis",C1615)),ISNUMBER(FIND("neurotoxic",C1615)),ISNUMBER(FIND("  lysis ",C1615)),ISNUMBER(FIND("necrosis",C1615)),ISNUMBER(FIND("cellular death",C1615))*3,ISNUMBER(FIND("LDH",C1615)),ISNUMBER(FIND("Acute toxicity",C1615)))</f>
        <v>1</v>
      </c>
      <c r="G1615" t="b">
        <f>OR(ISNUMBER(FIND("genotoxic",C1615)),ISNUMBER(FIND("genotoxicity",C1615)),ISNUMBER(FIND("DNA damage",C1615)),ISNUMBER(FIND("DNA",C1615)),ISNUMBER(FIND("RNA",C1615)),ISNUMBER(FIND("mesothelioma",C1615)),ISNUMBER(FIND("carcino",C1615)),ISNUMBER(FIND("mutagen",C1615)),ISNUMBER(FIND("genetic",C1615)))</f>
        <v>1</v>
      </c>
      <c r="H1615" t="b">
        <f>OR(ISNUMBER(FIND("inflammatory",C1615)),ISNUMBER(FIND("inflamm",C1615)))</f>
        <v>0</v>
      </c>
      <c r="I1615" t="b">
        <f>OR(ISNUMBER(FIND("immune",C1615)),ISNUMBER(FIND("immunological",C1615)),ISNUMBER(FIND("interleuk",C1615)),ISNUMBER(FIND("platelet activation",C1615)),ISNUMBER(FIND("monocyte",C1615)),ISNUMBER(FIND("leukocyte",C1615)),ISNUMBER(FIND("cytokine",C1615)),ISNUMBER(FIND("CD4",C1615)),ISNUMBER(FIND("CD8",C1615)),ISNUMBER(FIND("T-cell",C1615)))</f>
        <v>0</v>
      </c>
      <c r="J1615" t="b">
        <f>OR(ISNUMBER(FIND("reactive oxygen",C1615)),ISNUMBER(FIND("ROS",C1615)),ISNUMBER(FIND("free radical",C1615)),ISNUMBER(FIND("oxidative stress",C1615)),ISNUMBER(FIND("peroxid",C1615)),ISNUMBER(FIND("oxidative",C1615)),ISNUMBER(FIND("antioxid",C1615)))</f>
        <v>1</v>
      </c>
      <c r="K1615" t="b">
        <f>OR(ISNUMBER(FIND("autophag",C1615)))</f>
        <v>0</v>
      </c>
      <c r="L1615" t="b">
        <f>OR(ISNUMBER(FIND("morpholog",C1615)))</f>
        <v>0</v>
      </c>
      <c r="M1615" t="b">
        <f>OR(ISNUMBER(FIND("fibrosis",C1615)),ISNUMBER(FIND("Fibrosis",C1615)),ISNUMBER(FIND("fibrot",C1615)))</f>
        <v>0</v>
      </c>
      <c r="N1615" t="b">
        <f>OR(ISNUMBER(FIND("offspring",C1615)),ISNUMBER(FIND("Parental",C1615)),ISNUMBER(FIND("parental",C1615)),ISNUMBER(FIND("germline",C1615)),ISNUMBER(FIND("reproduc",C1615)),ISNUMBER(FIND("embryo",C1615)))</f>
        <v>1</v>
      </c>
      <c r="O1615" t="b">
        <f>OR(ISNUMBER(FIND("metabol",C1615)),ISNUMBER(FIND("Metabol",C1615)),ISNUMBER(FIND("digest",C1615)),ISNUMBER(FIND("mitochon",C1615)))</f>
        <v>0</v>
      </c>
      <c r="P1615" t="b">
        <f>OR(ISNUMBER(FIND("ecotox",C1615)),ISNUMBER(FIND("Ecotox",B1615)),ISNUMBER(FIND("ecotox",B1615)),ISNUMBER(FIND("Ecotox",C1615)))</f>
        <v>0</v>
      </c>
      <c r="Q1615" t="b">
        <f>OR(ISNUMBER(FIND("Bioaccum",C1615)),ISNUMBER(FIND("bioaccum",C1615)),ISNUMBER(FIND("accum",C1615)))</f>
        <v>0</v>
      </c>
      <c r="R1615" t="b">
        <f>OR(ISNUMBER(FIND("Occupation",C1615)),ISNUMBER(FIND("occupation",C1615)),ISNUMBER(FIND("worker",C1615)),ISNUMBER(FIND("workforce",C1615)))</f>
        <v>0</v>
      </c>
      <c r="S1615" t="b">
        <f>NOT(OR(F1615,G1615,H1615,I1615,J1615,K1615,L1615,M1615,N1615,O1615,P1615,Q1615,R1615))</f>
        <v>0</v>
      </c>
      <c r="U1615" t="b">
        <f>OR(Table1[[#This Row],[Inflammation]],Table1[[#This Row],[Immune]])</f>
        <v>0</v>
      </c>
      <c r="V1615" t="str">
        <f>IF(OR(Table1[[#This Row],[Rodents]],Table1[[#This Row],[Human]],Table1[[#This Row],[Pig]]),OR(ISNUMBER(FIND("intratrach",C1615)),ISNUMBER(FIND("nasal ",C1615)),ISNUMBER(FIND("instill",C1615))),"NA")</f>
        <v>NA</v>
      </c>
      <c r="W1615" t="str">
        <f>IF(OR(Table1[[#This Row],[Rodents]],Table1[[#This Row],[Human]],Table1[[#This Row],[Pig]]),OR(ISNUMBER(FIND("dermal",C1615)),ISNUMBER(FIND("skin ",C1615))),"NA")</f>
        <v>NA</v>
      </c>
      <c r="X1615" t="str">
        <f>IF(OR(Table1[[#This Row],[Rodents]],Table1[[#This Row],[Human]],Table1[[#This Row],[Pig]]),OR(ISNUMBER(FIND("injected",C1615)),ISNUMBER(FIND("periton",C1615)),ISNUMBER(FIND("intrascrot",C1615))),"NA")</f>
        <v>NA</v>
      </c>
      <c r="Y1615" t="str">
        <f>IF(OR(Table1[[#This Row],[Rodents]],Table1[[#This Row],[Human]],Table1[[#This Row],[Pig]]),NOT(OR(Table1[[#This Row],[Inhaled/Intratracheal/intranasal]],Table1[[#This Row],[Dermal]],Table1[[#This Row],[Injected]])),"NA")</f>
        <v>NA</v>
      </c>
      <c r="AA1615" t="b">
        <f>OR(ISNUMBER(FIND("fish ",C1615)),ISNUMBER(FIND("Fish ",C1615)),ISNUMBER(FIND("aquatic",C1615)),ISNUMBER(FIND("daphnids",C1615)),ISNUMBER(FIND("Carcinus maenas",C1615)),ISNUMBER(FIND("Daphnia",C1615)),ISNUMBER(FIND("Ruditapes philippinarum",C1615)),ISNUMBER(FIND("daphnia",C1615)),ISNUMBER(FIND("marine",C1615)),ISNUMBER(FIND("mussel",C1615)),ISNUMBER(FIND("algae",C1615)),ISNUMBER(FIND("Donax faba",C1615)),ISNUMBER(FIND("estuarine",C1615)),ISNUMBER(FIND("snail",C1615)),ISNUMBER(FIND("Prorocentrum donghaiense",C1615)) )</f>
        <v>0</v>
      </c>
      <c r="AB1615" t="b">
        <f>OR(ISNUMBER(FIND(" rat ",C1615)),ISNUMBER(FIND(" rats ",C1615)),ISNUMBER(FIND(" Rats ",C1615)),ISNUMBER(FIND(" Rat ",C1615)),ISNUMBER(FIND(" rat.",C1615)),ISNUMBER(FIND(" rats.",C1615)),ISNUMBER(FIND("mouse",C1615)),ISNUMBER(FIND("mice",C1615)), ISNUMBER(FIND(" Mice",C1615)))</f>
        <v>0</v>
      </c>
      <c r="AC1615" t="b">
        <f>OR(ISNUMBER(FIND(" cell ",C1615)),ISNUMBER(FIND("fibroblast",C1615)),ISNUMBER(FIND("macrophage",C1615)),ISNUMBER(FIND("epithelial",C1615)),ISNUMBER(FIND("endothelial",C1615)),ISNUMBER(FIND("neuron",C1615)),ISNUMBER(FIND(" cells ",C1615)),ISNUMBER(FIND("RBC",C1615)),ISNUMBER(FIND("mitochond",C1615)),ISNUMBER(FIND("adipocyte",C1615)),ISNUMBER(FIND("osteo",C1615)),ISNUMBER(FIND("keratin",C1615)),ISNUMBER(FIND(" cell's ",C1615)),ISNUMBER(FIND("eukary",C1615)),ISNUMBER(FIND("sperm",C1615)))</f>
        <v>1</v>
      </c>
      <c r="AD1615" t="b">
        <f>OR(ISNUMBER(FIND("human",B1615)),ISNUMBER(FIND("workers",B1615)),ISNUMBER(FIND("workforces",B1615)),ISNUMBER(FIND("occupational",B1615)),ISNUMBER(FIND("Case report",B1615)),ISNUMBER(FIND("Workplaces",B1615)),ISNUMBER(FIND("worker",B1615)))</f>
        <v>0</v>
      </c>
      <c r="AE1615" t="b">
        <f>OR(ISNUMBER(FIND(" plant ",C1615)),ISNUMBER(FIND("Plant ",C1615)),ISNUMBER(FIND("tomato",C1615)),ISNUMBER(FIND("plants",C1615)),ISNUMBER(FIND("Plants",C1615)),ISNUMBER(FIND("algae",C1615)),ISNUMBER(FIND("lettuce",C1615)),ISNUMBER(FIND("green gram sprouts ",C1615)),ISNUMBER(FIND("Cucurbita pepo",C1615)),ISNUMBER(FIND("bean ",C1615)),ISNUMBER(FIND("chloroplast",C1615)),ISNUMBER(FIND("chlorophyll",C1615)),ISNUMBER(FIND("seedling",C1615)),ISNUMBER(FIND("canola",C1615)),ISNUMBER(FIND("shoot",C1615)),ISNUMBER(FIND("photosynthes",C1615)),ISNUMBER(FIND(" leaves ",C1615)),,ISNUMBER(FIND("agriculture",C1615)),ISNUMBER(FIND(" crops ",C1615)))</f>
        <v>0</v>
      </c>
      <c r="AF1615" t="b">
        <f>OR(ISNUMBER(FIND("bacteria",C1615)),ISNUMBER(FIND("Bacteria",C1615)),ISNUMBER(FIND("Bacterium",C1615)),ISNUMBER(FIND("bacterium",C1615)),ISNUMBER(FIND(" coli ",C1615)))</f>
        <v>0</v>
      </c>
      <c r="AG1615" t="b">
        <f>OR(ISNUMBER(FIND("fungi",C1615)),ISNUMBER(FIND("Fungi",C1615)),ISNUMBER(FIND("fungus",C1615)),ISNUMBER(FIND("Fungus",C1615)),ISNUMBER(FIND("mushroom",C1615)),ISNUMBER(FIND("Mushroom",C1615)),ISNUMBER(FIND(" mold ",C1615)))</f>
        <v>0</v>
      </c>
      <c r="AH1615" t="b">
        <f>OR(ISNUMBER(FIND("Pig ",C1615)),ISNUMBER(FIND("pig ",C1615)),ISNUMBER(FIND("Pigs ",C1615)),ISNUMBER(FIND("pigs ",C1615)))</f>
        <v>0</v>
      </c>
      <c r="AI1615" t="b">
        <f>OR(ISNUMBER(FIND(" C. elegans",C1615)),ISNUMBER(FIND("Caenorhabditis elegans",C1615)),ISNUMBER(FIND("earthworms",C1615)),ISNUMBER(FIND(" Ficopomatus enigmaticus",C1615)),ISNUMBER(FIND("larva",C1615)),ISNUMBER(FIND("Lumbriculus variegatus",C1615)),ISNUMBER(FIND("nematode",C1615)))</f>
        <v>0</v>
      </c>
      <c r="AJ1615" t="b">
        <f>NOT(OR(AA1615,AB1615,AC1615,AD1615,AE1615,AF1615,AG1615,AH1615,AI1615))</f>
        <v>0</v>
      </c>
      <c r="AL1615" t="b">
        <f>OR(AA1615,AB1615,AD1615,AE1615,AF1615,AG1615,AH1615,AI1615)</f>
        <v>0</v>
      </c>
      <c r="AM1615" t="b">
        <f>IF(Table1[[#This Row],[In vivo?]],IF(Table1[[#This Row],[Cell]],FALSE,TRUE),FALSE)</f>
        <v>0</v>
      </c>
      <c r="AN1615" t="b">
        <f>AND(AC1615,AL1615)</f>
        <v>0</v>
      </c>
      <c r="AO1615" t="b">
        <f>IF(Table1[[#This Row],[Cell]],IF(Table1[[#This Row],[In vivo?]],FALSE,TRUE),FALSE)</f>
        <v>1</v>
      </c>
      <c r="AP1615" t="b">
        <f>NOT(OR(Table1[[#This Row],[In vivo?]],Table1[[#This Row],[Only in Cell]]))</f>
        <v>0</v>
      </c>
      <c r="AQ1615" t="str">
        <f>IF(OR(Table1[[#This Row],[Rodents]],Table1[[#This Row],[Human]],Table1[[#This Row],[Pig]]),OR(ISNUMBER(FIND("pulmonary",C1615)),ISNUMBER(FIND("lung",C1615))),"NA")</f>
        <v>NA</v>
      </c>
      <c r="AR1615" t="str">
        <f>IF(OR(Table1[[#This Row],[Rodents]],Table1[[#This Row],[Human]],Table1[[#This Row],[Pig]]),OR(ISNUMBER(FIND("skin",C1615)),ISNUMBER(FIND("dermal",C1615))),"NA")</f>
        <v>NA</v>
      </c>
      <c r="AS1615" t="str">
        <f>IF(OR(Table1[[#This Row],[Rodents]],Table1[[#This Row],[Human]],Table1[[#This Row],[Pig]]),OR(ISNUMBER(FIND("liver",C1615)),ISNUMBER(FIND("hepat",C1615))),"NA")</f>
        <v>NA</v>
      </c>
      <c r="AT1615" t="str">
        <f>IF(OR(Table1[[#This Row],[Rodents]],Table1[[#This Row],[Human]],Table1[[#This Row],[Pig]]),OR(ISNUMBER(FIND("kidney",C1615)),ISNUMBER(FIND("neph",C1615))),"NA")</f>
        <v>NA</v>
      </c>
      <c r="AU1615" t="str">
        <f>IF(OR(Table1[[#This Row],[Rodents]],Table1[[#This Row],[Human]],Table1[[#This Row],[Pig]]),OR(ISNUMBER(FIND("brain",C1615)),ISNUMBER(FIND("neur",C1615)),ISNUMBER(FIND("nerv",C1615))),"NA")</f>
        <v>NA</v>
      </c>
      <c r="AV1615" t="str">
        <f>IF(OR(Table1[[#This Row],[Rodents]],Table1[[#This Row],[Human]],Table1[[#This Row],[Pig]]),OR(ISNUMBER(FIND("heart",C1615)),ISNUMBER(FIND("cardi",C1615))),"NA")</f>
        <v>NA</v>
      </c>
      <c r="AW1615" t="str">
        <f>IF(OR(Table1[[#This Row],[Rodents]],Table1[[#This Row],[Human]],Table1[[#This Row],[Pig]]),OR(ISNUMBER(FIND("gastro",C1615)),ISNUMBER(FIND("intesti",C1615)),ISNUMBER(FIND("stomach",C1615))),"NA")</f>
        <v>NA</v>
      </c>
      <c r="AX1615" t="str">
        <f>IF(OR(Table1[[#This Row],[Rodents]],Table1[[#This Row],[Human]],Table1[[#This Row],[Pig]]),NOT(OR(AQ1615,AR1615,AS1615,AT1615,AU1615,AV1615,AW1615)),"NA")</f>
        <v>NA</v>
      </c>
      <c r="AY1615" t="b">
        <f>OR(ISNUMBER(FIND("SWCNT",C1615)),ISNUMBER(FIND("SWNT",C1615)),ISNUMBER(FIND("single-wall",C1615)),ISNUMBER(FIND("single wall",C1615)),ISNUMBER(FIND("Single wall",C1615)),ISNUMBER(FIND("Single-wall",C1615)),ISNUMBER(FIND("SWCNT",B1615)),ISNUMBER(FIND("SWNT",B1615)),ISNUMBER(FIND("single-wall",B1615)),ISNUMBER(FIND("single wall",B1615)),ISNUMBER(FIND("Single-wall",B1615)),ISNUMBER(FIND("Single wall",B1615)))</f>
        <v>0</v>
      </c>
      <c r="AZ1615" t="b">
        <f>OR(ISNUMBER(FIND("MWCNT",C1615)),ISNUMBER(FIND("MWNT",C1615)),ISNUMBER(FIND("multi-wall",C1615)),ISNUMBER(FIND("multi wall",C1615)),ISNUMBER(FIND("multiwall",C1615)),ISNUMBER(FIND("Multi-wall",C1615)),ISNUMBER(FIND("Multi wall",C1615)),ISNUMBER(FIND("Multiwall",C1615)),ISNUMBER(FIND("MWCNT",B1615)),ISNUMBER(FIND("MWNT",B1615)),ISNUMBER(FIND("multi-wall",B1615)),ISNUMBER(FIND("multi wall",B1615)),ISNUMBER(FIND("multiwall",B1615)),ISNUMBER(FIND("Multi-wall",B1615)),ISNUMBER(FIND("Multi wall",B1615)),ISNUMBER(FIND("Multiwall",B1615)),ISNUMBER(FIND("Double-wall",B1615)),ISNUMBER(FIND("Double wall",B1615)),ISNUMBER(FIND("Doublewall",B1615)),ISNUMBER(FIND("double-wall",B1615)),ISNUMBER(FIND("double wall",B1615)),ISNUMBER(FIND("doublewall",B1615)))</f>
        <v>1</v>
      </c>
      <c r="BA1615" t="b">
        <f>AND(Table1[[#This Row],[SWCNT]],Table1[[#This Row],[MWCNT]])</f>
        <v>0</v>
      </c>
      <c r="BB1615" t="b">
        <f>IF(Table1[[#This Row],[SWCNT]]=TRUE,FALSE,IF(Table1[[#This Row],[MWCNT]]=TRUE,FALSE,TRUE))</f>
        <v>0</v>
      </c>
      <c r="BC1615" s="18"/>
    </row>
    <row r="1616" spans="1:55" ht="277.5">
      <c r="A1616" t="s">
        <v>3799</v>
      </c>
      <c r="B1616" s="2" t="s">
        <v>3800</v>
      </c>
      <c r="C1616" s="16" t="s">
        <v>3801</v>
      </c>
      <c r="D1616" s="17" t="s">
        <v>570</v>
      </c>
      <c r="E1616" s="2">
        <v>2014</v>
      </c>
      <c r="F1616" t="b">
        <f>OR(ISNUMBER(FIND("cytotoxic",C1616)),ISNUMBER(FIND("Cytotoxic",C1616)),ISNUMBER(FIND("cellular toxicity",C1616)),ISNUMBER(FIND("cell death",C1616)),ISNUMBER(FIND("viable",C1616)),ISNUMBER(FIND("phytotoxic",C1616)),ISNUMBER(FIND("acute toxicity",C1616)),ISNUMBER(FIND("MTT",C1616)),ISNUMBER(FIND("survival",C1616)),ISNUMBER(FIND("prolifer",C1616)),ISNUMBER(FIND("apoptosis",C1616)),ISNUMBER(FIND("neurotoxic",C1616)),ISNUMBER(FIND("  lysis ",C1616)),ISNUMBER(FIND("necrosis",C1616)),ISNUMBER(FIND("cellular death",C1616))*3,ISNUMBER(FIND("LDH",C1616)),ISNUMBER(FIND("Acute toxicity",C1616)))</f>
        <v>1</v>
      </c>
      <c r="G1616" t="b">
        <f>OR(ISNUMBER(FIND("genotoxic",C1616)),ISNUMBER(FIND("genotoxicity",C1616)),ISNUMBER(FIND("DNA damage",C1616)),ISNUMBER(FIND("DNA",C1616)),ISNUMBER(FIND("RNA",C1616)),ISNUMBER(FIND("mesothelioma",C1616)),ISNUMBER(FIND("carcino",C1616)),ISNUMBER(FIND("mutagen",C1616)),ISNUMBER(FIND("genetic",C1616)))</f>
        <v>0</v>
      </c>
      <c r="H1616" t="b">
        <f>OR(ISNUMBER(FIND("inflammatory",C1616)),ISNUMBER(FIND("inflamm",C1616)))</f>
        <v>0</v>
      </c>
      <c r="I1616" t="b">
        <f>OR(ISNUMBER(FIND("immune",C1616)),ISNUMBER(FIND("immunological",C1616)),ISNUMBER(FIND("interleuk",C1616)),ISNUMBER(FIND("platelet activation",C1616)),ISNUMBER(FIND("monocyte",C1616)),ISNUMBER(FIND("leukocyte",C1616)),ISNUMBER(FIND("cytokine",C1616)),ISNUMBER(FIND("CD4",C1616)),ISNUMBER(FIND("CD8",C1616)),ISNUMBER(FIND("T-cell",C1616)))</f>
        <v>1</v>
      </c>
      <c r="J1616" t="b">
        <f>OR(ISNUMBER(FIND("reactive oxygen",C1616)),ISNUMBER(FIND("ROS",C1616)),ISNUMBER(FIND("free radical",C1616)),ISNUMBER(FIND("oxidative stress",C1616)),ISNUMBER(FIND("peroxid",C1616)),ISNUMBER(FIND("oxidative",C1616)),ISNUMBER(FIND("antioxid",C1616)))</f>
        <v>1</v>
      </c>
      <c r="K1616" t="b">
        <f>OR(ISNUMBER(FIND("autophag",C1616)))</f>
        <v>0</v>
      </c>
      <c r="L1616" t="b">
        <f>OR(ISNUMBER(FIND("morpholog",C1616)))</f>
        <v>0</v>
      </c>
      <c r="M1616" t="b">
        <f>OR(ISNUMBER(FIND("fibrosis",C1616)),ISNUMBER(FIND("Fibrosis",C1616)),ISNUMBER(FIND("fibrot",C1616)))</f>
        <v>0</v>
      </c>
      <c r="N1616" t="b">
        <f>OR(ISNUMBER(FIND("offspring",C1616)),ISNUMBER(FIND("Parental",C1616)),ISNUMBER(FIND("parental",C1616)),ISNUMBER(FIND("germline",C1616)),ISNUMBER(FIND("reproduc",C1616)),ISNUMBER(FIND("embryo",C1616)))</f>
        <v>0</v>
      </c>
      <c r="O1616" t="b">
        <f>OR(ISNUMBER(FIND("metabol",C1616)),ISNUMBER(FIND("Metabol",C1616)),ISNUMBER(FIND("digest",C1616)),ISNUMBER(FIND("mitochon",C1616)))</f>
        <v>0</v>
      </c>
      <c r="P1616" t="b">
        <f>OR(ISNUMBER(FIND("ecotox",C1616)),ISNUMBER(FIND("Ecotox",B1616)),ISNUMBER(FIND("ecotox",B1616)),ISNUMBER(FIND("Ecotox",C1616)))</f>
        <v>0</v>
      </c>
      <c r="Q1616" t="b">
        <f>OR(ISNUMBER(FIND("Bioaccum",C1616)),ISNUMBER(FIND("bioaccum",C1616)),ISNUMBER(FIND("accum",C1616)))</f>
        <v>0</v>
      </c>
      <c r="R1616" t="b">
        <f>OR(ISNUMBER(FIND("Occupation",C1616)),ISNUMBER(FIND("occupation",C1616)),ISNUMBER(FIND("worker",C1616)),ISNUMBER(FIND("workforce",C1616)))</f>
        <v>0</v>
      </c>
      <c r="S1616" t="b">
        <f>NOT(OR(F1616,G1616,H1616,I1616,J1616,K1616,L1616,M1616,N1616,O1616,P1616,Q1616,R1616))</f>
        <v>0</v>
      </c>
      <c r="U1616" t="b">
        <f>OR(Table1[[#This Row],[Inflammation]],Table1[[#This Row],[Immune]])</f>
        <v>1</v>
      </c>
      <c r="V1616" t="str">
        <f>IF(OR(Table1[[#This Row],[Rodents]],Table1[[#This Row],[Human]],Table1[[#This Row],[Pig]]),OR(ISNUMBER(FIND("intratrach",C1616)),ISNUMBER(FIND("nasal ",C1616)),ISNUMBER(FIND("instill",C1616))),"NA")</f>
        <v>NA</v>
      </c>
      <c r="W1616" t="str">
        <f>IF(OR(Table1[[#This Row],[Rodents]],Table1[[#This Row],[Human]],Table1[[#This Row],[Pig]]),OR(ISNUMBER(FIND("dermal",C1616)),ISNUMBER(FIND("skin ",C1616))),"NA")</f>
        <v>NA</v>
      </c>
      <c r="X1616" t="str">
        <f>IF(OR(Table1[[#This Row],[Rodents]],Table1[[#This Row],[Human]],Table1[[#This Row],[Pig]]),OR(ISNUMBER(FIND("injected",C1616)),ISNUMBER(FIND("periton",C1616)),ISNUMBER(FIND("intrascrot",C1616))),"NA")</f>
        <v>NA</v>
      </c>
      <c r="Y1616" t="str">
        <f>IF(OR(Table1[[#This Row],[Rodents]],Table1[[#This Row],[Human]],Table1[[#This Row],[Pig]]),NOT(OR(Table1[[#This Row],[Inhaled/Intratracheal/intranasal]],Table1[[#This Row],[Dermal]],Table1[[#This Row],[Injected]])),"NA")</f>
        <v>NA</v>
      </c>
      <c r="AA1616" t="b">
        <f>OR(ISNUMBER(FIND("fish ",C1616)),ISNUMBER(FIND("Fish ",C1616)),ISNUMBER(FIND("aquatic",C1616)),ISNUMBER(FIND("daphnids",C1616)),ISNUMBER(FIND("Carcinus maenas",C1616)),ISNUMBER(FIND("Daphnia",C1616)),ISNUMBER(FIND("Ruditapes philippinarum",C1616)),ISNUMBER(FIND("daphnia",C1616)),ISNUMBER(FIND("marine",C1616)),ISNUMBER(FIND("mussel",C1616)),ISNUMBER(FIND("algae",C1616)),ISNUMBER(FIND("Donax faba",C1616)),ISNUMBER(FIND("estuarine",C1616)),ISNUMBER(FIND("snail",C1616)),ISNUMBER(FIND("Prorocentrum donghaiense",C1616)) )</f>
        <v>0</v>
      </c>
      <c r="AB1616" t="b">
        <f>OR(ISNUMBER(FIND(" rat ",C1616)),ISNUMBER(FIND(" rats ",C1616)),ISNUMBER(FIND(" Rats ",C1616)),ISNUMBER(FIND(" Rat ",C1616)),ISNUMBER(FIND(" rat.",C1616)),ISNUMBER(FIND(" rats.",C1616)),ISNUMBER(FIND("mouse",C1616)),ISNUMBER(FIND("mice",C1616)), ISNUMBER(FIND(" Mice",C1616)))</f>
        <v>0</v>
      </c>
      <c r="AC1616" t="b">
        <f>OR(ISNUMBER(FIND(" cell ",C1616)),ISNUMBER(FIND("fibroblast",C1616)),ISNUMBER(FIND("macrophage",C1616)),ISNUMBER(FIND("epithelial",C1616)),ISNUMBER(FIND("endothelial",C1616)),ISNUMBER(FIND("neuron",C1616)),ISNUMBER(FIND(" cells ",C1616)),ISNUMBER(FIND("RBC",C1616)),ISNUMBER(FIND("mitochond",C1616)),ISNUMBER(FIND("adipocyte",C1616)),ISNUMBER(FIND("osteo",C1616)),ISNUMBER(FIND("keratin",C1616)),ISNUMBER(FIND(" cell's ",C1616)),ISNUMBER(FIND("eukary",C1616)),ISNUMBER(FIND("sperm",C1616)))</f>
        <v>1</v>
      </c>
      <c r="AD1616" t="b">
        <f>OR(ISNUMBER(FIND("human",B1616)),ISNUMBER(FIND("workers",B1616)),ISNUMBER(FIND("workforces",B1616)),ISNUMBER(FIND("occupational",B1616)),ISNUMBER(FIND("Case report",B1616)),ISNUMBER(FIND("Workplaces",B1616)),ISNUMBER(FIND("worker",B1616)))</f>
        <v>0</v>
      </c>
      <c r="AE1616" t="b">
        <f>OR(ISNUMBER(FIND(" plant ",C1616)),ISNUMBER(FIND("Plant ",C1616)),ISNUMBER(FIND("tomato",C1616)),ISNUMBER(FIND("plants",C1616)),ISNUMBER(FIND("Plants",C1616)),ISNUMBER(FIND("algae",C1616)),ISNUMBER(FIND("lettuce",C1616)),ISNUMBER(FIND("green gram sprouts ",C1616)),ISNUMBER(FIND("Cucurbita pepo",C1616)),ISNUMBER(FIND("bean ",C1616)),ISNUMBER(FIND("chloroplast",C1616)),ISNUMBER(FIND("chlorophyll",C1616)),ISNUMBER(FIND("seedling",C1616)),ISNUMBER(FIND("canola",C1616)),ISNUMBER(FIND("shoot",C1616)),ISNUMBER(FIND("photosynthes",C1616)),ISNUMBER(FIND(" leaves ",C1616)),,ISNUMBER(FIND("agriculture",C1616)),ISNUMBER(FIND(" crops ",C1616)))</f>
        <v>0</v>
      </c>
      <c r="AF1616" t="b">
        <f>OR(ISNUMBER(FIND("bacteria",C1616)),ISNUMBER(FIND("Bacteria",C1616)),ISNUMBER(FIND("Bacterium",C1616)),ISNUMBER(FIND("bacterium",C1616)),ISNUMBER(FIND(" coli ",C1616)))</f>
        <v>0</v>
      </c>
      <c r="AG1616" t="b">
        <f>OR(ISNUMBER(FIND("fungi",C1616)),ISNUMBER(FIND("Fungi",C1616)),ISNUMBER(FIND("fungus",C1616)),ISNUMBER(FIND("Fungus",C1616)),ISNUMBER(FIND("mushroom",C1616)),ISNUMBER(FIND("Mushroom",C1616)),ISNUMBER(FIND(" mold ",C1616)))</f>
        <v>0</v>
      </c>
      <c r="AH1616" t="b">
        <f>OR(ISNUMBER(FIND("Pig ",C1616)),ISNUMBER(FIND("pig ",C1616)),ISNUMBER(FIND("Pigs ",C1616)),ISNUMBER(FIND("pigs ",C1616)))</f>
        <v>0</v>
      </c>
      <c r="AI1616" t="b">
        <f>OR(ISNUMBER(FIND(" C. elegans",C1616)),ISNUMBER(FIND("Caenorhabditis elegans",C1616)),ISNUMBER(FIND("earthworms",C1616)),ISNUMBER(FIND(" Ficopomatus enigmaticus",C1616)),ISNUMBER(FIND("larva",C1616)),ISNUMBER(FIND("Lumbriculus variegatus",C1616)),ISNUMBER(FIND("nematode",C1616)))</f>
        <v>0</v>
      </c>
      <c r="AJ1616" t="b">
        <f>NOT(OR(AA1616,AB1616,AC1616,AD1616,AE1616,AF1616,AG1616,AH1616,AI1616))</f>
        <v>0</v>
      </c>
      <c r="AL1616" t="b">
        <f>OR(AA1616,AB1616,AD1616,AE1616,AF1616,AG1616,AH1616,AI1616)</f>
        <v>0</v>
      </c>
      <c r="AM1616" t="b">
        <f>IF(Table1[[#This Row],[In vivo?]],IF(Table1[[#This Row],[Cell]],FALSE,TRUE),FALSE)</f>
        <v>0</v>
      </c>
      <c r="AN1616" t="b">
        <f>AND(AC1616,AL1616)</f>
        <v>0</v>
      </c>
      <c r="AO1616" t="b">
        <f>IF(Table1[[#This Row],[Cell]],IF(Table1[[#This Row],[In vivo?]],FALSE,TRUE),FALSE)</f>
        <v>1</v>
      </c>
      <c r="AP1616" t="b">
        <f>NOT(OR(Table1[[#This Row],[In vivo?]],Table1[[#This Row],[Only in Cell]]))</f>
        <v>0</v>
      </c>
      <c r="AQ1616" t="str">
        <f>IF(OR(Table1[[#This Row],[Rodents]],Table1[[#This Row],[Human]],Table1[[#This Row],[Pig]]),OR(ISNUMBER(FIND("pulmonary",C1616)),ISNUMBER(FIND("lung",C1616))),"NA")</f>
        <v>NA</v>
      </c>
      <c r="AR1616" t="str">
        <f>IF(OR(Table1[[#This Row],[Rodents]],Table1[[#This Row],[Human]],Table1[[#This Row],[Pig]]),OR(ISNUMBER(FIND("skin",C1616)),ISNUMBER(FIND("dermal",C1616))),"NA")</f>
        <v>NA</v>
      </c>
      <c r="AS1616" t="str">
        <f>IF(OR(Table1[[#This Row],[Rodents]],Table1[[#This Row],[Human]],Table1[[#This Row],[Pig]]),OR(ISNUMBER(FIND("liver",C1616)),ISNUMBER(FIND("hepat",C1616))),"NA")</f>
        <v>NA</v>
      </c>
      <c r="AT1616" t="str">
        <f>IF(OR(Table1[[#This Row],[Rodents]],Table1[[#This Row],[Human]],Table1[[#This Row],[Pig]]),OR(ISNUMBER(FIND("kidney",C1616)),ISNUMBER(FIND("neph",C1616))),"NA")</f>
        <v>NA</v>
      </c>
      <c r="AU1616" t="str">
        <f>IF(OR(Table1[[#This Row],[Rodents]],Table1[[#This Row],[Human]],Table1[[#This Row],[Pig]]),OR(ISNUMBER(FIND("brain",C1616)),ISNUMBER(FIND("neur",C1616)),ISNUMBER(FIND("nerv",C1616))),"NA")</f>
        <v>NA</v>
      </c>
      <c r="AV1616" t="str">
        <f>IF(OR(Table1[[#This Row],[Rodents]],Table1[[#This Row],[Human]],Table1[[#This Row],[Pig]]),OR(ISNUMBER(FIND("heart",C1616)),ISNUMBER(FIND("cardi",C1616))),"NA")</f>
        <v>NA</v>
      </c>
      <c r="AW1616" t="str">
        <f>IF(OR(Table1[[#This Row],[Rodents]],Table1[[#This Row],[Human]],Table1[[#This Row],[Pig]]),OR(ISNUMBER(FIND("gastro",C1616)),ISNUMBER(FIND("intesti",C1616)),ISNUMBER(FIND("stomach",C1616))),"NA")</f>
        <v>NA</v>
      </c>
      <c r="AX1616" t="str">
        <f>IF(OR(Table1[[#This Row],[Rodents]],Table1[[#This Row],[Human]],Table1[[#This Row],[Pig]]),NOT(OR(AQ1616,AR1616,AS1616,AT1616,AU1616,AV1616,AW1616)),"NA")</f>
        <v>NA</v>
      </c>
      <c r="AY1616" t="b">
        <f>OR(ISNUMBER(FIND("SWCNT",C1616)),ISNUMBER(FIND("SWNT",C1616)),ISNUMBER(FIND("single-wall",C1616)),ISNUMBER(FIND("single wall",C1616)),ISNUMBER(FIND("Single wall",C1616)),ISNUMBER(FIND("Single-wall",C1616)),ISNUMBER(FIND("SWCNT",B1616)),ISNUMBER(FIND("SWNT",B1616)),ISNUMBER(FIND("single-wall",B1616)),ISNUMBER(FIND("single wall",B1616)),ISNUMBER(FIND("Single-wall",B1616)),ISNUMBER(FIND("Single wall",B1616)))</f>
        <v>1</v>
      </c>
      <c r="AZ1616" t="b">
        <f>OR(ISNUMBER(FIND("MWCNT",C1616)),ISNUMBER(FIND("MWNT",C1616)),ISNUMBER(FIND("multi-wall",C1616)),ISNUMBER(FIND("multi wall",C1616)),ISNUMBER(FIND("multiwall",C1616)),ISNUMBER(FIND("Multi-wall",C1616)),ISNUMBER(FIND("Multi wall",C1616)),ISNUMBER(FIND("Multiwall",C1616)),ISNUMBER(FIND("MWCNT",B1616)),ISNUMBER(FIND("MWNT",B1616)),ISNUMBER(FIND("multi-wall",B1616)),ISNUMBER(FIND("multi wall",B1616)),ISNUMBER(FIND("multiwall",B1616)),ISNUMBER(FIND("Multi-wall",B1616)),ISNUMBER(FIND("Multi wall",B1616)),ISNUMBER(FIND("Multiwall",B1616)),ISNUMBER(FIND("Double-wall",B1616)),ISNUMBER(FIND("Double wall",B1616)),ISNUMBER(FIND("Doublewall",B1616)),ISNUMBER(FIND("double-wall",B1616)),ISNUMBER(FIND("double wall",B1616)),ISNUMBER(FIND("doublewall",B1616)))</f>
        <v>1</v>
      </c>
      <c r="BA1616" t="b">
        <f>AND(Table1[[#This Row],[SWCNT]],Table1[[#This Row],[MWCNT]])</f>
        <v>1</v>
      </c>
      <c r="BB1616" t="b">
        <f>IF(Table1[[#This Row],[SWCNT]]=TRUE,FALSE,IF(Table1[[#This Row],[MWCNT]]=TRUE,FALSE,TRUE))</f>
        <v>0</v>
      </c>
      <c r="BC1616" s="18"/>
    </row>
    <row r="1617" spans="1:55" ht="259">
      <c r="A1617" t="s">
        <v>3802</v>
      </c>
      <c r="B1617" s="2" t="s">
        <v>3803</v>
      </c>
      <c r="C1617" s="16" t="s">
        <v>3804</v>
      </c>
      <c r="D1617" s="17" t="s">
        <v>3805</v>
      </c>
      <c r="E1617" s="2">
        <v>2014</v>
      </c>
      <c r="F1617" t="b">
        <f>OR(ISNUMBER(FIND("cytotoxic",C1617)),ISNUMBER(FIND("Cytotoxic",C1617)),ISNUMBER(FIND("cellular toxicity",C1617)),ISNUMBER(FIND("cell death",C1617)),ISNUMBER(FIND("viable",C1617)),ISNUMBER(FIND("phytotoxic",C1617)),ISNUMBER(FIND("acute toxicity",C1617)),ISNUMBER(FIND("MTT",C1617)),ISNUMBER(FIND("survival",C1617)),ISNUMBER(FIND("prolifer",C1617)),ISNUMBER(FIND("apoptosis",C1617)),ISNUMBER(FIND("neurotoxic",C1617)),ISNUMBER(FIND("  lysis ",C1617)),ISNUMBER(FIND("necrosis",C1617)),ISNUMBER(FIND("cellular death",C1617))*3,ISNUMBER(FIND("LDH",C1617)),ISNUMBER(FIND("Acute toxicity",C1617)))</f>
        <v>1</v>
      </c>
      <c r="G1617" t="b">
        <f>OR(ISNUMBER(FIND("genotoxic",C1617)),ISNUMBER(FIND("genotoxicity",C1617)),ISNUMBER(FIND("DNA damage",C1617)),ISNUMBER(FIND("DNA",C1617)),ISNUMBER(FIND("RNA",C1617)),ISNUMBER(FIND("mesothelioma",C1617)),ISNUMBER(FIND("carcino",C1617)),ISNUMBER(FIND("mutagen",C1617)),ISNUMBER(FIND("genetic",C1617)))</f>
        <v>0</v>
      </c>
      <c r="H1617" t="b">
        <f>OR(ISNUMBER(FIND("inflammatory",C1617)),ISNUMBER(FIND("inflamm",C1617)))</f>
        <v>0</v>
      </c>
      <c r="I1617" t="b">
        <f>OR(ISNUMBER(FIND("immune",C1617)),ISNUMBER(FIND("immunological",C1617)),ISNUMBER(FIND("interleuk",C1617)),ISNUMBER(FIND("platelet activation",C1617)),ISNUMBER(FIND("monocyte",C1617)),ISNUMBER(FIND("leukocyte",C1617)),ISNUMBER(FIND("cytokine",C1617)),ISNUMBER(FIND("CD4",C1617)),ISNUMBER(FIND("CD8",C1617)),ISNUMBER(FIND("T-cell",C1617)))</f>
        <v>0</v>
      </c>
      <c r="J1617" t="b">
        <f>OR(ISNUMBER(FIND("reactive oxygen",C1617)),ISNUMBER(FIND("ROS",C1617)),ISNUMBER(FIND("free radical",C1617)),ISNUMBER(FIND("oxidative stress",C1617)),ISNUMBER(FIND("peroxid",C1617)),ISNUMBER(FIND("oxidative",C1617)),ISNUMBER(FIND("antioxid",C1617)))</f>
        <v>0</v>
      </c>
      <c r="K1617" t="b">
        <f>OR(ISNUMBER(FIND("autophag",C1617)))</f>
        <v>0</v>
      </c>
      <c r="L1617" t="b">
        <f>OR(ISNUMBER(FIND("morpholog",C1617)))</f>
        <v>0</v>
      </c>
      <c r="M1617" t="b">
        <f>OR(ISNUMBER(FIND("fibrosis",C1617)),ISNUMBER(FIND("Fibrosis",C1617)),ISNUMBER(FIND("fibrot",C1617)))</f>
        <v>0</v>
      </c>
      <c r="N1617" t="b">
        <f>OR(ISNUMBER(FIND("offspring",C1617)),ISNUMBER(FIND("Parental",C1617)),ISNUMBER(FIND("parental",C1617)),ISNUMBER(FIND("germline",C1617)),ISNUMBER(FIND("reproduc",C1617)),ISNUMBER(FIND("embryo",C1617)))</f>
        <v>0</v>
      </c>
      <c r="O1617" t="b">
        <f>OR(ISNUMBER(FIND("metabol",C1617)),ISNUMBER(FIND("Metabol",C1617)),ISNUMBER(FIND("digest",C1617)),ISNUMBER(FIND("mitochon",C1617)))</f>
        <v>0</v>
      </c>
      <c r="P1617" t="b">
        <f>OR(ISNUMBER(FIND("ecotox",C1617)),ISNUMBER(FIND("Ecotox",B1617)),ISNUMBER(FIND("ecotox",B1617)),ISNUMBER(FIND("Ecotox",C1617)))</f>
        <v>0</v>
      </c>
      <c r="Q1617" t="b">
        <f>OR(ISNUMBER(FIND("Bioaccum",C1617)),ISNUMBER(FIND("bioaccum",C1617)),ISNUMBER(FIND("accum",C1617)))</f>
        <v>0</v>
      </c>
      <c r="R1617" t="b">
        <f>OR(ISNUMBER(FIND("Occupation",C1617)),ISNUMBER(FIND("occupation",C1617)),ISNUMBER(FIND("worker",C1617)),ISNUMBER(FIND("workforce",C1617)))</f>
        <v>0</v>
      </c>
      <c r="S1617" t="b">
        <f>NOT(OR(F1617,G1617,H1617,I1617,J1617,K1617,L1617,M1617,N1617,O1617,P1617,Q1617,R1617))</f>
        <v>0</v>
      </c>
      <c r="U1617" t="b">
        <f>OR(Table1[[#This Row],[Inflammation]],Table1[[#This Row],[Immune]])</f>
        <v>0</v>
      </c>
      <c r="V1617" t="str">
        <f>IF(OR(Table1[[#This Row],[Rodents]],Table1[[#This Row],[Human]],Table1[[#This Row],[Pig]]),OR(ISNUMBER(FIND("intratrach",C1617)),ISNUMBER(FIND("nasal ",C1617)),ISNUMBER(FIND("instill",C1617))),"NA")</f>
        <v>NA</v>
      </c>
      <c r="W1617" t="str">
        <f>IF(OR(Table1[[#This Row],[Rodents]],Table1[[#This Row],[Human]],Table1[[#This Row],[Pig]]),OR(ISNUMBER(FIND("dermal",C1617)),ISNUMBER(FIND("skin ",C1617))),"NA")</f>
        <v>NA</v>
      </c>
      <c r="X1617" t="str">
        <f>IF(OR(Table1[[#This Row],[Rodents]],Table1[[#This Row],[Human]],Table1[[#This Row],[Pig]]),OR(ISNUMBER(FIND("injected",C1617)),ISNUMBER(FIND("periton",C1617)),ISNUMBER(FIND("intrascrot",C1617))),"NA")</f>
        <v>NA</v>
      </c>
      <c r="Y1617" t="str">
        <f>IF(OR(Table1[[#This Row],[Rodents]],Table1[[#This Row],[Human]],Table1[[#This Row],[Pig]]),NOT(OR(Table1[[#This Row],[Inhaled/Intratracheal/intranasal]],Table1[[#This Row],[Dermal]],Table1[[#This Row],[Injected]])),"NA")</f>
        <v>NA</v>
      </c>
      <c r="AA1617" t="b">
        <f>OR(ISNUMBER(FIND("fish ",C1617)),ISNUMBER(FIND("Fish ",C1617)),ISNUMBER(FIND("aquatic",C1617)),ISNUMBER(FIND("daphnids",C1617)),ISNUMBER(FIND("Carcinus maenas",C1617)),ISNUMBER(FIND("Daphnia",C1617)),ISNUMBER(FIND("Ruditapes philippinarum",C1617)),ISNUMBER(FIND("daphnia",C1617)),ISNUMBER(FIND("marine",C1617)),ISNUMBER(FIND("mussel",C1617)),ISNUMBER(FIND("algae",C1617)),ISNUMBER(FIND("Donax faba",C1617)),ISNUMBER(FIND("estuarine",C1617)),ISNUMBER(FIND("snail",C1617)),ISNUMBER(FIND("Prorocentrum donghaiense",C1617)) )</f>
        <v>0</v>
      </c>
      <c r="AB1617" t="b">
        <f>OR(ISNUMBER(FIND(" rat ",C1617)),ISNUMBER(FIND(" rats ",C1617)),ISNUMBER(FIND(" Rats ",C1617)),ISNUMBER(FIND(" Rat ",C1617)),ISNUMBER(FIND(" rat.",C1617)),ISNUMBER(FIND(" rats.",C1617)),ISNUMBER(FIND("mouse",C1617)),ISNUMBER(FIND("mice",C1617)), ISNUMBER(FIND(" Mice",C1617)))</f>
        <v>0</v>
      </c>
      <c r="AC1617" t="b">
        <f>OR(ISNUMBER(FIND(" cell ",C1617)),ISNUMBER(FIND("fibroblast",C1617)),ISNUMBER(FIND("macrophage",C1617)),ISNUMBER(FIND("epithelial",C1617)),ISNUMBER(FIND("endothelial",C1617)),ISNUMBER(FIND("neuron",C1617)),ISNUMBER(FIND(" cells ",C1617)),ISNUMBER(FIND("RBC",C1617)),ISNUMBER(FIND("mitochond",C1617)),ISNUMBER(FIND("adipocyte",C1617)),ISNUMBER(FIND("osteo",C1617)),ISNUMBER(FIND("keratin",C1617)),ISNUMBER(FIND(" cell's ",C1617)),ISNUMBER(FIND("eukary",C1617)),ISNUMBER(FIND("sperm",C1617)))</f>
        <v>1</v>
      </c>
      <c r="AD1617" t="b">
        <f>OR(ISNUMBER(FIND("human",B1617)),ISNUMBER(FIND("workers",B1617)),ISNUMBER(FIND("workforces",B1617)),ISNUMBER(FIND("occupational",B1617)),ISNUMBER(FIND("Case report",B1617)),ISNUMBER(FIND("Workplaces",B1617)),ISNUMBER(FIND("worker",B1617)))</f>
        <v>0</v>
      </c>
      <c r="AE1617" t="b">
        <f>OR(ISNUMBER(FIND(" plant ",C1617)),ISNUMBER(FIND("Plant ",C1617)),ISNUMBER(FIND("tomato",C1617)),ISNUMBER(FIND("plants",C1617)),ISNUMBER(FIND("Plants",C1617)),ISNUMBER(FIND("algae",C1617)),ISNUMBER(FIND("lettuce",C1617)),ISNUMBER(FIND("green gram sprouts ",C1617)),ISNUMBER(FIND("Cucurbita pepo",C1617)),ISNUMBER(FIND("bean ",C1617)),ISNUMBER(FIND("chloroplast",C1617)),ISNUMBER(FIND("chlorophyll",C1617)),ISNUMBER(FIND("seedling",C1617)),ISNUMBER(FIND("canola",C1617)),ISNUMBER(FIND("shoot",C1617)),ISNUMBER(FIND("photosynthes",C1617)),ISNUMBER(FIND(" leaves ",C1617)),,ISNUMBER(FIND("agriculture",C1617)),ISNUMBER(FIND(" crops ",C1617)))</f>
        <v>0</v>
      </c>
      <c r="AF1617" t="b">
        <f>OR(ISNUMBER(FIND("bacteria",C1617)),ISNUMBER(FIND("Bacteria",C1617)),ISNUMBER(FIND("Bacterium",C1617)),ISNUMBER(FIND("bacterium",C1617)),ISNUMBER(FIND(" coli ",C1617)))</f>
        <v>0</v>
      </c>
      <c r="AG1617" t="b">
        <f>OR(ISNUMBER(FIND("fungi",C1617)),ISNUMBER(FIND("Fungi",C1617)),ISNUMBER(FIND("fungus",C1617)),ISNUMBER(FIND("Fungus",C1617)),ISNUMBER(FIND("mushroom",C1617)),ISNUMBER(FIND("Mushroom",C1617)),ISNUMBER(FIND(" mold ",C1617)))</f>
        <v>0</v>
      </c>
      <c r="AH1617" t="b">
        <f>OR(ISNUMBER(FIND("Pig ",C1617)),ISNUMBER(FIND("pig ",C1617)),ISNUMBER(FIND("Pigs ",C1617)),ISNUMBER(FIND("pigs ",C1617)))</f>
        <v>0</v>
      </c>
      <c r="AI1617" t="b">
        <f>OR(ISNUMBER(FIND(" C. elegans",C1617)),ISNUMBER(FIND("Caenorhabditis elegans",C1617)),ISNUMBER(FIND("earthworms",C1617)),ISNUMBER(FIND(" Ficopomatus enigmaticus",C1617)),ISNUMBER(FIND("larva",C1617)),ISNUMBER(FIND("Lumbriculus variegatus",C1617)),ISNUMBER(FIND("nematode",C1617)))</f>
        <v>0</v>
      </c>
      <c r="AJ1617" t="b">
        <f>NOT(OR(AA1617,AB1617,AC1617,AD1617,AE1617,AF1617,AG1617,AH1617,AI1617))</f>
        <v>0</v>
      </c>
      <c r="AL1617" t="b">
        <f>OR(AA1617,AB1617,AD1617,AE1617,AF1617,AG1617,AH1617,AI1617)</f>
        <v>0</v>
      </c>
      <c r="AM1617" t="b">
        <f>IF(Table1[[#This Row],[In vivo?]],IF(Table1[[#This Row],[Cell]],FALSE,TRUE),FALSE)</f>
        <v>0</v>
      </c>
      <c r="AN1617" t="b">
        <f>AND(AC1617,AL1617)</f>
        <v>0</v>
      </c>
      <c r="AO1617" t="b">
        <f>IF(Table1[[#This Row],[Cell]],IF(Table1[[#This Row],[In vivo?]],FALSE,TRUE),FALSE)</f>
        <v>1</v>
      </c>
      <c r="AP1617" t="b">
        <f>NOT(OR(Table1[[#This Row],[In vivo?]],Table1[[#This Row],[Only in Cell]]))</f>
        <v>0</v>
      </c>
      <c r="AQ1617" t="str">
        <f>IF(OR(Table1[[#This Row],[Rodents]],Table1[[#This Row],[Human]],Table1[[#This Row],[Pig]]),OR(ISNUMBER(FIND("pulmonary",C1617)),ISNUMBER(FIND("lung",C1617))),"NA")</f>
        <v>NA</v>
      </c>
      <c r="AR1617" t="str">
        <f>IF(OR(Table1[[#This Row],[Rodents]],Table1[[#This Row],[Human]],Table1[[#This Row],[Pig]]),OR(ISNUMBER(FIND("skin",C1617)),ISNUMBER(FIND("dermal",C1617))),"NA")</f>
        <v>NA</v>
      </c>
      <c r="AS1617" t="str">
        <f>IF(OR(Table1[[#This Row],[Rodents]],Table1[[#This Row],[Human]],Table1[[#This Row],[Pig]]),OR(ISNUMBER(FIND("liver",C1617)),ISNUMBER(FIND("hepat",C1617))),"NA")</f>
        <v>NA</v>
      </c>
      <c r="AT1617" t="str">
        <f>IF(OR(Table1[[#This Row],[Rodents]],Table1[[#This Row],[Human]],Table1[[#This Row],[Pig]]),OR(ISNUMBER(FIND("kidney",C1617)),ISNUMBER(FIND("neph",C1617))),"NA")</f>
        <v>NA</v>
      </c>
      <c r="AU1617" t="str">
        <f>IF(OR(Table1[[#This Row],[Rodents]],Table1[[#This Row],[Human]],Table1[[#This Row],[Pig]]),OR(ISNUMBER(FIND("brain",C1617)),ISNUMBER(FIND("neur",C1617)),ISNUMBER(FIND("nerv",C1617))),"NA")</f>
        <v>NA</v>
      </c>
      <c r="AV1617" t="str">
        <f>IF(OR(Table1[[#This Row],[Rodents]],Table1[[#This Row],[Human]],Table1[[#This Row],[Pig]]),OR(ISNUMBER(FIND("heart",C1617)),ISNUMBER(FIND("cardi",C1617))),"NA")</f>
        <v>NA</v>
      </c>
      <c r="AW1617" t="str">
        <f>IF(OR(Table1[[#This Row],[Rodents]],Table1[[#This Row],[Human]],Table1[[#This Row],[Pig]]),OR(ISNUMBER(FIND("gastro",C1617)),ISNUMBER(FIND("intesti",C1617)),ISNUMBER(FIND("stomach",C1617))),"NA")</f>
        <v>NA</v>
      </c>
      <c r="AX1617" t="str">
        <f>IF(OR(Table1[[#This Row],[Rodents]],Table1[[#This Row],[Human]],Table1[[#This Row],[Pig]]),NOT(OR(AQ1617,AR1617,AS1617,AT1617,AU1617,AV1617,AW1617)),"NA")</f>
        <v>NA</v>
      </c>
      <c r="AY1617" t="b">
        <f>OR(ISNUMBER(FIND("SWCNT",C1617)),ISNUMBER(FIND("SWNT",C1617)),ISNUMBER(FIND("single-wall",C1617)),ISNUMBER(FIND("single wall",C1617)),ISNUMBER(FIND("Single wall",C1617)),ISNUMBER(FIND("Single-wall",C1617)),ISNUMBER(FIND("SWCNT",B1617)),ISNUMBER(FIND("SWNT",B1617)),ISNUMBER(FIND("single-wall",B1617)),ISNUMBER(FIND("single wall",B1617)),ISNUMBER(FIND("Single-wall",B1617)),ISNUMBER(FIND("Single wall",B1617)))</f>
        <v>0</v>
      </c>
      <c r="AZ1617" t="b">
        <f>OR(ISNUMBER(FIND("MWCNT",C1617)),ISNUMBER(FIND("MWNT",C1617)),ISNUMBER(FIND("multi-wall",C1617)),ISNUMBER(FIND("multi wall",C1617)),ISNUMBER(FIND("multiwall",C1617)),ISNUMBER(FIND("Multi-wall",C1617)),ISNUMBER(FIND("Multi wall",C1617)),ISNUMBER(FIND("Multiwall",C1617)),ISNUMBER(FIND("MWCNT",B1617)),ISNUMBER(FIND("MWNT",B1617)),ISNUMBER(FIND("multi-wall",B1617)),ISNUMBER(FIND("multi wall",B1617)),ISNUMBER(FIND("multiwall",B1617)),ISNUMBER(FIND("Multi-wall",B1617)),ISNUMBER(FIND("Multi wall",B1617)),ISNUMBER(FIND("Multiwall",B1617)),ISNUMBER(FIND("Double-wall",B1617)),ISNUMBER(FIND("Double wall",B1617)),ISNUMBER(FIND("Doublewall",B1617)),ISNUMBER(FIND("double-wall",B1617)),ISNUMBER(FIND("double wall",B1617)),ISNUMBER(FIND("doublewall",B1617)))</f>
        <v>1</v>
      </c>
      <c r="BA1617" t="b">
        <f>AND(Table1[[#This Row],[SWCNT]],Table1[[#This Row],[MWCNT]])</f>
        <v>0</v>
      </c>
      <c r="BB1617" t="b">
        <f>IF(Table1[[#This Row],[SWCNT]]=TRUE,FALSE,IF(Table1[[#This Row],[MWCNT]]=TRUE,FALSE,TRUE))</f>
        <v>0</v>
      </c>
      <c r="BC1617" s="18"/>
    </row>
    <row r="1618" spans="1:55" ht="222">
      <c r="A1618" t="s">
        <v>3809</v>
      </c>
      <c r="B1618" s="2" t="s">
        <v>3811</v>
      </c>
      <c r="C1618" s="16" t="s">
        <v>3813</v>
      </c>
      <c r="D1618" s="17" t="s">
        <v>2417</v>
      </c>
      <c r="E1618" s="2">
        <v>2014</v>
      </c>
      <c r="F1618" t="b">
        <f>OR(ISNUMBER(FIND("cytotoxic",C1618)),ISNUMBER(FIND("Cytotoxic",C1618)),ISNUMBER(FIND("cellular toxicity",C1618)),ISNUMBER(FIND("cell death",C1618)),ISNUMBER(FIND("viable",C1618)),ISNUMBER(FIND("phytotoxic",C1618)),ISNUMBER(FIND("acute toxicity",C1618)),ISNUMBER(FIND("MTT",C1618)),ISNUMBER(FIND("survival",C1618)),ISNUMBER(FIND("prolifer",C1618)),ISNUMBER(FIND("apoptosis",C1618)),ISNUMBER(FIND("neurotoxic",C1618)),ISNUMBER(FIND("  lysis ",C1618)),ISNUMBER(FIND("necrosis",C1618)),ISNUMBER(FIND("cellular death",C1618))*3,ISNUMBER(FIND("LDH",C1618)),ISNUMBER(FIND("Acute toxicity",C1618)))</f>
        <v>1</v>
      </c>
      <c r="G1618" t="b">
        <f>OR(ISNUMBER(FIND("genotoxic",C1618)),ISNUMBER(FIND("genotoxicity",C1618)),ISNUMBER(FIND("DNA damage",C1618)),ISNUMBER(FIND("DNA",C1618)),ISNUMBER(FIND("RNA",C1618)),ISNUMBER(FIND("mesothelioma",C1618)),ISNUMBER(FIND("carcino",C1618)),ISNUMBER(FIND("mutagen",C1618)),ISNUMBER(FIND("genetic",C1618)))</f>
        <v>1</v>
      </c>
      <c r="H1618" t="b">
        <f>OR(ISNUMBER(FIND("inflammatory",C1618)),ISNUMBER(FIND("inflamm",C1618)))</f>
        <v>0</v>
      </c>
      <c r="I1618" t="b">
        <f>OR(ISNUMBER(FIND("immune",C1618)),ISNUMBER(FIND("immunological",C1618)),ISNUMBER(FIND("interleuk",C1618)),ISNUMBER(FIND("platelet activation",C1618)),ISNUMBER(FIND("monocyte",C1618)),ISNUMBER(FIND("leukocyte",C1618)),ISNUMBER(FIND("cytokine",C1618)),ISNUMBER(FIND("CD4",C1618)),ISNUMBER(FIND("CD8",C1618)),ISNUMBER(FIND("T-cell",C1618)))</f>
        <v>0</v>
      </c>
      <c r="J1618" t="b">
        <f>OR(ISNUMBER(FIND("reactive oxygen",C1618)),ISNUMBER(FIND("ROS",C1618)),ISNUMBER(FIND("free radical",C1618)),ISNUMBER(FIND("oxidative stress",C1618)),ISNUMBER(FIND("peroxid",C1618)),ISNUMBER(FIND("oxidative",C1618)),ISNUMBER(FIND("antioxid",C1618)))</f>
        <v>1</v>
      </c>
      <c r="K1618" t="b">
        <f>OR(ISNUMBER(FIND("autophag",C1618)))</f>
        <v>0</v>
      </c>
      <c r="L1618" t="b">
        <f>OR(ISNUMBER(FIND("morpholog",C1618)))</f>
        <v>0</v>
      </c>
      <c r="M1618" t="b">
        <f>OR(ISNUMBER(FIND("fibrosis",C1618)),ISNUMBER(FIND("Fibrosis",C1618)),ISNUMBER(FIND("fibrot",C1618)))</f>
        <v>0</v>
      </c>
      <c r="N1618" t="b">
        <f>OR(ISNUMBER(FIND("offspring",C1618)),ISNUMBER(FIND("Parental",C1618)),ISNUMBER(FIND("parental",C1618)),ISNUMBER(FIND("germline",C1618)),ISNUMBER(FIND("reproduc",C1618)),ISNUMBER(FIND("embryo",C1618)))</f>
        <v>1</v>
      </c>
      <c r="O1618" t="b">
        <f>OR(ISNUMBER(FIND("metabol",C1618)),ISNUMBER(FIND("Metabol",C1618)),ISNUMBER(FIND("digest",C1618)),ISNUMBER(FIND("mitochon",C1618)))</f>
        <v>0</v>
      </c>
      <c r="P1618" t="b">
        <f>OR(ISNUMBER(FIND("ecotox",C1618)),ISNUMBER(FIND("Ecotox",B1618)),ISNUMBER(FIND("ecotox",B1618)),ISNUMBER(FIND("Ecotox",C1618)))</f>
        <v>0</v>
      </c>
      <c r="Q1618" t="b">
        <f>OR(ISNUMBER(FIND("Bioaccum",C1618)),ISNUMBER(FIND("bioaccum",C1618)),ISNUMBER(FIND("accum",C1618)))</f>
        <v>0</v>
      </c>
      <c r="R1618" t="b">
        <f>OR(ISNUMBER(FIND("Occupation",C1618)),ISNUMBER(FIND("occupation",C1618)),ISNUMBER(FIND("worker",C1618)),ISNUMBER(FIND("workforce",C1618)))</f>
        <v>0</v>
      </c>
      <c r="S1618" t="b">
        <f>NOT(OR(F1618,G1618,H1618,I1618,J1618,K1618,L1618,M1618,N1618,O1618,P1618,Q1618,R1618))</f>
        <v>0</v>
      </c>
      <c r="U1618" t="b">
        <f>OR(Table1[[#This Row],[Inflammation]],Table1[[#This Row],[Immune]])</f>
        <v>0</v>
      </c>
      <c r="V1618" t="b">
        <f>IF(OR(Table1[[#This Row],[Rodents]],Table1[[#This Row],[Human]],Table1[[#This Row],[Pig]]),OR(ISNUMBER(FIND("intratrach",C1618)),ISNUMBER(FIND("nasal ",C1618)),ISNUMBER(FIND("instill",C1618))),"NA")</f>
        <v>0</v>
      </c>
      <c r="W1618" t="b">
        <f>IF(OR(Table1[[#This Row],[Rodents]],Table1[[#This Row],[Human]],Table1[[#This Row],[Pig]]),OR(ISNUMBER(FIND("dermal",C1618)),ISNUMBER(FIND("skin ",C1618))),"NA")</f>
        <v>0</v>
      </c>
      <c r="X1618" t="b">
        <f>IF(OR(Table1[[#This Row],[Rodents]],Table1[[#This Row],[Human]],Table1[[#This Row],[Pig]]),OR(ISNUMBER(FIND("injected",C1618)),ISNUMBER(FIND("periton",C1618)),ISNUMBER(FIND("intrascrot",C1618))),"NA")</f>
        <v>0</v>
      </c>
      <c r="Y1618" t="b">
        <f>IF(OR(Table1[[#This Row],[Rodents]],Table1[[#This Row],[Human]],Table1[[#This Row],[Pig]]),NOT(OR(Table1[[#This Row],[Inhaled/Intratracheal/intranasal]],Table1[[#This Row],[Dermal]],Table1[[#This Row],[Injected]])),"NA")</f>
        <v>1</v>
      </c>
      <c r="AA1618" t="b">
        <f>OR(ISNUMBER(FIND("fish ",C1618)),ISNUMBER(FIND("Fish ",C1618)),ISNUMBER(FIND("aquatic",C1618)),ISNUMBER(FIND("daphnids",C1618)),ISNUMBER(FIND("Carcinus maenas",C1618)),ISNUMBER(FIND("Daphnia",C1618)),ISNUMBER(FIND("Ruditapes philippinarum",C1618)),ISNUMBER(FIND("daphnia",C1618)),ISNUMBER(FIND("marine",C1618)),ISNUMBER(FIND("mussel",C1618)),ISNUMBER(FIND("algae",C1618)),ISNUMBER(FIND("Donax faba",C1618)),ISNUMBER(FIND("estuarine",C1618)),ISNUMBER(FIND("snail",C1618)),ISNUMBER(FIND("Prorocentrum donghaiense",C1618)) )</f>
        <v>0</v>
      </c>
      <c r="AB1618" t="b">
        <f>OR(ISNUMBER(FIND(" rat ",C1618)),ISNUMBER(FIND(" rats ",C1618)),ISNUMBER(FIND(" Rats ",C1618)),ISNUMBER(FIND(" Rat ",C1618)),ISNUMBER(FIND(" rat.",C1618)),ISNUMBER(FIND(" rats.",C1618)),ISNUMBER(FIND("mouse",C1618)),ISNUMBER(FIND("mice",C1618)), ISNUMBER(FIND(" Mice",C1618)))</f>
        <v>1</v>
      </c>
      <c r="AC1618" t="b">
        <f>OR(ISNUMBER(FIND(" cell ",C1618)),ISNUMBER(FIND("fibroblast",C1618)),ISNUMBER(FIND("macrophage",C1618)),ISNUMBER(FIND("epithelial",C1618)),ISNUMBER(FIND("endothelial",C1618)),ISNUMBER(FIND("neuron",C1618)),ISNUMBER(FIND(" cells ",C1618)),ISNUMBER(FIND("RBC",C1618)),ISNUMBER(FIND("mitochond",C1618)),ISNUMBER(FIND("adipocyte",C1618)),ISNUMBER(FIND("osteo",C1618)),ISNUMBER(FIND("keratin",C1618)),ISNUMBER(FIND(" cell's ",C1618)),ISNUMBER(FIND("eukary",C1618)),ISNUMBER(FIND("sperm",C1618)))</f>
        <v>1</v>
      </c>
      <c r="AD1618" t="b">
        <f>OR(ISNUMBER(FIND("human",B1618)),ISNUMBER(FIND("workers",B1618)),ISNUMBER(FIND("workforces",B1618)),ISNUMBER(FIND("occupational",B1618)),ISNUMBER(FIND("Case report",B1618)),ISNUMBER(FIND("Workplaces",B1618)),ISNUMBER(FIND("worker",B1618)))</f>
        <v>0</v>
      </c>
      <c r="AE1618" t="b">
        <f>OR(ISNUMBER(FIND(" plant ",C1618)),ISNUMBER(FIND("Plant ",C1618)),ISNUMBER(FIND("tomato",C1618)),ISNUMBER(FIND("plants",C1618)),ISNUMBER(FIND("Plants",C1618)),ISNUMBER(FIND("algae",C1618)),ISNUMBER(FIND("lettuce",C1618)),ISNUMBER(FIND("green gram sprouts ",C1618)),ISNUMBER(FIND("Cucurbita pepo",C1618)),ISNUMBER(FIND("bean ",C1618)),ISNUMBER(FIND("chloroplast",C1618)),ISNUMBER(FIND("chlorophyll",C1618)),ISNUMBER(FIND("seedling",C1618)),ISNUMBER(FIND("canola",C1618)),ISNUMBER(FIND("shoot",C1618)),ISNUMBER(FIND("photosynthes",C1618)),ISNUMBER(FIND(" leaves ",C1618)),,ISNUMBER(FIND("agriculture",C1618)),ISNUMBER(FIND(" crops ",C1618)))</f>
        <v>0</v>
      </c>
      <c r="AF1618" t="b">
        <f>OR(ISNUMBER(FIND("bacteria",C1618)),ISNUMBER(FIND("Bacteria",C1618)),ISNUMBER(FIND("Bacterium",C1618)),ISNUMBER(FIND("bacterium",C1618)),ISNUMBER(FIND(" coli ",C1618)))</f>
        <v>0</v>
      </c>
      <c r="AG1618" t="b">
        <f>OR(ISNUMBER(FIND("fungi",C1618)),ISNUMBER(FIND("Fungi",C1618)),ISNUMBER(FIND("fungus",C1618)),ISNUMBER(FIND("Fungus",C1618)),ISNUMBER(FIND("mushroom",C1618)),ISNUMBER(FIND("Mushroom",C1618)),ISNUMBER(FIND(" mold ",C1618)))</f>
        <v>0</v>
      </c>
      <c r="AH1618" t="b">
        <f>OR(ISNUMBER(FIND("Pig ",C1618)),ISNUMBER(FIND("pig ",C1618)),ISNUMBER(FIND("Pigs ",C1618)),ISNUMBER(FIND("pigs ",C1618)))</f>
        <v>0</v>
      </c>
      <c r="AI1618" t="b">
        <f>OR(ISNUMBER(FIND(" C. elegans",C1618)),ISNUMBER(FIND("Caenorhabditis elegans",C1618)),ISNUMBER(FIND("earthworms",C1618)),ISNUMBER(FIND(" Ficopomatus enigmaticus",C1618)),ISNUMBER(FIND("larva",C1618)),ISNUMBER(FIND("Lumbriculus variegatus",C1618)),ISNUMBER(FIND("nematode",C1618)))</f>
        <v>0</v>
      </c>
      <c r="AJ1618" t="b">
        <f>NOT(OR(AA1618,AB1618,AC1618,AD1618,AE1618,AF1618,AG1618,AH1618,AI1618))</f>
        <v>0</v>
      </c>
      <c r="AL1618" t="b">
        <f>OR(AA1618,AB1618,AD1618,AE1618,AF1618,AG1618,AH1618,AI1618)</f>
        <v>1</v>
      </c>
      <c r="AM1618" t="b">
        <f>IF(Table1[[#This Row],[In vivo?]],IF(Table1[[#This Row],[Cell]],FALSE,TRUE),FALSE)</f>
        <v>0</v>
      </c>
      <c r="AN1618" t="b">
        <f>AND(AC1618,AL1618)</f>
        <v>1</v>
      </c>
      <c r="AO1618" t="b">
        <f>IF(Table1[[#This Row],[Cell]],IF(Table1[[#This Row],[In vivo?]],FALSE,TRUE),FALSE)</f>
        <v>0</v>
      </c>
      <c r="AP1618" t="b">
        <f>NOT(OR(Table1[[#This Row],[In vivo?]],Table1[[#This Row],[Only in Cell]]))</f>
        <v>0</v>
      </c>
      <c r="AQ1618" t="b">
        <f>IF(OR(Table1[[#This Row],[Rodents]],Table1[[#This Row],[Human]],Table1[[#This Row],[Pig]]),OR(ISNUMBER(FIND("pulmonary",C1618)),ISNUMBER(FIND("lung",C1618))),"NA")</f>
        <v>0</v>
      </c>
      <c r="AR1618" t="b">
        <f>IF(OR(Table1[[#This Row],[Rodents]],Table1[[#This Row],[Human]],Table1[[#This Row],[Pig]]),OR(ISNUMBER(FIND("skin",C1618)),ISNUMBER(FIND("dermal",C1618))),"NA")</f>
        <v>0</v>
      </c>
      <c r="AS1618" t="b">
        <f>IF(OR(Table1[[#This Row],[Rodents]],Table1[[#This Row],[Human]],Table1[[#This Row],[Pig]]),OR(ISNUMBER(FIND("liver",C1618)),ISNUMBER(FIND("hepat",C1618))),"NA")</f>
        <v>0</v>
      </c>
      <c r="AT1618" t="b">
        <f>IF(OR(Table1[[#This Row],[Rodents]],Table1[[#This Row],[Human]],Table1[[#This Row],[Pig]]),OR(ISNUMBER(FIND("kidney",C1618)),ISNUMBER(FIND("neph",C1618))),"NA")</f>
        <v>0</v>
      </c>
      <c r="AU1618" t="b">
        <f>IF(OR(Table1[[#This Row],[Rodents]],Table1[[#This Row],[Human]],Table1[[#This Row],[Pig]]),OR(ISNUMBER(FIND("brain",C1618)),ISNUMBER(FIND("neur",C1618)),ISNUMBER(FIND("nerv",C1618))),"NA")</f>
        <v>1</v>
      </c>
      <c r="AV1618" t="b">
        <f>IF(OR(Table1[[#This Row],[Rodents]],Table1[[#This Row],[Human]],Table1[[#This Row],[Pig]]),OR(ISNUMBER(FIND("heart",C1618)),ISNUMBER(FIND("cardi",C1618))),"NA")</f>
        <v>0</v>
      </c>
      <c r="AW1618" t="b">
        <f>IF(OR(Table1[[#This Row],[Rodents]],Table1[[#This Row],[Human]],Table1[[#This Row],[Pig]]),OR(ISNUMBER(FIND("gastro",C1618)),ISNUMBER(FIND("intesti",C1618)),ISNUMBER(FIND("stomach",C1618))),"NA")</f>
        <v>0</v>
      </c>
      <c r="AX1618" t="b">
        <f>IF(OR(Table1[[#This Row],[Rodents]],Table1[[#This Row],[Human]],Table1[[#This Row],[Pig]]),NOT(OR(AQ1618,AR1618,AS1618,AT1618,AU1618,AV1618,AW1618)),"NA")</f>
        <v>0</v>
      </c>
      <c r="AY1618" t="b">
        <f>OR(ISNUMBER(FIND("SWCNT",C1618)),ISNUMBER(FIND("SWNT",C1618)),ISNUMBER(FIND("single-wall",C1618)),ISNUMBER(FIND("single wall",C1618)),ISNUMBER(FIND("Single wall",C1618)),ISNUMBER(FIND("Single-wall",C1618)),ISNUMBER(FIND("SWCNT",B1618)),ISNUMBER(FIND("SWNT",B1618)),ISNUMBER(FIND("single-wall",B1618)),ISNUMBER(FIND("single wall",B1618)),ISNUMBER(FIND("Single-wall",B1618)),ISNUMBER(FIND("Single wall",B1618)))</f>
        <v>1</v>
      </c>
      <c r="AZ1618" t="b">
        <f>OR(ISNUMBER(FIND("MWCNT",C1618)),ISNUMBER(FIND("MWNT",C1618)),ISNUMBER(FIND("multi-wall",C1618)),ISNUMBER(FIND("multi wall",C1618)),ISNUMBER(FIND("multiwall",C1618)),ISNUMBER(FIND("Multi-wall",C1618)),ISNUMBER(FIND("Multi wall",C1618)),ISNUMBER(FIND("Multiwall",C1618)),ISNUMBER(FIND("MWCNT",B1618)),ISNUMBER(FIND("MWNT",B1618)),ISNUMBER(FIND("multi-wall",B1618)),ISNUMBER(FIND("multi wall",B1618)),ISNUMBER(FIND("multiwall",B1618)),ISNUMBER(FIND("Multi-wall",B1618)),ISNUMBER(FIND("Multi wall",B1618)),ISNUMBER(FIND("Multiwall",B1618)),ISNUMBER(FIND("Double-wall",B1618)),ISNUMBER(FIND("Double wall",B1618)),ISNUMBER(FIND("Doublewall",B1618)),ISNUMBER(FIND("double-wall",B1618)),ISNUMBER(FIND("double wall",B1618)),ISNUMBER(FIND("doublewall",B1618)))</f>
        <v>1</v>
      </c>
      <c r="BA1618" t="b">
        <f>AND(Table1[[#This Row],[SWCNT]],Table1[[#This Row],[MWCNT]])</f>
        <v>1</v>
      </c>
      <c r="BB1618" t="b">
        <f>IF(Table1[[#This Row],[SWCNT]]=TRUE,FALSE,IF(Table1[[#This Row],[MWCNT]]=TRUE,FALSE,TRUE))</f>
        <v>0</v>
      </c>
      <c r="BC1618" s="18"/>
    </row>
    <row r="1619" spans="1:55" ht="129.5">
      <c r="A1619" t="s">
        <v>3834</v>
      </c>
      <c r="B1619" s="2" t="s">
        <v>3835</v>
      </c>
      <c r="C1619" s="16" t="s">
        <v>3836</v>
      </c>
      <c r="D1619" s="17" t="s">
        <v>1192</v>
      </c>
      <c r="E1619" s="2">
        <v>2013</v>
      </c>
      <c r="F1619" t="b">
        <f>OR(ISNUMBER(FIND("cytotoxic",C1619)),ISNUMBER(FIND("Cytotoxic",C1619)),ISNUMBER(FIND("cellular toxicity",C1619)),ISNUMBER(FIND("cell death",C1619)),ISNUMBER(FIND("viable",C1619)),ISNUMBER(FIND("phytotoxic",C1619)),ISNUMBER(FIND("acute toxicity",C1619)),ISNUMBER(FIND("MTT",C1619)),ISNUMBER(FIND("survival",C1619)),ISNUMBER(FIND("prolifer",C1619)),ISNUMBER(FIND("apoptosis",C1619)),ISNUMBER(FIND("neurotoxic",C1619)),ISNUMBER(FIND("  lysis ",C1619)),ISNUMBER(FIND("necrosis",C1619)),ISNUMBER(FIND("cellular death",C1619))*3,ISNUMBER(FIND("LDH",C1619)),ISNUMBER(FIND("Acute toxicity",C1619)))</f>
        <v>0</v>
      </c>
      <c r="G1619" t="b">
        <f>OR(ISNUMBER(FIND("genotoxic",C1619)),ISNUMBER(FIND("genotoxicity",C1619)),ISNUMBER(FIND("DNA damage",C1619)),ISNUMBER(FIND("DNA",C1619)),ISNUMBER(FIND("RNA",C1619)),ISNUMBER(FIND("mesothelioma",C1619)),ISNUMBER(FIND("carcino",C1619)),ISNUMBER(FIND("mutagen",C1619)),ISNUMBER(FIND("genetic",C1619)))</f>
        <v>0</v>
      </c>
      <c r="H1619" t="b">
        <f>OR(ISNUMBER(FIND("inflammatory",C1619)),ISNUMBER(FIND("inflamm",C1619)))</f>
        <v>0</v>
      </c>
      <c r="I1619" t="b">
        <f>OR(ISNUMBER(FIND("immune",C1619)),ISNUMBER(FIND("immunological",C1619)),ISNUMBER(FIND("interleuk",C1619)),ISNUMBER(FIND("platelet activation",C1619)),ISNUMBER(FIND("monocyte",C1619)),ISNUMBER(FIND("leukocyte",C1619)),ISNUMBER(FIND("cytokine",C1619)),ISNUMBER(FIND("CD4",C1619)),ISNUMBER(FIND("CD8",C1619)),ISNUMBER(FIND("T-cell",C1619)))</f>
        <v>0</v>
      </c>
      <c r="J1619" t="b">
        <f>OR(ISNUMBER(FIND("reactive oxygen",C1619)),ISNUMBER(FIND("ROS",C1619)),ISNUMBER(FIND("free radical",C1619)),ISNUMBER(FIND("oxidative stress",C1619)),ISNUMBER(FIND("peroxid",C1619)),ISNUMBER(FIND("oxidative",C1619)),ISNUMBER(FIND("antioxid",C1619)))</f>
        <v>0</v>
      </c>
      <c r="K1619" t="b">
        <f>OR(ISNUMBER(FIND("autophag",C1619)))</f>
        <v>1</v>
      </c>
      <c r="L1619" t="b">
        <f>OR(ISNUMBER(FIND("morpholog",C1619)))</f>
        <v>0</v>
      </c>
      <c r="M1619" t="b">
        <f>OR(ISNUMBER(FIND("fibrosis",C1619)),ISNUMBER(FIND("Fibrosis",C1619)),ISNUMBER(FIND("fibrot",C1619)))</f>
        <v>0</v>
      </c>
      <c r="N1619" t="b">
        <f>OR(ISNUMBER(FIND("offspring",C1619)),ISNUMBER(FIND("Parental",C1619)),ISNUMBER(FIND("parental",C1619)),ISNUMBER(FIND("germline",C1619)),ISNUMBER(FIND("reproduc",C1619)),ISNUMBER(FIND("embryo",C1619)))</f>
        <v>0</v>
      </c>
      <c r="O1619" t="b">
        <f>OR(ISNUMBER(FIND("metabol",C1619)),ISNUMBER(FIND("Metabol",C1619)),ISNUMBER(FIND("digest",C1619)),ISNUMBER(FIND("mitochon",C1619)))</f>
        <v>0</v>
      </c>
      <c r="P1619" t="b">
        <f>OR(ISNUMBER(FIND("ecotox",C1619)),ISNUMBER(FIND("Ecotox",B1619)),ISNUMBER(FIND("ecotox",B1619)),ISNUMBER(FIND("Ecotox",C1619)))</f>
        <v>0</v>
      </c>
      <c r="Q1619" t="b">
        <f>OR(ISNUMBER(FIND("Bioaccum",C1619)),ISNUMBER(FIND("bioaccum",C1619)),ISNUMBER(FIND("accum",C1619)))</f>
        <v>1</v>
      </c>
      <c r="R1619" t="b">
        <f>OR(ISNUMBER(FIND("Occupation",C1619)),ISNUMBER(FIND("occupation",C1619)),ISNUMBER(FIND("worker",C1619)),ISNUMBER(FIND("workforce",C1619)))</f>
        <v>0</v>
      </c>
      <c r="S1619" t="b">
        <f>NOT(OR(F1619,G1619,H1619,I1619,J1619,K1619,L1619,M1619,N1619,O1619,P1619,Q1619,R1619))</f>
        <v>0</v>
      </c>
      <c r="U1619" t="b">
        <f>OR(Table1[[#This Row],[Inflammation]],Table1[[#This Row],[Immune]])</f>
        <v>0</v>
      </c>
      <c r="V1619" t="b">
        <f>IF(OR(Table1[[#This Row],[Rodents]],Table1[[#This Row],[Human]],Table1[[#This Row],[Pig]]),OR(ISNUMBER(FIND("intratrach",C1619)),ISNUMBER(FIND("nasal ",C1619)),ISNUMBER(FIND("instill",C1619))),"NA")</f>
        <v>1</v>
      </c>
      <c r="W1619" t="b">
        <f>IF(OR(Table1[[#This Row],[Rodents]],Table1[[#This Row],[Human]],Table1[[#This Row],[Pig]]),OR(ISNUMBER(FIND("dermal",C1619)),ISNUMBER(FIND("skin ",C1619))),"NA")</f>
        <v>0</v>
      </c>
      <c r="X1619" t="b">
        <f>IF(OR(Table1[[#This Row],[Rodents]],Table1[[#This Row],[Human]],Table1[[#This Row],[Pig]]),OR(ISNUMBER(FIND("injected",C1619)),ISNUMBER(FIND("periton",C1619)),ISNUMBER(FIND("intrascrot",C1619))),"NA")</f>
        <v>0</v>
      </c>
      <c r="Y1619" t="b">
        <f>IF(OR(Table1[[#This Row],[Rodents]],Table1[[#This Row],[Human]],Table1[[#This Row],[Pig]]),NOT(OR(Table1[[#This Row],[Inhaled/Intratracheal/intranasal]],Table1[[#This Row],[Dermal]],Table1[[#This Row],[Injected]])),"NA")</f>
        <v>0</v>
      </c>
      <c r="AA1619" t="b">
        <f>OR(ISNUMBER(FIND("fish ",C1619)),ISNUMBER(FIND("Fish ",C1619)),ISNUMBER(FIND("aquatic",C1619)),ISNUMBER(FIND("daphnids",C1619)),ISNUMBER(FIND("Carcinus maenas",C1619)),ISNUMBER(FIND("Daphnia",C1619)),ISNUMBER(FIND("Ruditapes philippinarum",C1619)),ISNUMBER(FIND("daphnia",C1619)),ISNUMBER(FIND("marine",C1619)),ISNUMBER(FIND("mussel",C1619)),ISNUMBER(FIND("algae",C1619)),ISNUMBER(FIND("Donax faba",C1619)),ISNUMBER(FIND("estuarine",C1619)),ISNUMBER(FIND("snail",C1619)),ISNUMBER(FIND("Prorocentrum donghaiense",C1619)) )</f>
        <v>0</v>
      </c>
      <c r="AB1619" t="b">
        <f>OR(ISNUMBER(FIND(" rat ",C1619)),ISNUMBER(FIND(" rats ",C1619)),ISNUMBER(FIND(" Rats ",C1619)),ISNUMBER(FIND(" Rat ",C1619)),ISNUMBER(FIND(" rat.",C1619)),ISNUMBER(FIND(" rats.",C1619)),ISNUMBER(FIND("mouse",C1619)),ISNUMBER(FIND("mice",C1619)), ISNUMBER(FIND(" Mice",C1619)))</f>
        <v>1</v>
      </c>
      <c r="AC1619" t="b">
        <f>OR(ISNUMBER(FIND(" cell ",C1619)),ISNUMBER(FIND("fibroblast",C1619)),ISNUMBER(FIND("macrophage",C1619)),ISNUMBER(FIND("epithelial",C1619)),ISNUMBER(FIND("endothelial",C1619)),ISNUMBER(FIND("neuron",C1619)),ISNUMBER(FIND(" cells ",C1619)),ISNUMBER(FIND("RBC",C1619)),ISNUMBER(FIND("mitochond",C1619)),ISNUMBER(FIND("adipocyte",C1619)),ISNUMBER(FIND("osteo",C1619)),ISNUMBER(FIND("keratin",C1619)),ISNUMBER(FIND(" cell's ",C1619)),ISNUMBER(FIND("eukary",C1619)),ISNUMBER(FIND("sperm",C1619)))</f>
        <v>0</v>
      </c>
      <c r="AD1619" t="b">
        <f>OR(ISNUMBER(FIND("human",B1619)),ISNUMBER(FIND("workers",B1619)),ISNUMBER(FIND("workforces",B1619)),ISNUMBER(FIND("occupational",B1619)),ISNUMBER(FIND("Case report",B1619)),ISNUMBER(FIND("Workplaces",B1619)),ISNUMBER(FIND("worker",B1619)))</f>
        <v>0</v>
      </c>
      <c r="AE1619" t="b">
        <f>OR(ISNUMBER(FIND(" plant ",C1619)),ISNUMBER(FIND("Plant ",C1619)),ISNUMBER(FIND("tomato",C1619)),ISNUMBER(FIND("plants",C1619)),ISNUMBER(FIND("Plants",C1619)),ISNUMBER(FIND("algae",C1619)),ISNUMBER(FIND("lettuce",C1619)),ISNUMBER(FIND("green gram sprouts ",C1619)),ISNUMBER(FIND("Cucurbita pepo",C1619)),ISNUMBER(FIND("bean ",C1619)),ISNUMBER(FIND("chloroplast",C1619)),ISNUMBER(FIND("chlorophyll",C1619)),ISNUMBER(FIND("seedling",C1619)),ISNUMBER(FIND("canola",C1619)),ISNUMBER(FIND("shoot",C1619)),ISNUMBER(FIND("photosynthes",C1619)),ISNUMBER(FIND(" leaves ",C1619)),,ISNUMBER(FIND("agriculture",C1619)),ISNUMBER(FIND(" crops ",C1619)))</f>
        <v>0</v>
      </c>
      <c r="AF1619" t="b">
        <f>OR(ISNUMBER(FIND("bacteria",C1619)),ISNUMBER(FIND("Bacteria",C1619)),ISNUMBER(FIND("Bacterium",C1619)),ISNUMBER(FIND("bacterium",C1619)),ISNUMBER(FIND(" coli ",C1619)))</f>
        <v>0</v>
      </c>
      <c r="AG1619" t="b">
        <f>OR(ISNUMBER(FIND("fungi",C1619)),ISNUMBER(FIND("Fungi",C1619)),ISNUMBER(FIND("fungus",C1619)),ISNUMBER(FIND("Fungus",C1619)),ISNUMBER(FIND("mushroom",C1619)),ISNUMBER(FIND("Mushroom",C1619)),ISNUMBER(FIND(" mold ",C1619)))</f>
        <v>0</v>
      </c>
      <c r="AH1619" t="b">
        <f>OR(ISNUMBER(FIND("Pig ",C1619)),ISNUMBER(FIND("pig ",C1619)),ISNUMBER(FIND("Pigs ",C1619)),ISNUMBER(FIND("pigs ",C1619)))</f>
        <v>0</v>
      </c>
      <c r="AI1619" t="b">
        <f>OR(ISNUMBER(FIND(" C. elegans",C1619)),ISNUMBER(FIND("Caenorhabditis elegans",C1619)),ISNUMBER(FIND("earthworms",C1619)),ISNUMBER(FIND(" Ficopomatus enigmaticus",C1619)),ISNUMBER(FIND("larva",C1619)),ISNUMBER(FIND("Lumbriculus variegatus",C1619)),ISNUMBER(FIND("nematode",C1619)))</f>
        <v>0</v>
      </c>
      <c r="AJ1619" t="b">
        <f>NOT(OR(AA1619,AB1619,AC1619,AD1619,AE1619,AF1619,AG1619,AH1619,AI1619))</f>
        <v>0</v>
      </c>
      <c r="AL1619" t="b">
        <f>OR(AA1619,AB1619,AD1619,AE1619,AF1619,AG1619,AH1619,AI1619)</f>
        <v>1</v>
      </c>
      <c r="AM1619" t="b">
        <f>IF(Table1[[#This Row],[In vivo?]],IF(Table1[[#This Row],[Cell]],FALSE,TRUE),FALSE)</f>
        <v>1</v>
      </c>
      <c r="AN1619" t="b">
        <f>AND(AC1619,AL1619)</f>
        <v>0</v>
      </c>
      <c r="AO1619" t="b">
        <f>IF(Table1[[#This Row],[Cell]],IF(Table1[[#This Row],[In vivo?]],FALSE,TRUE),FALSE)</f>
        <v>0</v>
      </c>
      <c r="AP1619" t="b">
        <f>NOT(OR(Table1[[#This Row],[In vivo?]],Table1[[#This Row],[Only in Cell]]))</f>
        <v>0</v>
      </c>
      <c r="AQ1619" t="b">
        <f>IF(OR(Table1[[#This Row],[Rodents]],Table1[[#This Row],[Human]],Table1[[#This Row],[Pig]]),OR(ISNUMBER(FIND("pulmonary",C1619)),ISNUMBER(FIND("lung",C1619))),"NA")</f>
        <v>1</v>
      </c>
      <c r="AR1619" t="b">
        <f>IF(OR(Table1[[#This Row],[Rodents]],Table1[[#This Row],[Human]],Table1[[#This Row],[Pig]]),OR(ISNUMBER(FIND("skin",C1619)),ISNUMBER(FIND("dermal",C1619))),"NA")</f>
        <v>0</v>
      </c>
      <c r="AS1619" t="b">
        <f>IF(OR(Table1[[#This Row],[Rodents]],Table1[[#This Row],[Human]],Table1[[#This Row],[Pig]]),OR(ISNUMBER(FIND("liver",C1619)),ISNUMBER(FIND("hepat",C1619))),"NA")</f>
        <v>0</v>
      </c>
      <c r="AT1619" t="b">
        <f>IF(OR(Table1[[#This Row],[Rodents]],Table1[[#This Row],[Human]],Table1[[#This Row],[Pig]]),OR(ISNUMBER(FIND("kidney",C1619)),ISNUMBER(FIND("neph",C1619))),"NA")</f>
        <v>0</v>
      </c>
      <c r="AU1619" t="b">
        <f>IF(OR(Table1[[#This Row],[Rodents]],Table1[[#This Row],[Human]],Table1[[#This Row],[Pig]]),OR(ISNUMBER(FIND("brain",C1619)),ISNUMBER(FIND("neur",C1619)),ISNUMBER(FIND("nerv",C1619))),"NA")</f>
        <v>0</v>
      </c>
      <c r="AV1619" t="b">
        <f>IF(OR(Table1[[#This Row],[Rodents]],Table1[[#This Row],[Human]],Table1[[#This Row],[Pig]]),OR(ISNUMBER(FIND("heart",C1619)),ISNUMBER(FIND("cardi",C1619))),"NA")</f>
        <v>0</v>
      </c>
      <c r="AW1619" t="b">
        <f>IF(OR(Table1[[#This Row],[Rodents]],Table1[[#This Row],[Human]],Table1[[#This Row],[Pig]]),OR(ISNUMBER(FIND("gastro",C1619)),ISNUMBER(FIND("intesti",C1619)),ISNUMBER(FIND("stomach",C1619))),"NA")</f>
        <v>0</v>
      </c>
      <c r="AX1619" t="b">
        <f>IF(OR(Table1[[#This Row],[Rodents]],Table1[[#This Row],[Human]],Table1[[#This Row],[Pig]]),NOT(OR(AQ1619,AR1619,AS1619,AT1619,AU1619,AV1619,AW1619)),"NA")</f>
        <v>0</v>
      </c>
      <c r="AY1619" t="b">
        <f>OR(ISNUMBER(FIND("SWCNT",C1619)),ISNUMBER(FIND("SWNT",C1619)),ISNUMBER(FIND("single-wall",C1619)),ISNUMBER(FIND("single wall",C1619)),ISNUMBER(FIND("Single wall",C1619)),ISNUMBER(FIND("Single-wall",C1619)),ISNUMBER(FIND("SWCNT",B1619)),ISNUMBER(FIND("SWNT",B1619)),ISNUMBER(FIND("single-wall",B1619)),ISNUMBER(FIND("single wall",B1619)),ISNUMBER(FIND("Single-wall",B1619)),ISNUMBER(FIND("Single wall",B1619)))</f>
        <v>0</v>
      </c>
      <c r="AZ1619" t="b">
        <f>OR(ISNUMBER(FIND("MWCNT",C1619)),ISNUMBER(FIND("MWNT",C1619)),ISNUMBER(FIND("multi-wall",C1619)),ISNUMBER(FIND("multi wall",C1619)),ISNUMBER(FIND("multiwall",C1619)),ISNUMBER(FIND("Multi-wall",C1619)),ISNUMBER(FIND("Multi wall",C1619)),ISNUMBER(FIND("Multiwall",C1619)),ISNUMBER(FIND("MWCNT",B1619)),ISNUMBER(FIND("MWNT",B1619)),ISNUMBER(FIND("multi-wall",B1619)),ISNUMBER(FIND("multi wall",B1619)),ISNUMBER(FIND("multiwall",B1619)),ISNUMBER(FIND("Multi-wall",B1619)),ISNUMBER(FIND("Multi wall",B1619)),ISNUMBER(FIND("Multiwall",B1619)),ISNUMBER(FIND("Double-wall",B1619)),ISNUMBER(FIND("Double wall",B1619)),ISNUMBER(FIND("Doublewall",B1619)),ISNUMBER(FIND("double-wall",B1619)),ISNUMBER(FIND("double wall",B1619)),ISNUMBER(FIND("doublewall",B1619)))</f>
        <v>1</v>
      </c>
      <c r="BA1619" t="b">
        <f>AND(Table1[[#This Row],[SWCNT]],Table1[[#This Row],[MWCNT]])</f>
        <v>0</v>
      </c>
      <c r="BB1619" t="b">
        <f>IF(Table1[[#This Row],[SWCNT]]=TRUE,FALSE,IF(Table1[[#This Row],[MWCNT]]=TRUE,FALSE,TRUE))</f>
        <v>0</v>
      </c>
      <c r="BC1619" s="18"/>
    </row>
    <row r="1620" spans="1:55" ht="314.5">
      <c r="A1620" t="s">
        <v>3837</v>
      </c>
      <c r="B1620" s="2" t="s">
        <v>3838</v>
      </c>
      <c r="C1620" s="16" t="s">
        <v>3839</v>
      </c>
      <c r="D1620" s="17" t="s">
        <v>3840</v>
      </c>
      <c r="E1620" s="2">
        <v>2013</v>
      </c>
      <c r="F1620" t="b">
        <f>OR(ISNUMBER(FIND("cytotoxic",C1620)),ISNUMBER(FIND("Cytotoxic",C1620)),ISNUMBER(FIND("cellular toxicity",C1620)),ISNUMBER(FIND("cell death",C1620)),ISNUMBER(FIND("viable",C1620)),ISNUMBER(FIND("phytotoxic",C1620)),ISNUMBER(FIND("acute toxicity",C1620)),ISNUMBER(FIND("MTT",C1620)),ISNUMBER(FIND("survival",C1620)),ISNUMBER(FIND("prolifer",C1620)),ISNUMBER(FIND("apoptosis",C1620)),ISNUMBER(FIND("neurotoxic",C1620)),ISNUMBER(FIND("  lysis ",C1620)),ISNUMBER(FIND("necrosis",C1620)),ISNUMBER(FIND("cellular death",C1620))*3,ISNUMBER(FIND("LDH",C1620)),ISNUMBER(FIND("Acute toxicity",C1620)))</f>
        <v>1</v>
      </c>
      <c r="G1620" t="b">
        <f>OR(ISNUMBER(FIND("genotoxic",C1620)),ISNUMBER(FIND("genotoxicity",C1620)),ISNUMBER(FIND("DNA damage",C1620)),ISNUMBER(FIND("DNA",C1620)),ISNUMBER(FIND("RNA",C1620)),ISNUMBER(FIND("mesothelioma",C1620)),ISNUMBER(FIND("carcino",C1620)),ISNUMBER(FIND("mutagen",C1620)),ISNUMBER(FIND("genetic",C1620)))</f>
        <v>0</v>
      </c>
      <c r="H1620" t="b">
        <f>OR(ISNUMBER(FIND("inflammatory",C1620)),ISNUMBER(FIND("inflamm",C1620)))</f>
        <v>0</v>
      </c>
      <c r="I1620" t="b">
        <f>OR(ISNUMBER(FIND("immune",C1620)),ISNUMBER(FIND("immunological",C1620)),ISNUMBER(FIND("interleuk",C1620)),ISNUMBER(FIND("platelet activation",C1620)),ISNUMBER(FIND("monocyte",C1620)),ISNUMBER(FIND("leukocyte",C1620)),ISNUMBER(FIND("cytokine",C1620)),ISNUMBER(FIND("CD4",C1620)),ISNUMBER(FIND("CD8",C1620)),ISNUMBER(FIND("T-cell",C1620)))</f>
        <v>0</v>
      </c>
      <c r="J1620" t="b">
        <f>OR(ISNUMBER(FIND("reactive oxygen",C1620)),ISNUMBER(FIND("ROS",C1620)),ISNUMBER(FIND("free radical",C1620)),ISNUMBER(FIND("oxidative stress",C1620)),ISNUMBER(FIND("peroxid",C1620)),ISNUMBER(FIND("oxidative",C1620)),ISNUMBER(FIND("antioxid",C1620)))</f>
        <v>0</v>
      </c>
      <c r="K1620" t="b">
        <f>OR(ISNUMBER(FIND("autophag",C1620)))</f>
        <v>0</v>
      </c>
      <c r="L1620" t="b">
        <f>OR(ISNUMBER(FIND("morpholog",C1620)))</f>
        <v>0</v>
      </c>
      <c r="M1620" t="b">
        <f>OR(ISNUMBER(FIND("fibrosis",C1620)),ISNUMBER(FIND("Fibrosis",C1620)),ISNUMBER(FIND("fibrot",C1620)))</f>
        <v>0</v>
      </c>
      <c r="N1620" t="b">
        <f>OR(ISNUMBER(FIND("offspring",C1620)),ISNUMBER(FIND("Parental",C1620)),ISNUMBER(FIND("parental",C1620)),ISNUMBER(FIND("germline",C1620)),ISNUMBER(FIND("reproduc",C1620)),ISNUMBER(FIND("embryo",C1620)))</f>
        <v>0</v>
      </c>
      <c r="O1620" t="b">
        <f>OR(ISNUMBER(FIND("metabol",C1620)),ISNUMBER(FIND("Metabol",C1620)),ISNUMBER(FIND("digest",C1620)),ISNUMBER(FIND("mitochon",C1620)))</f>
        <v>0</v>
      </c>
      <c r="P1620" t="b">
        <f>OR(ISNUMBER(FIND("ecotox",C1620)),ISNUMBER(FIND("Ecotox",B1620)),ISNUMBER(FIND("ecotox",B1620)),ISNUMBER(FIND("Ecotox",C1620)))</f>
        <v>0</v>
      </c>
      <c r="Q1620" t="b">
        <f>OR(ISNUMBER(FIND("Bioaccum",C1620)),ISNUMBER(FIND("bioaccum",C1620)),ISNUMBER(FIND("accum",C1620)))</f>
        <v>0</v>
      </c>
      <c r="R1620" t="b">
        <f>OR(ISNUMBER(FIND("Occupation",C1620)),ISNUMBER(FIND("occupation",C1620)),ISNUMBER(FIND("worker",C1620)),ISNUMBER(FIND("workforce",C1620)))</f>
        <v>0</v>
      </c>
      <c r="S1620" t="b">
        <f>NOT(OR(F1620,G1620,H1620,I1620,J1620,K1620,L1620,M1620,N1620,O1620,P1620,Q1620,R1620))</f>
        <v>0</v>
      </c>
      <c r="U1620" t="b">
        <f>OR(Table1[[#This Row],[Inflammation]],Table1[[#This Row],[Immune]])</f>
        <v>0</v>
      </c>
      <c r="V1620" t="str">
        <f>IF(OR(Table1[[#This Row],[Rodents]],Table1[[#This Row],[Human]],Table1[[#This Row],[Pig]]),OR(ISNUMBER(FIND("intratrach",C1620)),ISNUMBER(FIND("nasal ",C1620)),ISNUMBER(FIND("instill",C1620))),"NA")</f>
        <v>NA</v>
      </c>
      <c r="W1620" t="str">
        <f>IF(OR(Table1[[#This Row],[Rodents]],Table1[[#This Row],[Human]],Table1[[#This Row],[Pig]]),OR(ISNUMBER(FIND("dermal",C1620)),ISNUMBER(FIND("skin ",C1620))),"NA")</f>
        <v>NA</v>
      </c>
      <c r="X1620" t="str">
        <f>IF(OR(Table1[[#This Row],[Rodents]],Table1[[#This Row],[Human]],Table1[[#This Row],[Pig]]),OR(ISNUMBER(FIND("injected",C1620)),ISNUMBER(FIND("periton",C1620)),ISNUMBER(FIND("intrascrot",C1620))),"NA")</f>
        <v>NA</v>
      </c>
      <c r="Y1620" t="str">
        <f>IF(OR(Table1[[#This Row],[Rodents]],Table1[[#This Row],[Human]],Table1[[#This Row],[Pig]]),NOT(OR(Table1[[#This Row],[Inhaled/Intratracheal/intranasal]],Table1[[#This Row],[Dermal]],Table1[[#This Row],[Injected]])),"NA")</f>
        <v>NA</v>
      </c>
      <c r="AA1620" t="b">
        <f>OR(ISNUMBER(FIND("fish ",C1620)),ISNUMBER(FIND("Fish ",C1620)),ISNUMBER(FIND("aquatic",C1620)),ISNUMBER(FIND("daphnids",C1620)),ISNUMBER(FIND("Carcinus maenas",C1620)),ISNUMBER(FIND("Daphnia",C1620)),ISNUMBER(FIND("Ruditapes philippinarum",C1620)),ISNUMBER(FIND("daphnia",C1620)),ISNUMBER(FIND("marine",C1620)),ISNUMBER(FIND("mussel",C1620)),ISNUMBER(FIND("algae",C1620)),ISNUMBER(FIND("Donax faba",C1620)),ISNUMBER(FIND("estuarine",C1620)),ISNUMBER(FIND("snail",C1620)),ISNUMBER(FIND("Prorocentrum donghaiense",C1620)) )</f>
        <v>0</v>
      </c>
      <c r="AB1620" t="b">
        <f>OR(ISNUMBER(FIND(" rat ",C1620)),ISNUMBER(FIND(" rats ",C1620)),ISNUMBER(FIND(" Rats ",C1620)),ISNUMBER(FIND(" Rat ",C1620)),ISNUMBER(FIND(" rat.",C1620)),ISNUMBER(FIND(" rats.",C1620)),ISNUMBER(FIND("mouse",C1620)),ISNUMBER(FIND("mice",C1620)), ISNUMBER(FIND(" Mice",C1620)))</f>
        <v>0</v>
      </c>
      <c r="AC1620" t="b">
        <f>OR(ISNUMBER(FIND(" cell ",C1620)),ISNUMBER(FIND("fibroblast",C1620)),ISNUMBER(FIND("macrophage",C1620)),ISNUMBER(FIND("epithelial",C1620)),ISNUMBER(FIND("endothelial",C1620)),ISNUMBER(FIND("neuron",C1620)),ISNUMBER(FIND(" cells ",C1620)),ISNUMBER(FIND("RBC",C1620)),ISNUMBER(FIND("mitochond",C1620)),ISNUMBER(FIND("adipocyte",C1620)),ISNUMBER(FIND("osteo",C1620)),ISNUMBER(FIND("keratin",C1620)),ISNUMBER(FIND(" cell's ",C1620)),ISNUMBER(FIND("eukary",C1620)),ISNUMBER(FIND("sperm",C1620)))</f>
        <v>1</v>
      </c>
      <c r="AD1620" t="b">
        <f>OR(ISNUMBER(FIND("human",B1620)),ISNUMBER(FIND("workers",B1620)),ISNUMBER(FIND("workforces",B1620)),ISNUMBER(FIND("occupational",B1620)),ISNUMBER(FIND("Case report",B1620)),ISNUMBER(FIND("Workplaces",B1620)),ISNUMBER(FIND("worker",B1620)))</f>
        <v>0</v>
      </c>
      <c r="AE1620" t="b">
        <f>OR(ISNUMBER(FIND(" plant ",C1620)),ISNUMBER(FIND("Plant ",C1620)),ISNUMBER(FIND("tomato",C1620)),ISNUMBER(FIND("plants",C1620)),ISNUMBER(FIND("Plants",C1620)),ISNUMBER(FIND("algae",C1620)),ISNUMBER(FIND("lettuce",C1620)),ISNUMBER(FIND("green gram sprouts ",C1620)),ISNUMBER(FIND("Cucurbita pepo",C1620)),ISNUMBER(FIND("bean ",C1620)),ISNUMBER(FIND("chloroplast",C1620)),ISNUMBER(FIND("chlorophyll",C1620)),ISNUMBER(FIND("seedling",C1620)),ISNUMBER(FIND("canola",C1620)),ISNUMBER(FIND("shoot",C1620)),ISNUMBER(FIND("photosynthes",C1620)),ISNUMBER(FIND(" leaves ",C1620)),,ISNUMBER(FIND("agriculture",C1620)),ISNUMBER(FIND(" crops ",C1620)))</f>
        <v>0</v>
      </c>
      <c r="AF1620" t="b">
        <f>OR(ISNUMBER(FIND("bacteria",C1620)),ISNUMBER(FIND("Bacteria",C1620)),ISNUMBER(FIND("Bacterium",C1620)),ISNUMBER(FIND("bacterium",C1620)),ISNUMBER(FIND(" coli ",C1620)))</f>
        <v>0</v>
      </c>
      <c r="AG1620" t="b">
        <f>OR(ISNUMBER(FIND("fungi",C1620)),ISNUMBER(FIND("Fungi",C1620)),ISNUMBER(FIND("fungus",C1620)),ISNUMBER(FIND("Fungus",C1620)),ISNUMBER(FIND("mushroom",C1620)),ISNUMBER(FIND("Mushroom",C1620)),ISNUMBER(FIND(" mold ",C1620)))</f>
        <v>0</v>
      </c>
      <c r="AH1620" t="b">
        <f>OR(ISNUMBER(FIND("Pig ",C1620)),ISNUMBER(FIND("pig ",C1620)),ISNUMBER(FIND("Pigs ",C1620)),ISNUMBER(FIND("pigs ",C1620)))</f>
        <v>0</v>
      </c>
      <c r="AI1620" t="b">
        <f>OR(ISNUMBER(FIND(" C. elegans",C1620)),ISNUMBER(FIND("Caenorhabditis elegans",C1620)),ISNUMBER(FIND("earthworms",C1620)),ISNUMBER(FIND(" Ficopomatus enigmaticus",C1620)),ISNUMBER(FIND("larva",C1620)),ISNUMBER(FIND("Lumbriculus variegatus",C1620)),ISNUMBER(FIND("nematode",C1620)))</f>
        <v>0</v>
      </c>
      <c r="AJ1620" t="b">
        <f>NOT(OR(AA1620,AB1620,AC1620,AD1620,AE1620,AF1620,AG1620,AH1620,AI1620))</f>
        <v>0</v>
      </c>
      <c r="AL1620" t="b">
        <f>OR(AA1620,AB1620,AD1620,AE1620,AF1620,AG1620,AH1620,AI1620)</f>
        <v>0</v>
      </c>
      <c r="AM1620" t="b">
        <f>IF(Table1[[#This Row],[In vivo?]],IF(Table1[[#This Row],[Cell]],FALSE,TRUE),FALSE)</f>
        <v>0</v>
      </c>
      <c r="AN1620" t="b">
        <f>AND(AC1620,AL1620)</f>
        <v>0</v>
      </c>
      <c r="AO1620" t="b">
        <f>IF(Table1[[#This Row],[Cell]],IF(Table1[[#This Row],[In vivo?]],FALSE,TRUE),FALSE)</f>
        <v>1</v>
      </c>
      <c r="AP1620" t="b">
        <f>NOT(OR(Table1[[#This Row],[In vivo?]],Table1[[#This Row],[Only in Cell]]))</f>
        <v>0</v>
      </c>
      <c r="AQ1620" t="str">
        <f>IF(OR(Table1[[#This Row],[Rodents]],Table1[[#This Row],[Human]],Table1[[#This Row],[Pig]]),OR(ISNUMBER(FIND("pulmonary",C1620)),ISNUMBER(FIND("lung",C1620))),"NA")</f>
        <v>NA</v>
      </c>
      <c r="AR1620" t="str">
        <f>IF(OR(Table1[[#This Row],[Rodents]],Table1[[#This Row],[Human]],Table1[[#This Row],[Pig]]),OR(ISNUMBER(FIND("skin",C1620)),ISNUMBER(FIND("dermal",C1620))),"NA")</f>
        <v>NA</v>
      </c>
      <c r="AS1620" t="str">
        <f>IF(OR(Table1[[#This Row],[Rodents]],Table1[[#This Row],[Human]],Table1[[#This Row],[Pig]]),OR(ISNUMBER(FIND("liver",C1620)),ISNUMBER(FIND("hepat",C1620))),"NA")</f>
        <v>NA</v>
      </c>
      <c r="AT1620" t="str">
        <f>IF(OR(Table1[[#This Row],[Rodents]],Table1[[#This Row],[Human]],Table1[[#This Row],[Pig]]),OR(ISNUMBER(FIND("kidney",C1620)),ISNUMBER(FIND("neph",C1620))),"NA")</f>
        <v>NA</v>
      </c>
      <c r="AU1620" t="str">
        <f>IF(OR(Table1[[#This Row],[Rodents]],Table1[[#This Row],[Human]],Table1[[#This Row],[Pig]]),OR(ISNUMBER(FIND("brain",C1620)),ISNUMBER(FIND("neur",C1620)),ISNUMBER(FIND("nerv",C1620))),"NA")</f>
        <v>NA</v>
      </c>
      <c r="AV1620" t="str">
        <f>IF(OR(Table1[[#This Row],[Rodents]],Table1[[#This Row],[Human]],Table1[[#This Row],[Pig]]),OR(ISNUMBER(FIND("heart",C1620)),ISNUMBER(FIND("cardi",C1620))),"NA")</f>
        <v>NA</v>
      </c>
      <c r="AW1620" t="str">
        <f>IF(OR(Table1[[#This Row],[Rodents]],Table1[[#This Row],[Human]],Table1[[#This Row],[Pig]]),OR(ISNUMBER(FIND("gastro",C1620)),ISNUMBER(FIND("intesti",C1620)),ISNUMBER(FIND("stomach",C1620))),"NA")</f>
        <v>NA</v>
      </c>
      <c r="AX1620" t="str">
        <f>IF(OR(Table1[[#This Row],[Rodents]],Table1[[#This Row],[Human]],Table1[[#This Row],[Pig]]),NOT(OR(AQ1620,AR1620,AS1620,AT1620,AU1620,AV1620,AW1620)),"NA")</f>
        <v>NA</v>
      </c>
      <c r="AY1620" t="b">
        <f>OR(ISNUMBER(FIND("SWCNT",C1620)),ISNUMBER(FIND("SWNT",C1620)),ISNUMBER(FIND("single-wall",C1620)),ISNUMBER(FIND("single wall",C1620)),ISNUMBER(FIND("Single wall",C1620)),ISNUMBER(FIND("Single-wall",C1620)),ISNUMBER(FIND("SWCNT",B1620)),ISNUMBER(FIND("SWNT",B1620)),ISNUMBER(FIND("single-wall",B1620)),ISNUMBER(FIND("single wall",B1620)),ISNUMBER(FIND("Single-wall",B1620)),ISNUMBER(FIND("Single wall",B1620)))</f>
        <v>1</v>
      </c>
      <c r="AZ1620" t="b">
        <f>OR(ISNUMBER(FIND("MWCNT",C1620)),ISNUMBER(FIND("MWNT",C1620)),ISNUMBER(FIND("multi-wall",C1620)),ISNUMBER(FIND("multi wall",C1620)),ISNUMBER(FIND("multiwall",C1620)),ISNUMBER(FIND("Multi-wall",C1620)),ISNUMBER(FIND("Multi wall",C1620)),ISNUMBER(FIND("Multiwall",C1620)),ISNUMBER(FIND("MWCNT",B1620)),ISNUMBER(FIND("MWNT",B1620)),ISNUMBER(FIND("multi-wall",B1620)),ISNUMBER(FIND("multi wall",B1620)),ISNUMBER(FIND("multiwall",B1620)),ISNUMBER(FIND("Multi-wall",B1620)),ISNUMBER(FIND("Multi wall",B1620)),ISNUMBER(FIND("Multiwall",B1620)),ISNUMBER(FIND("Double-wall",B1620)),ISNUMBER(FIND("Double wall",B1620)),ISNUMBER(FIND("Doublewall",B1620)),ISNUMBER(FIND("double-wall",B1620)),ISNUMBER(FIND("double wall",B1620)),ISNUMBER(FIND("doublewall",B1620)))</f>
        <v>1</v>
      </c>
      <c r="BA1620" t="b">
        <f>AND(Table1[[#This Row],[SWCNT]],Table1[[#This Row],[MWCNT]])</f>
        <v>1</v>
      </c>
      <c r="BB1620" t="b">
        <f>IF(Table1[[#This Row],[SWCNT]]=TRUE,FALSE,IF(Table1[[#This Row],[MWCNT]]=TRUE,FALSE,TRUE))</f>
        <v>0</v>
      </c>
      <c r="BC1620" s="18"/>
    </row>
    <row r="1621" spans="1:55" ht="259">
      <c r="A1621" t="s">
        <v>3841</v>
      </c>
      <c r="B1621" s="2" t="s">
        <v>3843</v>
      </c>
      <c r="C1621" s="16" t="s">
        <v>3845</v>
      </c>
      <c r="D1621" s="17" t="s">
        <v>3847</v>
      </c>
      <c r="E1621" s="2">
        <v>2013</v>
      </c>
      <c r="F1621" t="b">
        <f>OR(ISNUMBER(FIND("cytotoxic",C1621)),ISNUMBER(FIND("Cytotoxic",C1621)),ISNUMBER(FIND("cellular toxicity",C1621)),ISNUMBER(FIND("cell death",C1621)),ISNUMBER(FIND("viable",C1621)),ISNUMBER(FIND("phytotoxic",C1621)),ISNUMBER(FIND("acute toxicity",C1621)),ISNUMBER(FIND("MTT",C1621)),ISNUMBER(FIND("survival",C1621)),ISNUMBER(FIND("prolifer",C1621)),ISNUMBER(FIND("apoptosis",C1621)),ISNUMBER(FIND("neurotoxic",C1621)),ISNUMBER(FIND("  lysis ",C1621)),ISNUMBER(FIND("necrosis",C1621)),ISNUMBER(FIND("cellular death",C1621))*3,ISNUMBER(FIND("LDH",C1621)),ISNUMBER(FIND("Acute toxicity",C1621)))</f>
        <v>1</v>
      </c>
      <c r="G1621" t="b">
        <f>OR(ISNUMBER(FIND("genotoxic",C1621)),ISNUMBER(FIND("genotoxicity",C1621)),ISNUMBER(FIND("DNA damage",C1621)),ISNUMBER(FIND("DNA",C1621)),ISNUMBER(FIND("RNA",C1621)),ISNUMBER(FIND("mesothelioma",C1621)),ISNUMBER(FIND("carcino",C1621)),ISNUMBER(FIND("mutagen",C1621)),ISNUMBER(FIND("genetic",C1621)))</f>
        <v>0</v>
      </c>
      <c r="H1621" t="b">
        <f>OR(ISNUMBER(FIND("inflammatory",C1621)),ISNUMBER(FIND("inflamm",C1621)))</f>
        <v>0</v>
      </c>
      <c r="I1621" t="b">
        <f>OR(ISNUMBER(FIND("immune",C1621)),ISNUMBER(FIND("immunological",C1621)),ISNUMBER(FIND("interleuk",C1621)),ISNUMBER(FIND("platelet activation",C1621)),ISNUMBER(FIND("monocyte",C1621)),ISNUMBER(FIND("leukocyte",C1621)),ISNUMBER(FIND("cytokine",C1621)),ISNUMBER(FIND("CD4",C1621)),ISNUMBER(FIND("CD8",C1621)),ISNUMBER(FIND("T-cell",C1621)))</f>
        <v>0</v>
      </c>
      <c r="J1621" t="b">
        <f>OR(ISNUMBER(FIND("reactive oxygen",C1621)),ISNUMBER(FIND("ROS",C1621)),ISNUMBER(FIND("free radical",C1621)),ISNUMBER(FIND("oxidative stress",C1621)),ISNUMBER(FIND("peroxid",C1621)),ISNUMBER(FIND("oxidative",C1621)),ISNUMBER(FIND("antioxid",C1621)))</f>
        <v>0</v>
      </c>
      <c r="K1621" t="b">
        <f>OR(ISNUMBER(FIND("autophag",C1621)))</f>
        <v>0</v>
      </c>
      <c r="L1621" t="b">
        <f>OR(ISNUMBER(FIND("morpholog",C1621)))</f>
        <v>0</v>
      </c>
      <c r="M1621" t="b">
        <f>OR(ISNUMBER(FIND("fibrosis",C1621)),ISNUMBER(FIND("Fibrosis",C1621)),ISNUMBER(FIND("fibrot",C1621)))</f>
        <v>0</v>
      </c>
      <c r="N1621" t="b">
        <f>OR(ISNUMBER(FIND("offspring",C1621)),ISNUMBER(FIND("Parental",C1621)),ISNUMBER(FIND("parental",C1621)),ISNUMBER(FIND("germline",C1621)),ISNUMBER(FIND("reproduc",C1621)),ISNUMBER(FIND("embryo",C1621)))</f>
        <v>0</v>
      </c>
      <c r="O1621" t="b">
        <f>OR(ISNUMBER(FIND("metabol",C1621)),ISNUMBER(FIND("Metabol",C1621)),ISNUMBER(FIND("digest",C1621)),ISNUMBER(FIND("mitochon",C1621)))</f>
        <v>0</v>
      </c>
      <c r="P1621" t="b">
        <f>OR(ISNUMBER(FIND("ecotox",C1621)),ISNUMBER(FIND("Ecotox",B1621)),ISNUMBER(FIND("ecotox",B1621)),ISNUMBER(FIND("Ecotox",C1621)))</f>
        <v>0</v>
      </c>
      <c r="Q1621" t="b">
        <f>OR(ISNUMBER(FIND("Bioaccum",C1621)),ISNUMBER(FIND("bioaccum",C1621)),ISNUMBER(FIND("accum",C1621)))</f>
        <v>0</v>
      </c>
      <c r="R1621" t="b">
        <f>OR(ISNUMBER(FIND("Occupation",C1621)),ISNUMBER(FIND("occupation",C1621)),ISNUMBER(FIND("worker",C1621)),ISNUMBER(FIND("workforce",C1621)))</f>
        <v>0</v>
      </c>
      <c r="S1621" t="b">
        <f>NOT(OR(F1621,G1621,H1621,I1621,J1621,K1621,L1621,M1621,N1621,O1621,P1621,Q1621,R1621))</f>
        <v>0</v>
      </c>
      <c r="U1621" t="b">
        <f>OR(Table1[[#This Row],[Inflammation]],Table1[[#This Row],[Immune]])</f>
        <v>0</v>
      </c>
      <c r="V1621" t="str">
        <f>IF(OR(Table1[[#This Row],[Rodents]],Table1[[#This Row],[Human]],Table1[[#This Row],[Pig]]),OR(ISNUMBER(FIND("intratrach",C1621)),ISNUMBER(FIND("nasal ",C1621)),ISNUMBER(FIND("instill",C1621))),"NA")</f>
        <v>NA</v>
      </c>
      <c r="W1621" t="str">
        <f>IF(OR(Table1[[#This Row],[Rodents]],Table1[[#This Row],[Human]],Table1[[#This Row],[Pig]]),OR(ISNUMBER(FIND("dermal",C1621)),ISNUMBER(FIND("skin ",C1621))),"NA")</f>
        <v>NA</v>
      </c>
      <c r="X1621" t="str">
        <f>IF(OR(Table1[[#This Row],[Rodents]],Table1[[#This Row],[Human]],Table1[[#This Row],[Pig]]),OR(ISNUMBER(FIND("injected",C1621)),ISNUMBER(FIND("periton",C1621)),ISNUMBER(FIND("intrascrot",C1621))),"NA")</f>
        <v>NA</v>
      </c>
      <c r="Y1621" t="str">
        <f>IF(OR(Table1[[#This Row],[Rodents]],Table1[[#This Row],[Human]],Table1[[#This Row],[Pig]]),NOT(OR(Table1[[#This Row],[Inhaled/Intratracheal/intranasal]],Table1[[#This Row],[Dermal]],Table1[[#This Row],[Injected]])),"NA")</f>
        <v>NA</v>
      </c>
      <c r="AA1621" t="b">
        <f>OR(ISNUMBER(FIND("fish ",C1621)),ISNUMBER(FIND("Fish ",C1621)),ISNUMBER(FIND("aquatic",C1621)),ISNUMBER(FIND("daphnids",C1621)),ISNUMBER(FIND("Carcinus maenas",C1621)),ISNUMBER(FIND("Daphnia",C1621)),ISNUMBER(FIND("Ruditapes philippinarum",C1621)),ISNUMBER(FIND("daphnia",C1621)),ISNUMBER(FIND("marine",C1621)),ISNUMBER(FIND("mussel",C1621)),ISNUMBER(FIND("algae",C1621)),ISNUMBER(FIND("Donax faba",C1621)),ISNUMBER(FIND("estuarine",C1621)),ISNUMBER(FIND("snail",C1621)),ISNUMBER(FIND("Prorocentrum donghaiense",C1621)) )</f>
        <v>0</v>
      </c>
      <c r="AB1621" t="b">
        <f>OR(ISNUMBER(FIND(" rat ",C1621)),ISNUMBER(FIND(" rats ",C1621)),ISNUMBER(FIND(" Rats ",C1621)),ISNUMBER(FIND(" Rat ",C1621)),ISNUMBER(FIND(" rat.",C1621)),ISNUMBER(FIND(" rats.",C1621)),ISNUMBER(FIND("mouse",C1621)),ISNUMBER(FIND("mice",C1621)), ISNUMBER(FIND(" Mice",C1621)))</f>
        <v>0</v>
      </c>
      <c r="AC1621" t="b">
        <f>OR(ISNUMBER(FIND(" cell ",C1621)),ISNUMBER(FIND("fibroblast",C1621)),ISNUMBER(FIND("macrophage",C1621)),ISNUMBER(FIND("epithelial",C1621)),ISNUMBER(FIND("endothelial",C1621)),ISNUMBER(FIND("neuron",C1621)),ISNUMBER(FIND(" cells ",C1621)),ISNUMBER(FIND("RBC",C1621)),ISNUMBER(FIND("mitochond",C1621)),ISNUMBER(FIND("adipocyte",C1621)),ISNUMBER(FIND("osteo",C1621)),ISNUMBER(FIND("keratin",C1621)),ISNUMBER(FIND(" cell's ",C1621)),ISNUMBER(FIND("eukary",C1621)),ISNUMBER(FIND("sperm",C1621)))</f>
        <v>1</v>
      </c>
      <c r="AD1621" t="b">
        <f>OR(ISNUMBER(FIND("human",B1621)),ISNUMBER(FIND("workers",B1621)),ISNUMBER(FIND("workforces",B1621)),ISNUMBER(FIND("occupational",B1621)),ISNUMBER(FIND("Case report",B1621)),ISNUMBER(FIND("Workplaces",B1621)),ISNUMBER(FIND("worker",B1621)))</f>
        <v>0</v>
      </c>
      <c r="AE1621" t="b">
        <f>OR(ISNUMBER(FIND(" plant ",C1621)),ISNUMBER(FIND("Plant ",C1621)),ISNUMBER(FIND("tomato",C1621)),ISNUMBER(FIND("plants",C1621)),ISNUMBER(FIND("Plants",C1621)),ISNUMBER(FIND("algae",C1621)),ISNUMBER(FIND("lettuce",C1621)),ISNUMBER(FIND("green gram sprouts ",C1621)),ISNUMBER(FIND("Cucurbita pepo",C1621)),ISNUMBER(FIND("bean ",C1621)),ISNUMBER(FIND("chloroplast",C1621)),ISNUMBER(FIND("chlorophyll",C1621)),ISNUMBER(FIND("seedling",C1621)),ISNUMBER(FIND("canola",C1621)),ISNUMBER(FIND("shoot",C1621)),ISNUMBER(FIND("photosynthes",C1621)),ISNUMBER(FIND(" leaves ",C1621)),,ISNUMBER(FIND("agriculture",C1621)),ISNUMBER(FIND(" crops ",C1621)))</f>
        <v>0</v>
      </c>
      <c r="AF1621" t="b">
        <f>OR(ISNUMBER(FIND("bacteria",C1621)),ISNUMBER(FIND("Bacteria",C1621)),ISNUMBER(FIND("Bacterium",C1621)),ISNUMBER(FIND("bacterium",C1621)),ISNUMBER(FIND(" coli ",C1621)))</f>
        <v>0</v>
      </c>
      <c r="AG1621" t="b">
        <f>OR(ISNUMBER(FIND("fungi",C1621)),ISNUMBER(FIND("Fungi",C1621)),ISNUMBER(FIND("fungus",C1621)),ISNUMBER(FIND("Fungus",C1621)),ISNUMBER(FIND("mushroom",C1621)),ISNUMBER(FIND("Mushroom",C1621)),ISNUMBER(FIND(" mold ",C1621)))</f>
        <v>0</v>
      </c>
      <c r="AH1621" t="b">
        <f>OR(ISNUMBER(FIND("Pig ",C1621)),ISNUMBER(FIND("pig ",C1621)),ISNUMBER(FIND("Pigs ",C1621)),ISNUMBER(FIND("pigs ",C1621)))</f>
        <v>0</v>
      </c>
      <c r="AI1621" t="b">
        <f>OR(ISNUMBER(FIND(" C. elegans",C1621)),ISNUMBER(FIND("Caenorhabditis elegans",C1621)),ISNUMBER(FIND("earthworms",C1621)),ISNUMBER(FIND(" Ficopomatus enigmaticus",C1621)),ISNUMBER(FIND("larva",C1621)),ISNUMBER(FIND("Lumbriculus variegatus",C1621)),ISNUMBER(FIND("nematode",C1621)))</f>
        <v>0</v>
      </c>
      <c r="AJ1621" t="b">
        <f>NOT(OR(AA1621,AB1621,AC1621,AD1621,AE1621,AF1621,AG1621,AH1621,AI1621))</f>
        <v>0</v>
      </c>
      <c r="AL1621" t="b">
        <f>OR(AA1621,AB1621,AD1621,AE1621,AF1621,AG1621,AH1621,AI1621)</f>
        <v>0</v>
      </c>
      <c r="AM1621" t="b">
        <f>IF(Table1[[#This Row],[In vivo?]],IF(Table1[[#This Row],[Cell]],FALSE,TRUE),FALSE)</f>
        <v>0</v>
      </c>
      <c r="AN1621" t="b">
        <f>AND(AC1621,AL1621)</f>
        <v>0</v>
      </c>
      <c r="AO1621" t="b">
        <f>IF(Table1[[#This Row],[Cell]],IF(Table1[[#This Row],[In vivo?]],FALSE,TRUE),FALSE)</f>
        <v>1</v>
      </c>
      <c r="AP1621" t="b">
        <f>NOT(OR(Table1[[#This Row],[In vivo?]],Table1[[#This Row],[Only in Cell]]))</f>
        <v>0</v>
      </c>
      <c r="AQ1621" t="str">
        <f>IF(OR(Table1[[#This Row],[Rodents]],Table1[[#This Row],[Human]],Table1[[#This Row],[Pig]]),OR(ISNUMBER(FIND("pulmonary",C1621)),ISNUMBER(FIND("lung",C1621))),"NA")</f>
        <v>NA</v>
      </c>
      <c r="AR1621" t="str">
        <f>IF(OR(Table1[[#This Row],[Rodents]],Table1[[#This Row],[Human]],Table1[[#This Row],[Pig]]),OR(ISNUMBER(FIND("skin",C1621)),ISNUMBER(FIND("dermal",C1621))),"NA")</f>
        <v>NA</v>
      </c>
      <c r="AS1621" t="str">
        <f>IF(OR(Table1[[#This Row],[Rodents]],Table1[[#This Row],[Human]],Table1[[#This Row],[Pig]]),OR(ISNUMBER(FIND("liver",C1621)),ISNUMBER(FIND("hepat",C1621))),"NA")</f>
        <v>NA</v>
      </c>
      <c r="AT1621" t="str">
        <f>IF(OR(Table1[[#This Row],[Rodents]],Table1[[#This Row],[Human]],Table1[[#This Row],[Pig]]),OR(ISNUMBER(FIND("kidney",C1621)),ISNUMBER(FIND("neph",C1621))),"NA")</f>
        <v>NA</v>
      </c>
      <c r="AU1621" t="str">
        <f>IF(OR(Table1[[#This Row],[Rodents]],Table1[[#This Row],[Human]],Table1[[#This Row],[Pig]]),OR(ISNUMBER(FIND("brain",C1621)),ISNUMBER(FIND("neur",C1621)),ISNUMBER(FIND("nerv",C1621))),"NA")</f>
        <v>NA</v>
      </c>
      <c r="AV1621" t="str">
        <f>IF(OR(Table1[[#This Row],[Rodents]],Table1[[#This Row],[Human]],Table1[[#This Row],[Pig]]),OR(ISNUMBER(FIND("heart",C1621)),ISNUMBER(FIND("cardi",C1621))),"NA")</f>
        <v>NA</v>
      </c>
      <c r="AW1621" t="str">
        <f>IF(OR(Table1[[#This Row],[Rodents]],Table1[[#This Row],[Human]],Table1[[#This Row],[Pig]]),OR(ISNUMBER(FIND("gastro",C1621)),ISNUMBER(FIND("intesti",C1621)),ISNUMBER(FIND("stomach",C1621))),"NA")</f>
        <v>NA</v>
      </c>
      <c r="AX1621" t="str">
        <f>IF(OR(Table1[[#This Row],[Rodents]],Table1[[#This Row],[Human]],Table1[[#This Row],[Pig]]),NOT(OR(AQ1621,AR1621,AS1621,AT1621,AU1621,AV1621,AW1621)),"NA")</f>
        <v>NA</v>
      </c>
      <c r="AY1621" t="b">
        <f>OR(ISNUMBER(FIND("SWCNT",C1621)),ISNUMBER(FIND("SWNT",C1621)),ISNUMBER(FIND("single-wall",C1621)),ISNUMBER(FIND("single wall",C1621)),ISNUMBER(FIND("Single wall",C1621)),ISNUMBER(FIND("Single-wall",C1621)),ISNUMBER(FIND("SWCNT",B1621)),ISNUMBER(FIND("SWNT",B1621)),ISNUMBER(FIND("single-wall",B1621)),ISNUMBER(FIND("single wall",B1621)),ISNUMBER(FIND("Single-wall",B1621)),ISNUMBER(FIND("Single wall",B1621)))</f>
        <v>0</v>
      </c>
      <c r="AZ1621" t="b">
        <f>OR(ISNUMBER(FIND("MWCNT",C1621)),ISNUMBER(FIND("MWNT",C1621)),ISNUMBER(FIND("multi-wall",C1621)),ISNUMBER(FIND("multi wall",C1621)),ISNUMBER(FIND("multiwall",C1621)),ISNUMBER(FIND("Multi-wall",C1621)),ISNUMBER(FIND("Multi wall",C1621)),ISNUMBER(FIND("Multiwall",C1621)),ISNUMBER(FIND("MWCNT",B1621)),ISNUMBER(FIND("MWNT",B1621)),ISNUMBER(FIND("multi-wall",B1621)),ISNUMBER(FIND("multi wall",B1621)),ISNUMBER(FIND("multiwall",B1621)),ISNUMBER(FIND("Multi-wall",B1621)),ISNUMBER(FIND("Multi wall",B1621)),ISNUMBER(FIND("Multiwall",B1621)),ISNUMBER(FIND("Double-wall",B1621)),ISNUMBER(FIND("Double wall",B1621)),ISNUMBER(FIND("Doublewall",B1621)),ISNUMBER(FIND("double-wall",B1621)),ISNUMBER(FIND("double wall",B1621)),ISNUMBER(FIND("doublewall",B1621)))</f>
        <v>1</v>
      </c>
      <c r="BA1621" t="b">
        <f>AND(Table1[[#This Row],[SWCNT]],Table1[[#This Row],[MWCNT]])</f>
        <v>0</v>
      </c>
      <c r="BB1621" t="b">
        <f>IF(Table1[[#This Row],[SWCNT]]=TRUE,FALSE,IF(Table1[[#This Row],[MWCNT]]=TRUE,FALSE,TRUE))</f>
        <v>0</v>
      </c>
      <c r="BC1621" s="18"/>
    </row>
    <row r="1622" spans="1:55" ht="203.5">
      <c r="A1622" t="s">
        <v>3854</v>
      </c>
      <c r="B1622" s="2" t="s">
        <v>3856</v>
      </c>
      <c r="C1622" s="16" t="s">
        <v>3858</v>
      </c>
      <c r="D1622" s="17" t="s">
        <v>1034</v>
      </c>
      <c r="E1622" s="2">
        <v>2013</v>
      </c>
      <c r="F1622" t="b">
        <f>OR(ISNUMBER(FIND("cytotoxic",C1622)),ISNUMBER(FIND("Cytotoxic",C1622)),ISNUMBER(FIND("cellular toxicity",C1622)),ISNUMBER(FIND("cell death",C1622)),ISNUMBER(FIND("viable",C1622)),ISNUMBER(FIND("phytotoxic",C1622)),ISNUMBER(FIND("acute toxicity",C1622)),ISNUMBER(FIND("MTT",C1622)),ISNUMBER(FIND("survival",C1622)),ISNUMBER(FIND("prolifer",C1622)),ISNUMBER(FIND("apoptosis",C1622)),ISNUMBER(FIND("neurotoxic",C1622)),ISNUMBER(FIND("  lysis ",C1622)),ISNUMBER(FIND("necrosis",C1622)),ISNUMBER(FIND("cellular death",C1622))*3,ISNUMBER(FIND("LDH",C1622)),ISNUMBER(FIND("Acute toxicity",C1622)))</f>
        <v>0</v>
      </c>
      <c r="G1622" t="b">
        <f>OR(ISNUMBER(FIND("genotoxic",C1622)),ISNUMBER(FIND("genotoxicity",C1622)),ISNUMBER(FIND("DNA damage",C1622)),ISNUMBER(FIND("DNA",C1622)),ISNUMBER(FIND("RNA",C1622)),ISNUMBER(FIND("mesothelioma",C1622)),ISNUMBER(FIND("carcino",C1622)),ISNUMBER(FIND("mutagen",C1622)),ISNUMBER(FIND("genetic",C1622)))</f>
        <v>1</v>
      </c>
      <c r="H1622" t="b">
        <f>OR(ISNUMBER(FIND("inflammatory",C1622)),ISNUMBER(FIND("inflamm",C1622)))</f>
        <v>0</v>
      </c>
      <c r="I1622" t="b">
        <f>OR(ISNUMBER(FIND("immune",C1622)),ISNUMBER(FIND("immunological",C1622)),ISNUMBER(FIND("interleuk",C1622)),ISNUMBER(FIND("platelet activation",C1622)),ISNUMBER(FIND("monocyte",C1622)),ISNUMBER(FIND("leukocyte",C1622)),ISNUMBER(FIND("cytokine",C1622)),ISNUMBER(FIND("CD4",C1622)),ISNUMBER(FIND("CD8",C1622)),ISNUMBER(FIND("T-cell",C1622)))</f>
        <v>0</v>
      </c>
      <c r="J1622" t="b">
        <f>OR(ISNUMBER(FIND("reactive oxygen",C1622)),ISNUMBER(FIND("ROS",C1622)),ISNUMBER(FIND("free radical",C1622)),ISNUMBER(FIND("oxidative stress",C1622)),ISNUMBER(FIND("peroxid",C1622)),ISNUMBER(FIND("oxidative",C1622)),ISNUMBER(FIND("antioxid",C1622)))</f>
        <v>0</v>
      </c>
      <c r="K1622" t="b">
        <f>OR(ISNUMBER(FIND("autophag",C1622)))</f>
        <v>0</v>
      </c>
      <c r="L1622" t="b">
        <f>OR(ISNUMBER(FIND("morpholog",C1622)))</f>
        <v>0</v>
      </c>
      <c r="M1622" t="b">
        <f>OR(ISNUMBER(FIND("fibrosis",C1622)),ISNUMBER(FIND("Fibrosis",C1622)),ISNUMBER(FIND("fibrot",C1622)))</f>
        <v>0</v>
      </c>
      <c r="N1622" t="b">
        <f>OR(ISNUMBER(FIND("offspring",C1622)),ISNUMBER(FIND("Parental",C1622)),ISNUMBER(FIND("parental",C1622)),ISNUMBER(FIND("germline",C1622)),ISNUMBER(FIND("reproduc",C1622)),ISNUMBER(FIND("embryo",C1622)))</f>
        <v>0</v>
      </c>
      <c r="O1622" t="b">
        <f>OR(ISNUMBER(FIND("metabol",C1622)),ISNUMBER(FIND("Metabol",C1622)),ISNUMBER(FIND("digest",C1622)),ISNUMBER(FIND("mitochon",C1622)))</f>
        <v>1</v>
      </c>
      <c r="P1622" t="b">
        <f>OR(ISNUMBER(FIND("ecotox",C1622)),ISNUMBER(FIND("Ecotox",B1622)),ISNUMBER(FIND("ecotox",B1622)),ISNUMBER(FIND("Ecotox",C1622)))</f>
        <v>0</v>
      </c>
      <c r="Q1622" t="b">
        <f>OR(ISNUMBER(FIND("Bioaccum",C1622)),ISNUMBER(FIND("bioaccum",C1622)),ISNUMBER(FIND("accum",C1622)))</f>
        <v>0</v>
      </c>
      <c r="R1622" t="b">
        <f>OR(ISNUMBER(FIND("Occupation",C1622)),ISNUMBER(FIND("occupation",C1622)),ISNUMBER(FIND("worker",C1622)),ISNUMBER(FIND("workforce",C1622)))</f>
        <v>0</v>
      </c>
      <c r="S1622" t="b">
        <f>NOT(OR(F1622,G1622,H1622,I1622,J1622,K1622,L1622,M1622,N1622,O1622,P1622,Q1622,R1622))</f>
        <v>0</v>
      </c>
      <c r="U1622" t="b">
        <f>OR(Table1[[#This Row],[Inflammation]],Table1[[#This Row],[Immune]])</f>
        <v>0</v>
      </c>
      <c r="V1622" t="str">
        <f>IF(OR(Table1[[#This Row],[Rodents]],Table1[[#This Row],[Human]],Table1[[#This Row],[Pig]]),OR(ISNUMBER(FIND("intratrach",C1622)),ISNUMBER(FIND("nasal ",C1622)),ISNUMBER(FIND("instill",C1622))),"NA")</f>
        <v>NA</v>
      </c>
      <c r="W1622" t="str">
        <f>IF(OR(Table1[[#This Row],[Rodents]],Table1[[#This Row],[Human]],Table1[[#This Row],[Pig]]),OR(ISNUMBER(FIND("dermal",C1622)),ISNUMBER(FIND("skin ",C1622))),"NA")</f>
        <v>NA</v>
      </c>
      <c r="X1622" t="str">
        <f>IF(OR(Table1[[#This Row],[Rodents]],Table1[[#This Row],[Human]],Table1[[#This Row],[Pig]]),OR(ISNUMBER(FIND("injected",C1622)),ISNUMBER(FIND("periton",C1622)),ISNUMBER(FIND("intrascrot",C1622))),"NA")</f>
        <v>NA</v>
      </c>
      <c r="Y1622" t="str">
        <f>IF(OR(Table1[[#This Row],[Rodents]],Table1[[#This Row],[Human]],Table1[[#This Row],[Pig]]),NOT(OR(Table1[[#This Row],[Inhaled/Intratracheal/intranasal]],Table1[[#This Row],[Dermal]],Table1[[#This Row],[Injected]])),"NA")</f>
        <v>NA</v>
      </c>
      <c r="AA1622" t="b">
        <f>OR(ISNUMBER(FIND("fish ",C1622)),ISNUMBER(FIND("Fish ",C1622)),ISNUMBER(FIND("aquatic",C1622)),ISNUMBER(FIND("daphnids",C1622)),ISNUMBER(FIND("Carcinus maenas",C1622)),ISNUMBER(FIND("Daphnia",C1622)),ISNUMBER(FIND("Ruditapes philippinarum",C1622)),ISNUMBER(FIND("daphnia",C1622)),ISNUMBER(FIND("marine",C1622)),ISNUMBER(FIND("mussel",C1622)),ISNUMBER(FIND("algae",C1622)),ISNUMBER(FIND("Donax faba",C1622)),ISNUMBER(FIND("estuarine",C1622)),ISNUMBER(FIND("snail",C1622)),ISNUMBER(FIND("Prorocentrum donghaiense",C1622)) )</f>
        <v>0</v>
      </c>
      <c r="AB1622" t="b">
        <f>OR(ISNUMBER(FIND(" rat ",C1622)),ISNUMBER(FIND(" rats ",C1622)),ISNUMBER(FIND(" Rats ",C1622)),ISNUMBER(FIND(" Rat ",C1622)),ISNUMBER(FIND(" rat.",C1622)),ISNUMBER(FIND(" rats.",C1622)),ISNUMBER(FIND("mouse",C1622)),ISNUMBER(FIND("mice",C1622)), ISNUMBER(FIND(" Mice",C1622)))</f>
        <v>0</v>
      </c>
      <c r="AC1622" t="b">
        <f>OR(ISNUMBER(FIND(" cell ",C1622)),ISNUMBER(FIND("fibroblast",C1622)),ISNUMBER(FIND("macrophage",C1622)),ISNUMBER(FIND("epithelial",C1622)),ISNUMBER(FIND("endothelial",C1622)),ISNUMBER(FIND("neuron",C1622)),ISNUMBER(FIND(" cells ",C1622)),ISNUMBER(FIND("RBC",C1622)),ISNUMBER(FIND("mitochond",C1622)),ISNUMBER(FIND("adipocyte",C1622)),ISNUMBER(FIND("osteo",C1622)),ISNUMBER(FIND("keratin",C1622)),ISNUMBER(FIND(" cell's ",C1622)),ISNUMBER(FIND("eukary",C1622)),ISNUMBER(FIND("sperm",C1622)))</f>
        <v>1</v>
      </c>
      <c r="AD1622" t="b">
        <f>OR(ISNUMBER(FIND("human",B1622)),ISNUMBER(FIND("workers",B1622)),ISNUMBER(FIND("workforces",B1622)),ISNUMBER(FIND("occupational",B1622)),ISNUMBER(FIND("Case report",B1622)),ISNUMBER(FIND("Workplaces",B1622)),ISNUMBER(FIND("worker",B1622)))</f>
        <v>0</v>
      </c>
      <c r="AE1622" t="b">
        <f>OR(ISNUMBER(FIND(" plant ",C1622)),ISNUMBER(FIND("Plant ",C1622)),ISNUMBER(FIND("tomato",C1622)),ISNUMBER(FIND("plants",C1622)),ISNUMBER(FIND("Plants",C1622)),ISNUMBER(FIND("algae",C1622)),ISNUMBER(FIND("lettuce",C1622)),ISNUMBER(FIND("green gram sprouts ",C1622)),ISNUMBER(FIND("Cucurbita pepo",C1622)),ISNUMBER(FIND("bean ",C1622)),ISNUMBER(FIND("chloroplast",C1622)),ISNUMBER(FIND("chlorophyll",C1622)),ISNUMBER(FIND("seedling",C1622)),ISNUMBER(FIND("canola",C1622)),ISNUMBER(FIND("shoot",C1622)),ISNUMBER(FIND("photosynthes",C1622)),ISNUMBER(FIND(" leaves ",C1622)),,ISNUMBER(FIND("agriculture",C1622)),ISNUMBER(FIND(" crops ",C1622)))</f>
        <v>0</v>
      </c>
      <c r="AF1622" t="b">
        <f>OR(ISNUMBER(FIND("bacteria",C1622)),ISNUMBER(FIND("Bacteria",C1622)),ISNUMBER(FIND("Bacterium",C1622)),ISNUMBER(FIND("bacterium",C1622)),ISNUMBER(FIND(" coli ",C1622)))</f>
        <v>0</v>
      </c>
      <c r="AG1622" t="b">
        <f>OR(ISNUMBER(FIND("fungi",C1622)),ISNUMBER(FIND("Fungi",C1622)),ISNUMBER(FIND("fungus",C1622)),ISNUMBER(FIND("Fungus",C1622)),ISNUMBER(FIND("mushroom",C1622)),ISNUMBER(FIND("Mushroom",C1622)),ISNUMBER(FIND(" mold ",C1622)))</f>
        <v>0</v>
      </c>
      <c r="AH1622" t="b">
        <f>OR(ISNUMBER(FIND("Pig ",C1622)),ISNUMBER(FIND("pig ",C1622)),ISNUMBER(FIND("Pigs ",C1622)),ISNUMBER(FIND("pigs ",C1622)))</f>
        <v>0</v>
      </c>
      <c r="AI1622" t="b">
        <f>OR(ISNUMBER(FIND(" C. elegans",C1622)),ISNUMBER(FIND("Caenorhabditis elegans",C1622)),ISNUMBER(FIND("earthworms",C1622)),ISNUMBER(FIND(" Ficopomatus enigmaticus",C1622)),ISNUMBER(FIND("larva",C1622)),ISNUMBER(FIND("Lumbriculus variegatus",C1622)),ISNUMBER(FIND("nematode",C1622)))</f>
        <v>1</v>
      </c>
      <c r="AJ1622" t="b">
        <f>NOT(OR(AA1622,AB1622,AC1622,AD1622,AE1622,AF1622,AG1622,AH1622,AI1622))</f>
        <v>0</v>
      </c>
      <c r="AL1622" t="b">
        <f>OR(AA1622,AB1622,AD1622,AE1622,AF1622,AG1622,AH1622,AI1622)</f>
        <v>1</v>
      </c>
      <c r="AM1622" t="b">
        <f>IF(Table1[[#This Row],[In vivo?]],IF(Table1[[#This Row],[Cell]],FALSE,TRUE),FALSE)</f>
        <v>0</v>
      </c>
      <c r="AN1622" t="b">
        <f>AND(AC1622,AL1622)</f>
        <v>1</v>
      </c>
      <c r="AO1622" t="b">
        <f>IF(Table1[[#This Row],[Cell]],IF(Table1[[#This Row],[In vivo?]],FALSE,TRUE),FALSE)</f>
        <v>0</v>
      </c>
      <c r="AP1622" t="b">
        <f>NOT(OR(Table1[[#This Row],[In vivo?]],Table1[[#This Row],[Only in Cell]]))</f>
        <v>0</v>
      </c>
      <c r="AQ1622" t="str">
        <f>IF(OR(Table1[[#This Row],[Rodents]],Table1[[#This Row],[Human]],Table1[[#This Row],[Pig]]),OR(ISNUMBER(FIND("pulmonary",C1622)),ISNUMBER(FIND("lung",C1622))),"NA")</f>
        <v>NA</v>
      </c>
      <c r="AR1622" t="str">
        <f>IF(OR(Table1[[#This Row],[Rodents]],Table1[[#This Row],[Human]],Table1[[#This Row],[Pig]]),OR(ISNUMBER(FIND("skin",C1622)),ISNUMBER(FIND("dermal",C1622))),"NA")</f>
        <v>NA</v>
      </c>
      <c r="AS1622" t="str">
        <f>IF(OR(Table1[[#This Row],[Rodents]],Table1[[#This Row],[Human]],Table1[[#This Row],[Pig]]),OR(ISNUMBER(FIND("liver",C1622)),ISNUMBER(FIND("hepat",C1622))),"NA")</f>
        <v>NA</v>
      </c>
      <c r="AT1622" t="str">
        <f>IF(OR(Table1[[#This Row],[Rodents]],Table1[[#This Row],[Human]],Table1[[#This Row],[Pig]]),OR(ISNUMBER(FIND("kidney",C1622)),ISNUMBER(FIND("neph",C1622))),"NA")</f>
        <v>NA</v>
      </c>
      <c r="AU1622" t="str">
        <f>IF(OR(Table1[[#This Row],[Rodents]],Table1[[#This Row],[Human]],Table1[[#This Row],[Pig]]),OR(ISNUMBER(FIND("brain",C1622)),ISNUMBER(FIND("neur",C1622)),ISNUMBER(FIND("nerv",C1622))),"NA")</f>
        <v>NA</v>
      </c>
      <c r="AV1622" t="str">
        <f>IF(OR(Table1[[#This Row],[Rodents]],Table1[[#This Row],[Human]],Table1[[#This Row],[Pig]]),OR(ISNUMBER(FIND("heart",C1622)),ISNUMBER(FIND("cardi",C1622))),"NA")</f>
        <v>NA</v>
      </c>
      <c r="AW1622" t="str">
        <f>IF(OR(Table1[[#This Row],[Rodents]],Table1[[#This Row],[Human]],Table1[[#This Row],[Pig]]),OR(ISNUMBER(FIND("gastro",C1622)),ISNUMBER(FIND("intesti",C1622)),ISNUMBER(FIND("stomach",C1622))),"NA")</f>
        <v>NA</v>
      </c>
      <c r="AX1622" t="str">
        <f>IF(OR(Table1[[#This Row],[Rodents]],Table1[[#This Row],[Human]],Table1[[#This Row],[Pig]]),NOT(OR(AQ1622,AR1622,AS1622,AT1622,AU1622,AV1622,AW1622)),"NA")</f>
        <v>NA</v>
      </c>
      <c r="AY1622" t="b">
        <f>OR(ISNUMBER(FIND("SWCNT",C1622)),ISNUMBER(FIND("SWNT",C1622)),ISNUMBER(FIND("single-wall",C1622)),ISNUMBER(FIND("single wall",C1622)),ISNUMBER(FIND("Single wall",C1622)),ISNUMBER(FIND("Single-wall",C1622)),ISNUMBER(FIND("SWCNT",B1622)),ISNUMBER(FIND("SWNT",B1622)),ISNUMBER(FIND("single-wall",B1622)),ISNUMBER(FIND("single wall",B1622)),ISNUMBER(FIND("Single-wall",B1622)),ISNUMBER(FIND("Single wall",B1622)))</f>
        <v>0</v>
      </c>
      <c r="AZ1622" t="b">
        <f>OR(ISNUMBER(FIND("MWCNT",C1622)),ISNUMBER(FIND("MWNT",C1622)),ISNUMBER(FIND("multi-wall",C1622)),ISNUMBER(FIND("multi wall",C1622)),ISNUMBER(FIND("multiwall",C1622)),ISNUMBER(FIND("Multi-wall",C1622)),ISNUMBER(FIND("Multi wall",C1622)),ISNUMBER(FIND("Multiwall",C1622)),ISNUMBER(FIND("MWCNT",B1622)),ISNUMBER(FIND("MWNT",B1622)),ISNUMBER(FIND("multi-wall",B1622)),ISNUMBER(FIND("multi wall",B1622)),ISNUMBER(FIND("multiwall",B1622)),ISNUMBER(FIND("Multi-wall",B1622)),ISNUMBER(FIND("Multi wall",B1622)),ISNUMBER(FIND("Multiwall",B1622)),ISNUMBER(FIND("Double-wall",B1622)),ISNUMBER(FIND("Double wall",B1622)),ISNUMBER(FIND("Doublewall",B1622)),ISNUMBER(FIND("double-wall",B1622)),ISNUMBER(FIND("double wall",B1622)),ISNUMBER(FIND("doublewall",B1622)))</f>
        <v>1</v>
      </c>
      <c r="BA1622" t="b">
        <f>AND(Table1[[#This Row],[SWCNT]],Table1[[#This Row],[MWCNT]])</f>
        <v>0</v>
      </c>
      <c r="BB1622" t="b">
        <f>IF(Table1[[#This Row],[SWCNT]]=TRUE,FALSE,IF(Table1[[#This Row],[MWCNT]]=TRUE,FALSE,TRUE))</f>
        <v>0</v>
      </c>
      <c r="BC1622" s="18"/>
    </row>
    <row r="1623" spans="1:55" ht="388.5">
      <c r="A1623" t="s">
        <v>3881</v>
      </c>
      <c r="B1623" s="2" t="s">
        <v>3883</v>
      </c>
      <c r="C1623" s="16" t="s">
        <v>3885</v>
      </c>
      <c r="D1623" s="17" t="s">
        <v>395</v>
      </c>
      <c r="E1623" s="2">
        <v>2013</v>
      </c>
      <c r="F1623" t="b">
        <f>OR(ISNUMBER(FIND("cytotoxic",C1623)),ISNUMBER(FIND("Cytotoxic",C1623)),ISNUMBER(FIND("cellular toxicity",C1623)),ISNUMBER(FIND("cell death",C1623)),ISNUMBER(FIND("viable",C1623)),ISNUMBER(FIND("phytotoxic",C1623)),ISNUMBER(FIND("acute toxicity",C1623)),ISNUMBER(FIND("MTT",C1623)),ISNUMBER(FIND("survival",C1623)),ISNUMBER(FIND("prolifer",C1623)),ISNUMBER(FIND("apoptosis",C1623)),ISNUMBER(FIND("neurotoxic",C1623)),ISNUMBER(FIND("  lysis ",C1623)),ISNUMBER(FIND("necrosis",C1623)),ISNUMBER(FIND("cellular death",C1623))*3,ISNUMBER(FIND("LDH",C1623)),ISNUMBER(FIND("Acute toxicity",C1623)))</f>
        <v>0</v>
      </c>
      <c r="G1623" t="b">
        <f>OR(ISNUMBER(FIND("genotoxic",C1623)),ISNUMBER(FIND("genotoxicity",C1623)),ISNUMBER(FIND("DNA damage",C1623)),ISNUMBER(FIND("DNA",C1623)),ISNUMBER(FIND("RNA",C1623)),ISNUMBER(FIND("mesothelioma",C1623)),ISNUMBER(FIND("carcino",C1623)),ISNUMBER(FIND("mutagen",C1623)),ISNUMBER(FIND("genetic",C1623)))</f>
        <v>1</v>
      </c>
      <c r="H1623" t="b">
        <f>OR(ISNUMBER(FIND("inflammatory",C1623)),ISNUMBER(FIND("inflamm",C1623)))</f>
        <v>0</v>
      </c>
      <c r="I1623" t="b">
        <f>OR(ISNUMBER(FIND("immune",C1623)),ISNUMBER(FIND("immunological",C1623)),ISNUMBER(FIND("interleuk",C1623)),ISNUMBER(FIND("platelet activation",C1623)),ISNUMBER(FIND("monocyte",C1623)),ISNUMBER(FIND("leukocyte",C1623)),ISNUMBER(FIND("cytokine",C1623)),ISNUMBER(FIND("CD4",C1623)),ISNUMBER(FIND("CD8",C1623)),ISNUMBER(FIND("T-cell",C1623)))</f>
        <v>1</v>
      </c>
      <c r="J1623" t="b">
        <f>OR(ISNUMBER(FIND("reactive oxygen",C1623)),ISNUMBER(FIND("ROS",C1623)),ISNUMBER(FIND("free radical",C1623)),ISNUMBER(FIND("oxidative stress",C1623)),ISNUMBER(FIND("peroxid",C1623)),ISNUMBER(FIND("oxidative",C1623)),ISNUMBER(FIND("antioxid",C1623)))</f>
        <v>1</v>
      </c>
      <c r="K1623" t="b">
        <f>OR(ISNUMBER(FIND("autophag",C1623)))</f>
        <v>0</v>
      </c>
      <c r="L1623" t="b">
        <f>OR(ISNUMBER(FIND("morpholog",C1623)))</f>
        <v>0</v>
      </c>
      <c r="M1623" t="b">
        <f>OR(ISNUMBER(FIND("fibrosis",C1623)),ISNUMBER(FIND("Fibrosis",C1623)),ISNUMBER(FIND("fibrot",C1623)))</f>
        <v>0</v>
      </c>
      <c r="N1623" t="b">
        <f>OR(ISNUMBER(FIND("offspring",C1623)),ISNUMBER(FIND("Parental",C1623)),ISNUMBER(FIND("parental",C1623)),ISNUMBER(FIND("germline",C1623)),ISNUMBER(FIND("reproduc",C1623)),ISNUMBER(FIND("embryo",C1623)))</f>
        <v>0</v>
      </c>
      <c r="O1623" t="b">
        <f>OR(ISNUMBER(FIND("metabol",C1623)),ISNUMBER(FIND("Metabol",C1623)),ISNUMBER(FIND("digest",C1623)),ISNUMBER(FIND("mitochon",C1623)))</f>
        <v>0</v>
      </c>
      <c r="P1623" t="b">
        <f>OR(ISNUMBER(FIND("ecotox",C1623)),ISNUMBER(FIND("Ecotox",B1623)),ISNUMBER(FIND("ecotox",B1623)),ISNUMBER(FIND("Ecotox",C1623)))</f>
        <v>0</v>
      </c>
      <c r="Q1623" t="b">
        <f>OR(ISNUMBER(FIND("Bioaccum",C1623)),ISNUMBER(FIND("bioaccum",C1623)),ISNUMBER(FIND("accum",C1623)))</f>
        <v>0</v>
      </c>
      <c r="R1623" t="b">
        <f>OR(ISNUMBER(FIND("Occupation",C1623)),ISNUMBER(FIND("occupation",C1623)),ISNUMBER(FIND("worker",C1623)),ISNUMBER(FIND("workforce",C1623)))</f>
        <v>0</v>
      </c>
      <c r="S1623" t="b">
        <f>NOT(OR(F1623,G1623,H1623,I1623,J1623,K1623,L1623,M1623,N1623,O1623,P1623,Q1623,R1623))</f>
        <v>0</v>
      </c>
      <c r="U1623" t="b">
        <f>OR(Table1[[#This Row],[Inflammation]],Table1[[#This Row],[Immune]])</f>
        <v>1</v>
      </c>
      <c r="V1623" t="str">
        <f>IF(OR(Table1[[#This Row],[Rodents]],Table1[[#This Row],[Human]],Table1[[#This Row],[Pig]]),OR(ISNUMBER(FIND("intratrach",C1623)),ISNUMBER(FIND("nasal ",C1623)),ISNUMBER(FIND("instill",C1623))),"NA")</f>
        <v>NA</v>
      </c>
      <c r="W1623" t="str">
        <f>IF(OR(Table1[[#This Row],[Rodents]],Table1[[#This Row],[Human]],Table1[[#This Row],[Pig]]),OR(ISNUMBER(FIND("dermal",C1623)),ISNUMBER(FIND("skin ",C1623))),"NA")</f>
        <v>NA</v>
      </c>
      <c r="X1623" t="str">
        <f>IF(OR(Table1[[#This Row],[Rodents]],Table1[[#This Row],[Human]],Table1[[#This Row],[Pig]]),OR(ISNUMBER(FIND("injected",C1623)),ISNUMBER(FIND("periton",C1623)),ISNUMBER(FIND("intrascrot",C1623))),"NA")</f>
        <v>NA</v>
      </c>
      <c r="Y1623" t="str">
        <f>IF(OR(Table1[[#This Row],[Rodents]],Table1[[#This Row],[Human]],Table1[[#This Row],[Pig]]),NOT(OR(Table1[[#This Row],[Inhaled/Intratracheal/intranasal]],Table1[[#This Row],[Dermal]],Table1[[#This Row],[Injected]])),"NA")</f>
        <v>NA</v>
      </c>
      <c r="AA1623" t="b">
        <f>OR(ISNUMBER(FIND("fish ",C1623)),ISNUMBER(FIND("Fish ",C1623)),ISNUMBER(FIND("aquatic",C1623)),ISNUMBER(FIND("daphnids",C1623)),ISNUMBER(FIND("Carcinus maenas",C1623)),ISNUMBER(FIND("Daphnia",C1623)),ISNUMBER(FIND("Ruditapes philippinarum",C1623)),ISNUMBER(FIND("daphnia",C1623)),ISNUMBER(FIND("marine",C1623)),ISNUMBER(FIND("mussel",C1623)),ISNUMBER(FIND("algae",C1623)),ISNUMBER(FIND("Donax faba",C1623)),ISNUMBER(FIND("estuarine",C1623)),ISNUMBER(FIND("snail",C1623)),ISNUMBER(FIND("Prorocentrum donghaiense",C1623)) )</f>
        <v>0</v>
      </c>
      <c r="AB1623" t="b">
        <f>OR(ISNUMBER(FIND(" rat ",C1623)),ISNUMBER(FIND(" rats ",C1623)),ISNUMBER(FIND(" Rats ",C1623)),ISNUMBER(FIND(" Rat ",C1623)),ISNUMBER(FIND(" rat.",C1623)),ISNUMBER(FIND(" rats.",C1623)),ISNUMBER(FIND("mouse",C1623)),ISNUMBER(FIND("mice",C1623)), ISNUMBER(FIND(" Mice",C1623)))</f>
        <v>0</v>
      </c>
      <c r="AC1623" t="b">
        <f>OR(ISNUMBER(FIND(" cell ",C1623)),ISNUMBER(FIND("fibroblast",C1623)),ISNUMBER(FIND("macrophage",C1623)),ISNUMBER(FIND("epithelial",C1623)),ISNUMBER(FIND("endothelial",C1623)),ISNUMBER(FIND("neuron",C1623)),ISNUMBER(FIND(" cells ",C1623)),ISNUMBER(FIND("RBC",C1623)),ISNUMBER(FIND("mitochond",C1623)),ISNUMBER(FIND("adipocyte",C1623)),ISNUMBER(FIND("osteo",C1623)),ISNUMBER(FIND("keratin",C1623)),ISNUMBER(FIND(" cell's ",C1623)),ISNUMBER(FIND("eukary",C1623)),ISNUMBER(FIND("sperm",C1623)))</f>
        <v>1</v>
      </c>
      <c r="AD1623" t="b">
        <v>0</v>
      </c>
      <c r="AE1623" t="b">
        <f>OR(ISNUMBER(FIND(" plant ",C1623)),ISNUMBER(FIND("Plant ",C1623)),ISNUMBER(FIND("tomato",C1623)),ISNUMBER(FIND("plants",C1623)),ISNUMBER(FIND("Plants",C1623)),ISNUMBER(FIND("algae",C1623)),ISNUMBER(FIND("lettuce",C1623)),ISNUMBER(FIND("green gram sprouts ",C1623)),ISNUMBER(FIND("Cucurbita pepo",C1623)),ISNUMBER(FIND("bean ",C1623)),ISNUMBER(FIND("chloroplast",C1623)),ISNUMBER(FIND("chlorophyll",C1623)),ISNUMBER(FIND("seedling",C1623)),ISNUMBER(FIND("canola",C1623)),ISNUMBER(FIND("shoot",C1623)),ISNUMBER(FIND("photosynthes",C1623)),ISNUMBER(FIND(" leaves ",C1623)),,ISNUMBER(FIND("agriculture",C1623)),ISNUMBER(FIND(" crops ",C1623)))</f>
        <v>0</v>
      </c>
      <c r="AF1623" t="b">
        <f>OR(ISNUMBER(FIND("bacteria",C1623)),ISNUMBER(FIND("Bacteria",C1623)),ISNUMBER(FIND("Bacterium",C1623)),ISNUMBER(FIND("bacterium",C1623)),ISNUMBER(FIND(" coli ",C1623)))</f>
        <v>0</v>
      </c>
      <c r="AG1623" t="b">
        <f>OR(ISNUMBER(FIND("fungi",C1623)),ISNUMBER(FIND("Fungi",C1623)),ISNUMBER(FIND("fungus",C1623)),ISNUMBER(FIND("Fungus",C1623)),ISNUMBER(FIND("mushroom",C1623)),ISNUMBER(FIND("Mushroom",C1623)),ISNUMBER(FIND(" mold ",C1623)))</f>
        <v>0</v>
      </c>
      <c r="AH1623" t="b">
        <f>OR(ISNUMBER(FIND("Pig ",C1623)),ISNUMBER(FIND("pig ",C1623)),ISNUMBER(FIND("Pigs ",C1623)),ISNUMBER(FIND("pigs ",C1623)))</f>
        <v>0</v>
      </c>
      <c r="AI1623" t="b">
        <f>OR(ISNUMBER(FIND(" C. elegans",C1623)),ISNUMBER(FIND("Caenorhabditis elegans",C1623)),ISNUMBER(FIND("earthworms",C1623)),ISNUMBER(FIND(" Ficopomatus enigmaticus",C1623)),ISNUMBER(FIND("larva",C1623)),ISNUMBER(FIND("Lumbriculus variegatus",C1623)),ISNUMBER(FIND("nematode",C1623)))</f>
        <v>0</v>
      </c>
      <c r="AJ1623" t="b">
        <f>NOT(OR(AA1623,AB1623,AC1623,AD1623,AE1623,AF1623,AG1623,AH1623,AI1623))</f>
        <v>0</v>
      </c>
      <c r="AL1623" t="b">
        <f>OR(AA1623,AB1623,AD1623,AE1623,AF1623,AG1623,AH1623,AI1623)</f>
        <v>0</v>
      </c>
      <c r="AM1623" t="b">
        <f>IF(Table1[[#This Row],[In vivo?]],IF(Table1[[#This Row],[Cell]],FALSE,TRUE),FALSE)</f>
        <v>0</v>
      </c>
      <c r="AN1623" t="b">
        <f>AND(AC1623,AL1623)</f>
        <v>0</v>
      </c>
      <c r="AO1623" t="b">
        <f>IF(Table1[[#This Row],[Cell]],IF(Table1[[#This Row],[In vivo?]],FALSE,TRUE),FALSE)</f>
        <v>1</v>
      </c>
      <c r="AP1623" t="b">
        <f>NOT(OR(Table1[[#This Row],[In vivo?]],Table1[[#This Row],[Only in Cell]]))</f>
        <v>0</v>
      </c>
      <c r="AQ1623" t="str">
        <f>IF(OR(Table1[[#This Row],[Rodents]],Table1[[#This Row],[Human]],Table1[[#This Row],[Pig]]),OR(ISNUMBER(FIND("pulmonary",C1623)),ISNUMBER(FIND("lung",C1623))),"NA")</f>
        <v>NA</v>
      </c>
      <c r="AR1623" t="str">
        <f>IF(OR(Table1[[#This Row],[Rodents]],Table1[[#This Row],[Human]],Table1[[#This Row],[Pig]]),OR(ISNUMBER(FIND("skin",C1623)),ISNUMBER(FIND("dermal",C1623))),"NA")</f>
        <v>NA</v>
      </c>
      <c r="AS1623" t="str">
        <f>IF(OR(Table1[[#This Row],[Rodents]],Table1[[#This Row],[Human]],Table1[[#This Row],[Pig]]),OR(ISNUMBER(FIND("liver",C1623)),ISNUMBER(FIND("hepat",C1623))),"NA")</f>
        <v>NA</v>
      </c>
      <c r="AT1623" t="str">
        <f>IF(OR(Table1[[#This Row],[Rodents]],Table1[[#This Row],[Human]],Table1[[#This Row],[Pig]]),OR(ISNUMBER(FIND("kidney",C1623)),ISNUMBER(FIND("neph",C1623))),"NA")</f>
        <v>NA</v>
      </c>
      <c r="AU1623" t="str">
        <f>IF(OR(Table1[[#This Row],[Rodents]],Table1[[#This Row],[Human]],Table1[[#This Row],[Pig]]),OR(ISNUMBER(FIND("brain",C1623)),ISNUMBER(FIND("neur",C1623)),ISNUMBER(FIND("nerv",C1623))),"NA")</f>
        <v>NA</v>
      </c>
      <c r="AV1623" t="str">
        <f>IF(OR(Table1[[#This Row],[Rodents]],Table1[[#This Row],[Human]],Table1[[#This Row],[Pig]]),OR(ISNUMBER(FIND("heart",C1623)),ISNUMBER(FIND("cardi",C1623))),"NA")</f>
        <v>NA</v>
      </c>
      <c r="AW1623" t="str">
        <f>IF(OR(Table1[[#This Row],[Rodents]],Table1[[#This Row],[Human]],Table1[[#This Row],[Pig]]),OR(ISNUMBER(FIND("gastro",C1623)),ISNUMBER(FIND("intesti",C1623)),ISNUMBER(FIND("stomach",C1623))),"NA")</f>
        <v>NA</v>
      </c>
      <c r="AX1623" t="str">
        <f>IF(OR(Table1[[#This Row],[Rodents]],Table1[[#This Row],[Human]],Table1[[#This Row],[Pig]]),NOT(OR(AQ1623,AR1623,AS1623,AT1623,AU1623,AV1623,AW1623)),"NA")</f>
        <v>NA</v>
      </c>
      <c r="AY1623" t="b">
        <f>OR(ISNUMBER(FIND("SWCNT",C1623)),ISNUMBER(FIND("SWNT",C1623)),ISNUMBER(FIND("single-wall",C1623)),ISNUMBER(FIND("single wall",C1623)),ISNUMBER(FIND("Single wall",C1623)),ISNUMBER(FIND("Single-wall",C1623)),ISNUMBER(FIND("SWCNT",B1623)),ISNUMBER(FIND("SWNT",B1623)),ISNUMBER(FIND("single-wall",B1623)),ISNUMBER(FIND("single wall",B1623)),ISNUMBER(FIND("Single-wall",B1623)),ISNUMBER(FIND("Single wall",B1623)))</f>
        <v>1</v>
      </c>
      <c r="AZ1623" t="b">
        <f>OR(ISNUMBER(FIND("MWCNT",C1623)),ISNUMBER(FIND("MWNT",C1623)),ISNUMBER(FIND("multi-wall",C1623)),ISNUMBER(FIND("multi wall",C1623)),ISNUMBER(FIND("multiwall",C1623)),ISNUMBER(FIND("Multi-wall",C1623)),ISNUMBER(FIND("Multi wall",C1623)),ISNUMBER(FIND("Multiwall",C1623)),ISNUMBER(FIND("MWCNT",B1623)),ISNUMBER(FIND("MWNT",B1623)),ISNUMBER(FIND("multi-wall",B1623)),ISNUMBER(FIND("multi wall",B1623)),ISNUMBER(FIND("multiwall",B1623)),ISNUMBER(FIND("Multi-wall",B1623)),ISNUMBER(FIND("Multi wall",B1623)),ISNUMBER(FIND("Multiwall",B1623)),ISNUMBER(FIND("Double-wall",B1623)),ISNUMBER(FIND("Double wall",B1623)),ISNUMBER(FIND("Doublewall",B1623)),ISNUMBER(FIND("double-wall",B1623)),ISNUMBER(FIND("double wall",B1623)),ISNUMBER(FIND("doublewall",B1623)))</f>
        <v>1</v>
      </c>
      <c r="BA1623" t="b">
        <f>AND(Table1[[#This Row],[SWCNT]],Table1[[#This Row],[MWCNT]])</f>
        <v>1</v>
      </c>
      <c r="BB1623" t="b">
        <f>IF(Table1[[#This Row],[SWCNT]]=TRUE,FALSE,IF(Table1[[#This Row],[MWCNT]]=TRUE,FALSE,TRUE))</f>
        <v>0</v>
      </c>
      <c r="BC1623" s="18"/>
    </row>
    <row r="1624" spans="1:55" ht="203.5">
      <c r="A1624" t="s">
        <v>3882</v>
      </c>
      <c r="B1624" s="2" t="s">
        <v>3884</v>
      </c>
      <c r="C1624" s="16" t="s">
        <v>3886</v>
      </c>
      <c r="D1624" s="17" t="s">
        <v>395</v>
      </c>
      <c r="E1624" s="2">
        <v>2013</v>
      </c>
      <c r="F1624" t="b">
        <f>OR(ISNUMBER(FIND("cytotoxic",C1624)),ISNUMBER(FIND("Cytotoxic",C1624)),ISNUMBER(FIND("cellular toxicity",C1624)),ISNUMBER(FIND("cell death",C1624)),ISNUMBER(FIND("viable",C1624)),ISNUMBER(FIND("phytotoxic",C1624)),ISNUMBER(FIND("acute toxicity",C1624)),ISNUMBER(FIND("MTT",C1624)),ISNUMBER(FIND("survival",C1624)),ISNUMBER(FIND("prolifer",C1624)),ISNUMBER(FIND("apoptosis",C1624)),ISNUMBER(FIND("neurotoxic",C1624)),ISNUMBER(FIND("  lysis ",C1624)),ISNUMBER(FIND("necrosis",C1624)),ISNUMBER(FIND("cellular death",C1624))*3,ISNUMBER(FIND("LDH",C1624)),ISNUMBER(FIND("Acute toxicity",C1624)))</f>
        <v>1</v>
      </c>
      <c r="G1624" t="b">
        <f>OR(ISNUMBER(FIND("genotoxic",C1624)),ISNUMBER(FIND("genotoxicity",C1624)),ISNUMBER(FIND("DNA damage",C1624)),ISNUMBER(FIND("DNA",C1624)),ISNUMBER(FIND("RNA",C1624)),ISNUMBER(FIND("mesothelioma",C1624)),ISNUMBER(FIND("carcino",C1624)),ISNUMBER(FIND("mutagen",C1624)),ISNUMBER(FIND("genetic",C1624)))</f>
        <v>0</v>
      </c>
      <c r="H1624" t="b">
        <f>OR(ISNUMBER(FIND("inflammatory",C1624)),ISNUMBER(FIND("inflamm",C1624)))</f>
        <v>0</v>
      </c>
      <c r="I1624" t="b">
        <f>OR(ISNUMBER(FIND("immune",C1624)),ISNUMBER(FIND("immunological",C1624)),ISNUMBER(FIND("interleuk",C1624)),ISNUMBER(FIND("platelet activation",C1624)),ISNUMBER(FIND("monocyte",C1624)),ISNUMBER(FIND("leukocyte",C1624)),ISNUMBER(FIND("cytokine",C1624)),ISNUMBER(FIND("CD4",C1624)),ISNUMBER(FIND("CD8",C1624)),ISNUMBER(FIND("T-cell",C1624)))</f>
        <v>0</v>
      </c>
      <c r="J1624" t="b">
        <f>OR(ISNUMBER(FIND("reactive oxygen",C1624)),ISNUMBER(FIND("ROS",C1624)),ISNUMBER(FIND("free radical",C1624)),ISNUMBER(FIND("oxidative stress",C1624)),ISNUMBER(FIND("peroxid",C1624)),ISNUMBER(FIND("oxidative",C1624)),ISNUMBER(FIND("antioxid",C1624)))</f>
        <v>0</v>
      </c>
      <c r="K1624" t="b">
        <f>OR(ISNUMBER(FIND("autophag",C1624)))</f>
        <v>0</v>
      </c>
      <c r="L1624" t="b">
        <f>OR(ISNUMBER(FIND("morpholog",C1624)))</f>
        <v>0</v>
      </c>
      <c r="M1624" t="b">
        <f>OR(ISNUMBER(FIND("fibrosis",C1624)),ISNUMBER(FIND("Fibrosis",C1624)),ISNUMBER(FIND("fibrot",C1624)))</f>
        <v>0</v>
      </c>
      <c r="N1624" t="b">
        <f>OR(ISNUMBER(FIND("offspring",C1624)),ISNUMBER(FIND("Parental",C1624)),ISNUMBER(FIND("parental",C1624)),ISNUMBER(FIND("germline",C1624)),ISNUMBER(FIND("reproduc",C1624)),ISNUMBER(FIND("embryo",C1624)))</f>
        <v>0</v>
      </c>
      <c r="O1624" t="b">
        <f>OR(ISNUMBER(FIND("metabol",C1624)),ISNUMBER(FIND("Metabol",C1624)),ISNUMBER(FIND("digest",C1624)),ISNUMBER(FIND("mitochon",C1624)))</f>
        <v>0</v>
      </c>
      <c r="P1624" t="b">
        <f>OR(ISNUMBER(FIND("ecotox",C1624)),ISNUMBER(FIND("Ecotox",B1624)),ISNUMBER(FIND("ecotox",B1624)),ISNUMBER(FIND("Ecotox",C1624)))</f>
        <v>0</v>
      </c>
      <c r="Q1624" t="b">
        <f>OR(ISNUMBER(FIND("Bioaccum",C1624)),ISNUMBER(FIND("bioaccum",C1624)),ISNUMBER(FIND("accum",C1624)))</f>
        <v>1</v>
      </c>
      <c r="R1624" t="b">
        <f>OR(ISNUMBER(FIND("Occupation",C1624)),ISNUMBER(FIND("occupation",C1624)),ISNUMBER(FIND("worker",C1624)),ISNUMBER(FIND("workforce",C1624)))</f>
        <v>0</v>
      </c>
      <c r="S1624" t="b">
        <f>NOT(OR(F1624,G1624,H1624,I1624,J1624,K1624,L1624,M1624,N1624,O1624,P1624,Q1624,R1624))</f>
        <v>0</v>
      </c>
      <c r="U1624" t="b">
        <f>OR(Table1[[#This Row],[Inflammation]],Table1[[#This Row],[Immune]])</f>
        <v>0</v>
      </c>
      <c r="V1624" t="b">
        <f>IF(OR(Table1[[#This Row],[Rodents]],Table1[[#This Row],[Human]],Table1[[#This Row],[Pig]]),OR(ISNUMBER(FIND("intratrach",C1624)),ISNUMBER(FIND("nasal ",C1624)),ISNUMBER(FIND("instill",C1624))),"NA")</f>
        <v>0</v>
      </c>
      <c r="W1624" t="b">
        <f>IF(OR(Table1[[#This Row],[Rodents]],Table1[[#This Row],[Human]],Table1[[#This Row],[Pig]]),OR(ISNUMBER(FIND("dermal",C1624)),ISNUMBER(FIND("skin ",C1624))),"NA")</f>
        <v>0</v>
      </c>
      <c r="X1624" t="b">
        <f>IF(OR(Table1[[#This Row],[Rodents]],Table1[[#This Row],[Human]],Table1[[#This Row],[Pig]]),OR(ISNUMBER(FIND("injected",C1624)),ISNUMBER(FIND("periton",C1624)),ISNUMBER(FIND("intrascrot",C1624))),"NA")</f>
        <v>0</v>
      </c>
      <c r="Y1624" t="b">
        <f>IF(OR(Table1[[#This Row],[Rodents]],Table1[[#This Row],[Human]],Table1[[#This Row],[Pig]]),NOT(OR(Table1[[#This Row],[Inhaled/Intratracheal/intranasal]],Table1[[#This Row],[Dermal]],Table1[[#This Row],[Injected]])),"NA")</f>
        <v>1</v>
      </c>
      <c r="AA1624" t="b">
        <f>OR(ISNUMBER(FIND("fish ",C1624)),ISNUMBER(FIND("Fish ",C1624)),ISNUMBER(FIND("aquatic",C1624)),ISNUMBER(FIND("daphnids",C1624)),ISNUMBER(FIND("Carcinus maenas",C1624)),ISNUMBER(FIND("Daphnia",C1624)),ISNUMBER(FIND("Ruditapes philippinarum",C1624)),ISNUMBER(FIND("daphnia",C1624)),ISNUMBER(FIND("marine",C1624)),ISNUMBER(FIND("mussel",C1624)),ISNUMBER(FIND("algae",C1624)),ISNUMBER(FIND("Donax faba",C1624)),ISNUMBER(FIND("estuarine",C1624)),ISNUMBER(FIND("snail",C1624)),ISNUMBER(FIND("Prorocentrum donghaiense",C1624)) )</f>
        <v>0</v>
      </c>
      <c r="AB1624" t="b">
        <f>OR(ISNUMBER(FIND(" rat ",C1624)),ISNUMBER(FIND(" rats ",C1624)),ISNUMBER(FIND(" Rats ",C1624)),ISNUMBER(FIND(" Rat ",C1624)),ISNUMBER(FIND(" rat.",C1624)),ISNUMBER(FIND(" rats.",C1624)),ISNUMBER(FIND("mouse",C1624)),ISNUMBER(FIND("mice",C1624)), ISNUMBER(FIND(" Mice",C1624)))</f>
        <v>1</v>
      </c>
      <c r="AC1624" t="b">
        <f>OR(ISNUMBER(FIND(" cell ",C1624)),ISNUMBER(FIND("fibroblast",C1624)),ISNUMBER(FIND("macrophage",C1624)),ISNUMBER(FIND("epithelial",C1624)),ISNUMBER(FIND("endothelial",C1624)),ISNUMBER(FIND("neuron",C1624)),ISNUMBER(FIND(" cells ",C1624)),ISNUMBER(FIND("RBC",C1624)),ISNUMBER(FIND("mitochond",C1624)),ISNUMBER(FIND("adipocyte",C1624)),ISNUMBER(FIND("osteo",C1624)),ISNUMBER(FIND("keratin",C1624)),ISNUMBER(FIND(" cell's ",C1624)),ISNUMBER(FIND("eukary",C1624)),ISNUMBER(FIND("sperm",C1624)))</f>
        <v>1</v>
      </c>
      <c r="AD1624" t="b">
        <f>OR(ISNUMBER(FIND("human",B1624)),ISNUMBER(FIND("workers",B1624)),ISNUMBER(FIND("workforces",B1624)),ISNUMBER(FIND("occupational",B1624)),ISNUMBER(FIND("Case report",B1624)),ISNUMBER(FIND("Workplaces",B1624)),ISNUMBER(FIND("worker",B1624)))</f>
        <v>0</v>
      </c>
      <c r="AE1624" t="b">
        <f>OR(ISNUMBER(FIND(" plant ",C1624)),ISNUMBER(FIND("Plant ",C1624)),ISNUMBER(FIND("tomato",C1624)),ISNUMBER(FIND("plants",C1624)),ISNUMBER(FIND("Plants",C1624)),ISNUMBER(FIND("algae",C1624)),ISNUMBER(FIND("lettuce",C1624)),ISNUMBER(FIND("green gram sprouts ",C1624)),ISNUMBER(FIND("Cucurbita pepo",C1624)),ISNUMBER(FIND("bean ",C1624)),ISNUMBER(FIND("chloroplast",C1624)),ISNUMBER(FIND("chlorophyll",C1624)),ISNUMBER(FIND("seedling",C1624)),ISNUMBER(FIND("canola",C1624)),ISNUMBER(FIND("shoot",C1624)),ISNUMBER(FIND("photosynthes",C1624)),ISNUMBER(FIND(" leaves ",C1624)),,ISNUMBER(FIND("agriculture",C1624)),ISNUMBER(FIND(" crops ",C1624)))</f>
        <v>0</v>
      </c>
      <c r="AF1624" t="b">
        <f>OR(ISNUMBER(FIND("bacteria",C1624)),ISNUMBER(FIND("Bacteria",C1624)),ISNUMBER(FIND("Bacterium",C1624)),ISNUMBER(FIND("bacterium",C1624)),ISNUMBER(FIND(" coli ",C1624)))</f>
        <v>0</v>
      </c>
      <c r="AG1624" t="b">
        <f>OR(ISNUMBER(FIND("fungi",C1624)),ISNUMBER(FIND("Fungi",C1624)),ISNUMBER(FIND("fungus",C1624)),ISNUMBER(FIND("Fungus",C1624)),ISNUMBER(FIND("mushroom",C1624)),ISNUMBER(FIND("Mushroom",C1624)),ISNUMBER(FIND(" mold ",C1624)))</f>
        <v>0</v>
      </c>
      <c r="AH1624" t="b">
        <f>OR(ISNUMBER(FIND("Pig ",C1624)),ISNUMBER(FIND("pig ",C1624)),ISNUMBER(FIND("Pigs ",C1624)),ISNUMBER(FIND("pigs ",C1624)))</f>
        <v>0</v>
      </c>
      <c r="AI1624" t="b">
        <f>OR(ISNUMBER(FIND(" C. elegans",C1624)),ISNUMBER(FIND("Caenorhabditis elegans",C1624)),ISNUMBER(FIND("earthworms",C1624)),ISNUMBER(FIND(" Ficopomatus enigmaticus",C1624)),ISNUMBER(FIND("larva",C1624)),ISNUMBER(FIND("Lumbriculus variegatus",C1624)),ISNUMBER(FIND("nematode",C1624)))</f>
        <v>0</v>
      </c>
      <c r="AJ1624" t="b">
        <f>NOT(OR(AA1624,AB1624,AC1624,AD1624,AE1624,AF1624,AG1624,AH1624,AI1624))</f>
        <v>0</v>
      </c>
      <c r="AL1624" t="b">
        <f>OR(AA1624,AB1624,AD1624,AE1624,AF1624,AG1624,AH1624,AI1624)</f>
        <v>1</v>
      </c>
      <c r="AM1624" t="b">
        <f>IF(Table1[[#This Row],[In vivo?]],IF(Table1[[#This Row],[Cell]],FALSE,TRUE),FALSE)</f>
        <v>0</v>
      </c>
      <c r="AN1624" t="b">
        <f>AND(AC1624,AL1624)</f>
        <v>1</v>
      </c>
      <c r="AO1624" t="b">
        <f>IF(Table1[[#This Row],[Cell]],IF(Table1[[#This Row],[In vivo?]],FALSE,TRUE),FALSE)</f>
        <v>0</v>
      </c>
      <c r="AP1624" t="b">
        <f>NOT(OR(Table1[[#This Row],[In vivo?]],Table1[[#This Row],[Only in Cell]]))</f>
        <v>0</v>
      </c>
      <c r="AQ1624" t="b">
        <f>IF(OR(Table1[[#This Row],[Rodents]],Table1[[#This Row],[Human]],Table1[[#This Row],[Pig]]),OR(ISNUMBER(FIND("pulmonary",C1624)),ISNUMBER(FIND("lung",C1624))),"NA")</f>
        <v>0</v>
      </c>
      <c r="AR1624" t="b">
        <f>IF(OR(Table1[[#This Row],[Rodents]],Table1[[#This Row],[Human]],Table1[[#This Row],[Pig]]),OR(ISNUMBER(FIND("skin",C1624)),ISNUMBER(FIND("dermal",C1624))),"NA")</f>
        <v>0</v>
      </c>
      <c r="AS1624" t="b">
        <f>IF(OR(Table1[[#This Row],[Rodents]],Table1[[#This Row],[Human]],Table1[[#This Row],[Pig]]),OR(ISNUMBER(FIND("liver",C1624)),ISNUMBER(FIND("hepat",C1624))),"NA")</f>
        <v>0</v>
      </c>
      <c r="AT1624" t="b">
        <f>IF(OR(Table1[[#This Row],[Rodents]],Table1[[#This Row],[Human]],Table1[[#This Row],[Pig]]),OR(ISNUMBER(FIND("kidney",C1624)),ISNUMBER(FIND("neph",C1624))),"NA")</f>
        <v>0</v>
      </c>
      <c r="AU1624" t="b">
        <f>IF(OR(Table1[[#This Row],[Rodents]],Table1[[#This Row],[Human]],Table1[[#This Row],[Pig]]),OR(ISNUMBER(FIND("brain",C1624)),ISNUMBER(FIND("neur",C1624)),ISNUMBER(FIND("nerv",C1624))),"NA")</f>
        <v>1</v>
      </c>
      <c r="AV1624" t="b">
        <f>IF(OR(Table1[[#This Row],[Rodents]],Table1[[#This Row],[Human]],Table1[[#This Row],[Pig]]),OR(ISNUMBER(FIND("heart",C1624)),ISNUMBER(FIND("cardi",C1624))),"NA")</f>
        <v>0</v>
      </c>
      <c r="AW1624" t="b">
        <f>IF(OR(Table1[[#This Row],[Rodents]],Table1[[#This Row],[Human]],Table1[[#This Row],[Pig]]),OR(ISNUMBER(FIND("gastro",C1624)),ISNUMBER(FIND("intesti",C1624)),ISNUMBER(FIND("stomach",C1624))),"NA")</f>
        <v>0</v>
      </c>
      <c r="AX1624" t="b">
        <f>IF(OR(Table1[[#This Row],[Rodents]],Table1[[#This Row],[Human]],Table1[[#This Row],[Pig]]),NOT(OR(AQ1624,AR1624,AS1624,AT1624,AU1624,AV1624,AW1624)),"NA")</f>
        <v>0</v>
      </c>
      <c r="AY1624" t="b">
        <f>OR(ISNUMBER(FIND("SWCNT",C1624)),ISNUMBER(FIND("SWNT",C1624)),ISNUMBER(FIND("single-wall",C1624)),ISNUMBER(FIND("single wall",C1624)),ISNUMBER(FIND("Single wall",C1624)),ISNUMBER(FIND("Single-wall",C1624)),ISNUMBER(FIND("SWCNT",B1624)),ISNUMBER(FIND("SWNT",B1624)),ISNUMBER(FIND("single-wall",B1624)),ISNUMBER(FIND("single wall",B1624)),ISNUMBER(FIND("Single-wall",B1624)),ISNUMBER(FIND("Single wall",B1624)))</f>
        <v>0</v>
      </c>
      <c r="AZ1624" t="b">
        <f>OR(ISNUMBER(FIND("MWCNT",C1624)),ISNUMBER(FIND("MWNT",C1624)),ISNUMBER(FIND("multi-wall",C1624)),ISNUMBER(FIND("multi wall",C1624)),ISNUMBER(FIND("multiwall",C1624)),ISNUMBER(FIND("Multi-wall",C1624)),ISNUMBER(FIND("Multi wall",C1624)),ISNUMBER(FIND("Multiwall",C1624)),ISNUMBER(FIND("MWCNT",B1624)),ISNUMBER(FIND("MWNT",B1624)),ISNUMBER(FIND("multi-wall",B1624)),ISNUMBER(FIND("multi wall",B1624)),ISNUMBER(FIND("multiwall",B1624)),ISNUMBER(FIND("Multi-wall",B1624)),ISNUMBER(FIND("Multi wall",B1624)),ISNUMBER(FIND("Multiwall",B1624)),ISNUMBER(FIND("Double-wall",B1624)),ISNUMBER(FIND("Double wall",B1624)),ISNUMBER(FIND("Doublewall",B1624)),ISNUMBER(FIND("double-wall",B1624)),ISNUMBER(FIND("double wall",B1624)),ISNUMBER(FIND("doublewall",B1624)))</f>
        <v>1</v>
      </c>
      <c r="BA1624" t="b">
        <f>AND(Table1[[#This Row],[SWCNT]],Table1[[#This Row],[MWCNT]])</f>
        <v>0</v>
      </c>
      <c r="BB1624" t="b">
        <f>IF(Table1[[#This Row],[SWCNT]]=TRUE,FALSE,IF(Table1[[#This Row],[MWCNT]]=TRUE,FALSE,TRUE))</f>
        <v>0</v>
      </c>
      <c r="BC1624" s="18"/>
    </row>
    <row r="1625" spans="1:55" ht="259">
      <c r="A1625" t="s">
        <v>3887</v>
      </c>
      <c r="B1625" s="2" t="s">
        <v>3888</v>
      </c>
      <c r="C1625" s="16" t="s">
        <v>3889</v>
      </c>
      <c r="D1625" s="17" t="s">
        <v>3890</v>
      </c>
      <c r="E1625" s="2">
        <v>2013</v>
      </c>
      <c r="F1625" t="b">
        <f>OR(ISNUMBER(FIND("cytotoxic",C1625)),ISNUMBER(FIND("Cytotoxic",C1625)),ISNUMBER(FIND("cellular toxicity",C1625)),ISNUMBER(FIND("cell death",C1625)),ISNUMBER(FIND("viable",C1625)),ISNUMBER(FIND("phytotoxic",C1625)),ISNUMBER(FIND("acute toxicity",C1625)),ISNUMBER(FIND("MTT",C1625)),ISNUMBER(FIND("survival",C1625)),ISNUMBER(FIND("prolifer",C1625)),ISNUMBER(FIND("apoptosis",C1625)),ISNUMBER(FIND("neurotoxic",C1625)),ISNUMBER(FIND("  lysis ",C1625)),ISNUMBER(FIND("necrosis",C1625)),ISNUMBER(FIND("cellular death",C1625))*3,ISNUMBER(FIND("LDH",C1625)),ISNUMBER(FIND("Acute toxicity",C1625)))</f>
        <v>1</v>
      </c>
      <c r="G1625" t="b">
        <f>OR(ISNUMBER(FIND("genotoxic",C1625)),ISNUMBER(FIND("genotoxicity",C1625)),ISNUMBER(FIND("DNA damage",C1625)),ISNUMBER(FIND("DNA",C1625)),ISNUMBER(FIND("RNA",C1625)),ISNUMBER(FIND("mesothelioma",C1625)),ISNUMBER(FIND("carcino",C1625)),ISNUMBER(FIND("mutagen",C1625)),ISNUMBER(FIND("genetic",C1625)))</f>
        <v>1</v>
      </c>
      <c r="H1625" t="b">
        <f>OR(ISNUMBER(FIND("inflammatory",C1625)),ISNUMBER(FIND("inflamm",C1625)))</f>
        <v>0</v>
      </c>
      <c r="I1625" t="b">
        <f>OR(ISNUMBER(FIND("immune",C1625)),ISNUMBER(FIND("immunological",C1625)),ISNUMBER(FIND("interleuk",C1625)),ISNUMBER(FIND("platelet activation",C1625)),ISNUMBER(FIND("monocyte",C1625)),ISNUMBER(FIND("leukocyte",C1625)),ISNUMBER(FIND("cytokine",C1625)),ISNUMBER(FIND("CD4",C1625)),ISNUMBER(FIND("CD8",C1625)),ISNUMBER(FIND("T-cell",C1625)))</f>
        <v>0</v>
      </c>
      <c r="J1625" t="b">
        <f>OR(ISNUMBER(FIND("reactive oxygen",C1625)),ISNUMBER(FIND("ROS",C1625)),ISNUMBER(FIND("free radical",C1625)),ISNUMBER(FIND("oxidative stress",C1625)),ISNUMBER(FIND("peroxid",C1625)),ISNUMBER(FIND("oxidative",C1625)),ISNUMBER(FIND("antioxid",C1625)))</f>
        <v>0</v>
      </c>
      <c r="K1625" t="b">
        <f>OR(ISNUMBER(FIND("autophag",C1625)))</f>
        <v>0</v>
      </c>
      <c r="L1625" t="b">
        <f>OR(ISNUMBER(FIND("morpholog",C1625)))</f>
        <v>1</v>
      </c>
      <c r="M1625" t="b">
        <f>OR(ISNUMBER(FIND("fibrosis",C1625)),ISNUMBER(FIND("Fibrosis",C1625)),ISNUMBER(FIND("fibrot",C1625)))</f>
        <v>0</v>
      </c>
      <c r="N1625" t="b">
        <f>OR(ISNUMBER(FIND("offspring",C1625)),ISNUMBER(FIND("Parental",C1625)),ISNUMBER(FIND("parental",C1625)),ISNUMBER(FIND("germline",C1625)),ISNUMBER(FIND("reproduc",C1625)),ISNUMBER(FIND("embryo",C1625)))</f>
        <v>0</v>
      </c>
      <c r="O1625" t="b">
        <f>OR(ISNUMBER(FIND("metabol",C1625)),ISNUMBER(FIND("Metabol",C1625)),ISNUMBER(FIND("digest",C1625)),ISNUMBER(FIND("mitochon",C1625)))</f>
        <v>0</v>
      </c>
      <c r="P1625" t="b">
        <f>OR(ISNUMBER(FIND("ecotox",C1625)),ISNUMBER(FIND("Ecotox",B1625)),ISNUMBER(FIND("ecotox",B1625)),ISNUMBER(FIND("Ecotox",C1625)))</f>
        <v>0</v>
      </c>
      <c r="Q1625" t="b">
        <f>OR(ISNUMBER(FIND("Bioaccum",C1625)),ISNUMBER(FIND("bioaccum",C1625)),ISNUMBER(FIND("accum",C1625)))</f>
        <v>0</v>
      </c>
      <c r="R1625" t="b">
        <f>OR(ISNUMBER(FIND("Occupation",C1625)),ISNUMBER(FIND("occupation",C1625)),ISNUMBER(FIND("worker",C1625)),ISNUMBER(FIND("workforce",C1625)))</f>
        <v>0</v>
      </c>
      <c r="S1625" t="b">
        <f>NOT(OR(F1625,G1625,H1625,I1625,J1625,K1625,L1625,M1625,N1625,O1625,P1625,Q1625,R1625))</f>
        <v>0</v>
      </c>
      <c r="U1625" t="b">
        <f>OR(Table1[[#This Row],[Inflammation]],Table1[[#This Row],[Immune]])</f>
        <v>0</v>
      </c>
      <c r="V1625" t="b">
        <f>IF(OR(Table1[[#This Row],[Rodents]],Table1[[#This Row],[Human]],Table1[[#This Row],[Pig]]),OR(ISNUMBER(FIND("intratrach",C1625)),ISNUMBER(FIND("nasal ",C1625)),ISNUMBER(FIND("instill",C1625))),"NA")</f>
        <v>0</v>
      </c>
      <c r="W1625" t="b">
        <f>IF(OR(Table1[[#This Row],[Rodents]],Table1[[#This Row],[Human]],Table1[[#This Row],[Pig]]),OR(ISNUMBER(FIND("dermal",C1625)),ISNUMBER(FIND("skin ",C1625))),"NA")</f>
        <v>0</v>
      </c>
      <c r="X1625" t="b">
        <f>IF(OR(Table1[[#This Row],[Rodents]],Table1[[#This Row],[Human]],Table1[[#This Row],[Pig]]),OR(ISNUMBER(FIND("injected",C1625)),ISNUMBER(FIND("periton",C1625)),ISNUMBER(FIND("intrascrot",C1625))),"NA")</f>
        <v>0</v>
      </c>
      <c r="Y1625" t="b">
        <f>IF(OR(Table1[[#This Row],[Rodents]],Table1[[#This Row],[Human]],Table1[[#This Row],[Pig]]),NOT(OR(Table1[[#This Row],[Inhaled/Intratracheal/intranasal]],Table1[[#This Row],[Dermal]],Table1[[#This Row],[Injected]])),"NA")</f>
        <v>1</v>
      </c>
      <c r="AA1625" t="b">
        <f>OR(ISNUMBER(FIND("fish ",C1625)),ISNUMBER(FIND("Fish ",C1625)),ISNUMBER(FIND("aquatic",C1625)),ISNUMBER(FIND("daphnids",C1625)),ISNUMBER(FIND("Carcinus maenas",C1625)),ISNUMBER(FIND("Daphnia",C1625)),ISNUMBER(FIND("Ruditapes philippinarum",C1625)),ISNUMBER(FIND("daphnia",C1625)),ISNUMBER(FIND("marine",C1625)),ISNUMBER(FIND("mussel",C1625)),ISNUMBER(FIND("algae",C1625)),ISNUMBER(FIND("Donax faba",C1625)),ISNUMBER(FIND("estuarine",C1625)),ISNUMBER(FIND("snail",C1625)),ISNUMBER(FIND("Prorocentrum donghaiense",C1625)) )</f>
        <v>0</v>
      </c>
      <c r="AB1625" t="b">
        <f>OR(ISNUMBER(FIND(" rat ",C1625)),ISNUMBER(FIND(" rats ",C1625)),ISNUMBER(FIND(" Rats ",C1625)),ISNUMBER(FIND(" Rat ",C1625)),ISNUMBER(FIND(" rat.",C1625)),ISNUMBER(FIND(" rats.",C1625)),ISNUMBER(FIND("mouse",C1625)),ISNUMBER(FIND("mice",C1625)), ISNUMBER(FIND(" Mice",C1625)))</f>
        <v>1</v>
      </c>
      <c r="AC1625" t="b">
        <f>OR(ISNUMBER(FIND(" cell ",C1625)),ISNUMBER(FIND("fibroblast",C1625)),ISNUMBER(FIND("macrophage",C1625)),ISNUMBER(FIND("epithelial",C1625)),ISNUMBER(FIND("endothelial",C1625)),ISNUMBER(FIND("neuron",C1625)),ISNUMBER(FIND(" cells ",C1625)),ISNUMBER(FIND("RBC",C1625)),ISNUMBER(FIND("mitochond",C1625)),ISNUMBER(FIND("adipocyte",C1625)),ISNUMBER(FIND("osteo",C1625)),ISNUMBER(FIND("keratin",C1625)),ISNUMBER(FIND(" cell's ",C1625)),ISNUMBER(FIND("eukary",C1625)),ISNUMBER(FIND("sperm",C1625)))</f>
        <v>1</v>
      </c>
      <c r="AD1625" t="b">
        <f>OR(ISNUMBER(FIND("human",B1625)),ISNUMBER(FIND("workers",B1625)),ISNUMBER(FIND("workforces",B1625)),ISNUMBER(FIND("occupational",B1625)),ISNUMBER(FIND("Case report",B1625)),ISNUMBER(FIND("Workplaces",B1625)),ISNUMBER(FIND("worker",B1625)))</f>
        <v>0</v>
      </c>
      <c r="AE1625" t="b">
        <f>OR(ISNUMBER(FIND(" plant ",C1625)),ISNUMBER(FIND("Plant ",C1625)),ISNUMBER(FIND("tomato",C1625)),ISNUMBER(FIND("plants",C1625)),ISNUMBER(FIND("Plants",C1625)),ISNUMBER(FIND("algae",C1625)),ISNUMBER(FIND("lettuce",C1625)),ISNUMBER(FIND("green gram sprouts ",C1625)),ISNUMBER(FIND("Cucurbita pepo",C1625)),ISNUMBER(FIND("bean ",C1625)),ISNUMBER(FIND("chloroplast",C1625)),ISNUMBER(FIND("chlorophyll",C1625)),ISNUMBER(FIND("seedling",C1625)),ISNUMBER(FIND("canola",C1625)),ISNUMBER(FIND("shoot",C1625)),ISNUMBER(FIND("photosynthes",C1625)),ISNUMBER(FIND(" leaves ",C1625)),,ISNUMBER(FIND("agriculture",C1625)),ISNUMBER(FIND(" crops ",C1625)))</f>
        <v>0</v>
      </c>
      <c r="AF1625" t="b">
        <f>OR(ISNUMBER(FIND("bacteria",C1625)),ISNUMBER(FIND("Bacteria",C1625)),ISNUMBER(FIND("Bacterium",C1625)),ISNUMBER(FIND("bacterium",C1625)),ISNUMBER(FIND(" coli ",C1625)))</f>
        <v>0</v>
      </c>
      <c r="AG1625" t="b">
        <f>OR(ISNUMBER(FIND("fungi",C1625)),ISNUMBER(FIND("Fungi",C1625)),ISNUMBER(FIND("fungus",C1625)),ISNUMBER(FIND("Fungus",C1625)),ISNUMBER(FIND("mushroom",C1625)),ISNUMBER(FIND("Mushroom",C1625)),ISNUMBER(FIND(" mold ",C1625)))</f>
        <v>0</v>
      </c>
      <c r="AH1625" t="b">
        <f>OR(ISNUMBER(FIND("Pig ",C1625)),ISNUMBER(FIND("pig ",C1625)),ISNUMBER(FIND("Pigs ",C1625)),ISNUMBER(FIND("pigs ",C1625)))</f>
        <v>0</v>
      </c>
      <c r="AI1625" t="b">
        <f>OR(ISNUMBER(FIND(" C. elegans",C1625)),ISNUMBER(FIND("Caenorhabditis elegans",C1625)),ISNUMBER(FIND("earthworms",C1625)),ISNUMBER(FIND(" Ficopomatus enigmaticus",C1625)),ISNUMBER(FIND("larva",C1625)),ISNUMBER(FIND("Lumbriculus variegatus",C1625)),ISNUMBER(FIND("nematode",C1625)))</f>
        <v>0</v>
      </c>
      <c r="AJ1625" t="b">
        <f>NOT(OR(AA1625,AB1625,AC1625,AD1625,AE1625,AF1625,AG1625,AH1625,AI1625))</f>
        <v>0</v>
      </c>
      <c r="AL1625" t="b">
        <f>OR(AA1625,AB1625,AD1625,AE1625,AF1625,AG1625,AH1625,AI1625)</f>
        <v>1</v>
      </c>
      <c r="AM1625" t="b">
        <f>IF(Table1[[#This Row],[In vivo?]],IF(Table1[[#This Row],[Cell]],FALSE,TRUE),FALSE)</f>
        <v>0</v>
      </c>
      <c r="AN1625" t="b">
        <f>AND(AC1625,AL1625)</f>
        <v>1</v>
      </c>
      <c r="AO1625" t="b">
        <f>IF(Table1[[#This Row],[Cell]],IF(Table1[[#This Row],[In vivo?]],FALSE,TRUE),FALSE)</f>
        <v>0</v>
      </c>
      <c r="AP1625" t="b">
        <f>NOT(OR(Table1[[#This Row],[In vivo?]],Table1[[#This Row],[Only in Cell]]))</f>
        <v>0</v>
      </c>
      <c r="AQ1625" t="b">
        <f>IF(OR(Table1[[#This Row],[Rodents]],Table1[[#This Row],[Human]],Table1[[#This Row],[Pig]]),OR(ISNUMBER(FIND("pulmonary",C1625)),ISNUMBER(FIND("lung",C1625))),"NA")</f>
        <v>0</v>
      </c>
      <c r="AR1625" t="b">
        <f>IF(OR(Table1[[#This Row],[Rodents]],Table1[[#This Row],[Human]],Table1[[#This Row],[Pig]]),OR(ISNUMBER(FIND("skin",C1625)),ISNUMBER(FIND("dermal",C1625))),"NA")</f>
        <v>0</v>
      </c>
      <c r="AS1625" t="b">
        <f>IF(OR(Table1[[#This Row],[Rodents]],Table1[[#This Row],[Human]],Table1[[#This Row],[Pig]]),OR(ISNUMBER(FIND("liver",C1625)),ISNUMBER(FIND("hepat",C1625))),"NA")</f>
        <v>0</v>
      </c>
      <c r="AT1625" t="b">
        <f>IF(OR(Table1[[#This Row],[Rodents]],Table1[[#This Row],[Human]],Table1[[#This Row],[Pig]]),OR(ISNUMBER(FIND("kidney",C1625)),ISNUMBER(FIND("neph",C1625))),"NA")</f>
        <v>0</v>
      </c>
      <c r="AU1625" t="b">
        <f>IF(OR(Table1[[#This Row],[Rodents]],Table1[[#This Row],[Human]],Table1[[#This Row],[Pig]]),OR(ISNUMBER(FIND("brain",C1625)),ISNUMBER(FIND("neur",C1625)),ISNUMBER(FIND("nerv",C1625))),"NA")</f>
        <v>0</v>
      </c>
      <c r="AV1625" t="b">
        <f>IF(OR(Table1[[#This Row],[Rodents]],Table1[[#This Row],[Human]],Table1[[#This Row],[Pig]]),OR(ISNUMBER(FIND("heart",C1625)),ISNUMBER(FIND("cardi",C1625))),"NA")</f>
        <v>0</v>
      </c>
      <c r="AW1625" t="b">
        <f>IF(OR(Table1[[#This Row],[Rodents]],Table1[[#This Row],[Human]],Table1[[#This Row],[Pig]]),OR(ISNUMBER(FIND("gastro",C1625)),ISNUMBER(FIND("intesti",C1625)),ISNUMBER(FIND("stomach",C1625))),"NA")</f>
        <v>0</v>
      </c>
      <c r="AX1625" t="b">
        <f>IF(OR(Table1[[#This Row],[Rodents]],Table1[[#This Row],[Human]],Table1[[#This Row],[Pig]]),NOT(OR(AQ1625,AR1625,AS1625,AT1625,AU1625,AV1625,AW1625)),"NA")</f>
        <v>1</v>
      </c>
      <c r="AY1625" t="b">
        <f>OR(ISNUMBER(FIND("SWCNT",C1625)),ISNUMBER(FIND("SWNT",C1625)),ISNUMBER(FIND("single-wall",C1625)),ISNUMBER(FIND("single wall",C1625)),ISNUMBER(FIND("Single wall",C1625)),ISNUMBER(FIND("Single-wall",C1625)),ISNUMBER(FIND("SWCNT",B1625)),ISNUMBER(FIND("SWNT",B1625)),ISNUMBER(FIND("single-wall",B1625)),ISNUMBER(FIND("single wall",B1625)),ISNUMBER(FIND("Single-wall",B1625)),ISNUMBER(FIND("Single wall",B1625)))</f>
        <v>1</v>
      </c>
      <c r="AZ1625" t="b">
        <f>OR(ISNUMBER(FIND("MWCNT",C1625)),ISNUMBER(FIND("MWNT",C1625)),ISNUMBER(FIND("multi-wall",C1625)),ISNUMBER(FIND("multi wall",C1625)),ISNUMBER(FIND("multiwall",C1625)),ISNUMBER(FIND("Multi-wall",C1625)),ISNUMBER(FIND("Multi wall",C1625)),ISNUMBER(FIND("Multiwall",C1625)),ISNUMBER(FIND("MWCNT",B1625)),ISNUMBER(FIND("MWNT",B1625)),ISNUMBER(FIND("multi-wall",B1625)),ISNUMBER(FIND("multi wall",B1625)),ISNUMBER(FIND("multiwall",B1625)),ISNUMBER(FIND("Multi-wall",B1625)),ISNUMBER(FIND("Multi wall",B1625)),ISNUMBER(FIND("Multiwall",B1625)),ISNUMBER(FIND("Double-wall",B1625)),ISNUMBER(FIND("Double wall",B1625)),ISNUMBER(FIND("Doublewall",B1625)),ISNUMBER(FIND("double-wall",B1625)),ISNUMBER(FIND("double wall",B1625)),ISNUMBER(FIND("doublewall",B1625)))</f>
        <v>0</v>
      </c>
      <c r="BA1625" t="b">
        <f>AND(Table1[[#This Row],[SWCNT]],Table1[[#This Row],[MWCNT]])</f>
        <v>0</v>
      </c>
      <c r="BB1625" t="b">
        <f>IF(Table1[[#This Row],[SWCNT]]=TRUE,FALSE,IF(Table1[[#This Row],[MWCNT]]=TRUE,FALSE,TRUE))</f>
        <v>0</v>
      </c>
      <c r="BC1625" s="18"/>
    </row>
    <row r="1626" spans="1:55" ht="148">
      <c r="A1626" t="s">
        <v>3891</v>
      </c>
      <c r="B1626" s="2" t="s">
        <v>3892</v>
      </c>
      <c r="C1626" s="16" t="s">
        <v>3893</v>
      </c>
      <c r="D1626" s="17" t="s">
        <v>3894</v>
      </c>
      <c r="E1626" s="2">
        <v>2013</v>
      </c>
      <c r="F1626" t="b">
        <f>OR(ISNUMBER(FIND("cytotoxic",C1626)),ISNUMBER(FIND("Cytotoxic",C1626)),ISNUMBER(FIND("cellular toxicity",C1626)),ISNUMBER(FIND("cell death",C1626)),ISNUMBER(FIND("viable",C1626)),ISNUMBER(FIND("phytotoxic",C1626)),ISNUMBER(FIND("acute toxicity",C1626)),ISNUMBER(FIND("MTT",C1626)),ISNUMBER(FIND("survival",C1626)),ISNUMBER(FIND("prolifer",C1626)),ISNUMBER(FIND("apoptosis",C1626)),ISNUMBER(FIND("neurotoxic",C1626)),ISNUMBER(FIND("  lysis ",C1626)),ISNUMBER(FIND("necrosis",C1626)),ISNUMBER(FIND("cellular death",C1626))*3,ISNUMBER(FIND("LDH",C1626)),ISNUMBER(FIND("Acute toxicity",C1626)))</f>
        <v>1</v>
      </c>
      <c r="G1626" t="b">
        <f>OR(ISNUMBER(FIND("genotoxic",C1626)),ISNUMBER(FIND("genotoxicity",C1626)),ISNUMBER(FIND("DNA damage",C1626)),ISNUMBER(FIND("DNA",C1626)),ISNUMBER(FIND("RNA",C1626)),ISNUMBER(FIND("mesothelioma",C1626)),ISNUMBER(FIND("carcino",C1626)),ISNUMBER(FIND("mutagen",C1626)),ISNUMBER(FIND("genetic",C1626)))</f>
        <v>0</v>
      </c>
      <c r="H1626" t="b">
        <f>OR(ISNUMBER(FIND("inflammatory",C1626)),ISNUMBER(FIND("inflamm",C1626)))</f>
        <v>0</v>
      </c>
      <c r="I1626" t="b">
        <f>OR(ISNUMBER(FIND("immune",C1626)),ISNUMBER(FIND("immunological",C1626)),ISNUMBER(FIND("interleuk",C1626)),ISNUMBER(FIND("platelet activation",C1626)),ISNUMBER(FIND("monocyte",C1626)),ISNUMBER(FIND("leukocyte",C1626)),ISNUMBER(FIND("cytokine",C1626)),ISNUMBER(FIND("CD4",C1626)),ISNUMBER(FIND("CD8",C1626)),ISNUMBER(FIND("T-cell",C1626)))</f>
        <v>0</v>
      </c>
      <c r="J1626" t="b">
        <f>OR(ISNUMBER(FIND("reactive oxygen",C1626)),ISNUMBER(FIND("ROS",C1626)),ISNUMBER(FIND("free radical",C1626)),ISNUMBER(FIND("oxidative stress",C1626)),ISNUMBER(FIND("peroxid",C1626)),ISNUMBER(FIND("oxidative",C1626)),ISNUMBER(FIND("antioxid",C1626)))</f>
        <v>0</v>
      </c>
      <c r="K1626" t="b">
        <f>OR(ISNUMBER(FIND("autophag",C1626)))</f>
        <v>0</v>
      </c>
      <c r="L1626" t="b">
        <f>OR(ISNUMBER(FIND("morpholog",C1626)))</f>
        <v>0</v>
      </c>
      <c r="M1626" t="b">
        <f>OR(ISNUMBER(FIND("fibrosis",C1626)),ISNUMBER(FIND("Fibrosis",C1626)),ISNUMBER(FIND("fibrot",C1626)))</f>
        <v>0</v>
      </c>
      <c r="N1626" t="b">
        <f>OR(ISNUMBER(FIND("offspring",C1626)),ISNUMBER(FIND("Parental",C1626)),ISNUMBER(FIND("parental",C1626)),ISNUMBER(FIND("germline",C1626)),ISNUMBER(FIND("reproduc",C1626)),ISNUMBER(FIND("embryo",C1626)))</f>
        <v>0</v>
      </c>
      <c r="O1626" t="b">
        <f>OR(ISNUMBER(FIND("metabol",C1626)),ISNUMBER(FIND("Metabol",C1626)),ISNUMBER(FIND("digest",C1626)),ISNUMBER(FIND("mitochon",C1626)))</f>
        <v>0</v>
      </c>
      <c r="P1626" t="b">
        <f>OR(ISNUMBER(FIND("ecotox",C1626)),ISNUMBER(FIND("Ecotox",B1626)),ISNUMBER(FIND("ecotox",B1626)),ISNUMBER(FIND("Ecotox",C1626)))</f>
        <v>0</v>
      </c>
      <c r="Q1626" t="b">
        <f>OR(ISNUMBER(FIND("Bioaccum",C1626)),ISNUMBER(FIND("bioaccum",C1626)),ISNUMBER(FIND("accum",C1626)))</f>
        <v>0</v>
      </c>
      <c r="R1626" t="b">
        <f>OR(ISNUMBER(FIND("Occupation",C1626)),ISNUMBER(FIND("occupation",C1626)),ISNUMBER(FIND("worker",C1626)),ISNUMBER(FIND("workforce",C1626)))</f>
        <v>0</v>
      </c>
      <c r="S1626" t="b">
        <f>NOT(OR(F1626,G1626,H1626,I1626,J1626,K1626,L1626,M1626,N1626,O1626,P1626,Q1626,R1626))</f>
        <v>0</v>
      </c>
      <c r="U1626" t="b">
        <f>OR(Table1[[#This Row],[Inflammation]],Table1[[#This Row],[Immune]])</f>
        <v>0</v>
      </c>
      <c r="V1626" t="str">
        <f>IF(OR(Table1[[#This Row],[Rodents]],Table1[[#This Row],[Human]],Table1[[#This Row],[Pig]]),OR(ISNUMBER(FIND("intratrach",C1626)),ISNUMBER(FIND("nasal ",C1626)),ISNUMBER(FIND("instill",C1626))),"NA")</f>
        <v>NA</v>
      </c>
      <c r="W1626" t="str">
        <f>IF(OR(Table1[[#This Row],[Rodents]],Table1[[#This Row],[Human]],Table1[[#This Row],[Pig]]),OR(ISNUMBER(FIND("dermal",C1626)),ISNUMBER(FIND("skin ",C1626))),"NA")</f>
        <v>NA</v>
      </c>
      <c r="X1626" t="str">
        <f>IF(OR(Table1[[#This Row],[Rodents]],Table1[[#This Row],[Human]],Table1[[#This Row],[Pig]]),OR(ISNUMBER(FIND("injected",C1626)),ISNUMBER(FIND("periton",C1626)),ISNUMBER(FIND("intrascrot",C1626))),"NA")</f>
        <v>NA</v>
      </c>
      <c r="Y1626" t="str">
        <f>IF(OR(Table1[[#This Row],[Rodents]],Table1[[#This Row],[Human]],Table1[[#This Row],[Pig]]),NOT(OR(Table1[[#This Row],[Inhaled/Intratracheal/intranasal]],Table1[[#This Row],[Dermal]],Table1[[#This Row],[Injected]])),"NA")</f>
        <v>NA</v>
      </c>
      <c r="AA1626" t="b">
        <f>OR(ISNUMBER(FIND("fish ",C1626)),ISNUMBER(FIND("Fish ",C1626)),ISNUMBER(FIND("aquatic",C1626)),ISNUMBER(FIND("daphnids",C1626)),ISNUMBER(FIND("Carcinus maenas",C1626)),ISNUMBER(FIND("Daphnia",C1626)),ISNUMBER(FIND("Ruditapes philippinarum",C1626)),ISNUMBER(FIND("daphnia",C1626)),ISNUMBER(FIND("marine",C1626)),ISNUMBER(FIND("mussel",C1626)),ISNUMBER(FIND("algae",C1626)),ISNUMBER(FIND("Donax faba",C1626)),ISNUMBER(FIND("estuarine",C1626)),ISNUMBER(FIND("snail",C1626)),ISNUMBER(FIND("Prorocentrum donghaiense",C1626)) )</f>
        <v>0</v>
      </c>
      <c r="AB1626" t="b">
        <f>OR(ISNUMBER(FIND(" rat ",C1626)),ISNUMBER(FIND(" rats ",C1626)),ISNUMBER(FIND(" Rats ",C1626)),ISNUMBER(FIND(" Rat ",C1626)),ISNUMBER(FIND(" rat.",C1626)),ISNUMBER(FIND(" rats.",C1626)),ISNUMBER(FIND("mouse",C1626)),ISNUMBER(FIND("mice",C1626)), ISNUMBER(FIND(" Mice",C1626)))</f>
        <v>0</v>
      </c>
      <c r="AC1626" t="b">
        <f>OR(ISNUMBER(FIND(" cell ",C1626)),ISNUMBER(FIND("fibroblast",C1626)),ISNUMBER(FIND("macrophage",C1626)),ISNUMBER(FIND("epithelial",C1626)),ISNUMBER(FIND("endothelial",C1626)),ISNUMBER(FIND("neuron",C1626)),ISNUMBER(FIND(" cells ",C1626)),ISNUMBER(FIND("RBC",C1626)),ISNUMBER(FIND("mitochond",C1626)),ISNUMBER(FIND("adipocyte",C1626)),ISNUMBER(FIND("osteo",C1626)),ISNUMBER(FIND("keratin",C1626)),ISNUMBER(FIND(" cell's ",C1626)),ISNUMBER(FIND("eukary",C1626)),ISNUMBER(FIND("sperm",C1626)))</f>
        <v>1</v>
      </c>
      <c r="AD1626" t="b">
        <f>OR(ISNUMBER(FIND("human",B1626)),ISNUMBER(FIND("workers",B1626)),ISNUMBER(FIND("workforces",B1626)),ISNUMBER(FIND("occupational",B1626)),ISNUMBER(FIND("Case report",B1626)),ISNUMBER(FIND("Workplaces",B1626)),ISNUMBER(FIND("worker",B1626)))</f>
        <v>0</v>
      </c>
      <c r="AE1626" t="b">
        <f>OR(ISNUMBER(FIND(" plant ",C1626)),ISNUMBER(FIND("Plant ",C1626)),ISNUMBER(FIND("tomato",C1626)),ISNUMBER(FIND("plants",C1626)),ISNUMBER(FIND("Plants",C1626)),ISNUMBER(FIND("algae",C1626)),ISNUMBER(FIND("lettuce",C1626)),ISNUMBER(FIND("green gram sprouts ",C1626)),ISNUMBER(FIND("Cucurbita pepo",C1626)),ISNUMBER(FIND("bean ",C1626)),ISNUMBER(FIND("chloroplast",C1626)),ISNUMBER(FIND("chlorophyll",C1626)),ISNUMBER(FIND("seedling",C1626)),ISNUMBER(FIND("canola",C1626)),ISNUMBER(FIND("shoot",C1626)),ISNUMBER(FIND("photosynthes",C1626)),ISNUMBER(FIND(" leaves ",C1626)),,ISNUMBER(FIND("agriculture",C1626)),ISNUMBER(FIND(" crops ",C1626)))</f>
        <v>0</v>
      </c>
      <c r="AF1626" t="b">
        <f>OR(ISNUMBER(FIND("bacteria",C1626)),ISNUMBER(FIND("Bacteria",C1626)),ISNUMBER(FIND("Bacterium",C1626)),ISNUMBER(FIND("bacterium",C1626)),ISNUMBER(FIND(" coli ",C1626)))</f>
        <v>0</v>
      </c>
      <c r="AG1626" t="b">
        <f>OR(ISNUMBER(FIND("fungi",C1626)),ISNUMBER(FIND("Fungi",C1626)),ISNUMBER(FIND("fungus",C1626)),ISNUMBER(FIND("Fungus",C1626)),ISNUMBER(FIND("mushroom",C1626)),ISNUMBER(FIND("Mushroom",C1626)),ISNUMBER(FIND(" mold ",C1626)))</f>
        <v>0</v>
      </c>
      <c r="AH1626" t="b">
        <f>OR(ISNUMBER(FIND("Pig ",C1626)),ISNUMBER(FIND("pig ",C1626)),ISNUMBER(FIND("Pigs ",C1626)),ISNUMBER(FIND("pigs ",C1626)))</f>
        <v>0</v>
      </c>
      <c r="AI1626" t="b">
        <f>OR(ISNUMBER(FIND(" C. elegans",C1626)),ISNUMBER(FIND("Caenorhabditis elegans",C1626)),ISNUMBER(FIND("earthworms",C1626)),ISNUMBER(FIND(" Ficopomatus enigmaticus",C1626)),ISNUMBER(FIND("larva",C1626)),ISNUMBER(FIND("Lumbriculus variegatus",C1626)),ISNUMBER(FIND("nematode",C1626)))</f>
        <v>0</v>
      </c>
      <c r="AJ1626" t="b">
        <f>NOT(OR(AA1626,AB1626,AC1626,AD1626,AE1626,AF1626,AG1626,AH1626,AI1626))</f>
        <v>0</v>
      </c>
      <c r="AL1626" t="b">
        <f>OR(AA1626,AB1626,AD1626,AE1626,AF1626,AG1626,AH1626,AI1626)</f>
        <v>0</v>
      </c>
      <c r="AM1626" t="b">
        <f>IF(Table1[[#This Row],[In vivo?]],IF(Table1[[#This Row],[Cell]],FALSE,TRUE),FALSE)</f>
        <v>0</v>
      </c>
      <c r="AN1626" t="b">
        <f>AND(AC1626,AL1626)</f>
        <v>0</v>
      </c>
      <c r="AO1626" t="b">
        <f>IF(Table1[[#This Row],[Cell]],IF(Table1[[#This Row],[In vivo?]],FALSE,TRUE),FALSE)</f>
        <v>1</v>
      </c>
      <c r="AP1626" t="b">
        <f>NOT(OR(Table1[[#This Row],[In vivo?]],Table1[[#This Row],[Only in Cell]]))</f>
        <v>0</v>
      </c>
      <c r="AQ1626" t="str">
        <f>IF(OR(Table1[[#This Row],[Rodents]],Table1[[#This Row],[Human]],Table1[[#This Row],[Pig]]),OR(ISNUMBER(FIND("pulmonary",C1626)),ISNUMBER(FIND("lung",C1626))),"NA")</f>
        <v>NA</v>
      </c>
      <c r="AR1626" t="str">
        <f>IF(OR(Table1[[#This Row],[Rodents]],Table1[[#This Row],[Human]],Table1[[#This Row],[Pig]]),OR(ISNUMBER(FIND("skin",C1626)),ISNUMBER(FIND("dermal",C1626))),"NA")</f>
        <v>NA</v>
      </c>
      <c r="AS1626" t="str">
        <f>IF(OR(Table1[[#This Row],[Rodents]],Table1[[#This Row],[Human]],Table1[[#This Row],[Pig]]),OR(ISNUMBER(FIND("liver",C1626)),ISNUMBER(FIND("hepat",C1626))),"NA")</f>
        <v>NA</v>
      </c>
      <c r="AT1626" t="str">
        <f>IF(OR(Table1[[#This Row],[Rodents]],Table1[[#This Row],[Human]],Table1[[#This Row],[Pig]]),OR(ISNUMBER(FIND("kidney",C1626)),ISNUMBER(FIND("neph",C1626))),"NA")</f>
        <v>NA</v>
      </c>
      <c r="AU1626" t="str">
        <f>IF(OR(Table1[[#This Row],[Rodents]],Table1[[#This Row],[Human]],Table1[[#This Row],[Pig]]),OR(ISNUMBER(FIND("brain",C1626)),ISNUMBER(FIND("neur",C1626)),ISNUMBER(FIND("nerv",C1626))),"NA")</f>
        <v>NA</v>
      </c>
      <c r="AV1626" t="str">
        <f>IF(OR(Table1[[#This Row],[Rodents]],Table1[[#This Row],[Human]],Table1[[#This Row],[Pig]]),OR(ISNUMBER(FIND("heart",C1626)),ISNUMBER(FIND("cardi",C1626))),"NA")</f>
        <v>NA</v>
      </c>
      <c r="AW1626" t="str">
        <f>IF(OR(Table1[[#This Row],[Rodents]],Table1[[#This Row],[Human]],Table1[[#This Row],[Pig]]),OR(ISNUMBER(FIND("gastro",C1626)),ISNUMBER(FIND("intesti",C1626)),ISNUMBER(FIND("stomach",C1626))),"NA")</f>
        <v>NA</v>
      </c>
      <c r="AX1626" t="str">
        <f>IF(OR(Table1[[#This Row],[Rodents]],Table1[[#This Row],[Human]],Table1[[#This Row],[Pig]]),NOT(OR(AQ1626,AR1626,AS1626,AT1626,AU1626,AV1626,AW1626)),"NA")</f>
        <v>NA</v>
      </c>
      <c r="AY1626" t="b">
        <f>OR(ISNUMBER(FIND("SWCNT",C1626)),ISNUMBER(FIND("SWNT",C1626)),ISNUMBER(FIND("single-wall",C1626)),ISNUMBER(FIND("single wall",C1626)),ISNUMBER(FIND("Single wall",C1626)),ISNUMBER(FIND("Single-wall",C1626)),ISNUMBER(FIND("SWCNT",B1626)),ISNUMBER(FIND("SWNT",B1626)),ISNUMBER(FIND("single-wall",B1626)),ISNUMBER(FIND("single wall",B1626)),ISNUMBER(FIND("Single-wall",B1626)),ISNUMBER(FIND("Single wall",B1626)))</f>
        <v>1</v>
      </c>
      <c r="AZ1626" t="b">
        <f>OR(ISNUMBER(FIND("MWCNT",C1626)),ISNUMBER(FIND("MWNT",C1626)),ISNUMBER(FIND("multi-wall",C1626)),ISNUMBER(FIND("multi wall",C1626)),ISNUMBER(FIND("multiwall",C1626)),ISNUMBER(FIND("Multi-wall",C1626)),ISNUMBER(FIND("Multi wall",C1626)),ISNUMBER(FIND("Multiwall",C1626)),ISNUMBER(FIND("MWCNT",B1626)),ISNUMBER(FIND("MWNT",B1626)),ISNUMBER(FIND("multi-wall",B1626)),ISNUMBER(FIND("multi wall",B1626)),ISNUMBER(FIND("multiwall",B1626)),ISNUMBER(FIND("Multi-wall",B1626)),ISNUMBER(FIND("Multi wall",B1626)),ISNUMBER(FIND("Multiwall",B1626)),ISNUMBER(FIND("Double-wall",B1626)),ISNUMBER(FIND("Double wall",B1626)),ISNUMBER(FIND("Doublewall",B1626)),ISNUMBER(FIND("double-wall",B1626)),ISNUMBER(FIND("double wall",B1626)),ISNUMBER(FIND("doublewall",B1626)))</f>
        <v>0</v>
      </c>
      <c r="BA1626" t="b">
        <f>AND(Table1[[#This Row],[SWCNT]],Table1[[#This Row],[MWCNT]])</f>
        <v>0</v>
      </c>
      <c r="BB1626" t="b">
        <f>IF(Table1[[#This Row],[SWCNT]]=TRUE,FALSE,IF(Table1[[#This Row],[MWCNT]]=TRUE,FALSE,TRUE))</f>
        <v>0</v>
      </c>
      <c r="BC1626" s="18"/>
    </row>
    <row r="1627" spans="1:55" ht="166.5">
      <c r="A1627" t="s">
        <v>3896</v>
      </c>
      <c r="B1627" s="2" t="s">
        <v>3898</v>
      </c>
      <c r="C1627" s="16" t="s">
        <v>3900</v>
      </c>
      <c r="D1627" s="17" t="s">
        <v>3902</v>
      </c>
      <c r="E1627" s="2">
        <v>2013</v>
      </c>
      <c r="F1627" t="b">
        <f>OR(ISNUMBER(FIND("cytotoxic",C1627)),ISNUMBER(FIND("Cytotoxic",C1627)),ISNUMBER(FIND("cellular toxicity",C1627)),ISNUMBER(FIND("cell death",C1627)),ISNUMBER(FIND("viable",C1627)),ISNUMBER(FIND("phytotoxic",C1627)),ISNUMBER(FIND("acute toxicity",C1627)),ISNUMBER(FIND("MTT",C1627)),ISNUMBER(FIND("survival",C1627)),ISNUMBER(FIND("prolifer",C1627)),ISNUMBER(FIND("apoptosis",C1627)),ISNUMBER(FIND("neurotoxic",C1627)),ISNUMBER(FIND("  lysis ",C1627)),ISNUMBER(FIND("necrosis",C1627)),ISNUMBER(FIND("cellular death",C1627))*3,ISNUMBER(FIND("LDH",C1627)),ISNUMBER(FIND("Acute toxicity",C1627)))</f>
        <v>0</v>
      </c>
      <c r="G1627" t="b">
        <f>OR(ISNUMBER(FIND("genotoxic",C1627)),ISNUMBER(FIND("genotoxicity",C1627)),ISNUMBER(FIND("DNA damage",C1627)),ISNUMBER(FIND("DNA",C1627)),ISNUMBER(FIND("RNA",C1627)),ISNUMBER(FIND("mesothelioma",C1627)),ISNUMBER(FIND("carcino",C1627)),ISNUMBER(FIND("mutagen",C1627)),ISNUMBER(FIND("genetic",C1627)))</f>
        <v>1</v>
      </c>
      <c r="H1627" t="b">
        <f>OR(ISNUMBER(FIND("inflammatory",C1627)),ISNUMBER(FIND("inflamm",C1627)))</f>
        <v>0</v>
      </c>
      <c r="I1627" t="b">
        <f>OR(ISNUMBER(FIND("immune",C1627)),ISNUMBER(FIND("immunological",C1627)),ISNUMBER(FIND("interleuk",C1627)),ISNUMBER(FIND("platelet activation",C1627)),ISNUMBER(FIND("monocyte",C1627)),ISNUMBER(FIND("leukocyte",C1627)),ISNUMBER(FIND("cytokine",C1627)),ISNUMBER(FIND("CD4",C1627)),ISNUMBER(FIND("CD8",C1627)),ISNUMBER(FIND("T-cell",C1627)))</f>
        <v>0</v>
      </c>
      <c r="J1627" t="b">
        <f>OR(ISNUMBER(FIND("reactive oxygen",C1627)),ISNUMBER(FIND("ROS",C1627)),ISNUMBER(FIND("free radical",C1627)),ISNUMBER(FIND("oxidative stress",C1627)),ISNUMBER(FIND("peroxid",C1627)),ISNUMBER(FIND("oxidative",C1627)),ISNUMBER(FIND("antioxid",C1627)))</f>
        <v>1</v>
      </c>
      <c r="K1627" t="b">
        <f>OR(ISNUMBER(FIND("autophag",C1627)))</f>
        <v>0</v>
      </c>
      <c r="L1627" t="b">
        <f>OR(ISNUMBER(FIND("morpholog",C1627)))</f>
        <v>0</v>
      </c>
      <c r="M1627" t="b">
        <f>OR(ISNUMBER(FIND("fibrosis",C1627)),ISNUMBER(FIND("Fibrosis",C1627)),ISNUMBER(FIND("fibrot",C1627)))</f>
        <v>0</v>
      </c>
      <c r="N1627" t="b">
        <f>OR(ISNUMBER(FIND("offspring",C1627)),ISNUMBER(FIND("Parental",C1627)),ISNUMBER(FIND("parental",C1627)),ISNUMBER(FIND("germline",C1627)),ISNUMBER(FIND("reproduc",C1627)),ISNUMBER(FIND("embryo",C1627)))</f>
        <v>0</v>
      </c>
      <c r="O1627" t="b">
        <f>OR(ISNUMBER(FIND("metabol",C1627)),ISNUMBER(FIND("Metabol",C1627)),ISNUMBER(FIND("digest",C1627)),ISNUMBER(FIND("mitochon",C1627)))</f>
        <v>0</v>
      </c>
      <c r="P1627" t="b">
        <f>OR(ISNUMBER(FIND("ecotox",C1627)),ISNUMBER(FIND("Ecotox",B1627)),ISNUMBER(FIND("ecotox",B1627)),ISNUMBER(FIND("Ecotox",C1627)))</f>
        <v>0</v>
      </c>
      <c r="Q1627" t="b">
        <f>OR(ISNUMBER(FIND("Bioaccum",C1627)),ISNUMBER(FIND("bioaccum",C1627)),ISNUMBER(FIND("accum",C1627)))</f>
        <v>0</v>
      </c>
      <c r="R1627" t="b">
        <f>OR(ISNUMBER(FIND("Occupation",C1627)),ISNUMBER(FIND("occupation",C1627)),ISNUMBER(FIND("worker",C1627)),ISNUMBER(FIND("workforce",C1627)))</f>
        <v>0</v>
      </c>
      <c r="S1627" t="b">
        <f>NOT(OR(F1627,G1627,H1627,I1627,J1627,K1627,L1627,M1627,N1627,O1627,P1627,Q1627,R1627))</f>
        <v>0</v>
      </c>
      <c r="U1627" t="b">
        <f>OR(Table1[[#This Row],[Inflammation]],Table1[[#This Row],[Immune]])</f>
        <v>0</v>
      </c>
      <c r="V1627" t="str">
        <f>IF(OR(Table1[[#This Row],[Rodents]],Table1[[#This Row],[Human]],Table1[[#This Row],[Pig]]),OR(ISNUMBER(FIND("intratrach",C1627)),ISNUMBER(FIND("nasal ",C1627)),ISNUMBER(FIND("instill",C1627))),"NA")</f>
        <v>NA</v>
      </c>
      <c r="W1627" t="str">
        <f>IF(OR(Table1[[#This Row],[Rodents]],Table1[[#This Row],[Human]],Table1[[#This Row],[Pig]]),OR(ISNUMBER(FIND("dermal",C1627)),ISNUMBER(FIND("skin ",C1627))),"NA")</f>
        <v>NA</v>
      </c>
      <c r="X1627" t="str">
        <f>IF(OR(Table1[[#This Row],[Rodents]],Table1[[#This Row],[Human]],Table1[[#This Row],[Pig]]),OR(ISNUMBER(FIND("injected",C1627)),ISNUMBER(FIND("periton",C1627)),ISNUMBER(FIND("intrascrot",C1627))),"NA")</f>
        <v>NA</v>
      </c>
      <c r="Y1627" t="str">
        <f>IF(OR(Table1[[#This Row],[Rodents]],Table1[[#This Row],[Human]],Table1[[#This Row],[Pig]]),NOT(OR(Table1[[#This Row],[Inhaled/Intratracheal/intranasal]],Table1[[#This Row],[Dermal]],Table1[[#This Row],[Injected]])),"NA")</f>
        <v>NA</v>
      </c>
      <c r="AA1627" t="b">
        <f>OR(ISNUMBER(FIND("fish ",C1627)),ISNUMBER(FIND("Fish ",C1627)),ISNUMBER(FIND("aquatic",C1627)),ISNUMBER(FIND("daphnids",C1627)),ISNUMBER(FIND("Carcinus maenas",C1627)),ISNUMBER(FIND("Daphnia",C1627)),ISNUMBER(FIND("Ruditapes philippinarum",C1627)),ISNUMBER(FIND("daphnia",C1627)),ISNUMBER(FIND("marine",C1627)),ISNUMBER(FIND("mussel",C1627)),ISNUMBER(FIND("algae",C1627)),ISNUMBER(FIND("Donax faba",C1627)),ISNUMBER(FIND("estuarine",C1627)),ISNUMBER(FIND("snail",C1627)),ISNUMBER(FIND("Prorocentrum donghaiense",C1627)) )</f>
        <v>0</v>
      </c>
      <c r="AB1627" t="b">
        <f>OR(ISNUMBER(FIND(" rat ",C1627)),ISNUMBER(FIND(" rats ",C1627)),ISNUMBER(FIND(" Rats ",C1627)),ISNUMBER(FIND(" Rat ",C1627)),ISNUMBER(FIND(" rat.",C1627)),ISNUMBER(FIND(" rats.",C1627)),ISNUMBER(FIND("mouse",C1627)),ISNUMBER(FIND("mice",C1627)), ISNUMBER(FIND(" Mice",C1627)))</f>
        <v>0</v>
      </c>
      <c r="AC1627" t="b">
        <f>OR(ISNUMBER(FIND(" cell ",C1627)),ISNUMBER(FIND("fibroblast",C1627)),ISNUMBER(FIND("macrophage",C1627)),ISNUMBER(FIND("epithelial",C1627)),ISNUMBER(FIND("endothelial",C1627)),ISNUMBER(FIND("neuron",C1627)),ISNUMBER(FIND(" cells ",C1627)),ISNUMBER(FIND("RBC",C1627)),ISNUMBER(FIND("mitochond",C1627)),ISNUMBER(FIND("adipocyte",C1627)),ISNUMBER(FIND("osteo",C1627)),ISNUMBER(FIND("keratin",C1627)),ISNUMBER(FIND(" cell's ",C1627)),ISNUMBER(FIND("eukary",C1627)),ISNUMBER(FIND("sperm",C1627)))</f>
        <v>0</v>
      </c>
      <c r="AD1627" t="b">
        <f>OR(ISNUMBER(FIND("human",B1627)),ISNUMBER(FIND("workers",B1627)),ISNUMBER(FIND("workforces",B1627)),ISNUMBER(FIND("occupational",B1627)),ISNUMBER(FIND("Case report",B1627)),ISNUMBER(FIND("Workplaces",B1627)),ISNUMBER(FIND("worker",B1627)))</f>
        <v>0</v>
      </c>
      <c r="AE1627" t="b">
        <f>OR(ISNUMBER(FIND(" plant ",C1627)),ISNUMBER(FIND("Plant ",C1627)),ISNUMBER(FIND("tomato",C1627)),ISNUMBER(FIND("plants",C1627)),ISNUMBER(FIND("Plants",C1627)),ISNUMBER(FIND("algae",C1627)),ISNUMBER(FIND("lettuce",C1627)),ISNUMBER(FIND("green gram sprouts ",C1627)),ISNUMBER(FIND("Cucurbita pepo",C1627)),ISNUMBER(FIND("bean ",C1627)),ISNUMBER(FIND("chloroplast",C1627)),ISNUMBER(FIND("chlorophyll",C1627)),ISNUMBER(FIND("seedling",C1627)),ISNUMBER(FIND("canola",C1627)),ISNUMBER(FIND("shoot",C1627)),ISNUMBER(FIND("photosynthes",C1627)),ISNUMBER(FIND(" leaves ",C1627)),,ISNUMBER(FIND("agriculture",C1627)),ISNUMBER(FIND(" crops ",C1627)))</f>
        <v>0</v>
      </c>
      <c r="AF1627" t="b">
        <f>OR(ISNUMBER(FIND("bacteria",C1627)),ISNUMBER(FIND("Bacteria",C1627)),ISNUMBER(FIND("Bacterium",C1627)),ISNUMBER(FIND("bacterium",C1627)),ISNUMBER(FIND(" coli ",C1627)))</f>
        <v>0</v>
      </c>
      <c r="AG1627" t="b">
        <f>OR(ISNUMBER(FIND("fungi",C1627)),ISNUMBER(FIND("Fungi",C1627)),ISNUMBER(FIND("fungus",C1627)),ISNUMBER(FIND("Fungus",C1627)),ISNUMBER(FIND("mushroom",C1627)),ISNUMBER(FIND("Mushroom",C1627)),ISNUMBER(FIND(" mold ",C1627)))</f>
        <v>0</v>
      </c>
      <c r="AH1627" t="b">
        <f>OR(ISNUMBER(FIND("Pig ",C1627)),ISNUMBER(FIND("pig ",C1627)),ISNUMBER(FIND("Pigs ",C1627)),ISNUMBER(FIND("pigs ",C1627)))</f>
        <v>0</v>
      </c>
      <c r="AI1627" t="b">
        <f>OR(ISNUMBER(FIND(" C. elegans",C1627)),ISNUMBER(FIND("Caenorhabditis elegans",C1627)),ISNUMBER(FIND("earthworms",C1627)),ISNUMBER(FIND(" Ficopomatus enigmaticus",C1627)),ISNUMBER(FIND("larva",C1627)),ISNUMBER(FIND("Lumbriculus variegatus",C1627)),ISNUMBER(FIND("nematode",C1627)))</f>
        <v>1</v>
      </c>
      <c r="AJ1627" t="b">
        <f>NOT(OR(AA1627,AB1627,AC1627,AD1627,AE1627,AF1627,AG1627,AH1627,AI1627))</f>
        <v>0</v>
      </c>
      <c r="AL1627" t="b">
        <f>OR(AA1627,AB1627,AD1627,AE1627,AF1627,AG1627,AH1627,AI1627)</f>
        <v>1</v>
      </c>
      <c r="AM1627" t="b">
        <f>IF(Table1[[#This Row],[In vivo?]],IF(Table1[[#This Row],[Cell]],FALSE,TRUE),FALSE)</f>
        <v>1</v>
      </c>
      <c r="AN1627" t="b">
        <f>AND(AC1627,AL1627)</f>
        <v>0</v>
      </c>
      <c r="AO1627" t="b">
        <f>IF(Table1[[#This Row],[Cell]],IF(Table1[[#This Row],[In vivo?]],FALSE,TRUE),FALSE)</f>
        <v>0</v>
      </c>
      <c r="AP1627" t="b">
        <f>NOT(OR(Table1[[#This Row],[In vivo?]],Table1[[#This Row],[Only in Cell]]))</f>
        <v>0</v>
      </c>
      <c r="AQ1627" t="str">
        <f>IF(OR(Table1[[#This Row],[Rodents]],Table1[[#This Row],[Human]],Table1[[#This Row],[Pig]]),OR(ISNUMBER(FIND("pulmonary",C1627)),ISNUMBER(FIND("lung",C1627))),"NA")</f>
        <v>NA</v>
      </c>
      <c r="AR1627" t="str">
        <f>IF(OR(Table1[[#This Row],[Rodents]],Table1[[#This Row],[Human]],Table1[[#This Row],[Pig]]),OR(ISNUMBER(FIND("skin",C1627)),ISNUMBER(FIND("dermal",C1627))),"NA")</f>
        <v>NA</v>
      </c>
      <c r="AS1627" t="str">
        <f>IF(OR(Table1[[#This Row],[Rodents]],Table1[[#This Row],[Human]],Table1[[#This Row],[Pig]]),OR(ISNUMBER(FIND("liver",C1627)),ISNUMBER(FIND("hepat",C1627))),"NA")</f>
        <v>NA</v>
      </c>
      <c r="AT1627" t="str">
        <f>IF(OR(Table1[[#This Row],[Rodents]],Table1[[#This Row],[Human]],Table1[[#This Row],[Pig]]),OR(ISNUMBER(FIND("kidney",C1627)),ISNUMBER(FIND("neph",C1627))),"NA")</f>
        <v>NA</v>
      </c>
      <c r="AU1627" t="str">
        <f>IF(OR(Table1[[#This Row],[Rodents]],Table1[[#This Row],[Human]],Table1[[#This Row],[Pig]]),OR(ISNUMBER(FIND("brain",C1627)),ISNUMBER(FIND("neur",C1627)),ISNUMBER(FIND("nerv",C1627))),"NA")</f>
        <v>NA</v>
      </c>
      <c r="AV1627" t="str">
        <f>IF(OR(Table1[[#This Row],[Rodents]],Table1[[#This Row],[Human]],Table1[[#This Row],[Pig]]),OR(ISNUMBER(FIND("heart",C1627)),ISNUMBER(FIND("cardi",C1627))),"NA")</f>
        <v>NA</v>
      </c>
      <c r="AW1627" t="str">
        <f>IF(OR(Table1[[#This Row],[Rodents]],Table1[[#This Row],[Human]],Table1[[#This Row],[Pig]]),OR(ISNUMBER(FIND("gastro",C1627)),ISNUMBER(FIND("intesti",C1627)),ISNUMBER(FIND("stomach",C1627))),"NA")</f>
        <v>NA</v>
      </c>
      <c r="AX1627" t="str">
        <f>IF(OR(Table1[[#This Row],[Rodents]],Table1[[#This Row],[Human]],Table1[[#This Row],[Pig]]),NOT(OR(AQ1627,AR1627,AS1627,AT1627,AU1627,AV1627,AW1627)),"NA")</f>
        <v>NA</v>
      </c>
      <c r="AY1627" t="b">
        <f>OR(ISNUMBER(FIND("SWCNT",C1627)),ISNUMBER(FIND("SWNT",C1627)),ISNUMBER(FIND("single-wall",C1627)),ISNUMBER(FIND("single wall",C1627)),ISNUMBER(FIND("Single wall",C1627)),ISNUMBER(FIND("Single-wall",C1627)),ISNUMBER(FIND("SWCNT",B1627)),ISNUMBER(FIND("SWNT",B1627)),ISNUMBER(FIND("single-wall",B1627)),ISNUMBER(FIND("single wall",B1627)),ISNUMBER(FIND("Single-wall",B1627)),ISNUMBER(FIND("Single wall",B1627)))</f>
        <v>0</v>
      </c>
      <c r="AZ1627" t="b">
        <f>OR(ISNUMBER(FIND("MWCNT",C1627)),ISNUMBER(FIND("MWNT",C1627)),ISNUMBER(FIND("multi-wall",C1627)),ISNUMBER(FIND("multi wall",C1627)),ISNUMBER(FIND("multiwall",C1627)),ISNUMBER(FIND("Multi-wall",C1627)),ISNUMBER(FIND("Multi wall",C1627)),ISNUMBER(FIND("Multiwall",C1627)),ISNUMBER(FIND("MWCNT",B1627)),ISNUMBER(FIND("MWNT",B1627)),ISNUMBER(FIND("multi-wall",B1627)),ISNUMBER(FIND("multi wall",B1627)),ISNUMBER(FIND("multiwall",B1627)),ISNUMBER(FIND("Multi-wall",B1627)),ISNUMBER(FIND("Multi wall",B1627)),ISNUMBER(FIND("Multiwall",B1627)),ISNUMBER(FIND("Double-wall",B1627)),ISNUMBER(FIND("Double wall",B1627)),ISNUMBER(FIND("Doublewall",B1627)),ISNUMBER(FIND("double-wall",B1627)),ISNUMBER(FIND("double wall",B1627)),ISNUMBER(FIND("doublewall",B1627)))</f>
        <v>1</v>
      </c>
      <c r="BA1627" t="b">
        <f>AND(Table1[[#This Row],[SWCNT]],Table1[[#This Row],[MWCNT]])</f>
        <v>0</v>
      </c>
      <c r="BB1627" t="b">
        <f>IF(Table1[[#This Row],[SWCNT]]=TRUE,FALSE,IF(Table1[[#This Row],[MWCNT]]=TRUE,FALSE,TRUE))</f>
        <v>0</v>
      </c>
      <c r="BC1627" s="18"/>
    </row>
    <row r="1628" spans="1:55" ht="240.5">
      <c r="A1628" t="s">
        <v>3903</v>
      </c>
      <c r="B1628" s="2" t="s">
        <v>3904</v>
      </c>
      <c r="C1628" s="16" t="s">
        <v>3905</v>
      </c>
      <c r="D1628" s="17" t="s">
        <v>1752</v>
      </c>
      <c r="E1628" s="2">
        <v>2013</v>
      </c>
      <c r="F1628" t="b">
        <f>OR(ISNUMBER(FIND("cytotoxic",C1628)),ISNUMBER(FIND("Cytotoxic",C1628)),ISNUMBER(FIND("cellular toxicity",C1628)),ISNUMBER(FIND("cell death",C1628)),ISNUMBER(FIND("viable",C1628)),ISNUMBER(FIND("phytotoxic",C1628)),ISNUMBER(FIND("acute toxicity",C1628)),ISNUMBER(FIND("MTT",C1628)),ISNUMBER(FIND("survival",C1628)),ISNUMBER(FIND("prolifer",C1628)),ISNUMBER(FIND("apoptosis",C1628)),ISNUMBER(FIND("neurotoxic",C1628)),ISNUMBER(FIND("  lysis ",C1628)),ISNUMBER(FIND("necrosis",C1628)),ISNUMBER(FIND("cellular death",C1628))*3,ISNUMBER(FIND("LDH",C1628)),ISNUMBER(FIND("Acute toxicity",C1628)))</f>
        <v>0</v>
      </c>
      <c r="G1628" t="b">
        <f>OR(ISNUMBER(FIND("genotoxic",C1628)),ISNUMBER(FIND("genotoxicity",C1628)),ISNUMBER(FIND("DNA damage",C1628)),ISNUMBER(FIND("DNA",C1628)),ISNUMBER(FIND("RNA",C1628)),ISNUMBER(FIND("mesothelioma",C1628)),ISNUMBER(FIND("carcino",C1628)),ISNUMBER(FIND("mutagen",C1628)),ISNUMBER(FIND("genetic",C1628)))</f>
        <v>0</v>
      </c>
      <c r="H1628" t="b">
        <f>OR(ISNUMBER(FIND("inflammatory",C1628)),ISNUMBER(FIND("inflamm",C1628)))</f>
        <v>0</v>
      </c>
      <c r="I1628" t="b">
        <f>OR(ISNUMBER(FIND("immune",C1628)),ISNUMBER(FIND("immunological",C1628)),ISNUMBER(FIND("interleuk",C1628)),ISNUMBER(FIND("platelet activation",C1628)),ISNUMBER(FIND("monocyte",C1628)),ISNUMBER(FIND("leukocyte",C1628)),ISNUMBER(FIND("cytokine",C1628)),ISNUMBER(FIND("CD4",C1628)),ISNUMBER(FIND("CD8",C1628)),ISNUMBER(FIND("T-cell",C1628)))</f>
        <v>1</v>
      </c>
      <c r="J1628" t="b">
        <f>OR(ISNUMBER(FIND("reactive oxygen",C1628)),ISNUMBER(FIND("ROS",C1628)),ISNUMBER(FIND("free radical",C1628)),ISNUMBER(FIND("oxidative stress",C1628)),ISNUMBER(FIND("peroxid",C1628)),ISNUMBER(FIND("oxidative",C1628)),ISNUMBER(FIND("antioxid",C1628)))</f>
        <v>1</v>
      </c>
      <c r="K1628" t="b">
        <f>OR(ISNUMBER(FIND("autophag",C1628)))</f>
        <v>0</v>
      </c>
      <c r="L1628" t="b">
        <f>OR(ISNUMBER(FIND("morpholog",C1628)))</f>
        <v>0</v>
      </c>
      <c r="M1628" t="b">
        <f>OR(ISNUMBER(FIND("fibrosis",C1628)),ISNUMBER(FIND("Fibrosis",C1628)),ISNUMBER(FIND("fibrot",C1628)))</f>
        <v>0</v>
      </c>
      <c r="N1628" t="b">
        <f>OR(ISNUMBER(FIND("offspring",C1628)),ISNUMBER(FIND("Parental",C1628)),ISNUMBER(FIND("parental",C1628)),ISNUMBER(FIND("germline",C1628)),ISNUMBER(FIND("reproduc",C1628)),ISNUMBER(FIND("embryo",C1628)))</f>
        <v>0</v>
      </c>
      <c r="O1628" t="b">
        <f>OR(ISNUMBER(FIND("metabol",C1628)),ISNUMBER(FIND("Metabol",C1628)),ISNUMBER(FIND("digest",C1628)),ISNUMBER(FIND("mitochon",C1628)))</f>
        <v>1</v>
      </c>
      <c r="P1628" t="b">
        <f>OR(ISNUMBER(FIND("ecotox",C1628)),ISNUMBER(FIND("Ecotox",B1628)),ISNUMBER(FIND("ecotox",B1628)),ISNUMBER(FIND("Ecotox",C1628)))</f>
        <v>0</v>
      </c>
      <c r="Q1628" t="b">
        <f>OR(ISNUMBER(FIND("Bioaccum",C1628)),ISNUMBER(FIND("bioaccum",C1628)),ISNUMBER(FIND("accum",C1628)))</f>
        <v>0</v>
      </c>
      <c r="R1628" t="b">
        <f>OR(ISNUMBER(FIND("Occupation",C1628)),ISNUMBER(FIND("occupation",C1628)),ISNUMBER(FIND("worker",C1628)),ISNUMBER(FIND("workforce",C1628)))</f>
        <v>0</v>
      </c>
      <c r="S1628" t="b">
        <f>NOT(OR(F1628,G1628,H1628,I1628,J1628,K1628,L1628,M1628,N1628,O1628,P1628,Q1628,R1628))</f>
        <v>0</v>
      </c>
      <c r="U1628" t="b">
        <f>OR(Table1[[#This Row],[Inflammation]],Table1[[#This Row],[Immune]])</f>
        <v>1</v>
      </c>
      <c r="V1628" t="b">
        <f>IF(OR(Table1[[#This Row],[Rodents]],Table1[[#This Row],[Human]],Table1[[#This Row],[Pig]]),OR(ISNUMBER(FIND("intratrach",C1628)),ISNUMBER(FIND("nasal ",C1628)),ISNUMBER(FIND("instill",C1628))),"NA")</f>
        <v>0</v>
      </c>
      <c r="W1628" t="b">
        <f>IF(OR(Table1[[#This Row],[Rodents]],Table1[[#This Row],[Human]],Table1[[#This Row],[Pig]]),OR(ISNUMBER(FIND("dermal",C1628)),ISNUMBER(FIND("skin ",C1628))),"NA")</f>
        <v>0</v>
      </c>
      <c r="X1628" t="b">
        <f>IF(OR(Table1[[#This Row],[Rodents]],Table1[[#This Row],[Human]],Table1[[#This Row],[Pig]]),OR(ISNUMBER(FIND("injected",C1628)),ISNUMBER(FIND("periton",C1628)),ISNUMBER(FIND("intrascrot",C1628))),"NA")</f>
        <v>0</v>
      </c>
      <c r="Y1628" t="b">
        <f>IF(OR(Table1[[#This Row],[Rodents]],Table1[[#This Row],[Human]],Table1[[#This Row],[Pig]]),NOT(OR(Table1[[#This Row],[Inhaled/Intratracheal/intranasal]],Table1[[#This Row],[Dermal]],Table1[[#This Row],[Injected]])),"NA")</f>
        <v>1</v>
      </c>
      <c r="AA1628" t="b">
        <f>OR(ISNUMBER(FIND("fish ",C1628)),ISNUMBER(FIND("Fish ",C1628)),ISNUMBER(FIND("aquatic",C1628)),ISNUMBER(FIND("daphnids",C1628)),ISNUMBER(FIND("Carcinus maenas",C1628)),ISNUMBER(FIND("Daphnia",C1628)),ISNUMBER(FIND("Ruditapes philippinarum",C1628)),ISNUMBER(FIND("daphnia",C1628)),ISNUMBER(FIND("marine",C1628)),ISNUMBER(FIND("mussel",C1628)),ISNUMBER(FIND("algae",C1628)),ISNUMBER(FIND("Donax faba",C1628)),ISNUMBER(FIND("estuarine",C1628)),ISNUMBER(FIND("snail",C1628)),ISNUMBER(FIND("Prorocentrum donghaiense",C1628)) )</f>
        <v>0</v>
      </c>
      <c r="AB1628" t="b">
        <f>OR(ISNUMBER(FIND(" rat ",C1628)),ISNUMBER(FIND(" rats ",C1628)),ISNUMBER(FIND(" Rats ",C1628)),ISNUMBER(FIND(" Rat ",C1628)),ISNUMBER(FIND(" rat.",C1628)),ISNUMBER(FIND(" rats.",C1628)),ISNUMBER(FIND("mouse",C1628)),ISNUMBER(FIND("mice",C1628)), ISNUMBER(FIND(" Mice",C1628)))</f>
        <v>1</v>
      </c>
      <c r="AC1628" t="b">
        <f>OR(ISNUMBER(FIND(" cell ",C1628)),ISNUMBER(FIND("fibroblast",C1628)),ISNUMBER(FIND("macrophage",C1628)),ISNUMBER(FIND("epithelial",C1628)),ISNUMBER(FIND("endothelial",C1628)),ISNUMBER(FIND("neuron",C1628)),ISNUMBER(FIND(" cells ",C1628)),ISNUMBER(FIND("RBC",C1628)),ISNUMBER(FIND("mitochond",C1628)),ISNUMBER(FIND("adipocyte",C1628)),ISNUMBER(FIND("osteo",C1628)),ISNUMBER(FIND("keratin",C1628)),ISNUMBER(FIND(" cell's ",C1628)),ISNUMBER(FIND("eukary",C1628)),ISNUMBER(FIND("sperm",C1628)))</f>
        <v>1</v>
      </c>
      <c r="AD1628" t="b">
        <v>0</v>
      </c>
      <c r="AE1628" t="b">
        <f>OR(ISNUMBER(FIND(" plant ",C1628)),ISNUMBER(FIND("Plant ",C1628)),ISNUMBER(FIND("tomato",C1628)),ISNUMBER(FIND("plants",C1628)),ISNUMBER(FIND("Plants",C1628)),ISNUMBER(FIND("algae",C1628)),ISNUMBER(FIND("lettuce",C1628)),ISNUMBER(FIND("green gram sprouts ",C1628)),ISNUMBER(FIND("Cucurbita pepo",C1628)),ISNUMBER(FIND("bean ",C1628)),ISNUMBER(FIND("chloroplast",C1628)),ISNUMBER(FIND("chlorophyll",C1628)),ISNUMBER(FIND("seedling",C1628)),ISNUMBER(FIND("canola",C1628)),ISNUMBER(FIND("shoot",C1628)),ISNUMBER(FIND("photosynthes",C1628)),ISNUMBER(FIND(" leaves ",C1628)),,ISNUMBER(FIND("agriculture",C1628)),ISNUMBER(FIND(" crops ",C1628)))</f>
        <v>0</v>
      </c>
      <c r="AF1628" t="b">
        <f>OR(ISNUMBER(FIND("bacteria",C1628)),ISNUMBER(FIND("Bacteria",C1628)),ISNUMBER(FIND("Bacterium",C1628)),ISNUMBER(FIND("bacterium",C1628)),ISNUMBER(FIND(" coli ",C1628)))</f>
        <v>0</v>
      </c>
      <c r="AG1628" t="b">
        <f>OR(ISNUMBER(FIND("fungi",C1628)),ISNUMBER(FIND("Fungi",C1628)),ISNUMBER(FIND("fungus",C1628)),ISNUMBER(FIND("Fungus",C1628)),ISNUMBER(FIND("mushroom",C1628)),ISNUMBER(FIND("Mushroom",C1628)),ISNUMBER(FIND(" mold ",C1628)))</f>
        <v>0</v>
      </c>
      <c r="AH1628" t="b">
        <f>OR(ISNUMBER(FIND("Pig ",C1628)),ISNUMBER(FIND("pig ",C1628)),ISNUMBER(FIND("Pigs ",C1628)),ISNUMBER(FIND("pigs ",C1628)))</f>
        <v>0</v>
      </c>
      <c r="AI1628" t="b">
        <f>OR(ISNUMBER(FIND(" C. elegans",C1628)),ISNUMBER(FIND("Caenorhabditis elegans",C1628)),ISNUMBER(FIND("earthworms",C1628)),ISNUMBER(FIND(" Ficopomatus enigmaticus",C1628)),ISNUMBER(FIND("larva",C1628)),ISNUMBER(FIND("Lumbriculus variegatus",C1628)),ISNUMBER(FIND("nematode",C1628)))</f>
        <v>0</v>
      </c>
      <c r="AJ1628" t="b">
        <f>NOT(OR(AA1628,AB1628,AC1628,AD1628,AE1628,AF1628,AG1628,AH1628,AI1628))</f>
        <v>0</v>
      </c>
      <c r="AL1628" t="b">
        <f>OR(AA1628,AB1628,AD1628,AE1628,AF1628,AG1628,AH1628,AI1628)</f>
        <v>1</v>
      </c>
      <c r="AM1628" t="b">
        <f>IF(Table1[[#This Row],[In vivo?]],IF(Table1[[#This Row],[Cell]],FALSE,TRUE),FALSE)</f>
        <v>0</v>
      </c>
      <c r="AN1628" t="b">
        <f>AND(AC1628,AL1628)</f>
        <v>1</v>
      </c>
      <c r="AO1628" t="b">
        <f>IF(Table1[[#This Row],[Cell]],IF(Table1[[#This Row],[In vivo?]],FALSE,TRUE),FALSE)</f>
        <v>0</v>
      </c>
      <c r="AP1628" t="b">
        <f>NOT(OR(Table1[[#This Row],[In vivo?]],Table1[[#This Row],[Only in Cell]]))</f>
        <v>0</v>
      </c>
      <c r="AQ1628" t="b">
        <f>IF(OR(Table1[[#This Row],[Rodents]],Table1[[#This Row],[Human]],Table1[[#This Row],[Pig]]),OR(ISNUMBER(FIND("pulmonary",C1628)),ISNUMBER(FIND("lung",C1628))),"NA")</f>
        <v>0</v>
      </c>
      <c r="AR1628" t="b">
        <f>IF(OR(Table1[[#This Row],[Rodents]],Table1[[#This Row],[Human]],Table1[[#This Row],[Pig]]),OR(ISNUMBER(FIND("skin",C1628)),ISNUMBER(FIND("dermal",C1628))),"NA")</f>
        <v>0</v>
      </c>
      <c r="AS1628" t="b">
        <f>IF(OR(Table1[[#This Row],[Rodents]],Table1[[#This Row],[Human]],Table1[[#This Row],[Pig]]),OR(ISNUMBER(FIND("liver",C1628)),ISNUMBER(FIND("hepat",C1628))),"NA")</f>
        <v>0</v>
      </c>
      <c r="AT1628" t="b">
        <f>IF(OR(Table1[[#This Row],[Rodents]],Table1[[#This Row],[Human]],Table1[[#This Row],[Pig]]),OR(ISNUMBER(FIND("kidney",C1628)),ISNUMBER(FIND("neph",C1628))),"NA")</f>
        <v>0</v>
      </c>
      <c r="AU1628" t="b">
        <f>IF(OR(Table1[[#This Row],[Rodents]],Table1[[#This Row],[Human]],Table1[[#This Row],[Pig]]),OR(ISNUMBER(FIND("brain",C1628)),ISNUMBER(FIND("neur",C1628)),ISNUMBER(FIND("nerv",C1628))),"NA")</f>
        <v>0</v>
      </c>
      <c r="AV1628" t="b">
        <f>IF(OR(Table1[[#This Row],[Rodents]],Table1[[#This Row],[Human]],Table1[[#This Row],[Pig]]),OR(ISNUMBER(FIND("heart",C1628)),ISNUMBER(FIND("cardi",C1628))),"NA")</f>
        <v>0</v>
      </c>
      <c r="AW1628" t="b">
        <f>IF(OR(Table1[[#This Row],[Rodents]],Table1[[#This Row],[Human]],Table1[[#This Row],[Pig]]),OR(ISNUMBER(FIND("gastro",C1628)),ISNUMBER(FIND("intesti",C1628)),ISNUMBER(FIND("stomach",C1628))),"NA")</f>
        <v>0</v>
      </c>
      <c r="AX1628" t="b">
        <f>IF(OR(Table1[[#This Row],[Rodents]],Table1[[#This Row],[Human]],Table1[[#This Row],[Pig]]),NOT(OR(AQ1628,AR1628,AS1628,AT1628,AU1628,AV1628,AW1628)),"NA")</f>
        <v>1</v>
      </c>
      <c r="AY1628" t="b">
        <f>OR(ISNUMBER(FIND("SWCNT",C1628)),ISNUMBER(FIND("SWNT",C1628)),ISNUMBER(FIND("single-wall",C1628)),ISNUMBER(FIND("single wall",C1628)),ISNUMBER(FIND("Single wall",C1628)),ISNUMBER(FIND("Single-wall",C1628)),ISNUMBER(FIND("SWCNT",B1628)),ISNUMBER(FIND("SWNT",B1628)),ISNUMBER(FIND("single-wall",B1628)),ISNUMBER(FIND("single wall",B1628)),ISNUMBER(FIND("Single-wall",B1628)),ISNUMBER(FIND("Single wall",B1628)))</f>
        <v>1</v>
      </c>
      <c r="AZ1628" t="b">
        <f>OR(ISNUMBER(FIND("MWCNT",C1628)),ISNUMBER(FIND("MWNT",C1628)),ISNUMBER(FIND("multi-wall",C1628)),ISNUMBER(FIND("multi wall",C1628)),ISNUMBER(FIND("multiwall",C1628)),ISNUMBER(FIND("Multi-wall",C1628)),ISNUMBER(FIND("Multi wall",C1628)),ISNUMBER(FIND("Multiwall",C1628)),ISNUMBER(FIND("MWCNT",B1628)),ISNUMBER(FIND("MWNT",B1628)),ISNUMBER(FIND("multi-wall",B1628)),ISNUMBER(FIND("multi wall",B1628)),ISNUMBER(FIND("multiwall",B1628)),ISNUMBER(FIND("Multi-wall",B1628)),ISNUMBER(FIND("Multi wall",B1628)),ISNUMBER(FIND("Multiwall",B1628)),ISNUMBER(FIND("Double-wall",B1628)),ISNUMBER(FIND("Double wall",B1628)),ISNUMBER(FIND("Doublewall",B1628)),ISNUMBER(FIND("double-wall",B1628)),ISNUMBER(FIND("double wall",B1628)),ISNUMBER(FIND("doublewall",B1628)))</f>
        <v>0</v>
      </c>
      <c r="BA1628" t="b">
        <f>AND(Table1[[#This Row],[SWCNT]],Table1[[#This Row],[MWCNT]])</f>
        <v>0</v>
      </c>
      <c r="BB1628" t="b">
        <f>IF(Table1[[#This Row],[SWCNT]]=TRUE,FALSE,IF(Table1[[#This Row],[MWCNT]]=TRUE,FALSE,TRUE))</f>
        <v>0</v>
      </c>
      <c r="BC1628" s="18"/>
    </row>
    <row r="1629" spans="1:55" ht="166.5">
      <c r="A1629" t="s">
        <v>3906</v>
      </c>
      <c r="B1629" s="2" t="s">
        <v>3909</v>
      </c>
      <c r="C1629" s="16" t="s">
        <v>3912</v>
      </c>
      <c r="D1629" s="17" t="s">
        <v>403</v>
      </c>
      <c r="E1629" s="2">
        <v>2013</v>
      </c>
      <c r="F1629" t="b">
        <f>OR(ISNUMBER(FIND("cytotoxic",C1629)),ISNUMBER(FIND("Cytotoxic",C1629)),ISNUMBER(FIND("cellular toxicity",C1629)),ISNUMBER(FIND("cell death",C1629)),ISNUMBER(FIND("viable",C1629)),ISNUMBER(FIND("phytotoxic",C1629)),ISNUMBER(FIND("acute toxicity",C1629)),ISNUMBER(FIND("MTT",C1629)),ISNUMBER(FIND("survival",C1629)),ISNUMBER(FIND("prolifer",C1629)),ISNUMBER(FIND("apoptosis",C1629)),ISNUMBER(FIND("neurotoxic",C1629)),ISNUMBER(FIND("  lysis ",C1629)),ISNUMBER(FIND("necrosis",C1629)),ISNUMBER(FIND("cellular death",C1629))*3,ISNUMBER(FIND("LDH",C1629)),ISNUMBER(FIND("Acute toxicity",C1629)))</f>
        <v>1</v>
      </c>
      <c r="G1629" t="b">
        <f>OR(ISNUMBER(FIND("genotoxic",C1629)),ISNUMBER(FIND("genotoxicity",C1629)),ISNUMBER(FIND("DNA damage",C1629)),ISNUMBER(FIND("DNA",C1629)),ISNUMBER(FIND("RNA",C1629)),ISNUMBER(FIND("mesothelioma",C1629)),ISNUMBER(FIND("carcino",C1629)),ISNUMBER(FIND("mutagen",C1629)),ISNUMBER(FIND("genetic",C1629)))</f>
        <v>0</v>
      </c>
      <c r="H1629" t="b">
        <f>OR(ISNUMBER(FIND("inflammatory",C1629)),ISNUMBER(FIND("inflamm",C1629)))</f>
        <v>0</v>
      </c>
      <c r="I1629" t="b">
        <f>OR(ISNUMBER(FIND("immune",C1629)),ISNUMBER(FIND("immunological",C1629)),ISNUMBER(FIND("interleuk",C1629)),ISNUMBER(FIND("platelet activation",C1629)),ISNUMBER(FIND("monocyte",C1629)),ISNUMBER(FIND("leukocyte",C1629)),ISNUMBER(FIND("cytokine",C1629)),ISNUMBER(FIND("CD4",C1629)),ISNUMBER(FIND("CD8",C1629)),ISNUMBER(FIND("T-cell",C1629)))</f>
        <v>0</v>
      </c>
      <c r="J1629" t="b">
        <f>OR(ISNUMBER(FIND("reactive oxygen",C1629)),ISNUMBER(FIND("ROS",C1629)),ISNUMBER(FIND("free radical",C1629)),ISNUMBER(FIND("oxidative stress",C1629)),ISNUMBER(FIND("peroxid",C1629)),ISNUMBER(FIND("oxidative",C1629)),ISNUMBER(FIND("antioxid",C1629)))</f>
        <v>0</v>
      </c>
      <c r="K1629" t="b">
        <f>OR(ISNUMBER(FIND("autophag",C1629)))</f>
        <v>0</v>
      </c>
      <c r="L1629" t="b">
        <f>OR(ISNUMBER(FIND("morpholog",C1629)))</f>
        <v>1</v>
      </c>
      <c r="M1629" t="b">
        <f>OR(ISNUMBER(FIND("fibrosis",C1629)),ISNUMBER(FIND("Fibrosis",C1629)),ISNUMBER(FIND("fibrot",C1629)))</f>
        <v>0</v>
      </c>
      <c r="N1629" t="b">
        <f>OR(ISNUMBER(FIND("offspring",C1629)),ISNUMBER(FIND("Parental",C1629)),ISNUMBER(FIND("parental",C1629)),ISNUMBER(FIND("germline",C1629)),ISNUMBER(FIND("reproduc",C1629)),ISNUMBER(FIND("embryo",C1629)))</f>
        <v>0</v>
      </c>
      <c r="O1629" t="b">
        <f>OR(ISNUMBER(FIND("metabol",C1629)),ISNUMBER(FIND("Metabol",C1629)),ISNUMBER(FIND("digest",C1629)),ISNUMBER(FIND("mitochon",C1629)))</f>
        <v>0</v>
      </c>
      <c r="P1629" t="b">
        <f>OR(ISNUMBER(FIND("ecotox",C1629)),ISNUMBER(FIND("Ecotox",B1629)),ISNUMBER(FIND("ecotox",B1629)),ISNUMBER(FIND("Ecotox",C1629)))</f>
        <v>0</v>
      </c>
      <c r="Q1629" t="b">
        <f>OR(ISNUMBER(FIND("Bioaccum",C1629)),ISNUMBER(FIND("bioaccum",C1629)),ISNUMBER(FIND("accum",C1629)))</f>
        <v>0</v>
      </c>
      <c r="R1629" t="b">
        <f>OR(ISNUMBER(FIND("Occupation",C1629)),ISNUMBER(FIND("occupation",C1629)),ISNUMBER(FIND("worker",C1629)),ISNUMBER(FIND("workforce",C1629)))</f>
        <v>0</v>
      </c>
      <c r="S1629" t="b">
        <f>NOT(OR(F1629,G1629,H1629,I1629,J1629,K1629,L1629,M1629,N1629,O1629,P1629,Q1629,R1629))</f>
        <v>0</v>
      </c>
      <c r="U1629" t="b">
        <f>OR(Table1[[#This Row],[Inflammation]],Table1[[#This Row],[Immune]])</f>
        <v>0</v>
      </c>
      <c r="V1629" t="str">
        <f>IF(OR(Table1[[#This Row],[Rodents]],Table1[[#This Row],[Human]],Table1[[#This Row],[Pig]]),OR(ISNUMBER(FIND("intratrach",C1629)),ISNUMBER(FIND("nasal ",C1629)),ISNUMBER(FIND("instill",C1629))),"NA")</f>
        <v>NA</v>
      </c>
      <c r="W1629" t="str">
        <f>IF(OR(Table1[[#This Row],[Rodents]],Table1[[#This Row],[Human]],Table1[[#This Row],[Pig]]),OR(ISNUMBER(FIND("dermal",C1629)),ISNUMBER(FIND("skin ",C1629))),"NA")</f>
        <v>NA</v>
      </c>
      <c r="X1629" t="str">
        <f>IF(OR(Table1[[#This Row],[Rodents]],Table1[[#This Row],[Human]],Table1[[#This Row],[Pig]]),OR(ISNUMBER(FIND("injected",C1629)),ISNUMBER(FIND("periton",C1629)),ISNUMBER(FIND("intrascrot",C1629))),"NA")</f>
        <v>NA</v>
      </c>
      <c r="Y1629" t="str">
        <f>IF(OR(Table1[[#This Row],[Rodents]],Table1[[#This Row],[Human]],Table1[[#This Row],[Pig]]),NOT(OR(Table1[[#This Row],[Inhaled/Intratracheal/intranasal]],Table1[[#This Row],[Dermal]],Table1[[#This Row],[Injected]])),"NA")</f>
        <v>NA</v>
      </c>
      <c r="AA1629" t="b">
        <f>OR(ISNUMBER(FIND("fish ",C1629)),ISNUMBER(FIND("Fish ",C1629)),ISNUMBER(FIND("aquatic",C1629)),ISNUMBER(FIND("daphnids",C1629)),ISNUMBER(FIND("Carcinus maenas",C1629)),ISNUMBER(FIND("Daphnia",C1629)),ISNUMBER(FIND("Ruditapes philippinarum",C1629)),ISNUMBER(FIND("daphnia",C1629)),ISNUMBER(FIND("marine",C1629)),ISNUMBER(FIND("mussel",C1629)),ISNUMBER(FIND("algae",C1629)),ISNUMBER(FIND("Donax faba",C1629)),ISNUMBER(FIND("estuarine",C1629)),ISNUMBER(FIND("snail",C1629)),ISNUMBER(FIND("Prorocentrum donghaiense",C1629)) )</f>
        <v>0</v>
      </c>
      <c r="AB1629" t="b">
        <f>OR(ISNUMBER(FIND(" rat ",C1629)),ISNUMBER(FIND(" rats ",C1629)),ISNUMBER(FIND(" Rats ",C1629)),ISNUMBER(FIND(" Rat ",C1629)),ISNUMBER(FIND(" rat.",C1629)),ISNUMBER(FIND(" rats.",C1629)),ISNUMBER(FIND("mouse",C1629)),ISNUMBER(FIND("mice",C1629)), ISNUMBER(FIND(" Mice",C1629)))</f>
        <v>0</v>
      </c>
      <c r="AC1629" t="b">
        <f>OR(ISNUMBER(FIND(" cell ",C1629)),ISNUMBER(FIND("fibroblast",C1629)),ISNUMBER(FIND("macrophage",C1629)),ISNUMBER(FIND("epithelial",C1629)),ISNUMBER(FIND("endothelial",C1629)),ISNUMBER(FIND("neuron",C1629)),ISNUMBER(FIND(" cells ",C1629)),ISNUMBER(FIND("RBC",C1629)),ISNUMBER(FIND("mitochond",C1629)),ISNUMBER(FIND("adipocyte",C1629)),ISNUMBER(FIND("osteo",C1629)),ISNUMBER(FIND("keratin",C1629)),ISNUMBER(FIND(" cell's ",C1629)),ISNUMBER(FIND("eukary",C1629)),ISNUMBER(FIND("sperm",C1629)))</f>
        <v>1</v>
      </c>
      <c r="AD1629" t="b">
        <f>OR(ISNUMBER(FIND("human",B1629)),ISNUMBER(FIND("workers",B1629)),ISNUMBER(FIND("workforces",B1629)),ISNUMBER(FIND("occupational",B1629)),ISNUMBER(FIND("Case report",B1629)),ISNUMBER(FIND("Workplaces",B1629)),ISNUMBER(FIND("worker",B1629)))</f>
        <v>0</v>
      </c>
      <c r="AE1629" t="b">
        <f>OR(ISNUMBER(FIND(" plant ",C1629)),ISNUMBER(FIND("Plant ",C1629)),ISNUMBER(FIND("tomato",C1629)),ISNUMBER(FIND("plants",C1629)),ISNUMBER(FIND("Plants",C1629)),ISNUMBER(FIND("algae",C1629)),ISNUMBER(FIND("lettuce",C1629)),ISNUMBER(FIND("green gram sprouts ",C1629)),ISNUMBER(FIND("Cucurbita pepo",C1629)),ISNUMBER(FIND("bean ",C1629)),ISNUMBER(FIND("chloroplast",C1629)),ISNUMBER(FIND("chlorophyll",C1629)),ISNUMBER(FIND("seedling",C1629)),ISNUMBER(FIND("canola",C1629)),ISNUMBER(FIND("shoot",C1629)),ISNUMBER(FIND("photosynthes",C1629)),ISNUMBER(FIND(" leaves ",C1629)),,ISNUMBER(FIND("agriculture",C1629)),ISNUMBER(FIND(" crops ",C1629)))</f>
        <v>0</v>
      </c>
      <c r="AF1629" t="b">
        <f>OR(ISNUMBER(FIND("bacteria",C1629)),ISNUMBER(FIND("Bacteria",C1629)),ISNUMBER(FIND("Bacterium",C1629)),ISNUMBER(FIND("bacterium",C1629)),ISNUMBER(FIND(" coli ",C1629)))</f>
        <v>0</v>
      </c>
      <c r="AG1629" t="b">
        <f>OR(ISNUMBER(FIND("fungi",C1629)),ISNUMBER(FIND("Fungi",C1629)),ISNUMBER(FIND("fungus",C1629)),ISNUMBER(FIND("Fungus",C1629)),ISNUMBER(FIND("mushroom",C1629)),ISNUMBER(FIND("Mushroom",C1629)),ISNUMBER(FIND(" mold ",C1629)))</f>
        <v>0</v>
      </c>
      <c r="AH1629" t="b">
        <f>OR(ISNUMBER(FIND("Pig ",C1629)),ISNUMBER(FIND("pig ",C1629)),ISNUMBER(FIND("Pigs ",C1629)),ISNUMBER(FIND("pigs ",C1629)))</f>
        <v>0</v>
      </c>
      <c r="AI1629" t="b">
        <f>OR(ISNUMBER(FIND(" C. elegans",C1629)),ISNUMBER(FIND("Caenorhabditis elegans",C1629)),ISNUMBER(FIND("earthworms",C1629)),ISNUMBER(FIND(" Ficopomatus enigmaticus",C1629)),ISNUMBER(FIND("larva",C1629)),ISNUMBER(FIND("Lumbriculus variegatus",C1629)),ISNUMBER(FIND("nematode",C1629)))</f>
        <v>0</v>
      </c>
      <c r="AJ1629" t="b">
        <f>NOT(OR(AA1629,AB1629,AC1629,AD1629,AE1629,AF1629,AG1629,AH1629,AI1629))</f>
        <v>0</v>
      </c>
      <c r="AL1629" t="b">
        <f>OR(AA1629,AB1629,AD1629,AE1629,AF1629,AG1629,AH1629,AI1629)</f>
        <v>0</v>
      </c>
      <c r="AM1629" t="b">
        <f>IF(Table1[[#This Row],[In vivo?]],IF(Table1[[#This Row],[Cell]],FALSE,TRUE),FALSE)</f>
        <v>0</v>
      </c>
      <c r="AN1629" t="b">
        <f>AND(AC1629,AL1629)</f>
        <v>0</v>
      </c>
      <c r="AO1629" t="b">
        <f>IF(Table1[[#This Row],[Cell]],IF(Table1[[#This Row],[In vivo?]],FALSE,TRUE),FALSE)</f>
        <v>1</v>
      </c>
      <c r="AP1629" t="b">
        <f>NOT(OR(Table1[[#This Row],[In vivo?]],Table1[[#This Row],[Only in Cell]]))</f>
        <v>0</v>
      </c>
      <c r="AQ1629" t="str">
        <f>IF(OR(Table1[[#This Row],[Rodents]],Table1[[#This Row],[Human]],Table1[[#This Row],[Pig]]),OR(ISNUMBER(FIND("pulmonary",C1629)),ISNUMBER(FIND("lung",C1629))),"NA")</f>
        <v>NA</v>
      </c>
      <c r="AR1629" t="str">
        <f>IF(OR(Table1[[#This Row],[Rodents]],Table1[[#This Row],[Human]],Table1[[#This Row],[Pig]]),OR(ISNUMBER(FIND("skin",C1629)),ISNUMBER(FIND("dermal",C1629))),"NA")</f>
        <v>NA</v>
      </c>
      <c r="AS1629" t="str">
        <f>IF(OR(Table1[[#This Row],[Rodents]],Table1[[#This Row],[Human]],Table1[[#This Row],[Pig]]),OR(ISNUMBER(FIND("liver",C1629)),ISNUMBER(FIND("hepat",C1629))),"NA")</f>
        <v>NA</v>
      </c>
      <c r="AT1629" t="str">
        <f>IF(OR(Table1[[#This Row],[Rodents]],Table1[[#This Row],[Human]],Table1[[#This Row],[Pig]]),OR(ISNUMBER(FIND("kidney",C1629)),ISNUMBER(FIND("neph",C1629))),"NA")</f>
        <v>NA</v>
      </c>
      <c r="AU1629" t="str">
        <f>IF(OR(Table1[[#This Row],[Rodents]],Table1[[#This Row],[Human]],Table1[[#This Row],[Pig]]),OR(ISNUMBER(FIND("brain",C1629)),ISNUMBER(FIND("neur",C1629)),ISNUMBER(FIND("nerv",C1629))),"NA")</f>
        <v>NA</v>
      </c>
      <c r="AV1629" t="str">
        <f>IF(OR(Table1[[#This Row],[Rodents]],Table1[[#This Row],[Human]],Table1[[#This Row],[Pig]]),OR(ISNUMBER(FIND("heart",C1629)),ISNUMBER(FIND("cardi",C1629))),"NA")</f>
        <v>NA</v>
      </c>
      <c r="AW1629" t="str">
        <f>IF(OR(Table1[[#This Row],[Rodents]],Table1[[#This Row],[Human]],Table1[[#This Row],[Pig]]),OR(ISNUMBER(FIND("gastro",C1629)),ISNUMBER(FIND("intesti",C1629)),ISNUMBER(FIND("stomach",C1629))),"NA")</f>
        <v>NA</v>
      </c>
      <c r="AX1629" t="str">
        <f>IF(OR(Table1[[#This Row],[Rodents]],Table1[[#This Row],[Human]],Table1[[#This Row],[Pig]]),NOT(OR(AQ1629,AR1629,AS1629,AT1629,AU1629,AV1629,AW1629)),"NA")</f>
        <v>NA</v>
      </c>
      <c r="AY1629" t="b">
        <f>OR(ISNUMBER(FIND("SWCNT",C1629)),ISNUMBER(FIND("SWNT",C1629)),ISNUMBER(FIND("single-wall",C1629)),ISNUMBER(FIND("single wall",C1629)),ISNUMBER(FIND("Single wall",C1629)),ISNUMBER(FIND("Single-wall",C1629)),ISNUMBER(FIND("SWCNT",B1629)),ISNUMBER(FIND("SWNT",B1629)),ISNUMBER(FIND("single-wall",B1629)),ISNUMBER(FIND("single wall",B1629)),ISNUMBER(FIND("Single-wall",B1629)),ISNUMBER(FIND("Single wall",B1629)))</f>
        <v>1</v>
      </c>
      <c r="AZ1629" t="b">
        <f>OR(ISNUMBER(FIND("MWCNT",C1629)),ISNUMBER(FIND("MWNT",C1629)),ISNUMBER(FIND("multi-wall",C1629)),ISNUMBER(FIND("multi wall",C1629)),ISNUMBER(FIND("multiwall",C1629)),ISNUMBER(FIND("Multi-wall",C1629)),ISNUMBER(FIND("Multi wall",C1629)),ISNUMBER(FIND("Multiwall",C1629)),ISNUMBER(FIND("MWCNT",B1629)),ISNUMBER(FIND("MWNT",B1629)),ISNUMBER(FIND("multi-wall",B1629)),ISNUMBER(FIND("multi wall",B1629)),ISNUMBER(FIND("multiwall",B1629)),ISNUMBER(FIND("Multi-wall",B1629)),ISNUMBER(FIND("Multi wall",B1629)),ISNUMBER(FIND("Multiwall",B1629)),ISNUMBER(FIND("Double-wall",B1629)),ISNUMBER(FIND("Double wall",B1629)),ISNUMBER(FIND("Doublewall",B1629)),ISNUMBER(FIND("double-wall",B1629)),ISNUMBER(FIND("double wall",B1629)),ISNUMBER(FIND("doublewall",B1629)))</f>
        <v>0</v>
      </c>
      <c r="BA1629" t="b">
        <f>AND(Table1[[#This Row],[SWCNT]],Table1[[#This Row],[MWCNT]])</f>
        <v>0</v>
      </c>
      <c r="BB1629" t="b">
        <f>IF(Table1[[#This Row],[SWCNT]]=TRUE,FALSE,IF(Table1[[#This Row],[MWCNT]]=TRUE,FALSE,TRUE))</f>
        <v>0</v>
      </c>
      <c r="BC1629" s="18"/>
    </row>
    <row r="1630" spans="1:55" ht="166.5">
      <c r="A1630" t="s">
        <v>3921</v>
      </c>
      <c r="B1630" s="2" t="s">
        <v>3922</v>
      </c>
      <c r="C1630" s="16" t="s">
        <v>3923</v>
      </c>
      <c r="D1630" s="17" t="s">
        <v>403</v>
      </c>
      <c r="E1630" s="2">
        <v>2013</v>
      </c>
      <c r="F1630" t="b">
        <f>OR(ISNUMBER(FIND("cytotoxic",C1630)),ISNUMBER(FIND("Cytotoxic",C1630)),ISNUMBER(FIND("cellular toxicity",C1630)),ISNUMBER(FIND("cell death",C1630)),ISNUMBER(FIND("viable",C1630)),ISNUMBER(FIND("phytotoxic",C1630)),ISNUMBER(FIND("acute toxicity",C1630)),ISNUMBER(FIND("MTT",C1630)),ISNUMBER(FIND("survival",C1630)),ISNUMBER(FIND("prolifer",C1630)),ISNUMBER(FIND("apoptosis",C1630)),ISNUMBER(FIND("neurotoxic",C1630)),ISNUMBER(FIND("  lysis ",C1630)),ISNUMBER(FIND("necrosis",C1630)),ISNUMBER(FIND("cellular death",C1630))*3,ISNUMBER(FIND("LDH",C1630)),ISNUMBER(FIND("Acute toxicity",C1630)))</f>
        <v>1</v>
      </c>
      <c r="G1630" t="b">
        <f>OR(ISNUMBER(FIND("genotoxic",C1630)),ISNUMBER(FIND("genotoxicity",C1630)),ISNUMBER(FIND("DNA damage",C1630)),ISNUMBER(FIND("DNA",C1630)),ISNUMBER(FIND("RNA",C1630)),ISNUMBER(FIND("mesothelioma",C1630)),ISNUMBER(FIND("carcino",C1630)),ISNUMBER(FIND("mutagen",C1630)),ISNUMBER(FIND("genetic",C1630)))</f>
        <v>0</v>
      </c>
      <c r="H1630" t="b">
        <f>OR(ISNUMBER(FIND("inflammatory",C1630)),ISNUMBER(FIND("inflamm",C1630)))</f>
        <v>0</v>
      </c>
      <c r="I1630" t="b">
        <f>OR(ISNUMBER(FIND("immune",C1630)),ISNUMBER(FIND("immunological",C1630)),ISNUMBER(FIND("interleuk",C1630)),ISNUMBER(FIND("platelet activation",C1630)),ISNUMBER(FIND("monocyte",C1630)),ISNUMBER(FIND("leukocyte",C1630)),ISNUMBER(FIND("cytokine",C1630)),ISNUMBER(FIND("CD4",C1630)),ISNUMBER(FIND("CD8",C1630)),ISNUMBER(FIND("T-cell",C1630)))</f>
        <v>1</v>
      </c>
      <c r="J1630" t="b">
        <f>OR(ISNUMBER(FIND("reactive oxygen",C1630)),ISNUMBER(FIND("ROS",C1630)),ISNUMBER(FIND("free radical",C1630)),ISNUMBER(FIND("oxidative stress",C1630)),ISNUMBER(FIND("peroxid",C1630)),ISNUMBER(FIND("oxidative",C1630)),ISNUMBER(FIND("antioxid",C1630)))</f>
        <v>0</v>
      </c>
      <c r="K1630" t="b">
        <f>OR(ISNUMBER(FIND("autophag",C1630)))</f>
        <v>0</v>
      </c>
      <c r="L1630" t="b">
        <f>OR(ISNUMBER(FIND("morpholog",C1630)))</f>
        <v>0</v>
      </c>
      <c r="M1630" t="b">
        <f>OR(ISNUMBER(FIND("fibrosis",C1630)),ISNUMBER(FIND("Fibrosis",C1630)),ISNUMBER(FIND("fibrot",C1630)))</f>
        <v>0</v>
      </c>
      <c r="N1630" t="b">
        <f>OR(ISNUMBER(FIND("offspring",C1630)),ISNUMBER(FIND("Parental",C1630)),ISNUMBER(FIND("parental",C1630)),ISNUMBER(FIND("germline",C1630)),ISNUMBER(FIND("reproduc",C1630)),ISNUMBER(FIND("embryo",C1630)))</f>
        <v>0</v>
      </c>
      <c r="O1630" t="b">
        <f>OR(ISNUMBER(FIND("metabol",C1630)),ISNUMBER(FIND("Metabol",C1630)),ISNUMBER(FIND("digest",C1630)),ISNUMBER(FIND("mitochon",C1630)))</f>
        <v>0</v>
      </c>
      <c r="P1630" t="b">
        <f>OR(ISNUMBER(FIND("ecotox",C1630)),ISNUMBER(FIND("Ecotox",B1630)),ISNUMBER(FIND("ecotox",B1630)),ISNUMBER(FIND("Ecotox",C1630)))</f>
        <v>0</v>
      </c>
      <c r="Q1630" t="b">
        <f>OR(ISNUMBER(FIND("Bioaccum",C1630)),ISNUMBER(FIND("bioaccum",C1630)),ISNUMBER(FIND("accum",C1630)))</f>
        <v>0</v>
      </c>
      <c r="R1630" t="b">
        <f>OR(ISNUMBER(FIND("Occupation",C1630)),ISNUMBER(FIND("occupation",C1630)),ISNUMBER(FIND("worker",C1630)),ISNUMBER(FIND("workforce",C1630)))</f>
        <v>0</v>
      </c>
      <c r="S1630" t="b">
        <f>NOT(OR(F1630,G1630,H1630,I1630,J1630,K1630,L1630,M1630,N1630,O1630,P1630,Q1630,R1630))</f>
        <v>0</v>
      </c>
      <c r="U1630" t="b">
        <f>OR(Table1[[#This Row],[Inflammation]],Table1[[#This Row],[Immune]])</f>
        <v>1</v>
      </c>
      <c r="V1630" t="b">
        <f>IF(OR(Table1[[#This Row],[Rodents]],Table1[[#This Row],[Human]],Table1[[#This Row],[Pig]]),OR(ISNUMBER(FIND("intratrach",C1630)),ISNUMBER(FIND("nasal ",C1630)),ISNUMBER(FIND("instill",C1630))),"NA")</f>
        <v>0</v>
      </c>
      <c r="W1630" t="b">
        <f>IF(OR(Table1[[#This Row],[Rodents]],Table1[[#This Row],[Human]],Table1[[#This Row],[Pig]]),OR(ISNUMBER(FIND("dermal",C1630)),ISNUMBER(FIND("skin ",C1630))),"NA")</f>
        <v>0</v>
      </c>
      <c r="X1630" t="b">
        <f>IF(OR(Table1[[#This Row],[Rodents]],Table1[[#This Row],[Human]],Table1[[#This Row],[Pig]]),OR(ISNUMBER(FIND("injected",C1630)),ISNUMBER(FIND("periton",C1630)),ISNUMBER(FIND("intrascrot",C1630))),"NA")</f>
        <v>0</v>
      </c>
      <c r="Y1630" t="b">
        <f>IF(OR(Table1[[#This Row],[Rodents]],Table1[[#This Row],[Human]],Table1[[#This Row],[Pig]]),NOT(OR(Table1[[#This Row],[Inhaled/Intratracheal/intranasal]],Table1[[#This Row],[Dermal]],Table1[[#This Row],[Injected]])),"NA")</f>
        <v>1</v>
      </c>
      <c r="AA1630" t="b">
        <f>OR(ISNUMBER(FIND("fish ",C1630)),ISNUMBER(FIND("Fish ",C1630)),ISNUMBER(FIND("aquatic",C1630)),ISNUMBER(FIND("daphnids",C1630)),ISNUMBER(FIND("Carcinus maenas",C1630)),ISNUMBER(FIND("Daphnia",C1630)),ISNUMBER(FIND("Ruditapes philippinarum",C1630)),ISNUMBER(FIND("daphnia",C1630)),ISNUMBER(FIND("marine",C1630)),ISNUMBER(FIND("mussel",C1630)),ISNUMBER(FIND("algae",C1630)),ISNUMBER(FIND("Donax faba",C1630)),ISNUMBER(FIND("estuarine",C1630)),ISNUMBER(FIND("snail",C1630)),ISNUMBER(FIND("Prorocentrum donghaiense",C1630)) )</f>
        <v>0</v>
      </c>
      <c r="AB1630" t="b">
        <f>OR(ISNUMBER(FIND(" rat ",C1630)),ISNUMBER(FIND(" rats ",C1630)),ISNUMBER(FIND(" Rats ",C1630)),ISNUMBER(FIND(" Rat ",C1630)),ISNUMBER(FIND(" rat.",C1630)),ISNUMBER(FIND(" rats.",C1630)),ISNUMBER(FIND("mouse",C1630)),ISNUMBER(FIND("mice",C1630)), ISNUMBER(FIND(" Mice",C1630)))</f>
        <v>1</v>
      </c>
      <c r="AC1630" t="b">
        <f>OR(ISNUMBER(FIND(" cell ",C1630)),ISNUMBER(FIND("fibroblast",C1630)),ISNUMBER(FIND("macrophage",C1630)),ISNUMBER(FIND("epithelial",C1630)),ISNUMBER(FIND("endothelial",C1630)),ISNUMBER(FIND("neuron",C1630)),ISNUMBER(FIND(" cells ",C1630)),ISNUMBER(FIND("RBC",C1630)),ISNUMBER(FIND("mitochond",C1630)),ISNUMBER(FIND("adipocyte",C1630)),ISNUMBER(FIND("osteo",C1630)),ISNUMBER(FIND("keratin",C1630)),ISNUMBER(FIND(" cell's ",C1630)),ISNUMBER(FIND("eukary",C1630)),ISNUMBER(FIND("sperm",C1630)))</f>
        <v>1</v>
      </c>
      <c r="AD1630" t="b">
        <f>OR(ISNUMBER(FIND("human",B1630)),ISNUMBER(FIND("workers",B1630)),ISNUMBER(FIND("workforces",B1630)),ISNUMBER(FIND("occupational",B1630)),ISNUMBER(FIND("Case report",B1630)),ISNUMBER(FIND("Workplaces",B1630)),ISNUMBER(FIND("worker",B1630)))</f>
        <v>0</v>
      </c>
      <c r="AE1630" t="b">
        <f>OR(ISNUMBER(FIND(" plant ",C1630)),ISNUMBER(FIND("Plant ",C1630)),ISNUMBER(FIND("tomato",C1630)),ISNUMBER(FIND("plants",C1630)),ISNUMBER(FIND("Plants",C1630)),ISNUMBER(FIND("algae",C1630)),ISNUMBER(FIND("lettuce",C1630)),ISNUMBER(FIND("green gram sprouts ",C1630)),ISNUMBER(FIND("Cucurbita pepo",C1630)),ISNUMBER(FIND("bean ",C1630)),ISNUMBER(FIND("chloroplast",C1630)),ISNUMBER(FIND("chlorophyll",C1630)),ISNUMBER(FIND("seedling",C1630)),ISNUMBER(FIND("canola",C1630)),ISNUMBER(FIND("shoot",C1630)),ISNUMBER(FIND("photosynthes",C1630)),ISNUMBER(FIND(" leaves ",C1630)),,ISNUMBER(FIND("agriculture",C1630)),ISNUMBER(FIND(" crops ",C1630)))</f>
        <v>0</v>
      </c>
      <c r="AF1630" t="b">
        <f>OR(ISNUMBER(FIND("bacteria",C1630)),ISNUMBER(FIND("Bacteria",C1630)),ISNUMBER(FIND("Bacterium",C1630)),ISNUMBER(FIND("bacterium",C1630)),ISNUMBER(FIND(" coli ",C1630)))</f>
        <v>0</v>
      </c>
      <c r="AG1630" t="b">
        <f>OR(ISNUMBER(FIND("fungi",C1630)),ISNUMBER(FIND("Fungi",C1630)),ISNUMBER(FIND("fungus",C1630)),ISNUMBER(FIND("Fungus",C1630)),ISNUMBER(FIND("mushroom",C1630)),ISNUMBER(FIND("Mushroom",C1630)),ISNUMBER(FIND(" mold ",C1630)))</f>
        <v>0</v>
      </c>
      <c r="AH1630" t="b">
        <f>OR(ISNUMBER(FIND("Pig ",C1630)),ISNUMBER(FIND("pig ",C1630)),ISNUMBER(FIND("Pigs ",C1630)),ISNUMBER(FIND("pigs ",C1630)))</f>
        <v>0</v>
      </c>
      <c r="AI1630" t="b">
        <f>OR(ISNUMBER(FIND(" C. elegans",C1630)),ISNUMBER(FIND("Caenorhabditis elegans",C1630)),ISNUMBER(FIND("earthworms",C1630)),ISNUMBER(FIND(" Ficopomatus enigmaticus",C1630)),ISNUMBER(FIND("larva",C1630)),ISNUMBER(FIND("Lumbriculus variegatus",C1630)),ISNUMBER(FIND("nematode",C1630)))</f>
        <v>0</v>
      </c>
      <c r="AJ1630" t="b">
        <f>NOT(OR(AA1630,AB1630,AC1630,AD1630,AE1630,AF1630,AG1630,AH1630,AI1630))</f>
        <v>0</v>
      </c>
      <c r="AL1630" t="b">
        <f>OR(AA1630,AB1630,AD1630,AE1630,AF1630,AG1630,AH1630,AI1630)</f>
        <v>1</v>
      </c>
      <c r="AM1630" t="b">
        <f>IF(Table1[[#This Row],[In vivo?]],IF(Table1[[#This Row],[Cell]],FALSE,TRUE),FALSE)</f>
        <v>0</v>
      </c>
      <c r="AN1630" t="b">
        <f>AND(AC1630,AL1630)</f>
        <v>1</v>
      </c>
      <c r="AO1630" t="b">
        <f>IF(Table1[[#This Row],[Cell]],IF(Table1[[#This Row],[In vivo?]],FALSE,TRUE),FALSE)</f>
        <v>0</v>
      </c>
      <c r="AP1630" t="b">
        <f>NOT(OR(Table1[[#This Row],[In vivo?]],Table1[[#This Row],[Only in Cell]]))</f>
        <v>0</v>
      </c>
      <c r="AQ1630" t="b">
        <f>IF(OR(Table1[[#This Row],[Rodents]],Table1[[#This Row],[Human]],Table1[[#This Row],[Pig]]),OR(ISNUMBER(FIND("pulmonary",C1630)),ISNUMBER(FIND("lung",C1630))),"NA")</f>
        <v>0</v>
      </c>
      <c r="AR1630" t="b">
        <f>IF(OR(Table1[[#This Row],[Rodents]],Table1[[#This Row],[Human]],Table1[[#This Row],[Pig]]),OR(ISNUMBER(FIND("skin",C1630)),ISNUMBER(FIND("dermal",C1630))),"NA")</f>
        <v>0</v>
      </c>
      <c r="AS1630" t="b">
        <f>IF(OR(Table1[[#This Row],[Rodents]],Table1[[#This Row],[Human]],Table1[[#This Row],[Pig]]),OR(ISNUMBER(FIND("liver",C1630)),ISNUMBER(FIND("hepat",C1630))),"NA")</f>
        <v>0</v>
      </c>
      <c r="AT1630" t="b">
        <f>IF(OR(Table1[[#This Row],[Rodents]],Table1[[#This Row],[Human]],Table1[[#This Row],[Pig]]),OR(ISNUMBER(FIND("kidney",C1630)),ISNUMBER(FIND("neph",C1630))),"NA")</f>
        <v>0</v>
      </c>
      <c r="AU1630" t="b">
        <f>IF(OR(Table1[[#This Row],[Rodents]],Table1[[#This Row],[Human]],Table1[[#This Row],[Pig]]),OR(ISNUMBER(FIND("brain",C1630)),ISNUMBER(FIND("neur",C1630)),ISNUMBER(FIND("nerv",C1630))),"NA")</f>
        <v>0</v>
      </c>
      <c r="AV1630" t="b">
        <f>IF(OR(Table1[[#This Row],[Rodents]],Table1[[#This Row],[Human]],Table1[[#This Row],[Pig]]),OR(ISNUMBER(FIND("heart",C1630)),ISNUMBER(FIND("cardi",C1630))),"NA")</f>
        <v>0</v>
      </c>
      <c r="AW1630" t="b">
        <f>IF(OR(Table1[[#This Row],[Rodents]],Table1[[#This Row],[Human]],Table1[[#This Row],[Pig]]),OR(ISNUMBER(FIND("gastro",C1630)),ISNUMBER(FIND("intesti",C1630)),ISNUMBER(FIND("stomach",C1630))),"NA")</f>
        <v>0</v>
      </c>
      <c r="AX1630" t="b">
        <f>IF(OR(Table1[[#This Row],[Rodents]],Table1[[#This Row],[Human]],Table1[[#This Row],[Pig]]),NOT(OR(AQ1630,AR1630,AS1630,AT1630,AU1630,AV1630,AW1630)),"NA")</f>
        <v>1</v>
      </c>
      <c r="AY1630" t="b">
        <f>OR(ISNUMBER(FIND("SWCNT",C1630)),ISNUMBER(FIND("SWNT",C1630)),ISNUMBER(FIND("single-wall",C1630)),ISNUMBER(FIND("single wall",C1630)),ISNUMBER(FIND("Single wall",C1630)),ISNUMBER(FIND("Single-wall",C1630)),ISNUMBER(FIND("SWCNT",B1630)),ISNUMBER(FIND("SWNT",B1630)),ISNUMBER(FIND("single-wall",B1630)),ISNUMBER(FIND("single wall",B1630)),ISNUMBER(FIND("Single-wall",B1630)),ISNUMBER(FIND("Single wall",B1630)))</f>
        <v>1</v>
      </c>
      <c r="AZ1630" t="b">
        <f>OR(ISNUMBER(FIND("MWCNT",C1630)),ISNUMBER(FIND("MWNT",C1630)),ISNUMBER(FIND("multi-wall",C1630)),ISNUMBER(FIND("multi wall",C1630)),ISNUMBER(FIND("multiwall",C1630)),ISNUMBER(FIND("Multi-wall",C1630)),ISNUMBER(FIND("Multi wall",C1630)),ISNUMBER(FIND("Multiwall",C1630)),ISNUMBER(FIND("MWCNT",B1630)),ISNUMBER(FIND("MWNT",B1630)),ISNUMBER(FIND("multi-wall",B1630)),ISNUMBER(FIND("multi wall",B1630)),ISNUMBER(FIND("multiwall",B1630)),ISNUMBER(FIND("Multi-wall",B1630)),ISNUMBER(FIND("Multi wall",B1630)),ISNUMBER(FIND("Multiwall",B1630)),ISNUMBER(FIND("Double-wall",B1630)),ISNUMBER(FIND("Double wall",B1630)),ISNUMBER(FIND("Doublewall",B1630)),ISNUMBER(FIND("double-wall",B1630)),ISNUMBER(FIND("double wall",B1630)),ISNUMBER(FIND("doublewall",B1630)))</f>
        <v>0</v>
      </c>
      <c r="BA1630" t="b">
        <f>AND(Table1[[#This Row],[SWCNT]],Table1[[#This Row],[MWCNT]])</f>
        <v>0</v>
      </c>
      <c r="BB1630" t="b">
        <f>IF(Table1[[#This Row],[SWCNT]]=TRUE,FALSE,IF(Table1[[#This Row],[MWCNT]]=TRUE,FALSE,TRUE))</f>
        <v>0</v>
      </c>
      <c r="BC1630" s="18"/>
    </row>
    <row r="1631" spans="1:55" ht="92.5">
      <c r="A1631" t="s">
        <v>3931</v>
      </c>
      <c r="B1631" s="2" t="s">
        <v>3933</v>
      </c>
      <c r="C1631" s="16" t="s">
        <v>3935</v>
      </c>
      <c r="D1631" s="17" t="s">
        <v>971</v>
      </c>
      <c r="E1631" s="2">
        <v>2013</v>
      </c>
      <c r="F1631" t="b">
        <f>OR(ISNUMBER(FIND("cytotoxic",C1631)),ISNUMBER(FIND("Cytotoxic",C1631)),ISNUMBER(FIND("cellular toxicity",C1631)),ISNUMBER(FIND("cell death",C1631)),ISNUMBER(FIND("viable",C1631)),ISNUMBER(FIND("phytotoxic",C1631)),ISNUMBER(FIND("acute toxicity",C1631)),ISNUMBER(FIND("MTT",C1631)),ISNUMBER(FIND("survival",C1631)),ISNUMBER(FIND("prolifer",C1631)),ISNUMBER(FIND("apoptosis",C1631)),ISNUMBER(FIND("neurotoxic",C1631)),ISNUMBER(FIND("  lysis ",C1631)),ISNUMBER(FIND("necrosis",C1631)),ISNUMBER(FIND("cellular death",C1631))*3,ISNUMBER(FIND("LDH",C1631)),ISNUMBER(FIND("Acute toxicity",C1631)))</f>
        <v>0</v>
      </c>
      <c r="G1631" t="b">
        <f>OR(ISNUMBER(FIND("genotoxic",C1631)),ISNUMBER(FIND("genotoxicity",C1631)),ISNUMBER(FIND("DNA damage",C1631)),ISNUMBER(FIND("DNA",C1631)),ISNUMBER(FIND("RNA",C1631)),ISNUMBER(FIND("mesothelioma",C1631)),ISNUMBER(FIND("carcino",C1631)),ISNUMBER(FIND("mutagen",C1631)),ISNUMBER(FIND("genetic",C1631)))</f>
        <v>0</v>
      </c>
      <c r="H1631" t="b">
        <f>OR(ISNUMBER(FIND("inflammatory",C1631)),ISNUMBER(FIND("inflamm",C1631)))</f>
        <v>0</v>
      </c>
      <c r="I1631" t="b">
        <f>OR(ISNUMBER(FIND("immune",C1631)),ISNUMBER(FIND("immunological",C1631)),ISNUMBER(FIND("interleuk",C1631)),ISNUMBER(FIND("platelet activation",C1631)),ISNUMBER(FIND("monocyte",C1631)),ISNUMBER(FIND("leukocyte",C1631)),ISNUMBER(FIND("cytokine",C1631)),ISNUMBER(FIND("CD4",C1631)),ISNUMBER(FIND("CD8",C1631)),ISNUMBER(FIND("T-cell",C1631)))</f>
        <v>1</v>
      </c>
      <c r="J1631" t="b">
        <f>OR(ISNUMBER(FIND("reactive oxygen",C1631)),ISNUMBER(FIND("ROS",C1631)),ISNUMBER(FIND("free radical",C1631)),ISNUMBER(FIND("oxidative stress",C1631)),ISNUMBER(FIND("peroxid",C1631)),ISNUMBER(FIND("oxidative",C1631)),ISNUMBER(FIND("antioxid",C1631)))</f>
        <v>0</v>
      </c>
      <c r="K1631" t="b">
        <f>OR(ISNUMBER(FIND("autophag",C1631)))</f>
        <v>0</v>
      </c>
      <c r="L1631" t="b">
        <f>OR(ISNUMBER(FIND("morpholog",C1631)))</f>
        <v>0</v>
      </c>
      <c r="M1631" t="b">
        <f>OR(ISNUMBER(FIND("fibrosis",C1631)),ISNUMBER(FIND("Fibrosis",C1631)),ISNUMBER(FIND("fibrot",C1631)))</f>
        <v>0</v>
      </c>
      <c r="N1631" t="b">
        <f>OR(ISNUMBER(FIND("offspring",C1631)),ISNUMBER(FIND("Parental",C1631)),ISNUMBER(FIND("parental",C1631)),ISNUMBER(FIND("germline",C1631)),ISNUMBER(FIND("reproduc",C1631)),ISNUMBER(FIND("embryo",C1631)))</f>
        <v>0</v>
      </c>
      <c r="O1631" t="b">
        <f>OR(ISNUMBER(FIND("metabol",C1631)),ISNUMBER(FIND("Metabol",C1631)),ISNUMBER(FIND("digest",C1631)),ISNUMBER(FIND("mitochon",C1631)))</f>
        <v>0</v>
      </c>
      <c r="P1631" t="b">
        <f>OR(ISNUMBER(FIND("ecotox",C1631)),ISNUMBER(FIND("Ecotox",B1631)),ISNUMBER(FIND("ecotox",B1631)),ISNUMBER(FIND("Ecotox",C1631)))</f>
        <v>0</v>
      </c>
      <c r="Q1631" t="b">
        <f>OR(ISNUMBER(FIND("Bioaccum",C1631)),ISNUMBER(FIND("bioaccum",C1631)),ISNUMBER(FIND("accum",C1631)))</f>
        <v>0</v>
      </c>
      <c r="R1631" t="b">
        <f>OR(ISNUMBER(FIND("Occupation",C1631)),ISNUMBER(FIND("occupation",C1631)),ISNUMBER(FIND("worker",C1631)),ISNUMBER(FIND("workforce",C1631)))</f>
        <v>0</v>
      </c>
      <c r="S1631" t="b">
        <f>NOT(OR(F1631,G1631,H1631,I1631,J1631,K1631,L1631,M1631,N1631,O1631,P1631,Q1631,R1631))</f>
        <v>0</v>
      </c>
      <c r="U1631" t="b">
        <f>OR(Table1[[#This Row],[Inflammation]],Table1[[#This Row],[Immune]])</f>
        <v>1</v>
      </c>
      <c r="V1631" t="b">
        <f>IF(OR(Table1[[#This Row],[Rodents]],Table1[[#This Row],[Human]],Table1[[#This Row],[Pig]]),OR(ISNUMBER(FIND("intratrach",C1631)),ISNUMBER(FIND("nasal ",C1631)),ISNUMBER(FIND("instill",C1631))),"NA")</f>
        <v>0</v>
      </c>
      <c r="W1631" t="b">
        <f>IF(OR(Table1[[#This Row],[Rodents]],Table1[[#This Row],[Human]],Table1[[#This Row],[Pig]]),OR(ISNUMBER(FIND("dermal",C1631)),ISNUMBER(FIND("skin ",C1631))),"NA")</f>
        <v>0</v>
      </c>
      <c r="X1631" t="b">
        <f>IF(OR(Table1[[#This Row],[Rodents]],Table1[[#This Row],[Human]],Table1[[#This Row],[Pig]]),OR(ISNUMBER(FIND("injected",C1631)),ISNUMBER(FIND("periton",C1631)),ISNUMBER(FIND("intrascrot",C1631))),"NA")</f>
        <v>0</v>
      </c>
      <c r="Y1631" t="b">
        <f>IF(OR(Table1[[#This Row],[Rodents]],Table1[[#This Row],[Human]],Table1[[#This Row],[Pig]]),NOT(OR(Table1[[#This Row],[Inhaled/Intratracheal/intranasal]],Table1[[#This Row],[Dermal]],Table1[[#This Row],[Injected]])),"NA")</f>
        <v>1</v>
      </c>
      <c r="AA1631" t="b">
        <f>OR(ISNUMBER(FIND("fish ",C1631)),ISNUMBER(FIND("Fish ",C1631)),ISNUMBER(FIND("aquatic",C1631)),ISNUMBER(FIND("daphnids",C1631)),ISNUMBER(FIND("Carcinus maenas",C1631)),ISNUMBER(FIND("Daphnia",C1631)),ISNUMBER(FIND("Ruditapes philippinarum",C1631)),ISNUMBER(FIND("daphnia",C1631)),ISNUMBER(FIND("marine",C1631)),ISNUMBER(FIND("mussel",C1631)),ISNUMBER(FIND("algae",C1631)),ISNUMBER(FIND("Donax faba",C1631)),ISNUMBER(FIND("estuarine",C1631)),ISNUMBER(FIND("snail",C1631)),ISNUMBER(FIND("Prorocentrum donghaiense",C1631)) )</f>
        <v>0</v>
      </c>
      <c r="AB1631" t="b">
        <f>OR(ISNUMBER(FIND(" rat ",C1631)),ISNUMBER(FIND(" rats ",C1631)),ISNUMBER(FIND(" Rats ",C1631)),ISNUMBER(FIND(" Rat ",C1631)),ISNUMBER(FIND(" rat.",C1631)),ISNUMBER(FIND(" rats.",C1631)),ISNUMBER(FIND("mouse",C1631)),ISNUMBER(FIND("mice",C1631)), ISNUMBER(FIND(" Mice",C1631)))</f>
        <v>1</v>
      </c>
      <c r="AC1631" t="b">
        <f>OR(ISNUMBER(FIND(" cell ",C1631)),ISNUMBER(FIND("fibroblast",C1631)),ISNUMBER(FIND("macrophage",C1631)),ISNUMBER(FIND("epithelial",C1631)),ISNUMBER(FIND("endothelial",C1631)),ISNUMBER(FIND("neuron",C1631)),ISNUMBER(FIND(" cells ",C1631)),ISNUMBER(FIND("RBC",C1631)),ISNUMBER(FIND("mitochond",C1631)),ISNUMBER(FIND("adipocyte",C1631)),ISNUMBER(FIND("osteo",C1631)),ISNUMBER(FIND("keratin",C1631)),ISNUMBER(FIND(" cell's ",C1631)),ISNUMBER(FIND("eukary",C1631)),ISNUMBER(FIND("sperm",C1631)))</f>
        <v>1</v>
      </c>
      <c r="AD1631" t="b">
        <f>OR(ISNUMBER(FIND("human",B1631)),ISNUMBER(FIND("workers",B1631)),ISNUMBER(FIND("workforces",B1631)),ISNUMBER(FIND("occupational",B1631)),ISNUMBER(FIND("Case report",B1631)),ISNUMBER(FIND("Workplaces",B1631)),ISNUMBER(FIND("worker",B1631)))</f>
        <v>0</v>
      </c>
      <c r="AE1631" t="b">
        <f>OR(ISNUMBER(FIND(" plant ",C1631)),ISNUMBER(FIND("Plant ",C1631)),ISNUMBER(FIND("tomato",C1631)),ISNUMBER(FIND("plants",C1631)),ISNUMBER(FIND("Plants",C1631)),ISNUMBER(FIND("algae",C1631)),ISNUMBER(FIND("lettuce",C1631)),ISNUMBER(FIND("green gram sprouts ",C1631)),ISNUMBER(FIND("Cucurbita pepo",C1631)),ISNUMBER(FIND("bean ",C1631)),ISNUMBER(FIND("chloroplast",C1631)),ISNUMBER(FIND("chlorophyll",C1631)),ISNUMBER(FIND("seedling",C1631)),ISNUMBER(FIND("canola",C1631)),ISNUMBER(FIND("shoot",C1631)),ISNUMBER(FIND("photosynthes",C1631)),ISNUMBER(FIND(" leaves ",C1631)),,ISNUMBER(FIND("agriculture",C1631)),ISNUMBER(FIND(" crops ",C1631)))</f>
        <v>0</v>
      </c>
      <c r="AF1631" t="b">
        <f>OR(ISNUMBER(FIND("bacteria",C1631)),ISNUMBER(FIND("Bacteria",C1631)),ISNUMBER(FIND("Bacterium",C1631)),ISNUMBER(FIND("bacterium",C1631)),ISNUMBER(FIND(" coli ",C1631)))</f>
        <v>0</v>
      </c>
      <c r="AG1631" t="b">
        <f>OR(ISNUMBER(FIND("fungi",C1631)),ISNUMBER(FIND("Fungi",C1631)),ISNUMBER(FIND("fungus",C1631)),ISNUMBER(FIND("Fungus",C1631)),ISNUMBER(FIND("mushroom",C1631)),ISNUMBER(FIND("Mushroom",C1631)),ISNUMBER(FIND(" mold ",C1631)))</f>
        <v>0</v>
      </c>
      <c r="AH1631" t="b">
        <f>OR(ISNUMBER(FIND("Pig ",C1631)),ISNUMBER(FIND("pig ",C1631)),ISNUMBER(FIND("Pigs ",C1631)),ISNUMBER(FIND("pigs ",C1631)))</f>
        <v>0</v>
      </c>
      <c r="AI1631" t="b">
        <f>OR(ISNUMBER(FIND(" C. elegans",C1631)),ISNUMBER(FIND("Caenorhabditis elegans",C1631)),ISNUMBER(FIND("earthworms",C1631)),ISNUMBER(FIND(" Ficopomatus enigmaticus",C1631)),ISNUMBER(FIND("larva",C1631)),ISNUMBER(FIND("Lumbriculus variegatus",C1631)),ISNUMBER(FIND("nematode",C1631)))</f>
        <v>0</v>
      </c>
      <c r="AJ1631" t="b">
        <f>NOT(OR(AA1631,AB1631,AC1631,AD1631,AE1631,AF1631,AG1631,AH1631,AI1631))</f>
        <v>0</v>
      </c>
      <c r="AL1631" t="b">
        <f>OR(AA1631,AB1631,AD1631,AE1631,AF1631,AG1631,AH1631,AI1631)</f>
        <v>1</v>
      </c>
      <c r="AM1631" t="b">
        <f>IF(Table1[[#This Row],[In vivo?]],IF(Table1[[#This Row],[Cell]],FALSE,TRUE),FALSE)</f>
        <v>0</v>
      </c>
      <c r="AN1631" t="b">
        <f>AND(AC1631,AL1631)</f>
        <v>1</v>
      </c>
      <c r="AO1631" t="b">
        <f>IF(Table1[[#This Row],[Cell]],IF(Table1[[#This Row],[In vivo?]],FALSE,TRUE),FALSE)</f>
        <v>0</v>
      </c>
      <c r="AP1631" t="b">
        <f>NOT(OR(Table1[[#This Row],[In vivo?]],Table1[[#This Row],[Only in Cell]]))</f>
        <v>0</v>
      </c>
      <c r="AQ1631" t="b">
        <f>IF(OR(Table1[[#This Row],[Rodents]],Table1[[#This Row],[Human]],Table1[[#This Row],[Pig]]),OR(ISNUMBER(FIND("pulmonary",C1631)),ISNUMBER(FIND("lung",C1631))),"NA")</f>
        <v>0</v>
      </c>
      <c r="AR1631" t="b">
        <f>IF(OR(Table1[[#This Row],[Rodents]],Table1[[#This Row],[Human]],Table1[[#This Row],[Pig]]),OR(ISNUMBER(FIND("skin",C1631)),ISNUMBER(FIND("dermal",C1631))),"NA")</f>
        <v>0</v>
      </c>
      <c r="AS1631" t="b">
        <f>IF(OR(Table1[[#This Row],[Rodents]],Table1[[#This Row],[Human]],Table1[[#This Row],[Pig]]),OR(ISNUMBER(FIND("liver",C1631)),ISNUMBER(FIND("hepat",C1631))),"NA")</f>
        <v>0</v>
      </c>
      <c r="AT1631" t="b">
        <f>IF(OR(Table1[[#This Row],[Rodents]],Table1[[#This Row],[Human]],Table1[[#This Row],[Pig]]),OR(ISNUMBER(FIND("kidney",C1631)),ISNUMBER(FIND("neph",C1631))),"NA")</f>
        <v>1</v>
      </c>
      <c r="AU1631" t="b">
        <f>IF(OR(Table1[[#This Row],[Rodents]],Table1[[#This Row],[Human]],Table1[[#This Row],[Pig]]),OR(ISNUMBER(FIND("brain",C1631)),ISNUMBER(FIND("neur",C1631)),ISNUMBER(FIND("nerv",C1631))),"NA")</f>
        <v>0</v>
      </c>
      <c r="AV1631" t="b">
        <f>IF(OR(Table1[[#This Row],[Rodents]],Table1[[#This Row],[Human]],Table1[[#This Row],[Pig]]),OR(ISNUMBER(FIND("heart",C1631)),ISNUMBER(FIND("cardi",C1631))),"NA")</f>
        <v>0</v>
      </c>
      <c r="AW1631" t="b">
        <f>IF(OR(Table1[[#This Row],[Rodents]],Table1[[#This Row],[Human]],Table1[[#This Row],[Pig]]),OR(ISNUMBER(FIND("gastro",C1631)),ISNUMBER(FIND("intesti",C1631)),ISNUMBER(FIND("stomach",C1631))),"NA")</f>
        <v>1</v>
      </c>
      <c r="AX1631" t="b">
        <f>IF(OR(Table1[[#This Row],[Rodents]],Table1[[#This Row],[Human]],Table1[[#This Row],[Pig]]),NOT(OR(AQ1631,AR1631,AS1631,AT1631,AU1631,AV1631,AW1631)),"NA")</f>
        <v>0</v>
      </c>
      <c r="AY1631" t="b">
        <f>OR(ISNUMBER(FIND("SWCNT",C1631)),ISNUMBER(FIND("SWNT",C1631)),ISNUMBER(FIND("single-wall",C1631)),ISNUMBER(FIND("single wall",C1631)),ISNUMBER(FIND("Single wall",C1631)),ISNUMBER(FIND("Single-wall",C1631)),ISNUMBER(FIND("SWCNT",B1631)),ISNUMBER(FIND("SWNT",B1631)),ISNUMBER(FIND("single-wall",B1631)),ISNUMBER(FIND("single wall",B1631)),ISNUMBER(FIND("Single-wall",B1631)),ISNUMBER(FIND("Single wall",B1631)))</f>
        <v>0</v>
      </c>
      <c r="AZ1631" t="b">
        <f>OR(ISNUMBER(FIND("MWCNT",C1631)),ISNUMBER(FIND("MWNT",C1631)),ISNUMBER(FIND("multi-wall",C1631)),ISNUMBER(FIND("multi wall",C1631)),ISNUMBER(FIND("multiwall",C1631)),ISNUMBER(FIND("Multi-wall",C1631)),ISNUMBER(FIND("Multi wall",C1631)),ISNUMBER(FIND("Multiwall",C1631)),ISNUMBER(FIND("MWCNT",B1631)),ISNUMBER(FIND("MWNT",B1631)),ISNUMBER(FIND("multi-wall",B1631)),ISNUMBER(FIND("multi wall",B1631)),ISNUMBER(FIND("multiwall",B1631)),ISNUMBER(FIND("Multi-wall",B1631)),ISNUMBER(FIND("Multi wall",B1631)),ISNUMBER(FIND("Multiwall",B1631)),ISNUMBER(FIND("Double-wall",B1631)),ISNUMBER(FIND("Double wall",B1631)),ISNUMBER(FIND("Doublewall",B1631)),ISNUMBER(FIND("double-wall",B1631)),ISNUMBER(FIND("double wall",B1631)),ISNUMBER(FIND("doublewall",B1631)))</f>
        <v>1</v>
      </c>
      <c r="BA1631" t="b">
        <f>AND(Table1[[#This Row],[SWCNT]],Table1[[#This Row],[MWCNT]])</f>
        <v>0</v>
      </c>
      <c r="BB1631" t="b">
        <f>IF(Table1[[#This Row],[SWCNT]]=TRUE,FALSE,IF(Table1[[#This Row],[MWCNT]]=TRUE,FALSE,TRUE))</f>
        <v>0</v>
      </c>
      <c r="BC1631" s="18"/>
    </row>
    <row r="1632" spans="1:55" ht="185">
      <c r="A1632" t="s">
        <v>3949</v>
      </c>
      <c r="B1632" s="2" t="s">
        <v>3950</v>
      </c>
      <c r="C1632" s="16" t="s">
        <v>3951</v>
      </c>
      <c r="D1632" s="17" t="s">
        <v>1192</v>
      </c>
      <c r="E1632" s="2">
        <v>2013</v>
      </c>
      <c r="F1632" t="b">
        <f>OR(ISNUMBER(FIND("cytotoxic",C1632)),ISNUMBER(FIND("Cytotoxic",C1632)),ISNUMBER(FIND("cellular toxicity",C1632)),ISNUMBER(FIND("cell death",C1632)),ISNUMBER(FIND("viable",C1632)),ISNUMBER(FIND("phytotoxic",C1632)),ISNUMBER(FIND("acute toxicity",C1632)),ISNUMBER(FIND("MTT",C1632)),ISNUMBER(FIND("survival",C1632)),ISNUMBER(FIND("prolifer",C1632)),ISNUMBER(FIND("apoptosis",C1632)),ISNUMBER(FIND("neurotoxic",C1632)),ISNUMBER(FIND("  lysis ",C1632)),ISNUMBER(FIND("necrosis",C1632)),ISNUMBER(FIND("cellular death",C1632))*3,ISNUMBER(FIND("LDH",C1632)),ISNUMBER(FIND("Acute toxicity",C1632)))</f>
        <v>1</v>
      </c>
      <c r="G1632" t="b">
        <f>OR(ISNUMBER(FIND("genotoxic",C1632)),ISNUMBER(FIND("genotoxicity",C1632)),ISNUMBER(FIND("DNA damage",C1632)),ISNUMBER(FIND("DNA",C1632)),ISNUMBER(FIND("RNA",C1632)),ISNUMBER(FIND("mesothelioma",C1632)),ISNUMBER(FIND("carcino",C1632)),ISNUMBER(FIND("mutagen",C1632)),ISNUMBER(FIND("genetic",C1632)))</f>
        <v>1</v>
      </c>
      <c r="H1632" t="b">
        <f>OR(ISNUMBER(FIND("inflammatory",C1632)),ISNUMBER(FIND("inflamm",C1632)))</f>
        <v>0</v>
      </c>
      <c r="I1632" t="b">
        <f>OR(ISNUMBER(FIND("immune",C1632)),ISNUMBER(FIND("immunological",C1632)),ISNUMBER(FIND("interleuk",C1632)),ISNUMBER(FIND("platelet activation",C1632)),ISNUMBER(FIND("monocyte",C1632)),ISNUMBER(FIND("leukocyte",C1632)),ISNUMBER(FIND("cytokine",C1632)),ISNUMBER(FIND("CD4",C1632)),ISNUMBER(FIND("CD8",C1632)),ISNUMBER(FIND("T-cell",C1632)))</f>
        <v>0</v>
      </c>
      <c r="J1632" t="b">
        <f>OR(ISNUMBER(FIND("reactive oxygen",C1632)),ISNUMBER(FIND("ROS",C1632)),ISNUMBER(FIND("free radical",C1632)),ISNUMBER(FIND("oxidative stress",C1632)),ISNUMBER(FIND("peroxid",C1632)),ISNUMBER(FIND("oxidative",C1632)),ISNUMBER(FIND("antioxid",C1632)))</f>
        <v>1</v>
      </c>
      <c r="K1632" t="b">
        <f>OR(ISNUMBER(FIND("autophag",C1632)))</f>
        <v>0</v>
      </c>
      <c r="L1632" t="b">
        <f>OR(ISNUMBER(FIND("morpholog",C1632)))</f>
        <v>0</v>
      </c>
      <c r="M1632" t="b">
        <f>OR(ISNUMBER(FIND("fibrosis",C1632)),ISNUMBER(FIND("Fibrosis",C1632)),ISNUMBER(FIND("fibrot",C1632)))</f>
        <v>0</v>
      </c>
      <c r="N1632" t="b">
        <f>OR(ISNUMBER(FIND("offspring",C1632)),ISNUMBER(FIND("Parental",C1632)),ISNUMBER(FIND("parental",C1632)),ISNUMBER(FIND("germline",C1632)),ISNUMBER(FIND("reproduc",C1632)),ISNUMBER(FIND("embryo",C1632)))</f>
        <v>0</v>
      </c>
      <c r="O1632" t="b">
        <f>OR(ISNUMBER(FIND("metabol",C1632)),ISNUMBER(FIND("Metabol",C1632)),ISNUMBER(FIND("digest",C1632)),ISNUMBER(FIND("mitochon",C1632)))</f>
        <v>0</v>
      </c>
      <c r="P1632" t="b">
        <f>OR(ISNUMBER(FIND("ecotox",C1632)),ISNUMBER(FIND("Ecotox",B1632)),ISNUMBER(FIND("ecotox",B1632)),ISNUMBER(FIND("Ecotox",C1632)))</f>
        <v>0</v>
      </c>
      <c r="Q1632" t="b">
        <f>OR(ISNUMBER(FIND("Bioaccum",C1632)),ISNUMBER(FIND("bioaccum",C1632)),ISNUMBER(FIND("accum",C1632)))</f>
        <v>0</v>
      </c>
      <c r="R1632" t="b">
        <f>OR(ISNUMBER(FIND("Occupation",C1632)),ISNUMBER(FIND("occupation",C1632)),ISNUMBER(FIND("worker",C1632)),ISNUMBER(FIND("workforce",C1632)))</f>
        <v>0</v>
      </c>
      <c r="S1632" t="b">
        <f>NOT(OR(F1632,G1632,H1632,I1632,J1632,K1632,L1632,M1632,N1632,O1632,P1632,Q1632,R1632))</f>
        <v>0</v>
      </c>
      <c r="U1632" t="b">
        <f>OR(Table1[[#This Row],[Inflammation]],Table1[[#This Row],[Immune]])</f>
        <v>0</v>
      </c>
      <c r="V1632" t="str">
        <f>IF(OR(Table1[[#This Row],[Rodents]],Table1[[#This Row],[Human]],Table1[[#This Row],[Pig]]),OR(ISNUMBER(FIND("intratrach",C1632)),ISNUMBER(FIND("nasal ",C1632)),ISNUMBER(FIND("instill",C1632))),"NA")</f>
        <v>NA</v>
      </c>
      <c r="W1632" t="str">
        <f>IF(OR(Table1[[#This Row],[Rodents]],Table1[[#This Row],[Human]],Table1[[#This Row],[Pig]]),OR(ISNUMBER(FIND("dermal",C1632)),ISNUMBER(FIND("skin ",C1632))),"NA")</f>
        <v>NA</v>
      </c>
      <c r="X1632" t="str">
        <f>IF(OR(Table1[[#This Row],[Rodents]],Table1[[#This Row],[Human]],Table1[[#This Row],[Pig]]),OR(ISNUMBER(FIND("injected",C1632)),ISNUMBER(FIND("periton",C1632)),ISNUMBER(FIND("intrascrot",C1632))),"NA")</f>
        <v>NA</v>
      </c>
      <c r="Y1632" t="str">
        <f>IF(OR(Table1[[#This Row],[Rodents]],Table1[[#This Row],[Human]],Table1[[#This Row],[Pig]]),NOT(OR(Table1[[#This Row],[Inhaled/Intratracheal/intranasal]],Table1[[#This Row],[Dermal]],Table1[[#This Row],[Injected]])),"NA")</f>
        <v>NA</v>
      </c>
      <c r="AA1632" t="b">
        <f>OR(ISNUMBER(FIND("fish ",C1632)),ISNUMBER(FIND("Fish ",C1632)),ISNUMBER(FIND("aquatic",C1632)),ISNUMBER(FIND("daphnids",C1632)),ISNUMBER(FIND("Carcinus maenas",C1632)),ISNUMBER(FIND("Daphnia",C1632)),ISNUMBER(FIND("Ruditapes philippinarum",C1632)),ISNUMBER(FIND("daphnia",C1632)),ISNUMBER(FIND("marine",C1632)),ISNUMBER(FIND("mussel",C1632)),ISNUMBER(FIND("algae",C1632)),ISNUMBER(FIND("Donax faba",C1632)),ISNUMBER(FIND("estuarine",C1632)),ISNUMBER(FIND("snail",C1632)),ISNUMBER(FIND("Prorocentrum donghaiense",C1632)) )</f>
        <v>0</v>
      </c>
      <c r="AB1632" t="b">
        <f>OR(ISNUMBER(FIND(" rat ",C1632)),ISNUMBER(FIND(" rats ",C1632)),ISNUMBER(FIND(" Rats ",C1632)),ISNUMBER(FIND(" Rat ",C1632)),ISNUMBER(FIND(" rat.",C1632)),ISNUMBER(FIND(" rats.",C1632)),ISNUMBER(FIND("mouse",C1632)),ISNUMBER(FIND("mice",C1632)), ISNUMBER(FIND(" Mice",C1632)))</f>
        <v>0</v>
      </c>
      <c r="AC1632" t="b">
        <f>OR(ISNUMBER(FIND(" cell ",C1632)),ISNUMBER(FIND("fibroblast",C1632)),ISNUMBER(FIND("macrophage",C1632)),ISNUMBER(FIND("epithelial",C1632)),ISNUMBER(FIND("endothelial",C1632)),ISNUMBER(FIND("neuron",C1632)),ISNUMBER(FIND(" cells ",C1632)),ISNUMBER(FIND("RBC",C1632)),ISNUMBER(FIND("mitochond",C1632)),ISNUMBER(FIND("adipocyte",C1632)),ISNUMBER(FIND("osteo",C1632)),ISNUMBER(FIND("keratin",C1632)),ISNUMBER(FIND(" cell's ",C1632)),ISNUMBER(FIND("eukary",C1632)),ISNUMBER(FIND("sperm",C1632)))</f>
        <v>1</v>
      </c>
      <c r="AD1632" t="b">
        <f>OR(ISNUMBER(FIND("human",B1632)),ISNUMBER(FIND("workers",B1632)),ISNUMBER(FIND("workforces",B1632)),ISNUMBER(FIND("occupational",B1632)),ISNUMBER(FIND("Case report",B1632)),ISNUMBER(FIND("Workplaces",B1632)),ISNUMBER(FIND("worker",B1632)))</f>
        <v>0</v>
      </c>
      <c r="AE1632" t="b">
        <f>OR(ISNUMBER(FIND(" plant ",C1632)),ISNUMBER(FIND("Plant ",C1632)),ISNUMBER(FIND("tomato",C1632)),ISNUMBER(FIND("plants",C1632)),ISNUMBER(FIND("Plants",C1632)),ISNUMBER(FIND("algae",C1632)),ISNUMBER(FIND("lettuce",C1632)),ISNUMBER(FIND("green gram sprouts ",C1632)),ISNUMBER(FIND("Cucurbita pepo",C1632)),ISNUMBER(FIND("bean ",C1632)),ISNUMBER(FIND("chloroplast",C1632)),ISNUMBER(FIND("chlorophyll",C1632)),ISNUMBER(FIND("seedling",C1632)),ISNUMBER(FIND("canola",C1632)),ISNUMBER(FIND("shoot",C1632)),ISNUMBER(FIND("photosynthes",C1632)),ISNUMBER(FIND(" leaves ",C1632)),,ISNUMBER(FIND("agriculture",C1632)),ISNUMBER(FIND(" crops ",C1632)))</f>
        <v>0</v>
      </c>
      <c r="AF1632" t="b">
        <f>OR(ISNUMBER(FIND("bacteria",C1632)),ISNUMBER(FIND("Bacteria",C1632)),ISNUMBER(FIND("Bacterium",C1632)),ISNUMBER(FIND("bacterium",C1632)),ISNUMBER(FIND(" coli ",C1632)))</f>
        <v>0</v>
      </c>
      <c r="AG1632" t="b">
        <f>OR(ISNUMBER(FIND("fungi",C1632)),ISNUMBER(FIND("Fungi",C1632)),ISNUMBER(FIND("fungus",C1632)),ISNUMBER(FIND("Fungus",C1632)),ISNUMBER(FIND("mushroom",C1632)),ISNUMBER(FIND("Mushroom",C1632)),ISNUMBER(FIND(" mold ",C1632)))</f>
        <v>0</v>
      </c>
      <c r="AH1632" t="b">
        <f>OR(ISNUMBER(FIND("Pig ",C1632)),ISNUMBER(FIND("pig ",C1632)),ISNUMBER(FIND("Pigs ",C1632)),ISNUMBER(FIND("pigs ",C1632)))</f>
        <v>0</v>
      </c>
      <c r="AI1632" t="b">
        <f>OR(ISNUMBER(FIND(" C. elegans",C1632)),ISNUMBER(FIND("Caenorhabditis elegans",C1632)),ISNUMBER(FIND("earthworms",C1632)),ISNUMBER(FIND(" Ficopomatus enigmaticus",C1632)),ISNUMBER(FIND("larva",C1632)),ISNUMBER(FIND("Lumbriculus variegatus",C1632)),ISNUMBER(FIND("nematode",C1632)))</f>
        <v>0</v>
      </c>
      <c r="AJ1632" t="b">
        <f>NOT(OR(AA1632,AB1632,AC1632,AD1632,AE1632,AF1632,AG1632,AH1632,AI1632))</f>
        <v>0</v>
      </c>
      <c r="AL1632" t="b">
        <f>OR(AA1632,AB1632,AD1632,AE1632,AF1632,AG1632,AH1632,AI1632)</f>
        <v>0</v>
      </c>
      <c r="AM1632" t="b">
        <f>IF(Table1[[#This Row],[In vivo?]],IF(Table1[[#This Row],[Cell]],FALSE,TRUE),FALSE)</f>
        <v>0</v>
      </c>
      <c r="AN1632" t="b">
        <f>AND(AC1632,AL1632)</f>
        <v>0</v>
      </c>
      <c r="AO1632" t="b">
        <f>IF(Table1[[#This Row],[Cell]],IF(Table1[[#This Row],[In vivo?]],FALSE,TRUE),FALSE)</f>
        <v>1</v>
      </c>
      <c r="AP1632" t="b">
        <f>NOT(OR(Table1[[#This Row],[In vivo?]],Table1[[#This Row],[Only in Cell]]))</f>
        <v>0</v>
      </c>
      <c r="AQ1632" t="str">
        <f>IF(OR(Table1[[#This Row],[Rodents]],Table1[[#This Row],[Human]],Table1[[#This Row],[Pig]]),OR(ISNUMBER(FIND("pulmonary",C1632)),ISNUMBER(FIND("lung",C1632))),"NA")</f>
        <v>NA</v>
      </c>
      <c r="AR1632" t="str">
        <f>IF(OR(Table1[[#This Row],[Rodents]],Table1[[#This Row],[Human]],Table1[[#This Row],[Pig]]),OR(ISNUMBER(FIND("skin",C1632)),ISNUMBER(FIND("dermal",C1632))),"NA")</f>
        <v>NA</v>
      </c>
      <c r="AS1632" t="str">
        <f>IF(OR(Table1[[#This Row],[Rodents]],Table1[[#This Row],[Human]],Table1[[#This Row],[Pig]]),OR(ISNUMBER(FIND("liver",C1632)),ISNUMBER(FIND("hepat",C1632))),"NA")</f>
        <v>NA</v>
      </c>
      <c r="AT1632" t="str">
        <f>IF(OR(Table1[[#This Row],[Rodents]],Table1[[#This Row],[Human]],Table1[[#This Row],[Pig]]),OR(ISNUMBER(FIND("kidney",C1632)),ISNUMBER(FIND("neph",C1632))),"NA")</f>
        <v>NA</v>
      </c>
      <c r="AU1632" t="str">
        <f>IF(OR(Table1[[#This Row],[Rodents]],Table1[[#This Row],[Human]],Table1[[#This Row],[Pig]]),OR(ISNUMBER(FIND("brain",C1632)),ISNUMBER(FIND("neur",C1632)),ISNUMBER(FIND("nerv",C1632))),"NA")</f>
        <v>NA</v>
      </c>
      <c r="AV1632" t="str">
        <f>IF(OR(Table1[[#This Row],[Rodents]],Table1[[#This Row],[Human]],Table1[[#This Row],[Pig]]),OR(ISNUMBER(FIND("heart",C1632)),ISNUMBER(FIND("cardi",C1632))),"NA")</f>
        <v>NA</v>
      </c>
      <c r="AW1632" t="str">
        <f>IF(OR(Table1[[#This Row],[Rodents]],Table1[[#This Row],[Human]],Table1[[#This Row],[Pig]]),OR(ISNUMBER(FIND("gastro",C1632)),ISNUMBER(FIND("intesti",C1632)),ISNUMBER(FIND("stomach",C1632))),"NA")</f>
        <v>NA</v>
      </c>
      <c r="AX1632" t="str">
        <f>IF(OR(Table1[[#This Row],[Rodents]],Table1[[#This Row],[Human]],Table1[[#This Row],[Pig]]),NOT(OR(AQ1632,AR1632,AS1632,AT1632,AU1632,AV1632,AW1632)),"NA")</f>
        <v>NA</v>
      </c>
      <c r="AY1632" t="b">
        <f>OR(ISNUMBER(FIND("SWCNT",C1632)),ISNUMBER(FIND("SWNT",C1632)),ISNUMBER(FIND("single-wall",C1632)),ISNUMBER(FIND("single wall",C1632)),ISNUMBER(FIND("Single wall",C1632)),ISNUMBER(FIND("Single-wall",C1632)),ISNUMBER(FIND("SWCNT",B1632)),ISNUMBER(FIND("SWNT",B1632)),ISNUMBER(FIND("single-wall",B1632)),ISNUMBER(FIND("single wall",B1632)),ISNUMBER(FIND("Single-wall",B1632)),ISNUMBER(FIND("Single wall",B1632)))</f>
        <v>0</v>
      </c>
      <c r="AZ1632" t="b">
        <f>OR(ISNUMBER(FIND("MWCNT",C1632)),ISNUMBER(FIND("MWNT",C1632)),ISNUMBER(FIND("multi-wall",C1632)),ISNUMBER(FIND("multi wall",C1632)),ISNUMBER(FIND("multiwall",C1632)),ISNUMBER(FIND("Multi-wall",C1632)),ISNUMBER(FIND("Multi wall",C1632)),ISNUMBER(FIND("Multiwall",C1632)),ISNUMBER(FIND("MWCNT",B1632)),ISNUMBER(FIND("MWNT",B1632)),ISNUMBER(FIND("multi-wall",B1632)),ISNUMBER(FIND("multi wall",B1632)),ISNUMBER(FIND("multiwall",B1632)),ISNUMBER(FIND("Multi-wall",B1632)),ISNUMBER(FIND("Multi wall",B1632)),ISNUMBER(FIND("Multiwall",B1632)),ISNUMBER(FIND("Double-wall",B1632)),ISNUMBER(FIND("Double wall",B1632)),ISNUMBER(FIND("Doublewall",B1632)),ISNUMBER(FIND("double-wall",B1632)),ISNUMBER(FIND("double wall",B1632)),ISNUMBER(FIND("doublewall",B1632)))</f>
        <v>1</v>
      </c>
      <c r="BA1632" t="b">
        <f>AND(Table1[[#This Row],[SWCNT]],Table1[[#This Row],[MWCNT]])</f>
        <v>0</v>
      </c>
      <c r="BB1632" t="b">
        <f>IF(Table1[[#This Row],[SWCNT]]=TRUE,FALSE,IF(Table1[[#This Row],[MWCNT]]=TRUE,FALSE,TRUE))</f>
        <v>0</v>
      </c>
      <c r="BC1632" s="18"/>
    </row>
    <row r="1633" spans="1:55" ht="240.5">
      <c r="A1633" t="s">
        <v>3955</v>
      </c>
      <c r="B1633" s="2" t="s">
        <v>3956</v>
      </c>
      <c r="C1633" s="16" t="s">
        <v>3958</v>
      </c>
      <c r="D1633" s="17" t="s">
        <v>1840</v>
      </c>
      <c r="E1633" s="2">
        <v>2013</v>
      </c>
      <c r="F1633" t="b">
        <f>OR(ISNUMBER(FIND("cytotoxic",C1633)),ISNUMBER(FIND("Cytotoxic",C1633)),ISNUMBER(FIND("cellular toxicity",C1633)),ISNUMBER(FIND("cell death",C1633)),ISNUMBER(FIND("viable",C1633)),ISNUMBER(FIND("phytotoxic",C1633)),ISNUMBER(FIND("acute toxicity",C1633)),ISNUMBER(FIND("MTT",C1633)),ISNUMBER(FIND("survival",C1633)),ISNUMBER(FIND("prolifer",C1633)),ISNUMBER(FIND("apoptosis",C1633)),ISNUMBER(FIND("neurotoxic",C1633)),ISNUMBER(FIND("  lysis ",C1633)),ISNUMBER(FIND("necrosis",C1633)),ISNUMBER(FIND("cellular death",C1633))*3,ISNUMBER(FIND("LDH",C1633)),ISNUMBER(FIND("Acute toxicity",C1633)))</f>
        <v>0</v>
      </c>
      <c r="G1633" t="b">
        <f>OR(ISNUMBER(FIND("genotoxic",C1633)),ISNUMBER(FIND("genotoxicity",C1633)),ISNUMBER(FIND("DNA damage",C1633)),ISNUMBER(FIND("DNA",C1633)),ISNUMBER(FIND("RNA",C1633)),ISNUMBER(FIND("mesothelioma",C1633)),ISNUMBER(FIND("carcino",C1633)),ISNUMBER(FIND("mutagen",C1633)),ISNUMBER(FIND("genetic",C1633)))</f>
        <v>0</v>
      </c>
      <c r="H1633" t="b">
        <f>OR(ISNUMBER(FIND("inflammatory",C1633)),ISNUMBER(FIND("inflamm",C1633)))</f>
        <v>0</v>
      </c>
      <c r="I1633" t="b">
        <f>OR(ISNUMBER(FIND("immune",C1633)),ISNUMBER(FIND("immunological",C1633)),ISNUMBER(FIND("interleuk",C1633)),ISNUMBER(FIND("platelet activation",C1633)),ISNUMBER(FIND("monocyte",C1633)),ISNUMBER(FIND("leukocyte",C1633)),ISNUMBER(FIND("cytokine",C1633)),ISNUMBER(FIND("CD4",C1633)),ISNUMBER(FIND("CD8",C1633)),ISNUMBER(FIND("T-cell",C1633)))</f>
        <v>0</v>
      </c>
      <c r="J1633" t="b">
        <f>OR(ISNUMBER(FIND("reactive oxygen",C1633)),ISNUMBER(FIND("ROS",C1633)),ISNUMBER(FIND("free radical",C1633)),ISNUMBER(FIND("oxidative stress",C1633)),ISNUMBER(FIND("peroxid",C1633)),ISNUMBER(FIND("oxidative",C1633)),ISNUMBER(FIND("antioxid",C1633)))</f>
        <v>1</v>
      </c>
      <c r="K1633" t="b">
        <f>OR(ISNUMBER(FIND("autophag",C1633)))</f>
        <v>0</v>
      </c>
      <c r="L1633" t="b">
        <f>OR(ISNUMBER(FIND("morpholog",C1633)))</f>
        <v>0</v>
      </c>
      <c r="M1633" t="b">
        <f>OR(ISNUMBER(FIND("fibrosis",C1633)),ISNUMBER(FIND("Fibrosis",C1633)),ISNUMBER(FIND("fibrot",C1633)))</f>
        <v>0</v>
      </c>
      <c r="N1633" t="b">
        <f>OR(ISNUMBER(FIND("offspring",C1633)),ISNUMBER(FIND("Parental",C1633)),ISNUMBER(FIND("parental",C1633)),ISNUMBER(FIND("germline",C1633)),ISNUMBER(FIND("reproduc",C1633)),ISNUMBER(FIND("embryo",C1633)))</f>
        <v>0</v>
      </c>
      <c r="O1633" t="b">
        <f>OR(ISNUMBER(FIND("metabol",C1633)),ISNUMBER(FIND("Metabol",C1633)),ISNUMBER(FIND("digest",C1633)),ISNUMBER(FIND("mitochon",C1633)))</f>
        <v>0</v>
      </c>
      <c r="P1633" t="b">
        <f>OR(ISNUMBER(FIND("ecotox",C1633)),ISNUMBER(FIND("Ecotox",B1633)),ISNUMBER(FIND("ecotox",B1633)),ISNUMBER(FIND("Ecotox",C1633)))</f>
        <v>0</v>
      </c>
      <c r="Q1633" t="b">
        <f>OR(ISNUMBER(FIND("Bioaccum",C1633)),ISNUMBER(FIND("bioaccum",C1633)),ISNUMBER(FIND("accum",C1633)))</f>
        <v>0</v>
      </c>
      <c r="R1633" t="b">
        <f>OR(ISNUMBER(FIND("Occupation",C1633)),ISNUMBER(FIND("occupation",C1633)),ISNUMBER(FIND("worker",C1633)),ISNUMBER(FIND("workforce",C1633)))</f>
        <v>0</v>
      </c>
      <c r="S1633" t="b">
        <f>NOT(OR(F1633,G1633,H1633,I1633,J1633,K1633,L1633,M1633,N1633,O1633,P1633,Q1633,R1633))</f>
        <v>0</v>
      </c>
      <c r="U1633" t="b">
        <f>OR(Table1[[#This Row],[Inflammation]],Table1[[#This Row],[Immune]])</f>
        <v>0</v>
      </c>
      <c r="V1633" t="str">
        <f>IF(OR(Table1[[#This Row],[Rodents]],Table1[[#This Row],[Human]],Table1[[#This Row],[Pig]]),OR(ISNUMBER(FIND("intratrach",C1633)),ISNUMBER(FIND("nasal ",C1633)),ISNUMBER(FIND("instill",C1633))),"NA")</f>
        <v>NA</v>
      </c>
      <c r="W1633" t="str">
        <f>IF(OR(Table1[[#This Row],[Rodents]],Table1[[#This Row],[Human]],Table1[[#This Row],[Pig]]),OR(ISNUMBER(FIND("dermal",C1633)),ISNUMBER(FIND("skin ",C1633))),"NA")</f>
        <v>NA</v>
      </c>
      <c r="X1633" t="str">
        <f>IF(OR(Table1[[#This Row],[Rodents]],Table1[[#This Row],[Human]],Table1[[#This Row],[Pig]]),OR(ISNUMBER(FIND("injected",C1633)),ISNUMBER(FIND("periton",C1633)),ISNUMBER(FIND("intrascrot",C1633))),"NA")</f>
        <v>NA</v>
      </c>
      <c r="Y1633" t="str">
        <f>IF(OR(Table1[[#This Row],[Rodents]],Table1[[#This Row],[Human]],Table1[[#This Row],[Pig]]),NOT(OR(Table1[[#This Row],[Inhaled/Intratracheal/intranasal]],Table1[[#This Row],[Dermal]],Table1[[#This Row],[Injected]])),"NA")</f>
        <v>NA</v>
      </c>
      <c r="AA1633" t="b">
        <f>OR(ISNUMBER(FIND("fish ",C1633)),ISNUMBER(FIND("Fish ",C1633)),ISNUMBER(FIND("aquatic",C1633)),ISNUMBER(FIND("daphnids",C1633)),ISNUMBER(FIND("Carcinus maenas",C1633)),ISNUMBER(FIND("Daphnia",C1633)),ISNUMBER(FIND("Ruditapes philippinarum",C1633)),ISNUMBER(FIND("daphnia",C1633)),ISNUMBER(FIND("marine",C1633)),ISNUMBER(FIND("mussel",C1633)),ISNUMBER(FIND("algae",C1633)),ISNUMBER(FIND("Donax faba",C1633)),ISNUMBER(FIND("estuarine",C1633)),ISNUMBER(FIND("snail",C1633)),ISNUMBER(FIND("Prorocentrum donghaiense",C1633)) )</f>
        <v>0</v>
      </c>
      <c r="AB1633" t="b">
        <f>OR(ISNUMBER(FIND(" rat ",C1633)),ISNUMBER(FIND(" rats ",C1633)),ISNUMBER(FIND(" Rats ",C1633)),ISNUMBER(FIND(" Rat ",C1633)),ISNUMBER(FIND(" rat.",C1633)),ISNUMBER(FIND(" rats.",C1633)),ISNUMBER(FIND("mouse",C1633)),ISNUMBER(FIND("mice",C1633)), ISNUMBER(FIND(" Mice",C1633)))</f>
        <v>0</v>
      </c>
      <c r="AC1633" t="b">
        <f>OR(ISNUMBER(FIND(" cell ",C1633)),ISNUMBER(FIND("fibroblast",C1633)),ISNUMBER(FIND("macrophage",C1633)),ISNUMBER(FIND("epithelial",C1633)),ISNUMBER(FIND("endothelial",C1633)),ISNUMBER(FIND("neuron",C1633)),ISNUMBER(FIND(" cells ",C1633)),ISNUMBER(FIND("RBC",C1633)),ISNUMBER(FIND("mitochond",C1633)),ISNUMBER(FIND("adipocyte",C1633)),ISNUMBER(FIND("osteo",C1633)),ISNUMBER(FIND("keratin",C1633)),ISNUMBER(FIND(" cell's ",C1633)),ISNUMBER(FIND("eukary",C1633)),ISNUMBER(FIND("sperm",C1633)))</f>
        <v>1</v>
      </c>
      <c r="AD1633" t="b">
        <f>OR(ISNUMBER(FIND("human",B1633)),ISNUMBER(FIND("workers",B1633)),ISNUMBER(FIND("workforces",B1633)),ISNUMBER(FIND("occupational",B1633)),ISNUMBER(FIND("Case report",B1633)),ISNUMBER(FIND("Workplaces",B1633)),ISNUMBER(FIND("worker",B1633)))</f>
        <v>0</v>
      </c>
      <c r="AE1633" t="b">
        <f>OR(ISNUMBER(FIND(" plant ",C1633)),ISNUMBER(FIND("Plant ",C1633)),ISNUMBER(FIND("tomato",C1633)),ISNUMBER(FIND("plants",C1633)),ISNUMBER(FIND("Plants",C1633)),ISNUMBER(FIND("algae",C1633)),ISNUMBER(FIND("lettuce",C1633)),ISNUMBER(FIND("green gram sprouts ",C1633)),ISNUMBER(FIND("Cucurbita pepo",C1633)),ISNUMBER(FIND("bean ",C1633)),ISNUMBER(FIND("chloroplast",C1633)),ISNUMBER(FIND("chlorophyll",C1633)),ISNUMBER(FIND("seedling",C1633)),ISNUMBER(FIND("canola",C1633)),ISNUMBER(FIND("shoot",C1633)),ISNUMBER(FIND("photosynthes",C1633)),ISNUMBER(FIND(" leaves ",C1633)),,ISNUMBER(FIND("agriculture",C1633)),ISNUMBER(FIND(" crops ",C1633)))</f>
        <v>0</v>
      </c>
      <c r="AF1633" t="b">
        <f>OR(ISNUMBER(FIND("bacteria",C1633)),ISNUMBER(FIND("Bacteria",C1633)),ISNUMBER(FIND("Bacterium",C1633)),ISNUMBER(FIND("bacterium",C1633)),ISNUMBER(FIND(" coli ",C1633)))</f>
        <v>0</v>
      </c>
      <c r="AG1633" t="b">
        <f>OR(ISNUMBER(FIND("fungi",C1633)),ISNUMBER(FIND("Fungi",C1633)),ISNUMBER(FIND("fungus",C1633)),ISNUMBER(FIND("Fungus",C1633)),ISNUMBER(FIND("mushroom",C1633)),ISNUMBER(FIND("Mushroom",C1633)),ISNUMBER(FIND(" mold ",C1633)))</f>
        <v>0</v>
      </c>
      <c r="AH1633" t="b">
        <f>OR(ISNUMBER(FIND("Pig ",C1633)),ISNUMBER(FIND("pig ",C1633)),ISNUMBER(FIND("Pigs ",C1633)),ISNUMBER(FIND("pigs ",C1633)))</f>
        <v>0</v>
      </c>
      <c r="AI1633" t="b">
        <f>OR(ISNUMBER(FIND(" C. elegans",C1633)),ISNUMBER(FIND("Caenorhabditis elegans",C1633)),ISNUMBER(FIND("earthworms",C1633)),ISNUMBER(FIND(" Ficopomatus enigmaticus",C1633)),ISNUMBER(FIND("larva",C1633)),ISNUMBER(FIND("Lumbriculus variegatus",C1633)),ISNUMBER(FIND("nematode",C1633)))</f>
        <v>0</v>
      </c>
      <c r="AJ1633" t="b">
        <f>NOT(OR(AA1633,AB1633,AC1633,AD1633,AE1633,AF1633,AG1633,AH1633,AI1633))</f>
        <v>0</v>
      </c>
      <c r="AL1633" t="b">
        <f>OR(AA1633,AB1633,AD1633,AE1633,AF1633,AG1633,AH1633,AI1633)</f>
        <v>0</v>
      </c>
      <c r="AM1633" t="b">
        <f>IF(Table1[[#This Row],[In vivo?]],IF(Table1[[#This Row],[Cell]],FALSE,TRUE),FALSE)</f>
        <v>0</v>
      </c>
      <c r="AN1633" t="b">
        <f>AND(AC1633,AL1633)</f>
        <v>0</v>
      </c>
      <c r="AO1633" t="b">
        <f>IF(Table1[[#This Row],[Cell]],IF(Table1[[#This Row],[In vivo?]],FALSE,TRUE),FALSE)</f>
        <v>1</v>
      </c>
      <c r="AP1633" t="b">
        <f>NOT(OR(Table1[[#This Row],[In vivo?]],Table1[[#This Row],[Only in Cell]]))</f>
        <v>0</v>
      </c>
      <c r="AQ1633" t="str">
        <f>IF(OR(Table1[[#This Row],[Rodents]],Table1[[#This Row],[Human]],Table1[[#This Row],[Pig]]),OR(ISNUMBER(FIND("pulmonary",C1633)),ISNUMBER(FIND("lung",C1633))),"NA")</f>
        <v>NA</v>
      </c>
      <c r="AR1633" t="str">
        <f>IF(OR(Table1[[#This Row],[Rodents]],Table1[[#This Row],[Human]],Table1[[#This Row],[Pig]]),OR(ISNUMBER(FIND("skin",C1633)),ISNUMBER(FIND("dermal",C1633))),"NA")</f>
        <v>NA</v>
      </c>
      <c r="AS1633" t="str">
        <f>IF(OR(Table1[[#This Row],[Rodents]],Table1[[#This Row],[Human]],Table1[[#This Row],[Pig]]),OR(ISNUMBER(FIND("liver",C1633)),ISNUMBER(FIND("hepat",C1633))),"NA")</f>
        <v>NA</v>
      </c>
      <c r="AT1633" t="str">
        <f>IF(OR(Table1[[#This Row],[Rodents]],Table1[[#This Row],[Human]],Table1[[#This Row],[Pig]]),OR(ISNUMBER(FIND("kidney",C1633)),ISNUMBER(FIND("neph",C1633))),"NA")</f>
        <v>NA</v>
      </c>
      <c r="AU1633" t="str">
        <f>IF(OR(Table1[[#This Row],[Rodents]],Table1[[#This Row],[Human]],Table1[[#This Row],[Pig]]),OR(ISNUMBER(FIND("brain",C1633)),ISNUMBER(FIND("neur",C1633)),ISNUMBER(FIND("nerv",C1633))),"NA")</f>
        <v>NA</v>
      </c>
      <c r="AV1633" t="str">
        <f>IF(OR(Table1[[#This Row],[Rodents]],Table1[[#This Row],[Human]],Table1[[#This Row],[Pig]]),OR(ISNUMBER(FIND("heart",C1633)),ISNUMBER(FIND("cardi",C1633))),"NA")</f>
        <v>NA</v>
      </c>
      <c r="AW1633" t="str">
        <f>IF(OR(Table1[[#This Row],[Rodents]],Table1[[#This Row],[Human]],Table1[[#This Row],[Pig]]),OR(ISNUMBER(FIND("gastro",C1633)),ISNUMBER(FIND("intesti",C1633)),ISNUMBER(FIND("stomach",C1633))),"NA")</f>
        <v>NA</v>
      </c>
      <c r="AX1633" t="str">
        <f>IF(OR(Table1[[#This Row],[Rodents]],Table1[[#This Row],[Human]],Table1[[#This Row],[Pig]]),NOT(OR(AQ1633,AR1633,AS1633,AT1633,AU1633,AV1633,AW1633)),"NA")</f>
        <v>NA</v>
      </c>
      <c r="AY1633" t="b">
        <f>OR(ISNUMBER(FIND("SWCNT",C1633)),ISNUMBER(FIND("SWNT",C1633)),ISNUMBER(FIND("single-wall",C1633)),ISNUMBER(FIND("single wall",C1633)),ISNUMBER(FIND("Single wall",C1633)),ISNUMBER(FIND("Single-wall",C1633)),ISNUMBER(FIND("SWCNT",B1633)),ISNUMBER(FIND("SWNT",B1633)),ISNUMBER(FIND("single-wall",B1633)),ISNUMBER(FIND("single wall",B1633)),ISNUMBER(FIND("Single-wall",B1633)),ISNUMBER(FIND("Single wall",B1633)))</f>
        <v>0</v>
      </c>
      <c r="AZ1633" t="b">
        <f>OR(ISNUMBER(FIND("MWCNT",C1633)),ISNUMBER(FIND("MWNT",C1633)),ISNUMBER(FIND("multi-wall",C1633)),ISNUMBER(FIND("multi wall",C1633)),ISNUMBER(FIND("multiwall",C1633)),ISNUMBER(FIND("Multi-wall",C1633)),ISNUMBER(FIND("Multi wall",C1633)),ISNUMBER(FIND("Multiwall",C1633)),ISNUMBER(FIND("MWCNT",B1633)),ISNUMBER(FIND("MWNT",B1633)),ISNUMBER(FIND("multi-wall",B1633)),ISNUMBER(FIND("multi wall",B1633)),ISNUMBER(FIND("multiwall",B1633)),ISNUMBER(FIND("Multi-wall",B1633)),ISNUMBER(FIND("Multi wall",B1633)),ISNUMBER(FIND("Multiwall",B1633)),ISNUMBER(FIND("Double-wall",B1633)),ISNUMBER(FIND("Double wall",B1633)),ISNUMBER(FIND("Doublewall",B1633)),ISNUMBER(FIND("double-wall",B1633)),ISNUMBER(FIND("double wall",B1633)),ISNUMBER(FIND("doublewall",B1633)))</f>
        <v>1</v>
      </c>
      <c r="BA1633" t="b">
        <f>AND(Table1[[#This Row],[SWCNT]],Table1[[#This Row],[MWCNT]])</f>
        <v>0</v>
      </c>
      <c r="BB1633" t="b">
        <f>IF(Table1[[#This Row],[SWCNT]]=TRUE,FALSE,IF(Table1[[#This Row],[MWCNT]]=TRUE,FALSE,TRUE))</f>
        <v>0</v>
      </c>
      <c r="BC1633" s="18"/>
    </row>
    <row r="1634" spans="1:55" ht="203.5">
      <c r="A1634" t="s">
        <v>3964</v>
      </c>
      <c r="B1634" s="2" t="s">
        <v>3965</v>
      </c>
      <c r="C1634" s="16" t="s">
        <v>3966</v>
      </c>
      <c r="D1634" s="17" t="s">
        <v>2768</v>
      </c>
      <c r="E1634" s="2">
        <v>2013</v>
      </c>
      <c r="F1634" t="b">
        <f>OR(ISNUMBER(FIND("cytotoxic",C1634)),ISNUMBER(FIND("Cytotoxic",C1634)),ISNUMBER(FIND("cellular toxicity",C1634)),ISNUMBER(FIND("cell death",C1634)),ISNUMBER(FIND("viable",C1634)),ISNUMBER(FIND("phytotoxic",C1634)),ISNUMBER(FIND("acute toxicity",C1634)),ISNUMBER(FIND("MTT",C1634)),ISNUMBER(FIND("survival",C1634)),ISNUMBER(FIND("prolifer",C1634)),ISNUMBER(FIND("apoptosis",C1634)),ISNUMBER(FIND("neurotoxic",C1634)),ISNUMBER(FIND("  lysis ",C1634)),ISNUMBER(FIND("necrosis",C1634)),ISNUMBER(FIND("cellular death",C1634))*3,ISNUMBER(FIND("LDH",C1634)),ISNUMBER(FIND("Acute toxicity",C1634)))</f>
        <v>1</v>
      </c>
      <c r="G1634" t="b">
        <f>OR(ISNUMBER(FIND("genotoxic",C1634)),ISNUMBER(FIND("genotoxicity",C1634)),ISNUMBER(FIND("DNA damage",C1634)),ISNUMBER(FIND("DNA",C1634)),ISNUMBER(FIND("RNA",C1634)),ISNUMBER(FIND("mesothelioma",C1634)),ISNUMBER(FIND("carcino",C1634)),ISNUMBER(FIND("mutagen",C1634)),ISNUMBER(FIND("genetic",C1634)))</f>
        <v>1</v>
      </c>
      <c r="H1634" t="b">
        <f>OR(ISNUMBER(FIND("inflammatory",C1634)),ISNUMBER(FIND("inflamm",C1634)))</f>
        <v>0</v>
      </c>
      <c r="I1634" t="b">
        <f>OR(ISNUMBER(FIND("immune",C1634)),ISNUMBER(FIND("immunological",C1634)),ISNUMBER(FIND("interleuk",C1634)),ISNUMBER(FIND("platelet activation",C1634)),ISNUMBER(FIND("monocyte",C1634)),ISNUMBER(FIND("leukocyte",C1634)),ISNUMBER(FIND("cytokine",C1634)),ISNUMBER(FIND("CD4",C1634)),ISNUMBER(FIND("CD8",C1634)),ISNUMBER(FIND("T-cell",C1634)))</f>
        <v>0</v>
      </c>
      <c r="J1634" t="b">
        <f>OR(ISNUMBER(FIND("reactive oxygen",C1634)),ISNUMBER(FIND("ROS",C1634)),ISNUMBER(FIND("free radical",C1634)),ISNUMBER(FIND("oxidative stress",C1634)),ISNUMBER(FIND("peroxid",C1634)),ISNUMBER(FIND("oxidative",C1634)),ISNUMBER(FIND("antioxid",C1634)))</f>
        <v>0</v>
      </c>
      <c r="K1634" t="b">
        <f>OR(ISNUMBER(FIND("autophag",C1634)))</f>
        <v>0</v>
      </c>
      <c r="L1634" t="b">
        <f>OR(ISNUMBER(FIND("morpholog",C1634)))</f>
        <v>0</v>
      </c>
      <c r="M1634" t="b">
        <f>OR(ISNUMBER(FIND("fibrosis",C1634)),ISNUMBER(FIND("Fibrosis",C1634)),ISNUMBER(FIND("fibrot",C1634)))</f>
        <v>0</v>
      </c>
      <c r="N1634" t="b">
        <f>OR(ISNUMBER(FIND("offspring",C1634)),ISNUMBER(FIND("Parental",C1634)),ISNUMBER(FIND("parental",C1634)),ISNUMBER(FIND("germline",C1634)),ISNUMBER(FIND("reproduc",C1634)),ISNUMBER(FIND("embryo",C1634)))</f>
        <v>0</v>
      </c>
      <c r="O1634" t="b">
        <f>OR(ISNUMBER(FIND("metabol",C1634)),ISNUMBER(FIND("Metabol",C1634)),ISNUMBER(FIND("digest",C1634)),ISNUMBER(FIND("mitochon",C1634)))</f>
        <v>1</v>
      </c>
      <c r="P1634" t="b">
        <f>OR(ISNUMBER(FIND("ecotox",C1634)),ISNUMBER(FIND("Ecotox",B1634)),ISNUMBER(FIND("ecotox",B1634)),ISNUMBER(FIND("Ecotox",C1634)))</f>
        <v>0</v>
      </c>
      <c r="Q1634" t="b">
        <f>OR(ISNUMBER(FIND("Bioaccum",C1634)),ISNUMBER(FIND("bioaccum",C1634)),ISNUMBER(FIND("accum",C1634)))</f>
        <v>0</v>
      </c>
      <c r="R1634" t="b">
        <f>OR(ISNUMBER(FIND("Occupation",C1634)),ISNUMBER(FIND("occupation",C1634)),ISNUMBER(FIND("worker",C1634)),ISNUMBER(FIND("workforce",C1634)))</f>
        <v>0</v>
      </c>
      <c r="S1634" t="b">
        <f>NOT(OR(F1634,G1634,H1634,I1634,J1634,K1634,L1634,M1634,N1634,O1634,P1634,Q1634,R1634))</f>
        <v>0</v>
      </c>
      <c r="U1634" t="b">
        <f>OR(Table1[[#This Row],[Inflammation]],Table1[[#This Row],[Immune]])</f>
        <v>0</v>
      </c>
      <c r="V1634" t="str">
        <f>IF(OR(Table1[[#This Row],[Rodents]],Table1[[#This Row],[Human]],Table1[[#This Row],[Pig]]),OR(ISNUMBER(FIND("intratrach",C1634)),ISNUMBER(FIND("nasal ",C1634)),ISNUMBER(FIND("instill",C1634))),"NA")</f>
        <v>NA</v>
      </c>
      <c r="W1634" t="str">
        <f>IF(OR(Table1[[#This Row],[Rodents]],Table1[[#This Row],[Human]],Table1[[#This Row],[Pig]]),OR(ISNUMBER(FIND("dermal",C1634)),ISNUMBER(FIND("skin ",C1634))),"NA")</f>
        <v>NA</v>
      </c>
      <c r="X1634" t="str">
        <f>IF(OR(Table1[[#This Row],[Rodents]],Table1[[#This Row],[Human]],Table1[[#This Row],[Pig]]),OR(ISNUMBER(FIND("injected",C1634)),ISNUMBER(FIND("periton",C1634)),ISNUMBER(FIND("intrascrot",C1634))),"NA")</f>
        <v>NA</v>
      </c>
      <c r="Y1634" t="str">
        <f>IF(OR(Table1[[#This Row],[Rodents]],Table1[[#This Row],[Human]],Table1[[#This Row],[Pig]]),NOT(OR(Table1[[#This Row],[Inhaled/Intratracheal/intranasal]],Table1[[#This Row],[Dermal]],Table1[[#This Row],[Injected]])),"NA")</f>
        <v>NA</v>
      </c>
      <c r="AA1634" t="b">
        <f>OR(ISNUMBER(FIND("fish ",C1634)),ISNUMBER(FIND("Fish ",C1634)),ISNUMBER(FIND("aquatic",C1634)),ISNUMBER(FIND("daphnids",C1634)),ISNUMBER(FIND("Carcinus maenas",C1634)),ISNUMBER(FIND("Daphnia",C1634)),ISNUMBER(FIND("Ruditapes philippinarum",C1634)),ISNUMBER(FIND("daphnia",C1634)),ISNUMBER(FIND("marine",C1634)),ISNUMBER(FIND("mussel",C1634)),ISNUMBER(FIND("algae",C1634)),ISNUMBER(FIND("Donax faba",C1634)),ISNUMBER(FIND("estuarine",C1634)),ISNUMBER(FIND("snail",C1634)),ISNUMBER(FIND("Prorocentrum donghaiense",C1634)) )</f>
        <v>0</v>
      </c>
      <c r="AB1634" t="b">
        <f>OR(ISNUMBER(FIND(" rat ",C1634)),ISNUMBER(FIND(" rats ",C1634)),ISNUMBER(FIND(" Rats ",C1634)),ISNUMBER(FIND(" Rat ",C1634)),ISNUMBER(FIND(" rat.",C1634)),ISNUMBER(FIND(" rats.",C1634)),ISNUMBER(FIND("mouse",C1634)),ISNUMBER(FIND("mice",C1634)), ISNUMBER(FIND(" Mice",C1634)))</f>
        <v>0</v>
      </c>
      <c r="AC1634" t="b">
        <f>OR(ISNUMBER(FIND(" cell ",C1634)),ISNUMBER(FIND("fibroblast",C1634)),ISNUMBER(FIND("macrophage",C1634)),ISNUMBER(FIND("epithelial",C1634)),ISNUMBER(FIND("endothelial",C1634)),ISNUMBER(FIND("neuron",C1634)),ISNUMBER(FIND(" cells ",C1634)),ISNUMBER(FIND("RBC",C1634)),ISNUMBER(FIND("mitochond",C1634)),ISNUMBER(FIND("adipocyte",C1634)),ISNUMBER(FIND("osteo",C1634)),ISNUMBER(FIND("keratin",C1634)),ISNUMBER(FIND(" cell's ",C1634)),ISNUMBER(FIND("eukary",C1634)),ISNUMBER(FIND("sperm",C1634)))</f>
        <v>1</v>
      </c>
      <c r="AD1634" t="b">
        <f>OR(ISNUMBER(FIND("human",B1634)),ISNUMBER(FIND("workers",B1634)),ISNUMBER(FIND("workforces",B1634)),ISNUMBER(FIND("occupational",B1634)),ISNUMBER(FIND("Case report",B1634)),ISNUMBER(FIND("Workplaces",B1634)),ISNUMBER(FIND("worker",B1634)))</f>
        <v>0</v>
      </c>
      <c r="AE1634" t="b">
        <f>OR(ISNUMBER(FIND(" plant ",C1634)),ISNUMBER(FIND("Plant ",C1634)),ISNUMBER(FIND("tomato",C1634)),ISNUMBER(FIND("plants",C1634)),ISNUMBER(FIND("Plants",C1634)),ISNUMBER(FIND("algae",C1634)),ISNUMBER(FIND("lettuce",C1634)),ISNUMBER(FIND("green gram sprouts ",C1634)),ISNUMBER(FIND("Cucurbita pepo",C1634)),ISNUMBER(FIND("bean ",C1634)),ISNUMBER(FIND("chloroplast",C1634)),ISNUMBER(FIND("chlorophyll",C1634)),ISNUMBER(FIND("seedling",C1634)),ISNUMBER(FIND("canola",C1634)),ISNUMBER(FIND("shoot",C1634)),ISNUMBER(FIND("photosynthes",C1634)),ISNUMBER(FIND(" leaves ",C1634)),,ISNUMBER(FIND("agriculture",C1634)),ISNUMBER(FIND(" crops ",C1634)))</f>
        <v>0</v>
      </c>
      <c r="AF1634" t="b">
        <f>OR(ISNUMBER(FIND("bacteria",C1634)),ISNUMBER(FIND("Bacteria",C1634)),ISNUMBER(FIND("Bacterium",C1634)),ISNUMBER(FIND("bacterium",C1634)),ISNUMBER(FIND(" coli ",C1634)))</f>
        <v>0</v>
      </c>
      <c r="AG1634" t="b">
        <f>OR(ISNUMBER(FIND("fungi",C1634)),ISNUMBER(FIND("Fungi",C1634)),ISNUMBER(FIND("fungus",C1634)),ISNUMBER(FIND("Fungus",C1634)),ISNUMBER(FIND("mushroom",C1634)),ISNUMBER(FIND("Mushroom",C1634)),ISNUMBER(FIND(" mold ",C1634)))</f>
        <v>0</v>
      </c>
      <c r="AH1634" t="b">
        <f>OR(ISNUMBER(FIND("Pig ",C1634)),ISNUMBER(FIND("pig ",C1634)),ISNUMBER(FIND("Pigs ",C1634)),ISNUMBER(FIND("pigs ",C1634)))</f>
        <v>0</v>
      </c>
      <c r="AI1634" t="b">
        <f>OR(ISNUMBER(FIND(" C. elegans",C1634)),ISNUMBER(FIND("Caenorhabditis elegans",C1634)),ISNUMBER(FIND("earthworms",C1634)),ISNUMBER(FIND(" Ficopomatus enigmaticus",C1634)),ISNUMBER(FIND("larva",C1634)),ISNUMBER(FIND("Lumbriculus variegatus",C1634)),ISNUMBER(FIND("nematode",C1634)))</f>
        <v>0</v>
      </c>
      <c r="AJ1634" t="b">
        <f>NOT(OR(AA1634,AB1634,AC1634,AD1634,AE1634,AF1634,AG1634,AH1634,AI1634))</f>
        <v>0</v>
      </c>
      <c r="AL1634" t="b">
        <f>OR(AA1634,AB1634,AD1634,AE1634,AF1634,AG1634,AH1634,AI1634)</f>
        <v>0</v>
      </c>
      <c r="AM1634" t="b">
        <f>IF(Table1[[#This Row],[In vivo?]],IF(Table1[[#This Row],[Cell]],FALSE,TRUE),FALSE)</f>
        <v>0</v>
      </c>
      <c r="AN1634" t="b">
        <f>AND(AC1634,AL1634)</f>
        <v>0</v>
      </c>
      <c r="AO1634" t="b">
        <f>IF(Table1[[#This Row],[Cell]],IF(Table1[[#This Row],[In vivo?]],FALSE,TRUE),FALSE)</f>
        <v>1</v>
      </c>
      <c r="AP1634" t="b">
        <f>NOT(OR(Table1[[#This Row],[In vivo?]],Table1[[#This Row],[Only in Cell]]))</f>
        <v>0</v>
      </c>
      <c r="AQ1634" t="str">
        <f>IF(OR(Table1[[#This Row],[Rodents]],Table1[[#This Row],[Human]],Table1[[#This Row],[Pig]]),OR(ISNUMBER(FIND("pulmonary",C1634)),ISNUMBER(FIND("lung",C1634))),"NA")</f>
        <v>NA</v>
      </c>
      <c r="AR1634" t="str">
        <f>IF(OR(Table1[[#This Row],[Rodents]],Table1[[#This Row],[Human]],Table1[[#This Row],[Pig]]),OR(ISNUMBER(FIND("skin",C1634)),ISNUMBER(FIND("dermal",C1634))),"NA")</f>
        <v>NA</v>
      </c>
      <c r="AS1634" t="str">
        <f>IF(OR(Table1[[#This Row],[Rodents]],Table1[[#This Row],[Human]],Table1[[#This Row],[Pig]]),OR(ISNUMBER(FIND("liver",C1634)),ISNUMBER(FIND("hepat",C1634))),"NA")</f>
        <v>NA</v>
      </c>
      <c r="AT1634" t="str">
        <f>IF(OR(Table1[[#This Row],[Rodents]],Table1[[#This Row],[Human]],Table1[[#This Row],[Pig]]),OR(ISNUMBER(FIND("kidney",C1634)),ISNUMBER(FIND("neph",C1634))),"NA")</f>
        <v>NA</v>
      </c>
      <c r="AU1634" t="str">
        <f>IF(OR(Table1[[#This Row],[Rodents]],Table1[[#This Row],[Human]],Table1[[#This Row],[Pig]]),OR(ISNUMBER(FIND("brain",C1634)),ISNUMBER(FIND("neur",C1634)),ISNUMBER(FIND("nerv",C1634))),"NA")</f>
        <v>NA</v>
      </c>
      <c r="AV1634" t="str">
        <f>IF(OR(Table1[[#This Row],[Rodents]],Table1[[#This Row],[Human]],Table1[[#This Row],[Pig]]),OR(ISNUMBER(FIND("heart",C1634)),ISNUMBER(FIND("cardi",C1634))),"NA")</f>
        <v>NA</v>
      </c>
      <c r="AW1634" t="str">
        <f>IF(OR(Table1[[#This Row],[Rodents]],Table1[[#This Row],[Human]],Table1[[#This Row],[Pig]]),OR(ISNUMBER(FIND("gastro",C1634)),ISNUMBER(FIND("intesti",C1634)),ISNUMBER(FIND("stomach",C1634))),"NA")</f>
        <v>NA</v>
      </c>
      <c r="AX1634" t="str">
        <f>IF(OR(Table1[[#This Row],[Rodents]],Table1[[#This Row],[Human]],Table1[[#This Row],[Pig]]),NOT(OR(AQ1634,AR1634,AS1634,AT1634,AU1634,AV1634,AW1634)),"NA")</f>
        <v>NA</v>
      </c>
      <c r="AY1634" t="b">
        <f>OR(ISNUMBER(FIND("SWCNT",C1634)),ISNUMBER(FIND("SWNT",C1634)),ISNUMBER(FIND("single-wall",C1634)),ISNUMBER(FIND("single wall",C1634)),ISNUMBER(FIND("Single wall",C1634)),ISNUMBER(FIND("Single-wall",C1634)),ISNUMBER(FIND("SWCNT",B1634)),ISNUMBER(FIND("SWNT",B1634)),ISNUMBER(FIND("single-wall",B1634)),ISNUMBER(FIND("single wall",B1634)),ISNUMBER(FIND("Single-wall",B1634)),ISNUMBER(FIND("Single wall",B1634)))</f>
        <v>1</v>
      </c>
      <c r="AZ1634" t="b">
        <f>OR(ISNUMBER(FIND("MWCNT",C1634)),ISNUMBER(FIND("MWNT",C1634)),ISNUMBER(FIND("multi-wall",C1634)),ISNUMBER(FIND("multi wall",C1634)),ISNUMBER(FIND("multiwall",C1634)),ISNUMBER(FIND("Multi-wall",C1634)),ISNUMBER(FIND("Multi wall",C1634)),ISNUMBER(FIND("Multiwall",C1634)),ISNUMBER(FIND("MWCNT",B1634)),ISNUMBER(FIND("MWNT",B1634)),ISNUMBER(FIND("multi-wall",B1634)),ISNUMBER(FIND("multi wall",B1634)),ISNUMBER(FIND("multiwall",B1634)),ISNUMBER(FIND("Multi-wall",B1634)),ISNUMBER(FIND("Multi wall",B1634)),ISNUMBER(FIND("Multiwall",B1634)),ISNUMBER(FIND("Double-wall",B1634)),ISNUMBER(FIND("Double wall",B1634)),ISNUMBER(FIND("Doublewall",B1634)),ISNUMBER(FIND("double-wall",B1634)),ISNUMBER(FIND("double wall",B1634)),ISNUMBER(FIND("doublewall",B1634)))</f>
        <v>0</v>
      </c>
      <c r="BA1634" t="b">
        <f>AND(Table1[[#This Row],[SWCNT]],Table1[[#This Row],[MWCNT]])</f>
        <v>0</v>
      </c>
      <c r="BB1634" t="b">
        <f>IF(Table1[[#This Row],[SWCNT]]=TRUE,FALSE,IF(Table1[[#This Row],[MWCNT]]=TRUE,FALSE,TRUE))</f>
        <v>0</v>
      </c>
      <c r="BC1634" s="18"/>
    </row>
    <row r="1635" spans="1:55" ht="203.5">
      <c r="A1635" t="s">
        <v>3977</v>
      </c>
      <c r="B1635" s="2" t="s">
        <v>3978</v>
      </c>
      <c r="C1635" s="16" t="s">
        <v>3979</v>
      </c>
      <c r="D1635" s="17" t="s">
        <v>1302</v>
      </c>
      <c r="E1635" s="2">
        <v>2013</v>
      </c>
      <c r="F1635" t="b">
        <f>OR(ISNUMBER(FIND("cytotoxic",C1635)),ISNUMBER(FIND("Cytotoxic",C1635)),ISNUMBER(FIND("cellular toxicity",C1635)),ISNUMBER(FIND("cell death",C1635)),ISNUMBER(FIND("viable",C1635)),ISNUMBER(FIND("phytotoxic",C1635)),ISNUMBER(FIND("acute toxicity",C1635)),ISNUMBER(FIND("MTT",C1635)),ISNUMBER(FIND("survival",C1635)),ISNUMBER(FIND("prolifer",C1635)),ISNUMBER(FIND("apoptosis",C1635)),ISNUMBER(FIND("neurotoxic",C1635)),ISNUMBER(FIND("  lysis ",C1635)),ISNUMBER(FIND("necrosis",C1635)),ISNUMBER(FIND("cellular death",C1635))*3,ISNUMBER(FIND("LDH",C1635)),ISNUMBER(FIND("Acute toxicity",C1635)))</f>
        <v>1</v>
      </c>
      <c r="G1635" t="b">
        <f>OR(ISNUMBER(FIND("genotoxic",C1635)),ISNUMBER(FIND("genotoxicity",C1635)),ISNUMBER(FIND("DNA damage",C1635)),ISNUMBER(FIND("DNA",C1635)),ISNUMBER(FIND("RNA",C1635)),ISNUMBER(FIND("mesothelioma",C1635)),ISNUMBER(FIND("carcino",C1635)),ISNUMBER(FIND("mutagen",C1635)),ISNUMBER(FIND("genetic",C1635)))</f>
        <v>0</v>
      </c>
      <c r="H1635" t="b">
        <f>OR(ISNUMBER(FIND("inflammatory",C1635)),ISNUMBER(FIND("inflamm",C1635)))</f>
        <v>0</v>
      </c>
      <c r="I1635" t="b">
        <f>OR(ISNUMBER(FIND("immune",C1635)),ISNUMBER(FIND("immunological",C1635)),ISNUMBER(FIND("interleuk",C1635)),ISNUMBER(FIND("platelet activation",C1635)),ISNUMBER(FIND("monocyte",C1635)),ISNUMBER(FIND("leukocyte",C1635)),ISNUMBER(FIND("cytokine",C1635)),ISNUMBER(FIND("CD4",C1635)),ISNUMBER(FIND("CD8",C1635)),ISNUMBER(FIND("T-cell",C1635)))</f>
        <v>1</v>
      </c>
      <c r="J1635" t="b">
        <f>OR(ISNUMBER(FIND("reactive oxygen",C1635)),ISNUMBER(FIND("ROS",C1635)),ISNUMBER(FIND("free radical",C1635)),ISNUMBER(FIND("oxidative stress",C1635)),ISNUMBER(FIND("peroxid",C1635)),ISNUMBER(FIND("oxidative",C1635)),ISNUMBER(FIND("antioxid",C1635)))</f>
        <v>0</v>
      </c>
      <c r="K1635" t="b">
        <f>OR(ISNUMBER(FIND("autophag",C1635)))</f>
        <v>0</v>
      </c>
      <c r="L1635" t="b">
        <f>OR(ISNUMBER(FIND("morpholog",C1635)))</f>
        <v>0</v>
      </c>
      <c r="M1635" t="b">
        <f>OR(ISNUMBER(FIND("fibrosis",C1635)),ISNUMBER(FIND("Fibrosis",C1635)),ISNUMBER(FIND("fibrot",C1635)))</f>
        <v>0</v>
      </c>
      <c r="N1635" t="b">
        <f>OR(ISNUMBER(FIND("offspring",C1635)),ISNUMBER(FIND("Parental",C1635)),ISNUMBER(FIND("parental",C1635)),ISNUMBER(FIND("germline",C1635)),ISNUMBER(FIND("reproduc",C1635)),ISNUMBER(FIND("embryo",C1635)))</f>
        <v>0</v>
      </c>
      <c r="O1635" t="b">
        <f>OR(ISNUMBER(FIND("metabol",C1635)),ISNUMBER(FIND("Metabol",C1635)),ISNUMBER(FIND("digest",C1635)),ISNUMBER(FIND("mitochon",C1635)))</f>
        <v>0</v>
      </c>
      <c r="P1635" t="b">
        <f>OR(ISNUMBER(FIND("ecotox",C1635)),ISNUMBER(FIND("Ecotox",B1635)),ISNUMBER(FIND("ecotox",B1635)),ISNUMBER(FIND("Ecotox",C1635)))</f>
        <v>0</v>
      </c>
      <c r="Q1635" t="b">
        <f>OR(ISNUMBER(FIND("Bioaccum",C1635)),ISNUMBER(FIND("bioaccum",C1635)),ISNUMBER(FIND("accum",C1635)))</f>
        <v>0</v>
      </c>
      <c r="R1635" t="b">
        <f>OR(ISNUMBER(FIND("Occupation",C1635)),ISNUMBER(FIND("occupation",C1635)),ISNUMBER(FIND("worker",C1635)),ISNUMBER(FIND("workforce",C1635)))</f>
        <v>0</v>
      </c>
      <c r="S1635" t="b">
        <f>NOT(OR(F1635,G1635,H1635,I1635,J1635,K1635,L1635,M1635,N1635,O1635,P1635,Q1635,R1635))</f>
        <v>0</v>
      </c>
      <c r="U1635" t="b">
        <f>OR(Table1[[#This Row],[Inflammation]],Table1[[#This Row],[Immune]])</f>
        <v>1</v>
      </c>
      <c r="V1635" t="str">
        <f>IF(OR(Table1[[#This Row],[Rodents]],Table1[[#This Row],[Human]],Table1[[#This Row],[Pig]]),OR(ISNUMBER(FIND("intratrach",C1635)),ISNUMBER(FIND("nasal ",C1635)),ISNUMBER(FIND("instill",C1635))),"NA")</f>
        <v>NA</v>
      </c>
      <c r="W1635" t="str">
        <f>IF(OR(Table1[[#This Row],[Rodents]],Table1[[#This Row],[Human]],Table1[[#This Row],[Pig]]),OR(ISNUMBER(FIND("dermal",C1635)),ISNUMBER(FIND("skin ",C1635))),"NA")</f>
        <v>NA</v>
      </c>
      <c r="X1635" t="str">
        <f>IF(OR(Table1[[#This Row],[Rodents]],Table1[[#This Row],[Human]],Table1[[#This Row],[Pig]]),OR(ISNUMBER(FIND("injected",C1635)),ISNUMBER(FIND("periton",C1635)),ISNUMBER(FIND("intrascrot",C1635))),"NA")</f>
        <v>NA</v>
      </c>
      <c r="Y1635" t="str">
        <f>IF(OR(Table1[[#This Row],[Rodents]],Table1[[#This Row],[Human]],Table1[[#This Row],[Pig]]),NOT(OR(Table1[[#This Row],[Inhaled/Intratracheal/intranasal]],Table1[[#This Row],[Dermal]],Table1[[#This Row],[Injected]])),"NA")</f>
        <v>NA</v>
      </c>
      <c r="AA1635" t="b">
        <f>OR(ISNUMBER(FIND("fish ",C1635)),ISNUMBER(FIND("Fish ",C1635)),ISNUMBER(FIND("aquatic",C1635)),ISNUMBER(FIND("daphnids",C1635)),ISNUMBER(FIND("Carcinus maenas",C1635)),ISNUMBER(FIND("Daphnia",C1635)),ISNUMBER(FIND("Ruditapes philippinarum",C1635)),ISNUMBER(FIND("daphnia",C1635)),ISNUMBER(FIND("marine",C1635)),ISNUMBER(FIND("mussel",C1635)),ISNUMBER(FIND("algae",C1635)),ISNUMBER(FIND("Donax faba",C1635)),ISNUMBER(FIND("estuarine",C1635)),ISNUMBER(FIND("snail",C1635)),ISNUMBER(FIND("Prorocentrum donghaiense",C1635)) )</f>
        <v>0</v>
      </c>
      <c r="AB1635" t="b">
        <f>OR(ISNUMBER(FIND(" rat ",C1635)),ISNUMBER(FIND(" rats ",C1635)),ISNUMBER(FIND(" Rats ",C1635)),ISNUMBER(FIND(" Rat ",C1635)),ISNUMBER(FIND(" rat.",C1635)),ISNUMBER(FIND(" rats.",C1635)),ISNUMBER(FIND("mouse",C1635)),ISNUMBER(FIND("mice",C1635)), ISNUMBER(FIND(" Mice",C1635)))</f>
        <v>0</v>
      </c>
      <c r="AC1635" t="b">
        <f>OR(ISNUMBER(FIND(" cell ",C1635)),ISNUMBER(FIND("fibroblast",C1635)),ISNUMBER(FIND("macrophage",C1635)),ISNUMBER(FIND("epithelial",C1635)),ISNUMBER(FIND("endothelial",C1635)),ISNUMBER(FIND("neuron",C1635)),ISNUMBER(FIND(" cells ",C1635)),ISNUMBER(FIND("RBC",C1635)),ISNUMBER(FIND("mitochond",C1635)),ISNUMBER(FIND("adipocyte",C1635)),ISNUMBER(FIND("osteo",C1635)),ISNUMBER(FIND("keratin",C1635)),ISNUMBER(FIND(" cell's ",C1635)),ISNUMBER(FIND("eukary",C1635)),ISNUMBER(FIND("sperm",C1635)))</f>
        <v>1</v>
      </c>
      <c r="AD1635" t="b">
        <f>OR(ISNUMBER(FIND("human",B1635)),ISNUMBER(FIND("workers",B1635)),ISNUMBER(FIND("workforces",B1635)),ISNUMBER(FIND("occupational",B1635)),ISNUMBER(FIND("Case report",B1635)),ISNUMBER(FIND("Workplaces",B1635)),ISNUMBER(FIND("worker",B1635)))</f>
        <v>0</v>
      </c>
      <c r="AE1635" t="b">
        <f>OR(ISNUMBER(FIND(" plant ",C1635)),ISNUMBER(FIND("Plant ",C1635)),ISNUMBER(FIND("tomato",C1635)),ISNUMBER(FIND("plants",C1635)),ISNUMBER(FIND("Plants",C1635)),ISNUMBER(FIND("algae",C1635)),ISNUMBER(FIND("lettuce",C1635)),ISNUMBER(FIND("green gram sprouts ",C1635)),ISNUMBER(FIND("Cucurbita pepo",C1635)),ISNUMBER(FIND("bean ",C1635)),ISNUMBER(FIND("chloroplast",C1635)),ISNUMBER(FIND("chlorophyll",C1635)),ISNUMBER(FIND("seedling",C1635)),ISNUMBER(FIND("canola",C1635)),ISNUMBER(FIND("shoot",C1635)),ISNUMBER(FIND("photosynthes",C1635)),ISNUMBER(FIND(" leaves ",C1635)),,ISNUMBER(FIND("agriculture",C1635)),ISNUMBER(FIND(" crops ",C1635)))</f>
        <v>0</v>
      </c>
      <c r="AF1635" t="b">
        <f>OR(ISNUMBER(FIND("bacteria",C1635)),ISNUMBER(FIND("Bacteria",C1635)),ISNUMBER(FIND("Bacterium",C1635)),ISNUMBER(FIND("bacterium",C1635)),ISNUMBER(FIND(" coli ",C1635)))</f>
        <v>0</v>
      </c>
      <c r="AG1635" t="b">
        <f>OR(ISNUMBER(FIND("fungi",C1635)),ISNUMBER(FIND("Fungi",C1635)),ISNUMBER(FIND("fungus",C1635)),ISNUMBER(FIND("Fungus",C1635)),ISNUMBER(FIND("mushroom",C1635)),ISNUMBER(FIND("Mushroom",C1635)),ISNUMBER(FIND(" mold ",C1635)))</f>
        <v>0</v>
      </c>
      <c r="AH1635" t="b">
        <f>OR(ISNUMBER(FIND("Pig ",C1635)),ISNUMBER(FIND("pig ",C1635)),ISNUMBER(FIND("Pigs ",C1635)),ISNUMBER(FIND("pigs ",C1635)))</f>
        <v>0</v>
      </c>
      <c r="AI1635" t="b">
        <f>OR(ISNUMBER(FIND(" C. elegans",C1635)),ISNUMBER(FIND("Caenorhabditis elegans",C1635)),ISNUMBER(FIND("earthworms",C1635)),ISNUMBER(FIND(" Ficopomatus enigmaticus",C1635)),ISNUMBER(FIND("larva",C1635)),ISNUMBER(FIND("Lumbriculus variegatus",C1635)),ISNUMBER(FIND("nematode",C1635)))</f>
        <v>0</v>
      </c>
      <c r="AJ1635" t="b">
        <f>NOT(OR(AA1635,AB1635,AC1635,AD1635,AE1635,AF1635,AG1635,AH1635,AI1635))</f>
        <v>0</v>
      </c>
      <c r="AL1635" t="b">
        <f>OR(AA1635,AB1635,AD1635,AE1635,AF1635,AG1635,AH1635,AI1635)</f>
        <v>0</v>
      </c>
      <c r="AM1635" t="b">
        <f>IF(Table1[[#This Row],[In vivo?]],IF(Table1[[#This Row],[Cell]],FALSE,TRUE),FALSE)</f>
        <v>0</v>
      </c>
      <c r="AN1635" t="b">
        <f>AND(AC1635,AL1635)</f>
        <v>0</v>
      </c>
      <c r="AO1635" t="b">
        <f>IF(Table1[[#This Row],[Cell]],IF(Table1[[#This Row],[In vivo?]],FALSE,TRUE),FALSE)</f>
        <v>1</v>
      </c>
      <c r="AP1635" t="b">
        <f>NOT(OR(Table1[[#This Row],[In vivo?]],Table1[[#This Row],[Only in Cell]]))</f>
        <v>0</v>
      </c>
      <c r="AQ1635" t="str">
        <f>IF(OR(Table1[[#This Row],[Rodents]],Table1[[#This Row],[Human]],Table1[[#This Row],[Pig]]),OR(ISNUMBER(FIND("pulmonary",C1635)),ISNUMBER(FIND("lung",C1635))),"NA")</f>
        <v>NA</v>
      </c>
      <c r="AR1635" t="str">
        <f>IF(OR(Table1[[#This Row],[Rodents]],Table1[[#This Row],[Human]],Table1[[#This Row],[Pig]]),OR(ISNUMBER(FIND("skin",C1635)),ISNUMBER(FIND("dermal",C1635))),"NA")</f>
        <v>NA</v>
      </c>
      <c r="AS1635" t="str">
        <f>IF(OR(Table1[[#This Row],[Rodents]],Table1[[#This Row],[Human]],Table1[[#This Row],[Pig]]),OR(ISNUMBER(FIND("liver",C1635)),ISNUMBER(FIND("hepat",C1635))),"NA")</f>
        <v>NA</v>
      </c>
      <c r="AT1635" t="str">
        <f>IF(OR(Table1[[#This Row],[Rodents]],Table1[[#This Row],[Human]],Table1[[#This Row],[Pig]]),OR(ISNUMBER(FIND("kidney",C1635)),ISNUMBER(FIND("neph",C1635))),"NA")</f>
        <v>NA</v>
      </c>
      <c r="AU1635" t="str">
        <f>IF(OR(Table1[[#This Row],[Rodents]],Table1[[#This Row],[Human]],Table1[[#This Row],[Pig]]),OR(ISNUMBER(FIND("brain",C1635)),ISNUMBER(FIND("neur",C1635)),ISNUMBER(FIND("nerv",C1635))),"NA")</f>
        <v>NA</v>
      </c>
      <c r="AV1635" t="str">
        <f>IF(OR(Table1[[#This Row],[Rodents]],Table1[[#This Row],[Human]],Table1[[#This Row],[Pig]]),OR(ISNUMBER(FIND("heart",C1635)),ISNUMBER(FIND("cardi",C1635))),"NA")</f>
        <v>NA</v>
      </c>
      <c r="AW1635" t="str">
        <f>IF(OR(Table1[[#This Row],[Rodents]],Table1[[#This Row],[Human]],Table1[[#This Row],[Pig]]),OR(ISNUMBER(FIND("gastro",C1635)),ISNUMBER(FIND("intesti",C1635)),ISNUMBER(FIND("stomach",C1635))),"NA")</f>
        <v>NA</v>
      </c>
      <c r="AX1635" t="str">
        <f>IF(OR(Table1[[#This Row],[Rodents]],Table1[[#This Row],[Human]],Table1[[#This Row],[Pig]]),NOT(OR(AQ1635,AR1635,AS1635,AT1635,AU1635,AV1635,AW1635)),"NA")</f>
        <v>NA</v>
      </c>
      <c r="AY1635" t="b">
        <f>OR(ISNUMBER(FIND("SWCNT",C1635)),ISNUMBER(FIND("SWNT",C1635)),ISNUMBER(FIND("single-wall",C1635)),ISNUMBER(FIND("single wall",C1635)),ISNUMBER(FIND("Single wall",C1635)),ISNUMBER(FIND("Single-wall",C1635)),ISNUMBER(FIND("SWCNT",B1635)),ISNUMBER(FIND("SWNT",B1635)),ISNUMBER(FIND("single-wall",B1635)),ISNUMBER(FIND("single wall",B1635)),ISNUMBER(FIND("Single-wall",B1635)),ISNUMBER(FIND("Single wall",B1635)))</f>
        <v>0</v>
      </c>
      <c r="AZ1635" t="b">
        <f>OR(ISNUMBER(FIND("MWCNT",C1635)),ISNUMBER(FIND("MWNT",C1635)),ISNUMBER(FIND("multi-wall",C1635)),ISNUMBER(FIND("multi wall",C1635)),ISNUMBER(FIND("multiwall",C1635)),ISNUMBER(FIND("Multi-wall",C1635)),ISNUMBER(FIND("Multi wall",C1635)),ISNUMBER(FIND("Multiwall",C1635)),ISNUMBER(FIND("MWCNT",B1635)),ISNUMBER(FIND("MWNT",B1635)),ISNUMBER(FIND("multi-wall",B1635)),ISNUMBER(FIND("multi wall",B1635)),ISNUMBER(FIND("multiwall",B1635)),ISNUMBER(FIND("Multi-wall",B1635)),ISNUMBER(FIND("Multi wall",B1635)),ISNUMBER(FIND("Multiwall",B1635)),ISNUMBER(FIND("Double-wall",B1635)),ISNUMBER(FIND("Double wall",B1635)),ISNUMBER(FIND("Doublewall",B1635)),ISNUMBER(FIND("double-wall",B1635)),ISNUMBER(FIND("double wall",B1635)),ISNUMBER(FIND("doublewall",B1635)))</f>
        <v>1</v>
      </c>
      <c r="BA1635" t="b">
        <f>AND(Table1[[#This Row],[SWCNT]],Table1[[#This Row],[MWCNT]])</f>
        <v>0</v>
      </c>
      <c r="BB1635" t="b">
        <f>IF(Table1[[#This Row],[SWCNT]]=TRUE,FALSE,IF(Table1[[#This Row],[MWCNT]]=TRUE,FALSE,TRUE))</f>
        <v>0</v>
      </c>
      <c r="BC1635" s="18"/>
    </row>
    <row r="1636" spans="1:55" ht="222">
      <c r="A1636" t="s">
        <v>3987</v>
      </c>
      <c r="B1636" s="2" t="s">
        <v>3989</v>
      </c>
      <c r="C1636" s="16" t="s">
        <v>3991</v>
      </c>
      <c r="D1636" s="17" t="s">
        <v>924</v>
      </c>
      <c r="E1636" s="2">
        <v>2013</v>
      </c>
      <c r="F1636" t="b">
        <f>OR(ISNUMBER(FIND("cytotoxic",C1636)),ISNUMBER(FIND("Cytotoxic",C1636)),ISNUMBER(FIND("cellular toxicity",C1636)),ISNUMBER(FIND("cell death",C1636)),ISNUMBER(FIND("viable",C1636)),ISNUMBER(FIND("phytotoxic",C1636)),ISNUMBER(FIND("acute toxicity",C1636)),ISNUMBER(FIND("MTT",C1636)),ISNUMBER(FIND("survival",C1636)),ISNUMBER(FIND("prolifer",C1636)),ISNUMBER(FIND("apoptosis",C1636)),ISNUMBER(FIND("neurotoxic",C1636)),ISNUMBER(FIND("  lysis ",C1636)),ISNUMBER(FIND("necrosis",C1636)),ISNUMBER(FIND("cellular death",C1636))*3,ISNUMBER(FIND("LDH",C1636)),ISNUMBER(FIND("Acute toxicity",C1636)))</f>
        <v>1</v>
      </c>
      <c r="G1636" t="b">
        <f>OR(ISNUMBER(FIND("genotoxic",C1636)),ISNUMBER(FIND("genotoxicity",C1636)),ISNUMBER(FIND("DNA damage",C1636)),ISNUMBER(FIND("DNA",C1636)),ISNUMBER(FIND("RNA",C1636)),ISNUMBER(FIND("mesothelioma",C1636)),ISNUMBER(FIND("carcino",C1636)),ISNUMBER(FIND("mutagen",C1636)),ISNUMBER(FIND("genetic",C1636)))</f>
        <v>0</v>
      </c>
      <c r="H1636" t="b">
        <f>OR(ISNUMBER(FIND("inflammatory",C1636)),ISNUMBER(FIND("inflamm",C1636)))</f>
        <v>0</v>
      </c>
      <c r="I1636" t="b">
        <f>OR(ISNUMBER(FIND("immune",C1636)),ISNUMBER(FIND("immunological",C1636)),ISNUMBER(FIND("interleuk",C1636)),ISNUMBER(FIND("platelet activation",C1636)),ISNUMBER(FIND("monocyte",C1636)),ISNUMBER(FIND("leukocyte",C1636)),ISNUMBER(FIND("cytokine",C1636)),ISNUMBER(FIND("CD4",C1636)),ISNUMBER(FIND("CD8",C1636)),ISNUMBER(FIND("T-cell",C1636)))</f>
        <v>0</v>
      </c>
      <c r="J1636" t="b">
        <f>OR(ISNUMBER(FIND("reactive oxygen",C1636)),ISNUMBER(FIND("ROS",C1636)),ISNUMBER(FIND("free radical",C1636)),ISNUMBER(FIND("oxidative stress",C1636)),ISNUMBER(FIND("peroxid",C1636)),ISNUMBER(FIND("oxidative",C1636)),ISNUMBER(FIND("antioxid",C1636)))</f>
        <v>0</v>
      </c>
      <c r="K1636" t="b">
        <f>OR(ISNUMBER(FIND("autophag",C1636)))</f>
        <v>1</v>
      </c>
      <c r="L1636" t="b">
        <f>OR(ISNUMBER(FIND("morpholog",C1636)))</f>
        <v>0</v>
      </c>
      <c r="M1636" t="b">
        <f>OR(ISNUMBER(FIND("fibrosis",C1636)),ISNUMBER(FIND("Fibrosis",C1636)),ISNUMBER(FIND("fibrot",C1636)))</f>
        <v>0</v>
      </c>
      <c r="N1636" t="b">
        <f>OR(ISNUMBER(FIND("offspring",C1636)),ISNUMBER(FIND("Parental",C1636)),ISNUMBER(FIND("parental",C1636)),ISNUMBER(FIND("germline",C1636)),ISNUMBER(FIND("reproduc",C1636)),ISNUMBER(FIND("embryo",C1636)))</f>
        <v>0</v>
      </c>
      <c r="O1636" t="b">
        <f>OR(ISNUMBER(FIND("metabol",C1636)),ISNUMBER(FIND("Metabol",C1636)),ISNUMBER(FIND("digest",C1636)),ISNUMBER(FIND("mitochon",C1636)))</f>
        <v>0</v>
      </c>
      <c r="P1636" t="b">
        <f>OR(ISNUMBER(FIND("ecotox",C1636)),ISNUMBER(FIND("Ecotox",B1636)),ISNUMBER(FIND("ecotox",B1636)),ISNUMBER(FIND("Ecotox",C1636)))</f>
        <v>0</v>
      </c>
      <c r="Q1636" t="b">
        <f>OR(ISNUMBER(FIND("Bioaccum",C1636)),ISNUMBER(FIND("bioaccum",C1636)),ISNUMBER(FIND("accum",C1636)))</f>
        <v>1</v>
      </c>
      <c r="R1636" t="b">
        <f>OR(ISNUMBER(FIND("Occupation",C1636)),ISNUMBER(FIND("occupation",C1636)),ISNUMBER(FIND("worker",C1636)),ISNUMBER(FIND("workforce",C1636)))</f>
        <v>0</v>
      </c>
      <c r="S1636" t="b">
        <f>NOT(OR(F1636,G1636,H1636,I1636,J1636,K1636,L1636,M1636,N1636,O1636,P1636,Q1636,R1636))</f>
        <v>0</v>
      </c>
      <c r="U1636" t="b">
        <f>OR(Table1[[#This Row],[Inflammation]],Table1[[#This Row],[Immune]])</f>
        <v>0</v>
      </c>
      <c r="V1636" t="str">
        <f>IF(OR(Table1[[#This Row],[Rodents]],Table1[[#This Row],[Human]],Table1[[#This Row],[Pig]]),OR(ISNUMBER(FIND("intratrach",C1636)),ISNUMBER(FIND("nasal ",C1636)),ISNUMBER(FIND("instill",C1636))),"NA")</f>
        <v>NA</v>
      </c>
      <c r="W1636" t="str">
        <f>IF(OR(Table1[[#This Row],[Rodents]],Table1[[#This Row],[Human]],Table1[[#This Row],[Pig]]),OR(ISNUMBER(FIND("dermal",C1636)),ISNUMBER(FIND("skin ",C1636))),"NA")</f>
        <v>NA</v>
      </c>
      <c r="X1636" t="str">
        <f>IF(OR(Table1[[#This Row],[Rodents]],Table1[[#This Row],[Human]],Table1[[#This Row],[Pig]]),OR(ISNUMBER(FIND("injected",C1636)),ISNUMBER(FIND("periton",C1636)),ISNUMBER(FIND("intrascrot",C1636))),"NA")</f>
        <v>NA</v>
      </c>
      <c r="Y1636" t="str">
        <f>IF(OR(Table1[[#This Row],[Rodents]],Table1[[#This Row],[Human]],Table1[[#This Row],[Pig]]),NOT(OR(Table1[[#This Row],[Inhaled/Intratracheal/intranasal]],Table1[[#This Row],[Dermal]],Table1[[#This Row],[Injected]])),"NA")</f>
        <v>NA</v>
      </c>
      <c r="AA1636" t="b">
        <f>OR(ISNUMBER(FIND("fish ",C1636)),ISNUMBER(FIND("Fish ",C1636)),ISNUMBER(FIND("aquatic",C1636)),ISNUMBER(FIND("daphnids",C1636)),ISNUMBER(FIND("Carcinus maenas",C1636)),ISNUMBER(FIND("Daphnia",C1636)),ISNUMBER(FIND("Ruditapes philippinarum",C1636)),ISNUMBER(FIND("daphnia",C1636)),ISNUMBER(FIND("marine",C1636)),ISNUMBER(FIND("mussel",C1636)),ISNUMBER(FIND("algae",C1636)),ISNUMBER(FIND("Donax faba",C1636)),ISNUMBER(FIND("estuarine",C1636)),ISNUMBER(FIND("snail",C1636)),ISNUMBER(FIND("Prorocentrum donghaiense",C1636)) )</f>
        <v>0</v>
      </c>
      <c r="AB1636" t="b">
        <f>OR(ISNUMBER(FIND(" rat ",C1636)),ISNUMBER(FIND(" rats ",C1636)),ISNUMBER(FIND(" Rats ",C1636)),ISNUMBER(FIND(" Rat ",C1636)),ISNUMBER(FIND(" rat.",C1636)),ISNUMBER(FIND(" rats.",C1636)),ISNUMBER(FIND("mouse",C1636)),ISNUMBER(FIND("mice",C1636)), ISNUMBER(FIND(" Mice",C1636)))</f>
        <v>0</v>
      </c>
      <c r="AC1636" t="b">
        <f>OR(ISNUMBER(FIND(" cell ",C1636)),ISNUMBER(FIND("fibroblast",C1636)),ISNUMBER(FIND("macrophage",C1636)),ISNUMBER(FIND("epithelial",C1636)),ISNUMBER(FIND("endothelial",C1636)),ISNUMBER(FIND("neuron",C1636)),ISNUMBER(FIND(" cells ",C1636)),ISNUMBER(FIND("RBC",C1636)),ISNUMBER(FIND("mitochond",C1636)),ISNUMBER(FIND("adipocyte",C1636)),ISNUMBER(FIND("osteo",C1636)),ISNUMBER(FIND("keratin",C1636)),ISNUMBER(FIND(" cell's ",C1636)),ISNUMBER(FIND("eukary",C1636)),ISNUMBER(FIND("sperm",C1636)))</f>
        <v>1</v>
      </c>
      <c r="AD1636" t="b">
        <f>OR(ISNUMBER(FIND("human",B1636)),ISNUMBER(FIND("workers",B1636)),ISNUMBER(FIND("workforces",B1636)),ISNUMBER(FIND("occupational",B1636)),ISNUMBER(FIND("Case report",B1636)),ISNUMBER(FIND("Workplaces",B1636)),ISNUMBER(FIND("worker",B1636)))</f>
        <v>0</v>
      </c>
      <c r="AE1636" t="b">
        <f>OR(ISNUMBER(FIND(" plant ",C1636)),ISNUMBER(FIND("Plant ",C1636)),ISNUMBER(FIND("tomato",C1636)),ISNUMBER(FIND("plants",C1636)),ISNUMBER(FIND("Plants",C1636)),ISNUMBER(FIND("algae",C1636)),ISNUMBER(FIND("lettuce",C1636)),ISNUMBER(FIND("green gram sprouts ",C1636)),ISNUMBER(FIND("Cucurbita pepo",C1636)),ISNUMBER(FIND("bean ",C1636)),ISNUMBER(FIND("chloroplast",C1636)),ISNUMBER(FIND("chlorophyll",C1636)),ISNUMBER(FIND("seedling",C1636)),ISNUMBER(FIND("canola",C1636)),ISNUMBER(FIND("shoot",C1636)),ISNUMBER(FIND("photosynthes",C1636)),ISNUMBER(FIND(" leaves ",C1636)),,ISNUMBER(FIND("agriculture",C1636)),ISNUMBER(FIND(" crops ",C1636)))</f>
        <v>0</v>
      </c>
      <c r="AF1636" t="b">
        <f>OR(ISNUMBER(FIND("bacteria",C1636)),ISNUMBER(FIND("Bacteria",C1636)),ISNUMBER(FIND("Bacterium",C1636)),ISNUMBER(FIND("bacterium",C1636)),ISNUMBER(FIND(" coli ",C1636)))</f>
        <v>0</v>
      </c>
      <c r="AG1636" t="b">
        <f>OR(ISNUMBER(FIND("fungi",C1636)),ISNUMBER(FIND("Fungi",C1636)),ISNUMBER(FIND("fungus",C1636)),ISNUMBER(FIND("Fungus",C1636)),ISNUMBER(FIND("mushroom",C1636)),ISNUMBER(FIND("Mushroom",C1636)),ISNUMBER(FIND(" mold ",C1636)))</f>
        <v>0</v>
      </c>
      <c r="AH1636" t="b">
        <f>OR(ISNUMBER(FIND("Pig ",C1636)),ISNUMBER(FIND("pig ",C1636)),ISNUMBER(FIND("Pigs ",C1636)),ISNUMBER(FIND("pigs ",C1636)))</f>
        <v>0</v>
      </c>
      <c r="AI1636" t="b">
        <f>OR(ISNUMBER(FIND(" C. elegans",C1636)),ISNUMBER(FIND("Caenorhabditis elegans",C1636)),ISNUMBER(FIND("earthworms",C1636)),ISNUMBER(FIND(" Ficopomatus enigmaticus",C1636)),ISNUMBER(FIND("larva",C1636)),ISNUMBER(FIND("Lumbriculus variegatus",C1636)),ISNUMBER(FIND("nematode",C1636)))</f>
        <v>0</v>
      </c>
      <c r="AJ1636" t="b">
        <f>NOT(OR(AA1636,AB1636,AC1636,AD1636,AE1636,AF1636,AG1636,AH1636,AI1636))</f>
        <v>0</v>
      </c>
      <c r="AL1636" t="b">
        <f>OR(AA1636,AB1636,AD1636,AE1636,AF1636,AG1636,AH1636,AI1636)</f>
        <v>0</v>
      </c>
      <c r="AM1636" t="b">
        <f>IF(Table1[[#This Row],[In vivo?]],IF(Table1[[#This Row],[Cell]],FALSE,TRUE),FALSE)</f>
        <v>0</v>
      </c>
      <c r="AN1636" t="b">
        <f>AND(AC1636,AL1636)</f>
        <v>0</v>
      </c>
      <c r="AO1636" t="b">
        <f>IF(Table1[[#This Row],[Cell]],IF(Table1[[#This Row],[In vivo?]],FALSE,TRUE),FALSE)</f>
        <v>1</v>
      </c>
      <c r="AP1636" t="b">
        <f>NOT(OR(Table1[[#This Row],[In vivo?]],Table1[[#This Row],[Only in Cell]]))</f>
        <v>0</v>
      </c>
      <c r="AQ1636" t="str">
        <f>IF(OR(Table1[[#This Row],[Rodents]],Table1[[#This Row],[Human]],Table1[[#This Row],[Pig]]),OR(ISNUMBER(FIND("pulmonary",C1636)),ISNUMBER(FIND("lung",C1636))),"NA")</f>
        <v>NA</v>
      </c>
      <c r="AR1636" t="str">
        <f>IF(OR(Table1[[#This Row],[Rodents]],Table1[[#This Row],[Human]],Table1[[#This Row],[Pig]]),OR(ISNUMBER(FIND("skin",C1636)),ISNUMBER(FIND("dermal",C1636))),"NA")</f>
        <v>NA</v>
      </c>
      <c r="AS1636" t="str">
        <f>IF(OR(Table1[[#This Row],[Rodents]],Table1[[#This Row],[Human]],Table1[[#This Row],[Pig]]),OR(ISNUMBER(FIND("liver",C1636)),ISNUMBER(FIND("hepat",C1636))),"NA")</f>
        <v>NA</v>
      </c>
      <c r="AT1636" t="str">
        <f>IF(OR(Table1[[#This Row],[Rodents]],Table1[[#This Row],[Human]],Table1[[#This Row],[Pig]]),OR(ISNUMBER(FIND("kidney",C1636)),ISNUMBER(FIND("neph",C1636))),"NA")</f>
        <v>NA</v>
      </c>
      <c r="AU1636" t="str">
        <f>IF(OR(Table1[[#This Row],[Rodents]],Table1[[#This Row],[Human]],Table1[[#This Row],[Pig]]),OR(ISNUMBER(FIND("brain",C1636)),ISNUMBER(FIND("neur",C1636)),ISNUMBER(FIND("nerv",C1636))),"NA")</f>
        <v>NA</v>
      </c>
      <c r="AV1636" t="str">
        <f>IF(OR(Table1[[#This Row],[Rodents]],Table1[[#This Row],[Human]],Table1[[#This Row],[Pig]]),OR(ISNUMBER(FIND("heart",C1636)),ISNUMBER(FIND("cardi",C1636))),"NA")</f>
        <v>NA</v>
      </c>
      <c r="AW1636" t="str">
        <f>IF(OR(Table1[[#This Row],[Rodents]],Table1[[#This Row],[Human]],Table1[[#This Row],[Pig]]),OR(ISNUMBER(FIND("gastro",C1636)),ISNUMBER(FIND("intesti",C1636)),ISNUMBER(FIND("stomach",C1636))),"NA")</f>
        <v>NA</v>
      </c>
      <c r="AX1636" t="str">
        <f>IF(OR(Table1[[#This Row],[Rodents]],Table1[[#This Row],[Human]],Table1[[#This Row],[Pig]]),NOT(OR(AQ1636,AR1636,AS1636,AT1636,AU1636,AV1636,AW1636)),"NA")</f>
        <v>NA</v>
      </c>
      <c r="AY1636" t="b">
        <f>OR(ISNUMBER(FIND("SWCNT",C1636)),ISNUMBER(FIND("SWNT",C1636)),ISNUMBER(FIND("single-wall",C1636)),ISNUMBER(FIND("single wall",C1636)),ISNUMBER(FIND("Single wall",C1636)),ISNUMBER(FIND("Single-wall",C1636)),ISNUMBER(FIND("SWCNT",B1636)),ISNUMBER(FIND("SWNT",B1636)),ISNUMBER(FIND("single-wall",B1636)),ISNUMBER(FIND("single wall",B1636)),ISNUMBER(FIND("Single-wall",B1636)),ISNUMBER(FIND("Single wall",B1636)))</f>
        <v>1</v>
      </c>
      <c r="AZ1636" t="b">
        <f>OR(ISNUMBER(FIND("MWCNT",C1636)),ISNUMBER(FIND("MWNT",C1636)),ISNUMBER(FIND("multi-wall",C1636)),ISNUMBER(FIND("multi wall",C1636)),ISNUMBER(FIND("multiwall",C1636)),ISNUMBER(FIND("Multi-wall",C1636)),ISNUMBER(FIND("Multi wall",C1636)),ISNUMBER(FIND("Multiwall",C1636)),ISNUMBER(FIND("MWCNT",B1636)),ISNUMBER(FIND("MWNT",B1636)),ISNUMBER(FIND("multi-wall",B1636)),ISNUMBER(FIND("multi wall",B1636)),ISNUMBER(FIND("multiwall",B1636)),ISNUMBER(FIND("Multi-wall",B1636)),ISNUMBER(FIND("Multi wall",B1636)),ISNUMBER(FIND("Multiwall",B1636)),ISNUMBER(FIND("Double-wall",B1636)),ISNUMBER(FIND("Double wall",B1636)),ISNUMBER(FIND("Doublewall",B1636)),ISNUMBER(FIND("double-wall",B1636)),ISNUMBER(FIND("double wall",B1636)),ISNUMBER(FIND("doublewall",B1636)))</f>
        <v>0</v>
      </c>
      <c r="BA1636" t="b">
        <f>AND(Table1[[#This Row],[SWCNT]],Table1[[#This Row],[MWCNT]])</f>
        <v>0</v>
      </c>
      <c r="BB1636" t="b">
        <f>IF(Table1[[#This Row],[SWCNT]]=TRUE,FALSE,IF(Table1[[#This Row],[MWCNT]]=TRUE,FALSE,TRUE))</f>
        <v>0</v>
      </c>
      <c r="BC1636" s="18"/>
    </row>
    <row r="1637" spans="1:55" ht="185">
      <c r="A1637" t="s">
        <v>3998</v>
      </c>
      <c r="B1637" s="2" t="s">
        <v>4000</v>
      </c>
      <c r="C1637" s="16" t="s">
        <v>4002</v>
      </c>
      <c r="D1637" s="17" t="s">
        <v>2325</v>
      </c>
      <c r="E1637" s="2">
        <v>2013</v>
      </c>
      <c r="F1637" t="b">
        <f>OR(ISNUMBER(FIND("cytotoxic",C1637)),ISNUMBER(FIND("Cytotoxic",C1637)),ISNUMBER(FIND("cellular toxicity",C1637)),ISNUMBER(FIND("cell death",C1637)),ISNUMBER(FIND("viable",C1637)),ISNUMBER(FIND("phytotoxic",C1637)),ISNUMBER(FIND("acute toxicity",C1637)),ISNUMBER(FIND("MTT",C1637)),ISNUMBER(FIND("survival",C1637)),ISNUMBER(FIND("prolifer",C1637)),ISNUMBER(FIND("apoptosis",C1637)),ISNUMBER(FIND("neurotoxic",C1637)),ISNUMBER(FIND("  lysis ",C1637)),ISNUMBER(FIND("necrosis",C1637)),ISNUMBER(FIND("cellular death",C1637))*3,ISNUMBER(FIND("LDH",C1637)),ISNUMBER(FIND("Acute toxicity",C1637)))</f>
        <v>1</v>
      </c>
      <c r="G1637" t="b">
        <f>OR(ISNUMBER(FIND("genotoxic",C1637)),ISNUMBER(FIND("genotoxicity",C1637)),ISNUMBER(FIND("DNA damage",C1637)),ISNUMBER(FIND("DNA",C1637)),ISNUMBER(FIND("RNA",C1637)),ISNUMBER(FIND("mesothelioma",C1637)),ISNUMBER(FIND("carcino",C1637)),ISNUMBER(FIND("mutagen",C1637)),ISNUMBER(FIND("genetic",C1637)))</f>
        <v>0</v>
      </c>
      <c r="H1637" t="b">
        <f>OR(ISNUMBER(FIND("inflammatory",C1637)),ISNUMBER(FIND("inflamm",C1637)))</f>
        <v>0</v>
      </c>
      <c r="I1637" t="b">
        <f>OR(ISNUMBER(FIND("immune",C1637)),ISNUMBER(FIND("immunological",C1637)),ISNUMBER(FIND("interleuk",C1637)),ISNUMBER(FIND("platelet activation",C1637)),ISNUMBER(FIND("monocyte",C1637)),ISNUMBER(FIND("leukocyte",C1637)),ISNUMBER(FIND("cytokine",C1637)),ISNUMBER(FIND("CD4",C1637)),ISNUMBER(FIND("CD8",C1637)),ISNUMBER(FIND("T-cell",C1637)))</f>
        <v>0</v>
      </c>
      <c r="J1637" t="b">
        <f>OR(ISNUMBER(FIND("reactive oxygen",C1637)),ISNUMBER(FIND("ROS",C1637)),ISNUMBER(FIND("free radical",C1637)),ISNUMBER(FIND("oxidative stress",C1637)),ISNUMBER(FIND("peroxid",C1637)),ISNUMBER(FIND("oxidative",C1637)),ISNUMBER(FIND("antioxid",C1637)))</f>
        <v>0</v>
      </c>
      <c r="K1637" t="b">
        <f>OR(ISNUMBER(FIND("autophag",C1637)))</f>
        <v>0</v>
      </c>
      <c r="L1637" t="b">
        <f>OR(ISNUMBER(FIND("morpholog",C1637)))</f>
        <v>0</v>
      </c>
      <c r="M1637" t="b">
        <f>OR(ISNUMBER(FIND("fibrosis",C1637)),ISNUMBER(FIND("Fibrosis",C1637)),ISNUMBER(FIND("fibrot",C1637)))</f>
        <v>0</v>
      </c>
      <c r="N1637" t="b">
        <f>OR(ISNUMBER(FIND("offspring",C1637)),ISNUMBER(FIND("Parental",C1637)),ISNUMBER(FIND("parental",C1637)),ISNUMBER(FIND("germline",C1637)),ISNUMBER(FIND("reproduc",C1637)),ISNUMBER(FIND("embryo",C1637)))</f>
        <v>0</v>
      </c>
      <c r="O1637" t="b">
        <f>OR(ISNUMBER(FIND("metabol",C1637)),ISNUMBER(FIND("Metabol",C1637)),ISNUMBER(FIND("digest",C1637)),ISNUMBER(FIND("mitochon",C1637)))</f>
        <v>0</v>
      </c>
      <c r="P1637" t="b">
        <f>OR(ISNUMBER(FIND("ecotox",C1637)),ISNUMBER(FIND("Ecotox",B1637)),ISNUMBER(FIND("ecotox",B1637)),ISNUMBER(FIND("Ecotox",C1637)))</f>
        <v>0</v>
      </c>
      <c r="Q1637" t="b">
        <f>OR(ISNUMBER(FIND("Bioaccum",C1637)),ISNUMBER(FIND("bioaccum",C1637)),ISNUMBER(FIND("accum",C1637)))</f>
        <v>0</v>
      </c>
      <c r="R1637" t="b">
        <f>OR(ISNUMBER(FIND("Occupation",C1637)),ISNUMBER(FIND("occupation",C1637)),ISNUMBER(FIND("worker",C1637)),ISNUMBER(FIND("workforce",C1637)))</f>
        <v>0</v>
      </c>
      <c r="S1637" t="b">
        <f>NOT(OR(F1637,G1637,H1637,I1637,J1637,K1637,L1637,M1637,N1637,O1637,P1637,Q1637,R1637))</f>
        <v>0</v>
      </c>
      <c r="U1637" t="b">
        <f>OR(Table1[[#This Row],[Inflammation]],Table1[[#This Row],[Immune]])</f>
        <v>0</v>
      </c>
      <c r="V1637" t="str">
        <f>IF(OR(Table1[[#This Row],[Rodents]],Table1[[#This Row],[Human]],Table1[[#This Row],[Pig]]),OR(ISNUMBER(FIND("intratrach",C1637)),ISNUMBER(FIND("nasal ",C1637)),ISNUMBER(FIND("instill",C1637))),"NA")</f>
        <v>NA</v>
      </c>
      <c r="W1637" t="str">
        <f>IF(OR(Table1[[#This Row],[Rodents]],Table1[[#This Row],[Human]],Table1[[#This Row],[Pig]]),OR(ISNUMBER(FIND("dermal",C1637)),ISNUMBER(FIND("skin ",C1637))),"NA")</f>
        <v>NA</v>
      </c>
      <c r="X1637" t="str">
        <f>IF(OR(Table1[[#This Row],[Rodents]],Table1[[#This Row],[Human]],Table1[[#This Row],[Pig]]),OR(ISNUMBER(FIND("injected",C1637)),ISNUMBER(FIND("periton",C1637)),ISNUMBER(FIND("intrascrot",C1637))),"NA")</f>
        <v>NA</v>
      </c>
      <c r="Y1637" t="str">
        <f>IF(OR(Table1[[#This Row],[Rodents]],Table1[[#This Row],[Human]],Table1[[#This Row],[Pig]]),NOT(OR(Table1[[#This Row],[Inhaled/Intratracheal/intranasal]],Table1[[#This Row],[Dermal]],Table1[[#This Row],[Injected]])),"NA")</f>
        <v>NA</v>
      </c>
      <c r="AA1637" t="b">
        <f>OR(ISNUMBER(FIND("fish ",C1637)),ISNUMBER(FIND("Fish ",C1637)),ISNUMBER(FIND("aquatic",C1637)),ISNUMBER(FIND("daphnids",C1637)),ISNUMBER(FIND("Carcinus maenas",C1637)),ISNUMBER(FIND("Daphnia",C1637)),ISNUMBER(FIND("Ruditapes philippinarum",C1637)),ISNUMBER(FIND("daphnia",C1637)),ISNUMBER(FIND("marine",C1637)),ISNUMBER(FIND("mussel",C1637)),ISNUMBER(FIND("algae",C1637)),ISNUMBER(FIND("Donax faba",C1637)),ISNUMBER(FIND("estuarine",C1637)),ISNUMBER(FIND("snail",C1637)),ISNUMBER(FIND("Prorocentrum donghaiense",C1637)) )</f>
        <v>0</v>
      </c>
      <c r="AB1637" t="b">
        <f>OR(ISNUMBER(FIND(" rat ",C1637)),ISNUMBER(FIND(" rats ",C1637)),ISNUMBER(FIND(" Rats ",C1637)),ISNUMBER(FIND(" Rat ",C1637)),ISNUMBER(FIND(" rat.",C1637)),ISNUMBER(FIND(" rats.",C1637)),ISNUMBER(FIND("mouse",C1637)),ISNUMBER(FIND("mice",C1637)), ISNUMBER(FIND(" Mice",C1637)))</f>
        <v>0</v>
      </c>
      <c r="AC1637" t="b">
        <f>OR(ISNUMBER(FIND(" cell ",C1637)),ISNUMBER(FIND("fibroblast",C1637)),ISNUMBER(FIND("macrophage",C1637)),ISNUMBER(FIND("epithelial",C1637)),ISNUMBER(FIND("endothelial",C1637)),ISNUMBER(FIND("neuron",C1637)),ISNUMBER(FIND(" cells ",C1637)),ISNUMBER(FIND("RBC",C1637)),ISNUMBER(FIND("mitochond",C1637)),ISNUMBER(FIND("adipocyte",C1637)),ISNUMBER(FIND("osteo",C1637)),ISNUMBER(FIND("keratin",C1637)),ISNUMBER(FIND(" cell's ",C1637)),ISNUMBER(FIND("eukary",C1637)),ISNUMBER(FIND("sperm",C1637)))</f>
        <v>1</v>
      </c>
      <c r="AD1637" t="b">
        <f>OR(ISNUMBER(FIND("human",B1637)),ISNUMBER(FIND("workers",B1637)),ISNUMBER(FIND("workforces",B1637)),ISNUMBER(FIND("occupational",B1637)),ISNUMBER(FIND("Case report",B1637)),ISNUMBER(FIND("Workplaces",B1637)),ISNUMBER(FIND("worker",B1637)))</f>
        <v>0</v>
      </c>
      <c r="AE1637" t="b">
        <f>OR(ISNUMBER(FIND(" plant ",C1637)),ISNUMBER(FIND("Plant ",C1637)),ISNUMBER(FIND("tomato",C1637)),ISNUMBER(FIND("plants",C1637)),ISNUMBER(FIND("Plants",C1637)),ISNUMBER(FIND("algae",C1637)),ISNUMBER(FIND("lettuce",C1637)),ISNUMBER(FIND("green gram sprouts ",C1637)),ISNUMBER(FIND("Cucurbita pepo",C1637)),ISNUMBER(FIND("bean ",C1637)),ISNUMBER(FIND("chloroplast",C1637)),ISNUMBER(FIND("chlorophyll",C1637)),ISNUMBER(FIND("seedling",C1637)),ISNUMBER(FIND("canola",C1637)),ISNUMBER(FIND("shoot",C1637)),ISNUMBER(FIND("photosynthes",C1637)),ISNUMBER(FIND(" leaves ",C1637)),,ISNUMBER(FIND("agriculture",C1637)),ISNUMBER(FIND(" crops ",C1637)))</f>
        <v>0</v>
      </c>
      <c r="AF1637" t="b">
        <f>OR(ISNUMBER(FIND("bacteria",C1637)),ISNUMBER(FIND("Bacteria",C1637)),ISNUMBER(FIND("Bacterium",C1637)),ISNUMBER(FIND("bacterium",C1637)),ISNUMBER(FIND(" coli ",C1637)))</f>
        <v>0</v>
      </c>
      <c r="AG1637" t="b">
        <f>OR(ISNUMBER(FIND("fungi",C1637)),ISNUMBER(FIND("Fungi",C1637)),ISNUMBER(FIND("fungus",C1637)),ISNUMBER(FIND("Fungus",C1637)),ISNUMBER(FIND("mushroom",C1637)),ISNUMBER(FIND("Mushroom",C1637)),ISNUMBER(FIND(" mold ",C1637)))</f>
        <v>0</v>
      </c>
      <c r="AH1637" t="b">
        <f>OR(ISNUMBER(FIND("Pig ",C1637)),ISNUMBER(FIND("pig ",C1637)),ISNUMBER(FIND("Pigs ",C1637)),ISNUMBER(FIND("pigs ",C1637)))</f>
        <v>0</v>
      </c>
      <c r="AI1637" t="b">
        <f>OR(ISNUMBER(FIND(" C. elegans",C1637)),ISNUMBER(FIND("Caenorhabditis elegans",C1637)),ISNUMBER(FIND("earthworms",C1637)),ISNUMBER(FIND(" Ficopomatus enigmaticus",C1637)),ISNUMBER(FIND("larva",C1637)),ISNUMBER(FIND("Lumbriculus variegatus",C1637)),ISNUMBER(FIND("nematode",C1637)))</f>
        <v>0</v>
      </c>
      <c r="AJ1637" t="b">
        <f>NOT(OR(AA1637,AB1637,AC1637,AD1637,AE1637,AF1637,AG1637,AH1637,AI1637))</f>
        <v>0</v>
      </c>
      <c r="AL1637" t="b">
        <f>OR(AA1637,AB1637,AD1637,AE1637,AF1637,AG1637,AH1637,AI1637)</f>
        <v>0</v>
      </c>
      <c r="AM1637" t="b">
        <f>IF(Table1[[#This Row],[In vivo?]],IF(Table1[[#This Row],[Cell]],FALSE,TRUE),FALSE)</f>
        <v>0</v>
      </c>
      <c r="AN1637" t="b">
        <f>AND(AC1637,AL1637)</f>
        <v>0</v>
      </c>
      <c r="AO1637" t="b">
        <f>IF(Table1[[#This Row],[Cell]],IF(Table1[[#This Row],[In vivo?]],FALSE,TRUE),FALSE)</f>
        <v>1</v>
      </c>
      <c r="AP1637" t="b">
        <f>NOT(OR(Table1[[#This Row],[In vivo?]],Table1[[#This Row],[Only in Cell]]))</f>
        <v>0</v>
      </c>
      <c r="AQ1637" t="str">
        <f>IF(OR(Table1[[#This Row],[Rodents]],Table1[[#This Row],[Human]],Table1[[#This Row],[Pig]]),OR(ISNUMBER(FIND("pulmonary",C1637)),ISNUMBER(FIND("lung",C1637))),"NA")</f>
        <v>NA</v>
      </c>
      <c r="AR1637" t="str">
        <f>IF(OR(Table1[[#This Row],[Rodents]],Table1[[#This Row],[Human]],Table1[[#This Row],[Pig]]),OR(ISNUMBER(FIND("skin",C1637)),ISNUMBER(FIND("dermal",C1637))),"NA")</f>
        <v>NA</v>
      </c>
      <c r="AS1637" t="str">
        <f>IF(OR(Table1[[#This Row],[Rodents]],Table1[[#This Row],[Human]],Table1[[#This Row],[Pig]]),OR(ISNUMBER(FIND("liver",C1637)),ISNUMBER(FIND("hepat",C1637))),"NA")</f>
        <v>NA</v>
      </c>
      <c r="AT1637" t="str">
        <f>IF(OR(Table1[[#This Row],[Rodents]],Table1[[#This Row],[Human]],Table1[[#This Row],[Pig]]),OR(ISNUMBER(FIND("kidney",C1637)),ISNUMBER(FIND("neph",C1637))),"NA")</f>
        <v>NA</v>
      </c>
      <c r="AU1637" t="str">
        <f>IF(OR(Table1[[#This Row],[Rodents]],Table1[[#This Row],[Human]],Table1[[#This Row],[Pig]]),OR(ISNUMBER(FIND("brain",C1637)),ISNUMBER(FIND("neur",C1637)),ISNUMBER(FIND("nerv",C1637))),"NA")</f>
        <v>NA</v>
      </c>
      <c r="AV1637" t="str">
        <f>IF(OR(Table1[[#This Row],[Rodents]],Table1[[#This Row],[Human]],Table1[[#This Row],[Pig]]),OR(ISNUMBER(FIND("heart",C1637)),ISNUMBER(FIND("cardi",C1637))),"NA")</f>
        <v>NA</v>
      </c>
      <c r="AW1637" t="str">
        <f>IF(OR(Table1[[#This Row],[Rodents]],Table1[[#This Row],[Human]],Table1[[#This Row],[Pig]]),OR(ISNUMBER(FIND("gastro",C1637)),ISNUMBER(FIND("intesti",C1637)),ISNUMBER(FIND("stomach",C1637))),"NA")</f>
        <v>NA</v>
      </c>
      <c r="AX1637" t="str">
        <f>IF(OR(Table1[[#This Row],[Rodents]],Table1[[#This Row],[Human]],Table1[[#This Row],[Pig]]),NOT(OR(AQ1637,AR1637,AS1637,AT1637,AU1637,AV1637,AW1637)),"NA")</f>
        <v>NA</v>
      </c>
      <c r="AY1637" t="b">
        <f>OR(ISNUMBER(FIND("SWCNT",C1637)),ISNUMBER(FIND("SWNT",C1637)),ISNUMBER(FIND("single-wall",C1637)),ISNUMBER(FIND("single wall",C1637)),ISNUMBER(FIND("Single wall",C1637)),ISNUMBER(FIND("Single-wall",C1637)),ISNUMBER(FIND("SWCNT",B1637)),ISNUMBER(FIND("SWNT",B1637)),ISNUMBER(FIND("single-wall",B1637)),ISNUMBER(FIND("single wall",B1637)),ISNUMBER(FIND("Single-wall",B1637)),ISNUMBER(FIND("Single wall",B1637)))</f>
        <v>0</v>
      </c>
      <c r="AZ1637" t="b">
        <f>OR(ISNUMBER(FIND("MWCNT",C1637)),ISNUMBER(FIND("MWNT",C1637)),ISNUMBER(FIND("multi-wall",C1637)),ISNUMBER(FIND("multi wall",C1637)),ISNUMBER(FIND("multiwall",C1637)),ISNUMBER(FIND("Multi-wall",C1637)),ISNUMBER(FIND("Multi wall",C1637)),ISNUMBER(FIND("Multiwall",C1637)),ISNUMBER(FIND("MWCNT",B1637)),ISNUMBER(FIND("MWNT",B1637)),ISNUMBER(FIND("multi-wall",B1637)),ISNUMBER(FIND("multi wall",B1637)),ISNUMBER(FIND("multiwall",B1637)),ISNUMBER(FIND("Multi-wall",B1637)),ISNUMBER(FIND("Multi wall",B1637)),ISNUMBER(FIND("Multiwall",B1637)),ISNUMBER(FIND("Double-wall",B1637)),ISNUMBER(FIND("Double wall",B1637)),ISNUMBER(FIND("Doublewall",B1637)),ISNUMBER(FIND("double-wall",B1637)),ISNUMBER(FIND("double wall",B1637)),ISNUMBER(FIND("doublewall",B1637)))</f>
        <v>1</v>
      </c>
      <c r="BA1637" t="b">
        <f>AND(Table1[[#This Row],[SWCNT]],Table1[[#This Row],[MWCNT]])</f>
        <v>0</v>
      </c>
      <c r="BB1637" t="b">
        <f>IF(Table1[[#This Row],[SWCNT]]=TRUE,FALSE,IF(Table1[[#This Row],[MWCNT]]=TRUE,FALSE,TRUE))</f>
        <v>0</v>
      </c>
      <c r="BC1637" s="18"/>
    </row>
    <row r="1638" spans="1:55" ht="277.5">
      <c r="A1638" t="s">
        <v>4004</v>
      </c>
      <c r="B1638" s="2" t="s">
        <v>4005</v>
      </c>
      <c r="C1638" s="16" t="s">
        <v>4006</v>
      </c>
      <c r="D1638" s="17" t="s">
        <v>181</v>
      </c>
      <c r="E1638" s="2">
        <v>2013</v>
      </c>
      <c r="F1638" t="b">
        <f>OR(ISNUMBER(FIND("cytotoxic",C1638)),ISNUMBER(FIND("Cytotoxic",C1638)),ISNUMBER(FIND("cellular toxicity",C1638)),ISNUMBER(FIND("cell death",C1638)),ISNUMBER(FIND("viable",C1638)),ISNUMBER(FIND("phytotoxic",C1638)),ISNUMBER(FIND("acute toxicity",C1638)),ISNUMBER(FIND("MTT",C1638)),ISNUMBER(FIND("survival",C1638)),ISNUMBER(FIND("prolifer",C1638)),ISNUMBER(FIND("apoptosis",C1638)),ISNUMBER(FIND("neurotoxic",C1638)),ISNUMBER(FIND("  lysis ",C1638)),ISNUMBER(FIND("necrosis",C1638)),ISNUMBER(FIND("cellular death",C1638))*3,ISNUMBER(FIND("LDH",C1638)),ISNUMBER(FIND("Acute toxicity",C1638)))</f>
        <v>0</v>
      </c>
      <c r="G1638" t="b">
        <f>OR(ISNUMBER(FIND("genotoxic",C1638)),ISNUMBER(FIND("genotoxicity",C1638)),ISNUMBER(FIND("DNA damage",C1638)),ISNUMBER(FIND("DNA",C1638)),ISNUMBER(FIND("RNA",C1638)),ISNUMBER(FIND("mesothelioma",C1638)),ISNUMBER(FIND("carcino",C1638)),ISNUMBER(FIND("mutagen",C1638)),ISNUMBER(FIND("genetic",C1638)))</f>
        <v>0</v>
      </c>
      <c r="H1638" t="b">
        <f>OR(ISNUMBER(FIND("inflammatory",C1638)),ISNUMBER(FIND("inflamm",C1638)))</f>
        <v>0</v>
      </c>
      <c r="I1638" t="b">
        <f>OR(ISNUMBER(FIND("immune",C1638)),ISNUMBER(FIND("immunological",C1638)),ISNUMBER(FIND("interleuk",C1638)),ISNUMBER(FIND("platelet activation",C1638)),ISNUMBER(FIND("monocyte",C1638)),ISNUMBER(FIND("leukocyte",C1638)),ISNUMBER(FIND("cytokine",C1638)),ISNUMBER(FIND("CD4",C1638)),ISNUMBER(FIND("CD8",C1638)),ISNUMBER(FIND("T-cell",C1638)))</f>
        <v>0</v>
      </c>
      <c r="J1638" t="b">
        <f>OR(ISNUMBER(FIND("reactive oxygen",C1638)),ISNUMBER(FIND("ROS",C1638)),ISNUMBER(FIND("free radical",C1638)),ISNUMBER(FIND("oxidative stress",C1638)),ISNUMBER(FIND("peroxid",C1638)),ISNUMBER(FIND("oxidative",C1638)),ISNUMBER(FIND("antioxid",C1638)))</f>
        <v>1</v>
      </c>
      <c r="K1638" t="b">
        <f>OR(ISNUMBER(FIND("autophag",C1638)))</f>
        <v>0</v>
      </c>
      <c r="L1638" t="b">
        <f>OR(ISNUMBER(FIND("morpholog",C1638)))</f>
        <v>0</v>
      </c>
      <c r="M1638" t="b">
        <f>OR(ISNUMBER(FIND("fibrosis",C1638)),ISNUMBER(FIND("Fibrosis",C1638)),ISNUMBER(FIND("fibrot",C1638)))</f>
        <v>0</v>
      </c>
      <c r="N1638" t="b">
        <f>OR(ISNUMBER(FIND("offspring",C1638)),ISNUMBER(FIND("Parental",C1638)),ISNUMBER(FIND("parental",C1638)),ISNUMBER(FIND("germline",C1638)),ISNUMBER(FIND("reproduc",C1638)),ISNUMBER(FIND("embryo",C1638)))</f>
        <v>0</v>
      </c>
      <c r="O1638" t="b">
        <f>OR(ISNUMBER(FIND("metabol",C1638)),ISNUMBER(FIND("Metabol",C1638)),ISNUMBER(FIND("digest",C1638)),ISNUMBER(FIND("mitochon",C1638)))</f>
        <v>0</v>
      </c>
      <c r="P1638" t="b">
        <f>OR(ISNUMBER(FIND("ecotox",C1638)),ISNUMBER(FIND("Ecotox",B1638)),ISNUMBER(FIND("ecotox",B1638)),ISNUMBER(FIND("Ecotox",C1638)))</f>
        <v>0</v>
      </c>
      <c r="Q1638" t="b">
        <f>OR(ISNUMBER(FIND("Bioaccum",C1638)),ISNUMBER(FIND("bioaccum",C1638)),ISNUMBER(FIND("accum",C1638)))</f>
        <v>0</v>
      </c>
      <c r="R1638" t="b">
        <f>OR(ISNUMBER(FIND("Occupation",C1638)),ISNUMBER(FIND("occupation",C1638)),ISNUMBER(FIND("worker",C1638)),ISNUMBER(FIND("workforce",C1638)))</f>
        <v>1</v>
      </c>
      <c r="S1638" t="b">
        <f>NOT(OR(F1638,G1638,H1638,I1638,J1638,K1638,L1638,M1638,N1638,O1638,P1638,Q1638,R1638))</f>
        <v>0</v>
      </c>
      <c r="U1638" t="b">
        <f>OR(Table1[[#This Row],[Inflammation]],Table1[[#This Row],[Immune]])</f>
        <v>0</v>
      </c>
      <c r="V1638" t="str">
        <f>IF(OR(Table1[[#This Row],[Rodents]],Table1[[#This Row],[Human]],Table1[[#This Row],[Pig]]),OR(ISNUMBER(FIND("intratrach",C1638)),ISNUMBER(FIND("nasal ",C1638)),ISNUMBER(FIND("instill",C1638))),"NA")</f>
        <v>NA</v>
      </c>
      <c r="W1638" t="str">
        <f>IF(OR(Table1[[#This Row],[Rodents]],Table1[[#This Row],[Human]],Table1[[#This Row],[Pig]]),OR(ISNUMBER(FIND("dermal",C1638)),ISNUMBER(FIND("skin ",C1638))),"NA")</f>
        <v>NA</v>
      </c>
      <c r="X1638" t="str">
        <f>IF(OR(Table1[[#This Row],[Rodents]],Table1[[#This Row],[Human]],Table1[[#This Row],[Pig]]),OR(ISNUMBER(FIND("injected",C1638)),ISNUMBER(FIND("periton",C1638)),ISNUMBER(FIND("intrascrot",C1638))),"NA")</f>
        <v>NA</v>
      </c>
      <c r="Y1638" t="str">
        <f>IF(OR(Table1[[#This Row],[Rodents]],Table1[[#This Row],[Human]],Table1[[#This Row],[Pig]]),NOT(OR(Table1[[#This Row],[Inhaled/Intratracheal/intranasal]],Table1[[#This Row],[Dermal]],Table1[[#This Row],[Injected]])),"NA")</f>
        <v>NA</v>
      </c>
      <c r="AA1638" t="b">
        <f>OR(ISNUMBER(FIND("fish ",C1638)),ISNUMBER(FIND("Fish ",C1638)),ISNUMBER(FIND("aquatic",C1638)),ISNUMBER(FIND("daphnids",C1638)),ISNUMBER(FIND("Carcinus maenas",C1638)),ISNUMBER(FIND("Daphnia",C1638)),ISNUMBER(FIND("Ruditapes philippinarum",C1638)),ISNUMBER(FIND("daphnia",C1638)),ISNUMBER(FIND("marine",C1638)),ISNUMBER(FIND("mussel",C1638)),ISNUMBER(FIND("algae",C1638)),ISNUMBER(FIND("Donax faba",C1638)),ISNUMBER(FIND("estuarine",C1638)),ISNUMBER(FIND("snail",C1638)),ISNUMBER(FIND("Prorocentrum donghaiense",C1638)) )</f>
        <v>0</v>
      </c>
      <c r="AB1638" t="b">
        <f>OR(ISNUMBER(FIND(" rat ",C1638)),ISNUMBER(FIND(" rats ",C1638)),ISNUMBER(FIND(" Rats ",C1638)),ISNUMBER(FIND(" Rat ",C1638)),ISNUMBER(FIND(" rat.",C1638)),ISNUMBER(FIND(" rats.",C1638)),ISNUMBER(FIND("mouse",C1638)),ISNUMBER(FIND("mice",C1638)), ISNUMBER(FIND(" Mice",C1638)))</f>
        <v>0</v>
      </c>
      <c r="AC1638" t="b">
        <f>OR(ISNUMBER(FIND(" cell ",C1638)),ISNUMBER(FIND("fibroblast",C1638)),ISNUMBER(FIND("macrophage",C1638)),ISNUMBER(FIND("epithelial",C1638)),ISNUMBER(FIND("endothelial",C1638)),ISNUMBER(FIND("neuron",C1638)),ISNUMBER(FIND(" cells ",C1638)),ISNUMBER(FIND("RBC",C1638)),ISNUMBER(FIND("mitochond",C1638)),ISNUMBER(FIND("adipocyte",C1638)),ISNUMBER(FIND("osteo",C1638)),ISNUMBER(FIND("keratin",C1638)),ISNUMBER(FIND(" cell's ",C1638)),ISNUMBER(FIND("eukary",C1638)),ISNUMBER(FIND("sperm",C1638)))</f>
        <v>1</v>
      </c>
      <c r="AD1638" t="b">
        <v>0</v>
      </c>
      <c r="AE1638" t="b">
        <f>OR(ISNUMBER(FIND(" plant ",C1638)),ISNUMBER(FIND("Plant ",C1638)),ISNUMBER(FIND("tomato",C1638)),ISNUMBER(FIND("plants",C1638)),ISNUMBER(FIND("Plants",C1638)),ISNUMBER(FIND("algae",C1638)),ISNUMBER(FIND("lettuce",C1638)),ISNUMBER(FIND("green gram sprouts ",C1638)),ISNUMBER(FIND("Cucurbita pepo",C1638)),ISNUMBER(FIND("bean ",C1638)),ISNUMBER(FIND("chloroplast",C1638)),ISNUMBER(FIND("chlorophyll",C1638)),ISNUMBER(FIND("seedling",C1638)),ISNUMBER(FIND("canola",C1638)),ISNUMBER(FIND("shoot",C1638)),ISNUMBER(FIND("photosynthes",C1638)),ISNUMBER(FIND(" leaves ",C1638)),,ISNUMBER(FIND("agriculture",C1638)),ISNUMBER(FIND(" crops ",C1638)))</f>
        <v>0</v>
      </c>
      <c r="AF1638" t="b">
        <f>OR(ISNUMBER(FIND("bacteria",C1638)),ISNUMBER(FIND("Bacteria",C1638)),ISNUMBER(FIND("Bacterium",C1638)),ISNUMBER(FIND("bacterium",C1638)),ISNUMBER(FIND(" coli ",C1638)))</f>
        <v>0</v>
      </c>
      <c r="AG1638" t="b">
        <f>OR(ISNUMBER(FIND("fungi",C1638)),ISNUMBER(FIND("Fungi",C1638)),ISNUMBER(FIND("fungus",C1638)),ISNUMBER(FIND("Fungus",C1638)),ISNUMBER(FIND("mushroom",C1638)),ISNUMBER(FIND("Mushroom",C1638)),ISNUMBER(FIND(" mold ",C1638)))</f>
        <v>0</v>
      </c>
      <c r="AH1638" t="b">
        <f>OR(ISNUMBER(FIND("Pig ",C1638)),ISNUMBER(FIND("pig ",C1638)),ISNUMBER(FIND("Pigs ",C1638)),ISNUMBER(FIND("pigs ",C1638)))</f>
        <v>0</v>
      </c>
      <c r="AI1638" t="b">
        <f>OR(ISNUMBER(FIND(" C. elegans",C1638)),ISNUMBER(FIND("Caenorhabditis elegans",C1638)),ISNUMBER(FIND("earthworms",C1638)),ISNUMBER(FIND(" Ficopomatus enigmaticus",C1638)),ISNUMBER(FIND("larva",C1638)),ISNUMBER(FIND("Lumbriculus variegatus",C1638)),ISNUMBER(FIND("nematode",C1638)))</f>
        <v>0</v>
      </c>
      <c r="AJ1638" t="b">
        <f>NOT(OR(AA1638,AB1638,AC1638,AD1638,AE1638,AF1638,AG1638,AH1638,AI1638))</f>
        <v>0</v>
      </c>
      <c r="AL1638" t="b">
        <f>OR(AA1638,AB1638,AD1638,AE1638,AF1638,AG1638,AH1638,AI1638)</f>
        <v>0</v>
      </c>
      <c r="AM1638" t="b">
        <f>IF(Table1[[#This Row],[In vivo?]],IF(Table1[[#This Row],[Cell]],FALSE,TRUE),FALSE)</f>
        <v>0</v>
      </c>
      <c r="AN1638" t="b">
        <f>AND(AC1638,AL1638)</f>
        <v>0</v>
      </c>
      <c r="AO1638" t="b">
        <f>IF(Table1[[#This Row],[Cell]],IF(Table1[[#This Row],[In vivo?]],FALSE,TRUE),FALSE)</f>
        <v>1</v>
      </c>
      <c r="AP1638" t="b">
        <f>NOT(OR(Table1[[#This Row],[In vivo?]],Table1[[#This Row],[Only in Cell]]))</f>
        <v>0</v>
      </c>
      <c r="AQ1638" t="str">
        <f>IF(OR(Table1[[#This Row],[Rodents]],Table1[[#This Row],[Human]],Table1[[#This Row],[Pig]]),OR(ISNUMBER(FIND("pulmonary",C1638)),ISNUMBER(FIND("lung",C1638))),"NA")</f>
        <v>NA</v>
      </c>
      <c r="AR1638" t="str">
        <f>IF(OR(Table1[[#This Row],[Rodents]],Table1[[#This Row],[Human]],Table1[[#This Row],[Pig]]),OR(ISNUMBER(FIND("skin",C1638)),ISNUMBER(FIND("dermal",C1638))),"NA")</f>
        <v>NA</v>
      </c>
      <c r="AS1638" t="str">
        <f>IF(OR(Table1[[#This Row],[Rodents]],Table1[[#This Row],[Human]],Table1[[#This Row],[Pig]]),OR(ISNUMBER(FIND("liver",C1638)),ISNUMBER(FIND("hepat",C1638))),"NA")</f>
        <v>NA</v>
      </c>
      <c r="AT1638" t="str">
        <f>IF(OR(Table1[[#This Row],[Rodents]],Table1[[#This Row],[Human]],Table1[[#This Row],[Pig]]),OR(ISNUMBER(FIND("kidney",C1638)),ISNUMBER(FIND("neph",C1638))),"NA")</f>
        <v>NA</v>
      </c>
      <c r="AU1638" t="str">
        <f>IF(OR(Table1[[#This Row],[Rodents]],Table1[[#This Row],[Human]],Table1[[#This Row],[Pig]]),OR(ISNUMBER(FIND("brain",C1638)),ISNUMBER(FIND("neur",C1638)),ISNUMBER(FIND("nerv",C1638))),"NA")</f>
        <v>NA</v>
      </c>
      <c r="AV1638" t="str">
        <f>IF(OR(Table1[[#This Row],[Rodents]],Table1[[#This Row],[Human]],Table1[[#This Row],[Pig]]),OR(ISNUMBER(FIND("heart",C1638)),ISNUMBER(FIND("cardi",C1638))),"NA")</f>
        <v>NA</v>
      </c>
      <c r="AW1638" t="str">
        <f>IF(OR(Table1[[#This Row],[Rodents]],Table1[[#This Row],[Human]],Table1[[#This Row],[Pig]]),OR(ISNUMBER(FIND("gastro",C1638)),ISNUMBER(FIND("intesti",C1638)),ISNUMBER(FIND("stomach",C1638))),"NA")</f>
        <v>NA</v>
      </c>
      <c r="AX1638" t="str">
        <f>IF(OR(Table1[[#This Row],[Rodents]],Table1[[#This Row],[Human]],Table1[[#This Row],[Pig]]),NOT(OR(AQ1638,AR1638,AS1638,AT1638,AU1638,AV1638,AW1638)),"NA")</f>
        <v>NA</v>
      </c>
      <c r="AY1638" t="b">
        <f>OR(ISNUMBER(FIND("SWCNT",C1638)),ISNUMBER(FIND("SWNT",C1638)),ISNUMBER(FIND("single-wall",C1638)),ISNUMBER(FIND("single wall",C1638)),ISNUMBER(FIND("Single wall",C1638)),ISNUMBER(FIND("Single-wall",C1638)),ISNUMBER(FIND("SWCNT",B1638)),ISNUMBER(FIND("SWNT",B1638)),ISNUMBER(FIND("single-wall",B1638)),ISNUMBER(FIND("single wall",B1638)),ISNUMBER(FIND("Single-wall",B1638)),ISNUMBER(FIND("Single wall",B1638)))</f>
        <v>0</v>
      </c>
      <c r="AZ1638" t="b">
        <f>OR(ISNUMBER(FIND("MWCNT",C1638)),ISNUMBER(FIND("MWNT",C1638)),ISNUMBER(FIND("multi-wall",C1638)),ISNUMBER(FIND("multi wall",C1638)),ISNUMBER(FIND("multiwall",C1638)),ISNUMBER(FIND("Multi-wall",C1638)),ISNUMBER(FIND("Multi wall",C1638)),ISNUMBER(FIND("Multiwall",C1638)),ISNUMBER(FIND("MWCNT",B1638)),ISNUMBER(FIND("MWNT",B1638)),ISNUMBER(FIND("multi-wall",B1638)),ISNUMBER(FIND("multi wall",B1638)),ISNUMBER(FIND("multiwall",B1638)),ISNUMBER(FIND("Multi-wall",B1638)),ISNUMBER(FIND("Multi wall",B1638)),ISNUMBER(FIND("Multiwall",B1638)),ISNUMBER(FIND("Double-wall",B1638)),ISNUMBER(FIND("Double wall",B1638)),ISNUMBER(FIND("Doublewall",B1638)),ISNUMBER(FIND("double-wall",B1638)),ISNUMBER(FIND("double wall",B1638)),ISNUMBER(FIND("doublewall",B1638)))</f>
        <v>1</v>
      </c>
      <c r="BA1638" t="b">
        <f>AND(Table1[[#This Row],[SWCNT]],Table1[[#This Row],[MWCNT]])</f>
        <v>0</v>
      </c>
      <c r="BB1638" t="b">
        <f>IF(Table1[[#This Row],[SWCNT]]=TRUE,FALSE,IF(Table1[[#This Row],[MWCNT]]=TRUE,FALSE,TRUE))</f>
        <v>0</v>
      </c>
      <c r="BC1638" s="18"/>
    </row>
    <row r="1639" spans="1:55" ht="185">
      <c r="A1639" t="s">
        <v>4028</v>
      </c>
      <c r="B1639" s="2" t="s">
        <v>4031</v>
      </c>
      <c r="C1639" s="16" t="s">
        <v>4034</v>
      </c>
      <c r="D1639" s="17" t="s">
        <v>375</v>
      </c>
      <c r="E1639" s="2">
        <v>2013</v>
      </c>
      <c r="F1639" t="b">
        <f>OR(ISNUMBER(FIND("cytotoxic",C1639)),ISNUMBER(FIND("Cytotoxic",C1639)),ISNUMBER(FIND("cellular toxicity",C1639)),ISNUMBER(FIND("cell death",C1639)),ISNUMBER(FIND("viable",C1639)),ISNUMBER(FIND("phytotoxic",C1639)),ISNUMBER(FIND("acute toxicity",C1639)),ISNUMBER(FIND("MTT",C1639)),ISNUMBER(FIND("survival",C1639)),ISNUMBER(FIND("prolifer",C1639)),ISNUMBER(FIND("apoptosis",C1639)),ISNUMBER(FIND("neurotoxic",C1639)),ISNUMBER(FIND("  lysis ",C1639)),ISNUMBER(FIND("necrosis",C1639)),ISNUMBER(FIND("cellular death",C1639))*3,ISNUMBER(FIND("LDH",C1639)),ISNUMBER(FIND("Acute toxicity",C1639)))</f>
        <v>1</v>
      </c>
      <c r="G1639" t="b">
        <f>OR(ISNUMBER(FIND("genotoxic",C1639)),ISNUMBER(FIND("genotoxicity",C1639)),ISNUMBER(FIND("DNA damage",C1639)),ISNUMBER(FIND("DNA",C1639)),ISNUMBER(FIND("RNA",C1639)),ISNUMBER(FIND("mesothelioma",C1639)),ISNUMBER(FIND("carcino",C1639)),ISNUMBER(FIND("mutagen",C1639)),ISNUMBER(FIND("genetic",C1639)))</f>
        <v>0</v>
      </c>
      <c r="H1639" t="b">
        <f>OR(ISNUMBER(FIND("inflammatory",C1639)),ISNUMBER(FIND("inflamm",C1639)))</f>
        <v>0</v>
      </c>
      <c r="I1639" t="b">
        <f>OR(ISNUMBER(FIND("immune",C1639)),ISNUMBER(FIND("immunological",C1639)),ISNUMBER(FIND("interleuk",C1639)),ISNUMBER(FIND("platelet activation",C1639)),ISNUMBER(FIND("monocyte",C1639)),ISNUMBER(FIND("leukocyte",C1639)),ISNUMBER(FIND("cytokine",C1639)),ISNUMBER(FIND("CD4",C1639)),ISNUMBER(FIND("CD8",C1639)),ISNUMBER(FIND("T-cell",C1639)))</f>
        <v>0</v>
      </c>
      <c r="J1639" t="b">
        <f>OR(ISNUMBER(FIND("reactive oxygen",C1639)),ISNUMBER(FIND("ROS",C1639)),ISNUMBER(FIND("free radical",C1639)),ISNUMBER(FIND("oxidative stress",C1639)),ISNUMBER(FIND("peroxid",C1639)),ISNUMBER(FIND("oxidative",C1639)),ISNUMBER(FIND("antioxid",C1639)))</f>
        <v>0</v>
      </c>
      <c r="K1639" t="b">
        <f>OR(ISNUMBER(FIND("autophag",C1639)))</f>
        <v>0</v>
      </c>
      <c r="L1639" t="b">
        <f>OR(ISNUMBER(FIND("morpholog",C1639)))</f>
        <v>0</v>
      </c>
      <c r="M1639" t="b">
        <f>OR(ISNUMBER(FIND("fibrosis",C1639)),ISNUMBER(FIND("Fibrosis",C1639)),ISNUMBER(FIND("fibrot",C1639)))</f>
        <v>0</v>
      </c>
      <c r="N1639" t="b">
        <f>OR(ISNUMBER(FIND("offspring",C1639)),ISNUMBER(FIND("Parental",C1639)),ISNUMBER(FIND("parental",C1639)),ISNUMBER(FIND("germline",C1639)),ISNUMBER(FIND("reproduc",C1639)),ISNUMBER(FIND("embryo",C1639)))</f>
        <v>0</v>
      </c>
      <c r="O1639" t="b">
        <f>OR(ISNUMBER(FIND("metabol",C1639)),ISNUMBER(FIND("Metabol",C1639)),ISNUMBER(FIND("digest",C1639)),ISNUMBER(FIND("mitochon",C1639)))</f>
        <v>0</v>
      </c>
      <c r="P1639" t="b">
        <f>OR(ISNUMBER(FIND("ecotox",C1639)),ISNUMBER(FIND("Ecotox",B1639)),ISNUMBER(FIND("ecotox",B1639)),ISNUMBER(FIND("Ecotox",C1639)))</f>
        <v>0</v>
      </c>
      <c r="Q1639" t="b">
        <f>OR(ISNUMBER(FIND("Bioaccum",C1639)),ISNUMBER(FIND("bioaccum",C1639)),ISNUMBER(FIND("accum",C1639)))</f>
        <v>0</v>
      </c>
      <c r="R1639" t="b">
        <f>OR(ISNUMBER(FIND("Occupation",C1639)),ISNUMBER(FIND("occupation",C1639)),ISNUMBER(FIND("worker",C1639)),ISNUMBER(FIND("workforce",C1639)))</f>
        <v>0</v>
      </c>
      <c r="S1639" t="b">
        <f>NOT(OR(F1639,G1639,H1639,I1639,J1639,K1639,L1639,M1639,N1639,O1639,P1639,Q1639,R1639))</f>
        <v>0</v>
      </c>
      <c r="U1639" t="b">
        <f>OR(Table1[[#This Row],[Inflammation]],Table1[[#This Row],[Immune]])</f>
        <v>0</v>
      </c>
      <c r="V1639" t="str">
        <f>IF(OR(Table1[[#This Row],[Rodents]],Table1[[#This Row],[Human]],Table1[[#This Row],[Pig]]),OR(ISNUMBER(FIND("intratrach",C1639)),ISNUMBER(FIND("nasal ",C1639)),ISNUMBER(FIND("instill",C1639))),"NA")</f>
        <v>NA</v>
      </c>
      <c r="W1639" t="str">
        <f>IF(OR(Table1[[#This Row],[Rodents]],Table1[[#This Row],[Human]],Table1[[#This Row],[Pig]]),OR(ISNUMBER(FIND("dermal",C1639)),ISNUMBER(FIND("skin ",C1639))),"NA")</f>
        <v>NA</v>
      </c>
      <c r="X1639" t="str">
        <f>IF(OR(Table1[[#This Row],[Rodents]],Table1[[#This Row],[Human]],Table1[[#This Row],[Pig]]),OR(ISNUMBER(FIND("injected",C1639)),ISNUMBER(FIND("periton",C1639)),ISNUMBER(FIND("intrascrot",C1639))),"NA")</f>
        <v>NA</v>
      </c>
      <c r="Y1639" t="str">
        <f>IF(OR(Table1[[#This Row],[Rodents]],Table1[[#This Row],[Human]],Table1[[#This Row],[Pig]]),NOT(OR(Table1[[#This Row],[Inhaled/Intratracheal/intranasal]],Table1[[#This Row],[Dermal]],Table1[[#This Row],[Injected]])),"NA")</f>
        <v>NA</v>
      </c>
      <c r="AA1639" t="b">
        <f>OR(ISNUMBER(FIND("fish ",C1639)),ISNUMBER(FIND("Fish ",C1639)),ISNUMBER(FIND("aquatic",C1639)),ISNUMBER(FIND("daphnids",C1639)),ISNUMBER(FIND("Carcinus maenas",C1639)),ISNUMBER(FIND("Daphnia",C1639)),ISNUMBER(FIND("Ruditapes philippinarum",C1639)),ISNUMBER(FIND("daphnia",C1639)),ISNUMBER(FIND("marine",C1639)),ISNUMBER(FIND("mussel",C1639)),ISNUMBER(FIND("algae",C1639)),ISNUMBER(FIND("Donax faba",C1639)),ISNUMBER(FIND("estuarine",C1639)),ISNUMBER(FIND("snail",C1639)),ISNUMBER(FIND("Prorocentrum donghaiense",C1639)) )</f>
        <v>0</v>
      </c>
      <c r="AB1639" t="b">
        <f>OR(ISNUMBER(FIND(" rat ",C1639)),ISNUMBER(FIND(" rats ",C1639)),ISNUMBER(FIND(" Rats ",C1639)),ISNUMBER(FIND(" Rat ",C1639)),ISNUMBER(FIND(" rat.",C1639)),ISNUMBER(FIND(" rats.",C1639)),ISNUMBER(FIND("mouse",C1639)),ISNUMBER(FIND("mice",C1639)), ISNUMBER(FIND(" Mice",C1639)))</f>
        <v>0</v>
      </c>
      <c r="AC1639" t="b">
        <f>OR(ISNUMBER(FIND(" cell ",C1639)),ISNUMBER(FIND("fibroblast",C1639)),ISNUMBER(FIND("macrophage",C1639)),ISNUMBER(FIND("epithelial",C1639)),ISNUMBER(FIND("endothelial",C1639)),ISNUMBER(FIND("neuron",C1639)),ISNUMBER(FIND(" cells ",C1639)),ISNUMBER(FIND("RBC",C1639)),ISNUMBER(FIND("mitochond",C1639)),ISNUMBER(FIND("adipocyte",C1639)),ISNUMBER(FIND("osteo",C1639)),ISNUMBER(FIND("keratin",C1639)),ISNUMBER(FIND(" cell's ",C1639)),ISNUMBER(FIND("eukary",C1639)),ISNUMBER(FIND("sperm",C1639)))</f>
        <v>1</v>
      </c>
      <c r="AD1639" t="b">
        <f>OR(ISNUMBER(FIND("human",B1639)),ISNUMBER(FIND("workers",B1639)),ISNUMBER(FIND("workforces",B1639)),ISNUMBER(FIND("occupational",B1639)),ISNUMBER(FIND("Case report",B1639)),ISNUMBER(FIND("Workplaces",B1639)),ISNUMBER(FIND("worker",B1639)))</f>
        <v>0</v>
      </c>
      <c r="AE1639" t="b">
        <f>OR(ISNUMBER(FIND(" plant ",C1639)),ISNUMBER(FIND("Plant ",C1639)),ISNUMBER(FIND("tomato",C1639)),ISNUMBER(FIND("plants",C1639)),ISNUMBER(FIND("Plants",C1639)),ISNUMBER(FIND("algae",C1639)),ISNUMBER(FIND("lettuce",C1639)),ISNUMBER(FIND("green gram sprouts ",C1639)),ISNUMBER(FIND("Cucurbita pepo",C1639)),ISNUMBER(FIND("bean ",C1639)),ISNUMBER(FIND("chloroplast",C1639)),ISNUMBER(FIND("chlorophyll",C1639)),ISNUMBER(FIND("seedling",C1639)),ISNUMBER(FIND("canola",C1639)),ISNUMBER(FIND("shoot",C1639)),ISNUMBER(FIND("photosynthes",C1639)),ISNUMBER(FIND(" leaves ",C1639)),,ISNUMBER(FIND("agriculture",C1639)),ISNUMBER(FIND(" crops ",C1639)))</f>
        <v>0</v>
      </c>
      <c r="AF1639" t="b">
        <f>OR(ISNUMBER(FIND("bacteria",C1639)),ISNUMBER(FIND("Bacteria",C1639)),ISNUMBER(FIND("Bacterium",C1639)),ISNUMBER(FIND("bacterium",C1639)),ISNUMBER(FIND(" coli ",C1639)))</f>
        <v>0</v>
      </c>
      <c r="AG1639" t="b">
        <f>OR(ISNUMBER(FIND("fungi",C1639)),ISNUMBER(FIND("Fungi",C1639)),ISNUMBER(FIND("fungus",C1639)),ISNUMBER(FIND("Fungus",C1639)),ISNUMBER(FIND("mushroom",C1639)),ISNUMBER(FIND("Mushroom",C1639)),ISNUMBER(FIND(" mold ",C1639)))</f>
        <v>0</v>
      </c>
      <c r="AH1639" t="b">
        <f>OR(ISNUMBER(FIND("Pig ",C1639)),ISNUMBER(FIND("pig ",C1639)),ISNUMBER(FIND("Pigs ",C1639)),ISNUMBER(FIND("pigs ",C1639)))</f>
        <v>0</v>
      </c>
      <c r="AI1639" t="b">
        <f>OR(ISNUMBER(FIND(" C. elegans",C1639)),ISNUMBER(FIND("Caenorhabditis elegans",C1639)),ISNUMBER(FIND("earthworms",C1639)),ISNUMBER(FIND(" Ficopomatus enigmaticus",C1639)),ISNUMBER(FIND("larva",C1639)),ISNUMBER(FIND("Lumbriculus variegatus",C1639)),ISNUMBER(FIND("nematode",C1639)))</f>
        <v>0</v>
      </c>
      <c r="AJ1639" t="b">
        <f>NOT(OR(AA1639,AB1639,AC1639,AD1639,AE1639,AF1639,AG1639,AH1639,AI1639))</f>
        <v>0</v>
      </c>
      <c r="AL1639" t="b">
        <f>OR(AA1639,AB1639,AD1639,AE1639,AF1639,AG1639,AH1639,AI1639)</f>
        <v>0</v>
      </c>
      <c r="AM1639" t="b">
        <f>IF(Table1[[#This Row],[In vivo?]],IF(Table1[[#This Row],[Cell]],FALSE,TRUE),FALSE)</f>
        <v>0</v>
      </c>
      <c r="AN1639" t="b">
        <f>AND(AC1639,AL1639)</f>
        <v>0</v>
      </c>
      <c r="AO1639" t="b">
        <f>IF(Table1[[#This Row],[Cell]],IF(Table1[[#This Row],[In vivo?]],FALSE,TRUE),FALSE)</f>
        <v>1</v>
      </c>
      <c r="AP1639" t="b">
        <f>NOT(OR(Table1[[#This Row],[In vivo?]],Table1[[#This Row],[Only in Cell]]))</f>
        <v>0</v>
      </c>
      <c r="AQ1639" t="str">
        <f>IF(OR(Table1[[#This Row],[Rodents]],Table1[[#This Row],[Human]],Table1[[#This Row],[Pig]]),OR(ISNUMBER(FIND("pulmonary",C1639)),ISNUMBER(FIND("lung",C1639))),"NA")</f>
        <v>NA</v>
      </c>
      <c r="AR1639" t="str">
        <f>IF(OR(Table1[[#This Row],[Rodents]],Table1[[#This Row],[Human]],Table1[[#This Row],[Pig]]),OR(ISNUMBER(FIND("skin",C1639)),ISNUMBER(FIND("dermal",C1639))),"NA")</f>
        <v>NA</v>
      </c>
      <c r="AS1639" t="str">
        <f>IF(OR(Table1[[#This Row],[Rodents]],Table1[[#This Row],[Human]],Table1[[#This Row],[Pig]]),OR(ISNUMBER(FIND("liver",C1639)),ISNUMBER(FIND("hepat",C1639))),"NA")</f>
        <v>NA</v>
      </c>
      <c r="AT1639" t="str">
        <f>IF(OR(Table1[[#This Row],[Rodents]],Table1[[#This Row],[Human]],Table1[[#This Row],[Pig]]),OR(ISNUMBER(FIND("kidney",C1639)),ISNUMBER(FIND("neph",C1639))),"NA")</f>
        <v>NA</v>
      </c>
      <c r="AU1639" t="str">
        <f>IF(OR(Table1[[#This Row],[Rodents]],Table1[[#This Row],[Human]],Table1[[#This Row],[Pig]]),OR(ISNUMBER(FIND("brain",C1639)),ISNUMBER(FIND("neur",C1639)),ISNUMBER(FIND("nerv",C1639))),"NA")</f>
        <v>NA</v>
      </c>
      <c r="AV1639" t="str">
        <f>IF(OR(Table1[[#This Row],[Rodents]],Table1[[#This Row],[Human]],Table1[[#This Row],[Pig]]),OR(ISNUMBER(FIND("heart",C1639)),ISNUMBER(FIND("cardi",C1639))),"NA")</f>
        <v>NA</v>
      </c>
      <c r="AW1639" t="str">
        <f>IF(OR(Table1[[#This Row],[Rodents]],Table1[[#This Row],[Human]],Table1[[#This Row],[Pig]]),OR(ISNUMBER(FIND("gastro",C1639)),ISNUMBER(FIND("intesti",C1639)),ISNUMBER(FIND("stomach",C1639))),"NA")</f>
        <v>NA</v>
      </c>
      <c r="AX1639" t="str">
        <f>IF(OR(Table1[[#This Row],[Rodents]],Table1[[#This Row],[Human]],Table1[[#This Row],[Pig]]),NOT(OR(AQ1639,AR1639,AS1639,AT1639,AU1639,AV1639,AW1639)),"NA")</f>
        <v>NA</v>
      </c>
      <c r="AY1639" t="b">
        <f>OR(ISNUMBER(FIND("SWCNT",C1639)),ISNUMBER(FIND("SWNT",C1639)),ISNUMBER(FIND("single-wall",C1639)),ISNUMBER(FIND("single wall",C1639)),ISNUMBER(FIND("Single wall",C1639)),ISNUMBER(FIND("Single-wall",C1639)),ISNUMBER(FIND("SWCNT",B1639)),ISNUMBER(FIND("SWNT",B1639)),ISNUMBER(FIND("single-wall",B1639)),ISNUMBER(FIND("single wall",B1639)),ISNUMBER(FIND("Single-wall",B1639)),ISNUMBER(FIND("Single wall",B1639)))</f>
        <v>1</v>
      </c>
      <c r="AZ1639" t="b">
        <f>OR(ISNUMBER(FIND("MWCNT",C1639)),ISNUMBER(FIND("MWNT",C1639)),ISNUMBER(FIND("multi-wall",C1639)),ISNUMBER(FIND("multi wall",C1639)),ISNUMBER(FIND("multiwall",C1639)),ISNUMBER(FIND("Multi-wall",C1639)),ISNUMBER(FIND("Multi wall",C1639)),ISNUMBER(FIND("Multiwall",C1639)),ISNUMBER(FIND("MWCNT",B1639)),ISNUMBER(FIND("MWNT",B1639)),ISNUMBER(FIND("multi-wall",B1639)),ISNUMBER(FIND("multi wall",B1639)),ISNUMBER(FIND("multiwall",B1639)),ISNUMBER(FIND("Multi-wall",B1639)),ISNUMBER(FIND("Multi wall",B1639)),ISNUMBER(FIND("Multiwall",B1639)),ISNUMBER(FIND("Double-wall",B1639)),ISNUMBER(FIND("Double wall",B1639)),ISNUMBER(FIND("Doublewall",B1639)),ISNUMBER(FIND("double-wall",B1639)),ISNUMBER(FIND("double wall",B1639)),ISNUMBER(FIND("doublewall",B1639)))</f>
        <v>0</v>
      </c>
      <c r="BA1639" t="b">
        <f>AND(Table1[[#This Row],[SWCNT]],Table1[[#This Row],[MWCNT]])</f>
        <v>0</v>
      </c>
      <c r="BB1639" t="b">
        <f>IF(Table1[[#This Row],[SWCNT]]=TRUE,FALSE,IF(Table1[[#This Row],[MWCNT]]=TRUE,FALSE,TRUE))</f>
        <v>0</v>
      </c>
      <c r="BC1639" s="18"/>
    </row>
    <row r="1640" spans="1:55" ht="166.5">
      <c r="A1640" t="s">
        <v>4030</v>
      </c>
      <c r="B1640" s="2" t="s">
        <v>4033</v>
      </c>
      <c r="C1640" s="16" t="s">
        <v>4036</v>
      </c>
      <c r="D1640" s="17" t="s">
        <v>2325</v>
      </c>
      <c r="E1640" s="2">
        <v>2013</v>
      </c>
      <c r="F1640" t="b">
        <f>OR(ISNUMBER(FIND("cytotoxic",C1640)),ISNUMBER(FIND("Cytotoxic",C1640)),ISNUMBER(FIND("cellular toxicity",C1640)),ISNUMBER(FIND("cell death",C1640)),ISNUMBER(FIND("viable",C1640)),ISNUMBER(FIND("phytotoxic",C1640)),ISNUMBER(FIND("acute toxicity",C1640)),ISNUMBER(FIND("MTT",C1640)),ISNUMBER(FIND("survival",C1640)),ISNUMBER(FIND("prolifer",C1640)),ISNUMBER(FIND("apoptosis",C1640)),ISNUMBER(FIND("neurotoxic",C1640)),ISNUMBER(FIND("  lysis ",C1640)),ISNUMBER(FIND("necrosis",C1640)),ISNUMBER(FIND("cellular death",C1640))*3,ISNUMBER(FIND("LDH",C1640)),ISNUMBER(FIND("Acute toxicity",C1640)))</f>
        <v>1</v>
      </c>
      <c r="G1640" t="b">
        <f>OR(ISNUMBER(FIND("genotoxic",C1640)),ISNUMBER(FIND("genotoxicity",C1640)),ISNUMBER(FIND("DNA damage",C1640)),ISNUMBER(FIND("DNA",C1640)),ISNUMBER(FIND("RNA",C1640)),ISNUMBER(FIND("mesothelioma",C1640)),ISNUMBER(FIND("carcino",C1640)),ISNUMBER(FIND("mutagen",C1640)),ISNUMBER(FIND("genetic",C1640)))</f>
        <v>0</v>
      </c>
      <c r="H1640" t="b">
        <f>OR(ISNUMBER(FIND("inflammatory",C1640)),ISNUMBER(FIND("inflamm",C1640)))</f>
        <v>0</v>
      </c>
      <c r="I1640" t="b">
        <f>OR(ISNUMBER(FIND("immune",C1640)),ISNUMBER(FIND("immunological",C1640)),ISNUMBER(FIND("interleuk",C1640)),ISNUMBER(FIND("platelet activation",C1640)),ISNUMBER(FIND("monocyte",C1640)),ISNUMBER(FIND("leukocyte",C1640)),ISNUMBER(FIND("cytokine",C1640)),ISNUMBER(FIND("CD4",C1640)),ISNUMBER(FIND("CD8",C1640)),ISNUMBER(FIND("T-cell",C1640)))</f>
        <v>0</v>
      </c>
      <c r="J1640" t="b">
        <f>OR(ISNUMBER(FIND("reactive oxygen",C1640)),ISNUMBER(FIND("ROS",C1640)),ISNUMBER(FIND("free radical",C1640)),ISNUMBER(FIND("oxidative stress",C1640)),ISNUMBER(FIND("peroxid",C1640)),ISNUMBER(FIND("oxidative",C1640)),ISNUMBER(FIND("antioxid",C1640)))</f>
        <v>0</v>
      </c>
      <c r="K1640" t="b">
        <f>OR(ISNUMBER(FIND("autophag",C1640)))</f>
        <v>0</v>
      </c>
      <c r="L1640" t="b">
        <f>OR(ISNUMBER(FIND("morpholog",C1640)))</f>
        <v>0</v>
      </c>
      <c r="M1640" t="b">
        <f>OR(ISNUMBER(FIND("fibrosis",C1640)),ISNUMBER(FIND("Fibrosis",C1640)),ISNUMBER(FIND("fibrot",C1640)))</f>
        <v>0</v>
      </c>
      <c r="N1640" t="b">
        <f>OR(ISNUMBER(FIND("offspring",C1640)),ISNUMBER(FIND("Parental",C1640)),ISNUMBER(FIND("parental",C1640)),ISNUMBER(FIND("germline",C1640)),ISNUMBER(FIND("reproduc",C1640)),ISNUMBER(FIND("embryo",C1640)))</f>
        <v>0</v>
      </c>
      <c r="O1640" t="b">
        <f>OR(ISNUMBER(FIND("metabol",C1640)),ISNUMBER(FIND("Metabol",C1640)),ISNUMBER(FIND("digest",C1640)),ISNUMBER(FIND("mitochon",C1640)))</f>
        <v>0</v>
      </c>
      <c r="P1640" t="b">
        <f>OR(ISNUMBER(FIND("ecotox",C1640)),ISNUMBER(FIND("Ecotox",B1640)),ISNUMBER(FIND("ecotox",B1640)),ISNUMBER(FIND("Ecotox",C1640)))</f>
        <v>0</v>
      </c>
      <c r="Q1640" t="b">
        <f>OR(ISNUMBER(FIND("Bioaccum",C1640)),ISNUMBER(FIND("bioaccum",C1640)),ISNUMBER(FIND("accum",C1640)))</f>
        <v>0</v>
      </c>
      <c r="R1640" t="b">
        <f>OR(ISNUMBER(FIND("Occupation",C1640)),ISNUMBER(FIND("occupation",C1640)),ISNUMBER(FIND("worker",C1640)),ISNUMBER(FIND("workforce",C1640)))</f>
        <v>1</v>
      </c>
      <c r="S1640" t="b">
        <f>NOT(OR(F1640,G1640,H1640,I1640,J1640,K1640,L1640,M1640,N1640,O1640,P1640,Q1640,R1640))</f>
        <v>0</v>
      </c>
      <c r="U1640" t="b">
        <f>OR(Table1[[#This Row],[Inflammation]],Table1[[#This Row],[Immune]])</f>
        <v>0</v>
      </c>
      <c r="V1640" t="str">
        <f>IF(OR(Table1[[#This Row],[Rodents]],Table1[[#This Row],[Human]],Table1[[#This Row],[Pig]]),OR(ISNUMBER(FIND("intratrach",C1640)),ISNUMBER(FIND("nasal ",C1640)),ISNUMBER(FIND("instill",C1640))),"NA")</f>
        <v>NA</v>
      </c>
      <c r="W1640" t="str">
        <f>IF(OR(Table1[[#This Row],[Rodents]],Table1[[#This Row],[Human]],Table1[[#This Row],[Pig]]),OR(ISNUMBER(FIND("dermal",C1640)),ISNUMBER(FIND("skin ",C1640))),"NA")</f>
        <v>NA</v>
      </c>
      <c r="X1640" t="str">
        <f>IF(OR(Table1[[#This Row],[Rodents]],Table1[[#This Row],[Human]],Table1[[#This Row],[Pig]]),OR(ISNUMBER(FIND("injected",C1640)),ISNUMBER(FIND("periton",C1640)),ISNUMBER(FIND("intrascrot",C1640))),"NA")</f>
        <v>NA</v>
      </c>
      <c r="Y1640" t="str">
        <f>IF(OR(Table1[[#This Row],[Rodents]],Table1[[#This Row],[Human]],Table1[[#This Row],[Pig]]),NOT(OR(Table1[[#This Row],[Inhaled/Intratracheal/intranasal]],Table1[[#This Row],[Dermal]],Table1[[#This Row],[Injected]])),"NA")</f>
        <v>NA</v>
      </c>
      <c r="AA1640" t="b">
        <f>OR(ISNUMBER(FIND("fish ",C1640)),ISNUMBER(FIND("Fish ",C1640)),ISNUMBER(FIND("aquatic",C1640)),ISNUMBER(FIND("daphnids",C1640)),ISNUMBER(FIND("Carcinus maenas",C1640)),ISNUMBER(FIND("Daphnia",C1640)),ISNUMBER(FIND("Ruditapes philippinarum",C1640)),ISNUMBER(FIND("daphnia",C1640)),ISNUMBER(FIND("marine",C1640)),ISNUMBER(FIND("mussel",C1640)),ISNUMBER(FIND("algae",C1640)),ISNUMBER(FIND("Donax faba",C1640)),ISNUMBER(FIND("estuarine",C1640)),ISNUMBER(FIND("snail",C1640)),ISNUMBER(FIND("Prorocentrum donghaiense",C1640)) )</f>
        <v>0</v>
      </c>
      <c r="AB1640" t="b">
        <f>OR(ISNUMBER(FIND(" rat ",C1640)),ISNUMBER(FIND(" rats ",C1640)),ISNUMBER(FIND(" Rats ",C1640)),ISNUMBER(FIND(" Rat ",C1640)),ISNUMBER(FIND(" rat.",C1640)),ISNUMBER(FIND(" rats.",C1640)),ISNUMBER(FIND("mouse",C1640)),ISNUMBER(FIND("mice",C1640)), ISNUMBER(FIND(" Mice",C1640)))</f>
        <v>0</v>
      </c>
      <c r="AC1640" t="b">
        <f>OR(ISNUMBER(FIND(" cell ",C1640)),ISNUMBER(FIND("fibroblast",C1640)),ISNUMBER(FIND("macrophage",C1640)),ISNUMBER(FIND("epithelial",C1640)),ISNUMBER(FIND("endothelial",C1640)),ISNUMBER(FIND("neuron",C1640)),ISNUMBER(FIND(" cells ",C1640)),ISNUMBER(FIND("RBC",C1640)),ISNUMBER(FIND("mitochond",C1640)),ISNUMBER(FIND("adipocyte",C1640)),ISNUMBER(FIND("osteo",C1640)),ISNUMBER(FIND("keratin",C1640)),ISNUMBER(FIND(" cell's ",C1640)),ISNUMBER(FIND("eukary",C1640)),ISNUMBER(FIND("sperm",C1640)))</f>
        <v>1</v>
      </c>
      <c r="AD1640" t="b">
        <v>0</v>
      </c>
      <c r="AE1640" t="b">
        <f>OR(ISNUMBER(FIND(" plant ",C1640)),ISNUMBER(FIND("Plant ",C1640)),ISNUMBER(FIND("tomato",C1640)),ISNUMBER(FIND("plants",C1640)),ISNUMBER(FIND("Plants",C1640)),ISNUMBER(FIND("algae",C1640)),ISNUMBER(FIND("lettuce",C1640)),ISNUMBER(FIND("green gram sprouts ",C1640)),ISNUMBER(FIND("Cucurbita pepo",C1640)),ISNUMBER(FIND("bean ",C1640)),ISNUMBER(FIND("chloroplast",C1640)),ISNUMBER(FIND("chlorophyll",C1640)),ISNUMBER(FIND("seedling",C1640)),ISNUMBER(FIND("canola",C1640)),ISNUMBER(FIND("shoot",C1640)),ISNUMBER(FIND("photosynthes",C1640)),ISNUMBER(FIND(" leaves ",C1640)),,ISNUMBER(FIND("agriculture",C1640)),ISNUMBER(FIND(" crops ",C1640)))</f>
        <v>0</v>
      </c>
      <c r="AF1640" t="b">
        <f>OR(ISNUMBER(FIND("bacteria",C1640)),ISNUMBER(FIND("Bacteria",C1640)),ISNUMBER(FIND("Bacterium",C1640)),ISNUMBER(FIND("bacterium",C1640)),ISNUMBER(FIND(" coli ",C1640)))</f>
        <v>0</v>
      </c>
      <c r="AG1640" t="b">
        <f>OR(ISNUMBER(FIND("fungi",C1640)),ISNUMBER(FIND("Fungi",C1640)),ISNUMBER(FIND("fungus",C1640)),ISNUMBER(FIND("Fungus",C1640)),ISNUMBER(FIND("mushroom",C1640)),ISNUMBER(FIND("Mushroom",C1640)),ISNUMBER(FIND(" mold ",C1640)))</f>
        <v>0</v>
      </c>
      <c r="AH1640" t="b">
        <f>OR(ISNUMBER(FIND("Pig ",C1640)),ISNUMBER(FIND("pig ",C1640)),ISNUMBER(FIND("Pigs ",C1640)),ISNUMBER(FIND("pigs ",C1640)))</f>
        <v>0</v>
      </c>
      <c r="AI1640" t="b">
        <f>OR(ISNUMBER(FIND(" C. elegans",C1640)),ISNUMBER(FIND("Caenorhabditis elegans",C1640)),ISNUMBER(FIND("earthworms",C1640)),ISNUMBER(FIND(" Ficopomatus enigmaticus",C1640)),ISNUMBER(FIND("larva",C1640)),ISNUMBER(FIND("Lumbriculus variegatus",C1640)),ISNUMBER(FIND("nematode",C1640)))</f>
        <v>0</v>
      </c>
      <c r="AJ1640" t="b">
        <f>NOT(OR(AA1640,AB1640,AC1640,AD1640,AE1640,AF1640,AG1640,AH1640,AI1640))</f>
        <v>0</v>
      </c>
      <c r="AL1640" t="b">
        <f>OR(AA1640,AB1640,AD1640,AE1640,AF1640,AG1640,AH1640,AI1640)</f>
        <v>0</v>
      </c>
      <c r="AM1640" t="b">
        <f>IF(Table1[[#This Row],[In vivo?]],IF(Table1[[#This Row],[Cell]],FALSE,TRUE),FALSE)</f>
        <v>0</v>
      </c>
      <c r="AN1640" t="b">
        <f>AND(AC1640,AL1640)</f>
        <v>0</v>
      </c>
      <c r="AO1640" t="b">
        <f>IF(Table1[[#This Row],[Cell]],IF(Table1[[#This Row],[In vivo?]],FALSE,TRUE),FALSE)</f>
        <v>1</v>
      </c>
      <c r="AP1640" t="b">
        <f>NOT(OR(Table1[[#This Row],[In vivo?]],Table1[[#This Row],[Only in Cell]]))</f>
        <v>0</v>
      </c>
      <c r="AQ1640" t="str">
        <f>IF(OR(Table1[[#This Row],[Rodents]],Table1[[#This Row],[Human]],Table1[[#This Row],[Pig]]),OR(ISNUMBER(FIND("pulmonary",C1640)),ISNUMBER(FIND("lung",C1640))),"NA")</f>
        <v>NA</v>
      </c>
      <c r="AR1640" t="str">
        <f>IF(OR(Table1[[#This Row],[Rodents]],Table1[[#This Row],[Human]],Table1[[#This Row],[Pig]]),OR(ISNUMBER(FIND("skin",C1640)),ISNUMBER(FIND("dermal",C1640))),"NA")</f>
        <v>NA</v>
      </c>
      <c r="AS1640" t="str">
        <f>IF(OR(Table1[[#This Row],[Rodents]],Table1[[#This Row],[Human]],Table1[[#This Row],[Pig]]),OR(ISNUMBER(FIND("liver",C1640)),ISNUMBER(FIND("hepat",C1640))),"NA")</f>
        <v>NA</v>
      </c>
      <c r="AT1640" t="str">
        <f>IF(OR(Table1[[#This Row],[Rodents]],Table1[[#This Row],[Human]],Table1[[#This Row],[Pig]]),OR(ISNUMBER(FIND("kidney",C1640)),ISNUMBER(FIND("neph",C1640))),"NA")</f>
        <v>NA</v>
      </c>
      <c r="AU1640" t="str">
        <f>IF(OR(Table1[[#This Row],[Rodents]],Table1[[#This Row],[Human]],Table1[[#This Row],[Pig]]),OR(ISNUMBER(FIND("brain",C1640)),ISNUMBER(FIND("neur",C1640)),ISNUMBER(FIND("nerv",C1640))),"NA")</f>
        <v>NA</v>
      </c>
      <c r="AV1640" t="str">
        <f>IF(OR(Table1[[#This Row],[Rodents]],Table1[[#This Row],[Human]],Table1[[#This Row],[Pig]]),OR(ISNUMBER(FIND("heart",C1640)),ISNUMBER(FIND("cardi",C1640))),"NA")</f>
        <v>NA</v>
      </c>
      <c r="AW1640" t="str">
        <f>IF(OR(Table1[[#This Row],[Rodents]],Table1[[#This Row],[Human]],Table1[[#This Row],[Pig]]),OR(ISNUMBER(FIND("gastro",C1640)),ISNUMBER(FIND("intesti",C1640)),ISNUMBER(FIND("stomach",C1640))),"NA")</f>
        <v>NA</v>
      </c>
      <c r="AX1640" t="str">
        <f>IF(OR(Table1[[#This Row],[Rodents]],Table1[[#This Row],[Human]],Table1[[#This Row],[Pig]]),NOT(OR(AQ1640,AR1640,AS1640,AT1640,AU1640,AV1640,AW1640)),"NA")</f>
        <v>NA</v>
      </c>
      <c r="AY1640" t="b">
        <f>OR(ISNUMBER(FIND("SWCNT",C1640)),ISNUMBER(FIND("SWNT",C1640)),ISNUMBER(FIND("single-wall",C1640)),ISNUMBER(FIND("single wall",C1640)),ISNUMBER(FIND("Single wall",C1640)),ISNUMBER(FIND("Single-wall",C1640)),ISNUMBER(FIND("SWCNT",B1640)),ISNUMBER(FIND("SWNT",B1640)),ISNUMBER(FIND("single-wall",B1640)),ISNUMBER(FIND("single wall",B1640)),ISNUMBER(FIND("Single-wall",B1640)),ISNUMBER(FIND("Single wall",B1640)))</f>
        <v>1</v>
      </c>
      <c r="AZ1640" t="b">
        <f>OR(ISNUMBER(FIND("MWCNT",C1640)),ISNUMBER(FIND("MWNT",C1640)),ISNUMBER(FIND("multi-wall",C1640)),ISNUMBER(FIND("multi wall",C1640)),ISNUMBER(FIND("multiwall",C1640)),ISNUMBER(FIND("Multi-wall",C1640)),ISNUMBER(FIND("Multi wall",C1640)),ISNUMBER(FIND("Multiwall",C1640)),ISNUMBER(FIND("MWCNT",B1640)),ISNUMBER(FIND("MWNT",B1640)),ISNUMBER(FIND("multi-wall",B1640)),ISNUMBER(FIND("multi wall",B1640)),ISNUMBER(FIND("multiwall",B1640)),ISNUMBER(FIND("Multi-wall",B1640)),ISNUMBER(FIND("Multi wall",B1640)),ISNUMBER(FIND("Multiwall",B1640)),ISNUMBER(FIND("Double-wall",B1640)),ISNUMBER(FIND("Double wall",B1640)),ISNUMBER(FIND("Doublewall",B1640)),ISNUMBER(FIND("double-wall",B1640)),ISNUMBER(FIND("double wall",B1640)),ISNUMBER(FIND("doublewall",B1640)))</f>
        <v>1</v>
      </c>
      <c r="BA1640" t="b">
        <f>AND(Table1[[#This Row],[SWCNT]],Table1[[#This Row],[MWCNT]])</f>
        <v>1</v>
      </c>
      <c r="BB1640" t="b">
        <f>IF(Table1[[#This Row],[SWCNT]]=TRUE,FALSE,IF(Table1[[#This Row],[MWCNT]]=TRUE,FALSE,TRUE))</f>
        <v>0</v>
      </c>
      <c r="BC1640" s="18"/>
    </row>
    <row r="1641" spans="1:55" ht="222">
      <c r="A1641" t="s">
        <v>4037</v>
      </c>
      <c r="B1641" s="2" t="s">
        <v>4038</v>
      </c>
      <c r="C1641" s="16" t="s">
        <v>4039</v>
      </c>
      <c r="D1641" s="17" t="s">
        <v>4040</v>
      </c>
      <c r="E1641" s="2">
        <v>2013</v>
      </c>
      <c r="F1641" t="b">
        <f>OR(ISNUMBER(FIND("cytotoxic",C1641)),ISNUMBER(FIND("Cytotoxic",C1641)),ISNUMBER(FIND("cellular toxicity",C1641)),ISNUMBER(FIND("cell death",C1641)),ISNUMBER(FIND("viable",C1641)),ISNUMBER(FIND("phytotoxic",C1641)),ISNUMBER(FIND("acute toxicity",C1641)),ISNUMBER(FIND("MTT",C1641)),ISNUMBER(FIND("survival",C1641)),ISNUMBER(FIND("prolifer",C1641)),ISNUMBER(FIND("apoptosis",C1641)),ISNUMBER(FIND("neurotoxic",C1641)),ISNUMBER(FIND("  lysis ",C1641)),ISNUMBER(FIND("necrosis",C1641)),ISNUMBER(FIND("cellular death",C1641))*3,ISNUMBER(FIND("LDH",C1641)),ISNUMBER(FIND("Acute toxicity",C1641)))</f>
        <v>1</v>
      </c>
      <c r="G1641" t="b">
        <f>OR(ISNUMBER(FIND("genotoxic",C1641)),ISNUMBER(FIND("genotoxicity",C1641)),ISNUMBER(FIND("DNA damage",C1641)),ISNUMBER(FIND("DNA",C1641)),ISNUMBER(FIND("RNA",C1641)),ISNUMBER(FIND("mesothelioma",C1641)),ISNUMBER(FIND("carcino",C1641)),ISNUMBER(FIND("mutagen",C1641)),ISNUMBER(FIND("genetic",C1641)))</f>
        <v>1</v>
      </c>
      <c r="H1641" t="b">
        <f>OR(ISNUMBER(FIND("inflammatory",C1641)),ISNUMBER(FIND("inflamm",C1641)))</f>
        <v>0</v>
      </c>
      <c r="I1641" t="b">
        <f>OR(ISNUMBER(FIND("immune",C1641)),ISNUMBER(FIND("immunological",C1641)),ISNUMBER(FIND("interleuk",C1641)),ISNUMBER(FIND("platelet activation",C1641)),ISNUMBER(FIND("monocyte",C1641)),ISNUMBER(FIND("leukocyte",C1641)),ISNUMBER(FIND("cytokine",C1641)),ISNUMBER(FIND("CD4",C1641)),ISNUMBER(FIND("CD8",C1641)),ISNUMBER(FIND("T-cell",C1641)))</f>
        <v>0</v>
      </c>
      <c r="J1641" t="b">
        <f>OR(ISNUMBER(FIND("reactive oxygen",C1641)),ISNUMBER(FIND("ROS",C1641)),ISNUMBER(FIND("free radical",C1641)),ISNUMBER(FIND("oxidative stress",C1641)),ISNUMBER(FIND("peroxid",C1641)),ISNUMBER(FIND("oxidative",C1641)),ISNUMBER(FIND("antioxid",C1641)))</f>
        <v>1</v>
      </c>
      <c r="K1641" t="b">
        <f>OR(ISNUMBER(FIND("autophag",C1641)))</f>
        <v>0</v>
      </c>
      <c r="L1641" t="b">
        <f>OR(ISNUMBER(FIND("morpholog",C1641)))</f>
        <v>1</v>
      </c>
      <c r="M1641" t="b">
        <f>OR(ISNUMBER(FIND("fibrosis",C1641)),ISNUMBER(FIND("Fibrosis",C1641)),ISNUMBER(FIND("fibrot",C1641)))</f>
        <v>0</v>
      </c>
      <c r="N1641" t="b">
        <f>OR(ISNUMBER(FIND("offspring",C1641)),ISNUMBER(FIND("Parental",C1641)),ISNUMBER(FIND("parental",C1641)),ISNUMBER(FIND("germline",C1641)),ISNUMBER(FIND("reproduc",C1641)),ISNUMBER(FIND("embryo",C1641)))</f>
        <v>0</v>
      </c>
      <c r="O1641" t="b">
        <f>OR(ISNUMBER(FIND("metabol",C1641)),ISNUMBER(FIND("Metabol",C1641)),ISNUMBER(FIND("digest",C1641)),ISNUMBER(FIND("mitochon",C1641)))</f>
        <v>0</v>
      </c>
      <c r="P1641" t="b">
        <f>OR(ISNUMBER(FIND("ecotox",C1641)),ISNUMBER(FIND("Ecotox",B1641)),ISNUMBER(FIND("ecotox",B1641)),ISNUMBER(FIND("Ecotox",C1641)))</f>
        <v>0</v>
      </c>
      <c r="Q1641" t="b">
        <f>OR(ISNUMBER(FIND("Bioaccum",C1641)),ISNUMBER(FIND("bioaccum",C1641)),ISNUMBER(FIND("accum",C1641)))</f>
        <v>0</v>
      </c>
      <c r="R1641" t="b">
        <f>OR(ISNUMBER(FIND("Occupation",C1641)),ISNUMBER(FIND("occupation",C1641)),ISNUMBER(FIND("worker",C1641)),ISNUMBER(FIND("workforce",C1641)))</f>
        <v>0</v>
      </c>
      <c r="S1641" t="b">
        <f>NOT(OR(F1641,G1641,H1641,I1641,J1641,K1641,L1641,M1641,N1641,O1641,P1641,Q1641,R1641))</f>
        <v>0</v>
      </c>
      <c r="U1641" t="b">
        <f>OR(Table1[[#This Row],[Inflammation]],Table1[[#This Row],[Immune]])</f>
        <v>0</v>
      </c>
      <c r="V1641" t="str">
        <f>IF(OR(Table1[[#This Row],[Rodents]],Table1[[#This Row],[Human]],Table1[[#This Row],[Pig]]),OR(ISNUMBER(FIND("intratrach",C1641)),ISNUMBER(FIND("nasal ",C1641)),ISNUMBER(FIND("instill",C1641))),"NA")</f>
        <v>NA</v>
      </c>
      <c r="W1641" t="str">
        <f>IF(OR(Table1[[#This Row],[Rodents]],Table1[[#This Row],[Human]],Table1[[#This Row],[Pig]]),OR(ISNUMBER(FIND("dermal",C1641)),ISNUMBER(FIND("skin ",C1641))),"NA")</f>
        <v>NA</v>
      </c>
      <c r="X1641" t="str">
        <f>IF(OR(Table1[[#This Row],[Rodents]],Table1[[#This Row],[Human]],Table1[[#This Row],[Pig]]),OR(ISNUMBER(FIND("injected",C1641)),ISNUMBER(FIND("periton",C1641)),ISNUMBER(FIND("intrascrot",C1641))),"NA")</f>
        <v>NA</v>
      </c>
      <c r="Y1641" t="str">
        <f>IF(OR(Table1[[#This Row],[Rodents]],Table1[[#This Row],[Human]],Table1[[#This Row],[Pig]]),NOT(OR(Table1[[#This Row],[Inhaled/Intratracheal/intranasal]],Table1[[#This Row],[Dermal]],Table1[[#This Row],[Injected]])),"NA")</f>
        <v>NA</v>
      </c>
      <c r="AA1641" t="b">
        <f>OR(ISNUMBER(FIND("fish ",C1641)),ISNUMBER(FIND("Fish ",C1641)),ISNUMBER(FIND("aquatic",C1641)),ISNUMBER(FIND("daphnids",C1641)),ISNUMBER(FIND("Carcinus maenas",C1641)),ISNUMBER(FIND("Daphnia",C1641)),ISNUMBER(FIND("Ruditapes philippinarum",C1641)),ISNUMBER(FIND("daphnia",C1641)),ISNUMBER(FIND("marine",C1641)),ISNUMBER(FIND("mussel",C1641)),ISNUMBER(FIND("algae",C1641)),ISNUMBER(FIND("Donax faba",C1641)),ISNUMBER(FIND("estuarine",C1641)),ISNUMBER(FIND("snail",C1641)),ISNUMBER(FIND("Prorocentrum donghaiense",C1641)) )</f>
        <v>0</v>
      </c>
      <c r="AB1641" t="b">
        <f>OR(ISNUMBER(FIND(" rat ",C1641)),ISNUMBER(FIND(" rats ",C1641)),ISNUMBER(FIND(" Rats ",C1641)),ISNUMBER(FIND(" Rat ",C1641)),ISNUMBER(FIND(" rat.",C1641)),ISNUMBER(FIND(" rats.",C1641)),ISNUMBER(FIND("mouse",C1641)),ISNUMBER(FIND("mice",C1641)), ISNUMBER(FIND(" Mice",C1641)))</f>
        <v>0</v>
      </c>
      <c r="AC1641" t="b">
        <f>OR(ISNUMBER(FIND(" cell ",C1641)),ISNUMBER(FIND("fibroblast",C1641)),ISNUMBER(FIND("macrophage",C1641)),ISNUMBER(FIND("epithelial",C1641)),ISNUMBER(FIND("endothelial",C1641)),ISNUMBER(FIND("neuron",C1641)),ISNUMBER(FIND(" cells ",C1641)),ISNUMBER(FIND("RBC",C1641)),ISNUMBER(FIND("mitochond",C1641)),ISNUMBER(FIND("adipocyte",C1641)),ISNUMBER(FIND("osteo",C1641)),ISNUMBER(FIND("keratin",C1641)),ISNUMBER(FIND(" cell's ",C1641)),ISNUMBER(FIND("eukary",C1641)),ISNUMBER(FIND("sperm",C1641)))</f>
        <v>1</v>
      </c>
      <c r="AD1641" t="b">
        <v>0</v>
      </c>
      <c r="AE1641" t="b">
        <f>OR(ISNUMBER(FIND(" plant ",C1641)),ISNUMBER(FIND("Plant ",C1641)),ISNUMBER(FIND("tomato",C1641)),ISNUMBER(FIND("plants",C1641)),ISNUMBER(FIND("Plants",C1641)),ISNUMBER(FIND("algae",C1641)),ISNUMBER(FIND("lettuce",C1641)),ISNUMBER(FIND("green gram sprouts ",C1641)),ISNUMBER(FIND("Cucurbita pepo",C1641)),ISNUMBER(FIND("bean ",C1641)),ISNUMBER(FIND("chloroplast",C1641)),ISNUMBER(FIND("chlorophyll",C1641)),ISNUMBER(FIND("seedling",C1641)),ISNUMBER(FIND("canola",C1641)),ISNUMBER(FIND("shoot",C1641)),ISNUMBER(FIND("photosynthes",C1641)),ISNUMBER(FIND(" leaves ",C1641)),,ISNUMBER(FIND("agriculture",C1641)),ISNUMBER(FIND(" crops ",C1641)))</f>
        <v>0</v>
      </c>
      <c r="AF1641" t="b">
        <f>OR(ISNUMBER(FIND("bacteria",C1641)),ISNUMBER(FIND("Bacteria",C1641)),ISNUMBER(FIND("Bacterium",C1641)),ISNUMBER(FIND("bacterium",C1641)),ISNUMBER(FIND(" coli ",C1641)))</f>
        <v>0</v>
      </c>
      <c r="AG1641" t="b">
        <f>OR(ISNUMBER(FIND("fungi",C1641)),ISNUMBER(FIND("Fungi",C1641)),ISNUMBER(FIND("fungus",C1641)),ISNUMBER(FIND("Fungus",C1641)),ISNUMBER(FIND("mushroom",C1641)),ISNUMBER(FIND("Mushroom",C1641)),ISNUMBER(FIND(" mold ",C1641)))</f>
        <v>0</v>
      </c>
      <c r="AH1641" t="b">
        <f>OR(ISNUMBER(FIND("Pig ",C1641)),ISNUMBER(FIND("pig ",C1641)),ISNUMBER(FIND("Pigs ",C1641)),ISNUMBER(FIND("pigs ",C1641)))</f>
        <v>0</v>
      </c>
      <c r="AI1641" t="b">
        <f>OR(ISNUMBER(FIND(" C. elegans",C1641)),ISNUMBER(FIND("Caenorhabditis elegans",C1641)),ISNUMBER(FIND("earthworms",C1641)),ISNUMBER(FIND(" Ficopomatus enigmaticus",C1641)),ISNUMBER(FIND("larva",C1641)),ISNUMBER(FIND("Lumbriculus variegatus",C1641)),ISNUMBER(FIND("nematode",C1641)))</f>
        <v>0</v>
      </c>
      <c r="AJ1641" t="b">
        <f>NOT(OR(AA1641,AB1641,AC1641,AD1641,AE1641,AF1641,AG1641,AH1641,AI1641))</f>
        <v>0</v>
      </c>
      <c r="AL1641" t="b">
        <f>OR(AA1641,AB1641,AD1641,AE1641,AF1641,AG1641,AH1641,AI1641)</f>
        <v>0</v>
      </c>
      <c r="AM1641" t="b">
        <f>IF(Table1[[#This Row],[In vivo?]],IF(Table1[[#This Row],[Cell]],FALSE,TRUE),FALSE)</f>
        <v>0</v>
      </c>
      <c r="AN1641" t="b">
        <f>AND(AC1641,AL1641)</f>
        <v>0</v>
      </c>
      <c r="AO1641" t="b">
        <f>IF(Table1[[#This Row],[Cell]],IF(Table1[[#This Row],[In vivo?]],FALSE,TRUE),FALSE)</f>
        <v>1</v>
      </c>
      <c r="AP1641" t="b">
        <f>NOT(OR(Table1[[#This Row],[In vivo?]],Table1[[#This Row],[Only in Cell]]))</f>
        <v>0</v>
      </c>
      <c r="AQ1641" t="str">
        <f>IF(OR(Table1[[#This Row],[Rodents]],Table1[[#This Row],[Human]],Table1[[#This Row],[Pig]]),OR(ISNUMBER(FIND("pulmonary",C1641)),ISNUMBER(FIND("lung",C1641))),"NA")</f>
        <v>NA</v>
      </c>
      <c r="AR1641" t="str">
        <f>IF(OR(Table1[[#This Row],[Rodents]],Table1[[#This Row],[Human]],Table1[[#This Row],[Pig]]),OR(ISNUMBER(FIND("skin",C1641)),ISNUMBER(FIND("dermal",C1641))),"NA")</f>
        <v>NA</v>
      </c>
      <c r="AS1641" t="str">
        <f>IF(OR(Table1[[#This Row],[Rodents]],Table1[[#This Row],[Human]],Table1[[#This Row],[Pig]]),OR(ISNUMBER(FIND("liver",C1641)),ISNUMBER(FIND("hepat",C1641))),"NA")</f>
        <v>NA</v>
      </c>
      <c r="AT1641" t="str">
        <f>IF(OR(Table1[[#This Row],[Rodents]],Table1[[#This Row],[Human]],Table1[[#This Row],[Pig]]),OR(ISNUMBER(FIND("kidney",C1641)),ISNUMBER(FIND("neph",C1641))),"NA")</f>
        <v>NA</v>
      </c>
      <c r="AU1641" t="str">
        <f>IF(OR(Table1[[#This Row],[Rodents]],Table1[[#This Row],[Human]],Table1[[#This Row],[Pig]]),OR(ISNUMBER(FIND("brain",C1641)),ISNUMBER(FIND("neur",C1641)),ISNUMBER(FIND("nerv",C1641))),"NA")</f>
        <v>NA</v>
      </c>
      <c r="AV1641" t="str">
        <f>IF(OR(Table1[[#This Row],[Rodents]],Table1[[#This Row],[Human]],Table1[[#This Row],[Pig]]),OR(ISNUMBER(FIND("heart",C1641)),ISNUMBER(FIND("cardi",C1641))),"NA")</f>
        <v>NA</v>
      </c>
      <c r="AW1641" t="str">
        <f>IF(OR(Table1[[#This Row],[Rodents]],Table1[[#This Row],[Human]],Table1[[#This Row],[Pig]]),OR(ISNUMBER(FIND("gastro",C1641)),ISNUMBER(FIND("intesti",C1641)),ISNUMBER(FIND("stomach",C1641))),"NA")</f>
        <v>NA</v>
      </c>
      <c r="AX1641" t="str">
        <f>IF(OR(Table1[[#This Row],[Rodents]],Table1[[#This Row],[Human]],Table1[[#This Row],[Pig]]),NOT(OR(AQ1641,AR1641,AS1641,AT1641,AU1641,AV1641,AW1641)),"NA")</f>
        <v>NA</v>
      </c>
      <c r="AY1641" t="b">
        <f>OR(ISNUMBER(FIND("SWCNT",C1641)),ISNUMBER(FIND("SWNT",C1641)),ISNUMBER(FIND("single-wall",C1641)),ISNUMBER(FIND("single wall",C1641)),ISNUMBER(FIND("Single wall",C1641)),ISNUMBER(FIND("Single-wall",C1641)),ISNUMBER(FIND("SWCNT",B1641)),ISNUMBER(FIND("SWNT",B1641)),ISNUMBER(FIND("single-wall",B1641)),ISNUMBER(FIND("single wall",B1641)),ISNUMBER(FIND("Single-wall",B1641)),ISNUMBER(FIND("Single wall",B1641)))</f>
        <v>0</v>
      </c>
      <c r="AZ1641" t="b">
        <f>OR(ISNUMBER(FIND("MWCNT",C1641)),ISNUMBER(FIND("MWNT",C1641)),ISNUMBER(FIND("multi-wall",C1641)),ISNUMBER(FIND("multi wall",C1641)),ISNUMBER(FIND("multiwall",C1641)),ISNUMBER(FIND("Multi-wall",C1641)),ISNUMBER(FIND("Multi wall",C1641)),ISNUMBER(FIND("Multiwall",C1641)),ISNUMBER(FIND("MWCNT",B1641)),ISNUMBER(FIND("MWNT",B1641)),ISNUMBER(FIND("multi-wall",B1641)),ISNUMBER(FIND("multi wall",B1641)),ISNUMBER(FIND("multiwall",B1641)),ISNUMBER(FIND("Multi-wall",B1641)),ISNUMBER(FIND("Multi wall",B1641)),ISNUMBER(FIND("Multiwall",B1641)),ISNUMBER(FIND("Double-wall",B1641)),ISNUMBER(FIND("Double wall",B1641)),ISNUMBER(FIND("Doublewall",B1641)),ISNUMBER(FIND("double-wall",B1641)),ISNUMBER(FIND("double wall",B1641)),ISNUMBER(FIND("doublewall",B1641)))</f>
        <v>1</v>
      </c>
      <c r="BA1641" t="b">
        <f>AND(Table1[[#This Row],[SWCNT]],Table1[[#This Row],[MWCNT]])</f>
        <v>0</v>
      </c>
      <c r="BB1641" t="b">
        <f>IF(Table1[[#This Row],[SWCNT]]=TRUE,FALSE,IF(Table1[[#This Row],[MWCNT]]=TRUE,FALSE,TRUE))</f>
        <v>0</v>
      </c>
      <c r="BC1641" s="18"/>
    </row>
    <row r="1642" spans="1:55" ht="240.5">
      <c r="A1642" t="s">
        <v>4042</v>
      </c>
      <c r="B1642" s="2" t="s">
        <v>4044</v>
      </c>
      <c r="C1642" s="16" t="s">
        <v>4046</v>
      </c>
      <c r="D1642" s="17" t="s">
        <v>2417</v>
      </c>
      <c r="E1642" s="2">
        <v>2013</v>
      </c>
      <c r="F1642" t="b">
        <f>OR(ISNUMBER(FIND("cytotoxic",C1642)),ISNUMBER(FIND("Cytotoxic",C1642)),ISNUMBER(FIND("cellular toxicity",C1642)),ISNUMBER(FIND("cell death",C1642)),ISNUMBER(FIND("viable",C1642)),ISNUMBER(FIND("phytotoxic",C1642)),ISNUMBER(FIND("acute toxicity",C1642)),ISNUMBER(FIND("MTT",C1642)),ISNUMBER(FIND("survival",C1642)),ISNUMBER(FIND("prolifer",C1642)),ISNUMBER(FIND("apoptosis",C1642)),ISNUMBER(FIND("neurotoxic",C1642)),ISNUMBER(FIND("  lysis ",C1642)),ISNUMBER(FIND("necrosis",C1642)),ISNUMBER(FIND("cellular death",C1642))*3,ISNUMBER(FIND("LDH",C1642)),ISNUMBER(FIND("Acute toxicity",C1642)))</f>
        <v>1</v>
      </c>
      <c r="G1642" t="b">
        <f>OR(ISNUMBER(FIND("genotoxic",C1642)),ISNUMBER(FIND("genotoxicity",C1642)),ISNUMBER(FIND("DNA damage",C1642)),ISNUMBER(FIND("DNA",C1642)),ISNUMBER(FIND("RNA",C1642)),ISNUMBER(FIND("mesothelioma",C1642)),ISNUMBER(FIND("carcino",C1642)),ISNUMBER(FIND("mutagen",C1642)),ISNUMBER(FIND("genetic",C1642)))</f>
        <v>0</v>
      </c>
      <c r="H1642" t="b">
        <f>OR(ISNUMBER(FIND("inflammatory",C1642)),ISNUMBER(FIND("inflamm",C1642)))</f>
        <v>0</v>
      </c>
      <c r="I1642" t="b">
        <f>OR(ISNUMBER(FIND("immune",C1642)),ISNUMBER(FIND("immunological",C1642)),ISNUMBER(FIND("interleuk",C1642)),ISNUMBER(FIND("platelet activation",C1642)),ISNUMBER(FIND("monocyte",C1642)),ISNUMBER(FIND("leukocyte",C1642)),ISNUMBER(FIND("cytokine",C1642)),ISNUMBER(FIND("CD4",C1642)),ISNUMBER(FIND("CD8",C1642)),ISNUMBER(FIND("T-cell",C1642)))</f>
        <v>0</v>
      </c>
      <c r="J1642" t="b">
        <f>OR(ISNUMBER(FIND("reactive oxygen",C1642)),ISNUMBER(FIND("ROS",C1642)),ISNUMBER(FIND("free radical",C1642)),ISNUMBER(FIND("oxidative stress",C1642)),ISNUMBER(FIND("peroxid",C1642)),ISNUMBER(FIND("oxidative",C1642)),ISNUMBER(FIND("antioxid",C1642)))</f>
        <v>0</v>
      </c>
      <c r="K1642" t="b">
        <f>OR(ISNUMBER(FIND("autophag",C1642)))</f>
        <v>0</v>
      </c>
      <c r="L1642" t="b">
        <f>OR(ISNUMBER(FIND("morpholog",C1642)))</f>
        <v>0</v>
      </c>
      <c r="M1642" t="b">
        <f>OR(ISNUMBER(FIND("fibrosis",C1642)),ISNUMBER(FIND("Fibrosis",C1642)),ISNUMBER(FIND("fibrot",C1642)))</f>
        <v>0</v>
      </c>
      <c r="N1642" t="b">
        <f>OR(ISNUMBER(FIND("offspring",C1642)),ISNUMBER(FIND("Parental",C1642)),ISNUMBER(FIND("parental",C1642)),ISNUMBER(FIND("germline",C1642)),ISNUMBER(FIND("reproduc",C1642)),ISNUMBER(FIND("embryo",C1642)))</f>
        <v>0</v>
      </c>
      <c r="O1642" t="b">
        <f>OR(ISNUMBER(FIND("metabol",C1642)),ISNUMBER(FIND("Metabol",C1642)),ISNUMBER(FIND("digest",C1642)),ISNUMBER(FIND("mitochon",C1642)))</f>
        <v>0</v>
      </c>
      <c r="P1642" t="b">
        <f>OR(ISNUMBER(FIND("ecotox",C1642)),ISNUMBER(FIND("Ecotox",B1642)),ISNUMBER(FIND("ecotox",B1642)),ISNUMBER(FIND("Ecotox",C1642)))</f>
        <v>0</v>
      </c>
      <c r="Q1642" t="b">
        <f>OR(ISNUMBER(FIND("Bioaccum",C1642)),ISNUMBER(FIND("bioaccum",C1642)),ISNUMBER(FIND("accum",C1642)))</f>
        <v>0</v>
      </c>
      <c r="R1642" t="b">
        <f>OR(ISNUMBER(FIND("Occupation",C1642)),ISNUMBER(FIND("occupation",C1642)),ISNUMBER(FIND("worker",C1642)),ISNUMBER(FIND("workforce",C1642)))</f>
        <v>0</v>
      </c>
      <c r="S1642" t="b">
        <f>NOT(OR(F1642,G1642,H1642,I1642,J1642,K1642,L1642,M1642,N1642,O1642,P1642,Q1642,R1642))</f>
        <v>0</v>
      </c>
      <c r="U1642" t="b">
        <f>OR(Table1[[#This Row],[Inflammation]],Table1[[#This Row],[Immune]])</f>
        <v>0</v>
      </c>
      <c r="V1642" t="str">
        <f>IF(OR(Table1[[#This Row],[Rodents]],Table1[[#This Row],[Human]],Table1[[#This Row],[Pig]]),OR(ISNUMBER(FIND("intratrach",C1642)),ISNUMBER(FIND("nasal ",C1642)),ISNUMBER(FIND("instill",C1642))),"NA")</f>
        <v>NA</v>
      </c>
      <c r="W1642" t="str">
        <f>IF(OR(Table1[[#This Row],[Rodents]],Table1[[#This Row],[Human]],Table1[[#This Row],[Pig]]),OR(ISNUMBER(FIND("dermal",C1642)),ISNUMBER(FIND("skin ",C1642))),"NA")</f>
        <v>NA</v>
      </c>
      <c r="X1642" t="str">
        <f>IF(OR(Table1[[#This Row],[Rodents]],Table1[[#This Row],[Human]],Table1[[#This Row],[Pig]]),OR(ISNUMBER(FIND("injected",C1642)),ISNUMBER(FIND("periton",C1642)),ISNUMBER(FIND("intrascrot",C1642))),"NA")</f>
        <v>NA</v>
      </c>
      <c r="Y1642" t="str">
        <f>IF(OR(Table1[[#This Row],[Rodents]],Table1[[#This Row],[Human]],Table1[[#This Row],[Pig]]),NOT(OR(Table1[[#This Row],[Inhaled/Intratracheal/intranasal]],Table1[[#This Row],[Dermal]],Table1[[#This Row],[Injected]])),"NA")</f>
        <v>NA</v>
      </c>
      <c r="AA1642" t="b">
        <f>OR(ISNUMBER(FIND("fish ",C1642)),ISNUMBER(FIND("Fish ",C1642)),ISNUMBER(FIND("aquatic",C1642)),ISNUMBER(FIND("daphnids",C1642)),ISNUMBER(FIND("Carcinus maenas",C1642)),ISNUMBER(FIND("Daphnia",C1642)),ISNUMBER(FIND("Ruditapes philippinarum",C1642)),ISNUMBER(FIND("daphnia",C1642)),ISNUMBER(FIND("marine",C1642)),ISNUMBER(FIND("mussel",C1642)),ISNUMBER(FIND("algae",C1642)),ISNUMBER(FIND("Donax faba",C1642)),ISNUMBER(FIND("estuarine",C1642)),ISNUMBER(FIND("snail",C1642)),ISNUMBER(FIND("Prorocentrum donghaiense",C1642)) )</f>
        <v>0</v>
      </c>
      <c r="AB1642" t="b">
        <f>OR(ISNUMBER(FIND(" rat ",C1642)),ISNUMBER(FIND(" rats ",C1642)),ISNUMBER(FIND(" Rats ",C1642)),ISNUMBER(FIND(" Rat ",C1642)),ISNUMBER(FIND(" rat.",C1642)),ISNUMBER(FIND(" rats.",C1642)),ISNUMBER(FIND("mouse",C1642)),ISNUMBER(FIND("mice",C1642)), ISNUMBER(FIND(" Mice",C1642)))</f>
        <v>0</v>
      </c>
      <c r="AC1642" t="b">
        <f>OR(ISNUMBER(FIND(" cell ",C1642)),ISNUMBER(FIND("fibroblast",C1642)),ISNUMBER(FIND("macrophage",C1642)),ISNUMBER(FIND("epithelial",C1642)),ISNUMBER(FIND("endothelial",C1642)),ISNUMBER(FIND("neuron",C1642)),ISNUMBER(FIND(" cells ",C1642)),ISNUMBER(FIND("RBC",C1642)),ISNUMBER(FIND("mitochond",C1642)),ISNUMBER(FIND("adipocyte",C1642)),ISNUMBER(FIND("osteo",C1642)),ISNUMBER(FIND("keratin",C1642)),ISNUMBER(FIND(" cell's ",C1642)),ISNUMBER(FIND("eukary",C1642)),ISNUMBER(FIND("sperm",C1642)))</f>
        <v>1</v>
      </c>
      <c r="AD1642" t="b">
        <f>OR(ISNUMBER(FIND("human",B1642)),ISNUMBER(FIND("workers",B1642)),ISNUMBER(FIND("workforces",B1642)),ISNUMBER(FIND("occupational",B1642)),ISNUMBER(FIND("Case report",B1642)),ISNUMBER(FIND("Workplaces",B1642)),ISNUMBER(FIND("worker",B1642)))</f>
        <v>0</v>
      </c>
      <c r="AE1642" t="b">
        <f>OR(ISNUMBER(FIND(" plant ",C1642)),ISNUMBER(FIND("Plant ",C1642)),ISNUMBER(FIND("tomato",C1642)),ISNUMBER(FIND("plants",C1642)),ISNUMBER(FIND("Plants",C1642)),ISNUMBER(FIND("algae",C1642)),ISNUMBER(FIND("lettuce",C1642)),ISNUMBER(FIND("green gram sprouts ",C1642)),ISNUMBER(FIND("Cucurbita pepo",C1642)),ISNUMBER(FIND("bean ",C1642)),ISNUMBER(FIND("chloroplast",C1642)),ISNUMBER(FIND("chlorophyll",C1642)),ISNUMBER(FIND("seedling",C1642)),ISNUMBER(FIND("canola",C1642)),ISNUMBER(FIND("shoot",C1642)),ISNUMBER(FIND("photosynthes",C1642)),ISNUMBER(FIND(" leaves ",C1642)),,ISNUMBER(FIND("agriculture",C1642)),ISNUMBER(FIND(" crops ",C1642)))</f>
        <v>0</v>
      </c>
      <c r="AF1642" t="b">
        <f>OR(ISNUMBER(FIND("bacteria",C1642)),ISNUMBER(FIND("Bacteria",C1642)),ISNUMBER(FIND("Bacterium",C1642)),ISNUMBER(FIND("bacterium",C1642)),ISNUMBER(FIND(" coli ",C1642)))</f>
        <v>0</v>
      </c>
      <c r="AG1642" t="b">
        <f>OR(ISNUMBER(FIND("fungi",C1642)),ISNUMBER(FIND("Fungi",C1642)),ISNUMBER(FIND("fungus",C1642)),ISNUMBER(FIND("Fungus",C1642)),ISNUMBER(FIND("mushroom",C1642)),ISNUMBER(FIND("Mushroom",C1642)),ISNUMBER(FIND(" mold ",C1642)))</f>
        <v>0</v>
      </c>
      <c r="AH1642" t="b">
        <f>OR(ISNUMBER(FIND("Pig ",C1642)),ISNUMBER(FIND("pig ",C1642)),ISNUMBER(FIND("Pigs ",C1642)),ISNUMBER(FIND("pigs ",C1642)))</f>
        <v>0</v>
      </c>
      <c r="AI1642" t="b">
        <f>OR(ISNUMBER(FIND(" C. elegans",C1642)),ISNUMBER(FIND("Caenorhabditis elegans",C1642)),ISNUMBER(FIND("earthworms",C1642)),ISNUMBER(FIND(" Ficopomatus enigmaticus",C1642)),ISNUMBER(FIND("larva",C1642)),ISNUMBER(FIND("Lumbriculus variegatus",C1642)),ISNUMBER(FIND("nematode",C1642)))</f>
        <v>0</v>
      </c>
      <c r="AJ1642" t="b">
        <f>NOT(OR(AA1642,AB1642,AC1642,AD1642,AE1642,AF1642,AG1642,AH1642,AI1642))</f>
        <v>0</v>
      </c>
      <c r="AL1642" t="b">
        <f>OR(AA1642,AB1642,AD1642,AE1642,AF1642,AG1642,AH1642,AI1642)</f>
        <v>0</v>
      </c>
      <c r="AM1642" t="b">
        <f>IF(Table1[[#This Row],[In vivo?]],IF(Table1[[#This Row],[Cell]],FALSE,TRUE),FALSE)</f>
        <v>0</v>
      </c>
      <c r="AN1642" t="b">
        <f>AND(AC1642,AL1642)</f>
        <v>0</v>
      </c>
      <c r="AO1642" t="b">
        <f>IF(Table1[[#This Row],[Cell]],IF(Table1[[#This Row],[In vivo?]],FALSE,TRUE),FALSE)</f>
        <v>1</v>
      </c>
      <c r="AP1642" t="b">
        <f>NOT(OR(Table1[[#This Row],[In vivo?]],Table1[[#This Row],[Only in Cell]]))</f>
        <v>0</v>
      </c>
      <c r="AQ1642" t="str">
        <f>IF(OR(Table1[[#This Row],[Rodents]],Table1[[#This Row],[Human]],Table1[[#This Row],[Pig]]),OR(ISNUMBER(FIND("pulmonary",C1642)),ISNUMBER(FIND("lung",C1642))),"NA")</f>
        <v>NA</v>
      </c>
      <c r="AR1642" t="str">
        <f>IF(OR(Table1[[#This Row],[Rodents]],Table1[[#This Row],[Human]],Table1[[#This Row],[Pig]]),OR(ISNUMBER(FIND("skin",C1642)),ISNUMBER(FIND("dermal",C1642))),"NA")</f>
        <v>NA</v>
      </c>
      <c r="AS1642" t="str">
        <f>IF(OR(Table1[[#This Row],[Rodents]],Table1[[#This Row],[Human]],Table1[[#This Row],[Pig]]),OR(ISNUMBER(FIND("liver",C1642)),ISNUMBER(FIND("hepat",C1642))),"NA")</f>
        <v>NA</v>
      </c>
      <c r="AT1642" t="str">
        <f>IF(OR(Table1[[#This Row],[Rodents]],Table1[[#This Row],[Human]],Table1[[#This Row],[Pig]]),OR(ISNUMBER(FIND("kidney",C1642)),ISNUMBER(FIND("neph",C1642))),"NA")</f>
        <v>NA</v>
      </c>
      <c r="AU1642" t="str">
        <f>IF(OR(Table1[[#This Row],[Rodents]],Table1[[#This Row],[Human]],Table1[[#This Row],[Pig]]),OR(ISNUMBER(FIND("brain",C1642)),ISNUMBER(FIND("neur",C1642)),ISNUMBER(FIND("nerv",C1642))),"NA")</f>
        <v>NA</v>
      </c>
      <c r="AV1642" t="str">
        <f>IF(OR(Table1[[#This Row],[Rodents]],Table1[[#This Row],[Human]],Table1[[#This Row],[Pig]]),OR(ISNUMBER(FIND("heart",C1642)),ISNUMBER(FIND("cardi",C1642))),"NA")</f>
        <v>NA</v>
      </c>
      <c r="AW1642" t="str">
        <f>IF(OR(Table1[[#This Row],[Rodents]],Table1[[#This Row],[Human]],Table1[[#This Row],[Pig]]),OR(ISNUMBER(FIND("gastro",C1642)),ISNUMBER(FIND("intesti",C1642)),ISNUMBER(FIND("stomach",C1642))),"NA")</f>
        <v>NA</v>
      </c>
      <c r="AX1642" t="str">
        <f>IF(OR(Table1[[#This Row],[Rodents]],Table1[[#This Row],[Human]],Table1[[#This Row],[Pig]]),NOT(OR(AQ1642,AR1642,AS1642,AT1642,AU1642,AV1642,AW1642)),"NA")</f>
        <v>NA</v>
      </c>
      <c r="AY1642" t="b">
        <f>OR(ISNUMBER(FIND("SWCNT",C1642)),ISNUMBER(FIND("SWNT",C1642)),ISNUMBER(FIND("single-wall",C1642)),ISNUMBER(FIND("single wall",C1642)),ISNUMBER(FIND("Single wall",C1642)),ISNUMBER(FIND("Single-wall",C1642)),ISNUMBER(FIND("SWCNT",B1642)),ISNUMBER(FIND("SWNT",B1642)),ISNUMBER(FIND("single-wall",B1642)),ISNUMBER(FIND("single wall",B1642)),ISNUMBER(FIND("Single-wall",B1642)),ISNUMBER(FIND("Single wall",B1642)))</f>
        <v>0</v>
      </c>
      <c r="AZ1642" t="b">
        <f>OR(ISNUMBER(FIND("MWCNT",C1642)),ISNUMBER(FIND("MWNT",C1642)),ISNUMBER(FIND("multi-wall",C1642)),ISNUMBER(FIND("multi wall",C1642)),ISNUMBER(FIND("multiwall",C1642)),ISNUMBER(FIND("Multi-wall",C1642)),ISNUMBER(FIND("Multi wall",C1642)),ISNUMBER(FIND("Multiwall",C1642)),ISNUMBER(FIND("MWCNT",B1642)),ISNUMBER(FIND("MWNT",B1642)),ISNUMBER(FIND("multi-wall",B1642)),ISNUMBER(FIND("multi wall",B1642)),ISNUMBER(FIND("multiwall",B1642)),ISNUMBER(FIND("Multi-wall",B1642)),ISNUMBER(FIND("Multi wall",B1642)),ISNUMBER(FIND("Multiwall",B1642)),ISNUMBER(FIND("Double-wall",B1642)),ISNUMBER(FIND("Double wall",B1642)),ISNUMBER(FIND("Doublewall",B1642)),ISNUMBER(FIND("double-wall",B1642)),ISNUMBER(FIND("double wall",B1642)),ISNUMBER(FIND("doublewall",B1642)))</f>
        <v>1</v>
      </c>
      <c r="BA1642" t="b">
        <f>AND(Table1[[#This Row],[SWCNT]],Table1[[#This Row],[MWCNT]])</f>
        <v>0</v>
      </c>
      <c r="BB1642" t="b">
        <f>IF(Table1[[#This Row],[SWCNT]]=TRUE,FALSE,IF(Table1[[#This Row],[MWCNT]]=TRUE,FALSE,TRUE))</f>
        <v>0</v>
      </c>
      <c r="BC1642" s="18"/>
    </row>
    <row r="1643" spans="1:55" ht="409.5">
      <c r="B1643" s="2" t="s">
        <v>4051</v>
      </c>
      <c r="C1643" s="16" t="s">
        <v>4053</v>
      </c>
      <c r="D1643" s="17" t="s">
        <v>656</v>
      </c>
      <c r="E1643" s="2">
        <v>2013</v>
      </c>
      <c r="F1643" t="b">
        <f>OR(ISNUMBER(FIND("cytotoxic",C1643)),ISNUMBER(FIND("Cytotoxic",C1643)),ISNUMBER(FIND("cellular toxicity",C1643)),ISNUMBER(FIND("cell death",C1643)),ISNUMBER(FIND("viable",C1643)),ISNUMBER(FIND("phytotoxic",C1643)),ISNUMBER(FIND("acute toxicity",C1643)),ISNUMBER(FIND("MTT",C1643)),ISNUMBER(FIND("survival",C1643)),ISNUMBER(FIND("prolifer",C1643)),ISNUMBER(FIND("apoptosis",C1643)),ISNUMBER(FIND("neurotoxic",C1643)),ISNUMBER(FIND("  lysis ",C1643)),ISNUMBER(FIND("necrosis",C1643)),ISNUMBER(FIND("cellular death",C1643))*3,ISNUMBER(FIND("LDH",C1643)),ISNUMBER(FIND("Acute toxicity",C1643)))</f>
        <v>1</v>
      </c>
      <c r="G1643" t="b">
        <f>OR(ISNUMBER(FIND("genotoxic",C1643)),ISNUMBER(FIND("genotoxicity",C1643)),ISNUMBER(FIND("DNA damage",C1643)),ISNUMBER(FIND("DNA",C1643)),ISNUMBER(FIND("RNA",C1643)),ISNUMBER(FIND("mesothelioma",C1643)),ISNUMBER(FIND("carcino",C1643)),ISNUMBER(FIND("mutagen",C1643)),ISNUMBER(FIND("genetic",C1643)))</f>
        <v>1</v>
      </c>
      <c r="H1643" t="b">
        <f>OR(ISNUMBER(FIND("inflammatory",C1643)),ISNUMBER(FIND("inflamm",C1643)))</f>
        <v>0</v>
      </c>
      <c r="I1643" t="b">
        <f>OR(ISNUMBER(FIND("immune",C1643)),ISNUMBER(FIND("immunological",C1643)),ISNUMBER(FIND("interleuk",C1643)),ISNUMBER(FIND("platelet activation",C1643)),ISNUMBER(FIND("monocyte",C1643)),ISNUMBER(FIND("leukocyte",C1643)),ISNUMBER(FIND("cytokine",C1643)),ISNUMBER(FIND("CD4",C1643)),ISNUMBER(FIND("CD8",C1643)),ISNUMBER(FIND("T-cell",C1643)))</f>
        <v>0</v>
      </c>
      <c r="J1643" t="b">
        <f>OR(ISNUMBER(FIND("reactive oxygen",C1643)),ISNUMBER(FIND("ROS",C1643)),ISNUMBER(FIND("free radical",C1643)),ISNUMBER(FIND("oxidative stress",C1643)),ISNUMBER(FIND("peroxid",C1643)),ISNUMBER(FIND("oxidative",C1643)),ISNUMBER(FIND("antioxid",C1643)))</f>
        <v>0</v>
      </c>
      <c r="K1643" t="b">
        <f>OR(ISNUMBER(FIND("autophag",C1643)))</f>
        <v>0</v>
      </c>
      <c r="L1643" t="b">
        <f>OR(ISNUMBER(FIND("morpholog",C1643)))</f>
        <v>0</v>
      </c>
      <c r="M1643" t="b">
        <f>OR(ISNUMBER(FIND("fibrosis",C1643)),ISNUMBER(FIND("Fibrosis",C1643)),ISNUMBER(FIND("fibrot",C1643)))</f>
        <v>0</v>
      </c>
      <c r="N1643" t="b">
        <f>OR(ISNUMBER(FIND("offspring",C1643)),ISNUMBER(FIND("Parental",C1643)),ISNUMBER(FIND("parental",C1643)),ISNUMBER(FIND("germline",C1643)),ISNUMBER(FIND("reproduc",C1643)),ISNUMBER(FIND("embryo",C1643)))</f>
        <v>0</v>
      </c>
      <c r="O1643" t="b">
        <f>OR(ISNUMBER(FIND("metabol",C1643)),ISNUMBER(FIND("Metabol",C1643)),ISNUMBER(FIND("digest",C1643)),ISNUMBER(FIND("mitochon",C1643)))</f>
        <v>0</v>
      </c>
      <c r="P1643" t="b">
        <f>OR(ISNUMBER(FIND("ecotox",C1643)),ISNUMBER(FIND("Ecotox",B1643)),ISNUMBER(FIND("ecotox",B1643)),ISNUMBER(FIND("Ecotox",C1643)))</f>
        <v>0</v>
      </c>
      <c r="Q1643" t="b">
        <f>OR(ISNUMBER(FIND("Bioaccum",C1643)),ISNUMBER(FIND("bioaccum",C1643)),ISNUMBER(FIND("accum",C1643)))</f>
        <v>0</v>
      </c>
      <c r="R1643" t="b">
        <f>OR(ISNUMBER(FIND("Occupation",C1643)),ISNUMBER(FIND("occupation",C1643)),ISNUMBER(FIND("worker",C1643)),ISNUMBER(FIND("workforce",C1643)))</f>
        <v>0</v>
      </c>
      <c r="S1643" t="b">
        <f>NOT(OR(F1643,G1643,H1643,I1643,J1643,K1643,L1643,M1643,N1643,O1643,P1643,Q1643,R1643))</f>
        <v>0</v>
      </c>
      <c r="U1643" t="b">
        <f>OR(Table1[[#This Row],[Inflammation]],Table1[[#This Row],[Immune]])</f>
        <v>0</v>
      </c>
      <c r="V1643" t="str">
        <f>IF(OR(Table1[[#This Row],[Rodents]],Table1[[#This Row],[Human]],Table1[[#This Row],[Pig]]),OR(ISNUMBER(FIND("intratrach",C1643)),ISNUMBER(FIND("nasal ",C1643)),ISNUMBER(FIND("instill",C1643))),"NA")</f>
        <v>NA</v>
      </c>
      <c r="W1643" t="str">
        <f>IF(OR(Table1[[#This Row],[Rodents]],Table1[[#This Row],[Human]],Table1[[#This Row],[Pig]]),OR(ISNUMBER(FIND("dermal",C1643)),ISNUMBER(FIND("skin ",C1643))),"NA")</f>
        <v>NA</v>
      </c>
      <c r="X1643" t="str">
        <f>IF(OR(Table1[[#This Row],[Rodents]],Table1[[#This Row],[Human]],Table1[[#This Row],[Pig]]),OR(ISNUMBER(FIND("injected",C1643)),ISNUMBER(FIND("periton",C1643)),ISNUMBER(FIND("intrascrot",C1643))),"NA")</f>
        <v>NA</v>
      </c>
      <c r="Y1643" t="str">
        <f>IF(OR(Table1[[#This Row],[Rodents]],Table1[[#This Row],[Human]],Table1[[#This Row],[Pig]]),NOT(OR(Table1[[#This Row],[Inhaled/Intratracheal/intranasal]],Table1[[#This Row],[Dermal]],Table1[[#This Row],[Injected]])),"NA")</f>
        <v>NA</v>
      </c>
      <c r="AA1643" t="b">
        <f>OR(ISNUMBER(FIND("fish ",C1643)),ISNUMBER(FIND("Fish ",C1643)),ISNUMBER(FIND("aquatic",C1643)),ISNUMBER(FIND("daphnids",C1643)),ISNUMBER(FIND("Carcinus maenas",C1643)),ISNUMBER(FIND("Daphnia",C1643)),ISNUMBER(FIND("Ruditapes philippinarum",C1643)),ISNUMBER(FIND("daphnia",C1643)),ISNUMBER(FIND("marine",C1643)),ISNUMBER(FIND("mussel",C1643)),ISNUMBER(FIND("algae",C1643)),ISNUMBER(FIND("Donax faba",C1643)),ISNUMBER(FIND("estuarine",C1643)),ISNUMBER(FIND("snail",C1643)),ISNUMBER(FIND("Prorocentrum donghaiense",C1643)) )</f>
        <v>0</v>
      </c>
      <c r="AB1643" t="b">
        <f>OR(ISNUMBER(FIND(" rat ",C1643)),ISNUMBER(FIND(" rats ",C1643)),ISNUMBER(FIND(" Rats ",C1643)),ISNUMBER(FIND(" Rat ",C1643)),ISNUMBER(FIND(" rat.",C1643)),ISNUMBER(FIND(" rats.",C1643)),ISNUMBER(FIND("mouse",C1643)),ISNUMBER(FIND("mice",C1643)), ISNUMBER(FIND(" Mice",C1643)))</f>
        <v>0</v>
      </c>
      <c r="AC1643" t="b">
        <f>OR(ISNUMBER(FIND(" cell ",C1643)),ISNUMBER(FIND("fibroblast",C1643)),ISNUMBER(FIND("macrophage",C1643)),ISNUMBER(FIND("epithelial",C1643)),ISNUMBER(FIND("endothelial",C1643)),ISNUMBER(FIND("neuron",C1643)),ISNUMBER(FIND(" cells ",C1643)),ISNUMBER(FIND("RBC",C1643)),ISNUMBER(FIND("mitochond",C1643)),ISNUMBER(FIND("adipocyte",C1643)),ISNUMBER(FIND("osteo",C1643)),ISNUMBER(FIND("keratin",C1643)),ISNUMBER(FIND(" cell's ",C1643)),ISNUMBER(FIND("eukary",C1643)),ISNUMBER(FIND("sperm",C1643)))</f>
        <v>1</v>
      </c>
      <c r="AD1643" t="b">
        <f>OR(ISNUMBER(FIND("human",B1643)),ISNUMBER(FIND("workers",B1643)),ISNUMBER(FIND("workforces",B1643)),ISNUMBER(FIND("occupational",B1643)),ISNUMBER(FIND("Case report",B1643)),ISNUMBER(FIND("Workplaces",B1643)),ISNUMBER(FIND("worker",B1643)))</f>
        <v>0</v>
      </c>
      <c r="AE1643" t="b">
        <f>OR(ISNUMBER(FIND(" plant ",C1643)),ISNUMBER(FIND("Plant ",C1643)),ISNUMBER(FIND("tomato",C1643)),ISNUMBER(FIND("plants",C1643)),ISNUMBER(FIND("Plants",C1643)),ISNUMBER(FIND("algae",C1643)),ISNUMBER(FIND("lettuce",C1643)),ISNUMBER(FIND("green gram sprouts ",C1643)),ISNUMBER(FIND("Cucurbita pepo",C1643)),ISNUMBER(FIND("bean ",C1643)),ISNUMBER(FIND("chloroplast",C1643)),ISNUMBER(FIND("chlorophyll",C1643)),ISNUMBER(FIND("seedling",C1643)),ISNUMBER(FIND("canola",C1643)),ISNUMBER(FIND("shoot",C1643)),ISNUMBER(FIND("photosynthes",C1643)),ISNUMBER(FIND(" leaves ",C1643)),,ISNUMBER(FIND("agriculture",C1643)),ISNUMBER(FIND(" crops ",C1643)))</f>
        <v>0</v>
      </c>
      <c r="AF1643" t="b">
        <f>OR(ISNUMBER(FIND("bacteria",C1643)),ISNUMBER(FIND("Bacteria",C1643)),ISNUMBER(FIND("Bacterium",C1643)),ISNUMBER(FIND("bacterium",C1643)),ISNUMBER(FIND(" coli ",C1643)))</f>
        <v>0</v>
      </c>
      <c r="AG1643" t="b">
        <f>OR(ISNUMBER(FIND("fungi",C1643)),ISNUMBER(FIND("Fungi",C1643)),ISNUMBER(FIND("fungus",C1643)),ISNUMBER(FIND("Fungus",C1643)),ISNUMBER(FIND("mushroom",C1643)),ISNUMBER(FIND("Mushroom",C1643)),ISNUMBER(FIND(" mold ",C1643)))</f>
        <v>0</v>
      </c>
      <c r="AH1643" t="b">
        <f>OR(ISNUMBER(FIND("Pig ",C1643)),ISNUMBER(FIND("pig ",C1643)),ISNUMBER(FIND("Pigs ",C1643)),ISNUMBER(FIND("pigs ",C1643)))</f>
        <v>0</v>
      </c>
      <c r="AI1643" t="b">
        <f>OR(ISNUMBER(FIND(" C. elegans",C1643)),ISNUMBER(FIND("Caenorhabditis elegans",C1643)),ISNUMBER(FIND("earthworms",C1643)),ISNUMBER(FIND(" Ficopomatus enigmaticus",C1643)),ISNUMBER(FIND("larva",C1643)),ISNUMBER(FIND("Lumbriculus variegatus",C1643)),ISNUMBER(FIND("nematode",C1643)))</f>
        <v>0</v>
      </c>
      <c r="AJ1643" t="b">
        <f>NOT(OR(AA1643,AB1643,AC1643,AD1643,AE1643,AF1643,AG1643,AH1643,AI1643))</f>
        <v>0</v>
      </c>
      <c r="AL1643" t="b">
        <f>OR(AA1643,AB1643,AD1643,AE1643,AF1643,AG1643,AH1643,AI1643)</f>
        <v>0</v>
      </c>
      <c r="AM1643" t="b">
        <f>IF(Table1[[#This Row],[In vivo?]],IF(Table1[[#This Row],[Cell]],FALSE,TRUE),FALSE)</f>
        <v>0</v>
      </c>
      <c r="AN1643" t="b">
        <f>AND(AC1643,AL1643)</f>
        <v>0</v>
      </c>
      <c r="AO1643" t="b">
        <f>IF(Table1[[#This Row],[Cell]],IF(Table1[[#This Row],[In vivo?]],FALSE,TRUE),FALSE)</f>
        <v>1</v>
      </c>
      <c r="AP1643" t="b">
        <f>NOT(OR(Table1[[#This Row],[In vivo?]],Table1[[#This Row],[Only in Cell]]))</f>
        <v>0</v>
      </c>
      <c r="AQ1643" t="str">
        <f>IF(OR(Table1[[#This Row],[Rodents]],Table1[[#This Row],[Human]],Table1[[#This Row],[Pig]]),OR(ISNUMBER(FIND("pulmonary",C1643)),ISNUMBER(FIND("lung",C1643))),"NA")</f>
        <v>NA</v>
      </c>
      <c r="AR1643" t="str">
        <f>IF(OR(Table1[[#This Row],[Rodents]],Table1[[#This Row],[Human]],Table1[[#This Row],[Pig]]),OR(ISNUMBER(FIND("skin",C1643)),ISNUMBER(FIND("dermal",C1643))),"NA")</f>
        <v>NA</v>
      </c>
      <c r="AS1643" t="str">
        <f>IF(OR(Table1[[#This Row],[Rodents]],Table1[[#This Row],[Human]],Table1[[#This Row],[Pig]]),OR(ISNUMBER(FIND("liver",C1643)),ISNUMBER(FIND("hepat",C1643))),"NA")</f>
        <v>NA</v>
      </c>
      <c r="AT1643" t="str">
        <f>IF(OR(Table1[[#This Row],[Rodents]],Table1[[#This Row],[Human]],Table1[[#This Row],[Pig]]),OR(ISNUMBER(FIND("kidney",C1643)),ISNUMBER(FIND("neph",C1643))),"NA")</f>
        <v>NA</v>
      </c>
      <c r="AU1643" t="str">
        <f>IF(OR(Table1[[#This Row],[Rodents]],Table1[[#This Row],[Human]],Table1[[#This Row],[Pig]]),OR(ISNUMBER(FIND("brain",C1643)),ISNUMBER(FIND("neur",C1643)),ISNUMBER(FIND("nerv",C1643))),"NA")</f>
        <v>NA</v>
      </c>
      <c r="AV1643" t="str">
        <f>IF(OR(Table1[[#This Row],[Rodents]],Table1[[#This Row],[Human]],Table1[[#This Row],[Pig]]),OR(ISNUMBER(FIND("heart",C1643)),ISNUMBER(FIND("cardi",C1643))),"NA")</f>
        <v>NA</v>
      </c>
      <c r="AW1643" t="str">
        <f>IF(OR(Table1[[#This Row],[Rodents]],Table1[[#This Row],[Human]],Table1[[#This Row],[Pig]]),OR(ISNUMBER(FIND("gastro",C1643)),ISNUMBER(FIND("intesti",C1643)),ISNUMBER(FIND("stomach",C1643))),"NA")</f>
        <v>NA</v>
      </c>
      <c r="AX1643" t="str">
        <f>IF(OR(Table1[[#This Row],[Rodents]],Table1[[#This Row],[Human]],Table1[[#This Row],[Pig]]),NOT(OR(AQ1643,AR1643,AS1643,AT1643,AU1643,AV1643,AW1643)),"NA")</f>
        <v>NA</v>
      </c>
      <c r="AY1643" t="b">
        <f>OR(ISNUMBER(FIND("SWCNT",C1643)),ISNUMBER(FIND("SWNT",C1643)),ISNUMBER(FIND("single-wall",C1643)),ISNUMBER(FIND("single wall",C1643)),ISNUMBER(FIND("Single wall",C1643)),ISNUMBER(FIND("Single-wall",C1643)),ISNUMBER(FIND("SWCNT",B1643)),ISNUMBER(FIND("SWNT",B1643)),ISNUMBER(FIND("single-wall",B1643)),ISNUMBER(FIND("single wall",B1643)),ISNUMBER(FIND("Single-wall",B1643)),ISNUMBER(FIND("Single wall",B1643)))</f>
        <v>0</v>
      </c>
      <c r="AZ1643" t="b">
        <f>OR(ISNUMBER(FIND("MWCNT",C1643)),ISNUMBER(FIND("MWNT",C1643)),ISNUMBER(FIND("multi-wall",C1643)),ISNUMBER(FIND("multi wall",C1643)),ISNUMBER(FIND("multiwall",C1643)),ISNUMBER(FIND("Multi-wall",C1643)),ISNUMBER(FIND("Multi wall",C1643)),ISNUMBER(FIND("Multiwall",C1643)),ISNUMBER(FIND("MWCNT",B1643)),ISNUMBER(FIND("MWNT",B1643)),ISNUMBER(FIND("multi-wall",B1643)),ISNUMBER(FIND("multi wall",B1643)),ISNUMBER(FIND("multiwall",B1643)),ISNUMBER(FIND("Multi-wall",B1643)),ISNUMBER(FIND("Multi wall",B1643)),ISNUMBER(FIND("Multiwall",B1643)),ISNUMBER(FIND("Double-wall",B1643)),ISNUMBER(FIND("Double wall",B1643)),ISNUMBER(FIND("Doublewall",B1643)),ISNUMBER(FIND("double-wall",B1643)),ISNUMBER(FIND("double wall",B1643)),ISNUMBER(FIND("doublewall",B1643)))</f>
        <v>1</v>
      </c>
      <c r="BA1643" t="b">
        <f>AND(Table1[[#This Row],[SWCNT]],Table1[[#This Row],[MWCNT]])</f>
        <v>0</v>
      </c>
      <c r="BB1643" t="b">
        <f>IF(Table1[[#This Row],[SWCNT]]=TRUE,FALSE,IF(Table1[[#This Row],[MWCNT]]=TRUE,FALSE,TRUE))</f>
        <v>0</v>
      </c>
      <c r="BC1643" s="18"/>
    </row>
    <row r="1644" spans="1:55" ht="240.5">
      <c r="A1644" t="s">
        <v>4061</v>
      </c>
      <c r="B1644" s="2" t="s">
        <v>4063</v>
      </c>
      <c r="C1644" s="16" t="s">
        <v>4065</v>
      </c>
      <c r="D1644" s="17" t="s">
        <v>93</v>
      </c>
      <c r="E1644" s="2">
        <v>2013</v>
      </c>
      <c r="F1644" t="b">
        <f>OR(ISNUMBER(FIND("cytotoxic",C1644)),ISNUMBER(FIND("Cytotoxic",C1644)),ISNUMBER(FIND("cellular toxicity",C1644)),ISNUMBER(FIND("cell death",C1644)),ISNUMBER(FIND("viable",C1644)),ISNUMBER(FIND("phytotoxic",C1644)),ISNUMBER(FIND("acute toxicity",C1644)),ISNUMBER(FIND("MTT",C1644)),ISNUMBER(FIND("survival",C1644)),ISNUMBER(FIND("prolifer",C1644)),ISNUMBER(FIND("apoptosis",C1644)),ISNUMBER(FIND("neurotoxic",C1644)),ISNUMBER(FIND("  lysis ",C1644)),ISNUMBER(FIND("necrosis",C1644)),ISNUMBER(FIND("cellular death",C1644))*3,ISNUMBER(FIND("LDH",C1644)),ISNUMBER(FIND("Acute toxicity",C1644)))</f>
        <v>1</v>
      </c>
      <c r="G1644" t="b">
        <f>OR(ISNUMBER(FIND("genotoxic",C1644)),ISNUMBER(FIND("genotoxicity",C1644)),ISNUMBER(FIND("DNA damage",C1644)),ISNUMBER(FIND("DNA",C1644)),ISNUMBER(FIND("RNA",C1644)),ISNUMBER(FIND("mesothelioma",C1644)),ISNUMBER(FIND("carcino",C1644)),ISNUMBER(FIND("mutagen",C1644)),ISNUMBER(FIND("genetic",C1644)))</f>
        <v>0</v>
      </c>
      <c r="H1644" t="b">
        <f>OR(ISNUMBER(FIND("inflammatory",C1644)),ISNUMBER(FIND("inflamm",C1644)))</f>
        <v>0</v>
      </c>
      <c r="I1644" t="b">
        <f>OR(ISNUMBER(FIND("immune",C1644)),ISNUMBER(FIND("immunological",C1644)),ISNUMBER(FIND("interleuk",C1644)),ISNUMBER(FIND("platelet activation",C1644)),ISNUMBER(FIND("monocyte",C1644)),ISNUMBER(FIND("leukocyte",C1644)),ISNUMBER(FIND("cytokine",C1644)),ISNUMBER(FIND("CD4",C1644)),ISNUMBER(FIND("CD8",C1644)),ISNUMBER(FIND("T-cell",C1644)))</f>
        <v>0</v>
      </c>
      <c r="J1644" t="b">
        <f>OR(ISNUMBER(FIND("reactive oxygen",C1644)),ISNUMBER(FIND("ROS",C1644)),ISNUMBER(FIND("free radical",C1644)),ISNUMBER(FIND("oxidative stress",C1644)),ISNUMBER(FIND("peroxid",C1644)),ISNUMBER(FIND("oxidative",C1644)),ISNUMBER(FIND("antioxid",C1644)))</f>
        <v>1</v>
      </c>
      <c r="K1644" t="b">
        <f>OR(ISNUMBER(FIND("autophag",C1644)))</f>
        <v>0</v>
      </c>
      <c r="L1644" t="b">
        <f>OR(ISNUMBER(FIND("morpholog",C1644)))</f>
        <v>0</v>
      </c>
      <c r="M1644" t="b">
        <f>OR(ISNUMBER(FIND("fibrosis",C1644)),ISNUMBER(FIND("Fibrosis",C1644)),ISNUMBER(FIND("fibrot",C1644)))</f>
        <v>0</v>
      </c>
      <c r="N1644" t="b">
        <f>OR(ISNUMBER(FIND("offspring",C1644)),ISNUMBER(FIND("Parental",C1644)),ISNUMBER(FIND("parental",C1644)),ISNUMBER(FIND("germline",C1644)),ISNUMBER(FIND("reproduc",C1644)),ISNUMBER(FIND("embryo",C1644)))</f>
        <v>0</v>
      </c>
      <c r="O1644" t="b">
        <f>OR(ISNUMBER(FIND("metabol",C1644)),ISNUMBER(FIND("Metabol",C1644)),ISNUMBER(FIND("digest",C1644)),ISNUMBER(FIND("mitochon",C1644)))</f>
        <v>0</v>
      </c>
      <c r="P1644" t="b">
        <f>OR(ISNUMBER(FIND("ecotox",C1644)),ISNUMBER(FIND("Ecotox",B1644)),ISNUMBER(FIND("ecotox",B1644)),ISNUMBER(FIND("Ecotox",C1644)))</f>
        <v>0</v>
      </c>
      <c r="Q1644" t="b">
        <f>OR(ISNUMBER(FIND("Bioaccum",C1644)),ISNUMBER(FIND("bioaccum",C1644)),ISNUMBER(FIND("accum",C1644)))</f>
        <v>0</v>
      </c>
      <c r="R1644" t="b">
        <f>OR(ISNUMBER(FIND("Occupation",C1644)),ISNUMBER(FIND("occupation",C1644)),ISNUMBER(FIND("worker",C1644)),ISNUMBER(FIND("workforce",C1644)))</f>
        <v>0</v>
      </c>
      <c r="S1644" t="b">
        <f>NOT(OR(F1644,G1644,H1644,I1644,J1644,K1644,L1644,M1644,N1644,O1644,P1644,Q1644,R1644))</f>
        <v>0</v>
      </c>
      <c r="U1644" t="b">
        <f>OR(Table1[[#This Row],[Inflammation]],Table1[[#This Row],[Immune]])</f>
        <v>0</v>
      </c>
      <c r="V1644" t="str">
        <f>IF(OR(Table1[[#This Row],[Rodents]],Table1[[#This Row],[Human]],Table1[[#This Row],[Pig]]),OR(ISNUMBER(FIND("intratrach",C1644)),ISNUMBER(FIND("nasal ",C1644)),ISNUMBER(FIND("instill",C1644))),"NA")</f>
        <v>NA</v>
      </c>
      <c r="W1644" t="str">
        <f>IF(OR(Table1[[#This Row],[Rodents]],Table1[[#This Row],[Human]],Table1[[#This Row],[Pig]]),OR(ISNUMBER(FIND("dermal",C1644)),ISNUMBER(FIND("skin ",C1644))),"NA")</f>
        <v>NA</v>
      </c>
      <c r="X1644" t="str">
        <f>IF(OR(Table1[[#This Row],[Rodents]],Table1[[#This Row],[Human]],Table1[[#This Row],[Pig]]),OR(ISNUMBER(FIND("injected",C1644)),ISNUMBER(FIND("periton",C1644)),ISNUMBER(FIND("intrascrot",C1644))),"NA")</f>
        <v>NA</v>
      </c>
      <c r="Y1644" t="str">
        <f>IF(OR(Table1[[#This Row],[Rodents]],Table1[[#This Row],[Human]],Table1[[#This Row],[Pig]]),NOT(OR(Table1[[#This Row],[Inhaled/Intratracheal/intranasal]],Table1[[#This Row],[Dermal]],Table1[[#This Row],[Injected]])),"NA")</f>
        <v>NA</v>
      </c>
      <c r="AA1644" t="b">
        <f>OR(ISNUMBER(FIND("fish ",C1644)),ISNUMBER(FIND("Fish ",C1644)),ISNUMBER(FIND("aquatic",C1644)),ISNUMBER(FIND("daphnids",C1644)),ISNUMBER(FIND("Carcinus maenas",C1644)),ISNUMBER(FIND("Daphnia",C1644)),ISNUMBER(FIND("Ruditapes philippinarum",C1644)),ISNUMBER(FIND("daphnia",C1644)),ISNUMBER(FIND("marine",C1644)),ISNUMBER(FIND("mussel",C1644)),ISNUMBER(FIND("algae",C1644)),ISNUMBER(FIND("Donax faba",C1644)),ISNUMBER(FIND("estuarine",C1644)),ISNUMBER(FIND("snail",C1644)),ISNUMBER(FIND("Prorocentrum donghaiense",C1644)) )</f>
        <v>0</v>
      </c>
      <c r="AB1644" t="b">
        <f>OR(ISNUMBER(FIND(" rat ",C1644)),ISNUMBER(FIND(" rats ",C1644)),ISNUMBER(FIND(" Rats ",C1644)),ISNUMBER(FIND(" Rat ",C1644)),ISNUMBER(FIND(" rat.",C1644)),ISNUMBER(FIND(" rats.",C1644)),ISNUMBER(FIND("mouse",C1644)),ISNUMBER(FIND("mice",C1644)), ISNUMBER(FIND(" Mice",C1644)))</f>
        <v>0</v>
      </c>
      <c r="AC1644" t="b">
        <f>OR(ISNUMBER(FIND(" cell ",C1644)),ISNUMBER(FIND("fibroblast",C1644)),ISNUMBER(FIND("macrophage",C1644)),ISNUMBER(FIND("epithelial",C1644)),ISNUMBER(FIND("endothelial",C1644)),ISNUMBER(FIND("neuron",C1644)),ISNUMBER(FIND(" cells ",C1644)),ISNUMBER(FIND("RBC",C1644)),ISNUMBER(FIND("mitochond",C1644)),ISNUMBER(FIND("adipocyte",C1644)),ISNUMBER(FIND("osteo",C1644)),ISNUMBER(FIND("keratin",C1644)),ISNUMBER(FIND(" cell's ",C1644)),ISNUMBER(FIND("eukary",C1644)),ISNUMBER(FIND("sperm",C1644)))</f>
        <v>1</v>
      </c>
      <c r="AD1644" t="b">
        <f>OR(ISNUMBER(FIND("human",B1644)),ISNUMBER(FIND("workers",B1644)),ISNUMBER(FIND("workforces",B1644)),ISNUMBER(FIND("occupational",B1644)),ISNUMBER(FIND("Case report",B1644)),ISNUMBER(FIND("Workplaces",B1644)),ISNUMBER(FIND("worker",B1644)))</f>
        <v>0</v>
      </c>
      <c r="AE1644" t="b">
        <f>OR(ISNUMBER(FIND(" plant ",C1644)),ISNUMBER(FIND("Plant ",C1644)),ISNUMBER(FIND("tomato",C1644)),ISNUMBER(FIND("plants",C1644)),ISNUMBER(FIND("Plants",C1644)),ISNUMBER(FIND("algae",C1644)),ISNUMBER(FIND("lettuce",C1644)),ISNUMBER(FIND("green gram sprouts ",C1644)),ISNUMBER(FIND("Cucurbita pepo",C1644)),ISNUMBER(FIND("bean ",C1644)),ISNUMBER(FIND("chloroplast",C1644)),ISNUMBER(FIND("chlorophyll",C1644)),ISNUMBER(FIND("seedling",C1644)),ISNUMBER(FIND("canola",C1644)),ISNUMBER(FIND("shoot",C1644)),ISNUMBER(FIND("photosynthes",C1644)),ISNUMBER(FIND(" leaves ",C1644)),,ISNUMBER(FIND("agriculture",C1644)),ISNUMBER(FIND(" crops ",C1644)))</f>
        <v>0</v>
      </c>
      <c r="AF1644" t="b">
        <f>OR(ISNUMBER(FIND("bacteria",C1644)),ISNUMBER(FIND("Bacteria",C1644)),ISNUMBER(FIND("Bacterium",C1644)),ISNUMBER(FIND("bacterium",C1644)),ISNUMBER(FIND(" coli ",C1644)))</f>
        <v>0</v>
      </c>
      <c r="AG1644" t="b">
        <f>OR(ISNUMBER(FIND("fungi",C1644)),ISNUMBER(FIND("Fungi",C1644)),ISNUMBER(FIND("fungus",C1644)),ISNUMBER(FIND("Fungus",C1644)),ISNUMBER(FIND("mushroom",C1644)),ISNUMBER(FIND("Mushroom",C1644)),ISNUMBER(FIND(" mold ",C1644)))</f>
        <v>0</v>
      </c>
      <c r="AH1644" t="b">
        <f>OR(ISNUMBER(FIND("Pig ",C1644)),ISNUMBER(FIND("pig ",C1644)),ISNUMBER(FIND("Pigs ",C1644)),ISNUMBER(FIND("pigs ",C1644)))</f>
        <v>0</v>
      </c>
      <c r="AI1644" t="b">
        <f>OR(ISNUMBER(FIND(" C. elegans",C1644)),ISNUMBER(FIND("Caenorhabditis elegans",C1644)),ISNUMBER(FIND("earthworms",C1644)),ISNUMBER(FIND(" Ficopomatus enigmaticus",C1644)),ISNUMBER(FIND("larva",C1644)),ISNUMBER(FIND("Lumbriculus variegatus",C1644)),ISNUMBER(FIND("nematode",C1644)))</f>
        <v>0</v>
      </c>
      <c r="AJ1644" t="b">
        <f>NOT(OR(AA1644,AB1644,AC1644,AD1644,AE1644,AF1644,AG1644,AH1644,AI1644))</f>
        <v>0</v>
      </c>
      <c r="AL1644" t="b">
        <f>OR(AA1644,AB1644,AD1644,AE1644,AF1644,AG1644,AH1644,AI1644)</f>
        <v>0</v>
      </c>
      <c r="AM1644" t="b">
        <f>IF(Table1[[#This Row],[In vivo?]],IF(Table1[[#This Row],[Cell]],FALSE,TRUE),FALSE)</f>
        <v>0</v>
      </c>
      <c r="AN1644" t="b">
        <f>AND(AC1644,AL1644)</f>
        <v>0</v>
      </c>
      <c r="AO1644" t="b">
        <f>IF(Table1[[#This Row],[Cell]],IF(Table1[[#This Row],[In vivo?]],FALSE,TRUE),FALSE)</f>
        <v>1</v>
      </c>
      <c r="AP1644" t="b">
        <f>NOT(OR(Table1[[#This Row],[In vivo?]],Table1[[#This Row],[Only in Cell]]))</f>
        <v>0</v>
      </c>
      <c r="AQ1644" t="str">
        <f>IF(OR(Table1[[#This Row],[Rodents]],Table1[[#This Row],[Human]],Table1[[#This Row],[Pig]]),OR(ISNUMBER(FIND("pulmonary",C1644)),ISNUMBER(FIND("lung",C1644))),"NA")</f>
        <v>NA</v>
      </c>
      <c r="AR1644" t="str">
        <f>IF(OR(Table1[[#This Row],[Rodents]],Table1[[#This Row],[Human]],Table1[[#This Row],[Pig]]),OR(ISNUMBER(FIND("skin",C1644)),ISNUMBER(FIND("dermal",C1644))),"NA")</f>
        <v>NA</v>
      </c>
      <c r="AS1644" t="str">
        <f>IF(OR(Table1[[#This Row],[Rodents]],Table1[[#This Row],[Human]],Table1[[#This Row],[Pig]]),OR(ISNUMBER(FIND("liver",C1644)),ISNUMBER(FIND("hepat",C1644))),"NA")</f>
        <v>NA</v>
      </c>
      <c r="AT1644" t="str">
        <f>IF(OR(Table1[[#This Row],[Rodents]],Table1[[#This Row],[Human]],Table1[[#This Row],[Pig]]),OR(ISNUMBER(FIND("kidney",C1644)),ISNUMBER(FIND("neph",C1644))),"NA")</f>
        <v>NA</v>
      </c>
      <c r="AU1644" t="str">
        <f>IF(OR(Table1[[#This Row],[Rodents]],Table1[[#This Row],[Human]],Table1[[#This Row],[Pig]]),OR(ISNUMBER(FIND("brain",C1644)),ISNUMBER(FIND("neur",C1644)),ISNUMBER(FIND("nerv",C1644))),"NA")</f>
        <v>NA</v>
      </c>
      <c r="AV1644" t="str">
        <f>IF(OR(Table1[[#This Row],[Rodents]],Table1[[#This Row],[Human]],Table1[[#This Row],[Pig]]),OR(ISNUMBER(FIND("heart",C1644)),ISNUMBER(FIND("cardi",C1644))),"NA")</f>
        <v>NA</v>
      </c>
      <c r="AW1644" t="str">
        <f>IF(OR(Table1[[#This Row],[Rodents]],Table1[[#This Row],[Human]],Table1[[#This Row],[Pig]]),OR(ISNUMBER(FIND("gastro",C1644)),ISNUMBER(FIND("intesti",C1644)),ISNUMBER(FIND("stomach",C1644))),"NA")</f>
        <v>NA</v>
      </c>
      <c r="AX1644" t="str">
        <f>IF(OR(Table1[[#This Row],[Rodents]],Table1[[#This Row],[Human]],Table1[[#This Row],[Pig]]),NOT(OR(AQ1644,AR1644,AS1644,AT1644,AU1644,AV1644,AW1644)),"NA")</f>
        <v>NA</v>
      </c>
      <c r="AY1644" t="b">
        <f>OR(ISNUMBER(FIND("SWCNT",C1644)),ISNUMBER(FIND("SWNT",C1644)),ISNUMBER(FIND("single-wall",C1644)),ISNUMBER(FIND("single wall",C1644)),ISNUMBER(FIND("Single wall",C1644)),ISNUMBER(FIND("Single-wall",C1644)),ISNUMBER(FIND("SWCNT",B1644)),ISNUMBER(FIND("SWNT",B1644)),ISNUMBER(FIND("single-wall",B1644)),ISNUMBER(FIND("single wall",B1644)),ISNUMBER(FIND("Single-wall",B1644)),ISNUMBER(FIND("Single wall",B1644)))</f>
        <v>0</v>
      </c>
      <c r="AZ1644" t="b">
        <f>OR(ISNUMBER(FIND("MWCNT",C1644)),ISNUMBER(FIND("MWNT",C1644)),ISNUMBER(FIND("multi-wall",C1644)),ISNUMBER(FIND("multi wall",C1644)),ISNUMBER(FIND("multiwall",C1644)),ISNUMBER(FIND("Multi-wall",C1644)),ISNUMBER(FIND("Multi wall",C1644)),ISNUMBER(FIND("Multiwall",C1644)),ISNUMBER(FIND("MWCNT",B1644)),ISNUMBER(FIND("MWNT",B1644)),ISNUMBER(FIND("multi-wall",B1644)),ISNUMBER(FIND("multi wall",B1644)),ISNUMBER(FIND("multiwall",B1644)),ISNUMBER(FIND("Multi-wall",B1644)),ISNUMBER(FIND("Multi wall",B1644)),ISNUMBER(FIND("Multiwall",B1644)),ISNUMBER(FIND("Double-wall",B1644)),ISNUMBER(FIND("Double wall",B1644)),ISNUMBER(FIND("Doublewall",B1644)),ISNUMBER(FIND("double-wall",B1644)),ISNUMBER(FIND("double wall",B1644)),ISNUMBER(FIND("doublewall",B1644)))</f>
        <v>1</v>
      </c>
      <c r="BA1644" t="b">
        <f>AND(Table1[[#This Row],[SWCNT]],Table1[[#This Row],[MWCNT]])</f>
        <v>0</v>
      </c>
      <c r="BB1644" t="b">
        <f>IF(Table1[[#This Row],[SWCNT]]=TRUE,FALSE,IF(Table1[[#This Row],[MWCNT]]=TRUE,FALSE,TRUE))</f>
        <v>0</v>
      </c>
      <c r="BC1644" s="18"/>
    </row>
    <row r="1645" spans="1:55" ht="111">
      <c r="A1645" t="s">
        <v>4093</v>
      </c>
      <c r="B1645" s="2" t="s">
        <v>4095</v>
      </c>
      <c r="C1645" s="16" t="s">
        <v>4097</v>
      </c>
      <c r="D1645" s="17" t="s">
        <v>4099</v>
      </c>
      <c r="E1645" s="2">
        <v>2013</v>
      </c>
      <c r="F1645" t="b">
        <f>OR(ISNUMBER(FIND("cytotoxic",C1645)),ISNUMBER(FIND("Cytotoxic",C1645)),ISNUMBER(FIND("cellular toxicity",C1645)),ISNUMBER(FIND("cell death",C1645)),ISNUMBER(FIND("viable",C1645)),ISNUMBER(FIND("phytotoxic",C1645)),ISNUMBER(FIND("acute toxicity",C1645)),ISNUMBER(FIND("MTT",C1645)),ISNUMBER(FIND("survival",C1645)),ISNUMBER(FIND("prolifer",C1645)),ISNUMBER(FIND("apoptosis",C1645)),ISNUMBER(FIND("neurotoxic",C1645)),ISNUMBER(FIND("  lysis ",C1645)),ISNUMBER(FIND("necrosis",C1645)),ISNUMBER(FIND("cellular death",C1645))*3,ISNUMBER(FIND("LDH",C1645)),ISNUMBER(FIND("Acute toxicity",C1645)))</f>
        <v>0</v>
      </c>
      <c r="G1645" t="b">
        <f>OR(ISNUMBER(FIND("genotoxic",C1645)),ISNUMBER(FIND("genotoxicity",C1645)),ISNUMBER(FIND("DNA damage",C1645)),ISNUMBER(FIND("DNA",C1645)),ISNUMBER(FIND("RNA",C1645)),ISNUMBER(FIND("mesothelioma",C1645)),ISNUMBER(FIND("carcino",C1645)),ISNUMBER(FIND("mutagen",C1645)),ISNUMBER(FIND("genetic",C1645)))</f>
        <v>1</v>
      </c>
      <c r="H1645" t="b">
        <f>OR(ISNUMBER(FIND("inflammatory",C1645)),ISNUMBER(FIND("inflamm",C1645)))</f>
        <v>0</v>
      </c>
      <c r="I1645" t="b">
        <f>OR(ISNUMBER(FIND("immune",C1645)),ISNUMBER(FIND("immunological",C1645)),ISNUMBER(FIND("interleuk",C1645)),ISNUMBER(FIND("platelet activation",C1645)),ISNUMBER(FIND("monocyte",C1645)),ISNUMBER(FIND("leukocyte",C1645)),ISNUMBER(FIND("cytokine",C1645)),ISNUMBER(FIND("CD4",C1645)),ISNUMBER(FIND("CD8",C1645)),ISNUMBER(FIND("T-cell",C1645)))</f>
        <v>1</v>
      </c>
      <c r="J1645" t="b">
        <f>OR(ISNUMBER(FIND("reactive oxygen",C1645)),ISNUMBER(FIND("ROS",C1645)),ISNUMBER(FIND("free radical",C1645)),ISNUMBER(FIND("oxidative stress",C1645)),ISNUMBER(FIND("peroxid",C1645)),ISNUMBER(FIND("oxidative",C1645)),ISNUMBER(FIND("antioxid",C1645)))</f>
        <v>0</v>
      </c>
      <c r="K1645" t="b">
        <f>OR(ISNUMBER(FIND("autophag",C1645)))</f>
        <v>0</v>
      </c>
      <c r="L1645" t="b">
        <f>OR(ISNUMBER(FIND("morpholog",C1645)))</f>
        <v>0</v>
      </c>
      <c r="M1645" t="b">
        <f>OR(ISNUMBER(FIND("fibrosis",C1645)),ISNUMBER(FIND("Fibrosis",C1645)),ISNUMBER(FIND("fibrot",C1645)))</f>
        <v>0</v>
      </c>
      <c r="N1645" t="b">
        <f>OR(ISNUMBER(FIND("offspring",C1645)),ISNUMBER(FIND("Parental",C1645)),ISNUMBER(FIND("parental",C1645)),ISNUMBER(FIND("germline",C1645)),ISNUMBER(FIND("reproduc",C1645)),ISNUMBER(FIND("embryo",C1645)))</f>
        <v>0</v>
      </c>
      <c r="O1645" t="b">
        <f>OR(ISNUMBER(FIND("metabol",C1645)),ISNUMBER(FIND("Metabol",C1645)),ISNUMBER(FIND("digest",C1645)),ISNUMBER(FIND("mitochon",C1645)))</f>
        <v>0</v>
      </c>
      <c r="P1645" t="b">
        <f>OR(ISNUMBER(FIND("ecotox",C1645)),ISNUMBER(FIND("Ecotox",B1645)),ISNUMBER(FIND("ecotox",B1645)),ISNUMBER(FIND("Ecotox",C1645)))</f>
        <v>0</v>
      </c>
      <c r="Q1645" t="b">
        <f>OR(ISNUMBER(FIND("Bioaccum",C1645)),ISNUMBER(FIND("bioaccum",C1645)),ISNUMBER(FIND("accum",C1645)))</f>
        <v>0</v>
      </c>
      <c r="R1645" t="b">
        <f>OR(ISNUMBER(FIND("Occupation",C1645)),ISNUMBER(FIND("occupation",C1645)),ISNUMBER(FIND("worker",C1645)),ISNUMBER(FIND("workforce",C1645)))</f>
        <v>0</v>
      </c>
      <c r="S1645" t="b">
        <f>NOT(OR(F1645,G1645,H1645,I1645,J1645,K1645,L1645,M1645,N1645,O1645,P1645,Q1645,R1645))</f>
        <v>0</v>
      </c>
      <c r="U1645" t="b">
        <f>OR(Table1[[#This Row],[Inflammation]],Table1[[#This Row],[Immune]])</f>
        <v>1</v>
      </c>
      <c r="V1645" t="str">
        <f>IF(OR(Table1[[#This Row],[Rodents]],Table1[[#This Row],[Human]],Table1[[#This Row],[Pig]]),OR(ISNUMBER(FIND("intratrach",C1645)),ISNUMBER(FIND("nasal ",C1645)),ISNUMBER(FIND("instill",C1645))),"NA")</f>
        <v>NA</v>
      </c>
      <c r="W1645" t="str">
        <f>IF(OR(Table1[[#This Row],[Rodents]],Table1[[#This Row],[Human]],Table1[[#This Row],[Pig]]),OR(ISNUMBER(FIND("dermal",C1645)),ISNUMBER(FIND("skin ",C1645))),"NA")</f>
        <v>NA</v>
      </c>
      <c r="X1645" t="str">
        <f>IF(OR(Table1[[#This Row],[Rodents]],Table1[[#This Row],[Human]],Table1[[#This Row],[Pig]]),OR(ISNUMBER(FIND("injected",C1645)),ISNUMBER(FIND("periton",C1645)),ISNUMBER(FIND("intrascrot",C1645))),"NA")</f>
        <v>NA</v>
      </c>
      <c r="Y1645" t="str">
        <f>IF(OR(Table1[[#This Row],[Rodents]],Table1[[#This Row],[Human]],Table1[[#This Row],[Pig]]),NOT(OR(Table1[[#This Row],[Inhaled/Intratracheal/intranasal]],Table1[[#This Row],[Dermal]],Table1[[#This Row],[Injected]])),"NA")</f>
        <v>NA</v>
      </c>
      <c r="AA1645" t="b">
        <f>OR(ISNUMBER(FIND("fish ",C1645)),ISNUMBER(FIND("Fish ",C1645)),ISNUMBER(FIND("aquatic",C1645)),ISNUMBER(FIND("daphnids",C1645)),ISNUMBER(FIND("Carcinus maenas",C1645)),ISNUMBER(FIND("Daphnia",C1645)),ISNUMBER(FIND("Ruditapes philippinarum",C1645)),ISNUMBER(FIND("daphnia",C1645)),ISNUMBER(FIND("marine",C1645)),ISNUMBER(FIND("mussel",C1645)),ISNUMBER(FIND("algae",C1645)),ISNUMBER(FIND("Donax faba",C1645)),ISNUMBER(FIND("estuarine",C1645)),ISNUMBER(FIND("snail",C1645)),ISNUMBER(FIND("Prorocentrum donghaiense",C1645)) )</f>
        <v>0</v>
      </c>
      <c r="AB1645" t="b">
        <f>OR(ISNUMBER(FIND(" rat ",C1645)),ISNUMBER(FIND(" rats ",C1645)),ISNUMBER(FIND(" Rats ",C1645)),ISNUMBER(FIND(" Rat ",C1645)),ISNUMBER(FIND(" rat.",C1645)),ISNUMBER(FIND(" rats.",C1645)),ISNUMBER(FIND("mouse",C1645)),ISNUMBER(FIND("mice",C1645)), ISNUMBER(FIND(" Mice",C1645)))</f>
        <v>0</v>
      </c>
      <c r="AC1645" t="b">
        <f>OR(ISNUMBER(FIND(" cell ",C1645)),ISNUMBER(FIND("fibroblast",C1645)),ISNUMBER(FIND("macrophage",C1645)),ISNUMBER(FIND("epithelial",C1645)),ISNUMBER(FIND("endothelial",C1645)),ISNUMBER(FIND("neuron",C1645)),ISNUMBER(FIND(" cells ",C1645)),ISNUMBER(FIND("RBC",C1645)),ISNUMBER(FIND("mitochond",C1645)),ISNUMBER(FIND("adipocyte",C1645)),ISNUMBER(FIND("osteo",C1645)),ISNUMBER(FIND("keratin",C1645)),ISNUMBER(FIND(" cell's ",C1645)),ISNUMBER(FIND("eukary",C1645)),ISNUMBER(FIND("sperm",C1645)))</f>
        <v>1</v>
      </c>
      <c r="AD1645" t="b">
        <f>OR(ISNUMBER(FIND("human",B1645)),ISNUMBER(FIND("workers",B1645)),ISNUMBER(FIND("workforces",B1645)),ISNUMBER(FIND("occupational",B1645)),ISNUMBER(FIND("Case report",B1645)),ISNUMBER(FIND("Workplaces",B1645)),ISNUMBER(FIND("worker",B1645)))</f>
        <v>0</v>
      </c>
      <c r="AE1645" t="b">
        <f>OR(ISNUMBER(FIND(" plant ",C1645)),ISNUMBER(FIND("Plant ",C1645)),ISNUMBER(FIND("tomato",C1645)),ISNUMBER(FIND("plants",C1645)),ISNUMBER(FIND("Plants",C1645)),ISNUMBER(FIND("algae",C1645)),ISNUMBER(FIND("lettuce",C1645)),ISNUMBER(FIND("green gram sprouts ",C1645)),ISNUMBER(FIND("Cucurbita pepo",C1645)),ISNUMBER(FIND("bean ",C1645)),ISNUMBER(FIND("chloroplast",C1645)),ISNUMBER(FIND("chlorophyll",C1645)),ISNUMBER(FIND("seedling",C1645)),ISNUMBER(FIND("canola",C1645)),ISNUMBER(FIND("shoot",C1645)),ISNUMBER(FIND("photosynthes",C1645)),ISNUMBER(FIND(" leaves ",C1645)),,ISNUMBER(FIND("agriculture",C1645)),ISNUMBER(FIND(" crops ",C1645)))</f>
        <v>0</v>
      </c>
      <c r="AF1645" t="b">
        <f>OR(ISNUMBER(FIND("bacteria",C1645)),ISNUMBER(FIND("Bacteria",C1645)),ISNUMBER(FIND("Bacterium",C1645)),ISNUMBER(FIND("bacterium",C1645)),ISNUMBER(FIND(" coli ",C1645)))</f>
        <v>0</v>
      </c>
      <c r="AG1645" t="b">
        <f>OR(ISNUMBER(FIND("fungi",C1645)),ISNUMBER(FIND("Fungi",C1645)),ISNUMBER(FIND("fungus",C1645)),ISNUMBER(FIND("Fungus",C1645)),ISNUMBER(FIND("mushroom",C1645)),ISNUMBER(FIND("Mushroom",C1645)),ISNUMBER(FIND(" mold ",C1645)))</f>
        <v>0</v>
      </c>
      <c r="AH1645" t="b">
        <f>OR(ISNUMBER(FIND("Pig ",C1645)),ISNUMBER(FIND("pig ",C1645)),ISNUMBER(FIND("Pigs ",C1645)),ISNUMBER(FIND("pigs ",C1645)))</f>
        <v>0</v>
      </c>
      <c r="AI1645" t="b">
        <f>OR(ISNUMBER(FIND(" C. elegans",C1645)),ISNUMBER(FIND("Caenorhabditis elegans",C1645)),ISNUMBER(FIND("earthworms",C1645)),ISNUMBER(FIND(" Ficopomatus enigmaticus",C1645)),ISNUMBER(FIND("larva",C1645)),ISNUMBER(FIND("Lumbriculus variegatus",C1645)),ISNUMBER(FIND("nematode",C1645)))</f>
        <v>0</v>
      </c>
      <c r="AJ1645" t="b">
        <f>NOT(OR(AA1645,AB1645,AC1645,AD1645,AE1645,AF1645,AG1645,AH1645,AI1645))</f>
        <v>0</v>
      </c>
      <c r="AL1645" t="b">
        <f>OR(AA1645,AB1645,AD1645,AE1645,AF1645,AG1645,AH1645,AI1645)</f>
        <v>0</v>
      </c>
      <c r="AM1645" t="b">
        <f>IF(Table1[[#This Row],[In vivo?]],IF(Table1[[#This Row],[Cell]],FALSE,TRUE),FALSE)</f>
        <v>0</v>
      </c>
      <c r="AN1645" t="b">
        <f>AND(AC1645,AL1645)</f>
        <v>0</v>
      </c>
      <c r="AO1645" t="b">
        <f>IF(Table1[[#This Row],[Cell]],IF(Table1[[#This Row],[In vivo?]],FALSE,TRUE),FALSE)</f>
        <v>1</v>
      </c>
      <c r="AP1645" t="b">
        <f>NOT(OR(Table1[[#This Row],[In vivo?]],Table1[[#This Row],[Only in Cell]]))</f>
        <v>0</v>
      </c>
      <c r="AQ1645" t="str">
        <f>IF(OR(Table1[[#This Row],[Rodents]],Table1[[#This Row],[Human]],Table1[[#This Row],[Pig]]),OR(ISNUMBER(FIND("pulmonary",C1645)),ISNUMBER(FIND("lung",C1645))),"NA")</f>
        <v>NA</v>
      </c>
      <c r="AR1645" t="str">
        <f>IF(OR(Table1[[#This Row],[Rodents]],Table1[[#This Row],[Human]],Table1[[#This Row],[Pig]]),OR(ISNUMBER(FIND("skin",C1645)),ISNUMBER(FIND("dermal",C1645))),"NA")</f>
        <v>NA</v>
      </c>
      <c r="AS1645" t="str">
        <f>IF(OR(Table1[[#This Row],[Rodents]],Table1[[#This Row],[Human]],Table1[[#This Row],[Pig]]),OR(ISNUMBER(FIND("liver",C1645)),ISNUMBER(FIND("hepat",C1645))),"NA")</f>
        <v>NA</v>
      </c>
      <c r="AT1645" t="str">
        <f>IF(OR(Table1[[#This Row],[Rodents]],Table1[[#This Row],[Human]],Table1[[#This Row],[Pig]]),OR(ISNUMBER(FIND("kidney",C1645)),ISNUMBER(FIND("neph",C1645))),"NA")</f>
        <v>NA</v>
      </c>
      <c r="AU1645" t="str">
        <f>IF(OR(Table1[[#This Row],[Rodents]],Table1[[#This Row],[Human]],Table1[[#This Row],[Pig]]),OR(ISNUMBER(FIND("brain",C1645)),ISNUMBER(FIND("neur",C1645)),ISNUMBER(FIND("nerv",C1645))),"NA")</f>
        <v>NA</v>
      </c>
      <c r="AV1645" t="str">
        <f>IF(OR(Table1[[#This Row],[Rodents]],Table1[[#This Row],[Human]],Table1[[#This Row],[Pig]]),OR(ISNUMBER(FIND("heart",C1645)),ISNUMBER(FIND("cardi",C1645))),"NA")</f>
        <v>NA</v>
      </c>
      <c r="AW1645" t="str">
        <f>IF(OR(Table1[[#This Row],[Rodents]],Table1[[#This Row],[Human]],Table1[[#This Row],[Pig]]),OR(ISNUMBER(FIND("gastro",C1645)),ISNUMBER(FIND("intesti",C1645)),ISNUMBER(FIND("stomach",C1645))),"NA")</f>
        <v>NA</v>
      </c>
      <c r="AX1645" t="str">
        <f>IF(OR(Table1[[#This Row],[Rodents]],Table1[[#This Row],[Human]],Table1[[#This Row],[Pig]]),NOT(OR(AQ1645,AR1645,AS1645,AT1645,AU1645,AV1645,AW1645)),"NA")</f>
        <v>NA</v>
      </c>
      <c r="AY1645" t="b">
        <f>OR(ISNUMBER(FIND("SWCNT",C1645)),ISNUMBER(FIND("SWNT",C1645)),ISNUMBER(FIND("single-wall",C1645)),ISNUMBER(FIND("single wall",C1645)),ISNUMBER(FIND("Single wall",C1645)),ISNUMBER(FIND("Single-wall",C1645)),ISNUMBER(FIND("SWCNT",B1645)),ISNUMBER(FIND("SWNT",B1645)),ISNUMBER(FIND("single-wall",B1645)),ISNUMBER(FIND("single wall",B1645)),ISNUMBER(FIND("Single-wall",B1645)),ISNUMBER(FIND("Single wall",B1645)))</f>
        <v>1</v>
      </c>
      <c r="AZ1645" t="b">
        <f>OR(ISNUMBER(FIND("MWCNT",C1645)),ISNUMBER(FIND("MWNT",C1645)),ISNUMBER(FIND("multi-wall",C1645)),ISNUMBER(FIND("multi wall",C1645)),ISNUMBER(FIND("multiwall",C1645)),ISNUMBER(FIND("Multi-wall",C1645)),ISNUMBER(FIND("Multi wall",C1645)),ISNUMBER(FIND("Multiwall",C1645)),ISNUMBER(FIND("MWCNT",B1645)),ISNUMBER(FIND("MWNT",B1645)),ISNUMBER(FIND("multi-wall",B1645)),ISNUMBER(FIND("multi wall",B1645)),ISNUMBER(FIND("multiwall",B1645)),ISNUMBER(FIND("Multi-wall",B1645)),ISNUMBER(FIND("Multi wall",B1645)),ISNUMBER(FIND("Multiwall",B1645)),ISNUMBER(FIND("Double-wall",B1645)),ISNUMBER(FIND("Double wall",B1645)),ISNUMBER(FIND("Doublewall",B1645)),ISNUMBER(FIND("double-wall",B1645)),ISNUMBER(FIND("double wall",B1645)),ISNUMBER(FIND("doublewall",B1645)))</f>
        <v>1</v>
      </c>
      <c r="BA1645" t="b">
        <f>AND(Table1[[#This Row],[SWCNT]],Table1[[#This Row],[MWCNT]])</f>
        <v>1</v>
      </c>
      <c r="BB1645" t="b">
        <f>IF(Table1[[#This Row],[SWCNT]]=TRUE,FALSE,IF(Table1[[#This Row],[MWCNT]]=TRUE,FALSE,TRUE))</f>
        <v>0</v>
      </c>
      <c r="BC1645" s="18"/>
    </row>
    <row r="1646" spans="1:55" ht="296">
      <c r="A1646" t="s">
        <v>4094</v>
      </c>
      <c r="B1646" s="2" t="s">
        <v>4096</v>
      </c>
      <c r="C1646" s="16" t="s">
        <v>4098</v>
      </c>
      <c r="D1646" s="17" t="s">
        <v>4100</v>
      </c>
      <c r="E1646" s="2">
        <v>2013</v>
      </c>
      <c r="F1646" t="b">
        <f>OR(ISNUMBER(FIND("cytotoxic",C1646)),ISNUMBER(FIND("Cytotoxic",C1646)),ISNUMBER(FIND("cellular toxicity",C1646)),ISNUMBER(FIND("cell death",C1646)),ISNUMBER(FIND("viable",C1646)),ISNUMBER(FIND("phytotoxic",C1646)),ISNUMBER(FIND("acute toxicity",C1646)),ISNUMBER(FIND("MTT",C1646)),ISNUMBER(FIND("survival",C1646)),ISNUMBER(FIND("prolifer",C1646)),ISNUMBER(FIND("apoptosis",C1646)),ISNUMBER(FIND("neurotoxic",C1646)),ISNUMBER(FIND("  lysis ",C1646)),ISNUMBER(FIND("necrosis",C1646)),ISNUMBER(FIND("cellular death",C1646))*3,ISNUMBER(FIND("LDH",C1646)),ISNUMBER(FIND("Acute toxicity",C1646)))</f>
        <v>1</v>
      </c>
      <c r="G1646" t="b">
        <f>OR(ISNUMBER(FIND("genotoxic",C1646)),ISNUMBER(FIND("genotoxicity",C1646)),ISNUMBER(FIND("DNA damage",C1646)),ISNUMBER(FIND("DNA",C1646)),ISNUMBER(FIND("RNA",C1646)),ISNUMBER(FIND("mesothelioma",C1646)),ISNUMBER(FIND("carcino",C1646)),ISNUMBER(FIND("mutagen",C1646)),ISNUMBER(FIND("genetic",C1646)))</f>
        <v>1</v>
      </c>
      <c r="H1646" t="b">
        <f>OR(ISNUMBER(FIND("inflammatory",C1646)),ISNUMBER(FIND("inflamm",C1646)))</f>
        <v>0</v>
      </c>
      <c r="I1646" t="b">
        <f>OR(ISNUMBER(FIND("immune",C1646)),ISNUMBER(FIND("immunological",C1646)),ISNUMBER(FIND("interleuk",C1646)),ISNUMBER(FIND("platelet activation",C1646)),ISNUMBER(FIND("monocyte",C1646)),ISNUMBER(FIND("leukocyte",C1646)),ISNUMBER(FIND("cytokine",C1646)),ISNUMBER(FIND("CD4",C1646)),ISNUMBER(FIND("CD8",C1646)),ISNUMBER(FIND("T-cell",C1646)))</f>
        <v>1</v>
      </c>
      <c r="J1646" t="b">
        <f>OR(ISNUMBER(FIND("reactive oxygen",C1646)),ISNUMBER(FIND("ROS",C1646)),ISNUMBER(FIND("free radical",C1646)),ISNUMBER(FIND("oxidative stress",C1646)),ISNUMBER(FIND("peroxid",C1646)),ISNUMBER(FIND("oxidative",C1646)),ISNUMBER(FIND("antioxid",C1646)))</f>
        <v>1</v>
      </c>
      <c r="K1646" t="b">
        <f>OR(ISNUMBER(FIND("autophag",C1646)))</f>
        <v>0</v>
      </c>
      <c r="L1646" t="b">
        <f>OR(ISNUMBER(FIND("morpholog",C1646)))</f>
        <v>0</v>
      </c>
      <c r="M1646" t="b">
        <f>OR(ISNUMBER(FIND("fibrosis",C1646)),ISNUMBER(FIND("Fibrosis",C1646)),ISNUMBER(FIND("fibrot",C1646)))</f>
        <v>0</v>
      </c>
      <c r="N1646" t="b">
        <f>OR(ISNUMBER(FIND("offspring",C1646)),ISNUMBER(FIND("Parental",C1646)),ISNUMBER(FIND("parental",C1646)),ISNUMBER(FIND("germline",C1646)),ISNUMBER(FIND("reproduc",C1646)),ISNUMBER(FIND("embryo",C1646)))</f>
        <v>0</v>
      </c>
      <c r="O1646" t="b">
        <f>OR(ISNUMBER(FIND("metabol",C1646)),ISNUMBER(FIND("Metabol",C1646)),ISNUMBER(FIND("digest",C1646)),ISNUMBER(FIND("mitochon",C1646)))</f>
        <v>0</v>
      </c>
      <c r="P1646" t="b">
        <f>OR(ISNUMBER(FIND("ecotox",C1646)),ISNUMBER(FIND("Ecotox",B1646)),ISNUMBER(FIND("ecotox",B1646)),ISNUMBER(FIND("Ecotox",C1646)))</f>
        <v>0</v>
      </c>
      <c r="Q1646" t="b">
        <f>OR(ISNUMBER(FIND("Bioaccum",C1646)),ISNUMBER(FIND("bioaccum",C1646)),ISNUMBER(FIND("accum",C1646)))</f>
        <v>0</v>
      </c>
      <c r="R1646" t="b">
        <f>OR(ISNUMBER(FIND("Occupation",C1646)),ISNUMBER(FIND("occupation",C1646)),ISNUMBER(FIND("worker",C1646)),ISNUMBER(FIND("workforce",C1646)))</f>
        <v>0</v>
      </c>
      <c r="S1646" t="b">
        <f>NOT(OR(F1646,G1646,H1646,I1646,J1646,K1646,L1646,M1646,N1646,O1646,P1646,Q1646,R1646))</f>
        <v>0</v>
      </c>
      <c r="U1646" t="b">
        <f>OR(Table1[[#This Row],[Inflammation]],Table1[[#This Row],[Immune]])</f>
        <v>1</v>
      </c>
      <c r="V1646" t="str">
        <f>IF(OR(Table1[[#This Row],[Rodents]],Table1[[#This Row],[Human]],Table1[[#This Row],[Pig]]),OR(ISNUMBER(FIND("intratrach",C1646)),ISNUMBER(FIND("nasal ",C1646)),ISNUMBER(FIND("instill",C1646))),"NA")</f>
        <v>NA</v>
      </c>
      <c r="W1646" t="str">
        <f>IF(OR(Table1[[#This Row],[Rodents]],Table1[[#This Row],[Human]],Table1[[#This Row],[Pig]]),OR(ISNUMBER(FIND("dermal",C1646)),ISNUMBER(FIND("skin ",C1646))),"NA")</f>
        <v>NA</v>
      </c>
      <c r="X1646" t="str">
        <f>IF(OR(Table1[[#This Row],[Rodents]],Table1[[#This Row],[Human]],Table1[[#This Row],[Pig]]),OR(ISNUMBER(FIND("injected",C1646)),ISNUMBER(FIND("periton",C1646)),ISNUMBER(FIND("intrascrot",C1646))),"NA")</f>
        <v>NA</v>
      </c>
      <c r="Y1646" t="str">
        <f>IF(OR(Table1[[#This Row],[Rodents]],Table1[[#This Row],[Human]],Table1[[#This Row],[Pig]]),NOT(OR(Table1[[#This Row],[Inhaled/Intratracheal/intranasal]],Table1[[#This Row],[Dermal]],Table1[[#This Row],[Injected]])),"NA")</f>
        <v>NA</v>
      </c>
      <c r="AA1646" t="b">
        <f>OR(ISNUMBER(FIND("fish ",C1646)),ISNUMBER(FIND("Fish ",C1646)),ISNUMBER(FIND("aquatic",C1646)),ISNUMBER(FIND("daphnids",C1646)),ISNUMBER(FIND("Carcinus maenas",C1646)),ISNUMBER(FIND("Daphnia",C1646)),ISNUMBER(FIND("Ruditapes philippinarum",C1646)),ISNUMBER(FIND("daphnia",C1646)),ISNUMBER(FIND("marine",C1646)),ISNUMBER(FIND("mussel",C1646)),ISNUMBER(FIND("algae",C1646)),ISNUMBER(FIND("Donax faba",C1646)),ISNUMBER(FIND("estuarine",C1646)),ISNUMBER(FIND("snail",C1646)),ISNUMBER(FIND("Prorocentrum donghaiense",C1646)) )</f>
        <v>0</v>
      </c>
      <c r="AB1646" t="b">
        <f>OR(ISNUMBER(FIND(" rat ",C1646)),ISNUMBER(FIND(" rats ",C1646)),ISNUMBER(FIND(" Rats ",C1646)),ISNUMBER(FIND(" Rat ",C1646)),ISNUMBER(FIND(" rat.",C1646)),ISNUMBER(FIND(" rats.",C1646)),ISNUMBER(FIND("mouse",C1646)),ISNUMBER(FIND("mice",C1646)), ISNUMBER(FIND(" Mice",C1646)))</f>
        <v>0</v>
      </c>
      <c r="AC1646" t="b">
        <f>OR(ISNUMBER(FIND(" cell ",C1646)),ISNUMBER(FIND("fibroblast",C1646)),ISNUMBER(FIND("macrophage",C1646)),ISNUMBER(FIND("epithelial",C1646)),ISNUMBER(FIND("endothelial",C1646)),ISNUMBER(FIND("neuron",C1646)),ISNUMBER(FIND(" cells ",C1646)),ISNUMBER(FIND("RBC",C1646)),ISNUMBER(FIND("mitochond",C1646)),ISNUMBER(FIND("adipocyte",C1646)),ISNUMBER(FIND("osteo",C1646)),ISNUMBER(FIND("keratin",C1646)),ISNUMBER(FIND(" cell's ",C1646)),ISNUMBER(FIND("eukary",C1646)),ISNUMBER(FIND("sperm",C1646)))</f>
        <v>1</v>
      </c>
      <c r="AD1646" t="b">
        <v>0</v>
      </c>
      <c r="AE1646" t="b">
        <f>OR(ISNUMBER(FIND(" plant ",C1646)),ISNUMBER(FIND("Plant ",C1646)),ISNUMBER(FIND("tomato",C1646)),ISNUMBER(FIND("plants",C1646)),ISNUMBER(FIND("Plants",C1646)),ISNUMBER(FIND("algae",C1646)),ISNUMBER(FIND("lettuce",C1646)),ISNUMBER(FIND("green gram sprouts ",C1646)),ISNUMBER(FIND("Cucurbita pepo",C1646)),ISNUMBER(FIND("bean ",C1646)),ISNUMBER(FIND("chloroplast",C1646)),ISNUMBER(FIND("chlorophyll",C1646)),ISNUMBER(FIND("seedling",C1646)),ISNUMBER(FIND("canola",C1646)),ISNUMBER(FIND("shoot",C1646)),ISNUMBER(FIND("photosynthes",C1646)),ISNUMBER(FIND(" leaves ",C1646)),,ISNUMBER(FIND("agriculture",C1646)),ISNUMBER(FIND(" crops ",C1646)))</f>
        <v>0</v>
      </c>
      <c r="AF1646" t="b">
        <f>OR(ISNUMBER(FIND("bacteria",C1646)),ISNUMBER(FIND("Bacteria",C1646)),ISNUMBER(FIND("Bacterium",C1646)),ISNUMBER(FIND("bacterium",C1646)),ISNUMBER(FIND(" coli ",C1646)))</f>
        <v>0</v>
      </c>
      <c r="AG1646" t="b">
        <f>OR(ISNUMBER(FIND("fungi",C1646)),ISNUMBER(FIND("Fungi",C1646)),ISNUMBER(FIND("fungus",C1646)),ISNUMBER(FIND("Fungus",C1646)),ISNUMBER(FIND("mushroom",C1646)),ISNUMBER(FIND("Mushroom",C1646)),ISNUMBER(FIND(" mold ",C1646)))</f>
        <v>0</v>
      </c>
      <c r="AH1646" t="b">
        <f>OR(ISNUMBER(FIND("Pig ",C1646)),ISNUMBER(FIND("pig ",C1646)),ISNUMBER(FIND("Pigs ",C1646)),ISNUMBER(FIND("pigs ",C1646)))</f>
        <v>0</v>
      </c>
      <c r="AI1646" t="b">
        <f>OR(ISNUMBER(FIND(" C. elegans",C1646)),ISNUMBER(FIND("Caenorhabditis elegans",C1646)),ISNUMBER(FIND("earthworms",C1646)),ISNUMBER(FIND(" Ficopomatus enigmaticus",C1646)),ISNUMBER(FIND("larva",C1646)),ISNUMBER(FIND("Lumbriculus variegatus",C1646)),ISNUMBER(FIND("nematode",C1646)))</f>
        <v>0</v>
      </c>
      <c r="AJ1646" t="b">
        <f>NOT(OR(AA1646,AB1646,AC1646,AD1646,AE1646,AF1646,AG1646,AH1646,AI1646))</f>
        <v>0</v>
      </c>
      <c r="AL1646" t="b">
        <f>OR(AA1646,AB1646,AD1646,AE1646,AF1646,AG1646,AH1646,AI1646)</f>
        <v>0</v>
      </c>
      <c r="AM1646" t="b">
        <f>IF(Table1[[#This Row],[In vivo?]],IF(Table1[[#This Row],[Cell]],FALSE,TRUE),FALSE)</f>
        <v>0</v>
      </c>
      <c r="AN1646" t="b">
        <f>AND(AC1646,AL1646)</f>
        <v>0</v>
      </c>
      <c r="AO1646" t="b">
        <f>IF(Table1[[#This Row],[Cell]],IF(Table1[[#This Row],[In vivo?]],FALSE,TRUE),FALSE)</f>
        <v>1</v>
      </c>
      <c r="AP1646" t="b">
        <f>NOT(OR(Table1[[#This Row],[In vivo?]],Table1[[#This Row],[Only in Cell]]))</f>
        <v>0</v>
      </c>
      <c r="AQ1646" t="str">
        <f>IF(OR(Table1[[#This Row],[Rodents]],Table1[[#This Row],[Human]],Table1[[#This Row],[Pig]]),OR(ISNUMBER(FIND("pulmonary",C1646)),ISNUMBER(FIND("lung",C1646))),"NA")</f>
        <v>NA</v>
      </c>
      <c r="AR1646" t="str">
        <f>IF(OR(Table1[[#This Row],[Rodents]],Table1[[#This Row],[Human]],Table1[[#This Row],[Pig]]),OR(ISNUMBER(FIND("skin",C1646)),ISNUMBER(FIND("dermal",C1646))),"NA")</f>
        <v>NA</v>
      </c>
      <c r="AS1646" t="str">
        <f>IF(OR(Table1[[#This Row],[Rodents]],Table1[[#This Row],[Human]],Table1[[#This Row],[Pig]]),OR(ISNUMBER(FIND("liver",C1646)),ISNUMBER(FIND("hepat",C1646))),"NA")</f>
        <v>NA</v>
      </c>
      <c r="AT1646" t="str">
        <f>IF(OR(Table1[[#This Row],[Rodents]],Table1[[#This Row],[Human]],Table1[[#This Row],[Pig]]),OR(ISNUMBER(FIND("kidney",C1646)),ISNUMBER(FIND("neph",C1646))),"NA")</f>
        <v>NA</v>
      </c>
      <c r="AU1646" t="str">
        <f>IF(OR(Table1[[#This Row],[Rodents]],Table1[[#This Row],[Human]],Table1[[#This Row],[Pig]]),OR(ISNUMBER(FIND("brain",C1646)),ISNUMBER(FIND("neur",C1646)),ISNUMBER(FIND("nerv",C1646))),"NA")</f>
        <v>NA</v>
      </c>
      <c r="AV1646" t="str">
        <f>IF(OR(Table1[[#This Row],[Rodents]],Table1[[#This Row],[Human]],Table1[[#This Row],[Pig]]),OR(ISNUMBER(FIND("heart",C1646)),ISNUMBER(FIND("cardi",C1646))),"NA")</f>
        <v>NA</v>
      </c>
      <c r="AW1646" t="str">
        <f>IF(OR(Table1[[#This Row],[Rodents]],Table1[[#This Row],[Human]],Table1[[#This Row],[Pig]]),OR(ISNUMBER(FIND("gastro",C1646)),ISNUMBER(FIND("intesti",C1646)),ISNUMBER(FIND("stomach",C1646))),"NA")</f>
        <v>NA</v>
      </c>
      <c r="AX1646" t="str">
        <f>IF(OR(Table1[[#This Row],[Rodents]],Table1[[#This Row],[Human]],Table1[[#This Row],[Pig]]),NOT(OR(AQ1646,AR1646,AS1646,AT1646,AU1646,AV1646,AW1646)),"NA")</f>
        <v>NA</v>
      </c>
      <c r="AY1646" t="b">
        <f>OR(ISNUMBER(FIND("SWCNT",C1646)),ISNUMBER(FIND("SWNT",C1646)),ISNUMBER(FIND("single-wall",C1646)),ISNUMBER(FIND("single wall",C1646)),ISNUMBER(FIND("Single wall",C1646)),ISNUMBER(FIND("Single-wall",C1646)),ISNUMBER(FIND("SWCNT",B1646)),ISNUMBER(FIND("SWNT",B1646)),ISNUMBER(FIND("single-wall",B1646)),ISNUMBER(FIND("single wall",B1646)),ISNUMBER(FIND("Single-wall",B1646)),ISNUMBER(FIND("Single wall",B1646)))</f>
        <v>0</v>
      </c>
      <c r="AZ1646" t="b">
        <f>OR(ISNUMBER(FIND("MWCNT",C1646)),ISNUMBER(FIND("MWNT",C1646)),ISNUMBER(FIND("multi-wall",C1646)),ISNUMBER(FIND("multi wall",C1646)),ISNUMBER(FIND("multiwall",C1646)),ISNUMBER(FIND("Multi-wall",C1646)),ISNUMBER(FIND("Multi wall",C1646)),ISNUMBER(FIND("Multiwall",C1646)),ISNUMBER(FIND("MWCNT",B1646)),ISNUMBER(FIND("MWNT",B1646)),ISNUMBER(FIND("multi-wall",B1646)),ISNUMBER(FIND("multi wall",B1646)),ISNUMBER(FIND("multiwall",B1646)),ISNUMBER(FIND("Multi-wall",B1646)),ISNUMBER(FIND("Multi wall",B1646)),ISNUMBER(FIND("Multiwall",B1646)),ISNUMBER(FIND("Double-wall",B1646)),ISNUMBER(FIND("Double wall",B1646)),ISNUMBER(FIND("Doublewall",B1646)),ISNUMBER(FIND("double-wall",B1646)),ISNUMBER(FIND("double wall",B1646)),ISNUMBER(FIND("doublewall",B1646)))</f>
        <v>1</v>
      </c>
      <c r="BA1646" t="b">
        <f>AND(Table1[[#This Row],[SWCNT]],Table1[[#This Row],[MWCNT]])</f>
        <v>0</v>
      </c>
      <c r="BB1646" t="b">
        <f>IF(Table1[[#This Row],[SWCNT]]=TRUE,FALSE,IF(Table1[[#This Row],[MWCNT]]=TRUE,FALSE,TRUE))</f>
        <v>0</v>
      </c>
      <c r="BC1646" s="18"/>
    </row>
    <row r="1647" spans="1:55" ht="185">
      <c r="A1647" t="s">
        <v>4108</v>
      </c>
      <c r="B1647" s="2" t="s">
        <v>4110</v>
      </c>
      <c r="C1647" s="16" t="s">
        <v>4112</v>
      </c>
      <c r="D1647" s="17" t="s">
        <v>403</v>
      </c>
      <c r="E1647" s="2">
        <v>2013</v>
      </c>
      <c r="F1647" t="b">
        <f>OR(ISNUMBER(FIND("cytotoxic",C1647)),ISNUMBER(FIND("Cytotoxic",C1647)),ISNUMBER(FIND("cellular toxicity",C1647)),ISNUMBER(FIND("cell death",C1647)),ISNUMBER(FIND("viable",C1647)),ISNUMBER(FIND("phytotoxic",C1647)),ISNUMBER(FIND("acute toxicity",C1647)),ISNUMBER(FIND("MTT",C1647)),ISNUMBER(FIND("survival",C1647)),ISNUMBER(FIND("prolifer",C1647)),ISNUMBER(FIND("apoptosis",C1647)),ISNUMBER(FIND("neurotoxic",C1647)),ISNUMBER(FIND("  lysis ",C1647)),ISNUMBER(FIND("necrosis",C1647)),ISNUMBER(FIND("cellular death",C1647))*3,ISNUMBER(FIND("LDH",C1647)),ISNUMBER(FIND("Acute toxicity",C1647)))</f>
        <v>1</v>
      </c>
      <c r="G1647" t="b">
        <f>OR(ISNUMBER(FIND("genotoxic",C1647)),ISNUMBER(FIND("genotoxicity",C1647)),ISNUMBER(FIND("DNA damage",C1647)),ISNUMBER(FIND("DNA",C1647)),ISNUMBER(FIND("RNA",C1647)),ISNUMBER(FIND("mesothelioma",C1647)),ISNUMBER(FIND("carcino",C1647)),ISNUMBER(FIND("mutagen",C1647)),ISNUMBER(FIND("genetic",C1647)))</f>
        <v>0</v>
      </c>
      <c r="H1647" t="b">
        <f>OR(ISNUMBER(FIND("inflammatory",C1647)),ISNUMBER(FIND("inflamm",C1647)))</f>
        <v>0</v>
      </c>
      <c r="I1647" t="b">
        <f>OR(ISNUMBER(FIND("immune",C1647)),ISNUMBER(FIND("immunological",C1647)),ISNUMBER(FIND("interleuk",C1647)),ISNUMBER(FIND("platelet activation",C1647)),ISNUMBER(FIND("monocyte",C1647)),ISNUMBER(FIND("leukocyte",C1647)),ISNUMBER(FIND("cytokine",C1647)),ISNUMBER(FIND("CD4",C1647)),ISNUMBER(FIND("CD8",C1647)),ISNUMBER(FIND("T-cell",C1647)))</f>
        <v>0</v>
      </c>
      <c r="J1647" t="b">
        <f>OR(ISNUMBER(FIND("reactive oxygen",C1647)),ISNUMBER(FIND("ROS",C1647)),ISNUMBER(FIND("free radical",C1647)),ISNUMBER(FIND("oxidative stress",C1647)),ISNUMBER(FIND("peroxid",C1647)),ISNUMBER(FIND("oxidative",C1647)),ISNUMBER(FIND("antioxid",C1647)))</f>
        <v>0</v>
      </c>
      <c r="K1647" t="b">
        <f>OR(ISNUMBER(FIND("autophag",C1647)))</f>
        <v>0</v>
      </c>
      <c r="L1647" t="b">
        <f>OR(ISNUMBER(FIND("morpholog",C1647)))</f>
        <v>0</v>
      </c>
      <c r="M1647" t="b">
        <f>OR(ISNUMBER(FIND("fibrosis",C1647)),ISNUMBER(FIND("Fibrosis",C1647)),ISNUMBER(FIND("fibrot",C1647)))</f>
        <v>0</v>
      </c>
      <c r="N1647" t="b">
        <f>OR(ISNUMBER(FIND("offspring",C1647)),ISNUMBER(FIND("Parental",C1647)),ISNUMBER(FIND("parental",C1647)),ISNUMBER(FIND("germline",C1647)),ISNUMBER(FIND("reproduc",C1647)),ISNUMBER(FIND("embryo",C1647)))</f>
        <v>0</v>
      </c>
      <c r="O1647" t="b">
        <f>OR(ISNUMBER(FIND("metabol",C1647)),ISNUMBER(FIND("Metabol",C1647)),ISNUMBER(FIND("digest",C1647)),ISNUMBER(FIND("mitochon",C1647)))</f>
        <v>0</v>
      </c>
      <c r="P1647" t="b">
        <f>OR(ISNUMBER(FIND("ecotox",C1647)),ISNUMBER(FIND("Ecotox",B1647)),ISNUMBER(FIND("ecotox",B1647)),ISNUMBER(FIND("Ecotox",C1647)))</f>
        <v>0</v>
      </c>
      <c r="Q1647" t="b">
        <f>OR(ISNUMBER(FIND("Bioaccum",C1647)),ISNUMBER(FIND("bioaccum",C1647)),ISNUMBER(FIND("accum",C1647)))</f>
        <v>0</v>
      </c>
      <c r="R1647" t="b">
        <f>OR(ISNUMBER(FIND("Occupation",C1647)),ISNUMBER(FIND("occupation",C1647)),ISNUMBER(FIND("worker",C1647)),ISNUMBER(FIND("workforce",C1647)))</f>
        <v>0</v>
      </c>
      <c r="S1647" t="b">
        <f>NOT(OR(F1647,G1647,H1647,I1647,J1647,K1647,L1647,M1647,N1647,O1647,P1647,Q1647,R1647))</f>
        <v>0</v>
      </c>
      <c r="U1647" t="b">
        <f>OR(Table1[[#This Row],[Inflammation]],Table1[[#This Row],[Immune]])</f>
        <v>0</v>
      </c>
      <c r="V1647" t="str">
        <f>IF(OR(Table1[[#This Row],[Rodents]],Table1[[#This Row],[Human]],Table1[[#This Row],[Pig]]),OR(ISNUMBER(FIND("intratrach",C1647)),ISNUMBER(FIND("nasal ",C1647)),ISNUMBER(FIND("instill",C1647))),"NA")</f>
        <v>NA</v>
      </c>
      <c r="W1647" t="str">
        <f>IF(OR(Table1[[#This Row],[Rodents]],Table1[[#This Row],[Human]],Table1[[#This Row],[Pig]]),OR(ISNUMBER(FIND("dermal",C1647)),ISNUMBER(FIND("skin ",C1647))),"NA")</f>
        <v>NA</v>
      </c>
      <c r="X1647" t="str">
        <f>IF(OR(Table1[[#This Row],[Rodents]],Table1[[#This Row],[Human]],Table1[[#This Row],[Pig]]),OR(ISNUMBER(FIND("injected",C1647)),ISNUMBER(FIND("periton",C1647)),ISNUMBER(FIND("intrascrot",C1647))),"NA")</f>
        <v>NA</v>
      </c>
      <c r="Y1647" t="str">
        <f>IF(OR(Table1[[#This Row],[Rodents]],Table1[[#This Row],[Human]],Table1[[#This Row],[Pig]]),NOT(OR(Table1[[#This Row],[Inhaled/Intratracheal/intranasal]],Table1[[#This Row],[Dermal]],Table1[[#This Row],[Injected]])),"NA")</f>
        <v>NA</v>
      </c>
      <c r="AA1647" t="b">
        <f>OR(ISNUMBER(FIND("fish ",C1647)),ISNUMBER(FIND("Fish ",C1647)),ISNUMBER(FIND("aquatic",C1647)),ISNUMBER(FIND("daphnids",C1647)),ISNUMBER(FIND("Carcinus maenas",C1647)),ISNUMBER(FIND("Daphnia",C1647)),ISNUMBER(FIND("Ruditapes philippinarum",C1647)),ISNUMBER(FIND("daphnia",C1647)),ISNUMBER(FIND("marine",C1647)),ISNUMBER(FIND("mussel",C1647)),ISNUMBER(FIND("algae",C1647)),ISNUMBER(FIND("Donax faba",C1647)),ISNUMBER(FIND("estuarine",C1647)),ISNUMBER(FIND("snail",C1647)),ISNUMBER(FIND("Prorocentrum donghaiense",C1647)) )</f>
        <v>0</v>
      </c>
      <c r="AB1647" t="b">
        <f>OR(ISNUMBER(FIND(" rat ",C1647)),ISNUMBER(FIND(" rats ",C1647)),ISNUMBER(FIND(" Rats ",C1647)),ISNUMBER(FIND(" Rat ",C1647)),ISNUMBER(FIND(" rat.",C1647)),ISNUMBER(FIND(" rats.",C1647)),ISNUMBER(FIND("mouse",C1647)),ISNUMBER(FIND("mice",C1647)), ISNUMBER(FIND(" Mice",C1647)))</f>
        <v>0</v>
      </c>
      <c r="AC1647" t="b">
        <f>OR(ISNUMBER(FIND(" cell ",C1647)),ISNUMBER(FIND("fibroblast",C1647)),ISNUMBER(FIND("macrophage",C1647)),ISNUMBER(FIND("epithelial",C1647)),ISNUMBER(FIND("endothelial",C1647)),ISNUMBER(FIND("neuron",C1647)),ISNUMBER(FIND(" cells ",C1647)),ISNUMBER(FIND("RBC",C1647)),ISNUMBER(FIND("mitochond",C1647)),ISNUMBER(FIND("adipocyte",C1647)),ISNUMBER(FIND("osteo",C1647)),ISNUMBER(FIND("keratin",C1647)),ISNUMBER(FIND(" cell's ",C1647)),ISNUMBER(FIND("eukary",C1647)),ISNUMBER(FIND("sperm",C1647)))</f>
        <v>1</v>
      </c>
      <c r="AD1647" t="b">
        <f>OR(ISNUMBER(FIND("human",B1647)),ISNUMBER(FIND("workers",B1647)),ISNUMBER(FIND("workforces",B1647)),ISNUMBER(FIND("occupational",B1647)),ISNUMBER(FIND("Case report",B1647)),ISNUMBER(FIND("Workplaces",B1647)),ISNUMBER(FIND("worker",B1647)))</f>
        <v>0</v>
      </c>
      <c r="AE1647" t="b">
        <f>OR(ISNUMBER(FIND(" plant ",C1647)),ISNUMBER(FIND("Plant ",C1647)),ISNUMBER(FIND("tomato",C1647)),ISNUMBER(FIND("plants",C1647)),ISNUMBER(FIND("Plants",C1647)),ISNUMBER(FIND("algae",C1647)),ISNUMBER(FIND("lettuce",C1647)),ISNUMBER(FIND("green gram sprouts ",C1647)),ISNUMBER(FIND("Cucurbita pepo",C1647)),ISNUMBER(FIND("bean ",C1647)),ISNUMBER(FIND("chloroplast",C1647)),ISNUMBER(FIND("chlorophyll",C1647)),ISNUMBER(FIND("seedling",C1647)),ISNUMBER(FIND("canola",C1647)),ISNUMBER(FIND("shoot",C1647)),ISNUMBER(FIND("photosynthes",C1647)),ISNUMBER(FIND(" leaves ",C1647)),,ISNUMBER(FIND("agriculture",C1647)),ISNUMBER(FIND(" crops ",C1647)))</f>
        <v>0</v>
      </c>
      <c r="AF1647" t="b">
        <f>OR(ISNUMBER(FIND("bacteria",C1647)),ISNUMBER(FIND("Bacteria",C1647)),ISNUMBER(FIND("Bacterium",C1647)),ISNUMBER(FIND("bacterium",C1647)),ISNUMBER(FIND(" coli ",C1647)))</f>
        <v>0</v>
      </c>
      <c r="AG1647" t="b">
        <f>OR(ISNUMBER(FIND("fungi",C1647)),ISNUMBER(FIND("Fungi",C1647)),ISNUMBER(FIND("fungus",C1647)),ISNUMBER(FIND("Fungus",C1647)),ISNUMBER(FIND("mushroom",C1647)),ISNUMBER(FIND("Mushroom",C1647)),ISNUMBER(FIND(" mold ",C1647)))</f>
        <v>0</v>
      </c>
      <c r="AH1647" t="b">
        <f>OR(ISNUMBER(FIND("Pig ",C1647)),ISNUMBER(FIND("pig ",C1647)),ISNUMBER(FIND("Pigs ",C1647)),ISNUMBER(FIND("pigs ",C1647)))</f>
        <v>0</v>
      </c>
      <c r="AI1647" t="b">
        <f>OR(ISNUMBER(FIND(" C. elegans",C1647)),ISNUMBER(FIND("Caenorhabditis elegans",C1647)),ISNUMBER(FIND("earthworms",C1647)),ISNUMBER(FIND(" Ficopomatus enigmaticus",C1647)),ISNUMBER(FIND("larva",C1647)),ISNUMBER(FIND("Lumbriculus variegatus",C1647)),ISNUMBER(FIND("nematode",C1647)))</f>
        <v>0</v>
      </c>
      <c r="AJ1647" t="b">
        <f>NOT(OR(AA1647,AB1647,AC1647,AD1647,AE1647,AF1647,AG1647,AH1647,AI1647))</f>
        <v>0</v>
      </c>
      <c r="AL1647" t="b">
        <f>OR(AA1647,AB1647,AD1647,AE1647,AF1647,AG1647,AH1647,AI1647)</f>
        <v>0</v>
      </c>
      <c r="AM1647" t="b">
        <f>IF(Table1[[#This Row],[In vivo?]],IF(Table1[[#This Row],[Cell]],FALSE,TRUE),FALSE)</f>
        <v>0</v>
      </c>
      <c r="AN1647" t="b">
        <f>AND(AC1647,AL1647)</f>
        <v>0</v>
      </c>
      <c r="AO1647" t="b">
        <f>IF(Table1[[#This Row],[Cell]],IF(Table1[[#This Row],[In vivo?]],FALSE,TRUE),FALSE)</f>
        <v>1</v>
      </c>
      <c r="AP1647" t="b">
        <f>NOT(OR(Table1[[#This Row],[In vivo?]],Table1[[#This Row],[Only in Cell]]))</f>
        <v>0</v>
      </c>
      <c r="AQ1647" t="str">
        <f>IF(OR(Table1[[#This Row],[Rodents]],Table1[[#This Row],[Human]],Table1[[#This Row],[Pig]]),OR(ISNUMBER(FIND("pulmonary",C1647)),ISNUMBER(FIND("lung",C1647))),"NA")</f>
        <v>NA</v>
      </c>
      <c r="AR1647" t="str">
        <f>IF(OR(Table1[[#This Row],[Rodents]],Table1[[#This Row],[Human]],Table1[[#This Row],[Pig]]),OR(ISNUMBER(FIND("skin",C1647)),ISNUMBER(FIND("dermal",C1647))),"NA")</f>
        <v>NA</v>
      </c>
      <c r="AS1647" t="str">
        <f>IF(OR(Table1[[#This Row],[Rodents]],Table1[[#This Row],[Human]],Table1[[#This Row],[Pig]]),OR(ISNUMBER(FIND("liver",C1647)),ISNUMBER(FIND("hepat",C1647))),"NA")</f>
        <v>NA</v>
      </c>
      <c r="AT1647" t="str">
        <f>IF(OR(Table1[[#This Row],[Rodents]],Table1[[#This Row],[Human]],Table1[[#This Row],[Pig]]),OR(ISNUMBER(FIND("kidney",C1647)),ISNUMBER(FIND("neph",C1647))),"NA")</f>
        <v>NA</v>
      </c>
      <c r="AU1647" t="str">
        <f>IF(OR(Table1[[#This Row],[Rodents]],Table1[[#This Row],[Human]],Table1[[#This Row],[Pig]]),OR(ISNUMBER(FIND("brain",C1647)),ISNUMBER(FIND("neur",C1647)),ISNUMBER(FIND("nerv",C1647))),"NA")</f>
        <v>NA</v>
      </c>
      <c r="AV1647" t="str">
        <f>IF(OR(Table1[[#This Row],[Rodents]],Table1[[#This Row],[Human]],Table1[[#This Row],[Pig]]),OR(ISNUMBER(FIND("heart",C1647)),ISNUMBER(FIND("cardi",C1647))),"NA")</f>
        <v>NA</v>
      </c>
      <c r="AW1647" t="str">
        <f>IF(OR(Table1[[#This Row],[Rodents]],Table1[[#This Row],[Human]],Table1[[#This Row],[Pig]]),OR(ISNUMBER(FIND("gastro",C1647)),ISNUMBER(FIND("intesti",C1647)),ISNUMBER(FIND("stomach",C1647))),"NA")</f>
        <v>NA</v>
      </c>
      <c r="AX1647" t="str">
        <f>IF(OR(Table1[[#This Row],[Rodents]],Table1[[#This Row],[Human]],Table1[[#This Row],[Pig]]),NOT(OR(AQ1647,AR1647,AS1647,AT1647,AU1647,AV1647,AW1647)),"NA")</f>
        <v>NA</v>
      </c>
      <c r="AY1647" t="b">
        <f>OR(ISNUMBER(FIND("SWCNT",C1647)),ISNUMBER(FIND("SWNT",C1647)),ISNUMBER(FIND("single-wall",C1647)),ISNUMBER(FIND("single wall",C1647)),ISNUMBER(FIND("Single wall",C1647)),ISNUMBER(FIND("Single-wall",C1647)),ISNUMBER(FIND("SWCNT",B1647)),ISNUMBER(FIND("SWNT",B1647)),ISNUMBER(FIND("single-wall",B1647)),ISNUMBER(FIND("single wall",B1647)),ISNUMBER(FIND("Single-wall",B1647)),ISNUMBER(FIND("Single wall",B1647)))</f>
        <v>0</v>
      </c>
      <c r="AZ1647" t="b">
        <f>OR(ISNUMBER(FIND("MWCNT",C1647)),ISNUMBER(FIND("MWNT",C1647)),ISNUMBER(FIND("multi-wall",C1647)),ISNUMBER(FIND("multi wall",C1647)),ISNUMBER(FIND("multiwall",C1647)),ISNUMBER(FIND("Multi-wall",C1647)),ISNUMBER(FIND("Multi wall",C1647)),ISNUMBER(FIND("Multiwall",C1647)),ISNUMBER(FIND("MWCNT",B1647)),ISNUMBER(FIND("MWNT",B1647)),ISNUMBER(FIND("multi-wall",B1647)),ISNUMBER(FIND("multi wall",B1647)),ISNUMBER(FIND("multiwall",B1647)),ISNUMBER(FIND("Multi-wall",B1647)),ISNUMBER(FIND("Multi wall",B1647)),ISNUMBER(FIND("Multiwall",B1647)),ISNUMBER(FIND("Double-wall",B1647)),ISNUMBER(FIND("Double wall",B1647)),ISNUMBER(FIND("Doublewall",B1647)),ISNUMBER(FIND("double-wall",B1647)),ISNUMBER(FIND("double wall",B1647)),ISNUMBER(FIND("doublewall",B1647)))</f>
        <v>1</v>
      </c>
      <c r="BA1647" t="b">
        <f>AND(Table1[[#This Row],[SWCNT]],Table1[[#This Row],[MWCNT]])</f>
        <v>0</v>
      </c>
      <c r="BB1647" t="b">
        <f>IF(Table1[[#This Row],[SWCNT]]=TRUE,FALSE,IF(Table1[[#This Row],[MWCNT]]=TRUE,FALSE,TRUE))</f>
        <v>0</v>
      </c>
      <c r="BC1647" s="18"/>
    </row>
    <row r="1648" spans="1:55" ht="203.5">
      <c r="A1648" t="s">
        <v>4113</v>
      </c>
      <c r="B1648" s="2" t="s">
        <v>4115</v>
      </c>
      <c r="C1648" s="16" t="s">
        <v>4117</v>
      </c>
      <c r="D1648" s="17" t="s">
        <v>924</v>
      </c>
      <c r="E1648" s="2">
        <v>2013</v>
      </c>
      <c r="F1648" t="b">
        <f>OR(ISNUMBER(FIND("cytotoxic",C1648)),ISNUMBER(FIND("Cytotoxic",C1648)),ISNUMBER(FIND("cellular toxicity",C1648)),ISNUMBER(FIND("cell death",C1648)),ISNUMBER(FIND("viable",C1648)),ISNUMBER(FIND("phytotoxic",C1648)),ISNUMBER(FIND("acute toxicity",C1648)),ISNUMBER(FIND("MTT",C1648)),ISNUMBER(FIND("survival",C1648)),ISNUMBER(FIND("prolifer",C1648)),ISNUMBER(FIND("apoptosis",C1648)),ISNUMBER(FIND("neurotoxic",C1648)),ISNUMBER(FIND("  lysis ",C1648)),ISNUMBER(FIND("necrosis",C1648)),ISNUMBER(FIND("cellular death",C1648))*3,ISNUMBER(FIND("LDH",C1648)),ISNUMBER(FIND("Acute toxicity",C1648)))</f>
        <v>1</v>
      </c>
      <c r="G1648" t="b">
        <f>OR(ISNUMBER(FIND("genotoxic",C1648)),ISNUMBER(FIND("genotoxicity",C1648)),ISNUMBER(FIND("DNA damage",C1648)),ISNUMBER(FIND("DNA",C1648)),ISNUMBER(FIND("RNA",C1648)),ISNUMBER(FIND("mesothelioma",C1648)),ISNUMBER(FIND("carcino",C1648)),ISNUMBER(FIND("mutagen",C1648)),ISNUMBER(FIND("genetic",C1648)))</f>
        <v>1</v>
      </c>
      <c r="H1648" t="b">
        <f>OR(ISNUMBER(FIND("inflammatory",C1648)),ISNUMBER(FIND("inflamm",C1648)))</f>
        <v>0</v>
      </c>
      <c r="I1648" t="b">
        <f>OR(ISNUMBER(FIND("immune",C1648)),ISNUMBER(FIND("immunological",C1648)),ISNUMBER(FIND("interleuk",C1648)),ISNUMBER(FIND("platelet activation",C1648)),ISNUMBER(FIND("monocyte",C1648)),ISNUMBER(FIND("leukocyte",C1648)),ISNUMBER(FIND("cytokine",C1648)),ISNUMBER(FIND("CD4",C1648)),ISNUMBER(FIND("CD8",C1648)),ISNUMBER(FIND("T-cell",C1648)))</f>
        <v>0</v>
      </c>
      <c r="J1648" t="b">
        <f>OR(ISNUMBER(FIND("reactive oxygen",C1648)),ISNUMBER(FIND("ROS",C1648)),ISNUMBER(FIND("free radical",C1648)),ISNUMBER(FIND("oxidative stress",C1648)),ISNUMBER(FIND("peroxid",C1648)),ISNUMBER(FIND("oxidative",C1648)),ISNUMBER(FIND("antioxid",C1648)))</f>
        <v>0</v>
      </c>
      <c r="K1648" t="b">
        <f>OR(ISNUMBER(FIND("autophag",C1648)))</f>
        <v>0</v>
      </c>
      <c r="L1648" t="b">
        <f>OR(ISNUMBER(FIND("morpholog",C1648)))</f>
        <v>0</v>
      </c>
      <c r="M1648" t="b">
        <f>OR(ISNUMBER(FIND("fibrosis",C1648)),ISNUMBER(FIND("Fibrosis",C1648)),ISNUMBER(FIND("fibrot",C1648)))</f>
        <v>0</v>
      </c>
      <c r="N1648" t="b">
        <f>OR(ISNUMBER(FIND("offspring",C1648)),ISNUMBER(FIND("Parental",C1648)),ISNUMBER(FIND("parental",C1648)),ISNUMBER(FIND("germline",C1648)),ISNUMBER(FIND("reproduc",C1648)),ISNUMBER(FIND("embryo",C1648)))</f>
        <v>0</v>
      </c>
      <c r="O1648" t="b">
        <f>OR(ISNUMBER(FIND("metabol",C1648)),ISNUMBER(FIND("Metabol",C1648)),ISNUMBER(FIND("digest",C1648)),ISNUMBER(FIND("mitochon",C1648)))</f>
        <v>0</v>
      </c>
      <c r="P1648" t="b">
        <f>OR(ISNUMBER(FIND("ecotox",C1648)),ISNUMBER(FIND("Ecotox",B1648)),ISNUMBER(FIND("ecotox",B1648)),ISNUMBER(FIND("Ecotox",C1648)))</f>
        <v>0</v>
      </c>
      <c r="Q1648" t="b">
        <f>OR(ISNUMBER(FIND("Bioaccum",C1648)),ISNUMBER(FIND("bioaccum",C1648)),ISNUMBER(FIND("accum",C1648)))</f>
        <v>0</v>
      </c>
      <c r="R1648" t="b">
        <f>OR(ISNUMBER(FIND("Occupation",C1648)),ISNUMBER(FIND("occupation",C1648)),ISNUMBER(FIND("worker",C1648)),ISNUMBER(FIND("workforce",C1648)))</f>
        <v>0</v>
      </c>
      <c r="S1648" t="b">
        <f>NOT(OR(F1648,G1648,H1648,I1648,J1648,K1648,L1648,M1648,N1648,O1648,P1648,Q1648,R1648))</f>
        <v>0</v>
      </c>
      <c r="U1648" t="b">
        <f>OR(Table1[[#This Row],[Inflammation]],Table1[[#This Row],[Immune]])</f>
        <v>0</v>
      </c>
      <c r="V1648" t="str">
        <f>IF(OR(Table1[[#This Row],[Rodents]],Table1[[#This Row],[Human]],Table1[[#This Row],[Pig]]),OR(ISNUMBER(FIND("intratrach",C1648)),ISNUMBER(FIND("nasal ",C1648)),ISNUMBER(FIND("instill",C1648))),"NA")</f>
        <v>NA</v>
      </c>
      <c r="W1648" t="str">
        <f>IF(OR(Table1[[#This Row],[Rodents]],Table1[[#This Row],[Human]],Table1[[#This Row],[Pig]]),OR(ISNUMBER(FIND("dermal",C1648)),ISNUMBER(FIND("skin ",C1648))),"NA")</f>
        <v>NA</v>
      </c>
      <c r="X1648" t="str">
        <f>IF(OR(Table1[[#This Row],[Rodents]],Table1[[#This Row],[Human]],Table1[[#This Row],[Pig]]),OR(ISNUMBER(FIND("injected",C1648)),ISNUMBER(FIND("periton",C1648)),ISNUMBER(FIND("intrascrot",C1648))),"NA")</f>
        <v>NA</v>
      </c>
      <c r="Y1648" t="str">
        <f>IF(OR(Table1[[#This Row],[Rodents]],Table1[[#This Row],[Human]],Table1[[#This Row],[Pig]]),NOT(OR(Table1[[#This Row],[Inhaled/Intratracheal/intranasal]],Table1[[#This Row],[Dermal]],Table1[[#This Row],[Injected]])),"NA")</f>
        <v>NA</v>
      </c>
      <c r="AA1648" t="b">
        <f>OR(ISNUMBER(FIND("fish ",C1648)),ISNUMBER(FIND("Fish ",C1648)),ISNUMBER(FIND("aquatic",C1648)),ISNUMBER(FIND("daphnids",C1648)),ISNUMBER(FIND("Carcinus maenas",C1648)),ISNUMBER(FIND("Daphnia",C1648)),ISNUMBER(FIND("Ruditapes philippinarum",C1648)),ISNUMBER(FIND("daphnia",C1648)),ISNUMBER(FIND("marine",C1648)),ISNUMBER(FIND("mussel",C1648)),ISNUMBER(FIND("algae",C1648)),ISNUMBER(FIND("Donax faba",C1648)),ISNUMBER(FIND("estuarine",C1648)),ISNUMBER(FIND("snail",C1648)),ISNUMBER(FIND("Prorocentrum donghaiense",C1648)) )</f>
        <v>0</v>
      </c>
      <c r="AB1648" t="b">
        <f>OR(ISNUMBER(FIND(" rat ",C1648)),ISNUMBER(FIND(" rats ",C1648)),ISNUMBER(FIND(" Rats ",C1648)),ISNUMBER(FIND(" Rat ",C1648)),ISNUMBER(FIND(" rat.",C1648)),ISNUMBER(FIND(" rats.",C1648)),ISNUMBER(FIND("mouse",C1648)),ISNUMBER(FIND("mice",C1648)), ISNUMBER(FIND(" Mice",C1648)))</f>
        <v>0</v>
      </c>
      <c r="AC1648" t="b">
        <f>OR(ISNUMBER(FIND(" cell ",C1648)),ISNUMBER(FIND("fibroblast",C1648)),ISNUMBER(FIND("macrophage",C1648)),ISNUMBER(FIND("epithelial",C1648)),ISNUMBER(FIND("endothelial",C1648)),ISNUMBER(FIND("neuron",C1648)),ISNUMBER(FIND(" cells ",C1648)),ISNUMBER(FIND("RBC",C1648)),ISNUMBER(FIND("mitochond",C1648)),ISNUMBER(FIND("adipocyte",C1648)),ISNUMBER(FIND("osteo",C1648)),ISNUMBER(FIND("keratin",C1648)),ISNUMBER(FIND(" cell's ",C1648)),ISNUMBER(FIND("eukary",C1648)),ISNUMBER(FIND("sperm",C1648)))</f>
        <v>1</v>
      </c>
      <c r="AD1648" t="b">
        <f>OR(ISNUMBER(FIND("human",B1648)),ISNUMBER(FIND("workers",B1648)),ISNUMBER(FIND("workforces",B1648)),ISNUMBER(FIND("occupational",B1648)),ISNUMBER(FIND("Case report",B1648)),ISNUMBER(FIND("Workplaces",B1648)),ISNUMBER(FIND("worker",B1648)))</f>
        <v>0</v>
      </c>
      <c r="AE1648" t="b">
        <f>OR(ISNUMBER(FIND(" plant ",C1648)),ISNUMBER(FIND("Plant ",C1648)),ISNUMBER(FIND("tomato",C1648)),ISNUMBER(FIND("plants",C1648)),ISNUMBER(FIND("Plants",C1648)),ISNUMBER(FIND("algae",C1648)),ISNUMBER(FIND("lettuce",C1648)),ISNUMBER(FIND("green gram sprouts ",C1648)),ISNUMBER(FIND("Cucurbita pepo",C1648)),ISNUMBER(FIND("bean ",C1648)),ISNUMBER(FIND("chloroplast",C1648)),ISNUMBER(FIND("chlorophyll",C1648)),ISNUMBER(FIND("seedling",C1648)),ISNUMBER(FIND("canola",C1648)),ISNUMBER(FIND("shoot",C1648)),ISNUMBER(FIND("photosynthes",C1648)),ISNUMBER(FIND(" leaves ",C1648)),,ISNUMBER(FIND("agriculture",C1648)),ISNUMBER(FIND(" crops ",C1648)))</f>
        <v>0</v>
      </c>
      <c r="AF1648" t="b">
        <f>OR(ISNUMBER(FIND("bacteria",C1648)),ISNUMBER(FIND("Bacteria",C1648)),ISNUMBER(FIND("Bacterium",C1648)),ISNUMBER(FIND("bacterium",C1648)),ISNUMBER(FIND(" coli ",C1648)))</f>
        <v>0</v>
      </c>
      <c r="AG1648" t="b">
        <f>OR(ISNUMBER(FIND("fungi",C1648)),ISNUMBER(FIND("Fungi",C1648)),ISNUMBER(FIND("fungus",C1648)),ISNUMBER(FIND("Fungus",C1648)),ISNUMBER(FIND("mushroom",C1648)),ISNUMBER(FIND("Mushroom",C1648)),ISNUMBER(FIND(" mold ",C1648)))</f>
        <v>0</v>
      </c>
      <c r="AH1648" t="b">
        <f>OR(ISNUMBER(FIND("Pig ",C1648)),ISNUMBER(FIND("pig ",C1648)),ISNUMBER(FIND("Pigs ",C1648)),ISNUMBER(FIND("pigs ",C1648)))</f>
        <v>0</v>
      </c>
      <c r="AI1648" t="b">
        <f>OR(ISNUMBER(FIND(" C. elegans",C1648)),ISNUMBER(FIND("Caenorhabditis elegans",C1648)),ISNUMBER(FIND("earthworms",C1648)),ISNUMBER(FIND(" Ficopomatus enigmaticus",C1648)),ISNUMBER(FIND("larva",C1648)),ISNUMBER(FIND("Lumbriculus variegatus",C1648)),ISNUMBER(FIND("nematode",C1648)))</f>
        <v>0</v>
      </c>
      <c r="AJ1648" t="b">
        <f>NOT(OR(AA1648,AB1648,AC1648,AD1648,AE1648,AF1648,AG1648,AH1648,AI1648))</f>
        <v>0</v>
      </c>
      <c r="AL1648" t="b">
        <f>OR(AA1648,AB1648,AD1648,AE1648,AF1648,AG1648,AH1648,AI1648)</f>
        <v>0</v>
      </c>
      <c r="AM1648" t="b">
        <f>IF(Table1[[#This Row],[In vivo?]],IF(Table1[[#This Row],[Cell]],FALSE,TRUE),FALSE)</f>
        <v>0</v>
      </c>
      <c r="AN1648" t="b">
        <f>AND(AC1648,AL1648)</f>
        <v>0</v>
      </c>
      <c r="AO1648" t="b">
        <f>IF(Table1[[#This Row],[Cell]],IF(Table1[[#This Row],[In vivo?]],FALSE,TRUE),FALSE)</f>
        <v>1</v>
      </c>
      <c r="AP1648" t="b">
        <f>NOT(OR(Table1[[#This Row],[In vivo?]],Table1[[#This Row],[Only in Cell]]))</f>
        <v>0</v>
      </c>
      <c r="AQ1648" t="str">
        <f>IF(OR(Table1[[#This Row],[Rodents]],Table1[[#This Row],[Human]],Table1[[#This Row],[Pig]]),OR(ISNUMBER(FIND("pulmonary",C1648)),ISNUMBER(FIND("lung",C1648))),"NA")</f>
        <v>NA</v>
      </c>
      <c r="AR1648" t="str">
        <f>IF(OR(Table1[[#This Row],[Rodents]],Table1[[#This Row],[Human]],Table1[[#This Row],[Pig]]),OR(ISNUMBER(FIND("skin",C1648)),ISNUMBER(FIND("dermal",C1648))),"NA")</f>
        <v>NA</v>
      </c>
      <c r="AS1648" t="str">
        <f>IF(OR(Table1[[#This Row],[Rodents]],Table1[[#This Row],[Human]],Table1[[#This Row],[Pig]]),OR(ISNUMBER(FIND("liver",C1648)),ISNUMBER(FIND("hepat",C1648))),"NA")</f>
        <v>NA</v>
      </c>
      <c r="AT1648" t="str">
        <f>IF(OR(Table1[[#This Row],[Rodents]],Table1[[#This Row],[Human]],Table1[[#This Row],[Pig]]),OR(ISNUMBER(FIND("kidney",C1648)),ISNUMBER(FIND("neph",C1648))),"NA")</f>
        <v>NA</v>
      </c>
      <c r="AU1648" t="str">
        <f>IF(OR(Table1[[#This Row],[Rodents]],Table1[[#This Row],[Human]],Table1[[#This Row],[Pig]]),OR(ISNUMBER(FIND("brain",C1648)),ISNUMBER(FIND("neur",C1648)),ISNUMBER(FIND("nerv",C1648))),"NA")</f>
        <v>NA</v>
      </c>
      <c r="AV1648" t="str">
        <f>IF(OR(Table1[[#This Row],[Rodents]],Table1[[#This Row],[Human]],Table1[[#This Row],[Pig]]),OR(ISNUMBER(FIND("heart",C1648)),ISNUMBER(FIND("cardi",C1648))),"NA")</f>
        <v>NA</v>
      </c>
      <c r="AW1648" t="str">
        <f>IF(OR(Table1[[#This Row],[Rodents]],Table1[[#This Row],[Human]],Table1[[#This Row],[Pig]]),OR(ISNUMBER(FIND("gastro",C1648)),ISNUMBER(FIND("intesti",C1648)),ISNUMBER(FIND("stomach",C1648))),"NA")</f>
        <v>NA</v>
      </c>
      <c r="AX1648" t="str">
        <f>IF(OR(Table1[[#This Row],[Rodents]],Table1[[#This Row],[Human]],Table1[[#This Row],[Pig]]),NOT(OR(AQ1648,AR1648,AS1648,AT1648,AU1648,AV1648,AW1648)),"NA")</f>
        <v>NA</v>
      </c>
      <c r="AY1648" t="b">
        <f>OR(ISNUMBER(FIND("SWCNT",C1648)),ISNUMBER(FIND("SWNT",C1648)),ISNUMBER(FIND("single-wall",C1648)),ISNUMBER(FIND("single wall",C1648)),ISNUMBER(FIND("Single wall",C1648)),ISNUMBER(FIND("Single-wall",C1648)),ISNUMBER(FIND("SWCNT",B1648)),ISNUMBER(FIND("SWNT",B1648)),ISNUMBER(FIND("single-wall",B1648)),ISNUMBER(FIND("single wall",B1648)),ISNUMBER(FIND("Single-wall",B1648)),ISNUMBER(FIND("Single wall",B1648)))</f>
        <v>1</v>
      </c>
      <c r="AZ1648" t="b">
        <f>OR(ISNUMBER(FIND("MWCNT",C1648)),ISNUMBER(FIND("MWNT",C1648)),ISNUMBER(FIND("multi-wall",C1648)),ISNUMBER(FIND("multi wall",C1648)),ISNUMBER(FIND("multiwall",C1648)),ISNUMBER(FIND("Multi-wall",C1648)),ISNUMBER(FIND("Multi wall",C1648)),ISNUMBER(FIND("Multiwall",C1648)),ISNUMBER(FIND("MWCNT",B1648)),ISNUMBER(FIND("MWNT",B1648)),ISNUMBER(FIND("multi-wall",B1648)),ISNUMBER(FIND("multi wall",B1648)),ISNUMBER(FIND("multiwall",B1648)),ISNUMBER(FIND("Multi-wall",B1648)),ISNUMBER(FIND("Multi wall",B1648)),ISNUMBER(FIND("Multiwall",B1648)),ISNUMBER(FIND("Double-wall",B1648)),ISNUMBER(FIND("Double wall",B1648)),ISNUMBER(FIND("Doublewall",B1648)),ISNUMBER(FIND("double-wall",B1648)),ISNUMBER(FIND("double wall",B1648)),ISNUMBER(FIND("doublewall",B1648)))</f>
        <v>0</v>
      </c>
      <c r="BA1648" t="b">
        <f>AND(Table1[[#This Row],[SWCNT]],Table1[[#This Row],[MWCNT]])</f>
        <v>0</v>
      </c>
      <c r="BB1648" t="b">
        <f>IF(Table1[[#This Row],[SWCNT]]=TRUE,FALSE,IF(Table1[[#This Row],[MWCNT]]=TRUE,FALSE,TRUE))</f>
        <v>0</v>
      </c>
      <c r="BC1648" s="18"/>
    </row>
    <row r="1649" spans="1:55" ht="222">
      <c r="A1649" t="s">
        <v>4133</v>
      </c>
      <c r="B1649" s="2" t="s">
        <v>4134</v>
      </c>
      <c r="C1649" s="16" t="s">
        <v>4135</v>
      </c>
      <c r="D1649" s="17" t="s">
        <v>653</v>
      </c>
      <c r="E1649" s="2">
        <v>2013</v>
      </c>
      <c r="F1649" t="b">
        <f>OR(ISNUMBER(FIND("cytotoxic",C1649)),ISNUMBER(FIND("Cytotoxic",C1649)),ISNUMBER(FIND("cellular toxicity",C1649)),ISNUMBER(FIND("cell death",C1649)),ISNUMBER(FIND("viable",C1649)),ISNUMBER(FIND("phytotoxic",C1649)),ISNUMBER(FIND("acute toxicity",C1649)),ISNUMBER(FIND("MTT",C1649)),ISNUMBER(FIND("survival",C1649)),ISNUMBER(FIND("prolifer",C1649)),ISNUMBER(FIND("apoptosis",C1649)),ISNUMBER(FIND("neurotoxic",C1649)),ISNUMBER(FIND("  lysis ",C1649)),ISNUMBER(FIND("necrosis",C1649)),ISNUMBER(FIND("cellular death",C1649))*3,ISNUMBER(FIND("LDH",C1649)),ISNUMBER(FIND("Acute toxicity",C1649)))</f>
        <v>0</v>
      </c>
      <c r="G1649" t="b">
        <f>OR(ISNUMBER(FIND("genotoxic",C1649)),ISNUMBER(FIND("genotoxicity",C1649)),ISNUMBER(FIND("DNA damage",C1649)),ISNUMBER(FIND("DNA",C1649)),ISNUMBER(FIND("RNA",C1649)),ISNUMBER(FIND("mesothelioma",C1649)),ISNUMBER(FIND("carcino",C1649)),ISNUMBER(FIND("mutagen",C1649)),ISNUMBER(FIND("genetic",C1649)))</f>
        <v>1</v>
      </c>
      <c r="H1649" t="b">
        <f>OR(ISNUMBER(FIND("inflammatory",C1649)),ISNUMBER(FIND("inflamm",C1649)))</f>
        <v>0</v>
      </c>
      <c r="I1649" t="b">
        <f>OR(ISNUMBER(FIND("immune",C1649)),ISNUMBER(FIND("immunological",C1649)),ISNUMBER(FIND("interleuk",C1649)),ISNUMBER(FIND("platelet activation",C1649)),ISNUMBER(FIND("monocyte",C1649)),ISNUMBER(FIND("leukocyte",C1649)),ISNUMBER(FIND("cytokine",C1649)),ISNUMBER(FIND("CD4",C1649)),ISNUMBER(FIND("CD8",C1649)),ISNUMBER(FIND("T-cell",C1649)))</f>
        <v>0</v>
      </c>
      <c r="J1649" t="b">
        <f>OR(ISNUMBER(FIND("reactive oxygen",C1649)),ISNUMBER(FIND("ROS",C1649)),ISNUMBER(FIND("free radical",C1649)),ISNUMBER(FIND("oxidative stress",C1649)),ISNUMBER(FIND("peroxid",C1649)),ISNUMBER(FIND("oxidative",C1649)),ISNUMBER(FIND("antioxid",C1649)))</f>
        <v>1</v>
      </c>
      <c r="K1649" t="b">
        <f>OR(ISNUMBER(FIND("autophag",C1649)))</f>
        <v>0</v>
      </c>
      <c r="L1649" t="b">
        <f>OR(ISNUMBER(FIND("morpholog",C1649)))</f>
        <v>0</v>
      </c>
      <c r="M1649" t="b">
        <f>OR(ISNUMBER(FIND("fibrosis",C1649)),ISNUMBER(FIND("Fibrosis",C1649)),ISNUMBER(FIND("fibrot",C1649)))</f>
        <v>0</v>
      </c>
      <c r="N1649" t="b">
        <f>OR(ISNUMBER(FIND("offspring",C1649)),ISNUMBER(FIND("Parental",C1649)),ISNUMBER(FIND("parental",C1649)),ISNUMBER(FIND("germline",C1649)),ISNUMBER(FIND("reproduc",C1649)),ISNUMBER(FIND("embryo",C1649)))</f>
        <v>0</v>
      </c>
      <c r="O1649" t="b">
        <f>OR(ISNUMBER(FIND("metabol",C1649)),ISNUMBER(FIND("Metabol",C1649)),ISNUMBER(FIND("digest",C1649)),ISNUMBER(FIND("mitochon",C1649)))</f>
        <v>0</v>
      </c>
      <c r="P1649" t="b">
        <f>OR(ISNUMBER(FIND("ecotox",C1649)),ISNUMBER(FIND("Ecotox",B1649)),ISNUMBER(FIND("ecotox",B1649)),ISNUMBER(FIND("Ecotox",C1649)))</f>
        <v>1</v>
      </c>
      <c r="Q1649" t="b">
        <f>OR(ISNUMBER(FIND("Bioaccum",C1649)),ISNUMBER(FIND("bioaccum",C1649)),ISNUMBER(FIND("accum",C1649)))</f>
        <v>0</v>
      </c>
      <c r="R1649" t="b">
        <f>OR(ISNUMBER(FIND("Occupation",C1649)),ISNUMBER(FIND("occupation",C1649)),ISNUMBER(FIND("worker",C1649)),ISNUMBER(FIND("workforce",C1649)))</f>
        <v>0</v>
      </c>
      <c r="S1649" t="b">
        <f>NOT(OR(F1649,G1649,H1649,I1649,J1649,K1649,L1649,M1649,N1649,O1649,P1649,Q1649,R1649))</f>
        <v>0</v>
      </c>
      <c r="U1649" t="b">
        <f>OR(Table1[[#This Row],[Inflammation]],Table1[[#This Row],[Immune]])</f>
        <v>0</v>
      </c>
      <c r="V1649" t="str">
        <f>IF(OR(Table1[[#This Row],[Rodents]],Table1[[#This Row],[Human]],Table1[[#This Row],[Pig]]),OR(ISNUMBER(FIND("intratrach",C1649)),ISNUMBER(FIND("nasal ",C1649)),ISNUMBER(FIND("instill",C1649))),"NA")</f>
        <v>NA</v>
      </c>
      <c r="W1649" t="str">
        <f>IF(OR(Table1[[#This Row],[Rodents]],Table1[[#This Row],[Human]],Table1[[#This Row],[Pig]]),OR(ISNUMBER(FIND("dermal",C1649)),ISNUMBER(FIND("skin ",C1649))),"NA")</f>
        <v>NA</v>
      </c>
      <c r="X1649" t="str">
        <f>IF(OR(Table1[[#This Row],[Rodents]],Table1[[#This Row],[Human]],Table1[[#This Row],[Pig]]),OR(ISNUMBER(FIND("injected",C1649)),ISNUMBER(FIND("periton",C1649)),ISNUMBER(FIND("intrascrot",C1649))),"NA")</f>
        <v>NA</v>
      </c>
      <c r="Y1649" t="str">
        <f>IF(OR(Table1[[#This Row],[Rodents]],Table1[[#This Row],[Human]],Table1[[#This Row],[Pig]]),NOT(OR(Table1[[#This Row],[Inhaled/Intratracheal/intranasal]],Table1[[#This Row],[Dermal]],Table1[[#This Row],[Injected]])),"NA")</f>
        <v>NA</v>
      </c>
      <c r="AA1649" t="b">
        <f>OR(ISNUMBER(FIND("fish ",C1649)),ISNUMBER(FIND("Fish ",C1649)),ISNUMBER(FIND("aquatic",C1649)),ISNUMBER(FIND("daphnids",C1649)),ISNUMBER(FIND("Carcinus maenas",C1649)),ISNUMBER(FIND("Daphnia",C1649)),ISNUMBER(FIND("Ruditapes philippinarum",C1649)),ISNUMBER(FIND("daphnia",C1649)),ISNUMBER(FIND("marine",C1649)),ISNUMBER(FIND("mussel",C1649)),ISNUMBER(FIND("algae",C1649)),ISNUMBER(FIND("Donax faba",C1649)),ISNUMBER(FIND("estuarine",C1649)),ISNUMBER(FIND("snail",C1649)),ISNUMBER(FIND("Prorocentrum donghaiense",C1649)) )</f>
        <v>1</v>
      </c>
      <c r="AB1649" t="b">
        <f>OR(ISNUMBER(FIND(" rat ",C1649)),ISNUMBER(FIND(" rats ",C1649)),ISNUMBER(FIND(" Rats ",C1649)),ISNUMBER(FIND(" Rat ",C1649)),ISNUMBER(FIND(" rat.",C1649)),ISNUMBER(FIND(" rats.",C1649)),ISNUMBER(FIND("mouse",C1649)),ISNUMBER(FIND("mice",C1649)), ISNUMBER(FIND(" Mice",C1649)))</f>
        <v>0</v>
      </c>
      <c r="AC1649" t="b">
        <f>OR(ISNUMBER(FIND(" cell ",C1649)),ISNUMBER(FIND("fibroblast",C1649)),ISNUMBER(FIND("macrophage",C1649)),ISNUMBER(FIND("epithelial",C1649)),ISNUMBER(FIND("endothelial",C1649)),ISNUMBER(FIND("neuron",C1649)),ISNUMBER(FIND(" cells ",C1649)),ISNUMBER(FIND("RBC",C1649)),ISNUMBER(FIND("mitochond",C1649)),ISNUMBER(FIND("adipocyte",C1649)),ISNUMBER(FIND("osteo",C1649)),ISNUMBER(FIND("keratin",C1649)),ISNUMBER(FIND(" cell's ",C1649)),ISNUMBER(FIND("eukary",C1649)),ISNUMBER(FIND("sperm",C1649)))</f>
        <v>0</v>
      </c>
      <c r="AD1649" t="b">
        <f>OR(ISNUMBER(FIND("human",B1649)),ISNUMBER(FIND("workers",B1649)),ISNUMBER(FIND("workforces",B1649)),ISNUMBER(FIND("occupational",B1649)),ISNUMBER(FIND("Case report",B1649)),ISNUMBER(FIND("Workplaces",B1649)),ISNUMBER(FIND("worker",B1649)))</f>
        <v>0</v>
      </c>
      <c r="AE1649" t="b">
        <f>OR(ISNUMBER(FIND(" plant ",C1649)),ISNUMBER(FIND("Plant ",C1649)),ISNUMBER(FIND("tomato",C1649)),ISNUMBER(FIND("plants",C1649)),ISNUMBER(FIND("Plants",C1649)),ISNUMBER(FIND("algae",C1649)),ISNUMBER(FIND("lettuce",C1649)),ISNUMBER(FIND("green gram sprouts ",C1649)),ISNUMBER(FIND("Cucurbita pepo",C1649)),ISNUMBER(FIND("bean ",C1649)),ISNUMBER(FIND("chloroplast",C1649)),ISNUMBER(FIND("chlorophyll",C1649)),ISNUMBER(FIND("seedling",C1649)),ISNUMBER(FIND("canola",C1649)),ISNUMBER(FIND("shoot",C1649)),ISNUMBER(FIND("photosynthes",C1649)),ISNUMBER(FIND(" leaves ",C1649)),,ISNUMBER(FIND("agriculture",C1649)),ISNUMBER(FIND(" crops ",C1649)))</f>
        <v>0</v>
      </c>
      <c r="AF1649" t="b">
        <f>OR(ISNUMBER(FIND("bacteria",C1649)),ISNUMBER(FIND("Bacteria",C1649)),ISNUMBER(FIND("Bacterium",C1649)),ISNUMBER(FIND("bacterium",C1649)),ISNUMBER(FIND(" coli ",C1649)))</f>
        <v>0</v>
      </c>
      <c r="AG1649" t="b">
        <f>OR(ISNUMBER(FIND("fungi",C1649)),ISNUMBER(FIND("Fungi",C1649)),ISNUMBER(FIND("fungus",C1649)),ISNUMBER(FIND("Fungus",C1649)),ISNUMBER(FIND("mushroom",C1649)),ISNUMBER(FIND("Mushroom",C1649)),ISNUMBER(FIND(" mold ",C1649)))</f>
        <v>0</v>
      </c>
      <c r="AH1649" t="b">
        <f>OR(ISNUMBER(FIND("Pig ",C1649)),ISNUMBER(FIND("pig ",C1649)),ISNUMBER(FIND("Pigs ",C1649)),ISNUMBER(FIND("pigs ",C1649)))</f>
        <v>0</v>
      </c>
      <c r="AI1649" t="b">
        <f>OR(ISNUMBER(FIND(" C. elegans",C1649)),ISNUMBER(FIND("Caenorhabditis elegans",C1649)),ISNUMBER(FIND("earthworms",C1649)),ISNUMBER(FIND(" Ficopomatus enigmaticus",C1649)),ISNUMBER(FIND("larva",C1649)),ISNUMBER(FIND("Lumbriculus variegatus",C1649)),ISNUMBER(FIND("nematode",C1649)))</f>
        <v>1</v>
      </c>
      <c r="AJ1649" t="b">
        <f>NOT(OR(AA1649,AB1649,AC1649,AD1649,AE1649,AF1649,AG1649,AH1649,AI1649))</f>
        <v>0</v>
      </c>
      <c r="AL1649" t="b">
        <f>OR(AA1649,AB1649,AD1649,AE1649,AF1649,AG1649,AH1649,AI1649)</f>
        <v>1</v>
      </c>
      <c r="AM1649" t="b">
        <f>IF(Table1[[#This Row],[In vivo?]],IF(Table1[[#This Row],[Cell]],FALSE,TRUE),FALSE)</f>
        <v>1</v>
      </c>
      <c r="AN1649" t="b">
        <f>AND(AC1649,AL1649)</f>
        <v>0</v>
      </c>
      <c r="AO1649" t="b">
        <f>IF(Table1[[#This Row],[Cell]],IF(Table1[[#This Row],[In vivo?]],FALSE,TRUE),FALSE)</f>
        <v>0</v>
      </c>
      <c r="AP1649" t="b">
        <f>NOT(OR(Table1[[#This Row],[In vivo?]],Table1[[#This Row],[Only in Cell]]))</f>
        <v>0</v>
      </c>
      <c r="AQ1649" t="str">
        <f>IF(OR(Table1[[#This Row],[Rodents]],Table1[[#This Row],[Human]],Table1[[#This Row],[Pig]]),OR(ISNUMBER(FIND("pulmonary",C1649)),ISNUMBER(FIND("lung",C1649))),"NA")</f>
        <v>NA</v>
      </c>
      <c r="AR1649" t="str">
        <f>IF(OR(Table1[[#This Row],[Rodents]],Table1[[#This Row],[Human]],Table1[[#This Row],[Pig]]),OR(ISNUMBER(FIND("skin",C1649)),ISNUMBER(FIND("dermal",C1649))),"NA")</f>
        <v>NA</v>
      </c>
      <c r="AS1649" t="str">
        <f>IF(OR(Table1[[#This Row],[Rodents]],Table1[[#This Row],[Human]],Table1[[#This Row],[Pig]]),OR(ISNUMBER(FIND("liver",C1649)),ISNUMBER(FIND("hepat",C1649))),"NA")</f>
        <v>NA</v>
      </c>
      <c r="AT1649" t="str">
        <f>IF(OR(Table1[[#This Row],[Rodents]],Table1[[#This Row],[Human]],Table1[[#This Row],[Pig]]),OR(ISNUMBER(FIND("kidney",C1649)),ISNUMBER(FIND("neph",C1649))),"NA")</f>
        <v>NA</v>
      </c>
      <c r="AU1649" t="str">
        <f>IF(OR(Table1[[#This Row],[Rodents]],Table1[[#This Row],[Human]],Table1[[#This Row],[Pig]]),OR(ISNUMBER(FIND("brain",C1649)),ISNUMBER(FIND("neur",C1649)),ISNUMBER(FIND("nerv",C1649))),"NA")</f>
        <v>NA</v>
      </c>
      <c r="AV1649" t="str">
        <f>IF(OR(Table1[[#This Row],[Rodents]],Table1[[#This Row],[Human]],Table1[[#This Row],[Pig]]),OR(ISNUMBER(FIND("heart",C1649)),ISNUMBER(FIND("cardi",C1649))),"NA")</f>
        <v>NA</v>
      </c>
      <c r="AW1649" t="str">
        <f>IF(OR(Table1[[#This Row],[Rodents]],Table1[[#This Row],[Human]],Table1[[#This Row],[Pig]]),OR(ISNUMBER(FIND("gastro",C1649)),ISNUMBER(FIND("intesti",C1649)),ISNUMBER(FIND("stomach",C1649))),"NA")</f>
        <v>NA</v>
      </c>
      <c r="AX1649" t="str">
        <f>IF(OR(Table1[[#This Row],[Rodents]],Table1[[#This Row],[Human]],Table1[[#This Row],[Pig]]),NOT(OR(AQ1649,AR1649,AS1649,AT1649,AU1649,AV1649,AW1649)),"NA")</f>
        <v>NA</v>
      </c>
      <c r="AY1649" t="b">
        <f>OR(ISNUMBER(FIND("SWCNT",C1649)),ISNUMBER(FIND("SWNT",C1649)),ISNUMBER(FIND("single-wall",C1649)),ISNUMBER(FIND("single wall",C1649)),ISNUMBER(FIND("Single wall",C1649)),ISNUMBER(FIND("Single-wall",C1649)),ISNUMBER(FIND("SWCNT",B1649)),ISNUMBER(FIND("SWNT",B1649)),ISNUMBER(FIND("single-wall",B1649)),ISNUMBER(FIND("single wall",B1649)),ISNUMBER(FIND("Single-wall",B1649)),ISNUMBER(FIND("Single wall",B1649)))</f>
        <v>0</v>
      </c>
      <c r="AZ1649" t="b">
        <f>OR(ISNUMBER(FIND("MWCNT",C1649)),ISNUMBER(FIND("MWNT",C1649)),ISNUMBER(FIND("multi-wall",C1649)),ISNUMBER(FIND("multi wall",C1649)),ISNUMBER(FIND("multiwall",C1649)),ISNUMBER(FIND("Multi-wall",C1649)),ISNUMBER(FIND("Multi wall",C1649)),ISNUMBER(FIND("Multiwall",C1649)),ISNUMBER(FIND("MWCNT",B1649)),ISNUMBER(FIND("MWNT",B1649)),ISNUMBER(FIND("multi-wall",B1649)),ISNUMBER(FIND("multi wall",B1649)),ISNUMBER(FIND("multiwall",B1649)),ISNUMBER(FIND("Multi-wall",B1649)),ISNUMBER(FIND("Multi wall",B1649)),ISNUMBER(FIND("Multiwall",B1649)),ISNUMBER(FIND("Double-wall",B1649)),ISNUMBER(FIND("Double wall",B1649)),ISNUMBER(FIND("Doublewall",B1649)),ISNUMBER(FIND("double-wall",B1649)),ISNUMBER(FIND("double wall",B1649)),ISNUMBER(FIND("doublewall",B1649)))</f>
        <v>1</v>
      </c>
      <c r="BA1649" t="b">
        <f>AND(Table1[[#This Row],[SWCNT]],Table1[[#This Row],[MWCNT]])</f>
        <v>0</v>
      </c>
      <c r="BB1649" t="b">
        <f>IF(Table1[[#This Row],[SWCNT]]=TRUE,FALSE,IF(Table1[[#This Row],[MWCNT]]=TRUE,FALSE,TRUE))</f>
        <v>0</v>
      </c>
      <c r="BC1649" s="18"/>
    </row>
    <row r="1650" spans="1:55" ht="185">
      <c r="A1650" t="s">
        <v>4136</v>
      </c>
      <c r="B1650" s="2" t="s">
        <v>4137</v>
      </c>
      <c r="C1650" s="16" t="s">
        <v>4138</v>
      </c>
      <c r="D1650" s="17" t="s">
        <v>653</v>
      </c>
      <c r="E1650" s="2">
        <v>2013</v>
      </c>
      <c r="F1650" t="b">
        <f>OR(ISNUMBER(FIND("cytotoxic",C1650)),ISNUMBER(FIND("Cytotoxic",C1650)),ISNUMBER(FIND("cellular toxicity",C1650)),ISNUMBER(FIND("cell death",C1650)),ISNUMBER(FIND("viable",C1650)),ISNUMBER(FIND("phytotoxic",C1650)),ISNUMBER(FIND("acute toxicity",C1650)),ISNUMBER(FIND("MTT",C1650)),ISNUMBER(FIND("survival",C1650)),ISNUMBER(FIND("prolifer",C1650)),ISNUMBER(FIND("apoptosis",C1650)),ISNUMBER(FIND("neurotoxic",C1650)),ISNUMBER(FIND("  lysis ",C1650)),ISNUMBER(FIND("necrosis",C1650)),ISNUMBER(FIND("cellular death",C1650))*3,ISNUMBER(FIND("LDH",C1650)),ISNUMBER(FIND("Acute toxicity",C1650)))</f>
        <v>1</v>
      </c>
      <c r="G1650" t="b">
        <f>OR(ISNUMBER(FIND("genotoxic",C1650)),ISNUMBER(FIND("genotoxicity",C1650)),ISNUMBER(FIND("DNA damage",C1650)),ISNUMBER(FIND("DNA",C1650)),ISNUMBER(FIND("RNA",C1650)),ISNUMBER(FIND("mesothelioma",C1650)),ISNUMBER(FIND("carcino",C1650)),ISNUMBER(FIND("mutagen",C1650)),ISNUMBER(FIND("genetic",C1650)))</f>
        <v>1</v>
      </c>
      <c r="H1650" t="b">
        <f>OR(ISNUMBER(FIND("inflammatory",C1650)),ISNUMBER(FIND("inflamm",C1650)))</f>
        <v>0</v>
      </c>
      <c r="I1650" t="b">
        <f>OR(ISNUMBER(FIND("immune",C1650)),ISNUMBER(FIND("immunological",C1650)),ISNUMBER(FIND("interleuk",C1650)),ISNUMBER(FIND("platelet activation",C1650)),ISNUMBER(FIND("monocyte",C1650)),ISNUMBER(FIND("leukocyte",C1650)),ISNUMBER(FIND("cytokine",C1650)),ISNUMBER(FIND("CD4",C1650)),ISNUMBER(FIND("CD8",C1650)),ISNUMBER(FIND("T-cell",C1650)))</f>
        <v>0</v>
      </c>
      <c r="J1650" t="b">
        <f>OR(ISNUMBER(FIND("reactive oxygen",C1650)),ISNUMBER(FIND("ROS",C1650)),ISNUMBER(FIND("free radical",C1650)),ISNUMBER(FIND("oxidative stress",C1650)),ISNUMBER(FIND("peroxid",C1650)),ISNUMBER(FIND("oxidative",C1650)),ISNUMBER(FIND("antioxid",C1650)))</f>
        <v>1</v>
      </c>
      <c r="K1650" t="b">
        <f>OR(ISNUMBER(FIND("autophag",C1650)))</f>
        <v>0</v>
      </c>
      <c r="L1650" t="b">
        <f>OR(ISNUMBER(FIND("morpholog",C1650)))</f>
        <v>0</v>
      </c>
      <c r="M1650" t="b">
        <f>OR(ISNUMBER(FIND("fibrosis",C1650)),ISNUMBER(FIND("Fibrosis",C1650)),ISNUMBER(FIND("fibrot",C1650)))</f>
        <v>0</v>
      </c>
      <c r="N1650" t="b">
        <f>OR(ISNUMBER(FIND("offspring",C1650)),ISNUMBER(FIND("Parental",C1650)),ISNUMBER(FIND("parental",C1650)),ISNUMBER(FIND("germline",C1650)),ISNUMBER(FIND("reproduc",C1650)),ISNUMBER(FIND("embryo",C1650)))</f>
        <v>0</v>
      </c>
      <c r="O1650" t="b">
        <f>OR(ISNUMBER(FIND("metabol",C1650)),ISNUMBER(FIND("Metabol",C1650)),ISNUMBER(FIND("digest",C1650)),ISNUMBER(FIND("mitochon",C1650)))</f>
        <v>0</v>
      </c>
      <c r="P1650" t="b">
        <f>OR(ISNUMBER(FIND("ecotox",C1650)),ISNUMBER(FIND("Ecotox",B1650)),ISNUMBER(FIND("ecotox",B1650)),ISNUMBER(FIND("Ecotox",C1650)))</f>
        <v>0</v>
      </c>
      <c r="Q1650" t="b">
        <f>OR(ISNUMBER(FIND("Bioaccum",C1650)),ISNUMBER(FIND("bioaccum",C1650)),ISNUMBER(FIND("accum",C1650)))</f>
        <v>0</v>
      </c>
      <c r="R1650" t="b">
        <f>OR(ISNUMBER(FIND("Occupation",C1650)),ISNUMBER(FIND("occupation",C1650)),ISNUMBER(FIND("worker",C1650)),ISNUMBER(FIND("workforce",C1650)))</f>
        <v>0</v>
      </c>
      <c r="S1650" t="b">
        <f>NOT(OR(F1650,G1650,H1650,I1650,J1650,K1650,L1650,M1650,N1650,O1650,P1650,Q1650,R1650))</f>
        <v>0</v>
      </c>
      <c r="U1650" t="b">
        <f>OR(Table1[[#This Row],[Inflammation]],Table1[[#This Row],[Immune]])</f>
        <v>0</v>
      </c>
      <c r="V1650" t="str">
        <f>IF(OR(Table1[[#This Row],[Rodents]],Table1[[#This Row],[Human]],Table1[[#This Row],[Pig]]),OR(ISNUMBER(FIND("intratrach",C1650)),ISNUMBER(FIND("nasal ",C1650)),ISNUMBER(FIND("instill",C1650))),"NA")</f>
        <v>NA</v>
      </c>
      <c r="W1650" t="str">
        <f>IF(OR(Table1[[#This Row],[Rodents]],Table1[[#This Row],[Human]],Table1[[#This Row],[Pig]]),OR(ISNUMBER(FIND("dermal",C1650)),ISNUMBER(FIND("skin ",C1650))),"NA")</f>
        <v>NA</v>
      </c>
      <c r="X1650" t="str">
        <f>IF(OR(Table1[[#This Row],[Rodents]],Table1[[#This Row],[Human]],Table1[[#This Row],[Pig]]),OR(ISNUMBER(FIND("injected",C1650)),ISNUMBER(FIND("periton",C1650)),ISNUMBER(FIND("intrascrot",C1650))),"NA")</f>
        <v>NA</v>
      </c>
      <c r="Y1650" t="str">
        <f>IF(OR(Table1[[#This Row],[Rodents]],Table1[[#This Row],[Human]],Table1[[#This Row],[Pig]]),NOT(OR(Table1[[#This Row],[Inhaled/Intratracheal/intranasal]],Table1[[#This Row],[Dermal]],Table1[[#This Row],[Injected]])),"NA")</f>
        <v>NA</v>
      </c>
      <c r="AA1650" t="b">
        <f>OR(ISNUMBER(FIND("fish ",C1650)),ISNUMBER(FIND("Fish ",C1650)),ISNUMBER(FIND("aquatic",C1650)),ISNUMBER(FIND("daphnids",C1650)),ISNUMBER(FIND("Carcinus maenas",C1650)),ISNUMBER(FIND("Daphnia",C1650)),ISNUMBER(FIND("Ruditapes philippinarum",C1650)),ISNUMBER(FIND("daphnia",C1650)),ISNUMBER(FIND("marine",C1650)),ISNUMBER(FIND("mussel",C1650)),ISNUMBER(FIND("algae",C1650)),ISNUMBER(FIND("Donax faba",C1650)),ISNUMBER(FIND("estuarine",C1650)),ISNUMBER(FIND("snail",C1650)),ISNUMBER(FIND("Prorocentrum donghaiense",C1650)) )</f>
        <v>0</v>
      </c>
      <c r="AB1650" t="b">
        <f>OR(ISNUMBER(FIND(" rat ",C1650)),ISNUMBER(FIND(" rats ",C1650)),ISNUMBER(FIND(" Rats ",C1650)),ISNUMBER(FIND(" Rat ",C1650)),ISNUMBER(FIND(" rat.",C1650)),ISNUMBER(FIND(" rats.",C1650)),ISNUMBER(FIND("mouse",C1650)),ISNUMBER(FIND("mice",C1650)), ISNUMBER(FIND(" Mice",C1650)))</f>
        <v>0</v>
      </c>
      <c r="AC1650" t="b">
        <f>OR(ISNUMBER(FIND(" cell ",C1650)),ISNUMBER(FIND("fibroblast",C1650)),ISNUMBER(FIND("macrophage",C1650)),ISNUMBER(FIND("epithelial",C1650)),ISNUMBER(FIND("endothelial",C1650)),ISNUMBER(FIND("neuron",C1650)),ISNUMBER(FIND(" cells ",C1650)),ISNUMBER(FIND("RBC",C1650)),ISNUMBER(FIND("mitochond",C1650)),ISNUMBER(FIND("adipocyte",C1650)),ISNUMBER(FIND("osteo",C1650)),ISNUMBER(FIND("keratin",C1650)),ISNUMBER(FIND(" cell's ",C1650)),ISNUMBER(FIND("eukary",C1650)),ISNUMBER(FIND("sperm",C1650)))</f>
        <v>1</v>
      </c>
      <c r="AD1650" t="b">
        <v>0</v>
      </c>
      <c r="AE1650" t="b">
        <f>OR(ISNUMBER(FIND(" plant ",C1650)),ISNUMBER(FIND("Plant ",C1650)),ISNUMBER(FIND("tomato",C1650)),ISNUMBER(FIND("plants",C1650)),ISNUMBER(FIND("Plants",C1650)),ISNUMBER(FIND("algae",C1650)),ISNUMBER(FIND("lettuce",C1650)),ISNUMBER(FIND("green gram sprouts ",C1650)),ISNUMBER(FIND("Cucurbita pepo",C1650)),ISNUMBER(FIND("bean ",C1650)),ISNUMBER(FIND("chloroplast",C1650)),ISNUMBER(FIND("chlorophyll",C1650)),ISNUMBER(FIND("seedling",C1650)),ISNUMBER(FIND("canola",C1650)),ISNUMBER(FIND("shoot",C1650)),ISNUMBER(FIND("photosynthes",C1650)),ISNUMBER(FIND(" leaves ",C1650)),,ISNUMBER(FIND("agriculture",C1650)),ISNUMBER(FIND(" crops ",C1650)))</f>
        <v>0</v>
      </c>
      <c r="AF1650" t="b">
        <f>OR(ISNUMBER(FIND("bacteria",C1650)),ISNUMBER(FIND("Bacteria",C1650)),ISNUMBER(FIND("Bacterium",C1650)),ISNUMBER(FIND("bacterium",C1650)),ISNUMBER(FIND(" coli ",C1650)))</f>
        <v>0</v>
      </c>
      <c r="AG1650" t="b">
        <f>OR(ISNUMBER(FIND("fungi",C1650)),ISNUMBER(FIND("Fungi",C1650)),ISNUMBER(FIND("fungus",C1650)),ISNUMBER(FIND("Fungus",C1650)),ISNUMBER(FIND("mushroom",C1650)),ISNUMBER(FIND("Mushroom",C1650)),ISNUMBER(FIND(" mold ",C1650)))</f>
        <v>0</v>
      </c>
      <c r="AH1650" t="b">
        <f>OR(ISNUMBER(FIND("Pig ",C1650)),ISNUMBER(FIND("pig ",C1650)),ISNUMBER(FIND("Pigs ",C1650)),ISNUMBER(FIND("pigs ",C1650)))</f>
        <v>0</v>
      </c>
      <c r="AI1650" t="b">
        <f>OR(ISNUMBER(FIND(" C. elegans",C1650)),ISNUMBER(FIND("Caenorhabditis elegans",C1650)),ISNUMBER(FIND("earthworms",C1650)),ISNUMBER(FIND(" Ficopomatus enigmaticus",C1650)),ISNUMBER(FIND("larva",C1650)),ISNUMBER(FIND("Lumbriculus variegatus",C1650)),ISNUMBER(FIND("nematode",C1650)))</f>
        <v>0</v>
      </c>
      <c r="AJ1650" t="b">
        <f>NOT(OR(AA1650,AB1650,AC1650,AD1650,AE1650,AF1650,AG1650,AH1650,AI1650))</f>
        <v>0</v>
      </c>
      <c r="AL1650" t="b">
        <f>OR(AA1650,AB1650,AD1650,AE1650,AF1650,AG1650,AH1650,AI1650)</f>
        <v>0</v>
      </c>
      <c r="AM1650" t="b">
        <f>IF(Table1[[#This Row],[In vivo?]],IF(Table1[[#This Row],[Cell]],FALSE,TRUE),FALSE)</f>
        <v>0</v>
      </c>
      <c r="AN1650" t="b">
        <f>AND(AC1650,AL1650)</f>
        <v>0</v>
      </c>
      <c r="AO1650" t="b">
        <f>IF(Table1[[#This Row],[Cell]],IF(Table1[[#This Row],[In vivo?]],FALSE,TRUE),FALSE)</f>
        <v>1</v>
      </c>
      <c r="AP1650" t="b">
        <f>NOT(OR(Table1[[#This Row],[In vivo?]],Table1[[#This Row],[Only in Cell]]))</f>
        <v>0</v>
      </c>
      <c r="AQ1650" t="str">
        <f>IF(OR(Table1[[#This Row],[Rodents]],Table1[[#This Row],[Human]],Table1[[#This Row],[Pig]]),OR(ISNUMBER(FIND("pulmonary",C1650)),ISNUMBER(FIND("lung",C1650))),"NA")</f>
        <v>NA</v>
      </c>
      <c r="AR1650" t="str">
        <f>IF(OR(Table1[[#This Row],[Rodents]],Table1[[#This Row],[Human]],Table1[[#This Row],[Pig]]),OR(ISNUMBER(FIND("skin",C1650)),ISNUMBER(FIND("dermal",C1650))),"NA")</f>
        <v>NA</v>
      </c>
      <c r="AS1650" t="str">
        <f>IF(OR(Table1[[#This Row],[Rodents]],Table1[[#This Row],[Human]],Table1[[#This Row],[Pig]]),OR(ISNUMBER(FIND("liver",C1650)),ISNUMBER(FIND("hepat",C1650))),"NA")</f>
        <v>NA</v>
      </c>
      <c r="AT1650" t="str">
        <f>IF(OR(Table1[[#This Row],[Rodents]],Table1[[#This Row],[Human]],Table1[[#This Row],[Pig]]),OR(ISNUMBER(FIND("kidney",C1650)),ISNUMBER(FIND("neph",C1650))),"NA")</f>
        <v>NA</v>
      </c>
      <c r="AU1650" t="str">
        <f>IF(OR(Table1[[#This Row],[Rodents]],Table1[[#This Row],[Human]],Table1[[#This Row],[Pig]]),OR(ISNUMBER(FIND("brain",C1650)),ISNUMBER(FIND("neur",C1650)),ISNUMBER(FIND("nerv",C1650))),"NA")</f>
        <v>NA</v>
      </c>
      <c r="AV1650" t="str">
        <f>IF(OR(Table1[[#This Row],[Rodents]],Table1[[#This Row],[Human]],Table1[[#This Row],[Pig]]),OR(ISNUMBER(FIND("heart",C1650)),ISNUMBER(FIND("cardi",C1650))),"NA")</f>
        <v>NA</v>
      </c>
      <c r="AW1650" t="str">
        <f>IF(OR(Table1[[#This Row],[Rodents]],Table1[[#This Row],[Human]],Table1[[#This Row],[Pig]]),OR(ISNUMBER(FIND("gastro",C1650)),ISNUMBER(FIND("intesti",C1650)),ISNUMBER(FIND("stomach",C1650))),"NA")</f>
        <v>NA</v>
      </c>
      <c r="AX1650" t="str">
        <f>IF(OR(Table1[[#This Row],[Rodents]],Table1[[#This Row],[Human]],Table1[[#This Row],[Pig]]),NOT(OR(AQ1650,AR1650,AS1650,AT1650,AU1650,AV1650,AW1650)),"NA")</f>
        <v>NA</v>
      </c>
      <c r="AY1650" t="b">
        <f>OR(ISNUMBER(FIND("SWCNT",C1650)),ISNUMBER(FIND("SWNT",C1650)),ISNUMBER(FIND("single-wall",C1650)),ISNUMBER(FIND("single wall",C1650)),ISNUMBER(FIND("Single wall",C1650)),ISNUMBER(FIND("Single-wall",C1650)),ISNUMBER(FIND("SWCNT",B1650)),ISNUMBER(FIND("SWNT",B1650)),ISNUMBER(FIND("single-wall",B1650)),ISNUMBER(FIND("single wall",B1650)),ISNUMBER(FIND("Single-wall",B1650)),ISNUMBER(FIND("Single wall",B1650)))</f>
        <v>0</v>
      </c>
      <c r="AZ1650" t="b">
        <f>OR(ISNUMBER(FIND("MWCNT",C1650)),ISNUMBER(FIND("MWNT",C1650)),ISNUMBER(FIND("multi-wall",C1650)),ISNUMBER(FIND("multi wall",C1650)),ISNUMBER(FIND("multiwall",C1650)),ISNUMBER(FIND("Multi-wall",C1650)),ISNUMBER(FIND("Multi wall",C1650)),ISNUMBER(FIND("Multiwall",C1650)),ISNUMBER(FIND("MWCNT",B1650)),ISNUMBER(FIND("MWNT",B1650)),ISNUMBER(FIND("multi-wall",B1650)),ISNUMBER(FIND("multi wall",B1650)),ISNUMBER(FIND("multiwall",B1650)),ISNUMBER(FIND("Multi-wall",B1650)),ISNUMBER(FIND("Multi wall",B1650)),ISNUMBER(FIND("Multiwall",B1650)),ISNUMBER(FIND("Double-wall",B1650)),ISNUMBER(FIND("Double wall",B1650)),ISNUMBER(FIND("Doublewall",B1650)),ISNUMBER(FIND("double-wall",B1650)),ISNUMBER(FIND("double wall",B1650)),ISNUMBER(FIND("doublewall",B1650)))</f>
        <v>1</v>
      </c>
      <c r="BA1650" t="b">
        <f>AND(Table1[[#This Row],[SWCNT]],Table1[[#This Row],[MWCNT]])</f>
        <v>0</v>
      </c>
      <c r="BB1650" t="b">
        <f>IF(Table1[[#This Row],[SWCNT]]=TRUE,FALSE,IF(Table1[[#This Row],[MWCNT]]=TRUE,FALSE,TRUE))</f>
        <v>0</v>
      </c>
      <c r="BC1650" s="18"/>
    </row>
    <row r="1651" spans="1:55" ht="277.5">
      <c r="A1651" t="s">
        <v>4146</v>
      </c>
      <c r="B1651" s="2" t="s">
        <v>4147</v>
      </c>
      <c r="C1651" s="16" t="s">
        <v>4148</v>
      </c>
      <c r="D1651" s="17" t="s">
        <v>2870</v>
      </c>
      <c r="E1651" s="2">
        <v>2013</v>
      </c>
      <c r="F1651" t="b">
        <f>OR(ISNUMBER(FIND("cytotoxic",C1651)),ISNUMBER(FIND("Cytotoxic",C1651)),ISNUMBER(FIND("cellular toxicity",C1651)),ISNUMBER(FIND("cell death",C1651)),ISNUMBER(FIND("viable",C1651)),ISNUMBER(FIND("phytotoxic",C1651)),ISNUMBER(FIND("acute toxicity",C1651)),ISNUMBER(FIND("MTT",C1651)),ISNUMBER(FIND("survival",C1651)),ISNUMBER(FIND("prolifer",C1651)),ISNUMBER(FIND("apoptosis",C1651)),ISNUMBER(FIND("neurotoxic",C1651)),ISNUMBER(FIND("  lysis ",C1651)),ISNUMBER(FIND("necrosis",C1651)),ISNUMBER(FIND("cellular death",C1651))*3,ISNUMBER(FIND("LDH",C1651)),ISNUMBER(FIND("Acute toxicity",C1651)))</f>
        <v>1</v>
      </c>
      <c r="G1651" t="b">
        <f>OR(ISNUMBER(FIND("genotoxic",C1651)),ISNUMBER(FIND("genotoxicity",C1651)),ISNUMBER(FIND("DNA damage",C1651)),ISNUMBER(FIND("DNA",C1651)),ISNUMBER(FIND("RNA",C1651)),ISNUMBER(FIND("mesothelioma",C1651)),ISNUMBER(FIND("carcino",C1651)),ISNUMBER(FIND("mutagen",C1651)),ISNUMBER(FIND("genetic",C1651)))</f>
        <v>0</v>
      </c>
      <c r="H1651" t="b">
        <f>OR(ISNUMBER(FIND("inflammatory",C1651)),ISNUMBER(FIND("inflamm",C1651)))</f>
        <v>0</v>
      </c>
      <c r="I1651" t="b">
        <f>OR(ISNUMBER(FIND("immune",C1651)),ISNUMBER(FIND("immunological",C1651)),ISNUMBER(FIND("interleuk",C1651)),ISNUMBER(FIND("platelet activation",C1651)),ISNUMBER(FIND("monocyte",C1651)),ISNUMBER(FIND("leukocyte",C1651)),ISNUMBER(FIND("cytokine",C1651)),ISNUMBER(FIND("CD4",C1651)),ISNUMBER(FIND("CD8",C1651)),ISNUMBER(FIND("T-cell",C1651)))</f>
        <v>0</v>
      </c>
      <c r="J1651" t="b">
        <f>OR(ISNUMBER(FIND("reactive oxygen",C1651)),ISNUMBER(FIND("ROS",C1651)),ISNUMBER(FIND("free radical",C1651)),ISNUMBER(FIND("oxidative stress",C1651)),ISNUMBER(FIND("peroxid",C1651)),ISNUMBER(FIND("oxidative",C1651)),ISNUMBER(FIND("antioxid",C1651)))</f>
        <v>0</v>
      </c>
      <c r="K1651" t="b">
        <f>OR(ISNUMBER(FIND("autophag",C1651)))</f>
        <v>0</v>
      </c>
      <c r="L1651" t="b">
        <f>OR(ISNUMBER(FIND("morpholog",C1651)))</f>
        <v>0</v>
      </c>
      <c r="M1651" t="b">
        <f>OR(ISNUMBER(FIND("fibrosis",C1651)),ISNUMBER(FIND("Fibrosis",C1651)),ISNUMBER(FIND("fibrot",C1651)))</f>
        <v>0</v>
      </c>
      <c r="N1651" t="b">
        <f>OR(ISNUMBER(FIND("offspring",C1651)),ISNUMBER(FIND("Parental",C1651)),ISNUMBER(FIND("parental",C1651)),ISNUMBER(FIND("germline",C1651)),ISNUMBER(FIND("reproduc",C1651)),ISNUMBER(FIND("embryo",C1651)))</f>
        <v>0</v>
      </c>
      <c r="O1651" t="b">
        <f>OR(ISNUMBER(FIND("metabol",C1651)),ISNUMBER(FIND("Metabol",C1651)),ISNUMBER(FIND("digest",C1651)),ISNUMBER(FIND("mitochon",C1651)))</f>
        <v>0</v>
      </c>
      <c r="P1651" t="b">
        <f>OR(ISNUMBER(FIND("ecotox",C1651)),ISNUMBER(FIND("Ecotox",B1651)),ISNUMBER(FIND("ecotox",B1651)),ISNUMBER(FIND("Ecotox",C1651)))</f>
        <v>0</v>
      </c>
      <c r="Q1651" t="b">
        <f>OR(ISNUMBER(FIND("Bioaccum",C1651)),ISNUMBER(FIND("bioaccum",C1651)),ISNUMBER(FIND("accum",C1651)))</f>
        <v>0</v>
      </c>
      <c r="R1651" t="b">
        <f>OR(ISNUMBER(FIND("Occupation",C1651)),ISNUMBER(FIND("occupation",C1651)),ISNUMBER(FIND("worker",C1651)),ISNUMBER(FIND("workforce",C1651)))</f>
        <v>0</v>
      </c>
      <c r="S1651" t="b">
        <f>NOT(OR(F1651,G1651,H1651,I1651,J1651,K1651,L1651,M1651,N1651,O1651,P1651,Q1651,R1651))</f>
        <v>0</v>
      </c>
      <c r="U1651" t="b">
        <f>OR(Table1[[#This Row],[Inflammation]],Table1[[#This Row],[Immune]])</f>
        <v>0</v>
      </c>
      <c r="V1651" t="str">
        <f>IF(OR(Table1[[#This Row],[Rodents]],Table1[[#This Row],[Human]],Table1[[#This Row],[Pig]]),OR(ISNUMBER(FIND("intratrach",C1651)),ISNUMBER(FIND("nasal ",C1651)),ISNUMBER(FIND("instill",C1651))),"NA")</f>
        <v>NA</v>
      </c>
      <c r="W1651" t="str">
        <f>IF(OR(Table1[[#This Row],[Rodents]],Table1[[#This Row],[Human]],Table1[[#This Row],[Pig]]),OR(ISNUMBER(FIND("dermal",C1651)),ISNUMBER(FIND("skin ",C1651))),"NA")</f>
        <v>NA</v>
      </c>
      <c r="X1651" t="str">
        <f>IF(OR(Table1[[#This Row],[Rodents]],Table1[[#This Row],[Human]],Table1[[#This Row],[Pig]]),OR(ISNUMBER(FIND("injected",C1651)),ISNUMBER(FIND("periton",C1651)),ISNUMBER(FIND("intrascrot",C1651))),"NA")</f>
        <v>NA</v>
      </c>
      <c r="Y1651" t="str">
        <f>IF(OR(Table1[[#This Row],[Rodents]],Table1[[#This Row],[Human]],Table1[[#This Row],[Pig]]),NOT(OR(Table1[[#This Row],[Inhaled/Intratracheal/intranasal]],Table1[[#This Row],[Dermal]],Table1[[#This Row],[Injected]])),"NA")</f>
        <v>NA</v>
      </c>
      <c r="AA1651" t="b">
        <f>OR(ISNUMBER(FIND("fish ",C1651)),ISNUMBER(FIND("Fish ",C1651)),ISNUMBER(FIND("aquatic",C1651)),ISNUMBER(FIND("daphnids",C1651)),ISNUMBER(FIND("Carcinus maenas",C1651)),ISNUMBER(FIND("Daphnia",C1651)),ISNUMBER(FIND("Ruditapes philippinarum",C1651)),ISNUMBER(FIND("daphnia",C1651)),ISNUMBER(FIND("marine",C1651)),ISNUMBER(FIND("mussel",C1651)),ISNUMBER(FIND("algae",C1651)),ISNUMBER(FIND("Donax faba",C1651)),ISNUMBER(FIND("estuarine",C1651)),ISNUMBER(FIND("snail",C1651)),ISNUMBER(FIND("Prorocentrum donghaiense",C1651)) )</f>
        <v>0</v>
      </c>
      <c r="AB1651" t="b">
        <f>OR(ISNUMBER(FIND(" rat ",C1651)),ISNUMBER(FIND(" rats ",C1651)),ISNUMBER(FIND(" Rats ",C1651)),ISNUMBER(FIND(" Rat ",C1651)),ISNUMBER(FIND(" rat.",C1651)),ISNUMBER(FIND(" rats.",C1651)),ISNUMBER(FIND("mouse",C1651)),ISNUMBER(FIND("mice",C1651)), ISNUMBER(FIND(" Mice",C1651)))</f>
        <v>0</v>
      </c>
      <c r="AC1651" t="b">
        <f>OR(ISNUMBER(FIND(" cell ",C1651)),ISNUMBER(FIND("fibroblast",C1651)),ISNUMBER(FIND("macrophage",C1651)),ISNUMBER(FIND("epithelial",C1651)),ISNUMBER(FIND("endothelial",C1651)),ISNUMBER(FIND("neuron",C1651)),ISNUMBER(FIND(" cells ",C1651)),ISNUMBER(FIND("RBC",C1651)),ISNUMBER(FIND("mitochond",C1651)),ISNUMBER(FIND("adipocyte",C1651)),ISNUMBER(FIND("osteo",C1651)),ISNUMBER(FIND("keratin",C1651)),ISNUMBER(FIND(" cell's ",C1651)),ISNUMBER(FIND("eukary",C1651)),ISNUMBER(FIND("sperm",C1651)))</f>
        <v>1</v>
      </c>
      <c r="AD1651" t="b">
        <f>OR(ISNUMBER(FIND("human",B1651)),ISNUMBER(FIND("workers",B1651)),ISNUMBER(FIND("workforces",B1651)),ISNUMBER(FIND("occupational",B1651)),ISNUMBER(FIND("Case report",B1651)),ISNUMBER(FIND("Workplaces",B1651)),ISNUMBER(FIND("worker",B1651)))</f>
        <v>0</v>
      </c>
      <c r="AE1651" t="b">
        <f>OR(ISNUMBER(FIND(" plant ",C1651)),ISNUMBER(FIND("Plant ",C1651)),ISNUMBER(FIND("tomato",C1651)),ISNUMBER(FIND("plants",C1651)),ISNUMBER(FIND("Plants",C1651)),ISNUMBER(FIND("algae",C1651)),ISNUMBER(FIND("lettuce",C1651)),ISNUMBER(FIND("green gram sprouts ",C1651)),ISNUMBER(FIND("Cucurbita pepo",C1651)),ISNUMBER(FIND("bean ",C1651)),ISNUMBER(FIND("chloroplast",C1651)),ISNUMBER(FIND("chlorophyll",C1651)),ISNUMBER(FIND("seedling",C1651)),ISNUMBER(FIND("canola",C1651)),ISNUMBER(FIND("shoot",C1651)),ISNUMBER(FIND("photosynthes",C1651)),ISNUMBER(FIND(" leaves ",C1651)),,ISNUMBER(FIND("agriculture",C1651)),ISNUMBER(FIND(" crops ",C1651)))</f>
        <v>0</v>
      </c>
      <c r="AF1651" t="b">
        <f>OR(ISNUMBER(FIND("bacteria",C1651)),ISNUMBER(FIND("Bacteria",C1651)),ISNUMBER(FIND("Bacterium",C1651)),ISNUMBER(FIND("bacterium",C1651)),ISNUMBER(FIND(" coli ",C1651)))</f>
        <v>0</v>
      </c>
      <c r="AG1651" t="b">
        <f>OR(ISNUMBER(FIND("fungi",C1651)),ISNUMBER(FIND("Fungi",C1651)),ISNUMBER(FIND("fungus",C1651)),ISNUMBER(FIND("Fungus",C1651)),ISNUMBER(FIND("mushroom",C1651)),ISNUMBER(FIND("Mushroom",C1651)),ISNUMBER(FIND(" mold ",C1651)))</f>
        <v>0</v>
      </c>
      <c r="AH1651" t="b">
        <f>OR(ISNUMBER(FIND("Pig ",C1651)),ISNUMBER(FIND("pig ",C1651)),ISNUMBER(FIND("Pigs ",C1651)),ISNUMBER(FIND("pigs ",C1651)))</f>
        <v>0</v>
      </c>
      <c r="AI1651" t="b">
        <f>OR(ISNUMBER(FIND(" C. elegans",C1651)),ISNUMBER(FIND("Caenorhabditis elegans",C1651)),ISNUMBER(FIND("earthworms",C1651)),ISNUMBER(FIND(" Ficopomatus enigmaticus",C1651)),ISNUMBER(FIND("larva",C1651)),ISNUMBER(FIND("Lumbriculus variegatus",C1651)),ISNUMBER(FIND("nematode",C1651)))</f>
        <v>0</v>
      </c>
      <c r="AJ1651" t="b">
        <f>NOT(OR(AA1651,AB1651,AC1651,AD1651,AE1651,AF1651,AG1651,AH1651,AI1651))</f>
        <v>0</v>
      </c>
      <c r="AL1651" t="b">
        <f>OR(AA1651,AB1651,AD1651,AE1651,AF1651,AG1651,AH1651,AI1651)</f>
        <v>0</v>
      </c>
      <c r="AM1651" t="b">
        <f>IF(Table1[[#This Row],[In vivo?]],IF(Table1[[#This Row],[Cell]],FALSE,TRUE),FALSE)</f>
        <v>0</v>
      </c>
      <c r="AN1651" t="b">
        <f>AND(AC1651,AL1651)</f>
        <v>0</v>
      </c>
      <c r="AO1651" t="b">
        <f>IF(Table1[[#This Row],[Cell]],IF(Table1[[#This Row],[In vivo?]],FALSE,TRUE),FALSE)</f>
        <v>1</v>
      </c>
      <c r="AP1651" t="b">
        <f>NOT(OR(Table1[[#This Row],[In vivo?]],Table1[[#This Row],[Only in Cell]]))</f>
        <v>0</v>
      </c>
      <c r="AQ1651" t="str">
        <f>IF(OR(Table1[[#This Row],[Rodents]],Table1[[#This Row],[Human]],Table1[[#This Row],[Pig]]),OR(ISNUMBER(FIND("pulmonary",C1651)),ISNUMBER(FIND("lung",C1651))),"NA")</f>
        <v>NA</v>
      </c>
      <c r="AR1651" t="str">
        <f>IF(OR(Table1[[#This Row],[Rodents]],Table1[[#This Row],[Human]],Table1[[#This Row],[Pig]]),OR(ISNUMBER(FIND("skin",C1651)),ISNUMBER(FIND("dermal",C1651))),"NA")</f>
        <v>NA</v>
      </c>
      <c r="AS1651" t="str">
        <f>IF(OR(Table1[[#This Row],[Rodents]],Table1[[#This Row],[Human]],Table1[[#This Row],[Pig]]),OR(ISNUMBER(FIND("liver",C1651)),ISNUMBER(FIND("hepat",C1651))),"NA")</f>
        <v>NA</v>
      </c>
      <c r="AT1651" t="str">
        <f>IF(OR(Table1[[#This Row],[Rodents]],Table1[[#This Row],[Human]],Table1[[#This Row],[Pig]]),OR(ISNUMBER(FIND("kidney",C1651)),ISNUMBER(FIND("neph",C1651))),"NA")</f>
        <v>NA</v>
      </c>
      <c r="AU1651" t="str">
        <f>IF(OR(Table1[[#This Row],[Rodents]],Table1[[#This Row],[Human]],Table1[[#This Row],[Pig]]),OR(ISNUMBER(FIND("brain",C1651)),ISNUMBER(FIND("neur",C1651)),ISNUMBER(FIND("nerv",C1651))),"NA")</f>
        <v>NA</v>
      </c>
      <c r="AV1651" t="str">
        <f>IF(OR(Table1[[#This Row],[Rodents]],Table1[[#This Row],[Human]],Table1[[#This Row],[Pig]]),OR(ISNUMBER(FIND("heart",C1651)),ISNUMBER(FIND("cardi",C1651))),"NA")</f>
        <v>NA</v>
      </c>
      <c r="AW1651" t="str">
        <f>IF(OR(Table1[[#This Row],[Rodents]],Table1[[#This Row],[Human]],Table1[[#This Row],[Pig]]),OR(ISNUMBER(FIND("gastro",C1651)),ISNUMBER(FIND("intesti",C1651)),ISNUMBER(FIND("stomach",C1651))),"NA")</f>
        <v>NA</v>
      </c>
      <c r="AX1651" t="str">
        <f>IF(OR(Table1[[#This Row],[Rodents]],Table1[[#This Row],[Human]],Table1[[#This Row],[Pig]]),NOT(OR(AQ1651,AR1651,AS1651,AT1651,AU1651,AV1651,AW1651)),"NA")</f>
        <v>NA</v>
      </c>
      <c r="AY1651" t="b">
        <f>OR(ISNUMBER(FIND("SWCNT",C1651)),ISNUMBER(FIND("SWNT",C1651)),ISNUMBER(FIND("single-wall",C1651)),ISNUMBER(FIND("single wall",C1651)),ISNUMBER(FIND("Single wall",C1651)),ISNUMBER(FIND("Single-wall",C1651)),ISNUMBER(FIND("SWCNT",B1651)),ISNUMBER(FIND("SWNT",B1651)),ISNUMBER(FIND("single-wall",B1651)),ISNUMBER(FIND("single wall",B1651)),ISNUMBER(FIND("Single-wall",B1651)),ISNUMBER(FIND("Single wall",B1651)))</f>
        <v>1</v>
      </c>
      <c r="AZ1651" t="b">
        <f>OR(ISNUMBER(FIND("MWCNT",C1651)),ISNUMBER(FIND("MWNT",C1651)),ISNUMBER(FIND("multi-wall",C1651)),ISNUMBER(FIND("multi wall",C1651)),ISNUMBER(FIND("multiwall",C1651)),ISNUMBER(FIND("Multi-wall",C1651)),ISNUMBER(FIND("Multi wall",C1651)),ISNUMBER(FIND("Multiwall",C1651)),ISNUMBER(FIND("MWCNT",B1651)),ISNUMBER(FIND("MWNT",B1651)),ISNUMBER(FIND("multi-wall",B1651)),ISNUMBER(FIND("multi wall",B1651)),ISNUMBER(FIND("multiwall",B1651)),ISNUMBER(FIND("Multi-wall",B1651)),ISNUMBER(FIND("Multi wall",B1651)),ISNUMBER(FIND("Multiwall",B1651)),ISNUMBER(FIND("Double-wall",B1651)),ISNUMBER(FIND("Double wall",B1651)),ISNUMBER(FIND("Doublewall",B1651)),ISNUMBER(FIND("double-wall",B1651)),ISNUMBER(FIND("double wall",B1651)),ISNUMBER(FIND("doublewall",B1651)))</f>
        <v>0</v>
      </c>
      <c r="BA1651" t="b">
        <f>AND(Table1[[#This Row],[SWCNT]],Table1[[#This Row],[MWCNT]])</f>
        <v>0</v>
      </c>
      <c r="BB1651" t="b">
        <f>IF(Table1[[#This Row],[SWCNT]]=TRUE,FALSE,IF(Table1[[#This Row],[MWCNT]]=TRUE,FALSE,TRUE))</f>
        <v>0</v>
      </c>
      <c r="BC1651" s="18"/>
    </row>
    <row r="1652" spans="1:55" ht="185">
      <c r="A1652" t="s">
        <v>4156</v>
      </c>
      <c r="B1652" s="2" t="s">
        <v>4160</v>
      </c>
      <c r="C1652" s="16" t="s">
        <v>4164</v>
      </c>
      <c r="D1652" s="17" t="s">
        <v>403</v>
      </c>
      <c r="E1652" s="2">
        <v>2013</v>
      </c>
      <c r="F1652" t="b">
        <f>OR(ISNUMBER(FIND("cytotoxic",C1652)),ISNUMBER(FIND("Cytotoxic",C1652)),ISNUMBER(FIND("cellular toxicity",C1652)),ISNUMBER(FIND("cell death",C1652)),ISNUMBER(FIND("viable",C1652)),ISNUMBER(FIND("phytotoxic",C1652)),ISNUMBER(FIND("acute toxicity",C1652)),ISNUMBER(FIND("MTT",C1652)),ISNUMBER(FIND("survival",C1652)),ISNUMBER(FIND("prolifer",C1652)),ISNUMBER(FIND("apoptosis",C1652)),ISNUMBER(FIND("neurotoxic",C1652)),ISNUMBER(FIND("  lysis ",C1652)),ISNUMBER(FIND("necrosis",C1652)),ISNUMBER(FIND("cellular death",C1652))*3,ISNUMBER(FIND("LDH",C1652)),ISNUMBER(FIND("Acute toxicity",C1652)))</f>
        <v>1</v>
      </c>
      <c r="G1652" t="b">
        <f>OR(ISNUMBER(FIND("genotoxic",C1652)),ISNUMBER(FIND("genotoxicity",C1652)),ISNUMBER(FIND("DNA damage",C1652)),ISNUMBER(FIND("DNA",C1652)),ISNUMBER(FIND("RNA",C1652)),ISNUMBER(FIND("mesothelioma",C1652)),ISNUMBER(FIND("carcino",C1652)),ISNUMBER(FIND("mutagen",C1652)),ISNUMBER(FIND("genetic",C1652)))</f>
        <v>1</v>
      </c>
      <c r="H1652" t="b">
        <f>OR(ISNUMBER(FIND("inflammatory",C1652)),ISNUMBER(FIND("inflamm",C1652)))</f>
        <v>0</v>
      </c>
      <c r="I1652" t="b">
        <f>OR(ISNUMBER(FIND("immune",C1652)),ISNUMBER(FIND("immunological",C1652)),ISNUMBER(FIND("interleuk",C1652)),ISNUMBER(FIND("platelet activation",C1652)),ISNUMBER(FIND("monocyte",C1652)),ISNUMBER(FIND("leukocyte",C1652)),ISNUMBER(FIND("cytokine",C1652)),ISNUMBER(FIND("CD4",C1652)),ISNUMBER(FIND("CD8",C1652)),ISNUMBER(FIND("T-cell",C1652)))</f>
        <v>0</v>
      </c>
      <c r="J1652" t="b">
        <f>OR(ISNUMBER(FIND("reactive oxygen",C1652)),ISNUMBER(FIND("ROS",C1652)),ISNUMBER(FIND("free radical",C1652)),ISNUMBER(FIND("oxidative stress",C1652)),ISNUMBER(FIND("peroxid",C1652)),ISNUMBER(FIND("oxidative",C1652)),ISNUMBER(FIND("antioxid",C1652)))</f>
        <v>1</v>
      </c>
      <c r="K1652" t="b">
        <f>OR(ISNUMBER(FIND("autophag",C1652)))</f>
        <v>0</v>
      </c>
      <c r="L1652" t="b">
        <f>OR(ISNUMBER(FIND("morpholog",C1652)))</f>
        <v>0</v>
      </c>
      <c r="M1652" t="b">
        <f>OR(ISNUMBER(FIND("fibrosis",C1652)),ISNUMBER(FIND("Fibrosis",C1652)),ISNUMBER(FIND("fibrot",C1652)))</f>
        <v>0</v>
      </c>
      <c r="N1652" t="b">
        <f>OR(ISNUMBER(FIND("offspring",C1652)),ISNUMBER(FIND("Parental",C1652)),ISNUMBER(FIND("parental",C1652)),ISNUMBER(FIND("germline",C1652)),ISNUMBER(FIND("reproduc",C1652)),ISNUMBER(FIND("embryo",C1652)))</f>
        <v>0</v>
      </c>
      <c r="O1652" t="b">
        <f>OR(ISNUMBER(FIND("metabol",C1652)),ISNUMBER(FIND("Metabol",C1652)),ISNUMBER(FIND("digest",C1652)),ISNUMBER(FIND("mitochon",C1652)))</f>
        <v>0</v>
      </c>
      <c r="P1652" t="b">
        <f>OR(ISNUMBER(FIND("ecotox",C1652)),ISNUMBER(FIND("Ecotox",B1652)),ISNUMBER(FIND("ecotox",B1652)),ISNUMBER(FIND("Ecotox",C1652)))</f>
        <v>0</v>
      </c>
      <c r="Q1652" t="b">
        <f>OR(ISNUMBER(FIND("Bioaccum",C1652)),ISNUMBER(FIND("bioaccum",C1652)),ISNUMBER(FIND("accum",C1652)))</f>
        <v>0</v>
      </c>
      <c r="R1652" t="b">
        <f>OR(ISNUMBER(FIND("Occupation",C1652)),ISNUMBER(FIND("occupation",C1652)),ISNUMBER(FIND("worker",C1652)),ISNUMBER(FIND("workforce",C1652)))</f>
        <v>0</v>
      </c>
      <c r="S1652" t="b">
        <f>NOT(OR(F1652,G1652,H1652,I1652,J1652,K1652,L1652,M1652,N1652,O1652,P1652,Q1652,R1652))</f>
        <v>0</v>
      </c>
      <c r="U1652" t="b">
        <f>OR(Table1[[#This Row],[Inflammation]],Table1[[#This Row],[Immune]])</f>
        <v>0</v>
      </c>
      <c r="V1652" t="str">
        <f>IF(OR(Table1[[#This Row],[Rodents]],Table1[[#This Row],[Human]],Table1[[#This Row],[Pig]]),OR(ISNUMBER(FIND("intratrach",C1652)),ISNUMBER(FIND("nasal ",C1652)),ISNUMBER(FIND("instill",C1652))),"NA")</f>
        <v>NA</v>
      </c>
      <c r="W1652" t="str">
        <f>IF(OR(Table1[[#This Row],[Rodents]],Table1[[#This Row],[Human]],Table1[[#This Row],[Pig]]),OR(ISNUMBER(FIND("dermal",C1652)),ISNUMBER(FIND("skin ",C1652))),"NA")</f>
        <v>NA</v>
      </c>
      <c r="X1652" t="str">
        <f>IF(OR(Table1[[#This Row],[Rodents]],Table1[[#This Row],[Human]],Table1[[#This Row],[Pig]]),OR(ISNUMBER(FIND("injected",C1652)),ISNUMBER(FIND("periton",C1652)),ISNUMBER(FIND("intrascrot",C1652))),"NA")</f>
        <v>NA</v>
      </c>
      <c r="Y1652" t="str">
        <f>IF(OR(Table1[[#This Row],[Rodents]],Table1[[#This Row],[Human]],Table1[[#This Row],[Pig]]),NOT(OR(Table1[[#This Row],[Inhaled/Intratracheal/intranasal]],Table1[[#This Row],[Dermal]],Table1[[#This Row],[Injected]])),"NA")</f>
        <v>NA</v>
      </c>
      <c r="AA1652" t="b">
        <f>OR(ISNUMBER(FIND("fish ",C1652)),ISNUMBER(FIND("Fish ",C1652)),ISNUMBER(FIND("aquatic",C1652)),ISNUMBER(FIND("daphnids",C1652)),ISNUMBER(FIND("Carcinus maenas",C1652)),ISNUMBER(FIND("Daphnia",C1652)),ISNUMBER(FIND("Ruditapes philippinarum",C1652)),ISNUMBER(FIND("daphnia",C1652)),ISNUMBER(FIND("marine",C1652)),ISNUMBER(FIND("mussel",C1652)),ISNUMBER(FIND("algae",C1652)),ISNUMBER(FIND("Donax faba",C1652)),ISNUMBER(FIND("estuarine",C1652)),ISNUMBER(FIND("snail",C1652)),ISNUMBER(FIND("Prorocentrum donghaiense",C1652)) )</f>
        <v>0</v>
      </c>
      <c r="AB1652" t="b">
        <f>OR(ISNUMBER(FIND(" rat ",C1652)),ISNUMBER(FIND(" rats ",C1652)),ISNUMBER(FIND(" Rats ",C1652)),ISNUMBER(FIND(" Rat ",C1652)),ISNUMBER(FIND(" rat.",C1652)),ISNUMBER(FIND(" rats.",C1652)),ISNUMBER(FIND("mouse",C1652)),ISNUMBER(FIND("mice",C1652)), ISNUMBER(FIND(" Mice",C1652)))</f>
        <v>0</v>
      </c>
      <c r="AC1652" t="b">
        <f>OR(ISNUMBER(FIND(" cell ",C1652)),ISNUMBER(FIND("fibroblast",C1652)),ISNUMBER(FIND("macrophage",C1652)),ISNUMBER(FIND("epithelial",C1652)),ISNUMBER(FIND("endothelial",C1652)),ISNUMBER(FIND("neuron",C1652)),ISNUMBER(FIND(" cells ",C1652)),ISNUMBER(FIND("RBC",C1652)),ISNUMBER(FIND("mitochond",C1652)),ISNUMBER(FIND("adipocyte",C1652)),ISNUMBER(FIND("osteo",C1652)),ISNUMBER(FIND("keratin",C1652)),ISNUMBER(FIND(" cell's ",C1652)),ISNUMBER(FIND("eukary",C1652)),ISNUMBER(FIND("sperm",C1652)))</f>
        <v>1</v>
      </c>
      <c r="AD1652" t="b">
        <f>OR(ISNUMBER(FIND("human",B1652)),ISNUMBER(FIND("workers",B1652)),ISNUMBER(FIND("workforces",B1652)),ISNUMBER(FIND("occupational",B1652)),ISNUMBER(FIND("Case report",B1652)),ISNUMBER(FIND("Workplaces",B1652)),ISNUMBER(FIND("worker",B1652)))</f>
        <v>0</v>
      </c>
      <c r="AE1652" t="b">
        <f>OR(ISNUMBER(FIND(" plant ",C1652)),ISNUMBER(FIND("Plant ",C1652)),ISNUMBER(FIND("tomato",C1652)),ISNUMBER(FIND("plants",C1652)),ISNUMBER(FIND("Plants",C1652)),ISNUMBER(FIND("algae",C1652)),ISNUMBER(FIND("lettuce",C1652)),ISNUMBER(FIND("green gram sprouts ",C1652)),ISNUMBER(FIND("Cucurbita pepo",C1652)),ISNUMBER(FIND("bean ",C1652)),ISNUMBER(FIND("chloroplast",C1652)),ISNUMBER(FIND("chlorophyll",C1652)),ISNUMBER(FIND("seedling",C1652)),ISNUMBER(FIND("canola",C1652)),ISNUMBER(FIND("shoot",C1652)),ISNUMBER(FIND("photosynthes",C1652)),ISNUMBER(FIND(" leaves ",C1652)),,ISNUMBER(FIND("agriculture",C1652)),ISNUMBER(FIND(" crops ",C1652)))</f>
        <v>0</v>
      </c>
      <c r="AF1652" t="b">
        <f>OR(ISNUMBER(FIND("bacteria",C1652)),ISNUMBER(FIND("Bacteria",C1652)),ISNUMBER(FIND("Bacterium",C1652)),ISNUMBER(FIND("bacterium",C1652)),ISNUMBER(FIND(" coli ",C1652)))</f>
        <v>0</v>
      </c>
      <c r="AG1652" t="b">
        <f>OR(ISNUMBER(FIND("fungi",C1652)),ISNUMBER(FIND("Fungi",C1652)),ISNUMBER(FIND("fungus",C1652)),ISNUMBER(FIND("Fungus",C1652)),ISNUMBER(FIND("mushroom",C1652)),ISNUMBER(FIND("Mushroom",C1652)),ISNUMBER(FIND(" mold ",C1652)))</f>
        <v>0</v>
      </c>
      <c r="AH1652" t="b">
        <f>OR(ISNUMBER(FIND("Pig ",C1652)),ISNUMBER(FIND("pig ",C1652)),ISNUMBER(FIND("Pigs ",C1652)),ISNUMBER(FIND("pigs ",C1652)))</f>
        <v>0</v>
      </c>
      <c r="AI1652" t="b">
        <f>OR(ISNUMBER(FIND(" C. elegans",C1652)),ISNUMBER(FIND("Caenorhabditis elegans",C1652)),ISNUMBER(FIND("earthworms",C1652)),ISNUMBER(FIND(" Ficopomatus enigmaticus",C1652)),ISNUMBER(FIND("larva",C1652)),ISNUMBER(FIND("Lumbriculus variegatus",C1652)),ISNUMBER(FIND("nematode",C1652)))</f>
        <v>0</v>
      </c>
      <c r="AJ1652" t="b">
        <f>NOT(OR(AA1652,AB1652,AC1652,AD1652,AE1652,AF1652,AG1652,AH1652,AI1652))</f>
        <v>0</v>
      </c>
      <c r="AL1652" t="b">
        <f>OR(AA1652,AB1652,AD1652,AE1652,AF1652,AG1652,AH1652,AI1652)</f>
        <v>0</v>
      </c>
      <c r="AM1652" t="b">
        <f>IF(Table1[[#This Row],[In vivo?]],IF(Table1[[#This Row],[Cell]],FALSE,TRUE),FALSE)</f>
        <v>0</v>
      </c>
      <c r="AN1652" t="b">
        <f>AND(AC1652,AL1652)</f>
        <v>0</v>
      </c>
      <c r="AO1652" t="b">
        <f>IF(Table1[[#This Row],[Cell]],IF(Table1[[#This Row],[In vivo?]],FALSE,TRUE),FALSE)</f>
        <v>1</v>
      </c>
      <c r="AP1652" t="b">
        <f>NOT(OR(Table1[[#This Row],[In vivo?]],Table1[[#This Row],[Only in Cell]]))</f>
        <v>0</v>
      </c>
      <c r="AQ1652" t="str">
        <f>IF(OR(Table1[[#This Row],[Rodents]],Table1[[#This Row],[Human]],Table1[[#This Row],[Pig]]),OR(ISNUMBER(FIND("pulmonary",C1652)),ISNUMBER(FIND("lung",C1652))),"NA")</f>
        <v>NA</v>
      </c>
      <c r="AR1652" t="str">
        <f>IF(OR(Table1[[#This Row],[Rodents]],Table1[[#This Row],[Human]],Table1[[#This Row],[Pig]]),OR(ISNUMBER(FIND("skin",C1652)),ISNUMBER(FIND("dermal",C1652))),"NA")</f>
        <v>NA</v>
      </c>
      <c r="AS1652" t="str">
        <f>IF(OR(Table1[[#This Row],[Rodents]],Table1[[#This Row],[Human]],Table1[[#This Row],[Pig]]),OR(ISNUMBER(FIND("liver",C1652)),ISNUMBER(FIND("hepat",C1652))),"NA")</f>
        <v>NA</v>
      </c>
      <c r="AT1652" t="str">
        <f>IF(OR(Table1[[#This Row],[Rodents]],Table1[[#This Row],[Human]],Table1[[#This Row],[Pig]]),OR(ISNUMBER(FIND("kidney",C1652)),ISNUMBER(FIND("neph",C1652))),"NA")</f>
        <v>NA</v>
      </c>
      <c r="AU1652" t="str">
        <f>IF(OR(Table1[[#This Row],[Rodents]],Table1[[#This Row],[Human]],Table1[[#This Row],[Pig]]),OR(ISNUMBER(FIND("brain",C1652)),ISNUMBER(FIND("neur",C1652)),ISNUMBER(FIND("nerv",C1652))),"NA")</f>
        <v>NA</v>
      </c>
      <c r="AV1652" t="str">
        <f>IF(OR(Table1[[#This Row],[Rodents]],Table1[[#This Row],[Human]],Table1[[#This Row],[Pig]]),OR(ISNUMBER(FIND("heart",C1652)),ISNUMBER(FIND("cardi",C1652))),"NA")</f>
        <v>NA</v>
      </c>
      <c r="AW1652" t="str">
        <f>IF(OR(Table1[[#This Row],[Rodents]],Table1[[#This Row],[Human]],Table1[[#This Row],[Pig]]),OR(ISNUMBER(FIND("gastro",C1652)),ISNUMBER(FIND("intesti",C1652)),ISNUMBER(FIND("stomach",C1652))),"NA")</f>
        <v>NA</v>
      </c>
      <c r="AX1652" t="str">
        <f>IF(OR(Table1[[#This Row],[Rodents]],Table1[[#This Row],[Human]],Table1[[#This Row],[Pig]]),NOT(OR(AQ1652,AR1652,AS1652,AT1652,AU1652,AV1652,AW1652)),"NA")</f>
        <v>NA</v>
      </c>
      <c r="AY1652" t="b">
        <f>OR(ISNUMBER(FIND("SWCNT",C1652)),ISNUMBER(FIND("SWNT",C1652)),ISNUMBER(FIND("single-wall",C1652)),ISNUMBER(FIND("single wall",C1652)),ISNUMBER(FIND("Single wall",C1652)),ISNUMBER(FIND("Single-wall",C1652)),ISNUMBER(FIND("SWCNT",B1652)),ISNUMBER(FIND("SWNT",B1652)),ISNUMBER(FIND("single-wall",B1652)),ISNUMBER(FIND("single wall",B1652)),ISNUMBER(FIND("Single-wall",B1652)),ISNUMBER(FIND("Single wall",B1652)))</f>
        <v>1</v>
      </c>
      <c r="AZ1652" t="b">
        <f>OR(ISNUMBER(FIND("MWCNT",C1652)),ISNUMBER(FIND("MWNT",C1652)),ISNUMBER(FIND("multi-wall",C1652)),ISNUMBER(FIND("multi wall",C1652)),ISNUMBER(FIND("multiwall",C1652)),ISNUMBER(FIND("Multi-wall",C1652)),ISNUMBER(FIND("Multi wall",C1652)),ISNUMBER(FIND("Multiwall",C1652)),ISNUMBER(FIND("MWCNT",B1652)),ISNUMBER(FIND("MWNT",B1652)),ISNUMBER(FIND("multi-wall",B1652)),ISNUMBER(FIND("multi wall",B1652)),ISNUMBER(FIND("multiwall",B1652)),ISNUMBER(FIND("Multi-wall",B1652)),ISNUMBER(FIND("Multi wall",B1652)),ISNUMBER(FIND("Multiwall",B1652)),ISNUMBER(FIND("Double-wall",B1652)),ISNUMBER(FIND("Double wall",B1652)),ISNUMBER(FIND("Doublewall",B1652)),ISNUMBER(FIND("double-wall",B1652)),ISNUMBER(FIND("double wall",B1652)),ISNUMBER(FIND("doublewall",B1652)))</f>
        <v>0</v>
      </c>
      <c r="BA1652" t="b">
        <f>AND(Table1[[#This Row],[SWCNT]],Table1[[#This Row],[MWCNT]])</f>
        <v>0</v>
      </c>
      <c r="BB1652" t="b">
        <f>IF(Table1[[#This Row],[SWCNT]]=TRUE,FALSE,IF(Table1[[#This Row],[MWCNT]]=TRUE,FALSE,TRUE))</f>
        <v>0</v>
      </c>
      <c r="BC1652" s="18"/>
    </row>
    <row r="1653" spans="1:55" ht="185">
      <c r="A1653" t="s">
        <v>4157</v>
      </c>
      <c r="B1653" s="2" t="s">
        <v>4161</v>
      </c>
      <c r="C1653" s="16" t="s">
        <v>4165</v>
      </c>
      <c r="D1653" s="17" t="s">
        <v>403</v>
      </c>
      <c r="E1653" s="2">
        <v>2013</v>
      </c>
      <c r="F1653" t="b">
        <f>OR(ISNUMBER(FIND("cytotoxic",C1653)),ISNUMBER(FIND("Cytotoxic",C1653)),ISNUMBER(FIND("cellular toxicity",C1653)),ISNUMBER(FIND("cell death",C1653)),ISNUMBER(FIND("viable",C1653)),ISNUMBER(FIND("phytotoxic",C1653)),ISNUMBER(FIND("acute toxicity",C1653)),ISNUMBER(FIND("MTT",C1653)),ISNUMBER(FIND("survival",C1653)),ISNUMBER(FIND("prolifer",C1653)),ISNUMBER(FIND("apoptosis",C1653)),ISNUMBER(FIND("neurotoxic",C1653)),ISNUMBER(FIND("  lysis ",C1653)),ISNUMBER(FIND("necrosis",C1653)),ISNUMBER(FIND("cellular death",C1653))*3,ISNUMBER(FIND("LDH",C1653)),ISNUMBER(FIND("Acute toxicity",C1653)))</f>
        <v>1</v>
      </c>
      <c r="G1653" t="b">
        <f>OR(ISNUMBER(FIND("genotoxic",C1653)),ISNUMBER(FIND("genotoxicity",C1653)),ISNUMBER(FIND("DNA damage",C1653)),ISNUMBER(FIND("DNA",C1653)),ISNUMBER(FIND("RNA",C1653)),ISNUMBER(FIND("mesothelioma",C1653)),ISNUMBER(FIND("carcino",C1653)),ISNUMBER(FIND("mutagen",C1653)),ISNUMBER(FIND("genetic",C1653)))</f>
        <v>0</v>
      </c>
      <c r="H1653" t="b">
        <f>OR(ISNUMBER(FIND("inflammatory",C1653)),ISNUMBER(FIND("inflamm",C1653)))</f>
        <v>0</v>
      </c>
      <c r="I1653" t="b">
        <f>OR(ISNUMBER(FIND("immune",C1653)),ISNUMBER(FIND("immunological",C1653)),ISNUMBER(FIND("interleuk",C1653)),ISNUMBER(FIND("platelet activation",C1653)),ISNUMBER(FIND("monocyte",C1653)),ISNUMBER(FIND("leukocyte",C1653)),ISNUMBER(FIND("cytokine",C1653)),ISNUMBER(FIND("CD4",C1653)),ISNUMBER(FIND("CD8",C1653)),ISNUMBER(FIND("T-cell",C1653)))</f>
        <v>0</v>
      </c>
      <c r="J1653" t="b">
        <f>OR(ISNUMBER(FIND("reactive oxygen",C1653)),ISNUMBER(FIND("ROS",C1653)),ISNUMBER(FIND("free radical",C1653)),ISNUMBER(FIND("oxidative stress",C1653)),ISNUMBER(FIND("peroxid",C1653)),ISNUMBER(FIND("oxidative",C1653)),ISNUMBER(FIND("antioxid",C1653)))</f>
        <v>1</v>
      </c>
      <c r="K1653" t="b">
        <f>OR(ISNUMBER(FIND("autophag",C1653)))</f>
        <v>0</v>
      </c>
      <c r="L1653" t="b">
        <f>OR(ISNUMBER(FIND("morpholog",C1653)))</f>
        <v>0</v>
      </c>
      <c r="M1653" t="b">
        <f>OR(ISNUMBER(FIND("fibrosis",C1653)),ISNUMBER(FIND("Fibrosis",C1653)),ISNUMBER(FIND("fibrot",C1653)))</f>
        <v>1</v>
      </c>
      <c r="N1653" t="b">
        <f>OR(ISNUMBER(FIND("offspring",C1653)),ISNUMBER(FIND("Parental",C1653)),ISNUMBER(FIND("parental",C1653)),ISNUMBER(FIND("germline",C1653)),ISNUMBER(FIND("reproduc",C1653)),ISNUMBER(FIND("embryo",C1653)))</f>
        <v>0</v>
      </c>
      <c r="O1653" t="b">
        <f>OR(ISNUMBER(FIND("metabol",C1653)),ISNUMBER(FIND("Metabol",C1653)),ISNUMBER(FIND("digest",C1653)),ISNUMBER(FIND("mitochon",C1653)))</f>
        <v>0</v>
      </c>
      <c r="P1653" t="b">
        <f>OR(ISNUMBER(FIND("ecotox",C1653)),ISNUMBER(FIND("Ecotox",B1653)),ISNUMBER(FIND("ecotox",B1653)),ISNUMBER(FIND("Ecotox",C1653)))</f>
        <v>0</v>
      </c>
      <c r="Q1653" t="b">
        <f>OR(ISNUMBER(FIND("Bioaccum",C1653)),ISNUMBER(FIND("bioaccum",C1653)),ISNUMBER(FIND("accum",C1653)))</f>
        <v>0</v>
      </c>
      <c r="R1653" t="b">
        <f>OR(ISNUMBER(FIND("Occupation",C1653)),ISNUMBER(FIND("occupation",C1653)),ISNUMBER(FIND("worker",C1653)),ISNUMBER(FIND("workforce",C1653)))</f>
        <v>0</v>
      </c>
      <c r="S1653" t="b">
        <f>NOT(OR(F1653,G1653,H1653,I1653,J1653,K1653,L1653,M1653,N1653,O1653,P1653,Q1653,R1653))</f>
        <v>0</v>
      </c>
      <c r="U1653" t="b">
        <f>OR(Table1[[#This Row],[Inflammation]],Table1[[#This Row],[Immune]])</f>
        <v>0</v>
      </c>
      <c r="V1653" t="str">
        <f>IF(OR(Table1[[#This Row],[Rodents]],Table1[[#This Row],[Human]],Table1[[#This Row],[Pig]]),OR(ISNUMBER(FIND("intratrach",C1653)),ISNUMBER(FIND("nasal ",C1653)),ISNUMBER(FIND("instill",C1653))),"NA")</f>
        <v>NA</v>
      </c>
      <c r="W1653" t="str">
        <f>IF(OR(Table1[[#This Row],[Rodents]],Table1[[#This Row],[Human]],Table1[[#This Row],[Pig]]),OR(ISNUMBER(FIND("dermal",C1653)),ISNUMBER(FIND("skin ",C1653))),"NA")</f>
        <v>NA</v>
      </c>
      <c r="X1653" t="str">
        <f>IF(OR(Table1[[#This Row],[Rodents]],Table1[[#This Row],[Human]],Table1[[#This Row],[Pig]]),OR(ISNUMBER(FIND("injected",C1653)),ISNUMBER(FIND("periton",C1653)),ISNUMBER(FIND("intrascrot",C1653))),"NA")</f>
        <v>NA</v>
      </c>
      <c r="Y1653" t="str">
        <f>IF(OR(Table1[[#This Row],[Rodents]],Table1[[#This Row],[Human]],Table1[[#This Row],[Pig]]),NOT(OR(Table1[[#This Row],[Inhaled/Intratracheal/intranasal]],Table1[[#This Row],[Dermal]],Table1[[#This Row],[Injected]])),"NA")</f>
        <v>NA</v>
      </c>
      <c r="AA1653" t="b">
        <f>OR(ISNUMBER(FIND("fish ",C1653)),ISNUMBER(FIND("Fish ",C1653)),ISNUMBER(FIND("aquatic",C1653)),ISNUMBER(FIND("daphnids",C1653)),ISNUMBER(FIND("Carcinus maenas",C1653)),ISNUMBER(FIND("Daphnia",C1653)),ISNUMBER(FIND("Ruditapes philippinarum",C1653)),ISNUMBER(FIND("daphnia",C1653)),ISNUMBER(FIND("marine",C1653)),ISNUMBER(FIND("mussel",C1653)),ISNUMBER(FIND("algae",C1653)),ISNUMBER(FIND("Donax faba",C1653)),ISNUMBER(FIND("estuarine",C1653)),ISNUMBER(FIND("snail",C1653)),ISNUMBER(FIND("Prorocentrum donghaiense",C1653)) )</f>
        <v>0</v>
      </c>
      <c r="AB1653" t="b">
        <f>OR(ISNUMBER(FIND(" rat ",C1653)),ISNUMBER(FIND(" rats ",C1653)),ISNUMBER(FIND(" Rats ",C1653)),ISNUMBER(FIND(" Rat ",C1653)),ISNUMBER(FIND(" rat.",C1653)),ISNUMBER(FIND(" rats.",C1653)),ISNUMBER(FIND("mouse",C1653)),ISNUMBER(FIND("mice",C1653)), ISNUMBER(FIND(" Mice",C1653)))</f>
        <v>0</v>
      </c>
      <c r="AC1653" t="b">
        <f>OR(ISNUMBER(FIND(" cell ",C1653)),ISNUMBER(FIND("fibroblast",C1653)),ISNUMBER(FIND("macrophage",C1653)),ISNUMBER(FIND("epithelial",C1653)),ISNUMBER(FIND("endothelial",C1653)),ISNUMBER(FIND("neuron",C1653)),ISNUMBER(FIND(" cells ",C1653)),ISNUMBER(FIND("RBC",C1653)),ISNUMBER(FIND("mitochond",C1653)),ISNUMBER(FIND("adipocyte",C1653)),ISNUMBER(FIND("osteo",C1653)),ISNUMBER(FIND("keratin",C1653)),ISNUMBER(FIND(" cell's ",C1653)),ISNUMBER(FIND("eukary",C1653)),ISNUMBER(FIND("sperm",C1653)))</f>
        <v>1</v>
      </c>
      <c r="AD1653" t="b">
        <f>OR(ISNUMBER(FIND("human",B1653)),ISNUMBER(FIND("workers",B1653)),ISNUMBER(FIND("workforces",B1653)),ISNUMBER(FIND("occupational",B1653)),ISNUMBER(FIND("Case report",B1653)),ISNUMBER(FIND("Workplaces",B1653)),ISNUMBER(FIND("worker",B1653)))</f>
        <v>0</v>
      </c>
      <c r="AE1653" t="b">
        <f>OR(ISNUMBER(FIND(" plant ",C1653)),ISNUMBER(FIND("Plant ",C1653)),ISNUMBER(FIND("tomato",C1653)),ISNUMBER(FIND("plants",C1653)),ISNUMBER(FIND("Plants",C1653)),ISNUMBER(FIND("algae",C1653)),ISNUMBER(FIND("lettuce",C1653)),ISNUMBER(FIND("green gram sprouts ",C1653)),ISNUMBER(FIND("Cucurbita pepo",C1653)),ISNUMBER(FIND("bean ",C1653)),ISNUMBER(FIND("chloroplast",C1653)),ISNUMBER(FIND("chlorophyll",C1653)),ISNUMBER(FIND("seedling",C1653)),ISNUMBER(FIND("canola",C1653)),ISNUMBER(FIND("shoot",C1653)),ISNUMBER(FIND("photosynthes",C1653)),ISNUMBER(FIND(" leaves ",C1653)),,ISNUMBER(FIND("agriculture",C1653)),ISNUMBER(FIND(" crops ",C1653)))</f>
        <v>0</v>
      </c>
      <c r="AF1653" t="b">
        <f>OR(ISNUMBER(FIND("bacteria",C1653)),ISNUMBER(FIND("Bacteria",C1653)),ISNUMBER(FIND("Bacterium",C1653)),ISNUMBER(FIND("bacterium",C1653)),ISNUMBER(FIND(" coli ",C1653)))</f>
        <v>0</v>
      </c>
      <c r="AG1653" t="b">
        <f>OR(ISNUMBER(FIND("fungi",C1653)),ISNUMBER(FIND("Fungi",C1653)),ISNUMBER(FIND("fungus",C1653)),ISNUMBER(FIND("Fungus",C1653)),ISNUMBER(FIND("mushroom",C1653)),ISNUMBER(FIND("Mushroom",C1653)),ISNUMBER(FIND(" mold ",C1653)))</f>
        <v>0</v>
      </c>
      <c r="AH1653" t="b">
        <f>OR(ISNUMBER(FIND("Pig ",C1653)),ISNUMBER(FIND("pig ",C1653)),ISNUMBER(FIND("Pigs ",C1653)),ISNUMBER(FIND("pigs ",C1653)))</f>
        <v>0</v>
      </c>
      <c r="AI1653" t="b">
        <f>OR(ISNUMBER(FIND(" C. elegans",C1653)),ISNUMBER(FIND("Caenorhabditis elegans",C1653)),ISNUMBER(FIND("earthworms",C1653)),ISNUMBER(FIND(" Ficopomatus enigmaticus",C1653)),ISNUMBER(FIND("larva",C1653)),ISNUMBER(FIND("Lumbriculus variegatus",C1653)),ISNUMBER(FIND("nematode",C1653)))</f>
        <v>0</v>
      </c>
      <c r="AJ1653" t="b">
        <f>NOT(OR(AA1653,AB1653,AC1653,AD1653,AE1653,AF1653,AG1653,AH1653,AI1653))</f>
        <v>0</v>
      </c>
      <c r="AL1653" t="b">
        <f>OR(AA1653,AB1653,AD1653,AE1653,AF1653,AG1653,AH1653,AI1653)</f>
        <v>0</v>
      </c>
      <c r="AM1653" t="b">
        <f>IF(Table1[[#This Row],[In vivo?]],IF(Table1[[#This Row],[Cell]],FALSE,TRUE),FALSE)</f>
        <v>0</v>
      </c>
      <c r="AN1653" t="b">
        <f>AND(AC1653,AL1653)</f>
        <v>0</v>
      </c>
      <c r="AO1653" t="b">
        <f>IF(Table1[[#This Row],[Cell]],IF(Table1[[#This Row],[In vivo?]],FALSE,TRUE),FALSE)</f>
        <v>1</v>
      </c>
      <c r="AP1653" t="b">
        <f>NOT(OR(Table1[[#This Row],[In vivo?]],Table1[[#This Row],[Only in Cell]]))</f>
        <v>0</v>
      </c>
      <c r="AQ1653" t="str">
        <f>IF(OR(Table1[[#This Row],[Rodents]],Table1[[#This Row],[Human]],Table1[[#This Row],[Pig]]),OR(ISNUMBER(FIND("pulmonary",C1653)),ISNUMBER(FIND("lung",C1653))),"NA")</f>
        <v>NA</v>
      </c>
      <c r="AR1653" t="str">
        <f>IF(OR(Table1[[#This Row],[Rodents]],Table1[[#This Row],[Human]],Table1[[#This Row],[Pig]]),OR(ISNUMBER(FIND("skin",C1653)),ISNUMBER(FIND("dermal",C1653))),"NA")</f>
        <v>NA</v>
      </c>
      <c r="AS1653" t="str">
        <f>IF(OR(Table1[[#This Row],[Rodents]],Table1[[#This Row],[Human]],Table1[[#This Row],[Pig]]),OR(ISNUMBER(FIND("liver",C1653)),ISNUMBER(FIND("hepat",C1653))),"NA")</f>
        <v>NA</v>
      </c>
      <c r="AT1653" t="str">
        <f>IF(OR(Table1[[#This Row],[Rodents]],Table1[[#This Row],[Human]],Table1[[#This Row],[Pig]]),OR(ISNUMBER(FIND("kidney",C1653)),ISNUMBER(FIND("neph",C1653))),"NA")</f>
        <v>NA</v>
      </c>
      <c r="AU1653" t="str">
        <f>IF(OR(Table1[[#This Row],[Rodents]],Table1[[#This Row],[Human]],Table1[[#This Row],[Pig]]),OR(ISNUMBER(FIND("brain",C1653)),ISNUMBER(FIND("neur",C1653)),ISNUMBER(FIND("nerv",C1653))),"NA")</f>
        <v>NA</v>
      </c>
      <c r="AV1653" t="str">
        <f>IF(OR(Table1[[#This Row],[Rodents]],Table1[[#This Row],[Human]],Table1[[#This Row],[Pig]]),OR(ISNUMBER(FIND("heart",C1653)),ISNUMBER(FIND("cardi",C1653))),"NA")</f>
        <v>NA</v>
      </c>
      <c r="AW1653" t="str">
        <f>IF(OR(Table1[[#This Row],[Rodents]],Table1[[#This Row],[Human]],Table1[[#This Row],[Pig]]),OR(ISNUMBER(FIND("gastro",C1653)),ISNUMBER(FIND("intesti",C1653)),ISNUMBER(FIND("stomach",C1653))),"NA")</f>
        <v>NA</v>
      </c>
      <c r="AX1653" t="str">
        <f>IF(OR(Table1[[#This Row],[Rodents]],Table1[[#This Row],[Human]],Table1[[#This Row],[Pig]]),NOT(OR(AQ1653,AR1653,AS1653,AT1653,AU1653,AV1653,AW1653)),"NA")</f>
        <v>NA</v>
      </c>
      <c r="AY1653" t="b">
        <f>OR(ISNUMBER(FIND("SWCNT",C1653)),ISNUMBER(FIND("SWNT",C1653)),ISNUMBER(FIND("single-wall",C1653)),ISNUMBER(FIND("single wall",C1653)),ISNUMBER(FIND("Single wall",C1653)),ISNUMBER(FIND("Single-wall",C1653)),ISNUMBER(FIND("SWCNT",B1653)),ISNUMBER(FIND("SWNT",B1653)),ISNUMBER(FIND("single-wall",B1653)),ISNUMBER(FIND("single wall",B1653)),ISNUMBER(FIND("Single-wall",B1653)),ISNUMBER(FIND("Single wall",B1653)))</f>
        <v>1</v>
      </c>
      <c r="AZ1653" t="b">
        <f>OR(ISNUMBER(FIND("MWCNT",C1653)),ISNUMBER(FIND("MWNT",C1653)),ISNUMBER(FIND("multi-wall",C1653)),ISNUMBER(FIND("multi wall",C1653)),ISNUMBER(FIND("multiwall",C1653)),ISNUMBER(FIND("Multi-wall",C1653)),ISNUMBER(FIND("Multi wall",C1653)),ISNUMBER(FIND("Multiwall",C1653)),ISNUMBER(FIND("MWCNT",B1653)),ISNUMBER(FIND("MWNT",B1653)),ISNUMBER(FIND("multi-wall",B1653)),ISNUMBER(FIND("multi wall",B1653)),ISNUMBER(FIND("multiwall",B1653)),ISNUMBER(FIND("Multi-wall",B1653)),ISNUMBER(FIND("Multi wall",B1653)),ISNUMBER(FIND("Multiwall",B1653)),ISNUMBER(FIND("Double-wall",B1653)),ISNUMBER(FIND("Double wall",B1653)),ISNUMBER(FIND("Doublewall",B1653)),ISNUMBER(FIND("double-wall",B1653)),ISNUMBER(FIND("double wall",B1653)),ISNUMBER(FIND("doublewall",B1653)))</f>
        <v>0</v>
      </c>
      <c r="BA1653" t="b">
        <f>AND(Table1[[#This Row],[SWCNT]],Table1[[#This Row],[MWCNT]])</f>
        <v>0</v>
      </c>
      <c r="BB1653" t="b">
        <f>IF(Table1[[#This Row],[SWCNT]]=TRUE,FALSE,IF(Table1[[#This Row],[MWCNT]]=TRUE,FALSE,TRUE))</f>
        <v>0</v>
      </c>
      <c r="BC1653" s="18"/>
    </row>
    <row r="1654" spans="1:55" ht="203.5">
      <c r="A1654" t="s">
        <v>4159</v>
      </c>
      <c r="B1654" s="2" t="s">
        <v>4163</v>
      </c>
      <c r="C1654" s="16" t="s">
        <v>4167</v>
      </c>
      <c r="D1654" s="17" t="s">
        <v>2417</v>
      </c>
      <c r="E1654" s="2">
        <v>2013</v>
      </c>
      <c r="F1654" t="b">
        <f>OR(ISNUMBER(FIND("cytotoxic",C1654)),ISNUMBER(FIND("Cytotoxic",C1654)),ISNUMBER(FIND("cellular toxicity",C1654)),ISNUMBER(FIND("cell death",C1654)),ISNUMBER(FIND("viable",C1654)),ISNUMBER(FIND("phytotoxic",C1654)),ISNUMBER(FIND("acute toxicity",C1654)),ISNUMBER(FIND("MTT",C1654)),ISNUMBER(FIND("survival",C1654)),ISNUMBER(FIND("prolifer",C1654)),ISNUMBER(FIND("apoptosis",C1654)),ISNUMBER(FIND("neurotoxic",C1654)),ISNUMBER(FIND("  lysis ",C1654)),ISNUMBER(FIND("necrosis",C1654)),ISNUMBER(FIND("cellular death",C1654))*3,ISNUMBER(FIND("LDH",C1654)),ISNUMBER(FIND("Acute toxicity",C1654)))</f>
        <v>1</v>
      </c>
      <c r="G1654" t="b">
        <f>OR(ISNUMBER(FIND("genotoxic",C1654)),ISNUMBER(FIND("genotoxicity",C1654)),ISNUMBER(FIND("DNA damage",C1654)),ISNUMBER(FIND("DNA",C1654)),ISNUMBER(FIND("RNA",C1654)),ISNUMBER(FIND("mesothelioma",C1654)),ISNUMBER(FIND("carcino",C1654)),ISNUMBER(FIND("mutagen",C1654)),ISNUMBER(FIND("genetic",C1654)))</f>
        <v>0</v>
      </c>
      <c r="H1654" t="b">
        <f>OR(ISNUMBER(FIND("inflammatory",C1654)),ISNUMBER(FIND("inflamm",C1654)))</f>
        <v>0</v>
      </c>
      <c r="I1654" t="b">
        <f>OR(ISNUMBER(FIND("immune",C1654)),ISNUMBER(FIND("immunological",C1654)),ISNUMBER(FIND("interleuk",C1654)),ISNUMBER(FIND("platelet activation",C1654)),ISNUMBER(FIND("monocyte",C1654)),ISNUMBER(FIND("leukocyte",C1654)),ISNUMBER(FIND("cytokine",C1654)),ISNUMBER(FIND("CD4",C1654)),ISNUMBER(FIND("CD8",C1654)),ISNUMBER(FIND("T-cell",C1654)))</f>
        <v>0</v>
      </c>
      <c r="J1654" t="b">
        <f>OR(ISNUMBER(FIND("reactive oxygen",C1654)),ISNUMBER(FIND("ROS",C1654)),ISNUMBER(FIND("free radical",C1654)),ISNUMBER(FIND("oxidative stress",C1654)),ISNUMBER(FIND("peroxid",C1654)),ISNUMBER(FIND("oxidative",C1654)),ISNUMBER(FIND("antioxid",C1654)))</f>
        <v>0</v>
      </c>
      <c r="K1654" t="b">
        <f>OR(ISNUMBER(FIND("autophag",C1654)))</f>
        <v>0</v>
      </c>
      <c r="L1654" t="b">
        <f>OR(ISNUMBER(FIND("morpholog",C1654)))</f>
        <v>0</v>
      </c>
      <c r="M1654" t="b">
        <f>OR(ISNUMBER(FIND("fibrosis",C1654)),ISNUMBER(FIND("Fibrosis",C1654)),ISNUMBER(FIND("fibrot",C1654)))</f>
        <v>0</v>
      </c>
      <c r="N1654" t="b">
        <f>OR(ISNUMBER(FIND("offspring",C1654)),ISNUMBER(FIND("Parental",C1654)),ISNUMBER(FIND("parental",C1654)),ISNUMBER(FIND("germline",C1654)),ISNUMBER(FIND("reproduc",C1654)),ISNUMBER(FIND("embryo",C1654)))</f>
        <v>0</v>
      </c>
      <c r="O1654" t="b">
        <f>OR(ISNUMBER(FIND("metabol",C1654)),ISNUMBER(FIND("Metabol",C1654)),ISNUMBER(FIND("digest",C1654)),ISNUMBER(FIND("mitochon",C1654)))</f>
        <v>0</v>
      </c>
      <c r="P1654" t="b">
        <f>OR(ISNUMBER(FIND("ecotox",C1654)),ISNUMBER(FIND("Ecotox",B1654)),ISNUMBER(FIND("ecotox",B1654)),ISNUMBER(FIND("Ecotox",C1654)))</f>
        <v>0</v>
      </c>
      <c r="Q1654" t="b">
        <f>OR(ISNUMBER(FIND("Bioaccum",C1654)),ISNUMBER(FIND("bioaccum",C1654)),ISNUMBER(FIND("accum",C1654)))</f>
        <v>0</v>
      </c>
      <c r="R1654" t="b">
        <f>OR(ISNUMBER(FIND("Occupation",C1654)),ISNUMBER(FIND("occupation",C1654)),ISNUMBER(FIND("worker",C1654)),ISNUMBER(FIND("workforce",C1654)))</f>
        <v>0</v>
      </c>
      <c r="S1654" t="b">
        <f>NOT(OR(F1654,G1654,H1654,I1654,J1654,K1654,L1654,M1654,N1654,O1654,P1654,Q1654,R1654))</f>
        <v>0</v>
      </c>
      <c r="U1654" t="b">
        <f>OR(Table1[[#This Row],[Inflammation]],Table1[[#This Row],[Immune]])</f>
        <v>0</v>
      </c>
      <c r="V1654" t="str">
        <f>IF(OR(Table1[[#This Row],[Rodents]],Table1[[#This Row],[Human]],Table1[[#This Row],[Pig]]),OR(ISNUMBER(FIND("intratrach",C1654)),ISNUMBER(FIND("nasal ",C1654)),ISNUMBER(FIND("instill",C1654))),"NA")</f>
        <v>NA</v>
      </c>
      <c r="W1654" t="str">
        <f>IF(OR(Table1[[#This Row],[Rodents]],Table1[[#This Row],[Human]],Table1[[#This Row],[Pig]]),OR(ISNUMBER(FIND("dermal",C1654)),ISNUMBER(FIND("skin ",C1654))),"NA")</f>
        <v>NA</v>
      </c>
      <c r="X1654" t="str">
        <f>IF(OR(Table1[[#This Row],[Rodents]],Table1[[#This Row],[Human]],Table1[[#This Row],[Pig]]),OR(ISNUMBER(FIND("injected",C1654)),ISNUMBER(FIND("periton",C1654)),ISNUMBER(FIND("intrascrot",C1654))),"NA")</f>
        <v>NA</v>
      </c>
      <c r="Y1654" t="str">
        <f>IF(OR(Table1[[#This Row],[Rodents]],Table1[[#This Row],[Human]],Table1[[#This Row],[Pig]]),NOT(OR(Table1[[#This Row],[Inhaled/Intratracheal/intranasal]],Table1[[#This Row],[Dermal]],Table1[[#This Row],[Injected]])),"NA")</f>
        <v>NA</v>
      </c>
      <c r="AA1654" t="b">
        <f>OR(ISNUMBER(FIND("fish ",C1654)),ISNUMBER(FIND("Fish ",C1654)),ISNUMBER(FIND("aquatic",C1654)),ISNUMBER(FIND("daphnids",C1654)),ISNUMBER(FIND("Carcinus maenas",C1654)),ISNUMBER(FIND("Daphnia",C1654)),ISNUMBER(FIND("Ruditapes philippinarum",C1654)),ISNUMBER(FIND("daphnia",C1654)),ISNUMBER(FIND("marine",C1654)),ISNUMBER(FIND("mussel",C1654)),ISNUMBER(FIND("algae",C1654)),ISNUMBER(FIND("Donax faba",C1654)),ISNUMBER(FIND("estuarine",C1654)),ISNUMBER(FIND("snail",C1654)),ISNUMBER(FIND("Prorocentrum donghaiense",C1654)) )</f>
        <v>0</v>
      </c>
      <c r="AB1654" t="b">
        <f>OR(ISNUMBER(FIND(" rat ",C1654)),ISNUMBER(FIND(" rats ",C1654)),ISNUMBER(FIND(" Rats ",C1654)),ISNUMBER(FIND(" Rat ",C1654)),ISNUMBER(FIND(" rat.",C1654)),ISNUMBER(FIND(" rats.",C1654)),ISNUMBER(FIND("mouse",C1654)),ISNUMBER(FIND("mice",C1654)), ISNUMBER(FIND(" Mice",C1654)))</f>
        <v>0</v>
      </c>
      <c r="AC1654" t="b">
        <f>OR(ISNUMBER(FIND(" cell ",C1654)),ISNUMBER(FIND("fibroblast",C1654)),ISNUMBER(FIND("macrophage",C1654)),ISNUMBER(FIND("epithelial",C1654)),ISNUMBER(FIND("endothelial",C1654)),ISNUMBER(FIND("neuron",C1654)),ISNUMBER(FIND(" cells ",C1654)),ISNUMBER(FIND("RBC",C1654)),ISNUMBER(FIND("mitochond",C1654)),ISNUMBER(FIND("adipocyte",C1654)),ISNUMBER(FIND("osteo",C1654)),ISNUMBER(FIND("keratin",C1654)),ISNUMBER(FIND(" cell's ",C1654)),ISNUMBER(FIND("eukary",C1654)),ISNUMBER(FIND("sperm",C1654)))</f>
        <v>1</v>
      </c>
      <c r="AD1654" t="b">
        <f>OR(ISNUMBER(FIND("human",B1654)),ISNUMBER(FIND("workers",B1654)),ISNUMBER(FIND("workforces",B1654)),ISNUMBER(FIND("occupational",B1654)),ISNUMBER(FIND("Case report",B1654)),ISNUMBER(FIND("Workplaces",B1654)),ISNUMBER(FIND("worker",B1654)))</f>
        <v>0</v>
      </c>
      <c r="AE1654" t="b">
        <f>OR(ISNUMBER(FIND(" plant ",C1654)),ISNUMBER(FIND("Plant ",C1654)),ISNUMBER(FIND("tomato",C1654)),ISNUMBER(FIND("plants",C1654)),ISNUMBER(FIND("Plants",C1654)),ISNUMBER(FIND("algae",C1654)),ISNUMBER(FIND("lettuce",C1654)),ISNUMBER(FIND("green gram sprouts ",C1654)),ISNUMBER(FIND("Cucurbita pepo",C1654)),ISNUMBER(FIND("bean ",C1654)),ISNUMBER(FIND("chloroplast",C1654)),ISNUMBER(FIND("chlorophyll",C1654)),ISNUMBER(FIND("seedling",C1654)),ISNUMBER(FIND("canola",C1654)),ISNUMBER(FIND("shoot",C1654)),ISNUMBER(FIND("photosynthes",C1654)),ISNUMBER(FIND(" leaves ",C1654)),,ISNUMBER(FIND("agriculture",C1654)),ISNUMBER(FIND(" crops ",C1654)))</f>
        <v>0</v>
      </c>
      <c r="AF1654" t="b">
        <f>OR(ISNUMBER(FIND("bacteria",C1654)),ISNUMBER(FIND("Bacteria",C1654)),ISNUMBER(FIND("Bacterium",C1654)),ISNUMBER(FIND("bacterium",C1654)),ISNUMBER(FIND(" coli ",C1654)))</f>
        <v>0</v>
      </c>
      <c r="AG1654" t="b">
        <f>OR(ISNUMBER(FIND("fungi",C1654)),ISNUMBER(FIND("Fungi",C1654)),ISNUMBER(FIND("fungus",C1654)),ISNUMBER(FIND("Fungus",C1654)),ISNUMBER(FIND("mushroom",C1654)),ISNUMBER(FIND("Mushroom",C1654)),ISNUMBER(FIND(" mold ",C1654)))</f>
        <v>0</v>
      </c>
      <c r="AH1654" t="b">
        <f>OR(ISNUMBER(FIND("Pig ",C1654)),ISNUMBER(FIND("pig ",C1654)),ISNUMBER(FIND("Pigs ",C1654)),ISNUMBER(FIND("pigs ",C1654)))</f>
        <v>0</v>
      </c>
      <c r="AI1654" t="b">
        <f>OR(ISNUMBER(FIND(" C. elegans",C1654)),ISNUMBER(FIND("Caenorhabditis elegans",C1654)),ISNUMBER(FIND("earthworms",C1654)),ISNUMBER(FIND(" Ficopomatus enigmaticus",C1654)),ISNUMBER(FIND("larva",C1654)),ISNUMBER(FIND("Lumbriculus variegatus",C1654)),ISNUMBER(FIND("nematode",C1654)))</f>
        <v>0</v>
      </c>
      <c r="AJ1654" t="b">
        <f>NOT(OR(AA1654,AB1654,AC1654,AD1654,AE1654,AF1654,AG1654,AH1654,AI1654))</f>
        <v>0</v>
      </c>
      <c r="AL1654" t="b">
        <f>OR(AA1654,AB1654,AD1654,AE1654,AF1654,AG1654,AH1654,AI1654)</f>
        <v>0</v>
      </c>
      <c r="AM1654" t="b">
        <f>IF(Table1[[#This Row],[In vivo?]],IF(Table1[[#This Row],[Cell]],FALSE,TRUE),FALSE)</f>
        <v>0</v>
      </c>
      <c r="AN1654" t="b">
        <f>AND(AC1654,AL1654)</f>
        <v>0</v>
      </c>
      <c r="AO1654" t="b">
        <f>IF(Table1[[#This Row],[Cell]],IF(Table1[[#This Row],[In vivo?]],FALSE,TRUE),FALSE)</f>
        <v>1</v>
      </c>
      <c r="AP1654" t="b">
        <f>NOT(OR(Table1[[#This Row],[In vivo?]],Table1[[#This Row],[Only in Cell]]))</f>
        <v>0</v>
      </c>
      <c r="AQ1654" t="str">
        <f>IF(OR(Table1[[#This Row],[Rodents]],Table1[[#This Row],[Human]],Table1[[#This Row],[Pig]]),OR(ISNUMBER(FIND("pulmonary",C1654)),ISNUMBER(FIND("lung",C1654))),"NA")</f>
        <v>NA</v>
      </c>
      <c r="AR1654" t="str">
        <f>IF(OR(Table1[[#This Row],[Rodents]],Table1[[#This Row],[Human]],Table1[[#This Row],[Pig]]),OR(ISNUMBER(FIND("skin",C1654)),ISNUMBER(FIND("dermal",C1654))),"NA")</f>
        <v>NA</v>
      </c>
      <c r="AS1654" t="str">
        <f>IF(OR(Table1[[#This Row],[Rodents]],Table1[[#This Row],[Human]],Table1[[#This Row],[Pig]]),OR(ISNUMBER(FIND("liver",C1654)),ISNUMBER(FIND("hepat",C1654))),"NA")</f>
        <v>NA</v>
      </c>
      <c r="AT1654" t="str">
        <f>IF(OR(Table1[[#This Row],[Rodents]],Table1[[#This Row],[Human]],Table1[[#This Row],[Pig]]),OR(ISNUMBER(FIND("kidney",C1654)),ISNUMBER(FIND("neph",C1654))),"NA")</f>
        <v>NA</v>
      </c>
      <c r="AU1654" t="str">
        <f>IF(OR(Table1[[#This Row],[Rodents]],Table1[[#This Row],[Human]],Table1[[#This Row],[Pig]]),OR(ISNUMBER(FIND("brain",C1654)),ISNUMBER(FIND("neur",C1654)),ISNUMBER(FIND("nerv",C1654))),"NA")</f>
        <v>NA</v>
      </c>
      <c r="AV1654" t="str">
        <f>IF(OR(Table1[[#This Row],[Rodents]],Table1[[#This Row],[Human]],Table1[[#This Row],[Pig]]),OR(ISNUMBER(FIND("heart",C1654)),ISNUMBER(FIND("cardi",C1654))),"NA")</f>
        <v>NA</v>
      </c>
      <c r="AW1654" t="str">
        <f>IF(OR(Table1[[#This Row],[Rodents]],Table1[[#This Row],[Human]],Table1[[#This Row],[Pig]]),OR(ISNUMBER(FIND("gastro",C1654)),ISNUMBER(FIND("intesti",C1654)),ISNUMBER(FIND("stomach",C1654))),"NA")</f>
        <v>NA</v>
      </c>
      <c r="AX1654" t="str">
        <f>IF(OR(Table1[[#This Row],[Rodents]],Table1[[#This Row],[Human]],Table1[[#This Row],[Pig]]),NOT(OR(AQ1654,AR1654,AS1654,AT1654,AU1654,AV1654,AW1654)),"NA")</f>
        <v>NA</v>
      </c>
      <c r="AY1654" t="b">
        <f>OR(ISNUMBER(FIND("SWCNT",C1654)),ISNUMBER(FIND("SWNT",C1654)),ISNUMBER(FIND("single-wall",C1654)),ISNUMBER(FIND("single wall",C1654)),ISNUMBER(FIND("Single wall",C1654)),ISNUMBER(FIND("Single-wall",C1654)),ISNUMBER(FIND("SWCNT",B1654)),ISNUMBER(FIND("SWNT",B1654)),ISNUMBER(FIND("single-wall",B1654)),ISNUMBER(FIND("single wall",B1654)),ISNUMBER(FIND("Single-wall",B1654)),ISNUMBER(FIND("Single wall",B1654)))</f>
        <v>1</v>
      </c>
      <c r="AZ1654" t="b">
        <f>OR(ISNUMBER(FIND("MWCNT",C1654)),ISNUMBER(FIND("MWNT",C1654)),ISNUMBER(FIND("multi-wall",C1654)),ISNUMBER(FIND("multi wall",C1654)),ISNUMBER(FIND("multiwall",C1654)),ISNUMBER(FIND("Multi-wall",C1654)),ISNUMBER(FIND("Multi wall",C1654)),ISNUMBER(FIND("Multiwall",C1654)),ISNUMBER(FIND("MWCNT",B1654)),ISNUMBER(FIND("MWNT",B1654)),ISNUMBER(FIND("multi-wall",B1654)),ISNUMBER(FIND("multi wall",B1654)),ISNUMBER(FIND("multiwall",B1654)),ISNUMBER(FIND("Multi-wall",B1654)),ISNUMBER(FIND("Multi wall",B1654)),ISNUMBER(FIND("Multiwall",B1654)),ISNUMBER(FIND("Double-wall",B1654)),ISNUMBER(FIND("Double wall",B1654)),ISNUMBER(FIND("Doublewall",B1654)),ISNUMBER(FIND("double-wall",B1654)),ISNUMBER(FIND("double wall",B1654)),ISNUMBER(FIND("doublewall",B1654)))</f>
        <v>0</v>
      </c>
      <c r="BA1654" t="b">
        <f>AND(Table1[[#This Row],[SWCNT]],Table1[[#This Row],[MWCNT]])</f>
        <v>0</v>
      </c>
      <c r="BB1654" t="b">
        <f>IF(Table1[[#This Row],[SWCNT]]=TRUE,FALSE,IF(Table1[[#This Row],[MWCNT]]=TRUE,FALSE,TRUE))</f>
        <v>0</v>
      </c>
      <c r="BC1654" s="18"/>
    </row>
    <row r="1655" spans="1:55" ht="259">
      <c r="A1655" t="s">
        <v>4176</v>
      </c>
      <c r="B1655" s="2" t="s">
        <v>4180</v>
      </c>
      <c r="C1655" s="16" t="s">
        <v>4184</v>
      </c>
      <c r="D1655" s="17" t="s">
        <v>2870</v>
      </c>
      <c r="E1655" s="2">
        <v>2013</v>
      </c>
      <c r="F1655" t="b">
        <f>OR(ISNUMBER(FIND("cytotoxic",C1655)),ISNUMBER(FIND("Cytotoxic",C1655)),ISNUMBER(FIND("cellular toxicity",C1655)),ISNUMBER(FIND("cell death",C1655)),ISNUMBER(FIND("viable",C1655)),ISNUMBER(FIND("phytotoxic",C1655)),ISNUMBER(FIND("acute toxicity",C1655)),ISNUMBER(FIND("MTT",C1655)),ISNUMBER(FIND("survival",C1655)),ISNUMBER(FIND("prolifer",C1655)),ISNUMBER(FIND("apoptosis",C1655)),ISNUMBER(FIND("neurotoxic",C1655)),ISNUMBER(FIND("  lysis ",C1655)),ISNUMBER(FIND("necrosis",C1655)),ISNUMBER(FIND("cellular death",C1655))*3,ISNUMBER(FIND("LDH",C1655)),ISNUMBER(FIND("Acute toxicity",C1655)))</f>
        <v>1</v>
      </c>
      <c r="G1655" t="b">
        <f>OR(ISNUMBER(FIND("genotoxic",C1655)),ISNUMBER(FIND("genotoxicity",C1655)),ISNUMBER(FIND("DNA damage",C1655)),ISNUMBER(FIND("DNA",C1655)),ISNUMBER(FIND("RNA",C1655)),ISNUMBER(FIND("mesothelioma",C1655)),ISNUMBER(FIND("carcino",C1655)),ISNUMBER(FIND("mutagen",C1655)),ISNUMBER(FIND("genetic",C1655)))</f>
        <v>0</v>
      </c>
      <c r="H1655" t="b">
        <f>OR(ISNUMBER(FIND("inflammatory",C1655)),ISNUMBER(FIND("inflamm",C1655)))</f>
        <v>0</v>
      </c>
      <c r="I1655" t="b">
        <f>OR(ISNUMBER(FIND("immune",C1655)),ISNUMBER(FIND("immunological",C1655)),ISNUMBER(FIND("interleuk",C1655)),ISNUMBER(FIND("platelet activation",C1655)),ISNUMBER(FIND("monocyte",C1655)),ISNUMBER(FIND("leukocyte",C1655)),ISNUMBER(FIND("cytokine",C1655)),ISNUMBER(FIND("CD4",C1655)),ISNUMBER(FIND("CD8",C1655)),ISNUMBER(FIND("T-cell",C1655)))</f>
        <v>0</v>
      </c>
      <c r="J1655" t="b">
        <f>OR(ISNUMBER(FIND("reactive oxygen",C1655)),ISNUMBER(FIND("ROS",C1655)),ISNUMBER(FIND("free radical",C1655)),ISNUMBER(FIND("oxidative stress",C1655)),ISNUMBER(FIND("peroxid",C1655)),ISNUMBER(FIND("oxidative",C1655)),ISNUMBER(FIND("antioxid",C1655)))</f>
        <v>0</v>
      </c>
      <c r="K1655" t="b">
        <f>OR(ISNUMBER(FIND("autophag",C1655)))</f>
        <v>0</v>
      </c>
      <c r="L1655" t="b">
        <f>OR(ISNUMBER(FIND("morpholog",C1655)))</f>
        <v>1</v>
      </c>
      <c r="M1655" t="b">
        <f>OR(ISNUMBER(FIND("fibrosis",C1655)),ISNUMBER(FIND("Fibrosis",C1655)),ISNUMBER(FIND("fibrot",C1655)))</f>
        <v>0</v>
      </c>
      <c r="N1655" t="b">
        <f>OR(ISNUMBER(FIND("offspring",C1655)),ISNUMBER(FIND("Parental",C1655)),ISNUMBER(FIND("parental",C1655)),ISNUMBER(FIND("germline",C1655)),ISNUMBER(FIND("reproduc",C1655)),ISNUMBER(FIND("embryo",C1655)))</f>
        <v>1</v>
      </c>
      <c r="O1655" t="b">
        <f>OR(ISNUMBER(FIND("metabol",C1655)),ISNUMBER(FIND("Metabol",C1655)),ISNUMBER(FIND("digest",C1655)),ISNUMBER(FIND("mitochon",C1655)))</f>
        <v>0</v>
      </c>
      <c r="P1655" t="b">
        <f>OR(ISNUMBER(FIND("ecotox",C1655)),ISNUMBER(FIND("Ecotox",B1655)),ISNUMBER(FIND("ecotox",B1655)),ISNUMBER(FIND("Ecotox",C1655)))</f>
        <v>0</v>
      </c>
      <c r="Q1655" t="b">
        <f>OR(ISNUMBER(FIND("Bioaccum",C1655)),ISNUMBER(FIND("bioaccum",C1655)),ISNUMBER(FIND("accum",C1655)))</f>
        <v>0</v>
      </c>
      <c r="R1655" t="b">
        <f>OR(ISNUMBER(FIND("Occupation",C1655)),ISNUMBER(FIND("occupation",C1655)),ISNUMBER(FIND("worker",C1655)),ISNUMBER(FIND("workforce",C1655)))</f>
        <v>0</v>
      </c>
      <c r="S1655" t="b">
        <f>NOT(OR(F1655,G1655,H1655,I1655,J1655,K1655,L1655,M1655,N1655,O1655,P1655,Q1655,R1655))</f>
        <v>0</v>
      </c>
      <c r="U1655" t="b">
        <f>OR(Table1[[#This Row],[Inflammation]],Table1[[#This Row],[Immune]])</f>
        <v>0</v>
      </c>
      <c r="V1655" t="b">
        <f>IF(OR(Table1[[#This Row],[Rodents]],Table1[[#This Row],[Human]],Table1[[#This Row],[Pig]]),OR(ISNUMBER(FIND("intratrach",C1655)),ISNUMBER(FIND("nasal ",C1655)),ISNUMBER(FIND("instill",C1655))),"NA")</f>
        <v>0</v>
      </c>
      <c r="W1655" t="b">
        <f>IF(OR(Table1[[#This Row],[Rodents]],Table1[[#This Row],[Human]],Table1[[#This Row],[Pig]]),OR(ISNUMBER(FIND("dermal",C1655)),ISNUMBER(FIND("skin ",C1655))),"NA")</f>
        <v>0</v>
      </c>
      <c r="X1655" t="b">
        <f>IF(OR(Table1[[#This Row],[Rodents]],Table1[[#This Row],[Human]],Table1[[#This Row],[Pig]]),OR(ISNUMBER(FIND("injected",C1655)),ISNUMBER(FIND("periton",C1655)),ISNUMBER(FIND("intrascrot",C1655))),"NA")</f>
        <v>0</v>
      </c>
      <c r="Y1655" t="b">
        <f>IF(OR(Table1[[#This Row],[Rodents]],Table1[[#This Row],[Human]],Table1[[#This Row],[Pig]]),NOT(OR(Table1[[#This Row],[Inhaled/Intratracheal/intranasal]],Table1[[#This Row],[Dermal]],Table1[[#This Row],[Injected]])),"NA")</f>
        <v>1</v>
      </c>
      <c r="AA1655" t="b">
        <f>OR(ISNUMBER(FIND("fish ",C1655)),ISNUMBER(FIND("Fish ",C1655)),ISNUMBER(FIND("aquatic",C1655)),ISNUMBER(FIND("daphnids",C1655)),ISNUMBER(FIND("Carcinus maenas",C1655)),ISNUMBER(FIND("Daphnia",C1655)),ISNUMBER(FIND("Ruditapes philippinarum",C1655)),ISNUMBER(FIND("daphnia",C1655)),ISNUMBER(FIND("marine",C1655)),ISNUMBER(FIND("mussel",C1655)),ISNUMBER(FIND("algae",C1655)),ISNUMBER(FIND("Donax faba",C1655)),ISNUMBER(FIND("estuarine",C1655)),ISNUMBER(FIND("snail",C1655)),ISNUMBER(FIND("Prorocentrum donghaiense",C1655)) )</f>
        <v>0</v>
      </c>
      <c r="AB1655" t="b">
        <f>OR(ISNUMBER(FIND(" rat ",C1655)),ISNUMBER(FIND(" rats ",C1655)),ISNUMBER(FIND(" Rats ",C1655)),ISNUMBER(FIND(" Rat ",C1655)),ISNUMBER(FIND(" rat.",C1655)),ISNUMBER(FIND(" rats.",C1655)),ISNUMBER(FIND("mouse",C1655)),ISNUMBER(FIND("mice",C1655)), ISNUMBER(FIND(" Mice",C1655)))</f>
        <v>1</v>
      </c>
      <c r="AC1655" t="b">
        <f>OR(ISNUMBER(FIND(" cell ",C1655)),ISNUMBER(FIND("fibroblast",C1655)),ISNUMBER(FIND("macrophage",C1655)),ISNUMBER(FIND("epithelial",C1655)),ISNUMBER(FIND("endothelial",C1655)),ISNUMBER(FIND("neuron",C1655)),ISNUMBER(FIND(" cells ",C1655)),ISNUMBER(FIND("RBC",C1655)),ISNUMBER(FIND("mitochond",C1655)),ISNUMBER(FIND("adipocyte",C1655)),ISNUMBER(FIND("osteo",C1655)),ISNUMBER(FIND("keratin",C1655)),ISNUMBER(FIND(" cell's ",C1655)),ISNUMBER(FIND("eukary",C1655)),ISNUMBER(FIND("sperm",C1655)))</f>
        <v>1</v>
      </c>
      <c r="AD1655" t="b">
        <f>OR(ISNUMBER(FIND("human",B1655)),ISNUMBER(FIND("workers",B1655)),ISNUMBER(FIND("workforces",B1655)),ISNUMBER(FIND("occupational",B1655)),ISNUMBER(FIND("Case report",B1655)),ISNUMBER(FIND("Workplaces",B1655)),ISNUMBER(FIND("worker",B1655)))</f>
        <v>0</v>
      </c>
      <c r="AE1655" t="b">
        <f>OR(ISNUMBER(FIND(" plant ",C1655)),ISNUMBER(FIND("Plant ",C1655)),ISNUMBER(FIND("tomato",C1655)),ISNUMBER(FIND("plants",C1655)),ISNUMBER(FIND("Plants",C1655)),ISNUMBER(FIND("algae",C1655)),ISNUMBER(FIND("lettuce",C1655)),ISNUMBER(FIND("green gram sprouts ",C1655)),ISNUMBER(FIND("Cucurbita pepo",C1655)),ISNUMBER(FIND("bean ",C1655)),ISNUMBER(FIND("chloroplast",C1655)),ISNUMBER(FIND("chlorophyll",C1655)),ISNUMBER(FIND("seedling",C1655)),ISNUMBER(FIND("canola",C1655)),ISNUMBER(FIND("shoot",C1655)),ISNUMBER(FIND("photosynthes",C1655)),ISNUMBER(FIND(" leaves ",C1655)),,ISNUMBER(FIND("agriculture",C1655)),ISNUMBER(FIND(" crops ",C1655)))</f>
        <v>0</v>
      </c>
      <c r="AF1655" t="b">
        <f>OR(ISNUMBER(FIND("bacteria",C1655)),ISNUMBER(FIND("Bacteria",C1655)),ISNUMBER(FIND("Bacterium",C1655)),ISNUMBER(FIND("bacterium",C1655)),ISNUMBER(FIND(" coli ",C1655)))</f>
        <v>0</v>
      </c>
      <c r="AG1655" t="b">
        <f>OR(ISNUMBER(FIND("fungi",C1655)),ISNUMBER(FIND("Fungi",C1655)),ISNUMBER(FIND("fungus",C1655)),ISNUMBER(FIND("Fungus",C1655)),ISNUMBER(FIND("mushroom",C1655)),ISNUMBER(FIND("Mushroom",C1655)),ISNUMBER(FIND(" mold ",C1655)))</f>
        <v>0</v>
      </c>
      <c r="AH1655" t="b">
        <f>OR(ISNUMBER(FIND("Pig ",C1655)),ISNUMBER(FIND("pig ",C1655)),ISNUMBER(FIND("Pigs ",C1655)),ISNUMBER(FIND("pigs ",C1655)))</f>
        <v>0</v>
      </c>
      <c r="AI1655" t="b">
        <f>OR(ISNUMBER(FIND(" C. elegans",C1655)),ISNUMBER(FIND("Caenorhabditis elegans",C1655)),ISNUMBER(FIND("earthworms",C1655)),ISNUMBER(FIND(" Ficopomatus enigmaticus",C1655)),ISNUMBER(FIND("larva",C1655)),ISNUMBER(FIND("Lumbriculus variegatus",C1655)),ISNUMBER(FIND("nematode",C1655)))</f>
        <v>0</v>
      </c>
      <c r="AJ1655" t="b">
        <f>NOT(OR(AA1655,AB1655,AC1655,AD1655,AE1655,AF1655,AG1655,AH1655,AI1655))</f>
        <v>0</v>
      </c>
      <c r="AL1655" t="b">
        <f>OR(AA1655,AB1655,AD1655,AE1655,AF1655,AG1655,AH1655,AI1655)</f>
        <v>1</v>
      </c>
      <c r="AM1655" t="b">
        <f>IF(Table1[[#This Row],[In vivo?]],IF(Table1[[#This Row],[Cell]],FALSE,TRUE),FALSE)</f>
        <v>0</v>
      </c>
      <c r="AN1655" t="b">
        <f>AND(AC1655,AL1655)</f>
        <v>1</v>
      </c>
      <c r="AO1655" t="b">
        <f>IF(Table1[[#This Row],[Cell]],IF(Table1[[#This Row],[In vivo?]],FALSE,TRUE),FALSE)</f>
        <v>0</v>
      </c>
      <c r="AP1655" t="b">
        <f>NOT(OR(Table1[[#This Row],[In vivo?]],Table1[[#This Row],[Only in Cell]]))</f>
        <v>0</v>
      </c>
      <c r="AQ1655" t="b">
        <f>IF(OR(Table1[[#This Row],[Rodents]],Table1[[#This Row],[Human]],Table1[[#This Row],[Pig]]),OR(ISNUMBER(FIND("pulmonary",C1655)),ISNUMBER(FIND("lung",C1655))),"NA")</f>
        <v>0</v>
      </c>
      <c r="AR1655" t="b">
        <f>IF(OR(Table1[[#This Row],[Rodents]],Table1[[#This Row],[Human]],Table1[[#This Row],[Pig]]),OR(ISNUMBER(FIND("skin",C1655)),ISNUMBER(FIND("dermal",C1655))),"NA")</f>
        <v>0</v>
      </c>
      <c r="AS1655" t="b">
        <f>IF(OR(Table1[[#This Row],[Rodents]],Table1[[#This Row],[Human]],Table1[[#This Row],[Pig]]),OR(ISNUMBER(FIND("liver",C1655)),ISNUMBER(FIND("hepat",C1655))),"NA")</f>
        <v>0</v>
      </c>
      <c r="AT1655" t="b">
        <f>IF(OR(Table1[[#This Row],[Rodents]],Table1[[#This Row],[Human]],Table1[[#This Row],[Pig]]),OR(ISNUMBER(FIND("kidney",C1655)),ISNUMBER(FIND("neph",C1655))),"NA")</f>
        <v>0</v>
      </c>
      <c r="AU1655" t="b">
        <f>IF(OR(Table1[[#This Row],[Rodents]],Table1[[#This Row],[Human]],Table1[[#This Row],[Pig]]),OR(ISNUMBER(FIND("brain",C1655)),ISNUMBER(FIND("neur",C1655)),ISNUMBER(FIND("nerv",C1655))),"NA")</f>
        <v>1</v>
      </c>
      <c r="AV1655" t="b">
        <f>IF(OR(Table1[[#This Row],[Rodents]],Table1[[#This Row],[Human]],Table1[[#This Row],[Pig]]),OR(ISNUMBER(FIND("heart",C1655)),ISNUMBER(FIND("cardi",C1655))),"NA")</f>
        <v>0</v>
      </c>
      <c r="AW1655" t="b">
        <f>IF(OR(Table1[[#This Row],[Rodents]],Table1[[#This Row],[Human]],Table1[[#This Row],[Pig]]),OR(ISNUMBER(FIND("gastro",C1655)),ISNUMBER(FIND("intesti",C1655)),ISNUMBER(FIND("stomach",C1655))),"NA")</f>
        <v>0</v>
      </c>
      <c r="AX1655" t="b">
        <f>IF(OR(Table1[[#This Row],[Rodents]],Table1[[#This Row],[Human]],Table1[[#This Row],[Pig]]),NOT(OR(AQ1655,AR1655,AS1655,AT1655,AU1655,AV1655,AW1655)),"NA")</f>
        <v>0</v>
      </c>
      <c r="AY1655" t="b">
        <f>OR(ISNUMBER(FIND("SWCNT",C1655)),ISNUMBER(FIND("SWNT",C1655)),ISNUMBER(FIND("single-wall",C1655)),ISNUMBER(FIND("single wall",C1655)),ISNUMBER(FIND("Single wall",C1655)),ISNUMBER(FIND("Single-wall",C1655)),ISNUMBER(FIND("SWCNT",B1655)),ISNUMBER(FIND("SWNT",B1655)),ISNUMBER(FIND("single-wall",B1655)),ISNUMBER(FIND("single wall",B1655)),ISNUMBER(FIND("Single-wall",B1655)),ISNUMBER(FIND("Single wall",B1655)))</f>
        <v>0</v>
      </c>
      <c r="AZ1655" t="b">
        <f>OR(ISNUMBER(FIND("MWCNT",C1655)),ISNUMBER(FIND("MWNT",C1655)),ISNUMBER(FIND("multi-wall",C1655)),ISNUMBER(FIND("multi wall",C1655)),ISNUMBER(FIND("multiwall",C1655)),ISNUMBER(FIND("Multi-wall",C1655)),ISNUMBER(FIND("Multi wall",C1655)),ISNUMBER(FIND("Multiwall",C1655)),ISNUMBER(FIND("MWCNT",B1655)),ISNUMBER(FIND("MWNT",B1655)),ISNUMBER(FIND("multi-wall",B1655)),ISNUMBER(FIND("multi wall",B1655)),ISNUMBER(FIND("multiwall",B1655)),ISNUMBER(FIND("Multi-wall",B1655)),ISNUMBER(FIND("Multi wall",B1655)),ISNUMBER(FIND("Multiwall",B1655)),ISNUMBER(FIND("Double-wall",B1655)),ISNUMBER(FIND("Double wall",B1655)),ISNUMBER(FIND("Doublewall",B1655)),ISNUMBER(FIND("double-wall",B1655)),ISNUMBER(FIND("double wall",B1655)),ISNUMBER(FIND("doublewall",B1655)))</f>
        <v>1</v>
      </c>
      <c r="BA1655" t="b">
        <f>AND(Table1[[#This Row],[SWCNT]],Table1[[#This Row],[MWCNT]])</f>
        <v>0</v>
      </c>
      <c r="BB1655" t="b">
        <f>IF(Table1[[#This Row],[SWCNT]]=TRUE,FALSE,IF(Table1[[#This Row],[MWCNT]]=TRUE,FALSE,TRUE))</f>
        <v>0</v>
      </c>
      <c r="BC1655" s="18"/>
    </row>
    <row r="1656" spans="1:55" ht="240.5">
      <c r="A1656" t="s">
        <v>4177</v>
      </c>
      <c r="B1656" s="2" t="s">
        <v>4181</v>
      </c>
      <c r="C1656" s="16" t="s">
        <v>4185</v>
      </c>
      <c r="D1656" s="17" t="s">
        <v>924</v>
      </c>
      <c r="E1656" s="2">
        <v>2013</v>
      </c>
      <c r="F1656" t="b">
        <f>OR(ISNUMBER(FIND("cytotoxic",C1656)),ISNUMBER(FIND("Cytotoxic",C1656)),ISNUMBER(FIND("cellular toxicity",C1656)),ISNUMBER(FIND("cell death",C1656)),ISNUMBER(FIND("viable",C1656)),ISNUMBER(FIND("phytotoxic",C1656)),ISNUMBER(FIND("acute toxicity",C1656)),ISNUMBER(FIND("MTT",C1656)),ISNUMBER(FIND("survival",C1656)),ISNUMBER(FIND("prolifer",C1656)),ISNUMBER(FIND("apoptosis",C1656)),ISNUMBER(FIND("neurotoxic",C1656)),ISNUMBER(FIND("  lysis ",C1656)),ISNUMBER(FIND("necrosis",C1656)),ISNUMBER(FIND("cellular death",C1656))*3,ISNUMBER(FIND("LDH",C1656)),ISNUMBER(FIND("Acute toxicity",C1656)))</f>
        <v>0</v>
      </c>
      <c r="G1656" t="b">
        <f>OR(ISNUMBER(FIND("genotoxic",C1656)),ISNUMBER(FIND("genotoxicity",C1656)),ISNUMBER(FIND("DNA damage",C1656)),ISNUMBER(FIND("DNA",C1656)),ISNUMBER(FIND("RNA",C1656)),ISNUMBER(FIND("mesothelioma",C1656)),ISNUMBER(FIND("carcino",C1656)),ISNUMBER(FIND("mutagen",C1656)),ISNUMBER(FIND("genetic",C1656)))</f>
        <v>0</v>
      </c>
      <c r="H1656" t="b">
        <f>OR(ISNUMBER(FIND("inflammatory",C1656)),ISNUMBER(FIND("inflamm",C1656)))</f>
        <v>0</v>
      </c>
      <c r="I1656" t="b">
        <f>OR(ISNUMBER(FIND("immune",C1656)),ISNUMBER(FIND("immunological",C1656)),ISNUMBER(FIND("interleuk",C1656)),ISNUMBER(FIND("platelet activation",C1656)),ISNUMBER(FIND("monocyte",C1656)),ISNUMBER(FIND("leukocyte",C1656)),ISNUMBER(FIND("cytokine",C1656)),ISNUMBER(FIND("CD4",C1656)),ISNUMBER(FIND("CD8",C1656)),ISNUMBER(FIND("T-cell",C1656)))</f>
        <v>1</v>
      </c>
      <c r="J1656" t="b">
        <f>OR(ISNUMBER(FIND("reactive oxygen",C1656)),ISNUMBER(FIND("ROS",C1656)),ISNUMBER(FIND("free radical",C1656)),ISNUMBER(FIND("oxidative stress",C1656)),ISNUMBER(FIND("peroxid",C1656)),ISNUMBER(FIND("oxidative",C1656)),ISNUMBER(FIND("antioxid",C1656)))</f>
        <v>0</v>
      </c>
      <c r="K1656" t="b">
        <f>OR(ISNUMBER(FIND("autophag",C1656)))</f>
        <v>0</v>
      </c>
      <c r="L1656" t="b">
        <f>OR(ISNUMBER(FIND("morpholog",C1656)))</f>
        <v>0</v>
      </c>
      <c r="M1656" t="b">
        <f>OR(ISNUMBER(FIND("fibrosis",C1656)),ISNUMBER(FIND("Fibrosis",C1656)),ISNUMBER(FIND("fibrot",C1656)))</f>
        <v>0</v>
      </c>
      <c r="N1656" t="b">
        <f>OR(ISNUMBER(FIND("offspring",C1656)),ISNUMBER(FIND("Parental",C1656)),ISNUMBER(FIND("parental",C1656)),ISNUMBER(FIND("germline",C1656)),ISNUMBER(FIND("reproduc",C1656)),ISNUMBER(FIND("embryo",C1656)))</f>
        <v>0</v>
      </c>
      <c r="O1656" t="b">
        <f>OR(ISNUMBER(FIND("metabol",C1656)),ISNUMBER(FIND("Metabol",C1656)),ISNUMBER(FIND("digest",C1656)),ISNUMBER(FIND("mitochon",C1656)))</f>
        <v>0</v>
      </c>
      <c r="P1656" t="b">
        <f>OR(ISNUMBER(FIND("ecotox",C1656)),ISNUMBER(FIND("Ecotox",B1656)),ISNUMBER(FIND("ecotox",B1656)),ISNUMBER(FIND("Ecotox",C1656)))</f>
        <v>0</v>
      </c>
      <c r="Q1656" t="b">
        <f>OR(ISNUMBER(FIND("Bioaccum",C1656)),ISNUMBER(FIND("bioaccum",C1656)),ISNUMBER(FIND("accum",C1656)))</f>
        <v>0</v>
      </c>
      <c r="R1656" t="b">
        <f>OR(ISNUMBER(FIND("Occupation",C1656)),ISNUMBER(FIND("occupation",C1656)),ISNUMBER(FIND("worker",C1656)),ISNUMBER(FIND("workforce",C1656)))</f>
        <v>0</v>
      </c>
      <c r="S1656" t="b">
        <f>NOT(OR(F1656,G1656,H1656,I1656,J1656,K1656,L1656,M1656,N1656,O1656,P1656,Q1656,R1656))</f>
        <v>0</v>
      </c>
      <c r="U1656" t="b">
        <f>OR(Table1[[#This Row],[Inflammation]],Table1[[#This Row],[Immune]])</f>
        <v>1</v>
      </c>
      <c r="V1656" t="str">
        <f>IF(OR(Table1[[#This Row],[Rodents]],Table1[[#This Row],[Human]],Table1[[#This Row],[Pig]]),OR(ISNUMBER(FIND("intratrach",C1656)),ISNUMBER(FIND("nasal ",C1656)),ISNUMBER(FIND("instill",C1656))),"NA")</f>
        <v>NA</v>
      </c>
      <c r="W1656" t="str">
        <f>IF(OR(Table1[[#This Row],[Rodents]],Table1[[#This Row],[Human]],Table1[[#This Row],[Pig]]),OR(ISNUMBER(FIND("dermal",C1656)),ISNUMBER(FIND("skin ",C1656))),"NA")</f>
        <v>NA</v>
      </c>
      <c r="X1656" t="str">
        <f>IF(OR(Table1[[#This Row],[Rodents]],Table1[[#This Row],[Human]],Table1[[#This Row],[Pig]]),OR(ISNUMBER(FIND("injected",C1656)),ISNUMBER(FIND("periton",C1656)),ISNUMBER(FIND("intrascrot",C1656))),"NA")</f>
        <v>NA</v>
      </c>
      <c r="Y1656" t="str">
        <f>IF(OR(Table1[[#This Row],[Rodents]],Table1[[#This Row],[Human]],Table1[[#This Row],[Pig]]),NOT(OR(Table1[[#This Row],[Inhaled/Intratracheal/intranasal]],Table1[[#This Row],[Dermal]],Table1[[#This Row],[Injected]])),"NA")</f>
        <v>NA</v>
      </c>
      <c r="AA1656" t="b">
        <f>OR(ISNUMBER(FIND("fish ",C1656)),ISNUMBER(FIND("Fish ",C1656)),ISNUMBER(FIND("aquatic",C1656)),ISNUMBER(FIND("daphnids",C1656)),ISNUMBER(FIND("Carcinus maenas",C1656)),ISNUMBER(FIND("Daphnia",C1656)),ISNUMBER(FIND("Ruditapes philippinarum",C1656)),ISNUMBER(FIND("daphnia",C1656)),ISNUMBER(FIND("marine",C1656)),ISNUMBER(FIND("mussel",C1656)),ISNUMBER(FIND("algae",C1656)),ISNUMBER(FIND("Donax faba",C1656)),ISNUMBER(FIND("estuarine",C1656)),ISNUMBER(FIND("snail",C1656)),ISNUMBER(FIND("Prorocentrum donghaiense",C1656)) )</f>
        <v>0</v>
      </c>
      <c r="AB1656" t="b">
        <f>OR(ISNUMBER(FIND(" rat ",C1656)),ISNUMBER(FIND(" rats ",C1656)),ISNUMBER(FIND(" Rats ",C1656)),ISNUMBER(FIND(" Rat ",C1656)),ISNUMBER(FIND(" rat.",C1656)),ISNUMBER(FIND(" rats.",C1656)),ISNUMBER(FIND("mouse",C1656)),ISNUMBER(FIND("mice",C1656)), ISNUMBER(FIND(" Mice",C1656)))</f>
        <v>0</v>
      </c>
      <c r="AC1656" t="b">
        <f>OR(ISNUMBER(FIND(" cell ",C1656)),ISNUMBER(FIND("fibroblast",C1656)),ISNUMBER(FIND("macrophage",C1656)),ISNUMBER(FIND("epithelial",C1656)),ISNUMBER(FIND("endothelial",C1656)),ISNUMBER(FIND("neuron",C1656)),ISNUMBER(FIND(" cells ",C1656)),ISNUMBER(FIND("RBC",C1656)),ISNUMBER(FIND("mitochond",C1656)),ISNUMBER(FIND("adipocyte",C1656)),ISNUMBER(FIND("osteo",C1656)),ISNUMBER(FIND("keratin",C1656)),ISNUMBER(FIND(" cell's ",C1656)),ISNUMBER(FIND("eukary",C1656)),ISNUMBER(FIND("sperm",C1656)))</f>
        <v>1</v>
      </c>
      <c r="AD1656" t="b">
        <f>OR(ISNUMBER(FIND("human",B1656)),ISNUMBER(FIND("workers",B1656)),ISNUMBER(FIND("workforces",B1656)),ISNUMBER(FIND("occupational",B1656)),ISNUMBER(FIND("Case report",B1656)),ISNUMBER(FIND("Workplaces",B1656)),ISNUMBER(FIND("worker",B1656)))</f>
        <v>0</v>
      </c>
      <c r="AE1656" t="b">
        <f>OR(ISNUMBER(FIND(" plant ",C1656)),ISNUMBER(FIND("Plant ",C1656)),ISNUMBER(FIND("tomato",C1656)),ISNUMBER(FIND("plants",C1656)),ISNUMBER(FIND("Plants",C1656)),ISNUMBER(FIND("algae",C1656)),ISNUMBER(FIND("lettuce",C1656)),ISNUMBER(FIND("green gram sprouts ",C1656)),ISNUMBER(FIND("Cucurbita pepo",C1656)),ISNUMBER(FIND("bean ",C1656)),ISNUMBER(FIND("chloroplast",C1656)),ISNUMBER(FIND("chlorophyll",C1656)),ISNUMBER(FIND("seedling",C1656)),ISNUMBER(FIND("canola",C1656)),ISNUMBER(FIND("shoot",C1656)),ISNUMBER(FIND("photosynthes",C1656)),ISNUMBER(FIND(" leaves ",C1656)),,ISNUMBER(FIND("agriculture",C1656)),ISNUMBER(FIND(" crops ",C1656)))</f>
        <v>0</v>
      </c>
      <c r="AF1656" t="b">
        <f>OR(ISNUMBER(FIND("bacteria",C1656)),ISNUMBER(FIND("Bacteria",C1656)),ISNUMBER(FIND("Bacterium",C1656)),ISNUMBER(FIND("bacterium",C1656)),ISNUMBER(FIND(" coli ",C1656)))</f>
        <v>0</v>
      </c>
      <c r="AG1656" t="b">
        <f>OR(ISNUMBER(FIND("fungi",C1656)),ISNUMBER(FIND("Fungi",C1656)),ISNUMBER(FIND("fungus",C1656)),ISNUMBER(FIND("Fungus",C1656)),ISNUMBER(FIND("mushroom",C1656)),ISNUMBER(FIND("Mushroom",C1656)),ISNUMBER(FIND(" mold ",C1656)))</f>
        <v>0</v>
      </c>
      <c r="AH1656" t="b">
        <f>OR(ISNUMBER(FIND("Pig ",C1656)),ISNUMBER(FIND("pig ",C1656)),ISNUMBER(FIND("Pigs ",C1656)),ISNUMBER(FIND("pigs ",C1656)))</f>
        <v>0</v>
      </c>
      <c r="AI1656" t="b">
        <f>OR(ISNUMBER(FIND(" C. elegans",C1656)),ISNUMBER(FIND("Caenorhabditis elegans",C1656)),ISNUMBER(FIND("earthworms",C1656)),ISNUMBER(FIND(" Ficopomatus enigmaticus",C1656)),ISNUMBER(FIND("larva",C1656)),ISNUMBER(FIND("Lumbriculus variegatus",C1656)),ISNUMBER(FIND("nematode",C1656)))</f>
        <v>0</v>
      </c>
      <c r="AJ1656" t="b">
        <f>NOT(OR(AA1656,AB1656,AC1656,AD1656,AE1656,AF1656,AG1656,AH1656,AI1656))</f>
        <v>0</v>
      </c>
      <c r="AL1656" t="b">
        <f>OR(AA1656,AB1656,AD1656,AE1656,AF1656,AG1656,AH1656,AI1656)</f>
        <v>0</v>
      </c>
      <c r="AM1656" t="b">
        <f>IF(Table1[[#This Row],[In vivo?]],IF(Table1[[#This Row],[Cell]],FALSE,TRUE),FALSE)</f>
        <v>0</v>
      </c>
      <c r="AN1656" t="b">
        <f>AND(AC1656,AL1656)</f>
        <v>0</v>
      </c>
      <c r="AO1656" t="b">
        <f>IF(Table1[[#This Row],[Cell]],IF(Table1[[#This Row],[In vivo?]],FALSE,TRUE),FALSE)</f>
        <v>1</v>
      </c>
      <c r="AP1656" t="b">
        <f>NOT(OR(Table1[[#This Row],[In vivo?]],Table1[[#This Row],[Only in Cell]]))</f>
        <v>0</v>
      </c>
      <c r="AQ1656" t="str">
        <f>IF(OR(Table1[[#This Row],[Rodents]],Table1[[#This Row],[Human]],Table1[[#This Row],[Pig]]),OR(ISNUMBER(FIND("pulmonary",C1656)),ISNUMBER(FIND("lung",C1656))),"NA")</f>
        <v>NA</v>
      </c>
      <c r="AR1656" t="str">
        <f>IF(OR(Table1[[#This Row],[Rodents]],Table1[[#This Row],[Human]],Table1[[#This Row],[Pig]]),OR(ISNUMBER(FIND("skin",C1656)),ISNUMBER(FIND("dermal",C1656))),"NA")</f>
        <v>NA</v>
      </c>
      <c r="AS1656" t="str">
        <f>IF(OR(Table1[[#This Row],[Rodents]],Table1[[#This Row],[Human]],Table1[[#This Row],[Pig]]),OR(ISNUMBER(FIND("liver",C1656)),ISNUMBER(FIND("hepat",C1656))),"NA")</f>
        <v>NA</v>
      </c>
      <c r="AT1656" t="str">
        <f>IF(OR(Table1[[#This Row],[Rodents]],Table1[[#This Row],[Human]],Table1[[#This Row],[Pig]]),OR(ISNUMBER(FIND("kidney",C1656)),ISNUMBER(FIND("neph",C1656))),"NA")</f>
        <v>NA</v>
      </c>
      <c r="AU1656" t="str">
        <f>IF(OR(Table1[[#This Row],[Rodents]],Table1[[#This Row],[Human]],Table1[[#This Row],[Pig]]),OR(ISNUMBER(FIND("brain",C1656)),ISNUMBER(FIND("neur",C1656)),ISNUMBER(FIND("nerv",C1656))),"NA")</f>
        <v>NA</v>
      </c>
      <c r="AV1656" t="str">
        <f>IF(OR(Table1[[#This Row],[Rodents]],Table1[[#This Row],[Human]],Table1[[#This Row],[Pig]]),OR(ISNUMBER(FIND("heart",C1656)),ISNUMBER(FIND("cardi",C1656))),"NA")</f>
        <v>NA</v>
      </c>
      <c r="AW1656" t="str">
        <f>IF(OR(Table1[[#This Row],[Rodents]],Table1[[#This Row],[Human]],Table1[[#This Row],[Pig]]),OR(ISNUMBER(FIND("gastro",C1656)),ISNUMBER(FIND("intesti",C1656)),ISNUMBER(FIND("stomach",C1656))),"NA")</f>
        <v>NA</v>
      </c>
      <c r="AX1656" t="str">
        <f>IF(OR(Table1[[#This Row],[Rodents]],Table1[[#This Row],[Human]],Table1[[#This Row],[Pig]]),NOT(OR(AQ1656,AR1656,AS1656,AT1656,AU1656,AV1656,AW1656)),"NA")</f>
        <v>NA</v>
      </c>
      <c r="AY1656" t="b">
        <f>OR(ISNUMBER(FIND("SWCNT",C1656)),ISNUMBER(FIND("SWNT",C1656)),ISNUMBER(FIND("single-wall",C1656)),ISNUMBER(FIND("single wall",C1656)),ISNUMBER(FIND("Single wall",C1656)),ISNUMBER(FIND("Single-wall",C1656)),ISNUMBER(FIND("SWCNT",B1656)),ISNUMBER(FIND("SWNT",B1656)),ISNUMBER(FIND("single-wall",B1656)),ISNUMBER(FIND("single wall",B1656)),ISNUMBER(FIND("Single-wall",B1656)),ISNUMBER(FIND("Single wall",B1656)))</f>
        <v>0</v>
      </c>
      <c r="AZ1656" t="b">
        <f>OR(ISNUMBER(FIND("MWCNT",C1656)),ISNUMBER(FIND("MWNT",C1656)),ISNUMBER(FIND("multi-wall",C1656)),ISNUMBER(FIND("multi wall",C1656)),ISNUMBER(FIND("multiwall",C1656)),ISNUMBER(FIND("Multi-wall",C1656)),ISNUMBER(FIND("Multi wall",C1656)),ISNUMBER(FIND("Multiwall",C1656)),ISNUMBER(FIND("MWCNT",B1656)),ISNUMBER(FIND("MWNT",B1656)),ISNUMBER(FIND("multi-wall",B1656)),ISNUMBER(FIND("multi wall",B1656)),ISNUMBER(FIND("multiwall",B1656)),ISNUMBER(FIND("Multi-wall",B1656)),ISNUMBER(FIND("Multi wall",B1656)),ISNUMBER(FIND("Multiwall",B1656)),ISNUMBER(FIND("Double-wall",B1656)),ISNUMBER(FIND("Double wall",B1656)),ISNUMBER(FIND("Doublewall",B1656)),ISNUMBER(FIND("double-wall",B1656)),ISNUMBER(FIND("double wall",B1656)),ISNUMBER(FIND("doublewall",B1656)))</f>
        <v>1</v>
      </c>
      <c r="BA1656" t="b">
        <f>AND(Table1[[#This Row],[SWCNT]],Table1[[#This Row],[MWCNT]])</f>
        <v>0</v>
      </c>
      <c r="BB1656" t="b">
        <f>IF(Table1[[#This Row],[SWCNT]]=TRUE,FALSE,IF(Table1[[#This Row],[MWCNT]]=TRUE,FALSE,TRUE))</f>
        <v>0</v>
      </c>
      <c r="BC1656" s="18"/>
    </row>
    <row r="1657" spans="1:55" ht="203.5">
      <c r="A1657" t="s">
        <v>4192</v>
      </c>
      <c r="B1657" s="2" t="s">
        <v>4193</v>
      </c>
      <c r="C1657" s="16" t="s">
        <v>4194</v>
      </c>
      <c r="D1657" s="17" t="s">
        <v>4195</v>
      </c>
      <c r="E1657" s="2">
        <v>2013</v>
      </c>
      <c r="F1657" t="b">
        <f>OR(ISNUMBER(FIND("cytotoxic",C1657)),ISNUMBER(FIND("Cytotoxic",C1657)),ISNUMBER(FIND("cellular toxicity",C1657)),ISNUMBER(FIND("cell death",C1657)),ISNUMBER(FIND("viable",C1657)),ISNUMBER(FIND("phytotoxic",C1657)),ISNUMBER(FIND("acute toxicity",C1657)),ISNUMBER(FIND("MTT",C1657)),ISNUMBER(FIND("survival",C1657)),ISNUMBER(FIND("prolifer",C1657)),ISNUMBER(FIND("apoptosis",C1657)),ISNUMBER(FIND("neurotoxic",C1657)),ISNUMBER(FIND("  lysis ",C1657)),ISNUMBER(FIND("necrosis",C1657)),ISNUMBER(FIND("cellular death",C1657))*3,ISNUMBER(FIND("LDH",C1657)),ISNUMBER(FIND("Acute toxicity",C1657)))</f>
        <v>1</v>
      </c>
      <c r="G1657" t="b">
        <f>OR(ISNUMBER(FIND("genotoxic",C1657)),ISNUMBER(FIND("genotoxicity",C1657)),ISNUMBER(FIND("DNA damage",C1657)),ISNUMBER(FIND("DNA",C1657)),ISNUMBER(FIND("RNA",C1657)),ISNUMBER(FIND("mesothelioma",C1657)),ISNUMBER(FIND("carcino",C1657)),ISNUMBER(FIND("mutagen",C1657)),ISNUMBER(FIND("genetic",C1657)))</f>
        <v>1</v>
      </c>
      <c r="H1657" t="b">
        <f>OR(ISNUMBER(FIND("inflammatory",C1657)),ISNUMBER(FIND("inflamm",C1657)))</f>
        <v>0</v>
      </c>
      <c r="I1657" t="b">
        <f>OR(ISNUMBER(FIND("immune",C1657)),ISNUMBER(FIND("immunological",C1657)),ISNUMBER(FIND("interleuk",C1657)),ISNUMBER(FIND("platelet activation",C1657)),ISNUMBER(FIND("monocyte",C1657)),ISNUMBER(FIND("leukocyte",C1657)),ISNUMBER(FIND("cytokine",C1657)),ISNUMBER(FIND("CD4",C1657)),ISNUMBER(FIND("CD8",C1657)),ISNUMBER(FIND("T-cell",C1657)))</f>
        <v>0</v>
      </c>
      <c r="J1657" t="b">
        <f>OR(ISNUMBER(FIND("reactive oxygen",C1657)),ISNUMBER(FIND("ROS",C1657)),ISNUMBER(FIND("free radical",C1657)),ISNUMBER(FIND("oxidative stress",C1657)),ISNUMBER(FIND("peroxid",C1657)),ISNUMBER(FIND("oxidative",C1657)),ISNUMBER(FIND("antioxid",C1657)))</f>
        <v>0</v>
      </c>
      <c r="K1657" t="b">
        <f>OR(ISNUMBER(FIND("autophag",C1657)))</f>
        <v>0</v>
      </c>
      <c r="L1657" t="b">
        <f>OR(ISNUMBER(FIND("morpholog",C1657)))</f>
        <v>0</v>
      </c>
      <c r="M1657" t="b">
        <f>OR(ISNUMBER(FIND("fibrosis",C1657)),ISNUMBER(FIND("Fibrosis",C1657)),ISNUMBER(FIND("fibrot",C1657)))</f>
        <v>0</v>
      </c>
      <c r="N1657" t="b">
        <f>OR(ISNUMBER(FIND("offspring",C1657)),ISNUMBER(FIND("Parental",C1657)),ISNUMBER(FIND("parental",C1657)),ISNUMBER(FIND("germline",C1657)),ISNUMBER(FIND("reproduc",C1657)),ISNUMBER(FIND("embryo",C1657)))</f>
        <v>0</v>
      </c>
      <c r="O1657" t="b">
        <f>OR(ISNUMBER(FIND("metabol",C1657)),ISNUMBER(FIND("Metabol",C1657)),ISNUMBER(FIND("digest",C1657)),ISNUMBER(FIND("mitochon",C1657)))</f>
        <v>0</v>
      </c>
      <c r="P1657" t="b">
        <f>OR(ISNUMBER(FIND("ecotox",C1657)),ISNUMBER(FIND("Ecotox",B1657)),ISNUMBER(FIND("ecotox",B1657)),ISNUMBER(FIND("Ecotox",C1657)))</f>
        <v>0</v>
      </c>
      <c r="Q1657" t="b">
        <f>OR(ISNUMBER(FIND("Bioaccum",C1657)),ISNUMBER(FIND("bioaccum",C1657)),ISNUMBER(FIND("accum",C1657)))</f>
        <v>0</v>
      </c>
      <c r="R1657" t="b">
        <f>OR(ISNUMBER(FIND("Occupation",C1657)),ISNUMBER(FIND("occupation",C1657)),ISNUMBER(FIND("worker",C1657)),ISNUMBER(FIND("workforce",C1657)))</f>
        <v>0</v>
      </c>
      <c r="S1657" t="b">
        <f>NOT(OR(F1657,G1657,H1657,I1657,J1657,K1657,L1657,M1657,N1657,O1657,P1657,Q1657,R1657))</f>
        <v>0</v>
      </c>
      <c r="U1657" t="b">
        <f>OR(Table1[[#This Row],[Inflammation]],Table1[[#This Row],[Immune]])</f>
        <v>0</v>
      </c>
      <c r="V1657" t="str">
        <f>IF(OR(Table1[[#This Row],[Rodents]],Table1[[#This Row],[Human]],Table1[[#This Row],[Pig]]),OR(ISNUMBER(FIND("intratrach",C1657)),ISNUMBER(FIND("nasal ",C1657)),ISNUMBER(FIND("instill",C1657))),"NA")</f>
        <v>NA</v>
      </c>
      <c r="W1657" t="str">
        <f>IF(OR(Table1[[#This Row],[Rodents]],Table1[[#This Row],[Human]],Table1[[#This Row],[Pig]]),OR(ISNUMBER(FIND("dermal",C1657)),ISNUMBER(FIND("skin ",C1657))),"NA")</f>
        <v>NA</v>
      </c>
      <c r="X1657" t="str">
        <f>IF(OR(Table1[[#This Row],[Rodents]],Table1[[#This Row],[Human]],Table1[[#This Row],[Pig]]),OR(ISNUMBER(FIND("injected",C1657)),ISNUMBER(FIND("periton",C1657)),ISNUMBER(FIND("intrascrot",C1657))),"NA")</f>
        <v>NA</v>
      </c>
      <c r="Y1657" t="str">
        <f>IF(OR(Table1[[#This Row],[Rodents]],Table1[[#This Row],[Human]],Table1[[#This Row],[Pig]]),NOT(OR(Table1[[#This Row],[Inhaled/Intratracheal/intranasal]],Table1[[#This Row],[Dermal]],Table1[[#This Row],[Injected]])),"NA")</f>
        <v>NA</v>
      </c>
      <c r="AA1657" t="b">
        <f>OR(ISNUMBER(FIND("fish ",C1657)),ISNUMBER(FIND("Fish ",C1657)),ISNUMBER(FIND("aquatic",C1657)),ISNUMBER(FIND("daphnids",C1657)),ISNUMBER(FIND("Carcinus maenas",C1657)),ISNUMBER(FIND("Daphnia",C1657)),ISNUMBER(FIND("Ruditapes philippinarum",C1657)),ISNUMBER(FIND("daphnia",C1657)),ISNUMBER(FIND("marine",C1657)),ISNUMBER(FIND("mussel",C1657)),ISNUMBER(FIND("algae",C1657)),ISNUMBER(FIND("Donax faba",C1657)),ISNUMBER(FIND("estuarine",C1657)),ISNUMBER(FIND("snail",C1657)),ISNUMBER(FIND("Prorocentrum donghaiense",C1657)) )</f>
        <v>0</v>
      </c>
      <c r="AB1657" t="b">
        <f>OR(ISNUMBER(FIND(" rat ",C1657)),ISNUMBER(FIND(" rats ",C1657)),ISNUMBER(FIND(" Rats ",C1657)),ISNUMBER(FIND(" Rat ",C1657)),ISNUMBER(FIND(" rat.",C1657)),ISNUMBER(FIND(" rats.",C1657)),ISNUMBER(FIND("mouse",C1657)),ISNUMBER(FIND("mice",C1657)), ISNUMBER(FIND(" Mice",C1657)))</f>
        <v>0</v>
      </c>
      <c r="AC1657" t="b">
        <f>OR(ISNUMBER(FIND(" cell ",C1657)),ISNUMBER(FIND("fibroblast",C1657)),ISNUMBER(FIND("macrophage",C1657)),ISNUMBER(FIND("epithelial",C1657)),ISNUMBER(FIND("endothelial",C1657)),ISNUMBER(FIND("neuron",C1657)),ISNUMBER(FIND(" cells ",C1657)),ISNUMBER(FIND("RBC",C1657)),ISNUMBER(FIND("mitochond",C1657)),ISNUMBER(FIND("adipocyte",C1657)),ISNUMBER(FIND("osteo",C1657)),ISNUMBER(FIND("keratin",C1657)),ISNUMBER(FIND(" cell's ",C1657)),ISNUMBER(FIND("eukary",C1657)),ISNUMBER(FIND("sperm",C1657)))</f>
        <v>1</v>
      </c>
      <c r="AD1657" t="b">
        <f>OR(ISNUMBER(FIND("human",B1657)),ISNUMBER(FIND("workers",B1657)),ISNUMBER(FIND("workforces",B1657)),ISNUMBER(FIND("occupational",B1657)),ISNUMBER(FIND("Case report",B1657)),ISNUMBER(FIND("Workplaces",B1657)),ISNUMBER(FIND("worker",B1657)))</f>
        <v>0</v>
      </c>
      <c r="AE1657" t="b">
        <f>OR(ISNUMBER(FIND(" plant ",C1657)),ISNUMBER(FIND("Plant ",C1657)),ISNUMBER(FIND("tomato",C1657)),ISNUMBER(FIND("plants",C1657)),ISNUMBER(FIND("Plants",C1657)),ISNUMBER(FIND("algae",C1657)),ISNUMBER(FIND("lettuce",C1657)),ISNUMBER(FIND("green gram sprouts ",C1657)),ISNUMBER(FIND("Cucurbita pepo",C1657)),ISNUMBER(FIND("bean ",C1657)),ISNUMBER(FIND("chloroplast",C1657)),ISNUMBER(FIND("chlorophyll",C1657)),ISNUMBER(FIND("seedling",C1657)),ISNUMBER(FIND("canola",C1657)),ISNUMBER(FIND("shoot",C1657)),ISNUMBER(FIND("photosynthes",C1657)),ISNUMBER(FIND(" leaves ",C1657)),,ISNUMBER(FIND("agriculture",C1657)),ISNUMBER(FIND(" crops ",C1657)))</f>
        <v>0</v>
      </c>
      <c r="AF1657" t="b">
        <f>OR(ISNUMBER(FIND("bacteria",C1657)),ISNUMBER(FIND("Bacteria",C1657)),ISNUMBER(FIND("Bacterium",C1657)),ISNUMBER(FIND("bacterium",C1657)),ISNUMBER(FIND(" coli ",C1657)))</f>
        <v>0</v>
      </c>
      <c r="AG1657" t="b">
        <f>OR(ISNUMBER(FIND("fungi",C1657)),ISNUMBER(FIND("Fungi",C1657)),ISNUMBER(FIND("fungus",C1657)),ISNUMBER(FIND("Fungus",C1657)),ISNUMBER(FIND("mushroom",C1657)),ISNUMBER(FIND("Mushroom",C1657)),ISNUMBER(FIND(" mold ",C1657)))</f>
        <v>0</v>
      </c>
      <c r="AH1657" t="b">
        <f>OR(ISNUMBER(FIND("Pig ",C1657)),ISNUMBER(FIND("pig ",C1657)),ISNUMBER(FIND("Pigs ",C1657)),ISNUMBER(FIND("pigs ",C1657)))</f>
        <v>0</v>
      </c>
      <c r="AI1657" t="b">
        <f>OR(ISNUMBER(FIND(" C. elegans",C1657)),ISNUMBER(FIND("Caenorhabditis elegans",C1657)),ISNUMBER(FIND("earthworms",C1657)),ISNUMBER(FIND(" Ficopomatus enigmaticus",C1657)),ISNUMBER(FIND("larva",C1657)),ISNUMBER(FIND("Lumbriculus variegatus",C1657)),ISNUMBER(FIND("nematode",C1657)))</f>
        <v>0</v>
      </c>
      <c r="AJ1657" t="b">
        <f>NOT(OR(AA1657,AB1657,AC1657,AD1657,AE1657,AF1657,AG1657,AH1657,AI1657))</f>
        <v>0</v>
      </c>
      <c r="AL1657" t="b">
        <f>OR(AA1657,AB1657,AD1657,AE1657,AF1657,AG1657,AH1657,AI1657)</f>
        <v>0</v>
      </c>
      <c r="AM1657" t="b">
        <f>IF(Table1[[#This Row],[In vivo?]],IF(Table1[[#This Row],[Cell]],FALSE,TRUE),FALSE)</f>
        <v>0</v>
      </c>
      <c r="AN1657" t="b">
        <f>AND(AC1657,AL1657)</f>
        <v>0</v>
      </c>
      <c r="AO1657" t="b">
        <f>IF(Table1[[#This Row],[Cell]],IF(Table1[[#This Row],[In vivo?]],FALSE,TRUE),FALSE)</f>
        <v>1</v>
      </c>
      <c r="AP1657" t="b">
        <f>NOT(OR(Table1[[#This Row],[In vivo?]],Table1[[#This Row],[Only in Cell]]))</f>
        <v>0</v>
      </c>
      <c r="AQ1657" t="str">
        <f>IF(OR(Table1[[#This Row],[Rodents]],Table1[[#This Row],[Human]],Table1[[#This Row],[Pig]]),OR(ISNUMBER(FIND("pulmonary",C1657)),ISNUMBER(FIND("lung",C1657))),"NA")</f>
        <v>NA</v>
      </c>
      <c r="AR1657" t="str">
        <f>IF(OR(Table1[[#This Row],[Rodents]],Table1[[#This Row],[Human]],Table1[[#This Row],[Pig]]),OR(ISNUMBER(FIND("skin",C1657)),ISNUMBER(FIND("dermal",C1657))),"NA")</f>
        <v>NA</v>
      </c>
      <c r="AS1657" t="str">
        <f>IF(OR(Table1[[#This Row],[Rodents]],Table1[[#This Row],[Human]],Table1[[#This Row],[Pig]]),OR(ISNUMBER(FIND("liver",C1657)),ISNUMBER(FIND("hepat",C1657))),"NA")</f>
        <v>NA</v>
      </c>
      <c r="AT1657" t="str">
        <f>IF(OR(Table1[[#This Row],[Rodents]],Table1[[#This Row],[Human]],Table1[[#This Row],[Pig]]),OR(ISNUMBER(FIND("kidney",C1657)),ISNUMBER(FIND("neph",C1657))),"NA")</f>
        <v>NA</v>
      </c>
      <c r="AU1657" t="str">
        <f>IF(OR(Table1[[#This Row],[Rodents]],Table1[[#This Row],[Human]],Table1[[#This Row],[Pig]]),OR(ISNUMBER(FIND("brain",C1657)),ISNUMBER(FIND("neur",C1657)),ISNUMBER(FIND("nerv",C1657))),"NA")</f>
        <v>NA</v>
      </c>
      <c r="AV1657" t="str">
        <f>IF(OR(Table1[[#This Row],[Rodents]],Table1[[#This Row],[Human]],Table1[[#This Row],[Pig]]),OR(ISNUMBER(FIND("heart",C1657)),ISNUMBER(FIND("cardi",C1657))),"NA")</f>
        <v>NA</v>
      </c>
      <c r="AW1657" t="str">
        <f>IF(OR(Table1[[#This Row],[Rodents]],Table1[[#This Row],[Human]],Table1[[#This Row],[Pig]]),OR(ISNUMBER(FIND("gastro",C1657)),ISNUMBER(FIND("intesti",C1657)),ISNUMBER(FIND("stomach",C1657))),"NA")</f>
        <v>NA</v>
      </c>
      <c r="AX1657" t="str">
        <f>IF(OR(Table1[[#This Row],[Rodents]],Table1[[#This Row],[Human]],Table1[[#This Row],[Pig]]),NOT(OR(AQ1657,AR1657,AS1657,AT1657,AU1657,AV1657,AW1657)),"NA")</f>
        <v>NA</v>
      </c>
      <c r="AY1657" t="b">
        <f>OR(ISNUMBER(FIND("SWCNT",C1657)),ISNUMBER(FIND("SWNT",C1657)),ISNUMBER(FIND("single-wall",C1657)),ISNUMBER(FIND("single wall",C1657)),ISNUMBER(FIND("Single wall",C1657)),ISNUMBER(FIND("Single-wall",C1657)),ISNUMBER(FIND("SWCNT",B1657)),ISNUMBER(FIND("SWNT",B1657)),ISNUMBER(FIND("single-wall",B1657)),ISNUMBER(FIND("single wall",B1657)),ISNUMBER(FIND("Single-wall",B1657)),ISNUMBER(FIND("Single wall",B1657)))</f>
        <v>0</v>
      </c>
      <c r="AZ1657" t="b">
        <f>OR(ISNUMBER(FIND("MWCNT",C1657)),ISNUMBER(FIND("MWNT",C1657)),ISNUMBER(FIND("multi-wall",C1657)),ISNUMBER(FIND("multi wall",C1657)),ISNUMBER(FIND("multiwall",C1657)),ISNUMBER(FIND("Multi-wall",C1657)),ISNUMBER(FIND("Multi wall",C1657)),ISNUMBER(FIND("Multiwall",C1657)),ISNUMBER(FIND("MWCNT",B1657)),ISNUMBER(FIND("MWNT",B1657)),ISNUMBER(FIND("multi-wall",B1657)),ISNUMBER(FIND("multi wall",B1657)),ISNUMBER(FIND("multiwall",B1657)),ISNUMBER(FIND("Multi-wall",B1657)),ISNUMBER(FIND("Multi wall",B1657)),ISNUMBER(FIND("Multiwall",B1657)),ISNUMBER(FIND("Double-wall",B1657)),ISNUMBER(FIND("Double wall",B1657)),ISNUMBER(FIND("Doublewall",B1657)),ISNUMBER(FIND("double-wall",B1657)),ISNUMBER(FIND("double wall",B1657)),ISNUMBER(FIND("doublewall",B1657)))</f>
        <v>1</v>
      </c>
      <c r="BA1657" t="b">
        <f>AND(Table1[[#This Row],[SWCNT]],Table1[[#This Row],[MWCNT]])</f>
        <v>0</v>
      </c>
      <c r="BB1657" t="b">
        <f>IF(Table1[[#This Row],[SWCNT]]=TRUE,FALSE,IF(Table1[[#This Row],[MWCNT]]=TRUE,FALSE,TRUE))</f>
        <v>0</v>
      </c>
      <c r="BC1657" s="18"/>
    </row>
    <row r="1658" spans="1:55" ht="166.5">
      <c r="A1658" t="s">
        <v>4196</v>
      </c>
      <c r="B1658" s="2" t="s">
        <v>4197</v>
      </c>
      <c r="C1658" s="16" t="s">
        <v>4198</v>
      </c>
      <c r="D1658" s="17" t="s">
        <v>403</v>
      </c>
      <c r="E1658" s="2">
        <v>2013</v>
      </c>
      <c r="F1658" t="b">
        <f>OR(ISNUMBER(FIND("cytotoxic",C1658)),ISNUMBER(FIND("Cytotoxic",C1658)),ISNUMBER(FIND("cellular toxicity",C1658)),ISNUMBER(FIND("cell death",C1658)),ISNUMBER(FIND("viable",C1658)),ISNUMBER(FIND("phytotoxic",C1658)),ISNUMBER(FIND("acute toxicity",C1658)),ISNUMBER(FIND("MTT",C1658)),ISNUMBER(FIND("survival",C1658)),ISNUMBER(FIND("prolifer",C1658)),ISNUMBER(FIND("apoptosis",C1658)),ISNUMBER(FIND("neurotoxic",C1658)),ISNUMBER(FIND("  lysis ",C1658)),ISNUMBER(FIND("necrosis",C1658)),ISNUMBER(FIND("cellular death",C1658))*3,ISNUMBER(FIND("LDH",C1658)),ISNUMBER(FIND("Acute toxicity",C1658)))</f>
        <v>1</v>
      </c>
      <c r="G1658" t="b">
        <f>OR(ISNUMBER(FIND("genotoxic",C1658)),ISNUMBER(FIND("genotoxicity",C1658)),ISNUMBER(FIND("DNA damage",C1658)),ISNUMBER(FIND("DNA",C1658)),ISNUMBER(FIND("RNA",C1658)),ISNUMBER(FIND("mesothelioma",C1658)),ISNUMBER(FIND("carcino",C1658)),ISNUMBER(FIND("mutagen",C1658)),ISNUMBER(FIND("genetic",C1658)))</f>
        <v>1</v>
      </c>
      <c r="H1658" t="b">
        <f>OR(ISNUMBER(FIND("inflammatory",C1658)),ISNUMBER(FIND("inflamm",C1658)))</f>
        <v>0</v>
      </c>
      <c r="I1658" t="b">
        <f>OR(ISNUMBER(FIND("immune",C1658)),ISNUMBER(FIND("immunological",C1658)),ISNUMBER(FIND("interleuk",C1658)),ISNUMBER(FIND("platelet activation",C1658)),ISNUMBER(FIND("monocyte",C1658)),ISNUMBER(FIND("leukocyte",C1658)),ISNUMBER(FIND("cytokine",C1658)),ISNUMBER(FIND("CD4",C1658)),ISNUMBER(FIND("CD8",C1658)),ISNUMBER(FIND("T-cell",C1658)))</f>
        <v>0</v>
      </c>
      <c r="J1658" t="b">
        <f>OR(ISNUMBER(FIND("reactive oxygen",C1658)),ISNUMBER(FIND("ROS",C1658)),ISNUMBER(FIND("free radical",C1658)),ISNUMBER(FIND("oxidative stress",C1658)),ISNUMBER(FIND("peroxid",C1658)),ISNUMBER(FIND("oxidative",C1658)),ISNUMBER(FIND("antioxid",C1658)))</f>
        <v>1</v>
      </c>
      <c r="K1658" t="b">
        <f>OR(ISNUMBER(FIND("autophag",C1658)))</f>
        <v>0</v>
      </c>
      <c r="L1658" t="b">
        <f>OR(ISNUMBER(FIND("morpholog",C1658)))</f>
        <v>0</v>
      </c>
      <c r="M1658" t="b">
        <f>OR(ISNUMBER(FIND("fibrosis",C1658)),ISNUMBER(FIND("Fibrosis",C1658)),ISNUMBER(FIND("fibrot",C1658)))</f>
        <v>0</v>
      </c>
      <c r="N1658" t="b">
        <f>OR(ISNUMBER(FIND("offspring",C1658)),ISNUMBER(FIND("Parental",C1658)),ISNUMBER(FIND("parental",C1658)),ISNUMBER(FIND("germline",C1658)),ISNUMBER(FIND("reproduc",C1658)),ISNUMBER(FIND("embryo",C1658)))</f>
        <v>0</v>
      </c>
      <c r="O1658" t="b">
        <f>OR(ISNUMBER(FIND("metabol",C1658)),ISNUMBER(FIND("Metabol",C1658)),ISNUMBER(FIND("digest",C1658)),ISNUMBER(FIND("mitochon",C1658)))</f>
        <v>1</v>
      </c>
      <c r="P1658" t="b">
        <f>OR(ISNUMBER(FIND("ecotox",C1658)),ISNUMBER(FIND("Ecotox",B1658)),ISNUMBER(FIND("ecotox",B1658)),ISNUMBER(FIND("Ecotox",C1658)))</f>
        <v>0</v>
      </c>
      <c r="Q1658" t="b">
        <f>OR(ISNUMBER(FIND("Bioaccum",C1658)),ISNUMBER(FIND("bioaccum",C1658)),ISNUMBER(FIND("accum",C1658)))</f>
        <v>0</v>
      </c>
      <c r="R1658" t="b">
        <f>OR(ISNUMBER(FIND("Occupation",C1658)),ISNUMBER(FIND("occupation",C1658)),ISNUMBER(FIND("worker",C1658)),ISNUMBER(FIND("workforce",C1658)))</f>
        <v>0</v>
      </c>
      <c r="S1658" t="b">
        <f>NOT(OR(F1658,G1658,H1658,I1658,J1658,K1658,L1658,M1658,N1658,O1658,P1658,Q1658,R1658))</f>
        <v>0</v>
      </c>
      <c r="U1658" t="b">
        <f>OR(Table1[[#This Row],[Inflammation]],Table1[[#This Row],[Immune]])</f>
        <v>0</v>
      </c>
      <c r="V1658" t="str">
        <f>IF(OR(Table1[[#This Row],[Rodents]],Table1[[#This Row],[Human]],Table1[[#This Row],[Pig]]),OR(ISNUMBER(FIND("intratrach",C1658)),ISNUMBER(FIND("nasal ",C1658)),ISNUMBER(FIND("instill",C1658))),"NA")</f>
        <v>NA</v>
      </c>
      <c r="W1658" t="str">
        <f>IF(OR(Table1[[#This Row],[Rodents]],Table1[[#This Row],[Human]],Table1[[#This Row],[Pig]]),OR(ISNUMBER(FIND("dermal",C1658)),ISNUMBER(FIND("skin ",C1658))),"NA")</f>
        <v>NA</v>
      </c>
      <c r="X1658" t="str">
        <f>IF(OR(Table1[[#This Row],[Rodents]],Table1[[#This Row],[Human]],Table1[[#This Row],[Pig]]),OR(ISNUMBER(FIND("injected",C1658)),ISNUMBER(FIND("periton",C1658)),ISNUMBER(FIND("intrascrot",C1658))),"NA")</f>
        <v>NA</v>
      </c>
      <c r="Y1658" t="str">
        <f>IF(OR(Table1[[#This Row],[Rodents]],Table1[[#This Row],[Human]],Table1[[#This Row],[Pig]]),NOT(OR(Table1[[#This Row],[Inhaled/Intratracheal/intranasal]],Table1[[#This Row],[Dermal]],Table1[[#This Row],[Injected]])),"NA")</f>
        <v>NA</v>
      </c>
      <c r="AA1658" t="b">
        <f>OR(ISNUMBER(FIND("fish ",C1658)),ISNUMBER(FIND("Fish ",C1658)),ISNUMBER(FIND("aquatic",C1658)),ISNUMBER(FIND("daphnids",C1658)),ISNUMBER(FIND("Carcinus maenas",C1658)),ISNUMBER(FIND("Daphnia",C1658)),ISNUMBER(FIND("Ruditapes philippinarum",C1658)),ISNUMBER(FIND("daphnia",C1658)),ISNUMBER(FIND("marine",C1658)),ISNUMBER(FIND("mussel",C1658)),ISNUMBER(FIND("algae",C1658)),ISNUMBER(FIND("Donax faba",C1658)),ISNUMBER(FIND("estuarine",C1658)),ISNUMBER(FIND("snail",C1658)),ISNUMBER(FIND("Prorocentrum donghaiense",C1658)) )</f>
        <v>0</v>
      </c>
      <c r="AB1658" t="b">
        <f>OR(ISNUMBER(FIND(" rat ",C1658)),ISNUMBER(FIND(" rats ",C1658)),ISNUMBER(FIND(" Rats ",C1658)),ISNUMBER(FIND(" Rat ",C1658)),ISNUMBER(FIND(" rat.",C1658)),ISNUMBER(FIND(" rats.",C1658)),ISNUMBER(FIND("mouse",C1658)),ISNUMBER(FIND("mice",C1658)), ISNUMBER(FIND(" Mice",C1658)))</f>
        <v>0</v>
      </c>
      <c r="AC1658" t="b">
        <f>OR(ISNUMBER(FIND(" cell ",C1658)),ISNUMBER(FIND("fibroblast",C1658)),ISNUMBER(FIND("macrophage",C1658)),ISNUMBER(FIND("epithelial",C1658)),ISNUMBER(FIND("endothelial",C1658)),ISNUMBER(FIND("neuron",C1658)),ISNUMBER(FIND(" cells ",C1658)),ISNUMBER(FIND("RBC",C1658)),ISNUMBER(FIND("mitochond",C1658)),ISNUMBER(FIND("adipocyte",C1658)),ISNUMBER(FIND("osteo",C1658)),ISNUMBER(FIND("keratin",C1658)),ISNUMBER(FIND(" cell's ",C1658)),ISNUMBER(FIND("eukary",C1658)),ISNUMBER(FIND("sperm",C1658)))</f>
        <v>1</v>
      </c>
      <c r="AD1658" t="b">
        <v>0</v>
      </c>
      <c r="AE1658" t="b">
        <f>OR(ISNUMBER(FIND(" plant ",C1658)),ISNUMBER(FIND("Plant ",C1658)),ISNUMBER(FIND("tomato",C1658)),ISNUMBER(FIND("plants",C1658)),ISNUMBER(FIND("Plants",C1658)),ISNUMBER(FIND("algae",C1658)),ISNUMBER(FIND("lettuce",C1658)),ISNUMBER(FIND("green gram sprouts ",C1658)),ISNUMBER(FIND("Cucurbita pepo",C1658)),ISNUMBER(FIND("bean ",C1658)),ISNUMBER(FIND("chloroplast",C1658)),ISNUMBER(FIND("chlorophyll",C1658)),ISNUMBER(FIND("seedling",C1658)),ISNUMBER(FIND("canola",C1658)),ISNUMBER(FIND("shoot",C1658)),ISNUMBER(FIND("photosynthes",C1658)),ISNUMBER(FIND(" leaves ",C1658)),,ISNUMBER(FIND("agriculture",C1658)),ISNUMBER(FIND(" crops ",C1658)))</f>
        <v>0</v>
      </c>
      <c r="AF1658" t="b">
        <f>OR(ISNUMBER(FIND("bacteria",C1658)),ISNUMBER(FIND("Bacteria",C1658)),ISNUMBER(FIND("Bacterium",C1658)),ISNUMBER(FIND("bacterium",C1658)),ISNUMBER(FIND(" coli ",C1658)))</f>
        <v>0</v>
      </c>
      <c r="AG1658" t="b">
        <f>OR(ISNUMBER(FIND("fungi",C1658)),ISNUMBER(FIND("Fungi",C1658)),ISNUMBER(FIND("fungus",C1658)),ISNUMBER(FIND("Fungus",C1658)),ISNUMBER(FIND("mushroom",C1658)),ISNUMBER(FIND("Mushroom",C1658)),ISNUMBER(FIND(" mold ",C1658)))</f>
        <v>0</v>
      </c>
      <c r="AH1658" t="b">
        <f>OR(ISNUMBER(FIND("Pig ",C1658)),ISNUMBER(FIND("pig ",C1658)),ISNUMBER(FIND("Pigs ",C1658)),ISNUMBER(FIND("pigs ",C1658)))</f>
        <v>0</v>
      </c>
      <c r="AI1658" t="b">
        <f>OR(ISNUMBER(FIND(" C. elegans",C1658)),ISNUMBER(FIND("Caenorhabditis elegans",C1658)),ISNUMBER(FIND("earthworms",C1658)),ISNUMBER(FIND(" Ficopomatus enigmaticus",C1658)),ISNUMBER(FIND("larva",C1658)),ISNUMBER(FIND("Lumbriculus variegatus",C1658)),ISNUMBER(FIND("nematode",C1658)))</f>
        <v>0</v>
      </c>
      <c r="AJ1658" t="b">
        <f>NOT(OR(AA1658,AB1658,AC1658,AD1658,AE1658,AF1658,AG1658,AH1658,AI1658))</f>
        <v>0</v>
      </c>
      <c r="AL1658" t="b">
        <f>OR(AA1658,AB1658,AD1658,AE1658,AF1658,AG1658,AH1658,AI1658)</f>
        <v>0</v>
      </c>
      <c r="AM1658" t="b">
        <f>IF(Table1[[#This Row],[In vivo?]],IF(Table1[[#This Row],[Cell]],FALSE,TRUE),FALSE)</f>
        <v>0</v>
      </c>
      <c r="AN1658" t="b">
        <f>AND(AC1658,AL1658)</f>
        <v>0</v>
      </c>
      <c r="AO1658" t="b">
        <f>IF(Table1[[#This Row],[Cell]],IF(Table1[[#This Row],[In vivo?]],FALSE,TRUE),FALSE)</f>
        <v>1</v>
      </c>
      <c r="AP1658" t="b">
        <f>NOT(OR(Table1[[#This Row],[In vivo?]],Table1[[#This Row],[Only in Cell]]))</f>
        <v>0</v>
      </c>
      <c r="AQ1658" t="str">
        <f>IF(OR(Table1[[#This Row],[Rodents]],Table1[[#This Row],[Human]],Table1[[#This Row],[Pig]]),OR(ISNUMBER(FIND("pulmonary",C1658)),ISNUMBER(FIND("lung",C1658))),"NA")</f>
        <v>NA</v>
      </c>
      <c r="AR1658" t="str">
        <f>IF(OR(Table1[[#This Row],[Rodents]],Table1[[#This Row],[Human]],Table1[[#This Row],[Pig]]),OR(ISNUMBER(FIND("skin",C1658)),ISNUMBER(FIND("dermal",C1658))),"NA")</f>
        <v>NA</v>
      </c>
      <c r="AS1658" t="str">
        <f>IF(OR(Table1[[#This Row],[Rodents]],Table1[[#This Row],[Human]],Table1[[#This Row],[Pig]]),OR(ISNUMBER(FIND("liver",C1658)),ISNUMBER(FIND("hepat",C1658))),"NA")</f>
        <v>NA</v>
      </c>
      <c r="AT1658" t="str">
        <f>IF(OR(Table1[[#This Row],[Rodents]],Table1[[#This Row],[Human]],Table1[[#This Row],[Pig]]),OR(ISNUMBER(FIND("kidney",C1658)),ISNUMBER(FIND("neph",C1658))),"NA")</f>
        <v>NA</v>
      </c>
      <c r="AU1658" t="str">
        <f>IF(OR(Table1[[#This Row],[Rodents]],Table1[[#This Row],[Human]],Table1[[#This Row],[Pig]]),OR(ISNUMBER(FIND("brain",C1658)),ISNUMBER(FIND("neur",C1658)),ISNUMBER(FIND("nerv",C1658))),"NA")</f>
        <v>NA</v>
      </c>
      <c r="AV1658" t="str">
        <f>IF(OR(Table1[[#This Row],[Rodents]],Table1[[#This Row],[Human]],Table1[[#This Row],[Pig]]),OR(ISNUMBER(FIND("heart",C1658)),ISNUMBER(FIND("cardi",C1658))),"NA")</f>
        <v>NA</v>
      </c>
      <c r="AW1658" t="str">
        <f>IF(OR(Table1[[#This Row],[Rodents]],Table1[[#This Row],[Human]],Table1[[#This Row],[Pig]]),OR(ISNUMBER(FIND("gastro",C1658)),ISNUMBER(FIND("intesti",C1658)),ISNUMBER(FIND("stomach",C1658))),"NA")</f>
        <v>NA</v>
      </c>
      <c r="AX1658" t="str">
        <f>IF(OR(Table1[[#This Row],[Rodents]],Table1[[#This Row],[Human]],Table1[[#This Row],[Pig]]),NOT(OR(AQ1658,AR1658,AS1658,AT1658,AU1658,AV1658,AW1658)),"NA")</f>
        <v>NA</v>
      </c>
      <c r="AY1658" t="b">
        <f>OR(ISNUMBER(FIND("SWCNT",C1658)),ISNUMBER(FIND("SWNT",C1658)),ISNUMBER(FIND("single-wall",C1658)),ISNUMBER(FIND("single wall",C1658)),ISNUMBER(FIND("Single wall",C1658)),ISNUMBER(FIND("Single-wall",C1658)),ISNUMBER(FIND("SWCNT",B1658)),ISNUMBER(FIND("SWNT",B1658)),ISNUMBER(FIND("single-wall",B1658)),ISNUMBER(FIND("single wall",B1658)),ISNUMBER(FIND("Single-wall",B1658)),ISNUMBER(FIND("Single wall",B1658)))</f>
        <v>1</v>
      </c>
      <c r="AZ1658" t="b">
        <f>OR(ISNUMBER(FIND("MWCNT",C1658)),ISNUMBER(FIND("MWNT",C1658)),ISNUMBER(FIND("multi-wall",C1658)),ISNUMBER(FIND("multi wall",C1658)),ISNUMBER(FIND("multiwall",C1658)),ISNUMBER(FIND("Multi-wall",C1658)),ISNUMBER(FIND("Multi wall",C1658)),ISNUMBER(FIND("Multiwall",C1658)),ISNUMBER(FIND("MWCNT",B1658)),ISNUMBER(FIND("MWNT",B1658)),ISNUMBER(FIND("multi-wall",B1658)),ISNUMBER(FIND("multi wall",B1658)),ISNUMBER(FIND("multiwall",B1658)),ISNUMBER(FIND("Multi-wall",B1658)),ISNUMBER(FIND("Multi wall",B1658)),ISNUMBER(FIND("Multiwall",B1658)),ISNUMBER(FIND("Double-wall",B1658)),ISNUMBER(FIND("Double wall",B1658)),ISNUMBER(FIND("Doublewall",B1658)),ISNUMBER(FIND("double-wall",B1658)),ISNUMBER(FIND("double wall",B1658)),ISNUMBER(FIND("doublewall",B1658)))</f>
        <v>0</v>
      </c>
      <c r="BA1658" t="b">
        <f>AND(Table1[[#This Row],[SWCNT]],Table1[[#This Row],[MWCNT]])</f>
        <v>0</v>
      </c>
      <c r="BB1658" t="b">
        <f>IF(Table1[[#This Row],[SWCNT]]=TRUE,FALSE,IF(Table1[[#This Row],[MWCNT]]=TRUE,FALSE,TRUE))</f>
        <v>0</v>
      </c>
      <c r="BC1658" s="18"/>
    </row>
    <row r="1659" spans="1:55" ht="222">
      <c r="B1659" s="2" t="s">
        <v>4222</v>
      </c>
      <c r="C1659" s="16" t="s">
        <v>4225</v>
      </c>
      <c r="D1659" s="17" t="s">
        <v>4228</v>
      </c>
      <c r="E1659" s="2">
        <v>2013</v>
      </c>
      <c r="F1659" t="b">
        <f>OR(ISNUMBER(FIND("cytotoxic",C1659)),ISNUMBER(FIND("Cytotoxic",C1659)),ISNUMBER(FIND("cellular toxicity",C1659)),ISNUMBER(FIND("cell death",C1659)),ISNUMBER(FIND("viable",C1659)),ISNUMBER(FIND("phytotoxic",C1659)),ISNUMBER(FIND("acute toxicity",C1659)),ISNUMBER(FIND("MTT",C1659)),ISNUMBER(FIND("survival",C1659)),ISNUMBER(FIND("prolifer",C1659)),ISNUMBER(FIND("apoptosis",C1659)),ISNUMBER(FIND("neurotoxic",C1659)),ISNUMBER(FIND("  lysis ",C1659)),ISNUMBER(FIND("necrosis",C1659)),ISNUMBER(FIND("cellular death",C1659))*3,ISNUMBER(FIND("LDH",C1659)),ISNUMBER(FIND("Acute toxicity",C1659)))</f>
        <v>1</v>
      </c>
      <c r="G1659" t="b">
        <f>OR(ISNUMBER(FIND("genotoxic",C1659)),ISNUMBER(FIND("genotoxicity",C1659)),ISNUMBER(FIND("DNA damage",C1659)),ISNUMBER(FIND("DNA",C1659)),ISNUMBER(FIND("RNA",C1659)),ISNUMBER(FIND("mesothelioma",C1659)),ISNUMBER(FIND("carcino",C1659)),ISNUMBER(FIND("mutagen",C1659)),ISNUMBER(FIND("genetic",C1659)))</f>
        <v>0</v>
      </c>
      <c r="H1659" t="b">
        <f>OR(ISNUMBER(FIND("inflammatory",C1659)),ISNUMBER(FIND("inflamm",C1659)))</f>
        <v>0</v>
      </c>
      <c r="I1659" t="b">
        <f>OR(ISNUMBER(FIND("immune",C1659)),ISNUMBER(FIND("immunological",C1659)),ISNUMBER(FIND("interleuk",C1659)),ISNUMBER(FIND("platelet activation",C1659)),ISNUMBER(FIND("monocyte",C1659)),ISNUMBER(FIND("leukocyte",C1659)),ISNUMBER(FIND("cytokine",C1659)),ISNUMBER(FIND("CD4",C1659)),ISNUMBER(FIND("CD8",C1659)),ISNUMBER(FIND("T-cell",C1659)))</f>
        <v>0</v>
      </c>
      <c r="J1659" t="b">
        <f>OR(ISNUMBER(FIND("reactive oxygen",C1659)),ISNUMBER(FIND("ROS",C1659)),ISNUMBER(FIND("free radical",C1659)),ISNUMBER(FIND("oxidative stress",C1659)),ISNUMBER(FIND("peroxid",C1659)),ISNUMBER(FIND("oxidative",C1659)),ISNUMBER(FIND("antioxid",C1659)))</f>
        <v>1</v>
      </c>
      <c r="K1659" t="b">
        <f>OR(ISNUMBER(FIND("autophag",C1659)))</f>
        <v>0</v>
      </c>
      <c r="L1659" t="b">
        <f>OR(ISNUMBER(FIND("morpholog",C1659)))</f>
        <v>1</v>
      </c>
      <c r="M1659" t="b">
        <f>OR(ISNUMBER(FIND("fibrosis",C1659)),ISNUMBER(FIND("Fibrosis",C1659)),ISNUMBER(FIND("fibrot",C1659)))</f>
        <v>0</v>
      </c>
      <c r="N1659" t="b">
        <f>OR(ISNUMBER(FIND("offspring",C1659)),ISNUMBER(FIND("Parental",C1659)),ISNUMBER(FIND("parental",C1659)),ISNUMBER(FIND("germline",C1659)),ISNUMBER(FIND("reproduc",C1659)),ISNUMBER(FIND("embryo",C1659)))</f>
        <v>0</v>
      </c>
      <c r="O1659" t="b">
        <f>OR(ISNUMBER(FIND("metabol",C1659)),ISNUMBER(FIND("Metabol",C1659)),ISNUMBER(FIND("digest",C1659)),ISNUMBER(FIND("mitochon",C1659)))</f>
        <v>0</v>
      </c>
      <c r="P1659" t="b">
        <f>OR(ISNUMBER(FIND("ecotox",C1659)),ISNUMBER(FIND("Ecotox",B1659)),ISNUMBER(FIND("ecotox",B1659)),ISNUMBER(FIND("Ecotox",C1659)))</f>
        <v>0</v>
      </c>
      <c r="Q1659" t="b">
        <f>OR(ISNUMBER(FIND("Bioaccum",C1659)),ISNUMBER(FIND("bioaccum",C1659)),ISNUMBER(FIND("accum",C1659)))</f>
        <v>0</v>
      </c>
      <c r="R1659" t="b">
        <f>OR(ISNUMBER(FIND("Occupation",C1659)),ISNUMBER(FIND("occupation",C1659)),ISNUMBER(FIND("worker",C1659)),ISNUMBER(FIND("workforce",C1659)))</f>
        <v>0</v>
      </c>
      <c r="S1659" t="b">
        <f>NOT(OR(F1659,G1659,H1659,I1659,J1659,K1659,L1659,M1659,N1659,O1659,P1659,Q1659,R1659))</f>
        <v>0</v>
      </c>
      <c r="U1659" t="b">
        <f>OR(Table1[[#This Row],[Inflammation]],Table1[[#This Row],[Immune]])</f>
        <v>0</v>
      </c>
      <c r="V1659" t="str">
        <f>IF(OR(Table1[[#This Row],[Rodents]],Table1[[#This Row],[Human]],Table1[[#This Row],[Pig]]),OR(ISNUMBER(FIND("intratrach",C1659)),ISNUMBER(FIND("nasal ",C1659)),ISNUMBER(FIND("instill",C1659))),"NA")</f>
        <v>NA</v>
      </c>
      <c r="W1659" t="str">
        <f>IF(OR(Table1[[#This Row],[Rodents]],Table1[[#This Row],[Human]],Table1[[#This Row],[Pig]]),OR(ISNUMBER(FIND("dermal",C1659)),ISNUMBER(FIND("skin ",C1659))),"NA")</f>
        <v>NA</v>
      </c>
      <c r="X1659" t="str">
        <f>IF(OR(Table1[[#This Row],[Rodents]],Table1[[#This Row],[Human]],Table1[[#This Row],[Pig]]),OR(ISNUMBER(FIND("injected",C1659)),ISNUMBER(FIND("periton",C1659)),ISNUMBER(FIND("intrascrot",C1659))),"NA")</f>
        <v>NA</v>
      </c>
      <c r="Y1659" t="str">
        <f>IF(OR(Table1[[#This Row],[Rodents]],Table1[[#This Row],[Human]],Table1[[#This Row],[Pig]]),NOT(OR(Table1[[#This Row],[Inhaled/Intratracheal/intranasal]],Table1[[#This Row],[Dermal]],Table1[[#This Row],[Injected]])),"NA")</f>
        <v>NA</v>
      </c>
      <c r="AA1659" t="b">
        <f>OR(ISNUMBER(FIND("fish ",C1659)),ISNUMBER(FIND("Fish ",C1659)),ISNUMBER(FIND("aquatic",C1659)),ISNUMBER(FIND("daphnids",C1659)),ISNUMBER(FIND("Carcinus maenas",C1659)),ISNUMBER(FIND("Daphnia",C1659)),ISNUMBER(FIND("Ruditapes philippinarum",C1659)),ISNUMBER(FIND("daphnia",C1659)),ISNUMBER(FIND("marine",C1659)),ISNUMBER(FIND("mussel",C1659)),ISNUMBER(FIND("algae",C1659)),ISNUMBER(FIND("Donax faba",C1659)),ISNUMBER(FIND("estuarine",C1659)),ISNUMBER(FIND("snail",C1659)),ISNUMBER(FIND("Prorocentrum donghaiense",C1659)) )</f>
        <v>0</v>
      </c>
      <c r="AB1659" t="b">
        <f>OR(ISNUMBER(FIND(" rat ",C1659)),ISNUMBER(FIND(" rats ",C1659)),ISNUMBER(FIND(" Rats ",C1659)),ISNUMBER(FIND(" Rat ",C1659)),ISNUMBER(FIND(" rat.",C1659)),ISNUMBER(FIND(" rats.",C1659)),ISNUMBER(FIND("mouse",C1659)),ISNUMBER(FIND("mice",C1659)), ISNUMBER(FIND(" Mice",C1659)))</f>
        <v>0</v>
      </c>
      <c r="AC1659" t="b">
        <f>OR(ISNUMBER(FIND(" cell ",C1659)),ISNUMBER(FIND("fibroblast",C1659)),ISNUMBER(FIND("macrophage",C1659)),ISNUMBER(FIND("epithelial",C1659)),ISNUMBER(FIND("endothelial",C1659)),ISNUMBER(FIND("neuron",C1659)),ISNUMBER(FIND(" cells ",C1659)),ISNUMBER(FIND("RBC",C1659)),ISNUMBER(FIND("mitochond",C1659)),ISNUMBER(FIND("adipocyte",C1659)),ISNUMBER(FIND("osteo",C1659)),ISNUMBER(FIND("keratin",C1659)),ISNUMBER(FIND(" cell's ",C1659)),ISNUMBER(FIND("eukary",C1659)),ISNUMBER(FIND("sperm",C1659)))</f>
        <v>1</v>
      </c>
      <c r="AD1659" t="b">
        <f>OR(ISNUMBER(FIND("human",B1659)),ISNUMBER(FIND("workers",B1659)),ISNUMBER(FIND("workforces",B1659)),ISNUMBER(FIND("occupational",B1659)),ISNUMBER(FIND("Case report",B1659)),ISNUMBER(FIND("Workplaces",B1659)),ISNUMBER(FIND("worker",B1659)))</f>
        <v>0</v>
      </c>
      <c r="AE1659" t="b">
        <f>OR(ISNUMBER(FIND(" plant ",C1659)),ISNUMBER(FIND("Plant ",C1659)),ISNUMBER(FIND("tomato",C1659)),ISNUMBER(FIND("plants",C1659)),ISNUMBER(FIND("Plants",C1659)),ISNUMBER(FIND("algae",C1659)),ISNUMBER(FIND("lettuce",C1659)),ISNUMBER(FIND("green gram sprouts ",C1659)),ISNUMBER(FIND("Cucurbita pepo",C1659)),ISNUMBER(FIND("bean ",C1659)),ISNUMBER(FIND("chloroplast",C1659)),ISNUMBER(FIND("chlorophyll",C1659)),ISNUMBER(FIND("seedling",C1659)),ISNUMBER(FIND("canola",C1659)),ISNUMBER(FIND("shoot",C1659)),ISNUMBER(FIND("photosynthes",C1659)),ISNUMBER(FIND(" leaves ",C1659)),,ISNUMBER(FIND("agriculture",C1659)),ISNUMBER(FIND(" crops ",C1659)))</f>
        <v>0</v>
      </c>
      <c r="AF1659" t="b">
        <f>OR(ISNUMBER(FIND("bacteria",C1659)),ISNUMBER(FIND("Bacteria",C1659)),ISNUMBER(FIND("Bacterium",C1659)),ISNUMBER(FIND("bacterium",C1659)),ISNUMBER(FIND(" coli ",C1659)))</f>
        <v>0</v>
      </c>
      <c r="AG1659" t="b">
        <f>OR(ISNUMBER(FIND("fungi",C1659)),ISNUMBER(FIND("Fungi",C1659)),ISNUMBER(FIND("fungus",C1659)),ISNUMBER(FIND("Fungus",C1659)),ISNUMBER(FIND("mushroom",C1659)),ISNUMBER(FIND("Mushroom",C1659)),ISNUMBER(FIND(" mold ",C1659)))</f>
        <v>0</v>
      </c>
      <c r="AH1659" t="b">
        <f>OR(ISNUMBER(FIND("Pig ",C1659)),ISNUMBER(FIND("pig ",C1659)),ISNUMBER(FIND("Pigs ",C1659)),ISNUMBER(FIND("pigs ",C1659)))</f>
        <v>0</v>
      </c>
      <c r="AI1659" t="b">
        <f>OR(ISNUMBER(FIND(" C. elegans",C1659)),ISNUMBER(FIND("Caenorhabditis elegans",C1659)),ISNUMBER(FIND("earthworms",C1659)),ISNUMBER(FIND(" Ficopomatus enigmaticus",C1659)),ISNUMBER(FIND("larva",C1659)),ISNUMBER(FIND("Lumbriculus variegatus",C1659)),ISNUMBER(FIND("nematode",C1659)))</f>
        <v>0</v>
      </c>
      <c r="AJ1659" t="b">
        <f>NOT(OR(AA1659,AB1659,AC1659,AD1659,AE1659,AF1659,AG1659,AH1659,AI1659))</f>
        <v>0</v>
      </c>
      <c r="AL1659" t="b">
        <f>OR(AA1659,AB1659,AD1659,AE1659,AF1659,AG1659,AH1659,AI1659)</f>
        <v>0</v>
      </c>
      <c r="AM1659" t="b">
        <f>IF(Table1[[#This Row],[In vivo?]],IF(Table1[[#This Row],[Cell]],FALSE,TRUE),FALSE)</f>
        <v>0</v>
      </c>
      <c r="AN1659" t="b">
        <f>AND(AC1659,AL1659)</f>
        <v>0</v>
      </c>
      <c r="AO1659" t="b">
        <f>IF(Table1[[#This Row],[Cell]],IF(Table1[[#This Row],[In vivo?]],FALSE,TRUE),FALSE)</f>
        <v>1</v>
      </c>
      <c r="AP1659" t="b">
        <f>NOT(OR(Table1[[#This Row],[In vivo?]],Table1[[#This Row],[Only in Cell]]))</f>
        <v>0</v>
      </c>
      <c r="AQ1659" t="str">
        <f>IF(OR(Table1[[#This Row],[Rodents]],Table1[[#This Row],[Human]],Table1[[#This Row],[Pig]]),OR(ISNUMBER(FIND("pulmonary",C1659)),ISNUMBER(FIND("lung",C1659))),"NA")</f>
        <v>NA</v>
      </c>
      <c r="AR1659" t="str">
        <f>IF(OR(Table1[[#This Row],[Rodents]],Table1[[#This Row],[Human]],Table1[[#This Row],[Pig]]),OR(ISNUMBER(FIND("skin",C1659)),ISNUMBER(FIND("dermal",C1659))),"NA")</f>
        <v>NA</v>
      </c>
      <c r="AS1659" t="str">
        <f>IF(OR(Table1[[#This Row],[Rodents]],Table1[[#This Row],[Human]],Table1[[#This Row],[Pig]]),OR(ISNUMBER(FIND("liver",C1659)),ISNUMBER(FIND("hepat",C1659))),"NA")</f>
        <v>NA</v>
      </c>
      <c r="AT1659" t="str">
        <f>IF(OR(Table1[[#This Row],[Rodents]],Table1[[#This Row],[Human]],Table1[[#This Row],[Pig]]),OR(ISNUMBER(FIND("kidney",C1659)),ISNUMBER(FIND("neph",C1659))),"NA")</f>
        <v>NA</v>
      </c>
      <c r="AU1659" t="str">
        <f>IF(OR(Table1[[#This Row],[Rodents]],Table1[[#This Row],[Human]],Table1[[#This Row],[Pig]]),OR(ISNUMBER(FIND("brain",C1659)),ISNUMBER(FIND("neur",C1659)),ISNUMBER(FIND("nerv",C1659))),"NA")</f>
        <v>NA</v>
      </c>
      <c r="AV1659" t="str">
        <f>IF(OR(Table1[[#This Row],[Rodents]],Table1[[#This Row],[Human]],Table1[[#This Row],[Pig]]),OR(ISNUMBER(FIND("heart",C1659)),ISNUMBER(FIND("cardi",C1659))),"NA")</f>
        <v>NA</v>
      </c>
      <c r="AW1659" t="str">
        <f>IF(OR(Table1[[#This Row],[Rodents]],Table1[[#This Row],[Human]],Table1[[#This Row],[Pig]]),OR(ISNUMBER(FIND("gastro",C1659)),ISNUMBER(FIND("intesti",C1659)),ISNUMBER(FIND("stomach",C1659))),"NA")</f>
        <v>NA</v>
      </c>
      <c r="AX1659" t="str">
        <f>IF(OR(Table1[[#This Row],[Rodents]],Table1[[#This Row],[Human]],Table1[[#This Row],[Pig]]),NOT(OR(AQ1659,AR1659,AS1659,AT1659,AU1659,AV1659,AW1659)),"NA")</f>
        <v>NA</v>
      </c>
      <c r="AY1659" t="b">
        <f>OR(ISNUMBER(FIND("SWCNT",C1659)),ISNUMBER(FIND("SWNT",C1659)),ISNUMBER(FIND("single-wall",C1659)),ISNUMBER(FIND("single wall",C1659)),ISNUMBER(FIND("Single wall",C1659)),ISNUMBER(FIND("Single-wall",C1659)),ISNUMBER(FIND("SWCNT",B1659)),ISNUMBER(FIND("SWNT",B1659)),ISNUMBER(FIND("single-wall",B1659)),ISNUMBER(FIND("single wall",B1659)),ISNUMBER(FIND("Single-wall",B1659)),ISNUMBER(FIND("Single wall",B1659)))</f>
        <v>1</v>
      </c>
      <c r="AZ1659" t="b">
        <f>OR(ISNUMBER(FIND("MWCNT",C1659)),ISNUMBER(FIND("MWNT",C1659)),ISNUMBER(FIND("multi-wall",C1659)),ISNUMBER(FIND("multi wall",C1659)),ISNUMBER(FIND("multiwall",C1659)),ISNUMBER(FIND("Multi-wall",C1659)),ISNUMBER(FIND("Multi wall",C1659)),ISNUMBER(FIND("Multiwall",C1659)),ISNUMBER(FIND("MWCNT",B1659)),ISNUMBER(FIND("MWNT",B1659)),ISNUMBER(FIND("multi-wall",B1659)),ISNUMBER(FIND("multi wall",B1659)),ISNUMBER(FIND("multiwall",B1659)),ISNUMBER(FIND("Multi-wall",B1659)),ISNUMBER(FIND("Multi wall",B1659)),ISNUMBER(FIND("Multiwall",B1659)),ISNUMBER(FIND("Double-wall",B1659)),ISNUMBER(FIND("Double wall",B1659)),ISNUMBER(FIND("Doublewall",B1659)),ISNUMBER(FIND("double-wall",B1659)),ISNUMBER(FIND("double wall",B1659)),ISNUMBER(FIND("doublewall",B1659)))</f>
        <v>0</v>
      </c>
      <c r="BA1659" t="b">
        <f>AND(Table1[[#This Row],[SWCNT]],Table1[[#This Row],[MWCNT]])</f>
        <v>0</v>
      </c>
      <c r="BB1659" t="b">
        <f>IF(Table1[[#This Row],[SWCNT]]=TRUE,FALSE,IF(Table1[[#This Row],[MWCNT]]=TRUE,FALSE,TRUE))</f>
        <v>0</v>
      </c>
      <c r="BC1659" s="18"/>
    </row>
    <row r="1660" spans="1:55" ht="148">
      <c r="B1660" s="2" t="s">
        <v>4224</v>
      </c>
      <c r="C1660" s="16" t="s">
        <v>4227</v>
      </c>
      <c r="D1660" s="17" t="s">
        <v>1191</v>
      </c>
      <c r="E1660" s="2">
        <v>2013</v>
      </c>
      <c r="F1660" t="b">
        <f>OR(ISNUMBER(FIND("cytotoxic",C1660)),ISNUMBER(FIND("Cytotoxic",C1660)),ISNUMBER(FIND("cellular toxicity",C1660)),ISNUMBER(FIND("cell death",C1660)),ISNUMBER(FIND("viable",C1660)),ISNUMBER(FIND("phytotoxic",C1660)),ISNUMBER(FIND("acute toxicity",C1660)),ISNUMBER(FIND("MTT",C1660)),ISNUMBER(FIND("survival",C1660)),ISNUMBER(FIND("prolifer",C1660)),ISNUMBER(FIND("apoptosis",C1660)),ISNUMBER(FIND("neurotoxic",C1660)),ISNUMBER(FIND("  lysis ",C1660)),ISNUMBER(FIND("necrosis",C1660)),ISNUMBER(FIND("cellular death",C1660))*3,ISNUMBER(FIND("LDH",C1660)),ISNUMBER(FIND("Acute toxicity",C1660)))</f>
        <v>1</v>
      </c>
      <c r="G1660" t="b">
        <f>OR(ISNUMBER(FIND("genotoxic",C1660)),ISNUMBER(FIND("genotoxicity",C1660)),ISNUMBER(FIND("DNA damage",C1660)),ISNUMBER(FIND("DNA",C1660)),ISNUMBER(FIND("RNA",C1660)),ISNUMBER(FIND("mesothelioma",C1660)),ISNUMBER(FIND("carcino",C1660)),ISNUMBER(FIND("mutagen",C1660)),ISNUMBER(FIND("genetic",C1660)))</f>
        <v>0</v>
      </c>
      <c r="H1660" t="b">
        <f>OR(ISNUMBER(FIND("inflammatory",C1660)),ISNUMBER(FIND("inflamm",C1660)))</f>
        <v>0</v>
      </c>
      <c r="I1660" t="b">
        <f>OR(ISNUMBER(FIND("immune",C1660)),ISNUMBER(FIND("immunological",C1660)),ISNUMBER(FIND("interleuk",C1660)),ISNUMBER(FIND("platelet activation",C1660)),ISNUMBER(FIND("monocyte",C1660)),ISNUMBER(FIND("leukocyte",C1660)),ISNUMBER(FIND("cytokine",C1660)),ISNUMBER(FIND("CD4",C1660)),ISNUMBER(FIND("CD8",C1660)),ISNUMBER(FIND("T-cell",C1660)))</f>
        <v>0</v>
      </c>
      <c r="J1660" t="b">
        <f>OR(ISNUMBER(FIND("reactive oxygen",C1660)),ISNUMBER(FIND("ROS",C1660)),ISNUMBER(FIND("free radical",C1660)),ISNUMBER(FIND("oxidative stress",C1660)),ISNUMBER(FIND("peroxid",C1660)),ISNUMBER(FIND("oxidative",C1660)),ISNUMBER(FIND("antioxid",C1660)))</f>
        <v>1</v>
      </c>
      <c r="K1660" t="b">
        <f>OR(ISNUMBER(FIND("autophag",C1660)))</f>
        <v>0</v>
      </c>
      <c r="L1660" t="b">
        <f>OR(ISNUMBER(FIND("morpholog",C1660)))</f>
        <v>0</v>
      </c>
      <c r="M1660" t="b">
        <f>OR(ISNUMBER(FIND("fibrosis",C1660)),ISNUMBER(FIND("Fibrosis",C1660)),ISNUMBER(FIND("fibrot",C1660)))</f>
        <v>0</v>
      </c>
      <c r="N1660" t="b">
        <f>OR(ISNUMBER(FIND("offspring",C1660)),ISNUMBER(FIND("Parental",C1660)),ISNUMBER(FIND("parental",C1660)),ISNUMBER(FIND("germline",C1660)),ISNUMBER(FIND("reproduc",C1660)),ISNUMBER(FIND("embryo",C1660)))</f>
        <v>0</v>
      </c>
      <c r="O1660" t="b">
        <f>OR(ISNUMBER(FIND("metabol",C1660)),ISNUMBER(FIND("Metabol",C1660)),ISNUMBER(FIND("digest",C1660)),ISNUMBER(FIND("mitochon",C1660)))</f>
        <v>0</v>
      </c>
      <c r="P1660" t="b">
        <f>OR(ISNUMBER(FIND("ecotox",C1660)),ISNUMBER(FIND("Ecotox",B1660)),ISNUMBER(FIND("ecotox",B1660)),ISNUMBER(FIND("Ecotox",C1660)))</f>
        <v>0</v>
      </c>
      <c r="Q1660" t="b">
        <f>OR(ISNUMBER(FIND("Bioaccum",C1660)),ISNUMBER(FIND("bioaccum",C1660)),ISNUMBER(FIND("accum",C1660)))</f>
        <v>0</v>
      </c>
      <c r="R1660" t="b">
        <f>OR(ISNUMBER(FIND("Occupation",C1660)),ISNUMBER(FIND("occupation",C1660)),ISNUMBER(FIND("worker",C1660)),ISNUMBER(FIND("workforce",C1660)))</f>
        <v>0</v>
      </c>
      <c r="S1660" t="b">
        <f>NOT(OR(F1660,G1660,H1660,I1660,J1660,K1660,L1660,M1660,N1660,O1660,P1660,Q1660,R1660))</f>
        <v>0</v>
      </c>
      <c r="U1660" t="b">
        <f>OR(Table1[[#This Row],[Inflammation]],Table1[[#This Row],[Immune]])</f>
        <v>0</v>
      </c>
      <c r="V1660" t="str">
        <f>IF(OR(Table1[[#This Row],[Rodents]],Table1[[#This Row],[Human]],Table1[[#This Row],[Pig]]),OR(ISNUMBER(FIND("intratrach",C1660)),ISNUMBER(FIND("nasal ",C1660)),ISNUMBER(FIND("instill",C1660))),"NA")</f>
        <v>NA</v>
      </c>
      <c r="W1660" t="str">
        <f>IF(OR(Table1[[#This Row],[Rodents]],Table1[[#This Row],[Human]],Table1[[#This Row],[Pig]]),OR(ISNUMBER(FIND("dermal",C1660)),ISNUMBER(FIND("skin ",C1660))),"NA")</f>
        <v>NA</v>
      </c>
      <c r="X1660" t="str">
        <f>IF(OR(Table1[[#This Row],[Rodents]],Table1[[#This Row],[Human]],Table1[[#This Row],[Pig]]),OR(ISNUMBER(FIND("injected",C1660)),ISNUMBER(FIND("periton",C1660)),ISNUMBER(FIND("intrascrot",C1660))),"NA")</f>
        <v>NA</v>
      </c>
      <c r="Y1660" t="str">
        <f>IF(OR(Table1[[#This Row],[Rodents]],Table1[[#This Row],[Human]],Table1[[#This Row],[Pig]]),NOT(OR(Table1[[#This Row],[Inhaled/Intratracheal/intranasal]],Table1[[#This Row],[Dermal]],Table1[[#This Row],[Injected]])),"NA")</f>
        <v>NA</v>
      </c>
      <c r="AA1660" t="b">
        <f>OR(ISNUMBER(FIND("fish ",C1660)),ISNUMBER(FIND("Fish ",C1660)),ISNUMBER(FIND("aquatic",C1660)),ISNUMBER(FIND("daphnids",C1660)),ISNUMBER(FIND("Carcinus maenas",C1660)),ISNUMBER(FIND("Daphnia",C1660)),ISNUMBER(FIND("Ruditapes philippinarum",C1660)),ISNUMBER(FIND("daphnia",C1660)),ISNUMBER(FIND("marine",C1660)),ISNUMBER(FIND("mussel",C1660)),ISNUMBER(FIND("algae",C1660)),ISNUMBER(FIND("Donax faba",C1660)),ISNUMBER(FIND("estuarine",C1660)),ISNUMBER(FIND("snail",C1660)),ISNUMBER(FIND("Prorocentrum donghaiense",C1660)) )</f>
        <v>0</v>
      </c>
      <c r="AB1660" t="b">
        <f>OR(ISNUMBER(FIND(" rat ",C1660)),ISNUMBER(FIND(" rats ",C1660)),ISNUMBER(FIND(" Rats ",C1660)),ISNUMBER(FIND(" Rat ",C1660)),ISNUMBER(FIND(" rat.",C1660)),ISNUMBER(FIND(" rats.",C1660)),ISNUMBER(FIND("mouse",C1660)),ISNUMBER(FIND("mice",C1660)), ISNUMBER(FIND(" Mice",C1660)))</f>
        <v>0</v>
      </c>
      <c r="AC1660" t="b">
        <f>OR(ISNUMBER(FIND(" cell ",C1660)),ISNUMBER(FIND("fibroblast",C1660)),ISNUMBER(FIND("macrophage",C1660)),ISNUMBER(FIND("epithelial",C1660)),ISNUMBER(FIND("endothelial",C1660)),ISNUMBER(FIND("neuron",C1660)),ISNUMBER(FIND(" cells ",C1660)),ISNUMBER(FIND("RBC",C1660)),ISNUMBER(FIND("mitochond",C1660)),ISNUMBER(FIND("adipocyte",C1660)),ISNUMBER(FIND("osteo",C1660)),ISNUMBER(FIND("keratin",C1660)),ISNUMBER(FIND(" cell's ",C1660)),ISNUMBER(FIND("eukary",C1660)),ISNUMBER(FIND("sperm",C1660)))</f>
        <v>1</v>
      </c>
      <c r="AD1660" t="b">
        <f>OR(ISNUMBER(FIND("human",B1660)),ISNUMBER(FIND("workers",B1660)),ISNUMBER(FIND("workforces",B1660)),ISNUMBER(FIND("occupational",B1660)),ISNUMBER(FIND("Case report",B1660)),ISNUMBER(FIND("Workplaces",B1660)),ISNUMBER(FIND("worker",B1660)))</f>
        <v>0</v>
      </c>
      <c r="AE1660" t="b">
        <f>OR(ISNUMBER(FIND(" plant ",C1660)),ISNUMBER(FIND("Plant ",C1660)),ISNUMBER(FIND("tomato",C1660)),ISNUMBER(FIND("plants",C1660)),ISNUMBER(FIND("Plants",C1660)),ISNUMBER(FIND("algae",C1660)),ISNUMBER(FIND("lettuce",C1660)),ISNUMBER(FIND("green gram sprouts ",C1660)),ISNUMBER(FIND("Cucurbita pepo",C1660)),ISNUMBER(FIND("bean ",C1660)),ISNUMBER(FIND("chloroplast",C1660)),ISNUMBER(FIND("chlorophyll",C1660)),ISNUMBER(FIND("seedling",C1660)),ISNUMBER(FIND("canola",C1660)),ISNUMBER(FIND("shoot",C1660)),ISNUMBER(FIND("photosynthes",C1660)),ISNUMBER(FIND(" leaves ",C1660)),,ISNUMBER(FIND("agriculture",C1660)),ISNUMBER(FIND(" crops ",C1660)))</f>
        <v>1</v>
      </c>
      <c r="AF1660" t="b">
        <f>OR(ISNUMBER(FIND("bacteria",C1660)),ISNUMBER(FIND("Bacteria",C1660)),ISNUMBER(FIND("Bacterium",C1660)),ISNUMBER(FIND("bacterium",C1660)),ISNUMBER(FIND(" coli ",C1660)))</f>
        <v>0</v>
      </c>
      <c r="AG1660" t="b">
        <f>OR(ISNUMBER(FIND("fungi",C1660)),ISNUMBER(FIND("Fungi",C1660)),ISNUMBER(FIND("fungus",C1660)),ISNUMBER(FIND("Fungus",C1660)),ISNUMBER(FIND("mushroom",C1660)),ISNUMBER(FIND("Mushroom",C1660)),ISNUMBER(FIND(" mold ",C1660)))</f>
        <v>0</v>
      </c>
      <c r="AH1660" t="b">
        <f>OR(ISNUMBER(FIND("Pig ",C1660)),ISNUMBER(FIND("pig ",C1660)),ISNUMBER(FIND("Pigs ",C1660)),ISNUMBER(FIND("pigs ",C1660)))</f>
        <v>0</v>
      </c>
      <c r="AI1660" t="b">
        <f>OR(ISNUMBER(FIND(" C. elegans",C1660)),ISNUMBER(FIND("Caenorhabditis elegans",C1660)),ISNUMBER(FIND("earthworms",C1660)),ISNUMBER(FIND(" Ficopomatus enigmaticus",C1660)),ISNUMBER(FIND("larva",C1660)),ISNUMBER(FIND("Lumbriculus variegatus",C1660)),ISNUMBER(FIND("nematode",C1660)))</f>
        <v>0</v>
      </c>
      <c r="AJ1660" t="b">
        <f>NOT(OR(AA1660,AB1660,AC1660,AD1660,AE1660,AF1660,AG1660,AH1660,AI1660))</f>
        <v>0</v>
      </c>
      <c r="AL1660" t="b">
        <f>OR(AA1660,AB1660,AD1660,AE1660,AF1660,AG1660,AH1660,AI1660)</f>
        <v>1</v>
      </c>
      <c r="AM1660" t="b">
        <f>IF(Table1[[#This Row],[In vivo?]],IF(Table1[[#This Row],[Cell]],FALSE,TRUE),FALSE)</f>
        <v>0</v>
      </c>
      <c r="AN1660" t="b">
        <f>AND(AC1660,AL1660)</f>
        <v>1</v>
      </c>
      <c r="AO1660" t="b">
        <f>IF(Table1[[#This Row],[Cell]],IF(Table1[[#This Row],[In vivo?]],FALSE,TRUE),FALSE)</f>
        <v>0</v>
      </c>
      <c r="AP1660" t="b">
        <f>NOT(OR(Table1[[#This Row],[In vivo?]],Table1[[#This Row],[Only in Cell]]))</f>
        <v>0</v>
      </c>
      <c r="AQ1660" t="str">
        <f>IF(OR(Table1[[#This Row],[Rodents]],Table1[[#This Row],[Human]],Table1[[#This Row],[Pig]]),OR(ISNUMBER(FIND("pulmonary",C1660)),ISNUMBER(FIND("lung",C1660))),"NA")</f>
        <v>NA</v>
      </c>
      <c r="AR1660" t="str">
        <f>IF(OR(Table1[[#This Row],[Rodents]],Table1[[#This Row],[Human]],Table1[[#This Row],[Pig]]),OR(ISNUMBER(FIND("skin",C1660)),ISNUMBER(FIND("dermal",C1660))),"NA")</f>
        <v>NA</v>
      </c>
      <c r="AS1660" t="str">
        <f>IF(OR(Table1[[#This Row],[Rodents]],Table1[[#This Row],[Human]],Table1[[#This Row],[Pig]]),OR(ISNUMBER(FIND("liver",C1660)),ISNUMBER(FIND("hepat",C1660))),"NA")</f>
        <v>NA</v>
      </c>
      <c r="AT1660" t="str">
        <f>IF(OR(Table1[[#This Row],[Rodents]],Table1[[#This Row],[Human]],Table1[[#This Row],[Pig]]),OR(ISNUMBER(FIND("kidney",C1660)),ISNUMBER(FIND("neph",C1660))),"NA")</f>
        <v>NA</v>
      </c>
      <c r="AU1660" t="str">
        <f>IF(OR(Table1[[#This Row],[Rodents]],Table1[[#This Row],[Human]],Table1[[#This Row],[Pig]]),OR(ISNUMBER(FIND("brain",C1660)),ISNUMBER(FIND("neur",C1660)),ISNUMBER(FIND("nerv",C1660))),"NA")</f>
        <v>NA</v>
      </c>
      <c r="AV1660" t="str">
        <f>IF(OR(Table1[[#This Row],[Rodents]],Table1[[#This Row],[Human]],Table1[[#This Row],[Pig]]),OR(ISNUMBER(FIND("heart",C1660)),ISNUMBER(FIND("cardi",C1660))),"NA")</f>
        <v>NA</v>
      </c>
      <c r="AW1660" t="str">
        <f>IF(OR(Table1[[#This Row],[Rodents]],Table1[[#This Row],[Human]],Table1[[#This Row],[Pig]]),OR(ISNUMBER(FIND("gastro",C1660)),ISNUMBER(FIND("intesti",C1660)),ISNUMBER(FIND("stomach",C1660))),"NA")</f>
        <v>NA</v>
      </c>
      <c r="AX1660" t="str">
        <f>IF(OR(Table1[[#This Row],[Rodents]],Table1[[#This Row],[Human]],Table1[[#This Row],[Pig]]),NOT(OR(AQ1660,AR1660,AS1660,AT1660,AU1660,AV1660,AW1660)),"NA")</f>
        <v>NA</v>
      </c>
      <c r="AY1660" t="b">
        <f>OR(ISNUMBER(FIND("SWCNT",C1660)),ISNUMBER(FIND("SWNT",C1660)),ISNUMBER(FIND("single-wall",C1660)),ISNUMBER(FIND("single wall",C1660)),ISNUMBER(FIND("Single wall",C1660)),ISNUMBER(FIND("Single-wall",C1660)),ISNUMBER(FIND("SWCNT",B1660)),ISNUMBER(FIND("SWNT",B1660)),ISNUMBER(FIND("single-wall",B1660)),ISNUMBER(FIND("single wall",B1660)),ISNUMBER(FIND("Single-wall",B1660)),ISNUMBER(FIND("Single wall",B1660)))</f>
        <v>0</v>
      </c>
      <c r="AZ1660" t="b">
        <f>OR(ISNUMBER(FIND("MWCNT",C1660)),ISNUMBER(FIND("MWNT",C1660)),ISNUMBER(FIND("multi-wall",C1660)),ISNUMBER(FIND("multi wall",C1660)),ISNUMBER(FIND("multiwall",C1660)),ISNUMBER(FIND("Multi-wall",C1660)),ISNUMBER(FIND("Multi wall",C1660)),ISNUMBER(FIND("Multiwall",C1660)),ISNUMBER(FIND("MWCNT",B1660)),ISNUMBER(FIND("MWNT",B1660)),ISNUMBER(FIND("multi-wall",B1660)),ISNUMBER(FIND("multi wall",B1660)),ISNUMBER(FIND("multiwall",B1660)),ISNUMBER(FIND("Multi-wall",B1660)),ISNUMBER(FIND("Multi wall",B1660)),ISNUMBER(FIND("Multiwall",B1660)),ISNUMBER(FIND("Double-wall",B1660)),ISNUMBER(FIND("Double wall",B1660)),ISNUMBER(FIND("Doublewall",B1660)),ISNUMBER(FIND("double-wall",B1660)),ISNUMBER(FIND("double wall",B1660)),ISNUMBER(FIND("doublewall",B1660)))</f>
        <v>1</v>
      </c>
      <c r="BA1660" t="b">
        <f>AND(Table1[[#This Row],[SWCNT]],Table1[[#This Row],[MWCNT]])</f>
        <v>0</v>
      </c>
      <c r="BB1660" t="b">
        <f>IF(Table1[[#This Row],[SWCNT]]=TRUE,FALSE,IF(Table1[[#This Row],[MWCNT]]=TRUE,FALSE,TRUE))</f>
        <v>0</v>
      </c>
      <c r="BC1660" s="18"/>
    </row>
    <row r="1661" spans="1:55" ht="222">
      <c r="A1661" t="s">
        <v>4229</v>
      </c>
      <c r="B1661" s="2" t="s">
        <v>4230</v>
      </c>
      <c r="C1661" s="16" t="s">
        <v>4231</v>
      </c>
      <c r="D1661" s="17" t="s">
        <v>4232</v>
      </c>
      <c r="E1661" s="2">
        <v>2013</v>
      </c>
      <c r="F1661" t="b">
        <f>OR(ISNUMBER(FIND("cytotoxic",C1661)),ISNUMBER(FIND("Cytotoxic",C1661)),ISNUMBER(FIND("cellular toxicity",C1661)),ISNUMBER(FIND("cell death",C1661)),ISNUMBER(FIND("viable",C1661)),ISNUMBER(FIND("phytotoxic",C1661)),ISNUMBER(FIND("acute toxicity",C1661)),ISNUMBER(FIND("MTT",C1661)),ISNUMBER(FIND("survival",C1661)),ISNUMBER(FIND("prolifer",C1661)),ISNUMBER(FIND("apoptosis",C1661)),ISNUMBER(FIND("neurotoxic",C1661)),ISNUMBER(FIND("  lysis ",C1661)),ISNUMBER(FIND("necrosis",C1661)),ISNUMBER(FIND("cellular death",C1661))*3,ISNUMBER(FIND("LDH",C1661)),ISNUMBER(FIND("Acute toxicity",C1661)))</f>
        <v>1</v>
      </c>
      <c r="G1661" t="b">
        <f>OR(ISNUMBER(FIND("genotoxic",C1661)),ISNUMBER(FIND("genotoxicity",C1661)),ISNUMBER(FIND("DNA damage",C1661)),ISNUMBER(FIND("DNA",C1661)),ISNUMBER(FIND("RNA",C1661)),ISNUMBER(FIND("mesothelioma",C1661)),ISNUMBER(FIND("carcino",C1661)),ISNUMBER(FIND("mutagen",C1661)),ISNUMBER(FIND("genetic",C1661)))</f>
        <v>1</v>
      </c>
      <c r="H1661" t="b">
        <f>OR(ISNUMBER(FIND("inflammatory",C1661)),ISNUMBER(FIND("inflamm",C1661)))</f>
        <v>0</v>
      </c>
      <c r="I1661" t="b">
        <f>OR(ISNUMBER(FIND("immune",C1661)),ISNUMBER(FIND("immunological",C1661)),ISNUMBER(FIND("interleuk",C1661)),ISNUMBER(FIND("platelet activation",C1661)),ISNUMBER(FIND("monocyte",C1661)),ISNUMBER(FIND("leukocyte",C1661)),ISNUMBER(FIND("cytokine",C1661)),ISNUMBER(FIND("CD4",C1661)),ISNUMBER(FIND("CD8",C1661)),ISNUMBER(FIND("T-cell",C1661)))</f>
        <v>0</v>
      </c>
      <c r="J1661" t="b">
        <f>OR(ISNUMBER(FIND("reactive oxygen",C1661)),ISNUMBER(FIND("ROS",C1661)),ISNUMBER(FIND("free radical",C1661)),ISNUMBER(FIND("oxidative stress",C1661)),ISNUMBER(FIND("peroxid",C1661)),ISNUMBER(FIND("oxidative",C1661)),ISNUMBER(FIND("antioxid",C1661)))</f>
        <v>1</v>
      </c>
      <c r="K1661" t="b">
        <f>OR(ISNUMBER(FIND("autophag",C1661)))</f>
        <v>0</v>
      </c>
      <c r="L1661" t="b">
        <f>OR(ISNUMBER(FIND("morpholog",C1661)))</f>
        <v>0</v>
      </c>
      <c r="M1661" t="b">
        <f>OR(ISNUMBER(FIND("fibrosis",C1661)),ISNUMBER(FIND("Fibrosis",C1661)),ISNUMBER(FIND("fibrot",C1661)))</f>
        <v>0</v>
      </c>
      <c r="N1661" t="b">
        <f>OR(ISNUMBER(FIND("offspring",C1661)),ISNUMBER(FIND("Parental",C1661)),ISNUMBER(FIND("parental",C1661)),ISNUMBER(FIND("germline",C1661)),ISNUMBER(FIND("reproduc",C1661)),ISNUMBER(FIND("embryo",C1661)))</f>
        <v>0</v>
      </c>
      <c r="O1661" t="b">
        <f>OR(ISNUMBER(FIND("metabol",C1661)),ISNUMBER(FIND("Metabol",C1661)),ISNUMBER(FIND("digest",C1661)),ISNUMBER(FIND("mitochon",C1661)))</f>
        <v>0</v>
      </c>
      <c r="P1661" t="b">
        <f>OR(ISNUMBER(FIND("ecotox",C1661)),ISNUMBER(FIND("Ecotox",B1661)),ISNUMBER(FIND("ecotox",B1661)),ISNUMBER(FIND("Ecotox",C1661)))</f>
        <v>0</v>
      </c>
      <c r="Q1661" t="b">
        <f>OR(ISNUMBER(FIND("Bioaccum",C1661)),ISNUMBER(FIND("bioaccum",C1661)),ISNUMBER(FIND("accum",C1661)))</f>
        <v>1</v>
      </c>
      <c r="R1661" t="b">
        <f>OR(ISNUMBER(FIND("Occupation",C1661)),ISNUMBER(FIND("occupation",C1661)),ISNUMBER(FIND("worker",C1661)),ISNUMBER(FIND("workforce",C1661)))</f>
        <v>0</v>
      </c>
      <c r="S1661" t="b">
        <f>NOT(OR(F1661,G1661,H1661,I1661,J1661,K1661,L1661,M1661,N1661,O1661,P1661,Q1661,R1661))</f>
        <v>0</v>
      </c>
      <c r="U1661" t="b">
        <f>OR(Table1[[#This Row],[Inflammation]],Table1[[#This Row],[Immune]])</f>
        <v>0</v>
      </c>
      <c r="V1661" t="str">
        <f>IF(OR(Table1[[#This Row],[Rodents]],Table1[[#This Row],[Human]],Table1[[#This Row],[Pig]]),OR(ISNUMBER(FIND("intratrach",C1661)),ISNUMBER(FIND("nasal ",C1661)),ISNUMBER(FIND("instill",C1661))),"NA")</f>
        <v>NA</v>
      </c>
      <c r="W1661" t="str">
        <f>IF(OR(Table1[[#This Row],[Rodents]],Table1[[#This Row],[Human]],Table1[[#This Row],[Pig]]),OR(ISNUMBER(FIND("dermal",C1661)),ISNUMBER(FIND("skin ",C1661))),"NA")</f>
        <v>NA</v>
      </c>
      <c r="X1661" t="str">
        <f>IF(OR(Table1[[#This Row],[Rodents]],Table1[[#This Row],[Human]],Table1[[#This Row],[Pig]]),OR(ISNUMBER(FIND("injected",C1661)),ISNUMBER(FIND("periton",C1661)),ISNUMBER(FIND("intrascrot",C1661))),"NA")</f>
        <v>NA</v>
      </c>
      <c r="Y1661" t="str">
        <f>IF(OR(Table1[[#This Row],[Rodents]],Table1[[#This Row],[Human]],Table1[[#This Row],[Pig]]),NOT(OR(Table1[[#This Row],[Inhaled/Intratracheal/intranasal]],Table1[[#This Row],[Dermal]],Table1[[#This Row],[Injected]])),"NA")</f>
        <v>NA</v>
      </c>
      <c r="AA1661" t="b">
        <f>OR(ISNUMBER(FIND("fish ",C1661)),ISNUMBER(FIND("Fish ",C1661)),ISNUMBER(FIND("aquatic",C1661)),ISNUMBER(FIND("daphnids",C1661)),ISNUMBER(FIND("Carcinus maenas",C1661)),ISNUMBER(FIND("Daphnia",C1661)),ISNUMBER(FIND("Ruditapes philippinarum",C1661)),ISNUMBER(FIND("daphnia",C1661)),ISNUMBER(FIND("marine",C1661)),ISNUMBER(FIND("mussel",C1661)),ISNUMBER(FIND("algae",C1661)),ISNUMBER(FIND("Donax faba",C1661)),ISNUMBER(FIND("estuarine",C1661)),ISNUMBER(FIND("snail",C1661)),ISNUMBER(FIND("Prorocentrum donghaiense",C1661)) )</f>
        <v>0</v>
      </c>
      <c r="AB1661" t="b">
        <f>OR(ISNUMBER(FIND(" rat ",C1661)),ISNUMBER(FIND(" rats ",C1661)),ISNUMBER(FIND(" Rats ",C1661)),ISNUMBER(FIND(" Rat ",C1661)),ISNUMBER(FIND(" rat.",C1661)),ISNUMBER(FIND(" rats.",C1661)),ISNUMBER(FIND("mouse",C1661)),ISNUMBER(FIND("mice",C1661)), ISNUMBER(FIND(" Mice",C1661)))</f>
        <v>0</v>
      </c>
      <c r="AC1661" t="b">
        <f>OR(ISNUMBER(FIND(" cell ",C1661)),ISNUMBER(FIND("fibroblast",C1661)),ISNUMBER(FIND("macrophage",C1661)),ISNUMBER(FIND("epithelial",C1661)),ISNUMBER(FIND("endothelial",C1661)),ISNUMBER(FIND("neuron",C1661)),ISNUMBER(FIND(" cells ",C1661)),ISNUMBER(FIND("RBC",C1661)),ISNUMBER(FIND("mitochond",C1661)),ISNUMBER(FIND("adipocyte",C1661)),ISNUMBER(FIND("osteo",C1661)),ISNUMBER(FIND("keratin",C1661)),ISNUMBER(FIND(" cell's ",C1661)),ISNUMBER(FIND("eukary",C1661)),ISNUMBER(FIND("sperm",C1661)))</f>
        <v>1</v>
      </c>
      <c r="AD1661" t="b">
        <v>0</v>
      </c>
      <c r="AE1661" t="b">
        <f>OR(ISNUMBER(FIND(" plant ",C1661)),ISNUMBER(FIND("Plant ",C1661)),ISNUMBER(FIND("tomato",C1661)),ISNUMBER(FIND("plants",C1661)),ISNUMBER(FIND("Plants",C1661)),ISNUMBER(FIND("algae",C1661)),ISNUMBER(FIND("lettuce",C1661)),ISNUMBER(FIND("green gram sprouts ",C1661)),ISNUMBER(FIND("Cucurbita pepo",C1661)),ISNUMBER(FIND("bean ",C1661)),ISNUMBER(FIND("chloroplast",C1661)),ISNUMBER(FIND("chlorophyll",C1661)),ISNUMBER(FIND("seedling",C1661)),ISNUMBER(FIND("canola",C1661)),ISNUMBER(FIND("shoot",C1661)),ISNUMBER(FIND("photosynthes",C1661)),ISNUMBER(FIND(" leaves ",C1661)),,ISNUMBER(FIND("agriculture",C1661)),ISNUMBER(FIND(" crops ",C1661)))</f>
        <v>0</v>
      </c>
      <c r="AF1661" t="b">
        <f>OR(ISNUMBER(FIND("bacteria",C1661)),ISNUMBER(FIND("Bacteria",C1661)),ISNUMBER(FIND("Bacterium",C1661)),ISNUMBER(FIND("bacterium",C1661)),ISNUMBER(FIND(" coli ",C1661)))</f>
        <v>0</v>
      </c>
      <c r="AG1661" t="b">
        <f>OR(ISNUMBER(FIND("fungi",C1661)),ISNUMBER(FIND("Fungi",C1661)),ISNUMBER(FIND("fungus",C1661)),ISNUMBER(FIND("Fungus",C1661)),ISNUMBER(FIND("mushroom",C1661)),ISNUMBER(FIND("Mushroom",C1661)),ISNUMBER(FIND(" mold ",C1661)))</f>
        <v>0</v>
      </c>
      <c r="AH1661" t="b">
        <f>OR(ISNUMBER(FIND("Pig ",C1661)),ISNUMBER(FIND("pig ",C1661)),ISNUMBER(FIND("Pigs ",C1661)),ISNUMBER(FIND("pigs ",C1661)))</f>
        <v>0</v>
      </c>
      <c r="AI1661" t="b">
        <f>OR(ISNUMBER(FIND(" C. elegans",C1661)),ISNUMBER(FIND("Caenorhabditis elegans",C1661)),ISNUMBER(FIND("earthworms",C1661)),ISNUMBER(FIND(" Ficopomatus enigmaticus",C1661)),ISNUMBER(FIND("larva",C1661)),ISNUMBER(FIND("Lumbriculus variegatus",C1661)),ISNUMBER(FIND("nematode",C1661)))</f>
        <v>0</v>
      </c>
      <c r="AJ1661" t="b">
        <f>NOT(OR(AA1661,AB1661,AC1661,AD1661,AE1661,AF1661,AG1661,AH1661,AI1661))</f>
        <v>0</v>
      </c>
      <c r="AL1661" t="b">
        <f>OR(AA1661,AB1661,AD1661,AE1661,AF1661,AG1661,AH1661,AI1661)</f>
        <v>0</v>
      </c>
      <c r="AM1661" t="b">
        <f>IF(Table1[[#This Row],[In vivo?]],IF(Table1[[#This Row],[Cell]],FALSE,TRUE),FALSE)</f>
        <v>0</v>
      </c>
      <c r="AN1661" t="b">
        <f>AND(AC1661,AL1661)</f>
        <v>0</v>
      </c>
      <c r="AO1661" t="b">
        <f>IF(Table1[[#This Row],[Cell]],IF(Table1[[#This Row],[In vivo?]],FALSE,TRUE),FALSE)</f>
        <v>1</v>
      </c>
      <c r="AP1661" t="b">
        <f>NOT(OR(Table1[[#This Row],[In vivo?]],Table1[[#This Row],[Only in Cell]]))</f>
        <v>0</v>
      </c>
      <c r="AQ1661" t="str">
        <f>IF(OR(Table1[[#This Row],[Rodents]],Table1[[#This Row],[Human]],Table1[[#This Row],[Pig]]),OR(ISNUMBER(FIND("pulmonary",C1661)),ISNUMBER(FIND("lung",C1661))),"NA")</f>
        <v>NA</v>
      </c>
      <c r="AR1661" t="str">
        <f>IF(OR(Table1[[#This Row],[Rodents]],Table1[[#This Row],[Human]],Table1[[#This Row],[Pig]]),OR(ISNUMBER(FIND("skin",C1661)),ISNUMBER(FIND("dermal",C1661))),"NA")</f>
        <v>NA</v>
      </c>
      <c r="AS1661" t="str">
        <f>IF(OR(Table1[[#This Row],[Rodents]],Table1[[#This Row],[Human]],Table1[[#This Row],[Pig]]),OR(ISNUMBER(FIND("liver",C1661)),ISNUMBER(FIND("hepat",C1661))),"NA")</f>
        <v>NA</v>
      </c>
      <c r="AT1661" t="str">
        <f>IF(OR(Table1[[#This Row],[Rodents]],Table1[[#This Row],[Human]],Table1[[#This Row],[Pig]]),OR(ISNUMBER(FIND("kidney",C1661)),ISNUMBER(FIND("neph",C1661))),"NA")</f>
        <v>NA</v>
      </c>
      <c r="AU1661" t="str">
        <f>IF(OR(Table1[[#This Row],[Rodents]],Table1[[#This Row],[Human]],Table1[[#This Row],[Pig]]),OR(ISNUMBER(FIND("brain",C1661)),ISNUMBER(FIND("neur",C1661)),ISNUMBER(FIND("nerv",C1661))),"NA")</f>
        <v>NA</v>
      </c>
      <c r="AV1661" t="str">
        <f>IF(OR(Table1[[#This Row],[Rodents]],Table1[[#This Row],[Human]],Table1[[#This Row],[Pig]]),OR(ISNUMBER(FIND("heart",C1661)),ISNUMBER(FIND("cardi",C1661))),"NA")</f>
        <v>NA</v>
      </c>
      <c r="AW1661" t="str">
        <f>IF(OR(Table1[[#This Row],[Rodents]],Table1[[#This Row],[Human]],Table1[[#This Row],[Pig]]),OR(ISNUMBER(FIND("gastro",C1661)),ISNUMBER(FIND("intesti",C1661)),ISNUMBER(FIND("stomach",C1661))),"NA")</f>
        <v>NA</v>
      </c>
      <c r="AX1661" t="str">
        <f>IF(OR(Table1[[#This Row],[Rodents]],Table1[[#This Row],[Human]],Table1[[#This Row],[Pig]]),NOT(OR(AQ1661,AR1661,AS1661,AT1661,AU1661,AV1661,AW1661)),"NA")</f>
        <v>NA</v>
      </c>
      <c r="AY1661" t="b">
        <f>OR(ISNUMBER(FIND("SWCNT",C1661)),ISNUMBER(FIND("SWNT",C1661)),ISNUMBER(FIND("single-wall",C1661)),ISNUMBER(FIND("single wall",C1661)),ISNUMBER(FIND("Single wall",C1661)),ISNUMBER(FIND("Single-wall",C1661)),ISNUMBER(FIND("SWCNT",B1661)),ISNUMBER(FIND("SWNT",B1661)),ISNUMBER(FIND("single-wall",B1661)),ISNUMBER(FIND("single wall",B1661)),ISNUMBER(FIND("Single-wall",B1661)),ISNUMBER(FIND("Single wall",B1661)))</f>
        <v>1</v>
      </c>
      <c r="AZ1661" t="b">
        <f>OR(ISNUMBER(FIND("MWCNT",C1661)),ISNUMBER(FIND("MWNT",C1661)),ISNUMBER(FIND("multi-wall",C1661)),ISNUMBER(FIND("multi wall",C1661)),ISNUMBER(FIND("multiwall",C1661)),ISNUMBER(FIND("Multi-wall",C1661)),ISNUMBER(FIND("Multi wall",C1661)),ISNUMBER(FIND("Multiwall",C1661)),ISNUMBER(FIND("MWCNT",B1661)),ISNUMBER(FIND("MWNT",B1661)),ISNUMBER(FIND("multi-wall",B1661)),ISNUMBER(FIND("multi wall",B1661)),ISNUMBER(FIND("multiwall",B1661)),ISNUMBER(FIND("Multi-wall",B1661)),ISNUMBER(FIND("Multi wall",B1661)),ISNUMBER(FIND("Multiwall",B1661)),ISNUMBER(FIND("Double-wall",B1661)),ISNUMBER(FIND("Double wall",B1661)),ISNUMBER(FIND("Doublewall",B1661)),ISNUMBER(FIND("double-wall",B1661)),ISNUMBER(FIND("double wall",B1661)),ISNUMBER(FIND("doublewall",B1661)))</f>
        <v>0</v>
      </c>
      <c r="BA1661" t="b">
        <f>AND(Table1[[#This Row],[SWCNT]],Table1[[#This Row],[MWCNT]])</f>
        <v>0</v>
      </c>
      <c r="BB1661" t="b">
        <f>IF(Table1[[#This Row],[SWCNT]]=TRUE,FALSE,IF(Table1[[#This Row],[MWCNT]]=TRUE,FALSE,TRUE))</f>
        <v>0</v>
      </c>
      <c r="BC1661" s="18"/>
    </row>
    <row r="1662" spans="1:55" ht="203.5">
      <c r="A1662" t="s">
        <v>4234</v>
      </c>
      <c r="B1662" s="2" t="s">
        <v>4237</v>
      </c>
      <c r="C1662" s="16" t="s">
        <v>4240</v>
      </c>
      <c r="D1662" s="17" t="s">
        <v>4243</v>
      </c>
      <c r="E1662" s="2">
        <v>2013</v>
      </c>
      <c r="F1662" t="b">
        <f>OR(ISNUMBER(FIND("cytotoxic",C1662)),ISNUMBER(FIND("Cytotoxic",C1662)),ISNUMBER(FIND("cellular toxicity",C1662)),ISNUMBER(FIND("cell death",C1662)),ISNUMBER(FIND("viable",C1662)),ISNUMBER(FIND("phytotoxic",C1662)),ISNUMBER(FIND("acute toxicity",C1662)),ISNUMBER(FIND("MTT",C1662)),ISNUMBER(FIND("survival",C1662)),ISNUMBER(FIND("prolifer",C1662)),ISNUMBER(FIND("apoptosis",C1662)),ISNUMBER(FIND("neurotoxic",C1662)),ISNUMBER(FIND("  lysis ",C1662)),ISNUMBER(FIND("necrosis",C1662)),ISNUMBER(FIND("cellular death",C1662))*3,ISNUMBER(FIND("LDH",C1662)),ISNUMBER(FIND("Acute toxicity",C1662)))</f>
        <v>0</v>
      </c>
      <c r="G1662" t="b">
        <f>OR(ISNUMBER(FIND("genotoxic",C1662)),ISNUMBER(FIND("genotoxicity",C1662)),ISNUMBER(FIND("DNA damage",C1662)),ISNUMBER(FIND("DNA",C1662)),ISNUMBER(FIND("RNA",C1662)),ISNUMBER(FIND("mesothelioma",C1662)),ISNUMBER(FIND("carcino",C1662)),ISNUMBER(FIND("mutagen",C1662)),ISNUMBER(FIND("genetic",C1662)))</f>
        <v>0</v>
      </c>
      <c r="H1662" t="b">
        <f>OR(ISNUMBER(FIND("inflammatory",C1662)),ISNUMBER(FIND("inflamm",C1662)))</f>
        <v>0</v>
      </c>
      <c r="I1662" t="b">
        <f>OR(ISNUMBER(FIND("immune",C1662)),ISNUMBER(FIND("immunological",C1662)),ISNUMBER(FIND("interleuk",C1662)),ISNUMBER(FIND("platelet activation",C1662)),ISNUMBER(FIND("monocyte",C1662)),ISNUMBER(FIND("leukocyte",C1662)),ISNUMBER(FIND("cytokine",C1662)),ISNUMBER(FIND("CD4",C1662)),ISNUMBER(FIND("CD8",C1662)),ISNUMBER(FIND("T-cell",C1662)))</f>
        <v>0</v>
      </c>
      <c r="J1662" t="b">
        <f>OR(ISNUMBER(FIND("reactive oxygen",C1662)),ISNUMBER(FIND("ROS",C1662)),ISNUMBER(FIND("free radical",C1662)),ISNUMBER(FIND("oxidative stress",C1662)),ISNUMBER(FIND("peroxid",C1662)),ISNUMBER(FIND("oxidative",C1662)),ISNUMBER(FIND("antioxid",C1662)))</f>
        <v>1</v>
      </c>
      <c r="K1662" t="b">
        <f>OR(ISNUMBER(FIND("autophag",C1662)))</f>
        <v>0</v>
      </c>
      <c r="L1662" t="b">
        <f>OR(ISNUMBER(FIND("morpholog",C1662)))</f>
        <v>0</v>
      </c>
      <c r="M1662" t="b">
        <f>OR(ISNUMBER(FIND("fibrosis",C1662)),ISNUMBER(FIND("Fibrosis",C1662)),ISNUMBER(FIND("fibrot",C1662)))</f>
        <v>0</v>
      </c>
      <c r="N1662" t="b">
        <f>OR(ISNUMBER(FIND("offspring",C1662)),ISNUMBER(FIND("Parental",C1662)),ISNUMBER(FIND("parental",C1662)),ISNUMBER(FIND("germline",C1662)),ISNUMBER(FIND("reproduc",C1662)),ISNUMBER(FIND("embryo",C1662)))</f>
        <v>0</v>
      </c>
      <c r="O1662" t="b">
        <f>OR(ISNUMBER(FIND("metabol",C1662)),ISNUMBER(FIND("Metabol",C1662)),ISNUMBER(FIND("digest",C1662)),ISNUMBER(FIND("mitochon",C1662)))</f>
        <v>0</v>
      </c>
      <c r="P1662" t="b">
        <f>OR(ISNUMBER(FIND("ecotox",C1662)),ISNUMBER(FIND("Ecotox",B1662)),ISNUMBER(FIND("ecotox",B1662)),ISNUMBER(FIND("Ecotox",C1662)))</f>
        <v>0</v>
      </c>
      <c r="Q1662" t="b">
        <f>OR(ISNUMBER(FIND("Bioaccum",C1662)),ISNUMBER(FIND("bioaccum",C1662)),ISNUMBER(FIND("accum",C1662)))</f>
        <v>0</v>
      </c>
      <c r="R1662" t="b">
        <f>OR(ISNUMBER(FIND("Occupation",C1662)),ISNUMBER(FIND("occupation",C1662)),ISNUMBER(FIND("worker",C1662)),ISNUMBER(FIND("workforce",C1662)))</f>
        <v>0</v>
      </c>
      <c r="S1662" t="b">
        <f>NOT(OR(F1662,G1662,H1662,I1662,J1662,K1662,L1662,M1662,N1662,O1662,P1662,Q1662,R1662))</f>
        <v>0</v>
      </c>
      <c r="U1662" t="b">
        <f>OR(Table1[[#This Row],[Inflammation]],Table1[[#This Row],[Immune]])</f>
        <v>0</v>
      </c>
      <c r="V1662" t="str">
        <f>IF(OR(Table1[[#This Row],[Rodents]],Table1[[#This Row],[Human]],Table1[[#This Row],[Pig]]),OR(ISNUMBER(FIND("intratrach",C1662)),ISNUMBER(FIND("nasal ",C1662)),ISNUMBER(FIND("instill",C1662))),"NA")</f>
        <v>NA</v>
      </c>
      <c r="W1662" t="str">
        <f>IF(OR(Table1[[#This Row],[Rodents]],Table1[[#This Row],[Human]],Table1[[#This Row],[Pig]]),OR(ISNUMBER(FIND("dermal",C1662)),ISNUMBER(FIND("skin ",C1662))),"NA")</f>
        <v>NA</v>
      </c>
      <c r="X1662" t="str">
        <f>IF(OR(Table1[[#This Row],[Rodents]],Table1[[#This Row],[Human]],Table1[[#This Row],[Pig]]),OR(ISNUMBER(FIND("injected",C1662)),ISNUMBER(FIND("periton",C1662)),ISNUMBER(FIND("intrascrot",C1662))),"NA")</f>
        <v>NA</v>
      </c>
      <c r="Y1662" t="str">
        <f>IF(OR(Table1[[#This Row],[Rodents]],Table1[[#This Row],[Human]],Table1[[#This Row],[Pig]]),NOT(OR(Table1[[#This Row],[Inhaled/Intratracheal/intranasal]],Table1[[#This Row],[Dermal]],Table1[[#This Row],[Injected]])),"NA")</f>
        <v>NA</v>
      </c>
      <c r="AA1662" t="b">
        <f>OR(ISNUMBER(FIND("fish ",C1662)),ISNUMBER(FIND("Fish ",C1662)),ISNUMBER(FIND("aquatic",C1662)),ISNUMBER(FIND("daphnids",C1662)),ISNUMBER(FIND("Carcinus maenas",C1662)),ISNUMBER(FIND("Daphnia",C1662)),ISNUMBER(FIND("Ruditapes philippinarum",C1662)),ISNUMBER(FIND("daphnia",C1662)),ISNUMBER(FIND("marine",C1662)),ISNUMBER(FIND("mussel",C1662)),ISNUMBER(FIND("algae",C1662)),ISNUMBER(FIND("Donax faba",C1662)),ISNUMBER(FIND("estuarine",C1662)),ISNUMBER(FIND("snail",C1662)),ISNUMBER(FIND("Prorocentrum donghaiense",C1662)) )</f>
        <v>1</v>
      </c>
      <c r="AB1662" t="b">
        <f>OR(ISNUMBER(FIND(" rat ",C1662)),ISNUMBER(FIND(" rats ",C1662)),ISNUMBER(FIND(" Rats ",C1662)),ISNUMBER(FIND(" Rat ",C1662)),ISNUMBER(FIND(" rat.",C1662)),ISNUMBER(FIND(" rats.",C1662)),ISNUMBER(FIND("mouse",C1662)),ISNUMBER(FIND("mice",C1662)), ISNUMBER(FIND(" Mice",C1662)))</f>
        <v>0</v>
      </c>
      <c r="AC1662" t="b">
        <f>OR(ISNUMBER(FIND(" cell ",C1662)),ISNUMBER(FIND("fibroblast",C1662)),ISNUMBER(FIND("macrophage",C1662)),ISNUMBER(FIND("epithelial",C1662)),ISNUMBER(FIND("endothelial",C1662)),ISNUMBER(FIND("neuron",C1662)),ISNUMBER(FIND(" cells ",C1662)),ISNUMBER(FIND("RBC",C1662)),ISNUMBER(FIND("mitochond",C1662)),ISNUMBER(FIND("adipocyte",C1662)),ISNUMBER(FIND("osteo",C1662)),ISNUMBER(FIND("keratin",C1662)),ISNUMBER(FIND(" cell's ",C1662)),ISNUMBER(FIND("eukary",C1662)),ISNUMBER(FIND("sperm",C1662)))</f>
        <v>0</v>
      </c>
      <c r="AD1662" t="b">
        <f>OR(ISNUMBER(FIND("human",B1662)),ISNUMBER(FIND("workers",B1662)),ISNUMBER(FIND("workforces",B1662)),ISNUMBER(FIND("occupational",B1662)),ISNUMBER(FIND("Case report",B1662)),ISNUMBER(FIND("Workplaces",B1662)),ISNUMBER(FIND("worker",B1662)))</f>
        <v>0</v>
      </c>
      <c r="AE1662" t="b">
        <f>OR(ISNUMBER(FIND(" plant ",C1662)),ISNUMBER(FIND("Plant ",C1662)),ISNUMBER(FIND("tomato",C1662)),ISNUMBER(FIND("plants",C1662)),ISNUMBER(FIND("Plants",C1662)),ISNUMBER(FIND("algae",C1662)),ISNUMBER(FIND("lettuce",C1662)),ISNUMBER(FIND("green gram sprouts ",C1662)),ISNUMBER(FIND("Cucurbita pepo",C1662)),ISNUMBER(FIND("bean ",C1662)),ISNUMBER(FIND("chloroplast",C1662)),ISNUMBER(FIND("chlorophyll",C1662)),ISNUMBER(FIND("seedling",C1662)),ISNUMBER(FIND("canola",C1662)),ISNUMBER(FIND("shoot",C1662)),ISNUMBER(FIND("photosynthes",C1662)),ISNUMBER(FIND(" leaves ",C1662)),,ISNUMBER(FIND("agriculture",C1662)),ISNUMBER(FIND(" crops ",C1662)))</f>
        <v>0</v>
      </c>
      <c r="AF1662" t="b">
        <f>OR(ISNUMBER(FIND("bacteria",C1662)),ISNUMBER(FIND("Bacteria",C1662)),ISNUMBER(FIND("Bacterium",C1662)),ISNUMBER(FIND("bacterium",C1662)),ISNUMBER(FIND(" coli ",C1662)))</f>
        <v>0</v>
      </c>
      <c r="AG1662" t="b">
        <f>OR(ISNUMBER(FIND("fungi",C1662)),ISNUMBER(FIND("Fungi",C1662)),ISNUMBER(FIND("fungus",C1662)),ISNUMBER(FIND("Fungus",C1662)),ISNUMBER(FIND("mushroom",C1662)),ISNUMBER(FIND("Mushroom",C1662)),ISNUMBER(FIND(" mold ",C1662)))</f>
        <v>0</v>
      </c>
      <c r="AH1662" t="b">
        <f>OR(ISNUMBER(FIND("Pig ",C1662)),ISNUMBER(FIND("pig ",C1662)),ISNUMBER(FIND("Pigs ",C1662)),ISNUMBER(FIND("pigs ",C1662)))</f>
        <v>0</v>
      </c>
      <c r="AI1662" t="b">
        <f>OR(ISNUMBER(FIND(" C. elegans",C1662)),ISNUMBER(FIND("Caenorhabditis elegans",C1662)),ISNUMBER(FIND("earthworms",C1662)),ISNUMBER(FIND(" Ficopomatus enigmaticus",C1662)),ISNUMBER(FIND("larva",C1662)),ISNUMBER(FIND("Lumbriculus variegatus",C1662)),ISNUMBER(FIND("nematode",C1662)))</f>
        <v>0</v>
      </c>
      <c r="AJ1662" t="b">
        <f>NOT(OR(AA1662,AB1662,AC1662,AD1662,AE1662,AF1662,AG1662,AH1662,AI1662))</f>
        <v>0</v>
      </c>
      <c r="AL1662" t="b">
        <f>OR(AA1662,AB1662,AD1662,AE1662,AF1662,AG1662,AH1662,AI1662)</f>
        <v>1</v>
      </c>
      <c r="AM1662" t="b">
        <f>IF(Table1[[#This Row],[In vivo?]],IF(Table1[[#This Row],[Cell]],FALSE,TRUE),FALSE)</f>
        <v>1</v>
      </c>
      <c r="AN1662" t="b">
        <f>AND(AC1662,AL1662)</f>
        <v>0</v>
      </c>
      <c r="AO1662" t="b">
        <f>IF(Table1[[#This Row],[Cell]],IF(Table1[[#This Row],[In vivo?]],FALSE,TRUE),FALSE)</f>
        <v>0</v>
      </c>
      <c r="AP1662" t="b">
        <f>NOT(OR(Table1[[#This Row],[In vivo?]],Table1[[#This Row],[Only in Cell]]))</f>
        <v>0</v>
      </c>
      <c r="AQ1662" t="str">
        <f>IF(OR(Table1[[#This Row],[Rodents]],Table1[[#This Row],[Human]],Table1[[#This Row],[Pig]]),OR(ISNUMBER(FIND("pulmonary",C1662)),ISNUMBER(FIND("lung",C1662))),"NA")</f>
        <v>NA</v>
      </c>
      <c r="AR1662" t="str">
        <f>IF(OR(Table1[[#This Row],[Rodents]],Table1[[#This Row],[Human]],Table1[[#This Row],[Pig]]),OR(ISNUMBER(FIND("skin",C1662)),ISNUMBER(FIND("dermal",C1662))),"NA")</f>
        <v>NA</v>
      </c>
      <c r="AS1662" t="str">
        <f>IF(OR(Table1[[#This Row],[Rodents]],Table1[[#This Row],[Human]],Table1[[#This Row],[Pig]]),OR(ISNUMBER(FIND("liver",C1662)),ISNUMBER(FIND("hepat",C1662))),"NA")</f>
        <v>NA</v>
      </c>
      <c r="AT1662" t="str">
        <f>IF(OR(Table1[[#This Row],[Rodents]],Table1[[#This Row],[Human]],Table1[[#This Row],[Pig]]),OR(ISNUMBER(FIND("kidney",C1662)),ISNUMBER(FIND("neph",C1662))),"NA")</f>
        <v>NA</v>
      </c>
      <c r="AU1662" t="str">
        <f>IF(OR(Table1[[#This Row],[Rodents]],Table1[[#This Row],[Human]],Table1[[#This Row],[Pig]]),OR(ISNUMBER(FIND("brain",C1662)),ISNUMBER(FIND("neur",C1662)),ISNUMBER(FIND("nerv",C1662))),"NA")</f>
        <v>NA</v>
      </c>
      <c r="AV1662" t="str">
        <f>IF(OR(Table1[[#This Row],[Rodents]],Table1[[#This Row],[Human]],Table1[[#This Row],[Pig]]),OR(ISNUMBER(FIND("heart",C1662)),ISNUMBER(FIND("cardi",C1662))),"NA")</f>
        <v>NA</v>
      </c>
      <c r="AW1662" t="str">
        <f>IF(OR(Table1[[#This Row],[Rodents]],Table1[[#This Row],[Human]],Table1[[#This Row],[Pig]]),OR(ISNUMBER(FIND("gastro",C1662)),ISNUMBER(FIND("intesti",C1662)),ISNUMBER(FIND("stomach",C1662))),"NA")</f>
        <v>NA</v>
      </c>
      <c r="AX1662" t="str">
        <f>IF(OR(Table1[[#This Row],[Rodents]],Table1[[#This Row],[Human]],Table1[[#This Row],[Pig]]),NOT(OR(AQ1662,AR1662,AS1662,AT1662,AU1662,AV1662,AW1662)),"NA")</f>
        <v>NA</v>
      </c>
      <c r="AY1662" t="b">
        <f>OR(ISNUMBER(FIND("SWCNT",C1662)),ISNUMBER(FIND("SWNT",C1662)),ISNUMBER(FIND("single-wall",C1662)),ISNUMBER(FIND("single wall",C1662)),ISNUMBER(FIND("Single wall",C1662)),ISNUMBER(FIND("Single-wall",C1662)),ISNUMBER(FIND("SWCNT",B1662)),ISNUMBER(FIND("SWNT",B1662)),ISNUMBER(FIND("single-wall",B1662)),ISNUMBER(FIND("single wall",B1662)),ISNUMBER(FIND("Single-wall",B1662)),ISNUMBER(FIND("Single wall",B1662)))</f>
        <v>1</v>
      </c>
      <c r="AZ1662" t="b">
        <f>OR(ISNUMBER(FIND("MWCNT",C1662)),ISNUMBER(FIND("MWNT",C1662)),ISNUMBER(FIND("multi-wall",C1662)),ISNUMBER(FIND("multi wall",C1662)),ISNUMBER(FIND("multiwall",C1662)),ISNUMBER(FIND("Multi-wall",C1662)),ISNUMBER(FIND("Multi wall",C1662)),ISNUMBER(FIND("Multiwall",C1662)),ISNUMBER(FIND("MWCNT",B1662)),ISNUMBER(FIND("MWNT",B1662)),ISNUMBER(FIND("multi-wall",B1662)),ISNUMBER(FIND("multi wall",B1662)),ISNUMBER(FIND("multiwall",B1662)),ISNUMBER(FIND("Multi-wall",B1662)),ISNUMBER(FIND("Multi wall",B1662)),ISNUMBER(FIND("Multiwall",B1662)),ISNUMBER(FIND("Double-wall",B1662)),ISNUMBER(FIND("Double wall",B1662)),ISNUMBER(FIND("Doublewall",B1662)),ISNUMBER(FIND("double-wall",B1662)),ISNUMBER(FIND("double wall",B1662)),ISNUMBER(FIND("doublewall",B1662)))</f>
        <v>0</v>
      </c>
      <c r="BA1662" t="b">
        <f>AND(Table1[[#This Row],[SWCNT]],Table1[[#This Row],[MWCNT]])</f>
        <v>0</v>
      </c>
      <c r="BB1662" t="b">
        <f>IF(Table1[[#This Row],[SWCNT]]=TRUE,FALSE,IF(Table1[[#This Row],[MWCNT]]=TRUE,FALSE,TRUE))</f>
        <v>0</v>
      </c>
      <c r="BC1662" s="18"/>
    </row>
    <row r="1663" spans="1:55" ht="222">
      <c r="A1663" t="s">
        <v>4261</v>
      </c>
      <c r="B1663" s="2" t="s">
        <v>4262</v>
      </c>
      <c r="C1663" s="16" t="s">
        <v>4263</v>
      </c>
      <c r="D1663" s="17" t="s">
        <v>1214</v>
      </c>
      <c r="E1663" s="2">
        <v>2013</v>
      </c>
      <c r="F1663" t="b">
        <f>OR(ISNUMBER(FIND("cytotoxic",C1663)),ISNUMBER(FIND("Cytotoxic",C1663)),ISNUMBER(FIND("cellular toxicity",C1663)),ISNUMBER(FIND("cell death",C1663)),ISNUMBER(FIND("viable",C1663)),ISNUMBER(FIND("phytotoxic",C1663)),ISNUMBER(FIND("acute toxicity",C1663)),ISNUMBER(FIND("MTT",C1663)),ISNUMBER(FIND("survival",C1663)),ISNUMBER(FIND("prolifer",C1663)),ISNUMBER(FIND("apoptosis",C1663)),ISNUMBER(FIND("neurotoxic",C1663)),ISNUMBER(FIND("  lysis ",C1663)),ISNUMBER(FIND("necrosis",C1663)),ISNUMBER(FIND("cellular death",C1663))*3,ISNUMBER(FIND("LDH",C1663)),ISNUMBER(FIND("Acute toxicity",C1663)))</f>
        <v>0</v>
      </c>
      <c r="G1663" t="b">
        <f>OR(ISNUMBER(FIND("genotoxic",C1663)),ISNUMBER(FIND("genotoxicity",C1663)),ISNUMBER(FIND("DNA damage",C1663)),ISNUMBER(FIND("DNA",C1663)),ISNUMBER(FIND("RNA",C1663)),ISNUMBER(FIND("mesothelioma",C1663)),ISNUMBER(FIND("carcino",C1663)),ISNUMBER(FIND("mutagen",C1663)),ISNUMBER(FIND("genetic",C1663)))</f>
        <v>0</v>
      </c>
      <c r="H1663" t="b">
        <f>OR(ISNUMBER(FIND("inflammatory",C1663)),ISNUMBER(FIND("inflamm",C1663)))</f>
        <v>0</v>
      </c>
      <c r="I1663" t="b">
        <f>OR(ISNUMBER(FIND("immune",C1663)),ISNUMBER(FIND("immunological",C1663)),ISNUMBER(FIND("interleuk",C1663)),ISNUMBER(FIND("platelet activation",C1663)),ISNUMBER(FIND("monocyte",C1663)),ISNUMBER(FIND("leukocyte",C1663)),ISNUMBER(FIND("cytokine",C1663)),ISNUMBER(FIND("CD4",C1663)),ISNUMBER(FIND("CD8",C1663)),ISNUMBER(FIND("T-cell",C1663)))</f>
        <v>0</v>
      </c>
      <c r="J1663" t="b">
        <f>OR(ISNUMBER(FIND("reactive oxygen",C1663)),ISNUMBER(FIND("ROS",C1663)),ISNUMBER(FIND("free radical",C1663)),ISNUMBER(FIND("oxidative stress",C1663)),ISNUMBER(FIND("peroxid",C1663)),ISNUMBER(FIND("oxidative",C1663)),ISNUMBER(FIND("antioxid",C1663)))</f>
        <v>1</v>
      </c>
      <c r="K1663" t="b">
        <f>OR(ISNUMBER(FIND("autophag",C1663)))</f>
        <v>0</v>
      </c>
      <c r="L1663" t="b">
        <f>OR(ISNUMBER(FIND("morpholog",C1663)))</f>
        <v>0</v>
      </c>
      <c r="M1663" t="b">
        <f>OR(ISNUMBER(FIND("fibrosis",C1663)),ISNUMBER(FIND("Fibrosis",C1663)),ISNUMBER(FIND("fibrot",C1663)))</f>
        <v>0</v>
      </c>
      <c r="N1663" t="b">
        <f>OR(ISNUMBER(FIND("offspring",C1663)),ISNUMBER(FIND("Parental",C1663)),ISNUMBER(FIND("parental",C1663)),ISNUMBER(FIND("germline",C1663)),ISNUMBER(FIND("reproduc",C1663)),ISNUMBER(FIND("embryo",C1663)))</f>
        <v>0</v>
      </c>
      <c r="O1663" t="b">
        <f>OR(ISNUMBER(FIND("metabol",C1663)),ISNUMBER(FIND("Metabol",C1663)),ISNUMBER(FIND("digest",C1663)),ISNUMBER(FIND("mitochon",C1663)))</f>
        <v>1</v>
      </c>
      <c r="P1663" t="b">
        <f>OR(ISNUMBER(FIND("ecotox",C1663)),ISNUMBER(FIND("Ecotox",B1663)),ISNUMBER(FIND("ecotox",B1663)),ISNUMBER(FIND("Ecotox",C1663)))</f>
        <v>0</v>
      </c>
      <c r="Q1663" t="b">
        <f>OR(ISNUMBER(FIND("Bioaccum",C1663)),ISNUMBER(FIND("bioaccum",C1663)),ISNUMBER(FIND("accum",C1663)))</f>
        <v>0</v>
      </c>
      <c r="R1663" t="b">
        <f>OR(ISNUMBER(FIND("Occupation",C1663)),ISNUMBER(FIND("occupation",C1663)),ISNUMBER(FIND("worker",C1663)),ISNUMBER(FIND("workforce",C1663)))</f>
        <v>0</v>
      </c>
      <c r="S1663" t="b">
        <f>NOT(OR(F1663,G1663,H1663,I1663,J1663,K1663,L1663,M1663,N1663,O1663,P1663,Q1663,R1663))</f>
        <v>0</v>
      </c>
      <c r="U1663" t="b">
        <f>OR(Table1[[#This Row],[Inflammation]],Table1[[#This Row],[Immune]])</f>
        <v>0</v>
      </c>
      <c r="V1663" t="b">
        <f>IF(OR(Table1[[#This Row],[Rodents]],Table1[[#This Row],[Human]],Table1[[#This Row],[Pig]]),OR(ISNUMBER(FIND("intratrach",C1663)),ISNUMBER(FIND("nasal ",C1663)),ISNUMBER(FIND("instill",C1663))),"NA")</f>
        <v>1</v>
      </c>
      <c r="W1663" t="b">
        <f>IF(OR(Table1[[#This Row],[Rodents]],Table1[[#This Row],[Human]],Table1[[#This Row],[Pig]]),OR(ISNUMBER(FIND("dermal",C1663)),ISNUMBER(FIND("skin ",C1663))),"NA")</f>
        <v>0</v>
      </c>
      <c r="X1663" t="b">
        <f>IF(OR(Table1[[#This Row],[Rodents]],Table1[[#This Row],[Human]],Table1[[#This Row],[Pig]]),OR(ISNUMBER(FIND("injected",C1663)),ISNUMBER(FIND("periton",C1663)),ISNUMBER(FIND("intrascrot",C1663))),"NA")</f>
        <v>0</v>
      </c>
      <c r="Y1663" t="b">
        <f>IF(OR(Table1[[#This Row],[Rodents]],Table1[[#This Row],[Human]],Table1[[#This Row],[Pig]]),NOT(OR(Table1[[#This Row],[Inhaled/Intratracheal/intranasal]],Table1[[#This Row],[Dermal]],Table1[[#This Row],[Injected]])),"NA")</f>
        <v>0</v>
      </c>
      <c r="AA1663" t="b">
        <f>OR(ISNUMBER(FIND("fish ",C1663)),ISNUMBER(FIND("Fish ",C1663)),ISNUMBER(FIND("aquatic",C1663)),ISNUMBER(FIND("daphnids",C1663)),ISNUMBER(FIND("Carcinus maenas",C1663)),ISNUMBER(FIND("Daphnia",C1663)),ISNUMBER(FIND("Ruditapes philippinarum",C1663)),ISNUMBER(FIND("daphnia",C1663)),ISNUMBER(FIND("marine",C1663)),ISNUMBER(FIND("mussel",C1663)),ISNUMBER(FIND("algae",C1663)),ISNUMBER(FIND("Donax faba",C1663)),ISNUMBER(FIND("estuarine",C1663)),ISNUMBER(FIND("snail",C1663)),ISNUMBER(FIND("Prorocentrum donghaiense",C1663)) )</f>
        <v>0</v>
      </c>
      <c r="AB1663" t="b">
        <f>OR(ISNUMBER(FIND(" rat ",C1663)),ISNUMBER(FIND(" rats ",C1663)),ISNUMBER(FIND(" Rats ",C1663)),ISNUMBER(FIND(" Rat ",C1663)),ISNUMBER(FIND(" rat.",C1663)),ISNUMBER(FIND(" rats.",C1663)),ISNUMBER(FIND("mouse",C1663)),ISNUMBER(FIND("mice",C1663)), ISNUMBER(FIND(" Mice",C1663)))</f>
        <v>1</v>
      </c>
      <c r="AC1663" t="b">
        <f>OR(ISNUMBER(FIND(" cell ",C1663)),ISNUMBER(FIND("fibroblast",C1663)),ISNUMBER(FIND("macrophage",C1663)),ISNUMBER(FIND("epithelial",C1663)),ISNUMBER(FIND("endothelial",C1663)),ISNUMBER(FIND("neuron",C1663)),ISNUMBER(FIND(" cells ",C1663)),ISNUMBER(FIND("RBC",C1663)),ISNUMBER(FIND("mitochond",C1663)),ISNUMBER(FIND("adipocyte",C1663)),ISNUMBER(FIND("osteo",C1663)),ISNUMBER(FIND("keratin",C1663)),ISNUMBER(FIND(" cell's ",C1663)),ISNUMBER(FIND("eukary",C1663)),ISNUMBER(FIND("sperm",C1663)))</f>
        <v>0</v>
      </c>
      <c r="AD1663" t="b">
        <f>OR(ISNUMBER(FIND("human",B1663)),ISNUMBER(FIND("workers",B1663)),ISNUMBER(FIND("workforces",B1663)),ISNUMBER(FIND("occupational",B1663)),ISNUMBER(FIND("Case report",B1663)),ISNUMBER(FIND("Workplaces",B1663)),ISNUMBER(FIND("worker",B1663)))</f>
        <v>0</v>
      </c>
      <c r="AE1663" t="b">
        <f>OR(ISNUMBER(FIND(" plant ",C1663)),ISNUMBER(FIND("Plant ",C1663)),ISNUMBER(FIND("tomato",C1663)),ISNUMBER(FIND("plants",C1663)),ISNUMBER(FIND("Plants",C1663)),ISNUMBER(FIND("algae",C1663)),ISNUMBER(FIND("lettuce",C1663)),ISNUMBER(FIND("green gram sprouts ",C1663)),ISNUMBER(FIND("Cucurbita pepo",C1663)),ISNUMBER(FIND("bean ",C1663)),ISNUMBER(FIND("chloroplast",C1663)),ISNUMBER(FIND("chlorophyll",C1663)),ISNUMBER(FIND("seedling",C1663)),ISNUMBER(FIND("canola",C1663)),ISNUMBER(FIND("shoot",C1663)),ISNUMBER(FIND("photosynthes",C1663)),ISNUMBER(FIND(" leaves ",C1663)),,ISNUMBER(FIND("agriculture",C1663)),ISNUMBER(FIND(" crops ",C1663)))</f>
        <v>0</v>
      </c>
      <c r="AF1663" t="b">
        <f>OR(ISNUMBER(FIND("bacteria",C1663)),ISNUMBER(FIND("Bacteria",C1663)),ISNUMBER(FIND("Bacterium",C1663)),ISNUMBER(FIND("bacterium",C1663)),ISNUMBER(FIND(" coli ",C1663)))</f>
        <v>0</v>
      </c>
      <c r="AG1663" t="b">
        <f>OR(ISNUMBER(FIND("fungi",C1663)),ISNUMBER(FIND("Fungi",C1663)),ISNUMBER(FIND("fungus",C1663)),ISNUMBER(FIND("Fungus",C1663)),ISNUMBER(FIND("mushroom",C1663)),ISNUMBER(FIND("Mushroom",C1663)),ISNUMBER(FIND(" mold ",C1663)))</f>
        <v>0</v>
      </c>
      <c r="AH1663" t="b">
        <f>OR(ISNUMBER(FIND("Pig ",C1663)),ISNUMBER(FIND("pig ",C1663)),ISNUMBER(FIND("Pigs ",C1663)),ISNUMBER(FIND("pigs ",C1663)))</f>
        <v>0</v>
      </c>
      <c r="AI1663" t="b">
        <f>OR(ISNUMBER(FIND(" C. elegans",C1663)),ISNUMBER(FIND("Caenorhabditis elegans",C1663)),ISNUMBER(FIND("earthworms",C1663)),ISNUMBER(FIND(" Ficopomatus enigmaticus",C1663)),ISNUMBER(FIND("larva",C1663)),ISNUMBER(FIND("Lumbriculus variegatus",C1663)),ISNUMBER(FIND("nematode",C1663)))</f>
        <v>0</v>
      </c>
      <c r="AJ1663" t="b">
        <f>NOT(OR(AA1663,AB1663,AC1663,AD1663,AE1663,AF1663,AG1663,AH1663,AI1663))</f>
        <v>0</v>
      </c>
      <c r="AL1663" t="b">
        <f>OR(AA1663,AB1663,AD1663,AE1663,AF1663,AG1663,AH1663,AI1663)</f>
        <v>1</v>
      </c>
      <c r="AM1663" t="b">
        <f>IF(Table1[[#This Row],[In vivo?]],IF(Table1[[#This Row],[Cell]],FALSE,TRUE),FALSE)</f>
        <v>1</v>
      </c>
      <c r="AN1663" t="b">
        <f>AND(AC1663,AL1663)</f>
        <v>0</v>
      </c>
      <c r="AO1663" t="b">
        <f>IF(Table1[[#This Row],[Cell]],IF(Table1[[#This Row],[In vivo?]],FALSE,TRUE),FALSE)</f>
        <v>0</v>
      </c>
      <c r="AP1663" t="b">
        <f>NOT(OR(Table1[[#This Row],[In vivo?]],Table1[[#This Row],[Only in Cell]]))</f>
        <v>0</v>
      </c>
      <c r="AQ1663" t="b">
        <f>IF(OR(Table1[[#This Row],[Rodents]],Table1[[#This Row],[Human]],Table1[[#This Row],[Pig]]),OR(ISNUMBER(FIND("pulmonary",C1663)),ISNUMBER(FIND("lung",C1663))),"NA")</f>
        <v>0</v>
      </c>
      <c r="AR1663" t="b">
        <f>IF(OR(Table1[[#This Row],[Rodents]],Table1[[#This Row],[Human]],Table1[[#This Row],[Pig]]),OR(ISNUMBER(FIND("skin",C1663)),ISNUMBER(FIND("dermal",C1663))),"NA")</f>
        <v>0</v>
      </c>
      <c r="AS1663" t="b">
        <f>IF(OR(Table1[[#This Row],[Rodents]],Table1[[#This Row],[Human]],Table1[[#This Row],[Pig]]),OR(ISNUMBER(FIND("liver",C1663)),ISNUMBER(FIND("hepat",C1663))),"NA")</f>
        <v>1</v>
      </c>
      <c r="AT1663" t="b">
        <f>IF(OR(Table1[[#This Row],[Rodents]],Table1[[#This Row],[Human]],Table1[[#This Row],[Pig]]),OR(ISNUMBER(FIND("kidney",C1663)),ISNUMBER(FIND("neph",C1663))),"NA")</f>
        <v>0</v>
      </c>
      <c r="AU1663" t="b">
        <f>IF(OR(Table1[[#This Row],[Rodents]],Table1[[#This Row],[Human]],Table1[[#This Row],[Pig]]),OR(ISNUMBER(FIND("brain",C1663)),ISNUMBER(FIND("neur",C1663)),ISNUMBER(FIND("nerv",C1663))),"NA")</f>
        <v>1</v>
      </c>
      <c r="AV1663" t="b">
        <f>IF(OR(Table1[[#This Row],[Rodents]],Table1[[#This Row],[Human]],Table1[[#This Row],[Pig]]),OR(ISNUMBER(FIND("heart",C1663)),ISNUMBER(FIND("cardi",C1663))),"NA")</f>
        <v>0</v>
      </c>
      <c r="AW1663" t="b">
        <f>IF(OR(Table1[[#This Row],[Rodents]],Table1[[#This Row],[Human]],Table1[[#This Row],[Pig]]),OR(ISNUMBER(FIND("gastro",C1663)),ISNUMBER(FIND("intesti",C1663)),ISNUMBER(FIND("stomach",C1663))),"NA")</f>
        <v>0</v>
      </c>
      <c r="AX1663" t="b">
        <f>IF(OR(Table1[[#This Row],[Rodents]],Table1[[#This Row],[Human]],Table1[[#This Row],[Pig]]),NOT(OR(AQ1663,AR1663,AS1663,AT1663,AU1663,AV1663,AW1663)),"NA")</f>
        <v>0</v>
      </c>
      <c r="AY1663" t="b">
        <f>OR(ISNUMBER(FIND("SWCNT",C1663)),ISNUMBER(FIND("SWNT",C1663)),ISNUMBER(FIND("single-wall",C1663)),ISNUMBER(FIND("single wall",C1663)),ISNUMBER(FIND("Single wall",C1663)),ISNUMBER(FIND("Single-wall",C1663)),ISNUMBER(FIND("SWCNT",B1663)),ISNUMBER(FIND("SWNT",B1663)),ISNUMBER(FIND("single-wall",B1663)),ISNUMBER(FIND("single wall",B1663)),ISNUMBER(FIND("Single-wall",B1663)),ISNUMBER(FIND("Single wall",B1663)))</f>
        <v>1</v>
      </c>
      <c r="AZ1663" t="b">
        <f>OR(ISNUMBER(FIND("MWCNT",C1663)),ISNUMBER(FIND("MWNT",C1663)),ISNUMBER(FIND("multi-wall",C1663)),ISNUMBER(FIND("multi wall",C1663)),ISNUMBER(FIND("multiwall",C1663)),ISNUMBER(FIND("Multi-wall",C1663)),ISNUMBER(FIND("Multi wall",C1663)),ISNUMBER(FIND("Multiwall",C1663)),ISNUMBER(FIND("MWCNT",B1663)),ISNUMBER(FIND("MWNT",B1663)),ISNUMBER(FIND("multi-wall",B1663)),ISNUMBER(FIND("multi wall",B1663)),ISNUMBER(FIND("multiwall",B1663)),ISNUMBER(FIND("Multi-wall",B1663)),ISNUMBER(FIND("Multi wall",B1663)),ISNUMBER(FIND("Multiwall",B1663)),ISNUMBER(FIND("Double-wall",B1663)),ISNUMBER(FIND("Double wall",B1663)),ISNUMBER(FIND("Doublewall",B1663)),ISNUMBER(FIND("double-wall",B1663)),ISNUMBER(FIND("double wall",B1663)),ISNUMBER(FIND("doublewall",B1663)))</f>
        <v>0</v>
      </c>
      <c r="BA1663" t="b">
        <f>AND(Table1[[#This Row],[SWCNT]],Table1[[#This Row],[MWCNT]])</f>
        <v>0</v>
      </c>
      <c r="BB1663" t="b">
        <f>IF(Table1[[#This Row],[SWCNT]]=TRUE,FALSE,IF(Table1[[#This Row],[MWCNT]]=TRUE,FALSE,TRUE))</f>
        <v>0</v>
      </c>
      <c r="BC1663" s="18"/>
    </row>
    <row r="1664" spans="1:55" ht="148">
      <c r="A1664" t="s">
        <v>4264</v>
      </c>
      <c r="B1664" s="2" t="s">
        <v>4265</v>
      </c>
      <c r="C1664" s="16" t="s">
        <v>4266</v>
      </c>
      <c r="D1664" s="17" t="s">
        <v>22</v>
      </c>
      <c r="E1664" s="2">
        <v>2013</v>
      </c>
      <c r="F1664" t="b">
        <f>OR(ISNUMBER(FIND("cytotoxic",C1664)),ISNUMBER(FIND("Cytotoxic",C1664)),ISNUMBER(FIND("cellular toxicity",C1664)),ISNUMBER(FIND("cell death",C1664)),ISNUMBER(FIND("viable",C1664)),ISNUMBER(FIND("phytotoxic",C1664)),ISNUMBER(FIND("acute toxicity",C1664)),ISNUMBER(FIND("MTT",C1664)),ISNUMBER(FIND("survival",C1664)),ISNUMBER(FIND("prolifer",C1664)),ISNUMBER(FIND("apoptosis",C1664)),ISNUMBER(FIND("neurotoxic",C1664)),ISNUMBER(FIND("  lysis ",C1664)),ISNUMBER(FIND("necrosis",C1664)),ISNUMBER(FIND("cellular death",C1664))*3,ISNUMBER(FIND("LDH",C1664)),ISNUMBER(FIND("Acute toxicity",C1664)))</f>
        <v>1</v>
      </c>
      <c r="G1664" t="b">
        <f>OR(ISNUMBER(FIND("genotoxic",C1664)),ISNUMBER(FIND("genotoxicity",C1664)),ISNUMBER(FIND("DNA damage",C1664)),ISNUMBER(FIND("DNA",C1664)),ISNUMBER(FIND("RNA",C1664)),ISNUMBER(FIND("mesothelioma",C1664)),ISNUMBER(FIND("carcino",C1664)),ISNUMBER(FIND("mutagen",C1664)),ISNUMBER(FIND("genetic",C1664)))</f>
        <v>0</v>
      </c>
      <c r="H1664" t="b">
        <f>OR(ISNUMBER(FIND("inflammatory",C1664)),ISNUMBER(FIND("inflamm",C1664)))</f>
        <v>0</v>
      </c>
      <c r="I1664" t="b">
        <f>OR(ISNUMBER(FIND("immune",C1664)),ISNUMBER(FIND("immunological",C1664)),ISNUMBER(FIND("interleuk",C1664)),ISNUMBER(FIND("platelet activation",C1664)),ISNUMBER(FIND("monocyte",C1664)),ISNUMBER(FIND("leukocyte",C1664)),ISNUMBER(FIND("cytokine",C1664)),ISNUMBER(FIND("CD4",C1664)),ISNUMBER(FIND("CD8",C1664)),ISNUMBER(FIND("T-cell",C1664)))</f>
        <v>0</v>
      </c>
      <c r="J1664" t="b">
        <f>OR(ISNUMBER(FIND("reactive oxygen",C1664)),ISNUMBER(FIND("ROS",C1664)),ISNUMBER(FIND("free radical",C1664)),ISNUMBER(FIND("oxidative stress",C1664)),ISNUMBER(FIND("peroxid",C1664)),ISNUMBER(FIND("oxidative",C1664)),ISNUMBER(FIND("antioxid",C1664)))</f>
        <v>1</v>
      </c>
      <c r="K1664" t="b">
        <f>OR(ISNUMBER(FIND("autophag",C1664)))</f>
        <v>0</v>
      </c>
      <c r="L1664" t="b">
        <f>OR(ISNUMBER(FIND("morpholog",C1664)))</f>
        <v>1</v>
      </c>
      <c r="M1664" t="b">
        <f>OR(ISNUMBER(FIND("fibrosis",C1664)),ISNUMBER(FIND("Fibrosis",C1664)),ISNUMBER(FIND("fibrot",C1664)))</f>
        <v>0</v>
      </c>
      <c r="N1664" t="b">
        <f>OR(ISNUMBER(FIND("offspring",C1664)),ISNUMBER(FIND("Parental",C1664)),ISNUMBER(FIND("parental",C1664)),ISNUMBER(FIND("germline",C1664)),ISNUMBER(FIND("reproduc",C1664)),ISNUMBER(FIND("embryo",C1664)))</f>
        <v>0</v>
      </c>
      <c r="O1664" t="b">
        <f>OR(ISNUMBER(FIND("metabol",C1664)),ISNUMBER(FIND("Metabol",C1664)),ISNUMBER(FIND("digest",C1664)),ISNUMBER(FIND("mitochon",C1664)))</f>
        <v>1</v>
      </c>
      <c r="P1664" t="b">
        <f>OR(ISNUMBER(FIND("ecotox",C1664)),ISNUMBER(FIND("Ecotox",B1664)),ISNUMBER(FIND("ecotox",B1664)),ISNUMBER(FIND("Ecotox",C1664)))</f>
        <v>0</v>
      </c>
      <c r="Q1664" t="b">
        <f>OR(ISNUMBER(FIND("Bioaccum",C1664)),ISNUMBER(FIND("bioaccum",C1664)),ISNUMBER(FIND("accum",C1664)))</f>
        <v>0</v>
      </c>
      <c r="R1664" t="b">
        <f>OR(ISNUMBER(FIND("Occupation",C1664)),ISNUMBER(FIND("occupation",C1664)),ISNUMBER(FIND("worker",C1664)),ISNUMBER(FIND("workforce",C1664)))</f>
        <v>0</v>
      </c>
      <c r="S1664" t="b">
        <f>NOT(OR(F1664,G1664,H1664,I1664,J1664,K1664,L1664,M1664,N1664,O1664,P1664,Q1664,R1664))</f>
        <v>0</v>
      </c>
      <c r="U1664" t="b">
        <f>OR(Table1[[#This Row],[Inflammation]],Table1[[#This Row],[Immune]])</f>
        <v>0</v>
      </c>
      <c r="V1664" t="str">
        <f>IF(OR(Table1[[#This Row],[Rodents]],Table1[[#This Row],[Human]],Table1[[#This Row],[Pig]]),OR(ISNUMBER(FIND("intratrach",C1664)),ISNUMBER(FIND("nasal ",C1664)),ISNUMBER(FIND("instill",C1664))),"NA")</f>
        <v>NA</v>
      </c>
      <c r="W1664" t="str">
        <f>IF(OR(Table1[[#This Row],[Rodents]],Table1[[#This Row],[Human]],Table1[[#This Row],[Pig]]),OR(ISNUMBER(FIND("dermal",C1664)),ISNUMBER(FIND("skin ",C1664))),"NA")</f>
        <v>NA</v>
      </c>
      <c r="X1664" t="str">
        <f>IF(OR(Table1[[#This Row],[Rodents]],Table1[[#This Row],[Human]],Table1[[#This Row],[Pig]]),OR(ISNUMBER(FIND("injected",C1664)),ISNUMBER(FIND("periton",C1664)),ISNUMBER(FIND("intrascrot",C1664))),"NA")</f>
        <v>NA</v>
      </c>
      <c r="Y1664" t="str">
        <f>IF(OR(Table1[[#This Row],[Rodents]],Table1[[#This Row],[Human]],Table1[[#This Row],[Pig]]),NOT(OR(Table1[[#This Row],[Inhaled/Intratracheal/intranasal]],Table1[[#This Row],[Dermal]],Table1[[#This Row],[Injected]])),"NA")</f>
        <v>NA</v>
      </c>
      <c r="AA1664" t="b">
        <f>OR(ISNUMBER(FIND("fish ",C1664)),ISNUMBER(FIND("Fish ",C1664)),ISNUMBER(FIND("aquatic",C1664)),ISNUMBER(FIND("daphnids",C1664)),ISNUMBER(FIND("Carcinus maenas",C1664)),ISNUMBER(FIND("Daphnia",C1664)),ISNUMBER(FIND("Ruditapes philippinarum",C1664)),ISNUMBER(FIND("daphnia",C1664)),ISNUMBER(FIND("marine",C1664)),ISNUMBER(FIND("mussel",C1664)),ISNUMBER(FIND("algae",C1664)),ISNUMBER(FIND("Donax faba",C1664)),ISNUMBER(FIND("estuarine",C1664)),ISNUMBER(FIND("snail",C1664)),ISNUMBER(FIND("Prorocentrum donghaiense",C1664)) )</f>
        <v>0</v>
      </c>
      <c r="AB1664" t="b">
        <f>OR(ISNUMBER(FIND(" rat ",C1664)),ISNUMBER(FIND(" rats ",C1664)),ISNUMBER(FIND(" Rats ",C1664)),ISNUMBER(FIND(" Rat ",C1664)),ISNUMBER(FIND(" rat.",C1664)),ISNUMBER(FIND(" rats.",C1664)),ISNUMBER(FIND("mouse",C1664)),ISNUMBER(FIND("mice",C1664)), ISNUMBER(FIND(" Mice",C1664)))</f>
        <v>0</v>
      </c>
      <c r="AC1664" t="b">
        <f>OR(ISNUMBER(FIND(" cell ",C1664)),ISNUMBER(FIND("fibroblast",C1664)),ISNUMBER(FIND("macrophage",C1664)),ISNUMBER(FIND("epithelial",C1664)),ISNUMBER(FIND("endothelial",C1664)),ISNUMBER(FIND("neuron",C1664)),ISNUMBER(FIND(" cells ",C1664)),ISNUMBER(FIND("RBC",C1664)),ISNUMBER(FIND("mitochond",C1664)),ISNUMBER(FIND("adipocyte",C1664)),ISNUMBER(FIND("osteo",C1664)),ISNUMBER(FIND("keratin",C1664)),ISNUMBER(FIND(" cell's ",C1664)),ISNUMBER(FIND("eukary",C1664)),ISNUMBER(FIND("sperm",C1664)))</f>
        <v>1</v>
      </c>
      <c r="AD1664" t="b">
        <v>0</v>
      </c>
      <c r="AE1664" t="b">
        <f>OR(ISNUMBER(FIND(" plant ",C1664)),ISNUMBER(FIND("Plant ",C1664)),ISNUMBER(FIND("tomato",C1664)),ISNUMBER(FIND("plants",C1664)),ISNUMBER(FIND("Plants",C1664)),ISNUMBER(FIND("algae",C1664)),ISNUMBER(FIND("lettuce",C1664)),ISNUMBER(FIND("green gram sprouts ",C1664)),ISNUMBER(FIND("Cucurbita pepo",C1664)),ISNUMBER(FIND("bean ",C1664)),ISNUMBER(FIND("chloroplast",C1664)),ISNUMBER(FIND("chlorophyll",C1664)),ISNUMBER(FIND("seedling",C1664)),ISNUMBER(FIND("canola",C1664)),ISNUMBER(FIND("shoot",C1664)),ISNUMBER(FIND("photosynthes",C1664)),ISNUMBER(FIND(" leaves ",C1664)),,ISNUMBER(FIND("agriculture",C1664)),ISNUMBER(FIND(" crops ",C1664)))</f>
        <v>0</v>
      </c>
      <c r="AF1664" t="b">
        <f>OR(ISNUMBER(FIND("bacteria",C1664)),ISNUMBER(FIND("Bacteria",C1664)),ISNUMBER(FIND("Bacterium",C1664)),ISNUMBER(FIND("bacterium",C1664)),ISNUMBER(FIND(" coli ",C1664)))</f>
        <v>0</v>
      </c>
      <c r="AG1664" t="b">
        <f>OR(ISNUMBER(FIND("fungi",C1664)),ISNUMBER(FIND("Fungi",C1664)),ISNUMBER(FIND("fungus",C1664)),ISNUMBER(FIND("Fungus",C1664)),ISNUMBER(FIND("mushroom",C1664)),ISNUMBER(FIND("Mushroom",C1664)),ISNUMBER(FIND(" mold ",C1664)))</f>
        <v>0</v>
      </c>
      <c r="AH1664" t="b">
        <f>OR(ISNUMBER(FIND("Pig ",C1664)),ISNUMBER(FIND("pig ",C1664)),ISNUMBER(FIND("Pigs ",C1664)),ISNUMBER(FIND("pigs ",C1664)))</f>
        <v>0</v>
      </c>
      <c r="AI1664" t="b">
        <f>OR(ISNUMBER(FIND(" C. elegans",C1664)),ISNUMBER(FIND("Caenorhabditis elegans",C1664)),ISNUMBER(FIND("earthworms",C1664)),ISNUMBER(FIND(" Ficopomatus enigmaticus",C1664)),ISNUMBER(FIND("larva",C1664)),ISNUMBER(FIND("Lumbriculus variegatus",C1664)),ISNUMBER(FIND("nematode",C1664)))</f>
        <v>0</v>
      </c>
      <c r="AJ1664" t="b">
        <f>NOT(OR(AA1664,AB1664,AC1664,AD1664,AE1664,AF1664,AG1664,AH1664,AI1664))</f>
        <v>0</v>
      </c>
      <c r="AL1664" t="b">
        <f>OR(AA1664,AB1664,AD1664,AE1664,AF1664,AG1664,AH1664,AI1664)</f>
        <v>0</v>
      </c>
      <c r="AM1664" t="b">
        <f>IF(Table1[[#This Row],[In vivo?]],IF(Table1[[#This Row],[Cell]],FALSE,TRUE),FALSE)</f>
        <v>0</v>
      </c>
      <c r="AN1664" t="b">
        <f>AND(AC1664,AL1664)</f>
        <v>0</v>
      </c>
      <c r="AO1664" t="b">
        <f>IF(Table1[[#This Row],[Cell]],IF(Table1[[#This Row],[In vivo?]],FALSE,TRUE),FALSE)</f>
        <v>1</v>
      </c>
      <c r="AP1664" t="b">
        <f>NOT(OR(Table1[[#This Row],[In vivo?]],Table1[[#This Row],[Only in Cell]]))</f>
        <v>0</v>
      </c>
      <c r="AQ1664" t="str">
        <f>IF(OR(Table1[[#This Row],[Rodents]],Table1[[#This Row],[Human]],Table1[[#This Row],[Pig]]),OR(ISNUMBER(FIND("pulmonary",C1664)),ISNUMBER(FIND("lung",C1664))),"NA")</f>
        <v>NA</v>
      </c>
      <c r="AR1664" t="str">
        <f>IF(OR(Table1[[#This Row],[Rodents]],Table1[[#This Row],[Human]],Table1[[#This Row],[Pig]]),OR(ISNUMBER(FIND("skin",C1664)),ISNUMBER(FIND("dermal",C1664))),"NA")</f>
        <v>NA</v>
      </c>
      <c r="AS1664" t="str">
        <f>IF(OR(Table1[[#This Row],[Rodents]],Table1[[#This Row],[Human]],Table1[[#This Row],[Pig]]),OR(ISNUMBER(FIND("liver",C1664)),ISNUMBER(FIND("hepat",C1664))),"NA")</f>
        <v>NA</v>
      </c>
      <c r="AT1664" t="str">
        <f>IF(OR(Table1[[#This Row],[Rodents]],Table1[[#This Row],[Human]],Table1[[#This Row],[Pig]]),OR(ISNUMBER(FIND("kidney",C1664)),ISNUMBER(FIND("neph",C1664))),"NA")</f>
        <v>NA</v>
      </c>
      <c r="AU1664" t="str">
        <f>IF(OR(Table1[[#This Row],[Rodents]],Table1[[#This Row],[Human]],Table1[[#This Row],[Pig]]),OR(ISNUMBER(FIND("brain",C1664)),ISNUMBER(FIND("neur",C1664)),ISNUMBER(FIND("nerv",C1664))),"NA")</f>
        <v>NA</v>
      </c>
      <c r="AV1664" t="str">
        <f>IF(OR(Table1[[#This Row],[Rodents]],Table1[[#This Row],[Human]],Table1[[#This Row],[Pig]]),OR(ISNUMBER(FIND("heart",C1664)),ISNUMBER(FIND("cardi",C1664))),"NA")</f>
        <v>NA</v>
      </c>
      <c r="AW1664" t="str">
        <f>IF(OR(Table1[[#This Row],[Rodents]],Table1[[#This Row],[Human]],Table1[[#This Row],[Pig]]),OR(ISNUMBER(FIND("gastro",C1664)),ISNUMBER(FIND("intesti",C1664)),ISNUMBER(FIND("stomach",C1664))),"NA")</f>
        <v>NA</v>
      </c>
      <c r="AX1664" t="str">
        <f>IF(OR(Table1[[#This Row],[Rodents]],Table1[[#This Row],[Human]],Table1[[#This Row],[Pig]]),NOT(OR(AQ1664,AR1664,AS1664,AT1664,AU1664,AV1664,AW1664)),"NA")</f>
        <v>NA</v>
      </c>
      <c r="AY1664" t="b">
        <f>OR(ISNUMBER(FIND("SWCNT",C1664)),ISNUMBER(FIND("SWNT",C1664)),ISNUMBER(FIND("single-wall",C1664)),ISNUMBER(FIND("single wall",C1664)),ISNUMBER(FIND("Single wall",C1664)),ISNUMBER(FIND("Single-wall",C1664)),ISNUMBER(FIND("SWCNT",B1664)),ISNUMBER(FIND("SWNT",B1664)),ISNUMBER(FIND("single-wall",B1664)),ISNUMBER(FIND("single wall",B1664)),ISNUMBER(FIND("Single-wall",B1664)),ISNUMBER(FIND("Single wall",B1664)))</f>
        <v>1</v>
      </c>
      <c r="AZ1664" t="b">
        <f>OR(ISNUMBER(FIND("MWCNT",C1664)),ISNUMBER(FIND("MWNT",C1664)),ISNUMBER(FIND("multi-wall",C1664)),ISNUMBER(FIND("multi wall",C1664)),ISNUMBER(FIND("multiwall",C1664)),ISNUMBER(FIND("Multi-wall",C1664)),ISNUMBER(FIND("Multi wall",C1664)),ISNUMBER(FIND("Multiwall",C1664)),ISNUMBER(FIND("MWCNT",B1664)),ISNUMBER(FIND("MWNT",B1664)),ISNUMBER(FIND("multi-wall",B1664)),ISNUMBER(FIND("multi wall",B1664)),ISNUMBER(FIND("multiwall",B1664)),ISNUMBER(FIND("Multi-wall",B1664)),ISNUMBER(FIND("Multi wall",B1664)),ISNUMBER(FIND("Multiwall",B1664)),ISNUMBER(FIND("Double-wall",B1664)),ISNUMBER(FIND("Double wall",B1664)),ISNUMBER(FIND("Doublewall",B1664)),ISNUMBER(FIND("double-wall",B1664)),ISNUMBER(FIND("double wall",B1664)),ISNUMBER(FIND("doublewall",B1664)))</f>
        <v>0</v>
      </c>
      <c r="BA1664" t="b">
        <f>AND(Table1[[#This Row],[SWCNT]],Table1[[#This Row],[MWCNT]])</f>
        <v>0</v>
      </c>
      <c r="BB1664" t="b">
        <f>IF(Table1[[#This Row],[SWCNT]]=TRUE,FALSE,IF(Table1[[#This Row],[MWCNT]]=TRUE,FALSE,TRUE))</f>
        <v>0</v>
      </c>
      <c r="BC1664" s="18"/>
    </row>
    <row r="1665" spans="1:55" ht="222">
      <c r="A1665" t="s">
        <v>4267</v>
      </c>
      <c r="B1665" s="2" t="s">
        <v>4268</v>
      </c>
      <c r="C1665" s="16" t="s">
        <v>4269</v>
      </c>
      <c r="D1665" s="17" t="s">
        <v>3737</v>
      </c>
      <c r="E1665" s="2">
        <v>2013</v>
      </c>
      <c r="F1665" t="b">
        <f>OR(ISNUMBER(FIND("cytotoxic",C1665)),ISNUMBER(FIND("Cytotoxic",C1665)),ISNUMBER(FIND("cellular toxicity",C1665)),ISNUMBER(FIND("cell death",C1665)),ISNUMBER(FIND("viable",C1665)),ISNUMBER(FIND("phytotoxic",C1665)),ISNUMBER(FIND("acute toxicity",C1665)),ISNUMBER(FIND("MTT",C1665)),ISNUMBER(FIND("survival",C1665)),ISNUMBER(FIND("prolifer",C1665)),ISNUMBER(FIND("apoptosis",C1665)),ISNUMBER(FIND("neurotoxic",C1665)),ISNUMBER(FIND("  lysis ",C1665)),ISNUMBER(FIND("necrosis",C1665)),ISNUMBER(FIND("cellular death",C1665))*3,ISNUMBER(FIND("LDH",C1665)),ISNUMBER(FIND("Acute toxicity",C1665)))</f>
        <v>0</v>
      </c>
      <c r="G1665" t="b">
        <f>OR(ISNUMBER(FIND("genotoxic",C1665)),ISNUMBER(FIND("genotoxicity",C1665)),ISNUMBER(FIND("DNA damage",C1665)),ISNUMBER(FIND("DNA",C1665)),ISNUMBER(FIND("RNA",C1665)),ISNUMBER(FIND("mesothelioma",C1665)),ISNUMBER(FIND("carcino",C1665)),ISNUMBER(FIND("mutagen",C1665)),ISNUMBER(FIND("genetic",C1665)))</f>
        <v>1</v>
      </c>
      <c r="H1665" t="b">
        <f>OR(ISNUMBER(FIND("inflammatory",C1665)),ISNUMBER(FIND("inflamm",C1665)))</f>
        <v>0</v>
      </c>
      <c r="I1665" t="b">
        <f>OR(ISNUMBER(FIND("immune",C1665)),ISNUMBER(FIND("immunological",C1665)),ISNUMBER(FIND("interleuk",C1665)),ISNUMBER(FIND("platelet activation",C1665)),ISNUMBER(FIND("monocyte",C1665)),ISNUMBER(FIND("leukocyte",C1665)),ISNUMBER(FIND("cytokine",C1665)),ISNUMBER(FIND("CD4",C1665)),ISNUMBER(FIND("CD8",C1665)),ISNUMBER(FIND("T-cell",C1665)))</f>
        <v>1</v>
      </c>
      <c r="J1665" t="b">
        <f>OR(ISNUMBER(FIND("reactive oxygen",C1665)),ISNUMBER(FIND("ROS",C1665)),ISNUMBER(FIND("free radical",C1665)),ISNUMBER(FIND("oxidative stress",C1665)),ISNUMBER(FIND("peroxid",C1665)),ISNUMBER(FIND("oxidative",C1665)),ISNUMBER(FIND("antioxid",C1665)))</f>
        <v>1</v>
      </c>
      <c r="K1665" t="b">
        <f>OR(ISNUMBER(FIND("autophag",C1665)))</f>
        <v>0</v>
      </c>
      <c r="L1665" t="b">
        <f>OR(ISNUMBER(FIND("morpholog",C1665)))</f>
        <v>0</v>
      </c>
      <c r="M1665" t="b">
        <f>OR(ISNUMBER(FIND("fibrosis",C1665)),ISNUMBER(FIND("Fibrosis",C1665)),ISNUMBER(FIND("fibrot",C1665)))</f>
        <v>0</v>
      </c>
      <c r="N1665" t="b">
        <f>OR(ISNUMBER(FIND("offspring",C1665)),ISNUMBER(FIND("Parental",C1665)),ISNUMBER(FIND("parental",C1665)),ISNUMBER(FIND("germline",C1665)),ISNUMBER(FIND("reproduc",C1665)),ISNUMBER(FIND("embryo",C1665)))</f>
        <v>0</v>
      </c>
      <c r="O1665" t="b">
        <f>OR(ISNUMBER(FIND("metabol",C1665)),ISNUMBER(FIND("Metabol",C1665)),ISNUMBER(FIND("digest",C1665)),ISNUMBER(FIND("mitochon",C1665)))</f>
        <v>0</v>
      </c>
      <c r="P1665" t="b">
        <f>OR(ISNUMBER(FIND("ecotox",C1665)),ISNUMBER(FIND("Ecotox",B1665)),ISNUMBER(FIND("ecotox",B1665)),ISNUMBER(FIND("Ecotox",C1665)))</f>
        <v>0</v>
      </c>
      <c r="Q1665" t="b">
        <f>OR(ISNUMBER(FIND("Bioaccum",C1665)),ISNUMBER(FIND("bioaccum",C1665)),ISNUMBER(FIND("accum",C1665)))</f>
        <v>0</v>
      </c>
      <c r="R1665" t="b">
        <f>OR(ISNUMBER(FIND("Occupation",C1665)),ISNUMBER(FIND("occupation",C1665)),ISNUMBER(FIND("worker",C1665)),ISNUMBER(FIND("workforce",C1665)))</f>
        <v>0</v>
      </c>
      <c r="S1665" t="b">
        <f>NOT(OR(F1665,G1665,H1665,I1665,J1665,K1665,L1665,M1665,N1665,O1665,P1665,Q1665,R1665))</f>
        <v>0</v>
      </c>
      <c r="U1665" t="b">
        <f>OR(Table1[[#This Row],[Inflammation]],Table1[[#This Row],[Immune]])</f>
        <v>1</v>
      </c>
      <c r="V1665" t="b">
        <f>IF(OR(Table1[[#This Row],[Rodents]],Table1[[#This Row],[Human]],Table1[[#This Row],[Pig]]),OR(ISNUMBER(FIND("intratrach",C1665)),ISNUMBER(FIND("nasal ",C1665)),ISNUMBER(FIND("instill",C1665))),"NA")</f>
        <v>0</v>
      </c>
      <c r="W1665" t="b">
        <f>IF(OR(Table1[[#This Row],[Rodents]],Table1[[#This Row],[Human]],Table1[[#This Row],[Pig]]),OR(ISNUMBER(FIND("dermal",C1665)),ISNUMBER(FIND("skin ",C1665))),"NA")</f>
        <v>0</v>
      </c>
      <c r="X1665" t="b">
        <f>IF(OR(Table1[[#This Row],[Rodents]],Table1[[#This Row],[Human]],Table1[[#This Row],[Pig]]),OR(ISNUMBER(FIND("injected",C1665)),ISNUMBER(FIND("periton",C1665)),ISNUMBER(FIND("intrascrot",C1665))),"NA")</f>
        <v>0</v>
      </c>
      <c r="Y1665" t="b">
        <f>IF(OR(Table1[[#This Row],[Rodents]],Table1[[#This Row],[Human]],Table1[[#This Row],[Pig]]),NOT(OR(Table1[[#This Row],[Inhaled/Intratracheal/intranasal]],Table1[[#This Row],[Dermal]],Table1[[#This Row],[Injected]])),"NA")</f>
        <v>1</v>
      </c>
      <c r="AA1665" t="b">
        <f>OR(ISNUMBER(FIND("fish ",C1665)),ISNUMBER(FIND("Fish ",C1665)),ISNUMBER(FIND("aquatic",C1665)),ISNUMBER(FIND("daphnids",C1665)),ISNUMBER(FIND("Carcinus maenas",C1665)),ISNUMBER(FIND("Daphnia",C1665)),ISNUMBER(FIND("Ruditapes philippinarum",C1665)),ISNUMBER(FIND("daphnia",C1665)),ISNUMBER(FIND("marine",C1665)),ISNUMBER(FIND("mussel",C1665)),ISNUMBER(FIND("algae",C1665)),ISNUMBER(FIND("Donax faba",C1665)),ISNUMBER(FIND("estuarine",C1665)),ISNUMBER(FIND("snail",C1665)),ISNUMBER(FIND("Prorocentrum donghaiense",C1665)) )</f>
        <v>0</v>
      </c>
      <c r="AB1665" t="b">
        <f>OR(ISNUMBER(FIND(" rat ",C1665)),ISNUMBER(FIND(" rats ",C1665)),ISNUMBER(FIND(" Rats ",C1665)),ISNUMBER(FIND(" Rat ",C1665)),ISNUMBER(FIND(" rat.",C1665)),ISNUMBER(FIND(" rats.",C1665)),ISNUMBER(FIND("mouse",C1665)),ISNUMBER(FIND("mice",C1665)), ISNUMBER(FIND(" Mice",C1665)))</f>
        <v>1</v>
      </c>
      <c r="AC1665" t="b">
        <f>OR(ISNUMBER(FIND(" cell ",C1665)),ISNUMBER(FIND("fibroblast",C1665)),ISNUMBER(FIND("macrophage",C1665)),ISNUMBER(FIND("epithelial",C1665)),ISNUMBER(FIND("endothelial",C1665)),ISNUMBER(FIND("neuron",C1665)),ISNUMBER(FIND(" cells ",C1665)),ISNUMBER(FIND("RBC",C1665)),ISNUMBER(FIND("mitochond",C1665)),ISNUMBER(FIND("adipocyte",C1665)),ISNUMBER(FIND("osteo",C1665)),ISNUMBER(FIND("keratin",C1665)),ISNUMBER(FIND(" cell's ",C1665)),ISNUMBER(FIND("eukary",C1665)),ISNUMBER(FIND("sperm",C1665)))</f>
        <v>1</v>
      </c>
      <c r="AD1665" t="b">
        <f>OR(ISNUMBER(FIND("human",B1665)),ISNUMBER(FIND("workers",B1665)),ISNUMBER(FIND("workforces",B1665)),ISNUMBER(FIND("occupational",B1665)),ISNUMBER(FIND("Case report",B1665)),ISNUMBER(FIND("Workplaces",B1665)),ISNUMBER(FIND("worker",B1665)))</f>
        <v>0</v>
      </c>
      <c r="AE1665" t="b">
        <f>OR(ISNUMBER(FIND(" plant ",C1665)),ISNUMBER(FIND("Plant ",C1665)),ISNUMBER(FIND("tomato",C1665)),ISNUMBER(FIND("plants",C1665)),ISNUMBER(FIND("Plants",C1665)),ISNUMBER(FIND("algae",C1665)),ISNUMBER(FIND("lettuce",C1665)),ISNUMBER(FIND("green gram sprouts ",C1665)),ISNUMBER(FIND("Cucurbita pepo",C1665)),ISNUMBER(FIND("bean ",C1665)),ISNUMBER(FIND("chloroplast",C1665)),ISNUMBER(FIND("chlorophyll",C1665)),ISNUMBER(FIND("seedling",C1665)),ISNUMBER(FIND("canola",C1665)),ISNUMBER(FIND("shoot",C1665)),ISNUMBER(FIND("photosynthes",C1665)),ISNUMBER(FIND(" leaves ",C1665)),,ISNUMBER(FIND("agriculture",C1665)),ISNUMBER(FIND(" crops ",C1665)))</f>
        <v>0</v>
      </c>
      <c r="AF1665" t="b">
        <f>OR(ISNUMBER(FIND("bacteria",C1665)),ISNUMBER(FIND("Bacteria",C1665)),ISNUMBER(FIND("Bacterium",C1665)),ISNUMBER(FIND("bacterium",C1665)),ISNUMBER(FIND(" coli ",C1665)))</f>
        <v>0</v>
      </c>
      <c r="AG1665" t="b">
        <f>OR(ISNUMBER(FIND("fungi",C1665)),ISNUMBER(FIND("Fungi",C1665)),ISNUMBER(FIND("fungus",C1665)),ISNUMBER(FIND("Fungus",C1665)),ISNUMBER(FIND("mushroom",C1665)),ISNUMBER(FIND("Mushroom",C1665)),ISNUMBER(FIND(" mold ",C1665)))</f>
        <v>0</v>
      </c>
      <c r="AH1665" t="b">
        <f>OR(ISNUMBER(FIND("Pig ",C1665)),ISNUMBER(FIND("pig ",C1665)),ISNUMBER(FIND("Pigs ",C1665)),ISNUMBER(FIND("pigs ",C1665)))</f>
        <v>0</v>
      </c>
      <c r="AI1665" t="b">
        <f>OR(ISNUMBER(FIND(" C. elegans",C1665)),ISNUMBER(FIND("Caenorhabditis elegans",C1665)),ISNUMBER(FIND("earthworms",C1665)),ISNUMBER(FIND(" Ficopomatus enigmaticus",C1665)),ISNUMBER(FIND("larva",C1665)),ISNUMBER(FIND("Lumbriculus variegatus",C1665)),ISNUMBER(FIND("nematode",C1665)))</f>
        <v>0</v>
      </c>
      <c r="AJ1665" t="b">
        <f>NOT(OR(AA1665,AB1665,AC1665,AD1665,AE1665,AF1665,AG1665,AH1665,AI1665))</f>
        <v>0</v>
      </c>
      <c r="AL1665" t="b">
        <f>OR(AA1665,AB1665,AD1665,AE1665,AF1665,AG1665,AH1665,AI1665)</f>
        <v>1</v>
      </c>
      <c r="AM1665" t="b">
        <f>IF(Table1[[#This Row],[In vivo?]],IF(Table1[[#This Row],[Cell]],FALSE,TRUE),FALSE)</f>
        <v>0</v>
      </c>
      <c r="AN1665" t="b">
        <f>AND(AC1665,AL1665)</f>
        <v>1</v>
      </c>
      <c r="AO1665" t="b">
        <f>IF(Table1[[#This Row],[Cell]],IF(Table1[[#This Row],[In vivo?]],FALSE,TRUE),FALSE)</f>
        <v>0</v>
      </c>
      <c r="AP1665" t="b">
        <f>NOT(OR(Table1[[#This Row],[In vivo?]],Table1[[#This Row],[Only in Cell]]))</f>
        <v>0</v>
      </c>
      <c r="AQ1665" t="b">
        <f>IF(OR(Table1[[#This Row],[Rodents]],Table1[[#This Row],[Human]],Table1[[#This Row],[Pig]]),OR(ISNUMBER(FIND("pulmonary",C1665)),ISNUMBER(FIND("lung",C1665))),"NA")</f>
        <v>0</v>
      </c>
      <c r="AR1665" t="b">
        <f>IF(OR(Table1[[#This Row],[Rodents]],Table1[[#This Row],[Human]],Table1[[#This Row],[Pig]]),OR(ISNUMBER(FIND("skin",C1665)),ISNUMBER(FIND("dermal",C1665))),"NA")</f>
        <v>0</v>
      </c>
      <c r="AS1665" t="b">
        <f>IF(OR(Table1[[#This Row],[Rodents]],Table1[[#This Row],[Human]],Table1[[#This Row],[Pig]]),OR(ISNUMBER(FIND("liver",C1665)),ISNUMBER(FIND("hepat",C1665))),"NA")</f>
        <v>1</v>
      </c>
      <c r="AT1665" t="b">
        <f>IF(OR(Table1[[#This Row],[Rodents]],Table1[[#This Row],[Human]],Table1[[#This Row],[Pig]]),OR(ISNUMBER(FIND("kidney",C1665)),ISNUMBER(FIND("neph",C1665))),"NA")</f>
        <v>0</v>
      </c>
      <c r="AU1665" t="b">
        <f>IF(OR(Table1[[#This Row],[Rodents]],Table1[[#This Row],[Human]],Table1[[#This Row],[Pig]]),OR(ISNUMBER(FIND("brain",C1665)),ISNUMBER(FIND("neur",C1665)),ISNUMBER(FIND("nerv",C1665))),"NA")</f>
        <v>0</v>
      </c>
      <c r="AV1665" t="b">
        <f>IF(OR(Table1[[#This Row],[Rodents]],Table1[[#This Row],[Human]],Table1[[#This Row],[Pig]]),OR(ISNUMBER(FIND("heart",C1665)),ISNUMBER(FIND("cardi",C1665))),"NA")</f>
        <v>0</v>
      </c>
      <c r="AW1665" t="b">
        <f>IF(OR(Table1[[#This Row],[Rodents]],Table1[[#This Row],[Human]],Table1[[#This Row],[Pig]]),OR(ISNUMBER(FIND("gastro",C1665)),ISNUMBER(FIND("intesti",C1665)),ISNUMBER(FIND("stomach",C1665))),"NA")</f>
        <v>0</v>
      </c>
      <c r="AX1665" t="b">
        <f>IF(OR(Table1[[#This Row],[Rodents]],Table1[[#This Row],[Human]],Table1[[#This Row],[Pig]]),NOT(OR(AQ1665,AR1665,AS1665,AT1665,AU1665,AV1665,AW1665)),"NA")</f>
        <v>0</v>
      </c>
      <c r="AY1665" t="b">
        <f>OR(ISNUMBER(FIND("SWCNT",C1665)),ISNUMBER(FIND("SWNT",C1665)),ISNUMBER(FIND("single-wall",C1665)),ISNUMBER(FIND("single wall",C1665)),ISNUMBER(FIND("Single wall",C1665)),ISNUMBER(FIND("Single-wall",C1665)),ISNUMBER(FIND("SWCNT",B1665)),ISNUMBER(FIND("SWNT",B1665)),ISNUMBER(FIND("single-wall",B1665)),ISNUMBER(FIND("single wall",B1665)),ISNUMBER(FIND("Single-wall",B1665)),ISNUMBER(FIND("Single wall",B1665)))</f>
        <v>0</v>
      </c>
      <c r="AZ1665" t="b">
        <f>OR(ISNUMBER(FIND("MWCNT",C1665)),ISNUMBER(FIND("MWNT",C1665)),ISNUMBER(FIND("multi-wall",C1665)),ISNUMBER(FIND("multi wall",C1665)),ISNUMBER(FIND("multiwall",C1665)),ISNUMBER(FIND("Multi-wall",C1665)),ISNUMBER(FIND("Multi wall",C1665)),ISNUMBER(FIND("Multiwall",C1665)),ISNUMBER(FIND("MWCNT",B1665)),ISNUMBER(FIND("MWNT",B1665)),ISNUMBER(FIND("multi-wall",B1665)),ISNUMBER(FIND("multi wall",B1665)),ISNUMBER(FIND("multiwall",B1665)),ISNUMBER(FIND("Multi-wall",B1665)),ISNUMBER(FIND("Multi wall",B1665)),ISNUMBER(FIND("Multiwall",B1665)),ISNUMBER(FIND("Double-wall",B1665)),ISNUMBER(FIND("Double wall",B1665)),ISNUMBER(FIND("Doublewall",B1665)),ISNUMBER(FIND("double-wall",B1665)),ISNUMBER(FIND("double wall",B1665)),ISNUMBER(FIND("doublewall",B1665)))</f>
        <v>1</v>
      </c>
      <c r="BA1665" t="b">
        <f>AND(Table1[[#This Row],[SWCNT]],Table1[[#This Row],[MWCNT]])</f>
        <v>0</v>
      </c>
      <c r="BB1665" t="b">
        <f>IF(Table1[[#This Row],[SWCNT]]=TRUE,FALSE,IF(Table1[[#This Row],[MWCNT]]=TRUE,FALSE,TRUE))</f>
        <v>0</v>
      </c>
      <c r="BC1665" s="18"/>
    </row>
    <row r="1666" spans="1:55" ht="203.5">
      <c r="A1666" t="s">
        <v>4271</v>
      </c>
      <c r="B1666" s="2" t="s">
        <v>4273</v>
      </c>
      <c r="C1666" s="16" t="s">
        <v>4275</v>
      </c>
      <c r="D1666" s="17" t="s">
        <v>1204</v>
      </c>
      <c r="E1666" s="2">
        <v>2013</v>
      </c>
      <c r="F1666" t="b">
        <f>OR(ISNUMBER(FIND("cytotoxic",C1666)),ISNUMBER(FIND("Cytotoxic",C1666)),ISNUMBER(FIND("cellular toxicity",C1666)),ISNUMBER(FIND("cell death",C1666)),ISNUMBER(FIND("viable",C1666)),ISNUMBER(FIND("phytotoxic",C1666)),ISNUMBER(FIND("acute toxicity",C1666)),ISNUMBER(FIND("MTT",C1666)),ISNUMBER(FIND("survival",C1666)),ISNUMBER(FIND("prolifer",C1666)),ISNUMBER(FIND("apoptosis",C1666)),ISNUMBER(FIND("neurotoxic",C1666)),ISNUMBER(FIND("  lysis ",C1666)),ISNUMBER(FIND("necrosis",C1666)),ISNUMBER(FIND("cellular death",C1666))*3,ISNUMBER(FIND("LDH",C1666)),ISNUMBER(FIND("Acute toxicity",C1666)))</f>
        <v>1</v>
      </c>
      <c r="G1666" t="b">
        <f>OR(ISNUMBER(FIND("genotoxic",C1666)),ISNUMBER(FIND("genotoxicity",C1666)),ISNUMBER(FIND("DNA damage",C1666)),ISNUMBER(FIND("DNA",C1666)),ISNUMBER(FIND("RNA",C1666)),ISNUMBER(FIND("mesothelioma",C1666)),ISNUMBER(FIND("carcino",C1666)),ISNUMBER(FIND("mutagen",C1666)),ISNUMBER(FIND("genetic",C1666)))</f>
        <v>1</v>
      </c>
      <c r="H1666" t="b">
        <f>OR(ISNUMBER(FIND("inflammatory",C1666)),ISNUMBER(FIND("inflamm",C1666)))</f>
        <v>0</v>
      </c>
      <c r="I1666" t="b">
        <f>OR(ISNUMBER(FIND("immune",C1666)),ISNUMBER(FIND("immunological",C1666)),ISNUMBER(FIND("interleuk",C1666)),ISNUMBER(FIND("platelet activation",C1666)),ISNUMBER(FIND("monocyte",C1666)),ISNUMBER(FIND("leukocyte",C1666)),ISNUMBER(FIND("cytokine",C1666)),ISNUMBER(FIND("CD4",C1666)),ISNUMBER(FIND("CD8",C1666)),ISNUMBER(FIND("T-cell",C1666)))</f>
        <v>0</v>
      </c>
      <c r="J1666" t="b">
        <f>OR(ISNUMBER(FIND("reactive oxygen",C1666)),ISNUMBER(FIND("ROS",C1666)),ISNUMBER(FIND("free radical",C1666)),ISNUMBER(FIND("oxidative stress",C1666)),ISNUMBER(FIND("peroxid",C1666)),ISNUMBER(FIND("oxidative",C1666)),ISNUMBER(FIND("antioxid",C1666)))</f>
        <v>0</v>
      </c>
      <c r="K1666" t="b">
        <f>OR(ISNUMBER(FIND("autophag",C1666)))</f>
        <v>0</v>
      </c>
      <c r="L1666" t="b">
        <f>OR(ISNUMBER(FIND("morpholog",C1666)))</f>
        <v>0</v>
      </c>
      <c r="M1666" t="b">
        <f>OR(ISNUMBER(FIND("fibrosis",C1666)),ISNUMBER(FIND("Fibrosis",C1666)),ISNUMBER(FIND("fibrot",C1666)))</f>
        <v>1</v>
      </c>
      <c r="N1666" t="b">
        <f>OR(ISNUMBER(FIND("offspring",C1666)),ISNUMBER(FIND("Parental",C1666)),ISNUMBER(FIND("parental",C1666)),ISNUMBER(FIND("germline",C1666)),ISNUMBER(FIND("reproduc",C1666)),ISNUMBER(FIND("embryo",C1666)))</f>
        <v>0</v>
      </c>
      <c r="O1666" t="b">
        <f>OR(ISNUMBER(FIND("metabol",C1666)),ISNUMBER(FIND("Metabol",C1666)),ISNUMBER(FIND("digest",C1666)),ISNUMBER(FIND("mitochon",C1666)))</f>
        <v>0</v>
      </c>
      <c r="P1666" t="b">
        <f>OR(ISNUMBER(FIND("ecotox",C1666)),ISNUMBER(FIND("Ecotox",B1666)),ISNUMBER(FIND("ecotox",B1666)),ISNUMBER(FIND("Ecotox",C1666)))</f>
        <v>0</v>
      </c>
      <c r="Q1666" t="b">
        <f>OR(ISNUMBER(FIND("Bioaccum",C1666)),ISNUMBER(FIND("bioaccum",C1666)),ISNUMBER(FIND("accum",C1666)))</f>
        <v>0</v>
      </c>
      <c r="R1666" t="b">
        <f>OR(ISNUMBER(FIND("Occupation",C1666)),ISNUMBER(FIND("occupation",C1666)),ISNUMBER(FIND("worker",C1666)),ISNUMBER(FIND("workforce",C1666)))</f>
        <v>0</v>
      </c>
      <c r="S1666" t="b">
        <f>NOT(OR(F1666,G1666,H1666,I1666,J1666,K1666,L1666,M1666,N1666,O1666,P1666,Q1666,R1666))</f>
        <v>0</v>
      </c>
      <c r="U1666" t="b">
        <f>OR(Table1[[#This Row],[Inflammation]],Table1[[#This Row],[Immune]])</f>
        <v>0</v>
      </c>
      <c r="V1666" t="str">
        <f>IF(OR(Table1[[#This Row],[Rodents]],Table1[[#This Row],[Human]],Table1[[#This Row],[Pig]]),OR(ISNUMBER(FIND("intratrach",C1666)),ISNUMBER(FIND("nasal ",C1666)),ISNUMBER(FIND("instill",C1666))),"NA")</f>
        <v>NA</v>
      </c>
      <c r="W1666" t="str">
        <f>IF(OR(Table1[[#This Row],[Rodents]],Table1[[#This Row],[Human]],Table1[[#This Row],[Pig]]),OR(ISNUMBER(FIND("dermal",C1666)),ISNUMBER(FIND("skin ",C1666))),"NA")</f>
        <v>NA</v>
      </c>
      <c r="X1666" t="str">
        <f>IF(OR(Table1[[#This Row],[Rodents]],Table1[[#This Row],[Human]],Table1[[#This Row],[Pig]]),OR(ISNUMBER(FIND("injected",C1666)),ISNUMBER(FIND("periton",C1666)),ISNUMBER(FIND("intrascrot",C1666))),"NA")</f>
        <v>NA</v>
      </c>
      <c r="Y1666" t="str">
        <f>IF(OR(Table1[[#This Row],[Rodents]],Table1[[#This Row],[Human]],Table1[[#This Row],[Pig]]),NOT(OR(Table1[[#This Row],[Inhaled/Intratracheal/intranasal]],Table1[[#This Row],[Dermal]],Table1[[#This Row],[Injected]])),"NA")</f>
        <v>NA</v>
      </c>
      <c r="AA1666" t="b">
        <f>OR(ISNUMBER(FIND("fish ",C1666)),ISNUMBER(FIND("Fish ",C1666)),ISNUMBER(FIND("aquatic",C1666)),ISNUMBER(FIND("daphnids",C1666)),ISNUMBER(FIND("Carcinus maenas",C1666)),ISNUMBER(FIND("Daphnia",C1666)),ISNUMBER(FIND("Ruditapes philippinarum",C1666)),ISNUMBER(FIND("daphnia",C1666)),ISNUMBER(FIND("marine",C1666)),ISNUMBER(FIND("mussel",C1666)),ISNUMBER(FIND("algae",C1666)),ISNUMBER(FIND("Donax faba",C1666)),ISNUMBER(FIND("estuarine",C1666)),ISNUMBER(FIND("snail",C1666)),ISNUMBER(FIND("Prorocentrum donghaiense",C1666)) )</f>
        <v>0</v>
      </c>
      <c r="AB1666" t="b">
        <f>OR(ISNUMBER(FIND(" rat ",C1666)),ISNUMBER(FIND(" rats ",C1666)),ISNUMBER(FIND(" Rats ",C1666)),ISNUMBER(FIND(" Rat ",C1666)),ISNUMBER(FIND(" rat.",C1666)),ISNUMBER(FIND(" rats.",C1666)),ISNUMBER(FIND("mouse",C1666)),ISNUMBER(FIND("mice",C1666)), ISNUMBER(FIND(" Mice",C1666)))</f>
        <v>0</v>
      </c>
      <c r="AC1666" t="b">
        <f>OR(ISNUMBER(FIND(" cell ",C1666)),ISNUMBER(FIND("fibroblast",C1666)),ISNUMBER(FIND("macrophage",C1666)),ISNUMBER(FIND("epithelial",C1666)),ISNUMBER(FIND("endothelial",C1666)),ISNUMBER(FIND("neuron",C1666)),ISNUMBER(FIND(" cells ",C1666)),ISNUMBER(FIND("RBC",C1666)),ISNUMBER(FIND("mitochond",C1666)),ISNUMBER(FIND("adipocyte",C1666)),ISNUMBER(FIND("osteo",C1666)),ISNUMBER(FIND("keratin",C1666)),ISNUMBER(FIND(" cell's ",C1666)),ISNUMBER(FIND("eukary",C1666)),ISNUMBER(FIND("sperm",C1666)))</f>
        <v>1</v>
      </c>
      <c r="AD1666" t="b">
        <f>OR(ISNUMBER(FIND("human",B1666)),ISNUMBER(FIND("workers",B1666)),ISNUMBER(FIND("workforces",B1666)),ISNUMBER(FIND("occupational",B1666)),ISNUMBER(FIND("Case report",B1666)),ISNUMBER(FIND("Workplaces",B1666)),ISNUMBER(FIND("worker",B1666)))</f>
        <v>0</v>
      </c>
      <c r="AE1666" t="b">
        <f>OR(ISNUMBER(FIND(" plant ",C1666)),ISNUMBER(FIND("Plant ",C1666)),ISNUMBER(FIND("tomato",C1666)),ISNUMBER(FIND("plants",C1666)),ISNUMBER(FIND("Plants",C1666)),ISNUMBER(FIND("algae",C1666)),ISNUMBER(FIND("lettuce",C1666)),ISNUMBER(FIND("green gram sprouts ",C1666)),ISNUMBER(FIND("Cucurbita pepo",C1666)),ISNUMBER(FIND("bean ",C1666)),ISNUMBER(FIND("chloroplast",C1666)),ISNUMBER(FIND("chlorophyll",C1666)),ISNUMBER(FIND("seedling",C1666)),ISNUMBER(FIND("canola",C1666)),ISNUMBER(FIND("shoot",C1666)),ISNUMBER(FIND("photosynthes",C1666)),ISNUMBER(FIND(" leaves ",C1666)),,ISNUMBER(FIND("agriculture",C1666)),ISNUMBER(FIND(" crops ",C1666)))</f>
        <v>0</v>
      </c>
      <c r="AF1666" t="b">
        <f>OR(ISNUMBER(FIND("bacteria",C1666)),ISNUMBER(FIND("Bacteria",C1666)),ISNUMBER(FIND("Bacterium",C1666)),ISNUMBER(FIND("bacterium",C1666)),ISNUMBER(FIND(" coli ",C1666)))</f>
        <v>0</v>
      </c>
      <c r="AG1666" t="b">
        <f>OR(ISNUMBER(FIND("fungi",C1666)),ISNUMBER(FIND("Fungi",C1666)),ISNUMBER(FIND("fungus",C1666)),ISNUMBER(FIND("Fungus",C1666)),ISNUMBER(FIND("mushroom",C1666)),ISNUMBER(FIND("Mushroom",C1666)),ISNUMBER(FIND(" mold ",C1666)))</f>
        <v>0</v>
      </c>
      <c r="AH1666" t="b">
        <f>OR(ISNUMBER(FIND("Pig ",C1666)),ISNUMBER(FIND("pig ",C1666)),ISNUMBER(FIND("Pigs ",C1666)),ISNUMBER(FIND("pigs ",C1666)))</f>
        <v>0</v>
      </c>
      <c r="AI1666" t="b">
        <f>OR(ISNUMBER(FIND(" C. elegans",C1666)),ISNUMBER(FIND("Caenorhabditis elegans",C1666)),ISNUMBER(FIND("earthworms",C1666)),ISNUMBER(FIND(" Ficopomatus enigmaticus",C1666)),ISNUMBER(FIND("larva",C1666)),ISNUMBER(FIND("Lumbriculus variegatus",C1666)),ISNUMBER(FIND("nematode",C1666)))</f>
        <v>0</v>
      </c>
      <c r="AJ1666" t="b">
        <f>NOT(OR(AA1666,AB1666,AC1666,AD1666,AE1666,AF1666,AG1666,AH1666,AI1666))</f>
        <v>0</v>
      </c>
      <c r="AL1666" t="b">
        <f>OR(AA1666,AB1666,AD1666,AE1666,AF1666,AG1666,AH1666,AI1666)</f>
        <v>0</v>
      </c>
      <c r="AM1666" t="b">
        <f>IF(Table1[[#This Row],[In vivo?]],IF(Table1[[#This Row],[Cell]],FALSE,TRUE),FALSE)</f>
        <v>0</v>
      </c>
      <c r="AN1666" t="b">
        <f>AND(AC1666,AL1666)</f>
        <v>0</v>
      </c>
      <c r="AO1666" t="b">
        <f>IF(Table1[[#This Row],[Cell]],IF(Table1[[#This Row],[In vivo?]],FALSE,TRUE),FALSE)</f>
        <v>1</v>
      </c>
      <c r="AP1666" t="b">
        <f>NOT(OR(Table1[[#This Row],[In vivo?]],Table1[[#This Row],[Only in Cell]]))</f>
        <v>0</v>
      </c>
      <c r="AQ1666" t="str">
        <f>IF(OR(Table1[[#This Row],[Rodents]],Table1[[#This Row],[Human]],Table1[[#This Row],[Pig]]),OR(ISNUMBER(FIND("pulmonary",C1666)),ISNUMBER(FIND("lung",C1666))),"NA")</f>
        <v>NA</v>
      </c>
      <c r="AR1666" t="str">
        <f>IF(OR(Table1[[#This Row],[Rodents]],Table1[[#This Row],[Human]],Table1[[#This Row],[Pig]]),OR(ISNUMBER(FIND("skin",C1666)),ISNUMBER(FIND("dermal",C1666))),"NA")</f>
        <v>NA</v>
      </c>
      <c r="AS1666" t="str">
        <f>IF(OR(Table1[[#This Row],[Rodents]],Table1[[#This Row],[Human]],Table1[[#This Row],[Pig]]),OR(ISNUMBER(FIND("liver",C1666)),ISNUMBER(FIND("hepat",C1666))),"NA")</f>
        <v>NA</v>
      </c>
      <c r="AT1666" t="str">
        <f>IF(OR(Table1[[#This Row],[Rodents]],Table1[[#This Row],[Human]],Table1[[#This Row],[Pig]]),OR(ISNUMBER(FIND("kidney",C1666)),ISNUMBER(FIND("neph",C1666))),"NA")</f>
        <v>NA</v>
      </c>
      <c r="AU1666" t="str">
        <f>IF(OR(Table1[[#This Row],[Rodents]],Table1[[#This Row],[Human]],Table1[[#This Row],[Pig]]),OR(ISNUMBER(FIND("brain",C1666)),ISNUMBER(FIND("neur",C1666)),ISNUMBER(FIND("nerv",C1666))),"NA")</f>
        <v>NA</v>
      </c>
      <c r="AV1666" t="str">
        <f>IF(OR(Table1[[#This Row],[Rodents]],Table1[[#This Row],[Human]],Table1[[#This Row],[Pig]]),OR(ISNUMBER(FIND("heart",C1666)),ISNUMBER(FIND("cardi",C1666))),"NA")</f>
        <v>NA</v>
      </c>
      <c r="AW1666" t="str">
        <f>IF(OR(Table1[[#This Row],[Rodents]],Table1[[#This Row],[Human]],Table1[[#This Row],[Pig]]),OR(ISNUMBER(FIND("gastro",C1666)),ISNUMBER(FIND("intesti",C1666)),ISNUMBER(FIND("stomach",C1666))),"NA")</f>
        <v>NA</v>
      </c>
      <c r="AX1666" t="str">
        <f>IF(OR(Table1[[#This Row],[Rodents]],Table1[[#This Row],[Human]],Table1[[#This Row],[Pig]]),NOT(OR(AQ1666,AR1666,AS1666,AT1666,AU1666,AV1666,AW1666)),"NA")</f>
        <v>NA</v>
      </c>
      <c r="AY1666" t="b">
        <f>OR(ISNUMBER(FIND("SWCNT",C1666)),ISNUMBER(FIND("SWNT",C1666)),ISNUMBER(FIND("single-wall",C1666)),ISNUMBER(FIND("single wall",C1666)),ISNUMBER(FIND("Single wall",C1666)),ISNUMBER(FIND("Single-wall",C1666)),ISNUMBER(FIND("SWCNT",B1666)),ISNUMBER(FIND("SWNT",B1666)),ISNUMBER(FIND("single-wall",B1666)),ISNUMBER(FIND("single wall",B1666)),ISNUMBER(FIND("Single-wall",B1666)),ISNUMBER(FIND("Single wall",B1666)))</f>
        <v>0</v>
      </c>
      <c r="AZ1666" t="b">
        <f>OR(ISNUMBER(FIND("MWCNT",C1666)),ISNUMBER(FIND("MWNT",C1666)),ISNUMBER(FIND("multi-wall",C1666)),ISNUMBER(FIND("multi wall",C1666)),ISNUMBER(FIND("multiwall",C1666)),ISNUMBER(FIND("Multi-wall",C1666)),ISNUMBER(FIND("Multi wall",C1666)),ISNUMBER(FIND("Multiwall",C1666)),ISNUMBER(FIND("MWCNT",B1666)),ISNUMBER(FIND("MWNT",B1666)),ISNUMBER(FIND("multi-wall",B1666)),ISNUMBER(FIND("multi wall",B1666)),ISNUMBER(FIND("multiwall",B1666)),ISNUMBER(FIND("Multi-wall",B1666)),ISNUMBER(FIND("Multi wall",B1666)),ISNUMBER(FIND("Multiwall",B1666)),ISNUMBER(FIND("Double-wall",B1666)),ISNUMBER(FIND("Double wall",B1666)),ISNUMBER(FIND("Doublewall",B1666)),ISNUMBER(FIND("double-wall",B1666)),ISNUMBER(FIND("double wall",B1666)),ISNUMBER(FIND("doublewall",B1666)))</f>
        <v>1</v>
      </c>
      <c r="BA1666" t="b">
        <f>AND(Table1[[#This Row],[SWCNT]],Table1[[#This Row],[MWCNT]])</f>
        <v>0</v>
      </c>
      <c r="BB1666" t="b">
        <f>IF(Table1[[#This Row],[SWCNT]]=TRUE,FALSE,IF(Table1[[#This Row],[MWCNT]]=TRUE,FALSE,TRUE))</f>
        <v>0</v>
      </c>
      <c r="BC1666" s="18"/>
    </row>
    <row r="1667" spans="1:55" ht="129.5">
      <c r="A1667" t="s">
        <v>4285</v>
      </c>
      <c r="B1667" s="2" t="s">
        <v>4289</v>
      </c>
      <c r="C1667" s="16" t="s">
        <v>4293</v>
      </c>
      <c r="D1667" s="17" t="s">
        <v>220</v>
      </c>
      <c r="E1667" s="2">
        <v>2013</v>
      </c>
      <c r="F1667" t="b">
        <f>OR(ISNUMBER(FIND("cytotoxic",C1667)),ISNUMBER(FIND("Cytotoxic",C1667)),ISNUMBER(FIND("cellular toxicity",C1667)),ISNUMBER(FIND("cell death",C1667)),ISNUMBER(FIND("viable",C1667)),ISNUMBER(FIND("phytotoxic",C1667)),ISNUMBER(FIND("acute toxicity",C1667)),ISNUMBER(FIND("MTT",C1667)),ISNUMBER(FIND("survival",C1667)),ISNUMBER(FIND("prolifer",C1667)),ISNUMBER(FIND("apoptosis",C1667)),ISNUMBER(FIND("neurotoxic",C1667)),ISNUMBER(FIND("  lysis ",C1667)),ISNUMBER(FIND("necrosis",C1667)),ISNUMBER(FIND("cellular death",C1667))*3,ISNUMBER(FIND("LDH",C1667)),ISNUMBER(FIND("Acute toxicity",C1667)))</f>
        <v>1</v>
      </c>
      <c r="G1667" t="b">
        <f>OR(ISNUMBER(FIND("genotoxic",C1667)),ISNUMBER(FIND("genotoxicity",C1667)),ISNUMBER(FIND("DNA damage",C1667)),ISNUMBER(FIND("DNA",C1667)),ISNUMBER(FIND("RNA",C1667)),ISNUMBER(FIND("mesothelioma",C1667)),ISNUMBER(FIND("carcino",C1667)),ISNUMBER(FIND("mutagen",C1667)),ISNUMBER(FIND("genetic",C1667)))</f>
        <v>0</v>
      </c>
      <c r="H1667" t="b">
        <f>OR(ISNUMBER(FIND("inflammatory",C1667)),ISNUMBER(FIND("inflamm",C1667)))</f>
        <v>0</v>
      </c>
      <c r="I1667" t="b">
        <f>OR(ISNUMBER(FIND("immune",C1667)),ISNUMBER(FIND("immunological",C1667)),ISNUMBER(FIND("interleuk",C1667)),ISNUMBER(FIND("platelet activation",C1667)),ISNUMBER(FIND("monocyte",C1667)),ISNUMBER(FIND("leukocyte",C1667)),ISNUMBER(FIND("cytokine",C1667)),ISNUMBER(FIND("CD4",C1667)),ISNUMBER(FIND("CD8",C1667)),ISNUMBER(FIND("T-cell",C1667)))</f>
        <v>0</v>
      </c>
      <c r="J1667" t="b">
        <f>OR(ISNUMBER(FIND("reactive oxygen",C1667)),ISNUMBER(FIND("ROS",C1667)),ISNUMBER(FIND("free radical",C1667)),ISNUMBER(FIND("oxidative stress",C1667)),ISNUMBER(FIND("peroxid",C1667)),ISNUMBER(FIND("oxidative",C1667)),ISNUMBER(FIND("antioxid",C1667)))</f>
        <v>0</v>
      </c>
      <c r="K1667" t="b">
        <f>OR(ISNUMBER(FIND("autophag",C1667)))</f>
        <v>0</v>
      </c>
      <c r="L1667" t="b">
        <f>OR(ISNUMBER(FIND("morpholog",C1667)))</f>
        <v>0</v>
      </c>
      <c r="M1667" t="b">
        <f>OR(ISNUMBER(FIND("fibrosis",C1667)),ISNUMBER(FIND("Fibrosis",C1667)),ISNUMBER(FIND("fibrot",C1667)))</f>
        <v>0</v>
      </c>
      <c r="N1667" t="b">
        <f>OR(ISNUMBER(FIND("offspring",C1667)),ISNUMBER(FIND("Parental",C1667)),ISNUMBER(FIND("parental",C1667)),ISNUMBER(FIND("germline",C1667)),ISNUMBER(FIND("reproduc",C1667)),ISNUMBER(FIND("embryo",C1667)))</f>
        <v>1</v>
      </c>
      <c r="O1667" t="b">
        <f>OR(ISNUMBER(FIND("metabol",C1667)),ISNUMBER(FIND("Metabol",C1667)),ISNUMBER(FIND("digest",C1667)),ISNUMBER(FIND("mitochon",C1667)))</f>
        <v>0</v>
      </c>
      <c r="P1667" t="b">
        <f>OR(ISNUMBER(FIND("ecotox",C1667)),ISNUMBER(FIND("Ecotox",B1667)),ISNUMBER(FIND("ecotox",B1667)),ISNUMBER(FIND("Ecotox",C1667)))</f>
        <v>0</v>
      </c>
      <c r="Q1667" t="b">
        <f>OR(ISNUMBER(FIND("Bioaccum",C1667)),ISNUMBER(FIND("bioaccum",C1667)),ISNUMBER(FIND("accum",C1667)))</f>
        <v>0</v>
      </c>
      <c r="R1667" t="b">
        <f>OR(ISNUMBER(FIND("Occupation",C1667)),ISNUMBER(FIND("occupation",C1667)),ISNUMBER(FIND("worker",C1667)),ISNUMBER(FIND("workforce",C1667)))</f>
        <v>0</v>
      </c>
      <c r="S1667" t="b">
        <f>NOT(OR(F1667,G1667,H1667,I1667,J1667,K1667,L1667,M1667,N1667,O1667,P1667,Q1667,R1667))</f>
        <v>0</v>
      </c>
      <c r="U1667" t="b">
        <f>OR(Table1[[#This Row],[Inflammation]],Table1[[#This Row],[Immune]])</f>
        <v>0</v>
      </c>
      <c r="V1667" t="str">
        <f>IF(OR(Table1[[#This Row],[Rodents]],Table1[[#This Row],[Human]],Table1[[#This Row],[Pig]]),OR(ISNUMBER(FIND("intratrach",C1667)),ISNUMBER(FIND("nasal ",C1667)),ISNUMBER(FIND("instill",C1667))),"NA")</f>
        <v>NA</v>
      </c>
      <c r="W1667" t="str">
        <f>IF(OR(Table1[[#This Row],[Rodents]],Table1[[#This Row],[Human]],Table1[[#This Row],[Pig]]),OR(ISNUMBER(FIND("dermal",C1667)),ISNUMBER(FIND("skin ",C1667))),"NA")</f>
        <v>NA</v>
      </c>
      <c r="X1667" t="str">
        <f>IF(OR(Table1[[#This Row],[Rodents]],Table1[[#This Row],[Human]],Table1[[#This Row],[Pig]]),OR(ISNUMBER(FIND("injected",C1667)),ISNUMBER(FIND("periton",C1667)),ISNUMBER(FIND("intrascrot",C1667))),"NA")</f>
        <v>NA</v>
      </c>
      <c r="Y1667" t="str">
        <f>IF(OR(Table1[[#This Row],[Rodents]],Table1[[#This Row],[Human]],Table1[[#This Row],[Pig]]),NOT(OR(Table1[[#This Row],[Inhaled/Intratracheal/intranasal]],Table1[[#This Row],[Dermal]],Table1[[#This Row],[Injected]])),"NA")</f>
        <v>NA</v>
      </c>
      <c r="AA1667" t="b">
        <f>OR(ISNUMBER(FIND("fish ",C1667)),ISNUMBER(FIND("Fish ",C1667)),ISNUMBER(FIND("aquatic",C1667)),ISNUMBER(FIND("daphnids",C1667)),ISNUMBER(FIND("Carcinus maenas",C1667)),ISNUMBER(FIND("Daphnia",C1667)),ISNUMBER(FIND("Ruditapes philippinarum",C1667)),ISNUMBER(FIND("daphnia",C1667)),ISNUMBER(FIND("marine",C1667)),ISNUMBER(FIND("mussel",C1667)),ISNUMBER(FIND("algae",C1667)),ISNUMBER(FIND("Donax faba",C1667)),ISNUMBER(FIND("estuarine",C1667)),ISNUMBER(FIND("snail",C1667)),ISNUMBER(FIND("Prorocentrum donghaiense",C1667)) )</f>
        <v>0</v>
      </c>
      <c r="AB1667" t="b">
        <f>OR(ISNUMBER(FIND(" rat ",C1667)),ISNUMBER(FIND(" rats ",C1667)),ISNUMBER(FIND(" Rats ",C1667)),ISNUMBER(FIND(" Rat ",C1667)),ISNUMBER(FIND(" rat.",C1667)),ISNUMBER(FIND(" rats.",C1667)),ISNUMBER(FIND("mouse",C1667)),ISNUMBER(FIND("mice",C1667)), ISNUMBER(FIND(" Mice",C1667)))</f>
        <v>0</v>
      </c>
      <c r="AC1667" t="b">
        <f>OR(ISNUMBER(FIND(" cell ",C1667)),ISNUMBER(FIND("fibroblast",C1667)),ISNUMBER(FIND("macrophage",C1667)),ISNUMBER(FIND("epithelial",C1667)),ISNUMBER(FIND("endothelial",C1667)),ISNUMBER(FIND("neuron",C1667)),ISNUMBER(FIND(" cells ",C1667)),ISNUMBER(FIND("RBC",C1667)),ISNUMBER(FIND("mitochond",C1667)),ISNUMBER(FIND("adipocyte",C1667)),ISNUMBER(FIND("osteo",C1667)),ISNUMBER(FIND("keratin",C1667)),ISNUMBER(FIND(" cell's ",C1667)),ISNUMBER(FIND("eukary",C1667)),ISNUMBER(FIND("sperm",C1667)))</f>
        <v>1</v>
      </c>
      <c r="AD1667" t="b">
        <v>0</v>
      </c>
      <c r="AE1667" t="b">
        <f>OR(ISNUMBER(FIND(" plant ",C1667)),ISNUMBER(FIND("Plant ",C1667)),ISNUMBER(FIND("tomato",C1667)),ISNUMBER(FIND("plants",C1667)),ISNUMBER(FIND("Plants",C1667)),ISNUMBER(FIND("algae",C1667)),ISNUMBER(FIND("lettuce",C1667)),ISNUMBER(FIND("green gram sprouts ",C1667)),ISNUMBER(FIND("Cucurbita pepo",C1667)),ISNUMBER(FIND("bean ",C1667)),ISNUMBER(FIND("chloroplast",C1667)),ISNUMBER(FIND("chlorophyll",C1667)),ISNUMBER(FIND("seedling",C1667)),ISNUMBER(FIND("canola",C1667)),ISNUMBER(FIND("shoot",C1667)),ISNUMBER(FIND("photosynthes",C1667)),ISNUMBER(FIND(" leaves ",C1667)),,ISNUMBER(FIND("agriculture",C1667)),ISNUMBER(FIND(" crops ",C1667)))</f>
        <v>0</v>
      </c>
      <c r="AF1667" t="b">
        <f>OR(ISNUMBER(FIND("bacteria",C1667)),ISNUMBER(FIND("Bacteria",C1667)),ISNUMBER(FIND("Bacterium",C1667)),ISNUMBER(FIND("bacterium",C1667)),ISNUMBER(FIND(" coli ",C1667)))</f>
        <v>0</v>
      </c>
      <c r="AG1667" t="b">
        <f>OR(ISNUMBER(FIND("fungi",C1667)),ISNUMBER(FIND("Fungi",C1667)),ISNUMBER(FIND("fungus",C1667)),ISNUMBER(FIND("Fungus",C1667)),ISNUMBER(FIND("mushroom",C1667)),ISNUMBER(FIND("Mushroom",C1667)),ISNUMBER(FIND(" mold ",C1667)))</f>
        <v>0</v>
      </c>
      <c r="AH1667" t="b">
        <f>OR(ISNUMBER(FIND("Pig ",C1667)),ISNUMBER(FIND("pig ",C1667)),ISNUMBER(FIND("Pigs ",C1667)),ISNUMBER(FIND("pigs ",C1667)))</f>
        <v>0</v>
      </c>
      <c r="AI1667" t="b">
        <f>OR(ISNUMBER(FIND(" C. elegans",C1667)),ISNUMBER(FIND("Caenorhabditis elegans",C1667)),ISNUMBER(FIND("earthworms",C1667)),ISNUMBER(FIND(" Ficopomatus enigmaticus",C1667)),ISNUMBER(FIND("larva",C1667)),ISNUMBER(FIND("Lumbriculus variegatus",C1667)),ISNUMBER(FIND("nematode",C1667)))</f>
        <v>0</v>
      </c>
      <c r="AJ1667" t="b">
        <f>NOT(OR(AA1667,AB1667,AC1667,AD1667,AE1667,AF1667,AG1667,AH1667,AI1667))</f>
        <v>0</v>
      </c>
      <c r="AL1667" t="b">
        <f>OR(AA1667,AB1667,AD1667,AE1667,AF1667,AG1667,AH1667,AI1667)</f>
        <v>0</v>
      </c>
      <c r="AM1667" t="b">
        <f>IF(Table1[[#This Row],[In vivo?]],IF(Table1[[#This Row],[Cell]],FALSE,TRUE),FALSE)</f>
        <v>0</v>
      </c>
      <c r="AN1667" t="b">
        <f>AND(AC1667,AL1667)</f>
        <v>0</v>
      </c>
      <c r="AO1667" t="b">
        <f>IF(Table1[[#This Row],[Cell]],IF(Table1[[#This Row],[In vivo?]],FALSE,TRUE),FALSE)</f>
        <v>1</v>
      </c>
      <c r="AP1667" t="b">
        <f>NOT(OR(Table1[[#This Row],[In vivo?]],Table1[[#This Row],[Only in Cell]]))</f>
        <v>0</v>
      </c>
      <c r="AQ1667" t="str">
        <f>IF(OR(Table1[[#This Row],[Rodents]],Table1[[#This Row],[Human]],Table1[[#This Row],[Pig]]),OR(ISNUMBER(FIND("pulmonary",C1667)),ISNUMBER(FIND("lung",C1667))),"NA")</f>
        <v>NA</v>
      </c>
      <c r="AR1667" t="str">
        <f>IF(OR(Table1[[#This Row],[Rodents]],Table1[[#This Row],[Human]],Table1[[#This Row],[Pig]]),OR(ISNUMBER(FIND("skin",C1667)),ISNUMBER(FIND("dermal",C1667))),"NA")</f>
        <v>NA</v>
      </c>
      <c r="AS1667" t="str">
        <f>IF(OR(Table1[[#This Row],[Rodents]],Table1[[#This Row],[Human]],Table1[[#This Row],[Pig]]),OR(ISNUMBER(FIND("liver",C1667)),ISNUMBER(FIND("hepat",C1667))),"NA")</f>
        <v>NA</v>
      </c>
      <c r="AT1667" t="str">
        <f>IF(OR(Table1[[#This Row],[Rodents]],Table1[[#This Row],[Human]],Table1[[#This Row],[Pig]]),OR(ISNUMBER(FIND("kidney",C1667)),ISNUMBER(FIND("neph",C1667))),"NA")</f>
        <v>NA</v>
      </c>
      <c r="AU1667" t="str">
        <f>IF(OR(Table1[[#This Row],[Rodents]],Table1[[#This Row],[Human]],Table1[[#This Row],[Pig]]),OR(ISNUMBER(FIND("brain",C1667)),ISNUMBER(FIND("neur",C1667)),ISNUMBER(FIND("nerv",C1667))),"NA")</f>
        <v>NA</v>
      </c>
      <c r="AV1667" t="str">
        <f>IF(OR(Table1[[#This Row],[Rodents]],Table1[[#This Row],[Human]],Table1[[#This Row],[Pig]]),OR(ISNUMBER(FIND("heart",C1667)),ISNUMBER(FIND("cardi",C1667))),"NA")</f>
        <v>NA</v>
      </c>
      <c r="AW1667" t="str">
        <f>IF(OR(Table1[[#This Row],[Rodents]],Table1[[#This Row],[Human]],Table1[[#This Row],[Pig]]),OR(ISNUMBER(FIND("gastro",C1667)),ISNUMBER(FIND("intesti",C1667)),ISNUMBER(FIND("stomach",C1667))),"NA")</f>
        <v>NA</v>
      </c>
      <c r="AX1667" t="str">
        <f>IF(OR(Table1[[#This Row],[Rodents]],Table1[[#This Row],[Human]],Table1[[#This Row],[Pig]]),NOT(OR(AQ1667,AR1667,AS1667,AT1667,AU1667,AV1667,AW1667)),"NA")</f>
        <v>NA</v>
      </c>
      <c r="AY1667" t="b">
        <f>OR(ISNUMBER(FIND("SWCNT",C1667)),ISNUMBER(FIND("SWNT",C1667)),ISNUMBER(FIND("single-wall",C1667)),ISNUMBER(FIND("single wall",C1667)),ISNUMBER(FIND("Single wall",C1667)),ISNUMBER(FIND("Single-wall",C1667)),ISNUMBER(FIND("SWCNT",B1667)),ISNUMBER(FIND("SWNT",B1667)),ISNUMBER(FIND("single-wall",B1667)),ISNUMBER(FIND("single wall",B1667)),ISNUMBER(FIND("Single-wall",B1667)),ISNUMBER(FIND("Single wall",B1667)))</f>
        <v>0</v>
      </c>
      <c r="AZ1667" t="b">
        <f>OR(ISNUMBER(FIND("MWCNT",C1667)),ISNUMBER(FIND("MWNT",C1667)),ISNUMBER(FIND("multi-wall",C1667)),ISNUMBER(FIND("multi wall",C1667)),ISNUMBER(FIND("multiwall",C1667)),ISNUMBER(FIND("Multi-wall",C1667)),ISNUMBER(FIND("Multi wall",C1667)),ISNUMBER(FIND("Multiwall",C1667)),ISNUMBER(FIND("MWCNT",B1667)),ISNUMBER(FIND("MWNT",B1667)),ISNUMBER(FIND("multi-wall",B1667)),ISNUMBER(FIND("multi wall",B1667)),ISNUMBER(FIND("multiwall",B1667)),ISNUMBER(FIND("Multi-wall",B1667)),ISNUMBER(FIND("Multi wall",B1667)),ISNUMBER(FIND("Multiwall",B1667)),ISNUMBER(FIND("Double-wall",B1667)),ISNUMBER(FIND("Double wall",B1667)),ISNUMBER(FIND("Doublewall",B1667)),ISNUMBER(FIND("double-wall",B1667)),ISNUMBER(FIND("double wall",B1667)),ISNUMBER(FIND("doublewall",B1667)))</f>
        <v>1</v>
      </c>
      <c r="BA1667" t="b">
        <f>AND(Table1[[#This Row],[SWCNT]],Table1[[#This Row],[MWCNT]])</f>
        <v>0</v>
      </c>
      <c r="BB1667" t="b">
        <f>IF(Table1[[#This Row],[SWCNT]]=TRUE,FALSE,IF(Table1[[#This Row],[MWCNT]]=TRUE,FALSE,TRUE))</f>
        <v>0</v>
      </c>
      <c r="BC1667" s="18"/>
    </row>
    <row r="1668" spans="1:55" ht="222">
      <c r="A1668" t="s">
        <v>4286</v>
      </c>
      <c r="B1668" s="2" t="s">
        <v>4290</v>
      </c>
      <c r="C1668" s="16" t="s">
        <v>4294</v>
      </c>
      <c r="D1668" s="17" t="s">
        <v>359</v>
      </c>
      <c r="E1668" s="2">
        <v>2013</v>
      </c>
      <c r="F1668" t="b">
        <f>OR(ISNUMBER(FIND("cytotoxic",C1668)),ISNUMBER(FIND("Cytotoxic",C1668)),ISNUMBER(FIND("cellular toxicity",C1668)),ISNUMBER(FIND("cell death",C1668)),ISNUMBER(FIND("viable",C1668)),ISNUMBER(FIND("phytotoxic",C1668)),ISNUMBER(FIND("acute toxicity",C1668)),ISNUMBER(FIND("MTT",C1668)),ISNUMBER(FIND("survival",C1668)),ISNUMBER(FIND("prolifer",C1668)),ISNUMBER(FIND("apoptosis",C1668)),ISNUMBER(FIND("neurotoxic",C1668)),ISNUMBER(FIND("  lysis ",C1668)),ISNUMBER(FIND("necrosis",C1668)),ISNUMBER(FIND("cellular death",C1668))*3,ISNUMBER(FIND("LDH",C1668)),ISNUMBER(FIND("Acute toxicity",C1668)))</f>
        <v>1</v>
      </c>
      <c r="G1668" t="b">
        <f>OR(ISNUMBER(FIND("genotoxic",C1668)),ISNUMBER(FIND("genotoxicity",C1668)),ISNUMBER(FIND("DNA damage",C1668)),ISNUMBER(FIND("DNA",C1668)),ISNUMBER(FIND("RNA",C1668)),ISNUMBER(FIND("mesothelioma",C1668)),ISNUMBER(FIND("carcino",C1668)),ISNUMBER(FIND("mutagen",C1668)),ISNUMBER(FIND("genetic",C1668)))</f>
        <v>0</v>
      </c>
      <c r="H1668" t="b">
        <f>OR(ISNUMBER(FIND("inflammatory",C1668)),ISNUMBER(FIND("inflamm",C1668)))</f>
        <v>0</v>
      </c>
      <c r="I1668" t="b">
        <f>OR(ISNUMBER(FIND("immune",C1668)),ISNUMBER(FIND("immunological",C1668)),ISNUMBER(FIND("interleuk",C1668)),ISNUMBER(FIND("platelet activation",C1668)),ISNUMBER(FIND("monocyte",C1668)),ISNUMBER(FIND("leukocyte",C1668)),ISNUMBER(FIND("cytokine",C1668)),ISNUMBER(FIND("CD4",C1668)),ISNUMBER(FIND("CD8",C1668)),ISNUMBER(FIND("T-cell",C1668)))</f>
        <v>0</v>
      </c>
      <c r="J1668" t="b">
        <f>OR(ISNUMBER(FIND("reactive oxygen",C1668)),ISNUMBER(FIND("ROS",C1668)),ISNUMBER(FIND("free radical",C1668)),ISNUMBER(FIND("oxidative stress",C1668)),ISNUMBER(FIND("peroxid",C1668)),ISNUMBER(FIND("oxidative",C1668)),ISNUMBER(FIND("antioxid",C1668)))</f>
        <v>1</v>
      </c>
      <c r="K1668" t="b">
        <f>OR(ISNUMBER(FIND("autophag",C1668)))</f>
        <v>0</v>
      </c>
      <c r="L1668" t="b">
        <f>OR(ISNUMBER(FIND("morpholog",C1668)))</f>
        <v>0</v>
      </c>
      <c r="M1668" t="b">
        <f>OR(ISNUMBER(FIND("fibrosis",C1668)),ISNUMBER(FIND("Fibrosis",C1668)),ISNUMBER(FIND("fibrot",C1668)))</f>
        <v>0</v>
      </c>
      <c r="N1668" t="b">
        <f>OR(ISNUMBER(FIND("offspring",C1668)),ISNUMBER(FIND("Parental",C1668)),ISNUMBER(FIND("parental",C1668)),ISNUMBER(FIND("germline",C1668)),ISNUMBER(FIND("reproduc",C1668)),ISNUMBER(FIND("embryo",C1668)))</f>
        <v>0</v>
      </c>
      <c r="O1668" t="b">
        <f>OR(ISNUMBER(FIND("metabol",C1668)),ISNUMBER(FIND("Metabol",C1668)),ISNUMBER(FIND("digest",C1668)),ISNUMBER(FIND("mitochon",C1668)))</f>
        <v>0</v>
      </c>
      <c r="P1668" t="b">
        <f>OR(ISNUMBER(FIND("ecotox",C1668)),ISNUMBER(FIND("Ecotox",B1668)),ISNUMBER(FIND("ecotox",B1668)),ISNUMBER(FIND("Ecotox",C1668)))</f>
        <v>0</v>
      </c>
      <c r="Q1668" t="b">
        <f>OR(ISNUMBER(FIND("Bioaccum",C1668)),ISNUMBER(FIND("bioaccum",C1668)),ISNUMBER(FIND("accum",C1668)))</f>
        <v>0</v>
      </c>
      <c r="R1668" t="b">
        <f>OR(ISNUMBER(FIND("Occupation",C1668)),ISNUMBER(FIND("occupation",C1668)),ISNUMBER(FIND("worker",C1668)),ISNUMBER(FIND("workforce",C1668)))</f>
        <v>0</v>
      </c>
      <c r="S1668" t="b">
        <f>NOT(OR(F1668,G1668,H1668,I1668,J1668,K1668,L1668,M1668,N1668,O1668,P1668,Q1668,R1668))</f>
        <v>0</v>
      </c>
      <c r="U1668" t="b">
        <f>OR(Table1[[#This Row],[Inflammation]],Table1[[#This Row],[Immune]])</f>
        <v>0</v>
      </c>
      <c r="V1668" t="str">
        <f>IF(OR(Table1[[#This Row],[Rodents]],Table1[[#This Row],[Human]],Table1[[#This Row],[Pig]]),OR(ISNUMBER(FIND("intratrach",C1668)),ISNUMBER(FIND("nasal ",C1668)),ISNUMBER(FIND("instill",C1668))),"NA")</f>
        <v>NA</v>
      </c>
      <c r="W1668" t="str">
        <f>IF(OR(Table1[[#This Row],[Rodents]],Table1[[#This Row],[Human]],Table1[[#This Row],[Pig]]),OR(ISNUMBER(FIND("dermal",C1668)),ISNUMBER(FIND("skin ",C1668))),"NA")</f>
        <v>NA</v>
      </c>
      <c r="X1668" t="str">
        <f>IF(OR(Table1[[#This Row],[Rodents]],Table1[[#This Row],[Human]],Table1[[#This Row],[Pig]]),OR(ISNUMBER(FIND("injected",C1668)),ISNUMBER(FIND("periton",C1668)),ISNUMBER(FIND("intrascrot",C1668))),"NA")</f>
        <v>NA</v>
      </c>
      <c r="Y1668" t="str">
        <f>IF(OR(Table1[[#This Row],[Rodents]],Table1[[#This Row],[Human]],Table1[[#This Row],[Pig]]),NOT(OR(Table1[[#This Row],[Inhaled/Intratracheal/intranasal]],Table1[[#This Row],[Dermal]],Table1[[#This Row],[Injected]])),"NA")</f>
        <v>NA</v>
      </c>
      <c r="AA1668" t="b">
        <f>OR(ISNUMBER(FIND("fish ",C1668)),ISNUMBER(FIND("Fish ",C1668)),ISNUMBER(FIND("aquatic",C1668)),ISNUMBER(FIND("daphnids",C1668)),ISNUMBER(FIND("Carcinus maenas",C1668)),ISNUMBER(FIND("Daphnia",C1668)),ISNUMBER(FIND("Ruditapes philippinarum",C1668)),ISNUMBER(FIND("daphnia",C1668)),ISNUMBER(FIND("marine",C1668)),ISNUMBER(FIND("mussel",C1668)),ISNUMBER(FIND("algae",C1668)),ISNUMBER(FIND("Donax faba",C1668)),ISNUMBER(FIND("estuarine",C1668)),ISNUMBER(FIND("snail",C1668)),ISNUMBER(FIND("Prorocentrum donghaiense",C1668)) )</f>
        <v>0</v>
      </c>
      <c r="AB1668" t="b">
        <f>OR(ISNUMBER(FIND(" rat ",C1668)),ISNUMBER(FIND(" rats ",C1668)),ISNUMBER(FIND(" Rats ",C1668)),ISNUMBER(FIND(" Rat ",C1668)),ISNUMBER(FIND(" rat.",C1668)),ISNUMBER(FIND(" rats.",C1668)),ISNUMBER(FIND("mouse",C1668)),ISNUMBER(FIND("mice",C1668)), ISNUMBER(FIND(" Mice",C1668)))</f>
        <v>0</v>
      </c>
      <c r="AC1668" t="b">
        <f>OR(ISNUMBER(FIND(" cell ",C1668)),ISNUMBER(FIND("fibroblast",C1668)),ISNUMBER(FIND("macrophage",C1668)),ISNUMBER(FIND("epithelial",C1668)),ISNUMBER(FIND("endothelial",C1668)),ISNUMBER(FIND("neuron",C1668)),ISNUMBER(FIND(" cells ",C1668)),ISNUMBER(FIND("RBC",C1668)),ISNUMBER(FIND("mitochond",C1668)),ISNUMBER(FIND("adipocyte",C1668)),ISNUMBER(FIND("osteo",C1668)),ISNUMBER(FIND("keratin",C1668)),ISNUMBER(FIND(" cell's ",C1668)),ISNUMBER(FIND("eukary",C1668)),ISNUMBER(FIND("sperm",C1668)))</f>
        <v>1</v>
      </c>
      <c r="AD1668" t="b">
        <v>0</v>
      </c>
      <c r="AE1668" t="b">
        <f>OR(ISNUMBER(FIND(" plant ",C1668)),ISNUMBER(FIND("Plant ",C1668)),ISNUMBER(FIND("tomato",C1668)),ISNUMBER(FIND("plants",C1668)),ISNUMBER(FIND("Plants",C1668)),ISNUMBER(FIND("algae",C1668)),ISNUMBER(FIND("lettuce",C1668)),ISNUMBER(FIND("green gram sprouts ",C1668)),ISNUMBER(FIND("Cucurbita pepo",C1668)),ISNUMBER(FIND("bean ",C1668)),ISNUMBER(FIND("chloroplast",C1668)),ISNUMBER(FIND("chlorophyll",C1668)),ISNUMBER(FIND("seedling",C1668)),ISNUMBER(FIND("canola",C1668)),ISNUMBER(FIND("shoot",C1668)),ISNUMBER(FIND("photosynthes",C1668)),ISNUMBER(FIND(" leaves ",C1668)),,ISNUMBER(FIND("agriculture",C1668)),ISNUMBER(FIND(" crops ",C1668)))</f>
        <v>0</v>
      </c>
      <c r="AF1668" t="b">
        <f>OR(ISNUMBER(FIND("bacteria",C1668)),ISNUMBER(FIND("Bacteria",C1668)),ISNUMBER(FIND("Bacterium",C1668)),ISNUMBER(FIND("bacterium",C1668)),ISNUMBER(FIND(" coli ",C1668)))</f>
        <v>0</v>
      </c>
      <c r="AG1668" t="b">
        <f>OR(ISNUMBER(FIND("fungi",C1668)),ISNUMBER(FIND("Fungi",C1668)),ISNUMBER(FIND("fungus",C1668)),ISNUMBER(FIND("Fungus",C1668)),ISNUMBER(FIND("mushroom",C1668)),ISNUMBER(FIND("Mushroom",C1668)),ISNUMBER(FIND(" mold ",C1668)))</f>
        <v>0</v>
      </c>
      <c r="AH1668" t="b">
        <f>OR(ISNUMBER(FIND("Pig ",C1668)),ISNUMBER(FIND("pig ",C1668)),ISNUMBER(FIND("Pigs ",C1668)),ISNUMBER(FIND("pigs ",C1668)))</f>
        <v>0</v>
      </c>
      <c r="AI1668" t="b">
        <f>OR(ISNUMBER(FIND(" C. elegans",C1668)),ISNUMBER(FIND("Caenorhabditis elegans",C1668)),ISNUMBER(FIND("earthworms",C1668)),ISNUMBER(FIND(" Ficopomatus enigmaticus",C1668)),ISNUMBER(FIND("larva",C1668)),ISNUMBER(FIND("Lumbriculus variegatus",C1668)),ISNUMBER(FIND("nematode",C1668)))</f>
        <v>0</v>
      </c>
      <c r="AJ1668" t="b">
        <f>NOT(OR(AA1668,AB1668,AC1668,AD1668,AE1668,AF1668,AG1668,AH1668,AI1668))</f>
        <v>0</v>
      </c>
      <c r="AL1668" t="b">
        <f>OR(AA1668,AB1668,AD1668,AE1668,AF1668,AG1668,AH1668,AI1668)</f>
        <v>0</v>
      </c>
      <c r="AM1668" t="b">
        <f>IF(Table1[[#This Row],[In vivo?]],IF(Table1[[#This Row],[Cell]],FALSE,TRUE),FALSE)</f>
        <v>0</v>
      </c>
      <c r="AN1668" t="b">
        <f>AND(AC1668,AL1668)</f>
        <v>0</v>
      </c>
      <c r="AO1668" t="b">
        <f>IF(Table1[[#This Row],[Cell]],IF(Table1[[#This Row],[In vivo?]],FALSE,TRUE),FALSE)</f>
        <v>1</v>
      </c>
      <c r="AP1668" t="b">
        <f>NOT(OR(Table1[[#This Row],[In vivo?]],Table1[[#This Row],[Only in Cell]]))</f>
        <v>0</v>
      </c>
      <c r="AQ1668" t="str">
        <f>IF(OR(Table1[[#This Row],[Rodents]],Table1[[#This Row],[Human]],Table1[[#This Row],[Pig]]),OR(ISNUMBER(FIND("pulmonary",C1668)),ISNUMBER(FIND("lung",C1668))),"NA")</f>
        <v>NA</v>
      </c>
      <c r="AR1668" t="str">
        <f>IF(OR(Table1[[#This Row],[Rodents]],Table1[[#This Row],[Human]],Table1[[#This Row],[Pig]]),OR(ISNUMBER(FIND("skin",C1668)),ISNUMBER(FIND("dermal",C1668))),"NA")</f>
        <v>NA</v>
      </c>
      <c r="AS1668" t="str">
        <f>IF(OR(Table1[[#This Row],[Rodents]],Table1[[#This Row],[Human]],Table1[[#This Row],[Pig]]),OR(ISNUMBER(FIND("liver",C1668)),ISNUMBER(FIND("hepat",C1668))),"NA")</f>
        <v>NA</v>
      </c>
      <c r="AT1668" t="str">
        <f>IF(OR(Table1[[#This Row],[Rodents]],Table1[[#This Row],[Human]],Table1[[#This Row],[Pig]]),OR(ISNUMBER(FIND("kidney",C1668)),ISNUMBER(FIND("neph",C1668))),"NA")</f>
        <v>NA</v>
      </c>
      <c r="AU1668" t="str">
        <f>IF(OR(Table1[[#This Row],[Rodents]],Table1[[#This Row],[Human]],Table1[[#This Row],[Pig]]),OR(ISNUMBER(FIND("brain",C1668)),ISNUMBER(FIND("neur",C1668)),ISNUMBER(FIND("nerv",C1668))),"NA")</f>
        <v>NA</v>
      </c>
      <c r="AV1668" t="str">
        <f>IF(OR(Table1[[#This Row],[Rodents]],Table1[[#This Row],[Human]],Table1[[#This Row],[Pig]]),OR(ISNUMBER(FIND("heart",C1668)),ISNUMBER(FIND("cardi",C1668))),"NA")</f>
        <v>NA</v>
      </c>
      <c r="AW1668" t="str">
        <f>IF(OR(Table1[[#This Row],[Rodents]],Table1[[#This Row],[Human]],Table1[[#This Row],[Pig]]),OR(ISNUMBER(FIND("gastro",C1668)),ISNUMBER(FIND("intesti",C1668)),ISNUMBER(FIND("stomach",C1668))),"NA")</f>
        <v>NA</v>
      </c>
      <c r="AX1668" t="str">
        <f>IF(OR(Table1[[#This Row],[Rodents]],Table1[[#This Row],[Human]],Table1[[#This Row],[Pig]]),NOT(OR(AQ1668,AR1668,AS1668,AT1668,AU1668,AV1668,AW1668)),"NA")</f>
        <v>NA</v>
      </c>
      <c r="AY1668" t="b">
        <f>OR(ISNUMBER(FIND("SWCNT",C1668)),ISNUMBER(FIND("SWNT",C1668)),ISNUMBER(FIND("single-wall",C1668)),ISNUMBER(FIND("single wall",C1668)),ISNUMBER(FIND("Single wall",C1668)),ISNUMBER(FIND("Single-wall",C1668)),ISNUMBER(FIND("SWCNT",B1668)),ISNUMBER(FIND("SWNT",B1668)),ISNUMBER(FIND("single-wall",B1668)),ISNUMBER(FIND("single wall",B1668)),ISNUMBER(FIND("Single-wall",B1668)),ISNUMBER(FIND("Single wall",B1668)))</f>
        <v>1</v>
      </c>
      <c r="AZ1668" t="b">
        <f>OR(ISNUMBER(FIND("MWCNT",C1668)),ISNUMBER(FIND("MWNT",C1668)),ISNUMBER(FIND("multi-wall",C1668)),ISNUMBER(FIND("multi wall",C1668)),ISNUMBER(FIND("multiwall",C1668)),ISNUMBER(FIND("Multi-wall",C1668)),ISNUMBER(FIND("Multi wall",C1668)),ISNUMBER(FIND("Multiwall",C1668)),ISNUMBER(FIND("MWCNT",B1668)),ISNUMBER(FIND("MWNT",B1668)),ISNUMBER(FIND("multi-wall",B1668)),ISNUMBER(FIND("multi wall",B1668)),ISNUMBER(FIND("multiwall",B1668)),ISNUMBER(FIND("Multi-wall",B1668)),ISNUMBER(FIND("Multi wall",B1668)),ISNUMBER(FIND("Multiwall",B1668)),ISNUMBER(FIND("Double-wall",B1668)),ISNUMBER(FIND("Double wall",B1668)),ISNUMBER(FIND("Doublewall",B1668)),ISNUMBER(FIND("double-wall",B1668)),ISNUMBER(FIND("double wall",B1668)),ISNUMBER(FIND("doublewall",B1668)))</f>
        <v>0</v>
      </c>
      <c r="BA1668" t="b">
        <f>AND(Table1[[#This Row],[SWCNT]],Table1[[#This Row],[MWCNT]])</f>
        <v>0</v>
      </c>
      <c r="BB1668" t="b">
        <f>IF(Table1[[#This Row],[SWCNT]]=TRUE,FALSE,IF(Table1[[#This Row],[MWCNT]]=TRUE,FALSE,TRUE))</f>
        <v>0</v>
      </c>
      <c r="BC1668" s="18"/>
    </row>
    <row r="1669" spans="1:55" ht="277.5">
      <c r="A1669" t="s">
        <v>4309</v>
      </c>
      <c r="B1669" s="2" t="s">
        <v>4310</v>
      </c>
      <c r="C1669" s="16" t="s">
        <v>4311</v>
      </c>
      <c r="D1669" s="17" t="s">
        <v>1196</v>
      </c>
      <c r="E1669" s="2">
        <v>2012</v>
      </c>
      <c r="F1669" t="b">
        <f>OR(ISNUMBER(FIND("cytotoxic",C1669)),ISNUMBER(FIND("Cytotoxic",C1669)),ISNUMBER(FIND("cellular toxicity",C1669)),ISNUMBER(FIND("cell death",C1669)),ISNUMBER(FIND("viable",C1669)),ISNUMBER(FIND("phytotoxic",C1669)),ISNUMBER(FIND("acute toxicity",C1669)),ISNUMBER(FIND("MTT",C1669)),ISNUMBER(FIND("survival",C1669)),ISNUMBER(FIND("prolifer",C1669)),ISNUMBER(FIND("apoptosis",C1669)),ISNUMBER(FIND("neurotoxic",C1669)),ISNUMBER(FIND("  lysis ",C1669)),ISNUMBER(FIND("necrosis",C1669)),ISNUMBER(FIND("cellular death",C1669))*3,ISNUMBER(FIND("LDH",C1669)),ISNUMBER(FIND("Acute toxicity",C1669)))</f>
        <v>1</v>
      </c>
      <c r="G1669" t="b">
        <f>OR(ISNUMBER(FIND("genotoxic",C1669)),ISNUMBER(FIND("genotoxicity",C1669)),ISNUMBER(FIND("DNA damage",C1669)),ISNUMBER(FIND("DNA",C1669)),ISNUMBER(FIND("RNA",C1669)),ISNUMBER(FIND("mesothelioma",C1669)),ISNUMBER(FIND("carcino",C1669)),ISNUMBER(FIND("mutagen",C1669)),ISNUMBER(FIND("genetic",C1669)))</f>
        <v>1</v>
      </c>
      <c r="H1669" t="b">
        <f>OR(ISNUMBER(FIND("inflammatory",C1669)),ISNUMBER(FIND("inflamm",C1669)))</f>
        <v>0</v>
      </c>
      <c r="I1669" t="b">
        <f>OR(ISNUMBER(FIND("immune",C1669)),ISNUMBER(FIND("immunological",C1669)),ISNUMBER(FIND("interleuk",C1669)),ISNUMBER(FIND("platelet activation",C1669)),ISNUMBER(FIND("monocyte",C1669)),ISNUMBER(FIND("leukocyte",C1669)),ISNUMBER(FIND("cytokine",C1669)),ISNUMBER(FIND("CD4",C1669)),ISNUMBER(FIND("CD8",C1669)),ISNUMBER(FIND("T-cell",C1669)))</f>
        <v>0</v>
      </c>
      <c r="J1669" t="b">
        <f>OR(ISNUMBER(FIND("reactive oxygen",C1669)),ISNUMBER(FIND("ROS",C1669)),ISNUMBER(FIND("free radical",C1669)),ISNUMBER(FIND("oxidative stress",C1669)),ISNUMBER(FIND("peroxid",C1669)),ISNUMBER(FIND("oxidative",C1669)),ISNUMBER(FIND("antioxid",C1669)))</f>
        <v>1</v>
      </c>
      <c r="K1669" t="b">
        <f>OR(ISNUMBER(FIND("autophag",C1669)))</f>
        <v>0</v>
      </c>
      <c r="L1669" t="b">
        <f>OR(ISNUMBER(FIND("morpholog",C1669)))</f>
        <v>0</v>
      </c>
      <c r="M1669" t="b">
        <f>OR(ISNUMBER(FIND("fibrosis",C1669)),ISNUMBER(FIND("Fibrosis",C1669)),ISNUMBER(FIND("fibrot",C1669)))</f>
        <v>0</v>
      </c>
      <c r="N1669" t="b">
        <f>OR(ISNUMBER(FIND("offspring",C1669)),ISNUMBER(FIND("Parental",C1669)),ISNUMBER(FIND("parental",C1669)),ISNUMBER(FIND("germline",C1669)),ISNUMBER(FIND("reproduc",C1669)),ISNUMBER(FIND("embryo",C1669)))</f>
        <v>0</v>
      </c>
      <c r="O1669" t="b">
        <f>OR(ISNUMBER(FIND("metabol",C1669)),ISNUMBER(FIND("Metabol",C1669)),ISNUMBER(FIND("digest",C1669)),ISNUMBER(FIND("mitochon",C1669)))</f>
        <v>0</v>
      </c>
      <c r="P1669" t="b">
        <f>OR(ISNUMBER(FIND("ecotox",C1669)),ISNUMBER(FIND("Ecotox",B1669)),ISNUMBER(FIND("ecotox",B1669)),ISNUMBER(FIND("Ecotox",C1669)))</f>
        <v>0</v>
      </c>
      <c r="Q1669" t="b">
        <f>OR(ISNUMBER(FIND("Bioaccum",C1669)),ISNUMBER(FIND("bioaccum",C1669)),ISNUMBER(FIND("accum",C1669)))</f>
        <v>0</v>
      </c>
      <c r="R1669" t="b">
        <f>OR(ISNUMBER(FIND("Occupation",C1669)),ISNUMBER(FIND("occupation",C1669)),ISNUMBER(FIND("worker",C1669)),ISNUMBER(FIND("workforce",C1669)))</f>
        <v>0</v>
      </c>
      <c r="S1669" t="b">
        <f>NOT(OR(F1669,G1669,H1669,I1669,J1669,K1669,L1669,M1669,N1669,O1669,P1669,Q1669,R1669))</f>
        <v>0</v>
      </c>
      <c r="U1669" t="b">
        <f>OR(Table1[[#This Row],[Inflammation]],Table1[[#This Row],[Immune]])</f>
        <v>0</v>
      </c>
      <c r="V1669" t="str">
        <f>IF(OR(Table1[[#This Row],[Rodents]],Table1[[#This Row],[Human]],Table1[[#This Row],[Pig]]),OR(ISNUMBER(FIND("intratrach",C1669)),ISNUMBER(FIND("nasal ",C1669)),ISNUMBER(FIND("instill",C1669))),"NA")</f>
        <v>NA</v>
      </c>
      <c r="W1669" t="str">
        <f>IF(OR(Table1[[#This Row],[Rodents]],Table1[[#This Row],[Human]],Table1[[#This Row],[Pig]]),OR(ISNUMBER(FIND("dermal",C1669)),ISNUMBER(FIND("skin ",C1669))),"NA")</f>
        <v>NA</v>
      </c>
      <c r="X1669" t="str">
        <f>IF(OR(Table1[[#This Row],[Rodents]],Table1[[#This Row],[Human]],Table1[[#This Row],[Pig]]),OR(ISNUMBER(FIND("injected",C1669)),ISNUMBER(FIND("periton",C1669)),ISNUMBER(FIND("intrascrot",C1669))),"NA")</f>
        <v>NA</v>
      </c>
      <c r="Y1669" t="str">
        <f>IF(OR(Table1[[#This Row],[Rodents]],Table1[[#This Row],[Human]],Table1[[#This Row],[Pig]]),NOT(OR(Table1[[#This Row],[Inhaled/Intratracheal/intranasal]],Table1[[#This Row],[Dermal]],Table1[[#This Row],[Injected]])),"NA")</f>
        <v>NA</v>
      </c>
      <c r="AA1669" t="b">
        <f>OR(ISNUMBER(FIND("fish ",C1669)),ISNUMBER(FIND("Fish ",C1669)),ISNUMBER(FIND("aquatic",C1669)),ISNUMBER(FIND("daphnids",C1669)),ISNUMBER(FIND("Carcinus maenas",C1669)),ISNUMBER(FIND("Daphnia",C1669)),ISNUMBER(FIND("Ruditapes philippinarum",C1669)),ISNUMBER(FIND("daphnia",C1669)),ISNUMBER(FIND("marine",C1669)),ISNUMBER(FIND("mussel",C1669)),ISNUMBER(FIND("algae",C1669)),ISNUMBER(FIND("Donax faba",C1669)),ISNUMBER(FIND("estuarine",C1669)),ISNUMBER(FIND("snail",C1669)),ISNUMBER(FIND("Prorocentrum donghaiense",C1669)) )</f>
        <v>0</v>
      </c>
      <c r="AB1669" t="b">
        <f>OR(ISNUMBER(FIND(" rat ",C1669)),ISNUMBER(FIND(" rats ",C1669)),ISNUMBER(FIND(" Rats ",C1669)),ISNUMBER(FIND(" Rat ",C1669)),ISNUMBER(FIND(" rat.",C1669)),ISNUMBER(FIND(" rats.",C1669)),ISNUMBER(FIND("mouse",C1669)),ISNUMBER(FIND("mice",C1669)), ISNUMBER(FIND(" Mice",C1669)))</f>
        <v>0</v>
      </c>
      <c r="AC1669" t="b">
        <f>OR(ISNUMBER(FIND(" cell ",C1669)),ISNUMBER(FIND("fibroblast",C1669)),ISNUMBER(FIND("macrophage",C1669)),ISNUMBER(FIND("epithelial",C1669)),ISNUMBER(FIND("endothelial",C1669)),ISNUMBER(FIND("neuron",C1669)),ISNUMBER(FIND(" cells ",C1669)),ISNUMBER(FIND("RBC",C1669)),ISNUMBER(FIND("mitochond",C1669)),ISNUMBER(FIND("adipocyte",C1669)),ISNUMBER(FIND("osteo",C1669)),ISNUMBER(FIND("keratin",C1669)),ISNUMBER(FIND(" cell's ",C1669)),ISNUMBER(FIND("eukary",C1669)),ISNUMBER(FIND("sperm",C1669)))</f>
        <v>1</v>
      </c>
      <c r="AD1669" t="b">
        <f>OR(ISNUMBER(FIND("human",B1669)),ISNUMBER(FIND("workers",B1669)),ISNUMBER(FIND("workforces",B1669)),ISNUMBER(FIND("occupational",B1669)),ISNUMBER(FIND("Case report",B1669)),ISNUMBER(FIND("Workplaces",B1669)),ISNUMBER(FIND("worker",B1669)))</f>
        <v>0</v>
      </c>
      <c r="AE1669" t="b">
        <f>OR(ISNUMBER(FIND(" plant ",C1669)),ISNUMBER(FIND("Plant ",C1669)),ISNUMBER(FIND("tomato",C1669)),ISNUMBER(FIND("plants",C1669)),ISNUMBER(FIND("Plants",C1669)),ISNUMBER(FIND("algae",C1669)),ISNUMBER(FIND("lettuce",C1669)),ISNUMBER(FIND("green gram sprouts ",C1669)),ISNUMBER(FIND("Cucurbita pepo",C1669)),ISNUMBER(FIND("bean ",C1669)),ISNUMBER(FIND("chloroplast",C1669)),ISNUMBER(FIND("chlorophyll",C1669)),ISNUMBER(FIND("seedling",C1669)),ISNUMBER(FIND("canola",C1669)),ISNUMBER(FIND("shoot",C1669)),ISNUMBER(FIND("photosynthes",C1669)),ISNUMBER(FIND(" leaves ",C1669)),,ISNUMBER(FIND("agriculture",C1669)),ISNUMBER(FIND(" crops ",C1669)))</f>
        <v>0</v>
      </c>
      <c r="AF1669" t="b">
        <f>OR(ISNUMBER(FIND("bacteria",C1669)),ISNUMBER(FIND("Bacteria",C1669)),ISNUMBER(FIND("Bacterium",C1669)),ISNUMBER(FIND("bacterium",C1669)),ISNUMBER(FIND(" coli ",C1669)))</f>
        <v>0</v>
      </c>
      <c r="AG1669" t="b">
        <f>OR(ISNUMBER(FIND("fungi",C1669)),ISNUMBER(FIND("Fungi",C1669)),ISNUMBER(FIND("fungus",C1669)),ISNUMBER(FIND("Fungus",C1669)),ISNUMBER(FIND("mushroom",C1669)),ISNUMBER(FIND("Mushroom",C1669)),ISNUMBER(FIND(" mold ",C1669)))</f>
        <v>0</v>
      </c>
      <c r="AH1669" t="b">
        <f>OR(ISNUMBER(FIND("Pig ",C1669)),ISNUMBER(FIND("pig ",C1669)),ISNUMBER(FIND("Pigs ",C1669)),ISNUMBER(FIND("pigs ",C1669)))</f>
        <v>0</v>
      </c>
      <c r="AI1669" t="b">
        <f>OR(ISNUMBER(FIND(" C. elegans",C1669)),ISNUMBER(FIND("Caenorhabditis elegans",C1669)),ISNUMBER(FIND("earthworms",C1669)),ISNUMBER(FIND(" Ficopomatus enigmaticus",C1669)),ISNUMBER(FIND("larva",C1669)),ISNUMBER(FIND("Lumbriculus variegatus",C1669)),ISNUMBER(FIND("nematode",C1669)))</f>
        <v>0</v>
      </c>
      <c r="AJ1669" t="b">
        <f>NOT(OR(AA1669,AB1669,AC1669,AD1669,AE1669,AF1669,AG1669,AH1669,AI1669))</f>
        <v>0</v>
      </c>
      <c r="AL1669" t="b">
        <f>OR(AA1669,AB1669,AD1669,AE1669,AF1669,AG1669,AH1669,AI1669)</f>
        <v>0</v>
      </c>
      <c r="AM1669" t="b">
        <f>IF(Table1[[#This Row],[In vivo?]],IF(Table1[[#This Row],[Cell]],FALSE,TRUE),FALSE)</f>
        <v>0</v>
      </c>
      <c r="AN1669" t="b">
        <f>AND(AC1669,AL1669)</f>
        <v>0</v>
      </c>
      <c r="AO1669" t="b">
        <f>IF(Table1[[#This Row],[Cell]],IF(Table1[[#This Row],[In vivo?]],FALSE,TRUE),FALSE)</f>
        <v>1</v>
      </c>
      <c r="AP1669" t="b">
        <f>NOT(OR(Table1[[#This Row],[In vivo?]],Table1[[#This Row],[Only in Cell]]))</f>
        <v>0</v>
      </c>
      <c r="AQ1669" t="str">
        <f>IF(OR(Table1[[#This Row],[Rodents]],Table1[[#This Row],[Human]],Table1[[#This Row],[Pig]]),OR(ISNUMBER(FIND("pulmonary",C1669)),ISNUMBER(FIND("lung",C1669))),"NA")</f>
        <v>NA</v>
      </c>
      <c r="AR1669" t="str">
        <f>IF(OR(Table1[[#This Row],[Rodents]],Table1[[#This Row],[Human]],Table1[[#This Row],[Pig]]),OR(ISNUMBER(FIND("skin",C1669)),ISNUMBER(FIND("dermal",C1669))),"NA")</f>
        <v>NA</v>
      </c>
      <c r="AS1669" t="str">
        <f>IF(OR(Table1[[#This Row],[Rodents]],Table1[[#This Row],[Human]],Table1[[#This Row],[Pig]]),OR(ISNUMBER(FIND("liver",C1669)),ISNUMBER(FIND("hepat",C1669))),"NA")</f>
        <v>NA</v>
      </c>
      <c r="AT1669" t="str">
        <f>IF(OR(Table1[[#This Row],[Rodents]],Table1[[#This Row],[Human]],Table1[[#This Row],[Pig]]),OR(ISNUMBER(FIND("kidney",C1669)),ISNUMBER(FIND("neph",C1669))),"NA")</f>
        <v>NA</v>
      </c>
      <c r="AU1669" t="str">
        <f>IF(OR(Table1[[#This Row],[Rodents]],Table1[[#This Row],[Human]],Table1[[#This Row],[Pig]]),OR(ISNUMBER(FIND("brain",C1669)),ISNUMBER(FIND("neur",C1669)),ISNUMBER(FIND("nerv",C1669))),"NA")</f>
        <v>NA</v>
      </c>
      <c r="AV1669" t="str">
        <f>IF(OR(Table1[[#This Row],[Rodents]],Table1[[#This Row],[Human]],Table1[[#This Row],[Pig]]),OR(ISNUMBER(FIND("heart",C1669)),ISNUMBER(FIND("cardi",C1669))),"NA")</f>
        <v>NA</v>
      </c>
      <c r="AW1669" t="str">
        <f>IF(OR(Table1[[#This Row],[Rodents]],Table1[[#This Row],[Human]],Table1[[#This Row],[Pig]]),OR(ISNUMBER(FIND("gastro",C1669)),ISNUMBER(FIND("intesti",C1669)),ISNUMBER(FIND("stomach",C1669))),"NA")</f>
        <v>NA</v>
      </c>
      <c r="AX1669" t="str">
        <f>IF(OR(Table1[[#This Row],[Rodents]],Table1[[#This Row],[Human]],Table1[[#This Row],[Pig]]),NOT(OR(AQ1669,AR1669,AS1669,AT1669,AU1669,AV1669,AW1669)),"NA")</f>
        <v>NA</v>
      </c>
      <c r="AY1669" t="b">
        <f>OR(ISNUMBER(FIND("SWCNT",C1669)),ISNUMBER(FIND("SWNT",C1669)),ISNUMBER(FIND("single-wall",C1669)),ISNUMBER(FIND("single wall",C1669)),ISNUMBER(FIND("Single wall",C1669)),ISNUMBER(FIND("Single-wall",C1669)),ISNUMBER(FIND("SWCNT",B1669)),ISNUMBER(FIND("SWNT",B1669)),ISNUMBER(FIND("single-wall",B1669)),ISNUMBER(FIND("single wall",B1669)),ISNUMBER(FIND("Single-wall",B1669)),ISNUMBER(FIND("Single wall",B1669)))</f>
        <v>1</v>
      </c>
      <c r="AZ1669" t="b">
        <f>OR(ISNUMBER(FIND("MWCNT",C1669)),ISNUMBER(FIND("MWNT",C1669)),ISNUMBER(FIND("multi-wall",C1669)),ISNUMBER(FIND("multi wall",C1669)),ISNUMBER(FIND("multiwall",C1669)),ISNUMBER(FIND("Multi-wall",C1669)),ISNUMBER(FIND("Multi wall",C1669)),ISNUMBER(FIND("Multiwall",C1669)),ISNUMBER(FIND("MWCNT",B1669)),ISNUMBER(FIND("MWNT",B1669)),ISNUMBER(FIND("multi-wall",B1669)),ISNUMBER(FIND("multi wall",B1669)),ISNUMBER(FIND("multiwall",B1669)),ISNUMBER(FIND("Multi-wall",B1669)),ISNUMBER(FIND("Multi wall",B1669)),ISNUMBER(FIND("Multiwall",B1669)),ISNUMBER(FIND("Double-wall",B1669)),ISNUMBER(FIND("Double wall",B1669)),ISNUMBER(FIND("Doublewall",B1669)),ISNUMBER(FIND("double-wall",B1669)),ISNUMBER(FIND("double wall",B1669)),ISNUMBER(FIND("doublewall",B1669)))</f>
        <v>0</v>
      </c>
      <c r="BA1669" t="b">
        <f>AND(Table1[[#This Row],[SWCNT]],Table1[[#This Row],[MWCNT]])</f>
        <v>0</v>
      </c>
      <c r="BB1669" t="b">
        <f>IF(Table1[[#This Row],[SWCNT]]=TRUE,FALSE,IF(Table1[[#This Row],[MWCNT]]=TRUE,FALSE,TRUE))</f>
        <v>0</v>
      </c>
      <c r="BC1669" s="18"/>
    </row>
    <row r="1670" spans="1:55" ht="148">
      <c r="A1670" t="s">
        <v>4332</v>
      </c>
      <c r="B1670" s="2" t="s">
        <v>4333</v>
      </c>
      <c r="C1670" s="16" t="s">
        <v>4334</v>
      </c>
      <c r="D1670" s="17" t="s">
        <v>3598</v>
      </c>
      <c r="E1670" s="2">
        <v>2012</v>
      </c>
      <c r="F1670" t="b">
        <f>OR(ISNUMBER(FIND("cytotoxic",C1670)),ISNUMBER(FIND("Cytotoxic",C1670)),ISNUMBER(FIND("cellular toxicity",C1670)),ISNUMBER(FIND("cell death",C1670)),ISNUMBER(FIND("viable",C1670)),ISNUMBER(FIND("phytotoxic",C1670)),ISNUMBER(FIND("acute toxicity",C1670)),ISNUMBER(FIND("MTT",C1670)),ISNUMBER(FIND("survival",C1670)),ISNUMBER(FIND("prolifer",C1670)),ISNUMBER(FIND("apoptosis",C1670)),ISNUMBER(FIND("neurotoxic",C1670)),ISNUMBER(FIND("  lysis ",C1670)),ISNUMBER(FIND("necrosis",C1670)),ISNUMBER(FIND("cellular death",C1670))*3,ISNUMBER(FIND("LDH",C1670)),ISNUMBER(FIND("Acute toxicity",C1670)))</f>
        <v>1</v>
      </c>
      <c r="G1670" t="b">
        <f>OR(ISNUMBER(FIND("genotoxic",C1670)),ISNUMBER(FIND("genotoxicity",C1670)),ISNUMBER(FIND("DNA damage",C1670)),ISNUMBER(FIND("DNA",C1670)),ISNUMBER(FIND("RNA",C1670)),ISNUMBER(FIND("mesothelioma",C1670)),ISNUMBER(FIND("carcino",C1670)),ISNUMBER(FIND("mutagen",C1670)),ISNUMBER(FIND("genetic",C1670)))</f>
        <v>0</v>
      </c>
      <c r="H1670" t="b">
        <f>OR(ISNUMBER(FIND("inflammatory",C1670)),ISNUMBER(FIND("inflamm",C1670)))</f>
        <v>0</v>
      </c>
      <c r="I1670" t="b">
        <f>OR(ISNUMBER(FIND("immune",C1670)),ISNUMBER(FIND("immunological",C1670)),ISNUMBER(FIND("interleuk",C1670)),ISNUMBER(FIND("platelet activation",C1670)),ISNUMBER(FIND("monocyte",C1670)),ISNUMBER(FIND("leukocyte",C1670)),ISNUMBER(FIND("cytokine",C1670)),ISNUMBER(FIND("CD4",C1670)),ISNUMBER(FIND("CD8",C1670)),ISNUMBER(FIND("T-cell",C1670)))</f>
        <v>0</v>
      </c>
      <c r="J1670" t="b">
        <f>OR(ISNUMBER(FIND("reactive oxygen",C1670)),ISNUMBER(FIND("ROS",C1670)),ISNUMBER(FIND("free radical",C1670)),ISNUMBER(FIND("oxidative stress",C1670)),ISNUMBER(FIND("peroxid",C1670)),ISNUMBER(FIND("oxidative",C1670)),ISNUMBER(FIND("antioxid",C1670)))</f>
        <v>0</v>
      </c>
      <c r="K1670" t="b">
        <f>OR(ISNUMBER(FIND("autophag",C1670)))</f>
        <v>0</v>
      </c>
      <c r="L1670" t="b">
        <f>OR(ISNUMBER(FIND("morpholog",C1670)))</f>
        <v>0</v>
      </c>
      <c r="M1670" t="b">
        <f>OR(ISNUMBER(FIND("fibrosis",C1670)),ISNUMBER(FIND("Fibrosis",C1670)),ISNUMBER(FIND("fibrot",C1670)))</f>
        <v>0</v>
      </c>
      <c r="N1670" t="b">
        <f>OR(ISNUMBER(FIND("offspring",C1670)),ISNUMBER(FIND("Parental",C1670)),ISNUMBER(FIND("parental",C1670)),ISNUMBER(FIND("germline",C1670)),ISNUMBER(FIND("reproduc",C1670)),ISNUMBER(FIND("embryo",C1670)))</f>
        <v>0</v>
      </c>
      <c r="O1670" t="b">
        <f>OR(ISNUMBER(FIND("metabol",C1670)),ISNUMBER(FIND("Metabol",C1670)),ISNUMBER(FIND("digest",C1670)),ISNUMBER(FIND("mitochon",C1670)))</f>
        <v>0</v>
      </c>
      <c r="P1670" t="b">
        <f>OR(ISNUMBER(FIND("ecotox",C1670)),ISNUMBER(FIND("Ecotox",B1670)),ISNUMBER(FIND("ecotox",B1670)),ISNUMBER(FIND("Ecotox",C1670)))</f>
        <v>0</v>
      </c>
      <c r="Q1670" t="b">
        <f>OR(ISNUMBER(FIND("Bioaccum",C1670)),ISNUMBER(FIND("bioaccum",C1670)),ISNUMBER(FIND("accum",C1670)))</f>
        <v>0</v>
      </c>
      <c r="R1670" t="b">
        <f>OR(ISNUMBER(FIND("Occupation",C1670)),ISNUMBER(FIND("occupation",C1670)),ISNUMBER(FIND("worker",C1670)),ISNUMBER(FIND("workforce",C1670)))</f>
        <v>0</v>
      </c>
      <c r="S1670" t="b">
        <f>NOT(OR(F1670,G1670,H1670,I1670,J1670,K1670,L1670,M1670,N1670,O1670,P1670,Q1670,R1670))</f>
        <v>0</v>
      </c>
      <c r="U1670" t="b">
        <f>OR(Table1[[#This Row],[Inflammation]],Table1[[#This Row],[Immune]])</f>
        <v>0</v>
      </c>
      <c r="V1670" t="str">
        <f>IF(OR(Table1[[#This Row],[Rodents]],Table1[[#This Row],[Human]],Table1[[#This Row],[Pig]]),OR(ISNUMBER(FIND("intratrach",C1670)),ISNUMBER(FIND("nasal ",C1670)),ISNUMBER(FIND("instill",C1670))),"NA")</f>
        <v>NA</v>
      </c>
      <c r="W1670" t="str">
        <f>IF(OR(Table1[[#This Row],[Rodents]],Table1[[#This Row],[Human]],Table1[[#This Row],[Pig]]),OR(ISNUMBER(FIND("dermal",C1670)),ISNUMBER(FIND("skin ",C1670))),"NA")</f>
        <v>NA</v>
      </c>
      <c r="X1670" t="str">
        <f>IF(OR(Table1[[#This Row],[Rodents]],Table1[[#This Row],[Human]],Table1[[#This Row],[Pig]]),OR(ISNUMBER(FIND("injected",C1670)),ISNUMBER(FIND("periton",C1670)),ISNUMBER(FIND("intrascrot",C1670))),"NA")</f>
        <v>NA</v>
      </c>
      <c r="Y1670" t="str">
        <f>IF(OR(Table1[[#This Row],[Rodents]],Table1[[#This Row],[Human]],Table1[[#This Row],[Pig]]),NOT(OR(Table1[[#This Row],[Inhaled/Intratracheal/intranasal]],Table1[[#This Row],[Dermal]],Table1[[#This Row],[Injected]])),"NA")</f>
        <v>NA</v>
      </c>
      <c r="AA1670" t="b">
        <f>OR(ISNUMBER(FIND("fish ",C1670)),ISNUMBER(FIND("Fish ",C1670)),ISNUMBER(FIND("aquatic",C1670)),ISNUMBER(FIND("daphnids",C1670)),ISNUMBER(FIND("Carcinus maenas",C1670)),ISNUMBER(FIND("Daphnia",C1670)),ISNUMBER(FIND("Ruditapes philippinarum",C1670)),ISNUMBER(FIND("daphnia",C1670)),ISNUMBER(FIND("marine",C1670)),ISNUMBER(FIND("mussel",C1670)),ISNUMBER(FIND("algae",C1670)),ISNUMBER(FIND("Donax faba",C1670)),ISNUMBER(FIND("estuarine",C1670)),ISNUMBER(FIND("snail",C1670)),ISNUMBER(FIND("Prorocentrum donghaiense",C1670)) )</f>
        <v>0</v>
      </c>
      <c r="AB1670" t="b">
        <f>OR(ISNUMBER(FIND(" rat ",C1670)),ISNUMBER(FIND(" rats ",C1670)),ISNUMBER(FIND(" Rats ",C1670)),ISNUMBER(FIND(" Rat ",C1670)),ISNUMBER(FIND(" rat.",C1670)),ISNUMBER(FIND(" rats.",C1670)),ISNUMBER(FIND("mouse",C1670)),ISNUMBER(FIND("mice",C1670)), ISNUMBER(FIND(" Mice",C1670)))</f>
        <v>0</v>
      </c>
      <c r="AC1670" t="b">
        <f>OR(ISNUMBER(FIND(" cell ",C1670)),ISNUMBER(FIND("fibroblast",C1670)),ISNUMBER(FIND("macrophage",C1670)),ISNUMBER(FIND("epithelial",C1670)),ISNUMBER(FIND("endothelial",C1670)),ISNUMBER(FIND("neuron",C1670)),ISNUMBER(FIND(" cells ",C1670)),ISNUMBER(FIND("RBC",C1670)),ISNUMBER(FIND("mitochond",C1670)),ISNUMBER(FIND("adipocyte",C1670)),ISNUMBER(FIND("osteo",C1670)),ISNUMBER(FIND("keratin",C1670)),ISNUMBER(FIND(" cell's ",C1670)),ISNUMBER(FIND("eukary",C1670)),ISNUMBER(FIND("sperm",C1670)))</f>
        <v>1</v>
      </c>
      <c r="AD1670" t="b">
        <f>OR(ISNUMBER(FIND("human",B1670)),ISNUMBER(FIND("workers",B1670)),ISNUMBER(FIND("workforces",B1670)),ISNUMBER(FIND("occupational",B1670)),ISNUMBER(FIND("Case report",B1670)),ISNUMBER(FIND("Workplaces",B1670)),ISNUMBER(FIND("worker",B1670)))</f>
        <v>0</v>
      </c>
      <c r="AE1670" t="b">
        <f>OR(ISNUMBER(FIND(" plant ",C1670)),ISNUMBER(FIND("Plant ",C1670)),ISNUMBER(FIND("tomato",C1670)),ISNUMBER(FIND("plants",C1670)),ISNUMBER(FIND("Plants",C1670)),ISNUMBER(FIND("algae",C1670)),ISNUMBER(FIND("lettuce",C1670)),ISNUMBER(FIND("green gram sprouts ",C1670)),ISNUMBER(FIND("Cucurbita pepo",C1670)),ISNUMBER(FIND("bean ",C1670)),ISNUMBER(FIND("chloroplast",C1670)),ISNUMBER(FIND("chlorophyll",C1670)),ISNUMBER(FIND("seedling",C1670)),ISNUMBER(FIND("canola",C1670)),ISNUMBER(FIND("shoot",C1670)),ISNUMBER(FIND("photosynthes",C1670)),ISNUMBER(FIND(" leaves ",C1670)),,ISNUMBER(FIND("agriculture",C1670)),ISNUMBER(FIND(" crops ",C1670)))</f>
        <v>1</v>
      </c>
      <c r="AF1670" t="b">
        <f>OR(ISNUMBER(FIND("bacteria",C1670)),ISNUMBER(FIND("Bacteria",C1670)),ISNUMBER(FIND("Bacterium",C1670)),ISNUMBER(FIND("bacterium",C1670)),ISNUMBER(FIND(" coli ",C1670)))</f>
        <v>0</v>
      </c>
      <c r="AG1670" t="b">
        <f>OR(ISNUMBER(FIND("fungi",C1670)),ISNUMBER(FIND("Fungi",C1670)),ISNUMBER(FIND("fungus",C1670)),ISNUMBER(FIND("Fungus",C1670)),ISNUMBER(FIND("mushroom",C1670)),ISNUMBER(FIND("Mushroom",C1670)),ISNUMBER(FIND(" mold ",C1670)))</f>
        <v>0</v>
      </c>
      <c r="AH1670" t="b">
        <f>OR(ISNUMBER(FIND("Pig ",C1670)),ISNUMBER(FIND("pig ",C1670)),ISNUMBER(FIND("Pigs ",C1670)),ISNUMBER(FIND("pigs ",C1670)))</f>
        <v>0</v>
      </c>
      <c r="AI1670" t="b">
        <f>OR(ISNUMBER(FIND(" C. elegans",C1670)),ISNUMBER(FIND("Caenorhabditis elegans",C1670)),ISNUMBER(FIND("earthworms",C1670)),ISNUMBER(FIND(" Ficopomatus enigmaticus",C1670)),ISNUMBER(FIND("larva",C1670)),ISNUMBER(FIND("Lumbriculus variegatus",C1670)),ISNUMBER(FIND("nematode",C1670)))</f>
        <v>0</v>
      </c>
      <c r="AJ1670" t="b">
        <f>NOT(OR(AA1670,AB1670,AC1670,AD1670,AE1670,AF1670,AG1670,AH1670,AI1670))</f>
        <v>0</v>
      </c>
      <c r="AL1670" t="b">
        <f>OR(AA1670,AB1670,AD1670,AE1670,AF1670,AG1670,AH1670,AI1670)</f>
        <v>1</v>
      </c>
      <c r="AM1670" t="b">
        <f>IF(Table1[[#This Row],[In vivo?]],IF(Table1[[#This Row],[Cell]],FALSE,TRUE),FALSE)</f>
        <v>0</v>
      </c>
      <c r="AN1670" t="b">
        <f>AND(AC1670,AL1670)</f>
        <v>1</v>
      </c>
      <c r="AO1670" t="b">
        <f>IF(Table1[[#This Row],[Cell]],IF(Table1[[#This Row],[In vivo?]],FALSE,TRUE),FALSE)</f>
        <v>0</v>
      </c>
      <c r="AP1670" t="b">
        <f>NOT(OR(Table1[[#This Row],[In vivo?]],Table1[[#This Row],[Only in Cell]]))</f>
        <v>0</v>
      </c>
      <c r="AQ1670" t="str">
        <f>IF(OR(Table1[[#This Row],[Rodents]],Table1[[#This Row],[Human]],Table1[[#This Row],[Pig]]),OR(ISNUMBER(FIND("pulmonary",C1670)),ISNUMBER(FIND("lung",C1670))),"NA")</f>
        <v>NA</v>
      </c>
      <c r="AR1670" t="str">
        <f>IF(OR(Table1[[#This Row],[Rodents]],Table1[[#This Row],[Human]],Table1[[#This Row],[Pig]]),OR(ISNUMBER(FIND("skin",C1670)),ISNUMBER(FIND("dermal",C1670))),"NA")</f>
        <v>NA</v>
      </c>
      <c r="AS1670" t="str">
        <f>IF(OR(Table1[[#This Row],[Rodents]],Table1[[#This Row],[Human]],Table1[[#This Row],[Pig]]),OR(ISNUMBER(FIND("liver",C1670)),ISNUMBER(FIND("hepat",C1670))),"NA")</f>
        <v>NA</v>
      </c>
      <c r="AT1670" t="str">
        <f>IF(OR(Table1[[#This Row],[Rodents]],Table1[[#This Row],[Human]],Table1[[#This Row],[Pig]]),OR(ISNUMBER(FIND("kidney",C1670)),ISNUMBER(FIND("neph",C1670))),"NA")</f>
        <v>NA</v>
      </c>
      <c r="AU1670" t="str">
        <f>IF(OR(Table1[[#This Row],[Rodents]],Table1[[#This Row],[Human]],Table1[[#This Row],[Pig]]),OR(ISNUMBER(FIND("brain",C1670)),ISNUMBER(FIND("neur",C1670)),ISNUMBER(FIND("nerv",C1670))),"NA")</f>
        <v>NA</v>
      </c>
      <c r="AV1670" t="str">
        <f>IF(OR(Table1[[#This Row],[Rodents]],Table1[[#This Row],[Human]],Table1[[#This Row],[Pig]]),OR(ISNUMBER(FIND("heart",C1670)),ISNUMBER(FIND("cardi",C1670))),"NA")</f>
        <v>NA</v>
      </c>
      <c r="AW1670" t="str">
        <f>IF(OR(Table1[[#This Row],[Rodents]],Table1[[#This Row],[Human]],Table1[[#This Row],[Pig]]),OR(ISNUMBER(FIND("gastro",C1670)),ISNUMBER(FIND("intesti",C1670)),ISNUMBER(FIND("stomach",C1670))),"NA")</f>
        <v>NA</v>
      </c>
      <c r="AX1670" t="str">
        <f>IF(OR(Table1[[#This Row],[Rodents]],Table1[[#This Row],[Human]],Table1[[#This Row],[Pig]]),NOT(OR(AQ1670,AR1670,AS1670,AT1670,AU1670,AV1670,AW1670)),"NA")</f>
        <v>NA</v>
      </c>
      <c r="AY1670" t="b">
        <f>OR(ISNUMBER(FIND("SWCNT",C1670)),ISNUMBER(FIND("SWNT",C1670)),ISNUMBER(FIND("single-wall",C1670)),ISNUMBER(FIND("single wall",C1670)),ISNUMBER(FIND("Single wall",C1670)),ISNUMBER(FIND("Single-wall",C1670)),ISNUMBER(FIND("SWCNT",B1670)),ISNUMBER(FIND("SWNT",B1670)),ISNUMBER(FIND("single-wall",B1670)),ISNUMBER(FIND("single wall",B1670)),ISNUMBER(FIND("Single-wall",B1670)),ISNUMBER(FIND("Single wall",B1670)))</f>
        <v>0</v>
      </c>
      <c r="AZ1670" t="b">
        <f>OR(ISNUMBER(FIND("MWCNT",C1670)),ISNUMBER(FIND("MWNT",C1670)),ISNUMBER(FIND("multi-wall",C1670)),ISNUMBER(FIND("multi wall",C1670)),ISNUMBER(FIND("multiwall",C1670)),ISNUMBER(FIND("Multi-wall",C1670)),ISNUMBER(FIND("Multi wall",C1670)),ISNUMBER(FIND("Multiwall",C1670)),ISNUMBER(FIND("MWCNT",B1670)),ISNUMBER(FIND("MWNT",B1670)),ISNUMBER(FIND("multi-wall",B1670)),ISNUMBER(FIND("multi wall",B1670)),ISNUMBER(FIND("multiwall",B1670)),ISNUMBER(FIND("Multi-wall",B1670)),ISNUMBER(FIND("Multi wall",B1670)),ISNUMBER(FIND("Multiwall",B1670)),ISNUMBER(FIND("Double-wall",B1670)),ISNUMBER(FIND("Double wall",B1670)),ISNUMBER(FIND("Doublewall",B1670)),ISNUMBER(FIND("double-wall",B1670)),ISNUMBER(FIND("double wall",B1670)),ISNUMBER(FIND("doublewall",B1670)))</f>
        <v>1</v>
      </c>
      <c r="BA1670" t="b">
        <f>AND(Table1[[#This Row],[SWCNT]],Table1[[#This Row],[MWCNT]])</f>
        <v>0</v>
      </c>
      <c r="BB1670" t="b">
        <f>IF(Table1[[#This Row],[SWCNT]]=TRUE,FALSE,IF(Table1[[#This Row],[MWCNT]]=TRUE,FALSE,TRUE))</f>
        <v>0</v>
      </c>
      <c r="BC1670" s="18"/>
    </row>
    <row r="1671" spans="1:55" ht="259">
      <c r="A1671" t="s">
        <v>4369</v>
      </c>
      <c r="B1671" s="2" t="s">
        <v>4370</v>
      </c>
      <c r="C1671" s="16" t="s">
        <v>4371</v>
      </c>
      <c r="D1671" s="17" t="s">
        <v>1278</v>
      </c>
      <c r="E1671" s="2">
        <v>2012</v>
      </c>
      <c r="F1671" t="b">
        <f>OR(ISNUMBER(FIND("cytotoxic",C1671)),ISNUMBER(FIND("Cytotoxic",C1671)),ISNUMBER(FIND("cellular toxicity",C1671)),ISNUMBER(FIND("cell death",C1671)),ISNUMBER(FIND("viable",C1671)),ISNUMBER(FIND("phytotoxic",C1671)),ISNUMBER(FIND("acute toxicity",C1671)),ISNUMBER(FIND("MTT",C1671)),ISNUMBER(FIND("survival",C1671)),ISNUMBER(FIND("prolifer",C1671)),ISNUMBER(FIND("apoptosis",C1671)),ISNUMBER(FIND("neurotoxic",C1671)),ISNUMBER(FIND("  lysis ",C1671)),ISNUMBER(FIND("necrosis",C1671)),ISNUMBER(FIND("cellular death",C1671))*3,ISNUMBER(FIND("LDH",C1671)),ISNUMBER(FIND("Acute toxicity",C1671)))</f>
        <v>1</v>
      </c>
      <c r="G1671" t="b">
        <f>OR(ISNUMBER(FIND("genotoxic",C1671)),ISNUMBER(FIND("genotoxicity",C1671)),ISNUMBER(FIND("DNA damage",C1671)),ISNUMBER(FIND("DNA",C1671)),ISNUMBER(FIND("RNA",C1671)),ISNUMBER(FIND("mesothelioma",C1671)),ISNUMBER(FIND("carcino",C1671)),ISNUMBER(FIND("mutagen",C1671)),ISNUMBER(FIND("genetic",C1671)))</f>
        <v>0</v>
      </c>
      <c r="H1671" t="b">
        <f>OR(ISNUMBER(FIND("inflammatory",C1671)),ISNUMBER(FIND("inflamm",C1671)))</f>
        <v>0</v>
      </c>
      <c r="I1671" t="b">
        <f>OR(ISNUMBER(FIND("immune",C1671)),ISNUMBER(FIND("immunological",C1671)),ISNUMBER(FIND("interleuk",C1671)),ISNUMBER(FIND("platelet activation",C1671)),ISNUMBER(FIND("monocyte",C1671)),ISNUMBER(FIND("leukocyte",C1671)),ISNUMBER(FIND("cytokine",C1671)),ISNUMBER(FIND("CD4",C1671)),ISNUMBER(FIND("CD8",C1671)),ISNUMBER(FIND("T-cell",C1671)))</f>
        <v>0</v>
      </c>
      <c r="J1671" t="b">
        <f>OR(ISNUMBER(FIND("reactive oxygen",C1671)),ISNUMBER(FIND("ROS",C1671)),ISNUMBER(FIND("free radical",C1671)),ISNUMBER(FIND("oxidative stress",C1671)),ISNUMBER(FIND("peroxid",C1671)),ISNUMBER(FIND("oxidative",C1671)),ISNUMBER(FIND("antioxid",C1671)))</f>
        <v>1</v>
      </c>
      <c r="K1671" t="b">
        <f>OR(ISNUMBER(FIND("autophag",C1671)))</f>
        <v>0</v>
      </c>
      <c r="L1671" t="b">
        <f>OR(ISNUMBER(FIND("morpholog",C1671)))</f>
        <v>0</v>
      </c>
      <c r="M1671" t="b">
        <f>OR(ISNUMBER(FIND("fibrosis",C1671)),ISNUMBER(FIND("Fibrosis",C1671)),ISNUMBER(FIND("fibrot",C1671)))</f>
        <v>0</v>
      </c>
      <c r="N1671" t="b">
        <f>OR(ISNUMBER(FIND("offspring",C1671)),ISNUMBER(FIND("Parental",C1671)),ISNUMBER(FIND("parental",C1671)),ISNUMBER(FIND("germline",C1671)),ISNUMBER(FIND("reproduc",C1671)),ISNUMBER(FIND("embryo",C1671)))</f>
        <v>0</v>
      </c>
      <c r="O1671" t="b">
        <f>OR(ISNUMBER(FIND("metabol",C1671)),ISNUMBER(FIND("Metabol",C1671)),ISNUMBER(FIND("digest",C1671)),ISNUMBER(FIND("mitochon",C1671)))</f>
        <v>0</v>
      </c>
      <c r="P1671" t="b">
        <f>OR(ISNUMBER(FIND("ecotox",C1671)),ISNUMBER(FIND("Ecotox",B1671)),ISNUMBER(FIND("ecotox",B1671)),ISNUMBER(FIND("Ecotox",C1671)))</f>
        <v>0</v>
      </c>
      <c r="Q1671" t="b">
        <f>OR(ISNUMBER(FIND("Bioaccum",C1671)),ISNUMBER(FIND("bioaccum",C1671)),ISNUMBER(FIND("accum",C1671)))</f>
        <v>0</v>
      </c>
      <c r="R1671" t="b">
        <f>OR(ISNUMBER(FIND("Occupation",C1671)),ISNUMBER(FIND("occupation",C1671)),ISNUMBER(FIND("worker",C1671)),ISNUMBER(FIND("workforce",C1671)))</f>
        <v>0</v>
      </c>
      <c r="S1671" t="b">
        <f>NOT(OR(F1671,G1671,H1671,I1671,J1671,K1671,L1671,M1671,N1671,O1671,P1671,Q1671,R1671))</f>
        <v>0</v>
      </c>
      <c r="U1671" t="b">
        <f>OR(Table1[[#This Row],[Inflammation]],Table1[[#This Row],[Immune]])</f>
        <v>0</v>
      </c>
      <c r="V1671" t="b">
        <f>IF(OR(Table1[[#This Row],[Rodents]],Table1[[#This Row],[Human]],Table1[[#This Row],[Pig]]),OR(ISNUMBER(FIND("intratrach",C1671)),ISNUMBER(FIND("nasal ",C1671)),ISNUMBER(FIND("instill",C1671))),"NA")</f>
        <v>0</v>
      </c>
      <c r="W1671" t="b">
        <f>IF(OR(Table1[[#This Row],[Rodents]],Table1[[#This Row],[Human]],Table1[[#This Row],[Pig]]),OR(ISNUMBER(FIND("dermal",C1671)),ISNUMBER(FIND("skin ",C1671))),"NA")</f>
        <v>0</v>
      </c>
      <c r="X1671" t="b">
        <f>IF(OR(Table1[[#This Row],[Rodents]],Table1[[#This Row],[Human]],Table1[[#This Row],[Pig]]),OR(ISNUMBER(FIND("injected",C1671)),ISNUMBER(FIND("periton",C1671)),ISNUMBER(FIND("intrascrot",C1671))),"NA")</f>
        <v>0</v>
      </c>
      <c r="Y1671" t="b">
        <f>IF(OR(Table1[[#This Row],[Rodents]],Table1[[#This Row],[Human]],Table1[[#This Row],[Pig]]),NOT(OR(Table1[[#This Row],[Inhaled/Intratracheal/intranasal]],Table1[[#This Row],[Dermal]],Table1[[#This Row],[Injected]])),"NA")</f>
        <v>1</v>
      </c>
      <c r="AA1671" t="b">
        <f>OR(ISNUMBER(FIND("fish ",C1671)),ISNUMBER(FIND("Fish ",C1671)),ISNUMBER(FIND("aquatic",C1671)),ISNUMBER(FIND("daphnids",C1671)),ISNUMBER(FIND("Carcinus maenas",C1671)),ISNUMBER(FIND("Daphnia",C1671)),ISNUMBER(FIND("Ruditapes philippinarum",C1671)),ISNUMBER(FIND("daphnia",C1671)),ISNUMBER(FIND("marine",C1671)),ISNUMBER(FIND("mussel",C1671)),ISNUMBER(FIND("algae",C1671)),ISNUMBER(FIND("Donax faba",C1671)),ISNUMBER(FIND("estuarine",C1671)),ISNUMBER(FIND("snail",C1671)),ISNUMBER(FIND("Prorocentrum donghaiense",C1671)) )</f>
        <v>0</v>
      </c>
      <c r="AB1671" t="b">
        <f>OR(ISNUMBER(FIND(" rat ",C1671)),ISNUMBER(FIND(" rats ",C1671)),ISNUMBER(FIND(" Rats ",C1671)),ISNUMBER(FIND(" Rat ",C1671)),ISNUMBER(FIND(" rat.",C1671)),ISNUMBER(FIND(" rats.",C1671)),ISNUMBER(FIND("mouse",C1671)),ISNUMBER(FIND("mice",C1671)), ISNUMBER(FIND(" Mice",C1671)))</f>
        <v>1</v>
      </c>
      <c r="AC1671" t="b">
        <f>OR(ISNUMBER(FIND(" cell ",C1671)),ISNUMBER(FIND("fibroblast",C1671)),ISNUMBER(FIND("macrophage",C1671)),ISNUMBER(FIND("epithelial",C1671)),ISNUMBER(FIND("endothelial",C1671)),ISNUMBER(FIND("neuron",C1671)),ISNUMBER(FIND(" cells ",C1671)),ISNUMBER(FIND("RBC",C1671)),ISNUMBER(FIND("mitochond",C1671)),ISNUMBER(FIND("adipocyte",C1671)),ISNUMBER(FIND("osteo",C1671)),ISNUMBER(FIND("keratin",C1671)),ISNUMBER(FIND(" cell's ",C1671)),ISNUMBER(FIND("eukary",C1671)),ISNUMBER(FIND("sperm",C1671)))</f>
        <v>1</v>
      </c>
      <c r="AD1671" t="b">
        <f>OR(ISNUMBER(FIND("human",B1671)),ISNUMBER(FIND("workers",B1671)),ISNUMBER(FIND("workforces",B1671)),ISNUMBER(FIND("occupational",B1671)),ISNUMBER(FIND("Case report",B1671)),ISNUMBER(FIND("Workplaces",B1671)),ISNUMBER(FIND("worker",B1671)))</f>
        <v>0</v>
      </c>
      <c r="AE1671" t="b">
        <f>OR(ISNUMBER(FIND(" plant ",C1671)),ISNUMBER(FIND("Plant ",C1671)),ISNUMBER(FIND("tomato",C1671)),ISNUMBER(FIND("plants",C1671)),ISNUMBER(FIND("Plants",C1671)),ISNUMBER(FIND("algae",C1671)),ISNUMBER(FIND("lettuce",C1671)),ISNUMBER(FIND("green gram sprouts ",C1671)),ISNUMBER(FIND("Cucurbita pepo",C1671)),ISNUMBER(FIND("bean ",C1671)),ISNUMBER(FIND("chloroplast",C1671)),ISNUMBER(FIND("chlorophyll",C1671)),ISNUMBER(FIND("seedling",C1671)),ISNUMBER(FIND("canola",C1671)),ISNUMBER(FIND("shoot",C1671)),ISNUMBER(FIND("photosynthes",C1671)),ISNUMBER(FIND(" leaves ",C1671)),,ISNUMBER(FIND("agriculture",C1671)),ISNUMBER(FIND(" crops ",C1671)))</f>
        <v>0</v>
      </c>
      <c r="AF1671" t="b">
        <f>OR(ISNUMBER(FIND("bacteria",C1671)),ISNUMBER(FIND("Bacteria",C1671)),ISNUMBER(FIND("Bacterium",C1671)),ISNUMBER(FIND("bacterium",C1671)),ISNUMBER(FIND(" coli ",C1671)))</f>
        <v>0</v>
      </c>
      <c r="AG1671" t="b">
        <f>OR(ISNUMBER(FIND("fungi",C1671)),ISNUMBER(FIND("Fungi",C1671)),ISNUMBER(FIND("fungus",C1671)),ISNUMBER(FIND("Fungus",C1671)),ISNUMBER(FIND("mushroom",C1671)),ISNUMBER(FIND("Mushroom",C1671)),ISNUMBER(FIND(" mold ",C1671)))</f>
        <v>0</v>
      </c>
      <c r="AH1671" t="b">
        <f>OR(ISNUMBER(FIND("Pig ",C1671)),ISNUMBER(FIND("pig ",C1671)),ISNUMBER(FIND("Pigs ",C1671)),ISNUMBER(FIND("pigs ",C1671)))</f>
        <v>0</v>
      </c>
      <c r="AI1671" t="b">
        <f>OR(ISNUMBER(FIND(" C. elegans",C1671)),ISNUMBER(FIND("Caenorhabditis elegans",C1671)),ISNUMBER(FIND("earthworms",C1671)),ISNUMBER(FIND(" Ficopomatus enigmaticus",C1671)),ISNUMBER(FIND("larva",C1671)),ISNUMBER(FIND("Lumbriculus variegatus",C1671)),ISNUMBER(FIND("nematode",C1671)))</f>
        <v>0</v>
      </c>
      <c r="AJ1671" t="b">
        <f>NOT(OR(AA1671,AB1671,AC1671,AD1671,AE1671,AF1671,AG1671,AH1671,AI1671))</f>
        <v>0</v>
      </c>
      <c r="AL1671" t="b">
        <f>OR(AA1671,AB1671,AD1671,AE1671,AF1671,AG1671,AH1671,AI1671)</f>
        <v>1</v>
      </c>
      <c r="AM1671" t="b">
        <f>IF(Table1[[#This Row],[In vivo?]],IF(Table1[[#This Row],[Cell]],FALSE,TRUE),FALSE)</f>
        <v>0</v>
      </c>
      <c r="AN1671" t="b">
        <f>AND(AC1671,AL1671)</f>
        <v>1</v>
      </c>
      <c r="AO1671" t="b">
        <f>IF(Table1[[#This Row],[Cell]],IF(Table1[[#This Row],[In vivo?]],FALSE,TRUE),FALSE)</f>
        <v>0</v>
      </c>
      <c r="AP1671" t="b">
        <f>NOT(OR(Table1[[#This Row],[In vivo?]],Table1[[#This Row],[Only in Cell]]))</f>
        <v>0</v>
      </c>
      <c r="AQ1671" t="b">
        <f>IF(OR(Table1[[#This Row],[Rodents]],Table1[[#This Row],[Human]],Table1[[#This Row],[Pig]]),OR(ISNUMBER(FIND("pulmonary",C1671)),ISNUMBER(FIND("lung",C1671))),"NA")</f>
        <v>0</v>
      </c>
      <c r="AR1671" t="b">
        <f>IF(OR(Table1[[#This Row],[Rodents]],Table1[[#This Row],[Human]],Table1[[#This Row],[Pig]]),OR(ISNUMBER(FIND("skin",C1671)),ISNUMBER(FIND("dermal",C1671))),"NA")</f>
        <v>0</v>
      </c>
      <c r="AS1671" t="b">
        <f>IF(OR(Table1[[#This Row],[Rodents]],Table1[[#This Row],[Human]],Table1[[#This Row],[Pig]]),OR(ISNUMBER(FIND("liver",C1671)),ISNUMBER(FIND("hepat",C1671))),"NA")</f>
        <v>1</v>
      </c>
      <c r="AT1671" t="b">
        <f>IF(OR(Table1[[#This Row],[Rodents]],Table1[[#This Row],[Human]],Table1[[#This Row],[Pig]]),OR(ISNUMBER(FIND("kidney",C1671)),ISNUMBER(FIND("neph",C1671))),"NA")</f>
        <v>0</v>
      </c>
      <c r="AU1671" t="b">
        <f>IF(OR(Table1[[#This Row],[Rodents]],Table1[[#This Row],[Human]],Table1[[#This Row],[Pig]]),OR(ISNUMBER(FIND("brain",C1671)),ISNUMBER(FIND("neur",C1671)),ISNUMBER(FIND("nerv",C1671))),"NA")</f>
        <v>0</v>
      </c>
      <c r="AV1671" t="b">
        <f>IF(OR(Table1[[#This Row],[Rodents]],Table1[[#This Row],[Human]],Table1[[#This Row],[Pig]]),OR(ISNUMBER(FIND("heart",C1671)),ISNUMBER(FIND("cardi",C1671))),"NA")</f>
        <v>0</v>
      </c>
      <c r="AW1671" t="b">
        <f>IF(OR(Table1[[#This Row],[Rodents]],Table1[[#This Row],[Human]],Table1[[#This Row],[Pig]]),OR(ISNUMBER(FIND("gastro",C1671)),ISNUMBER(FIND("intesti",C1671)),ISNUMBER(FIND("stomach",C1671))),"NA")</f>
        <v>0</v>
      </c>
      <c r="AX1671" t="b">
        <f>IF(OR(Table1[[#This Row],[Rodents]],Table1[[#This Row],[Human]],Table1[[#This Row],[Pig]]),NOT(OR(AQ1671,AR1671,AS1671,AT1671,AU1671,AV1671,AW1671)),"NA")</f>
        <v>0</v>
      </c>
      <c r="AY1671" t="b">
        <f>OR(ISNUMBER(FIND("SWCNT",C1671)),ISNUMBER(FIND("SWNT",C1671)),ISNUMBER(FIND("single-wall",C1671)),ISNUMBER(FIND("single wall",C1671)),ISNUMBER(FIND("Single wall",C1671)),ISNUMBER(FIND("Single-wall",C1671)),ISNUMBER(FIND("SWCNT",B1671)),ISNUMBER(FIND("SWNT",B1671)),ISNUMBER(FIND("single-wall",B1671)),ISNUMBER(FIND("single wall",B1671)),ISNUMBER(FIND("Single-wall",B1671)),ISNUMBER(FIND("Single wall",B1671)))</f>
        <v>0</v>
      </c>
      <c r="AZ1671" t="b">
        <f>OR(ISNUMBER(FIND("MWCNT",C1671)),ISNUMBER(FIND("MWNT",C1671)),ISNUMBER(FIND("multi-wall",C1671)),ISNUMBER(FIND("multi wall",C1671)),ISNUMBER(FIND("multiwall",C1671)),ISNUMBER(FIND("Multi-wall",C1671)),ISNUMBER(FIND("Multi wall",C1671)),ISNUMBER(FIND("Multiwall",C1671)),ISNUMBER(FIND("MWCNT",B1671)),ISNUMBER(FIND("MWNT",B1671)),ISNUMBER(FIND("multi-wall",B1671)),ISNUMBER(FIND("multi wall",B1671)),ISNUMBER(FIND("multiwall",B1671)),ISNUMBER(FIND("Multi-wall",B1671)),ISNUMBER(FIND("Multi wall",B1671)),ISNUMBER(FIND("Multiwall",B1671)),ISNUMBER(FIND("Double-wall",B1671)),ISNUMBER(FIND("Double wall",B1671)),ISNUMBER(FIND("Doublewall",B1671)),ISNUMBER(FIND("double-wall",B1671)),ISNUMBER(FIND("double wall",B1671)),ISNUMBER(FIND("doublewall",B1671)))</f>
        <v>1</v>
      </c>
      <c r="BA1671" t="b">
        <f>AND(Table1[[#This Row],[SWCNT]],Table1[[#This Row],[MWCNT]])</f>
        <v>0</v>
      </c>
      <c r="BB1671" t="b">
        <f>IF(Table1[[#This Row],[SWCNT]]=TRUE,FALSE,IF(Table1[[#This Row],[MWCNT]]=TRUE,FALSE,TRUE))</f>
        <v>0</v>
      </c>
      <c r="BC1671" s="18"/>
    </row>
    <row r="1672" spans="1:55" ht="240.5">
      <c r="A1672" t="s">
        <v>4372</v>
      </c>
      <c r="B1672" s="2" t="s">
        <v>4373</v>
      </c>
      <c r="C1672" s="16" t="s">
        <v>4374</v>
      </c>
      <c r="D1672" s="17" t="s">
        <v>2338</v>
      </c>
      <c r="E1672" s="2">
        <v>2012</v>
      </c>
      <c r="F1672" t="b">
        <f>OR(ISNUMBER(FIND("cytotoxic",C1672)),ISNUMBER(FIND("Cytotoxic",C1672)),ISNUMBER(FIND("cellular toxicity",C1672)),ISNUMBER(FIND("cell death",C1672)),ISNUMBER(FIND("viable",C1672)),ISNUMBER(FIND("phytotoxic",C1672)),ISNUMBER(FIND("acute toxicity",C1672)),ISNUMBER(FIND("MTT",C1672)),ISNUMBER(FIND("survival",C1672)),ISNUMBER(FIND("prolifer",C1672)),ISNUMBER(FIND("apoptosis",C1672)),ISNUMBER(FIND("neurotoxic",C1672)),ISNUMBER(FIND("  lysis ",C1672)),ISNUMBER(FIND("necrosis",C1672)),ISNUMBER(FIND("cellular death",C1672))*3,ISNUMBER(FIND("LDH",C1672)),ISNUMBER(FIND("Acute toxicity",C1672)))</f>
        <v>1</v>
      </c>
      <c r="G1672" t="b">
        <f>OR(ISNUMBER(FIND("genotoxic",C1672)),ISNUMBER(FIND("genotoxicity",C1672)),ISNUMBER(FIND("DNA damage",C1672)),ISNUMBER(FIND("DNA",C1672)),ISNUMBER(FIND("RNA",C1672)),ISNUMBER(FIND("mesothelioma",C1672)),ISNUMBER(FIND("carcino",C1672)),ISNUMBER(FIND("mutagen",C1672)),ISNUMBER(FIND("genetic",C1672)))</f>
        <v>0</v>
      </c>
      <c r="H1672" t="b">
        <f>OR(ISNUMBER(FIND("inflammatory",C1672)),ISNUMBER(FIND("inflamm",C1672)))</f>
        <v>0</v>
      </c>
      <c r="I1672" t="b">
        <f>OR(ISNUMBER(FIND("immune",C1672)),ISNUMBER(FIND("immunological",C1672)),ISNUMBER(FIND("interleuk",C1672)),ISNUMBER(FIND("platelet activation",C1672)),ISNUMBER(FIND("monocyte",C1672)),ISNUMBER(FIND("leukocyte",C1672)),ISNUMBER(FIND("cytokine",C1672)),ISNUMBER(FIND("CD4",C1672)),ISNUMBER(FIND("CD8",C1672)),ISNUMBER(FIND("T-cell",C1672)))</f>
        <v>0</v>
      </c>
      <c r="J1672" t="b">
        <f>OR(ISNUMBER(FIND("reactive oxygen",C1672)),ISNUMBER(FIND("ROS",C1672)),ISNUMBER(FIND("free radical",C1672)),ISNUMBER(FIND("oxidative stress",C1672)),ISNUMBER(FIND("peroxid",C1672)),ISNUMBER(FIND("oxidative",C1672)),ISNUMBER(FIND("antioxid",C1672)))</f>
        <v>0</v>
      </c>
      <c r="K1672" t="b">
        <f>OR(ISNUMBER(FIND("autophag",C1672)))</f>
        <v>0</v>
      </c>
      <c r="L1672" t="b">
        <f>OR(ISNUMBER(FIND("morpholog",C1672)))</f>
        <v>0</v>
      </c>
      <c r="M1672" t="b">
        <f>OR(ISNUMBER(FIND("fibrosis",C1672)),ISNUMBER(FIND("Fibrosis",C1672)),ISNUMBER(FIND("fibrot",C1672)))</f>
        <v>0</v>
      </c>
      <c r="N1672" t="b">
        <f>OR(ISNUMBER(FIND("offspring",C1672)),ISNUMBER(FIND("Parental",C1672)),ISNUMBER(FIND("parental",C1672)),ISNUMBER(FIND("germline",C1672)),ISNUMBER(FIND("reproduc",C1672)),ISNUMBER(FIND("embryo",C1672)))</f>
        <v>0</v>
      </c>
      <c r="O1672" t="b">
        <f>OR(ISNUMBER(FIND("metabol",C1672)),ISNUMBER(FIND("Metabol",C1672)),ISNUMBER(FIND("digest",C1672)),ISNUMBER(FIND("mitochon",C1672)))</f>
        <v>1</v>
      </c>
      <c r="P1672" t="b">
        <f>OR(ISNUMBER(FIND("ecotox",C1672)),ISNUMBER(FIND("Ecotox",B1672)),ISNUMBER(FIND("ecotox",B1672)),ISNUMBER(FIND("Ecotox",C1672)))</f>
        <v>0</v>
      </c>
      <c r="Q1672" t="b">
        <f>OR(ISNUMBER(FIND("Bioaccum",C1672)),ISNUMBER(FIND("bioaccum",C1672)),ISNUMBER(FIND("accum",C1672)))</f>
        <v>0</v>
      </c>
      <c r="R1672" t="b">
        <f>OR(ISNUMBER(FIND("Occupation",C1672)),ISNUMBER(FIND("occupation",C1672)),ISNUMBER(FIND("worker",C1672)),ISNUMBER(FIND("workforce",C1672)))</f>
        <v>0</v>
      </c>
      <c r="S1672" t="b">
        <f>NOT(OR(F1672,G1672,H1672,I1672,J1672,K1672,L1672,M1672,N1672,O1672,P1672,Q1672,R1672))</f>
        <v>0</v>
      </c>
      <c r="U1672" t="b">
        <f>OR(Table1[[#This Row],[Inflammation]],Table1[[#This Row],[Immune]])</f>
        <v>0</v>
      </c>
      <c r="V1672" t="b">
        <f>IF(OR(Table1[[#This Row],[Rodents]],Table1[[#This Row],[Human]],Table1[[#This Row],[Pig]]),OR(ISNUMBER(FIND("intratrach",C1672)),ISNUMBER(FIND("nasal ",C1672)),ISNUMBER(FIND("instill",C1672))),"NA")</f>
        <v>0</v>
      </c>
      <c r="W1672" t="b">
        <f>IF(OR(Table1[[#This Row],[Rodents]],Table1[[#This Row],[Human]],Table1[[#This Row],[Pig]]),OR(ISNUMBER(FIND("dermal",C1672)),ISNUMBER(FIND("skin ",C1672))),"NA")</f>
        <v>0</v>
      </c>
      <c r="X1672" t="b">
        <f>IF(OR(Table1[[#This Row],[Rodents]],Table1[[#This Row],[Human]],Table1[[#This Row],[Pig]]),OR(ISNUMBER(FIND("injected",C1672)),ISNUMBER(FIND("periton",C1672)),ISNUMBER(FIND("intrascrot",C1672))),"NA")</f>
        <v>1</v>
      </c>
      <c r="Y1672" t="b">
        <f>IF(OR(Table1[[#This Row],[Rodents]],Table1[[#This Row],[Human]],Table1[[#This Row],[Pig]]),NOT(OR(Table1[[#This Row],[Inhaled/Intratracheal/intranasal]],Table1[[#This Row],[Dermal]],Table1[[#This Row],[Injected]])),"NA")</f>
        <v>0</v>
      </c>
      <c r="AA1672" t="b">
        <f>OR(ISNUMBER(FIND("fish ",C1672)),ISNUMBER(FIND("Fish ",C1672)),ISNUMBER(FIND("aquatic",C1672)),ISNUMBER(FIND("daphnids",C1672)),ISNUMBER(FIND("Carcinus maenas",C1672)),ISNUMBER(FIND("Daphnia",C1672)),ISNUMBER(FIND("Ruditapes philippinarum",C1672)),ISNUMBER(FIND("daphnia",C1672)),ISNUMBER(FIND("marine",C1672)),ISNUMBER(FIND("mussel",C1672)),ISNUMBER(FIND("algae",C1672)),ISNUMBER(FIND("Donax faba",C1672)),ISNUMBER(FIND("estuarine",C1672)),ISNUMBER(FIND("snail",C1672)),ISNUMBER(FIND("Prorocentrum donghaiense",C1672)) )</f>
        <v>0</v>
      </c>
      <c r="AB1672" t="b">
        <f>OR(ISNUMBER(FIND(" rat ",C1672)),ISNUMBER(FIND(" rats ",C1672)),ISNUMBER(FIND(" Rats ",C1672)),ISNUMBER(FIND(" Rat ",C1672)),ISNUMBER(FIND(" rat.",C1672)),ISNUMBER(FIND(" rats.",C1672)),ISNUMBER(FIND("mouse",C1672)),ISNUMBER(FIND("mice",C1672)), ISNUMBER(FIND(" Mice",C1672)))</f>
        <v>1</v>
      </c>
      <c r="AC1672" t="b">
        <f>OR(ISNUMBER(FIND(" cell ",C1672)),ISNUMBER(FIND("fibroblast",C1672)),ISNUMBER(FIND("macrophage",C1672)),ISNUMBER(FIND("epithelial",C1672)),ISNUMBER(FIND("endothelial",C1672)),ISNUMBER(FIND("neuron",C1672)),ISNUMBER(FIND(" cells ",C1672)),ISNUMBER(FIND("RBC",C1672)),ISNUMBER(FIND("mitochond",C1672)),ISNUMBER(FIND("adipocyte",C1672)),ISNUMBER(FIND("osteo",C1672)),ISNUMBER(FIND("keratin",C1672)),ISNUMBER(FIND(" cell's ",C1672)),ISNUMBER(FIND("eukary",C1672)),ISNUMBER(FIND("sperm",C1672)))</f>
        <v>1</v>
      </c>
      <c r="AD1672" t="b">
        <f>OR(ISNUMBER(FIND("human",B1672)),ISNUMBER(FIND("workers",B1672)),ISNUMBER(FIND("workforces",B1672)),ISNUMBER(FIND("occupational",B1672)),ISNUMBER(FIND("Case report",B1672)),ISNUMBER(FIND("Workplaces",B1672)),ISNUMBER(FIND("worker",B1672)))</f>
        <v>0</v>
      </c>
      <c r="AE1672" t="b">
        <f>OR(ISNUMBER(FIND(" plant ",C1672)),ISNUMBER(FIND("Plant ",C1672)),ISNUMBER(FIND("tomato",C1672)),ISNUMBER(FIND("plants",C1672)),ISNUMBER(FIND("Plants",C1672)),ISNUMBER(FIND("algae",C1672)),ISNUMBER(FIND("lettuce",C1672)),ISNUMBER(FIND("green gram sprouts ",C1672)),ISNUMBER(FIND("Cucurbita pepo",C1672)),ISNUMBER(FIND("bean ",C1672)),ISNUMBER(FIND("chloroplast",C1672)),ISNUMBER(FIND("chlorophyll",C1672)),ISNUMBER(FIND("seedling",C1672)),ISNUMBER(FIND("canola",C1672)),ISNUMBER(FIND("shoot",C1672)),ISNUMBER(FIND("photosynthes",C1672)),ISNUMBER(FIND(" leaves ",C1672)),,ISNUMBER(FIND("agriculture",C1672)),ISNUMBER(FIND(" crops ",C1672)))</f>
        <v>0</v>
      </c>
      <c r="AF1672" t="b">
        <f>OR(ISNUMBER(FIND("bacteria",C1672)),ISNUMBER(FIND("Bacteria",C1672)),ISNUMBER(FIND("Bacterium",C1672)),ISNUMBER(FIND("bacterium",C1672)),ISNUMBER(FIND(" coli ",C1672)))</f>
        <v>0</v>
      </c>
      <c r="AG1672" t="b">
        <f>OR(ISNUMBER(FIND("fungi",C1672)),ISNUMBER(FIND("Fungi",C1672)),ISNUMBER(FIND("fungus",C1672)),ISNUMBER(FIND("Fungus",C1672)),ISNUMBER(FIND("mushroom",C1672)),ISNUMBER(FIND("Mushroom",C1672)),ISNUMBER(FIND(" mold ",C1672)))</f>
        <v>0</v>
      </c>
      <c r="AH1672" t="b">
        <f>OR(ISNUMBER(FIND("Pig ",C1672)),ISNUMBER(FIND("pig ",C1672)),ISNUMBER(FIND("Pigs ",C1672)),ISNUMBER(FIND("pigs ",C1672)))</f>
        <v>0</v>
      </c>
      <c r="AI1672" t="b">
        <f>OR(ISNUMBER(FIND(" C. elegans",C1672)),ISNUMBER(FIND("Caenorhabditis elegans",C1672)),ISNUMBER(FIND("earthworms",C1672)),ISNUMBER(FIND(" Ficopomatus enigmaticus",C1672)),ISNUMBER(FIND("larva",C1672)),ISNUMBER(FIND("Lumbriculus variegatus",C1672)),ISNUMBER(FIND("nematode",C1672)))</f>
        <v>0</v>
      </c>
      <c r="AJ1672" t="b">
        <f>NOT(OR(AA1672,AB1672,AC1672,AD1672,AE1672,AF1672,AG1672,AH1672,AI1672))</f>
        <v>0</v>
      </c>
      <c r="AL1672" t="b">
        <f>OR(AA1672,AB1672,AD1672,AE1672,AF1672,AG1672,AH1672,AI1672)</f>
        <v>1</v>
      </c>
      <c r="AM1672" t="b">
        <f>IF(Table1[[#This Row],[In vivo?]],IF(Table1[[#This Row],[Cell]],FALSE,TRUE),FALSE)</f>
        <v>0</v>
      </c>
      <c r="AN1672" t="b">
        <f>AND(AC1672,AL1672)</f>
        <v>1</v>
      </c>
      <c r="AO1672" t="b">
        <f>IF(Table1[[#This Row],[Cell]],IF(Table1[[#This Row],[In vivo?]],FALSE,TRUE),FALSE)</f>
        <v>0</v>
      </c>
      <c r="AP1672" t="b">
        <f>NOT(OR(Table1[[#This Row],[In vivo?]],Table1[[#This Row],[Only in Cell]]))</f>
        <v>0</v>
      </c>
      <c r="AQ1672" t="b">
        <f>IF(OR(Table1[[#This Row],[Rodents]],Table1[[#This Row],[Human]],Table1[[#This Row],[Pig]]),OR(ISNUMBER(FIND("pulmonary",C1672)),ISNUMBER(FIND("lung",C1672))),"NA")</f>
        <v>0</v>
      </c>
      <c r="AR1672" t="b">
        <f>IF(OR(Table1[[#This Row],[Rodents]],Table1[[#This Row],[Human]],Table1[[#This Row],[Pig]]),OR(ISNUMBER(FIND("skin",C1672)),ISNUMBER(FIND("dermal",C1672))),"NA")</f>
        <v>0</v>
      </c>
      <c r="AS1672" t="b">
        <f>IF(OR(Table1[[#This Row],[Rodents]],Table1[[#This Row],[Human]],Table1[[#This Row],[Pig]]),OR(ISNUMBER(FIND("liver",C1672)),ISNUMBER(FIND("hepat",C1672))),"NA")</f>
        <v>0</v>
      </c>
      <c r="AT1672" t="b">
        <f>IF(OR(Table1[[#This Row],[Rodents]],Table1[[#This Row],[Human]],Table1[[#This Row],[Pig]]),OR(ISNUMBER(FIND("kidney",C1672)),ISNUMBER(FIND("neph",C1672))),"NA")</f>
        <v>0</v>
      </c>
      <c r="AU1672" t="b">
        <f>IF(OR(Table1[[#This Row],[Rodents]],Table1[[#This Row],[Human]],Table1[[#This Row],[Pig]]),OR(ISNUMBER(FIND("brain",C1672)),ISNUMBER(FIND("neur",C1672)),ISNUMBER(FIND("nerv",C1672))),"NA")</f>
        <v>0</v>
      </c>
      <c r="AV1672" t="b">
        <f>IF(OR(Table1[[#This Row],[Rodents]],Table1[[#This Row],[Human]],Table1[[#This Row],[Pig]]),OR(ISNUMBER(FIND("heart",C1672)),ISNUMBER(FIND("cardi",C1672))),"NA")</f>
        <v>0</v>
      </c>
      <c r="AW1672" t="b">
        <f>IF(OR(Table1[[#This Row],[Rodents]],Table1[[#This Row],[Human]],Table1[[#This Row],[Pig]]),OR(ISNUMBER(FIND("gastro",C1672)),ISNUMBER(FIND("intesti",C1672)),ISNUMBER(FIND("stomach",C1672))),"NA")</f>
        <v>0</v>
      </c>
      <c r="AX1672" t="b">
        <f>IF(OR(Table1[[#This Row],[Rodents]],Table1[[#This Row],[Human]],Table1[[#This Row],[Pig]]),NOT(OR(AQ1672,AR1672,AS1672,AT1672,AU1672,AV1672,AW1672)),"NA")</f>
        <v>1</v>
      </c>
      <c r="AY1672" t="b">
        <f>OR(ISNUMBER(FIND("SWCNT",C1672)),ISNUMBER(FIND("SWNT",C1672)),ISNUMBER(FIND("single-wall",C1672)),ISNUMBER(FIND("single wall",C1672)),ISNUMBER(FIND("Single wall",C1672)),ISNUMBER(FIND("Single-wall",C1672)),ISNUMBER(FIND("SWCNT",B1672)),ISNUMBER(FIND("SWNT",B1672)),ISNUMBER(FIND("single-wall",B1672)),ISNUMBER(FIND("single wall",B1672)),ISNUMBER(FIND("Single-wall",B1672)),ISNUMBER(FIND("Single wall",B1672)))</f>
        <v>0</v>
      </c>
      <c r="AZ1672" t="b">
        <f>OR(ISNUMBER(FIND("MWCNT",C1672)),ISNUMBER(FIND("MWNT",C1672)),ISNUMBER(FIND("multi-wall",C1672)),ISNUMBER(FIND("multi wall",C1672)),ISNUMBER(FIND("multiwall",C1672)),ISNUMBER(FIND("Multi-wall",C1672)),ISNUMBER(FIND("Multi wall",C1672)),ISNUMBER(FIND("Multiwall",C1672)),ISNUMBER(FIND("MWCNT",B1672)),ISNUMBER(FIND("MWNT",B1672)),ISNUMBER(FIND("multi-wall",B1672)),ISNUMBER(FIND("multi wall",B1672)),ISNUMBER(FIND("multiwall",B1672)),ISNUMBER(FIND("Multi-wall",B1672)),ISNUMBER(FIND("Multi wall",B1672)),ISNUMBER(FIND("Multiwall",B1672)),ISNUMBER(FIND("Double-wall",B1672)),ISNUMBER(FIND("Double wall",B1672)),ISNUMBER(FIND("Doublewall",B1672)),ISNUMBER(FIND("double-wall",B1672)),ISNUMBER(FIND("double wall",B1672)),ISNUMBER(FIND("doublewall",B1672)))</f>
        <v>1</v>
      </c>
      <c r="BA1672" t="b">
        <f>AND(Table1[[#This Row],[SWCNT]],Table1[[#This Row],[MWCNT]])</f>
        <v>0</v>
      </c>
      <c r="BB1672" t="b">
        <f>IF(Table1[[#This Row],[SWCNT]]=TRUE,FALSE,IF(Table1[[#This Row],[MWCNT]]=TRUE,FALSE,TRUE))</f>
        <v>0</v>
      </c>
      <c r="BC1672" s="18"/>
    </row>
    <row r="1673" spans="1:55" ht="185">
      <c r="A1673" t="s">
        <v>4375</v>
      </c>
      <c r="B1673" s="2" t="s">
        <v>4376</v>
      </c>
      <c r="C1673" s="16" t="s">
        <v>4377</v>
      </c>
      <c r="D1673" s="17" t="s">
        <v>1725</v>
      </c>
      <c r="E1673" s="2">
        <v>2012</v>
      </c>
      <c r="F1673" t="b">
        <f>OR(ISNUMBER(FIND("cytotoxic",C1673)),ISNUMBER(FIND("Cytotoxic",C1673)),ISNUMBER(FIND("cellular toxicity",C1673)),ISNUMBER(FIND("cell death",C1673)),ISNUMBER(FIND("viable",C1673)),ISNUMBER(FIND("phytotoxic",C1673)),ISNUMBER(FIND("acute toxicity",C1673)),ISNUMBER(FIND("MTT",C1673)),ISNUMBER(FIND("survival",C1673)),ISNUMBER(FIND("prolifer",C1673)),ISNUMBER(FIND("apoptosis",C1673)),ISNUMBER(FIND("neurotoxic",C1673)),ISNUMBER(FIND("  lysis ",C1673)),ISNUMBER(FIND("necrosis",C1673)),ISNUMBER(FIND("cellular death",C1673))*3,ISNUMBER(FIND("LDH",C1673)),ISNUMBER(FIND("Acute toxicity",C1673)))</f>
        <v>1</v>
      </c>
      <c r="G1673" t="b">
        <f>OR(ISNUMBER(FIND("genotoxic",C1673)),ISNUMBER(FIND("genotoxicity",C1673)),ISNUMBER(FIND("DNA damage",C1673)),ISNUMBER(FIND("DNA",C1673)),ISNUMBER(FIND("RNA",C1673)),ISNUMBER(FIND("mesothelioma",C1673)),ISNUMBER(FIND("carcino",C1673)),ISNUMBER(FIND("mutagen",C1673)),ISNUMBER(FIND("genetic",C1673)))</f>
        <v>0</v>
      </c>
      <c r="H1673" t="b">
        <f>OR(ISNUMBER(FIND("inflammatory",C1673)),ISNUMBER(FIND("inflamm",C1673)))</f>
        <v>0</v>
      </c>
      <c r="I1673" t="b">
        <f>OR(ISNUMBER(FIND("immune",C1673)),ISNUMBER(FIND("immunological",C1673)),ISNUMBER(FIND("interleuk",C1673)),ISNUMBER(FIND("platelet activation",C1673)),ISNUMBER(FIND("monocyte",C1673)),ISNUMBER(FIND("leukocyte",C1673)),ISNUMBER(FIND("cytokine",C1673)),ISNUMBER(FIND("CD4",C1673)),ISNUMBER(FIND("CD8",C1673)),ISNUMBER(FIND("T-cell",C1673)))</f>
        <v>0</v>
      </c>
      <c r="J1673" t="b">
        <f>OR(ISNUMBER(FIND("reactive oxygen",C1673)),ISNUMBER(FIND("ROS",C1673)),ISNUMBER(FIND("free radical",C1673)),ISNUMBER(FIND("oxidative stress",C1673)),ISNUMBER(FIND("peroxid",C1673)),ISNUMBER(FIND("oxidative",C1673)),ISNUMBER(FIND("antioxid",C1673)))</f>
        <v>1</v>
      </c>
      <c r="K1673" t="b">
        <f>OR(ISNUMBER(FIND("autophag",C1673)))</f>
        <v>0</v>
      </c>
      <c r="L1673" t="b">
        <f>OR(ISNUMBER(FIND("morpholog",C1673)))</f>
        <v>0</v>
      </c>
      <c r="M1673" t="b">
        <f>OR(ISNUMBER(FIND("fibrosis",C1673)),ISNUMBER(FIND("Fibrosis",C1673)),ISNUMBER(FIND("fibrot",C1673)))</f>
        <v>0</v>
      </c>
      <c r="N1673" t="b">
        <f>OR(ISNUMBER(FIND("offspring",C1673)),ISNUMBER(FIND("Parental",C1673)),ISNUMBER(FIND("parental",C1673)),ISNUMBER(FIND("germline",C1673)),ISNUMBER(FIND("reproduc",C1673)),ISNUMBER(FIND("embryo",C1673)))</f>
        <v>0</v>
      </c>
      <c r="O1673" t="b">
        <f>OR(ISNUMBER(FIND("metabol",C1673)),ISNUMBER(FIND("Metabol",C1673)),ISNUMBER(FIND("digest",C1673)),ISNUMBER(FIND("mitochon",C1673)))</f>
        <v>0</v>
      </c>
      <c r="P1673" t="b">
        <f>OR(ISNUMBER(FIND("ecotox",C1673)),ISNUMBER(FIND("Ecotox",B1673)),ISNUMBER(FIND("ecotox",B1673)),ISNUMBER(FIND("Ecotox",C1673)))</f>
        <v>0</v>
      </c>
      <c r="Q1673" t="b">
        <f>OR(ISNUMBER(FIND("Bioaccum",C1673)),ISNUMBER(FIND("bioaccum",C1673)),ISNUMBER(FIND("accum",C1673)))</f>
        <v>0</v>
      </c>
      <c r="R1673" t="b">
        <f>OR(ISNUMBER(FIND("Occupation",C1673)),ISNUMBER(FIND("occupation",C1673)),ISNUMBER(FIND("worker",C1673)),ISNUMBER(FIND("workforce",C1673)))</f>
        <v>0</v>
      </c>
      <c r="S1673" t="b">
        <f>NOT(OR(F1673,G1673,H1673,I1673,J1673,K1673,L1673,M1673,N1673,O1673,P1673,Q1673,R1673))</f>
        <v>0</v>
      </c>
      <c r="U1673" t="b">
        <f>OR(Table1[[#This Row],[Inflammation]],Table1[[#This Row],[Immune]])</f>
        <v>0</v>
      </c>
      <c r="V1673" t="b">
        <f>IF(OR(Table1[[#This Row],[Rodents]],Table1[[#This Row],[Human]],Table1[[#This Row],[Pig]]),OR(ISNUMBER(FIND("intratrach",C1673)),ISNUMBER(FIND("nasal ",C1673)),ISNUMBER(FIND("instill",C1673))),"NA")</f>
        <v>0</v>
      </c>
      <c r="W1673" t="b">
        <f>IF(OR(Table1[[#This Row],[Rodents]],Table1[[#This Row],[Human]],Table1[[#This Row],[Pig]]),OR(ISNUMBER(FIND("dermal",C1673)),ISNUMBER(FIND("skin ",C1673))),"NA")</f>
        <v>0</v>
      </c>
      <c r="X1673" t="b">
        <f>IF(OR(Table1[[#This Row],[Rodents]],Table1[[#This Row],[Human]],Table1[[#This Row],[Pig]]),OR(ISNUMBER(FIND("injected",C1673)),ISNUMBER(FIND("periton",C1673)),ISNUMBER(FIND("intrascrot",C1673))),"NA")</f>
        <v>0</v>
      </c>
      <c r="Y1673" t="b">
        <f>IF(OR(Table1[[#This Row],[Rodents]],Table1[[#This Row],[Human]],Table1[[#This Row],[Pig]]),NOT(OR(Table1[[#This Row],[Inhaled/Intratracheal/intranasal]],Table1[[#This Row],[Dermal]],Table1[[#This Row],[Injected]])),"NA")</f>
        <v>1</v>
      </c>
      <c r="AA1673" t="b">
        <f>OR(ISNUMBER(FIND("fish ",C1673)),ISNUMBER(FIND("Fish ",C1673)),ISNUMBER(FIND("aquatic",C1673)),ISNUMBER(FIND("daphnids",C1673)),ISNUMBER(FIND("Carcinus maenas",C1673)),ISNUMBER(FIND("Daphnia",C1673)),ISNUMBER(FIND("Ruditapes philippinarum",C1673)),ISNUMBER(FIND("daphnia",C1673)),ISNUMBER(FIND("marine",C1673)),ISNUMBER(FIND("mussel",C1673)),ISNUMBER(FIND("algae",C1673)),ISNUMBER(FIND("Donax faba",C1673)),ISNUMBER(FIND("estuarine",C1673)),ISNUMBER(FIND("snail",C1673)),ISNUMBER(FIND("Prorocentrum donghaiense",C1673)) )</f>
        <v>0</v>
      </c>
      <c r="AB1673" t="b">
        <f>OR(ISNUMBER(FIND(" rat ",C1673)),ISNUMBER(FIND(" rats ",C1673)),ISNUMBER(FIND(" Rats ",C1673)),ISNUMBER(FIND(" Rat ",C1673)),ISNUMBER(FIND(" rat.",C1673)),ISNUMBER(FIND(" rats.",C1673)),ISNUMBER(FIND("mouse",C1673)),ISNUMBER(FIND("mice",C1673)), ISNUMBER(FIND(" Mice",C1673)))</f>
        <v>1</v>
      </c>
      <c r="AC1673" t="b">
        <f>OR(ISNUMBER(FIND(" cell ",C1673)),ISNUMBER(FIND("fibroblast",C1673)),ISNUMBER(FIND("macrophage",C1673)),ISNUMBER(FIND("epithelial",C1673)),ISNUMBER(FIND("endothelial",C1673)),ISNUMBER(FIND("neuron",C1673)),ISNUMBER(FIND(" cells ",C1673)),ISNUMBER(FIND("RBC",C1673)),ISNUMBER(FIND("mitochond",C1673)),ISNUMBER(FIND("adipocyte",C1673)),ISNUMBER(FIND("osteo",C1673)),ISNUMBER(FIND("keratin",C1673)),ISNUMBER(FIND(" cell's ",C1673)),ISNUMBER(FIND("eukary",C1673)),ISNUMBER(FIND("sperm",C1673)))</f>
        <v>1</v>
      </c>
      <c r="AD1673" t="b">
        <f>OR(ISNUMBER(FIND("human",B1673)),ISNUMBER(FIND("workers",B1673)),ISNUMBER(FIND("workforces",B1673)),ISNUMBER(FIND("occupational",B1673)),ISNUMBER(FIND("Case report",B1673)),ISNUMBER(FIND("Workplaces",B1673)),ISNUMBER(FIND("worker",B1673)))</f>
        <v>0</v>
      </c>
      <c r="AE1673" t="b">
        <f>OR(ISNUMBER(FIND(" plant ",C1673)),ISNUMBER(FIND("Plant ",C1673)),ISNUMBER(FIND("tomato",C1673)),ISNUMBER(FIND("plants",C1673)),ISNUMBER(FIND("Plants",C1673)),ISNUMBER(FIND("algae",C1673)),ISNUMBER(FIND("lettuce",C1673)),ISNUMBER(FIND("green gram sprouts ",C1673)),ISNUMBER(FIND("Cucurbita pepo",C1673)),ISNUMBER(FIND("bean ",C1673)),ISNUMBER(FIND("chloroplast",C1673)),ISNUMBER(FIND("chlorophyll",C1673)),ISNUMBER(FIND("seedling",C1673)),ISNUMBER(FIND("canola",C1673)),ISNUMBER(FIND("shoot",C1673)),ISNUMBER(FIND("photosynthes",C1673)),ISNUMBER(FIND(" leaves ",C1673)),,ISNUMBER(FIND("agriculture",C1673)),ISNUMBER(FIND(" crops ",C1673)))</f>
        <v>0</v>
      </c>
      <c r="AF1673" t="b">
        <f>OR(ISNUMBER(FIND("bacteria",C1673)),ISNUMBER(FIND("Bacteria",C1673)),ISNUMBER(FIND("Bacterium",C1673)),ISNUMBER(FIND("bacterium",C1673)),ISNUMBER(FIND(" coli ",C1673)))</f>
        <v>0</v>
      </c>
      <c r="AG1673" t="b">
        <f>OR(ISNUMBER(FIND("fungi",C1673)),ISNUMBER(FIND("Fungi",C1673)),ISNUMBER(FIND("fungus",C1673)),ISNUMBER(FIND("Fungus",C1673)),ISNUMBER(FIND("mushroom",C1673)),ISNUMBER(FIND("Mushroom",C1673)),ISNUMBER(FIND(" mold ",C1673)))</f>
        <v>0</v>
      </c>
      <c r="AH1673" t="b">
        <f>OR(ISNUMBER(FIND("Pig ",C1673)),ISNUMBER(FIND("pig ",C1673)),ISNUMBER(FIND("Pigs ",C1673)),ISNUMBER(FIND("pigs ",C1673)))</f>
        <v>0</v>
      </c>
      <c r="AI1673" t="b">
        <f>OR(ISNUMBER(FIND(" C. elegans",C1673)),ISNUMBER(FIND("Caenorhabditis elegans",C1673)),ISNUMBER(FIND("earthworms",C1673)),ISNUMBER(FIND(" Ficopomatus enigmaticus",C1673)),ISNUMBER(FIND("larva",C1673)),ISNUMBER(FIND("Lumbriculus variegatus",C1673)),ISNUMBER(FIND("nematode",C1673)))</f>
        <v>0</v>
      </c>
      <c r="AJ1673" t="b">
        <f>NOT(OR(AA1673,AB1673,AC1673,AD1673,AE1673,AF1673,AG1673,AH1673,AI1673))</f>
        <v>0</v>
      </c>
      <c r="AL1673" t="b">
        <f>OR(AA1673,AB1673,AD1673,AE1673,AF1673,AG1673,AH1673,AI1673)</f>
        <v>1</v>
      </c>
      <c r="AM1673" t="b">
        <f>IF(Table1[[#This Row],[In vivo?]],IF(Table1[[#This Row],[Cell]],FALSE,TRUE),FALSE)</f>
        <v>0</v>
      </c>
      <c r="AN1673" t="b">
        <f>AND(AC1673,AL1673)</f>
        <v>1</v>
      </c>
      <c r="AO1673" t="b">
        <f>IF(Table1[[#This Row],[Cell]],IF(Table1[[#This Row],[In vivo?]],FALSE,TRUE),FALSE)</f>
        <v>0</v>
      </c>
      <c r="AP1673" t="b">
        <f>NOT(OR(Table1[[#This Row],[In vivo?]],Table1[[#This Row],[Only in Cell]]))</f>
        <v>0</v>
      </c>
      <c r="AQ1673" t="b">
        <f>IF(OR(Table1[[#This Row],[Rodents]],Table1[[#This Row],[Human]],Table1[[#This Row],[Pig]]),OR(ISNUMBER(FIND("pulmonary",C1673)),ISNUMBER(FIND("lung",C1673))),"NA")</f>
        <v>0</v>
      </c>
      <c r="AR1673" t="b">
        <f>IF(OR(Table1[[#This Row],[Rodents]],Table1[[#This Row],[Human]],Table1[[#This Row],[Pig]]),OR(ISNUMBER(FIND("skin",C1673)),ISNUMBER(FIND("dermal",C1673))),"NA")</f>
        <v>0</v>
      </c>
      <c r="AS1673" t="b">
        <f>IF(OR(Table1[[#This Row],[Rodents]],Table1[[#This Row],[Human]],Table1[[#This Row],[Pig]]),OR(ISNUMBER(FIND("liver",C1673)),ISNUMBER(FIND("hepat",C1673))),"NA")</f>
        <v>0</v>
      </c>
      <c r="AT1673" t="b">
        <f>IF(OR(Table1[[#This Row],[Rodents]],Table1[[#This Row],[Human]],Table1[[#This Row],[Pig]]),OR(ISNUMBER(FIND("kidney",C1673)),ISNUMBER(FIND("neph",C1673))),"NA")</f>
        <v>0</v>
      </c>
      <c r="AU1673" t="b">
        <f>IF(OR(Table1[[#This Row],[Rodents]],Table1[[#This Row],[Human]],Table1[[#This Row],[Pig]]),OR(ISNUMBER(FIND("brain",C1673)),ISNUMBER(FIND("neur",C1673)),ISNUMBER(FIND("nerv",C1673))),"NA")</f>
        <v>0</v>
      </c>
      <c r="AV1673" t="b">
        <f>IF(OR(Table1[[#This Row],[Rodents]],Table1[[#This Row],[Human]],Table1[[#This Row],[Pig]]),OR(ISNUMBER(FIND("heart",C1673)),ISNUMBER(FIND("cardi",C1673))),"NA")</f>
        <v>0</v>
      </c>
      <c r="AW1673" t="b">
        <f>IF(OR(Table1[[#This Row],[Rodents]],Table1[[#This Row],[Human]],Table1[[#This Row],[Pig]]),OR(ISNUMBER(FIND("gastro",C1673)),ISNUMBER(FIND("intesti",C1673)),ISNUMBER(FIND("stomach",C1673))),"NA")</f>
        <v>0</v>
      </c>
      <c r="AX1673" t="b">
        <f>IF(OR(Table1[[#This Row],[Rodents]],Table1[[#This Row],[Human]],Table1[[#This Row],[Pig]]),NOT(OR(AQ1673,AR1673,AS1673,AT1673,AU1673,AV1673,AW1673)),"NA")</f>
        <v>1</v>
      </c>
      <c r="AY1673" t="b">
        <f>OR(ISNUMBER(FIND("SWCNT",C1673)),ISNUMBER(FIND("SWNT",C1673)),ISNUMBER(FIND("single-wall",C1673)),ISNUMBER(FIND("single wall",C1673)),ISNUMBER(FIND("Single wall",C1673)),ISNUMBER(FIND("Single-wall",C1673)),ISNUMBER(FIND("SWCNT",B1673)),ISNUMBER(FIND("SWNT",B1673)),ISNUMBER(FIND("single-wall",B1673)),ISNUMBER(FIND("single wall",B1673)),ISNUMBER(FIND("Single-wall",B1673)),ISNUMBER(FIND("Single wall",B1673)))</f>
        <v>0</v>
      </c>
      <c r="AZ1673" t="b">
        <f>OR(ISNUMBER(FIND("MWCNT",C1673)),ISNUMBER(FIND("MWNT",C1673)),ISNUMBER(FIND("multi-wall",C1673)),ISNUMBER(FIND("multi wall",C1673)),ISNUMBER(FIND("multiwall",C1673)),ISNUMBER(FIND("Multi-wall",C1673)),ISNUMBER(FIND("Multi wall",C1673)),ISNUMBER(FIND("Multiwall",C1673)),ISNUMBER(FIND("MWCNT",B1673)),ISNUMBER(FIND("MWNT",B1673)),ISNUMBER(FIND("multi-wall",B1673)),ISNUMBER(FIND("multi wall",B1673)),ISNUMBER(FIND("multiwall",B1673)),ISNUMBER(FIND("Multi-wall",B1673)),ISNUMBER(FIND("Multi wall",B1673)),ISNUMBER(FIND("Multiwall",B1673)),ISNUMBER(FIND("Double-wall",B1673)),ISNUMBER(FIND("Double wall",B1673)),ISNUMBER(FIND("Doublewall",B1673)),ISNUMBER(FIND("double-wall",B1673)),ISNUMBER(FIND("double wall",B1673)),ISNUMBER(FIND("doublewall",B1673)))</f>
        <v>1</v>
      </c>
      <c r="BA1673" t="b">
        <f>AND(Table1[[#This Row],[SWCNT]],Table1[[#This Row],[MWCNT]])</f>
        <v>0</v>
      </c>
      <c r="BB1673" t="b">
        <f>IF(Table1[[#This Row],[SWCNT]]=TRUE,FALSE,IF(Table1[[#This Row],[MWCNT]]=TRUE,FALSE,TRUE))</f>
        <v>0</v>
      </c>
      <c r="BC1673" s="18"/>
    </row>
    <row r="1674" spans="1:55" ht="277.5">
      <c r="A1674" t="s">
        <v>4379</v>
      </c>
      <c r="B1674" s="2" t="s">
        <v>4381</v>
      </c>
      <c r="C1674" s="16" t="s">
        <v>4383</v>
      </c>
      <c r="D1674" s="17" t="s">
        <v>282</v>
      </c>
      <c r="E1674" s="2">
        <v>2012</v>
      </c>
      <c r="F1674" t="b">
        <f>OR(ISNUMBER(FIND("cytotoxic",C1674)),ISNUMBER(FIND("Cytotoxic",C1674)),ISNUMBER(FIND("cellular toxicity",C1674)),ISNUMBER(FIND("cell death",C1674)),ISNUMBER(FIND("viable",C1674)),ISNUMBER(FIND("phytotoxic",C1674)),ISNUMBER(FIND("acute toxicity",C1674)),ISNUMBER(FIND("MTT",C1674)),ISNUMBER(FIND("survival",C1674)),ISNUMBER(FIND("prolifer",C1674)),ISNUMBER(FIND("apoptosis",C1674)),ISNUMBER(FIND("neurotoxic",C1674)),ISNUMBER(FIND("  lysis ",C1674)),ISNUMBER(FIND("necrosis",C1674)),ISNUMBER(FIND("cellular death",C1674))*3,ISNUMBER(FIND("LDH",C1674)),ISNUMBER(FIND("Acute toxicity",C1674)))</f>
        <v>1</v>
      </c>
      <c r="G1674" t="b">
        <f>OR(ISNUMBER(FIND("genotoxic",C1674)),ISNUMBER(FIND("genotoxicity",C1674)),ISNUMBER(FIND("DNA damage",C1674)),ISNUMBER(FIND("DNA",C1674)),ISNUMBER(FIND("RNA",C1674)),ISNUMBER(FIND("mesothelioma",C1674)),ISNUMBER(FIND("carcino",C1674)),ISNUMBER(FIND("mutagen",C1674)),ISNUMBER(FIND("genetic",C1674)))</f>
        <v>0</v>
      </c>
      <c r="H1674" t="b">
        <f>OR(ISNUMBER(FIND("inflammatory",C1674)),ISNUMBER(FIND("inflamm",C1674)))</f>
        <v>0</v>
      </c>
      <c r="I1674" t="b">
        <f>OR(ISNUMBER(FIND("immune",C1674)),ISNUMBER(FIND("immunological",C1674)),ISNUMBER(FIND("interleuk",C1674)),ISNUMBER(FIND("platelet activation",C1674)),ISNUMBER(FIND("monocyte",C1674)),ISNUMBER(FIND("leukocyte",C1674)),ISNUMBER(FIND("cytokine",C1674)),ISNUMBER(FIND("CD4",C1674)),ISNUMBER(FIND("CD8",C1674)),ISNUMBER(FIND("T-cell",C1674)))</f>
        <v>0</v>
      </c>
      <c r="J1674" t="b">
        <f>OR(ISNUMBER(FIND("reactive oxygen",C1674)),ISNUMBER(FIND("ROS",C1674)),ISNUMBER(FIND("free radical",C1674)),ISNUMBER(FIND("oxidative stress",C1674)),ISNUMBER(FIND("peroxid",C1674)),ISNUMBER(FIND("oxidative",C1674)),ISNUMBER(FIND("antioxid",C1674)))</f>
        <v>0</v>
      </c>
      <c r="K1674" t="b">
        <f>OR(ISNUMBER(FIND("autophag",C1674)))</f>
        <v>0</v>
      </c>
      <c r="L1674" t="b">
        <f>OR(ISNUMBER(FIND("morpholog",C1674)))</f>
        <v>0</v>
      </c>
      <c r="M1674" t="b">
        <f>OR(ISNUMBER(FIND("fibrosis",C1674)),ISNUMBER(FIND("Fibrosis",C1674)),ISNUMBER(FIND("fibrot",C1674)))</f>
        <v>0</v>
      </c>
      <c r="N1674" t="b">
        <f>OR(ISNUMBER(FIND("offspring",C1674)),ISNUMBER(FIND("Parental",C1674)),ISNUMBER(FIND("parental",C1674)),ISNUMBER(FIND("germline",C1674)),ISNUMBER(FIND("reproduc",C1674)),ISNUMBER(FIND("embryo",C1674)))</f>
        <v>0</v>
      </c>
      <c r="O1674" t="b">
        <f>OR(ISNUMBER(FIND("metabol",C1674)),ISNUMBER(FIND("Metabol",C1674)),ISNUMBER(FIND("digest",C1674)),ISNUMBER(FIND("mitochon",C1674)))</f>
        <v>0</v>
      </c>
      <c r="P1674" t="b">
        <f>OR(ISNUMBER(FIND("ecotox",C1674)),ISNUMBER(FIND("Ecotox",B1674)),ISNUMBER(FIND("ecotox",B1674)),ISNUMBER(FIND("Ecotox",C1674)))</f>
        <v>0</v>
      </c>
      <c r="Q1674" t="b">
        <f>OR(ISNUMBER(FIND("Bioaccum",C1674)),ISNUMBER(FIND("bioaccum",C1674)),ISNUMBER(FIND("accum",C1674)))</f>
        <v>0</v>
      </c>
      <c r="R1674" t="b">
        <f>OR(ISNUMBER(FIND("Occupation",C1674)),ISNUMBER(FIND("occupation",C1674)),ISNUMBER(FIND("worker",C1674)),ISNUMBER(FIND("workforce",C1674)))</f>
        <v>0</v>
      </c>
      <c r="S1674" t="b">
        <f>NOT(OR(F1674,G1674,H1674,I1674,J1674,K1674,L1674,M1674,N1674,O1674,P1674,Q1674,R1674))</f>
        <v>0</v>
      </c>
      <c r="U1674" t="b">
        <f>OR(Table1[[#This Row],[Inflammation]],Table1[[#This Row],[Immune]])</f>
        <v>0</v>
      </c>
      <c r="V1674" t="str">
        <f>IF(OR(Table1[[#This Row],[Rodents]],Table1[[#This Row],[Human]],Table1[[#This Row],[Pig]]),OR(ISNUMBER(FIND("intratrach",C1674)),ISNUMBER(FIND("nasal ",C1674)),ISNUMBER(FIND("instill",C1674))),"NA")</f>
        <v>NA</v>
      </c>
      <c r="W1674" t="str">
        <f>IF(OR(Table1[[#This Row],[Rodents]],Table1[[#This Row],[Human]],Table1[[#This Row],[Pig]]),OR(ISNUMBER(FIND("dermal",C1674)),ISNUMBER(FIND("skin ",C1674))),"NA")</f>
        <v>NA</v>
      </c>
      <c r="X1674" t="str">
        <f>IF(OR(Table1[[#This Row],[Rodents]],Table1[[#This Row],[Human]],Table1[[#This Row],[Pig]]),OR(ISNUMBER(FIND("injected",C1674)),ISNUMBER(FIND("periton",C1674)),ISNUMBER(FIND("intrascrot",C1674))),"NA")</f>
        <v>NA</v>
      </c>
      <c r="Y1674" t="str">
        <f>IF(OR(Table1[[#This Row],[Rodents]],Table1[[#This Row],[Human]],Table1[[#This Row],[Pig]]),NOT(OR(Table1[[#This Row],[Inhaled/Intratracheal/intranasal]],Table1[[#This Row],[Dermal]],Table1[[#This Row],[Injected]])),"NA")</f>
        <v>NA</v>
      </c>
      <c r="AA1674" t="b">
        <f>OR(ISNUMBER(FIND("fish ",C1674)),ISNUMBER(FIND("Fish ",C1674)),ISNUMBER(FIND("aquatic",C1674)),ISNUMBER(FIND("daphnids",C1674)),ISNUMBER(FIND("Carcinus maenas",C1674)),ISNUMBER(FIND("Daphnia",C1674)),ISNUMBER(FIND("Ruditapes philippinarum",C1674)),ISNUMBER(FIND("daphnia",C1674)),ISNUMBER(FIND("marine",C1674)),ISNUMBER(FIND("mussel",C1674)),ISNUMBER(FIND("algae",C1674)),ISNUMBER(FIND("Donax faba",C1674)),ISNUMBER(FIND("estuarine",C1674)),ISNUMBER(FIND("snail",C1674)),ISNUMBER(FIND("Prorocentrum donghaiense",C1674)) )</f>
        <v>0</v>
      </c>
      <c r="AB1674" t="b">
        <f>OR(ISNUMBER(FIND(" rat ",C1674)),ISNUMBER(FIND(" rats ",C1674)),ISNUMBER(FIND(" Rats ",C1674)),ISNUMBER(FIND(" Rat ",C1674)),ISNUMBER(FIND(" rat.",C1674)),ISNUMBER(FIND(" rats.",C1674)),ISNUMBER(FIND("mouse",C1674)),ISNUMBER(FIND("mice",C1674)), ISNUMBER(FIND(" Mice",C1674)))</f>
        <v>0</v>
      </c>
      <c r="AC1674" t="b">
        <f>OR(ISNUMBER(FIND(" cell ",C1674)),ISNUMBER(FIND("fibroblast",C1674)),ISNUMBER(FIND("macrophage",C1674)),ISNUMBER(FIND("epithelial",C1674)),ISNUMBER(FIND("endothelial",C1674)),ISNUMBER(FIND("neuron",C1674)),ISNUMBER(FIND(" cells ",C1674)),ISNUMBER(FIND("RBC",C1674)),ISNUMBER(FIND("mitochond",C1674)),ISNUMBER(FIND("adipocyte",C1674)),ISNUMBER(FIND("osteo",C1674)),ISNUMBER(FIND("keratin",C1674)),ISNUMBER(FIND(" cell's ",C1674)),ISNUMBER(FIND("eukary",C1674)),ISNUMBER(FIND("sperm",C1674)))</f>
        <v>1</v>
      </c>
      <c r="AD1674" t="b">
        <f>OR(ISNUMBER(FIND("human",B1674)),ISNUMBER(FIND("workers",B1674)),ISNUMBER(FIND("workforces",B1674)),ISNUMBER(FIND("occupational",B1674)),ISNUMBER(FIND("Case report",B1674)),ISNUMBER(FIND("Workplaces",B1674)),ISNUMBER(FIND("worker",B1674)))</f>
        <v>0</v>
      </c>
      <c r="AE1674" t="b">
        <f>OR(ISNUMBER(FIND(" plant ",C1674)),ISNUMBER(FIND("Plant ",C1674)),ISNUMBER(FIND("tomato",C1674)),ISNUMBER(FIND("plants",C1674)),ISNUMBER(FIND("Plants",C1674)),ISNUMBER(FIND("algae",C1674)),ISNUMBER(FIND("lettuce",C1674)),ISNUMBER(FIND("green gram sprouts ",C1674)),ISNUMBER(FIND("Cucurbita pepo",C1674)),ISNUMBER(FIND("bean ",C1674)),ISNUMBER(FIND("chloroplast",C1674)),ISNUMBER(FIND("chlorophyll",C1674)),ISNUMBER(FIND("seedling",C1674)),ISNUMBER(FIND("canola",C1674)),ISNUMBER(FIND("shoot",C1674)),ISNUMBER(FIND("photosynthes",C1674)),ISNUMBER(FIND(" leaves ",C1674)),,ISNUMBER(FIND("agriculture",C1674)),ISNUMBER(FIND(" crops ",C1674)))</f>
        <v>0</v>
      </c>
      <c r="AF1674" t="b">
        <f>OR(ISNUMBER(FIND("bacteria",C1674)),ISNUMBER(FIND("Bacteria",C1674)),ISNUMBER(FIND("Bacterium",C1674)),ISNUMBER(FIND("bacterium",C1674)),ISNUMBER(FIND(" coli ",C1674)))</f>
        <v>0</v>
      </c>
      <c r="AG1674" t="b">
        <f>OR(ISNUMBER(FIND("fungi",C1674)),ISNUMBER(FIND("Fungi",C1674)),ISNUMBER(FIND("fungus",C1674)),ISNUMBER(FIND("Fungus",C1674)),ISNUMBER(FIND("mushroom",C1674)),ISNUMBER(FIND("Mushroom",C1674)),ISNUMBER(FIND(" mold ",C1674)))</f>
        <v>0</v>
      </c>
      <c r="AH1674" t="b">
        <f>OR(ISNUMBER(FIND("Pig ",C1674)),ISNUMBER(FIND("pig ",C1674)),ISNUMBER(FIND("Pigs ",C1674)),ISNUMBER(FIND("pigs ",C1674)))</f>
        <v>0</v>
      </c>
      <c r="AI1674" t="b">
        <f>OR(ISNUMBER(FIND(" C. elegans",C1674)),ISNUMBER(FIND("Caenorhabditis elegans",C1674)),ISNUMBER(FIND("earthworms",C1674)),ISNUMBER(FIND(" Ficopomatus enigmaticus",C1674)),ISNUMBER(FIND("larva",C1674)),ISNUMBER(FIND("Lumbriculus variegatus",C1674)),ISNUMBER(FIND("nematode",C1674)))</f>
        <v>0</v>
      </c>
      <c r="AJ1674" t="b">
        <f>NOT(OR(AA1674,AB1674,AC1674,AD1674,AE1674,AF1674,AG1674,AH1674,AI1674))</f>
        <v>0</v>
      </c>
      <c r="AL1674" t="b">
        <f>OR(AA1674,AB1674,AD1674,AE1674,AF1674,AG1674,AH1674,AI1674)</f>
        <v>0</v>
      </c>
      <c r="AM1674" t="b">
        <f>IF(Table1[[#This Row],[In vivo?]],IF(Table1[[#This Row],[Cell]],FALSE,TRUE),FALSE)</f>
        <v>0</v>
      </c>
      <c r="AN1674" t="b">
        <f>AND(AC1674,AL1674)</f>
        <v>0</v>
      </c>
      <c r="AO1674" t="b">
        <f>IF(Table1[[#This Row],[Cell]],IF(Table1[[#This Row],[In vivo?]],FALSE,TRUE),FALSE)</f>
        <v>1</v>
      </c>
      <c r="AP1674" t="b">
        <f>NOT(OR(Table1[[#This Row],[In vivo?]],Table1[[#This Row],[Only in Cell]]))</f>
        <v>0</v>
      </c>
      <c r="AQ1674" t="str">
        <f>IF(OR(Table1[[#This Row],[Rodents]],Table1[[#This Row],[Human]],Table1[[#This Row],[Pig]]),OR(ISNUMBER(FIND("pulmonary",C1674)),ISNUMBER(FIND("lung",C1674))),"NA")</f>
        <v>NA</v>
      </c>
      <c r="AR1674" t="str">
        <f>IF(OR(Table1[[#This Row],[Rodents]],Table1[[#This Row],[Human]],Table1[[#This Row],[Pig]]),OR(ISNUMBER(FIND("skin",C1674)),ISNUMBER(FIND("dermal",C1674))),"NA")</f>
        <v>NA</v>
      </c>
      <c r="AS1674" t="str">
        <f>IF(OR(Table1[[#This Row],[Rodents]],Table1[[#This Row],[Human]],Table1[[#This Row],[Pig]]),OR(ISNUMBER(FIND("liver",C1674)),ISNUMBER(FIND("hepat",C1674))),"NA")</f>
        <v>NA</v>
      </c>
      <c r="AT1674" t="str">
        <f>IF(OR(Table1[[#This Row],[Rodents]],Table1[[#This Row],[Human]],Table1[[#This Row],[Pig]]),OR(ISNUMBER(FIND("kidney",C1674)),ISNUMBER(FIND("neph",C1674))),"NA")</f>
        <v>NA</v>
      </c>
      <c r="AU1674" t="str">
        <f>IF(OR(Table1[[#This Row],[Rodents]],Table1[[#This Row],[Human]],Table1[[#This Row],[Pig]]),OR(ISNUMBER(FIND("brain",C1674)),ISNUMBER(FIND("neur",C1674)),ISNUMBER(FIND("nerv",C1674))),"NA")</f>
        <v>NA</v>
      </c>
      <c r="AV1674" t="str">
        <f>IF(OR(Table1[[#This Row],[Rodents]],Table1[[#This Row],[Human]],Table1[[#This Row],[Pig]]),OR(ISNUMBER(FIND("heart",C1674)),ISNUMBER(FIND("cardi",C1674))),"NA")</f>
        <v>NA</v>
      </c>
      <c r="AW1674" t="str">
        <f>IF(OR(Table1[[#This Row],[Rodents]],Table1[[#This Row],[Human]],Table1[[#This Row],[Pig]]),OR(ISNUMBER(FIND("gastro",C1674)),ISNUMBER(FIND("intesti",C1674)),ISNUMBER(FIND("stomach",C1674))),"NA")</f>
        <v>NA</v>
      </c>
      <c r="AX1674" t="str">
        <f>IF(OR(Table1[[#This Row],[Rodents]],Table1[[#This Row],[Human]],Table1[[#This Row],[Pig]]),NOT(OR(AQ1674,AR1674,AS1674,AT1674,AU1674,AV1674,AW1674)),"NA")</f>
        <v>NA</v>
      </c>
      <c r="AY1674" t="b">
        <f>OR(ISNUMBER(FIND("SWCNT",C1674)),ISNUMBER(FIND("SWNT",C1674)),ISNUMBER(FIND("single-wall",C1674)),ISNUMBER(FIND("single wall",C1674)),ISNUMBER(FIND("Single wall",C1674)),ISNUMBER(FIND("Single-wall",C1674)),ISNUMBER(FIND("SWCNT",B1674)),ISNUMBER(FIND("SWNT",B1674)),ISNUMBER(FIND("single-wall",B1674)),ISNUMBER(FIND("single wall",B1674)),ISNUMBER(FIND("Single-wall",B1674)),ISNUMBER(FIND("Single wall",B1674)))</f>
        <v>0</v>
      </c>
      <c r="AZ1674" t="b">
        <f>OR(ISNUMBER(FIND("MWCNT",C1674)),ISNUMBER(FIND("MWNT",C1674)),ISNUMBER(FIND("multi-wall",C1674)),ISNUMBER(FIND("multi wall",C1674)),ISNUMBER(FIND("multiwall",C1674)),ISNUMBER(FIND("Multi-wall",C1674)),ISNUMBER(FIND("Multi wall",C1674)),ISNUMBER(FIND("Multiwall",C1674)),ISNUMBER(FIND("MWCNT",B1674)),ISNUMBER(FIND("MWNT",B1674)),ISNUMBER(FIND("multi-wall",B1674)),ISNUMBER(FIND("multi wall",B1674)),ISNUMBER(FIND("multiwall",B1674)),ISNUMBER(FIND("Multi-wall",B1674)),ISNUMBER(FIND("Multi wall",B1674)),ISNUMBER(FIND("Multiwall",B1674)),ISNUMBER(FIND("Double-wall",B1674)),ISNUMBER(FIND("Double wall",B1674)),ISNUMBER(FIND("Doublewall",B1674)),ISNUMBER(FIND("double-wall",B1674)),ISNUMBER(FIND("double wall",B1674)),ISNUMBER(FIND("doublewall",B1674)))</f>
        <v>1</v>
      </c>
      <c r="BA1674" t="b">
        <f>AND(Table1[[#This Row],[SWCNT]],Table1[[#This Row],[MWCNT]])</f>
        <v>0</v>
      </c>
      <c r="BB1674" t="b">
        <f>IF(Table1[[#This Row],[SWCNT]]=TRUE,FALSE,IF(Table1[[#This Row],[MWCNT]]=TRUE,FALSE,TRUE))</f>
        <v>0</v>
      </c>
      <c r="BC1674" s="18"/>
    </row>
    <row r="1675" spans="1:55" ht="259">
      <c r="A1675" t="s">
        <v>4387</v>
      </c>
      <c r="B1675" s="2" t="s">
        <v>4388</v>
      </c>
      <c r="C1675" s="16" t="s">
        <v>4389</v>
      </c>
      <c r="D1675" s="17" t="s">
        <v>395</v>
      </c>
      <c r="E1675" s="2">
        <v>2012</v>
      </c>
      <c r="F1675" t="b">
        <f>OR(ISNUMBER(FIND("cytotoxic",C1675)),ISNUMBER(FIND("Cytotoxic",C1675)),ISNUMBER(FIND("cellular toxicity",C1675)),ISNUMBER(FIND("cell death",C1675)),ISNUMBER(FIND("viable",C1675)),ISNUMBER(FIND("phytotoxic",C1675)),ISNUMBER(FIND("acute toxicity",C1675)),ISNUMBER(FIND("MTT",C1675)),ISNUMBER(FIND("survival",C1675)),ISNUMBER(FIND("prolifer",C1675)),ISNUMBER(FIND("apoptosis",C1675)),ISNUMBER(FIND("neurotoxic",C1675)),ISNUMBER(FIND("  lysis ",C1675)),ISNUMBER(FIND("necrosis",C1675)),ISNUMBER(FIND("cellular death",C1675))*3,ISNUMBER(FIND("LDH",C1675)),ISNUMBER(FIND("Acute toxicity",C1675)))</f>
        <v>1</v>
      </c>
      <c r="G1675" t="b">
        <f>OR(ISNUMBER(FIND("genotoxic",C1675)),ISNUMBER(FIND("genotoxicity",C1675)),ISNUMBER(FIND("DNA damage",C1675)),ISNUMBER(FIND("DNA",C1675)),ISNUMBER(FIND("RNA",C1675)),ISNUMBER(FIND("mesothelioma",C1675)),ISNUMBER(FIND("carcino",C1675)),ISNUMBER(FIND("mutagen",C1675)),ISNUMBER(FIND("genetic",C1675)))</f>
        <v>0</v>
      </c>
      <c r="H1675" t="b">
        <f>OR(ISNUMBER(FIND("inflammatory",C1675)),ISNUMBER(FIND("inflamm",C1675)))</f>
        <v>0</v>
      </c>
      <c r="I1675" t="b">
        <f>OR(ISNUMBER(FIND("immune",C1675)),ISNUMBER(FIND("immunological",C1675)),ISNUMBER(FIND("interleuk",C1675)),ISNUMBER(FIND("platelet activation",C1675)),ISNUMBER(FIND("monocyte",C1675)),ISNUMBER(FIND("leukocyte",C1675)),ISNUMBER(FIND("cytokine",C1675)),ISNUMBER(FIND("CD4",C1675)),ISNUMBER(FIND("CD8",C1675)),ISNUMBER(FIND("T-cell",C1675)))</f>
        <v>0</v>
      </c>
      <c r="J1675" t="b">
        <f>OR(ISNUMBER(FIND("reactive oxygen",C1675)),ISNUMBER(FIND("ROS",C1675)),ISNUMBER(FIND("free radical",C1675)),ISNUMBER(FIND("oxidative stress",C1675)),ISNUMBER(FIND("peroxid",C1675)),ISNUMBER(FIND("oxidative",C1675)),ISNUMBER(FIND("antioxid",C1675)))</f>
        <v>0</v>
      </c>
      <c r="K1675" t="b">
        <f>OR(ISNUMBER(FIND("autophag",C1675)))</f>
        <v>0</v>
      </c>
      <c r="L1675" t="b">
        <f>OR(ISNUMBER(FIND("morpholog",C1675)))</f>
        <v>0</v>
      </c>
      <c r="M1675" t="b">
        <f>OR(ISNUMBER(FIND("fibrosis",C1675)),ISNUMBER(FIND("Fibrosis",C1675)),ISNUMBER(FIND("fibrot",C1675)))</f>
        <v>0</v>
      </c>
      <c r="N1675" t="b">
        <f>OR(ISNUMBER(FIND("offspring",C1675)),ISNUMBER(FIND("Parental",C1675)),ISNUMBER(FIND("parental",C1675)),ISNUMBER(FIND("germline",C1675)),ISNUMBER(FIND("reproduc",C1675)),ISNUMBER(FIND("embryo",C1675)))</f>
        <v>0</v>
      </c>
      <c r="O1675" t="b">
        <f>OR(ISNUMBER(FIND("metabol",C1675)),ISNUMBER(FIND("Metabol",C1675)),ISNUMBER(FIND("digest",C1675)),ISNUMBER(FIND("mitochon",C1675)))</f>
        <v>0</v>
      </c>
      <c r="P1675" t="b">
        <f>OR(ISNUMBER(FIND("ecotox",C1675)),ISNUMBER(FIND("Ecotox",B1675)),ISNUMBER(FIND("ecotox",B1675)),ISNUMBER(FIND("Ecotox",C1675)))</f>
        <v>0</v>
      </c>
      <c r="Q1675" t="b">
        <f>OR(ISNUMBER(FIND("Bioaccum",C1675)),ISNUMBER(FIND("bioaccum",C1675)),ISNUMBER(FIND("accum",C1675)))</f>
        <v>0</v>
      </c>
      <c r="R1675" t="b">
        <f>OR(ISNUMBER(FIND("Occupation",C1675)),ISNUMBER(FIND("occupation",C1675)),ISNUMBER(FIND("worker",C1675)),ISNUMBER(FIND("workforce",C1675)))</f>
        <v>0</v>
      </c>
      <c r="S1675" t="b">
        <f>NOT(OR(F1675,G1675,H1675,I1675,J1675,K1675,L1675,M1675,N1675,O1675,P1675,Q1675,R1675))</f>
        <v>0</v>
      </c>
      <c r="U1675" t="b">
        <f>OR(Table1[[#This Row],[Inflammation]],Table1[[#This Row],[Immune]])</f>
        <v>0</v>
      </c>
      <c r="V1675" t="str">
        <f>IF(OR(Table1[[#This Row],[Rodents]],Table1[[#This Row],[Human]],Table1[[#This Row],[Pig]]),OR(ISNUMBER(FIND("intratrach",C1675)),ISNUMBER(FIND("nasal ",C1675)),ISNUMBER(FIND("instill",C1675))),"NA")</f>
        <v>NA</v>
      </c>
      <c r="W1675" t="str">
        <f>IF(OR(Table1[[#This Row],[Rodents]],Table1[[#This Row],[Human]],Table1[[#This Row],[Pig]]),OR(ISNUMBER(FIND("dermal",C1675)),ISNUMBER(FIND("skin ",C1675))),"NA")</f>
        <v>NA</v>
      </c>
      <c r="X1675" t="str">
        <f>IF(OR(Table1[[#This Row],[Rodents]],Table1[[#This Row],[Human]],Table1[[#This Row],[Pig]]),OR(ISNUMBER(FIND("injected",C1675)),ISNUMBER(FIND("periton",C1675)),ISNUMBER(FIND("intrascrot",C1675))),"NA")</f>
        <v>NA</v>
      </c>
      <c r="Y1675" t="str">
        <f>IF(OR(Table1[[#This Row],[Rodents]],Table1[[#This Row],[Human]],Table1[[#This Row],[Pig]]),NOT(OR(Table1[[#This Row],[Inhaled/Intratracheal/intranasal]],Table1[[#This Row],[Dermal]],Table1[[#This Row],[Injected]])),"NA")</f>
        <v>NA</v>
      </c>
      <c r="AA1675" t="b">
        <f>OR(ISNUMBER(FIND("fish ",C1675)),ISNUMBER(FIND("Fish ",C1675)),ISNUMBER(FIND("aquatic",C1675)),ISNUMBER(FIND("daphnids",C1675)),ISNUMBER(FIND("Carcinus maenas",C1675)),ISNUMBER(FIND("Daphnia",C1675)),ISNUMBER(FIND("Ruditapes philippinarum",C1675)),ISNUMBER(FIND("daphnia",C1675)),ISNUMBER(FIND("marine",C1675)),ISNUMBER(FIND("mussel",C1675)),ISNUMBER(FIND("algae",C1675)),ISNUMBER(FIND("Donax faba",C1675)),ISNUMBER(FIND("estuarine",C1675)),ISNUMBER(FIND("snail",C1675)),ISNUMBER(FIND("Prorocentrum donghaiense",C1675)) )</f>
        <v>0</v>
      </c>
      <c r="AB1675" t="b">
        <f>OR(ISNUMBER(FIND(" rat ",C1675)),ISNUMBER(FIND(" rats ",C1675)),ISNUMBER(FIND(" Rats ",C1675)),ISNUMBER(FIND(" Rat ",C1675)),ISNUMBER(FIND(" rat.",C1675)),ISNUMBER(FIND(" rats.",C1675)),ISNUMBER(FIND("mouse",C1675)),ISNUMBER(FIND("mice",C1675)), ISNUMBER(FIND(" Mice",C1675)))</f>
        <v>0</v>
      </c>
      <c r="AC1675" t="b">
        <f>OR(ISNUMBER(FIND(" cell ",C1675)),ISNUMBER(FIND("fibroblast",C1675)),ISNUMBER(FIND("macrophage",C1675)),ISNUMBER(FIND("epithelial",C1675)),ISNUMBER(FIND("endothelial",C1675)),ISNUMBER(FIND("neuron",C1675)),ISNUMBER(FIND(" cells ",C1675)),ISNUMBER(FIND("RBC",C1675)),ISNUMBER(FIND("mitochond",C1675)),ISNUMBER(FIND("adipocyte",C1675)),ISNUMBER(FIND("osteo",C1675)),ISNUMBER(FIND("keratin",C1675)),ISNUMBER(FIND(" cell's ",C1675)),ISNUMBER(FIND("eukary",C1675)),ISNUMBER(FIND("sperm",C1675)))</f>
        <v>1</v>
      </c>
      <c r="AD1675" t="b">
        <f>OR(ISNUMBER(FIND("human",B1675)),ISNUMBER(FIND("workers",B1675)),ISNUMBER(FIND("workforces",B1675)),ISNUMBER(FIND("occupational",B1675)),ISNUMBER(FIND("Case report",B1675)),ISNUMBER(FIND("Workplaces",B1675)),ISNUMBER(FIND("worker",B1675)))</f>
        <v>0</v>
      </c>
      <c r="AE1675" t="b">
        <f>OR(ISNUMBER(FIND(" plant ",C1675)),ISNUMBER(FIND("Plant ",C1675)),ISNUMBER(FIND("tomato",C1675)),ISNUMBER(FIND("plants",C1675)),ISNUMBER(FIND("Plants",C1675)),ISNUMBER(FIND("algae",C1675)),ISNUMBER(FIND("lettuce",C1675)),ISNUMBER(FIND("green gram sprouts ",C1675)),ISNUMBER(FIND("Cucurbita pepo",C1675)),ISNUMBER(FIND("bean ",C1675)),ISNUMBER(FIND("chloroplast",C1675)),ISNUMBER(FIND("chlorophyll",C1675)),ISNUMBER(FIND("seedling",C1675)),ISNUMBER(FIND("canola",C1675)),ISNUMBER(FIND("shoot",C1675)),ISNUMBER(FIND("photosynthes",C1675)),ISNUMBER(FIND(" leaves ",C1675)),,ISNUMBER(FIND("agriculture",C1675)),ISNUMBER(FIND(" crops ",C1675)))</f>
        <v>0</v>
      </c>
      <c r="AF1675" t="b">
        <f>OR(ISNUMBER(FIND("bacteria",C1675)),ISNUMBER(FIND("Bacteria",C1675)),ISNUMBER(FIND("Bacterium",C1675)),ISNUMBER(FIND("bacterium",C1675)),ISNUMBER(FIND(" coli ",C1675)))</f>
        <v>0</v>
      </c>
      <c r="AG1675" t="b">
        <f>OR(ISNUMBER(FIND("fungi",C1675)),ISNUMBER(FIND("Fungi",C1675)),ISNUMBER(FIND("fungus",C1675)),ISNUMBER(FIND("Fungus",C1675)),ISNUMBER(FIND("mushroom",C1675)),ISNUMBER(FIND("Mushroom",C1675)),ISNUMBER(FIND(" mold ",C1675)))</f>
        <v>0</v>
      </c>
      <c r="AH1675" t="b">
        <f>OR(ISNUMBER(FIND("Pig ",C1675)),ISNUMBER(FIND("pig ",C1675)),ISNUMBER(FIND("Pigs ",C1675)),ISNUMBER(FIND("pigs ",C1675)))</f>
        <v>0</v>
      </c>
      <c r="AI1675" t="b">
        <f>OR(ISNUMBER(FIND(" C. elegans",C1675)),ISNUMBER(FIND("Caenorhabditis elegans",C1675)),ISNUMBER(FIND("earthworms",C1675)),ISNUMBER(FIND(" Ficopomatus enigmaticus",C1675)),ISNUMBER(FIND("larva",C1675)),ISNUMBER(FIND("Lumbriculus variegatus",C1675)),ISNUMBER(FIND("nematode",C1675)))</f>
        <v>0</v>
      </c>
      <c r="AJ1675" t="b">
        <f>NOT(OR(AA1675,AB1675,AC1675,AD1675,AE1675,AF1675,AG1675,AH1675,AI1675))</f>
        <v>0</v>
      </c>
      <c r="AL1675" t="b">
        <f>OR(AA1675,AB1675,AD1675,AE1675,AF1675,AG1675,AH1675,AI1675)</f>
        <v>0</v>
      </c>
      <c r="AM1675" t="b">
        <f>IF(Table1[[#This Row],[In vivo?]],IF(Table1[[#This Row],[Cell]],FALSE,TRUE),FALSE)</f>
        <v>0</v>
      </c>
      <c r="AN1675" t="b">
        <f>AND(AC1675,AL1675)</f>
        <v>0</v>
      </c>
      <c r="AO1675" t="b">
        <f>IF(Table1[[#This Row],[Cell]],IF(Table1[[#This Row],[In vivo?]],FALSE,TRUE),FALSE)</f>
        <v>1</v>
      </c>
      <c r="AP1675" t="b">
        <f>NOT(OR(Table1[[#This Row],[In vivo?]],Table1[[#This Row],[Only in Cell]]))</f>
        <v>0</v>
      </c>
      <c r="AQ1675" t="str">
        <f>IF(OR(Table1[[#This Row],[Rodents]],Table1[[#This Row],[Human]],Table1[[#This Row],[Pig]]),OR(ISNUMBER(FIND("pulmonary",C1675)),ISNUMBER(FIND("lung",C1675))),"NA")</f>
        <v>NA</v>
      </c>
      <c r="AR1675" t="str">
        <f>IF(OR(Table1[[#This Row],[Rodents]],Table1[[#This Row],[Human]],Table1[[#This Row],[Pig]]),OR(ISNUMBER(FIND("skin",C1675)),ISNUMBER(FIND("dermal",C1675))),"NA")</f>
        <v>NA</v>
      </c>
      <c r="AS1675" t="str">
        <f>IF(OR(Table1[[#This Row],[Rodents]],Table1[[#This Row],[Human]],Table1[[#This Row],[Pig]]),OR(ISNUMBER(FIND("liver",C1675)),ISNUMBER(FIND("hepat",C1675))),"NA")</f>
        <v>NA</v>
      </c>
      <c r="AT1675" t="str">
        <f>IF(OR(Table1[[#This Row],[Rodents]],Table1[[#This Row],[Human]],Table1[[#This Row],[Pig]]),OR(ISNUMBER(FIND("kidney",C1675)),ISNUMBER(FIND("neph",C1675))),"NA")</f>
        <v>NA</v>
      </c>
      <c r="AU1675" t="str">
        <f>IF(OR(Table1[[#This Row],[Rodents]],Table1[[#This Row],[Human]],Table1[[#This Row],[Pig]]),OR(ISNUMBER(FIND("brain",C1675)),ISNUMBER(FIND("neur",C1675)),ISNUMBER(FIND("nerv",C1675))),"NA")</f>
        <v>NA</v>
      </c>
      <c r="AV1675" t="str">
        <f>IF(OR(Table1[[#This Row],[Rodents]],Table1[[#This Row],[Human]],Table1[[#This Row],[Pig]]),OR(ISNUMBER(FIND("heart",C1675)),ISNUMBER(FIND("cardi",C1675))),"NA")</f>
        <v>NA</v>
      </c>
      <c r="AW1675" t="str">
        <f>IF(OR(Table1[[#This Row],[Rodents]],Table1[[#This Row],[Human]],Table1[[#This Row],[Pig]]),OR(ISNUMBER(FIND("gastro",C1675)),ISNUMBER(FIND("intesti",C1675)),ISNUMBER(FIND("stomach",C1675))),"NA")</f>
        <v>NA</v>
      </c>
      <c r="AX1675" t="str">
        <f>IF(OR(Table1[[#This Row],[Rodents]],Table1[[#This Row],[Human]],Table1[[#This Row],[Pig]]),NOT(OR(AQ1675,AR1675,AS1675,AT1675,AU1675,AV1675,AW1675)),"NA")</f>
        <v>NA</v>
      </c>
      <c r="AY1675" t="b">
        <f>OR(ISNUMBER(FIND("SWCNT",C1675)),ISNUMBER(FIND("SWNT",C1675)),ISNUMBER(FIND("single-wall",C1675)),ISNUMBER(FIND("single wall",C1675)),ISNUMBER(FIND("Single wall",C1675)),ISNUMBER(FIND("Single-wall",C1675)),ISNUMBER(FIND("SWCNT",B1675)),ISNUMBER(FIND("SWNT",B1675)),ISNUMBER(FIND("single-wall",B1675)),ISNUMBER(FIND("single wall",B1675)),ISNUMBER(FIND("Single-wall",B1675)),ISNUMBER(FIND("Single wall",B1675)))</f>
        <v>1</v>
      </c>
      <c r="AZ1675" t="b">
        <f>OR(ISNUMBER(FIND("MWCNT",C1675)),ISNUMBER(FIND("MWNT",C1675)),ISNUMBER(FIND("multi-wall",C1675)),ISNUMBER(FIND("multi wall",C1675)),ISNUMBER(FIND("multiwall",C1675)),ISNUMBER(FIND("Multi-wall",C1675)),ISNUMBER(FIND("Multi wall",C1675)),ISNUMBER(FIND("Multiwall",C1675)),ISNUMBER(FIND("MWCNT",B1675)),ISNUMBER(FIND("MWNT",B1675)),ISNUMBER(FIND("multi-wall",B1675)),ISNUMBER(FIND("multi wall",B1675)),ISNUMBER(FIND("multiwall",B1675)),ISNUMBER(FIND("Multi-wall",B1675)),ISNUMBER(FIND("Multi wall",B1675)),ISNUMBER(FIND("Multiwall",B1675)),ISNUMBER(FIND("Double-wall",B1675)),ISNUMBER(FIND("Double wall",B1675)),ISNUMBER(FIND("Doublewall",B1675)),ISNUMBER(FIND("double-wall",B1675)),ISNUMBER(FIND("double wall",B1675)),ISNUMBER(FIND("doublewall",B1675)))</f>
        <v>0</v>
      </c>
      <c r="BA1675" t="b">
        <f>AND(Table1[[#This Row],[SWCNT]],Table1[[#This Row],[MWCNT]])</f>
        <v>0</v>
      </c>
      <c r="BB1675" t="b">
        <f>IF(Table1[[#This Row],[SWCNT]]=TRUE,FALSE,IF(Table1[[#This Row],[MWCNT]]=TRUE,FALSE,TRUE))</f>
        <v>0</v>
      </c>
      <c r="BC1675" s="18"/>
    </row>
    <row r="1676" spans="1:55" ht="240.5">
      <c r="A1676" t="s">
        <v>4390</v>
      </c>
      <c r="B1676" s="2" t="s">
        <v>4391</v>
      </c>
      <c r="C1676" s="16" t="s">
        <v>4392</v>
      </c>
      <c r="D1676" s="17" t="s">
        <v>890</v>
      </c>
      <c r="E1676" s="2">
        <v>2012</v>
      </c>
      <c r="F1676" t="b">
        <f>OR(ISNUMBER(FIND("cytotoxic",C1676)),ISNUMBER(FIND("Cytotoxic",C1676)),ISNUMBER(FIND("cellular toxicity",C1676)),ISNUMBER(FIND("cell death",C1676)),ISNUMBER(FIND("viable",C1676)),ISNUMBER(FIND("phytotoxic",C1676)),ISNUMBER(FIND("acute toxicity",C1676)),ISNUMBER(FIND("MTT",C1676)),ISNUMBER(FIND("survival",C1676)),ISNUMBER(FIND("prolifer",C1676)),ISNUMBER(FIND("apoptosis",C1676)),ISNUMBER(FIND("neurotoxic",C1676)),ISNUMBER(FIND("  lysis ",C1676)),ISNUMBER(FIND("necrosis",C1676)),ISNUMBER(FIND("cellular death",C1676))*3,ISNUMBER(FIND("LDH",C1676)),ISNUMBER(FIND("Acute toxicity",C1676)))</f>
        <v>0</v>
      </c>
      <c r="G1676" t="b">
        <f>OR(ISNUMBER(FIND("genotoxic",C1676)),ISNUMBER(FIND("genotoxicity",C1676)),ISNUMBER(FIND("DNA damage",C1676)),ISNUMBER(FIND("DNA",C1676)),ISNUMBER(FIND("RNA",C1676)),ISNUMBER(FIND("mesothelioma",C1676)),ISNUMBER(FIND("carcino",C1676)),ISNUMBER(FIND("mutagen",C1676)),ISNUMBER(FIND("genetic",C1676)))</f>
        <v>0</v>
      </c>
      <c r="H1676" t="b">
        <f>OR(ISNUMBER(FIND("inflammatory",C1676)),ISNUMBER(FIND("inflamm",C1676)))</f>
        <v>0</v>
      </c>
      <c r="I1676" t="b">
        <f>OR(ISNUMBER(FIND("immune",C1676)),ISNUMBER(FIND("immunological",C1676)),ISNUMBER(FIND("interleuk",C1676)),ISNUMBER(FIND("platelet activation",C1676)),ISNUMBER(FIND("monocyte",C1676)),ISNUMBER(FIND("leukocyte",C1676)),ISNUMBER(FIND("cytokine",C1676)),ISNUMBER(FIND("CD4",C1676)),ISNUMBER(FIND("CD8",C1676)),ISNUMBER(FIND("T-cell",C1676)))</f>
        <v>1</v>
      </c>
      <c r="J1676" t="b">
        <f>OR(ISNUMBER(FIND("reactive oxygen",C1676)),ISNUMBER(FIND("ROS",C1676)),ISNUMBER(FIND("free radical",C1676)),ISNUMBER(FIND("oxidative stress",C1676)),ISNUMBER(FIND("peroxid",C1676)),ISNUMBER(FIND("oxidative",C1676)),ISNUMBER(FIND("antioxid",C1676)))</f>
        <v>0</v>
      </c>
      <c r="K1676" t="b">
        <f>OR(ISNUMBER(FIND("autophag",C1676)))</f>
        <v>0</v>
      </c>
      <c r="L1676" t="b">
        <f>OR(ISNUMBER(FIND("morpholog",C1676)))</f>
        <v>0</v>
      </c>
      <c r="M1676" t="b">
        <f>OR(ISNUMBER(FIND("fibrosis",C1676)),ISNUMBER(FIND("Fibrosis",C1676)),ISNUMBER(FIND("fibrot",C1676)))</f>
        <v>0</v>
      </c>
      <c r="N1676" t="b">
        <f>OR(ISNUMBER(FIND("offspring",C1676)),ISNUMBER(FIND("Parental",C1676)),ISNUMBER(FIND("parental",C1676)),ISNUMBER(FIND("germline",C1676)),ISNUMBER(FIND("reproduc",C1676)),ISNUMBER(FIND("embryo",C1676)))</f>
        <v>0</v>
      </c>
      <c r="O1676" t="b">
        <f>OR(ISNUMBER(FIND("metabol",C1676)),ISNUMBER(FIND("Metabol",C1676)),ISNUMBER(FIND("digest",C1676)),ISNUMBER(FIND("mitochon",C1676)))</f>
        <v>0</v>
      </c>
      <c r="P1676" t="b">
        <f>OR(ISNUMBER(FIND("ecotox",C1676)),ISNUMBER(FIND("Ecotox",B1676)),ISNUMBER(FIND("ecotox",B1676)),ISNUMBER(FIND("Ecotox",C1676)))</f>
        <v>0</v>
      </c>
      <c r="Q1676" t="b">
        <f>OR(ISNUMBER(FIND("Bioaccum",C1676)),ISNUMBER(FIND("bioaccum",C1676)),ISNUMBER(FIND("accum",C1676)))</f>
        <v>0</v>
      </c>
      <c r="R1676" t="b">
        <f>OR(ISNUMBER(FIND("Occupation",C1676)),ISNUMBER(FIND("occupation",C1676)),ISNUMBER(FIND("worker",C1676)),ISNUMBER(FIND("workforce",C1676)))</f>
        <v>0</v>
      </c>
      <c r="S1676" t="b">
        <f>NOT(OR(F1676,G1676,H1676,I1676,J1676,K1676,L1676,M1676,N1676,O1676,P1676,Q1676,R1676))</f>
        <v>0</v>
      </c>
      <c r="U1676" t="b">
        <f>OR(Table1[[#This Row],[Inflammation]],Table1[[#This Row],[Immune]])</f>
        <v>1</v>
      </c>
      <c r="V1676" t="b">
        <f>IF(OR(Table1[[#This Row],[Rodents]],Table1[[#This Row],[Human]],Table1[[#This Row],[Pig]]),OR(ISNUMBER(FIND("intratrach",C1676)),ISNUMBER(FIND("nasal ",C1676)),ISNUMBER(FIND("instill",C1676))),"NA")</f>
        <v>0</v>
      </c>
      <c r="W1676" t="b">
        <f>IF(OR(Table1[[#This Row],[Rodents]],Table1[[#This Row],[Human]],Table1[[#This Row],[Pig]]),OR(ISNUMBER(FIND("dermal",C1676)),ISNUMBER(FIND("skin ",C1676))),"NA")</f>
        <v>0</v>
      </c>
      <c r="X1676" t="b">
        <f>IF(OR(Table1[[#This Row],[Rodents]],Table1[[#This Row],[Human]],Table1[[#This Row],[Pig]]),OR(ISNUMBER(FIND("injected",C1676)),ISNUMBER(FIND("periton",C1676)),ISNUMBER(FIND("intrascrot",C1676))),"NA")</f>
        <v>0</v>
      </c>
      <c r="Y1676" t="b">
        <f>IF(OR(Table1[[#This Row],[Rodents]],Table1[[#This Row],[Human]],Table1[[#This Row],[Pig]]),NOT(OR(Table1[[#This Row],[Inhaled/Intratracheal/intranasal]],Table1[[#This Row],[Dermal]],Table1[[#This Row],[Injected]])),"NA")</f>
        <v>1</v>
      </c>
      <c r="AA1676" t="b">
        <f>OR(ISNUMBER(FIND("fish ",C1676)),ISNUMBER(FIND("Fish ",C1676)),ISNUMBER(FIND("aquatic",C1676)),ISNUMBER(FIND("daphnids",C1676)),ISNUMBER(FIND("Carcinus maenas",C1676)),ISNUMBER(FIND("Daphnia",C1676)),ISNUMBER(FIND("Ruditapes philippinarum",C1676)),ISNUMBER(FIND("daphnia",C1676)),ISNUMBER(FIND("marine",C1676)),ISNUMBER(FIND("mussel",C1676)),ISNUMBER(FIND("algae",C1676)),ISNUMBER(FIND("Donax faba",C1676)),ISNUMBER(FIND("estuarine",C1676)),ISNUMBER(FIND("snail",C1676)),ISNUMBER(FIND("Prorocentrum donghaiense",C1676)) )</f>
        <v>0</v>
      </c>
      <c r="AB1676" t="b">
        <f>OR(ISNUMBER(FIND(" rat ",C1676)),ISNUMBER(FIND(" rats ",C1676)),ISNUMBER(FIND(" Rats ",C1676)),ISNUMBER(FIND(" Rat ",C1676)),ISNUMBER(FIND(" rat.",C1676)),ISNUMBER(FIND(" rats.",C1676)),ISNUMBER(FIND("mouse",C1676)),ISNUMBER(FIND("mice",C1676)), ISNUMBER(FIND(" Mice",C1676)))</f>
        <v>1</v>
      </c>
      <c r="AC1676" t="b">
        <f>OR(ISNUMBER(FIND(" cell ",C1676)),ISNUMBER(FIND("fibroblast",C1676)),ISNUMBER(FIND("macrophage",C1676)),ISNUMBER(FIND("epithelial",C1676)),ISNUMBER(FIND("endothelial",C1676)),ISNUMBER(FIND("neuron",C1676)),ISNUMBER(FIND(" cells ",C1676)),ISNUMBER(FIND("RBC",C1676)),ISNUMBER(FIND("mitochond",C1676)),ISNUMBER(FIND("adipocyte",C1676)),ISNUMBER(FIND("osteo",C1676)),ISNUMBER(FIND("keratin",C1676)),ISNUMBER(FIND(" cell's ",C1676)),ISNUMBER(FIND("eukary",C1676)),ISNUMBER(FIND("sperm",C1676)))</f>
        <v>1</v>
      </c>
      <c r="AD1676" t="b">
        <f>OR(ISNUMBER(FIND("human",B1676)),ISNUMBER(FIND("workers",B1676)),ISNUMBER(FIND("workforces",B1676)),ISNUMBER(FIND("occupational",B1676)),ISNUMBER(FIND("Case report",B1676)),ISNUMBER(FIND("Workplaces",B1676)),ISNUMBER(FIND("worker",B1676)))</f>
        <v>0</v>
      </c>
      <c r="AE1676" t="b">
        <f>OR(ISNUMBER(FIND(" plant ",C1676)),ISNUMBER(FIND("Plant ",C1676)),ISNUMBER(FIND("tomato",C1676)),ISNUMBER(FIND("plants",C1676)),ISNUMBER(FIND("Plants",C1676)),ISNUMBER(FIND("algae",C1676)),ISNUMBER(FIND("lettuce",C1676)),ISNUMBER(FIND("green gram sprouts ",C1676)),ISNUMBER(FIND("Cucurbita pepo",C1676)),ISNUMBER(FIND("bean ",C1676)),ISNUMBER(FIND("chloroplast",C1676)),ISNUMBER(FIND("chlorophyll",C1676)),ISNUMBER(FIND("seedling",C1676)),ISNUMBER(FIND("canola",C1676)),ISNUMBER(FIND("shoot",C1676)),ISNUMBER(FIND("photosynthes",C1676)),ISNUMBER(FIND(" leaves ",C1676)),,ISNUMBER(FIND("agriculture",C1676)),ISNUMBER(FIND(" crops ",C1676)))</f>
        <v>0</v>
      </c>
      <c r="AF1676" t="b">
        <f>OR(ISNUMBER(FIND("bacteria",C1676)),ISNUMBER(FIND("Bacteria",C1676)),ISNUMBER(FIND("Bacterium",C1676)),ISNUMBER(FIND("bacterium",C1676)),ISNUMBER(FIND(" coli ",C1676)))</f>
        <v>0</v>
      </c>
      <c r="AG1676" t="b">
        <f>OR(ISNUMBER(FIND("fungi",C1676)),ISNUMBER(FIND("Fungi",C1676)),ISNUMBER(FIND("fungus",C1676)),ISNUMBER(FIND("Fungus",C1676)),ISNUMBER(FIND("mushroom",C1676)),ISNUMBER(FIND("Mushroom",C1676)),ISNUMBER(FIND(" mold ",C1676)))</f>
        <v>0</v>
      </c>
      <c r="AH1676" t="b">
        <f>OR(ISNUMBER(FIND("Pig ",C1676)),ISNUMBER(FIND("pig ",C1676)),ISNUMBER(FIND("Pigs ",C1676)),ISNUMBER(FIND("pigs ",C1676)))</f>
        <v>0</v>
      </c>
      <c r="AI1676" t="b">
        <f>OR(ISNUMBER(FIND(" C. elegans",C1676)),ISNUMBER(FIND("Caenorhabditis elegans",C1676)),ISNUMBER(FIND("earthworms",C1676)),ISNUMBER(FIND(" Ficopomatus enigmaticus",C1676)),ISNUMBER(FIND("larva",C1676)),ISNUMBER(FIND("Lumbriculus variegatus",C1676)),ISNUMBER(FIND("nematode",C1676)))</f>
        <v>0</v>
      </c>
      <c r="AJ1676" t="b">
        <f>NOT(OR(AA1676,AB1676,AC1676,AD1676,AE1676,AF1676,AG1676,AH1676,AI1676))</f>
        <v>0</v>
      </c>
      <c r="AL1676" t="b">
        <f>OR(AA1676,AB1676,AD1676,AE1676,AF1676,AG1676,AH1676,AI1676)</f>
        <v>1</v>
      </c>
      <c r="AM1676" t="b">
        <f>IF(Table1[[#This Row],[In vivo?]],IF(Table1[[#This Row],[Cell]],FALSE,TRUE),FALSE)</f>
        <v>0</v>
      </c>
      <c r="AN1676" t="b">
        <f>AND(AC1676,AL1676)</f>
        <v>1</v>
      </c>
      <c r="AO1676" t="b">
        <f>IF(Table1[[#This Row],[Cell]],IF(Table1[[#This Row],[In vivo?]],FALSE,TRUE),FALSE)</f>
        <v>0</v>
      </c>
      <c r="AP1676" t="b">
        <f>NOT(OR(Table1[[#This Row],[In vivo?]],Table1[[#This Row],[Only in Cell]]))</f>
        <v>0</v>
      </c>
      <c r="AQ1676" t="b">
        <f>IF(OR(Table1[[#This Row],[Rodents]],Table1[[#This Row],[Human]],Table1[[#This Row],[Pig]]),OR(ISNUMBER(FIND("pulmonary",C1676)),ISNUMBER(FIND("lung",C1676))),"NA")</f>
        <v>1</v>
      </c>
      <c r="AR1676" t="b">
        <f>IF(OR(Table1[[#This Row],[Rodents]],Table1[[#This Row],[Human]],Table1[[#This Row],[Pig]]),OR(ISNUMBER(FIND("skin",C1676)),ISNUMBER(FIND("dermal",C1676))),"NA")</f>
        <v>0</v>
      </c>
      <c r="AS1676" t="b">
        <f>IF(OR(Table1[[#This Row],[Rodents]],Table1[[#This Row],[Human]],Table1[[#This Row],[Pig]]),OR(ISNUMBER(FIND("liver",C1676)),ISNUMBER(FIND("hepat",C1676))),"NA")</f>
        <v>0</v>
      </c>
      <c r="AT1676" t="b">
        <f>IF(OR(Table1[[#This Row],[Rodents]],Table1[[#This Row],[Human]],Table1[[#This Row],[Pig]]),OR(ISNUMBER(FIND("kidney",C1676)),ISNUMBER(FIND("neph",C1676))),"NA")</f>
        <v>0</v>
      </c>
      <c r="AU1676" t="b">
        <f>IF(OR(Table1[[#This Row],[Rodents]],Table1[[#This Row],[Human]],Table1[[#This Row],[Pig]]),OR(ISNUMBER(FIND("brain",C1676)),ISNUMBER(FIND("neur",C1676)),ISNUMBER(FIND("nerv",C1676))),"NA")</f>
        <v>0</v>
      </c>
      <c r="AV1676" t="b">
        <f>IF(OR(Table1[[#This Row],[Rodents]],Table1[[#This Row],[Human]],Table1[[#This Row],[Pig]]),OR(ISNUMBER(FIND("heart",C1676)),ISNUMBER(FIND("cardi",C1676))),"NA")</f>
        <v>1</v>
      </c>
      <c r="AW1676" t="b">
        <f>IF(OR(Table1[[#This Row],[Rodents]],Table1[[#This Row],[Human]],Table1[[#This Row],[Pig]]),OR(ISNUMBER(FIND("gastro",C1676)),ISNUMBER(FIND("intesti",C1676)),ISNUMBER(FIND("stomach",C1676))),"NA")</f>
        <v>0</v>
      </c>
      <c r="AX1676" t="b">
        <f>IF(OR(Table1[[#This Row],[Rodents]],Table1[[#This Row],[Human]],Table1[[#This Row],[Pig]]),NOT(OR(AQ1676,AR1676,AS1676,AT1676,AU1676,AV1676,AW1676)),"NA")</f>
        <v>0</v>
      </c>
      <c r="AY1676" t="b">
        <f>OR(ISNUMBER(FIND("SWCNT",C1676)),ISNUMBER(FIND("SWNT",C1676)),ISNUMBER(FIND("single-wall",C1676)),ISNUMBER(FIND("single wall",C1676)),ISNUMBER(FIND("Single wall",C1676)),ISNUMBER(FIND("Single-wall",C1676)),ISNUMBER(FIND("SWCNT",B1676)),ISNUMBER(FIND("SWNT",B1676)),ISNUMBER(FIND("single-wall",B1676)),ISNUMBER(FIND("single wall",B1676)),ISNUMBER(FIND("Single-wall",B1676)),ISNUMBER(FIND("Single wall",B1676)))</f>
        <v>0</v>
      </c>
      <c r="AZ1676" t="b">
        <f>OR(ISNUMBER(FIND("MWCNT",C1676)),ISNUMBER(FIND("MWNT",C1676)),ISNUMBER(FIND("multi-wall",C1676)),ISNUMBER(FIND("multi wall",C1676)),ISNUMBER(FIND("multiwall",C1676)),ISNUMBER(FIND("Multi-wall",C1676)),ISNUMBER(FIND("Multi wall",C1676)),ISNUMBER(FIND("Multiwall",C1676)),ISNUMBER(FIND("MWCNT",B1676)),ISNUMBER(FIND("MWNT",B1676)),ISNUMBER(FIND("multi-wall",B1676)),ISNUMBER(FIND("multi wall",B1676)),ISNUMBER(FIND("multiwall",B1676)),ISNUMBER(FIND("Multi-wall",B1676)),ISNUMBER(FIND("Multi wall",B1676)),ISNUMBER(FIND("Multiwall",B1676)),ISNUMBER(FIND("Double-wall",B1676)),ISNUMBER(FIND("Double wall",B1676)),ISNUMBER(FIND("Doublewall",B1676)),ISNUMBER(FIND("double-wall",B1676)),ISNUMBER(FIND("double wall",B1676)),ISNUMBER(FIND("doublewall",B1676)))</f>
        <v>1</v>
      </c>
      <c r="BA1676" t="b">
        <f>AND(Table1[[#This Row],[SWCNT]],Table1[[#This Row],[MWCNT]])</f>
        <v>0</v>
      </c>
      <c r="BB1676" t="b">
        <f>IF(Table1[[#This Row],[SWCNT]]=TRUE,FALSE,IF(Table1[[#This Row],[MWCNT]]=TRUE,FALSE,TRUE))</f>
        <v>0</v>
      </c>
      <c r="BC1676" s="18"/>
    </row>
    <row r="1677" spans="1:55" ht="166.5">
      <c r="A1677" t="s">
        <v>4399</v>
      </c>
      <c r="B1677" s="2" t="s">
        <v>4404</v>
      </c>
      <c r="C1677" s="16" t="s">
        <v>4409</v>
      </c>
      <c r="D1677" s="17" t="s">
        <v>4411</v>
      </c>
      <c r="E1677" s="2">
        <v>2012</v>
      </c>
      <c r="F1677" t="b">
        <f>OR(ISNUMBER(FIND("cytotoxic",C1677)),ISNUMBER(FIND("Cytotoxic",C1677)),ISNUMBER(FIND("cellular toxicity",C1677)),ISNUMBER(FIND("cell death",C1677)),ISNUMBER(FIND("viable",C1677)),ISNUMBER(FIND("phytotoxic",C1677)),ISNUMBER(FIND("acute toxicity",C1677)),ISNUMBER(FIND("MTT",C1677)),ISNUMBER(FIND("survival",C1677)),ISNUMBER(FIND("prolifer",C1677)),ISNUMBER(FIND("apoptosis",C1677)),ISNUMBER(FIND("neurotoxic",C1677)),ISNUMBER(FIND("  lysis ",C1677)),ISNUMBER(FIND("necrosis",C1677)),ISNUMBER(FIND("cellular death",C1677))*3,ISNUMBER(FIND("LDH",C1677)),ISNUMBER(FIND("Acute toxicity",C1677)))</f>
        <v>1</v>
      </c>
      <c r="G1677" t="b">
        <f>OR(ISNUMBER(FIND("genotoxic",C1677)),ISNUMBER(FIND("genotoxicity",C1677)),ISNUMBER(FIND("DNA damage",C1677)),ISNUMBER(FIND("DNA",C1677)),ISNUMBER(FIND("RNA",C1677)),ISNUMBER(FIND("mesothelioma",C1677)),ISNUMBER(FIND("carcino",C1677)),ISNUMBER(FIND("mutagen",C1677)),ISNUMBER(FIND("genetic",C1677)))</f>
        <v>0</v>
      </c>
      <c r="H1677" t="b">
        <f>OR(ISNUMBER(FIND("inflammatory",C1677)),ISNUMBER(FIND("inflamm",C1677)))</f>
        <v>0</v>
      </c>
      <c r="I1677" t="b">
        <f>OR(ISNUMBER(FIND("immune",C1677)),ISNUMBER(FIND("immunological",C1677)),ISNUMBER(FIND("interleuk",C1677)),ISNUMBER(FIND("platelet activation",C1677)),ISNUMBER(FIND("monocyte",C1677)),ISNUMBER(FIND("leukocyte",C1677)),ISNUMBER(FIND("cytokine",C1677)),ISNUMBER(FIND("CD4",C1677)),ISNUMBER(FIND("CD8",C1677)),ISNUMBER(FIND("T-cell",C1677)))</f>
        <v>0</v>
      </c>
      <c r="J1677" t="b">
        <f>OR(ISNUMBER(FIND("reactive oxygen",C1677)),ISNUMBER(FIND("ROS",C1677)),ISNUMBER(FIND("free radical",C1677)),ISNUMBER(FIND("oxidative stress",C1677)),ISNUMBER(FIND("peroxid",C1677)),ISNUMBER(FIND("oxidative",C1677)),ISNUMBER(FIND("antioxid",C1677)))</f>
        <v>0</v>
      </c>
      <c r="K1677" t="b">
        <f>OR(ISNUMBER(FIND("autophag",C1677)))</f>
        <v>0</v>
      </c>
      <c r="L1677" t="b">
        <f>OR(ISNUMBER(FIND("morpholog",C1677)))</f>
        <v>1</v>
      </c>
      <c r="M1677" t="b">
        <f>OR(ISNUMBER(FIND("fibrosis",C1677)),ISNUMBER(FIND("Fibrosis",C1677)),ISNUMBER(FIND("fibrot",C1677)))</f>
        <v>0</v>
      </c>
      <c r="N1677" t="b">
        <f>OR(ISNUMBER(FIND("offspring",C1677)),ISNUMBER(FIND("Parental",C1677)),ISNUMBER(FIND("parental",C1677)),ISNUMBER(FIND("germline",C1677)),ISNUMBER(FIND("reproduc",C1677)),ISNUMBER(FIND("embryo",C1677)))</f>
        <v>0</v>
      </c>
      <c r="O1677" t="b">
        <f>OR(ISNUMBER(FIND("metabol",C1677)),ISNUMBER(FIND("Metabol",C1677)),ISNUMBER(FIND("digest",C1677)),ISNUMBER(FIND("mitochon",C1677)))</f>
        <v>1</v>
      </c>
      <c r="P1677" t="b">
        <f>OR(ISNUMBER(FIND("ecotox",C1677)),ISNUMBER(FIND("Ecotox",B1677)),ISNUMBER(FIND("ecotox",B1677)),ISNUMBER(FIND("Ecotox",C1677)))</f>
        <v>0</v>
      </c>
      <c r="Q1677" t="b">
        <f>OR(ISNUMBER(FIND("Bioaccum",C1677)),ISNUMBER(FIND("bioaccum",C1677)),ISNUMBER(FIND("accum",C1677)))</f>
        <v>0</v>
      </c>
      <c r="R1677" t="b">
        <f>OR(ISNUMBER(FIND("Occupation",C1677)),ISNUMBER(FIND("occupation",C1677)),ISNUMBER(FIND("worker",C1677)),ISNUMBER(FIND("workforce",C1677)))</f>
        <v>0</v>
      </c>
      <c r="S1677" t="b">
        <f>NOT(OR(F1677,G1677,H1677,I1677,J1677,K1677,L1677,M1677,N1677,O1677,P1677,Q1677,R1677))</f>
        <v>0</v>
      </c>
      <c r="U1677" t="b">
        <f>OR(Table1[[#This Row],[Inflammation]],Table1[[#This Row],[Immune]])</f>
        <v>0</v>
      </c>
      <c r="V1677" t="str">
        <f>IF(OR(Table1[[#This Row],[Rodents]],Table1[[#This Row],[Human]],Table1[[#This Row],[Pig]]),OR(ISNUMBER(FIND("intratrach",C1677)),ISNUMBER(FIND("nasal ",C1677)),ISNUMBER(FIND("instill",C1677))),"NA")</f>
        <v>NA</v>
      </c>
      <c r="W1677" t="str">
        <f>IF(OR(Table1[[#This Row],[Rodents]],Table1[[#This Row],[Human]],Table1[[#This Row],[Pig]]),OR(ISNUMBER(FIND("dermal",C1677)),ISNUMBER(FIND("skin ",C1677))),"NA")</f>
        <v>NA</v>
      </c>
      <c r="X1677" t="str">
        <f>IF(OR(Table1[[#This Row],[Rodents]],Table1[[#This Row],[Human]],Table1[[#This Row],[Pig]]),OR(ISNUMBER(FIND("injected",C1677)),ISNUMBER(FIND("periton",C1677)),ISNUMBER(FIND("intrascrot",C1677))),"NA")</f>
        <v>NA</v>
      </c>
      <c r="Y1677" t="str">
        <f>IF(OR(Table1[[#This Row],[Rodents]],Table1[[#This Row],[Human]],Table1[[#This Row],[Pig]]),NOT(OR(Table1[[#This Row],[Inhaled/Intratracheal/intranasal]],Table1[[#This Row],[Dermal]],Table1[[#This Row],[Injected]])),"NA")</f>
        <v>NA</v>
      </c>
      <c r="AA1677" t="b">
        <f>OR(ISNUMBER(FIND("fish ",C1677)),ISNUMBER(FIND("Fish ",C1677)),ISNUMBER(FIND("aquatic",C1677)),ISNUMBER(FIND("daphnids",C1677)),ISNUMBER(FIND("Carcinus maenas",C1677)),ISNUMBER(FIND("Daphnia",C1677)),ISNUMBER(FIND("Ruditapes philippinarum",C1677)),ISNUMBER(FIND("daphnia",C1677)),ISNUMBER(FIND("marine",C1677)),ISNUMBER(FIND("mussel",C1677)),ISNUMBER(FIND("algae",C1677)),ISNUMBER(FIND("Donax faba",C1677)),ISNUMBER(FIND("estuarine",C1677)),ISNUMBER(FIND("snail",C1677)),ISNUMBER(FIND("Prorocentrum donghaiense",C1677)) )</f>
        <v>0</v>
      </c>
      <c r="AB1677" t="b">
        <f>OR(ISNUMBER(FIND(" rat ",C1677)),ISNUMBER(FIND(" rats ",C1677)),ISNUMBER(FIND(" Rats ",C1677)),ISNUMBER(FIND(" Rat ",C1677)),ISNUMBER(FIND(" rat.",C1677)),ISNUMBER(FIND(" rats.",C1677)),ISNUMBER(FIND("mouse",C1677)),ISNUMBER(FIND("mice",C1677)), ISNUMBER(FIND(" Mice",C1677)))</f>
        <v>0</v>
      </c>
      <c r="AC1677" t="b">
        <f>OR(ISNUMBER(FIND(" cell ",C1677)),ISNUMBER(FIND("fibroblast",C1677)),ISNUMBER(FIND("macrophage",C1677)),ISNUMBER(FIND("epithelial",C1677)),ISNUMBER(FIND("endothelial",C1677)),ISNUMBER(FIND("neuron",C1677)),ISNUMBER(FIND(" cells ",C1677)),ISNUMBER(FIND("RBC",C1677)),ISNUMBER(FIND("mitochond",C1677)),ISNUMBER(FIND("adipocyte",C1677)),ISNUMBER(FIND("osteo",C1677)),ISNUMBER(FIND("keratin",C1677)),ISNUMBER(FIND(" cell's ",C1677)),ISNUMBER(FIND("eukary",C1677)),ISNUMBER(FIND("sperm",C1677)))</f>
        <v>1</v>
      </c>
      <c r="AD1677" t="b">
        <f>OR(ISNUMBER(FIND("human",B1677)),ISNUMBER(FIND("workers",B1677)),ISNUMBER(FIND("workforces",B1677)),ISNUMBER(FIND("occupational",B1677)),ISNUMBER(FIND("Case report",B1677)),ISNUMBER(FIND("Workplaces",B1677)),ISNUMBER(FIND("worker",B1677)))</f>
        <v>0</v>
      </c>
      <c r="AE1677" t="b">
        <f>OR(ISNUMBER(FIND(" plant ",C1677)),ISNUMBER(FIND("Plant ",C1677)),ISNUMBER(FIND("tomato",C1677)),ISNUMBER(FIND("plants",C1677)),ISNUMBER(FIND("Plants",C1677)),ISNUMBER(FIND("algae",C1677)),ISNUMBER(FIND("lettuce",C1677)),ISNUMBER(FIND("green gram sprouts ",C1677)),ISNUMBER(FIND("Cucurbita pepo",C1677)),ISNUMBER(FIND("bean ",C1677)),ISNUMBER(FIND("chloroplast",C1677)),ISNUMBER(FIND("chlorophyll",C1677)),ISNUMBER(FIND("seedling",C1677)),ISNUMBER(FIND("canola",C1677)),ISNUMBER(FIND("shoot",C1677)),ISNUMBER(FIND("photosynthes",C1677)),ISNUMBER(FIND(" leaves ",C1677)),,ISNUMBER(FIND("agriculture",C1677)),ISNUMBER(FIND(" crops ",C1677)))</f>
        <v>0</v>
      </c>
      <c r="AF1677" t="b">
        <f>OR(ISNUMBER(FIND("bacteria",C1677)),ISNUMBER(FIND("Bacteria",C1677)),ISNUMBER(FIND("Bacterium",C1677)),ISNUMBER(FIND("bacterium",C1677)),ISNUMBER(FIND(" coli ",C1677)))</f>
        <v>0</v>
      </c>
      <c r="AG1677" t="b">
        <f>OR(ISNUMBER(FIND("fungi",C1677)),ISNUMBER(FIND("Fungi",C1677)),ISNUMBER(FIND("fungus",C1677)),ISNUMBER(FIND("Fungus",C1677)),ISNUMBER(FIND("mushroom",C1677)),ISNUMBER(FIND("Mushroom",C1677)),ISNUMBER(FIND(" mold ",C1677)))</f>
        <v>0</v>
      </c>
      <c r="AH1677" t="b">
        <f>OR(ISNUMBER(FIND("Pig ",C1677)),ISNUMBER(FIND("pig ",C1677)),ISNUMBER(FIND("Pigs ",C1677)),ISNUMBER(FIND("pigs ",C1677)))</f>
        <v>0</v>
      </c>
      <c r="AI1677" t="b">
        <f>OR(ISNUMBER(FIND(" C. elegans",C1677)),ISNUMBER(FIND("Caenorhabditis elegans",C1677)),ISNUMBER(FIND("earthworms",C1677)),ISNUMBER(FIND(" Ficopomatus enigmaticus",C1677)),ISNUMBER(FIND("larva",C1677)),ISNUMBER(FIND("Lumbriculus variegatus",C1677)),ISNUMBER(FIND("nematode",C1677)))</f>
        <v>0</v>
      </c>
      <c r="AJ1677" t="b">
        <f>NOT(OR(AA1677,AB1677,AC1677,AD1677,AE1677,AF1677,AG1677,AH1677,AI1677))</f>
        <v>0</v>
      </c>
      <c r="AL1677" t="b">
        <f>OR(AA1677,AB1677,AD1677,AE1677,AF1677,AG1677,AH1677,AI1677)</f>
        <v>0</v>
      </c>
      <c r="AM1677" t="b">
        <f>IF(Table1[[#This Row],[In vivo?]],IF(Table1[[#This Row],[Cell]],FALSE,TRUE),FALSE)</f>
        <v>0</v>
      </c>
      <c r="AN1677" t="b">
        <f>AND(AC1677,AL1677)</f>
        <v>0</v>
      </c>
      <c r="AO1677" t="b">
        <f>IF(Table1[[#This Row],[Cell]],IF(Table1[[#This Row],[In vivo?]],FALSE,TRUE),FALSE)</f>
        <v>1</v>
      </c>
      <c r="AP1677" t="b">
        <f>NOT(OR(Table1[[#This Row],[In vivo?]],Table1[[#This Row],[Only in Cell]]))</f>
        <v>0</v>
      </c>
      <c r="AQ1677" t="str">
        <f>IF(OR(Table1[[#This Row],[Rodents]],Table1[[#This Row],[Human]],Table1[[#This Row],[Pig]]),OR(ISNUMBER(FIND("pulmonary",C1677)),ISNUMBER(FIND("lung",C1677))),"NA")</f>
        <v>NA</v>
      </c>
      <c r="AR1677" t="str">
        <f>IF(OR(Table1[[#This Row],[Rodents]],Table1[[#This Row],[Human]],Table1[[#This Row],[Pig]]),OR(ISNUMBER(FIND("skin",C1677)),ISNUMBER(FIND("dermal",C1677))),"NA")</f>
        <v>NA</v>
      </c>
      <c r="AS1677" t="str">
        <f>IF(OR(Table1[[#This Row],[Rodents]],Table1[[#This Row],[Human]],Table1[[#This Row],[Pig]]),OR(ISNUMBER(FIND("liver",C1677)),ISNUMBER(FIND("hepat",C1677))),"NA")</f>
        <v>NA</v>
      </c>
      <c r="AT1677" t="str">
        <f>IF(OR(Table1[[#This Row],[Rodents]],Table1[[#This Row],[Human]],Table1[[#This Row],[Pig]]),OR(ISNUMBER(FIND("kidney",C1677)),ISNUMBER(FIND("neph",C1677))),"NA")</f>
        <v>NA</v>
      </c>
      <c r="AU1677" t="str">
        <f>IF(OR(Table1[[#This Row],[Rodents]],Table1[[#This Row],[Human]],Table1[[#This Row],[Pig]]),OR(ISNUMBER(FIND("brain",C1677)),ISNUMBER(FIND("neur",C1677)),ISNUMBER(FIND("nerv",C1677))),"NA")</f>
        <v>NA</v>
      </c>
      <c r="AV1677" t="str">
        <f>IF(OR(Table1[[#This Row],[Rodents]],Table1[[#This Row],[Human]],Table1[[#This Row],[Pig]]),OR(ISNUMBER(FIND("heart",C1677)),ISNUMBER(FIND("cardi",C1677))),"NA")</f>
        <v>NA</v>
      </c>
      <c r="AW1677" t="str">
        <f>IF(OR(Table1[[#This Row],[Rodents]],Table1[[#This Row],[Human]],Table1[[#This Row],[Pig]]),OR(ISNUMBER(FIND("gastro",C1677)),ISNUMBER(FIND("intesti",C1677)),ISNUMBER(FIND("stomach",C1677))),"NA")</f>
        <v>NA</v>
      </c>
      <c r="AX1677" t="str">
        <f>IF(OR(Table1[[#This Row],[Rodents]],Table1[[#This Row],[Human]],Table1[[#This Row],[Pig]]),NOT(OR(AQ1677,AR1677,AS1677,AT1677,AU1677,AV1677,AW1677)),"NA")</f>
        <v>NA</v>
      </c>
      <c r="AY1677" t="b">
        <f>OR(ISNUMBER(FIND("SWCNT",C1677)),ISNUMBER(FIND("SWNT",C1677)),ISNUMBER(FIND("single-wall",C1677)),ISNUMBER(FIND("single wall",C1677)),ISNUMBER(FIND("Single wall",C1677)),ISNUMBER(FIND("Single-wall",C1677)),ISNUMBER(FIND("SWCNT",B1677)),ISNUMBER(FIND("SWNT",B1677)),ISNUMBER(FIND("single-wall",B1677)),ISNUMBER(FIND("single wall",B1677)),ISNUMBER(FIND("Single-wall",B1677)),ISNUMBER(FIND("Single wall",B1677)))</f>
        <v>1</v>
      </c>
      <c r="AZ1677" t="b">
        <f>OR(ISNUMBER(FIND("MWCNT",C1677)),ISNUMBER(FIND("MWNT",C1677)),ISNUMBER(FIND("multi-wall",C1677)),ISNUMBER(FIND("multi wall",C1677)),ISNUMBER(FIND("multiwall",C1677)),ISNUMBER(FIND("Multi-wall",C1677)),ISNUMBER(FIND("Multi wall",C1677)),ISNUMBER(FIND("Multiwall",C1677)),ISNUMBER(FIND("MWCNT",B1677)),ISNUMBER(FIND("MWNT",B1677)),ISNUMBER(FIND("multi-wall",B1677)),ISNUMBER(FIND("multi wall",B1677)),ISNUMBER(FIND("multiwall",B1677)),ISNUMBER(FIND("Multi-wall",B1677)),ISNUMBER(FIND("Multi wall",B1677)),ISNUMBER(FIND("Multiwall",B1677)),ISNUMBER(FIND("Double-wall",B1677)),ISNUMBER(FIND("Double wall",B1677)),ISNUMBER(FIND("Doublewall",B1677)),ISNUMBER(FIND("double-wall",B1677)),ISNUMBER(FIND("double wall",B1677)),ISNUMBER(FIND("doublewall",B1677)))</f>
        <v>1</v>
      </c>
      <c r="BA1677" t="b">
        <f>AND(Table1[[#This Row],[SWCNT]],Table1[[#This Row],[MWCNT]])</f>
        <v>1</v>
      </c>
      <c r="BB1677" t="b">
        <f>IF(Table1[[#This Row],[SWCNT]]=TRUE,FALSE,IF(Table1[[#This Row],[MWCNT]]=TRUE,FALSE,TRUE))</f>
        <v>0</v>
      </c>
      <c r="BC1677" s="18"/>
    </row>
    <row r="1678" spans="1:55" ht="222">
      <c r="A1678" t="s">
        <v>4414</v>
      </c>
      <c r="B1678" s="2" t="s">
        <v>4419</v>
      </c>
      <c r="C1678" s="16" t="s">
        <v>4424</v>
      </c>
      <c r="D1678" s="17" t="s">
        <v>1302</v>
      </c>
      <c r="E1678" s="2">
        <v>2012</v>
      </c>
      <c r="F1678" t="b">
        <f>OR(ISNUMBER(FIND("cytotoxic",C1678)),ISNUMBER(FIND("Cytotoxic",C1678)),ISNUMBER(FIND("cellular toxicity",C1678)),ISNUMBER(FIND("cell death",C1678)),ISNUMBER(FIND("viable",C1678)),ISNUMBER(FIND("phytotoxic",C1678)),ISNUMBER(FIND("acute toxicity",C1678)),ISNUMBER(FIND("MTT",C1678)),ISNUMBER(FIND("survival",C1678)),ISNUMBER(FIND("prolifer",C1678)),ISNUMBER(FIND("apoptosis",C1678)),ISNUMBER(FIND("neurotoxic",C1678)),ISNUMBER(FIND("  lysis ",C1678)),ISNUMBER(FIND("necrosis",C1678)),ISNUMBER(FIND("cellular death",C1678))*3,ISNUMBER(FIND("LDH",C1678)),ISNUMBER(FIND("Acute toxicity",C1678)))</f>
        <v>1</v>
      </c>
      <c r="G1678" t="b">
        <f>OR(ISNUMBER(FIND("genotoxic",C1678)),ISNUMBER(FIND("genotoxicity",C1678)),ISNUMBER(FIND("DNA damage",C1678)),ISNUMBER(FIND("DNA",C1678)),ISNUMBER(FIND("RNA",C1678)),ISNUMBER(FIND("mesothelioma",C1678)),ISNUMBER(FIND("carcino",C1678)),ISNUMBER(FIND("mutagen",C1678)),ISNUMBER(FIND("genetic",C1678)))</f>
        <v>1</v>
      </c>
      <c r="H1678" t="b">
        <f>OR(ISNUMBER(FIND("inflammatory",C1678)),ISNUMBER(FIND("inflamm",C1678)))</f>
        <v>0</v>
      </c>
      <c r="I1678" t="b">
        <f>OR(ISNUMBER(FIND("immune",C1678)),ISNUMBER(FIND("immunological",C1678)),ISNUMBER(FIND("interleuk",C1678)),ISNUMBER(FIND("platelet activation",C1678)),ISNUMBER(FIND("monocyte",C1678)),ISNUMBER(FIND("leukocyte",C1678)),ISNUMBER(FIND("cytokine",C1678)),ISNUMBER(FIND("CD4",C1678)),ISNUMBER(FIND("CD8",C1678)),ISNUMBER(FIND("T-cell",C1678)))</f>
        <v>0</v>
      </c>
      <c r="J1678" t="b">
        <f>OR(ISNUMBER(FIND("reactive oxygen",C1678)),ISNUMBER(FIND("ROS",C1678)),ISNUMBER(FIND("free radical",C1678)),ISNUMBER(FIND("oxidative stress",C1678)),ISNUMBER(FIND("peroxid",C1678)),ISNUMBER(FIND("oxidative",C1678)),ISNUMBER(FIND("antioxid",C1678)))</f>
        <v>1</v>
      </c>
      <c r="K1678" t="b">
        <f>OR(ISNUMBER(FIND("autophag",C1678)))</f>
        <v>0</v>
      </c>
      <c r="L1678" t="b">
        <f>OR(ISNUMBER(FIND("morpholog",C1678)))</f>
        <v>0</v>
      </c>
      <c r="M1678" t="b">
        <f>OR(ISNUMBER(FIND("fibrosis",C1678)),ISNUMBER(FIND("Fibrosis",C1678)),ISNUMBER(FIND("fibrot",C1678)))</f>
        <v>0</v>
      </c>
      <c r="N1678" t="b">
        <f>OR(ISNUMBER(FIND("offspring",C1678)),ISNUMBER(FIND("Parental",C1678)),ISNUMBER(FIND("parental",C1678)),ISNUMBER(FIND("germline",C1678)),ISNUMBER(FIND("reproduc",C1678)),ISNUMBER(FIND("embryo",C1678)))</f>
        <v>0</v>
      </c>
      <c r="O1678" t="b">
        <f>OR(ISNUMBER(FIND("metabol",C1678)),ISNUMBER(FIND("Metabol",C1678)),ISNUMBER(FIND("digest",C1678)),ISNUMBER(FIND("mitochon",C1678)))</f>
        <v>0</v>
      </c>
      <c r="P1678" t="b">
        <f>OR(ISNUMBER(FIND("ecotox",C1678)),ISNUMBER(FIND("Ecotox",B1678)),ISNUMBER(FIND("ecotox",B1678)),ISNUMBER(FIND("Ecotox",C1678)))</f>
        <v>0</v>
      </c>
      <c r="Q1678" t="b">
        <f>OR(ISNUMBER(FIND("Bioaccum",C1678)),ISNUMBER(FIND("bioaccum",C1678)),ISNUMBER(FIND("accum",C1678)))</f>
        <v>0</v>
      </c>
      <c r="R1678" t="b">
        <f>OR(ISNUMBER(FIND("Occupation",C1678)),ISNUMBER(FIND("occupation",C1678)),ISNUMBER(FIND("worker",C1678)),ISNUMBER(FIND("workforce",C1678)))</f>
        <v>0</v>
      </c>
      <c r="S1678" t="b">
        <f>NOT(OR(F1678,G1678,H1678,I1678,J1678,K1678,L1678,M1678,N1678,O1678,P1678,Q1678,R1678))</f>
        <v>0</v>
      </c>
      <c r="U1678" t="b">
        <f>OR(Table1[[#This Row],[Inflammation]],Table1[[#This Row],[Immune]])</f>
        <v>0</v>
      </c>
      <c r="V1678" t="str">
        <f>IF(OR(Table1[[#This Row],[Rodents]],Table1[[#This Row],[Human]],Table1[[#This Row],[Pig]]),OR(ISNUMBER(FIND("intratrach",C1678)),ISNUMBER(FIND("nasal ",C1678)),ISNUMBER(FIND("instill",C1678))),"NA")</f>
        <v>NA</v>
      </c>
      <c r="W1678" t="str">
        <f>IF(OR(Table1[[#This Row],[Rodents]],Table1[[#This Row],[Human]],Table1[[#This Row],[Pig]]),OR(ISNUMBER(FIND("dermal",C1678)),ISNUMBER(FIND("skin ",C1678))),"NA")</f>
        <v>NA</v>
      </c>
      <c r="X1678" t="str">
        <f>IF(OR(Table1[[#This Row],[Rodents]],Table1[[#This Row],[Human]],Table1[[#This Row],[Pig]]),OR(ISNUMBER(FIND("injected",C1678)),ISNUMBER(FIND("periton",C1678)),ISNUMBER(FIND("intrascrot",C1678))),"NA")</f>
        <v>NA</v>
      </c>
      <c r="Y1678" t="str">
        <f>IF(OR(Table1[[#This Row],[Rodents]],Table1[[#This Row],[Human]],Table1[[#This Row],[Pig]]),NOT(OR(Table1[[#This Row],[Inhaled/Intratracheal/intranasal]],Table1[[#This Row],[Dermal]],Table1[[#This Row],[Injected]])),"NA")</f>
        <v>NA</v>
      </c>
      <c r="AA1678" t="b">
        <f>OR(ISNUMBER(FIND("fish ",C1678)),ISNUMBER(FIND("Fish ",C1678)),ISNUMBER(FIND("aquatic",C1678)),ISNUMBER(FIND("daphnids",C1678)),ISNUMBER(FIND("Carcinus maenas",C1678)),ISNUMBER(FIND("Daphnia",C1678)),ISNUMBER(FIND("Ruditapes philippinarum",C1678)),ISNUMBER(FIND("daphnia",C1678)),ISNUMBER(FIND("marine",C1678)),ISNUMBER(FIND("mussel",C1678)),ISNUMBER(FIND("algae",C1678)),ISNUMBER(FIND("Donax faba",C1678)),ISNUMBER(FIND("estuarine",C1678)),ISNUMBER(FIND("snail",C1678)),ISNUMBER(FIND("Prorocentrum donghaiense",C1678)) )</f>
        <v>0</v>
      </c>
      <c r="AB1678" t="b">
        <f>OR(ISNUMBER(FIND(" rat ",C1678)),ISNUMBER(FIND(" rats ",C1678)),ISNUMBER(FIND(" Rats ",C1678)),ISNUMBER(FIND(" Rat ",C1678)),ISNUMBER(FIND(" rat.",C1678)),ISNUMBER(FIND(" rats.",C1678)),ISNUMBER(FIND("mouse",C1678)),ISNUMBER(FIND("mice",C1678)), ISNUMBER(FIND(" Mice",C1678)))</f>
        <v>0</v>
      </c>
      <c r="AC1678" t="b">
        <f>OR(ISNUMBER(FIND(" cell ",C1678)),ISNUMBER(FIND("fibroblast",C1678)),ISNUMBER(FIND("macrophage",C1678)),ISNUMBER(FIND("epithelial",C1678)),ISNUMBER(FIND("endothelial",C1678)),ISNUMBER(FIND("neuron",C1678)),ISNUMBER(FIND(" cells ",C1678)),ISNUMBER(FIND("RBC",C1678)),ISNUMBER(FIND("mitochond",C1678)),ISNUMBER(FIND("adipocyte",C1678)),ISNUMBER(FIND("osteo",C1678)),ISNUMBER(FIND("keratin",C1678)),ISNUMBER(FIND(" cell's ",C1678)),ISNUMBER(FIND("eukary",C1678)),ISNUMBER(FIND("sperm",C1678)))</f>
        <v>1</v>
      </c>
      <c r="AD1678" t="b">
        <v>0</v>
      </c>
      <c r="AE1678" t="b">
        <f>OR(ISNUMBER(FIND(" plant ",C1678)),ISNUMBER(FIND("Plant ",C1678)),ISNUMBER(FIND("tomato",C1678)),ISNUMBER(FIND("plants",C1678)),ISNUMBER(FIND("Plants",C1678)),ISNUMBER(FIND("algae",C1678)),ISNUMBER(FIND("lettuce",C1678)),ISNUMBER(FIND("green gram sprouts ",C1678)),ISNUMBER(FIND("Cucurbita pepo",C1678)),ISNUMBER(FIND("bean ",C1678)),ISNUMBER(FIND("chloroplast",C1678)),ISNUMBER(FIND("chlorophyll",C1678)),ISNUMBER(FIND("seedling",C1678)),ISNUMBER(FIND("canola",C1678)),ISNUMBER(FIND("shoot",C1678)),ISNUMBER(FIND("photosynthes",C1678)),ISNUMBER(FIND(" leaves ",C1678)),,ISNUMBER(FIND("agriculture",C1678)),ISNUMBER(FIND(" crops ",C1678)))</f>
        <v>0</v>
      </c>
      <c r="AF1678" t="b">
        <f>OR(ISNUMBER(FIND("bacteria",C1678)),ISNUMBER(FIND("Bacteria",C1678)),ISNUMBER(FIND("Bacterium",C1678)),ISNUMBER(FIND("bacterium",C1678)),ISNUMBER(FIND(" coli ",C1678)))</f>
        <v>0</v>
      </c>
      <c r="AG1678" t="b">
        <f>OR(ISNUMBER(FIND("fungi",C1678)),ISNUMBER(FIND("Fungi",C1678)),ISNUMBER(FIND("fungus",C1678)),ISNUMBER(FIND("Fungus",C1678)),ISNUMBER(FIND("mushroom",C1678)),ISNUMBER(FIND("Mushroom",C1678)),ISNUMBER(FIND(" mold ",C1678)))</f>
        <v>0</v>
      </c>
      <c r="AH1678" t="b">
        <f>OR(ISNUMBER(FIND("Pig ",C1678)),ISNUMBER(FIND("pig ",C1678)),ISNUMBER(FIND("Pigs ",C1678)),ISNUMBER(FIND("pigs ",C1678)))</f>
        <v>0</v>
      </c>
      <c r="AI1678" t="b">
        <f>OR(ISNUMBER(FIND(" C. elegans",C1678)),ISNUMBER(FIND("Caenorhabditis elegans",C1678)),ISNUMBER(FIND("earthworms",C1678)),ISNUMBER(FIND(" Ficopomatus enigmaticus",C1678)),ISNUMBER(FIND("larva",C1678)),ISNUMBER(FIND("Lumbriculus variegatus",C1678)),ISNUMBER(FIND("nematode",C1678)))</f>
        <v>0</v>
      </c>
      <c r="AJ1678" t="b">
        <f>NOT(OR(AA1678,AB1678,AC1678,AD1678,AE1678,AF1678,AG1678,AH1678,AI1678))</f>
        <v>0</v>
      </c>
      <c r="AL1678" t="b">
        <f>OR(AA1678,AB1678,AD1678,AE1678,AF1678,AG1678,AH1678,AI1678)</f>
        <v>0</v>
      </c>
      <c r="AM1678" t="b">
        <f>IF(Table1[[#This Row],[In vivo?]],IF(Table1[[#This Row],[Cell]],FALSE,TRUE),FALSE)</f>
        <v>0</v>
      </c>
      <c r="AN1678" t="b">
        <f>AND(AC1678,AL1678)</f>
        <v>0</v>
      </c>
      <c r="AO1678" t="b">
        <f>IF(Table1[[#This Row],[Cell]],IF(Table1[[#This Row],[In vivo?]],FALSE,TRUE),FALSE)</f>
        <v>1</v>
      </c>
      <c r="AP1678" t="b">
        <f>NOT(OR(Table1[[#This Row],[In vivo?]],Table1[[#This Row],[Only in Cell]]))</f>
        <v>0</v>
      </c>
      <c r="AQ1678" t="str">
        <f>IF(OR(Table1[[#This Row],[Rodents]],Table1[[#This Row],[Human]],Table1[[#This Row],[Pig]]),OR(ISNUMBER(FIND("pulmonary",C1678)),ISNUMBER(FIND("lung",C1678))),"NA")</f>
        <v>NA</v>
      </c>
      <c r="AR1678" t="str">
        <f>IF(OR(Table1[[#This Row],[Rodents]],Table1[[#This Row],[Human]],Table1[[#This Row],[Pig]]),OR(ISNUMBER(FIND("skin",C1678)),ISNUMBER(FIND("dermal",C1678))),"NA")</f>
        <v>NA</v>
      </c>
      <c r="AS1678" t="str">
        <f>IF(OR(Table1[[#This Row],[Rodents]],Table1[[#This Row],[Human]],Table1[[#This Row],[Pig]]),OR(ISNUMBER(FIND("liver",C1678)),ISNUMBER(FIND("hepat",C1678))),"NA")</f>
        <v>NA</v>
      </c>
      <c r="AT1678" t="str">
        <f>IF(OR(Table1[[#This Row],[Rodents]],Table1[[#This Row],[Human]],Table1[[#This Row],[Pig]]),OR(ISNUMBER(FIND("kidney",C1678)),ISNUMBER(FIND("neph",C1678))),"NA")</f>
        <v>NA</v>
      </c>
      <c r="AU1678" t="str">
        <f>IF(OR(Table1[[#This Row],[Rodents]],Table1[[#This Row],[Human]],Table1[[#This Row],[Pig]]),OR(ISNUMBER(FIND("brain",C1678)),ISNUMBER(FIND("neur",C1678)),ISNUMBER(FIND("nerv",C1678))),"NA")</f>
        <v>NA</v>
      </c>
      <c r="AV1678" t="str">
        <f>IF(OR(Table1[[#This Row],[Rodents]],Table1[[#This Row],[Human]],Table1[[#This Row],[Pig]]),OR(ISNUMBER(FIND("heart",C1678)),ISNUMBER(FIND("cardi",C1678))),"NA")</f>
        <v>NA</v>
      </c>
      <c r="AW1678" t="str">
        <f>IF(OR(Table1[[#This Row],[Rodents]],Table1[[#This Row],[Human]],Table1[[#This Row],[Pig]]),OR(ISNUMBER(FIND("gastro",C1678)),ISNUMBER(FIND("intesti",C1678)),ISNUMBER(FIND("stomach",C1678))),"NA")</f>
        <v>NA</v>
      </c>
      <c r="AX1678" t="str">
        <f>IF(OR(Table1[[#This Row],[Rodents]],Table1[[#This Row],[Human]],Table1[[#This Row],[Pig]]),NOT(OR(AQ1678,AR1678,AS1678,AT1678,AU1678,AV1678,AW1678)),"NA")</f>
        <v>NA</v>
      </c>
      <c r="AY1678" t="b">
        <f>OR(ISNUMBER(FIND("SWCNT",C1678)),ISNUMBER(FIND("SWNT",C1678)),ISNUMBER(FIND("single-wall",C1678)),ISNUMBER(FIND("single wall",C1678)),ISNUMBER(FIND("Single wall",C1678)),ISNUMBER(FIND("Single-wall",C1678)),ISNUMBER(FIND("SWCNT",B1678)),ISNUMBER(FIND("SWNT",B1678)),ISNUMBER(FIND("single-wall",B1678)),ISNUMBER(FIND("single wall",B1678)),ISNUMBER(FIND("Single-wall",B1678)),ISNUMBER(FIND("Single wall",B1678)))</f>
        <v>0</v>
      </c>
      <c r="AZ1678" t="b">
        <f>OR(ISNUMBER(FIND("MWCNT",C1678)),ISNUMBER(FIND("MWNT",C1678)),ISNUMBER(FIND("multi-wall",C1678)),ISNUMBER(FIND("multi wall",C1678)),ISNUMBER(FIND("multiwall",C1678)),ISNUMBER(FIND("Multi-wall",C1678)),ISNUMBER(FIND("Multi wall",C1678)),ISNUMBER(FIND("Multiwall",C1678)),ISNUMBER(FIND("MWCNT",B1678)),ISNUMBER(FIND("MWNT",B1678)),ISNUMBER(FIND("multi-wall",B1678)),ISNUMBER(FIND("multi wall",B1678)),ISNUMBER(FIND("multiwall",B1678)),ISNUMBER(FIND("Multi-wall",B1678)),ISNUMBER(FIND("Multi wall",B1678)),ISNUMBER(FIND("Multiwall",B1678)),ISNUMBER(FIND("Double-wall",B1678)),ISNUMBER(FIND("Double wall",B1678)),ISNUMBER(FIND("Doublewall",B1678)),ISNUMBER(FIND("double-wall",B1678)),ISNUMBER(FIND("double wall",B1678)),ISNUMBER(FIND("doublewall",B1678)))</f>
        <v>1</v>
      </c>
      <c r="BA1678" t="b">
        <f>AND(Table1[[#This Row],[SWCNT]],Table1[[#This Row],[MWCNT]])</f>
        <v>0</v>
      </c>
      <c r="BB1678" t="b">
        <f>IF(Table1[[#This Row],[SWCNT]]=TRUE,FALSE,IF(Table1[[#This Row],[MWCNT]]=TRUE,FALSE,TRUE))</f>
        <v>0</v>
      </c>
      <c r="BC1678" s="18"/>
    </row>
    <row r="1679" spans="1:55" ht="185">
      <c r="A1679" t="s">
        <v>4415</v>
      </c>
      <c r="B1679" s="2" t="s">
        <v>4420</v>
      </c>
      <c r="C1679" s="16" t="s">
        <v>4425</v>
      </c>
      <c r="D1679" s="17" t="s">
        <v>1302</v>
      </c>
      <c r="E1679" s="2">
        <v>2012</v>
      </c>
      <c r="F1679" t="b">
        <f>OR(ISNUMBER(FIND("cytotoxic",C1679)),ISNUMBER(FIND("Cytotoxic",C1679)),ISNUMBER(FIND("cellular toxicity",C1679)),ISNUMBER(FIND("cell death",C1679)),ISNUMBER(FIND("viable",C1679)),ISNUMBER(FIND("phytotoxic",C1679)),ISNUMBER(FIND("acute toxicity",C1679)),ISNUMBER(FIND("MTT",C1679)),ISNUMBER(FIND("survival",C1679)),ISNUMBER(FIND("prolifer",C1679)),ISNUMBER(FIND("apoptosis",C1679)),ISNUMBER(FIND("neurotoxic",C1679)),ISNUMBER(FIND("  lysis ",C1679)),ISNUMBER(FIND("necrosis",C1679)),ISNUMBER(FIND("cellular death",C1679))*3,ISNUMBER(FIND("LDH",C1679)),ISNUMBER(FIND("Acute toxicity",C1679)))</f>
        <v>1</v>
      </c>
      <c r="G1679" t="b">
        <f>OR(ISNUMBER(FIND("genotoxic",C1679)),ISNUMBER(FIND("genotoxicity",C1679)),ISNUMBER(FIND("DNA damage",C1679)),ISNUMBER(FIND("DNA",C1679)),ISNUMBER(FIND("RNA",C1679)),ISNUMBER(FIND("mesothelioma",C1679)),ISNUMBER(FIND("carcino",C1679)),ISNUMBER(FIND("mutagen",C1679)),ISNUMBER(FIND("genetic",C1679)))</f>
        <v>0</v>
      </c>
      <c r="H1679" t="b">
        <f>OR(ISNUMBER(FIND("inflammatory",C1679)),ISNUMBER(FIND("inflamm",C1679)))</f>
        <v>0</v>
      </c>
      <c r="I1679" t="b">
        <f>OR(ISNUMBER(FIND("immune",C1679)),ISNUMBER(FIND("immunological",C1679)),ISNUMBER(FIND("interleuk",C1679)),ISNUMBER(FIND("platelet activation",C1679)),ISNUMBER(FIND("monocyte",C1679)),ISNUMBER(FIND("leukocyte",C1679)),ISNUMBER(FIND("cytokine",C1679)),ISNUMBER(FIND("CD4",C1679)),ISNUMBER(FIND("CD8",C1679)),ISNUMBER(FIND("T-cell",C1679)))</f>
        <v>0</v>
      </c>
      <c r="J1679" t="b">
        <f>OR(ISNUMBER(FIND("reactive oxygen",C1679)),ISNUMBER(FIND("ROS",C1679)),ISNUMBER(FIND("free radical",C1679)),ISNUMBER(FIND("oxidative stress",C1679)),ISNUMBER(FIND("peroxid",C1679)),ISNUMBER(FIND("oxidative",C1679)),ISNUMBER(FIND("antioxid",C1679)))</f>
        <v>0</v>
      </c>
      <c r="K1679" t="b">
        <f>OR(ISNUMBER(FIND("autophag",C1679)))</f>
        <v>0</v>
      </c>
      <c r="L1679" t="b">
        <f>OR(ISNUMBER(FIND("morpholog",C1679)))</f>
        <v>0</v>
      </c>
      <c r="M1679" t="b">
        <f>OR(ISNUMBER(FIND("fibrosis",C1679)),ISNUMBER(FIND("Fibrosis",C1679)),ISNUMBER(FIND("fibrot",C1679)))</f>
        <v>0</v>
      </c>
      <c r="N1679" t="b">
        <f>OR(ISNUMBER(FIND("offspring",C1679)),ISNUMBER(FIND("Parental",C1679)),ISNUMBER(FIND("parental",C1679)),ISNUMBER(FIND("germline",C1679)),ISNUMBER(FIND("reproduc",C1679)),ISNUMBER(FIND("embryo",C1679)))</f>
        <v>0</v>
      </c>
      <c r="O1679" t="b">
        <f>OR(ISNUMBER(FIND("metabol",C1679)),ISNUMBER(FIND("Metabol",C1679)),ISNUMBER(FIND("digest",C1679)),ISNUMBER(FIND("mitochon",C1679)))</f>
        <v>1</v>
      </c>
      <c r="P1679" t="b">
        <f>OR(ISNUMBER(FIND("ecotox",C1679)),ISNUMBER(FIND("Ecotox",B1679)),ISNUMBER(FIND("ecotox",B1679)),ISNUMBER(FIND("Ecotox",C1679)))</f>
        <v>0</v>
      </c>
      <c r="Q1679" t="b">
        <f>OR(ISNUMBER(FIND("Bioaccum",C1679)),ISNUMBER(FIND("bioaccum",C1679)),ISNUMBER(FIND("accum",C1679)))</f>
        <v>0</v>
      </c>
      <c r="R1679" t="b">
        <f>OR(ISNUMBER(FIND("Occupation",C1679)),ISNUMBER(FIND("occupation",C1679)),ISNUMBER(FIND("worker",C1679)),ISNUMBER(FIND("workforce",C1679)))</f>
        <v>0</v>
      </c>
      <c r="S1679" t="b">
        <f>NOT(OR(F1679,G1679,H1679,I1679,J1679,K1679,L1679,M1679,N1679,O1679,P1679,Q1679,R1679))</f>
        <v>0</v>
      </c>
      <c r="U1679" t="b">
        <f>OR(Table1[[#This Row],[Inflammation]],Table1[[#This Row],[Immune]])</f>
        <v>0</v>
      </c>
      <c r="V1679" t="b">
        <f>IF(OR(Table1[[#This Row],[Rodents]],Table1[[#This Row],[Human]],Table1[[#This Row],[Pig]]),OR(ISNUMBER(FIND("intratrach",C1679)),ISNUMBER(FIND("nasal ",C1679)),ISNUMBER(FIND("instill",C1679))),"NA")</f>
        <v>1</v>
      </c>
      <c r="W1679" t="b">
        <f>IF(OR(Table1[[#This Row],[Rodents]],Table1[[#This Row],[Human]],Table1[[#This Row],[Pig]]),OR(ISNUMBER(FIND("dermal",C1679)),ISNUMBER(FIND("skin ",C1679))),"NA")</f>
        <v>0</v>
      </c>
      <c r="X1679" t="b">
        <f>IF(OR(Table1[[#This Row],[Rodents]],Table1[[#This Row],[Human]],Table1[[#This Row],[Pig]]),OR(ISNUMBER(FIND("injected",C1679)),ISNUMBER(FIND("periton",C1679)),ISNUMBER(FIND("intrascrot",C1679))),"NA")</f>
        <v>0</v>
      </c>
      <c r="Y1679" t="b">
        <f>IF(OR(Table1[[#This Row],[Rodents]],Table1[[#This Row],[Human]],Table1[[#This Row],[Pig]]),NOT(OR(Table1[[#This Row],[Inhaled/Intratracheal/intranasal]],Table1[[#This Row],[Dermal]],Table1[[#This Row],[Injected]])),"NA")</f>
        <v>0</v>
      </c>
      <c r="AA1679" t="b">
        <f>OR(ISNUMBER(FIND("fish ",C1679)),ISNUMBER(FIND("Fish ",C1679)),ISNUMBER(FIND("aquatic",C1679)),ISNUMBER(FIND("daphnids",C1679)),ISNUMBER(FIND("Carcinus maenas",C1679)),ISNUMBER(FIND("Daphnia",C1679)),ISNUMBER(FIND("Ruditapes philippinarum",C1679)),ISNUMBER(FIND("daphnia",C1679)),ISNUMBER(FIND("marine",C1679)),ISNUMBER(FIND("mussel",C1679)),ISNUMBER(FIND("algae",C1679)),ISNUMBER(FIND("Donax faba",C1679)),ISNUMBER(FIND("estuarine",C1679)),ISNUMBER(FIND("snail",C1679)),ISNUMBER(FIND("Prorocentrum donghaiense",C1679)) )</f>
        <v>0</v>
      </c>
      <c r="AB1679" t="b">
        <f>OR(ISNUMBER(FIND(" rat ",C1679)),ISNUMBER(FIND(" rats ",C1679)),ISNUMBER(FIND(" Rats ",C1679)),ISNUMBER(FIND(" Rat ",C1679)),ISNUMBER(FIND(" rat.",C1679)),ISNUMBER(FIND(" rats.",C1679)),ISNUMBER(FIND("mouse",C1679)),ISNUMBER(FIND("mice",C1679)), ISNUMBER(FIND(" Mice",C1679)))</f>
        <v>1</v>
      </c>
      <c r="AC1679" t="b">
        <f>OR(ISNUMBER(FIND(" cell ",C1679)),ISNUMBER(FIND("fibroblast",C1679)),ISNUMBER(FIND("macrophage",C1679)),ISNUMBER(FIND("epithelial",C1679)),ISNUMBER(FIND("endothelial",C1679)),ISNUMBER(FIND("neuron",C1679)),ISNUMBER(FIND(" cells ",C1679)),ISNUMBER(FIND("RBC",C1679)),ISNUMBER(FIND("mitochond",C1679)),ISNUMBER(FIND("adipocyte",C1679)),ISNUMBER(FIND("osteo",C1679)),ISNUMBER(FIND("keratin",C1679)),ISNUMBER(FIND(" cell's ",C1679)),ISNUMBER(FIND("eukary",C1679)),ISNUMBER(FIND("sperm",C1679)))</f>
        <v>1</v>
      </c>
      <c r="AD1679" t="b">
        <f>OR(ISNUMBER(FIND("human",B1679)),ISNUMBER(FIND("workers",B1679)),ISNUMBER(FIND("workforces",B1679)),ISNUMBER(FIND("occupational",B1679)),ISNUMBER(FIND("Case report",B1679)),ISNUMBER(FIND("Workplaces",B1679)),ISNUMBER(FIND("worker",B1679)))</f>
        <v>0</v>
      </c>
      <c r="AE1679" t="b">
        <f>OR(ISNUMBER(FIND(" plant ",C1679)),ISNUMBER(FIND("Plant ",C1679)),ISNUMBER(FIND("tomato",C1679)),ISNUMBER(FIND("plants",C1679)),ISNUMBER(FIND("Plants",C1679)),ISNUMBER(FIND("algae",C1679)),ISNUMBER(FIND("lettuce",C1679)),ISNUMBER(FIND("green gram sprouts ",C1679)),ISNUMBER(FIND("Cucurbita pepo",C1679)),ISNUMBER(FIND("bean ",C1679)),ISNUMBER(FIND("chloroplast",C1679)),ISNUMBER(FIND("chlorophyll",C1679)),ISNUMBER(FIND("seedling",C1679)),ISNUMBER(FIND("canola",C1679)),ISNUMBER(FIND("shoot",C1679)),ISNUMBER(FIND("photosynthes",C1679)),ISNUMBER(FIND(" leaves ",C1679)),,ISNUMBER(FIND("agriculture",C1679)),ISNUMBER(FIND(" crops ",C1679)))</f>
        <v>0</v>
      </c>
      <c r="AF1679" t="b">
        <f>OR(ISNUMBER(FIND("bacteria",C1679)),ISNUMBER(FIND("Bacteria",C1679)),ISNUMBER(FIND("Bacterium",C1679)),ISNUMBER(FIND("bacterium",C1679)),ISNUMBER(FIND(" coli ",C1679)))</f>
        <v>0</v>
      </c>
      <c r="AG1679" t="b">
        <f>OR(ISNUMBER(FIND("fungi",C1679)),ISNUMBER(FIND("Fungi",C1679)),ISNUMBER(FIND("fungus",C1679)),ISNUMBER(FIND("Fungus",C1679)),ISNUMBER(FIND("mushroom",C1679)),ISNUMBER(FIND("Mushroom",C1679)),ISNUMBER(FIND(" mold ",C1679)))</f>
        <v>0</v>
      </c>
      <c r="AH1679" t="b">
        <f>OR(ISNUMBER(FIND("Pig ",C1679)),ISNUMBER(FIND("pig ",C1679)),ISNUMBER(FIND("Pigs ",C1679)),ISNUMBER(FIND("pigs ",C1679)))</f>
        <v>0</v>
      </c>
      <c r="AI1679" t="b">
        <f>OR(ISNUMBER(FIND(" C. elegans",C1679)),ISNUMBER(FIND("Caenorhabditis elegans",C1679)),ISNUMBER(FIND("earthworms",C1679)),ISNUMBER(FIND(" Ficopomatus enigmaticus",C1679)),ISNUMBER(FIND("larva",C1679)),ISNUMBER(FIND("Lumbriculus variegatus",C1679)),ISNUMBER(FIND("nematode",C1679)))</f>
        <v>0</v>
      </c>
      <c r="AJ1679" t="b">
        <f>NOT(OR(AA1679,AB1679,AC1679,AD1679,AE1679,AF1679,AG1679,AH1679,AI1679))</f>
        <v>0</v>
      </c>
      <c r="AL1679" t="b">
        <f>OR(AA1679,AB1679,AD1679,AE1679,AF1679,AG1679,AH1679,AI1679)</f>
        <v>1</v>
      </c>
      <c r="AM1679" t="b">
        <f>IF(Table1[[#This Row],[In vivo?]],IF(Table1[[#This Row],[Cell]],FALSE,TRUE),FALSE)</f>
        <v>0</v>
      </c>
      <c r="AN1679" t="b">
        <f>AND(AC1679,AL1679)</f>
        <v>1</v>
      </c>
      <c r="AO1679" t="b">
        <f>IF(Table1[[#This Row],[Cell]],IF(Table1[[#This Row],[In vivo?]],FALSE,TRUE),FALSE)</f>
        <v>0</v>
      </c>
      <c r="AP1679" t="b">
        <f>NOT(OR(Table1[[#This Row],[In vivo?]],Table1[[#This Row],[Only in Cell]]))</f>
        <v>0</v>
      </c>
      <c r="AQ1679" t="b">
        <f>IF(OR(Table1[[#This Row],[Rodents]],Table1[[#This Row],[Human]],Table1[[#This Row],[Pig]]),OR(ISNUMBER(FIND("pulmonary",C1679)),ISNUMBER(FIND("lung",C1679))),"NA")</f>
        <v>1</v>
      </c>
      <c r="AR1679" t="b">
        <f>IF(OR(Table1[[#This Row],[Rodents]],Table1[[#This Row],[Human]],Table1[[#This Row],[Pig]]),OR(ISNUMBER(FIND("skin",C1679)),ISNUMBER(FIND("dermal",C1679))),"NA")</f>
        <v>0</v>
      </c>
      <c r="AS1679" t="b">
        <f>IF(OR(Table1[[#This Row],[Rodents]],Table1[[#This Row],[Human]],Table1[[#This Row],[Pig]]),OR(ISNUMBER(FIND("liver",C1679)),ISNUMBER(FIND("hepat",C1679))),"NA")</f>
        <v>0</v>
      </c>
      <c r="AT1679" t="b">
        <f>IF(OR(Table1[[#This Row],[Rodents]],Table1[[#This Row],[Human]],Table1[[#This Row],[Pig]]),OR(ISNUMBER(FIND("kidney",C1679)),ISNUMBER(FIND("neph",C1679))),"NA")</f>
        <v>0</v>
      </c>
      <c r="AU1679" t="b">
        <f>IF(OR(Table1[[#This Row],[Rodents]],Table1[[#This Row],[Human]],Table1[[#This Row],[Pig]]),OR(ISNUMBER(FIND("brain",C1679)),ISNUMBER(FIND("neur",C1679)),ISNUMBER(FIND("nerv",C1679))),"NA")</f>
        <v>0</v>
      </c>
      <c r="AV1679" t="b">
        <f>IF(OR(Table1[[#This Row],[Rodents]],Table1[[#This Row],[Human]],Table1[[#This Row],[Pig]]),OR(ISNUMBER(FIND("heart",C1679)),ISNUMBER(FIND("cardi",C1679))),"NA")</f>
        <v>0</v>
      </c>
      <c r="AW1679" t="b">
        <f>IF(OR(Table1[[#This Row],[Rodents]],Table1[[#This Row],[Human]],Table1[[#This Row],[Pig]]),OR(ISNUMBER(FIND("gastro",C1679)),ISNUMBER(FIND("intesti",C1679)),ISNUMBER(FIND("stomach",C1679))),"NA")</f>
        <v>0</v>
      </c>
      <c r="AX1679" t="b">
        <f>IF(OR(Table1[[#This Row],[Rodents]],Table1[[#This Row],[Human]],Table1[[#This Row],[Pig]]),NOT(OR(AQ1679,AR1679,AS1679,AT1679,AU1679,AV1679,AW1679)),"NA")</f>
        <v>0</v>
      </c>
      <c r="AY1679" t="b">
        <f>OR(ISNUMBER(FIND("SWCNT",C1679)),ISNUMBER(FIND("SWNT",C1679)),ISNUMBER(FIND("single-wall",C1679)),ISNUMBER(FIND("single wall",C1679)),ISNUMBER(FIND("Single wall",C1679)),ISNUMBER(FIND("Single-wall",C1679)),ISNUMBER(FIND("SWCNT",B1679)),ISNUMBER(FIND("SWNT",B1679)),ISNUMBER(FIND("single-wall",B1679)),ISNUMBER(FIND("single wall",B1679)),ISNUMBER(FIND("Single-wall",B1679)),ISNUMBER(FIND("Single wall",B1679)))</f>
        <v>0</v>
      </c>
      <c r="AZ1679" t="b">
        <f>OR(ISNUMBER(FIND("MWCNT",C1679)),ISNUMBER(FIND("MWNT",C1679)),ISNUMBER(FIND("multi-wall",C1679)),ISNUMBER(FIND("multi wall",C1679)),ISNUMBER(FIND("multiwall",C1679)),ISNUMBER(FIND("Multi-wall",C1679)),ISNUMBER(FIND("Multi wall",C1679)),ISNUMBER(FIND("Multiwall",C1679)),ISNUMBER(FIND("MWCNT",B1679)),ISNUMBER(FIND("MWNT",B1679)),ISNUMBER(FIND("multi-wall",B1679)),ISNUMBER(FIND("multi wall",B1679)),ISNUMBER(FIND("multiwall",B1679)),ISNUMBER(FIND("Multi-wall",B1679)),ISNUMBER(FIND("Multi wall",B1679)),ISNUMBER(FIND("Multiwall",B1679)),ISNUMBER(FIND("Double-wall",B1679)),ISNUMBER(FIND("Double wall",B1679)),ISNUMBER(FIND("Doublewall",B1679)),ISNUMBER(FIND("double-wall",B1679)),ISNUMBER(FIND("double wall",B1679)),ISNUMBER(FIND("doublewall",B1679)))</f>
        <v>1</v>
      </c>
      <c r="BA1679" t="b">
        <f>AND(Table1[[#This Row],[SWCNT]],Table1[[#This Row],[MWCNT]])</f>
        <v>0</v>
      </c>
      <c r="BB1679" t="b">
        <f>IF(Table1[[#This Row],[SWCNT]]=TRUE,FALSE,IF(Table1[[#This Row],[MWCNT]]=TRUE,FALSE,TRUE))</f>
        <v>0</v>
      </c>
      <c r="BC1679" s="18"/>
    </row>
    <row r="1680" spans="1:55" ht="148">
      <c r="A1680" t="s">
        <v>4416</v>
      </c>
      <c r="B1680" s="2" t="s">
        <v>4421</v>
      </c>
      <c r="C1680" s="16" t="s">
        <v>4426</v>
      </c>
      <c r="D1680" s="17" t="s">
        <v>3598</v>
      </c>
      <c r="E1680" s="2">
        <v>2012</v>
      </c>
      <c r="F1680" t="b">
        <f>OR(ISNUMBER(FIND("cytotoxic",C1680)),ISNUMBER(FIND("Cytotoxic",C1680)),ISNUMBER(FIND("cellular toxicity",C1680)),ISNUMBER(FIND("cell death",C1680)),ISNUMBER(FIND("viable",C1680)),ISNUMBER(FIND("phytotoxic",C1680)),ISNUMBER(FIND("acute toxicity",C1680)),ISNUMBER(FIND("MTT",C1680)),ISNUMBER(FIND("survival",C1680)),ISNUMBER(FIND("prolifer",C1680)),ISNUMBER(FIND("apoptosis",C1680)),ISNUMBER(FIND("neurotoxic",C1680)),ISNUMBER(FIND("  lysis ",C1680)),ISNUMBER(FIND("necrosis",C1680)),ISNUMBER(FIND("cellular death",C1680))*3,ISNUMBER(FIND("LDH",C1680)),ISNUMBER(FIND("Acute toxicity",C1680)))</f>
        <v>1</v>
      </c>
      <c r="G1680" t="b">
        <f>OR(ISNUMBER(FIND("genotoxic",C1680)),ISNUMBER(FIND("genotoxicity",C1680)),ISNUMBER(FIND("DNA damage",C1680)),ISNUMBER(FIND("DNA",C1680)),ISNUMBER(FIND("RNA",C1680)),ISNUMBER(FIND("mesothelioma",C1680)),ISNUMBER(FIND("carcino",C1680)),ISNUMBER(FIND("mutagen",C1680)),ISNUMBER(FIND("genetic",C1680)))</f>
        <v>0</v>
      </c>
      <c r="H1680" t="b">
        <f>OR(ISNUMBER(FIND("inflammatory",C1680)),ISNUMBER(FIND("inflamm",C1680)))</f>
        <v>0</v>
      </c>
      <c r="I1680" t="b">
        <f>OR(ISNUMBER(FIND("immune",C1680)),ISNUMBER(FIND("immunological",C1680)),ISNUMBER(FIND("interleuk",C1680)),ISNUMBER(FIND("platelet activation",C1680)),ISNUMBER(FIND("monocyte",C1680)),ISNUMBER(FIND("leukocyte",C1680)),ISNUMBER(FIND("cytokine",C1680)),ISNUMBER(FIND("CD4",C1680)),ISNUMBER(FIND("CD8",C1680)),ISNUMBER(FIND("T-cell",C1680)))</f>
        <v>0</v>
      </c>
      <c r="J1680" t="b">
        <f>OR(ISNUMBER(FIND("reactive oxygen",C1680)),ISNUMBER(FIND("ROS",C1680)),ISNUMBER(FIND("free radical",C1680)),ISNUMBER(FIND("oxidative stress",C1680)),ISNUMBER(FIND("peroxid",C1680)),ISNUMBER(FIND("oxidative",C1680)),ISNUMBER(FIND("antioxid",C1680)))</f>
        <v>0</v>
      </c>
      <c r="K1680" t="b">
        <f>OR(ISNUMBER(FIND("autophag",C1680)))</f>
        <v>0</v>
      </c>
      <c r="L1680" t="b">
        <f>OR(ISNUMBER(FIND("morpholog",C1680)))</f>
        <v>0</v>
      </c>
      <c r="M1680" t="b">
        <f>OR(ISNUMBER(FIND("fibrosis",C1680)),ISNUMBER(FIND("Fibrosis",C1680)),ISNUMBER(FIND("fibrot",C1680)))</f>
        <v>0</v>
      </c>
      <c r="N1680" t="b">
        <f>OR(ISNUMBER(FIND("offspring",C1680)),ISNUMBER(FIND("Parental",C1680)),ISNUMBER(FIND("parental",C1680)),ISNUMBER(FIND("germline",C1680)),ISNUMBER(FIND("reproduc",C1680)),ISNUMBER(FIND("embryo",C1680)))</f>
        <v>1</v>
      </c>
      <c r="O1680" t="b">
        <f>OR(ISNUMBER(FIND("metabol",C1680)),ISNUMBER(FIND("Metabol",C1680)),ISNUMBER(FIND("digest",C1680)),ISNUMBER(FIND("mitochon",C1680)))</f>
        <v>0</v>
      </c>
      <c r="P1680" t="b">
        <f>OR(ISNUMBER(FIND("ecotox",C1680)),ISNUMBER(FIND("Ecotox",B1680)),ISNUMBER(FIND("ecotox",B1680)),ISNUMBER(FIND("Ecotox",C1680)))</f>
        <v>0</v>
      </c>
      <c r="Q1680" t="b">
        <f>OR(ISNUMBER(FIND("Bioaccum",C1680)),ISNUMBER(FIND("bioaccum",C1680)),ISNUMBER(FIND("accum",C1680)))</f>
        <v>0</v>
      </c>
      <c r="R1680" t="b">
        <f>OR(ISNUMBER(FIND("Occupation",C1680)),ISNUMBER(FIND("occupation",C1680)),ISNUMBER(FIND("worker",C1680)),ISNUMBER(FIND("workforce",C1680)))</f>
        <v>0</v>
      </c>
      <c r="S1680" t="b">
        <f>NOT(OR(F1680,G1680,H1680,I1680,J1680,K1680,L1680,M1680,N1680,O1680,P1680,Q1680,R1680))</f>
        <v>0</v>
      </c>
      <c r="U1680" t="b">
        <f>OR(Table1[[#This Row],[Inflammation]],Table1[[#This Row],[Immune]])</f>
        <v>0</v>
      </c>
      <c r="V1680" t="str">
        <f>IF(OR(Table1[[#This Row],[Rodents]],Table1[[#This Row],[Human]],Table1[[#This Row],[Pig]]),OR(ISNUMBER(FIND("intratrach",C1680)),ISNUMBER(FIND("nasal ",C1680)),ISNUMBER(FIND("instill",C1680))),"NA")</f>
        <v>NA</v>
      </c>
      <c r="W1680" t="str">
        <f>IF(OR(Table1[[#This Row],[Rodents]],Table1[[#This Row],[Human]],Table1[[#This Row],[Pig]]),OR(ISNUMBER(FIND("dermal",C1680)),ISNUMBER(FIND("skin ",C1680))),"NA")</f>
        <v>NA</v>
      </c>
      <c r="X1680" t="str">
        <f>IF(OR(Table1[[#This Row],[Rodents]],Table1[[#This Row],[Human]],Table1[[#This Row],[Pig]]),OR(ISNUMBER(FIND("injected",C1680)),ISNUMBER(FIND("periton",C1680)),ISNUMBER(FIND("intrascrot",C1680))),"NA")</f>
        <v>NA</v>
      </c>
      <c r="Y1680" t="str">
        <f>IF(OR(Table1[[#This Row],[Rodents]],Table1[[#This Row],[Human]],Table1[[#This Row],[Pig]]),NOT(OR(Table1[[#This Row],[Inhaled/Intratracheal/intranasal]],Table1[[#This Row],[Dermal]],Table1[[#This Row],[Injected]])),"NA")</f>
        <v>NA</v>
      </c>
      <c r="AA1680" t="b">
        <f>OR(ISNUMBER(FIND("fish ",C1680)),ISNUMBER(FIND("Fish ",C1680)),ISNUMBER(FIND("aquatic",C1680)),ISNUMBER(FIND("daphnids",C1680)),ISNUMBER(FIND("Carcinus maenas",C1680)),ISNUMBER(FIND("Daphnia",C1680)),ISNUMBER(FIND("Ruditapes philippinarum",C1680)),ISNUMBER(FIND("daphnia",C1680)),ISNUMBER(FIND("marine",C1680)),ISNUMBER(FIND("mussel",C1680)),ISNUMBER(FIND("algae",C1680)),ISNUMBER(FIND("Donax faba",C1680)),ISNUMBER(FIND("estuarine",C1680)),ISNUMBER(FIND("snail",C1680)),ISNUMBER(FIND("Prorocentrum donghaiense",C1680)) )</f>
        <v>0</v>
      </c>
      <c r="AB1680" t="b">
        <f>OR(ISNUMBER(FIND(" rat ",C1680)),ISNUMBER(FIND(" rats ",C1680)),ISNUMBER(FIND(" Rats ",C1680)),ISNUMBER(FIND(" Rat ",C1680)),ISNUMBER(FIND(" rat.",C1680)),ISNUMBER(FIND(" rats.",C1680)),ISNUMBER(FIND("mouse",C1680)),ISNUMBER(FIND("mice",C1680)), ISNUMBER(FIND(" Mice",C1680)))</f>
        <v>0</v>
      </c>
      <c r="AC1680" t="b">
        <f>OR(ISNUMBER(FIND(" cell ",C1680)),ISNUMBER(FIND("fibroblast",C1680)),ISNUMBER(FIND("macrophage",C1680)),ISNUMBER(FIND("epithelial",C1680)),ISNUMBER(FIND("endothelial",C1680)),ISNUMBER(FIND("neuron",C1680)),ISNUMBER(FIND(" cells ",C1680)),ISNUMBER(FIND("RBC",C1680)),ISNUMBER(FIND("mitochond",C1680)),ISNUMBER(FIND("adipocyte",C1680)),ISNUMBER(FIND("osteo",C1680)),ISNUMBER(FIND("keratin",C1680)),ISNUMBER(FIND(" cell's ",C1680)),ISNUMBER(FIND("eukary",C1680)),ISNUMBER(FIND("sperm",C1680)))</f>
        <v>1</v>
      </c>
      <c r="AD1680" t="b">
        <f>OR(ISNUMBER(FIND("human",B1680)),ISNUMBER(FIND("workers",B1680)),ISNUMBER(FIND("workforces",B1680)),ISNUMBER(FIND("occupational",B1680)),ISNUMBER(FIND("Case report",B1680)),ISNUMBER(FIND("Workplaces",B1680)),ISNUMBER(FIND("worker",B1680)))</f>
        <v>0</v>
      </c>
      <c r="AE1680" t="b">
        <f>OR(ISNUMBER(FIND(" plant ",C1680)),ISNUMBER(FIND("Plant ",C1680)),ISNUMBER(FIND("tomato",C1680)),ISNUMBER(FIND("plants",C1680)),ISNUMBER(FIND("Plants",C1680)),ISNUMBER(FIND("algae",C1680)),ISNUMBER(FIND("lettuce",C1680)),ISNUMBER(FIND("green gram sprouts ",C1680)),ISNUMBER(FIND("Cucurbita pepo",C1680)),ISNUMBER(FIND("bean ",C1680)),ISNUMBER(FIND("chloroplast",C1680)),ISNUMBER(FIND("chlorophyll",C1680)),ISNUMBER(FIND("seedling",C1680)),ISNUMBER(FIND("canola",C1680)),ISNUMBER(FIND("shoot",C1680)),ISNUMBER(FIND("photosynthes",C1680)),ISNUMBER(FIND(" leaves ",C1680)),,ISNUMBER(FIND("agriculture",C1680)),ISNUMBER(FIND(" crops ",C1680)))</f>
        <v>0</v>
      </c>
      <c r="AF1680" t="b">
        <f>OR(ISNUMBER(FIND("bacteria",C1680)),ISNUMBER(FIND("Bacteria",C1680)),ISNUMBER(FIND("Bacterium",C1680)),ISNUMBER(FIND("bacterium",C1680)),ISNUMBER(FIND(" coli ",C1680)))</f>
        <v>0</v>
      </c>
      <c r="AG1680" t="b">
        <f>OR(ISNUMBER(FIND("fungi",C1680)),ISNUMBER(FIND("Fungi",C1680)),ISNUMBER(FIND("fungus",C1680)),ISNUMBER(FIND("Fungus",C1680)),ISNUMBER(FIND("mushroom",C1680)),ISNUMBER(FIND("Mushroom",C1680)),ISNUMBER(FIND(" mold ",C1680)))</f>
        <v>0</v>
      </c>
      <c r="AH1680" t="b">
        <f>OR(ISNUMBER(FIND("Pig ",C1680)),ISNUMBER(FIND("pig ",C1680)),ISNUMBER(FIND("Pigs ",C1680)),ISNUMBER(FIND("pigs ",C1680)))</f>
        <v>0</v>
      </c>
      <c r="AI1680" t="b">
        <f>OR(ISNUMBER(FIND(" C. elegans",C1680)),ISNUMBER(FIND("Caenorhabditis elegans",C1680)),ISNUMBER(FIND("earthworms",C1680)),ISNUMBER(FIND(" Ficopomatus enigmaticus",C1680)),ISNUMBER(FIND("larva",C1680)),ISNUMBER(FIND("Lumbriculus variegatus",C1680)),ISNUMBER(FIND("nematode",C1680)))</f>
        <v>0</v>
      </c>
      <c r="AJ1680" t="b">
        <f>NOT(OR(AA1680,AB1680,AC1680,AD1680,AE1680,AF1680,AG1680,AH1680,AI1680))</f>
        <v>0</v>
      </c>
      <c r="AL1680" t="b">
        <f>OR(AA1680,AB1680,AD1680,AE1680,AF1680,AG1680,AH1680,AI1680)</f>
        <v>0</v>
      </c>
      <c r="AM1680" t="b">
        <f>IF(Table1[[#This Row],[In vivo?]],IF(Table1[[#This Row],[Cell]],FALSE,TRUE),FALSE)</f>
        <v>0</v>
      </c>
      <c r="AN1680" t="b">
        <f>AND(AC1680,AL1680)</f>
        <v>0</v>
      </c>
      <c r="AO1680" t="b">
        <f>IF(Table1[[#This Row],[Cell]],IF(Table1[[#This Row],[In vivo?]],FALSE,TRUE),FALSE)</f>
        <v>1</v>
      </c>
      <c r="AP1680" t="b">
        <f>NOT(OR(Table1[[#This Row],[In vivo?]],Table1[[#This Row],[Only in Cell]]))</f>
        <v>0</v>
      </c>
      <c r="AQ1680" t="str">
        <f>IF(OR(Table1[[#This Row],[Rodents]],Table1[[#This Row],[Human]],Table1[[#This Row],[Pig]]),OR(ISNUMBER(FIND("pulmonary",C1680)),ISNUMBER(FIND("lung",C1680))),"NA")</f>
        <v>NA</v>
      </c>
      <c r="AR1680" t="str">
        <f>IF(OR(Table1[[#This Row],[Rodents]],Table1[[#This Row],[Human]],Table1[[#This Row],[Pig]]),OR(ISNUMBER(FIND("skin",C1680)),ISNUMBER(FIND("dermal",C1680))),"NA")</f>
        <v>NA</v>
      </c>
      <c r="AS1680" t="str">
        <f>IF(OR(Table1[[#This Row],[Rodents]],Table1[[#This Row],[Human]],Table1[[#This Row],[Pig]]),OR(ISNUMBER(FIND("liver",C1680)),ISNUMBER(FIND("hepat",C1680))),"NA")</f>
        <v>NA</v>
      </c>
      <c r="AT1680" t="str">
        <f>IF(OR(Table1[[#This Row],[Rodents]],Table1[[#This Row],[Human]],Table1[[#This Row],[Pig]]),OR(ISNUMBER(FIND("kidney",C1680)),ISNUMBER(FIND("neph",C1680))),"NA")</f>
        <v>NA</v>
      </c>
      <c r="AU1680" t="str">
        <f>IF(OR(Table1[[#This Row],[Rodents]],Table1[[#This Row],[Human]],Table1[[#This Row],[Pig]]),OR(ISNUMBER(FIND("brain",C1680)),ISNUMBER(FIND("neur",C1680)),ISNUMBER(FIND("nerv",C1680))),"NA")</f>
        <v>NA</v>
      </c>
      <c r="AV1680" t="str">
        <f>IF(OR(Table1[[#This Row],[Rodents]],Table1[[#This Row],[Human]],Table1[[#This Row],[Pig]]),OR(ISNUMBER(FIND("heart",C1680)),ISNUMBER(FIND("cardi",C1680))),"NA")</f>
        <v>NA</v>
      </c>
      <c r="AW1680" t="str">
        <f>IF(OR(Table1[[#This Row],[Rodents]],Table1[[#This Row],[Human]],Table1[[#This Row],[Pig]]),OR(ISNUMBER(FIND("gastro",C1680)),ISNUMBER(FIND("intesti",C1680)),ISNUMBER(FIND("stomach",C1680))),"NA")</f>
        <v>NA</v>
      </c>
      <c r="AX1680" t="str">
        <f>IF(OR(Table1[[#This Row],[Rodents]],Table1[[#This Row],[Human]],Table1[[#This Row],[Pig]]),NOT(OR(AQ1680,AR1680,AS1680,AT1680,AU1680,AV1680,AW1680)),"NA")</f>
        <v>NA</v>
      </c>
      <c r="AY1680" t="b">
        <f>OR(ISNUMBER(FIND("SWCNT",C1680)),ISNUMBER(FIND("SWNT",C1680)),ISNUMBER(FIND("single-wall",C1680)),ISNUMBER(FIND("single wall",C1680)),ISNUMBER(FIND("Single wall",C1680)),ISNUMBER(FIND("Single-wall",C1680)),ISNUMBER(FIND("SWCNT",B1680)),ISNUMBER(FIND("SWNT",B1680)),ISNUMBER(FIND("single-wall",B1680)),ISNUMBER(FIND("single wall",B1680)),ISNUMBER(FIND("Single-wall",B1680)),ISNUMBER(FIND("Single wall",B1680)))</f>
        <v>1</v>
      </c>
      <c r="AZ1680" t="b">
        <f>OR(ISNUMBER(FIND("MWCNT",C1680)),ISNUMBER(FIND("MWNT",C1680)),ISNUMBER(FIND("multi-wall",C1680)),ISNUMBER(FIND("multi wall",C1680)),ISNUMBER(FIND("multiwall",C1680)),ISNUMBER(FIND("Multi-wall",C1680)),ISNUMBER(FIND("Multi wall",C1680)),ISNUMBER(FIND("Multiwall",C1680)),ISNUMBER(FIND("MWCNT",B1680)),ISNUMBER(FIND("MWNT",B1680)),ISNUMBER(FIND("multi-wall",B1680)),ISNUMBER(FIND("multi wall",B1680)),ISNUMBER(FIND("multiwall",B1680)),ISNUMBER(FIND("Multi-wall",B1680)),ISNUMBER(FIND("Multi wall",B1680)),ISNUMBER(FIND("Multiwall",B1680)),ISNUMBER(FIND("Double-wall",B1680)),ISNUMBER(FIND("Double wall",B1680)),ISNUMBER(FIND("Doublewall",B1680)),ISNUMBER(FIND("double-wall",B1680)),ISNUMBER(FIND("double wall",B1680)),ISNUMBER(FIND("doublewall",B1680)))</f>
        <v>1</v>
      </c>
      <c r="BA1680" t="b">
        <f>AND(Table1[[#This Row],[SWCNT]],Table1[[#This Row],[MWCNT]])</f>
        <v>1</v>
      </c>
      <c r="BB1680" t="b">
        <f>IF(Table1[[#This Row],[SWCNT]]=TRUE,FALSE,IF(Table1[[#This Row],[MWCNT]]=TRUE,FALSE,TRUE))</f>
        <v>0</v>
      </c>
      <c r="BC1680" s="18"/>
    </row>
    <row r="1681" spans="1:55" ht="111">
      <c r="A1681" t="s">
        <v>4428</v>
      </c>
      <c r="B1681" s="2" t="s">
        <v>4432</v>
      </c>
      <c r="C1681" s="16" t="s">
        <v>4436</v>
      </c>
      <c r="D1681" s="17" t="s">
        <v>260</v>
      </c>
      <c r="E1681" s="2">
        <v>2012</v>
      </c>
      <c r="F1681" t="b">
        <f>OR(ISNUMBER(FIND("cytotoxic",C1681)),ISNUMBER(FIND("Cytotoxic",C1681)),ISNUMBER(FIND("cellular toxicity",C1681)),ISNUMBER(FIND("cell death",C1681)),ISNUMBER(FIND("viable",C1681)),ISNUMBER(FIND("phytotoxic",C1681)),ISNUMBER(FIND("acute toxicity",C1681)),ISNUMBER(FIND("MTT",C1681)),ISNUMBER(FIND("survival",C1681)),ISNUMBER(FIND("prolifer",C1681)),ISNUMBER(FIND("apoptosis",C1681)),ISNUMBER(FIND("neurotoxic",C1681)),ISNUMBER(FIND("  lysis ",C1681)),ISNUMBER(FIND("necrosis",C1681)),ISNUMBER(FIND("cellular death",C1681))*3,ISNUMBER(FIND("LDH",C1681)),ISNUMBER(FIND("Acute toxicity",C1681)))</f>
        <v>1</v>
      </c>
      <c r="G1681" t="b">
        <f>OR(ISNUMBER(FIND("genotoxic",C1681)),ISNUMBER(FIND("genotoxicity",C1681)),ISNUMBER(FIND("DNA damage",C1681)),ISNUMBER(FIND("DNA",C1681)),ISNUMBER(FIND("RNA",C1681)),ISNUMBER(FIND("mesothelioma",C1681)),ISNUMBER(FIND("carcino",C1681)),ISNUMBER(FIND("mutagen",C1681)),ISNUMBER(FIND("genetic",C1681)))</f>
        <v>0</v>
      </c>
      <c r="H1681" t="b">
        <f>OR(ISNUMBER(FIND("inflammatory",C1681)),ISNUMBER(FIND("inflamm",C1681)))</f>
        <v>0</v>
      </c>
      <c r="I1681" t="b">
        <f>OR(ISNUMBER(FIND("immune",C1681)),ISNUMBER(FIND("immunological",C1681)),ISNUMBER(FIND("interleuk",C1681)),ISNUMBER(FIND("platelet activation",C1681)),ISNUMBER(FIND("monocyte",C1681)),ISNUMBER(FIND("leukocyte",C1681)),ISNUMBER(FIND("cytokine",C1681)),ISNUMBER(FIND("CD4",C1681)),ISNUMBER(FIND("CD8",C1681)),ISNUMBER(FIND("T-cell",C1681)))</f>
        <v>1</v>
      </c>
      <c r="J1681" t="b">
        <f>OR(ISNUMBER(FIND("reactive oxygen",C1681)),ISNUMBER(FIND("ROS",C1681)),ISNUMBER(FIND("free radical",C1681)),ISNUMBER(FIND("oxidative stress",C1681)),ISNUMBER(FIND("peroxid",C1681)),ISNUMBER(FIND("oxidative",C1681)),ISNUMBER(FIND("antioxid",C1681)))</f>
        <v>0</v>
      </c>
      <c r="K1681" t="b">
        <f>OR(ISNUMBER(FIND("autophag",C1681)))</f>
        <v>0</v>
      </c>
      <c r="L1681" t="b">
        <f>OR(ISNUMBER(FIND("morpholog",C1681)))</f>
        <v>0</v>
      </c>
      <c r="M1681" t="b">
        <f>OR(ISNUMBER(FIND("fibrosis",C1681)),ISNUMBER(FIND("Fibrosis",C1681)),ISNUMBER(FIND("fibrot",C1681)))</f>
        <v>0</v>
      </c>
      <c r="N1681" t="b">
        <f>OR(ISNUMBER(FIND("offspring",C1681)),ISNUMBER(FIND("Parental",C1681)),ISNUMBER(FIND("parental",C1681)),ISNUMBER(FIND("germline",C1681)),ISNUMBER(FIND("reproduc",C1681)),ISNUMBER(FIND("embryo",C1681)))</f>
        <v>0</v>
      </c>
      <c r="O1681" t="b">
        <f>OR(ISNUMBER(FIND("metabol",C1681)),ISNUMBER(FIND("Metabol",C1681)),ISNUMBER(FIND("digest",C1681)),ISNUMBER(FIND("mitochon",C1681)))</f>
        <v>0</v>
      </c>
      <c r="P1681" t="b">
        <f>OR(ISNUMBER(FIND("ecotox",C1681)),ISNUMBER(FIND("Ecotox",B1681)),ISNUMBER(FIND("ecotox",B1681)),ISNUMBER(FIND("Ecotox",C1681)))</f>
        <v>0</v>
      </c>
      <c r="Q1681" t="b">
        <f>OR(ISNUMBER(FIND("Bioaccum",C1681)),ISNUMBER(FIND("bioaccum",C1681)),ISNUMBER(FIND("accum",C1681)))</f>
        <v>0</v>
      </c>
      <c r="R1681" t="b">
        <f>OR(ISNUMBER(FIND("Occupation",C1681)),ISNUMBER(FIND("occupation",C1681)),ISNUMBER(FIND("worker",C1681)),ISNUMBER(FIND("workforce",C1681)))</f>
        <v>0</v>
      </c>
      <c r="S1681" t="b">
        <f>NOT(OR(F1681,G1681,H1681,I1681,J1681,K1681,L1681,M1681,N1681,O1681,P1681,Q1681,R1681))</f>
        <v>0</v>
      </c>
      <c r="U1681" t="b">
        <f>OR(Table1[[#This Row],[Inflammation]],Table1[[#This Row],[Immune]])</f>
        <v>1</v>
      </c>
      <c r="V1681" t="str">
        <f>IF(OR(Table1[[#This Row],[Rodents]],Table1[[#This Row],[Human]],Table1[[#This Row],[Pig]]),OR(ISNUMBER(FIND("intratrach",C1681)),ISNUMBER(FIND("nasal ",C1681)),ISNUMBER(FIND("instill",C1681))),"NA")</f>
        <v>NA</v>
      </c>
      <c r="W1681" t="str">
        <f>IF(OR(Table1[[#This Row],[Rodents]],Table1[[#This Row],[Human]],Table1[[#This Row],[Pig]]),OR(ISNUMBER(FIND("dermal",C1681)),ISNUMBER(FIND("skin ",C1681))),"NA")</f>
        <v>NA</v>
      </c>
      <c r="X1681" t="str">
        <f>IF(OR(Table1[[#This Row],[Rodents]],Table1[[#This Row],[Human]],Table1[[#This Row],[Pig]]),OR(ISNUMBER(FIND("injected",C1681)),ISNUMBER(FIND("periton",C1681)),ISNUMBER(FIND("intrascrot",C1681))),"NA")</f>
        <v>NA</v>
      </c>
      <c r="Y1681" t="str">
        <f>IF(OR(Table1[[#This Row],[Rodents]],Table1[[#This Row],[Human]],Table1[[#This Row],[Pig]]),NOT(OR(Table1[[#This Row],[Inhaled/Intratracheal/intranasal]],Table1[[#This Row],[Dermal]],Table1[[#This Row],[Injected]])),"NA")</f>
        <v>NA</v>
      </c>
      <c r="AA1681" t="b">
        <f>OR(ISNUMBER(FIND("fish ",C1681)),ISNUMBER(FIND("Fish ",C1681)),ISNUMBER(FIND("aquatic",C1681)),ISNUMBER(FIND("daphnids",C1681)),ISNUMBER(FIND("Carcinus maenas",C1681)),ISNUMBER(FIND("Daphnia",C1681)),ISNUMBER(FIND("Ruditapes philippinarum",C1681)),ISNUMBER(FIND("daphnia",C1681)),ISNUMBER(FIND("marine",C1681)),ISNUMBER(FIND("mussel",C1681)),ISNUMBER(FIND("algae",C1681)),ISNUMBER(FIND("Donax faba",C1681)),ISNUMBER(FIND("estuarine",C1681)),ISNUMBER(FIND("snail",C1681)),ISNUMBER(FIND("Prorocentrum donghaiense",C1681)) )</f>
        <v>0</v>
      </c>
      <c r="AB1681" t="b">
        <f>OR(ISNUMBER(FIND(" rat ",C1681)),ISNUMBER(FIND(" rats ",C1681)),ISNUMBER(FIND(" Rats ",C1681)),ISNUMBER(FIND(" Rat ",C1681)),ISNUMBER(FIND(" rat.",C1681)),ISNUMBER(FIND(" rats.",C1681)),ISNUMBER(FIND("mouse",C1681)),ISNUMBER(FIND("mice",C1681)), ISNUMBER(FIND(" Mice",C1681)))</f>
        <v>0</v>
      </c>
      <c r="AC1681" t="b">
        <f>OR(ISNUMBER(FIND(" cell ",C1681)),ISNUMBER(FIND("fibroblast",C1681)),ISNUMBER(FIND("macrophage",C1681)),ISNUMBER(FIND("epithelial",C1681)),ISNUMBER(FIND("endothelial",C1681)),ISNUMBER(FIND("neuron",C1681)),ISNUMBER(FIND(" cells ",C1681)),ISNUMBER(FIND("RBC",C1681)),ISNUMBER(FIND("mitochond",C1681)),ISNUMBER(FIND("adipocyte",C1681)),ISNUMBER(FIND("osteo",C1681)),ISNUMBER(FIND("keratin",C1681)),ISNUMBER(FIND(" cell's ",C1681)),ISNUMBER(FIND("eukary",C1681)),ISNUMBER(FIND("sperm",C1681)))</f>
        <v>1</v>
      </c>
      <c r="AD1681" t="b">
        <f>OR(ISNUMBER(FIND("human",B1681)),ISNUMBER(FIND("workers",B1681)),ISNUMBER(FIND("workforces",B1681)),ISNUMBER(FIND("occupational",B1681)),ISNUMBER(FIND("Case report",B1681)),ISNUMBER(FIND("Workplaces",B1681)),ISNUMBER(FIND("worker",B1681)))</f>
        <v>0</v>
      </c>
      <c r="AE1681" t="b">
        <f>OR(ISNUMBER(FIND(" plant ",C1681)),ISNUMBER(FIND("Plant ",C1681)),ISNUMBER(FIND("tomato",C1681)),ISNUMBER(FIND("plants",C1681)),ISNUMBER(FIND("Plants",C1681)),ISNUMBER(FIND("algae",C1681)),ISNUMBER(FIND("lettuce",C1681)),ISNUMBER(FIND("green gram sprouts ",C1681)),ISNUMBER(FIND("Cucurbita pepo",C1681)),ISNUMBER(FIND("bean ",C1681)),ISNUMBER(FIND("chloroplast",C1681)),ISNUMBER(FIND("chlorophyll",C1681)),ISNUMBER(FIND("seedling",C1681)),ISNUMBER(FIND("canola",C1681)),ISNUMBER(FIND("shoot",C1681)),ISNUMBER(FIND("photosynthes",C1681)),ISNUMBER(FIND(" leaves ",C1681)),,ISNUMBER(FIND("agriculture",C1681)),ISNUMBER(FIND(" crops ",C1681)))</f>
        <v>0</v>
      </c>
      <c r="AF1681" t="b">
        <f>OR(ISNUMBER(FIND("bacteria",C1681)),ISNUMBER(FIND("Bacteria",C1681)),ISNUMBER(FIND("Bacterium",C1681)),ISNUMBER(FIND("bacterium",C1681)),ISNUMBER(FIND(" coli ",C1681)))</f>
        <v>0</v>
      </c>
      <c r="AG1681" t="b">
        <f>OR(ISNUMBER(FIND("fungi",C1681)),ISNUMBER(FIND("Fungi",C1681)),ISNUMBER(FIND("fungus",C1681)),ISNUMBER(FIND("Fungus",C1681)),ISNUMBER(FIND("mushroom",C1681)),ISNUMBER(FIND("Mushroom",C1681)),ISNUMBER(FIND(" mold ",C1681)))</f>
        <v>0</v>
      </c>
      <c r="AH1681" t="b">
        <f>OR(ISNUMBER(FIND("Pig ",C1681)),ISNUMBER(FIND("pig ",C1681)),ISNUMBER(FIND("Pigs ",C1681)),ISNUMBER(FIND("pigs ",C1681)))</f>
        <v>0</v>
      </c>
      <c r="AI1681" t="b">
        <f>OR(ISNUMBER(FIND(" C. elegans",C1681)),ISNUMBER(FIND("Caenorhabditis elegans",C1681)),ISNUMBER(FIND("earthworms",C1681)),ISNUMBER(FIND(" Ficopomatus enigmaticus",C1681)),ISNUMBER(FIND("larva",C1681)),ISNUMBER(FIND("Lumbriculus variegatus",C1681)),ISNUMBER(FIND("nematode",C1681)))</f>
        <v>0</v>
      </c>
      <c r="AJ1681" t="b">
        <f>NOT(OR(AA1681,AB1681,AC1681,AD1681,AE1681,AF1681,AG1681,AH1681,AI1681))</f>
        <v>0</v>
      </c>
      <c r="AL1681" t="b">
        <f>OR(AA1681,AB1681,AD1681,AE1681,AF1681,AG1681,AH1681,AI1681)</f>
        <v>0</v>
      </c>
      <c r="AM1681" t="b">
        <f>IF(Table1[[#This Row],[In vivo?]],IF(Table1[[#This Row],[Cell]],FALSE,TRUE),FALSE)</f>
        <v>0</v>
      </c>
      <c r="AN1681" t="b">
        <f>AND(AC1681,AL1681)</f>
        <v>0</v>
      </c>
      <c r="AO1681" t="b">
        <f>IF(Table1[[#This Row],[Cell]],IF(Table1[[#This Row],[In vivo?]],FALSE,TRUE),FALSE)</f>
        <v>1</v>
      </c>
      <c r="AP1681" t="b">
        <f>NOT(OR(Table1[[#This Row],[In vivo?]],Table1[[#This Row],[Only in Cell]]))</f>
        <v>0</v>
      </c>
      <c r="AQ1681" t="str">
        <f>IF(OR(Table1[[#This Row],[Rodents]],Table1[[#This Row],[Human]],Table1[[#This Row],[Pig]]),OR(ISNUMBER(FIND("pulmonary",C1681)),ISNUMBER(FIND("lung",C1681))),"NA")</f>
        <v>NA</v>
      </c>
      <c r="AR1681" t="str">
        <f>IF(OR(Table1[[#This Row],[Rodents]],Table1[[#This Row],[Human]],Table1[[#This Row],[Pig]]),OR(ISNUMBER(FIND("skin",C1681)),ISNUMBER(FIND("dermal",C1681))),"NA")</f>
        <v>NA</v>
      </c>
      <c r="AS1681" t="str">
        <f>IF(OR(Table1[[#This Row],[Rodents]],Table1[[#This Row],[Human]],Table1[[#This Row],[Pig]]),OR(ISNUMBER(FIND("liver",C1681)),ISNUMBER(FIND("hepat",C1681))),"NA")</f>
        <v>NA</v>
      </c>
      <c r="AT1681" t="str">
        <f>IF(OR(Table1[[#This Row],[Rodents]],Table1[[#This Row],[Human]],Table1[[#This Row],[Pig]]),OR(ISNUMBER(FIND("kidney",C1681)),ISNUMBER(FIND("neph",C1681))),"NA")</f>
        <v>NA</v>
      </c>
      <c r="AU1681" t="str">
        <f>IF(OR(Table1[[#This Row],[Rodents]],Table1[[#This Row],[Human]],Table1[[#This Row],[Pig]]),OR(ISNUMBER(FIND("brain",C1681)),ISNUMBER(FIND("neur",C1681)),ISNUMBER(FIND("nerv",C1681))),"NA")</f>
        <v>NA</v>
      </c>
      <c r="AV1681" t="str">
        <f>IF(OR(Table1[[#This Row],[Rodents]],Table1[[#This Row],[Human]],Table1[[#This Row],[Pig]]),OR(ISNUMBER(FIND("heart",C1681)),ISNUMBER(FIND("cardi",C1681))),"NA")</f>
        <v>NA</v>
      </c>
      <c r="AW1681" t="str">
        <f>IF(OR(Table1[[#This Row],[Rodents]],Table1[[#This Row],[Human]],Table1[[#This Row],[Pig]]),OR(ISNUMBER(FIND("gastro",C1681)),ISNUMBER(FIND("intesti",C1681)),ISNUMBER(FIND("stomach",C1681))),"NA")</f>
        <v>NA</v>
      </c>
      <c r="AX1681" t="str">
        <f>IF(OR(Table1[[#This Row],[Rodents]],Table1[[#This Row],[Human]],Table1[[#This Row],[Pig]]),NOT(OR(AQ1681,AR1681,AS1681,AT1681,AU1681,AV1681,AW1681)),"NA")</f>
        <v>NA</v>
      </c>
      <c r="AY1681" t="b">
        <f>OR(ISNUMBER(FIND("SWCNT",C1681)),ISNUMBER(FIND("SWNT",C1681)),ISNUMBER(FIND("single-wall",C1681)),ISNUMBER(FIND("single wall",C1681)),ISNUMBER(FIND("Single wall",C1681)),ISNUMBER(FIND("Single-wall",C1681)),ISNUMBER(FIND("SWCNT",B1681)),ISNUMBER(FIND("SWNT",B1681)),ISNUMBER(FIND("single-wall",B1681)),ISNUMBER(FIND("single wall",B1681)),ISNUMBER(FIND("Single-wall",B1681)),ISNUMBER(FIND("Single wall",B1681)))</f>
        <v>0</v>
      </c>
      <c r="AZ1681" t="b">
        <f>OR(ISNUMBER(FIND("MWCNT",C1681)),ISNUMBER(FIND("MWNT",C1681)),ISNUMBER(FIND("multi-wall",C1681)),ISNUMBER(FIND("multi wall",C1681)),ISNUMBER(FIND("multiwall",C1681)),ISNUMBER(FIND("Multi-wall",C1681)),ISNUMBER(FIND("Multi wall",C1681)),ISNUMBER(FIND("Multiwall",C1681)),ISNUMBER(FIND("MWCNT",B1681)),ISNUMBER(FIND("MWNT",B1681)),ISNUMBER(FIND("multi-wall",B1681)),ISNUMBER(FIND("multi wall",B1681)),ISNUMBER(FIND("multiwall",B1681)),ISNUMBER(FIND("Multi-wall",B1681)),ISNUMBER(FIND("Multi wall",B1681)),ISNUMBER(FIND("Multiwall",B1681)),ISNUMBER(FIND("Double-wall",B1681)),ISNUMBER(FIND("Double wall",B1681)),ISNUMBER(FIND("Doublewall",B1681)),ISNUMBER(FIND("double-wall",B1681)),ISNUMBER(FIND("double wall",B1681)),ISNUMBER(FIND("doublewall",B1681)))</f>
        <v>1</v>
      </c>
      <c r="BA1681" t="b">
        <f>AND(Table1[[#This Row],[SWCNT]],Table1[[#This Row],[MWCNT]])</f>
        <v>0</v>
      </c>
      <c r="BB1681" t="b">
        <f>IF(Table1[[#This Row],[SWCNT]]=TRUE,FALSE,IF(Table1[[#This Row],[MWCNT]]=TRUE,FALSE,TRUE))</f>
        <v>0</v>
      </c>
      <c r="BC1681" s="18"/>
    </row>
    <row r="1682" spans="1:55" ht="222">
      <c r="A1682" t="s">
        <v>4430</v>
      </c>
      <c r="B1682" s="2" t="s">
        <v>4434</v>
      </c>
      <c r="C1682" s="16" t="s">
        <v>4438</v>
      </c>
      <c r="D1682" s="17" t="s">
        <v>120</v>
      </c>
      <c r="E1682" s="2">
        <v>2012</v>
      </c>
      <c r="F1682" t="b">
        <f>OR(ISNUMBER(FIND("cytotoxic",C1682)),ISNUMBER(FIND("Cytotoxic",C1682)),ISNUMBER(FIND("cellular toxicity",C1682)),ISNUMBER(FIND("cell death",C1682)),ISNUMBER(FIND("viable",C1682)),ISNUMBER(FIND("phytotoxic",C1682)),ISNUMBER(FIND("acute toxicity",C1682)),ISNUMBER(FIND("MTT",C1682)),ISNUMBER(FIND("survival",C1682)),ISNUMBER(FIND("prolifer",C1682)),ISNUMBER(FIND("apoptosis",C1682)),ISNUMBER(FIND("neurotoxic",C1682)),ISNUMBER(FIND("  lysis ",C1682)),ISNUMBER(FIND("necrosis",C1682)),ISNUMBER(FIND("cellular death",C1682))*3,ISNUMBER(FIND("LDH",C1682)),ISNUMBER(FIND("Acute toxicity",C1682)))</f>
        <v>1</v>
      </c>
      <c r="G1682" t="b">
        <f>OR(ISNUMBER(FIND("genotoxic",C1682)),ISNUMBER(FIND("genotoxicity",C1682)),ISNUMBER(FIND("DNA damage",C1682)),ISNUMBER(FIND("DNA",C1682)),ISNUMBER(FIND("RNA",C1682)),ISNUMBER(FIND("mesothelioma",C1682)),ISNUMBER(FIND("carcino",C1682)),ISNUMBER(FIND("mutagen",C1682)),ISNUMBER(FIND("genetic",C1682)))</f>
        <v>1</v>
      </c>
      <c r="H1682" t="b">
        <f>OR(ISNUMBER(FIND("inflammatory",C1682)),ISNUMBER(FIND("inflamm",C1682)))</f>
        <v>0</v>
      </c>
      <c r="I1682" t="b">
        <f>OR(ISNUMBER(FIND("immune",C1682)),ISNUMBER(FIND("immunological",C1682)),ISNUMBER(FIND("interleuk",C1682)),ISNUMBER(FIND("platelet activation",C1682)),ISNUMBER(FIND("monocyte",C1682)),ISNUMBER(FIND("leukocyte",C1682)),ISNUMBER(FIND("cytokine",C1682)),ISNUMBER(FIND("CD4",C1682)),ISNUMBER(FIND("CD8",C1682)),ISNUMBER(FIND("T-cell",C1682)))</f>
        <v>0</v>
      </c>
      <c r="J1682" t="b">
        <f>OR(ISNUMBER(FIND("reactive oxygen",C1682)),ISNUMBER(FIND("ROS",C1682)),ISNUMBER(FIND("free radical",C1682)),ISNUMBER(FIND("oxidative stress",C1682)),ISNUMBER(FIND("peroxid",C1682)),ISNUMBER(FIND("oxidative",C1682)),ISNUMBER(FIND("antioxid",C1682)))</f>
        <v>1</v>
      </c>
      <c r="K1682" t="b">
        <f>OR(ISNUMBER(FIND("autophag",C1682)))</f>
        <v>0</v>
      </c>
      <c r="L1682" t="b">
        <f>OR(ISNUMBER(FIND("morpholog",C1682)))</f>
        <v>0</v>
      </c>
      <c r="M1682" t="b">
        <f>OR(ISNUMBER(FIND("fibrosis",C1682)),ISNUMBER(FIND("Fibrosis",C1682)),ISNUMBER(FIND("fibrot",C1682)))</f>
        <v>0</v>
      </c>
      <c r="N1682" t="b">
        <f>OR(ISNUMBER(FIND("offspring",C1682)),ISNUMBER(FIND("Parental",C1682)),ISNUMBER(FIND("parental",C1682)),ISNUMBER(FIND("germline",C1682)),ISNUMBER(FIND("reproduc",C1682)),ISNUMBER(FIND("embryo",C1682)))</f>
        <v>0</v>
      </c>
      <c r="O1682" t="b">
        <f>OR(ISNUMBER(FIND("metabol",C1682)),ISNUMBER(FIND("Metabol",C1682)),ISNUMBER(FIND("digest",C1682)),ISNUMBER(FIND("mitochon",C1682)))</f>
        <v>0</v>
      </c>
      <c r="P1682" t="b">
        <f>OR(ISNUMBER(FIND("ecotox",C1682)),ISNUMBER(FIND("Ecotox",B1682)),ISNUMBER(FIND("ecotox",B1682)),ISNUMBER(FIND("Ecotox",C1682)))</f>
        <v>0</v>
      </c>
      <c r="Q1682" t="b">
        <f>OR(ISNUMBER(FIND("Bioaccum",C1682)),ISNUMBER(FIND("bioaccum",C1682)),ISNUMBER(FIND("accum",C1682)))</f>
        <v>0</v>
      </c>
      <c r="R1682" t="b">
        <f>OR(ISNUMBER(FIND("Occupation",C1682)),ISNUMBER(FIND("occupation",C1682)),ISNUMBER(FIND("worker",C1682)),ISNUMBER(FIND("workforce",C1682)))</f>
        <v>0</v>
      </c>
      <c r="S1682" t="b">
        <f>NOT(OR(F1682,G1682,H1682,I1682,J1682,K1682,L1682,M1682,N1682,O1682,P1682,Q1682,R1682))</f>
        <v>0</v>
      </c>
      <c r="U1682" t="b">
        <f>OR(Table1[[#This Row],[Inflammation]],Table1[[#This Row],[Immune]])</f>
        <v>0</v>
      </c>
      <c r="V1682" t="str">
        <f>IF(OR(Table1[[#This Row],[Rodents]],Table1[[#This Row],[Human]],Table1[[#This Row],[Pig]]),OR(ISNUMBER(FIND("intratrach",C1682)),ISNUMBER(FIND("nasal ",C1682)),ISNUMBER(FIND("instill",C1682))),"NA")</f>
        <v>NA</v>
      </c>
      <c r="W1682" t="str">
        <f>IF(OR(Table1[[#This Row],[Rodents]],Table1[[#This Row],[Human]],Table1[[#This Row],[Pig]]),OR(ISNUMBER(FIND("dermal",C1682)),ISNUMBER(FIND("skin ",C1682))),"NA")</f>
        <v>NA</v>
      </c>
      <c r="X1682" t="str">
        <f>IF(OR(Table1[[#This Row],[Rodents]],Table1[[#This Row],[Human]],Table1[[#This Row],[Pig]]),OR(ISNUMBER(FIND("injected",C1682)),ISNUMBER(FIND("periton",C1682)),ISNUMBER(FIND("intrascrot",C1682))),"NA")</f>
        <v>NA</v>
      </c>
      <c r="Y1682" t="str">
        <f>IF(OR(Table1[[#This Row],[Rodents]],Table1[[#This Row],[Human]],Table1[[#This Row],[Pig]]),NOT(OR(Table1[[#This Row],[Inhaled/Intratracheal/intranasal]],Table1[[#This Row],[Dermal]],Table1[[#This Row],[Injected]])),"NA")</f>
        <v>NA</v>
      </c>
      <c r="AA1682" t="b">
        <f>OR(ISNUMBER(FIND("fish ",C1682)),ISNUMBER(FIND("Fish ",C1682)),ISNUMBER(FIND("aquatic",C1682)),ISNUMBER(FIND("daphnids",C1682)),ISNUMBER(FIND("Carcinus maenas",C1682)),ISNUMBER(FIND("Daphnia",C1682)),ISNUMBER(FIND("Ruditapes philippinarum",C1682)),ISNUMBER(FIND("daphnia",C1682)),ISNUMBER(FIND("marine",C1682)),ISNUMBER(FIND("mussel",C1682)),ISNUMBER(FIND("algae",C1682)),ISNUMBER(FIND("Donax faba",C1682)),ISNUMBER(FIND("estuarine",C1682)),ISNUMBER(FIND("snail",C1682)),ISNUMBER(FIND("Prorocentrum donghaiense",C1682)) )</f>
        <v>0</v>
      </c>
      <c r="AB1682" t="b">
        <f>OR(ISNUMBER(FIND(" rat ",C1682)),ISNUMBER(FIND(" rats ",C1682)),ISNUMBER(FIND(" Rats ",C1682)),ISNUMBER(FIND(" Rat ",C1682)),ISNUMBER(FIND(" rat.",C1682)),ISNUMBER(FIND(" rats.",C1682)),ISNUMBER(FIND("mouse",C1682)),ISNUMBER(FIND("mice",C1682)), ISNUMBER(FIND(" Mice",C1682)))</f>
        <v>0</v>
      </c>
      <c r="AC1682" t="b">
        <f>OR(ISNUMBER(FIND(" cell ",C1682)),ISNUMBER(FIND("fibroblast",C1682)),ISNUMBER(FIND("macrophage",C1682)),ISNUMBER(FIND("epithelial",C1682)),ISNUMBER(FIND("endothelial",C1682)),ISNUMBER(FIND("neuron",C1682)),ISNUMBER(FIND(" cells ",C1682)),ISNUMBER(FIND("RBC",C1682)),ISNUMBER(FIND("mitochond",C1682)),ISNUMBER(FIND("adipocyte",C1682)),ISNUMBER(FIND("osteo",C1682)),ISNUMBER(FIND("keratin",C1682)),ISNUMBER(FIND(" cell's ",C1682)),ISNUMBER(FIND("eukary",C1682)),ISNUMBER(FIND("sperm",C1682)))</f>
        <v>1</v>
      </c>
      <c r="AD1682" t="b">
        <v>0</v>
      </c>
      <c r="AE1682" t="b">
        <f>OR(ISNUMBER(FIND(" plant ",C1682)),ISNUMBER(FIND("Plant ",C1682)),ISNUMBER(FIND("tomato",C1682)),ISNUMBER(FIND("plants",C1682)),ISNUMBER(FIND("Plants",C1682)),ISNUMBER(FIND("algae",C1682)),ISNUMBER(FIND("lettuce",C1682)),ISNUMBER(FIND("green gram sprouts ",C1682)),ISNUMBER(FIND("Cucurbita pepo",C1682)),ISNUMBER(FIND("bean ",C1682)),ISNUMBER(FIND("chloroplast",C1682)),ISNUMBER(FIND("chlorophyll",C1682)),ISNUMBER(FIND("seedling",C1682)),ISNUMBER(FIND("canola",C1682)),ISNUMBER(FIND("shoot",C1682)),ISNUMBER(FIND("photosynthes",C1682)),ISNUMBER(FIND(" leaves ",C1682)),,ISNUMBER(FIND("agriculture",C1682)),ISNUMBER(FIND(" crops ",C1682)))</f>
        <v>0</v>
      </c>
      <c r="AF1682" t="b">
        <f>OR(ISNUMBER(FIND("bacteria",C1682)),ISNUMBER(FIND("Bacteria",C1682)),ISNUMBER(FIND("Bacterium",C1682)),ISNUMBER(FIND("bacterium",C1682)),ISNUMBER(FIND(" coli ",C1682)))</f>
        <v>0</v>
      </c>
      <c r="AG1682" t="b">
        <f>OR(ISNUMBER(FIND("fungi",C1682)),ISNUMBER(FIND("Fungi",C1682)),ISNUMBER(FIND("fungus",C1682)),ISNUMBER(FIND("Fungus",C1682)),ISNUMBER(FIND("mushroom",C1682)),ISNUMBER(FIND("Mushroom",C1682)),ISNUMBER(FIND(" mold ",C1682)))</f>
        <v>0</v>
      </c>
      <c r="AH1682" t="b">
        <f>OR(ISNUMBER(FIND("Pig ",C1682)),ISNUMBER(FIND("pig ",C1682)),ISNUMBER(FIND("Pigs ",C1682)),ISNUMBER(FIND("pigs ",C1682)))</f>
        <v>0</v>
      </c>
      <c r="AI1682" t="b">
        <f>OR(ISNUMBER(FIND(" C. elegans",C1682)),ISNUMBER(FIND("Caenorhabditis elegans",C1682)),ISNUMBER(FIND("earthworms",C1682)),ISNUMBER(FIND(" Ficopomatus enigmaticus",C1682)),ISNUMBER(FIND("larva",C1682)),ISNUMBER(FIND("Lumbriculus variegatus",C1682)),ISNUMBER(FIND("nematode",C1682)))</f>
        <v>0</v>
      </c>
      <c r="AJ1682" t="b">
        <f>NOT(OR(AA1682,AB1682,AC1682,AD1682,AE1682,AF1682,AG1682,AH1682,AI1682))</f>
        <v>0</v>
      </c>
      <c r="AL1682" t="b">
        <f>OR(AA1682,AB1682,AD1682,AE1682,AF1682,AG1682,AH1682,AI1682)</f>
        <v>0</v>
      </c>
      <c r="AM1682" t="b">
        <f>IF(Table1[[#This Row],[In vivo?]],IF(Table1[[#This Row],[Cell]],FALSE,TRUE),FALSE)</f>
        <v>0</v>
      </c>
      <c r="AN1682" t="b">
        <f>AND(AC1682,AL1682)</f>
        <v>0</v>
      </c>
      <c r="AO1682" t="b">
        <f>IF(Table1[[#This Row],[Cell]],IF(Table1[[#This Row],[In vivo?]],FALSE,TRUE),FALSE)</f>
        <v>1</v>
      </c>
      <c r="AP1682" t="b">
        <f>NOT(OR(Table1[[#This Row],[In vivo?]],Table1[[#This Row],[Only in Cell]]))</f>
        <v>0</v>
      </c>
      <c r="AQ1682" t="str">
        <f>IF(OR(Table1[[#This Row],[Rodents]],Table1[[#This Row],[Human]],Table1[[#This Row],[Pig]]),OR(ISNUMBER(FIND("pulmonary",C1682)),ISNUMBER(FIND("lung",C1682))),"NA")</f>
        <v>NA</v>
      </c>
      <c r="AR1682" t="str">
        <f>IF(OR(Table1[[#This Row],[Rodents]],Table1[[#This Row],[Human]],Table1[[#This Row],[Pig]]),OR(ISNUMBER(FIND("skin",C1682)),ISNUMBER(FIND("dermal",C1682))),"NA")</f>
        <v>NA</v>
      </c>
      <c r="AS1682" t="str">
        <f>IF(OR(Table1[[#This Row],[Rodents]],Table1[[#This Row],[Human]],Table1[[#This Row],[Pig]]),OR(ISNUMBER(FIND("liver",C1682)),ISNUMBER(FIND("hepat",C1682))),"NA")</f>
        <v>NA</v>
      </c>
      <c r="AT1682" t="str">
        <f>IF(OR(Table1[[#This Row],[Rodents]],Table1[[#This Row],[Human]],Table1[[#This Row],[Pig]]),OR(ISNUMBER(FIND("kidney",C1682)),ISNUMBER(FIND("neph",C1682))),"NA")</f>
        <v>NA</v>
      </c>
      <c r="AU1682" t="str">
        <f>IF(OR(Table1[[#This Row],[Rodents]],Table1[[#This Row],[Human]],Table1[[#This Row],[Pig]]),OR(ISNUMBER(FIND("brain",C1682)),ISNUMBER(FIND("neur",C1682)),ISNUMBER(FIND("nerv",C1682))),"NA")</f>
        <v>NA</v>
      </c>
      <c r="AV1682" t="str">
        <f>IF(OR(Table1[[#This Row],[Rodents]],Table1[[#This Row],[Human]],Table1[[#This Row],[Pig]]),OR(ISNUMBER(FIND("heart",C1682)),ISNUMBER(FIND("cardi",C1682))),"NA")</f>
        <v>NA</v>
      </c>
      <c r="AW1682" t="str">
        <f>IF(OR(Table1[[#This Row],[Rodents]],Table1[[#This Row],[Human]],Table1[[#This Row],[Pig]]),OR(ISNUMBER(FIND("gastro",C1682)),ISNUMBER(FIND("intesti",C1682)),ISNUMBER(FIND("stomach",C1682))),"NA")</f>
        <v>NA</v>
      </c>
      <c r="AX1682" t="str">
        <f>IF(OR(Table1[[#This Row],[Rodents]],Table1[[#This Row],[Human]],Table1[[#This Row],[Pig]]),NOT(OR(AQ1682,AR1682,AS1682,AT1682,AU1682,AV1682,AW1682)),"NA")</f>
        <v>NA</v>
      </c>
      <c r="AY1682" t="b">
        <f>OR(ISNUMBER(FIND("SWCNT",C1682)),ISNUMBER(FIND("SWNT",C1682)),ISNUMBER(FIND("single-wall",C1682)),ISNUMBER(FIND("single wall",C1682)),ISNUMBER(FIND("Single wall",C1682)),ISNUMBER(FIND("Single-wall",C1682)),ISNUMBER(FIND("SWCNT",B1682)),ISNUMBER(FIND("SWNT",B1682)),ISNUMBER(FIND("single-wall",B1682)),ISNUMBER(FIND("single wall",B1682)),ISNUMBER(FIND("Single-wall",B1682)),ISNUMBER(FIND("Single wall",B1682)))</f>
        <v>0</v>
      </c>
      <c r="AZ1682" t="b">
        <f>OR(ISNUMBER(FIND("MWCNT",C1682)),ISNUMBER(FIND("MWNT",C1682)),ISNUMBER(FIND("multi-wall",C1682)),ISNUMBER(FIND("multi wall",C1682)),ISNUMBER(FIND("multiwall",C1682)),ISNUMBER(FIND("Multi-wall",C1682)),ISNUMBER(FIND("Multi wall",C1682)),ISNUMBER(FIND("Multiwall",C1682)),ISNUMBER(FIND("MWCNT",B1682)),ISNUMBER(FIND("MWNT",B1682)),ISNUMBER(FIND("multi-wall",B1682)),ISNUMBER(FIND("multi wall",B1682)),ISNUMBER(FIND("multiwall",B1682)),ISNUMBER(FIND("Multi-wall",B1682)),ISNUMBER(FIND("Multi wall",B1682)),ISNUMBER(FIND("Multiwall",B1682)),ISNUMBER(FIND("Double-wall",B1682)),ISNUMBER(FIND("Double wall",B1682)),ISNUMBER(FIND("Doublewall",B1682)),ISNUMBER(FIND("double-wall",B1682)),ISNUMBER(FIND("double wall",B1682)),ISNUMBER(FIND("doublewall",B1682)))</f>
        <v>1</v>
      </c>
      <c r="BA1682" t="b">
        <f>AND(Table1[[#This Row],[SWCNT]],Table1[[#This Row],[MWCNT]])</f>
        <v>0</v>
      </c>
      <c r="BB1682" t="b">
        <f>IF(Table1[[#This Row],[SWCNT]]=TRUE,FALSE,IF(Table1[[#This Row],[MWCNT]]=TRUE,FALSE,TRUE))</f>
        <v>0</v>
      </c>
      <c r="BC1682" s="18"/>
    </row>
    <row r="1683" spans="1:55" ht="203.5">
      <c r="A1683" t="s">
        <v>4440</v>
      </c>
      <c r="B1683" s="2" t="s">
        <v>4441</v>
      </c>
      <c r="C1683" s="16" t="s">
        <v>4442</v>
      </c>
      <c r="D1683" s="17" t="s">
        <v>1840</v>
      </c>
      <c r="E1683" s="2">
        <v>2012</v>
      </c>
      <c r="F1683" t="b">
        <f>OR(ISNUMBER(FIND("cytotoxic",C1683)),ISNUMBER(FIND("Cytotoxic",C1683)),ISNUMBER(FIND("cellular toxicity",C1683)),ISNUMBER(FIND("cell death",C1683)),ISNUMBER(FIND("viable",C1683)),ISNUMBER(FIND("phytotoxic",C1683)),ISNUMBER(FIND("acute toxicity",C1683)),ISNUMBER(FIND("MTT",C1683)),ISNUMBER(FIND("survival",C1683)),ISNUMBER(FIND("prolifer",C1683)),ISNUMBER(FIND("apoptosis",C1683)),ISNUMBER(FIND("neurotoxic",C1683)),ISNUMBER(FIND("  lysis ",C1683)),ISNUMBER(FIND("necrosis",C1683)),ISNUMBER(FIND("cellular death",C1683))*3,ISNUMBER(FIND("LDH",C1683)),ISNUMBER(FIND("Acute toxicity",C1683)))</f>
        <v>0</v>
      </c>
      <c r="G1683" t="b">
        <f>OR(ISNUMBER(FIND("genotoxic",C1683)),ISNUMBER(FIND("genotoxicity",C1683)),ISNUMBER(FIND("DNA damage",C1683)),ISNUMBER(FIND("DNA",C1683)),ISNUMBER(FIND("RNA",C1683)),ISNUMBER(FIND("mesothelioma",C1683)),ISNUMBER(FIND("carcino",C1683)),ISNUMBER(FIND("mutagen",C1683)),ISNUMBER(FIND("genetic",C1683)))</f>
        <v>0</v>
      </c>
      <c r="H1683" t="b">
        <f>OR(ISNUMBER(FIND("inflammatory",C1683)),ISNUMBER(FIND("inflamm",C1683)))</f>
        <v>0</v>
      </c>
      <c r="I1683" t="b">
        <f>OR(ISNUMBER(FIND("immune",C1683)),ISNUMBER(FIND("immunological",C1683)),ISNUMBER(FIND("interleuk",C1683)),ISNUMBER(FIND("platelet activation",C1683)),ISNUMBER(FIND("monocyte",C1683)),ISNUMBER(FIND("leukocyte",C1683)),ISNUMBER(FIND("cytokine",C1683)),ISNUMBER(FIND("CD4",C1683)),ISNUMBER(FIND("CD8",C1683)),ISNUMBER(FIND("T-cell",C1683)))</f>
        <v>0</v>
      </c>
      <c r="J1683" t="b">
        <f>OR(ISNUMBER(FIND("reactive oxygen",C1683)),ISNUMBER(FIND("ROS",C1683)),ISNUMBER(FIND("free radical",C1683)),ISNUMBER(FIND("oxidative stress",C1683)),ISNUMBER(FIND("peroxid",C1683)),ISNUMBER(FIND("oxidative",C1683)),ISNUMBER(FIND("antioxid",C1683)))</f>
        <v>1</v>
      </c>
      <c r="K1683" t="b">
        <f>OR(ISNUMBER(FIND("autophag",C1683)))</f>
        <v>0</v>
      </c>
      <c r="L1683" t="b">
        <f>OR(ISNUMBER(FIND("morpholog",C1683)))</f>
        <v>0</v>
      </c>
      <c r="M1683" t="b">
        <f>OR(ISNUMBER(FIND("fibrosis",C1683)),ISNUMBER(FIND("Fibrosis",C1683)),ISNUMBER(FIND("fibrot",C1683)))</f>
        <v>0</v>
      </c>
      <c r="N1683" t="b">
        <f>OR(ISNUMBER(FIND("offspring",C1683)),ISNUMBER(FIND("Parental",C1683)),ISNUMBER(FIND("parental",C1683)),ISNUMBER(FIND("germline",C1683)),ISNUMBER(FIND("reproduc",C1683)),ISNUMBER(FIND("embryo",C1683)))</f>
        <v>0</v>
      </c>
      <c r="O1683" t="b">
        <f>OR(ISNUMBER(FIND("metabol",C1683)),ISNUMBER(FIND("Metabol",C1683)),ISNUMBER(FIND("digest",C1683)),ISNUMBER(FIND("mitochon",C1683)))</f>
        <v>0</v>
      </c>
      <c r="P1683" t="b">
        <f>OR(ISNUMBER(FIND("ecotox",C1683)),ISNUMBER(FIND("Ecotox",B1683)),ISNUMBER(FIND("ecotox",B1683)),ISNUMBER(FIND("Ecotox",C1683)))</f>
        <v>0</v>
      </c>
      <c r="Q1683" t="b">
        <f>OR(ISNUMBER(FIND("Bioaccum",C1683)),ISNUMBER(FIND("bioaccum",C1683)),ISNUMBER(FIND("accum",C1683)))</f>
        <v>0</v>
      </c>
      <c r="R1683" t="b">
        <f>OR(ISNUMBER(FIND("Occupation",C1683)),ISNUMBER(FIND("occupation",C1683)),ISNUMBER(FIND("worker",C1683)),ISNUMBER(FIND("workforce",C1683)))</f>
        <v>0</v>
      </c>
      <c r="S1683" t="b">
        <f>NOT(OR(F1683,G1683,H1683,I1683,J1683,K1683,L1683,M1683,N1683,O1683,P1683,Q1683,R1683))</f>
        <v>0</v>
      </c>
      <c r="U1683" t="b">
        <f>OR(Table1[[#This Row],[Inflammation]],Table1[[#This Row],[Immune]])</f>
        <v>0</v>
      </c>
      <c r="V1683" t="str">
        <f>IF(OR(Table1[[#This Row],[Rodents]],Table1[[#This Row],[Human]],Table1[[#This Row],[Pig]]),OR(ISNUMBER(FIND("intratrach",C1683)),ISNUMBER(FIND("nasal ",C1683)),ISNUMBER(FIND("instill",C1683))),"NA")</f>
        <v>NA</v>
      </c>
      <c r="W1683" t="str">
        <f>IF(OR(Table1[[#This Row],[Rodents]],Table1[[#This Row],[Human]],Table1[[#This Row],[Pig]]),OR(ISNUMBER(FIND("dermal",C1683)),ISNUMBER(FIND("skin ",C1683))),"NA")</f>
        <v>NA</v>
      </c>
      <c r="X1683" t="str">
        <f>IF(OR(Table1[[#This Row],[Rodents]],Table1[[#This Row],[Human]],Table1[[#This Row],[Pig]]),OR(ISNUMBER(FIND("injected",C1683)),ISNUMBER(FIND("periton",C1683)),ISNUMBER(FIND("intrascrot",C1683))),"NA")</f>
        <v>NA</v>
      </c>
      <c r="Y1683" t="str">
        <f>IF(OR(Table1[[#This Row],[Rodents]],Table1[[#This Row],[Human]],Table1[[#This Row],[Pig]]),NOT(OR(Table1[[#This Row],[Inhaled/Intratracheal/intranasal]],Table1[[#This Row],[Dermal]],Table1[[#This Row],[Injected]])),"NA")</f>
        <v>NA</v>
      </c>
      <c r="AA1683" t="b">
        <f>OR(ISNUMBER(FIND("fish ",C1683)),ISNUMBER(FIND("Fish ",C1683)),ISNUMBER(FIND("aquatic",C1683)),ISNUMBER(FIND("daphnids",C1683)),ISNUMBER(FIND("Carcinus maenas",C1683)),ISNUMBER(FIND("Daphnia",C1683)),ISNUMBER(FIND("Ruditapes philippinarum",C1683)),ISNUMBER(FIND("daphnia",C1683)),ISNUMBER(FIND("marine",C1683)),ISNUMBER(FIND("mussel",C1683)),ISNUMBER(FIND("algae",C1683)),ISNUMBER(FIND("Donax faba",C1683)),ISNUMBER(FIND("estuarine",C1683)),ISNUMBER(FIND("snail",C1683)),ISNUMBER(FIND("Prorocentrum donghaiense",C1683)) )</f>
        <v>1</v>
      </c>
      <c r="AB1683" t="b">
        <f>OR(ISNUMBER(FIND(" rat ",C1683)),ISNUMBER(FIND(" rats ",C1683)),ISNUMBER(FIND(" Rats ",C1683)),ISNUMBER(FIND(" Rat ",C1683)),ISNUMBER(FIND(" rat.",C1683)),ISNUMBER(FIND(" rats.",C1683)),ISNUMBER(FIND("mouse",C1683)),ISNUMBER(FIND("mice",C1683)), ISNUMBER(FIND(" Mice",C1683)))</f>
        <v>0</v>
      </c>
      <c r="AC1683" t="b">
        <f>OR(ISNUMBER(FIND(" cell ",C1683)),ISNUMBER(FIND("fibroblast",C1683)),ISNUMBER(FIND("macrophage",C1683)),ISNUMBER(FIND("epithelial",C1683)),ISNUMBER(FIND("endothelial",C1683)),ISNUMBER(FIND("neuron",C1683)),ISNUMBER(FIND(" cells ",C1683)),ISNUMBER(FIND("RBC",C1683)),ISNUMBER(FIND("mitochond",C1683)),ISNUMBER(FIND("adipocyte",C1683)),ISNUMBER(FIND("osteo",C1683)),ISNUMBER(FIND("keratin",C1683)),ISNUMBER(FIND(" cell's ",C1683)),ISNUMBER(FIND("eukary",C1683)),ISNUMBER(FIND("sperm",C1683)))</f>
        <v>0</v>
      </c>
      <c r="AD1683" t="b">
        <f>OR(ISNUMBER(FIND("human",B1683)),ISNUMBER(FIND("workers",B1683)),ISNUMBER(FIND("workforces",B1683)),ISNUMBER(FIND("occupational",B1683)),ISNUMBER(FIND("Case report",B1683)),ISNUMBER(FIND("Workplaces",B1683)),ISNUMBER(FIND("worker",B1683)))</f>
        <v>0</v>
      </c>
      <c r="AE1683" t="b">
        <f>OR(ISNUMBER(FIND(" plant ",C1683)),ISNUMBER(FIND("Plant ",C1683)),ISNUMBER(FIND("tomato",C1683)),ISNUMBER(FIND("plants",C1683)),ISNUMBER(FIND("Plants",C1683)),ISNUMBER(FIND("algae",C1683)),ISNUMBER(FIND("lettuce",C1683)),ISNUMBER(FIND("green gram sprouts ",C1683)),ISNUMBER(FIND("Cucurbita pepo",C1683)),ISNUMBER(FIND("bean ",C1683)),ISNUMBER(FIND("chloroplast",C1683)),ISNUMBER(FIND("chlorophyll",C1683)),ISNUMBER(FIND("seedling",C1683)),ISNUMBER(FIND("canola",C1683)),ISNUMBER(FIND("shoot",C1683)),ISNUMBER(FIND("photosynthes",C1683)),ISNUMBER(FIND(" leaves ",C1683)),,ISNUMBER(FIND("agriculture",C1683)),ISNUMBER(FIND(" crops ",C1683)))</f>
        <v>0</v>
      </c>
      <c r="AF1683" t="b">
        <f>OR(ISNUMBER(FIND("bacteria",C1683)),ISNUMBER(FIND("Bacteria",C1683)),ISNUMBER(FIND("Bacterium",C1683)),ISNUMBER(FIND("bacterium",C1683)),ISNUMBER(FIND(" coli ",C1683)))</f>
        <v>0</v>
      </c>
      <c r="AG1683" t="b">
        <f>OR(ISNUMBER(FIND("fungi",C1683)),ISNUMBER(FIND("Fungi",C1683)),ISNUMBER(FIND("fungus",C1683)),ISNUMBER(FIND("Fungus",C1683)),ISNUMBER(FIND("mushroom",C1683)),ISNUMBER(FIND("Mushroom",C1683)),ISNUMBER(FIND(" mold ",C1683)))</f>
        <v>0</v>
      </c>
      <c r="AH1683" t="b">
        <f>OR(ISNUMBER(FIND("Pig ",C1683)),ISNUMBER(FIND("pig ",C1683)),ISNUMBER(FIND("Pigs ",C1683)),ISNUMBER(FIND("pigs ",C1683)))</f>
        <v>0</v>
      </c>
      <c r="AI1683" t="b">
        <f>OR(ISNUMBER(FIND(" C. elegans",C1683)),ISNUMBER(FIND("Caenorhabditis elegans",C1683)),ISNUMBER(FIND("earthworms",C1683)),ISNUMBER(FIND(" Ficopomatus enigmaticus",C1683)),ISNUMBER(FIND("larva",C1683)),ISNUMBER(FIND("Lumbriculus variegatus",C1683)),ISNUMBER(FIND("nematode",C1683)))</f>
        <v>0</v>
      </c>
      <c r="AJ1683" t="b">
        <f>NOT(OR(AA1683,AB1683,AC1683,AD1683,AE1683,AF1683,AG1683,AH1683,AI1683))</f>
        <v>0</v>
      </c>
      <c r="AL1683" t="b">
        <f>OR(AA1683,AB1683,AD1683,AE1683,AF1683,AG1683,AH1683,AI1683)</f>
        <v>1</v>
      </c>
      <c r="AM1683" t="b">
        <f>IF(Table1[[#This Row],[In vivo?]],IF(Table1[[#This Row],[Cell]],FALSE,TRUE),FALSE)</f>
        <v>1</v>
      </c>
      <c r="AN1683" t="b">
        <f>AND(AC1683,AL1683)</f>
        <v>0</v>
      </c>
      <c r="AO1683" t="b">
        <f>IF(Table1[[#This Row],[Cell]],IF(Table1[[#This Row],[In vivo?]],FALSE,TRUE),FALSE)</f>
        <v>0</v>
      </c>
      <c r="AP1683" t="b">
        <f>NOT(OR(Table1[[#This Row],[In vivo?]],Table1[[#This Row],[Only in Cell]]))</f>
        <v>0</v>
      </c>
      <c r="AQ1683" t="str">
        <f>IF(OR(Table1[[#This Row],[Rodents]],Table1[[#This Row],[Human]],Table1[[#This Row],[Pig]]),OR(ISNUMBER(FIND("pulmonary",C1683)),ISNUMBER(FIND("lung",C1683))),"NA")</f>
        <v>NA</v>
      </c>
      <c r="AR1683" t="str">
        <f>IF(OR(Table1[[#This Row],[Rodents]],Table1[[#This Row],[Human]],Table1[[#This Row],[Pig]]),OR(ISNUMBER(FIND("skin",C1683)),ISNUMBER(FIND("dermal",C1683))),"NA")</f>
        <v>NA</v>
      </c>
      <c r="AS1683" t="str">
        <f>IF(OR(Table1[[#This Row],[Rodents]],Table1[[#This Row],[Human]],Table1[[#This Row],[Pig]]),OR(ISNUMBER(FIND("liver",C1683)),ISNUMBER(FIND("hepat",C1683))),"NA")</f>
        <v>NA</v>
      </c>
      <c r="AT1683" t="str">
        <f>IF(OR(Table1[[#This Row],[Rodents]],Table1[[#This Row],[Human]],Table1[[#This Row],[Pig]]),OR(ISNUMBER(FIND("kidney",C1683)),ISNUMBER(FIND("neph",C1683))),"NA")</f>
        <v>NA</v>
      </c>
      <c r="AU1683" t="str">
        <f>IF(OR(Table1[[#This Row],[Rodents]],Table1[[#This Row],[Human]],Table1[[#This Row],[Pig]]),OR(ISNUMBER(FIND("brain",C1683)),ISNUMBER(FIND("neur",C1683)),ISNUMBER(FIND("nerv",C1683))),"NA")</f>
        <v>NA</v>
      </c>
      <c r="AV1683" t="str">
        <f>IF(OR(Table1[[#This Row],[Rodents]],Table1[[#This Row],[Human]],Table1[[#This Row],[Pig]]),OR(ISNUMBER(FIND("heart",C1683)),ISNUMBER(FIND("cardi",C1683))),"NA")</f>
        <v>NA</v>
      </c>
      <c r="AW1683" t="str">
        <f>IF(OR(Table1[[#This Row],[Rodents]],Table1[[#This Row],[Human]],Table1[[#This Row],[Pig]]),OR(ISNUMBER(FIND("gastro",C1683)),ISNUMBER(FIND("intesti",C1683)),ISNUMBER(FIND("stomach",C1683))),"NA")</f>
        <v>NA</v>
      </c>
      <c r="AX1683" t="str">
        <f>IF(OR(Table1[[#This Row],[Rodents]],Table1[[#This Row],[Human]],Table1[[#This Row],[Pig]]),NOT(OR(AQ1683,AR1683,AS1683,AT1683,AU1683,AV1683,AW1683)),"NA")</f>
        <v>NA</v>
      </c>
      <c r="AY1683" t="b">
        <f>OR(ISNUMBER(FIND("SWCNT",C1683)),ISNUMBER(FIND("SWNT",C1683)),ISNUMBER(FIND("single-wall",C1683)),ISNUMBER(FIND("single wall",C1683)),ISNUMBER(FIND("Single wall",C1683)),ISNUMBER(FIND("Single-wall",C1683)),ISNUMBER(FIND("SWCNT",B1683)),ISNUMBER(FIND("SWNT",B1683)),ISNUMBER(FIND("single-wall",B1683)),ISNUMBER(FIND("single wall",B1683)),ISNUMBER(FIND("Single-wall",B1683)),ISNUMBER(FIND("Single wall",B1683)))</f>
        <v>0</v>
      </c>
      <c r="AZ1683" t="b">
        <f>OR(ISNUMBER(FIND("MWCNT",C1683)),ISNUMBER(FIND("MWNT",C1683)),ISNUMBER(FIND("multi-wall",C1683)),ISNUMBER(FIND("multi wall",C1683)),ISNUMBER(FIND("multiwall",C1683)),ISNUMBER(FIND("Multi-wall",C1683)),ISNUMBER(FIND("Multi wall",C1683)),ISNUMBER(FIND("Multiwall",C1683)),ISNUMBER(FIND("MWCNT",B1683)),ISNUMBER(FIND("MWNT",B1683)),ISNUMBER(FIND("multi-wall",B1683)),ISNUMBER(FIND("multi wall",B1683)),ISNUMBER(FIND("multiwall",B1683)),ISNUMBER(FIND("Multi-wall",B1683)),ISNUMBER(FIND("Multi wall",B1683)),ISNUMBER(FIND("Multiwall",B1683)),ISNUMBER(FIND("Double-wall",B1683)),ISNUMBER(FIND("Double wall",B1683)),ISNUMBER(FIND("Doublewall",B1683)),ISNUMBER(FIND("double-wall",B1683)),ISNUMBER(FIND("double wall",B1683)),ISNUMBER(FIND("doublewall",B1683)))</f>
        <v>1</v>
      </c>
      <c r="BA1683" t="b">
        <f>AND(Table1[[#This Row],[SWCNT]],Table1[[#This Row],[MWCNT]])</f>
        <v>0</v>
      </c>
      <c r="BB1683" t="b">
        <f>IF(Table1[[#This Row],[SWCNT]]=TRUE,FALSE,IF(Table1[[#This Row],[MWCNT]]=TRUE,FALSE,TRUE))</f>
        <v>0</v>
      </c>
      <c r="BC1683" s="18"/>
    </row>
    <row r="1684" spans="1:55" ht="314.5">
      <c r="A1684" t="s">
        <v>4444</v>
      </c>
      <c r="B1684" s="2" t="s">
        <v>4447</v>
      </c>
      <c r="C1684" s="16" t="s">
        <v>4450</v>
      </c>
      <c r="D1684" s="17" t="s">
        <v>570</v>
      </c>
      <c r="E1684" s="2">
        <v>2012</v>
      </c>
      <c r="F1684" t="b">
        <f>OR(ISNUMBER(FIND("cytotoxic",C1684)),ISNUMBER(FIND("Cytotoxic",C1684)),ISNUMBER(FIND("cellular toxicity",C1684)),ISNUMBER(FIND("cell death",C1684)),ISNUMBER(FIND("viable",C1684)),ISNUMBER(FIND("phytotoxic",C1684)),ISNUMBER(FIND("acute toxicity",C1684)),ISNUMBER(FIND("MTT",C1684)),ISNUMBER(FIND("survival",C1684)),ISNUMBER(FIND("prolifer",C1684)),ISNUMBER(FIND("apoptosis",C1684)),ISNUMBER(FIND("neurotoxic",C1684)),ISNUMBER(FIND("  lysis ",C1684)),ISNUMBER(FIND("necrosis",C1684)),ISNUMBER(FIND("cellular death",C1684))*3,ISNUMBER(FIND("LDH",C1684)),ISNUMBER(FIND("Acute toxicity",C1684)))</f>
        <v>0</v>
      </c>
      <c r="G1684" t="b">
        <f>OR(ISNUMBER(FIND("genotoxic",C1684)),ISNUMBER(FIND("genotoxicity",C1684)),ISNUMBER(FIND("DNA damage",C1684)),ISNUMBER(FIND("DNA",C1684)),ISNUMBER(FIND("RNA",C1684)),ISNUMBER(FIND("mesothelioma",C1684)),ISNUMBER(FIND("carcino",C1684)),ISNUMBER(FIND("mutagen",C1684)),ISNUMBER(FIND("genetic",C1684)))</f>
        <v>1</v>
      </c>
      <c r="H1684" t="b">
        <f>OR(ISNUMBER(FIND("inflammatory",C1684)),ISNUMBER(FIND("inflamm",C1684)))</f>
        <v>0</v>
      </c>
      <c r="I1684" t="b">
        <f>OR(ISNUMBER(FIND("immune",C1684)),ISNUMBER(FIND("immunological",C1684)),ISNUMBER(FIND("interleuk",C1684)),ISNUMBER(FIND("platelet activation",C1684)),ISNUMBER(FIND("monocyte",C1684)),ISNUMBER(FIND("leukocyte",C1684)),ISNUMBER(FIND("cytokine",C1684)),ISNUMBER(FIND("CD4",C1684)),ISNUMBER(FIND("CD8",C1684)),ISNUMBER(FIND("T-cell",C1684)))</f>
        <v>0</v>
      </c>
      <c r="J1684" t="b">
        <f>OR(ISNUMBER(FIND("reactive oxygen",C1684)),ISNUMBER(FIND("ROS",C1684)),ISNUMBER(FIND("free radical",C1684)),ISNUMBER(FIND("oxidative stress",C1684)),ISNUMBER(FIND("peroxid",C1684)),ISNUMBER(FIND("oxidative",C1684)),ISNUMBER(FIND("antioxid",C1684)))</f>
        <v>0</v>
      </c>
      <c r="K1684" t="b">
        <f>OR(ISNUMBER(FIND("autophag",C1684)))</f>
        <v>0</v>
      </c>
      <c r="L1684" t="b">
        <f>OR(ISNUMBER(FIND("morpholog",C1684)))</f>
        <v>0</v>
      </c>
      <c r="M1684" t="b">
        <f>OR(ISNUMBER(FIND("fibrosis",C1684)),ISNUMBER(FIND("Fibrosis",C1684)),ISNUMBER(FIND("fibrot",C1684)))</f>
        <v>0</v>
      </c>
      <c r="N1684" t="b">
        <f>OR(ISNUMBER(FIND("offspring",C1684)),ISNUMBER(FIND("Parental",C1684)),ISNUMBER(FIND("parental",C1684)),ISNUMBER(FIND("germline",C1684)),ISNUMBER(FIND("reproduc",C1684)),ISNUMBER(FIND("embryo",C1684)))</f>
        <v>0</v>
      </c>
      <c r="O1684" t="b">
        <f>OR(ISNUMBER(FIND("metabol",C1684)),ISNUMBER(FIND("Metabol",C1684)),ISNUMBER(FIND("digest",C1684)),ISNUMBER(FIND("mitochon",C1684)))</f>
        <v>0</v>
      </c>
      <c r="P1684" t="b">
        <f>OR(ISNUMBER(FIND("ecotox",C1684)),ISNUMBER(FIND("Ecotox",B1684)),ISNUMBER(FIND("ecotox",B1684)),ISNUMBER(FIND("Ecotox",C1684)))</f>
        <v>0</v>
      </c>
      <c r="Q1684" t="b">
        <f>OR(ISNUMBER(FIND("Bioaccum",C1684)),ISNUMBER(FIND("bioaccum",C1684)),ISNUMBER(FIND("accum",C1684)))</f>
        <v>0</v>
      </c>
      <c r="R1684" t="b">
        <f>OR(ISNUMBER(FIND("Occupation",C1684)),ISNUMBER(FIND("occupation",C1684)),ISNUMBER(FIND("worker",C1684)),ISNUMBER(FIND("workforce",C1684)))</f>
        <v>1</v>
      </c>
      <c r="S1684" t="b">
        <f>NOT(OR(F1684,G1684,H1684,I1684,J1684,K1684,L1684,M1684,N1684,O1684,P1684,Q1684,R1684))</f>
        <v>0</v>
      </c>
      <c r="U1684" t="b">
        <f>OR(Table1[[#This Row],[Inflammation]],Table1[[#This Row],[Immune]])</f>
        <v>0</v>
      </c>
      <c r="V1684" t="b">
        <f>IF(OR(Table1[[#This Row],[Rodents]],Table1[[#This Row],[Human]],Table1[[#This Row],[Pig]]),OR(ISNUMBER(FIND("intratrach",C1684)),ISNUMBER(FIND("nasal ",C1684)),ISNUMBER(FIND("instill",C1684))),"NA")</f>
        <v>0</v>
      </c>
      <c r="W1684" t="b">
        <f>IF(OR(Table1[[#This Row],[Rodents]],Table1[[#This Row],[Human]],Table1[[#This Row],[Pig]]),OR(ISNUMBER(FIND("dermal",C1684)),ISNUMBER(FIND("skin ",C1684))),"NA")</f>
        <v>0</v>
      </c>
      <c r="X1684" t="b">
        <f>IF(OR(Table1[[#This Row],[Rodents]],Table1[[#This Row],[Human]],Table1[[#This Row],[Pig]]),OR(ISNUMBER(FIND("injected",C1684)),ISNUMBER(FIND("periton",C1684)),ISNUMBER(FIND("intrascrot",C1684))),"NA")</f>
        <v>0</v>
      </c>
      <c r="Y1684" t="b">
        <f>IF(OR(Table1[[#This Row],[Rodents]],Table1[[#This Row],[Human]],Table1[[#This Row],[Pig]]),NOT(OR(Table1[[#This Row],[Inhaled/Intratracheal/intranasal]],Table1[[#This Row],[Dermal]],Table1[[#This Row],[Injected]])),"NA")</f>
        <v>1</v>
      </c>
      <c r="AA1684" t="b">
        <f>OR(ISNUMBER(FIND("fish ",C1684)),ISNUMBER(FIND("Fish ",C1684)),ISNUMBER(FIND("aquatic",C1684)),ISNUMBER(FIND("daphnids",C1684)),ISNUMBER(FIND("Carcinus maenas",C1684)),ISNUMBER(FIND("Daphnia",C1684)),ISNUMBER(FIND("Ruditapes philippinarum",C1684)),ISNUMBER(FIND("daphnia",C1684)),ISNUMBER(FIND("marine",C1684)),ISNUMBER(FIND("mussel",C1684)),ISNUMBER(FIND("algae",C1684)),ISNUMBER(FIND("Donax faba",C1684)),ISNUMBER(FIND("estuarine",C1684)),ISNUMBER(FIND("snail",C1684)),ISNUMBER(FIND("Prorocentrum donghaiense",C1684)) )</f>
        <v>0</v>
      </c>
      <c r="AB1684" t="b">
        <f>OR(ISNUMBER(FIND(" rat ",C1684)),ISNUMBER(FIND(" rats ",C1684)),ISNUMBER(FIND(" Rats ",C1684)),ISNUMBER(FIND(" Rat ",C1684)),ISNUMBER(FIND(" rat.",C1684)),ISNUMBER(FIND(" rats.",C1684)),ISNUMBER(FIND("mouse",C1684)),ISNUMBER(FIND("mice",C1684)), ISNUMBER(FIND(" Mice",C1684)))</f>
        <v>1</v>
      </c>
      <c r="AC1684" t="b">
        <f>OR(ISNUMBER(FIND(" cell ",C1684)),ISNUMBER(FIND("fibroblast",C1684)),ISNUMBER(FIND("macrophage",C1684)),ISNUMBER(FIND("epithelial",C1684)),ISNUMBER(FIND("endothelial",C1684)),ISNUMBER(FIND("neuron",C1684)),ISNUMBER(FIND(" cells ",C1684)),ISNUMBER(FIND("RBC",C1684)),ISNUMBER(FIND("mitochond",C1684)),ISNUMBER(FIND("adipocyte",C1684)),ISNUMBER(FIND("osteo",C1684)),ISNUMBER(FIND("keratin",C1684)),ISNUMBER(FIND(" cell's ",C1684)),ISNUMBER(FIND("eukary",C1684)),ISNUMBER(FIND("sperm",C1684)))</f>
        <v>1</v>
      </c>
      <c r="AD1684" t="b">
        <f>OR(ISNUMBER(FIND("human",B1684)),ISNUMBER(FIND("workers",B1684)),ISNUMBER(FIND("workforces",B1684)),ISNUMBER(FIND("occupational",B1684)),ISNUMBER(FIND("Case report",B1684)),ISNUMBER(FIND("Workplaces",B1684)),ISNUMBER(FIND("worker",B1684)))</f>
        <v>0</v>
      </c>
      <c r="AE1684" t="b">
        <f>OR(ISNUMBER(FIND(" plant ",C1684)),ISNUMBER(FIND("Plant ",C1684)),ISNUMBER(FIND("tomato",C1684)),ISNUMBER(FIND("plants",C1684)),ISNUMBER(FIND("Plants",C1684)),ISNUMBER(FIND("algae",C1684)),ISNUMBER(FIND("lettuce",C1684)),ISNUMBER(FIND("green gram sprouts ",C1684)),ISNUMBER(FIND("Cucurbita pepo",C1684)),ISNUMBER(FIND("bean ",C1684)),ISNUMBER(FIND("chloroplast",C1684)),ISNUMBER(FIND("chlorophyll",C1684)),ISNUMBER(FIND("seedling",C1684)),ISNUMBER(FIND("canola",C1684)),ISNUMBER(FIND("shoot",C1684)),ISNUMBER(FIND("photosynthes",C1684)),ISNUMBER(FIND(" leaves ",C1684)),,ISNUMBER(FIND("agriculture",C1684)),ISNUMBER(FIND(" crops ",C1684)))</f>
        <v>0</v>
      </c>
      <c r="AF1684" t="b">
        <f>OR(ISNUMBER(FIND("bacteria",C1684)),ISNUMBER(FIND("Bacteria",C1684)),ISNUMBER(FIND("Bacterium",C1684)),ISNUMBER(FIND("bacterium",C1684)),ISNUMBER(FIND(" coli ",C1684)))</f>
        <v>0</v>
      </c>
      <c r="AG1684" t="b">
        <f>OR(ISNUMBER(FIND("fungi",C1684)),ISNUMBER(FIND("Fungi",C1684)),ISNUMBER(FIND("fungus",C1684)),ISNUMBER(FIND("Fungus",C1684)),ISNUMBER(FIND("mushroom",C1684)),ISNUMBER(FIND("Mushroom",C1684)),ISNUMBER(FIND(" mold ",C1684)))</f>
        <v>0</v>
      </c>
      <c r="AH1684" t="b">
        <f>OR(ISNUMBER(FIND("Pig ",C1684)),ISNUMBER(FIND("pig ",C1684)),ISNUMBER(FIND("Pigs ",C1684)),ISNUMBER(FIND("pigs ",C1684)))</f>
        <v>0</v>
      </c>
      <c r="AI1684" t="b">
        <f>OR(ISNUMBER(FIND(" C. elegans",C1684)),ISNUMBER(FIND("Caenorhabditis elegans",C1684)),ISNUMBER(FIND("earthworms",C1684)),ISNUMBER(FIND(" Ficopomatus enigmaticus",C1684)),ISNUMBER(FIND("larva",C1684)),ISNUMBER(FIND("Lumbriculus variegatus",C1684)),ISNUMBER(FIND("nematode",C1684)))</f>
        <v>0</v>
      </c>
      <c r="AJ1684" t="b">
        <f>NOT(OR(AA1684,AB1684,AC1684,AD1684,AE1684,AF1684,AG1684,AH1684,AI1684))</f>
        <v>0</v>
      </c>
      <c r="AL1684" t="b">
        <f>OR(AA1684,AB1684,AD1684,AE1684,AF1684,AG1684,AH1684,AI1684)</f>
        <v>1</v>
      </c>
      <c r="AM1684" t="b">
        <f>IF(Table1[[#This Row],[In vivo?]],IF(Table1[[#This Row],[Cell]],FALSE,TRUE),FALSE)</f>
        <v>0</v>
      </c>
      <c r="AN1684" t="b">
        <f>AND(AC1684,AL1684)</f>
        <v>1</v>
      </c>
      <c r="AO1684" t="b">
        <f>IF(Table1[[#This Row],[Cell]],IF(Table1[[#This Row],[In vivo?]],FALSE,TRUE),FALSE)</f>
        <v>0</v>
      </c>
      <c r="AP1684" t="b">
        <f>NOT(OR(Table1[[#This Row],[In vivo?]],Table1[[#This Row],[Only in Cell]]))</f>
        <v>0</v>
      </c>
      <c r="AQ1684" t="b">
        <f>IF(OR(Table1[[#This Row],[Rodents]],Table1[[#This Row],[Human]],Table1[[#This Row],[Pig]]),OR(ISNUMBER(FIND("pulmonary",C1684)),ISNUMBER(FIND("lung",C1684))),"NA")</f>
        <v>1</v>
      </c>
      <c r="AR1684" t="b">
        <f>IF(OR(Table1[[#This Row],[Rodents]],Table1[[#This Row],[Human]],Table1[[#This Row],[Pig]]),OR(ISNUMBER(FIND("skin",C1684)),ISNUMBER(FIND("dermal",C1684))),"NA")</f>
        <v>0</v>
      </c>
      <c r="AS1684" t="b">
        <f>IF(OR(Table1[[#This Row],[Rodents]],Table1[[#This Row],[Human]],Table1[[#This Row],[Pig]]),OR(ISNUMBER(FIND("liver",C1684)),ISNUMBER(FIND("hepat",C1684))),"NA")</f>
        <v>0</v>
      </c>
      <c r="AT1684" t="b">
        <f>IF(OR(Table1[[#This Row],[Rodents]],Table1[[#This Row],[Human]],Table1[[#This Row],[Pig]]),OR(ISNUMBER(FIND("kidney",C1684)),ISNUMBER(FIND("neph",C1684))),"NA")</f>
        <v>0</v>
      </c>
      <c r="AU1684" t="b">
        <f>IF(OR(Table1[[#This Row],[Rodents]],Table1[[#This Row],[Human]],Table1[[#This Row],[Pig]]),OR(ISNUMBER(FIND("brain",C1684)),ISNUMBER(FIND("neur",C1684)),ISNUMBER(FIND("nerv",C1684))),"NA")</f>
        <v>0</v>
      </c>
      <c r="AV1684" t="b">
        <f>IF(OR(Table1[[#This Row],[Rodents]],Table1[[#This Row],[Human]],Table1[[#This Row],[Pig]]),OR(ISNUMBER(FIND("heart",C1684)),ISNUMBER(FIND("cardi",C1684))),"NA")</f>
        <v>0</v>
      </c>
      <c r="AW1684" t="b">
        <f>IF(OR(Table1[[#This Row],[Rodents]],Table1[[#This Row],[Human]],Table1[[#This Row],[Pig]]),OR(ISNUMBER(FIND("gastro",C1684)),ISNUMBER(FIND("intesti",C1684)),ISNUMBER(FIND("stomach",C1684))),"NA")</f>
        <v>0</v>
      </c>
      <c r="AX1684" t="b">
        <f>IF(OR(Table1[[#This Row],[Rodents]],Table1[[#This Row],[Human]],Table1[[#This Row],[Pig]]),NOT(OR(AQ1684,AR1684,AS1684,AT1684,AU1684,AV1684,AW1684)),"NA")</f>
        <v>0</v>
      </c>
      <c r="AY1684" t="b">
        <f>OR(ISNUMBER(FIND("SWCNT",C1684)),ISNUMBER(FIND("SWNT",C1684)),ISNUMBER(FIND("single-wall",C1684)),ISNUMBER(FIND("single wall",C1684)),ISNUMBER(FIND("Single wall",C1684)),ISNUMBER(FIND("Single-wall",C1684)),ISNUMBER(FIND("SWCNT",B1684)),ISNUMBER(FIND("SWNT",B1684)),ISNUMBER(FIND("single-wall",B1684)),ISNUMBER(FIND("single wall",B1684)),ISNUMBER(FIND("Single-wall",B1684)),ISNUMBER(FIND("Single wall",B1684)))</f>
        <v>0</v>
      </c>
      <c r="AZ1684" t="b">
        <f>OR(ISNUMBER(FIND("MWCNT",C1684)),ISNUMBER(FIND("MWNT",C1684)),ISNUMBER(FIND("multi-wall",C1684)),ISNUMBER(FIND("multi wall",C1684)),ISNUMBER(FIND("multiwall",C1684)),ISNUMBER(FIND("Multi-wall",C1684)),ISNUMBER(FIND("Multi wall",C1684)),ISNUMBER(FIND("Multiwall",C1684)),ISNUMBER(FIND("MWCNT",B1684)),ISNUMBER(FIND("MWNT",B1684)),ISNUMBER(FIND("multi-wall",B1684)),ISNUMBER(FIND("multi wall",B1684)),ISNUMBER(FIND("multiwall",B1684)),ISNUMBER(FIND("Multi-wall",B1684)),ISNUMBER(FIND("Multi wall",B1684)),ISNUMBER(FIND("Multiwall",B1684)),ISNUMBER(FIND("Double-wall",B1684)),ISNUMBER(FIND("Double wall",B1684)),ISNUMBER(FIND("Doublewall",B1684)),ISNUMBER(FIND("double-wall",B1684)),ISNUMBER(FIND("double wall",B1684)),ISNUMBER(FIND("doublewall",B1684)))</f>
        <v>1</v>
      </c>
      <c r="BA1684" t="b">
        <f>AND(Table1[[#This Row],[SWCNT]],Table1[[#This Row],[MWCNT]])</f>
        <v>0</v>
      </c>
      <c r="BB1684" t="b">
        <f>IF(Table1[[#This Row],[SWCNT]]=TRUE,FALSE,IF(Table1[[#This Row],[MWCNT]]=TRUE,FALSE,TRUE))</f>
        <v>0</v>
      </c>
      <c r="BC1684" s="18"/>
    </row>
    <row r="1685" spans="1:55" ht="203.5">
      <c r="A1685" t="s">
        <v>4471</v>
      </c>
      <c r="B1685" s="2" t="s">
        <v>4472</v>
      </c>
      <c r="C1685" s="16" t="s">
        <v>4473</v>
      </c>
      <c r="D1685" s="17" t="s">
        <v>1302</v>
      </c>
      <c r="E1685" s="2">
        <v>2012</v>
      </c>
      <c r="F1685" t="b">
        <f>OR(ISNUMBER(FIND("cytotoxic",C1685)),ISNUMBER(FIND("Cytotoxic",C1685)),ISNUMBER(FIND("cellular toxicity",C1685)),ISNUMBER(FIND("cell death",C1685)),ISNUMBER(FIND("viable",C1685)),ISNUMBER(FIND("phytotoxic",C1685)),ISNUMBER(FIND("acute toxicity",C1685)),ISNUMBER(FIND("MTT",C1685)),ISNUMBER(FIND("survival",C1685)),ISNUMBER(FIND("prolifer",C1685)),ISNUMBER(FIND("apoptosis",C1685)),ISNUMBER(FIND("neurotoxic",C1685)),ISNUMBER(FIND("  lysis ",C1685)),ISNUMBER(FIND("necrosis",C1685)),ISNUMBER(FIND("cellular death",C1685))*3,ISNUMBER(FIND("LDH",C1685)),ISNUMBER(FIND("Acute toxicity",C1685)))</f>
        <v>0</v>
      </c>
      <c r="G1685" t="b">
        <f>OR(ISNUMBER(FIND("genotoxic",C1685)),ISNUMBER(FIND("genotoxicity",C1685)),ISNUMBER(FIND("DNA damage",C1685)),ISNUMBER(FIND("DNA",C1685)),ISNUMBER(FIND("RNA",C1685)),ISNUMBER(FIND("mesothelioma",C1685)),ISNUMBER(FIND("carcino",C1685)),ISNUMBER(FIND("mutagen",C1685)),ISNUMBER(FIND("genetic",C1685)))</f>
        <v>0</v>
      </c>
      <c r="H1685" t="b">
        <f>OR(ISNUMBER(FIND("inflammatory",C1685)),ISNUMBER(FIND("inflamm",C1685)))</f>
        <v>0</v>
      </c>
      <c r="I1685" t="b">
        <f>OR(ISNUMBER(FIND("immune",C1685)),ISNUMBER(FIND("immunological",C1685)),ISNUMBER(FIND("interleuk",C1685)),ISNUMBER(FIND("platelet activation",C1685)),ISNUMBER(FIND("monocyte",C1685)),ISNUMBER(FIND("leukocyte",C1685)),ISNUMBER(FIND("cytokine",C1685)),ISNUMBER(FIND("CD4",C1685)),ISNUMBER(FIND("CD8",C1685)),ISNUMBER(FIND("T-cell",C1685)))</f>
        <v>0</v>
      </c>
      <c r="J1685" t="b">
        <f>OR(ISNUMBER(FIND("reactive oxygen",C1685)),ISNUMBER(FIND("ROS",C1685)),ISNUMBER(FIND("free radical",C1685)),ISNUMBER(FIND("oxidative stress",C1685)),ISNUMBER(FIND("peroxid",C1685)),ISNUMBER(FIND("oxidative",C1685)),ISNUMBER(FIND("antioxid",C1685)))</f>
        <v>1</v>
      </c>
      <c r="K1685" t="b">
        <f>OR(ISNUMBER(FIND("autophag",C1685)))</f>
        <v>0</v>
      </c>
      <c r="L1685" t="b">
        <f>OR(ISNUMBER(FIND("morpholog",C1685)))</f>
        <v>1</v>
      </c>
      <c r="M1685" t="b">
        <f>OR(ISNUMBER(FIND("fibrosis",C1685)),ISNUMBER(FIND("Fibrosis",C1685)),ISNUMBER(FIND("fibrot",C1685)))</f>
        <v>0</v>
      </c>
      <c r="N1685" t="b">
        <f>OR(ISNUMBER(FIND("offspring",C1685)),ISNUMBER(FIND("Parental",C1685)),ISNUMBER(FIND("parental",C1685)),ISNUMBER(FIND("germline",C1685)),ISNUMBER(FIND("reproduc",C1685)),ISNUMBER(FIND("embryo",C1685)))</f>
        <v>0</v>
      </c>
      <c r="O1685" t="b">
        <f>OR(ISNUMBER(FIND("metabol",C1685)),ISNUMBER(FIND("Metabol",C1685)),ISNUMBER(FIND("digest",C1685)),ISNUMBER(FIND("mitochon",C1685)))</f>
        <v>0</v>
      </c>
      <c r="P1685" t="b">
        <f>OR(ISNUMBER(FIND("ecotox",C1685)),ISNUMBER(FIND("Ecotox",B1685)),ISNUMBER(FIND("ecotox",B1685)),ISNUMBER(FIND("Ecotox",C1685)))</f>
        <v>0</v>
      </c>
      <c r="Q1685" t="b">
        <f>OR(ISNUMBER(FIND("Bioaccum",C1685)),ISNUMBER(FIND("bioaccum",C1685)),ISNUMBER(FIND("accum",C1685)))</f>
        <v>0</v>
      </c>
      <c r="R1685" t="b">
        <f>OR(ISNUMBER(FIND("Occupation",C1685)),ISNUMBER(FIND("occupation",C1685)),ISNUMBER(FIND("worker",C1685)),ISNUMBER(FIND("workforce",C1685)))</f>
        <v>0</v>
      </c>
      <c r="S1685" t="b">
        <f>NOT(OR(F1685,G1685,H1685,I1685,J1685,K1685,L1685,M1685,N1685,O1685,P1685,Q1685,R1685))</f>
        <v>0</v>
      </c>
      <c r="U1685" t="b">
        <f>OR(Table1[[#This Row],[Inflammation]],Table1[[#This Row],[Immune]])</f>
        <v>0</v>
      </c>
      <c r="V1685" t="str">
        <f>IF(OR(Table1[[#This Row],[Rodents]],Table1[[#This Row],[Human]],Table1[[#This Row],[Pig]]),OR(ISNUMBER(FIND("intratrach",C1685)),ISNUMBER(FIND("nasal ",C1685)),ISNUMBER(FIND("instill",C1685))),"NA")</f>
        <v>NA</v>
      </c>
      <c r="W1685" t="str">
        <f>IF(OR(Table1[[#This Row],[Rodents]],Table1[[#This Row],[Human]],Table1[[#This Row],[Pig]]),OR(ISNUMBER(FIND("dermal",C1685)),ISNUMBER(FIND("skin ",C1685))),"NA")</f>
        <v>NA</v>
      </c>
      <c r="X1685" t="str">
        <f>IF(OR(Table1[[#This Row],[Rodents]],Table1[[#This Row],[Human]],Table1[[#This Row],[Pig]]),OR(ISNUMBER(FIND("injected",C1685)),ISNUMBER(FIND("periton",C1685)),ISNUMBER(FIND("intrascrot",C1685))),"NA")</f>
        <v>NA</v>
      </c>
      <c r="Y1685" t="str">
        <f>IF(OR(Table1[[#This Row],[Rodents]],Table1[[#This Row],[Human]],Table1[[#This Row],[Pig]]),NOT(OR(Table1[[#This Row],[Inhaled/Intratracheal/intranasal]],Table1[[#This Row],[Dermal]],Table1[[#This Row],[Injected]])),"NA")</f>
        <v>NA</v>
      </c>
      <c r="AA1685" t="b">
        <f>OR(ISNUMBER(FIND("fish ",C1685)),ISNUMBER(FIND("Fish ",C1685)),ISNUMBER(FIND("aquatic",C1685)),ISNUMBER(FIND("daphnids",C1685)),ISNUMBER(FIND("Carcinus maenas",C1685)),ISNUMBER(FIND("Daphnia",C1685)),ISNUMBER(FIND("Ruditapes philippinarum",C1685)),ISNUMBER(FIND("daphnia",C1685)),ISNUMBER(FIND("marine",C1685)),ISNUMBER(FIND("mussel",C1685)),ISNUMBER(FIND("algae",C1685)),ISNUMBER(FIND("Donax faba",C1685)),ISNUMBER(FIND("estuarine",C1685)),ISNUMBER(FIND("snail",C1685)),ISNUMBER(FIND("Prorocentrum donghaiense",C1685)) )</f>
        <v>0</v>
      </c>
      <c r="AB1685" t="b">
        <f>OR(ISNUMBER(FIND(" rat ",C1685)),ISNUMBER(FIND(" rats ",C1685)),ISNUMBER(FIND(" Rats ",C1685)),ISNUMBER(FIND(" Rat ",C1685)),ISNUMBER(FIND(" rat.",C1685)),ISNUMBER(FIND(" rats.",C1685)),ISNUMBER(FIND("mouse",C1685)),ISNUMBER(FIND("mice",C1685)), ISNUMBER(FIND(" Mice",C1685)))</f>
        <v>0</v>
      </c>
      <c r="AC1685" t="b">
        <f>OR(ISNUMBER(FIND(" cell ",C1685)),ISNUMBER(FIND("fibroblast",C1685)),ISNUMBER(FIND("macrophage",C1685)),ISNUMBER(FIND("epithelial",C1685)),ISNUMBER(FIND("endothelial",C1685)),ISNUMBER(FIND("neuron",C1685)),ISNUMBER(FIND(" cells ",C1685)),ISNUMBER(FIND("RBC",C1685)),ISNUMBER(FIND("mitochond",C1685)),ISNUMBER(FIND("adipocyte",C1685)),ISNUMBER(FIND("osteo",C1685)),ISNUMBER(FIND("keratin",C1685)),ISNUMBER(FIND(" cell's ",C1685)),ISNUMBER(FIND("eukary",C1685)),ISNUMBER(FIND("sperm",C1685)))</f>
        <v>1</v>
      </c>
      <c r="AD1685" t="b">
        <v>0</v>
      </c>
      <c r="AE1685" t="b">
        <f>OR(ISNUMBER(FIND(" plant ",C1685)),ISNUMBER(FIND("Plant ",C1685)),ISNUMBER(FIND("tomato",C1685)),ISNUMBER(FIND("plants",C1685)),ISNUMBER(FIND("Plants",C1685)),ISNUMBER(FIND("algae",C1685)),ISNUMBER(FIND("lettuce",C1685)),ISNUMBER(FIND("green gram sprouts ",C1685)),ISNUMBER(FIND("Cucurbita pepo",C1685)),ISNUMBER(FIND("bean ",C1685)),ISNUMBER(FIND("chloroplast",C1685)),ISNUMBER(FIND("chlorophyll",C1685)),ISNUMBER(FIND("seedling",C1685)),ISNUMBER(FIND("canola",C1685)),ISNUMBER(FIND("shoot",C1685)),ISNUMBER(FIND("photosynthes",C1685)),ISNUMBER(FIND(" leaves ",C1685)),,ISNUMBER(FIND("agriculture",C1685)),ISNUMBER(FIND(" crops ",C1685)))</f>
        <v>0</v>
      </c>
      <c r="AF1685" t="b">
        <f>OR(ISNUMBER(FIND("bacteria",C1685)),ISNUMBER(FIND("Bacteria",C1685)),ISNUMBER(FIND("Bacterium",C1685)),ISNUMBER(FIND("bacterium",C1685)),ISNUMBER(FIND(" coli ",C1685)))</f>
        <v>0</v>
      </c>
      <c r="AG1685" t="b">
        <f>OR(ISNUMBER(FIND("fungi",C1685)),ISNUMBER(FIND("Fungi",C1685)),ISNUMBER(FIND("fungus",C1685)),ISNUMBER(FIND("Fungus",C1685)),ISNUMBER(FIND("mushroom",C1685)),ISNUMBER(FIND("Mushroom",C1685)),ISNUMBER(FIND(" mold ",C1685)))</f>
        <v>0</v>
      </c>
      <c r="AH1685" t="b">
        <f>OR(ISNUMBER(FIND("Pig ",C1685)),ISNUMBER(FIND("pig ",C1685)),ISNUMBER(FIND("Pigs ",C1685)),ISNUMBER(FIND("pigs ",C1685)))</f>
        <v>0</v>
      </c>
      <c r="AI1685" t="b">
        <f>OR(ISNUMBER(FIND(" C. elegans",C1685)),ISNUMBER(FIND("Caenorhabditis elegans",C1685)),ISNUMBER(FIND("earthworms",C1685)),ISNUMBER(FIND(" Ficopomatus enigmaticus",C1685)),ISNUMBER(FIND("larva",C1685)),ISNUMBER(FIND("Lumbriculus variegatus",C1685)),ISNUMBER(FIND("nematode",C1685)))</f>
        <v>0</v>
      </c>
      <c r="AJ1685" t="b">
        <f>NOT(OR(AA1685,AB1685,AC1685,AD1685,AE1685,AF1685,AG1685,AH1685,AI1685))</f>
        <v>0</v>
      </c>
      <c r="AL1685" t="b">
        <f>OR(AA1685,AB1685,AD1685,AE1685,AF1685,AG1685,AH1685,AI1685)</f>
        <v>0</v>
      </c>
      <c r="AM1685" t="b">
        <f>IF(Table1[[#This Row],[In vivo?]],IF(Table1[[#This Row],[Cell]],FALSE,TRUE),FALSE)</f>
        <v>0</v>
      </c>
      <c r="AN1685" t="b">
        <f>AND(AC1685,AL1685)</f>
        <v>0</v>
      </c>
      <c r="AO1685" t="b">
        <f>IF(Table1[[#This Row],[Cell]],IF(Table1[[#This Row],[In vivo?]],FALSE,TRUE),FALSE)</f>
        <v>1</v>
      </c>
      <c r="AP1685" t="b">
        <f>NOT(OR(Table1[[#This Row],[In vivo?]],Table1[[#This Row],[Only in Cell]]))</f>
        <v>0</v>
      </c>
      <c r="AQ1685" t="str">
        <f>IF(OR(Table1[[#This Row],[Rodents]],Table1[[#This Row],[Human]],Table1[[#This Row],[Pig]]),OR(ISNUMBER(FIND("pulmonary",C1685)),ISNUMBER(FIND("lung",C1685))),"NA")</f>
        <v>NA</v>
      </c>
      <c r="AR1685" t="str">
        <f>IF(OR(Table1[[#This Row],[Rodents]],Table1[[#This Row],[Human]],Table1[[#This Row],[Pig]]),OR(ISNUMBER(FIND("skin",C1685)),ISNUMBER(FIND("dermal",C1685))),"NA")</f>
        <v>NA</v>
      </c>
      <c r="AS1685" t="str">
        <f>IF(OR(Table1[[#This Row],[Rodents]],Table1[[#This Row],[Human]],Table1[[#This Row],[Pig]]),OR(ISNUMBER(FIND("liver",C1685)),ISNUMBER(FIND("hepat",C1685))),"NA")</f>
        <v>NA</v>
      </c>
      <c r="AT1685" t="str">
        <f>IF(OR(Table1[[#This Row],[Rodents]],Table1[[#This Row],[Human]],Table1[[#This Row],[Pig]]),OR(ISNUMBER(FIND("kidney",C1685)),ISNUMBER(FIND("neph",C1685))),"NA")</f>
        <v>NA</v>
      </c>
      <c r="AU1685" t="str">
        <f>IF(OR(Table1[[#This Row],[Rodents]],Table1[[#This Row],[Human]],Table1[[#This Row],[Pig]]),OR(ISNUMBER(FIND("brain",C1685)),ISNUMBER(FIND("neur",C1685)),ISNUMBER(FIND("nerv",C1685))),"NA")</f>
        <v>NA</v>
      </c>
      <c r="AV1685" t="str">
        <f>IF(OR(Table1[[#This Row],[Rodents]],Table1[[#This Row],[Human]],Table1[[#This Row],[Pig]]),OR(ISNUMBER(FIND("heart",C1685)),ISNUMBER(FIND("cardi",C1685))),"NA")</f>
        <v>NA</v>
      </c>
      <c r="AW1685" t="str">
        <f>IF(OR(Table1[[#This Row],[Rodents]],Table1[[#This Row],[Human]],Table1[[#This Row],[Pig]]),OR(ISNUMBER(FIND("gastro",C1685)),ISNUMBER(FIND("intesti",C1685)),ISNUMBER(FIND("stomach",C1685))),"NA")</f>
        <v>NA</v>
      </c>
      <c r="AX1685" t="str">
        <f>IF(OR(Table1[[#This Row],[Rodents]],Table1[[#This Row],[Human]],Table1[[#This Row],[Pig]]),NOT(OR(AQ1685,AR1685,AS1685,AT1685,AU1685,AV1685,AW1685)),"NA")</f>
        <v>NA</v>
      </c>
      <c r="AY1685" t="b">
        <f>OR(ISNUMBER(FIND("SWCNT",C1685)),ISNUMBER(FIND("SWNT",C1685)),ISNUMBER(FIND("single-wall",C1685)),ISNUMBER(FIND("single wall",C1685)),ISNUMBER(FIND("Single wall",C1685)),ISNUMBER(FIND("Single-wall",C1685)),ISNUMBER(FIND("SWCNT",B1685)),ISNUMBER(FIND("SWNT",B1685)),ISNUMBER(FIND("single-wall",B1685)),ISNUMBER(FIND("single wall",B1685)),ISNUMBER(FIND("Single-wall",B1685)),ISNUMBER(FIND("Single wall",B1685)))</f>
        <v>1</v>
      </c>
      <c r="AZ1685" t="b">
        <f>OR(ISNUMBER(FIND("MWCNT",C1685)),ISNUMBER(FIND("MWNT",C1685)),ISNUMBER(FIND("multi-wall",C1685)),ISNUMBER(FIND("multi wall",C1685)),ISNUMBER(FIND("multiwall",C1685)),ISNUMBER(FIND("Multi-wall",C1685)),ISNUMBER(FIND("Multi wall",C1685)),ISNUMBER(FIND("Multiwall",C1685)),ISNUMBER(FIND("MWCNT",B1685)),ISNUMBER(FIND("MWNT",B1685)),ISNUMBER(FIND("multi-wall",B1685)),ISNUMBER(FIND("multi wall",B1685)),ISNUMBER(FIND("multiwall",B1685)),ISNUMBER(FIND("Multi-wall",B1685)),ISNUMBER(FIND("Multi wall",B1685)),ISNUMBER(FIND("Multiwall",B1685)),ISNUMBER(FIND("Double-wall",B1685)),ISNUMBER(FIND("Double wall",B1685)),ISNUMBER(FIND("Doublewall",B1685)),ISNUMBER(FIND("double-wall",B1685)),ISNUMBER(FIND("double wall",B1685)),ISNUMBER(FIND("doublewall",B1685)))</f>
        <v>0</v>
      </c>
      <c r="BA1685" t="b">
        <f>AND(Table1[[#This Row],[SWCNT]],Table1[[#This Row],[MWCNT]])</f>
        <v>0</v>
      </c>
      <c r="BB1685" t="b">
        <f>IF(Table1[[#This Row],[SWCNT]]=TRUE,FALSE,IF(Table1[[#This Row],[MWCNT]]=TRUE,FALSE,TRUE))</f>
        <v>0</v>
      </c>
      <c r="BC1685" s="18"/>
    </row>
    <row r="1686" spans="1:55" ht="129.5">
      <c r="A1686" t="s">
        <v>4474</v>
      </c>
      <c r="B1686" s="2" t="s">
        <v>4476</v>
      </c>
      <c r="C1686" s="16" t="s">
        <v>4478</v>
      </c>
      <c r="D1686" s="17" t="s">
        <v>2338</v>
      </c>
      <c r="E1686" s="2">
        <v>2012</v>
      </c>
      <c r="F1686" t="b">
        <f>OR(ISNUMBER(FIND("cytotoxic",C1686)),ISNUMBER(FIND("Cytotoxic",C1686)),ISNUMBER(FIND("cellular toxicity",C1686)),ISNUMBER(FIND("cell death",C1686)),ISNUMBER(FIND("viable",C1686)),ISNUMBER(FIND("phytotoxic",C1686)),ISNUMBER(FIND("acute toxicity",C1686)),ISNUMBER(FIND("MTT",C1686)),ISNUMBER(FIND("survival",C1686)),ISNUMBER(FIND("prolifer",C1686)),ISNUMBER(FIND("apoptosis",C1686)),ISNUMBER(FIND("neurotoxic",C1686)),ISNUMBER(FIND("  lysis ",C1686)),ISNUMBER(FIND("necrosis",C1686)),ISNUMBER(FIND("cellular death",C1686))*3,ISNUMBER(FIND("LDH",C1686)),ISNUMBER(FIND("Acute toxicity",C1686)))</f>
        <v>1</v>
      </c>
      <c r="G1686" t="b">
        <f>OR(ISNUMBER(FIND("genotoxic",C1686)),ISNUMBER(FIND("genotoxicity",C1686)),ISNUMBER(FIND("DNA damage",C1686)),ISNUMBER(FIND("DNA",C1686)),ISNUMBER(FIND("RNA",C1686)),ISNUMBER(FIND("mesothelioma",C1686)),ISNUMBER(FIND("carcino",C1686)),ISNUMBER(FIND("mutagen",C1686)),ISNUMBER(FIND("genetic",C1686)))</f>
        <v>0</v>
      </c>
      <c r="H1686" t="b">
        <f>OR(ISNUMBER(FIND("inflammatory",C1686)),ISNUMBER(FIND("inflamm",C1686)))</f>
        <v>0</v>
      </c>
      <c r="I1686" t="b">
        <f>OR(ISNUMBER(FIND("immune",C1686)),ISNUMBER(FIND("immunological",C1686)),ISNUMBER(FIND("interleuk",C1686)),ISNUMBER(FIND("platelet activation",C1686)),ISNUMBER(FIND("monocyte",C1686)),ISNUMBER(FIND("leukocyte",C1686)),ISNUMBER(FIND("cytokine",C1686)),ISNUMBER(FIND("CD4",C1686)),ISNUMBER(FIND("CD8",C1686)),ISNUMBER(FIND("T-cell",C1686)))</f>
        <v>0</v>
      </c>
      <c r="J1686" t="b">
        <f>OR(ISNUMBER(FIND("reactive oxygen",C1686)),ISNUMBER(FIND("ROS",C1686)),ISNUMBER(FIND("free radical",C1686)),ISNUMBER(FIND("oxidative stress",C1686)),ISNUMBER(FIND("peroxid",C1686)),ISNUMBER(FIND("oxidative",C1686)),ISNUMBER(FIND("antioxid",C1686)))</f>
        <v>1</v>
      </c>
      <c r="K1686" t="b">
        <f>OR(ISNUMBER(FIND("autophag",C1686)))</f>
        <v>0</v>
      </c>
      <c r="L1686" t="b">
        <f>OR(ISNUMBER(FIND("morpholog",C1686)))</f>
        <v>1</v>
      </c>
      <c r="M1686" t="b">
        <f>OR(ISNUMBER(FIND("fibrosis",C1686)),ISNUMBER(FIND("Fibrosis",C1686)),ISNUMBER(FIND("fibrot",C1686)))</f>
        <v>0</v>
      </c>
      <c r="N1686" t="b">
        <f>OR(ISNUMBER(FIND("offspring",C1686)),ISNUMBER(FIND("Parental",C1686)),ISNUMBER(FIND("parental",C1686)),ISNUMBER(FIND("germline",C1686)),ISNUMBER(FIND("reproduc",C1686)),ISNUMBER(FIND("embryo",C1686)))</f>
        <v>0</v>
      </c>
      <c r="O1686" t="b">
        <f>OR(ISNUMBER(FIND("metabol",C1686)),ISNUMBER(FIND("Metabol",C1686)),ISNUMBER(FIND("digest",C1686)),ISNUMBER(FIND("mitochon",C1686)))</f>
        <v>1</v>
      </c>
      <c r="P1686" t="b">
        <f>OR(ISNUMBER(FIND("ecotox",C1686)),ISNUMBER(FIND("Ecotox",B1686)),ISNUMBER(FIND("ecotox",B1686)),ISNUMBER(FIND("Ecotox",C1686)))</f>
        <v>0</v>
      </c>
      <c r="Q1686" t="b">
        <f>OR(ISNUMBER(FIND("Bioaccum",C1686)),ISNUMBER(FIND("bioaccum",C1686)),ISNUMBER(FIND("accum",C1686)))</f>
        <v>0</v>
      </c>
      <c r="R1686" t="b">
        <f>OR(ISNUMBER(FIND("Occupation",C1686)),ISNUMBER(FIND("occupation",C1686)),ISNUMBER(FIND("worker",C1686)),ISNUMBER(FIND("workforce",C1686)))</f>
        <v>0</v>
      </c>
      <c r="S1686" t="b">
        <f>NOT(OR(F1686,G1686,H1686,I1686,J1686,K1686,L1686,M1686,N1686,O1686,P1686,Q1686,R1686))</f>
        <v>0</v>
      </c>
      <c r="U1686" t="b">
        <f>OR(Table1[[#This Row],[Inflammation]],Table1[[#This Row],[Immune]])</f>
        <v>0</v>
      </c>
      <c r="V1686" t="str">
        <f>IF(OR(Table1[[#This Row],[Rodents]],Table1[[#This Row],[Human]],Table1[[#This Row],[Pig]]),OR(ISNUMBER(FIND("intratrach",C1686)),ISNUMBER(FIND("nasal ",C1686)),ISNUMBER(FIND("instill",C1686))),"NA")</f>
        <v>NA</v>
      </c>
      <c r="W1686" t="str">
        <f>IF(OR(Table1[[#This Row],[Rodents]],Table1[[#This Row],[Human]],Table1[[#This Row],[Pig]]),OR(ISNUMBER(FIND("dermal",C1686)),ISNUMBER(FIND("skin ",C1686))),"NA")</f>
        <v>NA</v>
      </c>
      <c r="X1686" t="str">
        <f>IF(OR(Table1[[#This Row],[Rodents]],Table1[[#This Row],[Human]],Table1[[#This Row],[Pig]]),OR(ISNUMBER(FIND("injected",C1686)),ISNUMBER(FIND("periton",C1686)),ISNUMBER(FIND("intrascrot",C1686))),"NA")</f>
        <v>NA</v>
      </c>
      <c r="Y1686" t="str">
        <f>IF(OR(Table1[[#This Row],[Rodents]],Table1[[#This Row],[Human]],Table1[[#This Row],[Pig]]),NOT(OR(Table1[[#This Row],[Inhaled/Intratracheal/intranasal]],Table1[[#This Row],[Dermal]],Table1[[#This Row],[Injected]])),"NA")</f>
        <v>NA</v>
      </c>
      <c r="AA1686" t="b">
        <f>OR(ISNUMBER(FIND("fish ",C1686)),ISNUMBER(FIND("Fish ",C1686)),ISNUMBER(FIND("aquatic",C1686)),ISNUMBER(FIND("daphnids",C1686)),ISNUMBER(FIND("Carcinus maenas",C1686)),ISNUMBER(FIND("Daphnia",C1686)),ISNUMBER(FIND("Ruditapes philippinarum",C1686)),ISNUMBER(FIND("daphnia",C1686)),ISNUMBER(FIND("marine",C1686)),ISNUMBER(FIND("mussel",C1686)),ISNUMBER(FIND("algae",C1686)),ISNUMBER(FIND("Donax faba",C1686)),ISNUMBER(FIND("estuarine",C1686)),ISNUMBER(FIND("snail",C1686)),ISNUMBER(FIND("Prorocentrum donghaiense",C1686)) )</f>
        <v>0</v>
      </c>
      <c r="AB1686" t="b">
        <f>OR(ISNUMBER(FIND(" rat ",C1686)),ISNUMBER(FIND(" rats ",C1686)),ISNUMBER(FIND(" Rats ",C1686)),ISNUMBER(FIND(" Rat ",C1686)),ISNUMBER(FIND(" rat.",C1686)),ISNUMBER(FIND(" rats.",C1686)),ISNUMBER(FIND("mouse",C1686)),ISNUMBER(FIND("mice",C1686)), ISNUMBER(FIND(" Mice",C1686)))</f>
        <v>0</v>
      </c>
      <c r="AC1686" t="b">
        <f>OR(ISNUMBER(FIND(" cell ",C1686)),ISNUMBER(FIND("fibroblast",C1686)),ISNUMBER(FIND("macrophage",C1686)),ISNUMBER(FIND("epithelial",C1686)),ISNUMBER(FIND("endothelial",C1686)),ISNUMBER(FIND("neuron",C1686)),ISNUMBER(FIND(" cells ",C1686)),ISNUMBER(FIND("RBC",C1686)),ISNUMBER(FIND("mitochond",C1686)),ISNUMBER(FIND("adipocyte",C1686)),ISNUMBER(FIND("osteo",C1686)),ISNUMBER(FIND("keratin",C1686)),ISNUMBER(FIND(" cell's ",C1686)),ISNUMBER(FIND("eukary",C1686)),ISNUMBER(FIND("sperm",C1686)))</f>
        <v>1</v>
      </c>
      <c r="AD1686" t="b">
        <f>OR(ISNUMBER(FIND("human",B1686)),ISNUMBER(FIND("workers",B1686)),ISNUMBER(FIND("workforces",B1686)),ISNUMBER(FIND("occupational",B1686)),ISNUMBER(FIND("Case report",B1686)),ISNUMBER(FIND("Workplaces",B1686)),ISNUMBER(FIND("worker",B1686)))</f>
        <v>0</v>
      </c>
      <c r="AE1686" t="b">
        <f>OR(ISNUMBER(FIND(" plant ",C1686)),ISNUMBER(FIND("Plant ",C1686)),ISNUMBER(FIND("tomato",C1686)),ISNUMBER(FIND("plants",C1686)),ISNUMBER(FIND("Plants",C1686)),ISNUMBER(FIND("algae",C1686)),ISNUMBER(FIND("lettuce",C1686)),ISNUMBER(FIND("green gram sprouts ",C1686)),ISNUMBER(FIND("Cucurbita pepo",C1686)),ISNUMBER(FIND("bean ",C1686)),ISNUMBER(FIND("chloroplast",C1686)),ISNUMBER(FIND("chlorophyll",C1686)),ISNUMBER(FIND("seedling",C1686)),ISNUMBER(FIND("canola",C1686)),ISNUMBER(FIND("shoot",C1686)),ISNUMBER(FIND("photosynthes",C1686)),ISNUMBER(FIND(" leaves ",C1686)),,ISNUMBER(FIND("agriculture",C1686)),ISNUMBER(FIND(" crops ",C1686)))</f>
        <v>0</v>
      </c>
      <c r="AF1686" t="b">
        <f>OR(ISNUMBER(FIND("bacteria",C1686)),ISNUMBER(FIND("Bacteria",C1686)),ISNUMBER(FIND("Bacterium",C1686)),ISNUMBER(FIND("bacterium",C1686)),ISNUMBER(FIND(" coli ",C1686)))</f>
        <v>0</v>
      </c>
      <c r="AG1686" t="b">
        <f>OR(ISNUMBER(FIND("fungi",C1686)),ISNUMBER(FIND("Fungi",C1686)),ISNUMBER(FIND("fungus",C1686)),ISNUMBER(FIND("Fungus",C1686)),ISNUMBER(FIND("mushroom",C1686)),ISNUMBER(FIND("Mushroom",C1686)),ISNUMBER(FIND(" mold ",C1686)))</f>
        <v>0</v>
      </c>
      <c r="AH1686" t="b">
        <f>OR(ISNUMBER(FIND("Pig ",C1686)),ISNUMBER(FIND("pig ",C1686)),ISNUMBER(FIND("Pigs ",C1686)),ISNUMBER(FIND("pigs ",C1686)))</f>
        <v>0</v>
      </c>
      <c r="AI1686" t="b">
        <f>OR(ISNUMBER(FIND(" C. elegans",C1686)),ISNUMBER(FIND("Caenorhabditis elegans",C1686)),ISNUMBER(FIND("earthworms",C1686)),ISNUMBER(FIND(" Ficopomatus enigmaticus",C1686)),ISNUMBER(FIND("larva",C1686)),ISNUMBER(FIND("Lumbriculus variegatus",C1686)),ISNUMBER(FIND("nematode",C1686)))</f>
        <v>0</v>
      </c>
      <c r="AJ1686" t="b">
        <f>NOT(OR(AA1686,AB1686,AC1686,AD1686,AE1686,AF1686,AG1686,AH1686,AI1686))</f>
        <v>0</v>
      </c>
      <c r="AL1686" t="b">
        <f>OR(AA1686,AB1686,AD1686,AE1686,AF1686,AG1686,AH1686,AI1686)</f>
        <v>0</v>
      </c>
      <c r="AM1686" t="b">
        <f>IF(Table1[[#This Row],[In vivo?]],IF(Table1[[#This Row],[Cell]],FALSE,TRUE),FALSE)</f>
        <v>0</v>
      </c>
      <c r="AN1686" t="b">
        <f>AND(AC1686,AL1686)</f>
        <v>0</v>
      </c>
      <c r="AO1686" t="b">
        <f>IF(Table1[[#This Row],[Cell]],IF(Table1[[#This Row],[In vivo?]],FALSE,TRUE),FALSE)</f>
        <v>1</v>
      </c>
      <c r="AP1686" t="b">
        <f>NOT(OR(Table1[[#This Row],[In vivo?]],Table1[[#This Row],[Only in Cell]]))</f>
        <v>0</v>
      </c>
      <c r="AQ1686" t="str">
        <f>IF(OR(Table1[[#This Row],[Rodents]],Table1[[#This Row],[Human]],Table1[[#This Row],[Pig]]),OR(ISNUMBER(FIND("pulmonary",C1686)),ISNUMBER(FIND("lung",C1686))),"NA")</f>
        <v>NA</v>
      </c>
      <c r="AR1686" t="str">
        <f>IF(OR(Table1[[#This Row],[Rodents]],Table1[[#This Row],[Human]],Table1[[#This Row],[Pig]]),OR(ISNUMBER(FIND("skin",C1686)),ISNUMBER(FIND("dermal",C1686))),"NA")</f>
        <v>NA</v>
      </c>
      <c r="AS1686" t="str">
        <f>IF(OR(Table1[[#This Row],[Rodents]],Table1[[#This Row],[Human]],Table1[[#This Row],[Pig]]),OR(ISNUMBER(FIND("liver",C1686)),ISNUMBER(FIND("hepat",C1686))),"NA")</f>
        <v>NA</v>
      </c>
      <c r="AT1686" t="str">
        <f>IF(OR(Table1[[#This Row],[Rodents]],Table1[[#This Row],[Human]],Table1[[#This Row],[Pig]]),OR(ISNUMBER(FIND("kidney",C1686)),ISNUMBER(FIND("neph",C1686))),"NA")</f>
        <v>NA</v>
      </c>
      <c r="AU1686" t="str">
        <f>IF(OR(Table1[[#This Row],[Rodents]],Table1[[#This Row],[Human]],Table1[[#This Row],[Pig]]),OR(ISNUMBER(FIND("brain",C1686)),ISNUMBER(FIND("neur",C1686)),ISNUMBER(FIND("nerv",C1686))),"NA")</f>
        <v>NA</v>
      </c>
      <c r="AV1686" t="str">
        <f>IF(OR(Table1[[#This Row],[Rodents]],Table1[[#This Row],[Human]],Table1[[#This Row],[Pig]]),OR(ISNUMBER(FIND("heart",C1686)),ISNUMBER(FIND("cardi",C1686))),"NA")</f>
        <v>NA</v>
      </c>
      <c r="AW1686" t="str">
        <f>IF(OR(Table1[[#This Row],[Rodents]],Table1[[#This Row],[Human]],Table1[[#This Row],[Pig]]),OR(ISNUMBER(FIND("gastro",C1686)),ISNUMBER(FIND("intesti",C1686)),ISNUMBER(FIND("stomach",C1686))),"NA")</f>
        <v>NA</v>
      </c>
      <c r="AX1686" t="str">
        <f>IF(OR(Table1[[#This Row],[Rodents]],Table1[[#This Row],[Human]],Table1[[#This Row],[Pig]]),NOT(OR(AQ1686,AR1686,AS1686,AT1686,AU1686,AV1686,AW1686)),"NA")</f>
        <v>NA</v>
      </c>
      <c r="AY1686" t="b">
        <f>OR(ISNUMBER(FIND("SWCNT",C1686)),ISNUMBER(FIND("SWNT",C1686)),ISNUMBER(FIND("single-wall",C1686)),ISNUMBER(FIND("single wall",C1686)),ISNUMBER(FIND("Single wall",C1686)),ISNUMBER(FIND("Single-wall",C1686)),ISNUMBER(FIND("SWCNT",B1686)),ISNUMBER(FIND("SWNT",B1686)),ISNUMBER(FIND("single-wall",B1686)),ISNUMBER(FIND("single wall",B1686)),ISNUMBER(FIND("Single-wall",B1686)),ISNUMBER(FIND("Single wall",B1686)))</f>
        <v>1</v>
      </c>
      <c r="AZ1686" t="b">
        <f>OR(ISNUMBER(FIND("MWCNT",C1686)),ISNUMBER(FIND("MWNT",C1686)),ISNUMBER(FIND("multi-wall",C1686)),ISNUMBER(FIND("multi wall",C1686)),ISNUMBER(FIND("multiwall",C1686)),ISNUMBER(FIND("Multi-wall",C1686)),ISNUMBER(FIND("Multi wall",C1686)),ISNUMBER(FIND("Multiwall",C1686)),ISNUMBER(FIND("MWCNT",B1686)),ISNUMBER(FIND("MWNT",B1686)),ISNUMBER(FIND("multi-wall",B1686)),ISNUMBER(FIND("multi wall",B1686)),ISNUMBER(FIND("multiwall",B1686)),ISNUMBER(FIND("Multi-wall",B1686)),ISNUMBER(FIND("Multi wall",B1686)),ISNUMBER(FIND("Multiwall",B1686)),ISNUMBER(FIND("Double-wall",B1686)),ISNUMBER(FIND("Double wall",B1686)),ISNUMBER(FIND("Doublewall",B1686)),ISNUMBER(FIND("double-wall",B1686)),ISNUMBER(FIND("double wall",B1686)),ISNUMBER(FIND("doublewall",B1686)))</f>
        <v>0</v>
      </c>
      <c r="BA1686" t="b">
        <f>AND(Table1[[#This Row],[SWCNT]],Table1[[#This Row],[MWCNT]])</f>
        <v>0</v>
      </c>
      <c r="BB1686" t="b">
        <f>IF(Table1[[#This Row],[SWCNT]]=TRUE,FALSE,IF(Table1[[#This Row],[MWCNT]]=TRUE,FALSE,TRUE))</f>
        <v>0</v>
      </c>
      <c r="BC1686" s="18"/>
    </row>
    <row r="1687" spans="1:55" ht="222">
      <c r="A1687" t="s">
        <v>4480</v>
      </c>
      <c r="B1687" s="2" t="s">
        <v>4481</v>
      </c>
      <c r="C1687" s="16" t="s">
        <v>4482</v>
      </c>
      <c r="D1687" s="17" t="s">
        <v>181</v>
      </c>
      <c r="E1687" s="2">
        <v>2012</v>
      </c>
      <c r="F1687" t="b">
        <f>OR(ISNUMBER(FIND("cytotoxic",C1687)),ISNUMBER(FIND("Cytotoxic",C1687)),ISNUMBER(FIND("cellular toxicity",C1687)),ISNUMBER(FIND("cell death",C1687)),ISNUMBER(FIND("viable",C1687)),ISNUMBER(FIND("phytotoxic",C1687)),ISNUMBER(FIND("acute toxicity",C1687)),ISNUMBER(FIND("MTT",C1687)),ISNUMBER(FIND("survival",C1687)),ISNUMBER(FIND("prolifer",C1687)),ISNUMBER(FIND("apoptosis",C1687)),ISNUMBER(FIND("neurotoxic",C1687)),ISNUMBER(FIND("  lysis ",C1687)),ISNUMBER(FIND("necrosis",C1687)),ISNUMBER(FIND("cellular death",C1687))*3,ISNUMBER(FIND("LDH",C1687)),ISNUMBER(FIND("Acute toxicity",C1687)))</f>
        <v>1</v>
      </c>
      <c r="G1687" t="b">
        <f>OR(ISNUMBER(FIND("genotoxic",C1687)),ISNUMBER(FIND("genotoxicity",C1687)),ISNUMBER(FIND("DNA damage",C1687)),ISNUMBER(FIND("DNA",C1687)),ISNUMBER(FIND("RNA",C1687)),ISNUMBER(FIND("mesothelioma",C1687)),ISNUMBER(FIND("carcino",C1687)),ISNUMBER(FIND("mutagen",C1687)),ISNUMBER(FIND("genetic",C1687)))</f>
        <v>1</v>
      </c>
      <c r="H1687" t="b">
        <f>OR(ISNUMBER(FIND("inflammatory",C1687)),ISNUMBER(FIND("inflamm",C1687)))</f>
        <v>0</v>
      </c>
      <c r="I1687" t="b">
        <f>OR(ISNUMBER(FIND("immune",C1687)),ISNUMBER(FIND("immunological",C1687)),ISNUMBER(FIND("interleuk",C1687)),ISNUMBER(FIND("platelet activation",C1687)),ISNUMBER(FIND("monocyte",C1687)),ISNUMBER(FIND("leukocyte",C1687)),ISNUMBER(FIND("cytokine",C1687)),ISNUMBER(FIND("CD4",C1687)),ISNUMBER(FIND("CD8",C1687)),ISNUMBER(FIND("T-cell",C1687)))</f>
        <v>0</v>
      </c>
      <c r="J1687" t="b">
        <f>OR(ISNUMBER(FIND("reactive oxygen",C1687)),ISNUMBER(FIND("ROS",C1687)),ISNUMBER(FIND("free radical",C1687)),ISNUMBER(FIND("oxidative stress",C1687)),ISNUMBER(FIND("peroxid",C1687)),ISNUMBER(FIND("oxidative",C1687)),ISNUMBER(FIND("antioxid",C1687)))</f>
        <v>1</v>
      </c>
      <c r="K1687" t="b">
        <f>OR(ISNUMBER(FIND("autophag",C1687)))</f>
        <v>0</v>
      </c>
      <c r="L1687" t="b">
        <f>OR(ISNUMBER(FIND("morpholog",C1687)))</f>
        <v>0</v>
      </c>
      <c r="M1687" t="b">
        <f>OR(ISNUMBER(FIND("fibrosis",C1687)),ISNUMBER(FIND("Fibrosis",C1687)),ISNUMBER(FIND("fibrot",C1687)))</f>
        <v>0</v>
      </c>
      <c r="N1687" t="b">
        <f>OR(ISNUMBER(FIND("offspring",C1687)),ISNUMBER(FIND("Parental",C1687)),ISNUMBER(FIND("parental",C1687)),ISNUMBER(FIND("germline",C1687)),ISNUMBER(FIND("reproduc",C1687)),ISNUMBER(FIND("embryo",C1687)))</f>
        <v>0</v>
      </c>
      <c r="O1687" t="b">
        <f>OR(ISNUMBER(FIND("metabol",C1687)),ISNUMBER(FIND("Metabol",C1687)),ISNUMBER(FIND("digest",C1687)),ISNUMBER(FIND("mitochon",C1687)))</f>
        <v>0</v>
      </c>
      <c r="P1687" t="b">
        <f>OR(ISNUMBER(FIND("ecotox",C1687)),ISNUMBER(FIND("Ecotox",B1687)),ISNUMBER(FIND("ecotox",B1687)),ISNUMBER(FIND("Ecotox",C1687)))</f>
        <v>0</v>
      </c>
      <c r="Q1687" t="b">
        <f>OR(ISNUMBER(FIND("Bioaccum",C1687)),ISNUMBER(FIND("bioaccum",C1687)),ISNUMBER(FIND("accum",C1687)))</f>
        <v>0</v>
      </c>
      <c r="R1687" t="b">
        <f>OR(ISNUMBER(FIND("Occupation",C1687)),ISNUMBER(FIND("occupation",C1687)),ISNUMBER(FIND("worker",C1687)),ISNUMBER(FIND("workforce",C1687)))</f>
        <v>0</v>
      </c>
      <c r="S1687" t="b">
        <f>NOT(OR(F1687,G1687,H1687,I1687,J1687,K1687,L1687,M1687,N1687,O1687,P1687,Q1687,R1687))</f>
        <v>0</v>
      </c>
      <c r="U1687" t="b">
        <f>OR(Table1[[#This Row],[Inflammation]],Table1[[#This Row],[Immune]])</f>
        <v>0</v>
      </c>
      <c r="V1687" t="str">
        <f>IF(OR(Table1[[#This Row],[Rodents]],Table1[[#This Row],[Human]],Table1[[#This Row],[Pig]]),OR(ISNUMBER(FIND("intratrach",C1687)),ISNUMBER(FIND("nasal ",C1687)),ISNUMBER(FIND("instill",C1687))),"NA")</f>
        <v>NA</v>
      </c>
      <c r="W1687" t="str">
        <f>IF(OR(Table1[[#This Row],[Rodents]],Table1[[#This Row],[Human]],Table1[[#This Row],[Pig]]),OR(ISNUMBER(FIND("dermal",C1687)),ISNUMBER(FIND("skin ",C1687))),"NA")</f>
        <v>NA</v>
      </c>
      <c r="X1687" t="str">
        <f>IF(OR(Table1[[#This Row],[Rodents]],Table1[[#This Row],[Human]],Table1[[#This Row],[Pig]]),OR(ISNUMBER(FIND("injected",C1687)),ISNUMBER(FIND("periton",C1687)),ISNUMBER(FIND("intrascrot",C1687))),"NA")</f>
        <v>NA</v>
      </c>
      <c r="Y1687" t="str">
        <f>IF(OR(Table1[[#This Row],[Rodents]],Table1[[#This Row],[Human]],Table1[[#This Row],[Pig]]),NOT(OR(Table1[[#This Row],[Inhaled/Intratracheal/intranasal]],Table1[[#This Row],[Dermal]],Table1[[#This Row],[Injected]])),"NA")</f>
        <v>NA</v>
      </c>
      <c r="AA1687" t="b">
        <f>OR(ISNUMBER(FIND("fish ",C1687)),ISNUMBER(FIND("Fish ",C1687)),ISNUMBER(FIND("aquatic",C1687)),ISNUMBER(FIND("daphnids",C1687)),ISNUMBER(FIND("Carcinus maenas",C1687)),ISNUMBER(FIND("Daphnia",C1687)),ISNUMBER(FIND("Ruditapes philippinarum",C1687)),ISNUMBER(FIND("daphnia",C1687)),ISNUMBER(FIND("marine",C1687)),ISNUMBER(FIND("mussel",C1687)),ISNUMBER(FIND("algae",C1687)),ISNUMBER(FIND("Donax faba",C1687)),ISNUMBER(FIND("estuarine",C1687)),ISNUMBER(FIND("snail",C1687)),ISNUMBER(FIND("Prorocentrum donghaiense",C1687)) )</f>
        <v>0</v>
      </c>
      <c r="AB1687" t="b">
        <f>OR(ISNUMBER(FIND(" rat ",C1687)),ISNUMBER(FIND(" rats ",C1687)),ISNUMBER(FIND(" Rats ",C1687)),ISNUMBER(FIND(" Rat ",C1687)),ISNUMBER(FIND(" rat.",C1687)),ISNUMBER(FIND(" rats.",C1687)),ISNUMBER(FIND("mouse",C1687)),ISNUMBER(FIND("mice",C1687)), ISNUMBER(FIND(" Mice",C1687)))</f>
        <v>0</v>
      </c>
      <c r="AC1687" t="b">
        <f>OR(ISNUMBER(FIND(" cell ",C1687)),ISNUMBER(FIND("fibroblast",C1687)),ISNUMBER(FIND("macrophage",C1687)),ISNUMBER(FIND("epithelial",C1687)),ISNUMBER(FIND("endothelial",C1687)),ISNUMBER(FIND("neuron",C1687)),ISNUMBER(FIND(" cells ",C1687)),ISNUMBER(FIND("RBC",C1687)),ISNUMBER(FIND("mitochond",C1687)),ISNUMBER(FIND("adipocyte",C1687)),ISNUMBER(FIND("osteo",C1687)),ISNUMBER(FIND("keratin",C1687)),ISNUMBER(FIND(" cell's ",C1687)),ISNUMBER(FIND("eukary",C1687)),ISNUMBER(FIND("sperm",C1687)))</f>
        <v>1</v>
      </c>
      <c r="AD1687" t="b">
        <f>OR(ISNUMBER(FIND("human",B1687)),ISNUMBER(FIND("workers",B1687)),ISNUMBER(FIND("workforces",B1687)),ISNUMBER(FIND("occupational",B1687)),ISNUMBER(FIND("Case report",B1687)),ISNUMBER(FIND("Workplaces",B1687)),ISNUMBER(FIND("worker",B1687)))</f>
        <v>0</v>
      </c>
      <c r="AE1687" t="b">
        <f>OR(ISNUMBER(FIND(" plant ",C1687)),ISNUMBER(FIND("Plant ",C1687)),ISNUMBER(FIND("tomato",C1687)),ISNUMBER(FIND("plants",C1687)),ISNUMBER(FIND("Plants",C1687)),ISNUMBER(FIND("algae",C1687)),ISNUMBER(FIND("lettuce",C1687)),ISNUMBER(FIND("green gram sprouts ",C1687)),ISNUMBER(FIND("Cucurbita pepo",C1687)),ISNUMBER(FIND("bean ",C1687)),ISNUMBER(FIND("chloroplast",C1687)),ISNUMBER(FIND("chlorophyll",C1687)),ISNUMBER(FIND("seedling",C1687)),ISNUMBER(FIND("canola",C1687)),ISNUMBER(FIND("shoot",C1687)),ISNUMBER(FIND("photosynthes",C1687)),ISNUMBER(FIND(" leaves ",C1687)),,ISNUMBER(FIND("agriculture",C1687)),ISNUMBER(FIND(" crops ",C1687)))</f>
        <v>0</v>
      </c>
      <c r="AF1687" t="b">
        <f>OR(ISNUMBER(FIND("bacteria",C1687)),ISNUMBER(FIND("Bacteria",C1687)),ISNUMBER(FIND("Bacterium",C1687)),ISNUMBER(FIND("bacterium",C1687)),ISNUMBER(FIND(" coli ",C1687)))</f>
        <v>0</v>
      </c>
      <c r="AG1687" t="b">
        <f>OR(ISNUMBER(FIND("fungi",C1687)),ISNUMBER(FIND("Fungi",C1687)),ISNUMBER(FIND("fungus",C1687)),ISNUMBER(FIND("Fungus",C1687)),ISNUMBER(FIND("mushroom",C1687)),ISNUMBER(FIND("Mushroom",C1687)),ISNUMBER(FIND(" mold ",C1687)))</f>
        <v>0</v>
      </c>
      <c r="AH1687" t="b">
        <f>OR(ISNUMBER(FIND("Pig ",C1687)),ISNUMBER(FIND("pig ",C1687)),ISNUMBER(FIND("Pigs ",C1687)),ISNUMBER(FIND("pigs ",C1687)))</f>
        <v>0</v>
      </c>
      <c r="AI1687" t="b">
        <f>OR(ISNUMBER(FIND(" C. elegans",C1687)),ISNUMBER(FIND("Caenorhabditis elegans",C1687)),ISNUMBER(FIND("earthworms",C1687)),ISNUMBER(FIND(" Ficopomatus enigmaticus",C1687)),ISNUMBER(FIND("larva",C1687)),ISNUMBER(FIND("Lumbriculus variegatus",C1687)),ISNUMBER(FIND("nematode",C1687)))</f>
        <v>0</v>
      </c>
      <c r="AJ1687" t="b">
        <f>NOT(OR(AA1687,AB1687,AC1687,AD1687,AE1687,AF1687,AG1687,AH1687,AI1687))</f>
        <v>0</v>
      </c>
      <c r="AL1687" t="b">
        <f>OR(AA1687,AB1687,AD1687,AE1687,AF1687,AG1687,AH1687,AI1687)</f>
        <v>0</v>
      </c>
      <c r="AM1687" t="b">
        <f>IF(Table1[[#This Row],[In vivo?]],IF(Table1[[#This Row],[Cell]],FALSE,TRUE),FALSE)</f>
        <v>0</v>
      </c>
      <c r="AN1687" t="b">
        <f>AND(AC1687,AL1687)</f>
        <v>0</v>
      </c>
      <c r="AO1687" t="b">
        <f>IF(Table1[[#This Row],[Cell]],IF(Table1[[#This Row],[In vivo?]],FALSE,TRUE),FALSE)</f>
        <v>1</v>
      </c>
      <c r="AP1687" t="b">
        <f>NOT(OR(Table1[[#This Row],[In vivo?]],Table1[[#This Row],[Only in Cell]]))</f>
        <v>0</v>
      </c>
      <c r="AQ1687" t="str">
        <f>IF(OR(Table1[[#This Row],[Rodents]],Table1[[#This Row],[Human]],Table1[[#This Row],[Pig]]),OR(ISNUMBER(FIND("pulmonary",C1687)),ISNUMBER(FIND("lung",C1687))),"NA")</f>
        <v>NA</v>
      </c>
      <c r="AR1687" t="str">
        <f>IF(OR(Table1[[#This Row],[Rodents]],Table1[[#This Row],[Human]],Table1[[#This Row],[Pig]]),OR(ISNUMBER(FIND("skin",C1687)),ISNUMBER(FIND("dermal",C1687))),"NA")</f>
        <v>NA</v>
      </c>
      <c r="AS1687" t="str">
        <f>IF(OR(Table1[[#This Row],[Rodents]],Table1[[#This Row],[Human]],Table1[[#This Row],[Pig]]),OR(ISNUMBER(FIND("liver",C1687)),ISNUMBER(FIND("hepat",C1687))),"NA")</f>
        <v>NA</v>
      </c>
      <c r="AT1687" t="str">
        <f>IF(OR(Table1[[#This Row],[Rodents]],Table1[[#This Row],[Human]],Table1[[#This Row],[Pig]]),OR(ISNUMBER(FIND("kidney",C1687)),ISNUMBER(FIND("neph",C1687))),"NA")</f>
        <v>NA</v>
      </c>
      <c r="AU1687" t="str">
        <f>IF(OR(Table1[[#This Row],[Rodents]],Table1[[#This Row],[Human]],Table1[[#This Row],[Pig]]),OR(ISNUMBER(FIND("brain",C1687)),ISNUMBER(FIND("neur",C1687)),ISNUMBER(FIND("nerv",C1687))),"NA")</f>
        <v>NA</v>
      </c>
      <c r="AV1687" t="str">
        <f>IF(OR(Table1[[#This Row],[Rodents]],Table1[[#This Row],[Human]],Table1[[#This Row],[Pig]]),OR(ISNUMBER(FIND("heart",C1687)),ISNUMBER(FIND("cardi",C1687))),"NA")</f>
        <v>NA</v>
      </c>
      <c r="AW1687" t="str">
        <f>IF(OR(Table1[[#This Row],[Rodents]],Table1[[#This Row],[Human]],Table1[[#This Row],[Pig]]),OR(ISNUMBER(FIND("gastro",C1687)),ISNUMBER(FIND("intesti",C1687)),ISNUMBER(FIND("stomach",C1687))),"NA")</f>
        <v>NA</v>
      </c>
      <c r="AX1687" t="str">
        <f>IF(OR(Table1[[#This Row],[Rodents]],Table1[[#This Row],[Human]],Table1[[#This Row],[Pig]]),NOT(OR(AQ1687,AR1687,AS1687,AT1687,AU1687,AV1687,AW1687)),"NA")</f>
        <v>NA</v>
      </c>
      <c r="AY1687" t="b">
        <f>OR(ISNUMBER(FIND("SWCNT",C1687)),ISNUMBER(FIND("SWNT",C1687)),ISNUMBER(FIND("single-wall",C1687)),ISNUMBER(FIND("single wall",C1687)),ISNUMBER(FIND("Single wall",C1687)),ISNUMBER(FIND("Single-wall",C1687)),ISNUMBER(FIND("SWCNT",B1687)),ISNUMBER(FIND("SWNT",B1687)),ISNUMBER(FIND("single-wall",B1687)),ISNUMBER(FIND("single wall",B1687)),ISNUMBER(FIND("Single-wall",B1687)),ISNUMBER(FIND("Single wall",B1687)))</f>
        <v>0</v>
      </c>
      <c r="AZ1687" t="b">
        <f>OR(ISNUMBER(FIND("MWCNT",C1687)),ISNUMBER(FIND("MWNT",C1687)),ISNUMBER(FIND("multi-wall",C1687)),ISNUMBER(FIND("multi wall",C1687)),ISNUMBER(FIND("multiwall",C1687)),ISNUMBER(FIND("Multi-wall",C1687)),ISNUMBER(FIND("Multi wall",C1687)),ISNUMBER(FIND("Multiwall",C1687)),ISNUMBER(FIND("MWCNT",B1687)),ISNUMBER(FIND("MWNT",B1687)),ISNUMBER(FIND("multi-wall",B1687)),ISNUMBER(FIND("multi wall",B1687)),ISNUMBER(FIND("multiwall",B1687)),ISNUMBER(FIND("Multi-wall",B1687)),ISNUMBER(FIND("Multi wall",B1687)),ISNUMBER(FIND("Multiwall",B1687)),ISNUMBER(FIND("Double-wall",B1687)),ISNUMBER(FIND("Double wall",B1687)),ISNUMBER(FIND("Doublewall",B1687)),ISNUMBER(FIND("double-wall",B1687)),ISNUMBER(FIND("double wall",B1687)),ISNUMBER(FIND("doublewall",B1687)))</f>
        <v>1</v>
      </c>
      <c r="BA1687" t="b">
        <f>AND(Table1[[#This Row],[SWCNT]],Table1[[#This Row],[MWCNT]])</f>
        <v>0</v>
      </c>
      <c r="BB1687" t="b">
        <f>IF(Table1[[#This Row],[SWCNT]]=TRUE,FALSE,IF(Table1[[#This Row],[MWCNT]]=TRUE,FALSE,TRUE))</f>
        <v>0</v>
      </c>
      <c r="BC1687" s="18"/>
    </row>
    <row r="1688" spans="1:55" ht="240.5">
      <c r="A1688" t="s">
        <v>4484</v>
      </c>
      <c r="B1688" s="2" t="s">
        <v>4488</v>
      </c>
      <c r="C1688" s="16" t="s">
        <v>4492</v>
      </c>
      <c r="D1688" s="17" t="s">
        <v>2338</v>
      </c>
      <c r="E1688" s="2">
        <v>2012</v>
      </c>
      <c r="F1688" t="b">
        <f>OR(ISNUMBER(FIND("cytotoxic",C1688)),ISNUMBER(FIND("Cytotoxic",C1688)),ISNUMBER(FIND("cellular toxicity",C1688)),ISNUMBER(FIND("cell death",C1688)),ISNUMBER(FIND("viable",C1688)),ISNUMBER(FIND("phytotoxic",C1688)),ISNUMBER(FIND("acute toxicity",C1688)),ISNUMBER(FIND("MTT",C1688)),ISNUMBER(FIND("survival",C1688)),ISNUMBER(FIND("prolifer",C1688)),ISNUMBER(FIND("apoptosis",C1688)),ISNUMBER(FIND("neurotoxic",C1688)),ISNUMBER(FIND("  lysis ",C1688)),ISNUMBER(FIND("necrosis",C1688)),ISNUMBER(FIND("cellular death",C1688))*3,ISNUMBER(FIND("LDH",C1688)),ISNUMBER(FIND("Acute toxicity",C1688)))</f>
        <v>1</v>
      </c>
      <c r="G1688" t="b">
        <f>OR(ISNUMBER(FIND("genotoxic",C1688)),ISNUMBER(FIND("genotoxicity",C1688)),ISNUMBER(FIND("DNA damage",C1688)),ISNUMBER(FIND("DNA",C1688)),ISNUMBER(FIND("RNA",C1688)),ISNUMBER(FIND("mesothelioma",C1688)),ISNUMBER(FIND("carcino",C1688)),ISNUMBER(FIND("mutagen",C1688)),ISNUMBER(FIND("genetic",C1688)))</f>
        <v>1</v>
      </c>
      <c r="H1688" t="b">
        <f>OR(ISNUMBER(FIND("inflammatory",C1688)),ISNUMBER(FIND("inflamm",C1688)))</f>
        <v>0</v>
      </c>
      <c r="I1688" t="b">
        <f>OR(ISNUMBER(FIND("immune",C1688)),ISNUMBER(FIND("immunological",C1688)),ISNUMBER(FIND("interleuk",C1688)),ISNUMBER(FIND("platelet activation",C1688)),ISNUMBER(FIND("monocyte",C1688)),ISNUMBER(FIND("leukocyte",C1688)),ISNUMBER(FIND("cytokine",C1688)),ISNUMBER(FIND("CD4",C1688)),ISNUMBER(FIND("CD8",C1688)),ISNUMBER(FIND("T-cell",C1688)))</f>
        <v>0</v>
      </c>
      <c r="J1688" t="b">
        <f>OR(ISNUMBER(FIND("reactive oxygen",C1688)),ISNUMBER(FIND("ROS",C1688)),ISNUMBER(FIND("free radical",C1688)),ISNUMBER(FIND("oxidative stress",C1688)),ISNUMBER(FIND("peroxid",C1688)),ISNUMBER(FIND("oxidative",C1688)),ISNUMBER(FIND("antioxid",C1688)))</f>
        <v>0</v>
      </c>
      <c r="K1688" t="b">
        <f>OR(ISNUMBER(FIND("autophag",C1688)))</f>
        <v>0</v>
      </c>
      <c r="L1688" t="b">
        <f>OR(ISNUMBER(FIND("morpholog",C1688)))</f>
        <v>0</v>
      </c>
      <c r="M1688" t="b">
        <f>OR(ISNUMBER(FIND("fibrosis",C1688)),ISNUMBER(FIND("Fibrosis",C1688)),ISNUMBER(FIND("fibrot",C1688)))</f>
        <v>0</v>
      </c>
      <c r="N1688" t="b">
        <f>OR(ISNUMBER(FIND("offspring",C1688)),ISNUMBER(FIND("Parental",C1688)),ISNUMBER(FIND("parental",C1688)),ISNUMBER(FIND("germline",C1688)),ISNUMBER(FIND("reproduc",C1688)),ISNUMBER(FIND("embryo",C1688)))</f>
        <v>0</v>
      </c>
      <c r="O1688" t="b">
        <f>OR(ISNUMBER(FIND("metabol",C1688)),ISNUMBER(FIND("Metabol",C1688)),ISNUMBER(FIND("digest",C1688)),ISNUMBER(FIND("mitochon",C1688)))</f>
        <v>1</v>
      </c>
      <c r="P1688" t="b">
        <f>OR(ISNUMBER(FIND("ecotox",C1688)),ISNUMBER(FIND("Ecotox",B1688)),ISNUMBER(FIND("ecotox",B1688)),ISNUMBER(FIND("Ecotox",C1688)))</f>
        <v>0</v>
      </c>
      <c r="Q1688" t="b">
        <f>OR(ISNUMBER(FIND("Bioaccum",C1688)),ISNUMBER(FIND("bioaccum",C1688)),ISNUMBER(FIND("accum",C1688)))</f>
        <v>0</v>
      </c>
      <c r="R1688" t="b">
        <f>OR(ISNUMBER(FIND("Occupation",C1688)),ISNUMBER(FIND("occupation",C1688)),ISNUMBER(FIND("worker",C1688)),ISNUMBER(FIND("workforce",C1688)))</f>
        <v>0</v>
      </c>
      <c r="S1688" t="b">
        <f>NOT(OR(F1688,G1688,H1688,I1688,J1688,K1688,L1688,M1688,N1688,O1688,P1688,Q1688,R1688))</f>
        <v>0</v>
      </c>
      <c r="U1688" t="b">
        <f>OR(Table1[[#This Row],[Inflammation]],Table1[[#This Row],[Immune]])</f>
        <v>0</v>
      </c>
      <c r="V1688" t="str">
        <f>IF(OR(Table1[[#This Row],[Rodents]],Table1[[#This Row],[Human]],Table1[[#This Row],[Pig]]),OR(ISNUMBER(FIND("intratrach",C1688)),ISNUMBER(FIND("nasal ",C1688)),ISNUMBER(FIND("instill",C1688))),"NA")</f>
        <v>NA</v>
      </c>
      <c r="W1688" t="str">
        <f>IF(OR(Table1[[#This Row],[Rodents]],Table1[[#This Row],[Human]],Table1[[#This Row],[Pig]]),OR(ISNUMBER(FIND("dermal",C1688)),ISNUMBER(FIND("skin ",C1688))),"NA")</f>
        <v>NA</v>
      </c>
      <c r="X1688" t="str">
        <f>IF(OR(Table1[[#This Row],[Rodents]],Table1[[#This Row],[Human]],Table1[[#This Row],[Pig]]),OR(ISNUMBER(FIND("injected",C1688)),ISNUMBER(FIND("periton",C1688)),ISNUMBER(FIND("intrascrot",C1688))),"NA")</f>
        <v>NA</v>
      </c>
      <c r="Y1688" t="str">
        <f>IF(OR(Table1[[#This Row],[Rodents]],Table1[[#This Row],[Human]],Table1[[#This Row],[Pig]]),NOT(OR(Table1[[#This Row],[Inhaled/Intratracheal/intranasal]],Table1[[#This Row],[Dermal]],Table1[[#This Row],[Injected]])),"NA")</f>
        <v>NA</v>
      </c>
      <c r="AA1688" t="b">
        <f>OR(ISNUMBER(FIND("fish ",C1688)),ISNUMBER(FIND("Fish ",C1688)),ISNUMBER(FIND("aquatic",C1688)),ISNUMBER(FIND("daphnids",C1688)),ISNUMBER(FIND("Carcinus maenas",C1688)),ISNUMBER(FIND("Daphnia",C1688)),ISNUMBER(FIND("Ruditapes philippinarum",C1688)),ISNUMBER(FIND("daphnia",C1688)),ISNUMBER(FIND("marine",C1688)),ISNUMBER(FIND("mussel",C1688)),ISNUMBER(FIND("algae",C1688)),ISNUMBER(FIND("Donax faba",C1688)),ISNUMBER(FIND("estuarine",C1688)),ISNUMBER(FIND("snail",C1688)),ISNUMBER(FIND("Prorocentrum donghaiense",C1688)) )</f>
        <v>0</v>
      </c>
      <c r="AB1688" t="b">
        <f>OR(ISNUMBER(FIND(" rat ",C1688)),ISNUMBER(FIND(" rats ",C1688)),ISNUMBER(FIND(" Rats ",C1688)),ISNUMBER(FIND(" Rat ",C1688)),ISNUMBER(FIND(" rat.",C1688)),ISNUMBER(FIND(" rats.",C1688)),ISNUMBER(FIND("mouse",C1688)),ISNUMBER(FIND("mice",C1688)), ISNUMBER(FIND(" Mice",C1688)))</f>
        <v>0</v>
      </c>
      <c r="AC1688" t="b">
        <f>OR(ISNUMBER(FIND(" cell ",C1688)),ISNUMBER(FIND("fibroblast",C1688)),ISNUMBER(FIND("macrophage",C1688)),ISNUMBER(FIND("epithelial",C1688)),ISNUMBER(FIND("endothelial",C1688)),ISNUMBER(FIND("neuron",C1688)),ISNUMBER(FIND(" cells ",C1688)),ISNUMBER(FIND("RBC",C1688)),ISNUMBER(FIND("mitochond",C1688)),ISNUMBER(FIND("adipocyte",C1688)),ISNUMBER(FIND("osteo",C1688)),ISNUMBER(FIND("keratin",C1688)),ISNUMBER(FIND(" cell's ",C1688)),ISNUMBER(FIND("eukary",C1688)),ISNUMBER(FIND("sperm",C1688)))</f>
        <v>1</v>
      </c>
      <c r="AD1688" t="b">
        <f>OR(ISNUMBER(FIND("human",B1688)),ISNUMBER(FIND("workers",B1688)),ISNUMBER(FIND("workforces",B1688)),ISNUMBER(FIND("occupational",B1688)),ISNUMBER(FIND("Case report",B1688)),ISNUMBER(FIND("Workplaces",B1688)),ISNUMBER(FIND("worker",B1688)))</f>
        <v>0</v>
      </c>
      <c r="AE1688" t="b">
        <f>OR(ISNUMBER(FIND(" plant ",C1688)),ISNUMBER(FIND("Plant ",C1688)),ISNUMBER(FIND("tomato",C1688)),ISNUMBER(FIND("plants",C1688)),ISNUMBER(FIND("Plants",C1688)),ISNUMBER(FIND("algae",C1688)),ISNUMBER(FIND("lettuce",C1688)),ISNUMBER(FIND("green gram sprouts ",C1688)),ISNUMBER(FIND("Cucurbita pepo",C1688)),ISNUMBER(FIND("bean ",C1688)),ISNUMBER(FIND("chloroplast",C1688)),ISNUMBER(FIND("chlorophyll",C1688)),ISNUMBER(FIND("seedling",C1688)),ISNUMBER(FIND("canola",C1688)),ISNUMBER(FIND("shoot",C1688)),ISNUMBER(FIND("photosynthes",C1688)),ISNUMBER(FIND(" leaves ",C1688)),,ISNUMBER(FIND("agriculture",C1688)),ISNUMBER(FIND(" crops ",C1688)))</f>
        <v>0</v>
      </c>
      <c r="AF1688" t="b">
        <f>OR(ISNUMBER(FIND("bacteria",C1688)),ISNUMBER(FIND("Bacteria",C1688)),ISNUMBER(FIND("Bacterium",C1688)),ISNUMBER(FIND("bacterium",C1688)),ISNUMBER(FIND(" coli ",C1688)))</f>
        <v>0</v>
      </c>
      <c r="AG1688" t="b">
        <f>OR(ISNUMBER(FIND("fungi",C1688)),ISNUMBER(FIND("Fungi",C1688)),ISNUMBER(FIND("fungus",C1688)),ISNUMBER(FIND("Fungus",C1688)),ISNUMBER(FIND("mushroom",C1688)),ISNUMBER(FIND("Mushroom",C1688)),ISNUMBER(FIND(" mold ",C1688)))</f>
        <v>0</v>
      </c>
      <c r="AH1688" t="b">
        <f>OR(ISNUMBER(FIND("Pig ",C1688)),ISNUMBER(FIND("pig ",C1688)),ISNUMBER(FIND("Pigs ",C1688)),ISNUMBER(FIND("pigs ",C1688)))</f>
        <v>0</v>
      </c>
      <c r="AI1688" t="b">
        <f>OR(ISNUMBER(FIND(" C. elegans",C1688)),ISNUMBER(FIND("Caenorhabditis elegans",C1688)),ISNUMBER(FIND("earthworms",C1688)),ISNUMBER(FIND(" Ficopomatus enigmaticus",C1688)),ISNUMBER(FIND("larva",C1688)),ISNUMBER(FIND("Lumbriculus variegatus",C1688)),ISNUMBER(FIND("nematode",C1688)))</f>
        <v>0</v>
      </c>
      <c r="AJ1688" t="b">
        <f>NOT(OR(AA1688,AB1688,AC1688,AD1688,AE1688,AF1688,AG1688,AH1688,AI1688))</f>
        <v>0</v>
      </c>
      <c r="AL1688" t="b">
        <f>OR(AA1688,AB1688,AD1688,AE1688,AF1688,AG1688,AH1688,AI1688)</f>
        <v>0</v>
      </c>
      <c r="AM1688" t="b">
        <f>IF(Table1[[#This Row],[In vivo?]],IF(Table1[[#This Row],[Cell]],FALSE,TRUE),FALSE)</f>
        <v>0</v>
      </c>
      <c r="AN1688" t="b">
        <f>AND(AC1688,AL1688)</f>
        <v>0</v>
      </c>
      <c r="AO1688" t="b">
        <f>IF(Table1[[#This Row],[Cell]],IF(Table1[[#This Row],[In vivo?]],FALSE,TRUE),FALSE)</f>
        <v>1</v>
      </c>
      <c r="AP1688" t="b">
        <f>NOT(OR(Table1[[#This Row],[In vivo?]],Table1[[#This Row],[Only in Cell]]))</f>
        <v>0</v>
      </c>
      <c r="AQ1688" t="str">
        <f>IF(OR(Table1[[#This Row],[Rodents]],Table1[[#This Row],[Human]],Table1[[#This Row],[Pig]]),OR(ISNUMBER(FIND("pulmonary",C1688)),ISNUMBER(FIND("lung",C1688))),"NA")</f>
        <v>NA</v>
      </c>
      <c r="AR1688" t="str">
        <f>IF(OR(Table1[[#This Row],[Rodents]],Table1[[#This Row],[Human]],Table1[[#This Row],[Pig]]),OR(ISNUMBER(FIND("skin",C1688)),ISNUMBER(FIND("dermal",C1688))),"NA")</f>
        <v>NA</v>
      </c>
      <c r="AS1688" t="str">
        <f>IF(OR(Table1[[#This Row],[Rodents]],Table1[[#This Row],[Human]],Table1[[#This Row],[Pig]]),OR(ISNUMBER(FIND("liver",C1688)),ISNUMBER(FIND("hepat",C1688))),"NA")</f>
        <v>NA</v>
      </c>
      <c r="AT1688" t="str">
        <f>IF(OR(Table1[[#This Row],[Rodents]],Table1[[#This Row],[Human]],Table1[[#This Row],[Pig]]),OR(ISNUMBER(FIND("kidney",C1688)),ISNUMBER(FIND("neph",C1688))),"NA")</f>
        <v>NA</v>
      </c>
      <c r="AU1688" t="str">
        <f>IF(OR(Table1[[#This Row],[Rodents]],Table1[[#This Row],[Human]],Table1[[#This Row],[Pig]]),OR(ISNUMBER(FIND("brain",C1688)),ISNUMBER(FIND("neur",C1688)),ISNUMBER(FIND("nerv",C1688))),"NA")</f>
        <v>NA</v>
      </c>
      <c r="AV1688" t="str">
        <f>IF(OR(Table1[[#This Row],[Rodents]],Table1[[#This Row],[Human]],Table1[[#This Row],[Pig]]),OR(ISNUMBER(FIND("heart",C1688)),ISNUMBER(FIND("cardi",C1688))),"NA")</f>
        <v>NA</v>
      </c>
      <c r="AW1688" t="str">
        <f>IF(OR(Table1[[#This Row],[Rodents]],Table1[[#This Row],[Human]],Table1[[#This Row],[Pig]]),OR(ISNUMBER(FIND("gastro",C1688)),ISNUMBER(FIND("intesti",C1688)),ISNUMBER(FIND("stomach",C1688))),"NA")</f>
        <v>NA</v>
      </c>
      <c r="AX1688" t="str">
        <f>IF(OR(Table1[[#This Row],[Rodents]],Table1[[#This Row],[Human]],Table1[[#This Row],[Pig]]),NOT(OR(AQ1688,AR1688,AS1688,AT1688,AU1688,AV1688,AW1688)),"NA")</f>
        <v>NA</v>
      </c>
      <c r="AY1688" t="b">
        <f>OR(ISNUMBER(FIND("SWCNT",C1688)),ISNUMBER(FIND("SWNT",C1688)),ISNUMBER(FIND("single-wall",C1688)),ISNUMBER(FIND("single wall",C1688)),ISNUMBER(FIND("Single wall",C1688)),ISNUMBER(FIND("Single-wall",C1688)),ISNUMBER(FIND("SWCNT",B1688)),ISNUMBER(FIND("SWNT",B1688)),ISNUMBER(FIND("single-wall",B1688)),ISNUMBER(FIND("single wall",B1688)),ISNUMBER(FIND("Single-wall",B1688)),ISNUMBER(FIND("Single wall",B1688)))</f>
        <v>0</v>
      </c>
      <c r="AZ1688" t="b">
        <f>OR(ISNUMBER(FIND("MWCNT",C1688)),ISNUMBER(FIND("MWNT",C1688)),ISNUMBER(FIND("multi-wall",C1688)),ISNUMBER(FIND("multi wall",C1688)),ISNUMBER(FIND("multiwall",C1688)),ISNUMBER(FIND("Multi-wall",C1688)),ISNUMBER(FIND("Multi wall",C1688)),ISNUMBER(FIND("Multiwall",C1688)),ISNUMBER(FIND("MWCNT",B1688)),ISNUMBER(FIND("MWNT",B1688)),ISNUMBER(FIND("multi-wall",B1688)),ISNUMBER(FIND("multi wall",B1688)),ISNUMBER(FIND("multiwall",B1688)),ISNUMBER(FIND("Multi-wall",B1688)),ISNUMBER(FIND("Multi wall",B1688)),ISNUMBER(FIND("Multiwall",B1688)),ISNUMBER(FIND("Double-wall",B1688)),ISNUMBER(FIND("Double wall",B1688)),ISNUMBER(FIND("Doublewall",B1688)),ISNUMBER(FIND("double-wall",B1688)),ISNUMBER(FIND("double wall",B1688)),ISNUMBER(FIND("doublewall",B1688)))</f>
        <v>1</v>
      </c>
      <c r="BA1688" t="b">
        <f>AND(Table1[[#This Row],[SWCNT]],Table1[[#This Row],[MWCNT]])</f>
        <v>0</v>
      </c>
      <c r="BB1688" t="b">
        <f>IF(Table1[[#This Row],[SWCNT]]=TRUE,FALSE,IF(Table1[[#This Row],[MWCNT]]=TRUE,FALSE,TRUE))</f>
        <v>0</v>
      </c>
      <c r="BC1688" s="18"/>
    </row>
    <row r="1689" spans="1:55" ht="203.5">
      <c r="A1689" t="s">
        <v>4495</v>
      </c>
      <c r="B1689" s="2" t="s">
        <v>4497</v>
      </c>
      <c r="C1689" s="16" t="s">
        <v>4499</v>
      </c>
      <c r="D1689" s="17" t="s">
        <v>4501</v>
      </c>
      <c r="E1689" s="2">
        <v>2012</v>
      </c>
      <c r="F1689" t="b">
        <f>OR(ISNUMBER(FIND("cytotoxic",C1689)),ISNUMBER(FIND("Cytotoxic",C1689)),ISNUMBER(FIND("cellular toxicity",C1689)),ISNUMBER(FIND("cell death",C1689)),ISNUMBER(FIND("viable",C1689)),ISNUMBER(FIND("phytotoxic",C1689)),ISNUMBER(FIND("acute toxicity",C1689)),ISNUMBER(FIND("MTT",C1689)),ISNUMBER(FIND("survival",C1689)),ISNUMBER(FIND("prolifer",C1689)),ISNUMBER(FIND("apoptosis",C1689)),ISNUMBER(FIND("neurotoxic",C1689)),ISNUMBER(FIND("  lysis ",C1689)),ISNUMBER(FIND("necrosis",C1689)),ISNUMBER(FIND("cellular death",C1689))*3,ISNUMBER(FIND("LDH",C1689)),ISNUMBER(FIND("Acute toxicity",C1689)))</f>
        <v>0</v>
      </c>
      <c r="G1689" t="b">
        <f>OR(ISNUMBER(FIND("genotoxic",C1689)),ISNUMBER(FIND("genotoxicity",C1689)),ISNUMBER(FIND("DNA damage",C1689)),ISNUMBER(FIND("DNA",C1689)),ISNUMBER(FIND("RNA",C1689)),ISNUMBER(FIND("mesothelioma",C1689)),ISNUMBER(FIND("carcino",C1689)),ISNUMBER(FIND("mutagen",C1689)),ISNUMBER(FIND("genetic",C1689)))</f>
        <v>1</v>
      </c>
      <c r="H1689" t="b">
        <f>OR(ISNUMBER(FIND("inflammatory",C1689)),ISNUMBER(FIND("inflamm",C1689)))</f>
        <v>0</v>
      </c>
      <c r="I1689" t="b">
        <f>OR(ISNUMBER(FIND("immune",C1689)),ISNUMBER(FIND("immunological",C1689)),ISNUMBER(FIND("interleuk",C1689)),ISNUMBER(FIND("platelet activation",C1689)),ISNUMBER(FIND("monocyte",C1689)),ISNUMBER(FIND("leukocyte",C1689)),ISNUMBER(FIND("cytokine",C1689)),ISNUMBER(FIND("CD4",C1689)),ISNUMBER(FIND("CD8",C1689)),ISNUMBER(FIND("T-cell",C1689)))</f>
        <v>0</v>
      </c>
      <c r="J1689" t="b">
        <f>OR(ISNUMBER(FIND("reactive oxygen",C1689)),ISNUMBER(FIND("ROS",C1689)),ISNUMBER(FIND("free radical",C1689)),ISNUMBER(FIND("oxidative stress",C1689)),ISNUMBER(FIND("peroxid",C1689)),ISNUMBER(FIND("oxidative",C1689)),ISNUMBER(FIND("antioxid",C1689)))</f>
        <v>1</v>
      </c>
      <c r="K1689" t="b">
        <f>OR(ISNUMBER(FIND("autophag",C1689)))</f>
        <v>0</v>
      </c>
      <c r="L1689" t="b">
        <f>OR(ISNUMBER(FIND("morpholog",C1689)))</f>
        <v>0</v>
      </c>
      <c r="M1689" t="b">
        <f>OR(ISNUMBER(FIND("fibrosis",C1689)),ISNUMBER(FIND("Fibrosis",C1689)),ISNUMBER(FIND("fibrot",C1689)))</f>
        <v>0</v>
      </c>
      <c r="N1689" t="b">
        <f>OR(ISNUMBER(FIND("offspring",C1689)),ISNUMBER(FIND("Parental",C1689)),ISNUMBER(FIND("parental",C1689)),ISNUMBER(FIND("germline",C1689)),ISNUMBER(FIND("reproduc",C1689)),ISNUMBER(FIND("embryo",C1689)))</f>
        <v>0</v>
      </c>
      <c r="O1689" t="b">
        <f>OR(ISNUMBER(FIND("metabol",C1689)),ISNUMBER(FIND("Metabol",C1689)),ISNUMBER(FIND("digest",C1689)),ISNUMBER(FIND("mitochon",C1689)))</f>
        <v>0</v>
      </c>
      <c r="P1689" t="b">
        <f>OR(ISNUMBER(FIND("ecotox",C1689)),ISNUMBER(FIND("Ecotox",B1689)),ISNUMBER(FIND("ecotox",B1689)),ISNUMBER(FIND("Ecotox",C1689)))</f>
        <v>0</v>
      </c>
      <c r="Q1689" t="b">
        <f>OR(ISNUMBER(FIND("Bioaccum",C1689)),ISNUMBER(FIND("bioaccum",C1689)),ISNUMBER(FIND("accum",C1689)))</f>
        <v>0</v>
      </c>
      <c r="R1689" t="b">
        <f>OR(ISNUMBER(FIND("Occupation",C1689)),ISNUMBER(FIND("occupation",C1689)),ISNUMBER(FIND("worker",C1689)),ISNUMBER(FIND("workforce",C1689)))</f>
        <v>0</v>
      </c>
      <c r="S1689" t="b">
        <f>NOT(OR(F1689,G1689,H1689,I1689,J1689,K1689,L1689,M1689,N1689,O1689,P1689,Q1689,R1689))</f>
        <v>0</v>
      </c>
      <c r="U1689" t="b">
        <f>OR(Table1[[#This Row],[Inflammation]],Table1[[#This Row],[Immune]])</f>
        <v>0</v>
      </c>
      <c r="V1689" t="b">
        <f>IF(OR(Table1[[#This Row],[Rodents]],Table1[[#This Row],[Human]],Table1[[#This Row],[Pig]]),OR(ISNUMBER(FIND("intratrach",C1689)),ISNUMBER(FIND("nasal ",C1689)),ISNUMBER(FIND("instill",C1689))),"NA")</f>
        <v>0</v>
      </c>
      <c r="W1689" t="b">
        <f>IF(OR(Table1[[#This Row],[Rodents]],Table1[[#This Row],[Human]],Table1[[#This Row],[Pig]]),OR(ISNUMBER(FIND("dermal",C1689)),ISNUMBER(FIND("skin ",C1689))),"NA")</f>
        <v>0</v>
      </c>
      <c r="X1689" t="b">
        <f>IF(OR(Table1[[#This Row],[Rodents]],Table1[[#This Row],[Human]],Table1[[#This Row],[Pig]]),OR(ISNUMBER(FIND("injected",C1689)),ISNUMBER(FIND("periton",C1689)),ISNUMBER(FIND("intrascrot",C1689))),"NA")</f>
        <v>0</v>
      </c>
      <c r="Y1689" t="b">
        <f>IF(OR(Table1[[#This Row],[Rodents]],Table1[[#This Row],[Human]],Table1[[#This Row],[Pig]]),NOT(OR(Table1[[#This Row],[Inhaled/Intratracheal/intranasal]],Table1[[#This Row],[Dermal]],Table1[[#This Row],[Injected]])),"NA")</f>
        <v>1</v>
      </c>
      <c r="AA1689" t="b">
        <f>OR(ISNUMBER(FIND("fish ",C1689)),ISNUMBER(FIND("Fish ",C1689)),ISNUMBER(FIND("aquatic",C1689)),ISNUMBER(FIND("daphnids",C1689)),ISNUMBER(FIND("Carcinus maenas",C1689)),ISNUMBER(FIND("Daphnia",C1689)),ISNUMBER(FIND("Ruditapes philippinarum",C1689)),ISNUMBER(FIND("daphnia",C1689)),ISNUMBER(FIND("marine",C1689)),ISNUMBER(FIND("mussel",C1689)),ISNUMBER(FIND("algae",C1689)),ISNUMBER(FIND("Donax faba",C1689)),ISNUMBER(FIND("estuarine",C1689)),ISNUMBER(FIND("snail",C1689)),ISNUMBER(FIND("Prorocentrum donghaiense",C1689)) )</f>
        <v>0</v>
      </c>
      <c r="AB1689" t="b">
        <f>OR(ISNUMBER(FIND(" rat ",C1689)),ISNUMBER(FIND(" rats ",C1689)),ISNUMBER(FIND(" Rats ",C1689)),ISNUMBER(FIND(" Rat ",C1689)),ISNUMBER(FIND(" rat.",C1689)),ISNUMBER(FIND(" rats.",C1689)),ISNUMBER(FIND("mouse",C1689)),ISNUMBER(FIND("mice",C1689)), ISNUMBER(FIND(" Mice",C1689)))</f>
        <v>1</v>
      </c>
      <c r="AC1689" t="b">
        <f>OR(ISNUMBER(FIND(" cell ",C1689)),ISNUMBER(FIND("fibroblast",C1689)),ISNUMBER(FIND("macrophage",C1689)),ISNUMBER(FIND("epithelial",C1689)),ISNUMBER(FIND("endothelial",C1689)),ISNUMBER(FIND("neuron",C1689)),ISNUMBER(FIND(" cells ",C1689)),ISNUMBER(FIND("RBC",C1689)),ISNUMBER(FIND("mitochond",C1689)),ISNUMBER(FIND("adipocyte",C1689)),ISNUMBER(FIND("osteo",C1689)),ISNUMBER(FIND("keratin",C1689)),ISNUMBER(FIND(" cell's ",C1689)),ISNUMBER(FIND("eukary",C1689)),ISNUMBER(FIND("sperm",C1689)))</f>
        <v>0</v>
      </c>
      <c r="AD1689" t="b">
        <f>OR(ISNUMBER(FIND("human",B1689)),ISNUMBER(FIND("workers",B1689)),ISNUMBER(FIND("workforces",B1689)),ISNUMBER(FIND("occupational",B1689)),ISNUMBER(FIND("Case report",B1689)),ISNUMBER(FIND("Workplaces",B1689)),ISNUMBER(FIND("worker",B1689)))</f>
        <v>0</v>
      </c>
      <c r="AE1689" t="b">
        <f>OR(ISNUMBER(FIND(" plant ",C1689)),ISNUMBER(FIND("Plant ",C1689)),ISNUMBER(FIND("tomato",C1689)),ISNUMBER(FIND("plants",C1689)),ISNUMBER(FIND("Plants",C1689)),ISNUMBER(FIND("algae",C1689)),ISNUMBER(FIND("lettuce",C1689)),ISNUMBER(FIND("green gram sprouts ",C1689)),ISNUMBER(FIND("Cucurbita pepo",C1689)),ISNUMBER(FIND("bean ",C1689)),ISNUMBER(FIND("chloroplast",C1689)),ISNUMBER(FIND("chlorophyll",C1689)),ISNUMBER(FIND("seedling",C1689)),ISNUMBER(FIND("canola",C1689)),ISNUMBER(FIND("shoot",C1689)),ISNUMBER(FIND("photosynthes",C1689)),ISNUMBER(FIND(" leaves ",C1689)),,ISNUMBER(FIND("agriculture",C1689)),ISNUMBER(FIND(" crops ",C1689)))</f>
        <v>0</v>
      </c>
      <c r="AF1689" t="b">
        <f>OR(ISNUMBER(FIND("bacteria",C1689)),ISNUMBER(FIND("Bacteria",C1689)),ISNUMBER(FIND("Bacterium",C1689)),ISNUMBER(FIND("bacterium",C1689)),ISNUMBER(FIND(" coli ",C1689)))</f>
        <v>0</v>
      </c>
      <c r="AG1689" t="b">
        <f>OR(ISNUMBER(FIND("fungi",C1689)),ISNUMBER(FIND("Fungi",C1689)),ISNUMBER(FIND("fungus",C1689)),ISNUMBER(FIND("Fungus",C1689)),ISNUMBER(FIND("mushroom",C1689)),ISNUMBER(FIND("Mushroom",C1689)),ISNUMBER(FIND(" mold ",C1689)))</f>
        <v>0</v>
      </c>
      <c r="AH1689" t="b">
        <f>OR(ISNUMBER(FIND("Pig ",C1689)),ISNUMBER(FIND("pig ",C1689)),ISNUMBER(FIND("Pigs ",C1689)),ISNUMBER(FIND("pigs ",C1689)))</f>
        <v>0</v>
      </c>
      <c r="AI1689" t="b">
        <f>OR(ISNUMBER(FIND(" C. elegans",C1689)),ISNUMBER(FIND("Caenorhabditis elegans",C1689)),ISNUMBER(FIND("earthworms",C1689)),ISNUMBER(FIND(" Ficopomatus enigmaticus",C1689)),ISNUMBER(FIND("larva",C1689)),ISNUMBER(FIND("Lumbriculus variegatus",C1689)),ISNUMBER(FIND("nematode",C1689)))</f>
        <v>0</v>
      </c>
      <c r="AJ1689" t="b">
        <f>NOT(OR(AA1689,AB1689,AC1689,AD1689,AE1689,AF1689,AG1689,AH1689,AI1689))</f>
        <v>0</v>
      </c>
      <c r="AL1689" t="b">
        <f>OR(AA1689,AB1689,AD1689,AE1689,AF1689,AG1689,AH1689,AI1689)</f>
        <v>1</v>
      </c>
      <c r="AM1689" t="b">
        <f>IF(Table1[[#This Row],[In vivo?]],IF(Table1[[#This Row],[Cell]],FALSE,TRUE),FALSE)</f>
        <v>1</v>
      </c>
      <c r="AN1689" t="b">
        <f>AND(AC1689,AL1689)</f>
        <v>0</v>
      </c>
      <c r="AO1689" t="b">
        <f>IF(Table1[[#This Row],[Cell]],IF(Table1[[#This Row],[In vivo?]],FALSE,TRUE),FALSE)</f>
        <v>0</v>
      </c>
      <c r="AP1689" t="b">
        <f>NOT(OR(Table1[[#This Row],[In vivo?]],Table1[[#This Row],[Only in Cell]]))</f>
        <v>0</v>
      </c>
      <c r="AQ1689" t="b">
        <f>IF(OR(Table1[[#This Row],[Rodents]],Table1[[#This Row],[Human]],Table1[[#This Row],[Pig]]),OR(ISNUMBER(FIND("pulmonary",C1689)),ISNUMBER(FIND("lung",C1689))),"NA")</f>
        <v>1</v>
      </c>
      <c r="AR1689" t="b">
        <f>IF(OR(Table1[[#This Row],[Rodents]],Table1[[#This Row],[Human]],Table1[[#This Row],[Pig]]),OR(ISNUMBER(FIND("skin",C1689)),ISNUMBER(FIND("dermal",C1689))),"NA")</f>
        <v>0</v>
      </c>
      <c r="AS1689" t="b">
        <f>IF(OR(Table1[[#This Row],[Rodents]],Table1[[#This Row],[Human]],Table1[[#This Row],[Pig]]),OR(ISNUMBER(FIND("liver",C1689)),ISNUMBER(FIND("hepat",C1689))),"NA")</f>
        <v>1</v>
      </c>
      <c r="AT1689" t="b">
        <f>IF(OR(Table1[[#This Row],[Rodents]],Table1[[#This Row],[Human]],Table1[[#This Row],[Pig]]),OR(ISNUMBER(FIND("kidney",C1689)),ISNUMBER(FIND("neph",C1689))),"NA")</f>
        <v>0</v>
      </c>
      <c r="AU1689" t="b">
        <f>IF(OR(Table1[[#This Row],[Rodents]],Table1[[#This Row],[Human]],Table1[[#This Row],[Pig]]),OR(ISNUMBER(FIND("brain",C1689)),ISNUMBER(FIND("neur",C1689)),ISNUMBER(FIND("nerv",C1689))),"NA")</f>
        <v>0</v>
      </c>
      <c r="AV1689" t="b">
        <f>IF(OR(Table1[[#This Row],[Rodents]],Table1[[#This Row],[Human]],Table1[[#This Row],[Pig]]),OR(ISNUMBER(FIND("heart",C1689)),ISNUMBER(FIND("cardi",C1689))),"NA")</f>
        <v>0</v>
      </c>
      <c r="AW1689" t="b">
        <f>IF(OR(Table1[[#This Row],[Rodents]],Table1[[#This Row],[Human]],Table1[[#This Row],[Pig]]),OR(ISNUMBER(FIND("gastro",C1689)),ISNUMBER(FIND("intesti",C1689)),ISNUMBER(FIND("stomach",C1689))),"NA")</f>
        <v>1</v>
      </c>
      <c r="AX1689" t="b">
        <f>IF(OR(Table1[[#This Row],[Rodents]],Table1[[#This Row],[Human]],Table1[[#This Row],[Pig]]),NOT(OR(AQ1689,AR1689,AS1689,AT1689,AU1689,AV1689,AW1689)),"NA")</f>
        <v>0</v>
      </c>
      <c r="AY1689" t="b">
        <f>OR(ISNUMBER(FIND("SWCNT",C1689)),ISNUMBER(FIND("SWNT",C1689)),ISNUMBER(FIND("single-wall",C1689)),ISNUMBER(FIND("single wall",C1689)),ISNUMBER(FIND("Single wall",C1689)),ISNUMBER(FIND("Single-wall",C1689)),ISNUMBER(FIND("SWCNT",B1689)),ISNUMBER(FIND("SWNT",B1689)),ISNUMBER(FIND("single-wall",B1689)),ISNUMBER(FIND("single wall",B1689)),ISNUMBER(FIND("Single-wall",B1689)),ISNUMBER(FIND("Single wall",B1689)))</f>
        <v>1</v>
      </c>
      <c r="AZ1689" t="b">
        <f>OR(ISNUMBER(FIND("MWCNT",C1689)),ISNUMBER(FIND("MWNT",C1689)),ISNUMBER(FIND("multi-wall",C1689)),ISNUMBER(FIND("multi wall",C1689)),ISNUMBER(FIND("multiwall",C1689)),ISNUMBER(FIND("Multi-wall",C1689)),ISNUMBER(FIND("Multi wall",C1689)),ISNUMBER(FIND("Multiwall",C1689)),ISNUMBER(FIND("MWCNT",B1689)),ISNUMBER(FIND("MWNT",B1689)),ISNUMBER(FIND("multi-wall",B1689)),ISNUMBER(FIND("multi wall",B1689)),ISNUMBER(FIND("multiwall",B1689)),ISNUMBER(FIND("Multi-wall",B1689)),ISNUMBER(FIND("Multi wall",B1689)),ISNUMBER(FIND("Multiwall",B1689)),ISNUMBER(FIND("Double-wall",B1689)),ISNUMBER(FIND("Double wall",B1689)),ISNUMBER(FIND("Doublewall",B1689)),ISNUMBER(FIND("double-wall",B1689)),ISNUMBER(FIND("double wall",B1689)),ISNUMBER(FIND("doublewall",B1689)))</f>
        <v>0</v>
      </c>
      <c r="BA1689" t="b">
        <f>AND(Table1[[#This Row],[SWCNT]],Table1[[#This Row],[MWCNT]])</f>
        <v>0</v>
      </c>
      <c r="BB1689" t="b">
        <f>IF(Table1[[#This Row],[SWCNT]]=TRUE,FALSE,IF(Table1[[#This Row],[MWCNT]]=TRUE,FALSE,TRUE))</f>
        <v>0</v>
      </c>
      <c r="BC1689" s="18"/>
    </row>
    <row r="1690" spans="1:55" ht="166.5">
      <c r="A1690" t="s">
        <v>4496</v>
      </c>
      <c r="B1690" s="2" t="s">
        <v>4498</v>
      </c>
      <c r="C1690" s="16" t="s">
        <v>4500</v>
      </c>
      <c r="D1690" s="17" t="s">
        <v>850</v>
      </c>
      <c r="E1690" s="2">
        <v>2012</v>
      </c>
      <c r="F1690" t="b">
        <f>OR(ISNUMBER(FIND("cytotoxic",C1690)),ISNUMBER(FIND("Cytotoxic",C1690)),ISNUMBER(FIND("cellular toxicity",C1690)),ISNUMBER(FIND("cell death",C1690)),ISNUMBER(FIND("viable",C1690)),ISNUMBER(FIND("phytotoxic",C1690)),ISNUMBER(FIND("acute toxicity",C1690)),ISNUMBER(FIND("MTT",C1690)),ISNUMBER(FIND("survival",C1690)),ISNUMBER(FIND("prolifer",C1690)),ISNUMBER(FIND("apoptosis",C1690)),ISNUMBER(FIND("neurotoxic",C1690)),ISNUMBER(FIND("  lysis ",C1690)),ISNUMBER(FIND("necrosis",C1690)),ISNUMBER(FIND("cellular death",C1690))*3,ISNUMBER(FIND("LDH",C1690)),ISNUMBER(FIND("Acute toxicity",C1690)))</f>
        <v>1</v>
      </c>
      <c r="G1690" t="b">
        <f>OR(ISNUMBER(FIND("genotoxic",C1690)),ISNUMBER(FIND("genotoxicity",C1690)),ISNUMBER(FIND("DNA damage",C1690)),ISNUMBER(FIND("DNA",C1690)),ISNUMBER(FIND("RNA",C1690)),ISNUMBER(FIND("mesothelioma",C1690)),ISNUMBER(FIND("carcino",C1690)),ISNUMBER(FIND("mutagen",C1690)),ISNUMBER(FIND("genetic",C1690)))</f>
        <v>0</v>
      </c>
      <c r="H1690" t="b">
        <f>OR(ISNUMBER(FIND("inflammatory",C1690)),ISNUMBER(FIND("inflamm",C1690)))</f>
        <v>0</v>
      </c>
      <c r="I1690" t="b">
        <f>OR(ISNUMBER(FIND("immune",C1690)),ISNUMBER(FIND("immunological",C1690)),ISNUMBER(FIND("interleuk",C1690)),ISNUMBER(FIND("platelet activation",C1690)),ISNUMBER(FIND("monocyte",C1690)),ISNUMBER(FIND("leukocyte",C1690)),ISNUMBER(FIND("cytokine",C1690)),ISNUMBER(FIND("CD4",C1690)),ISNUMBER(FIND("CD8",C1690)),ISNUMBER(FIND("T-cell",C1690)))</f>
        <v>0</v>
      </c>
      <c r="J1690" t="b">
        <f>OR(ISNUMBER(FIND("reactive oxygen",C1690)),ISNUMBER(FIND("ROS",C1690)),ISNUMBER(FIND("free radical",C1690)),ISNUMBER(FIND("oxidative stress",C1690)),ISNUMBER(FIND("peroxid",C1690)),ISNUMBER(FIND("oxidative",C1690)),ISNUMBER(FIND("antioxid",C1690)))</f>
        <v>0</v>
      </c>
      <c r="K1690" t="b">
        <f>OR(ISNUMBER(FIND("autophag",C1690)))</f>
        <v>0</v>
      </c>
      <c r="L1690" t="b">
        <f>OR(ISNUMBER(FIND("morpholog",C1690)))</f>
        <v>1</v>
      </c>
      <c r="M1690" t="b">
        <f>OR(ISNUMBER(FIND("fibrosis",C1690)),ISNUMBER(FIND("Fibrosis",C1690)),ISNUMBER(FIND("fibrot",C1690)))</f>
        <v>0</v>
      </c>
      <c r="N1690" t="b">
        <f>OR(ISNUMBER(FIND("offspring",C1690)),ISNUMBER(FIND("Parental",C1690)),ISNUMBER(FIND("parental",C1690)),ISNUMBER(FIND("germline",C1690)),ISNUMBER(FIND("reproduc",C1690)),ISNUMBER(FIND("embryo",C1690)))</f>
        <v>0</v>
      </c>
      <c r="O1690" t="b">
        <f>OR(ISNUMBER(FIND("metabol",C1690)),ISNUMBER(FIND("Metabol",C1690)),ISNUMBER(FIND("digest",C1690)),ISNUMBER(FIND("mitochon",C1690)))</f>
        <v>1</v>
      </c>
      <c r="P1690" t="b">
        <f>OR(ISNUMBER(FIND("ecotox",C1690)),ISNUMBER(FIND("Ecotox",B1690)),ISNUMBER(FIND("ecotox",B1690)),ISNUMBER(FIND("Ecotox",C1690)))</f>
        <v>0</v>
      </c>
      <c r="Q1690" t="b">
        <f>OR(ISNUMBER(FIND("Bioaccum",C1690)),ISNUMBER(FIND("bioaccum",C1690)),ISNUMBER(FIND("accum",C1690)))</f>
        <v>0</v>
      </c>
      <c r="R1690" t="b">
        <f>OR(ISNUMBER(FIND("Occupation",C1690)),ISNUMBER(FIND("occupation",C1690)),ISNUMBER(FIND("worker",C1690)),ISNUMBER(FIND("workforce",C1690)))</f>
        <v>0</v>
      </c>
      <c r="S1690" t="b">
        <f>NOT(OR(F1690,G1690,H1690,I1690,J1690,K1690,L1690,M1690,N1690,O1690,P1690,Q1690,R1690))</f>
        <v>0</v>
      </c>
      <c r="U1690" t="b">
        <f>OR(Table1[[#This Row],[Inflammation]],Table1[[#This Row],[Immune]])</f>
        <v>0</v>
      </c>
      <c r="V1690" t="str">
        <f>IF(OR(Table1[[#This Row],[Rodents]],Table1[[#This Row],[Human]],Table1[[#This Row],[Pig]]),OR(ISNUMBER(FIND("intratrach",C1690)),ISNUMBER(FIND("nasal ",C1690)),ISNUMBER(FIND("instill",C1690))),"NA")</f>
        <v>NA</v>
      </c>
      <c r="W1690" t="str">
        <f>IF(OR(Table1[[#This Row],[Rodents]],Table1[[#This Row],[Human]],Table1[[#This Row],[Pig]]),OR(ISNUMBER(FIND("dermal",C1690)),ISNUMBER(FIND("skin ",C1690))),"NA")</f>
        <v>NA</v>
      </c>
      <c r="X1690" t="str">
        <f>IF(OR(Table1[[#This Row],[Rodents]],Table1[[#This Row],[Human]],Table1[[#This Row],[Pig]]),OR(ISNUMBER(FIND("injected",C1690)),ISNUMBER(FIND("periton",C1690)),ISNUMBER(FIND("intrascrot",C1690))),"NA")</f>
        <v>NA</v>
      </c>
      <c r="Y1690" t="str">
        <f>IF(OR(Table1[[#This Row],[Rodents]],Table1[[#This Row],[Human]],Table1[[#This Row],[Pig]]),NOT(OR(Table1[[#This Row],[Inhaled/Intratracheal/intranasal]],Table1[[#This Row],[Dermal]],Table1[[#This Row],[Injected]])),"NA")</f>
        <v>NA</v>
      </c>
      <c r="AA1690" t="b">
        <f>OR(ISNUMBER(FIND("fish ",C1690)),ISNUMBER(FIND("Fish ",C1690)),ISNUMBER(FIND("aquatic",C1690)),ISNUMBER(FIND("daphnids",C1690)),ISNUMBER(FIND("Carcinus maenas",C1690)),ISNUMBER(FIND("Daphnia",C1690)),ISNUMBER(FIND("Ruditapes philippinarum",C1690)),ISNUMBER(FIND("daphnia",C1690)),ISNUMBER(FIND("marine",C1690)),ISNUMBER(FIND("mussel",C1690)),ISNUMBER(FIND("algae",C1690)),ISNUMBER(FIND("Donax faba",C1690)),ISNUMBER(FIND("estuarine",C1690)),ISNUMBER(FIND("snail",C1690)),ISNUMBER(FIND("Prorocentrum donghaiense",C1690)) )</f>
        <v>0</v>
      </c>
      <c r="AB1690" t="b">
        <f>OR(ISNUMBER(FIND(" rat ",C1690)),ISNUMBER(FIND(" rats ",C1690)),ISNUMBER(FIND(" Rats ",C1690)),ISNUMBER(FIND(" Rat ",C1690)),ISNUMBER(FIND(" rat.",C1690)),ISNUMBER(FIND(" rats.",C1690)),ISNUMBER(FIND("mouse",C1690)),ISNUMBER(FIND("mice",C1690)), ISNUMBER(FIND(" Mice",C1690)))</f>
        <v>0</v>
      </c>
      <c r="AC1690" t="b">
        <f>OR(ISNUMBER(FIND(" cell ",C1690)),ISNUMBER(FIND("fibroblast",C1690)),ISNUMBER(FIND("macrophage",C1690)),ISNUMBER(FIND("epithelial",C1690)),ISNUMBER(FIND("endothelial",C1690)),ISNUMBER(FIND("neuron",C1690)),ISNUMBER(FIND(" cells ",C1690)),ISNUMBER(FIND("RBC",C1690)),ISNUMBER(FIND("mitochond",C1690)),ISNUMBER(FIND("adipocyte",C1690)),ISNUMBER(FIND("osteo",C1690)),ISNUMBER(FIND("keratin",C1690)),ISNUMBER(FIND(" cell's ",C1690)),ISNUMBER(FIND("eukary",C1690)),ISNUMBER(FIND("sperm",C1690)))</f>
        <v>1</v>
      </c>
      <c r="AD1690" t="b">
        <f>OR(ISNUMBER(FIND("human",B1690)),ISNUMBER(FIND("workers",B1690)),ISNUMBER(FIND("workforces",B1690)),ISNUMBER(FIND("occupational",B1690)),ISNUMBER(FIND("Case report",B1690)),ISNUMBER(FIND("Workplaces",B1690)),ISNUMBER(FIND("worker",B1690)))</f>
        <v>0</v>
      </c>
      <c r="AE1690" t="b">
        <f>OR(ISNUMBER(FIND(" plant ",C1690)),ISNUMBER(FIND("Plant ",C1690)),ISNUMBER(FIND("tomato",C1690)),ISNUMBER(FIND("plants",C1690)),ISNUMBER(FIND("Plants",C1690)),ISNUMBER(FIND("algae",C1690)),ISNUMBER(FIND("lettuce",C1690)),ISNUMBER(FIND("green gram sprouts ",C1690)),ISNUMBER(FIND("Cucurbita pepo",C1690)),ISNUMBER(FIND("bean ",C1690)),ISNUMBER(FIND("chloroplast",C1690)),ISNUMBER(FIND("chlorophyll",C1690)),ISNUMBER(FIND("seedling",C1690)),ISNUMBER(FIND("canola",C1690)),ISNUMBER(FIND("shoot",C1690)),ISNUMBER(FIND("photosynthes",C1690)),ISNUMBER(FIND(" leaves ",C1690)),,ISNUMBER(FIND("agriculture",C1690)),ISNUMBER(FIND(" crops ",C1690)))</f>
        <v>0</v>
      </c>
      <c r="AF1690" t="b">
        <f>OR(ISNUMBER(FIND("bacteria",C1690)),ISNUMBER(FIND("Bacteria",C1690)),ISNUMBER(FIND("Bacterium",C1690)),ISNUMBER(FIND("bacterium",C1690)),ISNUMBER(FIND(" coli ",C1690)))</f>
        <v>0</v>
      </c>
      <c r="AG1690" t="b">
        <f>OR(ISNUMBER(FIND("fungi",C1690)),ISNUMBER(FIND("Fungi",C1690)),ISNUMBER(FIND("fungus",C1690)),ISNUMBER(FIND("Fungus",C1690)),ISNUMBER(FIND("mushroom",C1690)),ISNUMBER(FIND("Mushroom",C1690)),ISNUMBER(FIND(" mold ",C1690)))</f>
        <v>0</v>
      </c>
      <c r="AH1690" t="b">
        <f>OR(ISNUMBER(FIND("Pig ",C1690)),ISNUMBER(FIND("pig ",C1690)),ISNUMBER(FIND("Pigs ",C1690)),ISNUMBER(FIND("pigs ",C1690)))</f>
        <v>0</v>
      </c>
      <c r="AI1690" t="b">
        <f>OR(ISNUMBER(FIND(" C. elegans",C1690)),ISNUMBER(FIND("Caenorhabditis elegans",C1690)),ISNUMBER(FIND("earthworms",C1690)),ISNUMBER(FIND(" Ficopomatus enigmaticus",C1690)),ISNUMBER(FIND("larva",C1690)),ISNUMBER(FIND("Lumbriculus variegatus",C1690)),ISNUMBER(FIND("nematode",C1690)))</f>
        <v>0</v>
      </c>
      <c r="AJ1690" t="b">
        <f>NOT(OR(AA1690,AB1690,AC1690,AD1690,AE1690,AF1690,AG1690,AH1690,AI1690))</f>
        <v>0</v>
      </c>
      <c r="AL1690" t="b">
        <f>OR(AA1690,AB1690,AD1690,AE1690,AF1690,AG1690,AH1690,AI1690)</f>
        <v>0</v>
      </c>
      <c r="AM1690" t="b">
        <f>IF(Table1[[#This Row],[In vivo?]],IF(Table1[[#This Row],[Cell]],FALSE,TRUE),FALSE)</f>
        <v>0</v>
      </c>
      <c r="AN1690" t="b">
        <f>AND(AC1690,AL1690)</f>
        <v>0</v>
      </c>
      <c r="AO1690" t="b">
        <f>IF(Table1[[#This Row],[Cell]],IF(Table1[[#This Row],[In vivo?]],FALSE,TRUE),FALSE)</f>
        <v>1</v>
      </c>
      <c r="AP1690" t="b">
        <f>NOT(OR(Table1[[#This Row],[In vivo?]],Table1[[#This Row],[Only in Cell]]))</f>
        <v>0</v>
      </c>
      <c r="AQ1690" t="str">
        <f>IF(OR(Table1[[#This Row],[Rodents]],Table1[[#This Row],[Human]],Table1[[#This Row],[Pig]]),OR(ISNUMBER(FIND("pulmonary",C1690)),ISNUMBER(FIND("lung",C1690))),"NA")</f>
        <v>NA</v>
      </c>
      <c r="AR1690" t="str">
        <f>IF(OR(Table1[[#This Row],[Rodents]],Table1[[#This Row],[Human]],Table1[[#This Row],[Pig]]),OR(ISNUMBER(FIND("skin",C1690)),ISNUMBER(FIND("dermal",C1690))),"NA")</f>
        <v>NA</v>
      </c>
      <c r="AS1690" t="str">
        <f>IF(OR(Table1[[#This Row],[Rodents]],Table1[[#This Row],[Human]],Table1[[#This Row],[Pig]]),OR(ISNUMBER(FIND("liver",C1690)),ISNUMBER(FIND("hepat",C1690))),"NA")</f>
        <v>NA</v>
      </c>
      <c r="AT1690" t="str">
        <f>IF(OR(Table1[[#This Row],[Rodents]],Table1[[#This Row],[Human]],Table1[[#This Row],[Pig]]),OR(ISNUMBER(FIND("kidney",C1690)),ISNUMBER(FIND("neph",C1690))),"NA")</f>
        <v>NA</v>
      </c>
      <c r="AU1690" t="str">
        <f>IF(OR(Table1[[#This Row],[Rodents]],Table1[[#This Row],[Human]],Table1[[#This Row],[Pig]]),OR(ISNUMBER(FIND("brain",C1690)),ISNUMBER(FIND("neur",C1690)),ISNUMBER(FIND("nerv",C1690))),"NA")</f>
        <v>NA</v>
      </c>
      <c r="AV1690" t="str">
        <f>IF(OR(Table1[[#This Row],[Rodents]],Table1[[#This Row],[Human]],Table1[[#This Row],[Pig]]),OR(ISNUMBER(FIND("heart",C1690)),ISNUMBER(FIND("cardi",C1690))),"NA")</f>
        <v>NA</v>
      </c>
      <c r="AW1690" t="str">
        <f>IF(OR(Table1[[#This Row],[Rodents]],Table1[[#This Row],[Human]],Table1[[#This Row],[Pig]]),OR(ISNUMBER(FIND("gastro",C1690)),ISNUMBER(FIND("intesti",C1690)),ISNUMBER(FIND("stomach",C1690))),"NA")</f>
        <v>NA</v>
      </c>
      <c r="AX1690" t="str">
        <f>IF(OR(Table1[[#This Row],[Rodents]],Table1[[#This Row],[Human]],Table1[[#This Row],[Pig]]),NOT(OR(AQ1690,AR1690,AS1690,AT1690,AU1690,AV1690,AW1690)),"NA")</f>
        <v>NA</v>
      </c>
      <c r="AY1690" t="b">
        <f>OR(ISNUMBER(FIND("SWCNT",C1690)),ISNUMBER(FIND("SWNT",C1690)),ISNUMBER(FIND("single-wall",C1690)),ISNUMBER(FIND("single wall",C1690)),ISNUMBER(FIND("Single wall",C1690)),ISNUMBER(FIND("Single-wall",C1690)),ISNUMBER(FIND("SWCNT",B1690)),ISNUMBER(FIND("SWNT",B1690)),ISNUMBER(FIND("single-wall",B1690)),ISNUMBER(FIND("single wall",B1690)),ISNUMBER(FIND("Single-wall",B1690)),ISNUMBER(FIND("Single wall",B1690)))</f>
        <v>0</v>
      </c>
      <c r="AZ1690" t="b">
        <f>OR(ISNUMBER(FIND("MWCNT",C1690)),ISNUMBER(FIND("MWNT",C1690)),ISNUMBER(FIND("multi-wall",C1690)),ISNUMBER(FIND("multi wall",C1690)),ISNUMBER(FIND("multiwall",C1690)),ISNUMBER(FIND("Multi-wall",C1690)),ISNUMBER(FIND("Multi wall",C1690)),ISNUMBER(FIND("Multiwall",C1690)),ISNUMBER(FIND("MWCNT",B1690)),ISNUMBER(FIND("MWNT",B1690)),ISNUMBER(FIND("multi-wall",B1690)),ISNUMBER(FIND("multi wall",B1690)),ISNUMBER(FIND("multiwall",B1690)),ISNUMBER(FIND("Multi-wall",B1690)),ISNUMBER(FIND("Multi wall",B1690)),ISNUMBER(FIND("Multiwall",B1690)),ISNUMBER(FIND("Double-wall",B1690)),ISNUMBER(FIND("Double wall",B1690)),ISNUMBER(FIND("Doublewall",B1690)),ISNUMBER(FIND("double-wall",B1690)),ISNUMBER(FIND("double wall",B1690)),ISNUMBER(FIND("doublewall",B1690)))</f>
        <v>1</v>
      </c>
      <c r="BA1690" t="b">
        <f>AND(Table1[[#This Row],[SWCNT]],Table1[[#This Row],[MWCNT]])</f>
        <v>0</v>
      </c>
      <c r="BB1690" t="b">
        <f>IF(Table1[[#This Row],[SWCNT]]=TRUE,FALSE,IF(Table1[[#This Row],[MWCNT]]=TRUE,FALSE,TRUE))</f>
        <v>0</v>
      </c>
      <c r="BC1690" s="18"/>
    </row>
    <row r="1691" spans="1:55" ht="296">
      <c r="A1691" t="s">
        <v>4507</v>
      </c>
      <c r="B1691" s="2" t="s">
        <v>4512</v>
      </c>
      <c r="C1691" s="16" t="s">
        <v>4517</v>
      </c>
      <c r="D1691" s="17" t="s">
        <v>355</v>
      </c>
      <c r="E1691" s="2">
        <v>2012</v>
      </c>
      <c r="F1691" t="b">
        <f>OR(ISNUMBER(FIND("cytotoxic",C1691)),ISNUMBER(FIND("Cytotoxic",C1691)),ISNUMBER(FIND("cellular toxicity",C1691)),ISNUMBER(FIND("cell death",C1691)),ISNUMBER(FIND("viable",C1691)),ISNUMBER(FIND("phytotoxic",C1691)),ISNUMBER(FIND("acute toxicity",C1691)),ISNUMBER(FIND("MTT",C1691)),ISNUMBER(FIND("survival",C1691)),ISNUMBER(FIND("prolifer",C1691)),ISNUMBER(FIND("apoptosis",C1691)),ISNUMBER(FIND("neurotoxic",C1691)),ISNUMBER(FIND("  lysis ",C1691)),ISNUMBER(FIND("necrosis",C1691)),ISNUMBER(FIND("cellular death",C1691))*3,ISNUMBER(FIND("LDH",C1691)),ISNUMBER(FIND("Acute toxicity",C1691)))</f>
        <v>1</v>
      </c>
      <c r="G1691" t="b">
        <f>OR(ISNUMBER(FIND("genotoxic",C1691)),ISNUMBER(FIND("genotoxicity",C1691)),ISNUMBER(FIND("DNA damage",C1691)),ISNUMBER(FIND("DNA",C1691)),ISNUMBER(FIND("RNA",C1691)),ISNUMBER(FIND("mesothelioma",C1691)),ISNUMBER(FIND("carcino",C1691)),ISNUMBER(FIND("mutagen",C1691)),ISNUMBER(FIND("genetic",C1691)))</f>
        <v>1</v>
      </c>
      <c r="H1691" t="b">
        <f>OR(ISNUMBER(FIND("inflammatory",C1691)),ISNUMBER(FIND("inflamm",C1691)))</f>
        <v>0</v>
      </c>
      <c r="I1691" t="b">
        <f>OR(ISNUMBER(FIND("immune",C1691)),ISNUMBER(FIND("immunological",C1691)),ISNUMBER(FIND("interleuk",C1691)),ISNUMBER(FIND("platelet activation",C1691)),ISNUMBER(FIND("monocyte",C1691)),ISNUMBER(FIND("leukocyte",C1691)),ISNUMBER(FIND("cytokine",C1691)),ISNUMBER(FIND("CD4",C1691)),ISNUMBER(FIND("CD8",C1691)),ISNUMBER(FIND("T-cell",C1691)))</f>
        <v>1</v>
      </c>
      <c r="J1691" t="b">
        <f>OR(ISNUMBER(FIND("reactive oxygen",C1691)),ISNUMBER(FIND("ROS",C1691)),ISNUMBER(FIND("free radical",C1691)),ISNUMBER(FIND("oxidative stress",C1691)),ISNUMBER(FIND("peroxid",C1691)),ISNUMBER(FIND("oxidative",C1691)),ISNUMBER(FIND("antioxid",C1691)))</f>
        <v>0</v>
      </c>
      <c r="K1691" t="b">
        <f>OR(ISNUMBER(FIND("autophag",C1691)))</f>
        <v>0</v>
      </c>
      <c r="L1691" t="b">
        <f>OR(ISNUMBER(FIND("morpholog",C1691)))</f>
        <v>1</v>
      </c>
      <c r="M1691" t="b">
        <f>OR(ISNUMBER(FIND("fibrosis",C1691)),ISNUMBER(FIND("Fibrosis",C1691)),ISNUMBER(FIND("fibrot",C1691)))</f>
        <v>0</v>
      </c>
      <c r="N1691" t="b">
        <f>OR(ISNUMBER(FIND("offspring",C1691)),ISNUMBER(FIND("Parental",C1691)),ISNUMBER(FIND("parental",C1691)),ISNUMBER(FIND("germline",C1691)),ISNUMBER(FIND("reproduc",C1691)),ISNUMBER(FIND("embryo",C1691)))</f>
        <v>0</v>
      </c>
      <c r="O1691" t="b">
        <f>OR(ISNUMBER(FIND("metabol",C1691)),ISNUMBER(FIND("Metabol",C1691)),ISNUMBER(FIND("digest",C1691)),ISNUMBER(FIND("mitochon",C1691)))</f>
        <v>0</v>
      </c>
      <c r="P1691" t="b">
        <f>OR(ISNUMBER(FIND("ecotox",C1691)),ISNUMBER(FIND("Ecotox",B1691)),ISNUMBER(FIND("ecotox",B1691)),ISNUMBER(FIND("Ecotox",C1691)))</f>
        <v>0</v>
      </c>
      <c r="Q1691" t="b">
        <f>OR(ISNUMBER(FIND("Bioaccum",C1691)),ISNUMBER(FIND("bioaccum",C1691)),ISNUMBER(FIND("accum",C1691)))</f>
        <v>0</v>
      </c>
      <c r="R1691" t="b">
        <f>OR(ISNUMBER(FIND("Occupation",C1691)),ISNUMBER(FIND("occupation",C1691)),ISNUMBER(FIND("worker",C1691)),ISNUMBER(FIND("workforce",C1691)))</f>
        <v>0</v>
      </c>
      <c r="S1691" t="b">
        <f>NOT(OR(F1691,G1691,H1691,I1691,J1691,K1691,L1691,M1691,N1691,O1691,P1691,Q1691,R1691))</f>
        <v>0</v>
      </c>
      <c r="U1691" t="b">
        <f>OR(Table1[[#This Row],[Inflammation]],Table1[[#This Row],[Immune]])</f>
        <v>1</v>
      </c>
      <c r="V1691" t="str">
        <f>IF(OR(Table1[[#This Row],[Rodents]],Table1[[#This Row],[Human]],Table1[[#This Row],[Pig]]),OR(ISNUMBER(FIND("intratrach",C1691)),ISNUMBER(FIND("nasal ",C1691)),ISNUMBER(FIND("instill",C1691))),"NA")</f>
        <v>NA</v>
      </c>
      <c r="W1691" t="str">
        <f>IF(OR(Table1[[#This Row],[Rodents]],Table1[[#This Row],[Human]],Table1[[#This Row],[Pig]]),OR(ISNUMBER(FIND("dermal",C1691)),ISNUMBER(FIND("skin ",C1691))),"NA")</f>
        <v>NA</v>
      </c>
      <c r="X1691" t="str">
        <f>IF(OR(Table1[[#This Row],[Rodents]],Table1[[#This Row],[Human]],Table1[[#This Row],[Pig]]),OR(ISNUMBER(FIND("injected",C1691)),ISNUMBER(FIND("periton",C1691)),ISNUMBER(FIND("intrascrot",C1691))),"NA")</f>
        <v>NA</v>
      </c>
      <c r="Y1691" t="str">
        <f>IF(OR(Table1[[#This Row],[Rodents]],Table1[[#This Row],[Human]],Table1[[#This Row],[Pig]]),NOT(OR(Table1[[#This Row],[Inhaled/Intratracheal/intranasal]],Table1[[#This Row],[Dermal]],Table1[[#This Row],[Injected]])),"NA")</f>
        <v>NA</v>
      </c>
      <c r="AA1691" t="b">
        <f>OR(ISNUMBER(FIND("fish ",C1691)),ISNUMBER(FIND("Fish ",C1691)),ISNUMBER(FIND("aquatic",C1691)),ISNUMBER(FIND("daphnids",C1691)),ISNUMBER(FIND("Carcinus maenas",C1691)),ISNUMBER(FIND("Daphnia",C1691)),ISNUMBER(FIND("Ruditapes philippinarum",C1691)),ISNUMBER(FIND("daphnia",C1691)),ISNUMBER(FIND("marine",C1691)),ISNUMBER(FIND("mussel",C1691)),ISNUMBER(FIND("algae",C1691)),ISNUMBER(FIND("Donax faba",C1691)),ISNUMBER(FIND("estuarine",C1691)),ISNUMBER(FIND("snail",C1691)),ISNUMBER(FIND("Prorocentrum donghaiense",C1691)) )</f>
        <v>0</v>
      </c>
      <c r="AB1691" t="b">
        <f>OR(ISNUMBER(FIND(" rat ",C1691)),ISNUMBER(FIND(" rats ",C1691)),ISNUMBER(FIND(" Rats ",C1691)),ISNUMBER(FIND(" Rat ",C1691)),ISNUMBER(FIND(" rat.",C1691)),ISNUMBER(FIND(" rats.",C1691)),ISNUMBER(FIND("mouse",C1691)),ISNUMBER(FIND("mice",C1691)), ISNUMBER(FIND(" Mice",C1691)))</f>
        <v>0</v>
      </c>
      <c r="AC1691" t="b">
        <f>OR(ISNUMBER(FIND(" cell ",C1691)),ISNUMBER(FIND("fibroblast",C1691)),ISNUMBER(FIND("macrophage",C1691)),ISNUMBER(FIND("epithelial",C1691)),ISNUMBER(FIND("endothelial",C1691)),ISNUMBER(FIND("neuron",C1691)),ISNUMBER(FIND(" cells ",C1691)),ISNUMBER(FIND("RBC",C1691)),ISNUMBER(FIND("mitochond",C1691)),ISNUMBER(FIND("adipocyte",C1691)),ISNUMBER(FIND("osteo",C1691)),ISNUMBER(FIND("keratin",C1691)),ISNUMBER(FIND(" cell's ",C1691)),ISNUMBER(FIND("eukary",C1691)),ISNUMBER(FIND("sperm",C1691)))</f>
        <v>1</v>
      </c>
      <c r="AD1691" t="b">
        <v>0</v>
      </c>
      <c r="AE1691" t="b">
        <f>OR(ISNUMBER(FIND(" plant ",C1691)),ISNUMBER(FIND("Plant ",C1691)),ISNUMBER(FIND("tomato",C1691)),ISNUMBER(FIND("plants",C1691)),ISNUMBER(FIND("Plants",C1691)),ISNUMBER(FIND("algae",C1691)),ISNUMBER(FIND("lettuce",C1691)),ISNUMBER(FIND("green gram sprouts ",C1691)),ISNUMBER(FIND("Cucurbita pepo",C1691)),ISNUMBER(FIND("bean ",C1691)),ISNUMBER(FIND("chloroplast",C1691)),ISNUMBER(FIND("chlorophyll",C1691)),ISNUMBER(FIND("seedling",C1691)),ISNUMBER(FIND("canola",C1691)),ISNUMBER(FIND("shoot",C1691)),ISNUMBER(FIND("photosynthes",C1691)),ISNUMBER(FIND(" leaves ",C1691)),,ISNUMBER(FIND("agriculture",C1691)),ISNUMBER(FIND(" crops ",C1691)))</f>
        <v>0</v>
      </c>
      <c r="AF1691" t="b">
        <f>OR(ISNUMBER(FIND("bacteria",C1691)),ISNUMBER(FIND("Bacteria",C1691)),ISNUMBER(FIND("Bacterium",C1691)),ISNUMBER(FIND("bacterium",C1691)),ISNUMBER(FIND(" coli ",C1691)))</f>
        <v>0</v>
      </c>
      <c r="AG1691" t="b">
        <f>OR(ISNUMBER(FIND("fungi",C1691)),ISNUMBER(FIND("Fungi",C1691)),ISNUMBER(FIND("fungus",C1691)),ISNUMBER(FIND("Fungus",C1691)),ISNUMBER(FIND("mushroom",C1691)),ISNUMBER(FIND("Mushroom",C1691)),ISNUMBER(FIND(" mold ",C1691)))</f>
        <v>0</v>
      </c>
      <c r="AH1691" t="b">
        <f>OR(ISNUMBER(FIND("Pig ",C1691)),ISNUMBER(FIND("pig ",C1691)),ISNUMBER(FIND("Pigs ",C1691)),ISNUMBER(FIND("pigs ",C1691)))</f>
        <v>0</v>
      </c>
      <c r="AI1691" t="b">
        <f>OR(ISNUMBER(FIND(" C. elegans",C1691)),ISNUMBER(FIND("Caenorhabditis elegans",C1691)),ISNUMBER(FIND("earthworms",C1691)),ISNUMBER(FIND(" Ficopomatus enigmaticus",C1691)),ISNUMBER(FIND("larva",C1691)),ISNUMBER(FIND("Lumbriculus variegatus",C1691)),ISNUMBER(FIND("nematode",C1691)))</f>
        <v>0</v>
      </c>
      <c r="AJ1691" t="b">
        <f>NOT(OR(AA1691,AB1691,AC1691,AD1691,AE1691,AF1691,AG1691,AH1691,AI1691))</f>
        <v>0</v>
      </c>
      <c r="AL1691" t="b">
        <f>OR(AA1691,AB1691,AD1691,AE1691,AF1691,AG1691,AH1691,AI1691)</f>
        <v>0</v>
      </c>
      <c r="AM1691" t="b">
        <f>IF(Table1[[#This Row],[In vivo?]],IF(Table1[[#This Row],[Cell]],FALSE,TRUE),FALSE)</f>
        <v>0</v>
      </c>
      <c r="AN1691" t="b">
        <f>AND(AC1691,AL1691)</f>
        <v>0</v>
      </c>
      <c r="AO1691" t="b">
        <f>IF(Table1[[#This Row],[Cell]],IF(Table1[[#This Row],[In vivo?]],FALSE,TRUE),FALSE)</f>
        <v>1</v>
      </c>
      <c r="AP1691" t="b">
        <f>NOT(OR(Table1[[#This Row],[In vivo?]],Table1[[#This Row],[Only in Cell]]))</f>
        <v>0</v>
      </c>
      <c r="AQ1691" t="str">
        <f>IF(OR(Table1[[#This Row],[Rodents]],Table1[[#This Row],[Human]],Table1[[#This Row],[Pig]]),OR(ISNUMBER(FIND("pulmonary",C1691)),ISNUMBER(FIND("lung",C1691))),"NA")</f>
        <v>NA</v>
      </c>
      <c r="AR1691" t="str">
        <f>IF(OR(Table1[[#This Row],[Rodents]],Table1[[#This Row],[Human]],Table1[[#This Row],[Pig]]),OR(ISNUMBER(FIND("skin",C1691)),ISNUMBER(FIND("dermal",C1691))),"NA")</f>
        <v>NA</v>
      </c>
      <c r="AS1691" t="str">
        <f>IF(OR(Table1[[#This Row],[Rodents]],Table1[[#This Row],[Human]],Table1[[#This Row],[Pig]]),OR(ISNUMBER(FIND("liver",C1691)),ISNUMBER(FIND("hepat",C1691))),"NA")</f>
        <v>NA</v>
      </c>
      <c r="AT1691" t="str">
        <f>IF(OR(Table1[[#This Row],[Rodents]],Table1[[#This Row],[Human]],Table1[[#This Row],[Pig]]),OR(ISNUMBER(FIND("kidney",C1691)),ISNUMBER(FIND("neph",C1691))),"NA")</f>
        <v>NA</v>
      </c>
      <c r="AU1691" t="str">
        <f>IF(OR(Table1[[#This Row],[Rodents]],Table1[[#This Row],[Human]],Table1[[#This Row],[Pig]]),OR(ISNUMBER(FIND("brain",C1691)),ISNUMBER(FIND("neur",C1691)),ISNUMBER(FIND("nerv",C1691))),"NA")</f>
        <v>NA</v>
      </c>
      <c r="AV1691" t="str">
        <f>IF(OR(Table1[[#This Row],[Rodents]],Table1[[#This Row],[Human]],Table1[[#This Row],[Pig]]),OR(ISNUMBER(FIND("heart",C1691)),ISNUMBER(FIND("cardi",C1691))),"NA")</f>
        <v>NA</v>
      </c>
      <c r="AW1691" t="str">
        <f>IF(OR(Table1[[#This Row],[Rodents]],Table1[[#This Row],[Human]],Table1[[#This Row],[Pig]]),OR(ISNUMBER(FIND("gastro",C1691)),ISNUMBER(FIND("intesti",C1691)),ISNUMBER(FIND("stomach",C1691))),"NA")</f>
        <v>NA</v>
      </c>
      <c r="AX1691" t="str">
        <f>IF(OR(Table1[[#This Row],[Rodents]],Table1[[#This Row],[Human]],Table1[[#This Row],[Pig]]),NOT(OR(AQ1691,AR1691,AS1691,AT1691,AU1691,AV1691,AW1691)),"NA")</f>
        <v>NA</v>
      </c>
      <c r="AY1691" t="b">
        <f>OR(ISNUMBER(FIND("SWCNT",C1691)),ISNUMBER(FIND("SWNT",C1691)),ISNUMBER(FIND("single-wall",C1691)),ISNUMBER(FIND("single wall",C1691)),ISNUMBER(FIND("Single wall",C1691)),ISNUMBER(FIND("Single-wall",C1691)),ISNUMBER(FIND("SWCNT",B1691)),ISNUMBER(FIND("SWNT",B1691)),ISNUMBER(FIND("single-wall",B1691)),ISNUMBER(FIND("single wall",B1691)),ISNUMBER(FIND("Single-wall",B1691)),ISNUMBER(FIND("Single wall",B1691)))</f>
        <v>0</v>
      </c>
      <c r="AZ1691" t="b">
        <f>OR(ISNUMBER(FIND("MWCNT",C1691)),ISNUMBER(FIND("MWNT",C1691)),ISNUMBER(FIND("multi-wall",C1691)),ISNUMBER(FIND("multi wall",C1691)),ISNUMBER(FIND("multiwall",C1691)),ISNUMBER(FIND("Multi-wall",C1691)),ISNUMBER(FIND("Multi wall",C1691)),ISNUMBER(FIND("Multiwall",C1691)),ISNUMBER(FIND("MWCNT",B1691)),ISNUMBER(FIND("MWNT",B1691)),ISNUMBER(FIND("multi-wall",B1691)),ISNUMBER(FIND("multi wall",B1691)),ISNUMBER(FIND("multiwall",B1691)),ISNUMBER(FIND("Multi-wall",B1691)),ISNUMBER(FIND("Multi wall",B1691)),ISNUMBER(FIND("Multiwall",B1691)),ISNUMBER(FIND("Double-wall",B1691)),ISNUMBER(FIND("Double wall",B1691)),ISNUMBER(FIND("Doublewall",B1691)),ISNUMBER(FIND("double-wall",B1691)),ISNUMBER(FIND("double wall",B1691)),ISNUMBER(FIND("doublewall",B1691)))</f>
        <v>1</v>
      </c>
      <c r="BA1691" t="b">
        <f>AND(Table1[[#This Row],[SWCNT]],Table1[[#This Row],[MWCNT]])</f>
        <v>0</v>
      </c>
      <c r="BB1691" t="b">
        <f>IF(Table1[[#This Row],[SWCNT]]=TRUE,FALSE,IF(Table1[[#This Row],[MWCNT]]=TRUE,FALSE,TRUE))</f>
        <v>0</v>
      </c>
      <c r="BC1691" s="18"/>
    </row>
    <row r="1692" spans="1:55" ht="351.5">
      <c r="A1692" t="s">
        <v>4508</v>
      </c>
      <c r="B1692" s="2" t="s">
        <v>4513</v>
      </c>
      <c r="C1692" s="16" t="s">
        <v>4518</v>
      </c>
      <c r="D1692" s="17" t="s">
        <v>355</v>
      </c>
      <c r="E1692" s="2">
        <v>2012</v>
      </c>
      <c r="F1692" t="b">
        <f>OR(ISNUMBER(FIND("cytotoxic",C1692)),ISNUMBER(FIND("Cytotoxic",C1692)),ISNUMBER(FIND("cellular toxicity",C1692)),ISNUMBER(FIND("cell death",C1692)),ISNUMBER(FIND("viable",C1692)),ISNUMBER(FIND("phytotoxic",C1692)),ISNUMBER(FIND("acute toxicity",C1692)),ISNUMBER(FIND("MTT",C1692)),ISNUMBER(FIND("survival",C1692)),ISNUMBER(FIND("prolifer",C1692)),ISNUMBER(FIND("apoptosis",C1692)),ISNUMBER(FIND("neurotoxic",C1692)),ISNUMBER(FIND("  lysis ",C1692)),ISNUMBER(FIND("necrosis",C1692)),ISNUMBER(FIND("cellular death",C1692))*3,ISNUMBER(FIND("LDH",C1692)),ISNUMBER(FIND("Acute toxicity",C1692)))</f>
        <v>1</v>
      </c>
      <c r="G1692" t="b">
        <f>OR(ISNUMBER(FIND("genotoxic",C1692)),ISNUMBER(FIND("genotoxicity",C1692)),ISNUMBER(FIND("DNA damage",C1692)),ISNUMBER(FIND("DNA",C1692)),ISNUMBER(FIND("RNA",C1692)),ISNUMBER(FIND("mesothelioma",C1692)),ISNUMBER(FIND("carcino",C1692)),ISNUMBER(FIND("mutagen",C1692)),ISNUMBER(FIND("genetic",C1692)))</f>
        <v>1</v>
      </c>
      <c r="H1692" t="b">
        <f>OR(ISNUMBER(FIND("inflammatory",C1692)),ISNUMBER(FIND("inflamm",C1692)))</f>
        <v>0</v>
      </c>
      <c r="I1692" t="b">
        <f>OR(ISNUMBER(FIND("immune",C1692)),ISNUMBER(FIND("immunological",C1692)),ISNUMBER(FIND("interleuk",C1692)),ISNUMBER(FIND("platelet activation",C1692)),ISNUMBER(FIND("monocyte",C1692)),ISNUMBER(FIND("leukocyte",C1692)),ISNUMBER(FIND("cytokine",C1692)),ISNUMBER(FIND("CD4",C1692)),ISNUMBER(FIND("CD8",C1692)),ISNUMBER(FIND("T-cell",C1692)))</f>
        <v>0</v>
      </c>
      <c r="J1692" t="b">
        <f>OR(ISNUMBER(FIND("reactive oxygen",C1692)),ISNUMBER(FIND("ROS",C1692)),ISNUMBER(FIND("free radical",C1692)),ISNUMBER(FIND("oxidative stress",C1692)),ISNUMBER(FIND("peroxid",C1692)),ISNUMBER(FIND("oxidative",C1692)),ISNUMBER(FIND("antioxid",C1692)))</f>
        <v>0</v>
      </c>
      <c r="K1692" t="b">
        <f>OR(ISNUMBER(FIND("autophag",C1692)))</f>
        <v>0</v>
      </c>
      <c r="L1692" t="b">
        <f>OR(ISNUMBER(FIND("morpholog",C1692)))</f>
        <v>0</v>
      </c>
      <c r="M1692" t="b">
        <f>OR(ISNUMBER(FIND("fibrosis",C1692)),ISNUMBER(FIND("Fibrosis",C1692)),ISNUMBER(FIND("fibrot",C1692)))</f>
        <v>0</v>
      </c>
      <c r="N1692" t="b">
        <f>OR(ISNUMBER(FIND("offspring",C1692)),ISNUMBER(FIND("Parental",C1692)),ISNUMBER(FIND("parental",C1692)),ISNUMBER(FIND("germline",C1692)),ISNUMBER(FIND("reproduc",C1692)),ISNUMBER(FIND("embryo",C1692)))</f>
        <v>0</v>
      </c>
      <c r="O1692" t="b">
        <f>OR(ISNUMBER(FIND("metabol",C1692)),ISNUMBER(FIND("Metabol",C1692)),ISNUMBER(FIND("digest",C1692)),ISNUMBER(FIND("mitochon",C1692)))</f>
        <v>0</v>
      </c>
      <c r="P1692" t="b">
        <f>OR(ISNUMBER(FIND("ecotox",C1692)),ISNUMBER(FIND("Ecotox",B1692)),ISNUMBER(FIND("ecotox",B1692)),ISNUMBER(FIND("Ecotox",C1692)))</f>
        <v>0</v>
      </c>
      <c r="Q1692" t="b">
        <f>OR(ISNUMBER(FIND("Bioaccum",C1692)),ISNUMBER(FIND("bioaccum",C1692)),ISNUMBER(FIND("accum",C1692)))</f>
        <v>0</v>
      </c>
      <c r="R1692" t="b">
        <f>OR(ISNUMBER(FIND("Occupation",C1692)),ISNUMBER(FIND("occupation",C1692)),ISNUMBER(FIND("worker",C1692)),ISNUMBER(FIND("workforce",C1692)))</f>
        <v>1</v>
      </c>
      <c r="S1692" t="b">
        <f>NOT(OR(F1692,G1692,H1692,I1692,J1692,K1692,L1692,M1692,N1692,O1692,P1692,Q1692,R1692))</f>
        <v>0</v>
      </c>
      <c r="U1692" t="b">
        <f>OR(Table1[[#This Row],[Inflammation]],Table1[[#This Row],[Immune]])</f>
        <v>0</v>
      </c>
      <c r="V1692" t="str">
        <f>IF(OR(Table1[[#This Row],[Rodents]],Table1[[#This Row],[Human]],Table1[[#This Row],[Pig]]),OR(ISNUMBER(FIND("intratrach",C1692)),ISNUMBER(FIND("nasal ",C1692)),ISNUMBER(FIND("instill",C1692))),"NA")</f>
        <v>NA</v>
      </c>
      <c r="W1692" t="str">
        <f>IF(OR(Table1[[#This Row],[Rodents]],Table1[[#This Row],[Human]],Table1[[#This Row],[Pig]]),OR(ISNUMBER(FIND("dermal",C1692)),ISNUMBER(FIND("skin ",C1692))),"NA")</f>
        <v>NA</v>
      </c>
      <c r="X1692" t="str">
        <f>IF(OR(Table1[[#This Row],[Rodents]],Table1[[#This Row],[Human]],Table1[[#This Row],[Pig]]),OR(ISNUMBER(FIND("injected",C1692)),ISNUMBER(FIND("periton",C1692)),ISNUMBER(FIND("intrascrot",C1692))),"NA")</f>
        <v>NA</v>
      </c>
      <c r="Y1692" t="str">
        <f>IF(OR(Table1[[#This Row],[Rodents]],Table1[[#This Row],[Human]],Table1[[#This Row],[Pig]]),NOT(OR(Table1[[#This Row],[Inhaled/Intratracheal/intranasal]],Table1[[#This Row],[Dermal]],Table1[[#This Row],[Injected]])),"NA")</f>
        <v>NA</v>
      </c>
      <c r="AA1692" t="b">
        <f>OR(ISNUMBER(FIND("fish ",C1692)),ISNUMBER(FIND("Fish ",C1692)),ISNUMBER(FIND("aquatic",C1692)),ISNUMBER(FIND("daphnids",C1692)),ISNUMBER(FIND("Carcinus maenas",C1692)),ISNUMBER(FIND("Daphnia",C1692)),ISNUMBER(FIND("Ruditapes philippinarum",C1692)),ISNUMBER(FIND("daphnia",C1692)),ISNUMBER(FIND("marine",C1692)),ISNUMBER(FIND("mussel",C1692)),ISNUMBER(FIND("algae",C1692)),ISNUMBER(FIND("Donax faba",C1692)),ISNUMBER(FIND("estuarine",C1692)),ISNUMBER(FIND("snail",C1692)),ISNUMBER(FIND("Prorocentrum donghaiense",C1692)) )</f>
        <v>0</v>
      </c>
      <c r="AB1692" t="b">
        <f>OR(ISNUMBER(FIND(" rat ",C1692)),ISNUMBER(FIND(" rats ",C1692)),ISNUMBER(FIND(" Rats ",C1692)),ISNUMBER(FIND(" Rat ",C1692)),ISNUMBER(FIND(" rat.",C1692)),ISNUMBER(FIND(" rats.",C1692)),ISNUMBER(FIND("mouse",C1692)),ISNUMBER(FIND("mice",C1692)), ISNUMBER(FIND(" Mice",C1692)))</f>
        <v>0</v>
      </c>
      <c r="AC1692" t="b">
        <f>OR(ISNUMBER(FIND(" cell ",C1692)),ISNUMBER(FIND("fibroblast",C1692)),ISNUMBER(FIND("macrophage",C1692)),ISNUMBER(FIND("epithelial",C1692)),ISNUMBER(FIND("endothelial",C1692)),ISNUMBER(FIND("neuron",C1692)),ISNUMBER(FIND(" cells ",C1692)),ISNUMBER(FIND("RBC",C1692)),ISNUMBER(FIND("mitochond",C1692)),ISNUMBER(FIND("adipocyte",C1692)),ISNUMBER(FIND("osteo",C1692)),ISNUMBER(FIND("keratin",C1692)),ISNUMBER(FIND(" cell's ",C1692)),ISNUMBER(FIND("eukary",C1692)),ISNUMBER(FIND("sperm",C1692)))</f>
        <v>1</v>
      </c>
      <c r="AD1692" t="b">
        <f>OR(ISNUMBER(FIND("human",B1692)),ISNUMBER(FIND("workers",B1692)),ISNUMBER(FIND("workforces",B1692)),ISNUMBER(FIND("occupational",B1692)),ISNUMBER(FIND("Case report",B1692)),ISNUMBER(FIND("Workplaces",B1692)),ISNUMBER(FIND("worker",B1692)))</f>
        <v>0</v>
      </c>
      <c r="AE1692" t="b">
        <f>OR(ISNUMBER(FIND(" plant ",C1692)),ISNUMBER(FIND("Plant ",C1692)),ISNUMBER(FIND("tomato",C1692)),ISNUMBER(FIND("plants",C1692)),ISNUMBER(FIND("Plants",C1692)),ISNUMBER(FIND("algae",C1692)),ISNUMBER(FIND("lettuce",C1692)),ISNUMBER(FIND("green gram sprouts ",C1692)),ISNUMBER(FIND("Cucurbita pepo",C1692)),ISNUMBER(FIND("bean ",C1692)),ISNUMBER(FIND("chloroplast",C1692)),ISNUMBER(FIND("chlorophyll",C1692)),ISNUMBER(FIND("seedling",C1692)),ISNUMBER(FIND("canola",C1692)),ISNUMBER(FIND("shoot",C1692)),ISNUMBER(FIND("photosynthes",C1692)),ISNUMBER(FIND(" leaves ",C1692)),,ISNUMBER(FIND("agriculture",C1692)),ISNUMBER(FIND(" crops ",C1692)))</f>
        <v>0</v>
      </c>
      <c r="AF1692" t="b">
        <f>OR(ISNUMBER(FIND("bacteria",C1692)),ISNUMBER(FIND("Bacteria",C1692)),ISNUMBER(FIND("Bacterium",C1692)),ISNUMBER(FIND("bacterium",C1692)),ISNUMBER(FIND(" coli ",C1692)))</f>
        <v>0</v>
      </c>
      <c r="AG1692" t="b">
        <f>OR(ISNUMBER(FIND("fungi",C1692)),ISNUMBER(FIND("Fungi",C1692)),ISNUMBER(FIND("fungus",C1692)),ISNUMBER(FIND("Fungus",C1692)),ISNUMBER(FIND("mushroom",C1692)),ISNUMBER(FIND("Mushroom",C1692)),ISNUMBER(FIND(" mold ",C1692)))</f>
        <v>0</v>
      </c>
      <c r="AH1692" t="b">
        <f>OR(ISNUMBER(FIND("Pig ",C1692)),ISNUMBER(FIND("pig ",C1692)),ISNUMBER(FIND("Pigs ",C1692)),ISNUMBER(FIND("pigs ",C1692)))</f>
        <v>0</v>
      </c>
      <c r="AI1692" t="b">
        <f>OR(ISNUMBER(FIND(" C. elegans",C1692)),ISNUMBER(FIND("Caenorhabditis elegans",C1692)),ISNUMBER(FIND("earthworms",C1692)),ISNUMBER(FIND(" Ficopomatus enigmaticus",C1692)),ISNUMBER(FIND("larva",C1692)),ISNUMBER(FIND("Lumbriculus variegatus",C1692)),ISNUMBER(FIND("nematode",C1692)))</f>
        <v>0</v>
      </c>
      <c r="AJ1692" t="b">
        <f>NOT(OR(AA1692,AB1692,AC1692,AD1692,AE1692,AF1692,AG1692,AH1692,AI1692))</f>
        <v>0</v>
      </c>
      <c r="AL1692" t="b">
        <f>OR(AA1692,AB1692,AD1692,AE1692,AF1692,AG1692,AH1692,AI1692)</f>
        <v>0</v>
      </c>
      <c r="AM1692" t="b">
        <f>IF(Table1[[#This Row],[In vivo?]],IF(Table1[[#This Row],[Cell]],FALSE,TRUE),FALSE)</f>
        <v>0</v>
      </c>
      <c r="AN1692" t="b">
        <f>AND(AC1692,AL1692)</f>
        <v>0</v>
      </c>
      <c r="AO1692" t="b">
        <f>IF(Table1[[#This Row],[Cell]],IF(Table1[[#This Row],[In vivo?]],FALSE,TRUE),FALSE)</f>
        <v>1</v>
      </c>
      <c r="AP1692" t="b">
        <f>NOT(OR(Table1[[#This Row],[In vivo?]],Table1[[#This Row],[Only in Cell]]))</f>
        <v>0</v>
      </c>
      <c r="AQ1692" t="str">
        <f>IF(OR(Table1[[#This Row],[Rodents]],Table1[[#This Row],[Human]],Table1[[#This Row],[Pig]]),OR(ISNUMBER(FIND("pulmonary",C1692)),ISNUMBER(FIND("lung",C1692))),"NA")</f>
        <v>NA</v>
      </c>
      <c r="AR1692" t="str">
        <f>IF(OR(Table1[[#This Row],[Rodents]],Table1[[#This Row],[Human]],Table1[[#This Row],[Pig]]),OR(ISNUMBER(FIND("skin",C1692)),ISNUMBER(FIND("dermal",C1692))),"NA")</f>
        <v>NA</v>
      </c>
      <c r="AS1692" t="str">
        <f>IF(OR(Table1[[#This Row],[Rodents]],Table1[[#This Row],[Human]],Table1[[#This Row],[Pig]]),OR(ISNUMBER(FIND("liver",C1692)),ISNUMBER(FIND("hepat",C1692))),"NA")</f>
        <v>NA</v>
      </c>
      <c r="AT1692" t="str">
        <f>IF(OR(Table1[[#This Row],[Rodents]],Table1[[#This Row],[Human]],Table1[[#This Row],[Pig]]),OR(ISNUMBER(FIND("kidney",C1692)),ISNUMBER(FIND("neph",C1692))),"NA")</f>
        <v>NA</v>
      </c>
      <c r="AU1692" t="str">
        <f>IF(OR(Table1[[#This Row],[Rodents]],Table1[[#This Row],[Human]],Table1[[#This Row],[Pig]]),OR(ISNUMBER(FIND("brain",C1692)),ISNUMBER(FIND("neur",C1692)),ISNUMBER(FIND("nerv",C1692))),"NA")</f>
        <v>NA</v>
      </c>
      <c r="AV1692" t="str">
        <f>IF(OR(Table1[[#This Row],[Rodents]],Table1[[#This Row],[Human]],Table1[[#This Row],[Pig]]),OR(ISNUMBER(FIND("heart",C1692)),ISNUMBER(FIND("cardi",C1692))),"NA")</f>
        <v>NA</v>
      </c>
      <c r="AW1692" t="str">
        <f>IF(OR(Table1[[#This Row],[Rodents]],Table1[[#This Row],[Human]],Table1[[#This Row],[Pig]]),OR(ISNUMBER(FIND("gastro",C1692)),ISNUMBER(FIND("intesti",C1692)),ISNUMBER(FIND("stomach",C1692))),"NA")</f>
        <v>NA</v>
      </c>
      <c r="AX1692" t="str">
        <f>IF(OR(Table1[[#This Row],[Rodents]],Table1[[#This Row],[Human]],Table1[[#This Row],[Pig]]),NOT(OR(AQ1692,AR1692,AS1692,AT1692,AU1692,AV1692,AW1692)),"NA")</f>
        <v>NA</v>
      </c>
      <c r="AY1692" t="b">
        <f>OR(ISNUMBER(FIND("SWCNT",C1692)),ISNUMBER(FIND("SWNT",C1692)),ISNUMBER(FIND("single-wall",C1692)),ISNUMBER(FIND("single wall",C1692)),ISNUMBER(FIND("Single wall",C1692)),ISNUMBER(FIND("Single-wall",C1692)),ISNUMBER(FIND("SWCNT",B1692)),ISNUMBER(FIND("SWNT",B1692)),ISNUMBER(FIND("single-wall",B1692)),ISNUMBER(FIND("single wall",B1692)),ISNUMBER(FIND("Single-wall",B1692)),ISNUMBER(FIND("Single wall",B1692)))</f>
        <v>1</v>
      </c>
      <c r="AZ1692" t="b">
        <f>OR(ISNUMBER(FIND("MWCNT",C1692)),ISNUMBER(FIND("MWNT",C1692)),ISNUMBER(FIND("multi-wall",C1692)),ISNUMBER(FIND("multi wall",C1692)),ISNUMBER(FIND("multiwall",C1692)),ISNUMBER(FIND("Multi-wall",C1692)),ISNUMBER(FIND("Multi wall",C1692)),ISNUMBER(FIND("Multiwall",C1692)),ISNUMBER(FIND("MWCNT",B1692)),ISNUMBER(FIND("MWNT",B1692)),ISNUMBER(FIND("multi-wall",B1692)),ISNUMBER(FIND("multi wall",B1692)),ISNUMBER(FIND("multiwall",B1692)),ISNUMBER(FIND("Multi-wall",B1692)),ISNUMBER(FIND("Multi wall",B1692)),ISNUMBER(FIND("Multiwall",B1692)),ISNUMBER(FIND("Double-wall",B1692)),ISNUMBER(FIND("Double wall",B1692)),ISNUMBER(FIND("Doublewall",B1692)),ISNUMBER(FIND("double-wall",B1692)),ISNUMBER(FIND("double wall",B1692)),ISNUMBER(FIND("doublewall",B1692)))</f>
        <v>0</v>
      </c>
      <c r="BA1692" t="b">
        <f>AND(Table1[[#This Row],[SWCNT]],Table1[[#This Row],[MWCNT]])</f>
        <v>0</v>
      </c>
      <c r="BB1692" t="b">
        <f>IF(Table1[[#This Row],[SWCNT]]=TRUE,FALSE,IF(Table1[[#This Row],[MWCNT]]=TRUE,FALSE,TRUE))</f>
        <v>0</v>
      </c>
      <c r="BC1692" s="18"/>
    </row>
    <row r="1693" spans="1:55" ht="277.5">
      <c r="A1693" t="s">
        <v>4520</v>
      </c>
      <c r="B1693" s="2" t="s">
        <v>4521</v>
      </c>
      <c r="C1693" s="16" t="s">
        <v>4522</v>
      </c>
      <c r="D1693" s="17" t="s">
        <v>1840</v>
      </c>
      <c r="E1693" s="2">
        <v>2012</v>
      </c>
      <c r="F1693" t="b">
        <f>OR(ISNUMBER(FIND("cytotoxic",C1693)),ISNUMBER(FIND("Cytotoxic",C1693)),ISNUMBER(FIND("cellular toxicity",C1693)),ISNUMBER(FIND("cell death",C1693)),ISNUMBER(FIND("viable",C1693)),ISNUMBER(FIND("phytotoxic",C1693)),ISNUMBER(FIND("acute toxicity",C1693)),ISNUMBER(FIND("MTT",C1693)),ISNUMBER(FIND("survival",C1693)),ISNUMBER(FIND("prolifer",C1693)),ISNUMBER(FIND("apoptosis",C1693)),ISNUMBER(FIND("neurotoxic",C1693)),ISNUMBER(FIND("  lysis ",C1693)),ISNUMBER(FIND("necrosis",C1693)),ISNUMBER(FIND("cellular death",C1693))*3,ISNUMBER(FIND("LDH",C1693)),ISNUMBER(FIND("Acute toxicity",C1693)))</f>
        <v>1</v>
      </c>
      <c r="G1693" t="b">
        <f>OR(ISNUMBER(FIND("genotoxic",C1693)),ISNUMBER(FIND("genotoxicity",C1693)),ISNUMBER(FIND("DNA damage",C1693)),ISNUMBER(FIND("DNA",C1693)),ISNUMBER(FIND("RNA",C1693)),ISNUMBER(FIND("mesothelioma",C1693)),ISNUMBER(FIND("carcino",C1693)),ISNUMBER(FIND("mutagen",C1693)),ISNUMBER(FIND("genetic",C1693)))</f>
        <v>0</v>
      </c>
      <c r="H1693" t="b">
        <f>OR(ISNUMBER(FIND("inflammatory",C1693)),ISNUMBER(FIND("inflamm",C1693)))</f>
        <v>0</v>
      </c>
      <c r="I1693" t="b">
        <f>OR(ISNUMBER(FIND("immune",C1693)),ISNUMBER(FIND("immunological",C1693)),ISNUMBER(FIND("interleuk",C1693)),ISNUMBER(FIND("platelet activation",C1693)),ISNUMBER(FIND("monocyte",C1693)),ISNUMBER(FIND("leukocyte",C1693)),ISNUMBER(FIND("cytokine",C1693)),ISNUMBER(FIND("CD4",C1693)),ISNUMBER(FIND("CD8",C1693)),ISNUMBER(FIND("T-cell",C1693)))</f>
        <v>0</v>
      </c>
      <c r="J1693" t="b">
        <f>OR(ISNUMBER(FIND("reactive oxygen",C1693)),ISNUMBER(FIND("ROS",C1693)),ISNUMBER(FIND("free radical",C1693)),ISNUMBER(FIND("oxidative stress",C1693)),ISNUMBER(FIND("peroxid",C1693)),ISNUMBER(FIND("oxidative",C1693)),ISNUMBER(FIND("antioxid",C1693)))</f>
        <v>0</v>
      </c>
      <c r="K1693" t="b">
        <f>OR(ISNUMBER(FIND("autophag",C1693)))</f>
        <v>0</v>
      </c>
      <c r="L1693" t="b">
        <f>OR(ISNUMBER(FIND("morpholog",C1693)))</f>
        <v>1</v>
      </c>
      <c r="M1693" t="b">
        <f>OR(ISNUMBER(FIND("fibrosis",C1693)),ISNUMBER(FIND("Fibrosis",C1693)),ISNUMBER(FIND("fibrot",C1693)))</f>
        <v>0</v>
      </c>
      <c r="N1693" t="b">
        <f>OR(ISNUMBER(FIND("offspring",C1693)),ISNUMBER(FIND("Parental",C1693)),ISNUMBER(FIND("parental",C1693)),ISNUMBER(FIND("germline",C1693)),ISNUMBER(FIND("reproduc",C1693)),ISNUMBER(FIND("embryo",C1693)))</f>
        <v>0</v>
      </c>
      <c r="O1693" t="b">
        <f>OR(ISNUMBER(FIND("metabol",C1693)),ISNUMBER(FIND("Metabol",C1693)),ISNUMBER(FIND("digest",C1693)),ISNUMBER(FIND("mitochon",C1693)))</f>
        <v>0</v>
      </c>
      <c r="P1693" t="b">
        <f>OR(ISNUMBER(FIND("ecotox",C1693)),ISNUMBER(FIND("Ecotox",B1693)),ISNUMBER(FIND("ecotox",B1693)),ISNUMBER(FIND("Ecotox",C1693)))</f>
        <v>0</v>
      </c>
      <c r="Q1693" t="b">
        <f>OR(ISNUMBER(FIND("Bioaccum",C1693)),ISNUMBER(FIND("bioaccum",C1693)),ISNUMBER(FIND("accum",C1693)))</f>
        <v>0</v>
      </c>
      <c r="R1693" t="b">
        <f>OR(ISNUMBER(FIND("Occupation",C1693)),ISNUMBER(FIND("occupation",C1693)),ISNUMBER(FIND("worker",C1693)),ISNUMBER(FIND("workforce",C1693)))</f>
        <v>0</v>
      </c>
      <c r="S1693" t="b">
        <f>NOT(OR(F1693,G1693,H1693,I1693,J1693,K1693,L1693,M1693,N1693,O1693,P1693,Q1693,R1693))</f>
        <v>0</v>
      </c>
      <c r="U1693" t="b">
        <f>OR(Table1[[#This Row],[Inflammation]],Table1[[#This Row],[Immune]])</f>
        <v>0</v>
      </c>
      <c r="V1693" t="str">
        <f>IF(OR(Table1[[#This Row],[Rodents]],Table1[[#This Row],[Human]],Table1[[#This Row],[Pig]]),OR(ISNUMBER(FIND("intratrach",C1693)),ISNUMBER(FIND("nasal ",C1693)),ISNUMBER(FIND("instill",C1693))),"NA")</f>
        <v>NA</v>
      </c>
      <c r="W1693" t="str">
        <f>IF(OR(Table1[[#This Row],[Rodents]],Table1[[#This Row],[Human]],Table1[[#This Row],[Pig]]),OR(ISNUMBER(FIND("dermal",C1693)),ISNUMBER(FIND("skin ",C1693))),"NA")</f>
        <v>NA</v>
      </c>
      <c r="X1693" t="str">
        <f>IF(OR(Table1[[#This Row],[Rodents]],Table1[[#This Row],[Human]],Table1[[#This Row],[Pig]]),OR(ISNUMBER(FIND("injected",C1693)),ISNUMBER(FIND("periton",C1693)),ISNUMBER(FIND("intrascrot",C1693))),"NA")</f>
        <v>NA</v>
      </c>
      <c r="Y1693" t="str">
        <f>IF(OR(Table1[[#This Row],[Rodents]],Table1[[#This Row],[Human]],Table1[[#This Row],[Pig]]),NOT(OR(Table1[[#This Row],[Inhaled/Intratracheal/intranasal]],Table1[[#This Row],[Dermal]],Table1[[#This Row],[Injected]])),"NA")</f>
        <v>NA</v>
      </c>
      <c r="AA1693" t="b">
        <f>OR(ISNUMBER(FIND("fish ",C1693)),ISNUMBER(FIND("Fish ",C1693)),ISNUMBER(FIND("aquatic",C1693)),ISNUMBER(FIND("daphnids",C1693)),ISNUMBER(FIND("Carcinus maenas",C1693)),ISNUMBER(FIND("Daphnia",C1693)),ISNUMBER(FIND("Ruditapes philippinarum",C1693)),ISNUMBER(FIND("daphnia",C1693)),ISNUMBER(FIND("marine",C1693)),ISNUMBER(FIND("mussel",C1693)),ISNUMBER(FIND("algae",C1693)),ISNUMBER(FIND("Donax faba",C1693)),ISNUMBER(FIND("estuarine",C1693)),ISNUMBER(FIND("snail",C1693)),ISNUMBER(FIND("Prorocentrum donghaiense",C1693)) )</f>
        <v>0</v>
      </c>
      <c r="AB1693" t="b">
        <f>OR(ISNUMBER(FIND(" rat ",C1693)),ISNUMBER(FIND(" rats ",C1693)),ISNUMBER(FIND(" Rats ",C1693)),ISNUMBER(FIND(" Rat ",C1693)),ISNUMBER(FIND(" rat.",C1693)),ISNUMBER(FIND(" rats.",C1693)),ISNUMBER(FIND("mouse",C1693)),ISNUMBER(FIND("mice",C1693)), ISNUMBER(FIND(" Mice",C1693)))</f>
        <v>0</v>
      </c>
      <c r="AC1693" t="b">
        <f>OR(ISNUMBER(FIND(" cell ",C1693)),ISNUMBER(FIND("fibroblast",C1693)),ISNUMBER(FIND("macrophage",C1693)),ISNUMBER(FIND("epithelial",C1693)),ISNUMBER(FIND("endothelial",C1693)),ISNUMBER(FIND("neuron",C1693)),ISNUMBER(FIND(" cells ",C1693)),ISNUMBER(FIND("RBC",C1693)),ISNUMBER(FIND("mitochond",C1693)),ISNUMBER(FIND("adipocyte",C1693)),ISNUMBER(FIND("osteo",C1693)),ISNUMBER(FIND("keratin",C1693)),ISNUMBER(FIND(" cell's ",C1693)),ISNUMBER(FIND("eukary",C1693)),ISNUMBER(FIND("sperm",C1693)))</f>
        <v>1</v>
      </c>
      <c r="AD1693" t="b">
        <f>OR(ISNUMBER(FIND("human",B1693)),ISNUMBER(FIND("workers",B1693)),ISNUMBER(FIND("workforces",B1693)),ISNUMBER(FIND("occupational",B1693)),ISNUMBER(FIND("Case report",B1693)),ISNUMBER(FIND("Workplaces",B1693)),ISNUMBER(FIND("worker",B1693)))</f>
        <v>0</v>
      </c>
      <c r="AE1693" t="b">
        <f>OR(ISNUMBER(FIND(" plant ",C1693)),ISNUMBER(FIND("Plant ",C1693)),ISNUMBER(FIND("tomato",C1693)),ISNUMBER(FIND("plants",C1693)),ISNUMBER(FIND("Plants",C1693)),ISNUMBER(FIND("algae",C1693)),ISNUMBER(FIND("lettuce",C1693)),ISNUMBER(FIND("green gram sprouts ",C1693)),ISNUMBER(FIND("Cucurbita pepo",C1693)),ISNUMBER(FIND("bean ",C1693)),ISNUMBER(FIND("chloroplast",C1693)),ISNUMBER(FIND("chlorophyll",C1693)),ISNUMBER(FIND("seedling",C1693)),ISNUMBER(FIND("canola",C1693)),ISNUMBER(FIND("shoot",C1693)),ISNUMBER(FIND("photosynthes",C1693)),ISNUMBER(FIND(" leaves ",C1693)),,ISNUMBER(FIND("agriculture",C1693)),ISNUMBER(FIND(" crops ",C1693)))</f>
        <v>0</v>
      </c>
      <c r="AF1693" t="b">
        <f>OR(ISNUMBER(FIND("bacteria",C1693)),ISNUMBER(FIND("Bacteria",C1693)),ISNUMBER(FIND("Bacterium",C1693)),ISNUMBER(FIND("bacterium",C1693)),ISNUMBER(FIND(" coli ",C1693)))</f>
        <v>1</v>
      </c>
      <c r="AG1693" t="b">
        <f>OR(ISNUMBER(FIND("fungi",C1693)),ISNUMBER(FIND("Fungi",C1693)),ISNUMBER(FIND("fungus",C1693)),ISNUMBER(FIND("Fungus",C1693)),ISNUMBER(FIND("mushroom",C1693)),ISNUMBER(FIND("Mushroom",C1693)),ISNUMBER(FIND(" mold ",C1693)))</f>
        <v>0</v>
      </c>
      <c r="AH1693" t="b">
        <f>OR(ISNUMBER(FIND("Pig ",C1693)),ISNUMBER(FIND("pig ",C1693)),ISNUMBER(FIND("Pigs ",C1693)),ISNUMBER(FIND("pigs ",C1693)))</f>
        <v>0</v>
      </c>
      <c r="AI1693" t="b">
        <f>OR(ISNUMBER(FIND(" C. elegans",C1693)),ISNUMBER(FIND("Caenorhabditis elegans",C1693)),ISNUMBER(FIND("earthworms",C1693)),ISNUMBER(FIND(" Ficopomatus enigmaticus",C1693)),ISNUMBER(FIND("larva",C1693)),ISNUMBER(FIND("Lumbriculus variegatus",C1693)),ISNUMBER(FIND("nematode",C1693)))</f>
        <v>0</v>
      </c>
      <c r="AJ1693" t="b">
        <f>NOT(OR(AA1693,AB1693,AC1693,AD1693,AE1693,AF1693,AG1693,AH1693,AI1693))</f>
        <v>0</v>
      </c>
      <c r="AL1693" t="b">
        <f>OR(AA1693,AB1693,AD1693,AE1693,AF1693,AG1693,AH1693,AI1693)</f>
        <v>1</v>
      </c>
      <c r="AM1693" t="b">
        <f>IF(Table1[[#This Row],[In vivo?]],IF(Table1[[#This Row],[Cell]],FALSE,TRUE),FALSE)</f>
        <v>0</v>
      </c>
      <c r="AN1693" t="b">
        <f>AND(AC1693,AL1693)</f>
        <v>1</v>
      </c>
      <c r="AO1693" t="b">
        <f>IF(Table1[[#This Row],[Cell]],IF(Table1[[#This Row],[In vivo?]],FALSE,TRUE),FALSE)</f>
        <v>0</v>
      </c>
      <c r="AP1693" t="b">
        <f>NOT(OR(Table1[[#This Row],[In vivo?]],Table1[[#This Row],[Only in Cell]]))</f>
        <v>0</v>
      </c>
      <c r="AQ1693" t="str">
        <f>IF(OR(Table1[[#This Row],[Rodents]],Table1[[#This Row],[Human]],Table1[[#This Row],[Pig]]),OR(ISNUMBER(FIND("pulmonary",C1693)),ISNUMBER(FIND("lung",C1693))),"NA")</f>
        <v>NA</v>
      </c>
      <c r="AR1693" t="str">
        <f>IF(OR(Table1[[#This Row],[Rodents]],Table1[[#This Row],[Human]],Table1[[#This Row],[Pig]]),OR(ISNUMBER(FIND("skin",C1693)),ISNUMBER(FIND("dermal",C1693))),"NA")</f>
        <v>NA</v>
      </c>
      <c r="AS1693" t="str">
        <f>IF(OR(Table1[[#This Row],[Rodents]],Table1[[#This Row],[Human]],Table1[[#This Row],[Pig]]),OR(ISNUMBER(FIND("liver",C1693)),ISNUMBER(FIND("hepat",C1693))),"NA")</f>
        <v>NA</v>
      </c>
      <c r="AT1693" t="str">
        <f>IF(OR(Table1[[#This Row],[Rodents]],Table1[[#This Row],[Human]],Table1[[#This Row],[Pig]]),OR(ISNUMBER(FIND("kidney",C1693)),ISNUMBER(FIND("neph",C1693))),"NA")</f>
        <v>NA</v>
      </c>
      <c r="AU1693" t="str">
        <f>IF(OR(Table1[[#This Row],[Rodents]],Table1[[#This Row],[Human]],Table1[[#This Row],[Pig]]),OR(ISNUMBER(FIND("brain",C1693)),ISNUMBER(FIND("neur",C1693)),ISNUMBER(FIND("nerv",C1693))),"NA")</f>
        <v>NA</v>
      </c>
      <c r="AV1693" t="str">
        <f>IF(OR(Table1[[#This Row],[Rodents]],Table1[[#This Row],[Human]],Table1[[#This Row],[Pig]]),OR(ISNUMBER(FIND("heart",C1693)),ISNUMBER(FIND("cardi",C1693))),"NA")</f>
        <v>NA</v>
      </c>
      <c r="AW1693" t="str">
        <f>IF(OR(Table1[[#This Row],[Rodents]],Table1[[#This Row],[Human]],Table1[[#This Row],[Pig]]),OR(ISNUMBER(FIND("gastro",C1693)),ISNUMBER(FIND("intesti",C1693)),ISNUMBER(FIND("stomach",C1693))),"NA")</f>
        <v>NA</v>
      </c>
      <c r="AX1693" t="str">
        <f>IF(OR(Table1[[#This Row],[Rodents]],Table1[[#This Row],[Human]],Table1[[#This Row],[Pig]]),NOT(OR(AQ1693,AR1693,AS1693,AT1693,AU1693,AV1693,AW1693)),"NA")</f>
        <v>NA</v>
      </c>
      <c r="AY1693" t="b">
        <f>OR(ISNUMBER(FIND("SWCNT",C1693)),ISNUMBER(FIND("SWNT",C1693)),ISNUMBER(FIND("single-wall",C1693)),ISNUMBER(FIND("single wall",C1693)),ISNUMBER(FIND("Single wall",C1693)),ISNUMBER(FIND("Single-wall",C1693)),ISNUMBER(FIND("SWCNT",B1693)),ISNUMBER(FIND("SWNT",B1693)),ISNUMBER(FIND("single-wall",B1693)),ISNUMBER(FIND("single wall",B1693)),ISNUMBER(FIND("Single-wall",B1693)),ISNUMBER(FIND("Single wall",B1693)))</f>
        <v>1</v>
      </c>
      <c r="AZ1693" t="b">
        <f>OR(ISNUMBER(FIND("MWCNT",C1693)),ISNUMBER(FIND("MWNT",C1693)),ISNUMBER(FIND("multi-wall",C1693)),ISNUMBER(FIND("multi wall",C1693)),ISNUMBER(FIND("multiwall",C1693)),ISNUMBER(FIND("Multi-wall",C1693)),ISNUMBER(FIND("Multi wall",C1693)),ISNUMBER(FIND("Multiwall",C1693)),ISNUMBER(FIND("MWCNT",B1693)),ISNUMBER(FIND("MWNT",B1693)),ISNUMBER(FIND("multi-wall",B1693)),ISNUMBER(FIND("multi wall",B1693)),ISNUMBER(FIND("multiwall",B1693)),ISNUMBER(FIND("Multi-wall",B1693)),ISNUMBER(FIND("Multi wall",B1693)),ISNUMBER(FIND("Multiwall",B1693)),ISNUMBER(FIND("Double-wall",B1693)),ISNUMBER(FIND("Double wall",B1693)),ISNUMBER(FIND("Doublewall",B1693)),ISNUMBER(FIND("double-wall",B1693)),ISNUMBER(FIND("double wall",B1693)),ISNUMBER(FIND("doublewall",B1693)))</f>
        <v>0</v>
      </c>
      <c r="BA1693" t="b">
        <f>AND(Table1[[#This Row],[SWCNT]],Table1[[#This Row],[MWCNT]])</f>
        <v>0</v>
      </c>
      <c r="BB1693" t="b">
        <f>IF(Table1[[#This Row],[SWCNT]]=TRUE,FALSE,IF(Table1[[#This Row],[MWCNT]]=TRUE,FALSE,TRUE))</f>
        <v>0</v>
      </c>
      <c r="BC1693" s="18"/>
    </row>
    <row r="1694" spans="1:55" ht="277.5">
      <c r="A1694" t="s">
        <v>4523</v>
      </c>
      <c r="B1694" s="2" t="s">
        <v>4524</v>
      </c>
      <c r="C1694" s="16" t="s">
        <v>4525</v>
      </c>
      <c r="D1694" s="17" t="s">
        <v>371</v>
      </c>
      <c r="E1694" s="2">
        <v>2012</v>
      </c>
      <c r="F1694" t="b">
        <f>OR(ISNUMBER(FIND("cytotoxic",C1694)),ISNUMBER(FIND("Cytotoxic",C1694)),ISNUMBER(FIND("cellular toxicity",C1694)),ISNUMBER(FIND("cell death",C1694)),ISNUMBER(FIND("viable",C1694)),ISNUMBER(FIND("phytotoxic",C1694)),ISNUMBER(FIND("acute toxicity",C1694)),ISNUMBER(FIND("MTT",C1694)),ISNUMBER(FIND("survival",C1694)),ISNUMBER(FIND("prolifer",C1694)),ISNUMBER(FIND("apoptosis",C1694)),ISNUMBER(FIND("neurotoxic",C1694)),ISNUMBER(FIND("  lysis ",C1694)),ISNUMBER(FIND("necrosis",C1694)),ISNUMBER(FIND("cellular death",C1694))*3,ISNUMBER(FIND("LDH",C1694)),ISNUMBER(FIND("Acute toxicity",C1694)))</f>
        <v>1</v>
      </c>
      <c r="G1694" t="b">
        <f>OR(ISNUMBER(FIND("genotoxic",C1694)),ISNUMBER(FIND("genotoxicity",C1694)),ISNUMBER(FIND("DNA damage",C1694)),ISNUMBER(FIND("DNA",C1694)),ISNUMBER(FIND("RNA",C1694)),ISNUMBER(FIND("mesothelioma",C1694)),ISNUMBER(FIND("carcino",C1694)),ISNUMBER(FIND("mutagen",C1694)),ISNUMBER(FIND("genetic",C1694)))</f>
        <v>1</v>
      </c>
      <c r="H1694" t="b">
        <f>OR(ISNUMBER(FIND("inflammatory",C1694)),ISNUMBER(FIND("inflamm",C1694)))</f>
        <v>0</v>
      </c>
      <c r="I1694" t="b">
        <f>OR(ISNUMBER(FIND("immune",C1694)),ISNUMBER(FIND("immunological",C1694)),ISNUMBER(FIND("interleuk",C1694)),ISNUMBER(FIND("platelet activation",C1694)),ISNUMBER(FIND("monocyte",C1694)),ISNUMBER(FIND("leukocyte",C1694)),ISNUMBER(FIND("cytokine",C1694)),ISNUMBER(FIND("CD4",C1694)),ISNUMBER(FIND("CD8",C1694)),ISNUMBER(FIND("T-cell",C1694)))</f>
        <v>0</v>
      </c>
      <c r="J1694" t="b">
        <f>OR(ISNUMBER(FIND("reactive oxygen",C1694)),ISNUMBER(FIND("ROS",C1694)),ISNUMBER(FIND("free radical",C1694)),ISNUMBER(FIND("oxidative stress",C1694)),ISNUMBER(FIND("peroxid",C1694)),ISNUMBER(FIND("oxidative",C1694)),ISNUMBER(FIND("antioxid",C1694)))</f>
        <v>1</v>
      </c>
      <c r="K1694" t="b">
        <f>OR(ISNUMBER(FIND("autophag",C1694)))</f>
        <v>0</v>
      </c>
      <c r="L1694" t="b">
        <f>OR(ISNUMBER(FIND("morpholog",C1694)))</f>
        <v>1</v>
      </c>
      <c r="M1694" t="b">
        <f>OR(ISNUMBER(FIND("fibrosis",C1694)),ISNUMBER(FIND("Fibrosis",C1694)),ISNUMBER(FIND("fibrot",C1694)))</f>
        <v>0</v>
      </c>
      <c r="N1694" t="b">
        <f>OR(ISNUMBER(FIND("offspring",C1694)),ISNUMBER(FIND("Parental",C1694)),ISNUMBER(FIND("parental",C1694)),ISNUMBER(FIND("germline",C1694)),ISNUMBER(FIND("reproduc",C1694)),ISNUMBER(FIND("embryo",C1694)))</f>
        <v>0</v>
      </c>
      <c r="O1694" t="b">
        <f>OR(ISNUMBER(FIND("metabol",C1694)),ISNUMBER(FIND("Metabol",C1694)),ISNUMBER(FIND("digest",C1694)),ISNUMBER(FIND("mitochon",C1694)))</f>
        <v>0</v>
      </c>
      <c r="P1694" t="b">
        <f>OR(ISNUMBER(FIND("ecotox",C1694)),ISNUMBER(FIND("Ecotox",B1694)),ISNUMBER(FIND("ecotox",B1694)),ISNUMBER(FIND("Ecotox",C1694)))</f>
        <v>0</v>
      </c>
      <c r="Q1694" t="b">
        <f>OR(ISNUMBER(FIND("Bioaccum",C1694)),ISNUMBER(FIND("bioaccum",C1694)),ISNUMBER(FIND("accum",C1694)))</f>
        <v>0</v>
      </c>
      <c r="R1694" t="b">
        <f>OR(ISNUMBER(FIND("Occupation",C1694)),ISNUMBER(FIND("occupation",C1694)),ISNUMBER(FIND("worker",C1694)),ISNUMBER(FIND("workforce",C1694)))</f>
        <v>0</v>
      </c>
      <c r="S1694" t="b">
        <f>NOT(OR(F1694,G1694,H1694,I1694,J1694,K1694,L1694,M1694,N1694,O1694,P1694,Q1694,R1694))</f>
        <v>0</v>
      </c>
      <c r="U1694" t="b">
        <f>OR(Table1[[#This Row],[Inflammation]],Table1[[#This Row],[Immune]])</f>
        <v>0</v>
      </c>
      <c r="V1694" t="str">
        <f>IF(OR(Table1[[#This Row],[Rodents]],Table1[[#This Row],[Human]],Table1[[#This Row],[Pig]]),OR(ISNUMBER(FIND("intratrach",C1694)),ISNUMBER(FIND("nasal ",C1694)),ISNUMBER(FIND("instill",C1694))),"NA")</f>
        <v>NA</v>
      </c>
      <c r="W1694" t="str">
        <f>IF(OR(Table1[[#This Row],[Rodents]],Table1[[#This Row],[Human]],Table1[[#This Row],[Pig]]),OR(ISNUMBER(FIND("dermal",C1694)),ISNUMBER(FIND("skin ",C1694))),"NA")</f>
        <v>NA</v>
      </c>
      <c r="X1694" t="str">
        <f>IF(OR(Table1[[#This Row],[Rodents]],Table1[[#This Row],[Human]],Table1[[#This Row],[Pig]]),OR(ISNUMBER(FIND("injected",C1694)),ISNUMBER(FIND("periton",C1694)),ISNUMBER(FIND("intrascrot",C1694))),"NA")</f>
        <v>NA</v>
      </c>
      <c r="Y1694" t="str">
        <f>IF(OR(Table1[[#This Row],[Rodents]],Table1[[#This Row],[Human]],Table1[[#This Row],[Pig]]),NOT(OR(Table1[[#This Row],[Inhaled/Intratracheal/intranasal]],Table1[[#This Row],[Dermal]],Table1[[#This Row],[Injected]])),"NA")</f>
        <v>NA</v>
      </c>
      <c r="AA1694" t="b">
        <f>OR(ISNUMBER(FIND("fish ",C1694)),ISNUMBER(FIND("Fish ",C1694)),ISNUMBER(FIND("aquatic",C1694)),ISNUMBER(FIND("daphnids",C1694)),ISNUMBER(FIND("Carcinus maenas",C1694)),ISNUMBER(FIND("Daphnia",C1694)),ISNUMBER(FIND("Ruditapes philippinarum",C1694)),ISNUMBER(FIND("daphnia",C1694)),ISNUMBER(FIND("marine",C1694)),ISNUMBER(FIND("mussel",C1694)),ISNUMBER(FIND("algae",C1694)),ISNUMBER(FIND("Donax faba",C1694)),ISNUMBER(FIND("estuarine",C1694)),ISNUMBER(FIND("snail",C1694)),ISNUMBER(FIND("Prorocentrum donghaiense",C1694)) )</f>
        <v>0</v>
      </c>
      <c r="AB1694" t="b">
        <f>OR(ISNUMBER(FIND(" rat ",C1694)),ISNUMBER(FIND(" rats ",C1694)),ISNUMBER(FIND(" Rats ",C1694)),ISNUMBER(FIND(" Rat ",C1694)),ISNUMBER(FIND(" rat.",C1694)),ISNUMBER(FIND(" rats.",C1694)),ISNUMBER(FIND("mouse",C1694)),ISNUMBER(FIND("mice",C1694)), ISNUMBER(FIND(" Mice",C1694)))</f>
        <v>0</v>
      </c>
      <c r="AC1694" t="b">
        <f>OR(ISNUMBER(FIND(" cell ",C1694)),ISNUMBER(FIND("fibroblast",C1694)),ISNUMBER(FIND("macrophage",C1694)),ISNUMBER(FIND("epithelial",C1694)),ISNUMBER(FIND("endothelial",C1694)),ISNUMBER(FIND("neuron",C1694)),ISNUMBER(FIND(" cells ",C1694)),ISNUMBER(FIND("RBC",C1694)),ISNUMBER(FIND("mitochond",C1694)),ISNUMBER(FIND("adipocyte",C1694)),ISNUMBER(FIND("osteo",C1694)),ISNUMBER(FIND("keratin",C1694)),ISNUMBER(FIND(" cell's ",C1694)),ISNUMBER(FIND("eukary",C1694)),ISNUMBER(FIND("sperm",C1694)))</f>
        <v>1</v>
      </c>
      <c r="AD1694" t="b">
        <v>0</v>
      </c>
      <c r="AE1694" t="b">
        <f>OR(ISNUMBER(FIND(" plant ",C1694)),ISNUMBER(FIND("Plant ",C1694)),ISNUMBER(FIND("tomato",C1694)),ISNUMBER(FIND("plants",C1694)),ISNUMBER(FIND("Plants",C1694)),ISNUMBER(FIND("algae",C1694)),ISNUMBER(FIND("lettuce",C1694)),ISNUMBER(FIND("green gram sprouts ",C1694)),ISNUMBER(FIND("Cucurbita pepo",C1694)),ISNUMBER(FIND("bean ",C1694)),ISNUMBER(FIND("chloroplast",C1694)),ISNUMBER(FIND("chlorophyll",C1694)),ISNUMBER(FIND("seedling",C1694)),ISNUMBER(FIND("canola",C1694)),ISNUMBER(FIND("shoot",C1694)),ISNUMBER(FIND("photosynthes",C1694)),ISNUMBER(FIND(" leaves ",C1694)),,ISNUMBER(FIND("agriculture",C1694)),ISNUMBER(FIND(" crops ",C1694)))</f>
        <v>0</v>
      </c>
      <c r="AF1694" t="b">
        <f>OR(ISNUMBER(FIND("bacteria",C1694)),ISNUMBER(FIND("Bacteria",C1694)),ISNUMBER(FIND("Bacterium",C1694)),ISNUMBER(FIND("bacterium",C1694)),ISNUMBER(FIND(" coli ",C1694)))</f>
        <v>0</v>
      </c>
      <c r="AG1694" t="b">
        <f>OR(ISNUMBER(FIND("fungi",C1694)),ISNUMBER(FIND("Fungi",C1694)),ISNUMBER(FIND("fungus",C1694)),ISNUMBER(FIND("Fungus",C1694)),ISNUMBER(FIND("mushroom",C1694)),ISNUMBER(FIND("Mushroom",C1694)),ISNUMBER(FIND(" mold ",C1694)))</f>
        <v>0</v>
      </c>
      <c r="AH1694" t="b">
        <f>OR(ISNUMBER(FIND("Pig ",C1694)),ISNUMBER(FIND("pig ",C1694)),ISNUMBER(FIND("Pigs ",C1694)),ISNUMBER(FIND("pigs ",C1694)))</f>
        <v>0</v>
      </c>
      <c r="AI1694" t="b">
        <f>OR(ISNUMBER(FIND(" C. elegans",C1694)),ISNUMBER(FIND("Caenorhabditis elegans",C1694)),ISNUMBER(FIND("earthworms",C1694)),ISNUMBER(FIND(" Ficopomatus enigmaticus",C1694)),ISNUMBER(FIND("larva",C1694)),ISNUMBER(FIND("Lumbriculus variegatus",C1694)),ISNUMBER(FIND("nematode",C1694)))</f>
        <v>0</v>
      </c>
      <c r="AJ1694" t="b">
        <f>NOT(OR(AA1694,AB1694,AC1694,AD1694,AE1694,AF1694,AG1694,AH1694,AI1694))</f>
        <v>0</v>
      </c>
      <c r="AL1694" t="b">
        <f>OR(AA1694,AB1694,AD1694,AE1694,AF1694,AG1694,AH1694,AI1694)</f>
        <v>0</v>
      </c>
      <c r="AM1694" t="b">
        <f>IF(Table1[[#This Row],[In vivo?]],IF(Table1[[#This Row],[Cell]],FALSE,TRUE),FALSE)</f>
        <v>0</v>
      </c>
      <c r="AN1694" t="b">
        <f>AND(AC1694,AL1694)</f>
        <v>0</v>
      </c>
      <c r="AO1694" t="b">
        <f>IF(Table1[[#This Row],[Cell]],IF(Table1[[#This Row],[In vivo?]],FALSE,TRUE),FALSE)</f>
        <v>1</v>
      </c>
      <c r="AP1694" t="b">
        <f>NOT(OR(Table1[[#This Row],[In vivo?]],Table1[[#This Row],[Only in Cell]]))</f>
        <v>0</v>
      </c>
      <c r="AQ1694" t="str">
        <f>IF(OR(Table1[[#This Row],[Rodents]],Table1[[#This Row],[Human]],Table1[[#This Row],[Pig]]),OR(ISNUMBER(FIND("pulmonary",C1694)),ISNUMBER(FIND("lung",C1694))),"NA")</f>
        <v>NA</v>
      </c>
      <c r="AR1694" t="str">
        <f>IF(OR(Table1[[#This Row],[Rodents]],Table1[[#This Row],[Human]],Table1[[#This Row],[Pig]]),OR(ISNUMBER(FIND("skin",C1694)),ISNUMBER(FIND("dermal",C1694))),"NA")</f>
        <v>NA</v>
      </c>
      <c r="AS1694" t="str">
        <f>IF(OR(Table1[[#This Row],[Rodents]],Table1[[#This Row],[Human]],Table1[[#This Row],[Pig]]),OR(ISNUMBER(FIND("liver",C1694)),ISNUMBER(FIND("hepat",C1694))),"NA")</f>
        <v>NA</v>
      </c>
      <c r="AT1694" t="str">
        <f>IF(OR(Table1[[#This Row],[Rodents]],Table1[[#This Row],[Human]],Table1[[#This Row],[Pig]]),OR(ISNUMBER(FIND("kidney",C1694)),ISNUMBER(FIND("neph",C1694))),"NA")</f>
        <v>NA</v>
      </c>
      <c r="AU1694" t="str">
        <f>IF(OR(Table1[[#This Row],[Rodents]],Table1[[#This Row],[Human]],Table1[[#This Row],[Pig]]),OR(ISNUMBER(FIND("brain",C1694)),ISNUMBER(FIND("neur",C1694)),ISNUMBER(FIND("nerv",C1694))),"NA")</f>
        <v>NA</v>
      </c>
      <c r="AV1694" t="str">
        <f>IF(OR(Table1[[#This Row],[Rodents]],Table1[[#This Row],[Human]],Table1[[#This Row],[Pig]]),OR(ISNUMBER(FIND("heart",C1694)),ISNUMBER(FIND("cardi",C1694))),"NA")</f>
        <v>NA</v>
      </c>
      <c r="AW1694" t="str">
        <f>IF(OR(Table1[[#This Row],[Rodents]],Table1[[#This Row],[Human]],Table1[[#This Row],[Pig]]),OR(ISNUMBER(FIND("gastro",C1694)),ISNUMBER(FIND("intesti",C1694)),ISNUMBER(FIND("stomach",C1694))),"NA")</f>
        <v>NA</v>
      </c>
      <c r="AX1694" t="str">
        <f>IF(OR(Table1[[#This Row],[Rodents]],Table1[[#This Row],[Human]],Table1[[#This Row],[Pig]]),NOT(OR(AQ1694,AR1694,AS1694,AT1694,AU1694,AV1694,AW1694)),"NA")</f>
        <v>NA</v>
      </c>
      <c r="AY1694" t="b">
        <f>OR(ISNUMBER(FIND("SWCNT",C1694)),ISNUMBER(FIND("SWNT",C1694)),ISNUMBER(FIND("single-wall",C1694)),ISNUMBER(FIND("single wall",C1694)),ISNUMBER(FIND("Single wall",C1694)),ISNUMBER(FIND("Single-wall",C1694)),ISNUMBER(FIND("SWCNT",B1694)),ISNUMBER(FIND("SWNT",B1694)),ISNUMBER(FIND("single-wall",B1694)),ISNUMBER(FIND("single wall",B1694)),ISNUMBER(FIND("Single-wall",B1694)),ISNUMBER(FIND("Single wall",B1694)))</f>
        <v>0</v>
      </c>
      <c r="AZ1694" t="b">
        <f>OR(ISNUMBER(FIND("MWCNT",C1694)),ISNUMBER(FIND("MWNT",C1694)),ISNUMBER(FIND("multi-wall",C1694)),ISNUMBER(FIND("multi wall",C1694)),ISNUMBER(FIND("multiwall",C1694)),ISNUMBER(FIND("Multi-wall",C1694)),ISNUMBER(FIND("Multi wall",C1694)),ISNUMBER(FIND("Multiwall",C1694)),ISNUMBER(FIND("MWCNT",B1694)),ISNUMBER(FIND("MWNT",B1694)),ISNUMBER(FIND("multi-wall",B1694)),ISNUMBER(FIND("multi wall",B1694)),ISNUMBER(FIND("multiwall",B1694)),ISNUMBER(FIND("Multi-wall",B1694)),ISNUMBER(FIND("Multi wall",B1694)),ISNUMBER(FIND("Multiwall",B1694)),ISNUMBER(FIND("Double-wall",B1694)),ISNUMBER(FIND("Double wall",B1694)),ISNUMBER(FIND("Doublewall",B1694)),ISNUMBER(FIND("double-wall",B1694)),ISNUMBER(FIND("double wall",B1694)),ISNUMBER(FIND("doublewall",B1694)))</f>
        <v>1</v>
      </c>
      <c r="BA1694" t="b">
        <f>AND(Table1[[#This Row],[SWCNT]],Table1[[#This Row],[MWCNT]])</f>
        <v>0</v>
      </c>
      <c r="BB1694" t="b">
        <f>IF(Table1[[#This Row],[SWCNT]]=TRUE,FALSE,IF(Table1[[#This Row],[MWCNT]]=TRUE,FALSE,TRUE))</f>
        <v>0</v>
      </c>
      <c r="BC1694" s="18"/>
    </row>
    <row r="1695" spans="1:55" ht="314.5">
      <c r="A1695" t="s">
        <v>4526</v>
      </c>
      <c r="B1695" s="2" t="s">
        <v>4528</v>
      </c>
      <c r="C1695" s="16" t="s">
        <v>4530</v>
      </c>
      <c r="D1695" s="17" t="s">
        <v>181</v>
      </c>
      <c r="E1695" s="2">
        <v>2012</v>
      </c>
      <c r="F1695" t="b">
        <f>OR(ISNUMBER(FIND("cytotoxic",C1695)),ISNUMBER(FIND("Cytotoxic",C1695)),ISNUMBER(FIND("cellular toxicity",C1695)),ISNUMBER(FIND("cell death",C1695)),ISNUMBER(FIND("viable",C1695)),ISNUMBER(FIND("phytotoxic",C1695)),ISNUMBER(FIND("acute toxicity",C1695)),ISNUMBER(FIND("MTT",C1695)),ISNUMBER(FIND("survival",C1695)),ISNUMBER(FIND("prolifer",C1695)),ISNUMBER(FIND("apoptosis",C1695)),ISNUMBER(FIND("neurotoxic",C1695)),ISNUMBER(FIND("  lysis ",C1695)),ISNUMBER(FIND("necrosis",C1695)),ISNUMBER(FIND("cellular death",C1695))*3,ISNUMBER(FIND("LDH",C1695)),ISNUMBER(FIND("Acute toxicity",C1695)))</f>
        <v>1</v>
      </c>
      <c r="G1695" t="b">
        <f>OR(ISNUMBER(FIND("genotoxic",C1695)),ISNUMBER(FIND("genotoxicity",C1695)),ISNUMBER(FIND("DNA damage",C1695)),ISNUMBER(FIND("DNA",C1695)),ISNUMBER(FIND("RNA",C1695)),ISNUMBER(FIND("mesothelioma",C1695)),ISNUMBER(FIND("carcino",C1695)),ISNUMBER(FIND("mutagen",C1695)),ISNUMBER(FIND("genetic",C1695)))</f>
        <v>0</v>
      </c>
      <c r="H1695" t="b">
        <f>OR(ISNUMBER(FIND("inflammatory",C1695)),ISNUMBER(FIND("inflamm",C1695)))</f>
        <v>0</v>
      </c>
      <c r="I1695" t="b">
        <f>OR(ISNUMBER(FIND("immune",C1695)),ISNUMBER(FIND("immunological",C1695)),ISNUMBER(FIND("interleuk",C1695)),ISNUMBER(FIND("platelet activation",C1695)),ISNUMBER(FIND("monocyte",C1695)),ISNUMBER(FIND("leukocyte",C1695)),ISNUMBER(FIND("cytokine",C1695)),ISNUMBER(FIND("CD4",C1695)),ISNUMBER(FIND("CD8",C1695)),ISNUMBER(FIND("T-cell",C1695)))</f>
        <v>1</v>
      </c>
      <c r="J1695" t="b">
        <f>OR(ISNUMBER(FIND("reactive oxygen",C1695)),ISNUMBER(FIND("ROS",C1695)),ISNUMBER(FIND("free radical",C1695)),ISNUMBER(FIND("oxidative stress",C1695)),ISNUMBER(FIND("peroxid",C1695)),ISNUMBER(FIND("oxidative",C1695)),ISNUMBER(FIND("antioxid",C1695)))</f>
        <v>1</v>
      </c>
      <c r="K1695" t="b">
        <f>OR(ISNUMBER(FIND("autophag",C1695)))</f>
        <v>0</v>
      </c>
      <c r="L1695" t="b">
        <f>OR(ISNUMBER(FIND("morpholog",C1695)))</f>
        <v>0</v>
      </c>
      <c r="M1695" t="b">
        <f>OR(ISNUMBER(FIND("fibrosis",C1695)),ISNUMBER(FIND("Fibrosis",C1695)),ISNUMBER(FIND("fibrot",C1695)))</f>
        <v>0</v>
      </c>
      <c r="N1695" t="b">
        <f>OR(ISNUMBER(FIND("offspring",C1695)),ISNUMBER(FIND("Parental",C1695)),ISNUMBER(FIND("parental",C1695)),ISNUMBER(FIND("germline",C1695)),ISNUMBER(FIND("reproduc",C1695)),ISNUMBER(FIND("embryo",C1695)))</f>
        <v>0</v>
      </c>
      <c r="O1695" t="b">
        <f>OR(ISNUMBER(FIND("metabol",C1695)),ISNUMBER(FIND("Metabol",C1695)),ISNUMBER(FIND("digest",C1695)),ISNUMBER(FIND("mitochon",C1695)))</f>
        <v>0</v>
      </c>
      <c r="P1695" t="b">
        <f>OR(ISNUMBER(FIND("ecotox",C1695)),ISNUMBER(FIND("Ecotox",B1695)),ISNUMBER(FIND("ecotox",B1695)),ISNUMBER(FIND("Ecotox",C1695)))</f>
        <v>0</v>
      </c>
      <c r="Q1695" t="b">
        <f>OR(ISNUMBER(FIND("Bioaccum",C1695)),ISNUMBER(FIND("bioaccum",C1695)),ISNUMBER(FIND("accum",C1695)))</f>
        <v>0</v>
      </c>
      <c r="R1695" t="b">
        <f>OR(ISNUMBER(FIND("Occupation",C1695)),ISNUMBER(FIND("occupation",C1695)),ISNUMBER(FIND("worker",C1695)),ISNUMBER(FIND("workforce",C1695)))</f>
        <v>0</v>
      </c>
      <c r="S1695" t="b">
        <f>NOT(OR(F1695,G1695,H1695,I1695,J1695,K1695,L1695,M1695,N1695,O1695,P1695,Q1695,R1695))</f>
        <v>0</v>
      </c>
      <c r="U1695" t="b">
        <f>OR(Table1[[#This Row],[Inflammation]],Table1[[#This Row],[Immune]])</f>
        <v>1</v>
      </c>
      <c r="V1695" t="str">
        <f>IF(OR(Table1[[#This Row],[Rodents]],Table1[[#This Row],[Human]],Table1[[#This Row],[Pig]]),OR(ISNUMBER(FIND("intratrach",C1695)),ISNUMBER(FIND("nasal ",C1695)),ISNUMBER(FIND("instill",C1695))),"NA")</f>
        <v>NA</v>
      </c>
      <c r="W1695" t="str">
        <f>IF(OR(Table1[[#This Row],[Rodents]],Table1[[#This Row],[Human]],Table1[[#This Row],[Pig]]),OR(ISNUMBER(FIND("dermal",C1695)),ISNUMBER(FIND("skin ",C1695))),"NA")</f>
        <v>NA</v>
      </c>
      <c r="X1695" t="str">
        <f>IF(OR(Table1[[#This Row],[Rodents]],Table1[[#This Row],[Human]],Table1[[#This Row],[Pig]]),OR(ISNUMBER(FIND("injected",C1695)),ISNUMBER(FIND("periton",C1695)),ISNUMBER(FIND("intrascrot",C1695))),"NA")</f>
        <v>NA</v>
      </c>
      <c r="Y1695" t="str">
        <f>IF(OR(Table1[[#This Row],[Rodents]],Table1[[#This Row],[Human]],Table1[[#This Row],[Pig]]),NOT(OR(Table1[[#This Row],[Inhaled/Intratracheal/intranasal]],Table1[[#This Row],[Dermal]],Table1[[#This Row],[Injected]])),"NA")</f>
        <v>NA</v>
      </c>
      <c r="AA1695" t="b">
        <f>OR(ISNUMBER(FIND("fish ",C1695)),ISNUMBER(FIND("Fish ",C1695)),ISNUMBER(FIND("aquatic",C1695)),ISNUMBER(FIND("daphnids",C1695)),ISNUMBER(FIND("Carcinus maenas",C1695)),ISNUMBER(FIND("Daphnia",C1695)),ISNUMBER(FIND("Ruditapes philippinarum",C1695)),ISNUMBER(FIND("daphnia",C1695)),ISNUMBER(FIND("marine",C1695)),ISNUMBER(FIND("mussel",C1695)),ISNUMBER(FIND("algae",C1695)),ISNUMBER(FIND("Donax faba",C1695)),ISNUMBER(FIND("estuarine",C1695)),ISNUMBER(FIND("snail",C1695)),ISNUMBER(FIND("Prorocentrum donghaiense",C1695)) )</f>
        <v>0</v>
      </c>
      <c r="AB1695" t="b">
        <f>OR(ISNUMBER(FIND(" rat ",C1695)),ISNUMBER(FIND(" rats ",C1695)),ISNUMBER(FIND(" Rats ",C1695)),ISNUMBER(FIND(" Rat ",C1695)),ISNUMBER(FIND(" rat.",C1695)),ISNUMBER(FIND(" rats.",C1695)),ISNUMBER(FIND("mouse",C1695)),ISNUMBER(FIND("mice",C1695)), ISNUMBER(FIND(" Mice",C1695)))</f>
        <v>0</v>
      </c>
      <c r="AC1695" t="b">
        <f>OR(ISNUMBER(FIND(" cell ",C1695)),ISNUMBER(FIND("fibroblast",C1695)),ISNUMBER(FIND("macrophage",C1695)),ISNUMBER(FIND("epithelial",C1695)),ISNUMBER(FIND("endothelial",C1695)),ISNUMBER(FIND("neuron",C1695)),ISNUMBER(FIND(" cells ",C1695)),ISNUMBER(FIND("RBC",C1695)),ISNUMBER(FIND("mitochond",C1695)),ISNUMBER(FIND("adipocyte",C1695)),ISNUMBER(FIND("osteo",C1695)),ISNUMBER(FIND("keratin",C1695)),ISNUMBER(FIND(" cell's ",C1695)),ISNUMBER(FIND("eukary",C1695)),ISNUMBER(FIND("sperm",C1695)))</f>
        <v>1</v>
      </c>
      <c r="AD1695" t="b">
        <f>OR(ISNUMBER(FIND("human",B1695)),ISNUMBER(FIND("workers",B1695)),ISNUMBER(FIND("workforces",B1695)),ISNUMBER(FIND("occupational",B1695)),ISNUMBER(FIND("Case report",B1695)),ISNUMBER(FIND("Workplaces",B1695)),ISNUMBER(FIND("worker",B1695)))</f>
        <v>0</v>
      </c>
      <c r="AE1695" t="b">
        <f>OR(ISNUMBER(FIND(" plant ",C1695)),ISNUMBER(FIND("Plant ",C1695)),ISNUMBER(FIND("tomato",C1695)),ISNUMBER(FIND("plants",C1695)),ISNUMBER(FIND("Plants",C1695)),ISNUMBER(FIND("algae",C1695)),ISNUMBER(FIND("lettuce",C1695)),ISNUMBER(FIND("green gram sprouts ",C1695)),ISNUMBER(FIND("Cucurbita pepo",C1695)),ISNUMBER(FIND("bean ",C1695)),ISNUMBER(FIND("chloroplast",C1695)),ISNUMBER(FIND("chlorophyll",C1695)),ISNUMBER(FIND("seedling",C1695)),ISNUMBER(FIND("canola",C1695)),ISNUMBER(FIND("shoot",C1695)),ISNUMBER(FIND("photosynthes",C1695)),ISNUMBER(FIND(" leaves ",C1695)),,ISNUMBER(FIND("agriculture",C1695)),ISNUMBER(FIND(" crops ",C1695)))</f>
        <v>0</v>
      </c>
      <c r="AF1695" t="b">
        <f>OR(ISNUMBER(FIND("bacteria",C1695)),ISNUMBER(FIND("Bacteria",C1695)),ISNUMBER(FIND("Bacterium",C1695)),ISNUMBER(FIND("bacterium",C1695)),ISNUMBER(FIND(" coli ",C1695)))</f>
        <v>0</v>
      </c>
      <c r="AG1695" t="b">
        <f>OR(ISNUMBER(FIND("fungi",C1695)),ISNUMBER(FIND("Fungi",C1695)),ISNUMBER(FIND("fungus",C1695)),ISNUMBER(FIND("Fungus",C1695)),ISNUMBER(FIND("mushroom",C1695)),ISNUMBER(FIND("Mushroom",C1695)),ISNUMBER(FIND(" mold ",C1695)))</f>
        <v>0</v>
      </c>
      <c r="AH1695" t="b">
        <f>OR(ISNUMBER(FIND("Pig ",C1695)),ISNUMBER(FIND("pig ",C1695)),ISNUMBER(FIND("Pigs ",C1695)),ISNUMBER(FIND("pigs ",C1695)))</f>
        <v>0</v>
      </c>
      <c r="AI1695" t="b">
        <f>OR(ISNUMBER(FIND(" C. elegans",C1695)),ISNUMBER(FIND("Caenorhabditis elegans",C1695)),ISNUMBER(FIND("earthworms",C1695)),ISNUMBER(FIND(" Ficopomatus enigmaticus",C1695)),ISNUMBER(FIND("larva",C1695)),ISNUMBER(FIND("Lumbriculus variegatus",C1695)),ISNUMBER(FIND("nematode",C1695)))</f>
        <v>0</v>
      </c>
      <c r="AJ1695" t="b">
        <f>NOT(OR(AA1695,AB1695,AC1695,AD1695,AE1695,AF1695,AG1695,AH1695,AI1695))</f>
        <v>0</v>
      </c>
      <c r="AL1695" t="b">
        <f>OR(AA1695,AB1695,AD1695,AE1695,AF1695,AG1695,AH1695,AI1695)</f>
        <v>0</v>
      </c>
      <c r="AM1695" t="b">
        <f>IF(Table1[[#This Row],[In vivo?]],IF(Table1[[#This Row],[Cell]],FALSE,TRUE),FALSE)</f>
        <v>0</v>
      </c>
      <c r="AN1695" t="b">
        <f>AND(AC1695,AL1695)</f>
        <v>0</v>
      </c>
      <c r="AO1695" t="b">
        <f>IF(Table1[[#This Row],[Cell]],IF(Table1[[#This Row],[In vivo?]],FALSE,TRUE),FALSE)</f>
        <v>1</v>
      </c>
      <c r="AP1695" t="b">
        <f>NOT(OR(Table1[[#This Row],[In vivo?]],Table1[[#This Row],[Only in Cell]]))</f>
        <v>0</v>
      </c>
      <c r="AQ1695" t="str">
        <f>IF(OR(Table1[[#This Row],[Rodents]],Table1[[#This Row],[Human]],Table1[[#This Row],[Pig]]),OR(ISNUMBER(FIND("pulmonary",C1695)),ISNUMBER(FIND("lung",C1695))),"NA")</f>
        <v>NA</v>
      </c>
      <c r="AR1695" t="str">
        <f>IF(OR(Table1[[#This Row],[Rodents]],Table1[[#This Row],[Human]],Table1[[#This Row],[Pig]]),OR(ISNUMBER(FIND("skin",C1695)),ISNUMBER(FIND("dermal",C1695))),"NA")</f>
        <v>NA</v>
      </c>
      <c r="AS1695" t="str">
        <f>IF(OR(Table1[[#This Row],[Rodents]],Table1[[#This Row],[Human]],Table1[[#This Row],[Pig]]),OR(ISNUMBER(FIND("liver",C1695)),ISNUMBER(FIND("hepat",C1695))),"NA")</f>
        <v>NA</v>
      </c>
      <c r="AT1695" t="str">
        <f>IF(OR(Table1[[#This Row],[Rodents]],Table1[[#This Row],[Human]],Table1[[#This Row],[Pig]]),OR(ISNUMBER(FIND("kidney",C1695)),ISNUMBER(FIND("neph",C1695))),"NA")</f>
        <v>NA</v>
      </c>
      <c r="AU1695" t="str">
        <f>IF(OR(Table1[[#This Row],[Rodents]],Table1[[#This Row],[Human]],Table1[[#This Row],[Pig]]),OR(ISNUMBER(FIND("brain",C1695)),ISNUMBER(FIND("neur",C1695)),ISNUMBER(FIND("nerv",C1695))),"NA")</f>
        <v>NA</v>
      </c>
      <c r="AV1695" t="str">
        <f>IF(OR(Table1[[#This Row],[Rodents]],Table1[[#This Row],[Human]],Table1[[#This Row],[Pig]]),OR(ISNUMBER(FIND("heart",C1695)),ISNUMBER(FIND("cardi",C1695))),"NA")</f>
        <v>NA</v>
      </c>
      <c r="AW1695" t="str">
        <f>IF(OR(Table1[[#This Row],[Rodents]],Table1[[#This Row],[Human]],Table1[[#This Row],[Pig]]),OR(ISNUMBER(FIND("gastro",C1695)),ISNUMBER(FIND("intesti",C1695)),ISNUMBER(FIND("stomach",C1695))),"NA")</f>
        <v>NA</v>
      </c>
      <c r="AX1695" t="str">
        <f>IF(OR(Table1[[#This Row],[Rodents]],Table1[[#This Row],[Human]],Table1[[#This Row],[Pig]]),NOT(OR(AQ1695,AR1695,AS1695,AT1695,AU1695,AV1695,AW1695)),"NA")</f>
        <v>NA</v>
      </c>
      <c r="AY1695" t="b">
        <f>OR(ISNUMBER(FIND("SWCNT",C1695)),ISNUMBER(FIND("SWNT",C1695)),ISNUMBER(FIND("single-wall",C1695)),ISNUMBER(FIND("single wall",C1695)),ISNUMBER(FIND("Single wall",C1695)),ISNUMBER(FIND("Single-wall",C1695)),ISNUMBER(FIND("SWCNT",B1695)),ISNUMBER(FIND("SWNT",B1695)),ISNUMBER(FIND("single-wall",B1695)),ISNUMBER(FIND("single wall",B1695)),ISNUMBER(FIND("Single-wall",B1695)),ISNUMBER(FIND("Single wall",B1695)))</f>
        <v>0</v>
      </c>
      <c r="AZ1695" t="b">
        <f>OR(ISNUMBER(FIND("MWCNT",C1695)),ISNUMBER(FIND("MWNT",C1695)),ISNUMBER(FIND("multi-wall",C1695)),ISNUMBER(FIND("multi wall",C1695)),ISNUMBER(FIND("multiwall",C1695)),ISNUMBER(FIND("Multi-wall",C1695)),ISNUMBER(FIND("Multi wall",C1695)),ISNUMBER(FIND("Multiwall",C1695)),ISNUMBER(FIND("MWCNT",B1695)),ISNUMBER(FIND("MWNT",B1695)),ISNUMBER(FIND("multi-wall",B1695)),ISNUMBER(FIND("multi wall",B1695)),ISNUMBER(FIND("multiwall",B1695)),ISNUMBER(FIND("Multi-wall",B1695)),ISNUMBER(FIND("Multi wall",B1695)),ISNUMBER(FIND("Multiwall",B1695)),ISNUMBER(FIND("Double-wall",B1695)),ISNUMBER(FIND("Double wall",B1695)),ISNUMBER(FIND("Doublewall",B1695)),ISNUMBER(FIND("double-wall",B1695)),ISNUMBER(FIND("double wall",B1695)),ISNUMBER(FIND("doublewall",B1695)))</f>
        <v>1</v>
      </c>
      <c r="BA1695" t="b">
        <f>AND(Table1[[#This Row],[SWCNT]],Table1[[#This Row],[MWCNT]])</f>
        <v>0</v>
      </c>
      <c r="BB1695" t="b">
        <f>IF(Table1[[#This Row],[SWCNT]]=TRUE,FALSE,IF(Table1[[#This Row],[MWCNT]]=TRUE,FALSE,TRUE))</f>
        <v>0</v>
      </c>
      <c r="BC1695" s="18"/>
    </row>
    <row r="1696" spans="1:55" ht="240.5">
      <c r="A1696" t="s">
        <v>4532</v>
      </c>
      <c r="B1696" s="2" t="s">
        <v>4533</v>
      </c>
      <c r="C1696" s="16" t="s">
        <v>4534</v>
      </c>
      <c r="D1696" s="17" t="s">
        <v>4535</v>
      </c>
      <c r="E1696" s="2">
        <v>2012</v>
      </c>
      <c r="F1696" t="b">
        <f>OR(ISNUMBER(FIND("cytotoxic",C1696)),ISNUMBER(FIND("Cytotoxic",C1696)),ISNUMBER(FIND("cellular toxicity",C1696)),ISNUMBER(FIND("cell death",C1696)),ISNUMBER(FIND("viable",C1696)),ISNUMBER(FIND("phytotoxic",C1696)),ISNUMBER(FIND("acute toxicity",C1696)),ISNUMBER(FIND("MTT",C1696)),ISNUMBER(FIND("survival",C1696)),ISNUMBER(FIND("prolifer",C1696)),ISNUMBER(FIND("apoptosis",C1696)),ISNUMBER(FIND("neurotoxic",C1696)),ISNUMBER(FIND("  lysis ",C1696)),ISNUMBER(FIND("necrosis",C1696)),ISNUMBER(FIND("cellular death",C1696))*3,ISNUMBER(FIND("LDH",C1696)),ISNUMBER(FIND("Acute toxicity",C1696)))</f>
        <v>0</v>
      </c>
      <c r="G1696" t="b">
        <f>OR(ISNUMBER(FIND("genotoxic",C1696)),ISNUMBER(FIND("genotoxicity",C1696)),ISNUMBER(FIND("DNA damage",C1696)),ISNUMBER(FIND("DNA",C1696)),ISNUMBER(FIND("RNA",C1696)),ISNUMBER(FIND("mesothelioma",C1696)),ISNUMBER(FIND("carcino",C1696)),ISNUMBER(FIND("mutagen",C1696)),ISNUMBER(FIND("genetic",C1696)))</f>
        <v>0</v>
      </c>
      <c r="H1696" t="b">
        <f>OR(ISNUMBER(FIND("inflammatory",C1696)),ISNUMBER(FIND("inflamm",C1696)))</f>
        <v>0</v>
      </c>
      <c r="I1696" t="b">
        <f>OR(ISNUMBER(FIND("immune",C1696)),ISNUMBER(FIND("immunological",C1696)),ISNUMBER(FIND("interleuk",C1696)),ISNUMBER(FIND("platelet activation",C1696)),ISNUMBER(FIND("monocyte",C1696)),ISNUMBER(FIND("leukocyte",C1696)),ISNUMBER(FIND("cytokine",C1696)),ISNUMBER(FIND("CD4",C1696)),ISNUMBER(FIND("CD8",C1696)),ISNUMBER(FIND("T-cell",C1696)))</f>
        <v>0</v>
      </c>
      <c r="J1696" t="b">
        <f>OR(ISNUMBER(FIND("reactive oxygen",C1696)),ISNUMBER(FIND("ROS",C1696)),ISNUMBER(FIND("free radical",C1696)),ISNUMBER(FIND("oxidative stress",C1696)),ISNUMBER(FIND("peroxid",C1696)),ISNUMBER(FIND("oxidative",C1696)),ISNUMBER(FIND("antioxid",C1696)))</f>
        <v>0</v>
      </c>
      <c r="K1696" t="b">
        <f>OR(ISNUMBER(FIND("autophag",C1696)))</f>
        <v>0</v>
      </c>
      <c r="L1696" t="b">
        <f>OR(ISNUMBER(FIND("morpholog",C1696)))</f>
        <v>1</v>
      </c>
      <c r="M1696" t="b">
        <f>OR(ISNUMBER(FIND("fibrosis",C1696)),ISNUMBER(FIND("Fibrosis",C1696)),ISNUMBER(FIND("fibrot",C1696)))</f>
        <v>0</v>
      </c>
      <c r="N1696" t="b">
        <f>OR(ISNUMBER(FIND("offspring",C1696)),ISNUMBER(FIND("Parental",C1696)),ISNUMBER(FIND("parental",C1696)),ISNUMBER(FIND("germline",C1696)),ISNUMBER(FIND("reproduc",C1696)),ISNUMBER(FIND("embryo",C1696)))</f>
        <v>0</v>
      </c>
      <c r="O1696" t="b">
        <f>OR(ISNUMBER(FIND("metabol",C1696)),ISNUMBER(FIND("Metabol",C1696)),ISNUMBER(FIND("digest",C1696)),ISNUMBER(FIND("mitochon",C1696)))</f>
        <v>0</v>
      </c>
      <c r="P1696" t="b">
        <f>OR(ISNUMBER(FIND("ecotox",C1696)),ISNUMBER(FIND("Ecotox",B1696)),ISNUMBER(FIND("ecotox",B1696)),ISNUMBER(FIND("Ecotox",C1696)))</f>
        <v>0</v>
      </c>
      <c r="Q1696" t="b">
        <f>OR(ISNUMBER(FIND("Bioaccum",C1696)),ISNUMBER(FIND("bioaccum",C1696)),ISNUMBER(FIND("accum",C1696)))</f>
        <v>0</v>
      </c>
      <c r="R1696" t="b">
        <f>OR(ISNUMBER(FIND("Occupation",C1696)),ISNUMBER(FIND("occupation",C1696)),ISNUMBER(FIND("worker",C1696)),ISNUMBER(FIND("workforce",C1696)))</f>
        <v>0</v>
      </c>
      <c r="S1696" t="b">
        <f>NOT(OR(F1696,G1696,H1696,I1696,J1696,K1696,L1696,M1696,N1696,O1696,P1696,Q1696,R1696))</f>
        <v>0</v>
      </c>
      <c r="U1696" t="b">
        <f>OR(Table1[[#This Row],[Inflammation]],Table1[[#This Row],[Immune]])</f>
        <v>0</v>
      </c>
      <c r="V1696" t="str">
        <f>IF(OR(Table1[[#This Row],[Rodents]],Table1[[#This Row],[Human]],Table1[[#This Row],[Pig]]),OR(ISNUMBER(FIND("intratrach",C1696)),ISNUMBER(FIND("nasal ",C1696)),ISNUMBER(FIND("instill",C1696))),"NA")</f>
        <v>NA</v>
      </c>
      <c r="W1696" t="str">
        <f>IF(OR(Table1[[#This Row],[Rodents]],Table1[[#This Row],[Human]],Table1[[#This Row],[Pig]]),OR(ISNUMBER(FIND("dermal",C1696)),ISNUMBER(FIND("skin ",C1696))),"NA")</f>
        <v>NA</v>
      </c>
      <c r="X1696" t="str">
        <f>IF(OR(Table1[[#This Row],[Rodents]],Table1[[#This Row],[Human]],Table1[[#This Row],[Pig]]),OR(ISNUMBER(FIND("injected",C1696)),ISNUMBER(FIND("periton",C1696)),ISNUMBER(FIND("intrascrot",C1696))),"NA")</f>
        <v>NA</v>
      </c>
      <c r="Y1696" t="str">
        <f>IF(OR(Table1[[#This Row],[Rodents]],Table1[[#This Row],[Human]],Table1[[#This Row],[Pig]]),NOT(OR(Table1[[#This Row],[Inhaled/Intratracheal/intranasal]],Table1[[#This Row],[Dermal]],Table1[[#This Row],[Injected]])),"NA")</f>
        <v>NA</v>
      </c>
      <c r="AA1696" t="b">
        <f>OR(ISNUMBER(FIND("fish ",C1696)),ISNUMBER(FIND("Fish ",C1696)),ISNUMBER(FIND("aquatic",C1696)),ISNUMBER(FIND("daphnids",C1696)),ISNUMBER(FIND("Carcinus maenas",C1696)),ISNUMBER(FIND("Daphnia",C1696)),ISNUMBER(FIND("Ruditapes philippinarum",C1696)),ISNUMBER(FIND("daphnia",C1696)),ISNUMBER(FIND("marine",C1696)),ISNUMBER(FIND("mussel",C1696)),ISNUMBER(FIND("algae",C1696)),ISNUMBER(FIND("Donax faba",C1696)),ISNUMBER(FIND("estuarine",C1696)),ISNUMBER(FIND("snail",C1696)),ISNUMBER(FIND("Prorocentrum donghaiense",C1696)) )</f>
        <v>0</v>
      </c>
      <c r="AB1696" t="b">
        <f>OR(ISNUMBER(FIND(" rat ",C1696)),ISNUMBER(FIND(" rats ",C1696)),ISNUMBER(FIND(" Rats ",C1696)),ISNUMBER(FIND(" Rat ",C1696)),ISNUMBER(FIND(" rat.",C1696)),ISNUMBER(FIND(" rats.",C1696)),ISNUMBER(FIND("mouse",C1696)),ISNUMBER(FIND("mice",C1696)), ISNUMBER(FIND(" Mice",C1696)))</f>
        <v>0</v>
      </c>
      <c r="AC1696" t="b">
        <f>OR(ISNUMBER(FIND(" cell ",C1696)),ISNUMBER(FIND("fibroblast",C1696)),ISNUMBER(FIND("macrophage",C1696)),ISNUMBER(FIND("epithelial",C1696)),ISNUMBER(FIND("endothelial",C1696)),ISNUMBER(FIND("neuron",C1696)),ISNUMBER(FIND(" cells ",C1696)),ISNUMBER(FIND("RBC",C1696)),ISNUMBER(FIND("mitochond",C1696)),ISNUMBER(FIND("adipocyte",C1696)),ISNUMBER(FIND("osteo",C1696)),ISNUMBER(FIND("keratin",C1696)),ISNUMBER(FIND(" cell's ",C1696)),ISNUMBER(FIND("eukary",C1696)),ISNUMBER(FIND("sperm",C1696)))</f>
        <v>1</v>
      </c>
      <c r="AD1696" t="b">
        <f>OR(ISNUMBER(FIND("human",B1696)),ISNUMBER(FIND("workers",B1696)),ISNUMBER(FIND("workforces",B1696)),ISNUMBER(FIND("occupational",B1696)),ISNUMBER(FIND("Case report",B1696)),ISNUMBER(FIND("Workplaces",B1696)),ISNUMBER(FIND("worker",B1696)))</f>
        <v>0</v>
      </c>
      <c r="AE1696" t="b">
        <f>OR(ISNUMBER(FIND(" plant ",C1696)),ISNUMBER(FIND("Plant ",C1696)),ISNUMBER(FIND("tomato",C1696)),ISNUMBER(FIND("plants",C1696)),ISNUMBER(FIND("Plants",C1696)),ISNUMBER(FIND("algae",C1696)),ISNUMBER(FIND("lettuce",C1696)),ISNUMBER(FIND("green gram sprouts ",C1696)),ISNUMBER(FIND("Cucurbita pepo",C1696)),ISNUMBER(FIND("bean ",C1696)),ISNUMBER(FIND("chloroplast",C1696)),ISNUMBER(FIND("chlorophyll",C1696)),ISNUMBER(FIND("seedling",C1696)),ISNUMBER(FIND("canola",C1696)),ISNUMBER(FIND("shoot",C1696)),ISNUMBER(FIND("photosynthes",C1696)),ISNUMBER(FIND(" leaves ",C1696)),,ISNUMBER(FIND("agriculture",C1696)),ISNUMBER(FIND(" crops ",C1696)))</f>
        <v>0</v>
      </c>
      <c r="AF1696" t="b">
        <f>OR(ISNUMBER(FIND("bacteria",C1696)),ISNUMBER(FIND("Bacteria",C1696)),ISNUMBER(FIND("Bacterium",C1696)),ISNUMBER(FIND("bacterium",C1696)),ISNUMBER(FIND(" coli ",C1696)))</f>
        <v>1</v>
      </c>
      <c r="AG1696" t="b">
        <f>OR(ISNUMBER(FIND("fungi",C1696)),ISNUMBER(FIND("Fungi",C1696)),ISNUMBER(FIND("fungus",C1696)),ISNUMBER(FIND("Fungus",C1696)),ISNUMBER(FIND("mushroom",C1696)),ISNUMBER(FIND("Mushroom",C1696)),ISNUMBER(FIND(" mold ",C1696)))</f>
        <v>0</v>
      </c>
      <c r="AH1696" t="b">
        <f>OR(ISNUMBER(FIND("Pig ",C1696)),ISNUMBER(FIND("pig ",C1696)),ISNUMBER(FIND("Pigs ",C1696)),ISNUMBER(FIND("pigs ",C1696)))</f>
        <v>0</v>
      </c>
      <c r="AI1696" t="b">
        <f>OR(ISNUMBER(FIND(" C. elegans",C1696)),ISNUMBER(FIND("Caenorhabditis elegans",C1696)),ISNUMBER(FIND("earthworms",C1696)),ISNUMBER(FIND(" Ficopomatus enigmaticus",C1696)),ISNUMBER(FIND("larva",C1696)),ISNUMBER(FIND("Lumbriculus variegatus",C1696)),ISNUMBER(FIND("nematode",C1696)))</f>
        <v>0</v>
      </c>
      <c r="AJ1696" t="b">
        <f>NOT(OR(AA1696,AB1696,AC1696,AD1696,AE1696,AF1696,AG1696,AH1696,AI1696))</f>
        <v>0</v>
      </c>
      <c r="AL1696" t="b">
        <f>OR(AA1696,AB1696,AD1696,AE1696,AF1696,AG1696,AH1696,AI1696)</f>
        <v>1</v>
      </c>
      <c r="AM1696" t="b">
        <f>IF(Table1[[#This Row],[In vivo?]],IF(Table1[[#This Row],[Cell]],FALSE,TRUE),FALSE)</f>
        <v>0</v>
      </c>
      <c r="AN1696" t="b">
        <f>AND(AC1696,AL1696)</f>
        <v>1</v>
      </c>
      <c r="AO1696" t="b">
        <f>IF(Table1[[#This Row],[Cell]],IF(Table1[[#This Row],[In vivo?]],FALSE,TRUE),FALSE)</f>
        <v>0</v>
      </c>
      <c r="AP1696" t="b">
        <f>NOT(OR(Table1[[#This Row],[In vivo?]],Table1[[#This Row],[Only in Cell]]))</f>
        <v>0</v>
      </c>
      <c r="AQ1696" t="str">
        <f>IF(OR(Table1[[#This Row],[Rodents]],Table1[[#This Row],[Human]],Table1[[#This Row],[Pig]]),OR(ISNUMBER(FIND("pulmonary",C1696)),ISNUMBER(FIND("lung",C1696))),"NA")</f>
        <v>NA</v>
      </c>
      <c r="AR1696" t="str">
        <f>IF(OR(Table1[[#This Row],[Rodents]],Table1[[#This Row],[Human]],Table1[[#This Row],[Pig]]),OR(ISNUMBER(FIND("skin",C1696)),ISNUMBER(FIND("dermal",C1696))),"NA")</f>
        <v>NA</v>
      </c>
      <c r="AS1696" t="str">
        <f>IF(OR(Table1[[#This Row],[Rodents]],Table1[[#This Row],[Human]],Table1[[#This Row],[Pig]]),OR(ISNUMBER(FIND("liver",C1696)),ISNUMBER(FIND("hepat",C1696))),"NA")</f>
        <v>NA</v>
      </c>
      <c r="AT1696" t="str">
        <f>IF(OR(Table1[[#This Row],[Rodents]],Table1[[#This Row],[Human]],Table1[[#This Row],[Pig]]),OR(ISNUMBER(FIND("kidney",C1696)),ISNUMBER(FIND("neph",C1696))),"NA")</f>
        <v>NA</v>
      </c>
      <c r="AU1696" t="str">
        <f>IF(OR(Table1[[#This Row],[Rodents]],Table1[[#This Row],[Human]],Table1[[#This Row],[Pig]]),OR(ISNUMBER(FIND("brain",C1696)),ISNUMBER(FIND("neur",C1696)),ISNUMBER(FIND("nerv",C1696))),"NA")</f>
        <v>NA</v>
      </c>
      <c r="AV1696" t="str">
        <f>IF(OR(Table1[[#This Row],[Rodents]],Table1[[#This Row],[Human]],Table1[[#This Row],[Pig]]),OR(ISNUMBER(FIND("heart",C1696)),ISNUMBER(FIND("cardi",C1696))),"NA")</f>
        <v>NA</v>
      </c>
      <c r="AW1696" t="str">
        <f>IF(OR(Table1[[#This Row],[Rodents]],Table1[[#This Row],[Human]],Table1[[#This Row],[Pig]]),OR(ISNUMBER(FIND("gastro",C1696)),ISNUMBER(FIND("intesti",C1696)),ISNUMBER(FIND("stomach",C1696))),"NA")</f>
        <v>NA</v>
      </c>
      <c r="AX1696" t="str">
        <f>IF(OR(Table1[[#This Row],[Rodents]],Table1[[#This Row],[Human]],Table1[[#This Row],[Pig]]),NOT(OR(AQ1696,AR1696,AS1696,AT1696,AU1696,AV1696,AW1696)),"NA")</f>
        <v>NA</v>
      </c>
      <c r="AY1696" t="b">
        <f>OR(ISNUMBER(FIND("SWCNT",C1696)),ISNUMBER(FIND("SWNT",C1696)),ISNUMBER(FIND("single-wall",C1696)),ISNUMBER(FIND("single wall",C1696)),ISNUMBER(FIND("Single wall",C1696)),ISNUMBER(FIND("Single-wall",C1696)),ISNUMBER(FIND("SWCNT",B1696)),ISNUMBER(FIND("SWNT",B1696)),ISNUMBER(FIND("single-wall",B1696)),ISNUMBER(FIND("single wall",B1696)),ISNUMBER(FIND("Single-wall",B1696)),ISNUMBER(FIND("Single wall",B1696)))</f>
        <v>1</v>
      </c>
      <c r="AZ1696" t="b">
        <f>OR(ISNUMBER(FIND("MWCNT",C1696)),ISNUMBER(FIND("MWNT",C1696)),ISNUMBER(FIND("multi-wall",C1696)),ISNUMBER(FIND("multi wall",C1696)),ISNUMBER(FIND("multiwall",C1696)),ISNUMBER(FIND("Multi-wall",C1696)),ISNUMBER(FIND("Multi wall",C1696)),ISNUMBER(FIND("Multiwall",C1696)),ISNUMBER(FIND("MWCNT",B1696)),ISNUMBER(FIND("MWNT",B1696)),ISNUMBER(FIND("multi-wall",B1696)),ISNUMBER(FIND("multi wall",B1696)),ISNUMBER(FIND("multiwall",B1696)),ISNUMBER(FIND("Multi-wall",B1696)),ISNUMBER(FIND("Multi wall",B1696)),ISNUMBER(FIND("Multiwall",B1696)),ISNUMBER(FIND("Double-wall",B1696)),ISNUMBER(FIND("Double wall",B1696)),ISNUMBER(FIND("Doublewall",B1696)),ISNUMBER(FIND("double-wall",B1696)),ISNUMBER(FIND("double wall",B1696)),ISNUMBER(FIND("doublewall",B1696)))</f>
        <v>1</v>
      </c>
      <c r="BA1696" t="b">
        <f>AND(Table1[[#This Row],[SWCNT]],Table1[[#This Row],[MWCNT]])</f>
        <v>1</v>
      </c>
      <c r="BB1696" t="b">
        <f>IF(Table1[[#This Row],[SWCNT]]=TRUE,FALSE,IF(Table1[[#This Row],[MWCNT]]=TRUE,FALSE,TRUE))</f>
        <v>0</v>
      </c>
      <c r="BC1696" s="18"/>
    </row>
    <row r="1697" spans="1:55" ht="129.5">
      <c r="A1697" t="s">
        <v>4539</v>
      </c>
      <c r="B1697" s="2" t="s">
        <v>4540</v>
      </c>
      <c r="C1697" s="16" t="s">
        <v>4542</v>
      </c>
      <c r="D1697" s="17" t="s">
        <v>4544</v>
      </c>
      <c r="E1697" s="2">
        <v>2012</v>
      </c>
      <c r="F1697" t="b">
        <f>OR(ISNUMBER(FIND("cytotoxic",C1697)),ISNUMBER(FIND("Cytotoxic",C1697)),ISNUMBER(FIND("cellular toxicity",C1697)),ISNUMBER(FIND("cell death",C1697)),ISNUMBER(FIND("viable",C1697)),ISNUMBER(FIND("phytotoxic",C1697)),ISNUMBER(FIND("acute toxicity",C1697)),ISNUMBER(FIND("MTT",C1697)),ISNUMBER(FIND("survival",C1697)),ISNUMBER(FIND("prolifer",C1697)),ISNUMBER(FIND("apoptosis",C1697)),ISNUMBER(FIND("neurotoxic",C1697)),ISNUMBER(FIND("  lysis ",C1697)),ISNUMBER(FIND("necrosis",C1697)),ISNUMBER(FIND("cellular death",C1697))*3,ISNUMBER(FIND("LDH",C1697)),ISNUMBER(FIND("Acute toxicity",C1697)))</f>
        <v>0</v>
      </c>
      <c r="G1697" t="b">
        <f>OR(ISNUMBER(FIND("genotoxic",C1697)),ISNUMBER(FIND("genotoxicity",C1697)),ISNUMBER(FIND("DNA damage",C1697)),ISNUMBER(FIND("DNA",C1697)),ISNUMBER(FIND("RNA",C1697)),ISNUMBER(FIND("mesothelioma",C1697)),ISNUMBER(FIND("carcino",C1697)),ISNUMBER(FIND("mutagen",C1697)),ISNUMBER(FIND("genetic",C1697)))</f>
        <v>0</v>
      </c>
      <c r="H1697" t="b">
        <f>OR(ISNUMBER(FIND("inflammatory",C1697)),ISNUMBER(FIND("inflamm",C1697)))</f>
        <v>0</v>
      </c>
      <c r="I1697" t="b">
        <f>OR(ISNUMBER(FIND("immune",C1697)),ISNUMBER(FIND("immunological",C1697)),ISNUMBER(FIND("interleuk",C1697)),ISNUMBER(FIND("platelet activation",C1697)),ISNUMBER(FIND("monocyte",C1697)),ISNUMBER(FIND("leukocyte",C1697)),ISNUMBER(FIND("cytokine",C1697)),ISNUMBER(FIND("CD4",C1697)),ISNUMBER(FIND("CD8",C1697)),ISNUMBER(FIND("T-cell",C1697)))</f>
        <v>0</v>
      </c>
      <c r="J1697" t="b">
        <f>OR(ISNUMBER(FIND("reactive oxygen",C1697)),ISNUMBER(FIND("ROS",C1697)),ISNUMBER(FIND("free radical",C1697)),ISNUMBER(FIND("oxidative stress",C1697)),ISNUMBER(FIND("peroxid",C1697)),ISNUMBER(FIND("oxidative",C1697)),ISNUMBER(FIND("antioxid",C1697)))</f>
        <v>1</v>
      </c>
      <c r="K1697" t="b">
        <f>OR(ISNUMBER(FIND("autophag",C1697)))</f>
        <v>0</v>
      </c>
      <c r="L1697" t="b">
        <f>OR(ISNUMBER(FIND("morpholog",C1697)))</f>
        <v>0</v>
      </c>
      <c r="M1697" t="b">
        <f>OR(ISNUMBER(FIND("fibrosis",C1697)),ISNUMBER(FIND("Fibrosis",C1697)),ISNUMBER(FIND("fibrot",C1697)))</f>
        <v>0</v>
      </c>
      <c r="N1697" t="b">
        <f>OR(ISNUMBER(FIND("offspring",C1697)),ISNUMBER(FIND("Parental",C1697)),ISNUMBER(FIND("parental",C1697)),ISNUMBER(FIND("germline",C1697)),ISNUMBER(FIND("reproduc",C1697)),ISNUMBER(FIND("embryo",C1697)))</f>
        <v>0</v>
      </c>
      <c r="O1697" t="b">
        <f>OR(ISNUMBER(FIND("metabol",C1697)),ISNUMBER(FIND("Metabol",C1697)),ISNUMBER(FIND("digest",C1697)),ISNUMBER(FIND("mitochon",C1697)))</f>
        <v>0</v>
      </c>
      <c r="P1697" t="b">
        <f>OR(ISNUMBER(FIND("ecotox",C1697)),ISNUMBER(FIND("Ecotox",B1697)),ISNUMBER(FIND("ecotox",B1697)),ISNUMBER(FIND("Ecotox",C1697)))</f>
        <v>0</v>
      </c>
      <c r="Q1697" t="b">
        <f>OR(ISNUMBER(FIND("Bioaccum",C1697)),ISNUMBER(FIND("bioaccum",C1697)),ISNUMBER(FIND("accum",C1697)))</f>
        <v>0</v>
      </c>
      <c r="R1697" t="b">
        <f>OR(ISNUMBER(FIND("Occupation",C1697)),ISNUMBER(FIND("occupation",C1697)),ISNUMBER(FIND("worker",C1697)),ISNUMBER(FIND("workforce",C1697)))</f>
        <v>0</v>
      </c>
      <c r="S1697" t="b">
        <f>NOT(OR(F1697,G1697,H1697,I1697,J1697,K1697,L1697,M1697,N1697,O1697,P1697,Q1697,R1697))</f>
        <v>0</v>
      </c>
      <c r="U1697" t="b">
        <f>OR(Table1[[#This Row],[Inflammation]],Table1[[#This Row],[Immune]])</f>
        <v>0</v>
      </c>
      <c r="V1697" t="str">
        <f>IF(OR(Table1[[#This Row],[Rodents]],Table1[[#This Row],[Human]],Table1[[#This Row],[Pig]]),OR(ISNUMBER(FIND("intratrach",C1697)),ISNUMBER(FIND("nasal ",C1697)),ISNUMBER(FIND("instill",C1697))),"NA")</f>
        <v>NA</v>
      </c>
      <c r="W1697" t="str">
        <f>IF(OR(Table1[[#This Row],[Rodents]],Table1[[#This Row],[Human]],Table1[[#This Row],[Pig]]),OR(ISNUMBER(FIND("dermal",C1697)),ISNUMBER(FIND("skin ",C1697))),"NA")</f>
        <v>NA</v>
      </c>
      <c r="X1697" t="str">
        <f>IF(OR(Table1[[#This Row],[Rodents]],Table1[[#This Row],[Human]],Table1[[#This Row],[Pig]]),OR(ISNUMBER(FIND("injected",C1697)),ISNUMBER(FIND("periton",C1697)),ISNUMBER(FIND("intrascrot",C1697))),"NA")</f>
        <v>NA</v>
      </c>
      <c r="Y1697" t="str">
        <f>IF(OR(Table1[[#This Row],[Rodents]],Table1[[#This Row],[Human]],Table1[[#This Row],[Pig]]),NOT(OR(Table1[[#This Row],[Inhaled/Intratracheal/intranasal]],Table1[[#This Row],[Dermal]],Table1[[#This Row],[Injected]])),"NA")</f>
        <v>NA</v>
      </c>
      <c r="AA1697" t="b">
        <f>OR(ISNUMBER(FIND("fish ",C1697)),ISNUMBER(FIND("Fish ",C1697)),ISNUMBER(FIND("aquatic",C1697)),ISNUMBER(FIND("daphnids",C1697)),ISNUMBER(FIND("Carcinus maenas",C1697)),ISNUMBER(FIND("Daphnia",C1697)),ISNUMBER(FIND("Ruditapes philippinarum",C1697)),ISNUMBER(FIND("daphnia",C1697)),ISNUMBER(FIND("marine",C1697)),ISNUMBER(FIND("mussel",C1697)),ISNUMBER(FIND("algae",C1697)),ISNUMBER(FIND("Donax faba",C1697)),ISNUMBER(FIND("estuarine",C1697)),ISNUMBER(FIND("snail",C1697)),ISNUMBER(FIND("Prorocentrum donghaiense",C1697)) )</f>
        <v>0</v>
      </c>
      <c r="AB1697" t="b">
        <f>OR(ISNUMBER(FIND(" rat ",C1697)),ISNUMBER(FIND(" rats ",C1697)),ISNUMBER(FIND(" Rats ",C1697)),ISNUMBER(FIND(" Rat ",C1697)),ISNUMBER(FIND(" rat.",C1697)),ISNUMBER(FIND(" rats.",C1697)),ISNUMBER(FIND("mouse",C1697)),ISNUMBER(FIND("mice",C1697)), ISNUMBER(FIND(" Mice",C1697)))</f>
        <v>0</v>
      </c>
      <c r="AC1697" t="b">
        <f>OR(ISNUMBER(FIND(" cell ",C1697)),ISNUMBER(FIND("fibroblast",C1697)),ISNUMBER(FIND("macrophage",C1697)),ISNUMBER(FIND("epithelial",C1697)),ISNUMBER(FIND("endothelial",C1697)),ISNUMBER(FIND("neuron",C1697)),ISNUMBER(FIND(" cells ",C1697)),ISNUMBER(FIND("RBC",C1697)),ISNUMBER(FIND("mitochond",C1697)),ISNUMBER(FIND("adipocyte",C1697)),ISNUMBER(FIND("osteo",C1697)),ISNUMBER(FIND("keratin",C1697)),ISNUMBER(FIND(" cell's ",C1697)),ISNUMBER(FIND("eukary",C1697)),ISNUMBER(FIND("sperm",C1697)))</f>
        <v>1</v>
      </c>
      <c r="AD1697" t="b">
        <v>0</v>
      </c>
      <c r="AE1697" t="b">
        <f>OR(ISNUMBER(FIND(" plant ",C1697)),ISNUMBER(FIND("Plant ",C1697)),ISNUMBER(FIND("tomato",C1697)),ISNUMBER(FIND("plants",C1697)),ISNUMBER(FIND("Plants",C1697)),ISNUMBER(FIND("algae",C1697)),ISNUMBER(FIND("lettuce",C1697)),ISNUMBER(FIND("green gram sprouts ",C1697)),ISNUMBER(FIND("Cucurbita pepo",C1697)),ISNUMBER(FIND("bean ",C1697)),ISNUMBER(FIND("chloroplast",C1697)),ISNUMBER(FIND("chlorophyll",C1697)),ISNUMBER(FIND("seedling",C1697)),ISNUMBER(FIND("canola",C1697)),ISNUMBER(FIND("shoot",C1697)),ISNUMBER(FIND("photosynthes",C1697)),ISNUMBER(FIND(" leaves ",C1697)),,ISNUMBER(FIND("agriculture",C1697)),ISNUMBER(FIND(" crops ",C1697)))</f>
        <v>0</v>
      </c>
      <c r="AF1697" t="b">
        <f>OR(ISNUMBER(FIND("bacteria",C1697)),ISNUMBER(FIND("Bacteria",C1697)),ISNUMBER(FIND("Bacterium",C1697)),ISNUMBER(FIND("bacterium",C1697)),ISNUMBER(FIND(" coli ",C1697)))</f>
        <v>0</v>
      </c>
      <c r="AG1697" t="b">
        <f>OR(ISNUMBER(FIND("fungi",C1697)),ISNUMBER(FIND("Fungi",C1697)),ISNUMBER(FIND("fungus",C1697)),ISNUMBER(FIND("Fungus",C1697)),ISNUMBER(FIND("mushroom",C1697)),ISNUMBER(FIND("Mushroom",C1697)),ISNUMBER(FIND(" mold ",C1697)))</f>
        <v>0</v>
      </c>
      <c r="AH1697" t="b">
        <f>OR(ISNUMBER(FIND("Pig ",C1697)),ISNUMBER(FIND("pig ",C1697)),ISNUMBER(FIND("Pigs ",C1697)),ISNUMBER(FIND("pigs ",C1697)))</f>
        <v>0</v>
      </c>
      <c r="AI1697" t="b">
        <f>OR(ISNUMBER(FIND(" C. elegans",C1697)),ISNUMBER(FIND("Caenorhabditis elegans",C1697)),ISNUMBER(FIND("earthworms",C1697)),ISNUMBER(FIND(" Ficopomatus enigmaticus",C1697)),ISNUMBER(FIND("larva",C1697)),ISNUMBER(FIND("Lumbriculus variegatus",C1697)),ISNUMBER(FIND("nematode",C1697)))</f>
        <v>0</v>
      </c>
      <c r="AJ1697" t="b">
        <f>NOT(OR(AA1697,AB1697,AC1697,AD1697,AE1697,AF1697,AG1697,AH1697,AI1697))</f>
        <v>0</v>
      </c>
      <c r="AL1697" t="b">
        <f>OR(AA1697,AB1697,AD1697,AE1697,AF1697,AG1697,AH1697,AI1697)</f>
        <v>0</v>
      </c>
      <c r="AM1697" t="b">
        <f>IF(Table1[[#This Row],[In vivo?]],IF(Table1[[#This Row],[Cell]],FALSE,TRUE),FALSE)</f>
        <v>0</v>
      </c>
      <c r="AN1697" t="b">
        <f>AND(AC1697,AL1697)</f>
        <v>0</v>
      </c>
      <c r="AO1697" t="b">
        <f>IF(Table1[[#This Row],[Cell]],IF(Table1[[#This Row],[In vivo?]],FALSE,TRUE),FALSE)</f>
        <v>1</v>
      </c>
      <c r="AP1697" t="b">
        <f>NOT(OR(Table1[[#This Row],[In vivo?]],Table1[[#This Row],[Only in Cell]]))</f>
        <v>0</v>
      </c>
      <c r="AQ1697" t="str">
        <f>IF(OR(Table1[[#This Row],[Rodents]],Table1[[#This Row],[Human]],Table1[[#This Row],[Pig]]),OR(ISNUMBER(FIND("pulmonary",C1697)),ISNUMBER(FIND("lung",C1697))),"NA")</f>
        <v>NA</v>
      </c>
      <c r="AR1697" t="str">
        <f>IF(OR(Table1[[#This Row],[Rodents]],Table1[[#This Row],[Human]],Table1[[#This Row],[Pig]]),OR(ISNUMBER(FIND("skin",C1697)),ISNUMBER(FIND("dermal",C1697))),"NA")</f>
        <v>NA</v>
      </c>
      <c r="AS1697" t="str">
        <f>IF(OR(Table1[[#This Row],[Rodents]],Table1[[#This Row],[Human]],Table1[[#This Row],[Pig]]),OR(ISNUMBER(FIND("liver",C1697)),ISNUMBER(FIND("hepat",C1697))),"NA")</f>
        <v>NA</v>
      </c>
      <c r="AT1697" t="str">
        <f>IF(OR(Table1[[#This Row],[Rodents]],Table1[[#This Row],[Human]],Table1[[#This Row],[Pig]]),OR(ISNUMBER(FIND("kidney",C1697)),ISNUMBER(FIND("neph",C1697))),"NA")</f>
        <v>NA</v>
      </c>
      <c r="AU1697" t="str">
        <f>IF(OR(Table1[[#This Row],[Rodents]],Table1[[#This Row],[Human]],Table1[[#This Row],[Pig]]),OR(ISNUMBER(FIND("brain",C1697)),ISNUMBER(FIND("neur",C1697)),ISNUMBER(FIND("nerv",C1697))),"NA")</f>
        <v>NA</v>
      </c>
      <c r="AV1697" t="str">
        <f>IF(OR(Table1[[#This Row],[Rodents]],Table1[[#This Row],[Human]],Table1[[#This Row],[Pig]]),OR(ISNUMBER(FIND("heart",C1697)),ISNUMBER(FIND("cardi",C1697))),"NA")</f>
        <v>NA</v>
      </c>
      <c r="AW1697" t="str">
        <f>IF(OR(Table1[[#This Row],[Rodents]],Table1[[#This Row],[Human]],Table1[[#This Row],[Pig]]),OR(ISNUMBER(FIND("gastro",C1697)),ISNUMBER(FIND("intesti",C1697)),ISNUMBER(FIND("stomach",C1697))),"NA")</f>
        <v>NA</v>
      </c>
      <c r="AX1697" t="str">
        <f>IF(OR(Table1[[#This Row],[Rodents]],Table1[[#This Row],[Human]],Table1[[#This Row],[Pig]]),NOT(OR(AQ1697,AR1697,AS1697,AT1697,AU1697,AV1697,AW1697)),"NA")</f>
        <v>NA</v>
      </c>
      <c r="AY1697" t="b">
        <f>OR(ISNUMBER(FIND("SWCNT",C1697)),ISNUMBER(FIND("SWNT",C1697)),ISNUMBER(FIND("single-wall",C1697)),ISNUMBER(FIND("single wall",C1697)),ISNUMBER(FIND("Single wall",C1697)),ISNUMBER(FIND("Single-wall",C1697)),ISNUMBER(FIND("SWCNT",B1697)),ISNUMBER(FIND("SWNT",B1697)),ISNUMBER(FIND("single-wall",B1697)),ISNUMBER(FIND("single wall",B1697)),ISNUMBER(FIND("Single-wall",B1697)),ISNUMBER(FIND("Single wall",B1697)))</f>
        <v>0</v>
      </c>
      <c r="AZ1697" t="b">
        <f>OR(ISNUMBER(FIND("MWCNT",C1697)),ISNUMBER(FIND("MWNT",C1697)),ISNUMBER(FIND("multi-wall",C1697)),ISNUMBER(FIND("multi wall",C1697)),ISNUMBER(FIND("multiwall",C1697)),ISNUMBER(FIND("Multi-wall",C1697)),ISNUMBER(FIND("Multi wall",C1697)),ISNUMBER(FIND("Multiwall",C1697)),ISNUMBER(FIND("MWCNT",B1697)),ISNUMBER(FIND("MWNT",B1697)),ISNUMBER(FIND("multi-wall",B1697)),ISNUMBER(FIND("multi wall",B1697)),ISNUMBER(FIND("multiwall",B1697)),ISNUMBER(FIND("Multi-wall",B1697)),ISNUMBER(FIND("Multi wall",B1697)),ISNUMBER(FIND("Multiwall",B1697)),ISNUMBER(FIND("Double-wall",B1697)),ISNUMBER(FIND("Double wall",B1697)),ISNUMBER(FIND("Doublewall",B1697)),ISNUMBER(FIND("double-wall",B1697)),ISNUMBER(FIND("double wall",B1697)),ISNUMBER(FIND("doublewall",B1697)))</f>
        <v>1</v>
      </c>
      <c r="BA1697" t="b">
        <f>AND(Table1[[#This Row],[SWCNT]],Table1[[#This Row],[MWCNT]])</f>
        <v>0</v>
      </c>
      <c r="BB1697" t="b">
        <f>IF(Table1[[#This Row],[SWCNT]]=TRUE,FALSE,IF(Table1[[#This Row],[MWCNT]]=TRUE,FALSE,TRUE))</f>
        <v>0</v>
      </c>
      <c r="BC1697" s="18"/>
    </row>
    <row r="1698" spans="1:55" ht="129.5">
      <c r="B1698" s="2" t="s">
        <v>4541</v>
      </c>
      <c r="C1698" s="16" t="s">
        <v>4543</v>
      </c>
      <c r="D1698" s="17" t="s">
        <v>4545</v>
      </c>
      <c r="E1698" s="2">
        <v>2012</v>
      </c>
      <c r="F1698" t="b">
        <f>OR(ISNUMBER(FIND("cytotoxic",C1698)),ISNUMBER(FIND("Cytotoxic",C1698)),ISNUMBER(FIND("cellular toxicity",C1698)),ISNUMBER(FIND("cell death",C1698)),ISNUMBER(FIND("viable",C1698)),ISNUMBER(FIND("phytotoxic",C1698)),ISNUMBER(FIND("acute toxicity",C1698)),ISNUMBER(FIND("MTT",C1698)),ISNUMBER(FIND("survival",C1698)),ISNUMBER(FIND("prolifer",C1698)),ISNUMBER(FIND("apoptosis",C1698)),ISNUMBER(FIND("neurotoxic",C1698)),ISNUMBER(FIND("  lysis ",C1698)),ISNUMBER(FIND("necrosis",C1698)),ISNUMBER(FIND("cellular death",C1698))*3,ISNUMBER(FIND("LDH",C1698)),ISNUMBER(FIND("Acute toxicity",C1698)))</f>
        <v>0</v>
      </c>
      <c r="G1698" t="b">
        <f>OR(ISNUMBER(FIND("genotoxic",C1698)),ISNUMBER(FIND("genotoxicity",C1698)),ISNUMBER(FIND("DNA damage",C1698)),ISNUMBER(FIND("DNA",C1698)),ISNUMBER(FIND("RNA",C1698)),ISNUMBER(FIND("mesothelioma",C1698)),ISNUMBER(FIND("carcino",C1698)),ISNUMBER(FIND("mutagen",C1698)),ISNUMBER(FIND("genetic",C1698)))</f>
        <v>0</v>
      </c>
      <c r="H1698" t="b">
        <f>OR(ISNUMBER(FIND("inflammatory",C1698)),ISNUMBER(FIND("inflamm",C1698)))</f>
        <v>0</v>
      </c>
      <c r="I1698" t="b">
        <f>OR(ISNUMBER(FIND("immune",C1698)),ISNUMBER(FIND("immunological",C1698)),ISNUMBER(FIND("interleuk",C1698)),ISNUMBER(FIND("platelet activation",C1698)),ISNUMBER(FIND("monocyte",C1698)),ISNUMBER(FIND("leukocyte",C1698)),ISNUMBER(FIND("cytokine",C1698)),ISNUMBER(FIND("CD4",C1698)),ISNUMBER(FIND("CD8",C1698)),ISNUMBER(FIND("T-cell",C1698)))</f>
        <v>0</v>
      </c>
      <c r="J1698" t="b">
        <f>OR(ISNUMBER(FIND("reactive oxygen",C1698)),ISNUMBER(FIND("ROS",C1698)),ISNUMBER(FIND("free radical",C1698)),ISNUMBER(FIND("oxidative stress",C1698)),ISNUMBER(FIND("peroxid",C1698)),ISNUMBER(FIND("oxidative",C1698)),ISNUMBER(FIND("antioxid",C1698)))</f>
        <v>1</v>
      </c>
      <c r="K1698" t="b">
        <f>OR(ISNUMBER(FIND("autophag",C1698)))</f>
        <v>0</v>
      </c>
      <c r="L1698" t="b">
        <f>OR(ISNUMBER(FIND("morpholog",C1698)))</f>
        <v>0</v>
      </c>
      <c r="M1698" t="b">
        <f>OR(ISNUMBER(FIND("fibrosis",C1698)),ISNUMBER(FIND("Fibrosis",C1698)),ISNUMBER(FIND("fibrot",C1698)))</f>
        <v>0</v>
      </c>
      <c r="N1698" t="b">
        <f>OR(ISNUMBER(FIND("offspring",C1698)),ISNUMBER(FIND("Parental",C1698)),ISNUMBER(FIND("parental",C1698)),ISNUMBER(FIND("germline",C1698)),ISNUMBER(FIND("reproduc",C1698)),ISNUMBER(FIND("embryo",C1698)))</f>
        <v>0</v>
      </c>
      <c r="O1698" t="b">
        <f>OR(ISNUMBER(FIND("metabol",C1698)),ISNUMBER(FIND("Metabol",C1698)),ISNUMBER(FIND("digest",C1698)),ISNUMBER(FIND("mitochon",C1698)))</f>
        <v>0</v>
      </c>
      <c r="P1698" t="b">
        <f>OR(ISNUMBER(FIND("ecotox",C1698)),ISNUMBER(FIND("Ecotox",B1698)),ISNUMBER(FIND("ecotox",B1698)),ISNUMBER(FIND("Ecotox",C1698)))</f>
        <v>0</v>
      </c>
      <c r="Q1698" t="b">
        <f>OR(ISNUMBER(FIND("Bioaccum",C1698)),ISNUMBER(FIND("bioaccum",C1698)),ISNUMBER(FIND("accum",C1698)))</f>
        <v>0</v>
      </c>
      <c r="R1698" t="b">
        <f>OR(ISNUMBER(FIND("Occupation",C1698)),ISNUMBER(FIND("occupation",C1698)),ISNUMBER(FIND("worker",C1698)),ISNUMBER(FIND("workforce",C1698)))</f>
        <v>0</v>
      </c>
      <c r="S1698" t="b">
        <f>NOT(OR(F1698,G1698,H1698,I1698,J1698,K1698,L1698,M1698,N1698,O1698,P1698,Q1698,R1698))</f>
        <v>0</v>
      </c>
      <c r="U1698" t="b">
        <f>OR(Table1[[#This Row],[Inflammation]],Table1[[#This Row],[Immune]])</f>
        <v>0</v>
      </c>
      <c r="V1698" t="str">
        <f>IF(OR(Table1[[#This Row],[Rodents]],Table1[[#This Row],[Human]],Table1[[#This Row],[Pig]]),OR(ISNUMBER(FIND("intratrach",C1698)),ISNUMBER(FIND("nasal ",C1698)),ISNUMBER(FIND("instill",C1698))),"NA")</f>
        <v>NA</v>
      </c>
      <c r="W1698" t="str">
        <f>IF(OR(Table1[[#This Row],[Rodents]],Table1[[#This Row],[Human]],Table1[[#This Row],[Pig]]),OR(ISNUMBER(FIND("dermal",C1698)),ISNUMBER(FIND("skin ",C1698))),"NA")</f>
        <v>NA</v>
      </c>
      <c r="X1698" t="str">
        <f>IF(OR(Table1[[#This Row],[Rodents]],Table1[[#This Row],[Human]],Table1[[#This Row],[Pig]]),OR(ISNUMBER(FIND("injected",C1698)),ISNUMBER(FIND("periton",C1698)),ISNUMBER(FIND("intrascrot",C1698))),"NA")</f>
        <v>NA</v>
      </c>
      <c r="Y1698" t="str">
        <f>IF(OR(Table1[[#This Row],[Rodents]],Table1[[#This Row],[Human]],Table1[[#This Row],[Pig]]),NOT(OR(Table1[[#This Row],[Inhaled/Intratracheal/intranasal]],Table1[[#This Row],[Dermal]],Table1[[#This Row],[Injected]])),"NA")</f>
        <v>NA</v>
      </c>
      <c r="AA1698" t="b">
        <f>OR(ISNUMBER(FIND("fish ",C1698)),ISNUMBER(FIND("Fish ",C1698)),ISNUMBER(FIND("aquatic",C1698)),ISNUMBER(FIND("daphnids",C1698)),ISNUMBER(FIND("Carcinus maenas",C1698)),ISNUMBER(FIND("Daphnia",C1698)),ISNUMBER(FIND("Ruditapes philippinarum",C1698)),ISNUMBER(FIND("daphnia",C1698)),ISNUMBER(FIND("marine",C1698)),ISNUMBER(FIND("mussel",C1698)),ISNUMBER(FIND("algae",C1698)),ISNUMBER(FIND("Donax faba",C1698)),ISNUMBER(FIND("estuarine",C1698)),ISNUMBER(FIND("snail",C1698)),ISNUMBER(FIND("Prorocentrum donghaiense",C1698)) )</f>
        <v>0</v>
      </c>
      <c r="AB1698" t="b">
        <f>OR(ISNUMBER(FIND(" rat ",C1698)),ISNUMBER(FIND(" rats ",C1698)),ISNUMBER(FIND(" Rats ",C1698)),ISNUMBER(FIND(" Rat ",C1698)),ISNUMBER(FIND(" rat.",C1698)),ISNUMBER(FIND(" rats.",C1698)),ISNUMBER(FIND("mouse",C1698)),ISNUMBER(FIND("mice",C1698)), ISNUMBER(FIND(" Mice",C1698)))</f>
        <v>0</v>
      </c>
      <c r="AC1698" t="b">
        <f>OR(ISNUMBER(FIND(" cell ",C1698)),ISNUMBER(FIND("fibroblast",C1698)),ISNUMBER(FIND("macrophage",C1698)),ISNUMBER(FIND("epithelial",C1698)),ISNUMBER(FIND("endothelial",C1698)),ISNUMBER(FIND("neuron",C1698)),ISNUMBER(FIND(" cells ",C1698)),ISNUMBER(FIND("RBC",C1698)),ISNUMBER(FIND("mitochond",C1698)),ISNUMBER(FIND("adipocyte",C1698)),ISNUMBER(FIND("osteo",C1698)),ISNUMBER(FIND("keratin",C1698)),ISNUMBER(FIND(" cell's ",C1698)),ISNUMBER(FIND("eukary",C1698)),ISNUMBER(FIND("sperm",C1698)))</f>
        <v>1</v>
      </c>
      <c r="AD1698" t="b">
        <v>0</v>
      </c>
      <c r="AE1698" t="b">
        <f>OR(ISNUMBER(FIND(" plant ",C1698)),ISNUMBER(FIND("Plant ",C1698)),ISNUMBER(FIND("tomato",C1698)),ISNUMBER(FIND("plants",C1698)),ISNUMBER(FIND("Plants",C1698)),ISNUMBER(FIND("algae",C1698)),ISNUMBER(FIND("lettuce",C1698)),ISNUMBER(FIND("green gram sprouts ",C1698)),ISNUMBER(FIND("Cucurbita pepo",C1698)),ISNUMBER(FIND("bean ",C1698)),ISNUMBER(FIND("chloroplast",C1698)),ISNUMBER(FIND("chlorophyll",C1698)),ISNUMBER(FIND("seedling",C1698)),ISNUMBER(FIND("canola",C1698)),ISNUMBER(FIND("shoot",C1698)),ISNUMBER(FIND("photosynthes",C1698)),ISNUMBER(FIND(" leaves ",C1698)),,ISNUMBER(FIND("agriculture",C1698)),ISNUMBER(FIND(" crops ",C1698)))</f>
        <v>0</v>
      </c>
      <c r="AF1698" t="b">
        <f>OR(ISNUMBER(FIND("bacteria",C1698)),ISNUMBER(FIND("Bacteria",C1698)),ISNUMBER(FIND("Bacterium",C1698)),ISNUMBER(FIND("bacterium",C1698)),ISNUMBER(FIND(" coli ",C1698)))</f>
        <v>0</v>
      </c>
      <c r="AG1698" t="b">
        <f>OR(ISNUMBER(FIND("fungi",C1698)),ISNUMBER(FIND("Fungi",C1698)),ISNUMBER(FIND("fungus",C1698)),ISNUMBER(FIND("Fungus",C1698)),ISNUMBER(FIND("mushroom",C1698)),ISNUMBER(FIND("Mushroom",C1698)),ISNUMBER(FIND(" mold ",C1698)))</f>
        <v>0</v>
      </c>
      <c r="AH1698" t="b">
        <f>OR(ISNUMBER(FIND("Pig ",C1698)),ISNUMBER(FIND("pig ",C1698)),ISNUMBER(FIND("Pigs ",C1698)),ISNUMBER(FIND("pigs ",C1698)))</f>
        <v>0</v>
      </c>
      <c r="AI1698" t="b">
        <f>OR(ISNUMBER(FIND(" C. elegans",C1698)),ISNUMBER(FIND("Caenorhabditis elegans",C1698)),ISNUMBER(FIND("earthworms",C1698)),ISNUMBER(FIND(" Ficopomatus enigmaticus",C1698)),ISNUMBER(FIND("larva",C1698)),ISNUMBER(FIND("Lumbriculus variegatus",C1698)),ISNUMBER(FIND("nematode",C1698)))</f>
        <v>0</v>
      </c>
      <c r="AJ1698" t="b">
        <f>NOT(OR(AA1698,AB1698,AC1698,AD1698,AE1698,AF1698,AG1698,AH1698,AI1698))</f>
        <v>0</v>
      </c>
      <c r="AL1698" t="b">
        <f>OR(AA1698,AB1698,AD1698,AE1698,AF1698,AG1698,AH1698,AI1698)</f>
        <v>0</v>
      </c>
      <c r="AM1698" t="b">
        <f>IF(Table1[[#This Row],[In vivo?]],IF(Table1[[#This Row],[Cell]],FALSE,TRUE),FALSE)</f>
        <v>0</v>
      </c>
      <c r="AN1698" t="b">
        <f>AND(AC1698,AL1698)</f>
        <v>0</v>
      </c>
      <c r="AO1698" t="b">
        <f>IF(Table1[[#This Row],[Cell]],IF(Table1[[#This Row],[In vivo?]],FALSE,TRUE),FALSE)</f>
        <v>1</v>
      </c>
      <c r="AP1698" t="b">
        <f>NOT(OR(Table1[[#This Row],[In vivo?]],Table1[[#This Row],[Only in Cell]]))</f>
        <v>0</v>
      </c>
      <c r="AQ1698" t="str">
        <f>IF(OR(Table1[[#This Row],[Rodents]],Table1[[#This Row],[Human]],Table1[[#This Row],[Pig]]),OR(ISNUMBER(FIND("pulmonary",C1698)),ISNUMBER(FIND("lung",C1698))),"NA")</f>
        <v>NA</v>
      </c>
      <c r="AR1698" t="str">
        <f>IF(OR(Table1[[#This Row],[Rodents]],Table1[[#This Row],[Human]],Table1[[#This Row],[Pig]]),OR(ISNUMBER(FIND("skin",C1698)),ISNUMBER(FIND("dermal",C1698))),"NA")</f>
        <v>NA</v>
      </c>
      <c r="AS1698" t="str">
        <f>IF(OR(Table1[[#This Row],[Rodents]],Table1[[#This Row],[Human]],Table1[[#This Row],[Pig]]),OR(ISNUMBER(FIND("liver",C1698)),ISNUMBER(FIND("hepat",C1698))),"NA")</f>
        <v>NA</v>
      </c>
      <c r="AT1698" t="str">
        <f>IF(OR(Table1[[#This Row],[Rodents]],Table1[[#This Row],[Human]],Table1[[#This Row],[Pig]]),OR(ISNUMBER(FIND("kidney",C1698)),ISNUMBER(FIND("neph",C1698))),"NA")</f>
        <v>NA</v>
      </c>
      <c r="AU1698" t="str">
        <f>IF(OR(Table1[[#This Row],[Rodents]],Table1[[#This Row],[Human]],Table1[[#This Row],[Pig]]),OR(ISNUMBER(FIND("brain",C1698)),ISNUMBER(FIND("neur",C1698)),ISNUMBER(FIND("nerv",C1698))),"NA")</f>
        <v>NA</v>
      </c>
      <c r="AV1698" t="str">
        <f>IF(OR(Table1[[#This Row],[Rodents]],Table1[[#This Row],[Human]],Table1[[#This Row],[Pig]]),OR(ISNUMBER(FIND("heart",C1698)),ISNUMBER(FIND("cardi",C1698))),"NA")</f>
        <v>NA</v>
      </c>
      <c r="AW1698" t="str">
        <f>IF(OR(Table1[[#This Row],[Rodents]],Table1[[#This Row],[Human]],Table1[[#This Row],[Pig]]),OR(ISNUMBER(FIND("gastro",C1698)),ISNUMBER(FIND("intesti",C1698)),ISNUMBER(FIND("stomach",C1698))),"NA")</f>
        <v>NA</v>
      </c>
      <c r="AX1698" t="str">
        <f>IF(OR(Table1[[#This Row],[Rodents]],Table1[[#This Row],[Human]],Table1[[#This Row],[Pig]]),NOT(OR(AQ1698,AR1698,AS1698,AT1698,AU1698,AV1698,AW1698)),"NA")</f>
        <v>NA</v>
      </c>
      <c r="AY1698" t="b">
        <f>OR(ISNUMBER(FIND("SWCNT",C1698)),ISNUMBER(FIND("SWNT",C1698)),ISNUMBER(FIND("single-wall",C1698)),ISNUMBER(FIND("single wall",C1698)),ISNUMBER(FIND("Single wall",C1698)),ISNUMBER(FIND("Single-wall",C1698)),ISNUMBER(FIND("SWCNT",B1698)),ISNUMBER(FIND("SWNT",B1698)),ISNUMBER(FIND("single-wall",B1698)),ISNUMBER(FIND("single wall",B1698)),ISNUMBER(FIND("Single-wall",B1698)),ISNUMBER(FIND("Single wall",B1698)))</f>
        <v>0</v>
      </c>
      <c r="AZ1698" t="b">
        <f>OR(ISNUMBER(FIND("MWCNT",C1698)),ISNUMBER(FIND("MWNT",C1698)),ISNUMBER(FIND("multi-wall",C1698)),ISNUMBER(FIND("multi wall",C1698)),ISNUMBER(FIND("multiwall",C1698)),ISNUMBER(FIND("Multi-wall",C1698)),ISNUMBER(FIND("Multi wall",C1698)),ISNUMBER(FIND("Multiwall",C1698)),ISNUMBER(FIND("MWCNT",B1698)),ISNUMBER(FIND("MWNT",B1698)),ISNUMBER(FIND("multi-wall",B1698)),ISNUMBER(FIND("multi wall",B1698)),ISNUMBER(FIND("multiwall",B1698)),ISNUMBER(FIND("Multi-wall",B1698)),ISNUMBER(FIND("Multi wall",B1698)),ISNUMBER(FIND("Multiwall",B1698)),ISNUMBER(FIND("Double-wall",B1698)),ISNUMBER(FIND("Double wall",B1698)),ISNUMBER(FIND("Doublewall",B1698)),ISNUMBER(FIND("double-wall",B1698)),ISNUMBER(FIND("double wall",B1698)),ISNUMBER(FIND("doublewall",B1698)))</f>
        <v>1</v>
      </c>
      <c r="BA1698" t="b">
        <f>AND(Table1[[#This Row],[SWCNT]],Table1[[#This Row],[MWCNT]])</f>
        <v>0</v>
      </c>
      <c r="BB1698" t="b">
        <f>IF(Table1[[#This Row],[SWCNT]]=TRUE,FALSE,IF(Table1[[#This Row],[MWCNT]]=TRUE,FALSE,TRUE))</f>
        <v>0</v>
      </c>
      <c r="BC1698" s="18"/>
    </row>
    <row r="1699" spans="1:55" ht="148">
      <c r="A1699" t="s">
        <v>4546</v>
      </c>
      <c r="B1699" s="2" t="s">
        <v>4547</v>
      </c>
      <c r="C1699" s="16" t="s">
        <v>4548</v>
      </c>
      <c r="D1699" s="17" t="s">
        <v>411</v>
      </c>
      <c r="E1699" s="2">
        <v>2012</v>
      </c>
      <c r="F1699" t="b">
        <f>OR(ISNUMBER(FIND("cytotoxic",C1699)),ISNUMBER(FIND("Cytotoxic",C1699)),ISNUMBER(FIND("cellular toxicity",C1699)),ISNUMBER(FIND("cell death",C1699)),ISNUMBER(FIND("viable",C1699)),ISNUMBER(FIND("phytotoxic",C1699)),ISNUMBER(FIND("acute toxicity",C1699)),ISNUMBER(FIND("MTT",C1699)),ISNUMBER(FIND("survival",C1699)),ISNUMBER(FIND("prolifer",C1699)),ISNUMBER(FIND("apoptosis",C1699)),ISNUMBER(FIND("neurotoxic",C1699)),ISNUMBER(FIND("  lysis ",C1699)),ISNUMBER(FIND("necrosis",C1699)),ISNUMBER(FIND("cellular death",C1699))*3,ISNUMBER(FIND("LDH",C1699)),ISNUMBER(FIND("Acute toxicity",C1699)))</f>
        <v>0</v>
      </c>
      <c r="G1699" t="b">
        <f>OR(ISNUMBER(FIND("genotoxic",C1699)),ISNUMBER(FIND("genotoxicity",C1699)),ISNUMBER(FIND("DNA damage",C1699)),ISNUMBER(FIND("DNA",C1699)),ISNUMBER(FIND("RNA",C1699)),ISNUMBER(FIND("mesothelioma",C1699)),ISNUMBER(FIND("carcino",C1699)),ISNUMBER(FIND("mutagen",C1699)),ISNUMBER(FIND("genetic",C1699)))</f>
        <v>1</v>
      </c>
      <c r="H1699" t="b">
        <f>OR(ISNUMBER(FIND("inflammatory",C1699)),ISNUMBER(FIND("inflamm",C1699)))</f>
        <v>0</v>
      </c>
      <c r="I1699" t="b">
        <f>OR(ISNUMBER(FIND("immune",C1699)),ISNUMBER(FIND("immunological",C1699)),ISNUMBER(FIND("interleuk",C1699)),ISNUMBER(FIND("platelet activation",C1699)),ISNUMBER(FIND("monocyte",C1699)),ISNUMBER(FIND("leukocyte",C1699)),ISNUMBER(FIND("cytokine",C1699)),ISNUMBER(FIND("CD4",C1699)),ISNUMBER(FIND("CD8",C1699)),ISNUMBER(FIND("T-cell",C1699)))</f>
        <v>0</v>
      </c>
      <c r="J1699" t="b">
        <f>OR(ISNUMBER(FIND("reactive oxygen",C1699)),ISNUMBER(FIND("ROS",C1699)),ISNUMBER(FIND("free radical",C1699)),ISNUMBER(FIND("oxidative stress",C1699)),ISNUMBER(FIND("peroxid",C1699)),ISNUMBER(FIND("oxidative",C1699)),ISNUMBER(FIND("antioxid",C1699)))</f>
        <v>1</v>
      </c>
      <c r="K1699" t="b">
        <f>OR(ISNUMBER(FIND("autophag",C1699)))</f>
        <v>0</v>
      </c>
      <c r="L1699" t="b">
        <f>OR(ISNUMBER(FIND("morpholog",C1699)))</f>
        <v>0</v>
      </c>
      <c r="M1699" t="b">
        <f>OR(ISNUMBER(FIND("fibrosis",C1699)),ISNUMBER(FIND("Fibrosis",C1699)),ISNUMBER(FIND("fibrot",C1699)))</f>
        <v>0</v>
      </c>
      <c r="N1699" t="b">
        <f>OR(ISNUMBER(FIND("offspring",C1699)),ISNUMBER(FIND("Parental",C1699)),ISNUMBER(FIND("parental",C1699)),ISNUMBER(FIND("germline",C1699)),ISNUMBER(FIND("reproduc",C1699)),ISNUMBER(FIND("embryo",C1699)))</f>
        <v>0</v>
      </c>
      <c r="O1699" t="b">
        <f>OR(ISNUMBER(FIND("metabol",C1699)),ISNUMBER(FIND("Metabol",C1699)),ISNUMBER(FIND("digest",C1699)),ISNUMBER(FIND("mitochon",C1699)))</f>
        <v>0</v>
      </c>
      <c r="P1699" t="b">
        <f>OR(ISNUMBER(FIND("ecotox",C1699)),ISNUMBER(FIND("Ecotox",B1699)),ISNUMBER(FIND("ecotox",B1699)),ISNUMBER(FIND("Ecotox",C1699)))</f>
        <v>0</v>
      </c>
      <c r="Q1699" t="b">
        <f>OR(ISNUMBER(FIND("Bioaccum",C1699)),ISNUMBER(FIND("bioaccum",C1699)),ISNUMBER(FIND("accum",C1699)))</f>
        <v>0</v>
      </c>
      <c r="R1699" t="b">
        <f>OR(ISNUMBER(FIND("Occupation",C1699)),ISNUMBER(FIND("occupation",C1699)),ISNUMBER(FIND("worker",C1699)),ISNUMBER(FIND("workforce",C1699)))</f>
        <v>0</v>
      </c>
      <c r="S1699" t="b">
        <f>NOT(OR(F1699,G1699,H1699,I1699,J1699,K1699,L1699,M1699,N1699,O1699,P1699,Q1699,R1699))</f>
        <v>0</v>
      </c>
      <c r="U1699" t="b">
        <f>OR(Table1[[#This Row],[Inflammation]],Table1[[#This Row],[Immune]])</f>
        <v>0</v>
      </c>
      <c r="V1699" t="b">
        <f>IF(OR(Table1[[#This Row],[Rodents]],Table1[[#This Row],[Human]],Table1[[#This Row],[Pig]]),OR(ISNUMBER(FIND("intratrach",C1699)),ISNUMBER(FIND("nasal ",C1699)),ISNUMBER(FIND("instill",C1699))),"NA")</f>
        <v>0</v>
      </c>
      <c r="W1699" t="b">
        <f>IF(OR(Table1[[#This Row],[Rodents]],Table1[[#This Row],[Human]],Table1[[#This Row],[Pig]]),OR(ISNUMBER(FIND("dermal",C1699)),ISNUMBER(FIND("skin ",C1699))),"NA")</f>
        <v>0</v>
      </c>
      <c r="X1699" t="b">
        <f>IF(OR(Table1[[#This Row],[Rodents]],Table1[[#This Row],[Human]],Table1[[#This Row],[Pig]]),OR(ISNUMBER(FIND("injected",C1699)),ISNUMBER(FIND("periton",C1699)),ISNUMBER(FIND("intrascrot",C1699))),"NA")</f>
        <v>0</v>
      </c>
      <c r="Y1699" t="b">
        <f>IF(OR(Table1[[#This Row],[Rodents]],Table1[[#This Row],[Human]],Table1[[#This Row],[Pig]]),NOT(OR(Table1[[#This Row],[Inhaled/Intratracheal/intranasal]],Table1[[#This Row],[Dermal]],Table1[[#This Row],[Injected]])),"NA")</f>
        <v>1</v>
      </c>
      <c r="AA1699" t="b">
        <f>OR(ISNUMBER(FIND("fish ",C1699)),ISNUMBER(FIND("Fish ",C1699)),ISNUMBER(FIND("aquatic",C1699)),ISNUMBER(FIND("daphnids",C1699)),ISNUMBER(FIND("Carcinus maenas",C1699)),ISNUMBER(FIND("Daphnia",C1699)),ISNUMBER(FIND("Ruditapes philippinarum",C1699)),ISNUMBER(FIND("daphnia",C1699)),ISNUMBER(FIND("marine",C1699)),ISNUMBER(FIND("mussel",C1699)),ISNUMBER(FIND("algae",C1699)),ISNUMBER(FIND("Donax faba",C1699)),ISNUMBER(FIND("estuarine",C1699)),ISNUMBER(FIND("snail",C1699)),ISNUMBER(FIND("Prorocentrum donghaiense",C1699)) )</f>
        <v>0</v>
      </c>
      <c r="AB1699" t="b">
        <f>OR(ISNUMBER(FIND(" rat ",C1699)),ISNUMBER(FIND(" rats ",C1699)),ISNUMBER(FIND(" Rats ",C1699)),ISNUMBER(FIND(" Rat ",C1699)),ISNUMBER(FIND(" rat.",C1699)),ISNUMBER(FIND(" rats.",C1699)),ISNUMBER(FIND("mouse",C1699)),ISNUMBER(FIND("mice",C1699)), ISNUMBER(FIND(" Mice",C1699)))</f>
        <v>1</v>
      </c>
      <c r="AC1699" t="b">
        <f>OR(ISNUMBER(FIND(" cell ",C1699)),ISNUMBER(FIND("fibroblast",C1699)),ISNUMBER(FIND("macrophage",C1699)),ISNUMBER(FIND("epithelial",C1699)),ISNUMBER(FIND("endothelial",C1699)),ISNUMBER(FIND("neuron",C1699)),ISNUMBER(FIND(" cells ",C1699)),ISNUMBER(FIND("RBC",C1699)),ISNUMBER(FIND("mitochond",C1699)),ISNUMBER(FIND("adipocyte",C1699)),ISNUMBER(FIND("osteo",C1699)),ISNUMBER(FIND("keratin",C1699)),ISNUMBER(FIND(" cell's ",C1699)),ISNUMBER(FIND("eukary",C1699)),ISNUMBER(FIND("sperm",C1699)))</f>
        <v>1</v>
      </c>
      <c r="AD1699" t="b">
        <f>OR(ISNUMBER(FIND("human",B1699)),ISNUMBER(FIND("workers",B1699)),ISNUMBER(FIND("workforces",B1699)),ISNUMBER(FIND("occupational",B1699)),ISNUMBER(FIND("Case report",B1699)),ISNUMBER(FIND("Workplaces",B1699)),ISNUMBER(FIND("worker",B1699)))</f>
        <v>0</v>
      </c>
      <c r="AE1699" t="b">
        <f>OR(ISNUMBER(FIND(" plant ",C1699)),ISNUMBER(FIND("Plant ",C1699)),ISNUMBER(FIND("tomato",C1699)),ISNUMBER(FIND("plants",C1699)),ISNUMBER(FIND("Plants",C1699)),ISNUMBER(FIND("algae",C1699)),ISNUMBER(FIND("lettuce",C1699)),ISNUMBER(FIND("green gram sprouts ",C1699)),ISNUMBER(FIND("Cucurbita pepo",C1699)),ISNUMBER(FIND("bean ",C1699)),ISNUMBER(FIND("chloroplast",C1699)),ISNUMBER(FIND("chlorophyll",C1699)),ISNUMBER(FIND("seedling",C1699)),ISNUMBER(FIND("canola",C1699)),ISNUMBER(FIND("shoot",C1699)),ISNUMBER(FIND("photosynthes",C1699)),ISNUMBER(FIND(" leaves ",C1699)),,ISNUMBER(FIND("agriculture",C1699)),ISNUMBER(FIND(" crops ",C1699)))</f>
        <v>0</v>
      </c>
      <c r="AF1699" t="b">
        <f>OR(ISNUMBER(FIND("bacteria",C1699)),ISNUMBER(FIND("Bacteria",C1699)),ISNUMBER(FIND("Bacterium",C1699)),ISNUMBER(FIND("bacterium",C1699)),ISNUMBER(FIND(" coli ",C1699)))</f>
        <v>0</v>
      </c>
      <c r="AG1699" t="b">
        <f>OR(ISNUMBER(FIND("fungi",C1699)),ISNUMBER(FIND("Fungi",C1699)),ISNUMBER(FIND("fungus",C1699)),ISNUMBER(FIND("Fungus",C1699)),ISNUMBER(FIND("mushroom",C1699)),ISNUMBER(FIND("Mushroom",C1699)),ISNUMBER(FIND(" mold ",C1699)))</f>
        <v>0</v>
      </c>
      <c r="AH1699" t="b">
        <f>OR(ISNUMBER(FIND("Pig ",C1699)),ISNUMBER(FIND("pig ",C1699)),ISNUMBER(FIND("Pigs ",C1699)),ISNUMBER(FIND("pigs ",C1699)))</f>
        <v>0</v>
      </c>
      <c r="AI1699" t="b">
        <f>OR(ISNUMBER(FIND(" C. elegans",C1699)),ISNUMBER(FIND("Caenorhabditis elegans",C1699)),ISNUMBER(FIND("earthworms",C1699)),ISNUMBER(FIND(" Ficopomatus enigmaticus",C1699)),ISNUMBER(FIND("larva",C1699)),ISNUMBER(FIND("Lumbriculus variegatus",C1699)),ISNUMBER(FIND("nematode",C1699)))</f>
        <v>0</v>
      </c>
      <c r="AJ1699" t="b">
        <f>NOT(OR(AA1699,AB1699,AC1699,AD1699,AE1699,AF1699,AG1699,AH1699,AI1699))</f>
        <v>0</v>
      </c>
      <c r="AL1699" t="b">
        <f>OR(AA1699,AB1699,AD1699,AE1699,AF1699,AG1699,AH1699,AI1699)</f>
        <v>1</v>
      </c>
      <c r="AM1699" t="b">
        <f>IF(Table1[[#This Row],[In vivo?]],IF(Table1[[#This Row],[Cell]],FALSE,TRUE),FALSE)</f>
        <v>0</v>
      </c>
      <c r="AN1699" t="b">
        <f>AND(AC1699,AL1699)</f>
        <v>1</v>
      </c>
      <c r="AO1699" t="b">
        <f>IF(Table1[[#This Row],[Cell]],IF(Table1[[#This Row],[In vivo?]],FALSE,TRUE),FALSE)</f>
        <v>0</v>
      </c>
      <c r="AP1699" t="b">
        <f>NOT(OR(Table1[[#This Row],[In vivo?]],Table1[[#This Row],[Only in Cell]]))</f>
        <v>0</v>
      </c>
      <c r="AQ1699" t="b">
        <f>IF(OR(Table1[[#This Row],[Rodents]],Table1[[#This Row],[Human]],Table1[[#This Row],[Pig]]),OR(ISNUMBER(FIND("pulmonary",C1699)),ISNUMBER(FIND("lung",C1699))),"NA")</f>
        <v>0</v>
      </c>
      <c r="AR1699" t="b">
        <f>IF(OR(Table1[[#This Row],[Rodents]],Table1[[#This Row],[Human]],Table1[[#This Row],[Pig]]),OR(ISNUMBER(FIND("skin",C1699)),ISNUMBER(FIND("dermal",C1699))),"NA")</f>
        <v>0</v>
      </c>
      <c r="AS1699" t="b">
        <f>IF(OR(Table1[[#This Row],[Rodents]],Table1[[#This Row],[Human]],Table1[[#This Row],[Pig]]),OR(ISNUMBER(FIND("liver",C1699)),ISNUMBER(FIND("hepat",C1699))),"NA")</f>
        <v>0</v>
      </c>
      <c r="AT1699" t="b">
        <f>IF(OR(Table1[[#This Row],[Rodents]],Table1[[#This Row],[Human]],Table1[[#This Row],[Pig]]),OR(ISNUMBER(FIND("kidney",C1699)),ISNUMBER(FIND("neph",C1699))),"NA")</f>
        <v>0</v>
      </c>
      <c r="AU1699" t="b">
        <f>IF(OR(Table1[[#This Row],[Rodents]],Table1[[#This Row],[Human]],Table1[[#This Row],[Pig]]),OR(ISNUMBER(FIND("brain",C1699)),ISNUMBER(FIND("neur",C1699)),ISNUMBER(FIND("nerv",C1699))),"NA")</f>
        <v>0</v>
      </c>
      <c r="AV1699" t="b">
        <f>IF(OR(Table1[[#This Row],[Rodents]],Table1[[#This Row],[Human]],Table1[[#This Row],[Pig]]),OR(ISNUMBER(FIND("heart",C1699)),ISNUMBER(FIND("cardi",C1699))),"NA")</f>
        <v>0</v>
      </c>
      <c r="AW1699" t="b">
        <f>IF(OR(Table1[[#This Row],[Rodents]],Table1[[#This Row],[Human]],Table1[[#This Row],[Pig]]),OR(ISNUMBER(FIND("gastro",C1699)),ISNUMBER(FIND("intesti",C1699)),ISNUMBER(FIND("stomach",C1699))),"NA")</f>
        <v>0</v>
      </c>
      <c r="AX1699" t="b">
        <f>IF(OR(Table1[[#This Row],[Rodents]],Table1[[#This Row],[Human]],Table1[[#This Row],[Pig]]),NOT(OR(AQ1699,AR1699,AS1699,AT1699,AU1699,AV1699,AW1699)),"NA")</f>
        <v>1</v>
      </c>
      <c r="AY1699" t="b">
        <f>OR(ISNUMBER(FIND("SWCNT",C1699)),ISNUMBER(FIND("SWNT",C1699)),ISNUMBER(FIND("single-wall",C1699)),ISNUMBER(FIND("single wall",C1699)),ISNUMBER(FIND("Single wall",C1699)),ISNUMBER(FIND("Single-wall",C1699)),ISNUMBER(FIND("SWCNT",B1699)),ISNUMBER(FIND("SWNT",B1699)),ISNUMBER(FIND("single-wall",B1699)),ISNUMBER(FIND("single wall",B1699)),ISNUMBER(FIND("Single-wall",B1699)),ISNUMBER(FIND("Single wall",B1699)))</f>
        <v>1</v>
      </c>
      <c r="AZ1699" t="b">
        <f>OR(ISNUMBER(FIND("MWCNT",C1699)),ISNUMBER(FIND("MWNT",C1699)),ISNUMBER(FIND("multi-wall",C1699)),ISNUMBER(FIND("multi wall",C1699)),ISNUMBER(FIND("multiwall",C1699)),ISNUMBER(FIND("Multi-wall",C1699)),ISNUMBER(FIND("Multi wall",C1699)),ISNUMBER(FIND("Multiwall",C1699)),ISNUMBER(FIND("MWCNT",B1699)),ISNUMBER(FIND("MWNT",B1699)),ISNUMBER(FIND("multi-wall",B1699)),ISNUMBER(FIND("multi wall",B1699)),ISNUMBER(FIND("multiwall",B1699)),ISNUMBER(FIND("Multi-wall",B1699)),ISNUMBER(FIND("Multi wall",B1699)),ISNUMBER(FIND("Multiwall",B1699)),ISNUMBER(FIND("Double-wall",B1699)),ISNUMBER(FIND("Double wall",B1699)),ISNUMBER(FIND("Doublewall",B1699)),ISNUMBER(FIND("double-wall",B1699)),ISNUMBER(FIND("double wall",B1699)),ISNUMBER(FIND("doublewall",B1699)))</f>
        <v>0</v>
      </c>
      <c r="BA1699" t="b">
        <f>AND(Table1[[#This Row],[SWCNT]],Table1[[#This Row],[MWCNT]])</f>
        <v>0</v>
      </c>
      <c r="BB1699" t="b">
        <f>IF(Table1[[#This Row],[SWCNT]]=TRUE,FALSE,IF(Table1[[#This Row],[MWCNT]]=TRUE,FALSE,TRUE))</f>
        <v>0</v>
      </c>
      <c r="BC1699" s="18"/>
    </row>
    <row r="1700" spans="1:55" ht="277.5">
      <c r="A1700" t="s">
        <v>4580</v>
      </c>
      <c r="B1700" s="2" t="s">
        <v>4582</v>
      </c>
      <c r="C1700" s="16" t="s">
        <v>4584</v>
      </c>
      <c r="D1700" s="17" t="s">
        <v>570</v>
      </c>
      <c r="E1700" s="2">
        <v>2012</v>
      </c>
      <c r="F1700" t="b">
        <f>OR(ISNUMBER(FIND("cytotoxic",C1700)),ISNUMBER(FIND("Cytotoxic",C1700)),ISNUMBER(FIND("cellular toxicity",C1700)),ISNUMBER(FIND("cell death",C1700)),ISNUMBER(FIND("viable",C1700)),ISNUMBER(FIND("phytotoxic",C1700)),ISNUMBER(FIND("acute toxicity",C1700)),ISNUMBER(FIND("MTT",C1700)),ISNUMBER(FIND("survival",C1700)),ISNUMBER(FIND("prolifer",C1700)),ISNUMBER(FIND("apoptosis",C1700)),ISNUMBER(FIND("neurotoxic",C1700)),ISNUMBER(FIND("  lysis ",C1700)),ISNUMBER(FIND("necrosis",C1700)),ISNUMBER(FIND("cellular death",C1700))*3,ISNUMBER(FIND("LDH",C1700)),ISNUMBER(FIND("Acute toxicity",C1700)))</f>
        <v>1</v>
      </c>
      <c r="G1700" t="b">
        <f>OR(ISNUMBER(FIND("genotoxic",C1700)),ISNUMBER(FIND("genotoxicity",C1700)),ISNUMBER(FIND("DNA damage",C1700)),ISNUMBER(FIND("DNA",C1700)),ISNUMBER(FIND("RNA",C1700)),ISNUMBER(FIND("mesothelioma",C1700)),ISNUMBER(FIND("carcino",C1700)),ISNUMBER(FIND("mutagen",C1700)),ISNUMBER(FIND("genetic",C1700)))</f>
        <v>0</v>
      </c>
      <c r="H1700" t="b">
        <f>OR(ISNUMBER(FIND("inflammatory",C1700)),ISNUMBER(FIND("inflamm",C1700)))</f>
        <v>0</v>
      </c>
      <c r="I1700" t="b">
        <f>OR(ISNUMBER(FIND("immune",C1700)),ISNUMBER(FIND("immunological",C1700)),ISNUMBER(FIND("interleuk",C1700)),ISNUMBER(FIND("platelet activation",C1700)),ISNUMBER(FIND("monocyte",C1700)),ISNUMBER(FIND("leukocyte",C1700)),ISNUMBER(FIND("cytokine",C1700)),ISNUMBER(FIND("CD4",C1700)),ISNUMBER(FIND("CD8",C1700)),ISNUMBER(FIND("T-cell",C1700)))</f>
        <v>0</v>
      </c>
      <c r="J1700" t="b">
        <f>OR(ISNUMBER(FIND("reactive oxygen",C1700)),ISNUMBER(FIND("ROS",C1700)),ISNUMBER(FIND("free radical",C1700)),ISNUMBER(FIND("oxidative stress",C1700)),ISNUMBER(FIND("peroxid",C1700)),ISNUMBER(FIND("oxidative",C1700)),ISNUMBER(FIND("antioxid",C1700)))</f>
        <v>1</v>
      </c>
      <c r="K1700" t="b">
        <f>OR(ISNUMBER(FIND("autophag",C1700)))</f>
        <v>0</v>
      </c>
      <c r="L1700" t="b">
        <f>OR(ISNUMBER(FIND("morpholog",C1700)))</f>
        <v>0</v>
      </c>
      <c r="M1700" t="b">
        <f>OR(ISNUMBER(FIND("fibrosis",C1700)),ISNUMBER(FIND("Fibrosis",C1700)),ISNUMBER(FIND("fibrot",C1700)))</f>
        <v>0</v>
      </c>
      <c r="N1700" t="b">
        <f>OR(ISNUMBER(FIND("offspring",C1700)),ISNUMBER(FIND("Parental",C1700)),ISNUMBER(FIND("parental",C1700)),ISNUMBER(FIND("germline",C1700)),ISNUMBER(FIND("reproduc",C1700)),ISNUMBER(FIND("embryo",C1700)))</f>
        <v>0</v>
      </c>
      <c r="O1700" t="b">
        <f>OR(ISNUMBER(FIND("metabol",C1700)),ISNUMBER(FIND("Metabol",C1700)),ISNUMBER(FIND("digest",C1700)),ISNUMBER(FIND("mitochon",C1700)))</f>
        <v>1</v>
      </c>
      <c r="P1700" t="b">
        <f>OR(ISNUMBER(FIND("ecotox",C1700)),ISNUMBER(FIND("Ecotox",B1700)),ISNUMBER(FIND("ecotox",B1700)),ISNUMBER(FIND("Ecotox",C1700)))</f>
        <v>0</v>
      </c>
      <c r="Q1700" t="b">
        <f>OR(ISNUMBER(FIND("Bioaccum",C1700)),ISNUMBER(FIND("bioaccum",C1700)),ISNUMBER(FIND("accum",C1700)))</f>
        <v>0</v>
      </c>
      <c r="R1700" t="b">
        <f>OR(ISNUMBER(FIND("Occupation",C1700)),ISNUMBER(FIND("occupation",C1700)),ISNUMBER(FIND("worker",C1700)),ISNUMBER(FIND("workforce",C1700)))</f>
        <v>0</v>
      </c>
      <c r="S1700" t="b">
        <f>NOT(OR(F1700,G1700,H1700,I1700,J1700,K1700,L1700,M1700,N1700,O1700,P1700,Q1700,R1700))</f>
        <v>0</v>
      </c>
      <c r="U1700" t="b">
        <f>OR(Table1[[#This Row],[Inflammation]],Table1[[#This Row],[Immune]])</f>
        <v>0</v>
      </c>
      <c r="V1700" t="str">
        <f>IF(OR(Table1[[#This Row],[Rodents]],Table1[[#This Row],[Human]],Table1[[#This Row],[Pig]]),OR(ISNUMBER(FIND("intratrach",C1700)),ISNUMBER(FIND("nasal ",C1700)),ISNUMBER(FIND("instill",C1700))),"NA")</f>
        <v>NA</v>
      </c>
      <c r="W1700" t="str">
        <f>IF(OR(Table1[[#This Row],[Rodents]],Table1[[#This Row],[Human]],Table1[[#This Row],[Pig]]),OR(ISNUMBER(FIND("dermal",C1700)),ISNUMBER(FIND("skin ",C1700))),"NA")</f>
        <v>NA</v>
      </c>
      <c r="X1700" t="str">
        <f>IF(OR(Table1[[#This Row],[Rodents]],Table1[[#This Row],[Human]],Table1[[#This Row],[Pig]]),OR(ISNUMBER(FIND("injected",C1700)),ISNUMBER(FIND("periton",C1700)),ISNUMBER(FIND("intrascrot",C1700))),"NA")</f>
        <v>NA</v>
      </c>
      <c r="Y1700" t="str">
        <f>IF(OR(Table1[[#This Row],[Rodents]],Table1[[#This Row],[Human]],Table1[[#This Row],[Pig]]),NOT(OR(Table1[[#This Row],[Inhaled/Intratracheal/intranasal]],Table1[[#This Row],[Dermal]],Table1[[#This Row],[Injected]])),"NA")</f>
        <v>NA</v>
      </c>
      <c r="AA1700" t="b">
        <f>OR(ISNUMBER(FIND("fish ",C1700)),ISNUMBER(FIND("Fish ",C1700)),ISNUMBER(FIND("aquatic",C1700)),ISNUMBER(FIND("daphnids",C1700)),ISNUMBER(FIND("Carcinus maenas",C1700)),ISNUMBER(FIND("Daphnia",C1700)),ISNUMBER(FIND("Ruditapes philippinarum",C1700)),ISNUMBER(FIND("daphnia",C1700)),ISNUMBER(FIND("marine",C1700)),ISNUMBER(FIND("mussel",C1700)),ISNUMBER(FIND("algae",C1700)),ISNUMBER(FIND("Donax faba",C1700)),ISNUMBER(FIND("estuarine",C1700)),ISNUMBER(FIND("snail",C1700)),ISNUMBER(FIND("Prorocentrum donghaiense",C1700)) )</f>
        <v>0</v>
      </c>
      <c r="AB1700" t="b">
        <f>OR(ISNUMBER(FIND(" rat ",C1700)),ISNUMBER(FIND(" rats ",C1700)),ISNUMBER(FIND(" Rats ",C1700)),ISNUMBER(FIND(" Rat ",C1700)),ISNUMBER(FIND(" rat.",C1700)),ISNUMBER(FIND(" rats.",C1700)),ISNUMBER(FIND("mouse",C1700)),ISNUMBER(FIND("mice",C1700)), ISNUMBER(FIND(" Mice",C1700)))</f>
        <v>0</v>
      </c>
      <c r="AC1700" t="b">
        <f>OR(ISNUMBER(FIND(" cell ",C1700)),ISNUMBER(FIND("fibroblast",C1700)),ISNUMBER(FIND("macrophage",C1700)),ISNUMBER(FIND("epithelial",C1700)),ISNUMBER(FIND("endothelial",C1700)),ISNUMBER(FIND("neuron",C1700)),ISNUMBER(FIND(" cells ",C1700)),ISNUMBER(FIND("RBC",C1700)),ISNUMBER(FIND("mitochond",C1700)),ISNUMBER(FIND("adipocyte",C1700)),ISNUMBER(FIND("osteo",C1700)),ISNUMBER(FIND("keratin",C1700)),ISNUMBER(FIND(" cell's ",C1700)),ISNUMBER(FIND("eukary",C1700)),ISNUMBER(FIND("sperm",C1700)))</f>
        <v>1</v>
      </c>
      <c r="AD1700" t="b">
        <v>0</v>
      </c>
      <c r="AE1700" t="b">
        <f>OR(ISNUMBER(FIND(" plant ",C1700)),ISNUMBER(FIND("Plant ",C1700)),ISNUMBER(FIND("tomato",C1700)),ISNUMBER(FIND("plants",C1700)),ISNUMBER(FIND("Plants",C1700)),ISNUMBER(FIND("algae",C1700)),ISNUMBER(FIND("lettuce",C1700)),ISNUMBER(FIND("green gram sprouts ",C1700)),ISNUMBER(FIND("Cucurbita pepo",C1700)),ISNUMBER(FIND("bean ",C1700)),ISNUMBER(FIND("chloroplast",C1700)),ISNUMBER(FIND("chlorophyll",C1700)),ISNUMBER(FIND("seedling",C1700)),ISNUMBER(FIND("canola",C1700)),ISNUMBER(FIND("shoot",C1700)),ISNUMBER(FIND("photosynthes",C1700)),ISNUMBER(FIND(" leaves ",C1700)),,ISNUMBER(FIND("agriculture",C1700)),ISNUMBER(FIND(" crops ",C1700)))</f>
        <v>0</v>
      </c>
      <c r="AF1700" t="b">
        <f>OR(ISNUMBER(FIND("bacteria",C1700)),ISNUMBER(FIND("Bacteria",C1700)),ISNUMBER(FIND("Bacterium",C1700)),ISNUMBER(FIND("bacterium",C1700)),ISNUMBER(FIND(" coli ",C1700)))</f>
        <v>0</v>
      </c>
      <c r="AG1700" t="b">
        <f>OR(ISNUMBER(FIND("fungi",C1700)),ISNUMBER(FIND("Fungi",C1700)),ISNUMBER(FIND("fungus",C1700)),ISNUMBER(FIND("Fungus",C1700)),ISNUMBER(FIND("mushroom",C1700)),ISNUMBER(FIND("Mushroom",C1700)),ISNUMBER(FIND(" mold ",C1700)))</f>
        <v>0</v>
      </c>
      <c r="AH1700" t="b">
        <f>OR(ISNUMBER(FIND("Pig ",C1700)),ISNUMBER(FIND("pig ",C1700)),ISNUMBER(FIND("Pigs ",C1700)),ISNUMBER(FIND("pigs ",C1700)))</f>
        <v>0</v>
      </c>
      <c r="AI1700" t="b">
        <f>OR(ISNUMBER(FIND(" C. elegans",C1700)),ISNUMBER(FIND("Caenorhabditis elegans",C1700)),ISNUMBER(FIND("earthworms",C1700)),ISNUMBER(FIND(" Ficopomatus enigmaticus",C1700)),ISNUMBER(FIND("larva",C1700)),ISNUMBER(FIND("Lumbriculus variegatus",C1700)),ISNUMBER(FIND("nematode",C1700)))</f>
        <v>0</v>
      </c>
      <c r="AJ1700" t="b">
        <f>NOT(OR(AA1700,AB1700,AC1700,AD1700,AE1700,AF1700,AG1700,AH1700,AI1700))</f>
        <v>0</v>
      </c>
      <c r="AL1700" t="b">
        <f>OR(AA1700,AB1700,AD1700,AE1700,AF1700,AG1700,AH1700,AI1700)</f>
        <v>0</v>
      </c>
      <c r="AM1700" t="b">
        <f>IF(Table1[[#This Row],[In vivo?]],IF(Table1[[#This Row],[Cell]],FALSE,TRUE),FALSE)</f>
        <v>0</v>
      </c>
      <c r="AN1700" t="b">
        <f>AND(AC1700,AL1700)</f>
        <v>0</v>
      </c>
      <c r="AO1700" t="b">
        <f>IF(Table1[[#This Row],[Cell]],IF(Table1[[#This Row],[In vivo?]],FALSE,TRUE),FALSE)</f>
        <v>1</v>
      </c>
      <c r="AP1700" t="b">
        <f>NOT(OR(Table1[[#This Row],[In vivo?]],Table1[[#This Row],[Only in Cell]]))</f>
        <v>0</v>
      </c>
      <c r="AQ1700" t="str">
        <f>IF(OR(Table1[[#This Row],[Rodents]],Table1[[#This Row],[Human]],Table1[[#This Row],[Pig]]),OR(ISNUMBER(FIND("pulmonary",C1700)),ISNUMBER(FIND("lung",C1700))),"NA")</f>
        <v>NA</v>
      </c>
      <c r="AR1700" t="str">
        <f>IF(OR(Table1[[#This Row],[Rodents]],Table1[[#This Row],[Human]],Table1[[#This Row],[Pig]]),OR(ISNUMBER(FIND("skin",C1700)),ISNUMBER(FIND("dermal",C1700))),"NA")</f>
        <v>NA</v>
      </c>
      <c r="AS1700" t="str">
        <f>IF(OR(Table1[[#This Row],[Rodents]],Table1[[#This Row],[Human]],Table1[[#This Row],[Pig]]),OR(ISNUMBER(FIND("liver",C1700)),ISNUMBER(FIND("hepat",C1700))),"NA")</f>
        <v>NA</v>
      </c>
      <c r="AT1700" t="str">
        <f>IF(OR(Table1[[#This Row],[Rodents]],Table1[[#This Row],[Human]],Table1[[#This Row],[Pig]]),OR(ISNUMBER(FIND("kidney",C1700)),ISNUMBER(FIND("neph",C1700))),"NA")</f>
        <v>NA</v>
      </c>
      <c r="AU1700" t="str">
        <f>IF(OR(Table1[[#This Row],[Rodents]],Table1[[#This Row],[Human]],Table1[[#This Row],[Pig]]),OR(ISNUMBER(FIND("brain",C1700)),ISNUMBER(FIND("neur",C1700)),ISNUMBER(FIND("nerv",C1700))),"NA")</f>
        <v>NA</v>
      </c>
      <c r="AV1700" t="str">
        <f>IF(OR(Table1[[#This Row],[Rodents]],Table1[[#This Row],[Human]],Table1[[#This Row],[Pig]]),OR(ISNUMBER(FIND("heart",C1700)),ISNUMBER(FIND("cardi",C1700))),"NA")</f>
        <v>NA</v>
      </c>
      <c r="AW1700" t="str">
        <f>IF(OR(Table1[[#This Row],[Rodents]],Table1[[#This Row],[Human]],Table1[[#This Row],[Pig]]),OR(ISNUMBER(FIND("gastro",C1700)),ISNUMBER(FIND("intesti",C1700)),ISNUMBER(FIND("stomach",C1700))),"NA")</f>
        <v>NA</v>
      </c>
      <c r="AX1700" t="str">
        <f>IF(OR(Table1[[#This Row],[Rodents]],Table1[[#This Row],[Human]],Table1[[#This Row],[Pig]]),NOT(OR(AQ1700,AR1700,AS1700,AT1700,AU1700,AV1700,AW1700)),"NA")</f>
        <v>NA</v>
      </c>
      <c r="AY1700" t="b">
        <f>OR(ISNUMBER(FIND("SWCNT",C1700)),ISNUMBER(FIND("SWNT",C1700)),ISNUMBER(FIND("single-wall",C1700)),ISNUMBER(FIND("single wall",C1700)),ISNUMBER(FIND("Single wall",C1700)),ISNUMBER(FIND("Single-wall",C1700)),ISNUMBER(FIND("SWCNT",B1700)),ISNUMBER(FIND("SWNT",B1700)),ISNUMBER(FIND("single-wall",B1700)),ISNUMBER(FIND("single wall",B1700)),ISNUMBER(FIND("Single-wall",B1700)),ISNUMBER(FIND("Single wall",B1700)))</f>
        <v>1</v>
      </c>
      <c r="AZ1700" t="b">
        <f>OR(ISNUMBER(FIND("MWCNT",C1700)),ISNUMBER(FIND("MWNT",C1700)),ISNUMBER(FIND("multi-wall",C1700)),ISNUMBER(FIND("multi wall",C1700)),ISNUMBER(FIND("multiwall",C1700)),ISNUMBER(FIND("Multi-wall",C1700)),ISNUMBER(FIND("Multi wall",C1700)),ISNUMBER(FIND("Multiwall",C1700)),ISNUMBER(FIND("MWCNT",B1700)),ISNUMBER(FIND("MWNT",B1700)),ISNUMBER(FIND("multi-wall",B1700)),ISNUMBER(FIND("multi wall",B1700)),ISNUMBER(FIND("multiwall",B1700)),ISNUMBER(FIND("Multi-wall",B1700)),ISNUMBER(FIND("Multi wall",B1700)),ISNUMBER(FIND("Multiwall",B1700)),ISNUMBER(FIND("Double-wall",B1700)),ISNUMBER(FIND("Double wall",B1700)),ISNUMBER(FIND("Doublewall",B1700)),ISNUMBER(FIND("double-wall",B1700)),ISNUMBER(FIND("double wall",B1700)),ISNUMBER(FIND("doublewall",B1700)))</f>
        <v>0</v>
      </c>
      <c r="BA1700" t="b">
        <f>AND(Table1[[#This Row],[SWCNT]],Table1[[#This Row],[MWCNT]])</f>
        <v>0</v>
      </c>
      <c r="BB1700" t="b">
        <f>IF(Table1[[#This Row],[SWCNT]]=TRUE,FALSE,IF(Table1[[#This Row],[MWCNT]]=TRUE,FALSE,TRUE))</f>
        <v>0</v>
      </c>
      <c r="BC1700" s="18"/>
    </row>
    <row r="1701" spans="1:55" ht="166.5">
      <c r="A1701" t="s">
        <v>4585</v>
      </c>
      <c r="B1701" s="2" t="s">
        <v>4586</v>
      </c>
      <c r="C1701" s="16" t="s">
        <v>4587</v>
      </c>
      <c r="D1701" s="17" t="s">
        <v>403</v>
      </c>
      <c r="E1701" s="2">
        <v>2012</v>
      </c>
      <c r="F1701" t="b">
        <f>OR(ISNUMBER(FIND("cytotoxic",C1701)),ISNUMBER(FIND("Cytotoxic",C1701)),ISNUMBER(FIND("cellular toxicity",C1701)),ISNUMBER(FIND("cell death",C1701)),ISNUMBER(FIND("viable",C1701)),ISNUMBER(FIND("phytotoxic",C1701)),ISNUMBER(FIND("acute toxicity",C1701)),ISNUMBER(FIND("MTT",C1701)),ISNUMBER(FIND("survival",C1701)),ISNUMBER(FIND("prolifer",C1701)),ISNUMBER(FIND("apoptosis",C1701)),ISNUMBER(FIND("neurotoxic",C1701)),ISNUMBER(FIND("  lysis ",C1701)),ISNUMBER(FIND("necrosis",C1701)),ISNUMBER(FIND("cellular death",C1701))*3,ISNUMBER(FIND("LDH",C1701)),ISNUMBER(FIND("Acute toxicity",C1701)))</f>
        <v>0</v>
      </c>
      <c r="G1701" t="b">
        <f>OR(ISNUMBER(FIND("genotoxic",C1701)),ISNUMBER(FIND("genotoxicity",C1701)),ISNUMBER(FIND("DNA damage",C1701)),ISNUMBER(FIND("DNA",C1701)),ISNUMBER(FIND("RNA",C1701)),ISNUMBER(FIND("mesothelioma",C1701)),ISNUMBER(FIND("carcino",C1701)),ISNUMBER(FIND("mutagen",C1701)),ISNUMBER(FIND("genetic",C1701)))</f>
        <v>0</v>
      </c>
      <c r="H1701" t="b">
        <f>OR(ISNUMBER(FIND("inflammatory",C1701)),ISNUMBER(FIND("inflamm",C1701)))</f>
        <v>0</v>
      </c>
      <c r="I1701" t="b">
        <f>OR(ISNUMBER(FIND("immune",C1701)),ISNUMBER(FIND("immunological",C1701)),ISNUMBER(FIND("interleuk",C1701)),ISNUMBER(FIND("platelet activation",C1701)),ISNUMBER(FIND("monocyte",C1701)),ISNUMBER(FIND("leukocyte",C1701)),ISNUMBER(FIND("cytokine",C1701)),ISNUMBER(FIND("CD4",C1701)),ISNUMBER(FIND("CD8",C1701)),ISNUMBER(FIND("T-cell",C1701)))</f>
        <v>0</v>
      </c>
      <c r="J1701" t="b">
        <f>OR(ISNUMBER(FIND("reactive oxygen",C1701)),ISNUMBER(FIND("ROS",C1701)),ISNUMBER(FIND("free radical",C1701)),ISNUMBER(FIND("oxidative stress",C1701)),ISNUMBER(FIND("peroxid",C1701)),ISNUMBER(FIND("oxidative",C1701)),ISNUMBER(FIND("antioxid",C1701)))</f>
        <v>0</v>
      </c>
      <c r="K1701" t="b">
        <f>OR(ISNUMBER(FIND("autophag",C1701)))</f>
        <v>0</v>
      </c>
      <c r="L1701" t="b">
        <f>OR(ISNUMBER(FIND("morpholog",C1701)))</f>
        <v>1</v>
      </c>
      <c r="M1701" t="b">
        <f>OR(ISNUMBER(FIND("fibrosis",C1701)),ISNUMBER(FIND("Fibrosis",C1701)),ISNUMBER(FIND("fibrot",C1701)))</f>
        <v>0</v>
      </c>
      <c r="N1701" t="b">
        <f>OR(ISNUMBER(FIND("offspring",C1701)),ISNUMBER(FIND("Parental",C1701)),ISNUMBER(FIND("parental",C1701)),ISNUMBER(FIND("germline",C1701)),ISNUMBER(FIND("reproduc",C1701)),ISNUMBER(FIND("embryo",C1701)))</f>
        <v>0</v>
      </c>
      <c r="O1701" t="b">
        <f>OR(ISNUMBER(FIND("metabol",C1701)),ISNUMBER(FIND("Metabol",C1701)),ISNUMBER(FIND("digest",C1701)),ISNUMBER(FIND("mitochon",C1701)))</f>
        <v>0</v>
      </c>
      <c r="P1701" t="b">
        <f>OR(ISNUMBER(FIND("ecotox",C1701)),ISNUMBER(FIND("Ecotox",B1701)),ISNUMBER(FIND("ecotox",B1701)),ISNUMBER(FIND("Ecotox",C1701)))</f>
        <v>0</v>
      </c>
      <c r="Q1701" t="b">
        <f>OR(ISNUMBER(FIND("Bioaccum",C1701)),ISNUMBER(FIND("bioaccum",C1701)),ISNUMBER(FIND("accum",C1701)))</f>
        <v>0</v>
      </c>
      <c r="R1701" t="b">
        <f>OR(ISNUMBER(FIND("Occupation",C1701)),ISNUMBER(FIND("occupation",C1701)),ISNUMBER(FIND("worker",C1701)),ISNUMBER(FIND("workforce",C1701)))</f>
        <v>0</v>
      </c>
      <c r="S1701" t="b">
        <f>NOT(OR(F1701,G1701,H1701,I1701,J1701,K1701,L1701,M1701,N1701,O1701,P1701,Q1701,R1701))</f>
        <v>0</v>
      </c>
      <c r="U1701" t="b">
        <f>OR(Table1[[#This Row],[Inflammation]],Table1[[#This Row],[Immune]])</f>
        <v>0</v>
      </c>
      <c r="V1701" t="str">
        <f>IF(OR(Table1[[#This Row],[Rodents]],Table1[[#This Row],[Human]],Table1[[#This Row],[Pig]]),OR(ISNUMBER(FIND("intratrach",C1701)),ISNUMBER(FIND("nasal ",C1701)),ISNUMBER(FIND("instill",C1701))),"NA")</f>
        <v>NA</v>
      </c>
      <c r="W1701" t="str">
        <f>IF(OR(Table1[[#This Row],[Rodents]],Table1[[#This Row],[Human]],Table1[[#This Row],[Pig]]),OR(ISNUMBER(FIND("dermal",C1701)),ISNUMBER(FIND("skin ",C1701))),"NA")</f>
        <v>NA</v>
      </c>
      <c r="X1701" t="str">
        <f>IF(OR(Table1[[#This Row],[Rodents]],Table1[[#This Row],[Human]],Table1[[#This Row],[Pig]]),OR(ISNUMBER(FIND("injected",C1701)),ISNUMBER(FIND("periton",C1701)),ISNUMBER(FIND("intrascrot",C1701))),"NA")</f>
        <v>NA</v>
      </c>
      <c r="Y1701" t="str">
        <f>IF(OR(Table1[[#This Row],[Rodents]],Table1[[#This Row],[Human]],Table1[[#This Row],[Pig]]),NOT(OR(Table1[[#This Row],[Inhaled/Intratracheal/intranasal]],Table1[[#This Row],[Dermal]],Table1[[#This Row],[Injected]])),"NA")</f>
        <v>NA</v>
      </c>
      <c r="AA1701" t="b">
        <f>OR(ISNUMBER(FIND("fish ",C1701)),ISNUMBER(FIND("Fish ",C1701)),ISNUMBER(FIND("aquatic",C1701)),ISNUMBER(FIND("daphnids",C1701)),ISNUMBER(FIND("Carcinus maenas",C1701)),ISNUMBER(FIND("Daphnia",C1701)),ISNUMBER(FIND("Ruditapes philippinarum",C1701)),ISNUMBER(FIND("daphnia",C1701)),ISNUMBER(FIND("marine",C1701)),ISNUMBER(FIND("mussel",C1701)),ISNUMBER(FIND("algae",C1701)),ISNUMBER(FIND("Donax faba",C1701)),ISNUMBER(FIND("estuarine",C1701)),ISNUMBER(FIND("snail",C1701)),ISNUMBER(FIND("Prorocentrum donghaiense",C1701)) )</f>
        <v>0</v>
      </c>
      <c r="AB1701" t="b">
        <f>OR(ISNUMBER(FIND(" rat ",C1701)),ISNUMBER(FIND(" rats ",C1701)),ISNUMBER(FIND(" Rats ",C1701)),ISNUMBER(FIND(" Rat ",C1701)),ISNUMBER(FIND(" rat.",C1701)),ISNUMBER(FIND(" rats.",C1701)),ISNUMBER(FIND("mouse",C1701)),ISNUMBER(FIND("mice",C1701)), ISNUMBER(FIND(" Mice",C1701)))</f>
        <v>0</v>
      </c>
      <c r="AC1701" t="b">
        <f>OR(ISNUMBER(FIND(" cell ",C1701)),ISNUMBER(FIND("fibroblast",C1701)),ISNUMBER(FIND("macrophage",C1701)),ISNUMBER(FIND("epithelial",C1701)),ISNUMBER(FIND("endothelial",C1701)),ISNUMBER(FIND("neuron",C1701)),ISNUMBER(FIND(" cells ",C1701)),ISNUMBER(FIND("RBC",C1701)),ISNUMBER(FIND("mitochond",C1701)),ISNUMBER(FIND("adipocyte",C1701)),ISNUMBER(FIND("osteo",C1701)),ISNUMBER(FIND("keratin",C1701)),ISNUMBER(FIND(" cell's ",C1701)),ISNUMBER(FIND("eukary",C1701)),ISNUMBER(FIND("sperm",C1701)))</f>
        <v>1</v>
      </c>
      <c r="AD1701" t="b">
        <f>OR(ISNUMBER(FIND("human",B1701)),ISNUMBER(FIND("workers",B1701)),ISNUMBER(FIND("workforces",B1701)),ISNUMBER(FIND("occupational",B1701)),ISNUMBER(FIND("Case report",B1701)),ISNUMBER(FIND("Workplaces",B1701)),ISNUMBER(FIND("worker",B1701)))</f>
        <v>0</v>
      </c>
      <c r="AE1701" t="b">
        <f>OR(ISNUMBER(FIND(" plant ",C1701)),ISNUMBER(FIND("Plant ",C1701)),ISNUMBER(FIND("tomato",C1701)),ISNUMBER(FIND("plants",C1701)),ISNUMBER(FIND("Plants",C1701)),ISNUMBER(FIND("algae",C1701)),ISNUMBER(FIND("lettuce",C1701)),ISNUMBER(FIND("green gram sprouts ",C1701)),ISNUMBER(FIND("Cucurbita pepo",C1701)),ISNUMBER(FIND("bean ",C1701)),ISNUMBER(FIND("chloroplast",C1701)),ISNUMBER(FIND("chlorophyll",C1701)),ISNUMBER(FIND("seedling",C1701)),ISNUMBER(FIND("canola",C1701)),ISNUMBER(FIND("shoot",C1701)),ISNUMBER(FIND("photosynthes",C1701)),ISNUMBER(FIND(" leaves ",C1701)),,ISNUMBER(FIND("agriculture",C1701)),ISNUMBER(FIND(" crops ",C1701)))</f>
        <v>0</v>
      </c>
      <c r="AF1701" t="b">
        <f>OR(ISNUMBER(FIND("bacteria",C1701)),ISNUMBER(FIND("Bacteria",C1701)),ISNUMBER(FIND("Bacterium",C1701)),ISNUMBER(FIND("bacterium",C1701)),ISNUMBER(FIND(" coli ",C1701)))</f>
        <v>0</v>
      </c>
      <c r="AG1701" t="b">
        <f>OR(ISNUMBER(FIND("fungi",C1701)),ISNUMBER(FIND("Fungi",C1701)),ISNUMBER(FIND("fungus",C1701)),ISNUMBER(FIND("Fungus",C1701)),ISNUMBER(FIND("mushroom",C1701)),ISNUMBER(FIND("Mushroom",C1701)),ISNUMBER(FIND(" mold ",C1701)))</f>
        <v>0</v>
      </c>
      <c r="AH1701" t="b">
        <f>OR(ISNUMBER(FIND("Pig ",C1701)),ISNUMBER(FIND("pig ",C1701)),ISNUMBER(FIND("Pigs ",C1701)),ISNUMBER(FIND("pigs ",C1701)))</f>
        <v>0</v>
      </c>
      <c r="AI1701" t="b">
        <f>OR(ISNUMBER(FIND(" C. elegans",C1701)),ISNUMBER(FIND("Caenorhabditis elegans",C1701)),ISNUMBER(FIND("earthworms",C1701)),ISNUMBER(FIND(" Ficopomatus enigmaticus",C1701)),ISNUMBER(FIND("larva",C1701)),ISNUMBER(FIND("Lumbriculus variegatus",C1701)),ISNUMBER(FIND("nematode",C1701)))</f>
        <v>0</v>
      </c>
      <c r="AJ1701" t="b">
        <f>NOT(OR(AA1701,AB1701,AC1701,AD1701,AE1701,AF1701,AG1701,AH1701,AI1701))</f>
        <v>0</v>
      </c>
      <c r="AL1701" t="b">
        <f>OR(AA1701,AB1701,AD1701,AE1701,AF1701,AG1701,AH1701,AI1701)</f>
        <v>0</v>
      </c>
      <c r="AM1701" t="b">
        <f>IF(Table1[[#This Row],[In vivo?]],IF(Table1[[#This Row],[Cell]],FALSE,TRUE),FALSE)</f>
        <v>0</v>
      </c>
      <c r="AN1701" t="b">
        <f>AND(AC1701,AL1701)</f>
        <v>0</v>
      </c>
      <c r="AO1701" t="b">
        <f>IF(Table1[[#This Row],[Cell]],IF(Table1[[#This Row],[In vivo?]],FALSE,TRUE),FALSE)</f>
        <v>1</v>
      </c>
      <c r="AP1701" t="b">
        <f>NOT(OR(Table1[[#This Row],[In vivo?]],Table1[[#This Row],[Only in Cell]]))</f>
        <v>0</v>
      </c>
      <c r="AQ1701" t="str">
        <f>IF(OR(Table1[[#This Row],[Rodents]],Table1[[#This Row],[Human]],Table1[[#This Row],[Pig]]),OR(ISNUMBER(FIND("pulmonary",C1701)),ISNUMBER(FIND("lung",C1701))),"NA")</f>
        <v>NA</v>
      </c>
      <c r="AR1701" t="str">
        <f>IF(OR(Table1[[#This Row],[Rodents]],Table1[[#This Row],[Human]],Table1[[#This Row],[Pig]]),OR(ISNUMBER(FIND("skin",C1701)),ISNUMBER(FIND("dermal",C1701))),"NA")</f>
        <v>NA</v>
      </c>
      <c r="AS1701" t="str">
        <f>IF(OR(Table1[[#This Row],[Rodents]],Table1[[#This Row],[Human]],Table1[[#This Row],[Pig]]),OR(ISNUMBER(FIND("liver",C1701)),ISNUMBER(FIND("hepat",C1701))),"NA")</f>
        <v>NA</v>
      </c>
      <c r="AT1701" t="str">
        <f>IF(OR(Table1[[#This Row],[Rodents]],Table1[[#This Row],[Human]],Table1[[#This Row],[Pig]]),OR(ISNUMBER(FIND("kidney",C1701)),ISNUMBER(FIND("neph",C1701))),"NA")</f>
        <v>NA</v>
      </c>
      <c r="AU1701" t="str">
        <f>IF(OR(Table1[[#This Row],[Rodents]],Table1[[#This Row],[Human]],Table1[[#This Row],[Pig]]),OR(ISNUMBER(FIND("brain",C1701)),ISNUMBER(FIND("neur",C1701)),ISNUMBER(FIND("nerv",C1701))),"NA")</f>
        <v>NA</v>
      </c>
      <c r="AV1701" t="str">
        <f>IF(OR(Table1[[#This Row],[Rodents]],Table1[[#This Row],[Human]],Table1[[#This Row],[Pig]]),OR(ISNUMBER(FIND("heart",C1701)),ISNUMBER(FIND("cardi",C1701))),"NA")</f>
        <v>NA</v>
      </c>
      <c r="AW1701" t="str">
        <f>IF(OR(Table1[[#This Row],[Rodents]],Table1[[#This Row],[Human]],Table1[[#This Row],[Pig]]),OR(ISNUMBER(FIND("gastro",C1701)),ISNUMBER(FIND("intesti",C1701)),ISNUMBER(FIND("stomach",C1701))),"NA")</f>
        <v>NA</v>
      </c>
      <c r="AX1701" t="str">
        <f>IF(OR(Table1[[#This Row],[Rodents]],Table1[[#This Row],[Human]],Table1[[#This Row],[Pig]]),NOT(OR(AQ1701,AR1701,AS1701,AT1701,AU1701,AV1701,AW1701)),"NA")</f>
        <v>NA</v>
      </c>
      <c r="AY1701" t="b">
        <f>OR(ISNUMBER(FIND("SWCNT",C1701)),ISNUMBER(FIND("SWNT",C1701)),ISNUMBER(FIND("single-wall",C1701)),ISNUMBER(FIND("single wall",C1701)),ISNUMBER(FIND("Single wall",C1701)),ISNUMBER(FIND("Single-wall",C1701)),ISNUMBER(FIND("SWCNT",B1701)),ISNUMBER(FIND("SWNT",B1701)),ISNUMBER(FIND("single-wall",B1701)),ISNUMBER(FIND("single wall",B1701)),ISNUMBER(FIND("Single-wall",B1701)),ISNUMBER(FIND("Single wall",B1701)))</f>
        <v>1</v>
      </c>
      <c r="AZ1701" t="b">
        <f>OR(ISNUMBER(FIND("MWCNT",C1701)),ISNUMBER(FIND("MWNT",C1701)),ISNUMBER(FIND("multi-wall",C1701)),ISNUMBER(FIND("multi wall",C1701)),ISNUMBER(FIND("multiwall",C1701)),ISNUMBER(FIND("Multi-wall",C1701)),ISNUMBER(FIND("Multi wall",C1701)),ISNUMBER(FIND("Multiwall",C1701)),ISNUMBER(FIND("MWCNT",B1701)),ISNUMBER(FIND("MWNT",B1701)),ISNUMBER(FIND("multi-wall",B1701)),ISNUMBER(FIND("multi wall",B1701)),ISNUMBER(FIND("multiwall",B1701)),ISNUMBER(FIND("Multi-wall",B1701)),ISNUMBER(FIND("Multi wall",B1701)),ISNUMBER(FIND("Multiwall",B1701)),ISNUMBER(FIND("Double-wall",B1701)),ISNUMBER(FIND("Double wall",B1701)),ISNUMBER(FIND("Doublewall",B1701)),ISNUMBER(FIND("double-wall",B1701)),ISNUMBER(FIND("double wall",B1701)),ISNUMBER(FIND("doublewall",B1701)))</f>
        <v>0</v>
      </c>
      <c r="BA1701" t="b">
        <f>AND(Table1[[#This Row],[SWCNT]],Table1[[#This Row],[MWCNT]])</f>
        <v>0</v>
      </c>
      <c r="BB1701" t="b">
        <f>IF(Table1[[#This Row],[SWCNT]]=TRUE,FALSE,IF(Table1[[#This Row],[MWCNT]]=TRUE,FALSE,TRUE))</f>
        <v>0</v>
      </c>
      <c r="BC1701" s="18"/>
    </row>
    <row r="1702" spans="1:55" ht="203.5">
      <c r="A1702" t="s">
        <v>4595</v>
      </c>
      <c r="B1702" s="2" t="s">
        <v>4596</v>
      </c>
      <c r="C1702" s="16" t="s">
        <v>4597</v>
      </c>
      <c r="D1702" s="17" t="s">
        <v>271</v>
      </c>
      <c r="E1702" s="2">
        <v>2012</v>
      </c>
      <c r="F1702" t="b">
        <f>OR(ISNUMBER(FIND("cytotoxic",C1702)),ISNUMBER(FIND("Cytotoxic",C1702)),ISNUMBER(FIND("cellular toxicity",C1702)),ISNUMBER(FIND("cell death",C1702)),ISNUMBER(FIND("viable",C1702)),ISNUMBER(FIND("phytotoxic",C1702)),ISNUMBER(FIND("acute toxicity",C1702)),ISNUMBER(FIND("MTT",C1702)),ISNUMBER(FIND("survival",C1702)),ISNUMBER(FIND("prolifer",C1702)),ISNUMBER(FIND("apoptosis",C1702)),ISNUMBER(FIND("neurotoxic",C1702)),ISNUMBER(FIND("  lysis ",C1702)),ISNUMBER(FIND("necrosis",C1702)),ISNUMBER(FIND("cellular death",C1702))*3,ISNUMBER(FIND("LDH",C1702)),ISNUMBER(FIND("Acute toxicity",C1702)))</f>
        <v>1</v>
      </c>
      <c r="G1702" t="b">
        <f>OR(ISNUMBER(FIND("genotoxic",C1702)),ISNUMBER(FIND("genotoxicity",C1702)),ISNUMBER(FIND("DNA damage",C1702)),ISNUMBER(FIND("DNA",C1702)),ISNUMBER(FIND("RNA",C1702)),ISNUMBER(FIND("mesothelioma",C1702)),ISNUMBER(FIND("carcino",C1702)),ISNUMBER(FIND("mutagen",C1702)),ISNUMBER(FIND("genetic",C1702)))</f>
        <v>0</v>
      </c>
      <c r="H1702" t="b">
        <f>OR(ISNUMBER(FIND("inflammatory",C1702)),ISNUMBER(FIND("inflamm",C1702)))</f>
        <v>0</v>
      </c>
      <c r="I1702" t="b">
        <f>OR(ISNUMBER(FIND("immune",C1702)),ISNUMBER(FIND("immunological",C1702)),ISNUMBER(FIND("interleuk",C1702)),ISNUMBER(FIND("platelet activation",C1702)),ISNUMBER(FIND("monocyte",C1702)),ISNUMBER(FIND("leukocyte",C1702)),ISNUMBER(FIND("cytokine",C1702)),ISNUMBER(FIND("CD4",C1702)),ISNUMBER(FIND("CD8",C1702)),ISNUMBER(FIND("T-cell",C1702)))</f>
        <v>0</v>
      </c>
      <c r="J1702" t="b">
        <f>OR(ISNUMBER(FIND("reactive oxygen",C1702)),ISNUMBER(FIND("ROS",C1702)),ISNUMBER(FIND("free radical",C1702)),ISNUMBER(FIND("oxidative stress",C1702)),ISNUMBER(FIND("peroxid",C1702)),ISNUMBER(FIND("oxidative",C1702)),ISNUMBER(FIND("antioxid",C1702)))</f>
        <v>0</v>
      </c>
      <c r="K1702" t="b">
        <f>OR(ISNUMBER(FIND("autophag",C1702)))</f>
        <v>0</v>
      </c>
      <c r="L1702" t="b">
        <f>OR(ISNUMBER(FIND("morpholog",C1702)))</f>
        <v>0</v>
      </c>
      <c r="M1702" t="b">
        <f>OR(ISNUMBER(FIND("fibrosis",C1702)),ISNUMBER(FIND("Fibrosis",C1702)),ISNUMBER(FIND("fibrot",C1702)))</f>
        <v>0</v>
      </c>
      <c r="N1702" t="b">
        <f>OR(ISNUMBER(FIND("offspring",C1702)),ISNUMBER(FIND("Parental",C1702)),ISNUMBER(FIND("parental",C1702)),ISNUMBER(FIND("germline",C1702)),ISNUMBER(FIND("reproduc",C1702)),ISNUMBER(FIND("embryo",C1702)))</f>
        <v>0</v>
      </c>
      <c r="O1702" t="b">
        <f>OR(ISNUMBER(FIND("metabol",C1702)),ISNUMBER(FIND("Metabol",C1702)),ISNUMBER(FIND("digest",C1702)),ISNUMBER(FIND("mitochon",C1702)))</f>
        <v>0</v>
      </c>
      <c r="P1702" t="b">
        <f>OR(ISNUMBER(FIND("ecotox",C1702)),ISNUMBER(FIND("Ecotox",B1702)),ISNUMBER(FIND("ecotox",B1702)),ISNUMBER(FIND("Ecotox",C1702)))</f>
        <v>0</v>
      </c>
      <c r="Q1702" t="b">
        <f>OR(ISNUMBER(FIND("Bioaccum",C1702)),ISNUMBER(FIND("bioaccum",C1702)),ISNUMBER(FIND("accum",C1702)))</f>
        <v>0</v>
      </c>
      <c r="R1702" t="b">
        <f>OR(ISNUMBER(FIND("Occupation",C1702)),ISNUMBER(FIND("occupation",C1702)),ISNUMBER(FIND("worker",C1702)),ISNUMBER(FIND("workforce",C1702)))</f>
        <v>0</v>
      </c>
      <c r="S1702" t="b">
        <f>NOT(OR(F1702,G1702,H1702,I1702,J1702,K1702,L1702,M1702,N1702,O1702,P1702,Q1702,R1702))</f>
        <v>0</v>
      </c>
      <c r="U1702" t="b">
        <f>OR(Table1[[#This Row],[Inflammation]],Table1[[#This Row],[Immune]])</f>
        <v>0</v>
      </c>
      <c r="V1702" t="str">
        <f>IF(OR(Table1[[#This Row],[Rodents]],Table1[[#This Row],[Human]],Table1[[#This Row],[Pig]]),OR(ISNUMBER(FIND("intratrach",C1702)),ISNUMBER(FIND("nasal ",C1702)),ISNUMBER(FIND("instill",C1702))),"NA")</f>
        <v>NA</v>
      </c>
      <c r="W1702" t="str">
        <f>IF(OR(Table1[[#This Row],[Rodents]],Table1[[#This Row],[Human]],Table1[[#This Row],[Pig]]),OR(ISNUMBER(FIND("dermal",C1702)),ISNUMBER(FIND("skin ",C1702))),"NA")</f>
        <v>NA</v>
      </c>
      <c r="X1702" t="str">
        <f>IF(OR(Table1[[#This Row],[Rodents]],Table1[[#This Row],[Human]],Table1[[#This Row],[Pig]]),OR(ISNUMBER(FIND("injected",C1702)),ISNUMBER(FIND("periton",C1702)),ISNUMBER(FIND("intrascrot",C1702))),"NA")</f>
        <v>NA</v>
      </c>
      <c r="Y1702" t="str">
        <f>IF(OR(Table1[[#This Row],[Rodents]],Table1[[#This Row],[Human]],Table1[[#This Row],[Pig]]),NOT(OR(Table1[[#This Row],[Inhaled/Intratracheal/intranasal]],Table1[[#This Row],[Dermal]],Table1[[#This Row],[Injected]])),"NA")</f>
        <v>NA</v>
      </c>
      <c r="AA1702" t="b">
        <f>OR(ISNUMBER(FIND("fish ",C1702)),ISNUMBER(FIND("Fish ",C1702)),ISNUMBER(FIND("aquatic",C1702)),ISNUMBER(FIND("daphnids",C1702)),ISNUMBER(FIND("Carcinus maenas",C1702)),ISNUMBER(FIND("Daphnia",C1702)),ISNUMBER(FIND("Ruditapes philippinarum",C1702)),ISNUMBER(FIND("daphnia",C1702)),ISNUMBER(FIND("marine",C1702)),ISNUMBER(FIND("mussel",C1702)),ISNUMBER(FIND("algae",C1702)),ISNUMBER(FIND("Donax faba",C1702)),ISNUMBER(FIND("estuarine",C1702)),ISNUMBER(FIND("snail",C1702)),ISNUMBER(FIND("Prorocentrum donghaiense",C1702)) )</f>
        <v>0</v>
      </c>
      <c r="AB1702" t="b">
        <f>OR(ISNUMBER(FIND(" rat ",C1702)),ISNUMBER(FIND(" rats ",C1702)),ISNUMBER(FIND(" Rats ",C1702)),ISNUMBER(FIND(" Rat ",C1702)),ISNUMBER(FIND(" rat.",C1702)),ISNUMBER(FIND(" rats.",C1702)),ISNUMBER(FIND("mouse",C1702)),ISNUMBER(FIND("mice",C1702)), ISNUMBER(FIND(" Mice",C1702)))</f>
        <v>0</v>
      </c>
      <c r="AC1702" t="b">
        <f>OR(ISNUMBER(FIND(" cell ",C1702)),ISNUMBER(FIND("fibroblast",C1702)),ISNUMBER(FIND("macrophage",C1702)),ISNUMBER(FIND("epithelial",C1702)),ISNUMBER(FIND("endothelial",C1702)),ISNUMBER(FIND("neuron",C1702)),ISNUMBER(FIND(" cells ",C1702)),ISNUMBER(FIND("RBC",C1702)),ISNUMBER(FIND("mitochond",C1702)),ISNUMBER(FIND("adipocyte",C1702)),ISNUMBER(FIND("osteo",C1702)),ISNUMBER(FIND("keratin",C1702)),ISNUMBER(FIND(" cell's ",C1702)),ISNUMBER(FIND("eukary",C1702)),ISNUMBER(FIND("sperm",C1702)))</f>
        <v>1</v>
      </c>
      <c r="AD1702" t="b">
        <f>OR(ISNUMBER(FIND("human",B1702)),ISNUMBER(FIND("workers",B1702)),ISNUMBER(FIND("workforces",B1702)),ISNUMBER(FIND("occupational",B1702)),ISNUMBER(FIND("Case report",B1702)),ISNUMBER(FIND("Workplaces",B1702)),ISNUMBER(FIND("worker",B1702)))</f>
        <v>0</v>
      </c>
      <c r="AE1702" t="b">
        <f>OR(ISNUMBER(FIND(" plant ",C1702)),ISNUMBER(FIND("Plant ",C1702)),ISNUMBER(FIND("tomato",C1702)),ISNUMBER(FIND("plants",C1702)),ISNUMBER(FIND("Plants",C1702)),ISNUMBER(FIND("algae",C1702)),ISNUMBER(FIND("lettuce",C1702)),ISNUMBER(FIND("green gram sprouts ",C1702)),ISNUMBER(FIND("Cucurbita pepo",C1702)),ISNUMBER(FIND("bean ",C1702)),ISNUMBER(FIND("chloroplast",C1702)),ISNUMBER(FIND("chlorophyll",C1702)),ISNUMBER(FIND("seedling",C1702)),ISNUMBER(FIND("canola",C1702)),ISNUMBER(FIND("shoot",C1702)),ISNUMBER(FIND("photosynthes",C1702)),ISNUMBER(FIND(" leaves ",C1702)),,ISNUMBER(FIND("agriculture",C1702)),ISNUMBER(FIND(" crops ",C1702)))</f>
        <v>0</v>
      </c>
      <c r="AF1702" t="b">
        <f>OR(ISNUMBER(FIND("bacteria",C1702)),ISNUMBER(FIND("Bacteria",C1702)),ISNUMBER(FIND("Bacterium",C1702)),ISNUMBER(FIND("bacterium",C1702)),ISNUMBER(FIND(" coli ",C1702)))</f>
        <v>0</v>
      </c>
      <c r="AG1702" t="b">
        <f>OR(ISNUMBER(FIND("fungi",C1702)),ISNUMBER(FIND("Fungi",C1702)),ISNUMBER(FIND("fungus",C1702)),ISNUMBER(FIND("Fungus",C1702)),ISNUMBER(FIND("mushroom",C1702)),ISNUMBER(FIND("Mushroom",C1702)),ISNUMBER(FIND(" mold ",C1702)))</f>
        <v>0</v>
      </c>
      <c r="AH1702" t="b">
        <f>OR(ISNUMBER(FIND("Pig ",C1702)),ISNUMBER(FIND("pig ",C1702)),ISNUMBER(FIND("Pigs ",C1702)),ISNUMBER(FIND("pigs ",C1702)))</f>
        <v>0</v>
      </c>
      <c r="AI1702" t="b">
        <f>OR(ISNUMBER(FIND(" C. elegans",C1702)),ISNUMBER(FIND("Caenorhabditis elegans",C1702)),ISNUMBER(FIND("earthworms",C1702)),ISNUMBER(FIND(" Ficopomatus enigmaticus",C1702)),ISNUMBER(FIND("larva",C1702)),ISNUMBER(FIND("Lumbriculus variegatus",C1702)),ISNUMBER(FIND("nematode",C1702)))</f>
        <v>0</v>
      </c>
      <c r="AJ1702" t="b">
        <f>NOT(OR(AA1702,AB1702,AC1702,AD1702,AE1702,AF1702,AG1702,AH1702,AI1702))</f>
        <v>0</v>
      </c>
      <c r="AL1702" t="b">
        <f>OR(AA1702,AB1702,AD1702,AE1702,AF1702,AG1702,AH1702,AI1702)</f>
        <v>0</v>
      </c>
      <c r="AM1702" t="b">
        <f>IF(Table1[[#This Row],[In vivo?]],IF(Table1[[#This Row],[Cell]],FALSE,TRUE),FALSE)</f>
        <v>0</v>
      </c>
      <c r="AN1702" t="b">
        <f>AND(AC1702,AL1702)</f>
        <v>0</v>
      </c>
      <c r="AO1702" t="b">
        <f>IF(Table1[[#This Row],[Cell]],IF(Table1[[#This Row],[In vivo?]],FALSE,TRUE),FALSE)</f>
        <v>1</v>
      </c>
      <c r="AP1702" t="b">
        <f>NOT(OR(Table1[[#This Row],[In vivo?]],Table1[[#This Row],[Only in Cell]]))</f>
        <v>0</v>
      </c>
      <c r="AQ1702" t="str">
        <f>IF(OR(Table1[[#This Row],[Rodents]],Table1[[#This Row],[Human]],Table1[[#This Row],[Pig]]),OR(ISNUMBER(FIND("pulmonary",C1702)),ISNUMBER(FIND("lung",C1702))),"NA")</f>
        <v>NA</v>
      </c>
      <c r="AR1702" t="str">
        <f>IF(OR(Table1[[#This Row],[Rodents]],Table1[[#This Row],[Human]],Table1[[#This Row],[Pig]]),OR(ISNUMBER(FIND("skin",C1702)),ISNUMBER(FIND("dermal",C1702))),"NA")</f>
        <v>NA</v>
      </c>
      <c r="AS1702" t="str">
        <f>IF(OR(Table1[[#This Row],[Rodents]],Table1[[#This Row],[Human]],Table1[[#This Row],[Pig]]),OR(ISNUMBER(FIND("liver",C1702)),ISNUMBER(FIND("hepat",C1702))),"NA")</f>
        <v>NA</v>
      </c>
      <c r="AT1702" t="str">
        <f>IF(OR(Table1[[#This Row],[Rodents]],Table1[[#This Row],[Human]],Table1[[#This Row],[Pig]]),OR(ISNUMBER(FIND("kidney",C1702)),ISNUMBER(FIND("neph",C1702))),"NA")</f>
        <v>NA</v>
      </c>
      <c r="AU1702" t="str">
        <f>IF(OR(Table1[[#This Row],[Rodents]],Table1[[#This Row],[Human]],Table1[[#This Row],[Pig]]),OR(ISNUMBER(FIND("brain",C1702)),ISNUMBER(FIND("neur",C1702)),ISNUMBER(FIND("nerv",C1702))),"NA")</f>
        <v>NA</v>
      </c>
      <c r="AV1702" t="str">
        <f>IF(OR(Table1[[#This Row],[Rodents]],Table1[[#This Row],[Human]],Table1[[#This Row],[Pig]]),OR(ISNUMBER(FIND("heart",C1702)),ISNUMBER(FIND("cardi",C1702))),"NA")</f>
        <v>NA</v>
      </c>
      <c r="AW1702" t="str">
        <f>IF(OR(Table1[[#This Row],[Rodents]],Table1[[#This Row],[Human]],Table1[[#This Row],[Pig]]),OR(ISNUMBER(FIND("gastro",C1702)),ISNUMBER(FIND("intesti",C1702)),ISNUMBER(FIND("stomach",C1702))),"NA")</f>
        <v>NA</v>
      </c>
      <c r="AX1702" t="str">
        <f>IF(OR(Table1[[#This Row],[Rodents]],Table1[[#This Row],[Human]],Table1[[#This Row],[Pig]]),NOT(OR(AQ1702,AR1702,AS1702,AT1702,AU1702,AV1702,AW1702)),"NA")</f>
        <v>NA</v>
      </c>
      <c r="AY1702" t="b">
        <f>OR(ISNUMBER(FIND("SWCNT",C1702)),ISNUMBER(FIND("SWNT",C1702)),ISNUMBER(FIND("single-wall",C1702)),ISNUMBER(FIND("single wall",C1702)),ISNUMBER(FIND("Single wall",C1702)),ISNUMBER(FIND("Single-wall",C1702)),ISNUMBER(FIND("SWCNT",B1702)),ISNUMBER(FIND("SWNT",B1702)),ISNUMBER(FIND("single-wall",B1702)),ISNUMBER(FIND("single wall",B1702)),ISNUMBER(FIND("Single-wall",B1702)),ISNUMBER(FIND("Single wall",B1702)))</f>
        <v>0</v>
      </c>
      <c r="AZ1702" t="b">
        <f>OR(ISNUMBER(FIND("MWCNT",C1702)),ISNUMBER(FIND("MWNT",C1702)),ISNUMBER(FIND("multi-wall",C1702)),ISNUMBER(FIND("multi wall",C1702)),ISNUMBER(FIND("multiwall",C1702)),ISNUMBER(FIND("Multi-wall",C1702)),ISNUMBER(FIND("Multi wall",C1702)),ISNUMBER(FIND("Multiwall",C1702)),ISNUMBER(FIND("MWCNT",B1702)),ISNUMBER(FIND("MWNT",B1702)),ISNUMBER(FIND("multi-wall",B1702)),ISNUMBER(FIND("multi wall",B1702)),ISNUMBER(FIND("multiwall",B1702)),ISNUMBER(FIND("Multi-wall",B1702)),ISNUMBER(FIND("Multi wall",B1702)),ISNUMBER(FIND("Multiwall",B1702)),ISNUMBER(FIND("Double-wall",B1702)),ISNUMBER(FIND("Double wall",B1702)),ISNUMBER(FIND("Doublewall",B1702)),ISNUMBER(FIND("double-wall",B1702)),ISNUMBER(FIND("double wall",B1702)),ISNUMBER(FIND("doublewall",B1702)))</f>
        <v>1</v>
      </c>
      <c r="BA1702" t="b">
        <f>AND(Table1[[#This Row],[SWCNT]],Table1[[#This Row],[MWCNT]])</f>
        <v>0</v>
      </c>
      <c r="BB1702" t="b">
        <f>IF(Table1[[#This Row],[SWCNT]]=TRUE,FALSE,IF(Table1[[#This Row],[MWCNT]]=TRUE,FALSE,TRUE))</f>
        <v>0</v>
      </c>
      <c r="BC1702" s="18"/>
    </row>
    <row r="1703" spans="1:55" ht="185">
      <c r="A1703" t="s">
        <v>4599</v>
      </c>
      <c r="B1703" s="2" t="s">
        <v>4602</v>
      </c>
      <c r="C1703" s="16" t="s">
        <v>4605</v>
      </c>
      <c r="D1703" s="17" t="s">
        <v>755</v>
      </c>
      <c r="E1703" s="2">
        <v>2012</v>
      </c>
      <c r="F1703" t="b">
        <f>OR(ISNUMBER(FIND("cytotoxic",C1703)),ISNUMBER(FIND("Cytotoxic",C1703)),ISNUMBER(FIND("cellular toxicity",C1703)),ISNUMBER(FIND("cell death",C1703)),ISNUMBER(FIND("viable",C1703)),ISNUMBER(FIND("phytotoxic",C1703)),ISNUMBER(FIND("acute toxicity",C1703)),ISNUMBER(FIND("MTT",C1703)),ISNUMBER(FIND("survival",C1703)),ISNUMBER(FIND("prolifer",C1703)),ISNUMBER(FIND("apoptosis",C1703)),ISNUMBER(FIND("neurotoxic",C1703)),ISNUMBER(FIND("  lysis ",C1703)),ISNUMBER(FIND("necrosis",C1703)),ISNUMBER(FIND("cellular death",C1703))*3,ISNUMBER(FIND("LDH",C1703)),ISNUMBER(FIND("Acute toxicity",C1703)))</f>
        <v>1</v>
      </c>
      <c r="G1703" t="b">
        <f>OR(ISNUMBER(FIND("genotoxic",C1703)),ISNUMBER(FIND("genotoxicity",C1703)),ISNUMBER(FIND("DNA damage",C1703)),ISNUMBER(FIND("DNA",C1703)),ISNUMBER(FIND("RNA",C1703)),ISNUMBER(FIND("mesothelioma",C1703)),ISNUMBER(FIND("carcino",C1703)),ISNUMBER(FIND("mutagen",C1703)),ISNUMBER(FIND("genetic",C1703)))</f>
        <v>0</v>
      </c>
      <c r="H1703" t="b">
        <f>OR(ISNUMBER(FIND("inflammatory",C1703)),ISNUMBER(FIND("inflamm",C1703)))</f>
        <v>0</v>
      </c>
      <c r="I1703" t="b">
        <f>OR(ISNUMBER(FIND("immune",C1703)),ISNUMBER(FIND("immunological",C1703)),ISNUMBER(FIND("interleuk",C1703)),ISNUMBER(FIND("platelet activation",C1703)),ISNUMBER(FIND("monocyte",C1703)),ISNUMBER(FIND("leukocyte",C1703)),ISNUMBER(FIND("cytokine",C1703)),ISNUMBER(FIND("CD4",C1703)),ISNUMBER(FIND("CD8",C1703)),ISNUMBER(FIND("T-cell",C1703)))</f>
        <v>1</v>
      </c>
      <c r="J1703" t="b">
        <f>OR(ISNUMBER(FIND("reactive oxygen",C1703)),ISNUMBER(FIND("ROS",C1703)),ISNUMBER(FIND("free radical",C1703)),ISNUMBER(FIND("oxidative stress",C1703)),ISNUMBER(FIND("peroxid",C1703)),ISNUMBER(FIND("oxidative",C1703)),ISNUMBER(FIND("antioxid",C1703)))</f>
        <v>0</v>
      </c>
      <c r="K1703" t="b">
        <f>OR(ISNUMBER(FIND("autophag",C1703)))</f>
        <v>0</v>
      </c>
      <c r="L1703" t="b">
        <f>OR(ISNUMBER(FIND("morpholog",C1703)))</f>
        <v>0</v>
      </c>
      <c r="M1703" t="b">
        <f>OR(ISNUMBER(FIND("fibrosis",C1703)),ISNUMBER(FIND("Fibrosis",C1703)),ISNUMBER(FIND("fibrot",C1703)))</f>
        <v>0</v>
      </c>
      <c r="N1703" t="b">
        <f>OR(ISNUMBER(FIND("offspring",C1703)),ISNUMBER(FIND("Parental",C1703)),ISNUMBER(FIND("parental",C1703)),ISNUMBER(FIND("germline",C1703)),ISNUMBER(FIND("reproduc",C1703)),ISNUMBER(FIND("embryo",C1703)))</f>
        <v>0</v>
      </c>
      <c r="O1703" t="b">
        <f>OR(ISNUMBER(FIND("metabol",C1703)),ISNUMBER(FIND("Metabol",C1703)),ISNUMBER(FIND("digest",C1703)),ISNUMBER(FIND("mitochon",C1703)))</f>
        <v>0</v>
      </c>
      <c r="P1703" t="b">
        <f>OR(ISNUMBER(FIND("ecotox",C1703)),ISNUMBER(FIND("Ecotox",B1703)),ISNUMBER(FIND("ecotox",B1703)),ISNUMBER(FIND("Ecotox",C1703)))</f>
        <v>0</v>
      </c>
      <c r="Q1703" t="b">
        <f>OR(ISNUMBER(FIND("Bioaccum",C1703)),ISNUMBER(FIND("bioaccum",C1703)),ISNUMBER(FIND("accum",C1703)))</f>
        <v>0</v>
      </c>
      <c r="R1703" t="b">
        <f>OR(ISNUMBER(FIND("Occupation",C1703)),ISNUMBER(FIND("occupation",C1703)),ISNUMBER(FIND("worker",C1703)),ISNUMBER(FIND("workforce",C1703)))</f>
        <v>0</v>
      </c>
      <c r="S1703" t="b">
        <f>NOT(OR(F1703,G1703,H1703,I1703,J1703,K1703,L1703,M1703,N1703,O1703,P1703,Q1703,R1703))</f>
        <v>0</v>
      </c>
      <c r="U1703" t="b">
        <f>OR(Table1[[#This Row],[Inflammation]],Table1[[#This Row],[Immune]])</f>
        <v>1</v>
      </c>
      <c r="V1703" t="str">
        <f>IF(OR(Table1[[#This Row],[Rodents]],Table1[[#This Row],[Human]],Table1[[#This Row],[Pig]]),OR(ISNUMBER(FIND("intratrach",C1703)),ISNUMBER(FIND("nasal ",C1703)),ISNUMBER(FIND("instill",C1703))),"NA")</f>
        <v>NA</v>
      </c>
      <c r="W1703" t="str">
        <f>IF(OR(Table1[[#This Row],[Rodents]],Table1[[#This Row],[Human]],Table1[[#This Row],[Pig]]),OR(ISNUMBER(FIND("dermal",C1703)),ISNUMBER(FIND("skin ",C1703))),"NA")</f>
        <v>NA</v>
      </c>
      <c r="X1703" t="str">
        <f>IF(OR(Table1[[#This Row],[Rodents]],Table1[[#This Row],[Human]],Table1[[#This Row],[Pig]]),OR(ISNUMBER(FIND("injected",C1703)),ISNUMBER(FIND("periton",C1703)),ISNUMBER(FIND("intrascrot",C1703))),"NA")</f>
        <v>NA</v>
      </c>
      <c r="Y1703" t="str">
        <f>IF(OR(Table1[[#This Row],[Rodents]],Table1[[#This Row],[Human]],Table1[[#This Row],[Pig]]),NOT(OR(Table1[[#This Row],[Inhaled/Intratracheal/intranasal]],Table1[[#This Row],[Dermal]],Table1[[#This Row],[Injected]])),"NA")</f>
        <v>NA</v>
      </c>
      <c r="AA1703" t="b">
        <f>OR(ISNUMBER(FIND("fish ",C1703)),ISNUMBER(FIND("Fish ",C1703)),ISNUMBER(FIND("aquatic",C1703)),ISNUMBER(FIND("daphnids",C1703)),ISNUMBER(FIND("Carcinus maenas",C1703)),ISNUMBER(FIND("Daphnia",C1703)),ISNUMBER(FIND("Ruditapes philippinarum",C1703)),ISNUMBER(FIND("daphnia",C1703)),ISNUMBER(FIND("marine",C1703)),ISNUMBER(FIND("mussel",C1703)),ISNUMBER(FIND("algae",C1703)),ISNUMBER(FIND("Donax faba",C1703)),ISNUMBER(FIND("estuarine",C1703)),ISNUMBER(FIND("snail",C1703)),ISNUMBER(FIND("Prorocentrum donghaiense",C1703)) )</f>
        <v>0</v>
      </c>
      <c r="AB1703" t="b">
        <f>OR(ISNUMBER(FIND(" rat ",C1703)),ISNUMBER(FIND(" rats ",C1703)),ISNUMBER(FIND(" Rats ",C1703)),ISNUMBER(FIND(" Rat ",C1703)),ISNUMBER(FIND(" rat.",C1703)),ISNUMBER(FIND(" rats.",C1703)),ISNUMBER(FIND("mouse",C1703)),ISNUMBER(FIND("mice",C1703)), ISNUMBER(FIND(" Mice",C1703)))</f>
        <v>0</v>
      </c>
      <c r="AC1703" t="b">
        <f>OR(ISNUMBER(FIND(" cell ",C1703)),ISNUMBER(FIND("fibroblast",C1703)),ISNUMBER(FIND("macrophage",C1703)),ISNUMBER(FIND("epithelial",C1703)),ISNUMBER(FIND("endothelial",C1703)),ISNUMBER(FIND("neuron",C1703)),ISNUMBER(FIND(" cells ",C1703)),ISNUMBER(FIND("RBC",C1703)),ISNUMBER(FIND("mitochond",C1703)),ISNUMBER(FIND("adipocyte",C1703)),ISNUMBER(FIND("osteo",C1703)),ISNUMBER(FIND("keratin",C1703)),ISNUMBER(FIND(" cell's ",C1703)),ISNUMBER(FIND("eukary",C1703)),ISNUMBER(FIND("sperm",C1703)))</f>
        <v>1</v>
      </c>
      <c r="AD1703" t="b">
        <v>0</v>
      </c>
      <c r="AE1703" t="b">
        <f>OR(ISNUMBER(FIND(" plant ",C1703)),ISNUMBER(FIND("Plant ",C1703)),ISNUMBER(FIND("tomato",C1703)),ISNUMBER(FIND("plants",C1703)),ISNUMBER(FIND("Plants",C1703)),ISNUMBER(FIND("algae",C1703)),ISNUMBER(FIND("lettuce",C1703)),ISNUMBER(FIND("green gram sprouts ",C1703)),ISNUMBER(FIND("Cucurbita pepo",C1703)),ISNUMBER(FIND("bean ",C1703)),ISNUMBER(FIND("chloroplast",C1703)),ISNUMBER(FIND("chlorophyll",C1703)),ISNUMBER(FIND("seedling",C1703)),ISNUMBER(FIND("canola",C1703)),ISNUMBER(FIND("shoot",C1703)),ISNUMBER(FIND("photosynthes",C1703)),ISNUMBER(FIND(" leaves ",C1703)),,ISNUMBER(FIND("agriculture",C1703)),ISNUMBER(FIND(" crops ",C1703)))</f>
        <v>0</v>
      </c>
      <c r="AF1703" t="b">
        <f>OR(ISNUMBER(FIND("bacteria",C1703)),ISNUMBER(FIND("Bacteria",C1703)),ISNUMBER(FIND("Bacterium",C1703)),ISNUMBER(FIND("bacterium",C1703)),ISNUMBER(FIND(" coli ",C1703)))</f>
        <v>0</v>
      </c>
      <c r="AG1703" t="b">
        <f>OR(ISNUMBER(FIND("fungi",C1703)),ISNUMBER(FIND("Fungi",C1703)),ISNUMBER(FIND("fungus",C1703)),ISNUMBER(FIND("Fungus",C1703)),ISNUMBER(FIND("mushroom",C1703)),ISNUMBER(FIND("Mushroom",C1703)),ISNUMBER(FIND(" mold ",C1703)))</f>
        <v>0</v>
      </c>
      <c r="AH1703" t="b">
        <f>OR(ISNUMBER(FIND("Pig ",C1703)),ISNUMBER(FIND("pig ",C1703)),ISNUMBER(FIND("Pigs ",C1703)),ISNUMBER(FIND("pigs ",C1703)))</f>
        <v>0</v>
      </c>
      <c r="AI1703" t="b">
        <f>OR(ISNUMBER(FIND(" C. elegans",C1703)),ISNUMBER(FIND("Caenorhabditis elegans",C1703)),ISNUMBER(FIND("earthworms",C1703)),ISNUMBER(FIND(" Ficopomatus enigmaticus",C1703)),ISNUMBER(FIND("larva",C1703)),ISNUMBER(FIND("Lumbriculus variegatus",C1703)),ISNUMBER(FIND("nematode",C1703)))</f>
        <v>0</v>
      </c>
      <c r="AJ1703" t="b">
        <f>NOT(OR(AA1703,AB1703,AC1703,AD1703,AE1703,AF1703,AG1703,AH1703,AI1703))</f>
        <v>0</v>
      </c>
      <c r="AL1703" t="b">
        <f>OR(AA1703,AB1703,AD1703,AE1703,AF1703,AG1703,AH1703,AI1703)</f>
        <v>0</v>
      </c>
      <c r="AM1703" t="b">
        <f>IF(Table1[[#This Row],[In vivo?]],IF(Table1[[#This Row],[Cell]],FALSE,TRUE),FALSE)</f>
        <v>0</v>
      </c>
      <c r="AN1703" t="b">
        <f>AND(AC1703,AL1703)</f>
        <v>0</v>
      </c>
      <c r="AO1703" t="b">
        <f>IF(Table1[[#This Row],[Cell]],IF(Table1[[#This Row],[In vivo?]],FALSE,TRUE),FALSE)</f>
        <v>1</v>
      </c>
      <c r="AP1703" t="b">
        <f>NOT(OR(Table1[[#This Row],[In vivo?]],Table1[[#This Row],[Only in Cell]]))</f>
        <v>0</v>
      </c>
      <c r="AQ1703" t="str">
        <f>IF(OR(Table1[[#This Row],[Rodents]],Table1[[#This Row],[Human]],Table1[[#This Row],[Pig]]),OR(ISNUMBER(FIND("pulmonary",C1703)),ISNUMBER(FIND("lung",C1703))),"NA")</f>
        <v>NA</v>
      </c>
      <c r="AR1703" t="str">
        <f>IF(OR(Table1[[#This Row],[Rodents]],Table1[[#This Row],[Human]],Table1[[#This Row],[Pig]]),OR(ISNUMBER(FIND("skin",C1703)),ISNUMBER(FIND("dermal",C1703))),"NA")</f>
        <v>NA</v>
      </c>
      <c r="AS1703" t="str">
        <f>IF(OR(Table1[[#This Row],[Rodents]],Table1[[#This Row],[Human]],Table1[[#This Row],[Pig]]),OR(ISNUMBER(FIND("liver",C1703)),ISNUMBER(FIND("hepat",C1703))),"NA")</f>
        <v>NA</v>
      </c>
      <c r="AT1703" t="str">
        <f>IF(OR(Table1[[#This Row],[Rodents]],Table1[[#This Row],[Human]],Table1[[#This Row],[Pig]]),OR(ISNUMBER(FIND("kidney",C1703)),ISNUMBER(FIND("neph",C1703))),"NA")</f>
        <v>NA</v>
      </c>
      <c r="AU1703" t="str">
        <f>IF(OR(Table1[[#This Row],[Rodents]],Table1[[#This Row],[Human]],Table1[[#This Row],[Pig]]),OR(ISNUMBER(FIND("brain",C1703)),ISNUMBER(FIND("neur",C1703)),ISNUMBER(FIND("nerv",C1703))),"NA")</f>
        <v>NA</v>
      </c>
      <c r="AV1703" t="str">
        <f>IF(OR(Table1[[#This Row],[Rodents]],Table1[[#This Row],[Human]],Table1[[#This Row],[Pig]]),OR(ISNUMBER(FIND("heart",C1703)),ISNUMBER(FIND("cardi",C1703))),"NA")</f>
        <v>NA</v>
      </c>
      <c r="AW1703" t="str">
        <f>IF(OR(Table1[[#This Row],[Rodents]],Table1[[#This Row],[Human]],Table1[[#This Row],[Pig]]),OR(ISNUMBER(FIND("gastro",C1703)),ISNUMBER(FIND("intesti",C1703)),ISNUMBER(FIND("stomach",C1703))),"NA")</f>
        <v>NA</v>
      </c>
      <c r="AX1703" t="str">
        <f>IF(OR(Table1[[#This Row],[Rodents]],Table1[[#This Row],[Human]],Table1[[#This Row],[Pig]]),NOT(OR(AQ1703,AR1703,AS1703,AT1703,AU1703,AV1703,AW1703)),"NA")</f>
        <v>NA</v>
      </c>
      <c r="AY1703" t="b">
        <f>OR(ISNUMBER(FIND("SWCNT",C1703)),ISNUMBER(FIND("SWNT",C1703)),ISNUMBER(FIND("single-wall",C1703)),ISNUMBER(FIND("single wall",C1703)),ISNUMBER(FIND("Single wall",C1703)),ISNUMBER(FIND("Single-wall",C1703)),ISNUMBER(FIND("SWCNT",B1703)),ISNUMBER(FIND("SWNT",B1703)),ISNUMBER(FIND("single-wall",B1703)),ISNUMBER(FIND("single wall",B1703)),ISNUMBER(FIND("Single-wall",B1703)),ISNUMBER(FIND("Single wall",B1703)))</f>
        <v>0</v>
      </c>
      <c r="AZ1703" t="b">
        <f>OR(ISNUMBER(FIND("MWCNT",C1703)),ISNUMBER(FIND("MWNT",C1703)),ISNUMBER(FIND("multi-wall",C1703)),ISNUMBER(FIND("multi wall",C1703)),ISNUMBER(FIND("multiwall",C1703)),ISNUMBER(FIND("Multi-wall",C1703)),ISNUMBER(FIND("Multi wall",C1703)),ISNUMBER(FIND("Multiwall",C1703)),ISNUMBER(FIND("MWCNT",B1703)),ISNUMBER(FIND("MWNT",B1703)),ISNUMBER(FIND("multi-wall",B1703)),ISNUMBER(FIND("multi wall",B1703)),ISNUMBER(FIND("multiwall",B1703)),ISNUMBER(FIND("Multi-wall",B1703)),ISNUMBER(FIND("Multi wall",B1703)),ISNUMBER(FIND("Multiwall",B1703)),ISNUMBER(FIND("Double-wall",B1703)),ISNUMBER(FIND("Double wall",B1703)),ISNUMBER(FIND("Doublewall",B1703)),ISNUMBER(FIND("double-wall",B1703)),ISNUMBER(FIND("double wall",B1703)),ISNUMBER(FIND("doublewall",B1703)))</f>
        <v>1</v>
      </c>
      <c r="BA1703" t="b">
        <f>AND(Table1[[#This Row],[SWCNT]],Table1[[#This Row],[MWCNT]])</f>
        <v>0</v>
      </c>
      <c r="BB1703" t="b">
        <f>IF(Table1[[#This Row],[SWCNT]]=TRUE,FALSE,IF(Table1[[#This Row],[MWCNT]]=TRUE,FALSE,TRUE))</f>
        <v>0</v>
      </c>
      <c r="BC1703" s="18"/>
    </row>
    <row r="1704" spans="1:55" ht="222">
      <c r="A1704" t="s">
        <v>4600</v>
      </c>
      <c r="B1704" s="2" t="s">
        <v>4603</v>
      </c>
      <c r="C1704" s="16" t="s">
        <v>4606</v>
      </c>
      <c r="D1704" s="17" t="s">
        <v>1192</v>
      </c>
      <c r="E1704" s="2">
        <v>2012</v>
      </c>
      <c r="F1704" t="b">
        <f>OR(ISNUMBER(FIND("cytotoxic",C1704)),ISNUMBER(FIND("Cytotoxic",C1704)),ISNUMBER(FIND("cellular toxicity",C1704)),ISNUMBER(FIND("cell death",C1704)),ISNUMBER(FIND("viable",C1704)),ISNUMBER(FIND("phytotoxic",C1704)),ISNUMBER(FIND("acute toxicity",C1704)),ISNUMBER(FIND("MTT",C1704)),ISNUMBER(FIND("survival",C1704)),ISNUMBER(FIND("prolifer",C1704)),ISNUMBER(FIND("apoptosis",C1704)),ISNUMBER(FIND("neurotoxic",C1704)),ISNUMBER(FIND("  lysis ",C1704)),ISNUMBER(FIND("necrosis",C1704)),ISNUMBER(FIND("cellular death",C1704))*3,ISNUMBER(FIND("LDH",C1704)),ISNUMBER(FIND("Acute toxicity",C1704)))</f>
        <v>0</v>
      </c>
      <c r="G1704" t="b">
        <f>OR(ISNUMBER(FIND("genotoxic",C1704)),ISNUMBER(FIND("genotoxicity",C1704)),ISNUMBER(FIND("DNA damage",C1704)),ISNUMBER(FIND("DNA",C1704)),ISNUMBER(FIND("RNA",C1704)),ISNUMBER(FIND("mesothelioma",C1704)),ISNUMBER(FIND("carcino",C1704)),ISNUMBER(FIND("mutagen",C1704)),ISNUMBER(FIND("genetic",C1704)))</f>
        <v>0</v>
      </c>
      <c r="H1704" t="b">
        <f>OR(ISNUMBER(FIND("inflammatory",C1704)),ISNUMBER(FIND("inflamm",C1704)))</f>
        <v>0</v>
      </c>
      <c r="I1704" t="b">
        <f>OR(ISNUMBER(FIND("immune",C1704)),ISNUMBER(FIND("immunological",C1704)),ISNUMBER(FIND("interleuk",C1704)),ISNUMBER(FIND("platelet activation",C1704)),ISNUMBER(FIND("monocyte",C1704)),ISNUMBER(FIND("leukocyte",C1704)),ISNUMBER(FIND("cytokine",C1704)),ISNUMBER(FIND("CD4",C1704)),ISNUMBER(FIND("CD8",C1704)),ISNUMBER(FIND("T-cell",C1704)))</f>
        <v>1</v>
      </c>
      <c r="J1704" t="b">
        <f>OR(ISNUMBER(FIND("reactive oxygen",C1704)),ISNUMBER(FIND("ROS",C1704)),ISNUMBER(FIND("free radical",C1704)),ISNUMBER(FIND("oxidative stress",C1704)),ISNUMBER(FIND("peroxid",C1704)),ISNUMBER(FIND("oxidative",C1704)),ISNUMBER(FIND("antioxid",C1704)))</f>
        <v>1</v>
      </c>
      <c r="K1704" t="b">
        <f>OR(ISNUMBER(FIND("autophag",C1704)))</f>
        <v>0</v>
      </c>
      <c r="L1704" t="b">
        <f>OR(ISNUMBER(FIND("morpholog",C1704)))</f>
        <v>0</v>
      </c>
      <c r="M1704" t="b">
        <f>OR(ISNUMBER(FIND("fibrosis",C1704)),ISNUMBER(FIND("Fibrosis",C1704)),ISNUMBER(FIND("fibrot",C1704)))</f>
        <v>0</v>
      </c>
      <c r="N1704" t="b">
        <f>OR(ISNUMBER(FIND("offspring",C1704)),ISNUMBER(FIND("Parental",C1704)),ISNUMBER(FIND("parental",C1704)),ISNUMBER(FIND("germline",C1704)),ISNUMBER(FIND("reproduc",C1704)),ISNUMBER(FIND("embryo",C1704)))</f>
        <v>0</v>
      </c>
      <c r="O1704" t="b">
        <f>OR(ISNUMBER(FIND("metabol",C1704)),ISNUMBER(FIND("Metabol",C1704)),ISNUMBER(FIND("digest",C1704)),ISNUMBER(FIND("mitochon",C1704)))</f>
        <v>0</v>
      </c>
      <c r="P1704" t="b">
        <f>OR(ISNUMBER(FIND("ecotox",C1704)),ISNUMBER(FIND("Ecotox",B1704)),ISNUMBER(FIND("ecotox",B1704)),ISNUMBER(FIND("Ecotox",C1704)))</f>
        <v>0</v>
      </c>
      <c r="Q1704" t="b">
        <f>OR(ISNUMBER(FIND("Bioaccum",C1704)),ISNUMBER(FIND("bioaccum",C1704)),ISNUMBER(FIND("accum",C1704)))</f>
        <v>0</v>
      </c>
      <c r="R1704" t="b">
        <f>OR(ISNUMBER(FIND("Occupation",C1704)),ISNUMBER(FIND("occupation",C1704)),ISNUMBER(FIND("worker",C1704)),ISNUMBER(FIND("workforce",C1704)))</f>
        <v>0</v>
      </c>
      <c r="S1704" t="b">
        <f>NOT(OR(F1704,G1704,H1704,I1704,J1704,K1704,L1704,M1704,N1704,O1704,P1704,Q1704,R1704))</f>
        <v>0</v>
      </c>
      <c r="U1704" t="b">
        <f>OR(Table1[[#This Row],[Inflammation]],Table1[[#This Row],[Immune]])</f>
        <v>1</v>
      </c>
      <c r="V1704" t="str">
        <f>IF(OR(Table1[[#This Row],[Rodents]],Table1[[#This Row],[Human]],Table1[[#This Row],[Pig]]),OR(ISNUMBER(FIND("intratrach",C1704)),ISNUMBER(FIND("nasal ",C1704)),ISNUMBER(FIND("instill",C1704))),"NA")</f>
        <v>NA</v>
      </c>
      <c r="W1704" t="str">
        <f>IF(OR(Table1[[#This Row],[Rodents]],Table1[[#This Row],[Human]],Table1[[#This Row],[Pig]]),OR(ISNUMBER(FIND("dermal",C1704)),ISNUMBER(FIND("skin ",C1704))),"NA")</f>
        <v>NA</v>
      </c>
      <c r="X1704" t="str">
        <f>IF(OR(Table1[[#This Row],[Rodents]],Table1[[#This Row],[Human]],Table1[[#This Row],[Pig]]),OR(ISNUMBER(FIND("injected",C1704)),ISNUMBER(FIND("periton",C1704)),ISNUMBER(FIND("intrascrot",C1704))),"NA")</f>
        <v>NA</v>
      </c>
      <c r="Y1704" t="str">
        <f>IF(OR(Table1[[#This Row],[Rodents]],Table1[[#This Row],[Human]],Table1[[#This Row],[Pig]]),NOT(OR(Table1[[#This Row],[Inhaled/Intratracheal/intranasal]],Table1[[#This Row],[Dermal]],Table1[[#This Row],[Injected]])),"NA")</f>
        <v>NA</v>
      </c>
      <c r="AA1704" t="b">
        <f>OR(ISNUMBER(FIND("fish ",C1704)),ISNUMBER(FIND("Fish ",C1704)),ISNUMBER(FIND("aquatic",C1704)),ISNUMBER(FIND("daphnids",C1704)),ISNUMBER(FIND("Carcinus maenas",C1704)),ISNUMBER(FIND("Daphnia",C1704)),ISNUMBER(FIND("Ruditapes philippinarum",C1704)),ISNUMBER(FIND("daphnia",C1704)),ISNUMBER(FIND("marine",C1704)),ISNUMBER(FIND("mussel",C1704)),ISNUMBER(FIND("algae",C1704)),ISNUMBER(FIND("Donax faba",C1704)),ISNUMBER(FIND("estuarine",C1704)),ISNUMBER(FIND("snail",C1704)),ISNUMBER(FIND("Prorocentrum donghaiense",C1704)) )</f>
        <v>0</v>
      </c>
      <c r="AB1704" t="b">
        <f>OR(ISNUMBER(FIND(" rat ",C1704)),ISNUMBER(FIND(" rats ",C1704)),ISNUMBER(FIND(" Rats ",C1704)),ISNUMBER(FIND(" Rat ",C1704)),ISNUMBER(FIND(" rat.",C1704)),ISNUMBER(FIND(" rats.",C1704)),ISNUMBER(FIND("mouse",C1704)),ISNUMBER(FIND("mice",C1704)), ISNUMBER(FIND(" Mice",C1704)))</f>
        <v>0</v>
      </c>
      <c r="AC1704" t="b">
        <f>OR(ISNUMBER(FIND(" cell ",C1704)),ISNUMBER(FIND("fibroblast",C1704)),ISNUMBER(FIND("macrophage",C1704)),ISNUMBER(FIND("epithelial",C1704)),ISNUMBER(FIND("endothelial",C1704)),ISNUMBER(FIND("neuron",C1704)),ISNUMBER(FIND(" cells ",C1704)),ISNUMBER(FIND("RBC",C1704)),ISNUMBER(FIND("mitochond",C1704)),ISNUMBER(FIND("adipocyte",C1704)),ISNUMBER(FIND("osteo",C1704)),ISNUMBER(FIND("keratin",C1704)),ISNUMBER(FIND(" cell's ",C1704)),ISNUMBER(FIND("eukary",C1704)),ISNUMBER(FIND("sperm",C1704)))</f>
        <v>1</v>
      </c>
      <c r="AD1704" t="b">
        <v>0</v>
      </c>
      <c r="AE1704" t="b">
        <f>OR(ISNUMBER(FIND(" plant ",C1704)),ISNUMBER(FIND("Plant ",C1704)),ISNUMBER(FIND("tomato",C1704)),ISNUMBER(FIND("plants",C1704)),ISNUMBER(FIND("Plants",C1704)),ISNUMBER(FIND("algae",C1704)),ISNUMBER(FIND("lettuce",C1704)),ISNUMBER(FIND("green gram sprouts ",C1704)),ISNUMBER(FIND("Cucurbita pepo",C1704)),ISNUMBER(FIND("bean ",C1704)),ISNUMBER(FIND("chloroplast",C1704)),ISNUMBER(FIND("chlorophyll",C1704)),ISNUMBER(FIND("seedling",C1704)),ISNUMBER(FIND("canola",C1704)),ISNUMBER(FIND("shoot",C1704)),ISNUMBER(FIND("photosynthes",C1704)),ISNUMBER(FIND(" leaves ",C1704)),,ISNUMBER(FIND("agriculture",C1704)),ISNUMBER(FIND(" crops ",C1704)))</f>
        <v>0</v>
      </c>
      <c r="AF1704" t="b">
        <f>OR(ISNUMBER(FIND("bacteria",C1704)),ISNUMBER(FIND("Bacteria",C1704)),ISNUMBER(FIND("Bacterium",C1704)),ISNUMBER(FIND("bacterium",C1704)),ISNUMBER(FIND(" coli ",C1704)))</f>
        <v>0</v>
      </c>
      <c r="AG1704" t="b">
        <f>OR(ISNUMBER(FIND("fungi",C1704)),ISNUMBER(FIND("Fungi",C1704)),ISNUMBER(FIND("fungus",C1704)),ISNUMBER(FIND("Fungus",C1704)),ISNUMBER(FIND("mushroom",C1704)),ISNUMBER(FIND("Mushroom",C1704)),ISNUMBER(FIND(" mold ",C1704)))</f>
        <v>0</v>
      </c>
      <c r="AH1704" t="b">
        <f>OR(ISNUMBER(FIND("Pig ",C1704)),ISNUMBER(FIND("pig ",C1704)),ISNUMBER(FIND("Pigs ",C1704)),ISNUMBER(FIND("pigs ",C1704)))</f>
        <v>0</v>
      </c>
      <c r="AI1704" t="b">
        <f>OR(ISNUMBER(FIND(" C. elegans",C1704)),ISNUMBER(FIND("Caenorhabditis elegans",C1704)),ISNUMBER(FIND("earthworms",C1704)),ISNUMBER(FIND(" Ficopomatus enigmaticus",C1704)),ISNUMBER(FIND("larva",C1704)),ISNUMBER(FIND("Lumbriculus variegatus",C1704)),ISNUMBER(FIND("nematode",C1704)))</f>
        <v>0</v>
      </c>
      <c r="AJ1704" t="b">
        <f>NOT(OR(AA1704,AB1704,AC1704,AD1704,AE1704,AF1704,AG1704,AH1704,AI1704))</f>
        <v>0</v>
      </c>
      <c r="AL1704" t="b">
        <f>OR(AA1704,AB1704,AD1704,AE1704,AF1704,AG1704,AH1704,AI1704)</f>
        <v>0</v>
      </c>
      <c r="AM1704" t="b">
        <f>IF(Table1[[#This Row],[In vivo?]],IF(Table1[[#This Row],[Cell]],FALSE,TRUE),FALSE)</f>
        <v>0</v>
      </c>
      <c r="AN1704" t="b">
        <f>AND(AC1704,AL1704)</f>
        <v>0</v>
      </c>
      <c r="AO1704" t="b">
        <f>IF(Table1[[#This Row],[Cell]],IF(Table1[[#This Row],[In vivo?]],FALSE,TRUE),FALSE)</f>
        <v>1</v>
      </c>
      <c r="AP1704" t="b">
        <f>NOT(OR(Table1[[#This Row],[In vivo?]],Table1[[#This Row],[Only in Cell]]))</f>
        <v>0</v>
      </c>
      <c r="AQ1704" t="str">
        <f>IF(OR(Table1[[#This Row],[Rodents]],Table1[[#This Row],[Human]],Table1[[#This Row],[Pig]]),OR(ISNUMBER(FIND("pulmonary",C1704)),ISNUMBER(FIND("lung",C1704))),"NA")</f>
        <v>NA</v>
      </c>
      <c r="AR1704" t="str">
        <f>IF(OR(Table1[[#This Row],[Rodents]],Table1[[#This Row],[Human]],Table1[[#This Row],[Pig]]),OR(ISNUMBER(FIND("skin",C1704)),ISNUMBER(FIND("dermal",C1704))),"NA")</f>
        <v>NA</v>
      </c>
      <c r="AS1704" t="str">
        <f>IF(OR(Table1[[#This Row],[Rodents]],Table1[[#This Row],[Human]],Table1[[#This Row],[Pig]]),OR(ISNUMBER(FIND("liver",C1704)),ISNUMBER(FIND("hepat",C1704))),"NA")</f>
        <v>NA</v>
      </c>
      <c r="AT1704" t="str">
        <f>IF(OR(Table1[[#This Row],[Rodents]],Table1[[#This Row],[Human]],Table1[[#This Row],[Pig]]),OR(ISNUMBER(FIND("kidney",C1704)),ISNUMBER(FIND("neph",C1704))),"NA")</f>
        <v>NA</v>
      </c>
      <c r="AU1704" t="str">
        <f>IF(OR(Table1[[#This Row],[Rodents]],Table1[[#This Row],[Human]],Table1[[#This Row],[Pig]]),OR(ISNUMBER(FIND("brain",C1704)),ISNUMBER(FIND("neur",C1704)),ISNUMBER(FIND("nerv",C1704))),"NA")</f>
        <v>NA</v>
      </c>
      <c r="AV1704" t="str">
        <f>IF(OR(Table1[[#This Row],[Rodents]],Table1[[#This Row],[Human]],Table1[[#This Row],[Pig]]),OR(ISNUMBER(FIND("heart",C1704)),ISNUMBER(FIND("cardi",C1704))),"NA")</f>
        <v>NA</v>
      </c>
      <c r="AW1704" t="str">
        <f>IF(OR(Table1[[#This Row],[Rodents]],Table1[[#This Row],[Human]],Table1[[#This Row],[Pig]]),OR(ISNUMBER(FIND("gastro",C1704)),ISNUMBER(FIND("intesti",C1704)),ISNUMBER(FIND("stomach",C1704))),"NA")</f>
        <v>NA</v>
      </c>
      <c r="AX1704" t="str">
        <f>IF(OR(Table1[[#This Row],[Rodents]],Table1[[#This Row],[Human]],Table1[[#This Row],[Pig]]),NOT(OR(AQ1704,AR1704,AS1704,AT1704,AU1704,AV1704,AW1704)),"NA")</f>
        <v>NA</v>
      </c>
      <c r="AY1704" t="b">
        <f>OR(ISNUMBER(FIND("SWCNT",C1704)),ISNUMBER(FIND("SWNT",C1704)),ISNUMBER(FIND("single-wall",C1704)),ISNUMBER(FIND("single wall",C1704)),ISNUMBER(FIND("Single wall",C1704)),ISNUMBER(FIND("Single-wall",C1704)),ISNUMBER(FIND("SWCNT",B1704)),ISNUMBER(FIND("SWNT",B1704)),ISNUMBER(FIND("single-wall",B1704)),ISNUMBER(FIND("single wall",B1704)),ISNUMBER(FIND("Single-wall",B1704)),ISNUMBER(FIND("Single wall",B1704)))</f>
        <v>0</v>
      </c>
      <c r="AZ1704" t="b">
        <f>OR(ISNUMBER(FIND("MWCNT",C1704)),ISNUMBER(FIND("MWNT",C1704)),ISNUMBER(FIND("multi-wall",C1704)),ISNUMBER(FIND("multi wall",C1704)),ISNUMBER(FIND("multiwall",C1704)),ISNUMBER(FIND("Multi-wall",C1704)),ISNUMBER(FIND("Multi wall",C1704)),ISNUMBER(FIND("Multiwall",C1704)),ISNUMBER(FIND("MWCNT",B1704)),ISNUMBER(FIND("MWNT",B1704)),ISNUMBER(FIND("multi-wall",B1704)),ISNUMBER(FIND("multi wall",B1704)),ISNUMBER(FIND("multiwall",B1704)),ISNUMBER(FIND("Multi-wall",B1704)),ISNUMBER(FIND("Multi wall",B1704)),ISNUMBER(FIND("Multiwall",B1704)),ISNUMBER(FIND("Double-wall",B1704)),ISNUMBER(FIND("Double wall",B1704)),ISNUMBER(FIND("Doublewall",B1704)),ISNUMBER(FIND("double-wall",B1704)),ISNUMBER(FIND("double wall",B1704)),ISNUMBER(FIND("doublewall",B1704)))</f>
        <v>1</v>
      </c>
      <c r="BA1704" t="b">
        <f>AND(Table1[[#This Row],[SWCNT]],Table1[[#This Row],[MWCNT]])</f>
        <v>0</v>
      </c>
      <c r="BB1704" t="b">
        <f>IF(Table1[[#This Row],[SWCNT]]=TRUE,FALSE,IF(Table1[[#This Row],[MWCNT]]=TRUE,FALSE,TRUE))</f>
        <v>0</v>
      </c>
      <c r="BC1704" s="18"/>
    </row>
    <row r="1705" spans="1:55" ht="222">
      <c r="A1705" t="s">
        <v>4610</v>
      </c>
      <c r="B1705" s="2" t="s">
        <v>4614</v>
      </c>
      <c r="C1705" s="16" t="s">
        <v>4618</v>
      </c>
      <c r="D1705" s="17" t="s">
        <v>1302</v>
      </c>
      <c r="E1705" s="2">
        <v>2012</v>
      </c>
      <c r="F1705" t="b">
        <f>OR(ISNUMBER(FIND("cytotoxic",C1705)),ISNUMBER(FIND("Cytotoxic",C1705)),ISNUMBER(FIND("cellular toxicity",C1705)),ISNUMBER(FIND("cell death",C1705)),ISNUMBER(FIND("viable",C1705)),ISNUMBER(FIND("phytotoxic",C1705)),ISNUMBER(FIND("acute toxicity",C1705)),ISNUMBER(FIND("MTT",C1705)),ISNUMBER(FIND("survival",C1705)),ISNUMBER(FIND("prolifer",C1705)),ISNUMBER(FIND("apoptosis",C1705)),ISNUMBER(FIND("neurotoxic",C1705)),ISNUMBER(FIND("  lysis ",C1705)),ISNUMBER(FIND("necrosis",C1705)),ISNUMBER(FIND("cellular death",C1705))*3,ISNUMBER(FIND("LDH",C1705)),ISNUMBER(FIND("Acute toxicity",C1705)))</f>
        <v>1</v>
      </c>
      <c r="G1705" t="b">
        <f>OR(ISNUMBER(FIND("genotoxic",C1705)),ISNUMBER(FIND("genotoxicity",C1705)),ISNUMBER(FIND("DNA damage",C1705)),ISNUMBER(FIND("DNA",C1705)),ISNUMBER(FIND("RNA",C1705)),ISNUMBER(FIND("mesothelioma",C1705)),ISNUMBER(FIND("carcino",C1705)),ISNUMBER(FIND("mutagen",C1705)),ISNUMBER(FIND("genetic",C1705)))</f>
        <v>0</v>
      </c>
      <c r="H1705" t="b">
        <f>OR(ISNUMBER(FIND("inflammatory",C1705)),ISNUMBER(FIND("inflamm",C1705)))</f>
        <v>0</v>
      </c>
      <c r="I1705" t="b">
        <f>OR(ISNUMBER(FIND("immune",C1705)),ISNUMBER(FIND("immunological",C1705)),ISNUMBER(FIND("interleuk",C1705)),ISNUMBER(FIND("platelet activation",C1705)),ISNUMBER(FIND("monocyte",C1705)),ISNUMBER(FIND("leukocyte",C1705)),ISNUMBER(FIND("cytokine",C1705)),ISNUMBER(FIND("CD4",C1705)),ISNUMBER(FIND("CD8",C1705)),ISNUMBER(FIND("T-cell",C1705)))</f>
        <v>0</v>
      </c>
      <c r="J1705" t="b">
        <f>OR(ISNUMBER(FIND("reactive oxygen",C1705)),ISNUMBER(FIND("ROS",C1705)),ISNUMBER(FIND("free radical",C1705)),ISNUMBER(FIND("oxidative stress",C1705)),ISNUMBER(FIND("peroxid",C1705)),ISNUMBER(FIND("oxidative",C1705)),ISNUMBER(FIND("antioxid",C1705)))</f>
        <v>1</v>
      </c>
      <c r="K1705" t="b">
        <f>OR(ISNUMBER(FIND("autophag",C1705)))</f>
        <v>0</v>
      </c>
      <c r="L1705" t="b">
        <f>OR(ISNUMBER(FIND("morpholog",C1705)))</f>
        <v>1</v>
      </c>
      <c r="M1705" t="b">
        <f>OR(ISNUMBER(FIND("fibrosis",C1705)),ISNUMBER(FIND("Fibrosis",C1705)),ISNUMBER(FIND("fibrot",C1705)))</f>
        <v>0</v>
      </c>
      <c r="N1705" t="b">
        <f>OR(ISNUMBER(FIND("offspring",C1705)),ISNUMBER(FIND("Parental",C1705)),ISNUMBER(FIND("parental",C1705)),ISNUMBER(FIND("germline",C1705)),ISNUMBER(FIND("reproduc",C1705)),ISNUMBER(FIND("embryo",C1705)))</f>
        <v>0</v>
      </c>
      <c r="O1705" t="b">
        <f>OR(ISNUMBER(FIND("metabol",C1705)),ISNUMBER(FIND("Metabol",C1705)),ISNUMBER(FIND("digest",C1705)),ISNUMBER(FIND("mitochon",C1705)))</f>
        <v>1</v>
      </c>
      <c r="P1705" t="b">
        <f>OR(ISNUMBER(FIND("ecotox",C1705)),ISNUMBER(FIND("Ecotox",B1705)),ISNUMBER(FIND("ecotox",B1705)),ISNUMBER(FIND("Ecotox",C1705)))</f>
        <v>0</v>
      </c>
      <c r="Q1705" t="b">
        <f>OR(ISNUMBER(FIND("Bioaccum",C1705)),ISNUMBER(FIND("bioaccum",C1705)),ISNUMBER(FIND("accum",C1705)))</f>
        <v>0</v>
      </c>
      <c r="R1705" t="b">
        <f>OR(ISNUMBER(FIND("Occupation",C1705)),ISNUMBER(FIND("occupation",C1705)),ISNUMBER(FIND("worker",C1705)),ISNUMBER(FIND("workforce",C1705)))</f>
        <v>0</v>
      </c>
      <c r="S1705" t="b">
        <f>NOT(OR(F1705,G1705,H1705,I1705,J1705,K1705,L1705,M1705,N1705,O1705,P1705,Q1705,R1705))</f>
        <v>0</v>
      </c>
      <c r="U1705" t="b">
        <f>OR(Table1[[#This Row],[Inflammation]],Table1[[#This Row],[Immune]])</f>
        <v>0</v>
      </c>
      <c r="V1705" t="str">
        <f>IF(OR(Table1[[#This Row],[Rodents]],Table1[[#This Row],[Human]],Table1[[#This Row],[Pig]]),OR(ISNUMBER(FIND("intratrach",C1705)),ISNUMBER(FIND("nasal ",C1705)),ISNUMBER(FIND("instill",C1705))),"NA")</f>
        <v>NA</v>
      </c>
      <c r="W1705" t="str">
        <f>IF(OR(Table1[[#This Row],[Rodents]],Table1[[#This Row],[Human]],Table1[[#This Row],[Pig]]),OR(ISNUMBER(FIND("dermal",C1705)),ISNUMBER(FIND("skin ",C1705))),"NA")</f>
        <v>NA</v>
      </c>
      <c r="X1705" t="str">
        <f>IF(OR(Table1[[#This Row],[Rodents]],Table1[[#This Row],[Human]],Table1[[#This Row],[Pig]]),OR(ISNUMBER(FIND("injected",C1705)),ISNUMBER(FIND("periton",C1705)),ISNUMBER(FIND("intrascrot",C1705))),"NA")</f>
        <v>NA</v>
      </c>
      <c r="Y1705" t="str">
        <f>IF(OR(Table1[[#This Row],[Rodents]],Table1[[#This Row],[Human]],Table1[[#This Row],[Pig]]),NOT(OR(Table1[[#This Row],[Inhaled/Intratracheal/intranasal]],Table1[[#This Row],[Dermal]],Table1[[#This Row],[Injected]])),"NA")</f>
        <v>NA</v>
      </c>
      <c r="AA1705" t="b">
        <f>OR(ISNUMBER(FIND("fish ",C1705)),ISNUMBER(FIND("Fish ",C1705)),ISNUMBER(FIND("aquatic",C1705)),ISNUMBER(FIND("daphnids",C1705)),ISNUMBER(FIND("Carcinus maenas",C1705)),ISNUMBER(FIND("Daphnia",C1705)),ISNUMBER(FIND("Ruditapes philippinarum",C1705)),ISNUMBER(FIND("daphnia",C1705)),ISNUMBER(FIND("marine",C1705)),ISNUMBER(FIND("mussel",C1705)),ISNUMBER(FIND("algae",C1705)),ISNUMBER(FIND("Donax faba",C1705)),ISNUMBER(FIND("estuarine",C1705)),ISNUMBER(FIND("snail",C1705)),ISNUMBER(FIND("Prorocentrum donghaiense",C1705)) )</f>
        <v>0</v>
      </c>
      <c r="AB1705" t="b">
        <f>OR(ISNUMBER(FIND(" rat ",C1705)),ISNUMBER(FIND(" rats ",C1705)),ISNUMBER(FIND(" Rats ",C1705)),ISNUMBER(FIND(" Rat ",C1705)),ISNUMBER(FIND(" rat.",C1705)),ISNUMBER(FIND(" rats.",C1705)),ISNUMBER(FIND("mouse",C1705)),ISNUMBER(FIND("mice",C1705)), ISNUMBER(FIND(" Mice",C1705)))</f>
        <v>0</v>
      </c>
      <c r="AC1705" t="b">
        <f>OR(ISNUMBER(FIND(" cell ",C1705)),ISNUMBER(FIND("fibroblast",C1705)),ISNUMBER(FIND("macrophage",C1705)),ISNUMBER(FIND("epithelial",C1705)),ISNUMBER(FIND("endothelial",C1705)),ISNUMBER(FIND("neuron",C1705)),ISNUMBER(FIND(" cells ",C1705)),ISNUMBER(FIND("RBC",C1705)),ISNUMBER(FIND("mitochond",C1705)),ISNUMBER(FIND("adipocyte",C1705)),ISNUMBER(FIND("osteo",C1705)),ISNUMBER(FIND("keratin",C1705)),ISNUMBER(FIND(" cell's ",C1705)),ISNUMBER(FIND("eukary",C1705)),ISNUMBER(FIND("sperm",C1705)))</f>
        <v>1</v>
      </c>
      <c r="AD1705" t="b">
        <f>OR(ISNUMBER(FIND("human",B1705)),ISNUMBER(FIND("workers",B1705)),ISNUMBER(FIND("workforces",B1705)),ISNUMBER(FIND("occupational",B1705)),ISNUMBER(FIND("Case report",B1705)),ISNUMBER(FIND("Workplaces",B1705)),ISNUMBER(FIND("worker",B1705)))</f>
        <v>0</v>
      </c>
      <c r="AE1705" t="b">
        <f>OR(ISNUMBER(FIND(" plant ",C1705)),ISNUMBER(FIND("Plant ",C1705)),ISNUMBER(FIND("tomato",C1705)),ISNUMBER(FIND("plants",C1705)),ISNUMBER(FIND("Plants",C1705)),ISNUMBER(FIND("algae",C1705)),ISNUMBER(FIND("lettuce",C1705)),ISNUMBER(FIND("green gram sprouts ",C1705)),ISNUMBER(FIND("Cucurbita pepo",C1705)),ISNUMBER(FIND("bean ",C1705)),ISNUMBER(FIND("chloroplast",C1705)),ISNUMBER(FIND("chlorophyll",C1705)),ISNUMBER(FIND("seedling",C1705)),ISNUMBER(FIND("canola",C1705)),ISNUMBER(FIND("shoot",C1705)),ISNUMBER(FIND("photosynthes",C1705)),ISNUMBER(FIND(" leaves ",C1705)),,ISNUMBER(FIND("agriculture",C1705)),ISNUMBER(FIND(" crops ",C1705)))</f>
        <v>0</v>
      </c>
      <c r="AF1705" t="b">
        <f>OR(ISNUMBER(FIND("bacteria",C1705)),ISNUMBER(FIND("Bacteria",C1705)),ISNUMBER(FIND("Bacterium",C1705)),ISNUMBER(FIND("bacterium",C1705)),ISNUMBER(FIND(" coli ",C1705)))</f>
        <v>0</v>
      </c>
      <c r="AG1705" t="b">
        <f>OR(ISNUMBER(FIND("fungi",C1705)),ISNUMBER(FIND("Fungi",C1705)),ISNUMBER(FIND("fungus",C1705)),ISNUMBER(FIND("Fungus",C1705)),ISNUMBER(FIND("mushroom",C1705)),ISNUMBER(FIND("Mushroom",C1705)),ISNUMBER(FIND(" mold ",C1705)))</f>
        <v>0</v>
      </c>
      <c r="AH1705" t="b">
        <f>OR(ISNUMBER(FIND("Pig ",C1705)),ISNUMBER(FIND("pig ",C1705)),ISNUMBER(FIND("Pigs ",C1705)),ISNUMBER(FIND("pigs ",C1705)))</f>
        <v>0</v>
      </c>
      <c r="AI1705" t="b">
        <f>OR(ISNUMBER(FIND(" C. elegans",C1705)),ISNUMBER(FIND("Caenorhabditis elegans",C1705)),ISNUMBER(FIND("earthworms",C1705)),ISNUMBER(FIND(" Ficopomatus enigmaticus",C1705)),ISNUMBER(FIND("larva",C1705)),ISNUMBER(FIND("Lumbriculus variegatus",C1705)),ISNUMBER(FIND("nematode",C1705)))</f>
        <v>0</v>
      </c>
      <c r="AJ1705" t="b">
        <f>NOT(OR(AA1705,AB1705,AC1705,AD1705,AE1705,AF1705,AG1705,AH1705,AI1705))</f>
        <v>0</v>
      </c>
      <c r="AL1705" t="b">
        <f>OR(AA1705,AB1705,AD1705,AE1705,AF1705,AG1705,AH1705,AI1705)</f>
        <v>0</v>
      </c>
      <c r="AM1705" t="b">
        <f>IF(Table1[[#This Row],[In vivo?]],IF(Table1[[#This Row],[Cell]],FALSE,TRUE),FALSE)</f>
        <v>0</v>
      </c>
      <c r="AN1705" t="b">
        <f>AND(AC1705,AL1705)</f>
        <v>0</v>
      </c>
      <c r="AO1705" t="b">
        <f>IF(Table1[[#This Row],[Cell]],IF(Table1[[#This Row],[In vivo?]],FALSE,TRUE),FALSE)</f>
        <v>1</v>
      </c>
      <c r="AP1705" t="b">
        <f>NOT(OR(Table1[[#This Row],[In vivo?]],Table1[[#This Row],[Only in Cell]]))</f>
        <v>0</v>
      </c>
      <c r="AQ1705" t="str">
        <f>IF(OR(Table1[[#This Row],[Rodents]],Table1[[#This Row],[Human]],Table1[[#This Row],[Pig]]),OR(ISNUMBER(FIND("pulmonary",C1705)),ISNUMBER(FIND("lung",C1705))),"NA")</f>
        <v>NA</v>
      </c>
      <c r="AR1705" t="str">
        <f>IF(OR(Table1[[#This Row],[Rodents]],Table1[[#This Row],[Human]],Table1[[#This Row],[Pig]]),OR(ISNUMBER(FIND("skin",C1705)),ISNUMBER(FIND("dermal",C1705))),"NA")</f>
        <v>NA</v>
      </c>
      <c r="AS1705" t="str">
        <f>IF(OR(Table1[[#This Row],[Rodents]],Table1[[#This Row],[Human]],Table1[[#This Row],[Pig]]),OR(ISNUMBER(FIND("liver",C1705)),ISNUMBER(FIND("hepat",C1705))),"NA")</f>
        <v>NA</v>
      </c>
      <c r="AT1705" t="str">
        <f>IF(OR(Table1[[#This Row],[Rodents]],Table1[[#This Row],[Human]],Table1[[#This Row],[Pig]]),OR(ISNUMBER(FIND("kidney",C1705)),ISNUMBER(FIND("neph",C1705))),"NA")</f>
        <v>NA</v>
      </c>
      <c r="AU1705" t="str">
        <f>IF(OR(Table1[[#This Row],[Rodents]],Table1[[#This Row],[Human]],Table1[[#This Row],[Pig]]),OR(ISNUMBER(FIND("brain",C1705)),ISNUMBER(FIND("neur",C1705)),ISNUMBER(FIND("nerv",C1705))),"NA")</f>
        <v>NA</v>
      </c>
      <c r="AV1705" t="str">
        <f>IF(OR(Table1[[#This Row],[Rodents]],Table1[[#This Row],[Human]],Table1[[#This Row],[Pig]]),OR(ISNUMBER(FIND("heart",C1705)),ISNUMBER(FIND("cardi",C1705))),"NA")</f>
        <v>NA</v>
      </c>
      <c r="AW1705" t="str">
        <f>IF(OR(Table1[[#This Row],[Rodents]],Table1[[#This Row],[Human]],Table1[[#This Row],[Pig]]),OR(ISNUMBER(FIND("gastro",C1705)),ISNUMBER(FIND("intesti",C1705)),ISNUMBER(FIND("stomach",C1705))),"NA")</f>
        <v>NA</v>
      </c>
      <c r="AX1705" t="str">
        <f>IF(OR(Table1[[#This Row],[Rodents]],Table1[[#This Row],[Human]],Table1[[#This Row],[Pig]]),NOT(OR(AQ1705,AR1705,AS1705,AT1705,AU1705,AV1705,AW1705)),"NA")</f>
        <v>NA</v>
      </c>
      <c r="AY1705" t="b">
        <f>OR(ISNUMBER(FIND("SWCNT",C1705)),ISNUMBER(FIND("SWNT",C1705)),ISNUMBER(FIND("single-wall",C1705)),ISNUMBER(FIND("single wall",C1705)),ISNUMBER(FIND("Single wall",C1705)),ISNUMBER(FIND("Single-wall",C1705)),ISNUMBER(FIND("SWCNT",B1705)),ISNUMBER(FIND("SWNT",B1705)),ISNUMBER(FIND("single-wall",B1705)),ISNUMBER(FIND("single wall",B1705)),ISNUMBER(FIND("Single-wall",B1705)),ISNUMBER(FIND("Single wall",B1705)))</f>
        <v>1</v>
      </c>
      <c r="AZ1705" t="b">
        <f>OR(ISNUMBER(FIND("MWCNT",C1705)),ISNUMBER(FIND("MWNT",C1705)),ISNUMBER(FIND("multi-wall",C1705)),ISNUMBER(FIND("multi wall",C1705)),ISNUMBER(FIND("multiwall",C1705)),ISNUMBER(FIND("Multi-wall",C1705)),ISNUMBER(FIND("Multi wall",C1705)),ISNUMBER(FIND("Multiwall",C1705)),ISNUMBER(FIND("MWCNT",B1705)),ISNUMBER(FIND("MWNT",B1705)),ISNUMBER(FIND("multi-wall",B1705)),ISNUMBER(FIND("multi wall",B1705)),ISNUMBER(FIND("multiwall",B1705)),ISNUMBER(FIND("Multi-wall",B1705)),ISNUMBER(FIND("Multi wall",B1705)),ISNUMBER(FIND("Multiwall",B1705)),ISNUMBER(FIND("Double-wall",B1705)),ISNUMBER(FIND("Double wall",B1705)),ISNUMBER(FIND("Doublewall",B1705)),ISNUMBER(FIND("double-wall",B1705)),ISNUMBER(FIND("double wall",B1705)),ISNUMBER(FIND("doublewall",B1705)))</f>
        <v>0</v>
      </c>
      <c r="BA1705" t="b">
        <f>AND(Table1[[#This Row],[SWCNT]],Table1[[#This Row],[MWCNT]])</f>
        <v>0</v>
      </c>
      <c r="BB1705" t="b">
        <f>IF(Table1[[#This Row],[SWCNT]]=TRUE,FALSE,IF(Table1[[#This Row],[MWCNT]]=TRUE,FALSE,TRUE))</f>
        <v>0</v>
      </c>
      <c r="BC1705" s="18"/>
    </row>
    <row r="1706" spans="1:55" ht="166.5">
      <c r="A1706" t="s">
        <v>4623</v>
      </c>
      <c r="B1706" s="2" t="s">
        <v>4624</v>
      </c>
      <c r="C1706" s="16" t="s">
        <v>4625</v>
      </c>
      <c r="D1706" s="17" t="s">
        <v>375</v>
      </c>
      <c r="E1706" s="2">
        <v>2012</v>
      </c>
      <c r="F1706" t="b">
        <f>OR(ISNUMBER(FIND("cytotoxic",C1706)),ISNUMBER(FIND("Cytotoxic",C1706)),ISNUMBER(FIND("cellular toxicity",C1706)),ISNUMBER(FIND("cell death",C1706)),ISNUMBER(FIND("viable",C1706)),ISNUMBER(FIND("phytotoxic",C1706)),ISNUMBER(FIND("acute toxicity",C1706)),ISNUMBER(FIND("MTT",C1706)),ISNUMBER(FIND("survival",C1706)),ISNUMBER(FIND("prolifer",C1706)),ISNUMBER(FIND("apoptosis",C1706)),ISNUMBER(FIND("neurotoxic",C1706)),ISNUMBER(FIND("  lysis ",C1706)),ISNUMBER(FIND("necrosis",C1706)),ISNUMBER(FIND("cellular death",C1706))*3,ISNUMBER(FIND("LDH",C1706)),ISNUMBER(FIND("Acute toxicity",C1706)))</f>
        <v>1</v>
      </c>
      <c r="G1706" t="b">
        <f>OR(ISNUMBER(FIND("genotoxic",C1706)),ISNUMBER(FIND("genotoxicity",C1706)),ISNUMBER(FIND("DNA damage",C1706)),ISNUMBER(FIND("DNA",C1706)),ISNUMBER(FIND("RNA",C1706)),ISNUMBER(FIND("mesothelioma",C1706)),ISNUMBER(FIND("carcino",C1706)),ISNUMBER(FIND("mutagen",C1706)),ISNUMBER(FIND("genetic",C1706)))</f>
        <v>0</v>
      </c>
      <c r="H1706" t="b">
        <f>OR(ISNUMBER(FIND("inflammatory",C1706)),ISNUMBER(FIND("inflamm",C1706)))</f>
        <v>0</v>
      </c>
      <c r="I1706" t="b">
        <f>OR(ISNUMBER(FIND("immune",C1706)),ISNUMBER(FIND("immunological",C1706)),ISNUMBER(FIND("interleuk",C1706)),ISNUMBER(FIND("platelet activation",C1706)),ISNUMBER(FIND("monocyte",C1706)),ISNUMBER(FIND("leukocyte",C1706)),ISNUMBER(FIND("cytokine",C1706)),ISNUMBER(FIND("CD4",C1706)),ISNUMBER(FIND("CD8",C1706)),ISNUMBER(FIND("T-cell",C1706)))</f>
        <v>0</v>
      </c>
      <c r="J1706" t="b">
        <f>OR(ISNUMBER(FIND("reactive oxygen",C1706)),ISNUMBER(FIND("ROS",C1706)),ISNUMBER(FIND("free radical",C1706)),ISNUMBER(FIND("oxidative stress",C1706)),ISNUMBER(FIND("peroxid",C1706)),ISNUMBER(FIND("oxidative",C1706)),ISNUMBER(FIND("antioxid",C1706)))</f>
        <v>0</v>
      </c>
      <c r="K1706" t="b">
        <f>OR(ISNUMBER(FIND("autophag",C1706)))</f>
        <v>0</v>
      </c>
      <c r="L1706" t="b">
        <f>OR(ISNUMBER(FIND("morpholog",C1706)))</f>
        <v>0</v>
      </c>
      <c r="M1706" t="b">
        <f>OR(ISNUMBER(FIND("fibrosis",C1706)),ISNUMBER(FIND("Fibrosis",C1706)),ISNUMBER(FIND("fibrot",C1706)))</f>
        <v>0</v>
      </c>
      <c r="N1706" t="b">
        <f>OR(ISNUMBER(FIND("offspring",C1706)),ISNUMBER(FIND("Parental",C1706)),ISNUMBER(FIND("parental",C1706)),ISNUMBER(FIND("germline",C1706)),ISNUMBER(FIND("reproduc",C1706)),ISNUMBER(FIND("embryo",C1706)))</f>
        <v>0</v>
      </c>
      <c r="O1706" t="b">
        <f>OR(ISNUMBER(FIND("metabol",C1706)),ISNUMBER(FIND("Metabol",C1706)),ISNUMBER(FIND("digest",C1706)),ISNUMBER(FIND("mitochon",C1706)))</f>
        <v>0</v>
      </c>
      <c r="P1706" t="b">
        <f>OR(ISNUMBER(FIND("ecotox",C1706)),ISNUMBER(FIND("Ecotox",B1706)),ISNUMBER(FIND("ecotox",B1706)),ISNUMBER(FIND("Ecotox",C1706)))</f>
        <v>0</v>
      </c>
      <c r="Q1706" t="b">
        <f>OR(ISNUMBER(FIND("Bioaccum",C1706)),ISNUMBER(FIND("bioaccum",C1706)),ISNUMBER(FIND("accum",C1706)))</f>
        <v>0</v>
      </c>
      <c r="R1706" t="b">
        <f>OR(ISNUMBER(FIND("Occupation",C1706)),ISNUMBER(FIND("occupation",C1706)),ISNUMBER(FIND("worker",C1706)),ISNUMBER(FIND("workforce",C1706)))</f>
        <v>0</v>
      </c>
      <c r="S1706" t="b">
        <f>NOT(OR(F1706,G1706,H1706,I1706,J1706,K1706,L1706,M1706,N1706,O1706,P1706,Q1706,R1706))</f>
        <v>0</v>
      </c>
      <c r="U1706" t="b">
        <f>OR(Table1[[#This Row],[Inflammation]],Table1[[#This Row],[Immune]])</f>
        <v>0</v>
      </c>
      <c r="V1706" t="str">
        <f>IF(OR(Table1[[#This Row],[Rodents]],Table1[[#This Row],[Human]],Table1[[#This Row],[Pig]]),OR(ISNUMBER(FIND("intratrach",C1706)),ISNUMBER(FIND("nasal ",C1706)),ISNUMBER(FIND("instill",C1706))),"NA")</f>
        <v>NA</v>
      </c>
      <c r="W1706" t="str">
        <f>IF(OR(Table1[[#This Row],[Rodents]],Table1[[#This Row],[Human]],Table1[[#This Row],[Pig]]),OR(ISNUMBER(FIND("dermal",C1706)),ISNUMBER(FIND("skin ",C1706))),"NA")</f>
        <v>NA</v>
      </c>
      <c r="X1706" t="str">
        <f>IF(OR(Table1[[#This Row],[Rodents]],Table1[[#This Row],[Human]],Table1[[#This Row],[Pig]]),OR(ISNUMBER(FIND("injected",C1706)),ISNUMBER(FIND("periton",C1706)),ISNUMBER(FIND("intrascrot",C1706))),"NA")</f>
        <v>NA</v>
      </c>
      <c r="Y1706" t="str">
        <f>IF(OR(Table1[[#This Row],[Rodents]],Table1[[#This Row],[Human]],Table1[[#This Row],[Pig]]),NOT(OR(Table1[[#This Row],[Inhaled/Intratracheal/intranasal]],Table1[[#This Row],[Dermal]],Table1[[#This Row],[Injected]])),"NA")</f>
        <v>NA</v>
      </c>
      <c r="AA1706" t="b">
        <f>OR(ISNUMBER(FIND("fish ",C1706)),ISNUMBER(FIND("Fish ",C1706)),ISNUMBER(FIND("aquatic",C1706)),ISNUMBER(FIND("daphnids",C1706)),ISNUMBER(FIND("Carcinus maenas",C1706)),ISNUMBER(FIND("Daphnia",C1706)),ISNUMBER(FIND("Ruditapes philippinarum",C1706)),ISNUMBER(FIND("daphnia",C1706)),ISNUMBER(FIND("marine",C1706)),ISNUMBER(FIND("mussel",C1706)),ISNUMBER(FIND("algae",C1706)),ISNUMBER(FIND("Donax faba",C1706)),ISNUMBER(FIND("estuarine",C1706)),ISNUMBER(FIND("snail",C1706)),ISNUMBER(FIND("Prorocentrum donghaiense",C1706)) )</f>
        <v>0</v>
      </c>
      <c r="AB1706" t="b">
        <f>OR(ISNUMBER(FIND(" rat ",C1706)),ISNUMBER(FIND(" rats ",C1706)),ISNUMBER(FIND(" Rats ",C1706)),ISNUMBER(FIND(" Rat ",C1706)),ISNUMBER(FIND(" rat.",C1706)),ISNUMBER(FIND(" rats.",C1706)),ISNUMBER(FIND("mouse",C1706)),ISNUMBER(FIND("mice",C1706)), ISNUMBER(FIND(" Mice",C1706)))</f>
        <v>0</v>
      </c>
      <c r="AC1706" t="b">
        <f>OR(ISNUMBER(FIND(" cell ",C1706)),ISNUMBER(FIND("fibroblast",C1706)),ISNUMBER(FIND("macrophage",C1706)),ISNUMBER(FIND("epithelial",C1706)),ISNUMBER(FIND("endothelial",C1706)),ISNUMBER(FIND("neuron",C1706)),ISNUMBER(FIND(" cells ",C1706)),ISNUMBER(FIND("RBC",C1706)),ISNUMBER(FIND("mitochond",C1706)),ISNUMBER(FIND("adipocyte",C1706)),ISNUMBER(FIND("osteo",C1706)),ISNUMBER(FIND("keratin",C1706)),ISNUMBER(FIND(" cell's ",C1706)),ISNUMBER(FIND("eukary",C1706)),ISNUMBER(FIND("sperm",C1706)))</f>
        <v>1</v>
      </c>
      <c r="AD1706" t="b">
        <f>OR(ISNUMBER(FIND("human",B1706)),ISNUMBER(FIND("workers",B1706)),ISNUMBER(FIND("workforces",B1706)),ISNUMBER(FIND("occupational",B1706)),ISNUMBER(FIND("Case report",B1706)),ISNUMBER(FIND("Workplaces",B1706)),ISNUMBER(FIND("worker",B1706)))</f>
        <v>0</v>
      </c>
      <c r="AE1706" t="b">
        <f>OR(ISNUMBER(FIND(" plant ",C1706)),ISNUMBER(FIND("Plant ",C1706)),ISNUMBER(FIND("tomato",C1706)),ISNUMBER(FIND("plants",C1706)),ISNUMBER(FIND("Plants",C1706)),ISNUMBER(FIND("algae",C1706)),ISNUMBER(FIND("lettuce",C1706)),ISNUMBER(FIND("green gram sprouts ",C1706)),ISNUMBER(FIND("Cucurbita pepo",C1706)),ISNUMBER(FIND("bean ",C1706)),ISNUMBER(FIND("chloroplast",C1706)),ISNUMBER(FIND("chlorophyll",C1706)),ISNUMBER(FIND("seedling",C1706)),ISNUMBER(FIND("canola",C1706)),ISNUMBER(FIND("shoot",C1706)),ISNUMBER(FIND("photosynthes",C1706)),ISNUMBER(FIND(" leaves ",C1706)),,ISNUMBER(FIND("agriculture",C1706)),ISNUMBER(FIND(" crops ",C1706)))</f>
        <v>0</v>
      </c>
      <c r="AF1706" t="b">
        <f>OR(ISNUMBER(FIND("bacteria",C1706)),ISNUMBER(FIND("Bacteria",C1706)),ISNUMBER(FIND("Bacterium",C1706)),ISNUMBER(FIND("bacterium",C1706)),ISNUMBER(FIND(" coli ",C1706)))</f>
        <v>0</v>
      </c>
      <c r="AG1706" t="b">
        <f>OR(ISNUMBER(FIND("fungi",C1706)),ISNUMBER(FIND("Fungi",C1706)),ISNUMBER(FIND("fungus",C1706)),ISNUMBER(FIND("Fungus",C1706)),ISNUMBER(FIND("mushroom",C1706)),ISNUMBER(FIND("Mushroom",C1706)),ISNUMBER(FIND(" mold ",C1706)))</f>
        <v>0</v>
      </c>
      <c r="AH1706" t="b">
        <f>OR(ISNUMBER(FIND("Pig ",C1706)),ISNUMBER(FIND("pig ",C1706)),ISNUMBER(FIND("Pigs ",C1706)),ISNUMBER(FIND("pigs ",C1706)))</f>
        <v>0</v>
      </c>
      <c r="AI1706" t="b">
        <f>OR(ISNUMBER(FIND(" C. elegans",C1706)),ISNUMBER(FIND("Caenorhabditis elegans",C1706)),ISNUMBER(FIND("earthworms",C1706)),ISNUMBER(FIND(" Ficopomatus enigmaticus",C1706)),ISNUMBER(FIND("larva",C1706)),ISNUMBER(FIND("Lumbriculus variegatus",C1706)),ISNUMBER(FIND("nematode",C1706)))</f>
        <v>0</v>
      </c>
      <c r="AJ1706" t="b">
        <f>NOT(OR(AA1706,AB1706,AC1706,AD1706,AE1706,AF1706,AG1706,AH1706,AI1706))</f>
        <v>0</v>
      </c>
      <c r="AL1706" t="b">
        <f>OR(AA1706,AB1706,AD1706,AE1706,AF1706,AG1706,AH1706,AI1706)</f>
        <v>0</v>
      </c>
      <c r="AM1706" t="b">
        <f>IF(Table1[[#This Row],[In vivo?]],IF(Table1[[#This Row],[Cell]],FALSE,TRUE),FALSE)</f>
        <v>0</v>
      </c>
      <c r="AN1706" t="b">
        <f>AND(AC1706,AL1706)</f>
        <v>0</v>
      </c>
      <c r="AO1706" t="b">
        <f>IF(Table1[[#This Row],[Cell]],IF(Table1[[#This Row],[In vivo?]],FALSE,TRUE),FALSE)</f>
        <v>1</v>
      </c>
      <c r="AP1706" t="b">
        <f>NOT(OR(Table1[[#This Row],[In vivo?]],Table1[[#This Row],[Only in Cell]]))</f>
        <v>0</v>
      </c>
      <c r="AQ1706" t="str">
        <f>IF(OR(Table1[[#This Row],[Rodents]],Table1[[#This Row],[Human]],Table1[[#This Row],[Pig]]),OR(ISNUMBER(FIND("pulmonary",C1706)),ISNUMBER(FIND("lung",C1706))),"NA")</f>
        <v>NA</v>
      </c>
      <c r="AR1706" t="str">
        <f>IF(OR(Table1[[#This Row],[Rodents]],Table1[[#This Row],[Human]],Table1[[#This Row],[Pig]]),OR(ISNUMBER(FIND("skin",C1706)),ISNUMBER(FIND("dermal",C1706))),"NA")</f>
        <v>NA</v>
      </c>
      <c r="AS1706" t="str">
        <f>IF(OR(Table1[[#This Row],[Rodents]],Table1[[#This Row],[Human]],Table1[[#This Row],[Pig]]),OR(ISNUMBER(FIND("liver",C1706)),ISNUMBER(FIND("hepat",C1706))),"NA")</f>
        <v>NA</v>
      </c>
      <c r="AT1706" t="str">
        <f>IF(OR(Table1[[#This Row],[Rodents]],Table1[[#This Row],[Human]],Table1[[#This Row],[Pig]]),OR(ISNUMBER(FIND("kidney",C1706)),ISNUMBER(FIND("neph",C1706))),"NA")</f>
        <v>NA</v>
      </c>
      <c r="AU1706" t="str">
        <f>IF(OR(Table1[[#This Row],[Rodents]],Table1[[#This Row],[Human]],Table1[[#This Row],[Pig]]),OR(ISNUMBER(FIND("brain",C1706)),ISNUMBER(FIND("neur",C1706)),ISNUMBER(FIND("nerv",C1706))),"NA")</f>
        <v>NA</v>
      </c>
      <c r="AV1706" t="str">
        <f>IF(OR(Table1[[#This Row],[Rodents]],Table1[[#This Row],[Human]],Table1[[#This Row],[Pig]]),OR(ISNUMBER(FIND("heart",C1706)),ISNUMBER(FIND("cardi",C1706))),"NA")</f>
        <v>NA</v>
      </c>
      <c r="AW1706" t="str">
        <f>IF(OR(Table1[[#This Row],[Rodents]],Table1[[#This Row],[Human]],Table1[[#This Row],[Pig]]),OR(ISNUMBER(FIND("gastro",C1706)),ISNUMBER(FIND("intesti",C1706)),ISNUMBER(FIND("stomach",C1706))),"NA")</f>
        <v>NA</v>
      </c>
      <c r="AX1706" t="str">
        <f>IF(OR(Table1[[#This Row],[Rodents]],Table1[[#This Row],[Human]],Table1[[#This Row],[Pig]]),NOT(OR(AQ1706,AR1706,AS1706,AT1706,AU1706,AV1706,AW1706)),"NA")</f>
        <v>NA</v>
      </c>
      <c r="AY1706" t="b">
        <f>OR(ISNUMBER(FIND("SWCNT",C1706)),ISNUMBER(FIND("SWNT",C1706)),ISNUMBER(FIND("single-wall",C1706)),ISNUMBER(FIND("single wall",C1706)),ISNUMBER(FIND("Single wall",C1706)),ISNUMBER(FIND("Single-wall",C1706)),ISNUMBER(FIND("SWCNT",B1706)),ISNUMBER(FIND("SWNT",B1706)),ISNUMBER(FIND("single-wall",B1706)),ISNUMBER(FIND("single wall",B1706)),ISNUMBER(FIND("Single-wall",B1706)),ISNUMBER(FIND("Single wall",B1706)))</f>
        <v>0</v>
      </c>
      <c r="AZ1706" t="b">
        <f>OR(ISNUMBER(FIND("MWCNT",C1706)),ISNUMBER(FIND("MWNT",C1706)),ISNUMBER(FIND("multi-wall",C1706)),ISNUMBER(FIND("multi wall",C1706)),ISNUMBER(FIND("multiwall",C1706)),ISNUMBER(FIND("Multi-wall",C1706)),ISNUMBER(FIND("Multi wall",C1706)),ISNUMBER(FIND("Multiwall",C1706)),ISNUMBER(FIND("MWCNT",B1706)),ISNUMBER(FIND("MWNT",B1706)),ISNUMBER(FIND("multi-wall",B1706)),ISNUMBER(FIND("multi wall",B1706)),ISNUMBER(FIND("multiwall",B1706)),ISNUMBER(FIND("Multi-wall",B1706)),ISNUMBER(FIND("Multi wall",B1706)),ISNUMBER(FIND("Multiwall",B1706)),ISNUMBER(FIND("Double-wall",B1706)),ISNUMBER(FIND("Double wall",B1706)),ISNUMBER(FIND("Doublewall",B1706)),ISNUMBER(FIND("double-wall",B1706)),ISNUMBER(FIND("double wall",B1706)),ISNUMBER(FIND("doublewall",B1706)))</f>
        <v>1</v>
      </c>
      <c r="BA1706" t="b">
        <f>AND(Table1[[#This Row],[SWCNT]],Table1[[#This Row],[MWCNT]])</f>
        <v>0</v>
      </c>
      <c r="BB1706" t="b">
        <f>IF(Table1[[#This Row],[SWCNT]]=TRUE,FALSE,IF(Table1[[#This Row],[MWCNT]]=TRUE,FALSE,TRUE))</f>
        <v>0</v>
      </c>
      <c r="BC1706" s="18"/>
    </row>
    <row r="1707" spans="1:55" ht="166.5">
      <c r="A1707" t="s">
        <v>4626</v>
      </c>
      <c r="B1707" s="2" t="s">
        <v>4627</v>
      </c>
      <c r="C1707" s="16" t="s">
        <v>4628</v>
      </c>
      <c r="D1707" s="17" t="s">
        <v>4629</v>
      </c>
      <c r="E1707" s="2">
        <v>2012</v>
      </c>
      <c r="F1707" t="b">
        <f>OR(ISNUMBER(FIND("cytotoxic",C1707)),ISNUMBER(FIND("Cytotoxic",C1707)),ISNUMBER(FIND("cellular toxicity",C1707)),ISNUMBER(FIND("cell death",C1707)),ISNUMBER(FIND("viable",C1707)),ISNUMBER(FIND("phytotoxic",C1707)),ISNUMBER(FIND("acute toxicity",C1707)),ISNUMBER(FIND("MTT",C1707)),ISNUMBER(FIND("survival",C1707)),ISNUMBER(FIND("prolifer",C1707)),ISNUMBER(FIND("apoptosis",C1707)),ISNUMBER(FIND("neurotoxic",C1707)),ISNUMBER(FIND("  lysis ",C1707)),ISNUMBER(FIND("necrosis",C1707)),ISNUMBER(FIND("cellular death",C1707))*3,ISNUMBER(FIND("LDH",C1707)),ISNUMBER(FIND("Acute toxicity",C1707)))</f>
        <v>1</v>
      </c>
      <c r="G1707" t="b">
        <f>OR(ISNUMBER(FIND("genotoxic",C1707)),ISNUMBER(FIND("genotoxicity",C1707)),ISNUMBER(FIND("DNA damage",C1707)),ISNUMBER(FIND("DNA",C1707)),ISNUMBER(FIND("RNA",C1707)),ISNUMBER(FIND("mesothelioma",C1707)),ISNUMBER(FIND("carcino",C1707)),ISNUMBER(FIND("mutagen",C1707)),ISNUMBER(FIND("genetic",C1707)))</f>
        <v>0</v>
      </c>
      <c r="H1707" t="b">
        <f>OR(ISNUMBER(FIND("inflammatory",C1707)),ISNUMBER(FIND("inflamm",C1707)))</f>
        <v>0</v>
      </c>
      <c r="I1707" t="b">
        <f>OR(ISNUMBER(FIND("immune",C1707)),ISNUMBER(FIND("immunological",C1707)),ISNUMBER(FIND("interleuk",C1707)),ISNUMBER(FIND("platelet activation",C1707)),ISNUMBER(FIND("monocyte",C1707)),ISNUMBER(FIND("leukocyte",C1707)),ISNUMBER(FIND("cytokine",C1707)),ISNUMBER(FIND("CD4",C1707)),ISNUMBER(FIND("CD8",C1707)),ISNUMBER(FIND("T-cell",C1707)))</f>
        <v>0</v>
      </c>
      <c r="J1707" t="b">
        <f>OR(ISNUMBER(FIND("reactive oxygen",C1707)),ISNUMBER(FIND("ROS",C1707)),ISNUMBER(FIND("free radical",C1707)),ISNUMBER(FIND("oxidative stress",C1707)),ISNUMBER(FIND("peroxid",C1707)),ISNUMBER(FIND("oxidative",C1707)),ISNUMBER(FIND("antioxid",C1707)))</f>
        <v>0</v>
      </c>
      <c r="K1707" t="b">
        <f>OR(ISNUMBER(FIND("autophag",C1707)))</f>
        <v>0</v>
      </c>
      <c r="L1707" t="b">
        <f>OR(ISNUMBER(FIND("morpholog",C1707)))</f>
        <v>0</v>
      </c>
      <c r="M1707" t="b">
        <f>OR(ISNUMBER(FIND("fibrosis",C1707)),ISNUMBER(FIND("Fibrosis",C1707)),ISNUMBER(FIND("fibrot",C1707)))</f>
        <v>0</v>
      </c>
      <c r="N1707" t="b">
        <f>OR(ISNUMBER(FIND("offspring",C1707)),ISNUMBER(FIND("Parental",C1707)),ISNUMBER(FIND("parental",C1707)),ISNUMBER(FIND("germline",C1707)),ISNUMBER(FIND("reproduc",C1707)),ISNUMBER(FIND("embryo",C1707)))</f>
        <v>0</v>
      </c>
      <c r="O1707" t="b">
        <f>OR(ISNUMBER(FIND("metabol",C1707)),ISNUMBER(FIND("Metabol",C1707)),ISNUMBER(FIND("digest",C1707)),ISNUMBER(FIND("mitochon",C1707)))</f>
        <v>0</v>
      </c>
      <c r="P1707" t="b">
        <f>OR(ISNUMBER(FIND("ecotox",C1707)),ISNUMBER(FIND("Ecotox",B1707)),ISNUMBER(FIND("ecotox",B1707)),ISNUMBER(FIND("Ecotox",C1707)))</f>
        <v>0</v>
      </c>
      <c r="Q1707" t="b">
        <f>OR(ISNUMBER(FIND("Bioaccum",C1707)),ISNUMBER(FIND("bioaccum",C1707)),ISNUMBER(FIND("accum",C1707)))</f>
        <v>0</v>
      </c>
      <c r="R1707" t="b">
        <f>OR(ISNUMBER(FIND("Occupation",C1707)),ISNUMBER(FIND("occupation",C1707)),ISNUMBER(FIND("worker",C1707)),ISNUMBER(FIND("workforce",C1707)))</f>
        <v>0</v>
      </c>
      <c r="S1707" t="b">
        <f>NOT(OR(F1707,G1707,H1707,I1707,J1707,K1707,L1707,M1707,N1707,O1707,P1707,Q1707,R1707))</f>
        <v>0</v>
      </c>
      <c r="U1707" t="b">
        <f>OR(Table1[[#This Row],[Inflammation]],Table1[[#This Row],[Immune]])</f>
        <v>0</v>
      </c>
      <c r="V1707" t="str">
        <f>IF(OR(Table1[[#This Row],[Rodents]],Table1[[#This Row],[Human]],Table1[[#This Row],[Pig]]),OR(ISNUMBER(FIND("intratrach",C1707)),ISNUMBER(FIND("nasal ",C1707)),ISNUMBER(FIND("instill",C1707))),"NA")</f>
        <v>NA</v>
      </c>
      <c r="W1707" t="str">
        <f>IF(OR(Table1[[#This Row],[Rodents]],Table1[[#This Row],[Human]],Table1[[#This Row],[Pig]]),OR(ISNUMBER(FIND("dermal",C1707)),ISNUMBER(FIND("skin ",C1707))),"NA")</f>
        <v>NA</v>
      </c>
      <c r="X1707" t="str">
        <f>IF(OR(Table1[[#This Row],[Rodents]],Table1[[#This Row],[Human]],Table1[[#This Row],[Pig]]),OR(ISNUMBER(FIND("injected",C1707)),ISNUMBER(FIND("periton",C1707)),ISNUMBER(FIND("intrascrot",C1707))),"NA")</f>
        <v>NA</v>
      </c>
      <c r="Y1707" t="str">
        <f>IF(OR(Table1[[#This Row],[Rodents]],Table1[[#This Row],[Human]],Table1[[#This Row],[Pig]]),NOT(OR(Table1[[#This Row],[Inhaled/Intratracheal/intranasal]],Table1[[#This Row],[Dermal]],Table1[[#This Row],[Injected]])),"NA")</f>
        <v>NA</v>
      </c>
      <c r="AA1707" t="b">
        <f>OR(ISNUMBER(FIND("fish ",C1707)),ISNUMBER(FIND("Fish ",C1707)),ISNUMBER(FIND("aquatic",C1707)),ISNUMBER(FIND("daphnids",C1707)),ISNUMBER(FIND("Carcinus maenas",C1707)),ISNUMBER(FIND("Daphnia",C1707)),ISNUMBER(FIND("Ruditapes philippinarum",C1707)),ISNUMBER(FIND("daphnia",C1707)),ISNUMBER(FIND("marine",C1707)),ISNUMBER(FIND("mussel",C1707)),ISNUMBER(FIND("algae",C1707)),ISNUMBER(FIND("Donax faba",C1707)),ISNUMBER(FIND("estuarine",C1707)),ISNUMBER(FIND("snail",C1707)),ISNUMBER(FIND("Prorocentrum donghaiense",C1707)) )</f>
        <v>0</v>
      </c>
      <c r="AB1707" t="b">
        <f>OR(ISNUMBER(FIND(" rat ",C1707)),ISNUMBER(FIND(" rats ",C1707)),ISNUMBER(FIND(" Rats ",C1707)),ISNUMBER(FIND(" Rat ",C1707)),ISNUMBER(FIND(" rat.",C1707)),ISNUMBER(FIND(" rats.",C1707)),ISNUMBER(FIND("mouse",C1707)),ISNUMBER(FIND("mice",C1707)), ISNUMBER(FIND(" Mice",C1707)))</f>
        <v>0</v>
      </c>
      <c r="AC1707" t="b">
        <f>OR(ISNUMBER(FIND(" cell ",C1707)),ISNUMBER(FIND("fibroblast",C1707)),ISNUMBER(FIND("macrophage",C1707)),ISNUMBER(FIND("epithelial",C1707)),ISNUMBER(FIND("endothelial",C1707)),ISNUMBER(FIND("neuron",C1707)),ISNUMBER(FIND(" cells ",C1707)),ISNUMBER(FIND("RBC",C1707)),ISNUMBER(FIND("mitochond",C1707)),ISNUMBER(FIND("adipocyte",C1707)),ISNUMBER(FIND("osteo",C1707)),ISNUMBER(FIND("keratin",C1707)),ISNUMBER(FIND(" cell's ",C1707)),ISNUMBER(FIND("eukary",C1707)),ISNUMBER(FIND("sperm",C1707)))</f>
        <v>1</v>
      </c>
      <c r="AD1707" t="b">
        <f>OR(ISNUMBER(FIND("human",B1707)),ISNUMBER(FIND("workers",B1707)),ISNUMBER(FIND("workforces",B1707)),ISNUMBER(FIND("occupational",B1707)),ISNUMBER(FIND("Case report",B1707)),ISNUMBER(FIND("Workplaces",B1707)),ISNUMBER(FIND("worker",B1707)))</f>
        <v>0</v>
      </c>
      <c r="AE1707" t="b">
        <f>OR(ISNUMBER(FIND(" plant ",C1707)),ISNUMBER(FIND("Plant ",C1707)),ISNUMBER(FIND("tomato",C1707)),ISNUMBER(FIND("plants",C1707)),ISNUMBER(FIND("Plants",C1707)),ISNUMBER(FIND("algae",C1707)),ISNUMBER(FIND("lettuce",C1707)),ISNUMBER(FIND("green gram sprouts ",C1707)),ISNUMBER(FIND("Cucurbita pepo",C1707)),ISNUMBER(FIND("bean ",C1707)),ISNUMBER(FIND("chloroplast",C1707)),ISNUMBER(FIND("chlorophyll",C1707)),ISNUMBER(FIND("seedling",C1707)),ISNUMBER(FIND("canola",C1707)),ISNUMBER(FIND("shoot",C1707)),ISNUMBER(FIND("photosynthes",C1707)),ISNUMBER(FIND(" leaves ",C1707)),,ISNUMBER(FIND("agriculture",C1707)),ISNUMBER(FIND(" crops ",C1707)))</f>
        <v>0</v>
      </c>
      <c r="AF1707" t="b">
        <f>OR(ISNUMBER(FIND("bacteria",C1707)),ISNUMBER(FIND("Bacteria",C1707)),ISNUMBER(FIND("Bacterium",C1707)),ISNUMBER(FIND("bacterium",C1707)),ISNUMBER(FIND(" coli ",C1707)))</f>
        <v>0</v>
      </c>
      <c r="AG1707" t="b">
        <f>OR(ISNUMBER(FIND("fungi",C1707)),ISNUMBER(FIND("Fungi",C1707)),ISNUMBER(FIND("fungus",C1707)),ISNUMBER(FIND("Fungus",C1707)),ISNUMBER(FIND("mushroom",C1707)),ISNUMBER(FIND("Mushroom",C1707)),ISNUMBER(FIND(" mold ",C1707)))</f>
        <v>0</v>
      </c>
      <c r="AH1707" t="b">
        <f>OR(ISNUMBER(FIND("Pig ",C1707)),ISNUMBER(FIND("pig ",C1707)),ISNUMBER(FIND("Pigs ",C1707)),ISNUMBER(FIND("pigs ",C1707)))</f>
        <v>0</v>
      </c>
      <c r="AI1707" t="b">
        <f>OR(ISNUMBER(FIND(" C. elegans",C1707)),ISNUMBER(FIND("Caenorhabditis elegans",C1707)),ISNUMBER(FIND("earthworms",C1707)),ISNUMBER(FIND(" Ficopomatus enigmaticus",C1707)),ISNUMBER(FIND("larva",C1707)),ISNUMBER(FIND("Lumbriculus variegatus",C1707)),ISNUMBER(FIND("nematode",C1707)))</f>
        <v>0</v>
      </c>
      <c r="AJ1707" t="b">
        <f>NOT(OR(AA1707,AB1707,AC1707,AD1707,AE1707,AF1707,AG1707,AH1707,AI1707))</f>
        <v>0</v>
      </c>
      <c r="AL1707" t="b">
        <f>OR(AA1707,AB1707,AD1707,AE1707,AF1707,AG1707,AH1707,AI1707)</f>
        <v>0</v>
      </c>
      <c r="AM1707" t="b">
        <f>IF(Table1[[#This Row],[In vivo?]],IF(Table1[[#This Row],[Cell]],FALSE,TRUE),FALSE)</f>
        <v>0</v>
      </c>
      <c r="AN1707" t="b">
        <f>AND(AC1707,AL1707)</f>
        <v>0</v>
      </c>
      <c r="AO1707" t="b">
        <f>IF(Table1[[#This Row],[Cell]],IF(Table1[[#This Row],[In vivo?]],FALSE,TRUE),FALSE)</f>
        <v>1</v>
      </c>
      <c r="AP1707" t="b">
        <f>NOT(OR(Table1[[#This Row],[In vivo?]],Table1[[#This Row],[Only in Cell]]))</f>
        <v>0</v>
      </c>
      <c r="AQ1707" t="str">
        <f>IF(OR(Table1[[#This Row],[Rodents]],Table1[[#This Row],[Human]],Table1[[#This Row],[Pig]]),OR(ISNUMBER(FIND("pulmonary",C1707)),ISNUMBER(FIND("lung",C1707))),"NA")</f>
        <v>NA</v>
      </c>
      <c r="AR1707" t="str">
        <f>IF(OR(Table1[[#This Row],[Rodents]],Table1[[#This Row],[Human]],Table1[[#This Row],[Pig]]),OR(ISNUMBER(FIND("skin",C1707)),ISNUMBER(FIND("dermal",C1707))),"NA")</f>
        <v>NA</v>
      </c>
      <c r="AS1707" t="str">
        <f>IF(OR(Table1[[#This Row],[Rodents]],Table1[[#This Row],[Human]],Table1[[#This Row],[Pig]]),OR(ISNUMBER(FIND("liver",C1707)),ISNUMBER(FIND("hepat",C1707))),"NA")</f>
        <v>NA</v>
      </c>
      <c r="AT1707" t="str">
        <f>IF(OR(Table1[[#This Row],[Rodents]],Table1[[#This Row],[Human]],Table1[[#This Row],[Pig]]),OR(ISNUMBER(FIND("kidney",C1707)),ISNUMBER(FIND("neph",C1707))),"NA")</f>
        <v>NA</v>
      </c>
      <c r="AU1707" t="str">
        <f>IF(OR(Table1[[#This Row],[Rodents]],Table1[[#This Row],[Human]],Table1[[#This Row],[Pig]]),OR(ISNUMBER(FIND("brain",C1707)),ISNUMBER(FIND("neur",C1707)),ISNUMBER(FIND("nerv",C1707))),"NA")</f>
        <v>NA</v>
      </c>
      <c r="AV1707" t="str">
        <f>IF(OR(Table1[[#This Row],[Rodents]],Table1[[#This Row],[Human]],Table1[[#This Row],[Pig]]),OR(ISNUMBER(FIND("heart",C1707)),ISNUMBER(FIND("cardi",C1707))),"NA")</f>
        <v>NA</v>
      </c>
      <c r="AW1707" t="str">
        <f>IF(OR(Table1[[#This Row],[Rodents]],Table1[[#This Row],[Human]],Table1[[#This Row],[Pig]]),OR(ISNUMBER(FIND("gastro",C1707)),ISNUMBER(FIND("intesti",C1707)),ISNUMBER(FIND("stomach",C1707))),"NA")</f>
        <v>NA</v>
      </c>
      <c r="AX1707" t="str">
        <f>IF(OR(Table1[[#This Row],[Rodents]],Table1[[#This Row],[Human]],Table1[[#This Row],[Pig]]),NOT(OR(AQ1707,AR1707,AS1707,AT1707,AU1707,AV1707,AW1707)),"NA")</f>
        <v>NA</v>
      </c>
      <c r="AY1707" t="b">
        <f>OR(ISNUMBER(FIND("SWCNT",C1707)),ISNUMBER(FIND("SWNT",C1707)),ISNUMBER(FIND("single-wall",C1707)),ISNUMBER(FIND("single wall",C1707)),ISNUMBER(FIND("Single wall",C1707)),ISNUMBER(FIND("Single-wall",C1707)),ISNUMBER(FIND("SWCNT",B1707)),ISNUMBER(FIND("SWNT",B1707)),ISNUMBER(FIND("single-wall",B1707)),ISNUMBER(FIND("single wall",B1707)),ISNUMBER(FIND("Single-wall",B1707)),ISNUMBER(FIND("Single wall",B1707)))</f>
        <v>0</v>
      </c>
      <c r="AZ1707" t="b">
        <f>OR(ISNUMBER(FIND("MWCNT",C1707)),ISNUMBER(FIND("MWNT",C1707)),ISNUMBER(FIND("multi-wall",C1707)),ISNUMBER(FIND("multi wall",C1707)),ISNUMBER(FIND("multiwall",C1707)),ISNUMBER(FIND("Multi-wall",C1707)),ISNUMBER(FIND("Multi wall",C1707)),ISNUMBER(FIND("Multiwall",C1707)),ISNUMBER(FIND("MWCNT",B1707)),ISNUMBER(FIND("MWNT",B1707)),ISNUMBER(FIND("multi-wall",B1707)),ISNUMBER(FIND("multi wall",B1707)),ISNUMBER(FIND("multiwall",B1707)),ISNUMBER(FIND("Multi-wall",B1707)),ISNUMBER(FIND("Multi wall",B1707)),ISNUMBER(FIND("Multiwall",B1707)),ISNUMBER(FIND("Double-wall",B1707)),ISNUMBER(FIND("Double wall",B1707)),ISNUMBER(FIND("Doublewall",B1707)),ISNUMBER(FIND("double-wall",B1707)),ISNUMBER(FIND("double wall",B1707)),ISNUMBER(FIND("doublewall",B1707)))</f>
        <v>1</v>
      </c>
      <c r="BA1707" t="b">
        <f>AND(Table1[[#This Row],[SWCNT]],Table1[[#This Row],[MWCNT]])</f>
        <v>0</v>
      </c>
      <c r="BB1707" t="b">
        <f>IF(Table1[[#This Row],[SWCNT]]=TRUE,FALSE,IF(Table1[[#This Row],[MWCNT]]=TRUE,FALSE,TRUE))</f>
        <v>0</v>
      </c>
      <c r="BC1707" s="18"/>
    </row>
    <row r="1708" spans="1:55" ht="222">
      <c r="A1708" t="s">
        <v>4630</v>
      </c>
      <c r="B1708" s="2" t="s">
        <v>4603</v>
      </c>
      <c r="C1708" s="16" t="s">
        <v>4606</v>
      </c>
      <c r="D1708" s="17" t="s">
        <v>1192</v>
      </c>
      <c r="E1708" s="2">
        <v>2012</v>
      </c>
      <c r="F1708" t="b">
        <f>OR(ISNUMBER(FIND("cytotoxic",C1708)),ISNUMBER(FIND("Cytotoxic",C1708)),ISNUMBER(FIND("cellular toxicity",C1708)),ISNUMBER(FIND("cell death",C1708)),ISNUMBER(FIND("viable",C1708)),ISNUMBER(FIND("phytotoxic",C1708)),ISNUMBER(FIND("acute toxicity",C1708)),ISNUMBER(FIND("MTT",C1708)),ISNUMBER(FIND("survival",C1708)),ISNUMBER(FIND("prolifer",C1708)),ISNUMBER(FIND("apoptosis",C1708)),ISNUMBER(FIND("neurotoxic",C1708)),ISNUMBER(FIND("  lysis ",C1708)),ISNUMBER(FIND("necrosis",C1708)),ISNUMBER(FIND("cellular death",C1708))*3,ISNUMBER(FIND("LDH",C1708)),ISNUMBER(FIND("Acute toxicity",C1708)))</f>
        <v>0</v>
      </c>
      <c r="G1708" t="b">
        <f>OR(ISNUMBER(FIND("genotoxic",C1708)),ISNUMBER(FIND("genotoxicity",C1708)),ISNUMBER(FIND("DNA damage",C1708)),ISNUMBER(FIND("DNA",C1708)),ISNUMBER(FIND("RNA",C1708)),ISNUMBER(FIND("mesothelioma",C1708)),ISNUMBER(FIND("carcino",C1708)),ISNUMBER(FIND("mutagen",C1708)),ISNUMBER(FIND("genetic",C1708)))</f>
        <v>0</v>
      </c>
      <c r="H1708" t="b">
        <f>OR(ISNUMBER(FIND("inflammatory",C1708)),ISNUMBER(FIND("inflamm",C1708)))</f>
        <v>0</v>
      </c>
      <c r="I1708" t="b">
        <f>OR(ISNUMBER(FIND("immune",C1708)),ISNUMBER(FIND("immunological",C1708)),ISNUMBER(FIND("interleuk",C1708)),ISNUMBER(FIND("platelet activation",C1708)),ISNUMBER(FIND("monocyte",C1708)),ISNUMBER(FIND("leukocyte",C1708)),ISNUMBER(FIND("cytokine",C1708)),ISNUMBER(FIND("CD4",C1708)),ISNUMBER(FIND("CD8",C1708)),ISNUMBER(FIND("T-cell",C1708)))</f>
        <v>1</v>
      </c>
      <c r="J1708" t="b">
        <f>OR(ISNUMBER(FIND("reactive oxygen",C1708)),ISNUMBER(FIND("ROS",C1708)),ISNUMBER(FIND("free radical",C1708)),ISNUMBER(FIND("oxidative stress",C1708)),ISNUMBER(FIND("peroxid",C1708)),ISNUMBER(FIND("oxidative",C1708)),ISNUMBER(FIND("antioxid",C1708)))</f>
        <v>1</v>
      </c>
      <c r="K1708" t="b">
        <f>OR(ISNUMBER(FIND("autophag",C1708)))</f>
        <v>0</v>
      </c>
      <c r="L1708" t="b">
        <f>OR(ISNUMBER(FIND("morpholog",C1708)))</f>
        <v>0</v>
      </c>
      <c r="M1708" t="b">
        <f>OR(ISNUMBER(FIND("fibrosis",C1708)),ISNUMBER(FIND("Fibrosis",C1708)),ISNUMBER(FIND("fibrot",C1708)))</f>
        <v>0</v>
      </c>
      <c r="N1708" t="b">
        <f>OR(ISNUMBER(FIND("offspring",C1708)),ISNUMBER(FIND("Parental",C1708)),ISNUMBER(FIND("parental",C1708)),ISNUMBER(FIND("germline",C1708)),ISNUMBER(FIND("reproduc",C1708)),ISNUMBER(FIND("embryo",C1708)))</f>
        <v>0</v>
      </c>
      <c r="O1708" t="b">
        <f>OR(ISNUMBER(FIND("metabol",C1708)),ISNUMBER(FIND("Metabol",C1708)),ISNUMBER(FIND("digest",C1708)),ISNUMBER(FIND("mitochon",C1708)))</f>
        <v>0</v>
      </c>
      <c r="P1708" t="b">
        <f>OR(ISNUMBER(FIND("ecotox",C1708)),ISNUMBER(FIND("Ecotox",B1708)),ISNUMBER(FIND("ecotox",B1708)),ISNUMBER(FIND("Ecotox",C1708)))</f>
        <v>0</v>
      </c>
      <c r="Q1708" t="b">
        <f>OR(ISNUMBER(FIND("Bioaccum",C1708)),ISNUMBER(FIND("bioaccum",C1708)),ISNUMBER(FIND("accum",C1708)))</f>
        <v>0</v>
      </c>
      <c r="R1708" t="b">
        <f>OR(ISNUMBER(FIND("Occupation",C1708)),ISNUMBER(FIND("occupation",C1708)),ISNUMBER(FIND("worker",C1708)),ISNUMBER(FIND("workforce",C1708)))</f>
        <v>0</v>
      </c>
      <c r="S1708" t="b">
        <f>NOT(OR(F1708,G1708,H1708,I1708,J1708,K1708,L1708,M1708,N1708,O1708,P1708,Q1708,R1708))</f>
        <v>0</v>
      </c>
      <c r="U1708" t="b">
        <f>OR(Table1[[#This Row],[Inflammation]],Table1[[#This Row],[Immune]])</f>
        <v>1</v>
      </c>
      <c r="V1708" t="str">
        <f>IF(OR(Table1[[#This Row],[Rodents]],Table1[[#This Row],[Human]],Table1[[#This Row],[Pig]]),OR(ISNUMBER(FIND("intratrach",C1708)),ISNUMBER(FIND("nasal ",C1708)),ISNUMBER(FIND("instill",C1708))),"NA")</f>
        <v>NA</v>
      </c>
      <c r="W1708" t="str">
        <f>IF(OR(Table1[[#This Row],[Rodents]],Table1[[#This Row],[Human]],Table1[[#This Row],[Pig]]),OR(ISNUMBER(FIND("dermal",C1708)),ISNUMBER(FIND("skin ",C1708))),"NA")</f>
        <v>NA</v>
      </c>
      <c r="X1708" t="str">
        <f>IF(OR(Table1[[#This Row],[Rodents]],Table1[[#This Row],[Human]],Table1[[#This Row],[Pig]]),OR(ISNUMBER(FIND("injected",C1708)),ISNUMBER(FIND("periton",C1708)),ISNUMBER(FIND("intrascrot",C1708))),"NA")</f>
        <v>NA</v>
      </c>
      <c r="Y1708" t="str">
        <f>IF(OR(Table1[[#This Row],[Rodents]],Table1[[#This Row],[Human]],Table1[[#This Row],[Pig]]),NOT(OR(Table1[[#This Row],[Inhaled/Intratracheal/intranasal]],Table1[[#This Row],[Dermal]],Table1[[#This Row],[Injected]])),"NA")</f>
        <v>NA</v>
      </c>
      <c r="AA1708" t="b">
        <f>OR(ISNUMBER(FIND("fish ",C1708)),ISNUMBER(FIND("Fish ",C1708)),ISNUMBER(FIND("aquatic",C1708)),ISNUMBER(FIND("daphnids",C1708)),ISNUMBER(FIND("Carcinus maenas",C1708)),ISNUMBER(FIND("Daphnia",C1708)),ISNUMBER(FIND("Ruditapes philippinarum",C1708)),ISNUMBER(FIND("daphnia",C1708)),ISNUMBER(FIND("marine",C1708)),ISNUMBER(FIND("mussel",C1708)),ISNUMBER(FIND("algae",C1708)),ISNUMBER(FIND("Donax faba",C1708)),ISNUMBER(FIND("estuarine",C1708)),ISNUMBER(FIND("snail",C1708)),ISNUMBER(FIND("Prorocentrum donghaiense",C1708)) )</f>
        <v>0</v>
      </c>
      <c r="AB1708" t="b">
        <f>OR(ISNUMBER(FIND(" rat ",C1708)),ISNUMBER(FIND(" rats ",C1708)),ISNUMBER(FIND(" Rats ",C1708)),ISNUMBER(FIND(" Rat ",C1708)),ISNUMBER(FIND(" rat.",C1708)),ISNUMBER(FIND(" rats.",C1708)),ISNUMBER(FIND("mouse",C1708)),ISNUMBER(FIND("mice",C1708)), ISNUMBER(FIND(" Mice",C1708)))</f>
        <v>0</v>
      </c>
      <c r="AC1708" t="b">
        <f>OR(ISNUMBER(FIND(" cell ",C1708)),ISNUMBER(FIND("fibroblast",C1708)),ISNUMBER(FIND("macrophage",C1708)),ISNUMBER(FIND("epithelial",C1708)),ISNUMBER(FIND("endothelial",C1708)),ISNUMBER(FIND("neuron",C1708)),ISNUMBER(FIND(" cells ",C1708)),ISNUMBER(FIND("RBC",C1708)),ISNUMBER(FIND("mitochond",C1708)),ISNUMBER(FIND("adipocyte",C1708)),ISNUMBER(FIND("osteo",C1708)),ISNUMBER(FIND("keratin",C1708)),ISNUMBER(FIND(" cell's ",C1708)),ISNUMBER(FIND("eukary",C1708)),ISNUMBER(FIND("sperm",C1708)))</f>
        <v>1</v>
      </c>
      <c r="AD1708" t="b">
        <v>0</v>
      </c>
      <c r="AE1708" t="b">
        <f>OR(ISNUMBER(FIND(" plant ",C1708)),ISNUMBER(FIND("Plant ",C1708)),ISNUMBER(FIND("tomato",C1708)),ISNUMBER(FIND("plants",C1708)),ISNUMBER(FIND("Plants",C1708)),ISNUMBER(FIND("algae",C1708)),ISNUMBER(FIND("lettuce",C1708)),ISNUMBER(FIND("green gram sprouts ",C1708)),ISNUMBER(FIND("Cucurbita pepo",C1708)),ISNUMBER(FIND("bean ",C1708)),ISNUMBER(FIND("chloroplast",C1708)),ISNUMBER(FIND("chlorophyll",C1708)),ISNUMBER(FIND("seedling",C1708)),ISNUMBER(FIND("canola",C1708)),ISNUMBER(FIND("shoot",C1708)),ISNUMBER(FIND("photosynthes",C1708)),ISNUMBER(FIND(" leaves ",C1708)),,ISNUMBER(FIND("agriculture",C1708)),ISNUMBER(FIND(" crops ",C1708)))</f>
        <v>0</v>
      </c>
      <c r="AF1708" t="b">
        <f>OR(ISNUMBER(FIND("bacteria",C1708)),ISNUMBER(FIND("Bacteria",C1708)),ISNUMBER(FIND("Bacterium",C1708)),ISNUMBER(FIND("bacterium",C1708)),ISNUMBER(FIND(" coli ",C1708)))</f>
        <v>0</v>
      </c>
      <c r="AG1708" t="b">
        <f>OR(ISNUMBER(FIND("fungi",C1708)),ISNUMBER(FIND("Fungi",C1708)),ISNUMBER(FIND("fungus",C1708)),ISNUMBER(FIND("Fungus",C1708)),ISNUMBER(FIND("mushroom",C1708)),ISNUMBER(FIND("Mushroom",C1708)),ISNUMBER(FIND(" mold ",C1708)))</f>
        <v>0</v>
      </c>
      <c r="AH1708" t="b">
        <f>OR(ISNUMBER(FIND("Pig ",C1708)),ISNUMBER(FIND("pig ",C1708)),ISNUMBER(FIND("Pigs ",C1708)),ISNUMBER(FIND("pigs ",C1708)))</f>
        <v>0</v>
      </c>
      <c r="AI1708" t="b">
        <f>OR(ISNUMBER(FIND(" C. elegans",C1708)),ISNUMBER(FIND("Caenorhabditis elegans",C1708)),ISNUMBER(FIND("earthworms",C1708)),ISNUMBER(FIND(" Ficopomatus enigmaticus",C1708)),ISNUMBER(FIND("larva",C1708)),ISNUMBER(FIND("Lumbriculus variegatus",C1708)),ISNUMBER(FIND("nematode",C1708)))</f>
        <v>0</v>
      </c>
      <c r="AJ1708" t="b">
        <f>NOT(OR(AA1708,AB1708,AC1708,AD1708,AE1708,AF1708,AG1708,AH1708,AI1708))</f>
        <v>0</v>
      </c>
      <c r="AL1708" t="b">
        <f>OR(AA1708,AB1708,AD1708,AE1708,AF1708,AG1708,AH1708,AI1708)</f>
        <v>0</v>
      </c>
      <c r="AM1708" t="b">
        <f>IF(Table1[[#This Row],[In vivo?]],IF(Table1[[#This Row],[Cell]],FALSE,TRUE),FALSE)</f>
        <v>0</v>
      </c>
      <c r="AN1708" t="b">
        <f>AND(AC1708,AL1708)</f>
        <v>0</v>
      </c>
      <c r="AO1708" t="b">
        <f>IF(Table1[[#This Row],[Cell]],IF(Table1[[#This Row],[In vivo?]],FALSE,TRUE),FALSE)</f>
        <v>1</v>
      </c>
      <c r="AP1708" t="b">
        <f>NOT(OR(Table1[[#This Row],[In vivo?]],Table1[[#This Row],[Only in Cell]]))</f>
        <v>0</v>
      </c>
      <c r="AQ1708" t="str">
        <f>IF(OR(Table1[[#This Row],[Rodents]],Table1[[#This Row],[Human]],Table1[[#This Row],[Pig]]),OR(ISNUMBER(FIND("pulmonary",C1708)),ISNUMBER(FIND("lung",C1708))),"NA")</f>
        <v>NA</v>
      </c>
      <c r="AR1708" t="str">
        <f>IF(OR(Table1[[#This Row],[Rodents]],Table1[[#This Row],[Human]],Table1[[#This Row],[Pig]]),OR(ISNUMBER(FIND("skin",C1708)),ISNUMBER(FIND("dermal",C1708))),"NA")</f>
        <v>NA</v>
      </c>
      <c r="AS1708" t="str">
        <f>IF(OR(Table1[[#This Row],[Rodents]],Table1[[#This Row],[Human]],Table1[[#This Row],[Pig]]),OR(ISNUMBER(FIND("liver",C1708)),ISNUMBER(FIND("hepat",C1708))),"NA")</f>
        <v>NA</v>
      </c>
      <c r="AT1708" t="str">
        <f>IF(OR(Table1[[#This Row],[Rodents]],Table1[[#This Row],[Human]],Table1[[#This Row],[Pig]]),OR(ISNUMBER(FIND("kidney",C1708)),ISNUMBER(FIND("neph",C1708))),"NA")</f>
        <v>NA</v>
      </c>
      <c r="AU1708" t="str">
        <f>IF(OR(Table1[[#This Row],[Rodents]],Table1[[#This Row],[Human]],Table1[[#This Row],[Pig]]),OR(ISNUMBER(FIND("brain",C1708)),ISNUMBER(FIND("neur",C1708)),ISNUMBER(FIND("nerv",C1708))),"NA")</f>
        <v>NA</v>
      </c>
      <c r="AV1708" t="str">
        <f>IF(OR(Table1[[#This Row],[Rodents]],Table1[[#This Row],[Human]],Table1[[#This Row],[Pig]]),OR(ISNUMBER(FIND("heart",C1708)),ISNUMBER(FIND("cardi",C1708))),"NA")</f>
        <v>NA</v>
      </c>
      <c r="AW1708" t="str">
        <f>IF(OR(Table1[[#This Row],[Rodents]],Table1[[#This Row],[Human]],Table1[[#This Row],[Pig]]),OR(ISNUMBER(FIND("gastro",C1708)),ISNUMBER(FIND("intesti",C1708)),ISNUMBER(FIND("stomach",C1708))),"NA")</f>
        <v>NA</v>
      </c>
      <c r="AX1708" t="str">
        <f>IF(OR(Table1[[#This Row],[Rodents]],Table1[[#This Row],[Human]],Table1[[#This Row],[Pig]]),NOT(OR(AQ1708,AR1708,AS1708,AT1708,AU1708,AV1708,AW1708)),"NA")</f>
        <v>NA</v>
      </c>
      <c r="AY1708" t="b">
        <f>OR(ISNUMBER(FIND("SWCNT",C1708)),ISNUMBER(FIND("SWNT",C1708)),ISNUMBER(FIND("single-wall",C1708)),ISNUMBER(FIND("single wall",C1708)),ISNUMBER(FIND("Single wall",C1708)),ISNUMBER(FIND("Single-wall",C1708)),ISNUMBER(FIND("SWCNT",B1708)),ISNUMBER(FIND("SWNT",B1708)),ISNUMBER(FIND("single-wall",B1708)),ISNUMBER(FIND("single wall",B1708)),ISNUMBER(FIND("Single-wall",B1708)),ISNUMBER(FIND("Single wall",B1708)))</f>
        <v>0</v>
      </c>
      <c r="AZ1708" t="b">
        <f>OR(ISNUMBER(FIND("MWCNT",C1708)),ISNUMBER(FIND("MWNT",C1708)),ISNUMBER(FIND("multi-wall",C1708)),ISNUMBER(FIND("multi wall",C1708)),ISNUMBER(FIND("multiwall",C1708)),ISNUMBER(FIND("Multi-wall",C1708)),ISNUMBER(FIND("Multi wall",C1708)),ISNUMBER(FIND("Multiwall",C1708)),ISNUMBER(FIND("MWCNT",B1708)),ISNUMBER(FIND("MWNT",B1708)),ISNUMBER(FIND("multi-wall",B1708)),ISNUMBER(FIND("multi wall",B1708)),ISNUMBER(FIND("multiwall",B1708)),ISNUMBER(FIND("Multi-wall",B1708)),ISNUMBER(FIND("Multi wall",B1708)),ISNUMBER(FIND("Multiwall",B1708)),ISNUMBER(FIND("Double-wall",B1708)),ISNUMBER(FIND("Double wall",B1708)),ISNUMBER(FIND("Doublewall",B1708)),ISNUMBER(FIND("double-wall",B1708)),ISNUMBER(FIND("double wall",B1708)),ISNUMBER(FIND("doublewall",B1708)))</f>
        <v>1</v>
      </c>
      <c r="BA1708" t="b">
        <f>AND(Table1[[#This Row],[SWCNT]],Table1[[#This Row],[MWCNT]])</f>
        <v>0</v>
      </c>
      <c r="BB1708" t="b">
        <f>IF(Table1[[#This Row],[SWCNT]]=TRUE,FALSE,IF(Table1[[#This Row],[MWCNT]]=TRUE,FALSE,TRUE))</f>
        <v>0</v>
      </c>
      <c r="BC1708" s="18"/>
    </row>
    <row r="1709" spans="1:55" ht="148">
      <c r="A1709" t="s">
        <v>4631</v>
      </c>
      <c r="B1709" s="2" t="s">
        <v>4632</v>
      </c>
      <c r="C1709" s="16" t="s">
        <v>4633</v>
      </c>
      <c r="D1709" s="17" t="s">
        <v>1278</v>
      </c>
      <c r="E1709" s="2">
        <v>2012</v>
      </c>
      <c r="F1709" t="b">
        <f>OR(ISNUMBER(FIND("cytotoxic",C1709)),ISNUMBER(FIND("Cytotoxic",C1709)),ISNUMBER(FIND("cellular toxicity",C1709)),ISNUMBER(FIND("cell death",C1709)),ISNUMBER(FIND("viable",C1709)),ISNUMBER(FIND("phytotoxic",C1709)),ISNUMBER(FIND("acute toxicity",C1709)),ISNUMBER(FIND("MTT",C1709)),ISNUMBER(FIND("survival",C1709)),ISNUMBER(FIND("prolifer",C1709)),ISNUMBER(FIND("apoptosis",C1709)),ISNUMBER(FIND("neurotoxic",C1709)),ISNUMBER(FIND("  lysis ",C1709)),ISNUMBER(FIND("necrosis",C1709)),ISNUMBER(FIND("cellular death",C1709))*3,ISNUMBER(FIND("LDH",C1709)),ISNUMBER(FIND("Acute toxicity",C1709)))</f>
        <v>1</v>
      </c>
      <c r="G1709" t="b">
        <f>OR(ISNUMBER(FIND("genotoxic",C1709)),ISNUMBER(FIND("genotoxicity",C1709)),ISNUMBER(FIND("DNA damage",C1709)),ISNUMBER(FIND("DNA",C1709)),ISNUMBER(FIND("RNA",C1709)),ISNUMBER(FIND("mesothelioma",C1709)),ISNUMBER(FIND("carcino",C1709)),ISNUMBER(FIND("mutagen",C1709)),ISNUMBER(FIND("genetic",C1709)))</f>
        <v>0</v>
      </c>
      <c r="H1709" t="b">
        <f>OR(ISNUMBER(FIND("inflammatory",C1709)),ISNUMBER(FIND("inflamm",C1709)))</f>
        <v>0</v>
      </c>
      <c r="I1709" t="b">
        <f>OR(ISNUMBER(FIND("immune",C1709)),ISNUMBER(FIND("immunological",C1709)),ISNUMBER(FIND("interleuk",C1709)),ISNUMBER(FIND("platelet activation",C1709)),ISNUMBER(FIND("monocyte",C1709)),ISNUMBER(FIND("leukocyte",C1709)),ISNUMBER(FIND("cytokine",C1709)),ISNUMBER(FIND("CD4",C1709)),ISNUMBER(FIND("CD8",C1709)),ISNUMBER(FIND("T-cell",C1709)))</f>
        <v>0</v>
      </c>
      <c r="J1709" t="b">
        <f>OR(ISNUMBER(FIND("reactive oxygen",C1709)),ISNUMBER(FIND("ROS",C1709)),ISNUMBER(FIND("free radical",C1709)),ISNUMBER(FIND("oxidative stress",C1709)),ISNUMBER(FIND("peroxid",C1709)),ISNUMBER(FIND("oxidative",C1709)),ISNUMBER(FIND("antioxid",C1709)))</f>
        <v>1</v>
      </c>
      <c r="K1709" t="b">
        <f>OR(ISNUMBER(FIND("autophag",C1709)))</f>
        <v>0</v>
      </c>
      <c r="L1709" t="b">
        <f>OR(ISNUMBER(FIND("morpholog",C1709)))</f>
        <v>0</v>
      </c>
      <c r="M1709" t="b">
        <f>OR(ISNUMBER(FIND("fibrosis",C1709)),ISNUMBER(FIND("Fibrosis",C1709)),ISNUMBER(FIND("fibrot",C1709)))</f>
        <v>0</v>
      </c>
      <c r="N1709" t="b">
        <f>OR(ISNUMBER(FIND("offspring",C1709)),ISNUMBER(FIND("Parental",C1709)),ISNUMBER(FIND("parental",C1709)),ISNUMBER(FIND("germline",C1709)),ISNUMBER(FIND("reproduc",C1709)),ISNUMBER(FIND("embryo",C1709)))</f>
        <v>0</v>
      </c>
      <c r="O1709" t="b">
        <f>OR(ISNUMBER(FIND("metabol",C1709)),ISNUMBER(FIND("Metabol",C1709)),ISNUMBER(FIND("digest",C1709)),ISNUMBER(FIND("mitochon",C1709)))</f>
        <v>0</v>
      </c>
      <c r="P1709" t="b">
        <f>OR(ISNUMBER(FIND("ecotox",C1709)),ISNUMBER(FIND("Ecotox",B1709)),ISNUMBER(FIND("ecotox",B1709)),ISNUMBER(FIND("Ecotox",C1709)))</f>
        <v>0</v>
      </c>
      <c r="Q1709" t="b">
        <f>OR(ISNUMBER(FIND("Bioaccum",C1709)),ISNUMBER(FIND("bioaccum",C1709)),ISNUMBER(FIND("accum",C1709)))</f>
        <v>0</v>
      </c>
      <c r="R1709" t="b">
        <f>OR(ISNUMBER(FIND("Occupation",C1709)),ISNUMBER(FIND("occupation",C1709)),ISNUMBER(FIND("worker",C1709)),ISNUMBER(FIND("workforce",C1709)))</f>
        <v>0</v>
      </c>
      <c r="S1709" t="b">
        <f>NOT(OR(F1709,G1709,H1709,I1709,J1709,K1709,L1709,M1709,N1709,O1709,P1709,Q1709,R1709))</f>
        <v>0</v>
      </c>
      <c r="U1709" t="b">
        <f>OR(Table1[[#This Row],[Inflammation]],Table1[[#This Row],[Immune]])</f>
        <v>0</v>
      </c>
      <c r="V1709" t="b">
        <f>IF(OR(Table1[[#This Row],[Rodents]],Table1[[#This Row],[Human]],Table1[[#This Row],[Pig]]),OR(ISNUMBER(FIND("intratrach",C1709)),ISNUMBER(FIND("nasal ",C1709)),ISNUMBER(FIND("instill",C1709))),"NA")</f>
        <v>1</v>
      </c>
      <c r="W1709" t="b">
        <f>IF(OR(Table1[[#This Row],[Rodents]],Table1[[#This Row],[Human]],Table1[[#This Row],[Pig]]),OR(ISNUMBER(FIND("dermal",C1709)),ISNUMBER(FIND("skin ",C1709))),"NA")</f>
        <v>0</v>
      </c>
      <c r="X1709" t="b">
        <f>IF(OR(Table1[[#This Row],[Rodents]],Table1[[#This Row],[Human]],Table1[[#This Row],[Pig]]),OR(ISNUMBER(FIND("injected",C1709)),ISNUMBER(FIND("periton",C1709)),ISNUMBER(FIND("intrascrot",C1709))),"NA")</f>
        <v>0</v>
      </c>
      <c r="Y1709" t="b">
        <f>IF(OR(Table1[[#This Row],[Rodents]],Table1[[#This Row],[Human]],Table1[[#This Row],[Pig]]),NOT(OR(Table1[[#This Row],[Inhaled/Intratracheal/intranasal]],Table1[[#This Row],[Dermal]],Table1[[#This Row],[Injected]])),"NA")</f>
        <v>0</v>
      </c>
      <c r="AA1709" t="b">
        <f>OR(ISNUMBER(FIND("fish ",C1709)),ISNUMBER(FIND("Fish ",C1709)),ISNUMBER(FIND("aquatic",C1709)),ISNUMBER(FIND("daphnids",C1709)),ISNUMBER(FIND("Carcinus maenas",C1709)),ISNUMBER(FIND("Daphnia",C1709)),ISNUMBER(FIND("Ruditapes philippinarum",C1709)),ISNUMBER(FIND("daphnia",C1709)),ISNUMBER(FIND("marine",C1709)),ISNUMBER(FIND("mussel",C1709)),ISNUMBER(FIND("algae",C1709)),ISNUMBER(FIND("Donax faba",C1709)),ISNUMBER(FIND("estuarine",C1709)),ISNUMBER(FIND("snail",C1709)),ISNUMBER(FIND("Prorocentrum donghaiense",C1709)) )</f>
        <v>0</v>
      </c>
      <c r="AB1709" t="b">
        <f>OR(ISNUMBER(FIND(" rat ",C1709)),ISNUMBER(FIND(" rats ",C1709)),ISNUMBER(FIND(" Rats ",C1709)),ISNUMBER(FIND(" Rat ",C1709)),ISNUMBER(FIND(" rat.",C1709)),ISNUMBER(FIND(" rats.",C1709)),ISNUMBER(FIND("mouse",C1709)),ISNUMBER(FIND("mice",C1709)), ISNUMBER(FIND(" Mice",C1709)))</f>
        <v>1</v>
      </c>
      <c r="AC1709" t="b">
        <f>OR(ISNUMBER(FIND(" cell ",C1709)),ISNUMBER(FIND("fibroblast",C1709)),ISNUMBER(FIND("macrophage",C1709)),ISNUMBER(FIND("epithelial",C1709)),ISNUMBER(FIND("endothelial",C1709)),ISNUMBER(FIND("neuron",C1709)),ISNUMBER(FIND(" cells ",C1709)),ISNUMBER(FIND("RBC",C1709)),ISNUMBER(FIND("mitochond",C1709)),ISNUMBER(FIND("adipocyte",C1709)),ISNUMBER(FIND("osteo",C1709)),ISNUMBER(FIND("keratin",C1709)),ISNUMBER(FIND(" cell's ",C1709)),ISNUMBER(FIND("eukary",C1709)),ISNUMBER(FIND("sperm",C1709)))</f>
        <v>1</v>
      </c>
      <c r="AD1709" t="b">
        <f>OR(ISNUMBER(FIND("human",B1709)),ISNUMBER(FIND("workers",B1709)),ISNUMBER(FIND("workforces",B1709)),ISNUMBER(FIND("occupational",B1709)),ISNUMBER(FIND("Case report",B1709)),ISNUMBER(FIND("Workplaces",B1709)),ISNUMBER(FIND("worker",B1709)))</f>
        <v>0</v>
      </c>
      <c r="AE1709" t="b">
        <f>OR(ISNUMBER(FIND(" plant ",C1709)),ISNUMBER(FIND("Plant ",C1709)),ISNUMBER(FIND("tomato",C1709)),ISNUMBER(FIND("plants",C1709)),ISNUMBER(FIND("Plants",C1709)),ISNUMBER(FIND("algae",C1709)),ISNUMBER(FIND("lettuce",C1709)),ISNUMBER(FIND("green gram sprouts ",C1709)),ISNUMBER(FIND("Cucurbita pepo",C1709)),ISNUMBER(FIND("bean ",C1709)),ISNUMBER(FIND("chloroplast",C1709)),ISNUMBER(FIND("chlorophyll",C1709)),ISNUMBER(FIND("seedling",C1709)),ISNUMBER(FIND("canola",C1709)),ISNUMBER(FIND("shoot",C1709)),ISNUMBER(FIND("photosynthes",C1709)),ISNUMBER(FIND(" leaves ",C1709)),,ISNUMBER(FIND("agriculture",C1709)),ISNUMBER(FIND(" crops ",C1709)))</f>
        <v>0</v>
      </c>
      <c r="AF1709" t="b">
        <f>OR(ISNUMBER(FIND("bacteria",C1709)),ISNUMBER(FIND("Bacteria",C1709)),ISNUMBER(FIND("Bacterium",C1709)),ISNUMBER(FIND("bacterium",C1709)),ISNUMBER(FIND(" coli ",C1709)))</f>
        <v>0</v>
      </c>
      <c r="AG1709" t="b">
        <f>OR(ISNUMBER(FIND("fungi",C1709)),ISNUMBER(FIND("Fungi",C1709)),ISNUMBER(FIND("fungus",C1709)),ISNUMBER(FIND("Fungus",C1709)),ISNUMBER(FIND("mushroom",C1709)),ISNUMBER(FIND("Mushroom",C1709)),ISNUMBER(FIND(" mold ",C1709)))</f>
        <v>0</v>
      </c>
      <c r="AH1709" t="b">
        <f>OR(ISNUMBER(FIND("Pig ",C1709)),ISNUMBER(FIND("pig ",C1709)),ISNUMBER(FIND("Pigs ",C1709)),ISNUMBER(FIND("pigs ",C1709)))</f>
        <v>0</v>
      </c>
      <c r="AI1709" t="b">
        <f>OR(ISNUMBER(FIND(" C. elegans",C1709)),ISNUMBER(FIND("Caenorhabditis elegans",C1709)),ISNUMBER(FIND("earthworms",C1709)),ISNUMBER(FIND(" Ficopomatus enigmaticus",C1709)),ISNUMBER(FIND("larva",C1709)),ISNUMBER(FIND("Lumbriculus variegatus",C1709)),ISNUMBER(FIND("nematode",C1709)))</f>
        <v>0</v>
      </c>
      <c r="AJ1709" t="b">
        <f>NOT(OR(AA1709,AB1709,AC1709,AD1709,AE1709,AF1709,AG1709,AH1709,AI1709))</f>
        <v>0</v>
      </c>
      <c r="AL1709" t="b">
        <f>OR(AA1709,AB1709,AD1709,AE1709,AF1709,AG1709,AH1709,AI1709)</f>
        <v>1</v>
      </c>
      <c r="AM1709" t="b">
        <f>IF(Table1[[#This Row],[In vivo?]],IF(Table1[[#This Row],[Cell]],FALSE,TRUE),FALSE)</f>
        <v>0</v>
      </c>
      <c r="AN1709" t="b">
        <f>AND(AC1709,AL1709)</f>
        <v>1</v>
      </c>
      <c r="AO1709" t="b">
        <f>IF(Table1[[#This Row],[Cell]],IF(Table1[[#This Row],[In vivo?]],FALSE,TRUE),FALSE)</f>
        <v>0</v>
      </c>
      <c r="AP1709" t="b">
        <f>NOT(OR(Table1[[#This Row],[In vivo?]],Table1[[#This Row],[Only in Cell]]))</f>
        <v>0</v>
      </c>
      <c r="AQ1709" t="b">
        <f>IF(OR(Table1[[#This Row],[Rodents]],Table1[[#This Row],[Human]],Table1[[#This Row],[Pig]]),OR(ISNUMBER(FIND("pulmonary",C1709)),ISNUMBER(FIND("lung",C1709))),"NA")</f>
        <v>0</v>
      </c>
      <c r="AR1709" t="b">
        <f>IF(OR(Table1[[#This Row],[Rodents]],Table1[[#This Row],[Human]],Table1[[#This Row],[Pig]]),OR(ISNUMBER(FIND("skin",C1709)),ISNUMBER(FIND("dermal",C1709))),"NA")</f>
        <v>0</v>
      </c>
      <c r="AS1709" t="b">
        <f>IF(OR(Table1[[#This Row],[Rodents]],Table1[[#This Row],[Human]],Table1[[#This Row],[Pig]]),OR(ISNUMBER(FIND("liver",C1709)),ISNUMBER(FIND("hepat",C1709))),"NA")</f>
        <v>0</v>
      </c>
      <c r="AT1709" t="b">
        <f>IF(OR(Table1[[#This Row],[Rodents]],Table1[[#This Row],[Human]],Table1[[#This Row],[Pig]]),OR(ISNUMBER(FIND("kidney",C1709)),ISNUMBER(FIND("neph",C1709))),"NA")</f>
        <v>0</v>
      </c>
      <c r="AU1709" t="b">
        <f>IF(OR(Table1[[#This Row],[Rodents]],Table1[[#This Row],[Human]],Table1[[#This Row],[Pig]]),OR(ISNUMBER(FIND("brain",C1709)),ISNUMBER(FIND("neur",C1709)),ISNUMBER(FIND("nerv",C1709))),"NA")</f>
        <v>0</v>
      </c>
      <c r="AV1709" t="b">
        <f>IF(OR(Table1[[#This Row],[Rodents]],Table1[[#This Row],[Human]],Table1[[#This Row],[Pig]]),OR(ISNUMBER(FIND("heart",C1709)),ISNUMBER(FIND("cardi",C1709))),"NA")</f>
        <v>0</v>
      </c>
      <c r="AW1709" t="b">
        <f>IF(OR(Table1[[#This Row],[Rodents]],Table1[[#This Row],[Human]],Table1[[#This Row],[Pig]]),OR(ISNUMBER(FIND("gastro",C1709)),ISNUMBER(FIND("intesti",C1709)),ISNUMBER(FIND("stomach",C1709))),"NA")</f>
        <v>0</v>
      </c>
      <c r="AX1709" t="b">
        <f>IF(OR(Table1[[#This Row],[Rodents]],Table1[[#This Row],[Human]],Table1[[#This Row],[Pig]]),NOT(OR(AQ1709,AR1709,AS1709,AT1709,AU1709,AV1709,AW1709)),"NA")</f>
        <v>1</v>
      </c>
      <c r="AY1709" t="b">
        <f>OR(ISNUMBER(FIND("SWCNT",C1709)),ISNUMBER(FIND("SWNT",C1709)),ISNUMBER(FIND("single-wall",C1709)),ISNUMBER(FIND("single wall",C1709)),ISNUMBER(FIND("Single wall",C1709)),ISNUMBER(FIND("Single-wall",C1709)),ISNUMBER(FIND("SWCNT",B1709)),ISNUMBER(FIND("SWNT",B1709)),ISNUMBER(FIND("single-wall",B1709)),ISNUMBER(FIND("single wall",B1709)),ISNUMBER(FIND("Single-wall",B1709)),ISNUMBER(FIND("Single wall",B1709)))</f>
        <v>0</v>
      </c>
      <c r="AZ1709" t="b">
        <f>OR(ISNUMBER(FIND("MWCNT",C1709)),ISNUMBER(FIND("MWNT",C1709)),ISNUMBER(FIND("multi-wall",C1709)),ISNUMBER(FIND("multi wall",C1709)),ISNUMBER(FIND("multiwall",C1709)),ISNUMBER(FIND("Multi-wall",C1709)),ISNUMBER(FIND("Multi wall",C1709)),ISNUMBER(FIND("Multiwall",C1709)),ISNUMBER(FIND("MWCNT",B1709)),ISNUMBER(FIND("MWNT",B1709)),ISNUMBER(FIND("multi-wall",B1709)),ISNUMBER(FIND("multi wall",B1709)),ISNUMBER(FIND("multiwall",B1709)),ISNUMBER(FIND("Multi-wall",B1709)),ISNUMBER(FIND("Multi wall",B1709)),ISNUMBER(FIND("Multiwall",B1709)),ISNUMBER(FIND("Double-wall",B1709)),ISNUMBER(FIND("Double wall",B1709)),ISNUMBER(FIND("Doublewall",B1709)),ISNUMBER(FIND("double-wall",B1709)),ISNUMBER(FIND("double wall",B1709)),ISNUMBER(FIND("doublewall",B1709)))</f>
        <v>1</v>
      </c>
      <c r="BA1709" t="b">
        <f>AND(Table1[[#This Row],[SWCNT]],Table1[[#This Row],[MWCNT]])</f>
        <v>0</v>
      </c>
      <c r="BB1709" t="b">
        <f>IF(Table1[[#This Row],[SWCNT]]=TRUE,FALSE,IF(Table1[[#This Row],[MWCNT]]=TRUE,FALSE,TRUE))</f>
        <v>0</v>
      </c>
      <c r="BC1709" s="18"/>
    </row>
    <row r="1710" spans="1:55" ht="58">
      <c r="A1710" t="s">
        <v>4634</v>
      </c>
      <c r="B1710" s="2" t="s">
        <v>4635</v>
      </c>
      <c r="C1710" s="16" t="s">
        <v>4636</v>
      </c>
      <c r="D1710" s="17" t="s">
        <v>971</v>
      </c>
      <c r="E1710" s="2">
        <v>2012</v>
      </c>
      <c r="F1710" t="b">
        <f>OR(ISNUMBER(FIND("cytotoxic",C1710)),ISNUMBER(FIND("Cytotoxic",C1710)),ISNUMBER(FIND("cellular toxicity",C1710)),ISNUMBER(FIND("cell death",C1710)),ISNUMBER(FIND("viable",C1710)),ISNUMBER(FIND("phytotoxic",C1710)),ISNUMBER(FIND("acute toxicity",C1710)),ISNUMBER(FIND("MTT",C1710)),ISNUMBER(FIND("survival",C1710)),ISNUMBER(FIND("prolifer",C1710)),ISNUMBER(FIND("apoptosis",C1710)),ISNUMBER(FIND("neurotoxic",C1710)),ISNUMBER(FIND("  lysis ",C1710)),ISNUMBER(FIND("necrosis",C1710)),ISNUMBER(FIND("cellular death",C1710))*3,ISNUMBER(FIND("LDH",C1710)),ISNUMBER(FIND("Acute toxicity",C1710)))</f>
        <v>1</v>
      </c>
      <c r="G1710" t="b">
        <f>OR(ISNUMBER(FIND("genotoxic",C1710)),ISNUMBER(FIND("genotoxicity",C1710)),ISNUMBER(FIND("DNA damage",C1710)),ISNUMBER(FIND("DNA",C1710)),ISNUMBER(FIND("RNA",C1710)),ISNUMBER(FIND("mesothelioma",C1710)),ISNUMBER(FIND("carcino",C1710)),ISNUMBER(FIND("mutagen",C1710)),ISNUMBER(FIND("genetic",C1710)))</f>
        <v>0</v>
      </c>
      <c r="H1710" t="b">
        <f>OR(ISNUMBER(FIND("inflammatory",C1710)),ISNUMBER(FIND("inflamm",C1710)))</f>
        <v>0</v>
      </c>
      <c r="I1710" t="b">
        <f>OR(ISNUMBER(FIND("immune",C1710)),ISNUMBER(FIND("immunological",C1710)),ISNUMBER(FIND("interleuk",C1710)),ISNUMBER(FIND("platelet activation",C1710)),ISNUMBER(FIND("monocyte",C1710)),ISNUMBER(FIND("leukocyte",C1710)),ISNUMBER(FIND("cytokine",C1710)),ISNUMBER(FIND("CD4",C1710)),ISNUMBER(FIND("CD8",C1710)),ISNUMBER(FIND("T-cell",C1710)))</f>
        <v>0</v>
      </c>
      <c r="J1710" t="b">
        <f>OR(ISNUMBER(FIND("reactive oxygen",C1710)),ISNUMBER(FIND("ROS",C1710)),ISNUMBER(FIND("free radical",C1710)),ISNUMBER(FIND("oxidative stress",C1710)),ISNUMBER(FIND("peroxid",C1710)),ISNUMBER(FIND("oxidative",C1710)),ISNUMBER(FIND("antioxid",C1710)))</f>
        <v>0</v>
      </c>
      <c r="K1710" t="b">
        <f>OR(ISNUMBER(FIND("autophag",C1710)))</f>
        <v>0</v>
      </c>
      <c r="L1710" t="b">
        <f>OR(ISNUMBER(FIND("morpholog",C1710)))</f>
        <v>0</v>
      </c>
      <c r="M1710" t="b">
        <f>OR(ISNUMBER(FIND("fibrosis",C1710)),ISNUMBER(FIND("Fibrosis",C1710)),ISNUMBER(FIND("fibrot",C1710)))</f>
        <v>0</v>
      </c>
      <c r="N1710" t="b">
        <f>OR(ISNUMBER(FIND("offspring",C1710)),ISNUMBER(FIND("Parental",C1710)),ISNUMBER(FIND("parental",C1710)),ISNUMBER(FIND("germline",C1710)),ISNUMBER(FIND("reproduc",C1710)),ISNUMBER(FIND("embryo",C1710)))</f>
        <v>1</v>
      </c>
      <c r="O1710" t="b">
        <f>OR(ISNUMBER(FIND("metabol",C1710)),ISNUMBER(FIND("Metabol",C1710)),ISNUMBER(FIND("digest",C1710)),ISNUMBER(FIND("mitochon",C1710)))</f>
        <v>0</v>
      </c>
      <c r="P1710" t="b">
        <f>OR(ISNUMBER(FIND("ecotox",C1710)),ISNUMBER(FIND("Ecotox",B1710)),ISNUMBER(FIND("ecotox",B1710)),ISNUMBER(FIND("Ecotox",C1710)))</f>
        <v>0</v>
      </c>
      <c r="Q1710" t="b">
        <f>OR(ISNUMBER(FIND("Bioaccum",C1710)),ISNUMBER(FIND("bioaccum",C1710)),ISNUMBER(FIND("accum",C1710)))</f>
        <v>0</v>
      </c>
      <c r="R1710" t="b">
        <f>OR(ISNUMBER(FIND("Occupation",C1710)),ISNUMBER(FIND("occupation",C1710)),ISNUMBER(FIND("worker",C1710)),ISNUMBER(FIND("workforce",C1710)))</f>
        <v>0</v>
      </c>
      <c r="S1710" t="b">
        <f>NOT(OR(F1710,G1710,H1710,I1710,J1710,K1710,L1710,M1710,N1710,O1710,P1710,Q1710,R1710))</f>
        <v>0</v>
      </c>
      <c r="U1710" t="b">
        <f>OR(Table1[[#This Row],[Inflammation]],Table1[[#This Row],[Immune]])</f>
        <v>0</v>
      </c>
      <c r="V1710" t="str">
        <f>IF(OR(Table1[[#This Row],[Rodents]],Table1[[#This Row],[Human]],Table1[[#This Row],[Pig]]),OR(ISNUMBER(FIND("intratrach",C1710)),ISNUMBER(FIND("nasal ",C1710)),ISNUMBER(FIND("instill",C1710))),"NA")</f>
        <v>NA</v>
      </c>
      <c r="W1710" t="str">
        <f>IF(OR(Table1[[#This Row],[Rodents]],Table1[[#This Row],[Human]],Table1[[#This Row],[Pig]]),OR(ISNUMBER(FIND("dermal",C1710)),ISNUMBER(FIND("skin ",C1710))),"NA")</f>
        <v>NA</v>
      </c>
      <c r="X1710" t="str">
        <f>IF(OR(Table1[[#This Row],[Rodents]],Table1[[#This Row],[Human]],Table1[[#This Row],[Pig]]),OR(ISNUMBER(FIND("injected",C1710)),ISNUMBER(FIND("periton",C1710)),ISNUMBER(FIND("intrascrot",C1710))),"NA")</f>
        <v>NA</v>
      </c>
      <c r="Y1710" t="str">
        <f>IF(OR(Table1[[#This Row],[Rodents]],Table1[[#This Row],[Human]],Table1[[#This Row],[Pig]]),NOT(OR(Table1[[#This Row],[Inhaled/Intratracheal/intranasal]],Table1[[#This Row],[Dermal]],Table1[[#This Row],[Injected]])),"NA")</f>
        <v>NA</v>
      </c>
      <c r="AA1710" t="b">
        <f>OR(ISNUMBER(FIND("fish ",C1710)),ISNUMBER(FIND("Fish ",C1710)),ISNUMBER(FIND("aquatic",C1710)),ISNUMBER(FIND("daphnids",C1710)),ISNUMBER(FIND("Carcinus maenas",C1710)),ISNUMBER(FIND("Daphnia",C1710)),ISNUMBER(FIND("Ruditapes philippinarum",C1710)),ISNUMBER(FIND("daphnia",C1710)),ISNUMBER(FIND("marine",C1710)),ISNUMBER(FIND("mussel",C1710)),ISNUMBER(FIND("algae",C1710)),ISNUMBER(FIND("Donax faba",C1710)),ISNUMBER(FIND("estuarine",C1710)),ISNUMBER(FIND("snail",C1710)),ISNUMBER(FIND("Prorocentrum donghaiense",C1710)) )</f>
        <v>0</v>
      </c>
      <c r="AB1710" t="b">
        <f>OR(ISNUMBER(FIND(" rat ",C1710)),ISNUMBER(FIND(" rats ",C1710)),ISNUMBER(FIND(" Rats ",C1710)),ISNUMBER(FIND(" Rat ",C1710)),ISNUMBER(FIND(" rat.",C1710)),ISNUMBER(FIND(" rats.",C1710)),ISNUMBER(FIND("mouse",C1710)),ISNUMBER(FIND("mice",C1710)), ISNUMBER(FIND(" Mice",C1710)))</f>
        <v>0</v>
      </c>
      <c r="AC1710" t="b">
        <f>OR(ISNUMBER(FIND(" cell ",C1710)),ISNUMBER(FIND("fibroblast",C1710)),ISNUMBER(FIND("macrophage",C1710)),ISNUMBER(FIND("epithelial",C1710)),ISNUMBER(FIND("endothelial",C1710)),ISNUMBER(FIND("neuron",C1710)),ISNUMBER(FIND(" cells ",C1710)),ISNUMBER(FIND("RBC",C1710)),ISNUMBER(FIND("mitochond",C1710)),ISNUMBER(FIND("adipocyte",C1710)),ISNUMBER(FIND("osteo",C1710)),ISNUMBER(FIND("keratin",C1710)),ISNUMBER(FIND(" cell's ",C1710)),ISNUMBER(FIND("eukary",C1710)),ISNUMBER(FIND("sperm",C1710)))</f>
        <v>1</v>
      </c>
      <c r="AD1710" t="b">
        <f>OR(ISNUMBER(FIND("human",B1710)),ISNUMBER(FIND("workers",B1710)),ISNUMBER(FIND("workforces",B1710)),ISNUMBER(FIND("occupational",B1710)),ISNUMBER(FIND("Case report",B1710)),ISNUMBER(FIND("Workplaces",B1710)),ISNUMBER(FIND("worker",B1710)))</f>
        <v>0</v>
      </c>
      <c r="AE1710" t="b">
        <f>OR(ISNUMBER(FIND(" plant ",C1710)),ISNUMBER(FIND("Plant ",C1710)),ISNUMBER(FIND("tomato",C1710)),ISNUMBER(FIND("plants",C1710)),ISNUMBER(FIND("Plants",C1710)),ISNUMBER(FIND("algae",C1710)),ISNUMBER(FIND("lettuce",C1710)),ISNUMBER(FIND("green gram sprouts ",C1710)),ISNUMBER(FIND("Cucurbita pepo",C1710)),ISNUMBER(FIND("bean ",C1710)),ISNUMBER(FIND("chloroplast",C1710)),ISNUMBER(FIND("chlorophyll",C1710)),ISNUMBER(FIND("seedling",C1710)),ISNUMBER(FIND("canola",C1710)),ISNUMBER(FIND("shoot",C1710)),ISNUMBER(FIND("photosynthes",C1710)),ISNUMBER(FIND(" leaves ",C1710)),,ISNUMBER(FIND("agriculture",C1710)),ISNUMBER(FIND(" crops ",C1710)))</f>
        <v>0</v>
      </c>
      <c r="AF1710" t="b">
        <f>OR(ISNUMBER(FIND("bacteria",C1710)),ISNUMBER(FIND("Bacteria",C1710)),ISNUMBER(FIND("Bacterium",C1710)),ISNUMBER(FIND("bacterium",C1710)),ISNUMBER(FIND(" coli ",C1710)))</f>
        <v>0</v>
      </c>
      <c r="AG1710" t="b">
        <f>OR(ISNUMBER(FIND("fungi",C1710)),ISNUMBER(FIND("Fungi",C1710)),ISNUMBER(FIND("fungus",C1710)),ISNUMBER(FIND("Fungus",C1710)),ISNUMBER(FIND("mushroom",C1710)),ISNUMBER(FIND("Mushroom",C1710)),ISNUMBER(FIND(" mold ",C1710)))</f>
        <v>0</v>
      </c>
      <c r="AH1710" t="b">
        <f>OR(ISNUMBER(FIND("Pig ",C1710)),ISNUMBER(FIND("pig ",C1710)),ISNUMBER(FIND("Pigs ",C1710)),ISNUMBER(FIND("pigs ",C1710)))</f>
        <v>0</v>
      </c>
      <c r="AI1710" t="b">
        <f>OR(ISNUMBER(FIND(" C. elegans",C1710)),ISNUMBER(FIND("Caenorhabditis elegans",C1710)),ISNUMBER(FIND("earthworms",C1710)),ISNUMBER(FIND(" Ficopomatus enigmaticus",C1710)),ISNUMBER(FIND("larva",C1710)),ISNUMBER(FIND("Lumbriculus variegatus",C1710)),ISNUMBER(FIND("nematode",C1710)))</f>
        <v>0</v>
      </c>
      <c r="AJ1710" t="b">
        <f>NOT(OR(AA1710,AB1710,AC1710,AD1710,AE1710,AF1710,AG1710,AH1710,AI1710))</f>
        <v>0</v>
      </c>
      <c r="AL1710" t="b">
        <f>OR(AA1710,AB1710,AD1710,AE1710,AF1710,AG1710,AH1710,AI1710)</f>
        <v>0</v>
      </c>
      <c r="AM1710" t="b">
        <f>IF(Table1[[#This Row],[In vivo?]],IF(Table1[[#This Row],[Cell]],FALSE,TRUE),FALSE)</f>
        <v>0</v>
      </c>
      <c r="AN1710" t="b">
        <f>AND(AC1710,AL1710)</f>
        <v>0</v>
      </c>
      <c r="AO1710" t="b">
        <f>IF(Table1[[#This Row],[Cell]],IF(Table1[[#This Row],[In vivo?]],FALSE,TRUE),FALSE)</f>
        <v>1</v>
      </c>
      <c r="AP1710" t="b">
        <f>NOT(OR(Table1[[#This Row],[In vivo?]],Table1[[#This Row],[Only in Cell]]))</f>
        <v>0</v>
      </c>
      <c r="AQ1710" t="str">
        <f>IF(OR(Table1[[#This Row],[Rodents]],Table1[[#This Row],[Human]],Table1[[#This Row],[Pig]]),OR(ISNUMBER(FIND("pulmonary",C1710)),ISNUMBER(FIND("lung",C1710))),"NA")</f>
        <v>NA</v>
      </c>
      <c r="AR1710" t="str">
        <f>IF(OR(Table1[[#This Row],[Rodents]],Table1[[#This Row],[Human]],Table1[[#This Row],[Pig]]),OR(ISNUMBER(FIND("skin",C1710)),ISNUMBER(FIND("dermal",C1710))),"NA")</f>
        <v>NA</v>
      </c>
      <c r="AS1710" t="str">
        <f>IF(OR(Table1[[#This Row],[Rodents]],Table1[[#This Row],[Human]],Table1[[#This Row],[Pig]]),OR(ISNUMBER(FIND("liver",C1710)),ISNUMBER(FIND("hepat",C1710))),"NA")</f>
        <v>NA</v>
      </c>
      <c r="AT1710" t="str">
        <f>IF(OR(Table1[[#This Row],[Rodents]],Table1[[#This Row],[Human]],Table1[[#This Row],[Pig]]),OR(ISNUMBER(FIND("kidney",C1710)),ISNUMBER(FIND("neph",C1710))),"NA")</f>
        <v>NA</v>
      </c>
      <c r="AU1710" t="str">
        <f>IF(OR(Table1[[#This Row],[Rodents]],Table1[[#This Row],[Human]],Table1[[#This Row],[Pig]]),OR(ISNUMBER(FIND("brain",C1710)),ISNUMBER(FIND("neur",C1710)),ISNUMBER(FIND("nerv",C1710))),"NA")</f>
        <v>NA</v>
      </c>
      <c r="AV1710" t="str">
        <f>IF(OR(Table1[[#This Row],[Rodents]],Table1[[#This Row],[Human]],Table1[[#This Row],[Pig]]),OR(ISNUMBER(FIND("heart",C1710)),ISNUMBER(FIND("cardi",C1710))),"NA")</f>
        <v>NA</v>
      </c>
      <c r="AW1710" t="str">
        <f>IF(OR(Table1[[#This Row],[Rodents]],Table1[[#This Row],[Human]],Table1[[#This Row],[Pig]]),OR(ISNUMBER(FIND("gastro",C1710)),ISNUMBER(FIND("intesti",C1710)),ISNUMBER(FIND("stomach",C1710))),"NA")</f>
        <v>NA</v>
      </c>
      <c r="AX1710" t="str">
        <f>IF(OR(Table1[[#This Row],[Rodents]],Table1[[#This Row],[Human]],Table1[[#This Row],[Pig]]),NOT(OR(AQ1710,AR1710,AS1710,AT1710,AU1710,AV1710,AW1710)),"NA")</f>
        <v>NA</v>
      </c>
      <c r="AY1710" t="b">
        <f>OR(ISNUMBER(FIND("SWCNT",C1710)),ISNUMBER(FIND("SWNT",C1710)),ISNUMBER(FIND("single-wall",C1710)),ISNUMBER(FIND("single wall",C1710)),ISNUMBER(FIND("Single wall",C1710)),ISNUMBER(FIND("Single-wall",C1710)),ISNUMBER(FIND("SWCNT",B1710)),ISNUMBER(FIND("SWNT",B1710)),ISNUMBER(FIND("single-wall",B1710)),ISNUMBER(FIND("single wall",B1710)),ISNUMBER(FIND("Single-wall",B1710)),ISNUMBER(FIND("Single wall",B1710)))</f>
        <v>1</v>
      </c>
      <c r="AZ1710" t="b">
        <f>OR(ISNUMBER(FIND("MWCNT",C1710)),ISNUMBER(FIND("MWNT",C1710)),ISNUMBER(FIND("multi-wall",C1710)),ISNUMBER(FIND("multi wall",C1710)),ISNUMBER(FIND("multiwall",C1710)),ISNUMBER(FIND("Multi-wall",C1710)),ISNUMBER(FIND("Multi wall",C1710)),ISNUMBER(FIND("Multiwall",C1710)),ISNUMBER(FIND("MWCNT",B1710)),ISNUMBER(FIND("MWNT",B1710)),ISNUMBER(FIND("multi-wall",B1710)),ISNUMBER(FIND("multi wall",B1710)),ISNUMBER(FIND("multiwall",B1710)),ISNUMBER(FIND("Multi-wall",B1710)),ISNUMBER(FIND("Multi wall",B1710)),ISNUMBER(FIND("Multiwall",B1710)),ISNUMBER(FIND("Double-wall",B1710)),ISNUMBER(FIND("Double wall",B1710)),ISNUMBER(FIND("Doublewall",B1710)),ISNUMBER(FIND("double-wall",B1710)),ISNUMBER(FIND("double wall",B1710)),ISNUMBER(FIND("doublewall",B1710)))</f>
        <v>1</v>
      </c>
      <c r="BA1710" t="b">
        <f>AND(Table1[[#This Row],[SWCNT]],Table1[[#This Row],[MWCNT]])</f>
        <v>1</v>
      </c>
      <c r="BB1710" t="b">
        <f>IF(Table1[[#This Row],[SWCNT]]=TRUE,FALSE,IF(Table1[[#This Row],[MWCNT]]=TRUE,FALSE,TRUE))</f>
        <v>0</v>
      </c>
      <c r="BC1710" s="18"/>
    </row>
    <row r="1711" spans="1:55" ht="203.5">
      <c r="A1711" t="s">
        <v>4641</v>
      </c>
      <c r="B1711" s="2" t="s">
        <v>4642</v>
      </c>
      <c r="C1711" s="16" t="s">
        <v>4643</v>
      </c>
      <c r="D1711" s="17" t="s">
        <v>2800</v>
      </c>
      <c r="E1711" s="2">
        <v>2012</v>
      </c>
      <c r="F1711" t="b">
        <f>OR(ISNUMBER(FIND("cytotoxic",C1711)),ISNUMBER(FIND("Cytotoxic",C1711)),ISNUMBER(FIND("cellular toxicity",C1711)),ISNUMBER(FIND("cell death",C1711)),ISNUMBER(FIND("viable",C1711)),ISNUMBER(FIND("phytotoxic",C1711)),ISNUMBER(FIND("acute toxicity",C1711)),ISNUMBER(FIND("MTT",C1711)),ISNUMBER(FIND("survival",C1711)),ISNUMBER(FIND("prolifer",C1711)),ISNUMBER(FIND("apoptosis",C1711)),ISNUMBER(FIND("neurotoxic",C1711)),ISNUMBER(FIND("  lysis ",C1711)),ISNUMBER(FIND("necrosis",C1711)),ISNUMBER(FIND("cellular death",C1711))*3,ISNUMBER(FIND("LDH",C1711)),ISNUMBER(FIND("Acute toxicity",C1711)))</f>
        <v>1</v>
      </c>
      <c r="G1711" t="b">
        <f>OR(ISNUMBER(FIND("genotoxic",C1711)),ISNUMBER(FIND("genotoxicity",C1711)),ISNUMBER(FIND("DNA damage",C1711)),ISNUMBER(FIND("DNA",C1711)),ISNUMBER(FIND("RNA",C1711)),ISNUMBER(FIND("mesothelioma",C1711)),ISNUMBER(FIND("carcino",C1711)),ISNUMBER(FIND("mutagen",C1711)),ISNUMBER(FIND("genetic",C1711)))</f>
        <v>0</v>
      </c>
      <c r="H1711" t="b">
        <f>OR(ISNUMBER(FIND("inflammatory",C1711)),ISNUMBER(FIND("inflamm",C1711)))</f>
        <v>0</v>
      </c>
      <c r="I1711" t="b">
        <f>OR(ISNUMBER(FIND("immune",C1711)),ISNUMBER(FIND("immunological",C1711)),ISNUMBER(FIND("interleuk",C1711)),ISNUMBER(FIND("platelet activation",C1711)),ISNUMBER(FIND("monocyte",C1711)),ISNUMBER(FIND("leukocyte",C1711)),ISNUMBER(FIND("cytokine",C1711)),ISNUMBER(FIND("CD4",C1711)),ISNUMBER(FIND("CD8",C1711)),ISNUMBER(FIND("T-cell",C1711)))</f>
        <v>0</v>
      </c>
      <c r="J1711" t="b">
        <f>OR(ISNUMBER(FIND("reactive oxygen",C1711)),ISNUMBER(FIND("ROS",C1711)),ISNUMBER(FIND("free radical",C1711)),ISNUMBER(FIND("oxidative stress",C1711)),ISNUMBER(FIND("peroxid",C1711)),ISNUMBER(FIND("oxidative",C1711)),ISNUMBER(FIND("antioxid",C1711)))</f>
        <v>0</v>
      </c>
      <c r="K1711" t="b">
        <f>OR(ISNUMBER(FIND("autophag",C1711)))</f>
        <v>0</v>
      </c>
      <c r="L1711" t="b">
        <f>OR(ISNUMBER(FIND("morpholog",C1711)))</f>
        <v>0</v>
      </c>
      <c r="M1711" t="b">
        <f>OR(ISNUMBER(FIND("fibrosis",C1711)),ISNUMBER(FIND("Fibrosis",C1711)),ISNUMBER(FIND("fibrot",C1711)))</f>
        <v>0</v>
      </c>
      <c r="N1711" t="b">
        <f>OR(ISNUMBER(FIND("offspring",C1711)),ISNUMBER(FIND("Parental",C1711)),ISNUMBER(FIND("parental",C1711)),ISNUMBER(FIND("germline",C1711)),ISNUMBER(FIND("reproduc",C1711)),ISNUMBER(FIND("embryo",C1711)))</f>
        <v>0</v>
      </c>
      <c r="O1711" t="b">
        <f>OR(ISNUMBER(FIND("metabol",C1711)),ISNUMBER(FIND("Metabol",C1711)),ISNUMBER(FIND("digest",C1711)),ISNUMBER(FIND("mitochon",C1711)))</f>
        <v>0</v>
      </c>
      <c r="P1711" t="b">
        <f>OR(ISNUMBER(FIND("ecotox",C1711)),ISNUMBER(FIND("Ecotox",B1711)),ISNUMBER(FIND("ecotox",B1711)),ISNUMBER(FIND("Ecotox",C1711)))</f>
        <v>0</v>
      </c>
      <c r="Q1711" t="b">
        <f>OR(ISNUMBER(FIND("Bioaccum",C1711)),ISNUMBER(FIND("bioaccum",C1711)),ISNUMBER(FIND("accum",C1711)))</f>
        <v>0</v>
      </c>
      <c r="R1711" t="b">
        <f>OR(ISNUMBER(FIND("Occupation",C1711)),ISNUMBER(FIND("occupation",C1711)),ISNUMBER(FIND("worker",C1711)),ISNUMBER(FIND("workforce",C1711)))</f>
        <v>0</v>
      </c>
      <c r="S1711" t="b">
        <f>NOT(OR(F1711,G1711,H1711,I1711,J1711,K1711,L1711,M1711,N1711,O1711,P1711,Q1711,R1711))</f>
        <v>0</v>
      </c>
      <c r="U1711" t="b">
        <f>OR(Table1[[#This Row],[Inflammation]],Table1[[#This Row],[Immune]])</f>
        <v>0</v>
      </c>
      <c r="V1711" t="b">
        <f>IF(OR(Table1[[#This Row],[Rodents]],Table1[[#This Row],[Human]],Table1[[#This Row],[Pig]]),OR(ISNUMBER(FIND("intratrach",C1711)),ISNUMBER(FIND("nasal ",C1711)),ISNUMBER(FIND("instill",C1711))),"NA")</f>
        <v>0</v>
      </c>
      <c r="W1711" t="b">
        <f>IF(OR(Table1[[#This Row],[Rodents]],Table1[[#This Row],[Human]],Table1[[#This Row],[Pig]]),OR(ISNUMBER(FIND("dermal",C1711)),ISNUMBER(FIND("skin ",C1711))),"NA")</f>
        <v>0</v>
      </c>
      <c r="X1711" t="b">
        <f>IF(OR(Table1[[#This Row],[Rodents]],Table1[[#This Row],[Human]],Table1[[#This Row],[Pig]]),OR(ISNUMBER(FIND("injected",C1711)),ISNUMBER(FIND("periton",C1711)),ISNUMBER(FIND("intrascrot",C1711))),"NA")</f>
        <v>0</v>
      </c>
      <c r="Y1711" t="b">
        <f>IF(OR(Table1[[#This Row],[Rodents]],Table1[[#This Row],[Human]],Table1[[#This Row],[Pig]]),NOT(OR(Table1[[#This Row],[Inhaled/Intratracheal/intranasal]],Table1[[#This Row],[Dermal]],Table1[[#This Row],[Injected]])),"NA")</f>
        <v>1</v>
      </c>
      <c r="AA1711" t="b">
        <f>OR(ISNUMBER(FIND("fish ",C1711)),ISNUMBER(FIND("Fish ",C1711)),ISNUMBER(FIND("aquatic",C1711)),ISNUMBER(FIND("daphnids",C1711)),ISNUMBER(FIND("Carcinus maenas",C1711)),ISNUMBER(FIND("Daphnia",C1711)),ISNUMBER(FIND("Ruditapes philippinarum",C1711)),ISNUMBER(FIND("daphnia",C1711)),ISNUMBER(FIND("marine",C1711)),ISNUMBER(FIND("mussel",C1711)),ISNUMBER(FIND("algae",C1711)),ISNUMBER(FIND("Donax faba",C1711)),ISNUMBER(FIND("estuarine",C1711)),ISNUMBER(FIND("snail",C1711)),ISNUMBER(FIND("Prorocentrum donghaiense",C1711)) )</f>
        <v>0</v>
      </c>
      <c r="AB1711" t="b">
        <f>OR(ISNUMBER(FIND(" rat ",C1711)),ISNUMBER(FIND(" rats ",C1711)),ISNUMBER(FIND(" Rats ",C1711)),ISNUMBER(FIND(" Rat ",C1711)),ISNUMBER(FIND(" rat.",C1711)),ISNUMBER(FIND(" rats.",C1711)),ISNUMBER(FIND("mouse",C1711)),ISNUMBER(FIND("mice",C1711)), ISNUMBER(FIND(" Mice",C1711)))</f>
        <v>1</v>
      </c>
      <c r="AC1711" t="b">
        <f>OR(ISNUMBER(FIND(" cell ",C1711)),ISNUMBER(FIND("fibroblast",C1711)),ISNUMBER(FIND("macrophage",C1711)),ISNUMBER(FIND("epithelial",C1711)),ISNUMBER(FIND("endothelial",C1711)),ISNUMBER(FIND("neuron",C1711)),ISNUMBER(FIND(" cells ",C1711)),ISNUMBER(FIND("RBC",C1711)),ISNUMBER(FIND("mitochond",C1711)),ISNUMBER(FIND("adipocyte",C1711)),ISNUMBER(FIND("osteo",C1711)),ISNUMBER(FIND("keratin",C1711)),ISNUMBER(FIND(" cell's ",C1711)),ISNUMBER(FIND("eukary",C1711)),ISNUMBER(FIND("sperm",C1711)))</f>
        <v>1</v>
      </c>
      <c r="AD1711" t="b">
        <f>OR(ISNUMBER(FIND("human",B1711)),ISNUMBER(FIND("workers",B1711)),ISNUMBER(FIND("workforces",B1711)),ISNUMBER(FIND("occupational",B1711)),ISNUMBER(FIND("Case report",B1711)),ISNUMBER(FIND("Workplaces",B1711)),ISNUMBER(FIND("worker",B1711)))</f>
        <v>0</v>
      </c>
      <c r="AE1711" t="b">
        <f>OR(ISNUMBER(FIND(" plant ",C1711)),ISNUMBER(FIND("Plant ",C1711)),ISNUMBER(FIND("tomato",C1711)),ISNUMBER(FIND("plants",C1711)),ISNUMBER(FIND("Plants",C1711)),ISNUMBER(FIND("algae",C1711)),ISNUMBER(FIND("lettuce",C1711)),ISNUMBER(FIND("green gram sprouts ",C1711)),ISNUMBER(FIND("Cucurbita pepo",C1711)),ISNUMBER(FIND("bean ",C1711)),ISNUMBER(FIND("chloroplast",C1711)),ISNUMBER(FIND("chlorophyll",C1711)),ISNUMBER(FIND("seedling",C1711)),ISNUMBER(FIND("canola",C1711)),ISNUMBER(FIND("shoot",C1711)),ISNUMBER(FIND("photosynthes",C1711)),ISNUMBER(FIND(" leaves ",C1711)),,ISNUMBER(FIND("agriculture",C1711)),ISNUMBER(FIND(" crops ",C1711)))</f>
        <v>0</v>
      </c>
      <c r="AF1711" t="b">
        <f>OR(ISNUMBER(FIND("bacteria",C1711)),ISNUMBER(FIND("Bacteria",C1711)),ISNUMBER(FIND("Bacterium",C1711)),ISNUMBER(FIND("bacterium",C1711)),ISNUMBER(FIND(" coli ",C1711)))</f>
        <v>0</v>
      </c>
      <c r="AG1711" t="b">
        <f>OR(ISNUMBER(FIND("fungi",C1711)),ISNUMBER(FIND("Fungi",C1711)),ISNUMBER(FIND("fungus",C1711)),ISNUMBER(FIND("Fungus",C1711)),ISNUMBER(FIND("mushroom",C1711)),ISNUMBER(FIND("Mushroom",C1711)),ISNUMBER(FIND(" mold ",C1711)))</f>
        <v>0</v>
      </c>
      <c r="AH1711" t="b">
        <f>OR(ISNUMBER(FIND("Pig ",C1711)),ISNUMBER(FIND("pig ",C1711)),ISNUMBER(FIND("Pigs ",C1711)),ISNUMBER(FIND("pigs ",C1711)))</f>
        <v>0</v>
      </c>
      <c r="AI1711" t="b">
        <f>OR(ISNUMBER(FIND(" C. elegans",C1711)),ISNUMBER(FIND("Caenorhabditis elegans",C1711)),ISNUMBER(FIND("earthworms",C1711)),ISNUMBER(FIND(" Ficopomatus enigmaticus",C1711)),ISNUMBER(FIND("larva",C1711)),ISNUMBER(FIND("Lumbriculus variegatus",C1711)),ISNUMBER(FIND("nematode",C1711)))</f>
        <v>0</v>
      </c>
      <c r="AJ1711" t="b">
        <f>NOT(OR(AA1711,AB1711,AC1711,AD1711,AE1711,AF1711,AG1711,AH1711,AI1711))</f>
        <v>0</v>
      </c>
      <c r="AL1711" t="b">
        <f>OR(AA1711,AB1711,AD1711,AE1711,AF1711,AG1711,AH1711,AI1711)</f>
        <v>1</v>
      </c>
      <c r="AM1711" t="b">
        <f>IF(Table1[[#This Row],[In vivo?]],IF(Table1[[#This Row],[Cell]],FALSE,TRUE),FALSE)</f>
        <v>0</v>
      </c>
      <c r="AN1711" t="b">
        <f>AND(AC1711,AL1711)</f>
        <v>1</v>
      </c>
      <c r="AO1711" t="b">
        <f>IF(Table1[[#This Row],[Cell]],IF(Table1[[#This Row],[In vivo?]],FALSE,TRUE),FALSE)</f>
        <v>0</v>
      </c>
      <c r="AP1711" t="b">
        <f>NOT(OR(Table1[[#This Row],[In vivo?]],Table1[[#This Row],[Only in Cell]]))</f>
        <v>0</v>
      </c>
      <c r="AQ1711" t="b">
        <f>IF(OR(Table1[[#This Row],[Rodents]],Table1[[#This Row],[Human]],Table1[[#This Row],[Pig]]),OR(ISNUMBER(FIND("pulmonary",C1711)),ISNUMBER(FIND("lung",C1711))),"NA")</f>
        <v>0</v>
      </c>
      <c r="AR1711" t="b">
        <f>IF(OR(Table1[[#This Row],[Rodents]],Table1[[#This Row],[Human]],Table1[[#This Row],[Pig]]),OR(ISNUMBER(FIND("skin",C1711)),ISNUMBER(FIND("dermal",C1711))),"NA")</f>
        <v>0</v>
      </c>
      <c r="AS1711" t="b">
        <f>IF(OR(Table1[[#This Row],[Rodents]],Table1[[#This Row],[Human]],Table1[[#This Row],[Pig]]),OR(ISNUMBER(FIND("liver",C1711)),ISNUMBER(FIND("hepat",C1711))),"NA")</f>
        <v>1</v>
      </c>
      <c r="AT1711" t="b">
        <f>IF(OR(Table1[[#This Row],[Rodents]],Table1[[#This Row],[Human]],Table1[[#This Row],[Pig]]),OR(ISNUMBER(FIND("kidney",C1711)),ISNUMBER(FIND("neph",C1711))),"NA")</f>
        <v>0</v>
      </c>
      <c r="AU1711" t="b">
        <f>IF(OR(Table1[[#This Row],[Rodents]],Table1[[#This Row],[Human]],Table1[[#This Row],[Pig]]),OR(ISNUMBER(FIND("brain",C1711)),ISNUMBER(FIND("neur",C1711)),ISNUMBER(FIND("nerv",C1711))),"NA")</f>
        <v>0</v>
      </c>
      <c r="AV1711" t="b">
        <f>IF(OR(Table1[[#This Row],[Rodents]],Table1[[#This Row],[Human]],Table1[[#This Row],[Pig]]),OR(ISNUMBER(FIND("heart",C1711)),ISNUMBER(FIND("cardi",C1711))),"NA")</f>
        <v>0</v>
      </c>
      <c r="AW1711" t="b">
        <f>IF(OR(Table1[[#This Row],[Rodents]],Table1[[#This Row],[Human]],Table1[[#This Row],[Pig]]),OR(ISNUMBER(FIND("gastro",C1711)),ISNUMBER(FIND("intesti",C1711)),ISNUMBER(FIND("stomach",C1711))),"NA")</f>
        <v>0</v>
      </c>
      <c r="AX1711" t="b">
        <f>IF(OR(Table1[[#This Row],[Rodents]],Table1[[#This Row],[Human]],Table1[[#This Row],[Pig]]),NOT(OR(AQ1711,AR1711,AS1711,AT1711,AU1711,AV1711,AW1711)),"NA")</f>
        <v>0</v>
      </c>
      <c r="AY1711" t="b">
        <f>OR(ISNUMBER(FIND("SWCNT",C1711)),ISNUMBER(FIND("SWNT",C1711)),ISNUMBER(FIND("single-wall",C1711)),ISNUMBER(FIND("single wall",C1711)),ISNUMBER(FIND("Single wall",C1711)),ISNUMBER(FIND("Single-wall",C1711)),ISNUMBER(FIND("SWCNT",B1711)),ISNUMBER(FIND("SWNT",B1711)),ISNUMBER(FIND("single-wall",B1711)),ISNUMBER(FIND("single wall",B1711)),ISNUMBER(FIND("Single-wall",B1711)),ISNUMBER(FIND("Single wall",B1711)))</f>
        <v>0</v>
      </c>
      <c r="AZ1711" t="b">
        <f>OR(ISNUMBER(FIND("MWCNT",C1711)),ISNUMBER(FIND("MWNT",C1711)),ISNUMBER(FIND("multi-wall",C1711)),ISNUMBER(FIND("multi wall",C1711)),ISNUMBER(FIND("multiwall",C1711)),ISNUMBER(FIND("Multi-wall",C1711)),ISNUMBER(FIND("Multi wall",C1711)),ISNUMBER(FIND("Multiwall",C1711)),ISNUMBER(FIND("MWCNT",B1711)),ISNUMBER(FIND("MWNT",B1711)),ISNUMBER(FIND("multi-wall",B1711)),ISNUMBER(FIND("multi wall",B1711)),ISNUMBER(FIND("multiwall",B1711)),ISNUMBER(FIND("Multi-wall",B1711)),ISNUMBER(FIND("Multi wall",B1711)),ISNUMBER(FIND("Multiwall",B1711)),ISNUMBER(FIND("Double-wall",B1711)),ISNUMBER(FIND("Double wall",B1711)),ISNUMBER(FIND("Doublewall",B1711)),ISNUMBER(FIND("double-wall",B1711)),ISNUMBER(FIND("double wall",B1711)),ISNUMBER(FIND("doublewall",B1711)))</f>
        <v>1</v>
      </c>
      <c r="BA1711" t="b">
        <f>AND(Table1[[#This Row],[SWCNT]],Table1[[#This Row],[MWCNT]])</f>
        <v>0</v>
      </c>
      <c r="BB1711" t="b">
        <f>IF(Table1[[#This Row],[SWCNT]]=TRUE,FALSE,IF(Table1[[#This Row],[MWCNT]]=TRUE,FALSE,TRUE))</f>
        <v>0</v>
      </c>
      <c r="BC1711" s="18"/>
    </row>
    <row r="1712" spans="1:55" ht="203.5">
      <c r="A1712" t="s">
        <v>4654</v>
      </c>
      <c r="B1712" s="2" t="s">
        <v>4655</v>
      </c>
      <c r="C1712" s="16" t="s">
        <v>4656</v>
      </c>
      <c r="D1712" s="17" t="s">
        <v>1574</v>
      </c>
      <c r="E1712" s="2">
        <v>2012</v>
      </c>
      <c r="F1712" t="b">
        <f>OR(ISNUMBER(FIND("cytotoxic",C1712)),ISNUMBER(FIND("Cytotoxic",C1712)),ISNUMBER(FIND("cellular toxicity",C1712)),ISNUMBER(FIND("cell death",C1712)),ISNUMBER(FIND("viable",C1712)),ISNUMBER(FIND("phytotoxic",C1712)),ISNUMBER(FIND("acute toxicity",C1712)),ISNUMBER(FIND("MTT",C1712)),ISNUMBER(FIND("survival",C1712)),ISNUMBER(FIND("prolifer",C1712)),ISNUMBER(FIND("apoptosis",C1712)),ISNUMBER(FIND("neurotoxic",C1712)),ISNUMBER(FIND("  lysis ",C1712)),ISNUMBER(FIND("necrosis",C1712)),ISNUMBER(FIND("cellular death",C1712))*3,ISNUMBER(FIND("LDH",C1712)),ISNUMBER(FIND("Acute toxicity",C1712)))</f>
        <v>1</v>
      </c>
      <c r="G1712" t="b">
        <f>OR(ISNUMBER(FIND("genotoxic",C1712)),ISNUMBER(FIND("genotoxicity",C1712)),ISNUMBER(FIND("DNA damage",C1712)),ISNUMBER(FIND("DNA",C1712)),ISNUMBER(FIND("RNA",C1712)),ISNUMBER(FIND("mesothelioma",C1712)),ISNUMBER(FIND("carcino",C1712)),ISNUMBER(FIND("mutagen",C1712)),ISNUMBER(FIND("genetic",C1712)))</f>
        <v>0</v>
      </c>
      <c r="H1712" t="b">
        <f>OR(ISNUMBER(FIND("inflammatory",C1712)),ISNUMBER(FIND("inflamm",C1712)))</f>
        <v>0</v>
      </c>
      <c r="I1712" t="b">
        <f>OR(ISNUMBER(FIND("immune",C1712)),ISNUMBER(FIND("immunological",C1712)),ISNUMBER(FIND("interleuk",C1712)),ISNUMBER(FIND("platelet activation",C1712)),ISNUMBER(FIND("monocyte",C1712)),ISNUMBER(FIND("leukocyte",C1712)),ISNUMBER(FIND("cytokine",C1712)),ISNUMBER(FIND("CD4",C1712)),ISNUMBER(FIND("CD8",C1712)),ISNUMBER(FIND("T-cell",C1712)))</f>
        <v>0</v>
      </c>
      <c r="J1712" t="b">
        <f>OR(ISNUMBER(FIND("reactive oxygen",C1712)),ISNUMBER(FIND("ROS",C1712)),ISNUMBER(FIND("free radical",C1712)),ISNUMBER(FIND("oxidative stress",C1712)),ISNUMBER(FIND("peroxid",C1712)),ISNUMBER(FIND("oxidative",C1712)),ISNUMBER(FIND("antioxid",C1712)))</f>
        <v>0</v>
      </c>
      <c r="K1712" t="b">
        <f>OR(ISNUMBER(FIND("autophag",C1712)))</f>
        <v>0</v>
      </c>
      <c r="L1712" t="b">
        <f>OR(ISNUMBER(FIND("morpholog",C1712)))</f>
        <v>0</v>
      </c>
      <c r="M1712" t="b">
        <f>OR(ISNUMBER(FIND("fibrosis",C1712)),ISNUMBER(FIND("Fibrosis",C1712)),ISNUMBER(FIND("fibrot",C1712)))</f>
        <v>0</v>
      </c>
      <c r="N1712" t="b">
        <f>OR(ISNUMBER(FIND("offspring",C1712)),ISNUMBER(FIND("Parental",C1712)),ISNUMBER(FIND("parental",C1712)),ISNUMBER(FIND("germline",C1712)),ISNUMBER(FIND("reproduc",C1712)),ISNUMBER(FIND("embryo",C1712)))</f>
        <v>0</v>
      </c>
      <c r="O1712" t="b">
        <f>OR(ISNUMBER(FIND("metabol",C1712)),ISNUMBER(FIND("Metabol",C1712)),ISNUMBER(FIND("digest",C1712)),ISNUMBER(FIND("mitochon",C1712)))</f>
        <v>0</v>
      </c>
      <c r="P1712" t="b">
        <f>OR(ISNUMBER(FIND("ecotox",C1712)),ISNUMBER(FIND("Ecotox",B1712)),ISNUMBER(FIND("ecotox",B1712)),ISNUMBER(FIND("Ecotox",C1712)))</f>
        <v>0</v>
      </c>
      <c r="Q1712" t="b">
        <f>OR(ISNUMBER(FIND("Bioaccum",C1712)),ISNUMBER(FIND("bioaccum",C1712)),ISNUMBER(FIND("accum",C1712)))</f>
        <v>0</v>
      </c>
      <c r="R1712" t="b">
        <f>OR(ISNUMBER(FIND("Occupation",C1712)),ISNUMBER(FIND("occupation",C1712)),ISNUMBER(FIND("worker",C1712)),ISNUMBER(FIND("workforce",C1712)))</f>
        <v>0</v>
      </c>
      <c r="S1712" t="b">
        <f>NOT(OR(F1712,G1712,H1712,I1712,J1712,K1712,L1712,M1712,N1712,O1712,P1712,Q1712,R1712))</f>
        <v>0</v>
      </c>
      <c r="U1712" t="b">
        <f>OR(Table1[[#This Row],[Inflammation]],Table1[[#This Row],[Immune]])</f>
        <v>0</v>
      </c>
      <c r="V1712" t="str">
        <f>IF(OR(Table1[[#This Row],[Rodents]],Table1[[#This Row],[Human]],Table1[[#This Row],[Pig]]),OR(ISNUMBER(FIND("intratrach",C1712)),ISNUMBER(FIND("nasal ",C1712)),ISNUMBER(FIND("instill",C1712))),"NA")</f>
        <v>NA</v>
      </c>
      <c r="W1712" t="str">
        <f>IF(OR(Table1[[#This Row],[Rodents]],Table1[[#This Row],[Human]],Table1[[#This Row],[Pig]]),OR(ISNUMBER(FIND("dermal",C1712)),ISNUMBER(FIND("skin ",C1712))),"NA")</f>
        <v>NA</v>
      </c>
      <c r="X1712" t="str">
        <f>IF(OR(Table1[[#This Row],[Rodents]],Table1[[#This Row],[Human]],Table1[[#This Row],[Pig]]),OR(ISNUMBER(FIND("injected",C1712)),ISNUMBER(FIND("periton",C1712)),ISNUMBER(FIND("intrascrot",C1712))),"NA")</f>
        <v>NA</v>
      </c>
      <c r="Y1712" t="str">
        <f>IF(OR(Table1[[#This Row],[Rodents]],Table1[[#This Row],[Human]],Table1[[#This Row],[Pig]]),NOT(OR(Table1[[#This Row],[Inhaled/Intratracheal/intranasal]],Table1[[#This Row],[Dermal]],Table1[[#This Row],[Injected]])),"NA")</f>
        <v>NA</v>
      </c>
      <c r="AA1712" t="b">
        <f>OR(ISNUMBER(FIND("fish ",C1712)),ISNUMBER(FIND("Fish ",C1712)),ISNUMBER(FIND("aquatic",C1712)),ISNUMBER(FIND("daphnids",C1712)),ISNUMBER(FIND("Carcinus maenas",C1712)),ISNUMBER(FIND("Daphnia",C1712)),ISNUMBER(FIND("Ruditapes philippinarum",C1712)),ISNUMBER(FIND("daphnia",C1712)),ISNUMBER(FIND("marine",C1712)),ISNUMBER(FIND("mussel",C1712)),ISNUMBER(FIND("algae",C1712)),ISNUMBER(FIND("Donax faba",C1712)),ISNUMBER(FIND("estuarine",C1712)),ISNUMBER(FIND("snail",C1712)),ISNUMBER(FIND("Prorocentrum donghaiense",C1712)) )</f>
        <v>0</v>
      </c>
      <c r="AB1712" t="b">
        <f>OR(ISNUMBER(FIND(" rat ",C1712)),ISNUMBER(FIND(" rats ",C1712)),ISNUMBER(FIND(" Rats ",C1712)),ISNUMBER(FIND(" Rat ",C1712)),ISNUMBER(FIND(" rat.",C1712)),ISNUMBER(FIND(" rats.",C1712)),ISNUMBER(FIND("mouse",C1712)),ISNUMBER(FIND("mice",C1712)), ISNUMBER(FIND(" Mice",C1712)))</f>
        <v>0</v>
      </c>
      <c r="AC1712" t="b">
        <f>OR(ISNUMBER(FIND(" cell ",C1712)),ISNUMBER(FIND("fibroblast",C1712)),ISNUMBER(FIND("macrophage",C1712)),ISNUMBER(FIND("epithelial",C1712)),ISNUMBER(FIND("endothelial",C1712)),ISNUMBER(FIND("neuron",C1712)),ISNUMBER(FIND(" cells ",C1712)),ISNUMBER(FIND("RBC",C1712)),ISNUMBER(FIND("mitochond",C1712)),ISNUMBER(FIND("adipocyte",C1712)),ISNUMBER(FIND("osteo",C1712)),ISNUMBER(FIND("keratin",C1712)),ISNUMBER(FIND(" cell's ",C1712)),ISNUMBER(FIND("eukary",C1712)),ISNUMBER(FIND("sperm",C1712)))</f>
        <v>1</v>
      </c>
      <c r="AD1712" t="b">
        <f>OR(ISNUMBER(FIND("human",B1712)),ISNUMBER(FIND("workers",B1712)),ISNUMBER(FIND("workforces",B1712)),ISNUMBER(FIND("occupational",B1712)),ISNUMBER(FIND("Case report",B1712)),ISNUMBER(FIND("Workplaces",B1712)),ISNUMBER(FIND("worker",B1712)))</f>
        <v>0</v>
      </c>
      <c r="AE1712" t="b">
        <f>OR(ISNUMBER(FIND(" plant ",C1712)),ISNUMBER(FIND("Plant ",C1712)),ISNUMBER(FIND("tomato",C1712)),ISNUMBER(FIND("plants",C1712)),ISNUMBER(FIND("Plants",C1712)),ISNUMBER(FIND("algae",C1712)),ISNUMBER(FIND("lettuce",C1712)),ISNUMBER(FIND("green gram sprouts ",C1712)),ISNUMBER(FIND("Cucurbita pepo",C1712)),ISNUMBER(FIND("bean ",C1712)),ISNUMBER(FIND("chloroplast",C1712)),ISNUMBER(FIND("chlorophyll",C1712)),ISNUMBER(FIND("seedling",C1712)),ISNUMBER(FIND("canola",C1712)),ISNUMBER(FIND("shoot",C1712)),ISNUMBER(FIND("photosynthes",C1712)),ISNUMBER(FIND(" leaves ",C1712)),,ISNUMBER(FIND("agriculture",C1712)),ISNUMBER(FIND(" crops ",C1712)))</f>
        <v>0</v>
      </c>
      <c r="AF1712" t="b">
        <f>OR(ISNUMBER(FIND("bacteria",C1712)),ISNUMBER(FIND("Bacteria",C1712)),ISNUMBER(FIND("Bacterium",C1712)),ISNUMBER(FIND("bacterium",C1712)),ISNUMBER(FIND(" coli ",C1712)))</f>
        <v>0</v>
      </c>
      <c r="AG1712" t="b">
        <f>OR(ISNUMBER(FIND("fungi",C1712)),ISNUMBER(FIND("Fungi",C1712)),ISNUMBER(FIND("fungus",C1712)),ISNUMBER(FIND("Fungus",C1712)),ISNUMBER(FIND("mushroom",C1712)),ISNUMBER(FIND("Mushroom",C1712)),ISNUMBER(FIND(" mold ",C1712)))</f>
        <v>0</v>
      </c>
      <c r="AH1712" t="b">
        <f>OR(ISNUMBER(FIND("Pig ",C1712)),ISNUMBER(FIND("pig ",C1712)),ISNUMBER(FIND("Pigs ",C1712)),ISNUMBER(FIND("pigs ",C1712)))</f>
        <v>0</v>
      </c>
      <c r="AI1712" t="b">
        <f>OR(ISNUMBER(FIND(" C. elegans",C1712)),ISNUMBER(FIND("Caenorhabditis elegans",C1712)),ISNUMBER(FIND("earthworms",C1712)),ISNUMBER(FIND(" Ficopomatus enigmaticus",C1712)),ISNUMBER(FIND("larva",C1712)),ISNUMBER(FIND("Lumbriculus variegatus",C1712)),ISNUMBER(FIND("nematode",C1712)))</f>
        <v>0</v>
      </c>
      <c r="AJ1712" t="b">
        <f>NOT(OR(AA1712,AB1712,AC1712,AD1712,AE1712,AF1712,AG1712,AH1712,AI1712))</f>
        <v>0</v>
      </c>
      <c r="AL1712" t="b">
        <f>OR(AA1712,AB1712,AD1712,AE1712,AF1712,AG1712,AH1712,AI1712)</f>
        <v>0</v>
      </c>
      <c r="AM1712" t="b">
        <f>IF(Table1[[#This Row],[In vivo?]],IF(Table1[[#This Row],[Cell]],FALSE,TRUE),FALSE)</f>
        <v>0</v>
      </c>
      <c r="AN1712" t="b">
        <f>AND(AC1712,AL1712)</f>
        <v>0</v>
      </c>
      <c r="AO1712" t="b">
        <f>IF(Table1[[#This Row],[Cell]],IF(Table1[[#This Row],[In vivo?]],FALSE,TRUE),FALSE)</f>
        <v>1</v>
      </c>
      <c r="AP1712" t="b">
        <f>NOT(OR(Table1[[#This Row],[In vivo?]],Table1[[#This Row],[Only in Cell]]))</f>
        <v>0</v>
      </c>
      <c r="AQ1712" t="str">
        <f>IF(OR(Table1[[#This Row],[Rodents]],Table1[[#This Row],[Human]],Table1[[#This Row],[Pig]]),OR(ISNUMBER(FIND("pulmonary",C1712)),ISNUMBER(FIND("lung",C1712))),"NA")</f>
        <v>NA</v>
      </c>
      <c r="AR1712" t="str">
        <f>IF(OR(Table1[[#This Row],[Rodents]],Table1[[#This Row],[Human]],Table1[[#This Row],[Pig]]),OR(ISNUMBER(FIND("skin",C1712)),ISNUMBER(FIND("dermal",C1712))),"NA")</f>
        <v>NA</v>
      </c>
      <c r="AS1712" t="str">
        <f>IF(OR(Table1[[#This Row],[Rodents]],Table1[[#This Row],[Human]],Table1[[#This Row],[Pig]]),OR(ISNUMBER(FIND("liver",C1712)),ISNUMBER(FIND("hepat",C1712))),"NA")</f>
        <v>NA</v>
      </c>
      <c r="AT1712" t="str">
        <f>IF(OR(Table1[[#This Row],[Rodents]],Table1[[#This Row],[Human]],Table1[[#This Row],[Pig]]),OR(ISNUMBER(FIND("kidney",C1712)),ISNUMBER(FIND("neph",C1712))),"NA")</f>
        <v>NA</v>
      </c>
      <c r="AU1712" t="str">
        <f>IF(OR(Table1[[#This Row],[Rodents]],Table1[[#This Row],[Human]],Table1[[#This Row],[Pig]]),OR(ISNUMBER(FIND("brain",C1712)),ISNUMBER(FIND("neur",C1712)),ISNUMBER(FIND("nerv",C1712))),"NA")</f>
        <v>NA</v>
      </c>
      <c r="AV1712" t="str">
        <f>IF(OR(Table1[[#This Row],[Rodents]],Table1[[#This Row],[Human]],Table1[[#This Row],[Pig]]),OR(ISNUMBER(FIND("heart",C1712)),ISNUMBER(FIND("cardi",C1712))),"NA")</f>
        <v>NA</v>
      </c>
      <c r="AW1712" t="str">
        <f>IF(OR(Table1[[#This Row],[Rodents]],Table1[[#This Row],[Human]],Table1[[#This Row],[Pig]]),OR(ISNUMBER(FIND("gastro",C1712)),ISNUMBER(FIND("intesti",C1712)),ISNUMBER(FIND("stomach",C1712))),"NA")</f>
        <v>NA</v>
      </c>
      <c r="AX1712" t="str">
        <f>IF(OR(Table1[[#This Row],[Rodents]],Table1[[#This Row],[Human]],Table1[[#This Row],[Pig]]),NOT(OR(AQ1712,AR1712,AS1712,AT1712,AU1712,AV1712,AW1712)),"NA")</f>
        <v>NA</v>
      </c>
      <c r="AY1712" t="b">
        <f>OR(ISNUMBER(FIND("SWCNT",C1712)),ISNUMBER(FIND("SWNT",C1712)),ISNUMBER(FIND("single-wall",C1712)),ISNUMBER(FIND("single wall",C1712)),ISNUMBER(FIND("Single wall",C1712)),ISNUMBER(FIND("Single-wall",C1712)),ISNUMBER(FIND("SWCNT",B1712)),ISNUMBER(FIND("SWNT",B1712)),ISNUMBER(FIND("single-wall",B1712)),ISNUMBER(FIND("single wall",B1712)),ISNUMBER(FIND("Single-wall",B1712)),ISNUMBER(FIND("Single wall",B1712)))</f>
        <v>0</v>
      </c>
      <c r="AZ1712" t="b">
        <f>OR(ISNUMBER(FIND("MWCNT",C1712)),ISNUMBER(FIND("MWNT",C1712)),ISNUMBER(FIND("multi-wall",C1712)),ISNUMBER(FIND("multi wall",C1712)),ISNUMBER(FIND("multiwall",C1712)),ISNUMBER(FIND("Multi-wall",C1712)),ISNUMBER(FIND("Multi wall",C1712)),ISNUMBER(FIND("Multiwall",C1712)),ISNUMBER(FIND("MWCNT",B1712)),ISNUMBER(FIND("MWNT",B1712)),ISNUMBER(FIND("multi-wall",B1712)),ISNUMBER(FIND("multi wall",B1712)),ISNUMBER(FIND("multiwall",B1712)),ISNUMBER(FIND("Multi-wall",B1712)),ISNUMBER(FIND("Multi wall",B1712)),ISNUMBER(FIND("Multiwall",B1712)),ISNUMBER(FIND("Double-wall",B1712)),ISNUMBER(FIND("Double wall",B1712)),ISNUMBER(FIND("Doublewall",B1712)),ISNUMBER(FIND("double-wall",B1712)),ISNUMBER(FIND("double wall",B1712)),ISNUMBER(FIND("doublewall",B1712)))</f>
        <v>1</v>
      </c>
      <c r="BA1712" t="b">
        <f>AND(Table1[[#This Row],[SWCNT]],Table1[[#This Row],[MWCNT]])</f>
        <v>0</v>
      </c>
      <c r="BB1712" t="b">
        <f>IF(Table1[[#This Row],[SWCNT]]=TRUE,FALSE,IF(Table1[[#This Row],[MWCNT]]=TRUE,FALSE,TRUE))</f>
        <v>0</v>
      </c>
      <c r="BC1712" s="18"/>
    </row>
    <row r="1713" spans="1:55" ht="185">
      <c r="A1713" t="s">
        <v>4660</v>
      </c>
      <c r="B1713" s="2" t="s">
        <v>4661</v>
      </c>
      <c r="C1713" s="16" t="s">
        <v>4662</v>
      </c>
      <c r="D1713" s="17" t="s">
        <v>1214</v>
      </c>
      <c r="E1713" s="2">
        <v>2012</v>
      </c>
      <c r="F1713" t="b">
        <f>OR(ISNUMBER(FIND("cytotoxic",C1713)),ISNUMBER(FIND("Cytotoxic",C1713)),ISNUMBER(FIND("cellular toxicity",C1713)),ISNUMBER(FIND("cell death",C1713)),ISNUMBER(FIND("viable",C1713)),ISNUMBER(FIND("phytotoxic",C1713)),ISNUMBER(FIND("acute toxicity",C1713)),ISNUMBER(FIND("MTT",C1713)),ISNUMBER(FIND("survival",C1713)),ISNUMBER(FIND("prolifer",C1713)),ISNUMBER(FIND("apoptosis",C1713)),ISNUMBER(FIND("neurotoxic",C1713)),ISNUMBER(FIND("  lysis ",C1713)),ISNUMBER(FIND("necrosis",C1713)),ISNUMBER(FIND("cellular death",C1713))*3,ISNUMBER(FIND("LDH",C1713)),ISNUMBER(FIND("Acute toxicity",C1713)))</f>
        <v>1</v>
      </c>
      <c r="G1713" t="b">
        <f>OR(ISNUMBER(FIND("genotoxic",C1713)),ISNUMBER(FIND("genotoxicity",C1713)),ISNUMBER(FIND("DNA damage",C1713)),ISNUMBER(FIND("DNA",C1713)),ISNUMBER(FIND("RNA",C1713)),ISNUMBER(FIND("mesothelioma",C1713)),ISNUMBER(FIND("carcino",C1713)),ISNUMBER(FIND("mutagen",C1713)),ISNUMBER(FIND("genetic",C1713)))</f>
        <v>0</v>
      </c>
      <c r="H1713" t="b">
        <f>OR(ISNUMBER(FIND("inflammatory",C1713)),ISNUMBER(FIND("inflamm",C1713)))</f>
        <v>0</v>
      </c>
      <c r="I1713" t="b">
        <f>OR(ISNUMBER(FIND("immune",C1713)),ISNUMBER(FIND("immunological",C1713)),ISNUMBER(FIND("interleuk",C1713)),ISNUMBER(FIND("platelet activation",C1713)),ISNUMBER(FIND("monocyte",C1713)),ISNUMBER(FIND("leukocyte",C1713)),ISNUMBER(FIND("cytokine",C1713)),ISNUMBER(FIND("CD4",C1713)),ISNUMBER(FIND("CD8",C1713)),ISNUMBER(FIND("T-cell",C1713)))</f>
        <v>1</v>
      </c>
      <c r="J1713" t="b">
        <f>OR(ISNUMBER(FIND("reactive oxygen",C1713)),ISNUMBER(FIND("ROS",C1713)),ISNUMBER(FIND("free radical",C1713)),ISNUMBER(FIND("oxidative stress",C1713)),ISNUMBER(FIND("peroxid",C1713)),ISNUMBER(FIND("oxidative",C1713)),ISNUMBER(FIND("antioxid",C1713)))</f>
        <v>0</v>
      </c>
      <c r="K1713" t="b">
        <f>OR(ISNUMBER(FIND("autophag",C1713)))</f>
        <v>0</v>
      </c>
      <c r="L1713" t="b">
        <f>OR(ISNUMBER(FIND("morpholog",C1713)))</f>
        <v>0</v>
      </c>
      <c r="M1713" t="b">
        <f>OR(ISNUMBER(FIND("fibrosis",C1713)),ISNUMBER(FIND("Fibrosis",C1713)),ISNUMBER(FIND("fibrot",C1713)))</f>
        <v>0</v>
      </c>
      <c r="N1713" t="b">
        <f>OR(ISNUMBER(FIND("offspring",C1713)),ISNUMBER(FIND("Parental",C1713)),ISNUMBER(FIND("parental",C1713)),ISNUMBER(FIND("germline",C1713)),ISNUMBER(FIND("reproduc",C1713)),ISNUMBER(FIND("embryo",C1713)))</f>
        <v>0</v>
      </c>
      <c r="O1713" t="b">
        <f>OR(ISNUMBER(FIND("metabol",C1713)),ISNUMBER(FIND("Metabol",C1713)),ISNUMBER(FIND("digest",C1713)),ISNUMBER(FIND("mitochon",C1713)))</f>
        <v>0</v>
      </c>
      <c r="P1713" t="b">
        <f>OR(ISNUMBER(FIND("ecotox",C1713)),ISNUMBER(FIND("Ecotox",B1713)),ISNUMBER(FIND("ecotox",B1713)),ISNUMBER(FIND("Ecotox",C1713)))</f>
        <v>0</v>
      </c>
      <c r="Q1713" t="b">
        <f>OR(ISNUMBER(FIND("Bioaccum",C1713)),ISNUMBER(FIND("bioaccum",C1713)),ISNUMBER(FIND("accum",C1713)))</f>
        <v>0</v>
      </c>
      <c r="R1713" t="b">
        <f>OR(ISNUMBER(FIND("Occupation",C1713)),ISNUMBER(FIND("occupation",C1713)),ISNUMBER(FIND("worker",C1713)),ISNUMBER(FIND("workforce",C1713)))</f>
        <v>0</v>
      </c>
      <c r="S1713" t="b">
        <f>NOT(OR(F1713,G1713,H1713,I1713,J1713,K1713,L1713,M1713,N1713,O1713,P1713,Q1713,R1713))</f>
        <v>0</v>
      </c>
      <c r="U1713" t="b">
        <f>OR(Table1[[#This Row],[Inflammation]],Table1[[#This Row],[Immune]])</f>
        <v>1</v>
      </c>
      <c r="V1713" t="str">
        <f>IF(OR(Table1[[#This Row],[Rodents]],Table1[[#This Row],[Human]],Table1[[#This Row],[Pig]]),OR(ISNUMBER(FIND("intratrach",C1713)),ISNUMBER(FIND("nasal ",C1713)),ISNUMBER(FIND("instill",C1713))),"NA")</f>
        <v>NA</v>
      </c>
      <c r="W1713" t="str">
        <f>IF(OR(Table1[[#This Row],[Rodents]],Table1[[#This Row],[Human]],Table1[[#This Row],[Pig]]),OR(ISNUMBER(FIND("dermal",C1713)),ISNUMBER(FIND("skin ",C1713))),"NA")</f>
        <v>NA</v>
      </c>
      <c r="X1713" t="str">
        <f>IF(OR(Table1[[#This Row],[Rodents]],Table1[[#This Row],[Human]],Table1[[#This Row],[Pig]]),OR(ISNUMBER(FIND("injected",C1713)),ISNUMBER(FIND("periton",C1713)),ISNUMBER(FIND("intrascrot",C1713))),"NA")</f>
        <v>NA</v>
      </c>
      <c r="Y1713" t="str">
        <f>IF(OR(Table1[[#This Row],[Rodents]],Table1[[#This Row],[Human]],Table1[[#This Row],[Pig]]),NOT(OR(Table1[[#This Row],[Inhaled/Intratracheal/intranasal]],Table1[[#This Row],[Dermal]],Table1[[#This Row],[Injected]])),"NA")</f>
        <v>NA</v>
      </c>
      <c r="AA1713" t="b">
        <f>OR(ISNUMBER(FIND("fish ",C1713)),ISNUMBER(FIND("Fish ",C1713)),ISNUMBER(FIND("aquatic",C1713)),ISNUMBER(FIND("daphnids",C1713)),ISNUMBER(FIND("Carcinus maenas",C1713)),ISNUMBER(FIND("Daphnia",C1713)),ISNUMBER(FIND("Ruditapes philippinarum",C1713)),ISNUMBER(FIND("daphnia",C1713)),ISNUMBER(FIND("marine",C1713)),ISNUMBER(FIND("mussel",C1713)),ISNUMBER(FIND("algae",C1713)),ISNUMBER(FIND("Donax faba",C1713)),ISNUMBER(FIND("estuarine",C1713)),ISNUMBER(FIND("snail",C1713)),ISNUMBER(FIND("Prorocentrum donghaiense",C1713)) )</f>
        <v>0</v>
      </c>
      <c r="AB1713" t="b">
        <f>OR(ISNUMBER(FIND(" rat ",C1713)),ISNUMBER(FIND(" rats ",C1713)),ISNUMBER(FIND(" Rats ",C1713)),ISNUMBER(FIND(" Rat ",C1713)),ISNUMBER(FIND(" rat.",C1713)),ISNUMBER(FIND(" rats.",C1713)),ISNUMBER(FIND("mouse",C1713)),ISNUMBER(FIND("mice",C1713)), ISNUMBER(FIND(" Mice",C1713)))</f>
        <v>0</v>
      </c>
      <c r="AC1713" t="b">
        <f>OR(ISNUMBER(FIND(" cell ",C1713)),ISNUMBER(FIND("fibroblast",C1713)),ISNUMBER(FIND("macrophage",C1713)),ISNUMBER(FIND("epithelial",C1713)),ISNUMBER(FIND("endothelial",C1713)),ISNUMBER(FIND("neuron",C1713)),ISNUMBER(FIND(" cells ",C1713)),ISNUMBER(FIND("RBC",C1713)),ISNUMBER(FIND("mitochond",C1713)),ISNUMBER(FIND("adipocyte",C1713)),ISNUMBER(FIND("osteo",C1713)),ISNUMBER(FIND("keratin",C1713)),ISNUMBER(FIND(" cell's ",C1713)),ISNUMBER(FIND("eukary",C1713)),ISNUMBER(FIND("sperm",C1713)))</f>
        <v>1</v>
      </c>
      <c r="AD1713" t="b">
        <f>OR(ISNUMBER(FIND("human",B1713)),ISNUMBER(FIND("workers",B1713)),ISNUMBER(FIND("workforces",B1713)),ISNUMBER(FIND("occupational",B1713)),ISNUMBER(FIND("Case report",B1713)),ISNUMBER(FIND("Workplaces",B1713)),ISNUMBER(FIND("worker",B1713)))</f>
        <v>0</v>
      </c>
      <c r="AE1713" t="b">
        <f>OR(ISNUMBER(FIND(" plant ",C1713)),ISNUMBER(FIND("Plant ",C1713)),ISNUMBER(FIND("tomato",C1713)),ISNUMBER(FIND("plants",C1713)),ISNUMBER(FIND("Plants",C1713)),ISNUMBER(FIND("algae",C1713)),ISNUMBER(FIND("lettuce",C1713)),ISNUMBER(FIND("green gram sprouts ",C1713)),ISNUMBER(FIND("Cucurbita pepo",C1713)),ISNUMBER(FIND("bean ",C1713)),ISNUMBER(FIND("chloroplast",C1713)),ISNUMBER(FIND("chlorophyll",C1713)),ISNUMBER(FIND("seedling",C1713)),ISNUMBER(FIND("canola",C1713)),ISNUMBER(FIND("shoot",C1713)),ISNUMBER(FIND("photosynthes",C1713)),ISNUMBER(FIND(" leaves ",C1713)),,ISNUMBER(FIND("agriculture",C1713)),ISNUMBER(FIND(" crops ",C1713)))</f>
        <v>0</v>
      </c>
      <c r="AF1713" t="b">
        <f>OR(ISNUMBER(FIND("bacteria",C1713)),ISNUMBER(FIND("Bacteria",C1713)),ISNUMBER(FIND("Bacterium",C1713)),ISNUMBER(FIND("bacterium",C1713)),ISNUMBER(FIND(" coli ",C1713)))</f>
        <v>0</v>
      </c>
      <c r="AG1713" t="b">
        <f>OR(ISNUMBER(FIND("fungi",C1713)),ISNUMBER(FIND("Fungi",C1713)),ISNUMBER(FIND("fungus",C1713)),ISNUMBER(FIND("Fungus",C1713)),ISNUMBER(FIND("mushroom",C1713)),ISNUMBER(FIND("Mushroom",C1713)),ISNUMBER(FIND(" mold ",C1713)))</f>
        <v>0</v>
      </c>
      <c r="AH1713" t="b">
        <f>OR(ISNUMBER(FIND("Pig ",C1713)),ISNUMBER(FIND("pig ",C1713)),ISNUMBER(FIND("Pigs ",C1713)),ISNUMBER(FIND("pigs ",C1713)))</f>
        <v>0</v>
      </c>
      <c r="AI1713" t="b">
        <f>OR(ISNUMBER(FIND(" C. elegans",C1713)),ISNUMBER(FIND("Caenorhabditis elegans",C1713)),ISNUMBER(FIND("earthworms",C1713)),ISNUMBER(FIND(" Ficopomatus enigmaticus",C1713)),ISNUMBER(FIND("larva",C1713)),ISNUMBER(FIND("Lumbriculus variegatus",C1713)),ISNUMBER(FIND("nematode",C1713)))</f>
        <v>0</v>
      </c>
      <c r="AJ1713" t="b">
        <f>NOT(OR(AA1713,AB1713,AC1713,AD1713,AE1713,AF1713,AG1713,AH1713,AI1713))</f>
        <v>0</v>
      </c>
      <c r="AL1713" t="b">
        <f>OR(AA1713,AB1713,AD1713,AE1713,AF1713,AG1713,AH1713,AI1713)</f>
        <v>0</v>
      </c>
      <c r="AM1713" t="b">
        <f>IF(Table1[[#This Row],[In vivo?]],IF(Table1[[#This Row],[Cell]],FALSE,TRUE),FALSE)</f>
        <v>0</v>
      </c>
      <c r="AN1713" t="b">
        <f>AND(AC1713,AL1713)</f>
        <v>0</v>
      </c>
      <c r="AO1713" t="b">
        <f>IF(Table1[[#This Row],[Cell]],IF(Table1[[#This Row],[In vivo?]],FALSE,TRUE),FALSE)</f>
        <v>1</v>
      </c>
      <c r="AP1713" t="b">
        <f>NOT(OR(Table1[[#This Row],[In vivo?]],Table1[[#This Row],[Only in Cell]]))</f>
        <v>0</v>
      </c>
      <c r="AQ1713" t="str">
        <f>IF(OR(Table1[[#This Row],[Rodents]],Table1[[#This Row],[Human]],Table1[[#This Row],[Pig]]),OR(ISNUMBER(FIND("pulmonary",C1713)),ISNUMBER(FIND("lung",C1713))),"NA")</f>
        <v>NA</v>
      </c>
      <c r="AR1713" t="str">
        <f>IF(OR(Table1[[#This Row],[Rodents]],Table1[[#This Row],[Human]],Table1[[#This Row],[Pig]]),OR(ISNUMBER(FIND("skin",C1713)),ISNUMBER(FIND("dermal",C1713))),"NA")</f>
        <v>NA</v>
      </c>
      <c r="AS1713" t="str">
        <f>IF(OR(Table1[[#This Row],[Rodents]],Table1[[#This Row],[Human]],Table1[[#This Row],[Pig]]),OR(ISNUMBER(FIND("liver",C1713)),ISNUMBER(FIND("hepat",C1713))),"NA")</f>
        <v>NA</v>
      </c>
      <c r="AT1713" t="str">
        <f>IF(OR(Table1[[#This Row],[Rodents]],Table1[[#This Row],[Human]],Table1[[#This Row],[Pig]]),OR(ISNUMBER(FIND("kidney",C1713)),ISNUMBER(FIND("neph",C1713))),"NA")</f>
        <v>NA</v>
      </c>
      <c r="AU1713" t="str">
        <f>IF(OR(Table1[[#This Row],[Rodents]],Table1[[#This Row],[Human]],Table1[[#This Row],[Pig]]),OR(ISNUMBER(FIND("brain",C1713)),ISNUMBER(FIND("neur",C1713)),ISNUMBER(FIND("nerv",C1713))),"NA")</f>
        <v>NA</v>
      </c>
      <c r="AV1713" t="str">
        <f>IF(OR(Table1[[#This Row],[Rodents]],Table1[[#This Row],[Human]],Table1[[#This Row],[Pig]]),OR(ISNUMBER(FIND("heart",C1713)),ISNUMBER(FIND("cardi",C1713))),"NA")</f>
        <v>NA</v>
      </c>
      <c r="AW1713" t="str">
        <f>IF(OR(Table1[[#This Row],[Rodents]],Table1[[#This Row],[Human]],Table1[[#This Row],[Pig]]),OR(ISNUMBER(FIND("gastro",C1713)),ISNUMBER(FIND("intesti",C1713)),ISNUMBER(FIND("stomach",C1713))),"NA")</f>
        <v>NA</v>
      </c>
      <c r="AX1713" t="str">
        <f>IF(OR(Table1[[#This Row],[Rodents]],Table1[[#This Row],[Human]],Table1[[#This Row],[Pig]]),NOT(OR(AQ1713,AR1713,AS1713,AT1713,AU1713,AV1713,AW1713)),"NA")</f>
        <v>NA</v>
      </c>
      <c r="AY1713" t="b">
        <f>OR(ISNUMBER(FIND("SWCNT",C1713)),ISNUMBER(FIND("SWNT",C1713)),ISNUMBER(FIND("single-wall",C1713)),ISNUMBER(FIND("single wall",C1713)),ISNUMBER(FIND("Single wall",C1713)),ISNUMBER(FIND("Single-wall",C1713)),ISNUMBER(FIND("SWCNT",B1713)),ISNUMBER(FIND("SWNT",B1713)),ISNUMBER(FIND("single-wall",B1713)),ISNUMBER(FIND("single wall",B1713)),ISNUMBER(FIND("Single-wall",B1713)),ISNUMBER(FIND("Single wall",B1713)))</f>
        <v>0</v>
      </c>
      <c r="AZ1713" t="b">
        <f>OR(ISNUMBER(FIND("MWCNT",C1713)),ISNUMBER(FIND("MWNT",C1713)),ISNUMBER(FIND("multi-wall",C1713)),ISNUMBER(FIND("multi wall",C1713)),ISNUMBER(FIND("multiwall",C1713)),ISNUMBER(FIND("Multi-wall",C1713)),ISNUMBER(FIND("Multi wall",C1713)),ISNUMBER(FIND("Multiwall",C1713)),ISNUMBER(FIND("MWCNT",B1713)),ISNUMBER(FIND("MWNT",B1713)),ISNUMBER(FIND("multi-wall",B1713)),ISNUMBER(FIND("multi wall",B1713)),ISNUMBER(FIND("multiwall",B1713)),ISNUMBER(FIND("Multi-wall",B1713)),ISNUMBER(FIND("Multi wall",B1713)),ISNUMBER(FIND("Multiwall",B1713)),ISNUMBER(FIND("Double-wall",B1713)),ISNUMBER(FIND("Double wall",B1713)),ISNUMBER(FIND("Doublewall",B1713)),ISNUMBER(FIND("double-wall",B1713)),ISNUMBER(FIND("double wall",B1713)),ISNUMBER(FIND("doublewall",B1713)))</f>
        <v>1</v>
      </c>
      <c r="BA1713" t="b">
        <f>AND(Table1[[#This Row],[SWCNT]],Table1[[#This Row],[MWCNT]])</f>
        <v>0</v>
      </c>
      <c r="BB1713" t="b">
        <f>IF(Table1[[#This Row],[SWCNT]]=TRUE,FALSE,IF(Table1[[#This Row],[MWCNT]]=TRUE,FALSE,TRUE))</f>
        <v>0</v>
      </c>
      <c r="BC1713" s="18"/>
    </row>
    <row r="1714" spans="1:55" ht="222">
      <c r="B1714" s="2" t="s">
        <v>4670</v>
      </c>
      <c r="C1714" s="16" t="s">
        <v>4673</v>
      </c>
      <c r="D1714" s="17" t="s">
        <v>1214</v>
      </c>
      <c r="E1714" s="2">
        <v>2012</v>
      </c>
      <c r="F1714" t="b">
        <f>OR(ISNUMBER(FIND("cytotoxic",C1714)),ISNUMBER(FIND("Cytotoxic",C1714)),ISNUMBER(FIND("cellular toxicity",C1714)),ISNUMBER(FIND("cell death",C1714)),ISNUMBER(FIND("viable",C1714)),ISNUMBER(FIND("phytotoxic",C1714)),ISNUMBER(FIND("acute toxicity",C1714)),ISNUMBER(FIND("MTT",C1714)),ISNUMBER(FIND("survival",C1714)),ISNUMBER(FIND("prolifer",C1714)),ISNUMBER(FIND("apoptosis",C1714)),ISNUMBER(FIND("neurotoxic",C1714)),ISNUMBER(FIND("  lysis ",C1714)),ISNUMBER(FIND("necrosis",C1714)),ISNUMBER(FIND("cellular death",C1714))*3,ISNUMBER(FIND("LDH",C1714)),ISNUMBER(FIND("Acute toxicity",C1714)))</f>
        <v>1</v>
      </c>
      <c r="G1714" t="b">
        <f>OR(ISNUMBER(FIND("genotoxic",C1714)),ISNUMBER(FIND("genotoxicity",C1714)),ISNUMBER(FIND("DNA damage",C1714)),ISNUMBER(FIND("DNA",C1714)),ISNUMBER(FIND("RNA",C1714)),ISNUMBER(FIND("mesothelioma",C1714)),ISNUMBER(FIND("carcino",C1714)),ISNUMBER(FIND("mutagen",C1714)),ISNUMBER(FIND("genetic",C1714)))</f>
        <v>0</v>
      </c>
      <c r="H1714" t="b">
        <f>OR(ISNUMBER(FIND("inflammatory",C1714)),ISNUMBER(FIND("inflamm",C1714)))</f>
        <v>0</v>
      </c>
      <c r="I1714" t="b">
        <f>OR(ISNUMBER(FIND("immune",C1714)),ISNUMBER(FIND("immunological",C1714)),ISNUMBER(FIND("interleuk",C1714)),ISNUMBER(FIND("platelet activation",C1714)),ISNUMBER(FIND("monocyte",C1714)),ISNUMBER(FIND("leukocyte",C1714)),ISNUMBER(FIND("cytokine",C1714)),ISNUMBER(FIND("CD4",C1714)),ISNUMBER(FIND("CD8",C1714)),ISNUMBER(FIND("T-cell",C1714)))</f>
        <v>0</v>
      </c>
      <c r="J1714" t="b">
        <f>OR(ISNUMBER(FIND("reactive oxygen",C1714)),ISNUMBER(FIND("ROS",C1714)),ISNUMBER(FIND("free radical",C1714)),ISNUMBER(FIND("oxidative stress",C1714)),ISNUMBER(FIND("peroxid",C1714)),ISNUMBER(FIND("oxidative",C1714)),ISNUMBER(FIND("antioxid",C1714)))</f>
        <v>1</v>
      </c>
      <c r="K1714" t="b">
        <f>OR(ISNUMBER(FIND("autophag",C1714)))</f>
        <v>0</v>
      </c>
      <c r="L1714" t="b">
        <f>OR(ISNUMBER(FIND("morpholog",C1714)))</f>
        <v>1</v>
      </c>
      <c r="M1714" t="b">
        <f>OR(ISNUMBER(FIND("fibrosis",C1714)),ISNUMBER(FIND("Fibrosis",C1714)),ISNUMBER(FIND("fibrot",C1714)))</f>
        <v>0</v>
      </c>
      <c r="N1714" t="b">
        <f>OR(ISNUMBER(FIND("offspring",C1714)),ISNUMBER(FIND("Parental",C1714)),ISNUMBER(FIND("parental",C1714)),ISNUMBER(FIND("germline",C1714)),ISNUMBER(FIND("reproduc",C1714)),ISNUMBER(FIND("embryo",C1714)))</f>
        <v>0</v>
      </c>
      <c r="O1714" t="b">
        <f>OR(ISNUMBER(FIND("metabol",C1714)),ISNUMBER(FIND("Metabol",C1714)),ISNUMBER(FIND("digest",C1714)),ISNUMBER(FIND("mitochon",C1714)))</f>
        <v>1</v>
      </c>
      <c r="P1714" t="b">
        <f>OR(ISNUMBER(FIND("ecotox",C1714)),ISNUMBER(FIND("Ecotox",B1714)),ISNUMBER(FIND("ecotox",B1714)),ISNUMBER(FIND("Ecotox",C1714)))</f>
        <v>0</v>
      </c>
      <c r="Q1714" t="b">
        <f>OR(ISNUMBER(FIND("Bioaccum",C1714)),ISNUMBER(FIND("bioaccum",C1714)),ISNUMBER(FIND("accum",C1714)))</f>
        <v>0</v>
      </c>
      <c r="R1714" t="b">
        <f>OR(ISNUMBER(FIND("Occupation",C1714)),ISNUMBER(FIND("occupation",C1714)),ISNUMBER(FIND("worker",C1714)),ISNUMBER(FIND("workforce",C1714)))</f>
        <v>0</v>
      </c>
      <c r="S1714" t="b">
        <f>NOT(OR(F1714,G1714,H1714,I1714,J1714,K1714,L1714,M1714,N1714,O1714,P1714,Q1714,R1714))</f>
        <v>0</v>
      </c>
      <c r="U1714" t="b">
        <f>OR(Table1[[#This Row],[Inflammation]],Table1[[#This Row],[Immune]])</f>
        <v>0</v>
      </c>
      <c r="V1714" t="str">
        <f>IF(OR(Table1[[#This Row],[Rodents]],Table1[[#This Row],[Human]],Table1[[#This Row],[Pig]]),OR(ISNUMBER(FIND("intratrach",C1714)),ISNUMBER(FIND("nasal ",C1714)),ISNUMBER(FIND("instill",C1714))),"NA")</f>
        <v>NA</v>
      </c>
      <c r="W1714" t="str">
        <f>IF(OR(Table1[[#This Row],[Rodents]],Table1[[#This Row],[Human]],Table1[[#This Row],[Pig]]),OR(ISNUMBER(FIND("dermal",C1714)),ISNUMBER(FIND("skin ",C1714))),"NA")</f>
        <v>NA</v>
      </c>
      <c r="X1714" t="str">
        <f>IF(OR(Table1[[#This Row],[Rodents]],Table1[[#This Row],[Human]],Table1[[#This Row],[Pig]]),OR(ISNUMBER(FIND("injected",C1714)),ISNUMBER(FIND("periton",C1714)),ISNUMBER(FIND("intrascrot",C1714))),"NA")</f>
        <v>NA</v>
      </c>
      <c r="Y1714" t="str">
        <f>IF(OR(Table1[[#This Row],[Rodents]],Table1[[#This Row],[Human]],Table1[[#This Row],[Pig]]),NOT(OR(Table1[[#This Row],[Inhaled/Intratracheal/intranasal]],Table1[[#This Row],[Dermal]],Table1[[#This Row],[Injected]])),"NA")</f>
        <v>NA</v>
      </c>
      <c r="AA1714" t="b">
        <f>OR(ISNUMBER(FIND("fish ",C1714)),ISNUMBER(FIND("Fish ",C1714)),ISNUMBER(FIND("aquatic",C1714)),ISNUMBER(FIND("daphnids",C1714)),ISNUMBER(FIND("Carcinus maenas",C1714)),ISNUMBER(FIND("Daphnia",C1714)),ISNUMBER(FIND("Ruditapes philippinarum",C1714)),ISNUMBER(FIND("daphnia",C1714)),ISNUMBER(FIND("marine",C1714)),ISNUMBER(FIND("mussel",C1714)),ISNUMBER(FIND("algae",C1714)),ISNUMBER(FIND("Donax faba",C1714)),ISNUMBER(FIND("estuarine",C1714)),ISNUMBER(FIND("snail",C1714)),ISNUMBER(FIND("Prorocentrum donghaiense",C1714)) )</f>
        <v>0</v>
      </c>
      <c r="AB1714" t="b">
        <f>OR(ISNUMBER(FIND(" rat ",C1714)),ISNUMBER(FIND(" rats ",C1714)),ISNUMBER(FIND(" Rats ",C1714)),ISNUMBER(FIND(" Rat ",C1714)),ISNUMBER(FIND(" rat.",C1714)),ISNUMBER(FIND(" rats.",C1714)),ISNUMBER(FIND("mouse",C1714)),ISNUMBER(FIND("mice",C1714)), ISNUMBER(FIND(" Mice",C1714)))</f>
        <v>0</v>
      </c>
      <c r="AC1714" t="b">
        <f>OR(ISNUMBER(FIND(" cell ",C1714)),ISNUMBER(FIND("fibroblast",C1714)),ISNUMBER(FIND("macrophage",C1714)),ISNUMBER(FIND("epithelial",C1714)),ISNUMBER(FIND("endothelial",C1714)),ISNUMBER(FIND("neuron",C1714)),ISNUMBER(FIND(" cells ",C1714)),ISNUMBER(FIND("RBC",C1714)),ISNUMBER(FIND("mitochond",C1714)),ISNUMBER(FIND("adipocyte",C1714)),ISNUMBER(FIND("osteo",C1714)),ISNUMBER(FIND("keratin",C1714)),ISNUMBER(FIND(" cell's ",C1714)),ISNUMBER(FIND("eukary",C1714)),ISNUMBER(FIND("sperm",C1714)))</f>
        <v>1</v>
      </c>
      <c r="AD1714" t="b">
        <f>OR(ISNUMBER(FIND("human",B1714)),ISNUMBER(FIND("workers",B1714)),ISNUMBER(FIND("workforces",B1714)),ISNUMBER(FIND("occupational",B1714)),ISNUMBER(FIND("Case report",B1714)),ISNUMBER(FIND("Workplaces",B1714)),ISNUMBER(FIND("worker",B1714)))</f>
        <v>0</v>
      </c>
      <c r="AE1714" t="b">
        <f>OR(ISNUMBER(FIND(" plant ",C1714)),ISNUMBER(FIND("Plant ",C1714)),ISNUMBER(FIND("tomato",C1714)),ISNUMBER(FIND("plants",C1714)),ISNUMBER(FIND("Plants",C1714)),ISNUMBER(FIND("algae",C1714)),ISNUMBER(FIND("lettuce",C1714)),ISNUMBER(FIND("green gram sprouts ",C1714)),ISNUMBER(FIND("Cucurbita pepo",C1714)),ISNUMBER(FIND("bean ",C1714)),ISNUMBER(FIND("chloroplast",C1714)),ISNUMBER(FIND("chlorophyll",C1714)),ISNUMBER(FIND("seedling",C1714)),ISNUMBER(FIND("canola",C1714)),ISNUMBER(FIND("shoot",C1714)),ISNUMBER(FIND("photosynthes",C1714)),ISNUMBER(FIND(" leaves ",C1714)),,ISNUMBER(FIND("agriculture",C1714)),ISNUMBER(FIND(" crops ",C1714)))</f>
        <v>1</v>
      </c>
      <c r="AF1714" t="b">
        <f>OR(ISNUMBER(FIND("bacteria",C1714)),ISNUMBER(FIND("Bacteria",C1714)),ISNUMBER(FIND("Bacterium",C1714)),ISNUMBER(FIND("bacterium",C1714)),ISNUMBER(FIND(" coli ",C1714)))</f>
        <v>0</v>
      </c>
      <c r="AG1714" t="b">
        <f>OR(ISNUMBER(FIND("fungi",C1714)),ISNUMBER(FIND("Fungi",C1714)),ISNUMBER(FIND("fungus",C1714)),ISNUMBER(FIND("Fungus",C1714)),ISNUMBER(FIND("mushroom",C1714)),ISNUMBER(FIND("Mushroom",C1714)),ISNUMBER(FIND(" mold ",C1714)))</f>
        <v>0</v>
      </c>
      <c r="AH1714" t="b">
        <f>OR(ISNUMBER(FIND("Pig ",C1714)),ISNUMBER(FIND("pig ",C1714)),ISNUMBER(FIND("Pigs ",C1714)),ISNUMBER(FIND("pigs ",C1714)))</f>
        <v>0</v>
      </c>
      <c r="AI1714" t="b">
        <f>OR(ISNUMBER(FIND(" C. elegans",C1714)),ISNUMBER(FIND("Caenorhabditis elegans",C1714)),ISNUMBER(FIND("earthworms",C1714)),ISNUMBER(FIND(" Ficopomatus enigmaticus",C1714)),ISNUMBER(FIND("larva",C1714)),ISNUMBER(FIND("Lumbriculus variegatus",C1714)),ISNUMBER(FIND("nematode",C1714)))</f>
        <v>0</v>
      </c>
      <c r="AJ1714" t="b">
        <f>NOT(OR(AA1714,AB1714,AC1714,AD1714,AE1714,AF1714,AG1714,AH1714,AI1714))</f>
        <v>0</v>
      </c>
      <c r="AL1714" t="b">
        <f>OR(AA1714,AB1714,AD1714,AE1714,AF1714,AG1714,AH1714,AI1714)</f>
        <v>1</v>
      </c>
      <c r="AM1714" t="b">
        <f>IF(Table1[[#This Row],[In vivo?]],IF(Table1[[#This Row],[Cell]],FALSE,TRUE),FALSE)</f>
        <v>0</v>
      </c>
      <c r="AN1714" t="b">
        <f>AND(AC1714,AL1714)</f>
        <v>1</v>
      </c>
      <c r="AO1714" t="b">
        <f>IF(Table1[[#This Row],[Cell]],IF(Table1[[#This Row],[In vivo?]],FALSE,TRUE),FALSE)</f>
        <v>0</v>
      </c>
      <c r="AP1714" t="b">
        <f>NOT(OR(Table1[[#This Row],[In vivo?]],Table1[[#This Row],[Only in Cell]]))</f>
        <v>0</v>
      </c>
      <c r="AQ1714" t="str">
        <f>IF(OR(Table1[[#This Row],[Rodents]],Table1[[#This Row],[Human]],Table1[[#This Row],[Pig]]),OR(ISNUMBER(FIND("pulmonary",C1714)),ISNUMBER(FIND("lung",C1714))),"NA")</f>
        <v>NA</v>
      </c>
      <c r="AR1714" t="str">
        <f>IF(OR(Table1[[#This Row],[Rodents]],Table1[[#This Row],[Human]],Table1[[#This Row],[Pig]]),OR(ISNUMBER(FIND("skin",C1714)),ISNUMBER(FIND("dermal",C1714))),"NA")</f>
        <v>NA</v>
      </c>
      <c r="AS1714" t="str">
        <f>IF(OR(Table1[[#This Row],[Rodents]],Table1[[#This Row],[Human]],Table1[[#This Row],[Pig]]),OR(ISNUMBER(FIND("liver",C1714)),ISNUMBER(FIND("hepat",C1714))),"NA")</f>
        <v>NA</v>
      </c>
      <c r="AT1714" t="str">
        <f>IF(OR(Table1[[#This Row],[Rodents]],Table1[[#This Row],[Human]],Table1[[#This Row],[Pig]]),OR(ISNUMBER(FIND("kidney",C1714)),ISNUMBER(FIND("neph",C1714))),"NA")</f>
        <v>NA</v>
      </c>
      <c r="AU1714" t="str">
        <f>IF(OR(Table1[[#This Row],[Rodents]],Table1[[#This Row],[Human]],Table1[[#This Row],[Pig]]),OR(ISNUMBER(FIND("brain",C1714)),ISNUMBER(FIND("neur",C1714)),ISNUMBER(FIND("nerv",C1714))),"NA")</f>
        <v>NA</v>
      </c>
      <c r="AV1714" t="str">
        <f>IF(OR(Table1[[#This Row],[Rodents]],Table1[[#This Row],[Human]],Table1[[#This Row],[Pig]]),OR(ISNUMBER(FIND("heart",C1714)),ISNUMBER(FIND("cardi",C1714))),"NA")</f>
        <v>NA</v>
      </c>
      <c r="AW1714" t="str">
        <f>IF(OR(Table1[[#This Row],[Rodents]],Table1[[#This Row],[Human]],Table1[[#This Row],[Pig]]),OR(ISNUMBER(FIND("gastro",C1714)),ISNUMBER(FIND("intesti",C1714)),ISNUMBER(FIND("stomach",C1714))),"NA")</f>
        <v>NA</v>
      </c>
      <c r="AX1714" t="str">
        <f>IF(OR(Table1[[#This Row],[Rodents]],Table1[[#This Row],[Human]],Table1[[#This Row],[Pig]]),NOT(OR(AQ1714,AR1714,AS1714,AT1714,AU1714,AV1714,AW1714)),"NA")</f>
        <v>NA</v>
      </c>
      <c r="AY1714" t="b">
        <f>OR(ISNUMBER(FIND("SWCNT",C1714)),ISNUMBER(FIND("SWNT",C1714)),ISNUMBER(FIND("single-wall",C1714)),ISNUMBER(FIND("single wall",C1714)),ISNUMBER(FIND("Single wall",C1714)),ISNUMBER(FIND("Single-wall",C1714)),ISNUMBER(FIND("SWCNT",B1714)),ISNUMBER(FIND("SWNT",B1714)),ISNUMBER(FIND("single-wall",B1714)),ISNUMBER(FIND("single wall",B1714)),ISNUMBER(FIND("Single-wall",B1714)),ISNUMBER(FIND("Single wall",B1714)))</f>
        <v>1</v>
      </c>
      <c r="AZ1714" t="b">
        <f>OR(ISNUMBER(FIND("MWCNT",C1714)),ISNUMBER(FIND("MWNT",C1714)),ISNUMBER(FIND("multi-wall",C1714)),ISNUMBER(FIND("multi wall",C1714)),ISNUMBER(FIND("multiwall",C1714)),ISNUMBER(FIND("Multi-wall",C1714)),ISNUMBER(FIND("Multi wall",C1714)),ISNUMBER(FIND("Multiwall",C1714)),ISNUMBER(FIND("MWCNT",B1714)),ISNUMBER(FIND("MWNT",B1714)),ISNUMBER(FIND("multi-wall",B1714)),ISNUMBER(FIND("multi wall",B1714)),ISNUMBER(FIND("multiwall",B1714)),ISNUMBER(FIND("Multi-wall",B1714)),ISNUMBER(FIND("Multi wall",B1714)),ISNUMBER(FIND("Multiwall",B1714)),ISNUMBER(FIND("Double-wall",B1714)),ISNUMBER(FIND("Double wall",B1714)),ISNUMBER(FIND("Doublewall",B1714)),ISNUMBER(FIND("double-wall",B1714)),ISNUMBER(FIND("double wall",B1714)),ISNUMBER(FIND("doublewall",B1714)))</f>
        <v>0</v>
      </c>
      <c r="BA1714" t="b">
        <f>AND(Table1[[#This Row],[SWCNT]],Table1[[#This Row],[MWCNT]])</f>
        <v>0</v>
      </c>
      <c r="BB1714" t="b">
        <f>IF(Table1[[#This Row],[SWCNT]]=TRUE,FALSE,IF(Table1[[#This Row],[MWCNT]]=TRUE,FALSE,TRUE))</f>
        <v>0</v>
      </c>
      <c r="BC1714" s="18"/>
    </row>
    <row r="1715" spans="1:55" ht="185">
      <c r="A1715" t="s">
        <v>4675</v>
      </c>
      <c r="B1715" s="2" t="s">
        <v>4677</v>
      </c>
      <c r="C1715" s="16" t="s">
        <v>4679</v>
      </c>
      <c r="D1715" s="17" t="s">
        <v>4681</v>
      </c>
      <c r="E1715" s="2">
        <v>2012</v>
      </c>
      <c r="F1715" t="b">
        <f>OR(ISNUMBER(FIND("cytotoxic",C1715)),ISNUMBER(FIND("Cytotoxic",C1715)),ISNUMBER(FIND("cellular toxicity",C1715)),ISNUMBER(FIND("cell death",C1715)),ISNUMBER(FIND("viable",C1715)),ISNUMBER(FIND("phytotoxic",C1715)),ISNUMBER(FIND("acute toxicity",C1715)),ISNUMBER(FIND("MTT",C1715)),ISNUMBER(FIND("survival",C1715)),ISNUMBER(FIND("prolifer",C1715)),ISNUMBER(FIND("apoptosis",C1715)),ISNUMBER(FIND("neurotoxic",C1715)),ISNUMBER(FIND("  lysis ",C1715)),ISNUMBER(FIND("necrosis",C1715)),ISNUMBER(FIND("cellular death",C1715))*3,ISNUMBER(FIND("LDH",C1715)),ISNUMBER(FIND("Acute toxicity",C1715)))</f>
        <v>1</v>
      </c>
      <c r="G1715" t="b">
        <f>OR(ISNUMBER(FIND("genotoxic",C1715)),ISNUMBER(FIND("genotoxicity",C1715)),ISNUMBER(FIND("DNA damage",C1715)),ISNUMBER(FIND("DNA",C1715)),ISNUMBER(FIND("RNA",C1715)),ISNUMBER(FIND("mesothelioma",C1715)),ISNUMBER(FIND("carcino",C1715)),ISNUMBER(FIND("mutagen",C1715)),ISNUMBER(FIND("genetic",C1715)))</f>
        <v>0</v>
      </c>
      <c r="H1715" t="b">
        <f>OR(ISNUMBER(FIND("inflammatory",C1715)),ISNUMBER(FIND("inflamm",C1715)))</f>
        <v>0</v>
      </c>
      <c r="I1715" t="b">
        <f>OR(ISNUMBER(FIND("immune",C1715)),ISNUMBER(FIND("immunological",C1715)),ISNUMBER(FIND("interleuk",C1715)),ISNUMBER(FIND("platelet activation",C1715)),ISNUMBER(FIND("monocyte",C1715)),ISNUMBER(FIND("leukocyte",C1715)),ISNUMBER(FIND("cytokine",C1715)),ISNUMBER(FIND("CD4",C1715)),ISNUMBER(FIND("CD8",C1715)),ISNUMBER(FIND("T-cell",C1715)))</f>
        <v>0</v>
      </c>
      <c r="J1715" t="b">
        <f>OR(ISNUMBER(FIND("reactive oxygen",C1715)),ISNUMBER(FIND("ROS",C1715)),ISNUMBER(FIND("free radical",C1715)),ISNUMBER(FIND("oxidative stress",C1715)),ISNUMBER(FIND("peroxid",C1715)),ISNUMBER(FIND("oxidative",C1715)),ISNUMBER(FIND("antioxid",C1715)))</f>
        <v>0</v>
      </c>
      <c r="K1715" t="b">
        <f>OR(ISNUMBER(FIND("autophag",C1715)))</f>
        <v>0</v>
      </c>
      <c r="L1715" t="b">
        <f>OR(ISNUMBER(FIND("morpholog",C1715)))</f>
        <v>0</v>
      </c>
      <c r="M1715" t="b">
        <f>OR(ISNUMBER(FIND("fibrosis",C1715)),ISNUMBER(FIND("Fibrosis",C1715)),ISNUMBER(FIND("fibrot",C1715)))</f>
        <v>0</v>
      </c>
      <c r="N1715" t="b">
        <f>OR(ISNUMBER(FIND("offspring",C1715)),ISNUMBER(FIND("Parental",C1715)),ISNUMBER(FIND("parental",C1715)),ISNUMBER(FIND("germline",C1715)),ISNUMBER(FIND("reproduc",C1715)),ISNUMBER(FIND("embryo",C1715)))</f>
        <v>0</v>
      </c>
      <c r="O1715" t="b">
        <f>OR(ISNUMBER(FIND("metabol",C1715)),ISNUMBER(FIND("Metabol",C1715)),ISNUMBER(FIND("digest",C1715)),ISNUMBER(FIND("mitochon",C1715)))</f>
        <v>0</v>
      </c>
      <c r="P1715" t="b">
        <f>OR(ISNUMBER(FIND("ecotox",C1715)),ISNUMBER(FIND("Ecotox",B1715)),ISNUMBER(FIND("ecotox",B1715)),ISNUMBER(FIND("Ecotox",C1715)))</f>
        <v>0</v>
      </c>
      <c r="Q1715" t="b">
        <f>OR(ISNUMBER(FIND("Bioaccum",C1715)),ISNUMBER(FIND("bioaccum",C1715)),ISNUMBER(FIND("accum",C1715)))</f>
        <v>0</v>
      </c>
      <c r="R1715" t="b">
        <f>OR(ISNUMBER(FIND("Occupation",C1715)),ISNUMBER(FIND("occupation",C1715)),ISNUMBER(FIND("worker",C1715)),ISNUMBER(FIND("workforce",C1715)))</f>
        <v>0</v>
      </c>
      <c r="S1715" t="b">
        <f>NOT(OR(F1715,G1715,H1715,I1715,J1715,K1715,L1715,M1715,N1715,O1715,P1715,Q1715,R1715))</f>
        <v>0</v>
      </c>
      <c r="U1715" t="b">
        <f>OR(Table1[[#This Row],[Inflammation]],Table1[[#This Row],[Immune]])</f>
        <v>0</v>
      </c>
      <c r="V1715" t="b">
        <f>IF(OR(Table1[[#This Row],[Rodents]],Table1[[#This Row],[Human]],Table1[[#This Row],[Pig]]),OR(ISNUMBER(FIND("intratrach",C1715)),ISNUMBER(FIND("nasal ",C1715)),ISNUMBER(FIND("instill",C1715))),"NA")</f>
        <v>0</v>
      </c>
      <c r="W1715" t="b">
        <f>IF(OR(Table1[[#This Row],[Rodents]],Table1[[#This Row],[Human]],Table1[[#This Row],[Pig]]),OR(ISNUMBER(FIND("dermal",C1715)),ISNUMBER(FIND("skin ",C1715))),"NA")</f>
        <v>0</v>
      </c>
      <c r="X1715" t="b">
        <f>IF(OR(Table1[[#This Row],[Rodents]],Table1[[#This Row],[Human]],Table1[[#This Row],[Pig]]),OR(ISNUMBER(FIND("injected",C1715)),ISNUMBER(FIND("periton",C1715)),ISNUMBER(FIND("intrascrot",C1715))),"NA")</f>
        <v>0</v>
      </c>
      <c r="Y1715" t="b">
        <f>IF(OR(Table1[[#This Row],[Rodents]],Table1[[#This Row],[Human]],Table1[[#This Row],[Pig]]),NOT(OR(Table1[[#This Row],[Inhaled/Intratracheal/intranasal]],Table1[[#This Row],[Dermal]],Table1[[#This Row],[Injected]])),"NA")</f>
        <v>1</v>
      </c>
      <c r="AA1715" t="b">
        <f>OR(ISNUMBER(FIND("fish ",C1715)),ISNUMBER(FIND("Fish ",C1715)),ISNUMBER(FIND("aquatic",C1715)),ISNUMBER(FIND("daphnids",C1715)),ISNUMBER(FIND("Carcinus maenas",C1715)),ISNUMBER(FIND("Daphnia",C1715)),ISNUMBER(FIND("Ruditapes philippinarum",C1715)),ISNUMBER(FIND("daphnia",C1715)),ISNUMBER(FIND("marine",C1715)),ISNUMBER(FIND("mussel",C1715)),ISNUMBER(FIND("algae",C1715)),ISNUMBER(FIND("Donax faba",C1715)),ISNUMBER(FIND("estuarine",C1715)),ISNUMBER(FIND("snail",C1715)),ISNUMBER(FIND("Prorocentrum donghaiense",C1715)) )</f>
        <v>0</v>
      </c>
      <c r="AB1715" t="b">
        <f>OR(ISNUMBER(FIND(" rat ",C1715)),ISNUMBER(FIND(" rats ",C1715)),ISNUMBER(FIND(" Rats ",C1715)),ISNUMBER(FIND(" Rat ",C1715)),ISNUMBER(FIND(" rat.",C1715)),ISNUMBER(FIND(" rats.",C1715)),ISNUMBER(FIND("mouse",C1715)),ISNUMBER(FIND("mice",C1715)), ISNUMBER(FIND(" Mice",C1715)))</f>
        <v>1</v>
      </c>
      <c r="AC1715" t="b">
        <f>OR(ISNUMBER(FIND(" cell ",C1715)),ISNUMBER(FIND("fibroblast",C1715)),ISNUMBER(FIND("macrophage",C1715)),ISNUMBER(FIND("epithelial",C1715)),ISNUMBER(FIND("endothelial",C1715)),ISNUMBER(FIND("neuron",C1715)),ISNUMBER(FIND(" cells ",C1715)),ISNUMBER(FIND("RBC",C1715)),ISNUMBER(FIND("mitochond",C1715)),ISNUMBER(FIND("adipocyte",C1715)),ISNUMBER(FIND("osteo",C1715)),ISNUMBER(FIND("keratin",C1715)),ISNUMBER(FIND(" cell's ",C1715)),ISNUMBER(FIND("eukary",C1715)),ISNUMBER(FIND("sperm",C1715)))</f>
        <v>1</v>
      </c>
      <c r="AD1715" t="b">
        <f>OR(ISNUMBER(FIND("human",B1715)),ISNUMBER(FIND("workers",B1715)),ISNUMBER(FIND("workforces",B1715)),ISNUMBER(FIND("occupational",B1715)),ISNUMBER(FIND("Case report",B1715)),ISNUMBER(FIND("Workplaces",B1715)),ISNUMBER(FIND("worker",B1715)))</f>
        <v>0</v>
      </c>
      <c r="AE1715" t="b">
        <f>OR(ISNUMBER(FIND(" plant ",C1715)),ISNUMBER(FIND("Plant ",C1715)),ISNUMBER(FIND("tomato",C1715)),ISNUMBER(FIND("plants",C1715)),ISNUMBER(FIND("Plants",C1715)),ISNUMBER(FIND("algae",C1715)),ISNUMBER(FIND("lettuce",C1715)),ISNUMBER(FIND("green gram sprouts ",C1715)),ISNUMBER(FIND("Cucurbita pepo",C1715)),ISNUMBER(FIND("bean ",C1715)),ISNUMBER(FIND("chloroplast",C1715)),ISNUMBER(FIND("chlorophyll",C1715)),ISNUMBER(FIND("seedling",C1715)),ISNUMBER(FIND("canola",C1715)),ISNUMBER(FIND("shoot",C1715)),ISNUMBER(FIND("photosynthes",C1715)),ISNUMBER(FIND(" leaves ",C1715)),,ISNUMBER(FIND("agriculture",C1715)),ISNUMBER(FIND(" crops ",C1715)))</f>
        <v>0</v>
      </c>
      <c r="AF1715" t="b">
        <f>OR(ISNUMBER(FIND("bacteria",C1715)),ISNUMBER(FIND("Bacteria",C1715)),ISNUMBER(FIND("Bacterium",C1715)),ISNUMBER(FIND("bacterium",C1715)),ISNUMBER(FIND(" coli ",C1715)))</f>
        <v>0</v>
      </c>
      <c r="AG1715" t="b">
        <f>OR(ISNUMBER(FIND("fungi",C1715)),ISNUMBER(FIND("Fungi",C1715)),ISNUMBER(FIND("fungus",C1715)),ISNUMBER(FIND("Fungus",C1715)),ISNUMBER(FIND("mushroom",C1715)),ISNUMBER(FIND("Mushroom",C1715)),ISNUMBER(FIND(" mold ",C1715)))</f>
        <v>0</v>
      </c>
      <c r="AH1715" t="b">
        <f>OR(ISNUMBER(FIND("Pig ",C1715)),ISNUMBER(FIND("pig ",C1715)),ISNUMBER(FIND("Pigs ",C1715)),ISNUMBER(FIND("pigs ",C1715)))</f>
        <v>0</v>
      </c>
      <c r="AI1715" t="b">
        <f>OR(ISNUMBER(FIND(" C. elegans",C1715)),ISNUMBER(FIND("Caenorhabditis elegans",C1715)),ISNUMBER(FIND("earthworms",C1715)),ISNUMBER(FIND(" Ficopomatus enigmaticus",C1715)),ISNUMBER(FIND("larva",C1715)),ISNUMBER(FIND("Lumbriculus variegatus",C1715)),ISNUMBER(FIND("nematode",C1715)))</f>
        <v>0</v>
      </c>
      <c r="AJ1715" t="b">
        <f>NOT(OR(AA1715,AB1715,AC1715,AD1715,AE1715,AF1715,AG1715,AH1715,AI1715))</f>
        <v>0</v>
      </c>
      <c r="AL1715" t="b">
        <f>OR(AA1715,AB1715,AD1715,AE1715,AF1715,AG1715,AH1715,AI1715)</f>
        <v>1</v>
      </c>
      <c r="AM1715" t="b">
        <f>IF(Table1[[#This Row],[In vivo?]],IF(Table1[[#This Row],[Cell]],FALSE,TRUE),FALSE)</f>
        <v>0</v>
      </c>
      <c r="AN1715" t="b">
        <f>AND(AC1715,AL1715)</f>
        <v>1</v>
      </c>
      <c r="AO1715" t="b">
        <f>IF(Table1[[#This Row],[Cell]],IF(Table1[[#This Row],[In vivo?]],FALSE,TRUE),FALSE)</f>
        <v>0</v>
      </c>
      <c r="AP1715" t="b">
        <f>NOT(OR(Table1[[#This Row],[In vivo?]],Table1[[#This Row],[Only in Cell]]))</f>
        <v>0</v>
      </c>
      <c r="AQ1715" t="b">
        <f>IF(OR(Table1[[#This Row],[Rodents]],Table1[[#This Row],[Human]],Table1[[#This Row],[Pig]]),OR(ISNUMBER(FIND("pulmonary",C1715)),ISNUMBER(FIND("lung",C1715))),"NA")</f>
        <v>0</v>
      </c>
      <c r="AR1715" t="b">
        <f>IF(OR(Table1[[#This Row],[Rodents]],Table1[[#This Row],[Human]],Table1[[#This Row],[Pig]]),OR(ISNUMBER(FIND("skin",C1715)),ISNUMBER(FIND("dermal",C1715))),"NA")</f>
        <v>0</v>
      </c>
      <c r="AS1715" t="b">
        <f>IF(OR(Table1[[#This Row],[Rodents]],Table1[[#This Row],[Human]],Table1[[#This Row],[Pig]]),OR(ISNUMBER(FIND("liver",C1715)),ISNUMBER(FIND("hepat",C1715))),"NA")</f>
        <v>0</v>
      </c>
      <c r="AT1715" t="b">
        <f>IF(OR(Table1[[#This Row],[Rodents]],Table1[[#This Row],[Human]],Table1[[#This Row],[Pig]]),OR(ISNUMBER(FIND("kidney",C1715)),ISNUMBER(FIND("neph",C1715))),"NA")</f>
        <v>0</v>
      </c>
      <c r="AU1715" t="b">
        <f>IF(OR(Table1[[#This Row],[Rodents]],Table1[[#This Row],[Human]],Table1[[#This Row],[Pig]]),OR(ISNUMBER(FIND("brain",C1715)),ISNUMBER(FIND("neur",C1715)),ISNUMBER(FIND("nerv",C1715))),"NA")</f>
        <v>0</v>
      </c>
      <c r="AV1715" t="b">
        <f>IF(OR(Table1[[#This Row],[Rodents]],Table1[[#This Row],[Human]],Table1[[#This Row],[Pig]]),OR(ISNUMBER(FIND("heart",C1715)),ISNUMBER(FIND("cardi",C1715))),"NA")</f>
        <v>0</v>
      </c>
      <c r="AW1715" t="b">
        <f>IF(OR(Table1[[#This Row],[Rodents]],Table1[[#This Row],[Human]],Table1[[#This Row],[Pig]]),OR(ISNUMBER(FIND("gastro",C1715)),ISNUMBER(FIND("intesti",C1715)),ISNUMBER(FIND("stomach",C1715))),"NA")</f>
        <v>0</v>
      </c>
      <c r="AX1715" t="b">
        <f>IF(OR(Table1[[#This Row],[Rodents]],Table1[[#This Row],[Human]],Table1[[#This Row],[Pig]]),NOT(OR(AQ1715,AR1715,AS1715,AT1715,AU1715,AV1715,AW1715)),"NA")</f>
        <v>1</v>
      </c>
      <c r="AY1715" t="b">
        <f>OR(ISNUMBER(FIND("SWCNT",C1715)),ISNUMBER(FIND("SWNT",C1715)),ISNUMBER(FIND("single-wall",C1715)),ISNUMBER(FIND("single wall",C1715)),ISNUMBER(FIND("Single wall",C1715)),ISNUMBER(FIND("Single-wall",C1715)),ISNUMBER(FIND("SWCNT",B1715)),ISNUMBER(FIND("SWNT",B1715)),ISNUMBER(FIND("single-wall",B1715)),ISNUMBER(FIND("single wall",B1715)),ISNUMBER(FIND("Single-wall",B1715)),ISNUMBER(FIND("Single wall",B1715)))</f>
        <v>0</v>
      </c>
      <c r="AZ1715" t="b">
        <f>OR(ISNUMBER(FIND("MWCNT",C1715)),ISNUMBER(FIND("MWNT",C1715)),ISNUMBER(FIND("multi-wall",C1715)),ISNUMBER(FIND("multi wall",C1715)),ISNUMBER(FIND("multiwall",C1715)),ISNUMBER(FIND("Multi-wall",C1715)),ISNUMBER(FIND("Multi wall",C1715)),ISNUMBER(FIND("Multiwall",C1715)),ISNUMBER(FIND("MWCNT",B1715)),ISNUMBER(FIND("MWNT",B1715)),ISNUMBER(FIND("multi-wall",B1715)),ISNUMBER(FIND("multi wall",B1715)),ISNUMBER(FIND("multiwall",B1715)),ISNUMBER(FIND("Multi-wall",B1715)),ISNUMBER(FIND("Multi wall",B1715)),ISNUMBER(FIND("Multiwall",B1715)),ISNUMBER(FIND("Double-wall",B1715)),ISNUMBER(FIND("Double wall",B1715)),ISNUMBER(FIND("Doublewall",B1715)),ISNUMBER(FIND("double-wall",B1715)),ISNUMBER(FIND("double wall",B1715)),ISNUMBER(FIND("doublewall",B1715)))</f>
        <v>1</v>
      </c>
      <c r="BA1715" t="b">
        <f>AND(Table1[[#This Row],[SWCNT]],Table1[[#This Row],[MWCNT]])</f>
        <v>0</v>
      </c>
      <c r="BB1715" t="b">
        <f>IF(Table1[[#This Row],[SWCNT]]=TRUE,FALSE,IF(Table1[[#This Row],[MWCNT]]=TRUE,FALSE,TRUE))</f>
        <v>0</v>
      </c>
      <c r="BC1715" s="18"/>
    </row>
    <row r="1716" spans="1:55" ht="259">
      <c r="B1716" s="2" t="s">
        <v>4683</v>
      </c>
      <c r="C1716" s="16" t="s">
        <v>4684</v>
      </c>
      <c r="D1716" s="17" t="s">
        <v>2542</v>
      </c>
      <c r="E1716" s="2">
        <v>2012</v>
      </c>
      <c r="F1716" t="b">
        <f>OR(ISNUMBER(FIND("cytotoxic",C1716)),ISNUMBER(FIND("Cytotoxic",C1716)),ISNUMBER(FIND("cellular toxicity",C1716)),ISNUMBER(FIND("cell death",C1716)),ISNUMBER(FIND("viable",C1716)),ISNUMBER(FIND("phytotoxic",C1716)),ISNUMBER(FIND("acute toxicity",C1716)),ISNUMBER(FIND("MTT",C1716)),ISNUMBER(FIND("survival",C1716)),ISNUMBER(FIND("prolifer",C1716)),ISNUMBER(FIND("apoptosis",C1716)),ISNUMBER(FIND("neurotoxic",C1716)),ISNUMBER(FIND("  lysis ",C1716)),ISNUMBER(FIND("necrosis",C1716)),ISNUMBER(FIND("cellular death",C1716))*3,ISNUMBER(FIND("LDH",C1716)),ISNUMBER(FIND("Acute toxicity",C1716)))</f>
        <v>1</v>
      </c>
      <c r="G1716" t="b">
        <f>OR(ISNUMBER(FIND("genotoxic",C1716)),ISNUMBER(FIND("genotoxicity",C1716)),ISNUMBER(FIND("DNA damage",C1716)),ISNUMBER(FIND("DNA",C1716)),ISNUMBER(FIND("RNA",C1716)),ISNUMBER(FIND("mesothelioma",C1716)),ISNUMBER(FIND("carcino",C1716)),ISNUMBER(FIND("mutagen",C1716)),ISNUMBER(FIND("genetic",C1716)))</f>
        <v>0</v>
      </c>
      <c r="H1716" t="b">
        <f>OR(ISNUMBER(FIND("inflammatory",C1716)),ISNUMBER(FIND("inflamm",C1716)))</f>
        <v>0</v>
      </c>
      <c r="I1716" t="b">
        <f>OR(ISNUMBER(FIND("immune",C1716)),ISNUMBER(FIND("immunological",C1716)),ISNUMBER(FIND("interleuk",C1716)),ISNUMBER(FIND("platelet activation",C1716)),ISNUMBER(FIND("monocyte",C1716)),ISNUMBER(FIND("leukocyte",C1716)),ISNUMBER(FIND("cytokine",C1716)),ISNUMBER(FIND("CD4",C1716)),ISNUMBER(FIND("CD8",C1716)),ISNUMBER(FIND("T-cell",C1716)))</f>
        <v>0</v>
      </c>
      <c r="J1716" t="b">
        <f>OR(ISNUMBER(FIND("reactive oxygen",C1716)),ISNUMBER(FIND("ROS",C1716)),ISNUMBER(FIND("free radical",C1716)),ISNUMBER(FIND("oxidative stress",C1716)),ISNUMBER(FIND("peroxid",C1716)),ISNUMBER(FIND("oxidative",C1716)),ISNUMBER(FIND("antioxid",C1716)))</f>
        <v>0</v>
      </c>
      <c r="K1716" t="b">
        <f>OR(ISNUMBER(FIND("autophag",C1716)))</f>
        <v>0</v>
      </c>
      <c r="L1716" t="b">
        <f>OR(ISNUMBER(FIND("morpholog",C1716)))</f>
        <v>1</v>
      </c>
      <c r="M1716" t="b">
        <f>OR(ISNUMBER(FIND("fibrosis",C1716)),ISNUMBER(FIND("Fibrosis",C1716)),ISNUMBER(FIND("fibrot",C1716)))</f>
        <v>0</v>
      </c>
      <c r="N1716" t="b">
        <f>OR(ISNUMBER(FIND("offspring",C1716)),ISNUMBER(FIND("Parental",C1716)),ISNUMBER(FIND("parental",C1716)),ISNUMBER(FIND("germline",C1716)),ISNUMBER(FIND("reproduc",C1716)),ISNUMBER(FIND("embryo",C1716)))</f>
        <v>0</v>
      </c>
      <c r="O1716" t="b">
        <f>OR(ISNUMBER(FIND("metabol",C1716)),ISNUMBER(FIND("Metabol",C1716)),ISNUMBER(FIND("digest",C1716)),ISNUMBER(FIND("mitochon",C1716)))</f>
        <v>0</v>
      </c>
      <c r="P1716" t="b">
        <f>OR(ISNUMBER(FIND("ecotox",C1716)),ISNUMBER(FIND("Ecotox",B1716)),ISNUMBER(FIND("ecotox",B1716)),ISNUMBER(FIND("Ecotox",C1716)))</f>
        <v>0</v>
      </c>
      <c r="Q1716" t="b">
        <f>OR(ISNUMBER(FIND("Bioaccum",C1716)),ISNUMBER(FIND("bioaccum",C1716)),ISNUMBER(FIND("accum",C1716)))</f>
        <v>0</v>
      </c>
      <c r="R1716" t="b">
        <f>OR(ISNUMBER(FIND("Occupation",C1716)),ISNUMBER(FIND("occupation",C1716)),ISNUMBER(FIND("worker",C1716)),ISNUMBER(FIND("workforce",C1716)))</f>
        <v>0</v>
      </c>
      <c r="S1716" t="b">
        <f>NOT(OR(F1716,G1716,H1716,I1716,J1716,K1716,L1716,M1716,N1716,O1716,P1716,Q1716,R1716))</f>
        <v>0</v>
      </c>
      <c r="U1716" t="b">
        <f>OR(Table1[[#This Row],[Inflammation]],Table1[[#This Row],[Immune]])</f>
        <v>0</v>
      </c>
      <c r="V1716" t="str">
        <f>IF(OR(Table1[[#This Row],[Rodents]],Table1[[#This Row],[Human]],Table1[[#This Row],[Pig]]),OR(ISNUMBER(FIND("intratrach",C1716)),ISNUMBER(FIND("nasal ",C1716)),ISNUMBER(FIND("instill",C1716))),"NA")</f>
        <v>NA</v>
      </c>
      <c r="W1716" t="str">
        <f>IF(OR(Table1[[#This Row],[Rodents]],Table1[[#This Row],[Human]],Table1[[#This Row],[Pig]]),OR(ISNUMBER(FIND("dermal",C1716)),ISNUMBER(FIND("skin ",C1716))),"NA")</f>
        <v>NA</v>
      </c>
      <c r="X1716" t="str">
        <f>IF(OR(Table1[[#This Row],[Rodents]],Table1[[#This Row],[Human]],Table1[[#This Row],[Pig]]),OR(ISNUMBER(FIND("injected",C1716)),ISNUMBER(FIND("periton",C1716)),ISNUMBER(FIND("intrascrot",C1716))),"NA")</f>
        <v>NA</v>
      </c>
      <c r="Y1716" t="str">
        <f>IF(OR(Table1[[#This Row],[Rodents]],Table1[[#This Row],[Human]],Table1[[#This Row],[Pig]]),NOT(OR(Table1[[#This Row],[Inhaled/Intratracheal/intranasal]],Table1[[#This Row],[Dermal]],Table1[[#This Row],[Injected]])),"NA")</f>
        <v>NA</v>
      </c>
      <c r="AA1716" t="b">
        <f>OR(ISNUMBER(FIND("fish ",C1716)),ISNUMBER(FIND("Fish ",C1716)),ISNUMBER(FIND("aquatic",C1716)),ISNUMBER(FIND("daphnids",C1716)),ISNUMBER(FIND("Carcinus maenas",C1716)),ISNUMBER(FIND("Daphnia",C1716)),ISNUMBER(FIND("Ruditapes philippinarum",C1716)),ISNUMBER(FIND("daphnia",C1716)),ISNUMBER(FIND("marine",C1716)),ISNUMBER(FIND("mussel",C1716)),ISNUMBER(FIND("algae",C1716)),ISNUMBER(FIND("Donax faba",C1716)),ISNUMBER(FIND("estuarine",C1716)),ISNUMBER(FIND("snail",C1716)),ISNUMBER(FIND("Prorocentrum donghaiense",C1716)) )</f>
        <v>0</v>
      </c>
      <c r="AB1716" t="b">
        <f>OR(ISNUMBER(FIND(" rat ",C1716)),ISNUMBER(FIND(" rats ",C1716)),ISNUMBER(FIND(" Rats ",C1716)),ISNUMBER(FIND(" Rat ",C1716)),ISNUMBER(FIND(" rat.",C1716)),ISNUMBER(FIND(" rats.",C1716)),ISNUMBER(FIND("mouse",C1716)),ISNUMBER(FIND("mice",C1716)), ISNUMBER(FIND(" Mice",C1716)))</f>
        <v>0</v>
      </c>
      <c r="AC1716" t="b">
        <f>OR(ISNUMBER(FIND(" cell ",C1716)),ISNUMBER(FIND("fibroblast",C1716)),ISNUMBER(FIND("macrophage",C1716)),ISNUMBER(FIND("epithelial",C1716)),ISNUMBER(FIND("endothelial",C1716)),ISNUMBER(FIND("neuron",C1716)),ISNUMBER(FIND(" cells ",C1716)),ISNUMBER(FIND("RBC",C1716)),ISNUMBER(FIND("mitochond",C1716)),ISNUMBER(FIND("adipocyte",C1716)),ISNUMBER(FIND("osteo",C1716)),ISNUMBER(FIND("keratin",C1716)),ISNUMBER(FIND(" cell's ",C1716)),ISNUMBER(FIND("eukary",C1716)),ISNUMBER(FIND("sperm",C1716)))</f>
        <v>1</v>
      </c>
      <c r="AD1716" t="b">
        <f>OR(ISNUMBER(FIND("human",B1716)),ISNUMBER(FIND("workers",B1716)),ISNUMBER(FIND("workforces",B1716)),ISNUMBER(FIND("occupational",B1716)),ISNUMBER(FIND("Case report",B1716)),ISNUMBER(FIND("Workplaces",B1716)),ISNUMBER(FIND("worker",B1716)))</f>
        <v>0</v>
      </c>
      <c r="AE1716" t="b">
        <f>OR(ISNUMBER(FIND(" plant ",C1716)),ISNUMBER(FIND("Plant ",C1716)),ISNUMBER(FIND("tomato",C1716)),ISNUMBER(FIND("plants",C1716)),ISNUMBER(FIND("Plants",C1716)),ISNUMBER(FIND("algae",C1716)),ISNUMBER(FIND("lettuce",C1716)),ISNUMBER(FIND("green gram sprouts ",C1716)),ISNUMBER(FIND("Cucurbita pepo",C1716)),ISNUMBER(FIND("bean ",C1716)),ISNUMBER(FIND("chloroplast",C1716)),ISNUMBER(FIND("chlorophyll",C1716)),ISNUMBER(FIND("seedling",C1716)),ISNUMBER(FIND("canola",C1716)),ISNUMBER(FIND("shoot",C1716)),ISNUMBER(FIND("photosynthes",C1716)),ISNUMBER(FIND(" leaves ",C1716)),,ISNUMBER(FIND("agriculture",C1716)),ISNUMBER(FIND(" crops ",C1716)))</f>
        <v>0</v>
      </c>
      <c r="AF1716" t="b">
        <f>OR(ISNUMBER(FIND("bacteria",C1716)),ISNUMBER(FIND("Bacteria",C1716)),ISNUMBER(FIND("Bacterium",C1716)),ISNUMBER(FIND("bacterium",C1716)),ISNUMBER(FIND(" coli ",C1716)))</f>
        <v>0</v>
      </c>
      <c r="AG1716" t="b">
        <f>OR(ISNUMBER(FIND("fungi",C1716)),ISNUMBER(FIND("Fungi",C1716)),ISNUMBER(FIND("fungus",C1716)),ISNUMBER(FIND("Fungus",C1716)),ISNUMBER(FIND("mushroom",C1716)),ISNUMBER(FIND("Mushroom",C1716)),ISNUMBER(FIND(" mold ",C1716)))</f>
        <v>0</v>
      </c>
      <c r="AH1716" t="b">
        <f>OR(ISNUMBER(FIND("Pig ",C1716)),ISNUMBER(FIND("pig ",C1716)),ISNUMBER(FIND("Pigs ",C1716)),ISNUMBER(FIND("pigs ",C1716)))</f>
        <v>0</v>
      </c>
      <c r="AI1716" t="b">
        <f>OR(ISNUMBER(FIND(" C. elegans",C1716)),ISNUMBER(FIND("Caenorhabditis elegans",C1716)),ISNUMBER(FIND("earthworms",C1716)),ISNUMBER(FIND(" Ficopomatus enigmaticus",C1716)),ISNUMBER(FIND("larva",C1716)),ISNUMBER(FIND("Lumbriculus variegatus",C1716)),ISNUMBER(FIND("nematode",C1716)))</f>
        <v>0</v>
      </c>
      <c r="AJ1716" t="b">
        <f>NOT(OR(AA1716,AB1716,AC1716,AD1716,AE1716,AF1716,AG1716,AH1716,AI1716))</f>
        <v>0</v>
      </c>
      <c r="AL1716" t="b">
        <f>OR(AA1716,AB1716,AD1716,AE1716,AF1716,AG1716,AH1716,AI1716)</f>
        <v>0</v>
      </c>
      <c r="AM1716" t="b">
        <f>IF(Table1[[#This Row],[In vivo?]],IF(Table1[[#This Row],[Cell]],FALSE,TRUE),FALSE)</f>
        <v>0</v>
      </c>
      <c r="AN1716" t="b">
        <f>AND(AC1716,AL1716)</f>
        <v>0</v>
      </c>
      <c r="AO1716" t="b">
        <f>IF(Table1[[#This Row],[Cell]],IF(Table1[[#This Row],[In vivo?]],FALSE,TRUE),FALSE)</f>
        <v>1</v>
      </c>
      <c r="AP1716" t="b">
        <f>NOT(OR(Table1[[#This Row],[In vivo?]],Table1[[#This Row],[Only in Cell]]))</f>
        <v>0</v>
      </c>
      <c r="AQ1716" t="str">
        <f>IF(OR(Table1[[#This Row],[Rodents]],Table1[[#This Row],[Human]],Table1[[#This Row],[Pig]]),OR(ISNUMBER(FIND("pulmonary",C1716)),ISNUMBER(FIND("lung",C1716))),"NA")</f>
        <v>NA</v>
      </c>
      <c r="AR1716" t="str">
        <f>IF(OR(Table1[[#This Row],[Rodents]],Table1[[#This Row],[Human]],Table1[[#This Row],[Pig]]),OR(ISNUMBER(FIND("skin",C1716)),ISNUMBER(FIND("dermal",C1716))),"NA")</f>
        <v>NA</v>
      </c>
      <c r="AS1716" t="str">
        <f>IF(OR(Table1[[#This Row],[Rodents]],Table1[[#This Row],[Human]],Table1[[#This Row],[Pig]]),OR(ISNUMBER(FIND("liver",C1716)),ISNUMBER(FIND("hepat",C1716))),"NA")</f>
        <v>NA</v>
      </c>
      <c r="AT1716" t="str">
        <f>IF(OR(Table1[[#This Row],[Rodents]],Table1[[#This Row],[Human]],Table1[[#This Row],[Pig]]),OR(ISNUMBER(FIND("kidney",C1716)),ISNUMBER(FIND("neph",C1716))),"NA")</f>
        <v>NA</v>
      </c>
      <c r="AU1716" t="str">
        <f>IF(OR(Table1[[#This Row],[Rodents]],Table1[[#This Row],[Human]],Table1[[#This Row],[Pig]]),OR(ISNUMBER(FIND("brain",C1716)),ISNUMBER(FIND("neur",C1716)),ISNUMBER(FIND("nerv",C1716))),"NA")</f>
        <v>NA</v>
      </c>
      <c r="AV1716" t="str">
        <f>IF(OR(Table1[[#This Row],[Rodents]],Table1[[#This Row],[Human]],Table1[[#This Row],[Pig]]),OR(ISNUMBER(FIND("heart",C1716)),ISNUMBER(FIND("cardi",C1716))),"NA")</f>
        <v>NA</v>
      </c>
      <c r="AW1716" t="str">
        <f>IF(OR(Table1[[#This Row],[Rodents]],Table1[[#This Row],[Human]],Table1[[#This Row],[Pig]]),OR(ISNUMBER(FIND("gastro",C1716)),ISNUMBER(FIND("intesti",C1716)),ISNUMBER(FIND("stomach",C1716))),"NA")</f>
        <v>NA</v>
      </c>
      <c r="AX1716" t="str">
        <f>IF(OR(Table1[[#This Row],[Rodents]],Table1[[#This Row],[Human]],Table1[[#This Row],[Pig]]),NOT(OR(AQ1716,AR1716,AS1716,AT1716,AU1716,AV1716,AW1716)),"NA")</f>
        <v>NA</v>
      </c>
      <c r="AY1716" t="b">
        <f>OR(ISNUMBER(FIND("SWCNT",C1716)),ISNUMBER(FIND("SWNT",C1716)),ISNUMBER(FIND("single-wall",C1716)),ISNUMBER(FIND("single wall",C1716)),ISNUMBER(FIND("Single wall",C1716)),ISNUMBER(FIND("Single-wall",C1716)),ISNUMBER(FIND("SWCNT",B1716)),ISNUMBER(FIND("SWNT",B1716)),ISNUMBER(FIND("single-wall",B1716)),ISNUMBER(FIND("single wall",B1716)),ISNUMBER(FIND("Single-wall",B1716)),ISNUMBER(FIND("Single wall",B1716)))</f>
        <v>1</v>
      </c>
      <c r="AZ1716" t="b">
        <f>OR(ISNUMBER(FIND("MWCNT",C1716)),ISNUMBER(FIND("MWNT",C1716)),ISNUMBER(FIND("multi-wall",C1716)),ISNUMBER(FIND("multi wall",C1716)),ISNUMBER(FIND("multiwall",C1716)),ISNUMBER(FIND("Multi-wall",C1716)),ISNUMBER(FIND("Multi wall",C1716)),ISNUMBER(FIND("Multiwall",C1716)),ISNUMBER(FIND("MWCNT",B1716)),ISNUMBER(FIND("MWNT",B1716)),ISNUMBER(FIND("multi-wall",B1716)),ISNUMBER(FIND("multi wall",B1716)),ISNUMBER(FIND("multiwall",B1716)),ISNUMBER(FIND("Multi-wall",B1716)),ISNUMBER(FIND("Multi wall",B1716)),ISNUMBER(FIND("Multiwall",B1716)),ISNUMBER(FIND("Double-wall",B1716)),ISNUMBER(FIND("Double wall",B1716)),ISNUMBER(FIND("Doublewall",B1716)),ISNUMBER(FIND("double-wall",B1716)),ISNUMBER(FIND("double wall",B1716)),ISNUMBER(FIND("doublewall",B1716)))</f>
        <v>0</v>
      </c>
      <c r="BA1716" t="b">
        <f>AND(Table1[[#This Row],[SWCNT]],Table1[[#This Row],[MWCNT]])</f>
        <v>0</v>
      </c>
      <c r="BB1716" t="b">
        <f>IF(Table1[[#This Row],[SWCNT]]=TRUE,FALSE,IF(Table1[[#This Row],[MWCNT]]=TRUE,FALSE,TRUE))</f>
        <v>0</v>
      </c>
      <c r="BC1716" s="18"/>
    </row>
    <row r="1717" spans="1:55" ht="185">
      <c r="A1717" t="s">
        <v>4697</v>
      </c>
      <c r="B1717" s="2" t="s">
        <v>4698</v>
      </c>
      <c r="C1717" s="16" t="s">
        <v>4699</v>
      </c>
      <c r="D1717" s="17" t="s">
        <v>1192</v>
      </c>
      <c r="E1717" s="2">
        <v>2012</v>
      </c>
      <c r="F1717" t="b">
        <f>OR(ISNUMBER(FIND("cytotoxic",C1717)),ISNUMBER(FIND("Cytotoxic",C1717)),ISNUMBER(FIND("cellular toxicity",C1717)),ISNUMBER(FIND("cell death",C1717)),ISNUMBER(FIND("viable",C1717)),ISNUMBER(FIND("phytotoxic",C1717)),ISNUMBER(FIND("acute toxicity",C1717)),ISNUMBER(FIND("MTT",C1717)),ISNUMBER(FIND("survival",C1717)),ISNUMBER(FIND("prolifer",C1717)),ISNUMBER(FIND("apoptosis",C1717)),ISNUMBER(FIND("neurotoxic",C1717)),ISNUMBER(FIND("  lysis ",C1717)),ISNUMBER(FIND("necrosis",C1717)),ISNUMBER(FIND("cellular death",C1717))*3,ISNUMBER(FIND("LDH",C1717)),ISNUMBER(FIND("Acute toxicity",C1717)))</f>
        <v>1</v>
      </c>
      <c r="G1717" t="b">
        <f>OR(ISNUMBER(FIND("genotoxic",C1717)),ISNUMBER(FIND("genotoxicity",C1717)),ISNUMBER(FIND("DNA damage",C1717)),ISNUMBER(FIND("DNA",C1717)),ISNUMBER(FIND("RNA",C1717)),ISNUMBER(FIND("mesothelioma",C1717)),ISNUMBER(FIND("carcino",C1717)),ISNUMBER(FIND("mutagen",C1717)),ISNUMBER(FIND("genetic",C1717)))</f>
        <v>0</v>
      </c>
      <c r="H1717" t="b">
        <f>OR(ISNUMBER(FIND("inflammatory",C1717)),ISNUMBER(FIND("inflamm",C1717)))</f>
        <v>0</v>
      </c>
      <c r="I1717" t="b">
        <f>OR(ISNUMBER(FIND("immune",C1717)),ISNUMBER(FIND("immunological",C1717)),ISNUMBER(FIND("interleuk",C1717)),ISNUMBER(FIND("platelet activation",C1717)),ISNUMBER(FIND("monocyte",C1717)),ISNUMBER(FIND("leukocyte",C1717)),ISNUMBER(FIND("cytokine",C1717)),ISNUMBER(FIND("CD4",C1717)),ISNUMBER(FIND("CD8",C1717)),ISNUMBER(FIND("T-cell",C1717)))</f>
        <v>0</v>
      </c>
      <c r="J1717" t="b">
        <f>OR(ISNUMBER(FIND("reactive oxygen",C1717)),ISNUMBER(FIND("ROS",C1717)),ISNUMBER(FIND("free radical",C1717)),ISNUMBER(FIND("oxidative stress",C1717)),ISNUMBER(FIND("peroxid",C1717)),ISNUMBER(FIND("oxidative",C1717)),ISNUMBER(FIND("antioxid",C1717)))</f>
        <v>0</v>
      </c>
      <c r="K1717" t="b">
        <f>OR(ISNUMBER(FIND("autophag",C1717)))</f>
        <v>0</v>
      </c>
      <c r="L1717" t="b">
        <f>OR(ISNUMBER(FIND("morpholog",C1717)))</f>
        <v>0</v>
      </c>
      <c r="M1717" t="b">
        <f>OR(ISNUMBER(FIND("fibrosis",C1717)),ISNUMBER(FIND("Fibrosis",C1717)),ISNUMBER(FIND("fibrot",C1717)))</f>
        <v>0</v>
      </c>
      <c r="N1717" t="b">
        <f>OR(ISNUMBER(FIND("offspring",C1717)),ISNUMBER(FIND("Parental",C1717)),ISNUMBER(FIND("parental",C1717)),ISNUMBER(FIND("germline",C1717)),ISNUMBER(FIND("reproduc",C1717)),ISNUMBER(FIND("embryo",C1717)))</f>
        <v>0</v>
      </c>
      <c r="O1717" t="b">
        <f>OR(ISNUMBER(FIND("metabol",C1717)),ISNUMBER(FIND("Metabol",C1717)),ISNUMBER(FIND("digest",C1717)),ISNUMBER(FIND("mitochon",C1717)))</f>
        <v>0</v>
      </c>
      <c r="P1717" t="b">
        <f>OR(ISNUMBER(FIND("ecotox",C1717)),ISNUMBER(FIND("Ecotox",B1717)),ISNUMBER(FIND("ecotox",B1717)),ISNUMBER(FIND("Ecotox",C1717)))</f>
        <v>0</v>
      </c>
      <c r="Q1717" t="b">
        <f>OR(ISNUMBER(FIND("Bioaccum",C1717)),ISNUMBER(FIND("bioaccum",C1717)),ISNUMBER(FIND("accum",C1717)))</f>
        <v>0</v>
      </c>
      <c r="R1717" t="b">
        <f>OR(ISNUMBER(FIND("Occupation",C1717)),ISNUMBER(FIND("occupation",C1717)),ISNUMBER(FIND("worker",C1717)),ISNUMBER(FIND("workforce",C1717)))</f>
        <v>0</v>
      </c>
      <c r="S1717" t="b">
        <f>NOT(OR(F1717,G1717,H1717,I1717,J1717,K1717,L1717,M1717,N1717,O1717,P1717,Q1717,R1717))</f>
        <v>0</v>
      </c>
      <c r="U1717" t="b">
        <f>OR(Table1[[#This Row],[Inflammation]],Table1[[#This Row],[Immune]])</f>
        <v>0</v>
      </c>
      <c r="V1717" t="str">
        <f>IF(OR(Table1[[#This Row],[Rodents]],Table1[[#This Row],[Human]],Table1[[#This Row],[Pig]]),OR(ISNUMBER(FIND("intratrach",C1717)),ISNUMBER(FIND("nasal ",C1717)),ISNUMBER(FIND("instill",C1717))),"NA")</f>
        <v>NA</v>
      </c>
      <c r="W1717" t="str">
        <f>IF(OR(Table1[[#This Row],[Rodents]],Table1[[#This Row],[Human]],Table1[[#This Row],[Pig]]),OR(ISNUMBER(FIND("dermal",C1717)),ISNUMBER(FIND("skin ",C1717))),"NA")</f>
        <v>NA</v>
      </c>
      <c r="X1717" t="str">
        <f>IF(OR(Table1[[#This Row],[Rodents]],Table1[[#This Row],[Human]],Table1[[#This Row],[Pig]]),OR(ISNUMBER(FIND("injected",C1717)),ISNUMBER(FIND("periton",C1717)),ISNUMBER(FIND("intrascrot",C1717))),"NA")</f>
        <v>NA</v>
      </c>
      <c r="Y1717" t="str">
        <f>IF(OR(Table1[[#This Row],[Rodents]],Table1[[#This Row],[Human]],Table1[[#This Row],[Pig]]),NOT(OR(Table1[[#This Row],[Inhaled/Intratracheal/intranasal]],Table1[[#This Row],[Dermal]],Table1[[#This Row],[Injected]])),"NA")</f>
        <v>NA</v>
      </c>
      <c r="AA1717" t="b">
        <f>OR(ISNUMBER(FIND("fish ",C1717)),ISNUMBER(FIND("Fish ",C1717)),ISNUMBER(FIND("aquatic",C1717)),ISNUMBER(FIND("daphnids",C1717)),ISNUMBER(FIND("Carcinus maenas",C1717)),ISNUMBER(FIND("Daphnia",C1717)),ISNUMBER(FIND("Ruditapes philippinarum",C1717)),ISNUMBER(FIND("daphnia",C1717)),ISNUMBER(FIND("marine",C1717)),ISNUMBER(FIND("mussel",C1717)),ISNUMBER(FIND("algae",C1717)),ISNUMBER(FIND("Donax faba",C1717)),ISNUMBER(FIND("estuarine",C1717)),ISNUMBER(FIND("snail",C1717)),ISNUMBER(FIND("Prorocentrum donghaiense",C1717)) )</f>
        <v>0</v>
      </c>
      <c r="AB1717" t="b">
        <f>OR(ISNUMBER(FIND(" rat ",C1717)),ISNUMBER(FIND(" rats ",C1717)),ISNUMBER(FIND(" Rats ",C1717)),ISNUMBER(FIND(" Rat ",C1717)),ISNUMBER(FIND(" rat.",C1717)),ISNUMBER(FIND(" rats.",C1717)),ISNUMBER(FIND("mouse",C1717)),ISNUMBER(FIND("mice",C1717)), ISNUMBER(FIND(" Mice",C1717)))</f>
        <v>0</v>
      </c>
      <c r="AC1717" t="b">
        <f>OR(ISNUMBER(FIND(" cell ",C1717)),ISNUMBER(FIND("fibroblast",C1717)),ISNUMBER(FIND("macrophage",C1717)),ISNUMBER(FIND("epithelial",C1717)),ISNUMBER(FIND("endothelial",C1717)),ISNUMBER(FIND("neuron",C1717)),ISNUMBER(FIND(" cells ",C1717)),ISNUMBER(FIND("RBC",C1717)),ISNUMBER(FIND("mitochond",C1717)),ISNUMBER(FIND("adipocyte",C1717)),ISNUMBER(FIND("osteo",C1717)),ISNUMBER(FIND("keratin",C1717)),ISNUMBER(FIND(" cell's ",C1717)),ISNUMBER(FIND("eukary",C1717)),ISNUMBER(FIND("sperm",C1717)))</f>
        <v>1</v>
      </c>
      <c r="AD1717" t="b">
        <f>OR(ISNUMBER(FIND("human",B1717)),ISNUMBER(FIND("workers",B1717)),ISNUMBER(FIND("workforces",B1717)),ISNUMBER(FIND("occupational",B1717)),ISNUMBER(FIND("Case report",B1717)),ISNUMBER(FIND("Workplaces",B1717)),ISNUMBER(FIND("worker",B1717)))</f>
        <v>0</v>
      </c>
      <c r="AE1717" t="b">
        <f>OR(ISNUMBER(FIND(" plant ",C1717)),ISNUMBER(FIND("Plant ",C1717)),ISNUMBER(FIND("tomato",C1717)),ISNUMBER(FIND("plants",C1717)),ISNUMBER(FIND("Plants",C1717)),ISNUMBER(FIND("algae",C1717)),ISNUMBER(FIND("lettuce",C1717)),ISNUMBER(FIND("green gram sprouts ",C1717)),ISNUMBER(FIND("Cucurbita pepo",C1717)),ISNUMBER(FIND("bean ",C1717)),ISNUMBER(FIND("chloroplast",C1717)),ISNUMBER(FIND("chlorophyll",C1717)),ISNUMBER(FIND("seedling",C1717)),ISNUMBER(FIND("canola",C1717)),ISNUMBER(FIND("shoot",C1717)),ISNUMBER(FIND("photosynthes",C1717)),ISNUMBER(FIND(" leaves ",C1717)),,ISNUMBER(FIND("agriculture",C1717)),ISNUMBER(FIND(" crops ",C1717)))</f>
        <v>0</v>
      </c>
      <c r="AF1717" t="b">
        <f>OR(ISNUMBER(FIND("bacteria",C1717)),ISNUMBER(FIND("Bacteria",C1717)),ISNUMBER(FIND("Bacterium",C1717)),ISNUMBER(FIND("bacterium",C1717)),ISNUMBER(FIND(" coli ",C1717)))</f>
        <v>0</v>
      </c>
      <c r="AG1717" t="b">
        <f>OR(ISNUMBER(FIND("fungi",C1717)),ISNUMBER(FIND("Fungi",C1717)),ISNUMBER(FIND("fungus",C1717)),ISNUMBER(FIND("Fungus",C1717)),ISNUMBER(FIND("mushroom",C1717)),ISNUMBER(FIND("Mushroom",C1717)),ISNUMBER(FIND(" mold ",C1717)))</f>
        <v>0</v>
      </c>
      <c r="AH1717" t="b">
        <f>OR(ISNUMBER(FIND("Pig ",C1717)),ISNUMBER(FIND("pig ",C1717)),ISNUMBER(FIND("Pigs ",C1717)),ISNUMBER(FIND("pigs ",C1717)))</f>
        <v>0</v>
      </c>
      <c r="AI1717" t="b">
        <f>OR(ISNUMBER(FIND(" C. elegans",C1717)),ISNUMBER(FIND("Caenorhabditis elegans",C1717)),ISNUMBER(FIND("earthworms",C1717)),ISNUMBER(FIND(" Ficopomatus enigmaticus",C1717)),ISNUMBER(FIND("larva",C1717)),ISNUMBER(FIND("Lumbriculus variegatus",C1717)),ISNUMBER(FIND("nematode",C1717)))</f>
        <v>0</v>
      </c>
      <c r="AJ1717" t="b">
        <f>NOT(OR(AA1717,AB1717,AC1717,AD1717,AE1717,AF1717,AG1717,AH1717,AI1717))</f>
        <v>0</v>
      </c>
      <c r="AL1717" t="b">
        <f>OR(AA1717,AB1717,AD1717,AE1717,AF1717,AG1717,AH1717,AI1717)</f>
        <v>0</v>
      </c>
      <c r="AM1717" t="b">
        <f>IF(Table1[[#This Row],[In vivo?]],IF(Table1[[#This Row],[Cell]],FALSE,TRUE),FALSE)</f>
        <v>0</v>
      </c>
      <c r="AN1717" t="b">
        <f>AND(AC1717,AL1717)</f>
        <v>0</v>
      </c>
      <c r="AO1717" t="b">
        <f>IF(Table1[[#This Row],[Cell]],IF(Table1[[#This Row],[In vivo?]],FALSE,TRUE),FALSE)</f>
        <v>1</v>
      </c>
      <c r="AP1717" t="b">
        <f>NOT(OR(Table1[[#This Row],[In vivo?]],Table1[[#This Row],[Only in Cell]]))</f>
        <v>0</v>
      </c>
      <c r="AQ1717" t="str">
        <f>IF(OR(Table1[[#This Row],[Rodents]],Table1[[#This Row],[Human]],Table1[[#This Row],[Pig]]),OR(ISNUMBER(FIND("pulmonary",C1717)),ISNUMBER(FIND("lung",C1717))),"NA")</f>
        <v>NA</v>
      </c>
      <c r="AR1717" t="str">
        <f>IF(OR(Table1[[#This Row],[Rodents]],Table1[[#This Row],[Human]],Table1[[#This Row],[Pig]]),OR(ISNUMBER(FIND("skin",C1717)),ISNUMBER(FIND("dermal",C1717))),"NA")</f>
        <v>NA</v>
      </c>
      <c r="AS1717" t="str">
        <f>IF(OR(Table1[[#This Row],[Rodents]],Table1[[#This Row],[Human]],Table1[[#This Row],[Pig]]),OR(ISNUMBER(FIND("liver",C1717)),ISNUMBER(FIND("hepat",C1717))),"NA")</f>
        <v>NA</v>
      </c>
      <c r="AT1717" t="str">
        <f>IF(OR(Table1[[#This Row],[Rodents]],Table1[[#This Row],[Human]],Table1[[#This Row],[Pig]]),OR(ISNUMBER(FIND("kidney",C1717)),ISNUMBER(FIND("neph",C1717))),"NA")</f>
        <v>NA</v>
      </c>
      <c r="AU1717" t="str">
        <f>IF(OR(Table1[[#This Row],[Rodents]],Table1[[#This Row],[Human]],Table1[[#This Row],[Pig]]),OR(ISNUMBER(FIND("brain",C1717)),ISNUMBER(FIND("neur",C1717)),ISNUMBER(FIND("nerv",C1717))),"NA")</f>
        <v>NA</v>
      </c>
      <c r="AV1717" t="str">
        <f>IF(OR(Table1[[#This Row],[Rodents]],Table1[[#This Row],[Human]],Table1[[#This Row],[Pig]]),OR(ISNUMBER(FIND("heart",C1717)),ISNUMBER(FIND("cardi",C1717))),"NA")</f>
        <v>NA</v>
      </c>
      <c r="AW1717" t="str">
        <f>IF(OR(Table1[[#This Row],[Rodents]],Table1[[#This Row],[Human]],Table1[[#This Row],[Pig]]),OR(ISNUMBER(FIND("gastro",C1717)),ISNUMBER(FIND("intesti",C1717)),ISNUMBER(FIND("stomach",C1717))),"NA")</f>
        <v>NA</v>
      </c>
      <c r="AX1717" t="str">
        <f>IF(OR(Table1[[#This Row],[Rodents]],Table1[[#This Row],[Human]],Table1[[#This Row],[Pig]]),NOT(OR(AQ1717,AR1717,AS1717,AT1717,AU1717,AV1717,AW1717)),"NA")</f>
        <v>NA</v>
      </c>
      <c r="AY1717" t="b">
        <f>OR(ISNUMBER(FIND("SWCNT",C1717)),ISNUMBER(FIND("SWNT",C1717)),ISNUMBER(FIND("single-wall",C1717)),ISNUMBER(FIND("single wall",C1717)),ISNUMBER(FIND("Single wall",C1717)),ISNUMBER(FIND("Single-wall",C1717)),ISNUMBER(FIND("SWCNT",B1717)),ISNUMBER(FIND("SWNT",B1717)),ISNUMBER(FIND("single-wall",B1717)),ISNUMBER(FIND("single wall",B1717)),ISNUMBER(FIND("Single-wall",B1717)),ISNUMBER(FIND("Single wall",B1717)))</f>
        <v>0</v>
      </c>
      <c r="AZ1717" t="b">
        <f>OR(ISNUMBER(FIND("MWCNT",C1717)),ISNUMBER(FIND("MWNT",C1717)),ISNUMBER(FIND("multi-wall",C1717)),ISNUMBER(FIND("multi wall",C1717)),ISNUMBER(FIND("multiwall",C1717)),ISNUMBER(FIND("Multi-wall",C1717)),ISNUMBER(FIND("Multi wall",C1717)),ISNUMBER(FIND("Multiwall",C1717)),ISNUMBER(FIND("MWCNT",B1717)),ISNUMBER(FIND("MWNT",B1717)),ISNUMBER(FIND("multi-wall",B1717)),ISNUMBER(FIND("multi wall",B1717)),ISNUMBER(FIND("multiwall",B1717)),ISNUMBER(FIND("Multi-wall",B1717)),ISNUMBER(FIND("Multi wall",B1717)),ISNUMBER(FIND("Multiwall",B1717)),ISNUMBER(FIND("Double-wall",B1717)),ISNUMBER(FIND("Double wall",B1717)),ISNUMBER(FIND("Doublewall",B1717)),ISNUMBER(FIND("double-wall",B1717)),ISNUMBER(FIND("double wall",B1717)),ISNUMBER(FIND("doublewall",B1717)))</f>
        <v>1</v>
      </c>
      <c r="BA1717" t="b">
        <f>AND(Table1[[#This Row],[SWCNT]],Table1[[#This Row],[MWCNT]])</f>
        <v>0</v>
      </c>
      <c r="BB1717" t="b">
        <f>IF(Table1[[#This Row],[SWCNT]]=TRUE,FALSE,IF(Table1[[#This Row],[MWCNT]]=TRUE,FALSE,TRUE))</f>
        <v>0</v>
      </c>
      <c r="BC1717" s="18"/>
    </row>
    <row r="1718" spans="1:55" ht="203.5">
      <c r="A1718" t="s">
        <v>4703</v>
      </c>
      <c r="B1718" s="2" t="s">
        <v>4707</v>
      </c>
      <c r="C1718" s="16" t="s">
        <v>4711</v>
      </c>
      <c r="D1718" s="17" t="s">
        <v>290</v>
      </c>
      <c r="E1718" s="2">
        <v>2011</v>
      </c>
      <c r="F1718" t="b">
        <f>OR(ISNUMBER(FIND("cytotoxic",C1718)),ISNUMBER(FIND("Cytotoxic",C1718)),ISNUMBER(FIND("cellular toxicity",C1718)),ISNUMBER(FIND("cell death",C1718)),ISNUMBER(FIND("viable",C1718)),ISNUMBER(FIND("phytotoxic",C1718)),ISNUMBER(FIND("acute toxicity",C1718)),ISNUMBER(FIND("MTT",C1718)),ISNUMBER(FIND("survival",C1718)),ISNUMBER(FIND("prolifer",C1718)),ISNUMBER(FIND("apoptosis",C1718)),ISNUMBER(FIND("neurotoxic",C1718)),ISNUMBER(FIND("  lysis ",C1718)),ISNUMBER(FIND("necrosis",C1718)),ISNUMBER(FIND("cellular death",C1718))*3,ISNUMBER(FIND("LDH",C1718)),ISNUMBER(FIND("Acute toxicity",C1718)))</f>
        <v>1</v>
      </c>
      <c r="G1718" t="b">
        <f>OR(ISNUMBER(FIND("genotoxic",C1718)),ISNUMBER(FIND("genotoxicity",C1718)),ISNUMBER(FIND("DNA damage",C1718)),ISNUMBER(FIND("DNA",C1718)),ISNUMBER(FIND("RNA",C1718)),ISNUMBER(FIND("mesothelioma",C1718)),ISNUMBER(FIND("carcino",C1718)),ISNUMBER(FIND("mutagen",C1718)),ISNUMBER(FIND("genetic",C1718)))</f>
        <v>1</v>
      </c>
      <c r="H1718" t="b">
        <f>OR(ISNUMBER(FIND("inflammatory",C1718)),ISNUMBER(FIND("inflamm",C1718)))</f>
        <v>0</v>
      </c>
      <c r="I1718" t="b">
        <f>OR(ISNUMBER(FIND("immune",C1718)),ISNUMBER(FIND("immunological",C1718)),ISNUMBER(FIND("interleuk",C1718)),ISNUMBER(FIND("platelet activation",C1718)),ISNUMBER(FIND("monocyte",C1718)),ISNUMBER(FIND("leukocyte",C1718)),ISNUMBER(FIND("cytokine",C1718)),ISNUMBER(FIND("CD4",C1718)),ISNUMBER(FIND("CD8",C1718)),ISNUMBER(FIND("T-cell",C1718)))</f>
        <v>0</v>
      </c>
      <c r="J1718" t="b">
        <f>OR(ISNUMBER(FIND("reactive oxygen",C1718)),ISNUMBER(FIND("ROS",C1718)),ISNUMBER(FIND("free radical",C1718)),ISNUMBER(FIND("oxidative stress",C1718)),ISNUMBER(FIND("peroxid",C1718)),ISNUMBER(FIND("oxidative",C1718)),ISNUMBER(FIND("antioxid",C1718)))</f>
        <v>0</v>
      </c>
      <c r="K1718" t="b">
        <f>OR(ISNUMBER(FIND("autophag",C1718)))</f>
        <v>0</v>
      </c>
      <c r="L1718" t="b">
        <f>OR(ISNUMBER(FIND("morpholog",C1718)))</f>
        <v>0</v>
      </c>
      <c r="M1718" t="b">
        <f>OR(ISNUMBER(FIND("fibrosis",C1718)),ISNUMBER(FIND("Fibrosis",C1718)),ISNUMBER(FIND("fibrot",C1718)))</f>
        <v>0</v>
      </c>
      <c r="N1718" t="b">
        <f>OR(ISNUMBER(FIND("offspring",C1718)),ISNUMBER(FIND("Parental",C1718)),ISNUMBER(FIND("parental",C1718)),ISNUMBER(FIND("germline",C1718)),ISNUMBER(FIND("reproduc",C1718)),ISNUMBER(FIND("embryo",C1718)))</f>
        <v>0</v>
      </c>
      <c r="O1718" t="b">
        <f>OR(ISNUMBER(FIND("metabol",C1718)),ISNUMBER(FIND("Metabol",C1718)),ISNUMBER(FIND("digest",C1718)),ISNUMBER(FIND("mitochon",C1718)))</f>
        <v>0</v>
      </c>
      <c r="P1718" t="b">
        <f>OR(ISNUMBER(FIND("ecotox",C1718)),ISNUMBER(FIND("Ecotox",B1718)),ISNUMBER(FIND("ecotox",B1718)),ISNUMBER(FIND("Ecotox",C1718)))</f>
        <v>0</v>
      </c>
      <c r="Q1718" t="b">
        <f>OR(ISNUMBER(FIND("Bioaccum",C1718)),ISNUMBER(FIND("bioaccum",C1718)),ISNUMBER(FIND("accum",C1718)))</f>
        <v>0</v>
      </c>
      <c r="R1718" t="b">
        <f>OR(ISNUMBER(FIND("Occupation",C1718)),ISNUMBER(FIND("occupation",C1718)),ISNUMBER(FIND("worker",C1718)),ISNUMBER(FIND("workforce",C1718)))</f>
        <v>0</v>
      </c>
      <c r="S1718" t="b">
        <f>NOT(OR(F1718,G1718,H1718,I1718,J1718,K1718,L1718,M1718,N1718,O1718,P1718,Q1718,R1718))</f>
        <v>0</v>
      </c>
      <c r="U1718" t="b">
        <f>OR(Table1[[#This Row],[Inflammation]],Table1[[#This Row],[Immune]])</f>
        <v>0</v>
      </c>
      <c r="V1718" t="b">
        <f>IF(OR(Table1[[#This Row],[Rodents]],Table1[[#This Row],[Human]],Table1[[#This Row],[Pig]]),OR(ISNUMBER(FIND("intratrach",C1718)),ISNUMBER(FIND("nasal ",C1718)),ISNUMBER(FIND("instill",C1718))),"NA")</f>
        <v>0</v>
      </c>
      <c r="W1718" t="b">
        <f>IF(OR(Table1[[#This Row],[Rodents]],Table1[[#This Row],[Human]],Table1[[#This Row],[Pig]]),OR(ISNUMBER(FIND("dermal",C1718)),ISNUMBER(FIND("skin ",C1718))),"NA")</f>
        <v>0</v>
      </c>
      <c r="X1718" t="b">
        <f>IF(OR(Table1[[#This Row],[Rodents]],Table1[[#This Row],[Human]],Table1[[#This Row],[Pig]]),OR(ISNUMBER(FIND("injected",C1718)),ISNUMBER(FIND("periton",C1718)),ISNUMBER(FIND("intrascrot",C1718))),"NA")</f>
        <v>0</v>
      </c>
      <c r="Y1718" t="b">
        <f>IF(OR(Table1[[#This Row],[Rodents]],Table1[[#This Row],[Human]],Table1[[#This Row],[Pig]]),NOT(OR(Table1[[#This Row],[Inhaled/Intratracheal/intranasal]],Table1[[#This Row],[Dermal]],Table1[[#This Row],[Injected]])),"NA")</f>
        <v>1</v>
      </c>
      <c r="AA1718" t="b">
        <f>OR(ISNUMBER(FIND("fish ",C1718)),ISNUMBER(FIND("Fish ",C1718)),ISNUMBER(FIND("aquatic",C1718)),ISNUMBER(FIND("daphnids",C1718)),ISNUMBER(FIND("Carcinus maenas",C1718)),ISNUMBER(FIND("Daphnia",C1718)),ISNUMBER(FIND("Ruditapes philippinarum",C1718)),ISNUMBER(FIND("daphnia",C1718)),ISNUMBER(FIND("marine",C1718)),ISNUMBER(FIND("mussel",C1718)),ISNUMBER(FIND("algae",C1718)),ISNUMBER(FIND("Donax faba",C1718)),ISNUMBER(FIND("estuarine",C1718)),ISNUMBER(FIND("snail",C1718)),ISNUMBER(FIND("Prorocentrum donghaiense",C1718)) )</f>
        <v>0</v>
      </c>
      <c r="AB1718" t="b">
        <f>OR(ISNUMBER(FIND(" rat ",C1718)),ISNUMBER(FIND(" rats ",C1718)),ISNUMBER(FIND(" Rats ",C1718)),ISNUMBER(FIND(" Rat ",C1718)),ISNUMBER(FIND(" rat.",C1718)),ISNUMBER(FIND(" rats.",C1718)),ISNUMBER(FIND("mouse",C1718)),ISNUMBER(FIND("mice",C1718)), ISNUMBER(FIND(" Mice",C1718)))</f>
        <v>1</v>
      </c>
      <c r="AC1718" t="b">
        <f>OR(ISNUMBER(FIND(" cell ",C1718)),ISNUMBER(FIND("fibroblast",C1718)),ISNUMBER(FIND("macrophage",C1718)),ISNUMBER(FIND("epithelial",C1718)),ISNUMBER(FIND("endothelial",C1718)),ISNUMBER(FIND("neuron",C1718)),ISNUMBER(FIND(" cells ",C1718)),ISNUMBER(FIND("RBC",C1718)),ISNUMBER(FIND("mitochond",C1718)),ISNUMBER(FIND("adipocyte",C1718)),ISNUMBER(FIND("osteo",C1718)),ISNUMBER(FIND("keratin",C1718)),ISNUMBER(FIND(" cell's ",C1718)),ISNUMBER(FIND("eukary",C1718)),ISNUMBER(FIND("sperm",C1718)))</f>
        <v>1</v>
      </c>
      <c r="AD1718" t="b">
        <f>OR(ISNUMBER(FIND("human",B1718)),ISNUMBER(FIND("workers",B1718)),ISNUMBER(FIND("workforces",B1718)),ISNUMBER(FIND("occupational",B1718)),ISNUMBER(FIND("Case report",B1718)),ISNUMBER(FIND("Workplaces",B1718)),ISNUMBER(FIND("worker",B1718)))</f>
        <v>0</v>
      </c>
      <c r="AE1718" t="b">
        <f>OR(ISNUMBER(FIND(" plant ",C1718)),ISNUMBER(FIND("Plant ",C1718)),ISNUMBER(FIND("tomato",C1718)),ISNUMBER(FIND("plants",C1718)),ISNUMBER(FIND("Plants",C1718)),ISNUMBER(FIND("algae",C1718)),ISNUMBER(FIND("lettuce",C1718)),ISNUMBER(FIND("green gram sprouts ",C1718)),ISNUMBER(FIND("Cucurbita pepo",C1718)),ISNUMBER(FIND("bean ",C1718)),ISNUMBER(FIND("chloroplast",C1718)),ISNUMBER(FIND("chlorophyll",C1718)),ISNUMBER(FIND("seedling",C1718)),ISNUMBER(FIND("canola",C1718)),ISNUMBER(FIND("shoot",C1718)),ISNUMBER(FIND("photosynthes",C1718)),ISNUMBER(FIND(" leaves ",C1718)),,ISNUMBER(FIND("agriculture",C1718)),ISNUMBER(FIND(" crops ",C1718)))</f>
        <v>1</v>
      </c>
      <c r="AF1718" t="b">
        <f>OR(ISNUMBER(FIND("bacteria",C1718)),ISNUMBER(FIND("Bacteria",C1718)),ISNUMBER(FIND("Bacterium",C1718)),ISNUMBER(FIND("bacterium",C1718)),ISNUMBER(FIND(" coli ",C1718)))</f>
        <v>0</v>
      </c>
      <c r="AG1718" t="b">
        <f>OR(ISNUMBER(FIND("fungi",C1718)),ISNUMBER(FIND("Fungi",C1718)),ISNUMBER(FIND("fungus",C1718)),ISNUMBER(FIND("Fungus",C1718)),ISNUMBER(FIND("mushroom",C1718)),ISNUMBER(FIND("Mushroom",C1718)),ISNUMBER(FIND(" mold ",C1718)))</f>
        <v>0</v>
      </c>
      <c r="AH1718" t="b">
        <f>OR(ISNUMBER(FIND("Pig ",C1718)),ISNUMBER(FIND("pig ",C1718)),ISNUMBER(FIND("Pigs ",C1718)),ISNUMBER(FIND("pigs ",C1718)))</f>
        <v>0</v>
      </c>
      <c r="AI1718" t="b">
        <f>OR(ISNUMBER(FIND(" C. elegans",C1718)),ISNUMBER(FIND("Caenorhabditis elegans",C1718)),ISNUMBER(FIND("earthworms",C1718)),ISNUMBER(FIND(" Ficopomatus enigmaticus",C1718)),ISNUMBER(FIND("larva",C1718)),ISNUMBER(FIND("Lumbriculus variegatus",C1718)),ISNUMBER(FIND("nematode",C1718)))</f>
        <v>0</v>
      </c>
      <c r="AJ1718" t="b">
        <f>NOT(OR(AA1718,AB1718,AC1718,AD1718,AE1718,AF1718,AG1718,AH1718,AI1718))</f>
        <v>0</v>
      </c>
      <c r="AL1718" t="b">
        <f>OR(AA1718,AB1718,AD1718,AE1718,AF1718,AG1718,AH1718,AI1718)</f>
        <v>1</v>
      </c>
      <c r="AM1718" t="b">
        <f>IF(Table1[[#This Row],[In vivo?]],IF(Table1[[#This Row],[Cell]],FALSE,TRUE),FALSE)</f>
        <v>0</v>
      </c>
      <c r="AN1718" t="b">
        <f>AND(AC1718,AL1718)</f>
        <v>1</v>
      </c>
      <c r="AO1718" t="b">
        <f>IF(Table1[[#This Row],[Cell]],IF(Table1[[#This Row],[In vivo?]],FALSE,TRUE),FALSE)</f>
        <v>0</v>
      </c>
      <c r="AP1718" t="b">
        <f>NOT(OR(Table1[[#This Row],[In vivo?]],Table1[[#This Row],[Only in Cell]]))</f>
        <v>0</v>
      </c>
      <c r="AQ1718" t="b">
        <f>IF(OR(Table1[[#This Row],[Rodents]],Table1[[#This Row],[Human]],Table1[[#This Row],[Pig]]),OR(ISNUMBER(FIND("pulmonary",C1718)),ISNUMBER(FIND("lung",C1718))),"NA")</f>
        <v>0</v>
      </c>
      <c r="AR1718" t="b">
        <f>IF(OR(Table1[[#This Row],[Rodents]],Table1[[#This Row],[Human]],Table1[[#This Row],[Pig]]),OR(ISNUMBER(FIND("skin",C1718)),ISNUMBER(FIND("dermal",C1718))),"NA")</f>
        <v>0</v>
      </c>
      <c r="AS1718" t="b">
        <f>IF(OR(Table1[[#This Row],[Rodents]],Table1[[#This Row],[Human]],Table1[[#This Row],[Pig]]),OR(ISNUMBER(FIND("liver",C1718)),ISNUMBER(FIND("hepat",C1718))),"NA")</f>
        <v>0</v>
      </c>
      <c r="AT1718" t="b">
        <f>IF(OR(Table1[[#This Row],[Rodents]],Table1[[#This Row],[Human]],Table1[[#This Row],[Pig]]),OR(ISNUMBER(FIND("kidney",C1718)),ISNUMBER(FIND("neph",C1718))),"NA")</f>
        <v>0</v>
      </c>
      <c r="AU1718" t="b">
        <f>IF(OR(Table1[[#This Row],[Rodents]],Table1[[#This Row],[Human]],Table1[[#This Row],[Pig]]),OR(ISNUMBER(FIND("brain",C1718)),ISNUMBER(FIND("neur",C1718)),ISNUMBER(FIND("nerv",C1718))),"NA")</f>
        <v>0</v>
      </c>
      <c r="AV1718" t="b">
        <f>IF(OR(Table1[[#This Row],[Rodents]],Table1[[#This Row],[Human]],Table1[[#This Row],[Pig]]),OR(ISNUMBER(FIND("heart",C1718)),ISNUMBER(FIND("cardi",C1718))),"NA")</f>
        <v>0</v>
      </c>
      <c r="AW1718" t="b">
        <f>IF(OR(Table1[[#This Row],[Rodents]],Table1[[#This Row],[Human]],Table1[[#This Row],[Pig]]),OR(ISNUMBER(FIND("gastro",C1718)),ISNUMBER(FIND("intesti",C1718)),ISNUMBER(FIND("stomach",C1718))),"NA")</f>
        <v>0</v>
      </c>
      <c r="AX1718" t="b">
        <f>IF(OR(Table1[[#This Row],[Rodents]],Table1[[#This Row],[Human]],Table1[[#This Row],[Pig]]),NOT(OR(AQ1718,AR1718,AS1718,AT1718,AU1718,AV1718,AW1718)),"NA")</f>
        <v>1</v>
      </c>
      <c r="AY1718" t="b">
        <f>OR(ISNUMBER(FIND("SWCNT",C1718)),ISNUMBER(FIND("SWNT",C1718)),ISNUMBER(FIND("single-wall",C1718)),ISNUMBER(FIND("single wall",C1718)),ISNUMBER(FIND("Single wall",C1718)),ISNUMBER(FIND("Single-wall",C1718)),ISNUMBER(FIND("SWCNT",B1718)),ISNUMBER(FIND("SWNT",B1718)),ISNUMBER(FIND("single-wall",B1718)),ISNUMBER(FIND("single wall",B1718)),ISNUMBER(FIND("Single-wall",B1718)),ISNUMBER(FIND("Single wall",B1718)))</f>
        <v>0</v>
      </c>
      <c r="AZ1718" t="b">
        <f>OR(ISNUMBER(FIND("MWCNT",C1718)),ISNUMBER(FIND("MWNT",C1718)),ISNUMBER(FIND("multi-wall",C1718)),ISNUMBER(FIND("multi wall",C1718)),ISNUMBER(FIND("multiwall",C1718)),ISNUMBER(FIND("Multi-wall",C1718)),ISNUMBER(FIND("Multi wall",C1718)),ISNUMBER(FIND("Multiwall",C1718)),ISNUMBER(FIND("MWCNT",B1718)),ISNUMBER(FIND("MWNT",B1718)),ISNUMBER(FIND("multi-wall",B1718)),ISNUMBER(FIND("multi wall",B1718)),ISNUMBER(FIND("multiwall",B1718)),ISNUMBER(FIND("Multi-wall",B1718)),ISNUMBER(FIND("Multi wall",B1718)),ISNUMBER(FIND("Multiwall",B1718)),ISNUMBER(FIND("Double-wall",B1718)),ISNUMBER(FIND("Double wall",B1718)),ISNUMBER(FIND("Doublewall",B1718)),ISNUMBER(FIND("double-wall",B1718)),ISNUMBER(FIND("double wall",B1718)),ISNUMBER(FIND("doublewall",B1718)))</f>
        <v>1</v>
      </c>
      <c r="BA1718" t="b">
        <f>AND(Table1[[#This Row],[SWCNT]],Table1[[#This Row],[MWCNT]])</f>
        <v>0</v>
      </c>
      <c r="BB1718" t="b">
        <f>IF(Table1[[#This Row],[SWCNT]]=TRUE,FALSE,IF(Table1[[#This Row],[MWCNT]]=TRUE,FALSE,TRUE))</f>
        <v>0</v>
      </c>
      <c r="BC1718" s="18"/>
    </row>
    <row r="1719" spans="1:55" ht="222">
      <c r="A1719" t="s">
        <v>4712</v>
      </c>
      <c r="B1719" s="2" t="s">
        <v>4714</v>
      </c>
      <c r="C1719" s="16" t="s">
        <v>4716</v>
      </c>
      <c r="D1719" s="17" t="s">
        <v>924</v>
      </c>
      <c r="E1719" s="2">
        <v>2011</v>
      </c>
      <c r="F1719" t="b">
        <f>OR(ISNUMBER(FIND("cytotoxic",C1719)),ISNUMBER(FIND("Cytotoxic",C1719)),ISNUMBER(FIND("cellular toxicity",C1719)),ISNUMBER(FIND("cell death",C1719)),ISNUMBER(FIND("viable",C1719)),ISNUMBER(FIND("phytotoxic",C1719)),ISNUMBER(FIND("acute toxicity",C1719)),ISNUMBER(FIND("MTT",C1719)),ISNUMBER(FIND("survival",C1719)),ISNUMBER(FIND("prolifer",C1719)),ISNUMBER(FIND("apoptosis",C1719)),ISNUMBER(FIND("neurotoxic",C1719)),ISNUMBER(FIND("  lysis ",C1719)),ISNUMBER(FIND("necrosis",C1719)),ISNUMBER(FIND("cellular death",C1719))*3,ISNUMBER(FIND("LDH",C1719)),ISNUMBER(FIND("Acute toxicity",C1719)))</f>
        <v>1</v>
      </c>
      <c r="G1719" t="b">
        <f>OR(ISNUMBER(FIND("genotoxic",C1719)),ISNUMBER(FIND("genotoxicity",C1719)),ISNUMBER(FIND("DNA damage",C1719)),ISNUMBER(FIND("DNA",C1719)),ISNUMBER(FIND("RNA",C1719)),ISNUMBER(FIND("mesothelioma",C1719)),ISNUMBER(FIND("carcino",C1719)),ISNUMBER(FIND("mutagen",C1719)),ISNUMBER(FIND("genetic",C1719)))</f>
        <v>1</v>
      </c>
      <c r="H1719" t="b">
        <f>OR(ISNUMBER(FIND("inflammatory",C1719)),ISNUMBER(FIND("inflamm",C1719)))</f>
        <v>0</v>
      </c>
      <c r="I1719" t="b">
        <f>OR(ISNUMBER(FIND("immune",C1719)),ISNUMBER(FIND("immunological",C1719)),ISNUMBER(FIND("interleuk",C1719)),ISNUMBER(FIND("platelet activation",C1719)),ISNUMBER(FIND("monocyte",C1719)),ISNUMBER(FIND("leukocyte",C1719)),ISNUMBER(FIND("cytokine",C1719)),ISNUMBER(FIND("CD4",C1719)),ISNUMBER(FIND("CD8",C1719)),ISNUMBER(FIND("T-cell",C1719)))</f>
        <v>0</v>
      </c>
      <c r="J1719" t="b">
        <f>OR(ISNUMBER(FIND("reactive oxygen",C1719)),ISNUMBER(FIND("ROS",C1719)),ISNUMBER(FIND("free radical",C1719)),ISNUMBER(FIND("oxidative stress",C1719)),ISNUMBER(FIND("peroxid",C1719)),ISNUMBER(FIND("oxidative",C1719)),ISNUMBER(FIND("antioxid",C1719)))</f>
        <v>1</v>
      </c>
      <c r="K1719" t="b">
        <f>OR(ISNUMBER(FIND("autophag",C1719)))</f>
        <v>0</v>
      </c>
      <c r="L1719" t="b">
        <f>OR(ISNUMBER(FIND("morpholog",C1719)))</f>
        <v>0</v>
      </c>
      <c r="M1719" t="b">
        <f>OR(ISNUMBER(FIND("fibrosis",C1719)),ISNUMBER(FIND("Fibrosis",C1719)),ISNUMBER(FIND("fibrot",C1719)))</f>
        <v>0</v>
      </c>
      <c r="N1719" t="b">
        <f>OR(ISNUMBER(FIND("offspring",C1719)),ISNUMBER(FIND("Parental",C1719)),ISNUMBER(FIND("parental",C1719)),ISNUMBER(FIND("germline",C1719)),ISNUMBER(FIND("reproduc",C1719)),ISNUMBER(FIND("embryo",C1719)))</f>
        <v>0</v>
      </c>
      <c r="O1719" t="b">
        <f>OR(ISNUMBER(FIND("metabol",C1719)),ISNUMBER(FIND("Metabol",C1719)),ISNUMBER(FIND("digest",C1719)),ISNUMBER(FIND("mitochon",C1719)))</f>
        <v>1</v>
      </c>
      <c r="P1719" t="b">
        <f>OR(ISNUMBER(FIND("ecotox",C1719)),ISNUMBER(FIND("Ecotox",B1719)),ISNUMBER(FIND("ecotox",B1719)),ISNUMBER(FIND("Ecotox",C1719)))</f>
        <v>0</v>
      </c>
      <c r="Q1719" t="b">
        <f>OR(ISNUMBER(FIND("Bioaccum",C1719)),ISNUMBER(FIND("bioaccum",C1719)),ISNUMBER(FIND("accum",C1719)))</f>
        <v>0</v>
      </c>
      <c r="R1719" t="b">
        <f>OR(ISNUMBER(FIND("Occupation",C1719)),ISNUMBER(FIND("occupation",C1719)),ISNUMBER(FIND("worker",C1719)),ISNUMBER(FIND("workforce",C1719)))</f>
        <v>0</v>
      </c>
      <c r="S1719" t="b">
        <f>NOT(OR(F1719,G1719,H1719,I1719,J1719,K1719,L1719,M1719,N1719,O1719,P1719,Q1719,R1719))</f>
        <v>0</v>
      </c>
      <c r="U1719" t="b">
        <f>OR(Table1[[#This Row],[Inflammation]],Table1[[#This Row],[Immune]])</f>
        <v>0</v>
      </c>
      <c r="V1719" t="str">
        <f>IF(OR(Table1[[#This Row],[Rodents]],Table1[[#This Row],[Human]],Table1[[#This Row],[Pig]]),OR(ISNUMBER(FIND("intratrach",C1719)),ISNUMBER(FIND("nasal ",C1719)),ISNUMBER(FIND("instill",C1719))),"NA")</f>
        <v>NA</v>
      </c>
      <c r="W1719" t="str">
        <f>IF(OR(Table1[[#This Row],[Rodents]],Table1[[#This Row],[Human]],Table1[[#This Row],[Pig]]),OR(ISNUMBER(FIND("dermal",C1719)),ISNUMBER(FIND("skin ",C1719))),"NA")</f>
        <v>NA</v>
      </c>
      <c r="X1719" t="str">
        <f>IF(OR(Table1[[#This Row],[Rodents]],Table1[[#This Row],[Human]],Table1[[#This Row],[Pig]]),OR(ISNUMBER(FIND("injected",C1719)),ISNUMBER(FIND("periton",C1719)),ISNUMBER(FIND("intrascrot",C1719))),"NA")</f>
        <v>NA</v>
      </c>
      <c r="Y1719" t="str">
        <f>IF(OR(Table1[[#This Row],[Rodents]],Table1[[#This Row],[Human]],Table1[[#This Row],[Pig]]),NOT(OR(Table1[[#This Row],[Inhaled/Intratracheal/intranasal]],Table1[[#This Row],[Dermal]],Table1[[#This Row],[Injected]])),"NA")</f>
        <v>NA</v>
      </c>
      <c r="AA1719" t="b">
        <f>OR(ISNUMBER(FIND("fish ",C1719)),ISNUMBER(FIND("Fish ",C1719)),ISNUMBER(FIND("aquatic",C1719)),ISNUMBER(FIND("daphnids",C1719)),ISNUMBER(FIND("Carcinus maenas",C1719)),ISNUMBER(FIND("Daphnia",C1719)),ISNUMBER(FIND("Ruditapes philippinarum",C1719)),ISNUMBER(FIND("daphnia",C1719)),ISNUMBER(FIND("marine",C1719)),ISNUMBER(FIND("mussel",C1719)),ISNUMBER(FIND("algae",C1719)),ISNUMBER(FIND("Donax faba",C1719)),ISNUMBER(FIND("estuarine",C1719)),ISNUMBER(FIND("snail",C1719)),ISNUMBER(FIND("Prorocentrum donghaiense",C1719)) )</f>
        <v>0</v>
      </c>
      <c r="AB1719" t="b">
        <f>OR(ISNUMBER(FIND(" rat ",C1719)),ISNUMBER(FIND(" rats ",C1719)),ISNUMBER(FIND(" Rats ",C1719)),ISNUMBER(FIND(" Rat ",C1719)),ISNUMBER(FIND(" rat.",C1719)),ISNUMBER(FIND(" rats.",C1719)),ISNUMBER(FIND("mouse",C1719)),ISNUMBER(FIND("mice",C1719)), ISNUMBER(FIND(" Mice",C1719)))</f>
        <v>0</v>
      </c>
      <c r="AC1719" t="b">
        <f>OR(ISNUMBER(FIND(" cell ",C1719)),ISNUMBER(FIND("fibroblast",C1719)),ISNUMBER(FIND("macrophage",C1719)),ISNUMBER(FIND("epithelial",C1719)),ISNUMBER(FIND("endothelial",C1719)),ISNUMBER(FIND("neuron",C1719)),ISNUMBER(FIND(" cells ",C1719)),ISNUMBER(FIND("RBC",C1719)),ISNUMBER(FIND("mitochond",C1719)),ISNUMBER(FIND("adipocyte",C1719)),ISNUMBER(FIND("osteo",C1719)),ISNUMBER(FIND("keratin",C1719)),ISNUMBER(FIND(" cell's ",C1719)),ISNUMBER(FIND("eukary",C1719)),ISNUMBER(FIND("sperm",C1719)))</f>
        <v>1</v>
      </c>
      <c r="AD1719" t="b">
        <v>0</v>
      </c>
      <c r="AE1719" t="b">
        <f>OR(ISNUMBER(FIND(" plant ",C1719)),ISNUMBER(FIND("Plant ",C1719)),ISNUMBER(FIND("tomato",C1719)),ISNUMBER(FIND("plants",C1719)),ISNUMBER(FIND("Plants",C1719)),ISNUMBER(FIND("algae",C1719)),ISNUMBER(FIND("lettuce",C1719)),ISNUMBER(FIND("green gram sprouts ",C1719)),ISNUMBER(FIND("Cucurbita pepo",C1719)),ISNUMBER(FIND("bean ",C1719)),ISNUMBER(FIND("chloroplast",C1719)),ISNUMBER(FIND("chlorophyll",C1719)),ISNUMBER(FIND("seedling",C1719)),ISNUMBER(FIND("canola",C1719)),ISNUMBER(FIND("shoot",C1719)),ISNUMBER(FIND("photosynthes",C1719)),ISNUMBER(FIND(" leaves ",C1719)),,ISNUMBER(FIND("agriculture",C1719)),ISNUMBER(FIND(" crops ",C1719)))</f>
        <v>0</v>
      </c>
      <c r="AF1719" t="b">
        <f>OR(ISNUMBER(FIND("bacteria",C1719)),ISNUMBER(FIND("Bacteria",C1719)),ISNUMBER(FIND("Bacterium",C1719)),ISNUMBER(FIND("bacterium",C1719)),ISNUMBER(FIND(" coli ",C1719)))</f>
        <v>0</v>
      </c>
      <c r="AG1719" t="b">
        <f>OR(ISNUMBER(FIND("fungi",C1719)),ISNUMBER(FIND("Fungi",C1719)),ISNUMBER(FIND("fungus",C1719)),ISNUMBER(FIND("Fungus",C1719)),ISNUMBER(FIND("mushroom",C1719)),ISNUMBER(FIND("Mushroom",C1719)),ISNUMBER(FIND(" mold ",C1719)))</f>
        <v>0</v>
      </c>
      <c r="AH1719" t="b">
        <f>OR(ISNUMBER(FIND("Pig ",C1719)),ISNUMBER(FIND("pig ",C1719)),ISNUMBER(FIND("Pigs ",C1719)),ISNUMBER(FIND("pigs ",C1719)))</f>
        <v>0</v>
      </c>
      <c r="AI1719" t="b">
        <f>OR(ISNUMBER(FIND(" C. elegans",C1719)),ISNUMBER(FIND("Caenorhabditis elegans",C1719)),ISNUMBER(FIND("earthworms",C1719)),ISNUMBER(FIND(" Ficopomatus enigmaticus",C1719)),ISNUMBER(FIND("larva",C1719)),ISNUMBER(FIND("Lumbriculus variegatus",C1719)),ISNUMBER(FIND("nematode",C1719)))</f>
        <v>0</v>
      </c>
      <c r="AJ1719" t="b">
        <f>NOT(OR(AA1719,AB1719,AC1719,AD1719,AE1719,AF1719,AG1719,AH1719,AI1719))</f>
        <v>0</v>
      </c>
      <c r="AL1719" t="b">
        <f>OR(AA1719,AB1719,AD1719,AE1719,AF1719,AG1719,AH1719,AI1719)</f>
        <v>0</v>
      </c>
      <c r="AM1719" t="b">
        <f>IF(Table1[[#This Row],[In vivo?]],IF(Table1[[#This Row],[Cell]],FALSE,TRUE),FALSE)</f>
        <v>0</v>
      </c>
      <c r="AN1719" t="b">
        <f>AND(AC1719,AL1719)</f>
        <v>0</v>
      </c>
      <c r="AO1719" t="b">
        <f>IF(Table1[[#This Row],[Cell]],IF(Table1[[#This Row],[In vivo?]],FALSE,TRUE),FALSE)</f>
        <v>1</v>
      </c>
      <c r="AP1719" t="b">
        <f>NOT(OR(Table1[[#This Row],[In vivo?]],Table1[[#This Row],[Only in Cell]]))</f>
        <v>0</v>
      </c>
      <c r="AQ1719" t="str">
        <f>IF(OR(Table1[[#This Row],[Rodents]],Table1[[#This Row],[Human]],Table1[[#This Row],[Pig]]),OR(ISNUMBER(FIND("pulmonary",C1719)),ISNUMBER(FIND("lung",C1719))),"NA")</f>
        <v>NA</v>
      </c>
      <c r="AR1719" t="str">
        <f>IF(OR(Table1[[#This Row],[Rodents]],Table1[[#This Row],[Human]],Table1[[#This Row],[Pig]]),OR(ISNUMBER(FIND("skin",C1719)),ISNUMBER(FIND("dermal",C1719))),"NA")</f>
        <v>NA</v>
      </c>
      <c r="AS1719" t="str">
        <f>IF(OR(Table1[[#This Row],[Rodents]],Table1[[#This Row],[Human]],Table1[[#This Row],[Pig]]),OR(ISNUMBER(FIND("liver",C1719)),ISNUMBER(FIND("hepat",C1719))),"NA")</f>
        <v>NA</v>
      </c>
      <c r="AT1719" t="str">
        <f>IF(OR(Table1[[#This Row],[Rodents]],Table1[[#This Row],[Human]],Table1[[#This Row],[Pig]]),OR(ISNUMBER(FIND("kidney",C1719)),ISNUMBER(FIND("neph",C1719))),"NA")</f>
        <v>NA</v>
      </c>
      <c r="AU1719" t="str">
        <f>IF(OR(Table1[[#This Row],[Rodents]],Table1[[#This Row],[Human]],Table1[[#This Row],[Pig]]),OR(ISNUMBER(FIND("brain",C1719)),ISNUMBER(FIND("neur",C1719)),ISNUMBER(FIND("nerv",C1719))),"NA")</f>
        <v>NA</v>
      </c>
      <c r="AV1719" t="str">
        <f>IF(OR(Table1[[#This Row],[Rodents]],Table1[[#This Row],[Human]],Table1[[#This Row],[Pig]]),OR(ISNUMBER(FIND("heart",C1719)),ISNUMBER(FIND("cardi",C1719))),"NA")</f>
        <v>NA</v>
      </c>
      <c r="AW1719" t="str">
        <f>IF(OR(Table1[[#This Row],[Rodents]],Table1[[#This Row],[Human]],Table1[[#This Row],[Pig]]),OR(ISNUMBER(FIND("gastro",C1719)),ISNUMBER(FIND("intesti",C1719)),ISNUMBER(FIND("stomach",C1719))),"NA")</f>
        <v>NA</v>
      </c>
      <c r="AX1719" t="str">
        <f>IF(OR(Table1[[#This Row],[Rodents]],Table1[[#This Row],[Human]],Table1[[#This Row],[Pig]]),NOT(OR(AQ1719,AR1719,AS1719,AT1719,AU1719,AV1719,AW1719)),"NA")</f>
        <v>NA</v>
      </c>
      <c r="AY1719" t="b">
        <f>OR(ISNUMBER(FIND("SWCNT",C1719)),ISNUMBER(FIND("SWNT",C1719)),ISNUMBER(FIND("single-wall",C1719)),ISNUMBER(FIND("single wall",C1719)),ISNUMBER(FIND("Single wall",C1719)),ISNUMBER(FIND("Single-wall",C1719)),ISNUMBER(FIND("SWCNT",B1719)),ISNUMBER(FIND("SWNT",B1719)),ISNUMBER(FIND("single-wall",B1719)),ISNUMBER(FIND("single wall",B1719)),ISNUMBER(FIND("Single-wall",B1719)),ISNUMBER(FIND("Single wall",B1719)))</f>
        <v>1</v>
      </c>
      <c r="AZ1719" t="b">
        <f>OR(ISNUMBER(FIND("MWCNT",C1719)),ISNUMBER(FIND("MWNT",C1719)),ISNUMBER(FIND("multi-wall",C1719)),ISNUMBER(FIND("multi wall",C1719)),ISNUMBER(FIND("multiwall",C1719)),ISNUMBER(FIND("Multi-wall",C1719)),ISNUMBER(FIND("Multi wall",C1719)),ISNUMBER(FIND("Multiwall",C1719)),ISNUMBER(FIND("MWCNT",B1719)),ISNUMBER(FIND("MWNT",B1719)),ISNUMBER(FIND("multi-wall",B1719)),ISNUMBER(FIND("multi wall",B1719)),ISNUMBER(FIND("multiwall",B1719)),ISNUMBER(FIND("Multi-wall",B1719)),ISNUMBER(FIND("Multi wall",B1719)),ISNUMBER(FIND("Multiwall",B1719)),ISNUMBER(FIND("Double-wall",B1719)),ISNUMBER(FIND("Double wall",B1719)),ISNUMBER(FIND("Doublewall",B1719)),ISNUMBER(FIND("double-wall",B1719)),ISNUMBER(FIND("double wall",B1719)),ISNUMBER(FIND("doublewall",B1719)))</f>
        <v>0</v>
      </c>
      <c r="BA1719" t="b">
        <f>AND(Table1[[#This Row],[SWCNT]],Table1[[#This Row],[MWCNT]])</f>
        <v>0</v>
      </c>
      <c r="BB1719" t="b">
        <f>IF(Table1[[#This Row],[SWCNT]]=TRUE,FALSE,IF(Table1[[#This Row],[MWCNT]]=TRUE,FALSE,TRUE))</f>
        <v>0</v>
      </c>
      <c r="BC1719" s="18"/>
    </row>
    <row r="1720" spans="1:55" ht="203.5">
      <c r="A1720" t="s">
        <v>4721</v>
      </c>
      <c r="B1720" s="2" t="s">
        <v>4723</v>
      </c>
      <c r="C1720" s="16" t="s">
        <v>4725</v>
      </c>
      <c r="D1720" s="17" t="s">
        <v>3430</v>
      </c>
      <c r="E1720" s="2">
        <v>2011</v>
      </c>
      <c r="F1720" t="b">
        <f>OR(ISNUMBER(FIND("cytotoxic",C1720)),ISNUMBER(FIND("Cytotoxic",C1720)),ISNUMBER(FIND("cellular toxicity",C1720)),ISNUMBER(FIND("cell death",C1720)),ISNUMBER(FIND("viable",C1720)),ISNUMBER(FIND("phytotoxic",C1720)),ISNUMBER(FIND("acute toxicity",C1720)),ISNUMBER(FIND("MTT",C1720)),ISNUMBER(FIND("survival",C1720)),ISNUMBER(FIND("prolifer",C1720)),ISNUMBER(FIND("apoptosis",C1720)),ISNUMBER(FIND("neurotoxic",C1720)),ISNUMBER(FIND("  lysis ",C1720)),ISNUMBER(FIND("necrosis",C1720)),ISNUMBER(FIND("cellular death",C1720))*3,ISNUMBER(FIND("LDH",C1720)),ISNUMBER(FIND("Acute toxicity",C1720)))</f>
        <v>1</v>
      </c>
      <c r="G1720" t="b">
        <f>OR(ISNUMBER(FIND("genotoxic",C1720)),ISNUMBER(FIND("genotoxicity",C1720)),ISNUMBER(FIND("DNA damage",C1720)),ISNUMBER(FIND("DNA",C1720)),ISNUMBER(FIND("RNA",C1720)),ISNUMBER(FIND("mesothelioma",C1720)),ISNUMBER(FIND("carcino",C1720)),ISNUMBER(FIND("mutagen",C1720)),ISNUMBER(FIND("genetic",C1720)))</f>
        <v>1</v>
      </c>
      <c r="H1720" t="b">
        <f>OR(ISNUMBER(FIND("inflammatory",C1720)),ISNUMBER(FIND("inflamm",C1720)))</f>
        <v>0</v>
      </c>
      <c r="I1720" t="b">
        <f>OR(ISNUMBER(FIND("immune",C1720)),ISNUMBER(FIND("immunological",C1720)),ISNUMBER(FIND("interleuk",C1720)),ISNUMBER(FIND("platelet activation",C1720)),ISNUMBER(FIND("monocyte",C1720)),ISNUMBER(FIND("leukocyte",C1720)),ISNUMBER(FIND("cytokine",C1720)),ISNUMBER(FIND("CD4",C1720)),ISNUMBER(FIND("CD8",C1720)),ISNUMBER(FIND("T-cell",C1720)))</f>
        <v>0</v>
      </c>
      <c r="J1720" t="b">
        <f>OR(ISNUMBER(FIND("reactive oxygen",C1720)),ISNUMBER(FIND("ROS",C1720)),ISNUMBER(FIND("free radical",C1720)),ISNUMBER(FIND("oxidative stress",C1720)),ISNUMBER(FIND("peroxid",C1720)),ISNUMBER(FIND("oxidative",C1720)),ISNUMBER(FIND("antioxid",C1720)))</f>
        <v>1</v>
      </c>
      <c r="K1720" t="b">
        <f>OR(ISNUMBER(FIND("autophag",C1720)))</f>
        <v>0</v>
      </c>
      <c r="L1720" t="b">
        <f>OR(ISNUMBER(FIND("morpholog",C1720)))</f>
        <v>0</v>
      </c>
      <c r="M1720" t="b">
        <f>OR(ISNUMBER(FIND("fibrosis",C1720)),ISNUMBER(FIND("Fibrosis",C1720)),ISNUMBER(FIND("fibrot",C1720)))</f>
        <v>0</v>
      </c>
      <c r="N1720" t="b">
        <f>OR(ISNUMBER(FIND("offspring",C1720)),ISNUMBER(FIND("Parental",C1720)),ISNUMBER(FIND("parental",C1720)),ISNUMBER(FIND("germline",C1720)),ISNUMBER(FIND("reproduc",C1720)),ISNUMBER(FIND("embryo",C1720)))</f>
        <v>0</v>
      </c>
      <c r="O1720" t="b">
        <f>OR(ISNUMBER(FIND("metabol",C1720)),ISNUMBER(FIND("Metabol",C1720)),ISNUMBER(FIND("digest",C1720)),ISNUMBER(FIND("mitochon",C1720)))</f>
        <v>0</v>
      </c>
      <c r="P1720" t="b">
        <f>OR(ISNUMBER(FIND("ecotox",C1720)),ISNUMBER(FIND("Ecotox",B1720)),ISNUMBER(FIND("ecotox",B1720)),ISNUMBER(FIND("Ecotox",C1720)))</f>
        <v>0</v>
      </c>
      <c r="Q1720" t="b">
        <f>OR(ISNUMBER(FIND("Bioaccum",C1720)),ISNUMBER(FIND("bioaccum",C1720)),ISNUMBER(FIND("accum",C1720)))</f>
        <v>0</v>
      </c>
      <c r="R1720" t="b">
        <f>OR(ISNUMBER(FIND("Occupation",C1720)),ISNUMBER(FIND("occupation",C1720)),ISNUMBER(FIND("worker",C1720)),ISNUMBER(FIND("workforce",C1720)))</f>
        <v>0</v>
      </c>
      <c r="S1720" t="b">
        <f>NOT(OR(F1720,G1720,H1720,I1720,J1720,K1720,L1720,M1720,N1720,O1720,P1720,Q1720,R1720))</f>
        <v>0</v>
      </c>
      <c r="U1720" t="b">
        <f>OR(Table1[[#This Row],[Inflammation]],Table1[[#This Row],[Immune]])</f>
        <v>0</v>
      </c>
      <c r="V1720" t="str">
        <f>IF(OR(Table1[[#This Row],[Rodents]],Table1[[#This Row],[Human]],Table1[[#This Row],[Pig]]),OR(ISNUMBER(FIND("intratrach",C1720)),ISNUMBER(FIND("nasal ",C1720)),ISNUMBER(FIND("instill",C1720))),"NA")</f>
        <v>NA</v>
      </c>
      <c r="W1720" t="str">
        <f>IF(OR(Table1[[#This Row],[Rodents]],Table1[[#This Row],[Human]],Table1[[#This Row],[Pig]]),OR(ISNUMBER(FIND("dermal",C1720)),ISNUMBER(FIND("skin ",C1720))),"NA")</f>
        <v>NA</v>
      </c>
      <c r="X1720" t="str">
        <f>IF(OR(Table1[[#This Row],[Rodents]],Table1[[#This Row],[Human]],Table1[[#This Row],[Pig]]),OR(ISNUMBER(FIND("injected",C1720)),ISNUMBER(FIND("periton",C1720)),ISNUMBER(FIND("intrascrot",C1720))),"NA")</f>
        <v>NA</v>
      </c>
      <c r="Y1720" t="str">
        <f>IF(OR(Table1[[#This Row],[Rodents]],Table1[[#This Row],[Human]],Table1[[#This Row],[Pig]]),NOT(OR(Table1[[#This Row],[Inhaled/Intratracheal/intranasal]],Table1[[#This Row],[Dermal]],Table1[[#This Row],[Injected]])),"NA")</f>
        <v>NA</v>
      </c>
      <c r="AA1720" t="b">
        <f>OR(ISNUMBER(FIND("fish ",C1720)),ISNUMBER(FIND("Fish ",C1720)),ISNUMBER(FIND("aquatic",C1720)),ISNUMBER(FIND("daphnids",C1720)),ISNUMBER(FIND("Carcinus maenas",C1720)),ISNUMBER(FIND("Daphnia",C1720)),ISNUMBER(FIND("Ruditapes philippinarum",C1720)),ISNUMBER(FIND("daphnia",C1720)),ISNUMBER(FIND("marine",C1720)),ISNUMBER(FIND("mussel",C1720)),ISNUMBER(FIND("algae",C1720)),ISNUMBER(FIND("Donax faba",C1720)),ISNUMBER(FIND("estuarine",C1720)),ISNUMBER(FIND("snail",C1720)),ISNUMBER(FIND("Prorocentrum donghaiense",C1720)) )</f>
        <v>0</v>
      </c>
      <c r="AB1720" t="b">
        <f>OR(ISNUMBER(FIND(" rat ",C1720)),ISNUMBER(FIND(" rats ",C1720)),ISNUMBER(FIND(" Rats ",C1720)),ISNUMBER(FIND(" Rat ",C1720)),ISNUMBER(FIND(" rat.",C1720)),ISNUMBER(FIND(" rats.",C1720)),ISNUMBER(FIND("mouse",C1720)),ISNUMBER(FIND("mice",C1720)), ISNUMBER(FIND(" Mice",C1720)))</f>
        <v>0</v>
      </c>
      <c r="AC1720" t="b">
        <f>OR(ISNUMBER(FIND(" cell ",C1720)),ISNUMBER(FIND("fibroblast",C1720)),ISNUMBER(FIND("macrophage",C1720)),ISNUMBER(FIND("epithelial",C1720)),ISNUMBER(FIND("endothelial",C1720)),ISNUMBER(FIND("neuron",C1720)),ISNUMBER(FIND(" cells ",C1720)),ISNUMBER(FIND("RBC",C1720)),ISNUMBER(FIND("mitochond",C1720)),ISNUMBER(FIND("adipocyte",C1720)),ISNUMBER(FIND("osteo",C1720)),ISNUMBER(FIND("keratin",C1720)),ISNUMBER(FIND(" cell's ",C1720)),ISNUMBER(FIND("eukary",C1720)),ISNUMBER(FIND("sperm",C1720)))</f>
        <v>1</v>
      </c>
      <c r="AD1720" t="b">
        <v>0</v>
      </c>
      <c r="AE1720" t="b">
        <f>OR(ISNUMBER(FIND(" plant ",C1720)),ISNUMBER(FIND("Plant ",C1720)),ISNUMBER(FIND("tomato",C1720)),ISNUMBER(FIND("plants",C1720)),ISNUMBER(FIND("Plants",C1720)),ISNUMBER(FIND("algae",C1720)),ISNUMBER(FIND("lettuce",C1720)),ISNUMBER(FIND("green gram sprouts ",C1720)),ISNUMBER(FIND("Cucurbita pepo",C1720)),ISNUMBER(FIND("bean ",C1720)),ISNUMBER(FIND("chloroplast",C1720)),ISNUMBER(FIND("chlorophyll",C1720)),ISNUMBER(FIND("seedling",C1720)),ISNUMBER(FIND("canola",C1720)),ISNUMBER(FIND("shoot",C1720)),ISNUMBER(FIND("photosynthes",C1720)),ISNUMBER(FIND(" leaves ",C1720)),,ISNUMBER(FIND("agriculture",C1720)),ISNUMBER(FIND(" crops ",C1720)))</f>
        <v>0</v>
      </c>
      <c r="AF1720" t="b">
        <f>OR(ISNUMBER(FIND("bacteria",C1720)),ISNUMBER(FIND("Bacteria",C1720)),ISNUMBER(FIND("Bacterium",C1720)),ISNUMBER(FIND("bacterium",C1720)),ISNUMBER(FIND(" coli ",C1720)))</f>
        <v>0</v>
      </c>
      <c r="AG1720" t="b">
        <f>OR(ISNUMBER(FIND("fungi",C1720)),ISNUMBER(FIND("Fungi",C1720)),ISNUMBER(FIND("fungus",C1720)),ISNUMBER(FIND("Fungus",C1720)),ISNUMBER(FIND("mushroom",C1720)),ISNUMBER(FIND("Mushroom",C1720)),ISNUMBER(FIND(" mold ",C1720)))</f>
        <v>0</v>
      </c>
      <c r="AH1720" t="b">
        <f>OR(ISNUMBER(FIND("Pig ",C1720)),ISNUMBER(FIND("pig ",C1720)),ISNUMBER(FIND("Pigs ",C1720)),ISNUMBER(FIND("pigs ",C1720)))</f>
        <v>0</v>
      </c>
      <c r="AI1720" t="b">
        <f>OR(ISNUMBER(FIND(" C. elegans",C1720)),ISNUMBER(FIND("Caenorhabditis elegans",C1720)),ISNUMBER(FIND("earthworms",C1720)),ISNUMBER(FIND(" Ficopomatus enigmaticus",C1720)),ISNUMBER(FIND("larva",C1720)),ISNUMBER(FIND("Lumbriculus variegatus",C1720)),ISNUMBER(FIND("nematode",C1720)))</f>
        <v>0</v>
      </c>
      <c r="AJ1720" t="b">
        <f>NOT(OR(AA1720,AB1720,AC1720,AD1720,AE1720,AF1720,AG1720,AH1720,AI1720))</f>
        <v>0</v>
      </c>
      <c r="AL1720" t="b">
        <f>OR(AA1720,AB1720,AD1720,AE1720,AF1720,AG1720,AH1720,AI1720)</f>
        <v>0</v>
      </c>
      <c r="AM1720" t="b">
        <f>IF(Table1[[#This Row],[In vivo?]],IF(Table1[[#This Row],[Cell]],FALSE,TRUE),FALSE)</f>
        <v>0</v>
      </c>
      <c r="AN1720" t="b">
        <f>AND(AC1720,AL1720)</f>
        <v>0</v>
      </c>
      <c r="AO1720" t="b">
        <f>IF(Table1[[#This Row],[Cell]],IF(Table1[[#This Row],[In vivo?]],FALSE,TRUE),FALSE)</f>
        <v>1</v>
      </c>
      <c r="AP1720" t="b">
        <f>NOT(OR(Table1[[#This Row],[In vivo?]],Table1[[#This Row],[Only in Cell]]))</f>
        <v>0</v>
      </c>
      <c r="AQ1720" t="str">
        <f>IF(OR(Table1[[#This Row],[Rodents]],Table1[[#This Row],[Human]],Table1[[#This Row],[Pig]]),OR(ISNUMBER(FIND("pulmonary",C1720)),ISNUMBER(FIND("lung",C1720))),"NA")</f>
        <v>NA</v>
      </c>
      <c r="AR1720" t="str">
        <f>IF(OR(Table1[[#This Row],[Rodents]],Table1[[#This Row],[Human]],Table1[[#This Row],[Pig]]),OR(ISNUMBER(FIND("skin",C1720)),ISNUMBER(FIND("dermal",C1720))),"NA")</f>
        <v>NA</v>
      </c>
      <c r="AS1720" t="str">
        <f>IF(OR(Table1[[#This Row],[Rodents]],Table1[[#This Row],[Human]],Table1[[#This Row],[Pig]]),OR(ISNUMBER(FIND("liver",C1720)),ISNUMBER(FIND("hepat",C1720))),"NA")</f>
        <v>NA</v>
      </c>
      <c r="AT1720" t="str">
        <f>IF(OR(Table1[[#This Row],[Rodents]],Table1[[#This Row],[Human]],Table1[[#This Row],[Pig]]),OR(ISNUMBER(FIND("kidney",C1720)),ISNUMBER(FIND("neph",C1720))),"NA")</f>
        <v>NA</v>
      </c>
      <c r="AU1720" t="str">
        <f>IF(OR(Table1[[#This Row],[Rodents]],Table1[[#This Row],[Human]],Table1[[#This Row],[Pig]]),OR(ISNUMBER(FIND("brain",C1720)),ISNUMBER(FIND("neur",C1720)),ISNUMBER(FIND("nerv",C1720))),"NA")</f>
        <v>NA</v>
      </c>
      <c r="AV1720" t="str">
        <f>IF(OR(Table1[[#This Row],[Rodents]],Table1[[#This Row],[Human]],Table1[[#This Row],[Pig]]),OR(ISNUMBER(FIND("heart",C1720)),ISNUMBER(FIND("cardi",C1720))),"NA")</f>
        <v>NA</v>
      </c>
      <c r="AW1720" t="str">
        <f>IF(OR(Table1[[#This Row],[Rodents]],Table1[[#This Row],[Human]],Table1[[#This Row],[Pig]]),OR(ISNUMBER(FIND("gastro",C1720)),ISNUMBER(FIND("intesti",C1720)),ISNUMBER(FIND("stomach",C1720))),"NA")</f>
        <v>NA</v>
      </c>
      <c r="AX1720" t="str">
        <f>IF(OR(Table1[[#This Row],[Rodents]],Table1[[#This Row],[Human]],Table1[[#This Row],[Pig]]),NOT(OR(AQ1720,AR1720,AS1720,AT1720,AU1720,AV1720,AW1720)),"NA")</f>
        <v>NA</v>
      </c>
      <c r="AY1720" t="b">
        <f>OR(ISNUMBER(FIND("SWCNT",C1720)),ISNUMBER(FIND("SWNT",C1720)),ISNUMBER(FIND("single-wall",C1720)),ISNUMBER(FIND("single wall",C1720)),ISNUMBER(FIND("Single wall",C1720)),ISNUMBER(FIND("Single-wall",C1720)),ISNUMBER(FIND("SWCNT",B1720)),ISNUMBER(FIND("SWNT",B1720)),ISNUMBER(FIND("single-wall",B1720)),ISNUMBER(FIND("single wall",B1720)),ISNUMBER(FIND("Single-wall",B1720)),ISNUMBER(FIND("Single wall",B1720)))</f>
        <v>0</v>
      </c>
      <c r="AZ1720" t="b">
        <f>OR(ISNUMBER(FIND("MWCNT",C1720)),ISNUMBER(FIND("MWNT",C1720)),ISNUMBER(FIND("multi-wall",C1720)),ISNUMBER(FIND("multi wall",C1720)),ISNUMBER(FIND("multiwall",C1720)),ISNUMBER(FIND("Multi-wall",C1720)),ISNUMBER(FIND("Multi wall",C1720)),ISNUMBER(FIND("Multiwall",C1720)),ISNUMBER(FIND("MWCNT",B1720)),ISNUMBER(FIND("MWNT",B1720)),ISNUMBER(FIND("multi-wall",B1720)),ISNUMBER(FIND("multi wall",B1720)),ISNUMBER(FIND("multiwall",B1720)),ISNUMBER(FIND("Multi-wall",B1720)),ISNUMBER(FIND("Multi wall",B1720)),ISNUMBER(FIND("Multiwall",B1720)),ISNUMBER(FIND("Double-wall",B1720)),ISNUMBER(FIND("Double wall",B1720)),ISNUMBER(FIND("Doublewall",B1720)),ISNUMBER(FIND("double-wall",B1720)),ISNUMBER(FIND("double wall",B1720)),ISNUMBER(FIND("doublewall",B1720)))</f>
        <v>1</v>
      </c>
      <c r="BA1720" t="b">
        <f>AND(Table1[[#This Row],[SWCNT]],Table1[[#This Row],[MWCNT]])</f>
        <v>0</v>
      </c>
      <c r="BB1720" t="b">
        <f>IF(Table1[[#This Row],[SWCNT]]=TRUE,FALSE,IF(Table1[[#This Row],[MWCNT]]=TRUE,FALSE,TRUE))</f>
        <v>0</v>
      </c>
      <c r="BC1720" s="18"/>
    </row>
    <row r="1721" spans="1:55" ht="259">
      <c r="A1721" t="s">
        <v>4722</v>
      </c>
      <c r="B1721" s="2" t="s">
        <v>4724</v>
      </c>
      <c r="C1721" s="16" t="s">
        <v>4726</v>
      </c>
      <c r="D1721" s="17" t="s">
        <v>4727</v>
      </c>
      <c r="E1721" s="2">
        <v>2011</v>
      </c>
      <c r="F1721" t="b">
        <f>OR(ISNUMBER(FIND("cytotoxic",C1721)),ISNUMBER(FIND("Cytotoxic",C1721)),ISNUMBER(FIND("cellular toxicity",C1721)),ISNUMBER(FIND("cell death",C1721)),ISNUMBER(FIND("viable",C1721)),ISNUMBER(FIND("phytotoxic",C1721)),ISNUMBER(FIND("acute toxicity",C1721)),ISNUMBER(FIND("MTT",C1721)),ISNUMBER(FIND("survival",C1721)),ISNUMBER(FIND("prolifer",C1721)),ISNUMBER(FIND("apoptosis",C1721)),ISNUMBER(FIND("neurotoxic",C1721)),ISNUMBER(FIND("  lysis ",C1721)),ISNUMBER(FIND("necrosis",C1721)),ISNUMBER(FIND("cellular death",C1721))*3,ISNUMBER(FIND("LDH",C1721)),ISNUMBER(FIND("Acute toxicity",C1721)))</f>
        <v>0</v>
      </c>
      <c r="G1721" t="b">
        <f>OR(ISNUMBER(FIND("genotoxic",C1721)),ISNUMBER(FIND("genotoxicity",C1721)),ISNUMBER(FIND("DNA damage",C1721)),ISNUMBER(FIND("DNA",C1721)),ISNUMBER(FIND("RNA",C1721)),ISNUMBER(FIND("mesothelioma",C1721)),ISNUMBER(FIND("carcino",C1721)),ISNUMBER(FIND("mutagen",C1721)),ISNUMBER(FIND("genetic",C1721)))</f>
        <v>0</v>
      </c>
      <c r="H1721" t="b">
        <f>OR(ISNUMBER(FIND("inflammatory",C1721)),ISNUMBER(FIND("inflamm",C1721)))</f>
        <v>0</v>
      </c>
      <c r="I1721" t="b">
        <f>OR(ISNUMBER(FIND("immune",C1721)),ISNUMBER(FIND("immunological",C1721)),ISNUMBER(FIND("interleuk",C1721)),ISNUMBER(FIND("platelet activation",C1721)),ISNUMBER(FIND("monocyte",C1721)),ISNUMBER(FIND("leukocyte",C1721)),ISNUMBER(FIND("cytokine",C1721)),ISNUMBER(FIND("CD4",C1721)),ISNUMBER(FIND("CD8",C1721)),ISNUMBER(FIND("T-cell",C1721)))</f>
        <v>0</v>
      </c>
      <c r="J1721" t="b">
        <f>OR(ISNUMBER(FIND("reactive oxygen",C1721)),ISNUMBER(FIND("ROS",C1721)),ISNUMBER(FIND("free radical",C1721)),ISNUMBER(FIND("oxidative stress",C1721)),ISNUMBER(FIND("peroxid",C1721)),ISNUMBER(FIND("oxidative",C1721)),ISNUMBER(FIND("antioxid",C1721)))</f>
        <v>1</v>
      </c>
      <c r="K1721" t="b">
        <f>OR(ISNUMBER(FIND("autophag",C1721)))</f>
        <v>0</v>
      </c>
      <c r="L1721" t="b">
        <f>OR(ISNUMBER(FIND("morpholog",C1721)))</f>
        <v>1</v>
      </c>
      <c r="M1721" t="b">
        <f>OR(ISNUMBER(FIND("fibrosis",C1721)),ISNUMBER(FIND("Fibrosis",C1721)),ISNUMBER(FIND("fibrot",C1721)))</f>
        <v>0</v>
      </c>
      <c r="N1721" t="b">
        <f>OR(ISNUMBER(FIND("offspring",C1721)),ISNUMBER(FIND("Parental",C1721)),ISNUMBER(FIND("parental",C1721)),ISNUMBER(FIND("germline",C1721)),ISNUMBER(FIND("reproduc",C1721)),ISNUMBER(FIND("embryo",C1721)))</f>
        <v>0</v>
      </c>
      <c r="O1721" t="b">
        <f>OR(ISNUMBER(FIND("metabol",C1721)),ISNUMBER(FIND("Metabol",C1721)),ISNUMBER(FIND("digest",C1721)),ISNUMBER(FIND("mitochon",C1721)))</f>
        <v>0</v>
      </c>
      <c r="P1721" t="b">
        <f>OR(ISNUMBER(FIND("ecotox",C1721)),ISNUMBER(FIND("Ecotox",B1721)),ISNUMBER(FIND("ecotox",B1721)),ISNUMBER(FIND("Ecotox",C1721)))</f>
        <v>0</v>
      </c>
      <c r="Q1721" t="b">
        <f>OR(ISNUMBER(FIND("Bioaccum",C1721)),ISNUMBER(FIND("bioaccum",C1721)),ISNUMBER(FIND("accum",C1721)))</f>
        <v>0</v>
      </c>
      <c r="R1721" t="b">
        <f>OR(ISNUMBER(FIND("Occupation",C1721)),ISNUMBER(FIND("occupation",C1721)),ISNUMBER(FIND("worker",C1721)),ISNUMBER(FIND("workforce",C1721)))</f>
        <v>0</v>
      </c>
      <c r="S1721" t="b">
        <f>NOT(OR(F1721,G1721,H1721,I1721,J1721,K1721,L1721,M1721,N1721,O1721,P1721,Q1721,R1721))</f>
        <v>0</v>
      </c>
      <c r="U1721" t="b">
        <f>OR(Table1[[#This Row],[Inflammation]],Table1[[#This Row],[Immune]])</f>
        <v>0</v>
      </c>
      <c r="V1721" t="b">
        <f>IF(OR(Table1[[#This Row],[Rodents]],Table1[[#This Row],[Human]],Table1[[#This Row],[Pig]]),OR(ISNUMBER(FIND("intratrach",C1721)),ISNUMBER(FIND("nasal ",C1721)),ISNUMBER(FIND("instill",C1721))),"NA")</f>
        <v>0</v>
      </c>
      <c r="W1721" t="b">
        <f>IF(OR(Table1[[#This Row],[Rodents]],Table1[[#This Row],[Human]],Table1[[#This Row],[Pig]]),OR(ISNUMBER(FIND("dermal",C1721)),ISNUMBER(FIND("skin ",C1721))),"NA")</f>
        <v>0</v>
      </c>
      <c r="X1721" t="b">
        <f>IF(OR(Table1[[#This Row],[Rodents]],Table1[[#This Row],[Human]],Table1[[#This Row],[Pig]]),OR(ISNUMBER(FIND("injected",C1721)),ISNUMBER(FIND("periton",C1721)),ISNUMBER(FIND("intrascrot",C1721))),"NA")</f>
        <v>1</v>
      </c>
      <c r="Y1721" t="b">
        <f>IF(OR(Table1[[#This Row],[Rodents]],Table1[[#This Row],[Human]],Table1[[#This Row],[Pig]]),NOT(OR(Table1[[#This Row],[Inhaled/Intratracheal/intranasal]],Table1[[#This Row],[Dermal]],Table1[[#This Row],[Injected]])),"NA")</f>
        <v>0</v>
      </c>
      <c r="AA1721" t="b">
        <f>OR(ISNUMBER(FIND("fish ",C1721)),ISNUMBER(FIND("Fish ",C1721)),ISNUMBER(FIND("aquatic",C1721)),ISNUMBER(FIND("daphnids",C1721)),ISNUMBER(FIND("Carcinus maenas",C1721)),ISNUMBER(FIND("Daphnia",C1721)),ISNUMBER(FIND("Ruditapes philippinarum",C1721)),ISNUMBER(FIND("daphnia",C1721)),ISNUMBER(FIND("marine",C1721)),ISNUMBER(FIND("mussel",C1721)),ISNUMBER(FIND("algae",C1721)),ISNUMBER(FIND("Donax faba",C1721)),ISNUMBER(FIND("estuarine",C1721)),ISNUMBER(FIND("snail",C1721)),ISNUMBER(FIND("Prorocentrum donghaiense",C1721)) )</f>
        <v>0</v>
      </c>
      <c r="AB1721" t="b">
        <f>OR(ISNUMBER(FIND(" rat ",C1721)),ISNUMBER(FIND(" rats ",C1721)),ISNUMBER(FIND(" Rats ",C1721)),ISNUMBER(FIND(" Rat ",C1721)),ISNUMBER(FIND(" rat.",C1721)),ISNUMBER(FIND(" rats.",C1721)),ISNUMBER(FIND("mouse",C1721)),ISNUMBER(FIND("mice",C1721)), ISNUMBER(FIND(" Mice",C1721)))</f>
        <v>1</v>
      </c>
      <c r="AC1721" t="b">
        <f>OR(ISNUMBER(FIND(" cell ",C1721)),ISNUMBER(FIND("fibroblast",C1721)),ISNUMBER(FIND("macrophage",C1721)),ISNUMBER(FIND("epithelial",C1721)),ISNUMBER(FIND("endothelial",C1721)),ISNUMBER(FIND("neuron",C1721)),ISNUMBER(FIND(" cells ",C1721)),ISNUMBER(FIND("RBC",C1721)),ISNUMBER(FIND("mitochond",C1721)),ISNUMBER(FIND("adipocyte",C1721)),ISNUMBER(FIND("osteo",C1721)),ISNUMBER(FIND("keratin",C1721)),ISNUMBER(FIND(" cell's ",C1721)),ISNUMBER(FIND("eukary",C1721)),ISNUMBER(FIND("sperm",C1721)))</f>
        <v>1</v>
      </c>
      <c r="AD1721" t="b">
        <f>OR(ISNUMBER(FIND("human",B1721)),ISNUMBER(FIND("workers",B1721)),ISNUMBER(FIND("workforces",B1721)),ISNUMBER(FIND("occupational",B1721)),ISNUMBER(FIND("Case report",B1721)),ISNUMBER(FIND("Workplaces",B1721)),ISNUMBER(FIND("worker",B1721)))</f>
        <v>0</v>
      </c>
      <c r="AE1721" t="b">
        <f>OR(ISNUMBER(FIND(" plant ",C1721)),ISNUMBER(FIND("Plant ",C1721)),ISNUMBER(FIND("tomato",C1721)),ISNUMBER(FIND("plants",C1721)),ISNUMBER(FIND("Plants",C1721)),ISNUMBER(FIND("algae",C1721)),ISNUMBER(FIND("lettuce",C1721)),ISNUMBER(FIND("green gram sprouts ",C1721)),ISNUMBER(FIND("Cucurbita pepo",C1721)),ISNUMBER(FIND("bean ",C1721)),ISNUMBER(FIND("chloroplast",C1721)),ISNUMBER(FIND("chlorophyll",C1721)),ISNUMBER(FIND("seedling",C1721)),ISNUMBER(FIND("canola",C1721)),ISNUMBER(FIND("shoot",C1721)),ISNUMBER(FIND("photosynthes",C1721)),ISNUMBER(FIND(" leaves ",C1721)),,ISNUMBER(FIND("agriculture",C1721)),ISNUMBER(FIND(" crops ",C1721)))</f>
        <v>0</v>
      </c>
      <c r="AF1721" t="b">
        <f>OR(ISNUMBER(FIND("bacteria",C1721)),ISNUMBER(FIND("Bacteria",C1721)),ISNUMBER(FIND("Bacterium",C1721)),ISNUMBER(FIND("bacterium",C1721)),ISNUMBER(FIND(" coli ",C1721)))</f>
        <v>0</v>
      </c>
      <c r="AG1721" t="b">
        <f>OR(ISNUMBER(FIND("fungi",C1721)),ISNUMBER(FIND("Fungi",C1721)),ISNUMBER(FIND("fungus",C1721)),ISNUMBER(FIND("Fungus",C1721)),ISNUMBER(FIND("mushroom",C1721)),ISNUMBER(FIND("Mushroom",C1721)),ISNUMBER(FIND(" mold ",C1721)))</f>
        <v>0</v>
      </c>
      <c r="AH1721" t="b">
        <f>OR(ISNUMBER(FIND("Pig ",C1721)),ISNUMBER(FIND("pig ",C1721)),ISNUMBER(FIND("Pigs ",C1721)),ISNUMBER(FIND("pigs ",C1721)))</f>
        <v>0</v>
      </c>
      <c r="AI1721" t="b">
        <f>OR(ISNUMBER(FIND(" C. elegans",C1721)),ISNUMBER(FIND("Caenorhabditis elegans",C1721)),ISNUMBER(FIND("earthworms",C1721)),ISNUMBER(FIND(" Ficopomatus enigmaticus",C1721)),ISNUMBER(FIND("larva",C1721)),ISNUMBER(FIND("Lumbriculus variegatus",C1721)),ISNUMBER(FIND("nematode",C1721)))</f>
        <v>0</v>
      </c>
      <c r="AJ1721" t="b">
        <f>NOT(OR(AA1721,AB1721,AC1721,AD1721,AE1721,AF1721,AG1721,AH1721,AI1721))</f>
        <v>0</v>
      </c>
      <c r="AL1721" t="b">
        <f>OR(AA1721,AB1721,AD1721,AE1721,AF1721,AG1721,AH1721,AI1721)</f>
        <v>1</v>
      </c>
      <c r="AM1721" t="b">
        <f>IF(Table1[[#This Row],[In vivo?]],IF(Table1[[#This Row],[Cell]],FALSE,TRUE),FALSE)</f>
        <v>0</v>
      </c>
      <c r="AN1721" t="b">
        <f>AND(AC1721,AL1721)</f>
        <v>1</v>
      </c>
      <c r="AO1721" t="b">
        <f>IF(Table1[[#This Row],[Cell]],IF(Table1[[#This Row],[In vivo?]],FALSE,TRUE),FALSE)</f>
        <v>0</v>
      </c>
      <c r="AP1721" t="b">
        <f>NOT(OR(Table1[[#This Row],[In vivo?]],Table1[[#This Row],[Only in Cell]]))</f>
        <v>0</v>
      </c>
      <c r="AQ1721" t="b">
        <f>IF(OR(Table1[[#This Row],[Rodents]],Table1[[#This Row],[Human]],Table1[[#This Row],[Pig]]),OR(ISNUMBER(FIND("pulmonary",C1721)),ISNUMBER(FIND("lung",C1721))),"NA")</f>
        <v>0</v>
      </c>
      <c r="AR1721" t="b">
        <f>IF(OR(Table1[[#This Row],[Rodents]],Table1[[#This Row],[Human]],Table1[[#This Row],[Pig]]),OR(ISNUMBER(FIND("skin",C1721)),ISNUMBER(FIND("dermal",C1721))),"NA")</f>
        <v>0</v>
      </c>
      <c r="AS1721" t="b">
        <f>IF(OR(Table1[[#This Row],[Rodents]],Table1[[#This Row],[Human]],Table1[[#This Row],[Pig]]),OR(ISNUMBER(FIND("liver",C1721)),ISNUMBER(FIND("hepat",C1721))),"NA")</f>
        <v>1</v>
      </c>
      <c r="AT1721" t="b">
        <f>IF(OR(Table1[[#This Row],[Rodents]],Table1[[#This Row],[Human]],Table1[[#This Row],[Pig]]),OR(ISNUMBER(FIND("kidney",C1721)),ISNUMBER(FIND("neph",C1721))),"NA")</f>
        <v>0</v>
      </c>
      <c r="AU1721" t="b">
        <f>IF(OR(Table1[[#This Row],[Rodents]],Table1[[#This Row],[Human]],Table1[[#This Row],[Pig]]),OR(ISNUMBER(FIND("brain",C1721)),ISNUMBER(FIND("neur",C1721)),ISNUMBER(FIND("nerv",C1721))),"NA")</f>
        <v>0</v>
      </c>
      <c r="AV1721" t="b">
        <f>IF(OR(Table1[[#This Row],[Rodents]],Table1[[#This Row],[Human]],Table1[[#This Row],[Pig]]),OR(ISNUMBER(FIND("heart",C1721)),ISNUMBER(FIND("cardi",C1721))),"NA")</f>
        <v>0</v>
      </c>
      <c r="AW1721" t="b">
        <f>IF(OR(Table1[[#This Row],[Rodents]],Table1[[#This Row],[Human]],Table1[[#This Row],[Pig]]),OR(ISNUMBER(FIND("gastro",C1721)),ISNUMBER(FIND("intesti",C1721)),ISNUMBER(FIND("stomach",C1721))),"NA")</f>
        <v>0</v>
      </c>
      <c r="AX1721" t="b">
        <f>IF(OR(Table1[[#This Row],[Rodents]],Table1[[#This Row],[Human]],Table1[[#This Row],[Pig]]),NOT(OR(AQ1721,AR1721,AS1721,AT1721,AU1721,AV1721,AW1721)),"NA")</f>
        <v>0</v>
      </c>
      <c r="AY1721" t="b">
        <f>OR(ISNUMBER(FIND("SWCNT",C1721)),ISNUMBER(FIND("SWNT",C1721)),ISNUMBER(FIND("single-wall",C1721)),ISNUMBER(FIND("single wall",C1721)),ISNUMBER(FIND("Single wall",C1721)),ISNUMBER(FIND("Single-wall",C1721)),ISNUMBER(FIND("SWCNT",B1721)),ISNUMBER(FIND("SWNT",B1721)),ISNUMBER(FIND("single-wall",B1721)),ISNUMBER(FIND("single wall",B1721)),ISNUMBER(FIND("Single-wall",B1721)),ISNUMBER(FIND("Single wall",B1721)))</f>
        <v>0</v>
      </c>
      <c r="AZ1721" t="b">
        <f>OR(ISNUMBER(FIND("MWCNT",C1721)),ISNUMBER(FIND("MWNT",C1721)),ISNUMBER(FIND("multi-wall",C1721)),ISNUMBER(FIND("multi wall",C1721)),ISNUMBER(FIND("multiwall",C1721)),ISNUMBER(FIND("Multi-wall",C1721)),ISNUMBER(FIND("Multi wall",C1721)),ISNUMBER(FIND("Multiwall",C1721)),ISNUMBER(FIND("MWCNT",B1721)),ISNUMBER(FIND("MWNT",B1721)),ISNUMBER(FIND("multi-wall",B1721)),ISNUMBER(FIND("multi wall",B1721)),ISNUMBER(FIND("multiwall",B1721)),ISNUMBER(FIND("Multi-wall",B1721)),ISNUMBER(FIND("Multi wall",B1721)),ISNUMBER(FIND("Multiwall",B1721)),ISNUMBER(FIND("Double-wall",B1721)),ISNUMBER(FIND("Double wall",B1721)),ISNUMBER(FIND("Doublewall",B1721)),ISNUMBER(FIND("double-wall",B1721)),ISNUMBER(FIND("double wall",B1721)),ISNUMBER(FIND("doublewall",B1721)))</f>
        <v>1</v>
      </c>
      <c r="BA1721" t="b">
        <f>AND(Table1[[#This Row],[SWCNT]],Table1[[#This Row],[MWCNT]])</f>
        <v>0</v>
      </c>
      <c r="BB1721" t="b">
        <f>IF(Table1[[#This Row],[SWCNT]]=TRUE,FALSE,IF(Table1[[#This Row],[MWCNT]]=TRUE,FALSE,TRUE))</f>
        <v>0</v>
      </c>
      <c r="BC1721" s="18"/>
    </row>
    <row r="1722" spans="1:55" ht="222">
      <c r="A1722" t="s">
        <v>4729</v>
      </c>
      <c r="B1722" s="2" t="s">
        <v>4731</v>
      </c>
      <c r="C1722" s="16" t="s">
        <v>4733</v>
      </c>
      <c r="D1722" s="17" t="s">
        <v>282</v>
      </c>
      <c r="E1722" s="2">
        <v>2011</v>
      </c>
      <c r="F1722" t="b">
        <f>OR(ISNUMBER(FIND("cytotoxic",C1722)),ISNUMBER(FIND("Cytotoxic",C1722)),ISNUMBER(FIND("cellular toxicity",C1722)),ISNUMBER(FIND("cell death",C1722)),ISNUMBER(FIND("viable",C1722)),ISNUMBER(FIND("phytotoxic",C1722)),ISNUMBER(FIND("acute toxicity",C1722)),ISNUMBER(FIND("MTT",C1722)),ISNUMBER(FIND("survival",C1722)),ISNUMBER(FIND("prolifer",C1722)),ISNUMBER(FIND("apoptosis",C1722)),ISNUMBER(FIND("neurotoxic",C1722)),ISNUMBER(FIND("  lysis ",C1722)),ISNUMBER(FIND("necrosis",C1722)),ISNUMBER(FIND("cellular death",C1722))*3,ISNUMBER(FIND("LDH",C1722)),ISNUMBER(FIND("Acute toxicity",C1722)))</f>
        <v>1</v>
      </c>
      <c r="G1722" t="b">
        <f>OR(ISNUMBER(FIND("genotoxic",C1722)),ISNUMBER(FIND("genotoxicity",C1722)),ISNUMBER(FIND("DNA damage",C1722)),ISNUMBER(FIND("DNA",C1722)),ISNUMBER(FIND("RNA",C1722)),ISNUMBER(FIND("mesothelioma",C1722)),ISNUMBER(FIND("carcino",C1722)),ISNUMBER(FIND("mutagen",C1722)),ISNUMBER(FIND("genetic",C1722)))</f>
        <v>0</v>
      </c>
      <c r="H1722" t="b">
        <f>OR(ISNUMBER(FIND("inflammatory",C1722)),ISNUMBER(FIND("inflamm",C1722)))</f>
        <v>0</v>
      </c>
      <c r="I1722" t="b">
        <f>OR(ISNUMBER(FIND("immune",C1722)),ISNUMBER(FIND("immunological",C1722)),ISNUMBER(FIND("interleuk",C1722)),ISNUMBER(FIND("platelet activation",C1722)),ISNUMBER(FIND("monocyte",C1722)),ISNUMBER(FIND("leukocyte",C1722)),ISNUMBER(FIND("cytokine",C1722)),ISNUMBER(FIND("CD4",C1722)),ISNUMBER(FIND("CD8",C1722)),ISNUMBER(FIND("T-cell",C1722)))</f>
        <v>0</v>
      </c>
      <c r="J1722" t="b">
        <f>OR(ISNUMBER(FIND("reactive oxygen",C1722)),ISNUMBER(FIND("ROS",C1722)),ISNUMBER(FIND("free radical",C1722)),ISNUMBER(FIND("oxidative stress",C1722)),ISNUMBER(FIND("peroxid",C1722)),ISNUMBER(FIND("oxidative",C1722)),ISNUMBER(FIND("antioxid",C1722)))</f>
        <v>0</v>
      </c>
      <c r="K1722" t="b">
        <f>OR(ISNUMBER(FIND("autophag",C1722)))</f>
        <v>0</v>
      </c>
      <c r="L1722" t="b">
        <f>OR(ISNUMBER(FIND("morpholog",C1722)))</f>
        <v>1</v>
      </c>
      <c r="M1722" t="b">
        <f>OR(ISNUMBER(FIND("fibrosis",C1722)),ISNUMBER(FIND("Fibrosis",C1722)),ISNUMBER(FIND("fibrot",C1722)))</f>
        <v>0</v>
      </c>
      <c r="N1722" t="b">
        <f>OR(ISNUMBER(FIND("offspring",C1722)),ISNUMBER(FIND("Parental",C1722)),ISNUMBER(FIND("parental",C1722)),ISNUMBER(FIND("germline",C1722)),ISNUMBER(FIND("reproduc",C1722)),ISNUMBER(FIND("embryo",C1722)))</f>
        <v>0</v>
      </c>
      <c r="O1722" t="b">
        <f>OR(ISNUMBER(FIND("metabol",C1722)),ISNUMBER(FIND("Metabol",C1722)),ISNUMBER(FIND("digest",C1722)),ISNUMBER(FIND("mitochon",C1722)))</f>
        <v>0</v>
      </c>
      <c r="P1722" t="b">
        <f>OR(ISNUMBER(FIND("ecotox",C1722)),ISNUMBER(FIND("Ecotox",B1722)),ISNUMBER(FIND("ecotox",B1722)),ISNUMBER(FIND("Ecotox",C1722)))</f>
        <v>0</v>
      </c>
      <c r="Q1722" t="b">
        <f>OR(ISNUMBER(FIND("Bioaccum",C1722)),ISNUMBER(FIND("bioaccum",C1722)),ISNUMBER(FIND("accum",C1722)))</f>
        <v>0</v>
      </c>
      <c r="R1722" t="b">
        <f>OR(ISNUMBER(FIND("Occupation",C1722)),ISNUMBER(FIND("occupation",C1722)),ISNUMBER(FIND("worker",C1722)),ISNUMBER(FIND("workforce",C1722)))</f>
        <v>0</v>
      </c>
      <c r="S1722" t="b">
        <f>NOT(OR(F1722,G1722,H1722,I1722,J1722,K1722,L1722,M1722,N1722,O1722,P1722,Q1722,R1722))</f>
        <v>0</v>
      </c>
      <c r="U1722" t="b">
        <f>OR(Table1[[#This Row],[Inflammation]],Table1[[#This Row],[Immune]])</f>
        <v>0</v>
      </c>
      <c r="V1722" t="str">
        <f>IF(OR(Table1[[#This Row],[Rodents]],Table1[[#This Row],[Human]],Table1[[#This Row],[Pig]]),OR(ISNUMBER(FIND("intratrach",C1722)),ISNUMBER(FIND("nasal ",C1722)),ISNUMBER(FIND("instill",C1722))),"NA")</f>
        <v>NA</v>
      </c>
      <c r="W1722" t="str">
        <f>IF(OR(Table1[[#This Row],[Rodents]],Table1[[#This Row],[Human]],Table1[[#This Row],[Pig]]),OR(ISNUMBER(FIND("dermal",C1722)),ISNUMBER(FIND("skin ",C1722))),"NA")</f>
        <v>NA</v>
      </c>
      <c r="X1722" t="str">
        <f>IF(OR(Table1[[#This Row],[Rodents]],Table1[[#This Row],[Human]],Table1[[#This Row],[Pig]]),OR(ISNUMBER(FIND("injected",C1722)),ISNUMBER(FIND("periton",C1722)),ISNUMBER(FIND("intrascrot",C1722))),"NA")</f>
        <v>NA</v>
      </c>
      <c r="Y1722" t="str">
        <f>IF(OR(Table1[[#This Row],[Rodents]],Table1[[#This Row],[Human]],Table1[[#This Row],[Pig]]),NOT(OR(Table1[[#This Row],[Inhaled/Intratracheal/intranasal]],Table1[[#This Row],[Dermal]],Table1[[#This Row],[Injected]])),"NA")</f>
        <v>NA</v>
      </c>
      <c r="AA1722" t="b">
        <f>OR(ISNUMBER(FIND("fish ",C1722)),ISNUMBER(FIND("Fish ",C1722)),ISNUMBER(FIND("aquatic",C1722)),ISNUMBER(FIND("daphnids",C1722)),ISNUMBER(FIND("Carcinus maenas",C1722)),ISNUMBER(FIND("Daphnia",C1722)),ISNUMBER(FIND("Ruditapes philippinarum",C1722)),ISNUMBER(FIND("daphnia",C1722)),ISNUMBER(FIND("marine",C1722)),ISNUMBER(FIND("mussel",C1722)),ISNUMBER(FIND("algae",C1722)),ISNUMBER(FIND("Donax faba",C1722)),ISNUMBER(FIND("estuarine",C1722)),ISNUMBER(FIND("snail",C1722)),ISNUMBER(FIND("Prorocentrum donghaiense",C1722)) )</f>
        <v>0</v>
      </c>
      <c r="AB1722" t="b">
        <f>OR(ISNUMBER(FIND(" rat ",C1722)),ISNUMBER(FIND(" rats ",C1722)),ISNUMBER(FIND(" Rats ",C1722)),ISNUMBER(FIND(" Rat ",C1722)),ISNUMBER(FIND(" rat.",C1722)),ISNUMBER(FIND(" rats.",C1722)),ISNUMBER(FIND("mouse",C1722)),ISNUMBER(FIND("mice",C1722)), ISNUMBER(FIND(" Mice",C1722)))</f>
        <v>0</v>
      </c>
      <c r="AC1722" t="b">
        <f>OR(ISNUMBER(FIND(" cell ",C1722)),ISNUMBER(FIND("fibroblast",C1722)),ISNUMBER(FIND("macrophage",C1722)),ISNUMBER(FIND("epithelial",C1722)),ISNUMBER(FIND("endothelial",C1722)),ISNUMBER(FIND("neuron",C1722)),ISNUMBER(FIND(" cells ",C1722)),ISNUMBER(FIND("RBC",C1722)),ISNUMBER(FIND("mitochond",C1722)),ISNUMBER(FIND("adipocyte",C1722)),ISNUMBER(FIND("osteo",C1722)),ISNUMBER(FIND("keratin",C1722)),ISNUMBER(FIND(" cell's ",C1722)),ISNUMBER(FIND("eukary",C1722)),ISNUMBER(FIND("sperm",C1722)))</f>
        <v>1</v>
      </c>
      <c r="AD1722" t="b">
        <f>OR(ISNUMBER(FIND("human",B1722)),ISNUMBER(FIND("workers",B1722)),ISNUMBER(FIND("workforces",B1722)),ISNUMBER(FIND("occupational",B1722)),ISNUMBER(FIND("Case report",B1722)),ISNUMBER(FIND("Workplaces",B1722)),ISNUMBER(FIND("worker",B1722)))</f>
        <v>0</v>
      </c>
      <c r="AE1722" t="b">
        <f>OR(ISNUMBER(FIND(" plant ",C1722)),ISNUMBER(FIND("Plant ",C1722)),ISNUMBER(FIND("tomato",C1722)),ISNUMBER(FIND("plants",C1722)),ISNUMBER(FIND("Plants",C1722)),ISNUMBER(FIND("algae",C1722)),ISNUMBER(FIND("lettuce",C1722)),ISNUMBER(FIND("green gram sprouts ",C1722)),ISNUMBER(FIND("Cucurbita pepo",C1722)),ISNUMBER(FIND("bean ",C1722)),ISNUMBER(FIND("chloroplast",C1722)),ISNUMBER(FIND("chlorophyll",C1722)),ISNUMBER(FIND("seedling",C1722)),ISNUMBER(FIND("canola",C1722)),ISNUMBER(FIND("shoot",C1722)),ISNUMBER(FIND("photosynthes",C1722)),ISNUMBER(FIND(" leaves ",C1722)),,ISNUMBER(FIND("agriculture",C1722)),ISNUMBER(FIND(" crops ",C1722)))</f>
        <v>0</v>
      </c>
      <c r="AF1722" t="b">
        <f>OR(ISNUMBER(FIND("bacteria",C1722)),ISNUMBER(FIND("Bacteria",C1722)),ISNUMBER(FIND("Bacterium",C1722)),ISNUMBER(FIND("bacterium",C1722)),ISNUMBER(FIND(" coli ",C1722)))</f>
        <v>0</v>
      </c>
      <c r="AG1722" t="b">
        <f>OR(ISNUMBER(FIND("fungi",C1722)),ISNUMBER(FIND("Fungi",C1722)),ISNUMBER(FIND("fungus",C1722)),ISNUMBER(FIND("Fungus",C1722)),ISNUMBER(FIND("mushroom",C1722)),ISNUMBER(FIND("Mushroom",C1722)),ISNUMBER(FIND(" mold ",C1722)))</f>
        <v>0</v>
      </c>
      <c r="AH1722" t="b">
        <f>OR(ISNUMBER(FIND("Pig ",C1722)),ISNUMBER(FIND("pig ",C1722)),ISNUMBER(FIND("Pigs ",C1722)),ISNUMBER(FIND("pigs ",C1722)))</f>
        <v>0</v>
      </c>
      <c r="AI1722" t="b">
        <f>OR(ISNUMBER(FIND(" C. elegans",C1722)),ISNUMBER(FIND("Caenorhabditis elegans",C1722)),ISNUMBER(FIND("earthworms",C1722)),ISNUMBER(FIND(" Ficopomatus enigmaticus",C1722)),ISNUMBER(FIND("larva",C1722)),ISNUMBER(FIND("Lumbriculus variegatus",C1722)),ISNUMBER(FIND("nematode",C1722)))</f>
        <v>0</v>
      </c>
      <c r="AJ1722" t="b">
        <f>NOT(OR(AA1722,AB1722,AC1722,AD1722,AE1722,AF1722,AG1722,AH1722,AI1722))</f>
        <v>0</v>
      </c>
      <c r="AL1722" t="b">
        <f>OR(AA1722,AB1722,AD1722,AE1722,AF1722,AG1722,AH1722,AI1722)</f>
        <v>0</v>
      </c>
      <c r="AM1722" t="b">
        <f>IF(Table1[[#This Row],[In vivo?]],IF(Table1[[#This Row],[Cell]],FALSE,TRUE),FALSE)</f>
        <v>0</v>
      </c>
      <c r="AN1722" t="b">
        <f>AND(AC1722,AL1722)</f>
        <v>0</v>
      </c>
      <c r="AO1722" t="b">
        <f>IF(Table1[[#This Row],[Cell]],IF(Table1[[#This Row],[In vivo?]],FALSE,TRUE),FALSE)</f>
        <v>1</v>
      </c>
      <c r="AP1722" t="b">
        <f>NOT(OR(Table1[[#This Row],[In vivo?]],Table1[[#This Row],[Only in Cell]]))</f>
        <v>0</v>
      </c>
      <c r="AQ1722" t="str">
        <f>IF(OR(Table1[[#This Row],[Rodents]],Table1[[#This Row],[Human]],Table1[[#This Row],[Pig]]),OR(ISNUMBER(FIND("pulmonary",C1722)),ISNUMBER(FIND("lung",C1722))),"NA")</f>
        <v>NA</v>
      </c>
      <c r="AR1722" t="str">
        <f>IF(OR(Table1[[#This Row],[Rodents]],Table1[[#This Row],[Human]],Table1[[#This Row],[Pig]]),OR(ISNUMBER(FIND("skin",C1722)),ISNUMBER(FIND("dermal",C1722))),"NA")</f>
        <v>NA</v>
      </c>
      <c r="AS1722" t="str">
        <f>IF(OR(Table1[[#This Row],[Rodents]],Table1[[#This Row],[Human]],Table1[[#This Row],[Pig]]),OR(ISNUMBER(FIND("liver",C1722)),ISNUMBER(FIND("hepat",C1722))),"NA")</f>
        <v>NA</v>
      </c>
      <c r="AT1722" t="str">
        <f>IF(OR(Table1[[#This Row],[Rodents]],Table1[[#This Row],[Human]],Table1[[#This Row],[Pig]]),OR(ISNUMBER(FIND("kidney",C1722)),ISNUMBER(FIND("neph",C1722))),"NA")</f>
        <v>NA</v>
      </c>
      <c r="AU1722" t="str">
        <f>IF(OR(Table1[[#This Row],[Rodents]],Table1[[#This Row],[Human]],Table1[[#This Row],[Pig]]),OR(ISNUMBER(FIND("brain",C1722)),ISNUMBER(FIND("neur",C1722)),ISNUMBER(FIND("nerv",C1722))),"NA")</f>
        <v>NA</v>
      </c>
      <c r="AV1722" t="str">
        <f>IF(OR(Table1[[#This Row],[Rodents]],Table1[[#This Row],[Human]],Table1[[#This Row],[Pig]]),OR(ISNUMBER(FIND("heart",C1722)),ISNUMBER(FIND("cardi",C1722))),"NA")</f>
        <v>NA</v>
      </c>
      <c r="AW1722" t="str">
        <f>IF(OR(Table1[[#This Row],[Rodents]],Table1[[#This Row],[Human]],Table1[[#This Row],[Pig]]),OR(ISNUMBER(FIND("gastro",C1722)),ISNUMBER(FIND("intesti",C1722)),ISNUMBER(FIND("stomach",C1722))),"NA")</f>
        <v>NA</v>
      </c>
      <c r="AX1722" t="str">
        <f>IF(OR(Table1[[#This Row],[Rodents]],Table1[[#This Row],[Human]],Table1[[#This Row],[Pig]]),NOT(OR(AQ1722,AR1722,AS1722,AT1722,AU1722,AV1722,AW1722)),"NA")</f>
        <v>NA</v>
      </c>
      <c r="AY1722" t="b">
        <f>OR(ISNUMBER(FIND("SWCNT",C1722)),ISNUMBER(FIND("SWNT",C1722)),ISNUMBER(FIND("single-wall",C1722)),ISNUMBER(FIND("single wall",C1722)),ISNUMBER(FIND("Single wall",C1722)),ISNUMBER(FIND("Single-wall",C1722)),ISNUMBER(FIND("SWCNT",B1722)),ISNUMBER(FIND("SWNT",B1722)),ISNUMBER(FIND("single-wall",B1722)),ISNUMBER(FIND("single wall",B1722)),ISNUMBER(FIND("Single-wall",B1722)),ISNUMBER(FIND("Single wall",B1722)))</f>
        <v>0</v>
      </c>
      <c r="AZ1722" t="b">
        <f>OR(ISNUMBER(FIND("MWCNT",C1722)),ISNUMBER(FIND("MWNT",C1722)),ISNUMBER(FIND("multi-wall",C1722)),ISNUMBER(FIND("multi wall",C1722)),ISNUMBER(FIND("multiwall",C1722)),ISNUMBER(FIND("Multi-wall",C1722)),ISNUMBER(FIND("Multi wall",C1722)),ISNUMBER(FIND("Multiwall",C1722)),ISNUMBER(FIND("MWCNT",B1722)),ISNUMBER(FIND("MWNT",B1722)),ISNUMBER(FIND("multi-wall",B1722)),ISNUMBER(FIND("multi wall",B1722)),ISNUMBER(FIND("multiwall",B1722)),ISNUMBER(FIND("Multi-wall",B1722)),ISNUMBER(FIND("Multi wall",B1722)),ISNUMBER(FIND("Multiwall",B1722)),ISNUMBER(FIND("Double-wall",B1722)),ISNUMBER(FIND("Double wall",B1722)),ISNUMBER(FIND("Doublewall",B1722)),ISNUMBER(FIND("double-wall",B1722)),ISNUMBER(FIND("double wall",B1722)),ISNUMBER(FIND("doublewall",B1722)))</f>
        <v>1</v>
      </c>
      <c r="BA1722" t="b">
        <f>AND(Table1[[#This Row],[SWCNT]],Table1[[#This Row],[MWCNT]])</f>
        <v>0</v>
      </c>
      <c r="BB1722" t="b">
        <f>IF(Table1[[#This Row],[SWCNT]]=TRUE,FALSE,IF(Table1[[#This Row],[MWCNT]]=TRUE,FALSE,TRUE))</f>
        <v>0</v>
      </c>
      <c r="BC1722" s="18"/>
    </row>
    <row r="1723" spans="1:55" ht="185">
      <c r="A1723" t="s">
        <v>4734</v>
      </c>
      <c r="B1723" s="2" t="s">
        <v>4737</v>
      </c>
      <c r="C1723" s="16" t="s">
        <v>4740</v>
      </c>
      <c r="D1723" s="17" t="s">
        <v>1302</v>
      </c>
      <c r="E1723" s="2">
        <v>2011</v>
      </c>
      <c r="F1723" t="b">
        <f>OR(ISNUMBER(FIND("cytotoxic",C1723)),ISNUMBER(FIND("Cytotoxic",C1723)),ISNUMBER(FIND("cellular toxicity",C1723)),ISNUMBER(FIND("cell death",C1723)),ISNUMBER(FIND("viable",C1723)),ISNUMBER(FIND("phytotoxic",C1723)),ISNUMBER(FIND("acute toxicity",C1723)),ISNUMBER(FIND("MTT",C1723)),ISNUMBER(FIND("survival",C1723)),ISNUMBER(FIND("prolifer",C1723)),ISNUMBER(FIND("apoptosis",C1723)),ISNUMBER(FIND("neurotoxic",C1723)),ISNUMBER(FIND("  lysis ",C1723)),ISNUMBER(FIND("necrosis",C1723)),ISNUMBER(FIND("cellular death",C1723))*3,ISNUMBER(FIND("LDH",C1723)),ISNUMBER(FIND("Acute toxicity",C1723)))</f>
        <v>1</v>
      </c>
      <c r="G1723" t="b">
        <f>OR(ISNUMBER(FIND("genotoxic",C1723)),ISNUMBER(FIND("genotoxicity",C1723)),ISNUMBER(FIND("DNA damage",C1723)),ISNUMBER(FIND("DNA",C1723)),ISNUMBER(FIND("RNA",C1723)),ISNUMBER(FIND("mesothelioma",C1723)),ISNUMBER(FIND("carcino",C1723)),ISNUMBER(FIND("mutagen",C1723)),ISNUMBER(FIND("genetic",C1723)))</f>
        <v>1</v>
      </c>
      <c r="H1723" t="b">
        <f>OR(ISNUMBER(FIND("inflammatory",C1723)),ISNUMBER(FIND("inflamm",C1723)))</f>
        <v>0</v>
      </c>
      <c r="I1723" t="b">
        <f>OR(ISNUMBER(FIND("immune",C1723)),ISNUMBER(FIND("immunological",C1723)),ISNUMBER(FIND("interleuk",C1723)),ISNUMBER(FIND("platelet activation",C1723)),ISNUMBER(FIND("monocyte",C1723)),ISNUMBER(FIND("leukocyte",C1723)),ISNUMBER(FIND("cytokine",C1723)),ISNUMBER(FIND("CD4",C1723)),ISNUMBER(FIND("CD8",C1723)),ISNUMBER(FIND("T-cell",C1723)))</f>
        <v>0</v>
      </c>
      <c r="J1723" t="b">
        <f>OR(ISNUMBER(FIND("reactive oxygen",C1723)),ISNUMBER(FIND("ROS",C1723)),ISNUMBER(FIND("free radical",C1723)),ISNUMBER(FIND("oxidative stress",C1723)),ISNUMBER(FIND("peroxid",C1723)),ISNUMBER(FIND("oxidative",C1723)),ISNUMBER(FIND("antioxid",C1723)))</f>
        <v>1</v>
      </c>
      <c r="K1723" t="b">
        <f>OR(ISNUMBER(FIND("autophag",C1723)))</f>
        <v>0</v>
      </c>
      <c r="L1723" t="b">
        <f>OR(ISNUMBER(FIND("morpholog",C1723)))</f>
        <v>0</v>
      </c>
      <c r="M1723" t="b">
        <f>OR(ISNUMBER(FIND("fibrosis",C1723)),ISNUMBER(FIND("Fibrosis",C1723)),ISNUMBER(FIND("fibrot",C1723)))</f>
        <v>0</v>
      </c>
      <c r="N1723" t="b">
        <f>OR(ISNUMBER(FIND("offspring",C1723)),ISNUMBER(FIND("Parental",C1723)),ISNUMBER(FIND("parental",C1723)),ISNUMBER(FIND("germline",C1723)),ISNUMBER(FIND("reproduc",C1723)),ISNUMBER(FIND("embryo",C1723)))</f>
        <v>0</v>
      </c>
      <c r="O1723" t="b">
        <f>OR(ISNUMBER(FIND("metabol",C1723)),ISNUMBER(FIND("Metabol",C1723)),ISNUMBER(FIND("digest",C1723)),ISNUMBER(FIND("mitochon",C1723)))</f>
        <v>0</v>
      </c>
      <c r="P1723" t="b">
        <f>OR(ISNUMBER(FIND("ecotox",C1723)),ISNUMBER(FIND("Ecotox",B1723)),ISNUMBER(FIND("ecotox",B1723)),ISNUMBER(FIND("Ecotox",C1723)))</f>
        <v>0</v>
      </c>
      <c r="Q1723" t="b">
        <f>OR(ISNUMBER(FIND("Bioaccum",C1723)),ISNUMBER(FIND("bioaccum",C1723)),ISNUMBER(FIND("accum",C1723)))</f>
        <v>0</v>
      </c>
      <c r="R1723" t="b">
        <f>OR(ISNUMBER(FIND("Occupation",C1723)),ISNUMBER(FIND("occupation",C1723)),ISNUMBER(FIND("worker",C1723)),ISNUMBER(FIND("workforce",C1723)))</f>
        <v>0</v>
      </c>
      <c r="S1723" t="b">
        <f>NOT(OR(F1723,G1723,H1723,I1723,J1723,K1723,L1723,M1723,N1723,O1723,P1723,Q1723,R1723))</f>
        <v>0</v>
      </c>
      <c r="U1723" t="b">
        <f>OR(Table1[[#This Row],[Inflammation]],Table1[[#This Row],[Immune]])</f>
        <v>0</v>
      </c>
      <c r="V1723" t="str">
        <f>IF(OR(Table1[[#This Row],[Rodents]],Table1[[#This Row],[Human]],Table1[[#This Row],[Pig]]),OR(ISNUMBER(FIND("intratrach",C1723)),ISNUMBER(FIND("nasal ",C1723)),ISNUMBER(FIND("instill",C1723))),"NA")</f>
        <v>NA</v>
      </c>
      <c r="W1723" t="str">
        <f>IF(OR(Table1[[#This Row],[Rodents]],Table1[[#This Row],[Human]],Table1[[#This Row],[Pig]]),OR(ISNUMBER(FIND("dermal",C1723)),ISNUMBER(FIND("skin ",C1723))),"NA")</f>
        <v>NA</v>
      </c>
      <c r="X1723" t="str">
        <f>IF(OR(Table1[[#This Row],[Rodents]],Table1[[#This Row],[Human]],Table1[[#This Row],[Pig]]),OR(ISNUMBER(FIND("injected",C1723)),ISNUMBER(FIND("periton",C1723)),ISNUMBER(FIND("intrascrot",C1723))),"NA")</f>
        <v>NA</v>
      </c>
      <c r="Y1723" t="str">
        <f>IF(OR(Table1[[#This Row],[Rodents]],Table1[[#This Row],[Human]],Table1[[#This Row],[Pig]]),NOT(OR(Table1[[#This Row],[Inhaled/Intratracheal/intranasal]],Table1[[#This Row],[Dermal]],Table1[[#This Row],[Injected]])),"NA")</f>
        <v>NA</v>
      </c>
      <c r="AA1723" t="b">
        <f>OR(ISNUMBER(FIND("fish ",C1723)),ISNUMBER(FIND("Fish ",C1723)),ISNUMBER(FIND("aquatic",C1723)),ISNUMBER(FIND("daphnids",C1723)),ISNUMBER(FIND("Carcinus maenas",C1723)),ISNUMBER(FIND("Daphnia",C1723)),ISNUMBER(FIND("Ruditapes philippinarum",C1723)),ISNUMBER(FIND("daphnia",C1723)),ISNUMBER(FIND("marine",C1723)),ISNUMBER(FIND("mussel",C1723)),ISNUMBER(FIND("algae",C1723)),ISNUMBER(FIND("Donax faba",C1723)),ISNUMBER(FIND("estuarine",C1723)),ISNUMBER(FIND("snail",C1723)),ISNUMBER(FIND("Prorocentrum donghaiense",C1723)) )</f>
        <v>0</v>
      </c>
      <c r="AB1723" t="b">
        <f>OR(ISNUMBER(FIND(" rat ",C1723)),ISNUMBER(FIND(" rats ",C1723)),ISNUMBER(FIND(" Rats ",C1723)),ISNUMBER(FIND(" Rat ",C1723)),ISNUMBER(FIND(" rat.",C1723)),ISNUMBER(FIND(" rats.",C1723)),ISNUMBER(FIND("mouse",C1723)),ISNUMBER(FIND("mice",C1723)), ISNUMBER(FIND(" Mice",C1723)))</f>
        <v>0</v>
      </c>
      <c r="AC1723" t="b">
        <f>OR(ISNUMBER(FIND(" cell ",C1723)),ISNUMBER(FIND("fibroblast",C1723)),ISNUMBER(FIND("macrophage",C1723)),ISNUMBER(FIND("epithelial",C1723)),ISNUMBER(FIND("endothelial",C1723)),ISNUMBER(FIND("neuron",C1723)),ISNUMBER(FIND(" cells ",C1723)),ISNUMBER(FIND("RBC",C1723)),ISNUMBER(FIND("mitochond",C1723)),ISNUMBER(FIND("adipocyte",C1723)),ISNUMBER(FIND("osteo",C1723)),ISNUMBER(FIND("keratin",C1723)),ISNUMBER(FIND(" cell's ",C1723)),ISNUMBER(FIND("eukary",C1723)),ISNUMBER(FIND("sperm",C1723)))</f>
        <v>1</v>
      </c>
      <c r="AD1723" t="b">
        <v>0</v>
      </c>
      <c r="AE1723" t="b">
        <f>OR(ISNUMBER(FIND(" plant ",C1723)),ISNUMBER(FIND("Plant ",C1723)),ISNUMBER(FIND("tomato",C1723)),ISNUMBER(FIND("plants",C1723)),ISNUMBER(FIND("Plants",C1723)),ISNUMBER(FIND("algae",C1723)),ISNUMBER(FIND("lettuce",C1723)),ISNUMBER(FIND("green gram sprouts ",C1723)),ISNUMBER(FIND("Cucurbita pepo",C1723)),ISNUMBER(FIND("bean ",C1723)),ISNUMBER(FIND("chloroplast",C1723)),ISNUMBER(FIND("chlorophyll",C1723)),ISNUMBER(FIND("seedling",C1723)),ISNUMBER(FIND("canola",C1723)),ISNUMBER(FIND("shoot",C1723)),ISNUMBER(FIND("photosynthes",C1723)),ISNUMBER(FIND(" leaves ",C1723)),,ISNUMBER(FIND("agriculture",C1723)),ISNUMBER(FIND(" crops ",C1723)))</f>
        <v>0</v>
      </c>
      <c r="AF1723" t="b">
        <f>OR(ISNUMBER(FIND("bacteria",C1723)),ISNUMBER(FIND("Bacteria",C1723)),ISNUMBER(FIND("Bacterium",C1723)),ISNUMBER(FIND("bacterium",C1723)),ISNUMBER(FIND(" coli ",C1723)))</f>
        <v>0</v>
      </c>
      <c r="AG1723" t="b">
        <f>OR(ISNUMBER(FIND("fungi",C1723)),ISNUMBER(FIND("Fungi",C1723)),ISNUMBER(FIND("fungus",C1723)),ISNUMBER(FIND("Fungus",C1723)),ISNUMBER(FIND("mushroom",C1723)),ISNUMBER(FIND("Mushroom",C1723)),ISNUMBER(FIND(" mold ",C1723)))</f>
        <v>0</v>
      </c>
      <c r="AH1723" t="b">
        <f>OR(ISNUMBER(FIND("Pig ",C1723)),ISNUMBER(FIND("pig ",C1723)),ISNUMBER(FIND("Pigs ",C1723)),ISNUMBER(FIND("pigs ",C1723)))</f>
        <v>0</v>
      </c>
      <c r="AI1723" t="b">
        <f>OR(ISNUMBER(FIND(" C. elegans",C1723)),ISNUMBER(FIND("Caenorhabditis elegans",C1723)),ISNUMBER(FIND("earthworms",C1723)),ISNUMBER(FIND(" Ficopomatus enigmaticus",C1723)),ISNUMBER(FIND("larva",C1723)),ISNUMBER(FIND("Lumbriculus variegatus",C1723)),ISNUMBER(FIND("nematode",C1723)))</f>
        <v>0</v>
      </c>
      <c r="AJ1723" t="b">
        <f>NOT(OR(AA1723,AB1723,AC1723,AD1723,AE1723,AF1723,AG1723,AH1723,AI1723))</f>
        <v>0</v>
      </c>
      <c r="AL1723" t="b">
        <f>OR(AA1723,AB1723,AD1723,AE1723,AF1723,AG1723,AH1723,AI1723)</f>
        <v>0</v>
      </c>
      <c r="AM1723" t="b">
        <f>IF(Table1[[#This Row],[In vivo?]],IF(Table1[[#This Row],[Cell]],FALSE,TRUE),FALSE)</f>
        <v>0</v>
      </c>
      <c r="AN1723" t="b">
        <f>AND(AC1723,AL1723)</f>
        <v>0</v>
      </c>
      <c r="AO1723" t="b">
        <f>IF(Table1[[#This Row],[Cell]],IF(Table1[[#This Row],[In vivo?]],FALSE,TRUE),FALSE)</f>
        <v>1</v>
      </c>
      <c r="AP1723" t="b">
        <f>NOT(OR(Table1[[#This Row],[In vivo?]],Table1[[#This Row],[Only in Cell]]))</f>
        <v>0</v>
      </c>
      <c r="AQ1723" t="str">
        <f>IF(OR(Table1[[#This Row],[Rodents]],Table1[[#This Row],[Human]],Table1[[#This Row],[Pig]]),OR(ISNUMBER(FIND("pulmonary",C1723)),ISNUMBER(FIND("lung",C1723))),"NA")</f>
        <v>NA</v>
      </c>
      <c r="AR1723" t="str">
        <f>IF(OR(Table1[[#This Row],[Rodents]],Table1[[#This Row],[Human]],Table1[[#This Row],[Pig]]),OR(ISNUMBER(FIND("skin",C1723)),ISNUMBER(FIND("dermal",C1723))),"NA")</f>
        <v>NA</v>
      </c>
      <c r="AS1723" t="str">
        <f>IF(OR(Table1[[#This Row],[Rodents]],Table1[[#This Row],[Human]],Table1[[#This Row],[Pig]]),OR(ISNUMBER(FIND("liver",C1723)),ISNUMBER(FIND("hepat",C1723))),"NA")</f>
        <v>NA</v>
      </c>
      <c r="AT1723" t="str">
        <f>IF(OR(Table1[[#This Row],[Rodents]],Table1[[#This Row],[Human]],Table1[[#This Row],[Pig]]),OR(ISNUMBER(FIND("kidney",C1723)),ISNUMBER(FIND("neph",C1723))),"NA")</f>
        <v>NA</v>
      </c>
      <c r="AU1723" t="str">
        <f>IF(OR(Table1[[#This Row],[Rodents]],Table1[[#This Row],[Human]],Table1[[#This Row],[Pig]]),OR(ISNUMBER(FIND("brain",C1723)),ISNUMBER(FIND("neur",C1723)),ISNUMBER(FIND("nerv",C1723))),"NA")</f>
        <v>NA</v>
      </c>
      <c r="AV1723" t="str">
        <f>IF(OR(Table1[[#This Row],[Rodents]],Table1[[#This Row],[Human]],Table1[[#This Row],[Pig]]),OR(ISNUMBER(FIND("heart",C1723)),ISNUMBER(FIND("cardi",C1723))),"NA")</f>
        <v>NA</v>
      </c>
      <c r="AW1723" t="str">
        <f>IF(OR(Table1[[#This Row],[Rodents]],Table1[[#This Row],[Human]],Table1[[#This Row],[Pig]]),OR(ISNUMBER(FIND("gastro",C1723)),ISNUMBER(FIND("intesti",C1723)),ISNUMBER(FIND("stomach",C1723))),"NA")</f>
        <v>NA</v>
      </c>
      <c r="AX1723" t="str">
        <f>IF(OR(Table1[[#This Row],[Rodents]],Table1[[#This Row],[Human]],Table1[[#This Row],[Pig]]),NOT(OR(AQ1723,AR1723,AS1723,AT1723,AU1723,AV1723,AW1723)),"NA")</f>
        <v>NA</v>
      </c>
      <c r="AY1723" t="b">
        <f>OR(ISNUMBER(FIND("SWCNT",C1723)),ISNUMBER(FIND("SWNT",C1723)),ISNUMBER(FIND("single-wall",C1723)),ISNUMBER(FIND("single wall",C1723)),ISNUMBER(FIND("Single wall",C1723)),ISNUMBER(FIND("Single-wall",C1723)),ISNUMBER(FIND("SWCNT",B1723)),ISNUMBER(FIND("SWNT",B1723)),ISNUMBER(FIND("single-wall",B1723)),ISNUMBER(FIND("single wall",B1723)),ISNUMBER(FIND("Single-wall",B1723)),ISNUMBER(FIND("Single wall",B1723)))</f>
        <v>1</v>
      </c>
      <c r="AZ1723" t="b">
        <f>OR(ISNUMBER(FIND("MWCNT",C1723)),ISNUMBER(FIND("MWNT",C1723)),ISNUMBER(FIND("multi-wall",C1723)),ISNUMBER(FIND("multi wall",C1723)),ISNUMBER(FIND("multiwall",C1723)),ISNUMBER(FIND("Multi-wall",C1723)),ISNUMBER(FIND("Multi wall",C1723)),ISNUMBER(FIND("Multiwall",C1723)),ISNUMBER(FIND("MWCNT",B1723)),ISNUMBER(FIND("MWNT",B1723)),ISNUMBER(FIND("multi-wall",B1723)),ISNUMBER(FIND("multi wall",B1723)),ISNUMBER(FIND("multiwall",B1723)),ISNUMBER(FIND("Multi-wall",B1723)),ISNUMBER(FIND("Multi wall",B1723)),ISNUMBER(FIND("Multiwall",B1723)),ISNUMBER(FIND("Double-wall",B1723)),ISNUMBER(FIND("Double wall",B1723)),ISNUMBER(FIND("Doublewall",B1723)),ISNUMBER(FIND("double-wall",B1723)),ISNUMBER(FIND("double wall",B1723)),ISNUMBER(FIND("doublewall",B1723)))</f>
        <v>0</v>
      </c>
      <c r="BA1723" t="b">
        <f>AND(Table1[[#This Row],[SWCNT]],Table1[[#This Row],[MWCNT]])</f>
        <v>0</v>
      </c>
      <c r="BB1723" t="b">
        <f>IF(Table1[[#This Row],[SWCNT]]=TRUE,FALSE,IF(Table1[[#This Row],[MWCNT]]=TRUE,FALSE,TRUE))</f>
        <v>0</v>
      </c>
      <c r="BC1723" s="18"/>
    </row>
    <row r="1724" spans="1:55" ht="222">
      <c r="A1724" t="s">
        <v>4735</v>
      </c>
      <c r="B1724" s="2" t="s">
        <v>4738</v>
      </c>
      <c r="C1724" s="16" t="s">
        <v>4741</v>
      </c>
      <c r="D1724" s="17" t="s">
        <v>1302</v>
      </c>
      <c r="E1724" s="2">
        <v>2011</v>
      </c>
      <c r="F1724" t="b">
        <f>OR(ISNUMBER(FIND("cytotoxic",C1724)),ISNUMBER(FIND("Cytotoxic",C1724)),ISNUMBER(FIND("cellular toxicity",C1724)),ISNUMBER(FIND("cell death",C1724)),ISNUMBER(FIND("viable",C1724)),ISNUMBER(FIND("phytotoxic",C1724)),ISNUMBER(FIND("acute toxicity",C1724)),ISNUMBER(FIND("MTT",C1724)),ISNUMBER(FIND("survival",C1724)),ISNUMBER(FIND("prolifer",C1724)),ISNUMBER(FIND("apoptosis",C1724)),ISNUMBER(FIND("neurotoxic",C1724)),ISNUMBER(FIND("  lysis ",C1724)),ISNUMBER(FIND("necrosis",C1724)),ISNUMBER(FIND("cellular death",C1724))*3,ISNUMBER(FIND("LDH",C1724)),ISNUMBER(FIND("Acute toxicity",C1724)))</f>
        <v>1</v>
      </c>
      <c r="G1724" t="b">
        <f>OR(ISNUMBER(FIND("genotoxic",C1724)),ISNUMBER(FIND("genotoxicity",C1724)),ISNUMBER(FIND("DNA damage",C1724)),ISNUMBER(FIND("DNA",C1724)),ISNUMBER(FIND("RNA",C1724)),ISNUMBER(FIND("mesothelioma",C1724)),ISNUMBER(FIND("carcino",C1724)),ISNUMBER(FIND("mutagen",C1724)),ISNUMBER(FIND("genetic",C1724)))</f>
        <v>0</v>
      </c>
      <c r="H1724" t="b">
        <f>OR(ISNUMBER(FIND("inflammatory",C1724)),ISNUMBER(FIND("inflamm",C1724)))</f>
        <v>0</v>
      </c>
      <c r="I1724" t="b">
        <f>OR(ISNUMBER(FIND("immune",C1724)),ISNUMBER(FIND("immunological",C1724)),ISNUMBER(FIND("interleuk",C1724)),ISNUMBER(FIND("platelet activation",C1724)),ISNUMBER(FIND("monocyte",C1724)),ISNUMBER(FIND("leukocyte",C1724)),ISNUMBER(FIND("cytokine",C1724)),ISNUMBER(FIND("CD4",C1724)),ISNUMBER(FIND("CD8",C1724)),ISNUMBER(FIND("T-cell",C1724)))</f>
        <v>0</v>
      </c>
      <c r="J1724" t="b">
        <f>OR(ISNUMBER(FIND("reactive oxygen",C1724)),ISNUMBER(FIND("ROS",C1724)),ISNUMBER(FIND("free radical",C1724)),ISNUMBER(FIND("oxidative stress",C1724)),ISNUMBER(FIND("peroxid",C1724)),ISNUMBER(FIND("oxidative",C1724)),ISNUMBER(FIND("antioxid",C1724)))</f>
        <v>1</v>
      </c>
      <c r="K1724" t="b">
        <f>OR(ISNUMBER(FIND("autophag",C1724)))</f>
        <v>0</v>
      </c>
      <c r="L1724" t="b">
        <f>OR(ISNUMBER(FIND("morpholog",C1724)))</f>
        <v>0</v>
      </c>
      <c r="M1724" t="b">
        <f>OR(ISNUMBER(FIND("fibrosis",C1724)),ISNUMBER(FIND("Fibrosis",C1724)),ISNUMBER(FIND("fibrot",C1724)))</f>
        <v>0</v>
      </c>
      <c r="N1724" t="b">
        <f>OR(ISNUMBER(FIND("offspring",C1724)),ISNUMBER(FIND("Parental",C1724)),ISNUMBER(FIND("parental",C1724)),ISNUMBER(FIND("germline",C1724)),ISNUMBER(FIND("reproduc",C1724)),ISNUMBER(FIND("embryo",C1724)))</f>
        <v>0</v>
      </c>
      <c r="O1724" t="b">
        <f>OR(ISNUMBER(FIND("metabol",C1724)),ISNUMBER(FIND("Metabol",C1724)),ISNUMBER(FIND("digest",C1724)),ISNUMBER(FIND("mitochon",C1724)))</f>
        <v>1</v>
      </c>
      <c r="P1724" t="b">
        <f>OR(ISNUMBER(FIND("ecotox",C1724)),ISNUMBER(FIND("Ecotox",B1724)),ISNUMBER(FIND("ecotox",B1724)),ISNUMBER(FIND("Ecotox",C1724)))</f>
        <v>0</v>
      </c>
      <c r="Q1724" t="b">
        <f>OR(ISNUMBER(FIND("Bioaccum",C1724)),ISNUMBER(FIND("bioaccum",C1724)),ISNUMBER(FIND("accum",C1724)))</f>
        <v>0</v>
      </c>
      <c r="R1724" t="b">
        <f>OR(ISNUMBER(FIND("Occupation",C1724)),ISNUMBER(FIND("occupation",C1724)),ISNUMBER(FIND("worker",C1724)),ISNUMBER(FIND("workforce",C1724)))</f>
        <v>0</v>
      </c>
      <c r="S1724" t="b">
        <f>NOT(OR(F1724,G1724,H1724,I1724,J1724,K1724,L1724,M1724,N1724,O1724,P1724,Q1724,R1724))</f>
        <v>0</v>
      </c>
      <c r="U1724" t="b">
        <f>OR(Table1[[#This Row],[Inflammation]],Table1[[#This Row],[Immune]])</f>
        <v>0</v>
      </c>
      <c r="V1724" t="str">
        <f>IF(OR(Table1[[#This Row],[Rodents]],Table1[[#This Row],[Human]],Table1[[#This Row],[Pig]]),OR(ISNUMBER(FIND("intratrach",C1724)),ISNUMBER(FIND("nasal ",C1724)),ISNUMBER(FIND("instill",C1724))),"NA")</f>
        <v>NA</v>
      </c>
      <c r="W1724" t="str">
        <f>IF(OR(Table1[[#This Row],[Rodents]],Table1[[#This Row],[Human]],Table1[[#This Row],[Pig]]),OR(ISNUMBER(FIND("dermal",C1724)),ISNUMBER(FIND("skin ",C1724))),"NA")</f>
        <v>NA</v>
      </c>
      <c r="X1724" t="str">
        <f>IF(OR(Table1[[#This Row],[Rodents]],Table1[[#This Row],[Human]],Table1[[#This Row],[Pig]]),OR(ISNUMBER(FIND("injected",C1724)),ISNUMBER(FIND("periton",C1724)),ISNUMBER(FIND("intrascrot",C1724))),"NA")</f>
        <v>NA</v>
      </c>
      <c r="Y1724" t="str">
        <f>IF(OR(Table1[[#This Row],[Rodents]],Table1[[#This Row],[Human]],Table1[[#This Row],[Pig]]),NOT(OR(Table1[[#This Row],[Inhaled/Intratracheal/intranasal]],Table1[[#This Row],[Dermal]],Table1[[#This Row],[Injected]])),"NA")</f>
        <v>NA</v>
      </c>
      <c r="AA1724" t="b">
        <f>OR(ISNUMBER(FIND("fish ",C1724)),ISNUMBER(FIND("Fish ",C1724)),ISNUMBER(FIND("aquatic",C1724)),ISNUMBER(FIND("daphnids",C1724)),ISNUMBER(FIND("Carcinus maenas",C1724)),ISNUMBER(FIND("Daphnia",C1724)),ISNUMBER(FIND("Ruditapes philippinarum",C1724)),ISNUMBER(FIND("daphnia",C1724)),ISNUMBER(FIND("marine",C1724)),ISNUMBER(FIND("mussel",C1724)),ISNUMBER(FIND("algae",C1724)),ISNUMBER(FIND("Donax faba",C1724)),ISNUMBER(FIND("estuarine",C1724)),ISNUMBER(FIND("snail",C1724)),ISNUMBER(FIND("Prorocentrum donghaiense",C1724)) )</f>
        <v>0</v>
      </c>
      <c r="AB1724" t="b">
        <f>OR(ISNUMBER(FIND(" rat ",C1724)),ISNUMBER(FIND(" rats ",C1724)),ISNUMBER(FIND(" Rats ",C1724)),ISNUMBER(FIND(" Rat ",C1724)),ISNUMBER(FIND(" rat.",C1724)),ISNUMBER(FIND(" rats.",C1724)),ISNUMBER(FIND("mouse",C1724)),ISNUMBER(FIND("mice",C1724)), ISNUMBER(FIND(" Mice",C1724)))</f>
        <v>0</v>
      </c>
      <c r="AC1724" t="b">
        <f>OR(ISNUMBER(FIND(" cell ",C1724)),ISNUMBER(FIND("fibroblast",C1724)),ISNUMBER(FIND("macrophage",C1724)),ISNUMBER(FIND("epithelial",C1724)),ISNUMBER(FIND("endothelial",C1724)),ISNUMBER(FIND("neuron",C1724)),ISNUMBER(FIND(" cells ",C1724)),ISNUMBER(FIND("RBC",C1724)),ISNUMBER(FIND("mitochond",C1724)),ISNUMBER(FIND("adipocyte",C1724)),ISNUMBER(FIND("osteo",C1724)),ISNUMBER(FIND("keratin",C1724)),ISNUMBER(FIND(" cell's ",C1724)),ISNUMBER(FIND("eukary",C1724)),ISNUMBER(FIND("sperm",C1724)))</f>
        <v>1</v>
      </c>
      <c r="AD1724" t="b">
        <v>0</v>
      </c>
      <c r="AE1724" t="b">
        <f>OR(ISNUMBER(FIND(" plant ",C1724)),ISNUMBER(FIND("Plant ",C1724)),ISNUMBER(FIND("tomato",C1724)),ISNUMBER(FIND("plants",C1724)),ISNUMBER(FIND("Plants",C1724)),ISNUMBER(FIND("algae",C1724)),ISNUMBER(FIND("lettuce",C1724)),ISNUMBER(FIND("green gram sprouts ",C1724)),ISNUMBER(FIND("Cucurbita pepo",C1724)),ISNUMBER(FIND("bean ",C1724)),ISNUMBER(FIND("chloroplast",C1724)),ISNUMBER(FIND("chlorophyll",C1724)),ISNUMBER(FIND("seedling",C1724)),ISNUMBER(FIND("canola",C1724)),ISNUMBER(FIND("shoot",C1724)),ISNUMBER(FIND("photosynthes",C1724)),ISNUMBER(FIND(" leaves ",C1724)),,ISNUMBER(FIND("agriculture",C1724)),ISNUMBER(FIND(" crops ",C1724)))</f>
        <v>0</v>
      </c>
      <c r="AF1724" t="b">
        <f>OR(ISNUMBER(FIND("bacteria",C1724)),ISNUMBER(FIND("Bacteria",C1724)),ISNUMBER(FIND("Bacterium",C1724)),ISNUMBER(FIND("bacterium",C1724)),ISNUMBER(FIND(" coli ",C1724)))</f>
        <v>0</v>
      </c>
      <c r="AG1724" t="b">
        <f>OR(ISNUMBER(FIND("fungi",C1724)),ISNUMBER(FIND("Fungi",C1724)),ISNUMBER(FIND("fungus",C1724)),ISNUMBER(FIND("Fungus",C1724)),ISNUMBER(FIND("mushroom",C1724)),ISNUMBER(FIND("Mushroom",C1724)),ISNUMBER(FIND(" mold ",C1724)))</f>
        <v>0</v>
      </c>
      <c r="AH1724" t="b">
        <f>OR(ISNUMBER(FIND("Pig ",C1724)),ISNUMBER(FIND("pig ",C1724)),ISNUMBER(FIND("Pigs ",C1724)),ISNUMBER(FIND("pigs ",C1724)))</f>
        <v>0</v>
      </c>
      <c r="AI1724" t="b">
        <f>OR(ISNUMBER(FIND(" C. elegans",C1724)),ISNUMBER(FIND("Caenorhabditis elegans",C1724)),ISNUMBER(FIND("earthworms",C1724)),ISNUMBER(FIND(" Ficopomatus enigmaticus",C1724)),ISNUMBER(FIND("larva",C1724)),ISNUMBER(FIND("Lumbriculus variegatus",C1724)),ISNUMBER(FIND("nematode",C1724)))</f>
        <v>0</v>
      </c>
      <c r="AJ1724" t="b">
        <f>NOT(OR(AA1724,AB1724,AC1724,AD1724,AE1724,AF1724,AG1724,AH1724,AI1724))</f>
        <v>0</v>
      </c>
      <c r="AL1724" t="b">
        <f>OR(AA1724,AB1724,AD1724,AE1724,AF1724,AG1724,AH1724,AI1724)</f>
        <v>0</v>
      </c>
      <c r="AM1724" t="b">
        <f>IF(Table1[[#This Row],[In vivo?]],IF(Table1[[#This Row],[Cell]],FALSE,TRUE),FALSE)</f>
        <v>0</v>
      </c>
      <c r="AN1724" t="b">
        <f>AND(AC1724,AL1724)</f>
        <v>0</v>
      </c>
      <c r="AO1724" t="b">
        <f>IF(Table1[[#This Row],[Cell]],IF(Table1[[#This Row],[In vivo?]],FALSE,TRUE),FALSE)</f>
        <v>1</v>
      </c>
      <c r="AP1724" t="b">
        <f>NOT(OR(Table1[[#This Row],[In vivo?]],Table1[[#This Row],[Only in Cell]]))</f>
        <v>0</v>
      </c>
      <c r="AQ1724" t="str">
        <f>IF(OR(Table1[[#This Row],[Rodents]],Table1[[#This Row],[Human]],Table1[[#This Row],[Pig]]),OR(ISNUMBER(FIND("pulmonary",C1724)),ISNUMBER(FIND("lung",C1724))),"NA")</f>
        <v>NA</v>
      </c>
      <c r="AR1724" t="str">
        <f>IF(OR(Table1[[#This Row],[Rodents]],Table1[[#This Row],[Human]],Table1[[#This Row],[Pig]]),OR(ISNUMBER(FIND("skin",C1724)),ISNUMBER(FIND("dermal",C1724))),"NA")</f>
        <v>NA</v>
      </c>
      <c r="AS1724" t="str">
        <f>IF(OR(Table1[[#This Row],[Rodents]],Table1[[#This Row],[Human]],Table1[[#This Row],[Pig]]),OR(ISNUMBER(FIND("liver",C1724)),ISNUMBER(FIND("hepat",C1724))),"NA")</f>
        <v>NA</v>
      </c>
      <c r="AT1724" t="str">
        <f>IF(OR(Table1[[#This Row],[Rodents]],Table1[[#This Row],[Human]],Table1[[#This Row],[Pig]]),OR(ISNUMBER(FIND("kidney",C1724)),ISNUMBER(FIND("neph",C1724))),"NA")</f>
        <v>NA</v>
      </c>
      <c r="AU1724" t="str">
        <f>IF(OR(Table1[[#This Row],[Rodents]],Table1[[#This Row],[Human]],Table1[[#This Row],[Pig]]),OR(ISNUMBER(FIND("brain",C1724)),ISNUMBER(FIND("neur",C1724)),ISNUMBER(FIND("nerv",C1724))),"NA")</f>
        <v>NA</v>
      </c>
      <c r="AV1724" t="str">
        <f>IF(OR(Table1[[#This Row],[Rodents]],Table1[[#This Row],[Human]],Table1[[#This Row],[Pig]]),OR(ISNUMBER(FIND("heart",C1724)),ISNUMBER(FIND("cardi",C1724))),"NA")</f>
        <v>NA</v>
      </c>
      <c r="AW1724" t="str">
        <f>IF(OR(Table1[[#This Row],[Rodents]],Table1[[#This Row],[Human]],Table1[[#This Row],[Pig]]),OR(ISNUMBER(FIND("gastro",C1724)),ISNUMBER(FIND("intesti",C1724)),ISNUMBER(FIND("stomach",C1724))),"NA")</f>
        <v>NA</v>
      </c>
      <c r="AX1724" t="str">
        <f>IF(OR(Table1[[#This Row],[Rodents]],Table1[[#This Row],[Human]],Table1[[#This Row],[Pig]]),NOT(OR(AQ1724,AR1724,AS1724,AT1724,AU1724,AV1724,AW1724)),"NA")</f>
        <v>NA</v>
      </c>
      <c r="AY1724" t="b">
        <f>OR(ISNUMBER(FIND("SWCNT",C1724)),ISNUMBER(FIND("SWNT",C1724)),ISNUMBER(FIND("single-wall",C1724)),ISNUMBER(FIND("single wall",C1724)),ISNUMBER(FIND("Single wall",C1724)),ISNUMBER(FIND("Single-wall",C1724)),ISNUMBER(FIND("SWCNT",B1724)),ISNUMBER(FIND("SWNT",B1724)),ISNUMBER(FIND("single-wall",B1724)),ISNUMBER(FIND("single wall",B1724)),ISNUMBER(FIND("Single-wall",B1724)),ISNUMBER(FIND("Single wall",B1724)))</f>
        <v>1</v>
      </c>
      <c r="AZ1724" t="b">
        <f>OR(ISNUMBER(FIND("MWCNT",C1724)),ISNUMBER(FIND("MWNT",C1724)),ISNUMBER(FIND("multi-wall",C1724)),ISNUMBER(FIND("multi wall",C1724)),ISNUMBER(FIND("multiwall",C1724)),ISNUMBER(FIND("Multi-wall",C1724)),ISNUMBER(FIND("Multi wall",C1724)),ISNUMBER(FIND("Multiwall",C1724)),ISNUMBER(FIND("MWCNT",B1724)),ISNUMBER(FIND("MWNT",B1724)),ISNUMBER(FIND("multi-wall",B1724)),ISNUMBER(FIND("multi wall",B1724)),ISNUMBER(FIND("multiwall",B1724)),ISNUMBER(FIND("Multi-wall",B1724)),ISNUMBER(FIND("Multi wall",B1724)),ISNUMBER(FIND("Multiwall",B1724)),ISNUMBER(FIND("Double-wall",B1724)),ISNUMBER(FIND("Double wall",B1724)),ISNUMBER(FIND("Doublewall",B1724)),ISNUMBER(FIND("double-wall",B1724)),ISNUMBER(FIND("double wall",B1724)),ISNUMBER(FIND("doublewall",B1724)))</f>
        <v>0</v>
      </c>
      <c r="BA1724" t="b">
        <f>AND(Table1[[#This Row],[SWCNT]],Table1[[#This Row],[MWCNT]])</f>
        <v>0</v>
      </c>
      <c r="BB1724" t="b">
        <f>IF(Table1[[#This Row],[SWCNT]]=TRUE,FALSE,IF(Table1[[#This Row],[MWCNT]]=TRUE,FALSE,TRUE))</f>
        <v>0</v>
      </c>
      <c r="BC1724" s="18"/>
    </row>
    <row r="1725" spans="1:55" ht="222">
      <c r="A1725" t="s">
        <v>4736</v>
      </c>
      <c r="B1725" s="2" t="s">
        <v>4739</v>
      </c>
      <c r="C1725" s="16" t="s">
        <v>4742</v>
      </c>
      <c r="D1725" s="17" t="s">
        <v>1302</v>
      </c>
      <c r="E1725" s="2">
        <v>2011</v>
      </c>
      <c r="F1725" t="b">
        <f>OR(ISNUMBER(FIND("cytotoxic",C1725)),ISNUMBER(FIND("Cytotoxic",C1725)),ISNUMBER(FIND("cellular toxicity",C1725)),ISNUMBER(FIND("cell death",C1725)),ISNUMBER(FIND("viable",C1725)),ISNUMBER(FIND("phytotoxic",C1725)),ISNUMBER(FIND("acute toxicity",C1725)),ISNUMBER(FIND("MTT",C1725)),ISNUMBER(FIND("survival",C1725)),ISNUMBER(FIND("prolifer",C1725)),ISNUMBER(FIND("apoptosis",C1725)),ISNUMBER(FIND("neurotoxic",C1725)),ISNUMBER(FIND("  lysis ",C1725)),ISNUMBER(FIND("necrosis",C1725)),ISNUMBER(FIND("cellular death",C1725))*3,ISNUMBER(FIND("LDH",C1725)),ISNUMBER(FIND("Acute toxicity",C1725)))</f>
        <v>1</v>
      </c>
      <c r="G1725" t="b">
        <f>OR(ISNUMBER(FIND("genotoxic",C1725)),ISNUMBER(FIND("genotoxicity",C1725)),ISNUMBER(FIND("DNA damage",C1725)),ISNUMBER(FIND("DNA",C1725)),ISNUMBER(FIND("RNA",C1725)),ISNUMBER(FIND("mesothelioma",C1725)),ISNUMBER(FIND("carcino",C1725)),ISNUMBER(FIND("mutagen",C1725)),ISNUMBER(FIND("genetic",C1725)))</f>
        <v>0</v>
      </c>
      <c r="H1725" t="b">
        <f>OR(ISNUMBER(FIND("inflammatory",C1725)),ISNUMBER(FIND("inflamm",C1725)))</f>
        <v>0</v>
      </c>
      <c r="I1725" t="b">
        <f>OR(ISNUMBER(FIND("immune",C1725)),ISNUMBER(FIND("immunological",C1725)),ISNUMBER(FIND("interleuk",C1725)),ISNUMBER(FIND("platelet activation",C1725)),ISNUMBER(FIND("monocyte",C1725)),ISNUMBER(FIND("leukocyte",C1725)),ISNUMBER(FIND("cytokine",C1725)),ISNUMBER(FIND("CD4",C1725)),ISNUMBER(FIND("CD8",C1725)),ISNUMBER(FIND("T-cell",C1725)))</f>
        <v>0</v>
      </c>
      <c r="J1725" t="b">
        <f>OR(ISNUMBER(FIND("reactive oxygen",C1725)),ISNUMBER(FIND("ROS",C1725)),ISNUMBER(FIND("free radical",C1725)),ISNUMBER(FIND("oxidative stress",C1725)),ISNUMBER(FIND("peroxid",C1725)),ISNUMBER(FIND("oxidative",C1725)),ISNUMBER(FIND("antioxid",C1725)))</f>
        <v>0</v>
      </c>
      <c r="K1725" t="b">
        <f>OR(ISNUMBER(FIND("autophag",C1725)))</f>
        <v>0</v>
      </c>
      <c r="L1725" t="b">
        <f>OR(ISNUMBER(FIND("morpholog",C1725)))</f>
        <v>0</v>
      </c>
      <c r="M1725" t="b">
        <f>OR(ISNUMBER(FIND("fibrosis",C1725)),ISNUMBER(FIND("Fibrosis",C1725)),ISNUMBER(FIND("fibrot",C1725)))</f>
        <v>0</v>
      </c>
      <c r="N1725" t="b">
        <f>OR(ISNUMBER(FIND("offspring",C1725)),ISNUMBER(FIND("Parental",C1725)),ISNUMBER(FIND("parental",C1725)),ISNUMBER(FIND("germline",C1725)),ISNUMBER(FIND("reproduc",C1725)),ISNUMBER(FIND("embryo",C1725)))</f>
        <v>0</v>
      </c>
      <c r="O1725" t="b">
        <f>OR(ISNUMBER(FIND("metabol",C1725)),ISNUMBER(FIND("Metabol",C1725)),ISNUMBER(FIND("digest",C1725)),ISNUMBER(FIND("mitochon",C1725)))</f>
        <v>1</v>
      </c>
      <c r="P1725" t="b">
        <f>OR(ISNUMBER(FIND("ecotox",C1725)),ISNUMBER(FIND("Ecotox",B1725)),ISNUMBER(FIND("ecotox",B1725)),ISNUMBER(FIND("Ecotox",C1725)))</f>
        <v>0</v>
      </c>
      <c r="Q1725" t="b">
        <f>OR(ISNUMBER(FIND("Bioaccum",C1725)),ISNUMBER(FIND("bioaccum",C1725)),ISNUMBER(FIND("accum",C1725)))</f>
        <v>0</v>
      </c>
      <c r="R1725" t="b">
        <f>OR(ISNUMBER(FIND("Occupation",C1725)),ISNUMBER(FIND("occupation",C1725)),ISNUMBER(FIND("worker",C1725)),ISNUMBER(FIND("workforce",C1725)))</f>
        <v>0</v>
      </c>
      <c r="S1725" t="b">
        <f>NOT(OR(F1725,G1725,H1725,I1725,J1725,K1725,L1725,M1725,N1725,O1725,P1725,Q1725,R1725))</f>
        <v>0</v>
      </c>
      <c r="U1725" t="b">
        <f>OR(Table1[[#This Row],[Inflammation]],Table1[[#This Row],[Immune]])</f>
        <v>0</v>
      </c>
      <c r="V1725" t="str">
        <f>IF(OR(Table1[[#This Row],[Rodents]],Table1[[#This Row],[Human]],Table1[[#This Row],[Pig]]),OR(ISNUMBER(FIND("intratrach",C1725)),ISNUMBER(FIND("nasal ",C1725)),ISNUMBER(FIND("instill",C1725))),"NA")</f>
        <v>NA</v>
      </c>
      <c r="W1725" t="str">
        <f>IF(OR(Table1[[#This Row],[Rodents]],Table1[[#This Row],[Human]],Table1[[#This Row],[Pig]]),OR(ISNUMBER(FIND("dermal",C1725)),ISNUMBER(FIND("skin ",C1725))),"NA")</f>
        <v>NA</v>
      </c>
      <c r="X1725" t="str">
        <f>IF(OR(Table1[[#This Row],[Rodents]],Table1[[#This Row],[Human]],Table1[[#This Row],[Pig]]),OR(ISNUMBER(FIND("injected",C1725)),ISNUMBER(FIND("periton",C1725)),ISNUMBER(FIND("intrascrot",C1725))),"NA")</f>
        <v>NA</v>
      </c>
      <c r="Y1725" t="str">
        <f>IF(OR(Table1[[#This Row],[Rodents]],Table1[[#This Row],[Human]],Table1[[#This Row],[Pig]]),NOT(OR(Table1[[#This Row],[Inhaled/Intratracheal/intranasal]],Table1[[#This Row],[Dermal]],Table1[[#This Row],[Injected]])),"NA")</f>
        <v>NA</v>
      </c>
      <c r="AA1725" t="b">
        <f>OR(ISNUMBER(FIND("fish ",C1725)),ISNUMBER(FIND("Fish ",C1725)),ISNUMBER(FIND("aquatic",C1725)),ISNUMBER(FIND("daphnids",C1725)),ISNUMBER(FIND("Carcinus maenas",C1725)),ISNUMBER(FIND("Daphnia",C1725)),ISNUMBER(FIND("Ruditapes philippinarum",C1725)),ISNUMBER(FIND("daphnia",C1725)),ISNUMBER(FIND("marine",C1725)),ISNUMBER(FIND("mussel",C1725)),ISNUMBER(FIND("algae",C1725)),ISNUMBER(FIND("Donax faba",C1725)),ISNUMBER(FIND("estuarine",C1725)),ISNUMBER(FIND("snail",C1725)),ISNUMBER(FIND("Prorocentrum donghaiense",C1725)) )</f>
        <v>0</v>
      </c>
      <c r="AB1725" t="b">
        <f>OR(ISNUMBER(FIND(" rat ",C1725)),ISNUMBER(FIND(" rats ",C1725)),ISNUMBER(FIND(" Rats ",C1725)),ISNUMBER(FIND(" Rat ",C1725)),ISNUMBER(FIND(" rat.",C1725)),ISNUMBER(FIND(" rats.",C1725)),ISNUMBER(FIND("mouse",C1725)),ISNUMBER(FIND("mice",C1725)), ISNUMBER(FIND(" Mice",C1725)))</f>
        <v>0</v>
      </c>
      <c r="AC1725" t="b">
        <f>OR(ISNUMBER(FIND(" cell ",C1725)),ISNUMBER(FIND("fibroblast",C1725)),ISNUMBER(FIND("macrophage",C1725)),ISNUMBER(FIND("epithelial",C1725)),ISNUMBER(FIND("endothelial",C1725)),ISNUMBER(FIND("neuron",C1725)),ISNUMBER(FIND(" cells ",C1725)),ISNUMBER(FIND("RBC",C1725)),ISNUMBER(FIND("mitochond",C1725)),ISNUMBER(FIND("adipocyte",C1725)),ISNUMBER(FIND("osteo",C1725)),ISNUMBER(FIND("keratin",C1725)),ISNUMBER(FIND(" cell's ",C1725)),ISNUMBER(FIND("eukary",C1725)),ISNUMBER(FIND("sperm",C1725)))</f>
        <v>1</v>
      </c>
      <c r="AD1725" t="b">
        <v>0</v>
      </c>
      <c r="AE1725" t="b">
        <f>OR(ISNUMBER(FIND(" plant ",C1725)),ISNUMBER(FIND("Plant ",C1725)),ISNUMBER(FIND("tomato",C1725)),ISNUMBER(FIND("plants",C1725)),ISNUMBER(FIND("Plants",C1725)),ISNUMBER(FIND("algae",C1725)),ISNUMBER(FIND("lettuce",C1725)),ISNUMBER(FIND("green gram sprouts ",C1725)),ISNUMBER(FIND("Cucurbita pepo",C1725)),ISNUMBER(FIND("bean ",C1725)),ISNUMBER(FIND("chloroplast",C1725)),ISNUMBER(FIND("chlorophyll",C1725)),ISNUMBER(FIND("seedling",C1725)),ISNUMBER(FIND("canola",C1725)),ISNUMBER(FIND("shoot",C1725)),ISNUMBER(FIND("photosynthes",C1725)),ISNUMBER(FIND(" leaves ",C1725)),,ISNUMBER(FIND("agriculture",C1725)),ISNUMBER(FIND(" crops ",C1725)))</f>
        <v>0</v>
      </c>
      <c r="AF1725" t="b">
        <f>OR(ISNUMBER(FIND("bacteria",C1725)),ISNUMBER(FIND("Bacteria",C1725)),ISNUMBER(FIND("Bacterium",C1725)),ISNUMBER(FIND("bacterium",C1725)),ISNUMBER(FIND(" coli ",C1725)))</f>
        <v>0</v>
      </c>
      <c r="AG1725" t="b">
        <f>OR(ISNUMBER(FIND("fungi",C1725)),ISNUMBER(FIND("Fungi",C1725)),ISNUMBER(FIND("fungus",C1725)),ISNUMBER(FIND("Fungus",C1725)),ISNUMBER(FIND("mushroom",C1725)),ISNUMBER(FIND("Mushroom",C1725)),ISNUMBER(FIND(" mold ",C1725)))</f>
        <v>0</v>
      </c>
      <c r="AH1725" t="b">
        <f>OR(ISNUMBER(FIND("Pig ",C1725)),ISNUMBER(FIND("pig ",C1725)),ISNUMBER(FIND("Pigs ",C1725)),ISNUMBER(FIND("pigs ",C1725)))</f>
        <v>0</v>
      </c>
      <c r="AI1725" t="b">
        <f>OR(ISNUMBER(FIND(" C. elegans",C1725)),ISNUMBER(FIND("Caenorhabditis elegans",C1725)),ISNUMBER(FIND("earthworms",C1725)),ISNUMBER(FIND(" Ficopomatus enigmaticus",C1725)),ISNUMBER(FIND("larva",C1725)),ISNUMBER(FIND("Lumbriculus variegatus",C1725)),ISNUMBER(FIND("nematode",C1725)))</f>
        <v>0</v>
      </c>
      <c r="AJ1725" t="b">
        <f>NOT(OR(AA1725,AB1725,AC1725,AD1725,AE1725,AF1725,AG1725,AH1725,AI1725))</f>
        <v>0</v>
      </c>
      <c r="AL1725" t="b">
        <f>OR(AA1725,AB1725,AD1725,AE1725,AF1725,AG1725,AH1725,AI1725)</f>
        <v>0</v>
      </c>
      <c r="AM1725" t="b">
        <f>IF(Table1[[#This Row],[In vivo?]],IF(Table1[[#This Row],[Cell]],FALSE,TRUE),FALSE)</f>
        <v>0</v>
      </c>
      <c r="AN1725" t="b">
        <f>AND(AC1725,AL1725)</f>
        <v>0</v>
      </c>
      <c r="AO1725" t="b">
        <f>IF(Table1[[#This Row],[Cell]],IF(Table1[[#This Row],[In vivo?]],FALSE,TRUE),FALSE)</f>
        <v>1</v>
      </c>
      <c r="AP1725" t="b">
        <f>NOT(OR(Table1[[#This Row],[In vivo?]],Table1[[#This Row],[Only in Cell]]))</f>
        <v>0</v>
      </c>
      <c r="AQ1725" t="str">
        <f>IF(OR(Table1[[#This Row],[Rodents]],Table1[[#This Row],[Human]],Table1[[#This Row],[Pig]]),OR(ISNUMBER(FIND("pulmonary",C1725)),ISNUMBER(FIND("lung",C1725))),"NA")</f>
        <v>NA</v>
      </c>
      <c r="AR1725" t="str">
        <f>IF(OR(Table1[[#This Row],[Rodents]],Table1[[#This Row],[Human]],Table1[[#This Row],[Pig]]),OR(ISNUMBER(FIND("skin",C1725)),ISNUMBER(FIND("dermal",C1725))),"NA")</f>
        <v>NA</v>
      </c>
      <c r="AS1725" t="str">
        <f>IF(OR(Table1[[#This Row],[Rodents]],Table1[[#This Row],[Human]],Table1[[#This Row],[Pig]]),OR(ISNUMBER(FIND("liver",C1725)),ISNUMBER(FIND("hepat",C1725))),"NA")</f>
        <v>NA</v>
      </c>
      <c r="AT1725" t="str">
        <f>IF(OR(Table1[[#This Row],[Rodents]],Table1[[#This Row],[Human]],Table1[[#This Row],[Pig]]),OR(ISNUMBER(FIND("kidney",C1725)),ISNUMBER(FIND("neph",C1725))),"NA")</f>
        <v>NA</v>
      </c>
      <c r="AU1725" t="str">
        <f>IF(OR(Table1[[#This Row],[Rodents]],Table1[[#This Row],[Human]],Table1[[#This Row],[Pig]]),OR(ISNUMBER(FIND("brain",C1725)),ISNUMBER(FIND("neur",C1725)),ISNUMBER(FIND("nerv",C1725))),"NA")</f>
        <v>NA</v>
      </c>
      <c r="AV1725" t="str">
        <f>IF(OR(Table1[[#This Row],[Rodents]],Table1[[#This Row],[Human]],Table1[[#This Row],[Pig]]),OR(ISNUMBER(FIND("heart",C1725)),ISNUMBER(FIND("cardi",C1725))),"NA")</f>
        <v>NA</v>
      </c>
      <c r="AW1725" t="str">
        <f>IF(OR(Table1[[#This Row],[Rodents]],Table1[[#This Row],[Human]],Table1[[#This Row],[Pig]]),OR(ISNUMBER(FIND("gastro",C1725)),ISNUMBER(FIND("intesti",C1725)),ISNUMBER(FIND("stomach",C1725))),"NA")</f>
        <v>NA</v>
      </c>
      <c r="AX1725" t="str">
        <f>IF(OR(Table1[[#This Row],[Rodents]],Table1[[#This Row],[Human]],Table1[[#This Row],[Pig]]),NOT(OR(AQ1725,AR1725,AS1725,AT1725,AU1725,AV1725,AW1725)),"NA")</f>
        <v>NA</v>
      </c>
      <c r="AY1725" t="b">
        <f>OR(ISNUMBER(FIND("SWCNT",C1725)),ISNUMBER(FIND("SWNT",C1725)),ISNUMBER(FIND("single-wall",C1725)),ISNUMBER(FIND("single wall",C1725)),ISNUMBER(FIND("Single wall",C1725)),ISNUMBER(FIND("Single-wall",C1725)),ISNUMBER(FIND("SWCNT",B1725)),ISNUMBER(FIND("SWNT",B1725)),ISNUMBER(FIND("single-wall",B1725)),ISNUMBER(FIND("single wall",B1725)),ISNUMBER(FIND("Single-wall",B1725)),ISNUMBER(FIND("Single wall",B1725)))</f>
        <v>1</v>
      </c>
      <c r="AZ1725" t="b">
        <f>OR(ISNUMBER(FIND("MWCNT",C1725)),ISNUMBER(FIND("MWNT",C1725)),ISNUMBER(FIND("multi-wall",C1725)),ISNUMBER(FIND("multi wall",C1725)),ISNUMBER(FIND("multiwall",C1725)),ISNUMBER(FIND("Multi-wall",C1725)),ISNUMBER(FIND("Multi wall",C1725)),ISNUMBER(FIND("Multiwall",C1725)),ISNUMBER(FIND("MWCNT",B1725)),ISNUMBER(FIND("MWNT",B1725)),ISNUMBER(FIND("multi-wall",B1725)),ISNUMBER(FIND("multi wall",B1725)),ISNUMBER(FIND("multiwall",B1725)),ISNUMBER(FIND("Multi-wall",B1725)),ISNUMBER(FIND("Multi wall",B1725)),ISNUMBER(FIND("Multiwall",B1725)),ISNUMBER(FIND("Double-wall",B1725)),ISNUMBER(FIND("Double wall",B1725)),ISNUMBER(FIND("Doublewall",B1725)),ISNUMBER(FIND("double-wall",B1725)),ISNUMBER(FIND("double wall",B1725)),ISNUMBER(FIND("doublewall",B1725)))</f>
        <v>0</v>
      </c>
      <c r="BA1725" t="b">
        <f>AND(Table1[[#This Row],[SWCNT]],Table1[[#This Row],[MWCNT]])</f>
        <v>0</v>
      </c>
      <c r="BB1725" t="b">
        <f>IF(Table1[[#This Row],[SWCNT]]=TRUE,FALSE,IF(Table1[[#This Row],[MWCNT]]=TRUE,FALSE,TRUE))</f>
        <v>0</v>
      </c>
      <c r="BC1725" s="18"/>
    </row>
    <row r="1726" spans="1:55" ht="259">
      <c r="A1726" t="s">
        <v>4744</v>
      </c>
      <c r="B1726" s="2" t="s">
        <v>4747</v>
      </c>
      <c r="C1726" s="16" t="s">
        <v>4750</v>
      </c>
      <c r="D1726" s="17" t="s">
        <v>1752</v>
      </c>
      <c r="E1726" s="2">
        <v>2011</v>
      </c>
      <c r="F1726" t="b">
        <f>OR(ISNUMBER(FIND("cytotoxic",C1726)),ISNUMBER(FIND("Cytotoxic",C1726)),ISNUMBER(FIND("cellular toxicity",C1726)),ISNUMBER(FIND("cell death",C1726)),ISNUMBER(FIND("viable",C1726)),ISNUMBER(FIND("phytotoxic",C1726)),ISNUMBER(FIND("acute toxicity",C1726)),ISNUMBER(FIND("MTT",C1726)),ISNUMBER(FIND("survival",C1726)),ISNUMBER(FIND("prolifer",C1726)),ISNUMBER(FIND("apoptosis",C1726)),ISNUMBER(FIND("neurotoxic",C1726)),ISNUMBER(FIND("  lysis ",C1726)),ISNUMBER(FIND("necrosis",C1726)),ISNUMBER(FIND("cellular death",C1726))*3,ISNUMBER(FIND("LDH",C1726)),ISNUMBER(FIND("Acute toxicity",C1726)))</f>
        <v>0</v>
      </c>
      <c r="G1726" t="b">
        <f>OR(ISNUMBER(FIND("genotoxic",C1726)),ISNUMBER(FIND("genotoxicity",C1726)),ISNUMBER(FIND("DNA damage",C1726)),ISNUMBER(FIND("DNA",C1726)),ISNUMBER(FIND("RNA",C1726)),ISNUMBER(FIND("mesothelioma",C1726)),ISNUMBER(FIND("carcino",C1726)),ISNUMBER(FIND("mutagen",C1726)),ISNUMBER(FIND("genetic",C1726)))</f>
        <v>1</v>
      </c>
      <c r="H1726" t="b">
        <f>OR(ISNUMBER(FIND("inflammatory",C1726)),ISNUMBER(FIND("inflamm",C1726)))</f>
        <v>0</v>
      </c>
      <c r="I1726" t="b">
        <f>OR(ISNUMBER(FIND("immune",C1726)),ISNUMBER(FIND("immunological",C1726)),ISNUMBER(FIND("interleuk",C1726)),ISNUMBER(FIND("platelet activation",C1726)),ISNUMBER(FIND("monocyte",C1726)),ISNUMBER(FIND("leukocyte",C1726)),ISNUMBER(FIND("cytokine",C1726)),ISNUMBER(FIND("CD4",C1726)),ISNUMBER(FIND("CD8",C1726)),ISNUMBER(FIND("T-cell",C1726)))</f>
        <v>1</v>
      </c>
      <c r="J1726" t="b">
        <f>OR(ISNUMBER(FIND("reactive oxygen",C1726)),ISNUMBER(FIND("ROS",C1726)),ISNUMBER(FIND("free radical",C1726)),ISNUMBER(FIND("oxidative stress",C1726)),ISNUMBER(FIND("peroxid",C1726)),ISNUMBER(FIND("oxidative",C1726)),ISNUMBER(FIND("antioxid",C1726)))</f>
        <v>0</v>
      </c>
      <c r="K1726" t="b">
        <f>OR(ISNUMBER(FIND("autophag",C1726)))</f>
        <v>0</v>
      </c>
      <c r="L1726" t="b">
        <f>OR(ISNUMBER(FIND("morpholog",C1726)))</f>
        <v>0</v>
      </c>
      <c r="M1726" t="b">
        <f>OR(ISNUMBER(FIND("fibrosis",C1726)),ISNUMBER(FIND("Fibrosis",C1726)),ISNUMBER(FIND("fibrot",C1726)))</f>
        <v>0</v>
      </c>
      <c r="N1726" t="b">
        <f>OR(ISNUMBER(FIND("offspring",C1726)),ISNUMBER(FIND("Parental",C1726)),ISNUMBER(FIND("parental",C1726)),ISNUMBER(FIND("germline",C1726)),ISNUMBER(FIND("reproduc",C1726)),ISNUMBER(FIND("embryo",C1726)))</f>
        <v>0</v>
      </c>
      <c r="O1726" t="b">
        <f>OR(ISNUMBER(FIND("metabol",C1726)),ISNUMBER(FIND("Metabol",C1726)),ISNUMBER(FIND("digest",C1726)),ISNUMBER(FIND("mitochon",C1726)))</f>
        <v>0</v>
      </c>
      <c r="P1726" t="b">
        <f>OR(ISNUMBER(FIND("ecotox",C1726)),ISNUMBER(FIND("Ecotox",B1726)),ISNUMBER(FIND("ecotox",B1726)),ISNUMBER(FIND("Ecotox",C1726)))</f>
        <v>0</v>
      </c>
      <c r="Q1726" t="b">
        <f>OR(ISNUMBER(FIND("Bioaccum",C1726)),ISNUMBER(FIND("bioaccum",C1726)),ISNUMBER(FIND("accum",C1726)))</f>
        <v>0</v>
      </c>
      <c r="R1726" t="b">
        <f>OR(ISNUMBER(FIND("Occupation",C1726)),ISNUMBER(FIND("occupation",C1726)),ISNUMBER(FIND("worker",C1726)),ISNUMBER(FIND("workforce",C1726)))</f>
        <v>0</v>
      </c>
      <c r="S1726" t="b">
        <f>NOT(OR(F1726,G1726,H1726,I1726,J1726,K1726,L1726,M1726,N1726,O1726,P1726,Q1726,R1726))</f>
        <v>0</v>
      </c>
      <c r="U1726" t="b">
        <f>OR(Table1[[#This Row],[Inflammation]],Table1[[#This Row],[Immune]])</f>
        <v>1</v>
      </c>
      <c r="V1726" t="str">
        <f>IF(OR(Table1[[#This Row],[Rodents]],Table1[[#This Row],[Human]],Table1[[#This Row],[Pig]]),OR(ISNUMBER(FIND("intratrach",C1726)),ISNUMBER(FIND("nasal ",C1726)),ISNUMBER(FIND("instill",C1726))),"NA")</f>
        <v>NA</v>
      </c>
      <c r="W1726" t="str">
        <f>IF(OR(Table1[[#This Row],[Rodents]],Table1[[#This Row],[Human]],Table1[[#This Row],[Pig]]),OR(ISNUMBER(FIND("dermal",C1726)),ISNUMBER(FIND("skin ",C1726))),"NA")</f>
        <v>NA</v>
      </c>
      <c r="X1726" t="str">
        <f>IF(OR(Table1[[#This Row],[Rodents]],Table1[[#This Row],[Human]],Table1[[#This Row],[Pig]]),OR(ISNUMBER(FIND("injected",C1726)),ISNUMBER(FIND("periton",C1726)),ISNUMBER(FIND("intrascrot",C1726))),"NA")</f>
        <v>NA</v>
      </c>
      <c r="Y1726" t="str">
        <f>IF(OR(Table1[[#This Row],[Rodents]],Table1[[#This Row],[Human]],Table1[[#This Row],[Pig]]),NOT(OR(Table1[[#This Row],[Inhaled/Intratracheal/intranasal]],Table1[[#This Row],[Dermal]],Table1[[#This Row],[Injected]])),"NA")</f>
        <v>NA</v>
      </c>
      <c r="AA1726" t="b">
        <f>OR(ISNUMBER(FIND("fish ",C1726)),ISNUMBER(FIND("Fish ",C1726)),ISNUMBER(FIND("aquatic",C1726)),ISNUMBER(FIND("daphnids",C1726)),ISNUMBER(FIND("Carcinus maenas",C1726)),ISNUMBER(FIND("Daphnia",C1726)),ISNUMBER(FIND("Ruditapes philippinarum",C1726)),ISNUMBER(FIND("daphnia",C1726)),ISNUMBER(FIND("marine",C1726)),ISNUMBER(FIND("mussel",C1726)),ISNUMBER(FIND("algae",C1726)),ISNUMBER(FIND("Donax faba",C1726)),ISNUMBER(FIND("estuarine",C1726)),ISNUMBER(FIND("snail",C1726)),ISNUMBER(FIND("Prorocentrum donghaiense",C1726)) )</f>
        <v>0</v>
      </c>
      <c r="AB1726" t="b">
        <f>OR(ISNUMBER(FIND(" rat ",C1726)),ISNUMBER(FIND(" rats ",C1726)),ISNUMBER(FIND(" Rats ",C1726)),ISNUMBER(FIND(" Rat ",C1726)),ISNUMBER(FIND(" rat.",C1726)),ISNUMBER(FIND(" rats.",C1726)),ISNUMBER(FIND("mouse",C1726)),ISNUMBER(FIND("mice",C1726)), ISNUMBER(FIND(" Mice",C1726)))</f>
        <v>0</v>
      </c>
      <c r="AC1726" t="b">
        <f>OR(ISNUMBER(FIND(" cell ",C1726)),ISNUMBER(FIND("fibroblast",C1726)),ISNUMBER(FIND("macrophage",C1726)),ISNUMBER(FIND("epithelial",C1726)),ISNUMBER(FIND("endothelial",C1726)),ISNUMBER(FIND("neuron",C1726)),ISNUMBER(FIND(" cells ",C1726)),ISNUMBER(FIND("RBC",C1726)),ISNUMBER(FIND("mitochond",C1726)),ISNUMBER(FIND("adipocyte",C1726)),ISNUMBER(FIND("osteo",C1726)),ISNUMBER(FIND("keratin",C1726)),ISNUMBER(FIND(" cell's ",C1726)),ISNUMBER(FIND("eukary",C1726)),ISNUMBER(FIND("sperm",C1726)))</f>
        <v>0</v>
      </c>
      <c r="AD1726" t="b">
        <f>OR(ISNUMBER(FIND("human",B1726)),ISNUMBER(FIND("workers",B1726)),ISNUMBER(FIND("workforces",B1726)),ISNUMBER(FIND("occupational",B1726)),ISNUMBER(FIND("Case report",B1726)),ISNUMBER(FIND("Workplaces",B1726)),ISNUMBER(FIND("worker",B1726)))</f>
        <v>0</v>
      </c>
      <c r="AE1726" t="b">
        <f>OR(ISNUMBER(FIND(" plant ",C1726)),ISNUMBER(FIND("Plant ",C1726)),ISNUMBER(FIND("tomato",C1726)),ISNUMBER(FIND("plants",C1726)),ISNUMBER(FIND("Plants",C1726)),ISNUMBER(FIND("algae",C1726)),ISNUMBER(FIND("lettuce",C1726)),ISNUMBER(FIND("green gram sprouts ",C1726)),ISNUMBER(FIND("Cucurbita pepo",C1726)),ISNUMBER(FIND("bean ",C1726)),ISNUMBER(FIND("chloroplast",C1726)),ISNUMBER(FIND("chlorophyll",C1726)),ISNUMBER(FIND("seedling",C1726)),ISNUMBER(FIND("canola",C1726)),ISNUMBER(FIND("shoot",C1726)),ISNUMBER(FIND("photosynthes",C1726)),ISNUMBER(FIND(" leaves ",C1726)),,ISNUMBER(FIND("agriculture",C1726)),ISNUMBER(FIND(" crops ",C1726)))</f>
        <v>0</v>
      </c>
      <c r="AF1726" t="b">
        <f>OR(ISNUMBER(FIND("bacteria",C1726)),ISNUMBER(FIND("Bacteria",C1726)),ISNUMBER(FIND("Bacterium",C1726)),ISNUMBER(FIND("bacterium",C1726)),ISNUMBER(FIND(" coli ",C1726)))</f>
        <v>0</v>
      </c>
      <c r="AG1726" t="b">
        <f>OR(ISNUMBER(FIND("fungi",C1726)),ISNUMBER(FIND("Fungi",C1726)),ISNUMBER(FIND("fungus",C1726)),ISNUMBER(FIND("Fungus",C1726)),ISNUMBER(FIND("mushroom",C1726)),ISNUMBER(FIND("Mushroom",C1726)),ISNUMBER(FIND(" mold ",C1726)))</f>
        <v>0</v>
      </c>
      <c r="AH1726" t="b">
        <f>OR(ISNUMBER(FIND("Pig ",C1726)),ISNUMBER(FIND("pig ",C1726)),ISNUMBER(FIND("Pigs ",C1726)),ISNUMBER(FIND("pigs ",C1726)))</f>
        <v>0</v>
      </c>
      <c r="AI1726" t="b">
        <f>OR(ISNUMBER(FIND(" C. elegans",C1726)),ISNUMBER(FIND("Caenorhabditis elegans",C1726)),ISNUMBER(FIND("earthworms",C1726)),ISNUMBER(FIND(" Ficopomatus enigmaticus",C1726)),ISNUMBER(FIND("larva",C1726)),ISNUMBER(FIND("Lumbriculus variegatus",C1726)),ISNUMBER(FIND("nematode",C1726)))</f>
        <v>0</v>
      </c>
      <c r="AJ1726" t="b">
        <f>NOT(OR(AA1726,AB1726,AC1726,AD1726,AE1726,AF1726,AG1726,AH1726,AI1726))</f>
        <v>1</v>
      </c>
      <c r="AL1726" t="b">
        <f>OR(AA1726,AB1726,AD1726,AE1726,AF1726,AG1726,AH1726,AI1726)</f>
        <v>0</v>
      </c>
      <c r="AM1726" t="b">
        <f>IF(Table1[[#This Row],[In vivo?]],IF(Table1[[#This Row],[Cell]],FALSE,TRUE),FALSE)</f>
        <v>0</v>
      </c>
      <c r="AN1726" t="b">
        <f>AND(AC1726,AL1726)</f>
        <v>0</v>
      </c>
      <c r="AO1726" t="b">
        <f>IF(Table1[[#This Row],[Cell]],IF(Table1[[#This Row],[In vivo?]],FALSE,TRUE),FALSE)</f>
        <v>0</v>
      </c>
      <c r="AP1726" t="b">
        <f>NOT(OR(Table1[[#This Row],[In vivo?]],Table1[[#This Row],[Only in Cell]]))</f>
        <v>1</v>
      </c>
      <c r="AQ1726" t="str">
        <f>IF(OR(Table1[[#This Row],[Rodents]],Table1[[#This Row],[Human]],Table1[[#This Row],[Pig]]),OR(ISNUMBER(FIND("pulmonary",C1726)),ISNUMBER(FIND("lung",C1726))),"NA")</f>
        <v>NA</v>
      </c>
      <c r="AR1726" t="str">
        <f>IF(OR(Table1[[#This Row],[Rodents]],Table1[[#This Row],[Human]],Table1[[#This Row],[Pig]]),OR(ISNUMBER(FIND("skin",C1726)),ISNUMBER(FIND("dermal",C1726))),"NA")</f>
        <v>NA</v>
      </c>
      <c r="AS1726" t="str">
        <f>IF(OR(Table1[[#This Row],[Rodents]],Table1[[#This Row],[Human]],Table1[[#This Row],[Pig]]),OR(ISNUMBER(FIND("liver",C1726)),ISNUMBER(FIND("hepat",C1726))),"NA")</f>
        <v>NA</v>
      </c>
      <c r="AT1726" t="str">
        <f>IF(OR(Table1[[#This Row],[Rodents]],Table1[[#This Row],[Human]],Table1[[#This Row],[Pig]]),OR(ISNUMBER(FIND("kidney",C1726)),ISNUMBER(FIND("neph",C1726))),"NA")</f>
        <v>NA</v>
      </c>
      <c r="AU1726" t="str">
        <f>IF(OR(Table1[[#This Row],[Rodents]],Table1[[#This Row],[Human]],Table1[[#This Row],[Pig]]),OR(ISNUMBER(FIND("brain",C1726)),ISNUMBER(FIND("neur",C1726)),ISNUMBER(FIND("nerv",C1726))),"NA")</f>
        <v>NA</v>
      </c>
      <c r="AV1726" t="str">
        <f>IF(OR(Table1[[#This Row],[Rodents]],Table1[[#This Row],[Human]],Table1[[#This Row],[Pig]]),OR(ISNUMBER(FIND("heart",C1726)),ISNUMBER(FIND("cardi",C1726))),"NA")</f>
        <v>NA</v>
      </c>
      <c r="AW1726" t="str">
        <f>IF(OR(Table1[[#This Row],[Rodents]],Table1[[#This Row],[Human]],Table1[[#This Row],[Pig]]),OR(ISNUMBER(FIND("gastro",C1726)),ISNUMBER(FIND("intesti",C1726)),ISNUMBER(FIND("stomach",C1726))),"NA")</f>
        <v>NA</v>
      </c>
      <c r="AX1726" t="str">
        <f>IF(OR(Table1[[#This Row],[Rodents]],Table1[[#This Row],[Human]],Table1[[#This Row],[Pig]]),NOT(OR(AQ1726,AR1726,AS1726,AT1726,AU1726,AV1726,AW1726)),"NA")</f>
        <v>NA</v>
      </c>
      <c r="AY1726" t="b">
        <f>OR(ISNUMBER(FIND("SWCNT",C1726)),ISNUMBER(FIND("SWNT",C1726)),ISNUMBER(FIND("single-wall",C1726)),ISNUMBER(FIND("single wall",C1726)),ISNUMBER(FIND("Single wall",C1726)),ISNUMBER(FIND("Single-wall",C1726)),ISNUMBER(FIND("SWCNT",B1726)),ISNUMBER(FIND("SWNT",B1726)),ISNUMBER(FIND("single-wall",B1726)),ISNUMBER(FIND("single wall",B1726)),ISNUMBER(FIND("Single-wall",B1726)),ISNUMBER(FIND("Single wall",B1726)))</f>
        <v>1</v>
      </c>
      <c r="AZ1726" t="b">
        <f>OR(ISNUMBER(FIND("MWCNT",C1726)),ISNUMBER(FIND("MWNT",C1726)),ISNUMBER(FIND("multi-wall",C1726)),ISNUMBER(FIND("multi wall",C1726)),ISNUMBER(FIND("multiwall",C1726)),ISNUMBER(FIND("Multi-wall",C1726)),ISNUMBER(FIND("Multi wall",C1726)),ISNUMBER(FIND("Multiwall",C1726)),ISNUMBER(FIND("MWCNT",B1726)),ISNUMBER(FIND("MWNT",B1726)),ISNUMBER(FIND("multi-wall",B1726)),ISNUMBER(FIND("multi wall",B1726)),ISNUMBER(FIND("multiwall",B1726)),ISNUMBER(FIND("Multi-wall",B1726)),ISNUMBER(FIND("Multi wall",B1726)),ISNUMBER(FIND("Multiwall",B1726)),ISNUMBER(FIND("Double-wall",B1726)),ISNUMBER(FIND("Double wall",B1726)),ISNUMBER(FIND("Doublewall",B1726)),ISNUMBER(FIND("double-wall",B1726)),ISNUMBER(FIND("double wall",B1726)),ISNUMBER(FIND("doublewall",B1726)))</f>
        <v>0</v>
      </c>
      <c r="BA1726" t="b">
        <f>AND(Table1[[#This Row],[SWCNT]],Table1[[#This Row],[MWCNT]])</f>
        <v>0</v>
      </c>
      <c r="BB1726" t="b">
        <f>IF(Table1[[#This Row],[SWCNT]]=TRUE,FALSE,IF(Table1[[#This Row],[MWCNT]]=TRUE,FALSE,TRUE))</f>
        <v>0</v>
      </c>
      <c r="BC1726" s="18"/>
    </row>
    <row r="1727" spans="1:55" ht="222">
      <c r="A1727" t="s">
        <v>4755</v>
      </c>
      <c r="B1727" s="2" t="s">
        <v>4757</v>
      </c>
      <c r="C1727" s="16" t="s">
        <v>4759</v>
      </c>
      <c r="D1727" s="17" t="s">
        <v>260</v>
      </c>
      <c r="E1727" s="2">
        <v>2011</v>
      </c>
      <c r="F1727" t="b">
        <f>OR(ISNUMBER(FIND("cytotoxic",C1727)),ISNUMBER(FIND("Cytotoxic",C1727)),ISNUMBER(FIND("cellular toxicity",C1727)),ISNUMBER(FIND("cell death",C1727)),ISNUMBER(FIND("viable",C1727)),ISNUMBER(FIND("phytotoxic",C1727)),ISNUMBER(FIND("acute toxicity",C1727)),ISNUMBER(FIND("MTT",C1727)),ISNUMBER(FIND("survival",C1727)),ISNUMBER(FIND("prolifer",C1727)),ISNUMBER(FIND("apoptosis",C1727)),ISNUMBER(FIND("neurotoxic",C1727)),ISNUMBER(FIND("  lysis ",C1727)),ISNUMBER(FIND("necrosis",C1727)),ISNUMBER(FIND("cellular death",C1727))*3,ISNUMBER(FIND("LDH",C1727)),ISNUMBER(FIND("Acute toxicity",C1727)))</f>
        <v>1</v>
      </c>
      <c r="G1727" t="b">
        <f>OR(ISNUMBER(FIND("genotoxic",C1727)),ISNUMBER(FIND("genotoxicity",C1727)),ISNUMBER(FIND("DNA damage",C1727)),ISNUMBER(FIND("DNA",C1727)),ISNUMBER(FIND("RNA",C1727)),ISNUMBER(FIND("mesothelioma",C1727)),ISNUMBER(FIND("carcino",C1727)),ISNUMBER(FIND("mutagen",C1727)),ISNUMBER(FIND("genetic",C1727)))</f>
        <v>0</v>
      </c>
      <c r="H1727" t="b">
        <f>OR(ISNUMBER(FIND("inflammatory",C1727)),ISNUMBER(FIND("inflamm",C1727)))</f>
        <v>0</v>
      </c>
      <c r="I1727" t="b">
        <f>OR(ISNUMBER(FIND("immune",C1727)),ISNUMBER(FIND("immunological",C1727)),ISNUMBER(FIND("interleuk",C1727)),ISNUMBER(FIND("platelet activation",C1727)),ISNUMBER(FIND("monocyte",C1727)),ISNUMBER(FIND("leukocyte",C1727)),ISNUMBER(FIND("cytokine",C1727)),ISNUMBER(FIND("CD4",C1727)),ISNUMBER(FIND("CD8",C1727)),ISNUMBER(FIND("T-cell",C1727)))</f>
        <v>1</v>
      </c>
      <c r="J1727" t="b">
        <f>OR(ISNUMBER(FIND("reactive oxygen",C1727)),ISNUMBER(FIND("ROS",C1727)),ISNUMBER(FIND("free radical",C1727)),ISNUMBER(FIND("oxidative stress",C1727)),ISNUMBER(FIND("peroxid",C1727)),ISNUMBER(FIND("oxidative",C1727)),ISNUMBER(FIND("antioxid",C1727)))</f>
        <v>0</v>
      </c>
      <c r="K1727" t="b">
        <f>OR(ISNUMBER(FIND("autophag",C1727)))</f>
        <v>0</v>
      </c>
      <c r="L1727" t="b">
        <f>OR(ISNUMBER(FIND("morpholog",C1727)))</f>
        <v>0</v>
      </c>
      <c r="M1727" t="b">
        <f>OR(ISNUMBER(FIND("fibrosis",C1727)),ISNUMBER(FIND("Fibrosis",C1727)),ISNUMBER(FIND("fibrot",C1727)))</f>
        <v>0</v>
      </c>
      <c r="N1727" t="b">
        <f>OR(ISNUMBER(FIND("offspring",C1727)),ISNUMBER(FIND("Parental",C1727)),ISNUMBER(FIND("parental",C1727)),ISNUMBER(FIND("germline",C1727)),ISNUMBER(FIND("reproduc",C1727)),ISNUMBER(FIND("embryo",C1727)))</f>
        <v>0</v>
      </c>
      <c r="O1727" t="b">
        <f>OR(ISNUMBER(FIND("metabol",C1727)),ISNUMBER(FIND("Metabol",C1727)),ISNUMBER(FIND("digest",C1727)),ISNUMBER(FIND("mitochon",C1727)))</f>
        <v>0</v>
      </c>
      <c r="P1727" t="b">
        <f>OR(ISNUMBER(FIND("ecotox",C1727)),ISNUMBER(FIND("Ecotox",B1727)),ISNUMBER(FIND("ecotox",B1727)),ISNUMBER(FIND("Ecotox",C1727)))</f>
        <v>0</v>
      </c>
      <c r="Q1727" t="b">
        <f>OR(ISNUMBER(FIND("Bioaccum",C1727)),ISNUMBER(FIND("bioaccum",C1727)),ISNUMBER(FIND("accum",C1727)))</f>
        <v>0</v>
      </c>
      <c r="R1727" t="b">
        <f>OR(ISNUMBER(FIND("Occupation",C1727)),ISNUMBER(FIND("occupation",C1727)),ISNUMBER(FIND("worker",C1727)),ISNUMBER(FIND("workforce",C1727)))</f>
        <v>0</v>
      </c>
      <c r="S1727" t="b">
        <f>NOT(OR(F1727,G1727,H1727,I1727,J1727,K1727,L1727,M1727,N1727,O1727,P1727,Q1727,R1727))</f>
        <v>0</v>
      </c>
      <c r="U1727" t="b">
        <f>OR(Table1[[#This Row],[Inflammation]],Table1[[#This Row],[Immune]])</f>
        <v>1</v>
      </c>
      <c r="V1727" t="str">
        <f>IF(OR(Table1[[#This Row],[Rodents]],Table1[[#This Row],[Human]],Table1[[#This Row],[Pig]]),OR(ISNUMBER(FIND("intratrach",C1727)),ISNUMBER(FIND("nasal ",C1727)),ISNUMBER(FIND("instill",C1727))),"NA")</f>
        <v>NA</v>
      </c>
      <c r="W1727" t="str">
        <f>IF(OR(Table1[[#This Row],[Rodents]],Table1[[#This Row],[Human]],Table1[[#This Row],[Pig]]),OR(ISNUMBER(FIND("dermal",C1727)),ISNUMBER(FIND("skin ",C1727))),"NA")</f>
        <v>NA</v>
      </c>
      <c r="X1727" t="str">
        <f>IF(OR(Table1[[#This Row],[Rodents]],Table1[[#This Row],[Human]],Table1[[#This Row],[Pig]]),OR(ISNUMBER(FIND("injected",C1727)),ISNUMBER(FIND("periton",C1727)),ISNUMBER(FIND("intrascrot",C1727))),"NA")</f>
        <v>NA</v>
      </c>
      <c r="Y1727" t="str">
        <f>IF(OR(Table1[[#This Row],[Rodents]],Table1[[#This Row],[Human]],Table1[[#This Row],[Pig]]),NOT(OR(Table1[[#This Row],[Inhaled/Intratracheal/intranasal]],Table1[[#This Row],[Dermal]],Table1[[#This Row],[Injected]])),"NA")</f>
        <v>NA</v>
      </c>
      <c r="AA1727" t="b">
        <f>OR(ISNUMBER(FIND("fish ",C1727)),ISNUMBER(FIND("Fish ",C1727)),ISNUMBER(FIND("aquatic",C1727)),ISNUMBER(FIND("daphnids",C1727)),ISNUMBER(FIND("Carcinus maenas",C1727)),ISNUMBER(FIND("Daphnia",C1727)),ISNUMBER(FIND("Ruditapes philippinarum",C1727)),ISNUMBER(FIND("daphnia",C1727)),ISNUMBER(FIND("marine",C1727)),ISNUMBER(FIND("mussel",C1727)),ISNUMBER(FIND("algae",C1727)),ISNUMBER(FIND("Donax faba",C1727)),ISNUMBER(FIND("estuarine",C1727)),ISNUMBER(FIND("snail",C1727)),ISNUMBER(FIND("Prorocentrum donghaiense",C1727)) )</f>
        <v>0</v>
      </c>
      <c r="AB1727" t="b">
        <f>OR(ISNUMBER(FIND(" rat ",C1727)),ISNUMBER(FIND(" rats ",C1727)),ISNUMBER(FIND(" Rats ",C1727)),ISNUMBER(FIND(" Rat ",C1727)),ISNUMBER(FIND(" rat.",C1727)),ISNUMBER(FIND(" rats.",C1727)),ISNUMBER(FIND("mouse",C1727)),ISNUMBER(FIND("mice",C1727)), ISNUMBER(FIND(" Mice",C1727)))</f>
        <v>0</v>
      </c>
      <c r="AC1727" t="b">
        <f>OR(ISNUMBER(FIND(" cell ",C1727)),ISNUMBER(FIND("fibroblast",C1727)),ISNUMBER(FIND("macrophage",C1727)),ISNUMBER(FIND("epithelial",C1727)),ISNUMBER(FIND("endothelial",C1727)),ISNUMBER(FIND("neuron",C1727)),ISNUMBER(FIND(" cells ",C1727)),ISNUMBER(FIND("RBC",C1727)),ISNUMBER(FIND("mitochond",C1727)),ISNUMBER(FIND("adipocyte",C1727)),ISNUMBER(FIND("osteo",C1727)),ISNUMBER(FIND("keratin",C1727)),ISNUMBER(FIND(" cell's ",C1727)),ISNUMBER(FIND("eukary",C1727)),ISNUMBER(FIND("sperm",C1727)))</f>
        <v>1</v>
      </c>
      <c r="AD1727" t="b">
        <f>OR(ISNUMBER(FIND("human",B1727)),ISNUMBER(FIND("workers",B1727)),ISNUMBER(FIND("workforces",B1727)),ISNUMBER(FIND("occupational",B1727)),ISNUMBER(FIND("Case report",B1727)),ISNUMBER(FIND("Workplaces",B1727)),ISNUMBER(FIND("worker",B1727)))</f>
        <v>0</v>
      </c>
      <c r="AE1727" t="b">
        <f>OR(ISNUMBER(FIND(" plant ",C1727)),ISNUMBER(FIND("Plant ",C1727)),ISNUMBER(FIND("tomato",C1727)),ISNUMBER(FIND("plants",C1727)),ISNUMBER(FIND("Plants",C1727)),ISNUMBER(FIND("algae",C1727)),ISNUMBER(FIND("lettuce",C1727)),ISNUMBER(FIND("green gram sprouts ",C1727)),ISNUMBER(FIND("Cucurbita pepo",C1727)),ISNUMBER(FIND("bean ",C1727)),ISNUMBER(FIND("chloroplast",C1727)),ISNUMBER(FIND("chlorophyll",C1727)),ISNUMBER(FIND("seedling",C1727)),ISNUMBER(FIND("canola",C1727)),ISNUMBER(FIND("shoot",C1727)),ISNUMBER(FIND("photosynthes",C1727)),ISNUMBER(FIND(" leaves ",C1727)),,ISNUMBER(FIND("agriculture",C1727)),ISNUMBER(FIND(" crops ",C1727)))</f>
        <v>0</v>
      </c>
      <c r="AF1727" t="b">
        <f>OR(ISNUMBER(FIND("bacteria",C1727)),ISNUMBER(FIND("Bacteria",C1727)),ISNUMBER(FIND("Bacterium",C1727)),ISNUMBER(FIND("bacterium",C1727)),ISNUMBER(FIND(" coli ",C1727)))</f>
        <v>0</v>
      </c>
      <c r="AG1727" t="b">
        <f>OR(ISNUMBER(FIND("fungi",C1727)),ISNUMBER(FIND("Fungi",C1727)),ISNUMBER(FIND("fungus",C1727)),ISNUMBER(FIND("Fungus",C1727)),ISNUMBER(FIND("mushroom",C1727)),ISNUMBER(FIND("Mushroom",C1727)),ISNUMBER(FIND(" mold ",C1727)))</f>
        <v>0</v>
      </c>
      <c r="AH1727" t="b">
        <f>OR(ISNUMBER(FIND("Pig ",C1727)),ISNUMBER(FIND("pig ",C1727)),ISNUMBER(FIND("Pigs ",C1727)),ISNUMBER(FIND("pigs ",C1727)))</f>
        <v>0</v>
      </c>
      <c r="AI1727" t="b">
        <f>OR(ISNUMBER(FIND(" C. elegans",C1727)),ISNUMBER(FIND("Caenorhabditis elegans",C1727)),ISNUMBER(FIND("earthworms",C1727)),ISNUMBER(FIND(" Ficopomatus enigmaticus",C1727)),ISNUMBER(FIND("larva",C1727)),ISNUMBER(FIND("Lumbriculus variegatus",C1727)),ISNUMBER(FIND("nematode",C1727)))</f>
        <v>0</v>
      </c>
      <c r="AJ1727" t="b">
        <f>NOT(OR(AA1727,AB1727,AC1727,AD1727,AE1727,AF1727,AG1727,AH1727,AI1727))</f>
        <v>0</v>
      </c>
      <c r="AL1727" t="b">
        <f>OR(AA1727,AB1727,AD1727,AE1727,AF1727,AG1727,AH1727,AI1727)</f>
        <v>0</v>
      </c>
      <c r="AM1727" t="b">
        <f>IF(Table1[[#This Row],[In vivo?]],IF(Table1[[#This Row],[Cell]],FALSE,TRUE),FALSE)</f>
        <v>0</v>
      </c>
      <c r="AN1727" t="b">
        <f>AND(AC1727,AL1727)</f>
        <v>0</v>
      </c>
      <c r="AO1727" t="b">
        <f>IF(Table1[[#This Row],[Cell]],IF(Table1[[#This Row],[In vivo?]],FALSE,TRUE),FALSE)</f>
        <v>1</v>
      </c>
      <c r="AP1727" t="b">
        <f>NOT(OR(Table1[[#This Row],[In vivo?]],Table1[[#This Row],[Only in Cell]]))</f>
        <v>0</v>
      </c>
      <c r="AQ1727" t="str">
        <f>IF(OR(Table1[[#This Row],[Rodents]],Table1[[#This Row],[Human]],Table1[[#This Row],[Pig]]),OR(ISNUMBER(FIND("pulmonary",C1727)),ISNUMBER(FIND("lung",C1727))),"NA")</f>
        <v>NA</v>
      </c>
      <c r="AR1727" t="str">
        <f>IF(OR(Table1[[#This Row],[Rodents]],Table1[[#This Row],[Human]],Table1[[#This Row],[Pig]]),OR(ISNUMBER(FIND("skin",C1727)),ISNUMBER(FIND("dermal",C1727))),"NA")</f>
        <v>NA</v>
      </c>
      <c r="AS1727" t="str">
        <f>IF(OR(Table1[[#This Row],[Rodents]],Table1[[#This Row],[Human]],Table1[[#This Row],[Pig]]),OR(ISNUMBER(FIND("liver",C1727)),ISNUMBER(FIND("hepat",C1727))),"NA")</f>
        <v>NA</v>
      </c>
      <c r="AT1727" t="str">
        <f>IF(OR(Table1[[#This Row],[Rodents]],Table1[[#This Row],[Human]],Table1[[#This Row],[Pig]]),OR(ISNUMBER(FIND("kidney",C1727)),ISNUMBER(FIND("neph",C1727))),"NA")</f>
        <v>NA</v>
      </c>
      <c r="AU1727" t="str">
        <f>IF(OR(Table1[[#This Row],[Rodents]],Table1[[#This Row],[Human]],Table1[[#This Row],[Pig]]),OR(ISNUMBER(FIND("brain",C1727)),ISNUMBER(FIND("neur",C1727)),ISNUMBER(FIND("nerv",C1727))),"NA")</f>
        <v>NA</v>
      </c>
      <c r="AV1727" t="str">
        <f>IF(OR(Table1[[#This Row],[Rodents]],Table1[[#This Row],[Human]],Table1[[#This Row],[Pig]]),OR(ISNUMBER(FIND("heart",C1727)),ISNUMBER(FIND("cardi",C1727))),"NA")</f>
        <v>NA</v>
      </c>
      <c r="AW1727" t="str">
        <f>IF(OR(Table1[[#This Row],[Rodents]],Table1[[#This Row],[Human]],Table1[[#This Row],[Pig]]),OR(ISNUMBER(FIND("gastro",C1727)),ISNUMBER(FIND("intesti",C1727)),ISNUMBER(FIND("stomach",C1727))),"NA")</f>
        <v>NA</v>
      </c>
      <c r="AX1727" t="str">
        <f>IF(OR(Table1[[#This Row],[Rodents]],Table1[[#This Row],[Human]],Table1[[#This Row],[Pig]]),NOT(OR(AQ1727,AR1727,AS1727,AT1727,AU1727,AV1727,AW1727)),"NA")</f>
        <v>NA</v>
      </c>
      <c r="AY1727" t="b">
        <f>OR(ISNUMBER(FIND("SWCNT",C1727)),ISNUMBER(FIND("SWNT",C1727)),ISNUMBER(FIND("single-wall",C1727)),ISNUMBER(FIND("single wall",C1727)),ISNUMBER(FIND("Single wall",C1727)),ISNUMBER(FIND("Single-wall",C1727)),ISNUMBER(FIND("SWCNT",B1727)),ISNUMBER(FIND("SWNT",B1727)),ISNUMBER(FIND("single-wall",B1727)),ISNUMBER(FIND("single wall",B1727)),ISNUMBER(FIND("Single-wall",B1727)),ISNUMBER(FIND("Single wall",B1727)))</f>
        <v>1</v>
      </c>
      <c r="AZ1727" t="b">
        <f>OR(ISNUMBER(FIND("MWCNT",C1727)),ISNUMBER(FIND("MWNT",C1727)),ISNUMBER(FIND("multi-wall",C1727)),ISNUMBER(FIND("multi wall",C1727)),ISNUMBER(FIND("multiwall",C1727)),ISNUMBER(FIND("Multi-wall",C1727)),ISNUMBER(FIND("Multi wall",C1727)),ISNUMBER(FIND("Multiwall",C1727)),ISNUMBER(FIND("MWCNT",B1727)),ISNUMBER(FIND("MWNT",B1727)),ISNUMBER(FIND("multi-wall",B1727)),ISNUMBER(FIND("multi wall",B1727)),ISNUMBER(FIND("multiwall",B1727)),ISNUMBER(FIND("Multi-wall",B1727)),ISNUMBER(FIND("Multi wall",B1727)),ISNUMBER(FIND("Multiwall",B1727)),ISNUMBER(FIND("Double-wall",B1727)),ISNUMBER(FIND("Double wall",B1727)),ISNUMBER(FIND("Doublewall",B1727)),ISNUMBER(FIND("double-wall",B1727)),ISNUMBER(FIND("double wall",B1727)),ISNUMBER(FIND("doublewall",B1727)))</f>
        <v>0</v>
      </c>
      <c r="BA1727" t="b">
        <f>AND(Table1[[#This Row],[SWCNT]],Table1[[#This Row],[MWCNT]])</f>
        <v>0</v>
      </c>
      <c r="BB1727" t="b">
        <f>IF(Table1[[#This Row],[SWCNT]]=TRUE,FALSE,IF(Table1[[#This Row],[MWCNT]]=TRUE,FALSE,TRUE))</f>
        <v>0</v>
      </c>
      <c r="BC1727" s="18"/>
    </row>
    <row r="1728" spans="1:55" ht="240.5">
      <c r="A1728" t="s">
        <v>4761</v>
      </c>
      <c r="B1728" s="2" t="s">
        <v>4762</v>
      </c>
      <c r="C1728" s="16" t="s">
        <v>4763</v>
      </c>
      <c r="D1728" s="17" t="s">
        <v>890</v>
      </c>
      <c r="E1728" s="2">
        <v>2011</v>
      </c>
      <c r="F1728" t="b">
        <f>OR(ISNUMBER(FIND("cytotoxic",C1728)),ISNUMBER(FIND("Cytotoxic",C1728)),ISNUMBER(FIND("cellular toxicity",C1728)),ISNUMBER(FIND("cell death",C1728)),ISNUMBER(FIND("viable",C1728)),ISNUMBER(FIND("phytotoxic",C1728)),ISNUMBER(FIND("acute toxicity",C1728)),ISNUMBER(FIND("MTT",C1728)),ISNUMBER(FIND("survival",C1728)),ISNUMBER(FIND("prolifer",C1728)),ISNUMBER(FIND("apoptosis",C1728)),ISNUMBER(FIND("neurotoxic",C1728)),ISNUMBER(FIND("  lysis ",C1728)),ISNUMBER(FIND("necrosis",C1728)),ISNUMBER(FIND("cellular death",C1728))*3,ISNUMBER(FIND("LDH",C1728)),ISNUMBER(FIND("Acute toxicity",C1728)))</f>
        <v>1</v>
      </c>
      <c r="G1728" t="b">
        <f>OR(ISNUMBER(FIND("genotoxic",C1728)),ISNUMBER(FIND("genotoxicity",C1728)),ISNUMBER(FIND("DNA damage",C1728)),ISNUMBER(FIND("DNA",C1728)),ISNUMBER(FIND("RNA",C1728)),ISNUMBER(FIND("mesothelioma",C1728)),ISNUMBER(FIND("carcino",C1728)),ISNUMBER(FIND("mutagen",C1728)),ISNUMBER(FIND("genetic",C1728)))</f>
        <v>0</v>
      </c>
      <c r="H1728" t="b">
        <f>OR(ISNUMBER(FIND("inflammatory",C1728)),ISNUMBER(FIND("inflamm",C1728)))</f>
        <v>0</v>
      </c>
      <c r="I1728" t="b">
        <f>OR(ISNUMBER(FIND("immune",C1728)),ISNUMBER(FIND("immunological",C1728)),ISNUMBER(FIND("interleuk",C1728)),ISNUMBER(FIND("platelet activation",C1728)),ISNUMBER(FIND("monocyte",C1728)),ISNUMBER(FIND("leukocyte",C1728)),ISNUMBER(FIND("cytokine",C1728)),ISNUMBER(FIND("CD4",C1728)),ISNUMBER(FIND("CD8",C1728)),ISNUMBER(FIND("T-cell",C1728)))</f>
        <v>0</v>
      </c>
      <c r="J1728" t="b">
        <f>OR(ISNUMBER(FIND("reactive oxygen",C1728)),ISNUMBER(FIND("ROS",C1728)),ISNUMBER(FIND("free radical",C1728)),ISNUMBER(FIND("oxidative stress",C1728)),ISNUMBER(FIND("peroxid",C1728)),ISNUMBER(FIND("oxidative",C1728)),ISNUMBER(FIND("antioxid",C1728)))</f>
        <v>0</v>
      </c>
      <c r="K1728" t="b">
        <f>OR(ISNUMBER(FIND("autophag",C1728)))</f>
        <v>0</v>
      </c>
      <c r="L1728" t="b">
        <f>OR(ISNUMBER(FIND("morpholog",C1728)))</f>
        <v>0</v>
      </c>
      <c r="M1728" t="b">
        <f>OR(ISNUMBER(FIND("fibrosis",C1728)),ISNUMBER(FIND("Fibrosis",C1728)),ISNUMBER(FIND("fibrot",C1728)))</f>
        <v>0</v>
      </c>
      <c r="N1728" t="b">
        <f>OR(ISNUMBER(FIND("offspring",C1728)),ISNUMBER(FIND("Parental",C1728)),ISNUMBER(FIND("parental",C1728)),ISNUMBER(FIND("germline",C1728)),ISNUMBER(FIND("reproduc",C1728)),ISNUMBER(FIND("embryo",C1728)))</f>
        <v>0</v>
      </c>
      <c r="O1728" t="b">
        <f>OR(ISNUMBER(FIND("metabol",C1728)),ISNUMBER(FIND("Metabol",C1728)),ISNUMBER(FIND("digest",C1728)),ISNUMBER(FIND("mitochon",C1728)))</f>
        <v>0</v>
      </c>
      <c r="P1728" t="b">
        <f>OR(ISNUMBER(FIND("ecotox",C1728)),ISNUMBER(FIND("Ecotox",B1728)),ISNUMBER(FIND("ecotox",B1728)),ISNUMBER(FIND("Ecotox",C1728)))</f>
        <v>0</v>
      </c>
      <c r="Q1728" t="b">
        <f>OR(ISNUMBER(FIND("Bioaccum",C1728)),ISNUMBER(FIND("bioaccum",C1728)),ISNUMBER(FIND("accum",C1728)))</f>
        <v>0</v>
      </c>
      <c r="R1728" t="b">
        <f>OR(ISNUMBER(FIND("Occupation",C1728)),ISNUMBER(FIND("occupation",C1728)),ISNUMBER(FIND("worker",C1728)),ISNUMBER(FIND("workforce",C1728)))</f>
        <v>0</v>
      </c>
      <c r="S1728" t="b">
        <f>NOT(OR(F1728,G1728,H1728,I1728,J1728,K1728,L1728,M1728,N1728,O1728,P1728,Q1728,R1728))</f>
        <v>0</v>
      </c>
      <c r="U1728" t="b">
        <f>OR(Table1[[#This Row],[Inflammation]],Table1[[#This Row],[Immune]])</f>
        <v>0</v>
      </c>
      <c r="V1728" t="str">
        <f>IF(OR(Table1[[#This Row],[Rodents]],Table1[[#This Row],[Human]],Table1[[#This Row],[Pig]]),OR(ISNUMBER(FIND("intratrach",C1728)),ISNUMBER(FIND("nasal ",C1728)),ISNUMBER(FIND("instill",C1728))),"NA")</f>
        <v>NA</v>
      </c>
      <c r="W1728" t="str">
        <f>IF(OR(Table1[[#This Row],[Rodents]],Table1[[#This Row],[Human]],Table1[[#This Row],[Pig]]),OR(ISNUMBER(FIND("dermal",C1728)),ISNUMBER(FIND("skin ",C1728))),"NA")</f>
        <v>NA</v>
      </c>
      <c r="X1728" t="str">
        <f>IF(OR(Table1[[#This Row],[Rodents]],Table1[[#This Row],[Human]],Table1[[#This Row],[Pig]]),OR(ISNUMBER(FIND("injected",C1728)),ISNUMBER(FIND("periton",C1728)),ISNUMBER(FIND("intrascrot",C1728))),"NA")</f>
        <v>NA</v>
      </c>
      <c r="Y1728" t="str">
        <f>IF(OR(Table1[[#This Row],[Rodents]],Table1[[#This Row],[Human]],Table1[[#This Row],[Pig]]),NOT(OR(Table1[[#This Row],[Inhaled/Intratracheal/intranasal]],Table1[[#This Row],[Dermal]],Table1[[#This Row],[Injected]])),"NA")</f>
        <v>NA</v>
      </c>
      <c r="AA1728" t="b">
        <f>OR(ISNUMBER(FIND("fish ",C1728)),ISNUMBER(FIND("Fish ",C1728)),ISNUMBER(FIND("aquatic",C1728)),ISNUMBER(FIND("daphnids",C1728)),ISNUMBER(FIND("Carcinus maenas",C1728)),ISNUMBER(FIND("Daphnia",C1728)),ISNUMBER(FIND("Ruditapes philippinarum",C1728)),ISNUMBER(FIND("daphnia",C1728)),ISNUMBER(FIND("marine",C1728)),ISNUMBER(FIND("mussel",C1728)),ISNUMBER(FIND("algae",C1728)),ISNUMBER(FIND("Donax faba",C1728)),ISNUMBER(FIND("estuarine",C1728)),ISNUMBER(FIND("snail",C1728)),ISNUMBER(FIND("Prorocentrum donghaiense",C1728)) )</f>
        <v>0</v>
      </c>
      <c r="AB1728" t="b">
        <f>OR(ISNUMBER(FIND(" rat ",C1728)),ISNUMBER(FIND(" rats ",C1728)),ISNUMBER(FIND(" Rats ",C1728)),ISNUMBER(FIND(" Rat ",C1728)),ISNUMBER(FIND(" rat.",C1728)),ISNUMBER(FIND(" rats.",C1728)),ISNUMBER(FIND("mouse",C1728)),ISNUMBER(FIND("mice",C1728)), ISNUMBER(FIND(" Mice",C1728)))</f>
        <v>0</v>
      </c>
      <c r="AC1728" t="b">
        <f>OR(ISNUMBER(FIND(" cell ",C1728)),ISNUMBER(FIND("fibroblast",C1728)),ISNUMBER(FIND("macrophage",C1728)),ISNUMBER(FIND("epithelial",C1728)),ISNUMBER(FIND("endothelial",C1728)),ISNUMBER(FIND("neuron",C1728)),ISNUMBER(FIND(" cells ",C1728)),ISNUMBER(FIND("RBC",C1728)),ISNUMBER(FIND("mitochond",C1728)),ISNUMBER(FIND("adipocyte",C1728)),ISNUMBER(FIND("osteo",C1728)),ISNUMBER(FIND("keratin",C1728)),ISNUMBER(FIND(" cell's ",C1728)),ISNUMBER(FIND("eukary",C1728)),ISNUMBER(FIND("sperm",C1728)))</f>
        <v>1</v>
      </c>
      <c r="AD1728" t="b">
        <f>OR(ISNUMBER(FIND("human",B1728)),ISNUMBER(FIND("workers",B1728)),ISNUMBER(FIND("workforces",B1728)),ISNUMBER(FIND("occupational",B1728)),ISNUMBER(FIND("Case report",B1728)),ISNUMBER(FIND("Workplaces",B1728)),ISNUMBER(FIND("worker",B1728)))</f>
        <v>0</v>
      </c>
      <c r="AE1728" t="b">
        <f>OR(ISNUMBER(FIND(" plant ",C1728)),ISNUMBER(FIND("Plant ",C1728)),ISNUMBER(FIND("tomato",C1728)),ISNUMBER(FIND("plants",C1728)),ISNUMBER(FIND("Plants",C1728)),ISNUMBER(FIND("algae",C1728)),ISNUMBER(FIND("lettuce",C1728)),ISNUMBER(FIND("green gram sprouts ",C1728)),ISNUMBER(FIND("Cucurbita pepo",C1728)),ISNUMBER(FIND("bean ",C1728)),ISNUMBER(FIND("chloroplast",C1728)),ISNUMBER(FIND("chlorophyll",C1728)),ISNUMBER(FIND("seedling",C1728)),ISNUMBER(FIND("canola",C1728)),ISNUMBER(FIND("shoot",C1728)),ISNUMBER(FIND("photosynthes",C1728)),ISNUMBER(FIND(" leaves ",C1728)),,ISNUMBER(FIND("agriculture",C1728)),ISNUMBER(FIND(" crops ",C1728)))</f>
        <v>0</v>
      </c>
      <c r="AF1728" t="b">
        <f>OR(ISNUMBER(FIND("bacteria",C1728)),ISNUMBER(FIND("Bacteria",C1728)),ISNUMBER(FIND("Bacterium",C1728)),ISNUMBER(FIND("bacterium",C1728)),ISNUMBER(FIND(" coli ",C1728)))</f>
        <v>0</v>
      </c>
      <c r="AG1728" t="b">
        <f>OR(ISNUMBER(FIND("fungi",C1728)),ISNUMBER(FIND("Fungi",C1728)),ISNUMBER(FIND("fungus",C1728)),ISNUMBER(FIND("Fungus",C1728)),ISNUMBER(FIND("mushroom",C1728)),ISNUMBER(FIND("Mushroom",C1728)),ISNUMBER(FIND(" mold ",C1728)))</f>
        <v>0</v>
      </c>
      <c r="AH1728" t="b">
        <f>OR(ISNUMBER(FIND("Pig ",C1728)),ISNUMBER(FIND("pig ",C1728)),ISNUMBER(FIND("Pigs ",C1728)),ISNUMBER(FIND("pigs ",C1728)))</f>
        <v>0</v>
      </c>
      <c r="AI1728" t="b">
        <f>OR(ISNUMBER(FIND(" C. elegans",C1728)),ISNUMBER(FIND("Caenorhabditis elegans",C1728)),ISNUMBER(FIND("earthworms",C1728)),ISNUMBER(FIND(" Ficopomatus enigmaticus",C1728)),ISNUMBER(FIND("larva",C1728)),ISNUMBER(FIND("Lumbriculus variegatus",C1728)),ISNUMBER(FIND("nematode",C1728)))</f>
        <v>0</v>
      </c>
      <c r="AJ1728" t="b">
        <f>NOT(OR(AA1728,AB1728,AC1728,AD1728,AE1728,AF1728,AG1728,AH1728,AI1728))</f>
        <v>0</v>
      </c>
      <c r="AL1728" t="b">
        <f>OR(AA1728,AB1728,AD1728,AE1728,AF1728,AG1728,AH1728,AI1728)</f>
        <v>0</v>
      </c>
      <c r="AM1728" t="b">
        <f>IF(Table1[[#This Row],[In vivo?]],IF(Table1[[#This Row],[Cell]],FALSE,TRUE),FALSE)</f>
        <v>0</v>
      </c>
      <c r="AN1728" t="b">
        <f>AND(AC1728,AL1728)</f>
        <v>0</v>
      </c>
      <c r="AO1728" t="b">
        <f>IF(Table1[[#This Row],[Cell]],IF(Table1[[#This Row],[In vivo?]],FALSE,TRUE),FALSE)</f>
        <v>1</v>
      </c>
      <c r="AP1728" t="b">
        <f>NOT(OR(Table1[[#This Row],[In vivo?]],Table1[[#This Row],[Only in Cell]]))</f>
        <v>0</v>
      </c>
      <c r="AQ1728" t="str">
        <f>IF(OR(Table1[[#This Row],[Rodents]],Table1[[#This Row],[Human]],Table1[[#This Row],[Pig]]),OR(ISNUMBER(FIND("pulmonary",C1728)),ISNUMBER(FIND("lung",C1728))),"NA")</f>
        <v>NA</v>
      </c>
      <c r="AR1728" t="str">
        <f>IF(OR(Table1[[#This Row],[Rodents]],Table1[[#This Row],[Human]],Table1[[#This Row],[Pig]]),OR(ISNUMBER(FIND("skin",C1728)),ISNUMBER(FIND("dermal",C1728))),"NA")</f>
        <v>NA</v>
      </c>
      <c r="AS1728" t="str">
        <f>IF(OR(Table1[[#This Row],[Rodents]],Table1[[#This Row],[Human]],Table1[[#This Row],[Pig]]),OR(ISNUMBER(FIND("liver",C1728)),ISNUMBER(FIND("hepat",C1728))),"NA")</f>
        <v>NA</v>
      </c>
      <c r="AT1728" t="str">
        <f>IF(OR(Table1[[#This Row],[Rodents]],Table1[[#This Row],[Human]],Table1[[#This Row],[Pig]]),OR(ISNUMBER(FIND("kidney",C1728)),ISNUMBER(FIND("neph",C1728))),"NA")</f>
        <v>NA</v>
      </c>
      <c r="AU1728" t="str">
        <f>IF(OR(Table1[[#This Row],[Rodents]],Table1[[#This Row],[Human]],Table1[[#This Row],[Pig]]),OR(ISNUMBER(FIND("brain",C1728)),ISNUMBER(FIND("neur",C1728)),ISNUMBER(FIND("nerv",C1728))),"NA")</f>
        <v>NA</v>
      </c>
      <c r="AV1728" t="str">
        <f>IF(OR(Table1[[#This Row],[Rodents]],Table1[[#This Row],[Human]],Table1[[#This Row],[Pig]]),OR(ISNUMBER(FIND("heart",C1728)),ISNUMBER(FIND("cardi",C1728))),"NA")</f>
        <v>NA</v>
      </c>
      <c r="AW1728" t="str">
        <f>IF(OR(Table1[[#This Row],[Rodents]],Table1[[#This Row],[Human]],Table1[[#This Row],[Pig]]),OR(ISNUMBER(FIND("gastro",C1728)),ISNUMBER(FIND("intesti",C1728)),ISNUMBER(FIND("stomach",C1728))),"NA")</f>
        <v>NA</v>
      </c>
      <c r="AX1728" t="str">
        <f>IF(OR(Table1[[#This Row],[Rodents]],Table1[[#This Row],[Human]],Table1[[#This Row],[Pig]]),NOT(OR(AQ1728,AR1728,AS1728,AT1728,AU1728,AV1728,AW1728)),"NA")</f>
        <v>NA</v>
      </c>
      <c r="AY1728" t="b">
        <f>OR(ISNUMBER(FIND("SWCNT",C1728)),ISNUMBER(FIND("SWNT",C1728)),ISNUMBER(FIND("single-wall",C1728)),ISNUMBER(FIND("single wall",C1728)),ISNUMBER(FIND("Single wall",C1728)),ISNUMBER(FIND("Single-wall",C1728)),ISNUMBER(FIND("SWCNT",B1728)),ISNUMBER(FIND("SWNT",B1728)),ISNUMBER(FIND("single-wall",B1728)),ISNUMBER(FIND("single wall",B1728)),ISNUMBER(FIND("Single-wall",B1728)),ISNUMBER(FIND("Single wall",B1728)))</f>
        <v>0</v>
      </c>
      <c r="AZ1728" t="b">
        <f>OR(ISNUMBER(FIND("MWCNT",C1728)),ISNUMBER(FIND("MWNT",C1728)),ISNUMBER(FIND("multi-wall",C1728)),ISNUMBER(FIND("multi wall",C1728)),ISNUMBER(FIND("multiwall",C1728)),ISNUMBER(FIND("Multi-wall",C1728)),ISNUMBER(FIND("Multi wall",C1728)),ISNUMBER(FIND("Multiwall",C1728)),ISNUMBER(FIND("MWCNT",B1728)),ISNUMBER(FIND("MWNT",B1728)),ISNUMBER(FIND("multi-wall",B1728)),ISNUMBER(FIND("multi wall",B1728)),ISNUMBER(FIND("multiwall",B1728)),ISNUMBER(FIND("Multi-wall",B1728)),ISNUMBER(FIND("Multi wall",B1728)),ISNUMBER(FIND("Multiwall",B1728)),ISNUMBER(FIND("Double-wall",B1728)),ISNUMBER(FIND("Double wall",B1728)),ISNUMBER(FIND("Doublewall",B1728)),ISNUMBER(FIND("double-wall",B1728)),ISNUMBER(FIND("double wall",B1728)),ISNUMBER(FIND("doublewall",B1728)))</f>
        <v>1</v>
      </c>
      <c r="BA1728" t="b">
        <f>AND(Table1[[#This Row],[SWCNT]],Table1[[#This Row],[MWCNT]])</f>
        <v>0</v>
      </c>
      <c r="BB1728" t="b">
        <f>IF(Table1[[#This Row],[SWCNT]]=TRUE,FALSE,IF(Table1[[#This Row],[MWCNT]]=TRUE,FALSE,TRUE))</f>
        <v>0</v>
      </c>
      <c r="BC1728" s="18"/>
    </row>
    <row r="1729" spans="1:55" ht="240.5">
      <c r="A1729" t="s">
        <v>4773</v>
      </c>
      <c r="B1729" s="2" t="s">
        <v>4774</v>
      </c>
      <c r="C1729" s="16" t="s">
        <v>4775</v>
      </c>
      <c r="D1729" s="17" t="s">
        <v>2183</v>
      </c>
      <c r="E1729" s="2">
        <v>2011</v>
      </c>
      <c r="F1729" t="b">
        <f>OR(ISNUMBER(FIND("cytotoxic",C1729)),ISNUMBER(FIND("Cytotoxic",C1729)),ISNUMBER(FIND("cellular toxicity",C1729)),ISNUMBER(FIND("cell death",C1729)),ISNUMBER(FIND("viable",C1729)),ISNUMBER(FIND("phytotoxic",C1729)),ISNUMBER(FIND("acute toxicity",C1729)),ISNUMBER(FIND("MTT",C1729)),ISNUMBER(FIND("survival",C1729)),ISNUMBER(FIND("prolifer",C1729)),ISNUMBER(FIND("apoptosis",C1729)),ISNUMBER(FIND("neurotoxic",C1729)),ISNUMBER(FIND("  lysis ",C1729)),ISNUMBER(FIND("necrosis",C1729)),ISNUMBER(FIND("cellular death",C1729))*3,ISNUMBER(FIND("LDH",C1729)),ISNUMBER(FIND("Acute toxicity",C1729)))</f>
        <v>1</v>
      </c>
      <c r="G1729" t="b">
        <f>OR(ISNUMBER(FIND("genotoxic",C1729)),ISNUMBER(FIND("genotoxicity",C1729)),ISNUMBER(FIND("DNA damage",C1729)),ISNUMBER(FIND("DNA",C1729)),ISNUMBER(FIND("RNA",C1729)),ISNUMBER(FIND("mesothelioma",C1729)),ISNUMBER(FIND("carcino",C1729)),ISNUMBER(FIND("mutagen",C1729)),ISNUMBER(FIND("genetic",C1729)))</f>
        <v>1</v>
      </c>
      <c r="H1729" t="b">
        <f>OR(ISNUMBER(FIND("inflammatory",C1729)),ISNUMBER(FIND("inflamm",C1729)))</f>
        <v>0</v>
      </c>
      <c r="I1729" t="b">
        <f>OR(ISNUMBER(FIND("immune",C1729)),ISNUMBER(FIND("immunological",C1729)),ISNUMBER(FIND("interleuk",C1729)),ISNUMBER(FIND("platelet activation",C1729)),ISNUMBER(FIND("monocyte",C1729)),ISNUMBER(FIND("leukocyte",C1729)),ISNUMBER(FIND("cytokine",C1729)),ISNUMBER(FIND("CD4",C1729)),ISNUMBER(FIND("CD8",C1729)),ISNUMBER(FIND("T-cell",C1729)))</f>
        <v>0</v>
      </c>
      <c r="J1729" t="b">
        <f>OR(ISNUMBER(FIND("reactive oxygen",C1729)),ISNUMBER(FIND("ROS",C1729)),ISNUMBER(FIND("free radical",C1729)),ISNUMBER(FIND("oxidative stress",C1729)),ISNUMBER(FIND("peroxid",C1729)),ISNUMBER(FIND("oxidative",C1729)),ISNUMBER(FIND("antioxid",C1729)))</f>
        <v>0</v>
      </c>
      <c r="K1729" t="b">
        <f>OR(ISNUMBER(FIND("autophag",C1729)))</f>
        <v>0</v>
      </c>
      <c r="L1729" t="b">
        <f>OR(ISNUMBER(FIND("morpholog",C1729)))</f>
        <v>1</v>
      </c>
      <c r="M1729" t="b">
        <f>OR(ISNUMBER(FIND("fibrosis",C1729)),ISNUMBER(FIND("Fibrosis",C1729)),ISNUMBER(FIND("fibrot",C1729)))</f>
        <v>0</v>
      </c>
      <c r="N1729" t="b">
        <f>OR(ISNUMBER(FIND("offspring",C1729)),ISNUMBER(FIND("Parental",C1729)),ISNUMBER(FIND("parental",C1729)),ISNUMBER(FIND("germline",C1729)),ISNUMBER(FIND("reproduc",C1729)),ISNUMBER(FIND("embryo",C1729)))</f>
        <v>0</v>
      </c>
      <c r="O1729" t="b">
        <f>OR(ISNUMBER(FIND("metabol",C1729)),ISNUMBER(FIND("Metabol",C1729)),ISNUMBER(FIND("digest",C1729)),ISNUMBER(FIND("mitochon",C1729)))</f>
        <v>0</v>
      </c>
      <c r="P1729" t="b">
        <f>OR(ISNUMBER(FIND("ecotox",C1729)),ISNUMBER(FIND("Ecotox",B1729)),ISNUMBER(FIND("ecotox",B1729)),ISNUMBER(FIND("Ecotox",C1729)))</f>
        <v>0</v>
      </c>
      <c r="Q1729" t="b">
        <f>OR(ISNUMBER(FIND("Bioaccum",C1729)),ISNUMBER(FIND("bioaccum",C1729)),ISNUMBER(FIND("accum",C1729)))</f>
        <v>0</v>
      </c>
      <c r="R1729" t="b">
        <f>OR(ISNUMBER(FIND("Occupation",C1729)),ISNUMBER(FIND("occupation",C1729)),ISNUMBER(FIND("worker",C1729)),ISNUMBER(FIND("workforce",C1729)))</f>
        <v>0</v>
      </c>
      <c r="S1729" t="b">
        <f>NOT(OR(F1729,G1729,H1729,I1729,J1729,K1729,L1729,M1729,N1729,O1729,P1729,Q1729,R1729))</f>
        <v>0</v>
      </c>
      <c r="U1729" t="b">
        <f>OR(Table1[[#This Row],[Inflammation]],Table1[[#This Row],[Immune]])</f>
        <v>0</v>
      </c>
      <c r="V1729" t="str">
        <f>IF(OR(Table1[[#This Row],[Rodents]],Table1[[#This Row],[Human]],Table1[[#This Row],[Pig]]),OR(ISNUMBER(FIND("intratrach",C1729)),ISNUMBER(FIND("nasal ",C1729)),ISNUMBER(FIND("instill",C1729))),"NA")</f>
        <v>NA</v>
      </c>
      <c r="W1729" t="str">
        <f>IF(OR(Table1[[#This Row],[Rodents]],Table1[[#This Row],[Human]],Table1[[#This Row],[Pig]]),OR(ISNUMBER(FIND("dermal",C1729)),ISNUMBER(FIND("skin ",C1729))),"NA")</f>
        <v>NA</v>
      </c>
      <c r="X1729" t="str">
        <f>IF(OR(Table1[[#This Row],[Rodents]],Table1[[#This Row],[Human]],Table1[[#This Row],[Pig]]),OR(ISNUMBER(FIND("injected",C1729)),ISNUMBER(FIND("periton",C1729)),ISNUMBER(FIND("intrascrot",C1729))),"NA")</f>
        <v>NA</v>
      </c>
      <c r="Y1729" t="str">
        <f>IF(OR(Table1[[#This Row],[Rodents]],Table1[[#This Row],[Human]],Table1[[#This Row],[Pig]]),NOT(OR(Table1[[#This Row],[Inhaled/Intratracheal/intranasal]],Table1[[#This Row],[Dermal]],Table1[[#This Row],[Injected]])),"NA")</f>
        <v>NA</v>
      </c>
      <c r="AA1729" t="b">
        <f>OR(ISNUMBER(FIND("fish ",C1729)),ISNUMBER(FIND("Fish ",C1729)),ISNUMBER(FIND("aquatic",C1729)),ISNUMBER(FIND("daphnids",C1729)),ISNUMBER(FIND("Carcinus maenas",C1729)),ISNUMBER(FIND("Daphnia",C1729)),ISNUMBER(FIND("Ruditapes philippinarum",C1729)),ISNUMBER(FIND("daphnia",C1729)),ISNUMBER(FIND("marine",C1729)),ISNUMBER(FIND("mussel",C1729)),ISNUMBER(FIND("algae",C1729)),ISNUMBER(FIND("Donax faba",C1729)),ISNUMBER(FIND("estuarine",C1729)),ISNUMBER(FIND("snail",C1729)),ISNUMBER(FIND("Prorocentrum donghaiense",C1729)) )</f>
        <v>0</v>
      </c>
      <c r="AB1729" t="b">
        <f>OR(ISNUMBER(FIND(" rat ",C1729)),ISNUMBER(FIND(" rats ",C1729)),ISNUMBER(FIND(" Rats ",C1729)),ISNUMBER(FIND(" Rat ",C1729)),ISNUMBER(FIND(" rat.",C1729)),ISNUMBER(FIND(" rats.",C1729)),ISNUMBER(FIND("mouse",C1729)),ISNUMBER(FIND("mice",C1729)), ISNUMBER(FIND(" Mice",C1729)))</f>
        <v>0</v>
      </c>
      <c r="AC1729" t="b">
        <f>OR(ISNUMBER(FIND(" cell ",C1729)),ISNUMBER(FIND("fibroblast",C1729)),ISNUMBER(FIND("macrophage",C1729)),ISNUMBER(FIND("epithelial",C1729)),ISNUMBER(FIND("endothelial",C1729)),ISNUMBER(FIND("neuron",C1729)),ISNUMBER(FIND(" cells ",C1729)),ISNUMBER(FIND("RBC",C1729)),ISNUMBER(FIND("mitochond",C1729)),ISNUMBER(FIND("adipocyte",C1729)),ISNUMBER(FIND("osteo",C1729)),ISNUMBER(FIND("keratin",C1729)),ISNUMBER(FIND(" cell's ",C1729)),ISNUMBER(FIND("eukary",C1729)),ISNUMBER(FIND("sperm",C1729)))</f>
        <v>1</v>
      </c>
      <c r="AD1729" t="b">
        <f>OR(ISNUMBER(FIND("human",B1729)),ISNUMBER(FIND("workers",B1729)),ISNUMBER(FIND("workforces",B1729)),ISNUMBER(FIND("occupational",B1729)),ISNUMBER(FIND("Case report",B1729)),ISNUMBER(FIND("Workplaces",B1729)),ISNUMBER(FIND("worker",B1729)))</f>
        <v>0</v>
      </c>
      <c r="AE1729" t="b">
        <f>OR(ISNUMBER(FIND(" plant ",C1729)),ISNUMBER(FIND("Plant ",C1729)),ISNUMBER(FIND("tomato",C1729)),ISNUMBER(FIND("plants",C1729)),ISNUMBER(FIND("Plants",C1729)),ISNUMBER(FIND("algae",C1729)),ISNUMBER(FIND("lettuce",C1729)),ISNUMBER(FIND("green gram sprouts ",C1729)),ISNUMBER(FIND("Cucurbita pepo",C1729)),ISNUMBER(FIND("bean ",C1729)),ISNUMBER(FIND("chloroplast",C1729)),ISNUMBER(FIND("chlorophyll",C1729)),ISNUMBER(FIND("seedling",C1729)),ISNUMBER(FIND("canola",C1729)),ISNUMBER(FIND("shoot",C1729)),ISNUMBER(FIND("photosynthes",C1729)),ISNUMBER(FIND(" leaves ",C1729)),,ISNUMBER(FIND("agriculture",C1729)),ISNUMBER(FIND(" crops ",C1729)))</f>
        <v>0</v>
      </c>
      <c r="AF1729" t="b">
        <f>OR(ISNUMBER(FIND("bacteria",C1729)),ISNUMBER(FIND("Bacteria",C1729)),ISNUMBER(FIND("Bacterium",C1729)),ISNUMBER(FIND("bacterium",C1729)),ISNUMBER(FIND(" coli ",C1729)))</f>
        <v>0</v>
      </c>
      <c r="AG1729" t="b">
        <f>OR(ISNUMBER(FIND("fungi",C1729)),ISNUMBER(FIND("Fungi",C1729)),ISNUMBER(FIND("fungus",C1729)),ISNUMBER(FIND("Fungus",C1729)),ISNUMBER(FIND("mushroom",C1729)),ISNUMBER(FIND("Mushroom",C1729)),ISNUMBER(FIND(" mold ",C1729)))</f>
        <v>0</v>
      </c>
      <c r="AH1729" t="b">
        <f>OR(ISNUMBER(FIND("Pig ",C1729)),ISNUMBER(FIND("pig ",C1729)),ISNUMBER(FIND("Pigs ",C1729)),ISNUMBER(FIND("pigs ",C1729)))</f>
        <v>0</v>
      </c>
      <c r="AI1729" t="b">
        <f>OR(ISNUMBER(FIND(" C. elegans",C1729)),ISNUMBER(FIND("Caenorhabditis elegans",C1729)),ISNUMBER(FIND("earthworms",C1729)),ISNUMBER(FIND(" Ficopomatus enigmaticus",C1729)),ISNUMBER(FIND("larva",C1729)),ISNUMBER(FIND("Lumbriculus variegatus",C1729)),ISNUMBER(FIND("nematode",C1729)))</f>
        <v>0</v>
      </c>
      <c r="AJ1729" t="b">
        <f>NOT(OR(AA1729,AB1729,AC1729,AD1729,AE1729,AF1729,AG1729,AH1729,AI1729))</f>
        <v>0</v>
      </c>
      <c r="AL1729" t="b">
        <f>OR(AA1729,AB1729,AD1729,AE1729,AF1729,AG1729,AH1729,AI1729)</f>
        <v>0</v>
      </c>
      <c r="AM1729" t="b">
        <f>IF(Table1[[#This Row],[In vivo?]],IF(Table1[[#This Row],[Cell]],FALSE,TRUE),FALSE)</f>
        <v>0</v>
      </c>
      <c r="AN1729" t="b">
        <f>AND(AC1729,AL1729)</f>
        <v>0</v>
      </c>
      <c r="AO1729" t="b">
        <f>IF(Table1[[#This Row],[Cell]],IF(Table1[[#This Row],[In vivo?]],FALSE,TRUE),FALSE)</f>
        <v>1</v>
      </c>
      <c r="AP1729" t="b">
        <f>NOT(OR(Table1[[#This Row],[In vivo?]],Table1[[#This Row],[Only in Cell]]))</f>
        <v>0</v>
      </c>
      <c r="AQ1729" t="str">
        <f>IF(OR(Table1[[#This Row],[Rodents]],Table1[[#This Row],[Human]],Table1[[#This Row],[Pig]]),OR(ISNUMBER(FIND("pulmonary",C1729)),ISNUMBER(FIND("lung",C1729))),"NA")</f>
        <v>NA</v>
      </c>
      <c r="AR1729" t="str">
        <f>IF(OR(Table1[[#This Row],[Rodents]],Table1[[#This Row],[Human]],Table1[[#This Row],[Pig]]),OR(ISNUMBER(FIND("skin",C1729)),ISNUMBER(FIND("dermal",C1729))),"NA")</f>
        <v>NA</v>
      </c>
      <c r="AS1729" t="str">
        <f>IF(OR(Table1[[#This Row],[Rodents]],Table1[[#This Row],[Human]],Table1[[#This Row],[Pig]]),OR(ISNUMBER(FIND("liver",C1729)),ISNUMBER(FIND("hepat",C1729))),"NA")</f>
        <v>NA</v>
      </c>
      <c r="AT1729" t="str">
        <f>IF(OR(Table1[[#This Row],[Rodents]],Table1[[#This Row],[Human]],Table1[[#This Row],[Pig]]),OR(ISNUMBER(FIND("kidney",C1729)),ISNUMBER(FIND("neph",C1729))),"NA")</f>
        <v>NA</v>
      </c>
      <c r="AU1729" t="str">
        <f>IF(OR(Table1[[#This Row],[Rodents]],Table1[[#This Row],[Human]],Table1[[#This Row],[Pig]]),OR(ISNUMBER(FIND("brain",C1729)),ISNUMBER(FIND("neur",C1729)),ISNUMBER(FIND("nerv",C1729))),"NA")</f>
        <v>NA</v>
      </c>
      <c r="AV1729" t="str">
        <f>IF(OR(Table1[[#This Row],[Rodents]],Table1[[#This Row],[Human]],Table1[[#This Row],[Pig]]),OR(ISNUMBER(FIND("heart",C1729)),ISNUMBER(FIND("cardi",C1729))),"NA")</f>
        <v>NA</v>
      </c>
      <c r="AW1729" t="str">
        <f>IF(OR(Table1[[#This Row],[Rodents]],Table1[[#This Row],[Human]],Table1[[#This Row],[Pig]]),OR(ISNUMBER(FIND("gastro",C1729)),ISNUMBER(FIND("intesti",C1729)),ISNUMBER(FIND("stomach",C1729))),"NA")</f>
        <v>NA</v>
      </c>
      <c r="AX1729" t="str">
        <f>IF(OR(Table1[[#This Row],[Rodents]],Table1[[#This Row],[Human]],Table1[[#This Row],[Pig]]),NOT(OR(AQ1729,AR1729,AS1729,AT1729,AU1729,AV1729,AW1729)),"NA")</f>
        <v>NA</v>
      </c>
      <c r="AY1729" t="b">
        <f>OR(ISNUMBER(FIND("SWCNT",C1729)),ISNUMBER(FIND("SWNT",C1729)),ISNUMBER(FIND("single-wall",C1729)),ISNUMBER(FIND("single wall",C1729)),ISNUMBER(FIND("Single wall",C1729)),ISNUMBER(FIND("Single-wall",C1729)),ISNUMBER(FIND("SWCNT",B1729)),ISNUMBER(FIND("SWNT",B1729)),ISNUMBER(FIND("single-wall",B1729)),ISNUMBER(FIND("single wall",B1729)),ISNUMBER(FIND("Single-wall",B1729)),ISNUMBER(FIND("Single wall",B1729)))</f>
        <v>1</v>
      </c>
      <c r="AZ1729" t="b">
        <f>OR(ISNUMBER(FIND("MWCNT",C1729)),ISNUMBER(FIND("MWNT",C1729)),ISNUMBER(FIND("multi-wall",C1729)),ISNUMBER(FIND("multi wall",C1729)),ISNUMBER(FIND("multiwall",C1729)),ISNUMBER(FIND("Multi-wall",C1729)),ISNUMBER(FIND("Multi wall",C1729)),ISNUMBER(FIND("Multiwall",C1729)),ISNUMBER(FIND("MWCNT",B1729)),ISNUMBER(FIND("MWNT",B1729)),ISNUMBER(FIND("multi-wall",B1729)),ISNUMBER(FIND("multi wall",B1729)),ISNUMBER(FIND("multiwall",B1729)),ISNUMBER(FIND("Multi-wall",B1729)),ISNUMBER(FIND("Multi wall",B1729)),ISNUMBER(FIND("Multiwall",B1729)),ISNUMBER(FIND("Double-wall",B1729)),ISNUMBER(FIND("Double wall",B1729)),ISNUMBER(FIND("Doublewall",B1729)),ISNUMBER(FIND("double-wall",B1729)),ISNUMBER(FIND("double wall",B1729)),ISNUMBER(FIND("doublewall",B1729)))</f>
        <v>1</v>
      </c>
      <c r="BA1729" t="b">
        <f>AND(Table1[[#This Row],[SWCNT]],Table1[[#This Row],[MWCNT]])</f>
        <v>1</v>
      </c>
      <c r="BB1729" t="b">
        <f>IF(Table1[[#This Row],[SWCNT]]=TRUE,FALSE,IF(Table1[[#This Row],[MWCNT]]=TRUE,FALSE,TRUE))</f>
        <v>0</v>
      </c>
      <c r="BC1729" s="18"/>
    </row>
    <row r="1730" spans="1:55" ht="148">
      <c r="A1730" t="s">
        <v>4776</v>
      </c>
      <c r="B1730" s="2" t="s">
        <v>4777</v>
      </c>
      <c r="C1730" s="16" t="s">
        <v>4778</v>
      </c>
      <c r="D1730" s="17" t="s">
        <v>2148</v>
      </c>
      <c r="E1730" s="2">
        <v>2011</v>
      </c>
      <c r="F1730" t="b">
        <f>OR(ISNUMBER(FIND("cytotoxic",C1730)),ISNUMBER(FIND("Cytotoxic",C1730)),ISNUMBER(FIND("cellular toxicity",C1730)),ISNUMBER(FIND("cell death",C1730)),ISNUMBER(FIND("viable",C1730)),ISNUMBER(FIND("phytotoxic",C1730)),ISNUMBER(FIND("acute toxicity",C1730)),ISNUMBER(FIND("MTT",C1730)),ISNUMBER(FIND("survival",C1730)),ISNUMBER(FIND("prolifer",C1730)),ISNUMBER(FIND("apoptosis",C1730)),ISNUMBER(FIND("neurotoxic",C1730)),ISNUMBER(FIND("  lysis ",C1730)),ISNUMBER(FIND("necrosis",C1730)),ISNUMBER(FIND("cellular death",C1730))*3,ISNUMBER(FIND("LDH",C1730)),ISNUMBER(FIND("Acute toxicity",C1730)))</f>
        <v>1</v>
      </c>
      <c r="G1730" t="b">
        <f>OR(ISNUMBER(FIND("genotoxic",C1730)),ISNUMBER(FIND("genotoxicity",C1730)),ISNUMBER(FIND("DNA damage",C1730)),ISNUMBER(FIND("DNA",C1730)),ISNUMBER(FIND("RNA",C1730)),ISNUMBER(FIND("mesothelioma",C1730)),ISNUMBER(FIND("carcino",C1730)),ISNUMBER(FIND("mutagen",C1730)),ISNUMBER(FIND("genetic",C1730)))</f>
        <v>0</v>
      </c>
      <c r="H1730" t="b">
        <f>OR(ISNUMBER(FIND("inflammatory",C1730)),ISNUMBER(FIND("inflamm",C1730)))</f>
        <v>0</v>
      </c>
      <c r="I1730" t="b">
        <f>OR(ISNUMBER(FIND("immune",C1730)),ISNUMBER(FIND("immunological",C1730)),ISNUMBER(FIND("interleuk",C1730)),ISNUMBER(FIND("platelet activation",C1730)),ISNUMBER(FIND("monocyte",C1730)),ISNUMBER(FIND("leukocyte",C1730)),ISNUMBER(FIND("cytokine",C1730)),ISNUMBER(FIND("CD4",C1730)),ISNUMBER(FIND("CD8",C1730)),ISNUMBER(FIND("T-cell",C1730)))</f>
        <v>0</v>
      </c>
      <c r="J1730" t="b">
        <f>OR(ISNUMBER(FIND("reactive oxygen",C1730)),ISNUMBER(FIND("ROS",C1730)),ISNUMBER(FIND("free radical",C1730)),ISNUMBER(FIND("oxidative stress",C1730)),ISNUMBER(FIND("peroxid",C1730)),ISNUMBER(FIND("oxidative",C1730)),ISNUMBER(FIND("antioxid",C1730)))</f>
        <v>0</v>
      </c>
      <c r="K1730" t="b">
        <f>OR(ISNUMBER(FIND("autophag",C1730)))</f>
        <v>0</v>
      </c>
      <c r="L1730" t="b">
        <f>OR(ISNUMBER(FIND("morpholog",C1730)))</f>
        <v>1</v>
      </c>
      <c r="M1730" t="b">
        <f>OR(ISNUMBER(FIND("fibrosis",C1730)),ISNUMBER(FIND("Fibrosis",C1730)),ISNUMBER(FIND("fibrot",C1730)))</f>
        <v>0</v>
      </c>
      <c r="N1730" t="b">
        <f>OR(ISNUMBER(FIND("offspring",C1730)),ISNUMBER(FIND("Parental",C1730)),ISNUMBER(FIND("parental",C1730)),ISNUMBER(FIND("germline",C1730)),ISNUMBER(FIND("reproduc",C1730)),ISNUMBER(FIND("embryo",C1730)))</f>
        <v>0</v>
      </c>
      <c r="O1730" t="b">
        <f>OR(ISNUMBER(FIND("metabol",C1730)),ISNUMBER(FIND("Metabol",C1730)),ISNUMBER(FIND("digest",C1730)),ISNUMBER(FIND("mitochon",C1730)))</f>
        <v>0</v>
      </c>
      <c r="P1730" t="b">
        <f>OR(ISNUMBER(FIND("ecotox",C1730)),ISNUMBER(FIND("Ecotox",B1730)),ISNUMBER(FIND("ecotox",B1730)),ISNUMBER(FIND("Ecotox",C1730)))</f>
        <v>0</v>
      </c>
      <c r="Q1730" t="b">
        <f>OR(ISNUMBER(FIND("Bioaccum",C1730)),ISNUMBER(FIND("bioaccum",C1730)),ISNUMBER(FIND("accum",C1730)))</f>
        <v>0</v>
      </c>
      <c r="R1730" t="b">
        <f>OR(ISNUMBER(FIND("Occupation",C1730)),ISNUMBER(FIND("occupation",C1730)),ISNUMBER(FIND("worker",C1730)),ISNUMBER(FIND("workforce",C1730)))</f>
        <v>0</v>
      </c>
      <c r="S1730" t="b">
        <f>NOT(OR(F1730,G1730,H1730,I1730,J1730,K1730,L1730,M1730,N1730,O1730,P1730,Q1730,R1730))</f>
        <v>0</v>
      </c>
      <c r="U1730" t="b">
        <f>OR(Table1[[#This Row],[Inflammation]],Table1[[#This Row],[Immune]])</f>
        <v>0</v>
      </c>
      <c r="V1730" t="str">
        <f>IF(OR(Table1[[#This Row],[Rodents]],Table1[[#This Row],[Human]],Table1[[#This Row],[Pig]]),OR(ISNUMBER(FIND("intratrach",C1730)),ISNUMBER(FIND("nasal ",C1730)),ISNUMBER(FIND("instill",C1730))),"NA")</f>
        <v>NA</v>
      </c>
      <c r="W1730" t="str">
        <f>IF(OR(Table1[[#This Row],[Rodents]],Table1[[#This Row],[Human]],Table1[[#This Row],[Pig]]),OR(ISNUMBER(FIND("dermal",C1730)),ISNUMBER(FIND("skin ",C1730))),"NA")</f>
        <v>NA</v>
      </c>
      <c r="X1730" t="str">
        <f>IF(OR(Table1[[#This Row],[Rodents]],Table1[[#This Row],[Human]],Table1[[#This Row],[Pig]]),OR(ISNUMBER(FIND("injected",C1730)),ISNUMBER(FIND("periton",C1730)),ISNUMBER(FIND("intrascrot",C1730))),"NA")</f>
        <v>NA</v>
      </c>
      <c r="Y1730" t="str">
        <f>IF(OR(Table1[[#This Row],[Rodents]],Table1[[#This Row],[Human]],Table1[[#This Row],[Pig]]),NOT(OR(Table1[[#This Row],[Inhaled/Intratracheal/intranasal]],Table1[[#This Row],[Dermal]],Table1[[#This Row],[Injected]])),"NA")</f>
        <v>NA</v>
      </c>
      <c r="AA1730" t="b">
        <f>OR(ISNUMBER(FIND("fish ",C1730)),ISNUMBER(FIND("Fish ",C1730)),ISNUMBER(FIND("aquatic",C1730)),ISNUMBER(FIND("daphnids",C1730)),ISNUMBER(FIND("Carcinus maenas",C1730)),ISNUMBER(FIND("Daphnia",C1730)),ISNUMBER(FIND("Ruditapes philippinarum",C1730)),ISNUMBER(FIND("daphnia",C1730)),ISNUMBER(FIND("marine",C1730)),ISNUMBER(FIND("mussel",C1730)),ISNUMBER(FIND("algae",C1730)),ISNUMBER(FIND("Donax faba",C1730)),ISNUMBER(FIND("estuarine",C1730)),ISNUMBER(FIND("snail",C1730)),ISNUMBER(FIND("Prorocentrum donghaiense",C1730)) )</f>
        <v>0</v>
      </c>
      <c r="AB1730" t="b">
        <f>OR(ISNUMBER(FIND(" rat ",C1730)),ISNUMBER(FIND(" rats ",C1730)),ISNUMBER(FIND(" Rats ",C1730)),ISNUMBER(FIND(" Rat ",C1730)),ISNUMBER(FIND(" rat.",C1730)),ISNUMBER(FIND(" rats.",C1730)),ISNUMBER(FIND("mouse",C1730)),ISNUMBER(FIND("mice",C1730)), ISNUMBER(FIND(" Mice",C1730)))</f>
        <v>0</v>
      </c>
      <c r="AC1730" t="b">
        <f>OR(ISNUMBER(FIND(" cell ",C1730)),ISNUMBER(FIND("fibroblast",C1730)),ISNUMBER(FIND("macrophage",C1730)),ISNUMBER(FIND("epithelial",C1730)),ISNUMBER(FIND("endothelial",C1730)),ISNUMBER(FIND("neuron",C1730)),ISNUMBER(FIND(" cells ",C1730)),ISNUMBER(FIND("RBC",C1730)),ISNUMBER(FIND("mitochond",C1730)),ISNUMBER(FIND("adipocyte",C1730)),ISNUMBER(FIND("osteo",C1730)),ISNUMBER(FIND("keratin",C1730)),ISNUMBER(FIND(" cell's ",C1730)),ISNUMBER(FIND("eukary",C1730)),ISNUMBER(FIND("sperm",C1730)))</f>
        <v>1</v>
      </c>
      <c r="AD1730" t="b">
        <f>OR(ISNUMBER(FIND("human",B1730)),ISNUMBER(FIND("workers",B1730)),ISNUMBER(FIND("workforces",B1730)),ISNUMBER(FIND("occupational",B1730)),ISNUMBER(FIND("Case report",B1730)),ISNUMBER(FIND("Workplaces",B1730)),ISNUMBER(FIND("worker",B1730)))</f>
        <v>0</v>
      </c>
      <c r="AE1730" t="b">
        <f>OR(ISNUMBER(FIND(" plant ",C1730)),ISNUMBER(FIND("Plant ",C1730)),ISNUMBER(FIND("tomato",C1730)),ISNUMBER(FIND("plants",C1730)),ISNUMBER(FIND("Plants",C1730)),ISNUMBER(FIND("algae",C1730)),ISNUMBER(FIND("lettuce",C1730)),ISNUMBER(FIND("green gram sprouts ",C1730)),ISNUMBER(FIND("Cucurbita pepo",C1730)),ISNUMBER(FIND("bean ",C1730)),ISNUMBER(FIND("chloroplast",C1730)),ISNUMBER(FIND("chlorophyll",C1730)),ISNUMBER(FIND("seedling",C1730)),ISNUMBER(FIND("canola",C1730)),ISNUMBER(FIND("shoot",C1730)),ISNUMBER(FIND("photosynthes",C1730)),ISNUMBER(FIND(" leaves ",C1730)),,ISNUMBER(FIND("agriculture",C1730)),ISNUMBER(FIND(" crops ",C1730)))</f>
        <v>0</v>
      </c>
      <c r="AF1730" t="b">
        <f>OR(ISNUMBER(FIND("bacteria",C1730)),ISNUMBER(FIND("Bacteria",C1730)),ISNUMBER(FIND("Bacterium",C1730)),ISNUMBER(FIND("bacterium",C1730)),ISNUMBER(FIND(" coli ",C1730)))</f>
        <v>0</v>
      </c>
      <c r="AG1730" t="b">
        <f>OR(ISNUMBER(FIND("fungi",C1730)),ISNUMBER(FIND("Fungi",C1730)),ISNUMBER(FIND("fungus",C1730)),ISNUMBER(FIND("Fungus",C1730)),ISNUMBER(FIND("mushroom",C1730)),ISNUMBER(FIND("Mushroom",C1730)),ISNUMBER(FIND(" mold ",C1730)))</f>
        <v>0</v>
      </c>
      <c r="AH1730" t="b">
        <f>OR(ISNUMBER(FIND("Pig ",C1730)),ISNUMBER(FIND("pig ",C1730)),ISNUMBER(FIND("Pigs ",C1730)),ISNUMBER(FIND("pigs ",C1730)))</f>
        <v>0</v>
      </c>
      <c r="AI1730" t="b">
        <f>OR(ISNUMBER(FIND(" C. elegans",C1730)),ISNUMBER(FIND("Caenorhabditis elegans",C1730)),ISNUMBER(FIND("earthworms",C1730)),ISNUMBER(FIND(" Ficopomatus enigmaticus",C1730)),ISNUMBER(FIND("larva",C1730)),ISNUMBER(FIND("Lumbriculus variegatus",C1730)),ISNUMBER(FIND("nematode",C1730)))</f>
        <v>0</v>
      </c>
      <c r="AJ1730" t="b">
        <f>NOT(OR(AA1730,AB1730,AC1730,AD1730,AE1730,AF1730,AG1730,AH1730,AI1730))</f>
        <v>0</v>
      </c>
      <c r="AL1730" t="b">
        <f>OR(AA1730,AB1730,AD1730,AE1730,AF1730,AG1730,AH1730,AI1730)</f>
        <v>0</v>
      </c>
      <c r="AM1730" t="b">
        <f>IF(Table1[[#This Row],[In vivo?]],IF(Table1[[#This Row],[Cell]],FALSE,TRUE),FALSE)</f>
        <v>0</v>
      </c>
      <c r="AN1730" t="b">
        <f>AND(AC1730,AL1730)</f>
        <v>0</v>
      </c>
      <c r="AO1730" t="b">
        <f>IF(Table1[[#This Row],[Cell]],IF(Table1[[#This Row],[In vivo?]],FALSE,TRUE),FALSE)</f>
        <v>1</v>
      </c>
      <c r="AP1730" t="b">
        <f>NOT(OR(Table1[[#This Row],[In vivo?]],Table1[[#This Row],[Only in Cell]]))</f>
        <v>0</v>
      </c>
      <c r="AQ1730" t="str">
        <f>IF(OR(Table1[[#This Row],[Rodents]],Table1[[#This Row],[Human]],Table1[[#This Row],[Pig]]),OR(ISNUMBER(FIND("pulmonary",C1730)),ISNUMBER(FIND("lung",C1730))),"NA")</f>
        <v>NA</v>
      </c>
      <c r="AR1730" t="str">
        <f>IF(OR(Table1[[#This Row],[Rodents]],Table1[[#This Row],[Human]],Table1[[#This Row],[Pig]]),OR(ISNUMBER(FIND("skin",C1730)),ISNUMBER(FIND("dermal",C1730))),"NA")</f>
        <v>NA</v>
      </c>
      <c r="AS1730" t="str">
        <f>IF(OR(Table1[[#This Row],[Rodents]],Table1[[#This Row],[Human]],Table1[[#This Row],[Pig]]),OR(ISNUMBER(FIND("liver",C1730)),ISNUMBER(FIND("hepat",C1730))),"NA")</f>
        <v>NA</v>
      </c>
      <c r="AT1730" t="str">
        <f>IF(OR(Table1[[#This Row],[Rodents]],Table1[[#This Row],[Human]],Table1[[#This Row],[Pig]]),OR(ISNUMBER(FIND("kidney",C1730)),ISNUMBER(FIND("neph",C1730))),"NA")</f>
        <v>NA</v>
      </c>
      <c r="AU1730" t="str">
        <f>IF(OR(Table1[[#This Row],[Rodents]],Table1[[#This Row],[Human]],Table1[[#This Row],[Pig]]),OR(ISNUMBER(FIND("brain",C1730)),ISNUMBER(FIND("neur",C1730)),ISNUMBER(FIND("nerv",C1730))),"NA")</f>
        <v>NA</v>
      </c>
      <c r="AV1730" t="str">
        <f>IF(OR(Table1[[#This Row],[Rodents]],Table1[[#This Row],[Human]],Table1[[#This Row],[Pig]]),OR(ISNUMBER(FIND("heart",C1730)),ISNUMBER(FIND("cardi",C1730))),"NA")</f>
        <v>NA</v>
      </c>
      <c r="AW1730" t="str">
        <f>IF(OR(Table1[[#This Row],[Rodents]],Table1[[#This Row],[Human]],Table1[[#This Row],[Pig]]),OR(ISNUMBER(FIND("gastro",C1730)),ISNUMBER(FIND("intesti",C1730)),ISNUMBER(FIND("stomach",C1730))),"NA")</f>
        <v>NA</v>
      </c>
      <c r="AX1730" t="str">
        <f>IF(OR(Table1[[#This Row],[Rodents]],Table1[[#This Row],[Human]],Table1[[#This Row],[Pig]]),NOT(OR(AQ1730,AR1730,AS1730,AT1730,AU1730,AV1730,AW1730)),"NA")</f>
        <v>NA</v>
      </c>
      <c r="AY1730" t="b">
        <f>OR(ISNUMBER(FIND("SWCNT",C1730)),ISNUMBER(FIND("SWNT",C1730)),ISNUMBER(FIND("single-wall",C1730)),ISNUMBER(FIND("single wall",C1730)),ISNUMBER(FIND("Single wall",C1730)),ISNUMBER(FIND("Single-wall",C1730)),ISNUMBER(FIND("SWCNT",B1730)),ISNUMBER(FIND("SWNT",B1730)),ISNUMBER(FIND("single-wall",B1730)),ISNUMBER(FIND("single wall",B1730)),ISNUMBER(FIND("Single-wall",B1730)),ISNUMBER(FIND("Single wall",B1730)))</f>
        <v>0</v>
      </c>
      <c r="AZ1730" t="b">
        <f>OR(ISNUMBER(FIND("MWCNT",C1730)),ISNUMBER(FIND("MWNT",C1730)),ISNUMBER(FIND("multi-wall",C1730)),ISNUMBER(FIND("multi wall",C1730)),ISNUMBER(FIND("multiwall",C1730)),ISNUMBER(FIND("Multi-wall",C1730)),ISNUMBER(FIND("Multi wall",C1730)),ISNUMBER(FIND("Multiwall",C1730)),ISNUMBER(FIND("MWCNT",B1730)),ISNUMBER(FIND("MWNT",B1730)),ISNUMBER(FIND("multi-wall",B1730)),ISNUMBER(FIND("multi wall",B1730)),ISNUMBER(FIND("multiwall",B1730)),ISNUMBER(FIND("Multi-wall",B1730)),ISNUMBER(FIND("Multi wall",B1730)),ISNUMBER(FIND("Multiwall",B1730)),ISNUMBER(FIND("Double-wall",B1730)),ISNUMBER(FIND("Double wall",B1730)),ISNUMBER(FIND("Doublewall",B1730)),ISNUMBER(FIND("double-wall",B1730)),ISNUMBER(FIND("double wall",B1730)),ISNUMBER(FIND("doublewall",B1730)))</f>
        <v>1</v>
      </c>
      <c r="BA1730" t="b">
        <f>AND(Table1[[#This Row],[SWCNT]],Table1[[#This Row],[MWCNT]])</f>
        <v>0</v>
      </c>
      <c r="BB1730" t="b">
        <f>IF(Table1[[#This Row],[SWCNT]]=TRUE,FALSE,IF(Table1[[#This Row],[MWCNT]]=TRUE,FALSE,TRUE))</f>
        <v>0</v>
      </c>
      <c r="BC1730" s="18"/>
    </row>
    <row r="1731" spans="1:55" ht="203.5">
      <c r="A1731" t="s">
        <v>4779</v>
      </c>
      <c r="B1731" s="2" t="s">
        <v>4781</v>
      </c>
      <c r="C1731" s="16" t="s">
        <v>4783</v>
      </c>
      <c r="D1731" s="17" t="s">
        <v>2269</v>
      </c>
      <c r="E1731" s="2">
        <v>2011</v>
      </c>
      <c r="F1731" t="b">
        <f>OR(ISNUMBER(FIND("cytotoxic",C1731)),ISNUMBER(FIND("Cytotoxic",C1731)),ISNUMBER(FIND("cellular toxicity",C1731)),ISNUMBER(FIND("cell death",C1731)),ISNUMBER(FIND("viable",C1731)),ISNUMBER(FIND("phytotoxic",C1731)),ISNUMBER(FIND("acute toxicity",C1731)),ISNUMBER(FIND("MTT",C1731)),ISNUMBER(FIND("survival",C1731)),ISNUMBER(FIND("prolifer",C1731)),ISNUMBER(FIND("apoptosis",C1731)),ISNUMBER(FIND("neurotoxic",C1731)),ISNUMBER(FIND("  lysis ",C1731)),ISNUMBER(FIND("necrosis",C1731)),ISNUMBER(FIND("cellular death",C1731))*3,ISNUMBER(FIND("LDH",C1731)),ISNUMBER(FIND("Acute toxicity",C1731)))</f>
        <v>1</v>
      </c>
      <c r="G1731" t="b">
        <f>OR(ISNUMBER(FIND("genotoxic",C1731)),ISNUMBER(FIND("genotoxicity",C1731)),ISNUMBER(FIND("DNA damage",C1731)),ISNUMBER(FIND("DNA",C1731)),ISNUMBER(FIND("RNA",C1731)),ISNUMBER(FIND("mesothelioma",C1731)),ISNUMBER(FIND("carcino",C1731)),ISNUMBER(FIND("mutagen",C1731)),ISNUMBER(FIND("genetic",C1731)))</f>
        <v>0</v>
      </c>
      <c r="H1731" t="b">
        <f>OR(ISNUMBER(FIND("inflammatory",C1731)),ISNUMBER(FIND("inflamm",C1731)))</f>
        <v>0</v>
      </c>
      <c r="I1731" t="b">
        <f>OR(ISNUMBER(FIND("immune",C1731)),ISNUMBER(FIND("immunological",C1731)),ISNUMBER(FIND("interleuk",C1731)),ISNUMBER(FIND("platelet activation",C1731)),ISNUMBER(FIND("monocyte",C1731)),ISNUMBER(FIND("leukocyte",C1731)),ISNUMBER(FIND("cytokine",C1731)),ISNUMBER(FIND("CD4",C1731)),ISNUMBER(FIND("CD8",C1731)),ISNUMBER(FIND("T-cell",C1731)))</f>
        <v>0</v>
      </c>
      <c r="J1731" t="b">
        <f>OR(ISNUMBER(FIND("reactive oxygen",C1731)),ISNUMBER(FIND("ROS",C1731)),ISNUMBER(FIND("free radical",C1731)),ISNUMBER(FIND("oxidative stress",C1731)),ISNUMBER(FIND("peroxid",C1731)),ISNUMBER(FIND("oxidative",C1731)),ISNUMBER(FIND("antioxid",C1731)))</f>
        <v>0</v>
      </c>
      <c r="K1731" t="b">
        <f>OR(ISNUMBER(FIND("autophag",C1731)))</f>
        <v>0</v>
      </c>
      <c r="L1731" t="b">
        <f>OR(ISNUMBER(FIND("morpholog",C1731)))</f>
        <v>0</v>
      </c>
      <c r="M1731" t="b">
        <f>OR(ISNUMBER(FIND("fibrosis",C1731)),ISNUMBER(FIND("Fibrosis",C1731)),ISNUMBER(FIND("fibrot",C1731)))</f>
        <v>0</v>
      </c>
      <c r="N1731" t="b">
        <f>OR(ISNUMBER(FIND("offspring",C1731)),ISNUMBER(FIND("Parental",C1731)),ISNUMBER(FIND("parental",C1731)),ISNUMBER(FIND("germline",C1731)),ISNUMBER(FIND("reproduc",C1731)),ISNUMBER(FIND("embryo",C1731)))</f>
        <v>0</v>
      </c>
      <c r="O1731" t="b">
        <f>OR(ISNUMBER(FIND("metabol",C1731)),ISNUMBER(FIND("Metabol",C1731)),ISNUMBER(FIND("digest",C1731)),ISNUMBER(FIND("mitochon",C1731)))</f>
        <v>0</v>
      </c>
      <c r="P1731" t="b">
        <f>OR(ISNUMBER(FIND("ecotox",C1731)),ISNUMBER(FIND("Ecotox",B1731)),ISNUMBER(FIND("ecotox",B1731)),ISNUMBER(FIND("Ecotox",C1731)))</f>
        <v>0</v>
      </c>
      <c r="Q1731" t="b">
        <f>OR(ISNUMBER(FIND("Bioaccum",C1731)),ISNUMBER(FIND("bioaccum",C1731)),ISNUMBER(FIND("accum",C1731)))</f>
        <v>0</v>
      </c>
      <c r="R1731" t="b">
        <f>OR(ISNUMBER(FIND("Occupation",C1731)),ISNUMBER(FIND("occupation",C1731)),ISNUMBER(FIND("worker",C1731)),ISNUMBER(FIND("workforce",C1731)))</f>
        <v>0</v>
      </c>
      <c r="S1731" t="b">
        <f>NOT(OR(F1731,G1731,H1731,I1731,J1731,K1731,L1731,M1731,N1731,O1731,P1731,Q1731,R1731))</f>
        <v>0</v>
      </c>
      <c r="U1731" t="b">
        <f>OR(Table1[[#This Row],[Inflammation]],Table1[[#This Row],[Immune]])</f>
        <v>0</v>
      </c>
      <c r="V1731" t="str">
        <f>IF(OR(Table1[[#This Row],[Rodents]],Table1[[#This Row],[Human]],Table1[[#This Row],[Pig]]),OR(ISNUMBER(FIND("intratrach",C1731)),ISNUMBER(FIND("nasal ",C1731)),ISNUMBER(FIND("instill",C1731))),"NA")</f>
        <v>NA</v>
      </c>
      <c r="W1731" t="str">
        <f>IF(OR(Table1[[#This Row],[Rodents]],Table1[[#This Row],[Human]],Table1[[#This Row],[Pig]]),OR(ISNUMBER(FIND("dermal",C1731)),ISNUMBER(FIND("skin ",C1731))),"NA")</f>
        <v>NA</v>
      </c>
      <c r="X1731" t="str">
        <f>IF(OR(Table1[[#This Row],[Rodents]],Table1[[#This Row],[Human]],Table1[[#This Row],[Pig]]),OR(ISNUMBER(FIND("injected",C1731)),ISNUMBER(FIND("periton",C1731)),ISNUMBER(FIND("intrascrot",C1731))),"NA")</f>
        <v>NA</v>
      </c>
      <c r="Y1731" t="str">
        <f>IF(OR(Table1[[#This Row],[Rodents]],Table1[[#This Row],[Human]],Table1[[#This Row],[Pig]]),NOT(OR(Table1[[#This Row],[Inhaled/Intratracheal/intranasal]],Table1[[#This Row],[Dermal]],Table1[[#This Row],[Injected]])),"NA")</f>
        <v>NA</v>
      </c>
      <c r="AA1731" t="b">
        <f>OR(ISNUMBER(FIND("fish ",C1731)),ISNUMBER(FIND("Fish ",C1731)),ISNUMBER(FIND("aquatic",C1731)),ISNUMBER(FIND("daphnids",C1731)),ISNUMBER(FIND("Carcinus maenas",C1731)),ISNUMBER(FIND("Daphnia",C1731)),ISNUMBER(FIND("Ruditapes philippinarum",C1731)),ISNUMBER(FIND("daphnia",C1731)),ISNUMBER(FIND("marine",C1731)),ISNUMBER(FIND("mussel",C1731)),ISNUMBER(FIND("algae",C1731)),ISNUMBER(FIND("Donax faba",C1731)),ISNUMBER(FIND("estuarine",C1731)),ISNUMBER(FIND("snail",C1731)),ISNUMBER(FIND("Prorocentrum donghaiense",C1731)) )</f>
        <v>0</v>
      </c>
      <c r="AB1731" t="b">
        <f>OR(ISNUMBER(FIND(" rat ",C1731)),ISNUMBER(FIND(" rats ",C1731)),ISNUMBER(FIND(" Rats ",C1731)),ISNUMBER(FIND(" Rat ",C1731)),ISNUMBER(FIND(" rat.",C1731)),ISNUMBER(FIND(" rats.",C1731)),ISNUMBER(FIND("mouse",C1731)),ISNUMBER(FIND("mice",C1731)), ISNUMBER(FIND(" Mice",C1731)))</f>
        <v>0</v>
      </c>
      <c r="AC1731" t="b">
        <f>OR(ISNUMBER(FIND(" cell ",C1731)),ISNUMBER(FIND("fibroblast",C1731)),ISNUMBER(FIND("macrophage",C1731)),ISNUMBER(FIND("epithelial",C1731)),ISNUMBER(FIND("endothelial",C1731)),ISNUMBER(FIND("neuron",C1731)),ISNUMBER(FIND(" cells ",C1731)),ISNUMBER(FIND("RBC",C1731)),ISNUMBER(FIND("mitochond",C1731)),ISNUMBER(FIND("adipocyte",C1731)),ISNUMBER(FIND("osteo",C1731)),ISNUMBER(FIND("keratin",C1731)),ISNUMBER(FIND(" cell's ",C1731)),ISNUMBER(FIND("eukary",C1731)),ISNUMBER(FIND("sperm",C1731)))</f>
        <v>1</v>
      </c>
      <c r="AD1731" t="b">
        <f>OR(ISNUMBER(FIND("human",B1731)),ISNUMBER(FIND("workers",B1731)),ISNUMBER(FIND("workforces",B1731)),ISNUMBER(FIND("occupational",B1731)),ISNUMBER(FIND("Case report",B1731)),ISNUMBER(FIND("Workplaces",B1731)),ISNUMBER(FIND("worker",B1731)))</f>
        <v>0</v>
      </c>
      <c r="AE1731" t="b">
        <f>OR(ISNUMBER(FIND(" plant ",C1731)),ISNUMBER(FIND("Plant ",C1731)),ISNUMBER(FIND("tomato",C1731)),ISNUMBER(FIND("plants",C1731)),ISNUMBER(FIND("Plants",C1731)),ISNUMBER(FIND("algae",C1731)),ISNUMBER(FIND("lettuce",C1731)),ISNUMBER(FIND("green gram sprouts ",C1731)),ISNUMBER(FIND("Cucurbita pepo",C1731)),ISNUMBER(FIND("bean ",C1731)),ISNUMBER(FIND("chloroplast",C1731)),ISNUMBER(FIND("chlorophyll",C1731)),ISNUMBER(FIND("seedling",C1731)),ISNUMBER(FIND("canola",C1731)),ISNUMBER(FIND("shoot",C1731)),ISNUMBER(FIND("photosynthes",C1731)),ISNUMBER(FIND(" leaves ",C1731)),,ISNUMBER(FIND("agriculture",C1731)),ISNUMBER(FIND(" crops ",C1731)))</f>
        <v>0</v>
      </c>
      <c r="AF1731" t="b">
        <f>OR(ISNUMBER(FIND("bacteria",C1731)),ISNUMBER(FIND("Bacteria",C1731)),ISNUMBER(FIND("Bacterium",C1731)),ISNUMBER(FIND("bacterium",C1731)),ISNUMBER(FIND(" coli ",C1731)))</f>
        <v>0</v>
      </c>
      <c r="AG1731" t="b">
        <f>OR(ISNUMBER(FIND("fungi",C1731)),ISNUMBER(FIND("Fungi",C1731)),ISNUMBER(FIND("fungus",C1731)),ISNUMBER(FIND("Fungus",C1731)),ISNUMBER(FIND("mushroom",C1731)),ISNUMBER(FIND("Mushroom",C1731)),ISNUMBER(FIND(" mold ",C1731)))</f>
        <v>0</v>
      </c>
      <c r="AH1731" t="b">
        <f>OR(ISNUMBER(FIND("Pig ",C1731)),ISNUMBER(FIND("pig ",C1731)),ISNUMBER(FIND("Pigs ",C1731)),ISNUMBER(FIND("pigs ",C1731)))</f>
        <v>0</v>
      </c>
      <c r="AI1731" t="b">
        <f>OR(ISNUMBER(FIND(" C. elegans",C1731)),ISNUMBER(FIND("Caenorhabditis elegans",C1731)),ISNUMBER(FIND("earthworms",C1731)),ISNUMBER(FIND(" Ficopomatus enigmaticus",C1731)),ISNUMBER(FIND("larva",C1731)),ISNUMBER(FIND("Lumbriculus variegatus",C1731)),ISNUMBER(FIND("nematode",C1731)))</f>
        <v>0</v>
      </c>
      <c r="AJ1731" t="b">
        <f>NOT(OR(AA1731,AB1731,AC1731,AD1731,AE1731,AF1731,AG1731,AH1731,AI1731))</f>
        <v>0</v>
      </c>
      <c r="AL1731" t="b">
        <f>OR(AA1731,AB1731,AD1731,AE1731,AF1731,AG1731,AH1731,AI1731)</f>
        <v>0</v>
      </c>
      <c r="AM1731" t="b">
        <f>IF(Table1[[#This Row],[In vivo?]],IF(Table1[[#This Row],[Cell]],FALSE,TRUE),FALSE)</f>
        <v>0</v>
      </c>
      <c r="AN1731" t="b">
        <f>AND(AC1731,AL1731)</f>
        <v>0</v>
      </c>
      <c r="AO1731" t="b">
        <f>IF(Table1[[#This Row],[Cell]],IF(Table1[[#This Row],[In vivo?]],FALSE,TRUE),FALSE)</f>
        <v>1</v>
      </c>
      <c r="AP1731" t="b">
        <f>NOT(OR(Table1[[#This Row],[In vivo?]],Table1[[#This Row],[Only in Cell]]))</f>
        <v>0</v>
      </c>
      <c r="AQ1731" t="str">
        <f>IF(OR(Table1[[#This Row],[Rodents]],Table1[[#This Row],[Human]],Table1[[#This Row],[Pig]]),OR(ISNUMBER(FIND("pulmonary",C1731)),ISNUMBER(FIND("lung",C1731))),"NA")</f>
        <v>NA</v>
      </c>
      <c r="AR1731" t="str">
        <f>IF(OR(Table1[[#This Row],[Rodents]],Table1[[#This Row],[Human]],Table1[[#This Row],[Pig]]),OR(ISNUMBER(FIND("skin",C1731)),ISNUMBER(FIND("dermal",C1731))),"NA")</f>
        <v>NA</v>
      </c>
      <c r="AS1731" t="str">
        <f>IF(OR(Table1[[#This Row],[Rodents]],Table1[[#This Row],[Human]],Table1[[#This Row],[Pig]]),OR(ISNUMBER(FIND("liver",C1731)),ISNUMBER(FIND("hepat",C1731))),"NA")</f>
        <v>NA</v>
      </c>
      <c r="AT1731" t="str">
        <f>IF(OR(Table1[[#This Row],[Rodents]],Table1[[#This Row],[Human]],Table1[[#This Row],[Pig]]),OR(ISNUMBER(FIND("kidney",C1731)),ISNUMBER(FIND("neph",C1731))),"NA")</f>
        <v>NA</v>
      </c>
      <c r="AU1731" t="str">
        <f>IF(OR(Table1[[#This Row],[Rodents]],Table1[[#This Row],[Human]],Table1[[#This Row],[Pig]]),OR(ISNUMBER(FIND("brain",C1731)),ISNUMBER(FIND("neur",C1731)),ISNUMBER(FIND("nerv",C1731))),"NA")</f>
        <v>NA</v>
      </c>
      <c r="AV1731" t="str">
        <f>IF(OR(Table1[[#This Row],[Rodents]],Table1[[#This Row],[Human]],Table1[[#This Row],[Pig]]),OR(ISNUMBER(FIND("heart",C1731)),ISNUMBER(FIND("cardi",C1731))),"NA")</f>
        <v>NA</v>
      </c>
      <c r="AW1731" t="str">
        <f>IF(OR(Table1[[#This Row],[Rodents]],Table1[[#This Row],[Human]],Table1[[#This Row],[Pig]]),OR(ISNUMBER(FIND("gastro",C1731)),ISNUMBER(FIND("intesti",C1731)),ISNUMBER(FIND("stomach",C1731))),"NA")</f>
        <v>NA</v>
      </c>
      <c r="AX1731" t="str">
        <f>IF(OR(Table1[[#This Row],[Rodents]],Table1[[#This Row],[Human]],Table1[[#This Row],[Pig]]),NOT(OR(AQ1731,AR1731,AS1731,AT1731,AU1731,AV1731,AW1731)),"NA")</f>
        <v>NA</v>
      </c>
      <c r="AY1731" t="b">
        <f>OR(ISNUMBER(FIND("SWCNT",C1731)),ISNUMBER(FIND("SWNT",C1731)),ISNUMBER(FIND("single-wall",C1731)),ISNUMBER(FIND("single wall",C1731)),ISNUMBER(FIND("Single wall",C1731)),ISNUMBER(FIND("Single-wall",C1731)),ISNUMBER(FIND("SWCNT",B1731)),ISNUMBER(FIND("SWNT",B1731)),ISNUMBER(FIND("single-wall",B1731)),ISNUMBER(FIND("single wall",B1731)),ISNUMBER(FIND("Single-wall",B1731)),ISNUMBER(FIND("Single wall",B1731)))</f>
        <v>1</v>
      </c>
      <c r="AZ1731" t="b">
        <f>OR(ISNUMBER(FIND("MWCNT",C1731)),ISNUMBER(FIND("MWNT",C1731)),ISNUMBER(FIND("multi-wall",C1731)),ISNUMBER(FIND("multi wall",C1731)),ISNUMBER(FIND("multiwall",C1731)),ISNUMBER(FIND("Multi-wall",C1731)),ISNUMBER(FIND("Multi wall",C1731)),ISNUMBER(FIND("Multiwall",C1731)),ISNUMBER(FIND("MWCNT",B1731)),ISNUMBER(FIND("MWNT",B1731)),ISNUMBER(FIND("multi-wall",B1731)),ISNUMBER(FIND("multi wall",B1731)),ISNUMBER(FIND("multiwall",B1731)),ISNUMBER(FIND("Multi-wall",B1731)),ISNUMBER(FIND("Multi wall",B1731)),ISNUMBER(FIND("Multiwall",B1731)),ISNUMBER(FIND("Double-wall",B1731)),ISNUMBER(FIND("Double wall",B1731)),ISNUMBER(FIND("Doublewall",B1731)),ISNUMBER(FIND("double-wall",B1731)),ISNUMBER(FIND("double wall",B1731)),ISNUMBER(FIND("doublewall",B1731)))</f>
        <v>0</v>
      </c>
      <c r="BA1731" t="b">
        <f>AND(Table1[[#This Row],[SWCNT]],Table1[[#This Row],[MWCNT]])</f>
        <v>0</v>
      </c>
      <c r="BB1731" t="b">
        <f>IF(Table1[[#This Row],[SWCNT]]=TRUE,FALSE,IF(Table1[[#This Row],[MWCNT]]=TRUE,FALSE,TRUE))</f>
        <v>0</v>
      </c>
      <c r="BC1731" s="18"/>
    </row>
    <row r="1732" spans="1:55" ht="222">
      <c r="A1732" t="s">
        <v>4780</v>
      </c>
      <c r="B1732" s="2" t="s">
        <v>4782</v>
      </c>
      <c r="C1732" s="16" t="s">
        <v>4784</v>
      </c>
      <c r="D1732" s="17" t="s">
        <v>120</v>
      </c>
      <c r="E1732" s="2">
        <v>2011</v>
      </c>
      <c r="F1732" t="b">
        <f>OR(ISNUMBER(FIND("cytotoxic",C1732)),ISNUMBER(FIND("Cytotoxic",C1732)),ISNUMBER(FIND("cellular toxicity",C1732)),ISNUMBER(FIND("cell death",C1732)),ISNUMBER(FIND("viable",C1732)),ISNUMBER(FIND("phytotoxic",C1732)),ISNUMBER(FIND("acute toxicity",C1732)),ISNUMBER(FIND("MTT",C1732)),ISNUMBER(FIND("survival",C1732)),ISNUMBER(FIND("prolifer",C1732)),ISNUMBER(FIND("apoptosis",C1732)),ISNUMBER(FIND("neurotoxic",C1732)),ISNUMBER(FIND("  lysis ",C1732)),ISNUMBER(FIND("necrosis",C1732)),ISNUMBER(FIND("cellular death",C1732))*3,ISNUMBER(FIND("LDH",C1732)),ISNUMBER(FIND("Acute toxicity",C1732)))</f>
        <v>1</v>
      </c>
      <c r="G1732" t="b">
        <f>OR(ISNUMBER(FIND("genotoxic",C1732)),ISNUMBER(FIND("genotoxicity",C1732)),ISNUMBER(FIND("DNA damage",C1732)),ISNUMBER(FIND("DNA",C1732)),ISNUMBER(FIND("RNA",C1732)),ISNUMBER(FIND("mesothelioma",C1732)),ISNUMBER(FIND("carcino",C1732)),ISNUMBER(FIND("mutagen",C1732)),ISNUMBER(FIND("genetic",C1732)))</f>
        <v>0</v>
      </c>
      <c r="H1732" t="b">
        <f>OR(ISNUMBER(FIND("inflammatory",C1732)),ISNUMBER(FIND("inflamm",C1732)))</f>
        <v>0</v>
      </c>
      <c r="I1732" t="b">
        <f>OR(ISNUMBER(FIND("immune",C1732)),ISNUMBER(FIND("immunological",C1732)),ISNUMBER(FIND("interleuk",C1732)),ISNUMBER(FIND("platelet activation",C1732)),ISNUMBER(FIND("monocyte",C1732)),ISNUMBER(FIND("leukocyte",C1732)),ISNUMBER(FIND("cytokine",C1732)),ISNUMBER(FIND("CD4",C1732)),ISNUMBER(FIND("CD8",C1732)),ISNUMBER(FIND("T-cell",C1732)))</f>
        <v>0</v>
      </c>
      <c r="J1732" t="b">
        <f>OR(ISNUMBER(FIND("reactive oxygen",C1732)),ISNUMBER(FIND("ROS",C1732)),ISNUMBER(FIND("free radical",C1732)),ISNUMBER(FIND("oxidative stress",C1732)),ISNUMBER(FIND("peroxid",C1732)),ISNUMBER(FIND("oxidative",C1732)),ISNUMBER(FIND("antioxid",C1732)))</f>
        <v>0</v>
      </c>
      <c r="K1732" t="b">
        <f>OR(ISNUMBER(FIND("autophag",C1732)))</f>
        <v>0</v>
      </c>
      <c r="L1732" t="b">
        <f>OR(ISNUMBER(FIND("morpholog",C1732)))</f>
        <v>0</v>
      </c>
      <c r="M1732" t="b">
        <f>OR(ISNUMBER(FIND("fibrosis",C1732)),ISNUMBER(FIND("Fibrosis",C1732)),ISNUMBER(FIND("fibrot",C1732)))</f>
        <v>0</v>
      </c>
      <c r="N1732" t="b">
        <f>OR(ISNUMBER(FIND("offspring",C1732)),ISNUMBER(FIND("Parental",C1732)),ISNUMBER(FIND("parental",C1732)),ISNUMBER(FIND("germline",C1732)),ISNUMBER(FIND("reproduc",C1732)),ISNUMBER(FIND("embryo",C1732)))</f>
        <v>0</v>
      </c>
      <c r="O1732" t="b">
        <f>OR(ISNUMBER(FIND("metabol",C1732)),ISNUMBER(FIND("Metabol",C1732)),ISNUMBER(FIND("digest",C1732)),ISNUMBER(FIND("mitochon",C1732)))</f>
        <v>0</v>
      </c>
      <c r="P1732" t="b">
        <f>OR(ISNUMBER(FIND("ecotox",C1732)),ISNUMBER(FIND("Ecotox",B1732)),ISNUMBER(FIND("ecotox",B1732)),ISNUMBER(FIND("Ecotox",C1732)))</f>
        <v>0</v>
      </c>
      <c r="Q1732" t="b">
        <f>OR(ISNUMBER(FIND("Bioaccum",C1732)),ISNUMBER(FIND("bioaccum",C1732)),ISNUMBER(FIND("accum",C1732)))</f>
        <v>0</v>
      </c>
      <c r="R1732" t="b">
        <f>OR(ISNUMBER(FIND("Occupation",C1732)),ISNUMBER(FIND("occupation",C1732)),ISNUMBER(FIND("worker",C1732)),ISNUMBER(FIND("workforce",C1732)))</f>
        <v>0</v>
      </c>
      <c r="S1732" t="b">
        <f>NOT(OR(F1732,G1732,H1732,I1732,J1732,K1732,L1732,M1732,N1732,O1732,P1732,Q1732,R1732))</f>
        <v>0</v>
      </c>
      <c r="U1732" t="b">
        <f>OR(Table1[[#This Row],[Inflammation]],Table1[[#This Row],[Immune]])</f>
        <v>0</v>
      </c>
      <c r="V1732" t="str">
        <f>IF(OR(Table1[[#This Row],[Rodents]],Table1[[#This Row],[Human]],Table1[[#This Row],[Pig]]),OR(ISNUMBER(FIND("intratrach",C1732)),ISNUMBER(FIND("nasal ",C1732)),ISNUMBER(FIND("instill",C1732))),"NA")</f>
        <v>NA</v>
      </c>
      <c r="W1732" t="str">
        <f>IF(OR(Table1[[#This Row],[Rodents]],Table1[[#This Row],[Human]],Table1[[#This Row],[Pig]]),OR(ISNUMBER(FIND("dermal",C1732)),ISNUMBER(FIND("skin ",C1732))),"NA")</f>
        <v>NA</v>
      </c>
      <c r="X1732" t="str">
        <f>IF(OR(Table1[[#This Row],[Rodents]],Table1[[#This Row],[Human]],Table1[[#This Row],[Pig]]),OR(ISNUMBER(FIND("injected",C1732)),ISNUMBER(FIND("periton",C1732)),ISNUMBER(FIND("intrascrot",C1732))),"NA")</f>
        <v>NA</v>
      </c>
      <c r="Y1732" t="str">
        <f>IF(OR(Table1[[#This Row],[Rodents]],Table1[[#This Row],[Human]],Table1[[#This Row],[Pig]]),NOT(OR(Table1[[#This Row],[Inhaled/Intratracheal/intranasal]],Table1[[#This Row],[Dermal]],Table1[[#This Row],[Injected]])),"NA")</f>
        <v>NA</v>
      </c>
      <c r="AA1732" t="b">
        <f>OR(ISNUMBER(FIND("fish ",C1732)),ISNUMBER(FIND("Fish ",C1732)),ISNUMBER(FIND("aquatic",C1732)),ISNUMBER(FIND("daphnids",C1732)),ISNUMBER(FIND("Carcinus maenas",C1732)),ISNUMBER(FIND("Daphnia",C1732)),ISNUMBER(FIND("Ruditapes philippinarum",C1732)),ISNUMBER(FIND("daphnia",C1732)),ISNUMBER(FIND("marine",C1732)),ISNUMBER(FIND("mussel",C1732)),ISNUMBER(FIND("algae",C1732)),ISNUMBER(FIND("Donax faba",C1732)),ISNUMBER(FIND("estuarine",C1732)),ISNUMBER(FIND("snail",C1732)),ISNUMBER(FIND("Prorocentrum donghaiense",C1732)) )</f>
        <v>0</v>
      </c>
      <c r="AB1732" t="b">
        <f>OR(ISNUMBER(FIND(" rat ",C1732)),ISNUMBER(FIND(" rats ",C1732)),ISNUMBER(FIND(" Rats ",C1732)),ISNUMBER(FIND(" Rat ",C1732)),ISNUMBER(FIND(" rat.",C1732)),ISNUMBER(FIND(" rats.",C1732)),ISNUMBER(FIND("mouse",C1732)),ISNUMBER(FIND("mice",C1732)), ISNUMBER(FIND(" Mice",C1732)))</f>
        <v>0</v>
      </c>
      <c r="AC1732" t="b">
        <f>OR(ISNUMBER(FIND(" cell ",C1732)),ISNUMBER(FIND("fibroblast",C1732)),ISNUMBER(FIND("macrophage",C1732)),ISNUMBER(FIND("epithelial",C1732)),ISNUMBER(FIND("endothelial",C1732)),ISNUMBER(FIND("neuron",C1732)),ISNUMBER(FIND(" cells ",C1732)),ISNUMBER(FIND("RBC",C1732)),ISNUMBER(FIND("mitochond",C1732)),ISNUMBER(FIND("adipocyte",C1732)),ISNUMBER(FIND("osteo",C1732)),ISNUMBER(FIND("keratin",C1732)),ISNUMBER(FIND(" cell's ",C1732)),ISNUMBER(FIND("eukary",C1732)),ISNUMBER(FIND("sperm",C1732)))</f>
        <v>1</v>
      </c>
      <c r="AD1732" t="b">
        <f>OR(ISNUMBER(FIND("human",B1732)),ISNUMBER(FIND("workers",B1732)),ISNUMBER(FIND("workforces",B1732)),ISNUMBER(FIND("occupational",B1732)),ISNUMBER(FIND("Case report",B1732)),ISNUMBER(FIND("Workplaces",B1732)),ISNUMBER(FIND("worker",B1732)))</f>
        <v>0</v>
      </c>
      <c r="AE1732" t="b">
        <f>OR(ISNUMBER(FIND(" plant ",C1732)),ISNUMBER(FIND("Plant ",C1732)),ISNUMBER(FIND("tomato",C1732)),ISNUMBER(FIND("plants",C1732)),ISNUMBER(FIND("Plants",C1732)),ISNUMBER(FIND("algae",C1732)),ISNUMBER(FIND("lettuce",C1732)),ISNUMBER(FIND("green gram sprouts ",C1732)),ISNUMBER(FIND("Cucurbita pepo",C1732)),ISNUMBER(FIND("bean ",C1732)),ISNUMBER(FIND("chloroplast",C1732)),ISNUMBER(FIND("chlorophyll",C1732)),ISNUMBER(FIND("seedling",C1732)),ISNUMBER(FIND("canola",C1732)),ISNUMBER(FIND("shoot",C1732)),ISNUMBER(FIND("photosynthes",C1732)),ISNUMBER(FIND(" leaves ",C1732)),,ISNUMBER(FIND("agriculture",C1732)),ISNUMBER(FIND(" crops ",C1732)))</f>
        <v>0</v>
      </c>
      <c r="AF1732" t="b">
        <f>OR(ISNUMBER(FIND("bacteria",C1732)),ISNUMBER(FIND("Bacteria",C1732)),ISNUMBER(FIND("Bacterium",C1732)),ISNUMBER(FIND("bacterium",C1732)),ISNUMBER(FIND(" coli ",C1732)))</f>
        <v>0</v>
      </c>
      <c r="AG1732" t="b">
        <f>OR(ISNUMBER(FIND("fungi",C1732)),ISNUMBER(FIND("Fungi",C1732)),ISNUMBER(FIND("fungus",C1732)),ISNUMBER(FIND("Fungus",C1732)),ISNUMBER(FIND("mushroom",C1732)),ISNUMBER(FIND("Mushroom",C1732)),ISNUMBER(FIND(" mold ",C1732)))</f>
        <v>0</v>
      </c>
      <c r="AH1732" t="b">
        <f>OR(ISNUMBER(FIND("Pig ",C1732)),ISNUMBER(FIND("pig ",C1732)),ISNUMBER(FIND("Pigs ",C1732)),ISNUMBER(FIND("pigs ",C1732)))</f>
        <v>0</v>
      </c>
      <c r="AI1732" t="b">
        <f>OR(ISNUMBER(FIND(" C. elegans",C1732)),ISNUMBER(FIND("Caenorhabditis elegans",C1732)),ISNUMBER(FIND("earthworms",C1732)),ISNUMBER(FIND(" Ficopomatus enigmaticus",C1732)),ISNUMBER(FIND("larva",C1732)),ISNUMBER(FIND("Lumbriculus variegatus",C1732)),ISNUMBER(FIND("nematode",C1732)))</f>
        <v>0</v>
      </c>
      <c r="AJ1732" t="b">
        <f>NOT(OR(AA1732,AB1732,AC1732,AD1732,AE1732,AF1732,AG1732,AH1732,AI1732))</f>
        <v>0</v>
      </c>
      <c r="AL1732" t="b">
        <f>OR(AA1732,AB1732,AD1732,AE1732,AF1732,AG1732,AH1732,AI1732)</f>
        <v>0</v>
      </c>
      <c r="AM1732" t="b">
        <f>IF(Table1[[#This Row],[In vivo?]],IF(Table1[[#This Row],[Cell]],FALSE,TRUE),FALSE)</f>
        <v>0</v>
      </c>
      <c r="AN1732" t="b">
        <f>AND(AC1732,AL1732)</f>
        <v>0</v>
      </c>
      <c r="AO1732" t="b">
        <f>IF(Table1[[#This Row],[Cell]],IF(Table1[[#This Row],[In vivo?]],FALSE,TRUE),FALSE)</f>
        <v>1</v>
      </c>
      <c r="AP1732" t="b">
        <f>NOT(OR(Table1[[#This Row],[In vivo?]],Table1[[#This Row],[Only in Cell]]))</f>
        <v>0</v>
      </c>
      <c r="AQ1732" t="str">
        <f>IF(OR(Table1[[#This Row],[Rodents]],Table1[[#This Row],[Human]],Table1[[#This Row],[Pig]]),OR(ISNUMBER(FIND("pulmonary",C1732)),ISNUMBER(FIND("lung",C1732))),"NA")</f>
        <v>NA</v>
      </c>
      <c r="AR1732" t="str">
        <f>IF(OR(Table1[[#This Row],[Rodents]],Table1[[#This Row],[Human]],Table1[[#This Row],[Pig]]),OR(ISNUMBER(FIND("skin",C1732)),ISNUMBER(FIND("dermal",C1732))),"NA")</f>
        <v>NA</v>
      </c>
      <c r="AS1732" t="str">
        <f>IF(OR(Table1[[#This Row],[Rodents]],Table1[[#This Row],[Human]],Table1[[#This Row],[Pig]]),OR(ISNUMBER(FIND("liver",C1732)),ISNUMBER(FIND("hepat",C1732))),"NA")</f>
        <v>NA</v>
      </c>
      <c r="AT1732" t="str">
        <f>IF(OR(Table1[[#This Row],[Rodents]],Table1[[#This Row],[Human]],Table1[[#This Row],[Pig]]),OR(ISNUMBER(FIND("kidney",C1732)),ISNUMBER(FIND("neph",C1732))),"NA")</f>
        <v>NA</v>
      </c>
      <c r="AU1732" t="str">
        <f>IF(OR(Table1[[#This Row],[Rodents]],Table1[[#This Row],[Human]],Table1[[#This Row],[Pig]]),OR(ISNUMBER(FIND("brain",C1732)),ISNUMBER(FIND("neur",C1732)),ISNUMBER(FIND("nerv",C1732))),"NA")</f>
        <v>NA</v>
      </c>
      <c r="AV1732" t="str">
        <f>IF(OR(Table1[[#This Row],[Rodents]],Table1[[#This Row],[Human]],Table1[[#This Row],[Pig]]),OR(ISNUMBER(FIND("heart",C1732)),ISNUMBER(FIND("cardi",C1732))),"NA")</f>
        <v>NA</v>
      </c>
      <c r="AW1732" t="str">
        <f>IF(OR(Table1[[#This Row],[Rodents]],Table1[[#This Row],[Human]],Table1[[#This Row],[Pig]]),OR(ISNUMBER(FIND("gastro",C1732)),ISNUMBER(FIND("intesti",C1732)),ISNUMBER(FIND("stomach",C1732))),"NA")</f>
        <v>NA</v>
      </c>
      <c r="AX1732" t="str">
        <f>IF(OR(Table1[[#This Row],[Rodents]],Table1[[#This Row],[Human]],Table1[[#This Row],[Pig]]),NOT(OR(AQ1732,AR1732,AS1732,AT1732,AU1732,AV1732,AW1732)),"NA")</f>
        <v>NA</v>
      </c>
      <c r="AY1732" t="b">
        <f>OR(ISNUMBER(FIND("SWCNT",C1732)),ISNUMBER(FIND("SWNT",C1732)),ISNUMBER(FIND("single-wall",C1732)),ISNUMBER(FIND("single wall",C1732)),ISNUMBER(FIND("Single wall",C1732)),ISNUMBER(FIND("Single-wall",C1732)),ISNUMBER(FIND("SWCNT",B1732)),ISNUMBER(FIND("SWNT",B1732)),ISNUMBER(FIND("single-wall",B1732)),ISNUMBER(FIND("single wall",B1732)),ISNUMBER(FIND("Single-wall",B1732)),ISNUMBER(FIND("Single wall",B1732)))</f>
        <v>0</v>
      </c>
      <c r="AZ1732" t="b">
        <f>OR(ISNUMBER(FIND("MWCNT",C1732)),ISNUMBER(FIND("MWNT",C1732)),ISNUMBER(FIND("multi-wall",C1732)),ISNUMBER(FIND("multi wall",C1732)),ISNUMBER(FIND("multiwall",C1732)),ISNUMBER(FIND("Multi-wall",C1732)),ISNUMBER(FIND("Multi wall",C1732)),ISNUMBER(FIND("Multiwall",C1732)),ISNUMBER(FIND("MWCNT",B1732)),ISNUMBER(FIND("MWNT",B1732)),ISNUMBER(FIND("multi-wall",B1732)),ISNUMBER(FIND("multi wall",B1732)),ISNUMBER(FIND("multiwall",B1732)),ISNUMBER(FIND("Multi-wall",B1732)),ISNUMBER(FIND("Multi wall",B1732)),ISNUMBER(FIND("Multiwall",B1732)),ISNUMBER(FIND("Double-wall",B1732)),ISNUMBER(FIND("Double wall",B1732)),ISNUMBER(FIND("Doublewall",B1732)),ISNUMBER(FIND("double-wall",B1732)),ISNUMBER(FIND("double wall",B1732)),ISNUMBER(FIND("doublewall",B1732)))</f>
        <v>1</v>
      </c>
      <c r="BA1732" t="b">
        <f>AND(Table1[[#This Row],[SWCNT]],Table1[[#This Row],[MWCNT]])</f>
        <v>0</v>
      </c>
      <c r="BB1732" t="b">
        <f>IF(Table1[[#This Row],[SWCNT]]=TRUE,FALSE,IF(Table1[[#This Row],[MWCNT]]=TRUE,FALSE,TRUE))</f>
        <v>0</v>
      </c>
      <c r="BC1732" s="18"/>
    </row>
    <row r="1733" spans="1:55" ht="166.5">
      <c r="A1733" t="s">
        <v>4789</v>
      </c>
      <c r="B1733" s="2" t="s">
        <v>4790</v>
      </c>
      <c r="C1733" s="16" t="s">
        <v>4791</v>
      </c>
      <c r="D1733" s="17" t="s">
        <v>4792</v>
      </c>
      <c r="E1733" s="2">
        <v>2011</v>
      </c>
      <c r="F1733" t="b">
        <f>OR(ISNUMBER(FIND("cytotoxic",C1733)),ISNUMBER(FIND("Cytotoxic",C1733)),ISNUMBER(FIND("cellular toxicity",C1733)),ISNUMBER(FIND("cell death",C1733)),ISNUMBER(FIND("viable",C1733)),ISNUMBER(FIND("phytotoxic",C1733)),ISNUMBER(FIND("acute toxicity",C1733)),ISNUMBER(FIND("MTT",C1733)),ISNUMBER(FIND("survival",C1733)),ISNUMBER(FIND("prolifer",C1733)),ISNUMBER(FIND("apoptosis",C1733)),ISNUMBER(FIND("neurotoxic",C1733)),ISNUMBER(FIND("  lysis ",C1733)),ISNUMBER(FIND("necrosis",C1733)),ISNUMBER(FIND("cellular death",C1733))*3,ISNUMBER(FIND("LDH",C1733)),ISNUMBER(FIND("Acute toxicity",C1733)))</f>
        <v>1</v>
      </c>
      <c r="G1733" t="b">
        <f>OR(ISNUMBER(FIND("genotoxic",C1733)),ISNUMBER(FIND("genotoxicity",C1733)),ISNUMBER(FIND("DNA damage",C1733)),ISNUMBER(FIND("DNA",C1733)),ISNUMBER(FIND("RNA",C1733)),ISNUMBER(FIND("mesothelioma",C1733)),ISNUMBER(FIND("carcino",C1733)),ISNUMBER(FIND("mutagen",C1733)),ISNUMBER(FIND("genetic",C1733)))</f>
        <v>0</v>
      </c>
      <c r="H1733" t="b">
        <f>OR(ISNUMBER(FIND("inflammatory",C1733)),ISNUMBER(FIND("inflamm",C1733)))</f>
        <v>0</v>
      </c>
      <c r="I1733" t="b">
        <f>OR(ISNUMBER(FIND("immune",C1733)),ISNUMBER(FIND("immunological",C1733)),ISNUMBER(FIND("interleuk",C1733)),ISNUMBER(FIND("platelet activation",C1733)),ISNUMBER(FIND("monocyte",C1733)),ISNUMBER(FIND("leukocyte",C1733)),ISNUMBER(FIND("cytokine",C1733)),ISNUMBER(FIND("CD4",C1733)),ISNUMBER(FIND("CD8",C1733)),ISNUMBER(FIND("T-cell",C1733)))</f>
        <v>0</v>
      </c>
      <c r="J1733" t="b">
        <f>OR(ISNUMBER(FIND("reactive oxygen",C1733)),ISNUMBER(FIND("ROS",C1733)),ISNUMBER(FIND("free radical",C1733)),ISNUMBER(FIND("oxidative stress",C1733)),ISNUMBER(FIND("peroxid",C1733)),ISNUMBER(FIND("oxidative",C1733)),ISNUMBER(FIND("antioxid",C1733)))</f>
        <v>0</v>
      </c>
      <c r="K1733" t="b">
        <f>OR(ISNUMBER(FIND("autophag",C1733)))</f>
        <v>0</v>
      </c>
      <c r="L1733" t="b">
        <f>OR(ISNUMBER(FIND("morpholog",C1733)))</f>
        <v>0</v>
      </c>
      <c r="M1733" t="b">
        <f>OR(ISNUMBER(FIND("fibrosis",C1733)),ISNUMBER(FIND("Fibrosis",C1733)),ISNUMBER(FIND("fibrot",C1733)))</f>
        <v>0</v>
      </c>
      <c r="N1733" t="b">
        <f>OR(ISNUMBER(FIND("offspring",C1733)),ISNUMBER(FIND("Parental",C1733)),ISNUMBER(FIND("parental",C1733)),ISNUMBER(FIND("germline",C1733)),ISNUMBER(FIND("reproduc",C1733)),ISNUMBER(FIND("embryo",C1733)))</f>
        <v>1</v>
      </c>
      <c r="O1733" t="b">
        <f>OR(ISNUMBER(FIND("metabol",C1733)),ISNUMBER(FIND("Metabol",C1733)),ISNUMBER(FIND("digest",C1733)),ISNUMBER(FIND("mitochon",C1733)))</f>
        <v>0</v>
      </c>
      <c r="P1733" t="b">
        <f>OR(ISNUMBER(FIND("ecotox",C1733)),ISNUMBER(FIND("Ecotox",B1733)),ISNUMBER(FIND("ecotox",B1733)),ISNUMBER(FIND("Ecotox",C1733)))</f>
        <v>0</v>
      </c>
      <c r="Q1733" t="b">
        <f>OR(ISNUMBER(FIND("Bioaccum",C1733)),ISNUMBER(FIND("bioaccum",C1733)),ISNUMBER(FIND("accum",C1733)))</f>
        <v>0</v>
      </c>
      <c r="R1733" t="b">
        <f>OR(ISNUMBER(FIND("Occupation",C1733)),ISNUMBER(FIND("occupation",C1733)),ISNUMBER(FIND("worker",C1733)),ISNUMBER(FIND("workforce",C1733)))</f>
        <v>0</v>
      </c>
      <c r="S1733" t="b">
        <f>NOT(OR(F1733,G1733,H1733,I1733,J1733,K1733,L1733,M1733,N1733,O1733,P1733,Q1733,R1733))</f>
        <v>0</v>
      </c>
      <c r="U1733" t="b">
        <f>OR(Table1[[#This Row],[Inflammation]],Table1[[#This Row],[Immune]])</f>
        <v>0</v>
      </c>
      <c r="V1733" t="b">
        <f>IF(OR(Table1[[#This Row],[Rodents]],Table1[[#This Row],[Human]],Table1[[#This Row],[Pig]]),OR(ISNUMBER(FIND("intratrach",C1733)),ISNUMBER(FIND("nasal ",C1733)),ISNUMBER(FIND("instill",C1733))),"NA")</f>
        <v>0</v>
      </c>
      <c r="W1733" t="b">
        <f>IF(OR(Table1[[#This Row],[Rodents]],Table1[[#This Row],[Human]],Table1[[#This Row],[Pig]]),OR(ISNUMBER(FIND("dermal",C1733)),ISNUMBER(FIND("skin ",C1733))),"NA")</f>
        <v>0</v>
      </c>
      <c r="X1733" t="b">
        <f>IF(OR(Table1[[#This Row],[Rodents]],Table1[[#This Row],[Human]],Table1[[#This Row],[Pig]]),OR(ISNUMBER(FIND("injected",C1733)),ISNUMBER(FIND("periton",C1733)),ISNUMBER(FIND("intrascrot",C1733))),"NA")</f>
        <v>0</v>
      </c>
      <c r="Y1733" t="b">
        <f>IF(OR(Table1[[#This Row],[Rodents]],Table1[[#This Row],[Human]],Table1[[#This Row],[Pig]]),NOT(OR(Table1[[#This Row],[Inhaled/Intratracheal/intranasal]],Table1[[#This Row],[Dermal]],Table1[[#This Row],[Injected]])),"NA")</f>
        <v>1</v>
      </c>
      <c r="AA1733" t="b">
        <f>OR(ISNUMBER(FIND("fish ",C1733)),ISNUMBER(FIND("Fish ",C1733)),ISNUMBER(FIND("aquatic",C1733)),ISNUMBER(FIND("daphnids",C1733)),ISNUMBER(FIND("Carcinus maenas",C1733)),ISNUMBER(FIND("Daphnia",C1733)),ISNUMBER(FIND("Ruditapes philippinarum",C1733)),ISNUMBER(FIND("daphnia",C1733)),ISNUMBER(FIND("marine",C1733)),ISNUMBER(FIND("mussel",C1733)),ISNUMBER(FIND("algae",C1733)),ISNUMBER(FIND("Donax faba",C1733)),ISNUMBER(FIND("estuarine",C1733)),ISNUMBER(FIND("snail",C1733)),ISNUMBER(FIND("Prorocentrum donghaiense",C1733)) )</f>
        <v>0</v>
      </c>
      <c r="AB1733" t="b">
        <f>OR(ISNUMBER(FIND(" rat ",C1733)),ISNUMBER(FIND(" rats ",C1733)),ISNUMBER(FIND(" Rats ",C1733)),ISNUMBER(FIND(" Rat ",C1733)),ISNUMBER(FIND(" rat.",C1733)),ISNUMBER(FIND(" rats.",C1733)),ISNUMBER(FIND("mouse",C1733)),ISNUMBER(FIND("mice",C1733)), ISNUMBER(FIND(" Mice",C1733)))</f>
        <v>1</v>
      </c>
      <c r="AC1733" t="b">
        <f>OR(ISNUMBER(FIND(" cell ",C1733)),ISNUMBER(FIND("fibroblast",C1733)),ISNUMBER(FIND("macrophage",C1733)),ISNUMBER(FIND("epithelial",C1733)),ISNUMBER(FIND("endothelial",C1733)),ISNUMBER(FIND("neuron",C1733)),ISNUMBER(FIND(" cells ",C1733)),ISNUMBER(FIND("RBC",C1733)),ISNUMBER(FIND("mitochond",C1733)),ISNUMBER(FIND("adipocyte",C1733)),ISNUMBER(FIND("osteo",C1733)),ISNUMBER(FIND("keratin",C1733)),ISNUMBER(FIND(" cell's ",C1733)),ISNUMBER(FIND("eukary",C1733)),ISNUMBER(FIND("sperm",C1733)))</f>
        <v>1</v>
      </c>
      <c r="AD1733" t="b">
        <f>OR(ISNUMBER(FIND("human",B1733)),ISNUMBER(FIND("workers",B1733)),ISNUMBER(FIND("workforces",B1733)),ISNUMBER(FIND("occupational",B1733)),ISNUMBER(FIND("Case report",B1733)),ISNUMBER(FIND("Workplaces",B1733)),ISNUMBER(FIND("worker",B1733)))</f>
        <v>0</v>
      </c>
      <c r="AE1733" t="b">
        <f>OR(ISNUMBER(FIND(" plant ",C1733)),ISNUMBER(FIND("Plant ",C1733)),ISNUMBER(FIND("tomato",C1733)),ISNUMBER(FIND("plants",C1733)),ISNUMBER(FIND("Plants",C1733)),ISNUMBER(FIND("algae",C1733)),ISNUMBER(FIND("lettuce",C1733)),ISNUMBER(FIND("green gram sprouts ",C1733)),ISNUMBER(FIND("Cucurbita pepo",C1733)),ISNUMBER(FIND("bean ",C1733)),ISNUMBER(FIND("chloroplast",C1733)),ISNUMBER(FIND("chlorophyll",C1733)),ISNUMBER(FIND("seedling",C1733)),ISNUMBER(FIND("canola",C1733)),ISNUMBER(FIND("shoot",C1733)),ISNUMBER(FIND("photosynthes",C1733)),ISNUMBER(FIND(" leaves ",C1733)),,ISNUMBER(FIND("agriculture",C1733)),ISNUMBER(FIND(" crops ",C1733)))</f>
        <v>0</v>
      </c>
      <c r="AF1733" t="b">
        <f>OR(ISNUMBER(FIND("bacteria",C1733)),ISNUMBER(FIND("Bacteria",C1733)),ISNUMBER(FIND("Bacterium",C1733)),ISNUMBER(FIND("bacterium",C1733)),ISNUMBER(FIND(" coli ",C1733)))</f>
        <v>0</v>
      </c>
      <c r="AG1733" t="b">
        <f>OR(ISNUMBER(FIND("fungi",C1733)),ISNUMBER(FIND("Fungi",C1733)),ISNUMBER(FIND("fungus",C1733)),ISNUMBER(FIND("Fungus",C1733)),ISNUMBER(FIND("mushroom",C1733)),ISNUMBER(FIND("Mushroom",C1733)),ISNUMBER(FIND(" mold ",C1733)))</f>
        <v>0</v>
      </c>
      <c r="AH1733" t="b">
        <f>OR(ISNUMBER(FIND("Pig ",C1733)),ISNUMBER(FIND("pig ",C1733)),ISNUMBER(FIND("Pigs ",C1733)),ISNUMBER(FIND("pigs ",C1733)))</f>
        <v>0</v>
      </c>
      <c r="AI1733" t="b">
        <f>OR(ISNUMBER(FIND(" C. elegans",C1733)),ISNUMBER(FIND("Caenorhabditis elegans",C1733)),ISNUMBER(FIND("earthworms",C1733)),ISNUMBER(FIND(" Ficopomatus enigmaticus",C1733)),ISNUMBER(FIND("larva",C1733)),ISNUMBER(FIND("Lumbriculus variegatus",C1733)),ISNUMBER(FIND("nematode",C1733)))</f>
        <v>0</v>
      </c>
      <c r="AJ1733" t="b">
        <f>NOT(OR(AA1733,AB1733,AC1733,AD1733,AE1733,AF1733,AG1733,AH1733,AI1733))</f>
        <v>0</v>
      </c>
      <c r="AL1733" t="b">
        <f>OR(AA1733,AB1733,AD1733,AE1733,AF1733,AG1733,AH1733,AI1733)</f>
        <v>1</v>
      </c>
      <c r="AM1733" t="b">
        <f>IF(Table1[[#This Row],[In vivo?]],IF(Table1[[#This Row],[Cell]],FALSE,TRUE),FALSE)</f>
        <v>0</v>
      </c>
      <c r="AN1733" t="b">
        <f>AND(AC1733,AL1733)</f>
        <v>1</v>
      </c>
      <c r="AO1733" t="b">
        <f>IF(Table1[[#This Row],[Cell]],IF(Table1[[#This Row],[In vivo?]],FALSE,TRUE),FALSE)</f>
        <v>0</v>
      </c>
      <c r="AP1733" t="b">
        <f>NOT(OR(Table1[[#This Row],[In vivo?]],Table1[[#This Row],[Only in Cell]]))</f>
        <v>0</v>
      </c>
      <c r="AQ1733" t="b">
        <f>IF(OR(Table1[[#This Row],[Rodents]],Table1[[#This Row],[Human]],Table1[[#This Row],[Pig]]),OR(ISNUMBER(FIND("pulmonary",C1733)),ISNUMBER(FIND("lung",C1733))),"NA")</f>
        <v>0</v>
      </c>
      <c r="AR1733" t="b">
        <f>IF(OR(Table1[[#This Row],[Rodents]],Table1[[#This Row],[Human]],Table1[[#This Row],[Pig]]),OR(ISNUMBER(FIND("skin",C1733)),ISNUMBER(FIND("dermal",C1733))),"NA")</f>
        <v>0</v>
      </c>
      <c r="AS1733" t="b">
        <f>IF(OR(Table1[[#This Row],[Rodents]],Table1[[#This Row],[Human]],Table1[[#This Row],[Pig]]),OR(ISNUMBER(FIND("liver",C1733)),ISNUMBER(FIND("hepat",C1733))),"NA")</f>
        <v>0</v>
      </c>
      <c r="AT1733" t="b">
        <f>IF(OR(Table1[[#This Row],[Rodents]],Table1[[#This Row],[Human]],Table1[[#This Row],[Pig]]),OR(ISNUMBER(FIND("kidney",C1733)),ISNUMBER(FIND("neph",C1733))),"NA")</f>
        <v>0</v>
      </c>
      <c r="AU1733" t="b">
        <f>IF(OR(Table1[[#This Row],[Rodents]],Table1[[#This Row],[Human]],Table1[[#This Row],[Pig]]),OR(ISNUMBER(FIND("brain",C1733)),ISNUMBER(FIND("neur",C1733)),ISNUMBER(FIND("nerv",C1733))),"NA")</f>
        <v>0</v>
      </c>
      <c r="AV1733" t="b">
        <f>IF(OR(Table1[[#This Row],[Rodents]],Table1[[#This Row],[Human]],Table1[[#This Row],[Pig]]),OR(ISNUMBER(FIND("heart",C1733)),ISNUMBER(FIND("cardi",C1733))),"NA")</f>
        <v>0</v>
      </c>
      <c r="AW1733" t="b">
        <f>IF(OR(Table1[[#This Row],[Rodents]],Table1[[#This Row],[Human]],Table1[[#This Row],[Pig]]),OR(ISNUMBER(FIND("gastro",C1733)),ISNUMBER(FIND("intesti",C1733)),ISNUMBER(FIND("stomach",C1733))),"NA")</f>
        <v>0</v>
      </c>
      <c r="AX1733" t="b">
        <f>IF(OR(Table1[[#This Row],[Rodents]],Table1[[#This Row],[Human]],Table1[[#This Row],[Pig]]),NOT(OR(AQ1733,AR1733,AS1733,AT1733,AU1733,AV1733,AW1733)),"NA")</f>
        <v>1</v>
      </c>
      <c r="AY1733" t="b">
        <f>OR(ISNUMBER(FIND("SWCNT",C1733)),ISNUMBER(FIND("SWNT",C1733)),ISNUMBER(FIND("single-wall",C1733)),ISNUMBER(FIND("single wall",C1733)),ISNUMBER(FIND("Single wall",C1733)),ISNUMBER(FIND("Single-wall",C1733)),ISNUMBER(FIND("SWCNT",B1733)),ISNUMBER(FIND("SWNT",B1733)),ISNUMBER(FIND("single-wall",B1733)),ISNUMBER(FIND("single wall",B1733)),ISNUMBER(FIND("Single-wall",B1733)),ISNUMBER(FIND("Single wall",B1733)))</f>
        <v>1</v>
      </c>
      <c r="AZ1733" t="b">
        <f>OR(ISNUMBER(FIND("MWCNT",C1733)),ISNUMBER(FIND("MWNT",C1733)),ISNUMBER(FIND("multi-wall",C1733)),ISNUMBER(FIND("multi wall",C1733)),ISNUMBER(FIND("multiwall",C1733)),ISNUMBER(FIND("Multi-wall",C1733)),ISNUMBER(FIND("Multi wall",C1733)),ISNUMBER(FIND("Multiwall",C1733)),ISNUMBER(FIND("MWCNT",B1733)),ISNUMBER(FIND("MWNT",B1733)),ISNUMBER(FIND("multi-wall",B1733)),ISNUMBER(FIND("multi wall",B1733)),ISNUMBER(FIND("multiwall",B1733)),ISNUMBER(FIND("Multi-wall",B1733)),ISNUMBER(FIND("Multi wall",B1733)),ISNUMBER(FIND("Multiwall",B1733)),ISNUMBER(FIND("Double-wall",B1733)),ISNUMBER(FIND("Double wall",B1733)),ISNUMBER(FIND("Doublewall",B1733)),ISNUMBER(FIND("double-wall",B1733)),ISNUMBER(FIND("double wall",B1733)),ISNUMBER(FIND("doublewall",B1733)))</f>
        <v>0</v>
      </c>
      <c r="BA1733" t="b">
        <f>AND(Table1[[#This Row],[SWCNT]],Table1[[#This Row],[MWCNT]])</f>
        <v>0</v>
      </c>
      <c r="BB1733" t="b">
        <f>IF(Table1[[#This Row],[SWCNT]]=TRUE,FALSE,IF(Table1[[#This Row],[MWCNT]]=TRUE,FALSE,TRUE))</f>
        <v>0</v>
      </c>
      <c r="BC1733" s="18"/>
    </row>
    <row r="1734" spans="1:55" ht="185">
      <c r="A1734" t="s">
        <v>4793</v>
      </c>
      <c r="B1734" s="2" t="s">
        <v>4794</v>
      </c>
      <c r="C1734" s="16" t="s">
        <v>4795</v>
      </c>
      <c r="D1734" s="17" t="s">
        <v>282</v>
      </c>
      <c r="E1734" s="2">
        <v>2011</v>
      </c>
      <c r="F1734" t="b">
        <f>OR(ISNUMBER(FIND("cytotoxic",C1734)),ISNUMBER(FIND("Cytotoxic",C1734)),ISNUMBER(FIND("cellular toxicity",C1734)),ISNUMBER(FIND("cell death",C1734)),ISNUMBER(FIND("viable",C1734)),ISNUMBER(FIND("phytotoxic",C1734)),ISNUMBER(FIND("acute toxicity",C1734)),ISNUMBER(FIND("MTT",C1734)),ISNUMBER(FIND("survival",C1734)),ISNUMBER(FIND("prolifer",C1734)),ISNUMBER(FIND("apoptosis",C1734)),ISNUMBER(FIND("neurotoxic",C1734)),ISNUMBER(FIND("  lysis ",C1734)),ISNUMBER(FIND("necrosis",C1734)),ISNUMBER(FIND("cellular death",C1734))*3,ISNUMBER(FIND("LDH",C1734)),ISNUMBER(FIND("Acute toxicity",C1734)))</f>
        <v>0</v>
      </c>
      <c r="G1734" t="b">
        <f>OR(ISNUMBER(FIND("genotoxic",C1734)),ISNUMBER(FIND("genotoxicity",C1734)),ISNUMBER(FIND("DNA damage",C1734)),ISNUMBER(FIND("DNA",C1734)),ISNUMBER(FIND("RNA",C1734)),ISNUMBER(FIND("mesothelioma",C1734)),ISNUMBER(FIND("carcino",C1734)),ISNUMBER(FIND("mutagen",C1734)),ISNUMBER(FIND("genetic",C1734)))</f>
        <v>0</v>
      </c>
      <c r="H1734" t="b">
        <f>OR(ISNUMBER(FIND("inflammatory",C1734)),ISNUMBER(FIND("inflamm",C1734)))</f>
        <v>0</v>
      </c>
      <c r="I1734" t="b">
        <f>OR(ISNUMBER(FIND("immune",C1734)),ISNUMBER(FIND("immunological",C1734)),ISNUMBER(FIND("interleuk",C1734)),ISNUMBER(FIND("platelet activation",C1734)),ISNUMBER(FIND("monocyte",C1734)),ISNUMBER(FIND("leukocyte",C1734)),ISNUMBER(FIND("cytokine",C1734)),ISNUMBER(FIND("CD4",C1734)),ISNUMBER(FIND("CD8",C1734)),ISNUMBER(FIND("T-cell",C1734)))</f>
        <v>0</v>
      </c>
      <c r="J1734" t="b">
        <f>OR(ISNUMBER(FIND("reactive oxygen",C1734)),ISNUMBER(FIND("ROS",C1734)),ISNUMBER(FIND("free radical",C1734)),ISNUMBER(FIND("oxidative stress",C1734)),ISNUMBER(FIND("peroxid",C1734)),ISNUMBER(FIND("oxidative",C1734)),ISNUMBER(FIND("antioxid",C1734)))</f>
        <v>1</v>
      </c>
      <c r="K1734" t="b">
        <f>OR(ISNUMBER(FIND("autophag",C1734)))</f>
        <v>0</v>
      </c>
      <c r="L1734" t="b">
        <f>OR(ISNUMBER(FIND("morpholog",C1734)))</f>
        <v>0</v>
      </c>
      <c r="M1734" t="b">
        <f>OR(ISNUMBER(FIND("fibrosis",C1734)),ISNUMBER(FIND("Fibrosis",C1734)),ISNUMBER(FIND("fibrot",C1734)))</f>
        <v>0</v>
      </c>
      <c r="N1734" t="b">
        <f>OR(ISNUMBER(FIND("offspring",C1734)),ISNUMBER(FIND("Parental",C1734)),ISNUMBER(FIND("parental",C1734)),ISNUMBER(FIND("germline",C1734)),ISNUMBER(FIND("reproduc",C1734)),ISNUMBER(FIND("embryo",C1734)))</f>
        <v>0</v>
      </c>
      <c r="O1734" t="b">
        <f>OR(ISNUMBER(FIND("metabol",C1734)),ISNUMBER(FIND("Metabol",C1734)),ISNUMBER(FIND("digest",C1734)),ISNUMBER(FIND("mitochon",C1734)))</f>
        <v>0</v>
      </c>
      <c r="P1734" t="b">
        <f>OR(ISNUMBER(FIND("ecotox",C1734)),ISNUMBER(FIND("Ecotox",B1734)),ISNUMBER(FIND("ecotox",B1734)),ISNUMBER(FIND("Ecotox",C1734)))</f>
        <v>0</v>
      </c>
      <c r="Q1734" t="b">
        <f>OR(ISNUMBER(FIND("Bioaccum",C1734)),ISNUMBER(FIND("bioaccum",C1734)),ISNUMBER(FIND("accum",C1734)))</f>
        <v>0</v>
      </c>
      <c r="R1734" t="b">
        <f>OR(ISNUMBER(FIND("Occupation",C1734)),ISNUMBER(FIND("occupation",C1734)),ISNUMBER(FIND("worker",C1734)),ISNUMBER(FIND("workforce",C1734)))</f>
        <v>0</v>
      </c>
      <c r="S1734" t="b">
        <f>NOT(OR(F1734,G1734,H1734,I1734,J1734,K1734,L1734,M1734,N1734,O1734,P1734,Q1734,R1734))</f>
        <v>0</v>
      </c>
      <c r="U1734" t="b">
        <f>OR(Table1[[#This Row],[Inflammation]],Table1[[#This Row],[Immune]])</f>
        <v>0</v>
      </c>
      <c r="V1734" t="str">
        <f>IF(OR(Table1[[#This Row],[Rodents]],Table1[[#This Row],[Human]],Table1[[#This Row],[Pig]]),OR(ISNUMBER(FIND("intratrach",C1734)),ISNUMBER(FIND("nasal ",C1734)),ISNUMBER(FIND("instill",C1734))),"NA")</f>
        <v>NA</v>
      </c>
      <c r="W1734" t="str">
        <f>IF(OR(Table1[[#This Row],[Rodents]],Table1[[#This Row],[Human]],Table1[[#This Row],[Pig]]),OR(ISNUMBER(FIND("dermal",C1734)),ISNUMBER(FIND("skin ",C1734))),"NA")</f>
        <v>NA</v>
      </c>
      <c r="X1734" t="str">
        <f>IF(OR(Table1[[#This Row],[Rodents]],Table1[[#This Row],[Human]],Table1[[#This Row],[Pig]]),OR(ISNUMBER(FIND("injected",C1734)),ISNUMBER(FIND("periton",C1734)),ISNUMBER(FIND("intrascrot",C1734))),"NA")</f>
        <v>NA</v>
      </c>
      <c r="Y1734" t="str">
        <f>IF(OR(Table1[[#This Row],[Rodents]],Table1[[#This Row],[Human]],Table1[[#This Row],[Pig]]),NOT(OR(Table1[[#This Row],[Inhaled/Intratracheal/intranasal]],Table1[[#This Row],[Dermal]],Table1[[#This Row],[Injected]])),"NA")</f>
        <v>NA</v>
      </c>
      <c r="AA1734" t="b">
        <f>OR(ISNUMBER(FIND("fish ",C1734)),ISNUMBER(FIND("Fish ",C1734)),ISNUMBER(FIND("aquatic",C1734)),ISNUMBER(FIND("daphnids",C1734)),ISNUMBER(FIND("Carcinus maenas",C1734)),ISNUMBER(FIND("Daphnia",C1734)),ISNUMBER(FIND("Ruditapes philippinarum",C1734)),ISNUMBER(FIND("daphnia",C1734)),ISNUMBER(FIND("marine",C1734)),ISNUMBER(FIND("mussel",C1734)),ISNUMBER(FIND("algae",C1734)),ISNUMBER(FIND("Donax faba",C1734)),ISNUMBER(FIND("estuarine",C1734)),ISNUMBER(FIND("snail",C1734)),ISNUMBER(FIND("Prorocentrum donghaiense",C1734)) )</f>
        <v>0</v>
      </c>
      <c r="AB1734" t="b">
        <f>OR(ISNUMBER(FIND(" rat ",C1734)),ISNUMBER(FIND(" rats ",C1734)),ISNUMBER(FIND(" Rats ",C1734)),ISNUMBER(FIND(" Rat ",C1734)),ISNUMBER(FIND(" rat.",C1734)),ISNUMBER(FIND(" rats.",C1734)),ISNUMBER(FIND("mouse",C1734)),ISNUMBER(FIND("mice",C1734)), ISNUMBER(FIND(" Mice",C1734)))</f>
        <v>0</v>
      </c>
      <c r="AC1734" t="b">
        <f>OR(ISNUMBER(FIND(" cell ",C1734)),ISNUMBER(FIND("fibroblast",C1734)),ISNUMBER(FIND("macrophage",C1734)),ISNUMBER(FIND("epithelial",C1734)),ISNUMBER(FIND("endothelial",C1734)),ISNUMBER(FIND("neuron",C1734)),ISNUMBER(FIND(" cells ",C1734)),ISNUMBER(FIND("RBC",C1734)),ISNUMBER(FIND("mitochond",C1734)),ISNUMBER(FIND("adipocyte",C1734)),ISNUMBER(FIND("osteo",C1734)),ISNUMBER(FIND("keratin",C1734)),ISNUMBER(FIND(" cell's ",C1734)),ISNUMBER(FIND("eukary",C1734)),ISNUMBER(FIND("sperm",C1734)))</f>
        <v>0</v>
      </c>
      <c r="AD1734" t="b">
        <f>OR(ISNUMBER(FIND("human",B1734)),ISNUMBER(FIND("workers",B1734)),ISNUMBER(FIND("workforces",B1734)),ISNUMBER(FIND("occupational",B1734)),ISNUMBER(FIND("Case report",B1734)),ISNUMBER(FIND("Workplaces",B1734)),ISNUMBER(FIND("worker",B1734)))</f>
        <v>0</v>
      </c>
      <c r="AE1734" t="b">
        <f>OR(ISNUMBER(FIND(" plant ",C1734)),ISNUMBER(FIND("Plant ",C1734)),ISNUMBER(FIND("tomato",C1734)),ISNUMBER(FIND("plants",C1734)),ISNUMBER(FIND("Plants",C1734)),ISNUMBER(FIND("algae",C1734)),ISNUMBER(FIND("lettuce",C1734)),ISNUMBER(FIND("green gram sprouts ",C1734)),ISNUMBER(FIND("Cucurbita pepo",C1734)),ISNUMBER(FIND("bean ",C1734)),ISNUMBER(FIND("chloroplast",C1734)),ISNUMBER(FIND("chlorophyll",C1734)),ISNUMBER(FIND("seedling",C1734)),ISNUMBER(FIND("canola",C1734)),ISNUMBER(FIND("shoot",C1734)),ISNUMBER(FIND("photosynthes",C1734)),ISNUMBER(FIND(" leaves ",C1734)),,ISNUMBER(FIND("agriculture",C1734)),ISNUMBER(FIND(" crops ",C1734)))</f>
        <v>0</v>
      </c>
      <c r="AF1734" t="b">
        <f>OR(ISNUMBER(FIND("bacteria",C1734)),ISNUMBER(FIND("Bacteria",C1734)),ISNUMBER(FIND("Bacterium",C1734)),ISNUMBER(FIND("bacterium",C1734)),ISNUMBER(FIND(" coli ",C1734)))</f>
        <v>1</v>
      </c>
      <c r="AG1734" t="b">
        <f>OR(ISNUMBER(FIND("fungi",C1734)),ISNUMBER(FIND("Fungi",C1734)),ISNUMBER(FIND("fungus",C1734)),ISNUMBER(FIND("Fungus",C1734)),ISNUMBER(FIND("mushroom",C1734)),ISNUMBER(FIND("Mushroom",C1734)),ISNUMBER(FIND(" mold ",C1734)))</f>
        <v>0</v>
      </c>
      <c r="AH1734" t="b">
        <f>OR(ISNUMBER(FIND("Pig ",C1734)),ISNUMBER(FIND("pig ",C1734)),ISNUMBER(FIND("Pigs ",C1734)),ISNUMBER(FIND("pigs ",C1734)))</f>
        <v>0</v>
      </c>
      <c r="AI1734" t="b">
        <f>OR(ISNUMBER(FIND(" C. elegans",C1734)),ISNUMBER(FIND("Caenorhabditis elegans",C1734)),ISNUMBER(FIND("earthworms",C1734)),ISNUMBER(FIND(" Ficopomatus enigmaticus",C1734)),ISNUMBER(FIND("larva",C1734)),ISNUMBER(FIND("Lumbriculus variegatus",C1734)),ISNUMBER(FIND("nematode",C1734)))</f>
        <v>0</v>
      </c>
      <c r="AJ1734" t="b">
        <f>NOT(OR(AA1734,AB1734,AC1734,AD1734,AE1734,AF1734,AG1734,AH1734,AI1734))</f>
        <v>0</v>
      </c>
      <c r="AL1734" t="b">
        <f>OR(AA1734,AB1734,AD1734,AE1734,AF1734,AG1734,AH1734,AI1734)</f>
        <v>1</v>
      </c>
      <c r="AM1734" t="b">
        <f>IF(Table1[[#This Row],[In vivo?]],IF(Table1[[#This Row],[Cell]],FALSE,TRUE),FALSE)</f>
        <v>1</v>
      </c>
      <c r="AN1734" t="b">
        <f>AND(AC1734,AL1734)</f>
        <v>0</v>
      </c>
      <c r="AO1734" t="b">
        <f>IF(Table1[[#This Row],[Cell]],IF(Table1[[#This Row],[In vivo?]],FALSE,TRUE),FALSE)</f>
        <v>0</v>
      </c>
      <c r="AP1734" t="b">
        <f>NOT(OR(Table1[[#This Row],[In vivo?]],Table1[[#This Row],[Only in Cell]]))</f>
        <v>0</v>
      </c>
      <c r="AQ1734" t="str">
        <f>IF(OR(Table1[[#This Row],[Rodents]],Table1[[#This Row],[Human]],Table1[[#This Row],[Pig]]),OR(ISNUMBER(FIND("pulmonary",C1734)),ISNUMBER(FIND("lung",C1734))),"NA")</f>
        <v>NA</v>
      </c>
      <c r="AR1734" t="str">
        <f>IF(OR(Table1[[#This Row],[Rodents]],Table1[[#This Row],[Human]],Table1[[#This Row],[Pig]]),OR(ISNUMBER(FIND("skin",C1734)),ISNUMBER(FIND("dermal",C1734))),"NA")</f>
        <v>NA</v>
      </c>
      <c r="AS1734" t="str">
        <f>IF(OR(Table1[[#This Row],[Rodents]],Table1[[#This Row],[Human]],Table1[[#This Row],[Pig]]),OR(ISNUMBER(FIND("liver",C1734)),ISNUMBER(FIND("hepat",C1734))),"NA")</f>
        <v>NA</v>
      </c>
      <c r="AT1734" t="str">
        <f>IF(OR(Table1[[#This Row],[Rodents]],Table1[[#This Row],[Human]],Table1[[#This Row],[Pig]]),OR(ISNUMBER(FIND("kidney",C1734)),ISNUMBER(FIND("neph",C1734))),"NA")</f>
        <v>NA</v>
      </c>
      <c r="AU1734" t="str">
        <f>IF(OR(Table1[[#This Row],[Rodents]],Table1[[#This Row],[Human]],Table1[[#This Row],[Pig]]),OR(ISNUMBER(FIND("brain",C1734)),ISNUMBER(FIND("neur",C1734)),ISNUMBER(FIND("nerv",C1734))),"NA")</f>
        <v>NA</v>
      </c>
      <c r="AV1734" t="str">
        <f>IF(OR(Table1[[#This Row],[Rodents]],Table1[[#This Row],[Human]],Table1[[#This Row],[Pig]]),OR(ISNUMBER(FIND("heart",C1734)),ISNUMBER(FIND("cardi",C1734))),"NA")</f>
        <v>NA</v>
      </c>
      <c r="AW1734" t="str">
        <f>IF(OR(Table1[[#This Row],[Rodents]],Table1[[#This Row],[Human]],Table1[[#This Row],[Pig]]),OR(ISNUMBER(FIND("gastro",C1734)),ISNUMBER(FIND("intesti",C1734)),ISNUMBER(FIND("stomach",C1734))),"NA")</f>
        <v>NA</v>
      </c>
      <c r="AX1734" t="str">
        <f>IF(OR(Table1[[#This Row],[Rodents]],Table1[[#This Row],[Human]],Table1[[#This Row],[Pig]]),NOT(OR(AQ1734,AR1734,AS1734,AT1734,AU1734,AV1734,AW1734)),"NA")</f>
        <v>NA</v>
      </c>
      <c r="AY1734" t="b">
        <f>OR(ISNUMBER(FIND("SWCNT",C1734)),ISNUMBER(FIND("SWNT",C1734)),ISNUMBER(FIND("single-wall",C1734)),ISNUMBER(FIND("single wall",C1734)),ISNUMBER(FIND("Single wall",C1734)),ISNUMBER(FIND("Single-wall",C1734)),ISNUMBER(FIND("SWCNT",B1734)),ISNUMBER(FIND("SWNT",B1734)),ISNUMBER(FIND("single-wall",B1734)),ISNUMBER(FIND("single wall",B1734)),ISNUMBER(FIND("Single-wall",B1734)),ISNUMBER(FIND("Single wall",B1734)))</f>
        <v>1</v>
      </c>
      <c r="AZ1734" t="b">
        <f>OR(ISNUMBER(FIND("MWCNT",C1734)),ISNUMBER(FIND("MWNT",C1734)),ISNUMBER(FIND("multi-wall",C1734)),ISNUMBER(FIND("multi wall",C1734)),ISNUMBER(FIND("multiwall",C1734)),ISNUMBER(FIND("Multi-wall",C1734)),ISNUMBER(FIND("Multi wall",C1734)),ISNUMBER(FIND("Multiwall",C1734)),ISNUMBER(FIND("MWCNT",B1734)),ISNUMBER(FIND("MWNT",B1734)),ISNUMBER(FIND("multi-wall",B1734)),ISNUMBER(FIND("multi wall",B1734)),ISNUMBER(FIND("multiwall",B1734)),ISNUMBER(FIND("Multi-wall",B1734)),ISNUMBER(FIND("Multi wall",B1734)),ISNUMBER(FIND("Multiwall",B1734)),ISNUMBER(FIND("Double-wall",B1734)),ISNUMBER(FIND("Double wall",B1734)),ISNUMBER(FIND("Doublewall",B1734)),ISNUMBER(FIND("double-wall",B1734)),ISNUMBER(FIND("double wall",B1734)),ISNUMBER(FIND("doublewall",B1734)))</f>
        <v>1</v>
      </c>
      <c r="BA1734" t="b">
        <f>AND(Table1[[#This Row],[SWCNT]],Table1[[#This Row],[MWCNT]])</f>
        <v>1</v>
      </c>
      <c r="BB1734" t="b">
        <f>IF(Table1[[#This Row],[SWCNT]]=TRUE,FALSE,IF(Table1[[#This Row],[MWCNT]]=TRUE,FALSE,TRUE))</f>
        <v>0</v>
      </c>
      <c r="BC1734" s="18"/>
    </row>
    <row r="1735" spans="1:55" ht="166.5">
      <c r="A1735" t="s">
        <v>4808</v>
      </c>
      <c r="B1735" s="2" t="s">
        <v>4809</v>
      </c>
      <c r="C1735" s="16" t="s">
        <v>4810</v>
      </c>
      <c r="D1735" s="17" t="s">
        <v>260</v>
      </c>
      <c r="E1735" s="2">
        <v>2011</v>
      </c>
      <c r="F1735" t="b">
        <f>OR(ISNUMBER(FIND("cytotoxic",C1735)),ISNUMBER(FIND("Cytotoxic",C1735)),ISNUMBER(FIND("cellular toxicity",C1735)),ISNUMBER(FIND("cell death",C1735)),ISNUMBER(FIND("viable",C1735)),ISNUMBER(FIND("phytotoxic",C1735)),ISNUMBER(FIND("acute toxicity",C1735)),ISNUMBER(FIND("MTT",C1735)),ISNUMBER(FIND("survival",C1735)),ISNUMBER(FIND("prolifer",C1735)),ISNUMBER(FIND("apoptosis",C1735)),ISNUMBER(FIND("neurotoxic",C1735)),ISNUMBER(FIND("  lysis ",C1735)),ISNUMBER(FIND("necrosis",C1735)),ISNUMBER(FIND("cellular death",C1735))*3,ISNUMBER(FIND("LDH",C1735)),ISNUMBER(FIND("Acute toxicity",C1735)))</f>
        <v>1</v>
      </c>
      <c r="G1735" t="b">
        <f>OR(ISNUMBER(FIND("genotoxic",C1735)),ISNUMBER(FIND("genotoxicity",C1735)),ISNUMBER(FIND("DNA damage",C1735)),ISNUMBER(FIND("DNA",C1735)),ISNUMBER(FIND("RNA",C1735)),ISNUMBER(FIND("mesothelioma",C1735)),ISNUMBER(FIND("carcino",C1735)),ISNUMBER(FIND("mutagen",C1735)),ISNUMBER(FIND("genetic",C1735)))</f>
        <v>0</v>
      </c>
      <c r="H1735" t="b">
        <f>OR(ISNUMBER(FIND("inflammatory",C1735)),ISNUMBER(FIND("inflamm",C1735)))</f>
        <v>0</v>
      </c>
      <c r="I1735" t="b">
        <f>OR(ISNUMBER(FIND("immune",C1735)),ISNUMBER(FIND("immunological",C1735)),ISNUMBER(FIND("interleuk",C1735)),ISNUMBER(FIND("platelet activation",C1735)),ISNUMBER(FIND("monocyte",C1735)),ISNUMBER(FIND("leukocyte",C1735)),ISNUMBER(FIND("cytokine",C1735)),ISNUMBER(FIND("CD4",C1735)),ISNUMBER(FIND("CD8",C1735)),ISNUMBER(FIND("T-cell",C1735)))</f>
        <v>0</v>
      </c>
      <c r="J1735" t="b">
        <f>OR(ISNUMBER(FIND("reactive oxygen",C1735)),ISNUMBER(FIND("ROS",C1735)),ISNUMBER(FIND("free radical",C1735)),ISNUMBER(FIND("oxidative stress",C1735)),ISNUMBER(FIND("peroxid",C1735)),ISNUMBER(FIND("oxidative",C1735)),ISNUMBER(FIND("antioxid",C1735)))</f>
        <v>1</v>
      </c>
      <c r="K1735" t="b">
        <f>OR(ISNUMBER(FIND("autophag",C1735)))</f>
        <v>0</v>
      </c>
      <c r="L1735" t="b">
        <f>OR(ISNUMBER(FIND("morpholog",C1735)))</f>
        <v>0</v>
      </c>
      <c r="M1735" t="b">
        <f>OR(ISNUMBER(FIND("fibrosis",C1735)),ISNUMBER(FIND("Fibrosis",C1735)),ISNUMBER(FIND("fibrot",C1735)))</f>
        <v>0</v>
      </c>
      <c r="N1735" t="b">
        <f>OR(ISNUMBER(FIND("offspring",C1735)),ISNUMBER(FIND("Parental",C1735)),ISNUMBER(FIND("parental",C1735)),ISNUMBER(FIND("germline",C1735)),ISNUMBER(FIND("reproduc",C1735)),ISNUMBER(FIND("embryo",C1735)))</f>
        <v>0</v>
      </c>
      <c r="O1735" t="b">
        <f>OR(ISNUMBER(FIND("metabol",C1735)),ISNUMBER(FIND("Metabol",C1735)),ISNUMBER(FIND("digest",C1735)),ISNUMBER(FIND("mitochon",C1735)))</f>
        <v>1</v>
      </c>
      <c r="P1735" t="b">
        <f>OR(ISNUMBER(FIND("ecotox",C1735)),ISNUMBER(FIND("Ecotox",B1735)),ISNUMBER(FIND("ecotox",B1735)),ISNUMBER(FIND("Ecotox",C1735)))</f>
        <v>0</v>
      </c>
      <c r="Q1735" t="b">
        <f>OR(ISNUMBER(FIND("Bioaccum",C1735)),ISNUMBER(FIND("bioaccum",C1735)),ISNUMBER(FIND("accum",C1735)))</f>
        <v>0</v>
      </c>
      <c r="R1735" t="b">
        <f>OR(ISNUMBER(FIND("Occupation",C1735)),ISNUMBER(FIND("occupation",C1735)),ISNUMBER(FIND("worker",C1735)),ISNUMBER(FIND("workforce",C1735)))</f>
        <v>0</v>
      </c>
      <c r="S1735" t="b">
        <f>NOT(OR(F1735,G1735,H1735,I1735,J1735,K1735,L1735,M1735,N1735,O1735,P1735,Q1735,R1735))</f>
        <v>0</v>
      </c>
      <c r="U1735" t="b">
        <f>OR(Table1[[#This Row],[Inflammation]],Table1[[#This Row],[Immune]])</f>
        <v>0</v>
      </c>
      <c r="V1735" t="str">
        <f>IF(OR(Table1[[#This Row],[Rodents]],Table1[[#This Row],[Human]],Table1[[#This Row],[Pig]]),OR(ISNUMBER(FIND("intratrach",C1735)),ISNUMBER(FIND("nasal ",C1735)),ISNUMBER(FIND("instill",C1735))),"NA")</f>
        <v>NA</v>
      </c>
      <c r="W1735" t="str">
        <f>IF(OR(Table1[[#This Row],[Rodents]],Table1[[#This Row],[Human]],Table1[[#This Row],[Pig]]),OR(ISNUMBER(FIND("dermal",C1735)),ISNUMBER(FIND("skin ",C1735))),"NA")</f>
        <v>NA</v>
      </c>
      <c r="X1735" t="str">
        <f>IF(OR(Table1[[#This Row],[Rodents]],Table1[[#This Row],[Human]],Table1[[#This Row],[Pig]]),OR(ISNUMBER(FIND("injected",C1735)),ISNUMBER(FIND("periton",C1735)),ISNUMBER(FIND("intrascrot",C1735))),"NA")</f>
        <v>NA</v>
      </c>
      <c r="Y1735" t="str">
        <f>IF(OR(Table1[[#This Row],[Rodents]],Table1[[#This Row],[Human]],Table1[[#This Row],[Pig]]),NOT(OR(Table1[[#This Row],[Inhaled/Intratracheal/intranasal]],Table1[[#This Row],[Dermal]],Table1[[#This Row],[Injected]])),"NA")</f>
        <v>NA</v>
      </c>
      <c r="AA1735" t="b">
        <f>OR(ISNUMBER(FIND("fish ",C1735)),ISNUMBER(FIND("Fish ",C1735)),ISNUMBER(FIND("aquatic",C1735)),ISNUMBER(FIND("daphnids",C1735)),ISNUMBER(FIND("Carcinus maenas",C1735)),ISNUMBER(FIND("Daphnia",C1735)),ISNUMBER(FIND("Ruditapes philippinarum",C1735)),ISNUMBER(FIND("daphnia",C1735)),ISNUMBER(FIND("marine",C1735)),ISNUMBER(FIND("mussel",C1735)),ISNUMBER(FIND("algae",C1735)),ISNUMBER(FIND("Donax faba",C1735)),ISNUMBER(FIND("estuarine",C1735)),ISNUMBER(FIND("snail",C1735)),ISNUMBER(FIND("Prorocentrum donghaiense",C1735)) )</f>
        <v>0</v>
      </c>
      <c r="AB1735" t="b">
        <f>OR(ISNUMBER(FIND(" rat ",C1735)),ISNUMBER(FIND(" rats ",C1735)),ISNUMBER(FIND(" Rats ",C1735)),ISNUMBER(FIND(" Rat ",C1735)),ISNUMBER(FIND(" rat.",C1735)),ISNUMBER(FIND(" rats.",C1735)),ISNUMBER(FIND("mouse",C1735)),ISNUMBER(FIND("mice",C1735)), ISNUMBER(FIND(" Mice",C1735)))</f>
        <v>0</v>
      </c>
      <c r="AC1735" t="b">
        <f>OR(ISNUMBER(FIND(" cell ",C1735)),ISNUMBER(FIND("fibroblast",C1735)),ISNUMBER(FIND("macrophage",C1735)),ISNUMBER(FIND("epithelial",C1735)),ISNUMBER(FIND("endothelial",C1735)),ISNUMBER(FIND("neuron",C1735)),ISNUMBER(FIND(" cells ",C1735)),ISNUMBER(FIND("RBC",C1735)),ISNUMBER(FIND("mitochond",C1735)),ISNUMBER(FIND("adipocyte",C1735)),ISNUMBER(FIND("osteo",C1735)),ISNUMBER(FIND("keratin",C1735)),ISNUMBER(FIND(" cell's ",C1735)),ISNUMBER(FIND("eukary",C1735)),ISNUMBER(FIND("sperm",C1735)))</f>
        <v>1</v>
      </c>
      <c r="AD1735" t="b">
        <f>OR(ISNUMBER(FIND("human",B1735)),ISNUMBER(FIND("workers",B1735)),ISNUMBER(FIND("workforces",B1735)),ISNUMBER(FIND("occupational",B1735)),ISNUMBER(FIND("Case report",B1735)),ISNUMBER(FIND("Workplaces",B1735)),ISNUMBER(FIND("worker",B1735)))</f>
        <v>0</v>
      </c>
      <c r="AE1735" t="b">
        <f>OR(ISNUMBER(FIND(" plant ",C1735)),ISNUMBER(FIND("Plant ",C1735)),ISNUMBER(FIND("tomato",C1735)),ISNUMBER(FIND("plants",C1735)),ISNUMBER(FIND("Plants",C1735)),ISNUMBER(FIND("algae",C1735)),ISNUMBER(FIND("lettuce",C1735)),ISNUMBER(FIND("green gram sprouts ",C1735)),ISNUMBER(FIND("Cucurbita pepo",C1735)),ISNUMBER(FIND("bean ",C1735)),ISNUMBER(FIND("chloroplast",C1735)),ISNUMBER(FIND("chlorophyll",C1735)),ISNUMBER(FIND("seedling",C1735)),ISNUMBER(FIND("canola",C1735)),ISNUMBER(FIND("shoot",C1735)),ISNUMBER(FIND("photosynthes",C1735)),ISNUMBER(FIND(" leaves ",C1735)),,ISNUMBER(FIND("agriculture",C1735)),ISNUMBER(FIND(" crops ",C1735)))</f>
        <v>0</v>
      </c>
      <c r="AF1735" t="b">
        <f>OR(ISNUMBER(FIND("bacteria",C1735)),ISNUMBER(FIND("Bacteria",C1735)),ISNUMBER(FIND("Bacterium",C1735)),ISNUMBER(FIND("bacterium",C1735)),ISNUMBER(FIND(" coli ",C1735)))</f>
        <v>0</v>
      </c>
      <c r="AG1735" t="b">
        <f>OR(ISNUMBER(FIND("fungi",C1735)),ISNUMBER(FIND("Fungi",C1735)),ISNUMBER(FIND("fungus",C1735)),ISNUMBER(FIND("Fungus",C1735)),ISNUMBER(FIND("mushroom",C1735)),ISNUMBER(FIND("Mushroom",C1735)),ISNUMBER(FIND(" mold ",C1735)))</f>
        <v>0</v>
      </c>
      <c r="AH1735" t="b">
        <f>OR(ISNUMBER(FIND("Pig ",C1735)),ISNUMBER(FIND("pig ",C1735)),ISNUMBER(FIND("Pigs ",C1735)),ISNUMBER(FIND("pigs ",C1735)))</f>
        <v>0</v>
      </c>
      <c r="AI1735" t="b">
        <f>OR(ISNUMBER(FIND(" C. elegans",C1735)),ISNUMBER(FIND("Caenorhabditis elegans",C1735)),ISNUMBER(FIND("earthworms",C1735)),ISNUMBER(FIND(" Ficopomatus enigmaticus",C1735)),ISNUMBER(FIND("larva",C1735)),ISNUMBER(FIND("Lumbriculus variegatus",C1735)),ISNUMBER(FIND("nematode",C1735)))</f>
        <v>0</v>
      </c>
      <c r="AJ1735" t="b">
        <f>NOT(OR(AA1735,AB1735,AC1735,AD1735,AE1735,AF1735,AG1735,AH1735,AI1735))</f>
        <v>0</v>
      </c>
      <c r="AL1735" t="b">
        <f>OR(AA1735,AB1735,AD1735,AE1735,AF1735,AG1735,AH1735,AI1735)</f>
        <v>0</v>
      </c>
      <c r="AM1735" t="b">
        <f>IF(Table1[[#This Row],[In vivo?]],IF(Table1[[#This Row],[Cell]],FALSE,TRUE),FALSE)</f>
        <v>0</v>
      </c>
      <c r="AN1735" t="b">
        <f>AND(AC1735,AL1735)</f>
        <v>0</v>
      </c>
      <c r="AO1735" t="b">
        <f>IF(Table1[[#This Row],[Cell]],IF(Table1[[#This Row],[In vivo?]],FALSE,TRUE),FALSE)</f>
        <v>1</v>
      </c>
      <c r="AP1735" t="b">
        <f>NOT(OR(Table1[[#This Row],[In vivo?]],Table1[[#This Row],[Only in Cell]]))</f>
        <v>0</v>
      </c>
      <c r="AQ1735" t="str">
        <f>IF(OR(Table1[[#This Row],[Rodents]],Table1[[#This Row],[Human]],Table1[[#This Row],[Pig]]),OR(ISNUMBER(FIND("pulmonary",C1735)),ISNUMBER(FIND("lung",C1735))),"NA")</f>
        <v>NA</v>
      </c>
      <c r="AR1735" t="str">
        <f>IF(OR(Table1[[#This Row],[Rodents]],Table1[[#This Row],[Human]],Table1[[#This Row],[Pig]]),OR(ISNUMBER(FIND("skin",C1735)),ISNUMBER(FIND("dermal",C1735))),"NA")</f>
        <v>NA</v>
      </c>
      <c r="AS1735" t="str">
        <f>IF(OR(Table1[[#This Row],[Rodents]],Table1[[#This Row],[Human]],Table1[[#This Row],[Pig]]),OR(ISNUMBER(FIND("liver",C1735)),ISNUMBER(FIND("hepat",C1735))),"NA")</f>
        <v>NA</v>
      </c>
      <c r="AT1735" t="str">
        <f>IF(OR(Table1[[#This Row],[Rodents]],Table1[[#This Row],[Human]],Table1[[#This Row],[Pig]]),OR(ISNUMBER(FIND("kidney",C1735)),ISNUMBER(FIND("neph",C1735))),"NA")</f>
        <v>NA</v>
      </c>
      <c r="AU1735" t="str">
        <f>IF(OR(Table1[[#This Row],[Rodents]],Table1[[#This Row],[Human]],Table1[[#This Row],[Pig]]),OR(ISNUMBER(FIND("brain",C1735)),ISNUMBER(FIND("neur",C1735)),ISNUMBER(FIND("nerv",C1735))),"NA")</f>
        <v>NA</v>
      </c>
      <c r="AV1735" t="str">
        <f>IF(OR(Table1[[#This Row],[Rodents]],Table1[[#This Row],[Human]],Table1[[#This Row],[Pig]]),OR(ISNUMBER(FIND("heart",C1735)),ISNUMBER(FIND("cardi",C1735))),"NA")</f>
        <v>NA</v>
      </c>
      <c r="AW1735" t="str">
        <f>IF(OR(Table1[[#This Row],[Rodents]],Table1[[#This Row],[Human]],Table1[[#This Row],[Pig]]),OR(ISNUMBER(FIND("gastro",C1735)),ISNUMBER(FIND("intesti",C1735)),ISNUMBER(FIND("stomach",C1735))),"NA")</f>
        <v>NA</v>
      </c>
      <c r="AX1735" t="str">
        <f>IF(OR(Table1[[#This Row],[Rodents]],Table1[[#This Row],[Human]],Table1[[#This Row],[Pig]]),NOT(OR(AQ1735,AR1735,AS1735,AT1735,AU1735,AV1735,AW1735)),"NA")</f>
        <v>NA</v>
      </c>
      <c r="AY1735" t="b">
        <f>OR(ISNUMBER(FIND("SWCNT",C1735)),ISNUMBER(FIND("SWNT",C1735)),ISNUMBER(FIND("single-wall",C1735)),ISNUMBER(FIND("single wall",C1735)),ISNUMBER(FIND("Single wall",C1735)),ISNUMBER(FIND("Single-wall",C1735)),ISNUMBER(FIND("SWCNT",B1735)),ISNUMBER(FIND("SWNT",B1735)),ISNUMBER(FIND("single-wall",B1735)),ISNUMBER(FIND("single wall",B1735)),ISNUMBER(FIND("Single-wall",B1735)),ISNUMBER(FIND("Single wall",B1735)))</f>
        <v>1</v>
      </c>
      <c r="AZ1735" t="b">
        <f>OR(ISNUMBER(FIND("MWCNT",C1735)),ISNUMBER(FIND("MWNT",C1735)),ISNUMBER(FIND("multi-wall",C1735)),ISNUMBER(FIND("multi wall",C1735)),ISNUMBER(FIND("multiwall",C1735)),ISNUMBER(FIND("Multi-wall",C1735)),ISNUMBER(FIND("Multi wall",C1735)),ISNUMBER(FIND("Multiwall",C1735)),ISNUMBER(FIND("MWCNT",B1735)),ISNUMBER(FIND("MWNT",B1735)),ISNUMBER(FIND("multi-wall",B1735)),ISNUMBER(FIND("multi wall",B1735)),ISNUMBER(FIND("multiwall",B1735)),ISNUMBER(FIND("Multi-wall",B1735)),ISNUMBER(FIND("Multi wall",B1735)),ISNUMBER(FIND("Multiwall",B1735)),ISNUMBER(FIND("Double-wall",B1735)),ISNUMBER(FIND("Double wall",B1735)),ISNUMBER(FIND("Doublewall",B1735)),ISNUMBER(FIND("double-wall",B1735)),ISNUMBER(FIND("double wall",B1735)),ISNUMBER(FIND("doublewall",B1735)))</f>
        <v>0</v>
      </c>
      <c r="BA1735" t="b">
        <f>AND(Table1[[#This Row],[SWCNT]],Table1[[#This Row],[MWCNT]])</f>
        <v>0</v>
      </c>
      <c r="BB1735" t="b">
        <f>IF(Table1[[#This Row],[SWCNT]]=TRUE,FALSE,IF(Table1[[#This Row],[MWCNT]]=TRUE,FALSE,TRUE))</f>
        <v>0</v>
      </c>
      <c r="BC1735" s="18"/>
    </row>
    <row r="1736" spans="1:55" ht="148">
      <c r="A1736" t="s">
        <v>4848</v>
      </c>
      <c r="B1736" s="2" t="s">
        <v>4850</v>
      </c>
      <c r="C1736" s="16" t="s">
        <v>4852</v>
      </c>
      <c r="D1736" s="17" t="s">
        <v>653</v>
      </c>
      <c r="E1736" s="2">
        <v>2011</v>
      </c>
      <c r="F1736" t="b">
        <f>OR(ISNUMBER(FIND("cytotoxic",C1736)),ISNUMBER(FIND("Cytotoxic",C1736)),ISNUMBER(FIND("cellular toxicity",C1736)),ISNUMBER(FIND("cell death",C1736)),ISNUMBER(FIND("viable",C1736)),ISNUMBER(FIND("phytotoxic",C1736)),ISNUMBER(FIND("acute toxicity",C1736)),ISNUMBER(FIND("MTT",C1736)),ISNUMBER(FIND("survival",C1736)),ISNUMBER(FIND("prolifer",C1736)),ISNUMBER(FIND("apoptosis",C1736)),ISNUMBER(FIND("neurotoxic",C1736)),ISNUMBER(FIND("  lysis ",C1736)),ISNUMBER(FIND("necrosis",C1736)),ISNUMBER(FIND("cellular death",C1736))*3,ISNUMBER(FIND("LDH",C1736)),ISNUMBER(FIND("Acute toxicity",C1736)))</f>
        <v>1</v>
      </c>
      <c r="G1736" t="b">
        <f>OR(ISNUMBER(FIND("genotoxic",C1736)),ISNUMBER(FIND("genotoxicity",C1736)),ISNUMBER(FIND("DNA damage",C1736)),ISNUMBER(FIND("DNA",C1736)),ISNUMBER(FIND("RNA",C1736)),ISNUMBER(FIND("mesothelioma",C1736)),ISNUMBER(FIND("carcino",C1736)),ISNUMBER(FIND("mutagen",C1736)),ISNUMBER(FIND("genetic",C1736)))</f>
        <v>0</v>
      </c>
      <c r="H1736" t="b">
        <f>OR(ISNUMBER(FIND("inflammatory",C1736)),ISNUMBER(FIND("inflamm",C1736)))</f>
        <v>0</v>
      </c>
      <c r="I1736" t="b">
        <f>OR(ISNUMBER(FIND("immune",C1736)),ISNUMBER(FIND("immunological",C1736)),ISNUMBER(FIND("interleuk",C1736)),ISNUMBER(FIND("platelet activation",C1736)),ISNUMBER(FIND("monocyte",C1736)),ISNUMBER(FIND("leukocyte",C1736)),ISNUMBER(FIND("cytokine",C1736)),ISNUMBER(FIND("CD4",C1736)),ISNUMBER(FIND("CD8",C1736)),ISNUMBER(FIND("T-cell",C1736)))</f>
        <v>0</v>
      </c>
      <c r="J1736" t="b">
        <f>OR(ISNUMBER(FIND("reactive oxygen",C1736)),ISNUMBER(FIND("ROS",C1736)),ISNUMBER(FIND("free radical",C1736)),ISNUMBER(FIND("oxidative stress",C1736)),ISNUMBER(FIND("peroxid",C1736)),ISNUMBER(FIND("oxidative",C1736)),ISNUMBER(FIND("antioxid",C1736)))</f>
        <v>0</v>
      </c>
      <c r="K1736" t="b">
        <f>OR(ISNUMBER(FIND("autophag",C1736)))</f>
        <v>0</v>
      </c>
      <c r="L1736" t="b">
        <f>OR(ISNUMBER(FIND("morpholog",C1736)))</f>
        <v>0</v>
      </c>
      <c r="M1736" t="b">
        <f>OR(ISNUMBER(FIND("fibrosis",C1736)),ISNUMBER(FIND("Fibrosis",C1736)),ISNUMBER(FIND("fibrot",C1736)))</f>
        <v>0</v>
      </c>
      <c r="N1736" t="b">
        <f>OR(ISNUMBER(FIND("offspring",C1736)),ISNUMBER(FIND("Parental",C1736)),ISNUMBER(FIND("parental",C1736)),ISNUMBER(FIND("germline",C1736)),ISNUMBER(FIND("reproduc",C1736)),ISNUMBER(FIND("embryo",C1736)))</f>
        <v>0</v>
      </c>
      <c r="O1736" t="b">
        <f>OR(ISNUMBER(FIND("metabol",C1736)),ISNUMBER(FIND("Metabol",C1736)),ISNUMBER(FIND("digest",C1736)),ISNUMBER(FIND("mitochon",C1736)))</f>
        <v>0</v>
      </c>
      <c r="P1736" t="b">
        <f>OR(ISNUMBER(FIND("ecotox",C1736)),ISNUMBER(FIND("Ecotox",B1736)),ISNUMBER(FIND("ecotox",B1736)),ISNUMBER(FIND("Ecotox",C1736)))</f>
        <v>0</v>
      </c>
      <c r="Q1736" t="b">
        <f>OR(ISNUMBER(FIND("Bioaccum",C1736)),ISNUMBER(FIND("bioaccum",C1736)),ISNUMBER(FIND("accum",C1736)))</f>
        <v>0</v>
      </c>
      <c r="R1736" t="b">
        <f>OR(ISNUMBER(FIND("Occupation",C1736)),ISNUMBER(FIND("occupation",C1736)),ISNUMBER(FIND("worker",C1736)),ISNUMBER(FIND("workforce",C1736)))</f>
        <v>0</v>
      </c>
      <c r="S1736" t="b">
        <f>NOT(OR(F1736,G1736,H1736,I1736,J1736,K1736,L1736,M1736,N1736,O1736,P1736,Q1736,R1736))</f>
        <v>0</v>
      </c>
      <c r="U1736" t="b">
        <f>OR(Table1[[#This Row],[Inflammation]],Table1[[#This Row],[Immune]])</f>
        <v>0</v>
      </c>
      <c r="V1736" t="b">
        <f>IF(OR(Table1[[#This Row],[Rodents]],Table1[[#This Row],[Human]],Table1[[#This Row],[Pig]]),OR(ISNUMBER(FIND("intratrach",C1736)),ISNUMBER(FIND("nasal ",C1736)),ISNUMBER(FIND("instill",C1736))),"NA")</f>
        <v>0</v>
      </c>
      <c r="W1736" t="b">
        <f>IF(OR(Table1[[#This Row],[Rodents]],Table1[[#This Row],[Human]],Table1[[#This Row],[Pig]]),OR(ISNUMBER(FIND("dermal",C1736)),ISNUMBER(FIND("skin ",C1736))),"NA")</f>
        <v>0</v>
      </c>
      <c r="X1736" t="b">
        <f>IF(OR(Table1[[#This Row],[Rodents]],Table1[[#This Row],[Human]],Table1[[#This Row],[Pig]]),OR(ISNUMBER(FIND("injected",C1736)),ISNUMBER(FIND("periton",C1736)),ISNUMBER(FIND("intrascrot",C1736))),"NA")</f>
        <v>0</v>
      </c>
      <c r="Y1736" t="b">
        <f>IF(OR(Table1[[#This Row],[Rodents]],Table1[[#This Row],[Human]],Table1[[#This Row],[Pig]]),NOT(OR(Table1[[#This Row],[Inhaled/Intratracheal/intranasal]],Table1[[#This Row],[Dermal]],Table1[[#This Row],[Injected]])),"NA")</f>
        <v>1</v>
      </c>
      <c r="AA1736" t="b">
        <f>OR(ISNUMBER(FIND("fish ",C1736)),ISNUMBER(FIND("Fish ",C1736)),ISNUMBER(FIND("aquatic",C1736)),ISNUMBER(FIND("daphnids",C1736)),ISNUMBER(FIND("Carcinus maenas",C1736)),ISNUMBER(FIND("Daphnia",C1736)),ISNUMBER(FIND("Ruditapes philippinarum",C1736)),ISNUMBER(FIND("daphnia",C1736)),ISNUMBER(FIND("marine",C1736)),ISNUMBER(FIND("mussel",C1736)),ISNUMBER(FIND("algae",C1736)),ISNUMBER(FIND("Donax faba",C1736)),ISNUMBER(FIND("estuarine",C1736)),ISNUMBER(FIND("snail",C1736)),ISNUMBER(FIND("Prorocentrum donghaiense",C1736)) )</f>
        <v>0</v>
      </c>
      <c r="AB1736" t="b">
        <f>OR(ISNUMBER(FIND(" rat ",C1736)),ISNUMBER(FIND(" rats ",C1736)),ISNUMBER(FIND(" Rats ",C1736)),ISNUMBER(FIND(" Rat ",C1736)),ISNUMBER(FIND(" rat.",C1736)),ISNUMBER(FIND(" rats.",C1736)),ISNUMBER(FIND("mouse",C1736)),ISNUMBER(FIND("mice",C1736)), ISNUMBER(FIND(" Mice",C1736)))</f>
        <v>1</v>
      </c>
      <c r="AC1736" t="b">
        <f>OR(ISNUMBER(FIND(" cell ",C1736)),ISNUMBER(FIND("fibroblast",C1736)),ISNUMBER(FIND("macrophage",C1736)),ISNUMBER(FIND("epithelial",C1736)),ISNUMBER(FIND("endothelial",C1736)),ISNUMBER(FIND("neuron",C1736)),ISNUMBER(FIND(" cells ",C1736)),ISNUMBER(FIND("RBC",C1736)),ISNUMBER(FIND("mitochond",C1736)),ISNUMBER(FIND("adipocyte",C1736)),ISNUMBER(FIND("osteo",C1736)),ISNUMBER(FIND("keratin",C1736)),ISNUMBER(FIND(" cell's ",C1736)),ISNUMBER(FIND("eukary",C1736)),ISNUMBER(FIND("sperm",C1736)))</f>
        <v>1</v>
      </c>
      <c r="AD1736" t="b">
        <f>OR(ISNUMBER(FIND("human",B1736)),ISNUMBER(FIND("workers",B1736)),ISNUMBER(FIND("workforces",B1736)),ISNUMBER(FIND("occupational",B1736)),ISNUMBER(FIND("Case report",B1736)),ISNUMBER(FIND("Workplaces",B1736)),ISNUMBER(FIND("worker",B1736)))</f>
        <v>0</v>
      </c>
      <c r="AE1736" t="b">
        <f>OR(ISNUMBER(FIND(" plant ",C1736)),ISNUMBER(FIND("Plant ",C1736)),ISNUMBER(FIND("tomato",C1736)),ISNUMBER(FIND("plants",C1736)),ISNUMBER(FIND("Plants",C1736)),ISNUMBER(FIND("algae",C1736)),ISNUMBER(FIND("lettuce",C1736)),ISNUMBER(FIND("green gram sprouts ",C1736)),ISNUMBER(FIND("Cucurbita pepo",C1736)),ISNUMBER(FIND("bean ",C1736)),ISNUMBER(FIND("chloroplast",C1736)),ISNUMBER(FIND("chlorophyll",C1736)),ISNUMBER(FIND("seedling",C1736)),ISNUMBER(FIND("canola",C1736)),ISNUMBER(FIND("shoot",C1736)),ISNUMBER(FIND("photosynthes",C1736)),ISNUMBER(FIND(" leaves ",C1736)),,ISNUMBER(FIND("agriculture",C1736)),ISNUMBER(FIND(" crops ",C1736)))</f>
        <v>0</v>
      </c>
      <c r="AF1736" t="b">
        <f>OR(ISNUMBER(FIND("bacteria",C1736)),ISNUMBER(FIND("Bacteria",C1736)),ISNUMBER(FIND("Bacterium",C1736)),ISNUMBER(FIND("bacterium",C1736)),ISNUMBER(FIND(" coli ",C1736)))</f>
        <v>0</v>
      </c>
      <c r="AG1736" t="b">
        <f>OR(ISNUMBER(FIND("fungi",C1736)),ISNUMBER(FIND("Fungi",C1736)),ISNUMBER(FIND("fungus",C1736)),ISNUMBER(FIND("Fungus",C1736)),ISNUMBER(FIND("mushroom",C1736)),ISNUMBER(FIND("Mushroom",C1736)),ISNUMBER(FIND(" mold ",C1736)))</f>
        <v>0</v>
      </c>
      <c r="AH1736" t="b">
        <f>OR(ISNUMBER(FIND("Pig ",C1736)),ISNUMBER(FIND("pig ",C1736)),ISNUMBER(FIND("Pigs ",C1736)),ISNUMBER(FIND("pigs ",C1736)))</f>
        <v>0</v>
      </c>
      <c r="AI1736" t="b">
        <f>OR(ISNUMBER(FIND(" C. elegans",C1736)),ISNUMBER(FIND("Caenorhabditis elegans",C1736)),ISNUMBER(FIND("earthworms",C1736)),ISNUMBER(FIND(" Ficopomatus enigmaticus",C1736)),ISNUMBER(FIND("larva",C1736)),ISNUMBER(FIND("Lumbriculus variegatus",C1736)),ISNUMBER(FIND("nematode",C1736)))</f>
        <v>0</v>
      </c>
      <c r="AJ1736" t="b">
        <f>NOT(OR(AA1736,AB1736,AC1736,AD1736,AE1736,AF1736,AG1736,AH1736,AI1736))</f>
        <v>0</v>
      </c>
      <c r="AL1736" t="b">
        <f>OR(AA1736,AB1736,AD1736,AE1736,AF1736,AG1736,AH1736,AI1736)</f>
        <v>1</v>
      </c>
      <c r="AM1736" t="b">
        <f>IF(Table1[[#This Row],[In vivo?]],IF(Table1[[#This Row],[Cell]],FALSE,TRUE),FALSE)</f>
        <v>0</v>
      </c>
      <c r="AN1736" t="b">
        <f>AND(AC1736,AL1736)</f>
        <v>1</v>
      </c>
      <c r="AO1736" t="b">
        <f>IF(Table1[[#This Row],[Cell]],IF(Table1[[#This Row],[In vivo?]],FALSE,TRUE),FALSE)</f>
        <v>0</v>
      </c>
      <c r="AP1736" t="b">
        <f>NOT(OR(Table1[[#This Row],[In vivo?]],Table1[[#This Row],[Only in Cell]]))</f>
        <v>0</v>
      </c>
      <c r="AQ1736" t="b">
        <f>IF(OR(Table1[[#This Row],[Rodents]],Table1[[#This Row],[Human]],Table1[[#This Row],[Pig]]),OR(ISNUMBER(FIND("pulmonary",C1736)),ISNUMBER(FIND("lung",C1736))),"NA")</f>
        <v>0</v>
      </c>
      <c r="AR1736" t="b">
        <f>IF(OR(Table1[[#This Row],[Rodents]],Table1[[#This Row],[Human]],Table1[[#This Row],[Pig]]),OR(ISNUMBER(FIND("skin",C1736)),ISNUMBER(FIND("dermal",C1736))),"NA")</f>
        <v>0</v>
      </c>
      <c r="AS1736" t="b">
        <f>IF(OR(Table1[[#This Row],[Rodents]],Table1[[#This Row],[Human]],Table1[[#This Row],[Pig]]),OR(ISNUMBER(FIND("liver",C1736)),ISNUMBER(FIND("hepat",C1736))),"NA")</f>
        <v>0</v>
      </c>
      <c r="AT1736" t="b">
        <f>IF(OR(Table1[[#This Row],[Rodents]],Table1[[#This Row],[Human]],Table1[[#This Row],[Pig]]),OR(ISNUMBER(FIND("kidney",C1736)),ISNUMBER(FIND("neph",C1736))),"NA")</f>
        <v>0</v>
      </c>
      <c r="AU1736" t="b">
        <f>IF(OR(Table1[[#This Row],[Rodents]],Table1[[#This Row],[Human]],Table1[[#This Row],[Pig]]),OR(ISNUMBER(FIND("brain",C1736)),ISNUMBER(FIND("neur",C1736)),ISNUMBER(FIND("nerv",C1736))),"NA")</f>
        <v>0</v>
      </c>
      <c r="AV1736" t="b">
        <f>IF(OR(Table1[[#This Row],[Rodents]],Table1[[#This Row],[Human]],Table1[[#This Row],[Pig]]),OR(ISNUMBER(FIND("heart",C1736)),ISNUMBER(FIND("cardi",C1736))),"NA")</f>
        <v>0</v>
      </c>
      <c r="AW1736" t="b">
        <f>IF(OR(Table1[[#This Row],[Rodents]],Table1[[#This Row],[Human]],Table1[[#This Row],[Pig]]),OR(ISNUMBER(FIND("gastro",C1736)),ISNUMBER(FIND("intesti",C1736)),ISNUMBER(FIND("stomach",C1736))),"NA")</f>
        <v>0</v>
      </c>
      <c r="AX1736" t="b">
        <f>IF(OR(Table1[[#This Row],[Rodents]],Table1[[#This Row],[Human]],Table1[[#This Row],[Pig]]),NOT(OR(AQ1736,AR1736,AS1736,AT1736,AU1736,AV1736,AW1736)),"NA")</f>
        <v>1</v>
      </c>
      <c r="AY1736" t="b">
        <f>OR(ISNUMBER(FIND("SWCNT",C1736)),ISNUMBER(FIND("SWNT",C1736)),ISNUMBER(FIND("single-wall",C1736)),ISNUMBER(FIND("single wall",C1736)),ISNUMBER(FIND("Single wall",C1736)),ISNUMBER(FIND("Single-wall",C1736)),ISNUMBER(FIND("SWCNT",B1736)),ISNUMBER(FIND("SWNT",B1736)),ISNUMBER(FIND("single-wall",B1736)),ISNUMBER(FIND("single wall",B1736)),ISNUMBER(FIND("Single-wall",B1736)),ISNUMBER(FIND("Single wall",B1736)))</f>
        <v>0</v>
      </c>
      <c r="AZ1736" t="b">
        <f>OR(ISNUMBER(FIND("MWCNT",C1736)),ISNUMBER(FIND("MWNT",C1736)),ISNUMBER(FIND("multi-wall",C1736)),ISNUMBER(FIND("multi wall",C1736)),ISNUMBER(FIND("multiwall",C1736)),ISNUMBER(FIND("Multi-wall",C1736)),ISNUMBER(FIND("Multi wall",C1736)),ISNUMBER(FIND("Multiwall",C1736)),ISNUMBER(FIND("MWCNT",B1736)),ISNUMBER(FIND("MWNT",B1736)),ISNUMBER(FIND("multi-wall",B1736)),ISNUMBER(FIND("multi wall",B1736)),ISNUMBER(FIND("multiwall",B1736)),ISNUMBER(FIND("Multi-wall",B1736)),ISNUMBER(FIND("Multi wall",B1736)),ISNUMBER(FIND("Multiwall",B1736)),ISNUMBER(FIND("Double-wall",B1736)),ISNUMBER(FIND("Double wall",B1736)),ISNUMBER(FIND("Doublewall",B1736)),ISNUMBER(FIND("double-wall",B1736)),ISNUMBER(FIND("double wall",B1736)),ISNUMBER(FIND("doublewall",B1736)))</f>
        <v>1</v>
      </c>
      <c r="BA1736" t="b">
        <f>AND(Table1[[#This Row],[SWCNT]],Table1[[#This Row],[MWCNT]])</f>
        <v>0</v>
      </c>
      <c r="BB1736" t="b">
        <f>IF(Table1[[#This Row],[SWCNT]]=TRUE,FALSE,IF(Table1[[#This Row],[MWCNT]]=TRUE,FALSE,TRUE))</f>
        <v>0</v>
      </c>
      <c r="BC1736" s="18"/>
    </row>
    <row r="1737" spans="1:55" ht="203.5">
      <c r="A1737" t="s">
        <v>4857</v>
      </c>
      <c r="B1737" s="2" t="s">
        <v>4859</v>
      </c>
      <c r="C1737" s="16" t="s">
        <v>4861</v>
      </c>
      <c r="D1737" s="17" t="s">
        <v>290</v>
      </c>
      <c r="E1737" s="2">
        <v>2011</v>
      </c>
      <c r="F1737" t="b">
        <f>OR(ISNUMBER(FIND("cytotoxic",C1737)),ISNUMBER(FIND("Cytotoxic",C1737)),ISNUMBER(FIND("cellular toxicity",C1737)),ISNUMBER(FIND("cell death",C1737)),ISNUMBER(FIND("viable",C1737)),ISNUMBER(FIND("phytotoxic",C1737)),ISNUMBER(FIND("acute toxicity",C1737)),ISNUMBER(FIND("MTT",C1737)),ISNUMBER(FIND("survival",C1737)),ISNUMBER(FIND("prolifer",C1737)),ISNUMBER(FIND("apoptosis",C1737)),ISNUMBER(FIND("neurotoxic",C1737)),ISNUMBER(FIND("  lysis ",C1737)),ISNUMBER(FIND("necrosis",C1737)),ISNUMBER(FIND("cellular death",C1737))*3,ISNUMBER(FIND("LDH",C1737)),ISNUMBER(FIND("Acute toxicity",C1737)))</f>
        <v>1</v>
      </c>
      <c r="G1737" t="b">
        <f>OR(ISNUMBER(FIND("genotoxic",C1737)),ISNUMBER(FIND("genotoxicity",C1737)),ISNUMBER(FIND("DNA damage",C1737)),ISNUMBER(FIND("DNA",C1737)),ISNUMBER(FIND("RNA",C1737)),ISNUMBER(FIND("mesothelioma",C1737)),ISNUMBER(FIND("carcino",C1737)),ISNUMBER(FIND("mutagen",C1737)),ISNUMBER(FIND("genetic",C1737)))</f>
        <v>0</v>
      </c>
      <c r="H1737" t="b">
        <f>OR(ISNUMBER(FIND("inflammatory",C1737)),ISNUMBER(FIND("inflamm",C1737)))</f>
        <v>0</v>
      </c>
      <c r="I1737" t="b">
        <f>OR(ISNUMBER(FIND("immune",C1737)),ISNUMBER(FIND("immunological",C1737)),ISNUMBER(FIND("interleuk",C1737)),ISNUMBER(FIND("platelet activation",C1737)),ISNUMBER(FIND("monocyte",C1737)),ISNUMBER(FIND("leukocyte",C1737)),ISNUMBER(FIND("cytokine",C1737)),ISNUMBER(FIND("CD4",C1737)),ISNUMBER(FIND("CD8",C1737)),ISNUMBER(FIND("T-cell",C1737)))</f>
        <v>0</v>
      </c>
      <c r="J1737" t="b">
        <f>OR(ISNUMBER(FIND("reactive oxygen",C1737)),ISNUMBER(FIND("ROS",C1737)),ISNUMBER(FIND("free radical",C1737)),ISNUMBER(FIND("oxidative stress",C1737)),ISNUMBER(FIND("peroxid",C1737)),ISNUMBER(FIND("oxidative",C1737)),ISNUMBER(FIND("antioxid",C1737)))</f>
        <v>0</v>
      </c>
      <c r="K1737" t="b">
        <f>OR(ISNUMBER(FIND("autophag",C1737)))</f>
        <v>0</v>
      </c>
      <c r="L1737" t="b">
        <f>OR(ISNUMBER(FIND("morpholog",C1737)))</f>
        <v>0</v>
      </c>
      <c r="M1737" t="b">
        <f>OR(ISNUMBER(FIND("fibrosis",C1737)),ISNUMBER(FIND("Fibrosis",C1737)),ISNUMBER(FIND("fibrot",C1737)))</f>
        <v>0</v>
      </c>
      <c r="N1737" t="b">
        <f>OR(ISNUMBER(FIND("offspring",C1737)),ISNUMBER(FIND("Parental",C1737)),ISNUMBER(FIND("parental",C1737)),ISNUMBER(FIND("germline",C1737)),ISNUMBER(FIND("reproduc",C1737)),ISNUMBER(FIND("embryo",C1737)))</f>
        <v>0</v>
      </c>
      <c r="O1737" t="b">
        <f>OR(ISNUMBER(FIND("metabol",C1737)),ISNUMBER(FIND("Metabol",C1737)),ISNUMBER(FIND("digest",C1737)),ISNUMBER(FIND("mitochon",C1737)))</f>
        <v>0</v>
      </c>
      <c r="P1737" t="b">
        <f>OR(ISNUMBER(FIND("ecotox",C1737)),ISNUMBER(FIND("Ecotox",B1737)),ISNUMBER(FIND("ecotox",B1737)),ISNUMBER(FIND("Ecotox",C1737)))</f>
        <v>0</v>
      </c>
      <c r="Q1737" t="b">
        <f>OR(ISNUMBER(FIND("Bioaccum",C1737)),ISNUMBER(FIND("bioaccum",C1737)),ISNUMBER(FIND("accum",C1737)))</f>
        <v>0</v>
      </c>
      <c r="R1737" t="b">
        <f>OR(ISNUMBER(FIND("Occupation",C1737)),ISNUMBER(FIND("occupation",C1737)),ISNUMBER(FIND("worker",C1737)),ISNUMBER(FIND("workforce",C1737)))</f>
        <v>0</v>
      </c>
      <c r="S1737" t="b">
        <f>NOT(OR(F1737,G1737,H1737,I1737,J1737,K1737,L1737,M1737,N1737,O1737,P1737,Q1737,R1737))</f>
        <v>0</v>
      </c>
      <c r="U1737" t="b">
        <f>OR(Table1[[#This Row],[Inflammation]],Table1[[#This Row],[Immune]])</f>
        <v>0</v>
      </c>
      <c r="V1737" t="str">
        <f>IF(OR(Table1[[#This Row],[Rodents]],Table1[[#This Row],[Human]],Table1[[#This Row],[Pig]]),OR(ISNUMBER(FIND("intratrach",C1737)),ISNUMBER(FIND("nasal ",C1737)),ISNUMBER(FIND("instill",C1737))),"NA")</f>
        <v>NA</v>
      </c>
      <c r="W1737" t="str">
        <f>IF(OR(Table1[[#This Row],[Rodents]],Table1[[#This Row],[Human]],Table1[[#This Row],[Pig]]),OR(ISNUMBER(FIND("dermal",C1737)),ISNUMBER(FIND("skin ",C1737))),"NA")</f>
        <v>NA</v>
      </c>
      <c r="X1737" t="str">
        <f>IF(OR(Table1[[#This Row],[Rodents]],Table1[[#This Row],[Human]],Table1[[#This Row],[Pig]]),OR(ISNUMBER(FIND("injected",C1737)),ISNUMBER(FIND("periton",C1737)),ISNUMBER(FIND("intrascrot",C1737))),"NA")</f>
        <v>NA</v>
      </c>
      <c r="Y1737" t="str">
        <f>IF(OR(Table1[[#This Row],[Rodents]],Table1[[#This Row],[Human]],Table1[[#This Row],[Pig]]),NOT(OR(Table1[[#This Row],[Inhaled/Intratracheal/intranasal]],Table1[[#This Row],[Dermal]],Table1[[#This Row],[Injected]])),"NA")</f>
        <v>NA</v>
      </c>
      <c r="AA1737" t="b">
        <f>OR(ISNUMBER(FIND("fish ",C1737)),ISNUMBER(FIND("Fish ",C1737)),ISNUMBER(FIND("aquatic",C1737)),ISNUMBER(FIND("daphnids",C1737)),ISNUMBER(FIND("Carcinus maenas",C1737)),ISNUMBER(FIND("Daphnia",C1737)),ISNUMBER(FIND("Ruditapes philippinarum",C1737)),ISNUMBER(FIND("daphnia",C1737)),ISNUMBER(FIND("marine",C1737)),ISNUMBER(FIND("mussel",C1737)),ISNUMBER(FIND("algae",C1737)),ISNUMBER(FIND("Donax faba",C1737)),ISNUMBER(FIND("estuarine",C1737)),ISNUMBER(FIND("snail",C1737)),ISNUMBER(FIND("Prorocentrum donghaiense",C1737)) )</f>
        <v>0</v>
      </c>
      <c r="AB1737" t="b">
        <f>OR(ISNUMBER(FIND(" rat ",C1737)),ISNUMBER(FIND(" rats ",C1737)),ISNUMBER(FIND(" Rats ",C1737)),ISNUMBER(FIND(" Rat ",C1737)),ISNUMBER(FIND(" rat.",C1737)),ISNUMBER(FIND(" rats.",C1737)),ISNUMBER(FIND("mouse",C1737)),ISNUMBER(FIND("mice",C1737)), ISNUMBER(FIND(" Mice",C1737)))</f>
        <v>0</v>
      </c>
      <c r="AC1737" t="b">
        <f>OR(ISNUMBER(FIND(" cell ",C1737)),ISNUMBER(FIND("fibroblast",C1737)),ISNUMBER(FIND("macrophage",C1737)),ISNUMBER(FIND("epithelial",C1737)),ISNUMBER(FIND("endothelial",C1737)),ISNUMBER(FIND("neuron",C1737)),ISNUMBER(FIND(" cells ",C1737)),ISNUMBER(FIND("RBC",C1737)),ISNUMBER(FIND("mitochond",C1737)),ISNUMBER(FIND("adipocyte",C1737)),ISNUMBER(FIND("osteo",C1737)),ISNUMBER(FIND("keratin",C1737)),ISNUMBER(FIND(" cell's ",C1737)),ISNUMBER(FIND("eukary",C1737)),ISNUMBER(FIND("sperm",C1737)))</f>
        <v>1</v>
      </c>
      <c r="AD1737" t="b">
        <v>0</v>
      </c>
      <c r="AE1737" t="b">
        <f>OR(ISNUMBER(FIND(" plant ",C1737)),ISNUMBER(FIND("Plant ",C1737)),ISNUMBER(FIND("tomato",C1737)),ISNUMBER(FIND("plants",C1737)),ISNUMBER(FIND("Plants",C1737)),ISNUMBER(FIND("algae",C1737)),ISNUMBER(FIND("lettuce",C1737)),ISNUMBER(FIND("green gram sprouts ",C1737)),ISNUMBER(FIND("Cucurbita pepo",C1737)),ISNUMBER(FIND("bean ",C1737)),ISNUMBER(FIND("chloroplast",C1737)),ISNUMBER(FIND("chlorophyll",C1737)),ISNUMBER(FIND("seedling",C1737)),ISNUMBER(FIND("canola",C1737)),ISNUMBER(FIND("shoot",C1737)),ISNUMBER(FIND("photosynthes",C1737)),ISNUMBER(FIND(" leaves ",C1737)),,ISNUMBER(FIND("agriculture",C1737)),ISNUMBER(FIND(" crops ",C1737)))</f>
        <v>0</v>
      </c>
      <c r="AF1737" t="b">
        <f>OR(ISNUMBER(FIND("bacteria",C1737)),ISNUMBER(FIND("Bacteria",C1737)),ISNUMBER(FIND("Bacterium",C1737)),ISNUMBER(FIND("bacterium",C1737)),ISNUMBER(FIND(" coli ",C1737)))</f>
        <v>0</v>
      </c>
      <c r="AG1737" t="b">
        <f>OR(ISNUMBER(FIND("fungi",C1737)),ISNUMBER(FIND("Fungi",C1737)),ISNUMBER(FIND("fungus",C1737)),ISNUMBER(FIND("Fungus",C1737)),ISNUMBER(FIND("mushroom",C1737)),ISNUMBER(FIND("Mushroom",C1737)),ISNUMBER(FIND(" mold ",C1737)))</f>
        <v>0</v>
      </c>
      <c r="AH1737" t="b">
        <f>OR(ISNUMBER(FIND("Pig ",C1737)),ISNUMBER(FIND("pig ",C1737)),ISNUMBER(FIND("Pigs ",C1737)),ISNUMBER(FIND("pigs ",C1737)))</f>
        <v>0</v>
      </c>
      <c r="AI1737" t="b">
        <f>OR(ISNUMBER(FIND(" C. elegans",C1737)),ISNUMBER(FIND("Caenorhabditis elegans",C1737)),ISNUMBER(FIND("earthworms",C1737)),ISNUMBER(FIND(" Ficopomatus enigmaticus",C1737)),ISNUMBER(FIND("larva",C1737)),ISNUMBER(FIND("Lumbriculus variegatus",C1737)),ISNUMBER(FIND("nematode",C1737)))</f>
        <v>0</v>
      </c>
      <c r="AJ1737" t="b">
        <f>NOT(OR(AA1737,AB1737,AC1737,AD1737,AE1737,AF1737,AG1737,AH1737,AI1737))</f>
        <v>0</v>
      </c>
      <c r="AL1737" t="b">
        <f>OR(AA1737,AB1737,AD1737,AE1737,AF1737,AG1737,AH1737,AI1737)</f>
        <v>0</v>
      </c>
      <c r="AM1737" t="b">
        <f>IF(Table1[[#This Row],[In vivo?]],IF(Table1[[#This Row],[Cell]],FALSE,TRUE),FALSE)</f>
        <v>0</v>
      </c>
      <c r="AN1737" t="b">
        <f>AND(AC1737,AL1737)</f>
        <v>0</v>
      </c>
      <c r="AO1737" t="b">
        <f>IF(Table1[[#This Row],[Cell]],IF(Table1[[#This Row],[In vivo?]],FALSE,TRUE),FALSE)</f>
        <v>1</v>
      </c>
      <c r="AP1737" t="b">
        <f>NOT(OR(Table1[[#This Row],[In vivo?]],Table1[[#This Row],[Only in Cell]]))</f>
        <v>0</v>
      </c>
      <c r="AQ1737" t="str">
        <f>IF(OR(Table1[[#This Row],[Rodents]],Table1[[#This Row],[Human]],Table1[[#This Row],[Pig]]),OR(ISNUMBER(FIND("pulmonary",C1737)),ISNUMBER(FIND("lung",C1737))),"NA")</f>
        <v>NA</v>
      </c>
      <c r="AR1737" t="str">
        <f>IF(OR(Table1[[#This Row],[Rodents]],Table1[[#This Row],[Human]],Table1[[#This Row],[Pig]]),OR(ISNUMBER(FIND("skin",C1737)),ISNUMBER(FIND("dermal",C1737))),"NA")</f>
        <v>NA</v>
      </c>
      <c r="AS1737" t="str">
        <f>IF(OR(Table1[[#This Row],[Rodents]],Table1[[#This Row],[Human]],Table1[[#This Row],[Pig]]),OR(ISNUMBER(FIND("liver",C1737)),ISNUMBER(FIND("hepat",C1737))),"NA")</f>
        <v>NA</v>
      </c>
      <c r="AT1737" t="str">
        <f>IF(OR(Table1[[#This Row],[Rodents]],Table1[[#This Row],[Human]],Table1[[#This Row],[Pig]]),OR(ISNUMBER(FIND("kidney",C1737)),ISNUMBER(FIND("neph",C1737))),"NA")</f>
        <v>NA</v>
      </c>
      <c r="AU1737" t="str">
        <f>IF(OR(Table1[[#This Row],[Rodents]],Table1[[#This Row],[Human]],Table1[[#This Row],[Pig]]),OR(ISNUMBER(FIND("brain",C1737)),ISNUMBER(FIND("neur",C1737)),ISNUMBER(FIND("nerv",C1737))),"NA")</f>
        <v>NA</v>
      </c>
      <c r="AV1737" t="str">
        <f>IF(OR(Table1[[#This Row],[Rodents]],Table1[[#This Row],[Human]],Table1[[#This Row],[Pig]]),OR(ISNUMBER(FIND("heart",C1737)),ISNUMBER(FIND("cardi",C1737))),"NA")</f>
        <v>NA</v>
      </c>
      <c r="AW1737" t="str">
        <f>IF(OR(Table1[[#This Row],[Rodents]],Table1[[#This Row],[Human]],Table1[[#This Row],[Pig]]),OR(ISNUMBER(FIND("gastro",C1737)),ISNUMBER(FIND("intesti",C1737)),ISNUMBER(FIND("stomach",C1737))),"NA")</f>
        <v>NA</v>
      </c>
      <c r="AX1737" t="str">
        <f>IF(OR(Table1[[#This Row],[Rodents]],Table1[[#This Row],[Human]],Table1[[#This Row],[Pig]]),NOT(OR(AQ1737,AR1737,AS1737,AT1737,AU1737,AV1737,AW1737)),"NA")</f>
        <v>NA</v>
      </c>
      <c r="AY1737" t="b">
        <f>OR(ISNUMBER(FIND("SWCNT",C1737)),ISNUMBER(FIND("SWNT",C1737)),ISNUMBER(FIND("single-wall",C1737)),ISNUMBER(FIND("single wall",C1737)),ISNUMBER(FIND("Single wall",C1737)),ISNUMBER(FIND("Single-wall",C1737)),ISNUMBER(FIND("SWCNT",B1737)),ISNUMBER(FIND("SWNT",B1737)),ISNUMBER(FIND("single-wall",B1737)),ISNUMBER(FIND("single wall",B1737)),ISNUMBER(FIND("Single-wall",B1737)),ISNUMBER(FIND("Single wall",B1737)))</f>
        <v>1</v>
      </c>
      <c r="AZ1737" t="b">
        <f>OR(ISNUMBER(FIND("MWCNT",C1737)),ISNUMBER(FIND("MWNT",C1737)),ISNUMBER(FIND("multi-wall",C1737)),ISNUMBER(FIND("multi wall",C1737)),ISNUMBER(FIND("multiwall",C1737)),ISNUMBER(FIND("Multi-wall",C1737)),ISNUMBER(FIND("Multi wall",C1737)),ISNUMBER(FIND("Multiwall",C1737)),ISNUMBER(FIND("MWCNT",B1737)),ISNUMBER(FIND("MWNT",B1737)),ISNUMBER(FIND("multi-wall",B1737)),ISNUMBER(FIND("multi wall",B1737)),ISNUMBER(FIND("multiwall",B1737)),ISNUMBER(FIND("Multi-wall",B1737)),ISNUMBER(FIND("Multi wall",B1737)),ISNUMBER(FIND("Multiwall",B1737)),ISNUMBER(FIND("Double-wall",B1737)),ISNUMBER(FIND("Double wall",B1737)),ISNUMBER(FIND("Doublewall",B1737)),ISNUMBER(FIND("double-wall",B1737)),ISNUMBER(FIND("double wall",B1737)),ISNUMBER(FIND("doublewall",B1737)))</f>
        <v>1</v>
      </c>
      <c r="BA1737" t="b">
        <f>AND(Table1[[#This Row],[SWCNT]],Table1[[#This Row],[MWCNT]])</f>
        <v>1</v>
      </c>
      <c r="BB1737" t="b">
        <f>IF(Table1[[#This Row],[SWCNT]]=TRUE,FALSE,IF(Table1[[#This Row],[MWCNT]]=TRUE,FALSE,TRUE))</f>
        <v>0</v>
      </c>
      <c r="BC1737" s="18"/>
    </row>
    <row r="1738" spans="1:55" ht="166.5">
      <c r="A1738" t="s">
        <v>4869</v>
      </c>
      <c r="B1738" s="2" t="s">
        <v>4870</v>
      </c>
      <c r="C1738" s="16" t="s">
        <v>4871</v>
      </c>
      <c r="D1738" s="17" t="s">
        <v>2417</v>
      </c>
      <c r="E1738" s="2">
        <v>2011</v>
      </c>
      <c r="F1738" t="b">
        <f>OR(ISNUMBER(FIND("cytotoxic",C1738)),ISNUMBER(FIND("Cytotoxic",C1738)),ISNUMBER(FIND("cellular toxicity",C1738)),ISNUMBER(FIND("cell death",C1738)),ISNUMBER(FIND("viable",C1738)),ISNUMBER(FIND("phytotoxic",C1738)),ISNUMBER(FIND("acute toxicity",C1738)),ISNUMBER(FIND("MTT",C1738)),ISNUMBER(FIND("survival",C1738)),ISNUMBER(FIND("prolifer",C1738)),ISNUMBER(FIND("apoptosis",C1738)),ISNUMBER(FIND("neurotoxic",C1738)),ISNUMBER(FIND("  lysis ",C1738)),ISNUMBER(FIND("necrosis",C1738)),ISNUMBER(FIND("cellular death",C1738))*3,ISNUMBER(FIND("LDH",C1738)),ISNUMBER(FIND("Acute toxicity",C1738)))</f>
        <v>1</v>
      </c>
      <c r="G1738" t="b">
        <f>OR(ISNUMBER(FIND("genotoxic",C1738)),ISNUMBER(FIND("genotoxicity",C1738)),ISNUMBER(FIND("DNA damage",C1738)),ISNUMBER(FIND("DNA",C1738)),ISNUMBER(FIND("RNA",C1738)),ISNUMBER(FIND("mesothelioma",C1738)),ISNUMBER(FIND("carcino",C1738)),ISNUMBER(FIND("mutagen",C1738)),ISNUMBER(FIND("genetic",C1738)))</f>
        <v>0</v>
      </c>
      <c r="H1738" t="b">
        <f>OR(ISNUMBER(FIND("inflammatory",C1738)),ISNUMBER(FIND("inflamm",C1738)))</f>
        <v>0</v>
      </c>
      <c r="I1738" t="b">
        <f>OR(ISNUMBER(FIND("immune",C1738)),ISNUMBER(FIND("immunological",C1738)),ISNUMBER(FIND("interleuk",C1738)),ISNUMBER(FIND("platelet activation",C1738)),ISNUMBER(FIND("monocyte",C1738)),ISNUMBER(FIND("leukocyte",C1738)),ISNUMBER(FIND("cytokine",C1738)),ISNUMBER(FIND("CD4",C1738)),ISNUMBER(FIND("CD8",C1738)),ISNUMBER(FIND("T-cell",C1738)))</f>
        <v>0</v>
      </c>
      <c r="J1738" t="b">
        <f>OR(ISNUMBER(FIND("reactive oxygen",C1738)),ISNUMBER(FIND("ROS",C1738)),ISNUMBER(FIND("free radical",C1738)),ISNUMBER(FIND("oxidative stress",C1738)),ISNUMBER(FIND("peroxid",C1738)),ISNUMBER(FIND("oxidative",C1738)),ISNUMBER(FIND("antioxid",C1738)))</f>
        <v>0</v>
      </c>
      <c r="K1738" t="b">
        <f>OR(ISNUMBER(FIND("autophag",C1738)))</f>
        <v>0</v>
      </c>
      <c r="L1738" t="b">
        <f>OR(ISNUMBER(FIND("morpholog",C1738)))</f>
        <v>0</v>
      </c>
      <c r="M1738" t="b">
        <f>OR(ISNUMBER(FIND("fibrosis",C1738)),ISNUMBER(FIND("Fibrosis",C1738)),ISNUMBER(FIND("fibrot",C1738)))</f>
        <v>0</v>
      </c>
      <c r="N1738" t="b">
        <f>OR(ISNUMBER(FIND("offspring",C1738)),ISNUMBER(FIND("Parental",C1738)),ISNUMBER(FIND("parental",C1738)),ISNUMBER(FIND("germline",C1738)),ISNUMBER(FIND("reproduc",C1738)),ISNUMBER(FIND("embryo",C1738)))</f>
        <v>0</v>
      </c>
      <c r="O1738" t="b">
        <f>OR(ISNUMBER(FIND("metabol",C1738)),ISNUMBER(FIND("Metabol",C1738)),ISNUMBER(FIND("digest",C1738)),ISNUMBER(FIND("mitochon",C1738)))</f>
        <v>0</v>
      </c>
      <c r="P1738" t="b">
        <f>OR(ISNUMBER(FIND("ecotox",C1738)),ISNUMBER(FIND("Ecotox",B1738)),ISNUMBER(FIND("ecotox",B1738)),ISNUMBER(FIND("Ecotox",C1738)))</f>
        <v>0</v>
      </c>
      <c r="Q1738" t="b">
        <f>OR(ISNUMBER(FIND("Bioaccum",C1738)),ISNUMBER(FIND("bioaccum",C1738)),ISNUMBER(FIND("accum",C1738)))</f>
        <v>0</v>
      </c>
      <c r="R1738" t="b">
        <f>OR(ISNUMBER(FIND("Occupation",C1738)),ISNUMBER(FIND("occupation",C1738)),ISNUMBER(FIND("worker",C1738)),ISNUMBER(FIND("workforce",C1738)))</f>
        <v>0</v>
      </c>
      <c r="S1738" t="b">
        <f>NOT(OR(F1738,G1738,H1738,I1738,J1738,K1738,L1738,M1738,N1738,O1738,P1738,Q1738,R1738))</f>
        <v>0</v>
      </c>
      <c r="U1738" t="b">
        <f>OR(Table1[[#This Row],[Inflammation]],Table1[[#This Row],[Immune]])</f>
        <v>0</v>
      </c>
      <c r="V1738" t="b">
        <f>IF(OR(Table1[[#This Row],[Rodents]],Table1[[#This Row],[Human]],Table1[[#This Row],[Pig]]),OR(ISNUMBER(FIND("intratrach",C1738)),ISNUMBER(FIND("nasal ",C1738)),ISNUMBER(FIND("instill",C1738))),"NA")</f>
        <v>0</v>
      </c>
      <c r="W1738" t="b">
        <f>IF(OR(Table1[[#This Row],[Rodents]],Table1[[#This Row],[Human]],Table1[[#This Row],[Pig]]),OR(ISNUMBER(FIND("dermal",C1738)),ISNUMBER(FIND("skin ",C1738))),"NA")</f>
        <v>0</v>
      </c>
      <c r="X1738" t="b">
        <f>IF(OR(Table1[[#This Row],[Rodents]],Table1[[#This Row],[Human]],Table1[[#This Row],[Pig]]),OR(ISNUMBER(FIND("injected",C1738)),ISNUMBER(FIND("periton",C1738)),ISNUMBER(FIND("intrascrot",C1738))),"NA")</f>
        <v>0</v>
      </c>
      <c r="Y1738" t="b">
        <f>IF(OR(Table1[[#This Row],[Rodents]],Table1[[#This Row],[Human]],Table1[[#This Row],[Pig]]),NOT(OR(Table1[[#This Row],[Inhaled/Intratracheal/intranasal]],Table1[[#This Row],[Dermal]],Table1[[#This Row],[Injected]])),"NA")</f>
        <v>1</v>
      </c>
      <c r="AA1738" t="b">
        <f>OR(ISNUMBER(FIND("fish ",C1738)),ISNUMBER(FIND("Fish ",C1738)),ISNUMBER(FIND("aquatic",C1738)),ISNUMBER(FIND("daphnids",C1738)),ISNUMBER(FIND("Carcinus maenas",C1738)),ISNUMBER(FIND("Daphnia",C1738)),ISNUMBER(FIND("Ruditapes philippinarum",C1738)),ISNUMBER(FIND("daphnia",C1738)),ISNUMBER(FIND("marine",C1738)),ISNUMBER(FIND("mussel",C1738)),ISNUMBER(FIND("algae",C1738)),ISNUMBER(FIND("Donax faba",C1738)),ISNUMBER(FIND("estuarine",C1738)),ISNUMBER(FIND("snail",C1738)),ISNUMBER(FIND("Prorocentrum donghaiense",C1738)) )</f>
        <v>0</v>
      </c>
      <c r="AB1738" t="b">
        <f>OR(ISNUMBER(FIND(" rat ",C1738)),ISNUMBER(FIND(" rats ",C1738)),ISNUMBER(FIND(" Rats ",C1738)),ISNUMBER(FIND(" Rat ",C1738)),ISNUMBER(FIND(" rat.",C1738)),ISNUMBER(FIND(" rats.",C1738)),ISNUMBER(FIND("mouse",C1738)),ISNUMBER(FIND("mice",C1738)), ISNUMBER(FIND(" Mice",C1738)))</f>
        <v>1</v>
      </c>
      <c r="AC1738" t="b">
        <f>OR(ISNUMBER(FIND(" cell ",C1738)),ISNUMBER(FIND("fibroblast",C1738)),ISNUMBER(FIND("macrophage",C1738)),ISNUMBER(FIND("epithelial",C1738)),ISNUMBER(FIND("endothelial",C1738)),ISNUMBER(FIND("neuron",C1738)),ISNUMBER(FIND(" cells ",C1738)),ISNUMBER(FIND("RBC",C1738)),ISNUMBER(FIND("mitochond",C1738)),ISNUMBER(FIND("adipocyte",C1738)),ISNUMBER(FIND("osteo",C1738)),ISNUMBER(FIND("keratin",C1738)),ISNUMBER(FIND(" cell's ",C1738)),ISNUMBER(FIND("eukary",C1738)),ISNUMBER(FIND("sperm",C1738)))</f>
        <v>0</v>
      </c>
      <c r="AD1738" t="b">
        <f>OR(ISNUMBER(FIND("human",B1738)),ISNUMBER(FIND("workers",B1738)),ISNUMBER(FIND("workforces",B1738)),ISNUMBER(FIND("occupational",B1738)),ISNUMBER(FIND("Case report",B1738)),ISNUMBER(FIND("Workplaces",B1738)),ISNUMBER(FIND("worker",B1738)))</f>
        <v>0</v>
      </c>
      <c r="AE1738" t="b">
        <f>OR(ISNUMBER(FIND(" plant ",C1738)),ISNUMBER(FIND("Plant ",C1738)),ISNUMBER(FIND("tomato",C1738)),ISNUMBER(FIND("plants",C1738)),ISNUMBER(FIND("Plants",C1738)),ISNUMBER(FIND("algae",C1738)),ISNUMBER(FIND("lettuce",C1738)),ISNUMBER(FIND("green gram sprouts ",C1738)),ISNUMBER(FIND("Cucurbita pepo",C1738)),ISNUMBER(FIND("bean ",C1738)),ISNUMBER(FIND("chloroplast",C1738)),ISNUMBER(FIND("chlorophyll",C1738)),ISNUMBER(FIND("seedling",C1738)),ISNUMBER(FIND("canola",C1738)),ISNUMBER(FIND("shoot",C1738)),ISNUMBER(FIND("photosynthes",C1738)),ISNUMBER(FIND(" leaves ",C1738)),,ISNUMBER(FIND("agriculture",C1738)),ISNUMBER(FIND(" crops ",C1738)))</f>
        <v>0</v>
      </c>
      <c r="AF1738" t="b">
        <f>OR(ISNUMBER(FIND("bacteria",C1738)),ISNUMBER(FIND("Bacteria",C1738)),ISNUMBER(FIND("Bacterium",C1738)),ISNUMBER(FIND("bacterium",C1738)),ISNUMBER(FIND(" coli ",C1738)))</f>
        <v>0</v>
      </c>
      <c r="AG1738" t="b">
        <f>OR(ISNUMBER(FIND("fungi",C1738)),ISNUMBER(FIND("Fungi",C1738)),ISNUMBER(FIND("fungus",C1738)),ISNUMBER(FIND("Fungus",C1738)),ISNUMBER(FIND("mushroom",C1738)),ISNUMBER(FIND("Mushroom",C1738)),ISNUMBER(FIND(" mold ",C1738)))</f>
        <v>0</v>
      </c>
      <c r="AH1738" t="b">
        <f>OR(ISNUMBER(FIND("Pig ",C1738)),ISNUMBER(FIND("pig ",C1738)),ISNUMBER(FIND("Pigs ",C1738)),ISNUMBER(FIND("pigs ",C1738)))</f>
        <v>0</v>
      </c>
      <c r="AI1738" t="b">
        <f>OR(ISNUMBER(FIND(" C. elegans",C1738)),ISNUMBER(FIND("Caenorhabditis elegans",C1738)),ISNUMBER(FIND("earthworms",C1738)),ISNUMBER(FIND(" Ficopomatus enigmaticus",C1738)),ISNUMBER(FIND("larva",C1738)),ISNUMBER(FIND("Lumbriculus variegatus",C1738)),ISNUMBER(FIND("nematode",C1738)))</f>
        <v>0</v>
      </c>
      <c r="AJ1738" t="b">
        <f>NOT(OR(AA1738,AB1738,AC1738,AD1738,AE1738,AF1738,AG1738,AH1738,AI1738))</f>
        <v>0</v>
      </c>
      <c r="AL1738" t="b">
        <f>OR(AA1738,AB1738,AD1738,AE1738,AF1738,AG1738,AH1738,AI1738)</f>
        <v>1</v>
      </c>
      <c r="AM1738" t="b">
        <f>IF(Table1[[#This Row],[In vivo?]],IF(Table1[[#This Row],[Cell]],FALSE,TRUE),FALSE)</f>
        <v>1</v>
      </c>
      <c r="AN1738" t="b">
        <f>AND(AC1738,AL1738)</f>
        <v>0</v>
      </c>
      <c r="AO1738" t="b">
        <f>IF(Table1[[#This Row],[Cell]],IF(Table1[[#This Row],[In vivo?]],FALSE,TRUE),FALSE)</f>
        <v>0</v>
      </c>
      <c r="AP1738" t="b">
        <f>NOT(OR(Table1[[#This Row],[In vivo?]],Table1[[#This Row],[Only in Cell]]))</f>
        <v>0</v>
      </c>
      <c r="AQ1738" t="b">
        <f>IF(OR(Table1[[#This Row],[Rodents]],Table1[[#This Row],[Human]],Table1[[#This Row],[Pig]]),OR(ISNUMBER(FIND("pulmonary",C1738)),ISNUMBER(FIND("lung",C1738))),"NA")</f>
        <v>1</v>
      </c>
      <c r="AR1738" t="b">
        <f>IF(OR(Table1[[#This Row],[Rodents]],Table1[[#This Row],[Human]],Table1[[#This Row],[Pig]]),OR(ISNUMBER(FIND("skin",C1738)),ISNUMBER(FIND("dermal",C1738))),"NA")</f>
        <v>0</v>
      </c>
      <c r="AS1738" t="b">
        <f>IF(OR(Table1[[#This Row],[Rodents]],Table1[[#This Row],[Human]],Table1[[#This Row],[Pig]]),OR(ISNUMBER(FIND("liver",C1738)),ISNUMBER(FIND("hepat",C1738))),"NA")</f>
        <v>1</v>
      </c>
      <c r="AT1738" t="b">
        <f>IF(OR(Table1[[#This Row],[Rodents]],Table1[[#This Row],[Human]],Table1[[#This Row],[Pig]]),OR(ISNUMBER(FIND("kidney",C1738)),ISNUMBER(FIND("neph",C1738))),"NA")</f>
        <v>1</v>
      </c>
      <c r="AU1738" t="b">
        <f>IF(OR(Table1[[#This Row],[Rodents]],Table1[[#This Row],[Human]],Table1[[#This Row],[Pig]]),OR(ISNUMBER(FIND("brain",C1738)),ISNUMBER(FIND("neur",C1738)),ISNUMBER(FIND("nerv",C1738))),"NA")</f>
        <v>0</v>
      </c>
      <c r="AV1738" t="b">
        <f>IF(OR(Table1[[#This Row],[Rodents]],Table1[[#This Row],[Human]],Table1[[#This Row],[Pig]]),OR(ISNUMBER(FIND("heart",C1738)),ISNUMBER(FIND("cardi",C1738))),"NA")</f>
        <v>0</v>
      </c>
      <c r="AW1738" t="b">
        <f>IF(OR(Table1[[#This Row],[Rodents]],Table1[[#This Row],[Human]],Table1[[#This Row],[Pig]]),OR(ISNUMBER(FIND("gastro",C1738)),ISNUMBER(FIND("intesti",C1738)),ISNUMBER(FIND("stomach",C1738))),"NA")</f>
        <v>0</v>
      </c>
      <c r="AX1738" t="b">
        <f>IF(OR(Table1[[#This Row],[Rodents]],Table1[[#This Row],[Human]],Table1[[#This Row],[Pig]]),NOT(OR(AQ1738,AR1738,AS1738,AT1738,AU1738,AV1738,AW1738)),"NA")</f>
        <v>0</v>
      </c>
      <c r="AY1738" t="b">
        <f>OR(ISNUMBER(FIND("SWCNT",C1738)),ISNUMBER(FIND("SWNT",C1738)),ISNUMBER(FIND("single-wall",C1738)),ISNUMBER(FIND("single wall",C1738)),ISNUMBER(FIND("Single wall",C1738)),ISNUMBER(FIND("Single-wall",C1738)),ISNUMBER(FIND("SWCNT",B1738)),ISNUMBER(FIND("SWNT",B1738)),ISNUMBER(FIND("single-wall",B1738)),ISNUMBER(FIND("single wall",B1738)),ISNUMBER(FIND("Single-wall",B1738)),ISNUMBER(FIND("Single wall",B1738)))</f>
        <v>0</v>
      </c>
      <c r="AZ1738" t="b">
        <f>OR(ISNUMBER(FIND("MWCNT",C1738)),ISNUMBER(FIND("MWNT",C1738)),ISNUMBER(FIND("multi-wall",C1738)),ISNUMBER(FIND("multi wall",C1738)),ISNUMBER(FIND("multiwall",C1738)),ISNUMBER(FIND("Multi-wall",C1738)),ISNUMBER(FIND("Multi wall",C1738)),ISNUMBER(FIND("Multiwall",C1738)),ISNUMBER(FIND("MWCNT",B1738)),ISNUMBER(FIND("MWNT",B1738)),ISNUMBER(FIND("multi-wall",B1738)),ISNUMBER(FIND("multi wall",B1738)),ISNUMBER(FIND("multiwall",B1738)),ISNUMBER(FIND("Multi-wall",B1738)),ISNUMBER(FIND("Multi wall",B1738)),ISNUMBER(FIND("Multiwall",B1738)),ISNUMBER(FIND("Double-wall",B1738)),ISNUMBER(FIND("Double wall",B1738)),ISNUMBER(FIND("Doublewall",B1738)),ISNUMBER(FIND("double-wall",B1738)),ISNUMBER(FIND("double wall",B1738)),ISNUMBER(FIND("doublewall",B1738)))</f>
        <v>1</v>
      </c>
      <c r="BA1738" t="b">
        <f>AND(Table1[[#This Row],[SWCNT]],Table1[[#This Row],[MWCNT]])</f>
        <v>0</v>
      </c>
      <c r="BB1738" t="b">
        <f>IF(Table1[[#This Row],[SWCNT]]=TRUE,FALSE,IF(Table1[[#This Row],[MWCNT]]=TRUE,FALSE,TRUE))</f>
        <v>0</v>
      </c>
      <c r="BC1738" s="18"/>
    </row>
    <row r="1739" spans="1:55" ht="240.5">
      <c r="A1739" t="s">
        <v>4872</v>
      </c>
      <c r="B1739" s="2" t="s">
        <v>4875</v>
      </c>
      <c r="C1739" s="16" t="s">
        <v>4878</v>
      </c>
      <c r="D1739" s="17" t="s">
        <v>260</v>
      </c>
      <c r="E1739" s="2">
        <v>2011</v>
      </c>
      <c r="F1739" t="b">
        <f>OR(ISNUMBER(FIND("cytotoxic",C1739)),ISNUMBER(FIND("Cytotoxic",C1739)),ISNUMBER(FIND("cellular toxicity",C1739)),ISNUMBER(FIND("cell death",C1739)),ISNUMBER(FIND("viable",C1739)),ISNUMBER(FIND("phytotoxic",C1739)),ISNUMBER(FIND("acute toxicity",C1739)),ISNUMBER(FIND("MTT",C1739)),ISNUMBER(FIND("survival",C1739)),ISNUMBER(FIND("prolifer",C1739)),ISNUMBER(FIND("apoptosis",C1739)),ISNUMBER(FIND("neurotoxic",C1739)),ISNUMBER(FIND("  lysis ",C1739)),ISNUMBER(FIND("necrosis",C1739)),ISNUMBER(FIND("cellular death",C1739))*3,ISNUMBER(FIND("LDH",C1739)),ISNUMBER(FIND("Acute toxicity",C1739)))</f>
        <v>0</v>
      </c>
      <c r="G1739" t="b">
        <f>OR(ISNUMBER(FIND("genotoxic",C1739)),ISNUMBER(FIND("genotoxicity",C1739)),ISNUMBER(FIND("DNA damage",C1739)),ISNUMBER(FIND("DNA",C1739)),ISNUMBER(FIND("RNA",C1739)),ISNUMBER(FIND("mesothelioma",C1739)),ISNUMBER(FIND("carcino",C1739)),ISNUMBER(FIND("mutagen",C1739)),ISNUMBER(FIND("genetic",C1739)))</f>
        <v>0</v>
      </c>
      <c r="H1739" t="b">
        <f>OR(ISNUMBER(FIND("inflammatory",C1739)),ISNUMBER(FIND("inflamm",C1739)))</f>
        <v>0</v>
      </c>
      <c r="I1739" t="b">
        <f>OR(ISNUMBER(FIND("immune",C1739)),ISNUMBER(FIND("immunological",C1739)),ISNUMBER(FIND("interleuk",C1739)),ISNUMBER(FIND("platelet activation",C1739)),ISNUMBER(FIND("monocyte",C1739)),ISNUMBER(FIND("leukocyte",C1739)),ISNUMBER(FIND("cytokine",C1739)),ISNUMBER(FIND("CD4",C1739)),ISNUMBER(FIND("CD8",C1739)),ISNUMBER(FIND("T-cell",C1739)))</f>
        <v>0</v>
      </c>
      <c r="J1739" t="b">
        <f>OR(ISNUMBER(FIND("reactive oxygen",C1739)),ISNUMBER(FIND("ROS",C1739)),ISNUMBER(FIND("free radical",C1739)),ISNUMBER(FIND("oxidative stress",C1739)),ISNUMBER(FIND("peroxid",C1739)),ISNUMBER(FIND("oxidative",C1739)),ISNUMBER(FIND("antioxid",C1739)))</f>
        <v>1</v>
      </c>
      <c r="K1739" t="b">
        <f>OR(ISNUMBER(FIND("autophag",C1739)))</f>
        <v>0</v>
      </c>
      <c r="L1739" t="b">
        <f>OR(ISNUMBER(FIND("morpholog",C1739)))</f>
        <v>1</v>
      </c>
      <c r="M1739" t="b">
        <f>OR(ISNUMBER(FIND("fibrosis",C1739)),ISNUMBER(FIND("Fibrosis",C1739)),ISNUMBER(FIND("fibrot",C1739)))</f>
        <v>0</v>
      </c>
      <c r="N1739" t="b">
        <f>OR(ISNUMBER(FIND("offspring",C1739)),ISNUMBER(FIND("Parental",C1739)),ISNUMBER(FIND("parental",C1739)),ISNUMBER(FIND("germline",C1739)),ISNUMBER(FIND("reproduc",C1739)),ISNUMBER(FIND("embryo",C1739)))</f>
        <v>1</v>
      </c>
      <c r="O1739" t="b">
        <f>OR(ISNUMBER(FIND("metabol",C1739)),ISNUMBER(FIND("Metabol",C1739)),ISNUMBER(FIND("digest",C1739)),ISNUMBER(FIND("mitochon",C1739)))</f>
        <v>0</v>
      </c>
      <c r="P1739" t="b">
        <f>OR(ISNUMBER(FIND("ecotox",C1739)),ISNUMBER(FIND("Ecotox",B1739)),ISNUMBER(FIND("ecotox",B1739)),ISNUMBER(FIND("Ecotox",C1739)))</f>
        <v>0</v>
      </c>
      <c r="Q1739" t="b">
        <f>OR(ISNUMBER(FIND("Bioaccum",C1739)),ISNUMBER(FIND("bioaccum",C1739)),ISNUMBER(FIND("accum",C1739)))</f>
        <v>0</v>
      </c>
      <c r="R1739" t="b">
        <f>OR(ISNUMBER(FIND("Occupation",C1739)),ISNUMBER(FIND("occupation",C1739)),ISNUMBER(FIND("worker",C1739)),ISNUMBER(FIND("workforce",C1739)))</f>
        <v>0</v>
      </c>
      <c r="S1739" t="b">
        <f>NOT(OR(F1739,G1739,H1739,I1739,J1739,K1739,L1739,M1739,N1739,O1739,P1739,Q1739,R1739))</f>
        <v>0</v>
      </c>
      <c r="U1739" t="b">
        <f>OR(Table1[[#This Row],[Inflammation]],Table1[[#This Row],[Immune]])</f>
        <v>0</v>
      </c>
      <c r="V1739" t="b">
        <f>IF(OR(Table1[[#This Row],[Rodents]],Table1[[#This Row],[Human]],Table1[[#This Row],[Pig]]),OR(ISNUMBER(FIND("intratrach",C1739)),ISNUMBER(FIND("nasal ",C1739)),ISNUMBER(FIND("instill",C1739))),"NA")</f>
        <v>0</v>
      </c>
      <c r="W1739" t="b">
        <f>IF(OR(Table1[[#This Row],[Rodents]],Table1[[#This Row],[Human]],Table1[[#This Row],[Pig]]),OR(ISNUMBER(FIND("dermal",C1739)),ISNUMBER(FIND("skin ",C1739))),"NA")</f>
        <v>0</v>
      </c>
      <c r="X1739" t="b">
        <f>IF(OR(Table1[[#This Row],[Rodents]],Table1[[#This Row],[Human]],Table1[[#This Row],[Pig]]),OR(ISNUMBER(FIND("injected",C1739)),ISNUMBER(FIND("periton",C1739)),ISNUMBER(FIND("intrascrot",C1739))),"NA")</f>
        <v>0</v>
      </c>
      <c r="Y1739" t="b">
        <f>IF(OR(Table1[[#This Row],[Rodents]],Table1[[#This Row],[Human]],Table1[[#This Row],[Pig]]),NOT(OR(Table1[[#This Row],[Inhaled/Intratracheal/intranasal]],Table1[[#This Row],[Dermal]],Table1[[#This Row],[Injected]])),"NA")</f>
        <v>1</v>
      </c>
      <c r="AA1739" t="b">
        <f>OR(ISNUMBER(FIND("fish ",C1739)),ISNUMBER(FIND("Fish ",C1739)),ISNUMBER(FIND("aquatic",C1739)),ISNUMBER(FIND("daphnids",C1739)),ISNUMBER(FIND("Carcinus maenas",C1739)),ISNUMBER(FIND("Daphnia",C1739)),ISNUMBER(FIND("Ruditapes philippinarum",C1739)),ISNUMBER(FIND("daphnia",C1739)),ISNUMBER(FIND("marine",C1739)),ISNUMBER(FIND("mussel",C1739)),ISNUMBER(FIND("algae",C1739)),ISNUMBER(FIND("Donax faba",C1739)),ISNUMBER(FIND("estuarine",C1739)),ISNUMBER(FIND("snail",C1739)),ISNUMBER(FIND("Prorocentrum donghaiense",C1739)) )</f>
        <v>0</v>
      </c>
      <c r="AB1739" t="b">
        <f>OR(ISNUMBER(FIND(" rat ",C1739)),ISNUMBER(FIND(" rats ",C1739)),ISNUMBER(FIND(" Rats ",C1739)),ISNUMBER(FIND(" Rat ",C1739)),ISNUMBER(FIND(" rat.",C1739)),ISNUMBER(FIND(" rats.",C1739)),ISNUMBER(FIND("mouse",C1739)),ISNUMBER(FIND("mice",C1739)), ISNUMBER(FIND(" Mice",C1739)))</f>
        <v>1</v>
      </c>
      <c r="AC1739" t="b">
        <f>OR(ISNUMBER(FIND(" cell ",C1739)),ISNUMBER(FIND("fibroblast",C1739)),ISNUMBER(FIND("macrophage",C1739)),ISNUMBER(FIND("epithelial",C1739)),ISNUMBER(FIND("endothelial",C1739)),ISNUMBER(FIND("neuron",C1739)),ISNUMBER(FIND(" cells ",C1739)),ISNUMBER(FIND("RBC",C1739)),ISNUMBER(FIND("mitochond",C1739)),ISNUMBER(FIND("adipocyte",C1739)),ISNUMBER(FIND("osteo",C1739)),ISNUMBER(FIND("keratin",C1739)),ISNUMBER(FIND(" cell's ",C1739)),ISNUMBER(FIND("eukary",C1739)),ISNUMBER(FIND("sperm",C1739)))</f>
        <v>1</v>
      </c>
      <c r="AD1739" t="b">
        <f>OR(ISNUMBER(FIND("human",B1739)),ISNUMBER(FIND("workers",B1739)),ISNUMBER(FIND("workforces",B1739)),ISNUMBER(FIND("occupational",B1739)),ISNUMBER(FIND("Case report",B1739)),ISNUMBER(FIND("Workplaces",B1739)),ISNUMBER(FIND("worker",B1739)))</f>
        <v>0</v>
      </c>
      <c r="AE1739" t="b">
        <f>OR(ISNUMBER(FIND(" plant ",C1739)),ISNUMBER(FIND("Plant ",C1739)),ISNUMBER(FIND("tomato",C1739)),ISNUMBER(FIND("plants",C1739)),ISNUMBER(FIND("Plants",C1739)),ISNUMBER(FIND("algae",C1739)),ISNUMBER(FIND("lettuce",C1739)),ISNUMBER(FIND("green gram sprouts ",C1739)),ISNUMBER(FIND("Cucurbita pepo",C1739)),ISNUMBER(FIND("bean ",C1739)),ISNUMBER(FIND("chloroplast",C1739)),ISNUMBER(FIND("chlorophyll",C1739)),ISNUMBER(FIND("seedling",C1739)),ISNUMBER(FIND("canola",C1739)),ISNUMBER(FIND("shoot",C1739)),ISNUMBER(FIND("photosynthes",C1739)),ISNUMBER(FIND(" leaves ",C1739)),,ISNUMBER(FIND("agriculture",C1739)),ISNUMBER(FIND(" crops ",C1739)))</f>
        <v>0</v>
      </c>
      <c r="AF1739" t="b">
        <f>OR(ISNUMBER(FIND("bacteria",C1739)),ISNUMBER(FIND("Bacteria",C1739)),ISNUMBER(FIND("Bacterium",C1739)),ISNUMBER(FIND("bacterium",C1739)),ISNUMBER(FIND(" coli ",C1739)))</f>
        <v>0</v>
      </c>
      <c r="AG1739" t="b">
        <f>OR(ISNUMBER(FIND("fungi",C1739)),ISNUMBER(FIND("Fungi",C1739)),ISNUMBER(FIND("fungus",C1739)),ISNUMBER(FIND("Fungus",C1739)),ISNUMBER(FIND("mushroom",C1739)),ISNUMBER(FIND("Mushroom",C1739)),ISNUMBER(FIND(" mold ",C1739)))</f>
        <v>0</v>
      </c>
      <c r="AH1739" t="b">
        <f>OR(ISNUMBER(FIND("Pig ",C1739)),ISNUMBER(FIND("pig ",C1739)),ISNUMBER(FIND("Pigs ",C1739)),ISNUMBER(FIND("pigs ",C1739)))</f>
        <v>0</v>
      </c>
      <c r="AI1739" t="b">
        <f>OR(ISNUMBER(FIND(" C. elegans",C1739)),ISNUMBER(FIND("Caenorhabditis elegans",C1739)),ISNUMBER(FIND("earthworms",C1739)),ISNUMBER(FIND(" Ficopomatus enigmaticus",C1739)),ISNUMBER(FIND("larva",C1739)),ISNUMBER(FIND("Lumbriculus variegatus",C1739)),ISNUMBER(FIND("nematode",C1739)))</f>
        <v>0</v>
      </c>
      <c r="AJ1739" t="b">
        <f>NOT(OR(AA1739,AB1739,AC1739,AD1739,AE1739,AF1739,AG1739,AH1739,AI1739))</f>
        <v>0</v>
      </c>
      <c r="AL1739" t="b">
        <f>OR(AA1739,AB1739,AD1739,AE1739,AF1739,AG1739,AH1739,AI1739)</f>
        <v>1</v>
      </c>
      <c r="AM1739" t="b">
        <f>IF(Table1[[#This Row],[In vivo?]],IF(Table1[[#This Row],[Cell]],FALSE,TRUE),FALSE)</f>
        <v>0</v>
      </c>
      <c r="AN1739" t="b">
        <f>AND(AC1739,AL1739)</f>
        <v>1</v>
      </c>
      <c r="AO1739" t="b">
        <f>IF(Table1[[#This Row],[Cell]],IF(Table1[[#This Row],[In vivo?]],FALSE,TRUE),FALSE)</f>
        <v>0</v>
      </c>
      <c r="AP1739" t="b">
        <f>NOT(OR(Table1[[#This Row],[In vivo?]],Table1[[#This Row],[Only in Cell]]))</f>
        <v>0</v>
      </c>
      <c r="AQ1739" t="b">
        <f>IF(OR(Table1[[#This Row],[Rodents]],Table1[[#This Row],[Human]],Table1[[#This Row],[Pig]]),OR(ISNUMBER(FIND("pulmonary",C1739)),ISNUMBER(FIND("lung",C1739))),"NA")</f>
        <v>0</v>
      </c>
      <c r="AR1739" t="b">
        <f>IF(OR(Table1[[#This Row],[Rodents]],Table1[[#This Row],[Human]],Table1[[#This Row],[Pig]]),OR(ISNUMBER(FIND("skin",C1739)),ISNUMBER(FIND("dermal",C1739))),"NA")</f>
        <v>0</v>
      </c>
      <c r="AS1739" t="b">
        <f>IF(OR(Table1[[#This Row],[Rodents]],Table1[[#This Row],[Human]],Table1[[#This Row],[Pig]]),OR(ISNUMBER(FIND("liver",C1739)),ISNUMBER(FIND("hepat",C1739))),"NA")</f>
        <v>0</v>
      </c>
      <c r="AT1739" t="b">
        <f>IF(OR(Table1[[#This Row],[Rodents]],Table1[[#This Row],[Human]],Table1[[#This Row],[Pig]]),OR(ISNUMBER(FIND("kidney",C1739)),ISNUMBER(FIND("neph",C1739))),"NA")</f>
        <v>0</v>
      </c>
      <c r="AU1739" t="b">
        <f>IF(OR(Table1[[#This Row],[Rodents]],Table1[[#This Row],[Human]],Table1[[#This Row],[Pig]]),OR(ISNUMBER(FIND("brain",C1739)),ISNUMBER(FIND("neur",C1739)),ISNUMBER(FIND("nerv",C1739))),"NA")</f>
        <v>0</v>
      </c>
      <c r="AV1739" t="b">
        <f>IF(OR(Table1[[#This Row],[Rodents]],Table1[[#This Row],[Human]],Table1[[#This Row],[Pig]]),OR(ISNUMBER(FIND("heart",C1739)),ISNUMBER(FIND("cardi",C1739))),"NA")</f>
        <v>0</v>
      </c>
      <c r="AW1739" t="b">
        <f>IF(OR(Table1[[#This Row],[Rodents]],Table1[[#This Row],[Human]],Table1[[#This Row],[Pig]]),OR(ISNUMBER(FIND("gastro",C1739)),ISNUMBER(FIND("intesti",C1739)),ISNUMBER(FIND("stomach",C1739))),"NA")</f>
        <v>0</v>
      </c>
      <c r="AX1739" t="b">
        <f>IF(OR(Table1[[#This Row],[Rodents]],Table1[[#This Row],[Human]],Table1[[#This Row],[Pig]]),NOT(OR(AQ1739,AR1739,AS1739,AT1739,AU1739,AV1739,AW1739)),"NA")</f>
        <v>1</v>
      </c>
      <c r="AY1739" t="b">
        <f>OR(ISNUMBER(FIND("SWCNT",C1739)),ISNUMBER(FIND("SWNT",C1739)),ISNUMBER(FIND("single-wall",C1739)),ISNUMBER(FIND("single wall",C1739)),ISNUMBER(FIND("Single wall",C1739)),ISNUMBER(FIND("Single-wall",C1739)),ISNUMBER(FIND("SWCNT",B1739)),ISNUMBER(FIND("SWNT",B1739)),ISNUMBER(FIND("single-wall",B1739)),ISNUMBER(FIND("single wall",B1739)),ISNUMBER(FIND("Single-wall",B1739)),ISNUMBER(FIND("Single wall",B1739)))</f>
        <v>1</v>
      </c>
      <c r="AZ1739" t="b">
        <f>OR(ISNUMBER(FIND("MWCNT",C1739)),ISNUMBER(FIND("MWNT",C1739)),ISNUMBER(FIND("multi-wall",C1739)),ISNUMBER(FIND("multi wall",C1739)),ISNUMBER(FIND("multiwall",C1739)),ISNUMBER(FIND("Multi-wall",C1739)),ISNUMBER(FIND("Multi wall",C1739)),ISNUMBER(FIND("Multiwall",C1739)),ISNUMBER(FIND("MWCNT",B1739)),ISNUMBER(FIND("MWNT",B1739)),ISNUMBER(FIND("multi-wall",B1739)),ISNUMBER(FIND("multi wall",B1739)),ISNUMBER(FIND("multiwall",B1739)),ISNUMBER(FIND("Multi-wall",B1739)),ISNUMBER(FIND("Multi wall",B1739)),ISNUMBER(FIND("Multiwall",B1739)),ISNUMBER(FIND("Double-wall",B1739)),ISNUMBER(FIND("Double wall",B1739)),ISNUMBER(FIND("Doublewall",B1739)),ISNUMBER(FIND("double-wall",B1739)),ISNUMBER(FIND("double wall",B1739)),ISNUMBER(FIND("doublewall",B1739)))</f>
        <v>0</v>
      </c>
      <c r="BA1739" t="b">
        <f>AND(Table1[[#This Row],[SWCNT]],Table1[[#This Row],[MWCNT]])</f>
        <v>0</v>
      </c>
      <c r="BB1739" t="b">
        <f>IF(Table1[[#This Row],[SWCNT]]=TRUE,FALSE,IF(Table1[[#This Row],[MWCNT]]=TRUE,FALSE,TRUE))</f>
        <v>0</v>
      </c>
      <c r="BC1739" s="18"/>
    </row>
    <row r="1740" spans="1:55" ht="116">
      <c r="A1740" t="s">
        <v>4873</v>
      </c>
      <c r="B1740" s="2" t="s">
        <v>4876</v>
      </c>
      <c r="C1740" s="16" t="s">
        <v>4879</v>
      </c>
      <c r="D1740" s="17" t="s">
        <v>260</v>
      </c>
      <c r="E1740" s="2">
        <v>2011</v>
      </c>
      <c r="F1740" t="b">
        <f>OR(ISNUMBER(FIND("cytotoxic",C1740)),ISNUMBER(FIND("Cytotoxic",C1740)),ISNUMBER(FIND("cellular toxicity",C1740)),ISNUMBER(FIND("cell death",C1740)),ISNUMBER(FIND("viable",C1740)),ISNUMBER(FIND("phytotoxic",C1740)),ISNUMBER(FIND("acute toxicity",C1740)),ISNUMBER(FIND("MTT",C1740)),ISNUMBER(FIND("survival",C1740)),ISNUMBER(FIND("prolifer",C1740)),ISNUMBER(FIND("apoptosis",C1740)),ISNUMBER(FIND("neurotoxic",C1740)),ISNUMBER(FIND("  lysis ",C1740)),ISNUMBER(FIND("necrosis",C1740)),ISNUMBER(FIND("cellular death",C1740))*3,ISNUMBER(FIND("LDH",C1740)),ISNUMBER(FIND("Acute toxicity",C1740)))</f>
        <v>0</v>
      </c>
      <c r="G1740" t="b">
        <f>OR(ISNUMBER(FIND("genotoxic",C1740)),ISNUMBER(FIND("genotoxicity",C1740)),ISNUMBER(FIND("DNA damage",C1740)),ISNUMBER(FIND("DNA",C1740)),ISNUMBER(FIND("RNA",C1740)),ISNUMBER(FIND("mesothelioma",C1740)),ISNUMBER(FIND("carcino",C1740)),ISNUMBER(FIND("mutagen",C1740)),ISNUMBER(FIND("genetic",C1740)))</f>
        <v>0</v>
      </c>
      <c r="H1740" t="b">
        <f>OR(ISNUMBER(FIND("inflammatory",C1740)),ISNUMBER(FIND("inflamm",C1740)))</f>
        <v>0</v>
      </c>
      <c r="I1740" t="b">
        <f>OR(ISNUMBER(FIND("immune",C1740)),ISNUMBER(FIND("immunological",C1740)),ISNUMBER(FIND("interleuk",C1740)),ISNUMBER(FIND("platelet activation",C1740)),ISNUMBER(FIND("monocyte",C1740)),ISNUMBER(FIND("leukocyte",C1740)),ISNUMBER(FIND("cytokine",C1740)),ISNUMBER(FIND("CD4",C1740)),ISNUMBER(FIND("CD8",C1740)),ISNUMBER(FIND("T-cell",C1740)))</f>
        <v>1</v>
      </c>
      <c r="J1740" t="b">
        <f>OR(ISNUMBER(FIND("reactive oxygen",C1740)),ISNUMBER(FIND("ROS",C1740)),ISNUMBER(FIND("free radical",C1740)),ISNUMBER(FIND("oxidative stress",C1740)),ISNUMBER(FIND("peroxid",C1740)),ISNUMBER(FIND("oxidative",C1740)),ISNUMBER(FIND("antioxid",C1740)))</f>
        <v>0</v>
      </c>
      <c r="K1740" t="b">
        <f>OR(ISNUMBER(FIND("autophag",C1740)))</f>
        <v>0</v>
      </c>
      <c r="L1740" t="b">
        <f>OR(ISNUMBER(FIND("morpholog",C1740)))</f>
        <v>0</v>
      </c>
      <c r="M1740" t="b">
        <f>OR(ISNUMBER(FIND("fibrosis",C1740)),ISNUMBER(FIND("Fibrosis",C1740)),ISNUMBER(FIND("fibrot",C1740)))</f>
        <v>0</v>
      </c>
      <c r="N1740" t="b">
        <f>OR(ISNUMBER(FIND("offspring",C1740)),ISNUMBER(FIND("Parental",C1740)),ISNUMBER(FIND("parental",C1740)),ISNUMBER(FIND("germline",C1740)),ISNUMBER(FIND("reproduc",C1740)),ISNUMBER(FIND("embryo",C1740)))</f>
        <v>0</v>
      </c>
      <c r="O1740" t="b">
        <f>OR(ISNUMBER(FIND("metabol",C1740)),ISNUMBER(FIND("Metabol",C1740)),ISNUMBER(FIND("digest",C1740)),ISNUMBER(FIND("mitochon",C1740)))</f>
        <v>0</v>
      </c>
      <c r="P1740" t="b">
        <f>OR(ISNUMBER(FIND("ecotox",C1740)),ISNUMBER(FIND("Ecotox",B1740)),ISNUMBER(FIND("ecotox",B1740)),ISNUMBER(FIND("Ecotox",C1740)))</f>
        <v>0</v>
      </c>
      <c r="Q1740" t="b">
        <f>OR(ISNUMBER(FIND("Bioaccum",C1740)),ISNUMBER(FIND("bioaccum",C1740)),ISNUMBER(FIND("accum",C1740)))</f>
        <v>0</v>
      </c>
      <c r="R1740" t="b">
        <f>OR(ISNUMBER(FIND("Occupation",C1740)),ISNUMBER(FIND("occupation",C1740)),ISNUMBER(FIND("worker",C1740)),ISNUMBER(FIND("workforce",C1740)))</f>
        <v>0</v>
      </c>
      <c r="S1740" t="b">
        <f>NOT(OR(F1740,G1740,H1740,I1740,J1740,K1740,L1740,M1740,N1740,O1740,P1740,Q1740,R1740))</f>
        <v>0</v>
      </c>
      <c r="U1740" t="b">
        <f>OR(Table1[[#This Row],[Inflammation]],Table1[[#This Row],[Immune]])</f>
        <v>1</v>
      </c>
      <c r="V1740" t="b">
        <f>IF(OR(Table1[[#This Row],[Rodents]],Table1[[#This Row],[Human]],Table1[[#This Row],[Pig]]),OR(ISNUMBER(FIND("intratrach",C1740)),ISNUMBER(FIND("nasal ",C1740)),ISNUMBER(FIND("instill",C1740))),"NA")</f>
        <v>0</v>
      </c>
      <c r="W1740" t="b">
        <f>IF(OR(Table1[[#This Row],[Rodents]],Table1[[#This Row],[Human]],Table1[[#This Row],[Pig]]),OR(ISNUMBER(FIND("dermal",C1740)),ISNUMBER(FIND("skin ",C1740))),"NA")</f>
        <v>0</v>
      </c>
      <c r="X1740" t="b">
        <f>IF(OR(Table1[[#This Row],[Rodents]],Table1[[#This Row],[Human]],Table1[[#This Row],[Pig]]),OR(ISNUMBER(FIND("injected",C1740)),ISNUMBER(FIND("periton",C1740)),ISNUMBER(FIND("intrascrot",C1740))),"NA")</f>
        <v>0</v>
      </c>
      <c r="Y1740" t="b">
        <f>IF(OR(Table1[[#This Row],[Rodents]],Table1[[#This Row],[Human]],Table1[[#This Row],[Pig]]),NOT(OR(Table1[[#This Row],[Inhaled/Intratracheal/intranasal]],Table1[[#This Row],[Dermal]],Table1[[#This Row],[Injected]])),"NA")</f>
        <v>1</v>
      </c>
      <c r="AA1740" t="b">
        <f>OR(ISNUMBER(FIND("fish ",C1740)),ISNUMBER(FIND("Fish ",C1740)),ISNUMBER(FIND("aquatic",C1740)),ISNUMBER(FIND("daphnids",C1740)),ISNUMBER(FIND("Carcinus maenas",C1740)),ISNUMBER(FIND("Daphnia",C1740)),ISNUMBER(FIND("Ruditapes philippinarum",C1740)),ISNUMBER(FIND("daphnia",C1740)),ISNUMBER(FIND("marine",C1740)),ISNUMBER(FIND("mussel",C1740)),ISNUMBER(FIND("algae",C1740)),ISNUMBER(FIND("Donax faba",C1740)),ISNUMBER(FIND("estuarine",C1740)),ISNUMBER(FIND("snail",C1740)),ISNUMBER(FIND("Prorocentrum donghaiense",C1740)) )</f>
        <v>0</v>
      </c>
      <c r="AB1740" t="b">
        <f>OR(ISNUMBER(FIND(" rat ",C1740)),ISNUMBER(FIND(" rats ",C1740)),ISNUMBER(FIND(" Rats ",C1740)),ISNUMBER(FIND(" Rat ",C1740)),ISNUMBER(FIND(" rat.",C1740)),ISNUMBER(FIND(" rats.",C1740)),ISNUMBER(FIND("mouse",C1740)),ISNUMBER(FIND("mice",C1740)), ISNUMBER(FIND(" Mice",C1740)))</f>
        <v>1</v>
      </c>
      <c r="AC1740" t="b">
        <f>OR(ISNUMBER(FIND(" cell ",C1740)),ISNUMBER(FIND("fibroblast",C1740)),ISNUMBER(FIND("macrophage",C1740)),ISNUMBER(FIND("epithelial",C1740)),ISNUMBER(FIND("endothelial",C1740)),ISNUMBER(FIND("neuron",C1740)),ISNUMBER(FIND(" cells ",C1740)),ISNUMBER(FIND("RBC",C1740)),ISNUMBER(FIND("mitochond",C1740)),ISNUMBER(FIND("adipocyte",C1740)),ISNUMBER(FIND("osteo",C1740)),ISNUMBER(FIND("keratin",C1740)),ISNUMBER(FIND(" cell's ",C1740)),ISNUMBER(FIND("eukary",C1740)),ISNUMBER(FIND("sperm",C1740)))</f>
        <v>1</v>
      </c>
      <c r="AD1740" t="b">
        <f>OR(ISNUMBER(FIND("human",B1740)),ISNUMBER(FIND("workers",B1740)),ISNUMBER(FIND("workforces",B1740)),ISNUMBER(FIND("occupational",B1740)),ISNUMBER(FIND("Case report",B1740)),ISNUMBER(FIND("Workplaces",B1740)),ISNUMBER(FIND("worker",B1740)))</f>
        <v>0</v>
      </c>
      <c r="AE1740" t="b">
        <f>OR(ISNUMBER(FIND(" plant ",C1740)),ISNUMBER(FIND("Plant ",C1740)),ISNUMBER(FIND("tomato",C1740)),ISNUMBER(FIND("plants",C1740)),ISNUMBER(FIND("Plants",C1740)),ISNUMBER(FIND("algae",C1740)),ISNUMBER(FIND("lettuce",C1740)),ISNUMBER(FIND("green gram sprouts ",C1740)),ISNUMBER(FIND("Cucurbita pepo",C1740)),ISNUMBER(FIND("bean ",C1740)),ISNUMBER(FIND("chloroplast",C1740)),ISNUMBER(FIND("chlorophyll",C1740)),ISNUMBER(FIND("seedling",C1740)),ISNUMBER(FIND("canola",C1740)),ISNUMBER(FIND("shoot",C1740)),ISNUMBER(FIND("photosynthes",C1740)),ISNUMBER(FIND(" leaves ",C1740)),,ISNUMBER(FIND("agriculture",C1740)),ISNUMBER(FIND(" crops ",C1740)))</f>
        <v>0</v>
      </c>
      <c r="AF1740" t="b">
        <f>OR(ISNUMBER(FIND("bacteria",C1740)),ISNUMBER(FIND("Bacteria",C1740)),ISNUMBER(FIND("Bacterium",C1740)),ISNUMBER(FIND("bacterium",C1740)),ISNUMBER(FIND(" coli ",C1740)))</f>
        <v>0</v>
      </c>
      <c r="AG1740" t="b">
        <f>OR(ISNUMBER(FIND("fungi",C1740)),ISNUMBER(FIND("Fungi",C1740)),ISNUMBER(FIND("fungus",C1740)),ISNUMBER(FIND("Fungus",C1740)),ISNUMBER(FIND("mushroom",C1740)),ISNUMBER(FIND("Mushroom",C1740)),ISNUMBER(FIND(" mold ",C1740)))</f>
        <v>0</v>
      </c>
      <c r="AH1740" t="b">
        <f>OR(ISNUMBER(FIND("Pig ",C1740)),ISNUMBER(FIND("pig ",C1740)),ISNUMBER(FIND("Pigs ",C1740)),ISNUMBER(FIND("pigs ",C1740)))</f>
        <v>0</v>
      </c>
      <c r="AI1740" t="b">
        <f>OR(ISNUMBER(FIND(" C. elegans",C1740)),ISNUMBER(FIND("Caenorhabditis elegans",C1740)),ISNUMBER(FIND("earthworms",C1740)),ISNUMBER(FIND(" Ficopomatus enigmaticus",C1740)),ISNUMBER(FIND("larva",C1740)),ISNUMBER(FIND("Lumbriculus variegatus",C1740)),ISNUMBER(FIND("nematode",C1740)))</f>
        <v>0</v>
      </c>
      <c r="AJ1740" t="b">
        <f>NOT(OR(AA1740,AB1740,AC1740,AD1740,AE1740,AF1740,AG1740,AH1740,AI1740))</f>
        <v>0</v>
      </c>
      <c r="AL1740" t="b">
        <f>OR(AA1740,AB1740,AD1740,AE1740,AF1740,AG1740,AH1740,AI1740)</f>
        <v>1</v>
      </c>
      <c r="AM1740" t="b">
        <f>IF(Table1[[#This Row],[In vivo?]],IF(Table1[[#This Row],[Cell]],FALSE,TRUE),FALSE)</f>
        <v>0</v>
      </c>
      <c r="AN1740" t="b">
        <f>AND(AC1740,AL1740)</f>
        <v>1</v>
      </c>
      <c r="AO1740" t="b">
        <f>IF(Table1[[#This Row],[Cell]],IF(Table1[[#This Row],[In vivo?]],FALSE,TRUE),FALSE)</f>
        <v>0</v>
      </c>
      <c r="AP1740" t="b">
        <f>NOT(OR(Table1[[#This Row],[In vivo?]],Table1[[#This Row],[Only in Cell]]))</f>
        <v>0</v>
      </c>
      <c r="AQ1740" t="b">
        <f>IF(OR(Table1[[#This Row],[Rodents]],Table1[[#This Row],[Human]],Table1[[#This Row],[Pig]]),OR(ISNUMBER(FIND("pulmonary",C1740)),ISNUMBER(FIND("lung",C1740))),"NA")</f>
        <v>0</v>
      </c>
      <c r="AR1740" t="b">
        <f>IF(OR(Table1[[#This Row],[Rodents]],Table1[[#This Row],[Human]],Table1[[#This Row],[Pig]]),OR(ISNUMBER(FIND("skin",C1740)),ISNUMBER(FIND("dermal",C1740))),"NA")</f>
        <v>0</v>
      </c>
      <c r="AS1740" t="b">
        <f>IF(OR(Table1[[#This Row],[Rodents]],Table1[[#This Row],[Human]],Table1[[#This Row],[Pig]]),OR(ISNUMBER(FIND("liver",C1740)),ISNUMBER(FIND("hepat",C1740))),"NA")</f>
        <v>0</v>
      </c>
      <c r="AT1740" t="b">
        <f>IF(OR(Table1[[#This Row],[Rodents]],Table1[[#This Row],[Human]],Table1[[#This Row],[Pig]]),OR(ISNUMBER(FIND("kidney",C1740)),ISNUMBER(FIND("neph",C1740))),"NA")</f>
        <v>0</v>
      </c>
      <c r="AU1740" t="b">
        <f>IF(OR(Table1[[#This Row],[Rodents]],Table1[[#This Row],[Human]],Table1[[#This Row],[Pig]]),OR(ISNUMBER(FIND("brain",C1740)),ISNUMBER(FIND("neur",C1740)),ISNUMBER(FIND("nerv",C1740))),"NA")</f>
        <v>0</v>
      </c>
      <c r="AV1740" t="b">
        <f>IF(OR(Table1[[#This Row],[Rodents]],Table1[[#This Row],[Human]],Table1[[#This Row],[Pig]]),OR(ISNUMBER(FIND("heart",C1740)),ISNUMBER(FIND("cardi",C1740))),"NA")</f>
        <v>0</v>
      </c>
      <c r="AW1740" t="b">
        <f>IF(OR(Table1[[#This Row],[Rodents]],Table1[[#This Row],[Human]],Table1[[#This Row],[Pig]]),OR(ISNUMBER(FIND("gastro",C1740)),ISNUMBER(FIND("intesti",C1740)),ISNUMBER(FIND("stomach",C1740))),"NA")</f>
        <v>0</v>
      </c>
      <c r="AX1740" t="b">
        <f>IF(OR(Table1[[#This Row],[Rodents]],Table1[[#This Row],[Human]],Table1[[#This Row],[Pig]]),NOT(OR(AQ1740,AR1740,AS1740,AT1740,AU1740,AV1740,AW1740)),"NA")</f>
        <v>1</v>
      </c>
      <c r="AY1740" t="b">
        <f>OR(ISNUMBER(FIND("SWCNT",C1740)),ISNUMBER(FIND("SWNT",C1740)),ISNUMBER(FIND("single-wall",C1740)),ISNUMBER(FIND("single wall",C1740)),ISNUMBER(FIND("Single wall",C1740)),ISNUMBER(FIND("Single-wall",C1740)),ISNUMBER(FIND("SWCNT",B1740)),ISNUMBER(FIND("SWNT",B1740)),ISNUMBER(FIND("single-wall",B1740)),ISNUMBER(FIND("single wall",B1740)),ISNUMBER(FIND("Single-wall",B1740)),ISNUMBER(FIND("Single wall",B1740)))</f>
        <v>0</v>
      </c>
      <c r="AZ1740" t="b">
        <f>OR(ISNUMBER(FIND("MWCNT",C1740)),ISNUMBER(FIND("MWNT",C1740)),ISNUMBER(FIND("multi-wall",C1740)),ISNUMBER(FIND("multi wall",C1740)),ISNUMBER(FIND("multiwall",C1740)),ISNUMBER(FIND("Multi-wall",C1740)),ISNUMBER(FIND("Multi wall",C1740)),ISNUMBER(FIND("Multiwall",C1740)),ISNUMBER(FIND("MWCNT",B1740)),ISNUMBER(FIND("MWNT",B1740)),ISNUMBER(FIND("multi-wall",B1740)),ISNUMBER(FIND("multi wall",B1740)),ISNUMBER(FIND("multiwall",B1740)),ISNUMBER(FIND("Multi-wall",B1740)),ISNUMBER(FIND("Multi wall",B1740)),ISNUMBER(FIND("Multiwall",B1740)),ISNUMBER(FIND("Double-wall",B1740)),ISNUMBER(FIND("Double wall",B1740)),ISNUMBER(FIND("Doublewall",B1740)),ISNUMBER(FIND("double-wall",B1740)),ISNUMBER(FIND("double wall",B1740)),ISNUMBER(FIND("doublewall",B1740)))</f>
        <v>1</v>
      </c>
      <c r="BA1740" t="b">
        <f>AND(Table1[[#This Row],[SWCNT]],Table1[[#This Row],[MWCNT]])</f>
        <v>0</v>
      </c>
      <c r="BB1740" t="b">
        <f>IF(Table1[[#This Row],[SWCNT]]=TRUE,FALSE,IF(Table1[[#This Row],[MWCNT]]=TRUE,FALSE,TRUE))</f>
        <v>0</v>
      </c>
      <c r="BC1740" s="18"/>
    </row>
    <row r="1741" spans="1:55" ht="240.5">
      <c r="A1741" t="s">
        <v>4882</v>
      </c>
      <c r="B1741" s="2" t="s">
        <v>4884</v>
      </c>
      <c r="C1741" s="16" t="s">
        <v>4886</v>
      </c>
      <c r="D1741" s="17" t="s">
        <v>4887</v>
      </c>
      <c r="E1741" s="2">
        <v>2011</v>
      </c>
      <c r="F1741" t="b">
        <f>OR(ISNUMBER(FIND("cytotoxic",C1741)),ISNUMBER(FIND("Cytotoxic",C1741)),ISNUMBER(FIND("cellular toxicity",C1741)),ISNUMBER(FIND("cell death",C1741)),ISNUMBER(FIND("viable",C1741)),ISNUMBER(FIND("phytotoxic",C1741)),ISNUMBER(FIND("acute toxicity",C1741)),ISNUMBER(FIND("MTT",C1741)),ISNUMBER(FIND("survival",C1741)),ISNUMBER(FIND("prolifer",C1741)),ISNUMBER(FIND("apoptosis",C1741)),ISNUMBER(FIND("neurotoxic",C1741)),ISNUMBER(FIND("  lysis ",C1741)),ISNUMBER(FIND("necrosis",C1741)),ISNUMBER(FIND("cellular death",C1741))*3,ISNUMBER(FIND("LDH",C1741)),ISNUMBER(FIND("Acute toxicity",C1741)))</f>
        <v>1</v>
      </c>
      <c r="G1741" t="b">
        <f>OR(ISNUMBER(FIND("genotoxic",C1741)),ISNUMBER(FIND("genotoxicity",C1741)),ISNUMBER(FIND("DNA damage",C1741)),ISNUMBER(FIND("DNA",C1741)),ISNUMBER(FIND("RNA",C1741)),ISNUMBER(FIND("mesothelioma",C1741)),ISNUMBER(FIND("carcino",C1741)),ISNUMBER(FIND("mutagen",C1741)),ISNUMBER(FIND("genetic",C1741)))</f>
        <v>1</v>
      </c>
      <c r="H1741" t="b">
        <f>OR(ISNUMBER(FIND("inflammatory",C1741)),ISNUMBER(FIND("inflamm",C1741)))</f>
        <v>0</v>
      </c>
      <c r="I1741" t="b">
        <f>OR(ISNUMBER(FIND("immune",C1741)),ISNUMBER(FIND("immunological",C1741)),ISNUMBER(FIND("interleuk",C1741)),ISNUMBER(FIND("platelet activation",C1741)),ISNUMBER(FIND("monocyte",C1741)),ISNUMBER(FIND("leukocyte",C1741)),ISNUMBER(FIND("cytokine",C1741)),ISNUMBER(FIND("CD4",C1741)),ISNUMBER(FIND("CD8",C1741)),ISNUMBER(FIND("T-cell",C1741)))</f>
        <v>0</v>
      </c>
      <c r="J1741" t="b">
        <f>OR(ISNUMBER(FIND("reactive oxygen",C1741)),ISNUMBER(FIND("ROS",C1741)),ISNUMBER(FIND("free radical",C1741)),ISNUMBER(FIND("oxidative stress",C1741)),ISNUMBER(FIND("peroxid",C1741)),ISNUMBER(FIND("oxidative",C1741)),ISNUMBER(FIND("antioxid",C1741)))</f>
        <v>1</v>
      </c>
      <c r="K1741" t="b">
        <f>OR(ISNUMBER(FIND("autophag",C1741)))</f>
        <v>0</v>
      </c>
      <c r="L1741" t="b">
        <f>OR(ISNUMBER(FIND("morpholog",C1741)))</f>
        <v>0</v>
      </c>
      <c r="M1741" t="b">
        <f>OR(ISNUMBER(FIND("fibrosis",C1741)),ISNUMBER(FIND("Fibrosis",C1741)),ISNUMBER(FIND("fibrot",C1741)))</f>
        <v>0</v>
      </c>
      <c r="N1741" t="b">
        <f>OR(ISNUMBER(FIND("offspring",C1741)),ISNUMBER(FIND("Parental",C1741)),ISNUMBER(FIND("parental",C1741)),ISNUMBER(FIND("germline",C1741)),ISNUMBER(FIND("reproduc",C1741)),ISNUMBER(FIND("embryo",C1741)))</f>
        <v>0</v>
      </c>
      <c r="O1741" t="b">
        <f>OR(ISNUMBER(FIND("metabol",C1741)),ISNUMBER(FIND("Metabol",C1741)),ISNUMBER(FIND("digest",C1741)),ISNUMBER(FIND("mitochon",C1741)))</f>
        <v>0</v>
      </c>
      <c r="P1741" t="b">
        <f>OR(ISNUMBER(FIND("ecotox",C1741)),ISNUMBER(FIND("Ecotox",B1741)),ISNUMBER(FIND("ecotox",B1741)),ISNUMBER(FIND("Ecotox",C1741)))</f>
        <v>0</v>
      </c>
      <c r="Q1741" t="b">
        <f>OR(ISNUMBER(FIND("Bioaccum",C1741)),ISNUMBER(FIND("bioaccum",C1741)),ISNUMBER(FIND("accum",C1741)))</f>
        <v>0</v>
      </c>
      <c r="R1741" t="b">
        <f>OR(ISNUMBER(FIND("Occupation",C1741)),ISNUMBER(FIND("occupation",C1741)),ISNUMBER(FIND("worker",C1741)),ISNUMBER(FIND("workforce",C1741)))</f>
        <v>0</v>
      </c>
      <c r="S1741" t="b">
        <f>NOT(OR(F1741,G1741,H1741,I1741,J1741,K1741,L1741,M1741,N1741,O1741,P1741,Q1741,R1741))</f>
        <v>0</v>
      </c>
      <c r="U1741" t="b">
        <f>OR(Table1[[#This Row],[Inflammation]],Table1[[#This Row],[Immune]])</f>
        <v>0</v>
      </c>
      <c r="V1741" t="b">
        <f>IF(OR(Table1[[#This Row],[Rodents]],Table1[[#This Row],[Human]],Table1[[#This Row],[Pig]]),OR(ISNUMBER(FIND("intratrach",C1741)),ISNUMBER(FIND("nasal ",C1741)),ISNUMBER(FIND("instill",C1741))),"NA")</f>
        <v>0</v>
      </c>
      <c r="W1741" t="b">
        <f>IF(OR(Table1[[#This Row],[Rodents]],Table1[[#This Row],[Human]],Table1[[#This Row],[Pig]]),OR(ISNUMBER(FIND("dermal",C1741)),ISNUMBER(FIND("skin ",C1741))),"NA")</f>
        <v>0</v>
      </c>
      <c r="X1741" t="b">
        <f>IF(OR(Table1[[#This Row],[Rodents]],Table1[[#This Row],[Human]],Table1[[#This Row],[Pig]]),OR(ISNUMBER(FIND("injected",C1741)),ISNUMBER(FIND("periton",C1741)),ISNUMBER(FIND("intrascrot",C1741))),"NA")</f>
        <v>1</v>
      </c>
      <c r="Y1741" t="b">
        <f>IF(OR(Table1[[#This Row],[Rodents]],Table1[[#This Row],[Human]],Table1[[#This Row],[Pig]]),NOT(OR(Table1[[#This Row],[Inhaled/Intratracheal/intranasal]],Table1[[#This Row],[Dermal]],Table1[[#This Row],[Injected]])),"NA")</f>
        <v>0</v>
      </c>
      <c r="AA1741" t="b">
        <f>OR(ISNUMBER(FIND("fish ",C1741)),ISNUMBER(FIND("Fish ",C1741)),ISNUMBER(FIND("aquatic",C1741)),ISNUMBER(FIND("daphnids",C1741)),ISNUMBER(FIND("Carcinus maenas",C1741)),ISNUMBER(FIND("Daphnia",C1741)),ISNUMBER(FIND("Ruditapes philippinarum",C1741)),ISNUMBER(FIND("daphnia",C1741)),ISNUMBER(FIND("marine",C1741)),ISNUMBER(FIND("mussel",C1741)),ISNUMBER(FIND("algae",C1741)),ISNUMBER(FIND("Donax faba",C1741)),ISNUMBER(FIND("estuarine",C1741)),ISNUMBER(FIND("snail",C1741)),ISNUMBER(FIND("Prorocentrum donghaiense",C1741)) )</f>
        <v>0</v>
      </c>
      <c r="AB1741" t="b">
        <f>OR(ISNUMBER(FIND(" rat ",C1741)),ISNUMBER(FIND(" rats ",C1741)),ISNUMBER(FIND(" Rats ",C1741)),ISNUMBER(FIND(" Rat ",C1741)),ISNUMBER(FIND(" rat.",C1741)),ISNUMBER(FIND(" rats.",C1741)),ISNUMBER(FIND("mouse",C1741)),ISNUMBER(FIND("mice",C1741)), ISNUMBER(FIND(" Mice",C1741)))</f>
        <v>1</v>
      </c>
      <c r="AC1741" t="b">
        <f>OR(ISNUMBER(FIND(" cell ",C1741)),ISNUMBER(FIND("fibroblast",C1741)),ISNUMBER(FIND("macrophage",C1741)),ISNUMBER(FIND("epithelial",C1741)),ISNUMBER(FIND("endothelial",C1741)),ISNUMBER(FIND("neuron",C1741)),ISNUMBER(FIND(" cells ",C1741)),ISNUMBER(FIND("RBC",C1741)),ISNUMBER(FIND("mitochond",C1741)),ISNUMBER(FIND("adipocyte",C1741)),ISNUMBER(FIND("osteo",C1741)),ISNUMBER(FIND("keratin",C1741)),ISNUMBER(FIND(" cell's ",C1741)),ISNUMBER(FIND("eukary",C1741)),ISNUMBER(FIND("sperm",C1741)))</f>
        <v>0</v>
      </c>
      <c r="AD1741" t="b">
        <f>OR(ISNUMBER(FIND("human",B1741)),ISNUMBER(FIND("workers",B1741)),ISNUMBER(FIND("workforces",B1741)),ISNUMBER(FIND("occupational",B1741)),ISNUMBER(FIND("Case report",B1741)),ISNUMBER(FIND("Workplaces",B1741)),ISNUMBER(FIND("worker",B1741)))</f>
        <v>0</v>
      </c>
      <c r="AE1741" t="b">
        <f>OR(ISNUMBER(FIND(" plant ",C1741)),ISNUMBER(FIND("Plant ",C1741)),ISNUMBER(FIND("tomato",C1741)),ISNUMBER(FIND("plants",C1741)),ISNUMBER(FIND("Plants",C1741)),ISNUMBER(FIND("algae",C1741)),ISNUMBER(FIND("lettuce",C1741)),ISNUMBER(FIND("green gram sprouts ",C1741)),ISNUMBER(FIND("Cucurbita pepo",C1741)),ISNUMBER(FIND("bean ",C1741)),ISNUMBER(FIND("chloroplast",C1741)),ISNUMBER(FIND("chlorophyll",C1741)),ISNUMBER(FIND("seedling",C1741)),ISNUMBER(FIND("canola",C1741)),ISNUMBER(FIND("shoot",C1741)),ISNUMBER(FIND("photosynthes",C1741)),ISNUMBER(FIND(" leaves ",C1741)),,ISNUMBER(FIND("agriculture",C1741)),ISNUMBER(FIND(" crops ",C1741)))</f>
        <v>0</v>
      </c>
      <c r="AF1741" t="b">
        <f>OR(ISNUMBER(FIND("bacteria",C1741)),ISNUMBER(FIND("Bacteria",C1741)),ISNUMBER(FIND("Bacterium",C1741)),ISNUMBER(FIND("bacterium",C1741)),ISNUMBER(FIND(" coli ",C1741)))</f>
        <v>0</v>
      </c>
      <c r="AG1741" t="b">
        <f>OR(ISNUMBER(FIND("fungi",C1741)),ISNUMBER(FIND("Fungi",C1741)),ISNUMBER(FIND("fungus",C1741)),ISNUMBER(FIND("Fungus",C1741)),ISNUMBER(FIND("mushroom",C1741)),ISNUMBER(FIND("Mushroom",C1741)),ISNUMBER(FIND(" mold ",C1741)))</f>
        <v>0</v>
      </c>
      <c r="AH1741" t="b">
        <f>OR(ISNUMBER(FIND("Pig ",C1741)),ISNUMBER(FIND("pig ",C1741)),ISNUMBER(FIND("Pigs ",C1741)),ISNUMBER(FIND("pigs ",C1741)))</f>
        <v>0</v>
      </c>
      <c r="AI1741" t="b">
        <f>OR(ISNUMBER(FIND(" C. elegans",C1741)),ISNUMBER(FIND("Caenorhabditis elegans",C1741)),ISNUMBER(FIND("earthworms",C1741)),ISNUMBER(FIND(" Ficopomatus enigmaticus",C1741)),ISNUMBER(FIND("larva",C1741)),ISNUMBER(FIND("Lumbriculus variegatus",C1741)),ISNUMBER(FIND("nematode",C1741)))</f>
        <v>0</v>
      </c>
      <c r="AJ1741" t="b">
        <f>NOT(OR(AA1741,AB1741,AC1741,AD1741,AE1741,AF1741,AG1741,AH1741,AI1741))</f>
        <v>0</v>
      </c>
      <c r="AL1741" t="b">
        <f>OR(AA1741,AB1741,AD1741,AE1741,AF1741,AG1741,AH1741,AI1741)</f>
        <v>1</v>
      </c>
      <c r="AM1741" t="b">
        <f>IF(Table1[[#This Row],[In vivo?]],IF(Table1[[#This Row],[Cell]],FALSE,TRUE),FALSE)</f>
        <v>1</v>
      </c>
      <c r="AN1741" t="b">
        <f>AND(AC1741,AL1741)</f>
        <v>0</v>
      </c>
      <c r="AO1741" t="b">
        <f>IF(Table1[[#This Row],[Cell]],IF(Table1[[#This Row],[In vivo?]],FALSE,TRUE),FALSE)</f>
        <v>0</v>
      </c>
      <c r="AP1741" t="b">
        <f>NOT(OR(Table1[[#This Row],[In vivo?]],Table1[[#This Row],[Only in Cell]]))</f>
        <v>0</v>
      </c>
      <c r="AQ1741" t="b">
        <f>IF(OR(Table1[[#This Row],[Rodents]],Table1[[#This Row],[Human]],Table1[[#This Row],[Pig]]),OR(ISNUMBER(FIND("pulmonary",C1741)),ISNUMBER(FIND("lung",C1741))),"NA")</f>
        <v>0</v>
      </c>
      <c r="AR1741" t="b">
        <f>IF(OR(Table1[[#This Row],[Rodents]],Table1[[#This Row],[Human]],Table1[[#This Row],[Pig]]),OR(ISNUMBER(FIND("skin",C1741)),ISNUMBER(FIND("dermal",C1741))),"NA")</f>
        <v>0</v>
      </c>
      <c r="AS1741" t="b">
        <f>IF(OR(Table1[[#This Row],[Rodents]],Table1[[#This Row],[Human]],Table1[[#This Row],[Pig]]),OR(ISNUMBER(FIND("liver",C1741)),ISNUMBER(FIND("hepat",C1741))),"NA")</f>
        <v>0</v>
      </c>
      <c r="AT1741" t="b">
        <f>IF(OR(Table1[[#This Row],[Rodents]],Table1[[#This Row],[Human]],Table1[[#This Row],[Pig]]),OR(ISNUMBER(FIND("kidney",C1741)),ISNUMBER(FIND("neph",C1741))),"NA")</f>
        <v>0</v>
      </c>
      <c r="AU1741" t="b">
        <f>IF(OR(Table1[[#This Row],[Rodents]],Table1[[#This Row],[Human]],Table1[[#This Row],[Pig]]),OR(ISNUMBER(FIND("brain",C1741)),ISNUMBER(FIND("neur",C1741)),ISNUMBER(FIND("nerv",C1741))),"NA")</f>
        <v>0</v>
      </c>
      <c r="AV1741" t="b">
        <f>IF(OR(Table1[[#This Row],[Rodents]],Table1[[#This Row],[Human]],Table1[[#This Row],[Pig]]),OR(ISNUMBER(FIND("heart",C1741)),ISNUMBER(FIND("cardi",C1741))),"NA")</f>
        <v>0</v>
      </c>
      <c r="AW1741" t="b">
        <f>IF(OR(Table1[[#This Row],[Rodents]],Table1[[#This Row],[Human]],Table1[[#This Row],[Pig]]),OR(ISNUMBER(FIND("gastro",C1741)),ISNUMBER(FIND("intesti",C1741)),ISNUMBER(FIND("stomach",C1741))),"NA")</f>
        <v>0</v>
      </c>
      <c r="AX1741" t="b">
        <f>IF(OR(Table1[[#This Row],[Rodents]],Table1[[#This Row],[Human]],Table1[[#This Row],[Pig]]),NOT(OR(AQ1741,AR1741,AS1741,AT1741,AU1741,AV1741,AW1741)),"NA")</f>
        <v>1</v>
      </c>
      <c r="AY1741" t="b">
        <f>OR(ISNUMBER(FIND("SWCNT",C1741)),ISNUMBER(FIND("SWNT",C1741)),ISNUMBER(FIND("single-wall",C1741)),ISNUMBER(FIND("single wall",C1741)),ISNUMBER(FIND("Single wall",C1741)),ISNUMBER(FIND("Single-wall",C1741)),ISNUMBER(FIND("SWCNT",B1741)),ISNUMBER(FIND("SWNT",B1741)),ISNUMBER(FIND("single-wall",B1741)),ISNUMBER(FIND("single wall",B1741)),ISNUMBER(FIND("Single-wall",B1741)),ISNUMBER(FIND("Single wall",B1741)))</f>
        <v>1</v>
      </c>
      <c r="AZ1741" t="b">
        <f>OR(ISNUMBER(FIND("MWCNT",C1741)),ISNUMBER(FIND("MWNT",C1741)),ISNUMBER(FIND("multi-wall",C1741)),ISNUMBER(FIND("multi wall",C1741)),ISNUMBER(FIND("multiwall",C1741)),ISNUMBER(FIND("Multi-wall",C1741)),ISNUMBER(FIND("Multi wall",C1741)),ISNUMBER(FIND("Multiwall",C1741)),ISNUMBER(FIND("MWCNT",B1741)),ISNUMBER(FIND("MWNT",B1741)),ISNUMBER(FIND("multi-wall",B1741)),ISNUMBER(FIND("multi wall",B1741)),ISNUMBER(FIND("multiwall",B1741)),ISNUMBER(FIND("Multi-wall",B1741)),ISNUMBER(FIND("Multi wall",B1741)),ISNUMBER(FIND("Multiwall",B1741)),ISNUMBER(FIND("Double-wall",B1741)),ISNUMBER(FIND("Double wall",B1741)),ISNUMBER(FIND("Doublewall",B1741)),ISNUMBER(FIND("double-wall",B1741)),ISNUMBER(FIND("double wall",B1741)),ISNUMBER(FIND("doublewall",B1741)))</f>
        <v>0</v>
      </c>
      <c r="BA1741" t="b">
        <f>AND(Table1[[#This Row],[SWCNT]],Table1[[#This Row],[MWCNT]])</f>
        <v>0</v>
      </c>
      <c r="BB1741" t="b">
        <f>IF(Table1[[#This Row],[SWCNT]]=TRUE,FALSE,IF(Table1[[#This Row],[MWCNT]]=TRUE,FALSE,TRUE))</f>
        <v>0</v>
      </c>
      <c r="BC1741" s="18"/>
    </row>
    <row r="1742" spans="1:55" ht="166.5">
      <c r="A1742" t="s">
        <v>4888</v>
      </c>
      <c r="B1742" s="2" t="s">
        <v>4889</v>
      </c>
      <c r="C1742" s="16" t="s">
        <v>4890</v>
      </c>
      <c r="D1742" s="17" t="s">
        <v>403</v>
      </c>
      <c r="E1742" s="2">
        <v>2011</v>
      </c>
      <c r="F1742" t="b">
        <f>OR(ISNUMBER(FIND("cytotoxic",C1742)),ISNUMBER(FIND("Cytotoxic",C1742)),ISNUMBER(FIND("cellular toxicity",C1742)),ISNUMBER(FIND("cell death",C1742)),ISNUMBER(FIND("viable",C1742)),ISNUMBER(FIND("phytotoxic",C1742)),ISNUMBER(FIND("acute toxicity",C1742)),ISNUMBER(FIND("MTT",C1742)),ISNUMBER(FIND("survival",C1742)),ISNUMBER(FIND("prolifer",C1742)),ISNUMBER(FIND("apoptosis",C1742)),ISNUMBER(FIND("neurotoxic",C1742)),ISNUMBER(FIND("  lysis ",C1742)),ISNUMBER(FIND("necrosis",C1742)),ISNUMBER(FIND("cellular death",C1742))*3,ISNUMBER(FIND("LDH",C1742)),ISNUMBER(FIND("Acute toxicity",C1742)))</f>
        <v>1</v>
      </c>
      <c r="G1742" t="b">
        <f>OR(ISNUMBER(FIND("genotoxic",C1742)),ISNUMBER(FIND("genotoxicity",C1742)),ISNUMBER(FIND("DNA damage",C1742)),ISNUMBER(FIND("DNA",C1742)),ISNUMBER(FIND("RNA",C1742)),ISNUMBER(FIND("mesothelioma",C1742)),ISNUMBER(FIND("carcino",C1742)),ISNUMBER(FIND("mutagen",C1742)),ISNUMBER(FIND("genetic",C1742)))</f>
        <v>1</v>
      </c>
      <c r="H1742" t="b">
        <f>OR(ISNUMBER(FIND("inflammatory",C1742)),ISNUMBER(FIND("inflamm",C1742)))</f>
        <v>0</v>
      </c>
      <c r="I1742" t="b">
        <f>OR(ISNUMBER(FIND("immune",C1742)),ISNUMBER(FIND("immunological",C1742)),ISNUMBER(FIND("interleuk",C1742)),ISNUMBER(FIND("platelet activation",C1742)),ISNUMBER(FIND("monocyte",C1742)),ISNUMBER(FIND("leukocyte",C1742)),ISNUMBER(FIND("cytokine",C1742)),ISNUMBER(FIND("CD4",C1742)),ISNUMBER(FIND("CD8",C1742)),ISNUMBER(FIND("T-cell",C1742)))</f>
        <v>0</v>
      </c>
      <c r="J1742" t="b">
        <f>OR(ISNUMBER(FIND("reactive oxygen",C1742)),ISNUMBER(FIND("ROS",C1742)),ISNUMBER(FIND("free radical",C1742)),ISNUMBER(FIND("oxidative stress",C1742)),ISNUMBER(FIND("peroxid",C1742)),ISNUMBER(FIND("oxidative",C1742)),ISNUMBER(FIND("antioxid",C1742)))</f>
        <v>1</v>
      </c>
      <c r="K1742" t="b">
        <f>OR(ISNUMBER(FIND("autophag",C1742)))</f>
        <v>0</v>
      </c>
      <c r="L1742" t="b">
        <f>OR(ISNUMBER(FIND("morpholog",C1742)))</f>
        <v>0</v>
      </c>
      <c r="M1742" t="b">
        <f>OR(ISNUMBER(FIND("fibrosis",C1742)),ISNUMBER(FIND("Fibrosis",C1742)),ISNUMBER(FIND("fibrot",C1742)))</f>
        <v>0</v>
      </c>
      <c r="N1742" t="b">
        <f>OR(ISNUMBER(FIND("offspring",C1742)),ISNUMBER(FIND("Parental",C1742)),ISNUMBER(FIND("parental",C1742)),ISNUMBER(FIND("germline",C1742)),ISNUMBER(FIND("reproduc",C1742)),ISNUMBER(FIND("embryo",C1742)))</f>
        <v>0</v>
      </c>
      <c r="O1742" t="b">
        <f>OR(ISNUMBER(FIND("metabol",C1742)),ISNUMBER(FIND("Metabol",C1742)),ISNUMBER(FIND("digest",C1742)),ISNUMBER(FIND("mitochon",C1742)))</f>
        <v>1</v>
      </c>
      <c r="P1742" t="b">
        <f>OR(ISNUMBER(FIND("ecotox",C1742)),ISNUMBER(FIND("Ecotox",B1742)),ISNUMBER(FIND("ecotox",B1742)),ISNUMBER(FIND("Ecotox",C1742)))</f>
        <v>0</v>
      </c>
      <c r="Q1742" t="b">
        <f>OR(ISNUMBER(FIND("Bioaccum",C1742)),ISNUMBER(FIND("bioaccum",C1742)),ISNUMBER(FIND("accum",C1742)))</f>
        <v>0</v>
      </c>
      <c r="R1742" t="b">
        <f>OR(ISNUMBER(FIND("Occupation",C1742)),ISNUMBER(FIND("occupation",C1742)),ISNUMBER(FIND("worker",C1742)),ISNUMBER(FIND("workforce",C1742)))</f>
        <v>0</v>
      </c>
      <c r="S1742" t="b">
        <f>NOT(OR(F1742,G1742,H1742,I1742,J1742,K1742,L1742,M1742,N1742,O1742,P1742,Q1742,R1742))</f>
        <v>0</v>
      </c>
      <c r="U1742" t="b">
        <f>OR(Table1[[#This Row],[Inflammation]],Table1[[#This Row],[Immune]])</f>
        <v>0</v>
      </c>
      <c r="V1742" t="str">
        <f>IF(OR(Table1[[#This Row],[Rodents]],Table1[[#This Row],[Human]],Table1[[#This Row],[Pig]]),OR(ISNUMBER(FIND("intratrach",C1742)),ISNUMBER(FIND("nasal ",C1742)),ISNUMBER(FIND("instill",C1742))),"NA")</f>
        <v>NA</v>
      </c>
      <c r="W1742" t="str">
        <f>IF(OR(Table1[[#This Row],[Rodents]],Table1[[#This Row],[Human]],Table1[[#This Row],[Pig]]),OR(ISNUMBER(FIND("dermal",C1742)),ISNUMBER(FIND("skin ",C1742))),"NA")</f>
        <v>NA</v>
      </c>
      <c r="X1742" t="str">
        <f>IF(OR(Table1[[#This Row],[Rodents]],Table1[[#This Row],[Human]],Table1[[#This Row],[Pig]]),OR(ISNUMBER(FIND("injected",C1742)),ISNUMBER(FIND("periton",C1742)),ISNUMBER(FIND("intrascrot",C1742))),"NA")</f>
        <v>NA</v>
      </c>
      <c r="Y1742" t="str">
        <f>IF(OR(Table1[[#This Row],[Rodents]],Table1[[#This Row],[Human]],Table1[[#This Row],[Pig]]),NOT(OR(Table1[[#This Row],[Inhaled/Intratracheal/intranasal]],Table1[[#This Row],[Dermal]],Table1[[#This Row],[Injected]])),"NA")</f>
        <v>NA</v>
      </c>
      <c r="AA1742" t="b">
        <f>OR(ISNUMBER(FIND("fish ",C1742)),ISNUMBER(FIND("Fish ",C1742)),ISNUMBER(FIND("aquatic",C1742)),ISNUMBER(FIND("daphnids",C1742)),ISNUMBER(FIND("Carcinus maenas",C1742)),ISNUMBER(FIND("Daphnia",C1742)),ISNUMBER(FIND("Ruditapes philippinarum",C1742)),ISNUMBER(FIND("daphnia",C1742)),ISNUMBER(FIND("marine",C1742)),ISNUMBER(FIND("mussel",C1742)),ISNUMBER(FIND("algae",C1742)),ISNUMBER(FIND("Donax faba",C1742)),ISNUMBER(FIND("estuarine",C1742)),ISNUMBER(FIND("snail",C1742)),ISNUMBER(FIND("Prorocentrum donghaiense",C1742)) )</f>
        <v>0</v>
      </c>
      <c r="AB1742" t="b">
        <f>OR(ISNUMBER(FIND(" rat ",C1742)),ISNUMBER(FIND(" rats ",C1742)),ISNUMBER(FIND(" Rats ",C1742)),ISNUMBER(FIND(" Rat ",C1742)),ISNUMBER(FIND(" rat.",C1742)),ISNUMBER(FIND(" rats.",C1742)),ISNUMBER(FIND("mouse",C1742)),ISNUMBER(FIND("mice",C1742)), ISNUMBER(FIND(" Mice",C1742)))</f>
        <v>0</v>
      </c>
      <c r="AC1742" t="b">
        <f>OR(ISNUMBER(FIND(" cell ",C1742)),ISNUMBER(FIND("fibroblast",C1742)),ISNUMBER(FIND("macrophage",C1742)),ISNUMBER(FIND("epithelial",C1742)),ISNUMBER(FIND("endothelial",C1742)),ISNUMBER(FIND("neuron",C1742)),ISNUMBER(FIND(" cells ",C1742)),ISNUMBER(FIND("RBC",C1742)),ISNUMBER(FIND("mitochond",C1742)),ISNUMBER(FIND("adipocyte",C1742)),ISNUMBER(FIND("osteo",C1742)),ISNUMBER(FIND("keratin",C1742)),ISNUMBER(FIND(" cell's ",C1742)),ISNUMBER(FIND("eukary",C1742)),ISNUMBER(FIND("sperm",C1742)))</f>
        <v>1</v>
      </c>
      <c r="AD1742" t="b">
        <v>0</v>
      </c>
      <c r="AE1742" t="b">
        <f>OR(ISNUMBER(FIND(" plant ",C1742)),ISNUMBER(FIND("Plant ",C1742)),ISNUMBER(FIND("tomato",C1742)),ISNUMBER(FIND("plants",C1742)),ISNUMBER(FIND("Plants",C1742)),ISNUMBER(FIND("algae",C1742)),ISNUMBER(FIND("lettuce",C1742)),ISNUMBER(FIND("green gram sprouts ",C1742)),ISNUMBER(FIND("Cucurbita pepo",C1742)),ISNUMBER(FIND("bean ",C1742)),ISNUMBER(FIND("chloroplast",C1742)),ISNUMBER(FIND("chlorophyll",C1742)),ISNUMBER(FIND("seedling",C1742)),ISNUMBER(FIND("canola",C1742)),ISNUMBER(FIND("shoot",C1742)),ISNUMBER(FIND("photosynthes",C1742)),ISNUMBER(FIND(" leaves ",C1742)),,ISNUMBER(FIND("agriculture",C1742)),ISNUMBER(FIND(" crops ",C1742)))</f>
        <v>0</v>
      </c>
      <c r="AF1742" t="b">
        <f>OR(ISNUMBER(FIND("bacteria",C1742)),ISNUMBER(FIND("Bacteria",C1742)),ISNUMBER(FIND("Bacterium",C1742)),ISNUMBER(FIND("bacterium",C1742)),ISNUMBER(FIND(" coli ",C1742)))</f>
        <v>0</v>
      </c>
      <c r="AG1742" t="b">
        <f>OR(ISNUMBER(FIND("fungi",C1742)),ISNUMBER(FIND("Fungi",C1742)),ISNUMBER(FIND("fungus",C1742)),ISNUMBER(FIND("Fungus",C1742)),ISNUMBER(FIND("mushroom",C1742)),ISNUMBER(FIND("Mushroom",C1742)),ISNUMBER(FIND(" mold ",C1742)))</f>
        <v>0</v>
      </c>
      <c r="AH1742" t="b">
        <f>OR(ISNUMBER(FIND("Pig ",C1742)),ISNUMBER(FIND("pig ",C1742)),ISNUMBER(FIND("Pigs ",C1742)),ISNUMBER(FIND("pigs ",C1742)))</f>
        <v>0</v>
      </c>
      <c r="AI1742" t="b">
        <f>OR(ISNUMBER(FIND(" C. elegans",C1742)),ISNUMBER(FIND("Caenorhabditis elegans",C1742)),ISNUMBER(FIND("earthworms",C1742)),ISNUMBER(FIND(" Ficopomatus enigmaticus",C1742)),ISNUMBER(FIND("larva",C1742)),ISNUMBER(FIND("Lumbriculus variegatus",C1742)),ISNUMBER(FIND("nematode",C1742)))</f>
        <v>0</v>
      </c>
      <c r="AJ1742" t="b">
        <f>NOT(OR(AA1742,AB1742,AC1742,AD1742,AE1742,AF1742,AG1742,AH1742,AI1742))</f>
        <v>0</v>
      </c>
      <c r="AL1742" t="b">
        <f>OR(AA1742,AB1742,AD1742,AE1742,AF1742,AG1742,AH1742,AI1742)</f>
        <v>0</v>
      </c>
      <c r="AM1742" t="b">
        <f>IF(Table1[[#This Row],[In vivo?]],IF(Table1[[#This Row],[Cell]],FALSE,TRUE),FALSE)</f>
        <v>0</v>
      </c>
      <c r="AN1742" t="b">
        <f>AND(AC1742,AL1742)</f>
        <v>0</v>
      </c>
      <c r="AO1742" t="b">
        <f>IF(Table1[[#This Row],[Cell]],IF(Table1[[#This Row],[In vivo?]],FALSE,TRUE),FALSE)</f>
        <v>1</v>
      </c>
      <c r="AP1742" t="b">
        <f>NOT(OR(Table1[[#This Row],[In vivo?]],Table1[[#This Row],[Only in Cell]]))</f>
        <v>0</v>
      </c>
      <c r="AQ1742" t="str">
        <f>IF(OR(Table1[[#This Row],[Rodents]],Table1[[#This Row],[Human]],Table1[[#This Row],[Pig]]),OR(ISNUMBER(FIND("pulmonary",C1742)),ISNUMBER(FIND("lung",C1742))),"NA")</f>
        <v>NA</v>
      </c>
      <c r="AR1742" t="str">
        <f>IF(OR(Table1[[#This Row],[Rodents]],Table1[[#This Row],[Human]],Table1[[#This Row],[Pig]]),OR(ISNUMBER(FIND("skin",C1742)),ISNUMBER(FIND("dermal",C1742))),"NA")</f>
        <v>NA</v>
      </c>
      <c r="AS1742" t="str">
        <f>IF(OR(Table1[[#This Row],[Rodents]],Table1[[#This Row],[Human]],Table1[[#This Row],[Pig]]),OR(ISNUMBER(FIND("liver",C1742)),ISNUMBER(FIND("hepat",C1742))),"NA")</f>
        <v>NA</v>
      </c>
      <c r="AT1742" t="str">
        <f>IF(OR(Table1[[#This Row],[Rodents]],Table1[[#This Row],[Human]],Table1[[#This Row],[Pig]]),OR(ISNUMBER(FIND("kidney",C1742)),ISNUMBER(FIND("neph",C1742))),"NA")</f>
        <v>NA</v>
      </c>
      <c r="AU1742" t="str">
        <f>IF(OR(Table1[[#This Row],[Rodents]],Table1[[#This Row],[Human]],Table1[[#This Row],[Pig]]),OR(ISNUMBER(FIND("brain",C1742)),ISNUMBER(FIND("neur",C1742)),ISNUMBER(FIND("nerv",C1742))),"NA")</f>
        <v>NA</v>
      </c>
      <c r="AV1742" t="str">
        <f>IF(OR(Table1[[#This Row],[Rodents]],Table1[[#This Row],[Human]],Table1[[#This Row],[Pig]]),OR(ISNUMBER(FIND("heart",C1742)),ISNUMBER(FIND("cardi",C1742))),"NA")</f>
        <v>NA</v>
      </c>
      <c r="AW1742" t="str">
        <f>IF(OR(Table1[[#This Row],[Rodents]],Table1[[#This Row],[Human]],Table1[[#This Row],[Pig]]),OR(ISNUMBER(FIND("gastro",C1742)),ISNUMBER(FIND("intesti",C1742)),ISNUMBER(FIND("stomach",C1742))),"NA")</f>
        <v>NA</v>
      </c>
      <c r="AX1742" t="str">
        <f>IF(OR(Table1[[#This Row],[Rodents]],Table1[[#This Row],[Human]],Table1[[#This Row],[Pig]]),NOT(OR(AQ1742,AR1742,AS1742,AT1742,AU1742,AV1742,AW1742)),"NA")</f>
        <v>NA</v>
      </c>
      <c r="AY1742" t="b">
        <f>OR(ISNUMBER(FIND("SWCNT",C1742)),ISNUMBER(FIND("SWNT",C1742)),ISNUMBER(FIND("single-wall",C1742)),ISNUMBER(FIND("single wall",C1742)),ISNUMBER(FIND("Single wall",C1742)),ISNUMBER(FIND("Single-wall",C1742)),ISNUMBER(FIND("SWCNT",B1742)),ISNUMBER(FIND("SWNT",B1742)),ISNUMBER(FIND("single-wall",B1742)),ISNUMBER(FIND("single wall",B1742)),ISNUMBER(FIND("Single-wall",B1742)),ISNUMBER(FIND("Single wall",B1742)))</f>
        <v>0</v>
      </c>
      <c r="AZ1742" t="b">
        <f>OR(ISNUMBER(FIND("MWCNT",C1742)),ISNUMBER(FIND("MWNT",C1742)),ISNUMBER(FIND("multi-wall",C1742)),ISNUMBER(FIND("multi wall",C1742)),ISNUMBER(FIND("multiwall",C1742)),ISNUMBER(FIND("Multi-wall",C1742)),ISNUMBER(FIND("Multi wall",C1742)),ISNUMBER(FIND("Multiwall",C1742)),ISNUMBER(FIND("MWCNT",B1742)),ISNUMBER(FIND("MWNT",B1742)),ISNUMBER(FIND("multi-wall",B1742)),ISNUMBER(FIND("multi wall",B1742)),ISNUMBER(FIND("multiwall",B1742)),ISNUMBER(FIND("Multi-wall",B1742)),ISNUMBER(FIND("Multi wall",B1742)),ISNUMBER(FIND("Multiwall",B1742)),ISNUMBER(FIND("Double-wall",B1742)),ISNUMBER(FIND("Double wall",B1742)),ISNUMBER(FIND("Doublewall",B1742)),ISNUMBER(FIND("double-wall",B1742)),ISNUMBER(FIND("double wall",B1742)),ISNUMBER(FIND("doublewall",B1742)))</f>
        <v>1</v>
      </c>
      <c r="BA1742" t="b">
        <f>AND(Table1[[#This Row],[SWCNT]],Table1[[#This Row],[MWCNT]])</f>
        <v>0</v>
      </c>
      <c r="BB1742" t="b">
        <f>IF(Table1[[#This Row],[SWCNT]]=TRUE,FALSE,IF(Table1[[#This Row],[MWCNT]]=TRUE,FALSE,TRUE))</f>
        <v>0</v>
      </c>
      <c r="BC1742" s="18"/>
    </row>
    <row r="1743" spans="1:55" ht="222">
      <c r="A1743" t="s">
        <v>4897</v>
      </c>
      <c r="B1743" s="2" t="s">
        <v>4900</v>
      </c>
      <c r="C1743" s="16" t="s">
        <v>4903</v>
      </c>
      <c r="D1743" s="17" t="s">
        <v>4906</v>
      </c>
      <c r="E1743" s="2">
        <v>2011</v>
      </c>
      <c r="F1743" t="b">
        <f>OR(ISNUMBER(FIND("cytotoxic",C1743)),ISNUMBER(FIND("Cytotoxic",C1743)),ISNUMBER(FIND("cellular toxicity",C1743)),ISNUMBER(FIND("cell death",C1743)),ISNUMBER(FIND("viable",C1743)),ISNUMBER(FIND("phytotoxic",C1743)),ISNUMBER(FIND("acute toxicity",C1743)),ISNUMBER(FIND("MTT",C1743)),ISNUMBER(FIND("survival",C1743)),ISNUMBER(FIND("prolifer",C1743)),ISNUMBER(FIND("apoptosis",C1743)),ISNUMBER(FIND("neurotoxic",C1743)),ISNUMBER(FIND("  lysis ",C1743)),ISNUMBER(FIND("necrosis",C1743)),ISNUMBER(FIND("cellular death",C1743))*3,ISNUMBER(FIND("LDH",C1743)),ISNUMBER(FIND("Acute toxicity",C1743)))</f>
        <v>1</v>
      </c>
      <c r="G1743" t="b">
        <f>OR(ISNUMBER(FIND("genotoxic",C1743)),ISNUMBER(FIND("genotoxicity",C1743)),ISNUMBER(FIND("DNA damage",C1743)),ISNUMBER(FIND("DNA",C1743)),ISNUMBER(FIND("RNA",C1743)),ISNUMBER(FIND("mesothelioma",C1743)),ISNUMBER(FIND("carcino",C1743)),ISNUMBER(FIND("mutagen",C1743)),ISNUMBER(FIND("genetic",C1743)))</f>
        <v>1</v>
      </c>
      <c r="H1743" t="b">
        <f>OR(ISNUMBER(FIND("inflammatory",C1743)),ISNUMBER(FIND("inflamm",C1743)))</f>
        <v>0</v>
      </c>
      <c r="I1743" t="b">
        <f>OR(ISNUMBER(FIND("immune",C1743)),ISNUMBER(FIND("immunological",C1743)),ISNUMBER(FIND("interleuk",C1743)),ISNUMBER(FIND("platelet activation",C1743)),ISNUMBER(FIND("monocyte",C1743)),ISNUMBER(FIND("leukocyte",C1743)),ISNUMBER(FIND("cytokine",C1743)),ISNUMBER(FIND("CD4",C1743)),ISNUMBER(FIND("CD8",C1743)),ISNUMBER(FIND("T-cell",C1743)))</f>
        <v>0</v>
      </c>
      <c r="J1743" t="b">
        <f>OR(ISNUMBER(FIND("reactive oxygen",C1743)),ISNUMBER(FIND("ROS",C1743)),ISNUMBER(FIND("free radical",C1743)),ISNUMBER(FIND("oxidative stress",C1743)),ISNUMBER(FIND("peroxid",C1743)),ISNUMBER(FIND("oxidative",C1743)),ISNUMBER(FIND("antioxid",C1743)))</f>
        <v>0</v>
      </c>
      <c r="K1743" t="b">
        <f>OR(ISNUMBER(FIND("autophag",C1743)))</f>
        <v>1</v>
      </c>
      <c r="L1743" t="b">
        <f>OR(ISNUMBER(FIND("morpholog",C1743)))</f>
        <v>0</v>
      </c>
      <c r="M1743" t="b">
        <f>OR(ISNUMBER(FIND("fibrosis",C1743)),ISNUMBER(FIND("Fibrosis",C1743)),ISNUMBER(FIND("fibrot",C1743)))</f>
        <v>0</v>
      </c>
      <c r="N1743" t="b">
        <f>OR(ISNUMBER(FIND("offspring",C1743)),ISNUMBER(FIND("Parental",C1743)),ISNUMBER(FIND("parental",C1743)),ISNUMBER(FIND("germline",C1743)),ISNUMBER(FIND("reproduc",C1743)),ISNUMBER(FIND("embryo",C1743)))</f>
        <v>0</v>
      </c>
      <c r="O1743" t="b">
        <f>OR(ISNUMBER(FIND("metabol",C1743)),ISNUMBER(FIND("Metabol",C1743)),ISNUMBER(FIND("digest",C1743)),ISNUMBER(FIND("mitochon",C1743)))</f>
        <v>0</v>
      </c>
      <c r="P1743" t="b">
        <f>OR(ISNUMBER(FIND("ecotox",C1743)),ISNUMBER(FIND("Ecotox",B1743)),ISNUMBER(FIND("ecotox",B1743)),ISNUMBER(FIND("Ecotox",C1743)))</f>
        <v>0</v>
      </c>
      <c r="Q1743" t="b">
        <f>OR(ISNUMBER(FIND("Bioaccum",C1743)),ISNUMBER(FIND("bioaccum",C1743)),ISNUMBER(FIND("accum",C1743)))</f>
        <v>0</v>
      </c>
      <c r="R1743" t="b">
        <f>OR(ISNUMBER(FIND("Occupation",C1743)),ISNUMBER(FIND("occupation",C1743)),ISNUMBER(FIND("worker",C1743)),ISNUMBER(FIND("workforce",C1743)))</f>
        <v>0</v>
      </c>
      <c r="S1743" t="b">
        <f>NOT(OR(F1743,G1743,H1743,I1743,J1743,K1743,L1743,M1743,N1743,O1743,P1743,Q1743,R1743))</f>
        <v>0</v>
      </c>
      <c r="U1743" t="b">
        <f>OR(Table1[[#This Row],[Inflammation]],Table1[[#This Row],[Immune]])</f>
        <v>0</v>
      </c>
      <c r="V1743" t="b">
        <f>IF(OR(Table1[[#This Row],[Rodents]],Table1[[#This Row],[Human]],Table1[[#This Row],[Pig]]),OR(ISNUMBER(FIND("intratrach",C1743)),ISNUMBER(FIND("nasal ",C1743)),ISNUMBER(FIND("instill",C1743))),"NA")</f>
        <v>0</v>
      </c>
      <c r="W1743" t="b">
        <f>IF(OR(Table1[[#This Row],[Rodents]],Table1[[#This Row],[Human]],Table1[[#This Row],[Pig]]),OR(ISNUMBER(FIND("dermal",C1743)),ISNUMBER(FIND("skin ",C1743))),"NA")</f>
        <v>0</v>
      </c>
      <c r="X1743" t="b">
        <f>IF(OR(Table1[[#This Row],[Rodents]],Table1[[#This Row],[Human]],Table1[[#This Row],[Pig]]),OR(ISNUMBER(FIND("injected",C1743)),ISNUMBER(FIND("periton",C1743)),ISNUMBER(FIND("intrascrot",C1743))),"NA")</f>
        <v>0</v>
      </c>
      <c r="Y1743" t="b">
        <f>IF(OR(Table1[[#This Row],[Rodents]],Table1[[#This Row],[Human]],Table1[[#This Row],[Pig]]),NOT(OR(Table1[[#This Row],[Inhaled/Intratracheal/intranasal]],Table1[[#This Row],[Dermal]],Table1[[#This Row],[Injected]])),"NA")</f>
        <v>1</v>
      </c>
      <c r="AA1743" t="b">
        <f>OR(ISNUMBER(FIND("fish ",C1743)),ISNUMBER(FIND("Fish ",C1743)),ISNUMBER(FIND("aquatic",C1743)),ISNUMBER(FIND("daphnids",C1743)),ISNUMBER(FIND("Carcinus maenas",C1743)),ISNUMBER(FIND("Daphnia",C1743)),ISNUMBER(FIND("Ruditapes philippinarum",C1743)),ISNUMBER(FIND("daphnia",C1743)),ISNUMBER(FIND("marine",C1743)),ISNUMBER(FIND("mussel",C1743)),ISNUMBER(FIND("algae",C1743)),ISNUMBER(FIND("Donax faba",C1743)),ISNUMBER(FIND("estuarine",C1743)),ISNUMBER(FIND("snail",C1743)),ISNUMBER(FIND("Prorocentrum donghaiense",C1743)) )</f>
        <v>0</v>
      </c>
      <c r="AB1743" t="b">
        <f>OR(ISNUMBER(FIND(" rat ",C1743)),ISNUMBER(FIND(" rats ",C1743)),ISNUMBER(FIND(" Rats ",C1743)),ISNUMBER(FIND(" Rat ",C1743)),ISNUMBER(FIND(" rat.",C1743)),ISNUMBER(FIND(" rats.",C1743)),ISNUMBER(FIND("mouse",C1743)),ISNUMBER(FIND("mice",C1743)), ISNUMBER(FIND(" Mice",C1743)))</f>
        <v>1</v>
      </c>
      <c r="AC1743" t="b">
        <f>OR(ISNUMBER(FIND(" cell ",C1743)),ISNUMBER(FIND("fibroblast",C1743)),ISNUMBER(FIND("macrophage",C1743)),ISNUMBER(FIND("epithelial",C1743)),ISNUMBER(FIND("endothelial",C1743)),ISNUMBER(FIND("neuron",C1743)),ISNUMBER(FIND(" cells ",C1743)),ISNUMBER(FIND("RBC",C1743)),ISNUMBER(FIND("mitochond",C1743)),ISNUMBER(FIND("adipocyte",C1743)),ISNUMBER(FIND("osteo",C1743)),ISNUMBER(FIND("keratin",C1743)),ISNUMBER(FIND(" cell's ",C1743)),ISNUMBER(FIND("eukary",C1743)),ISNUMBER(FIND("sperm",C1743)))</f>
        <v>1</v>
      </c>
      <c r="AD1743" t="b">
        <v>0</v>
      </c>
      <c r="AE1743" t="b">
        <f>OR(ISNUMBER(FIND(" plant ",C1743)),ISNUMBER(FIND("Plant ",C1743)),ISNUMBER(FIND("tomato",C1743)),ISNUMBER(FIND("plants",C1743)),ISNUMBER(FIND("Plants",C1743)),ISNUMBER(FIND("algae",C1743)),ISNUMBER(FIND("lettuce",C1743)),ISNUMBER(FIND("green gram sprouts ",C1743)),ISNUMBER(FIND("Cucurbita pepo",C1743)),ISNUMBER(FIND("bean ",C1743)),ISNUMBER(FIND("chloroplast",C1743)),ISNUMBER(FIND("chlorophyll",C1743)),ISNUMBER(FIND("seedling",C1743)),ISNUMBER(FIND("canola",C1743)),ISNUMBER(FIND("shoot",C1743)),ISNUMBER(FIND("photosynthes",C1743)),ISNUMBER(FIND(" leaves ",C1743)),,ISNUMBER(FIND("agriculture",C1743)),ISNUMBER(FIND(" crops ",C1743)))</f>
        <v>0</v>
      </c>
      <c r="AF1743" t="b">
        <f>OR(ISNUMBER(FIND("bacteria",C1743)),ISNUMBER(FIND("Bacteria",C1743)),ISNUMBER(FIND("Bacterium",C1743)),ISNUMBER(FIND("bacterium",C1743)),ISNUMBER(FIND(" coli ",C1743)))</f>
        <v>0</v>
      </c>
      <c r="AG1743" t="b">
        <f>OR(ISNUMBER(FIND("fungi",C1743)),ISNUMBER(FIND("Fungi",C1743)),ISNUMBER(FIND("fungus",C1743)),ISNUMBER(FIND("Fungus",C1743)),ISNUMBER(FIND("mushroom",C1743)),ISNUMBER(FIND("Mushroom",C1743)),ISNUMBER(FIND(" mold ",C1743)))</f>
        <v>0</v>
      </c>
      <c r="AH1743" t="b">
        <f>OR(ISNUMBER(FIND("Pig ",C1743)),ISNUMBER(FIND("pig ",C1743)),ISNUMBER(FIND("Pigs ",C1743)),ISNUMBER(FIND("pigs ",C1743)))</f>
        <v>0</v>
      </c>
      <c r="AI1743" t="b">
        <f>OR(ISNUMBER(FIND(" C. elegans",C1743)),ISNUMBER(FIND("Caenorhabditis elegans",C1743)),ISNUMBER(FIND("earthworms",C1743)),ISNUMBER(FIND(" Ficopomatus enigmaticus",C1743)),ISNUMBER(FIND("larva",C1743)),ISNUMBER(FIND("Lumbriculus variegatus",C1743)),ISNUMBER(FIND("nematode",C1743)))</f>
        <v>0</v>
      </c>
      <c r="AJ1743" t="b">
        <f>NOT(OR(AA1743,AB1743,AC1743,AD1743,AE1743,AF1743,AG1743,AH1743,AI1743))</f>
        <v>0</v>
      </c>
      <c r="AL1743" t="b">
        <f>OR(AA1743,AB1743,AD1743,AE1743,AF1743,AG1743,AH1743,AI1743)</f>
        <v>1</v>
      </c>
      <c r="AM1743" t="b">
        <f>IF(Table1[[#This Row],[In vivo?]],IF(Table1[[#This Row],[Cell]],FALSE,TRUE),FALSE)</f>
        <v>0</v>
      </c>
      <c r="AN1743" t="b">
        <f>AND(AC1743,AL1743)</f>
        <v>1</v>
      </c>
      <c r="AO1743" t="b">
        <f>IF(Table1[[#This Row],[Cell]],IF(Table1[[#This Row],[In vivo?]],FALSE,TRUE),FALSE)</f>
        <v>0</v>
      </c>
      <c r="AP1743" t="b">
        <f>NOT(OR(Table1[[#This Row],[In vivo?]],Table1[[#This Row],[Only in Cell]]))</f>
        <v>0</v>
      </c>
      <c r="AQ1743" t="b">
        <f>IF(OR(Table1[[#This Row],[Rodents]],Table1[[#This Row],[Human]],Table1[[#This Row],[Pig]]),OR(ISNUMBER(FIND("pulmonary",C1743)),ISNUMBER(FIND("lung",C1743))),"NA")</f>
        <v>1</v>
      </c>
      <c r="AR1743" t="b">
        <f>IF(OR(Table1[[#This Row],[Rodents]],Table1[[#This Row],[Human]],Table1[[#This Row],[Pig]]),OR(ISNUMBER(FIND("skin",C1743)),ISNUMBER(FIND("dermal",C1743))),"NA")</f>
        <v>0</v>
      </c>
      <c r="AS1743" t="b">
        <f>IF(OR(Table1[[#This Row],[Rodents]],Table1[[#This Row],[Human]],Table1[[#This Row],[Pig]]),OR(ISNUMBER(FIND("liver",C1743)),ISNUMBER(FIND("hepat",C1743))),"NA")</f>
        <v>0</v>
      </c>
      <c r="AT1743" t="b">
        <f>IF(OR(Table1[[#This Row],[Rodents]],Table1[[#This Row],[Human]],Table1[[#This Row],[Pig]]),OR(ISNUMBER(FIND("kidney",C1743)),ISNUMBER(FIND("neph",C1743))),"NA")</f>
        <v>0</v>
      </c>
      <c r="AU1743" t="b">
        <f>IF(OR(Table1[[#This Row],[Rodents]],Table1[[#This Row],[Human]],Table1[[#This Row],[Pig]]),OR(ISNUMBER(FIND("brain",C1743)),ISNUMBER(FIND("neur",C1743)),ISNUMBER(FIND("nerv",C1743))),"NA")</f>
        <v>0</v>
      </c>
      <c r="AV1743" t="b">
        <f>IF(OR(Table1[[#This Row],[Rodents]],Table1[[#This Row],[Human]],Table1[[#This Row],[Pig]]),OR(ISNUMBER(FIND("heart",C1743)),ISNUMBER(FIND("cardi",C1743))),"NA")</f>
        <v>0</v>
      </c>
      <c r="AW1743" t="b">
        <f>IF(OR(Table1[[#This Row],[Rodents]],Table1[[#This Row],[Human]],Table1[[#This Row],[Pig]]),OR(ISNUMBER(FIND("gastro",C1743)),ISNUMBER(FIND("intesti",C1743)),ISNUMBER(FIND("stomach",C1743))),"NA")</f>
        <v>0</v>
      </c>
      <c r="AX1743" t="b">
        <f>IF(OR(Table1[[#This Row],[Rodents]],Table1[[#This Row],[Human]],Table1[[#This Row],[Pig]]),NOT(OR(AQ1743,AR1743,AS1743,AT1743,AU1743,AV1743,AW1743)),"NA")</f>
        <v>0</v>
      </c>
      <c r="AY1743" t="b">
        <f>OR(ISNUMBER(FIND("SWCNT",C1743)),ISNUMBER(FIND("SWNT",C1743)),ISNUMBER(FIND("single-wall",C1743)),ISNUMBER(FIND("single wall",C1743)),ISNUMBER(FIND("Single wall",C1743)),ISNUMBER(FIND("Single-wall",C1743)),ISNUMBER(FIND("SWCNT",B1743)),ISNUMBER(FIND("SWNT",B1743)),ISNUMBER(FIND("single-wall",B1743)),ISNUMBER(FIND("single wall",B1743)),ISNUMBER(FIND("Single-wall",B1743)),ISNUMBER(FIND("Single wall",B1743)))</f>
        <v>1</v>
      </c>
      <c r="AZ1743" t="b">
        <f>OR(ISNUMBER(FIND("MWCNT",C1743)),ISNUMBER(FIND("MWNT",C1743)),ISNUMBER(FIND("multi-wall",C1743)),ISNUMBER(FIND("multi wall",C1743)),ISNUMBER(FIND("multiwall",C1743)),ISNUMBER(FIND("Multi-wall",C1743)),ISNUMBER(FIND("Multi wall",C1743)),ISNUMBER(FIND("Multiwall",C1743)),ISNUMBER(FIND("MWCNT",B1743)),ISNUMBER(FIND("MWNT",B1743)),ISNUMBER(FIND("multi-wall",B1743)),ISNUMBER(FIND("multi wall",B1743)),ISNUMBER(FIND("multiwall",B1743)),ISNUMBER(FIND("Multi-wall",B1743)),ISNUMBER(FIND("Multi wall",B1743)),ISNUMBER(FIND("Multiwall",B1743)),ISNUMBER(FIND("Double-wall",B1743)),ISNUMBER(FIND("Double wall",B1743)),ISNUMBER(FIND("Doublewall",B1743)),ISNUMBER(FIND("double-wall",B1743)),ISNUMBER(FIND("double wall",B1743)),ISNUMBER(FIND("doublewall",B1743)))</f>
        <v>0</v>
      </c>
      <c r="BA1743" t="b">
        <f>AND(Table1[[#This Row],[SWCNT]],Table1[[#This Row],[MWCNT]])</f>
        <v>0</v>
      </c>
      <c r="BB1743" t="b">
        <f>IF(Table1[[#This Row],[SWCNT]]=TRUE,FALSE,IF(Table1[[#This Row],[MWCNT]]=TRUE,FALSE,TRUE))</f>
        <v>0</v>
      </c>
      <c r="BC1743" s="18"/>
    </row>
    <row r="1744" spans="1:55" ht="129.5">
      <c r="A1744" t="s">
        <v>4898</v>
      </c>
      <c r="B1744" s="2" t="s">
        <v>4901</v>
      </c>
      <c r="C1744" s="16" t="s">
        <v>4904</v>
      </c>
      <c r="D1744" s="17" t="s">
        <v>3894</v>
      </c>
      <c r="E1744" s="2">
        <v>2011</v>
      </c>
      <c r="F1744" t="b">
        <f>OR(ISNUMBER(FIND("cytotoxic",C1744)),ISNUMBER(FIND("Cytotoxic",C1744)),ISNUMBER(FIND("cellular toxicity",C1744)),ISNUMBER(FIND("cell death",C1744)),ISNUMBER(FIND("viable",C1744)),ISNUMBER(FIND("phytotoxic",C1744)),ISNUMBER(FIND("acute toxicity",C1744)),ISNUMBER(FIND("MTT",C1744)),ISNUMBER(FIND("survival",C1744)),ISNUMBER(FIND("prolifer",C1744)),ISNUMBER(FIND("apoptosis",C1744)),ISNUMBER(FIND("neurotoxic",C1744)),ISNUMBER(FIND("  lysis ",C1744)),ISNUMBER(FIND("necrosis",C1744)),ISNUMBER(FIND("cellular death",C1744))*3,ISNUMBER(FIND("LDH",C1744)),ISNUMBER(FIND("Acute toxicity",C1744)))</f>
        <v>1</v>
      </c>
      <c r="G1744" t="b">
        <f>OR(ISNUMBER(FIND("genotoxic",C1744)),ISNUMBER(FIND("genotoxicity",C1744)),ISNUMBER(FIND("DNA damage",C1744)),ISNUMBER(FIND("DNA",C1744)),ISNUMBER(FIND("RNA",C1744)),ISNUMBER(FIND("mesothelioma",C1744)),ISNUMBER(FIND("carcino",C1744)),ISNUMBER(FIND("mutagen",C1744)),ISNUMBER(FIND("genetic",C1744)))</f>
        <v>1</v>
      </c>
      <c r="H1744" t="b">
        <f>OR(ISNUMBER(FIND("inflammatory",C1744)),ISNUMBER(FIND("inflamm",C1744)))</f>
        <v>0</v>
      </c>
      <c r="I1744" t="b">
        <f>OR(ISNUMBER(FIND("immune",C1744)),ISNUMBER(FIND("immunological",C1744)),ISNUMBER(FIND("interleuk",C1744)),ISNUMBER(FIND("platelet activation",C1744)),ISNUMBER(FIND("monocyte",C1744)),ISNUMBER(FIND("leukocyte",C1744)),ISNUMBER(FIND("cytokine",C1744)),ISNUMBER(FIND("CD4",C1744)),ISNUMBER(FIND("CD8",C1744)),ISNUMBER(FIND("T-cell",C1744)))</f>
        <v>0</v>
      </c>
      <c r="J1744" t="b">
        <f>OR(ISNUMBER(FIND("reactive oxygen",C1744)),ISNUMBER(FIND("ROS",C1744)),ISNUMBER(FIND("free radical",C1744)),ISNUMBER(FIND("oxidative stress",C1744)),ISNUMBER(FIND("peroxid",C1744)),ISNUMBER(FIND("oxidative",C1744)),ISNUMBER(FIND("antioxid",C1744)))</f>
        <v>0</v>
      </c>
      <c r="K1744" t="b">
        <f>OR(ISNUMBER(FIND("autophag",C1744)))</f>
        <v>0</v>
      </c>
      <c r="L1744" t="b">
        <f>OR(ISNUMBER(FIND("morpholog",C1744)))</f>
        <v>0</v>
      </c>
      <c r="M1744" t="b">
        <f>OR(ISNUMBER(FIND("fibrosis",C1744)),ISNUMBER(FIND("Fibrosis",C1744)),ISNUMBER(FIND("fibrot",C1744)))</f>
        <v>0</v>
      </c>
      <c r="N1744" t="b">
        <f>OR(ISNUMBER(FIND("offspring",C1744)),ISNUMBER(FIND("Parental",C1744)),ISNUMBER(FIND("parental",C1744)),ISNUMBER(FIND("germline",C1744)),ISNUMBER(FIND("reproduc",C1744)),ISNUMBER(FIND("embryo",C1744)))</f>
        <v>0</v>
      </c>
      <c r="O1744" t="b">
        <f>OR(ISNUMBER(FIND("metabol",C1744)),ISNUMBER(FIND("Metabol",C1744)),ISNUMBER(FIND("digest",C1744)),ISNUMBER(FIND("mitochon",C1744)))</f>
        <v>0</v>
      </c>
      <c r="P1744" t="b">
        <f>OR(ISNUMBER(FIND("ecotox",C1744)),ISNUMBER(FIND("Ecotox",B1744)),ISNUMBER(FIND("ecotox",B1744)),ISNUMBER(FIND("Ecotox",C1744)))</f>
        <v>0</v>
      </c>
      <c r="Q1744" t="b">
        <f>OR(ISNUMBER(FIND("Bioaccum",C1744)),ISNUMBER(FIND("bioaccum",C1744)),ISNUMBER(FIND("accum",C1744)))</f>
        <v>0</v>
      </c>
      <c r="R1744" t="b">
        <f>OR(ISNUMBER(FIND("Occupation",C1744)),ISNUMBER(FIND("occupation",C1744)),ISNUMBER(FIND("worker",C1744)),ISNUMBER(FIND("workforce",C1744)))</f>
        <v>0</v>
      </c>
      <c r="S1744" t="b">
        <f>NOT(OR(F1744,G1744,H1744,I1744,J1744,K1744,L1744,M1744,N1744,O1744,P1744,Q1744,R1744))</f>
        <v>0</v>
      </c>
      <c r="U1744" t="b">
        <f>OR(Table1[[#This Row],[Inflammation]],Table1[[#This Row],[Immune]])</f>
        <v>0</v>
      </c>
      <c r="V1744" t="str">
        <f>IF(OR(Table1[[#This Row],[Rodents]],Table1[[#This Row],[Human]],Table1[[#This Row],[Pig]]),OR(ISNUMBER(FIND("intratrach",C1744)),ISNUMBER(FIND("nasal ",C1744)),ISNUMBER(FIND("instill",C1744))),"NA")</f>
        <v>NA</v>
      </c>
      <c r="W1744" t="str">
        <f>IF(OR(Table1[[#This Row],[Rodents]],Table1[[#This Row],[Human]],Table1[[#This Row],[Pig]]),OR(ISNUMBER(FIND("dermal",C1744)),ISNUMBER(FIND("skin ",C1744))),"NA")</f>
        <v>NA</v>
      </c>
      <c r="X1744" t="str">
        <f>IF(OR(Table1[[#This Row],[Rodents]],Table1[[#This Row],[Human]],Table1[[#This Row],[Pig]]),OR(ISNUMBER(FIND("injected",C1744)),ISNUMBER(FIND("periton",C1744)),ISNUMBER(FIND("intrascrot",C1744))),"NA")</f>
        <v>NA</v>
      </c>
      <c r="Y1744" t="str">
        <f>IF(OR(Table1[[#This Row],[Rodents]],Table1[[#This Row],[Human]],Table1[[#This Row],[Pig]]),NOT(OR(Table1[[#This Row],[Inhaled/Intratracheal/intranasal]],Table1[[#This Row],[Dermal]],Table1[[#This Row],[Injected]])),"NA")</f>
        <v>NA</v>
      </c>
      <c r="AA1744" t="b">
        <f>OR(ISNUMBER(FIND("fish ",C1744)),ISNUMBER(FIND("Fish ",C1744)),ISNUMBER(FIND("aquatic",C1744)),ISNUMBER(FIND("daphnids",C1744)),ISNUMBER(FIND("Carcinus maenas",C1744)),ISNUMBER(FIND("Daphnia",C1744)),ISNUMBER(FIND("Ruditapes philippinarum",C1744)),ISNUMBER(FIND("daphnia",C1744)),ISNUMBER(FIND("marine",C1744)),ISNUMBER(FIND("mussel",C1744)),ISNUMBER(FIND("algae",C1744)),ISNUMBER(FIND("Donax faba",C1744)),ISNUMBER(FIND("estuarine",C1744)),ISNUMBER(FIND("snail",C1744)),ISNUMBER(FIND("Prorocentrum donghaiense",C1744)) )</f>
        <v>0</v>
      </c>
      <c r="AB1744" t="b">
        <f>OR(ISNUMBER(FIND(" rat ",C1744)),ISNUMBER(FIND(" rats ",C1744)),ISNUMBER(FIND(" Rats ",C1744)),ISNUMBER(FIND(" Rat ",C1744)),ISNUMBER(FIND(" rat.",C1744)),ISNUMBER(FIND(" rats.",C1744)),ISNUMBER(FIND("mouse",C1744)),ISNUMBER(FIND("mice",C1744)), ISNUMBER(FIND(" Mice",C1744)))</f>
        <v>0</v>
      </c>
      <c r="AC1744" t="b">
        <f>OR(ISNUMBER(FIND(" cell ",C1744)),ISNUMBER(FIND("fibroblast",C1744)),ISNUMBER(FIND("macrophage",C1744)),ISNUMBER(FIND("epithelial",C1744)),ISNUMBER(FIND("endothelial",C1744)),ISNUMBER(FIND("neuron",C1744)),ISNUMBER(FIND(" cells ",C1744)),ISNUMBER(FIND("RBC",C1744)),ISNUMBER(FIND("mitochond",C1744)),ISNUMBER(FIND("adipocyte",C1744)),ISNUMBER(FIND("osteo",C1744)),ISNUMBER(FIND("keratin",C1744)),ISNUMBER(FIND(" cell's ",C1744)),ISNUMBER(FIND("eukary",C1744)),ISNUMBER(FIND("sperm",C1744)))</f>
        <v>1</v>
      </c>
      <c r="AD1744" t="b">
        <f>OR(ISNUMBER(FIND("human",B1744)),ISNUMBER(FIND("workers",B1744)),ISNUMBER(FIND("workforces",B1744)),ISNUMBER(FIND("occupational",B1744)),ISNUMBER(FIND("Case report",B1744)),ISNUMBER(FIND("Workplaces",B1744)),ISNUMBER(FIND("worker",B1744)))</f>
        <v>0</v>
      </c>
      <c r="AE1744" t="b">
        <f>OR(ISNUMBER(FIND(" plant ",C1744)),ISNUMBER(FIND("Plant ",C1744)),ISNUMBER(FIND("tomato",C1744)),ISNUMBER(FIND("plants",C1744)),ISNUMBER(FIND("Plants",C1744)),ISNUMBER(FIND("algae",C1744)),ISNUMBER(FIND("lettuce",C1744)),ISNUMBER(FIND("green gram sprouts ",C1744)),ISNUMBER(FIND("Cucurbita pepo",C1744)),ISNUMBER(FIND("bean ",C1744)),ISNUMBER(FIND("chloroplast",C1744)),ISNUMBER(FIND("chlorophyll",C1744)),ISNUMBER(FIND("seedling",C1744)),ISNUMBER(FIND("canola",C1744)),ISNUMBER(FIND("shoot",C1744)),ISNUMBER(FIND("photosynthes",C1744)),ISNUMBER(FIND(" leaves ",C1744)),,ISNUMBER(FIND("agriculture",C1744)),ISNUMBER(FIND(" crops ",C1744)))</f>
        <v>0</v>
      </c>
      <c r="AF1744" t="b">
        <f>OR(ISNUMBER(FIND("bacteria",C1744)),ISNUMBER(FIND("Bacteria",C1744)),ISNUMBER(FIND("Bacterium",C1744)),ISNUMBER(FIND("bacterium",C1744)),ISNUMBER(FIND(" coli ",C1744)))</f>
        <v>0</v>
      </c>
      <c r="AG1744" t="b">
        <f>OR(ISNUMBER(FIND("fungi",C1744)),ISNUMBER(FIND("Fungi",C1744)),ISNUMBER(FIND("fungus",C1744)),ISNUMBER(FIND("Fungus",C1744)),ISNUMBER(FIND("mushroom",C1744)),ISNUMBER(FIND("Mushroom",C1744)),ISNUMBER(FIND(" mold ",C1744)))</f>
        <v>0</v>
      </c>
      <c r="AH1744" t="b">
        <f>OR(ISNUMBER(FIND("Pig ",C1744)),ISNUMBER(FIND("pig ",C1744)),ISNUMBER(FIND("Pigs ",C1744)),ISNUMBER(FIND("pigs ",C1744)))</f>
        <v>0</v>
      </c>
      <c r="AI1744" t="b">
        <f>OR(ISNUMBER(FIND(" C. elegans",C1744)),ISNUMBER(FIND("Caenorhabditis elegans",C1744)),ISNUMBER(FIND("earthworms",C1744)),ISNUMBER(FIND(" Ficopomatus enigmaticus",C1744)),ISNUMBER(FIND("larva",C1744)),ISNUMBER(FIND("Lumbriculus variegatus",C1744)),ISNUMBER(FIND("nematode",C1744)))</f>
        <v>0</v>
      </c>
      <c r="AJ1744" t="b">
        <f>NOT(OR(AA1744,AB1744,AC1744,AD1744,AE1744,AF1744,AG1744,AH1744,AI1744))</f>
        <v>0</v>
      </c>
      <c r="AL1744" t="b">
        <f>OR(AA1744,AB1744,AD1744,AE1744,AF1744,AG1744,AH1744,AI1744)</f>
        <v>0</v>
      </c>
      <c r="AM1744" t="b">
        <f>IF(Table1[[#This Row],[In vivo?]],IF(Table1[[#This Row],[Cell]],FALSE,TRUE),FALSE)</f>
        <v>0</v>
      </c>
      <c r="AN1744" t="b">
        <f>AND(AC1744,AL1744)</f>
        <v>0</v>
      </c>
      <c r="AO1744" t="b">
        <f>IF(Table1[[#This Row],[Cell]],IF(Table1[[#This Row],[In vivo?]],FALSE,TRUE),FALSE)</f>
        <v>1</v>
      </c>
      <c r="AP1744" t="b">
        <f>NOT(OR(Table1[[#This Row],[In vivo?]],Table1[[#This Row],[Only in Cell]]))</f>
        <v>0</v>
      </c>
      <c r="AQ1744" t="str">
        <f>IF(OR(Table1[[#This Row],[Rodents]],Table1[[#This Row],[Human]],Table1[[#This Row],[Pig]]),OR(ISNUMBER(FIND("pulmonary",C1744)),ISNUMBER(FIND("lung",C1744))),"NA")</f>
        <v>NA</v>
      </c>
      <c r="AR1744" t="str">
        <f>IF(OR(Table1[[#This Row],[Rodents]],Table1[[#This Row],[Human]],Table1[[#This Row],[Pig]]),OR(ISNUMBER(FIND("skin",C1744)),ISNUMBER(FIND("dermal",C1744))),"NA")</f>
        <v>NA</v>
      </c>
      <c r="AS1744" t="str">
        <f>IF(OR(Table1[[#This Row],[Rodents]],Table1[[#This Row],[Human]],Table1[[#This Row],[Pig]]),OR(ISNUMBER(FIND("liver",C1744)),ISNUMBER(FIND("hepat",C1744))),"NA")</f>
        <v>NA</v>
      </c>
      <c r="AT1744" t="str">
        <f>IF(OR(Table1[[#This Row],[Rodents]],Table1[[#This Row],[Human]],Table1[[#This Row],[Pig]]),OR(ISNUMBER(FIND("kidney",C1744)),ISNUMBER(FIND("neph",C1744))),"NA")</f>
        <v>NA</v>
      </c>
      <c r="AU1744" t="str">
        <f>IF(OR(Table1[[#This Row],[Rodents]],Table1[[#This Row],[Human]],Table1[[#This Row],[Pig]]),OR(ISNUMBER(FIND("brain",C1744)),ISNUMBER(FIND("neur",C1744)),ISNUMBER(FIND("nerv",C1744))),"NA")</f>
        <v>NA</v>
      </c>
      <c r="AV1744" t="str">
        <f>IF(OR(Table1[[#This Row],[Rodents]],Table1[[#This Row],[Human]],Table1[[#This Row],[Pig]]),OR(ISNUMBER(FIND("heart",C1744)),ISNUMBER(FIND("cardi",C1744))),"NA")</f>
        <v>NA</v>
      </c>
      <c r="AW1744" t="str">
        <f>IF(OR(Table1[[#This Row],[Rodents]],Table1[[#This Row],[Human]],Table1[[#This Row],[Pig]]),OR(ISNUMBER(FIND("gastro",C1744)),ISNUMBER(FIND("intesti",C1744)),ISNUMBER(FIND("stomach",C1744))),"NA")</f>
        <v>NA</v>
      </c>
      <c r="AX1744" t="str">
        <f>IF(OR(Table1[[#This Row],[Rodents]],Table1[[#This Row],[Human]],Table1[[#This Row],[Pig]]),NOT(OR(AQ1744,AR1744,AS1744,AT1744,AU1744,AV1744,AW1744)),"NA")</f>
        <v>NA</v>
      </c>
      <c r="AY1744" t="b">
        <f>OR(ISNUMBER(FIND("SWCNT",C1744)),ISNUMBER(FIND("SWNT",C1744)),ISNUMBER(FIND("single-wall",C1744)),ISNUMBER(FIND("single wall",C1744)),ISNUMBER(FIND("Single wall",C1744)),ISNUMBER(FIND("Single-wall",C1744)),ISNUMBER(FIND("SWCNT",B1744)),ISNUMBER(FIND("SWNT",B1744)),ISNUMBER(FIND("single-wall",B1744)),ISNUMBER(FIND("single wall",B1744)),ISNUMBER(FIND("Single-wall",B1744)),ISNUMBER(FIND("Single wall",B1744)))</f>
        <v>1</v>
      </c>
      <c r="AZ1744" t="b">
        <f>OR(ISNUMBER(FIND("MWCNT",C1744)),ISNUMBER(FIND("MWNT",C1744)),ISNUMBER(FIND("multi-wall",C1744)),ISNUMBER(FIND("multi wall",C1744)),ISNUMBER(FIND("multiwall",C1744)),ISNUMBER(FIND("Multi-wall",C1744)),ISNUMBER(FIND("Multi wall",C1744)),ISNUMBER(FIND("Multiwall",C1744)),ISNUMBER(FIND("MWCNT",B1744)),ISNUMBER(FIND("MWNT",B1744)),ISNUMBER(FIND("multi-wall",B1744)),ISNUMBER(FIND("multi wall",B1744)),ISNUMBER(FIND("multiwall",B1744)),ISNUMBER(FIND("Multi-wall",B1744)),ISNUMBER(FIND("Multi wall",B1744)),ISNUMBER(FIND("Multiwall",B1744)),ISNUMBER(FIND("Double-wall",B1744)),ISNUMBER(FIND("Double wall",B1744)),ISNUMBER(FIND("Doublewall",B1744)),ISNUMBER(FIND("double-wall",B1744)),ISNUMBER(FIND("double wall",B1744)),ISNUMBER(FIND("doublewall",B1744)))</f>
        <v>0</v>
      </c>
      <c r="BA1744" t="b">
        <f>AND(Table1[[#This Row],[SWCNT]],Table1[[#This Row],[MWCNT]])</f>
        <v>0</v>
      </c>
      <c r="BB1744" t="b">
        <f>IF(Table1[[#This Row],[SWCNT]]=TRUE,FALSE,IF(Table1[[#This Row],[MWCNT]]=TRUE,FALSE,TRUE))</f>
        <v>0</v>
      </c>
      <c r="BC1744" s="18"/>
    </row>
    <row r="1745" spans="1:55" ht="333">
      <c r="A1745" t="s">
        <v>4899</v>
      </c>
      <c r="B1745" s="2" t="s">
        <v>4902</v>
      </c>
      <c r="C1745" s="16" t="s">
        <v>4905</v>
      </c>
      <c r="D1745" s="17" t="s">
        <v>2325</v>
      </c>
      <c r="E1745" s="2">
        <v>2011</v>
      </c>
      <c r="F1745" t="b">
        <f>OR(ISNUMBER(FIND("cytotoxic",C1745)),ISNUMBER(FIND("Cytotoxic",C1745)),ISNUMBER(FIND("cellular toxicity",C1745)),ISNUMBER(FIND("cell death",C1745)),ISNUMBER(FIND("viable",C1745)),ISNUMBER(FIND("phytotoxic",C1745)),ISNUMBER(FIND("acute toxicity",C1745)),ISNUMBER(FIND("MTT",C1745)),ISNUMBER(FIND("survival",C1745)),ISNUMBER(FIND("prolifer",C1745)),ISNUMBER(FIND("apoptosis",C1745)),ISNUMBER(FIND("neurotoxic",C1745)),ISNUMBER(FIND("  lysis ",C1745)),ISNUMBER(FIND("necrosis",C1745)),ISNUMBER(FIND("cellular death",C1745))*3,ISNUMBER(FIND("LDH",C1745)),ISNUMBER(FIND("Acute toxicity",C1745)))</f>
        <v>1</v>
      </c>
      <c r="G1745" t="b">
        <f>OR(ISNUMBER(FIND("genotoxic",C1745)),ISNUMBER(FIND("genotoxicity",C1745)),ISNUMBER(FIND("DNA damage",C1745)),ISNUMBER(FIND("DNA",C1745)),ISNUMBER(FIND("RNA",C1745)),ISNUMBER(FIND("mesothelioma",C1745)),ISNUMBER(FIND("carcino",C1745)),ISNUMBER(FIND("mutagen",C1745)),ISNUMBER(FIND("genetic",C1745)))</f>
        <v>1</v>
      </c>
      <c r="H1745" t="b">
        <f>OR(ISNUMBER(FIND("inflammatory",C1745)),ISNUMBER(FIND("inflamm",C1745)))</f>
        <v>0</v>
      </c>
      <c r="I1745" t="b">
        <f>OR(ISNUMBER(FIND("immune",C1745)),ISNUMBER(FIND("immunological",C1745)),ISNUMBER(FIND("interleuk",C1745)),ISNUMBER(FIND("platelet activation",C1745)),ISNUMBER(FIND("monocyte",C1745)),ISNUMBER(FIND("leukocyte",C1745)),ISNUMBER(FIND("cytokine",C1745)),ISNUMBER(FIND("CD4",C1745)),ISNUMBER(FIND("CD8",C1745)),ISNUMBER(FIND("T-cell",C1745)))</f>
        <v>1</v>
      </c>
      <c r="J1745" t="b">
        <f>OR(ISNUMBER(FIND("reactive oxygen",C1745)),ISNUMBER(FIND("ROS",C1745)),ISNUMBER(FIND("free radical",C1745)),ISNUMBER(FIND("oxidative stress",C1745)),ISNUMBER(FIND("peroxid",C1745)),ISNUMBER(FIND("oxidative",C1745)),ISNUMBER(FIND("antioxid",C1745)))</f>
        <v>1</v>
      </c>
      <c r="K1745" t="b">
        <f>OR(ISNUMBER(FIND("autophag",C1745)))</f>
        <v>0</v>
      </c>
      <c r="L1745" t="b">
        <f>OR(ISNUMBER(FIND("morpholog",C1745)))</f>
        <v>1</v>
      </c>
      <c r="M1745" t="b">
        <f>OR(ISNUMBER(FIND("fibrosis",C1745)),ISNUMBER(FIND("Fibrosis",C1745)),ISNUMBER(FIND("fibrot",C1745)))</f>
        <v>0</v>
      </c>
      <c r="N1745" t="b">
        <f>OR(ISNUMBER(FIND("offspring",C1745)),ISNUMBER(FIND("Parental",C1745)),ISNUMBER(FIND("parental",C1745)),ISNUMBER(FIND("germline",C1745)),ISNUMBER(FIND("reproduc",C1745)),ISNUMBER(FIND("embryo",C1745)))</f>
        <v>0</v>
      </c>
      <c r="O1745" t="b">
        <f>OR(ISNUMBER(FIND("metabol",C1745)),ISNUMBER(FIND("Metabol",C1745)),ISNUMBER(FIND("digest",C1745)),ISNUMBER(FIND("mitochon",C1745)))</f>
        <v>0</v>
      </c>
      <c r="P1745" t="b">
        <f>OR(ISNUMBER(FIND("ecotox",C1745)),ISNUMBER(FIND("Ecotox",B1745)),ISNUMBER(FIND("ecotox",B1745)),ISNUMBER(FIND("Ecotox",C1745)))</f>
        <v>0</v>
      </c>
      <c r="Q1745" t="b">
        <f>OR(ISNUMBER(FIND("Bioaccum",C1745)),ISNUMBER(FIND("bioaccum",C1745)),ISNUMBER(FIND("accum",C1745)))</f>
        <v>0</v>
      </c>
      <c r="R1745" t="b">
        <f>OR(ISNUMBER(FIND("Occupation",C1745)),ISNUMBER(FIND("occupation",C1745)),ISNUMBER(FIND("worker",C1745)),ISNUMBER(FIND("workforce",C1745)))</f>
        <v>0</v>
      </c>
      <c r="S1745" t="b">
        <f>NOT(OR(F1745,G1745,H1745,I1745,J1745,K1745,L1745,M1745,N1745,O1745,P1745,Q1745,R1745))</f>
        <v>0</v>
      </c>
      <c r="U1745" t="b">
        <f>OR(Table1[[#This Row],[Inflammation]],Table1[[#This Row],[Immune]])</f>
        <v>1</v>
      </c>
      <c r="V1745" t="str">
        <f>IF(OR(Table1[[#This Row],[Rodents]],Table1[[#This Row],[Human]],Table1[[#This Row],[Pig]]),OR(ISNUMBER(FIND("intratrach",C1745)),ISNUMBER(FIND("nasal ",C1745)),ISNUMBER(FIND("instill",C1745))),"NA")</f>
        <v>NA</v>
      </c>
      <c r="W1745" t="str">
        <f>IF(OR(Table1[[#This Row],[Rodents]],Table1[[#This Row],[Human]],Table1[[#This Row],[Pig]]),OR(ISNUMBER(FIND("dermal",C1745)),ISNUMBER(FIND("skin ",C1745))),"NA")</f>
        <v>NA</v>
      </c>
      <c r="X1745" t="str">
        <f>IF(OR(Table1[[#This Row],[Rodents]],Table1[[#This Row],[Human]],Table1[[#This Row],[Pig]]),OR(ISNUMBER(FIND("injected",C1745)),ISNUMBER(FIND("periton",C1745)),ISNUMBER(FIND("intrascrot",C1745))),"NA")</f>
        <v>NA</v>
      </c>
      <c r="Y1745" t="str">
        <f>IF(OR(Table1[[#This Row],[Rodents]],Table1[[#This Row],[Human]],Table1[[#This Row],[Pig]]),NOT(OR(Table1[[#This Row],[Inhaled/Intratracheal/intranasal]],Table1[[#This Row],[Dermal]],Table1[[#This Row],[Injected]])),"NA")</f>
        <v>NA</v>
      </c>
      <c r="AA1745" t="b">
        <f>OR(ISNUMBER(FIND("fish ",C1745)),ISNUMBER(FIND("Fish ",C1745)),ISNUMBER(FIND("aquatic",C1745)),ISNUMBER(FIND("daphnids",C1745)),ISNUMBER(FIND("Carcinus maenas",C1745)),ISNUMBER(FIND("Daphnia",C1745)),ISNUMBER(FIND("Ruditapes philippinarum",C1745)),ISNUMBER(FIND("daphnia",C1745)),ISNUMBER(FIND("marine",C1745)),ISNUMBER(FIND("mussel",C1745)),ISNUMBER(FIND("algae",C1745)),ISNUMBER(FIND("Donax faba",C1745)),ISNUMBER(FIND("estuarine",C1745)),ISNUMBER(FIND("snail",C1745)),ISNUMBER(FIND("Prorocentrum donghaiense",C1745)) )</f>
        <v>0</v>
      </c>
      <c r="AB1745" t="b">
        <f>OR(ISNUMBER(FIND(" rat ",C1745)),ISNUMBER(FIND(" rats ",C1745)),ISNUMBER(FIND(" Rats ",C1745)),ISNUMBER(FIND(" Rat ",C1745)),ISNUMBER(FIND(" rat.",C1745)),ISNUMBER(FIND(" rats.",C1745)),ISNUMBER(FIND("mouse",C1745)),ISNUMBER(FIND("mice",C1745)), ISNUMBER(FIND(" Mice",C1745)))</f>
        <v>0</v>
      </c>
      <c r="AC1745" t="b">
        <f>OR(ISNUMBER(FIND(" cell ",C1745)),ISNUMBER(FIND("fibroblast",C1745)),ISNUMBER(FIND("macrophage",C1745)),ISNUMBER(FIND("epithelial",C1745)),ISNUMBER(FIND("endothelial",C1745)),ISNUMBER(FIND("neuron",C1745)),ISNUMBER(FIND(" cells ",C1745)),ISNUMBER(FIND("RBC",C1745)),ISNUMBER(FIND("mitochond",C1745)),ISNUMBER(FIND("adipocyte",C1745)),ISNUMBER(FIND("osteo",C1745)),ISNUMBER(FIND("keratin",C1745)),ISNUMBER(FIND(" cell's ",C1745)),ISNUMBER(FIND("eukary",C1745)),ISNUMBER(FIND("sperm",C1745)))</f>
        <v>1</v>
      </c>
      <c r="AD1745" t="b">
        <v>0</v>
      </c>
      <c r="AE1745" t="b">
        <f>OR(ISNUMBER(FIND(" plant ",C1745)),ISNUMBER(FIND("Plant ",C1745)),ISNUMBER(FIND("tomato",C1745)),ISNUMBER(FIND("plants",C1745)),ISNUMBER(FIND("Plants",C1745)),ISNUMBER(FIND("algae",C1745)),ISNUMBER(FIND("lettuce",C1745)),ISNUMBER(FIND("green gram sprouts ",C1745)),ISNUMBER(FIND("Cucurbita pepo",C1745)),ISNUMBER(FIND("bean ",C1745)),ISNUMBER(FIND("chloroplast",C1745)),ISNUMBER(FIND("chlorophyll",C1745)),ISNUMBER(FIND("seedling",C1745)),ISNUMBER(FIND("canola",C1745)),ISNUMBER(FIND("shoot",C1745)),ISNUMBER(FIND("photosynthes",C1745)),ISNUMBER(FIND(" leaves ",C1745)),,ISNUMBER(FIND("agriculture",C1745)),ISNUMBER(FIND(" crops ",C1745)))</f>
        <v>0</v>
      </c>
      <c r="AF1745" t="b">
        <f>OR(ISNUMBER(FIND("bacteria",C1745)),ISNUMBER(FIND("Bacteria",C1745)),ISNUMBER(FIND("Bacterium",C1745)),ISNUMBER(FIND("bacterium",C1745)),ISNUMBER(FIND(" coli ",C1745)))</f>
        <v>0</v>
      </c>
      <c r="AG1745" t="b">
        <f>OR(ISNUMBER(FIND("fungi",C1745)),ISNUMBER(FIND("Fungi",C1745)),ISNUMBER(FIND("fungus",C1745)),ISNUMBER(FIND("Fungus",C1745)),ISNUMBER(FIND("mushroom",C1745)),ISNUMBER(FIND("Mushroom",C1745)),ISNUMBER(FIND(" mold ",C1745)))</f>
        <v>0</v>
      </c>
      <c r="AH1745" t="b">
        <f>OR(ISNUMBER(FIND("Pig ",C1745)),ISNUMBER(FIND("pig ",C1745)),ISNUMBER(FIND("Pigs ",C1745)),ISNUMBER(FIND("pigs ",C1745)))</f>
        <v>0</v>
      </c>
      <c r="AI1745" t="b">
        <f>OR(ISNUMBER(FIND(" C. elegans",C1745)),ISNUMBER(FIND("Caenorhabditis elegans",C1745)),ISNUMBER(FIND("earthworms",C1745)),ISNUMBER(FIND(" Ficopomatus enigmaticus",C1745)),ISNUMBER(FIND("larva",C1745)),ISNUMBER(FIND("Lumbriculus variegatus",C1745)),ISNUMBER(FIND("nematode",C1745)))</f>
        <v>0</v>
      </c>
      <c r="AJ1745" t="b">
        <f>NOT(OR(AA1745,AB1745,AC1745,AD1745,AE1745,AF1745,AG1745,AH1745,AI1745))</f>
        <v>0</v>
      </c>
      <c r="AL1745" t="b">
        <f>OR(AA1745,AB1745,AD1745,AE1745,AF1745,AG1745,AH1745,AI1745)</f>
        <v>0</v>
      </c>
      <c r="AM1745" t="b">
        <f>IF(Table1[[#This Row],[In vivo?]],IF(Table1[[#This Row],[Cell]],FALSE,TRUE),FALSE)</f>
        <v>0</v>
      </c>
      <c r="AN1745" t="b">
        <f>AND(AC1745,AL1745)</f>
        <v>0</v>
      </c>
      <c r="AO1745" t="b">
        <f>IF(Table1[[#This Row],[Cell]],IF(Table1[[#This Row],[In vivo?]],FALSE,TRUE),FALSE)</f>
        <v>1</v>
      </c>
      <c r="AP1745" t="b">
        <f>NOT(OR(Table1[[#This Row],[In vivo?]],Table1[[#This Row],[Only in Cell]]))</f>
        <v>0</v>
      </c>
      <c r="AQ1745" t="str">
        <f>IF(OR(Table1[[#This Row],[Rodents]],Table1[[#This Row],[Human]],Table1[[#This Row],[Pig]]),OR(ISNUMBER(FIND("pulmonary",C1745)),ISNUMBER(FIND("lung",C1745))),"NA")</f>
        <v>NA</v>
      </c>
      <c r="AR1745" t="str">
        <f>IF(OR(Table1[[#This Row],[Rodents]],Table1[[#This Row],[Human]],Table1[[#This Row],[Pig]]),OR(ISNUMBER(FIND("skin",C1745)),ISNUMBER(FIND("dermal",C1745))),"NA")</f>
        <v>NA</v>
      </c>
      <c r="AS1745" t="str">
        <f>IF(OR(Table1[[#This Row],[Rodents]],Table1[[#This Row],[Human]],Table1[[#This Row],[Pig]]),OR(ISNUMBER(FIND("liver",C1745)),ISNUMBER(FIND("hepat",C1745))),"NA")</f>
        <v>NA</v>
      </c>
      <c r="AT1745" t="str">
        <f>IF(OR(Table1[[#This Row],[Rodents]],Table1[[#This Row],[Human]],Table1[[#This Row],[Pig]]),OR(ISNUMBER(FIND("kidney",C1745)),ISNUMBER(FIND("neph",C1745))),"NA")</f>
        <v>NA</v>
      </c>
      <c r="AU1745" t="str">
        <f>IF(OR(Table1[[#This Row],[Rodents]],Table1[[#This Row],[Human]],Table1[[#This Row],[Pig]]),OR(ISNUMBER(FIND("brain",C1745)),ISNUMBER(FIND("neur",C1745)),ISNUMBER(FIND("nerv",C1745))),"NA")</f>
        <v>NA</v>
      </c>
      <c r="AV1745" t="str">
        <f>IF(OR(Table1[[#This Row],[Rodents]],Table1[[#This Row],[Human]],Table1[[#This Row],[Pig]]),OR(ISNUMBER(FIND("heart",C1745)),ISNUMBER(FIND("cardi",C1745))),"NA")</f>
        <v>NA</v>
      </c>
      <c r="AW1745" t="str">
        <f>IF(OR(Table1[[#This Row],[Rodents]],Table1[[#This Row],[Human]],Table1[[#This Row],[Pig]]),OR(ISNUMBER(FIND("gastro",C1745)),ISNUMBER(FIND("intesti",C1745)),ISNUMBER(FIND("stomach",C1745))),"NA")</f>
        <v>NA</v>
      </c>
      <c r="AX1745" t="str">
        <f>IF(OR(Table1[[#This Row],[Rodents]],Table1[[#This Row],[Human]],Table1[[#This Row],[Pig]]),NOT(OR(AQ1745,AR1745,AS1745,AT1745,AU1745,AV1745,AW1745)),"NA")</f>
        <v>NA</v>
      </c>
      <c r="AY1745" t="b">
        <f>OR(ISNUMBER(FIND("SWCNT",C1745)),ISNUMBER(FIND("SWNT",C1745)),ISNUMBER(FIND("single-wall",C1745)),ISNUMBER(FIND("single wall",C1745)),ISNUMBER(FIND("Single wall",C1745)),ISNUMBER(FIND("Single-wall",C1745)),ISNUMBER(FIND("SWCNT",B1745)),ISNUMBER(FIND("SWNT",B1745)),ISNUMBER(FIND("single-wall",B1745)),ISNUMBER(FIND("single wall",B1745)),ISNUMBER(FIND("Single-wall",B1745)),ISNUMBER(FIND("Single wall",B1745)))</f>
        <v>1</v>
      </c>
      <c r="AZ1745" t="b">
        <f>OR(ISNUMBER(FIND("MWCNT",C1745)),ISNUMBER(FIND("MWNT",C1745)),ISNUMBER(FIND("multi-wall",C1745)),ISNUMBER(FIND("multi wall",C1745)),ISNUMBER(FIND("multiwall",C1745)),ISNUMBER(FIND("Multi-wall",C1745)),ISNUMBER(FIND("Multi wall",C1745)),ISNUMBER(FIND("Multiwall",C1745)),ISNUMBER(FIND("MWCNT",B1745)),ISNUMBER(FIND("MWNT",B1745)),ISNUMBER(FIND("multi-wall",B1745)),ISNUMBER(FIND("multi wall",B1745)),ISNUMBER(FIND("multiwall",B1745)),ISNUMBER(FIND("Multi-wall",B1745)),ISNUMBER(FIND("Multi wall",B1745)),ISNUMBER(FIND("Multiwall",B1745)),ISNUMBER(FIND("Double-wall",B1745)),ISNUMBER(FIND("Double wall",B1745)),ISNUMBER(FIND("Doublewall",B1745)),ISNUMBER(FIND("double-wall",B1745)),ISNUMBER(FIND("double wall",B1745)),ISNUMBER(FIND("doublewall",B1745)))</f>
        <v>0</v>
      </c>
      <c r="BA1745" t="b">
        <f>AND(Table1[[#This Row],[SWCNT]],Table1[[#This Row],[MWCNT]])</f>
        <v>0</v>
      </c>
      <c r="BB1745" t="b">
        <f>IF(Table1[[#This Row],[SWCNT]]=TRUE,FALSE,IF(Table1[[#This Row],[MWCNT]]=TRUE,FALSE,TRUE))</f>
        <v>0</v>
      </c>
      <c r="BC1745" s="18"/>
    </row>
    <row r="1746" spans="1:55" ht="129.5">
      <c r="A1746" t="s">
        <v>4910</v>
      </c>
      <c r="B1746" s="2" t="s">
        <v>4911</v>
      </c>
      <c r="C1746" s="16" t="s">
        <v>4912</v>
      </c>
      <c r="D1746" s="17" t="s">
        <v>4913</v>
      </c>
      <c r="E1746" s="2">
        <v>2011</v>
      </c>
      <c r="F1746" t="b">
        <f>OR(ISNUMBER(FIND("cytotoxic",C1746)),ISNUMBER(FIND("Cytotoxic",C1746)),ISNUMBER(FIND("cellular toxicity",C1746)),ISNUMBER(FIND("cell death",C1746)),ISNUMBER(FIND("viable",C1746)),ISNUMBER(FIND("phytotoxic",C1746)),ISNUMBER(FIND("acute toxicity",C1746)),ISNUMBER(FIND("MTT",C1746)),ISNUMBER(FIND("survival",C1746)),ISNUMBER(FIND("prolifer",C1746)),ISNUMBER(FIND("apoptosis",C1746)),ISNUMBER(FIND("neurotoxic",C1746)),ISNUMBER(FIND("  lysis ",C1746)),ISNUMBER(FIND("necrosis",C1746)),ISNUMBER(FIND("cellular death",C1746))*3,ISNUMBER(FIND("LDH",C1746)),ISNUMBER(FIND("Acute toxicity",C1746)))</f>
        <v>1</v>
      </c>
      <c r="G1746" t="b">
        <f>OR(ISNUMBER(FIND("genotoxic",C1746)),ISNUMBER(FIND("genotoxicity",C1746)),ISNUMBER(FIND("DNA damage",C1746)),ISNUMBER(FIND("DNA",C1746)),ISNUMBER(FIND("RNA",C1746)),ISNUMBER(FIND("mesothelioma",C1746)),ISNUMBER(FIND("carcino",C1746)),ISNUMBER(FIND("mutagen",C1746)),ISNUMBER(FIND("genetic",C1746)))</f>
        <v>1</v>
      </c>
      <c r="H1746" t="b">
        <f>OR(ISNUMBER(FIND("inflammatory",C1746)),ISNUMBER(FIND("inflamm",C1746)))</f>
        <v>0</v>
      </c>
      <c r="I1746" t="b">
        <f>OR(ISNUMBER(FIND("immune",C1746)),ISNUMBER(FIND("immunological",C1746)),ISNUMBER(FIND("interleuk",C1746)),ISNUMBER(FIND("platelet activation",C1746)),ISNUMBER(FIND("monocyte",C1746)),ISNUMBER(FIND("leukocyte",C1746)),ISNUMBER(FIND("cytokine",C1746)),ISNUMBER(FIND("CD4",C1746)),ISNUMBER(FIND("CD8",C1746)),ISNUMBER(FIND("T-cell",C1746)))</f>
        <v>0</v>
      </c>
      <c r="J1746" t="b">
        <f>OR(ISNUMBER(FIND("reactive oxygen",C1746)),ISNUMBER(FIND("ROS",C1746)),ISNUMBER(FIND("free radical",C1746)),ISNUMBER(FIND("oxidative stress",C1746)),ISNUMBER(FIND("peroxid",C1746)),ISNUMBER(FIND("oxidative",C1746)),ISNUMBER(FIND("antioxid",C1746)))</f>
        <v>0</v>
      </c>
      <c r="K1746" t="b">
        <f>OR(ISNUMBER(FIND("autophag",C1746)))</f>
        <v>0</v>
      </c>
      <c r="L1746" t="b">
        <f>OR(ISNUMBER(FIND("morpholog",C1746)))</f>
        <v>0</v>
      </c>
      <c r="M1746" t="b">
        <f>OR(ISNUMBER(FIND("fibrosis",C1746)),ISNUMBER(FIND("Fibrosis",C1746)),ISNUMBER(FIND("fibrot",C1746)))</f>
        <v>0</v>
      </c>
      <c r="N1746" t="b">
        <f>OR(ISNUMBER(FIND("offspring",C1746)),ISNUMBER(FIND("Parental",C1746)),ISNUMBER(FIND("parental",C1746)),ISNUMBER(FIND("germline",C1746)),ISNUMBER(FIND("reproduc",C1746)),ISNUMBER(FIND("embryo",C1746)))</f>
        <v>0</v>
      </c>
      <c r="O1746" t="b">
        <f>OR(ISNUMBER(FIND("metabol",C1746)),ISNUMBER(FIND("Metabol",C1746)),ISNUMBER(FIND("digest",C1746)),ISNUMBER(FIND("mitochon",C1746)))</f>
        <v>0</v>
      </c>
      <c r="P1746" t="b">
        <f>OR(ISNUMBER(FIND("ecotox",C1746)),ISNUMBER(FIND("Ecotox",B1746)),ISNUMBER(FIND("ecotox",B1746)),ISNUMBER(FIND("Ecotox",C1746)))</f>
        <v>0</v>
      </c>
      <c r="Q1746" t="b">
        <f>OR(ISNUMBER(FIND("Bioaccum",C1746)),ISNUMBER(FIND("bioaccum",C1746)),ISNUMBER(FIND("accum",C1746)))</f>
        <v>0</v>
      </c>
      <c r="R1746" t="b">
        <f>OR(ISNUMBER(FIND("Occupation",C1746)),ISNUMBER(FIND("occupation",C1746)),ISNUMBER(FIND("worker",C1746)),ISNUMBER(FIND("workforce",C1746)))</f>
        <v>0</v>
      </c>
      <c r="S1746" t="b">
        <f>NOT(OR(F1746,G1746,H1746,I1746,J1746,K1746,L1746,M1746,N1746,O1746,P1746,Q1746,R1746))</f>
        <v>0</v>
      </c>
      <c r="U1746" t="b">
        <f>OR(Table1[[#This Row],[Inflammation]],Table1[[#This Row],[Immune]])</f>
        <v>0</v>
      </c>
      <c r="V1746" t="str">
        <f>IF(OR(Table1[[#This Row],[Rodents]],Table1[[#This Row],[Human]],Table1[[#This Row],[Pig]]),OR(ISNUMBER(FIND("intratrach",C1746)),ISNUMBER(FIND("nasal ",C1746)),ISNUMBER(FIND("instill",C1746))),"NA")</f>
        <v>NA</v>
      </c>
      <c r="W1746" t="str">
        <f>IF(OR(Table1[[#This Row],[Rodents]],Table1[[#This Row],[Human]],Table1[[#This Row],[Pig]]),OR(ISNUMBER(FIND("dermal",C1746)),ISNUMBER(FIND("skin ",C1746))),"NA")</f>
        <v>NA</v>
      </c>
      <c r="X1746" t="str">
        <f>IF(OR(Table1[[#This Row],[Rodents]],Table1[[#This Row],[Human]],Table1[[#This Row],[Pig]]),OR(ISNUMBER(FIND("injected",C1746)),ISNUMBER(FIND("periton",C1746)),ISNUMBER(FIND("intrascrot",C1746))),"NA")</f>
        <v>NA</v>
      </c>
      <c r="Y1746" t="str">
        <f>IF(OR(Table1[[#This Row],[Rodents]],Table1[[#This Row],[Human]],Table1[[#This Row],[Pig]]),NOT(OR(Table1[[#This Row],[Inhaled/Intratracheal/intranasal]],Table1[[#This Row],[Dermal]],Table1[[#This Row],[Injected]])),"NA")</f>
        <v>NA</v>
      </c>
      <c r="AA1746" t="b">
        <f>OR(ISNUMBER(FIND("fish ",C1746)),ISNUMBER(FIND("Fish ",C1746)),ISNUMBER(FIND("aquatic",C1746)),ISNUMBER(FIND("daphnids",C1746)),ISNUMBER(FIND("Carcinus maenas",C1746)),ISNUMBER(FIND("Daphnia",C1746)),ISNUMBER(FIND("Ruditapes philippinarum",C1746)),ISNUMBER(FIND("daphnia",C1746)),ISNUMBER(FIND("marine",C1746)),ISNUMBER(FIND("mussel",C1746)),ISNUMBER(FIND("algae",C1746)),ISNUMBER(FIND("Donax faba",C1746)),ISNUMBER(FIND("estuarine",C1746)),ISNUMBER(FIND("snail",C1746)),ISNUMBER(FIND("Prorocentrum donghaiense",C1746)) )</f>
        <v>0</v>
      </c>
      <c r="AB1746" t="b">
        <f>OR(ISNUMBER(FIND(" rat ",C1746)),ISNUMBER(FIND(" rats ",C1746)),ISNUMBER(FIND(" Rats ",C1746)),ISNUMBER(FIND(" Rat ",C1746)),ISNUMBER(FIND(" rat.",C1746)),ISNUMBER(FIND(" rats.",C1746)),ISNUMBER(FIND("mouse",C1746)),ISNUMBER(FIND("mice",C1746)), ISNUMBER(FIND(" Mice",C1746)))</f>
        <v>0</v>
      </c>
      <c r="AC1746" t="b">
        <f>OR(ISNUMBER(FIND(" cell ",C1746)),ISNUMBER(FIND("fibroblast",C1746)),ISNUMBER(FIND("macrophage",C1746)),ISNUMBER(FIND("epithelial",C1746)),ISNUMBER(FIND("endothelial",C1746)),ISNUMBER(FIND("neuron",C1746)),ISNUMBER(FIND(" cells ",C1746)),ISNUMBER(FIND("RBC",C1746)),ISNUMBER(FIND("mitochond",C1746)),ISNUMBER(FIND("adipocyte",C1746)),ISNUMBER(FIND("osteo",C1746)),ISNUMBER(FIND("keratin",C1746)),ISNUMBER(FIND(" cell's ",C1746)),ISNUMBER(FIND("eukary",C1746)),ISNUMBER(FIND("sperm",C1746)))</f>
        <v>1</v>
      </c>
      <c r="AD1746" t="b">
        <f>OR(ISNUMBER(FIND("human",B1746)),ISNUMBER(FIND("workers",B1746)),ISNUMBER(FIND("workforces",B1746)),ISNUMBER(FIND("occupational",B1746)),ISNUMBER(FIND("Case report",B1746)),ISNUMBER(FIND("Workplaces",B1746)),ISNUMBER(FIND("worker",B1746)))</f>
        <v>0</v>
      </c>
      <c r="AE1746" t="b">
        <f>OR(ISNUMBER(FIND(" plant ",C1746)),ISNUMBER(FIND("Plant ",C1746)),ISNUMBER(FIND("tomato",C1746)),ISNUMBER(FIND("plants",C1746)),ISNUMBER(FIND("Plants",C1746)),ISNUMBER(FIND("algae",C1746)),ISNUMBER(FIND("lettuce",C1746)),ISNUMBER(FIND("green gram sprouts ",C1746)),ISNUMBER(FIND("Cucurbita pepo",C1746)),ISNUMBER(FIND("bean ",C1746)),ISNUMBER(FIND("chloroplast",C1746)),ISNUMBER(FIND("chlorophyll",C1746)),ISNUMBER(FIND("seedling",C1746)),ISNUMBER(FIND("canola",C1746)),ISNUMBER(FIND("shoot",C1746)),ISNUMBER(FIND("photosynthes",C1746)),ISNUMBER(FIND(" leaves ",C1746)),,ISNUMBER(FIND("agriculture",C1746)),ISNUMBER(FIND(" crops ",C1746)))</f>
        <v>0</v>
      </c>
      <c r="AF1746" t="b">
        <f>OR(ISNUMBER(FIND("bacteria",C1746)),ISNUMBER(FIND("Bacteria",C1746)),ISNUMBER(FIND("Bacterium",C1746)),ISNUMBER(FIND("bacterium",C1746)),ISNUMBER(FIND(" coli ",C1746)))</f>
        <v>0</v>
      </c>
      <c r="AG1746" t="b">
        <f>OR(ISNUMBER(FIND("fungi",C1746)),ISNUMBER(FIND("Fungi",C1746)),ISNUMBER(FIND("fungus",C1746)),ISNUMBER(FIND("Fungus",C1746)),ISNUMBER(FIND("mushroom",C1746)),ISNUMBER(FIND("Mushroom",C1746)),ISNUMBER(FIND(" mold ",C1746)))</f>
        <v>0</v>
      </c>
      <c r="AH1746" t="b">
        <f>OR(ISNUMBER(FIND("Pig ",C1746)),ISNUMBER(FIND("pig ",C1746)),ISNUMBER(FIND("Pigs ",C1746)),ISNUMBER(FIND("pigs ",C1746)))</f>
        <v>0</v>
      </c>
      <c r="AI1746" t="b">
        <f>OR(ISNUMBER(FIND(" C. elegans",C1746)),ISNUMBER(FIND("Caenorhabditis elegans",C1746)),ISNUMBER(FIND("earthworms",C1746)),ISNUMBER(FIND(" Ficopomatus enigmaticus",C1746)),ISNUMBER(FIND("larva",C1746)),ISNUMBER(FIND("Lumbriculus variegatus",C1746)),ISNUMBER(FIND("nematode",C1746)))</f>
        <v>0</v>
      </c>
      <c r="AJ1746" t="b">
        <f>NOT(OR(AA1746,AB1746,AC1746,AD1746,AE1746,AF1746,AG1746,AH1746,AI1746))</f>
        <v>0</v>
      </c>
      <c r="AL1746" t="b">
        <f>OR(AA1746,AB1746,AD1746,AE1746,AF1746,AG1746,AH1746,AI1746)</f>
        <v>0</v>
      </c>
      <c r="AM1746" t="b">
        <f>IF(Table1[[#This Row],[In vivo?]],IF(Table1[[#This Row],[Cell]],FALSE,TRUE),FALSE)</f>
        <v>0</v>
      </c>
      <c r="AN1746" t="b">
        <f>AND(AC1746,AL1746)</f>
        <v>0</v>
      </c>
      <c r="AO1746" t="b">
        <f>IF(Table1[[#This Row],[Cell]],IF(Table1[[#This Row],[In vivo?]],FALSE,TRUE),FALSE)</f>
        <v>1</v>
      </c>
      <c r="AP1746" t="b">
        <f>NOT(OR(Table1[[#This Row],[In vivo?]],Table1[[#This Row],[Only in Cell]]))</f>
        <v>0</v>
      </c>
      <c r="AQ1746" t="str">
        <f>IF(OR(Table1[[#This Row],[Rodents]],Table1[[#This Row],[Human]],Table1[[#This Row],[Pig]]),OR(ISNUMBER(FIND("pulmonary",C1746)),ISNUMBER(FIND("lung",C1746))),"NA")</f>
        <v>NA</v>
      </c>
      <c r="AR1746" t="str">
        <f>IF(OR(Table1[[#This Row],[Rodents]],Table1[[#This Row],[Human]],Table1[[#This Row],[Pig]]),OR(ISNUMBER(FIND("skin",C1746)),ISNUMBER(FIND("dermal",C1746))),"NA")</f>
        <v>NA</v>
      </c>
      <c r="AS1746" t="str">
        <f>IF(OR(Table1[[#This Row],[Rodents]],Table1[[#This Row],[Human]],Table1[[#This Row],[Pig]]),OR(ISNUMBER(FIND("liver",C1746)),ISNUMBER(FIND("hepat",C1746))),"NA")</f>
        <v>NA</v>
      </c>
      <c r="AT1746" t="str">
        <f>IF(OR(Table1[[#This Row],[Rodents]],Table1[[#This Row],[Human]],Table1[[#This Row],[Pig]]),OR(ISNUMBER(FIND("kidney",C1746)),ISNUMBER(FIND("neph",C1746))),"NA")</f>
        <v>NA</v>
      </c>
      <c r="AU1746" t="str">
        <f>IF(OR(Table1[[#This Row],[Rodents]],Table1[[#This Row],[Human]],Table1[[#This Row],[Pig]]),OR(ISNUMBER(FIND("brain",C1746)),ISNUMBER(FIND("neur",C1746)),ISNUMBER(FIND("nerv",C1746))),"NA")</f>
        <v>NA</v>
      </c>
      <c r="AV1746" t="str">
        <f>IF(OR(Table1[[#This Row],[Rodents]],Table1[[#This Row],[Human]],Table1[[#This Row],[Pig]]),OR(ISNUMBER(FIND("heart",C1746)),ISNUMBER(FIND("cardi",C1746))),"NA")</f>
        <v>NA</v>
      </c>
      <c r="AW1746" t="str">
        <f>IF(OR(Table1[[#This Row],[Rodents]],Table1[[#This Row],[Human]],Table1[[#This Row],[Pig]]),OR(ISNUMBER(FIND("gastro",C1746)),ISNUMBER(FIND("intesti",C1746)),ISNUMBER(FIND("stomach",C1746))),"NA")</f>
        <v>NA</v>
      </c>
      <c r="AX1746" t="str">
        <f>IF(OR(Table1[[#This Row],[Rodents]],Table1[[#This Row],[Human]],Table1[[#This Row],[Pig]]),NOT(OR(AQ1746,AR1746,AS1746,AT1746,AU1746,AV1746,AW1746)),"NA")</f>
        <v>NA</v>
      </c>
      <c r="AY1746" t="b">
        <f>OR(ISNUMBER(FIND("SWCNT",C1746)),ISNUMBER(FIND("SWNT",C1746)),ISNUMBER(FIND("single-wall",C1746)),ISNUMBER(FIND("single wall",C1746)),ISNUMBER(FIND("Single wall",C1746)),ISNUMBER(FIND("Single-wall",C1746)),ISNUMBER(FIND("SWCNT",B1746)),ISNUMBER(FIND("SWNT",B1746)),ISNUMBER(FIND("single-wall",B1746)),ISNUMBER(FIND("single wall",B1746)),ISNUMBER(FIND("Single-wall",B1746)),ISNUMBER(FIND("Single wall",B1746)))</f>
        <v>0</v>
      </c>
      <c r="AZ1746" t="b">
        <f>OR(ISNUMBER(FIND("MWCNT",C1746)),ISNUMBER(FIND("MWNT",C1746)),ISNUMBER(FIND("multi-wall",C1746)),ISNUMBER(FIND("multi wall",C1746)),ISNUMBER(FIND("multiwall",C1746)),ISNUMBER(FIND("Multi-wall",C1746)),ISNUMBER(FIND("Multi wall",C1746)),ISNUMBER(FIND("Multiwall",C1746)),ISNUMBER(FIND("MWCNT",B1746)),ISNUMBER(FIND("MWNT",B1746)),ISNUMBER(FIND("multi-wall",B1746)),ISNUMBER(FIND("multi wall",B1746)),ISNUMBER(FIND("multiwall",B1746)),ISNUMBER(FIND("Multi-wall",B1746)),ISNUMBER(FIND("Multi wall",B1746)),ISNUMBER(FIND("Multiwall",B1746)),ISNUMBER(FIND("Double-wall",B1746)),ISNUMBER(FIND("Double wall",B1746)),ISNUMBER(FIND("Doublewall",B1746)),ISNUMBER(FIND("double-wall",B1746)),ISNUMBER(FIND("double wall",B1746)),ISNUMBER(FIND("doublewall",B1746)))</f>
        <v>1</v>
      </c>
      <c r="BA1746" t="b">
        <f>AND(Table1[[#This Row],[SWCNT]],Table1[[#This Row],[MWCNT]])</f>
        <v>0</v>
      </c>
      <c r="BB1746" t="b">
        <f>IF(Table1[[#This Row],[SWCNT]]=TRUE,FALSE,IF(Table1[[#This Row],[MWCNT]]=TRUE,FALSE,TRUE))</f>
        <v>0</v>
      </c>
      <c r="BC1746" s="18"/>
    </row>
    <row r="1747" spans="1:55" ht="203.5">
      <c r="A1747" t="s">
        <v>4914</v>
      </c>
      <c r="B1747" s="2" t="s">
        <v>4915</v>
      </c>
      <c r="C1747" s="16" t="s">
        <v>4916</v>
      </c>
      <c r="D1747" s="17" t="s">
        <v>355</v>
      </c>
      <c r="E1747" s="2">
        <v>2011</v>
      </c>
      <c r="F1747" t="b">
        <f>OR(ISNUMBER(FIND("cytotoxic",C1747)),ISNUMBER(FIND("Cytotoxic",C1747)),ISNUMBER(FIND("cellular toxicity",C1747)),ISNUMBER(FIND("cell death",C1747)),ISNUMBER(FIND("viable",C1747)),ISNUMBER(FIND("phytotoxic",C1747)),ISNUMBER(FIND("acute toxicity",C1747)),ISNUMBER(FIND("MTT",C1747)),ISNUMBER(FIND("survival",C1747)),ISNUMBER(FIND("prolifer",C1747)),ISNUMBER(FIND("apoptosis",C1747)),ISNUMBER(FIND("neurotoxic",C1747)),ISNUMBER(FIND("  lysis ",C1747)),ISNUMBER(FIND("necrosis",C1747)),ISNUMBER(FIND("cellular death",C1747))*3,ISNUMBER(FIND("LDH",C1747)),ISNUMBER(FIND("Acute toxicity",C1747)))</f>
        <v>1</v>
      </c>
      <c r="G1747" t="b">
        <f>OR(ISNUMBER(FIND("genotoxic",C1747)),ISNUMBER(FIND("genotoxicity",C1747)),ISNUMBER(FIND("DNA damage",C1747)),ISNUMBER(FIND("DNA",C1747)),ISNUMBER(FIND("RNA",C1747)),ISNUMBER(FIND("mesothelioma",C1747)),ISNUMBER(FIND("carcino",C1747)),ISNUMBER(FIND("mutagen",C1747)),ISNUMBER(FIND("genetic",C1747)))</f>
        <v>1</v>
      </c>
      <c r="H1747" t="b">
        <f>OR(ISNUMBER(FIND("inflammatory",C1747)),ISNUMBER(FIND("inflamm",C1747)))</f>
        <v>0</v>
      </c>
      <c r="I1747" t="b">
        <f>OR(ISNUMBER(FIND("immune",C1747)),ISNUMBER(FIND("immunological",C1747)),ISNUMBER(FIND("interleuk",C1747)),ISNUMBER(FIND("platelet activation",C1747)),ISNUMBER(FIND("monocyte",C1747)),ISNUMBER(FIND("leukocyte",C1747)),ISNUMBER(FIND("cytokine",C1747)),ISNUMBER(FIND("CD4",C1747)),ISNUMBER(FIND("CD8",C1747)),ISNUMBER(FIND("T-cell",C1747)))</f>
        <v>0</v>
      </c>
      <c r="J1747" t="b">
        <f>OR(ISNUMBER(FIND("reactive oxygen",C1747)),ISNUMBER(FIND("ROS",C1747)),ISNUMBER(FIND("free radical",C1747)),ISNUMBER(FIND("oxidative stress",C1747)),ISNUMBER(FIND("peroxid",C1747)),ISNUMBER(FIND("oxidative",C1747)),ISNUMBER(FIND("antioxid",C1747)))</f>
        <v>1</v>
      </c>
      <c r="K1747" t="b">
        <f>OR(ISNUMBER(FIND("autophag",C1747)))</f>
        <v>0</v>
      </c>
      <c r="L1747" t="b">
        <f>OR(ISNUMBER(FIND("morpholog",C1747)))</f>
        <v>1</v>
      </c>
      <c r="M1747" t="b">
        <f>OR(ISNUMBER(FIND("fibrosis",C1747)),ISNUMBER(FIND("Fibrosis",C1747)),ISNUMBER(FIND("fibrot",C1747)))</f>
        <v>0</v>
      </c>
      <c r="N1747" t="b">
        <f>OR(ISNUMBER(FIND("offspring",C1747)),ISNUMBER(FIND("Parental",C1747)),ISNUMBER(FIND("parental",C1747)),ISNUMBER(FIND("germline",C1747)),ISNUMBER(FIND("reproduc",C1747)),ISNUMBER(FIND("embryo",C1747)))</f>
        <v>0</v>
      </c>
      <c r="O1747" t="b">
        <f>OR(ISNUMBER(FIND("metabol",C1747)),ISNUMBER(FIND("Metabol",C1747)),ISNUMBER(FIND("digest",C1747)),ISNUMBER(FIND("mitochon",C1747)))</f>
        <v>0</v>
      </c>
      <c r="P1747" t="b">
        <f>OR(ISNUMBER(FIND("ecotox",C1747)),ISNUMBER(FIND("Ecotox",B1747)),ISNUMBER(FIND("ecotox",B1747)),ISNUMBER(FIND("Ecotox",C1747)))</f>
        <v>0</v>
      </c>
      <c r="Q1747" t="b">
        <f>OR(ISNUMBER(FIND("Bioaccum",C1747)),ISNUMBER(FIND("bioaccum",C1747)),ISNUMBER(FIND("accum",C1747)))</f>
        <v>0</v>
      </c>
      <c r="R1747" t="b">
        <f>OR(ISNUMBER(FIND("Occupation",C1747)),ISNUMBER(FIND("occupation",C1747)),ISNUMBER(FIND("worker",C1747)),ISNUMBER(FIND("workforce",C1747)))</f>
        <v>0</v>
      </c>
      <c r="S1747" t="b">
        <f>NOT(OR(F1747,G1747,H1747,I1747,J1747,K1747,L1747,M1747,N1747,O1747,P1747,Q1747,R1747))</f>
        <v>0</v>
      </c>
      <c r="U1747" t="b">
        <f>OR(Table1[[#This Row],[Inflammation]],Table1[[#This Row],[Immune]])</f>
        <v>0</v>
      </c>
      <c r="V1747" t="str">
        <f>IF(OR(Table1[[#This Row],[Rodents]],Table1[[#This Row],[Human]],Table1[[#This Row],[Pig]]),OR(ISNUMBER(FIND("intratrach",C1747)),ISNUMBER(FIND("nasal ",C1747)),ISNUMBER(FIND("instill",C1747))),"NA")</f>
        <v>NA</v>
      </c>
      <c r="W1747" t="str">
        <f>IF(OR(Table1[[#This Row],[Rodents]],Table1[[#This Row],[Human]],Table1[[#This Row],[Pig]]),OR(ISNUMBER(FIND("dermal",C1747)),ISNUMBER(FIND("skin ",C1747))),"NA")</f>
        <v>NA</v>
      </c>
      <c r="X1747" t="str">
        <f>IF(OR(Table1[[#This Row],[Rodents]],Table1[[#This Row],[Human]],Table1[[#This Row],[Pig]]),OR(ISNUMBER(FIND("injected",C1747)),ISNUMBER(FIND("periton",C1747)),ISNUMBER(FIND("intrascrot",C1747))),"NA")</f>
        <v>NA</v>
      </c>
      <c r="Y1747" t="str">
        <f>IF(OR(Table1[[#This Row],[Rodents]],Table1[[#This Row],[Human]],Table1[[#This Row],[Pig]]),NOT(OR(Table1[[#This Row],[Inhaled/Intratracheal/intranasal]],Table1[[#This Row],[Dermal]],Table1[[#This Row],[Injected]])),"NA")</f>
        <v>NA</v>
      </c>
      <c r="AA1747" t="b">
        <f>OR(ISNUMBER(FIND("fish ",C1747)),ISNUMBER(FIND("Fish ",C1747)),ISNUMBER(FIND("aquatic",C1747)),ISNUMBER(FIND("daphnids",C1747)),ISNUMBER(FIND("Carcinus maenas",C1747)),ISNUMBER(FIND("Daphnia",C1747)),ISNUMBER(FIND("Ruditapes philippinarum",C1747)),ISNUMBER(FIND("daphnia",C1747)),ISNUMBER(FIND("marine",C1747)),ISNUMBER(FIND("mussel",C1747)),ISNUMBER(FIND("algae",C1747)),ISNUMBER(FIND("Donax faba",C1747)),ISNUMBER(FIND("estuarine",C1747)),ISNUMBER(FIND("snail",C1747)),ISNUMBER(FIND("Prorocentrum donghaiense",C1747)) )</f>
        <v>0</v>
      </c>
      <c r="AB1747" t="b">
        <f>OR(ISNUMBER(FIND(" rat ",C1747)),ISNUMBER(FIND(" rats ",C1747)),ISNUMBER(FIND(" Rats ",C1747)),ISNUMBER(FIND(" Rat ",C1747)),ISNUMBER(FIND(" rat.",C1747)),ISNUMBER(FIND(" rats.",C1747)),ISNUMBER(FIND("mouse",C1747)),ISNUMBER(FIND("mice",C1747)), ISNUMBER(FIND(" Mice",C1747)))</f>
        <v>0</v>
      </c>
      <c r="AC1747" t="b">
        <f>OR(ISNUMBER(FIND(" cell ",C1747)),ISNUMBER(FIND("fibroblast",C1747)),ISNUMBER(FIND("macrophage",C1747)),ISNUMBER(FIND("epithelial",C1747)),ISNUMBER(FIND("endothelial",C1747)),ISNUMBER(FIND("neuron",C1747)),ISNUMBER(FIND(" cells ",C1747)),ISNUMBER(FIND("RBC",C1747)),ISNUMBER(FIND("mitochond",C1747)),ISNUMBER(FIND("adipocyte",C1747)),ISNUMBER(FIND("osteo",C1747)),ISNUMBER(FIND("keratin",C1747)),ISNUMBER(FIND(" cell's ",C1747)),ISNUMBER(FIND("eukary",C1747)),ISNUMBER(FIND("sperm",C1747)))</f>
        <v>1</v>
      </c>
      <c r="AD1747" t="b">
        <v>0</v>
      </c>
      <c r="AE1747" t="b">
        <f>OR(ISNUMBER(FIND(" plant ",C1747)),ISNUMBER(FIND("Plant ",C1747)),ISNUMBER(FIND("tomato",C1747)),ISNUMBER(FIND("plants",C1747)),ISNUMBER(FIND("Plants",C1747)),ISNUMBER(FIND("algae",C1747)),ISNUMBER(FIND("lettuce",C1747)),ISNUMBER(FIND("green gram sprouts ",C1747)),ISNUMBER(FIND("Cucurbita pepo",C1747)),ISNUMBER(FIND("bean ",C1747)),ISNUMBER(FIND("chloroplast",C1747)),ISNUMBER(FIND("chlorophyll",C1747)),ISNUMBER(FIND("seedling",C1747)),ISNUMBER(FIND("canola",C1747)),ISNUMBER(FIND("shoot",C1747)),ISNUMBER(FIND("photosynthes",C1747)),ISNUMBER(FIND(" leaves ",C1747)),,ISNUMBER(FIND("agriculture",C1747)),ISNUMBER(FIND(" crops ",C1747)))</f>
        <v>0</v>
      </c>
      <c r="AF1747" t="b">
        <f>OR(ISNUMBER(FIND("bacteria",C1747)),ISNUMBER(FIND("Bacteria",C1747)),ISNUMBER(FIND("Bacterium",C1747)),ISNUMBER(FIND("bacterium",C1747)),ISNUMBER(FIND(" coli ",C1747)))</f>
        <v>0</v>
      </c>
      <c r="AG1747" t="b">
        <f>OR(ISNUMBER(FIND("fungi",C1747)),ISNUMBER(FIND("Fungi",C1747)),ISNUMBER(FIND("fungus",C1747)),ISNUMBER(FIND("Fungus",C1747)),ISNUMBER(FIND("mushroom",C1747)),ISNUMBER(FIND("Mushroom",C1747)),ISNUMBER(FIND(" mold ",C1747)))</f>
        <v>0</v>
      </c>
      <c r="AH1747" t="b">
        <f>OR(ISNUMBER(FIND("Pig ",C1747)),ISNUMBER(FIND("pig ",C1747)),ISNUMBER(FIND("Pigs ",C1747)),ISNUMBER(FIND("pigs ",C1747)))</f>
        <v>0</v>
      </c>
      <c r="AI1747" t="b">
        <f>OR(ISNUMBER(FIND(" C. elegans",C1747)),ISNUMBER(FIND("Caenorhabditis elegans",C1747)),ISNUMBER(FIND("earthworms",C1747)),ISNUMBER(FIND(" Ficopomatus enigmaticus",C1747)),ISNUMBER(FIND("larva",C1747)),ISNUMBER(FIND("Lumbriculus variegatus",C1747)),ISNUMBER(FIND("nematode",C1747)))</f>
        <v>0</v>
      </c>
      <c r="AJ1747" t="b">
        <f>NOT(OR(AA1747,AB1747,AC1747,AD1747,AE1747,AF1747,AG1747,AH1747,AI1747))</f>
        <v>0</v>
      </c>
      <c r="AL1747" t="b">
        <f>OR(AA1747,AB1747,AD1747,AE1747,AF1747,AG1747,AH1747,AI1747)</f>
        <v>0</v>
      </c>
      <c r="AM1747" t="b">
        <f>IF(Table1[[#This Row],[In vivo?]],IF(Table1[[#This Row],[Cell]],FALSE,TRUE),FALSE)</f>
        <v>0</v>
      </c>
      <c r="AN1747" t="b">
        <f>AND(AC1747,AL1747)</f>
        <v>0</v>
      </c>
      <c r="AO1747" t="b">
        <f>IF(Table1[[#This Row],[Cell]],IF(Table1[[#This Row],[In vivo?]],FALSE,TRUE),FALSE)</f>
        <v>1</v>
      </c>
      <c r="AP1747" t="b">
        <f>NOT(OR(Table1[[#This Row],[In vivo?]],Table1[[#This Row],[Only in Cell]]))</f>
        <v>0</v>
      </c>
      <c r="AQ1747" t="str">
        <f>IF(OR(Table1[[#This Row],[Rodents]],Table1[[#This Row],[Human]],Table1[[#This Row],[Pig]]),OR(ISNUMBER(FIND("pulmonary",C1747)),ISNUMBER(FIND("lung",C1747))),"NA")</f>
        <v>NA</v>
      </c>
      <c r="AR1747" t="str">
        <f>IF(OR(Table1[[#This Row],[Rodents]],Table1[[#This Row],[Human]],Table1[[#This Row],[Pig]]),OR(ISNUMBER(FIND("skin",C1747)),ISNUMBER(FIND("dermal",C1747))),"NA")</f>
        <v>NA</v>
      </c>
      <c r="AS1747" t="str">
        <f>IF(OR(Table1[[#This Row],[Rodents]],Table1[[#This Row],[Human]],Table1[[#This Row],[Pig]]),OR(ISNUMBER(FIND("liver",C1747)),ISNUMBER(FIND("hepat",C1747))),"NA")</f>
        <v>NA</v>
      </c>
      <c r="AT1747" t="str">
        <f>IF(OR(Table1[[#This Row],[Rodents]],Table1[[#This Row],[Human]],Table1[[#This Row],[Pig]]),OR(ISNUMBER(FIND("kidney",C1747)),ISNUMBER(FIND("neph",C1747))),"NA")</f>
        <v>NA</v>
      </c>
      <c r="AU1747" t="str">
        <f>IF(OR(Table1[[#This Row],[Rodents]],Table1[[#This Row],[Human]],Table1[[#This Row],[Pig]]),OR(ISNUMBER(FIND("brain",C1747)),ISNUMBER(FIND("neur",C1747)),ISNUMBER(FIND("nerv",C1747))),"NA")</f>
        <v>NA</v>
      </c>
      <c r="AV1747" t="str">
        <f>IF(OR(Table1[[#This Row],[Rodents]],Table1[[#This Row],[Human]],Table1[[#This Row],[Pig]]),OR(ISNUMBER(FIND("heart",C1747)),ISNUMBER(FIND("cardi",C1747))),"NA")</f>
        <v>NA</v>
      </c>
      <c r="AW1747" t="str">
        <f>IF(OR(Table1[[#This Row],[Rodents]],Table1[[#This Row],[Human]],Table1[[#This Row],[Pig]]),OR(ISNUMBER(FIND("gastro",C1747)),ISNUMBER(FIND("intesti",C1747)),ISNUMBER(FIND("stomach",C1747))),"NA")</f>
        <v>NA</v>
      </c>
      <c r="AX1747" t="str">
        <f>IF(OR(Table1[[#This Row],[Rodents]],Table1[[#This Row],[Human]],Table1[[#This Row],[Pig]]),NOT(OR(AQ1747,AR1747,AS1747,AT1747,AU1747,AV1747,AW1747)),"NA")</f>
        <v>NA</v>
      </c>
      <c r="AY1747" t="b">
        <f>OR(ISNUMBER(FIND("SWCNT",C1747)),ISNUMBER(FIND("SWNT",C1747)),ISNUMBER(FIND("single-wall",C1747)),ISNUMBER(FIND("single wall",C1747)),ISNUMBER(FIND("Single wall",C1747)),ISNUMBER(FIND("Single-wall",C1747)),ISNUMBER(FIND("SWCNT",B1747)),ISNUMBER(FIND("SWNT",B1747)),ISNUMBER(FIND("single-wall",B1747)),ISNUMBER(FIND("single wall",B1747)),ISNUMBER(FIND("Single-wall",B1747)),ISNUMBER(FIND("Single wall",B1747)))</f>
        <v>0</v>
      </c>
      <c r="AZ1747" t="b">
        <f>OR(ISNUMBER(FIND("MWCNT",C1747)),ISNUMBER(FIND("MWNT",C1747)),ISNUMBER(FIND("multi-wall",C1747)),ISNUMBER(FIND("multi wall",C1747)),ISNUMBER(FIND("multiwall",C1747)),ISNUMBER(FIND("Multi-wall",C1747)),ISNUMBER(FIND("Multi wall",C1747)),ISNUMBER(FIND("Multiwall",C1747)),ISNUMBER(FIND("MWCNT",B1747)),ISNUMBER(FIND("MWNT",B1747)),ISNUMBER(FIND("multi-wall",B1747)),ISNUMBER(FIND("multi wall",B1747)),ISNUMBER(FIND("multiwall",B1747)),ISNUMBER(FIND("Multi-wall",B1747)),ISNUMBER(FIND("Multi wall",B1747)),ISNUMBER(FIND("Multiwall",B1747)),ISNUMBER(FIND("Double-wall",B1747)),ISNUMBER(FIND("Double wall",B1747)),ISNUMBER(FIND("Doublewall",B1747)),ISNUMBER(FIND("double-wall",B1747)),ISNUMBER(FIND("double wall",B1747)),ISNUMBER(FIND("doublewall",B1747)))</f>
        <v>1</v>
      </c>
      <c r="BA1747" t="b">
        <f>AND(Table1[[#This Row],[SWCNT]],Table1[[#This Row],[MWCNT]])</f>
        <v>0</v>
      </c>
      <c r="BB1747" t="b">
        <f>IF(Table1[[#This Row],[SWCNT]]=TRUE,FALSE,IF(Table1[[#This Row],[MWCNT]]=TRUE,FALSE,TRUE))</f>
        <v>0</v>
      </c>
      <c r="BC1747" s="18"/>
    </row>
    <row r="1748" spans="1:55" ht="222">
      <c r="A1748" t="s">
        <v>4917</v>
      </c>
      <c r="B1748" s="2" t="s">
        <v>4918</v>
      </c>
      <c r="C1748" s="16" t="s">
        <v>4919</v>
      </c>
      <c r="D1748" s="17" t="s">
        <v>4920</v>
      </c>
      <c r="E1748" s="2">
        <v>2011</v>
      </c>
      <c r="F1748" t="b">
        <f>OR(ISNUMBER(FIND("cytotoxic",C1748)),ISNUMBER(FIND("Cytotoxic",C1748)),ISNUMBER(FIND("cellular toxicity",C1748)),ISNUMBER(FIND("cell death",C1748)),ISNUMBER(FIND("viable",C1748)),ISNUMBER(FIND("phytotoxic",C1748)),ISNUMBER(FIND("acute toxicity",C1748)),ISNUMBER(FIND("MTT",C1748)),ISNUMBER(FIND("survival",C1748)),ISNUMBER(FIND("prolifer",C1748)),ISNUMBER(FIND("apoptosis",C1748)),ISNUMBER(FIND("neurotoxic",C1748)),ISNUMBER(FIND("  lysis ",C1748)),ISNUMBER(FIND("necrosis",C1748)),ISNUMBER(FIND("cellular death",C1748))*3,ISNUMBER(FIND("LDH",C1748)),ISNUMBER(FIND("Acute toxicity",C1748)))</f>
        <v>1</v>
      </c>
      <c r="G1748" t="b">
        <f>OR(ISNUMBER(FIND("genotoxic",C1748)),ISNUMBER(FIND("genotoxicity",C1748)),ISNUMBER(FIND("DNA damage",C1748)),ISNUMBER(FIND("DNA",C1748)),ISNUMBER(FIND("RNA",C1748)),ISNUMBER(FIND("mesothelioma",C1748)),ISNUMBER(FIND("carcino",C1748)),ISNUMBER(FIND("mutagen",C1748)),ISNUMBER(FIND("genetic",C1748)))</f>
        <v>1</v>
      </c>
      <c r="H1748" t="b">
        <f>OR(ISNUMBER(FIND("inflammatory",C1748)),ISNUMBER(FIND("inflamm",C1748)))</f>
        <v>0</v>
      </c>
      <c r="I1748" t="b">
        <f>OR(ISNUMBER(FIND("immune",C1748)),ISNUMBER(FIND("immunological",C1748)),ISNUMBER(FIND("interleuk",C1748)),ISNUMBER(FIND("platelet activation",C1748)),ISNUMBER(FIND("monocyte",C1748)),ISNUMBER(FIND("leukocyte",C1748)),ISNUMBER(FIND("cytokine",C1748)),ISNUMBER(FIND("CD4",C1748)),ISNUMBER(FIND("CD8",C1748)),ISNUMBER(FIND("T-cell",C1748)))</f>
        <v>0</v>
      </c>
      <c r="J1748" t="b">
        <f>OR(ISNUMBER(FIND("reactive oxygen",C1748)),ISNUMBER(FIND("ROS",C1748)),ISNUMBER(FIND("free radical",C1748)),ISNUMBER(FIND("oxidative stress",C1748)),ISNUMBER(FIND("peroxid",C1748)),ISNUMBER(FIND("oxidative",C1748)),ISNUMBER(FIND("antioxid",C1748)))</f>
        <v>0</v>
      </c>
      <c r="K1748" t="b">
        <f>OR(ISNUMBER(FIND("autophag",C1748)))</f>
        <v>0</v>
      </c>
      <c r="L1748" t="b">
        <f>OR(ISNUMBER(FIND("morpholog",C1748)))</f>
        <v>0</v>
      </c>
      <c r="M1748" t="b">
        <f>OR(ISNUMBER(FIND("fibrosis",C1748)),ISNUMBER(FIND("Fibrosis",C1748)),ISNUMBER(FIND("fibrot",C1748)))</f>
        <v>0</v>
      </c>
      <c r="N1748" t="b">
        <f>OR(ISNUMBER(FIND("offspring",C1748)),ISNUMBER(FIND("Parental",C1748)),ISNUMBER(FIND("parental",C1748)),ISNUMBER(FIND("germline",C1748)),ISNUMBER(FIND("reproduc",C1748)),ISNUMBER(FIND("embryo",C1748)))</f>
        <v>0</v>
      </c>
      <c r="O1748" t="b">
        <f>OR(ISNUMBER(FIND("metabol",C1748)),ISNUMBER(FIND("Metabol",C1748)),ISNUMBER(FIND("digest",C1748)),ISNUMBER(FIND("mitochon",C1748)))</f>
        <v>0</v>
      </c>
      <c r="P1748" t="b">
        <f>OR(ISNUMBER(FIND("ecotox",C1748)),ISNUMBER(FIND("Ecotox",B1748)),ISNUMBER(FIND("ecotox",B1748)),ISNUMBER(FIND("Ecotox",C1748)))</f>
        <v>0</v>
      </c>
      <c r="Q1748" t="b">
        <f>OR(ISNUMBER(FIND("Bioaccum",C1748)),ISNUMBER(FIND("bioaccum",C1748)),ISNUMBER(FIND("accum",C1748)))</f>
        <v>0</v>
      </c>
      <c r="R1748" t="b">
        <f>OR(ISNUMBER(FIND("Occupation",C1748)),ISNUMBER(FIND("occupation",C1748)),ISNUMBER(FIND("worker",C1748)),ISNUMBER(FIND("workforce",C1748)))</f>
        <v>0</v>
      </c>
      <c r="S1748" t="b">
        <f>NOT(OR(F1748,G1748,H1748,I1748,J1748,K1748,L1748,M1748,N1748,O1748,P1748,Q1748,R1748))</f>
        <v>0</v>
      </c>
      <c r="U1748" t="b">
        <f>OR(Table1[[#This Row],[Inflammation]],Table1[[#This Row],[Immune]])</f>
        <v>0</v>
      </c>
      <c r="V1748" t="b">
        <f>IF(OR(Table1[[#This Row],[Rodents]],Table1[[#This Row],[Human]],Table1[[#This Row],[Pig]]),OR(ISNUMBER(FIND("intratrach",C1748)),ISNUMBER(FIND("nasal ",C1748)),ISNUMBER(FIND("instill",C1748))),"NA")</f>
        <v>0</v>
      </c>
      <c r="W1748" t="b">
        <f>IF(OR(Table1[[#This Row],[Rodents]],Table1[[#This Row],[Human]],Table1[[#This Row],[Pig]]),OR(ISNUMBER(FIND("dermal",C1748)),ISNUMBER(FIND("skin ",C1748))),"NA")</f>
        <v>0</v>
      </c>
      <c r="X1748" t="b">
        <f>IF(OR(Table1[[#This Row],[Rodents]],Table1[[#This Row],[Human]],Table1[[#This Row],[Pig]]),OR(ISNUMBER(FIND("injected",C1748)),ISNUMBER(FIND("periton",C1748)),ISNUMBER(FIND("intrascrot",C1748))),"NA")</f>
        <v>0</v>
      </c>
      <c r="Y1748" t="b">
        <f>IF(OR(Table1[[#This Row],[Rodents]],Table1[[#This Row],[Human]],Table1[[#This Row],[Pig]]),NOT(OR(Table1[[#This Row],[Inhaled/Intratracheal/intranasal]],Table1[[#This Row],[Dermal]],Table1[[#This Row],[Injected]])),"NA")</f>
        <v>1</v>
      </c>
      <c r="AA1748" t="b">
        <f>OR(ISNUMBER(FIND("fish ",C1748)),ISNUMBER(FIND("Fish ",C1748)),ISNUMBER(FIND("aquatic",C1748)),ISNUMBER(FIND("daphnids",C1748)),ISNUMBER(FIND("Carcinus maenas",C1748)),ISNUMBER(FIND("Daphnia",C1748)),ISNUMBER(FIND("Ruditapes philippinarum",C1748)),ISNUMBER(FIND("daphnia",C1748)),ISNUMBER(FIND("marine",C1748)),ISNUMBER(FIND("mussel",C1748)),ISNUMBER(FIND("algae",C1748)),ISNUMBER(FIND("Donax faba",C1748)),ISNUMBER(FIND("estuarine",C1748)),ISNUMBER(FIND("snail",C1748)),ISNUMBER(FIND("Prorocentrum donghaiense",C1748)) )</f>
        <v>0</v>
      </c>
      <c r="AB1748" t="b">
        <f>OR(ISNUMBER(FIND(" rat ",C1748)),ISNUMBER(FIND(" rats ",C1748)),ISNUMBER(FIND(" Rats ",C1748)),ISNUMBER(FIND(" Rat ",C1748)),ISNUMBER(FIND(" rat.",C1748)),ISNUMBER(FIND(" rats.",C1748)),ISNUMBER(FIND("mouse",C1748)),ISNUMBER(FIND("mice",C1748)), ISNUMBER(FIND(" Mice",C1748)))</f>
        <v>1</v>
      </c>
      <c r="AC1748" t="b">
        <f>OR(ISNUMBER(FIND(" cell ",C1748)),ISNUMBER(FIND("fibroblast",C1748)),ISNUMBER(FIND("macrophage",C1748)),ISNUMBER(FIND("epithelial",C1748)),ISNUMBER(FIND("endothelial",C1748)),ISNUMBER(FIND("neuron",C1748)),ISNUMBER(FIND(" cells ",C1748)),ISNUMBER(FIND("RBC",C1748)),ISNUMBER(FIND("mitochond",C1748)),ISNUMBER(FIND("adipocyte",C1748)),ISNUMBER(FIND("osteo",C1748)),ISNUMBER(FIND("keratin",C1748)),ISNUMBER(FIND(" cell's ",C1748)),ISNUMBER(FIND("eukary",C1748)),ISNUMBER(FIND("sperm",C1748)))</f>
        <v>1</v>
      </c>
      <c r="AD1748" t="b">
        <f>OR(ISNUMBER(FIND("human",B1748)),ISNUMBER(FIND("workers",B1748)),ISNUMBER(FIND("workforces",B1748)),ISNUMBER(FIND("occupational",B1748)),ISNUMBER(FIND("Case report",B1748)),ISNUMBER(FIND("Workplaces",B1748)),ISNUMBER(FIND("worker",B1748)))</f>
        <v>0</v>
      </c>
      <c r="AE1748" t="b">
        <f>OR(ISNUMBER(FIND(" plant ",C1748)),ISNUMBER(FIND("Plant ",C1748)),ISNUMBER(FIND("tomato",C1748)),ISNUMBER(FIND("plants",C1748)),ISNUMBER(FIND("Plants",C1748)),ISNUMBER(FIND("algae",C1748)),ISNUMBER(FIND("lettuce",C1748)),ISNUMBER(FIND("green gram sprouts ",C1748)),ISNUMBER(FIND("Cucurbita pepo",C1748)),ISNUMBER(FIND("bean ",C1748)),ISNUMBER(FIND("chloroplast",C1748)),ISNUMBER(FIND("chlorophyll",C1748)),ISNUMBER(FIND("seedling",C1748)),ISNUMBER(FIND("canola",C1748)),ISNUMBER(FIND("shoot",C1748)),ISNUMBER(FIND("photosynthes",C1748)),ISNUMBER(FIND(" leaves ",C1748)),,ISNUMBER(FIND("agriculture",C1748)),ISNUMBER(FIND(" crops ",C1748)))</f>
        <v>0</v>
      </c>
      <c r="AF1748" t="b">
        <f>OR(ISNUMBER(FIND("bacteria",C1748)),ISNUMBER(FIND("Bacteria",C1748)),ISNUMBER(FIND("Bacterium",C1748)),ISNUMBER(FIND("bacterium",C1748)),ISNUMBER(FIND(" coli ",C1748)))</f>
        <v>0</v>
      </c>
      <c r="AG1748" t="b">
        <f>OR(ISNUMBER(FIND("fungi",C1748)),ISNUMBER(FIND("Fungi",C1748)),ISNUMBER(FIND("fungus",C1748)),ISNUMBER(FIND("Fungus",C1748)),ISNUMBER(FIND("mushroom",C1748)),ISNUMBER(FIND("Mushroom",C1748)),ISNUMBER(FIND(" mold ",C1748)))</f>
        <v>0</v>
      </c>
      <c r="AH1748" t="b">
        <f>OR(ISNUMBER(FIND("Pig ",C1748)),ISNUMBER(FIND("pig ",C1748)),ISNUMBER(FIND("Pigs ",C1748)),ISNUMBER(FIND("pigs ",C1748)))</f>
        <v>0</v>
      </c>
      <c r="AI1748" t="b">
        <f>OR(ISNUMBER(FIND(" C. elegans",C1748)),ISNUMBER(FIND("Caenorhabditis elegans",C1748)),ISNUMBER(FIND("earthworms",C1748)),ISNUMBER(FIND(" Ficopomatus enigmaticus",C1748)),ISNUMBER(FIND("larva",C1748)),ISNUMBER(FIND("Lumbriculus variegatus",C1748)),ISNUMBER(FIND("nematode",C1748)))</f>
        <v>0</v>
      </c>
      <c r="AJ1748" t="b">
        <f>NOT(OR(AA1748,AB1748,AC1748,AD1748,AE1748,AF1748,AG1748,AH1748,AI1748))</f>
        <v>0</v>
      </c>
      <c r="AL1748" t="b">
        <f>OR(AA1748,AB1748,AD1748,AE1748,AF1748,AG1748,AH1748,AI1748)</f>
        <v>1</v>
      </c>
      <c r="AM1748" t="b">
        <f>IF(Table1[[#This Row],[In vivo?]],IF(Table1[[#This Row],[Cell]],FALSE,TRUE),FALSE)</f>
        <v>0</v>
      </c>
      <c r="AN1748" t="b">
        <f>AND(AC1748,AL1748)</f>
        <v>1</v>
      </c>
      <c r="AO1748" t="b">
        <f>IF(Table1[[#This Row],[Cell]],IF(Table1[[#This Row],[In vivo?]],FALSE,TRUE),FALSE)</f>
        <v>0</v>
      </c>
      <c r="AP1748" t="b">
        <f>NOT(OR(Table1[[#This Row],[In vivo?]],Table1[[#This Row],[Only in Cell]]))</f>
        <v>0</v>
      </c>
      <c r="AQ1748" t="b">
        <f>IF(OR(Table1[[#This Row],[Rodents]],Table1[[#This Row],[Human]],Table1[[#This Row],[Pig]]),OR(ISNUMBER(FIND("pulmonary",C1748)),ISNUMBER(FIND("lung",C1748))),"NA")</f>
        <v>0</v>
      </c>
      <c r="AR1748" t="b">
        <f>IF(OR(Table1[[#This Row],[Rodents]],Table1[[#This Row],[Human]],Table1[[#This Row],[Pig]]),OR(ISNUMBER(FIND("skin",C1748)),ISNUMBER(FIND("dermal",C1748))),"NA")</f>
        <v>0</v>
      </c>
      <c r="AS1748" t="b">
        <f>IF(OR(Table1[[#This Row],[Rodents]],Table1[[#This Row],[Human]],Table1[[#This Row],[Pig]]),OR(ISNUMBER(FIND("liver",C1748)),ISNUMBER(FIND("hepat",C1748))),"NA")</f>
        <v>1</v>
      </c>
      <c r="AT1748" t="b">
        <f>IF(OR(Table1[[#This Row],[Rodents]],Table1[[#This Row],[Human]],Table1[[#This Row],[Pig]]),OR(ISNUMBER(FIND("kidney",C1748)),ISNUMBER(FIND("neph",C1748))),"NA")</f>
        <v>1</v>
      </c>
      <c r="AU1748" t="b">
        <f>IF(OR(Table1[[#This Row],[Rodents]],Table1[[#This Row],[Human]],Table1[[#This Row],[Pig]]),OR(ISNUMBER(FIND("brain",C1748)),ISNUMBER(FIND("neur",C1748)),ISNUMBER(FIND("nerv",C1748))),"NA")</f>
        <v>0</v>
      </c>
      <c r="AV1748" t="b">
        <f>IF(OR(Table1[[#This Row],[Rodents]],Table1[[#This Row],[Human]],Table1[[#This Row],[Pig]]),OR(ISNUMBER(FIND("heart",C1748)),ISNUMBER(FIND("cardi",C1748))),"NA")</f>
        <v>0</v>
      </c>
      <c r="AW1748" t="b">
        <f>IF(OR(Table1[[#This Row],[Rodents]],Table1[[#This Row],[Human]],Table1[[#This Row],[Pig]]),OR(ISNUMBER(FIND("gastro",C1748)),ISNUMBER(FIND("intesti",C1748)),ISNUMBER(FIND("stomach",C1748))),"NA")</f>
        <v>0</v>
      </c>
      <c r="AX1748" t="b">
        <f>IF(OR(Table1[[#This Row],[Rodents]],Table1[[#This Row],[Human]],Table1[[#This Row],[Pig]]),NOT(OR(AQ1748,AR1748,AS1748,AT1748,AU1748,AV1748,AW1748)),"NA")</f>
        <v>0</v>
      </c>
      <c r="AY1748" t="b">
        <f>OR(ISNUMBER(FIND("SWCNT",C1748)),ISNUMBER(FIND("SWNT",C1748)),ISNUMBER(FIND("single-wall",C1748)),ISNUMBER(FIND("single wall",C1748)),ISNUMBER(FIND("Single wall",C1748)),ISNUMBER(FIND("Single-wall",C1748)),ISNUMBER(FIND("SWCNT",B1748)),ISNUMBER(FIND("SWNT",B1748)),ISNUMBER(FIND("single-wall",B1748)),ISNUMBER(FIND("single wall",B1748)),ISNUMBER(FIND("Single-wall",B1748)),ISNUMBER(FIND("Single wall",B1748)))</f>
        <v>1</v>
      </c>
      <c r="AZ1748" t="b">
        <f>OR(ISNUMBER(FIND("MWCNT",C1748)),ISNUMBER(FIND("MWNT",C1748)),ISNUMBER(FIND("multi-wall",C1748)),ISNUMBER(FIND("multi wall",C1748)),ISNUMBER(FIND("multiwall",C1748)),ISNUMBER(FIND("Multi-wall",C1748)),ISNUMBER(FIND("Multi wall",C1748)),ISNUMBER(FIND("Multiwall",C1748)),ISNUMBER(FIND("MWCNT",B1748)),ISNUMBER(FIND("MWNT",B1748)),ISNUMBER(FIND("multi-wall",B1748)),ISNUMBER(FIND("multi wall",B1748)),ISNUMBER(FIND("multiwall",B1748)),ISNUMBER(FIND("Multi-wall",B1748)),ISNUMBER(FIND("Multi wall",B1748)),ISNUMBER(FIND("Multiwall",B1748)),ISNUMBER(FIND("Double-wall",B1748)),ISNUMBER(FIND("Double wall",B1748)),ISNUMBER(FIND("Doublewall",B1748)),ISNUMBER(FIND("double-wall",B1748)),ISNUMBER(FIND("double wall",B1748)),ISNUMBER(FIND("doublewall",B1748)))</f>
        <v>0</v>
      </c>
      <c r="BA1748" t="b">
        <f>AND(Table1[[#This Row],[SWCNT]],Table1[[#This Row],[MWCNT]])</f>
        <v>0</v>
      </c>
      <c r="BB1748" t="b">
        <f>IF(Table1[[#This Row],[SWCNT]]=TRUE,FALSE,IF(Table1[[#This Row],[MWCNT]]=TRUE,FALSE,TRUE))</f>
        <v>0</v>
      </c>
      <c r="BC1748" s="18"/>
    </row>
    <row r="1749" spans="1:55" ht="277.5">
      <c r="A1749" t="s">
        <v>4921</v>
      </c>
      <c r="B1749" s="2" t="s">
        <v>4923</v>
      </c>
      <c r="C1749" s="16" t="s">
        <v>4925</v>
      </c>
      <c r="D1749" s="17" t="s">
        <v>271</v>
      </c>
      <c r="E1749" s="2">
        <v>2011</v>
      </c>
      <c r="F1749" t="b">
        <f>OR(ISNUMBER(FIND("cytotoxic",C1749)),ISNUMBER(FIND("Cytotoxic",C1749)),ISNUMBER(FIND("cellular toxicity",C1749)),ISNUMBER(FIND("cell death",C1749)),ISNUMBER(FIND("viable",C1749)),ISNUMBER(FIND("phytotoxic",C1749)),ISNUMBER(FIND("acute toxicity",C1749)),ISNUMBER(FIND("MTT",C1749)),ISNUMBER(FIND("survival",C1749)),ISNUMBER(FIND("prolifer",C1749)),ISNUMBER(FIND("apoptosis",C1749)),ISNUMBER(FIND("neurotoxic",C1749)),ISNUMBER(FIND("  lysis ",C1749)),ISNUMBER(FIND("necrosis",C1749)),ISNUMBER(FIND("cellular death",C1749))*3,ISNUMBER(FIND("LDH",C1749)),ISNUMBER(FIND("Acute toxicity",C1749)))</f>
        <v>1</v>
      </c>
      <c r="G1749" t="b">
        <f>OR(ISNUMBER(FIND("genotoxic",C1749)),ISNUMBER(FIND("genotoxicity",C1749)),ISNUMBER(FIND("DNA damage",C1749)),ISNUMBER(FIND("DNA",C1749)),ISNUMBER(FIND("RNA",C1749)),ISNUMBER(FIND("mesothelioma",C1749)),ISNUMBER(FIND("carcino",C1749)),ISNUMBER(FIND("mutagen",C1749)),ISNUMBER(FIND("genetic",C1749)))</f>
        <v>1</v>
      </c>
      <c r="H1749" t="b">
        <f>OR(ISNUMBER(FIND("inflammatory",C1749)),ISNUMBER(FIND("inflamm",C1749)))</f>
        <v>0</v>
      </c>
      <c r="I1749" t="b">
        <f>OR(ISNUMBER(FIND("immune",C1749)),ISNUMBER(FIND("immunological",C1749)),ISNUMBER(FIND("interleuk",C1749)),ISNUMBER(FIND("platelet activation",C1749)),ISNUMBER(FIND("monocyte",C1749)),ISNUMBER(FIND("leukocyte",C1749)),ISNUMBER(FIND("cytokine",C1749)),ISNUMBER(FIND("CD4",C1749)),ISNUMBER(FIND("CD8",C1749)),ISNUMBER(FIND("T-cell",C1749)))</f>
        <v>0</v>
      </c>
      <c r="J1749" t="b">
        <f>OR(ISNUMBER(FIND("reactive oxygen",C1749)),ISNUMBER(FIND("ROS",C1749)),ISNUMBER(FIND("free radical",C1749)),ISNUMBER(FIND("oxidative stress",C1749)),ISNUMBER(FIND("peroxid",C1749)),ISNUMBER(FIND("oxidative",C1749)),ISNUMBER(FIND("antioxid",C1749)))</f>
        <v>0</v>
      </c>
      <c r="K1749" t="b">
        <f>OR(ISNUMBER(FIND("autophag",C1749)))</f>
        <v>0</v>
      </c>
      <c r="L1749" t="b">
        <f>OR(ISNUMBER(FIND("morpholog",C1749)))</f>
        <v>0</v>
      </c>
      <c r="M1749" t="b">
        <f>OR(ISNUMBER(FIND("fibrosis",C1749)),ISNUMBER(FIND("Fibrosis",C1749)),ISNUMBER(FIND("fibrot",C1749)))</f>
        <v>0</v>
      </c>
      <c r="N1749" t="b">
        <f>OR(ISNUMBER(FIND("offspring",C1749)),ISNUMBER(FIND("Parental",C1749)),ISNUMBER(FIND("parental",C1749)),ISNUMBER(FIND("germline",C1749)),ISNUMBER(FIND("reproduc",C1749)),ISNUMBER(FIND("embryo",C1749)))</f>
        <v>0</v>
      </c>
      <c r="O1749" t="b">
        <f>OR(ISNUMBER(FIND("metabol",C1749)),ISNUMBER(FIND("Metabol",C1749)),ISNUMBER(FIND("digest",C1749)),ISNUMBER(FIND("mitochon",C1749)))</f>
        <v>0</v>
      </c>
      <c r="P1749" t="b">
        <f>OR(ISNUMBER(FIND("ecotox",C1749)),ISNUMBER(FIND("Ecotox",B1749)),ISNUMBER(FIND("ecotox",B1749)),ISNUMBER(FIND("Ecotox",C1749)))</f>
        <v>0</v>
      </c>
      <c r="Q1749" t="b">
        <f>OR(ISNUMBER(FIND("Bioaccum",C1749)),ISNUMBER(FIND("bioaccum",C1749)),ISNUMBER(FIND("accum",C1749)))</f>
        <v>0</v>
      </c>
      <c r="R1749" t="b">
        <f>OR(ISNUMBER(FIND("Occupation",C1749)),ISNUMBER(FIND("occupation",C1749)),ISNUMBER(FIND("worker",C1749)),ISNUMBER(FIND("workforce",C1749)))</f>
        <v>0</v>
      </c>
      <c r="S1749" t="b">
        <f>NOT(OR(F1749,G1749,H1749,I1749,J1749,K1749,L1749,M1749,N1749,O1749,P1749,Q1749,R1749))</f>
        <v>0</v>
      </c>
      <c r="U1749" t="b">
        <f>OR(Table1[[#This Row],[Inflammation]],Table1[[#This Row],[Immune]])</f>
        <v>0</v>
      </c>
      <c r="V1749" t="str">
        <f>IF(OR(Table1[[#This Row],[Rodents]],Table1[[#This Row],[Human]],Table1[[#This Row],[Pig]]),OR(ISNUMBER(FIND("intratrach",C1749)),ISNUMBER(FIND("nasal ",C1749)),ISNUMBER(FIND("instill",C1749))),"NA")</f>
        <v>NA</v>
      </c>
      <c r="W1749" t="str">
        <f>IF(OR(Table1[[#This Row],[Rodents]],Table1[[#This Row],[Human]],Table1[[#This Row],[Pig]]),OR(ISNUMBER(FIND("dermal",C1749)),ISNUMBER(FIND("skin ",C1749))),"NA")</f>
        <v>NA</v>
      </c>
      <c r="X1749" t="str">
        <f>IF(OR(Table1[[#This Row],[Rodents]],Table1[[#This Row],[Human]],Table1[[#This Row],[Pig]]),OR(ISNUMBER(FIND("injected",C1749)),ISNUMBER(FIND("periton",C1749)),ISNUMBER(FIND("intrascrot",C1749))),"NA")</f>
        <v>NA</v>
      </c>
      <c r="Y1749" t="str">
        <f>IF(OR(Table1[[#This Row],[Rodents]],Table1[[#This Row],[Human]],Table1[[#This Row],[Pig]]),NOT(OR(Table1[[#This Row],[Inhaled/Intratracheal/intranasal]],Table1[[#This Row],[Dermal]],Table1[[#This Row],[Injected]])),"NA")</f>
        <v>NA</v>
      </c>
      <c r="AA1749" t="b">
        <f>OR(ISNUMBER(FIND("fish ",C1749)),ISNUMBER(FIND("Fish ",C1749)),ISNUMBER(FIND("aquatic",C1749)),ISNUMBER(FIND("daphnids",C1749)),ISNUMBER(FIND("Carcinus maenas",C1749)),ISNUMBER(FIND("Daphnia",C1749)),ISNUMBER(FIND("Ruditapes philippinarum",C1749)),ISNUMBER(FIND("daphnia",C1749)),ISNUMBER(FIND("marine",C1749)),ISNUMBER(FIND("mussel",C1749)),ISNUMBER(FIND("algae",C1749)),ISNUMBER(FIND("Donax faba",C1749)),ISNUMBER(FIND("estuarine",C1749)),ISNUMBER(FIND("snail",C1749)),ISNUMBER(FIND("Prorocentrum donghaiense",C1749)) )</f>
        <v>0</v>
      </c>
      <c r="AB1749" t="b">
        <f>OR(ISNUMBER(FIND(" rat ",C1749)),ISNUMBER(FIND(" rats ",C1749)),ISNUMBER(FIND(" Rats ",C1749)),ISNUMBER(FIND(" Rat ",C1749)),ISNUMBER(FIND(" rat.",C1749)),ISNUMBER(FIND(" rats.",C1749)),ISNUMBER(FIND("mouse",C1749)),ISNUMBER(FIND("mice",C1749)), ISNUMBER(FIND(" Mice",C1749)))</f>
        <v>0</v>
      </c>
      <c r="AC1749" t="b">
        <f>OR(ISNUMBER(FIND(" cell ",C1749)),ISNUMBER(FIND("fibroblast",C1749)),ISNUMBER(FIND("macrophage",C1749)),ISNUMBER(FIND("epithelial",C1749)),ISNUMBER(FIND("endothelial",C1749)),ISNUMBER(FIND("neuron",C1749)),ISNUMBER(FIND(" cells ",C1749)),ISNUMBER(FIND("RBC",C1749)),ISNUMBER(FIND("mitochond",C1749)),ISNUMBER(FIND("adipocyte",C1749)),ISNUMBER(FIND("osteo",C1749)),ISNUMBER(FIND("keratin",C1749)),ISNUMBER(FIND(" cell's ",C1749)),ISNUMBER(FIND("eukary",C1749)),ISNUMBER(FIND("sperm",C1749)))</f>
        <v>1</v>
      </c>
      <c r="AD1749" t="b">
        <f>OR(ISNUMBER(FIND("human",B1749)),ISNUMBER(FIND("workers",B1749)),ISNUMBER(FIND("workforces",B1749)),ISNUMBER(FIND("occupational",B1749)),ISNUMBER(FIND("Case report",B1749)),ISNUMBER(FIND("Workplaces",B1749)),ISNUMBER(FIND("worker",B1749)))</f>
        <v>0</v>
      </c>
      <c r="AE1749" t="b">
        <f>OR(ISNUMBER(FIND(" plant ",C1749)),ISNUMBER(FIND("Plant ",C1749)),ISNUMBER(FIND("tomato",C1749)),ISNUMBER(FIND("plants",C1749)),ISNUMBER(FIND("Plants",C1749)),ISNUMBER(FIND("algae",C1749)),ISNUMBER(FIND("lettuce",C1749)),ISNUMBER(FIND("green gram sprouts ",C1749)),ISNUMBER(FIND("Cucurbita pepo",C1749)),ISNUMBER(FIND("bean ",C1749)),ISNUMBER(FIND("chloroplast",C1749)),ISNUMBER(FIND("chlorophyll",C1749)),ISNUMBER(FIND("seedling",C1749)),ISNUMBER(FIND("canola",C1749)),ISNUMBER(FIND("shoot",C1749)),ISNUMBER(FIND("photosynthes",C1749)),ISNUMBER(FIND(" leaves ",C1749)),,ISNUMBER(FIND("agriculture",C1749)),ISNUMBER(FIND(" crops ",C1749)))</f>
        <v>0</v>
      </c>
      <c r="AF1749" t="b">
        <f>OR(ISNUMBER(FIND("bacteria",C1749)),ISNUMBER(FIND("Bacteria",C1749)),ISNUMBER(FIND("Bacterium",C1749)),ISNUMBER(FIND("bacterium",C1749)),ISNUMBER(FIND(" coli ",C1749)))</f>
        <v>0</v>
      </c>
      <c r="AG1749" t="b">
        <f>OR(ISNUMBER(FIND("fungi",C1749)),ISNUMBER(FIND("Fungi",C1749)),ISNUMBER(FIND("fungus",C1749)),ISNUMBER(FIND("Fungus",C1749)),ISNUMBER(FIND("mushroom",C1749)),ISNUMBER(FIND("Mushroom",C1749)),ISNUMBER(FIND(" mold ",C1749)))</f>
        <v>0</v>
      </c>
      <c r="AH1749" t="b">
        <f>OR(ISNUMBER(FIND("Pig ",C1749)),ISNUMBER(FIND("pig ",C1749)),ISNUMBER(FIND("Pigs ",C1749)),ISNUMBER(FIND("pigs ",C1749)))</f>
        <v>0</v>
      </c>
      <c r="AI1749" t="b">
        <f>OR(ISNUMBER(FIND(" C. elegans",C1749)),ISNUMBER(FIND("Caenorhabditis elegans",C1749)),ISNUMBER(FIND("earthworms",C1749)),ISNUMBER(FIND(" Ficopomatus enigmaticus",C1749)),ISNUMBER(FIND("larva",C1749)),ISNUMBER(FIND("Lumbriculus variegatus",C1749)),ISNUMBER(FIND("nematode",C1749)))</f>
        <v>0</v>
      </c>
      <c r="AJ1749" t="b">
        <f>NOT(OR(AA1749,AB1749,AC1749,AD1749,AE1749,AF1749,AG1749,AH1749,AI1749))</f>
        <v>0</v>
      </c>
      <c r="AL1749" t="b">
        <f>OR(AA1749,AB1749,AD1749,AE1749,AF1749,AG1749,AH1749,AI1749)</f>
        <v>0</v>
      </c>
      <c r="AM1749" t="b">
        <f>IF(Table1[[#This Row],[In vivo?]],IF(Table1[[#This Row],[Cell]],FALSE,TRUE),FALSE)</f>
        <v>0</v>
      </c>
      <c r="AN1749" t="b">
        <f>AND(AC1749,AL1749)</f>
        <v>0</v>
      </c>
      <c r="AO1749" t="b">
        <f>IF(Table1[[#This Row],[Cell]],IF(Table1[[#This Row],[In vivo?]],FALSE,TRUE),FALSE)</f>
        <v>1</v>
      </c>
      <c r="AP1749" t="b">
        <f>NOT(OR(Table1[[#This Row],[In vivo?]],Table1[[#This Row],[Only in Cell]]))</f>
        <v>0</v>
      </c>
      <c r="AQ1749" t="str">
        <f>IF(OR(Table1[[#This Row],[Rodents]],Table1[[#This Row],[Human]],Table1[[#This Row],[Pig]]),OR(ISNUMBER(FIND("pulmonary",C1749)),ISNUMBER(FIND("lung",C1749))),"NA")</f>
        <v>NA</v>
      </c>
      <c r="AR1749" t="str">
        <f>IF(OR(Table1[[#This Row],[Rodents]],Table1[[#This Row],[Human]],Table1[[#This Row],[Pig]]),OR(ISNUMBER(FIND("skin",C1749)),ISNUMBER(FIND("dermal",C1749))),"NA")</f>
        <v>NA</v>
      </c>
      <c r="AS1749" t="str">
        <f>IF(OR(Table1[[#This Row],[Rodents]],Table1[[#This Row],[Human]],Table1[[#This Row],[Pig]]),OR(ISNUMBER(FIND("liver",C1749)),ISNUMBER(FIND("hepat",C1749))),"NA")</f>
        <v>NA</v>
      </c>
      <c r="AT1749" t="str">
        <f>IF(OR(Table1[[#This Row],[Rodents]],Table1[[#This Row],[Human]],Table1[[#This Row],[Pig]]),OR(ISNUMBER(FIND("kidney",C1749)),ISNUMBER(FIND("neph",C1749))),"NA")</f>
        <v>NA</v>
      </c>
      <c r="AU1749" t="str">
        <f>IF(OR(Table1[[#This Row],[Rodents]],Table1[[#This Row],[Human]],Table1[[#This Row],[Pig]]),OR(ISNUMBER(FIND("brain",C1749)),ISNUMBER(FIND("neur",C1749)),ISNUMBER(FIND("nerv",C1749))),"NA")</f>
        <v>NA</v>
      </c>
      <c r="AV1749" t="str">
        <f>IF(OR(Table1[[#This Row],[Rodents]],Table1[[#This Row],[Human]],Table1[[#This Row],[Pig]]),OR(ISNUMBER(FIND("heart",C1749)),ISNUMBER(FIND("cardi",C1749))),"NA")</f>
        <v>NA</v>
      </c>
      <c r="AW1749" t="str">
        <f>IF(OR(Table1[[#This Row],[Rodents]],Table1[[#This Row],[Human]],Table1[[#This Row],[Pig]]),OR(ISNUMBER(FIND("gastro",C1749)),ISNUMBER(FIND("intesti",C1749)),ISNUMBER(FIND("stomach",C1749))),"NA")</f>
        <v>NA</v>
      </c>
      <c r="AX1749" t="str">
        <f>IF(OR(Table1[[#This Row],[Rodents]],Table1[[#This Row],[Human]],Table1[[#This Row],[Pig]]),NOT(OR(AQ1749,AR1749,AS1749,AT1749,AU1749,AV1749,AW1749)),"NA")</f>
        <v>NA</v>
      </c>
      <c r="AY1749" t="b">
        <f>OR(ISNUMBER(FIND("SWCNT",C1749)),ISNUMBER(FIND("SWNT",C1749)),ISNUMBER(FIND("single-wall",C1749)),ISNUMBER(FIND("single wall",C1749)),ISNUMBER(FIND("Single wall",C1749)),ISNUMBER(FIND("Single-wall",C1749)),ISNUMBER(FIND("SWCNT",B1749)),ISNUMBER(FIND("SWNT",B1749)),ISNUMBER(FIND("single-wall",B1749)),ISNUMBER(FIND("single wall",B1749)),ISNUMBER(FIND("Single-wall",B1749)),ISNUMBER(FIND("Single wall",B1749)))</f>
        <v>1</v>
      </c>
      <c r="AZ1749" t="b">
        <f>OR(ISNUMBER(FIND("MWCNT",C1749)),ISNUMBER(FIND("MWNT",C1749)),ISNUMBER(FIND("multi-wall",C1749)),ISNUMBER(FIND("multi wall",C1749)),ISNUMBER(FIND("multiwall",C1749)),ISNUMBER(FIND("Multi-wall",C1749)),ISNUMBER(FIND("Multi wall",C1749)),ISNUMBER(FIND("Multiwall",C1749)),ISNUMBER(FIND("MWCNT",B1749)),ISNUMBER(FIND("MWNT",B1749)),ISNUMBER(FIND("multi-wall",B1749)),ISNUMBER(FIND("multi wall",B1749)),ISNUMBER(FIND("multiwall",B1749)),ISNUMBER(FIND("Multi-wall",B1749)),ISNUMBER(FIND("Multi wall",B1749)),ISNUMBER(FIND("Multiwall",B1749)),ISNUMBER(FIND("Double-wall",B1749)),ISNUMBER(FIND("Double wall",B1749)),ISNUMBER(FIND("Doublewall",B1749)),ISNUMBER(FIND("double-wall",B1749)),ISNUMBER(FIND("double wall",B1749)),ISNUMBER(FIND("doublewall",B1749)))</f>
        <v>0</v>
      </c>
      <c r="BA1749" t="b">
        <f>AND(Table1[[#This Row],[SWCNT]],Table1[[#This Row],[MWCNT]])</f>
        <v>0</v>
      </c>
      <c r="BB1749" t="b">
        <f>IF(Table1[[#This Row],[SWCNT]]=TRUE,FALSE,IF(Table1[[#This Row],[MWCNT]]=TRUE,FALSE,TRUE))</f>
        <v>0</v>
      </c>
      <c r="BC1749" s="18"/>
    </row>
    <row r="1750" spans="1:55" ht="166.5">
      <c r="A1750" t="s">
        <v>4922</v>
      </c>
      <c r="B1750" s="2" t="s">
        <v>4924</v>
      </c>
      <c r="C1750" s="16" t="s">
        <v>4926</v>
      </c>
      <c r="D1750" s="17" t="s">
        <v>4927</v>
      </c>
      <c r="E1750" s="2">
        <v>2011</v>
      </c>
      <c r="F1750" t="b">
        <f>OR(ISNUMBER(FIND("cytotoxic",C1750)),ISNUMBER(FIND("Cytotoxic",C1750)),ISNUMBER(FIND("cellular toxicity",C1750)),ISNUMBER(FIND("cell death",C1750)),ISNUMBER(FIND("viable",C1750)),ISNUMBER(FIND("phytotoxic",C1750)),ISNUMBER(FIND("acute toxicity",C1750)),ISNUMBER(FIND("MTT",C1750)),ISNUMBER(FIND("survival",C1750)),ISNUMBER(FIND("prolifer",C1750)),ISNUMBER(FIND("apoptosis",C1750)),ISNUMBER(FIND("neurotoxic",C1750)),ISNUMBER(FIND("  lysis ",C1750)),ISNUMBER(FIND("necrosis",C1750)),ISNUMBER(FIND("cellular death",C1750))*3,ISNUMBER(FIND("LDH",C1750)),ISNUMBER(FIND("Acute toxicity",C1750)))</f>
        <v>1</v>
      </c>
      <c r="G1750" t="b">
        <f>OR(ISNUMBER(FIND("genotoxic",C1750)),ISNUMBER(FIND("genotoxicity",C1750)),ISNUMBER(FIND("DNA damage",C1750)),ISNUMBER(FIND("DNA",C1750)),ISNUMBER(FIND("RNA",C1750)),ISNUMBER(FIND("mesothelioma",C1750)),ISNUMBER(FIND("carcino",C1750)),ISNUMBER(FIND("mutagen",C1750)),ISNUMBER(FIND("genetic",C1750)))</f>
        <v>1</v>
      </c>
      <c r="H1750" t="b">
        <f>OR(ISNUMBER(FIND("inflammatory",C1750)),ISNUMBER(FIND("inflamm",C1750)))</f>
        <v>0</v>
      </c>
      <c r="I1750" t="b">
        <f>OR(ISNUMBER(FIND("immune",C1750)),ISNUMBER(FIND("immunological",C1750)),ISNUMBER(FIND("interleuk",C1750)),ISNUMBER(FIND("platelet activation",C1750)),ISNUMBER(FIND("monocyte",C1750)),ISNUMBER(FIND("leukocyte",C1750)),ISNUMBER(FIND("cytokine",C1750)),ISNUMBER(FIND("CD4",C1750)),ISNUMBER(FIND("CD8",C1750)),ISNUMBER(FIND("T-cell",C1750)))</f>
        <v>0</v>
      </c>
      <c r="J1750" t="b">
        <f>OR(ISNUMBER(FIND("reactive oxygen",C1750)),ISNUMBER(FIND("ROS",C1750)),ISNUMBER(FIND("free radical",C1750)),ISNUMBER(FIND("oxidative stress",C1750)),ISNUMBER(FIND("peroxid",C1750)),ISNUMBER(FIND("oxidative",C1750)),ISNUMBER(FIND("antioxid",C1750)))</f>
        <v>1</v>
      </c>
      <c r="K1750" t="b">
        <f>OR(ISNUMBER(FIND("autophag",C1750)))</f>
        <v>0</v>
      </c>
      <c r="L1750" t="b">
        <f>OR(ISNUMBER(FIND("morpholog",C1750)))</f>
        <v>1</v>
      </c>
      <c r="M1750" t="b">
        <f>OR(ISNUMBER(FIND("fibrosis",C1750)),ISNUMBER(FIND("Fibrosis",C1750)),ISNUMBER(FIND("fibrot",C1750)))</f>
        <v>0</v>
      </c>
      <c r="N1750" t="b">
        <f>OR(ISNUMBER(FIND("offspring",C1750)),ISNUMBER(FIND("Parental",C1750)),ISNUMBER(FIND("parental",C1750)),ISNUMBER(FIND("germline",C1750)),ISNUMBER(FIND("reproduc",C1750)),ISNUMBER(FIND("embryo",C1750)))</f>
        <v>0</v>
      </c>
      <c r="O1750" t="b">
        <f>OR(ISNUMBER(FIND("metabol",C1750)),ISNUMBER(FIND("Metabol",C1750)),ISNUMBER(FIND("digest",C1750)),ISNUMBER(FIND("mitochon",C1750)))</f>
        <v>1</v>
      </c>
      <c r="P1750" t="b">
        <f>OR(ISNUMBER(FIND("ecotox",C1750)),ISNUMBER(FIND("Ecotox",B1750)),ISNUMBER(FIND("ecotox",B1750)),ISNUMBER(FIND("Ecotox",C1750)))</f>
        <v>0</v>
      </c>
      <c r="Q1750" t="b">
        <f>OR(ISNUMBER(FIND("Bioaccum",C1750)),ISNUMBER(FIND("bioaccum",C1750)),ISNUMBER(FIND("accum",C1750)))</f>
        <v>0</v>
      </c>
      <c r="R1750" t="b">
        <f>OR(ISNUMBER(FIND("Occupation",C1750)),ISNUMBER(FIND("occupation",C1750)),ISNUMBER(FIND("worker",C1750)),ISNUMBER(FIND("workforce",C1750)))</f>
        <v>0</v>
      </c>
      <c r="S1750" t="b">
        <f>NOT(OR(F1750,G1750,H1750,I1750,J1750,K1750,L1750,M1750,N1750,O1750,P1750,Q1750,R1750))</f>
        <v>0</v>
      </c>
      <c r="U1750" t="b">
        <f>OR(Table1[[#This Row],[Inflammation]],Table1[[#This Row],[Immune]])</f>
        <v>0</v>
      </c>
      <c r="V1750" t="b">
        <f>IF(OR(Table1[[#This Row],[Rodents]],Table1[[#This Row],[Human]],Table1[[#This Row],[Pig]]),OR(ISNUMBER(FIND("intratrach",C1750)),ISNUMBER(FIND("nasal ",C1750)),ISNUMBER(FIND("instill",C1750))),"NA")</f>
        <v>0</v>
      </c>
      <c r="W1750" t="b">
        <f>IF(OR(Table1[[#This Row],[Rodents]],Table1[[#This Row],[Human]],Table1[[#This Row],[Pig]]),OR(ISNUMBER(FIND("dermal",C1750)),ISNUMBER(FIND("skin ",C1750))),"NA")</f>
        <v>0</v>
      </c>
      <c r="X1750" t="b">
        <f>IF(OR(Table1[[#This Row],[Rodents]],Table1[[#This Row],[Human]],Table1[[#This Row],[Pig]]),OR(ISNUMBER(FIND("injected",C1750)),ISNUMBER(FIND("periton",C1750)),ISNUMBER(FIND("intrascrot",C1750))),"NA")</f>
        <v>0</v>
      </c>
      <c r="Y1750" t="b">
        <f>IF(OR(Table1[[#This Row],[Rodents]],Table1[[#This Row],[Human]],Table1[[#This Row],[Pig]]),NOT(OR(Table1[[#This Row],[Inhaled/Intratracheal/intranasal]],Table1[[#This Row],[Dermal]],Table1[[#This Row],[Injected]])),"NA")</f>
        <v>1</v>
      </c>
      <c r="AA1750" t="b">
        <f>OR(ISNUMBER(FIND("fish ",C1750)),ISNUMBER(FIND("Fish ",C1750)),ISNUMBER(FIND("aquatic",C1750)),ISNUMBER(FIND("daphnids",C1750)),ISNUMBER(FIND("Carcinus maenas",C1750)),ISNUMBER(FIND("Daphnia",C1750)),ISNUMBER(FIND("Ruditapes philippinarum",C1750)),ISNUMBER(FIND("daphnia",C1750)),ISNUMBER(FIND("marine",C1750)),ISNUMBER(FIND("mussel",C1750)),ISNUMBER(FIND("algae",C1750)),ISNUMBER(FIND("Donax faba",C1750)),ISNUMBER(FIND("estuarine",C1750)),ISNUMBER(FIND("snail",C1750)),ISNUMBER(FIND("Prorocentrum donghaiense",C1750)) )</f>
        <v>0</v>
      </c>
      <c r="AB1750" t="b">
        <f>OR(ISNUMBER(FIND(" rat ",C1750)),ISNUMBER(FIND(" rats ",C1750)),ISNUMBER(FIND(" Rats ",C1750)),ISNUMBER(FIND(" Rat ",C1750)),ISNUMBER(FIND(" rat.",C1750)),ISNUMBER(FIND(" rats.",C1750)),ISNUMBER(FIND("mouse",C1750)),ISNUMBER(FIND("mice",C1750)), ISNUMBER(FIND(" Mice",C1750)))</f>
        <v>1</v>
      </c>
      <c r="AC1750" t="b">
        <f>OR(ISNUMBER(FIND(" cell ",C1750)),ISNUMBER(FIND("fibroblast",C1750)),ISNUMBER(FIND("macrophage",C1750)),ISNUMBER(FIND("epithelial",C1750)),ISNUMBER(FIND("endothelial",C1750)),ISNUMBER(FIND("neuron",C1750)),ISNUMBER(FIND(" cells ",C1750)),ISNUMBER(FIND("RBC",C1750)),ISNUMBER(FIND("mitochond",C1750)),ISNUMBER(FIND("adipocyte",C1750)),ISNUMBER(FIND("osteo",C1750)),ISNUMBER(FIND("keratin",C1750)),ISNUMBER(FIND(" cell's ",C1750)),ISNUMBER(FIND("eukary",C1750)),ISNUMBER(FIND("sperm",C1750)))</f>
        <v>1</v>
      </c>
      <c r="AD1750" t="b">
        <f>OR(ISNUMBER(FIND("human",B1750)),ISNUMBER(FIND("workers",B1750)),ISNUMBER(FIND("workforces",B1750)),ISNUMBER(FIND("occupational",B1750)),ISNUMBER(FIND("Case report",B1750)),ISNUMBER(FIND("Workplaces",B1750)),ISNUMBER(FIND("worker",B1750)))</f>
        <v>0</v>
      </c>
      <c r="AE1750" t="b">
        <f>OR(ISNUMBER(FIND(" plant ",C1750)),ISNUMBER(FIND("Plant ",C1750)),ISNUMBER(FIND("tomato",C1750)),ISNUMBER(FIND("plants",C1750)),ISNUMBER(FIND("Plants",C1750)),ISNUMBER(FIND("algae",C1750)),ISNUMBER(FIND("lettuce",C1750)),ISNUMBER(FIND("green gram sprouts ",C1750)),ISNUMBER(FIND("Cucurbita pepo",C1750)),ISNUMBER(FIND("bean ",C1750)),ISNUMBER(FIND("chloroplast",C1750)),ISNUMBER(FIND("chlorophyll",C1750)),ISNUMBER(FIND("seedling",C1750)),ISNUMBER(FIND("canola",C1750)),ISNUMBER(FIND("shoot",C1750)),ISNUMBER(FIND("photosynthes",C1750)),ISNUMBER(FIND(" leaves ",C1750)),,ISNUMBER(FIND("agriculture",C1750)),ISNUMBER(FIND(" crops ",C1750)))</f>
        <v>0</v>
      </c>
      <c r="AF1750" t="b">
        <f>OR(ISNUMBER(FIND("bacteria",C1750)),ISNUMBER(FIND("Bacteria",C1750)),ISNUMBER(FIND("Bacterium",C1750)),ISNUMBER(FIND("bacterium",C1750)),ISNUMBER(FIND(" coli ",C1750)))</f>
        <v>0</v>
      </c>
      <c r="AG1750" t="b">
        <f>OR(ISNUMBER(FIND("fungi",C1750)),ISNUMBER(FIND("Fungi",C1750)),ISNUMBER(FIND("fungus",C1750)),ISNUMBER(FIND("Fungus",C1750)),ISNUMBER(FIND("mushroom",C1750)),ISNUMBER(FIND("Mushroom",C1750)),ISNUMBER(FIND(" mold ",C1750)))</f>
        <v>0</v>
      </c>
      <c r="AH1750" t="b">
        <f>OR(ISNUMBER(FIND("Pig ",C1750)),ISNUMBER(FIND("pig ",C1750)),ISNUMBER(FIND("Pigs ",C1750)),ISNUMBER(FIND("pigs ",C1750)))</f>
        <v>0</v>
      </c>
      <c r="AI1750" t="b">
        <f>OR(ISNUMBER(FIND(" C. elegans",C1750)),ISNUMBER(FIND("Caenorhabditis elegans",C1750)),ISNUMBER(FIND("earthworms",C1750)),ISNUMBER(FIND(" Ficopomatus enigmaticus",C1750)),ISNUMBER(FIND("larva",C1750)),ISNUMBER(FIND("Lumbriculus variegatus",C1750)),ISNUMBER(FIND("nematode",C1750)))</f>
        <v>0</v>
      </c>
      <c r="AJ1750" t="b">
        <f>NOT(OR(AA1750,AB1750,AC1750,AD1750,AE1750,AF1750,AG1750,AH1750,AI1750))</f>
        <v>0</v>
      </c>
      <c r="AL1750" t="b">
        <f>OR(AA1750,AB1750,AD1750,AE1750,AF1750,AG1750,AH1750,AI1750)</f>
        <v>1</v>
      </c>
      <c r="AM1750" t="b">
        <f>IF(Table1[[#This Row],[In vivo?]],IF(Table1[[#This Row],[Cell]],FALSE,TRUE),FALSE)</f>
        <v>0</v>
      </c>
      <c r="AN1750" t="b">
        <f>AND(AC1750,AL1750)</f>
        <v>1</v>
      </c>
      <c r="AO1750" t="b">
        <f>IF(Table1[[#This Row],[Cell]],IF(Table1[[#This Row],[In vivo?]],FALSE,TRUE),FALSE)</f>
        <v>0</v>
      </c>
      <c r="AP1750" t="b">
        <f>NOT(OR(Table1[[#This Row],[In vivo?]],Table1[[#This Row],[Only in Cell]]))</f>
        <v>0</v>
      </c>
      <c r="AQ1750" t="b">
        <f>IF(OR(Table1[[#This Row],[Rodents]],Table1[[#This Row],[Human]],Table1[[#This Row],[Pig]]),OR(ISNUMBER(FIND("pulmonary",C1750)),ISNUMBER(FIND("lung",C1750))),"NA")</f>
        <v>0</v>
      </c>
      <c r="AR1750" t="b">
        <f>IF(OR(Table1[[#This Row],[Rodents]],Table1[[#This Row],[Human]],Table1[[#This Row],[Pig]]),OR(ISNUMBER(FIND("skin",C1750)),ISNUMBER(FIND("dermal",C1750))),"NA")</f>
        <v>0</v>
      </c>
      <c r="AS1750" t="b">
        <f>IF(OR(Table1[[#This Row],[Rodents]],Table1[[#This Row],[Human]],Table1[[#This Row],[Pig]]),OR(ISNUMBER(FIND("liver",C1750)),ISNUMBER(FIND("hepat",C1750))),"NA")</f>
        <v>0</v>
      </c>
      <c r="AT1750" t="b">
        <f>IF(OR(Table1[[#This Row],[Rodents]],Table1[[#This Row],[Human]],Table1[[#This Row],[Pig]]),OR(ISNUMBER(FIND("kidney",C1750)),ISNUMBER(FIND("neph",C1750))),"NA")</f>
        <v>0</v>
      </c>
      <c r="AU1750" t="b">
        <f>IF(OR(Table1[[#This Row],[Rodents]],Table1[[#This Row],[Human]],Table1[[#This Row],[Pig]]),OR(ISNUMBER(FIND("brain",C1750)),ISNUMBER(FIND("neur",C1750)),ISNUMBER(FIND("nerv",C1750))),"NA")</f>
        <v>0</v>
      </c>
      <c r="AV1750" t="b">
        <f>IF(OR(Table1[[#This Row],[Rodents]],Table1[[#This Row],[Human]],Table1[[#This Row],[Pig]]),OR(ISNUMBER(FIND("heart",C1750)),ISNUMBER(FIND("cardi",C1750))),"NA")</f>
        <v>0</v>
      </c>
      <c r="AW1750" t="b">
        <f>IF(OR(Table1[[#This Row],[Rodents]],Table1[[#This Row],[Human]],Table1[[#This Row],[Pig]]),OR(ISNUMBER(FIND("gastro",C1750)),ISNUMBER(FIND("intesti",C1750)),ISNUMBER(FIND("stomach",C1750))),"NA")</f>
        <v>0</v>
      </c>
      <c r="AX1750" t="b">
        <f>IF(OR(Table1[[#This Row],[Rodents]],Table1[[#This Row],[Human]],Table1[[#This Row],[Pig]]),NOT(OR(AQ1750,AR1750,AS1750,AT1750,AU1750,AV1750,AW1750)),"NA")</f>
        <v>1</v>
      </c>
      <c r="AY1750" t="b">
        <f>OR(ISNUMBER(FIND("SWCNT",C1750)),ISNUMBER(FIND("SWNT",C1750)),ISNUMBER(FIND("single-wall",C1750)),ISNUMBER(FIND("single wall",C1750)),ISNUMBER(FIND("Single wall",C1750)),ISNUMBER(FIND("Single-wall",C1750)),ISNUMBER(FIND("SWCNT",B1750)),ISNUMBER(FIND("SWNT",B1750)),ISNUMBER(FIND("single-wall",B1750)),ISNUMBER(FIND("single wall",B1750)),ISNUMBER(FIND("Single-wall",B1750)),ISNUMBER(FIND("Single wall",B1750)))</f>
        <v>1</v>
      </c>
      <c r="AZ1750" t="b">
        <f>OR(ISNUMBER(FIND("MWCNT",C1750)),ISNUMBER(FIND("MWNT",C1750)),ISNUMBER(FIND("multi-wall",C1750)),ISNUMBER(FIND("multi wall",C1750)),ISNUMBER(FIND("multiwall",C1750)),ISNUMBER(FIND("Multi-wall",C1750)),ISNUMBER(FIND("Multi wall",C1750)),ISNUMBER(FIND("Multiwall",C1750)),ISNUMBER(FIND("MWCNT",B1750)),ISNUMBER(FIND("MWNT",B1750)),ISNUMBER(FIND("multi-wall",B1750)),ISNUMBER(FIND("multi wall",B1750)),ISNUMBER(FIND("multiwall",B1750)),ISNUMBER(FIND("Multi-wall",B1750)),ISNUMBER(FIND("Multi wall",B1750)),ISNUMBER(FIND("Multiwall",B1750)),ISNUMBER(FIND("Double-wall",B1750)),ISNUMBER(FIND("Double wall",B1750)),ISNUMBER(FIND("Doublewall",B1750)),ISNUMBER(FIND("double-wall",B1750)),ISNUMBER(FIND("double wall",B1750)),ISNUMBER(FIND("doublewall",B1750)))</f>
        <v>0</v>
      </c>
      <c r="BA1750" t="b">
        <f>AND(Table1[[#This Row],[SWCNT]],Table1[[#This Row],[MWCNT]])</f>
        <v>0</v>
      </c>
      <c r="BB1750" t="b">
        <f>IF(Table1[[#This Row],[SWCNT]]=TRUE,FALSE,IF(Table1[[#This Row],[MWCNT]]=TRUE,FALSE,TRUE))</f>
        <v>0</v>
      </c>
      <c r="BC1750" s="18"/>
    </row>
    <row r="1751" spans="1:55" ht="148">
      <c r="B1751" s="2" t="s">
        <v>4933</v>
      </c>
      <c r="C1751" s="16" t="s">
        <v>4935</v>
      </c>
      <c r="D1751" s="17" t="s">
        <v>4936</v>
      </c>
      <c r="E1751" s="2">
        <v>2011</v>
      </c>
      <c r="F1751" t="b">
        <f>OR(ISNUMBER(FIND("cytotoxic",C1751)),ISNUMBER(FIND("Cytotoxic",C1751)),ISNUMBER(FIND("cellular toxicity",C1751)),ISNUMBER(FIND("cell death",C1751)),ISNUMBER(FIND("viable",C1751)),ISNUMBER(FIND("phytotoxic",C1751)),ISNUMBER(FIND("acute toxicity",C1751)),ISNUMBER(FIND("MTT",C1751)),ISNUMBER(FIND("survival",C1751)),ISNUMBER(FIND("prolifer",C1751)),ISNUMBER(FIND("apoptosis",C1751)),ISNUMBER(FIND("neurotoxic",C1751)),ISNUMBER(FIND("  lysis ",C1751)),ISNUMBER(FIND("necrosis",C1751)),ISNUMBER(FIND("cellular death",C1751))*3,ISNUMBER(FIND("LDH",C1751)),ISNUMBER(FIND("Acute toxicity",C1751)))</f>
        <v>1</v>
      </c>
      <c r="G1751" t="b">
        <f>OR(ISNUMBER(FIND("genotoxic",C1751)),ISNUMBER(FIND("genotoxicity",C1751)),ISNUMBER(FIND("DNA damage",C1751)),ISNUMBER(FIND("DNA",C1751)),ISNUMBER(FIND("RNA",C1751)),ISNUMBER(FIND("mesothelioma",C1751)),ISNUMBER(FIND("carcino",C1751)),ISNUMBER(FIND("mutagen",C1751)),ISNUMBER(FIND("genetic",C1751)))</f>
        <v>0</v>
      </c>
      <c r="H1751" t="b">
        <f>OR(ISNUMBER(FIND("inflammatory",C1751)),ISNUMBER(FIND("inflamm",C1751)))</f>
        <v>0</v>
      </c>
      <c r="I1751" t="b">
        <f>OR(ISNUMBER(FIND("immune",C1751)),ISNUMBER(FIND("immunological",C1751)),ISNUMBER(FIND("interleuk",C1751)),ISNUMBER(FIND("platelet activation",C1751)),ISNUMBER(FIND("monocyte",C1751)),ISNUMBER(FIND("leukocyte",C1751)),ISNUMBER(FIND("cytokine",C1751)),ISNUMBER(FIND("CD4",C1751)),ISNUMBER(FIND("CD8",C1751)),ISNUMBER(FIND("T-cell",C1751)))</f>
        <v>0</v>
      </c>
      <c r="J1751" t="b">
        <f>OR(ISNUMBER(FIND("reactive oxygen",C1751)),ISNUMBER(FIND("ROS",C1751)),ISNUMBER(FIND("free radical",C1751)),ISNUMBER(FIND("oxidative stress",C1751)),ISNUMBER(FIND("peroxid",C1751)),ISNUMBER(FIND("oxidative",C1751)),ISNUMBER(FIND("antioxid",C1751)))</f>
        <v>0</v>
      </c>
      <c r="K1751" t="b">
        <f>OR(ISNUMBER(FIND("autophag",C1751)))</f>
        <v>0</v>
      </c>
      <c r="L1751" t="b">
        <f>OR(ISNUMBER(FIND("morpholog",C1751)))</f>
        <v>0</v>
      </c>
      <c r="M1751" t="b">
        <f>OR(ISNUMBER(FIND("fibrosis",C1751)),ISNUMBER(FIND("Fibrosis",C1751)),ISNUMBER(FIND("fibrot",C1751)))</f>
        <v>0</v>
      </c>
      <c r="N1751" t="b">
        <f>OR(ISNUMBER(FIND("offspring",C1751)),ISNUMBER(FIND("Parental",C1751)),ISNUMBER(FIND("parental",C1751)),ISNUMBER(FIND("germline",C1751)),ISNUMBER(FIND("reproduc",C1751)),ISNUMBER(FIND("embryo",C1751)))</f>
        <v>0</v>
      </c>
      <c r="O1751" t="b">
        <f>OR(ISNUMBER(FIND("metabol",C1751)),ISNUMBER(FIND("Metabol",C1751)),ISNUMBER(FIND("digest",C1751)),ISNUMBER(FIND("mitochon",C1751)))</f>
        <v>0</v>
      </c>
      <c r="P1751" t="b">
        <f>OR(ISNUMBER(FIND("ecotox",C1751)),ISNUMBER(FIND("Ecotox",B1751)),ISNUMBER(FIND("ecotox",B1751)),ISNUMBER(FIND("Ecotox",C1751)))</f>
        <v>0</v>
      </c>
      <c r="Q1751" t="b">
        <f>OR(ISNUMBER(FIND("Bioaccum",C1751)),ISNUMBER(FIND("bioaccum",C1751)),ISNUMBER(FIND("accum",C1751)))</f>
        <v>0</v>
      </c>
      <c r="R1751" t="b">
        <f>OR(ISNUMBER(FIND("Occupation",C1751)),ISNUMBER(FIND("occupation",C1751)),ISNUMBER(FIND("worker",C1751)),ISNUMBER(FIND("workforce",C1751)))</f>
        <v>0</v>
      </c>
      <c r="S1751" t="b">
        <f>NOT(OR(F1751,G1751,H1751,I1751,J1751,K1751,L1751,M1751,N1751,O1751,P1751,Q1751,R1751))</f>
        <v>0</v>
      </c>
      <c r="U1751" t="b">
        <f>OR(Table1[[#This Row],[Inflammation]],Table1[[#This Row],[Immune]])</f>
        <v>0</v>
      </c>
      <c r="V1751" t="str">
        <f>IF(OR(Table1[[#This Row],[Rodents]],Table1[[#This Row],[Human]],Table1[[#This Row],[Pig]]),OR(ISNUMBER(FIND("intratrach",C1751)),ISNUMBER(FIND("nasal ",C1751)),ISNUMBER(FIND("instill",C1751))),"NA")</f>
        <v>NA</v>
      </c>
      <c r="W1751" t="str">
        <f>IF(OR(Table1[[#This Row],[Rodents]],Table1[[#This Row],[Human]],Table1[[#This Row],[Pig]]),OR(ISNUMBER(FIND("dermal",C1751)),ISNUMBER(FIND("skin ",C1751))),"NA")</f>
        <v>NA</v>
      </c>
      <c r="X1751" t="str">
        <f>IF(OR(Table1[[#This Row],[Rodents]],Table1[[#This Row],[Human]],Table1[[#This Row],[Pig]]),OR(ISNUMBER(FIND("injected",C1751)),ISNUMBER(FIND("periton",C1751)),ISNUMBER(FIND("intrascrot",C1751))),"NA")</f>
        <v>NA</v>
      </c>
      <c r="Y1751" t="str">
        <f>IF(OR(Table1[[#This Row],[Rodents]],Table1[[#This Row],[Human]],Table1[[#This Row],[Pig]]),NOT(OR(Table1[[#This Row],[Inhaled/Intratracheal/intranasal]],Table1[[#This Row],[Dermal]],Table1[[#This Row],[Injected]])),"NA")</f>
        <v>NA</v>
      </c>
      <c r="AA1751" t="b">
        <f>OR(ISNUMBER(FIND("fish ",C1751)),ISNUMBER(FIND("Fish ",C1751)),ISNUMBER(FIND("aquatic",C1751)),ISNUMBER(FIND("daphnids",C1751)),ISNUMBER(FIND("Carcinus maenas",C1751)),ISNUMBER(FIND("Daphnia",C1751)),ISNUMBER(FIND("Ruditapes philippinarum",C1751)),ISNUMBER(FIND("daphnia",C1751)),ISNUMBER(FIND("marine",C1751)),ISNUMBER(FIND("mussel",C1751)),ISNUMBER(FIND("algae",C1751)),ISNUMBER(FIND("Donax faba",C1751)),ISNUMBER(FIND("estuarine",C1751)),ISNUMBER(FIND("snail",C1751)),ISNUMBER(FIND("Prorocentrum donghaiense",C1751)) )</f>
        <v>0</v>
      </c>
      <c r="AB1751" t="b">
        <f>OR(ISNUMBER(FIND(" rat ",C1751)),ISNUMBER(FIND(" rats ",C1751)),ISNUMBER(FIND(" Rats ",C1751)),ISNUMBER(FIND(" Rat ",C1751)),ISNUMBER(FIND(" rat.",C1751)),ISNUMBER(FIND(" rats.",C1751)),ISNUMBER(FIND("mouse",C1751)),ISNUMBER(FIND("mice",C1751)), ISNUMBER(FIND(" Mice",C1751)))</f>
        <v>0</v>
      </c>
      <c r="AC1751" t="b">
        <f>OR(ISNUMBER(FIND(" cell ",C1751)),ISNUMBER(FIND("fibroblast",C1751)),ISNUMBER(FIND("macrophage",C1751)),ISNUMBER(FIND("epithelial",C1751)),ISNUMBER(FIND("endothelial",C1751)),ISNUMBER(FIND("neuron",C1751)),ISNUMBER(FIND(" cells ",C1751)),ISNUMBER(FIND("RBC",C1751)),ISNUMBER(FIND("mitochond",C1751)),ISNUMBER(FIND("adipocyte",C1751)),ISNUMBER(FIND("osteo",C1751)),ISNUMBER(FIND("keratin",C1751)),ISNUMBER(FIND(" cell's ",C1751)),ISNUMBER(FIND("eukary",C1751)),ISNUMBER(FIND("sperm",C1751)))</f>
        <v>1</v>
      </c>
      <c r="AD1751" t="b">
        <f>OR(ISNUMBER(FIND("human",B1751)),ISNUMBER(FIND("workers",B1751)),ISNUMBER(FIND("workforces",B1751)),ISNUMBER(FIND("occupational",B1751)),ISNUMBER(FIND("Case report",B1751)),ISNUMBER(FIND("Workplaces",B1751)),ISNUMBER(FIND("worker",B1751)))</f>
        <v>0</v>
      </c>
      <c r="AE1751" t="b">
        <f>OR(ISNUMBER(FIND(" plant ",C1751)),ISNUMBER(FIND("Plant ",C1751)),ISNUMBER(FIND("tomato",C1751)),ISNUMBER(FIND("plants",C1751)),ISNUMBER(FIND("Plants",C1751)),ISNUMBER(FIND("algae",C1751)),ISNUMBER(FIND("lettuce",C1751)),ISNUMBER(FIND("green gram sprouts ",C1751)),ISNUMBER(FIND("Cucurbita pepo",C1751)),ISNUMBER(FIND("bean ",C1751)),ISNUMBER(FIND("chloroplast",C1751)),ISNUMBER(FIND("chlorophyll",C1751)),ISNUMBER(FIND("seedling",C1751)),ISNUMBER(FIND("canola",C1751)),ISNUMBER(FIND("shoot",C1751)),ISNUMBER(FIND("photosynthes",C1751)),ISNUMBER(FIND(" leaves ",C1751)),,ISNUMBER(FIND("agriculture",C1751)),ISNUMBER(FIND(" crops ",C1751)))</f>
        <v>0</v>
      </c>
      <c r="AF1751" t="b">
        <f>OR(ISNUMBER(FIND("bacteria",C1751)),ISNUMBER(FIND("Bacteria",C1751)),ISNUMBER(FIND("Bacterium",C1751)),ISNUMBER(FIND("bacterium",C1751)),ISNUMBER(FIND(" coli ",C1751)))</f>
        <v>0</v>
      </c>
      <c r="AG1751" t="b">
        <f>OR(ISNUMBER(FIND("fungi",C1751)),ISNUMBER(FIND("Fungi",C1751)),ISNUMBER(FIND("fungus",C1751)),ISNUMBER(FIND("Fungus",C1751)),ISNUMBER(FIND("mushroom",C1751)),ISNUMBER(FIND("Mushroom",C1751)),ISNUMBER(FIND(" mold ",C1751)))</f>
        <v>0</v>
      </c>
      <c r="AH1751" t="b">
        <f>OR(ISNUMBER(FIND("Pig ",C1751)),ISNUMBER(FIND("pig ",C1751)),ISNUMBER(FIND("Pigs ",C1751)),ISNUMBER(FIND("pigs ",C1751)))</f>
        <v>0</v>
      </c>
      <c r="AI1751" t="b">
        <f>OR(ISNUMBER(FIND(" C. elegans",C1751)),ISNUMBER(FIND("Caenorhabditis elegans",C1751)),ISNUMBER(FIND("earthworms",C1751)),ISNUMBER(FIND(" Ficopomatus enigmaticus",C1751)),ISNUMBER(FIND("larva",C1751)),ISNUMBER(FIND("Lumbriculus variegatus",C1751)),ISNUMBER(FIND("nematode",C1751)))</f>
        <v>0</v>
      </c>
      <c r="AJ1751" t="b">
        <f>NOT(OR(AA1751,AB1751,AC1751,AD1751,AE1751,AF1751,AG1751,AH1751,AI1751))</f>
        <v>0</v>
      </c>
      <c r="AL1751" t="b">
        <f>OR(AA1751,AB1751,AD1751,AE1751,AF1751,AG1751,AH1751,AI1751)</f>
        <v>0</v>
      </c>
      <c r="AM1751" t="b">
        <f>IF(Table1[[#This Row],[In vivo?]],IF(Table1[[#This Row],[Cell]],FALSE,TRUE),FALSE)</f>
        <v>0</v>
      </c>
      <c r="AN1751" t="b">
        <f>AND(AC1751,AL1751)</f>
        <v>0</v>
      </c>
      <c r="AO1751" t="b">
        <f>IF(Table1[[#This Row],[Cell]],IF(Table1[[#This Row],[In vivo?]],FALSE,TRUE),FALSE)</f>
        <v>1</v>
      </c>
      <c r="AP1751" t="b">
        <f>NOT(OR(Table1[[#This Row],[In vivo?]],Table1[[#This Row],[Only in Cell]]))</f>
        <v>0</v>
      </c>
      <c r="AQ1751" t="str">
        <f>IF(OR(Table1[[#This Row],[Rodents]],Table1[[#This Row],[Human]],Table1[[#This Row],[Pig]]),OR(ISNUMBER(FIND("pulmonary",C1751)),ISNUMBER(FIND("lung",C1751))),"NA")</f>
        <v>NA</v>
      </c>
      <c r="AR1751" t="str">
        <f>IF(OR(Table1[[#This Row],[Rodents]],Table1[[#This Row],[Human]],Table1[[#This Row],[Pig]]),OR(ISNUMBER(FIND("skin",C1751)),ISNUMBER(FIND("dermal",C1751))),"NA")</f>
        <v>NA</v>
      </c>
      <c r="AS1751" t="str">
        <f>IF(OR(Table1[[#This Row],[Rodents]],Table1[[#This Row],[Human]],Table1[[#This Row],[Pig]]),OR(ISNUMBER(FIND("liver",C1751)),ISNUMBER(FIND("hepat",C1751))),"NA")</f>
        <v>NA</v>
      </c>
      <c r="AT1751" t="str">
        <f>IF(OR(Table1[[#This Row],[Rodents]],Table1[[#This Row],[Human]],Table1[[#This Row],[Pig]]),OR(ISNUMBER(FIND("kidney",C1751)),ISNUMBER(FIND("neph",C1751))),"NA")</f>
        <v>NA</v>
      </c>
      <c r="AU1751" t="str">
        <f>IF(OR(Table1[[#This Row],[Rodents]],Table1[[#This Row],[Human]],Table1[[#This Row],[Pig]]),OR(ISNUMBER(FIND("brain",C1751)),ISNUMBER(FIND("neur",C1751)),ISNUMBER(FIND("nerv",C1751))),"NA")</f>
        <v>NA</v>
      </c>
      <c r="AV1751" t="str">
        <f>IF(OR(Table1[[#This Row],[Rodents]],Table1[[#This Row],[Human]],Table1[[#This Row],[Pig]]),OR(ISNUMBER(FIND("heart",C1751)),ISNUMBER(FIND("cardi",C1751))),"NA")</f>
        <v>NA</v>
      </c>
      <c r="AW1751" t="str">
        <f>IF(OR(Table1[[#This Row],[Rodents]],Table1[[#This Row],[Human]],Table1[[#This Row],[Pig]]),OR(ISNUMBER(FIND("gastro",C1751)),ISNUMBER(FIND("intesti",C1751)),ISNUMBER(FIND("stomach",C1751))),"NA")</f>
        <v>NA</v>
      </c>
      <c r="AX1751" t="str">
        <f>IF(OR(Table1[[#This Row],[Rodents]],Table1[[#This Row],[Human]],Table1[[#This Row],[Pig]]),NOT(OR(AQ1751,AR1751,AS1751,AT1751,AU1751,AV1751,AW1751)),"NA")</f>
        <v>NA</v>
      </c>
      <c r="AY1751" t="b">
        <f>OR(ISNUMBER(FIND("SWCNT",C1751)),ISNUMBER(FIND("SWNT",C1751)),ISNUMBER(FIND("single-wall",C1751)),ISNUMBER(FIND("single wall",C1751)),ISNUMBER(FIND("Single wall",C1751)),ISNUMBER(FIND("Single-wall",C1751)),ISNUMBER(FIND("SWCNT",B1751)),ISNUMBER(FIND("SWNT",B1751)),ISNUMBER(FIND("single-wall",B1751)),ISNUMBER(FIND("single wall",B1751)),ISNUMBER(FIND("Single-wall",B1751)),ISNUMBER(FIND("Single wall",B1751)))</f>
        <v>0</v>
      </c>
      <c r="AZ1751" t="b">
        <f>OR(ISNUMBER(FIND("MWCNT",C1751)),ISNUMBER(FIND("MWNT",C1751)),ISNUMBER(FIND("multi-wall",C1751)),ISNUMBER(FIND("multi wall",C1751)),ISNUMBER(FIND("multiwall",C1751)),ISNUMBER(FIND("Multi-wall",C1751)),ISNUMBER(FIND("Multi wall",C1751)),ISNUMBER(FIND("Multiwall",C1751)),ISNUMBER(FIND("MWCNT",B1751)),ISNUMBER(FIND("MWNT",B1751)),ISNUMBER(FIND("multi-wall",B1751)),ISNUMBER(FIND("multi wall",B1751)),ISNUMBER(FIND("multiwall",B1751)),ISNUMBER(FIND("Multi-wall",B1751)),ISNUMBER(FIND("Multi wall",B1751)),ISNUMBER(FIND("Multiwall",B1751)),ISNUMBER(FIND("Double-wall",B1751)),ISNUMBER(FIND("Double wall",B1751)),ISNUMBER(FIND("Doublewall",B1751)),ISNUMBER(FIND("double-wall",B1751)),ISNUMBER(FIND("double wall",B1751)),ISNUMBER(FIND("doublewall",B1751)))</f>
        <v>1</v>
      </c>
      <c r="BA1751" t="b">
        <f>AND(Table1[[#This Row],[SWCNT]],Table1[[#This Row],[MWCNT]])</f>
        <v>0</v>
      </c>
      <c r="BB1751" t="b">
        <f>IF(Table1[[#This Row],[SWCNT]]=TRUE,FALSE,IF(Table1[[#This Row],[MWCNT]]=TRUE,FALSE,TRUE))</f>
        <v>0</v>
      </c>
      <c r="BC1751" s="18"/>
    </row>
    <row r="1752" spans="1:55" ht="203.5">
      <c r="A1752" t="s">
        <v>4944</v>
      </c>
      <c r="B1752" s="2" t="s">
        <v>4947</v>
      </c>
      <c r="C1752" s="16" t="s">
        <v>4950</v>
      </c>
      <c r="D1752" s="17" t="s">
        <v>2063</v>
      </c>
      <c r="E1752" s="2">
        <v>2011</v>
      </c>
      <c r="F1752" t="b">
        <f>OR(ISNUMBER(FIND("cytotoxic",C1752)),ISNUMBER(FIND("Cytotoxic",C1752)),ISNUMBER(FIND("cellular toxicity",C1752)),ISNUMBER(FIND("cell death",C1752)),ISNUMBER(FIND("viable",C1752)),ISNUMBER(FIND("phytotoxic",C1752)),ISNUMBER(FIND("acute toxicity",C1752)),ISNUMBER(FIND("MTT",C1752)),ISNUMBER(FIND("survival",C1752)),ISNUMBER(FIND("prolifer",C1752)),ISNUMBER(FIND("apoptosis",C1752)),ISNUMBER(FIND("neurotoxic",C1752)),ISNUMBER(FIND("  lysis ",C1752)),ISNUMBER(FIND("necrosis",C1752)),ISNUMBER(FIND("cellular death",C1752))*3,ISNUMBER(FIND("LDH",C1752)),ISNUMBER(FIND("Acute toxicity",C1752)))</f>
        <v>0</v>
      </c>
      <c r="G1752" t="b">
        <f>OR(ISNUMBER(FIND("genotoxic",C1752)),ISNUMBER(FIND("genotoxicity",C1752)),ISNUMBER(FIND("DNA damage",C1752)),ISNUMBER(FIND("DNA",C1752)),ISNUMBER(FIND("RNA",C1752)),ISNUMBER(FIND("mesothelioma",C1752)),ISNUMBER(FIND("carcino",C1752)),ISNUMBER(FIND("mutagen",C1752)),ISNUMBER(FIND("genetic",C1752)))</f>
        <v>0</v>
      </c>
      <c r="H1752" t="b">
        <f>OR(ISNUMBER(FIND("inflammatory",C1752)),ISNUMBER(FIND("inflamm",C1752)))</f>
        <v>0</v>
      </c>
      <c r="I1752" t="b">
        <f>OR(ISNUMBER(FIND("immune",C1752)),ISNUMBER(FIND("immunological",C1752)),ISNUMBER(FIND("interleuk",C1752)),ISNUMBER(FIND("platelet activation",C1752)),ISNUMBER(FIND("monocyte",C1752)),ISNUMBER(FIND("leukocyte",C1752)),ISNUMBER(FIND("cytokine",C1752)),ISNUMBER(FIND("CD4",C1752)),ISNUMBER(FIND("CD8",C1752)),ISNUMBER(FIND("T-cell",C1752)))</f>
        <v>0</v>
      </c>
      <c r="J1752" t="b">
        <f>OR(ISNUMBER(FIND("reactive oxygen",C1752)),ISNUMBER(FIND("ROS",C1752)),ISNUMBER(FIND("free radical",C1752)),ISNUMBER(FIND("oxidative stress",C1752)),ISNUMBER(FIND("peroxid",C1752)),ISNUMBER(FIND("oxidative",C1752)),ISNUMBER(FIND("antioxid",C1752)))</f>
        <v>1</v>
      </c>
      <c r="K1752" t="b">
        <f>OR(ISNUMBER(FIND("autophag",C1752)))</f>
        <v>0</v>
      </c>
      <c r="L1752" t="b">
        <f>OR(ISNUMBER(FIND("morpholog",C1752)))</f>
        <v>0</v>
      </c>
      <c r="M1752" t="b">
        <f>OR(ISNUMBER(FIND("fibrosis",C1752)),ISNUMBER(FIND("Fibrosis",C1752)),ISNUMBER(FIND("fibrot",C1752)))</f>
        <v>0</v>
      </c>
      <c r="N1752" t="b">
        <f>OR(ISNUMBER(FIND("offspring",C1752)),ISNUMBER(FIND("Parental",C1752)),ISNUMBER(FIND("parental",C1752)),ISNUMBER(FIND("germline",C1752)),ISNUMBER(FIND("reproduc",C1752)),ISNUMBER(FIND("embryo",C1752)))</f>
        <v>0</v>
      </c>
      <c r="O1752" t="b">
        <f>OR(ISNUMBER(FIND("metabol",C1752)),ISNUMBER(FIND("Metabol",C1752)),ISNUMBER(FIND("digest",C1752)),ISNUMBER(FIND("mitochon",C1752)))</f>
        <v>0</v>
      </c>
      <c r="P1752" t="b">
        <f>OR(ISNUMBER(FIND("ecotox",C1752)),ISNUMBER(FIND("Ecotox",B1752)),ISNUMBER(FIND("ecotox",B1752)),ISNUMBER(FIND("Ecotox",C1752)))</f>
        <v>0</v>
      </c>
      <c r="Q1752" t="b">
        <f>OR(ISNUMBER(FIND("Bioaccum",C1752)),ISNUMBER(FIND("bioaccum",C1752)),ISNUMBER(FIND("accum",C1752)))</f>
        <v>0</v>
      </c>
      <c r="R1752" t="b">
        <f>OR(ISNUMBER(FIND("Occupation",C1752)),ISNUMBER(FIND("occupation",C1752)),ISNUMBER(FIND("worker",C1752)),ISNUMBER(FIND("workforce",C1752)))</f>
        <v>1</v>
      </c>
      <c r="S1752" t="b">
        <f>NOT(OR(F1752,G1752,H1752,I1752,J1752,K1752,L1752,M1752,N1752,O1752,P1752,Q1752,R1752))</f>
        <v>0</v>
      </c>
      <c r="U1752" t="b">
        <f>OR(Table1[[#This Row],[Inflammation]],Table1[[#This Row],[Immune]])</f>
        <v>0</v>
      </c>
      <c r="V1752" t="b">
        <f>IF(OR(Table1[[#This Row],[Rodents]],Table1[[#This Row],[Human]],Table1[[#This Row],[Pig]]),OR(ISNUMBER(FIND("intratrach",C1752)),ISNUMBER(FIND("nasal ",C1752)),ISNUMBER(FIND("instill",C1752))),"NA")</f>
        <v>1</v>
      </c>
      <c r="W1752" t="b">
        <f>IF(OR(Table1[[#This Row],[Rodents]],Table1[[#This Row],[Human]],Table1[[#This Row],[Pig]]),OR(ISNUMBER(FIND("dermal",C1752)),ISNUMBER(FIND("skin ",C1752))),"NA")</f>
        <v>0</v>
      </c>
      <c r="X1752" t="b">
        <f>IF(OR(Table1[[#This Row],[Rodents]],Table1[[#This Row],[Human]],Table1[[#This Row],[Pig]]),OR(ISNUMBER(FIND("injected",C1752)),ISNUMBER(FIND("periton",C1752)),ISNUMBER(FIND("intrascrot",C1752))),"NA")</f>
        <v>0</v>
      </c>
      <c r="Y1752" t="b">
        <f>IF(OR(Table1[[#This Row],[Rodents]],Table1[[#This Row],[Human]],Table1[[#This Row],[Pig]]),NOT(OR(Table1[[#This Row],[Inhaled/Intratracheal/intranasal]],Table1[[#This Row],[Dermal]],Table1[[#This Row],[Injected]])),"NA")</f>
        <v>0</v>
      </c>
      <c r="AA1752" t="b">
        <f>OR(ISNUMBER(FIND("fish ",C1752)),ISNUMBER(FIND("Fish ",C1752)),ISNUMBER(FIND("aquatic",C1752)),ISNUMBER(FIND("daphnids",C1752)),ISNUMBER(FIND("Carcinus maenas",C1752)),ISNUMBER(FIND("Daphnia",C1752)),ISNUMBER(FIND("Ruditapes philippinarum",C1752)),ISNUMBER(FIND("daphnia",C1752)),ISNUMBER(FIND("marine",C1752)),ISNUMBER(FIND("mussel",C1752)),ISNUMBER(FIND("algae",C1752)),ISNUMBER(FIND("Donax faba",C1752)),ISNUMBER(FIND("estuarine",C1752)),ISNUMBER(FIND("snail",C1752)),ISNUMBER(FIND("Prorocentrum donghaiense",C1752)) )</f>
        <v>0</v>
      </c>
      <c r="AB1752" t="b">
        <f>OR(ISNUMBER(FIND(" rat ",C1752)),ISNUMBER(FIND(" rats ",C1752)),ISNUMBER(FIND(" Rats ",C1752)),ISNUMBER(FIND(" Rat ",C1752)),ISNUMBER(FIND(" rat.",C1752)),ISNUMBER(FIND(" rats.",C1752)),ISNUMBER(FIND("mouse",C1752)),ISNUMBER(FIND("mice",C1752)), ISNUMBER(FIND(" Mice",C1752)))</f>
        <v>1</v>
      </c>
      <c r="AC1752" t="b">
        <f>OR(ISNUMBER(FIND(" cell ",C1752)),ISNUMBER(FIND("fibroblast",C1752)),ISNUMBER(FIND("macrophage",C1752)),ISNUMBER(FIND("epithelial",C1752)),ISNUMBER(FIND("endothelial",C1752)),ISNUMBER(FIND("neuron",C1752)),ISNUMBER(FIND(" cells ",C1752)),ISNUMBER(FIND("RBC",C1752)),ISNUMBER(FIND("mitochond",C1752)),ISNUMBER(FIND("adipocyte",C1752)),ISNUMBER(FIND("osteo",C1752)),ISNUMBER(FIND("keratin",C1752)),ISNUMBER(FIND(" cell's ",C1752)),ISNUMBER(FIND("eukary",C1752)),ISNUMBER(FIND("sperm",C1752)))</f>
        <v>0</v>
      </c>
      <c r="AD1752" t="b">
        <f>OR(ISNUMBER(FIND("human",B1752)),ISNUMBER(FIND("workers",B1752)),ISNUMBER(FIND("workforces",B1752)),ISNUMBER(FIND("occupational",B1752)),ISNUMBER(FIND("Case report",B1752)),ISNUMBER(FIND("Workplaces",B1752)),ISNUMBER(FIND("worker",B1752)))</f>
        <v>0</v>
      </c>
      <c r="AE1752" t="b">
        <f>OR(ISNUMBER(FIND(" plant ",C1752)),ISNUMBER(FIND("Plant ",C1752)),ISNUMBER(FIND("tomato",C1752)),ISNUMBER(FIND("plants",C1752)),ISNUMBER(FIND("Plants",C1752)),ISNUMBER(FIND("algae",C1752)),ISNUMBER(FIND("lettuce",C1752)),ISNUMBER(FIND("green gram sprouts ",C1752)),ISNUMBER(FIND("Cucurbita pepo",C1752)),ISNUMBER(FIND("bean ",C1752)),ISNUMBER(FIND("chloroplast",C1752)),ISNUMBER(FIND("chlorophyll",C1752)),ISNUMBER(FIND("seedling",C1752)),ISNUMBER(FIND("canola",C1752)),ISNUMBER(FIND("shoot",C1752)),ISNUMBER(FIND("photosynthes",C1752)),ISNUMBER(FIND(" leaves ",C1752)),,ISNUMBER(FIND("agriculture",C1752)),ISNUMBER(FIND(" crops ",C1752)))</f>
        <v>0</v>
      </c>
      <c r="AF1752" t="b">
        <f>OR(ISNUMBER(FIND("bacteria",C1752)),ISNUMBER(FIND("Bacteria",C1752)),ISNUMBER(FIND("Bacterium",C1752)),ISNUMBER(FIND("bacterium",C1752)),ISNUMBER(FIND(" coli ",C1752)))</f>
        <v>0</v>
      </c>
      <c r="AG1752" t="b">
        <f>OR(ISNUMBER(FIND("fungi",C1752)),ISNUMBER(FIND("Fungi",C1752)),ISNUMBER(FIND("fungus",C1752)),ISNUMBER(FIND("Fungus",C1752)),ISNUMBER(FIND("mushroom",C1752)),ISNUMBER(FIND("Mushroom",C1752)),ISNUMBER(FIND(" mold ",C1752)))</f>
        <v>0</v>
      </c>
      <c r="AH1752" t="b">
        <f>OR(ISNUMBER(FIND("Pig ",C1752)),ISNUMBER(FIND("pig ",C1752)),ISNUMBER(FIND("Pigs ",C1752)),ISNUMBER(FIND("pigs ",C1752)))</f>
        <v>0</v>
      </c>
      <c r="AI1752" t="b">
        <f>OR(ISNUMBER(FIND(" C. elegans",C1752)),ISNUMBER(FIND("Caenorhabditis elegans",C1752)),ISNUMBER(FIND("earthworms",C1752)),ISNUMBER(FIND(" Ficopomatus enigmaticus",C1752)),ISNUMBER(FIND("larva",C1752)),ISNUMBER(FIND("Lumbriculus variegatus",C1752)),ISNUMBER(FIND("nematode",C1752)))</f>
        <v>0</v>
      </c>
      <c r="AJ1752" t="b">
        <f>NOT(OR(AA1752,AB1752,AC1752,AD1752,AE1752,AF1752,AG1752,AH1752,AI1752))</f>
        <v>0</v>
      </c>
      <c r="AL1752" t="b">
        <f>OR(AA1752,AB1752,AD1752,AE1752,AF1752,AG1752,AH1752,AI1752)</f>
        <v>1</v>
      </c>
      <c r="AM1752" t="b">
        <f>IF(Table1[[#This Row],[In vivo?]],IF(Table1[[#This Row],[Cell]],FALSE,TRUE),FALSE)</f>
        <v>1</v>
      </c>
      <c r="AN1752" t="b">
        <f>AND(AC1752,AL1752)</f>
        <v>0</v>
      </c>
      <c r="AO1752" t="b">
        <f>IF(Table1[[#This Row],[Cell]],IF(Table1[[#This Row],[In vivo?]],FALSE,TRUE),FALSE)</f>
        <v>0</v>
      </c>
      <c r="AP1752" t="b">
        <f>NOT(OR(Table1[[#This Row],[In vivo?]],Table1[[#This Row],[Only in Cell]]))</f>
        <v>0</v>
      </c>
      <c r="AQ1752" t="b">
        <f>IF(OR(Table1[[#This Row],[Rodents]],Table1[[#This Row],[Human]],Table1[[#This Row],[Pig]]),OR(ISNUMBER(FIND("pulmonary",C1752)),ISNUMBER(FIND("lung",C1752))),"NA")</f>
        <v>1</v>
      </c>
      <c r="AR1752" t="b">
        <f>IF(OR(Table1[[#This Row],[Rodents]],Table1[[#This Row],[Human]],Table1[[#This Row],[Pig]]),OR(ISNUMBER(FIND("skin",C1752)),ISNUMBER(FIND("dermal",C1752))),"NA")</f>
        <v>0</v>
      </c>
      <c r="AS1752" t="b">
        <f>IF(OR(Table1[[#This Row],[Rodents]],Table1[[#This Row],[Human]],Table1[[#This Row],[Pig]]),OR(ISNUMBER(FIND("liver",C1752)),ISNUMBER(FIND("hepat",C1752))),"NA")</f>
        <v>0</v>
      </c>
      <c r="AT1752" t="b">
        <f>IF(OR(Table1[[#This Row],[Rodents]],Table1[[#This Row],[Human]],Table1[[#This Row],[Pig]]),OR(ISNUMBER(FIND("kidney",C1752)),ISNUMBER(FIND("neph",C1752))),"NA")</f>
        <v>0</v>
      </c>
      <c r="AU1752" t="b">
        <f>IF(OR(Table1[[#This Row],[Rodents]],Table1[[#This Row],[Human]],Table1[[#This Row],[Pig]]),OR(ISNUMBER(FIND("brain",C1752)),ISNUMBER(FIND("neur",C1752)),ISNUMBER(FIND("nerv",C1752))),"NA")</f>
        <v>0</v>
      </c>
      <c r="AV1752" t="b">
        <f>IF(OR(Table1[[#This Row],[Rodents]],Table1[[#This Row],[Human]],Table1[[#This Row],[Pig]]),OR(ISNUMBER(FIND("heart",C1752)),ISNUMBER(FIND("cardi",C1752))),"NA")</f>
        <v>0</v>
      </c>
      <c r="AW1752" t="b">
        <f>IF(OR(Table1[[#This Row],[Rodents]],Table1[[#This Row],[Human]],Table1[[#This Row],[Pig]]),OR(ISNUMBER(FIND("gastro",C1752)),ISNUMBER(FIND("intesti",C1752)),ISNUMBER(FIND("stomach",C1752))),"NA")</f>
        <v>0</v>
      </c>
      <c r="AX1752" t="b">
        <f>IF(OR(Table1[[#This Row],[Rodents]],Table1[[#This Row],[Human]],Table1[[#This Row],[Pig]]),NOT(OR(AQ1752,AR1752,AS1752,AT1752,AU1752,AV1752,AW1752)),"NA")</f>
        <v>0</v>
      </c>
      <c r="AY1752" t="b">
        <f>OR(ISNUMBER(FIND("SWCNT",C1752)),ISNUMBER(FIND("SWNT",C1752)),ISNUMBER(FIND("single-wall",C1752)),ISNUMBER(FIND("single wall",C1752)),ISNUMBER(FIND("Single wall",C1752)),ISNUMBER(FIND("Single-wall",C1752)),ISNUMBER(FIND("SWCNT",B1752)),ISNUMBER(FIND("SWNT",B1752)),ISNUMBER(FIND("single-wall",B1752)),ISNUMBER(FIND("single wall",B1752)),ISNUMBER(FIND("Single-wall",B1752)),ISNUMBER(FIND("Single wall",B1752)))</f>
        <v>0</v>
      </c>
      <c r="AZ1752" t="b">
        <f>OR(ISNUMBER(FIND("MWCNT",C1752)),ISNUMBER(FIND("MWNT",C1752)),ISNUMBER(FIND("multi-wall",C1752)),ISNUMBER(FIND("multi wall",C1752)),ISNUMBER(FIND("multiwall",C1752)),ISNUMBER(FIND("Multi-wall",C1752)),ISNUMBER(FIND("Multi wall",C1752)),ISNUMBER(FIND("Multiwall",C1752)),ISNUMBER(FIND("MWCNT",B1752)),ISNUMBER(FIND("MWNT",B1752)),ISNUMBER(FIND("multi-wall",B1752)),ISNUMBER(FIND("multi wall",B1752)),ISNUMBER(FIND("multiwall",B1752)),ISNUMBER(FIND("Multi-wall",B1752)),ISNUMBER(FIND("Multi wall",B1752)),ISNUMBER(FIND("Multiwall",B1752)),ISNUMBER(FIND("Double-wall",B1752)),ISNUMBER(FIND("Double wall",B1752)),ISNUMBER(FIND("Doublewall",B1752)),ISNUMBER(FIND("double-wall",B1752)),ISNUMBER(FIND("double wall",B1752)),ISNUMBER(FIND("doublewall",B1752)))</f>
        <v>1</v>
      </c>
      <c r="BA1752" t="b">
        <f>AND(Table1[[#This Row],[SWCNT]],Table1[[#This Row],[MWCNT]])</f>
        <v>0</v>
      </c>
      <c r="BB1752" t="b">
        <f>IF(Table1[[#This Row],[SWCNT]]=TRUE,FALSE,IF(Table1[[#This Row],[MWCNT]]=TRUE,FALSE,TRUE))</f>
        <v>0</v>
      </c>
      <c r="BC1752" s="18"/>
    </row>
    <row r="1753" spans="1:55" ht="222">
      <c r="A1753" t="s">
        <v>4955</v>
      </c>
      <c r="B1753" s="2" t="s">
        <v>4956</v>
      </c>
      <c r="C1753" s="16" t="s">
        <v>4957</v>
      </c>
      <c r="D1753" s="17" t="s">
        <v>924</v>
      </c>
      <c r="E1753" s="2">
        <v>2011</v>
      </c>
      <c r="F1753" t="b">
        <f>OR(ISNUMBER(FIND("cytotoxic",C1753)),ISNUMBER(FIND("Cytotoxic",C1753)),ISNUMBER(FIND("cellular toxicity",C1753)),ISNUMBER(FIND("cell death",C1753)),ISNUMBER(FIND("viable",C1753)),ISNUMBER(FIND("phytotoxic",C1753)),ISNUMBER(FIND("acute toxicity",C1753)),ISNUMBER(FIND("MTT",C1753)),ISNUMBER(FIND("survival",C1753)),ISNUMBER(FIND("prolifer",C1753)),ISNUMBER(FIND("apoptosis",C1753)),ISNUMBER(FIND("neurotoxic",C1753)),ISNUMBER(FIND("  lysis ",C1753)),ISNUMBER(FIND("necrosis",C1753)),ISNUMBER(FIND("cellular death",C1753))*3,ISNUMBER(FIND("LDH",C1753)),ISNUMBER(FIND("Acute toxicity",C1753)))</f>
        <v>1</v>
      </c>
      <c r="G1753" t="b">
        <f>OR(ISNUMBER(FIND("genotoxic",C1753)),ISNUMBER(FIND("genotoxicity",C1753)),ISNUMBER(FIND("DNA damage",C1753)),ISNUMBER(FIND("DNA",C1753)),ISNUMBER(FIND("RNA",C1753)),ISNUMBER(FIND("mesothelioma",C1753)),ISNUMBER(FIND("carcino",C1753)),ISNUMBER(FIND("mutagen",C1753)),ISNUMBER(FIND("genetic",C1753)))</f>
        <v>0</v>
      </c>
      <c r="H1753" t="b">
        <f>OR(ISNUMBER(FIND("inflammatory",C1753)),ISNUMBER(FIND("inflamm",C1753)))</f>
        <v>0</v>
      </c>
      <c r="I1753" t="b">
        <f>OR(ISNUMBER(FIND("immune",C1753)),ISNUMBER(FIND("immunological",C1753)),ISNUMBER(FIND("interleuk",C1753)),ISNUMBER(FIND("platelet activation",C1753)),ISNUMBER(FIND("monocyte",C1753)),ISNUMBER(FIND("leukocyte",C1753)),ISNUMBER(FIND("cytokine",C1753)),ISNUMBER(FIND("CD4",C1753)),ISNUMBER(FIND("CD8",C1753)),ISNUMBER(FIND("T-cell",C1753)))</f>
        <v>1</v>
      </c>
      <c r="J1753" t="b">
        <f>OR(ISNUMBER(FIND("reactive oxygen",C1753)),ISNUMBER(FIND("ROS",C1753)),ISNUMBER(FIND("free radical",C1753)),ISNUMBER(FIND("oxidative stress",C1753)),ISNUMBER(FIND("peroxid",C1753)),ISNUMBER(FIND("oxidative",C1753)),ISNUMBER(FIND("antioxid",C1753)))</f>
        <v>1</v>
      </c>
      <c r="K1753" t="b">
        <f>OR(ISNUMBER(FIND("autophag",C1753)))</f>
        <v>0</v>
      </c>
      <c r="L1753" t="b">
        <f>OR(ISNUMBER(FIND("morpholog",C1753)))</f>
        <v>0</v>
      </c>
      <c r="M1753" t="b">
        <f>OR(ISNUMBER(FIND("fibrosis",C1753)),ISNUMBER(FIND("Fibrosis",C1753)),ISNUMBER(FIND("fibrot",C1753)))</f>
        <v>0</v>
      </c>
      <c r="N1753" t="b">
        <f>OR(ISNUMBER(FIND("offspring",C1753)),ISNUMBER(FIND("Parental",C1753)),ISNUMBER(FIND("parental",C1753)),ISNUMBER(FIND("germline",C1753)),ISNUMBER(FIND("reproduc",C1753)),ISNUMBER(FIND("embryo",C1753)))</f>
        <v>0</v>
      </c>
      <c r="O1753" t="b">
        <f>OR(ISNUMBER(FIND("metabol",C1753)),ISNUMBER(FIND("Metabol",C1753)),ISNUMBER(FIND("digest",C1753)),ISNUMBER(FIND("mitochon",C1753)))</f>
        <v>1</v>
      </c>
      <c r="P1753" t="b">
        <f>OR(ISNUMBER(FIND("ecotox",C1753)),ISNUMBER(FIND("Ecotox",B1753)),ISNUMBER(FIND("ecotox",B1753)),ISNUMBER(FIND("Ecotox",C1753)))</f>
        <v>0</v>
      </c>
      <c r="Q1753" t="b">
        <f>OR(ISNUMBER(FIND("Bioaccum",C1753)),ISNUMBER(FIND("bioaccum",C1753)),ISNUMBER(FIND("accum",C1753)))</f>
        <v>1</v>
      </c>
      <c r="R1753" t="b">
        <f>OR(ISNUMBER(FIND("Occupation",C1753)),ISNUMBER(FIND("occupation",C1753)),ISNUMBER(FIND("worker",C1753)),ISNUMBER(FIND("workforce",C1753)))</f>
        <v>0</v>
      </c>
      <c r="S1753" t="b">
        <f>NOT(OR(F1753,G1753,H1753,I1753,J1753,K1753,L1753,M1753,N1753,O1753,P1753,Q1753,R1753))</f>
        <v>0</v>
      </c>
      <c r="U1753" t="b">
        <f>OR(Table1[[#This Row],[Inflammation]],Table1[[#This Row],[Immune]])</f>
        <v>1</v>
      </c>
      <c r="V1753" t="str">
        <f>IF(OR(Table1[[#This Row],[Rodents]],Table1[[#This Row],[Human]],Table1[[#This Row],[Pig]]),OR(ISNUMBER(FIND("intratrach",C1753)),ISNUMBER(FIND("nasal ",C1753)),ISNUMBER(FIND("instill",C1753))),"NA")</f>
        <v>NA</v>
      </c>
      <c r="W1753" t="str">
        <f>IF(OR(Table1[[#This Row],[Rodents]],Table1[[#This Row],[Human]],Table1[[#This Row],[Pig]]),OR(ISNUMBER(FIND("dermal",C1753)),ISNUMBER(FIND("skin ",C1753))),"NA")</f>
        <v>NA</v>
      </c>
      <c r="X1753" t="str">
        <f>IF(OR(Table1[[#This Row],[Rodents]],Table1[[#This Row],[Human]],Table1[[#This Row],[Pig]]),OR(ISNUMBER(FIND("injected",C1753)),ISNUMBER(FIND("periton",C1753)),ISNUMBER(FIND("intrascrot",C1753))),"NA")</f>
        <v>NA</v>
      </c>
      <c r="Y1753" t="str">
        <f>IF(OR(Table1[[#This Row],[Rodents]],Table1[[#This Row],[Human]],Table1[[#This Row],[Pig]]),NOT(OR(Table1[[#This Row],[Inhaled/Intratracheal/intranasal]],Table1[[#This Row],[Dermal]],Table1[[#This Row],[Injected]])),"NA")</f>
        <v>NA</v>
      </c>
      <c r="AA1753" t="b">
        <f>OR(ISNUMBER(FIND("fish ",C1753)),ISNUMBER(FIND("Fish ",C1753)),ISNUMBER(FIND("aquatic",C1753)),ISNUMBER(FIND("daphnids",C1753)),ISNUMBER(FIND("Carcinus maenas",C1753)),ISNUMBER(FIND("Daphnia",C1753)),ISNUMBER(FIND("Ruditapes philippinarum",C1753)),ISNUMBER(FIND("daphnia",C1753)),ISNUMBER(FIND("marine",C1753)),ISNUMBER(FIND("mussel",C1753)),ISNUMBER(FIND("algae",C1753)),ISNUMBER(FIND("Donax faba",C1753)),ISNUMBER(FIND("estuarine",C1753)),ISNUMBER(FIND("snail",C1753)),ISNUMBER(FIND("Prorocentrum donghaiense",C1753)) )</f>
        <v>0</v>
      </c>
      <c r="AB1753" t="b">
        <f>OR(ISNUMBER(FIND(" rat ",C1753)),ISNUMBER(FIND(" rats ",C1753)),ISNUMBER(FIND(" Rats ",C1753)),ISNUMBER(FIND(" Rat ",C1753)),ISNUMBER(FIND(" rat.",C1753)),ISNUMBER(FIND(" rats.",C1753)),ISNUMBER(FIND("mouse",C1753)),ISNUMBER(FIND("mice",C1753)), ISNUMBER(FIND(" Mice",C1753)))</f>
        <v>0</v>
      </c>
      <c r="AC1753" t="b">
        <f>OR(ISNUMBER(FIND(" cell ",C1753)),ISNUMBER(FIND("fibroblast",C1753)),ISNUMBER(FIND("macrophage",C1753)),ISNUMBER(FIND("epithelial",C1753)),ISNUMBER(FIND("endothelial",C1753)),ISNUMBER(FIND("neuron",C1753)),ISNUMBER(FIND(" cells ",C1753)),ISNUMBER(FIND("RBC",C1753)),ISNUMBER(FIND("mitochond",C1753)),ISNUMBER(FIND("adipocyte",C1753)),ISNUMBER(FIND("osteo",C1753)),ISNUMBER(FIND("keratin",C1753)),ISNUMBER(FIND(" cell's ",C1753)),ISNUMBER(FIND("eukary",C1753)),ISNUMBER(FIND("sperm",C1753)))</f>
        <v>1</v>
      </c>
      <c r="AD1753" t="b">
        <v>0</v>
      </c>
      <c r="AE1753" t="b">
        <f>OR(ISNUMBER(FIND(" plant ",C1753)),ISNUMBER(FIND("Plant ",C1753)),ISNUMBER(FIND("tomato",C1753)),ISNUMBER(FIND("plants",C1753)),ISNUMBER(FIND("Plants",C1753)),ISNUMBER(FIND("algae",C1753)),ISNUMBER(FIND("lettuce",C1753)),ISNUMBER(FIND("green gram sprouts ",C1753)),ISNUMBER(FIND("Cucurbita pepo",C1753)),ISNUMBER(FIND("bean ",C1753)),ISNUMBER(FIND("chloroplast",C1753)),ISNUMBER(FIND("chlorophyll",C1753)),ISNUMBER(FIND("seedling",C1753)),ISNUMBER(FIND("canola",C1753)),ISNUMBER(FIND("shoot",C1753)),ISNUMBER(FIND("photosynthes",C1753)),ISNUMBER(FIND(" leaves ",C1753)),,ISNUMBER(FIND("agriculture",C1753)),ISNUMBER(FIND(" crops ",C1753)))</f>
        <v>0</v>
      </c>
      <c r="AF1753" t="b">
        <f>OR(ISNUMBER(FIND("bacteria",C1753)),ISNUMBER(FIND("Bacteria",C1753)),ISNUMBER(FIND("Bacterium",C1753)),ISNUMBER(FIND("bacterium",C1753)),ISNUMBER(FIND(" coli ",C1753)))</f>
        <v>0</v>
      </c>
      <c r="AG1753" t="b">
        <f>OR(ISNUMBER(FIND("fungi",C1753)),ISNUMBER(FIND("Fungi",C1753)),ISNUMBER(FIND("fungus",C1753)),ISNUMBER(FIND("Fungus",C1753)),ISNUMBER(FIND("mushroom",C1753)),ISNUMBER(FIND("Mushroom",C1753)),ISNUMBER(FIND(" mold ",C1753)))</f>
        <v>0</v>
      </c>
      <c r="AH1753" t="b">
        <f>OR(ISNUMBER(FIND("Pig ",C1753)),ISNUMBER(FIND("pig ",C1753)),ISNUMBER(FIND("Pigs ",C1753)),ISNUMBER(FIND("pigs ",C1753)))</f>
        <v>0</v>
      </c>
      <c r="AI1753" t="b">
        <f>OR(ISNUMBER(FIND(" C. elegans",C1753)),ISNUMBER(FIND("Caenorhabditis elegans",C1753)),ISNUMBER(FIND("earthworms",C1753)),ISNUMBER(FIND(" Ficopomatus enigmaticus",C1753)),ISNUMBER(FIND("larva",C1753)),ISNUMBER(FIND("Lumbriculus variegatus",C1753)),ISNUMBER(FIND("nematode",C1753)))</f>
        <v>0</v>
      </c>
      <c r="AJ1753" t="b">
        <f>NOT(OR(AA1753,AB1753,AC1753,AD1753,AE1753,AF1753,AG1753,AH1753,AI1753))</f>
        <v>0</v>
      </c>
      <c r="AL1753" t="b">
        <f>OR(AA1753,AB1753,AD1753,AE1753,AF1753,AG1753,AH1753,AI1753)</f>
        <v>0</v>
      </c>
      <c r="AM1753" t="b">
        <f>IF(Table1[[#This Row],[In vivo?]],IF(Table1[[#This Row],[Cell]],FALSE,TRUE),FALSE)</f>
        <v>0</v>
      </c>
      <c r="AN1753" t="b">
        <f>AND(AC1753,AL1753)</f>
        <v>0</v>
      </c>
      <c r="AO1753" t="b">
        <f>IF(Table1[[#This Row],[Cell]],IF(Table1[[#This Row],[In vivo?]],FALSE,TRUE),FALSE)</f>
        <v>1</v>
      </c>
      <c r="AP1753" t="b">
        <f>NOT(OR(Table1[[#This Row],[In vivo?]],Table1[[#This Row],[Only in Cell]]))</f>
        <v>0</v>
      </c>
      <c r="AQ1753" t="str">
        <f>IF(OR(Table1[[#This Row],[Rodents]],Table1[[#This Row],[Human]],Table1[[#This Row],[Pig]]),OR(ISNUMBER(FIND("pulmonary",C1753)),ISNUMBER(FIND("lung",C1753))),"NA")</f>
        <v>NA</v>
      </c>
      <c r="AR1753" t="str">
        <f>IF(OR(Table1[[#This Row],[Rodents]],Table1[[#This Row],[Human]],Table1[[#This Row],[Pig]]),OR(ISNUMBER(FIND("skin",C1753)),ISNUMBER(FIND("dermal",C1753))),"NA")</f>
        <v>NA</v>
      </c>
      <c r="AS1753" t="str">
        <f>IF(OR(Table1[[#This Row],[Rodents]],Table1[[#This Row],[Human]],Table1[[#This Row],[Pig]]),OR(ISNUMBER(FIND("liver",C1753)),ISNUMBER(FIND("hepat",C1753))),"NA")</f>
        <v>NA</v>
      </c>
      <c r="AT1753" t="str">
        <f>IF(OR(Table1[[#This Row],[Rodents]],Table1[[#This Row],[Human]],Table1[[#This Row],[Pig]]),OR(ISNUMBER(FIND("kidney",C1753)),ISNUMBER(FIND("neph",C1753))),"NA")</f>
        <v>NA</v>
      </c>
      <c r="AU1753" t="str">
        <f>IF(OR(Table1[[#This Row],[Rodents]],Table1[[#This Row],[Human]],Table1[[#This Row],[Pig]]),OR(ISNUMBER(FIND("brain",C1753)),ISNUMBER(FIND("neur",C1753)),ISNUMBER(FIND("nerv",C1753))),"NA")</f>
        <v>NA</v>
      </c>
      <c r="AV1753" t="str">
        <f>IF(OR(Table1[[#This Row],[Rodents]],Table1[[#This Row],[Human]],Table1[[#This Row],[Pig]]),OR(ISNUMBER(FIND("heart",C1753)),ISNUMBER(FIND("cardi",C1753))),"NA")</f>
        <v>NA</v>
      </c>
      <c r="AW1753" t="str">
        <f>IF(OR(Table1[[#This Row],[Rodents]],Table1[[#This Row],[Human]],Table1[[#This Row],[Pig]]),OR(ISNUMBER(FIND("gastro",C1753)),ISNUMBER(FIND("intesti",C1753)),ISNUMBER(FIND("stomach",C1753))),"NA")</f>
        <v>NA</v>
      </c>
      <c r="AX1753" t="str">
        <f>IF(OR(Table1[[#This Row],[Rodents]],Table1[[#This Row],[Human]],Table1[[#This Row],[Pig]]),NOT(OR(AQ1753,AR1753,AS1753,AT1753,AU1753,AV1753,AW1753)),"NA")</f>
        <v>NA</v>
      </c>
      <c r="AY1753" t="b">
        <f>OR(ISNUMBER(FIND("SWCNT",C1753)),ISNUMBER(FIND("SWNT",C1753)),ISNUMBER(FIND("single-wall",C1753)),ISNUMBER(FIND("single wall",C1753)),ISNUMBER(FIND("Single wall",C1753)),ISNUMBER(FIND("Single-wall",C1753)),ISNUMBER(FIND("SWCNT",B1753)),ISNUMBER(FIND("SWNT",B1753)),ISNUMBER(FIND("single-wall",B1753)),ISNUMBER(FIND("single wall",B1753)),ISNUMBER(FIND("Single-wall",B1753)),ISNUMBER(FIND("Single wall",B1753)))</f>
        <v>0</v>
      </c>
      <c r="AZ1753" t="b">
        <f>OR(ISNUMBER(FIND("MWCNT",C1753)),ISNUMBER(FIND("MWNT",C1753)),ISNUMBER(FIND("multi-wall",C1753)),ISNUMBER(FIND("multi wall",C1753)),ISNUMBER(FIND("multiwall",C1753)),ISNUMBER(FIND("Multi-wall",C1753)),ISNUMBER(FIND("Multi wall",C1753)),ISNUMBER(FIND("Multiwall",C1753)),ISNUMBER(FIND("MWCNT",B1753)),ISNUMBER(FIND("MWNT",B1753)),ISNUMBER(FIND("multi-wall",B1753)),ISNUMBER(FIND("multi wall",B1753)),ISNUMBER(FIND("multiwall",B1753)),ISNUMBER(FIND("Multi-wall",B1753)),ISNUMBER(FIND("Multi wall",B1753)),ISNUMBER(FIND("Multiwall",B1753)),ISNUMBER(FIND("Double-wall",B1753)),ISNUMBER(FIND("Double wall",B1753)),ISNUMBER(FIND("Doublewall",B1753)),ISNUMBER(FIND("double-wall",B1753)),ISNUMBER(FIND("double wall",B1753)),ISNUMBER(FIND("doublewall",B1753)))</f>
        <v>1</v>
      </c>
      <c r="BA1753" t="b">
        <f>AND(Table1[[#This Row],[SWCNT]],Table1[[#This Row],[MWCNT]])</f>
        <v>0</v>
      </c>
      <c r="BB1753" t="b">
        <f>IF(Table1[[#This Row],[SWCNT]]=TRUE,FALSE,IF(Table1[[#This Row],[MWCNT]]=TRUE,FALSE,TRUE))</f>
        <v>0</v>
      </c>
      <c r="BC1753" s="18"/>
    </row>
    <row r="1754" spans="1:55" ht="240.5">
      <c r="A1754" t="s">
        <v>4958</v>
      </c>
      <c r="B1754" s="2" t="s">
        <v>4959</v>
      </c>
      <c r="C1754" s="16" t="s">
        <v>4960</v>
      </c>
      <c r="D1754" s="17" t="s">
        <v>3789</v>
      </c>
      <c r="E1754" s="2">
        <v>2011</v>
      </c>
      <c r="F1754" t="b">
        <f>OR(ISNUMBER(FIND("cytotoxic",C1754)),ISNUMBER(FIND("Cytotoxic",C1754)),ISNUMBER(FIND("cellular toxicity",C1754)),ISNUMBER(FIND("cell death",C1754)),ISNUMBER(FIND("viable",C1754)),ISNUMBER(FIND("phytotoxic",C1754)),ISNUMBER(FIND("acute toxicity",C1754)),ISNUMBER(FIND("MTT",C1754)),ISNUMBER(FIND("survival",C1754)),ISNUMBER(FIND("prolifer",C1754)),ISNUMBER(FIND("apoptosis",C1754)),ISNUMBER(FIND("neurotoxic",C1754)),ISNUMBER(FIND("  lysis ",C1754)),ISNUMBER(FIND("necrosis",C1754)),ISNUMBER(FIND("cellular death",C1754))*3,ISNUMBER(FIND("LDH",C1754)),ISNUMBER(FIND("Acute toxicity",C1754)))</f>
        <v>1</v>
      </c>
      <c r="G1754" t="b">
        <f>OR(ISNUMBER(FIND("genotoxic",C1754)),ISNUMBER(FIND("genotoxicity",C1754)),ISNUMBER(FIND("DNA damage",C1754)),ISNUMBER(FIND("DNA",C1754)),ISNUMBER(FIND("RNA",C1754)),ISNUMBER(FIND("mesothelioma",C1754)),ISNUMBER(FIND("carcino",C1754)),ISNUMBER(FIND("mutagen",C1754)),ISNUMBER(FIND("genetic",C1754)))</f>
        <v>0</v>
      </c>
      <c r="H1754" t="b">
        <f>OR(ISNUMBER(FIND("inflammatory",C1754)),ISNUMBER(FIND("inflamm",C1754)))</f>
        <v>0</v>
      </c>
      <c r="I1754" t="b">
        <f>OR(ISNUMBER(FIND("immune",C1754)),ISNUMBER(FIND("immunological",C1754)),ISNUMBER(FIND("interleuk",C1754)),ISNUMBER(FIND("platelet activation",C1754)),ISNUMBER(FIND("monocyte",C1754)),ISNUMBER(FIND("leukocyte",C1754)),ISNUMBER(FIND("cytokine",C1754)),ISNUMBER(FIND("CD4",C1754)),ISNUMBER(FIND("CD8",C1754)),ISNUMBER(FIND("T-cell",C1754)))</f>
        <v>0</v>
      </c>
      <c r="J1754" t="b">
        <f>OR(ISNUMBER(FIND("reactive oxygen",C1754)),ISNUMBER(FIND("ROS",C1754)),ISNUMBER(FIND("free radical",C1754)),ISNUMBER(FIND("oxidative stress",C1754)),ISNUMBER(FIND("peroxid",C1754)),ISNUMBER(FIND("oxidative",C1754)),ISNUMBER(FIND("antioxid",C1754)))</f>
        <v>1</v>
      </c>
      <c r="K1754" t="b">
        <f>OR(ISNUMBER(FIND("autophag",C1754)))</f>
        <v>0</v>
      </c>
      <c r="L1754" t="b">
        <f>OR(ISNUMBER(FIND("morpholog",C1754)))</f>
        <v>1</v>
      </c>
      <c r="M1754" t="b">
        <f>OR(ISNUMBER(FIND("fibrosis",C1754)),ISNUMBER(FIND("Fibrosis",C1754)),ISNUMBER(FIND("fibrot",C1754)))</f>
        <v>0</v>
      </c>
      <c r="N1754" t="b">
        <f>OR(ISNUMBER(FIND("offspring",C1754)),ISNUMBER(FIND("Parental",C1754)),ISNUMBER(FIND("parental",C1754)),ISNUMBER(FIND("germline",C1754)),ISNUMBER(FIND("reproduc",C1754)),ISNUMBER(FIND("embryo",C1754)))</f>
        <v>0</v>
      </c>
      <c r="O1754" t="b">
        <f>OR(ISNUMBER(FIND("metabol",C1754)),ISNUMBER(FIND("Metabol",C1754)),ISNUMBER(FIND("digest",C1754)),ISNUMBER(FIND("mitochon",C1754)))</f>
        <v>0</v>
      </c>
      <c r="P1754" t="b">
        <f>OR(ISNUMBER(FIND("ecotox",C1754)),ISNUMBER(FIND("Ecotox",B1754)),ISNUMBER(FIND("ecotox",B1754)),ISNUMBER(FIND("Ecotox",C1754)))</f>
        <v>0</v>
      </c>
      <c r="Q1754" t="b">
        <f>OR(ISNUMBER(FIND("Bioaccum",C1754)),ISNUMBER(FIND("bioaccum",C1754)),ISNUMBER(FIND("accum",C1754)))</f>
        <v>1</v>
      </c>
      <c r="R1754" t="b">
        <f>OR(ISNUMBER(FIND("Occupation",C1754)),ISNUMBER(FIND("occupation",C1754)),ISNUMBER(FIND("worker",C1754)),ISNUMBER(FIND("workforce",C1754)))</f>
        <v>0</v>
      </c>
      <c r="S1754" t="b">
        <f>NOT(OR(F1754,G1754,H1754,I1754,J1754,K1754,L1754,M1754,N1754,O1754,P1754,Q1754,R1754))</f>
        <v>0</v>
      </c>
      <c r="U1754" t="b">
        <f>OR(Table1[[#This Row],[Inflammation]],Table1[[#This Row],[Immune]])</f>
        <v>0</v>
      </c>
      <c r="V1754" t="str">
        <f>IF(OR(Table1[[#This Row],[Rodents]],Table1[[#This Row],[Human]],Table1[[#This Row],[Pig]]),OR(ISNUMBER(FIND("intratrach",C1754)),ISNUMBER(FIND("nasal ",C1754)),ISNUMBER(FIND("instill",C1754))),"NA")</f>
        <v>NA</v>
      </c>
      <c r="W1754" t="str">
        <f>IF(OR(Table1[[#This Row],[Rodents]],Table1[[#This Row],[Human]],Table1[[#This Row],[Pig]]),OR(ISNUMBER(FIND("dermal",C1754)),ISNUMBER(FIND("skin ",C1754))),"NA")</f>
        <v>NA</v>
      </c>
      <c r="X1754" t="str">
        <f>IF(OR(Table1[[#This Row],[Rodents]],Table1[[#This Row],[Human]],Table1[[#This Row],[Pig]]),OR(ISNUMBER(FIND("injected",C1754)),ISNUMBER(FIND("periton",C1754)),ISNUMBER(FIND("intrascrot",C1754))),"NA")</f>
        <v>NA</v>
      </c>
      <c r="Y1754" t="str">
        <f>IF(OR(Table1[[#This Row],[Rodents]],Table1[[#This Row],[Human]],Table1[[#This Row],[Pig]]),NOT(OR(Table1[[#This Row],[Inhaled/Intratracheal/intranasal]],Table1[[#This Row],[Dermal]],Table1[[#This Row],[Injected]])),"NA")</f>
        <v>NA</v>
      </c>
      <c r="AA1754" t="b">
        <f>OR(ISNUMBER(FIND("fish ",C1754)),ISNUMBER(FIND("Fish ",C1754)),ISNUMBER(FIND("aquatic",C1754)),ISNUMBER(FIND("daphnids",C1754)),ISNUMBER(FIND("Carcinus maenas",C1754)),ISNUMBER(FIND("Daphnia",C1754)),ISNUMBER(FIND("Ruditapes philippinarum",C1754)),ISNUMBER(FIND("daphnia",C1754)),ISNUMBER(FIND("marine",C1754)),ISNUMBER(FIND("mussel",C1754)),ISNUMBER(FIND("algae",C1754)),ISNUMBER(FIND("Donax faba",C1754)),ISNUMBER(FIND("estuarine",C1754)),ISNUMBER(FIND("snail",C1754)),ISNUMBER(FIND("Prorocentrum donghaiense",C1754)) )</f>
        <v>0</v>
      </c>
      <c r="AB1754" t="b">
        <f>OR(ISNUMBER(FIND(" rat ",C1754)),ISNUMBER(FIND(" rats ",C1754)),ISNUMBER(FIND(" Rats ",C1754)),ISNUMBER(FIND(" Rat ",C1754)),ISNUMBER(FIND(" rat.",C1754)),ISNUMBER(FIND(" rats.",C1754)),ISNUMBER(FIND("mouse",C1754)),ISNUMBER(FIND("mice",C1754)), ISNUMBER(FIND(" Mice",C1754)))</f>
        <v>0</v>
      </c>
      <c r="AC1754" t="b">
        <f>OR(ISNUMBER(FIND(" cell ",C1754)),ISNUMBER(FIND("fibroblast",C1754)),ISNUMBER(FIND("macrophage",C1754)),ISNUMBER(FIND("epithelial",C1754)),ISNUMBER(FIND("endothelial",C1754)),ISNUMBER(FIND("neuron",C1754)),ISNUMBER(FIND(" cells ",C1754)),ISNUMBER(FIND("RBC",C1754)),ISNUMBER(FIND("mitochond",C1754)),ISNUMBER(FIND("adipocyte",C1754)),ISNUMBER(FIND("osteo",C1754)),ISNUMBER(FIND("keratin",C1754)),ISNUMBER(FIND(" cell's ",C1754)),ISNUMBER(FIND("eukary",C1754)),ISNUMBER(FIND("sperm",C1754)))</f>
        <v>1</v>
      </c>
      <c r="AD1754" t="b">
        <v>0</v>
      </c>
      <c r="AE1754" t="b">
        <f>OR(ISNUMBER(FIND(" plant ",C1754)),ISNUMBER(FIND("Plant ",C1754)),ISNUMBER(FIND("tomato",C1754)),ISNUMBER(FIND("plants",C1754)),ISNUMBER(FIND("Plants",C1754)),ISNUMBER(FIND("algae",C1754)),ISNUMBER(FIND("lettuce",C1754)),ISNUMBER(FIND("green gram sprouts ",C1754)),ISNUMBER(FIND("Cucurbita pepo",C1754)),ISNUMBER(FIND("bean ",C1754)),ISNUMBER(FIND("chloroplast",C1754)),ISNUMBER(FIND("chlorophyll",C1754)),ISNUMBER(FIND("seedling",C1754)),ISNUMBER(FIND("canola",C1754)),ISNUMBER(FIND("shoot",C1754)),ISNUMBER(FIND("photosynthes",C1754)),ISNUMBER(FIND(" leaves ",C1754)),,ISNUMBER(FIND("agriculture",C1754)),ISNUMBER(FIND(" crops ",C1754)))</f>
        <v>0</v>
      </c>
      <c r="AF1754" t="b">
        <f>OR(ISNUMBER(FIND("bacteria",C1754)),ISNUMBER(FIND("Bacteria",C1754)),ISNUMBER(FIND("Bacterium",C1754)),ISNUMBER(FIND("bacterium",C1754)),ISNUMBER(FIND(" coli ",C1754)))</f>
        <v>0</v>
      </c>
      <c r="AG1754" t="b">
        <f>OR(ISNUMBER(FIND("fungi",C1754)),ISNUMBER(FIND("Fungi",C1754)),ISNUMBER(FIND("fungus",C1754)),ISNUMBER(FIND("Fungus",C1754)),ISNUMBER(FIND("mushroom",C1754)),ISNUMBER(FIND("Mushroom",C1754)),ISNUMBER(FIND(" mold ",C1754)))</f>
        <v>0</v>
      </c>
      <c r="AH1754" t="b">
        <f>OR(ISNUMBER(FIND("Pig ",C1754)),ISNUMBER(FIND("pig ",C1754)),ISNUMBER(FIND("Pigs ",C1754)),ISNUMBER(FIND("pigs ",C1754)))</f>
        <v>0</v>
      </c>
      <c r="AI1754" t="b">
        <f>OR(ISNUMBER(FIND(" C. elegans",C1754)),ISNUMBER(FIND("Caenorhabditis elegans",C1754)),ISNUMBER(FIND("earthworms",C1754)),ISNUMBER(FIND(" Ficopomatus enigmaticus",C1754)),ISNUMBER(FIND("larva",C1754)),ISNUMBER(FIND("Lumbriculus variegatus",C1754)),ISNUMBER(FIND("nematode",C1754)))</f>
        <v>0</v>
      </c>
      <c r="AJ1754" t="b">
        <f>NOT(OR(AA1754,AB1754,AC1754,AD1754,AE1754,AF1754,AG1754,AH1754,AI1754))</f>
        <v>0</v>
      </c>
      <c r="AL1754" t="b">
        <f>OR(AA1754,AB1754,AD1754,AE1754,AF1754,AG1754,AH1754,AI1754)</f>
        <v>0</v>
      </c>
      <c r="AM1754" t="b">
        <f>IF(Table1[[#This Row],[In vivo?]],IF(Table1[[#This Row],[Cell]],FALSE,TRUE),FALSE)</f>
        <v>0</v>
      </c>
      <c r="AN1754" t="b">
        <f>AND(AC1754,AL1754)</f>
        <v>0</v>
      </c>
      <c r="AO1754" t="b">
        <f>IF(Table1[[#This Row],[Cell]],IF(Table1[[#This Row],[In vivo?]],FALSE,TRUE),FALSE)</f>
        <v>1</v>
      </c>
      <c r="AP1754" t="b">
        <f>NOT(OR(Table1[[#This Row],[In vivo?]],Table1[[#This Row],[Only in Cell]]))</f>
        <v>0</v>
      </c>
      <c r="AQ1754" t="str">
        <f>IF(OR(Table1[[#This Row],[Rodents]],Table1[[#This Row],[Human]],Table1[[#This Row],[Pig]]),OR(ISNUMBER(FIND("pulmonary",C1754)),ISNUMBER(FIND("lung",C1754))),"NA")</f>
        <v>NA</v>
      </c>
      <c r="AR1754" t="str">
        <f>IF(OR(Table1[[#This Row],[Rodents]],Table1[[#This Row],[Human]],Table1[[#This Row],[Pig]]),OR(ISNUMBER(FIND("skin",C1754)),ISNUMBER(FIND("dermal",C1754))),"NA")</f>
        <v>NA</v>
      </c>
      <c r="AS1754" t="str">
        <f>IF(OR(Table1[[#This Row],[Rodents]],Table1[[#This Row],[Human]],Table1[[#This Row],[Pig]]),OR(ISNUMBER(FIND("liver",C1754)),ISNUMBER(FIND("hepat",C1754))),"NA")</f>
        <v>NA</v>
      </c>
      <c r="AT1754" t="str">
        <f>IF(OR(Table1[[#This Row],[Rodents]],Table1[[#This Row],[Human]],Table1[[#This Row],[Pig]]),OR(ISNUMBER(FIND("kidney",C1754)),ISNUMBER(FIND("neph",C1754))),"NA")</f>
        <v>NA</v>
      </c>
      <c r="AU1754" t="str">
        <f>IF(OR(Table1[[#This Row],[Rodents]],Table1[[#This Row],[Human]],Table1[[#This Row],[Pig]]),OR(ISNUMBER(FIND("brain",C1754)),ISNUMBER(FIND("neur",C1754)),ISNUMBER(FIND("nerv",C1754))),"NA")</f>
        <v>NA</v>
      </c>
      <c r="AV1754" t="str">
        <f>IF(OR(Table1[[#This Row],[Rodents]],Table1[[#This Row],[Human]],Table1[[#This Row],[Pig]]),OR(ISNUMBER(FIND("heart",C1754)),ISNUMBER(FIND("cardi",C1754))),"NA")</f>
        <v>NA</v>
      </c>
      <c r="AW1754" t="str">
        <f>IF(OR(Table1[[#This Row],[Rodents]],Table1[[#This Row],[Human]],Table1[[#This Row],[Pig]]),OR(ISNUMBER(FIND("gastro",C1754)),ISNUMBER(FIND("intesti",C1754)),ISNUMBER(FIND("stomach",C1754))),"NA")</f>
        <v>NA</v>
      </c>
      <c r="AX1754" t="str">
        <f>IF(OR(Table1[[#This Row],[Rodents]],Table1[[#This Row],[Human]],Table1[[#This Row],[Pig]]),NOT(OR(AQ1754,AR1754,AS1754,AT1754,AU1754,AV1754,AW1754)),"NA")</f>
        <v>NA</v>
      </c>
      <c r="AY1754" t="b">
        <f>OR(ISNUMBER(FIND("SWCNT",C1754)),ISNUMBER(FIND("SWNT",C1754)),ISNUMBER(FIND("single-wall",C1754)),ISNUMBER(FIND("single wall",C1754)),ISNUMBER(FIND("Single wall",C1754)),ISNUMBER(FIND("Single-wall",C1754)),ISNUMBER(FIND("SWCNT",B1754)),ISNUMBER(FIND("SWNT",B1754)),ISNUMBER(FIND("single-wall",B1754)),ISNUMBER(FIND("single wall",B1754)),ISNUMBER(FIND("Single-wall",B1754)),ISNUMBER(FIND("Single wall",B1754)))</f>
        <v>0</v>
      </c>
      <c r="AZ1754" t="b">
        <f>OR(ISNUMBER(FIND("MWCNT",C1754)),ISNUMBER(FIND("MWNT",C1754)),ISNUMBER(FIND("multi-wall",C1754)),ISNUMBER(FIND("multi wall",C1754)),ISNUMBER(FIND("multiwall",C1754)),ISNUMBER(FIND("Multi-wall",C1754)),ISNUMBER(FIND("Multi wall",C1754)),ISNUMBER(FIND("Multiwall",C1754)),ISNUMBER(FIND("MWCNT",B1754)),ISNUMBER(FIND("MWNT",B1754)),ISNUMBER(FIND("multi-wall",B1754)),ISNUMBER(FIND("multi wall",B1754)),ISNUMBER(FIND("multiwall",B1754)),ISNUMBER(FIND("Multi-wall",B1754)),ISNUMBER(FIND("Multi wall",B1754)),ISNUMBER(FIND("Multiwall",B1754)),ISNUMBER(FIND("Double-wall",B1754)),ISNUMBER(FIND("Double wall",B1754)),ISNUMBER(FIND("Doublewall",B1754)),ISNUMBER(FIND("double-wall",B1754)),ISNUMBER(FIND("double wall",B1754)),ISNUMBER(FIND("doublewall",B1754)))</f>
        <v>1</v>
      </c>
      <c r="BA1754" t="b">
        <f>AND(Table1[[#This Row],[SWCNT]],Table1[[#This Row],[MWCNT]])</f>
        <v>0</v>
      </c>
      <c r="BB1754" t="b">
        <f>IF(Table1[[#This Row],[SWCNT]]=TRUE,FALSE,IF(Table1[[#This Row],[MWCNT]]=TRUE,FALSE,TRUE))</f>
        <v>0</v>
      </c>
      <c r="BC1754" s="18"/>
    </row>
    <row r="1755" spans="1:55" ht="259">
      <c r="A1755" t="s">
        <v>4962</v>
      </c>
      <c r="B1755" s="2" t="s">
        <v>4964</v>
      </c>
      <c r="C1755" s="16" t="s">
        <v>4966</v>
      </c>
      <c r="D1755" s="17" t="s">
        <v>4967</v>
      </c>
      <c r="E1755" s="2">
        <v>2011</v>
      </c>
      <c r="F1755" t="b">
        <f>OR(ISNUMBER(FIND("cytotoxic",C1755)),ISNUMBER(FIND("Cytotoxic",C1755)),ISNUMBER(FIND("cellular toxicity",C1755)),ISNUMBER(FIND("cell death",C1755)),ISNUMBER(FIND("viable",C1755)),ISNUMBER(FIND("phytotoxic",C1755)),ISNUMBER(FIND("acute toxicity",C1755)),ISNUMBER(FIND("MTT",C1755)),ISNUMBER(FIND("survival",C1755)),ISNUMBER(FIND("prolifer",C1755)),ISNUMBER(FIND("apoptosis",C1755)),ISNUMBER(FIND("neurotoxic",C1755)),ISNUMBER(FIND("  lysis ",C1755)),ISNUMBER(FIND("necrosis",C1755)),ISNUMBER(FIND("cellular death",C1755))*3,ISNUMBER(FIND("LDH",C1755)),ISNUMBER(FIND("Acute toxicity",C1755)))</f>
        <v>0</v>
      </c>
      <c r="G1755" t="b">
        <f>OR(ISNUMBER(FIND("genotoxic",C1755)),ISNUMBER(FIND("genotoxicity",C1755)),ISNUMBER(FIND("DNA damage",C1755)),ISNUMBER(FIND("DNA",C1755)),ISNUMBER(FIND("RNA",C1755)),ISNUMBER(FIND("mesothelioma",C1755)),ISNUMBER(FIND("carcino",C1755)),ISNUMBER(FIND("mutagen",C1755)),ISNUMBER(FIND("genetic",C1755)))</f>
        <v>0</v>
      </c>
      <c r="H1755" t="b">
        <f>OR(ISNUMBER(FIND("inflammatory",C1755)),ISNUMBER(FIND("inflamm",C1755)))</f>
        <v>0</v>
      </c>
      <c r="I1755" t="b">
        <f>OR(ISNUMBER(FIND("immune",C1755)),ISNUMBER(FIND("immunological",C1755)),ISNUMBER(FIND("interleuk",C1755)),ISNUMBER(FIND("platelet activation",C1755)),ISNUMBER(FIND("monocyte",C1755)),ISNUMBER(FIND("leukocyte",C1755)),ISNUMBER(FIND("cytokine",C1755)),ISNUMBER(FIND("CD4",C1755)),ISNUMBER(FIND("CD8",C1755)),ISNUMBER(FIND("T-cell",C1755)))</f>
        <v>0</v>
      </c>
      <c r="J1755" t="b">
        <f>OR(ISNUMBER(FIND("reactive oxygen",C1755)),ISNUMBER(FIND("ROS",C1755)),ISNUMBER(FIND("free radical",C1755)),ISNUMBER(FIND("oxidative stress",C1755)),ISNUMBER(FIND("peroxid",C1755)),ISNUMBER(FIND("oxidative",C1755)),ISNUMBER(FIND("antioxid",C1755)))</f>
        <v>1</v>
      </c>
      <c r="K1755" t="b">
        <f>OR(ISNUMBER(FIND("autophag",C1755)))</f>
        <v>0</v>
      </c>
      <c r="L1755" t="b">
        <f>OR(ISNUMBER(FIND("morpholog",C1755)))</f>
        <v>1</v>
      </c>
      <c r="M1755" t="b">
        <f>OR(ISNUMBER(FIND("fibrosis",C1755)),ISNUMBER(FIND("Fibrosis",C1755)),ISNUMBER(FIND("fibrot",C1755)))</f>
        <v>0</v>
      </c>
      <c r="N1755" t="b">
        <f>OR(ISNUMBER(FIND("offspring",C1755)),ISNUMBER(FIND("Parental",C1755)),ISNUMBER(FIND("parental",C1755)),ISNUMBER(FIND("germline",C1755)),ISNUMBER(FIND("reproduc",C1755)),ISNUMBER(FIND("embryo",C1755)))</f>
        <v>1</v>
      </c>
      <c r="O1755" t="b">
        <f>OR(ISNUMBER(FIND("metabol",C1755)),ISNUMBER(FIND("Metabol",C1755)),ISNUMBER(FIND("digest",C1755)),ISNUMBER(FIND("mitochon",C1755)))</f>
        <v>0</v>
      </c>
      <c r="P1755" t="b">
        <f>OR(ISNUMBER(FIND("ecotox",C1755)),ISNUMBER(FIND("Ecotox",B1755)),ISNUMBER(FIND("ecotox",B1755)),ISNUMBER(FIND("Ecotox",C1755)))</f>
        <v>0</v>
      </c>
      <c r="Q1755" t="b">
        <f>OR(ISNUMBER(FIND("Bioaccum",C1755)),ISNUMBER(FIND("bioaccum",C1755)),ISNUMBER(FIND("accum",C1755)))</f>
        <v>0</v>
      </c>
      <c r="R1755" t="b">
        <f>OR(ISNUMBER(FIND("Occupation",C1755)),ISNUMBER(FIND("occupation",C1755)),ISNUMBER(FIND("worker",C1755)),ISNUMBER(FIND("workforce",C1755)))</f>
        <v>0</v>
      </c>
      <c r="S1755" t="b">
        <f>NOT(OR(F1755,G1755,H1755,I1755,J1755,K1755,L1755,M1755,N1755,O1755,P1755,Q1755,R1755))</f>
        <v>0</v>
      </c>
      <c r="U1755" t="b">
        <f>OR(Table1[[#This Row],[Inflammation]],Table1[[#This Row],[Immune]])</f>
        <v>0</v>
      </c>
      <c r="V1755" t="b">
        <f>IF(OR(Table1[[#This Row],[Rodents]],Table1[[#This Row],[Human]],Table1[[#This Row],[Pig]]),OR(ISNUMBER(FIND("intratrach",C1755)),ISNUMBER(FIND("nasal ",C1755)),ISNUMBER(FIND("instill",C1755))),"NA")</f>
        <v>0</v>
      </c>
      <c r="W1755" t="b">
        <f>IF(OR(Table1[[#This Row],[Rodents]],Table1[[#This Row],[Human]],Table1[[#This Row],[Pig]]),OR(ISNUMBER(FIND("dermal",C1755)),ISNUMBER(FIND("skin ",C1755))),"NA")</f>
        <v>0</v>
      </c>
      <c r="X1755" t="b">
        <f>IF(OR(Table1[[#This Row],[Rodents]],Table1[[#This Row],[Human]],Table1[[#This Row],[Pig]]),OR(ISNUMBER(FIND("injected",C1755)),ISNUMBER(FIND("periton",C1755)),ISNUMBER(FIND("intrascrot",C1755))),"NA")</f>
        <v>0</v>
      </c>
      <c r="Y1755" t="b">
        <f>IF(OR(Table1[[#This Row],[Rodents]],Table1[[#This Row],[Human]],Table1[[#This Row],[Pig]]),NOT(OR(Table1[[#This Row],[Inhaled/Intratracheal/intranasal]],Table1[[#This Row],[Dermal]],Table1[[#This Row],[Injected]])),"NA")</f>
        <v>1</v>
      </c>
      <c r="AA1755" t="b">
        <f>OR(ISNUMBER(FIND("fish ",C1755)),ISNUMBER(FIND("Fish ",C1755)),ISNUMBER(FIND("aquatic",C1755)),ISNUMBER(FIND("daphnids",C1755)),ISNUMBER(FIND("Carcinus maenas",C1755)),ISNUMBER(FIND("Daphnia",C1755)),ISNUMBER(FIND("Ruditapes philippinarum",C1755)),ISNUMBER(FIND("daphnia",C1755)),ISNUMBER(FIND("marine",C1755)),ISNUMBER(FIND("mussel",C1755)),ISNUMBER(FIND("algae",C1755)),ISNUMBER(FIND("Donax faba",C1755)),ISNUMBER(FIND("estuarine",C1755)),ISNUMBER(FIND("snail",C1755)),ISNUMBER(FIND("Prorocentrum donghaiense",C1755)) )</f>
        <v>0</v>
      </c>
      <c r="AB1755" t="b">
        <f>OR(ISNUMBER(FIND(" rat ",C1755)),ISNUMBER(FIND(" rats ",C1755)),ISNUMBER(FIND(" Rats ",C1755)),ISNUMBER(FIND(" Rat ",C1755)),ISNUMBER(FIND(" rat.",C1755)),ISNUMBER(FIND(" rats.",C1755)),ISNUMBER(FIND("mouse",C1755)),ISNUMBER(FIND("mice",C1755)), ISNUMBER(FIND(" Mice",C1755)))</f>
        <v>1</v>
      </c>
      <c r="AC1755" t="b">
        <f>OR(ISNUMBER(FIND(" cell ",C1755)),ISNUMBER(FIND("fibroblast",C1755)),ISNUMBER(FIND("macrophage",C1755)),ISNUMBER(FIND("epithelial",C1755)),ISNUMBER(FIND("endothelial",C1755)),ISNUMBER(FIND("neuron",C1755)),ISNUMBER(FIND(" cells ",C1755)),ISNUMBER(FIND("RBC",C1755)),ISNUMBER(FIND("mitochond",C1755)),ISNUMBER(FIND("adipocyte",C1755)),ISNUMBER(FIND("osteo",C1755)),ISNUMBER(FIND("keratin",C1755)),ISNUMBER(FIND(" cell's ",C1755)),ISNUMBER(FIND("eukary",C1755)),ISNUMBER(FIND("sperm",C1755)))</f>
        <v>0</v>
      </c>
      <c r="AD1755" t="b">
        <f>OR(ISNUMBER(FIND("human",B1755)),ISNUMBER(FIND("workers",B1755)),ISNUMBER(FIND("workforces",B1755)),ISNUMBER(FIND("occupational",B1755)),ISNUMBER(FIND("Case report",B1755)),ISNUMBER(FIND("Workplaces",B1755)),ISNUMBER(FIND("worker",B1755)))</f>
        <v>0</v>
      </c>
      <c r="AE1755" t="b">
        <f>OR(ISNUMBER(FIND(" plant ",C1755)),ISNUMBER(FIND("Plant ",C1755)),ISNUMBER(FIND("tomato",C1755)),ISNUMBER(FIND("plants",C1755)),ISNUMBER(FIND("Plants",C1755)),ISNUMBER(FIND("algae",C1755)),ISNUMBER(FIND("lettuce",C1755)),ISNUMBER(FIND("green gram sprouts ",C1755)),ISNUMBER(FIND("Cucurbita pepo",C1755)),ISNUMBER(FIND("bean ",C1755)),ISNUMBER(FIND("chloroplast",C1755)),ISNUMBER(FIND("chlorophyll",C1755)),ISNUMBER(FIND("seedling",C1755)),ISNUMBER(FIND("canola",C1755)),ISNUMBER(FIND("shoot",C1755)),ISNUMBER(FIND("photosynthes",C1755)),ISNUMBER(FIND(" leaves ",C1755)),,ISNUMBER(FIND("agriculture",C1755)),ISNUMBER(FIND(" crops ",C1755)))</f>
        <v>0</v>
      </c>
      <c r="AF1755" t="b">
        <f>OR(ISNUMBER(FIND("bacteria",C1755)),ISNUMBER(FIND("Bacteria",C1755)),ISNUMBER(FIND("Bacterium",C1755)),ISNUMBER(FIND("bacterium",C1755)),ISNUMBER(FIND(" coli ",C1755)))</f>
        <v>0</v>
      </c>
      <c r="AG1755" t="b">
        <f>OR(ISNUMBER(FIND("fungi",C1755)),ISNUMBER(FIND("Fungi",C1755)),ISNUMBER(FIND("fungus",C1755)),ISNUMBER(FIND("Fungus",C1755)),ISNUMBER(FIND("mushroom",C1755)),ISNUMBER(FIND("Mushroom",C1755)),ISNUMBER(FIND(" mold ",C1755)))</f>
        <v>0</v>
      </c>
      <c r="AH1755" t="b">
        <f>OR(ISNUMBER(FIND("Pig ",C1755)),ISNUMBER(FIND("pig ",C1755)),ISNUMBER(FIND("Pigs ",C1755)),ISNUMBER(FIND("pigs ",C1755)))</f>
        <v>0</v>
      </c>
      <c r="AI1755" t="b">
        <f>OR(ISNUMBER(FIND(" C. elegans",C1755)),ISNUMBER(FIND("Caenorhabditis elegans",C1755)),ISNUMBER(FIND("earthworms",C1755)),ISNUMBER(FIND(" Ficopomatus enigmaticus",C1755)),ISNUMBER(FIND("larva",C1755)),ISNUMBER(FIND("Lumbriculus variegatus",C1755)),ISNUMBER(FIND("nematode",C1755)))</f>
        <v>0</v>
      </c>
      <c r="AJ1755" t="b">
        <f>NOT(OR(AA1755,AB1755,AC1755,AD1755,AE1755,AF1755,AG1755,AH1755,AI1755))</f>
        <v>0</v>
      </c>
      <c r="AL1755" t="b">
        <f>OR(AA1755,AB1755,AD1755,AE1755,AF1755,AG1755,AH1755,AI1755)</f>
        <v>1</v>
      </c>
      <c r="AM1755" t="b">
        <f>IF(Table1[[#This Row],[In vivo?]],IF(Table1[[#This Row],[Cell]],FALSE,TRUE),FALSE)</f>
        <v>1</v>
      </c>
      <c r="AN1755" t="b">
        <f>AND(AC1755,AL1755)</f>
        <v>0</v>
      </c>
      <c r="AO1755" t="b">
        <f>IF(Table1[[#This Row],[Cell]],IF(Table1[[#This Row],[In vivo?]],FALSE,TRUE),FALSE)</f>
        <v>0</v>
      </c>
      <c r="AP1755" t="b">
        <f>NOT(OR(Table1[[#This Row],[In vivo?]],Table1[[#This Row],[Only in Cell]]))</f>
        <v>0</v>
      </c>
      <c r="AQ1755" t="b">
        <f>IF(OR(Table1[[#This Row],[Rodents]],Table1[[#This Row],[Human]],Table1[[#This Row],[Pig]]),OR(ISNUMBER(FIND("pulmonary",C1755)),ISNUMBER(FIND("lung",C1755))),"NA")</f>
        <v>0</v>
      </c>
      <c r="AR1755" t="b">
        <f>IF(OR(Table1[[#This Row],[Rodents]],Table1[[#This Row],[Human]],Table1[[#This Row],[Pig]]),OR(ISNUMBER(FIND("skin",C1755)),ISNUMBER(FIND("dermal",C1755))),"NA")</f>
        <v>0</v>
      </c>
      <c r="AS1755" t="b">
        <f>IF(OR(Table1[[#This Row],[Rodents]],Table1[[#This Row],[Human]],Table1[[#This Row],[Pig]]),OR(ISNUMBER(FIND("liver",C1755)),ISNUMBER(FIND("hepat",C1755))),"NA")</f>
        <v>1</v>
      </c>
      <c r="AT1755" t="b">
        <f>IF(OR(Table1[[#This Row],[Rodents]],Table1[[#This Row],[Human]],Table1[[#This Row],[Pig]]),OR(ISNUMBER(FIND("kidney",C1755)),ISNUMBER(FIND("neph",C1755))),"NA")</f>
        <v>0</v>
      </c>
      <c r="AU1755" t="b">
        <f>IF(OR(Table1[[#This Row],[Rodents]],Table1[[#This Row],[Human]],Table1[[#This Row],[Pig]]),OR(ISNUMBER(FIND("brain",C1755)),ISNUMBER(FIND("neur",C1755)),ISNUMBER(FIND("nerv",C1755))),"NA")</f>
        <v>0</v>
      </c>
      <c r="AV1755" t="b">
        <f>IF(OR(Table1[[#This Row],[Rodents]],Table1[[#This Row],[Human]],Table1[[#This Row],[Pig]]),OR(ISNUMBER(FIND("heart",C1755)),ISNUMBER(FIND("cardi",C1755))),"NA")</f>
        <v>0</v>
      </c>
      <c r="AW1755" t="b">
        <f>IF(OR(Table1[[#This Row],[Rodents]],Table1[[#This Row],[Human]],Table1[[#This Row],[Pig]]),OR(ISNUMBER(FIND("gastro",C1755)),ISNUMBER(FIND("intesti",C1755)),ISNUMBER(FIND("stomach",C1755))),"NA")</f>
        <v>0</v>
      </c>
      <c r="AX1755" t="b">
        <f>IF(OR(Table1[[#This Row],[Rodents]],Table1[[#This Row],[Human]],Table1[[#This Row],[Pig]]),NOT(OR(AQ1755,AR1755,AS1755,AT1755,AU1755,AV1755,AW1755)),"NA")</f>
        <v>0</v>
      </c>
      <c r="AY1755" t="b">
        <f>OR(ISNUMBER(FIND("SWCNT",C1755)),ISNUMBER(FIND("SWNT",C1755)),ISNUMBER(FIND("single-wall",C1755)),ISNUMBER(FIND("single wall",C1755)),ISNUMBER(FIND("Single wall",C1755)),ISNUMBER(FIND("Single-wall",C1755)),ISNUMBER(FIND("SWCNT",B1755)),ISNUMBER(FIND("SWNT",B1755)),ISNUMBER(FIND("single-wall",B1755)),ISNUMBER(FIND("single wall",B1755)),ISNUMBER(FIND("Single-wall",B1755)),ISNUMBER(FIND("Single wall",B1755)))</f>
        <v>0</v>
      </c>
      <c r="AZ1755" t="b">
        <f>OR(ISNUMBER(FIND("MWCNT",C1755)),ISNUMBER(FIND("MWNT",C1755)),ISNUMBER(FIND("multi-wall",C1755)),ISNUMBER(FIND("multi wall",C1755)),ISNUMBER(FIND("multiwall",C1755)),ISNUMBER(FIND("Multi-wall",C1755)),ISNUMBER(FIND("Multi wall",C1755)),ISNUMBER(FIND("Multiwall",C1755)),ISNUMBER(FIND("MWCNT",B1755)),ISNUMBER(FIND("MWNT",B1755)),ISNUMBER(FIND("multi-wall",B1755)),ISNUMBER(FIND("multi wall",B1755)),ISNUMBER(FIND("multiwall",B1755)),ISNUMBER(FIND("Multi-wall",B1755)),ISNUMBER(FIND("Multi wall",B1755)),ISNUMBER(FIND("Multiwall",B1755)),ISNUMBER(FIND("Double-wall",B1755)),ISNUMBER(FIND("Double wall",B1755)),ISNUMBER(FIND("Doublewall",B1755)),ISNUMBER(FIND("double-wall",B1755)),ISNUMBER(FIND("double wall",B1755)),ISNUMBER(FIND("doublewall",B1755)))</f>
        <v>1</v>
      </c>
      <c r="BA1755" t="b">
        <f>AND(Table1[[#This Row],[SWCNT]],Table1[[#This Row],[MWCNT]])</f>
        <v>0</v>
      </c>
      <c r="BB1755" t="b">
        <f>IF(Table1[[#This Row],[SWCNT]]=TRUE,FALSE,IF(Table1[[#This Row],[MWCNT]]=TRUE,FALSE,TRUE))</f>
        <v>0</v>
      </c>
      <c r="BC1755" s="18"/>
    </row>
    <row r="1756" spans="1:55" ht="222">
      <c r="A1756" t="s">
        <v>4968</v>
      </c>
      <c r="B1756" s="2" t="s">
        <v>4969</v>
      </c>
      <c r="C1756" s="16" t="s">
        <v>4970</v>
      </c>
      <c r="D1756" s="17" t="s">
        <v>1302</v>
      </c>
      <c r="E1756" s="2">
        <v>2011</v>
      </c>
      <c r="F1756" t="b">
        <f>OR(ISNUMBER(FIND("cytotoxic",C1756)),ISNUMBER(FIND("Cytotoxic",C1756)),ISNUMBER(FIND("cellular toxicity",C1756)),ISNUMBER(FIND("cell death",C1756)),ISNUMBER(FIND("viable",C1756)),ISNUMBER(FIND("phytotoxic",C1756)),ISNUMBER(FIND("acute toxicity",C1756)),ISNUMBER(FIND("MTT",C1756)),ISNUMBER(FIND("survival",C1756)),ISNUMBER(FIND("prolifer",C1756)),ISNUMBER(FIND("apoptosis",C1756)),ISNUMBER(FIND("neurotoxic",C1756)),ISNUMBER(FIND("  lysis ",C1756)),ISNUMBER(FIND("necrosis",C1756)),ISNUMBER(FIND("cellular death",C1756))*3,ISNUMBER(FIND("LDH",C1756)),ISNUMBER(FIND("Acute toxicity",C1756)))</f>
        <v>1</v>
      </c>
      <c r="G1756" t="b">
        <f>OR(ISNUMBER(FIND("genotoxic",C1756)),ISNUMBER(FIND("genotoxicity",C1756)),ISNUMBER(FIND("DNA damage",C1756)),ISNUMBER(FIND("DNA",C1756)),ISNUMBER(FIND("RNA",C1756)),ISNUMBER(FIND("mesothelioma",C1756)),ISNUMBER(FIND("carcino",C1756)),ISNUMBER(FIND("mutagen",C1756)),ISNUMBER(FIND("genetic",C1756)))</f>
        <v>0</v>
      </c>
      <c r="H1756" t="b">
        <f>OR(ISNUMBER(FIND("inflammatory",C1756)),ISNUMBER(FIND("inflamm",C1756)))</f>
        <v>0</v>
      </c>
      <c r="I1756" t="b">
        <f>OR(ISNUMBER(FIND("immune",C1756)),ISNUMBER(FIND("immunological",C1756)),ISNUMBER(FIND("interleuk",C1756)),ISNUMBER(FIND("platelet activation",C1756)),ISNUMBER(FIND("monocyte",C1756)),ISNUMBER(FIND("leukocyte",C1756)),ISNUMBER(FIND("cytokine",C1756)),ISNUMBER(FIND("CD4",C1756)),ISNUMBER(FIND("CD8",C1756)),ISNUMBER(FIND("T-cell",C1756)))</f>
        <v>0</v>
      </c>
      <c r="J1756" t="b">
        <f>OR(ISNUMBER(FIND("reactive oxygen",C1756)),ISNUMBER(FIND("ROS",C1756)),ISNUMBER(FIND("free radical",C1756)),ISNUMBER(FIND("oxidative stress",C1756)),ISNUMBER(FIND("peroxid",C1756)),ISNUMBER(FIND("oxidative",C1756)),ISNUMBER(FIND("antioxid",C1756)))</f>
        <v>1</v>
      </c>
      <c r="K1756" t="b">
        <f>OR(ISNUMBER(FIND("autophag",C1756)))</f>
        <v>0</v>
      </c>
      <c r="L1756" t="b">
        <f>OR(ISNUMBER(FIND("morpholog",C1756)))</f>
        <v>1</v>
      </c>
      <c r="M1756" t="b">
        <f>OR(ISNUMBER(FIND("fibrosis",C1756)),ISNUMBER(FIND("Fibrosis",C1756)),ISNUMBER(FIND("fibrot",C1756)))</f>
        <v>0</v>
      </c>
      <c r="N1756" t="b">
        <f>OR(ISNUMBER(FIND("offspring",C1756)),ISNUMBER(FIND("Parental",C1756)),ISNUMBER(FIND("parental",C1756)),ISNUMBER(FIND("germline",C1756)),ISNUMBER(FIND("reproduc",C1756)),ISNUMBER(FIND("embryo",C1756)))</f>
        <v>0</v>
      </c>
      <c r="O1756" t="b">
        <f>OR(ISNUMBER(FIND("metabol",C1756)),ISNUMBER(FIND("Metabol",C1756)),ISNUMBER(FIND("digest",C1756)),ISNUMBER(FIND("mitochon",C1756)))</f>
        <v>1</v>
      </c>
      <c r="P1756" t="b">
        <f>OR(ISNUMBER(FIND("ecotox",C1756)),ISNUMBER(FIND("Ecotox",B1756)),ISNUMBER(FIND("ecotox",B1756)),ISNUMBER(FIND("Ecotox",C1756)))</f>
        <v>0</v>
      </c>
      <c r="Q1756" t="b">
        <f>OR(ISNUMBER(FIND("Bioaccum",C1756)),ISNUMBER(FIND("bioaccum",C1756)),ISNUMBER(FIND("accum",C1756)))</f>
        <v>0</v>
      </c>
      <c r="R1756" t="b">
        <f>OR(ISNUMBER(FIND("Occupation",C1756)),ISNUMBER(FIND("occupation",C1756)),ISNUMBER(FIND("worker",C1756)),ISNUMBER(FIND("workforce",C1756)))</f>
        <v>0</v>
      </c>
      <c r="S1756" t="b">
        <f>NOT(OR(F1756,G1756,H1756,I1756,J1756,K1756,L1756,M1756,N1756,O1756,P1756,Q1756,R1756))</f>
        <v>0</v>
      </c>
      <c r="U1756" t="b">
        <f>OR(Table1[[#This Row],[Inflammation]],Table1[[#This Row],[Immune]])</f>
        <v>0</v>
      </c>
      <c r="V1756" t="str">
        <f>IF(OR(Table1[[#This Row],[Rodents]],Table1[[#This Row],[Human]],Table1[[#This Row],[Pig]]),OR(ISNUMBER(FIND("intratrach",C1756)),ISNUMBER(FIND("nasal ",C1756)),ISNUMBER(FIND("instill",C1756))),"NA")</f>
        <v>NA</v>
      </c>
      <c r="W1756" t="str">
        <f>IF(OR(Table1[[#This Row],[Rodents]],Table1[[#This Row],[Human]],Table1[[#This Row],[Pig]]),OR(ISNUMBER(FIND("dermal",C1756)),ISNUMBER(FIND("skin ",C1756))),"NA")</f>
        <v>NA</v>
      </c>
      <c r="X1756" t="str">
        <f>IF(OR(Table1[[#This Row],[Rodents]],Table1[[#This Row],[Human]],Table1[[#This Row],[Pig]]),OR(ISNUMBER(FIND("injected",C1756)),ISNUMBER(FIND("periton",C1756)),ISNUMBER(FIND("intrascrot",C1756))),"NA")</f>
        <v>NA</v>
      </c>
      <c r="Y1756" t="str">
        <f>IF(OR(Table1[[#This Row],[Rodents]],Table1[[#This Row],[Human]],Table1[[#This Row],[Pig]]),NOT(OR(Table1[[#This Row],[Inhaled/Intratracheal/intranasal]],Table1[[#This Row],[Dermal]],Table1[[#This Row],[Injected]])),"NA")</f>
        <v>NA</v>
      </c>
      <c r="AA1756" t="b">
        <f>OR(ISNUMBER(FIND("fish ",C1756)),ISNUMBER(FIND("Fish ",C1756)),ISNUMBER(FIND("aquatic",C1756)),ISNUMBER(FIND("daphnids",C1756)),ISNUMBER(FIND("Carcinus maenas",C1756)),ISNUMBER(FIND("Daphnia",C1756)),ISNUMBER(FIND("Ruditapes philippinarum",C1756)),ISNUMBER(FIND("daphnia",C1756)),ISNUMBER(FIND("marine",C1756)),ISNUMBER(FIND("mussel",C1756)),ISNUMBER(FIND("algae",C1756)),ISNUMBER(FIND("Donax faba",C1756)),ISNUMBER(FIND("estuarine",C1756)),ISNUMBER(FIND("snail",C1756)),ISNUMBER(FIND("Prorocentrum donghaiense",C1756)) )</f>
        <v>0</v>
      </c>
      <c r="AB1756" t="b">
        <f>OR(ISNUMBER(FIND(" rat ",C1756)),ISNUMBER(FIND(" rats ",C1756)),ISNUMBER(FIND(" Rats ",C1756)),ISNUMBER(FIND(" Rat ",C1756)),ISNUMBER(FIND(" rat.",C1756)),ISNUMBER(FIND(" rats.",C1756)),ISNUMBER(FIND("mouse",C1756)),ISNUMBER(FIND("mice",C1756)), ISNUMBER(FIND(" Mice",C1756)))</f>
        <v>0</v>
      </c>
      <c r="AC1756" t="b">
        <f>OR(ISNUMBER(FIND(" cell ",C1756)),ISNUMBER(FIND("fibroblast",C1756)),ISNUMBER(FIND("macrophage",C1756)),ISNUMBER(FIND("epithelial",C1756)),ISNUMBER(FIND("endothelial",C1756)),ISNUMBER(FIND("neuron",C1756)),ISNUMBER(FIND(" cells ",C1756)),ISNUMBER(FIND("RBC",C1756)),ISNUMBER(FIND("mitochond",C1756)),ISNUMBER(FIND("adipocyte",C1756)),ISNUMBER(FIND("osteo",C1756)),ISNUMBER(FIND("keratin",C1756)),ISNUMBER(FIND(" cell's ",C1756)),ISNUMBER(FIND("eukary",C1756)),ISNUMBER(FIND("sperm",C1756)))</f>
        <v>1</v>
      </c>
      <c r="AD1756" t="b">
        <f>OR(ISNUMBER(FIND("human",B1756)),ISNUMBER(FIND("workers",B1756)),ISNUMBER(FIND("workforces",B1756)),ISNUMBER(FIND("occupational",B1756)),ISNUMBER(FIND("Case report",B1756)),ISNUMBER(FIND("Workplaces",B1756)),ISNUMBER(FIND("worker",B1756)))</f>
        <v>0</v>
      </c>
      <c r="AE1756" t="b">
        <f>OR(ISNUMBER(FIND(" plant ",C1756)),ISNUMBER(FIND("Plant ",C1756)),ISNUMBER(FIND("tomato",C1756)),ISNUMBER(FIND("plants",C1756)),ISNUMBER(FIND("Plants",C1756)),ISNUMBER(FIND("algae",C1756)),ISNUMBER(FIND("lettuce",C1756)),ISNUMBER(FIND("green gram sprouts ",C1756)),ISNUMBER(FIND("Cucurbita pepo",C1756)),ISNUMBER(FIND("bean ",C1756)),ISNUMBER(FIND("chloroplast",C1756)),ISNUMBER(FIND("chlorophyll",C1756)),ISNUMBER(FIND("seedling",C1756)),ISNUMBER(FIND("canola",C1756)),ISNUMBER(FIND("shoot",C1756)),ISNUMBER(FIND("photosynthes",C1756)),ISNUMBER(FIND(" leaves ",C1756)),,ISNUMBER(FIND("agriculture",C1756)),ISNUMBER(FIND(" crops ",C1756)))</f>
        <v>0</v>
      </c>
      <c r="AF1756" t="b">
        <f>OR(ISNUMBER(FIND("bacteria",C1756)),ISNUMBER(FIND("Bacteria",C1756)),ISNUMBER(FIND("Bacterium",C1756)),ISNUMBER(FIND("bacterium",C1756)),ISNUMBER(FIND(" coli ",C1756)))</f>
        <v>0</v>
      </c>
      <c r="AG1756" t="b">
        <f>OR(ISNUMBER(FIND("fungi",C1756)),ISNUMBER(FIND("Fungi",C1756)),ISNUMBER(FIND("fungus",C1756)),ISNUMBER(FIND("Fungus",C1756)),ISNUMBER(FIND("mushroom",C1756)),ISNUMBER(FIND("Mushroom",C1756)),ISNUMBER(FIND(" mold ",C1756)))</f>
        <v>0</v>
      </c>
      <c r="AH1756" t="b">
        <f>OR(ISNUMBER(FIND("Pig ",C1756)),ISNUMBER(FIND("pig ",C1756)),ISNUMBER(FIND("Pigs ",C1756)),ISNUMBER(FIND("pigs ",C1756)))</f>
        <v>0</v>
      </c>
      <c r="AI1756" t="b">
        <f>OR(ISNUMBER(FIND(" C. elegans",C1756)),ISNUMBER(FIND("Caenorhabditis elegans",C1756)),ISNUMBER(FIND("earthworms",C1756)),ISNUMBER(FIND(" Ficopomatus enigmaticus",C1756)),ISNUMBER(FIND("larva",C1756)),ISNUMBER(FIND("Lumbriculus variegatus",C1756)),ISNUMBER(FIND("nematode",C1756)))</f>
        <v>0</v>
      </c>
      <c r="AJ1756" t="b">
        <f>NOT(OR(AA1756,AB1756,AC1756,AD1756,AE1756,AF1756,AG1756,AH1756,AI1756))</f>
        <v>0</v>
      </c>
      <c r="AL1756" t="b">
        <f>OR(AA1756,AB1756,AD1756,AE1756,AF1756,AG1756,AH1756,AI1756)</f>
        <v>0</v>
      </c>
      <c r="AM1756" t="b">
        <f>IF(Table1[[#This Row],[In vivo?]],IF(Table1[[#This Row],[Cell]],FALSE,TRUE),FALSE)</f>
        <v>0</v>
      </c>
      <c r="AN1756" t="b">
        <f>AND(AC1756,AL1756)</f>
        <v>0</v>
      </c>
      <c r="AO1756" t="b">
        <f>IF(Table1[[#This Row],[Cell]],IF(Table1[[#This Row],[In vivo?]],FALSE,TRUE),FALSE)</f>
        <v>1</v>
      </c>
      <c r="AP1756" t="b">
        <f>NOT(OR(Table1[[#This Row],[In vivo?]],Table1[[#This Row],[Only in Cell]]))</f>
        <v>0</v>
      </c>
      <c r="AQ1756" t="str">
        <f>IF(OR(Table1[[#This Row],[Rodents]],Table1[[#This Row],[Human]],Table1[[#This Row],[Pig]]),OR(ISNUMBER(FIND("pulmonary",C1756)),ISNUMBER(FIND("lung",C1756))),"NA")</f>
        <v>NA</v>
      </c>
      <c r="AR1756" t="str">
        <f>IF(OR(Table1[[#This Row],[Rodents]],Table1[[#This Row],[Human]],Table1[[#This Row],[Pig]]),OR(ISNUMBER(FIND("skin",C1756)),ISNUMBER(FIND("dermal",C1756))),"NA")</f>
        <v>NA</v>
      </c>
      <c r="AS1756" t="str">
        <f>IF(OR(Table1[[#This Row],[Rodents]],Table1[[#This Row],[Human]],Table1[[#This Row],[Pig]]),OR(ISNUMBER(FIND("liver",C1756)),ISNUMBER(FIND("hepat",C1756))),"NA")</f>
        <v>NA</v>
      </c>
      <c r="AT1756" t="str">
        <f>IF(OR(Table1[[#This Row],[Rodents]],Table1[[#This Row],[Human]],Table1[[#This Row],[Pig]]),OR(ISNUMBER(FIND("kidney",C1756)),ISNUMBER(FIND("neph",C1756))),"NA")</f>
        <v>NA</v>
      </c>
      <c r="AU1756" t="str">
        <f>IF(OR(Table1[[#This Row],[Rodents]],Table1[[#This Row],[Human]],Table1[[#This Row],[Pig]]),OR(ISNUMBER(FIND("brain",C1756)),ISNUMBER(FIND("neur",C1756)),ISNUMBER(FIND("nerv",C1756))),"NA")</f>
        <v>NA</v>
      </c>
      <c r="AV1756" t="str">
        <f>IF(OR(Table1[[#This Row],[Rodents]],Table1[[#This Row],[Human]],Table1[[#This Row],[Pig]]),OR(ISNUMBER(FIND("heart",C1756)),ISNUMBER(FIND("cardi",C1756))),"NA")</f>
        <v>NA</v>
      </c>
      <c r="AW1756" t="str">
        <f>IF(OR(Table1[[#This Row],[Rodents]],Table1[[#This Row],[Human]],Table1[[#This Row],[Pig]]),OR(ISNUMBER(FIND("gastro",C1756)),ISNUMBER(FIND("intesti",C1756)),ISNUMBER(FIND("stomach",C1756))),"NA")</f>
        <v>NA</v>
      </c>
      <c r="AX1756" t="str">
        <f>IF(OR(Table1[[#This Row],[Rodents]],Table1[[#This Row],[Human]],Table1[[#This Row],[Pig]]),NOT(OR(AQ1756,AR1756,AS1756,AT1756,AU1756,AV1756,AW1756)),"NA")</f>
        <v>NA</v>
      </c>
      <c r="AY1756" t="b">
        <f>OR(ISNUMBER(FIND("SWCNT",C1756)),ISNUMBER(FIND("SWNT",C1756)),ISNUMBER(FIND("single-wall",C1756)),ISNUMBER(FIND("single wall",C1756)),ISNUMBER(FIND("Single wall",C1756)),ISNUMBER(FIND("Single-wall",C1756)),ISNUMBER(FIND("SWCNT",B1756)),ISNUMBER(FIND("SWNT",B1756)),ISNUMBER(FIND("single-wall",B1756)),ISNUMBER(FIND("single wall",B1756)),ISNUMBER(FIND("Single-wall",B1756)),ISNUMBER(FIND("Single wall",B1756)))</f>
        <v>1</v>
      </c>
      <c r="AZ1756" t="b">
        <f>OR(ISNUMBER(FIND("MWCNT",C1756)),ISNUMBER(FIND("MWNT",C1756)),ISNUMBER(FIND("multi-wall",C1756)),ISNUMBER(FIND("multi wall",C1756)),ISNUMBER(FIND("multiwall",C1756)),ISNUMBER(FIND("Multi-wall",C1756)),ISNUMBER(FIND("Multi wall",C1756)),ISNUMBER(FIND("Multiwall",C1756)),ISNUMBER(FIND("MWCNT",B1756)),ISNUMBER(FIND("MWNT",B1756)),ISNUMBER(FIND("multi-wall",B1756)),ISNUMBER(FIND("multi wall",B1756)),ISNUMBER(FIND("multiwall",B1756)),ISNUMBER(FIND("Multi-wall",B1756)),ISNUMBER(FIND("Multi wall",B1756)),ISNUMBER(FIND("Multiwall",B1756)),ISNUMBER(FIND("Double-wall",B1756)),ISNUMBER(FIND("Double wall",B1756)),ISNUMBER(FIND("Doublewall",B1756)),ISNUMBER(FIND("double-wall",B1756)),ISNUMBER(FIND("double wall",B1756)),ISNUMBER(FIND("doublewall",B1756)))</f>
        <v>0</v>
      </c>
      <c r="BA1756" t="b">
        <f>AND(Table1[[#This Row],[SWCNT]],Table1[[#This Row],[MWCNT]])</f>
        <v>0</v>
      </c>
      <c r="BB1756" t="b">
        <f>IF(Table1[[#This Row],[SWCNT]]=TRUE,FALSE,IF(Table1[[#This Row],[MWCNT]]=TRUE,FALSE,TRUE))</f>
        <v>0</v>
      </c>
      <c r="BC1756" s="18"/>
    </row>
    <row r="1757" spans="1:55" ht="296">
      <c r="B1757" s="2" t="s">
        <v>4978</v>
      </c>
      <c r="C1757" s="16" t="s">
        <v>4979</v>
      </c>
      <c r="D1757" s="17" t="s">
        <v>656</v>
      </c>
      <c r="E1757" s="2">
        <v>2011</v>
      </c>
      <c r="F1757" t="b">
        <f>OR(ISNUMBER(FIND("cytotoxic",C1757)),ISNUMBER(FIND("Cytotoxic",C1757)),ISNUMBER(FIND("cellular toxicity",C1757)),ISNUMBER(FIND("cell death",C1757)),ISNUMBER(FIND("viable",C1757)),ISNUMBER(FIND("phytotoxic",C1757)),ISNUMBER(FIND("acute toxicity",C1757)),ISNUMBER(FIND("MTT",C1757)),ISNUMBER(FIND("survival",C1757)),ISNUMBER(FIND("prolifer",C1757)),ISNUMBER(FIND("apoptosis",C1757)),ISNUMBER(FIND("neurotoxic",C1757)),ISNUMBER(FIND("  lysis ",C1757)),ISNUMBER(FIND("necrosis",C1757)),ISNUMBER(FIND("cellular death",C1757))*3,ISNUMBER(FIND("LDH",C1757)),ISNUMBER(FIND("Acute toxicity",C1757)))</f>
        <v>1</v>
      </c>
      <c r="G1757" t="b">
        <f>OR(ISNUMBER(FIND("genotoxic",C1757)),ISNUMBER(FIND("genotoxicity",C1757)),ISNUMBER(FIND("DNA damage",C1757)),ISNUMBER(FIND("DNA",C1757)),ISNUMBER(FIND("RNA",C1757)),ISNUMBER(FIND("mesothelioma",C1757)),ISNUMBER(FIND("carcino",C1757)),ISNUMBER(FIND("mutagen",C1757)),ISNUMBER(FIND("genetic",C1757)))</f>
        <v>1</v>
      </c>
      <c r="H1757" t="b">
        <f>OR(ISNUMBER(FIND("inflammatory",C1757)),ISNUMBER(FIND("inflamm",C1757)))</f>
        <v>0</v>
      </c>
      <c r="I1757" t="b">
        <f>OR(ISNUMBER(FIND("immune",C1757)),ISNUMBER(FIND("immunological",C1757)),ISNUMBER(FIND("interleuk",C1757)),ISNUMBER(FIND("platelet activation",C1757)),ISNUMBER(FIND("monocyte",C1757)),ISNUMBER(FIND("leukocyte",C1757)),ISNUMBER(FIND("cytokine",C1757)),ISNUMBER(FIND("CD4",C1757)),ISNUMBER(FIND("CD8",C1757)),ISNUMBER(FIND("T-cell",C1757)))</f>
        <v>0</v>
      </c>
      <c r="J1757" t="b">
        <f>OR(ISNUMBER(FIND("reactive oxygen",C1757)),ISNUMBER(FIND("ROS",C1757)),ISNUMBER(FIND("free radical",C1757)),ISNUMBER(FIND("oxidative stress",C1757)),ISNUMBER(FIND("peroxid",C1757)),ISNUMBER(FIND("oxidative",C1757)),ISNUMBER(FIND("antioxid",C1757)))</f>
        <v>0</v>
      </c>
      <c r="K1757" t="b">
        <f>OR(ISNUMBER(FIND("autophag",C1757)))</f>
        <v>0</v>
      </c>
      <c r="L1757" t="b">
        <f>OR(ISNUMBER(FIND("morpholog",C1757)))</f>
        <v>0</v>
      </c>
      <c r="M1757" t="b">
        <f>OR(ISNUMBER(FIND("fibrosis",C1757)),ISNUMBER(FIND("Fibrosis",C1757)),ISNUMBER(FIND("fibrot",C1757)))</f>
        <v>0</v>
      </c>
      <c r="N1757" t="b">
        <f>OR(ISNUMBER(FIND("offspring",C1757)),ISNUMBER(FIND("Parental",C1757)),ISNUMBER(FIND("parental",C1757)),ISNUMBER(FIND("germline",C1757)),ISNUMBER(FIND("reproduc",C1757)),ISNUMBER(FIND("embryo",C1757)))</f>
        <v>0</v>
      </c>
      <c r="O1757" t="b">
        <f>OR(ISNUMBER(FIND("metabol",C1757)),ISNUMBER(FIND("Metabol",C1757)),ISNUMBER(FIND("digest",C1757)),ISNUMBER(FIND("mitochon",C1757)))</f>
        <v>0</v>
      </c>
      <c r="P1757" t="b">
        <f>OR(ISNUMBER(FIND("ecotox",C1757)),ISNUMBER(FIND("Ecotox",B1757)),ISNUMBER(FIND("ecotox",B1757)),ISNUMBER(FIND("Ecotox",C1757)))</f>
        <v>0</v>
      </c>
      <c r="Q1757" t="b">
        <f>OR(ISNUMBER(FIND("Bioaccum",C1757)),ISNUMBER(FIND("bioaccum",C1757)),ISNUMBER(FIND("accum",C1757)))</f>
        <v>0</v>
      </c>
      <c r="R1757" t="b">
        <f>OR(ISNUMBER(FIND("Occupation",C1757)),ISNUMBER(FIND("occupation",C1757)),ISNUMBER(FIND("worker",C1757)),ISNUMBER(FIND("workforce",C1757)))</f>
        <v>0</v>
      </c>
      <c r="S1757" t="b">
        <f>NOT(OR(F1757,G1757,H1757,I1757,J1757,K1757,L1757,M1757,N1757,O1757,P1757,Q1757,R1757))</f>
        <v>0</v>
      </c>
      <c r="U1757" t="b">
        <f>OR(Table1[[#This Row],[Inflammation]],Table1[[#This Row],[Immune]])</f>
        <v>0</v>
      </c>
      <c r="V1757" t="str">
        <f>IF(OR(Table1[[#This Row],[Rodents]],Table1[[#This Row],[Human]],Table1[[#This Row],[Pig]]),OR(ISNUMBER(FIND("intratrach",C1757)),ISNUMBER(FIND("nasal ",C1757)),ISNUMBER(FIND("instill",C1757))),"NA")</f>
        <v>NA</v>
      </c>
      <c r="W1757" t="str">
        <f>IF(OR(Table1[[#This Row],[Rodents]],Table1[[#This Row],[Human]],Table1[[#This Row],[Pig]]),OR(ISNUMBER(FIND("dermal",C1757)),ISNUMBER(FIND("skin ",C1757))),"NA")</f>
        <v>NA</v>
      </c>
      <c r="X1757" t="str">
        <f>IF(OR(Table1[[#This Row],[Rodents]],Table1[[#This Row],[Human]],Table1[[#This Row],[Pig]]),OR(ISNUMBER(FIND("injected",C1757)),ISNUMBER(FIND("periton",C1757)),ISNUMBER(FIND("intrascrot",C1757))),"NA")</f>
        <v>NA</v>
      </c>
      <c r="Y1757" t="str">
        <f>IF(OR(Table1[[#This Row],[Rodents]],Table1[[#This Row],[Human]],Table1[[#This Row],[Pig]]),NOT(OR(Table1[[#This Row],[Inhaled/Intratracheal/intranasal]],Table1[[#This Row],[Dermal]],Table1[[#This Row],[Injected]])),"NA")</f>
        <v>NA</v>
      </c>
      <c r="AA1757" t="b">
        <f>OR(ISNUMBER(FIND("fish ",C1757)),ISNUMBER(FIND("Fish ",C1757)),ISNUMBER(FIND("aquatic",C1757)),ISNUMBER(FIND("daphnids",C1757)),ISNUMBER(FIND("Carcinus maenas",C1757)),ISNUMBER(FIND("Daphnia",C1757)),ISNUMBER(FIND("Ruditapes philippinarum",C1757)),ISNUMBER(FIND("daphnia",C1757)),ISNUMBER(FIND("marine",C1757)),ISNUMBER(FIND("mussel",C1757)),ISNUMBER(FIND("algae",C1757)),ISNUMBER(FIND("Donax faba",C1757)),ISNUMBER(FIND("estuarine",C1757)),ISNUMBER(FIND("snail",C1757)),ISNUMBER(FIND("Prorocentrum donghaiense",C1757)) )</f>
        <v>0</v>
      </c>
      <c r="AB1757" t="b">
        <f>OR(ISNUMBER(FIND(" rat ",C1757)),ISNUMBER(FIND(" rats ",C1757)),ISNUMBER(FIND(" Rats ",C1757)),ISNUMBER(FIND(" Rat ",C1757)),ISNUMBER(FIND(" rat.",C1757)),ISNUMBER(FIND(" rats.",C1757)),ISNUMBER(FIND("mouse",C1757)),ISNUMBER(FIND("mice",C1757)), ISNUMBER(FIND(" Mice",C1757)))</f>
        <v>0</v>
      </c>
      <c r="AC1757" t="b">
        <f>OR(ISNUMBER(FIND(" cell ",C1757)),ISNUMBER(FIND("fibroblast",C1757)),ISNUMBER(FIND("macrophage",C1757)),ISNUMBER(FIND("epithelial",C1757)),ISNUMBER(FIND("endothelial",C1757)),ISNUMBER(FIND("neuron",C1757)),ISNUMBER(FIND(" cells ",C1757)),ISNUMBER(FIND("RBC",C1757)),ISNUMBER(FIND("mitochond",C1757)),ISNUMBER(FIND("adipocyte",C1757)),ISNUMBER(FIND("osteo",C1757)),ISNUMBER(FIND("keratin",C1757)),ISNUMBER(FIND(" cell's ",C1757)),ISNUMBER(FIND("eukary",C1757)),ISNUMBER(FIND("sperm",C1757)))</f>
        <v>1</v>
      </c>
      <c r="AD1757" t="b">
        <f>OR(ISNUMBER(FIND("human",B1757)),ISNUMBER(FIND("workers",B1757)),ISNUMBER(FIND("workforces",B1757)),ISNUMBER(FIND("occupational",B1757)),ISNUMBER(FIND("Case report",B1757)),ISNUMBER(FIND("Workplaces",B1757)),ISNUMBER(FIND("worker",B1757)))</f>
        <v>0</v>
      </c>
      <c r="AE1757" t="b">
        <f>OR(ISNUMBER(FIND(" plant ",C1757)),ISNUMBER(FIND("Plant ",C1757)),ISNUMBER(FIND("tomato",C1757)),ISNUMBER(FIND("plants",C1757)),ISNUMBER(FIND("Plants",C1757)),ISNUMBER(FIND("algae",C1757)),ISNUMBER(FIND("lettuce",C1757)),ISNUMBER(FIND("green gram sprouts ",C1757)),ISNUMBER(FIND("Cucurbita pepo",C1757)),ISNUMBER(FIND("bean ",C1757)),ISNUMBER(FIND("chloroplast",C1757)),ISNUMBER(FIND("chlorophyll",C1757)),ISNUMBER(FIND("seedling",C1757)),ISNUMBER(FIND("canola",C1757)),ISNUMBER(FIND("shoot",C1757)),ISNUMBER(FIND("photosynthes",C1757)),ISNUMBER(FIND(" leaves ",C1757)),,ISNUMBER(FIND("agriculture",C1757)),ISNUMBER(FIND(" crops ",C1757)))</f>
        <v>0</v>
      </c>
      <c r="AF1757" t="b">
        <f>OR(ISNUMBER(FIND("bacteria",C1757)),ISNUMBER(FIND("Bacteria",C1757)),ISNUMBER(FIND("Bacterium",C1757)),ISNUMBER(FIND("bacterium",C1757)),ISNUMBER(FIND(" coli ",C1757)))</f>
        <v>0</v>
      </c>
      <c r="AG1757" t="b">
        <f>OR(ISNUMBER(FIND("fungi",C1757)),ISNUMBER(FIND("Fungi",C1757)),ISNUMBER(FIND("fungus",C1757)),ISNUMBER(FIND("Fungus",C1757)),ISNUMBER(FIND("mushroom",C1757)),ISNUMBER(FIND("Mushroom",C1757)),ISNUMBER(FIND(" mold ",C1757)))</f>
        <v>0</v>
      </c>
      <c r="AH1757" t="b">
        <f>OR(ISNUMBER(FIND("Pig ",C1757)),ISNUMBER(FIND("pig ",C1757)),ISNUMBER(FIND("Pigs ",C1757)),ISNUMBER(FIND("pigs ",C1757)))</f>
        <v>0</v>
      </c>
      <c r="AI1757" t="b">
        <f>OR(ISNUMBER(FIND(" C. elegans",C1757)),ISNUMBER(FIND("Caenorhabditis elegans",C1757)),ISNUMBER(FIND("earthworms",C1757)),ISNUMBER(FIND(" Ficopomatus enigmaticus",C1757)),ISNUMBER(FIND("larva",C1757)),ISNUMBER(FIND("Lumbriculus variegatus",C1757)),ISNUMBER(FIND("nematode",C1757)))</f>
        <v>0</v>
      </c>
      <c r="AJ1757" t="b">
        <f>NOT(OR(AA1757,AB1757,AC1757,AD1757,AE1757,AF1757,AG1757,AH1757,AI1757))</f>
        <v>0</v>
      </c>
      <c r="AL1757" t="b">
        <f>OR(AA1757,AB1757,AD1757,AE1757,AF1757,AG1757,AH1757,AI1757)</f>
        <v>0</v>
      </c>
      <c r="AM1757" t="b">
        <f>IF(Table1[[#This Row],[In vivo?]],IF(Table1[[#This Row],[Cell]],FALSE,TRUE),FALSE)</f>
        <v>0</v>
      </c>
      <c r="AN1757" t="b">
        <f>AND(AC1757,AL1757)</f>
        <v>0</v>
      </c>
      <c r="AO1757" t="b">
        <f>IF(Table1[[#This Row],[Cell]],IF(Table1[[#This Row],[In vivo?]],FALSE,TRUE),FALSE)</f>
        <v>1</v>
      </c>
      <c r="AP1757" t="b">
        <f>NOT(OR(Table1[[#This Row],[In vivo?]],Table1[[#This Row],[Only in Cell]]))</f>
        <v>0</v>
      </c>
      <c r="AQ1757" t="str">
        <f>IF(OR(Table1[[#This Row],[Rodents]],Table1[[#This Row],[Human]],Table1[[#This Row],[Pig]]),OR(ISNUMBER(FIND("pulmonary",C1757)),ISNUMBER(FIND("lung",C1757))),"NA")</f>
        <v>NA</v>
      </c>
      <c r="AR1757" t="str">
        <f>IF(OR(Table1[[#This Row],[Rodents]],Table1[[#This Row],[Human]],Table1[[#This Row],[Pig]]),OR(ISNUMBER(FIND("skin",C1757)),ISNUMBER(FIND("dermal",C1757))),"NA")</f>
        <v>NA</v>
      </c>
      <c r="AS1757" t="str">
        <f>IF(OR(Table1[[#This Row],[Rodents]],Table1[[#This Row],[Human]],Table1[[#This Row],[Pig]]),OR(ISNUMBER(FIND("liver",C1757)),ISNUMBER(FIND("hepat",C1757))),"NA")</f>
        <v>NA</v>
      </c>
      <c r="AT1757" t="str">
        <f>IF(OR(Table1[[#This Row],[Rodents]],Table1[[#This Row],[Human]],Table1[[#This Row],[Pig]]),OR(ISNUMBER(FIND("kidney",C1757)),ISNUMBER(FIND("neph",C1757))),"NA")</f>
        <v>NA</v>
      </c>
      <c r="AU1757" t="str">
        <f>IF(OR(Table1[[#This Row],[Rodents]],Table1[[#This Row],[Human]],Table1[[#This Row],[Pig]]),OR(ISNUMBER(FIND("brain",C1757)),ISNUMBER(FIND("neur",C1757)),ISNUMBER(FIND("nerv",C1757))),"NA")</f>
        <v>NA</v>
      </c>
      <c r="AV1757" t="str">
        <f>IF(OR(Table1[[#This Row],[Rodents]],Table1[[#This Row],[Human]],Table1[[#This Row],[Pig]]),OR(ISNUMBER(FIND("heart",C1757)),ISNUMBER(FIND("cardi",C1757))),"NA")</f>
        <v>NA</v>
      </c>
      <c r="AW1757" t="str">
        <f>IF(OR(Table1[[#This Row],[Rodents]],Table1[[#This Row],[Human]],Table1[[#This Row],[Pig]]),OR(ISNUMBER(FIND("gastro",C1757)),ISNUMBER(FIND("intesti",C1757)),ISNUMBER(FIND("stomach",C1757))),"NA")</f>
        <v>NA</v>
      </c>
      <c r="AX1757" t="str">
        <f>IF(OR(Table1[[#This Row],[Rodents]],Table1[[#This Row],[Human]],Table1[[#This Row],[Pig]]),NOT(OR(AQ1757,AR1757,AS1757,AT1757,AU1757,AV1757,AW1757)),"NA")</f>
        <v>NA</v>
      </c>
      <c r="AY1757" t="b">
        <f>OR(ISNUMBER(FIND("SWCNT",C1757)),ISNUMBER(FIND("SWNT",C1757)),ISNUMBER(FIND("single-wall",C1757)),ISNUMBER(FIND("single wall",C1757)),ISNUMBER(FIND("Single wall",C1757)),ISNUMBER(FIND("Single-wall",C1757)),ISNUMBER(FIND("SWCNT",B1757)),ISNUMBER(FIND("SWNT",B1757)),ISNUMBER(FIND("single-wall",B1757)),ISNUMBER(FIND("single wall",B1757)),ISNUMBER(FIND("Single-wall",B1757)),ISNUMBER(FIND("Single wall",B1757)))</f>
        <v>0</v>
      </c>
      <c r="AZ1757" t="b">
        <f>OR(ISNUMBER(FIND("MWCNT",C1757)),ISNUMBER(FIND("MWNT",C1757)),ISNUMBER(FIND("multi-wall",C1757)),ISNUMBER(FIND("multi wall",C1757)),ISNUMBER(FIND("multiwall",C1757)),ISNUMBER(FIND("Multi-wall",C1757)),ISNUMBER(FIND("Multi wall",C1757)),ISNUMBER(FIND("Multiwall",C1757)),ISNUMBER(FIND("MWCNT",B1757)),ISNUMBER(FIND("MWNT",B1757)),ISNUMBER(FIND("multi-wall",B1757)),ISNUMBER(FIND("multi wall",B1757)),ISNUMBER(FIND("multiwall",B1757)),ISNUMBER(FIND("Multi-wall",B1757)),ISNUMBER(FIND("Multi wall",B1757)),ISNUMBER(FIND("Multiwall",B1757)),ISNUMBER(FIND("Double-wall",B1757)),ISNUMBER(FIND("Double wall",B1757)),ISNUMBER(FIND("Doublewall",B1757)),ISNUMBER(FIND("double-wall",B1757)),ISNUMBER(FIND("double wall",B1757)),ISNUMBER(FIND("doublewall",B1757)))</f>
        <v>1</v>
      </c>
      <c r="BA1757" t="b">
        <f>AND(Table1[[#This Row],[SWCNT]],Table1[[#This Row],[MWCNT]])</f>
        <v>0</v>
      </c>
      <c r="BB1757" t="b">
        <f>IF(Table1[[#This Row],[SWCNT]]=TRUE,FALSE,IF(Table1[[#This Row],[MWCNT]]=TRUE,FALSE,TRUE))</f>
        <v>0</v>
      </c>
      <c r="BC1757" s="18"/>
    </row>
    <row r="1758" spans="1:55" ht="240.5">
      <c r="A1758" t="s">
        <v>4996</v>
      </c>
      <c r="B1758" s="2" t="s">
        <v>4997</v>
      </c>
      <c r="C1758" s="16" t="s">
        <v>4998</v>
      </c>
      <c r="D1758" s="17" t="s">
        <v>1204</v>
      </c>
      <c r="E1758" s="2">
        <v>2011</v>
      </c>
      <c r="F1758" t="b">
        <f>OR(ISNUMBER(FIND("cytotoxic",C1758)),ISNUMBER(FIND("Cytotoxic",C1758)),ISNUMBER(FIND("cellular toxicity",C1758)),ISNUMBER(FIND("cell death",C1758)),ISNUMBER(FIND("viable",C1758)),ISNUMBER(FIND("phytotoxic",C1758)),ISNUMBER(FIND("acute toxicity",C1758)),ISNUMBER(FIND("MTT",C1758)),ISNUMBER(FIND("survival",C1758)),ISNUMBER(FIND("prolifer",C1758)),ISNUMBER(FIND("apoptosis",C1758)),ISNUMBER(FIND("neurotoxic",C1758)),ISNUMBER(FIND("  lysis ",C1758)),ISNUMBER(FIND("necrosis",C1758)),ISNUMBER(FIND("cellular death",C1758))*3,ISNUMBER(FIND("LDH",C1758)),ISNUMBER(FIND("Acute toxicity",C1758)))</f>
        <v>1</v>
      </c>
      <c r="G1758" t="b">
        <f>OR(ISNUMBER(FIND("genotoxic",C1758)),ISNUMBER(FIND("genotoxicity",C1758)),ISNUMBER(FIND("DNA damage",C1758)),ISNUMBER(FIND("DNA",C1758)),ISNUMBER(FIND("RNA",C1758)),ISNUMBER(FIND("mesothelioma",C1758)),ISNUMBER(FIND("carcino",C1758)),ISNUMBER(FIND("mutagen",C1758)),ISNUMBER(FIND("genetic",C1758)))</f>
        <v>1</v>
      </c>
      <c r="H1758" t="b">
        <f>OR(ISNUMBER(FIND("inflammatory",C1758)),ISNUMBER(FIND("inflamm",C1758)))</f>
        <v>0</v>
      </c>
      <c r="I1758" t="b">
        <f>OR(ISNUMBER(FIND("immune",C1758)),ISNUMBER(FIND("immunological",C1758)),ISNUMBER(FIND("interleuk",C1758)),ISNUMBER(FIND("platelet activation",C1758)),ISNUMBER(FIND("monocyte",C1758)),ISNUMBER(FIND("leukocyte",C1758)),ISNUMBER(FIND("cytokine",C1758)),ISNUMBER(FIND("CD4",C1758)),ISNUMBER(FIND("CD8",C1758)),ISNUMBER(FIND("T-cell",C1758)))</f>
        <v>0</v>
      </c>
      <c r="J1758" t="b">
        <f>OR(ISNUMBER(FIND("reactive oxygen",C1758)),ISNUMBER(FIND("ROS",C1758)),ISNUMBER(FIND("free radical",C1758)),ISNUMBER(FIND("oxidative stress",C1758)),ISNUMBER(FIND("peroxid",C1758)),ISNUMBER(FIND("oxidative",C1758)),ISNUMBER(FIND("antioxid",C1758)))</f>
        <v>0</v>
      </c>
      <c r="K1758" t="b">
        <f>OR(ISNUMBER(FIND("autophag",C1758)))</f>
        <v>0</v>
      </c>
      <c r="L1758" t="b">
        <f>OR(ISNUMBER(FIND("morpholog",C1758)))</f>
        <v>0</v>
      </c>
      <c r="M1758" t="b">
        <f>OR(ISNUMBER(FIND("fibrosis",C1758)),ISNUMBER(FIND("Fibrosis",C1758)),ISNUMBER(FIND("fibrot",C1758)))</f>
        <v>0</v>
      </c>
      <c r="N1758" t="b">
        <f>OR(ISNUMBER(FIND("offspring",C1758)),ISNUMBER(FIND("Parental",C1758)),ISNUMBER(FIND("parental",C1758)),ISNUMBER(FIND("germline",C1758)),ISNUMBER(FIND("reproduc",C1758)),ISNUMBER(FIND("embryo",C1758)))</f>
        <v>0</v>
      </c>
      <c r="O1758" t="b">
        <f>OR(ISNUMBER(FIND("metabol",C1758)),ISNUMBER(FIND("Metabol",C1758)),ISNUMBER(FIND("digest",C1758)),ISNUMBER(FIND("mitochon",C1758)))</f>
        <v>1</v>
      </c>
      <c r="P1758" t="b">
        <f>OR(ISNUMBER(FIND("ecotox",C1758)),ISNUMBER(FIND("Ecotox",B1758)),ISNUMBER(FIND("ecotox",B1758)),ISNUMBER(FIND("Ecotox",C1758)))</f>
        <v>0</v>
      </c>
      <c r="Q1758" t="b">
        <f>OR(ISNUMBER(FIND("Bioaccum",C1758)),ISNUMBER(FIND("bioaccum",C1758)),ISNUMBER(FIND("accum",C1758)))</f>
        <v>0</v>
      </c>
      <c r="R1758" t="b">
        <f>OR(ISNUMBER(FIND("Occupation",C1758)),ISNUMBER(FIND("occupation",C1758)),ISNUMBER(FIND("worker",C1758)),ISNUMBER(FIND("workforce",C1758)))</f>
        <v>0</v>
      </c>
      <c r="S1758" t="b">
        <f>NOT(OR(F1758,G1758,H1758,I1758,J1758,K1758,L1758,M1758,N1758,O1758,P1758,Q1758,R1758))</f>
        <v>0</v>
      </c>
      <c r="U1758" t="b">
        <f>OR(Table1[[#This Row],[Inflammation]],Table1[[#This Row],[Immune]])</f>
        <v>0</v>
      </c>
      <c r="V1758" t="str">
        <f>IF(OR(Table1[[#This Row],[Rodents]],Table1[[#This Row],[Human]],Table1[[#This Row],[Pig]]),OR(ISNUMBER(FIND("intratrach",C1758)),ISNUMBER(FIND("nasal ",C1758)),ISNUMBER(FIND("instill",C1758))),"NA")</f>
        <v>NA</v>
      </c>
      <c r="W1758" t="str">
        <f>IF(OR(Table1[[#This Row],[Rodents]],Table1[[#This Row],[Human]],Table1[[#This Row],[Pig]]),OR(ISNUMBER(FIND("dermal",C1758)),ISNUMBER(FIND("skin ",C1758))),"NA")</f>
        <v>NA</v>
      </c>
      <c r="X1758" t="str">
        <f>IF(OR(Table1[[#This Row],[Rodents]],Table1[[#This Row],[Human]],Table1[[#This Row],[Pig]]),OR(ISNUMBER(FIND("injected",C1758)),ISNUMBER(FIND("periton",C1758)),ISNUMBER(FIND("intrascrot",C1758))),"NA")</f>
        <v>NA</v>
      </c>
      <c r="Y1758" t="str">
        <f>IF(OR(Table1[[#This Row],[Rodents]],Table1[[#This Row],[Human]],Table1[[#This Row],[Pig]]),NOT(OR(Table1[[#This Row],[Inhaled/Intratracheal/intranasal]],Table1[[#This Row],[Dermal]],Table1[[#This Row],[Injected]])),"NA")</f>
        <v>NA</v>
      </c>
      <c r="AA1758" t="b">
        <f>OR(ISNUMBER(FIND("fish ",C1758)),ISNUMBER(FIND("Fish ",C1758)),ISNUMBER(FIND("aquatic",C1758)),ISNUMBER(FIND("daphnids",C1758)),ISNUMBER(FIND("Carcinus maenas",C1758)),ISNUMBER(FIND("Daphnia",C1758)),ISNUMBER(FIND("Ruditapes philippinarum",C1758)),ISNUMBER(FIND("daphnia",C1758)),ISNUMBER(FIND("marine",C1758)),ISNUMBER(FIND("mussel",C1758)),ISNUMBER(FIND("algae",C1758)),ISNUMBER(FIND("Donax faba",C1758)),ISNUMBER(FIND("estuarine",C1758)),ISNUMBER(FIND("snail",C1758)),ISNUMBER(FIND("Prorocentrum donghaiense",C1758)) )</f>
        <v>0</v>
      </c>
      <c r="AB1758" t="b">
        <f>OR(ISNUMBER(FIND(" rat ",C1758)),ISNUMBER(FIND(" rats ",C1758)),ISNUMBER(FIND(" Rats ",C1758)),ISNUMBER(FIND(" Rat ",C1758)),ISNUMBER(FIND(" rat.",C1758)),ISNUMBER(FIND(" rats.",C1758)),ISNUMBER(FIND("mouse",C1758)),ISNUMBER(FIND("mice",C1758)), ISNUMBER(FIND(" Mice",C1758)))</f>
        <v>0</v>
      </c>
      <c r="AC1758" t="b">
        <f>OR(ISNUMBER(FIND(" cell ",C1758)),ISNUMBER(FIND("fibroblast",C1758)),ISNUMBER(FIND("macrophage",C1758)),ISNUMBER(FIND("epithelial",C1758)),ISNUMBER(FIND("endothelial",C1758)),ISNUMBER(FIND("neuron",C1758)),ISNUMBER(FIND(" cells ",C1758)),ISNUMBER(FIND("RBC",C1758)),ISNUMBER(FIND("mitochond",C1758)),ISNUMBER(FIND("adipocyte",C1758)),ISNUMBER(FIND("osteo",C1758)),ISNUMBER(FIND("keratin",C1758)),ISNUMBER(FIND(" cell's ",C1758)),ISNUMBER(FIND("eukary",C1758)),ISNUMBER(FIND("sperm",C1758)))</f>
        <v>1</v>
      </c>
      <c r="AD1758" t="b">
        <v>0</v>
      </c>
      <c r="AE1758" t="b">
        <f>OR(ISNUMBER(FIND(" plant ",C1758)),ISNUMBER(FIND("Plant ",C1758)),ISNUMBER(FIND("tomato",C1758)),ISNUMBER(FIND("plants",C1758)),ISNUMBER(FIND("Plants",C1758)),ISNUMBER(FIND("algae",C1758)),ISNUMBER(FIND("lettuce",C1758)),ISNUMBER(FIND("green gram sprouts ",C1758)),ISNUMBER(FIND("Cucurbita pepo",C1758)),ISNUMBER(FIND("bean ",C1758)),ISNUMBER(FIND("chloroplast",C1758)),ISNUMBER(FIND("chlorophyll",C1758)),ISNUMBER(FIND("seedling",C1758)),ISNUMBER(FIND("canola",C1758)),ISNUMBER(FIND("shoot",C1758)),ISNUMBER(FIND("photosynthes",C1758)),ISNUMBER(FIND(" leaves ",C1758)),,ISNUMBER(FIND("agriculture",C1758)),ISNUMBER(FIND(" crops ",C1758)))</f>
        <v>0</v>
      </c>
      <c r="AF1758" t="b">
        <f>OR(ISNUMBER(FIND("bacteria",C1758)),ISNUMBER(FIND("Bacteria",C1758)),ISNUMBER(FIND("Bacterium",C1758)),ISNUMBER(FIND("bacterium",C1758)),ISNUMBER(FIND(" coli ",C1758)))</f>
        <v>0</v>
      </c>
      <c r="AG1758" t="b">
        <f>OR(ISNUMBER(FIND("fungi",C1758)),ISNUMBER(FIND("Fungi",C1758)),ISNUMBER(FIND("fungus",C1758)),ISNUMBER(FIND("Fungus",C1758)),ISNUMBER(FIND("mushroom",C1758)),ISNUMBER(FIND("Mushroom",C1758)),ISNUMBER(FIND(" mold ",C1758)))</f>
        <v>0</v>
      </c>
      <c r="AH1758" t="b">
        <f>OR(ISNUMBER(FIND("Pig ",C1758)),ISNUMBER(FIND("pig ",C1758)),ISNUMBER(FIND("Pigs ",C1758)),ISNUMBER(FIND("pigs ",C1758)))</f>
        <v>0</v>
      </c>
      <c r="AI1758" t="b">
        <f>OR(ISNUMBER(FIND(" C. elegans",C1758)),ISNUMBER(FIND("Caenorhabditis elegans",C1758)),ISNUMBER(FIND("earthworms",C1758)),ISNUMBER(FIND(" Ficopomatus enigmaticus",C1758)),ISNUMBER(FIND("larva",C1758)),ISNUMBER(FIND("Lumbriculus variegatus",C1758)),ISNUMBER(FIND("nematode",C1758)))</f>
        <v>0</v>
      </c>
      <c r="AJ1758" t="b">
        <f>NOT(OR(AA1758,AB1758,AC1758,AD1758,AE1758,AF1758,AG1758,AH1758,AI1758))</f>
        <v>0</v>
      </c>
      <c r="AL1758" t="b">
        <f>OR(AA1758,AB1758,AD1758,AE1758,AF1758,AG1758,AH1758,AI1758)</f>
        <v>0</v>
      </c>
      <c r="AM1758" t="b">
        <f>IF(Table1[[#This Row],[In vivo?]],IF(Table1[[#This Row],[Cell]],FALSE,TRUE),FALSE)</f>
        <v>0</v>
      </c>
      <c r="AN1758" t="b">
        <f>AND(AC1758,AL1758)</f>
        <v>0</v>
      </c>
      <c r="AO1758" t="b">
        <f>IF(Table1[[#This Row],[Cell]],IF(Table1[[#This Row],[In vivo?]],FALSE,TRUE),FALSE)</f>
        <v>1</v>
      </c>
      <c r="AP1758" t="b">
        <f>NOT(OR(Table1[[#This Row],[In vivo?]],Table1[[#This Row],[Only in Cell]]))</f>
        <v>0</v>
      </c>
      <c r="AQ1758" t="str">
        <f>IF(OR(Table1[[#This Row],[Rodents]],Table1[[#This Row],[Human]],Table1[[#This Row],[Pig]]),OR(ISNUMBER(FIND("pulmonary",C1758)),ISNUMBER(FIND("lung",C1758))),"NA")</f>
        <v>NA</v>
      </c>
      <c r="AR1758" t="str">
        <f>IF(OR(Table1[[#This Row],[Rodents]],Table1[[#This Row],[Human]],Table1[[#This Row],[Pig]]),OR(ISNUMBER(FIND("skin",C1758)),ISNUMBER(FIND("dermal",C1758))),"NA")</f>
        <v>NA</v>
      </c>
      <c r="AS1758" t="str">
        <f>IF(OR(Table1[[#This Row],[Rodents]],Table1[[#This Row],[Human]],Table1[[#This Row],[Pig]]),OR(ISNUMBER(FIND("liver",C1758)),ISNUMBER(FIND("hepat",C1758))),"NA")</f>
        <v>NA</v>
      </c>
      <c r="AT1758" t="str">
        <f>IF(OR(Table1[[#This Row],[Rodents]],Table1[[#This Row],[Human]],Table1[[#This Row],[Pig]]),OR(ISNUMBER(FIND("kidney",C1758)),ISNUMBER(FIND("neph",C1758))),"NA")</f>
        <v>NA</v>
      </c>
      <c r="AU1758" t="str">
        <f>IF(OR(Table1[[#This Row],[Rodents]],Table1[[#This Row],[Human]],Table1[[#This Row],[Pig]]),OR(ISNUMBER(FIND("brain",C1758)),ISNUMBER(FIND("neur",C1758)),ISNUMBER(FIND("nerv",C1758))),"NA")</f>
        <v>NA</v>
      </c>
      <c r="AV1758" t="str">
        <f>IF(OR(Table1[[#This Row],[Rodents]],Table1[[#This Row],[Human]],Table1[[#This Row],[Pig]]),OR(ISNUMBER(FIND("heart",C1758)),ISNUMBER(FIND("cardi",C1758))),"NA")</f>
        <v>NA</v>
      </c>
      <c r="AW1758" t="str">
        <f>IF(OR(Table1[[#This Row],[Rodents]],Table1[[#This Row],[Human]],Table1[[#This Row],[Pig]]),OR(ISNUMBER(FIND("gastro",C1758)),ISNUMBER(FIND("intesti",C1758)),ISNUMBER(FIND("stomach",C1758))),"NA")</f>
        <v>NA</v>
      </c>
      <c r="AX1758" t="str">
        <f>IF(OR(Table1[[#This Row],[Rodents]],Table1[[#This Row],[Human]],Table1[[#This Row],[Pig]]),NOT(OR(AQ1758,AR1758,AS1758,AT1758,AU1758,AV1758,AW1758)),"NA")</f>
        <v>NA</v>
      </c>
      <c r="AY1758" t="b">
        <f>OR(ISNUMBER(FIND("SWCNT",C1758)),ISNUMBER(FIND("SWNT",C1758)),ISNUMBER(FIND("single-wall",C1758)),ISNUMBER(FIND("single wall",C1758)),ISNUMBER(FIND("Single wall",C1758)),ISNUMBER(FIND("Single-wall",C1758)),ISNUMBER(FIND("SWCNT",B1758)),ISNUMBER(FIND("SWNT",B1758)),ISNUMBER(FIND("single-wall",B1758)),ISNUMBER(FIND("single wall",B1758)),ISNUMBER(FIND("Single-wall",B1758)),ISNUMBER(FIND("Single wall",B1758)))</f>
        <v>1</v>
      </c>
      <c r="AZ1758" t="b">
        <f>OR(ISNUMBER(FIND("MWCNT",C1758)),ISNUMBER(FIND("MWNT",C1758)),ISNUMBER(FIND("multi-wall",C1758)),ISNUMBER(FIND("multi wall",C1758)),ISNUMBER(FIND("multiwall",C1758)),ISNUMBER(FIND("Multi-wall",C1758)),ISNUMBER(FIND("Multi wall",C1758)),ISNUMBER(FIND("Multiwall",C1758)),ISNUMBER(FIND("MWCNT",B1758)),ISNUMBER(FIND("MWNT",B1758)),ISNUMBER(FIND("multi-wall",B1758)),ISNUMBER(FIND("multi wall",B1758)),ISNUMBER(FIND("multiwall",B1758)),ISNUMBER(FIND("Multi-wall",B1758)),ISNUMBER(FIND("Multi wall",B1758)),ISNUMBER(FIND("Multiwall",B1758)),ISNUMBER(FIND("Double-wall",B1758)),ISNUMBER(FIND("Double wall",B1758)),ISNUMBER(FIND("Doublewall",B1758)),ISNUMBER(FIND("double-wall",B1758)),ISNUMBER(FIND("double wall",B1758)),ISNUMBER(FIND("doublewall",B1758)))</f>
        <v>0</v>
      </c>
      <c r="BA1758" t="b">
        <f>AND(Table1[[#This Row],[SWCNT]],Table1[[#This Row],[MWCNT]])</f>
        <v>0</v>
      </c>
      <c r="BB1758" t="b">
        <f>IF(Table1[[#This Row],[SWCNT]]=TRUE,FALSE,IF(Table1[[#This Row],[MWCNT]]=TRUE,FALSE,TRUE))</f>
        <v>0</v>
      </c>
      <c r="BC1758" s="18"/>
    </row>
    <row r="1759" spans="1:55" ht="129.5">
      <c r="A1759" t="s">
        <v>4999</v>
      </c>
      <c r="B1759" s="2" t="s">
        <v>5000</v>
      </c>
      <c r="C1759" s="16" t="s">
        <v>5001</v>
      </c>
      <c r="D1759" s="17" t="s">
        <v>2768</v>
      </c>
      <c r="E1759" s="2">
        <v>2011</v>
      </c>
      <c r="F1759" t="b">
        <f>OR(ISNUMBER(FIND("cytotoxic",C1759)),ISNUMBER(FIND("Cytotoxic",C1759)),ISNUMBER(FIND("cellular toxicity",C1759)),ISNUMBER(FIND("cell death",C1759)),ISNUMBER(FIND("viable",C1759)),ISNUMBER(FIND("phytotoxic",C1759)),ISNUMBER(FIND("acute toxicity",C1759)),ISNUMBER(FIND("MTT",C1759)),ISNUMBER(FIND("survival",C1759)),ISNUMBER(FIND("prolifer",C1759)),ISNUMBER(FIND("apoptosis",C1759)),ISNUMBER(FIND("neurotoxic",C1759)),ISNUMBER(FIND("  lysis ",C1759)),ISNUMBER(FIND("necrosis",C1759)),ISNUMBER(FIND("cellular death",C1759))*3,ISNUMBER(FIND("LDH",C1759)),ISNUMBER(FIND("Acute toxicity",C1759)))</f>
        <v>1</v>
      </c>
      <c r="G1759" t="b">
        <f>OR(ISNUMBER(FIND("genotoxic",C1759)),ISNUMBER(FIND("genotoxicity",C1759)),ISNUMBER(FIND("DNA damage",C1759)),ISNUMBER(FIND("DNA",C1759)),ISNUMBER(FIND("RNA",C1759)),ISNUMBER(FIND("mesothelioma",C1759)),ISNUMBER(FIND("carcino",C1759)),ISNUMBER(FIND("mutagen",C1759)),ISNUMBER(FIND("genetic",C1759)))</f>
        <v>0</v>
      </c>
      <c r="H1759" t="b">
        <f>OR(ISNUMBER(FIND("inflammatory",C1759)),ISNUMBER(FIND("inflamm",C1759)))</f>
        <v>0</v>
      </c>
      <c r="I1759" t="b">
        <f>OR(ISNUMBER(FIND("immune",C1759)),ISNUMBER(FIND("immunological",C1759)),ISNUMBER(FIND("interleuk",C1759)),ISNUMBER(FIND("platelet activation",C1759)),ISNUMBER(FIND("monocyte",C1759)),ISNUMBER(FIND("leukocyte",C1759)),ISNUMBER(FIND("cytokine",C1759)),ISNUMBER(FIND("CD4",C1759)),ISNUMBER(FIND("CD8",C1759)),ISNUMBER(FIND("T-cell",C1759)))</f>
        <v>0</v>
      </c>
      <c r="J1759" t="b">
        <f>OR(ISNUMBER(FIND("reactive oxygen",C1759)),ISNUMBER(FIND("ROS",C1759)),ISNUMBER(FIND("free radical",C1759)),ISNUMBER(FIND("oxidative stress",C1759)),ISNUMBER(FIND("peroxid",C1759)),ISNUMBER(FIND("oxidative",C1759)),ISNUMBER(FIND("antioxid",C1759)))</f>
        <v>0</v>
      </c>
      <c r="K1759" t="b">
        <f>OR(ISNUMBER(FIND("autophag",C1759)))</f>
        <v>0</v>
      </c>
      <c r="L1759" t="b">
        <f>OR(ISNUMBER(FIND("morpholog",C1759)))</f>
        <v>1</v>
      </c>
      <c r="M1759" t="b">
        <f>OR(ISNUMBER(FIND("fibrosis",C1759)),ISNUMBER(FIND("Fibrosis",C1759)),ISNUMBER(FIND("fibrot",C1759)))</f>
        <v>0</v>
      </c>
      <c r="N1759" t="b">
        <f>OR(ISNUMBER(FIND("offspring",C1759)),ISNUMBER(FIND("Parental",C1759)),ISNUMBER(FIND("parental",C1759)),ISNUMBER(FIND("germline",C1759)),ISNUMBER(FIND("reproduc",C1759)),ISNUMBER(FIND("embryo",C1759)))</f>
        <v>0</v>
      </c>
      <c r="O1759" t="b">
        <f>OR(ISNUMBER(FIND("metabol",C1759)),ISNUMBER(FIND("Metabol",C1759)),ISNUMBER(FIND("digest",C1759)),ISNUMBER(FIND("mitochon",C1759)))</f>
        <v>0</v>
      </c>
      <c r="P1759" t="b">
        <f>OR(ISNUMBER(FIND("ecotox",C1759)),ISNUMBER(FIND("Ecotox",B1759)),ISNUMBER(FIND("ecotox",B1759)),ISNUMBER(FIND("Ecotox",C1759)))</f>
        <v>0</v>
      </c>
      <c r="Q1759" t="b">
        <f>OR(ISNUMBER(FIND("Bioaccum",C1759)),ISNUMBER(FIND("bioaccum",C1759)),ISNUMBER(FIND("accum",C1759)))</f>
        <v>0</v>
      </c>
      <c r="R1759" t="b">
        <f>OR(ISNUMBER(FIND("Occupation",C1759)),ISNUMBER(FIND("occupation",C1759)),ISNUMBER(FIND("worker",C1759)),ISNUMBER(FIND("workforce",C1759)))</f>
        <v>0</v>
      </c>
      <c r="S1759" t="b">
        <f>NOT(OR(F1759,G1759,H1759,I1759,J1759,K1759,L1759,M1759,N1759,O1759,P1759,Q1759,R1759))</f>
        <v>0</v>
      </c>
      <c r="U1759" t="b">
        <f>OR(Table1[[#This Row],[Inflammation]],Table1[[#This Row],[Immune]])</f>
        <v>0</v>
      </c>
      <c r="V1759" t="str">
        <f>IF(OR(Table1[[#This Row],[Rodents]],Table1[[#This Row],[Human]],Table1[[#This Row],[Pig]]),OR(ISNUMBER(FIND("intratrach",C1759)),ISNUMBER(FIND("nasal ",C1759)),ISNUMBER(FIND("instill",C1759))),"NA")</f>
        <v>NA</v>
      </c>
      <c r="W1759" t="str">
        <f>IF(OR(Table1[[#This Row],[Rodents]],Table1[[#This Row],[Human]],Table1[[#This Row],[Pig]]),OR(ISNUMBER(FIND("dermal",C1759)),ISNUMBER(FIND("skin ",C1759))),"NA")</f>
        <v>NA</v>
      </c>
      <c r="X1759" t="str">
        <f>IF(OR(Table1[[#This Row],[Rodents]],Table1[[#This Row],[Human]],Table1[[#This Row],[Pig]]),OR(ISNUMBER(FIND("injected",C1759)),ISNUMBER(FIND("periton",C1759)),ISNUMBER(FIND("intrascrot",C1759))),"NA")</f>
        <v>NA</v>
      </c>
      <c r="Y1759" t="str">
        <f>IF(OR(Table1[[#This Row],[Rodents]],Table1[[#This Row],[Human]],Table1[[#This Row],[Pig]]),NOT(OR(Table1[[#This Row],[Inhaled/Intratracheal/intranasal]],Table1[[#This Row],[Dermal]],Table1[[#This Row],[Injected]])),"NA")</f>
        <v>NA</v>
      </c>
      <c r="AA1759" t="b">
        <f>OR(ISNUMBER(FIND("fish ",C1759)),ISNUMBER(FIND("Fish ",C1759)),ISNUMBER(FIND("aquatic",C1759)),ISNUMBER(FIND("daphnids",C1759)),ISNUMBER(FIND("Carcinus maenas",C1759)),ISNUMBER(FIND("Daphnia",C1759)),ISNUMBER(FIND("Ruditapes philippinarum",C1759)),ISNUMBER(FIND("daphnia",C1759)),ISNUMBER(FIND("marine",C1759)),ISNUMBER(FIND("mussel",C1759)),ISNUMBER(FIND("algae",C1759)),ISNUMBER(FIND("Donax faba",C1759)),ISNUMBER(FIND("estuarine",C1759)),ISNUMBER(FIND("snail",C1759)),ISNUMBER(FIND("Prorocentrum donghaiense",C1759)) )</f>
        <v>0</v>
      </c>
      <c r="AB1759" t="b">
        <f>OR(ISNUMBER(FIND(" rat ",C1759)),ISNUMBER(FIND(" rats ",C1759)),ISNUMBER(FIND(" Rats ",C1759)),ISNUMBER(FIND(" Rat ",C1759)),ISNUMBER(FIND(" rat.",C1759)),ISNUMBER(FIND(" rats.",C1759)),ISNUMBER(FIND("mouse",C1759)),ISNUMBER(FIND("mice",C1759)), ISNUMBER(FIND(" Mice",C1759)))</f>
        <v>0</v>
      </c>
      <c r="AC1759" t="b">
        <f>OR(ISNUMBER(FIND(" cell ",C1759)),ISNUMBER(FIND("fibroblast",C1759)),ISNUMBER(FIND("macrophage",C1759)),ISNUMBER(FIND("epithelial",C1759)),ISNUMBER(FIND("endothelial",C1759)),ISNUMBER(FIND("neuron",C1759)),ISNUMBER(FIND(" cells ",C1759)),ISNUMBER(FIND("RBC",C1759)),ISNUMBER(FIND("mitochond",C1759)),ISNUMBER(FIND("adipocyte",C1759)),ISNUMBER(FIND("osteo",C1759)),ISNUMBER(FIND("keratin",C1759)),ISNUMBER(FIND(" cell's ",C1759)),ISNUMBER(FIND("eukary",C1759)),ISNUMBER(FIND("sperm",C1759)))</f>
        <v>1</v>
      </c>
      <c r="AD1759" t="b">
        <v>0</v>
      </c>
      <c r="AE1759" t="b">
        <f>OR(ISNUMBER(FIND(" plant ",C1759)),ISNUMBER(FIND("Plant ",C1759)),ISNUMBER(FIND("tomato",C1759)),ISNUMBER(FIND("plants",C1759)),ISNUMBER(FIND("Plants",C1759)),ISNUMBER(FIND("algae",C1759)),ISNUMBER(FIND("lettuce",C1759)),ISNUMBER(FIND("green gram sprouts ",C1759)),ISNUMBER(FIND("Cucurbita pepo",C1759)),ISNUMBER(FIND("bean ",C1759)),ISNUMBER(FIND("chloroplast",C1759)),ISNUMBER(FIND("chlorophyll",C1759)),ISNUMBER(FIND("seedling",C1759)),ISNUMBER(FIND("canola",C1759)),ISNUMBER(FIND("shoot",C1759)),ISNUMBER(FIND("photosynthes",C1759)),ISNUMBER(FIND(" leaves ",C1759)),,ISNUMBER(FIND("agriculture",C1759)),ISNUMBER(FIND(" crops ",C1759)))</f>
        <v>0</v>
      </c>
      <c r="AF1759" t="b">
        <f>OR(ISNUMBER(FIND("bacteria",C1759)),ISNUMBER(FIND("Bacteria",C1759)),ISNUMBER(FIND("Bacterium",C1759)),ISNUMBER(FIND("bacterium",C1759)),ISNUMBER(FIND(" coli ",C1759)))</f>
        <v>0</v>
      </c>
      <c r="AG1759" t="b">
        <f>OR(ISNUMBER(FIND("fungi",C1759)),ISNUMBER(FIND("Fungi",C1759)),ISNUMBER(FIND("fungus",C1759)),ISNUMBER(FIND("Fungus",C1759)),ISNUMBER(FIND("mushroom",C1759)),ISNUMBER(FIND("Mushroom",C1759)),ISNUMBER(FIND(" mold ",C1759)))</f>
        <v>0</v>
      </c>
      <c r="AH1759" t="b">
        <f>OR(ISNUMBER(FIND("Pig ",C1759)),ISNUMBER(FIND("pig ",C1759)),ISNUMBER(FIND("Pigs ",C1759)),ISNUMBER(FIND("pigs ",C1759)))</f>
        <v>0</v>
      </c>
      <c r="AI1759" t="b">
        <f>OR(ISNUMBER(FIND(" C. elegans",C1759)),ISNUMBER(FIND("Caenorhabditis elegans",C1759)),ISNUMBER(FIND("earthworms",C1759)),ISNUMBER(FIND(" Ficopomatus enigmaticus",C1759)),ISNUMBER(FIND("larva",C1759)),ISNUMBER(FIND("Lumbriculus variegatus",C1759)),ISNUMBER(FIND("nematode",C1759)))</f>
        <v>0</v>
      </c>
      <c r="AJ1759" t="b">
        <f>NOT(OR(AA1759,AB1759,AC1759,AD1759,AE1759,AF1759,AG1759,AH1759,AI1759))</f>
        <v>0</v>
      </c>
      <c r="AL1759" t="b">
        <f>OR(AA1759,AB1759,AD1759,AE1759,AF1759,AG1759,AH1759,AI1759)</f>
        <v>0</v>
      </c>
      <c r="AM1759" t="b">
        <f>IF(Table1[[#This Row],[In vivo?]],IF(Table1[[#This Row],[Cell]],FALSE,TRUE),FALSE)</f>
        <v>0</v>
      </c>
      <c r="AN1759" t="b">
        <f>AND(AC1759,AL1759)</f>
        <v>0</v>
      </c>
      <c r="AO1759" t="b">
        <f>IF(Table1[[#This Row],[Cell]],IF(Table1[[#This Row],[In vivo?]],FALSE,TRUE),FALSE)</f>
        <v>1</v>
      </c>
      <c r="AP1759" t="b">
        <f>NOT(OR(Table1[[#This Row],[In vivo?]],Table1[[#This Row],[Only in Cell]]))</f>
        <v>0</v>
      </c>
      <c r="AQ1759" t="str">
        <f>IF(OR(Table1[[#This Row],[Rodents]],Table1[[#This Row],[Human]],Table1[[#This Row],[Pig]]),OR(ISNUMBER(FIND("pulmonary",C1759)),ISNUMBER(FIND("lung",C1759))),"NA")</f>
        <v>NA</v>
      </c>
      <c r="AR1759" t="str">
        <f>IF(OR(Table1[[#This Row],[Rodents]],Table1[[#This Row],[Human]],Table1[[#This Row],[Pig]]),OR(ISNUMBER(FIND("skin",C1759)),ISNUMBER(FIND("dermal",C1759))),"NA")</f>
        <v>NA</v>
      </c>
      <c r="AS1759" t="str">
        <f>IF(OR(Table1[[#This Row],[Rodents]],Table1[[#This Row],[Human]],Table1[[#This Row],[Pig]]),OR(ISNUMBER(FIND("liver",C1759)),ISNUMBER(FIND("hepat",C1759))),"NA")</f>
        <v>NA</v>
      </c>
      <c r="AT1759" t="str">
        <f>IF(OR(Table1[[#This Row],[Rodents]],Table1[[#This Row],[Human]],Table1[[#This Row],[Pig]]),OR(ISNUMBER(FIND("kidney",C1759)),ISNUMBER(FIND("neph",C1759))),"NA")</f>
        <v>NA</v>
      </c>
      <c r="AU1759" t="str">
        <f>IF(OR(Table1[[#This Row],[Rodents]],Table1[[#This Row],[Human]],Table1[[#This Row],[Pig]]),OR(ISNUMBER(FIND("brain",C1759)),ISNUMBER(FIND("neur",C1759)),ISNUMBER(FIND("nerv",C1759))),"NA")</f>
        <v>NA</v>
      </c>
      <c r="AV1759" t="str">
        <f>IF(OR(Table1[[#This Row],[Rodents]],Table1[[#This Row],[Human]],Table1[[#This Row],[Pig]]),OR(ISNUMBER(FIND("heart",C1759)),ISNUMBER(FIND("cardi",C1759))),"NA")</f>
        <v>NA</v>
      </c>
      <c r="AW1759" t="str">
        <f>IF(OR(Table1[[#This Row],[Rodents]],Table1[[#This Row],[Human]],Table1[[#This Row],[Pig]]),OR(ISNUMBER(FIND("gastro",C1759)),ISNUMBER(FIND("intesti",C1759)),ISNUMBER(FIND("stomach",C1759))),"NA")</f>
        <v>NA</v>
      </c>
      <c r="AX1759" t="str">
        <f>IF(OR(Table1[[#This Row],[Rodents]],Table1[[#This Row],[Human]],Table1[[#This Row],[Pig]]),NOT(OR(AQ1759,AR1759,AS1759,AT1759,AU1759,AV1759,AW1759)),"NA")</f>
        <v>NA</v>
      </c>
      <c r="AY1759" t="b">
        <f>OR(ISNUMBER(FIND("SWCNT",C1759)),ISNUMBER(FIND("SWNT",C1759)),ISNUMBER(FIND("single-wall",C1759)),ISNUMBER(FIND("single wall",C1759)),ISNUMBER(FIND("Single wall",C1759)),ISNUMBER(FIND("Single-wall",C1759)),ISNUMBER(FIND("SWCNT",B1759)),ISNUMBER(FIND("SWNT",B1759)),ISNUMBER(FIND("single-wall",B1759)),ISNUMBER(FIND("single wall",B1759)),ISNUMBER(FIND("Single-wall",B1759)),ISNUMBER(FIND("Single wall",B1759)))</f>
        <v>1</v>
      </c>
      <c r="AZ1759" t="b">
        <f>OR(ISNUMBER(FIND("MWCNT",C1759)),ISNUMBER(FIND("MWNT",C1759)),ISNUMBER(FIND("multi-wall",C1759)),ISNUMBER(FIND("multi wall",C1759)),ISNUMBER(FIND("multiwall",C1759)),ISNUMBER(FIND("Multi-wall",C1759)),ISNUMBER(FIND("Multi wall",C1759)),ISNUMBER(FIND("Multiwall",C1759)),ISNUMBER(FIND("MWCNT",B1759)),ISNUMBER(FIND("MWNT",B1759)),ISNUMBER(FIND("multi-wall",B1759)),ISNUMBER(FIND("multi wall",B1759)),ISNUMBER(FIND("multiwall",B1759)),ISNUMBER(FIND("Multi-wall",B1759)),ISNUMBER(FIND("Multi wall",B1759)),ISNUMBER(FIND("Multiwall",B1759)),ISNUMBER(FIND("Double-wall",B1759)),ISNUMBER(FIND("Double wall",B1759)),ISNUMBER(FIND("Doublewall",B1759)),ISNUMBER(FIND("double-wall",B1759)),ISNUMBER(FIND("double wall",B1759)),ISNUMBER(FIND("doublewall",B1759)))</f>
        <v>0</v>
      </c>
      <c r="BA1759" t="b">
        <f>AND(Table1[[#This Row],[SWCNT]],Table1[[#This Row],[MWCNT]])</f>
        <v>0</v>
      </c>
      <c r="BB1759" t="b">
        <f>IF(Table1[[#This Row],[SWCNT]]=TRUE,FALSE,IF(Table1[[#This Row],[MWCNT]]=TRUE,FALSE,TRUE))</f>
        <v>0</v>
      </c>
      <c r="BC1759" s="18"/>
    </row>
    <row r="1760" spans="1:55" ht="148">
      <c r="A1760" t="s">
        <v>5002</v>
      </c>
      <c r="B1760" s="2" t="s">
        <v>5003</v>
      </c>
      <c r="C1760" s="16" t="s">
        <v>5004</v>
      </c>
      <c r="D1760" s="17" t="s">
        <v>5005</v>
      </c>
      <c r="E1760" s="2">
        <v>2011</v>
      </c>
      <c r="F1760" t="b">
        <f>OR(ISNUMBER(FIND("cytotoxic",C1760)),ISNUMBER(FIND("Cytotoxic",C1760)),ISNUMBER(FIND("cellular toxicity",C1760)),ISNUMBER(FIND("cell death",C1760)),ISNUMBER(FIND("viable",C1760)),ISNUMBER(FIND("phytotoxic",C1760)),ISNUMBER(FIND("acute toxicity",C1760)),ISNUMBER(FIND("MTT",C1760)),ISNUMBER(FIND("survival",C1760)),ISNUMBER(FIND("prolifer",C1760)),ISNUMBER(FIND("apoptosis",C1760)),ISNUMBER(FIND("neurotoxic",C1760)),ISNUMBER(FIND("  lysis ",C1760)),ISNUMBER(FIND("necrosis",C1760)),ISNUMBER(FIND("cellular death",C1760))*3,ISNUMBER(FIND("LDH",C1760)),ISNUMBER(FIND("Acute toxicity",C1760)))</f>
        <v>1</v>
      </c>
      <c r="G1760" t="b">
        <f>OR(ISNUMBER(FIND("genotoxic",C1760)),ISNUMBER(FIND("genotoxicity",C1760)),ISNUMBER(FIND("DNA damage",C1760)),ISNUMBER(FIND("DNA",C1760)),ISNUMBER(FIND("RNA",C1760)),ISNUMBER(FIND("mesothelioma",C1760)),ISNUMBER(FIND("carcino",C1760)),ISNUMBER(FIND("mutagen",C1760)),ISNUMBER(FIND("genetic",C1760)))</f>
        <v>0</v>
      </c>
      <c r="H1760" t="b">
        <f>OR(ISNUMBER(FIND("inflammatory",C1760)),ISNUMBER(FIND("inflamm",C1760)))</f>
        <v>0</v>
      </c>
      <c r="I1760" t="b">
        <f>OR(ISNUMBER(FIND("immune",C1760)),ISNUMBER(FIND("immunological",C1760)),ISNUMBER(FIND("interleuk",C1760)),ISNUMBER(FIND("platelet activation",C1760)),ISNUMBER(FIND("monocyte",C1760)),ISNUMBER(FIND("leukocyte",C1760)),ISNUMBER(FIND("cytokine",C1760)),ISNUMBER(FIND("CD4",C1760)),ISNUMBER(FIND("CD8",C1760)),ISNUMBER(FIND("T-cell",C1760)))</f>
        <v>0</v>
      </c>
      <c r="J1760" t="b">
        <f>OR(ISNUMBER(FIND("reactive oxygen",C1760)),ISNUMBER(FIND("ROS",C1760)),ISNUMBER(FIND("free radical",C1760)),ISNUMBER(FIND("oxidative stress",C1760)),ISNUMBER(FIND("peroxid",C1760)),ISNUMBER(FIND("oxidative",C1760)),ISNUMBER(FIND("antioxid",C1760)))</f>
        <v>0</v>
      </c>
      <c r="K1760" t="b">
        <f>OR(ISNUMBER(FIND("autophag",C1760)))</f>
        <v>0</v>
      </c>
      <c r="L1760" t="b">
        <f>OR(ISNUMBER(FIND("morpholog",C1760)))</f>
        <v>0</v>
      </c>
      <c r="M1760" t="b">
        <f>OR(ISNUMBER(FIND("fibrosis",C1760)),ISNUMBER(FIND("Fibrosis",C1760)),ISNUMBER(FIND("fibrot",C1760)))</f>
        <v>0</v>
      </c>
      <c r="N1760" t="b">
        <f>OR(ISNUMBER(FIND("offspring",C1760)),ISNUMBER(FIND("Parental",C1760)),ISNUMBER(FIND("parental",C1760)),ISNUMBER(FIND("germline",C1760)),ISNUMBER(FIND("reproduc",C1760)),ISNUMBER(FIND("embryo",C1760)))</f>
        <v>0</v>
      </c>
      <c r="O1760" t="b">
        <f>OR(ISNUMBER(FIND("metabol",C1760)),ISNUMBER(FIND("Metabol",C1760)),ISNUMBER(FIND("digest",C1760)),ISNUMBER(FIND("mitochon",C1760)))</f>
        <v>0</v>
      </c>
      <c r="P1760" t="b">
        <f>OR(ISNUMBER(FIND("ecotox",C1760)),ISNUMBER(FIND("Ecotox",B1760)),ISNUMBER(FIND("ecotox",B1760)),ISNUMBER(FIND("Ecotox",C1760)))</f>
        <v>0</v>
      </c>
      <c r="Q1760" t="b">
        <f>OR(ISNUMBER(FIND("Bioaccum",C1760)),ISNUMBER(FIND("bioaccum",C1760)),ISNUMBER(FIND("accum",C1760)))</f>
        <v>0</v>
      </c>
      <c r="R1760" t="b">
        <f>OR(ISNUMBER(FIND("Occupation",C1760)),ISNUMBER(FIND("occupation",C1760)),ISNUMBER(FIND("worker",C1760)),ISNUMBER(FIND("workforce",C1760)))</f>
        <v>0</v>
      </c>
      <c r="S1760" t="b">
        <f>NOT(OR(F1760,G1760,H1760,I1760,J1760,K1760,L1760,M1760,N1760,O1760,P1760,Q1760,R1760))</f>
        <v>0</v>
      </c>
      <c r="U1760" t="b">
        <f>OR(Table1[[#This Row],[Inflammation]],Table1[[#This Row],[Immune]])</f>
        <v>0</v>
      </c>
      <c r="V1760" t="b">
        <f>IF(OR(Table1[[#This Row],[Rodents]],Table1[[#This Row],[Human]],Table1[[#This Row],[Pig]]),OR(ISNUMBER(FIND("intratrach",C1760)),ISNUMBER(FIND("nasal ",C1760)),ISNUMBER(FIND("instill",C1760))),"NA")</f>
        <v>0</v>
      </c>
      <c r="W1760" t="b">
        <f>IF(OR(Table1[[#This Row],[Rodents]],Table1[[#This Row],[Human]],Table1[[#This Row],[Pig]]),OR(ISNUMBER(FIND("dermal",C1760)),ISNUMBER(FIND("skin ",C1760))),"NA")</f>
        <v>1</v>
      </c>
      <c r="X1760" t="b">
        <f>IF(OR(Table1[[#This Row],[Rodents]],Table1[[#This Row],[Human]],Table1[[#This Row],[Pig]]),OR(ISNUMBER(FIND("injected",C1760)),ISNUMBER(FIND("periton",C1760)),ISNUMBER(FIND("intrascrot",C1760))),"NA")</f>
        <v>0</v>
      </c>
      <c r="Y1760" t="b">
        <f>IF(OR(Table1[[#This Row],[Rodents]],Table1[[#This Row],[Human]],Table1[[#This Row],[Pig]]),NOT(OR(Table1[[#This Row],[Inhaled/Intratracheal/intranasal]],Table1[[#This Row],[Dermal]],Table1[[#This Row],[Injected]])),"NA")</f>
        <v>0</v>
      </c>
      <c r="AA1760" t="b">
        <f>OR(ISNUMBER(FIND("fish ",C1760)),ISNUMBER(FIND("Fish ",C1760)),ISNUMBER(FIND("aquatic",C1760)),ISNUMBER(FIND("daphnids",C1760)),ISNUMBER(FIND("Carcinus maenas",C1760)),ISNUMBER(FIND("Daphnia",C1760)),ISNUMBER(FIND("Ruditapes philippinarum",C1760)),ISNUMBER(FIND("daphnia",C1760)),ISNUMBER(FIND("marine",C1760)),ISNUMBER(FIND("mussel",C1760)),ISNUMBER(FIND("algae",C1760)),ISNUMBER(FIND("Donax faba",C1760)),ISNUMBER(FIND("estuarine",C1760)),ISNUMBER(FIND("snail",C1760)),ISNUMBER(FIND("Prorocentrum donghaiense",C1760)) )</f>
        <v>0</v>
      </c>
      <c r="AB1760" t="b">
        <f>OR(ISNUMBER(FIND(" rat ",C1760)),ISNUMBER(FIND(" rats ",C1760)),ISNUMBER(FIND(" Rats ",C1760)),ISNUMBER(FIND(" Rat ",C1760)),ISNUMBER(FIND(" rat.",C1760)),ISNUMBER(FIND(" rats.",C1760)),ISNUMBER(FIND("mouse",C1760)),ISNUMBER(FIND("mice",C1760)), ISNUMBER(FIND(" Mice",C1760)))</f>
        <v>1</v>
      </c>
      <c r="AC1760" t="b">
        <f>OR(ISNUMBER(FIND(" cell ",C1760)),ISNUMBER(FIND("fibroblast",C1760)),ISNUMBER(FIND("macrophage",C1760)),ISNUMBER(FIND("epithelial",C1760)),ISNUMBER(FIND("endothelial",C1760)),ISNUMBER(FIND("neuron",C1760)),ISNUMBER(FIND(" cells ",C1760)),ISNUMBER(FIND("RBC",C1760)),ISNUMBER(FIND("mitochond",C1760)),ISNUMBER(FIND("adipocyte",C1760)),ISNUMBER(FIND("osteo",C1760)),ISNUMBER(FIND("keratin",C1760)),ISNUMBER(FIND(" cell's ",C1760)),ISNUMBER(FIND("eukary",C1760)),ISNUMBER(FIND("sperm",C1760)))</f>
        <v>1</v>
      </c>
      <c r="AD1760" t="b">
        <f>OR(ISNUMBER(FIND("human",B1760)),ISNUMBER(FIND("workers",B1760)),ISNUMBER(FIND("workforces",B1760)),ISNUMBER(FIND("occupational",B1760)),ISNUMBER(FIND("Case report",B1760)),ISNUMBER(FIND("Workplaces",B1760)),ISNUMBER(FIND("worker",B1760)))</f>
        <v>0</v>
      </c>
      <c r="AE1760" t="b">
        <f>OR(ISNUMBER(FIND(" plant ",C1760)),ISNUMBER(FIND("Plant ",C1760)),ISNUMBER(FIND("tomato",C1760)),ISNUMBER(FIND("plants",C1760)),ISNUMBER(FIND("Plants",C1760)),ISNUMBER(FIND("algae",C1760)),ISNUMBER(FIND("lettuce",C1760)),ISNUMBER(FIND("green gram sprouts ",C1760)),ISNUMBER(FIND("Cucurbita pepo",C1760)),ISNUMBER(FIND("bean ",C1760)),ISNUMBER(FIND("chloroplast",C1760)),ISNUMBER(FIND("chlorophyll",C1760)),ISNUMBER(FIND("seedling",C1760)),ISNUMBER(FIND("canola",C1760)),ISNUMBER(FIND("shoot",C1760)),ISNUMBER(FIND("photosynthes",C1760)),ISNUMBER(FIND(" leaves ",C1760)),,ISNUMBER(FIND("agriculture",C1760)),ISNUMBER(FIND(" crops ",C1760)))</f>
        <v>0</v>
      </c>
      <c r="AF1760" t="b">
        <f>OR(ISNUMBER(FIND("bacteria",C1760)),ISNUMBER(FIND("Bacteria",C1760)),ISNUMBER(FIND("Bacterium",C1760)),ISNUMBER(FIND("bacterium",C1760)),ISNUMBER(FIND(" coli ",C1760)))</f>
        <v>0</v>
      </c>
      <c r="AG1760" t="b">
        <f>OR(ISNUMBER(FIND("fungi",C1760)),ISNUMBER(FIND("Fungi",C1760)),ISNUMBER(FIND("fungus",C1760)),ISNUMBER(FIND("Fungus",C1760)),ISNUMBER(FIND("mushroom",C1760)),ISNUMBER(FIND("Mushroom",C1760)),ISNUMBER(FIND(" mold ",C1760)))</f>
        <v>0</v>
      </c>
      <c r="AH1760" t="b">
        <f>OR(ISNUMBER(FIND("Pig ",C1760)),ISNUMBER(FIND("pig ",C1760)),ISNUMBER(FIND("Pigs ",C1760)),ISNUMBER(FIND("pigs ",C1760)))</f>
        <v>0</v>
      </c>
      <c r="AI1760" t="b">
        <f>OR(ISNUMBER(FIND(" C. elegans",C1760)),ISNUMBER(FIND("Caenorhabditis elegans",C1760)),ISNUMBER(FIND("earthworms",C1760)),ISNUMBER(FIND(" Ficopomatus enigmaticus",C1760)),ISNUMBER(FIND("larva",C1760)),ISNUMBER(FIND("Lumbriculus variegatus",C1760)),ISNUMBER(FIND("nematode",C1760)))</f>
        <v>0</v>
      </c>
      <c r="AJ1760" t="b">
        <f>NOT(OR(AA1760,AB1760,AC1760,AD1760,AE1760,AF1760,AG1760,AH1760,AI1760))</f>
        <v>0</v>
      </c>
      <c r="AL1760" t="b">
        <f>OR(AA1760,AB1760,AD1760,AE1760,AF1760,AG1760,AH1760,AI1760)</f>
        <v>1</v>
      </c>
      <c r="AM1760" t="b">
        <f>IF(Table1[[#This Row],[In vivo?]],IF(Table1[[#This Row],[Cell]],FALSE,TRUE),FALSE)</f>
        <v>0</v>
      </c>
      <c r="AN1760" t="b">
        <f>AND(AC1760,AL1760)</f>
        <v>1</v>
      </c>
      <c r="AO1760" t="b">
        <f>IF(Table1[[#This Row],[Cell]],IF(Table1[[#This Row],[In vivo?]],FALSE,TRUE),FALSE)</f>
        <v>0</v>
      </c>
      <c r="AP1760" t="b">
        <f>NOT(OR(Table1[[#This Row],[In vivo?]],Table1[[#This Row],[Only in Cell]]))</f>
        <v>0</v>
      </c>
      <c r="AQ1760" t="b">
        <f>IF(OR(Table1[[#This Row],[Rodents]],Table1[[#This Row],[Human]],Table1[[#This Row],[Pig]]),OR(ISNUMBER(FIND("pulmonary",C1760)),ISNUMBER(FIND("lung",C1760))),"NA")</f>
        <v>0</v>
      </c>
      <c r="AR1760" t="b">
        <f>IF(OR(Table1[[#This Row],[Rodents]],Table1[[#This Row],[Human]],Table1[[#This Row],[Pig]]),OR(ISNUMBER(FIND("skin",C1760)),ISNUMBER(FIND("dermal",C1760))),"NA")</f>
        <v>1</v>
      </c>
      <c r="AS1760" t="b">
        <f>IF(OR(Table1[[#This Row],[Rodents]],Table1[[#This Row],[Human]],Table1[[#This Row],[Pig]]),OR(ISNUMBER(FIND("liver",C1760)),ISNUMBER(FIND("hepat",C1760))),"NA")</f>
        <v>0</v>
      </c>
      <c r="AT1760" t="b">
        <f>IF(OR(Table1[[#This Row],[Rodents]],Table1[[#This Row],[Human]],Table1[[#This Row],[Pig]]),OR(ISNUMBER(FIND("kidney",C1760)),ISNUMBER(FIND("neph",C1760))),"NA")</f>
        <v>0</v>
      </c>
      <c r="AU1760" t="b">
        <f>IF(OR(Table1[[#This Row],[Rodents]],Table1[[#This Row],[Human]],Table1[[#This Row],[Pig]]),OR(ISNUMBER(FIND("brain",C1760)),ISNUMBER(FIND("neur",C1760)),ISNUMBER(FIND("nerv",C1760))),"NA")</f>
        <v>0</v>
      </c>
      <c r="AV1760" t="b">
        <f>IF(OR(Table1[[#This Row],[Rodents]],Table1[[#This Row],[Human]],Table1[[#This Row],[Pig]]),OR(ISNUMBER(FIND("heart",C1760)),ISNUMBER(FIND("cardi",C1760))),"NA")</f>
        <v>0</v>
      </c>
      <c r="AW1760" t="b">
        <f>IF(OR(Table1[[#This Row],[Rodents]],Table1[[#This Row],[Human]],Table1[[#This Row],[Pig]]),OR(ISNUMBER(FIND("gastro",C1760)),ISNUMBER(FIND("intesti",C1760)),ISNUMBER(FIND("stomach",C1760))),"NA")</f>
        <v>0</v>
      </c>
      <c r="AX1760" t="b">
        <f>IF(OR(Table1[[#This Row],[Rodents]],Table1[[#This Row],[Human]],Table1[[#This Row],[Pig]]),NOT(OR(AQ1760,AR1760,AS1760,AT1760,AU1760,AV1760,AW1760)),"NA")</f>
        <v>0</v>
      </c>
      <c r="AY1760" t="b">
        <f>OR(ISNUMBER(FIND("SWCNT",C1760)),ISNUMBER(FIND("SWNT",C1760)),ISNUMBER(FIND("single-wall",C1760)),ISNUMBER(FIND("single wall",C1760)),ISNUMBER(FIND("Single wall",C1760)),ISNUMBER(FIND("Single-wall",C1760)),ISNUMBER(FIND("SWCNT",B1760)),ISNUMBER(FIND("SWNT",B1760)),ISNUMBER(FIND("single-wall",B1760)),ISNUMBER(FIND("single wall",B1760)),ISNUMBER(FIND("Single-wall",B1760)),ISNUMBER(FIND("Single wall",B1760)))</f>
        <v>0</v>
      </c>
      <c r="AZ1760" t="b">
        <f>OR(ISNUMBER(FIND("MWCNT",C1760)),ISNUMBER(FIND("MWNT",C1760)),ISNUMBER(FIND("multi-wall",C1760)),ISNUMBER(FIND("multi wall",C1760)),ISNUMBER(FIND("multiwall",C1760)),ISNUMBER(FIND("Multi-wall",C1760)),ISNUMBER(FIND("Multi wall",C1760)),ISNUMBER(FIND("Multiwall",C1760)),ISNUMBER(FIND("MWCNT",B1760)),ISNUMBER(FIND("MWNT",B1760)),ISNUMBER(FIND("multi-wall",B1760)),ISNUMBER(FIND("multi wall",B1760)),ISNUMBER(FIND("multiwall",B1760)),ISNUMBER(FIND("Multi-wall",B1760)),ISNUMBER(FIND("Multi wall",B1760)),ISNUMBER(FIND("Multiwall",B1760)),ISNUMBER(FIND("Double-wall",B1760)),ISNUMBER(FIND("Double wall",B1760)),ISNUMBER(FIND("Doublewall",B1760)),ISNUMBER(FIND("double-wall",B1760)),ISNUMBER(FIND("double wall",B1760)),ISNUMBER(FIND("doublewall",B1760)))</f>
        <v>1</v>
      </c>
      <c r="BA1760" t="b">
        <f>AND(Table1[[#This Row],[SWCNT]],Table1[[#This Row],[MWCNT]])</f>
        <v>0</v>
      </c>
      <c r="BB1760" t="b">
        <f>IF(Table1[[#This Row],[SWCNT]]=TRUE,FALSE,IF(Table1[[#This Row],[MWCNT]]=TRUE,FALSE,TRUE))</f>
        <v>0</v>
      </c>
      <c r="BC1760" s="18"/>
    </row>
    <row r="1761" spans="1:55" ht="222">
      <c r="A1761" t="s">
        <v>5006</v>
      </c>
      <c r="B1761" s="2" t="s">
        <v>5007</v>
      </c>
      <c r="C1761" s="16" t="s">
        <v>5008</v>
      </c>
      <c r="D1761" s="17" t="s">
        <v>1214</v>
      </c>
      <c r="E1761" s="2">
        <v>2011</v>
      </c>
      <c r="F1761" t="b">
        <f>OR(ISNUMBER(FIND("cytotoxic",C1761)),ISNUMBER(FIND("Cytotoxic",C1761)),ISNUMBER(FIND("cellular toxicity",C1761)),ISNUMBER(FIND("cell death",C1761)),ISNUMBER(FIND("viable",C1761)),ISNUMBER(FIND("phytotoxic",C1761)),ISNUMBER(FIND("acute toxicity",C1761)),ISNUMBER(FIND("MTT",C1761)),ISNUMBER(FIND("survival",C1761)),ISNUMBER(FIND("prolifer",C1761)),ISNUMBER(FIND("apoptosis",C1761)),ISNUMBER(FIND("neurotoxic",C1761)),ISNUMBER(FIND("  lysis ",C1761)),ISNUMBER(FIND("necrosis",C1761)),ISNUMBER(FIND("cellular death",C1761))*3,ISNUMBER(FIND("LDH",C1761)),ISNUMBER(FIND("Acute toxicity",C1761)))</f>
        <v>1</v>
      </c>
      <c r="G1761" t="b">
        <f>OR(ISNUMBER(FIND("genotoxic",C1761)),ISNUMBER(FIND("genotoxicity",C1761)),ISNUMBER(FIND("DNA damage",C1761)),ISNUMBER(FIND("DNA",C1761)),ISNUMBER(FIND("RNA",C1761)),ISNUMBER(FIND("mesothelioma",C1761)),ISNUMBER(FIND("carcino",C1761)),ISNUMBER(FIND("mutagen",C1761)),ISNUMBER(FIND("genetic",C1761)))</f>
        <v>0</v>
      </c>
      <c r="H1761" t="b">
        <f>OR(ISNUMBER(FIND("inflammatory",C1761)),ISNUMBER(FIND("inflamm",C1761)))</f>
        <v>0</v>
      </c>
      <c r="I1761" t="b">
        <f>OR(ISNUMBER(FIND("immune",C1761)),ISNUMBER(FIND("immunological",C1761)),ISNUMBER(FIND("interleuk",C1761)),ISNUMBER(FIND("platelet activation",C1761)),ISNUMBER(FIND("monocyte",C1761)),ISNUMBER(FIND("leukocyte",C1761)),ISNUMBER(FIND("cytokine",C1761)),ISNUMBER(FIND("CD4",C1761)),ISNUMBER(FIND("CD8",C1761)),ISNUMBER(FIND("T-cell",C1761)))</f>
        <v>0</v>
      </c>
      <c r="J1761" t="b">
        <f>OR(ISNUMBER(FIND("reactive oxygen",C1761)),ISNUMBER(FIND("ROS",C1761)),ISNUMBER(FIND("free radical",C1761)),ISNUMBER(FIND("oxidative stress",C1761)),ISNUMBER(FIND("peroxid",C1761)),ISNUMBER(FIND("oxidative",C1761)),ISNUMBER(FIND("antioxid",C1761)))</f>
        <v>1</v>
      </c>
      <c r="K1761" t="b">
        <f>OR(ISNUMBER(FIND("autophag",C1761)))</f>
        <v>0</v>
      </c>
      <c r="L1761" t="b">
        <f>OR(ISNUMBER(FIND("morpholog",C1761)))</f>
        <v>1</v>
      </c>
      <c r="M1761" t="b">
        <f>OR(ISNUMBER(FIND("fibrosis",C1761)),ISNUMBER(FIND("Fibrosis",C1761)),ISNUMBER(FIND("fibrot",C1761)))</f>
        <v>0</v>
      </c>
      <c r="N1761" t="b">
        <f>OR(ISNUMBER(FIND("offspring",C1761)),ISNUMBER(FIND("Parental",C1761)),ISNUMBER(FIND("parental",C1761)),ISNUMBER(FIND("germline",C1761)),ISNUMBER(FIND("reproduc",C1761)),ISNUMBER(FIND("embryo",C1761)))</f>
        <v>0</v>
      </c>
      <c r="O1761" t="b">
        <f>OR(ISNUMBER(FIND("metabol",C1761)),ISNUMBER(FIND("Metabol",C1761)),ISNUMBER(FIND("digest",C1761)),ISNUMBER(FIND("mitochon",C1761)))</f>
        <v>1</v>
      </c>
      <c r="P1761" t="b">
        <f>OR(ISNUMBER(FIND("ecotox",C1761)),ISNUMBER(FIND("Ecotox",B1761)),ISNUMBER(FIND("ecotox",B1761)),ISNUMBER(FIND("Ecotox",C1761)))</f>
        <v>0</v>
      </c>
      <c r="Q1761" t="b">
        <f>OR(ISNUMBER(FIND("Bioaccum",C1761)),ISNUMBER(FIND("bioaccum",C1761)),ISNUMBER(FIND("accum",C1761)))</f>
        <v>0</v>
      </c>
      <c r="R1761" t="b">
        <f>OR(ISNUMBER(FIND("Occupation",C1761)),ISNUMBER(FIND("occupation",C1761)),ISNUMBER(FIND("worker",C1761)),ISNUMBER(FIND("workforce",C1761)))</f>
        <v>0</v>
      </c>
      <c r="S1761" t="b">
        <f>NOT(OR(F1761,G1761,H1761,I1761,J1761,K1761,L1761,M1761,N1761,O1761,P1761,Q1761,R1761))</f>
        <v>0</v>
      </c>
      <c r="U1761" t="b">
        <f>OR(Table1[[#This Row],[Inflammation]],Table1[[#This Row],[Immune]])</f>
        <v>0</v>
      </c>
      <c r="V1761" t="str">
        <f>IF(OR(Table1[[#This Row],[Rodents]],Table1[[#This Row],[Human]],Table1[[#This Row],[Pig]]),OR(ISNUMBER(FIND("intratrach",C1761)),ISNUMBER(FIND("nasal ",C1761)),ISNUMBER(FIND("instill",C1761))),"NA")</f>
        <v>NA</v>
      </c>
      <c r="W1761" t="str">
        <f>IF(OR(Table1[[#This Row],[Rodents]],Table1[[#This Row],[Human]],Table1[[#This Row],[Pig]]),OR(ISNUMBER(FIND("dermal",C1761)),ISNUMBER(FIND("skin ",C1761))),"NA")</f>
        <v>NA</v>
      </c>
      <c r="X1761" t="str">
        <f>IF(OR(Table1[[#This Row],[Rodents]],Table1[[#This Row],[Human]],Table1[[#This Row],[Pig]]),OR(ISNUMBER(FIND("injected",C1761)),ISNUMBER(FIND("periton",C1761)),ISNUMBER(FIND("intrascrot",C1761))),"NA")</f>
        <v>NA</v>
      </c>
      <c r="Y1761" t="str">
        <f>IF(OR(Table1[[#This Row],[Rodents]],Table1[[#This Row],[Human]],Table1[[#This Row],[Pig]]),NOT(OR(Table1[[#This Row],[Inhaled/Intratracheal/intranasal]],Table1[[#This Row],[Dermal]],Table1[[#This Row],[Injected]])),"NA")</f>
        <v>NA</v>
      </c>
      <c r="AA1761" t="b">
        <f>OR(ISNUMBER(FIND("fish ",C1761)),ISNUMBER(FIND("Fish ",C1761)),ISNUMBER(FIND("aquatic",C1761)),ISNUMBER(FIND("daphnids",C1761)),ISNUMBER(FIND("Carcinus maenas",C1761)),ISNUMBER(FIND("Daphnia",C1761)),ISNUMBER(FIND("Ruditapes philippinarum",C1761)),ISNUMBER(FIND("daphnia",C1761)),ISNUMBER(FIND("marine",C1761)),ISNUMBER(FIND("mussel",C1761)),ISNUMBER(FIND("algae",C1761)),ISNUMBER(FIND("Donax faba",C1761)),ISNUMBER(FIND("estuarine",C1761)),ISNUMBER(FIND("snail",C1761)),ISNUMBER(FIND("Prorocentrum donghaiense",C1761)) )</f>
        <v>0</v>
      </c>
      <c r="AB1761" t="b">
        <f>OR(ISNUMBER(FIND(" rat ",C1761)),ISNUMBER(FIND(" rats ",C1761)),ISNUMBER(FIND(" Rats ",C1761)),ISNUMBER(FIND(" Rat ",C1761)),ISNUMBER(FIND(" rat.",C1761)),ISNUMBER(FIND(" rats.",C1761)),ISNUMBER(FIND("mouse",C1761)),ISNUMBER(FIND("mice",C1761)), ISNUMBER(FIND(" Mice",C1761)))</f>
        <v>0</v>
      </c>
      <c r="AC1761" t="b">
        <f>OR(ISNUMBER(FIND(" cell ",C1761)),ISNUMBER(FIND("fibroblast",C1761)),ISNUMBER(FIND("macrophage",C1761)),ISNUMBER(FIND("epithelial",C1761)),ISNUMBER(FIND("endothelial",C1761)),ISNUMBER(FIND("neuron",C1761)),ISNUMBER(FIND(" cells ",C1761)),ISNUMBER(FIND("RBC",C1761)),ISNUMBER(FIND("mitochond",C1761)),ISNUMBER(FIND("adipocyte",C1761)),ISNUMBER(FIND("osteo",C1761)),ISNUMBER(FIND("keratin",C1761)),ISNUMBER(FIND(" cell's ",C1761)),ISNUMBER(FIND("eukary",C1761)),ISNUMBER(FIND("sperm",C1761)))</f>
        <v>1</v>
      </c>
      <c r="AD1761" t="b">
        <f>OR(ISNUMBER(FIND("human",B1761)),ISNUMBER(FIND("workers",B1761)),ISNUMBER(FIND("workforces",B1761)),ISNUMBER(FIND("occupational",B1761)),ISNUMBER(FIND("Case report",B1761)),ISNUMBER(FIND("Workplaces",B1761)),ISNUMBER(FIND("worker",B1761)))</f>
        <v>0</v>
      </c>
      <c r="AE1761" t="b">
        <f>OR(ISNUMBER(FIND(" plant ",C1761)),ISNUMBER(FIND("Plant ",C1761)),ISNUMBER(FIND("tomato",C1761)),ISNUMBER(FIND("plants",C1761)),ISNUMBER(FIND("Plants",C1761)),ISNUMBER(FIND("algae",C1761)),ISNUMBER(FIND("lettuce",C1761)),ISNUMBER(FIND("green gram sprouts ",C1761)),ISNUMBER(FIND("Cucurbita pepo",C1761)),ISNUMBER(FIND("bean ",C1761)),ISNUMBER(FIND("chloroplast",C1761)),ISNUMBER(FIND("chlorophyll",C1761)),ISNUMBER(FIND("seedling",C1761)),ISNUMBER(FIND("canola",C1761)),ISNUMBER(FIND("shoot",C1761)),ISNUMBER(FIND("photosynthes",C1761)),ISNUMBER(FIND(" leaves ",C1761)),,ISNUMBER(FIND("agriculture",C1761)),ISNUMBER(FIND(" crops ",C1761)))</f>
        <v>1</v>
      </c>
      <c r="AF1761" t="b">
        <f>OR(ISNUMBER(FIND("bacteria",C1761)),ISNUMBER(FIND("Bacteria",C1761)),ISNUMBER(FIND("Bacterium",C1761)),ISNUMBER(FIND("bacterium",C1761)),ISNUMBER(FIND(" coli ",C1761)))</f>
        <v>0</v>
      </c>
      <c r="AG1761" t="b">
        <f>OR(ISNUMBER(FIND("fungi",C1761)),ISNUMBER(FIND("Fungi",C1761)),ISNUMBER(FIND("fungus",C1761)),ISNUMBER(FIND("Fungus",C1761)),ISNUMBER(FIND("mushroom",C1761)),ISNUMBER(FIND("Mushroom",C1761)),ISNUMBER(FIND(" mold ",C1761)))</f>
        <v>0</v>
      </c>
      <c r="AH1761" t="b">
        <f>OR(ISNUMBER(FIND("Pig ",C1761)),ISNUMBER(FIND("pig ",C1761)),ISNUMBER(FIND("Pigs ",C1761)),ISNUMBER(FIND("pigs ",C1761)))</f>
        <v>0</v>
      </c>
      <c r="AI1761" t="b">
        <f>OR(ISNUMBER(FIND(" C. elegans",C1761)),ISNUMBER(FIND("Caenorhabditis elegans",C1761)),ISNUMBER(FIND("earthworms",C1761)),ISNUMBER(FIND(" Ficopomatus enigmaticus",C1761)),ISNUMBER(FIND("larva",C1761)),ISNUMBER(FIND("Lumbriculus variegatus",C1761)),ISNUMBER(FIND("nematode",C1761)))</f>
        <v>0</v>
      </c>
      <c r="AJ1761" t="b">
        <f>NOT(OR(AA1761,AB1761,AC1761,AD1761,AE1761,AF1761,AG1761,AH1761,AI1761))</f>
        <v>0</v>
      </c>
      <c r="AL1761" t="b">
        <f>OR(AA1761,AB1761,AD1761,AE1761,AF1761,AG1761,AH1761,AI1761)</f>
        <v>1</v>
      </c>
      <c r="AM1761" t="b">
        <f>IF(Table1[[#This Row],[In vivo?]],IF(Table1[[#This Row],[Cell]],FALSE,TRUE),FALSE)</f>
        <v>0</v>
      </c>
      <c r="AN1761" t="b">
        <f>AND(AC1761,AL1761)</f>
        <v>1</v>
      </c>
      <c r="AO1761" t="b">
        <f>IF(Table1[[#This Row],[Cell]],IF(Table1[[#This Row],[In vivo?]],FALSE,TRUE),FALSE)</f>
        <v>0</v>
      </c>
      <c r="AP1761" t="b">
        <f>NOT(OR(Table1[[#This Row],[In vivo?]],Table1[[#This Row],[Only in Cell]]))</f>
        <v>0</v>
      </c>
      <c r="AQ1761" t="str">
        <f>IF(OR(Table1[[#This Row],[Rodents]],Table1[[#This Row],[Human]],Table1[[#This Row],[Pig]]),OR(ISNUMBER(FIND("pulmonary",C1761)),ISNUMBER(FIND("lung",C1761))),"NA")</f>
        <v>NA</v>
      </c>
      <c r="AR1761" t="str">
        <f>IF(OR(Table1[[#This Row],[Rodents]],Table1[[#This Row],[Human]],Table1[[#This Row],[Pig]]),OR(ISNUMBER(FIND("skin",C1761)),ISNUMBER(FIND("dermal",C1761))),"NA")</f>
        <v>NA</v>
      </c>
      <c r="AS1761" t="str">
        <f>IF(OR(Table1[[#This Row],[Rodents]],Table1[[#This Row],[Human]],Table1[[#This Row],[Pig]]),OR(ISNUMBER(FIND("liver",C1761)),ISNUMBER(FIND("hepat",C1761))),"NA")</f>
        <v>NA</v>
      </c>
      <c r="AT1761" t="str">
        <f>IF(OR(Table1[[#This Row],[Rodents]],Table1[[#This Row],[Human]],Table1[[#This Row],[Pig]]),OR(ISNUMBER(FIND("kidney",C1761)),ISNUMBER(FIND("neph",C1761))),"NA")</f>
        <v>NA</v>
      </c>
      <c r="AU1761" t="str">
        <f>IF(OR(Table1[[#This Row],[Rodents]],Table1[[#This Row],[Human]],Table1[[#This Row],[Pig]]),OR(ISNUMBER(FIND("brain",C1761)),ISNUMBER(FIND("neur",C1761)),ISNUMBER(FIND("nerv",C1761))),"NA")</f>
        <v>NA</v>
      </c>
      <c r="AV1761" t="str">
        <f>IF(OR(Table1[[#This Row],[Rodents]],Table1[[#This Row],[Human]],Table1[[#This Row],[Pig]]),OR(ISNUMBER(FIND("heart",C1761)),ISNUMBER(FIND("cardi",C1761))),"NA")</f>
        <v>NA</v>
      </c>
      <c r="AW1761" t="str">
        <f>IF(OR(Table1[[#This Row],[Rodents]],Table1[[#This Row],[Human]],Table1[[#This Row],[Pig]]),OR(ISNUMBER(FIND("gastro",C1761)),ISNUMBER(FIND("intesti",C1761)),ISNUMBER(FIND("stomach",C1761))),"NA")</f>
        <v>NA</v>
      </c>
      <c r="AX1761" t="str">
        <f>IF(OR(Table1[[#This Row],[Rodents]],Table1[[#This Row],[Human]],Table1[[#This Row],[Pig]]),NOT(OR(AQ1761,AR1761,AS1761,AT1761,AU1761,AV1761,AW1761)),"NA")</f>
        <v>NA</v>
      </c>
      <c r="AY1761" t="b">
        <f>OR(ISNUMBER(FIND("SWCNT",C1761)),ISNUMBER(FIND("SWNT",C1761)),ISNUMBER(FIND("single-wall",C1761)),ISNUMBER(FIND("single wall",C1761)),ISNUMBER(FIND("Single wall",C1761)),ISNUMBER(FIND("Single-wall",C1761)),ISNUMBER(FIND("SWCNT",B1761)),ISNUMBER(FIND("SWNT",B1761)),ISNUMBER(FIND("single-wall",B1761)),ISNUMBER(FIND("single wall",B1761)),ISNUMBER(FIND("Single-wall",B1761)),ISNUMBER(FIND("Single wall",B1761)))</f>
        <v>1</v>
      </c>
      <c r="AZ1761" t="b">
        <f>OR(ISNUMBER(FIND("MWCNT",C1761)),ISNUMBER(FIND("MWNT",C1761)),ISNUMBER(FIND("multi-wall",C1761)),ISNUMBER(FIND("multi wall",C1761)),ISNUMBER(FIND("multiwall",C1761)),ISNUMBER(FIND("Multi-wall",C1761)),ISNUMBER(FIND("Multi wall",C1761)),ISNUMBER(FIND("Multiwall",C1761)),ISNUMBER(FIND("MWCNT",B1761)),ISNUMBER(FIND("MWNT",B1761)),ISNUMBER(FIND("multi-wall",B1761)),ISNUMBER(FIND("multi wall",B1761)),ISNUMBER(FIND("multiwall",B1761)),ISNUMBER(FIND("Multi-wall",B1761)),ISNUMBER(FIND("Multi wall",B1761)),ISNUMBER(FIND("Multiwall",B1761)),ISNUMBER(FIND("Double-wall",B1761)),ISNUMBER(FIND("Double wall",B1761)),ISNUMBER(FIND("Doublewall",B1761)),ISNUMBER(FIND("double-wall",B1761)),ISNUMBER(FIND("double wall",B1761)),ISNUMBER(FIND("doublewall",B1761)))</f>
        <v>0</v>
      </c>
      <c r="BA1761" t="b">
        <f>AND(Table1[[#This Row],[SWCNT]],Table1[[#This Row],[MWCNT]])</f>
        <v>0</v>
      </c>
      <c r="BB1761" t="b">
        <f>IF(Table1[[#This Row],[SWCNT]]=TRUE,FALSE,IF(Table1[[#This Row],[MWCNT]]=TRUE,FALSE,TRUE))</f>
        <v>0</v>
      </c>
      <c r="BC1761" s="18"/>
    </row>
    <row r="1762" spans="1:55" ht="277.5">
      <c r="A1762" t="s">
        <v>5013</v>
      </c>
      <c r="B1762" s="2" t="s">
        <v>5014</v>
      </c>
      <c r="C1762" s="16" t="s">
        <v>5015</v>
      </c>
      <c r="D1762" s="17" t="s">
        <v>371</v>
      </c>
      <c r="E1762" s="2">
        <v>2011</v>
      </c>
      <c r="F1762" t="b">
        <f>OR(ISNUMBER(FIND("cytotoxic",C1762)),ISNUMBER(FIND("Cytotoxic",C1762)),ISNUMBER(FIND("cellular toxicity",C1762)),ISNUMBER(FIND("cell death",C1762)),ISNUMBER(FIND("viable",C1762)),ISNUMBER(FIND("phytotoxic",C1762)),ISNUMBER(FIND("acute toxicity",C1762)),ISNUMBER(FIND("MTT",C1762)),ISNUMBER(FIND("survival",C1762)),ISNUMBER(FIND("prolifer",C1762)),ISNUMBER(FIND("apoptosis",C1762)),ISNUMBER(FIND("neurotoxic",C1762)),ISNUMBER(FIND("  lysis ",C1762)),ISNUMBER(FIND("necrosis",C1762)),ISNUMBER(FIND("cellular death",C1762))*3,ISNUMBER(FIND("LDH",C1762)),ISNUMBER(FIND("Acute toxicity",C1762)))</f>
        <v>0</v>
      </c>
      <c r="G1762" t="b">
        <f>OR(ISNUMBER(FIND("genotoxic",C1762)),ISNUMBER(FIND("genotoxicity",C1762)),ISNUMBER(FIND("DNA damage",C1762)),ISNUMBER(FIND("DNA",C1762)),ISNUMBER(FIND("RNA",C1762)),ISNUMBER(FIND("mesothelioma",C1762)),ISNUMBER(FIND("carcino",C1762)),ISNUMBER(FIND("mutagen",C1762)),ISNUMBER(FIND("genetic",C1762)))</f>
        <v>0</v>
      </c>
      <c r="H1762" t="b">
        <f>OR(ISNUMBER(FIND("inflammatory",C1762)),ISNUMBER(FIND("inflamm",C1762)))</f>
        <v>0</v>
      </c>
      <c r="I1762" t="b">
        <f>OR(ISNUMBER(FIND("immune",C1762)),ISNUMBER(FIND("immunological",C1762)),ISNUMBER(FIND("interleuk",C1762)),ISNUMBER(FIND("platelet activation",C1762)),ISNUMBER(FIND("monocyte",C1762)),ISNUMBER(FIND("leukocyte",C1762)),ISNUMBER(FIND("cytokine",C1762)),ISNUMBER(FIND("CD4",C1762)),ISNUMBER(FIND("CD8",C1762)),ISNUMBER(FIND("T-cell",C1762)))</f>
        <v>0</v>
      </c>
      <c r="J1762" t="b">
        <f>OR(ISNUMBER(FIND("reactive oxygen",C1762)),ISNUMBER(FIND("ROS",C1762)),ISNUMBER(FIND("free radical",C1762)),ISNUMBER(FIND("oxidative stress",C1762)),ISNUMBER(FIND("peroxid",C1762)),ISNUMBER(FIND("oxidative",C1762)),ISNUMBER(FIND("antioxid",C1762)))</f>
        <v>1</v>
      </c>
      <c r="K1762" t="b">
        <f>OR(ISNUMBER(FIND("autophag",C1762)))</f>
        <v>0</v>
      </c>
      <c r="L1762" t="b">
        <f>OR(ISNUMBER(FIND("morpholog",C1762)))</f>
        <v>1</v>
      </c>
      <c r="M1762" t="b">
        <f>OR(ISNUMBER(FIND("fibrosis",C1762)),ISNUMBER(FIND("Fibrosis",C1762)),ISNUMBER(FIND("fibrot",C1762)))</f>
        <v>0</v>
      </c>
      <c r="N1762" t="b">
        <f>OR(ISNUMBER(FIND("offspring",C1762)),ISNUMBER(FIND("Parental",C1762)),ISNUMBER(FIND("parental",C1762)),ISNUMBER(FIND("germline",C1762)),ISNUMBER(FIND("reproduc",C1762)),ISNUMBER(FIND("embryo",C1762)))</f>
        <v>0</v>
      </c>
      <c r="O1762" t="b">
        <f>OR(ISNUMBER(FIND("metabol",C1762)),ISNUMBER(FIND("Metabol",C1762)),ISNUMBER(FIND("digest",C1762)),ISNUMBER(FIND("mitochon",C1762)))</f>
        <v>0</v>
      </c>
      <c r="P1762" t="b">
        <f>OR(ISNUMBER(FIND("ecotox",C1762)),ISNUMBER(FIND("Ecotox",B1762)),ISNUMBER(FIND("ecotox",B1762)),ISNUMBER(FIND("Ecotox",C1762)))</f>
        <v>0</v>
      </c>
      <c r="Q1762" t="b">
        <f>OR(ISNUMBER(FIND("Bioaccum",C1762)),ISNUMBER(FIND("bioaccum",C1762)),ISNUMBER(FIND("accum",C1762)))</f>
        <v>0</v>
      </c>
      <c r="R1762" t="b">
        <f>OR(ISNUMBER(FIND("Occupation",C1762)),ISNUMBER(FIND("occupation",C1762)),ISNUMBER(FIND("worker",C1762)),ISNUMBER(FIND("workforce",C1762)))</f>
        <v>0</v>
      </c>
      <c r="S1762" t="b">
        <f>NOT(OR(F1762,G1762,H1762,I1762,J1762,K1762,L1762,M1762,N1762,O1762,P1762,Q1762,R1762))</f>
        <v>0</v>
      </c>
      <c r="U1762" t="b">
        <f>OR(Table1[[#This Row],[Inflammation]],Table1[[#This Row],[Immune]])</f>
        <v>0</v>
      </c>
      <c r="V1762" t="b">
        <f>IF(OR(Table1[[#This Row],[Rodents]],Table1[[#This Row],[Human]],Table1[[#This Row],[Pig]]),OR(ISNUMBER(FIND("intratrach",C1762)),ISNUMBER(FIND("nasal ",C1762)),ISNUMBER(FIND("instill",C1762))),"NA")</f>
        <v>0</v>
      </c>
      <c r="W1762" t="b">
        <f>IF(OR(Table1[[#This Row],[Rodents]],Table1[[#This Row],[Human]],Table1[[#This Row],[Pig]]),OR(ISNUMBER(FIND("dermal",C1762)),ISNUMBER(FIND("skin ",C1762))),"NA")</f>
        <v>0</v>
      </c>
      <c r="X1762" t="b">
        <f>IF(OR(Table1[[#This Row],[Rodents]],Table1[[#This Row],[Human]],Table1[[#This Row],[Pig]]),OR(ISNUMBER(FIND("injected",C1762)),ISNUMBER(FIND("periton",C1762)),ISNUMBER(FIND("intrascrot",C1762))),"NA")</f>
        <v>1</v>
      </c>
      <c r="Y1762" t="b">
        <f>IF(OR(Table1[[#This Row],[Rodents]],Table1[[#This Row],[Human]],Table1[[#This Row],[Pig]]),NOT(OR(Table1[[#This Row],[Inhaled/Intratracheal/intranasal]],Table1[[#This Row],[Dermal]],Table1[[#This Row],[Injected]])),"NA")</f>
        <v>0</v>
      </c>
      <c r="AA1762" t="b">
        <f>OR(ISNUMBER(FIND("fish ",C1762)),ISNUMBER(FIND("Fish ",C1762)),ISNUMBER(FIND("aquatic",C1762)),ISNUMBER(FIND("daphnids",C1762)),ISNUMBER(FIND("Carcinus maenas",C1762)),ISNUMBER(FIND("Daphnia",C1762)),ISNUMBER(FIND("Ruditapes philippinarum",C1762)),ISNUMBER(FIND("daphnia",C1762)),ISNUMBER(FIND("marine",C1762)),ISNUMBER(FIND("mussel",C1762)),ISNUMBER(FIND("algae",C1762)),ISNUMBER(FIND("Donax faba",C1762)),ISNUMBER(FIND("estuarine",C1762)),ISNUMBER(FIND("snail",C1762)),ISNUMBER(FIND("Prorocentrum donghaiense",C1762)) )</f>
        <v>0</v>
      </c>
      <c r="AB1762" t="b">
        <f>OR(ISNUMBER(FIND(" rat ",C1762)),ISNUMBER(FIND(" rats ",C1762)),ISNUMBER(FIND(" Rats ",C1762)),ISNUMBER(FIND(" Rat ",C1762)),ISNUMBER(FIND(" rat.",C1762)),ISNUMBER(FIND(" rats.",C1762)),ISNUMBER(FIND("mouse",C1762)),ISNUMBER(FIND("mice",C1762)), ISNUMBER(FIND(" Mice",C1762)))</f>
        <v>1</v>
      </c>
      <c r="AC1762" t="b">
        <f>OR(ISNUMBER(FIND(" cell ",C1762)),ISNUMBER(FIND("fibroblast",C1762)),ISNUMBER(FIND("macrophage",C1762)),ISNUMBER(FIND("epithelial",C1762)),ISNUMBER(FIND("endothelial",C1762)),ISNUMBER(FIND("neuron",C1762)),ISNUMBER(FIND(" cells ",C1762)),ISNUMBER(FIND("RBC",C1762)),ISNUMBER(FIND("mitochond",C1762)),ISNUMBER(FIND("adipocyte",C1762)),ISNUMBER(FIND("osteo",C1762)),ISNUMBER(FIND("keratin",C1762)),ISNUMBER(FIND(" cell's ",C1762)),ISNUMBER(FIND("eukary",C1762)),ISNUMBER(FIND("sperm",C1762)))</f>
        <v>0</v>
      </c>
      <c r="AD1762" t="b">
        <f>OR(ISNUMBER(FIND("human",B1762)),ISNUMBER(FIND("workers",B1762)),ISNUMBER(FIND("workforces",B1762)),ISNUMBER(FIND("occupational",B1762)),ISNUMBER(FIND("Case report",B1762)),ISNUMBER(FIND("Workplaces",B1762)),ISNUMBER(FIND("worker",B1762)))</f>
        <v>0</v>
      </c>
      <c r="AE1762" t="b">
        <f>OR(ISNUMBER(FIND(" plant ",C1762)),ISNUMBER(FIND("Plant ",C1762)),ISNUMBER(FIND("tomato",C1762)),ISNUMBER(FIND("plants",C1762)),ISNUMBER(FIND("Plants",C1762)),ISNUMBER(FIND("algae",C1762)),ISNUMBER(FIND("lettuce",C1762)),ISNUMBER(FIND("green gram sprouts ",C1762)),ISNUMBER(FIND("Cucurbita pepo",C1762)),ISNUMBER(FIND("bean ",C1762)),ISNUMBER(FIND("chloroplast",C1762)),ISNUMBER(FIND("chlorophyll",C1762)),ISNUMBER(FIND("seedling",C1762)),ISNUMBER(FIND("canola",C1762)),ISNUMBER(FIND("shoot",C1762)),ISNUMBER(FIND("photosynthes",C1762)),ISNUMBER(FIND(" leaves ",C1762)),,ISNUMBER(FIND("agriculture",C1762)),ISNUMBER(FIND(" crops ",C1762)))</f>
        <v>0</v>
      </c>
      <c r="AF1762" t="b">
        <f>OR(ISNUMBER(FIND("bacteria",C1762)),ISNUMBER(FIND("Bacteria",C1762)),ISNUMBER(FIND("Bacterium",C1762)),ISNUMBER(FIND("bacterium",C1762)),ISNUMBER(FIND(" coli ",C1762)))</f>
        <v>0</v>
      </c>
      <c r="AG1762" t="b">
        <f>OR(ISNUMBER(FIND("fungi",C1762)),ISNUMBER(FIND("Fungi",C1762)),ISNUMBER(FIND("fungus",C1762)),ISNUMBER(FIND("Fungus",C1762)),ISNUMBER(FIND("mushroom",C1762)),ISNUMBER(FIND("Mushroom",C1762)),ISNUMBER(FIND(" mold ",C1762)))</f>
        <v>0</v>
      </c>
      <c r="AH1762" t="b">
        <f>OR(ISNUMBER(FIND("Pig ",C1762)),ISNUMBER(FIND("pig ",C1762)),ISNUMBER(FIND("Pigs ",C1762)),ISNUMBER(FIND("pigs ",C1762)))</f>
        <v>0</v>
      </c>
      <c r="AI1762" t="b">
        <f>OR(ISNUMBER(FIND(" C. elegans",C1762)),ISNUMBER(FIND("Caenorhabditis elegans",C1762)),ISNUMBER(FIND("earthworms",C1762)),ISNUMBER(FIND(" Ficopomatus enigmaticus",C1762)),ISNUMBER(FIND("larva",C1762)),ISNUMBER(FIND("Lumbriculus variegatus",C1762)),ISNUMBER(FIND("nematode",C1762)))</f>
        <v>0</v>
      </c>
      <c r="AJ1762" t="b">
        <f>NOT(OR(AA1762,AB1762,AC1762,AD1762,AE1762,AF1762,AG1762,AH1762,AI1762))</f>
        <v>0</v>
      </c>
      <c r="AL1762" t="b">
        <f>OR(AA1762,AB1762,AD1762,AE1762,AF1762,AG1762,AH1762,AI1762)</f>
        <v>1</v>
      </c>
      <c r="AM1762" t="b">
        <f>IF(Table1[[#This Row],[In vivo?]],IF(Table1[[#This Row],[Cell]],FALSE,TRUE),FALSE)</f>
        <v>1</v>
      </c>
      <c r="AN1762" t="b">
        <f>AND(AC1762,AL1762)</f>
        <v>0</v>
      </c>
      <c r="AO1762" t="b">
        <f>IF(Table1[[#This Row],[Cell]],IF(Table1[[#This Row],[In vivo?]],FALSE,TRUE),FALSE)</f>
        <v>0</v>
      </c>
      <c r="AP1762" t="b">
        <f>NOT(OR(Table1[[#This Row],[In vivo?]],Table1[[#This Row],[Only in Cell]]))</f>
        <v>0</v>
      </c>
      <c r="AQ1762" t="b">
        <f>IF(OR(Table1[[#This Row],[Rodents]],Table1[[#This Row],[Human]],Table1[[#This Row],[Pig]]),OR(ISNUMBER(FIND("pulmonary",C1762)),ISNUMBER(FIND("lung",C1762))),"NA")</f>
        <v>0</v>
      </c>
      <c r="AR1762" t="b">
        <f>IF(OR(Table1[[#This Row],[Rodents]],Table1[[#This Row],[Human]],Table1[[#This Row],[Pig]]),OR(ISNUMBER(FIND("skin",C1762)),ISNUMBER(FIND("dermal",C1762))),"NA")</f>
        <v>0</v>
      </c>
      <c r="AS1762" t="b">
        <f>IF(OR(Table1[[#This Row],[Rodents]],Table1[[#This Row],[Human]],Table1[[#This Row],[Pig]]),OR(ISNUMBER(FIND("liver",C1762)),ISNUMBER(FIND("hepat",C1762))),"NA")</f>
        <v>1</v>
      </c>
      <c r="AT1762" t="b">
        <f>IF(OR(Table1[[#This Row],[Rodents]],Table1[[#This Row],[Human]],Table1[[#This Row],[Pig]]),OR(ISNUMBER(FIND("kidney",C1762)),ISNUMBER(FIND("neph",C1762))),"NA")</f>
        <v>0</v>
      </c>
      <c r="AU1762" t="b">
        <f>IF(OR(Table1[[#This Row],[Rodents]],Table1[[#This Row],[Human]],Table1[[#This Row],[Pig]]),OR(ISNUMBER(FIND("brain",C1762)),ISNUMBER(FIND("neur",C1762)),ISNUMBER(FIND("nerv",C1762))),"NA")</f>
        <v>0</v>
      </c>
      <c r="AV1762" t="b">
        <f>IF(OR(Table1[[#This Row],[Rodents]],Table1[[#This Row],[Human]],Table1[[#This Row],[Pig]]),OR(ISNUMBER(FIND("heart",C1762)),ISNUMBER(FIND("cardi",C1762))),"NA")</f>
        <v>0</v>
      </c>
      <c r="AW1762" t="b">
        <f>IF(OR(Table1[[#This Row],[Rodents]],Table1[[#This Row],[Human]],Table1[[#This Row],[Pig]]),OR(ISNUMBER(FIND("gastro",C1762)),ISNUMBER(FIND("intesti",C1762)),ISNUMBER(FIND("stomach",C1762))),"NA")</f>
        <v>0</v>
      </c>
      <c r="AX1762" t="b">
        <f>IF(OR(Table1[[#This Row],[Rodents]],Table1[[#This Row],[Human]],Table1[[#This Row],[Pig]]),NOT(OR(AQ1762,AR1762,AS1762,AT1762,AU1762,AV1762,AW1762)),"NA")</f>
        <v>0</v>
      </c>
      <c r="AY1762" t="b">
        <f>OR(ISNUMBER(FIND("SWCNT",C1762)),ISNUMBER(FIND("SWNT",C1762)),ISNUMBER(FIND("single-wall",C1762)),ISNUMBER(FIND("single wall",C1762)),ISNUMBER(FIND("Single wall",C1762)),ISNUMBER(FIND("Single-wall",C1762)),ISNUMBER(FIND("SWCNT",B1762)),ISNUMBER(FIND("SWNT",B1762)),ISNUMBER(FIND("single-wall",B1762)),ISNUMBER(FIND("single wall",B1762)),ISNUMBER(FIND("Single-wall",B1762)),ISNUMBER(FIND("Single wall",B1762)))</f>
        <v>1</v>
      </c>
      <c r="AZ1762" t="b">
        <f>OR(ISNUMBER(FIND("MWCNT",C1762)),ISNUMBER(FIND("MWNT",C1762)),ISNUMBER(FIND("multi-wall",C1762)),ISNUMBER(FIND("multi wall",C1762)),ISNUMBER(FIND("multiwall",C1762)),ISNUMBER(FIND("Multi-wall",C1762)),ISNUMBER(FIND("Multi wall",C1762)),ISNUMBER(FIND("Multiwall",C1762)),ISNUMBER(FIND("MWCNT",B1762)),ISNUMBER(FIND("MWNT",B1762)),ISNUMBER(FIND("multi-wall",B1762)),ISNUMBER(FIND("multi wall",B1762)),ISNUMBER(FIND("multiwall",B1762)),ISNUMBER(FIND("Multi-wall",B1762)),ISNUMBER(FIND("Multi wall",B1762)),ISNUMBER(FIND("Multiwall",B1762)),ISNUMBER(FIND("Double-wall",B1762)),ISNUMBER(FIND("Double wall",B1762)),ISNUMBER(FIND("Doublewall",B1762)),ISNUMBER(FIND("double-wall",B1762)),ISNUMBER(FIND("double wall",B1762)),ISNUMBER(FIND("doublewall",B1762)))</f>
        <v>0</v>
      </c>
      <c r="BA1762" t="b">
        <f>AND(Table1[[#This Row],[SWCNT]],Table1[[#This Row],[MWCNT]])</f>
        <v>0</v>
      </c>
      <c r="BB1762" t="b">
        <f>IF(Table1[[#This Row],[SWCNT]]=TRUE,FALSE,IF(Table1[[#This Row],[MWCNT]]=TRUE,FALSE,TRUE))</f>
        <v>0</v>
      </c>
      <c r="BC1762" s="18"/>
    </row>
    <row r="1763" spans="1:55" ht="240.5">
      <c r="A1763" t="s">
        <v>5016</v>
      </c>
      <c r="B1763" s="2" t="s">
        <v>5019</v>
      </c>
      <c r="C1763" s="16" t="s">
        <v>5022</v>
      </c>
      <c r="D1763" s="17" t="s">
        <v>2183</v>
      </c>
      <c r="E1763" s="2">
        <v>2011</v>
      </c>
      <c r="F1763" t="b">
        <f>OR(ISNUMBER(FIND("cytotoxic",C1763)),ISNUMBER(FIND("Cytotoxic",C1763)),ISNUMBER(FIND("cellular toxicity",C1763)),ISNUMBER(FIND("cell death",C1763)),ISNUMBER(FIND("viable",C1763)),ISNUMBER(FIND("phytotoxic",C1763)),ISNUMBER(FIND("acute toxicity",C1763)),ISNUMBER(FIND("MTT",C1763)),ISNUMBER(FIND("survival",C1763)),ISNUMBER(FIND("prolifer",C1763)),ISNUMBER(FIND("apoptosis",C1763)),ISNUMBER(FIND("neurotoxic",C1763)),ISNUMBER(FIND("  lysis ",C1763)),ISNUMBER(FIND("necrosis",C1763)),ISNUMBER(FIND("cellular death",C1763))*3,ISNUMBER(FIND("LDH",C1763)),ISNUMBER(FIND("Acute toxicity",C1763)))</f>
        <v>1</v>
      </c>
      <c r="G1763" t="b">
        <f>OR(ISNUMBER(FIND("genotoxic",C1763)),ISNUMBER(FIND("genotoxicity",C1763)),ISNUMBER(FIND("DNA damage",C1763)),ISNUMBER(FIND("DNA",C1763)),ISNUMBER(FIND("RNA",C1763)),ISNUMBER(FIND("mesothelioma",C1763)),ISNUMBER(FIND("carcino",C1763)),ISNUMBER(FIND("mutagen",C1763)),ISNUMBER(FIND("genetic",C1763)))</f>
        <v>0</v>
      </c>
      <c r="H1763" t="b">
        <f>OR(ISNUMBER(FIND("inflammatory",C1763)),ISNUMBER(FIND("inflamm",C1763)))</f>
        <v>0</v>
      </c>
      <c r="I1763" t="b">
        <f>OR(ISNUMBER(FIND("immune",C1763)),ISNUMBER(FIND("immunological",C1763)),ISNUMBER(FIND("interleuk",C1763)),ISNUMBER(FIND("platelet activation",C1763)),ISNUMBER(FIND("monocyte",C1763)),ISNUMBER(FIND("leukocyte",C1763)),ISNUMBER(FIND("cytokine",C1763)),ISNUMBER(FIND("CD4",C1763)),ISNUMBER(FIND("CD8",C1763)),ISNUMBER(FIND("T-cell",C1763)))</f>
        <v>0</v>
      </c>
      <c r="J1763" t="b">
        <f>OR(ISNUMBER(FIND("reactive oxygen",C1763)),ISNUMBER(FIND("ROS",C1763)),ISNUMBER(FIND("free radical",C1763)),ISNUMBER(FIND("oxidative stress",C1763)),ISNUMBER(FIND("peroxid",C1763)),ISNUMBER(FIND("oxidative",C1763)),ISNUMBER(FIND("antioxid",C1763)))</f>
        <v>0</v>
      </c>
      <c r="K1763" t="b">
        <f>OR(ISNUMBER(FIND("autophag",C1763)))</f>
        <v>0</v>
      </c>
      <c r="L1763" t="b">
        <f>OR(ISNUMBER(FIND("morpholog",C1763)))</f>
        <v>1</v>
      </c>
      <c r="M1763" t="b">
        <f>OR(ISNUMBER(FIND("fibrosis",C1763)),ISNUMBER(FIND("Fibrosis",C1763)),ISNUMBER(FIND("fibrot",C1763)))</f>
        <v>0</v>
      </c>
      <c r="N1763" t="b">
        <f>OR(ISNUMBER(FIND("offspring",C1763)),ISNUMBER(FIND("Parental",C1763)),ISNUMBER(FIND("parental",C1763)),ISNUMBER(FIND("germline",C1763)),ISNUMBER(FIND("reproduc",C1763)),ISNUMBER(FIND("embryo",C1763)))</f>
        <v>0</v>
      </c>
      <c r="O1763" t="b">
        <f>OR(ISNUMBER(FIND("metabol",C1763)),ISNUMBER(FIND("Metabol",C1763)),ISNUMBER(FIND("digest",C1763)),ISNUMBER(FIND("mitochon",C1763)))</f>
        <v>1</v>
      </c>
      <c r="P1763" t="b">
        <f>OR(ISNUMBER(FIND("ecotox",C1763)),ISNUMBER(FIND("Ecotox",B1763)),ISNUMBER(FIND("ecotox",B1763)),ISNUMBER(FIND("Ecotox",C1763)))</f>
        <v>0</v>
      </c>
      <c r="Q1763" t="b">
        <f>OR(ISNUMBER(FIND("Bioaccum",C1763)),ISNUMBER(FIND("bioaccum",C1763)),ISNUMBER(FIND("accum",C1763)))</f>
        <v>0</v>
      </c>
      <c r="R1763" t="b">
        <f>OR(ISNUMBER(FIND("Occupation",C1763)),ISNUMBER(FIND("occupation",C1763)),ISNUMBER(FIND("worker",C1763)),ISNUMBER(FIND("workforce",C1763)))</f>
        <v>0</v>
      </c>
      <c r="S1763" t="b">
        <f>NOT(OR(F1763,G1763,H1763,I1763,J1763,K1763,L1763,M1763,N1763,O1763,P1763,Q1763,R1763))</f>
        <v>0</v>
      </c>
      <c r="U1763" t="b">
        <f>OR(Table1[[#This Row],[Inflammation]],Table1[[#This Row],[Immune]])</f>
        <v>0</v>
      </c>
      <c r="V1763" t="str">
        <f>IF(OR(Table1[[#This Row],[Rodents]],Table1[[#This Row],[Human]],Table1[[#This Row],[Pig]]),OR(ISNUMBER(FIND("intratrach",C1763)),ISNUMBER(FIND("nasal ",C1763)),ISNUMBER(FIND("instill",C1763))),"NA")</f>
        <v>NA</v>
      </c>
      <c r="W1763" t="str">
        <f>IF(OR(Table1[[#This Row],[Rodents]],Table1[[#This Row],[Human]],Table1[[#This Row],[Pig]]),OR(ISNUMBER(FIND("dermal",C1763)),ISNUMBER(FIND("skin ",C1763))),"NA")</f>
        <v>NA</v>
      </c>
      <c r="X1763" t="str">
        <f>IF(OR(Table1[[#This Row],[Rodents]],Table1[[#This Row],[Human]],Table1[[#This Row],[Pig]]),OR(ISNUMBER(FIND("injected",C1763)),ISNUMBER(FIND("periton",C1763)),ISNUMBER(FIND("intrascrot",C1763))),"NA")</f>
        <v>NA</v>
      </c>
      <c r="Y1763" t="str">
        <f>IF(OR(Table1[[#This Row],[Rodents]],Table1[[#This Row],[Human]],Table1[[#This Row],[Pig]]),NOT(OR(Table1[[#This Row],[Inhaled/Intratracheal/intranasal]],Table1[[#This Row],[Dermal]],Table1[[#This Row],[Injected]])),"NA")</f>
        <v>NA</v>
      </c>
      <c r="AA1763" t="b">
        <f>OR(ISNUMBER(FIND("fish ",C1763)),ISNUMBER(FIND("Fish ",C1763)),ISNUMBER(FIND("aquatic",C1763)),ISNUMBER(FIND("daphnids",C1763)),ISNUMBER(FIND("Carcinus maenas",C1763)),ISNUMBER(FIND("Daphnia",C1763)),ISNUMBER(FIND("Ruditapes philippinarum",C1763)),ISNUMBER(FIND("daphnia",C1763)),ISNUMBER(FIND("marine",C1763)),ISNUMBER(FIND("mussel",C1763)),ISNUMBER(FIND("algae",C1763)),ISNUMBER(FIND("Donax faba",C1763)),ISNUMBER(FIND("estuarine",C1763)),ISNUMBER(FIND("snail",C1763)),ISNUMBER(FIND("Prorocentrum donghaiense",C1763)) )</f>
        <v>0</v>
      </c>
      <c r="AB1763" t="b">
        <f>OR(ISNUMBER(FIND(" rat ",C1763)),ISNUMBER(FIND(" rats ",C1763)),ISNUMBER(FIND(" Rats ",C1763)),ISNUMBER(FIND(" Rat ",C1763)),ISNUMBER(FIND(" rat.",C1763)),ISNUMBER(FIND(" rats.",C1763)),ISNUMBER(FIND("mouse",C1763)),ISNUMBER(FIND("mice",C1763)), ISNUMBER(FIND(" Mice",C1763)))</f>
        <v>0</v>
      </c>
      <c r="AC1763" t="b">
        <f>OR(ISNUMBER(FIND(" cell ",C1763)),ISNUMBER(FIND("fibroblast",C1763)),ISNUMBER(FIND("macrophage",C1763)),ISNUMBER(FIND("epithelial",C1763)),ISNUMBER(FIND("endothelial",C1763)),ISNUMBER(FIND("neuron",C1763)),ISNUMBER(FIND(" cells ",C1763)),ISNUMBER(FIND("RBC",C1763)),ISNUMBER(FIND("mitochond",C1763)),ISNUMBER(FIND("adipocyte",C1763)),ISNUMBER(FIND("osteo",C1763)),ISNUMBER(FIND("keratin",C1763)),ISNUMBER(FIND(" cell's ",C1763)),ISNUMBER(FIND("eukary",C1763)),ISNUMBER(FIND("sperm",C1763)))</f>
        <v>1</v>
      </c>
      <c r="AD1763" t="b">
        <f>OR(ISNUMBER(FIND("human",B1763)),ISNUMBER(FIND("workers",B1763)),ISNUMBER(FIND("workforces",B1763)),ISNUMBER(FIND("occupational",B1763)),ISNUMBER(FIND("Case report",B1763)),ISNUMBER(FIND("Workplaces",B1763)),ISNUMBER(FIND("worker",B1763)))</f>
        <v>0</v>
      </c>
      <c r="AE1763" t="b">
        <f>OR(ISNUMBER(FIND(" plant ",C1763)),ISNUMBER(FIND("Plant ",C1763)),ISNUMBER(FIND("tomato",C1763)),ISNUMBER(FIND("plants",C1763)),ISNUMBER(FIND("Plants",C1763)),ISNUMBER(FIND("algae",C1763)),ISNUMBER(FIND("lettuce",C1763)),ISNUMBER(FIND("green gram sprouts ",C1763)),ISNUMBER(FIND("Cucurbita pepo",C1763)),ISNUMBER(FIND("bean ",C1763)),ISNUMBER(FIND("chloroplast",C1763)),ISNUMBER(FIND("chlorophyll",C1763)),ISNUMBER(FIND("seedling",C1763)),ISNUMBER(FIND("canola",C1763)),ISNUMBER(FIND("shoot",C1763)),ISNUMBER(FIND("photosynthes",C1763)),ISNUMBER(FIND(" leaves ",C1763)),,ISNUMBER(FIND("agriculture",C1763)),ISNUMBER(FIND(" crops ",C1763)))</f>
        <v>0</v>
      </c>
      <c r="AF1763" t="b">
        <f>OR(ISNUMBER(FIND("bacteria",C1763)),ISNUMBER(FIND("Bacteria",C1763)),ISNUMBER(FIND("Bacterium",C1763)),ISNUMBER(FIND("bacterium",C1763)),ISNUMBER(FIND(" coli ",C1763)))</f>
        <v>0</v>
      </c>
      <c r="AG1763" t="b">
        <f>OR(ISNUMBER(FIND("fungi",C1763)),ISNUMBER(FIND("Fungi",C1763)),ISNUMBER(FIND("fungus",C1763)),ISNUMBER(FIND("Fungus",C1763)),ISNUMBER(FIND("mushroom",C1763)),ISNUMBER(FIND("Mushroom",C1763)),ISNUMBER(FIND(" mold ",C1763)))</f>
        <v>0</v>
      </c>
      <c r="AH1763" t="b">
        <f>OR(ISNUMBER(FIND("Pig ",C1763)),ISNUMBER(FIND("pig ",C1763)),ISNUMBER(FIND("Pigs ",C1763)),ISNUMBER(FIND("pigs ",C1763)))</f>
        <v>0</v>
      </c>
      <c r="AI1763" t="b">
        <f>OR(ISNUMBER(FIND(" C. elegans",C1763)),ISNUMBER(FIND("Caenorhabditis elegans",C1763)),ISNUMBER(FIND("earthworms",C1763)),ISNUMBER(FIND(" Ficopomatus enigmaticus",C1763)),ISNUMBER(FIND("larva",C1763)),ISNUMBER(FIND("Lumbriculus variegatus",C1763)),ISNUMBER(FIND("nematode",C1763)))</f>
        <v>0</v>
      </c>
      <c r="AJ1763" t="b">
        <f>NOT(OR(AA1763,AB1763,AC1763,AD1763,AE1763,AF1763,AG1763,AH1763,AI1763))</f>
        <v>0</v>
      </c>
      <c r="AL1763" t="b">
        <f>OR(AA1763,AB1763,AD1763,AE1763,AF1763,AG1763,AH1763,AI1763)</f>
        <v>0</v>
      </c>
      <c r="AM1763" t="b">
        <f>IF(Table1[[#This Row],[In vivo?]],IF(Table1[[#This Row],[Cell]],FALSE,TRUE),FALSE)</f>
        <v>0</v>
      </c>
      <c r="AN1763" t="b">
        <f>AND(AC1763,AL1763)</f>
        <v>0</v>
      </c>
      <c r="AO1763" t="b">
        <f>IF(Table1[[#This Row],[Cell]],IF(Table1[[#This Row],[In vivo?]],FALSE,TRUE),FALSE)</f>
        <v>1</v>
      </c>
      <c r="AP1763" t="b">
        <f>NOT(OR(Table1[[#This Row],[In vivo?]],Table1[[#This Row],[Only in Cell]]))</f>
        <v>0</v>
      </c>
      <c r="AQ1763" t="str">
        <f>IF(OR(Table1[[#This Row],[Rodents]],Table1[[#This Row],[Human]],Table1[[#This Row],[Pig]]),OR(ISNUMBER(FIND("pulmonary",C1763)),ISNUMBER(FIND("lung",C1763))),"NA")</f>
        <v>NA</v>
      </c>
      <c r="AR1763" t="str">
        <f>IF(OR(Table1[[#This Row],[Rodents]],Table1[[#This Row],[Human]],Table1[[#This Row],[Pig]]),OR(ISNUMBER(FIND("skin",C1763)),ISNUMBER(FIND("dermal",C1763))),"NA")</f>
        <v>NA</v>
      </c>
      <c r="AS1763" t="str">
        <f>IF(OR(Table1[[#This Row],[Rodents]],Table1[[#This Row],[Human]],Table1[[#This Row],[Pig]]),OR(ISNUMBER(FIND("liver",C1763)),ISNUMBER(FIND("hepat",C1763))),"NA")</f>
        <v>NA</v>
      </c>
      <c r="AT1763" t="str">
        <f>IF(OR(Table1[[#This Row],[Rodents]],Table1[[#This Row],[Human]],Table1[[#This Row],[Pig]]),OR(ISNUMBER(FIND("kidney",C1763)),ISNUMBER(FIND("neph",C1763))),"NA")</f>
        <v>NA</v>
      </c>
      <c r="AU1763" t="str">
        <f>IF(OR(Table1[[#This Row],[Rodents]],Table1[[#This Row],[Human]],Table1[[#This Row],[Pig]]),OR(ISNUMBER(FIND("brain",C1763)),ISNUMBER(FIND("neur",C1763)),ISNUMBER(FIND("nerv",C1763))),"NA")</f>
        <v>NA</v>
      </c>
      <c r="AV1763" t="str">
        <f>IF(OR(Table1[[#This Row],[Rodents]],Table1[[#This Row],[Human]],Table1[[#This Row],[Pig]]),OR(ISNUMBER(FIND("heart",C1763)),ISNUMBER(FIND("cardi",C1763))),"NA")</f>
        <v>NA</v>
      </c>
      <c r="AW1763" t="str">
        <f>IF(OR(Table1[[#This Row],[Rodents]],Table1[[#This Row],[Human]],Table1[[#This Row],[Pig]]),OR(ISNUMBER(FIND("gastro",C1763)),ISNUMBER(FIND("intesti",C1763)),ISNUMBER(FIND("stomach",C1763))),"NA")</f>
        <v>NA</v>
      </c>
      <c r="AX1763" t="str">
        <f>IF(OR(Table1[[#This Row],[Rodents]],Table1[[#This Row],[Human]],Table1[[#This Row],[Pig]]),NOT(OR(AQ1763,AR1763,AS1763,AT1763,AU1763,AV1763,AW1763)),"NA")</f>
        <v>NA</v>
      </c>
      <c r="AY1763" t="b">
        <f>OR(ISNUMBER(FIND("SWCNT",C1763)),ISNUMBER(FIND("SWNT",C1763)),ISNUMBER(FIND("single-wall",C1763)),ISNUMBER(FIND("single wall",C1763)),ISNUMBER(FIND("Single wall",C1763)),ISNUMBER(FIND("Single-wall",C1763)),ISNUMBER(FIND("SWCNT",B1763)),ISNUMBER(FIND("SWNT",B1763)),ISNUMBER(FIND("single-wall",B1763)),ISNUMBER(FIND("single wall",B1763)),ISNUMBER(FIND("Single-wall",B1763)),ISNUMBER(FIND("Single wall",B1763)))</f>
        <v>1</v>
      </c>
      <c r="AZ1763" t="b">
        <f>OR(ISNUMBER(FIND("MWCNT",C1763)),ISNUMBER(FIND("MWNT",C1763)),ISNUMBER(FIND("multi-wall",C1763)),ISNUMBER(FIND("multi wall",C1763)),ISNUMBER(FIND("multiwall",C1763)),ISNUMBER(FIND("Multi-wall",C1763)),ISNUMBER(FIND("Multi wall",C1763)),ISNUMBER(FIND("Multiwall",C1763)),ISNUMBER(FIND("MWCNT",B1763)),ISNUMBER(FIND("MWNT",B1763)),ISNUMBER(FIND("multi-wall",B1763)),ISNUMBER(FIND("multi wall",B1763)),ISNUMBER(FIND("multiwall",B1763)),ISNUMBER(FIND("Multi-wall",B1763)),ISNUMBER(FIND("Multi wall",B1763)),ISNUMBER(FIND("Multiwall",B1763)),ISNUMBER(FIND("Double-wall",B1763)),ISNUMBER(FIND("Double wall",B1763)),ISNUMBER(FIND("Doublewall",B1763)),ISNUMBER(FIND("double-wall",B1763)),ISNUMBER(FIND("double wall",B1763)),ISNUMBER(FIND("doublewall",B1763)))</f>
        <v>0</v>
      </c>
      <c r="BA1763" t="b">
        <f>AND(Table1[[#This Row],[SWCNT]],Table1[[#This Row],[MWCNT]])</f>
        <v>0</v>
      </c>
      <c r="BB1763" t="b">
        <f>IF(Table1[[#This Row],[SWCNT]]=TRUE,FALSE,IF(Table1[[#This Row],[MWCNT]]=TRUE,FALSE,TRUE))</f>
        <v>0</v>
      </c>
      <c r="BC1763" s="18"/>
    </row>
    <row r="1764" spans="1:55" ht="240.5">
      <c r="A1764" t="s">
        <v>5018</v>
      </c>
      <c r="B1764" s="2" t="s">
        <v>5021</v>
      </c>
      <c r="C1764" s="16" t="s">
        <v>5024</v>
      </c>
      <c r="D1764" s="17" t="s">
        <v>5025</v>
      </c>
      <c r="E1764" s="2">
        <v>2010</v>
      </c>
      <c r="F1764" t="b">
        <f>OR(ISNUMBER(FIND("cytotoxic",C1764)),ISNUMBER(FIND("Cytotoxic",C1764)),ISNUMBER(FIND("cellular toxicity",C1764)),ISNUMBER(FIND("cell death",C1764)),ISNUMBER(FIND("viable",C1764)),ISNUMBER(FIND("phytotoxic",C1764)),ISNUMBER(FIND("acute toxicity",C1764)),ISNUMBER(FIND("MTT",C1764)),ISNUMBER(FIND("survival",C1764)),ISNUMBER(FIND("prolifer",C1764)),ISNUMBER(FIND("apoptosis",C1764)),ISNUMBER(FIND("neurotoxic",C1764)),ISNUMBER(FIND("  lysis ",C1764)),ISNUMBER(FIND("necrosis",C1764)),ISNUMBER(FIND("cellular death",C1764))*3,ISNUMBER(FIND("LDH",C1764)),ISNUMBER(FIND("Acute toxicity",C1764)))</f>
        <v>1</v>
      </c>
      <c r="G1764" t="b">
        <f>OR(ISNUMBER(FIND("genotoxic",C1764)),ISNUMBER(FIND("genotoxicity",C1764)),ISNUMBER(FIND("DNA damage",C1764)),ISNUMBER(FIND("DNA",C1764)),ISNUMBER(FIND("RNA",C1764)),ISNUMBER(FIND("mesothelioma",C1764)),ISNUMBER(FIND("carcino",C1764)),ISNUMBER(FIND("mutagen",C1764)),ISNUMBER(FIND("genetic",C1764)))</f>
        <v>0</v>
      </c>
      <c r="H1764" t="b">
        <f>OR(ISNUMBER(FIND("inflammatory",C1764)),ISNUMBER(FIND("inflamm",C1764)))</f>
        <v>0</v>
      </c>
      <c r="I1764" t="b">
        <f>OR(ISNUMBER(FIND("immune",C1764)),ISNUMBER(FIND("immunological",C1764)),ISNUMBER(FIND("interleuk",C1764)),ISNUMBER(FIND("platelet activation",C1764)),ISNUMBER(FIND("monocyte",C1764)),ISNUMBER(FIND("leukocyte",C1764)),ISNUMBER(FIND("cytokine",C1764)),ISNUMBER(FIND("CD4",C1764)),ISNUMBER(FIND("CD8",C1764)),ISNUMBER(FIND("T-cell",C1764)))</f>
        <v>1</v>
      </c>
      <c r="J1764" t="b">
        <f>OR(ISNUMBER(FIND("reactive oxygen",C1764)),ISNUMBER(FIND("ROS",C1764)),ISNUMBER(FIND("free radical",C1764)),ISNUMBER(FIND("oxidative stress",C1764)),ISNUMBER(FIND("peroxid",C1764)),ISNUMBER(FIND("oxidative",C1764)),ISNUMBER(FIND("antioxid",C1764)))</f>
        <v>0</v>
      </c>
      <c r="K1764" t="b">
        <f>OR(ISNUMBER(FIND("autophag",C1764)))</f>
        <v>0</v>
      </c>
      <c r="L1764" t="b">
        <f>OR(ISNUMBER(FIND("morpholog",C1764)))</f>
        <v>0</v>
      </c>
      <c r="M1764" t="b">
        <f>OR(ISNUMBER(FIND("fibrosis",C1764)),ISNUMBER(FIND("Fibrosis",C1764)),ISNUMBER(FIND("fibrot",C1764)))</f>
        <v>0</v>
      </c>
      <c r="N1764" t="b">
        <f>OR(ISNUMBER(FIND("offspring",C1764)),ISNUMBER(FIND("Parental",C1764)),ISNUMBER(FIND("parental",C1764)),ISNUMBER(FIND("germline",C1764)),ISNUMBER(FIND("reproduc",C1764)),ISNUMBER(FIND("embryo",C1764)))</f>
        <v>0</v>
      </c>
      <c r="O1764" t="b">
        <f>OR(ISNUMBER(FIND("metabol",C1764)),ISNUMBER(FIND("Metabol",C1764)),ISNUMBER(FIND("digest",C1764)),ISNUMBER(FIND("mitochon",C1764)))</f>
        <v>0</v>
      </c>
      <c r="P1764" t="b">
        <f>OR(ISNUMBER(FIND("ecotox",C1764)),ISNUMBER(FIND("Ecotox",B1764)),ISNUMBER(FIND("ecotox",B1764)),ISNUMBER(FIND("Ecotox",C1764)))</f>
        <v>0</v>
      </c>
      <c r="Q1764" t="b">
        <f>OR(ISNUMBER(FIND("Bioaccum",C1764)),ISNUMBER(FIND("bioaccum",C1764)),ISNUMBER(FIND("accum",C1764)))</f>
        <v>0</v>
      </c>
      <c r="R1764" t="b">
        <f>OR(ISNUMBER(FIND("Occupation",C1764)),ISNUMBER(FIND("occupation",C1764)),ISNUMBER(FIND("worker",C1764)),ISNUMBER(FIND("workforce",C1764)))</f>
        <v>0</v>
      </c>
      <c r="S1764" t="b">
        <f>NOT(OR(F1764,G1764,H1764,I1764,J1764,K1764,L1764,M1764,N1764,O1764,P1764,Q1764,R1764))</f>
        <v>0</v>
      </c>
      <c r="U1764" t="b">
        <f>OR(Table1[[#This Row],[Inflammation]],Table1[[#This Row],[Immune]])</f>
        <v>1</v>
      </c>
      <c r="V1764" t="str">
        <f>IF(OR(Table1[[#This Row],[Rodents]],Table1[[#This Row],[Human]],Table1[[#This Row],[Pig]]),OR(ISNUMBER(FIND("intratrach",C1764)),ISNUMBER(FIND("nasal ",C1764)),ISNUMBER(FIND("instill",C1764))),"NA")</f>
        <v>NA</v>
      </c>
      <c r="W1764" t="str">
        <f>IF(OR(Table1[[#This Row],[Rodents]],Table1[[#This Row],[Human]],Table1[[#This Row],[Pig]]),OR(ISNUMBER(FIND("dermal",C1764)),ISNUMBER(FIND("skin ",C1764))),"NA")</f>
        <v>NA</v>
      </c>
      <c r="X1764" t="str">
        <f>IF(OR(Table1[[#This Row],[Rodents]],Table1[[#This Row],[Human]],Table1[[#This Row],[Pig]]),OR(ISNUMBER(FIND("injected",C1764)),ISNUMBER(FIND("periton",C1764)),ISNUMBER(FIND("intrascrot",C1764))),"NA")</f>
        <v>NA</v>
      </c>
      <c r="Y1764" t="str">
        <f>IF(OR(Table1[[#This Row],[Rodents]],Table1[[#This Row],[Human]],Table1[[#This Row],[Pig]]),NOT(OR(Table1[[#This Row],[Inhaled/Intratracheal/intranasal]],Table1[[#This Row],[Dermal]],Table1[[#This Row],[Injected]])),"NA")</f>
        <v>NA</v>
      </c>
      <c r="AA1764" t="b">
        <f>OR(ISNUMBER(FIND("fish ",C1764)),ISNUMBER(FIND("Fish ",C1764)),ISNUMBER(FIND("aquatic",C1764)),ISNUMBER(FIND("daphnids",C1764)),ISNUMBER(FIND("Carcinus maenas",C1764)),ISNUMBER(FIND("Daphnia",C1764)),ISNUMBER(FIND("Ruditapes philippinarum",C1764)),ISNUMBER(FIND("daphnia",C1764)),ISNUMBER(FIND("marine",C1764)),ISNUMBER(FIND("mussel",C1764)),ISNUMBER(FIND("algae",C1764)),ISNUMBER(FIND("Donax faba",C1764)),ISNUMBER(FIND("estuarine",C1764)),ISNUMBER(FIND("snail",C1764)),ISNUMBER(FIND("Prorocentrum donghaiense",C1764)) )</f>
        <v>0</v>
      </c>
      <c r="AB1764" t="b">
        <f>OR(ISNUMBER(FIND(" rat ",C1764)),ISNUMBER(FIND(" rats ",C1764)),ISNUMBER(FIND(" Rats ",C1764)),ISNUMBER(FIND(" Rat ",C1764)),ISNUMBER(FIND(" rat.",C1764)),ISNUMBER(FIND(" rats.",C1764)),ISNUMBER(FIND("mouse",C1764)),ISNUMBER(FIND("mice",C1764)), ISNUMBER(FIND(" Mice",C1764)))</f>
        <v>0</v>
      </c>
      <c r="AC1764" t="b">
        <f>OR(ISNUMBER(FIND(" cell ",C1764)),ISNUMBER(FIND("fibroblast",C1764)),ISNUMBER(FIND("macrophage",C1764)),ISNUMBER(FIND("epithelial",C1764)),ISNUMBER(FIND("endothelial",C1764)),ISNUMBER(FIND("neuron",C1764)),ISNUMBER(FIND(" cells ",C1764)),ISNUMBER(FIND("RBC",C1764)),ISNUMBER(FIND("mitochond",C1764)),ISNUMBER(FIND("adipocyte",C1764)),ISNUMBER(FIND("osteo",C1764)),ISNUMBER(FIND("keratin",C1764)),ISNUMBER(FIND(" cell's ",C1764)),ISNUMBER(FIND("eukary",C1764)),ISNUMBER(FIND("sperm",C1764)))</f>
        <v>1</v>
      </c>
      <c r="AD1764" t="b">
        <f>OR(ISNUMBER(FIND("human",B1764)),ISNUMBER(FIND("workers",B1764)),ISNUMBER(FIND("workforces",B1764)),ISNUMBER(FIND("occupational",B1764)),ISNUMBER(FIND("Case report",B1764)),ISNUMBER(FIND("Workplaces",B1764)),ISNUMBER(FIND("worker",B1764)))</f>
        <v>0</v>
      </c>
      <c r="AE1764" t="b">
        <f>OR(ISNUMBER(FIND(" plant ",C1764)),ISNUMBER(FIND("Plant ",C1764)),ISNUMBER(FIND("tomato",C1764)),ISNUMBER(FIND("plants",C1764)),ISNUMBER(FIND("Plants",C1764)),ISNUMBER(FIND("algae",C1764)),ISNUMBER(FIND("lettuce",C1764)),ISNUMBER(FIND("green gram sprouts ",C1764)),ISNUMBER(FIND("Cucurbita pepo",C1764)),ISNUMBER(FIND("bean ",C1764)),ISNUMBER(FIND("chloroplast",C1764)),ISNUMBER(FIND("chlorophyll",C1764)),ISNUMBER(FIND("seedling",C1764)),ISNUMBER(FIND("canola",C1764)),ISNUMBER(FIND("shoot",C1764)),ISNUMBER(FIND("photosynthes",C1764)),ISNUMBER(FIND(" leaves ",C1764)),,ISNUMBER(FIND("agriculture",C1764)),ISNUMBER(FIND(" crops ",C1764)))</f>
        <v>0</v>
      </c>
      <c r="AF1764" t="b">
        <f>OR(ISNUMBER(FIND("bacteria",C1764)),ISNUMBER(FIND("Bacteria",C1764)),ISNUMBER(FIND("Bacterium",C1764)),ISNUMBER(FIND("bacterium",C1764)),ISNUMBER(FIND(" coli ",C1764)))</f>
        <v>0</v>
      </c>
      <c r="AG1764" t="b">
        <f>OR(ISNUMBER(FIND("fungi",C1764)),ISNUMBER(FIND("Fungi",C1764)),ISNUMBER(FIND("fungus",C1764)),ISNUMBER(FIND("Fungus",C1764)),ISNUMBER(FIND("mushroom",C1764)),ISNUMBER(FIND("Mushroom",C1764)),ISNUMBER(FIND(" mold ",C1764)))</f>
        <v>0</v>
      </c>
      <c r="AH1764" t="b">
        <f>OR(ISNUMBER(FIND("Pig ",C1764)),ISNUMBER(FIND("pig ",C1764)),ISNUMBER(FIND("Pigs ",C1764)),ISNUMBER(FIND("pigs ",C1764)))</f>
        <v>0</v>
      </c>
      <c r="AI1764" t="b">
        <f>OR(ISNUMBER(FIND(" C. elegans",C1764)),ISNUMBER(FIND("Caenorhabditis elegans",C1764)),ISNUMBER(FIND("earthworms",C1764)),ISNUMBER(FIND(" Ficopomatus enigmaticus",C1764)),ISNUMBER(FIND("larva",C1764)),ISNUMBER(FIND("Lumbriculus variegatus",C1764)),ISNUMBER(FIND("nematode",C1764)))</f>
        <v>0</v>
      </c>
      <c r="AJ1764" t="b">
        <f>NOT(OR(AA1764,AB1764,AC1764,AD1764,AE1764,AF1764,AG1764,AH1764,AI1764))</f>
        <v>0</v>
      </c>
      <c r="AL1764" t="b">
        <f>OR(AA1764,AB1764,AD1764,AE1764,AF1764,AG1764,AH1764,AI1764)</f>
        <v>0</v>
      </c>
      <c r="AM1764" t="b">
        <f>IF(Table1[[#This Row],[In vivo?]],IF(Table1[[#This Row],[Cell]],FALSE,TRUE),FALSE)</f>
        <v>0</v>
      </c>
      <c r="AN1764" t="b">
        <f>AND(AC1764,AL1764)</f>
        <v>0</v>
      </c>
      <c r="AO1764" t="b">
        <f>IF(Table1[[#This Row],[Cell]],IF(Table1[[#This Row],[In vivo?]],FALSE,TRUE),FALSE)</f>
        <v>1</v>
      </c>
      <c r="AP1764" t="b">
        <f>NOT(OR(Table1[[#This Row],[In vivo?]],Table1[[#This Row],[Only in Cell]]))</f>
        <v>0</v>
      </c>
      <c r="AQ1764" t="str">
        <f>IF(OR(Table1[[#This Row],[Rodents]],Table1[[#This Row],[Human]],Table1[[#This Row],[Pig]]),OR(ISNUMBER(FIND("pulmonary",C1764)),ISNUMBER(FIND("lung",C1764))),"NA")</f>
        <v>NA</v>
      </c>
      <c r="AR1764" t="str">
        <f>IF(OR(Table1[[#This Row],[Rodents]],Table1[[#This Row],[Human]],Table1[[#This Row],[Pig]]),OR(ISNUMBER(FIND("skin",C1764)),ISNUMBER(FIND("dermal",C1764))),"NA")</f>
        <v>NA</v>
      </c>
      <c r="AS1764" t="str">
        <f>IF(OR(Table1[[#This Row],[Rodents]],Table1[[#This Row],[Human]],Table1[[#This Row],[Pig]]),OR(ISNUMBER(FIND("liver",C1764)),ISNUMBER(FIND("hepat",C1764))),"NA")</f>
        <v>NA</v>
      </c>
      <c r="AT1764" t="str">
        <f>IF(OR(Table1[[#This Row],[Rodents]],Table1[[#This Row],[Human]],Table1[[#This Row],[Pig]]),OR(ISNUMBER(FIND("kidney",C1764)),ISNUMBER(FIND("neph",C1764))),"NA")</f>
        <v>NA</v>
      </c>
      <c r="AU1764" t="str">
        <f>IF(OR(Table1[[#This Row],[Rodents]],Table1[[#This Row],[Human]],Table1[[#This Row],[Pig]]),OR(ISNUMBER(FIND("brain",C1764)),ISNUMBER(FIND("neur",C1764)),ISNUMBER(FIND("nerv",C1764))),"NA")</f>
        <v>NA</v>
      </c>
      <c r="AV1764" t="str">
        <f>IF(OR(Table1[[#This Row],[Rodents]],Table1[[#This Row],[Human]],Table1[[#This Row],[Pig]]),OR(ISNUMBER(FIND("heart",C1764)),ISNUMBER(FIND("cardi",C1764))),"NA")</f>
        <v>NA</v>
      </c>
      <c r="AW1764" t="str">
        <f>IF(OR(Table1[[#This Row],[Rodents]],Table1[[#This Row],[Human]],Table1[[#This Row],[Pig]]),OR(ISNUMBER(FIND("gastro",C1764)),ISNUMBER(FIND("intesti",C1764)),ISNUMBER(FIND("stomach",C1764))),"NA")</f>
        <v>NA</v>
      </c>
      <c r="AX1764" t="str">
        <f>IF(OR(Table1[[#This Row],[Rodents]],Table1[[#This Row],[Human]],Table1[[#This Row],[Pig]]),NOT(OR(AQ1764,AR1764,AS1764,AT1764,AU1764,AV1764,AW1764)),"NA")</f>
        <v>NA</v>
      </c>
      <c r="AY1764" t="b">
        <f>OR(ISNUMBER(FIND("SWCNT",C1764)),ISNUMBER(FIND("SWNT",C1764)),ISNUMBER(FIND("single-wall",C1764)),ISNUMBER(FIND("single wall",C1764)),ISNUMBER(FIND("Single wall",C1764)),ISNUMBER(FIND("Single-wall",C1764)),ISNUMBER(FIND("SWCNT",B1764)),ISNUMBER(FIND("SWNT",B1764)),ISNUMBER(FIND("single-wall",B1764)),ISNUMBER(FIND("single wall",B1764)),ISNUMBER(FIND("Single-wall",B1764)),ISNUMBER(FIND("Single wall",B1764)))</f>
        <v>0</v>
      </c>
      <c r="AZ1764" t="b">
        <f>OR(ISNUMBER(FIND("MWCNT",C1764)),ISNUMBER(FIND("MWNT",C1764)),ISNUMBER(FIND("multi-wall",C1764)),ISNUMBER(FIND("multi wall",C1764)),ISNUMBER(FIND("multiwall",C1764)),ISNUMBER(FIND("Multi-wall",C1764)),ISNUMBER(FIND("Multi wall",C1764)),ISNUMBER(FIND("Multiwall",C1764)),ISNUMBER(FIND("MWCNT",B1764)),ISNUMBER(FIND("MWNT",B1764)),ISNUMBER(FIND("multi-wall",B1764)),ISNUMBER(FIND("multi wall",B1764)),ISNUMBER(FIND("multiwall",B1764)),ISNUMBER(FIND("Multi-wall",B1764)),ISNUMBER(FIND("Multi wall",B1764)),ISNUMBER(FIND("Multiwall",B1764)),ISNUMBER(FIND("Double-wall",B1764)),ISNUMBER(FIND("Double wall",B1764)),ISNUMBER(FIND("Doublewall",B1764)),ISNUMBER(FIND("double-wall",B1764)),ISNUMBER(FIND("double wall",B1764)),ISNUMBER(FIND("doublewall",B1764)))</f>
        <v>1</v>
      </c>
      <c r="BA1764" t="b">
        <f>AND(Table1[[#This Row],[SWCNT]],Table1[[#This Row],[MWCNT]])</f>
        <v>0</v>
      </c>
      <c r="BB1764" t="b">
        <f>IF(Table1[[#This Row],[SWCNT]]=TRUE,FALSE,IF(Table1[[#This Row],[MWCNT]]=TRUE,FALSE,TRUE))</f>
        <v>0</v>
      </c>
      <c r="BC1764" s="18"/>
    </row>
    <row r="1765" spans="1:55" ht="277.5">
      <c r="A1765" t="s">
        <v>5026</v>
      </c>
      <c r="B1765" s="2" t="s">
        <v>5027</v>
      </c>
      <c r="C1765" s="16" t="s">
        <v>5028</v>
      </c>
      <c r="D1765" s="17" t="s">
        <v>260</v>
      </c>
      <c r="E1765" s="2">
        <v>2010</v>
      </c>
      <c r="F1765" t="b">
        <f>OR(ISNUMBER(FIND("cytotoxic",C1765)),ISNUMBER(FIND("Cytotoxic",C1765)),ISNUMBER(FIND("cellular toxicity",C1765)),ISNUMBER(FIND("cell death",C1765)),ISNUMBER(FIND("viable",C1765)),ISNUMBER(FIND("phytotoxic",C1765)),ISNUMBER(FIND("acute toxicity",C1765)),ISNUMBER(FIND("MTT",C1765)),ISNUMBER(FIND("survival",C1765)),ISNUMBER(FIND("prolifer",C1765)),ISNUMBER(FIND("apoptosis",C1765)),ISNUMBER(FIND("neurotoxic",C1765)),ISNUMBER(FIND("  lysis ",C1765)),ISNUMBER(FIND("necrosis",C1765)),ISNUMBER(FIND("cellular death",C1765))*3,ISNUMBER(FIND("LDH",C1765)),ISNUMBER(FIND("Acute toxicity",C1765)))</f>
        <v>1</v>
      </c>
      <c r="G1765" t="b">
        <f>OR(ISNUMBER(FIND("genotoxic",C1765)),ISNUMBER(FIND("genotoxicity",C1765)),ISNUMBER(FIND("DNA damage",C1765)),ISNUMBER(FIND("DNA",C1765)),ISNUMBER(FIND("RNA",C1765)),ISNUMBER(FIND("mesothelioma",C1765)),ISNUMBER(FIND("carcino",C1765)),ISNUMBER(FIND("mutagen",C1765)),ISNUMBER(FIND("genetic",C1765)))</f>
        <v>0</v>
      </c>
      <c r="H1765" t="b">
        <f>OR(ISNUMBER(FIND("inflammatory",C1765)),ISNUMBER(FIND("inflamm",C1765)))</f>
        <v>0</v>
      </c>
      <c r="I1765" t="b">
        <f>OR(ISNUMBER(FIND("immune",C1765)),ISNUMBER(FIND("immunological",C1765)),ISNUMBER(FIND("interleuk",C1765)),ISNUMBER(FIND("platelet activation",C1765)),ISNUMBER(FIND("monocyte",C1765)),ISNUMBER(FIND("leukocyte",C1765)),ISNUMBER(FIND("cytokine",C1765)),ISNUMBER(FIND("CD4",C1765)),ISNUMBER(FIND("CD8",C1765)),ISNUMBER(FIND("T-cell",C1765)))</f>
        <v>0</v>
      </c>
      <c r="J1765" t="b">
        <f>OR(ISNUMBER(FIND("reactive oxygen",C1765)),ISNUMBER(FIND("ROS",C1765)),ISNUMBER(FIND("free radical",C1765)),ISNUMBER(FIND("oxidative stress",C1765)),ISNUMBER(FIND("peroxid",C1765)),ISNUMBER(FIND("oxidative",C1765)),ISNUMBER(FIND("antioxid",C1765)))</f>
        <v>0</v>
      </c>
      <c r="K1765" t="b">
        <f>OR(ISNUMBER(FIND("autophag",C1765)))</f>
        <v>0</v>
      </c>
      <c r="L1765" t="b">
        <f>OR(ISNUMBER(FIND("morpholog",C1765)))</f>
        <v>0</v>
      </c>
      <c r="M1765" t="b">
        <f>OR(ISNUMBER(FIND("fibrosis",C1765)),ISNUMBER(FIND("Fibrosis",C1765)),ISNUMBER(FIND("fibrot",C1765)))</f>
        <v>0</v>
      </c>
      <c r="N1765" t="b">
        <f>OR(ISNUMBER(FIND("offspring",C1765)),ISNUMBER(FIND("Parental",C1765)),ISNUMBER(FIND("parental",C1765)),ISNUMBER(FIND("germline",C1765)),ISNUMBER(FIND("reproduc",C1765)),ISNUMBER(FIND("embryo",C1765)))</f>
        <v>1</v>
      </c>
      <c r="O1765" t="b">
        <f>OR(ISNUMBER(FIND("metabol",C1765)),ISNUMBER(FIND("Metabol",C1765)),ISNUMBER(FIND("digest",C1765)),ISNUMBER(FIND("mitochon",C1765)))</f>
        <v>0</v>
      </c>
      <c r="P1765" t="b">
        <f>OR(ISNUMBER(FIND("ecotox",C1765)),ISNUMBER(FIND("Ecotox",B1765)),ISNUMBER(FIND("ecotox",B1765)),ISNUMBER(FIND("Ecotox",C1765)))</f>
        <v>0</v>
      </c>
      <c r="Q1765" t="b">
        <f>OR(ISNUMBER(FIND("Bioaccum",C1765)),ISNUMBER(FIND("bioaccum",C1765)),ISNUMBER(FIND("accum",C1765)))</f>
        <v>0</v>
      </c>
      <c r="R1765" t="b">
        <f>OR(ISNUMBER(FIND("Occupation",C1765)),ISNUMBER(FIND("occupation",C1765)),ISNUMBER(FIND("worker",C1765)),ISNUMBER(FIND("workforce",C1765)))</f>
        <v>0</v>
      </c>
      <c r="S1765" t="b">
        <f>NOT(OR(F1765,G1765,H1765,I1765,J1765,K1765,L1765,M1765,N1765,O1765,P1765,Q1765,R1765))</f>
        <v>0</v>
      </c>
      <c r="U1765" t="b">
        <f>OR(Table1[[#This Row],[Inflammation]],Table1[[#This Row],[Immune]])</f>
        <v>0</v>
      </c>
      <c r="V1765" t="str">
        <f>IF(OR(Table1[[#This Row],[Rodents]],Table1[[#This Row],[Human]],Table1[[#This Row],[Pig]]),OR(ISNUMBER(FIND("intratrach",C1765)),ISNUMBER(FIND("nasal ",C1765)),ISNUMBER(FIND("instill",C1765))),"NA")</f>
        <v>NA</v>
      </c>
      <c r="W1765" t="str">
        <f>IF(OR(Table1[[#This Row],[Rodents]],Table1[[#This Row],[Human]],Table1[[#This Row],[Pig]]),OR(ISNUMBER(FIND("dermal",C1765)),ISNUMBER(FIND("skin ",C1765))),"NA")</f>
        <v>NA</v>
      </c>
      <c r="X1765" t="str">
        <f>IF(OR(Table1[[#This Row],[Rodents]],Table1[[#This Row],[Human]],Table1[[#This Row],[Pig]]),OR(ISNUMBER(FIND("injected",C1765)),ISNUMBER(FIND("periton",C1765)),ISNUMBER(FIND("intrascrot",C1765))),"NA")</f>
        <v>NA</v>
      </c>
      <c r="Y1765" t="str">
        <f>IF(OR(Table1[[#This Row],[Rodents]],Table1[[#This Row],[Human]],Table1[[#This Row],[Pig]]),NOT(OR(Table1[[#This Row],[Inhaled/Intratracheal/intranasal]],Table1[[#This Row],[Dermal]],Table1[[#This Row],[Injected]])),"NA")</f>
        <v>NA</v>
      </c>
      <c r="AA1765" t="b">
        <f>OR(ISNUMBER(FIND("fish ",C1765)),ISNUMBER(FIND("Fish ",C1765)),ISNUMBER(FIND("aquatic",C1765)),ISNUMBER(FIND("daphnids",C1765)),ISNUMBER(FIND("Carcinus maenas",C1765)),ISNUMBER(FIND("Daphnia",C1765)),ISNUMBER(FIND("Ruditapes philippinarum",C1765)),ISNUMBER(FIND("daphnia",C1765)),ISNUMBER(FIND("marine",C1765)),ISNUMBER(FIND("mussel",C1765)),ISNUMBER(FIND("algae",C1765)),ISNUMBER(FIND("Donax faba",C1765)),ISNUMBER(FIND("estuarine",C1765)),ISNUMBER(FIND("snail",C1765)),ISNUMBER(FIND("Prorocentrum donghaiense",C1765)) )</f>
        <v>0</v>
      </c>
      <c r="AB1765" t="b">
        <f>OR(ISNUMBER(FIND(" rat ",C1765)),ISNUMBER(FIND(" rats ",C1765)),ISNUMBER(FIND(" Rats ",C1765)),ISNUMBER(FIND(" Rat ",C1765)),ISNUMBER(FIND(" rat.",C1765)),ISNUMBER(FIND(" rats.",C1765)),ISNUMBER(FIND("mouse",C1765)),ISNUMBER(FIND("mice",C1765)), ISNUMBER(FIND(" Mice",C1765)))</f>
        <v>0</v>
      </c>
      <c r="AC1765" t="b">
        <f>OR(ISNUMBER(FIND(" cell ",C1765)),ISNUMBER(FIND("fibroblast",C1765)),ISNUMBER(FIND("macrophage",C1765)),ISNUMBER(FIND("epithelial",C1765)),ISNUMBER(FIND("endothelial",C1765)),ISNUMBER(FIND("neuron",C1765)),ISNUMBER(FIND(" cells ",C1765)),ISNUMBER(FIND("RBC",C1765)),ISNUMBER(FIND("mitochond",C1765)),ISNUMBER(FIND("adipocyte",C1765)),ISNUMBER(FIND("osteo",C1765)),ISNUMBER(FIND("keratin",C1765)),ISNUMBER(FIND(" cell's ",C1765)),ISNUMBER(FIND("eukary",C1765)),ISNUMBER(FIND("sperm",C1765)))</f>
        <v>1</v>
      </c>
      <c r="AD1765" t="b">
        <f>OR(ISNUMBER(FIND("human",B1765)),ISNUMBER(FIND("workers",B1765)),ISNUMBER(FIND("workforces",B1765)),ISNUMBER(FIND("occupational",B1765)),ISNUMBER(FIND("Case report",B1765)),ISNUMBER(FIND("Workplaces",B1765)),ISNUMBER(FIND("worker",B1765)))</f>
        <v>0</v>
      </c>
      <c r="AE1765" t="b">
        <f>OR(ISNUMBER(FIND(" plant ",C1765)),ISNUMBER(FIND("Plant ",C1765)),ISNUMBER(FIND("tomato",C1765)),ISNUMBER(FIND("plants",C1765)),ISNUMBER(FIND("Plants",C1765)),ISNUMBER(FIND("algae",C1765)),ISNUMBER(FIND("lettuce",C1765)),ISNUMBER(FIND("green gram sprouts ",C1765)),ISNUMBER(FIND("Cucurbita pepo",C1765)),ISNUMBER(FIND("bean ",C1765)),ISNUMBER(FIND("chloroplast",C1765)),ISNUMBER(FIND("chlorophyll",C1765)),ISNUMBER(FIND("seedling",C1765)),ISNUMBER(FIND("canola",C1765)),ISNUMBER(FIND("shoot",C1765)),ISNUMBER(FIND("photosynthes",C1765)),ISNUMBER(FIND(" leaves ",C1765)),,ISNUMBER(FIND("agriculture",C1765)),ISNUMBER(FIND(" crops ",C1765)))</f>
        <v>0</v>
      </c>
      <c r="AF1765" t="b">
        <f>OR(ISNUMBER(FIND("bacteria",C1765)),ISNUMBER(FIND("Bacteria",C1765)),ISNUMBER(FIND("Bacterium",C1765)),ISNUMBER(FIND("bacterium",C1765)),ISNUMBER(FIND(" coli ",C1765)))</f>
        <v>0</v>
      </c>
      <c r="AG1765" t="b">
        <f>OR(ISNUMBER(FIND("fungi",C1765)),ISNUMBER(FIND("Fungi",C1765)),ISNUMBER(FIND("fungus",C1765)),ISNUMBER(FIND("Fungus",C1765)),ISNUMBER(FIND("mushroom",C1765)),ISNUMBER(FIND("Mushroom",C1765)),ISNUMBER(FIND(" mold ",C1765)))</f>
        <v>0</v>
      </c>
      <c r="AH1765" t="b">
        <f>OR(ISNUMBER(FIND("Pig ",C1765)),ISNUMBER(FIND("pig ",C1765)),ISNUMBER(FIND("Pigs ",C1765)),ISNUMBER(FIND("pigs ",C1765)))</f>
        <v>0</v>
      </c>
      <c r="AI1765" t="b">
        <f>OR(ISNUMBER(FIND(" C. elegans",C1765)),ISNUMBER(FIND("Caenorhabditis elegans",C1765)),ISNUMBER(FIND("earthworms",C1765)),ISNUMBER(FIND(" Ficopomatus enigmaticus",C1765)),ISNUMBER(FIND("larva",C1765)),ISNUMBER(FIND("Lumbriculus variegatus",C1765)),ISNUMBER(FIND("nematode",C1765)))</f>
        <v>0</v>
      </c>
      <c r="AJ1765" t="b">
        <f>NOT(OR(AA1765,AB1765,AC1765,AD1765,AE1765,AF1765,AG1765,AH1765,AI1765))</f>
        <v>0</v>
      </c>
      <c r="AL1765" t="b">
        <f>OR(AA1765,AB1765,AD1765,AE1765,AF1765,AG1765,AH1765,AI1765)</f>
        <v>0</v>
      </c>
      <c r="AM1765" t="b">
        <f>IF(Table1[[#This Row],[In vivo?]],IF(Table1[[#This Row],[Cell]],FALSE,TRUE),FALSE)</f>
        <v>0</v>
      </c>
      <c r="AN1765" t="b">
        <f>AND(AC1765,AL1765)</f>
        <v>0</v>
      </c>
      <c r="AO1765" t="b">
        <f>IF(Table1[[#This Row],[Cell]],IF(Table1[[#This Row],[In vivo?]],FALSE,TRUE),FALSE)</f>
        <v>1</v>
      </c>
      <c r="AP1765" t="b">
        <f>NOT(OR(Table1[[#This Row],[In vivo?]],Table1[[#This Row],[Only in Cell]]))</f>
        <v>0</v>
      </c>
      <c r="AQ1765" t="str">
        <f>IF(OR(Table1[[#This Row],[Rodents]],Table1[[#This Row],[Human]],Table1[[#This Row],[Pig]]),OR(ISNUMBER(FIND("pulmonary",C1765)),ISNUMBER(FIND("lung",C1765))),"NA")</f>
        <v>NA</v>
      </c>
      <c r="AR1765" t="str">
        <f>IF(OR(Table1[[#This Row],[Rodents]],Table1[[#This Row],[Human]],Table1[[#This Row],[Pig]]),OR(ISNUMBER(FIND("skin",C1765)),ISNUMBER(FIND("dermal",C1765))),"NA")</f>
        <v>NA</v>
      </c>
      <c r="AS1765" t="str">
        <f>IF(OR(Table1[[#This Row],[Rodents]],Table1[[#This Row],[Human]],Table1[[#This Row],[Pig]]),OR(ISNUMBER(FIND("liver",C1765)),ISNUMBER(FIND("hepat",C1765))),"NA")</f>
        <v>NA</v>
      </c>
      <c r="AT1765" t="str">
        <f>IF(OR(Table1[[#This Row],[Rodents]],Table1[[#This Row],[Human]],Table1[[#This Row],[Pig]]),OR(ISNUMBER(FIND("kidney",C1765)),ISNUMBER(FIND("neph",C1765))),"NA")</f>
        <v>NA</v>
      </c>
      <c r="AU1765" t="str">
        <f>IF(OR(Table1[[#This Row],[Rodents]],Table1[[#This Row],[Human]],Table1[[#This Row],[Pig]]),OR(ISNUMBER(FIND("brain",C1765)),ISNUMBER(FIND("neur",C1765)),ISNUMBER(FIND("nerv",C1765))),"NA")</f>
        <v>NA</v>
      </c>
      <c r="AV1765" t="str">
        <f>IF(OR(Table1[[#This Row],[Rodents]],Table1[[#This Row],[Human]],Table1[[#This Row],[Pig]]),OR(ISNUMBER(FIND("heart",C1765)),ISNUMBER(FIND("cardi",C1765))),"NA")</f>
        <v>NA</v>
      </c>
      <c r="AW1765" t="str">
        <f>IF(OR(Table1[[#This Row],[Rodents]],Table1[[#This Row],[Human]],Table1[[#This Row],[Pig]]),OR(ISNUMBER(FIND("gastro",C1765)),ISNUMBER(FIND("intesti",C1765)),ISNUMBER(FIND("stomach",C1765))),"NA")</f>
        <v>NA</v>
      </c>
      <c r="AX1765" t="str">
        <f>IF(OR(Table1[[#This Row],[Rodents]],Table1[[#This Row],[Human]],Table1[[#This Row],[Pig]]),NOT(OR(AQ1765,AR1765,AS1765,AT1765,AU1765,AV1765,AW1765)),"NA")</f>
        <v>NA</v>
      </c>
      <c r="AY1765" t="b">
        <f>OR(ISNUMBER(FIND("SWCNT",C1765)),ISNUMBER(FIND("SWNT",C1765)),ISNUMBER(FIND("single-wall",C1765)),ISNUMBER(FIND("single wall",C1765)),ISNUMBER(FIND("Single wall",C1765)),ISNUMBER(FIND("Single-wall",C1765)),ISNUMBER(FIND("SWCNT",B1765)),ISNUMBER(FIND("SWNT",B1765)),ISNUMBER(FIND("single-wall",B1765)),ISNUMBER(FIND("single wall",B1765)),ISNUMBER(FIND("Single-wall",B1765)),ISNUMBER(FIND("Single wall",B1765)))</f>
        <v>0</v>
      </c>
      <c r="AZ1765" t="b">
        <f>OR(ISNUMBER(FIND("MWCNT",C1765)),ISNUMBER(FIND("MWNT",C1765)),ISNUMBER(FIND("multi-wall",C1765)),ISNUMBER(FIND("multi wall",C1765)),ISNUMBER(FIND("multiwall",C1765)),ISNUMBER(FIND("Multi-wall",C1765)),ISNUMBER(FIND("Multi wall",C1765)),ISNUMBER(FIND("Multiwall",C1765)),ISNUMBER(FIND("MWCNT",B1765)),ISNUMBER(FIND("MWNT",B1765)),ISNUMBER(FIND("multi-wall",B1765)),ISNUMBER(FIND("multi wall",B1765)),ISNUMBER(FIND("multiwall",B1765)),ISNUMBER(FIND("Multi-wall",B1765)),ISNUMBER(FIND("Multi wall",B1765)),ISNUMBER(FIND("Multiwall",B1765)),ISNUMBER(FIND("Double-wall",B1765)),ISNUMBER(FIND("Double wall",B1765)),ISNUMBER(FIND("Doublewall",B1765)),ISNUMBER(FIND("double-wall",B1765)),ISNUMBER(FIND("double wall",B1765)),ISNUMBER(FIND("doublewall",B1765)))</f>
        <v>1</v>
      </c>
      <c r="BA1765" t="b">
        <f>AND(Table1[[#This Row],[SWCNT]],Table1[[#This Row],[MWCNT]])</f>
        <v>0</v>
      </c>
      <c r="BB1765" t="b">
        <f>IF(Table1[[#This Row],[SWCNT]]=TRUE,FALSE,IF(Table1[[#This Row],[MWCNT]]=TRUE,FALSE,TRUE))</f>
        <v>0</v>
      </c>
      <c r="BC1765" s="18"/>
    </row>
    <row r="1766" spans="1:55" ht="129.5">
      <c r="B1766" s="2" t="s">
        <v>5030</v>
      </c>
      <c r="C1766" s="16" t="s">
        <v>5033</v>
      </c>
      <c r="D1766" s="17" t="s">
        <v>1191</v>
      </c>
      <c r="E1766" s="2">
        <v>2010</v>
      </c>
      <c r="F1766" t="b">
        <f>OR(ISNUMBER(FIND("cytotoxic",C1766)),ISNUMBER(FIND("Cytotoxic",C1766)),ISNUMBER(FIND("cellular toxicity",C1766)),ISNUMBER(FIND("cell death",C1766)),ISNUMBER(FIND("viable",C1766)),ISNUMBER(FIND("phytotoxic",C1766)),ISNUMBER(FIND("acute toxicity",C1766)),ISNUMBER(FIND("MTT",C1766)),ISNUMBER(FIND("survival",C1766)),ISNUMBER(FIND("prolifer",C1766)),ISNUMBER(FIND("apoptosis",C1766)),ISNUMBER(FIND("neurotoxic",C1766)),ISNUMBER(FIND("  lysis ",C1766)),ISNUMBER(FIND("necrosis",C1766)),ISNUMBER(FIND("cellular death",C1766))*3,ISNUMBER(FIND("LDH",C1766)),ISNUMBER(FIND("Acute toxicity",C1766)))</f>
        <v>0</v>
      </c>
      <c r="G1766" t="b">
        <f>OR(ISNUMBER(FIND("genotoxic",C1766)),ISNUMBER(FIND("genotoxicity",C1766)),ISNUMBER(FIND("DNA damage",C1766)),ISNUMBER(FIND("DNA",C1766)),ISNUMBER(FIND("RNA",C1766)),ISNUMBER(FIND("mesothelioma",C1766)),ISNUMBER(FIND("carcino",C1766)),ISNUMBER(FIND("mutagen",C1766)),ISNUMBER(FIND("genetic",C1766)))</f>
        <v>0</v>
      </c>
      <c r="H1766" t="b">
        <f>OR(ISNUMBER(FIND("inflammatory",C1766)),ISNUMBER(FIND("inflamm",C1766)))</f>
        <v>0</v>
      </c>
      <c r="I1766" t="b">
        <f>OR(ISNUMBER(FIND("immune",C1766)),ISNUMBER(FIND("immunological",C1766)),ISNUMBER(FIND("interleuk",C1766)),ISNUMBER(FIND("platelet activation",C1766)),ISNUMBER(FIND("monocyte",C1766)),ISNUMBER(FIND("leukocyte",C1766)),ISNUMBER(FIND("cytokine",C1766)),ISNUMBER(FIND("CD4",C1766)),ISNUMBER(FIND("CD8",C1766)),ISNUMBER(FIND("T-cell",C1766)))</f>
        <v>0</v>
      </c>
      <c r="J1766" t="b">
        <f>OR(ISNUMBER(FIND("reactive oxygen",C1766)),ISNUMBER(FIND("ROS",C1766)),ISNUMBER(FIND("free radical",C1766)),ISNUMBER(FIND("oxidative stress",C1766)),ISNUMBER(FIND("peroxid",C1766)),ISNUMBER(FIND("oxidative",C1766)),ISNUMBER(FIND("antioxid",C1766)))</f>
        <v>1</v>
      </c>
      <c r="K1766" t="b">
        <f>OR(ISNUMBER(FIND("autophag",C1766)))</f>
        <v>0</v>
      </c>
      <c r="L1766" t="b">
        <f>OR(ISNUMBER(FIND("morpholog",C1766)))</f>
        <v>0</v>
      </c>
      <c r="M1766" t="b">
        <f>OR(ISNUMBER(FIND("fibrosis",C1766)),ISNUMBER(FIND("Fibrosis",C1766)),ISNUMBER(FIND("fibrot",C1766)))</f>
        <v>0</v>
      </c>
      <c r="N1766" t="b">
        <f>OR(ISNUMBER(FIND("offspring",C1766)),ISNUMBER(FIND("Parental",C1766)),ISNUMBER(FIND("parental",C1766)),ISNUMBER(FIND("germline",C1766)),ISNUMBER(FIND("reproduc",C1766)),ISNUMBER(FIND("embryo",C1766)))</f>
        <v>0</v>
      </c>
      <c r="O1766" t="b">
        <f>OR(ISNUMBER(FIND("metabol",C1766)),ISNUMBER(FIND("Metabol",C1766)),ISNUMBER(FIND("digest",C1766)),ISNUMBER(FIND("mitochon",C1766)))</f>
        <v>0</v>
      </c>
      <c r="P1766" t="b">
        <f>OR(ISNUMBER(FIND("ecotox",C1766)),ISNUMBER(FIND("Ecotox",B1766)),ISNUMBER(FIND("ecotox",B1766)),ISNUMBER(FIND("Ecotox",C1766)))</f>
        <v>0</v>
      </c>
      <c r="Q1766" t="b">
        <f>OR(ISNUMBER(FIND("Bioaccum",C1766)),ISNUMBER(FIND("bioaccum",C1766)),ISNUMBER(FIND("accum",C1766)))</f>
        <v>0</v>
      </c>
      <c r="R1766" t="b">
        <f>OR(ISNUMBER(FIND("Occupation",C1766)),ISNUMBER(FIND("occupation",C1766)),ISNUMBER(FIND("worker",C1766)),ISNUMBER(FIND("workforce",C1766)))</f>
        <v>0</v>
      </c>
      <c r="S1766" t="b">
        <f>NOT(OR(F1766,G1766,H1766,I1766,J1766,K1766,L1766,M1766,N1766,O1766,P1766,Q1766,R1766))</f>
        <v>0</v>
      </c>
      <c r="U1766" t="b">
        <f>OR(Table1[[#This Row],[Inflammation]],Table1[[#This Row],[Immune]])</f>
        <v>0</v>
      </c>
      <c r="V1766" t="str">
        <f>IF(OR(Table1[[#This Row],[Rodents]],Table1[[#This Row],[Human]],Table1[[#This Row],[Pig]]),OR(ISNUMBER(FIND("intratrach",C1766)),ISNUMBER(FIND("nasal ",C1766)),ISNUMBER(FIND("instill",C1766))),"NA")</f>
        <v>NA</v>
      </c>
      <c r="W1766" t="str">
        <f>IF(OR(Table1[[#This Row],[Rodents]],Table1[[#This Row],[Human]],Table1[[#This Row],[Pig]]),OR(ISNUMBER(FIND("dermal",C1766)),ISNUMBER(FIND("skin ",C1766))),"NA")</f>
        <v>NA</v>
      </c>
      <c r="X1766" t="str">
        <f>IF(OR(Table1[[#This Row],[Rodents]],Table1[[#This Row],[Human]],Table1[[#This Row],[Pig]]),OR(ISNUMBER(FIND("injected",C1766)),ISNUMBER(FIND("periton",C1766)),ISNUMBER(FIND("intrascrot",C1766))),"NA")</f>
        <v>NA</v>
      </c>
      <c r="Y1766" t="str">
        <f>IF(OR(Table1[[#This Row],[Rodents]],Table1[[#This Row],[Human]],Table1[[#This Row],[Pig]]),NOT(OR(Table1[[#This Row],[Inhaled/Intratracheal/intranasal]],Table1[[#This Row],[Dermal]],Table1[[#This Row],[Injected]])),"NA")</f>
        <v>NA</v>
      </c>
      <c r="AA1766" t="b">
        <f>OR(ISNUMBER(FIND("fish ",C1766)),ISNUMBER(FIND("Fish ",C1766)),ISNUMBER(FIND("aquatic",C1766)),ISNUMBER(FIND("daphnids",C1766)),ISNUMBER(FIND("Carcinus maenas",C1766)),ISNUMBER(FIND("Daphnia",C1766)),ISNUMBER(FIND("Ruditapes philippinarum",C1766)),ISNUMBER(FIND("daphnia",C1766)),ISNUMBER(FIND("marine",C1766)),ISNUMBER(FIND("mussel",C1766)),ISNUMBER(FIND("algae",C1766)),ISNUMBER(FIND("Donax faba",C1766)),ISNUMBER(FIND("estuarine",C1766)),ISNUMBER(FIND("snail",C1766)),ISNUMBER(FIND("Prorocentrum donghaiense",C1766)) )</f>
        <v>0</v>
      </c>
      <c r="AB1766" t="b">
        <f>OR(ISNUMBER(FIND(" rat ",C1766)),ISNUMBER(FIND(" rats ",C1766)),ISNUMBER(FIND(" Rats ",C1766)),ISNUMBER(FIND(" Rat ",C1766)),ISNUMBER(FIND(" rat.",C1766)),ISNUMBER(FIND(" rats.",C1766)),ISNUMBER(FIND("mouse",C1766)),ISNUMBER(FIND("mice",C1766)), ISNUMBER(FIND(" Mice",C1766)))</f>
        <v>0</v>
      </c>
      <c r="AC1766" t="b">
        <f>OR(ISNUMBER(FIND(" cell ",C1766)),ISNUMBER(FIND("fibroblast",C1766)),ISNUMBER(FIND("macrophage",C1766)),ISNUMBER(FIND("epithelial",C1766)),ISNUMBER(FIND("endothelial",C1766)),ISNUMBER(FIND("neuron",C1766)),ISNUMBER(FIND(" cells ",C1766)),ISNUMBER(FIND("RBC",C1766)),ISNUMBER(FIND("mitochond",C1766)),ISNUMBER(FIND("adipocyte",C1766)),ISNUMBER(FIND("osteo",C1766)),ISNUMBER(FIND("keratin",C1766)),ISNUMBER(FIND(" cell's ",C1766)),ISNUMBER(FIND("eukary",C1766)),ISNUMBER(FIND("sperm",C1766)))</f>
        <v>1</v>
      </c>
      <c r="AD1766" t="b">
        <f>OR(ISNUMBER(FIND("human",B1766)),ISNUMBER(FIND("workers",B1766)),ISNUMBER(FIND("workforces",B1766)),ISNUMBER(FIND("occupational",B1766)),ISNUMBER(FIND("Case report",B1766)),ISNUMBER(FIND("Workplaces",B1766)),ISNUMBER(FIND("worker",B1766)))</f>
        <v>0</v>
      </c>
      <c r="AE1766" t="b">
        <f>OR(ISNUMBER(FIND(" plant ",C1766)),ISNUMBER(FIND("Plant ",C1766)),ISNUMBER(FIND("tomato",C1766)),ISNUMBER(FIND("plants",C1766)),ISNUMBER(FIND("Plants",C1766)),ISNUMBER(FIND("algae",C1766)),ISNUMBER(FIND("lettuce",C1766)),ISNUMBER(FIND("green gram sprouts ",C1766)),ISNUMBER(FIND("Cucurbita pepo",C1766)),ISNUMBER(FIND("bean ",C1766)),ISNUMBER(FIND("chloroplast",C1766)),ISNUMBER(FIND("chlorophyll",C1766)),ISNUMBER(FIND("seedling",C1766)),ISNUMBER(FIND("canola",C1766)),ISNUMBER(FIND("shoot",C1766)),ISNUMBER(FIND("photosynthes",C1766)),ISNUMBER(FIND(" leaves ",C1766)),,ISNUMBER(FIND("agriculture",C1766)),ISNUMBER(FIND(" crops ",C1766)))</f>
        <v>0</v>
      </c>
      <c r="AF1766" t="b">
        <f>OR(ISNUMBER(FIND("bacteria",C1766)),ISNUMBER(FIND("Bacteria",C1766)),ISNUMBER(FIND("Bacterium",C1766)),ISNUMBER(FIND("bacterium",C1766)),ISNUMBER(FIND(" coli ",C1766)))</f>
        <v>0</v>
      </c>
      <c r="AG1766" t="b">
        <f>OR(ISNUMBER(FIND("fungi",C1766)),ISNUMBER(FIND("Fungi",C1766)),ISNUMBER(FIND("fungus",C1766)),ISNUMBER(FIND("Fungus",C1766)),ISNUMBER(FIND("mushroom",C1766)),ISNUMBER(FIND("Mushroom",C1766)),ISNUMBER(FIND(" mold ",C1766)))</f>
        <v>0</v>
      </c>
      <c r="AH1766" t="b">
        <f>OR(ISNUMBER(FIND("Pig ",C1766)),ISNUMBER(FIND("pig ",C1766)),ISNUMBER(FIND("Pigs ",C1766)),ISNUMBER(FIND("pigs ",C1766)))</f>
        <v>0</v>
      </c>
      <c r="AI1766" t="b">
        <f>OR(ISNUMBER(FIND(" C. elegans",C1766)),ISNUMBER(FIND("Caenorhabditis elegans",C1766)),ISNUMBER(FIND("earthworms",C1766)),ISNUMBER(FIND(" Ficopomatus enigmaticus",C1766)),ISNUMBER(FIND("larva",C1766)),ISNUMBER(FIND("Lumbriculus variegatus",C1766)),ISNUMBER(FIND("nematode",C1766)))</f>
        <v>0</v>
      </c>
      <c r="AJ1766" t="b">
        <f>NOT(OR(AA1766,AB1766,AC1766,AD1766,AE1766,AF1766,AG1766,AH1766,AI1766))</f>
        <v>0</v>
      </c>
      <c r="AL1766" t="b">
        <f>OR(AA1766,AB1766,AD1766,AE1766,AF1766,AG1766,AH1766,AI1766)</f>
        <v>0</v>
      </c>
      <c r="AM1766" t="b">
        <f>IF(Table1[[#This Row],[In vivo?]],IF(Table1[[#This Row],[Cell]],FALSE,TRUE),FALSE)</f>
        <v>0</v>
      </c>
      <c r="AN1766" t="b">
        <f>AND(AC1766,AL1766)</f>
        <v>0</v>
      </c>
      <c r="AO1766" t="b">
        <f>IF(Table1[[#This Row],[Cell]],IF(Table1[[#This Row],[In vivo?]],FALSE,TRUE),FALSE)</f>
        <v>1</v>
      </c>
      <c r="AP1766" t="b">
        <f>NOT(OR(Table1[[#This Row],[In vivo?]],Table1[[#This Row],[Only in Cell]]))</f>
        <v>0</v>
      </c>
      <c r="AQ1766" t="str">
        <f>IF(OR(Table1[[#This Row],[Rodents]],Table1[[#This Row],[Human]],Table1[[#This Row],[Pig]]),OR(ISNUMBER(FIND("pulmonary",C1766)),ISNUMBER(FIND("lung",C1766))),"NA")</f>
        <v>NA</v>
      </c>
      <c r="AR1766" t="str">
        <f>IF(OR(Table1[[#This Row],[Rodents]],Table1[[#This Row],[Human]],Table1[[#This Row],[Pig]]),OR(ISNUMBER(FIND("skin",C1766)),ISNUMBER(FIND("dermal",C1766))),"NA")</f>
        <v>NA</v>
      </c>
      <c r="AS1766" t="str">
        <f>IF(OR(Table1[[#This Row],[Rodents]],Table1[[#This Row],[Human]],Table1[[#This Row],[Pig]]),OR(ISNUMBER(FIND("liver",C1766)),ISNUMBER(FIND("hepat",C1766))),"NA")</f>
        <v>NA</v>
      </c>
      <c r="AT1766" t="str">
        <f>IF(OR(Table1[[#This Row],[Rodents]],Table1[[#This Row],[Human]],Table1[[#This Row],[Pig]]),OR(ISNUMBER(FIND("kidney",C1766)),ISNUMBER(FIND("neph",C1766))),"NA")</f>
        <v>NA</v>
      </c>
      <c r="AU1766" t="str">
        <f>IF(OR(Table1[[#This Row],[Rodents]],Table1[[#This Row],[Human]],Table1[[#This Row],[Pig]]),OR(ISNUMBER(FIND("brain",C1766)),ISNUMBER(FIND("neur",C1766)),ISNUMBER(FIND("nerv",C1766))),"NA")</f>
        <v>NA</v>
      </c>
      <c r="AV1766" t="str">
        <f>IF(OR(Table1[[#This Row],[Rodents]],Table1[[#This Row],[Human]],Table1[[#This Row],[Pig]]),OR(ISNUMBER(FIND("heart",C1766)),ISNUMBER(FIND("cardi",C1766))),"NA")</f>
        <v>NA</v>
      </c>
      <c r="AW1766" t="str">
        <f>IF(OR(Table1[[#This Row],[Rodents]],Table1[[#This Row],[Human]],Table1[[#This Row],[Pig]]),OR(ISNUMBER(FIND("gastro",C1766)),ISNUMBER(FIND("intesti",C1766)),ISNUMBER(FIND("stomach",C1766))),"NA")</f>
        <v>NA</v>
      </c>
      <c r="AX1766" t="str">
        <f>IF(OR(Table1[[#This Row],[Rodents]],Table1[[#This Row],[Human]],Table1[[#This Row],[Pig]]),NOT(OR(AQ1766,AR1766,AS1766,AT1766,AU1766,AV1766,AW1766)),"NA")</f>
        <v>NA</v>
      </c>
      <c r="AY1766" t="b">
        <f>OR(ISNUMBER(FIND("SWCNT",C1766)),ISNUMBER(FIND("SWNT",C1766)),ISNUMBER(FIND("single-wall",C1766)),ISNUMBER(FIND("single wall",C1766)),ISNUMBER(FIND("Single wall",C1766)),ISNUMBER(FIND("Single-wall",C1766)),ISNUMBER(FIND("SWCNT",B1766)),ISNUMBER(FIND("SWNT",B1766)),ISNUMBER(FIND("single-wall",B1766)),ISNUMBER(FIND("single wall",B1766)),ISNUMBER(FIND("Single-wall",B1766)),ISNUMBER(FIND("Single wall",B1766)))</f>
        <v>0</v>
      </c>
      <c r="AZ1766" t="b">
        <f>OR(ISNUMBER(FIND("MWCNT",C1766)),ISNUMBER(FIND("MWNT",C1766)),ISNUMBER(FIND("multi-wall",C1766)),ISNUMBER(FIND("multi wall",C1766)),ISNUMBER(FIND("multiwall",C1766)),ISNUMBER(FIND("Multi-wall",C1766)),ISNUMBER(FIND("Multi wall",C1766)),ISNUMBER(FIND("Multiwall",C1766)),ISNUMBER(FIND("MWCNT",B1766)),ISNUMBER(FIND("MWNT",B1766)),ISNUMBER(FIND("multi-wall",B1766)),ISNUMBER(FIND("multi wall",B1766)),ISNUMBER(FIND("multiwall",B1766)),ISNUMBER(FIND("Multi-wall",B1766)),ISNUMBER(FIND("Multi wall",B1766)),ISNUMBER(FIND("Multiwall",B1766)),ISNUMBER(FIND("Double-wall",B1766)),ISNUMBER(FIND("Double wall",B1766)),ISNUMBER(FIND("Doublewall",B1766)),ISNUMBER(FIND("double-wall",B1766)),ISNUMBER(FIND("double wall",B1766)),ISNUMBER(FIND("doublewall",B1766)))</f>
        <v>1</v>
      </c>
      <c r="BA1766" t="b">
        <f>AND(Table1[[#This Row],[SWCNT]],Table1[[#This Row],[MWCNT]])</f>
        <v>0</v>
      </c>
      <c r="BB1766" t="b">
        <f>IF(Table1[[#This Row],[SWCNT]]=TRUE,FALSE,IF(Table1[[#This Row],[MWCNT]]=TRUE,FALSE,TRUE))</f>
        <v>0</v>
      </c>
      <c r="BC1766" s="18"/>
    </row>
    <row r="1767" spans="1:55" ht="111">
      <c r="B1767" s="2" t="s">
        <v>5031</v>
      </c>
      <c r="C1767" s="16" t="s">
        <v>5034</v>
      </c>
      <c r="D1767" s="17" t="s">
        <v>1191</v>
      </c>
      <c r="E1767" s="2">
        <v>2010</v>
      </c>
      <c r="F1767" t="b">
        <f>OR(ISNUMBER(FIND("cytotoxic",C1767)),ISNUMBER(FIND("Cytotoxic",C1767)),ISNUMBER(FIND("cellular toxicity",C1767)),ISNUMBER(FIND("cell death",C1767)),ISNUMBER(FIND("viable",C1767)),ISNUMBER(FIND("phytotoxic",C1767)),ISNUMBER(FIND("acute toxicity",C1767)),ISNUMBER(FIND("MTT",C1767)),ISNUMBER(FIND("survival",C1767)),ISNUMBER(FIND("prolifer",C1767)),ISNUMBER(FIND("apoptosis",C1767)),ISNUMBER(FIND("neurotoxic",C1767)),ISNUMBER(FIND("  lysis ",C1767)),ISNUMBER(FIND("necrosis",C1767)),ISNUMBER(FIND("cellular death",C1767))*3,ISNUMBER(FIND("LDH",C1767)),ISNUMBER(FIND("Acute toxicity",C1767)))</f>
        <v>1</v>
      </c>
      <c r="G1767" t="b">
        <f>OR(ISNUMBER(FIND("genotoxic",C1767)),ISNUMBER(FIND("genotoxicity",C1767)),ISNUMBER(FIND("DNA damage",C1767)),ISNUMBER(FIND("DNA",C1767)),ISNUMBER(FIND("RNA",C1767)),ISNUMBER(FIND("mesothelioma",C1767)),ISNUMBER(FIND("carcino",C1767)),ISNUMBER(FIND("mutagen",C1767)),ISNUMBER(FIND("genetic",C1767)))</f>
        <v>0</v>
      </c>
      <c r="H1767" t="b">
        <f>OR(ISNUMBER(FIND("inflammatory",C1767)),ISNUMBER(FIND("inflamm",C1767)))</f>
        <v>0</v>
      </c>
      <c r="I1767" t="b">
        <f>OR(ISNUMBER(FIND("immune",C1767)),ISNUMBER(FIND("immunological",C1767)),ISNUMBER(FIND("interleuk",C1767)),ISNUMBER(FIND("platelet activation",C1767)),ISNUMBER(FIND("monocyte",C1767)),ISNUMBER(FIND("leukocyte",C1767)),ISNUMBER(FIND("cytokine",C1767)),ISNUMBER(FIND("CD4",C1767)),ISNUMBER(FIND("CD8",C1767)),ISNUMBER(FIND("T-cell",C1767)))</f>
        <v>0</v>
      </c>
      <c r="J1767" t="b">
        <f>OR(ISNUMBER(FIND("reactive oxygen",C1767)),ISNUMBER(FIND("ROS",C1767)),ISNUMBER(FIND("free radical",C1767)),ISNUMBER(FIND("oxidative stress",C1767)),ISNUMBER(FIND("peroxid",C1767)),ISNUMBER(FIND("oxidative",C1767)),ISNUMBER(FIND("antioxid",C1767)))</f>
        <v>0</v>
      </c>
      <c r="K1767" t="b">
        <f>OR(ISNUMBER(FIND("autophag",C1767)))</f>
        <v>0</v>
      </c>
      <c r="L1767" t="b">
        <f>OR(ISNUMBER(FIND("morpholog",C1767)))</f>
        <v>0</v>
      </c>
      <c r="M1767" t="b">
        <f>OR(ISNUMBER(FIND("fibrosis",C1767)),ISNUMBER(FIND("Fibrosis",C1767)),ISNUMBER(FIND("fibrot",C1767)))</f>
        <v>0</v>
      </c>
      <c r="N1767" t="b">
        <f>OR(ISNUMBER(FIND("offspring",C1767)),ISNUMBER(FIND("Parental",C1767)),ISNUMBER(FIND("parental",C1767)),ISNUMBER(FIND("germline",C1767)),ISNUMBER(FIND("reproduc",C1767)),ISNUMBER(FIND("embryo",C1767)))</f>
        <v>1</v>
      </c>
      <c r="O1767" t="b">
        <f>OR(ISNUMBER(FIND("metabol",C1767)),ISNUMBER(FIND("Metabol",C1767)),ISNUMBER(FIND("digest",C1767)),ISNUMBER(FIND("mitochon",C1767)))</f>
        <v>0</v>
      </c>
      <c r="P1767" t="b">
        <f>OR(ISNUMBER(FIND("ecotox",C1767)),ISNUMBER(FIND("Ecotox",B1767)),ISNUMBER(FIND("ecotox",B1767)),ISNUMBER(FIND("Ecotox",C1767)))</f>
        <v>0</v>
      </c>
      <c r="Q1767" t="b">
        <f>OR(ISNUMBER(FIND("Bioaccum",C1767)),ISNUMBER(FIND("bioaccum",C1767)),ISNUMBER(FIND("accum",C1767)))</f>
        <v>0</v>
      </c>
      <c r="R1767" t="b">
        <f>OR(ISNUMBER(FIND("Occupation",C1767)),ISNUMBER(FIND("occupation",C1767)),ISNUMBER(FIND("worker",C1767)),ISNUMBER(FIND("workforce",C1767)))</f>
        <v>0</v>
      </c>
      <c r="S1767" t="b">
        <f>NOT(OR(F1767,G1767,H1767,I1767,J1767,K1767,L1767,M1767,N1767,O1767,P1767,Q1767,R1767))</f>
        <v>0</v>
      </c>
      <c r="U1767" t="b">
        <f>OR(Table1[[#This Row],[Inflammation]],Table1[[#This Row],[Immune]])</f>
        <v>0</v>
      </c>
      <c r="V1767" t="b">
        <f>IF(OR(Table1[[#This Row],[Rodents]],Table1[[#This Row],[Human]],Table1[[#This Row],[Pig]]),OR(ISNUMBER(FIND("intratrach",C1767)),ISNUMBER(FIND("nasal ",C1767)),ISNUMBER(FIND("instill",C1767))),"NA")</f>
        <v>0</v>
      </c>
      <c r="W1767" t="b">
        <f>IF(OR(Table1[[#This Row],[Rodents]],Table1[[#This Row],[Human]],Table1[[#This Row],[Pig]]),OR(ISNUMBER(FIND("dermal",C1767)),ISNUMBER(FIND("skin ",C1767))),"NA")</f>
        <v>0</v>
      </c>
      <c r="X1767" t="b">
        <f>IF(OR(Table1[[#This Row],[Rodents]],Table1[[#This Row],[Human]],Table1[[#This Row],[Pig]]),OR(ISNUMBER(FIND("injected",C1767)),ISNUMBER(FIND("periton",C1767)),ISNUMBER(FIND("intrascrot",C1767))),"NA")</f>
        <v>0</v>
      </c>
      <c r="Y1767" t="b">
        <f>IF(OR(Table1[[#This Row],[Rodents]],Table1[[#This Row],[Human]],Table1[[#This Row],[Pig]]),NOT(OR(Table1[[#This Row],[Inhaled/Intratracheal/intranasal]],Table1[[#This Row],[Dermal]],Table1[[#This Row],[Injected]])),"NA")</f>
        <v>1</v>
      </c>
      <c r="AA1767" t="b">
        <f>OR(ISNUMBER(FIND("fish ",C1767)),ISNUMBER(FIND("Fish ",C1767)),ISNUMBER(FIND("aquatic",C1767)),ISNUMBER(FIND("daphnids",C1767)),ISNUMBER(FIND("Carcinus maenas",C1767)),ISNUMBER(FIND("Daphnia",C1767)),ISNUMBER(FIND("Ruditapes philippinarum",C1767)),ISNUMBER(FIND("daphnia",C1767)),ISNUMBER(FIND("marine",C1767)),ISNUMBER(FIND("mussel",C1767)),ISNUMBER(FIND("algae",C1767)),ISNUMBER(FIND("Donax faba",C1767)),ISNUMBER(FIND("estuarine",C1767)),ISNUMBER(FIND("snail",C1767)),ISNUMBER(FIND("Prorocentrum donghaiense",C1767)) )</f>
        <v>0</v>
      </c>
      <c r="AB1767" t="b">
        <f>OR(ISNUMBER(FIND(" rat ",C1767)),ISNUMBER(FIND(" rats ",C1767)),ISNUMBER(FIND(" Rats ",C1767)),ISNUMBER(FIND(" Rat ",C1767)),ISNUMBER(FIND(" rat.",C1767)),ISNUMBER(FIND(" rats.",C1767)),ISNUMBER(FIND("mouse",C1767)),ISNUMBER(FIND("mice",C1767)), ISNUMBER(FIND(" Mice",C1767)))</f>
        <v>1</v>
      </c>
      <c r="AC1767" t="b">
        <f>OR(ISNUMBER(FIND(" cell ",C1767)),ISNUMBER(FIND("fibroblast",C1767)),ISNUMBER(FIND("macrophage",C1767)),ISNUMBER(FIND("epithelial",C1767)),ISNUMBER(FIND("endothelial",C1767)),ISNUMBER(FIND("neuron",C1767)),ISNUMBER(FIND(" cells ",C1767)),ISNUMBER(FIND("RBC",C1767)),ISNUMBER(FIND("mitochond",C1767)),ISNUMBER(FIND("adipocyte",C1767)),ISNUMBER(FIND("osteo",C1767)),ISNUMBER(FIND("keratin",C1767)),ISNUMBER(FIND(" cell's ",C1767)),ISNUMBER(FIND("eukary",C1767)),ISNUMBER(FIND("sperm",C1767)))</f>
        <v>1</v>
      </c>
      <c r="AD1767" t="b">
        <f>OR(ISNUMBER(FIND("human",B1767)),ISNUMBER(FIND("workers",B1767)),ISNUMBER(FIND("workforces",B1767)),ISNUMBER(FIND("occupational",B1767)),ISNUMBER(FIND("Case report",B1767)),ISNUMBER(FIND("Workplaces",B1767)),ISNUMBER(FIND("worker",B1767)))</f>
        <v>0</v>
      </c>
      <c r="AE1767" t="b">
        <f>OR(ISNUMBER(FIND(" plant ",C1767)),ISNUMBER(FIND("Plant ",C1767)),ISNUMBER(FIND("tomato",C1767)),ISNUMBER(FIND("plants",C1767)),ISNUMBER(FIND("Plants",C1767)),ISNUMBER(FIND("algae",C1767)),ISNUMBER(FIND("lettuce",C1767)),ISNUMBER(FIND("green gram sprouts ",C1767)),ISNUMBER(FIND("Cucurbita pepo",C1767)),ISNUMBER(FIND("bean ",C1767)),ISNUMBER(FIND("chloroplast",C1767)),ISNUMBER(FIND("chlorophyll",C1767)),ISNUMBER(FIND("seedling",C1767)),ISNUMBER(FIND("canola",C1767)),ISNUMBER(FIND("shoot",C1767)),ISNUMBER(FIND("photosynthes",C1767)),ISNUMBER(FIND(" leaves ",C1767)),,ISNUMBER(FIND("agriculture",C1767)),ISNUMBER(FIND(" crops ",C1767)))</f>
        <v>0</v>
      </c>
      <c r="AF1767" t="b">
        <f>OR(ISNUMBER(FIND("bacteria",C1767)),ISNUMBER(FIND("Bacteria",C1767)),ISNUMBER(FIND("Bacterium",C1767)),ISNUMBER(FIND("bacterium",C1767)),ISNUMBER(FIND(" coli ",C1767)))</f>
        <v>0</v>
      </c>
      <c r="AG1767" t="b">
        <f>OR(ISNUMBER(FIND("fungi",C1767)),ISNUMBER(FIND("Fungi",C1767)),ISNUMBER(FIND("fungus",C1767)),ISNUMBER(FIND("Fungus",C1767)),ISNUMBER(FIND("mushroom",C1767)),ISNUMBER(FIND("Mushroom",C1767)),ISNUMBER(FIND(" mold ",C1767)))</f>
        <v>0</v>
      </c>
      <c r="AH1767" t="b">
        <f>OR(ISNUMBER(FIND("Pig ",C1767)),ISNUMBER(FIND("pig ",C1767)),ISNUMBER(FIND("Pigs ",C1767)),ISNUMBER(FIND("pigs ",C1767)))</f>
        <v>0</v>
      </c>
      <c r="AI1767" t="b">
        <f>OR(ISNUMBER(FIND(" C. elegans",C1767)),ISNUMBER(FIND("Caenorhabditis elegans",C1767)),ISNUMBER(FIND("earthworms",C1767)),ISNUMBER(FIND(" Ficopomatus enigmaticus",C1767)),ISNUMBER(FIND("larva",C1767)),ISNUMBER(FIND("Lumbriculus variegatus",C1767)),ISNUMBER(FIND("nematode",C1767)))</f>
        <v>0</v>
      </c>
      <c r="AJ1767" t="b">
        <f>NOT(OR(AA1767,AB1767,AC1767,AD1767,AE1767,AF1767,AG1767,AH1767,AI1767))</f>
        <v>0</v>
      </c>
      <c r="AL1767" t="b">
        <f>OR(AA1767,AB1767,AD1767,AE1767,AF1767,AG1767,AH1767,AI1767)</f>
        <v>1</v>
      </c>
      <c r="AM1767" t="b">
        <f>IF(Table1[[#This Row],[In vivo?]],IF(Table1[[#This Row],[Cell]],FALSE,TRUE),FALSE)</f>
        <v>0</v>
      </c>
      <c r="AN1767" t="b">
        <f>AND(AC1767,AL1767)</f>
        <v>1</v>
      </c>
      <c r="AO1767" t="b">
        <f>IF(Table1[[#This Row],[Cell]],IF(Table1[[#This Row],[In vivo?]],FALSE,TRUE),FALSE)</f>
        <v>0</v>
      </c>
      <c r="AP1767" t="b">
        <f>NOT(OR(Table1[[#This Row],[In vivo?]],Table1[[#This Row],[Only in Cell]]))</f>
        <v>0</v>
      </c>
      <c r="AQ1767" t="b">
        <f>IF(OR(Table1[[#This Row],[Rodents]],Table1[[#This Row],[Human]],Table1[[#This Row],[Pig]]),OR(ISNUMBER(FIND("pulmonary",C1767)),ISNUMBER(FIND("lung",C1767))),"NA")</f>
        <v>0</v>
      </c>
      <c r="AR1767" t="b">
        <f>IF(OR(Table1[[#This Row],[Rodents]],Table1[[#This Row],[Human]],Table1[[#This Row],[Pig]]),OR(ISNUMBER(FIND("skin",C1767)),ISNUMBER(FIND("dermal",C1767))),"NA")</f>
        <v>0</v>
      </c>
      <c r="AS1767" t="b">
        <f>IF(OR(Table1[[#This Row],[Rodents]],Table1[[#This Row],[Human]],Table1[[#This Row],[Pig]]),OR(ISNUMBER(FIND("liver",C1767)),ISNUMBER(FIND("hepat",C1767))),"NA")</f>
        <v>0</v>
      </c>
      <c r="AT1767" t="b">
        <f>IF(OR(Table1[[#This Row],[Rodents]],Table1[[#This Row],[Human]],Table1[[#This Row],[Pig]]),OR(ISNUMBER(FIND("kidney",C1767)),ISNUMBER(FIND("neph",C1767))),"NA")</f>
        <v>0</v>
      </c>
      <c r="AU1767" t="b">
        <f>IF(OR(Table1[[#This Row],[Rodents]],Table1[[#This Row],[Human]],Table1[[#This Row],[Pig]]),OR(ISNUMBER(FIND("brain",C1767)),ISNUMBER(FIND("neur",C1767)),ISNUMBER(FIND("nerv",C1767))),"NA")</f>
        <v>0</v>
      </c>
      <c r="AV1767" t="b">
        <f>IF(OR(Table1[[#This Row],[Rodents]],Table1[[#This Row],[Human]],Table1[[#This Row],[Pig]]),OR(ISNUMBER(FIND("heart",C1767)),ISNUMBER(FIND("cardi",C1767))),"NA")</f>
        <v>0</v>
      </c>
      <c r="AW1767" t="b">
        <f>IF(OR(Table1[[#This Row],[Rodents]],Table1[[#This Row],[Human]],Table1[[#This Row],[Pig]]),OR(ISNUMBER(FIND("gastro",C1767)),ISNUMBER(FIND("intesti",C1767)),ISNUMBER(FIND("stomach",C1767))),"NA")</f>
        <v>0</v>
      </c>
      <c r="AX1767" t="b">
        <f>IF(OR(Table1[[#This Row],[Rodents]],Table1[[#This Row],[Human]],Table1[[#This Row],[Pig]]),NOT(OR(AQ1767,AR1767,AS1767,AT1767,AU1767,AV1767,AW1767)),"NA")</f>
        <v>1</v>
      </c>
      <c r="AY1767" t="b">
        <f>OR(ISNUMBER(FIND("SWCNT",C1767)),ISNUMBER(FIND("SWNT",C1767)),ISNUMBER(FIND("single-wall",C1767)),ISNUMBER(FIND("single wall",C1767)),ISNUMBER(FIND("Single wall",C1767)),ISNUMBER(FIND("Single-wall",C1767)),ISNUMBER(FIND("SWCNT",B1767)),ISNUMBER(FIND("SWNT",B1767)),ISNUMBER(FIND("single-wall",B1767)),ISNUMBER(FIND("single wall",B1767)),ISNUMBER(FIND("Single-wall",B1767)),ISNUMBER(FIND("Single wall",B1767)))</f>
        <v>1</v>
      </c>
      <c r="AZ1767" t="b">
        <f>OR(ISNUMBER(FIND("MWCNT",C1767)),ISNUMBER(FIND("MWNT",C1767)),ISNUMBER(FIND("multi-wall",C1767)),ISNUMBER(FIND("multi wall",C1767)),ISNUMBER(FIND("multiwall",C1767)),ISNUMBER(FIND("Multi-wall",C1767)),ISNUMBER(FIND("Multi wall",C1767)),ISNUMBER(FIND("Multiwall",C1767)),ISNUMBER(FIND("MWCNT",B1767)),ISNUMBER(FIND("MWNT",B1767)),ISNUMBER(FIND("multi-wall",B1767)),ISNUMBER(FIND("multi wall",B1767)),ISNUMBER(FIND("multiwall",B1767)),ISNUMBER(FIND("Multi-wall",B1767)),ISNUMBER(FIND("Multi wall",B1767)),ISNUMBER(FIND("Multiwall",B1767)),ISNUMBER(FIND("Double-wall",B1767)),ISNUMBER(FIND("Double wall",B1767)),ISNUMBER(FIND("Doublewall",B1767)),ISNUMBER(FIND("double-wall",B1767)),ISNUMBER(FIND("double wall",B1767)),ISNUMBER(FIND("doublewall",B1767)))</f>
        <v>1</v>
      </c>
      <c r="BA1767" t="b">
        <f>AND(Table1[[#This Row],[SWCNT]],Table1[[#This Row],[MWCNT]])</f>
        <v>1</v>
      </c>
      <c r="BB1767" t="b">
        <f>IF(Table1[[#This Row],[SWCNT]]=TRUE,FALSE,IF(Table1[[#This Row],[MWCNT]]=TRUE,FALSE,TRUE))</f>
        <v>0</v>
      </c>
      <c r="BC1767" s="18"/>
    </row>
    <row r="1768" spans="1:55" ht="166.5">
      <c r="A1768" t="s">
        <v>5029</v>
      </c>
      <c r="B1768" s="2" t="s">
        <v>5032</v>
      </c>
      <c r="C1768" s="16" t="s">
        <v>5035</v>
      </c>
      <c r="D1768" s="17" t="s">
        <v>1400</v>
      </c>
      <c r="E1768" s="2">
        <v>2010</v>
      </c>
      <c r="F1768" t="b">
        <f>OR(ISNUMBER(FIND("cytotoxic",C1768)),ISNUMBER(FIND("Cytotoxic",C1768)),ISNUMBER(FIND("cellular toxicity",C1768)),ISNUMBER(FIND("cell death",C1768)),ISNUMBER(FIND("viable",C1768)),ISNUMBER(FIND("phytotoxic",C1768)),ISNUMBER(FIND("acute toxicity",C1768)),ISNUMBER(FIND("MTT",C1768)),ISNUMBER(FIND("survival",C1768)),ISNUMBER(FIND("prolifer",C1768)),ISNUMBER(FIND("apoptosis",C1768)),ISNUMBER(FIND("neurotoxic",C1768)),ISNUMBER(FIND("  lysis ",C1768)),ISNUMBER(FIND("necrosis",C1768)),ISNUMBER(FIND("cellular death",C1768))*3,ISNUMBER(FIND("LDH",C1768)),ISNUMBER(FIND("Acute toxicity",C1768)))</f>
        <v>1</v>
      </c>
      <c r="G1768" t="b">
        <f>OR(ISNUMBER(FIND("genotoxic",C1768)),ISNUMBER(FIND("genotoxicity",C1768)),ISNUMBER(FIND("DNA damage",C1768)),ISNUMBER(FIND("DNA",C1768)),ISNUMBER(FIND("RNA",C1768)),ISNUMBER(FIND("mesothelioma",C1768)),ISNUMBER(FIND("carcino",C1768)),ISNUMBER(FIND("mutagen",C1768)),ISNUMBER(FIND("genetic",C1768)))</f>
        <v>0</v>
      </c>
      <c r="H1768" t="b">
        <f>OR(ISNUMBER(FIND("inflammatory",C1768)),ISNUMBER(FIND("inflamm",C1768)))</f>
        <v>0</v>
      </c>
      <c r="I1768" t="b">
        <f>OR(ISNUMBER(FIND("immune",C1768)),ISNUMBER(FIND("immunological",C1768)),ISNUMBER(FIND("interleuk",C1768)),ISNUMBER(FIND("platelet activation",C1768)),ISNUMBER(FIND("monocyte",C1768)),ISNUMBER(FIND("leukocyte",C1768)),ISNUMBER(FIND("cytokine",C1768)),ISNUMBER(FIND("CD4",C1768)),ISNUMBER(FIND("CD8",C1768)),ISNUMBER(FIND("T-cell",C1768)))</f>
        <v>0</v>
      </c>
      <c r="J1768" t="b">
        <f>OR(ISNUMBER(FIND("reactive oxygen",C1768)),ISNUMBER(FIND("ROS",C1768)),ISNUMBER(FIND("free radical",C1768)),ISNUMBER(FIND("oxidative stress",C1768)),ISNUMBER(FIND("peroxid",C1768)),ISNUMBER(FIND("oxidative",C1768)),ISNUMBER(FIND("antioxid",C1768)))</f>
        <v>0</v>
      </c>
      <c r="K1768" t="b">
        <f>OR(ISNUMBER(FIND("autophag",C1768)))</f>
        <v>0</v>
      </c>
      <c r="L1768" t="b">
        <f>OR(ISNUMBER(FIND("morpholog",C1768)))</f>
        <v>0</v>
      </c>
      <c r="M1768" t="b">
        <f>OR(ISNUMBER(FIND("fibrosis",C1768)),ISNUMBER(FIND("Fibrosis",C1768)),ISNUMBER(FIND("fibrot",C1768)))</f>
        <v>0</v>
      </c>
      <c r="N1768" t="b">
        <f>OR(ISNUMBER(FIND("offspring",C1768)),ISNUMBER(FIND("Parental",C1768)),ISNUMBER(FIND("parental",C1768)),ISNUMBER(FIND("germline",C1768)),ISNUMBER(FIND("reproduc",C1768)),ISNUMBER(FIND("embryo",C1768)))</f>
        <v>0</v>
      </c>
      <c r="O1768" t="b">
        <f>OR(ISNUMBER(FIND("metabol",C1768)),ISNUMBER(FIND("Metabol",C1768)),ISNUMBER(FIND("digest",C1768)),ISNUMBER(FIND("mitochon",C1768)))</f>
        <v>0</v>
      </c>
      <c r="P1768" t="b">
        <f>OR(ISNUMBER(FIND("ecotox",C1768)),ISNUMBER(FIND("Ecotox",B1768)),ISNUMBER(FIND("ecotox",B1768)),ISNUMBER(FIND("Ecotox",C1768)))</f>
        <v>0</v>
      </c>
      <c r="Q1768" t="b">
        <f>OR(ISNUMBER(FIND("Bioaccum",C1768)),ISNUMBER(FIND("bioaccum",C1768)),ISNUMBER(FIND("accum",C1768)))</f>
        <v>0</v>
      </c>
      <c r="R1768" t="b">
        <f>OR(ISNUMBER(FIND("Occupation",C1768)),ISNUMBER(FIND("occupation",C1768)),ISNUMBER(FIND("worker",C1768)),ISNUMBER(FIND("workforce",C1768)))</f>
        <v>0</v>
      </c>
      <c r="S1768" t="b">
        <f>NOT(OR(F1768,G1768,H1768,I1768,J1768,K1768,L1768,M1768,N1768,O1768,P1768,Q1768,R1768))</f>
        <v>0</v>
      </c>
      <c r="U1768" t="b">
        <f>OR(Table1[[#This Row],[Inflammation]],Table1[[#This Row],[Immune]])</f>
        <v>0</v>
      </c>
      <c r="V1768" t="str">
        <f>IF(OR(Table1[[#This Row],[Rodents]],Table1[[#This Row],[Human]],Table1[[#This Row],[Pig]]),OR(ISNUMBER(FIND("intratrach",C1768)),ISNUMBER(FIND("nasal ",C1768)),ISNUMBER(FIND("instill",C1768))),"NA")</f>
        <v>NA</v>
      </c>
      <c r="W1768" t="str">
        <f>IF(OR(Table1[[#This Row],[Rodents]],Table1[[#This Row],[Human]],Table1[[#This Row],[Pig]]),OR(ISNUMBER(FIND("dermal",C1768)),ISNUMBER(FIND("skin ",C1768))),"NA")</f>
        <v>NA</v>
      </c>
      <c r="X1768" t="str">
        <f>IF(OR(Table1[[#This Row],[Rodents]],Table1[[#This Row],[Human]],Table1[[#This Row],[Pig]]),OR(ISNUMBER(FIND("injected",C1768)),ISNUMBER(FIND("periton",C1768)),ISNUMBER(FIND("intrascrot",C1768))),"NA")</f>
        <v>NA</v>
      </c>
      <c r="Y1768" t="str">
        <f>IF(OR(Table1[[#This Row],[Rodents]],Table1[[#This Row],[Human]],Table1[[#This Row],[Pig]]),NOT(OR(Table1[[#This Row],[Inhaled/Intratracheal/intranasal]],Table1[[#This Row],[Dermal]],Table1[[#This Row],[Injected]])),"NA")</f>
        <v>NA</v>
      </c>
      <c r="AA1768" t="b">
        <f>OR(ISNUMBER(FIND("fish ",C1768)),ISNUMBER(FIND("Fish ",C1768)),ISNUMBER(FIND("aquatic",C1768)),ISNUMBER(FIND("daphnids",C1768)),ISNUMBER(FIND("Carcinus maenas",C1768)),ISNUMBER(FIND("Daphnia",C1768)),ISNUMBER(FIND("Ruditapes philippinarum",C1768)),ISNUMBER(FIND("daphnia",C1768)),ISNUMBER(FIND("marine",C1768)),ISNUMBER(FIND("mussel",C1768)),ISNUMBER(FIND("algae",C1768)),ISNUMBER(FIND("Donax faba",C1768)),ISNUMBER(FIND("estuarine",C1768)),ISNUMBER(FIND("snail",C1768)),ISNUMBER(FIND("Prorocentrum donghaiense",C1768)) )</f>
        <v>0</v>
      </c>
      <c r="AB1768" t="b">
        <f>OR(ISNUMBER(FIND(" rat ",C1768)),ISNUMBER(FIND(" rats ",C1768)),ISNUMBER(FIND(" Rats ",C1768)),ISNUMBER(FIND(" Rat ",C1768)),ISNUMBER(FIND(" rat.",C1768)),ISNUMBER(FIND(" rats.",C1768)),ISNUMBER(FIND("mouse",C1768)),ISNUMBER(FIND("mice",C1768)), ISNUMBER(FIND(" Mice",C1768)))</f>
        <v>0</v>
      </c>
      <c r="AC1768" t="b">
        <f>OR(ISNUMBER(FIND(" cell ",C1768)),ISNUMBER(FIND("fibroblast",C1768)),ISNUMBER(FIND("macrophage",C1768)),ISNUMBER(FIND("epithelial",C1768)),ISNUMBER(FIND("endothelial",C1768)),ISNUMBER(FIND("neuron",C1768)),ISNUMBER(FIND(" cells ",C1768)),ISNUMBER(FIND("RBC",C1768)),ISNUMBER(FIND("mitochond",C1768)),ISNUMBER(FIND("adipocyte",C1768)),ISNUMBER(FIND("osteo",C1768)),ISNUMBER(FIND("keratin",C1768)),ISNUMBER(FIND(" cell's ",C1768)),ISNUMBER(FIND("eukary",C1768)),ISNUMBER(FIND("sperm",C1768)))</f>
        <v>1</v>
      </c>
      <c r="AD1768" t="b">
        <f>OR(ISNUMBER(FIND("human",B1768)),ISNUMBER(FIND("workers",B1768)),ISNUMBER(FIND("workforces",B1768)),ISNUMBER(FIND("occupational",B1768)),ISNUMBER(FIND("Case report",B1768)),ISNUMBER(FIND("Workplaces",B1768)),ISNUMBER(FIND("worker",B1768)))</f>
        <v>0</v>
      </c>
      <c r="AE1768" t="b">
        <f>OR(ISNUMBER(FIND(" plant ",C1768)),ISNUMBER(FIND("Plant ",C1768)),ISNUMBER(FIND("tomato",C1768)),ISNUMBER(FIND("plants",C1768)),ISNUMBER(FIND("Plants",C1768)),ISNUMBER(FIND("algae",C1768)),ISNUMBER(FIND("lettuce",C1768)),ISNUMBER(FIND("green gram sprouts ",C1768)),ISNUMBER(FIND("Cucurbita pepo",C1768)),ISNUMBER(FIND("bean ",C1768)),ISNUMBER(FIND("chloroplast",C1768)),ISNUMBER(FIND("chlorophyll",C1768)),ISNUMBER(FIND("seedling",C1768)),ISNUMBER(FIND("canola",C1768)),ISNUMBER(FIND("shoot",C1768)),ISNUMBER(FIND("photosynthes",C1768)),ISNUMBER(FIND(" leaves ",C1768)),,ISNUMBER(FIND("agriculture",C1768)),ISNUMBER(FIND(" crops ",C1768)))</f>
        <v>0</v>
      </c>
      <c r="AF1768" t="b">
        <f>OR(ISNUMBER(FIND("bacteria",C1768)),ISNUMBER(FIND("Bacteria",C1768)),ISNUMBER(FIND("Bacterium",C1768)),ISNUMBER(FIND("bacterium",C1768)),ISNUMBER(FIND(" coli ",C1768)))</f>
        <v>0</v>
      </c>
      <c r="AG1768" t="b">
        <f>OR(ISNUMBER(FIND("fungi",C1768)),ISNUMBER(FIND("Fungi",C1768)),ISNUMBER(FIND("fungus",C1768)),ISNUMBER(FIND("Fungus",C1768)),ISNUMBER(FIND("mushroom",C1768)),ISNUMBER(FIND("Mushroom",C1768)),ISNUMBER(FIND(" mold ",C1768)))</f>
        <v>0</v>
      </c>
      <c r="AH1768" t="b">
        <f>OR(ISNUMBER(FIND("Pig ",C1768)),ISNUMBER(FIND("pig ",C1768)),ISNUMBER(FIND("Pigs ",C1768)),ISNUMBER(FIND("pigs ",C1768)))</f>
        <v>0</v>
      </c>
      <c r="AI1768" t="b">
        <f>OR(ISNUMBER(FIND(" C. elegans",C1768)),ISNUMBER(FIND("Caenorhabditis elegans",C1768)),ISNUMBER(FIND("earthworms",C1768)),ISNUMBER(FIND(" Ficopomatus enigmaticus",C1768)),ISNUMBER(FIND("larva",C1768)),ISNUMBER(FIND("Lumbriculus variegatus",C1768)),ISNUMBER(FIND("nematode",C1768)))</f>
        <v>0</v>
      </c>
      <c r="AJ1768" t="b">
        <f>NOT(OR(AA1768,AB1768,AC1768,AD1768,AE1768,AF1768,AG1768,AH1768,AI1768))</f>
        <v>0</v>
      </c>
      <c r="AL1768" t="b">
        <f>OR(AA1768,AB1768,AD1768,AE1768,AF1768,AG1768,AH1768,AI1768)</f>
        <v>0</v>
      </c>
      <c r="AM1768" t="b">
        <f>IF(Table1[[#This Row],[In vivo?]],IF(Table1[[#This Row],[Cell]],FALSE,TRUE),FALSE)</f>
        <v>0</v>
      </c>
      <c r="AN1768" t="b">
        <f>AND(AC1768,AL1768)</f>
        <v>0</v>
      </c>
      <c r="AO1768" t="b">
        <f>IF(Table1[[#This Row],[Cell]],IF(Table1[[#This Row],[In vivo?]],FALSE,TRUE),FALSE)</f>
        <v>1</v>
      </c>
      <c r="AP1768" t="b">
        <f>NOT(OR(Table1[[#This Row],[In vivo?]],Table1[[#This Row],[Only in Cell]]))</f>
        <v>0</v>
      </c>
      <c r="AQ1768" t="str">
        <f>IF(OR(Table1[[#This Row],[Rodents]],Table1[[#This Row],[Human]],Table1[[#This Row],[Pig]]),OR(ISNUMBER(FIND("pulmonary",C1768)),ISNUMBER(FIND("lung",C1768))),"NA")</f>
        <v>NA</v>
      </c>
      <c r="AR1768" t="str">
        <f>IF(OR(Table1[[#This Row],[Rodents]],Table1[[#This Row],[Human]],Table1[[#This Row],[Pig]]),OR(ISNUMBER(FIND("skin",C1768)),ISNUMBER(FIND("dermal",C1768))),"NA")</f>
        <v>NA</v>
      </c>
      <c r="AS1768" t="str">
        <f>IF(OR(Table1[[#This Row],[Rodents]],Table1[[#This Row],[Human]],Table1[[#This Row],[Pig]]),OR(ISNUMBER(FIND("liver",C1768)),ISNUMBER(FIND("hepat",C1768))),"NA")</f>
        <v>NA</v>
      </c>
      <c r="AT1768" t="str">
        <f>IF(OR(Table1[[#This Row],[Rodents]],Table1[[#This Row],[Human]],Table1[[#This Row],[Pig]]),OR(ISNUMBER(FIND("kidney",C1768)),ISNUMBER(FIND("neph",C1768))),"NA")</f>
        <v>NA</v>
      </c>
      <c r="AU1768" t="str">
        <f>IF(OR(Table1[[#This Row],[Rodents]],Table1[[#This Row],[Human]],Table1[[#This Row],[Pig]]),OR(ISNUMBER(FIND("brain",C1768)),ISNUMBER(FIND("neur",C1768)),ISNUMBER(FIND("nerv",C1768))),"NA")</f>
        <v>NA</v>
      </c>
      <c r="AV1768" t="str">
        <f>IF(OR(Table1[[#This Row],[Rodents]],Table1[[#This Row],[Human]],Table1[[#This Row],[Pig]]),OR(ISNUMBER(FIND("heart",C1768)),ISNUMBER(FIND("cardi",C1768))),"NA")</f>
        <v>NA</v>
      </c>
      <c r="AW1768" t="str">
        <f>IF(OR(Table1[[#This Row],[Rodents]],Table1[[#This Row],[Human]],Table1[[#This Row],[Pig]]),OR(ISNUMBER(FIND("gastro",C1768)),ISNUMBER(FIND("intesti",C1768)),ISNUMBER(FIND("stomach",C1768))),"NA")</f>
        <v>NA</v>
      </c>
      <c r="AX1768" t="str">
        <f>IF(OR(Table1[[#This Row],[Rodents]],Table1[[#This Row],[Human]],Table1[[#This Row],[Pig]]),NOT(OR(AQ1768,AR1768,AS1768,AT1768,AU1768,AV1768,AW1768)),"NA")</f>
        <v>NA</v>
      </c>
      <c r="AY1768" t="b">
        <f>OR(ISNUMBER(FIND("SWCNT",C1768)),ISNUMBER(FIND("SWNT",C1768)),ISNUMBER(FIND("single-wall",C1768)),ISNUMBER(FIND("single wall",C1768)),ISNUMBER(FIND("Single wall",C1768)),ISNUMBER(FIND("Single-wall",C1768)),ISNUMBER(FIND("SWCNT",B1768)),ISNUMBER(FIND("SWNT",B1768)),ISNUMBER(FIND("single-wall",B1768)),ISNUMBER(FIND("single wall",B1768)),ISNUMBER(FIND("Single-wall",B1768)),ISNUMBER(FIND("Single wall",B1768)))</f>
        <v>0</v>
      </c>
      <c r="AZ1768" t="b">
        <f>OR(ISNUMBER(FIND("MWCNT",C1768)),ISNUMBER(FIND("MWNT",C1768)),ISNUMBER(FIND("multi-wall",C1768)),ISNUMBER(FIND("multi wall",C1768)),ISNUMBER(FIND("multiwall",C1768)),ISNUMBER(FIND("Multi-wall",C1768)),ISNUMBER(FIND("Multi wall",C1768)),ISNUMBER(FIND("Multiwall",C1768)),ISNUMBER(FIND("MWCNT",B1768)),ISNUMBER(FIND("MWNT",B1768)),ISNUMBER(FIND("multi-wall",B1768)),ISNUMBER(FIND("multi wall",B1768)),ISNUMBER(FIND("multiwall",B1768)),ISNUMBER(FIND("Multi-wall",B1768)),ISNUMBER(FIND("Multi wall",B1768)),ISNUMBER(FIND("Multiwall",B1768)),ISNUMBER(FIND("Double-wall",B1768)),ISNUMBER(FIND("Double wall",B1768)),ISNUMBER(FIND("Doublewall",B1768)),ISNUMBER(FIND("double-wall",B1768)),ISNUMBER(FIND("double wall",B1768)),ISNUMBER(FIND("doublewall",B1768)))</f>
        <v>1</v>
      </c>
      <c r="BA1768" t="b">
        <f>AND(Table1[[#This Row],[SWCNT]],Table1[[#This Row],[MWCNT]])</f>
        <v>0</v>
      </c>
      <c r="BB1768" t="b">
        <f>IF(Table1[[#This Row],[SWCNT]]=TRUE,FALSE,IF(Table1[[#This Row],[MWCNT]]=TRUE,FALSE,TRUE))</f>
        <v>0</v>
      </c>
      <c r="BC1768" s="18"/>
    </row>
    <row r="1769" spans="1:55" ht="185">
      <c r="A1769" t="s">
        <v>5039</v>
      </c>
      <c r="B1769" s="2" t="s">
        <v>5041</v>
      </c>
      <c r="C1769" s="16" t="s">
        <v>5043</v>
      </c>
      <c r="D1769" s="17" t="s">
        <v>5045</v>
      </c>
      <c r="E1769" s="2">
        <v>2010</v>
      </c>
      <c r="F1769" t="b">
        <f>OR(ISNUMBER(FIND("cytotoxic",C1769)),ISNUMBER(FIND("Cytotoxic",C1769)),ISNUMBER(FIND("cellular toxicity",C1769)),ISNUMBER(FIND("cell death",C1769)),ISNUMBER(FIND("viable",C1769)),ISNUMBER(FIND("phytotoxic",C1769)),ISNUMBER(FIND("acute toxicity",C1769)),ISNUMBER(FIND("MTT",C1769)),ISNUMBER(FIND("survival",C1769)),ISNUMBER(FIND("prolifer",C1769)),ISNUMBER(FIND("apoptosis",C1769)),ISNUMBER(FIND("neurotoxic",C1769)),ISNUMBER(FIND("  lysis ",C1769)),ISNUMBER(FIND("necrosis",C1769)),ISNUMBER(FIND("cellular death",C1769))*3,ISNUMBER(FIND("LDH",C1769)),ISNUMBER(FIND("Acute toxicity",C1769)))</f>
        <v>1</v>
      </c>
      <c r="G1769" t="b">
        <f>OR(ISNUMBER(FIND("genotoxic",C1769)),ISNUMBER(FIND("genotoxicity",C1769)),ISNUMBER(FIND("DNA damage",C1769)),ISNUMBER(FIND("DNA",C1769)),ISNUMBER(FIND("RNA",C1769)),ISNUMBER(FIND("mesothelioma",C1769)),ISNUMBER(FIND("carcino",C1769)),ISNUMBER(FIND("mutagen",C1769)),ISNUMBER(FIND("genetic",C1769)))</f>
        <v>1</v>
      </c>
      <c r="H1769" t="b">
        <f>OR(ISNUMBER(FIND("inflammatory",C1769)),ISNUMBER(FIND("inflamm",C1769)))</f>
        <v>0</v>
      </c>
      <c r="I1769" t="b">
        <f>OR(ISNUMBER(FIND("immune",C1769)),ISNUMBER(FIND("immunological",C1769)),ISNUMBER(FIND("interleuk",C1769)),ISNUMBER(FIND("platelet activation",C1769)),ISNUMBER(FIND("monocyte",C1769)),ISNUMBER(FIND("leukocyte",C1769)),ISNUMBER(FIND("cytokine",C1769)),ISNUMBER(FIND("CD4",C1769)),ISNUMBER(FIND("CD8",C1769)),ISNUMBER(FIND("T-cell",C1769)))</f>
        <v>0</v>
      </c>
      <c r="J1769" t="b">
        <f>OR(ISNUMBER(FIND("reactive oxygen",C1769)),ISNUMBER(FIND("ROS",C1769)),ISNUMBER(FIND("free radical",C1769)),ISNUMBER(FIND("oxidative stress",C1769)),ISNUMBER(FIND("peroxid",C1769)),ISNUMBER(FIND("oxidative",C1769)),ISNUMBER(FIND("antioxid",C1769)))</f>
        <v>1</v>
      </c>
      <c r="K1769" t="b">
        <f>OR(ISNUMBER(FIND("autophag",C1769)))</f>
        <v>0</v>
      </c>
      <c r="L1769" t="b">
        <f>OR(ISNUMBER(FIND("morpholog",C1769)))</f>
        <v>0</v>
      </c>
      <c r="M1769" t="b">
        <f>OR(ISNUMBER(FIND("fibrosis",C1769)),ISNUMBER(FIND("Fibrosis",C1769)),ISNUMBER(FIND("fibrot",C1769)))</f>
        <v>0</v>
      </c>
      <c r="N1769" t="b">
        <f>OR(ISNUMBER(FIND("offspring",C1769)),ISNUMBER(FIND("Parental",C1769)),ISNUMBER(FIND("parental",C1769)),ISNUMBER(FIND("germline",C1769)),ISNUMBER(FIND("reproduc",C1769)),ISNUMBER(FIND("embryo",C1769)))</f>
        <v>0</v>
      </c>
      <c r="O1769" t="b">
        <f>OR(ISNUMBER(FIND("metabol",C1769)),ISNUMBER(FIND("Metabol",C1769)),ISNUMBER(FIND("digest",C1769)),ISNUMBER(FIND("mitochon",C1769)))</f>
        <v>1</v>
      </c>
      <c r="P1769" t="b">
        <f>OR(ISNUMBER(FIND("ecotox",C1769)),ISNUMBER(FIND("Ecotox",B1769)),ISNUMBER(FIND("ecotox",B1769)),ISNUMBER(FIND("Ecotox",C1769)))</f>
        <v>0</v>
      </c>
      <c r="Q1769" t="b">
        <f>OR(ISNUMBER(FIND("Bioaccum",C1769)),ISNUMBER(FIND("bioaccum",C1769)),ISNUMBER(FIND("accum",C1769)))</f>
        <v>0</v>
      </c>
      <c r="R1769" t="b">
        <f>OR(ISNUMBER(FIND("Occupation",C1769)),ISNUMBER(FIND("occupation",C1769)),ISNUMBER(FIND("worker",C1769)),ISNUMBER(FIND("workforce",C1769)))</f>
        <v>0</v>
      </c>
      <c r="S1769" t="b">
        <f>NOT(OR(F1769,G1769,H1769,I1769,J1769,K1769,L1769,M1769,N1769,O1769,P1769,Q1769,R1769))</f>
        <v>0</v>
      </c>
      <c r="U1769" t="b">
        <f>OR(Table1[[#This Row],[Inflammation]],Table1[[#This Row],[Immune]])</f>
        <v>0</v>
      </c>
      <c r="V1769" t="b">
        <f>IF(OR(Table1[[#This Row],[Rodents]],Table1[[#This Row],[Human]],Table1[[#This Row],[Pig]]),OR(ISNUMBER(FIND("intratrach",C1769)),ISNUMBER(FIND("nasal ",C1769)),ISNUMBER(FIND("instill",C1769))),"NA")</f>
        <v>0</v>
      </c>
      <c r="W1769" t="b">
        <f>IF(OR(Table1[[#This Row],[Rodents]],Table1[[#This Row],[Human]],Table1[[#This Row],[Pig]]),OR(ISNUMBER(FIND("dermal",C1769)),ISNUMBER(FIND("skin ",C1769))),"NA")</f>
        <v>0</v>
      </c>
      <c r="X1769" t="b">
        <f>IF(OR(Table1[[#This Row],[Rodents]],Table1[[#This Row],[Human]],Table1[[#This Row],[Pig]]),OR(ISNUMBER(FIND("injected",C1769)),ISNUMBER(FIND("periton",C1769)),ISNUMBER(FIND("intrascrot",C1769))),"NA")</f>
        <v>0</v>
      </c>
      <c r="Y1769" t="b">
        <f>IF(OR(Table1[[#This Row],[Rodents]],Table1[[#This Row],[Human]],Table1[[#This Row],[Pig]]),NOT(OR(Table1[[#This Row],[Inhaled/Intratracheal/intranasal]],Table1[[#This Row],[Dermal]],Table1[[#This Row],[Injected]])),"NA")</f>
        <v>1</v>
      </c>
      <c r="AA1769" t="b">
        <f>OR(ISNUMBER(FIND("fish ",C1769)),ISNUMBER(FIND("Fish ",C1769)),ISNUMBER(FIND("aquatic",C1769)),ISNUMBER(FIND("daphnids",C1769)),ISNUMBER(FIND("Carcinus maenas",C1769)),ISNUMBER(FIND("Daphnia",C1769)),ISNUMBER(FIND("Ruditapes philippinarum",C1769)),ISNUMBER(FIND("daphnia",C1769)),ISNUMBER(FIND("marine",C1769)),ISNUMBER(FIND("mussel",C1769)),ISNUMBER(FIND("algae",C1769)),ISNUMBER(FIND("Donax faba",C1769)),ISNUMBER(FIND("estuarine",C1769)),ISNUMBER(FIND("snail",C1769)),ISNUMBER(FIND("Prorocentrum donghaiense",C1769)) )</f>
        <v>0</v>
      </c>
      <c r="AB1769" t="b">
        <f>OR(ISNUMBER(FIND(" rat ",C1769)),ISNUMBER(FIND(" rats ",C1769)),ISNUMBER(FIND(" Rats ",C1769)),ISNUMBER(FIND(" Rat ",C1769)),ISNUMBER(FIND(" rat.",C1769)),ISNUMBER(FIND(" rats.",C1769)),ISNUMBER(FIND("mouse",C1769)),ISNUMBER(FIND("mice",C1769)), ISNUMBER(FIND(" Mice",C1769)))</f>
        <v>1</v>
      </c>
      <c r="AC1769" t="b">
        <f>OR(ISNUMBER(FIND(" cell ",C1769)),ISNUMBER(FIND("fibroblast",C1769)),ISNUMBER(FIND("macrophage",C1769)),ISNUMBER(FIND("epithelial",C1769)),ISNUMBER(FIND("endothelial",C1769)),ISNUMBER(FIND("neuron",C1769)),ISNUMBER(FIND(" cells ",C1769)),ISNUMBER(FIND("RBC",C1769)),ISNUMBER(FIND("mitochond",C1769)),ISNUMBER(FIND("adipocyte",C1769)),ISNUMBER(FIND("osteo",C1769)),ISNUMBER(FIND("keratin",C1769)),ISNUMBER(FIND(" cell's ",C1769)),ISNUMBER(FIND("eukary",C1769)),ISNUMBER(FIND("sperm",C1769)))</f>
        <v>1</v>
      </c>
      <c r="AD1769" t="b">
        <f>OR(ISNUMBER(FIND("human",B1769)),ISNUMBER(FIND("workers",B1769)),ISNUMBER(FIND("workforces",B1769)),ISNUMBER(FIND("occupational",B1769)),ISNUMBER(FIND("Case report",B1769)),ISNUMBER(FIND("Workplaces",B1769)),ISNUMBER(FIND("worker",B1769)))</f>
        <v>0</v>
      </c>
      <c r="AE1769" t="b">
        <f>OR(ISNUMBER(FIND(" plant ",C1769)),ISNUMBER(FIND("Plant ",C1769)),ISNUMBER(FIND("tomato",C1769)),ISNUMBER(FIND("plants",C1769)),ISNUMBER(FIND("Plants",C1769)),ISNUMBER(FIND("algae",C1769)),ISNUMBER(FIND("lettuce",C1769)),ISNUMBER(FIND("green gram sprouts ",C1769)),ISNUMBER(FIND("Cucurbita pepo",C1769)),ISNUMBER(FIND("bean ",C1769)),ISNUMBER(FIND("chloroplast",C1769)),ISNUMBER(FIND("chlorophyll",C1769)),ISNUMBER(FIND("seedling",C1769)),ISNUMBER(FIND("canola",C1769)),ISNUMBER(FIND("shoot",C1769)),ISNUMBER(FIND("photosynthes",C1769)),ISNUMBER(FIND(" leaves ",C1769)),,ISNUMBER(FIND("agriculture",C1769)),ISNUMBER(FIND(" crops ",C1769)))</f>
        <v>0</v>
      </c>
      <c r="AF1769" t="b">
        <f>OR(ISNUMBER(FIND("bacteria",C1769)),ISNUMBER(FIND("Bacteria",C1769)),ISNUMBER(FIND("Bacterium",C1769)),ISNUMBER(FIND("bacterium",C1769)),ISNUMBER(FIND(" coli ",C1769)))</f>
        <v>0</v>
      </c>
      <c r="AG1769" t="b">
        <f>OR(ISNUMBER(FIND("fungi",C1769)),ISNUMBER(FIND("Fungi",C1769)),ISNUMBER(FIND("fungus",C1769)),ISNUMBER(FIND("Fungus",C1769)),ISNUMBER(FIND("mushroom",C1769)),ISNUMBER(FIND("Mushroom",C1769)),ISNUMBER(FIND(" mold ",C1769)))</f>
        <v>0</v>
      </c>
      <c r="AH1769" t="b">
        <f>OR(ISNUMBER(FIND("Pig ",C1769)),ISNUMBER(FIND("pig ",C1769)),ISNUMBER(FIND("Pigs ",C1769)),ISNUMBER(FIND("pigs ",C1769)))</f>
        <v>0</v>
      </c>
      <c r="AI1769" t="b">
        <f>OR(ISNUMBER(FIND(" C. elegans",C1769)),ISNUMBER(FIND("Caenorhabditis elegans",C1769)),ISNUMBER(FIND("earthworms",C1769)),ISNUMBER(FIND(" Ficopomatus enigmaticus",C1769)),ISNUMBER(FIND("larva",C1769)),ISNUMBER(FIND("Lumbriculus variegatus",C1769)),ISNUMBER(FIND("nematode",C1769)))</f>
        <v>0</v>
      </c>
      <c r="AJ1769" t="b">
        <f>NOT(OR(AA1769,AB1769,AC1769,AD1769,AE1769,AF1769,AG1769,AH1769,AI1769))</f>
        <v>0</v>
      </c>
      <c r="AL1769" t="b">
        <f>OR(AA1769,AB1769,AD1769,AE1769,AF1769,AG1769,AH1769,AI1769)</f>
        <v>1</v>
      </c>
      <c r="AM1769" t="b">
        <f>IF(Table1[[#This Row],[In vivo?]],IF(Table1[[#This Row],[Cell]],FALSE,TRUE),FALSE)</f>
        <v>0</v>
      </c>
      <c r="AN1769" t="b">
        <f>AND(AC1769,AL1769)</f>
        <v>1</v>
      </c>
      <c r="AO1769" t="b">
        <f>IF(Table1[[#This Row],[Cell]],IF(Table1[[#This Row],[In vivo?]],FALSE,TRUE),FALSE)</f>
        <v>0</v>
      </c>
      <c r="AP1769" t="b">
        <f>NOT(OR(Table1[[#This Row],[In vivo?]],Table1[[#This Row],[Only in Cell]]))</f>
        <v>0</v>
      </c>
      <c r="AQ1769" t="b">
        <f>IF(OR(Table1[[#This Row],[Rodents]],Table1[[#This Row],[Human]],Table1[[#This Row],[Pig]]),OR(ISNUMBER(FIND("pulmonary",C1769)),ISNUMBER(FIND("lung",C1769))),"NA")</f>
        <v>1</v>
      </c>
      <c r="AR1769" t="b">
        <f>IF(OR(Table1[[#This Row],[Rodents]],Table1[[#This Row],[Human]],Table1[[#This Row],[Pig]]),OR(ISNUMBER(FIND("skin",C1769)),ISNUMBER(FIND("dermal",C1769))),"NA")</f>
        <v>0</v>
      </c>
      <c r="AS1769" t="b">
        <f>IF(OR(Table1[[#This Row],[Rodents]],Table1[[#This Row],[Human]],Table1[[#This Row],[Pig]]),OR(ISNUMBER(FIND("liver",C1769)),ISNUMBER(FIND("hepat",C1769))),"NA")</f>
        <v>0</v>
      </c>
      <c r="AT1769" t="b">
        <f>IF(OR(Table1[[#This Row],[Rodents]],Table1[[#This Row],[Human]],Table1[[#This Row],[Pig]]),OR(ISNUMBER(FIND("kidney",C1769)),ISNUMBER(FIND("neph",C1769))),"NA")</f>
        <v>0</v>
      </c>
      <c r="AU1769" t="b">
        <f>IF(OR(Table1[[#This Row],[Rodents]],Table1[[#This Row],[Human]],Table1[[#This Row],[Pig]]),OR(ISNUMBER(FIND("brain",C1769)),ISNUMBER(FIND("neur",C1769)),ISNUMBER(FIND("nerv",C1769))),"NA")</f>
        <v>0</v>
      </c>
      <c r="AV1769" t="b">
        <f>IF(OR(Table1[[#This Row],[Rodents]],Table1[[#This Row],[Human]],Table1[[#This Row],[Pig]]),OR(ISNUMBER(FIND("heart",C1769)),ISNUMBER(FIND("cardi",C1769))),"NA")</f>
        <v>0</v>
      </c>
      <c r="AW1769" t="b">
        <f>IF(OR(Table1[[#This Row],[Rodents]],Table1[[#This Row],[Human]],Table1[[#This Row],[Pig]]),OR(ISNUMBER(FIND("gastro",C1769)),ISNUMBER(FIND("intesti",C1769)),ISNUMBER(FIND("stomach",C1769))),"NA")</f>
        <v>0</v>
      </c>
      <c r="AX1769" t="b">
        <f>IF(OR(Table1[[#This Row],[Rodents]],Table1[[#This Row],[Human]],Table1[[#This Row],[Pig]]),NOT(OR(AQ1769,AR1769,AS1769,AT1769,AU1769,AV1769,AW1769)),"NA")</f>
        <v>0</v>
      </c>
      <c r="AY1769" t="b">
        <f>OR(ISNUMBER(FIND("SWCNT",C1769)),ISNUMBER(FIND("SWNT",C1769)),ISNUMBER(FIND("single-wall",C1769)),ISNUMBER(FIND("single wall",C1769)),ISNUMBER(FIND("Single wall",C1769)),ISNUMBER(FIND("Single-wall",C1769)),ISNUMBER(FIND("SWCNT",B1769)),ISNUMBER(FIND("SWNT",B1769)),ISNUMBER(FIND("single-wall",B1769)),ISNUMBER(FIND("single wall",B1769)),ISNUMBER(FIND("Single-wall",B1769)),ISNUMBER(FIND("Single wall",B1769)))</f>
        <v>0</v>
      </c>
      <c r="AZ1769" t="b">
        <f>OR(ISNUMBER(FIND("MWCNT",C1769)),ISNUMBER(FIND("MWNT",C1769)),ISNUMBER(FIND("multi-wall",C1769)),ISNUMBER(FIND("multi wall",C1769)),ISNUMBER(FIND("multiwall",C1769)),ISNUMBER(FIND("Multi-wall",C1769)),ISNUMBER(FIND("Multi wall",C1769)),ISNUMBER(FIND("Multiwall",C1769)),ISNUMBER(FIND("MWCNT",B1769)),ISNUMBER(FIND("MWNT",B1769)),ISNUMBER(FIND("multi-wall",B1769)),ISNUMBER(FIND("multi wall",B1769)),ISNUMBER(FIND("multiwall",B1769)),ISNUMBER(FIND("Multi-wall",B1769)),ISNUMBER(FIND("Multi wall",B1769)),ISNUMBER(FIND("Multiwall",B1769)),ISNUMBER(FIND("Double-wall",B1769)),ISNUMBER(FIND("Double wall",B1769)),ISNUMBER(FIND("Doublewall",B1769)),ISNUMBER(FIND("double-wall",B1769)),ISNUMBER(FIND("double wall",B1769)),ISNUMBER(FIND("doublewall",B1769)))</f>
        <v>1</v>
      </c>
      <c r="BA1769" t="b">
        <f>AND(Table1[[#This Row],[SWCNT]],Table1[[#This Row],[MWCNT]])</f>
        <v>0</v>
      </c>
      <c r="BB1769" t="b">
        <f>IF(Table1[[#This Row],[SWCNT]]=TRUE,FALSE,IF(Table1[[#This Row],[MWCNT]]=TRUE,FALSE,TRUE))</f>
        <v>0</v>
      </c>
      <c r="BC1769" s="18"/>
    </row>
    <row r="1770" spans="1:55" ht="148">
      <c r="A1770" t="s">
        <v>5040</v>
      </c>
      <c r="B1770" s="2" t="s">
        <v>5042</v>
      </c>
      <c r="C1770" s="16" t="s">
        <v>5044</v>
      </c>
      <c r="D1770" s="17" t="s">
        <v>5046</v>
      </c>
      <c r="E1770" s="2">
        <v>2010</v>
      </c>
      <c r="F1770" t="b">
        <f>OR(ISNUMBER(FIND("cytotoxic",C1770)),ISNUMBER(FIND("Cytotoxic",C1770)),ISNUMBER(FIND("cellular toxicity",C1770)),ISNUMBER(FIND("cell death",C1770)),ISNUMBER(FIND("viable",C1770)),ISNUMBER(FIND("phytotoxic",C1770)),ISNUMBER(FIND("acute toxicity",C1770)),ISNUMBER(FIND("MTT",C1770)),ISNUMBER(FIND("survival",C1770)),ISNUMBER(FIND("prolifer",C1770)),ISNUMBER(FIND("apoptosis",C1770)),ISNUMBER(FIND("neurotoxic",C1770)),ISNUMBER(FIND("  lysis ",C1770)),ISNUMBER(FIND("necrosis",C1770)),ISNUMBER(FIND("cellular death",C1770))*3,ISNUMBER(FIND("LDH",C1770)),ISNUMBER(FIND("Acute toxicity",C1770)))</f>
        <v>1</v>
      </c>
      <c r="G1770" t="b">
        <f>OR(ISNUMBER(FIND("genotoxic",C1770)),ISNUMBER(FIND("genotoxicity",C1770)),ISNUMBER(FIND("DNA damage",C1770)),ISNUMBER(FIND("DNA",C1770)),ISNUMBER(FIND("RNA",C1770)),ISNUMBER(FIND("mesothelioma",C1770)),ISNUMBER(FIND("carcino",C1770)),ISNUMBER(FIND("mutagen",C1770)),ISNUMBER(FIND("genetic",C1770)))</f>
        <v>0</v>
      </c>
      <c r="H1770" t="b">
        <f>OR(ISNUMBER(FIND("inflammatory",C1770)),ISNUMBER(FIND("inflamm",C1770)))</f>
        <v>0</v>
      </c>
      <c r="I1770" t="b">
        <f>OR(ISNUMBER(FIND("immune",C1770)),ISNUMBER(FIND("immunological",C1770)),ISNUMBER(FIND("interleuk",C1770)),ISNUMBER(FIND("platelet activation",C1770)),ISNUMBER(FIND("monocyte",C1770)),ISNUMBER(FIND("leukocyte",C1770)),ISNUMBER(FIND("cytokine",C1770)),ISNUMBER(FIND("CD4",C1770)),ISNUMBER(FIND("CD8",C1770)),ISNUMBER(FIND("T-cell",C1770)))</f>
        <v>0</v>
      </c>
      <c r="J1770" t="b">
        <f>OR(ISNUMBER(FIND("reactive oxygen",C1770)),ISNUMBER(FIND("ROS",C1770)),ISNUMBER(FIND("free radical",C1770)),ISNUMBER(FIND("oxidative stress",C1770)),ISNUMBER(FIND("peroxid",C1770)),ISNUMBER(FIND("oxidative",C1770)),ISNUMBER(FIND("antioxid",C1770)))</f>
        <v>0</v>
      </c>
      <c r="K1770" t="b">
        <f>OR(ISNUMBER(FIND("autophag",C1770)))</f>
        <v>0</v>
      </c>
      <c r="L1770" t="b">
        <f>OR(ISNUMBER(FIND("morpholog",C1770)))</f>
        <v>1</v>
      </c>
      <c r="M1770" t="b">
        <f>OR(ISNUMBER(FIND("fibrosis",C1770)),ISNUMBER(FIND("Fibrosis",C1770)),ISNUMBER(FIND("fibrot",C1770)))</f>
        <v>0</v>
      </c>
      <c r="N1770" t="b">
        <f>OR(ISNUMBER(FIND("offspring",C1770)),ISNUMBER(FIND("Parental",C1770)),ISNUMBER(FIND("parental",C1770)),ISNUMBER(FIND("germline",C1770)),ISNUMBER(FIND("reproduc",C1770)),ISNUMBER(FIND("embryo",C1770)))</f>
        <v>0</v>
      </c>
      <c r="O1770" t="b">
        <f>OR(ISNUMBER(FIND("metabol",C1770)),ISNUMBER(FIND("Metabol",C1770)),ISNUMBER(FIND("digest",C1770)),ISNUMBER(FIND("mitochon",C1770)))</f>
        <v>0</v>
      </c>
      <c r="P1770" t="b">
        <f>OR(ISNUMBER(FIND("ecotox",C1770)),ISNUMBER(FIND("Ecotox",B1770)),ISNUMBER(FIND("ecotox",B1770)),ISNUMBER(FIND("Ecotox",C1770)))</f>
        <v>0</v>
      </c>
      <c r="Q1770" t="b">
        <f>OR(ISNUMBER(FIND("Bioaccum",C1770)),ISNUMBER(FIND("bioaccum",C1770)),ISNUMBER(FIND("accum",C1770)))</f>
        <v>0</v>
      </c>
      <c r="R1770" t="b">
        <f>OR(ISNUMBER(FIND("Occupation",C1770)),ISNUMBER(FIND("occupation",C1770)),ISNUMBER(FIND("worker",C1770)),ISNUMBER(FIND("workforce",C1770)))</f>
        <v>0</v>
      </c>
      <c r="S1770" t="b">
        <f>NOT(OR(F1770,G1770,H1770,I1770,J1770,K1770,L1770,M1770,N1770,O1770,P1770,Q1770,R1770))</f>
        <v>0</v>
      </c>
      <c r="U1770" t="b">
        <f>OR(Table1[[#This Row],[Inflammation]],Table1[[#This Row],[Immune]])</f>
        <v>0</v>
      </c>
      <c r="V1770" t="str">
        <f>IF(OR(Table1[[#This Row],[Rodents]],Table1[[#This Row],[Human]],Table1[[#This Row],[Pig]]),OR(ISNUMBER(FIND("intratrach",C1770)),ISNUMBER(FIND("nasal ",C1770)),ISNUMBER(FIND("instill",C1770))),"NA")</f>
        <v>NA</v>
      </c>
      <c r="W1770" t="str">
        <f>IF(OR(Table1[[#This Row],[Rodents]],Table1[[#This Row],[Human]],Table1[[#This Row],[Pig]]),OR(ISNUMBER(FIND("dermal",C1770)),ISNUMBER(FIND("skin ",C1770))),"NA")</f>
        <v>NA</v>
      </c>
      <c r="X1770" t="str">
        <f>IF(OR(Table1[[#This Row],[Rodents]],Table1[[#This Row],[Human]],Table1[[#This Row],[Pig]]),OR(ISNUMBER(FIND("injected",C1770)),ISNUMBER(FIND("periton",C1770)),ISNUMBER(FIND("intrascrot",C1770))),"NA")</f>
        <v>NA</v>
      </c>
      <c r="Y1770" t="str">
        <f>IF(OR(Table1[[#This Row],[Rodents]],Table1[[#This Row],[Human]],Table1[[#This Row],[Pig]]),NOT(OR(Table1[[#This Row],[Inhaled/Intratracheal/intranasal]],Table1[[#This Row],[Dermal]],Table1[[#This Row],[Injected]])),"NA")</f>
        <v>NA</v>
      </c>
      <c r="AA1770" t="b">
        <f>OR(ISNUMBER(FIND("fish ",C1770)),ISNUMBER(FIND("Fish ",C1770)),ISNUMBER(FIND("aquatic",C1770)),ISNUMBER(FIND("daphnids",C1770)),ISNUMBER(FIND("Carcinus maenas",C1770)),ISNUMBER(FIND("Daphnia",C1770)),ISNUMBER(FIND("Ruditapes philippinarum",C1770)),ISNUMBER(FIND("daphnia",C1770)),ISNUMBER(FIND("marine",C1770)),ISNUMBER(FIND("mussel",C1770)),ISNUMBER(FIND("algae",C1770)),ISNUMBER(FIND("Donax faba",C1770)),ISNUMBER(FIND("estuarine",C1770)),ISNUMBER(FIND("snail",C1770)),ISNUMBER(FIND("Prorocentrum donghaiense",C1770)) )</f>
        <v>0</v>
      </c>
      <c r="AB1770" t="b">
        <f>OR(ISNUMBER(FIND(" rat ",C1770)),ISNUMBER(FIND(" rats ",C1770)),ISNUMBER(FIND(" Rats ",C1770)),ISNUMBER(FIND(" Rat ",C1770)),ISNUMBER(FIND(" rat.",C1770)),ISNUMBER(FIND(" rats.",C1770)),ISNUMBER(FIND("mouse",C1770)),ISNUMBER(FIND("mice",C1770)), ISNUMBER(FIND(" Mice",C1770)))</f>
        <v>0</v>
      </c>
      <c r="AC1770" t="b">
        <f>OR(ISNUMBER(FIND(" cell ",C1770)),ISNUMBER(FIND("fibroblast",C1770)),ISNUMBER(FIND("macrophage",C1770)),ISNUMBER(FIND("epithelial",C1770)),ISNUMBER(FIND("endothelial",C1770)),ISNUMBER(FIND("neuron",C1770)),ISNUMBER(FIND(" cells ",C1770)),ISNUMBER(FIND("RBC",C1770)),ISNUMBER(FIND("mitochond",C1770)),ISNUMBER(FIND("adipocyte",C1770)),ISNUMBER(FIND("osteo",C1770)),ISNUMBER(FIND("keratin",C1770)),ISNUMBER(FIND(" cell's ",C1770)),ISNUMBER(FIND("eukary",C1770)),ISNUMBER(FIND("sperm",C1770)))</f>
        <v>1</v>
      </c>
      <c r="AD1770" t="b">
        <f>OR(ISNUMBER(FIND("human",B1770)),ISNUMBER(FIND("workers",B1770)),ISNUMBER(FIND("workforces",B1770)),ISNUMBER(FIND("occupational",B1770)),ISNUMBER(FIND("Case report",B1770)),ISNUMBER(FIND("Workplaces",B1770)),ISNUMBER(FIND("worker",B1770)))</f>
        <v>0</v>
      </c>
      <c r="AE1770" t="b">
        <f>OR(ISNUMBER(FIND(" plant ",C1770)),ISNUMBER(FIND("Plant ",C1770)),ISNUMBER(FIND("tomato",C1770)),ISNUMBER(FIND("plants",C1770)),ISNUMBER(FIND("Plants",C1770)),ISNUMBER(FIND("algae",C1770)),ISNUMBER(FIND("lettuce",C1770)),ISNUMBER(FIND("green gram sprouts ",C1770)),ISNUMBER(FIND("Cucurbita pepo",C1770)),ISNUMBER(FIND("bean ",C1770)),ISNUMBER(FIND("chloroplast",C1770)),ISNUMBER(FIND("chlorophyll",C1770)),ISNUMBER(FIND("seedling",C1770)),ISNUMBER(FIND("canola",C1770)),ISNUMBER(FIND("shoot",C1770)),ISNUMBER(FIND("photosynthes",C1770)),ISNUMBER(FIND(" leaves ",C1770)),,ISNUMBER(FIND("agriculture",C1770)),ISNUMBER(FIND(" crops ",C1770)))</f>
        <v>0</v>
      </c>
      <c r="AF1770" t="b">
        <f>OR(ISNUMBER(FIND("bacteria",C1770)),ISNUMBER(FIND("Bacteria",C1770)),ISNUMBER(FIND("Bacterium",C1770)),ISNUMBER(FIND("bacterium",C1770)),ISNUMBER(FIND(" coli ",C1770)))</f>
        <v>0</v>
      </c>
      <c r="AG1770" t="b">
        <f>OR(ISNUMBER(FIND("fungi",C1770)),ISNUMBER(FIND("Fungi",C1770)),ISNUMBER(FIND("fungus",C1770)),ISNUMBER(FIND("Fungus",C1770)),ISNUMBER(FIND("mushroom",C1770)),ISNUMBER(FIND("Mushroom",C1770)),ISNUMBER(FIND(" mold ",C1770)))</f>
        <v>0</v>
      </c>
      <c r="AH1770" t="b">
        <f>OR(ISNUMBER(FIND("Pig ",C1770)),ISNUMBER(FIND("pig ",C1770)),ISNUMBER(FIND("Pigs ",C1770)),ISNUMBER(FIND("pigs ",C1770)))</f>
        <v>0</v>
      </c>
      <c r="AI1770" t="b">
        <f>OR(ISNUMBER(FIND(" C. elegans",C1770)),ISNUMBER(FIND("Caenorhabditis elegans",C1770)),ISNUMBER(FIND("earthworms",C1770)),ISNUMBER(FIND(" Ficopomatus enigmaticus",C1770)),ISNUMBER(FIND("larva",C1770)),ISNUMBER(FIND("Lumbriculus variegatus",C1770)),ISNUMBER(FIND("nematode",C1770)))</f>
        <v>0</v>
      </c>
      <c r="AJ1770" t="b">
        <f>NOT(OR(AA1770,AB1770,AC1770,AD1770,AE1770,AF1770,AG1770,AH1770,AI1770))</f>
        <v>0</v>
      </c>
      <c r="AL1770" t="b">
        <f>OR(AA1770,AB1770,AD1770,AE1770,AF1770,AG1770,AH1770,AI1770)</f>
        <v>0</v>
      </c>
      <c r="AM1770" t="b">
        <f>IF(Table1[[#This Row],[In vivo?]],IF(Table1[[#This Row],[Cell]],FALSE,TRUE),FALSE)</f>
        <v>0</v>
      </c>
      <c r="AN1770" t="b">
        <f>AND(AC1770,AL1770)</f>
        <v>0</v>
      </c>
      <c r="AO1770" t="b">
        <f>IF(Table1[[#This Row],[Cell]],IF(Table1[[#This Row],[In vivo?]],FALSE,TRUE),FALSE)</f>
        <v>1</v>
      </c>
      <c r="AP1770" t="b">
        <f>NOT(OR(Table1[[#This Row],[In vivo?]],Table1[[#This Row],[Only in Cell]]))</f>
        <v>0</v>
      </c>
      <c r="AQ1770" t="str">
        <f>IF(OR(Table1[[#This Row],[Rodents]],Table1[[#This Row],[Human]],Table1[[#This Row],[Pig]]),OR(ISNUMBER(FIND("pulmonary",C1770)),ISNUMBER(FIND("lung",C1770))),"NA")</f>
        <v>NA</v>
      </c>
      <c r="AR1770" t="str">
        <f>IF(OR(Table1[[#This Row],[Rodents]],Table1[[#This Row],[Human]],Table1[[#This Row],[Pig]]),OR(ISNUMBER(FIND("skin",C1770)),ISNUMBER(FIND("dermal",C1770))),"NA")</f>
        <v>NA</v>
      </c>
      <c r="AS1770" t="str">
        <f>IF(OR(Table1[[#This Row],[Rodents]],Table1[[#This Row],[Human]],Table1[[#This Row],[Pig]]),OR(ISNUMBER(FIND("liver",C1770)),ISNUMBER(FIND("hepat",C1770))),"NA")</f>
        <v>NA</v>
      </c>
      <c r="AT1770" t="str">
        <f>IF(OR(Table1[[#This Row],[Rodents]],Table1[[#This Row],[Human]],Table1[[#This Row],[Pig]]),OR(ISNUMBER(FIND("kidney",C1770)),ISNUMBER(FIND("neph",C1770))),"NA")</f>
        <v>NA</v>
      </c>
      <c r="AU1770" t="str">
        <f>IF(OR(Table1[[#This Row],[Rodents]],Table1[[#This Row],[Human]],Table1[[#This Row],[Pig]]),OR(ISNUMBER(FIND("brain",C1770)),ISNUMBER(FIND("neur",C1770)),ISNUMBER(FIND("nerv",C1770))),"NA")</f>
        <v>NA</v>
      </c>
      <c r="AV1770" t="str">
        <f>IF(OR(Table1[[#This Row],[Rodents]],Table1[[#This Row],[Human]],Table1[[#This Row],[Pig]]),OR(ISNUMBER(FIND("heart",C1770)),ISNUMBER(FIND("cardi",C1770))),"NA")</f>
        <v>NA</v>
      </c>
      <c r="AW1770" t="str">
        <f>IF(OR(Table1[[#This Row],[Rodents]],Table1[[#This Row],[Human]],Table1[[#This Row],[Pig]]),OR(ISNUMBER(FIND("gastro",C1770)),ISNUMBER(FIND("intesti",C1770)),ISNUMBER(FIND("stomach",C1770))),"NA")</f>
        <v>NA</v>
      </c>
      <c r="AX1770" t="str">
        <f>IF(OR(Table1[[#This Row],[Rodents]],Table1[[#This Row],[Human]],Table1[[#This Row],[Pig]]),NOT(OR(AQ1770,AR1770,AS1770,AT1770,AU1770,AV1770,AW1770)),"NA")</f>
        <v>NA</v>
      </c>
      <c r="AY1770" t="b">
        <f>OR(ISNUMBER(FIND("SWCNT",C1770)),ISNUMBER(FIND("SWNT",C1770)),ISNUMBER(FIND("single-wall",C1770)),ISNUMBER(FIND("single wall",C1770)),ISNUMBER(FIND("Single wall",C1770)),ISNUMBER(FIND("Single-wall",C1770)),ISNUMBER(FIND("SWCNT",B1770)),ISNUMBER(FIND("SWNT",B1770)),ISNUMBER(FIND("single-wall",B1770)),ISNUMBER(FIND("single wall",B1770)),ISNUMBER(FIND("Single-wall",B1770)),ISNUMBER(FIND("Single wall",B1770)))</f>
        <v>0</v>
      </c>
      <c r="AZ1770" t="b">
        <f>OR(ISNUMBER(FIND("MWCNT",C1770)),ISNUMBER(FIND("MWNT",C1770)),ISNUMBER(FIND("multi-wall",C1770)),ISNUMBER(FIND("multi wall",C1770)),ISNUMBER(FIND("multiwall",C1770)),ISNUMBER(FIND("Multi-wall",C1770)),ISNUMBER(FIND("Multi wall",C1770)),ISNUMBER(FIND("Multiwall",C1770)),ISNUMBER(FIND("MWCNT",B1770)),ISNUMBER(FIND("MWNT",B1770)),ISNUMBER(FIND("multi-wall",B1770)),ISNUMBER(FIND("multi wall",B1770)),ISNUMBER(FIND("multiwall",B1770)),ISNUMBER(FIND("Multi-wall",B1770)),ISNUMBER(FIND("Multi wall",B1770)),ISNUMBER(FIND("Multiwall",B1770)),ISNUMBER(FIND("Double-wall",B1770)),ISNUMBER(FIND("Double wall",B1770)),ISNUMBER(FIND("Doublewall",B1770)),ISNUMBER(FIND("double-wall",B1770)),ISNUMBER(FIND("double wall",B1770)),ISNUMBER(FIND("doublewall",B1770)))</f>
        <v>1</v>
      </c>
      <c r="BA1770" t="b">
        <f>AND(Table1[[#This Row],[SWCNT]],Table1[[#This Row],[MWCNT]])</f>
        <v>0</v>
      </c>
      <c r="BB1770" t="b">
        <f>IF(Table1[[#This Row],[SWCNT]]=TRUE,FALSE,IF(Table1[[#This Row],[MWCNT]]=TRUE,FALSE,TRUE))</f>
        <v>0</v>
      </c>
      <c r="BC1770" s="18"/>
    </row>
    <row r="1771" spans="1:55" ht="333">
      <c r="A1771" t="s">
        <v>5065</v>
      </c>
      <c r="B1771" s="2" t="s">
        <v>5066</v>
      </c>
      <c r="C1771" s="16" t="s">
        <v>5067</v>
      </c>
      <c r="D1771" s="17" t="s">
        <v>181</v>
      </c>
      <c r="E1771" s="2">
        <v>2010</v>
      </c>
      <c r="F1771" t="b">
        <f>OR(ISNUMBER(FIND("cytotoxic",C1771)),ISNUMBER(FIND("Cytotoxic",C1771)),ISNUMBER(FIND("cellular toxicity",C1771)),ISNUMBER(FIND("cell death",C1771)),ISNUMBER(FIND("viable",C1771)),ISNUMBER(FIND("phytotoxic",C1771)),ISNUMBER(FIND("acute toxicity",C1771)),ISNUMBER(FIND("MTT",C1771)),ISNUMBER(FIND("survival",C1771)),ISNUMBER(FIND("prolifer",C1771)),ISNUMBER(FIND("apoptosis",C1771)),ISNUMBER(FIND("neurotoxic",C1771)),ISNUMBER(FIND("  lysis ",C1771)),ISNUMBER(FIND("necrosis",C1771)),ISNUMBER(FIND("cellular death",C1771))*3,ISNUMBER(FIND("LDH",C1771)),ISNUMBER(FIND("Acute toxicity",C1771)))</f>
        <v>1</v>
      </c>
      <c r="G1771" t="b">
        <f>OR(ISNUMBER(FIND("genotoxic",C1771)),ISNUMBER(FIND("genotoxicity",C1771)),ISNUMBER(FIND("DNA damage",C1771)),ISNUMBER(FIND("DNA",C1771)),ISNUMBER(FIND("RNA",C1771)),ISNUMBER(FIND("mesothelioma",C1771)),ISNUMBER(FIND("carcino",C1771)),ISNUMBER(FIND("mutagen",C1771)),ISNUMBER(FIND("genetic",C1771)))</f>
        <v>0</v>
      </c>
      <c r="H1771" t="b">
        <f>OR(ISNUMBER(FIND("inflammatory",C1771)),ISNUMBER(FIND("inflamm",C1771)))</f>
        <v>0</v>
      </c>
      <c r="I1771" t="b">
        <f>OR(ISNUMBER(FIND("immune",C1771)),ISNUMBER(FIND("immunological",C1771)),ISNUMBER(FIND("interleuk",C1771)),ISNUMBER(FIND("platelet activation",C1771)),ISNUMBER(FIND("monocyte",C1771)),ISNUMBER(FIND("leukocyte",C1771)),ISNUMBER(FIND("cytokine",C1771)),ISNUMBER(FIND("CD4",C1771)),ISNUMBER(FIND("CD8",C1771)),ISNUMBER(FIND("T-cell",C1771)))</f>
        <v>0</v>
      </c>
      <c r="J1771" t="b">
        <f>OR(ISNUMBER(FIND("reactive oxygen",C1771)),ISNUMBER(FIND("ROS",C1771)),ISNUMBER(FIND("free radical",C1771)),ISNUMBER(FIND("oxidative stress",C1771)),ISNUMBER(FIND("peroxid",C1771)),ISNUMBER(FIND("oxidative",C1771)),ISNUMBER(FIND("antioxid",C1771)))</f>
        <v>0</v>
      </c>
      <c r="K1771" t="b">
        <f>OR(ISNUMBER(FIND("autophag",C1771)))</f>
        <v>0</v>
      </c>
      <c r="L1771" t="b">
        <f>OR(ISNUMBER(FIND("morpholog",C1771)))</f>
        <v>0</v>
      </c>
      <c r="M1771" t="b">
        <f>OR(ISNUMBER(FIND("fibrosis",C1771)),ISNUMBER(FIND("Fibrosis",C1771)),ISNUMBER(FIND("fibrot",C1771)))</f>
        <v>1</v>
      </c>
      <c r="N1771" t="b">
        <f>OR(ISNUMBER(FIND("offspring",C1771)),ISNUMBER(FIND("Parental",C1771)),ISNUMBER(FIND("parental",C1771)),ISNUMBER(FIND("germline",C1771)),ISNUMBER(FIND("reproduc",C1771)),ISNUMBER(FIND("embryo",C1771)))</f>
        <v>0</v>
      </c>
      <c r="O1771" t="b">
        <f>OR(ISNUMBER(FIND("metabol",C1771)),ISNUMBER(FIND("Metabol",C1771)),ISNUMBER(FIND("digest",C1771)),ISNUMBER(FIND("mitochon",C1771)))</f>
        <v>0</v>
      </c>
      <c r="P1771" t="b">
        <f>OR(ISNUMBER(FIND("ecotox",C1771)),ISNUMBER(FIND("Ecotox",B1771)),ISNUMBER(FIND("ecotox",B1771)),ISNUMBER(FIND("Ecotox",C1771)))</f>
        <v>0</v>
      </c>
      <c r="Q1771" t="b">
        <f>OR(ISNUMBER(FIND("Bioaccum",C1771)),ISNUMBER(FIND("bioaccum",C1771)),ISNUMBER(FIND("accum",C1771)))</f>
        <v>0</v>
      </c>
      <c r="R1771" t="b">
        <f>OR(ISNUMBER(FIND("Occupation",C1771)),ISNUMBER(FIND("occupation",C1771)),ISNUMBER(FIND("worker",C1771)),ISNUMBER(FIND("workforce",C1771)))</f>
        <v>0</v>
      </c>
      <c r="S1771" t="b">
        <f>NOT(OR(F1771,G1771,H1771,I1771,J1771,K1771,L1771,M1771,N1771,O1771,P1771,Q1771,R1771))</f>
        <v>0</v>
      </c>
      <c r="U1771" t="b">
        <f>OR(Table1[[#This Row],[Inflammation]],Table1[[#This Row],[Immune]])</f>
        <v>0</v>
      </c>
      <c r="V1771" t="b">
        <f>IF(OR(Table1[[#This Row],[Rodents]],Table1[[#This Row],[Human]],Table1[[#This Row],[Pig]]),OR(ISNUMBER(FIND("intratrach",C1771)),ISNUMBER(FIND("nasal ",C1771)),ISNUMBER(FIND("instill",C1771))),"NA")</f>
        <v>0</v>
      </c>
      <c r="W1771" t="b">
        <f>IF(OR(Table1[[#This Row],[Rodents]],Table1[[#This Row],[Human]],Table1[[#This Row],[Pig]]),OR(ISNUMBER(FIND("dermal",C1771)),ISNUMBER(FIND("skin ",C1771))),"NA")</f>
        <v>0</v>
      </c>
      <c r="X1771" t="b">
        <f>IF(OR(Table1[[#This Row],[Rodents]],Table1[[#This Row],[Human]],Table1[[#This Row],[Pig]]),OR(ISNUMBER(FIND("injected",C1771)),ISNUMBER(FIND("periton",C1771)),ISNUMBER(FIND("intrascrot",C1771))),"NA")</f>
        <v>0</v>
      </c>
      <c r="Y1771" t="b">
        <f>IF(OR(Table1[[#This Row],[Rodents]],Table1[[#This Row],[Human]],Table1[[#This Row],[Pig]]),NOT(OR(Table1[[#This Row],[Inhaled/Intratracheal/intranasal]],Table1[[#This Row],[Dermal]],Table1[[#This Row],[Injected]])),"NA")</f>
        <v>1</v>
      </c>
      <c r="AA1771" t="b">
        <f>OR(ISNUMBER(FIND("fish ",C1771)),ISNUMBER(FIND("Fish ",C1771)),ISNUMBER(FIND("aquatic",C1771)),ISNUMBER(FIND("daphnids",C1771)),ISNUMBER(FIND("Carcinus maenas",C1771)),ISNUMBER(FIND("Daphnia",C1771)),ISNUMBER(FIND("Ruditapes philippinarum",C1771)),ISNUMBER(FIND("daphnia",C1771)),ISNUMBER(FIND("marine",C1771)),ISNUMBER(FIND("mussel",C1771)),ISNUMBER(FIND("algae",C1771)),ISNUMBER(FIND("Donax faba",C1771)),ISNUMBER(FIND("estuarine",C1771)),ISNUMBER(FIND("snail",C1771)),ISNUMBER(FIND("Prorocentrum donghaiense",C1771)) )</f>
        <v>0</v>
      </c>
      <c r="AB1771" t="b">
        <f>OR(ISNUMBER(FIND(" rat ",C1771)),ISNUMBER(FIND(" rats ",C1771)),ISNUMBER(FIND(" Rats ",C1771)),ISNUMBER(FIND(" Rat ",C1771)),ISNUMBER(FIND(" rat.",C1771)),ISNUMBER(FIND(" rats.",C1771)),ISNUMBER(FIND("mouse",C1771)),ISNUMBER(FIND("mice",C1771)), ISNUMBER(FIND(" Mice",C1771)))</f>
        <v>1</v>
      </c>
      <c r="AC1771" t="b">
        <f>OR(ISNUMBER(FIND(" cell ",C1771)),ISNUMBER(FIND("fibroblast",C1771)),ISNUMBER(FIND("macrophage",C1771)),ISNUMBER(FIND("epithelial",C1771)),ISNUMBER(FIND("endothelial",C1771)),ISNUMBER(FIND("neuron",C1771)),ISNUMBER(FIND(" cells ",C1771)),ISNUMBER(FIND("RBC",C1771)),ISNUMBER(FIND("mitochond",C1771)),ISNUMBER(FIND("adipocyte",C1771)),ISNUMBER(FIND("osteo",C1771)),ISNUMBER(FIND("keratin",C1771)),ISNUMBER(FIND(" cell's ",C1771)),ISNUMBER(FIND("eukary",C1771)),ISNUMBER(FIND("sperm",C1771)))</f>
        <v>1</v>
      </c>
      <c r="AD1771" t="b">
        <f>OR(ISNUMBER(FIND("human",B1771)),ISNUMBER(FIND("workers",B1771)),ISNUMBER(FIND("workforces",B1771)),ISNUMBER(FIND("occupational",B1771)),ISNUMBER(FIND("Case report",B1771)),ISNUMBER(FIND("Workplaces",B1771)),ISNUMBER(FIND("worker",B1771)))</f>
        <v>0</v>
      </c>
      <c r="AE1771" t="b">
        <f>OR(ISNUMBER(FIND(" plant ",C1771)),ISNUMBER(FIND("Plant ",C1771)),ISNUMBER(FIND("tomato",C1771)),ISNUMBER(FIND("plants",C1771)),ISNUMBER(FIND("Plants",C1771)),ISNUMBER(FIND("algae",C1771)),ISNUMBER(FIND("lettuce",C1771)),ISNUMBER(FIND("green gram sprouts ",C1771)),ISNUMBER(FIND("Cucurbita pepo",C1771)),ISNUMBER(FIND("bean ",C1771)),ISNUMBER(FIND("chloroplast",C1771)),ISNUMBER(FIND("chlorophyll",C1771)),ISNUMBER(FIND("seedling",C1771)),ISNUMBER(FIND("canola",C1771)),ISNUMBER(FIND("shoot",C1771)),ISNUMBER(FIND("photosynthes",C1771)),ISNUMBER(FIND(" leaves ",C1771)),,ISNUMBER(FIND("agriculture",C1771)),ISNUMBER(FIND(" crops ",C1771)))</f>
        <v>0</v>
      </c>
      <c r="AF1771" t="b">
        <f>OR(ISNUMBER(FIND("bacteria",C1771)),ISNUMBER(FIND("Bacteria",C1771)),ISNUMBER(FIND("Bacterium",C1771)),ISNUMBER(FIND("bacterium",C1771)),ISNUMBER(FIND(" coli ",C1771)))</f>
        <v>0</v>
      </c>
      <c r="AG1771" t="b">
        <f>OR(ISNUMBER(FIND("fungi",C1771)),ISNUMBER(FIND("Fungi",C1771)),ISNUMBER(FIND("fungus",C1771)),ISNUMBER(FIND("Fungus",C1771)),ISNUMBER(FIND("mushroom",C1771)),ISNUMBER(FIND("Mushroom",C1771)),ISNUMBER(FIND(" mold ",C1771)))</f>
        <v>0</v>
      </c>
      <c r="AH1771" t="b">
        <f>OR(ISNUMBER(FIND("Pig ",C1771)),ISNUMBER(FIND("pig ",C1771)),ISNUMBER(FIND("Pigs ",C1771)),ISNUMBER(FIND("pigs ",C1771)))</f>
        <v>0</v>
      </c>
      <c r="AI1771" t="b">
        <f>OR(ISNUMBER(FIND(" C. elegans",C1771)),ISNUMBER(FIND("Caenorhabditis elegans",C1771)),ISNUMBER(FIND("earthworms",C1771)),ISNUMBER(FIND(" Ficopomatus enigmaticus",C1771)),ISNUMBER(FIND("larva",C1771)),ISNUMBER(FIND("Lumbriculus variegatus",C1771)),ISNUMBER(FIND("nematode",C1771)))</f>
        <v>0</v>
      </c>
      <c r="AJ1771" t="b">
        <f>NOT(OR(AA1771,AB1771,AC1771,AD1771,AE1771,AF1771,AG1771,AH1771,AI1771))</f>
        <v>0</v>
      </c>
      <c r="AL1771" t="b">
        <f>OR(AA1771,AB1771,AD1771,AE1771,AF1771,AG1771,AH1771,AI1771)</f>
        <v>1</v>
      </c>
      <c r="AM1771" t="b">
        <f>IF(Table1[[#This Row],[In vivo?]],IF(Table1[[#This Row],[Cell]],FALSE,TRUE),FALSE)</f>
        <v>0</v>
      </c>
      <c r="AN1771" t="b">
        <f>AND(AC1771,AL1771)</f>
        <v>1</v>
      </c>
      <c r="AO1771" t="b">
        <f>IF(Table1[[#This Row],[Cell]],IF(Table1[[#This Row],[In vivo?]],FALSE,TRUE),FALSE)</f>
        <v>0</v>
      </c>
      <c r="AP1771" t="b">
        <f>NOT(OR(Table1[[#This Row],[In vivo?]],Table1[[#This Row],[Only in Cell]]))</f>
        <v>0</v>
      </c>
      <c r="AQ1771" t="b">
        <f>IF(OR(Table1[[#This Row],[Rodents]],Table1[[#This Row],[Human]],Table1[[#This Row],[Pig]]),OR(ISNUMBER(FIND("pulmonary",C1771)),ISNUMBER(FIND("lung",C1771))),"NA")</f>
        <v>1</v>
      </c>
      <c r="AR1771" t="b">
        <f>IF(OR(Table1[[#This Row],[Rodents]],Table1[[#This Row],[Human]],Table1[[#This Row],[Pig]]),OR(ISNUMBER(FIND("skin",C1771)),ISNUMBER(FIND("dermal",C1771))),"NA")</f>
        <v>0</v>
      </c>
      <c r="AS1771" t="b">
        <f>IF(OR(Table1[[#This Row],[Rodents]],Table1[[#This Row],[Human]],Table1[[#This Row],[Pig]]),OR(ISNUMBER(FIND("liver",C1771)),ISNUMBER(FIND("hepat",C1771))),"NA")</f>
        <v>0</v>
      </c>
      <c r="AT1771" t="b">
        <f>IF(OR(Table1[[#This Row],[Rodents]],Table1[[#This Row],[Human]],Table1[[#This Row],[Pig]]),OR(ISNUMBER(FIND("kidney",C1771)),ISNUMBER(FIND("neph",C1771))),"NA")</f>
        <v>0</v>
      </c>
      <c r="AU1771" t="b">
        <f>IF(OR(Table1[[#This Row],[Rodents]],Table1[[#This Row],[Human]],Table1[[#This Row],[Pig]]),OR(ISNUMBER(FIND("brain",C1771)),ISNUMBER(FIND("neur",C1771)),ISNUMBER(FIND("nerv",C1771))),"NA")</f>
        <v>0</v>
      </c>
      <c r="AV1771" t="b">
        <f>IF(OR(Table1[[#This Row],[Rodents]],Table1[[#This Row],[Human]],Table1[[#This Row],[Pig]]),OR(ISNUMBER(FIND("heart",C1771)),ISNUMBER(FIND("cardi",C1771))),"NA")</f>
        <v>0</v>
      </c>
      <c r="AW1771" t="b">
        <f>IF(OR(Table1[[#This Row],[Rodents]],Table1[[#This Row],[Human]],Table1[[#This Row],[Pig]]),OR(ISNUMBER(FIND("gastro",C1771)),ISNUMBER(FIND("intesti",C1771)),ISNUMBER(FIND("stomach",C1771))),"NA")</f>
        <v>0</v>
      </c>
      <c r="AX1771" t="b">
        <f>IF(OR(Table1[[#This Row],[Rodents]],Table1[[#This Row],[Human]],Table1[[#This Row],[Pig]]),NOT(OR(AQ1771,AR1771,AS1771,AT1771,AU1771,AV1771,AW1771)),"NA")</f>
        <v>0</v>
      </c>
      <c r="AY1771" t="b">
        <f>OR(ISNUMBER(FIND("SWCNT",C1771)),ISNUMBER(FIND("SWNT",C1771)),ISNUMBER(FIND("single-wall",C1771)),ISNUMBER(FIND("single wall",C1771)),ISNUMBER(FIND("Single wall",C1771)),ISNUMBER(FIND("Single-wall",C1771)),ISNUMBER(FIND("SWCNT",B1771)),ISNUMBER(FIND("SWNT",B1771)),ISNUMBER(FIND("single-wall",B1771)),ISNUMBER(FIND("single wall",B1771)),ISNUMBER(FIND("Single-wall",B1771)),ISNUMBER(FIND("Single wall",B1771)))</f>
        <v>1</v>
      </c>
      <c r="AZ1771" t="b">
        <f>OR(ISNUMBER(FIND("MWCNT",C1771)),ISNUMBER(FIND("MWNT",C1771)),ISNUMBER(FIND("multi-wall",C1771)),ISNUMBER(FIND("multi wall",C1771)),ISNUMBER(FIND("multiwall",C1771)),ISNUMBER(FIND("Multi-wall",C1771)),ISNUMBER(FIND("Multi wall",C1771)),ISNUMBER(FIND("Multiwall",C1771)),ISNUMBER(FIND("MWCNT",B1771)),ISNUMBER(FIND("MWNT",B1771)),ISNUMBER(FIND("multi-wall",B1771)),ISNUMBER(FIND("multi wall",B1771)),ISNUMBER(FIND("multiwall",B1771)),ISNUMBER(FIND("Multi-wall",B1771)),ISNUMBER(FIND("Multi wall",B1771)),ISNUMBER(FIND("Multiwall",B1771)),ISNUMBER(FIND("Double-wall",B1771)),ISNUMBER(FIND("Double wall",B1771)),ISNUMBER(FIND("Doublewall",B1771)),ISNUMBER(FIND("double-wall",B1771)),ISNUMBER(FIND("double wall",B1771)),ISNUMBER(FIND("doublewall",B1771)))</f>
        <v>0</v>
      </c>
      <c r="BA1771" t="b">
        <f>AND(Table1[[#This Row],[SWCNT]],Table1[[#This Row],[MWCNT]])</f>
        <v>0</v>
      </c>
      <c r="BB1771" t="b">
        <f>IF(Table1[[#This Row],[SWCNT]]=TRUE,FALSE,IF(Table1[[#This Row],[MWCNT]]=TRUE,FALSE,TRUE))</f>
        <v>0</v>
      </c>
      <c r="BC1771" s="18"/>
    </row>
    <row r="1772" spans="1:55" ht="277.5">
      <c r="A1772" t="s">
        <v>5069</v>
      </c>
      <c r="B1772" s="2" t="s">
        <v>5071</v>
      </c>
      <c r="C1772" s="16" t="s">
        <v>5073</v>
      </c>
      <c r="D1772" s="17" t="s">
        <v>30</v>
      </c>
      <c r="E1772" s="2">
        <v>2010</v>
      </c>
      <c r="F1772" t="b">
        <f>OR(ISNUMBER(FIND("cytotoxic",C1772)),ISNUMBER(FIND("Cytotoxic",C1772)),ISNUMBER(FIND("cellular toxicity",C1772)),ISNUMBER(FIND("cell death",C1772)),ISNUMBER(FIND("viable",C1772)),ISNUMBER(FIND("phytotoxic",C1772)),ISNUMBER(FIND("acute toxicity",C1772)),ISNUMBER(FIND("MTT",C1772)),ISNUMBER(FIND("survival",C1772)),ISNUMBER(FIND("prolifer",C1772)),ISNUMBER(FIND("apoptosis",C1772)),ISNUMBER(FIND("neurotoxic",C1772)),ISNUMBER(FIND("  lysis ",C1772)),ISNUMBER(FIND("necrosis",C1772)),ISNUMBER(FIND("cellular death",C1772))*3,ISNUMBER(FIND("LDH",C1772)),ISNUMBER(FIND("Acute toxicity",C1772)))</f>
        <v>1</v>
      </c>
      <c r="G1772" t="b">
        <f>OR(ISNUMBER(FIND("genotoxic",C1772)),ISNUMBER(FIND("genotoxicity",C1772)),ISNUMBER(FIND("DNA damage",C1772)),ISNUMBER(FIND("DNA",C1772)),ISNUMBER(FIND("RNA",C1772)),ISNUMBER(FIND("mesothelioma",C1772)),ISNUMBER(FIND("carcino",C1772)),ISNUMBER(FIND("mutagen",C1772)),ISNUMBER(FIND("genetic",C1772)))</f>
        <v>0</v>
      </c>
      <c r="H1772" t="b">
        <f>OR(ISNUMBER(FIND("inflammatory",C1772)),ISNUMBER(FIND("inflamm",C1772)))</f>
        <v>0</v>
      </c>
      <c r="I1772" t="b">
        <f>OR(ISNUMBER(FIND("immune",C1772)),ISNUMBER(FIND("immunological",C1772)),ISNUMBER(FIND("interleuk",C1772)),ISNUMBER(FIND("platelet activation",C1772)),ISNUMBER(FIND("monocyte",C1772)),ISNUMBER(FIND("leukocyte",C1772)),ISNUMBER(FIND("cytokine",C1772)),ISNUMBER(FIND("CD4",C1772)),ISNUMBER(FIND("CD8",C1772)),ISNUMBER(FIND("T-cell",C1772)))</f>
        <v>0</v>
      </c>
      <c r="J1772" t="b">
        <f>OR(ISNUMBER(FIND("reactive oxygen",C1772)),ISNUMBER(FIND("ROS",C1772)),ISNUMBER(FIND("free radical",C1772)),ISNUMBER(FIND("oxidative stress",C1772)),ISNUMBER(FIND("peroxid",C1772)),ISNUMBER(FIND("oxidative",C1772)),ISNUMBER(FIND("antioxid",C1772)))</f>
        <v>1</v>
      </c>
      <c r="K1772" t="b">
        <f>OR(ISNUMBER(FIND("autophag",C1772)))</f>
        <v>0</v>
      </c>
      <c r="L1772" t="b">
        <f>OR(ISNUMBER(FIND("morpholog",C1772)))</f>
        <v>0</v>
      </c>
      <c r="M1772" t="b">
        <f>OR(ISNUMBER(FIND("fibrosis",C1772)),ISNUMBER(FIND("Fibrosis",C1772)),ISNUMBER(FIND("fibrot",C1772)))</f>
        <v>0</v>
      </c>
      <c r="N1772" t="b">
        <f>OR(ISNUMBER(FIND("offspring",C1772)),ISNUMBER(FIND("Parental",C1772)),ISNUMBER(FIND("parental",C1772)),ISNUMBER(FIND("germline",C1772)),ISNUMBER(FIND("reproduc",C1772)),ISNUMBER(FIND("embryo",C1772)))</f>
        <v>0</v>
      </c>
      <c r="O1772" t="b">
        <f>OR(ISNUMBER(FIND("metabol",C1772)),ISNUMBER(FIND("Metabol",C1772)),ISNUMBER(FIND("digest",C1772)),ISNUMBER(FIND("mitochon",C1772)))</f>
        <v>1</v>
      </c>
      <c r="P1772" t="b">
        <f>OR(ISNUMBER(FIND("ecotox",C1772)),ISNUMBER(FIND("Ecotox",B1772)),ISNUMBER(FIND("ecotox",B1772)),ISNUMBER(FIND("Ecotox",C1772)))</f>
        <v>1</v>
      </c>
      <c r="Q1772" t="b">
        <f>OR(ISNUMBER(FIND("Bioaccum",C1772)),ISNUMBER(FIND("bioaccum",C1772)),ISNUMBER(FIND("accum",C1772)))</f>
        <v>0</v>
      </c>
      <c r="R1772" t="b">
        <f>OR(ISNUMBER(FIND("Occupation",C1772)),ISNUMBER(FIND("occupation",C1772)),ISNUMBER(FIND("worker",C1772)),ISNUMBER(FIND("workforce",C1772)))</f>
        <v>0</v>
      </c>
      <c r="S1772" t="b">
        <f>NOT(OR(F1772,G1772,H1772,I1772,J1772,K1772,L1772,M1772,N1772,O1772,P1772,Q1772,R1772))</f>
        <v>0</v>
      </c>
      <c r="U1772" t="b">
        <f>OR(Table1[[#This Row],[Inflammation]],Table1[[#This Row],[Immune]])</f>
        <v>0</v>
      </c>
      <c r="V1772" t="str">
        <f>IF(OR(Table1[[#This Row],[Rodents]],Table1[[#This Row],[Human]],Table1[[#This Row],[Pig]]),OR(ISNUMBER(FIND("intratrach",C1772)),ISNUMBER(FIND("nasal ",C1772)),ISNUMBER(FIND("instill",C1772))),"NA")</f>
        <v>NA</v>
      </c>
      <c r="W1772" t="str">
        <f>IF(OR(Table1[[#This Row],[Rodents]],Table1[[#This Row],[Human]],Table1[[#This Row],[Pig]]),OR(ISNUMBER(FIND("dermal",C1772)),ISNUMBER(FIND("skin ",C1772))),"NA")</f>
        <v>NA</v>
      </c>
      <c r="X1772" t="str">
        <f>IF(OR(Table1[[#This Row],[Rodents]],Table1[[#This Row],[Human]],Table1[[#This Row],[Pig]]),OR(ISNUMBER(FIND("injected",C1772)),ISNUMBER(FIND("periton",C1772)),ISNUMBER(FIND("intrascrot",C1772))),"NA")</f>
        <v>NA</v>
      </c>
      <c r="Y1772" t="str">
        <f>IF(OR(Table1[[#This Row],[Rodents]],Table1[[#This Row],[Human]],Table1[[#This Row],[Pig]]),NOT(OR(Table1[[#This Row],[Inhaled/Intratracheal/intranasal]],Table1[[#This Row],[Dermal]],Table1[[#This Row],[Injected]])),"NA")</f>
        <v>NA</v>
      </c>
      <c r="AA1772" t="b">
        <f>OR(ISNUMBER(FIND("fish ",C1772)),ISNUMBER(FIND("Fish ",C1772)),ISNUMBER(FIND("aquatic",C1772)),ISNUMBER(FIND("daphnids",C1772)),ISNUMBER(FIND("Carcinus maenas",C1772)),ISNUMBER(FIND("Daphnia",C1772)),ISNUMBER(FIND("Ruditapes philippinarum",C1772)),ISNUMBER(FIND("daphnia",C1772)),ISNUMBER(FIND("marine",C1772)),ISNUMBER(FIND("mussel",C1772)),ISNUMBER(FIND("algae",C1772)),ISNUMBER(FIND("Donax faba",C1772)),ISNUMBER(FIND("estuarine",C1772)),ISNUMBER(FIND("snail",C1772)),ISNUMBER(FIND("Prorocentrum donghaiense",C1772)) )</f>
        <v>1</v>
      </c>
      <c r="AB1772" t="b">
        <f>OR(ISNUMBER(FIND(" rat ",C1772)),ISNUMBER(FIND(" rats ",C1772)),ISNUMBER(FIND(" Rats ",C1772)),ISNUMBER(FIND(" Rat ",C1772)),ISNUMBER(FIND(" rat.",C1772)),ISNUMBER(FIND(" rats.",C1772)),ISNUMBER(FIND("mouse",C1772)),ISNUMBER(FIND("mice",C1772)), ISNUMBER(FIND(" Mice",C1772)))</f>
        <v>0</v>
      </c>
      <c r="AC1772" t="b">
        <f>OR(ISNUMBER(FIND(" cell ",C1772)),ISNUMBER(FIND("fibroblast",C1772)),ISNUMBER(FIND("macrophage",C1772)),ISNUMBER(FIND("epithelial",C1772)),ISNUMBER(FIND("endothelial",C1772)),ISNUMBER(FIND("neuron",C1772)),ISNUMBER(FIND(" cells ",C1772)),ISNUMBER(FIND("RBC",C1772)),ISNUMBER(FIND("mitochond",C1772)),ISNUMBER(FIND("adipocyte",C1772)),ISNUMBER(FIND("osteo",C1772)),ISNUMBER(FIND("keratin",C1772)),ISNUMBER(FIND(" cell's ",C1772)),ISNUMBER(FIND("eukary",C1772)),ISNUMBER(FIND("sperm",C1772)))</f>
        <v>1</v>
      </c>
      <c r="AD1772" t="b">
        <f>OR(ISNUMBER(FIND("human",B1772)),ISNUMBER(FIND("workers",B1772)),ISNUMBER(FIND("workforces",B1772)),ISNUMBER(FIND("occupational",B1772)),ISNUMBER(FIND("Case report",B1772)),ISNUMBER(FIND("Workplaces",B1772)),ISNUMBER(FIND("worker",B1772)))</f>
        <v>0</v>
      </c>
      <c r="AE1772" t="b">
        <f>OR(ISNUMBER(FIND(" plant ",C1772)),ISNUMBER(FIND("Plant ",C1772)),ISNUMBER(FIND("tomato",C1772)),ISNUMBER(FIND("plants",C1772)),ISNUMBER(FIND("Plants",C1772)),ISNUMBER(FIND("algae",C1772)),ISNUMBER(FIND("lettuce",C1772)),ISNUMBER(FIND("green gram sprouts ",C1772)),ISNUMBER(FIND("Cucurbita pepo",C1772)),ISNUMBER(FIND("bean ",C1772)),ISNUMBER(FIND("chloroplast",C1772)),ISNUMBER(FIND("chlorophyll",C1772)),ISNUMBER(FIND("seedling",C1772)),ISNUMBER(FIND("canola",C1772)),ISNUMBER(FIND("shoot",C1772)),ISNUMBER(FIND("photosynthes",C1772)),ISNUMBER(FIND(" leaves ",C1772)),,ISNUMBER(FIND("agriculture",C1772)),ISNUMBER(FIND(" crops ",C1772)))</f>
        <v>0</v>
      </c>
      <c r="AF1772" t="b">
        <f>OR(ISNUMBER(FIND("bacteria",C1772)),ISNUMBER(FIND("Bacteria",C1772)),ISNUMBER(FIND("Bacterium",C1772)),ISNUMBER(FIND("bacterium",C1772)),ISNUMBER(FIND(" coli ",C1772)))</f>
        <v>0</v>
      </c>
      <c r="AG1772" t="b">
        <f>OR(ISNUMBER(FIND("fungi",C1772)),ISNUMBER(FIND("Fungi",C1772)),ISNUMBER(FIND("fungus",C1772)),ISNUMBER(FIND("Fungus",C1772)),ISNUMBER(FIND("mushroom",C1772)),ISNUMBER(FIND("Mushroom",C1772)),ISNUMBER(FIND(" mold ",C1772)))</f>
        <v>0</v>
      </c>
      <c r="AH1772" t="b">
        <f>OR(ISNUMBER(FIND("Pig ",C1772)),ISNUMBER(FIND("pig ",C1772)),ISNUMBER(FIND("Pigs ",C1772)),ISNUMBER(FIND("pigs ",C1772)))</f>
        <v>0</v>
      </c>
      <c r="AI1772" t="b">
        <f>OR(ISNUMBER(FIND(" C. elegans",C1772)),ISNUMBER(FIND("Caenorhabditis elegans",C1772)),ISNUMBER(FIND("earthworms",C1772)),ISNUMBER(FIND(" Ficopomatus enigmaticus",C1772)),ISNUMBER(FIND("larva",C1772)),ISNUMBER(FIND("Lumbriculus variegatus",C1772)),ISNUMBER(FIND("nematode",C1772)))</f>
        <v>0</v>
      </c>
      <c r="AJ1772" t="b">
        <f>NOT(OR(AA1772,AB1772,AC1772,AD1772,AE1772,AF1772,AG1772,AH1772,AI1772))</f>
        <v>0</v>
      </c>
      <c r="AL1772" t="b">
        <f>OR(AA1772,AB1772,AD1772,AE1772,AF1772,AG1772,AH1772,AI1772)</f>
        <v>1</v>
      </c>
      <c r="AM1772" t="b">
        <f>IF(Table1[[#This Row],[In vivo?]],IF(Table1[[#This Row],[Cell]],FALSE,TRUE),FALSE)</f>
        <v>0</v>
      </c>
      <c r="AN1772" t="b">
        <f>AND(AC1772,AL1772)</f>
        <v>1</v>
      </c>
      <c r="AO1772" t="b">
        <f>IF(Table1[[#This Row],[Cell]],IF(Table1[[#This Row],[In vivo?]],FALSE,TRUE),FALSE)</f>
        <v>0</v>
      </c>
      <c r="AP1772" t="b">
        <f>NOT(OR(Table1[[#This Row],[In vivo?]],Table1[[#This Row],[Only in Cell]]))</f>
        <v>0</v>
      </c>
      <c r="AQ1772" t="str">
        <f>IF(OR(Table1[[#This Row],[Rodents]],Table1[[#This Row],[Human]],Table1[[#This Row],[Pig]]),OR(ISNUMBER(FIND("pulmonary",C1772)),ISNUMBER(FIND("lung",C1772))),"NA")</f>
        <v>NA</v>
      </c>
      <c r="AR1772" t="str">
        <f>IF(OR(Table1[[#This Row],[Rodents]],Table1[[#This Row],[Human]],Table1[[#This Row],[Pig]]),OR(ISNUMBER(FIND("skin",C1772)),ISNUMBER(FIND("dermal",C1772))),"NA")</f>
        <v>NA</v>
      </c>
      <c r="AS1772" t="str">
        <f>IF(OR(Table1[[#This Row],[Rodents]],Table1[[#This Row],[Human]],Table1[[#This Row],[Pig]]),OR(ISNUMBER(FIND("liver",C1772)),ISNUMBER(FIND("hepat",C1772))),"NA")</f>
        <v>NA</v>
      </c>
      <c r="AT1772" t="str">
        <f>IF(OR(Table1[[#This Row],[Rodents]],Table1[[#This Row],[Human]],Table1[[#This Row],[Pig]]),OR(ISNUMBER(FIND("kidney",C1772)),ISNUMBER(FIND("neph",C1772))),"NA")</f>
        <v>NA</v>
      </c>
      <c r="AU1772" t="str">
        <f>IF(OR(Table1[[#This Row],[Rodents]],Table1[[#This Row],[Human]],Table1[[#This Row],[Pig]]),OR(ISNUMBER(FIND("brain",C1772)),ISNUMBER(FIND("neur",C1772)),ISNUMBER(FIND("nerv",C1772))),"NA")</f>
        <v>NA</v>
      </c>
      <c r="AV1772" t="str">
        <f>IF(OR(Table1[[#This Row],[Rodents]],Table1[[#This Row],[Human]],Table1[[#This Row],[Pig]]),OR(ISNUMBER(FIND("heart",C1772)),ISNUMBER(FIND("cardi",C1772))),"NA")</f>
        <v>NA</v>
      </c>
      <c r="AW1772" t="str">
        <f>IF(OR(Table1[[#This Row],[Rodents]],Table1[[#This Row],[Human]],Table1[[#This Row],[Pig]]),OR(ISNUMBER(FIND("gastro",C1772)),ISNUMBER(FIND("intesti",C1772)),ISNUMBER(FIND("stomach",C1772))),"NA")</f>
        <v>NA</v>
      </c>
      <c r="AX1772" t="str">
        <f>IF(OR(Table1[[#This Row],[Rodents]],Table1[[#This Row],[Human]],Table1[[#This Row],[Pig]]),NOT(OR(AQ1772,AR1772,AS1772,AT1772,AU1772,AV1772,AW1772)),"NA")</f>
        <v>NA</v>
      </c>
      <c r="AY1772" t="b">
        <f>OR(ISNUMBER(FIND("SWCNT",C1772)),ISNUMBER(FIND("SWNT",C1772)),ISNUMBER(FIND("single-wall",C1772)),ISNUMBER(FIND("single wall",C1772)),ISNUMBER(FIND("Single wall",C1772)),ISNUMBER(FIND("Single-wall",C1772)),ISNUMBER(FIND("SWCNT",B1772)),ISNUMBER(FIND("SWNT",B1772)),ISNUMBER(FIND("single-wall",B1772)),ISNUMBER(FIND("single wall",B1772)),ISNUMBER(FIND("Single-wall",B1772)),ISNUMBER(FIND("Single wall",B1772)))</f>
        <v>0</v>
      </c>
      <c r="AZ1772" t="b">
        <f>OR(ISNUMBER(FIND("MWCNT",C1772)),ISNUMBER(FIND("MWNT",C1772)),ISNUMBER(FIND("multi-wall",C1772)),ISNUMBER(FIND("multi wall",C1772)),ISNUMBER(FIND("multiwall",C1772)),ISNUMBER(FIND("Multi-wall",C1772)),ISNUMBER(FIND("Multi wall",C1772)),ISNUMBER(FIND("Multiwall",C1772)),ISNUMBER(FIND("MWCNT",B1772)),ISNUMBER(FIND("MWNT",B1772)),ISNUMBER(FIND("multi-wall",B1772)),ISNUMBER(FIND("multi wall",B1772)),ISNUMBER(FIND("multiwall",B1772)),ISNUMBER(FIND("Multi-wall",B1772)),ISNUMBER(FIND("Multi wall",B1772)),ISNUMBER(FIND("Multiwall",B1772)),ISNUMBER(FIND("Double-wall",B1772)),ISNUMBER(FIND("Double wall",B1772)),ISNUMBER(FIND("Doublewall",B1772)),ISNUMBER(FIND("double-wall",B1772)),ISNUMBER(FIND("double wall",B1772)),ISNUMBER(FIND("doublewall",B1772)))</f>
        <v>1</v>
      </c>
      <c r="BA1772" t="b">
        <f>AND(Table1[[#This Row],[SWCNT]],Table1[[#This Row],[MWCNT]])</f>
        <v>0</v>
      </c>
      <c r="BB1772" t="b">
        <f>IF(Table1[[#This Row],[SWCNT]]=TRUE,FALSE,IF(Table1[[#This Row],[MWCNT]]=TRUE,FALSE,TRUE))</f>
        <v>0</v>
      </c>
      <c r="BC1772" s="18"/>
    </row>
    <row r="1773" spans="1:55" ht="314.5">
      <c r="A1773" t="s">
        <v>5074</v>
      </c>
      <c r="B1773" s="2" t="s">
        <v>5075</v>
      </c>
      <c r="C1773" s="16" t="s">
        <v>5076</v>
      </c>
      <c r="D1773" s="17" t="s">
        <v>181</v>
      </c>
      <c r="E1773" s="2">
        <v>2010</v>
      </c>
      <c r="F1773" t="b">
        <f>OR(ISNUMBER(FIND("cytotoxic",C1773)),ISNUMBER(FIND("Cytotoxic",C1773)),ISNUMBER(FIND("cellular toxicity",C1773)),ISNUMBER(FIND("cell death",C1773)),ISNUMBER(FIND("viable",C1773)),ISNUMBER(FIND("phytotoxic",C1773)),ISNUMBER(FIND("acute toxicity",C1773)),ISNUMBER(FIND("MTT",C1773)),ISNUMBER(FIND("survival",C1773)),ISNUMBER(FIND("prolifer",C1773)),ISNUMBER(FIND("apoptosis",C1773)),ISNUMBER(FIND("neurotoxic",C1773)),ISNUMBER(FIND("  lysis ",C1773)),ISNUMBER(FIND("necrosis",C1773)),ISNUMBER(FIND("cellular death",C1773))*3,ISNUMBER(FIND("LDH",C1773)),ISNUMBER(FIND("Acute toxicity",C1773)))</f>
        <v>0</v>
      </c>
      <c r="G1773" t="b">
        <f>OR(ISNUMBER(FIND("genotoxic",C1773)),ISNUMBER(FIND("genotoxicity",C1773)),ISNUMBER(FIND("DNA damage",C1773)),ISNUMBER(FIND("DNA",C1773)),ISNUMBER(FIND("RNA",C1773)),ISNUMBER(FIND("mesothelioma",C1773)),ISNUMBER(FIND("carcino",C1773)),ISNUMBER(FIND("mutagen",C1773)),ISNUMBER(FIND("genetic",C1773)))</f>
        <v>0</v>
      </c>
      <c r="H1773" t="b">
        <f>OR(ISNUMBER(FIND("inflammatory",C1773)),ISNUMBER(FIND("inflamm",C1773)))</f>
        <v>0</v>
      </c>
      <c r="I1773" t="b">
        <f>OR(ISNUMBER(FIND("immune",C1773)),ISNUMBER(FIND("immunological",C1773)),ISNUMBER(FIND("interleuk",C1773)),ISNUMBER(FIND("platelet activation",C1773)),ISNUMBER(FIND("monocyte",C1773)),ISNUMBER(FIND("leukocyte",C1773)),ISNUMBER(FIND("cytokine",C1773)),ISNUMBER(FIND("CD4",C1773)),ISNUMBER(FIND("CD8",C1773)),ISNUMBER(FIND("T-cell",C1773)))</f>
        <v>0</v>
      </c>
      <c r="J1773" t="b">
        <f>OR(ISNUMBER(FIND("reactive oxygen",C1773)),ISNUMBER(FIND("ROS",C1773)),ISNUMBER(FIND("free radical",C1773)),ISNUMBER(FIND("oxidative stress",C1773)),ISNUMBER(FIND("peroxid",C1773)),ISNUMBER(FIND("oxidative",C1773)),ISNUMBER(FIND("antioxid",C1773)))</f>
        <v>0</v>
      </c>
      <c r="K1773" t="b">
        <f>OR(ISNUMBER(FIND("autophag",C1773)))</f>
        <v>0</v>
      </c>
      <c r="L1773" t="b">
        <f>OR(ISNUMBER(FIND("morpholog",C1773)))</f>
        <v>0</v>
      </c>
      <c r="M1773" t="b">
        <f>OR(ISNUMBER(FIND("fibrosis",C1773)),ISNUMBER(FIND("Fibrosis",C1773)),ISNUMBER(FIND("fibrot",C1773)))</f>
        <v>0</v>
      </c>
      <c r="N1773" t="b">
        <f>OR(ISNUMBER(FIND("offspring",C1773)),ISNUMBER(FIND("Parental",C1773)),ISNUMBER(FIND("parental",C1773)),ISNUMBER(FIND("germline",C1773)),ISNUMBER(FIND("reproduc",C1773)),ISNUMBER(FIND("embryo",C1773)))</f>
        <v>0</v>
      </c>
      <c r="O1773" t="b">
        <f>OR(ISNUMBER(FIND("metabol",C1773)),ISNUMBER(FIND("Metabol",C1773)),ISNUMBER(FIND("digest",C1773)),ISNUMBER(FIND("mitochon",C1773)))</f>
        <v>0</v>
      </c>
      <c r="P1773" t="b">
        <f>OR(ISNUMBER(FIND("ecotox",C1773)),ISNUMBER(FIND("Ecotox",B1773)),ISNUMBER(FIND("ecotox",B1773)),ISNUMBER(FIND("Ecotox",C1773)))</f>
        <v>0</v>
      </c>
      <c r="Q1773" t="b">
        <f>OR(ISNUMBER(FIND("Bioaccum",C1773)),ISNUMBER(FIND("bioaccum",C1773)),ISNUMBER(FIND("accum",C1773)))</f>
        <v>0</v>
      </c>
      <c r="R1773" t="b">
        <f>OR(ISNUMBER(FIND("Occupation",C1773)),ISNUMBER(FIND("occupation",C1773)),ISNUMBER(FIND("worker",C1773)),ISNUMBER(FIND("workforce",C1773)))</f>
        <v>0</v>
      </c>
      <c r="S1773" t="b">
        <f>NOT(OR(F1773,G1773,H1773,I1773,J1773,K1773,L1773,M1773,N1773,O1773,P1773,Q1773,R1773))</f>
        <v>1</v>
      </c>
      <c r="U1773" t="b">
        <f>OR(Table1[[#This Row],[Inflammation]],Table1[[#This Row],[Immune]])</f>
        <v>0</v>
      </c>
      <c r="V1773" t="b">
        <f>IF(OR(Table1[[#This Row],[Rodents]],Table1[[#This Row],[Human]],Table1[[#This Row],[Pig]]),OR(ISNUMBER(FIND("intratrach",C1773)),ISNUMBER(FIND("nasal ",C1773)),ISNUMBER(FIND("instill",C1773))),"NA")</f>
        <v>0</v>
      </c>
      <c r="W1773" t="b">
        <f>IF(OR(Table1[[#This Row],[Rodents]],Table1[[#This Row],[Human]],Table1[[#This Row],[Pig]]),OR(ISNUMBER(FIND("dermal",C1773)),ISNUMBER(FIND("skin ",C1773))),"NA")</f>
        <v>0</v>
      </c>
      <c r="X1773" t="b">
        <f>IF(OR(Table1[[#This Row],[Rodents]],Table1[[#This Row],[Human]],Table1[[#This Row],[Pig]]),OR(ISNUMBER(FIND("injected",C1773)),ISNUMBER(FIND("periton",C1773)),ISNUMBER(FIND("intrascrot",C1773))),"NA")</f>
        <v>0</v>
      </c>
      <c r="Y1773" t="b">
        <f>IF(OR(Table1[[#This Row],[Rodents]],Table1[[#This Row],[Human]],Table1[[#This Row],[Pig]]),NOT(OR(Table1[[#This Row],[Inhaled/Intratracheal/intranasal]],Table1[[#This Row],[Dermal]],Table1[[#This Row],[Injected]])),"NA")</f>
        <v>1</v>
      </c>
      <c r="AA1773" t="b">
        <f>OR(ISNUMBER(FIND("fish ",C1773)),ISNUMBER(FIND("Fish ",C1773)),ISNUMBER(FIND("aquatic",C1773)),ISNUMBER(FIND("daphnids",C1773)),ISNUMBER(FIND("Carcinus maenas",C1773)),ISNUMBER(FIND("Daphnia",C1773)),ISNUMBER(FIND("Ruditapes philippinarum",C1773)),ISNUMBER(FIND("daphnia",C1773)),ISNUMBER(FIND("marine",C1773)),ISNUMBER(FIND("mussel",C1773)),ISNUMBER(FIND("algae",C1773)),ISNUMBER(FIND("Donax faba",C1773)),ISNUMBER(FIND("estuarine",C1773)),ISNUMBER(FIND("snail",C1773)),ISNUMBER(FIND("Prorocentrum donghaiense",C1773)) )</f>
        <v>0</v>
      </c>
      <c r="AB1773" t="b">
        <f>OR(ISNUMBER(FIND(" rat ",C1773)),ISNUMBER(FIND(" rats ",C1773)),ISNUMBER(FIND(" Rats ",C1773)),ISNUMBER(FIND(" Rat ",C1773)),ISNUMBER(FIND(" rat.",C1773)),ISNUMBER(FIND(" rats.",C1773)),ISNUMBER(FIND("mouse",C1773)),ISNUMBER(FIND("mice",C1773)), ISNUMBER(FIND(" Mice",C1773)))</f>
        <v>1</v>
      </c>
      <c r="AC1773" t="b">
        <f>OR(ISNUMBER(FIND(" cell ",C1773)),ISNUMBER(FIND("fibroblast",C1773)),ISNUMBER(FIND("macrophage",C1773)),ISNUMBER(FIND("epithelial",C1773)),ISNUMBER(FIND("endothelial",C1773)),ISNUMBER(FIND("neuron",C1773)),ISNUMBER(FIND(" cells ",C1773)),ISNUMBER(FIND("RBC",C1773)),ISNUMBER(FIND("mitochond",C1773)),ISNUMBER(FIND("adipocyte",C1773)),ISNUMBER(FIND("osteo",C1773)),ISNUMBER(FIND("keratin",C1773)),ISNUMBER(FIND(" cell's ",C1773)),ISNUMBER(FIND("eukary",C1773)),ISNUMBER(FIND("sperm",C1773)))</f>
        <v>1</v>
      </c>
      <c r="AD1773" t="b">
        <f>OR(ISNUMBER(FIND("human",B1773)),ISNUMBER(FIND("workers",B1773)),ISNUMBER(FIND("workforces",B1773)),ISNUMBER(FIND("occupational",B1773)),ISNUMBER(FIND("Case report",B1773)),ISNUMBER(FIND("Workplaces",B1773)),ISNUMBER(FIND("worker",B1773)))</f>
        <v>0</v>
      </c>
      <c r="AE1773" t="b">
        <f>OR(ISNUMBER(FIND(" plant ",C1773)),ISNUMBER(FIND("Plant ",C1773)),ISNUMBER(FIND("tomato",C1773)),ISNUMBER(FIND("plants",C1773)),ISNUMBER(FIND("Plants",C1773)),ISNUMBER(FIND("algae",C1773)),ISNUMBER(FIND("lettuce",C1773)),ISNUMBER(FIND("green gram sprouts ",C1773)),ISNUMBER(FIND("Cucurbita pepo",C1773)),ISNUMBER(FIND("bean ",C1773)),ISNUMBER(FIND("chloroplast",C1773)),ISNUMBER(FIND("chlorophyll",C1773)),ISNUMBER(FIND("seedling",C1773)),ISNUMBER(FIND("canola",C1773)),ISNUMBER(FIND("shoot",C1773)),ISNUMBER(FIND("photosynthes",C1773)),ISNUMBER(FIND(" leaves ",C1773)),,ISNUMBER(FIND("agriculture",C1773)),ISNUMBER(FIND(" crops ",C1773)))</f>
        <v>0</v>
      </c>
      <c r="AF1773" t="b">
        <f>OR(ISNUMBER(FIND("bacteria",C1773)),ISNUMBER(FIND("Bacteria",C1773)),ISNUMBER(FIND("Bacterium",C1773)),ISNUMBER(FIND("bacterium",C1773)),ISNUMBER(FIND(" coli ",C1773)))</f>
        <v>0</v>
      </c>
      <c r="AG1773" t="b">
        <f>OR(ISNUMBER(FIND("fungi",C1773)),ISNUMBER(FIND("Fungi",C1773)),ISNUMBER(FIND("fungus",C1773)),ISNUMBER(FIND("Fungus",C1773)),ISNUMBER(FIND("mushroom",C1773)),ISNUMBER(FIND("Mushroom",C1773)),ISNUMBER(FIND(" mold ",C1773)))</f>
        <v>0</v>
      </c>
      <c r="AH1773" t="b">
        <f>OR(ISNUMBER(FIND("Pig ",C1773)),ISNUMBER(FIND("pig ",C1773)),ISNUMBER(FIND("Pigs ",C1773)),ISNUMBER(FIND("pigs ",C1773)))</f>
        <v>0</v>
      </c>
      <c r="AI1773" t="b">
        <f>OR(ISNUMBER(FIND(" C. elegans",C1773)),ISNUMBER(FIND("Caenorhabditis elegans",C1773)),ISNUMBER(FIND("earthworms",C1773)),ISNUMBER(FIND(" Ficopomatus enigmaticus",C1773)),ISNUMBER(FIND("larva",C1773)),ISNUMBER(FIND("Lumbriculus variegatus",C1773)),ISNUMBER(FIND("nematode",C1773)))</f>
        <v>0</v>
      </c>
      <c r="AJ1773" t="b">
        <f>NOT(OR(AA1773,AB1773,AC1773,AD1773,AE1773,AF1773,AG1773,AH1773,AI1773))</f>
        <v>0</v>
      </c>
      <c r="AL1773" t="b">
        <f>OR(AA1773,AB1773,AD1773,AE1773,AF1773,AG1773,AH1773,AI1773)</f>
        <v>1</v>
      </c>
      <c r="AM1773" t="b">
        <f>IF(Table1[[#This Row],[In vivo?]],IF(Table1[[#This Row],[Cell]],FALSE,TRUE),FALSE)</f>
        <v>0</v>
      </c>
      <c r="AN1773" t="b">
        <f>AND(AC1773,AL1773)</f>
        <v>1</v>
      </c>
      <c r="AO1773" t="b">
        <f>IF(Table1[[#This Row],[Cell]],IF(Table1[[#This Row],[In vivo?]],FALSE,TRUE),FALSE)</f>
        <v>0</v>
      </c>
      <c r="AP1773" t="b">
        <f>NOT(OR(Table1[[#This Row],[In vivo?]],Table1[[#This Row],[Only in Cell]]))</f>
        <v>0</v>
      </c>
      <c r="AQ1773" t="b">
        <f>IF(OR(Table1[[#This Row],[Rodents]],Table1[[#This Row],[Human]],Table1[[#This Row],[Pig]]),OR(ISNUMBER(FIND("pulmonary",C1773)),ISNUMBER(FIND("lung",C1773))),"NA")</f>
        <v>1</v>
      </c>
      <c r="AR1773" t="b">
        <f>IF(OR(Table1[[#This Row],[Rodents]],Table1[[#This Row],[Human]],Table1[[#This Row],[Pig]]),OR(ISNUMBER(FIND("skin",C1773)),ISNUMBER(FIND("dermal",C1773))),"NA")</f>
        <v>0</v>
      </c>
      <c r="AS1773" t="b">
        <f>IF(OR(Table1[[#This Row],[Rodents]],Table1[[#This Row],[Human]],Table1[[#This Row],[Pig]]),OR(ISNUMBER(FIND("liver",C1773)),ISNUMBER(FIND("hepat",C1773))),"NA")</f>
        <v>0</v>
      </c>
      <c r="AT1773" t="b">
        <f>IF(OR(Table1[[#This Row],[Rodents]],Table1[[#This Row],[Human]],Table1[[#This Row],[Pig]]),OR(ISNUMBER(FIND("kidney",C1773)),ISNUMBER(FIND("neph",C1773))),"NA")</f>
        <v>0</v>
      </c>
      <c r="AU1773" t="b">
        <f>IF(OR(Table1[[#This Row],[Rodents]],Table1[[#This Row],[Human]],Table1[[#This Row],[Pig]]),OR(ISNUMBER(FIND("brain",C1773)),ISNUMBER(FIND("neur",C1773)),ISNUMBER(FIND("nerv",C1773))),"NA")</f>
        <v>0</v>
      </c>
      <c r="AV1773" t="b">
        <f>IF(OR(Table1[[#This Row],[Rodents]],Table1[[#This Row],[Human]],Table1[[#This Row],[Pig]]),OR(ISNUMBER(FIND("heart",C1773)),ISNUMBER(FIND("cardi",C1773))),"NA")</f>
        <v>0</v>
      </c>
      <c r="AW1773" t="b">
        <f>IF(OR(Table1[[#This Row],[Rodents]],Table1[[#This Row],[Human]],Table1[[#This Row],[Pig]]),OR(ISNUMBER(FIND("gastro",C1773)),ISNUMBER(FIND("intesti",C1773)),ISNUMBER(FIND("stomach",C1773))),"NA")</f>
        <v>0</v>
      </c>
      <c r="AX1773" t="b">
        <f>IF(OR(Table1[[#This Row],[Rodents]],Table1[[#This Row],[Human]],Table1[[#This Row],[Pig]]),NOT(OR(AQ1773,AR1773,AS1773,AT1773,AU1773,AV1773,AW1773)),"NA")</f>
        <v>0</v>
      </c>
      <c r="AY1773" t="b">
        <f>OR(ISNUMBER(FIND("SWCNT",C1773)),ISNUMBER(FIND("SWNT",C1773)),ISNUMBER(FIND("single-wall",C1773)),ISNUMBER(FIND("single wall",C1773)),ISNUMBER(FIND("Single wall",C1773)),ISNUMBER(FIND("Single-wall",C1773)),ISNUMBER(FIND("SWCNT",B1773)),ISNUMBER(FIND("SWNT",B1773)),ISNUMBER(FIND("single-wall",B1773)),ISNUMBER(FIND("single wall",B1773)),ISNUMBER(FIND("Single-wall",B1773)),ISNUMBER(FIND("Single wall",B1773)))</f>
        <v>0</v>
      </c>
      <c r="AZ1773" t="b">
        <f>OR(ISNUMBER(FIND("MWCNT",C1773)),ISNUMBER(FIND("MWNT",C1773)),ISNUMBER(FIND("multi-wall",C1773)),ISNUMBER(FIND("multi wall",C1773)),ISNUMBER(FIND("multiwall",C1773)),ISNUMBER(FIND("Multi-wall",C1773)),ISNUMBER(FIND("Multi wall",C1773)),ISNUMBER(FIND("Multiwall",C1773)),ISNUMBER(FIND("MWCNT",B1773)),ISNUMBER(FIND("MWNT",B1773)),ISNUMBER(FIND("multi-wall",B1773)),ISNUMBER(FIND("multi wall",B1773)),ISNUMBER(FIND("multiwall",B1773)),ISNUMBER(FIND("Multi-wall",B1773)),ISNUMBER(FIND("Multi wall",B1773)),ISNUMBER(FIND("Multiwall",B1773)),ISNUMBER(FIND("Double-wall",B1773)),ISNUMBER(FIND("Double wall",B1773)),ISNUMBER(FIND("Doublewall",B1773)),ISNUMBER(FIND("double-wall",B1773)),ISNUMBER(FIND("double wall",B1773)),ISNUMBER(FIND("doublewall",B1773)))</f>
        <v>1</v>
      </c>
      <c r="BA1773" t="b">
        <f>AND(Table1[[#This Row],[SWCNT]],Table1[[#This Row],[MWCNT]])</f>
        <v>0</v>
      </c>
      <c r="BB1773" t="b">
        <f>IF(Table1[[#This Row],[SWCNT]]=TRUE,FALSE,IF(Table1[[#This Row],[MWCNT]]=TRUE,FALSE,TRUE))</f>
        <v>0</v>
      </c>
      <c r="BC1773" s="18"/>
    </row>
    <row r="1774" spans="1:55" ht="259">
      <c r="A1774" t="s">
        <v>5077</v>
      </c>
      <c r="B1774" s="2" t="s">
        <v>5078</v>
      </c>
      <c r="C1774" s="16" t="s">
        <v>5079</v>
      </c>
      <c r="D1774" s="17" t="s">
        <v>5080</v>
      </c>
      <c r="E1774" s="2">
        <v>2010</v>
      </c>
      <c r="F1774" t="b">
        <f>OR(ISNUMBER(FIND("cytotoxic",C1774)),ISNUMBER(FIND("Cytotoxic",C1774)),ISNUMBER(FIND("cellular toxicity",C1774)),ISNUMBER(FIND("cell death",C1774)),ISNUMBER(FIND("viable",C1774)),ISNUMBER(FIND("phytotoxic",C1774)),ISNUMBER(FIND("acute toxicity",C1774)),ISNUMBER(FIND("MTT",C1774)),ISNUMBER(FIND("survival",C1774)),ISNUMBER(FIND("prolifer",C1774)),ISNUMBER(FIND("apoptosis",C1774)),ISNUMBER(FIND("neurotoxic",C1774)),ISNUMBER(FIND("  lysis ",C1774)),ISNUMBER(FIND("necrosis",C1774)),ISNUMBER(FIND("cellular death",C1774))*3,ISNUMBER(FIND("LDH",C1774)),ISNUMBER(FIND("Acute toxicity",C1774)))</f>
        <v>1</v>
      </c>
      <c r="G1774" t="b">
        <f>OR(ISNUMBER(FIND("genotoxic",C1774)),ISNUMBER(FIND("genotoxicity",C1774)),ISNUMBER(FIND("DNA damage",C1774)),ISNUMBER(FIND("DNA",C1774)),ISNUMBER(FIND("RNA",C1774)),ISNUMBER(FIND("mesothelioma",C1774)),ISNUMBER(FIND("carcino",C1774)),ISNUMBER(FIND("mutagen",C1774)),ISNUMBER(FIND("genetic",C1774)))</f>
        <v>1</v>
      </c>
      <c r="H1774" t="b">
        <f>OR(ISNUMBER(FIND("inflammatory",C1774)),ISNUMBER(FIND("inflamm",C1774)))</f>
        <v>0</v>
      </c>
      <c r="I1774" t="b">
        <f>OR(ISNUMBER(FIND("immune",C1774)),ISNUMBER(FIND("immunological",C1774)),ISNUMBER(FIND("interleuk",C1774)),ISNUMBER(FIND("platelet activation",C1774)),ISNUMBER(FIND("monocyte",C1774)),ISNUMBER(FIND("leukocyte",C1774)),ISNUMBER(FIND("cytokine",C1774)),ISNUMBER(FIND("CD4",C1774)),ISNUMBER(FIND("CD8",C1774)),ISNUMBER(FIND("T-cell",C1774)))</f>
        <v>0</v>
      </c>
      <c r="J1774" t="b">
        <f>OR(ISNUMBER(FIND("reactive oxygen",C1774)),ISNUMBER(FIND("ROS",C1774)),ISNUMBER(FIND("free radical",C1774)),ISNUMBER(FIND("oxidative stress",C1774)),ISNUMBER(FIND("peroxid",C1774)),ISNUMBER(FIND("oxidative",C1774)),ISNUMBER(FIND("antioxid",C1774)))</f>
        <v>1</v>
      </c>
      <c r="K1774" t="b">
        <f>OR(ISNUMBER(FIND("autophag",C1774)))</f>
        <v>0</v>
      </c>
      <c r="L1774" t="b">
        <f>OR(ISNUMBER(FIND("morpholog",C1774)))</f>
        <v>0</v>
      </c>
      <c r="M1774" t="b">
        <f>OR(ISNUMBER(FIND("fibrosis",C1774)),ISNUMBER(FIND("Fibrosis",C1774)),ISNUMBER(FIND("fibrot",C1774)))</f>
        <v>0</v>
      </c>
      <c r="N1774" t="b">
        <f>OR(ISNUMBER(FIND("offspring",C1774)),ISNUMBER(FIND("Parental",C1774)),ISNUMBER(FIND("parental",C1774)),ISNUMBER(FIND("germline",C1774)),ISNUMBER(FIND("reproduc",C1774)),ISNUMBER(FIND("embryo",C1774)))</f>
        <v>0</v>
      </c>
      <c r="O1774" t="b">
        <f>OR(ISNUMBER(FIND("metabol",C1774)),ISNUMBER(FIND("Metabol",C1774)),ISNUMBER(FIND("digest",C1774)),ISNUMBER(FIND("mitochon",C1774)))</f>
        <v>0</v>
      </c>
      <c r="P1774" t="b">
        <f>OR(ISNUMBER(FIND("ecotox",C1774)),ISNUMBER(FIND("Ecotox",B1774)),ISNUMBER(FIND("ecotox",B1774)),ISNUMBER(FIND("Ecotox",C1774)))</f>
        <v>0</v>
      </c>
      <c r="Q1774" t="b">
        <f>OR(ISNUMBER(FIND("Bioaccum",C1774)),ISNUMBER(FIND("bioaccum",C1774)),ISNUMBER(FIND("accum",C1774)))</f>
        <v>1</v>
      </c>
      <c r="R1774" t="b">
        <f>OR(ISNUMBER(FIND("Occupation",C1774)),ISNUMBER(FIND("occupation",C1774)),ISNUMBER(FIND("worker",C1774)),ISNUMBER(FIND("workforce",C1774)))</f>
        <v>0</v>
      </c>
      <c r="S1774" t="b">
        <f>NOT(OR(F1774,G1774,H1774,I1774,J1774,K1774,L1774,M1774,N1774,O1774,P1774,Q1774,R1774))</f>
        <v>0</v>
      </c>
      <c r="U1774" t="b">
        <f>OR(Table1[[#This Row],[Inflammation]],Table1[[#This Row],[Immune]])</f>
        <v>0</v>
      </c>
      <c r="V1774" t="str">
        <f>IF(OR(Table1[[#This Row],[Rodents]],Table1[[#This Row],[Human]],Table1[[#This Row],[Pig]]),OR(ISNUMBER(FIND("intratrach",C1774)),ISNUMBER(FIND("nasal ",C1774)),ISNUMBER(FIND("instill",C1774))),"NA")</f>
        <v>NA</v>
      </c>
      <c r="W1774" t="str">
        <f>IF(OR(Table1[[#This Row],[Rodents]],Table1[[#This Row],[Human]],Table1[[#This Row],[Pig]]),OR(ISNUMBER(FIND("dermal",C1774)),ISNUMBER(FIND("skin ",C1774))),"NA")</f>
        <v>NA</v>
      </c>
      <c r="X1774" t="str">
        <f>IF(OR(Table1[[#This Row],[Rodents]],Table1[[#This Row],[Human]],Table1[[#This Row],[Pig]]),OR(ISNUMBER(FIND("injected",C1774)),ISNUMBER(FIND("periton",C1774)),ISNUMBER(FIND("intrascrot",C1774))),"NA")</f>
        <v>NA</v>
      </c>
      <c r="Y1774" t="str">
        <f>IF(OR(Table1[[#This Row],[Rodents]],Table1[[#This Row],[Human]],Table1[[#This Row],[Pig]]),NOT(OR(Table1[[#This Row],[Inhaled/Intratracheal/intranasal]],Table1[[#This Row],[Dermal]],Table1[[#This Row],[Injected]])),"NA")</f>
        <v>NA</v>
      </c>
      <c r="AA1774" t="b">
        <f>OR(ISNUMBER(FIND("fish ",C1774)),ISNUMBER(FIND("Fish ",C1774)),ISNUMBER(FIND("aquatic",C1774)),ISNUMBER(FIND("daphnids",C1774)),ISNUMBER(FIND("Carcinus maenas",C1774)),ISNUMBER(FIND("Daphnia",C1774)),ISNUMBER(FIND("Ruditapes philippinarum",C1774)),ISNUMBER(FIND("daphnia",C1774)),ISNUMBER(FIND("marine",C1774)),ISNUMBER(FIND("mussel",C1774)),ISNUMBER(FIND("algae",C1774)),ISNUMBER(FIND("Donax faba",C1774)),ISNUMBER(FIND("estuarine",C1774)),ISNUMBER(FIND("snail",C1774)),ISNUMBER(FIND("Prorocentrum donghaiense",C1774)) )</f>
        <v>0</v>
      </c>
      <c r="AB1774" t="b">
        <f>OR(ISNUMBER(FIND(" rat ",C1774)),ISNUMBER(FIND(" rats ",C1774)),ISNUMBER(FIND(" Rats ",C1774)),ISNUMBER(FIND(" Rat ",C1774)),ISNUMBER(FIND(" rat.",C1774)),ISNUMBER(FIND(" rats.",C1774)),ISNUMBER(FIND("mouse",C1774)),ISNUMBER(FIND("mice",C1774)), ISNUMBER(FIND(" Mice",C1774)))</f>
        <v>0</v>
      </c>
      <c r="AC1774" t="b">
        <f>OR(ISNUMBER(FIND(" cell ",C1774)),ISNUMBER(FIND("fibroblast",C1774)),ISNUMBER(FIND("macrophage",C1774)),ISNUMBER(FIND("epithelial",C1774)),ISNUMBER(FIND("endothelial",C1774)),ISNUMBER(FIND("neuron",C1774)),ISNUMBER(FIND(" cells ",C1774)),ISNUMBER(FIND("RBC",C1774)),ISNUMBER(FIND("mitochond",C1774)),ISNUMBER(FIND("adipocyte",C1774)),ISNUMBER(FIND("osteo",C1774)),ISNUMBER(FIND("keratin",C1774)),ISNUMBER(FIND(" cell's ",C1774)),ISNUMBER(FIND("eukary",C1774)),ISNUMBER(FIND("sperm",C1774)))</f>
        <v>1</v>
      </c>
      <c r="AD1774" t="b">
        <f>OR(ISNUMBER(FIND("human",B1774)),ISNUMBER(FIND("workers",B1774)),ISNUMBER(FIND("workforces",B1774)),ISNUMBER(FIND("occupational",B1774)),ISNUMBER(FIND("Case report",B1774)),ISNUMBER(FIND("Workplaces",B1774)),ISNUMBER(FIND("worker",B1774)))</f>
        <v>0</v>
      </c>
      <c r="AE1774" t="b">
        <f>OR(ISNUMBER(FIND(" plant ",C1774)),ISNUMBER(FIND("Plant ",C1774)),ISNUMBER(FIND("tomato",C1774)),ISNUMBER(FIND("plants",C1774)),ISNUMBER(FIND("Plants",C1774)),ISNUMBER(FIND("algae",C1774)),ISNUMBER(FIND("lettuce",C1774)),ISNUMBER(FIND("green gram sprouts ",C1774)),ISNUMBER(FIND("Cucurbita pepo",C1774)),ISNUMBER(FIND("bean ",C1774)),ISNUMBER(FIND("chloroplast",C1774)),ISNUMBER(FIND("chlorophyll",C1774)),ISNUMBER(FIND("seedling",C1774)),ISNUMBER(FIND("canola",C1774)),ISNUMBER(FIND("shoot",C1774)),ISNUMBER(FIND("photosynthes",C1774)),ISNUMBER(FIND(" leaves ",C1774)),,ISNUMBER(FIND("agriculture",C1774)),ISNUMBER(FIND(" crops ",C1774)))</f>
        <v>1</v>
      </c>
      <c r="AF1774" t="b">
        <f>OR(ISNUMBER(FIND("bacteria",C1774)),ISNUMBER(FIND("Bacteria",C1774)),ISNUMBER(FIND("Bacterium",C1774)),ISNUMBER(FIND("bacterium",C1774)),ISNUMBER(FIND(" coli ",C1774)))</f>
        <v>0</v>
      </c>
      <c r="AG1774" t="b">
        <f>OR(ISNUMBER(FIND("fungi",C1774)),ISNUMBER(FIND("Fungi",C1774)),ISNUMBER(FIND("fungus",C1774)),ISNUMBER(FIND("Fungus",C1774)),ISNUMBER(FIND("mushroom",C1774)),ISNUMBER(FIND("Mushroom",C1774)),ISNUMBER(FIND(" mold ",C1774)))</f>
        <v>0</v>
      </c>
      <c r="AH1774" t="b">
        <f>OR(ISNUMBER(FIND("Pig ",C1774)),ISNUMBER(FIND("pig ",C1774)),ISNUMBER(FIND("Pigs ",C1774)),ISNUMBER(FIND("pigs ",C1774)))</f>
        <v>0</v>
      </c>
      <c r="AI1774" t="b">
        <f>OR(ISNUMBER(FIND(" C. elegans",C1774)),ISNUMBER(FIND("Caenorhabditis elegans",C1774)),ISNUMBER(FIND("earthworms",C1774)),ISNUMBER(FIND(" Ficopomatus enigmaticus",C1774)),ISNUMBER(FIND("larva",C1774)),ISNUMBER(FIND("Lumbriculus variegatus",C1774)),ISNUMBER(FIND("nematode",C1774)))</f>
        <v>0</v>
      </c>
      <c r="AJ1774" t="b">
        <f>NOT(OR(AA1774,AB1774,AC1774,AD1774,AE1774,AF1774,AG1774,AH1774,AI1774))</f>
        <v>0</v>
      </c>
      <c r="AL1774" t="b">
        <f>OR(AA1774,AB1774,AD1774,AE1774,AF1774,AG1774,AH1774,AI1774)</f>
        <v>1</v>
      </c>
      <c r="AM1774" t="b">
        <f>IF(Table1[[#This Row],[In vivo?]],IF(Table1[[#This Row],[Cell]],FALSE,TRUE),FALSE)</f>
        <v>0</v>
      </c>
      <c r="AN1774" t="b">
        <f>AND(AC1774,AL1774)</f>
        <v>1</v>
      </c>
      <c r="AO1774" t="b">
        <f>IF(Table1[[#This Row],[Cell]],IF(Table1[[#This Row],[In vivo?]],FALSE,TRUE),FALSE)</f>
        <v>0</v>
      </c>
      <c r="AP1774" t="b">
        <f>NOT(OR(Table1[[#This Row],[In vivo?]],Table1[[#This Row],[Only in Cell]]))</f>
        <v>0</v>
      </c>
      <c r="AQ1774" t="str">
        <f>IF(OR(Table1[[#This Row],[Rodents]],Table1[[#This Row],[Human]],Table1[[#This Row],[Pig]]),OR(ISNUMBER(FIND("pulmonary",C1774)),ISNUMBER(FIND("lung",C1774))),"NA")</f>
        <v>NA</v>
      </c>
      <c r="AR1774" t="str">
        <f>IF(OR(Table1[[#This Row],[Rodents]],Table1[[#This Row],[Human]],Table1[[#This Row],[Pig]]),OR(ISNUMBER(FIND("skin",C1774)),ISNUMBER(FIND("dermal",C1774))),"NA")</f>
        <v>NA</v>
      </c>
      <c r="AS1774" t="str">
        <f>IF(OR(Table1[[#This Row],[Rodents]],Table1[[#This Row],[Human]],Table1[[#This Row],[Pig]]),OR(ISNUMBER(FIND("liver",C1774)),ISNUMBER(FIND("hepat",C1774))),"NA")</f>
        <v>NA</v>
      </c>
      <c r="AT1774" t="str">
        <f>IF(OR(Table1[[#This Row],[Rodents]],Table1[[#This Row],[Human]],Table1[[#This Row],[Pig]]),OR(ISNUMBER(FIND("kidney",C1774)),ISNUMBER(FIND("neph",C1774))),"NA")</f>
        <v>NA</v>
      </c>
      <c r="AU1774" t="str">
        <f>IF(OR(Table1[[#This Row],[Rodents]],Table1[[#This Row],[Human]],Table1[[#This Row],[Pig]]),OR(ISNUMBER(FIND("brain",C1774)),ISNUMBER(FIND("neur",C1774)),ISNUMBER(FIND("nerv",C1774))),"NA")</f>
        <v>NA</v>
      </c>
      <c r="AV1774" t="str">
        <f>IF(OR(Table1[[#This Row],[Rodents]],Table1[[#This Row],[Human]],Table1[[#This Row],[Pig]]),OR(ISNUMBER(FIND("heart",C1774)),ISNUMBER(FIND("cardi",C1774))),"NA")</f>
        <v>NA</v>
      </c>
      <c r="AW1774" t="str">
        <f>IF(OR(Table1[[#This Row],[Rodents]],Table1[[#This Row],[Human]],Table1[[#This Row],[Pig]]),OR(ISNUMBER(FIND("gastro",C1774)),ISNUMBER(FIND("intesti",C1774)),ISNUMBER(FIND("stomach",C1774))),"NA")</f>
        <v>NA</v>
      </c>
      <c r="AX1774" t="str">
        <f>IF(OR(Table1[[#This Row],[Rodents]],Table1[[#This Row],[Human]],Table1[[#This Row],[Pig]]),NOT(OR(AQ1774,AR1774,AS1774,AT1774,AU1774,AV1774,AW1774)),"NA")</f>
        <v>NA</v>
      </c>
      <c r="AY1774" t="b">
        <f>OR(ISNUMBER(FIND("SWCNT",C1774)),ISNUMBER(FIND("SWNT",C1774)),ISNUMBER(FIND("single-wall",C1774)),ISNUMBER(FIND("single wall",C1774)),ISNUMBER(FIND("Single wall",C1774)),ISNUMBER(FIND("Single-wall",C1774)),ISNUMBER(FIND("SWCNT",B1774)),ISNUMBER(FIND("SWNT",B1774)),ISNUMBER(FIND("single-wall",B1774)),ISNUMBER(FIND("single wall",B1774)),ISNUMBER(FIND("Single-wall",B1774)),ISNUMBER(FIND("Single wall",B1774)))</f>
        <v>1</v>
      </c>
      <c r="AZ1774" t="b">
        <f>OR(ISNUMBER(FIND("MWCNT",C1774)),ISNUMBER(FIND("MWNT",C1774)),ISNUMBER(FIND("multi-wall",C1774)),ISNUMBER(FIND("multi wall",C1774)),ISNUMBER(FIND("multiwall",C1774)),ISNUMBER(FIND("Multi-wall",C1774)),ISNUMBER(FIND("Multi wall",C1774)),ISNUMBER(FIND("Multiwall",C1774)),ISNUMBER(FIND("MWCNT",B1774)),ISNUMBER(FIND("MWNT",B1774)),ISNUMBER(FIND("multi-wall",B1774)),ISNUMBER(FIND("multi wall",B1774)),ISNUMBER(FIND("multiwall",B1774)),ISNUMBER(FIND("Multi-wall",B1774)),ISNUMBER(FIND("Multi wall",B1774)),ISNUMBER(FIND("Multiwall",B1774)),ISNUMBER(FIND("Double-wall",B1774)),ISNUMBER(FIND("Double wall",B1774)),ISNUMBER(FIND("Doublewall",B1774)),ISNUMBER(FIND("double-wall",B1774)),ISNUMBER(FIND("double wall",B1774)),ISNUMBER(FIND("doublewall",B1774)))</f>
        <v>0</v>
      </c>
      <c r="BA1774" t="b">
        <f>AND(Table1[[#This Row],[SWCNT]],Table1[[#This Row],[MWCNT]])</f>
        <v>0</v>
      </c>
      <c r="BB1774" t="b">
        <f>IF(Table1[[#This Row],[SWCNT]]=TRUE,FALSE,IF(Table1[[#This Row],[MWCNT]]=TRUE,FALSE,TRUE))</f>
        <v>0</v>
      </c>
      <c r="BC1774" s="18"/>
    </row>
    <row r="1775" spans="1:55" ht="277.5">
      <c r="A1775" t="s">
        <v>5081</v>
      </c>
      <c r="B1775" s="2" t="s">
        <v>5083</v>
      </c>
      <c r="C1775" s="16" t="s">
        <v>5085</v>
      </c>
      <c r="D1775" s="17" t="s">
        <v>260</v>
      </c>
      <c r="E1775" s="2">
        <v>2010</v>
      </c>
      <c r="F1775" t="b">
        <f>OR(ISNUMBER(FIND("cytotoxic",C1775)),ISNUMBER(FIND("Cytotoxic",C1775)),ISNUMBER(FIND("cellular toxicity",C1775)),ISNUMBER(FIND("cell death",C1775)),ISNUMBER(FIND("viable",C1775)),ISNUMBER(FIND("phytotoxic",C1775)),ISNUMBER(FIND("acute toxicity",C1775)),ISNUMBER(FIND("MTT",C1775)),ISNUMBER(FIND("survival",C1775)),ISNUMBER(FIND("prolifer",C1775)),ISNUMBER(FIND("apoptosis",C1775)),ISNUMBER(FIND("neurotoxic",C1775)),ISNUMBER(FIND("  lysis ",C1775)),ISNUMBER(FIND("necrosis",C1775)),ISNUMBER(FIND("cellular death",C1775))*3,ISNUMBER(FIND("LDH",C1775)),ISNUMBER(FIND("Acute toxicity",C1775)))</f>
        <v>1</v>
      </c>
      <c r="G1775" t="b">
        <f>OR(ISNUMBER(FIND("genotoxic",C1775)),ISNUMBER(FIND("genotoxicity",C1775)),ISNUMBER(FIND("DNA damage",C1775)),ISNUMBER(FIND("DNA",C1775)),ISNUMBER(FIND("RNA",C1775)),ISNUMBER(FIND("mesothelioma",C1775)),ISNUMBER(FIND("carcino",C1775)),ISNUMBER(FIND("mutagen",C1775)),ISNUMBER(FIND("genetic",C1775)))</f>
        <v>0</v>
      </c>
      <c r="H1775" t="b">
        <f>OR(ISNUMBER(FIND("inflammatory",C1775)),ISNUMBER(FIND("inflamm",C1775)))</f>
        <v>0</v>
      </c>
      <c r="I1775" t="b">
        <f>OR(ISNUMBER(FIND("immune",C1775)),ISNUMBER(FIND("immunological",C1775)),ISNUMBER(FIND("interleuk",C1775)),ISNUMBER(FIND("platelet activation",C1775)),ISNUMBER(FIND("monocyte",C1775)),ISNUMBER(FIND("leukocyte",C1775)),ISNUMBER(FIND("cytokine",C1775)),ISNUMBER(FIND("CD4",C1775)),ISNUMBER(FIND("CD8",C1775)),ISNUMBER(FIND("T-cell",C1775)))</f>
        <v>0</v>
      </c>
      <c r="J1775" t="b">
        <f>OR(ISNUMBER(FIND("reactive oxygen",C1775)),ISNUMBER(FIND("ROS",C1775)),ISNUMBER(FIND("free radical",C1775)),ISNUMBER(FIND("oxidative stress",C1775)),ISNUMBER(FIND("peroxid",C1775)),ISNUMBER(FIND("oxidative",C1775)),ISNUMBER(FIND("antioxid",C1775)))</f>
        <v>1</v>
      </c>
      <c r="K1775" t="b">
        <f>OR(ISNUMBER(FIND("autophag",C1775)))</f>
        <v>0</v>
      </c>
      <c r="L1775" t="b">
        <f>OR(ISNUMBER(FIND("morpholog",C1775)))</f>
        <v>1</v>
      </c>
      <c r="M1775" t="b">
        <f>OR(ISNUMBER(FIND("fibrosis",C1775)),ISNUMBER(FIND("Fibrosis",C1775)),ISNUMBER(FIND("fibrot",C1775)))</f>
        <v>0</v>
      </c>
      <c r="N1775" t="b">
        <f>OR(ISNUMBER(FIND("offspring",C1775)),ISNUMBER(FIND("Parental",C1775)),ISNUMBER(FIND("parental",C1775)),ISNUMBER(FIND("germline",C1775)),ISNUMBER(FIND("reproduc",C1775)),ISNUMBER(FIND("embryo",C1775)))</f>
        <v>0</v>
      </c>
      <c r="O1775" t="b">
        <f>OR(ISNUMBER(FIND("metabol",C1775)),ISNUMBER(FIND("Metabol",C1775)),ISNUMBER(FIND("digest",C1775)),ISNUMBER(FIND("mitochon",C1775)))</f>
        <v>0</v>
      </c>
      <c r="P1775" t="b">
        <f>OR(ISNUMBER(FIND("ecotox",C1775)),ISNUMBER(FIND("Ecotox",B1775)),ISNUMBER(FIND("ecotox",B1775)),ISNUMBER(FIND("Ecotox",C1775)))</f>
        <v>0</v>
      </c>
      <c r="Q1775" t="b">
        <f>OR(ISNUMBER(FIND("Bioaccum",C1775)),ISNUMBER(FIND("bioaccum",C1775)),ISNUMBER(FIND("accum",C1775)))</f>
        <v>0</v>
      </c>
      <c r="R1775" t="b">
        <f>OR(ISNUMBER(FIND("Occupation",C1775)),ISNUMBER(FIND("occupation",C1775)),ISNUMBER(FIND("worker",C1775)),ISNUMBER(FIND("workforce",C1775)))</f>
        <v>0</v>
      </c>
      <c r="S1775" t="b">
        <f>NOT(OR(F1775,G1775,H1775,I1775,J1775,K1775,L1775,M1775,N1775,O1775,P1775,Q1775,R1775))</f>
        <v>0</v>
      </c>
      <c r="U1775" t="b">
        <f>OR(Table1[[#This Row],[Inflammation]],Table1[[#This Row],[Immune]])</f>
        <v>0</v>
      </c>
      <c r="V1775" t="str">
        <f>IF(OR(Table1[[#This Row],[Rodents]],Table1[[#This Row],[Human]],Table1[[#This Row],[Pig]]),OR(ISNUMBER(FIND("intratrach",C1775)),ISNUMBER(FIND("nasal ",C1775)),ISNUMBER(FIND("instill",C1775))),"NA")</f>
        <v>NA</v>
      </c>
      <c r="W1775" t="str">
        <f>IF(OR(Table1[[#This Row],[Rodents]],Table1[[#This Row],[Human]],Table1[[#This Row],[Pig]]),OR(ISNUMBER(FIND("dermal",C1775)),ISNUMBER(FIND("skin ",C1775))),"NA")</f>
        <v>NA</v>
      </c>
      <c r="X1775" t="str">
        <f>IF(OR(Table1[[#This Row],[Rodents]],Table1[[#This Row],[Human]],Table1[[#This Row],[Pig]]),OR(ISNUMBER(FIND("injected",C1775)),ISNUMBER(FIND("periton",C1775)),ISNUMBER(FIND("intrascrot",C1775))),"NA")</f>
        <v>NA</v>
      </c>
      <c r="Y1775" t="str">
        <f>IF(OR(Table1[[#This Row],[Rodents]],Table1[[#This Row],[Human]],Table1[[#This Row],[Pig]]),NOT(OR(Table1[[#This Row],[Inhaled/Intratracheal/intranasal]],Table1[[#This Row],[Dermal]],Table1[[#This Row],[Injected]])),"NA")</f>
        <v>NA</v>
      </c>
      <c r="AA1775" t="b">
        <f>OR(ISNUMBER(FIND("fish ",C1775)),ISNUMBER(FIND("Fish ",C1775)),ISNUMBER(FIND("aquatic",C1775)),ISNUMBER(FIND("daphnids",C1775)),ISNUMBER(FIND("Carcinus maenas",C1775)),ISNUMBER(FIND("Daphnia",C1775)),ISNUMBER(FIND("Ruditapes philippinarum",C1775)),ISNUMBER(FIND("daphnia",C1775)),ISNUMBER(FIND("marine",C1775)),ISNUMBER(FIND("mussel",C1775)),ISNUMBER(FIND("algae",C1775)),ISNUMBER(FIND("Donax faba",C1775)),ISNUMBER(FIND("estuarine",C1775)),ISNUMBER(FIND("snail",C1775)),ISNUMBER(FIND("Prorocentrum donghaiense",C1775)) )</f>
        <v>0</v>
      </c>
      <c r="AB1775" t="b">
        <f>OR(ISNUMBER(FIND(" rat ",C1775)),ISNUMBER(FIND(" rats ",C1775)),ISNUMBER(FIND(" Rats ",C1775)),ISNUMBER(FIND(" Rat ",C1775)),ISNUMBER(FIND(" rat.",C1775)),ISNUMBER(FIND(" rats.",C1775)),ISNUMBER(FIND("mouse",C1775)),ISNUMBER(FIND("mice",C1775)), ISNUMBER(FIND(" Mice",C1775)))</f>
        <v>0</v>
      </c>
      <c r="AC1775" t="b">
        <f>OR(ISNUMBER(FIND(" cell ",C1775)),ISNUMBER(FIND("fibroblast",C1775)),ISNUMBER(FIND("macrophage",C1775)),ISNUMBER(FIND("epithelial",C1775)),ISNUMBER(FIND("endothelial",C1775)),ISNUMBER(FIND("neuron",C1775)),ISNUMBER(FIND(" cells ",C1775)),ISNUMBER(FIND("RBC",C1775)),ISNUMBER(FIND("mitochond",C1775)),ISNUMBER(FIND("adipocyte",C1775)),ISNUMBER(FIND("osteo",C1775)),ISNUMBER(FIND("keratin",C1775)),ISNUMBER(FIND(" cell's ",C1775)),ISNUMBER(FIND("eukary",C1775)),ISNUMBER(FIND("sperm",C1775)))</f>
        <v>1</v>
      </c>
      <c r="AD1775" t="b">
        <f>OR(ISNUMBER(FIND("human",B1775)),ISNUMBER(FIND("workers",B1775)),ISNUMBER(FIND("workforces",B1775)),ISNUMBER(FIND("occupational",B1775)),ISNUMBER(FIND("Case report",B1775)),ISNUMBER(FIND("Workplaces",B1775)),ISNUMBER(FIND("worker",B1775)))</f>
        <v>0</v>
      </c>
      <c r="AE1775" t="b">
        <f>OR(ISNUMBER(FIND(" plant ",C1775)),ISNUMBER(FIND("Plant ",C1775)),ISNUMBER(FIND("tomato",C1775)),ISNUMBER(FIND("plants",C1775)),ISNUMBER(FIND("Plants",C1775)),ISNUMBER(FIND("algae",C1775)),ISNUMBER(FIND("lettuce",C1775)),ISNUMBER(FIND("green gram sprouts ",C1775)),ISNUMBER(FIND("Cucurbita pepo",C1775)),ISNUMBER(FIND("bean ",C1775)),ISNUMBER(FIND("chloroplast",C1775)),ISNUMBER(FIND("chlorophyll",C1775)),ISNUMBER(FIND("seedling",C1775)),ISNUMBER(FIND("canola",C1775)),ISNUMBER(FIND("shoot",C1775)),ISNUMBER(FIND("photosynthes",C1775)),ISNUMBER(FIND(" leaves ",C1775)),,ISNUMBER(FIND("agriculture",C1775)),ISNUMBER(FIND(" crops ",C1775)))</f>
        <v>0</v>
      </c>
      <c r="AF1775" t="b">
        <f>OR(ISNUMBER(FIND("bacteria",C1775)),ISNUMBER(FIND("Bacteria",C1775)),ISNUMBER(FIND("Bacterium",C1775)),ISNUMBER(FIND("bacterium",C1775)),ISNUMBER(FIND(" coli ",C1775)))</f>
        <v>1</v>
      </c>
      <c r="AG1775" t="b">
        <f>OR(ISNUMBER(FIND("fungi",C1775)),ISNUMBER(FIND("Fungi",C1775)),ISNUMBER(FIND("fungus",C1775)),ISNUMBER(FIND("Fungus",C1775)),ISNUMBER(FIND("mushroom",C1775)),ISNUMBER(FIND("Mushroom",C1775)),ISNUMBER(FIND(" mold ",C1775)))</f>
        <v>0</v>
      </c>
      <c r="AH1775" t="b">
        <f>OR(ISNUMBER(FIND("Pig ",C1775)),ISNUMBER(FIND("pig ",C1775)),ISNUMBER(FIND("Pigs ",C1775)),ISNUMBER(FIND("pigs ",C1775)))</f>
        <v>0</v>
      </c>
      <c r="AI1775" t="b">
        <f>OR(ISNUMBER(FIND(" C. elegans",C1775)),ISNUMBER(FIND("Caenorhabditis elegans",C1775)),ISNUMBER(FIND("earthworms",C1775)),ISNUMBER(FIND(" Ficopomatus enigmaticus",C1775)),ISNUMBER(FIND("larva",C1775)),ISNUMBER(FIND("Lumbriculus variegatus",C1775)),ISNUMBER(FIND("nematode",C1775)))</f>
        <v>0</v>
      </c>
      <c r="AJ1775" t="b">
        <f>NOT(OR(AA1775,AB1775,AC1775,AD1775,AE1775,AF1775,AG1775,AH1775,AI1775))</f>
        <v>0</v>
      </c>
      <c r="AL1775" t="b">
        <f>OR(AA1775,AB1775,AD1775,AE1775,AF1775,AG1775,AH1775,AI1775)</f>
        <v>1</v>
      </c>
      <c r="AM1775" t="b">
        <f>IF(Table1[[#This Row],[In vivo?]],IF(Table1[[#This Row],[Cell]],FALSE,TRUE),FALSE)</f>
        <v>0</v>
      </c>
      <c r="AN1775" t="b">
        <f>AND(AC1775,AL1775)</f>
        <v>1</v>
      </c>
      <c r="AO1775" t="b">
        <f>IF(Table1[[#This Row],[Cell]],IF(Table1[[#This Row],[In vivo?]],FALSE,TRUE),FALSE)</f>
        <v>0</v>
      </c>
      <c r="AP1775" t="b">
        <f>NOT(OR(Table1[[#This Row],[In vivo?]],Table1[[#This Row],[Only in Cell]]))</f>
        <v>0</v>
      </c>
      <c r="AQ1775" t="str">
        <f>IF(OR(Table1[[#This Row],[Rodents]],Table1[[#This Row],[Human]],Table1[[#This Row],[Pig]]),OR(ISNUMBER(FIND("pulmonary",C1775)),ISNUMBER(FIND("lung",C1775))),"NA")</f>
        <v>NA</v>
      </c>
      <c r="AR1775" t="str">
        <f>IF(OR(Table1[[#This Row],[Rodents]],Table1[[#This Row],[Human]],Table1[[#This Row],[Pig]]),OR(ISNUMBER(FIND("skin",C1775)),ISNUMBER(FIND("dermal",C1775))),"NA")</f>
        <v>NA</v>
      </c>
      <c r="AS1775" t="str">
        <f>IF(OR(Table1[[#This Row],[Rodents]],Table1[[#This Row],[Human]],Table1[[#This Row],[Pig]]),OR(ISNUMBER(FIND("liver",C1775)),ISNUMBER(FIND("hepat",C1775))),"NA")</f>
        <v>NA</v>
      </c>
      <c r="AT1775" t="str">
        <f>IF(OR(Table1[[#This Row],[Rodents]],Table1[[#This Row],[Human]],Table1[[#This Row],[Pig]]),OR(ISNUMBER(FIND("kidney",C1775)),ISNUMBER(FIND("neph",C1775))),"NA")</f>
        <v>NA</v>
      </c>
      <c r="AU1775" t="str">
        <f>IF(OR(Table1[[#This Row],[Rodents]],Table1[[#This Row],[Human]],Table1[[#This Row],[Pig]]),OR(ISNUMBER(FIND("brain",C1775)),ISNUMBER(FIND("neur",C1775)),ISNUMBER(FIND("nerv",C1775))),"NA")</f>
        <v>NA</v>
      </c>
      <c r="AV1775" t="str">
        <f>IF(OR(Table1[[#This Row],[Rodents]],Table1[[#This Row],[Human]],Table1[[#This Row],[Pig]]),OR(ISNUMBER(FIND("heart",C1775)),ISNUMBER(FIND("cardi",C1775))),"NA")</f>
        <v>NA</v>
      </c>
      <c r="AW1775" t="str">
        <f>IF(OR(Table1[[#This Row],[Rodents]],Table1[[#This Row],[Human]],Table1[[#This Row],[Pig]]),OR(ISNUMBER(FIND("gastro",C1775)),ISNUMBER(FIND("intesti",C1775)),ISNUMBER(FIND("stomach",C1775))),"NA")</f>
        <v>NA</v>
      </c>
      <c r="AX1775" t="str">
        <f>IF(OR(Table1[[#This Row],[Rodents]],Table1[[#This Row],[Human]],Table1[[#This Row],[Pig]]),NOT(OR(AQ1775,AR1775,AS1775,AT1775,AU1775,AV1775,AW1775)),"NA")</f>
        <v>NA</v>
      </c>
      <c r="AY1775" t="b">
        <f>OR(ISNUMBER(FIND("SWCNT",C1775)),ISNUMBER(FIND("SWNT",C1775)),ISNUMBER(FIND("single-wall",C1775)),ISNUMBER(FIND("single wall",C1775)),ISNUMBER(FIND("Single wall",C1775)),ISNUMBER(FIND("Single-wall",C1775)),ISNUMBER(FIND("SWCNT",B1775)),ISNUMBER(FIND("SWNT",B1775)),ISNUMBER(FIND("single-wall",B1775)),ISNUMBER(FIND("single wall",B1775)),ISNUMBER(FIND("Single-wall",B1775)),ISNUMBER(FIND("Single wall",B1775)))</f>
        <v>1</v>
      </c>
      <c r="AZ1775" t="b">
        <f>OR(ISNUMBER(FIND("MWCNT",C1775)),ISNUMBER(FIND("MWNT",C1775)),ISNUMBER(FIND("multi-wall",C1775)),ISNUMBER(FIND("multi wall",C1775)),ISNUMBER(FIND("multiwall",C1775)),ISNUMBER(FIND("Multi-wall",C1775)),ISNUMBER(FIND("Multi wall",C1775)),ISNUMBER(FIND("Multiwall",C1775)),ISNUMBER(FIND("MWCNT",B1775)),ISNUMBER(FIND("MWNT",B1775)),ISNUMBER(FIND("multi-wall",B1775)),ISNUMBER(FIND("multi wall",B1775)),ISNUMBER(FIND("multiwall",B1775)),ISNUMBER(FIND("Multi-wall",B1775)),ISNUMBER(FIND("Multi wall",B1775)),ISNUMBER(FIND("Multiwall",B1775)),ISNUMBER(FIND("Double-wall",B1775)),ISNUMBER(FIND("Double wall",B1775)),ISNUMBER(FIND("Doublewall",B1775)),ISNUMBER(FIND("double-wall",B1775)),ISNUMBER(FIND("double wall",B1775)),ISNUMBER(FIND("doublewall",B1775)))</f>
        <v>0</v>
      </c>
      <c r="BA1775" t="b">
        <f>AND(Table1[[#This Row],[SWCNT]],Table1[[#This Row],[MWCNT]])</f>
        <v>0</v>
      </c>
      <c r="BB1775" t="b">
        <f>IF(Table1[[#This Row],[SWCNT]]=TRUE,FALSE,IF(Table1[[#This Row],[MWCNT]]=TRUE,FALSE,TRUE))</f>
        <v>0</v>
      </c>
      <c r="BC1775" s="18"/>
    </row>
    <row r="1776" spans="1:55" ht="148">
      <c r="A1776" t="s">
        <v>5093</v>
      </c>
      <c r="B1776" s="2" t="s">
        <v>5094</v>
      </c>
      <c r="C1776" s="16" t="s">
        <v>5095</v>
      </c>
      <c r="D1776" s="17" t="s">
        <v>403</v>
      </c>
      <c r="E1776" s="2">
        <v>2010</v>
      </c>
      <c r="F1776" t="b">
        <f>OR(ISNUMBER(FIND("cytotoxic",C1776)),ISNUMBER(FIND("Cytotoxic",C1776)),ISNUMBER(FIND("cellular toxicity",C1776)),ISNUMBER(FIND("cell death",C1776)),ISNUMBER(FIND("viable",C1776)),ISNUMBER(FIND("phytotoxic",C1776)),ISNUMBER(FIND("acute toxicity",C1776)),ISNUMBER(FIND("MTT",C1776)),ISNUMBER(FIND("survival",C1776)),ISNUMBER(FIND("prolifer",C1776)),ISNUMBER(FIND("apoptosis",C1776)),ISNUMBER(FIND("neurotoxic",C1776)),ISNUMBER(FIND("  lysis ",C1776)),ISNUMBER(FIND("necrosis",C1776)),ISNUMBER(FIND("cellular death",C1776))*3,ISNUMBER(FIND("LDH",C1776)),ISNUMBER(FIND("Acute toxicity",C1776)))</f>
        <v>0</v>
      </c>
      <c r="G1776" t="b">
        <f>OR(ISNUMBER(FIND("genotoxic",C1776)),ISNUMBER(FIND("genotoxicity",C1776)),ISNUMBER(FIND("DNA damage",C1776)),ISNUMBER(FIND("DNA",C1776)),ISNUMBER(FIND("RNA",C1776)),ISNUMBER(FIND("mesothelioma",C1776)),ISNUMBER(FIND("carcino",C1776)),ISNUMBER(FIND("mutagen",C1776)),ISNUMBER(FIND("genetic",C1776)))</f>
        <v>0</v>
      </c>
      <c r="H1776" t="b">
        <f>OR(ISNUMBER(FIND("inflammatory",C1776)),ISNUMBER(FIND("inflamm",C1776)))</f>
        <v>0</v>
      </c>
      <c r="I1776" t="b">
        <f>OR(ISNUMBER(FIND("immune",C1776)),ISNUMBER(FIND("immunological",C1776)),ISNUMBER(FIND("interleuk",C1776)),ISNUMBER(FIND("platelet activation",C1776)),ISNUMBER(FIND("monocyte",C1776)),ISNUMBER(FIND("leukocyte",C1776)),ISNUMBER(FIND("cytokine",C1776)),ISNUMBER(FIND("CD4",C1776)),ISNUMBER(FIND("CD8",C1776)),ISNUMBER(FIND("T-cell",C1776)))</f>
        <v>0</v>
      </c>
      <c r="J1776" t="b">
        <f>OR(ISNUMBER(FIND("reactive oxygen",C1776)),ISNUMBER(FIND("ROS",C1776)),ISNUMBER(FIND("free radical",C1776)),ISNUMBER(FIND("oxidative stress",C1776)),ISNUMBER(FIND("peroxid",C1776)),ISNUMBER(FIND("oxidative",C1776)),ISNUMBER(FIND("antioxid",C1776)))</f>
        <v>1</v>
      </c>
      <c r="K1776" t="b">
        <f>OR(ISNUMBER(FIND("autophag",C1776)))</f>
        <v>0</v>
      </c>
      <c r="L1776" t="b">
        <f>OR(ISNUMBER(FIND("morpholog",C1776)))</f>
        <v>0</v>
      </c>
      <c r="M1776" t="b">
        <f>OR(ISNUMBER(FIND("fibrosis",C1776)),ISNUMBER(FIND("Fibrosis",C1776)),ISNUMBER(FIND("fibrot",C1776)))</f>
        <v>0</v>
      </c>
      <c r="N1776" t="b">
        <f>OR(ISNUMBER(FIND("offspring",C1776)),ISNUMBER(FIND("Parental",C1776)),ISNUMBER(FIND("parental",C1776)),ISNUMBER(FIND("germline",C1776)),ISNUMBER(FIND("reproduc",C1776)),ISNUMBER(FIND("embryo",C1776)))</f>
        <v>0</v>
      </c>
      <c r="O1776" t="b">
        <f>OR(ISNUMBER(FIND("metabol",C1776)),ISNUMBER(FIND("Metabol",C1776)),ISNUMBER(FIND("digest",C1776)),ISNUMBER(FIND("mitochon",C1776)))</f>
        <v>0</v>
      </c>
      <c r="P1776" t="b">
        <f>OR(ISNUMBER(FIND("ecotox",C1776)),ISNUMBER(FIND("Ecotox",B1776)),ISNUMBER(FIND("ecotox",B1776)),ISNUMBER(FIND("Ecotox",C1776)))</f>
        <v>0</v>
      </c>
      <c r="Q1776" t="b">
        <f>OR(ISNUMBER(FIND("Bioaccum",C1776)),ISNUMBER(FIND("bioaccum",C1776)),ISNUMBER(FIND("accum",C1776)))</f>
        <v>0</v>
      </c>
      <c r="R1776" t="b">
        <f>OR(ISNUMBER(FIND("Occupation",C1776)),ISNUMBER(FIND("occupation",C1776)),ISNUMBER(FIND("worker",C1776)),ISNUMBER(FIND("workforce",C1776)))</f>
        <v>0</v>
      </c>
      <c r="S1776" t="b">
        <f>NOT(OR(F1776,G1776,H1776,I1776,J1776,K1776,L1776,M1776,N1776,O1776,P1776,Q1776,R1776))</f>
        <v>0</v>
      </c>
      <c r="U1776" t="b">
        <f>OR(Table1[[#This Row],[Inflammation]],Table1[[#This Row],[Immune]])</f>
        <v>0</v>
      </c>
      <c r="V1776" t="str">
        <f>IF(OR(Table1[[#This Row],[Rodents]],Table1[[#This Row],[Human]],Table1[[#This Row],[Pig]]),OR(ISNUMBER(FIND("intratrach",C1776)),ISNUMBER(FIND("nasal ",C1776)),ISNUMBER(FIND("instill",C1776))),"NA")</f>
        <v>NA</v>
      </c>
      <c r="W1776" t="str">
        <f>IF(OR(Table1[[#This Row],[Rodents]],Table1[[#This Row],[Human]],Table1[[#This Row],[Pig]]),OR(ISNUMBER(FIND("dermal",C1776)),ISNUMBER(FIND("skin ",C1776))),"NA")</f>
        <v>NA</v>
      </c>
      <c r="X1776" t="str">
        <f>IF(OR(Table1[[#This Row],[Rodents]],Table1[[#This Row],[Human]],Table1[[#This Row],[Pig]]),OR(ISNUMBER(FIND("injected",C1776)),ISNUMBER(FIND("periton",C1776)),ISNUMBER(FIND("intrascrot",C1776))),"NA")</f>
        <v>NA</v>
      </c>
      <c r="Y1776" t="str">
        <f>IF(OR(Table1[[#This Row],[Rodents]],Table1[[#This Row],[Human]],Table1[[#This Row],[Pig]]),NOT(OR(Table1[[#This Row],[Inhaled/Intratracheal/intranasal]],Table1[[#This Row],[Dermal]],Table1[[#This Row],[Injected]])),"NA")</f>
        <v>NA</v>
      </c>
      <c r="AA1776" t="b">
        <f>OR(ISNUMBER(FIND("fish ",C1776)),ISNUMBER(FIND("Fish ",C1776)),ISNUMBER(FIND("aquatic",C1776)),ISNUMBER(FIND("daphnids",C1776)),ISNUMBER(FIND("Carcinus maenas",C1776)),ISNUMBER(FIND("Daphnia",C1776)),ISNUMBER(FIND("Ruditapes philippinarum",C1776)),ISNUMBER(FIND("daphnia",C1776)),ISNUMBER(FIND("marine",C1776)),ISNUMBER(FIND("mussel",C1776)),ISNUMBER(FIND("algae",C1776)),ISNUMBER(FIND("Donax faba",C1776)),ISNUMBER(FIND("estuarine",C1776)),ISNUMBER(FIND("snail",C1776)),ISNUMBER(FIND("Prorocentrum donghaiense",C1776)) )</f>
        <v>0</v>
      </c>
      <c r="AB1776" t="b">
        <f>OR(ISNUMBER(FIND(" rat ",C1776)),ISNUMBER(FIND(" rats ",C1776)),ISNUMBER(FIND(" Rats ",C1776)),ISNUMBER(FIND(" Rat ",C1776)),ISNUMBER(FIND(" rat.",C1776)),ISNUMBER(FIND(" rats.",C1776)),ISNUMBER(FIND("mouse",C1776)),ISNUMBER(FIND("mice",C1776)), ISNUMBER(FIND(" Mice",C1776)))</f>
        <v>0</v>
      </c>
      <c r="AC1776" t="b">
        <f>OR(ISNUMBER(FIND(" cell ",C1776)),ISNUMBER(FIND("fibroblast",C1776)),ISNUMBER(FIND("macrophage",C1776)),ISNUMBER(FIND("epithelial",C1776)),ISNUMBER(FIND("endothelial",C1776)),ISNUMBER(FIND("neuron",C1776)),ISNUMBER(FIND(" cells ",C1776)),ISNUMBER(FIND("RBC",C1776)),ISNUMBER(FIND("mitochond",C1776)),ISNUMBER(FIND("adipocyte",C1776)),ISNUMBER(FIND("osteo",C1776)),ISNUMBER(FIND("keratin",C1776)),ISNUMBER(FIND(" cell's ",C1776)),ISNUMBER(FIND("eukary",C1776)),ISNUMBER(FIND("sperm",C1776)))</f>
        <v>1</v>
      </c>
      <c r="AD1776" t="b">
        <f>OR(ISNUMBER(FIND("human",B1776)),ISNUMBER(FIND("workers",B1776)),ISNUMBER(FIND("workforces",B1776)),ISNUMBER(FIND("occupational",B1776)),ISNUMBER(FIND("Case report",B1776)),ISNUMBER(FIND("Workplaces",B1776)),ISNUMBER(FIND("worker",B1776)))</f>
        <v>0</v>
      </c>
      <c r="AE1776" t="b">
        <f>OR(ISNUMBER(FIND(" plant ",C1776)),ISNUMBER(FIND("Plant ",C1776)),ISNUMBER(FIND("tomato",C1776)),ISNUMBER(FIND("plants",C1776)),ISNUMBER(FIND("Plants",C1776)),ISNUMBER(FIND("algae",C1776)),ISNUMBER(FIND("lettuce",C1776)),ISNUMBER(FIND("green gram sprouts ",C1776)),ISNUMBER(FIND("Cucurbita pepo",C1776)),ISNUMBER(FIND("bean ",C1776)),ISNUMBER(FIND("chloroplast",C1776)),ISNUMBER(FIND("chlorophyll",C1776)),ISNUMBER(FIND("seedling",C1776)),ISNUMBER(FIND("canola",C1776)),ISNUMBER(FIND("shoot",C1776)),ISNUMBER(FIND("photosynthes",C1776)),ISNUMBER(FIND(" leaves ",C1776)),,ISNUMBER(FIND("agriculture",C1776)),ISNUMBER(FIND(" crops ",C1776)))</f>
        <v>0</v>
      </c>
      <c r="AF1776" t="b">
        <f>OR(ISNUMBER(FIND("bacteria",C1776)),ISNUMBER(FIND("Bacteria",C1776)),ISNUMBER(FIND("Bacterium",C1776)),ISNUMBER(FIND("bacterium",C1776)),ISNUMBER(FIND(" coli ",C1776)))</f>
        <v>0</v>
      </c>
      <c r="AG1776" t="b">
        <f>OR(ISNUMBER(FIND("fungi",C1776)),ISNUMBER(FIND("Fungi",C1776)),ISNUMBER(FIND("fungus",C1776)),ISNUMBER(FIND("Fungus",C1776)),ISNUMBER(FIND("mushroom",C1776)),ISNUMBER(FIND("Mushroom",C1776)),ISNUMBER(FIND(" mold ",C1776)))</f>
        <v>0</v>
      </c>
      <c r="AH1776" t="b">
        <f>OR(ISNUMBER(FIND("Pig ",C1776)),ISNUMBER(FIND("pig ",C1776)),ISNUMBER(FIND("Pigs ",C1776)),ISNUMBER(FIND("pigs ",C1776)))</f>
        <v>0</v>
      </c>
      <c r="AI1776" t="b">
        <f>OR(ISNUMBER(FIND(" C. elegans",C1776)),ISNUMBER(FIND("Caenorhabditis elegans",C1776)),ISNUMBER(FIND("earthworms",C1776)),ISNUMBER(FIND(" Ficopomatus enigmaticus",C1776)),ISNUMBER(FIND("larva",C1776)),ISNUMBER(FIND("Lumbriculus variegatus",C1776)),ISNUMBER(FIND("nematode",C1776)))</f>
        <v>0</v>
      </c>
      <c r="AJ1776" t="b">
        <f>NOT(OR(AA1776,AB1776,AC1776,AD1776,AE1776,AF1776,AG1776,AH1776,AI1776))</f>
        <v>0</v>
      </c>
      <c r="AL1776" t="b">
        <f>OR(AA1776,AB1776,AD1776,AE1776,AF1776,AG1776,AH1776,AI1776)</f>
        <v>0</v>
      </c>
      <c r="AM1776" t="b">
        <f>IF(Table1[[#This Row],[In vivo?]],IF(Table1[[#This Row],[Cell]],FALSE,TRUE),FALSE)</f>
        <v>0</v>
      </c>
      <c r="AN1776" t="b">
        <f>AND(AC1776,AL1776)</f>
        <v>0</v>
      </c>
      <c r="AO1776" t="b">
        <f>IF(Table1[[#This Row],[Cell]],IF(Table1[[#This Row],[In vivo?]],FALSE,TRUE),FALSE)</f>
        <v>1</v>
      </c>
      <c r="AP1776" t="b">
        <f>NOT(OR(Table1[[#This Row],[In vivo?]],Table1[[#This Row],[Only in Cell]]))</f>
        <v>0</v>
      </c>
      <c r="AQ1776" t="str">
        <f>IF(OR(Table1[[#This Row],[Rodents]],Table1[[#This Row],[Human]],Table1[[#This Row],[Pig]]),OR(ISNUMBER(FIND("pulmonary",C1776)),ISNUMBER(FIND("lung",C1776))),"NA")</f>
        <v>NA</v>
      </c>
      <c r="AR1776" t="str">
        <f>IF(OR(Table1[[#This Row],[Rodents]],Table1[[#This Row],[Human]],Table1[[#This Row],[Pig]]),OR(ISNUMBER(FIND("skin",C1776)),ISNUMBER(FIND("dermal",C1776))),"NA")</f>
        <v>NA</v>
      </c>
      <c r="AS1776" t="str">
        <f>IF(OR(Table1[[#This Row],[Rodents]],Table1[[#This Row],[Human]],Table1[[#This Row],[Pig]]),OR(ISNUMBER(FIND("liver",C1776)),ISNUMBER(FIND("hepat",C1776))),"NA")</f>
        <v>NA</v>
      </c>
      <c r="AT1776" t="str">
        <f>IF(OR(Table1[[#This Row],[Rodents]],Table1[[#This Row],[Human]],Table1[[#This Row],[Pig]]),OR(ISNUMBER(FIND("kidney",C1776)),ISNUMBER(FIND("neph",C1776))),"NA")</f>
        <v>NA</v>
      </c>
      <c r="AU1776" t="str">
        <f>IF(OR(Table1[[#This Row],[Rodents]],Table1[[#This Row],[Human]],Table1[[#This Row],[Pig]]),OR(ISNUMBER(FIND("brain",C1776)),ISNUMBER(FIND("neur",C1776)),ISNUMBER(FIND("nerv",C1776))),"NA")</f>
        <v>NA</v>
      </c>
      <c r="AV1776" t="str">
        <f>IF(OR(Table1[[#This Row],[Rodents]],Table1[[#This Row],[Human]],Table1[[#This Row],[Pig]]),OR(ISNUMBER(FIND("heart",C1776)),ISNUMBER(FIND("cardi",C1776))),"NA")</f>
        <v>NA</v>
      </c>
      <c r="AW1776" t="str">
        <f>IF(OR(Table1[[#This Row],[Rodents]],Table1[[#This Row],[Human]],Table1[[#This Row],[Pig]]),OR(ISNUMBER(FIND("gastro",C1776)),ISNUMBER(FIND("intesti",C1776)),ISNUMBER(FIND("stomach",C1776))),"NA")</f>
        <v>NA</v>
      </c>
      <c r="AX1776" t="str">
        <f>IF(OR(Table1[[#This Row],[Rodents]],Table1[[#This Row],[Human]],Table1[[#This Row],[Pig]]),NOT(OR(AQ1776,AR1776,AS1776,AT1776,AU1776,AV1776,AW1776)),"NA")</f>
        <v>NA</v>
      </c>
      <c r="AY1776" t="b">
        <f>OR(ISNUMBER(FIND("SWCNT",C1776)),ISNUMBER(FIND("SWNT",C1776)),ISNUMBER(FIND("single-wall",C1776)),ISNUMBER(FIND("single wall",C1776)),ISNUMBER(FIND("Single wall",C1776)),ISNUMBER(FIND("Single-wall",C1776)),ISNUMBER(FIND("SWCNT",B1776)),ISNUMBER(FIND("SWNT",B1776)),ISNUMBER(FIND("single-wall",B1776)),ISNUMBER(FIND("single wall",B1776)),ISNUMBER(FIND("Single-wall",B1776)),ISNUMBER(FIND("Single wall",B1776)))</f>
        <v>0</v>
      </c>
      <c r="AZ1776" t="b">
        <f>OR(ISNUMBER(FIND("MWCNT",C1776)),ISNUMBER(FIND("MWNT",C1776)),ISNUMBER(FIND("multi-wall",C1776)),ISNUMBER(FIND("multi wall",C1776)),ISNUMBER(FIND("multiwall",C1776)),ISNUMBER(FIND("Multi-wall",C1776)),ISNUMBER(FIND("Multi wall",C1776)),ISNUMBER(FIND("Multiwall",C1776)),ISNUMBER(FIND("MWCNT",B1776)),ISNUMBER(FIND("MWNT",B1776)),ISNUMBER(FIND("multi-wall",B1776)),ISNUMBER(FIND("multi wall",B1776)),ISNUMBER(FIND("multiwall",B1776)),ISNUMBER(FIND("Multi-wall",B1776)),ISNUMBER(FIND("Multi wall",B1776)),ISNUMBER(FIND("Multiwall",B1776)),ISNUMBER(FIND("Double-wall",B1776)),ISNUMBER(FIND("Double wall",B1776)),ISNUMBER(FIND("Doublewall",B1776)),ISNUMBER(FIND("double-wall",B1776)),ISNUMBER(FIND("double wall",B1776)),ISNUMBER(FIND("doublewall",B1776)))</f>
        <v>1</v>
      </c>
      <c r="BA1776" t="b">
        <f>AND(Table1[[#This Row],[SWCNT]],Table1[[#This Row],[MWCNT]])</f>
        <v>0</v>
      </c>
      <c r="BB1776" t="b">
        <f>IF(Table1[[#This Row],[SWCNT]]=TRUE,FALSE,IF(Table1[[#This Row],[MWCNT]]=TRUE,FALSE,TRUE))</f>
        <v>0</v>
      </c>
      <c r="BC1776" s="18"/>
    </row>
    <row r="1777" spans="1:55" ht="296">
      <c r="A1777" t="s">
        <v>5096</v>
      </c>
      <c r="B1777" s="2" t="s">
        <v>5097</v>
      </c>
      <c r="C1777" s="16" t="s">
        <v>5098</v>
      </c>
      <c r="D1777" s="17" t="s">
        <v>5099</v>
      </c>
      <c r="E1777" s="2">
        <v>2010</v>
      </c>
      <c r="F1777" t="b">
        <f>OR(ISNUMBER(FIND("cytotoxic",C1777)),ISNUMBER(FIND("Cytotoxic",C1777)),ISNUMBER(FIND("cellular toxicity",C1777)),ISNUMBER(FIND("cell death",C1777)),ISNUMBER(FIND("viable",C1777)),ISNUMBER(FIND("phytotoxic",C1777)),ISNUMBER(FIND("acute toxicity",C1777)),ISNUMBER(FIND("MTT",C1777)),ISNUMBER(FIND("survival",C1777)),ISNUMBER(FIND("prolifer",C1777)),ISNUMBER(FIND("apoptosis",C1777)),ISNUMBER(FIND("neurotoxic",C1777)),ISNUMBER(FIND("  lysis ",C1777)),ISNUMBER(FIND("necrosis",C1777)),ISNUMBER(FIND("cellular death",C1777))*3,ISNUMBER(FIND("LDH",C1777)),ISNUMBER(FIND("Acute toxicity",C1777)))</f>
        <v>1</v>
      </c>
      <c r="G1777" t="b">
        <f>OR(ISNUMBER(FIND("genotoxic",C1777)),ISNUMBER(FIND("genotoxicity",C1777)),ISNUMBER(FIND("DNA damage",C1777)),ISNUMBER(FIND("DNA",C1777)),ISNUMBER(FIND("RNA",C1777)),ISNUMBER(FIND("mesothelioma",C1777)),ISNUMBER(FIND("carcino",C1777)),ISNUMBER(FIND("mutagen",C1777)),ISNUMBER(FIND("genetic",C1777)))</f>
        <v>0</v>
      </c>
      <c r="H1777" t="b">
        <f>OR(ISNUMBER(FIND("inflammatory",C1777)),ISNUMBER(FIND("inflamm",C1777)))</f>
        <v>0</v>
      </c>
      <c r="I1777" t="b">
        <f>OR(ISNUMBER(FIND("immune",C1777)),ISNUMBER(FIND("immunological",C1777)),ISNUMBER(FIND("interleuk",C1777)),ISNUMBER(FIND("platelet activation",C1777)),ISNUMBER(FIND("monocyte",C1777)),ISNUMBER(FIND("leukocyte",C1777)),ISNUMBER(FIND("cytokine",C1777)),ISNUMBER(FIND("CD4",C1777)),ISNUMBER(FIND("CD8",C1777)),ISNUMBER(FIND("T-cell",C1777)))</f>
        <v>0</v>
      </c>
      <c r="J1777" t="b">
        <f>OR(ISNUMBER(FIND("reactive oxygen",C1777)),ISNUMBER(FIND("ROS",C1777)),ISNUMBER(FIND("free radical",C1777)),ISNUMBER(FIND("oxidative stress",C1777)),ISNUMBER(FIND("peroxid",C1777)),ISNUMBER(FIND("oxidative",C1777)),ISNUMBER(FIND("antioxid",C1777)))</f>
        <v>1</v>
      </c>
      <c r="K1777" t="b">
        <f>OR(ISNUMBER(FIND("autophag",C1777)))</f>
        <v>0</v>
      </c>
      <c r="L1777" t="b">
        <f>OR(ISNUMBER(FIND("morpholog",C1777)))</f>
        <v>0</v>
      </c>
      <c r="M1777" t="b">
        <f>OR(ISNUMBER(FIND("fibrosis",C1777)),ISNUMBER(FIND("Fibrosis",C1777)),ISNUMBER(FIND("fibrot",C1777)))</f>
        <v>0</v>
      </c>
      <c r="N1777" t="b">
        <f>OR(ISNUMBER(FIND("offspring",C1777)),ISNUMBER(FIND("Parental",C1777)),ISNUMBER(FIND("parental",C1777)),ISNUMBER(FIND("germline",C1777)),ISNUMBER(FIND("reproduc",C1777)),ISNUMBER(FIND("embryo",C1777)))</f>
        <v>0</v>
      </c>
      <c r="O1777" t="b">
        <f>OR(ISNUMBER(FIND("metabol",C1777)),ISNUMBER(FIND("Metabol",C1777)),ISNUMBER(FIND("digest",C1777)),ISNUMBER(FIND("mitochon",C1777)))</f>
        <v>0</v>
      </c>
      <c r="P1777" t="b">
        <f>OR(ISNUMBER(FIND("ecotox",C1777)),ISNUMBER(FIND("Ecotox",B1777)),ISNUMBER(FIND("ecotox",B1777)),ISNUMBER(FIND("Ecotox",C1777)))</f>
        <v>0</v>
      </c>
      <c r="Q1777" t="b">
        <f>OR(ISNUMBER(FIND("Bioaccum",C1777)),ISNUMBER(FIND("bioaccum",C1777)),ISNUMBER(FIND("accum",C1777)))</f>
        <v>0</v>
      </c>
      <c r="R1777" t="b">
        <f>OR(ISNUMBER(FIND("Occupation",C1777)),ISNUMBER(FIND("occupation",C1777)),ISNUMBER(FIND("worker",C1777)),ISNUMBER(FIND("workforce",C1777)))</f>
        <v>0</v>
      </c>
      <c r="S1777" t="b">
        <f>NOT(OR(F1777,G1777,H1777,I1777,J1777,K1777,L1777,M1777,N1777,O1777,P1777,Q1777,R1777))</f>
        <v>0</v>
      </c>
      <c r="U1777" t="b">
        <f>OR(Table1[[#This Row],[Inflammation]],Table1[[#This Row],[Immune]])</f>
        <v>0</v>
      </c>
      <c r="V1777" t="str">
        <f>IF(OR(Table1[[#This Row],[Rodents]],Table1[[#This Row],[Human]],Table1[[#This Row],[Pig]]),OR(ISNUMBER(FIND("intratrach",C1777)),ISNUMBER(FIND("nasal ",C1777)),ISNUMBER(FIND("instill",C1777))),"NA")</f>
        <v>NA</v>
      </c>
      <c r="W1777" t="str">
        <f>IF(OR(Table1[[#This Row],[Rodents]],Table1[[#This Row],[Human]],Table1[[#This Row],[Pig]]),OR(ISNUMBER(FIND("dermal",C1777)),ISNUMBER(FIND("skin ",C1777))),"NA")</f>
        <v>NA</v>
      </c>
      <c r="X1777" t="str">
        <f>IF(OR(Table1[[#This Row],[Rodents]],Table1[[#This Row],[Human]],Table1[[#This Row],[Pig]]),OR(ISNUMBER(FIND("injected",C1777)),ISNUMBER(FIND("periton",C1777)),ISNUMBER(FIND("intrascrot",C1777))),"NA")</f>
        <v>NA</v>
      </c>
      <c r="Y1777" t="str">
        <f>IF(OR(Table1[[#This Row],[Rodents]],Table1[[#This Row],[Human]],Table1[[#This Row],[Pig]]),NOT(OR(Table1[[#This Row],[Inhaled/Intratracheal/intranasal]],Table1[[#This Row],[Dermal]],Table1[[#This Row],[Injected]])),"NA")</f>
        <v>NA</v>
      </c>
      <c r="AA1777" t="b">
        <f>OR(ISNUMBER(FIND("fish ",C1777)),ISNUMBER(FIND("Fish ",C1777)),ISNUMBER(FIND("aquatic",C1777)),ISNUMBER(FIND("daphnids",C1777)),ISNUMBER(FIND("Carcinus maenas",C1777)),ISNUMBER(FIND("Daphnia",C1777)),ISNUMBER(FIND("Ruditapes philippinarum",C1777)),ISNUMBER(FIND("daphnia",C1777)),ISNUMBER(FIND("marine",C1777)),ISNUMBER(FIND("mussel",C1777)),ISNUMBER(FIND("algae",C1777)),ISNUMBER(FIND("Donax faba",C1777)),ISNUMBER(FIND("estuarine",C1777)),ISNUMBER(FIND("snail",C1777)),ISNUMBER(FIND("Prorocentrum donghaiense",C1777)) )</f>
        <v>0</v>
      </c>
      <c r="AB1777" t="b">
        <f>OR(ISNUMBER(FIND(" rat ",C1777)),ISNUMBER(FIND(" rats ",C1777)),ISNUMBER(FIND(" Rats ",C1777)),ISNUMBER(FIND(" Rat ",C1777)),ISNUMBER(FIND(" rat.",C1777)),ISNUMBER(FIND(" rats.",C1777)),ISNUMBER(FIND("mouse",C1777)),ISNUMBER(FIND("mice",C1777)), ISNUMBER(FIND(" Mice",C1777)))</f>
        <v>0</v>
      </c>
      <c r="AC1777" t="b">
        <f>OR(ISNUMBER(FIND(" cell ",C1777)),ISNUMBER(FIND("fibroblast",C1777)),ISNUMBER(FIND("macrophage",C1777)),ISNUMBER(FIND("epithelial",C1777)),ISNUMBER(FIND("endothelial",C1777)),ISNUMBER(FIND("neuron",C1777)),ISNUMBER(FIND(" cells ",C1777)),ISNUMBER(FIND("RBC",C1777)),ISNUMBER(FIND("mitochond",C1777)),ISNUMBER(FIND("adipocyte",C1777)),ISNUMBER(FIND("osteo",C1777)),ISNUMBER(FIND("keratin",C1777)),ISNUMBER(FIND(" cell's ",C1777)),ISNUMBER(FIND("eukary",C1777)),ISNUMBER(FIND("sperm",C1777)))</f>
        <v>1</v>
      </c>
      <c r="AD1777" t="b">
        <f>OR(ISNUMBER(FIND("human",B1777)),ISNUMBER(FIND("workers",B1777)),ISNUMBER(FIND("workforces",B1777)),ISNUMBER(FIND("occupational",B1777)),ISNUMBER(FIND("Case report",B1777)),ISNUMBER(FIND("Workplaces",B1777)),ISNUMBER(FIND("worker",B1777)))</f>
        <v>0</v>
      </c>
      <c r="AE1777" t="b">
        <f>OR(ISNUMBER(FIND(" plant ",C1777)),ISNUMBER(FIND("Plant ",C1777)),ISNUMBER(FIND("tomato",C1777)),ISNUMBER(FIND("plants",C1777)),ISNUMBER(FIND("Plants",C1777)),ISNUMBER(FIND("algae",C1777)),ISNUMBER(FIND("lettuce",C1777)),ISNUMBER(FIND("green gram sprouts ",C1777)),ISNUMBER(FIND("Cucurbita pepo",C1777)),ISNUMBER(FIND("bean ",C1777)),ISNUMBER(FIND("chloroplast",C1777)),ISNUMBER(FIND("chlorophyll",C1777)),ISNUMBER(FIND("seedling",C1777)),ISNUMBER(FIND("canola",C1777)),ISNUMBER(FIND("shoot",C1777)),ISNUMBER(FIND("photosynthes",C1777)),ISNUMBER(FIND(" leaves ",C1777)),,ISNUMBER(FIND("agriculture",C1777)),ISNUMBER(FIND(" crops ",C1777)))</f>
        <v>0</v>
      </c>
      <c r="AF1777" t="b">
        <f>OR(ISNUMBER(FIND("bacteria",C1777)),ISNUMBER(FIND("Bacteria",C1777)),ISNUMBER(FIND("Bacterium",C1777)),ISNUMBER(FIND("bacterium",C1777)),ISNUMBER(FIND(" coli ",C1777)))</f>
        <v>0</v>
      </c>
      <c r="AG1777" t="b">
        <f>OR(ISNUMBER(FIND("fungi",C1777)),ISNUMBER(FIND("Fungi",C1777)),ISNUMBER(FIND("fungus",C1777)),ISNUMBER(FIND("Fungus",C1777)),ISNUMBER(FIND("mushroom",C1777)),ISNUMBER(FIND("Mushroom",C1777)),ISNUMBER(FIND(" mold ",C1777)))</f>
        <v>0</v>
      </c>
      <c r="AH1777" t="b">
        <f>OR(ISNUMBER(FIND("Pig ",C1777)),ISNUMBER(FIND("pig ",C1777)),ISNUMBER(FIND("Pigs ",C1777)),ISNUMBER(FIND("pigs ",C1777)))</f>
        <v>0</v>
      </c>
      <c r="AI1777" t="b">
        <f>OR(ISNUMBER(FIND(" C. elegans",C1777)),ISNUMBER(FIND("Caenorhabditis elegans",C1777)),ISNUMBER(FIND("earthworms",C1777)),ISNUMBER(FIND(" Ficopomatus enigmaticus",C1777)),ISNUMBER(FIND("larva",C1777)),ISNUMBER(FIND("Lumbriculus variegatus",C1777)),ISNUMBER(FIND("nematode",C1777)))</f>
        <v>0</v>
      </c>
      <c r="AJ1777" t="b">
        <f>NOT(OR(AA1777,AB1777,AC1777,AD1777,AE1777,AF1777,AG1777,AH1777,AI1777))</f>
        <v>0</v>
      </c>
      <c r="AL1777" t="b">
        <f>OR(AA1777,AB1777,AD1777,AE1777,AF1777,AG1777,AH1777,AI1777)</f>
        <v>0</v>
      </c>
      <c r="AM1777" t="b">
        <f>IF(Table1[[#This Row],[In vivo?]],IF(Table1[[#This Row],[Cell]],FALSE,TRUE),FALSE)</f>
        <v>0</v>
      </c>
      <c r="AN1777" t="b">
        <f>AND(AC1777,AL1777)</f>
        <v>0</v>
      </c>
      <c r="AO1777" t="b">
        <f>IF(Table1[[#This Row],[Cell]],IF(Table1[[#This Row],[In vivo?]],FALSE,TRUE),FALSE)</f>
        <v>1</v>
      </c>
      <c r="AP1777" t="b">
        <f>NOT(OR(Table1[[#This Row],[In vivo?]],Table1[[#This Row],[Only in Cell]]))</f>
        <v>0</v>
      </c>
      <c r="AQ1777" t="str">
        <f>IF(OR(Table1[[#This Row],[Rodents]],Table1[[#This Row],[Human]],Table1[[#This Row],[Pig]]),OR(ISNUMBER(FIND("pulmonary",C1777)),ISNUMBER(FIND("lung",C1777))),"NA")</f>
        <v>NA</v>
      </c>
      <c r="AR1777" t="str">
        <f>IF(OR(Table1[[#This Row],[Rodents]],Table1[[#This Row],[Human]],Table1[[#This Row],[Pig]]),OR(ISNUMBER(FIND("skin",C1777)),ISNUMBER(FIND("dermal",C1777))),"NA")</f>
        <v>NA</v>
      </c>
      <c r="AS1777" t="str">
        <f>IF(OR(Table1[[#This Row],[Rodents]],Table1[[#This Row],[Human]],Table1[[#This Row],[Pig]]),OR(ISNUMBER(FIND("liver",C1777)),ISNUMBER(FIND("hepat",C1777))),"NA")</f>
        <v>NA</v>
      </c>
      <c r="AT1777" t="str">
        <f>IF(OR(Table1[[#This Row],[Rodents]],Table1[[#This Row],[Human]],Table1[[#This Row],[Pig]]),OR(ISNUMBER(FIND("kidney",C1777)),ISNUMBER(FIND("neph",C1777))),"NA")</f>
        <v>NA</v>
      </c>
      <c r="AU1777" t="str">
        <f>IF(OR(Table1[[#This Row],[Rodents]],Table1[[#This Row],[Human]],Table1[[#This Row],[Pig]]),OR(ISNUMBER(FIND("brain",C1777)),ISNUMBER(FIND("neur",C1777)),ISNUMBER(FIND("nerv",C1777))),"NA")</f>
        <v>NA</v>
      </c>
      <c r="AV1777" t="str">
        <f>IF(OR(Table1[[#This Row],[Rodents]],Table1[[#This Row],[Human]],Table1[[#This Row],[Pig]]),OR(ISNUMBER(FIND("heart",C1777)),ISNUMBER(FIND("cardi",C1777))),"NA")</f>
        <v>NA</v>
      </c>
      <c r="AW1777" t="str">
        <f>IF(OR(Table1[[#This Row],[Rodents]],Table1[[#This Row],[Human]],Table1[[#This Row],[Pig]]),OR(ISNUMBER(FIND("gastro",C1777)),ISNUMBER(FIND("intesti",C1777)),ISNUMBER(FIND("stomach",C1777))),"NA")</f>
        <v>NA</v>
      </c>
      <c r="AX1777" t="str">
        <f>IF(OR(Table1[[#This Row],[Rodents]],Table1[[#This Row],[Human]],Table1[[#This Row],[Pig]]),NOT(OR(AQ1777,AR1777,AS1777,AT1777,AU1777,AV1777,AW1777)),"NA")</f>
        <v>NA</v>
      </c>
      <c r="AY1777" t="b">
        <f>OR(ISNUMBER(FIND("SWCNT",C1777)),ISNUMBER(FIND("SWNT",C1777)),ISNUMBER(FIND("single-wall",C1777)),ISNUMBER(FIND("single wall",C1777)),ISNUMBER(FIND("Single wall",C1777)),ISNUMBER(FIND("Single-wall",C1777)),ISNUMBER(FIND("SWCNT",B1777)),ISNUMBER(FIND("SWNT",B1777)),ISNUMBER(FIND("single-wall",B1777)),ISNUMBER(FIND("single wall",B1777)),ISNUMBER(FIND("Single-wall",B1777)),ISNUMBER(FIND("Single wall",B1777)))</f>
        <v>0</v>
      </c>
      <c r="AZ1777" t="b">
        <f>OR(ISNUMBER(FIND("MWCNT",C1777)),ISNUMBER(FIND("MWNT",C1777)),ISNUMBER(FIND("multi-wall",C1777)),ISNUMBER(FIND("multi wall",C1777)),ISNUMBER(FIND("multiwall",C1777)),ISNUMBER(FIND("Multi-wall",C1777)),ISNUMBER(FIND("Multi wall",C1777)),ISNUMBER(FIND("Multiwall",C1777)),ISNUMBER(FIND("MWCNT",B1777)),ISNUMBER(FIND("MWNT",B1777)),ISNUMBER(FIND("multi-wall",B1777)),ISNUMBER(FIND("multi wall",B1777)),ISNUMBER(FIND("multiwall",B1777)),ISNUMBER(FIND("Multi-wall",B1777)),ISNUMBER(FIND("Multi wall",B1777)),ISNUMBER(FIND("Multiwall",B1777)),ISNUMBER(FIND("Double-wall",B1777)),ISNUMBER(FIND("Double wall",B1777)),ISNUMBER(FIND("Doublewall",B1777)),ISNUMBER(FIND("double-wall",B1777)),ISNUMBER(FIND("double wall",B1777)),ISNUMBER(FIND("doublewall",B1777)))</f>
        <v>1</v>
      </c>
      <c r="BA1777" t="b">
        <f>AND(Table1[[#This Row],[SWCNT]],Table1[[#This Row],[MWCNT]])</f>
        <v>0</v>
      </c>
      <c r="BB1777" t="b">
        <f>IF(Table1[[#This Row],[SWCNT]]=TRUE,FALSE,IF(Table1[[#This Row],[MWCNT]]=TRUE,FALSE,TRUE))</f>
        <v>0</v>
      </c>
      <c r="BC1777" s="18"/>
    </row>
    <row r="1778" spans="1:55" ht="185">
      <c r="A1778" t="s">
        <v>5100</v>
      </c>
      <c r="B1778" s="2" t="s">
        <v>5101</v>
      </c>
      <c r="C1778" s="16" t="s">
        <v>5102</v>
      </c>
      <c r="D1778" s="17" t="s">
        <v>260</v>
      </c>
      <c r="E1778" s="2">
        <v>2010</v>
      </c>
      <c r="F1778" t="b">
        <f>OR(ISNUMBER(FIND("cytotoxic",C1778)),ISNUMBER(FIND("Cytotoxic",C1778)),ISNUMBER(FIND("cellular toxicity",C1778)),ISNUMBER(FIND("cell death",C1778)),ISNUMBER(FIND("viable",C1778)),ISNUMBER(FIND("phytotoxic",C1778)),ISNUMBER(FIND("acute toxicity",C1778)),ISNUMBER(FIND("MTT",C1778)),ISNUMBER(FIND("survival",C1778)),ISNUMBER(FIND("prolifer",C1778)),ISNUMBER(FIND("apoptosis",C1778)),ISNUMBER(FIND("neurotoxic",C1778)),ISNUMBER(FIND("  lysis ",C1778)),ISNUMBER(FIND("necrosis",C1778)),ISNUMBER(FIND("cellular death",C1778))*3,ISNUMBER(FIND("LDH",C1778)),ISNUMBER(FIND("Acute toxicity",C1778)))</f>
        <v>1</v>
      </c>
      <c r="G1778" t="b">
        <f>OR(ISNUMBER(FIND("genotoxic",C1778)),ISNUMBER(FIND("genotoxicity",C1778)),ISNUMBER(FIND("DNA damage",C1778)),ISNUMBER(FIND("DNA",C1778)),ISNUMBER(FIND("RNA",C1778)),ISNUMBER(FIND("mesothelioma",C1778)),ISNUMBER(FIND("carcino",C1778)),ISNUMBER(FIND("mutagen",C1778)),ISNUMBER(FIND("genetic",C1778)))</f>
        <v>0</v>
      </c>
      <c r="H1778" t="b">
        <f>OR(ISNUMBER(FIND("inflammatory",C1778)),ISNUMBER(FIND("inflamm",C1778)))</f>
        <v>0</v>
      </c>
      <c r="I1778" t="b">
        <f>OR(ISNUMBER(FIND("immune",C1778)),ISNUMBER(FIND("immunological",C1778)),ISNUMBER(FIND("interleuk",C1778)),ISNUMBER(FIND("platelet activation",C1778)),ISNUMBER(FIND("monocyte",C1778)),ISNUMBER(FIND("leukocyte",C1778)),ISNUMBER(FIND("cytokine",C1778)),ISNUMBER(FIND("CD4",C1778)),ISNUMBER(FIND("CD8",C1778)),ISNUMBER(FIND("T-cell",C1778)))</f>
        <v>0</v>
      </c>
      <c r="J1778" t="b">
        <f>OR(ISNUMBER(FIND("reactive oxygen",C1778)),ISNUMBER(FIND("ROS",C1778)),ISNUMBER(FIND("free radical",C1778)),ISNUMBER(FIND("oxidative stress",C1778)),ISNUMBER(FIND("peroxid",C1778)),ISNUMBER(FIND("oxidative",C1778)),ISNUMBER(FIND("antioxid",C1778)))</f>
        <v>0</v>
      </c>
      <c r="K1778" t="b">
        <f>OR(ISNUMBER(FIND("autophag",C1778)))</f>
        <v>0</v>
      </c>
      <c r="L1778" t="b">
        <f>OR(ISNUMBER(FIND("morpholog",C1778)))</f>
        <v>0</v>
      </c>
      <c r="M1778" t="b">
        <f>OR(ISNUMBER(FIND("fibrosis",C1778)),ISNUMBER(FIND("Fibrosis",C1778)),ISNUMBER(FIND("fibrot",C1778)))</f>
        <v>0</v>
      </c>
      <c r="N1778" t="b">
        <f>OR(ISNUMBER(FIND("offspring",C1778)),ISNUMBER(FIND("Parental",C1778)),ISNUMBER(FIND("parental",C1778)),ISNUMBER(FIND("germline",C1778)),ISNUMBER(FIND("reproduc",C1778)),ISNUMBER(FIND("embryo",C1778)))</f>
        <v>0</v>
      </c>
      <c r="O1778" t="b">
        <f>OR(ISNUMBER(FIND("metabol",C1778)),ISNUMBER(FIND("Metabol",C1778)),ISNUMBER(FIND("digest",C1778)),ISNUMBER(FIND("mitochon",C1778)))</f>
        <v>0</v>
      </c>
      <c r="P1778" t="b">
        <f>OR(ISNUMBER(FIND("ecotox",C1778)),ISNUMBER(FIND("Ecotox",B1778)),ISNUMBER(FIND("ecotox",B1778)),ISNUMBER(FIND("Ecotox",C1778)))</f>
        <v>0</v>
      </c>
      <c r="Q1778" t="b">
        <f>OR(ISNUMBER(FIND("Bioaccum",C1778)),ISNUMBER(FIND("bioaccum",C1778)),ISNUMBER(FIND("accum",C1778)))</f>
        <v>0</v>
      </c>
      <c r="R1778" t="b">
        <f>OR(ISNUMBER(FIND("Occupation",C1778)),ISNUMBER(FIND("occupation",C1778)),ISNUMBER(FIND("worker",C1778)),ISNUMBER(FIND("workforce",C1778)))</f>
        <v>0</v>
      </c>
      <c r="S1778" t="b">
        <f>NOT(OR(F1778,G1778,H1778,I1778,J1778,K1778,L1778,M1778,N1778,O1778,P1778,Q1778,R1778))</f>
        <v>0</v>
      </c>
      <c r="U1778" t="b">
        <f>OR(Table1[[#This Row],[Inflammation]],Table1[[#This Row],[Immune]])</f>
        <v>0</v>
      </c>
      <c r="V1778" t="str">
        <f>IF(OR(Table1[[#This Row],[Rodents]],Table1[[#This Row],[Human]],Table1[[#This Row],[Pig]]),OR(ISNUMBER(FIND("intratrach",C1778)),ISNUMBER(FIND("nasal ",C1778)),ISNUMBER(FIND("instill",C1778))),"NA")</f>
        <v>NA</v>
      </c>
      <c r="W1778" t="str">
        <f>IF(OR(Table1[[#This Row],[Rodents]],Table1[[#This Row],[Human]],Table1[[#This Row],[Pig]]),OR(ISNUMBER(FIND("dermal",C1778)),ISNUMBER(FIND("skin ",C1778))),"NA")</f>
        <v>NA</v>
      </c>
      <c r="X1778" t="str">
        <f>IF(OR(Table1[[#This Row],[Rodents]],Table1[[#This Row],[Human]],Table1[[#This Row],[Pig]]),OR(ISNUMBER(FIND("injected",C1778)),ISNUMBER(FIND("periton",C1778)),ISNUMBER(FIND("intrascrot",C1778))),"NA")</f>
        <v>NA</v>
      </c>
      <c r="Y1778" t="str">
        <f>IF(OR(Table1[[#This Row],[Rodents]],Table1[[#This Row],[Human]],Table1[[#This Row],[Pig]]),NOT(OR(Table1[[#This Row],[Inhaled/Intratracheal/intranasal]],Table1[[#This Row],[Dermal]],Table1[[#This Row],[Injected]])),"NA")</f>
        <v>NA</v>
      </c>
      <c r="AA1778" t="b">
        <f>OR(ISNUMBER(FIND("fish ",C1778)),ISNUMBER(FIND("Fish ",C1778)),ISNUMBER(FIND("aquatic",C1778)),ISNUMBER(FIND("daphnids",C1778)),ISNUMBER(FIND("Carcinus maenas",C1778)),ISNUMBER(FIND("Daphnia",C1778)),ISNUMBER(FIND("Ruditapes philippinarum",C1778)),ISNUMBER(FIND("daphnia",C1778)),ISNUMBER(FIND("marine",C1778)),ISNUMBER(FIND("mussel",C1778)),ISNUMBER(FIND("algae",C1778)),ISNUMBER(FIND("Donax faba",C1778)),ISNUMBER(FIND("estuarine",C1778)),ISNUMBER(FIND("snail",C1778)),ISNUMBER(FIND("Prorocentrum donghaiense",C1778)) )</f>
        <v>0</v>
      </c>
      <c r="AB1778" t="b">
        <f>OR(ISNUMBER(FIND(" rat ",C1778)),ISNUMBER(FIND(" rats ",C1778)),ISNUMBER(FIND(" Rats ",C1778)),ISNUMBER(FIND(" Rat ",C1778)),ISNUMBER(FIND(" rat.",C1778)),ISNUMBER(FIND(" rats.",C1778)),ISNUMBER(FIND("mouse",C1778)),ISNUMBER(FIND("mice",C1778)), ISNUMBER(FIND(" Mice",C1778)))</f>
        <v>0</v>
      </c>
      <c r="AC1778" t="b">
        <f>OR(ISNUMBER(FIND(" cell ",C1778)),ISNUMBER(FIND("fibroblast",C1778)),ISNUMBER(FIND("macrophage",C1778)),ISNUMBER(FIND("epithelial",C1778)),ISNUMBER(FIND("endothelial",C1778)),ISNUMBER(FIND("neuron",C1778)),ISNUMBER(FIND(" cells ",C1778)),ISNUMBER(FIND("RBC",C1778)),ISNUMBER(FIND("mitochond",C1778)),ISNUMBER(FIND("adipocyte",C1778)),ISNUMBER(FIND("osteo",C1778)),ISNUMBER(FIND("keratin",C1778)),ISNUMBER(FIND(" cell's ",C1778)),ISNUMBER(FIND("eukary",C1778)),ISNUMBER(FIND("sperm",C1778)))</f>
        <v>1</v>
      </c>
      <c r="AD1778" t="b">
        <f>OR(ISNUMBER(FIND("human",B1778)),ISNUMBER(FIND("workers",B1778)),ISNUMBER(FIND("workforces",B1778)),ISNUMBER(FIND("occupational",B1778)),ISNUMBER(FIND("Case report",B1778)),ISNUMBER(FIND("Workplaces",B1778)),ISNUMBER(FIND("worker",B1778)))</f>
        <v>0</v>
      </c>
      <c r="AE1778" t="b">
        <f>OR(ISNUMBER(FIND(" plant ",C1778)),ISNUMBER(FIND("Plant ",C1778)),ISNUMBER(FIND("tomato",C1778)),ISNUMBER(FIND("plants",C1778)),ISNUMBER(FIND("Plants",C1778)),ISNUMBER(FIND("algae",C1778)),ISNUMBER(FIND("lettuce",C1778)),ISNUMBER(FIND("green gram sprouts ",C1778)),ISNUMBER(FIND("Cucurbita pepo",C1778)),ISNUMBER(FIND("bean ",C1778)),ISNUMBER(FIND("chloroplast",C1778)),ISNUMBER(FIND("chlorophyll",C1778)),ISNUMBER(FIND("seedling",C1778)),ISNUMBER(FIND("canola",C1778)),ISNUMBER(FIND("shoot",C1778)),ISNUMBER(FIND("photosynthes",C1778)),ISNUMBER(FIND(" leaves ",C1778)),,ISNUMBER(FIND("agriculture",C1778)),ISNUMBER(FIND(" crops ",C1778)))</f>
        <v>0</v>
      </c>
      <c r="AF1778" t="b">
        <f>OR(ISNUMBER(FIND("bacteria",C1778)),ISNUMBER(FIND("Bacteria",C1778)),ISNUMBER(FIND("Bacterium",C1778)),ISNUMBER(FIND("bacterium",C1778)),ISNUMBER(FIND(" coli ",C1778)))</f>
        <v>0</v>
      </c>
      <c r="AG1778" t="b">
        <f>OR(ISNUMBER(FIND("fungi",C1778)),ISNUMBER(FIND("Fungi",C1778)),ISNUMBER(FIND("fungus",C1778)),ISNUMBER(FIND("Fungus",C1778)),ISNUMBER(FIND("mushroom",C1778)),ISNUMBER(FIND("Mushroom",C1778)),ISNUMBER(FIND(" mold ",C1778)))</f>
        <v>0</v>
      </c>
      <c r="AH1778" t="b">
        <f>OR(ISNUMBER(FIND("Pig ",C1778)),ISNUMBER(FIND("pig ",C1778)),ISNUMBER(FIND("Pigs ",C1778)),ISNUMBER(FIND("pigs ",C1778)))</f>
        <v>0</v>
      </c>
      <c r="AI1778" t="b">
        <f>OR(ISNUMBER(FIND(" C. elegans",C1778)),ISNUMBER(FIND("Caenorhabditis elegans",C1778)),ISNUMBER(FIND("earthworms",C1778)),ISNUMBER(FIND(" Ficopomatus enigmaticus",C1778)),ISNUMBER(FIND("larva",C1778)),ISNUMBER(FIND("Lumbriculus variegatus",C1778)),ISNUMBER(FIND("nematode",C1778)))</f>
        <v>0</v>
      </c>
      <c r="AJ1778" t="b">
        <f>NOT(OR(AA1778,AB1778,AC1778,AD1778,AE1778,AF1778,AG1778,AH1778,AI1778))</f>
        <v>0</v>
      </c>
      <c r="AL1778" t="b">
        <f>OR(AA1778,AB1778,AD1778,AE1778,AF1778,AG1778,AH1778,AI1778)</f>
        <v>0</v>
      </c>
      <c r="AM1778" t="b">
        <f>IF(Table1[[#This Row],[In vivo?]],IF(Table1[[#This Row],[Cell]],FALSE,TRUE),FALSE)</f>
        <v>0</v>
      </c>
      <c r="AN1778" t="b">
        <f>AND(AC1778,AL1778)</f>
        <v>0</v>
      </c>
      <c r="AO1778" t="b">
        <f>IF(Table1[[#This Row],[Cell]],IF(Table1[[#This Row],[In vivo?]],FALSE,TRUE),FALSE)</f>
        <v>1</v>
      </c>
      <c r="AP1778" t="b">
        <f>NOT(OR(Table1[[#This Row],[In vivo?]],Table1[[#This Row],[Only in Cell]]))</f>
        <v>0</v>
      </c>
      <c r="AQ1778" t="str">
        <f>IF(OR(Table1[[#This Row],[Rodents]],Table1[[#This Row],[Human]],Table1[[#This Row],[Pig]]),OR(ISNUMBER(FIND("pulmonary",C1778)),ISNUMBER(FIND("lung",C1778))),"NA")</f>
        <v>NA</v>
      </c>
      <c r="AR1778" t="str">
        <f>IF(OR(Table1[[#This Row],[Rodents]],Table1[[#This Row],[Human]],Table1[[#This Row],[Pig]]),OR(ISNUMBER(FIND("skin",C1778)),ISNUMBER(FIND("dermal",C1778))),"NA")</f>
        <v>NA</v>
      </c>
      <c r="AS1778" t="str">
        <f>IF(OR(Table1[[#This Row],[Rodents]],Table1[[#This Row],[Human]],Table1[[#This Row],[Pig]]),OR(ISNUMBER(FIND("liver",C1778)),ISNUMBER(FIND("hepat",C1778))),"NA")</f>
        <v>NA</v>
      </c>
      <c r="AT1778" t="str">
        <f>IF(OR(Table1[[#This Row],[Rodents]],Table1[[#This Row],[Human]],Table1[[#This Row],[Pig]]),OR(ISNUMBER(FIND("kidney",C1778)),ISNUMBER(FIND("neph",C1778))),"NA")</f>
        <v>NA</v>
      </c>
      <c r="AU1778" t="str">
        <f>IF(OR(Table1[[#This Row],[Rodents]],Table1[[#This Row],[Human]],Table1[[#This Row],[Pig]]),OR(ISNUMBER(FIND("brain",C1778)),ISNUMBER(FIND("neur",C1778)),ISNUMBER(FIND("nerv",C1778))),"NA")</f>
        <v>NA</v>
      </c>
      <c r="AV1778" t="str">
        <f>IF(OR(Table1[[#This Row],[Rodents]],Table1[[#This Row],[Human]],Table1[[#This Row],[Pig]]),OR(ISNUMBER(FIND("heart",C1778)),ISNUMBER(FIND("cardi",C1778))),"NA")</f>
        <v>NA</v>
      </c>
      <c r="AW1778" t="str">
        <f>IF(OR(Table1[[#This Row],[Rodents]],Table1[[#This Row],[Human]],Table1[[#This Row],[Pig]]),OR(ISNUMBER(FIND("gastro",C1778)),ISNUMBER(FIND("intesti",C1778)),ISNUMBER(FIND("stomach",C1778))),"NA")</f>
        <v>NA</v>
      </c>
      <c r="AX1778" t="str">
        <f>IF(OR(Table1[[#This Row],[Rodents]],Table1[[#This Row],[Human]],Table1[[#This Row],[Pig]]),NOT(OR(AQ1778,AR1778,AS1778,AT1778,AU1778,AV1778,AW1778)),"NA")</f>
        <v>NA</v>
      </c>
      <c r="AY1778" t="b">
        <f>OR(ISNUMBER(FIND("SWCNT",C1778)),ISNUMBER(FIND("SWNT",C1778)),ISNUMBER(FIND("single-wall",C1778)),ISNUMBER(FIND("single wall",C1778)),ISNUMBER(FIND("Single wall",C1778)),ISNUMBER(FIND("Single-wall",C1778)),ISNUMBER(FIND("SWCNT",B1778)),ISNUMBER(FIND("SWNT",B1778)),ISNUMBER(FIND("single-wall",B1778)),ISNUMBER(FIND("single wall",B1778)),ISNUMBER(FIND("Single-wall",B1778)),ISNUMBER(FIND("Single wall",B1778)))</f>
        <v>1</v>
      </c>
      <c r="AZ1778" t="b">
        <f>OR(ISNUMBER(FIND("MWCNT",C1778)),ISNUMBER(FIND("MWNT",C1778)),ISNUMBER(FIND("multi-wall",C1778)),ISNUMBER(FIND("multi wall",C1778)),ISNUMBER(FIND("multiwall",C1778)),ISNUMBER(FIND("Multi-wall",C1778)),ISNUMBER(FIND("Multi wall",C1778)),ISNUMBER(FIND("Multiwall",C1778)),ISNUMBER(FIND("MWCNT",B1778)),ISNUMBER(FIND("MWNT",B1778)),ISNUMBER(FIND("multi-wall",B1778)),ISNUMBER(FIND("multi wall",B1778)),ISNUMBER(FIND("multiwall",B1778)),ISNUMBER(FIND("Multi-wall",B1778)),ISNUMBER(FIND("Multi wall",B1778)),ISNUMBER(FIND("Multiwall",B1778)),ISNUMBER(FIND("Double-wall",B1778)),ISNUMBER(FIND("Double wall",B1778)),ISNUMBER(FIND("Doublewall",B1778)),ISNUMBER(FIND("double-wall",B1778)),ISNUMBER(FIND("double wall",B1778)),ISNUMBER(FIND("doublewall",B1778)))</f>
        <v>0</v>
      </c>
      <c r="BA1778" t="b">
        <f>AND(Table1[[#This Row],[SWCNT]],Table1[[#This Row],[MWCNT]])</f>
        <v>0</v>
      </c>
      <c r="BB1778" t="b">
        <f>IF(Table1[[#This Row],[SWCNT]]=TRUE,FALSE,IF(Table1[[#This Row],[MWCNT]]=TRUE,FALSE,TRUE))</f>
        <v>0</v>
      </c>
      <c r="BC1778" s="18"/>
    </row>
    <row r="1779" spans="1:55" ht="314.5">
      <c r="A1779" t="s">
        <v>5103</v>
      </c>
      <c r="B1779" s="2" t="s">
        <v>5104</v>
      </c>
      <c r="C1779" s="16" t="s">
        <v>5105</v>
      </c>
      <c r="D1779" s="17" t="s">
        <v>181</v>
      </c>
      <c r="E1779" s="2">
        <v>2010</v>
      </c>
      <c r="F1779" t="b">
        <f>OR(ISNUMBER(FIND("cytotoxic",C1779)),ISNUMBER(FIND("Cytotoxic",C1779)),ISNUMBER(FIND("cellular toxicity",C1779)),ISNUMBER(FIND("cell death",C1779)),ISNUMBER(FIND("viable",C1779)),ISNUMBER(FIND("phytotoxic",C1779)),ISNUMBER(FIND("acute toxicity",C1779)),ISNUMBER(FIND("MTT",C1779)),ISNUMBER(FIND("survival",C1779)),ISNUMBER(FIND("prolifer",C1779)),ISNUMBER(FIND("apoptosis",C1779)),ISNUMBER(FIND("neurotoxic",C1779)),ISNUMBER(FIND("  lysis ",C1779)),ISNUMBER(FIND("necrosis",C1779)),ISNUMBER(FIND("cellular death",C1779))*3,ISNUMBER(FIND("LDH",C1779)),ISNUMBER(FIND("Acute toxicity",C1779)))</f>
        <v>1</v>
      </c>
      <c r="G1779" t="b">
        <f>OR(ISNUMBER(FIND("genotoxic",C1779)),ISNUMBER(FIND("genotoxicity",C1779)),ISNUMBER(FIND("DNA damage",C1779)),ISNUMBER(FIND("DNA",C1779)),ISNUMBER(FIND("RNA",C1779)),ISNUMBER(FIND("mesothelioma",C1779)),ISNUMBER(FIND("carcino",C1779)),ISNUMBER(FIND("mutagen",C1779)),ISNUMBER(FIND("genetic",C1779)))</f>
        <v>0</v>
      </c>
      <c r="H1779" t="b">
        <f>OR(ISNUMBER(FIND("inflammatory",C1779)),ISNUMBER(FIND("inflamm",C1779)))</f>
        <v>0</v>
      </c>
      <c r="I1779" t="b">
        <f>OR(ISNUMBER(FIND("immune",C1779)),ISNUMBER(FIND("immunological",C1779)),ISNUMBER(FIND("interleuk",C1779)),ISNUMBER(FIND("platelet activation",C1779)),ISNUMBER(FIND("monocyte",C1779)),ISNUMBER(FIND("leukocyte",C1779)),ISNUMBER(FIND("cytokine",C1779)),ISNUMBER(FIND("CD4",C1779)),ISNUMBER(FIND("CD8",C1779)),ISNUMBER(FIND("T-cell",C1779)))</f>
        <v>0</v>
      </c>
      <c r="J1779" t="b">
        <f>OR(ISNUMBER(FIND("reactive oxygen",C1779)),ISNUMBER(FIND("ROS",C1779)),ISNUMBER(FIND("free radical",C1779)),ISNUMBER(FIND("oxidative stress",C1779)),ISNUMBER(FIND("peroxid",C1779)),ISNUMBER(FIND("oxidative",C1779)),ISNUMBER(FIND("antioxid",C1779)))</f>
        <v>1</v>
      </c>
      <c r="K1779" t="b">
        <f>OR(ISNUMBER(FIND("autophag",C1779)))</f>
        <v>0</v>
      </c>
      <c r="L1779" t="b">
        <f>OR(ISNUMBER(FIND("morpholog",C1779)))</f>
        <v>0</v>
      </c>
      <c r="M1779" t="b">
        <f>OR(ISNUMBER(FIND("fibrosis",C1779)),ISNUMBER(FIND("Fibrosis",C1779)),ISNUMBER(FIND("fibrot",C1779)))</f>
        <v>0</v>
      </c>
      <c r="N1779" t="b">
        <f>OR(ISNUMBER(FIND("offspring",C1779)),ISNUMBER(FIND("Parental",C1779)),ISNUMBER(FIND("parental",C1779)),ISNUMBER(FIND("germline",C1779)),ISNUMBER(FIND("reproduc",C1779)),ISNUMBER(FIND("embryo",C1779)))</f>
        <v>0</v>
      </c>
      <c r="O1779" t="b">
        <f>OR(ISNUMBER(FIND("metabol",C1779)),ISNUMBER(FIND("Metabol",C1779)),ISNUMBER(FIND("digest",C1779)),ISNUMBER(FIND("mitochon",C1779)))</f>
        <v>1</v>
      </c>
      <c r="P1779" t="b">
        <f>OR(ISNUMBER(FIND("ecotox",C1779)),ISNUMBER(FIND("Ecotox",B1779)),ISNUMBER(FIND("ecotox",B1779)),ISNUMBER(FIND("Ecotox",C1779)))</f>
        <v>0</v>
      </c>
      <c r="Q1779" t="b">
        <f>OR(ISNUMBER(FIND("Bioaccum",C1779)),ISNUMBER(FIND("bioaccum",C1779)),ISNUMBER(FIND("accum",C1779)))</f>
        <v>0</v>
      </c>
      <c r="R1779" t="b">
        <f>OR(ISNUMBER(FIND("Occupation",C1779)),ISNUMBER(FIND("occupation",C1779)),ISNUMBER(FIND("worker",C1779)),ISNUMBER(FIND("workforce",C1779)))</f>
        <v>0</v>
      </c>
      <c r="S1779" t="b">
        <f>NOT(OR(F1779,G1779,H1779,I1779,J1779,K1779,L1779,M1779,N1779,O1779,P1779,Q1779,R1779))</f>
        <v>0</v>
      </c>
      <c r="U1779" t="b">
        <f>OR(Table1[[#This Row],[Inflammation]],Table1[[#This Row],[Immune]])</f>
        <v>0</v>
      </c>
      <c r="V1779" t="str">
        <f>IF(OR(Table1[[#This Row],[Rodents]],Table1[[#This Row],[Human]],Table1[[#This Row],[Pig]]),OR(ISNUMBER(FIND("intratrach",C1779)),ISNUMBER(FIND("nasal ",C1779)),ISNUMBER(FIND("instill",C1779))),"NA")</f>
        <v>NA</v>
      </c>
      <c r="W1779" t="str">
        <f>IF(OR(Table1[[#This Row],[Rodents]],Table1[[#This Row],[Human]],Table1[[#This Row],[Pig]]),OR(ISNUMBER(FIND("dermal",C1779)),ISNUMBER(FIND("skin ",C1779))),"NA")</f>
        <v>NA</v>
      </c>
      <c r="X1779" t="str">
        <f>IF(OR(Table1[[#This Row],[Rodents]],Table1[[#This Row],[Human]],Table1[[#This Row],[Pig]]),OR(ISNUMBER(FIND("injected",C1779)),ISNUMBER(FIND("periton",C1779)),ISNUMBER(FIND("intrascrot",C1779))),"NA")</f>
        <v>NA</v>
      </c>
      <c r="Y1779" t="str">
        <f>IF(OR(Table1[[#This Row],[Rodents]],Table1[[#This Row],[Human]],Table1[[#This Row],[Pig]]),NOT(OR(Table1[[#This Row],[Inhaled/Intratracheal/intranasal]],Table1[[#This Row],[Dermal]],Table1[[#This Row],[Injected]])),"NA")</f>
        <v>NA</v>
      </c>
      <c r="AA1779" t="b">
        <f>OR(ISNUMBER(FIND("fish ",C1779)),ISNUMBER(FIND("Fish ",C1779)),ISNUMBER(FIND("aquatic",C1779)),ISNUMBER(FIND("daphnids",C1779)),ISNUMBER(FIND("Carcinus maenas",C1779)),ISNUMBER(FIND("Daphnia",C1779)),ISNUMBER(FIND("Ruditapes philippinarum",C1779)),ISNUMBER(FIND("daphnia",C1779)),ISNUMBER(FIND("marine",C1779)),ISNUMBER(FIND("mussel",C1779)),ISNUMBER(FIND("algae",C1779)),ISNUMBER(FIND("Donax faba",C1779)),ISNUMBER(FIND("estuarine",C1779)),ISNUMBER(FIND("snail",C1779)),ISNUMBER(FIND("Prorocentrum donghaiense",C1779)) )</f>
        <v>0</v>
      </c>
      <c r="AB1779" t="b">
        <f>OR(ISNUMBER(FIND(" rat ",C1779)),ISNUMBER(FIND(" rats ",C1779)),ISNUMBER(FIND(" Rats ",C1779)),ISNUMBER(FIND(" Rat ",C1779)),ISNUMBER(FIND(" rat.",C1779)),ISNUMBER(FIND(" rats.",C1779)),ISNUMBER(FIND("mouse",C1779)),ISNUMBER(FIND("mice",C1779)), ISNUMBER(FIND(" Mice",C1779)))</f>
        <v>0</v>
      </c>
      <c r="AC1779" t="b">
        <f>OR(ISNUMBER(FIND(" cell ",C1779)),ISNUMBER(FIND("fibroblast",C1779)),ISNUMBER(FIND("macrophage",C1779)),ISNUMBER(FIND("epithelial",C1779)),ISNUMBER(FIND("endothelial",C1779)),ISNUMBER(FIND("neuron",C1779)),ISNUMBER(FIND(" cells ",C1779)),ISNUMBER(FIND("RBC",C1779)),ISNUMBER(FIND("mitochond",C1779)),ISNUMBER(FIND("adipocyte",C1779)),ISNUMBER(FIND("osteo",C1779)),ISNUMBER(FIND("keratin",C1779)),ISNUMBER(FIND(" cell's ",C1779)),ISNUMBER(FIND("eukary",C1779)),ISNUMBER(FIND("sperm",C1779)))</f>
        <v>1</v>
      </c>
      <c r="AD1779" t="b">
        <f>OR(ISNUMBER(FIND("human",B1779)),ISNUMBER(FIND("workers",B1779)),ISNUMBER(FIND("workforces",B1779)),ISNUMBER(FIND("occupational",B1779)),ISNUMBER(FIND("Case report",B1779)),ISNUMBER(FIND("Workplaces",B1779)),ISNUMBER(FIND("worker",B1779)))</f>
        <v>0</v>
      </c>
      <c r="AE1779" t="b">
        <f>OR(ISNUMBER(FIND(" plant ",C1779)),ISNUMBER(FIND("Plant ",C1779)),ISNUMBER(FIND("tomato",C1779)),ISNUMBER(FIND("plants",C1779)),ISNUMBER(FIND("Plants",C1779)),ISNUMBER(FIND("algae",C1779)),ISNUMBER(FIND("lettuce",C1779)),ISNUMBER(FIND("green gram sprouts ",C1779)),ISNUMBER(FIND("Cucurbita pepo",C1779)),ISNUMBER(FIND("bean ",C1779)),ISNUMBER(FIND("chloroplast",C1779)),ISNUMBER(FIND("chlorophyll",C1779)),ISNUMBER(FIND("seedling",C1779)),ISNUMBER(FIND("canola",C1779)),ISNUMBER(FIND("shoot",C1779)),ISNUMBER(FIND("photosynthes",C1779)),ISNUMBER(FIND(" leaves ",C1779)),,ISNUMBER(FIND("agriculture",C1779)),ISNUMBER(FIND(" crops ",C1779)))</f>
        <v>0</v>
      </c>
      <c r="AF1779" t="b">
        <f>OR(ISNUMBER(FIND("bacteria",C1779)),ISNUMBER(FIND("Bacteria",C1779)),ISNUMBER(FIND("Bacterium",C1779)),ISNUMBER(FIND("bacterium",C1779)),ISNUMBER(FIND(" coli ",C1779)))</f>
        <v>0</v>
      </c>
      <c r="AG1779" t="b">
        <f>OR(ISNUMBER(FIND("fungi",C1779)),ISNUMBER(FIND("Fungi",C1779)),ISNUMBER(FIND("fungus",C1779)),ISNUMBER(FIND("Fungus",C1779)),ISNUMBER(FIND("mushroom",C1779)),ISNUMBER(FIND("Mushroom",C1779)),ISNUMBER(FIND(" mold ",C1779)))</f>
        <v>0</v>
      </c>
      <c r="AH1779" t="b">
        <f>OR(ISNUMBER(FIND("Pig ",C1779)),ISNUMBER(FIND("pig ",C1779)),ISNUMBER(FIND("Pigs ",C1779)),ISNUMBER(FIND("pigs ",C1779)))</f>
        <v>0</v>
      </c>
      <c r="AI1779" t="b">
        <f>OR(ISNUMBER(FIND(" C. elegans",C1779)),ISNUMBER(FIND("Caenorhabditis elegans",C1779)),ISNUMBER(FIND("earthworms",C1779)),ISNUMBER(FIND(" Ficopomatus enigmaticus",C1779)),ISNUMBER(FIND("larva",C1779)),ISNUMBER(FIND("Lumbriculus variegatus",C1779)),ISNUMBER(FIND("nematode",C1779)))</f>
        <v>0</v>
      </c>
      <c r="AJ1779" t="b">
        <f>NOT(OR(AA1779,AB1779,AC1779,AD1779,AE1779,AF1779,AG1779,AH1779,AI1779))</f>
        <v>0</v>
      </c>
      <c r="AL1779" t="b">
        <f>OR(AA1779,AB1779,AD1779,AE1779,AF1779,AG1779,AH1779,AI1779)</f>
        <v>0</v>
      </c>
      <c r="AM1779" t="b">
        <f>IF(Table1[[#This Row],[In vivo?]],IF(Table1[[#This Row],[Cell]],FALSE,TRUE),FALSE)</f>
        <v>0</v>
      </c>
      <c r="AN1779" t="b">
        <f>AND(AC1779,AL1779)</f>
        <v>0</v>
      </c>
      <c r="AO1779" t="b">
        <f>IF(Table1[[#This Row],[Cell]],IF(Table1[[#This Row],[In vivo?]],FALSE,TRUE),FALSE)</f>
        <v>1</v>
      </c>
      <c r="AP1779" t="b">
        <f>NOT(OR(Table1[[#This Row],[In vivo?]],Table1[[#This Row],[Only in Cell]]))</f>
        <v>0</v>
      </c>
      <c r="AQ1779" t="str">
        <f>IF(OR(Table1[[#This Row],[Rodents]],Table1[[#This Row],[Human]],Table1[[#This Row],[Pig]]),OR(ISNUMBER(FIND("pulmonary",C1779)),ISNUMBER(FIND("lung",C1779))),"NA")</f>
        <v>NA</v>
      </c>
      <c r="AR1779" t="str">
        <f>IF(OR(Table1[[#This Row],[Rodents]],Table1[[#This Row],[Human]],Table1[[#This Row],[Pig]]),OR(ISNUMBER(FIND("skin",C1779)),ISNUMBER(FIND("dermal",C1779))),"NA")</f>
        <v>NA</v>
      </c>
      <c r="AS1779" t="str">
        <f>IF(OR(Table1[[#This Row],[Rodents]],Table1[[#This Row],[Human]],Table1[[#This Row],[Pig]]),OR(ISNUMBER(FIND("liver",C1779)),ISNUMBER(FIND("hepat",C1779))),"NA")</f>
        <v>NA</v>
      </c>
      <c r="AT1779" t="str">
        <f>IF(OR(Table1[[#This Row],[Rodents]],Table1[[#This Row],[Human]],Table1[[#This Row],[Pig]]),OR(ISNUMBER(FIND("kidney",C1779)),ISNUMBER(FIND("neph",C1779))),"NA")</f>
        <v>NA</v>
      </c>
      <c r="AU1779" t="str">
        <f>IF(OR(Table1[[#This Row],[Rodents]],Table1[[#This Row],[Human]],Table1[[#This Row],[Pig]]),OR(ISNUMBER(FIND("brain",C1779)),ISNUMBER(FIND("neur",C1779)),ISNUMBER(FIND("nerv",C1779))),"NA")</f>
        <v>NA</v>
      </c>
      <c r="AV1779" t="str">
        <f>IF(OR(Table1[[#This Row],[Rodents]],Table1[[#This Row],[Human]],Table1[[#This Row],[Pig]]),OR(ISNUMBER(FIND("heart",C1779)),ISNUMBER(FIND("cardi",C1779))),"NA")</f>
        <v>NA</v>
      </c>
      <c r="AW1779" t="str">
        <f>IF(OR(Table1[[#This Row],[Rodents]],Table1[[#This Row],[Human]],Table1[[#This Row],[Pig]]),OR(ISNUMBER(FIND("gastro",C1779)),ISNUMBER(FIND("intesti",C1779)),ISNUMBER(FIND("stomach",C1779))),"NA")</f>
        <v>NA</v>
      </c>
      <c r="AX1779" t="str">
        <f>IF(OR(Table1[[#This Row],[Rodents]],Table1[[#This Row],[Human]],Table1[[#This Row],[Pig]]),NOT(OR(AQ1779,AR1779,AS1779,AT1779,AU1779,AV1779,AW1779)),"NA")</f>
        <v>NA</v>
      </c>
      <c r="AY1779" t="b">
        <f>OR(ISNUMBER(FIND("SWCNT",C1779)),ISNUMBER(FIND("SWNT",C1779)),ISNUMBER(FIND("single-wall",C1779)),ISNUMBER(FIND("single wall",C1779)),ISNUMBER(FIND("Single wall",C1779)),ISNUMBER(FIND("Single-wall",C1779)),ISNUMBER(FIND("SWCNT",B1779)),ISNUMBER(FIND("SWNT",B1779)),ISNUMBER(FIND("single-wall",B1779)),ISNUMBER(FIND("single wall",B1779)),ISNUMBER(FIND("Single-wall",B1779)),ISNUMBER(FIND("Single wall",B1779)))</f>
        <v>0</v>
      </c>
      <c r="AZ1779" t="b">
        <f>OR(ISNUMBER(FIND("MWCNT",C1779)),ISNUMBER(FIND("MWNT",C1779)),ISNUMBER(FIND("multi-wall",C1779)),ISNUMBER(FIND("multi wall",C1779)),ISNUMBER(FIND("multiwall",C1779)),ISNUMBER(FIND("Multi-wall",C1779)),ISNUMBER(FIND("Multi wall",C1779)),ISNUMBER(FIND("Multiwall",C1779)),ISNUMBER(FIND("MWCNT",B1779)),ISNUMBER(FIND("MWNT",B1779)),ISNUMBER(FIND("multi-wall",B1779)),ISNUMBER(FIND("multi wall",B1779)),ISNUMBER(FIND("multiwall",B1779)),ISNUMBER(FIND("Multi-wall",B1779)),ISNUMBER(FIND("Multi wall",B1779)),ISNUMBER(FIND("Multiwall",B1779)),ISNUMBER(FIND("Double-wall",B1779)),ISNUMBER(FIND("Double wall",B1779)),ISNUMBER(FIND("Doublewall",B1779)),ISNUMBER(FIND("double-wall",B1779)),ISNUMBER(FIND("double wall",B1779)),ISNUMBER(FIND("doublewall",B1779)))</f>
        <v>1</v>
      </c>
      <c r="BA1779" t="b">
        <f>AND(Table1[[#This Row],[SWCNT]],Table1[[#This Row],[MWCNT]])</f>
        <v>0</v>
      </c>
      <c r="BB1779" t="b">
        <f>IF(Table1[[#This Row],[SWCNT]]=TRUE,FALSE,IF(Table1[[#This Row],[MWCNT]]=TRUE,FALSE,TRUE))</f>
        <v>0</v>
      </c>
      <c r="BC1779" s="18"/>
    </row>
    <row r="1780" spans="1:55" ht="222">
      <c r="A1780" t="s">
        <v>5137</v>
      </c>
      <c r="B1780" s="2" t="s">
        <v>5138</v>
      </c>
      <c r="C1780" s="16" t="s">
        <v>5139</v>
      </c>
      <c r="D1780" s="17" t="s">
        <v>2768</v>
      </c>
      <c r="E1780" s="2">
        <v>2010</v>
      </c>
      <c r="F1780" t="b">
        <f>OR(ISNUMBER(FIND("cytotoxic",C1780)),ISNUMBER(FIND("Cytotoxic",C1780)),ISNUMBER(FIND("cellular toxicity",C1780)),ISNUMBER(FIND("cell death",C1780)),ISNUMBER(FIND("viable",C1780)),ISNUMBER(FIND("phytotoxic",C1780)),ISNUMBER(FIND("acute toxicity",C1780)),ISNUMBER(FIND("MTT",C1780)),ISNUMBER(FIND("survival",C1780)),ISNUMBER(FIND("prolifer",C1780)),ISNUMBER(FIND("apoptosis",C1780)),ISNUMBER(FIND("neurotoxic",C1780)),ISNUMBER(FIND("  lysis ",C1780)),ISNUMBER(FIND("necrosis",C1780)),ISNUMBER(FIND("cellular death",C1780))*3,ISNUMBER(FIND("LDH",C1780)),ISNUMBER(FIND("Acute toxicity",C1780)))</f>
        <v>0</v>
      </c>
      <c r="G1780" t="b">
        <f>OR(ISNUMBER(FIND("genotoxic",C1780)),ISNUMBER(FIND("genotoxicity",C1780)),ISNUMBER(FIND("DNA damage",C1780)),ISNUMBER(FIND("DNA",C1780)),ISNUMBER(FIND("RNA",C1780)),ISNUMBER(FIND("mesothelioma",C1780)),ISNUMBER(FIND("carcino",C1780)),ISNUMBER(FIND("mutagen",C1780)),ISNUMBER(FIND("genetic",C1780)))</f>
        <v>0</v>
      </c>
      <c r="H1780" t="b">
        <f>OR(ISNUMBER(FIND("inflammatory",C1780)),ISNUMBER(FIND("inflamm",C1780)))</f>
        <v>0</v>
      </c>
      <c r="I1780" t="b">
        <f>OR(ISNUMBER(FIND("immune",C1780)),ISNUMBER(FIND("immunological",C1780)),ISNUMBER(FIND("interleuk",C1780)),ISNUMBER(FIND("platelet activation",C1780)),ISNUMBER(FIND("monocyte",C1780)),ISNUMBER(FIND("leukocyte",C1780)),ISNUMBER(FIND("cytokine",C1780)),ISNUMBER(FIND("CD4",C1780)),ISNUMBER(FIND("CD8",C1780)),ISNUMBER(FIND("T-cell",C1780)))</f>
        <v>0</v>
      </c>
      <c r="J1780" t="b">
        <f>OR(ISNUMBER(FIND("reactive oxygen",C1780)),ISNUMBER(FIND("ROS",C1780)),ISNUMBER(FIND("free radical",C1780)),ISNUMBER(FIND("oxidative stress",C1780)),ISNUMBER(FIND("peroxid",C1780)),ISNUMBER(FIND("oxidative",C1780)),ISNUMBER(FIND("antioxid",C1780)))</f>
        <v>1</v>
      </c>
      <c r="K1780" t="b">
        <f>OR(ISNUMBER(FIND("autophag",C1780)))</f>
        <v>0</v>
      </c>
      <c r="L1780" t="b">
        <f>OR(ISNUMBER(FIND("morpholog",C1780)))</f>
        <v>0</v>
      </c>
      <c r="M1780" t="b">
        <f>OR(ISNUMBER(FIND("fibrosis",C1780)),ISNUMBER(FIND("Fibrosis",C1780)),ISNUMBER(FIND("fibrot",C1780)))</f>
        <v>0</v>
      </c>
      <c r="N1780" t="b">
        <f>OR(ISNUMBER(FIND("offspring",C1780)),ISNUMBER(FIND("Parental",C1780)),ISNUMBER(FIND("parental",C1780)),ISNUMBER(FIND("germline",C1780)),ISNUMBER(FIND("reproduc",C1780)),ISNUMBER(FIND("embryo",C1780)))</f>
        <v>0</v>
      </c>
      <c r="O1780" t="b">
        <f>OR(ISNUMBER(FIND("metabol",C1780)),ISNUMBER(FIND("Metabol",C1780)),ISNUMBER(FIND("digest",C1780)),ISNUMBER(FIND("mitochon",C1780)))</f>
        <v>0</v>
      </c>
      <c r="P1780" t="b">
        <f>OR(ISNUMBER(FIND("ecotox",C1780)),ISNUMBER(FIND("Ecotox",B1780)),ISNUMBER(FIND("ecotox",B1780)),ISNUMBER(FIND("Ecotox",C1780)))</f>
        <v>0</v>
      </c>
      <c r="Q1780" t="b">
        <f>OR(ISNUMBER(FIND("Bioaccum",C1780)),ISNUMBER(FIND("bioaccum",C1780)),ISNUMBER(FIND("accum",C1780)))</f>
        <v>0</v>
      </c>
      <c r="R1780" t="b">
        <f>OR(ISNUMBER(FIND("Occupation",C1780)),ISNUMBER(FIND("occupation",C1780)),ISNUMBER(FIND("worker",C1780)),ISNUMBER(FIND("workforce",C1780)))</f>
        <v>0</v>
      </c>
      <c r="S1780" t="b">
        <f>NOT(OR(F1780,G1780,H1780,I1780,J1780,K1780,L1780,M1780,N1780,O1780,P1780,Q1780,R1780))</f>
        <v>0</v>
      </c>
      <c r="U1780" t="b">
        <f>OR(Table1[[#This Row],[Inflammation]],Table1[[#This Row],[Immune]])</f>
        <v>0</v>
      </c>
      <c r="V1780" t="str">
        <f>IF(OR(Table1[[#This Row],[Rodents]],Table1[[#This Row],[Human]],Table1[[#This Row],[Pig]]),OR(ISNUMBER(FIND("intratrach",C1780)),ISNUMBER(FIND("nasal ",C1780)),ISNUMBER(FIND("instill",C1780))),"NA")</f>
        <v>NA</v>
      </c>
      <c r="W1780" t="str">
        <f>IF(OR(Table1[[#This Row],[Rodents]],Table1[[#This Row],[Human]],Table1[[#This Row],[Pig]]),OR(ISNUMBER(FIND("dermal",C1780)),ISNUMBER(FIND("skin ",C1780))),"NA")</f>
        <v>NA</v>
      </c>
      <c r="X1780" t="str">
        <f>IF(OR(Table1[[#This Row],[Rodents]],Table1[[#This Row],[Human]],Table1[[#This Row],[Pig]]),OR(ISNUMBER(FIND("injected",C1780)),ISNUMBER(FIND("periton",C1780)),ISNUMBER(FIND("intrascrot",C1780))),"NA")</f>
        <v>NA</v>
      </c>
      <c r="Y1780" t="str">
        <f>IF(OR(Table1[[#This Row],[Rodents]],Table1[[#This Row],[Human]],Table1[[#This Row],[Pig]]),NOT(OR(Table1[[#This Row],[Inhaled/Intratracheal/intranasal]],Table1[[#This Row],[Dermal]],Table1[[#This Row],[Injected]])),"NA")</f>
        <v>NA</v>
      </c>
      <c r="AA1780" t="b">
        <f>OR(ISNUMBER(FIND("fish ",C1780)),ISNUMBER(FIND("Fish ",C1780)),ISNUMBER(FIND("aquatic",C1780)),ISNUMBER(FIND("daphnids",C1780)),ISNUMBER(FIND("Carcinus maenas",C1780)),ISNUMBER(FIND("Daphnia",C1780)),ISNUMBER(FIND("Ruditapes philippinarum",C1780)),ISNUMBER(FIND("daphnia",C1780)),ISNUMBER(FIND("marine",C1780)),ISNUMBER(FIND("mussel",C1780)),ISNUMBER(FIND("algae",C1780)),ISNUMBER(FIND("Donax faba",C1780)),ISNUMBER(FIND("estuarine",C1780)),ISNUMBER(FIND("snail",C1780)),ISNUMBER(FIND("Prorocentrum donghaiense",C1780)) )</f>
        <v>0</v>
      </c>
      <c r="AB1780" t="b">
        <f>OR(ISNUMBER(FIND(" rat ",C1780)),ISNUMBER(FIND(" rats ",C1780)),ISNUMBER(FIND(" Rats ",C1780)),ISNUMBER(FIND(" Rat ",C1780)),ISNUMBER(FIND(" rat.",C1780)),ISNUMBER(FIND(" rats.",C1780)),ISNUMBER(FIND("mouse",C1780)),ISNUMBER(FIND("mice",C1780)), ISNUMBER(FIND(" Mice",C1780)))</f>
        <v>0</v>
      </c>
      <c r="AC1780" t="b">
        <f>OR(ISNUMBER(FIND(" cell ",C1780)),ISNUMBER(FIND("fibroblast",C1780)),ISNUMBER(FIND("macrophage",C1780)),ISNUMBER(FIND("epithelial",C1780)),ISNUMBER(FIND("endothelial",C1780)),ISNUMBER(FIND("neuron",C1780)),ISNUMBER(FIND(" cells ",C1780)),ISNUMBER(FIND("RBC",C1780)),ISNUMBER(FIND("mitochond",C1780)),ISNUMBER(FIND("adipocyte",C1780)),ISNUMBER(FIND("osteo",C1780)),ISNUMBER(FIND("keratin",C1780)),ISNUMBER(FIND(" cell's ",C1780)),ISNUMBER(FIND("eukary",C1780)),ISNUMBER(FIND("sperm",C1780)))</f>
        <v>1</v>
      </c>
      <c r="AD1780" t="b">
        <v>0</v>
      </c>
      <c r="AE1780" t="b">
        <f>OR(ISNUMBER(FIND(" plant ",C1780)),ISNUMBER(FIND("Plant ",C1780)),ISNUMBER(FIND("tomato",C1780)),ISNUMBER(FIND("plants",C1780)),ISNUMBER(FIND("Plants",C1780)),ISNUMBER(FIND("algae",C1780)),ISNUMBER(FIND("lettuce",C1780)),ISNUMBER(FIND("green gram sprouts ",C1780)),ISNUMBER(FIND("Cucurbita pepo",C1780)),ISNUMBER(FIND("bean ",C1780)),ISNUMBER(FIND("chloroplast",C1780)),ISNUMBER(FIND("chlorophyll",C1780)),ISNUMBER(FIND("seedling",C1780)),ISNUMBER(FIND("canola",C1780)),ISNUMBER(FIND("shoot",C1780)),ISNUMBER(FIND("photosynthes",C1780)),ISNUMBER(FIND(" leaves ",C1780)),,ISNUMBER(FIND("agriculture",C1780)),ISNUMBER(FIND(" crops ",C1780)))</f>
        <v>0</v>
      </c>
      <c r="AF1780" t="b">
        <f>OR(ISNUMBER(FIND("bacteria",C1780)),ISNUMBER(FIND("Bacteria",C1780)),ISNUMBER(FIND("Bacterium",C1780)),ISNUMBER(FIND("bacterium",C1780)),ISNUMBER(FIND(" coli ",C1780)))</f>
        <v>0</v>
      </c>
      <c r="AG1780" t="b">
        <f>OR(ISNUMBER(FIND("fungi",C1780)),ISNUMBER(FIND("Fungi",C1780)),ISNUMBER(FIND("fungus",C1780)),ISNUMBER(FIND("Fungus",C1780)),ISNUMBER(FIND("mushroom",C1780)),ISNUMBER(FIND("Mushroom",C1780)),ISNUMBER(FIND(" mold ",C1780)))</f>
        <v>0</v>
      </c>
      <c r="AH1780" t="b">
        <f>OR(ISNUMBER(FIND("Pig ",C1780)),ISNUMBER(FIND("pig ",C1780)),ISNUMBER(FIND("Pigs ",C1780)),ISNUMBER(FIND("pigs ",C1780)))</f>
        <v>0</v>
      </c>
      <c r="AI1780" t="b">
        <f>OR(ISNUMBER(FIND(" C. elegans",C1780)),ISNUMBER(FIND("Caenorhabditis elegans",C1780)),ISNUMBER(FIND("earthworms",C1780)),ISNUMBER(FIND(" Ficopomatus enigmaticus",C1780)),ISNUMBER(FIND("larva",C1780)),ISNUMBER(FIND("Lumbriculus variegatus",C1780)),ISNUMBER(FIND("nematode",C1780)))</f>
        <v>0</v>
      </c>
      <c r="AJ1780" t="b">
        <f>NOT(OR(AA1780,AB1780,AC1780,AD1780,AE1780,AF1780,AG1780,AH1780,AI1780))</f>
        <v>0</v>
      </c>
      <c r="AL1780" t="b">
        <f>OR(AA1780,AB1780,AD1780,AE1780,AF1780,AG1780,AH1780,AI1780)</f>
        <v>0</v>
      </c>
      <c r="AM1780" t="b">
        <f>IF(Table1[[#This Row],[In vivo?]],IF(Table1[[#This Row],[Cell]],FALSE,TRUE),FALSE)</f>
        <v>0</v>
      </c>
      <c r="AN1780" t="b">
        <f>AND(AC1780,AL1780)</f>
        <v>0</v>
      </c>
      <c r="AO1780" t="b">
        <f>IF(Table1[[#This Row],[Cell]],IF(Table1[[#This Row],[In vivo?]],FALSE,TRUE),FALSE)</f>
        <v>1</v>
      </c>
      <c r="AP1780" t="b">
        <f>NOT(OR(Table1[[#This Row],[In vivo?]],Table1[[#This Row],[Only in Cell]]))</f>
        <v>0</v>
      </c>
      <c r="AQ1780" t="str">
        <f>IF(OR(Table1[[#This Row],[Rodents]],Table1[[#This Row],[Human]],Table1[[#This Row],[Pig]]),OR(ISNUMBER(FIND("pulmonary",C1780)),ISNUMBER(FIND("lung",C1780))),"NA")</f>
        <v>NA</v>
      </c>
      <c r="AR1780" t="str">
        <f>IF(OR(Table1[[#This Row],[Rodents]],Table1[[#This Row],[Human]],Table1[[#This Row],[Pig]]),OR(ISNUMBER(FIND("skin",C1780)),ISNUMBER(FIND("dermal",C1780))),"NA")</f>
        <v>NA</v>
      </c>
      <c r="AS1780" t="str">
        <f>IF(OR(Table1[[#This Row],[Rodents]],Table1[[#This Row],[Human]],Table1[[#This Row],[Pig]]),OR(ISNUMBER(FIND("liver",C1780)),ISNUMBER(FIND("hepat",C1780))),"NA")</f>
        <v>NA</v>
      </c>
      <c r="AT1780" t="str">
        <f>IF(OR(Table1[[#This Row],[Rodents]],Table1[[#This Row],[Human]],Table1[[#This Row],[Pig]]),OR(ISNUMBER(FIND("kidney",C1780)),ISNUMBER(FIND("neph",C1780))),"NA")</f>
        <v>NA</v>
      </c>
      <c r="AU1780" t="str">
        <f>IF(OR(Table1[[#This Row],[Rodents]],Table1[[#This Row],[Human]],Table1[[#This Row],[Pig]]),OR(ISNUMBER(FIND("brain",C1780)),ISNUMBER(FIND("neur",C1780)),ISNUMBER(FIND("nerv",C1780))),"NA")</f>
        <v>NA</v>
      </c>
      <c r="AV1780" t="str">
        <f>IF(OR(Table1[[#This Row],[Rodents]],Table1[[#This Row],[Human]],Table1[[#This Row],[Pig]]),OR(ISNUMBER(FIND("heart",C1780)),ISNUMBER(FIND("cardi",C1780))),"NA")</f>
        <v>NA</v>
      </c>
      <c r="AW1780" t="str">
        <f>IF(OR(Table1[[#This Row],[Rodents]],Table1[[#This Row],[Human]],Table1[[#This Row],[Pig]]),OR(ISNUMBER(FIND("gastro",C1780)),ISNUMBER(FIND("intesti",C1780)),ISNUMBER(FIND("stomach",C1780))),"NA")</f>
        <v>NA</v>
      </c>
      <c r="AX1780" t="str">
        <f>IF(OR(Table1[[#This Row],[Rodents]],Table1[[#This Row],[Human]],Table1[[#This Row],[Pig]]),NOT(OR(AQ1780,AR1780,AS1780,AT1780,AU1780,AV1780,AW1780)),"NA")</f>
        <v>NA</v>
      </c>
      <c r="AY1780" t="b">
        <f>OR(ISNUMBER(FIND("SWCNT",C1780)),ISNUMBER(FIND("SWNT",C1780)),ISNUMBER(FIND("single-wall",C1780)),ISNUMBER(FIND("single wall",C1780)),ISNUMBER(FIND("Single wall",C1780)),ISNUMBER(FIND("Single-wall",C1780)),ISNUMBER(FIND("SWCNT",B1780)),ISNUMBER(FIND("SWNT",B1780)),ISNUMBER(FIND("single-wall",B1780)),ISNUMBER(FIND("single wall",B1780)),ISNUMBER(FIND("Single-wall",B1780)),ISNUMBER(FIND("Single wall",B1780)))</f>
        <v>0</v>
      </c>
      <c r="AZ1780" t="b">
        <f>OR(ISNUMBER(FIND("MWCNT",C1780)),ISNUMBER(FIND("MWNT",C1780)),ISNUMBER(FIND("multi-wall",C1780)),ISNUMBER(FIND("multi wall",C1780)),ISNUMBER(FIND("multiwall",C1780)),ISNUMBER(FIND("Multi-wall",C1780)),ISNUMBER(FIND("Multi wall",C1780)),ISNUMBER(FIND("Multiwall",C1780)),ISNUMBER(FIND("MWCNT",B1780)),ISNUMBER(FIND("MWNT",B1780)),ISNUMBER(FIND("multi-wall",B1780)),ISNUMBER(FIND("multi wall",B1780)),ISNUMBER(FIND("multiwall",B1780)),ISNUMBER(FIND("Multi-wall",B1780)),ISNUMBER(FIND("Multi wall",B1780)),ISNUMBER(FIND("Multiwall",B1780)),ISNUMBER(FIND("Double-wall",B1780)),ISNUMBER(FIND("Double wall",B1780)),ISNUMBER(FIND("Doublewall",B1780)),ISNUMBER(FIND("double-wall",B1780)),ISNUMBER(FIND("double wall",B1780)),ISNUMBER(FIND("doublewall",B1780)))</f>
        <v>1</v>
      </c>
      <c r="BA1780" t="b">
        <f>AND(Table1[[#This Row],[SWCNT]],Table1[[#This Row],[MWCNT]])</f>
        <v>0</v>
      </c>
      <c r="BB1780" t="b">
        <f>IF(Table1[[#This Row],[SWCNT]]=TRUE,FALSE,IF(Table1[[#This Row],[MWCNT]]=TRUE,FALSE,TRUE))</f>
        <v>0</v>
      </c>
      <c r="BC1780" s="18"/>
    </row>
    <row r="1781" spans="1:55" ht="259">
      <c r="A1781" t="s">
        <v>5141</v>
      </c>
      <c r="B1781" s="2" t="s">
        <v>5144</v>
      </c>
      <c r="C1781" s="16" t="s">
        <v>5146</v>
      </c>
      <c r="D1781" s="17" t="s">
        <v>395</v>
      </c>
      <c r="E1781" s="2">
        <v>2010</v>
      </c>
      <c r="F1781" t="b">
        <f>OR(ISNUMBER(FIND("cytotoxic",C1781)),ISNUMBER(FIND("Cytotoxic",C1781)),ISNUMBER(FIND("cellular toxicity",C1781)),ISNUMBER(FIND("cell death",C1781)),ISNUMBER(FIND("viable",C1781)),ISNUMBER(FIND("phytotoxic",C1781)),ISNUMBER(FIND("acute toxicity",C1781)),ISNUMBER(FIND("MTT",C1781)),ISNUMBER(FIND("survival",C1781)),ISNUMBER(FIND("prolifer",C1781)),ISNUMBER(FIND("apoptosis",C1781)),ISNUMBER(FIND("neurotoxic",C1781)),ISNUMBER(FIND("  lysis ",C1781)),ISNUMBER(FIND("necrosis",C1781)),ISNUMBER(FIND("cellular death",C1781))*3,ISNUMBER(FIND("LDH",C1781)),ISNUMBER(FIND("Acute toxicity",C1781)))</f>
        <v>1</v>
      </c>
      <c r="G1781" t="b">
        <f>OR(ISNUMBER(FIND("genotoxic",C1781)),ISNUMBER(FIND("genotoxicity",C1781)),ISNUMBER(FIND("DNA damage",C1781)),ISNUMBER(FIND("DNA",C1781)),ISNUMBER(FIND("RNA",C1781)),ISNUMBER(FIND("mesothelioma",C1781)),ISNUMBER(FIND("carcino",C1781)),ISNUMBER(FIND("mutagen",C1781)),ISNUMBER(FIND("genetic",C1781)))</f>
        <v>0</v>
      </c>
      <c r="H1781" t="b">
        <f>OR(ISNUMBER(FIND("inflammatory",C1781)),ISNUMBER(FIND("inflamm",C1781)))</f>
        <v>0</v>
      </c>
      <c r="I1781" t="b">
        <f>OR(ISNUMBER(FIND("immune",C1781)),ISNUMBER(FIND("immunological",C1781)),ISNUMBER(FIND("interleuk",C1781)),ISNUMBER(FIND("platelet activation",C1781)),ISNUMBER(FIND("monocyte",C1781)),ISNUMBER(FIND("leukocyte",C1781)),ISNUMBER(FIND("cytokine",C1781)),ISNUMBER(FIND("CD4",C1781)),ISNUMBER(FIND("CD8",C1781)),ISNUMBER(FIND("T-cell",C1781)))</f>
        <v>1</v>
      </c>
      <c r="J1781" t="b">
        <f>OR(ISNUMBER(FIND("reactive oxygen",C1781)),ISNUMBER(FIND("ROS",C1781)),ISNUMBER(FIND("free radical",C1781)),ISNUMBER(FIND("oxidative stress",C1781)),ISNUMBER(FIND("peroxid",C1781)),ISNUMBER(FIND("oxidative",C1781)),ISNUMBER(FIND("antioxid",C1781)))</f>
        <v>1</v>
      </c>
      <c r="K1781" t="b">
        <f>OR(ISNUMBER(FIND("autophag",C1781)))</f>
        <v>0</v>
      </c>
      <c r="L1781" t="b">
        <f>OR(ISNUMBER(FIND("morpholog",C1781)))</f>
        <v>0</v>
      </c>
      <c r="M1781" t="b">
        <f>OR(ISNUMBER(FIND("fibrosis",C1781)),ISNUMBER(FIND("Fibrosis",C1781)),ISNUMBER(FIND("fibrot",C1781)))</f>
        <v>0</v>
      </c>
      <c r="N1781" t="b">
        <f>OR(ISNUMBER(FIND("offspring",C1781)),ISNUMBER(FIND("Parental",C1781)),ISNUMBER(FIND("parental",C1781)),ISNUMBER(FIND("germline",C1781)),ISNUMBER(FIND("reproduc",C1781)),ISNUMBER(FIND("embryo",C1781)))</f>
        <v>1</v>
      </c>
      <c r="O1781" t="b">
        <f>OR(ISNUMBER(FIND("metabol",C1781)),ISNUMBER(FIND("Metabol",C1781)),ISNUMBER(FIND("digest",C1781)),ISNUMBER(FIND("mitochon",C1781)))</f>
        <v>1</v>
      </c>
      <c r="P1781" t="b">
        <f>OR(ISNUMBER(FIND("ecotox",C1781)),ISNUMBER(FIND("Ecotox",B1781)),ISNUMBER(FIND("ecotox",B1781)),ISNUMBER(FIND("Ecotox",C1781)))</f>
        <v>0</v>
      </c>
      <c r="Q1781" t="b">
        <f>OR(ISNUMBER(FIND("Bioaccum",C1781)),ISNUMBER(FIND("bioaccum",C1781)),ISNUMBER(FIND("accum",C1781)))</f>
        <v>0</v>
      </c>
      <c r="R1781" t="b">
        <f>OR(ISNUMBER(FIND("Occupation",C1781)),ISNUMBER(FIND("occupation",C1781)),ISNUMBER(FIND("worker",C1781)),ISNUMBER(FIND("workforce",C1781)))</f>
        <v>0</v>
      </c>
      <c r="S1781" t="b">
        <f>NOT(OR(F1781,G1781,H1781,I1781,J1781,K1781,L1781,M1781,N1781,O1781,P1781,Q1781,R1781))</f>
        <v>0</v>
      </c>
      <c r="U1781" t="b">
        <f>OR(Table1[[#This Row],[Inflammation]],Table1[[#This Row],[Immune]])</f>
        <v>1</v>
      </c>
      <c r="V1781" t="str">
        <f>IF(OR(Table1[[#This Row],[Rodents]],Table1[[#This Row],[Human]],Table1[[#This Row],[Pig]]),OR(ISNUMBER(FIND("intratrach",C1781)),ISNUMBER(FIND("nasal ",C1781)),ISNUMBER(FIND("instill",C1781))),"NA")</f>
        <v>NA</v>
      </c>
      <c r="W1781" t="str">
        <f>IF(OR(Table1[[#This Row],[Rodents]],Table1[[#This Row],[Human]],Table1[[#This Row],[Pig]]),OR(ISNUMBER(FIND("dermal",C1781)),ISNUMBER(FIND("skin ",C1781))),"NA")</f>
        <v>NA</v>
      </c>
      <c r="X1781" t="str">
        <f>IF(OR(Table1[[#This Row],[Rodents]],Table1[[#This Row],[Human]],Table1[[#This Row],[Pig]]),OR(ISNUMBER(FIND("injected",C1781)),ISNUMBER(FIND("periton",C1781)),ISNUMBER(FIND("intrascrot",C1781))),"NA")</f>
        <v>NA</v>
      </c>
      <c r="Y1781" t="str">
        <f>IF(OR(Table1[[#This Row],[Rodents]],Table1[[#This Row],[Human]],Table1[[#This Row],[Pig]]),NOT(OR(Table1[[#This Row],[Inhaled/Intratracheal/intranasal]],Table1[[#This Row],[Dermal]],Table1[[#This Row],[Injected]])),"NA")</f>
        <v>NA</v>
      </c>
      <c r="AA1781" t="b">
        <f>OR(ISNUMBER(FIND("fish ",C1781)),ISNUMBER(FIND("Fish ",C1781)),ISNUMBER(FIND("aquatic",C1781)),ISNUMBER(FIND("daphnids",C1781)),ISNUMBER(FIND("Carcinus maenas",C1781)),ISNUMBER(FIND("Daphnia",C1781)),ISNUMBER(FIND("Ruditapes philippinarum",C1781)),ISNUMBER(FIND("daphnia",C1781)),ISNUMBER(FIND("marine",C1781)),ISNUMBER(FIND("mussel",C1781)),ISNUMBER(FIND("algae",C1781)),ISNUMBER(FIND("Donax faba",C1781)),ISNUMBER(FIND("estuarine",C1781)),ISNUMBER(FIND("snail",C1781)),ISNUMBER(FIND("Prorocentrum donghaiense",C1781)) )</f>
        <v>0</v>
      </c>
      <c r="AB1781" t="b">
        <f>OR(ISNUMBER(FIND(" rat ",C1781)),ISNUMBER(FIND(" rats ",C1781)),ISNUMBER(FIND(" Rats ",C1781)),ISNUMBER(FIND(" Rat ",C1781)),ISNUMBER(FIND(" rat.",C1781)),ISNUMBER(FIND(" rats.",C1781)),ISNUMBER(FIND("mouse",C1781)),ISNUMBER(FIND("mice",C1781)), ISNUMBER(FIND(" Mice",C1781)))</f>
        <v>0</v>
      </c>
      <c r="AC1781" t="b">
        <f>OR(ISNUMBER(FIND(" cell ",C1781)),ISNUMBER(FIND("fibroblast",C1781)),ISNUMBER(FIND("macrophage",C1781)),ISNUMBER(FIND("epithelial",C1781)),ISNUMBER(FIND("endothelial",C1781)),ISNUMBER(FIND("neuron",C1781)),ISNUMBER(FIND(" cells ",C1781)),ISNUMBER(FIND("RBC",C1781)),ISNUMBER(FIND("mitochond",C1781)),ISNUMBER(FIND("adipocyte",C1781)),ISNUMBER(FIND("osteo",C1781)),ISNUMBER(FIND("keratin",C1781)),ISNUMBER(FIND(" cell's ",C1781)),ISNUMBER(FIND("eukary",C1781)),ISNUMBER(FIND("sperm",C1781)))</f>
        <v>1</v>
      </c>
      <c r="AD1781" t="b">
        <v>0</v>
      </c>
      <c r="AE1781" t="b">
        <f>OR(ISNUMBER(FIND(" plant ",C1781)),ISNUMBER(FIND("Plant ",C1781)),ISNUMBER(FIND("tomato",C1781)),ISNUMBER(FIND("plants",C1781)),ISNUMBER(FIND("Plants",C1781)),ISNUMBER(FIND("algae",C1781)),ISNUMBER(FIND("lettuce",C1781)),ISNUMBER(FIND("green gram sprouts ",C1781)),ISNUMBER(FIND("Cucurbita pepo",C1781)),ISNUMBER(FIND("bean ",C1781)),ISNUMBER(FIND("chloroplast",C1781)),ISNUMBER(FIND("chlorophyll",C1781)),ISNUMBER(FIND("seedling",C1781)),ISNUMBER(FIND("canola",C1781)),ISNUMBER(FIND("shoot",C1781)),ISNUMBER(FIND("photosynthes",C1781)),ISNUMBER(FIND(" leaves ",C1781)),,ISNUMBER(FIND("agriculture",C1781)),ISNUMBER(FIND(" crops ",C1781)))</f>
        <v>0</v>
      </c>
      <c r="AF1781" t="b">
        <f>OR(ISNUMBER(FIND("bacteria",C1781)),ISNUMBER(FIND("Bacteria",C1781)),ISNUMBER(FIND("Bacterium",C1781)),ISNUMBER(FIND("bacterium",C1781)),ISNUMBER(FIND(" coli ",C1781)))</f>
        <v>0</v>
      </c>
      <c r="AG1781" t="b">
        <f>OR(ISNUMBER(FIND("fungi",C1781)),ISNUMBER(FIND("Fungi",C1781)),ISNUMBER(FIND("fungus",C1781)),ISNUMBER(FIND("Fungus",C1781)),ISNUMBER(FIND("mushroom",C1781)),ISNUMBER(FIND("Mushroom",C1781)),ISNUMBER(FIND(" mold ",C1781)))</f>
        <v>0</v>
      </c>
      <c r="AH1781" t="b">
        <f>OR(ISNUMBER(FIND("Pig ",C1781)),ISNUMBER(FIND("pig ",C1781)),ISNUMBER(FIND("Pigs ",C1781)),ISNUMBER(FIND("pigs ",C1781)))</f>
        <v>0</v>
      </c>
      <c r="AI1781" t="b">
        <f>OR(ISNUMBER(FIND(" C. elegans",C1781)),ISNUMBER(FIND("Caenorhabditis elegans",C1781)),ISNUMBER(FIND("earthworms",C1781)),ISNUMBER(FIND(" Ficopomatus enigmaticus",C1781)),ISNUMBER(FIND("larva",C1781)),ISNUMBER(FIND("Lumbriculus variegatus",C1781)),ISNUMBER(FIND("nematode",C1781)))</f>
        <v>0</v>
      </c>
      <c r="AJ1781" t="b">
        <f>NOT(OR(AA1781,AB1781,AC1781,AD1781,AE1781,AF1781,AG1781,AH1781,AI1781))</f>
        <v>0</v>
      </c>
      <c r="AL1781" t="b">
        <f>OR(AA1781,AB1781,AD1781,AE1781,AF1781,AG1781,AH1781,AI1781)</f>
        <v>0</v>
      </c>
      <c r="AM1781" t="b">
        <f>IF(Table1[[#This Row],[In vivo?]],IF(Table1[[#This Row],[Cell]],FALSE,TRUE),FALSE)</f>
        <v>0</v>
      </c>
      <c r="AN1781" t="b">
        <f>AND(AC1781,AL1781)</f>
        <v>0</v>
      </c>
      <c r="AO1781" t="b">
        <f>IF(Table1[[#This Row],[Cell]],IF(Table1[[#This Row],[In vivo?]],FALSE,TRUE),FALSE)</f>
        <v>1</v>
      </c>
      <c r="AP1781" t="b">
        <f>NOT(OR(Table1[[#This Row],[In vivo?]],Table1[[#This Row],[Only in Cell]]))</f>
        <v>0</v>
      </c>
      <c r="AQ1781" t="str">
        <f>IF(OR(Table1[[#This Row],[Rodents]],Table1[[#This Row],[Human]],Table1[[#This Row],[Pig]]),OR(ISNUMBER(FIND("pulmonary",C1781)),ISNUMBER(FIND("lung",C1781))),"NA")</f>
        <v>NA</v>
      </c>
      <c r="AR1781" t="str">
        <f>IF(OR(Table1[[#This Row],[Rodents]],Table1[[#This Row],[Human]],Table1[[#This Row],[Pig]]),OR(ISNUMBER(FIND("skin",C1781)),ISNUMBER(FIND("dermal",C1781))),"NA")</f>
        <v>NA</v>
      </c>
      <c r="AS1781" t="str">
        <f>IF(OR(Table1[[#This Row],[Rodents]],Table1[[#This Row],[Human]],Table1[[#This Row],[Pig]]),OR(ISNUMBER(FIND("liver",C1781)),ISNUMBER(FIND("hepat",C1781))),"NA")</f>
        <v>NA</v>
      </c>
      <c r="AT1781" t="str">
        <f>IF(OR(Table1[[#This Row],[Rodents]],Table1[[#This Row],[Human]],Table1[[#This Row],[Pig]]),OR(ISNUMBER(FIND("kidney",C1781)),ISNUMBER(FIND("neph",C1781))),"NA")</f>
        <v>NA</v>
      </c>
      <c r="AU1781" t="str">
        <f>IF(OR(Table1[[#This Row],[Rodents]],Table1[[#This Row],[Human]],Table1[[#This Row],[Pig]]),OR(ISNUMBER(FIND("brain",C1781)),ISNUMBER(FIND("neur",C1781)),ISNUMBER(FIND("nerv",C1781))),"NA")</f>
        <v>NA</v>
      </c>
      <c r="AV1781" t="str">
        <f>IF(OR(Table1[[#This Row],[Rodents]],Table1[[#This Row],[Human]],Table1[[#This Row],[Pig]]),OR(ISNUMBER(FIND("heart",C1781)),ISNUMBER(FIND("cardi",C1781))),"NA")</f>
        <v>NA</v>
      </c>
      <c r="AW1781" t="str">
        <f>IF(OR(Table1[[#This Row],[Rodents]],Table1[[#This Row],[Human]],Table1[[#This Row],[Pig]]),OR(ISNUMBER(FIND("gastro",C1781)),ISNUMBER(FIND("intesti",C1781)),ISNUMBER(FIND("stomach",C1781))),"NA")</f>
        <v>NA</v>
      </c>
      <c r="AX1781" t="str">
        <f>IF(OR(Table1[[#This Row],[Rodents]],Table1[[#This Row],[Human]],Table1[[#This Row],[Pig]]),NOT(OR(AQ1781,AR1781,AS1781,AT1781,AU1781,AV1781,AW1781)),"NA")</f>
        <v>NA</v>
      </c>
      <c r="AY1781" t="b">
        <f>OR(ISNUMBER(FIND("SWCNT",C1781)),ISNUMBER(FIND("SWNT",C1781)),ISNUMBER(FIND("single-wall",C1781)),ISNUMBER(FIND("single wall",C1781)),ISNUMBER(FIND("Single wall",C1781)),ISNUMBER(FIND("Single-wall",C1781)),ISNUMBER(FIND("SWCNT",B1781)),ISNUMBER(FIND("SWNT",B1781)),ISNUMBER(FIND("single-wall",B1781)),ISNUMBER(FIND("single wall",B1781)),ISNUMBER(FIND("Single-wall",B1781)),ISNUMBER(FIND("Single wall",B1781)))</f>
        <v>0</v>
      </c>
      <c r="AZ1781" t="b">
        <f>OR(ISNUMBER(FIND("MWCNT",C1781)),ISNUMBER(FIND("MWNT",C1781)),ISNUMBER(FIND("multi-wall",C1781)),ISNUMBER(FIND("multi wall",C1781)),ISNUMBER(FIND("multiwall",C1781)),ISNUMBER(FIND("Multi-wall",C1781)),ISNUMBER(FIND("Multi wall",C1781)),ISNUMBER(FIND("Multiwall",C1781)),ISNUMBER(FIND("MWCNT",B1781)),ISNUMBER(FIND("MWNT",B1781)),ISNUMBER(FIND("multi-wall",B1781)),ISNUMBER(FIND("multi wall",B1781)),ISNUMBER(FIND("multiwall",B1781)),ISNUMBER(FIND("Multi-wall",B1781)),ISNUMBER(FIND("Multi wall",B1781)),ISNUMBER(FIND("Multiwall",B1781)),ISNUMBER(FIND("Double-wall",B1781)),ISNUMBER(FIND("Double wall",B1781)),ISNUMBER(FIND("Doublewall",B1781)),ISNUMBER(FIND("double-wall",B1781)),ISNUMBER(FIND("double wall",B1781)),ISNUMBER(FIND("doublewall",B1781)))</f>
        <v>1</v>
      </c>
      <c r="BA1781" t="b">
        <f>AND(Table1[[#This Row],[SWCNT]],Table1[[#This Row],[MWCNT]])</f>
        <v>0</v>
      </c>
      <c r="BB1781" t="b">
        <f>IF(Table1[[#This Row],[SWCNT]]=TRUE,FALSE,IF(Table1[[#This Row],[MWCNT]]=TRUE,FALSE,TRUE))</f>
        <v>0</v>
      </c>
      <c r="BC1781" s="18"/>
    </row>
    <row r="1782" spans="1:55" ht="277.5">
      <c r="A1782" t="s">
        <v>5160</v>
      </c>
      <c r="B1782" s="2" t="s">
        <v>5161</v>
      </c>
      <c r="C1782" s="16" t="s">
        <v>5162</v>
      </c>
      <c r="D1782" s="17" t="s">
        <v>2800</v>
      </c>
      <c r="E1782" s="2">
        <v>2010</v>
      </c>
      <c r="F1782" t="b">
        <f>OR(ISNUMBER(FIND("cytotoxic",C1782)),ISNUMBER(FIND("Cytotoxic",C1782)),ISNUMBER(FIND("cellular toxicity",C1782)),ISNUMBER(FIND("cell death",C1782)),ISNUMBER(FIND("viable",C1782)),ISNUMBER(FIND("phytotoxic",C1782)),ISNUMBER(FIND("acute toxicity",C1782)),ISNUMBER(FIND("MTT",C1782)),ISNUMBER(FIND("survival",C1782)),ISNUMBER(FIND("prolifer",C1782)),ISNUMBER(FIND("apoptosis",C1782)),ISNUMBER(FIND("neurotoxic",C1782)),ISNUMBER(FIND("  lysis ",C1782)),ISNUMBER(FIND("necrosis",C1782)),ISNUMBER(FIND("cellular death",C1782))*3,ISNUMBER(FIND("LDH",C1782)),ISNUMBER(FIND("Acute toxicity",C1782)))</f>
        <v>1</v>
      </c>
      <c r="G1782" t="b">
        <f>OR(ISNUMBER(FIND("genotoxic",C1782)),ISNUMBER(FIND("genotoxicity",C1782)),ISNUMBER(FIND("DNA damage",C1782)),ISNUMBER(FIND("DNA",C1782)),ISNUMBER(FIND("RNA",C1782)),ISNUMBER(FIND("mesothelioma",C1782)),ISNUMBER(FIND("carcino",C1782)),ISNUMBER(FIND("mutagen",C1782)),ISNUMBER(FIND("genetic",C1782)))</f>
        <v>1</v>
      </c>
      <c r="H1782" t="b">
        <f>OR(ISNUMBER(FIND("inflammatory",C1782)),ISNUMBER(FIND("inflamm",C1782)))</f>
        <v>0</v>
      </c>
      <c r="I1782" t="b">
        <f>OR(ISNUMBER(FIND("immune",C1782)),ISNUMBER(FIND("immunological",C1782)),ISNUMBER(FIND("interleuk",C1782)),ISNUMBER(FIND("platelet activation",C1782)),ISNUMBER(FIND("monocyte",C1782)),ISNUMBER(FIND("leukocyte",C1782)),ISNUMBER(FIND("cytokine",C1782)),ISNUMBER(FIND("CD4",C1782)),ISNUMBER(FIND("CD8",C1782)),ISNUMBER(FIND("T-cell",C1782)))</f>
        <v>1</v>
      </c>
      <c r="J1782" t="b">
        <f>OR(ISNUMBER(FIND("reactive oxygen",C1782)),ISNUMBER(FIND("ROS",C1782)),ISNUMBER(FIND("free radical",C1782)),ISNUMBER(FIND("oxidative stress",C1782)),ISNUMBER(FIND("peroxid",C1782)),ISNUMBER(FIND("oxidative",C1782)),ISNUMBER(FIND("antioxid",C1782)))</f>
        <v>0</v>
      </c>
      <c r="K1782" t="b">
        <f>OR(ISNUMBER(FIND("autophag",C1782)))</f>
        <v>0</v>
      </c>
      <c r="L1782" t="b">
        <f>OR(ISNUMBER(FIND("morpholog",C1782)))</f>
        <v>0</v>
      </c>
      <c r="M1782" t="b">
        <f>OR(ISNUMBER(FIND("fibrosis",C1782)),ISNUMBER(FIND("Fibrosis",C1782)),ISNUMBER(FIND("fibrot",C1782)))</f>
        <v>0</v>
      </c>
      <c r="N1782" t="b">
        <f>OR(ISNUMBER(FIND("offspring",C1782)),ISNUMBER(FIND("Parental",C1782)),ISNUMBER(FIND("parental",C1782)),ISNUMBER(FIND("germline",C1782)),ISNUMBER(FIND("reproduc",C1782)),ISNUMBER(FIND("embryo",C1782)))</f>
        <v>0</v>
      </c>
      <c r="O1782" t="b">
        <f>OR(ISNUMBER(FIND("metabol",C1782)),ISNUMBER(FIND("Metabol",C1782)),ISNUMBER(FIND("digest",C1782)),ISNUMBER(FIND("mitochon",C1782)))</f>
        <v>0</v>
      </c>
      <c r="P1782" t="b">
        <f>OR(ISNUMBER(FIND("ecotox",C1782)),ISNUMBER(FIND("Ecotox",B1782)),ISNUMBER(FIND("ecotox",B1782)),ISNUMBER(FIND("Ecotox",C1782)))</f>
        <v>0</v>
      </c>
      <c r="Q1782" t="b">
        <f>OR(ISNUMBER(FIND("Bioaccum",C1782)),ISNUMBER(FIND("bioaccum",C1782)),ISNUMBER(FIND("accum",C1782)))</f>
        <v>0</v>
      </c>
      <c r="R1782" t="b">
        <f>OR(ISNUMBER(FIND("Occupation",C1782)),ISNUMBER(FIND("occupation",C1782)),ISNUMBER(FIND("worker",C1782)),ISNUMBER(FIND("workforce",C1782)))</f>
        <v>0</v>
      </c>
      <c r="S1782" t="b">
        <f>NOT(OR(F1782,G1782,H1782,I1782,J1782,K1782,L1782,M1782,N1782,O1782,P1782,Q1782,R1782))</f>
        <v>0</v>
      </c>
      <c r="U1782" t="b">
        <f>OR(Table1[[#This Row],[Inflammation]],Table1[[#This Row],[Immune]])</f>
        <v>1</v>
      </c>
      <c r="V1782" t="str">
        <f>IF(OR(Table1[[#This Row],[Rodents]],Table1[[#This Row],[Human]],Table1[[#This Row],[Pig]]),OR(ISNUMBER(FIND("intratrach",C1782)),ISNUMBER(FIND("nasal ",C1782)),ISNUMBER(FIND("instill",C1782))),"NA")</f>
        <v>NA</v>
      </c>
      <c r="W1782" t="str">
        <f>IF(OR(Table1[[#This Row],[Rodents]],Table1[[#This Row],[Human]],Table1[[#This Row],[Pig]]),OR(ISNUMBER(FIND("dermal",C1782)),ISNUMBER(FIND("skin ",C1782))),"NA")</f>
        <v>NA</v>
      </c>
      <c r="X1782" t="str">
        <f>IF(OR(Table1[[#This Row],[Rodents]],Table1[[#This Row],[Human]],Table1[[#This Row],[Pig]]),OR(ISNUMBER(FIND("injected",C1782)),ISNUMBER(FIND("periton",C1782)),ISNUMBER(FIND("intrascrot",C1782))),"NA")</f>
        <v>NA</v>
      </c>
      <c r="Y1782" t="str">
        <f>IF(OR(Table1[[#This Row],[Rodents]],Table1[[#This Row],[Human]],Table1[[#This Row],[Pig]]),NOT(OR(Table1[[#This Row],[Inhaled/Intratracheal/intranasal]],Table1[[#This Row],[Dermal]],Table1[[#This Row],[Injected]])),"NA")</f>
        <v>NA</v>
      </c>
      <c r="AA1782" t="b">
        <f>OR(ISNUMBER(FIND("fish ",C1782)),ISNUMBER(FIND("Fish ",C1782)),ISNUMBER(FIND("aquatic",C1782)),ISNUMBER(FIND("daphnids",C1782)),ISNUMBER(FIND("Carcinus maenas",C1782)),ISNUMBER(FIND("Daphnia",C1782)),ISNUMBER(FIND("Ruditapes philippinarum",C1782)),ISNUMBER(FIND("daphnia",C1782)),ISNUMBER(FIND("marine",C1782)),ISNUMBER(FIND("mussel",C1782)),ISNUMBER(FIND("algae",C1782)),ISNUMBER(FIND("Donax faba",C1782)),ISNUMBER(FIND("estuarine",C1782)),ISNUMBER(FIND("snail",C1782)),ISNUMBER(FIND("Prorocentrum donghaiense",C1782)) )</f>
        <v>0</v>
      </c>
      <c r="AB1782" t="b">
        <f>OR(ISNUMBER(FIND(" rat ",C1782)),ISNUMBER(FIND(" rats ",C1782)),ISNUMBER(FIND(" Rats ",C1782)),ISNUMBER(FIND(" Rat ",C1782)),ISNUMBER(FIND(" rat.",C1782)),ISNUMBER(FIND(" rats.",C1782)),ISNUMBER(FIND("mouse",C1782)),ISNUMBER(FIND("mice",C1782)), ISNUMBER(FIND(" Mice",C1782)))</f>
        <v>0</v>
      </c>
      <c r="AC1782" t="b">
        <f>OR(ISNUMBER(FIND(" cell ",C1782)),ISNUMBER(FIND("fibroblast",C1782)),ISNUMBER(FIND("macrophage",C1782)),ISNUMBER(FIND("epithelial",C1782)),ISNUMBER(FIND("endothelial",C1782)),ISNUMBER(FIND("neuron",C1782)),ISNUMBER(FIND(" cells ",C1782)),ISNUMBER(FIND("RBC",C1782)),ISNUMBER(FIND("mitochond",C1782)),ISNUMBER(FIND("adipocyte",C1782)),ISNUMBER(FIND("osteo",C1782)),ISNUMBER(FIND("keratin",C1782)),ISNUMBER(FIND(" cell's ",C1782)),ISNUMBER(FIND("eukary",C1782)),ISNUMBER(FIND("sperm",C1782)))</f>
        <v>1</v>
      </c>
      <c r="AD1782" t="b">
        <f>OR(ISNUMBER(FIND("human",B1782)),ISNUMBER(FIND("workers",B1782)),ISNUMBER(FIND("workforces",B1782)),ISNUMBER(FIND("occupational",B1782)),ISNUMBER(FIND("Case report",B1782)),ISNUMBER(FIND("Workplaces",B1782)),ISNUMBER(FIND("worker",B1782)))</f>
        <v>0</v>
      </c>
      <c r="AE1782" t="b">
        <f>OR(ISNUMBER(FIND(" plant ",C1782)),ISNUMBER(FIND("Plant ",C1782)),ISNUMBER(FIND("tomato",C1782)),ISNUMBER(FIND("plants",C1782)),ISNUMBER(FIND("Plants",C1782)),ISNUMBER(FIND("algae",C1782)),ISNUMBER(FIND("lettuce",C1782)),ISNUMBER(FIND("green gram sprouts ",C1782)),ISNUMBER(FIND("Cucurbita pepo",C1782)),ISNUMBER(FIND("bean ",C1782)),ISNUMBER(FIND("chloroplast",C1782)),ISNUMBER(FIND("chlorophyll",C1782)),ISNUMBER(FIND("seedling",C1782)),ISNUMBER(FIND("canola",C1782)),ISNUMBER(FIND("shoot",C1782)),ISNUMBER(FIND("photosynthes",C1782)),ISNUMBER(FIND(" leaves ",C1782)),,ISNUMBER(FIND("agriculture",C1782)),ISNUMBER(FIND(" crops ",C1782)))</f>
        <v>0</v>
      </c>
      <c r="AF1782" t="b">
        <f>OR(ISNUMBER(FIND("bacteria",C1782)),ISNUMBER(FIND("Bacteria",C1782)),ISNUMBER(FIND("Bacterium",C1782)),ISNUMBER(FIND("bacterium",C1782)),ISNUMBER(FIND(" coli ",C1782)))</f>
        <v>0</v>
      </c>
      <c r="AG1782" t="b">
        <f>OR(ISNUMBER(FIND("fungi",C1782)),ISNUMBER(FIND("Fungi",C1782)),ISNUMBER(FIND("fungus",C1782)),ISNUMBER(FIND("Fungus",C1782)),ISNUMBER(FIND("mushroom",C1782)),ISNUMBER(FIND("Mushroom",C1782)),ISNUMBER(FIND(" mold ",C1782)))</f>
        <v>0</v>
      </c>
      <c r="AH1782" t="b">
        <f>OR(ISNUMBER(FIND("Pig ",C1782)),ISNUMBER(FIND("pig ",C1782)),ISNUMBER(FIND("Pigs ",C1782)),ISNUMBER(FIND("pigs ",C1782)))</f>
        <v>0</v>
      </c>
      <c r="AI1782" t="b">
        <f>OR(ISNUMBER(FIND(" C. elegans",C1782)),ISNUMBER(FIND("Caenorhabditis elegans",C1782)),ISNUMBER(FIND("earthworms",C1782)),ISNUMBER(FIND(" Ficopomatus enigmaticus",C1782)),ISNUMBER(FIND("larva",C1782)),ISNUMBER(FIND("Lumbriculus variegatus",C1782)),ISNUMBER(FIND("nematode",C1782)))</f>
        <v>0</v>
      </c>
      <c r="AJ1782" t="b">
        <f>NOT(OR(AA1782,AB1782,AC1782,AD1782,AE1782,AF1782,AG1782,AH1782,AI1782))</f>
        <v>0</v>
      </c>
      <c r="AL1782" t="b">
        <f>OR(AA1782,AB1782,AD1782,AE1782,AF1782,AG1782,AH1782,AI1782)</f>
        <v>0</v>
      </c>
      <c r="AM1782" t="b">
        <f>IF(Table1[[#This Row],[In vivo?]],IF(Table1[[#This Row],[Cell]],FALSE,TRUE),FALSE)</f>
        <v>0</v>
      </c>
      <c r="AN1782" t="b">
        <f>AND(AC1782,AL1782)</f>
        <v>0</v>
      </c>
      <c r="AO1782" t="b">
        <f>IF(Table1[[#This Row],[Cell]],IF(Table1[[#This Row],[In vivo?]],FALSE,TRUE),FALSE)</f>
        <v>1</v>
      </c>
      <c r="AP1782" t="b">
        <f>NOT(OR(Table1[[#This Row],[In vivo?]],Table1[[#This Row],[Only in Cell]]))</f>
        <v>0</v>
      </c>
      <c r="AQ1782" t="str">
        <f>IF(OR(Table1[[#This Row],[Rodents]],Table1[[#This Row],[Human]],Table1[[#This Row],[Pig]]),OR(ISNUMBER(FIND("pulmonary",C1782)),ISNUMBER(FIND("lung",C1782))),"NA")</f>
        <v>NA</v>
      </c>
      <c r="AR1782" t="str">
        <f>IF(OR(Table1[[#This Row],[Rodents]],Table1[[#This Row],[Human]],Table1[[#This Row],[Pig]]),OR(ISNUMBER(FIND("skin",C1782)),ISNUMBER(FIND("dermal",C1782))),"NA")</f>
        <v>NA</v>
      </c>
      <c r="AS1782" t="str">
        <f>IF(OR(Table1[[#This Row],[Rodents]],Table1[[#This Row],[Human]],Table1[[#This Row],[Pig]]),OR(ISNUMBER(FIND("liver",C1782)),ISNUMBER(FIND("hepat",C1782))),"NA")</f>
        <v>NA</v>
      </c>
      <c r="AT1782" t="str">
        <f>IF(OR(Table1[[#This Row],[Rodents]],Table1[[#This Row],[Human]],Table1[[#This Row],[Pig]]),OR(ISNUMBER(FIND("kidney",C1782)),ISNUMBER(FIND("neph",C1782))),"NA")</f>
        <v>NA</v>
      </c>
      <c r="AU1782" t="str">
        <f>IF(OR(Table1[[#This Row],[Rodents]],Table1[[#This Row],[Human]],Table1[[#This Row],[Pig]]),OR(ISNUMBER(FIND("brain",C1782)),ISNUMBER(FIND("neur",C1782)),ISNUMBER(FIND("nerv",C1782))),"NA")</f>
        <v>NA</v>
      </c>
      <c r="AV1782" t="str">
        <f>IF(OR(Table1[[#This Row],[Rodents]],Table1[[#This Row],[Human]],Table1[[#This Row],[Pig]]),OR(ISNUMBER(FIND("heart",C1782)),ISNUMBER(FIND("cardi",C1782))),"NA")</f>
        <v>NA</v>
      </c>
      <c r="AW1782" t="str">
        <f>IF(OR(Table1[[#This Row],[Rodents]],Table1[[#This Row],[Human]],Table1[[#This Row],[Pig]]),OR(ISNUMBER(FIND("gastro",C1782)),ISNUMBER(FIND("intesti",C1782)),ISNUMBER(FIND("stomach",C1782))),"NA")</f>
        <v>NA</v>
      </c>
      <c r="AX1782" t="str">
        <f>IF(OR(Table1[[#This Row],[Rodents]],Table1[[#This Row],[Human]],Table1[[#This Row],[Pig]]),NOT(OR(AQ1782,AR1782,AS1782,AT1782,AU1782,AV1782,AW1782)),"NA")</f>
        <v>NA</v>
      </c>
      <c r="AY1782" t="b">
        <f>OR(ISNUMBER(FIND("SWCNT",C1782)),ISNUMBER(FIND("SWNT",C1782)),ISNUMBER(FIND("single-wall",C1782)),ISNUMBER(FIND("single wall",C1782)),ISNUMBER(FIND("Single wall",C1782)),ISNUMBER(FIND("Single-wall",C1782)),ISNUMBER(FIND("SWCNT",B1782)),ISNUMBER(FIND("SWNT",B1782)),ISNUMBER(FIND("single-wall",B1782)),ISNUMBER(FIND("single wall",B1782)),ISNUMBER(FIND("Single-wall",B1782)),ISNUMBER(FIND("Single wall",B1782)))</f>
        <v>0</v>
      </c>
      <c r="AZ1782" t="b">
        <f>OR(ISNUMBER(FIND("MWCNT",C1782)),ISNUMBER(FIND("MWNT",C1782)),ISNUMBER(FIND("multi-wall",C1782)),ISNUMBER(FIND("multi wall",C1782)),ISNUMBER(FIND("multiwall",C1782)),ISNUMBER(FIND("Multi-wall",C1782)),ISNUMBER(FIND("Multi wall",C1782)),ISNUMBER(FIND("Multiwall",C1782)),ISNUMBER(FIND("MWCNT",B1782)),ISNUMBER(FIND("MWNT",B1782)),ISNUMBER(FIND("multi-wall",B1782)),ISNUMBER(FIND("multi wall",B1782)),ISNUMBER(FIND("multiwall",B1782)),ISNUMBER(FIND("Multi-wall",B1782)),ISNUMBER(FIND("Multi wall",B1782)),ISNUMBER(FIND("Multiwall",B1782)),ISNUMBER(FIND("Double-wall",B1782)),ISNUMBER(FIND("Double wall",B1782)),ISNUMBER(FIND("Doublewall",B1782)),ISNUMBER(FIND("double-wall",B1782)),ISNUMBER(FIND("double wall",B1782)),ISNUMBER(FIND("doublewall",B1782)))</f>
        <v>1</v>
      </c>
      <c r="BA1782" t="b">
        <f>AND(Table1[[#This Row],[SWCNT]],Table1[[#This Row],[MWCNT]])</f>
        <v>0</v>
      </c>
      <c r="BB1782" t="b">
        <f>IF(Table1[[#This Row],[SWCNT]]=TRUE,FALSE,IF(Table1[[#This Row],[MWCNT]]=TRUE,FALSE,TRUE))</f>
        <v>0</v>
      </c>
      <c r="BC1782" s="18"/>
    </row>
    <row r="1783" spans="1:55" ht="259">
      <c r="A1783" t="s">
        <v>5163</v>
      </c>
      <c r="B1783" s="2" t="s">
        <v>5165</v>
      </c>
      <c r="C1783" s="16" t="s">
        <v>5167</v>
      </c>
      <c r="D1783" s="17" t="s">
        <v>3186</v>
      </c>
      <c r="E1783" s="2">
        <v>2010</v>
      </c>
      <c r="F1783" t="b">
        <f>OR(ISNUMBER(FIND("cytotoxic",C1783)),ISNUMBER(FIND("Cytotoxic",C1783)),ISNUMBER(FIND("cellular toxicity",C1783)),ISNUMBER(FIND("cell death",C1783)),ISNUMBER(FIND("viable",C1783)),ISNUMBER(FIND("phytotoxic",C1783)),ISNUMBER(FIND("acute toxicity",C1783)),ISNUMBER(FIND("MTT",C1783)),ISNUMBER(FIND("survival",C1783)),ISNUMBER(FIND("prolifer",C1783)),ISNUMBER(FIND("apoptosis",C1783)),ISNUMBER(FIND("neurotoxic",C1783)),ISNUMBER(FIND("  lysis ",C1783)),ISNUMBER(FIND("necrosis",C1783)),ISNUMBER(FIND("cellular death",C1783))*3,ISNUMBER(FIND("LDH",C1783)),ISNUMBER(FIND("Acute toxicity",C1783)))</f>
        <v>1</v>
      </c>
      <c r="G1783" t="b">
        <f>OR(ISNUMBER(FIND("genotoxic",C1783)),ISNUMBER(FIND("genotoxicity",C1783)),ISNUMBER(FIND("DNA damage",C1783)),ISNUMBER(FIND("DNA",C1783)),ISNUMBER(FIND("RNA",C1783)),ISNUMBER(FIND("mesothelioma",C1783)),ISNUMBER(FIND("carcino",C1783)),ISNUMBER(FIND("mutagen",C1783)),ISNUMBER(FIND("genetic",C1783)))</f>
        <v>1</v>
      </c>
      <c r="H1783" t="b">
        <f>OR(ISNUMBER(FIND("inflammatory",C1783)),ISNUMBER(FIND("inflamm",C1783)))</f>
        <v>0</v>
      </c>
      <c r="I1783" t="b">
        <f>OR(ISNUMBER(FIND("immune",C1783)),ISNUMBER(FIND("immunological",C1783)),ISNUMBER(FIND("interleuk",C1783)),ISNUMBER(FIND("platelet activation",C1783)),ISNUMBER(FIND("monocyte",C1783)),ISNUMBER(FIND("leukocyte",C1783)),ISNUMBER(FIND("cytokine",C1783)),ISNUMBER(FIND("CD4",C1783)),ISNUMBER(FIND("CD8",C1783)),ISNUMBER(FIND("T-cell",C1783)))</f>
        <v>0</v>
      </c>
      <c r="J1783" t="b">
        <f>OR(ISNUMBER(FIND("reactive oxygen",C1783)),ISNUMBER(FIND("ROS",C1783)),ISNUMBER(FIND("free radical",C1783)),ISNUMBER(FIND("oxidative stress",C1783)),ISNUMBER(FIND("peroxid",C1783)),ISNUMBER(FIND("oxidative",C1783)),ISNUMBER(FIND("antioxid",C1783)))</f>
        <v>1</v>
      </c>
      <c r="K1783" t="b">
        <f>OR(ISNUMBER(FIND("autophag",C1783)))</f>
        <v>0</v>
      </c>
      <c r="L1783" t="b">
        <f>OR(ISNUMBER(FIND("morpholog",C1783)))</f>
        <v>0</v>
      </c>
      <c r="M1783" t="b">
        <f>OR(ISNUMBER(FIND("fibrosis",C1783)),ISNUMBER(FIND("Fibrosis",C1783)),ISNUMBER(FIND("fibrot",C1783)))</f>
        <v>0</v>
      </c>
      <c r="N1783" t="b">
        <f>OR(ISNUMBER(FIND("offspring",C1783)),ISNUMBER(FIND("Parental",C1783)),ISNUMBER(FIND("parental",C1783)),ISNUMBER(FIND("germline",C1783)),ISNUMBER(FIND("reproduc",C1783)),ISNUMBER(FIND("embryo",C1783)))</f>
        <v>0</v>
      </c>
      <c r="O1783" t="b">
        <f>OR(ISNUMBER(FIND("metabol",C1783)),ISNUMBER(FIND("Metabol",C1783)),ISNUMBER(FIND("digest",C1783)),ISNUMBER(FIND("mitochon",C1783)))</f>
        <v>0</v>
      </c>
      <c r="P1783" t="b">
        <f>OR(ISNUMBER(FIND("ecotox",C1783)),ISNUMBER(FIND("Ecotox",B1783)),ISNUMBER(FIND("ecotox",B1783)),ISNUMBER(FIND("Ecotox",C1783)))</f>
        <v>0</v>
      </c>
      <c r="Q1783" t="b">
        <f>OR(ISNUMBER(FIND("Bioaccum",C1783)),ISNUMBER(FIND("bioaccum",C1783)),ISNUMBER(FIND("accum",C1783)))</f>
        <v>0</v>
      </c>
      <c r="R1783" t="b">
        <f>OR(ISNUMBER(FIND("Occupation",C1783)),ISNUMBER(FIND("occupation",C1783)),ISNUMBER(FIND("worker",C1783)),ISNUMBER(FIND("workforce",C1783)))</f>
        <v>0</v>
      </c>
      <c r="S1783" t="b">
        <f>NOT(OR(F1783,G1783,H1783,I1783,J1783,K1783,L1783,M1783,N1783,O1783,P1783,Q1783,R1783))</f>
        <v>0</v>
      </c>
      <c r="U1783" t="b">
        <f>OR(Table1[[#This Row],[Inflammation]],Table1[[#This Row],[Immune]])</f>
        <v>0</v>
      </c>
      <c r="V1783" t="str">
        <f>IF(OR(Table1[[#This Row],[Rodents]],Table1[[#This Row],[Human]],Table1[[#This Row],[Pig]]),OR(ISNUMBER(FIND("intratrach",C1783)),ISNUMBER(FIND("nasal ",C1783)),ISNUMBER(FIND("instill",C1783))),"NA")</f>
        <v>NA</v>
      </c>
      <c r="W1783" t="str">
        <f>IF(OR(Table1[[#This Row],[Rodents]],Table1[[#This Row],[Human]],Table1[[#This Row],[Pig]]),OR(ISNUMBER(FIND("dermal",C1783)),ISNUMBER(FIND("skin ",C1783))),"NA")</f>
        <v>NA</v>
      </c>
      <c r="X1783" t="str">
        <f>IF(OR(Table1[[#This Row],[Rodents]],Table1[[#This Row],[Human]],Table1[[#This Row],[Pig]]),OR(ISNUMBER(FIND("injected",C1783)),ISNUMBER(FIND("periton",C1783)),ISNUMBER(FIND("intrascrot",C1783))),"NA")</f>
        <v>NA</v>
      </c>
      <c r="Y1783" t="str">
        <f>IF(OR(Table1[[#This Row],[Rodents]],Table1[[#This Row],[Human]],Table1[[#This Row],[Pig]]),NOT(OR(Table1[[#This Row],[Inhaled/Intratracheal/intranasal]],Table1[[#This Row],[Dermal]],Table1[[#This Row],[Injected]])),"NA")</f>
        <v>NA</v>
      </c>
      <c r="AA1783" t="b">
        <f>OR(ISNUMBER(FIND("fish ",C1783)),ISNUMBER(FIND("Fish ",C1783)),ISNUMBER(FIND("aquatic",C1783)),ISNUMBER(FIND("daphnids",C1783)),ISNUMBER(FIND("Carcinus maenas",C1783)),ISNUMBER(FIND("Daphnia",C1783)),ISNUMBER(FIND("Ruditapes philippinarum",C1783)),ISNUMBER(FIND("daphnia",C1783)),ISNUMBER(FIND("marine",C1783)),ISNUMBER(FIND("mussel",C1783)),ISNUMBER(FIND("algae",C1783)),ISNUMBER(FIND("Donax faba",C1783)),ISNUMBER(FIND("estuarine",C1783)),ISNUMBER(FIND("snail",C1783)),ISNUMBER(FIND("Prorocentrum donghaiense",C1783)) )</f>
        <v>0</v>
      </c>
      <c r="AB1783" t="b">
        <f>OR(ISNUMBER(FIND(" rat ",C1783)),ISNUMBER(FIND(" rats ",C1783)),ISNUMBER(FIND(" Rats ",C1783)),ISNUMBER(FIND(" Rat ",C1783)),ISNUMBER(FIND(" rat.",C1783)),ISNUMBER(FIND(" rats.",C1783)),ISNUMBER(FIND("mouse",C1783)),ISNUMBER(FIND("mice",C1783)), ISNUMBER(FIND(" Mice",C1783)))</f>
        <v>0</v>
      </c>
      <c r="AC1783" t="b">
        <f>OR(ISNUMBER(FIND(" cell ",C1783)),ISNUMBER(FIND("fibroblast",C1783)),ISNUMBER(FIND("macrophage",C1783)),ISNUMBER(FIND("epithelial",C1783)),ISNUMBER(FIND("endothelial",C1783)),ISNUMBER(FIND("neuron",C1783)),ISNUMBER(FIND(" cells ",C1783)),ISNUMBER(FIND("RBC",C1783)),ISNUMBER(FIND("mitochond",C1783)),ISNUMBER(FIND("adipocyte",C1783)),ISNUMBER(FIND("osteo",C1783)),ISNUMBER(FIND("keratin",C1783)),ISNUMBER(FIND(" cell's ",C1783)),ISNUMBER(FIND("eukary",C1783)),ISNUMBER(FIND("sperm",C1783)))</f>
        <v>1</v>
      </c>
      <c r="AD1783" t="b">
        <f>OR(ISNUMBER(FIND("human",B1783)),ISNUMBER(FIND("workers",B1783)),ISNUMBER(FIND("workforces",B1783)),ISNUMBER(FIND("occupational",B1783)),ISNUMBER(FIND("Case report",B1783)),ISNUMBER(FIND("Workplaces",B1783)),ISNUMBER(FIND("worker",B1783)))</f>
        <v>0</v>
      </c>
      <c r="AE1783" t="b">
        <f>OR(ISNUMBER(FIND(" plant ",C1783)),ISNUMBER(FIND("Plant ",C1783)),ISNUMBER(FIND("tomato",C1783)),ISNUMBER(FIND("plants",C1783)),ISNUMBER(FIND("Plants",C1783)),ISNUMBER(FIND("algae",C1783)),ISNUMBER(FIND("lettuce",C1783)),ISNUMBER(FIND("green gram sprouts ",C1783)),ISNUMBER(FIND("Cucurbita pepo",C1783)),ISNUMBER(FIND("bean ",C1783)),ISNUMBER(FIND("chloroplast",C1783)),ISNUMBER(FIND("chlorophyll",C1783)),ISNUMBER(FIND("seedling",C1783)),ISNUMBER(FIND("canola",C1783)),ISNUMBER(FIND("shoot",C1783)),ISNUMBER(FIND("photosynthes",C1783)),ISNUMBER(FIND(" leaves ",C1783)),,ISNUMBER(FIND("agriculture",C1783)),ISNUMBER(FIND(" crops ",C1783)))</f>
        <v>0</v>
      </c>
      <c r="AF1783" t="b">
        <f>OR(ISNUMBER(FIND("bacteria",C1783)),ISNUMBER(FIND("Bacteria",C1783)),ISNUMBER(FIND("Bacterium",C1783)),ISNUMBER(FIND("bacterium",C1783)),ISNUMBER(FIND(" coli ",C1783)))</f>
        <v>0</v>
      </c>
      <c r="AG1783" t="b">
        <f>OR(ISNUMBER(FIND("fungi",C1783)),ISNUMBER(FIND("Fungi",C1783)),ISNUMBER(FIND("fungus",C1783)),ISNUMBER(FIND("Fungus",C1783)),ISNUMBER(FIND("mushroom",C1783)),ISNUMBER(FIND("Mushroom",C1783)),ISNUMBER(FIND(" mold ",C1783)))</f>
        <v>0</v>
      </c>
      <c r="AH1783" t="b">
        <f>OR(ISNUMBER(FIND("Pig ",C1783)),ISNUMBER(FIND("pig ",C1783)),ISNUMBER(FIND("Pigs ",C1783)),ISNUMBER(FIND("pigs ",C1783)))</f>
        <v>0</v>
      </c>
      <c r="AI1783" t="b">
        <f>OR(ISNUMBER(FIND(" C. elegans",C1783)),ISNUMBER(FIND("Caenorhabditis elegans",C1783)),ISNUMBER(FIND("earthworms",C1783)),ISNUMBER(FIND(" Ficopomatus enigmaticus",C1783)),ISNUMBER(FIND("larva",C1783)),ISNUMBER(FIND("Lumbriculus variegatus",C1783)),ISNUMBER(FIND("nematode",C1783)))</f>
        <v>0</v>
      </c>
      <c r="AJ1783" t="b">
        <f>NOT(OR(AA1783,AB1783,AC1783,AD1783,AE1783,AF1783,AG1783,AH1783,AI1783))</f>
        <v>0</v>
      </c>
      <c r="AL1783" t="b">
        <f>OR(AA1783,AB1783,AD1783,AE1783,AF1783,AG1783,AH1783,AI1783)</f>
        <v>0</v>
      </c>
      <c r="AM1783" t="b">
        <f>IF(Table1[[#This Row],[In vivo?]],IF(Table1[[#This Row],[Cell]],FALSE,TRUE),FALSE)</f>
        <v>0</v>
      </c>
      <c r="AN1783" t="b">
        <f>AND(AC1783,AL1783)</f>
        <v>0</v>
      </c>
      <c r="AO1783" t="b">
        <f>IF(Table1[[#This Row],[Cell]],IF(Table1[[#This Row],[In vivo?]],FALSE,TRUE),FALSE)</f>
        <v>1</v>
      </c>
      <c r="AP1783" t="b">
        <f>NOT(OR(Table1[[#This Row],[In vivo?]],Table1[[#This Row],[Only in Cell]]))</f>
        <v>0</v>
      </c>
      <c r="AQ1783" t="str">
        <f>IF(OR(Table1[[#This Row],[Rodents]],Table1[[#This Row],[Human]],Table1[[#This Row],[Pig]]),OR(ISNUMBER(FIND("pulmonary",C1783)),ISNUMBER(FIND("lung",C1783))),"NA")</f>
        <v>NA</v>
      </c>
      <c r="AR1783" t="str">
        <f>IF(OR(Table1[[#This Row],[Rodents]],Table1[[#This Row],[Human]],Table1[[#This Row],[Pig]]),OR(ISNUMBER(FIND("skin",C1783)),ISNUMBER(FIND("dermal",C1783))),"NA")</f>
        <v>NA</v>
      </c>
      <c r="AS1783" t="str">
        <f>IF(OR(Table1[[#This Row],[Rodents]],Table1[[#This Row],[Human]],Table1[[#This Row],[Pig]]),OR(ISNUMBER(FIND("liver",C1783)),ISNUMBER(FIND("hepat",C1783))),"NA")</f>
        <v>NA</v>
      </c>
      <c r="AT1783" t="str">
        <f>IF(OR(Table1[[#This Row],[Rodents]],Table1[[#This Row],[Human]],Table1[[#This Row],[Pig]]),OR(ISNUMBER(FIND("kidney",C1783)),ISNUMBER(FIND("neph",C1783))),"NA")</f>
        <v>NA</v>
      </c>
      <c r="AU1783" t="str">
        <f>IF(OR(Table1[[#This Row],[Rodents]],Table1[[#This Row],[Human]],Table1[[#This Row],[Pig]]),OR(ISNUMBER(FIND("brain",C1783)),ISNUMBER(FIND("neur",C1783)),ISNUMBER(FIND("nerv",C1783))),"NA")</f>
        <v>NA</v>
      </c>
      <c r="AV1783" t="str">
        <f>IF(OR(Table1[[#This Row],[Rodents]],Table1[[#This Row],[Human]],Table1[[#This Row],[Pig]]),OR(ISNUMBER(FIND("heart",C1783)),ISNUMBER(FIND("cardi",C1783))),"NA")</f>
        <v>NA</v>
      </c>
      <c r="AW1783" t="str">
        <f>IF(OR(Table1[[#This Row],[Rodents]],Table1[[#This Row],[Human]],Table1[[#This Row],[Pig]]),OR(ISNUMBER(FIND("gastro",C1783)),ISNUMBER(FIND("intesti",C1783)),ISNUMBER(FIND("stomach",C1783))),"NA")</f>
        <v>NA</v>
      </c>
      <c r="AX1783" t="str">
        <f>IF(OR(Table1[[#This Row],[Rodents]],Table1[[#This Row],[Human]],Table1[[#This Row],[Pig]]),NOT(OR(AQ1783,AR1783,AS1783,AT1783,AU1783,AV1783,AW1783)),"NA")</f>
        <v>NA</v>
      </c>
      <c r="AY1783" t="b">
        <f>OR(ISNUMBER(FIND("SWCNT",C1783)),ISNUMBER(FIND("SWNT",C1783)),ISNUMBER(FIND("single-wall",C1783)),ISNUMBER(FIND("single wall",C1783)),ISNUMBER(FIND("Single wall",C1783)),ISNUMBER(FIND("Single-wall",C1783)),ISNUMBER(FIND("SWCNT",B1783)),ISNUMBER(FIND("SWNT",B1783)),ISNUMBER(FIND("single-wall",B1783)),ISNUMBER(FIND("single wall",B1783)),ISNUMBER(FIND("Single-wall",B1783)),ISNUMBER(FIND("Single wall",B1783)))</f>
        <v>1</v>
      </c>
      <c r="AZ1783" t="b">
        <f>OR(ISNUMBER(FIND("MWCNT",C1783)),ISNUMBER(FIND("MWNT",C1783)),ISNUMBER(FIND("multi-wall",C1783)),ISNUMBER(FIND("multi wall",C1783)),ISNUMBER(FIND("multiwall",C1783)),ISNUMBER(FIND("Multi-wall",C1783)),ISNUMBER(FIND("Multi wall",C1783)),ISNUMBER(FIND("Multiwall",C1783)),ISNUMBER(FIND("MWCNT",B1783)),ISNUMBER(FIND("MWNT",B1783)),ISNUMBER(FIND("multi-wall",B1783)),ISNUMBER(FIND("multi wall",B1783)),ISNUMBER(FIND("multiwall",B1783)),ISNUMBER(FIND("Multi-wall",B1783)),ISNUMBER(FIND("Multi wall",B1783)),ISNUMBER(FIND("Multiwall",B1783)),ISNUMBER(FIND("Double-wall",B1783)),ISNUMBER(FIND("Double wall",B1783)),ISNUMBER(FIND("Doublewall",B1783)),ISNUMBER(FIND("double-wall",B1783)),ISNUMBER(FIND("double wall",B1783)),ISNUMBER(FIND("doublewall",B1783)))</f>
        <v>1</v>
      </c>
      <c r="BA1783" t="b">
        <f>AND(Table1[[#This Row],[SWCNT]],Table1[[#This Row],[MWCNT]])</f>
        <v>1</v>
      </c>
      <c r="BB1783" t="b">
        <f>IF(Table1[[#This Row],[SWCNT]]=TRUE,FALSE,IF(Table1[[#This Row],[MWCNT]]=TRUE,FALSE,TRUE))</f>
        <v>0</v>
      </c>
      <c r="BC1783" s="18"/>
    </row>
    <row r="1784" spans="1:55" ht="222">
      <c r="A1784" t="s">
        <v>5164</v>
      </c>
      <c r="B1784" s="2" t="s">
        <v>5166</v>
      </c>
      <c r="C1784" s="16" t="s">
        <v>5168</v>
      </c>
      <c r="D1784" s="17" t="s">
        <v>4727</v>
      </c>
      <c r="E1784" s="2">
        <v>2010</v>
      </c>
      <c r="F1784" t="b">
        <f>OR(ISNUMBER(FIND("cytotoxic",C1784)),ISNUMBER(FIND("Cytotoxic",C1784)),ISNUMBER(FIND("cellular toxicity",C1784)),ISNUMBER(FIND("cell death",C1784)),ISNUMBER(FIND("viable",C1784)),ISNUMBER(FIND("phytotoxic",C1784)),ISNUMBER(FIND("acute toxicity",C1784)),ISNUMBER(FIND("MTT",C1784)),ISNUMBER(FIND("survival",C1784)),ISNUMBER(FIND("prolifer",C1784)),ISNUMBER(FIND("apoptosis",C1784)),ISNUMBER(FIND("neurotoxic",C1784)),ISNUMBER(FIND("  lysis ",C1784)),ISNUMBER(FIND("necrosis",C1784)),ISNUMBER(FIND("cellular death",C1784))*3,ISNUMBER(FIND("LDH",C1784)),ISNUMBER(FIND("Acute toxicity",C1784)))</f>
        <v>1</v>
      </c>
      <c r="G1784" t="b">
        <f>OR(ISNUMBER(FIND("genotoxic",C1784)),ISNUMBER(FIND("genotoxicity",C1784)),ISNUMBER(FIND("DNA damage",C1784)),ISNUMBER(FIND("DNA",C1784)),ISNUMBER(FIND("RNA",C1784)),ISNUMBER(FIND("mesothelioma",C1784)),ISNUMBER(FIND("carcino",C1784)),ISNUMBER(FIND("mutagen",C1784)),ISNUMBER(FIND("genetic",C1784)))</f>
        <v>1</v>
      </c>
      <c r="H1784" t="b">
        <f>OR(ISNUMBER(FIND("inflammatory",C1784)),ISNUMBER(FIND("inflamm",C1784)))</f>
        <v>0</v>
      </c>
      <c r="I1784" t="b">
        <f>OR(ISNUMBER(FIND("immune",C1784)),ISNUMBER(FIND("immunological",C1784)),ISNUMBER(FIND("interleuk",C1784)),ISNUMBER(FIND("platelet activation",C1784)),ISNUMBER(FIND("monocyte",C1784)),ISNUMBER(FIND("leukocyte",C1784)),ISNUMBER(FIND("cytokine",C1784)),ISNUMBER(FIND("CD4",C1784)),ISNUMBER(FIND("CD8",C1784)),ISNUMBER(FIND("T-cell",C1784)))</f>
        <v>0</v>
      </c>
      <c r="J1784" t="b">
        <f>OR(ISNUMBER(FIND("reactive oxygen",C1784)),ISNUMBER(FIND("ROS",C1784)),ISNUMBER(FIND("free radical",C1784)),ISNUMBER(FIND("oxidative stress",C1784)),ISNUMBER(FIND("peroxid",C1784)),ISNUMBER(FIND("oxidative",C1784)),ISNUMBER(FIND("antioxid",C1784)))</f>
        <v>0</v>
      </c>
      <c r="K1784" t="b">
        <f>OR(ISNUMBER(FIND("autophag",C1784)))</f>
        <v>0</v>
      </c>
      <c r="L1784" t="b">
        <f>OR(ISNUMBER(FIND("morpholog",C1784)))</f>
        <v>0</v>
      </c>
      <c r="M1784" t="b">
        <f>OR(ISNUMBER(FIND("fibrosis",C1784)),ISNUMBER(FIND("Fibrosis",C1784)),ISNUMBER(FIND("fibrot",C1784)))</f>
        <v>0</v>
      </c>
      <c r="N1784" t="b">
        <f>OR(ISNUMBER(FIND("offspring",C1784)),ISNUMBER(FIND("Parental",C1784)),ISNUMBER(FIND("parental",C1784)),ISNUMBER(FIND("germline",C1784)),ISNUMBER(FIND("reproduc",C1784)),ISNUMBER(FIND("embryo",C1784)))</f>
        <v>0</v>
      </c>
      <c r="O1784" t="b">
        <f>OR(ISNUMBER(FIND("metabol",C1784)),ISNUMBER(FIND("Metabol",C1784)),ISNUMBER(FIND("digest",C1784)),ISNUMBER(FIND("mitochon",C1784)))</f>
        <v>0</v>
      </c>
      <c r="P1784" t="b">
        <f>OR(ISNUMBER(FIND("ecotox",C1784)),ISNUMBER(FIND("Ecotox",B1784)),ISNUMBER(FIND("ecotox",B1784)),ISNUMBER(FIND("Ecotox",C1784)))</f>
        <v>0</v>
      </c>
      <c r="Q1784" t="b">
        <f>OR(ISNUMBER(FIND("Bioaccum",C1784)),ISNUMBER(FIND("bioaccum",C1784)),ISNUMBER(FIND("accum",C1784)))</f>
        <v>0</v>
      </c>
      <c r="R1784" t="b">
        <f>OR(ISNUMBER(FIND("Occupation",C1784)),ISNUMBER(FIND("occupation",C1784)),ISNUMBER(FIND("worker",C1784)),ISNUMBER(FIND("workforce",C1784)))</f>
        <v>1</v>
      </c>
      <c r="S1784" t="b">
        <f>NOT(OR(F1784,G1784,H1784,I1784,J1784,K1784,L1784,M1784,N1784,O1784,P1784,Q1784,R1784))</f>
        <v>0</v>
      </c>
      <c r="U1784" t="b">
        <f>OR(Table1[[#This Row],[Inflammation]],Table1[[#This Row],[Immune]])</f>
        <v>0</v>
      </c>
      <c r="V1784" t="str">
        <f>IF(OR(Table1[[#This Row],[Rodents]],Table1[[#This Row],[Human]],Table1[[#This Row],[Pig]]),OR(ISNUMBER(FIND("intratrach",C1784)),ISNUMBER(FIND("nasal ",C1784)),ISNUMBER(FIND("instill",C1784))),"NA")</f>
        <v>NA</v>
      </c>
      <c r="W1784" t="str">
        <f>IF(OR(Table1[[#This Row],[Rodents]],Table1[[#This Row],[Human]],Table1[[#This Row],[Pig]]),OR(ISNUMBER(FIND("dermal",C1784)),ISNUMBER(FIND("skin ",C1784))),"NA")</f>
        <v>NA</v>
      </c>
      <c r="X1784" t="str">
        <f>IF(OR(Table1[[#This Row],[Rodents]],Table1[[#This Row],[Human]],Table1[[#This Row],[Pig]]),OR(ISNUMBER(FIND("injected",C1784)),ISNUMBER(FIND("periton",C1784)),ISNUMBER(FIND("intrascrot",C1784))),"NA")</f>
        <v>NA</v>
      </c>
      <c r="Y1784" t="str">
        <f>IF(OR(Table1[[#This Row],[Rodents]],Table1[[#This Row],[Human]],Table1[[#This Row],[Pig]]),NOT(OR(Table1[[#This Row],[Inhaled/Intratracheal/intranasal]],Table1[[#This Row],[Dermal]],Table1[[#This Row],[Injected]])),"NA")</f>
        <v>NA</v>
      </c>
      <c r="AA1784" t="b">
        <f>OR(ISNUMBER(FIND("fish ",C1784)),ISNUMBER(FIND("Fish ",C1784)),ISNUMBER(FIND("aquatic",C1784)),ISNUMBER(FIND("daphnids",C1784)),ISNUMBER(FIND("Carcinus maenas",C1784)),ISNUMBER(FIND("Daphnia",C1784)),ISNUMBER(FIND("Ruditapes philippinarum",C1784)),ISNUMBER(FIND("daphnia",C1784)),ISNUMBER(FIND("marine",C1784)),ISNUMBER(FIND("mussel",C1784)),ISNUMBER(FIND("algae",C1784)),ISNUMBER(FIND("Donax faba",C1784)),ISNUMBER(FIND("estuarine",C1784)),ISNUMBER(FIND("snail",C1784)),ISNUMBER(FIND("Prorocentrum donghaiense",C1784)) )</f>
        <v>0</v>
      </c>
      <c r="AB1784" t="b">
        <f>OR(ISNUMBER(FIND(" rat ",C1784)),ISNUMBER(FIND(" rats ",C1784)),ISNUMBER(FIND(" Rats ",C1784)),ISNUMBER(FIND(" Rat ",C1784)),ISNUMBER(FIND(" rat.",C1784)),ISNUMBER(FIND(" rats.",C1784)),ISNUMBER(FIND("mouse",C1784)),ISNUMBER(FIND("mice",C1784)), ISNUMBER(FIND(" Mice",C1784)))</f>
        <v>0</v>
      </c>
      <c r="AC1784" t="b">
        <f>OR(ISNUMBER(FIND(" cell ",C1784)),ISNUMBER(FIND("fibroblast",C1784)),ISNUMBER(FIND("macrophage",C1784)),ISNUMBER(FIND("epithelial",C1784)),ISNUMBER(FIND("endothelial",C1784)),ISNUMBER(FIND("neuron",C1784)),ISNUMBER(FIND(" cells ",C1784)),ISNUMBER(FIND("RBC",C1784)),ISNUMBER(FIND("mitochond",C1784)),ISNUMBER(FIND("adipocyte",C1784)),ISNUMBER(FIND("osteo",C1784)),ISNUMBER(FIND("keratin",C1784)),ISNUMBER(FIND(" cell's ",C1784)),ISNUMBER(FIND("eukary",C1784)),ISNUMBER(FIND("sperm",C1784)))</f>
        <v>1</v>
      </c>
      <c r="AD1784" t="b">
        <v>0</v>
      </c>
      <c r="AE1784" t="b">
        <f>OR(ISNUMBER(FIND(" plant ",C1784)),ISNUMBER(FIND("Plant ",C1784)),ISNUMBER(FIND("tomato",C1784)),ISNUMBER(FIND("plants",C1784)),ISNUMBER(FIND("Plants",C1784)),ISNUMBER(FIND("algae",C1784)),ISNUMBER(FIND("lettuce",C1784)),ISNUMBER(FIND("green gram sprouts ",C1784)),ISNUMBER(FIND("Cucurbita pepo",C1784)),ISNUMBER(FIND("bean ",C1784)),ISNUMBER(FIND("chloroplast",C1784)),ISNUMBER(FIND("chlorophyll",C1784)),ISNUMBER(FIND("seedling",C1784)),ISNUMBER(FIND("canola",C1784)),ISNUMBER(FIND("shoot",C1784)),ISNUMBER(FIND("photosynthes",C1784)),ISNUMBER(FIND(" leaves ",C1784)),,ISNUMBER(FIND("agriculture",C1784)),ISNUMBER(FIND(" crops ",C1784)))</f>
        <v>0</v>
      </c>
      <c r="AF1784" t="b">
        <f>OR(ISNUMBER(FIND("bacteria",C1784)),ISNUMBER(FIND("Bacteria",C1784)),ISNUMBER(FIND("Bacterium",C1784)),ISNUMBER(FIND("bacterium",C1784)),ISNUMBER(FIND(" coli ",C1784)))</f>
        <v>0</v>
      </c>
      <c r="AG1784" t="b">
        <f>OR(ISNUMBER(FIND("fungi",C1784)),ISNUMBER(FIND("Fungi",C1784)),ISNUMBER(FIND("fungus",C1784)),ISNUMBER(FIND("Fungus",C1784)),ISNUMBER(FIND("mushroom",C1784)),ISNUMBER(FIND("Mushroom",C1784)),ISNUMBER(FIND(" mold ",C1784)))</f>
        <v>0</v>
      </c>
      <c r="AH1784" t="b">
        <f>OR(ISNUMBER(FIND("Pig ",C1784)),ISNUMBER(FIND("pig ",C1784)),ISNUMBER(FIND("Pigs ",C1784)),ISNUMBER(FIND("pigs ",C1784)))</f>
        <v>0</v>
      </c>
      <c r="AI1784" t="b">
        <f>OR(ISNUMBER(FIND(" C. elegans",C1784)),ISNUMBER(FIND("Caenorhabditis elegans",C1784)),ISNUMBER(FIND("earthworms",C1784)),ISNUMBER(FIND(" Ficopomatus enigmaticus",C1784)),ISNUMBER(FIND("larva",C1784)),ISNUMBER(FIND("Lumbriculus variegatus",C1784)),ISNUMBER(FIND("nematode",C1784)))</f>
        <v>0</v>
      </c>
      <c r="AJ1784" t="b">
        <f>NOT(OR(AA1784,AB1784,AC1784,AD1784,AE1784,AF1784,AG1784,AH1784,AI1784))</f>
        <v>0</v>
      </c>
      <c r="AL1784" t="b">
        <f>OR(AA1784,AB1784,AD1784,AE1784,AF1784,AG1784,AH1784,AI1784)</f>
        <v>0</v>
      </c>
      <c r="AM1784" t="b">
        <f>IF(Table1[[#This Row],[In vivo?]],IF(Table1[[#This Row],[Cell]],FALSE,TRUE),FALSE)</f>
        <v>0</v>
      </c>
      <c r="AN1784" t="b">
        <f>AND(AC1784,AL1784)</f>
        <v>0</v>
      </c>
      <c r="AO1784" t="b">
        <f>IF(Table1[[#This Row],[Cell]],IF(Table1[[#This Row],[In vivo?]],FALSE,TRUE),FALSE)</f>
        <v>1</v>
      </c>
      <c r="AP1784" t="b">
        <f>NOT(OR(Table1[[#This Row],[In vivo?]],Table1[[#This Row],[Only in Cell]]))</f>
        <v>0</v>
      </c>
      <c r="AQ1784" t="str">
        <f>IF(OR(Table1[[#This Row],[Rodents]],Table1[[#This Row],[Human]],Table1[[#This Row],[Pig]]),OR(ISNUMBER(FIND("pulmonary",C1784)),ISNUMBER(FIND("lung",C1784))),"NA")</f>
        <v>NA</v>
      </c>
      <c r="AR1784" t="str">
        <f>IF(OR(Table1[[#This Row],[Rodents]],Table1[[#This Row],[Human]],Table1[[#This Row],[Pig]]),OR(ISNUMBER(FIND("skin",C1784)),ISNUMBER(FIND("dermal",C1784))),"NA")</f>
        <v>NA</v>
      </c>
      <c r="AS1784" t="str">
        <f>IF(OR(Table1[[#This Row],[Rodents]],Table1[[#This Row],[Human]],Table1[[#This Row],[Pig]]),OR(ISNUMBER(FIND("liver",C1784)),ISNUMBER(FIND("hepat",C1784))),"NA")</f>
        <v>NA</v>
      </c>
      <c r="AT1784" t="str">
        <f>IF(OR(Table1[[#This Row],[Rodents]],Table1[[#This Row],[Human]],Table1[[#This Row],[Pig]]),OR(ISNUMBER(FIND("kidney",C1784)),ISNUMBER(FIND("neph",C1784))),"NA")</f>
        <v>NA</v>
      </c>
      <c r="AU1784" t="str">
        <f>IF(OR(Table1[[#This Row],[Rodents]],Table1[[#This Row],[Human]],Table1[[#This Row],[Pig]]),OR(ISNUMBER(FIND("brain",C1784)),ISNUMBER(FIND("neur",C1784)),ISNUMBER(FIND("nerv",C1784))),"NA")</f>
        <v>NA</v>
      </c>
      <c r="AV1784" t="str">
        <f>IF(OR(Table1[[#This Row],[Rodents]],Table1[[#This Row],[Human]],Table1[[#This Row],[Pig]]),OR(ISNUMBER(FIND("heart",C1784)),ISNUMBER(FIND("cardi",C1784))),"NA")</f>
        <v>NA</v>
      </c>
      <c r="AW1784" t="str">
        <f>IF(OR(Table1[[#This Row],[Rodents]],Table1[[#This Row],[Human]],Table1[[#This Row],[Pig]]),OR(ISNUMBER(FIND("gastro",C1784)),ISNUMBER(FIND("intesti",C1784)),ISNUMBER(FIND("stomach",C1784))),"NA")</f>
        <v>NA</v>
      </c>
      <c r="AX1784" t="str">
        <f>IF(OR(Table1[[#This Row],[Rodents]],Table1[[#This Row],[Human]],Table1[[#This Row],[Pig]]),NOT(OR(AQ1784,AR1784,AS1784,AT1784,AU1784,AV1784,AW1784)),"NA")</f>
        <v>NA</v>
      </c>
      <c r="AY1784" t="b">
        <f>OR(ISNUMBER(FIND("SWCNT",C1784)),ISNUMBER(FIND("SWNT",C1784)),ISNUMBER(FIND("single-wall",C1784)),ISNUMBER(FIND("single wall",C1784)),ISNUMBER(FIND("Single wall",C1784)),ISNUMBER(FIND("Single-wall",C1784)),ISNUMBER(FIND("SWCNT",B1784)),ISNUMBER(FIND("SWNT",B1784)),ISNUMBER(FIND("single-wall",B1784)),ISNUMBER(FIND("single wall",B1784)),ISNUMBER(FIND("Single-wall",B1784)),ISNUMBER(FIND("Single wall",B1784)))</f>
        <v>0</v>
      </c>
      <c r="AZ1784" t="b">
        <f>OR(ISNUMBER(FIND("MWCNT",C1784)),ISNUMBER(FIND("MWNT",C1784)),ISNUMBER(FIND("multi-wall",C1784)),ISNUMBER(FIND("multi wall",C1784)),ISNUMBER(FIND("multiwall",C1784)),ISNUMBER(FIND("Multi-wall",C1784)),ISNUMBER(FIND("Multi wall",C1784)),ISNUMBER(FIND("Multiwall",C1784)),ISNUMBER(FIND("MWCNT",B1784)),ISNUMBER(FIND("MWNT",B1784)),ISNUMBER(FIND("multi-wall",B1784)),ISNUMBER(FIND("multi wall",B1784)),ISNUMBER(FIND("multiwall",B1784)),ISNUMBER(FIND("Multi-wall",B1784)),ISNUMBER(FIND("Multi wall",B1784)),ISNUMBER(FIND("Multiwall",B1784)),ISNUMBER(FIND("Double-wall",B1784)),ISNUMBER(FIND("Double wall",B1784)),ISNUMBER(FIND("Doublewall",B1784)),ISNUMBER(FIND("double-wall",B1784)),ISNUMBER(FIND("double wall",B1784)),ISNUMBER(FIND("doublewall",B1784)))</f>
        <v>1</v>
      </c>
      <c r="BA1784" t="b">
        <f>AND(Table1[[#This Row],[SWCNT]],Table1[[#This Row],[MWCNT]])</f>
        <v>0</v>
      </c>
      <c r="BB1784" t="b">
        <f>IF(Table1[[#This Row],[SWCNT]]=TRUE,FALSE,IF(Table1[[#This Row],[MWCNT]]=TRUE,FALSE,TRUE))</f>
        <v>0</v>
      </c>
      <c r="BC1784" s="18"/>
    </row>
    <row r="1785" spans="1:55" ht="222">
      <c r="A1785" t="s">
        <v>5178</v>
      </c>
      <c r="B1785" s="2" t="s">
        <v>5180</v>
      </c>
      <c r="C1785" s="16" t="s">
        <v>5182</v>
      </c>
      <c r="D1785" s="17" t="s">
        <v>260</v>
      </c>
      <c r="E1785" s="2">
        <v>2010</v>
      </c>
      <c r="F1785" t="b">
        <f>OR(ISNUMBER(FIND("cytotoxic",C1785)),ISNUMBER(FIND("Cytotoxic",C1785)),ISNUMBER(FIND("cellular toxicity",C1785)),ISNUMBER(FIND("cell death",C1785)),ISNUMBER(FIND("viable",C1785)),ISNUMBER(FIND("phytotoxic",C1785)),ISNUMBER(FIND("acute toxicity",C1785)),ISNUMBER(FIND("MTT",C1785)),ISNUMBER(FIND("survival",C1785)),ISNUMBER(FIND("prolifer",C1785)),ISNUMBER(FIND("apoptosis",C1785)),ISNUMBER(FIND("neurotoxic",C1785)),ISNUMBER(FIND("  lysis ",C1785)),ISNUMBER(FIND("necrosis",C1785)),ISNUMBER(FIND("cellular death",C1785))*3,ISNUMBER(FIND("LDH",C1785)),ISNUMBER(FIND("Acute toxicity",C1785)))</f>
        <v>1</v>
      </c>
      <c r="G1785" t="b">
        <f>OR(ISNUMBER(FIND("genotoxic",C1785)),ISNUMBER(FIND("genotoxicity",C1785)),ISNUMBER(FIND("DNA damage",C1785)),ISNUMBER(FIND("DNA",C1785)),ISNUMBER(FIND("RNA",C1785)),ISNUMBER(FIND("mesothelioma",C1785)),ISNUMBER(FIND("carcino",C1785)),ISNUMBER(FIND("mutagen",C1785)),ISNUMBER(FIND("genetic",C1785)))</f>
        <v>1</v>
      </c>
      <c r="H1785" t="b">
        <f>OR(ISNUMBER(FIND("inflammatory",C1785)),ISNUMBER(FIND("inflamm",C1785)))</f>
        <v>0</v>
      </c>
      <c r="I1785" t="b">
        <f>OR(ISNUMBER(FIND("immune",C1785)),ISNUMBER(FIND("immunological",C1785)),ISNUMBER(FIND("interleuk",C1785)),ISNUMBER(FIND("platelet activation",C1785)),ISNUMBER(FIND("monocyte",C1785)),ISNUMBER(FIND("leukocyte",C1785)),ISNUMBER(FIND("cytokine",C1785)),ISNUMBER(FIND("CD4",C1785)),ISNUMBER(FIND("CD8",C1785)),ISNUMBER(FIND("T-cell",C1785)))</f>
        <v>0</v>
      </c>
      <c r="J1785" t="b">
        <f>OR(ISNUMBER(FIND("reactive oxygen",C1785)),ISNUMBER(FIND("ROS",C1785)),ISNUMBER(FIND("free radical",C1785)),ISNUMBER(FIND("oxidative stress",C1785)),ISNUMBER(FIND("peroxid",C1785)),ISNUMBER(FIND("oxidative",C1785)),ISNUMBER(FIND("antioxid",C1785)))</f>
        <v>1</v>
      </c>
      <c r="K1785" t="b">
        <f>OR(ISNUMBER(FIND("autophag",C1785)))</f>
        <v>0</v>
      </c>
      <c r="L1785" t="b">
        <f>OR(ISNUMBER(FIND("morpholog",C1785)))</f>
        <v>0</v>
      </c>
      <c r="M1785" t="b">
        <f>OR(ISNUMBER(FIND("fibrosis",C1785)),ISNUMBER(FIND("Fibrosis",C1785)),ISNUMBER(FIND("fibrot",C1785)))</f>
        <v>0</v>
      </c>
      <c r="N1785" t="b">
        <f>OR(ISNUMBER(FIND("offspring",C1785)),ISNUMBER(FIND("Parental",C1785)),ISNUMBER(FIND("parental",C1785)),ISNUMBER(FIND("germline",C1785)),ISNUMBER(FIND("reproduc",C1785)),ISNUMBER(FIND("embryo",C1785)))</f>
        <v>0</v>
      </c>
      <c r="O1785" t="b">
        <f>OR(ISNUMBER(FIND("metabol",C1785)),ISNUMBER(FIND("Metabol",C1785)),ISNUMBER(FIND("digest",C1785)),ISNUMBER(FIND("mitochon",C1785)))</f>
        <v>0</v>
      </c>
      <c r="P1785" t="b">
        <f>OR(ISNUMBER(FIND("ecotox",C1785)),ISNUMBER(FIND("Ecotox",B1785)),ISNUMBER(FIND("ecotox",B1785)),ISNUMBER(FIND("Ecotox",C1785)))</f>
        <v>0</v>
      </c>
      <c r="Q1785" t="b">
        <f>OR(ISNUMBER(FIND("Bioaccum",C1785)),ISNUMBER(FIND("bioaccum",C1785)),ISNUMBER(FIND("accum",C1785)))</f>
        <v>0</v>
      </c>
      <c r="R1785" t="b">
        <f>OR(ISNUMBER(FIND("Occupation",C1785)),ISNUMBER(FIND("occupation",C1785)),ISNUMBER(FIND("worker",C1785)),ISNUMBER(FIND("workforce",C1785)))</f>
        <v>0</v>
      </c>
      <c r="S1785" t="b">
        <f>NOT(OR(F1785,G1785,H1785,I1785,J1785,K1785,L1785,M1785,N1785,O1785,P1785,Q1785,R1785))</f>
        <v>0</v>
      </c>
      <c r="U1785" t="b">
        <f>OR(Table1[[#This Row],[Inflammation]],Table1[[#This Row],[Immune]])</f>
        <v>0</v>
      </c>
      <c r="V1785" t="str">
        <f>IF(OR(Table1[[#This Row],[Rodents]],Table1[[#This Row],[Human]],Table1[[#This Row],[Pig]]),OR(ISNUMBER(FIND("intratrach",C1785)),ISNUMBER(FIND("nasal ",C1785)),ISNUMBER(FIND("instill",C1785))),"NA")</f>
        <v>NA</v>
      </c>
      <c r="W1785" t="str">
        <f>IF(OR(Table1[[#This Row],[Rodents]],Table1[[#This Row],[Human]],Table1[[#This Row],[Pig]]),OR(ISNUMBER(FIND("dermal",C1785)),ISNUMBER(FIND("skin ",C1785))),"NA")</f>
        <v>NA</v>
      </c>
      <c r="X1785" t="str">
        <f>IF(OR(Table1[[#This Row],[Rodents]],Table1[[#This Row],[Human]],Table1[[#This Row],[Pig]]),OR(ISNUMBER(FIND("injected",C1785)),ISNUMBER(FIND("periton",C1785)),ISNUMBER(FIND("intrascrot",C1785))),"NA")</f>
        <v>NA</v>
      </c>
      <c r="Y1785" t="str">
        <f>IF(OR(Table1[[#This Row],[Rodents]],Table1[[#This Row],[Human]],Table1[[#This Row],[Pig]]),NOT(OR(Table1[[#This Row],[Inhaled/Intratracheal/intranasal]],Table1[[#This Row],[Dermal]],Table1[[#This Row],[Injected]])),"NA")</f>
        <v>NA</v>
      </c>
      <c r="AA1785" t="b">
        <f>OR(ISNUMBER(FIND("fish ",C1785)),ISNUMBER(FIND("Fish ",C1785)),ISNUMBER(FIND("aquatic",C1785)),ISNUMBER(FIND("daphnids",C1785)),ISNUMBER(FIND("Carcinus maenas",C1785)),ISNUMBER(FIND("Daphnia",C1785)),ISNUMBER(FIND("Ruditapes philippinarum",C1785)),ISNUMBER(FIND("daphnia",C1785)),ISNUMBER(FIND("marine",C1785)),ISNUMBER(FIND("mussel",C1785)),ISNUMBER(FIND("algae",C1785)),ISNUMBER(FIND("Donax faba",C1785)),ISNUMBER(FIND("estuarine",C1785)),ISNUMBER(FIND("snail",C1785)),ISNUMBER(FIND("Prorocentrum donghaiense",C1785)) )</f>
        <v>0</v>
      </c>
      <c r="AB1785" t="b">
        <f>OR(ISNUMBER(FIND(" rat ",C1785)),ISNUMBER(FIND(" rats ",C1785)),ISNUMBER(FIND(" Rats ",C1785)),ISNUMBER(FIND(" Rat ",C1785)),ISNUMBER(FIND(" rat.",C1785)),ISNUMBER(FIND(" rats.",C1785)),ISNUMBER(FIND("mouse",C1785)),ISNUMBER(FIND("mice",C1785)), ISNUMBER(FIND(" Mice",C1785)))</f>
        <v>0</v>
      </c>
      <c r="AC1785" t="b">
        <f>OR(ISNUMBER(FIND(" cell ",C1785)),ISNUMBER(FIND("fibroblast",C1785)),ISNUMBER(FIND("macrophage",C1785)),ISNUMBER(FIND("epithelial",C1785)),ISNUMBER(FIND("endothelial",C1785)),ISNUMBER(FIND("neuron",C1785)),ISNUMBER(FIND(" cells ",C1785)),ISNUMBER(FIND("RBC",C1785)),ISNUMBER(FIND("mitochond",C1785)),ISNUMBER(FIND("adipocyte",C1785)),ISNUMBER(FIND("osteo",C1785)),ISNUMBER(FIND("keratin",C1785)),ISNUMBER(FIND(" cell's ",C1785)),ISNUMBER(FIND("eukary",C1785)),ISNUMBER(FIND("sperm",C1785)))</f>
        <v>1</v>
      </c>
      <c r="AD1785" t="b">
        <f>OR(ISNUMBER(FIND("human",B1785)),ISNUMBER(FIND("workers",B1785)),ISNUMBER(FIND("workforces",B1785)),ISNUMBER(FIND("occupational",B1785)),ISNUMBER(FIND("Case report",B1785)),ISNUMBER(FIND("Workplaces",B1785)),ISNUMBER(FIND("worker",B1785)))</f>
        <v>0</v>
      </c>
      <c r="AE1785" t="b">
        <f>OR(ISNUMBER(FIND(" plant ",C1785)),ISNUMBER(FIND("Plant ",C1785)),ISNUMBER(FIND("tomato",C1785)),ISNUMBER(FIND("plants",C1785)),ISNUMBER(FIND("Plants",C1785)),ISNUMBER(FIND("algae",C1785)),ISNUMBER(FIND("lettuce",C1785)),ISNUMBER(FIND("green gram sprouts ",C1785)),ISNUMBER(FIND("Cucurbita pepo",C1785)),ISNUMBER(FIND("bean ",C1785)),ISNUMBER(FIND("chloroplast",C1785)),ISNUMBER(FIND("chlorophyll",C1785)),ISNUMBER(FIND("seedling",C1785)),ISNUMBER(FIND("canola",C1785)),ISNUMBER(FIND("shoot",C1785)),ISNUMBER(FIND("photosynthes",C1785)),ISNUMBER(FIND(" leaves ",C1785)),,ISNUMBER(FIND("agriculture",C1785)),ISNUMBER(FIND(" crops ",C1785)))</f>
        <v>0</v>
      </c>
      <c r="AF1785" t="b">
        <f>OR(ISNUMBER(FIND("bacteria",C1785)),ISNUMBER(FIND("Bacteria",C1785)),ISNUMBER(FIND("Bacterium",C1785)),ISNUMBER(FIND("bacterium",C1785)),ISNUMBER(FIND(" coli ",C1785)))</f>
        <v>0</v>
      </c>
      <c r="AG1785" t="b">
        <f>OR(ISNUMBER(FIND("fungi",C1785)),ISNUMBER(FIND("Fungi",C1785)),ISNUMBER(FIND("fungus",C1785)),ISNUMBER(FIND("Fungus",C1785)),ISNUMBER(FIND("mushroom",C1785)),ISNUMBER(FIND("Mushroom",C1785)),ISNUMBER(FIND(" mold ",C1785)))</f>
        <v>0</v>
      </c>
      <c r="AH1785" t="b">
        <f>OR(ISNUMBER(FIND("Pig ",C1785)),ISNUMBER(FIND("pig ",C1785)),ISNUMBER(FIND("Pigs ",C1785)),ISNUMBER(FIND("pigs ",C1785)))</f>
        <v>0</v>
      </c>
      <c r="AI1785" t="b">
        <f>OR(ISNUMBER(FIND(" C. elegans",C1785)),ISNUMBER(FIND("Caenorhabditis elegans",C1785)),ISNUMBER(FIND("earthworms",C1785)),ISNUMBER(FIND(" Ficopomatus enigmaticus",C1785)),ISNUMBER(FIND("larva",C1785)),ISNUMBER(FIND("Lumbriculus variegatus",C1785)),ISNUMBER(FIND("nematode",C1785)))</f>
        <v>0</v>
      </c>
      <c r="AJ1785" t="b">
        <f>NOT(OR(AA1785,AB1785,AC1785,AD1785,AE1785,AF1785,AG1785,AH1785,AI1785))</f>
        <v>0</v>
      </c>
      <c r="AL1785" t="b">
        <f>OR(AA1785,AB1785,AD1785,AE1785,AF1785,AG1785,AH1785,AI1785)</f>
        <v>0</v>
      </c>
      <c r="AM1785" t="b">
        <f>IF(Table1[[#This Row],[In vivo?]],IF(Table1[[#This Row],[Cell]],FALSE,TRUE),FALSE)</f>
        <v>0</v>
      </c>
      <c r="AN1785" t="b">
        <f>AND(AC1785,AL1785)</f>
        <v>0</v>
      </c>
      <c r="AO1785" t="b">
        <f>IF(Table1[[#This Row],[Cell]],IF(Table1[[#This Row],[In vivo?]],FALSE,TRUE),FALSE)</f>
        <v>1</v>
      </c>
      <c r="AP1785" t="b">
        <f>NOT(OR(Table1[[#This Row],[In vivo?]],Table1[[#This Row],[Only in Cell]]))</f>
        <v>0</v>
      </c>
      <c r="AQ1785" t="str">
        <f>IF(OR(Table1[[#This Row],[Rodents]],Table1[[#This Row],[Human]],Table1[[#This Row],[Pig]]),OR(ISNUMBER(FIND("pulmonary",C1785)),ISNUMBER(FIND("lung",C1785))),"NA")</f>
        <v>NA</v>
      </c>
      <c r="AR1785" t="str">
        <f>IF(OR(Table1[[#This Row],[Rodents]],Table1[[#This Row],[Human]],Table1[[#This Row],[Pig]]),OR(ISNUMBER(FIND("skin",C1785)),ISNUMBER(FIND("dermal",C1785))),"NA")</f>
        <v>NA</v>
      </c>
      <c r="AS1785" t="str">
        <f>IF(OR(Table1[[#This Row],[Rodents]],Table1[[#This Row],[Human]],Table1[[#This Row],[Pig]]),OR(ISNUMBER(FIND("liver",C1785)),ISNUMBER(FIND("hepat",C1785))),"NA")</f>
        <v>NA</v>
      </c>
      <c r="AT1785" t="str">
        <f>IF(OR(Table1[[#This Row],[Rodents]],Table1[[#This Row],[Human]],Table1[[#This Row],[Pig]]),OR(ISNUMBER(FIND("kidney",C1785)),ISNUMBER(FIND("neph",C1785))),"NA")</f>
        <v>NA</v>
      </c>
      <c r="AU1785" t="str">
        <f>IF(OR(Table1[[#This Row],[Rodents]],Table1[[#This Row],[Human]],Table1[[#This Row],[Pig]]),OR(ISNUMBER(FIND("brain",C1785)),ISNUMBER(FIND("neur",C1785)),ISNUMBER(FIND("nerv",C1785))),"NA")</f>
        <v>NA</v>
      </c>
      <c r="AV1785" t="str">
        <f>IF(OR(Table1[[#This Row],[Rodents]],Table1[[#This Row],[Human]],Table1[[#This Row],[Pig]]),OR(ISNUMBER(FIND("heart",C1785)),ISNUMBER(FIND("cardi",C1785))),"NA")</f>
        <v>NA</v>
      </c>
      <c r="AW1785" t="str">
        <f>IF(OR(Table1[[#This Row],[Rodents]],Table1[[#This Row],[Human]],Table1[[#This Row],[Pig]]),OR(ISNUMBER(FIND("gastro",C1785)),ISNUMBER(FIND("intesti",C1785)),ISNUMBER(FIND("stomach",C1785))),"NA")</f>
        <v>NA</v>
      </c>
      <c r="AX1785" t="str">
        <f>IF(OR(Table1[[#This Row],[Rodents]],Table1[[#This Row],[Human]],Table1[[#This Row],[Pig]]),NOT(OR(AQ1785,AR1785,AS1785,AT1785,AU1785,AV1785,AW1785)),"NA")</f>
        <v>NA</v>
      </c>
      <c r="AY1785" t="b">
        <f>OR(ISNUMBER(FIND("SWCNT",C1785)),ISNUMBER(FIND("SWNT",C1785)),ISNUMBER(FIND("single-wall",C1785)),ISNUMBER(FIND("single wall",C1785)),ISNUMBER(FIND("Single wall",C1785)),ISNUMBER(FIND("Single-wall",C1785)),ISNUMBER(FIND("SWCNT",B1785)),ISNUMBER(FIND("SWNT",B1785)),ISNUMBER(FIND("single-wall",B1785)),ISNUMBER(FIND("single wall",B1785)),ISNUMBER(FIND("Single-wall",B1785)),ISNUMBER(FIND("Single wall",B1785)))</f>
        <v>1</v>
      </c>
      <c r="AZ1785" t="b">
        <f>OR(ISNUMBER(FIND("MWCNT",C1785)),ISNUMBER(FIND("MWNT",C1785)),ISNUMBER(FIND("multi-wall",C1785)),ISNUMBER(FIND("multi wall",C1785)),ISNUMBER(FIND("multiwall",C1785)),ISNUMBER(FIND("Multi-wall",C1785)),ISNUMBER(FIND("Multi wall",C1785)),ISNUMBER(FIND("Multiwall",C1785)),ISNUMBER(FIND("MWCNT",B1785)),ISNUMBER(FIND("MWNT",B1785)),ISNUMBER(FIND("multi-wall",B1785)),ISNUMBER(FIND("multi wall",B1785)),ISNUMBER(FIND("multiwall",B1785)),ISNUMBER(FIND("Multi-wall",B1785)),ISNUMBER(FIND("Multi wall",B1785)),ISNUMBER(FIND("Multiwall",B1785)),ISNUMBER(FIND("Double-wall",B1785)),ISNUMBER(FIND("Double wall",B1785)),ISNUMBER(FIND("Doublewall",B1785)),ISNUMBER(FIND("double-wall",B1785)),ISNUMBER(FIND("double wall",B1785)),ISNUMBER(FIND("doublewall",B1785)))</f>
        <v>1</v>
      </c>
      <c r="BA1785" t="b">
        <f>AND(Table1[[#This Row],[SWCNT]],Table1[[#This Row],[MWCNT]])</f>
        <v>1</v>
      </c>
      <c r="BB1785" t="b">
        <f>IF(Table1[[#This Row],[SWCNT]]=TRUE,FALSE,IF(Table1[[#This Row],[MWCNT]]=TRUE,FALSE,TRUE))</f>
        <v>0</v>
      </c>
      <c r="BC1785" s="18"/>
    </row>
    <row r="1786" spans="1:55" ht="148">
      <c r="A1786" t="s">
        <v>5179</v>
      </c>
      <c r="B1786" s="2" t="s">
        <v>5181</v>
      </c>
      <c r="C1786" s="16" t="s">
        <v>5183</v>
      </c>
      <c r="D1786" s="17" t="s">
        <v>5184</v>
      </c>
      <c r="E1786" s="2">
        <v>2010</v>
      </c>
      <c r="F1786" t="b">
        <f>OR(ISNUMBER(FIND("cytotoxic",C1786)),ISNUMBER(FIND("Cytotoxic",C1786)),ISNUMBER(FIND("cellular toxicity",C1786)),ISNUMBER(FIND("cell death",C1786)),ISNUMBER(FIND("viable",C1786)),ISNUMBER(FIND("phytotoxic",C1786)),ISNUMBER(FIND("acute toxicity",C1786)),ISNUMBER(FIND("MTT",C1786)),ISNUMBER(FIND("survival",C1786)),ISNUMBER(FIND("prolifer",C1786)),ISNUMBER(FIND("apoptosis",C1786)),ISNUMBER(FIND("neurotoxic",C1786)),ISNUMBER(FIND("  lysis ",C1786)),ISNUMBER(FIND("necrosis",C1786)),ISNUMBER(FIND("cellular death",C1786))*3,ISNUMBER(FIND("LDH",C1786)),ISNUMBER(FIND("Acute toxicity",C1786)))</f>
        <v>1</v>
      </c>
      <c r="G1786" t="b">
        <f>OR(ISNUMBER(FIND("genotoxic",C1786)),ISNUMBER(FIND("genotoxicity",C1786)),ISNUMBER(FIND("DNA damage",C1786)),ISNUMBER(FIND("DNA",C1786)),ISNUMBER(FIND("RNA",C1786)),ISNUMBER(FIND("mesothelioma",C1786)),ISNUMBER(FIND("carcino",C1786)),ISNUMBER(FIND("mutagen",C1786)),ISNUMBER(FIND("genetic",C1786)))</f>
        <v>0</v>
      </c>
      <c r="H1786" t="b">
        <f>OR(ISNUMBER(FIND("inflammatory",C1786)),ISNUMBER(FIND("inflamm",C1786)))</f>
        <v>0</v>
      </c>
      <c r="I1786" t="b">
        <f>OR(ISNUMBER(FIND("immune",C1786)),ISNUMBER(FIND("immunological",C1786)),ISNUMBER(FIND("interleuk",C1786)),ISNUMBER(FIND("platelet activation",C1786)),ISNUMBER(FIND("monocyte",C1786)),ISNUMBER(FIND("leukocyte",C1786)),ISNUMBER(FIND("cytokine",C1786)),ISNUMBER(FIND("CD4",C1786)),ISNUMBER(FIND("CD8",C1786)),ISNUMBER(FIND("T-cell",C1786)))</f>
        <v>0</v>
      </c>
      <c r="J1786" t="b">
        <f>OR(ISNUMBER(FIND("reactive oxygen",C1786)),ISNUMBER(FIND("ROS",C1786)),ISNUMBER(FIND("free radical",C1786)),ISNUMBER(FIND("oxidative stress",C1786)),ISNUMBER(FIND("peroxid",C1786)),ISNUMBER(FIND("oxidative",C1786)),ISNUMBER(FIND("antioxid",C1786)))</f>
        <v>0</v>
      </c>
      <c r="K1786" t="b">
        <f>OR(ISNUMBER(FIND("autophag",C1786)))</f>
        <v>0</v>
      </c>
      <c r="L1786" t="b">
        <f>OR(ISNUMBER(FIND("morpholog",C1786)))</f>
        <v>0</v>
      </c>
      <c r="M1786" t="b">
        <f>OR(ISNUMBER(FIND("fibrosis",C1786)),ISNUMBER(FIND("Fibrosis",C1786)),ISNUMBER(FIND("fibrot",C1786)))</f>
        <v>0</v>
      </c>
      <c r="N1786" t="b">
        <f>OR(ISNUMBER(FIND("offspring",C1786)),ISNUMBER(FIND("Parental",C1786)),ISNUMBER(FIND("parental",C1786)),ISNUMBER(FIND("germline",C1786)),ISNUMBER(FIND("reproduc",C1786)),ISNUMBER(FIND("embryo",C1786)))</f>
        <v>0</v>
      </c>
      <c r="O1786" t="b">
        <f>OR(ISNUMBER(FIND("metabol",C1786)),ISNUMBER(FIND("Metabol",C1786)),ISNUMBER(FIND("digest",C1786)),ISNUMBER(FIND("mitochon",C1786)))</f>
        <v>0</v>
      </c>
      <c r="P1786" t="b">
        <f>OR(ISNUMBER(FIND("ecotox",C1786)),ISNUMBER(FIND("Ecotox",B1786)),ISNUMBER(FIND("ecotox",B1786)),ISNUMBER(FIND("Ecotox",C1786)))</f>
        <v>0</v>
      </c>
      <c r="Q1786" t="b">
        <f>OR(ISNUMBER(FIND("Bioaccum",C1786)),ISNUMBER(FIND("bioaccum",C1786)),ISNUMBER(FIND("accum",C1786)))</f>
        <v>0</v>
      </c>
      <c r="R1786" t="b">
        <f>OR(ISNUMBER(FIND("Occupation",C1786)),ISNUMBER(FIND("occupation",C1786)),ISNUMBER(FIND("worker",C1786)),ISNUMBER(FIND("workforce",C1786)))</f>
        <v>0</v>
      </c>
      <c r="S1786" t="b">
        <f>NOT(OR(F1786,G1786,H1786,I1786,J1786,K1786,L1786,M1786,N1786,O1786,P1786,Q1786,R1786))</f>
        <v>0</v>
      </c>
      <c r="U1786" t="b">
        <f>OR(Table1[[#This Row],[Inflammation]],Table1[[#This Row],[Immune]])</f>
        <v>0</v>
      </c>
      <c r="V1786" t="str">
        <f>IF(OR(Table1[[#This Row],[Rodents]],Table1[[#This Row],[Human]],Table1[[#This Row],[Pig]]),OR(ISNUMBER(FIND("intratrach",C1786)),ISNUMBER(FIND("nasal ",C1786)),ISNUMBER(FIND("instill",C1786))),"NA")</f>
        <v>NA</v>
      </c>
      <c r="W1786" t="str">
        <f>IF(OR(Table1[[#This Row],[Rodents]],Table1[[#This Row],[Human]],Table1[[#This Row],[Pig]]),OR(ISNUMBER(FIND("dermal",C1786)),ISNUMBER(FIND("skin ",C1786))),"NA")</f>
        <v>NA</v>
      </c>
      <c r="X1786" t="str">
        <f>IF(OR(Table1[[#This Row],[Rodents]],Table1[[#This Row],[Human]],Table1[[#This Row],[Pig]]),OR(ISNUMBER(FIND("injected",C1786)),ISNUMBER(FIND("periton",C1786)),ISNUMBER(FIND("intrascrot",C1786))),"NA")</f>
        <v>NA</v>
      </c>
      <c r="Y1786" t="str">
        <f>IF(OR(Table1[[#This Row],[Rodents]],Table1[[#This Row],[Human]],Table1[[#This Row],[Pig]]),NOT(OR(Table1[[#This Row],[Inhaled/Intratracheal/intranasal]],Table1[[#This Row],[Dermal]],Table1[[#This Row],[Injected]])),"NA")</f>
        <v>NA</v>
      </c>
      <c r="AA1786" t="b">
        <f>OR(ISNUMBER(FIND("fish ",C1786)),ISNUMBER(FIND("Fish ",C1786)),ISNUMBER(FIND("aquatic",C1786)),ISNUMBER(FIND("daphnids",C1786)),ISNUMBER(FIND("Carcinus maenas",C1786)),ISNUMBER(FIND("Daphnia",C1786)),ISNUMBER(FIND("Ruditapes philippinarum",C1786)),ISNUMBER(FIND("daphnia",C1786)),ISNUMBER(FIND("marine",C1786)),ISNUMBER(FIND("mussel",C1786)),ISNUMBER(FIND("algae",C1786)),ISNUMBER(FIND("Donax faba",C1786)),ISNUMBER(FIND("estuarine",C1786)),ISNUMBER(FIND("snail",C1786)),ISNUMBER(FIND("Prorocentrum donghaiense",C1786)) )</f>
        <v>0</v>
      </c>
      <c r="AB1786" t="b">
        <f>OR(ISNUMBER(FIND(" rat ",C1786)),ISNUMBER(FIND(" rats ",C1786)),ISNUMBER(FIND(" Rats ",C1786)),ISNUMBER(FIND(" Rat ",C1786)),ISNUMBER(FIND(" rat.",C1786)),ISNUMBER(FIND(" rats.",C1786)),ISNUMBER(FIND("mouse",C1786)),ISNUMBER(FIND("mice",C1786)), ISNUMBER(FIND(" Mice",C1786)))</f>
        <v>0</v>
      </c>
      <c r="AC1786" t="b">
        <f>OR(ISNUMBER(FIND(" cell ",C1786)),ISNUMBER(FIND("fibroblast",C1786)),ISNUMBER(FIND("macrophage",C1786)),ISNUMBER(FIND("epithelial",C1786)),ISNUMBER(FIND("endothelial",C1786)),ISNUMBER(FIND("neuron",C1786)),ISNUMBER(FIND(" cells ",C1786)),ISNUMBER(FIND("RBC",C1786)),ISNUMBER(FIND("mitochond",C1786)),ISNUMBER(FIND("adipocyte",C1786)),ISNUMBER(FIND("osteo",C1786)),ISNUMBER(FIND("keratin",C1786)),ISNUMBER(FIND(" cell's ",C1786)),ISNUMBER(FIND("eukary",C1786)),ISNUMBER(FIND("sperm",C1786)))</f>
        <v>1</v>
      </c>
      <c r="AD1786" t="b">
        <f>OR(ISNUMBER(FIND("human",B1786)),ISNUMBER(FIND("workers",B1786)),ISNUMBER(FIND("workforces",B1786)),ISNUMBER(FIND("occupational",B1786)),ISNUMBER(FIND("Case report",B1786)),ISNUMBER(FIND("Workplaces",B1786)),ISNUMBER(FIND("worker",B1786)))</f>
        <v>0</v>
      </c>
      <c r="AE1786" t="b">
        <f>OR(ISNUMBER(FIND(" plant ",C1786)),ISNUMBER(FIND("Plant ",C1786)),ISNUMBER(FIND("tomato",C1786)),ISNUMBER(FIND("plants",C1786)),ISNUMBER(FIND("Plants",C1786)),ISNUMBER(FIND("algae",C1786)),ISNUMBER(FIND("lettuce",C1786)),ISNUMBER(FIND("green gram sprouts ",C1786)),ISNUMBER(FIND("Cucurbita pepo",C1786)),ISNUMBER(FIND("bean ",C1786)),ISNUMBER(FIND("chloroplast",C1786)),ISNUMBER(FIND("chlorophyll",C1786)),ISNUMBER(FIND("seedling",C1786)),ISNUMBER(FIND("canola",C1786)),ISNUMBER(FIND("shoot",C1786)),ISNUMBER(FIND("photosynthes",C1786)),ISNUMBER(FIND(" leaves ",C1786)),,ISNUMBER(FIND("agriculture",C1786)),ISNUMBER(FIND(" crops ",C1786)))</f>
        <v>0</v>
      </c>
      <c r="AF1786" t="b">
        <f>OR(ISNUMBER(FIND("bacteria",C1786)),ISNUMBER(FIND("Bacteria",C1786)),ISNUMBER(FIND("Bacterium",C1786)),ISNUMBER(FIND("bacterium",C1786)),ISNUMBER(FIND(" coli ",C1786)))</f>
        <v>0</v>
      </c>
      <c r="AG1786" t="b">
        <f>OR(ISNUMBER(FIND("fungi",C1786)),ISNUMBER(FIND("Fungi",C1786)),ISNUMBER(FIND("fungus",C1786)),ISNUMBER(FIND("Fungus",C1786)),ISNUMBER(FIND("mushroom",C1786)),ISNUMBER(FIND("Mushroom",C1786)),ISNUMBER(FIND(" mold ",C1786)))</f>
        <v>0</v>
      </c>
      <c r="AH1786" t="b">
        <f>OR(ISNUMBER(FIND("Pig ",C1786)),ISNUMBER(FIND("pig ",C1786)),ISNUMBER(FIND("Pigs ",C1786)),ISNUMBER(FIND("pigs ",C1786)))</f>
        <v>0</v>
      </c>
      <c r="AI1786" t="b">
        <f>OR(ISNUMBER(FIND(" C. elegans",C1786)),ISNUMBER(FIND("Caenorhabditis elegans",C1786)),ISNUMBER(FIND("earthworms",C1786)),ISNUMBER(FIND(" Ficopomatus enigmaticus",C1786)),ISNUMBER(FIND("larva",C1786)),ISNUMBER(FIND("Lumbriculus variegatus",C1786)),ISNUMBER(FIND("nematode",C1786)))</f>
        <v>0</v>
      </c>
      <c r="AJ1786" t="b">
        <f>NOT(OR(AA1786,AB1786,AC1786,AD1786,AE1786,AF1786,AG1786,AH1786,AI1786))</f>
        <v>0</v>
      </c>
      <c r="AL1786" t="b">
        <f>OR(AA1786,AB1786,AD1786,AE1786,AF1786,AG1786,AH1786,AI1786)</f>
        <v>0</v>
      </c>
      <c r="AM1786" t="b">
        <f>IF(Table1[[#This Row],[In vivo?]],IF(Table1[[#This Row],[Cell]],FALSE,TRUE),FALSE)</f>
        <v>0</v>
      </c>
      <c r="AN1786" t="b">
        <f>AND(AC1786,AL1786)</f>
        <v>0</v>
      </c>
      <c r="AO1786" t="b">
        <f>IF(Table1[[#This Row],[Cell]],IF(Table1[[#This Row],[In vivo?]],FALSE,TRUE),FALSE)</f>
        <v>1</v>
      </c>
      <c r="AP1786" t="b">
        <f>NOT(OR(Table1[[#This Row],[In vivo?]],Table1[[#This Row],[Only in Cell]]))</f>
        <v>0</v>
      </c>
      <c r="AQ1786" t="str">
        <f>IF(OR(Table1[[#This Row],[Rodents]],Table1[[#This Row],[Human]],Table1[[#This Row],[Pig]]),OR(ISNUMBER(FIND("pulmonary",C1786)),ISNUMBER(FIND("lung",C1786))),"NA")</f>
        <v>NA</v>
      </c>
      <c r="AR1786" t="str">
        <f>IF(OR(Table1[[#This Row],[Rodents]],Table1[[#This Row],[Human]],Table1[[#This Row],[Pig]]),OR(ISNUMBER(FIND("skin",C1786)),ISNUMBER(FIND("dermal",C1786))),"NA")</f>
        <v>NA</v>
      </c>
      <c r="AS1786" t="str">
        <f>IF(OR(Table1[[#This Row],[Rodents]],Table1[[#This Row],[Human]],Table1[[#This Row],[Pig]]),OR(ISNUMBER(FIND("liver",C1786)),ISNUMBER(FIND("hepat",C1786))),"NA")</f>
        <v>NA</v>
      </c>
      <c r="AT1786" t="str">
        <f>IF(OR(Table1[[#This Row],[Rodents]],Table1[[#This Row],[Human]],Table1[[#This Row],[Pig]]),OR(ISNUMBER(FIND("kidney",C1786)),ISNUMBER(FIND("neph",C1786))),"NA")</f>
        <v>NA</v>
      </c>
      <c r="AU1786" t="str">
        <f>IF(OR(Table1[[#This Row],[Rodents]],Table1[[#This Row],[Human]],Table1[[#This Row],[Pig]]),OR(ISNUMBER(FIND("brain",C1786)),ISNUMBER(FIND("neur",C1786)),ISNUMBER(FIND("nerv",C1786))),"NA")</f>
        <v>NA</v>
      </c>
      <c r="AV1786" t="str">
        <f>IF(OR(Table1[[#This Row],[Rodents]],Table1[[#This Row],[Human]],Table1[[#This Row],[Pig]]),OR(ISNUMBER(FIND("heart",C1786)),ISNUMBER(FIND("cardi",C1786))),"NA")</f>
        <v>NA</v>
      </c>
      <c r="AW1786" t="str">
        <f>IF(OR(Table1[[#This Row],[Rodents]],Table1[[#This Row],[Human]],Table1[[#This Row],[Pig]]),OR(ISNUMBER(FIND("gastro",C1786)),ISNUMBER(FIND("intesti",C1786)),ISNUMBER(FIND("stomach",C1786))),"NA")</f>
        <v>NA</v>
      </c>
      <c r="AX1786" t="str">
        <f>IF(OR(Table1[[#This Row],[Rodents]],Table1[[#This Row],[Human]],Table1[[#This Row],[Pig]]),NOT(OR(AQ1786,AR1786,AS1786,AT1786,AU1786,AV1786,AW1786)),"NA")</f>
        <v>NA</v>
      </c>
      <c r="AY1786" t="b">
        <f>OR(ISNUMBER(FIND("SWCNT",C1786)),ISNUMBER(FIND("SWNT",C1786)),ISNUMBER(FIND("single-wall",C1786)),ISNUMBER(FIND("single wall",C1786)),ISNUMBER(FIND("Single wall",C1786)),ISNUMBER(FIND("Single-wall",C1786)),ISNUMBER(FIND("SWCNT",B1786)),ISNUMBER(FIND("SWNT",B1786)),ISNUMBER(FIND("single-wall",B1786)),ISNUMBER(FIND("single wall",B1786)),ISNUMBER(FIND("Single-wall",B1786)),ISNUMBER(FIND("Single wall",B1786)))</f>
        <v>0</v>
      </c>
      <c r="AZ1786" t="b">
        <f>OR(ISNUMBER(FIND("MWCNT",C1786)),ISNUMBER(FIND("MWNT",C1786)),ISNUMBER(FIND("multi-wall",C1786)),ISNUMBER(FIND("multi wall",C1786)),ISNUMBER(FIND("multiwall",C1786)),ISNUMBER(FIND("Multi-wall",C1786)),ISNUMBER(FIND("Multi wall",C1786)),ISNUMBER(FIND("Multiwall",C1786)),ISNUMBER(FIND("MWCNT",B1786)),ISNUMBER(FIND("MWNT",B1786)),ISNUMBER(FIND("multi-wall",B1786)),ISNUMBER(FIND("multi wall",B1786)),ISNUMBER(FIND("multiwall",B1786)),ISNUMBER(FIND("Multi-wall",B1786)),ISNUMBER(FIND("Multi wall",B1786)),ISNUMBER(FIND("Multiwall",B1786)),ISNUMBER(FIND("Double-wall",B1786)),ISNUMBER(FIND("Double wall",B1786)),ISNUMBER(FIND("Doublewall",B1786)),ISNUMBER(FIND("double-wall",B1786)),ISNUMBER(FIND("double wall",B1786)),ISNUMBER(FIND("doublewall",B1786)))</f>
        <v>1</v>
      </c>
      <c r="BA1786" t="b">
        <f>AND(Table1[[#This Row],[SWCNT]],Table1[[#This Row],[MWCNT]])</f>
        <v>0</v>
      </c>
      <c r="BB1786" t="b">
        <f>IF(Table1[[#This Row],[SWCNT]]=TRUE,FALSE,IF(Table1[[#This Row],[MWCNT]]=TRUE,FALSE,TRUE))</f>
        <v>0</v>
      </c>
      <c r="BC1786" s="18"/>
    </row>
    <row r="1787" spans="1:55" ht="240.5">
      <c r="A1787" t="s">
        <v>5193</v>
      </c>
      <c r="B1787" s="2" t="s">
        <v>5195</v>
      </c>
      <c r="C1787" s="16" t="s">
        <v>5197</v>
      </c>
      <c r="D1787" s="17" t="s">
        <v>1752</v>
      </c>
      <c r="E1787" s="2">
        <v>2010</v>
      </c>
      <c r="F1787" t="b">
        <f>OR(ISNUMBER(FIND("cytotoxic",C1787)),ISNUMBER(FIND("Cytotoxic",C1787)),ISNUMBER(FIND("cellular toxicity",C1787)),ISNUMBER(FIND("cell death",C1787)),ISNUMBER(FIND("viable",C1787)),ISNUMBER(FIND("phytotoxic",C1787)),ISNUMBER(FIND("acute toxicity",C1787)),ISNUMBER(FIND("MTT",C1787)),ISNUMBER(FIND("survival",C1787)),ISNUMBER(FIND("prolifer",C1787)),ISNUMBER(FIND("apoptosis",C1787)),ISNUMBER(FIND("neurotoxic",C1787)),ISNUMBER(FIND("  lysis ",C1787)),ISNUMBER(FIND("necrosis",C1787)),ISNUMBER(FIND("cellular death",C1787))*3,ISNUMBER(FIND("LDH",C1787)),ISNUMBER(FIND("Acute toxicity",C1787)))</f>
        <v>1</v>
      </c>
      <c r="G1787" t="b">
        <f>OR(ISNUMBER(FIND("genotoxic",C1787)),ISNUMBER(FIND("genotoxicity",C1787)),ISNUMBER(FIND("DNA damage",C1787)),ISNUMBER(FIND("DNA",C1787)),ISNUMBER(FIND("RNA",C1787)),ISNUMBER(FIND("mesothelioma",C1787)),ISNUMBER(FIND("carcino",C1787)),ISNUMBER(FIND("mutagen",C1787)),ISNUMBER(FIND("genetic",C1787)))</f>
        <v>0</v>
      </c>
      <c r="H1787" t="b">
        <f>OR(ISNUMBER(FIND("inflammatory",C1787)),ISNUMBER(FIND("inflamm",C1787)))</f>
        <v>0</v>
      </c>
      <c r="I1787" t="b">
        <f>OR(ISNUMBER(FIND("immune",C1787)),ISNUMBER(FIND("immunological",C1787)),ISNUMBER(FIND("interleuk",C1787)),ISNUMBER(FIND("platelet activation",C1787)),ISNUMBER(FIND("monocyte",C1787)),ISNUMBER(FIND("leukocyte",C1787)),ISNUMBER(FIND("cytokine",C1787)),ISNUMBER(FIND("CD4",C1787)),ISNUMBER(FIND("CD8",C1787)),ISNUMBER(FIND("T-cell",C1787)))</f>
        <v>0</v>
      </c>
      <c r="J1787" t="b">
        <f>OR(ISNUMBER(FIND("reactive oxygen",C1787)),ISNUMBER(FIND("ROS",C1787)),ISNUMBER(FIND("free radical",C1787)),ISNUMBER(FIND("oxidative stress",C1787)),ISNUMBER(FIND("peroxid",C1787)),ISNUMBER(FIND("oxidative",C1787)),ISNUMBER(FIND("antioxid",C1787)))</f>
        <v>0</v>
      </c>
      <c r="K1787" t="b">
        <f>OR(ISNUMBER(FIND("autophag",C1787)))</f>
        <v>0</v>
      </c>
      <c r="L1787" t="b">
        <f>OR(ISNUMBER(FIND("morpholog",C1787)))</f>
        <v>0</v>
      </c>
      <c r="M1787" t="b">
        <f>OR(ISNUMBER(FIND("fibrosis",C1787)),ISNUMBER(FIND("Fibrosis",C1787)),ISNUMBER(FIND("fibrot",C1787)))</f>
        <v>0</v>
      </c>
      <c r="N1787" t="b">
        <f>OR(ISNUMBER(FIND("offspring",C1787)),ISNUMBER(FIND("Parental",C1787)),ISNUMBER(FIND("parental",C1787)),ISNUMBER(FIND("germline",C1787)),ISNUMBER(FIND("reproduc",C1787)),ISNUMBER(FIND("embryo",C1787)))</f>
        <v>0</v>
      </c>
      <c r="O1787" t="b">
        <f>OR(ISNUMBER(FIND("metabol",C1787)),ISNUMBER(FIND("Metabol",C1787)),ISNUMBER(FIND("digest",C1787)),ISNUMBER(FIND("mitochon",C1787)))</f>
        <v>0</v>
      </c>
      <c r="P1787" t="b">
        <f>OR(ISNUMBER(FIND("ecotox",C1787)),ISNUMBER(FIND("Ecotox",B1787)),ISNUMBER(FIND("ecotox",B1787)),ISNUMBER(FIND("Ecotox",C1787)))</f>
        <v>0</v>
      </c>
      <c r="Q1787" t="b">
        <f>OR(ISNUMBER(FIND("Bioaccum",C1787)),ISNUMBER(FIND("bioaccum",C1787)),ISNUMBER(FIND("accum",C1787)))</f>
        <v>0</v>
      </c>
      <c r="R1787" t="b">
        <f>OR(ISNUMBER(FIND("Occupation",C1787)),ISNUMBER(FIND("occupation",C1787)),ISNUMBER(FIND("worker",C1787)),ISNUMBER(FIND("workforce",C1787)))</f>
        <v>0</v>
      </c>
      <c r="S1787" t="b">
        <f>NOT(OR(F1787,G1787,H1787,I1787,J1787,K1787,L1787,M1787,N1787,O1787,P1787,Q1787,R1787))</f>
        <v>0</v>
      </c>
      <c r="U1787" t="b">
        <f>OR(Table1[[#This Row],[Inflammation]],Table1[[#This Row],[Immune]])</f>
        <v>0</v>
      </c>
      <c r="V1787" t="str">
        <f>IF(OR(Table1[[#This Row],[Rodents]],Table1[[#This Row],[Human]],Table1[[#This Row],[Pig]]),OR(ISNUMBER(FIND("intratrach",C1787)),ISNUMBER(FIND("nasal ",C1787)),ISNUMBER(FIND("instill",C1787))),"NA")</f>
        <v>NA</v>
      </c>
      <c r="W1787" t="str">
        <f>IF(OR(Table1[[#This Row],[Rodents]],Table1[[#This Row],[Human]],Table1[[#This Row],[Pig]]),OR(ISNUMBER(FIND("dermal",C1787)),ISNUMBER(FIND("skin ",C1787))),"NA")</f>
        <v>NA</v>
      </c>
      <c r="X1787" t="str">
        <f>IF(OR(Table1[[#This Row],[Rodents]],Table1[[#This Row],[Human]],Table1[[#This Row],[Pig]]),OR(ISNUMBER(FIND("injected",C1787)),ISNUMBER(FIND("periton",C1787)),ISNUMBER(FIND("intrascrot",C1787))),"NA")</f>
        <v>NA</v>
      </c>
      <c r="Y1787" t="str">
        <f>IF(OR(Table1[[#This Row],[Rodents]],Table1[[#This Row],[Human]],Table1[[#This Row],[Pig]]),NOT(OR(Table1[[#This Row],[Inhaled/Intratracheal/intranasal]],Table1[[#This Row],[Dermal]],Table1[[#This Row],[Injected]])),"NA")</f>
        <v>NA</v>
      </c>
      <c r="AA1787" t="b">
        <f>OR(ISNUMBER(FIND("fish ",C1787)),ISNUMBER(FIND("Fish ",C1787)),ISNUMBER(FIND("aquatic",C1787)),ISNUMBER(FIND("daphnids",C1787)),ISNUMBER(FIND("Carcinus maenas",C1787)),ISNUMBER(FIND("Daphnia",C1787)),ISNUMBER(FIND("Ruditapes philippinarum",C1787)),ISNUMBER(FIND("daphnia",C1787)),ISNUMBER(FIND("marine",C1787)),ISNUMBER(FIND("mussel",C1787)),ISNUMBER(FIND("algae",C1787)),ISNUMBER(FIND("Donax faba",C1787)),ISNUMBER(FIND("estuarine",C1787)),ISNUMBER(FIND("snail",C1787)),ISNUMBER(FIND("Prorocentrum donghaiense",C1787)) )</f>
        <v>0</v>
      </c>
      <c r="AB1787" t="b">
        <f>OR(ISNUMBER(FIND(" rat ",C1787)),ISNUMBER(FIND(" rats ",C1787)),ISNUMBER(FIND(" Rats ",C1787)),ISNUMBER(FIND(" Rat ",C1787)),ISNUMBER(FIND(" rat.",C1787)),ISNUMBER(FIND(" rats.",C1787)),ISNUMBER(FIND("mouse",C1787)),ISNUMBER(FIND("mice",C1787)), ISNUMBER(FIND(" Mice",C1787)))</f>
        <v>0</v>
      </c>
      <c r="AC1787" t="b">
        <f>OR(ISNUMBER(FIND(" cell ",C1787)),ISNUMBER(FIND("fibroblast",C1787)),ISNUMBER(FIND("macrophage",C1787)),ISNUMBER(FIND("epithelial",C1787)),ISNUMBER(FIND("endothelial",C1787)),ISNUMBER(FIND("neuron",C1787)),ISNUMBER(FIND(" cells ",C1787)),ISNUMBER(FIND("RBC",C1787)),ISNUMBER(FIND("mitochond",C1787)),ISNUMBER(FIND("adipocyte",C1787)),ISNUMBER(FIND("osteo",C1787)),ISNUMBER(FIND("keratin",C1787)),ISNUMBER(FIND(" cell's ",C1787)),ISNUMBER(FIND("eukary",C1787)),ISNUMBER(FIND("sperm",C1787)))</f>
        <v>1</v>
      </c>
      <c r="AD1787" t="b">
        <f>OR(ISNUMBER(FIND("human",B1787)),ISNUMBER(FIND("workers",B1787)),ISNUMBER(FIND("workforces",B1787)),ISNUMBER(FIND("occupational",B1787)),ISNUMBER(FIND("Case report",B1787)),ISNUMBER(FIND("Workplaces",B1787)),ISNUMBER(FIND("worker",B1787)))</f>
        <v>0</v>
      </c>
      <c r="AE1787" t="b">
        <f>OR(ISNUMBER(FIND(" plant ",C1787)),ISNUMBER(FIND("Plant ",C1787)),ISNUMBER(FIND("tomato",C1787)),ISNUMBER(FIND("plants",C1787)),ISNUMBER(FIND("Plants",C1787)),ISNUMBER(FIND("algae",C1787)),ISNUMBER(FIND("lettuce",C1787)),ISNUMBER(FIND("green gram sprouts ",C1787)),ISNUMBER(FIND("Cucurbita pepo",C1787)),ISNUMBER(FIND("bean ",C1787)),ISNUMBER(FIND("chloroplast",C1787)),ISNUMBER(FIND("chlorophyll",C1787)),ISNUMBER(FIND("seedling",C1787)),ISNUMBER(FIND("canola",C1787)),ISNUMBER(FIND("shoot",C1787)),ISNUMBER(FIND("photosynthes",C1787)),ISNUMBER(FIND(" leaves ",C1787)),,ISNUMBER(FIND("agriculture",C1787)),ISNUMBER(FIND(" crops ",C1787)))</f>
        <v>0</v>
      </c>
      <c r="AF1787" t="b">
        <f>OR(ISNUMBER(FIND("bacteria",C1787)),ISNUMBER(FIND("Bacteria",C1787)),ISNUMBER(FIND("Bacterium",C1787)),ISNUMBER(FIND("bacterium",C1787)),ISNUMBER(FIND(" coli ",C1787)))</f>
        <v>0</v>
      </c>
      <c r="AG1787" t="b">
        <f>OR(ISNUMBER(FIND("fungi",C1787)),ISNUMBER(FIND("Fungi",C1787)),ISNUMBER(FIND("fungus",C1787)),ISNUMBER(FIND("Fungus",C1787)),ISNUMBER(FIND("mushroom",C1787)),ISNUMBER(FIND("Mushroom",C1787)),ISNUMBER(FIND(" mold ",C1787)))</f>
        <v>0</v>
      </c>
      <c r="AH1787" t="b">
        <f>OR(ISNUMBER(FIND("Pig ",C1787)),ISNUMBER(FIND("pig ",C1787)),ISNUMBER(FIND("Pigs ",C1787)),ISNUMBER(FIND("pigs ",C1787)))</f>
        <v>0</v>
      </c>
      <c r="AI1787" t="b">
        <f>OR(ISNUMBER(FIND(" C. elegans",C1787)),ISNUMBER(FIND("Caenorhabditis elegans",C1787)),ISNUMBER(FIND("earthworms",C1787)),ISNUMBER(FIND(" Ficopomatus enigmaticus",C1787)),ISNUMBER(FIND("larva",C1787)),ISNUMBER(FIND("Lumbriculus variegatus",C1787)),ISNUMBER(FIND("nematode",C1787)))</f>
        <v>0</v>
      </c>
      <c r="AJ1787" t="b">
        <f>NOT(OR(AA1787,AB1787,AC1787,AD1787,AE1787,AF1787,AG1787,AH1787,AI1787))</f>
        <v>0</v>
      </c>
      <c r="AL1787" t="b">
        <f>OR(AA1787,AB1787,AD1787,AE1787,AF1787,AG1787,AH1787,AI1787)</f>
        <v>0</v>
      </c>
      <c r="AM1787" t="b">
        <f>IF(Table1[[#This Row],[In vivo?]],IF(Table1[[#This Row],[Cell]],FALSE,TRUE),FALSE)</f>
        <v>0</v>
      </c>
      <c r="AN1787" t="b">
        <f>AND(AC1787,AL1787)</f>
        <v>0</v>
      </c>
      <c r="AO1787" t="b">
        <f>IF(Table1[[#This Row],[Cell]],IF(Table1[[#This Row],[In vivo?]],FALSE,TRUE),FALSE)</f>
        <v>1</v>
      </c>
      <c r="AP1787" t="b">
        <f>NOT(OR(Table1[[#This Row],[In vivo?]],Table1[[#This Row],[Only in Cell]]))</f>
        <v>0</v>
      </c>
      <c r="AQ1787" t="str">
        <f>IF(OR(Table1[[#This Row],[Rodents]],Table1[[#This Row],[Human]],Table1[[#This Row],[Pig]]),OR(ISNUMBER(FIND("pulmonary",C1787)),ISNUMBER(FIND("lung",C1787))),"NA")</f>
        <v>NA</v>
      </c>
      <c r="AR1787" t="str">
        <f>IF(OR(Table1[[#This Row],[Rodents]],Table1[[#This Row],[Human]],Table1[[#This Row],[Pig]]),OR(ISNUMBER(FIND("skin",C1787)),ISNUMBER(FIND("dermal",C1787))),"NA")</f>
        <v>NA</v>
      </c>
      <c r="AS1787" t="str">
        <f>IF(OR(Table1[[#This Row],[Rodents]],Table1[[#This Row],[Human]],Table1[[#This Row],[Pig]]),OR(ISNUMBER(FIND("liver",C1787)),ISNUMBER(FIND("hepat",C1787))),"NA")</f>
        <v>NA</v>
      </c>
      <c r="AT1787" t="str">
        <f>IF(OR(Table1[[#This Row],[Rodents]],Table1[[#This Row],[Human]],Table1[[#This Row],[Pig]]),OR(ISNUMBER(FIND("kidney",C1787)),ISNUMBER(FIND("neph",C1787))),"NA")</f>
        <v>NA</v>
      </c>
      <c r="AU1787" t="str">
        <f>IF(OR(Table1[[#This Row],[Rodents]],Table1[[#This Row],[Human]],Table1[[#This Row],[Pig]]),OR(ISNUMBER(FIND("brain",C1787)),ISNUMBER(FIND("neur",C1787)),ISNUMBER(FIND("nerv",C1787))),"NA")</f>
        <v>NA</v>
      </c>
      <c r="AV1787" t="str">
        <f>IF(OR(Table1[[#This Row],[Rodents]],Table1[[#This Row],[Human]],Table1[[#This Row],[Pig]]),OR(ISNUMBER(FIND("heart",C1787)),ISNUMBER(FIND("cardi",C1787))),"NA")</f>
        <v>NA</v>
      </c>
      <c r="AW1787" t="str">
        <f>IF(OR(Table1[[#This Row],[Rodents]],Table1[[#This Row],[Human]],Table1[[#This Row],[Pig]]),OR(ISNUMBER(FIND("gastro",C1787)),ISNUMBER(FIND("intesti",C1787)),ISNUMBER(FIND("stomach",C1787))),"NA")</f>
        <v>NA</v>
      </c>
      <c r="AX1787" t="str">
        <f>IF(OR(Table1[[#This Row],[Rodents]],Table1[[#This Row],[Human]],Table1[[#This Row],[Pig]]),NOT(OR(AQ1787,AR1787,AS1787,AT1787,AU1787,AV1787,AW1787)),"NA")</f>
        <v>NA</v>
      </c>
      <c r="AY1787" t="b">
        <f>OR(ISNUMBER(FIND("SWCNT",C1787)),ISNUMBER(FIND("SWNT",C1787)),ISNUMBER(FIND("single-wall",C1787)),ISNUMBER(FIND("single wall",C1787)),ISNUMBER(FIND("Single wall",C1787)),ISNUMBER(FIND("Single-wall",C1787)),ISNUMBER(FIND("SWCNT",B1787)),ISNUMBER(FIND("SWNT",B1787)),ISNUMBER(FIND("single-wall",B1787)),ISNUMBER(FIND("single wall",B1787)),ISNUMBER(FIND("Single-wall",B1787)),ISNUMBER(FIND("Single wall",B1787)))</f>
        <v>1</v>
      </c>
      <c r="AZ1787" t="b">
        <f>OR(ISNUMBER(FIND("MWCNT",C1787)),ISNUMBER(FIND("MWNT",C1787)),ISNUMBER(FIND("multi-wall",C1787)),ISNUMBER(FIND("multi wall",C1787)),ISNUMBER(FIND("multiwall",C1787)),ISNUMBER(FIND("Multi-wall",C1787)),ISNUMBER(FIND("Multi wall",C1787)),ISNUMBER(FIND("Multiwall",C1787)),ISNUMBER(FIND("MWCNT",B1787)),ISNUMBER(FIND("MWNT",B1787)),ISNUMBER(FIND("multi-wall",B1787)),ISNUMBER(FIND("multi wall",B1787)),ISNUMBER(FIND("multiwall",B1787)),ISNUMBER(FIND("Multi-wall",B1787)),ISNUMBER(FIND("Multi wall",B1787)),ISNUMBER(FIND("Multiwall",B1787)),ISNUMBER(FIND("Double-wall",B1787)),ISNUMBER(FIND("Double wall",B1787)),ISNUMBER(FIND("Doublewall",B1787)),ISNUMBER(FIND("double-wall",B1787)),ISNUMBER(FIND("double wall",B1787)),ISNUMBER(FIND("doublewall",B1787)))</f>
        <v>0</v>
      </c>
      <c r="BA1787" t="b">
        <f>AND(Table1[[#This Row],[SWCNT]],Table1[[#This Row],[MWCNT]])</f>
        <v>0</v>
      </c>
      <c r="BB1787" t="b">
        <f>IF(Table1[[#This Row],[SWCNT]]=TRUE,FALSE,IF(Table1[[#This Row],[MWCNT]]=TRUE,FALSE,TRUE))</f>
        <v>0</v>
      </c>
      <c r="BC1787" s="18"/>
    </row>
    <row r="1788" spans="1:55" ht="203.5">
      <c r="A1788" t="s">
        <v>5202</v>
      </c>
      <c r="B1788" s="2" t="s">
        <v>5203</v>
      </c>
      <c r="C1788" s="16" t="s">
        <v>5204</v>
      </c>
      <c r="D1788" s="17" t="s">
        <v>2148</v>
      </c>
      <c r="E1788" s="2">
        <v>2010</v>
      </c>
      <c r="F1788" t="b">
        <f>OR(ISNUMBER(FIND("cytotoxic",C1788)),ISNUMBER(FIND("Cytotoxic",C1788)),ISNUMBER(FIND("cellular toxicity",C1788)),ISNUMBER(FIND("cell death",C1788)),ISNUMBER(FIND("viable",C1788)),ISNUMBER(FIND("phytotoxic",C1788)),ISNUMBER(FIND("acute toxicity",C1788)),ISNUMBER(FIND("MTT",C1788)),ISNUMBER(FIND("survival",C1788)),ISNUMBER(FIND("prolifer",C1788)),ISNUMBER(FIND("apoptosis",C1788)),ISNUMBER(FIND("neurotoxic",C1788)),ISNUMBER(FIND("  lysis ",C1788)),ISNUMBER(FIND("necrosis",C1788)),ISNUMBER(FIND("cellular death",C1788))*3,ISNUMBER(FIND("LDH",C1788)),ISNUMBER(FIND("Acute toxicity",C1788)))</f>
        <v>0</v>
      </c>
      <c r="G1788" t="b">
        <f>OR(ISNUMBER(FIND("genotoxic",C1788)),ISNUMBER(FIND("genotoxicity",C1788)),ISNUMBER(FIND("DNA damage",C1788)),ISNUMBER(FIND("DNA",C1788)),ISNUMBER(FIND("RNA",C1788)),ISNUMBER(FIND("mesothelioma",C1788)),ISNUMBER(FIND("carcino",C1788)),ISNUMBER(FIND("mutagen",C1788)),ISNUMBER(FIND("genetic",C1788)))</f>
        <v>1</v>
      </c>
      <c r="H1788" t="b">
        <f>OR(ISNUMBER(FIND("inflammatory",C1788)),ISNUMBER(FIND("inflamm",C1788)))</f>
        <v>0</v>
      </c>
      <c r="I1788" t="b">
        <f>OR(ISNUMBER(FIND("immune",C1788)),ISNUMBER(FIND("immunological",C1788)),ISNUMBER(FIND("interleuk",C1788)),ISNUMBER(FIND("platelet activation",C1788)),ISNUMBER(FIND("monocyte",C1788)),ISNUMBER(FIND("leukocyte",C1788)),ISNUMBER(FIND("cytokine",C1788)),ISNUMBER(FIND("CD4",C1788)),ISNUMBER(FIND("CD8",C1788)),ISNUMBER(FIND("T-cell",C1788)))</f>
        <v>1</v>
      </c>
      <c r="J1788" t="b">
        <f>OR(ISNUMBER(FIND("reactive oxygen",C1788)),ISNUMBER(FIND("ROS",C1788)),ISNUMBER(FIND("free radical",C1788)),ISNUMBER(FIND("oxidative stress",C1788)),ISNUMBER(FIND("peroxid",C1788)),ISNUMBER(FIND("oxidative",C1788)),ISNUMBER(FIND("antioxid",C1788)))</f>
        <v>0</v>
      </c>
      <c r="K1788" t="b">
        <f>OR(ISNUMBER(FIND("autophag",C1788)))</f>
        <v>0</v>
      </c>
      <c r="L1788" t="b">
        <f>OR(ISNUMBER(FIND("morpholog",C1788)))</f>
        <v>0</v>
      </c>
      <c r="M1788" t="b">
        <f>OR(ISNUMBER(FIND("fibrosis",C1788)),ISNUMBER(FIND("Fibrosis",C1788)),ISNUMBER(FIND("fibrot",C1788)))</f>
        <v>0</v>
      </c>
      <c r="N1788" t="b">
        <f>OR(ISNUMBER(FIND("offspring",C1788)),ISNUMBER(FIND("Parental",C1788)),ISNUMBER(FIND("parental",C1788)),ISNUMBER(FIND("germline",C1788)),ISNUMBER(FIND("reproduc",C1788)),ISNUMBER(FIND("embryo",C1788)))</f>
        <v>0</v>
      </c>
      <c r="O1788" t="b">
        <f>OR(ISNUMBER(FIND("metabol",C1788)),ISNUMBER(FIND("Metabol",C1788)),ISNUMBER(FIND("digest",C1788)),ISNUMBER(FIND("mitochon",C1788)))</f>
        <v>0</v>
      </c>
      <c r="P1788" t="b">
        <f>OR(ISNUMBER(FIND("ecotox",C1788)),ISNUMBER(FIND("Ecotox",B1788)),ISNUMBER(FIND("ecotox",B1788)),ISNUMBER(FIND("Ecotox",C1788)))</f>
        <v>0</v>
      </c>
      <c r="Q1788" t="b">
        <f>OR(ISNUMBER(FIND("Bioaccum",C1788)),ISNUMBER(FIND("bioaccum",C1788)),ISNUMBER(FIND("accum",C1788)))</f>
        <v>0</v>
      </c>
      <c r="R1788" t="b">
        <f>OR(ISNUMBER(FIND("Occupation",C1788)),ISNUMBER(FIND("occupation",C1788)),ISNUMBER(FIND("worker",C1788)),ISNUMBER(FIND("workforce",C1788)))</f>
        <v>0</v>
      </c>
      <c r="S1788" t="b">
        <f>NOT(OR(F1788,G1788,H1788,I1788,J1788,K1788,L1788,M1788,N1788,O1788,P1788,Q1788,R1788))</f>
        <v>0</v>
      </c>
      <c r="U1788" t="b">
        <f>OR(Table1[[#This Row],[Inflammation]],Table1[[#This Row],[Immune]])</f>
        <v>1</v>
      </c>
      <c r="V1788" t="str">
        <f>IF(OR(Table1[[#This Row],[Rodents]],Table1[[#This Row],[Human]],Table1[[#This Row],[Pig]]),OR(ISNUMBER(FIND("intratrach",C1788)),ISNUMBER(FIND("nasal ",C1788)),ISNUMBER(FIND("instill",C1788))),"NA")</f>
        <v>NA</v>
      </c>
      <c r="W1788" t="str">
        <f>IF(OR(Table1[[#This Row],[Rodents]],Table1[[#This Row],[Human]],Table1[[#This Row],[Pig]]),OR(ISNUMBER(FIND("dermal",C1788)),ISNUMBER(FIND("skin ",C1788))),"NA")</f>
        <v>NA</v>
      </c>
      <c r="X1788" t="str">
        <f>IF(OR(Table1[[#This Row],[Rodents]],Table1[[#This Row],[Human]],Table1[[#This Row],[Pig]]),OR(ISNUMBER(FIND("injected",C1788)),ISNUMBER(FIND("periton",C1788)),ISNUMBER(FIND("intrascrot",C1788))),"NA")</f>
        <v>NA</v>
      </c>
      <c r="Y1788" t="str">
        <f>IF(OR(Table1[[#This Row],[Rodents]],Table1[[#This Row],[Human]],Table1[[#This Row],[Pig]]),NOT(OR(Table1[[#This Row],[Inhaled/Intratracheal/intranasal]],Table1[[#This Row],[Dermal]],Table1[[#This Row],[Injected]])),"NA")</f>
        <v>NA</v>
      </c>
      <c r="AA1788" t="b">
        <f>OR(ISNUMBER(FIND("fish ",C1788)),ISNUMBER(FIND("Fish ",C1788)),ISNUMBER(FIND("aquatic",C1788)),ISNUMBER(FIND("daphnids",C1788)),ISNUMBER(FIND("Carcinus maenas",C1788)),ISNUMBER(FIND("Daphnia",C1788)),ISNUMBER(FIND("Ruditapes philippinarum",C1788)),ISNUMBER(FIND("daphnia",C1788)),ISNUMBER(FIND("marine",C1788)),ISNUMBER(FIND("mussel",C1788)),ISNUMBER(FIND("algae",C1788)),ISNUMBER(FIND("Donax faba",C1788)),ISNUMBER(FIND("estuarine",C1788)),ISNUMBER(FIND("snail",C1788)),ISNUMBER(FIND("Prorocentrum donghaiense",C1788)) )</f>
        <v>0</v>
      </c>
      <c r="AB1788" t="b">
        <f>OR(ISNUMBER(FIND(" rat ",C1788)),ISNUMBER(FIND(" rats ",C1788)),ISNUMBER(FIND(" Rats ",C1788)),ISNUMBER(FIND(" Rat ",C1788)),ISNUMBER(FIND(" rat.",C1788)),ISNUMBER(FIND(" rats.",C1788)),ISNUMBER(FIND("mouse",C1788)),ISNUMBER(FIND("mice",C1788)), ISNUMBER(FIND(" Mice",C1788)))</f>
        <v>0</v>
      </c>
      <c r="AC1788" t="b">
        <f>OR(ISNUMBER(FIND(" cell ",C1788)),ISNUMBER(FIND("fibroblast",C1788)),ISNUMBER(FIND("macrophage",C1788)),ISNUMBER(FIND("epithelial",C1788)),ISNUMBER(FIND("endothelial",C1788)),ISNUMBER(FIND("neuron",C1788)),ISNUMBER(FIND(" cells ",C1788)),ISNUMBER(FIND("RBC",C1788)),ISNUMBER(FIND("mitochond",C1788)),ISNUMBER(FIND("adipocyte",C1788)),ISNUMBER(FIND("osteo",C1788)),ISNUMBER(FIND("keratin",C1788)),ISNUMBER(FIND(" cell's ",C1788)),ISNUMBER(FIND("eukary",C1788)),ISNUMBER(FIND("sperm",C1788)))</f>
        <v>1</v>
      </c>
      <c r="AD1788" t="b">
        <f>OR(ISNUMBER(FIND("human",B1788)),ISNUMBER(FIND("workers",B1788)),ISNUMBER(FIND("workforces",B1788)),ISNUMBER(FIND("occupational",B1788)),ISNUMBER(FIND("Case report",B1788)),ISNUMBER(FIND("Workplaces",B1788)),ISNUMBER(FIND("worker",B1788)))</f>
        <v>0</v>
      </c>
      <c r="AE1788" t="b">
        <f>OR(ISNUMBER(FIND(" plant ",C1788)),ISNUMBER(FIND("Plant ",C1788)),ISNUMBER(FIND("tomato",C1788)),ISNUMBER(FIND("plants",C1788)),ISNUMBER(FIND("Plants",C1788)),ISNUMBER(FIND("algae",C1788)),ISNUMBER(FIND("lettuce",C1788)),ISNUMBER(FIND("green gram sprouts ",C1788)),ISNUMBER(FIND("Cucurbita pepo",C1788)),ISNUMBER(FIND("bean ",C1788)),ISNUMBER(FIND("chloroplast",C1788)),ISNUMBER(FIND("chlorophyll",C1788)),ISNUMBER(FIND("seedling",C1788)),ISNUMBER(FIND("canola",C1788)),ISNUMBER(FIND("shoot",C1788)),ISNUMBER(FIND("photosynthes",C1788)),ISNUMBER(FIND(" leaves ",C1788)),,ISNUMBER(FIND("agriculture",C1788)),ISNUMBER(FIND(" crops ",C1788)))</f>
        <v>0</v>
      </c>
      <c r="AF1788" t="b">
        <f>OR(ISNUMBER(FIND("bacteria",C1788)),ISNUMBER(FIND("Bacteria",C1788)),ISNUMBER(FIND("Bacterium",C1788)),ISNUMBER(FIND("bacterium",C1788)),ISNUMBER(FIND(" coli ",C1788)))</f>
        <v>0</v>
      </c>
      <c r="AG1788" t="b">
        <f>OR(ISNUMBER(FIND("fungi",C1788)),ISNUMBER(FIND("Fungi",C1788)),ISNUMBER(FIND("fungus",C1788)),ISNUMBER(FIND("Fungus",C1788)),ISNUMBER(FIND("mushroom",C1788)),ISNUMBER(FIND("Mushroom",C1788)),ISNUMBER(FIND(" mold ",C1788)))</f>
        <v>0</v>
      </c>
      <c r="AH1788" t="b">
        <f>OR(ISNUMBER(FIND("Pig ",C1788)),ISNUMBER(FIND("pig ",C1788)),ISNUMBER(FIND("Pigs ",C1788)),ISNUMBER(FIND("pigs ",C1788)))</f>
        <v>0</v>
      </c>
      <c r="AI1788" t="b">
        <f>OR(ISNUMBER(FIND(" C. elegans",C1788)),ISNUMBER(FIND("Caenorhabditis elegans",C1788)),ISNUMBER(FIND("earthworms",C1788)),ISNUMBER(FIND(" Ficopomatus enigmaticus",C1788)),ISNUMBER(FIND("larva",C1788)),ISNUMBER(FIND("Lumbriculus variegatus",C1788)),ISNUMBER(FIND("nematode",C1788)))</f>
        <v>0</v>
      </c>
      <c r="AJ1788" t="b">
        <f>NOT(OR(AA1788,AB1788,AC1788,AD1788,AE1788,AF1788,AG1788,AH1788,AI1788))</f>
        <v>0</v>
      </c>
      <c r="AL1788" t="b">
        <f>OR(AA1788,AB1788,AD1788,AE1788,AF1788,AG1788,AH1788,AI1788)</f>
        <v>0</v>
      </c>
      <c r="AM1788" t="b">
        <f>IF(Table1[[#This Row],[In vivo?]],IF(Table1[[#This Row],[Cell]],FALSE,TRUE),FALSE)</f>
        <v>0</v>
      </c>
      <c r="AN1788" t="b">
        <f>AND(AC1788,AL1788)</f>
        <v>0</v>
      </c>
      <c r="AO1788" t="b">
        <f>IF(Table1[[#This Row],[Cell]],IF(Table1[[#This Row],[In vivo?]],FALSE,TRUE),FALSE)</f>
        <v>1</v>
      </c>
      <c r="AP1788" t="b">
        <f>NOT(OR(Table1[[#This Row],[In vivo?]],Table1[[#This Row],[Only in Cell]]))</f>
        <v>0</v>
      </c>
      <c r="AQ1788" t="str">
        <f>IF(OR(Table1[[#This Row],[Rodents]],Table1[[#This Row],[Human]],Table1[[#This Row],[Pig]]),OR(ISNUMBER(FIND("pulmonary",C1788)),ISNUMBER(FIND("lung",C1788))),"NA")</f>
        <v>NA</v>
      </c>
      <c r="AR1788" t="str">
        <f>IF(OR(Table1[[#This Row],[Rodents]],Table1[[#This Row],[Human]],Table1[[#This Row],[Pig]]),OR(ISNUMBER(FIND("skin",C1788)),ISNUMBER(FIND("dermal",C1788))),"NA")</f>
        <v>NA</v>
      </c>
      <c r="AS1788" t="str">
        <f>IF(OR(Table1[[#This Row],[Rodents]],Table1[[#This Row],[Human]],Table1[[#This Row],[Pig]]),OR(ISNUMBER(FIND("liver",C1788)),ISNUMBER(FIND("hepat",C1788))),"NA")</f>
        <v>NA</v>
      </c>
      <c r="AT1788" t="str">
        <f>IF(OR(Table1[[#This Row],[Rodents]],Table1[[#This Row],[Human]],Table1[[#This Row],[Pig]]),OR(ISNUMBER(FIND("kidney",C1788)),ISNUMBER(FIND("neph",C1788))),"NA")</f>
        <v>NA</v>
      </c>
      <c r="AU1788" t="str">
        <f>IF(OR(Table1[[#This Row],[Rodents]],Table1[[#This Row],[Human]],Table1[[#This Row],[Pig]]),OR(ISNUMBER(FIND("brain",C1788)),ISNUMBER(FIND("neur",C1788)),ISNUMBER(FIND("nerv",C1788))),"NA")</f>
        <v>NA</v>
      </c>
      <c r="AV1788" t="str">
        <f>IF(OR(Table1[[#This Row],[Rodents]],Table1[[#This Row],[Human]],Table1[[#This Row],[Pig]]),OR(ISNUMBER(FIND("heart",C1788)),ISNUMBER(FIND("cardi",C1788))),"NA")</f>
        <v>NA</v>
      </c>
      <c r="AW1788" t="str">
        <f>IF(OR(Table1[[#This Row],[Rodents]],Table1[[#This Row],[Human]],Table1[[#This Row],[Pig]]),OR(ISNUMBER(FIND("gastro",C1788)),ISNUMBER(FIND("intesti",C1788)),ISNUMBER(FIND("stomach",C1788))),"NA")</f>
        <v>NA</v>
      </c>
      <c r="AX1788" t="str">
        <f>IF(OR(Table1[[#This Row],[Rodents]],Table1[[#This Row],[Human]],Table1[[#This Row],[Pig]]),NOT(OR(AQ1788,AR1788,AS1788,AT1788,AU1788,AV1788,AW1788)),"NA")</f>
        <v>NA</v>
      </c>
      <c r="AY1788" t="b">
        <f>OR(ISNUMBER(FIND("SWCNT",C1788)),ISNUMBER(FIND("SWNT",C1788)),ISNUMBER(FIND("single-wall",C1788)),ISNUMBER(FIND("single wall",C1788)),ISNUMBER(FIND("Single wall",C1788)),ISNUMBER(FIND("Single-wall",C1788)),ISNUMBER(FIND("SWCNT",B1788)),ISNUMBER(FIND("SWNT",B1788)),ISNUMBER(FIND("single-wall",B1788)),ISNUMBER(FIND("single wall",B1788)),ISNUMBER(FIND("Single-wall",B1788)),ISNUMBER(FIND("Single wall",B1788)))</f>
        <v>0</v>
      </c>
      <c r="AZ1788" t="b">
        <f>OR(ISNUMBER(FIND("MWCNT",C1788)),ISNUMBER(FIND("MWNT",C1788)),ISNUMBER(FIND("multi-wall",C1788)),ISNUMBER(FIND("multi wall",C1788)),ISNUMBER(FIND("multiwall",C1788)),ISNUMBER(FIND("Multi-wall",C1788)),ISNUMBER(FIND("Multi wall",C1788)),ISNUMBER(FIND("Multiwall",C1788)),ISNUMBER(FIND("MWCNT",B1788)),ISNUMBER(FIND("MWNT",B1788)),ISNUMBER(FIND("multi-wall",B1788)),ISNUMBER(FIND("multi wall",B1788)),ISNUMBER(FIND("multiwall",B1788)),ISNUMBER(FIND("Multi-wall",B1788)),ISNUMBER(FIND("Multi wall",B1788)),ISNUMBER(FIND("Multiwall",B1788)),ISNUMBER(FIND("Double-wall",B1788)),ISNUMBER(FIND("Double wall",B1788)),ISNUMBER(FIND("Doublewall",B1788)),ISNUMBER(FIND("double-wall",B1788)),ISNUMBER(FIND("double wall",B1788)),ISNUMBER(FIND("doublewall",B1788)))</f>
        <v>1</v>
      </c>
      <c r="BA1788" t="b">
        <f>AND(Table1[[#This Row],[SWCNT]],Table1[[#This Row],[MWCNT]])</f>
        <v>0</v>
      </c>
      <c r="BB1788" t="b">
        <f>IF(Table1[[#This Row],[SWCNT]]=TRUE,FALSE,IF(Table1[[#This Row],[MWCNT]]=TRUE,FALSE,TRUE))</f>
        <v>0</v>
      </c>
      <c r="BC1788" s="18"/>
    </row>
    <row r="1789" spans="1:55" ht="277.5">
      <c r="A1789" t="s">
        <v>5205</v>
      </c>
      <c r="B1789" s="2" t="s">
        <v>5206</v>
      </c>
      <c r="C1789" s="16" t="s">
        <v>5207</v>
      </c>
      <c r="D1789" s="17" t="s">
        <v>38</v>
      </c>
      <c r="E1789" s="2">
        <v>2010</v>
      </c>
      <c r="F1789" t="b">
        <f>OR(ISNUMBER(FIND("cytotoxic",C1789)),ISNUMBER(FIND("Cytotoxic",C1789)),ISNUMBER(FIND("cellular toxicity",C1789)),ISNUMBER(FIND("cell death",C1789)),ISNUMBER(FIND("viable",C1789)),ISNUMBER(FIND("phytotoxic",C1789)),ISNUMBER(FIND("acute toxicity",C1789)),ISNUMBER(FIND("MTT",C1789)),ISNUMBER(FIND("survival",C1789)),ISNUMBER(FIND("prolifer",C1789)),ISNUMBER(FIND("apoptosis",C1789)),ISNUMBER(FIND("neurotoxic",C1789)),ISNUMBER(FIND("  lysis ",C1789)),ISNUMBER(FIND("necrosis",C1789)),ISNUMBER(FIND("cellular death",C1789))*3,ISNUMBER(FIND("LDH",C1789)),ISNUMBER(FIND("Acute toxicity",C1789)))</f>
        <v>1</v>
      </c>
      <c r="G1789" t="b">
        <f>OR(ISNUMBER(FIND("genotoxic",C1789)),ISNUMBER(FIND("genotoxicity",C1789)),ISNUMBER(FIND("DNA damage",C1789)),ISNUMBER(FIND("DNA",C1789)),ISNUMBER(FIND("RNA",C1789)),ISNUMBER(FIND("mesothelioma",C1789)),ISNUMBER(FIND("carcino",C1789)),ISNUMBER(FIND("mutagen",C1789)),ISNUMBER(FIND("genetic",C1789)))</f>
        <v>0</v>
      </c>
      <c r="H1789" t="b">
        <f>OR(ISNUMBER(FIND("inflammatory",C1789)),ISNUMBER(FIND("inflamm",C1789)))</f>
        <v>0</v>
      </c>
      <c r="I1789" t="b">
        <f>OR(ISNUMBER(FIND("immune",C1789)),ISNUMBER(FIND("immunological",C1789)),ISNUMBER(FIND("interleuk",C1789)),ISNUMBER(FIND("platelet activation",C1789)),ISNUMBER(FIND("monocyte",C1789)),ISNUMBER(FIND("leukocyte",C1789)),ISNUMBER(FIND("cytokine",C1789)),ISNUMBER(FIND("CD4",C1789)),ISNUMBER(FIND("CD8",C1789)),ISNUMBER(FIND("T-cell",C1789)))</f>
        <v>0</v>
      </c>
      <c r="J1789" t="b">
        <f>OR(ISNUMBER(FIND("reactive oxygen",C1789)),ISNUMBER(FIND("ROS",C1789)),ISNUMBER(FIND("free radical",C1789)),ISNUMBER(FIND("oxidative stress",C1789)),ISNUMBER(FIND("peroxid",C1789)),ISNUMBER(FIND("oxidative",C1789)),ISNUMBER(FIND("antioxid",C1789)))</f>
        <v>1</v>
      </c>
      <c r="K1789" t="b">
        <f>OR(ISNUMBER(FIND("autophag",C1789)))</f>
        <v>0</v>
      </c>
      <c r="L1789" t="b">
        <f>OR(ISNUMBER(FIND("morpholog",C1789)))</f>
        <v>0</v>
      </c>
      <c r="M1789" t="b">
        <f>OR(ISNUMBER(FIND("fibrosis",C1789)),ISNUMBER(FIND("Fibrosis",C1789)),ISNUMBER(FIND("fibrot",C1789)))</f>
        <v>0</v>
      </c>
      <c r="N1789" t="b">
        <f>OR(ISNUMBER(FIND("offspring",C1789)),ISNUMBER(FIND("Parental",C1789)),ISNUMBER(FIND("parental",C1789)),ISNUMBER(FIND("germline",C1789)),ISNUMBER(FIND("reproduc",C1789)),ISNUMBER(FIND("embryo",C1789)))</f>
        <v>0</v>
      </c>
      <c r="O1789" t="b">
        <f>OR(ISNUMBER(FIND("metabol",C1789)),ISNUMBER(FIND("Metabol",C1789)),ISNUMBER(FIND("digest",C1789)),ISNUMBER(FIND("mitochon",C1789)))</f>
        <v>0</v>
      </c>
      <c r="P1789" t="b">
        <f>OR(ISNUMBER(FIND("ecotox",C1789)),ISNUMBER(FIND("Ecotox",B1789)),ISNUMBER(FIND("ecotox",B1789)),ISNUMBER(FIND("Ecotox",C1789)))</f>
        <v>0</v>
      </c>
      <c r="Q1789" t="b">
        <f>OR(ISNUMBER(FIND("Bioaccum",C1789)),ISNUMBER(FIND("bioaccum",C1789)),ISNUMBER(FIND("accum",C1789)))</f>
        <v>0</v>
      </c>
      <c r="R1789" t="b">
        <f>OR(ISNUMBER(FIND("Occupation",C1789)),ISNUMBER(FIND("occupation",C1789)),ISNUMBER(FIND("worker",C1789)),ISNUMBER(FIND("workforce",C1789)))</f>
        <v>0</v>
      </c>
      <c r="S1789" t="b">
        <f>NOT(OR(F1789,G1789,H1789,I1789,J1789,K1789,L1789,M1789,N1789,O1789,P1789,Q1789,R1789))</f>
        <v>0</v>
      </c>
      <c r="U1789" t="b">
        <f>OR(Table1[[#This Row],[Inflammation]],Table1[[#This Row],[Immune]])</f>
        <v>0</v>
      </c>
      <c r="V1789" t="str">
        <f>IF(OR(Table1[[#This Row],[Rodents]],Table1[[#This Row],[Human]],Table1[[#This Row],[Pig]]),OR(ISNUMBER(FIND("intratrach",C1789)),ISNUMBER(FIND("nasal ",C1789)),ISNUMBER(FIND("instill",C1789))),"NA")</f>
        <v>NA</v>
      </c>
      <c r="W1789" t="str">
        <f>IF(OR(Table1[[#This Row],[Rodents]],Table1[[#This Row],[Human]],Table1[[#This Row],[Pig]]),OR(ISNUMBER(FIND("dermal",C1789)),ISNUMBER(FIND("skin ",C1789))),"NA")</f>
        <v>NA</v>
      </c>
      <c r="X1789" t="str">
        <f>IF(OR(Table1[[#This Row],[Rodents]],Table1[[#This Row],[Human]],Table1[[#This Row],[Pig]]),OR(ISNUMBER(FIND("injected",C1789)),ISNUMBER(FIND("periton",C1789)),ISNUMBER(FIND("intrascrot",C1789))),"NA")</f>
        <v>NA</v>
      </c>
      <c r="Y1789" t="str">
        <f>IF(OR(Table1[[#This Row],[Rodents]],Table1[[#This Row],[Human]],Table1[[#This Row],[Pig]]),NOT(OR(Table1[[#This Row],[Inhaled/Intratracheal/intranasal]],Table1[[#This Row],[Dermal]],Table1[[#This Row],[Injected]])),"NA")</f>
        <v>NA</v>
      </c>
      <c r="AA1789" t="b">
        <f>OR(ISNUMBER(FIND("fish ",C1789)),ISNUMBER(FIND("Fish ",C1789)),ISNUMBER(FIND("aquatic",C1789)),ISNUMBER(FIND("daphnids",C1789)),ISNUMBER(FIND("Carcinus maenas",C1789)),ISNUMBER(FIND("Daphnia",C1789)),ISNUMBER(FIND("Ruditapes philippinarum",C1789)),ISNUMBER(FIND("daphnia",C1789)),ISNUMBER(FIND("marine",C1789)),ISNUMBER(FIND("mussel",C1789)),ISNUMBER(FIND("algae",C1789)),ISNUMBER(FIND("Donax faba",C1789)),ISNUMBER(FIND("estuarine",C1789)),ISNUMBER(FIND("snail",C1789)),ISNUMBER(FIND("Prorocentrum donghaiense",C1789)) )</f>
        <v>0</v>
      </c>
      <c r="AB1789" t="b">
        <f>OR(ISNUMBER(FIND(" rat ",C1789)),ISNUMBER(FIND(" rats ",C1789)),ISNUMBER(FIND(" Rats ",C1789)),ISNUMBER(FIND(" Rat ",C1789)),ISNUMBER(FIND(" rat.",C1789)),ISNUMBER(FIND(" rats.",C1789)),ISNUMBER(FIND("mouse",C1789)),ISNUMBER(FIND("mice",C1789)), ISNUMBER(FIND(" Mice",C1789)))</f>
        <v>0</v>
      </c>
      <c r="AC1789" t="b">
        <f>OR(ISNUMBER(FIND(" cell ",C1789)),ISNUMBER(FIND("fibroblast",C1789)),ISNUMBER(FIND("macrophage",C1789)),ISNUMBER(FIND("epithelial",C1789)),ISNUMBER(FIND("endothelial",C1789)),ISNUMBER(FIND("neuron",C1789)),ISNUMBER(FIND(" cells ",C1789)),ISNUMBER(FIND("RBC",C1789)),ISNUMBER(FIND("mitochond",C1789)),ISNUMBER(FIND("adipocyte",C1789)),ISNUMBER(FIND("osteo",C1789)),ISNUMBER(FIND("keratin",C1789)),ISNUMBER(FIND(" cell's ",C1789)),ISNUMBER(FIND("eukary",C1789)),ISNUMBER(FIND("sperm",C1789)))</f>
        <v>1</v>
      </c>
      <c r="AD1789" t="b">
        <v>0</v>
      </c>
      <c r="AE1789" t="b">
        <f>OR(ISNUMBER(FIND(" plant ",C1789)),ISNUMBER(FIND("Plant ",C1789)),ISNUMBER(FIND("tomato",C1789)),ISNUMBER(FIND("plants",C1789)),ISNUMBER(FIND("Plants",C1789)),ISNUMBER(FIND("algae",C1789)),ISNUMBER(FIND("lettuce",C1789)),ISNUMBER(FIND("green gram sprouts ",C1789)),ISNUMBER(FIND("Cucurbita pepo",C1789)),ISNUMBER(FIND("bean ",C1789)),ISNUMBER(FIND("chloroplast",C1789)),ISNUMBER(FIND("chlorophyll",C1789)),ISNUMBER(FIND("seedling",C1789)),ISNUMBER(FIND("canola",C1789)),ISNUMBER(FIND("shoot",C1789)),ISNUMBER(FIND("photosynthes",C1789)),ISNUMBER(FIND(" leaves ",C1789)),,ISNUMBER(FIND("agriculture",C1789)),ISNUMBER(FIND(" crops ",C1789)))</f>
        <v>0</v>
      </c>
      <c r="AF1789" t="b">
        <f>OR(ISNUMBER(FIND("bacteria",C1789)),ISNUMBER(FIND("Bacteria",C1789)),ISNUMBER(FIND("Bacterium",C1789)),ISNUMBER(FIND("bacterium",C1789)),ISNUMBER(FIND(" coli ",C1789)))</f>
        <v>0</v>
      </c>
      <c r="AG1789" t="b">
        <f>OR(ISNUMBER(FIND("fungi",C1789)),ISNUMBER(FIND("Fungi",C1789)),ISNUMBER(FIND("fungus",C1789)),ISNUMBER(FIND("Fungus",C1789)),ISNUMBER(FIND("mushroom",C1789)),ISNUMBER(FIND("Mushroom",C1789)),ISNUMBER(FIND(" mold ",C1789)))</f>
        <v>0</v>
      </c>
      <c r="AH1789" t="b">
        <f>OR(ISNUMBER(FIND("Pig ",C1789)),ISNUMBER(FIND("pig ",C1789)),ISNUMBER(FIND("Pigs ",C1789)),ISNUMBER(FIND("pigs ",C1789)))</f>
        <v>0</v>
      </c>
      <c r="AI1789" t="b">
        <f>OR(ISNUMBER(FIND(" C. elegans",C1789)),ISNUMBER(FIND("Caenorhabditis elegans",C1789)),ISNUMBER(FIND("earthworms",C1789)),ISNUMBER(FIND(" Ficopomatus enigmaticus",C1789)),ISNUMBER(FIND("larva",C1789)),ISNUMBER(FIND("Lumbriculus variegatus",C1789)),ISNUMBER(FIND("nematode",C1789)))</f>
        <v>0</v>
      </c>
      <c r="AJ1789" t="b">
        <f>NOT(OR(AA1789,AB1789,AC1789,AD1789,AE1789,AF1789,AG1789,AH1789,AI1789))</f>
        <v>0</v>
      </c>
      <c r="AL1789" t="b">
        <f>OR(AA1789,AB1789,AD1789,AE1789,AF1789,AG1789,AH1789,AI1789)</f>
        <v>0</v>
      </c>
      <c r="AM1789" t="b">
        <f>IF(Table1[[#This Row],[In vivo?]],IF(Table1[[#This Row],[Cell]],FALSE,TRUE),FALSE)</f>
        <v>0</v>
      </c>
      <c r="AN1789" t="b">
        <f>AND(AC1789,AL1789)</f>
        <v>0</v>
      </c>
      <c r="AO1789" t="b">
        <f>IF(Table1[[#This Row],[Cell]],IF(Table1[[#This Row],[In vivo?]],FALSE,TRUE),FALSE)</f>
        <v>1</v>
      </c>
      <c r="AP1789" t="b">
        <f>NOT(OR(Table1[[#This Row],[In vivo?]],Table1[[#This Row],[Only in Cell]]))</f>
        <v>0</v>
      </c>
      <c r="AQ1789" t="str">
        <f>IF(OR(Table1[[#This Row],[Rodents]],Table1[[#This Row],[Human]],Table1[[#This Row],[Pig]]),OR(ISNUMBER(FIND("pulmonary",C1789)),ISNUMBER(FIND("lung",C1789))),"NA")</f>
        <v>NA</v>
      </c>
      <c r="AR1789" t="str">
        <f>IF(OR(Table1[[#This Row],[Rodents]],Table1[[#This Row],[Human]],Table1[[#This Row],[Pig]]),OR(ISNUMBER(FIND("skin",C1789)),ISNUMBER(FIND("dermal",C1789))),"NA")</f>
        <v>NA</v>
      </c>
      <c r="AS1789" t="str">
        <f>IF(OR(Table1[[#This Row],[Rodents]],Table1[[#This Row],[Human]],Table1[[#This Row],[Pig]]),OR(ISNUMBER(FIND("liver",C1789)),ISNUMBER(FIND("hepat",C1789))),"NA")</f>
        <v>NA</v>
      </c>
      <c r="AT1789" t="str">
        <f>IF(OR(Table1[[#This Row],[Rodents]],Table1[[#This Row],[Human]],Table1[[#This Row],[Pig]]),OR(ISNUMBER(FIND("kidney",C1789)),ISNUMBER(FIND("neph",C1789))),"NA")</f>
        <v>NA</v>
      </c>
      <c r="AU1789" t="str">
        <f>IF(OR(Table1[[#This Row],[Rodents]],Table1[[#This Row],[Human]],Table1[[#This Row],[Pig]]),OR(ISNUMBER(FIND("brain",C1789)),ISNUMBER(FIND("neur",C1789)),ISNUMBER(FIND("nerv",C1789))),"NA")</f>
        <v>NA</v>
      </c>
      <c r="AV1789" t="str">
        <f>IF(OR(Table1[[#This Row],[Rodents]],Table1[[#This Row],[Human]],Table1[[#This Row],[Pig]]),OR(ISNUMBER(FIND("heart",C1789)),ISNUMBER(FIND("cardi",C1789))),"NA")</f>
        <v>NA</v>
      </c>
      <c r="AW1789" t="str">
        <f>IF(OR(Table1[[#This Row],[Rodents]],Table1[[#This Row],[Human]],Table1[[#This Row],[Pig]]),OR(ISNUMBER(FIND("gastro",C1789)),ISNUMBER(FIND("intesti",C1789)),ISNUMBER(FIND("stomach",C1789))),"NA")</f>
        <v>NA</v>
      </c>
      <c r="AX1789" t="str">
        <f>IF(OR(Table1[[#This Row],[Rodents]],Table1[[#This Row],[Human]],Table1[[#This Row],[Pig]]),NOT(OR(AQ1789,AR1789,AS1789,AT1789,AU1789,AV1789,AW1789)),"NA")</f>
        <v>NA</v>
      </c>
      <c r="AY1789" t="b">
        <f>OR(ISNUMBER(FIND("SWCNT",C1789)),ISNUMBER(FIND("SWNT",C1789)),ISNUMBER(FIND("single-wall",C1789)),ISNUMBER(FIND("single wall",C1789)),ISNUMBER(FIND("Single wall",C1789)),ISNUMBER(FIND("Single-wall",C1789)),ISNUMBER(FIND("SWCNT",B1789)),ISNUMBER(FIND("SWNT",B1789)),ISNUMBER(FIND("single-wall",B1789)),ISNUMBER(FIND("single wall",B1789)),ISNUMBER(FIND("Single-wall",B1789)),ISNUMBER(FIND("Single wall",B1789)))</f>
        <v>1</v>
      </c>
      <c r="AZ1789" t="b">
        <f>OR(ISNUMBER(FIND("MWCNT",C1789)),ISNUMBER(FIND("MWNT",C1789)),ISNUMBER(FIND("multi-wall",C1789)),ISNUMBER(FIND("multi wall",C1789)),ISNUMBER(FIND("multiwall",C1789)),ISNUMBER(FIND("Multi-wall",C1789)),ISNUMBER(FIND("Multi wall",C1789)),ISNUMBER(FIND("Multiwall",C1789)),ISNUMBER(FIND("MWCNT",B1789)),ISNUMBER(FIND("MWNT",B1789)),ISNUMBER(FIND("multi-wall",B1789)),ISNUMBER(FIND("multi wall",B1789)),ISNUMBER(FIND("multiwall",B1789)),ISNUMBER(FIND("Multi-wall",B1789)),ISNUMBER(FIND("Multi wall",B1789)),ISNUMBER(FIND("Multiwall",B1789)),ISNUMBER(FIND("Double-wall",B1789)),ISNUMBER(FIND("Double wall",B1789)),ISNUMBER(FIND("Doublewall",B1789)),ISNUMBER(FIND("double-wall",B1789)),ISNUMBER(FIND("double wall",B1789)),ISNUMBER(FIND("doublewall",B1789)))</f>
        <v>1</v>
      </c>
      <c r="BA1789" t="b">
        <f>AND(Table1[[#This Row],[SWCNT]],Table1[[#This Row],[MWCNT]])</f>
        <v>1</v>
      </c>
      <c r="BB1789" t="b">
        <f>IF(Table1[[#This Row],[SWCNT]]=TRUE,FALSE,IF(Table1[[#This Row],[MWCNT]]=TRUE,FALSE,TRUE))</f>
        <v>0</v>
      </c>
      <c r="BC1789" s="18"/>
    </row>
    <row r="1790" spans="1:55" ht="166.5">
      <c r="A1790" t="s">
        <v>5208</v>
      </c>
      <c r="B1790" s="2" t="s">
        <v>5209</v>
      </c>
      <c r="C1790" s="16" t="s">
        <v>5210</v>
      </c>
      <c r="D1790" s="17" t="s">
        <v>4913</v>
      </c>
      <c r="E1790" s="2">
        <v>2010</v>
      </c>
      <c r="F1790" t="b">
        <f>OR(ISNUMBER(FIND("cytotoxic",C1790)),ISNUMBER(FIND("Cytotoxic",C1790)),ISNUMBER(FIND("cellular toxicity",C1790)),ISNUMBER(FIND("cell death",C1790)),ISNUMBER(FIND("viable",C1790)),ISNUMBER(FIND("phytotoxic",C1790)),ISNUMBER(FIND("acute toxicity",C1790)),ISNUMBER(FIND("MTT",C1790)),ISNUMBER(FIND("survival",C1790)),ISNUMBER(FIND("prolifer",C1790)),ISNUMBER(FIND("apoptosis",C1790)),ISNUMBER(FIND("neurotoxic",C1790)),ISNUMBER(FIND("  lysis ",C1790)),ISNUMBER(FIND("necrosis",C1790)),ISNUMBER(FIND("cellular death",C1790))*3,ISNUMBER(FIND("LDH",C1790)),ISNUMBER(FIND("Acute toxicity",C1790)))</f>
        <v>1</v>
      </c>
      <c r="G1790" t="b">
        <f>OR(ISNUMBER(FIND("genotoxic",C1790)),ISNUMBER(FIND("genotoxicity",C1790)),ISNUMBER(FIND("DNA damage",C1790)),ISNUMBER(FIND("DNA",C1790)),ISNUMBER(FIND("RNA",C1790)),ISNUMBER(FIND("mesothelioma",C1790)),ISNUMBER(FIND("carcino",C1790)),ISNUMBER(FIND("mutagen",C1790)),ISNUMBER(FIND("genetic",C1790)))</f>
        <v>0</v>
      </c>
      <c r="H1790" t="b">
        <f>OR(ISNUMBER(FIND("inflammatory",C1790)),ISNUMBER(FIND("inflamm",C1790)))</f>
        <v>0</v>
      </c>
      <c r="I1790" t="b">
        <f>OR(ISNUMBER(FIND("immune",C1790)),ISNUMBER(FIND("immunological",C1790)),ISNUMBER(FIND("interleuk",C1790)),ISNUMBER(FIND("platelet activation",C1790)),ISNUMBER(FIND("monocyte",C1790)),ISNUMBER(FIND("leukocyte",C1790)),ISNUMBER(FIND("cytokine",C1790)),ISNUMBER(FIND("CD4",C1790)),ISNUMBER(FIND("CD8",C1790)),ISNUMBER(FIND("T-cell",C1790)))</f>
        <v>1</v>
      </c>
      <c r="J1790" t="b">
        <f>OR(ISNUMBER(FIND("reactive oxygen",C1790)),ISNUMBER(FIND("ROS",C1790)),ISNUMBER(FIND("free radical",C1790)),ISNUMBER(FIND("oxidative stress",C1790)),ISNUMBER(FIND("peroxid",C1790)),ISNUMBER(FIND("oxidative",C1790)),ISNUMBER(FIND("antioxid",C1790)))</f>
        <v>0</v>
      </c>
      <c r="K1790" t="b">
        <f>OR(ISNUMBER(FIND("autophag",C1790)))</f>
        <v>0</v>
      </c>
      <c r="L1790" t="b">
        <f>OR(ISNUMBER(FIND("morpholog",C1790)))</f>
        <v>0</v>
      </c>
      <c r="M1790" t="b">
        <f>OR(ISNUMBER(FIND("fibrosis",C1790)),ISNUMBER(FIND("Fibrosis",C1790)),ISNUMBER(FIND("fibrot",C1790)))</f>
        <v>0</v>
      </c>
      <c r="N1790" t="b">
        <f>OR(ISNUMBER(FIND("offspring",C1790)),ISNUMBER(FIND("Parental",C1790)),ISNUMBER(FIND("parental",C1790)),ISNUMBER(FIND("germline",C1790)),ISNUMBER(FIND("reproduc",C1790)),ISNUMBER(FIND("embryo",C1790)))</f>
        <v>0</v>
      </c>
      <c r="O1790" t="b">
        <f>OR(ISNUMBER(FIND("metabol",C1790)),ISNUMBER(FIND("Metabol",C1790)),ISNUMBER(FIND("digest",C1790)),ISNUMBER(FIND("mitochon",C1790)))</f>
        <v>0</v>
      </c>
      <c r="P1790" t="b">
        <f>OR(ISNUMBER(FIND("ecotox",C1790)),ISNUMBER(FIND("Ecotox",B1790)),ISNUMBER(FIND("ecotox",B1790)),ISNUMBER(FIND("Ecotox",C1790)))</f>
        <v>0</v>
      </c>
      <c r="Q1790" t="b">
        <f>OR(ISNUMBER(FIND("Bioaccum",C1790)),ISNUMBER(FIND("bioaccum",C1790)),ISNUMBER(FIND("accum",C1790)))</f>
        <v>0</v>
      </c>
      <c r="R1790" t="b">
        <f>OR(ISNUMBER(FIND("Occupation",C1790)),ISNUMBER(FIND("occupation",C1790)),ISNUMBER(FIND("worker",C1790)),ISNUMBER(FIND("workforce",C1790)))</f>
        <v>0</v>
      </c>
      <c r="S1790" t="b">
        <f>NOT(OR(F1790,G1790,H1790,I1790,J1790,K1790,L1790,M1790,N1790,O1790,P1790,Q1790,R1790))</f>
        <v>0</v>
      </c>
      <c r="U1790" t="b">
        <f>OR(Table1[[#This Row],[Inflammation]],Table1[[#This Row],[Immune]])</f>
        <v>1</v>
      </c>
      <c r="V1790" t="b">
        <f>IF(OR(Table1[[#This Row],[Rodents]],Table1[[#This Row],[Human]],Table1[[#This Row],[Pig]]),OR(ISNUMBER(FIND("intratrach",C1790)),ISNUMBER(FIND("nasal ",C1790)),ISNUMBER(FIND("instill",C1790))),"NA")</f>
        <v>0</v>
      </c>
      <c r="W1790" t="b">
        <f>IF(OR(Table1[[#This Row],[Rodents]],Table1[[#This Row],[Human]],Table1[[#This Row],[Pig]]),OR(ISNUMBER(FIND("dermal",C1790)),ISNUMBER(FIND("skin ",C1790))),"NA")</f>
        <v>0</v>
      </c>
      <c r="X1790" t="b">
        <f>IF(OR(Table1[[#This Row],[Rodents]],Table1[[#This Row],[Human]],Table1[[#This Row],[Pig]]),OR(ISNUMBER(FIND("injected",C1790)),ISNUMBER(FIND("periton",C1790)),ISNUMBER(FIND("intrascrot",C1790))),"NA")</f>
        <v>0</v>
      </c>
      <c r="Y1790" t="b">
        <f>IF(OR(Table1[[#This Row],[Rodents]],Table1[[#This Row],[Human]],Table1[[#This Row],[Pig]]),NOT(OR(Table1[[#This Row],[Inhaled/Intratracheal/intranasal]],Table1[[#This Row],[Dermal]],Table1[[#This Row],[Injected]])),"NA")</f>
        <v>1</v>
      </c>
      <c r="AA1790" t="b">
        <f>OR(ISNUMBER(FIND("fish ",C1790)),ISNUMBER(FIND("Fish ",C1790)),ISNUMBER(FIND("aquatic",C1790)),ISNUMBER(FIND("daphnids",C1790)),ISNUMBER(FIND("Carcinus maenas",C1790)),ISNUMBER(FIND("Daphnia",C1790)),ISNUMBER(FIND("Ruditapes philippinarum",C1790)),ISNUMBER(FIND("daphnia",C1790)),ISNUMBER(FIND("marine",C1790)),ISNUMBER(FIND("mussel",C1790)),ISNUMBER(FIND("algae",C1790)),ISNUMBER(FIND("Donax faba",C1790)),ISNUMBER(FIND("estuarine",C1790)),ISNUMBER(FIND("snail",C1790)),ISNUMBER(FIND("Prorocentrum donghaiense",C1790)) )</f>
        <v>0</v>
      </c>
      <c r="AB1790" t="b">
        <f>OR(ISNUMBER(FIND(" rat ",C1790)),ISNUMBER(FIND(" rats ",C1790)),ISNUMBER(FIND(" Rats ",C1790)),ISNUMBER(FIND(" Rat ",C1790)),ISNUMBER(FIND(" rat.",C1790)),ISNUMBER(FIND(" rats.",C1790)),ISNUMBER(FIND("mouse",C1790)),ISNUMBER(FIND("mice",C1790)), ISNUMBER(FIND(" Mice",C1790)))</f>
        <v>1</v>
      </c>
      <c r="AC1790" t="b">
        <f>OR(ISNUMBER(FIND(" cell ",C1790)),ISNUMBER(FIND("fibroblast",C1790)),ISNUMBER(FIND("macrophage",C1790)),ISNUMBER(FIND("epithelial",C1790)),ISNUMBER(FIND("endothelial",C1790)),ISNUMBER(FIND("neuron",C1790)),ISNUMBER(FIND(" cells ",C1790)),ISNUMBER(FIND("RBC",C1790)),ISNUMBER(FIND("mitochond",C1790)),ISNUMBER(FIND("adipocyte",C1790)),ISNUMBER(FIND("osteo",C1790)),ISNUMBER(FIND("keratin",C1790)),ISNUMBER(FIND(" cell's ",C1790)),ISNUMBER(FIND("eukary",C1790)),ISNUMBER(FIND("sperm",C1790)))</f>
        <v>1</v>
      </c>
      <c r="AD1790" t="b">
        <f>OR(ISNUMBER(FIND("human",B1790)),ISNUMBER(FIND("workers",B1790)),ISNUMBER(FIND("workforces",B1790)),ISNUMBER(FIND("occupational",B1790)),ISNUMBER(FIND("Case report",B1790)),ISNUMBER(FIND("Workplaces",B1790)),ISNUMBER(FIND("worker",B1790)))</f>
        <v>0</v>
      </c>
      <c r="AE1790" t="b">
        <f>OR(ISNUMBER(FIND(" plant ",C1790)),ISNUMBER(FIND("Plant ",C1790)),ISNUMBER(FIND("tomato",C1790)),ISNUMBER(FIND("plants",C1790)),ISNUMBER(FIND("Plants",C1790)),ISNUMBER(FIND("algae",C1790)),ISNUMBER(FIND("lettuce",C1790)),ISNUMBER(FIND("green gram sprouts ",C1790)),ISNUMBER(FIND("Cucurbita pepo",C1790)),ISNUMBER(FIND("bean ",C1790)),ISNUMBER(FIND("chloroplast",C1790)),ISNUMBER(FIND("chlorophyll",C1790)),ISNUMBER(FIND("seedling",C1790)),ISNUMBER(FIND("canola",C1790)),ISNUMBER(FIND("shoot",C1790)),ISNUMBER(FIND("photosynthes",C1790)),ISNUMBER(FIND(" leaves ",C1790)),,ISNUMBER(FIND("agriculture",C1790)),ISNUMBER(FIND(" crops ",C1790)))</f>
        <v>0</v>
      </c>
      <c r="AF1790" t="b">
        <f>OR(ISNUMBER(FIND("bacteria",C1790)),ISNUMBER(FIND("Bacteria",C1790)),ISNUMBER(FIND("Bacterium",C1790)),ISNUMBER(FIND("bacterium",C1790)),ISNUMBER(FIND(" coli ",C1790)))</f>
        <v>0</v>
      </c>
      <c r="AG1790" t="b">
        <f>OR(ISNUMBER(FIND("fungi",C1790)),ISNUMBER(FIND("Fungi",C1790)),ISNUMBER(FIND("fungus",C1790)),ISNUMBER(FIND("Fungus",C1790)),ISNUMBER(FIND("mushroom",C1790)),ISNUMBER(FIND("Mushroom",C1790)),ISNUMBER(FIND(" mold ",C1790)))</f>
        <v>0</v>
      </c>
      <c r="AH1790" t="b">
        <f>OR(ISNUMBER(FIND("Pig ",C1790)),ISNUMBER(FIND("pig ",C1790)),ISNUMBER(FIND("Pigs ",C1790)),ISNUMBER(FIND("pigs ",C1790)))</f>
        <v>0</v>
      </c>
      <c r="AI1790" t="b">
        <f>OR(ISNUMBER(FIND(" C. elegans",C1790)),ISNUMBER(FIND("Caenorhabditis elegans",C1790)),ISNUMBER(FIND("earthworms",C1790)),ISNUMBER(FIND(" Ficopomatus enigmaticus",C1790)),ISNUMBER(FIND("larva",C1790)),ISNUMBER(FIND("Lumbriculus variegatus",C1790)),ISNUMBER(FIND("nematode",C1790)))</f>
        <v>0</v>
      </c>
      <c r="AJ1790" t="b">
        <f>NOT(OR(AA1790,AB1790,AC1790,AD1790,AE1790,AF1790,AG1790,AH1790,AI1790))</f>
        <v>0</v>
      </c>
      <c r="AL1790" t="b">
        <f>OR(AA1790,AB1790,AD1790,AE1790,AF1790,AG1790,AH1790,AI1790)</f>
        <v>1</v>
      </c>
      <c r="AM1790" t="b">
        <f>IF(Table1[[#This Row],[In vivo?]],IF(Table1[[#This Row],[Cell]],FALSE,TRUE),FALSE)</f>
        <v>0</v>
      </c>
      <c r="AN1790" t="b">
        <f>AND(AC1790,AL1790)</f>
        <v>1</v>
      </c>
      <c r="AO1790" t="b">
        <f>IF(Table1[[#This Row],[Cell]],IF(Table1[[#This Row],[In vivo?]],FALSE,TRUE),FALSE)</f>
        <v>0</v>
      </c>
      <c r="AP1790" t="b">
        <f>NOT(OR(Table1[[#This Row],[In vivo?]],Table1[[#This Row],[Only in Cell]]))</f>
        <v>0</v>
      </c>
      <c r="AQ1790" t="b">
        <f>IF(OR(Table1[[#This Row],[Rodents]],Table1[[#This Row],[Human]],Table1[[#This Row],[Pig]]),OR(ISNUMBER(FIND("pulmonary",C1790)),ISNUMBER(FIND("lung",C1790))),"NA")</f>
        <v>0</v>
      </c>
      <c r="AR1790" t="b">
        <f>IF(OR(Table1[[#This Row],[Rodents]],Table1[[#This Row],[Human]],Table1[[#This Row],[Pig]]),OR(ISNUMBER(FIND("skin",C1790)),ISNUMBER(FIND("dermal",C1790))),"NA")</f>
        <v>0</v>
      </c>
      <c r="AS1790" t="b">
        <f>IF(OR(Table1[[#This Row],[Rodents]],Table1[[#This Row],[Human]],Table1[[#This Row],[Pig]]),OR(ISNUMBER(FIND("liver",C1790)),ISNUMBER(FIND("hepat",C1790))),"NA")</f>
        <v>0</v>
      </c>
      <c r="AT1790" t="b">
        <f>IF(OR(Table1[[#This Row],[Rodents]],Table1[[#This Row],[Human]],Table1[[#This Row],[Pig]]),OR(ISNUMBER(FIND("kidney",C1790)),ISNUMBER(FIND("neph",C1790))),"NA")</f>
        <v>0</v>
      </c>
      <c r="AU1790" t="b">
        <f>IF(OR(Table1[[#This Row],[Rodents]],Table1[[#This Row],[Human]],Table1[[#This Row],[Pig]]),OR(ISNUMBER(FIND("brain",C1790)),ISNUMBER(FIND("neur",C1790)),ISNUMBER(FIND("nerv",C1790))),"NA")</f>
        <v>0</v>
      </c>
      <c r="AV1790" t="b">
        <f>IF(OR(Table1[[#This Row],[Rodents]],Table1[[#This Row],[Human]],Table1[[#This Row],[Pig]]),OR(ISNUMBER(FIND("heart",C1790)),ISNUMBER(FIND("cardi",C1790))),"NA")</f>
        <v>0</v>
      </c>
      <c r="AW1790" t="b">
        <f>IF(OR(Table1[[#This Row],[Rodents]],Table1[[#This Row],[Human]],Table1[[#This Row],[Pig]]),OR(ISNUMBER(FIND("gastro",C1790)),ISNUMBER(FIND("intesti",C1790)),ISNUMBER(FIND("stomach",C1790))),"NA")</f>
        <v>0</v>
      </c>
      <c r="AX1790" t="b">
        <f>IF(OR(Table1[[#This Row],[Rodents]],Table1[[#This Row],[Human]],Table1[[#This Row],[Pig]]),NOT(OR(AQ1790,AR1790,AS1790,AT1790,AU1790,AV1790,AW1790)),"NA")</f>
        <v>1</v>
      </c>
      <c r="AY1790" t="b">
        <f>OR(ISNUMBER(FIND("SWCNT",C1790)),ISNUMBER(FIND("SWNT",C1790)),ISNUMBER(FIND("single-wall",C1790)),ISNUMBER(FIND("single wall",C1790)),ISNUMBER(FIND("Single wall",C1790)),ISNUMBER(FIND("Single-wall",C1790)),ISNUMBER(FIND("SWCNT",B1790)),ISNUMBER(FIND("SWNT",B1790)),ISNUMBER(FIND("single-wall",B1790)),ISNUMBER(FIND("single wall",B1790)),ISNUMBER(FIND("Single-wall",B1790)),ISNUMBER(FIND("Single wall",B1790)))</f>
        <v>1</v>
      </c>
      <c r="AZ1790" t="b">
        <f>OR(ISNUMBER(FIND("MWCNT",C1790)),ISNUMBER(FIND("MWNT",C1790)),ISNUMBER(FIND("multi-wall",C1790)),ISNUMBER(FIND("multi wall",C1790)),ISNUMBER(FIND("multiwall",C1790)),ISNUMBER(FIND("Multi-wall",C1790)),ISNUMBER(FIND("Multi wall",C1790)),ISNUMBER(FIND("Multiwall",C1790)),ISNUMBER(FIND("MWCNT",B1790)),ISNUMBER(FIND("MWNT",B1790)),ISNUMBER(FIND("multi-wall",B1790)),ISNUMBER(FIND("multi wall",B1790)),ISNUMBER(FIND("multiwall",B1790)),ISNUMBER(FIND("Multi-wall",B1790)),ISNUMBER(FIND("Multi wall",B1790)),ISNUMBER(FIND("Multiwall",B1790)),ISNUMBER(FIND("Double-wall",B1790)),ISNUMBER(FIND("Double wall",B1790)),ISNUMBER(FIND("Doublewall",B1790)),ISNUMBER(FIND("double-wall",B1790)),ISNUMBER(FIND("double wall",B1790)),ISNUMBER(FIND("doublewall",B1790)))</f>
        <v>0</v>
      </c>
      <c r="BA1790" t="b">
        <f>AND(Table1[[#This Row],[SWCNT]],Table1[[#This Row],[MWCNT]])</f>
        <v>0</v>
      </c>
      <c r="BB1790" t="b">
        <f>IF(Table1[[#This Row],[SWCNT]]=TRUE,FALSE,IF(Table1[[#This Row],[MWCNT]]=TRUE,FALSE,TRUE))</f>
        <v>0</v>
      </c>
      <c r="BC1790" s="18"/>
    </row>
    <row r="1791" spans="1:55" ht="185">
      <c r="B1791" s="2" t="s">
        <v>5211</v>
      </c>
      <c r="C1791" s="16" t="s">
        <v>5212</v>
      </c>
      <c r="D1791" s="17" t="s">
        <v>5213</v>
      </c>
      <c r="E1791" s="2">
        <v>2010</v>
      </c>
      <c r="F1791" t="b">
        <f>OR(ISNUMBER(FIND("cytotoxic",C1791)),ISNUMBER(FIND("Cytotoxic",C1791)),ISNUMBER(FIND("cellular toxicity",C1791)),ISNUMBER(FIND("cell death",C1791)),ISNUMBER(FIND("viable",C1791)),ISNUMBER(FIND("phytotoxic",C1791)),ISNUMBER(FIND("acute toxicity",C1791)),ISNUMBER(FIND("MTT",C1791)),ISNUMBER(FIND("survival",C1791)),ISNUMBER(FIND("prolifer",C1791)),ISNUMBER(FIND("apoptosis",C1791)),ISNUMBER(FIND("neurotoxic",C1791)),ISNUMBER(FIND("  lysis ",C1791)),ISNUMBER(FIND("necrosis",C1791)),ISNUMBER(FIND("cellular death",C1791))*3,ISNUMBER(FIND("LDH",C1791)),ISNUMBER(FIND("Acute toxicity",C1791)))</f>
        <v>0</v>
      </c>
      <c r="G1791" t="b">
        <f>OR(ISNUMBER(FIND("genotoxic",C1791)),ISNUMBER(FIND("genotoxicity",C1791)),ISNUMBER(FIND("DNA damage",C1791)),ISNUMBER(FIND("DNA",C1791)),ISNUMBER(FIND("RNA",C1791)),ISNUMBER(FIND("mesothelioma",C1791)),ISNUMBER(FIND("carcino",C1791)),ISNUMBER(FIND("mutagen",C1791)),ISNUMBER(FIND("genetic",C1791)))</f>
        <v>0</v>
      </c>
      <c r="H1791" t="b">
        <f>OR(ISNUMBER(FIND("inflammatory",C1791)),ISNUMBER(FIND("inflamm",C1791)))</f>
        <v>0</v>
      </c>
      <c r="I1791" t="b">
        <f>OR(ISNUMBER(FIND("immune",C1791)),ISNUMBER(FIND("immunological",C1791)),ISNUMBER(FIND("interleuk",C1791)),ISNUMBER(FIND("platelet activation",C1791)),ISNUMBER(FIND("monocyte",C1791)),ISNUMBER(FIND("leukocyte",C1791)),ISNUMBER(FIND("cytokine",C1791)),ISNUMBER(FIND("CD4",C1791)),ISNUMBER(FIND("CD8",C1791)),ISNUMBER(FIND("T-cell",C1791)))</f>
        <v>0</v>
      </c>
      <c r="J1791" t="b">
        <f>OR(ISNUMBER(FIND("reactive oxygen",C1791)),ISNUMBER(FIND("ROS",C1791)),ISNUMBER(FIND("free radical",C1791)),ISNUMBER(FIND("oxidative stress",C1791)),ISNUMBER(FIND("peroxid",C1791)),ISNUMBER(FIND("oxidative",C1791)),ISNUMBER(FIND("antioxid",C1791)))</f>
        <v>1</v>
      </c>
      <c r="K1791" t="b">
        <f>OR(ISNUMBER(FIND("autophag",C1791)))</f>
        <v>0</v>
      </c>
      <c r="L1791" t="b">
        <f>OR(ISNUMBER(FIND("morpholog",C1791)))</f>
        <v>0</v>
      </c>
      <c r="M1791" t="b">
        <f>OR(ISNUMBER(FIND("fibrosis",C1791)),ISNUMBER(FIND("Fibrosis",C1791)),ISNUMBER(FIND("fibrot",C1791)))</f>
        <v>0</v>
      </c>
      <c r="N1791" t="b">
        <f>OR(ISNUMBER(FIND("offspring",C1791)),ISNUMBER(FIND("Parental",C1791)),ISNUMBER(FIND("parental",C1791)),ISNUMBER(FIND("germline",C1791)),ISNUMBER(FIND("reproduc",C1791)),ISNUMBER(FIND("embryo",C1791)))</f>
        <v>0</v>
      </c>
      <c r="O1791" t="b">
        <f>OR(ISNUMBER(FIND("metabol",C1791)),ISNUMBER(FIND("Metabol",C1791)),ISNUMBER(FIND("digest",C1791)),ISNUMBER(FIND("mitochon",C1791)))</f>
        <v>0</v>
      </c>
      <c r="P1791" t="b">
        <f>OR(ISNUMBER(FIND("ecotox",C1791)),ISNUMBER(FIND("Ecotox",B1791)),ISNUMBER(FIND("ecotox",B1791)),ISNUMBER(FIND("Ecotox",C1791)))</f>
        <v>0</v>
      </c>
      <c r="Q1791" t="b">
        <f>OR(ISNUMBER(FIND("Bioaccum",C1791)),ISNUMBER(FIND("bioaccum",C1791)),ISNUMBER(FIND("accum",C1791)))</f>
        <v>0</v>
      </c>
      <c r="R1791" t="b">
        <f>OR(ISNUMBER(FIND("Occupation",C1791)),ISNUMBER(FIND("occupation",C1791)),ISNUMBER(FIND("worker",C1791)),ISNUMBER(FIND("workforce",C1791)))</f>
        <v>0</v>
      </c>
      <c r="S1791" t="b">
        <f>NOT(OR(F1791,G1791,H1791,I1791,J1791,K1791,L1791,M1791,N1791,O1791,P1791,Q1791,R1791))</f>
        <v>0</v>
      </c>
      <c r="U1791" t="b">
        <f>OR(Table1[[#This Row],[Inflammation]],Table1[[#This Row],[Immune]])</f>
        <v>0</v>
      </c>
      <c r="V1791" t="str">
        <f>IF(OR(Table1[[#This Row],[Rodents]],Table1[[#This Row],[Human]],Table1[[#This Row],[Pig]]),OR(ISNUMBER(FIND("intratrach",C1791)),ISNUMBER(FIND("nasal ",C1791)),ISNUMBER(FIND("instill",C1791))),"NA")</f>
        <v>NA</v>
      </c>
      <c r="W1791" t="str">
        <f>IF(OR(Table1[[#This Row],[Rodents]],Table1[[#This Row],[Human]],Table1[[#This Row],[Pig]]),OR(ISNUMBER(FIND("dermal",C1791)),ISNUMBER(FIND("skin ",C1791))),"NA")</f>
        <v>NA</v>
      </c>
      <c r="X1791" t="str">
        <f>IF(OR(Table1[[#This Row],[Rodents]],Table1[[#This Row],[Human]],Table1[[#This Row],[Pig]]),OR(ISNUMBER(FIND("injected",C1791)),ISNUMBER(FIND("periton",C1791)),ISNUMBER(FIND("intrascrot",C1791))),"NA")</f>
        <v>NA</v>
      </c>
      <c r="Y1791" t="str">
        <f>IF(OR(Table1[[#This Row],[Rodents]],Table1[[#This Row],[Human]],Table1[[#This Row],[Pig]]),NOT(OR(Table1[[#This Row],[Inhaled/Intratracheal/intranasal]],Table1[[#This Row],[Dermal]],Table1[[#This Row],[Injected]])),"NA")</f>
        <v>NA</v>
      </c>
      <c r="AA1791" t="b">
        <f>OR(ISNUMBER(FIND("fish ",C1791)),ISNUMBER(FIND("Fish ",C1791)),ISNUMBER(FIND("aquatic",C1791)),ISNUMBER(FIND("daphnids",C1791)),ISNUMBER(FIND("Carcinus maenas",C1791)),ISNUMBER(FIND("Daphnia",C1791)),ISNUMBER(FIND("Ruditapes philippinarum",C1791)),ISNUMBER(FIND("daphnia",C1791)),ISNUMBER(FIND("marine",C1791)),ISNUMBER(FIND("mussel",C1791)),ISNUMBER(FIND("algae",C1791)),ISNUMBER(FIND("Donax faba",C1791)),ISNUMBER(FIND("estuarine",C1791)),ISNUMBER(FIND("snail",C1791)),ISNUMBER(FIND("Prorocentrum donghaiense",C1791)) )</f>
        <v>0</v>
      </c>
      <c r="AB1791" t="b">
        <f>OR(ISNUMBER(FIND(" rat ",C1791)),ISNUMBER(FIND(" rats ",C1791)),ISNUMBER(FIND(" Rats ",C1791)),ISNUMBER(FIND(" Rat ",C1791)),ISNUMBER(FIND(" rat.",C1791)),ISNUMBER(FIND(" rats.",C1791)),ISNUMBER(FIND("mouse",C1791)),ISNUMBER(FIND("mice",C1791)), ISNUMBER(FIND(" Mice",C1791)))</f>
        <v>0</v>
      </c>
      <c r="AC1791" t="b">
        <f>OR(ISNUMBER(FIND(" cell ",C1791)),ISNUMBER(FIND("fibroblast",C1791)),ISNUMBER(FIND("macrophage",C1791)),ISNUMBER(FIND("epithelial",C1791)),ISNUMBER(FIND("endothelial",C1791)),ISNUMBER(FIND("neuron",C1791)),ISNUMBER(FIND(" cells ",C1791)),ISNUMBER(FIND("RBC",C1791)),ISNUMBER(FIND("mitochond",C1791)),ISNUMBER(FIND("adipocyte",C1791)),ISNUMBER(FIND("osteo",C1791)),ISNUMBER(FIND("keratin",C1791)),ISNUMBER(FIND(" cell's ",C1791)),ISNUMBER(FIND("eukary",C1791)),ISNUMBER(FIND("sperm",C1791)))</f>
        <v>1</v>
      </c>
      <c r="AD1791" t="b">
        <f>OR(ISNUMBER(FIND("human",B1791)),ISNUMBER(FIND("workers",B1791)),ISNUMBER(FIND("workforces",B1791)),ISNUMBER(FIND("occupational",B1791)),ISNUMBER(FIND("Case report",B1791)),ISNUMBER(FIND("Workplaces",B1791)),ISNUMBER(FIND("worker",B1791)))</f>
        <v>0</v>
      </c>
      <c r="AE1791" t="b">
        <f>OR(ISNUMBER(FIND(" plant ",C1791)),ISNUMBER(FIND("Plant ",C1791)),ISNUMBER(FIND("tomato",C1791)),ISNUMBER(FIND("plants",C1791)),ISNUMBER(FIND("Plants",C1791)),ISNUMBER(FIND("algae",C1791)),ISNUMBER(FIND("lettuce",C1791)),ISNUMBER(FIND("green gram sprouts ",C1791)),ISNUMBER(FIND("Cucurbita pepo",C1791)),ISNUMBER(FIND("bean ",C1791)),ISNUMBER(FIND("chloroplast",C1791)),ISNUMBER(FIND("chlorophyll",C1791)),ISNUMBER(FIND("seedling",C1791)),ISNUMBER(FIND("canola",C1791)),ISNUMBER(FIND("shoot",C1791)),ISNUMBER(FIND("photosynthes",C1791)),ISNUMBER(FIND(" leaves ",C1791)),,ISNUMBER(FIND("agriculture",C1791)),ISNUMBER(FIND(" crops ",C1791)))</f>
        <v>0</v>
      </c>
      <c r="AF1791" t="b">
        <f>OR(ISNUMBER(FIND("bacteria",C1791)),ISNUMBER(FIND("Bacteria",C1791)),ISNUMBER(FIND("Bacterium",C1791)),ISNUMBER(FIND("bacterium",C1791)),ISNUMBER(FIND(" coli ",C1791)))</f>
        <v>0</v>
      </c>
      <c r="AG1791" t="b">
        <f>OR(ISNUMBER(FIND("fungi",C1791)),ISNUMBER(FIND("Fungi",C1791)),ISNUMBER(FIND("fungus",C1791)),ISNUMBER(FIND("Fungus",C1791)),ISNUMBER(FIND("mushroom",C1791)),ISNUMBER(FIND("Mushroom",C1791)),ISNUMBER(FIND(" mold ",C1791)))</f>
        <v>0</v>
      </c>
      <c r="AH1791" t="b">
        <f>OR(ISNUMBER(FIND("Pig ",C1791)),ISNUMBER(FIND("pig ",C1791)),ISNUMBER(FIND("Pigs ",C1791)),ISNUMBER(FIND("pigs ",C1791)))</f>
        <v>0</v>
      </c>
      <c r="AI1791" t="b">
        <f>OR(ISNUMBER(FIND(" C. elegans",C1791)),ISNUMBER(FIND("Caenorhabditis elegans",C1791)),ISNUMBER(FIND("earthworms",C1791)),ISNUMBER(FIND(" Ficopomatus enigmaticus",C1791)),ISNUMBER(FIND("larva",C1791)),ISNUMBER(FIND("Lumbriculus variegatus",C1791)),ISNUMBER(FIND("nematode",C1791)))</f>
        <v>0</v>
      </c>
      <c r="AJ1791" t="b">
        <f>NOT(OR(AA1791,AB1791,AC1791,AD1791,AE1791,AF1791,AG1791,AH1791,AI1791))</f>
        <v>0</v>
      </c>
      <c r="AL1791" t="b">
        <f>OR(AA1791,AB1791,AD1791,AE1791,AF1791,AG1791,AH1791,AI1791)</f>
        <v>0</v>
      </c>
      <c r="AM1791" t="b">
        <f>IF(Table1[[#This Row],[In vivo?]],IF(Table1[[#This Row],[Cell]],FALSE,TRUE),FALSE)</f>
        <v>0</v>
      </c>
      <c r="AN1791" t="b">
        <f>AND(AC1791,AL1791)</f>
        <v>0</v>
      </c>
      <c r="AO1791" t="b">
        <f>IF(Table1[[#This Row],[Cell]],IF(Table1[[#This Row],[In vivo?]],FALSE,TRUE),FALSE)</f>
        <v>1</v>
      </c>
      <c r="AP1791" t="b">
        <f>NOT(OR(Table1[[#This Row],[In vivo?]],Table1[[#This Row],[Only in Cell]]))</f>
        <v>0</v>
      </c>
      <c r="AQ1791" t="str">
        <f>IF(OR(Table1[[#This Row],[Rodents]],Table1[[#This Row],[Human]],Table1[[#This Row],[Pig]]),OR(ISNUMBER(FIND("pulmonary",C1791)),ISNUMBER(FIND("lung",C1791))),"NA")</f>
        <v>NA</v>
      </c>
      <c r="AR1791" t="str">
        <f>IF(OR(Table1[[#This Row],[Rodents]],Table1[[#This Row],[Human]],Table1[[#This Row],[Pig]]),OR(ISNUMBER(FIND("skin",C1791)),ISNUMBER(FIND("dermal",C1791))),"NA")</f>
        <v>NA</v>
      </c>
      <c r="AS1791" t="str">
        <f>IF(OR(Table1[[#This Row],[Rodents]],Table1[[#This Row],[Human]],Table1[[#This Row],[Pig]]),OR(ISNUMBER(FIND("liver",C1791)),ISNUMBER(FIND("hepat",C1791))),"NA")</f>
        <v>NA</v>
      </c>
      <c r="AT1791" t="str">
        <f>IF(OR(Table1[[#This Row],[Rodents]],Table1[[#This Row],[Human]],Table1[[#This Row],[Pig]]),OR(ISNUMBER(FIND("kidney",C1791)),ISNUMBER(FIND("neph",C1791))),"NA")</f>
        <v>NA</v>
      </c>
      <c r="AU1791" t="str">
        <f>IF(OR(Table1[[#This Row],[Rodents]],Table1[[#This Row],[Human]],Table1[[#This Row],[Pig]]),OR(ISNUMBER(FIND("brain",C1791)),ISNUMBER(FIND("neur",C1791)),ISNUMBER(FIND("nerv",C1791))),"NA")</f>
        <v>NA</v>
      </c>
      <c r="AV1791" t="str">
        <f>IF(OR(Table1[[#This Row],[Rodents]],Table1[[#This Row],[Human]],Table1[[#This Row],[Pig]]),OR(ISNUMBER(FIND("heart",C1791)),ISNUMBER(FIND("cardi",C1791))),"NA")</f>
        <v>NA</v>
      </c>
      <c r="AW1791" t="str">
        <f>IF(OR(Table1[[#This Row],[Rodents]],Table1[[#This Row],[Human]],Table1[[#This Row],[Pig]]),OR(ISNUMBER(FIND("gastro",C1791)),ISNUMBER(FIND("intesti",C1791)),ISNUMBER(FIND("stomach",C1791))),"NA")</f>
        <v>NA</v>
      </c>
      <c r="AX1791" t="str">
        <f>IF(OR(Table1[[#This Row],[Rodents]],Table1[[#This Row],[Human]],Table1[[#This Row],[Pig]]),NOT(OR(AQ1791,AR1791,AS1791,AT1791,AU1791,AV1791,AW1791)),"NA")</f>
        <v>NA</v>
      </c>
      <c r="AY1791" t="b">
        <f>OR(ISNUMBER(FIND("SWCNT",C1791)),ISNUMBER(FIND("SWNT",C1791)),ISNUMBER(FIND("single-wall",C1791)),ISNUMBER(FIND("single wall",C1791)),ISNUMBER(FIND("Single wall",C1791)),ISNUMBER(FIND("Single-wall",C1791)),ISNUMBER(FIND("SWCNT",B1791)),ISNUMBER(FIND("SWNT",B1791)),ISNUMBER(FIND("single-wall",B1791)),ISNUMBER(FIND("single wall",B1791)),ISNUMBER(FIND("Single-wall",B1791)),ISNUMBER(FIND("Single wall",B1791)))</f>
        <v>0</v>
      </c>
      <c r="AZ1791" t="b">
        <f>OR(ISNUMBER(FIND("MWCNT",C1791)),ISNUMBER(FIND("MWNT",C1791)),ISNUMBER(FIND("multi-wall",C1791)),ISNUMBER(FIND("multi wall",C1791)),ISNUMBER(FIND("multiwall",C1791)),ISNUMBER(FIND("Multi-wall",C1791)),ISNUMBER(FIND("Multi wall",C1791)),ISNUMBER(FIND("Multiwall",C1791)),ISNUMBER(FIND("MWCNT",B1791)),ISNUMBER(FIND("MWNT",B1791)),ISNUMBER(FIND("multi-wall",B1791)),ISNUMBER(FIND("multi wall",B1791)),ISNUMBER(FIND("multiwall",B1791)),ISNUMBER(FIND("Multi-wall",B1791)),ISNUMBER(FIND("Multi wall",B1791)),ISNUMBER(FIND("Multiwall",B1791)),ISNUMBER(FIND("Double-wall",B1791)),ISNUMBER(FIND("Double wall",B1791)),ISNUMBER(FIND("Doublewall",B1791)),ISNUMBER(FIND("double-wall",B1791)),ISNUMBER(FIND("double wall",B1791)),ISNUMBER(FIND("doublewall",B1791)))</f>
        <v>1</v>
      </c>
      <c r="BA1791" t="b">
        <f>AND(Table1[[#This Row],[SWCNT]],Table1[[#This Row],[MWCNT]])</f>
        <v>0</v>
      </c>
      <c r="BB1791" t="b">
        <f>IF(Table1[[#This Row],[SWCNT]]=TRUE,FALSE,IF(Table1[[#This Row],[MWCNT]]=TRUE,FALSE,TRUE))</f>
        <v>0</v>
      </c>
      <c r="BC1791" s="18"/>
    </row>
    <row r="1792" spans="1:55" ht="185">
      <c r="A1792" t="s">
        <v>5226</v>
      </c>
      <c r="B1792" s="2" t="s">
        <v>5227</v>
      </c>
      <c r="C1792" s="16" t="s">
        <v>5228</v>
      </c>
      <c r="D1792" s="17" t="s">
        <v>403</v>
      </c>
      <c r="E1792" s="2">
        <v>2010</v>
      </c>
      <c r="F1792" t="b">
        <f>OR(ISNUMBER(FIND("cytotoxic",C1792)),ISNUMBER(FIND("Cytotoxic",C1792)),ISNUMBER(FIND("cellular toxicity",C1792)),ISNUMBER(FIND("cell death",C1792)),ISNUMBER(FIND("viable",C1792)),ISNUMBER(FIND("phytotoxic",C1792)),ISNUMBER(FIND("acute toxicity",C1792)),ISNUMBER(FIND("MTT",C1792)),ISNUMBER(FIND("survival",C1792)),ISNUMBER(FIND("prolifer",C1792)),ISNUMBER(FIND("apoptosis",C1792)),ISNUMBER(FIND("neurotoxic",C1792)),ISNUMBER(FIND("  lysis ",C1792)),ISNUMBER(FIND("necrosis",C1792)),ISNUMBER(FIND("cellular death",C1792))*3,ISNUMBER(FIND("LDH",C1792)),ISNUMBER(FIND("Acute toxicity",C1792)))</f>
        <v>1</v>
      </c>
      <c r="G1792" t="b">
        <f>OR(ISNUMBER(FIND("genotoxic",C1792)),ISNUMBER(FIND("genotoxicity",C1792)),ISNUMBER(FIND("DNA damage",C1792)),ISNUMBER(FIND("DNA",C1792)),ISNUMBER(FIND("RNA",C1792)),ISNUMBER(FIND("mesothelioma",C1792)),ISNUMBER(FIND("carcino",C1792)),ISNUMBER(FIND("mutagen",C1792)),ISNUMBER(FIND("genetic",C1792)))</f>
        <v>0</v>
      </c>
      <c r="H1792" t="b">
        <f>OR(ISNUMBER(FIND("inflammatory",C1792)),ISNUMBER(FIND("inflamm",C1792)))</f>
        <v>0</v>
      </c>
      <c r="I1792" t="b">
        <f>OR(ISNUMBER(FIND("immune",C1792)),ISNUMBER(FIND("immunological",C1792)),ISNUMBER(FIND("interleuk",C1792)),ISNUMBER(FIND("platelet activation",C1792)),ISNUMBER(FIND("monocyte",C1792)),ISNUMBER(FIND("leukocyte",C1792)),ISNUMBER(FIND("cytokine",C1792)),ISNUMBER(FIND("CD4",C1792)),ISNUMBER(FIND("CD8",C1792)),ISNUMBER(FIND("T-cell",C1792)))</f>
        <v>0</v>
      </c>
      <c r="J1792" t="b">
        <f>OR(ISNUMBER(FIND("reactive oxygen",C1792)),ISNUMBER(FIND("ROS",C1792)),ISNUMBER(FIND("free radical",C1792)),ISNUMBER(FIND("oxidative stress",C1792)),ISNUMBER(FIND("peroxid",C1792)),ISNUMBER(FIND("oxidative",C1792)),ISNUMBER(FIND("antioxid",C1792)))</f>
        <v>0</v>
      </c>
      <c r="K1792" t="b">
        <f>OR(ISNUMBER(FIND("autophag",C1792)))</f>
        <v>0</v>
      </c>
      <c r="L1792" t="b">
        <f>OR(ISNUMBER(FIND("morpholog",C1792)))</f>
        <v>0</v>
      </c>
      <c r="M1792" t="b">
        <f>OR(ISNUMBER(FIND("fibrosis",C1792)),ISNUMBER(FIND("Fibrosis",C1792)),ISNUMBER(FIND("fibrot",C1792)))</f>
        <v>0</v>
      </c>
      <c r="N1792" t="b">
        <f>OR(ISNUMBER(FIND("offspring",C1792)),ISNUMBER(FIND("Parental",C1792)),ISNUMBER(FIND("parental",C1792)),ISNUMBER(FIND("germline",C1792)),ISNUMBER(FIND("reproduc",C1792)),ISNUMBER(FIND("embryo",C1792)))</f>
        <v>0</v>
      </c>
      <c r="O1792" t="b">
        <f>OR(ISNUMBER(FIND("metabol",C1792)),ISNUMBER(FIND("Metabol",C1792)),ISNUMBER(FIND("digest",C1792)),ISNUMBER(FIND("mitochon",C1792)))</f>
        <v>0</v>
      </c>
      <c r="P1792" t="b">
        <f>OR(ISNUMBER(FIND("ecotox",C1792)),ISNUMBER(FIND("Ecotox",B1792)),ISNUMBER(FIND("ecotox",B1792)),ISNUMBER(FIND("Ecotox",C1792)))</f>
        <v>0</v>
      </c>
      <c r="Q1792" t="b">
        <f>OR(ISNUMBER(FIND("Bioaccum",C1792)),ISNUMBER(FIND("bioaccum",C1792)),ISNUMBER(FIND("accum",C1792)))</f>
        <v>0</v>
      </c>
      <c r="R1792" t="b">
        <f>OR(ISNUMBER(FIND("Occupation",C1792)),ISNUMBER(FIND("occupation",C1792)),ISNUMBER(FIND("worker",C1792)),ISNUMBER(FIND("workforce",C1792)))</f>
        <v>0</v>
      </c>
      <c r="S1792" t="b">
        <f>NOT(OR(F1792,G1792,H1792,I1792,J1792,K1792,L1792,M1792,N1792,O1792,P1792,Q1792,R1792))</f>
        <v>0</v>
      </c>
      <c r="U1792" t="b">
        <f>OR(Table1[[#This Row],[Inflammation]],Table1[[#This Row],[Immune]])</f>
        <v>0</v>
      </c>
      <c r="V1792" t="str">
        <f>IF(OR(Table1[[#This Row],[Rodents]],Table1[[#This Row],[Human]],Table1[[#This Row],[Pig]]),OR(ISNUMBER(FIND("intratrach",C1792)),ISNUMBER(FIND("nasal ",C1792)),ISNUMBER(FIND("instill",C1792))),"NA")</f>
        <v>NA</v>
      </c>
      <c r="W1792" t="str">
        <f>IF(OR(Table1[[#This Row],[Rodents]],Table1[[#This Row],[Human]],Table1[[#This Row],[Pig]]),OR(ISNUMBER(FIND("dermal",C1792)),ISNUMBER(FIND("skin ",C1792))),"NA")</f>
        <v>NA</v>
      </c>
      <c r="X1792" t="str">
        <f>IF(OR(Table1[[#This Row],[Rodents]],Table1[[#This Row],[Human]],Table1[[#This Row],[Pig]]),OR(ISNUMBER(FIND("injected",C1792)),ISNUMBER(FIND("periton",C1792)),ISNUMBER(FIND("intrascrot",C1792))),"NA")</f>
        <v>NA</v>
      </c>
      <c r="Y1792" t="str">
        <f>IF(OR(Table1[[#This Row],[Rodents]],Table1[[#This Row],[Human]],Table1[[#This Row],[Pig]]),NOT(OR(Table1[[#This Row],[Inhaled/Intratracheal/intranasal]],Table1[[#This Row],[Dermal]],Table1[[#This Row],[Injected]])),"NA")</f>
        <v>NA</v>
      </c>
      <c r="AA1792" t="b">
        <f>OR(ISNUMBER(FIND("fish ",C1792)),ISNUMBER(FIND("Fish ",C1792)),ISNUMBER(FIND("aquatic",C1792)),ISNUMBER(FIND("daphnids",C1792)),ISNUMBER(FIND("Carcinus maenas",C1792)),ISNUMBER(FIND("Daphnia",C1792)),ISNUMBER(FIND("Ruditapes philippinarum",C1792)),ISNUMBER(FIND("daphnia",C1792)),ISNUMBER(FIND("marine",C1792)),ISNUMBER(FIND("mussel",C1792)),ISNUMBER(FIND("algae",C1792)),ISNUMBER(FIND("Donax faba",C1792)),ISNUMBER(FIND("estuarine",C1792)),ISNUMBER(FIND("snail",C1792)),ISNUMBER(FIND("Prorocentrum donghaiense",C1792)) )</f>
        <v>0</v>
      </c>
      <c r="AB1792" t="b">
        <f>OR(ISNUMBER(FIND(" rat ",C1792)),ISNUMBER(FIND(" rats ",C1792)),ISNUMBER(FIND(" Rats ",C1792)),ISNUMBER(FIND(" Rat ",C1792)),ISNUMBER(FIND(" rat.",C1792)),ISNUMBER(FIND(" rats.",C1792)),ISNUMBER(FIND("mouse",C1792)),ISNUMBER(FIND("mice",C1792)), ISNUMBER(FIND(" Mice",C1792)))</f>
        <v>0</v>
      </c>
      <c r="AC1792" t="b">
        <f>OR(ISNUMBER(FIND(" cell ",C1792)),ISNUMBER(FIND("fibroblast",C1792)),ISNUMBER(FIND("macrophage",C1792)),ISNUMBER(FIND("epithelial",C1792)),ISNUMBER(FIND("endothelial",C1792)),ISNUMBER(FIND("neuron",C1792)),ISNUMBER(FIND(" cells ",C1792)),ISNUMBER(FIND("RBC",C1792)),ISNUMBER(FIND("mitochond",C1792)),ISNUMBER(FIND("adipocyte",C1792)),ISNUMBER(FIND("osteo",C1792)),ISNUMBER(FIND("keratin",C1792)),ISNUMBER(FIND(" cell's ",C1792)),ISNUMBER(FIND("eukary",C1792)),ISNUMBER(FIND("sperm",C1792)))</f>
        <v>1</v>
      </c>
      <c r="AD1792" t="b">
        <f>OR(ISNUMBER(FIND("human",B1792)),ISNUMBER(FIND("workers",B1792)),ISNUMBER(FIND("workforces",B1792)),ISNUMBER(FIND("occupational",B1792)),ISNUMBER(FIND("Case report",B1792)),ISNUMBER(FIND("Workplaces",B1792)),ISNUMBER(FIND("worker",B1792)))</f>
        <v>0</v>
      </c>
      <c r="AE1792" t="b">
        <f>OR(ISNUMBER(FIND(" plant ",C1792)),ISNUMBER(FIND("Plant ",C1792)),ISNUMBER(FIND("tomato",C1792)),ISNUMBER(FIND("plants",C1792)),ISNUMBER(FIND("Plants",C1792)),ISNUMBER(FIND("algae",C1792)),ISNUMBER(FIND("lettuce",C1792)),ISNUMBER(FIND("green gram sprouts ",C1792)),ISNUMBER(FIND("Cucurbita pepo",C1792)),ISNUMBER(FIND("bean ",C1792)),ISNUMBER(FIND("chloroplast",C1792)),ISNUMBER(FIND("chlorophyll",C1792)),ISNUMBER(FIND("seedling",C1792)),ISNUMBER(FIND("canola",C1792)),ISNUMBER(FIND("shoot",C1792)),ISNUMBER(FIND("photosynthes",C1792)),ISNUMBER(FIND(" leaves ",C1792)),,ISNUMBER(FIND("agriculture",C1792)),ISNUMBER(FIND(" crops ",C1792)))</f>
        <v>0</v>
      </c>
      <c r="AF1792" t="b">
        <f>OR(ISNUMBER(FIND("bacteria",C1792)),ISNUMBER(FIND("Bacteria",C1792)),ISNUMBER(FIND("Bacterium",C1792)),ISNUMBER(FIND("bacterium",C1792)),ISNUMBER(FIND(" coli ",C1792)))</f>
        <v>0</v>
      </c>
      <c r="AG1792" t="b">
        <f>OR(ISNUMBER(FIND("fungi",C1792)),ISNUMBER(FIND("Fungi",C1792)),ISNUMBER(FIND("fungus",C1792)),ISNUMBER(FIND("Fungus",C1792)),ISNUMBER(FIND("mushroom",C1792)),ISNUMBER(FIND("Mushroom",C1792)),ISNUMBER(FIND(" mold ",C1792)))</f>
        <v>0</v>
      </c>
      <c r="AH1792" t="b">
        <f>OR(ISNUMBER(FIND("Pig ",C1792)),ISNUMBER(FIND("pig ",C1792)),ISNUMBER(FIND("Pigs ",C1792)),ISNUMBER(FIND("pigs ",C1792)))</f>
        <v>0</v>
      </c>
      <c r="AI1792" t="b">
        <f>OR(ISNUMBER(FIND(" C. elegans",C1792)),ISNUMBER(FIND("Caenorhabditis elegans",C1792)),ISNUMBER(FIND("earthworms",C1792)),ISNUMBER(FIND(" Ficopomatus enigmaticus",C1792)),ISNUMBER(FIND("larva",C1792)),ISNUMBER(FIND("Lumbriculus variegatus",C1792)),ISNUMBER(FIND("nematode",C1792)))</f>
        <v>0</v>
      </c>
      <c r="AJ1792" t="b">
        <f>NOT(OR(AA1792,AB1792,AC1792,AD1792,AE1792,AF1792,AG1792,AH1792,AI1792))</f>
        <v>0</v>
      </c>
      <c r="AL1792" t="b">
        <f>OR(AA1792,AB1792,AD1792,AE1792,AF1792,AG1792,AH1792,AI1792)</f>
        <v>0</v>
      </c>
      <c r="AM1792" t="b">
        <f>IF(Table1[[#This Row],[In vivo?]],IF(Table1[[#This Row],[Cell]],FALSE,TRUE),FALSE)</f>
        <v>0</v>
      </c>
      <c r="AN1792" t="b">
        <f>AND(AC1792,AL1792)</f>
        <v>0</v>
      </c>
      <c r="AO1792" t="b">
        <f>IF(Table1[[#This Row],[Cell]],IF(Table1[[#This Row],[In vivo?]],FALSE,TRUE),FALSE)</f>
        <v>1</v>
      </c>
      <c r="AP1792" t="b">
        <f>NOT(OR(Table1[[#This Row],[In vivo?]],Table1[[#This Row],[Only in Cell]]))</f>
        <v>0</v>
      </c>
      <c r="AQ1792" t="str">
        <f>IF(OR(Table1[[#This Row],[Rodents]],Table1[[#This Row],[Human]],Table1[[#This Row],[Pig]]),OR(ISNUMBER(FIND("pulmonary",C1792)),ISNUMBER(FIND("lung",C1792))),"NA")</f>
        <v>NA</v>
      </c>
      <c r="AR1792" t="str">
        <f>IF(OR(Table1[[#This Row],[Rodents]],Table1[[#This Row],[Human]],Table1[[#This Row],[Pig]]),OR(ISNUMBER(FIND("skin",C1792)),ISNUMBER(FIND("dermal",C1792))),"NA")</f>
        <v>NA</v>
      </c>
      <c r="AS1792" t="str">
        <f>IF(OR(Table1[[#This Row],[Rodents]],Table1[[#This Row],[Human]],Table1[[#This Row],[Pig]]),OR(ISNUMBER(FIND("liver",C1792)),ISNUMBER(FIND("hepat",C1792))),"NA")</f>
        <v>NA</v>
      </c>
      <c r="AT1792" t="str">
        <f>IF(OR(Table1[[#This Row],[Rodents]],Table1[[#This Row],[Human]],Table1[[#This Row],[Pig]]),OR(ISNUMBER(FIND("kidney",C1792)),ISNUMBER(FIND("neph",C1792))),"NA")</f>
        <v>NA</v>
      </c>
      <c r="AU1792" t="str">
        <f>IF(OR(Table1[[#This Row],[Rodents]],Table1[[#This Row],[Human]],Table1[[#This Row],[Pig]]),OR(ISNUMBER(FIND("brain",C1792)),ISNUMBER(FIND("neur",C1792)),ISNUMBER(FIND("nerv",C1792))),"NA")</f>
        <v>NA</v>
      </c>
      <c r="AV1792" t="str">
        <f>IF(OR(Table1[[#This Row],[Rodents]],Table1[[#This Row],[Human]],Table1[[#This Row],[Pig]]),OR(ISNUMBER(FIND("heart",C1792)),ISNUMBER(FIND("cardi",C1792))),"NA")</f>
        <v>NA</v>
      </c>
      <c r="AW1792" t="str">
        <f>IF(OR(Table1[[#This Row],[Rodents]],Table1[[#This Row],[Human]],Table1[[#This Row],[Pig]]),OR(ISNUMBER(FIND("gastro",C1792)),ISNUMBER(FIND("intesti",C1792)),ISNUMBER(FIND("stomach",C1792))),"NA")</f>
        <v>NA</v>
      </c>
      <c r="AX1792" t="str">
        <f>IF(OR(Table1[[#This Row],[Rodents]],Table1[[#This Row],[Human]],Table1[[#This Row],[Pig]]),NOT(OR(AQ1792,AR1792,AS1792,AT1792,AU1792,AV1792,AW1792)),"NA")</f>
        <v>NA</v>
      </c>
      <c r="AY1792" t="b">
        <f>OR(ISNUMBER(FIND("SWCNT",C1792)),ISNUMBER(FIND("SWNT",C1792)),ISNUMBER(FIND("single-wall",C1792)),ISNUMBER(FIND("single wall",C1792)),ISNUMBER(FIND("Single wall",C1792)),ISNUMBER(FIND("Single-wall",C1792)),ISNUMBER(FIND("SWCNT",B1792)),ISNUMBER(FIND("SWNT",B1792)),ISNUMBER(FIND("single-wall",B1792)),ISNUMBER(FIND("single wall",B1792)),ISNUMBER(FIND("Single-wall",B1792)),ISNUMBER(FIND("Single wall",B1792)))</f>
        <v>0</v>
      </c>
      <c r="AZ1792" t="b">
        <f>OR(ISNUMBER(FIND("MWCNT",C1792)),ISNUMBER(FIND("MWNT",C1792)),ISNUMBER(FIND("multi-wall",C1792)),ISNUMBER(FIND("multi wall",C1792)),ISNUMBER(FIND("multiwall",C1792)),ISNUMBER(FIND("Multi-wall",C1792)),ISNUMBER(FIND("Multi wall",C1792)),ISNUMBER(FIND("Multiwall",C1792)),ISNUMBER(FIND("MWCNT",B1792)),ISNUMBER(FIND("MWNT",B1792)),ISNUMBER(FIND("multi-wall",B1792)),ISNUMBER(FIND("multi wall",B1792)),ISNUMBER(FIND("multiwall",B1792)),ISNUMBER(FIND("Multi-wall",B1792)),ISNUMBER(FIND("Multi wall",B1792)),ISNUMBER(FIND("Multiwall",B1792)),ISNUMBER(FIND("Double-wall",B1792)),ISNUMBER(FIND("Double wall",B1792)),ISNUMBER(FIND("Doublewall",B1792)),ISNUMBER(FIND("double-wall",B1792)),ISNUMBER(FIND("double wall",B1792)),ISNUMBER(FIND("doublewall",B1792)))</f>
        <v>1</v>
      </c>
      <c r="BA1792" t="b">
        <f>AND(Table1[[#This Row],[SWCNT]],Table1[[#This Row],[MWCNT]])</f>
        <v>0</v>
      </c>
      <c r="BB1792" t="b">
        <f>IF(Table1[[#This Row],[SWCNT]]=TRUE,FALSE,IF(Table1[[#This Row],[MWCNT]]=TRUE,FALSE,TRUE))</f>
        <v>0</v>
      </c>
      <c r="BC1792" s="18"/>
    </row>
    <row r="1793" spans="1:55" ht="240.5">
      <c r="A1793" t="s">
        <v>5230</v>
      </c>
      <c r="B1793" s="2" t="s">
        <v>5232</v>
      </c>
      <c r="C1793" s="16" t="s">
        <v>5234</v>
      </c>
      <c r="D1793" s="17" t="s">
        <v>1302</v>
      </c>
      <c r="E1793" s="2">
        <v>2010</v>
      </c>
      <c r="F1793" t="b">
        <f>OR(ISNUMBER(FIND("cytotoxic",C1793)),ISNUMBER(FIND("Cytotoxic",C1793)),ISNUMBER(FIND("cellular toxicity",C1793)),ISNUMBER(FIND("cell death",C1793)),ISNUMBER(FIND("viable",C1793)),ISNUMBER(FIND("phytotoxic",C1793)),ISNUMBER(FIND("acute toxicity",C1793)),ISNUMBER(FIND("MTT",C1793)),ISNUMBER(FIND("survival",C1793)),ISNUMBER(FIND("prolifer",C1793)),ISNUMBER(FIND("apoptosis",C1793)),ISNUMBER(FIND("neurotoxic",C1793)),ISNUMBER(FIND("  lysis ",C1793)),ISNUMBER(FIND("necrosis",C1793)),ISNUMBER(FIND("cellular death",C1793))*3,ISNUMBER(FIND("LDH",C1793)),ISNUMBER(FIND("Acute toxicity",C1793)))</f>
        <v>1</v>
      </c>
      <c r="G1793" t="b">
        <f>OR(ISNUMBER(FIND("genotoxic",C1793)),ISNUMBER(FIND("genotoxicity",C1793)),ISNUMBER(FIND("DNA damage",C1793)),ISNUMBER(FIND("DNA",C1793)),ISNUMBER(FIND("RNA",C1793)),ISNUMBER(FIND("mesothelioma",C1793)),ISNUMBER(FIND("carcino",C1793)),ISNUMBER(FIND("mutagen",C1793)),ISNUMBER(FIND("genetic",C1793)))</f>
        <v>0</v>
      </c>
      <c r="H1793" t="b">
        <f>OR(ISNUMBER(FIND("inflammatory",C1793)),ISNUMBER(FIND("inflamm",C1793)))</f>
        <v>0</v>
      </c>
      <c r="I1793" t="b">
        <f>OR(ISNUMBER(FIND("immune",C1793)),ISNUMBER(FIND("immunological",C1793)),ISNUMBER(FIND("interleuk",C1793)),ISNUMBER(FIND("platelet activation",C1793)),ISNUMBER(FIND("monocyte",C1793)),ISNUMBER(FIND("leukocyte",C1793)),ISNUMBER(FIND("cytokine",C1793)),ISNUMBER(FIND("CD4",C1793)),ISNUMBER(FIND("CD8",C1793)),ISNUMBER(FIND("T-cell",C1793)))</f>
        <v>0</v>
      </c>
      <c r="J1793" t="b">
        <f>OR(ISNUMBER(FIND("reactive oxygen",C1793)),ISNUMBER(FIND("ROS",C1793)),ISNUMBER(FIND("free radical",C1793)),ISNUMBER(FIND("oxidative stress",C1793)),ISNUMBER(FIND("peroxid",C1793)),ISNUMBER(FIND("oxidative",C1793)),ISNUMBER(FIND("antioxid",C1793)))</f>
        <v>0</v>
      </c>
      <c r="K1793" t="b">
        <f>OR(ISNUMBER(FIND("autophag",C1793)))</f>
        <v>0</v>
      </c>
      <c r="L1793" t="b">
        <f>OR(ISNUMBER(FIND("morpholog",C1793)))</f>
        <v>0</v>
      </c>
      <c r="M1793" t="b">
        <f>OR(ISNUMBER(FIND("fibrosis",C1793)),ISNUMBER(FIND("Fibrosis",C1793)),ISNUMBER(FIND("fibrot",C1793)))</f>
        <v>0</v>
      </c>
      <c r="N1793" t="b">
        <f>OR(ISNUMBER(FIND("offspring",C1793)),ISNUMBER(FIND("Parental",C1793)),ISNUMBER(FIND("parental",C1793)),ISNUMBER(FIND("germline",C1793)),ISNUMBER(FIND("reproduc",C1793)),ISNUMBER(FIND("embryo",C1793)))</f>
        <v>0</v>
      </c>
      <c r="O1793" t="b">
        <f>OR(ISNUMBER(FIND("metabol",C1793)),ISNUMBER(FIND("Metabol",C1793)),ISNUMBER(FIND("digest",C1793)),ISNUMBER(FIND("mitochon",C1793)))</f>
        <v>0</v>
      </c>
      <c r="P1793" t="b">
        <f>OR(ISNUMBER(FIND("ecotox",C1793)),ISNUMBER(FIND("Ecotox",B1793)),ISNUMBER(FIND("ecotox",B1793)),ISNUMBER(FIND("Ecotox",C1793)))</f>
        <v>0</v>
      </c>
      <c r="Q1793" t="b">
        <f>OR(ISNUMBER(FIND("Bioaccum",C1793)),ISNUMBER(FIND("bioaccum",C1793)),ISNUMBER(FIND("accum",C1793)))</f>
        <v>0</v>
      </c>
      <c r="R1793" t="b">
        <f>OR(ISNUMBER(FIND("Occupation",C1793)),ISNUMBER(FIND("occupation",C1793)),ISNUMBER(FIND("worker",C1793)),ISNUMBER(FIND("workforce",C1793)))</f>
        <v>0</v>
      </c>
      <c r="S1793" t="b">
        <f>NOT(OR(F1793,G1793,H1793,I1793,J1793,K1793,L1793,M1793,N1793,O1793,P1793,Q1793,R1793))</f>
        <v>0</v>
      </c>
      <c r="U1793" t="b">
        <f>OR(Table1[[#This Row],[Inflammation]],Table1[[#This Row],[Immune]])</f>
        <v>0</v>
      </c>
      <c r="V1793" t="str">
        <f>IF(OR(Table1[[#This Row],[Rodents]],Table1[[#This Row],[Human]],Table1[[#This Row],[Pig]]),OR(ISNUMBER(FIND("intratrach",C1793)),ISNUMBER(FIND("nasal ",C1793)),ISNUMBER(FIND("instill",C1793))),"NA")</f>
        <v>NA</v>
      </c>
      <c r="W1793" t="str">
        <f>IF(OR(Table1[[#This Row],[Rodents]],Table1[[#This Row],[Human]],Table1[[#This Row],[Pig]]),OR(ISNUMBER(FIND("dermal",C1793)),ISNUMBER(FIND("skin ",C1793))),"NA")</f>
        <v>NA</v>
      </c>
      <c r="X1793" t="str">
        <f>IF(OR(Table1[[#This Row],[Rodents]],Table1[[#This Row],[Human]],Table1[[#This Row],[Pig]]),OR(ISNUMBER(FIND("injected",C1793)),ISNUMBER(FIND("periton",C1793)),ISNUMBER(FIND("intrascrot",C1793))),"NA")</f>
        <v>NA</v>
      </c>
      <c r="Y1793" t="str">
        <f>IF(OR(Table1[[#This Row],[Rodents]],Table1[[#This Row],[Human]],Table1[[#This Row],[Pig]]),NOT(OR(Table1[[#This Row],[Inhaled/Intratracheal/intranasal]],Table1[[#This Row],[Dermal]],Table1[[#This Row],[Injected]])),"NA")</f>
        <v>NA</v>
      </c>
      <c r="AA1793" t="b">
        <f>OR(ISNUMBER(FIND("fish ",C1793)),ISNUMBER(FIND("Fish ",C1793)),ISNUMBER(FIND("aquatic",C1793)),ISNUMBER(FIND("daphnids",C1793)),ISNUMBER(FIND("Carcinus maenas",C1793)),ISNUMBER(FIND("Daphnia",C1793)),ISNUMBER(FIND("Ruditapes philippinarum",C1793)),ISNUMBER(FIND("daphnia",C1793)),ISNUMBER(FIND("marine",C1793)),ISNUMBER(FIND("mussel",C1793)),ISNUMBER(FIND("algae",C1793)),ISNUMBER(FIND("Donax faba",C1793)),ISNUMBER(FIND("estuarine",C1793)),ISNUMBER(FIND("snail",C1793)),ISNUMBER(FIND("Prorocentrum donghaiense",C1793)) )</f>
        <v>0</v>
      </c>
      <c r="AB1793" t="b">
        <f>OR(ISNUMBER(FIND(" rat ",C1793)),ISNUMBER(FIND(" rats ",C1793)),ISNUMBER(FIND(" Rats ",C1793)),ISNUMBER(FIND(" Rat ",C1793)),ISNUMBER(FIND(" rat.",C1793)),ISNUMBER(FIND(" rats.",C1793)),ISNUMBER(FIND("mouse",C1793)),ISNUMBER(FIND("mice",C1793)), ISNUMBER(FIND(" Mice",C1793)))</f>
        <v>0</v>
      </c>
      <c r="AC1793" t="b">
        <f>OR(ISNUMBER(FIND(" cell ",C1793)),ISNUMBER(FIND("fibroblast",C1793)),ISNUMBER(FIND("macrophage",C1793)),ISNUMBER(FIND("epithelial",C1793)),ISNUMBER(FIND("endothelial",C1793)),ISNUMBER(FIND("neuron",C1793)),ISNUMBER(FIND(" cells ",C1793)),ISNUMBER(FIND("RBC",C1793)),ISNUMBER(FIND("mitochond",C1793)),ISNUMBER(FIND("adipocyte",C1793)),ISNUMBER(FIND("osteo",C1793)),ISNUMBER(FIND("keratin",C1793)),ISNUMBER(FIND(" cell's ",C1793)),ISNUMBER(FIND("eukary",C1793)),ISNUMBER(FIND("sperm",C1793)))</f>
        <v>1</v>
      </c>
      <c r="AD1793" t="b">
        <v>0</v>
      </c>
      <c r="AE1793" t="b">
        <f>OR(ISNUMBER(FIND(" plant ",C1793)),ISNUMBER(FIND("Plant ",C1793)),ISNUMBER(FIND("tomato",C1793)),ISNUMBER(FIND("plants",C1793)),ISNUMBER(FIND("Plants",C1793)),ISNUMBER(FIND("algae",C1793)),ISNUMBER(FIND("lettuce",C1793)),ISNUMBER(FIND("green gram sprouts ",C1793)),ISNUMBER(FIND("Cucurbita pepo",C1793)),ISNUMBER(FIND("bean ",C1793)),ISNUMBER(FIND("chloroplast",C1793)),ISNUMBER(FIND("chlorophyll",C1793)),ISNUMBER(FIND("seedling",C1793)),ISNUMBER(FIND("canola",C1793)),ISNUMBER(FIND("shoot",C1793)),ISNUMBER(FIND("photosynthes",C1793)),ISNUMBER(FIND(" leaves ",C1793)),,ISNUMBER(FIND("agriculture",C1793)),ISNUMBER(FIND(" crops ",C1793)))</f>
        <v>0</v>
      </c>
      <c r="AF1793" t="b">
        <f>OR(ISNUMBER(FIND("bacteria",C1793)),ISNUMBER(FIND("Bacteria",C1793)),ISNUMBER(FIND("Bacterium",C1793)),ISNUMBER(FIND("bacterium",C1793)),ISNUMBER(FIND(" coli ",C1793)))</f>
        <v>0</v>
      </c>
      <c r="AG1793" t="b">
        <f>OR(ISNUMBER(FIND("fungi",C1793)),ISNUMBER(FIND("Fungi",C1793)),ISNUMBER(FIND("fungus",C1793)),ISNUMBER(FIND("Fungus",C1793)),ISNUMBER(FIND("mushroom",C1793)),ISNUMBER(FIND("Mushroom",C1793)),ISNUMBER(FIND(" mold ",C1793)))</f>
        <v>0</v>
      </c>
      <c r="AH1793" t="b">
        <f>OR(ISNUMBER(FIND("Pig ",C1793)),ISNUMBER(FIND("pig ",C1793)),ISNUMBER(FIND("Pigs ",C1793)),ISNUMBER(FIND("pigs ",C1793)))</f>
        <v>0</v>
      </c>
      <c r="AI1793" t="b">
        <f>OR(ISNUMBER(FIND(" C. elegans",C1793)),ISNUMBER(FIND("Caenorhabditis elegans",C1793)),ISNUMBER(FIND("earthworms",C1793)),ISNUMBER(FIND(" Ficopomatus enigmaticus",C1793)),ISNUMBER(FIND("larva",C1793)),ISNUMBER(FIND("Lumbriculus variegatus",C1793)),ISNUMBER(FIND("nematode",C1793)))</f>
        <v>0</v>
      </c>
      <c r="AJ1793" t="b">
        <f>NOT(OR(AA1793,AB1793,AC1793,AD1793,AE1793,AF1793,AG1793,AH1793,AI1793))</f>
        <v>0</v>
      </c>
      <c r="AL1793" t="b">
        <f>OR(AA1793,AB1793,AD1793,AE1793,AF1793,AG1793,AH1793,AI1793)</f>
        <v>0</v>
      </c>
      <c r="AM1793" t="b">
        <f>IF(Table1[[#This Row],[In vivo?]],IF(Table1[[#This Row],[Cell]],FALSE,TRUE),FALSE)</f>
        <v>0</v>
      </c>
      <c r="AN1793" t="b">
        <f>AND(AC1793,AL1793)</f>
        <v>0</v>
      </c>
      <c r="AO1793" t="b">
        <f>IF(Table1[[#This Row],[Cell]],IF(Table1[[#This Row],[In vivo?]],FALSE,TRUE),FALSE)</f>
        <v>1</v>
      </c>
      <c r="AP1793" t="b">
        <f>NOT(OR(Table1[[#This Row],[In vivo?]],Table1[[#This Row],[Only in Cell]]))</f>
        <v>0</v>
      </c>
      <c r="AQ1793" t="str">
        <f>IF(OR(Table1[[#This Row],[Rodents]],Table1[[#This Row],[Human]],Table1[[#This Row],[Pig]]),OR(ISNUMBER(FIND("pulmonary",C1793)),ISNUMBER(FIND("lung",C1793))),"NA")</f>
        <v>NA</v>
      </c>
      <c r="AR1793" t="str">
        <f>IF(OR(Table1[[#This Row],[Rodents]],Table1[[#This Row],[Human]],Table1[[#This Row],[Pig]]),OR(ISNUMBER(FIND("skin",C1793)),ISNUMBER(FIND("dermal",C1793))),"NA")</f>
        <v>NA</v>
      </c>
      <c r="AS1793" t="str">
        <f>IF(OR(Table1[[#This Row],[Rodents]],Table1[[#This Row],[Human]],Table1[[#This Row],[Pig]]),OR(ISNUMBER(FIND("liver",C1793)),ISNUMBER(FIND("hepat",C1793))),"NA")</f>
        <v>NA</v>
      </c>
      <c r="AT1793" t="str">
        <f>IF(OR(Table1[[#This Row],[Rodents]],Table1[[#This Row],[Human]],Table1[[#This Row],[Pig]]),OR(ISNUMBER(FIND("kidney",C1793)),ISNUMBER(FIND("neph",C1793))),"NA")</f>
        <v>NA</v>
      </c>
      <c r="AU1793" t="str">
        <f>IF(OR(Table1[[#This Row],[Rodents]],Table1[[#This Row],[Human]],Table1[[#This Row],[Pig]]),OR(ISNUMBER(FIND("brain",C1793)),ISNUMBER(FIND("neur",C1793)),ISNUMBER(FIND("nerv",C1793))),"NA")</f>
        <v>NA</v>
      </c>
      <c r="AV1793" t="str">
        <f>IF(OR(Table1[[#This Row],[Rodents]],Table1[[#This Row],[Human]],Table1[[#This Row],[Pig]]),OR(ISNUMBER(FIND("heart",C1793)),ISNUMBER(FIND("cardi",C1793))),"NA")</f>
        <v>NA</v>
      </c>
      <c r="AW1793" t="str">
        <f>IF(OR(Table1[[#This Row],[Rodents]],Table1[[#This Row],[Human]],Table1[[#This Row],[Pig]]),OR(ISNUMBER(FIND("gastro",C1793)),ISNUMBER(FIND("intesti",C1793)),ISNUMBER(FIND("stomach",C1793))),"NA")</f>
        <v>NA</v>
      </c>
      <c r="AX1793" t="str">
        <f>IF(OR(Table1[[#This Row],[Rodents]],Table1[[#This Row],[Human]],Table1[[#This Row],[Pig]]),NOT(OR(AQ1793,AR1793,AS1793,AT1793,AU1793,AV1793,AW1793)),"NA")</f>
        <v>NA</v>
      </c>
      <c r="AY1793" t="b">
        <f>OR(ISNUMBER(FIND("SWCNT",C1793)),ISNUMBER(FIND("SWNT",C1793)),ISNUMBER(FIND("single-wall",C1793)),ISNUMBER(FIND("single wall",C1793)),ISNUMBER(FIND("Single wall",C1793)),ISNUMBER(FIND("Single-wall",C1793)),ISNUMBER(FIND("SWCNT",B1793)),ISNUMBER(FIND("SWNT",B1793)),ISNUMBER(FIND("single-wall",B1793)),ISNUMBER(FIND("single wall",B1793)),ISNUMBER(FIND("Single-wall",B1793)),ISNUMBER(FIND("Single wall",B1793)))</f>
        <v>0</v>
      </c>
      <c r="AZ1793" t="b">
        <f>OR(ISNUMBER(FIND("MWCNT",C1793)),ISNUMBER(FIND("MWNT",C1793)),ISNUMBER(FIND("multi-wall",C1793)),ISNUMBER(FIND("multi wall",C1793)),ISNUMBER(FIND("multiwall",C1793)),ISNUMBER(FIND("Multi-wall",C1793)),ISNUMBER(FIND("Multi wall",C1793)),ISNUMBER(FIND("Multiwall",C1793)),ISNUMBER(FIND("MWCNT",B1793)),ISNUMBER(FIND("MWNT",B1793)),ISNUMBER(FIND("multi-wall",B1793)),ISNUMBER(FIND("multi wall",B1793)),ISNUMBER(FIND("multiwall",B1793)),ISNUMBER(FIND("Multi-wall",B1793)),ISNUMBER(FIND("Multi wall",B1793)),ISNUMBER(FIND("Multiwall",B1793)),ISNUMBER(FIND("Double-wall",B1793)),ISNUMBER(FIND("Double wall",B1793)),ISNUMBER(FIND("Doublewall",B1793)),ISNUMBER(FIND("double-wall",B1793)),ISNUMBER(FIND("double wall",B1793)),ISNUMBER(FIND("doublewall",B1793)))</f>
        <v>1</v>
      </c>
      <c r="BA1793" t="b">
        <f>AND(Table1[[#This Row],[SWCNT]],Table1[[#This Row],[MWCNT]])</f>
        <v>0</v>
      </c>
      <c r="BB1793" t="b">
        <f>IF(Table1[[#This Row],[SWCNT]]=TRUE,FALSE,IF(Table1[[#This Row],[MWCNT]]=TRUE,FALSE,TRUE))</f>
        <v>0</v>
      </c>
      <c r="BC1793" s="18"/>
    </row>
    <row r="1794" spans="1:55" ht="203.5">
      <c r="A1794" t="s">
        <v>5238</v>
      </c>
      <c r="B1794" s="2" t="s">
        <v>5239</v>
      </c>
      <c r="C1794" s="16" t="s">
        <v>5240</v>
      </c>
      <c r="D1794" s="17" t="s">
        <v>5241</v>
      </c>
      <c r="E1794" s="2">
        <v>2010</v>
      </c>
      <c r="F1794" t="b">
        <f>OR(ISNUMBER(FIND("cytotoxic",C1794)),ISNUMBER(FIND("Cytotoxic",C1794)),ISNUMBER(FIND("cellular toxicity",C1794)),ISNUMBER(FIND("cell death",C1794)),ISNUMBER(FIND("viable",C1794)),ISNUMBER(FIND("phytotoxic",C1794)),ISNUMBER(FIND("acute toxicity",C1794)),ISNUMBER(FIND("MTT",C1794)),ISNUMBER(FIND("survival",C1794)),ISNUMBER(FIND("prolifer",C1794)),ISNUMBER(FIND("apoptosis",C1794)),ISNUMBER(FIND("neurotoxic",C1794)),ISNUMBER(FIND("  lysis ",C1794)),ISNUMBER(FIND("necrosis",C1794)),ISNUMBER(FIND("cellular death",C1794))*3,ISNUMBER(FIND("LDH",C1794)),ISNUMBER(FIND("Acute toxicity",C1794)))</f>
        <v>1</v>
      </c>
      <c r="G1794" t="b">
        <f>OR(ISNUMBER(FIND("genotoxic",C1794)),ISNUMBER(FIND("genotoxicity",C1794)),ISNUMBER(FIND("DNA damage",C1794)),ISNUMBER(FIND("DNA",C1794)),ISNUMBER(FIND("RNA",C1794)),ISNUMBER(FIND("mesothelioma",C1794)),ISNUMBER(FIND("carcino",C1794)),ISNUMBER(FIND("mutagen",C1794)),ISNUMBER(FIND("genetic",C1794)))</f>
        <v>0</v>
      </c>
      <c r="H1794" t="b">
        <f>OR(ISNUMBER(FIND("inflammatory",C1794)),ISNUMBER(FIND("inflamm",C1794)))</f>
        <v>0</v>
      </c>
      <c r="I1794" t="b">
        <f>OR(ISNUMBER(FIND("immune",C1794)),ISNUMBER(FIND("immunological",C1794)),ISNUMBER(FIND("interleuk",C1794)),ISNUMBER(FIND("platelet activation",C1794)),ISNUMBER(FIND("monocyte",C1794)),ISNUMBER(FIND("leukocyte",C1794)),ISNUMBER(FIND("cytokine",C1794)),ISNUMBER(FIND("CD4",C1794)),ISNUMBER(FIND("CD8",C1794)),ISNUMBER(FIND("T-cell",C1794)))</f>
        <v>0</v>
      </c>
      <c r="J1794" t="b">
        <f>OR(ISNUMBER(FIND("reactive oxygen",C1794)),ISNUMBER(FIND("ROS",C1794)),ISNUMBER(FIND("free radical",C1794)),ISNUMBER(FIND("oxidative stress",C1794)),ISNUMBER(FIND("peroxid",C1794)),ISNUMBER(FIND("oxidative",C1794)),ISNUMBER(FIND("antioxid",C1794)))</f>
        <v>0</v>
      </c>
      <c r="K1794" t="b">
        <f>OR(ISNUMBER(FIND("autophag",C1794)))</f>
        <v>0</v>
      </c>
      <c r="L1794" t="b">
        <f>OR(ISNUMBER(FIND("morpholog",C1794)))</f>
        <v>0</v>
      </c>
      <c r="M1794" t="b">
        <f>OR(ISNUMBER(FIND("fibrosis",C1794)),ISNUMBER(FIND("Fibrosis",C1794)),ISNUMBER(FIND("fibrot",C1794)))</f>
        <v>0</v>
      </c>
      <c r="N1794" t="b">
        <f>OR(ISNUMBER(FIND("offspring",C1794)),ISNUMBER(FIND("Parental",C1794)),ISNUMBER(FIND("parental",C1794)),ISNUMBER(FIND("germline",C1794)),ISNUMBER(FIND("reproduc",C1794)),ISNUMBER(FIND("embryo",C1794)))</f>
        <v>0</v>
      </c>
      <c r="O1794" t="b">
        <f>OR(ISNUMBER(FIND("metabol",C1794)),ISNUMBER(FIND("Metabol",C1794)),ISNUMBER(FIND("digest",C1794)),ISNUMBER(FIND("mitochon",C1794)))</f>
        <v>0</v>
      </c>
      <c r="P1794" t="b">
        <f>OR(ISNUMBER(FIND("ecotox",C1794)),ISNUMBER(FIND("Ecotox",B1794)),ISNUMBER(FIND("ecotox",B1794)),ISNUMBER(FIND("Ecotox",C1794)))</f>
        <v>0</v>
      </c>
      <c r="Q1794" t="b">
        <f>OR(ISNUMBER(FIND("Bioaccum",C1794)),ISNUMBER(FIND("bioaccum",C1794)),ISNUMBER(FIND("accum",C1794)))</f>
        <v>1</v>
      </c>
      <c r="R1794" t="b">
        <f>OR(ISNUMBER(FIND("Occupation",C1794)),ISNUMBER(FIND("occupation",C1794)),ISNUMBER(FIND("worker",C1794)),ISNUMBER(FIND("workforce",C1794)))</f>
        <v>0</v>
      </c>
      <c r="S1794" t="b">
        <f>NOT(OR(F1794,G1794,H1794,I1794,J1794,K1794,L1794,M1794,N1794,O1794,P1794,Q1794,R1794))</f>
        <v>0</v>
      </c>
      <c r="U1794" t="b">
        <f>OR(Table1[[#This Row],[Inflammation]],Table1[[#This Row],[Immune]])</f>
        <v>0</v>
      </c>
      <c r="V1794" t="str">
        <f>IF(OR(Table1[[#This Row],[Rodents]],Table1[[#This Row],[Human]],Table1[[#This Row],[Pig]]),OR(ISNUMBER(FIND("intratrach",C1794)),ISNUMBER(FIND("nasal ",C1794)),ISNUMBER(FIND("instill",C1794))),"NA")</f>
        <v>NA</v>
      </c>
      <c r="W1794" t="str">
        <f>IF(OR(Table1[[#This Row],[Rodents]],Table1[[#This Row],[Human]],Table1[[#This Row],[Pig]]),OR(ISNUMBER(FIND("dermal",C1794)),ISNUMBER(FIND("skin ",C1794))),"NA")</f>
        <v>NA</v>
      </c>
      <c r="X1794" t="str">
        <f>IF(OR(Table1[[#This Row],[Rodents]],Table1[[#This Row],[Human]],Table1[[#This Row],[Pig]]),OR(ISNUMBER(FIND("injected",C1794)),ISNUMBER(FIND("periton",C1794)),ISNUMBER(FIND("intrascrot",C1794))),"NA")</f>
        <v>NA</v>
      </c>
      <c r="Y1794" t="str">
        <f>IF(OR(Table1[[#This Row],[Rodents]],Table1[[#This Row],[Human]],Table1[[#This Row],[Pig]]),NOT(OR(Table1[[#This Row],[Inhaled/Intratracheal/intranasal]],Table1[[#This Row],[Dermal]],Table1[[#This Row],[Injected]])),"NA")</f>
        <v>NA</v>
      </c>
      <c r="AA1794" t="b">
        <f>OR(ISNUMBER(FIND("fish ",C1794)),ISNUMBER(FIND("Fish ",C1794)),ISNUMBER(FIND("aquatic",C1794)),ISNUMBER(FIND("daphnids",C1794)),ISNUMBER(FIND("Carcinus maenas",C1794)),ISNUMBER(FIND("Daphnia",C1794)),ISNUMBER(FIND("Ruditapes philippinarum",C1794)),ISNUMBER(FIND("daphnia",C1794)),ISNUMBER(FIND("marine",C1794)),ISNUMBER(FIND("mussel",C1794)),ISNUMBER(FIND("algae",C1794)),ISNUMBER(FIND("Donax faba",C1794)),ISNUMBER(FIND("estuarine",C1794)),ISNUMBER(FIND("snail",C1794)),ISNUMBER(FIND("Prorocentrum donghaiense",C1794)) )</f>
        <v>0</v>
      </c>
      <c r="AB1794" t="b">
        <f>OR(ISNUMBER(FIND(" rat ",C1794)),ISNUMBER(FIND(" rats ",C1794)),ISNUMBER(FIND(" Rats ",C1794)),ISNUMBER(FIND(" Rat ",C1794)),ISNUMBER(FIND(" rat.",C1794)),ISNUMBER(FIND(" rats.",C1794)),ISNUMBER(FIND("mouse",C1794)),ISNUMBER(FIND("mice",C1794)), ISNUMBER(FIND(" Mice",C1794)))</f>
        <v>0</v>
      </c>
      <c r="AC1794" t="b">
        <f>OR(ISNUMBER(FIND(" cell ",C1794)),ISNUMBER(FIND("fibroblast",C1794)),ISNUMBER(FIND("macrophage",C1794)),ISNUMBER(FIND("epithelial",C1794)),ISNUMBER(FIND("endothelial",C1794)),ISNUMBER(FIND("neuron",C1794)),ISNUMBER(FIND(" cells ",C1794)),ISNUMBER(FIND("RBC",C1794)),ISNUMBER(FIND("mitochond",C1794)),ISNUMBER(FIND("adipocyte",C1794)),ISNUMBER(FIND("osteo",C1794)),ISNUMBER(FIND("keratin",C1794)),ISNUMBER(FIND(" cell's ",C1794)),ISNUMBER(FIND("eukary",C1794)),ISNUMBER(FIND("sperm",C1794)))</f>
        <v>1</v>
      </c>
      <c r="AD1794" t="b">
        <f>OR(ISNUMBER(FIND("human",B1794)),ISNUMBER(FIND("workers",B1794)),ISNUMBER(FIND("workforces",B1794)),ISNUMBER(FIND("occupational",B1794)),ISNUMBER(FIND("Case report",B1794)),ISNUMBER(FIND("Workplaces",B1794)),ISNUMBER(FIND("worker",B1794)))</f>
        <v>0</v>
      </c>
      <c r="AE1794" t="b">
        <f>OR(ISNUMBER(FIND(" plant ",C1794)),ISNUMBER(FIND("Plant ",C1794)),ISNUMBER(FIND("tomato",C1794)),ISNUMBER(FIND("plants",C1794)),ISNUMBER(FIND("Plants",C1794)),ISNUMBER(FIND("algae",C1794)),ISNUMBER(FIND("lettuce",C1794)),ISNUMBER(FIND("green gram sprouts ",C1794)),ISNUMBER(FIND("Cucurbita pepo",C1794)),ISNUMBER(FIND("bean ",C1794)),ISNUMBER(FIND("chloroplast",C1794)),ISNUMBER(FIND("chlorophyll",C1794)),ISNUMBER(FIND("seedling",C1794)),ISNUMBER(FIND("canola",C1794)),ISNUMBER(FIND("shoot",C1794)),ISNUMBER(FIND("photosynthes",C1794)),ISNUMBER(FIND(" leaves ",C1794)),,ISNUMBER(FIND("agriculture",C1794)),ISNUMBER(FIND(" crops ",C1794)))</f>
        <v>0</v>
      </c>
      <c r="AF1794" t="b">
        <f>OR(ISNUMBER(FIND("bacteria",C1794)),ISNUMBER(FIND("Bacteria",C1794)),ISNUMBER(FIND("Bacterium",C1794)),ISNUMBER(FIND("bacterium",C1794)),ISNUMBER(FIND(" coli ",C1794)))</f>
        <v>0</v>
      </c>
      <c r="AG1794" t="b">
        <f>OR(ISNUMBER(FIND("fungi",C1794)),ISNUMBER(FIND("Fungi",C1794)),ISNUMBER(FIND("fungus",C1794)),ISNUMBER(FIND("Fungus",C1794)),ISNUMBER(FIND("mushroom",C1794)),ISNUMBER(FIND("Mushroom",C1794)),ISNUMBER(FIND(" mold ",C1794)))</f>
        <v>0</v>
      </c>
      <c r="AH1794" t="b">
        <f>OR(ISNUMBER(FIND("Pig ",C1794)),ISNUMBER(FIND("pig ",C1794)),ISNUMBER(FIND("Pigs ",C1794)),ISNUMBER(FIND("pigs ",C1794)))</f>
        <v>0</v>
      </c>
      <c r="AI1794" t="b">
        <f>OR(ISNUMBER(FIND(" C. elegans",C1794)),ISNUMBER(FIND("Caenorhabditis elegans",C1794)),ISNUMBER(FIND("earthworms",C1794)),ISNUMBER(FIND(" Ficopomatus enigmaticus",C1794)),ISNUMBER(FIND("larva",C1794)),ISNUMBER(FIND("Lumbriculus variegatus",C1794)),ISNUMBER(FIND("nematode",C1794)))</f>
        <v>0</v>
      </c>
      <c r="AJ1794" t="b">
        <f>NOT(OR(AA1794,AB1794,AC1794,AD1794,AE1794,AF1794,AG1794,AH1794,AI1794))</f>
        <v>0</v>
      </c>
      <c r="AL1794" t="b">
        <f>OR(AA1794,AB1794,AD1794,AE1794,AF1794,AG1794,AH1794,AI1794)</f>
        <v>0</v>
      </c>
      <c r="AM1794" t="b">
        <f>IF(Table1[[#This Row],[In vivo?]],IF(Table1[[#This Row],[Cell]],FALSE,TRUE),FALSE)</f>
        <v>0</v>
      </c>
      <c r="AN1794" t="b">
        <f>AND(AC1794,AL1794)</f>
        <v>0</v>
      </c>
      <c r="AO1794" t="b">
        <f>IF(Table1[[#This Row],[Cell]],IF(Table1[[#This Row],[In vivo?]],FALSE,TRUE),FALSE)</f>
        <v>1</v>
      </c>
      <c r="AP1794" t="b">
        <f>NOT(OR(Table1[[#This Row],[In vivo?]],Table1[[#This Row],[Only in Cell]]))</f>
        <v>0</v>
      </c>
      <c r="AQ1794" t="str">
        <f>IF(OR(Table1[[#This Row],[Rodents]],Table1[[#This Row],[Human]],Table1[[#This Row],[Pig]]),OR(ISNUMBER(FIND("pulmonary",C1794)),ISNUMBER(FIND("lung",C1794))),"NA")</f>
        <v>NA</v>
      </c>
      <c r="AR1794" t="str">
        <f>IF(OR(Table1[[#This Row],[Rodents]],Table1[[#This Row],[Human]],Table1[[#This Row],[Pig]]),OR(ISNUMBER(FIND("skin",C1794)),ISNUMBER(FIND("dermal",C1794))),"NA")</f>
        <v>NA</v>
      </c>
      <c r="AS1794" t="str">
        <f>IF(OR(Table1[[#This Row],[Rodents]],Table1[[#This Row],[Human]],Table1[[#This Row],[Pig]]),OR(ISNUMBER(FIND("liver",C1794)),ISNUMBER(FIND("hepat",C1794))),"NA")</f>
        <v>NA</v>
      </c>
      <c r="AT1794" t="str">
        <f>IF(OR(Table1[[#This Row],[Rodents]],Table1[[#This Row],[Human]],Table1[[#This Row],[Pig]]),OR(ISNUMBER(FIND("kidney",C1794)),ISNUMBER(FIND("neph",C1794))),"NA")</f>
        <v>NA</v>
      </c>
      <c r="AU1794" t="str">
        <f>IF(OR(Table1[[#This Row],[Rodents]],Table1[[#This Row],[Human]],Table1[[#This Row],[Pig]]),OR(ISNUMBER(FIND("brain",C1794)),ISNUMBER(FIND("neur",C1794)),ISNUMBER(FIND("nerv",C1794))),"NA")</f>
        <v>NA</v>
      </c>
      <c r="AV1794" t="str">
        <f>IF(OR(Table1[[#This Row],[Rodents]],Table1[[#This Row],[Human]],Table1[[#This Row],[Pig]]),OR(ISNUMBER(FIND("heart",C1794)),ISNUMBER(FIND("cardi",C1794))),"NA")</f>
        <v>NA</v>
      </c>
      <c r="AW1794" t="str">
        <f>IF(OR(Table1[[#This Row],[Rodents]],Table1[[#This Row],[Human]],Table1[[#This Row],[Pig]]),OR(ISNUMBER(FIND("gastro",C1794)),ISNUMBER(FIND("intesti",C1794)),ISNUMBER(FIND("stomach",C1794))),"NA")</f>
        <v>NA</v>
      </c>
      <c r="AX1794" t="str">
        <f>IF(OR(Table1[[#This Row],[Rodents]],Table1[[#This Row],[Human]],Table1[[#This Row],[Pig]]),NOT(OR(AQ1794,AR1794,AS1794,AT1794,AU1794,AV1794,AW1794)),"NA")</f>
        <v>NA</v>
      </c>
      <c r="AY1794" t="b">
        <f>OR(ISNUMBER(FIND("SWCNT",C1794)),ISNUMBER(FIND("SWNT",C1794)),ISNUMBER(FIND("single-wall",C1794)),ISNUMBER(FIND("single wall",C1794)),ISNUMBER(FIND("Single wall",C1794)),ISNUMBER(FIND("Single-wall",C1794)),ISNUMBER(FIND("SWCNT",B1794)),ISNUMBER(FIND("SWNT",B1794)),ISNUMBER(FIND("single-wall",B1794)),ISNUMBER(FIND("single wall",B1794)),ISNUMBER(FIND("Single-wall",B1794)),ISNUMBER(FIND("Single wall",B1794)))</f>
        <v>0</v>
      </c>
      <c r="AZ1794" t="b">
        <f>OR(ISNUMBER(FIND("MWCNT",C1794)),ISNUMBER(FIND("MWNT",C1794)),ISNUMBER(FIND("multi-wall",C1794)),ISNUMBER(FIND("multi wall",C1794)),ISNUMBER(FIND("multiwall",C1794)),ISNUMBER(FIND("Multi-wall",C1794)),ISNUMBER(FIND("Multi wall",C1794)),ISNUMBER(FIND("Multiwall",C1794)),ISNUMBER(FIND("MWCNT",B1794)),ISNUMBER(FIND("MWNT",B1794)),ISNUMBER(FIND("multi-wall",B1794)),ISNUMBER(FIND("multi wall",B1794)),ISNUMBER(FIND("multiwall",B1794)),ISNUMBER(FIND("Multi-wall",B1794)),ISNUMBER(FIND("Multi wall",B1794)),ISNUMBER(FIND("Multiwall",B1794)),ISNUMBER(FIND("Double-wall",B1794)),ISNUMBER(FIND("Double wall",B1794)),ISNUMBER(FIND("Doublewall",B1794)),ISNUMBER(FIND("double-wall",B1794)),ISNUMBER(FIND("double wall",B1794)),ISNUMBER(FIND("doublewall",B1794)))</f>
        <v>1</v>
      </c>
      <c r="BA1794" t="b">
        <f>AND(Table1[[#This Row],[SWCNT]],Table1[[#This Row],[MWCNT]])</f>
        <v>0</v>
      </c>
      <c r="BB1794" t="b">
        <f>IF(Table1[[#This Row],[SWCNT]]=TRUE,FALSE,IF(Table1[[#This Row],[MWCNT]]=TRUE,FALSE,TRUE))</f>
        <v>0</v>
      </c>
      <c r="BC1794" s="18"/>
    </row>
    <row r="1795" spans="1:55" ht="314.5">
      <c r="A1795" t="s">
        <v>5242</v>
      </c>
      <c r="B1795" s="2" t="s">
        <v>5243</v>
      </c>
      <c r="C1795" s="16" t="s">
        <v>5244</v>
      </c>
      <c r="D1795" s="17" t="s">
        <v>395</v>
      </c>
      <c r="E1795" s="2">
        <v>2010</v>
      </c>
      <c r="F1795" t="b">
        <f>OR(ISNUMBER(FIND("cytotoxic",C1795)),ISNUMBER(FIND("Cytotoxic",C1795)),ISNUMBER(FIND("cellular toxicity",C1795)),ISNUMBER(FIND("cell death",C1795)),ISNUMBER(FIND("viable",C1795)),ISNUMBER(FIND("phytotoxic",C1795)),ISNUMBER(FIND("acute toxicity",C1795)),ISNUMBER(FIND("MTT",C1795)),ISNUMBER(FIND("survival",C1795)),ISNUMBER(FIND("prolifer",C1795)),ISNUMBER(FIND("apoptosis",C1795)),ISNUMBER(FIND("neurotoxic",C1795)),ISNUMBER(FIND("  lysis ",C1795)),ISNUMBER(FIND("necrosis",C1795)),ISNUMBER(FIND("cellular death",C1795))*3,ISNUMBER(FIND("LDH",C1795)),ISNUMBER(FIND("Acute toxicity",C1795)))</f>
        <v>1</v>
      </c>
      <c r="G1795" t="b">
        <f>OR(ISNUMBER(FIND("genotoxic",C1795)),ISNUMBER(FIND("genotoxicity",C1795)),ISNUMBER(FIND("DNA damage",C1795)),ISNUMBER(FIND("DNA",C1795)),ISNUMBER(FIND("RNA",C1795)),ISNUMBER(FIND("mesothelioma",C1795)),ISNUMBER(FIND("carcino",C1795)),ISNUMBER(FIND("mutagen",C1795)),ISNUMBER(FIND("genetic",C1795)))</f>
        <v>0</v>
      </c>
      <c r="H1795" t="b">
        <f>OR(ISNUMBER(FIND("inflammatory",C1795)),ISNUMBER(FIND("inflamm",C1795)))</f>
        <v>0</v>
      </c>
      <c r="I1795" t="b">
        <f>OR(ISNUMBER(FIND("immune",C1795)),ISNUMBER(FIND("immunological",C1795)),ISNUMBER(FIND("interleuk",C1795)),ISNUMBER(FIND("platelet activation",C1795)),ISNUMBER(FIND("monocyte",C1795)),ISNUMBER(FIND("leukocyte",C1795)),ISNUMBER(FIND("cytokine",C1795)),ISNUMBER(FIND("CD4",C1795)),ISNUMBER(FIND("CD8",C1795)),ISNUMBER(FIND("T-cell",C1795)))</f>
        <v>0</v>
      </c>
      <c r="J1795" t="b">
        <f>OR(ISNUMBER(FIND("reactive oxygen",C1795)),ISNUMBER(FIND("ROS",C1795)),ISNUMBER(FIND("free radical",C1795)),ISNUMBER(FIND("oxidative stress",C1795)),ISNUMBER(FIND("peroxid",C1795)),ISNUMBER(FIND("oxidative",C1795)),ISNUMBER(FIND("antioxid",C1795)))</f>
        <v>0</v>
      </c>
      <c r="K1795" t="b">
        <f>OR(ISNUMBER(FIND("autophag",C1795)))</f>
        <v>0</v>
      </c>
      <c r="L1795" t="b">
        <f>OR(ISNUMBER(FIND("morpholog",C1795)))</f>
        <v>0</v>
      </c>
      <c r="M1795" t="b">
        <f>OR(ISNUMBER(FIND("fibrosis",C1795)),ISNUMBER(FIND("Fibrosis",C1795)),ISNUMBER(FIND("fibrot",C1795)))</f>
        <v>0</v>
      </c>
      <c r="N1795" t="b">
        <f>OR(ISNUMBER(FIND("offspring",C1795)),ISNUMBER(FIND("Parental",C1795)),ISNUMBER(FIND("parental",C1795)),ISNUMBER(FIND("germline",C1795)),ISNUMBER(FIND("reproduc",C1795)),ISNUMBER(FIND("embryo",C1795)))</f>
        <v>0</v>
      </c>
      <c r="O1795" t="b">
        <f>OR(ISNUMBER(FIND("metabol",C1795)),ISNUMBER(FIND("Metabol",C1795)),ISNUMBER(FIND("digest",C1795)),ISNUMBER(FIND("mitochon",C1795)))</f>
        <v>0</v>
      </c>
      <c r="P1795" t="b">
        <f>OR(ISNUMBER(FIND("ecotox",C1795)),ISNUMBER(FIND("Ecotox",B1795)),ISNUMBER(FIND("ecotox",B1795)),ISNUMBER(FIND("Ecotox",C1795)))</f>
        <v>0</v>
      </c>
      <c r="Q1795" t="b">
        <f>OR(ISNUMBER(FIND("Bioaccum",C1795)),ISNUMBER(FIND("bioaccum",C1795)),ISNUMBER(FIND("accum",C1795)))</f>
        <v>0</v>
      </c>
      <c r="R1795" t="b">
        <f>OR(ISNUMBER(FIND("Occupation",C1795)),ISNUMBER(FIND("occupation",C1795)),ISNUMBER(FIND("worker",C1795)),ISNUMBER(FIND("workforce",C1795)))</f>
        <v>0</v>
      </c>
      <c r="S1795" t="b">
        <f>NOT(OR(F1795,G1795,H1795,I1795,J1795,K1795,L1795,M1795,N1795,O1795,P1795,Q1795,R1795))</f>
        <v>0</v>
      </c>
      <c r="U1795" t="b">
        <f>OR(Table1[[#This Row],[Inflammation]],Table1[[#This Row],[Immune]])</f>
        <v>0</v>
      </c>
      <c r="V1795" t="str">
        <f>IF(OR(Table1[[#This Row],[Rodents]],Table1[[#This Row],[Human]],Table1[[#This Row],[Pig]]),OR(ISNUMBER(FIND("intratrach",C1795)),ISNUMBER(FIND("nasal ",C1795)),ISNUMBER(FIND("instill",C1795))),"NA")</f>
        <v>NA</v>
      </c>
      <c r="W1795" t="str">
        <f>IF(OR(Table1[[#This Row],[Rodents]],Table1[[#This Row],[Human]],Table1[[#This Row],[Pig]]),OR(ISNUMBER(FIND("dermal",C1795)),ISNUMBER(FIND("skin ",C1795))),"NA")</f>
        <v>NA</v>
      </c>
      <c r="X1795" t="str">
        <f>IF(OR(Table1[[#This Row],[Rodents]],Table1[[#This Row],[Human]],Table1[[#This Row],[Pig]]),OR(ISNUMBER(FIND("injected",C1795)),ISNUMBER(FIND("periton",C1795)),ISNUMBER(FIND("intrascrot",C1795))),"NA")</f>
        <v>NA</v>
      </c>
      <c r="Y1795" t="str">
        <f>IF(OR(Table1[[#This Row],[Rodents]],Table1[[#This Row],[Human]],Table1[[#This Row],[Pig]]),NOT(OR(Table1[[#This Row],[Inhaled/Intratracheal/intranasal]],Table1[[#This Row],[Dermal]],Table1[[#This Row],[Injected]])),"NA")</f>
        <v>NA</v>
      </c>
      <c r="AA1795" t="b">
        <f>OR(ISNUMBER(FIND("fish ",C1795)),ISNUMBER(FIND("Fish ",C1795)),ISNUMBER(FIND("aquatic",C1795)),ISNUMBER(FIND("daphnids",C1795)),ISNUMBER(FIND("Carcinus maenas",C1795)),ISNUMBER(FIND("Daphnia",C1795)),ISNUMBER(FIND("Ruditapes philippinarum",C1795)),ISNUMBER(FIND("daphnia",C1795)),ISNUMBER(FIND("marine",C1795)),ISNUMBER(FIND("mussel",C1795)),ISNUMBER(FIND("algae",C1795)),ISNUMBER(FIND("Donax faba",C1795)),ISNUMBER(FIND("estuarine",C1795)),ISNUMBER(FIND("snail",C1795)),ISNUMBER(FIND("Prorocentrum donghaiense",C1795)) )</f>
        <v>0</v>
      </c>
      <c r="AB1795" t="b">
        <f>OR(ISNUMBER(FIND(" rat ",C1795)),ISNUMBER(FIND(" rats ",C1795)),ISNUMBER(FIND(" Rats ",C1795)),ISNUMBER(FIND(" Rat ",C1795)),ISNUMBER(FIND(" rat.",C1795)),ISNUMBER(FIND(" rats.",C1795)),ISNUMBER(FIND("mouse",C1795)),ISNUMBER(FIND("mice",C1795)), ISNUMBER(FIND(" Mice",C1795)))</f>
        <v>0</v>
      </c>
      <c r="AC1795" t="b">
        <f>OR(ISNUMBER(FIND(" cell ",C1795)),ISNUMBER(FIND("fibroblast",C1795)),ISNUMBER(FIND("macrophage",C1795)),ISNUMBER(FIND("epithelial",C1795)),ISNUMBER(FIND("endothelial",C1795)),ISNUMBER(FIND("neuron",C1795)),ISNUMBER(FIND(" cells ",C1795)),ISNUMBER(FIND("RBC",C1795)),ISNUMBER(FIND("mitochond",C1795)),ISNUMBER(FIND("adipocyte",C1795)),ISNUMBER(FIND("osteo",C1795)),ISNUMBER(FIND("keratin",C1795)),ISNUMBER(FIND(" cell's ",C1795)),ISNUMBER(FIND("eukary",C1795)),ISNUMBER(FIND("sperm",C1795)))</f>
        <v>1</v>
      </c>
      <c r="AD1795" t="b">
        <v>0</v>
      </c>
      <c r="AE1795" t="b">
        <f>OR(ISNUMBER(FIND(" plant ",C1795)),ISNUMBER(FIND("Plant ",C1795)),ISNUMBER(FIND("tomato",C1795)),ISNUMBER(FIND("plants",C1795)),ISNUMBER(FIND("Plants",C1795)),ISNUMBER(FIND("algae",C1795)),ISNUMBER(FIND("lettuce",C1795)),ISNUMBER(FIND("green gram sprouts ",C1795)),ISNUMBER(FIND("Cucurbita pepo",C1795)),ISNUMBER(FIND("bean ",C1795)),ISNUMBER(FIND("chloroplast",C1795)),ISNUMBER(FIND("chlorophyll",C1795)),ISNUMBER(FIND("seedling",C1795)),ISNUMBER(FIND("canola",C1795)),ISNUMBER(FIND("shoot",C1795)),ISNUMBER(FIND("photosynthes",C1795)),ISNUMBER(FIND(" leaves ",C1795)),,ISNUMBER(FIND("agriculture",C1795)),ISNUMBER(FIND(" crops ",C1795)))</f>
        <v>0</v>
      </c>
      <c r="AF1795" t="b">
        <f>OR(ISNUMBER(FIND("bacteria",C1795)),ISNUMBER(FIND("Bacteria",C1795)),ISNUMBER(FIND("Bacterium",C1795)),ISNUMBER(FIND("bacterium",C1795)),ISNUMBER(FIND(" coli ",C1795)))</f>
        <v>0</v>
      </c>
      <c r="AG1795" t="b">
        <f>OR(ISNUMBER(FIND("fungi",C1795)),ISNUMBER(FIND("Fungi",C1795)),ISNUMBER(FIND("fungus",C1795)),ISNUMBER(FIND("Fungus",C1795)),ISNUMBER(FIND("mushroom",C1795)),ISNUMBER(FIND("Mushroom",C1795)),ISNUMBER(FIND(" mold ",C1795)))</f>
        <v>0</v>
      </c>
      <c r="AH1795" t="b">
        <f>OR(ISNUMBER(FIND("Pig ",C1795)),ISNUMBER(FIND("pig ",C1795)),ISNUMBER(FIND("Pigs ",C1795)),ISNUMBER(FIND("pigs ",C1795)))</f>
        <v>0</v>
      </c>
      <c r="AI1795" t="b">
        <f>OR(ISNUMBER(FIND(" C. elegans",C1795)),ISNUMBER(FIND("Caenorhabditis elegans",C1795)),ISNUMBER(FIND("earthworms",C1795)),ISNUMBER(FIND(" Ficopomatus enigmaticus",C1795)),ISNUMBER(FIND("larva",C1795)),ISNUMBER(FIND("Lumbriculus variegatus",C1795)),ISNUMBER(FIND("nematode",C1795)))</f>
        <v>0</v>
      </c>
      <c r="AJ1795" t="b">
        <f>NOT(OR(AA1795,AB1795,AC1795,AD1795,AE1795,AF1795,AG1795,AH1795,AI1795))</f>
        <v>0</v>
      </c>
      <c r="AL1795" t="b">
        <f>OR(AA1795,AB1795,AD1795,AE1795,AF1795,AG1795,AH1795,AI1795)</f>
        <v>0</v>
      </c>
      <c r="AM1795" t="b">
        <f>IF(Table1[[#This Row],[In vivo?]],IF(Table1[[#This Row],[Cell]],FALSE,TRUE),FALSE)</f>
        <v>0</v>
      </c>
      <c r="AN1795" t="b">
        <f>AND(AC1795,AL1795)</f>
        <v>0</v>
      </c>
      <c r="AO1795" t="b">
        <f>IF(Table1[[#This Row],[Cell]],IF(Table1[[#This Row],[In vivo?]],FALSE,TRUE),FALSE)</f>
        <v>1</v>
      </c>
      <c r="AP1795" t="b">
        <f>NOT(OR(Table1[[#This Row],[In vivo?]],Table1[[#This Row],[Only in Cell]]))</f>
        <v>0</v>
      </c>
      <c r="AQ1795" t="str">
        <f>IF(OR(Table1[[#This Row],[Rodents]],Table1[[#This Row],[Human]],Table1[[#This Row],[Pig]]),OR(ISNUMBER(FIND("pulmonary",C1795)),ISNUMBER(FIND("lung",C1795))),"NA")</f>
        <v>NA</v>
      </c>
      <c r="AR1795" t="str">
        <f>IF(OR(Table1[[#This Row],[Rodents]],Table1[[#This Row],[Human]],Table1[[#This Row],[Pig]]),OR(ISNUMBER(FIND("skin",C1795)),ISNUMBER(FIND("dermal",C1795))),"NA")</f>
        <v>NA</v>
      </c>
      <c r="AS1795" t="str">
        <f>IF(OR(Table1[[#This Row],[Rodents]],Table1[[#This Row],[Human]],Table1[[#This Row],[Pig]]),OR(ISNUMBER(FIND("liver",C1795)),ISNUMBER(FIND("hepat",C1795))),"NA")</f>
        <v>NA</v>
      </c>
      <c r="AT1795" t="str">
        <f>IF(OR(Table1[[#This Row],[Rodents]],Table1[[#This Row],[Human]],Table1[[#This Row],[Pig]]),OR(ISNUMBER(FIND("kidney",C1795)),ISNUMBER(FIND("neph",C1795))),"NA")</f>
        <v>NA</v>
      </c>
      <c r="AU1795" t="str">
        <f>IF(OR(Table1[[#This Row],[Rodents]],Table1[[#This Row],[Human]],Table1[[#This Row],[Pig]]),OR(ISNUMBER(FIND("brain",C1795)),ISNUMBER(FIND("neur",C1795)),ISNUMBER(FIND("nerv",C1795))),"NA")</f>
        <v>NA</v>
      </c>
      <c r="AV1795" t="str">
        <f>IF(OR(Table1[[#This Row],[Rodents]],Table1[[#This Row],[Human]],Table1[[#This Row],[Pig]]),OR(ISNUMBER(FIND("heart",C1795)),ISNUMBER(FIND("cardi",C1795))),"NA")</f>
        <v>NA</v>
      </c>
      <c r="AW1795" t="str">
        <f>IF(OR(Table1[[#This Row],[Rodents]],Table1[[#This Row],[Human]],Table1[[#This Row],[Pig]]),OR(ISNUMBER(FIND("gastro",C1795)),ISNUMBER(FIND("intesti",C1795)),ISNUMBER(FIND("stomach",C1795))),"NA")</f>
        <v>NA</v>
      </c>
      <c r="AX1795" t="str">
        <f>IF(OR(Table1[[#This Row],[Rodents]],Table1[[#This Row],[Human]],Table1[[#This Row],[Pig]]),NOT(OR(AQ1795,AR1795,AS1795,AT1795,AU1795,AV1795,AW1795)),"NA")</f>
        <v>NA</v>
      </c>
      <c r="AY1795" t="b">
        <f>OR(ISNUMBER(FIND("SWCNT",C1795)),ISNUMBER(FIND("SWNT",C1795)),ISNUMBER(FIND("single-wall",C1795)),ISNUMBER(FIND("single wall",C1795)),ISNUMBER(FIND("Single wall",C1795)),ISNUMBER(FIND("Single-wall",C1795)),ISNUMBER(FIND("SWCNT",B1795)),ISNUMBER(FIND("SWNT",B1795)),ISNUMBER(FIND("single-wall",B1795)),ISNUMBER(FIND("single wall",B1795)),ISNUMBER(FIND("Single-wall",B1795)),ISNUMBER(FIND("Single wall",B1795)))</f>
        <v>0</v>
      </c>
      <c r="AZ1795" t="b">
        <f>OR(ISNUMBER(FIND("MWCNT",C1795)),ISNUMBER(FIND("MWNT",C1795)),ISNUMBER(FIND("multi-wall",C1795)),ISNUMBER(FIND("multi wall",C1795)),ISNUMBER(FIND("multiwall",C1795)),ISNUMBER(FIND("Multi-wall",C1795)),ISNUMBER(FIND("Multi wall",C1795)),ISNUMBER(FIND("Multiwall",C1795)),ISNUMBER(FIND("MWCNT",B1795)),ISNUMBER(FIND("MWNT",B1795)),ISNUMBER(FIND("multi-wall",B1795)),ISNUMBER(FIND("multi wall",B1795)),ISNUMBER(FIND("multiwall",B1795)),ISNUMBER(FIND("Multi-wall",B1795)),ISNUMBER(FIND("Multi wall",B1795)),ISNUMBER(FIND("Multiwall",B1795)),ISNUMBER(FIND("Double-wall",B1795)),ISNUMBER(FIND("Double wall",B1795)),ISNUMBER(FIND("Doublewall",B1795)),ISNUMBER(FIND("double-wall",B1795)),ISNUMBER(FIND("double wall",B1795)),ISNUMBER(FIND("doublewall",B1795)))</f>
        <v>1</v>
      </c>
      <c r="BA1795" t="b">
        <f>AND(Table1[[#This Row],[SWCNT]],Table1[[#This Row],[MWCNT]])</f>
        <v>0</v>
      </c>
      <c r="BB1795" t="b">
        <f>IF(Table1[[#This Row],[SWCNT]]=TRUE,FALSE,IF(Table1[[#This Row],[MWCNT]]=TRUE,FALSE,TRUE))</f>
        <v>0</v>
      </c>
      <c r="BC1795" s="18"/>
    </row>
    <row r="1796" spans="1:55" ht="240.5">
      <c r="A1796" t="s">
        <v>5245</v>
      </c>
      <c r="B1796" s="2" t="s">
        <v>5246</v>
      </c>
      <c r="C1796" s="16" t="s">
        <v>5247</v>
      </c>
      <c r="D1796" s="17" t="s">
        <v>271</v>
      </c>
      <c r="E1796" s="2">
        <v>2010</v>
      </c>
      <c r="F1796" t="b">
        <f>OR(ISNUMBER(FIND("cytotoxic",C1796)),ISNUMBER(FIND("Cytotoxic",C1796)),ISNUMBER(FIND("cellular toxicity",C1796)),ISNUMBER(FIND("cell death",C1796)),ISNUMBER(FIND("viable",C1796)),ISNUMBER(FIND("phytotoxic",C1796)),ISNUMBER(FIND("acute toxicity",C1796)),ISNUMBER(FIND("MTT",C1796)),ISNUMBER(FIND("survival",C1796)),ISNUMBER(FIND("prolifer",C1796)),ISNUMBER(FIND("apoptosis",C1796)),ISNUMBER(FIND("neurotoxic",C1796)),ISNUMBER(FIND("  lysis ",C1796)),ISNUMBER(FIND("necrosis",C1796)),ISNUMBER(FIND("cellular death",C1796))*3,ISNUMBER(FIND("LDH",C1796)),ISNUMBER(FIND("Acute toxicity",C1796)))</f>
        <v>1</v>
      </c>
      <c r="G1796" t="b">
        <f>OR(ISNUMBER(FIND("genotoxic",C1796)),ISNUMBER(FIND("genotoxicity",C1796)),ISNUMBER(FIND("DNA damage",C1796)),ISNUMBER(FIND("DNA",C1796)),ISNUMBER(FIND("RNA",C1796)),ISNUMBER(FIND("mesothelioma",C1796)),ISNUMBER(FIND("carcino",C1796)),ISNUMBER(FIND("mutagen",C1796)),ISNUMBER(FIND("genetic",C1796)))</f>
        <v>1</v>
      </c>
      <c r="H1796" t="b">
        <f>OR(ISNUMBER(FIND("inflammatory",C1796)),ISNUMBER(FIND("inflamm",C1796)))</f>
        <v>0</v>
      </c>
      <c r="I1796" t="b">
        <f>OR(ISNUMBER(FIND("immune",C1796)),ISNUMBER(FIND("immunological",C1796)),ISNUMBER(FIND("interleuk",C1796)),ISNUMBER(FIND("platelet activation",C1796)),ISNUMBER(FIND("monocyte",C1796)),ISNUMBER(FIND("leukocyte",C1796)),ISNUMBER(FIND("cytokine",C1796)),ISNUMBER(FIND("CD4",C1796)),ISNUMBER(FIND("CD8",C1796)),ISNUMBER(FIND("T-cell",C1796)))</f>
        <v>0</v>
      </c>
      <c r="J1796" t="b">
        <f>OR(ISNUMBER(FIND("reactive oxygen",C1796)),ISNUMBER(FIND("ROS",C1796)),ISNUMBER(FIND("free radical",C1796)),ISNUMBER(FIND("oxidative stress",C1796)),ISNUMBER(FIND("peroxid",C1796)),ISNUMBER(FIND("oxidative",C1796)),ISNUMBER(FIND("antioxid",C1796)))</f>
        <v>0</v>
      </c>
      <c r="K1796" t="b">
        <f>OR(ISNUMBER(FIND("autophag",C1796)))</f>
        <v>0</v>
      </c>
      <c r="L1796" t="b">
        <f>OR(ISNUMBER(FIND("morpholog",C1796)))</f>
        <v>0</v>
      </c>
      <c r="M1796" t="b">
        <f>OR(ISNUMBER(FIND("fibrosis",C1796)),ISNUMBER(FIND("Fibrosis",C1796)),ISNUMBER(FIND("fibrot",C1796)))</f>
        <v>0</v>
      </c>
      <c r="N1796" t="b">
        <f>OR(ISNUMBER(FIND("offspring",C1796)),ISNUMBER(FIND("Parental",C1796)),ISNUMBER(FIND("parental",C1796)),ISNUMBER(FIND("germline",C1796)),ISNUMBER(FIND("reproduc",C1796)),ISNUMBER(FIND("embryo",C1796)))</f>
        <v>0</v>
      </c>
      <c r="O1796" t="b">
        <f>OR(ISNUMBER(FIND("metabol",C1796)),ISNUMBER(FIND("Metabol",C1796)),ISNUMBER(FIND("digest",C1796)),ISNUMBER(FIND("mitochon",C1796)))</f>
        <v>1</v>
      </c>
      <c r="P1796" t="b">
        <f>OR(ISNUMBER(FIND("ecotox",C1796)),ISNUMBER(FIND("Ecotox",B1796)),ISNUMBER(FIND("ecotox",B1796)),ISNUMBER(FIND("Ecotox",C1796)))</f>
        <v>0</v>
      </c>
      <c r="Q1796" t="b">
        <f>OR(ISNUMBER(FIND("Bioaccum",C1796)),ISNUMBER(FIND("bioaccum",C1796)),ISNUMBER(FIND("accum",C1796)))</f>
        <v>0</v>
      </c>
      <c r="R1796" t="b">
        <f>OR(ISNUMBER(FIND("Occupation",C1796)),ISNUMBER(FIND("occupation",C1796)),ISNUMBER(FIND("worker",C1796)),ISNUMBER(FIND("workforce",C1796)))</f>
        <v>0</v>
      </c>
      <c r="S1796" t="b">
        <f>NOT(OR(F1796,G1796,H1796,I1796,J1796,K1796,L1796,M1796,N1796,O1796,P1796,Q1796,R1796))</f>
        <v>0</v>
      </c>
      <c r="U1796" t="b">
        <f>OR(Table1[[#This Row],[Inflammation]],Table1[[#This Row],[Immune]])</f>
        <v>0</v>
      </c>
      <c r="V1796" t="str">
        <f>IF(OR(Table1[[#This Row],[Rodents]],Table1[[#This Row],[Human]],Table1[[#This Row],[Pig]]),OR(ISNUMBER(FIND("intratrach",C1796)),ISNUMBER(FIND("nasal ",C1796)),ISNUMBER(FIND("instill",C1796))),"NA")</f>
        <v>NA</v>
      </c>
      <c r="W1796" t="str">
        <f>IF(OR(Table1[[#This Row],[Rodents]],Table1[[#This Row],[Human]],Table1[[#This Row],[Pig]]),OR(ISNUMBER(FIND("dermal",C1796)),ISNUMBER(FIND("skin ",C1796))),"NA")</f>
        <v>NA</v>
      </c>
      <c r="X1796" t="str">
        <f>IF(OR(Table1[[#This Row],[Rodents]],Table1[[#This Row],[Human]],Table1[[#This Row],[Pig]]),OR(ISNUMBER(FIND("injected",C1796)),ISNUMBER(FIND("periton",C1796)),ISNUMBER(FIND("intrascrot",C1796))),"NA")</f>
        <v>NA</v>
      </c>
      <c r="Y1796" t="str">
        <f>IF(OR(Table1[[#This Row],[Rodents]],Table1[[#This Row],[Human]],Table1[[#This Row],[Pig]]),NOT(OR(Table1[[#This Row],[Inhaled/Intratracheal/intranasal]],Table1[[#This Row],[Dermal]],Table1[[#This Row],[Injected]])),"NA")</f>
        <v>NA</v>
      </c>
      <c r="AA1796" t="b">
        <f>OR(ISNUMBER(FIND("fish ",C1796)),ISNUMBER(FIND("Fish ",C1796)),ISNUMBER(FIND("aquatic",C1796)),ISNUMBER(FIND("daphnids",C1796)),ISNUMBER(FIND("Carcinus maenas",C1796)),ISNUMBER(FIND("Daphnia",C1796)),ISNUMBER(FIND("Ruditapes philippinarum",C1796)),ISNUMBER(FIND("daphnia",C1796)),ISNUMBER(FIND("marine",C1796)),ISNUMBER(FIND("mussel",C1796)),ISNUMBER(FIND("algae",C1796)),ISNUMBER(FIND("Donax faba",C1796)),ISNUMBER(FIND("estuarine",C1796)),ISNUMBER(FIND("snail",C1796)),ISNUMBER(FIND("Prorocentrum donghaiense",C1796)) )</f>
        <v>0</v>
      </c>
      <c r="AB1796" t="b">
        <f>OR(ISNUMBER(FIND(" rat ",C1796)),ISNUMBER(FIND(" rats ",C1796)),ISNUMBER(FIND(" Rats ",C1796)),ISNUMBER(FIND(" Rat ",C1796)),ISNUMBER(FIND(" rat.",C1796)),ISNUMBER(FIND(" rats.",C1796)),ISNUMBER(FIND("mouse",C1796)),ISNUMBER(FIND("mice",C1796)), ISNUMBER(FIND(" Mice",C1796)))</f>
        <v>0</v>
      </c>
      <c r="AC1796" t="b">
        <f>OR(ISNUMBER(FIND(" cell ",C1796)),ISNUMBER(FIND("fibroblast",C1796)),ISNUMBER(FIND("macrophage",C1796)),ISNUMBER(FIND("epithelial",C1796)),ISNUMBER(FIND("endothelial",C1796)),ISNUMBER(FIND("neuron",C1796)),ISNUMBER(FIND(" cells ",C1796)),ISNUMBER(FIND("RBC",C1796)),ISNUMBER(FIND("mitochond",C1796)),ISNUMBER(FIND("adipocyte",C1796)),ISNUMBER(FIND("osteo",C1796)),ISNUMBER(FIND("keratin",C1796)),ISNUMBER(FIND(" cell's ",C1796)),ISNUMBER(FIND("eukary",C1796)),ISNUMBER(FIND("sperm",C1796)))</f>
        <v>1</v>
      </c>
      <c r="AD1796" t="b">
        <f>OR(ISNUMBER(FIND("human",B1796)),ISNUMBER(FIND("workers",B1796)),ISNUMBER(FIND("workforces",B1796)),ISNUMBER(FIND("occupational",B1796)),ISNUMBER(FIND("Case report",B1796)),ISNUMBER(FIND("Workplaces",B1796)),ISNUMBER(FIND("worker",B1796)))</f>
        <v>0</v>
      </c>
      <c r="AE1796" t="b">
        <f>OR(ISNUMBER(FIND(" plant ",C1796)),ISNUMBER(FIND("Plant ",C1796)),ISNUMBER(FIND("tomato",C1796)),ISNUMBER(FIND("plants",C1796)),ISNUMBER(FIND("Plants",C1796)),ISNUMBER(FIND("algae",C1796)),ISNUMBER(FIND("lettuce",C1796)),ISNUMBER(FIND("green gram sprouts ",C1796)),ISNUMBER(FIND("Cucurbita pepo",C1796)),ISNUMBER(FIND("bean ",C1796)),ISNUMBER(FIND("chloroplast",C1796)),ISNUMBER(FIND("chlorophyll",C1796)),ISNUMBER(FIND("seedling",C1796)),ISNUMBER(FIND("canola",C1796)),ISNUMBER(FIND("shoot",C1796)),ISNUMBER(FIND("photosynthes",C1796)),ISNUMBER(FIND(" leaves ",C1796)),,ISNUMBER(FIND("agriculture",C1796)),ISNUMBER(FIND(" crops ",C1796)))</f>
        <v>0</v>
      </c>
      <c r="AF1796" t="b">
        <f>OR(ISNUMBER(FIND("bacteria",C1796)),ISNUMBER(FIND("Bacteria",C1796)),ISNUMBER(FIND("Bacterium",C1796)),ISNUMBER(FIND("bacterium",C1796)),ISNUMBER(FIND(" coli ",C1796)))</f>
        <v>0</v>
      </c>
      <c r="AG1796" t="b">
        <f>OR(ISNUMBER(FIND("fungi",C1796)),ISNUMBER(FIND("Fungi",C1796)),ISNUMBER(FIND("fungus",C1796)),ISNUMBER(FIND("Fungus",C1796)),ISNUMBER(FIND("mushroom",C1796)),ISNUMBER(FIND("Mushroom",C1796)),ISNUMBER(FIND(" mold ",C1796)))</f>
        <v>0</v>
      </c>
      <c r="AH1796" t="b">
        <f>OR(ISNUMBER(FIND("Pig ",C1796)),ISNUMBER(FIND("pig ",C1796)),ISNUMBER(FIND("Pigs ",C1796)),ISNUMBER(FIND("pigs ",C1796)))</f>
        <v>0</v>
      </c>
      <c r="AI1796" t="b">
        <f>OR(ISNUMBER(FIND(" C. elegans",C1796)),ISNUMBER(FIND("Caenorhabditis elegans",C1796)),ISNUMBER(FIND("earthworms",C1796)),ISNUMBER(FIND(" Ficopomatus enigmaticus",C1796)),ISNUMBER(FIND("larva",C1796)),ISNUMBER(FIND("Lumbriculus variegatus",C1796)),ISNUMBER(FIND("nematode",C1796)))</f>
        <v>0</v>
      </c>
      <c r="AJ1796" t="b">
        <f>NOT(OR(AA1796,AB1796,AC1796,AD1796,AE1796,AF1796,AG1796,AH1796,AI1796))</f>
        <v>0</v>
      </c>
      <c r="AL1796" t="b">
        <f>OR(AA1796,AB1796,AD1796,AE1796,AF1796,AG1796,AH1796,AI1796)</f>
        <v>0</v>
      </c>
      <c r="AM1796" t="b">
        <f>IF(Table1[[#This Row],[In vivo?]],IF(Table1[[#This Row],[Cell]],FALSE,TRUE),FALSE)</f>
        <v>0</v>
      </c>
      <c r="AN1796" t="b">
        <f>AND(AC1796,AL1796)</f>
        <v>0</v>
      </c>
      <c r="AO1796" t="b">
        <f>IF(Table1[[#This Row],[Cell]],IF(Table1[[#This Row],[In vivo?]],FALSE,TRUE),FALSE)</f>
        <v>1</v>
      </c>
      <c r="AP1796" t="b">
        <f>NOT(OR(Table1[[#This Row],[In vivo?]],Table1[[#This Row],[Only in Cell]]))</f>
        <v>0</v>
      </c>
      <c r="AQ1796" t="str">
        <f>IF(OR(Table1[[#This Row],[Rodents]],Table1[[#This Row],[Human]],Table1[[#This Row],[Pig]]),OR(ISNUMBER(FIND("pulmonary",C1796)),ISNUMBER(FIND("lung",C1796))),"NA")</f>
        <v>NA</v>
      </c>
      <c r="AR1796" t="str">
        <f>IF(OR(Table1[[#This Row],[Rodents]],Table1[[#This Row],[Human]],Table1[[#This Row],[Pig]]),OR(ISNUMBER(FIND("skin",C1796)),ISNUMBER(FIND("dermal",C1796))),"NA")</f>
        <v>NA</v>
      </c>
      <c r="AS1796" t="str">
        <f>IF(OR(Table1[[#This Row],[Rodents]],Table1[[#This Row],[Human]],Table1[[#This Row],[Pig]]),OR(ISNUMBER(FIND("liver",C1796)),ISNUMBER(FIND("hepat",C1796))),"NA")</f>
        <v>NA</v>
      </c>
      <c r="AT1796" t="str">
        <f>IF(OR(Table1[[#This Row],[Rodents]],Table1[[#This Row],[Human]],Table1[[#This Row],[Pig]]),OR(ISNUMBER(FIND("kidney",C1796)),ISNUMBER(FIND("neph",C1796))),"NA")</f>
        <v>NA</v>
      </c>
      <c r="AU1796" t="str">
        <f>IF(OR(Table1[[#This Row],[Rodents]],Table1[[#This Row],[Human]],Table1[[#This Row],[Pig]]),OR(ISNUMBER(FIND("brain",C1796)),ISNUMBER(FIND("neur",C1796)),ISNUMBER(FIND("nerv",C1796))),"NA")</f>
        <v>NA</v>
      </c>
      <c r="AV1796" t="str">
        <f>IF(OR(Table1[[#This Row],[Rodents]],Table1[[#This Row],[Human]],Table1[[#This Row],[Pig]]),OR(ISNUMBER(FIND("heart",C1796)),ISNUMBER(FIND("cardi",C1796))),"NA")</f>
        <v>NA</v>
      </c>
      <c r="AW1796" t="str">
        <f>IF(OR(Table1[[#This Row],[Rodents]],Table1[[#This Row],[Human]],Table1[[#This Row],[Pig]]),OR(ISNUMBER(FIND("gastro",C1796)),ISNUMBER(FIND("intesti",C1796)),ISNUMBER(FIND("stomach",C1796))),"NA")</f>
        <v>NA</v>
      </c>
      <c r="AX1796" t="str">
        <f>IF(OR(Table1[[#This Row],[Rodents]],Table1[[#This Row],[Human]],Table1[[#This Row],[Pig]]),NOT(OR(AQ1796,AR1796,AS1796,AT1796,AU1796,AV1796,AW1796)),"NA")</f>
        <v>NA</v>
      </c>
      <c r="AY1796" t="b">
        <f>OR(ISNUMBER(FIND("SWCNT",C1796)),ISNUMBER(FIND("SWNT",C1796)),ISNUMBER(FIND("single-wall",C1796)),ISNUMBER(FIND("single wall",C1796)),ISNUMBER(FIND("Single wall",C1796)),ISNUMBER(FIND("Single-wall",C1796)),ISNUMBER(FIND("SWCNT",B1796)),ISNUMBER(FIND("SWNT",B1796)),ISNUMBER(FIND("single-wall",B1796)),ISNUMBER(FIND("single wall",B1796)),ISNUMBER(FIND("Single-wall",B1796)),ISNUMBER(FIND("Single wall",B1796)))</f>
        <v>0</v>
      </c>
      <c r="AZ1796" t="b">
        <f>OR(ISNUMBER(FIND("MWCNT",C1796)),ISNUMBER(FIND("MWNT",C1796)),ISNUMBER(FIND("multi-wall",C1796)),ISNUMBER(FIND("multi wall",C1796)),ISNUMBER(FIND("multiwall",C1796)),ISNUMBER(FIND("Multi-wall",C1796)),ISNUMBER(FIND("Multi wall",C1796)),ISNUMBER(FIND("Multiwall",C1796)),ISNUMBER(FIND("MWCNT",B1796)),ISNUMBER(FIND("MWNT",B1796)),ISNUMBER(FIND("multi-wall",B1796)),ISNUMBER(FIND("multi wall",B1796)),ISNUMBER(FIND("multiwall",B1796)),ISNUMBER(FIND("Multi-wall",B1796)),ISNUMBER(FIND("Multi wall",B1796)),ISNUMBER(FIND("Multiwall",B1796)),ISNUMBER(FIND("Double-wall",B1796)),ISNUMBER(FIND("Double wall",B1796)),ISNUMBER(FIND("Doublewall",B1796)),ISNUMBER(FIND("double-wall",B1796)),ISNUMBER(FIND("double wall",B1796)),ISNUMBER(FIND("doublewall",B1796)))</f>
        <v>1</v>
      </c>
      <c r="BA1796" t="b">
        <f>AND(Table1[[#This Row],[SWCNT]],Table1[[#This Row],[MWCNT]])</f>
        <v>0</v>
      </c>
      <c r="BB1796" t="b">
        <f>IF(Table1[[#This Row],[SWCNT]]=TRUE,FALSE,IF(Table1[[#This Row],[MWCNT]]=TRUE,FALSE,TRUE))</f>
        <v>0</v>
      </c>
      <c r="BC1796" s="18"/>
    </row>
    <row r="1797" spans="1:55" ht="222">
      <c r="A1797" t="s">
        <v>5248</v>
      </c>
      <c r="B1797" s="2" t="s">
        <v>5249</v>
      </c>
      <c r="C1797" s="16" t="s">
        <v>5250</v>
      </c>
      <c r="D1797" s="17" t="s">
        <v>260</v>
      </c>
      <c r="E1797" s="2">
        <v>2010</v>
      </c>
      <c r="F1797" t="b">
        <f>OR(ISNUMBER(FIND("cytotoxic",C1797)),ISNUMBER(FIND("Cytotoxic",C1797)),ISNUMBER(FIND("cellular toxicity",C1797)),ISNUMBER(FIND("cell death",C1797)),ISNUMBER(FIND("viable",C1797)),ISNUMBER(FIND("phytotoxic",C1797)),ISNUMBER(FIND("acute toxicity",C1797)),ISNUMBER(FIND("MTT",C1797)),ISNUMBER(FIND("survival",C1797)),ISNUMBER(FIND("prolifer",C1797)),ISNUMBER(FIND("apoptosis",C1797)),ISNUMBER(FIND("neurotoxic",C1797)),ISNUMBER(FIND("  lysis ",C1797)),ISNUMBER(FIND("necrosis",C1797)),ISNUMBER(FIND("cellular death",C1797))*3,ISNUMBER(FIND("LDH",C1797)),ISNUMBER(FIND("Acute toxicity",C1797)))</f>
        <v>1</v>
      </c>
      <c r="G1797" t="b">
        <f>OR(ISNUMBER(FIND("genotoxic",C1797)),ISNUMBER(FIND("genotoxicity",C1797)),ISNUMBER(FIND("DNA damage",C1797)),ISNUMBER(FIND("DNA",C1797)),ISNUMBER(FIND("RNA",C1797)),ISNUMBER(FIND("mesothelioma",C1797)),ISNUMBER(FIND("carcino",C1797)),ISNUMBER(FIND("mutagen",C1797)),ISNUMBER(FIND("genetic",C1797)))</f>
        <v>0</v>
      </c>
      <c r="H1797" t="b">
        <f>OR(ISNUMBER(FIND("inflammatory",C1797)),ISNUMBER(FIND("inflamm",C1797)))</f>
        <v>0</v>
      </c>
      <c r="I1797" t="b">
        <f>OR(ISNUMBER(FIND("immune",C1797)),ISNUMBER(FIND("immunological",C1797)),ISNUMBER(FIND("interleuk",C1797)),ISNUMBER(FIND("platelet activation",C1797)),ISNUMBER(FIND("monocyte",C1797)),ISNUMBER(FIND("leukocyte",C1797)),ISNUMBER(FIND("cytokine",C1797)),ISNUMBER(FIND("CD4",C1797)),ISNUMBER(FIND("CD8",C1797)),ISNUMBER(FIND("T-cell",C1797)))</f>
        <v>0</v>
      </c>
      <c r="J1797" t="b">
        <f>OR(ISNUMBER(FIND("reactive oxygen",C1797)),ISNUMBER(FIND("ROS",C1797)),ISNUMBER(FIND("free radical",C1797)),ISNUMBER(FIND("oxidative stress",C1797)),ISNUMBER(FIND("peroxid",C1797)),ISNUMBER(FIND("oxidative",C1797)),ISNUMBER(FIND("antioxid",C1797)))</f>
        <v>0</v>
      </c>
      <c r="K1797" t="b">
        <f>OR(ISNUMBER(FIND("autophag",C1797)))</f>
        <v>0</v>
      </c>
      <c r="L1797" t="b">
        <f>OR(ISNUMBER(FIND("morpholog",C1797)))</f>
        <v>0</v>
      </c>
      <c r="M1797" t="b">
        <f>OR(ISNUMBER(FIND("fibrosis",C1797)),ISNUMBER(FIND("Fibrosis",C1797)),ISNUMBER(FIND("fibrot",C1797)))</f>
        <v>0</v>
      </c>
      <c r="N1797" t="b">
        <f>OR(ISNUMBER(FIND("offspring",C1797)),ISNUMBER(FIND("Parental",C1797)),ISNUMBER(FIND("parental",C1797)),ISNUMBER(FIND("germline",C1797)),ISNUMBER(FIND("reproduc",C1797)),ISNUMBER(FIND("embryo",C1797)))</f>
        <v>0</v>
      </c>
      <c r="O1797" t="b">
        <f>OR(ISNUMBER(FIND("metabol",C1797)),ISNUMBER(FIND("Metabol",C1797)),ISNUMBER(FIND("digest",C1797)),ISNUMBER(FIND("mitochon",C1797)))</f>
        <v>0</v>
      </c>
      <c r="P1797" t="b">
        <f>OR(ISNUMBER(FIND("ecotox",C1797)),ISNUMBER(FIND("Ecotox",B1797)),ISNUMBER(FIND("ecotox",B1797)),ISNUMBER(FIND("Ecotox",C1797)))</f>
        <v>0</v>
      </c>
      <c r="Q1797" t="b">
        <f>OR(ISNUMBER(FIND("Bioaccum",C1797)),ISNUMBER(FIND("bioaccum",C1797)),ISNUMBER(FIND("accum",C1797)))</f>
        <v>0</v>
      </c>
      <c r="R1797" t="b">
        <f>OR(ISNUMBER(FIND("Occupation",C1797)),ISNUMBER(FIND("occupation",C1797)),ISNUMBER(FIND("worker",C1797)),ISNUMBER(FIND("workforce",C1797)))</f>
        <v>0</v>
      </c>
      <c r="S1797" t="b">
        <f>NOT(OR(F1797,G1797,H1797,I1797,J1797,K1797,L1797,M1797,N1797,O1797,P1797,Q1797,R1797))</f>
        <v>0</v>
      </c>
      <c r="U1797" t="b">
        <f>OR(Table1[[#This Row],[Inflammation]],Table1[[#This Row],[Immune]])</f>
        <v>0</v>
      </c>
      <c r="V1797" t="str">
        <f>IF(OR(Table1[[#This Row],[Rodents]],Table1[[#This Row],[Human]],Table1[[#This Row],[Pig]]),OR(ISNUMBER(FIND("intratrach",C1797)),ISNUMBER(FIND("nasal ",C1797)),ISNUMBER(FIND("instill",C1797))),"NA")</f>
        <v>NA</v>
      </c>
      <c r="W1797" t="str">
        <f>IF(OR(Table1[[#This Row],[Rodents]],Table1[[#This Row],[Human]],Table1[[#This Row],[Pig]]),OR(ISNUMBER(FIND("dermal",C1797)),ISNUMBER(FIND("skin ",C1797))),"NA")</f>
        <v>NA</v>
      </c>
      <c r="X1797" t="str">
        <f>IF(OR(Table1[[#This Row],[Rodents]],Table1[[#This Row],[Human]],Table1[[#This Row],[Pig]]),OR(ISNUMBER(FIND("injected",C1797)),ISNUMBER(FIND("periton",C1797)),ISNUMBER(FIND("intrascrot",C1797))),"NA")</f>
        <v>NA</v>
      </c>
      <c r="Y1797" t="str">
        <f>IF(OR(Table1[[#This Row],[Rodents]],Table1[[#This Row],[Human]],Table1[[#This Row],[Pig]]),NOT(OR(Table1[[#This Row],[Inhaled/Intratracheal/intranasal]],Table1[[#This Row],[Dermal]],Table1[[#This Row],[Injected]])),"NA")</f>
        <v>NA</v>
      </c>
      <c r="AA1797" t="b">
        <f>OR(ISNUMBER(FIND("fish ",C1797)),ISNUMBER(FIND("Fish ",C1797)),ISNUMBER(FIND("aquatic",C1797)),ISNUMBER(FIND("daphnids",C1797)),ISNUMBER(FIND("Carcinus maenas",C1797)),ISNUMBER(FIND("Daphnia",C1797)),ISNUMBER(FIND("Ruditapes philippinarum",C1797)),ISNUMBER(FIND("daphnia",C1797)),ISNUMBER(FIND("marine",C1797)),ISNUMBER(FIND("mussel",C1797)),ISNUMBER(FIND("algae",C1797)),ISNUMBER(FIND("Donax faba",C1797)),ISNUMBER(FIND("estuarine",C1797)),ISNUMBER(FIND("snail",C1797)),ISNUMBER(FIND("Prorocentrum donghaiense",C1797)) )</f>
        <v>1</v>
      </c>
      <c r="AB1797" t="b">
        <f>OR(ISNUMBER(FIND(" rat ",C1797)),ISNUMBER(FIND(" rats ",C1797)),ISNUMBER(FIND(" Rats ",C1797)),ISNUMBER(FIND(" Rat ",C1797)),ISNUMBER(FIND(" rat.",C1797)),ISNUMBER(FIND(" rats.",C1797)),ISNUMBER(FIND("mouse",C1797)),ISNUMBER(FIND("mice",C1797)), ISNUMBER(FIND(" Mice",C1797)))</f>
        <v>0</v>
      </c>
      <c r="AC1797" t="b">
        <f>OR(ISNUMBER(FIND(" cell ",C1797)),ISNUMBER(FIND("fibroblast",C1797)),ISNUMBER(FIND("macrophage",C1797)),ISNUMBER(FIND("epithelial",C1797)),ISNUMBER(FIND("endothelial",C1797)),ISNUMBER(FIND("neuron",C1797)),ISNUMBER(FIND(" cells ",C1797)),ISNUMBER(FIND("RBC",C1797)),ISNUMBER(FIND("mitochond",C1797)),ISNUMBER(FIND("adipocyte",C1797)),ISNUMBER(FIND("osteo",C1797)),ISNUMBER(FIND("keratin",C1797)),ISNUMBER(FIND(" cell's ",C1797)),ISNUMBER(FIND("eukary",C1797)),ISNUMBER(FIND("sperm",C1797)))</f>
        <v>1</v>
      </c>
      <c r="AD1797" t="b">
        <f>OR(ISNUMBER(FIND("human",B1797)),ISNUMBER(FIND("workers",B1797)),ISNUMBER(FIND("workforces",B1797)),ISNUMBER(FIND("occupational",B1797)),ISNUMBER(FIND("Case report",B1797)),ISNUMBER(FIND("Workplaces",B1797)),ISNUMBER(FIND("worker",B1797)))</f>
        <v>0</v>
      </c>
      <c r="AE1797" t="b">
        <f>OR(ISNUMBER(FIND(" plant ",C1797)),ISNUMBER(FIND("Plant ",C1797)),ISNUMBER(FIND("tomato",C1797)),ISNUMBER(FIND("plants",C1797)),ISNUMBER(FIND("Plants",C1797)),ISNUMBER(FIND("algae",C1797)),ISNUMBER(FIND("lettuce",C1797)),ISNUMBER(FIND("green gram sprouts ",C1797)),ISNUMBER(FIND("Cucurbita pepo",C1797)),ISNUMBER(FIND("bean ",C1797)),ISNUMBER(FIND("chloroplast",C1797)),ISNUMBER(FIND("chlorophyll",C1797)),ISNUMBER(FIND("seedling",C1797)),ISNUMBER(FIND("canola",C1797)),ISNUMBER(FIND("shoot",C1797)),ISNUMBER(FIND("photosynthes",C1797)),ISNUMBER(FIND(" leaves ",C1797)),,ISNUMBER(FIND("agriculture",C1797)),ISNUMBER(FIND(" crops ",C1797)))</f>
        <v>0</v>
      </c>
      <c r="AF1797" t="b">
        <f>OR(ISNUMBER(FIND("bacteria",C1797)),ISNUMBER(FIND("Bacteria",C1797)),ISNUMBER(FIND("Bacterium",C1797)),ISNUMBER(FIND("bacterium",C1797)),ISNUMBER(FIND(" coli ",C1797)))</f>
        <v>0</v>
      </c>
      <c r="AG1797" t="b">
        <f>OR(ISNUMBER(FIND("fungi",C1797)),ISNUMBER(FIND("Fungi",C1797)),ISNUMBER(FIND("fungus",C1797)),ISNUMBER(FIND("Fungus",C1797)),ISNUMBER(FIND("mushroom",C1797)),ISNUMBER(FIND("Mushroom",C1797)),ISNUMBER(FIND(" mold ",C1797)))</f>
        <v>0</v>
      </c>
      <c r="AH1797" t="b">
        <f>OR(ISNUMBER(FIND("Pig ",C1797)),ISNUMBER(FIND("pig ",C1797)),ISNUMBER(FIND("Pigs ",C1797)),ISNUMBER(FIND("pigs ",C1797)))</f>
        <v>0</v>
      </c>
      <c r="AI1797" t="b">
        <f>OR(ISNUMBER(FIND(" C. elegans",C1797)),ISNUMBER(FIND("Caenorhabditis elegans",C1797)),ISNUMBER(FIND("earthworms",C1797)),ISNUMBER(FIND(" Ficopomatus enigmaticus",C1797)),ISNUMBER(FIND("larva",C1797)),ISNUMBER(FIND("Lumbriculus variegatus",C1797)),ISNUMBER(FIND("nematode",C1797)))</f>
        <v>0</v>
      </c>
      <c r="AJ1797" t="b">
        <f>NOT(OR(AA1797,AB1797,AC1797,AD1797,AE1797,AF1797,AG1797,AH1797,AI1797))</f>
        <v>0</v>
      </c>
      <c r="AL1797" t="b">
        <f>OR(AA1797,AB1797,AD1797,AE1797,AF1797,AG1797,AH1797,AI1797)</f>
        <v>1</v>
      </c>
      <c r="AM1797" t="b">
        <f>IF(Table1[[#This Row],[In vivo?]],IF(Table1[[#This Row],[Cell]],FALSE,TRUE),FALSE)</f>
        <v>0</v>
      </c>
      <c r="AN1797" t="b">
        <f>AND(AC1797,AL1797)</f>
        <v>1</v>
      </c>
      <c r="AO1797" t="b">
        <f>IF(Table1[[#This Row],[Cell]],IF(Table1[[#This Row],[In vivo?]],FALSE,TRUE),FALSE)</f>
        <v>0</v>
      </c>
      <c r="AP1797" t="b">
        <f>NOT(OR(Table1[[#This Row],[In vivo?]],Table1[[#This Row],[Only in Cell]]))</f>
        <v>0</v>
      </c>
      <c r="AQ1797" t="str">
        <f>IF(OR(Table1[[#This Row],[Rodents]],Table1[[#This Row],[Human]],Table1[[#This Row],[Pig]]),OR(ISNUMBER(FIND("pulmonary",C1797)),ISNUMBER(FIND("lung",C1797))),"NA")</f>
        <v>NA</v>
      </c>
      <c r="AR1797" t="str">
        <f>IF(OR(Table1[[#This Row],[Rodents]],Table1[[#This Row],[Human]],Table1[[#This Row],[Pig]]),OR(ISNUMBER(FIND("skin",C1797)),ISNUMBER(FIND("dermal",C1797))),"NA")</f>
        <v>NA</v>
      </c>
      <c r="AS1797" t="str">
        <f>IF(OR(Table1[[#This Row],[Rodents]],Table1[[#This Row],[Human]],Table1[[#This Row],[Pig]]),OR(ISNUMBER(FIND("liver",C1797)),ISNUMBER(FIND("hepat",C1797))),"NA")</f>
        <v>NA</v>
      </c>
      <c r="AT1797" t="str">
        <f>IF(OR(Table1[[#This Row],[Rodents]],Table1[[#This Row],[Human]],Table1[[#This Row],[Pig]]),OR(ISNUMBER(FIND("kidney",C1797)),ISNUMBER(FIND("neph",C1797))),"NA")</f>
        <v>NA</v>
      </c>
      <c r="AU1797" t="str">
        <f>IF(OR(Table1[[#This Row],[Rodents]],Table1[[#This Row],[Human]],Table1[[#This Row],[Pig]]),OR(ISNUMBER(FIND("brain",C1797)),ISNUMBER(FIND("neur",C1797)),ISNUMBER(FIND("nerv",C1797))),"NA")</f>
        <v>NA</v>
      </c>
      <c r="AV1797" t="str">
        <f>IF(OR(Table1[[#This Row],[Rodents]],Table1[[#This Row],[Human]],Table1[[#This Row],[Pig]]),OR(ISNUMBER(FIND("heart",C1797)),ISNUMBER(FIND("cardi",C1797))),"NA")</f>
        <v>NA</v>
      </c>
      <c r="AW1797" t="str">
        <f>IF(OR(Table1[[#This Row],[Rodents]],Table1[[#This Row],[Human]],Table1[[#This Row],[Pig]]),OR(ISNUMBER(FIND("gastro",C1797)),ISNUMBER(FIND("intesti",C1797)),ISNUMBER(FIND("stomach",C1797))),"NA")</f>
        <v>NA</v>
      </c>
      <c r="AX1797" t="str">
        <f>IF(OR(Table1[[#This Row],[Rodents]],Table1[[#This Row],[Human]],Table1[[#This Row],[Pig]]),NOT(OR(AQ1797,AR1797,AS1797,AT1797,AU1797,AV1797,AW1797)),"NA")</f>
        <v>NA</v>
      </c>
      <c r="AY1797" t="b">
        <f>OR(ISNUMBER(FIND("SWCNT",C1797)),ISNUMBER(FIND("SWNT",C1797)),ISNUMBER(FIND("single-wall",C1797)),ISNUMBER(FIND("single wall",C1797)),ISNUMBER(FIND("Single wall",C1797)),ISNUMBER(FIND("Single-wall",C1797)),ISNUMBER(FIND("SWCNT",B1797)),ISNUMBER(FIND("SWNT",B1797)),ISNUMBER(FIND("single-wall",B1797)),ISNUMBER(FIND("single wall",B1797)),ISNUMBER(FIND("Single-wall",B1797)),ISNUMBER(FIND("Single wall",B1797)))</f>
        <v>1</v>
      </c>
      <c r="AZ1797" t="b">
        <f>OR(ISNUMBER(FIND("MWCNT",C1797)),ISNUMBER(FIND("MWNT",C1797)),ISNUMBER(FIND("multi-wall",C1797)),ISNUMBER(FIND("multi wall",C1797)),ISNUMBER(FIND("multiwall",C1797)),ISNUMBER(FIND("Multi-wall",C1797)),ISNUMBER(FIND("Multi wall",C1797)),ISNUMBER(FIND("Multiwall",C1797)),ISNUMBER(FIND("MWCNT",B1797)),ISNUMBER(FIND("MWNT",B1797)),ISNUMBER(FIND("multi-wall",B1797)),ISNUMBER(FIND("multi wall",B1797)),ISNUMBER(FIND("multiwall",B1797)),ISNUMBER(FIND("Multi-wall",B1797)),ISNUMBER(FIND("Multi wall",B1797)),ISNUMBER(FIND("Multiwall",B1797)),ISNUMBER(FIND("Double-wall",B1797)),ISNUMBER(FIND("Double wall",B1797)),ISNUMBER(FIND("Doublewall",B1797)),ISNUMBER(FIND("double-wall",B1797)),ISNUMBER(FIND("double wall",B1797)),ISNUMBER(FIND("doublewall",B1797)))</f>
        <v>0</v>
      </c>
      <c r="BA1797" t="b">
        <f>AND(Table1[[#This Row],[SWCNT]],Table1[[#This Row],[MWCNT]])</f>
        <v>0</v>
      </c>
      <c r="BB1797" t="b">
        <f>IF(Table1[[#This Row],[SWCNT]]=TRUE,FALSE,IF(Table1[[#This Row],[MWCNT]]=TRUE,FALSE,TRUE))</f>
        <v>0</v>
      </c>
      <c r="BC1797" s="18"/>
    </row>
    <row r="1798" spans="1:55" ht="203.5">
      <c r="A1798" t="s">
        <v>5254</v>
      </c>
      <c r="B1798" s="2" t="s">
        <v>5255</v>
      </c>
      <c r="C1798" s="16" t="s">
        <v>5256</v>
      </c>
      <c r="D1798" s="17" t="s">
        <v>5257</v>
      </c>
      <c r="E1798" s="2">
        <v>2010</v>
      </c>
      <c r="F1798" t="b">
        <f>OR(ISNUMBER(FIND("cytotoxic",C1798)),ISNUMBER(FIND("Cytotoxic",C1798)),ISNUMBER(FIND("cellular toxicity",C1798)),ISNUMBER(FIND("cell death",C1798)),ISNUMBER(FIND("viable",C1798)),ISNUMBER(FIND("phytotoxic",C1798)),ISNUMBER(FIND("acute toxicity",C1798)),ISNUMBER(FIND("MTT",C1798)),ISNUMBER(FIND("survival",C1798)),ISNUMBER(FIND("prolifer",C1798)),ISNUMBER(FIND("apoptosis",C1798)),ISNUMBER(FIND("neurotoxic",C1798)),ISNUMBER(FIND("  lysis ",C1798)),ISNUMBER(FIND("necrosis",C1798)),ISNUMBER(FIND("cellular death",C1798))*3,ISNUMBER(FIND("LDH",C1798)),ISNUMBER(FIND("Acute toxicity",C1798)))</f>
        <v>1</v>
      </c>
      <c r="G1798" t="b">
        <f>OR(ISNUMBER(FIND("genotoxic",C1798)),ISNUMBER(FIND("genotoxicity",C1798)),ISNUMBER(FIND("DNA damage",C1798)),ISNUMBER(FIND("DNA",C1798)),ISNUMBER(FIND("RNA",C1798)),ISNUMBER(FIND("mesothelioma",C1798)),ISNUMBER(FIND("carcino",C1798)),ISNUMBER(FIND("mutagen",C1798)),ISNUMBER(FIND("genetic",C1798)))</f>
        <v>0</v>
      </c>
      <c r="H1798" t="b">
        <f>OR(ISNUMBER(FIND("inflammatory",C1798)),ISNUMBER(FIND("inflamm",C1798)))</f>
        <v>0</v>
      </c>
      <c r="I1798" t="b">
        <f>OR(ISNUMBER(FIND("immune",C1798)),ISNUMBER(FIND("immunological",C1798)),ISNUMBER(FIND("interleuk",C1798)),ISNUMBER(FIND("platelet activation",C1798)),ISNUMBER(FIND("monocyte",C1798)),ISNUMBER(FIND("leukocyte",C1798)),ISNUMBER(FIND("cytokine",C1798)),ISNUMBER(FIND("CD4",C1798)),ISNUMBER(FIND("CD8",C1798)),ISNUMBER(FIND("T-cell",C1798)))</f>
        <v>0</v>
      </c>
      <c r="J1798" t="b">
        <f>OR(ISNUMBER(FIND("reactive oxygen",C1798)),ISNUMBER(FIND("ROS",C1798)),ISNUMBER(FIND("free radical",C1798)),ISNUMBER(FIND("oxidative stress",C1798)),ISNUMBER(FIND("peroxid",C1798)),ISNUMBER(FIND("oxidative",C1798)),ISNUMBER(FIND("antioxid",C1798)))</f>
        <v>0</v>
      </c>
      <c r="K1798" t="b">
        <f>OR(ISNUMBER(FIND("autophag",C1798)))</f>
        <v>0</v>
      </c>
      <c r="L1798" t="b">
        <f>OR(ISNUMBER(FIND("morpholog",C1798)))</f>
        <v>1</v>
      </c>
      <c r="M1798" t="b">
        <f>OR(ISNUMBER(FIND("fibrosis",C1798)),ISNUMBER(FIND("Fibrosis",C1798)),ISNUMBER(FIND("fibrot",C1798)))</f>
        <v>0</v>
      </c>
      <c r="N1798" t="b">
        <f>OR(ISNUMBER(FIND("offspring",C1798)),ISNUMBER(FIND("Parental",C1798)),ISNUMBER(FIND("parental",C1798)),ISNUMBER(FIND("germline",C1798)),ISNUMBER(FIND("reproduc",C1798)),ISNUMBER(FIND("embryo",C1798)))</f>
        <v>0</v>
      </c>
      <c r="O1798" t="b">
        <f>OR(ISNUMBER(FIND("metabol",C1798)),ISNUMBER(FIND("Metabol",C1798)),ISNUMBER(FIND("digest",C1798)),ISNUMBER(FIND("mitochon",C1798)))</f>
        <v>0</v>
      </c>
      <c r="P1798" t="b">
        <f>OR(ISNUMBER(FIND("ecotox",C1798)),ISNUMBER(FIND("Ecotox",B1798)),ISNUMBER(FIND("ecotox",B1798)),ISNUMBER(FIND("Ecotox",C1798)))</f>
        <v>0</v>
      </c>
      <c r="Q1798" t="b">
        <f>OR(ISNUMBER(FIND("Bioaccum",C1798)),ISNUMBER(FIND("bioaccum",C1798)),ISNUMBER(FIND("accum",C1798)))</f>
        <v>0</v>
      </c>
      <c r="R1798" t="b">
        <f>OR(ISNUMBER(FIND("Occupation",C1798)),ISNUMBER(FIND("occupation",C1798)),ISNUMBER(FIND("worker",C1798)),ISNUMBER(FIND("workforce",C1798)))</f>
        <v>0</v>
      </c>
      <c r="S1798" t="b">
        <f>NOT(OR(F1798,G1798,H1798,I1798,J1798,K1798,L1798,M1798,N1798,O1798,P1798,Q1798,R1798))</f>
        <v>0</v>
      </c>
      <c r="U1798" t="b">
        <f>OR(Table1[[#This Row],[Inflammation]],Table1[[#This Row],[Immune]])</f>
        <v>0</v>
      </c>
      <c r="V1798" t="str">
        <f>IF(OR(Table1[[#This Row],[Rodents]],Table1[[#This Row],[Human]],Table1[[#This Row],[Pig]]),OR(ISNUMBER(FIND("intratrach",C1798)),ISNUMBER(FIND("nasal ",C1798)),ISNUMBER(FIND("instill",C1798))),"NA")</f>
        <v>NA</v>
      </c>
      <c r="W1798" t="str">
        <f>IF(OR(Table1[[#This Row],[Rodents]],Table1[[#This Row],[Human]],Table1[[#This Row],[Pig]]),OR(ISNUMBER(FIND("dermal",C1798)),ISNUMBER(FIND("skin ",C1798))),"NA")</f>
        <v>NA</v>
      </c>
      <c r="X1798" t="str">
        <f>IF(OR(Table1[[#This Row],[Rodents]],Table1[[#This Row],[Human]],Table1[[#This Row],[Pig]]),OR(ISNUMBER(FIND("injected",C1798)),ISNUMBER(FIND("periton",C1798)),ISNUMBER(FIND("intrascrot",C1798))),"NA")</f>
        <v>NA</v>
      </c>
      <c r="Y1798" t="str">
        <f>IF(OR(Table1[[#This Row],[Rodents]],Table1[[#This Row],[Human]],Table1[[#This Row],[Pig]]),NOT(OR(Table1[[#This Row],[Inhaled/Intratracheal/intranasal]],Table1[[#This Row],[Dermal]],Table1[[#This Row],[Injected]])),"NA")</f>
        <v>NA</v>
      </c>
      <c r="AA1798" t="b">
        <f>OR(ISNUMBER(FIND("fish ",C1798)),ISNUMBER(FIND("Fish ",C1798)),ISNUMBER(FIND("aquatic",C1798)),ISNUMBER(FIND("daphnids",C1798)),ISNUMBER(FIND("Carcinus maenas",C1798)),ISNUMBER(FIND("Daphnia",C1798)),ISNUMBER(FIND("Ruditapes philippinarum",C1798)),ISNUMBER(FIND("daphnia",C1798)),ISNUMBER(FIND("marine",C1798)),ISNUMBER(FIND("mussel",C1798)),ISNUMBER(FIND("algae",C1798)),ISNUMBER(FIND("Donax faba",C1798)),ISNUMBER(FIND("estuarine",C1798)),ISNUMBER(FIND("snail",C1798)),ISNUMBER(FIND("Prorocentrum donghaiense",C1798)) )</f>
        <v>0</v>
      </c>
      <c r="AB1798" t="b">
        <f>OR(ISNUMBER(FIND(" rat ",C1798)),ISNUMBER(FIND(" rats ",C1798)),ISNUMBER(FIND(" Rats ",C1798)),ISNUMBER(FIND(" Rat ",C1798)),ISNUMBER(FIND(" rat.",C1798)),ISNUMBER(FIND(" rats.",C1798)),ISNUMBER(FIND("mouse",C1798)),ISNUMBER(FIND("mice",C1798)), ISNUMBER(FIND(" Mice",C1798)))</f>
        <v>0</v>
      </c>
      <c r="AC1798" t="b">
        <f>OR(ISNUMBER(FIND(" cell ",C1798)),ISNUMBER(FIND("fibroblast",C1798)),ISNUMBER(FIND("macrophage",C1798)),ISNUMBER(FIND("epithelial",C1798)),ISNUMBER(FIND("endothelial",C1798)),ISNUMBER(FIND("neuron",C1798)),ISNUMBER(FIND(" cells ",C1798)),ISNUMBER(FIND("RBC",C1798)),ISNUMBER(FIND("mitochond",C1798)),ISNUMBER(FIND("adipocyte",C1798)),ISNUMBER(FIND("osteo",C1798)),ISNUMBER(FIND("keratin",C1798)),ISNUMBER(FIND(" cell's ",C1798)),ISNUMBER(FIND("eukary",C1798)),ISNUMBER(FIND("sperm",C1798)))</f>
        <v>1</v>
      </c>
      <c r="AD1798" t="b">
        <f>OR(ISNUMBER(FIND("human",B1798)),ISNUMBER(FIND("workers",B1798)),ISNUMBER(FIND("workforces",B1798)),ISNUMBER(FIND("occupational",B1798)),ISNUMBER(FIND("Case report",B1798)),ISNUMBER(FIND("Workplaces",B1798)),ISNUMBER(FIND("worker",B1798)))</f>
        <v>0</v>
      </c>
      <c r="AE1798" t="b">
        <f>OR(ISNUMBER(FIND(" plant ",C1798)),ISNUMBER(FIND("Plant ",C1798)),ISNUMBER(FIND("tomato",C1798)),ISNUMBER(FIND("plants",C1798)),ISNUMBER(FIND("Plants",C1798)),ISNUMBER(FIND("algae",C1798)),ISNUMBER(FIND("lettuce",C1798)),ISNUMBER(FIND("green gram sprouts ",C1798)),ISNUMBER(FIND("Cucurbita pepo",C1798)),ISNUMBER(FIND("bean ",C1798)),ISNUMBER(FIND("chloroplast",C1798)),ISNUMBER(FIND("chlorophyll",C1798)),ISNUMBER(FIND("seedling",C1798)),ISNUMBER(FIND("canola",C1798)),ISNUMBER(FIND("shoot",C1798)),ISNUMBER(FIND("photosynthes",C1798)),ISNUMBER(FIND(" leaves ",C1798)),,ISNUMBER(FIND("agriculture",C1798)),ISNUMBER(FIND(" crops ",C1798)))</f>
        <v>0</v>
      </c>
      <c r="AF1798" t="b">
        <f>OR(ISNUMBER(FIND("bacteria",C1798)),ISNUMBER(FIND("Bacteria",C1798)),ISNUMBER(FIND("Bacterium",C1798)),ISNUMBER(FIND("bacterium",C1798)),ISNUMBER(FIND(" coli ",C1798)))</f>
        <v>0</v>
      </c>
      <c r="AG1798" t="b">
        <f>OR(ISNUMBER(FIND("fungi",C1798)),ISNUMBER(FIND("Fungi",C1798)),ISNUMBER(FIND("fungus",C1798)),ISNUMBER(FIND("Fungus",C1798)),ISNUMBER(FIND("mushroom",C1798)),ISNUMBER(FIND("Mushroom",C1798)),ISNUMBER(FIND(" mold ",C1798)))</f>
        <v>0</v>
      </c>
      <c r="AH1798" t="b">
        <f>OR(ISNUMBER(FIND("Pig ",C1798)),ISNUMBER(FIND("pig ",C1798)),ISNUMBER(FIND("Pigs ",C1798)),ISNUMBER(FIND("pigs ",C1798)))</f>
        <v>0</v>
      </c>
      <c r="AI1798" t="b">
        <f>OR(ISNUMBER(FIND(" C. elegans",C1798)),ISNUMBER(FIND("Caenorhabditis elegans",C1798)),ISNUMBER(FIND("earthworms",C1798)),ISNUMBER(FIND(" Ficopomatus enigmaticus",C1798)),ISNUMBER(FIND("larva",C1798)),ISNUMBER(FIND("Lumbriculus variegatus",C1798)),ISNUMBER(FIND("nematode",C1798)))</f>
        <v>0</v>
      </c>
      <c r="AJ1798" t="b">
        <f>NOT(OR(AA1798,AB1798,AC1798,AD1798,AE1798,AF1798,AG1798,AH1798,AI1798))</f>
        <v>0</v>
      </c>
      <c r="AL1798" t="b">
        <f>OR(AA1798,AB1798,AD1798,AE1798,AF1798,AG1798,AH1798,AI1798)</f>
        <v>0</v>
      </c>
      <c r="AM1798" t="b">
        <f>IF(Table1[[#This Row],[In vivo?]],IF(Table1[[#This Row],[Cell]],FALSE,TRUE),FALSE)</f>
        <v>0</v>
      </c>
      <c r="AN1798" t="b">
        <f>AND(AC1798,AL1798)</f>
        <v>0</v>
      </c>
      <c r="AO1798" t="b">
        <f>IF(Table1[[#This Row],[Cell]],IF(Table1[[#This Row],[In vivo?]],FALSE,TRUE),FALSE)</f>
        <v>1</v>
      </c>
      <c r="AP1798" t="b">
        <f>NOT(OR(Table1[[#This Row],[In vivo?]],Table1[[#This Row],[Only in Cell]]))</f>
        <v>0</v>
      </c>
      <c r="AQ1798" t="str">
        <f>IF(OR(Table1[[#This Row],[Rodents]],Table1[[#This Row],[Human]],Table1[[#This Row],[Pig]]),OR(ISNUMBER(FIND("pulmonary",C1798)),ISNUMBER(FIND("lung",C1798))),"NA")</f>
        <v>NA</v>
      </c>
      <c r="AR1798" t="str">
        <f>IF(OR(Table1[[#This Row],[Rodents]],Table1[[#This Row],[Human]],Table1[[#This Row],[Pig]]),OR(ISNUMBER(FIND("skin",C1798)),ISNUMBER(FIND("dermal",C1798))),"NA")</f>
        <v>NA</v>
      </c>
      <c r="AS1798" t="str">
        <f>IF(OR(Table1[[#This Row],[Rodents]],Table1[[#This Row],[Human]],Table1[[#This Row],[Pig]]),OR(ISNUMBER(FIND("liver",C1798)),ISNUMBER(FIND("hepat",C1798))),"NA")</f>
        <v>NA</v>
      </c>
      <c r="AT1798" t="str">
        <f>IF(OR(Table1[[#This Row],[Rodents]],Table1[[#This Row],[Human]],Table1[[#This Row],[Pig]]),OR(ISNUMBER(FIND("kidney",C1798)),ISNUMBER(FIND("neph",C1798))),"NA")</f>
        <v>NA</v>
      </c>
      <c r="AU1798" t="str">
        <f>IF(OR(Table1[[#This Row],[Rodents]],Table1[[#This Row],[Human]],Table1[[#This Row],[Pig]]),OR(ISNUMBER(FIND("brain",C1798)),ISNUMBER(FIND("neur",C1798)),ISNUMBER(FIND("nerv",C1798))),"NA")</f>
        <v>NA</v>
      </c>
      <c r="AV1798" t="str">
        <f>IF(OR(Table1[[#This Row],[Rodents]],Table1[[#This Row],[Human]],Table1[[#This Row],[Pig]]),OR(ISNUMBER(FIND("heart",C1798)),ISNUMBER(FIND("cardi",C1798))),"NA")</f>
        <v>NA</v>
      </c>
      <c r="AW1798" t="str">
        <f>IF(OR(Table1[[#This Row],[Rodents]],Table1[[#This Row],[Human]],Table1[[#This Row],[Pig]]),OR(ISNUMBER(FIND("gastro",C1798)),ISNUMBER(FIND("intesti",C1798)),ISNUMBER(FIND("stomach",C1798))),"NA")</f>
        <v>NA</v>
      </c>
      <c r="AX1798" t="str">
        <f>IF(OR(Table1[[#This Row],[Rodents]],Table1[[#This Row],[Human]],Table1[[#This Row],[Pig]]),NOT(OR(AQ1798,AR1798,AS1798,AT1798,AU1798,AV1798,AW1798)),"NA")</f>
        <v>NA</v>
      </c>
      <c r="AY1798" t="b">
        <f>OR(ISNUMBER(FIND("SWCNT",C1798)),ISNUMBER(FIND("SWNT",C1798)),ISNUMBER(FIND("single-wall",C1798)),ISNUMBER(FIND("single wall",C1798)),ISNUMBER(FIND("Single wall",C1798)),ISNUMBER(FIND("Single-wall",C1798)),ISNUMBER(FIND("SWCNT",B1798)),ISNUMBER(FIND("SWNT",B1798)),ISNUMBER(FIND("single-wall",B1798)),ISNUMBER(FIND("single wall",B1798)),ISNUMBER(FIND("Single-wall",B1798)),ISNUMBER(FIND("Single wall",B1798)))</f>
        <v>1</v>
      </c>
      <c r="AZ1798" t="b">
        <f>OR(ISNUMBER(FIND("MWCNT",C1798)),ISNUMBER(FIND("MWNT",C1798)),ISNUMBER(FIND("multi-wall",C1798)),ISNUMBER(FIND("multi wall",C1798)),ISNUMBER(FIND("multiwall",C1798)),ISNUMBER(FIND("Multi-wall",C1798)),ISNUMBER(FIND("Multi wall",C1798)),ISNUMBER(FIND("Multiwall",C1798)),ISNUMBER(FIND("MWCNT",B1798)),ISNUMBER(FIND("MWNT",B1798)),ISNUMBER(FIND("multi-wall",B1798)),ISNUMBER(FIND("multi wall",B1798)),ISNUMBER(FIND("multiwall",B1798)),ISNUMBER(FIND("Multi-wall",B1798)),ISNUMBER(FIND("Multi wall",B1798)),ISNUMBER(FIND("Multiwall",B1798)),ISNUMBER(FIND("Double-wall",B1798)),ISNUMBER(FIND("Double wall",B1798)),ISNUMBER(FIND("Doublewall",B1798)),ISNUMBER(FIND("double-wall",B1798)),ISNUMBER(FIND("double wall",B1798)),ISNUMBER(FIND("doublewall",B1798)))</f>
        <v>0</v>
      </c>
      <c r="BA1798" t="b">
        <f>AND(Table1[[#This Row],[SWCNT]],Table1[[#This Row],[MWCNT]])</f>
        <v>0</v>
      </c>
      <c r="BB1798" t="b">
        <f>IF(Table1[[#This Row],[SWCNT]]=TRUE,FALSE,IF(Table1[[#This Row],[MWCNT]]=TRUE,FALSE,TRUE))</f>
        <v>0</v>
      </c>
      <c r="BC1798" s="18"/>
    </row>
    <row r="1799" spans="1:55" ht="222">
      <c r="B1799" s="2" t="s">
        <v>5258</v>
      </c>
      <c r="C1799" s="16" t="s">
        <v>5259</v>
      </c>
      <c r="D1799" s="17" t="s">
        <v>656</v>
      </c>
      <c r="E1799" s="2">
        <v>2010</v>
      </c>
      <c r="F1799" t="b">
        <f>OR(ISNUMBER(FIND("cytotoxic",C1799)),ISNUMBER(FIND("Cytotoxic",C1799)),ISNUMBER(FIND("cellular toxicity",C1799)),ISNUMBER(FIND("cell death",C1799)),ISNUMBER(FIND("viable",C1799)),ISNUMBER(FIND("phytotoxic",C1799)),ISNUMBER(FIND("acute toxicity",C1799)),ISNUMBER(FIND("MTT",C1799)),ISNUMBER(FIND("survival",C1799)),ISNUMBER(FIND("prolifer",C1799)),ISNUMBER(FIND("apoptosis",C1799)),ISNUMBER(FIND("neurotoxic",C1799)),ISNUMBER(FIND("  lysis ",C1799)),ISNUMBER(FIND("necrosis",C1799)),ISNUMBER(FIND("cellular death",C1799))*3,ISNUMBER(FIND("LDH",C1799)),ISNUMBER(FIND("Acute toxicity",C1799)))</f>
        <v>1</v>
      </c>
      <c r="G1799" t="b">
        <f>OR(ISNUMBER(FIND("genotoxic",C1799)),ISNUMBER(FIND("genotoxicity",C1799)),ISNUMBER(FIND("DNA damage",C1799)),ISNUMBER(FIND("DNA",C1799)),ISNUMBER(FIND("RNA",C1799)),ISNUMBER(FIND("mesothelioma",C1799)),ISNUMBER(FIND("carcino",C1799)),ISNUMBER(FIND("mutagen",C1799)),ISNUMBER(FIND("genetic",C1799)))</f>
        <v>1</v>
      </c>
      <c r="H1799" t="b">
        <f>OR(ISNUMBER(FIND("inflammatory",C1799)),ISNUMBER(FIND("inflamm",C1799)))</f>
        <v>0</v>
      </c>
      <c r="I1799" t="b">
        <f>OR(ISNUMBER(FIND("immune",C1799)),ISNUMBER(FIND("immunological",C1799)),ISNUMBER(FIND("interleuk",C1799)),ISNUMBER(FIND("platelet activation",C1799)),ISNUMBER(FIND("monocyte",C1799)),ISNUMBER(FIND("leukocyte",C1799)),ISNUMBER(FIND("cytokine",C1799)),ISNUMBER(FIND("CD4",C1799)),ISNUMBER(FIND("CD8",C1799)),ISNUMBER(FIND("T-cell",C1799)))</f>
        <v>0</v>
      </c>
      <c r="J1799" t="b">
        <f>OR(ISNUMBER(FIND("reactive oxygen",C1799)),ISNUMBER(FIND("ROS",C1799)),ISNUMBER(FIND("free radical",C1799)),ISNUMBER(FIND("oxidative stress",C1799)),ISNUMBER(FIND("peroxid",C1799)),ISNUMBER(FIND("oxidative",C1799)),ISNUMBER(FIND("antioxid",C1799)))</f>
        <v>0</v>
      </c>
      <c r="K1799" t="b">
        <f>OR(ISNUMBER(FIND("autophag",C1799)))</f>
        <v>0</v>
      </c>
      <c r="L1799" t="b">
        <f>OR(ISNUMBER(FIND("morpholog",C1799)))</f>
        <v>0</v>
      </c>
      <c r="M1799" t="b">
        <f>OR(ISNUMBER(FIND("fibrosis",C1799)),ISNUMBER(FIND("Fibrosis",C1799)),ISNUMBER(FIND("fibrot",C1799)))</f>
        <v>0</v>
      </c>
      <c r="N1799" t="b">
        <f>OR(ISNUMBER(FIND("offspring",C1799)),ISNUMBER(FIND("Parental",C1799)),ISNUMBER(FIND("parental",C1799)),ISNUMBER(FIND("germline",C1799)),ISNUMBER(FIND("reproduc",C1799)),ISNUMBER(FIND("embryo",C1799)))</f>
        <v>0</v>
      </c>
      <c r="O1799" t="b">
        <f>OR(ISNUMBER(FIND("metabol",C1799)),ISNUMBER(FIND("Metabol",C1799)),ISNUMBER(FIND("digest",C1799)),ISNUMBER(FIND("mitochon",C1799)))</f>
        <v>1</v>
      </c>
      <c r="P1799" t="b">
        <f>OR(ISNUMBER(FIND("ecotox",C1799)),ISNUMBER(FIND("Ecotox",B1799)),ISNUMBER(FIND("ecotox",B1799)),ISNUMBER(FIND("Ecotox",C1799)))</f>
        <v>0</v>
      </c>
      <c r="Q1799" t="b">
        <f>OR(ISNUMBER(FIND("Bioaccum",C1799)),ISNUMBER(FIND("bioaccum",C1799)),ISNUMBER(FIND("accum",C1799)))</f>
        <v>0</v>
      </c>
      <c r="R1799" t="b">
        <f>OR(ISNUMBER(FIND("Occupation",C1799)),ISNUMBER(FIND("occupation",C1799)),ISNUMBER(FIND("worker",C1799)),ISNUMBER(FIND("workforce",C1799)))</f>
        <v>0</v>
      </c>
      <c r="S1799" t="b">
        <f>NOT(OR(F1799,G1799,H1799,I1799,J1799,K1799,L1799,M1799,N1799,O1799,P1799,Q1799,R1799))</f>
        <v>0</v>
      </c>
      <c r="U1799" t="b">
        <f>OR(Table1[[#This Row],[Inflammation]],Table1[[#This Row],[Immune]])</f>
        <v>0</v>
      </c>
      <c r="V1799" t="str">
        <f>IF(OR(Table1[[#This Row],[Rodents]],Table1[[#This Row],[Human]],Table1[[#This Row],[Pig]]),OR(ISNUMBER(FIND("intratrach",C1799)),ISNUMBER(FIND("nasal ",C1799)),ISNUMBER(FIND("instill",C1799))),"NA")</f>
        <v>NA</v>
      </c>
      <c r="W1799" t="str">
        <f>IF(OR(Table1[[#This Row],[Rodents]],Table1[[#This Row],[Human]],Table1[[#This Row],[Pig]]),OR(ISNUMBER(FIND("dermal",C1799)),ISNUMBER(FIND("skin ",C1799))),"NA")</f>
        <v>NA</v>
      </c>
      <c r="X1799" t="str">
        <f>IF(OR(Table1[[#This Row],[Rodents]],Table1[[#This Row],[Human]],Table1[[#This Row],[Pig]]),OR(ISNUMBER(FIND("injected",C1799)),ISNUMBER(FIND("periton",C1799)),ISNUMBER(FIND("intrascrot",C1799))),"NA")</f>
        <v>NA</v>
      </c>
      <c r="Y1799" t="str">
        <f>IF(OR(Table1[[#This Row],[Rodents]],Table1[[#This Row],[Human]],Table1[[#This Row],[Pig]]),NOT(OR(Table1[[#This Row],[Inhaled/Intratracheal/intranasal]],Table1[[#This Row],[Dermal]],Table1[[#This Row],[Injected]])),"NA")</f>
        <v>NA</v>
      </c>
      <c r="AA1799" t="b">
        <f>OR(ISNUMBER(FIND("fish ",C1799)),ISNUMBER(FIND("Fish ",C1799)),ISNUMBER(FIND("aquatic",C1799)),ISNUMBER(FIND("daphnids",C1799)),ISNUMBER(FIND("Carcinus maenas",C1799)),ISNUMBER(FIND("Daphnia",C1799)),ISNUMBER(FIND("Ruditapes philippinarum",C1799)),ISNUMBER(FIND("daphnia",C1799)),ISNUMBER(FIND("marine",C1799)),ISNUMBER(FIND("mussel",C1799)),ISNUMBER(FIND("algae",C1799)),ISNUMBER(FIND("Donax faba",C1799)),ISNUMBER(FIND("estuarine",C1799)),ISNUMBER(FIND("snail",C1799)),ISNUMBER(FIND("Prorocentrum donghaiense",C1799)) )</f>
        <v>0</v>
      </c>
      <c r="AB1799" t="b">
        <f>OR(ISNUMBER(FIND(" rat ",C1799)),ISNUMBER(FIND(" rats ",C1799)),ISNUMBER(FIND(" Rats ",C1799)),ISNUMBER(FIND(" Rat ",C1799)),ISNUMBER(FIND(" rat.",C1799)),ISNUMBER(FIND(" rats.",C1799)),ISNUMBER(FIND("mouse",C1799)),ISNUMBER(FIND("mice",C1799)), ISNUMBER(FIND(" Mice",C1799)))</f>
        <v>0</v>
      </c>
      <c r="AC1799" t="b">
        <f>OR(ISNUMBER(FIND(" cell ",C1799)),ISNUMBER(FIND("fibroblast",C1799)),ISNUMBER(FIND("macrophage",C1799)),ISNUMBER(FIND("epithelial",C1799)),ISNUMBER(FIND("endothelial",C1799)),ISNUMBER(FIND("neuron",C1799)),ISNUMBER(FIND(" cells ",C1799)),ISNUMBER(FIND("RBC",C1799)),ISNUMBER(FIND("mitochond",C1799)),ISNUMBER(FIND("adipocyte",C1799)),ISNUMBER(FIND("osteo",C1799)),ISNUMBER(FIND("keratin",C1799)),ISNUMBER(FIND(" cell's ",C1799)),ISNUMBER(FIND("eukary",C1799)),ISNUMBER(FIND("sperm",C1799)))</f>
        <v>1</v>
      </c>
      <c r="AD1799" t="b">
        <f>OR(ISNUMBER(FIND("human",B1799)),ISNUMBER(FIND("workers",B1799)),ISNUMBER(FIND("workforces",B1799)),ISNUMBER(FIND("occupational",B1799)),ISNUMBER(FIND("Case report",B1799)),ISNUMBER(FIND("Workplaces",B1799)),ISNUMBER(FIND("worker",B1799)))</f>
        <v>0</v>
      </c>
      <c r="AE1799" t="b">
        <f>OR(ISNUMBER(FIND(" plant ",C1799)),ISNUMBER(FIND("Plant ",C1799)),ISNUMBER(FIND("tomato",C1799)),ISNUMBER(FIND("plants",C1799)),ISNUMBER(FIND("Plants",C1799)),ISNUMBER(FIND("algae",C1799)),ISNUMBER(FIND("lettuce",C1799)),ISNUMBER(FIND("green gram sprouts ",C1799)),ISNUMBER(FIND("Cucurbita pepo",C1799)),ISNUMBER(FIND("bean ",C1799)),ISNUMBER(FIND("chloroplast",C1799)),ISNUMBER(FIND("chlorophyll",C1799)),ISNUMBER(FIND("seedling",C1799)),ISNUMBER(FIND("canola",C1799)),ISNUMBER(FIND("shoot",C1799)),ISNUMBER(FIND("photosynthes",C1799)),ISNUMBER(FIND(" leaves ",C1799)),,ISNUMBER(FIND("agriculture",C1799)),ISNUMBER(FIND(" crops ",C1799)))</f>
        <v>0</v>
      </c>
      <c r="AF1799" t="b">
        <f>OR(ISNUMBER(FIND("bacteria",C1799)),ISNUMBER(FIND("Bacteria",C1799)),ISNUMBER(FIND("Bacterium",C1799)),ISNUMBER(FIND("bacterium",C1799)),ISNUMBER(FIND(" coli ",C1799)))</f>
        <v>0</v>
      </c>
      <c r="AG1799" t="b">
        <f>OR(ISNUMBER(FIND("fungi",C1799)),ISNUMBER(FIND("Fungi",C1799)),ISNUMBER(FIND("fungus",C1799)),ISNUMBER(FIND("Fungus",C1799)),ISNUMBER(FIND("mushroom",C1799)),ISNUMBER(FIND("Mushroom",C1799)),ISNUMBER(FIND(" mold ",C1799)))</f>
        <v>0</v>
      </c>
      <c r="AH1799" t="b">
        <f>OR(ISNUMBER(FIND("Pig ",C1799)),ISNUMBER(FIND("pig ",C1799)),ISNUMBER(FIND("Pigs ",C1799)),ISNUMBER(FIND("pigs ",C1799)))</f>
        <v>0</v>
      </c>
      <c r="AI1799" t="b">
        <f>OR(ISNUMBER(FIND(" C. elegans",C1799)),ISNUMBER(FIND("Caenorhabditis elegans",C1799)),ISNUMBER(FIND("earthworms",C1799)),ISNUMBER(FIND(" Ficopomatus enigmaticus",C1799)),ISNUMBER(FIND("larva",C1799)),ISNUMBER(FIND("Lumbriculus variegatus",C1799)),ISNUMBER(FIND("nematode",C1799)))</f>
        <v>0</v>
      </c>
      <c r="AJ1799" t="b">
        <f>NOT(OR(AA1799,AB1799,AC1799,AD1799,AE1799,AF1799,AG1799,AH1799,AI1799))</f>
        <v>0</v>
      </c>
      <c r="AL1799" t="b">
        <f>OR(AA1799,AB1799,AD1799,AE1799,AF1799,AG1799,AH1799,AI1799)</f>
        <v>0</v>
      </c>
      <c r="AM1799" t="b">
        <f>IF(Table1[[#This Row],[In vivo?]],IF(Table1[[#This Row],[Cell]],FALSE,TRUE),FALSE)</f>
        <v>0</v>
      </c>
      <c r="AN1799" t="b">
        <f>AND(AC1799,AL1799)</f>
        <v>0</v>
      </c>
      <c r="AO1799" t="b">
        <f>IF(Table1[[#This Row],[Cell]],IF(Table1[[#This Row],[In vivo?]],FALSE,TRUE),FALSE)</f>
        <v>1</v>
      </c>
      <c r="AP1799" t="b">
        <f>NOT(OR(Table1[[#This Row],[In vivo?]],Table1[[#This Row],[Only in Cell]]))</f>
        <v>0</v>
      </c>
      <c r="AQ1799" t="str">
        <f>IF(OR(Table1[[#This Row],[Rodents]],Table1[[#This Row],[Human]],Table1[[#This Row],[Pig]]),OR(ISNUMBER(FIND("pulmonary",C1799)),ISNUMBER(FIND("lung",C1799))),"NA")</f>
        <v>NA</v>
      </c>
      <c r="AR1799" t="str">
        <f>IF(OR(Table1[[#This Row],[Rodents]],Table1[[#This Row],[Human]],Table1[[#This Row],[Pig]]),OR(ISNUMBER(FIND("skin",C1799)),ISNUMBER(FIND("dermal",C1799))),"NA")</f>
        <v>NA</v>
      </c>
      <c r="AS1799" t="str">
        <f>IF(OR(Table1[[#This Row],[Rodents]],Table1[[#This Row],[Human]],Table1[[#This Row],[Pig]]),OR(ISNUMBER(FIND("liver",C1799)),ISNUMBER(FIND("hepat",C1799))),"NA")</f>
        <v>NA</v>
      </c>
      <c r="AT1799" t="str">
        <f>IF(OR(Table1[[#This Row],[Rodents]],Table1[[#This Row],[Human]],Table1[[#This Row],[Pig]]),OR(ISNUMBER(FIND("kidney",C1799)),ISNUMBER(FIND("neph",C1799))),"NA")</f>
        <v>NA</v>
      </c>
      <c r="AU1799" t="str">
        <f>IF(OR(Table1[[#This Row],[Rodents]],Table1[[#This Row],[Human]],Table1[[#This Row],[Pig]]),OR(ISNUMBER(FIND("brain",C1799)),ISNUMBER(FIND("neur",C1799)),ISNUMBER(FIND("nerv",C1799))),"NA")</f>
        <v>NA</v>
      </c>
      <c r="AV1799" t="str">
        <f>IF(OR(Table1[[#This Row],[Rodents]],Table1[[#This Row],[Human]],Table1[[#This Row],[Pig]]),OR(ISNUMBER(FIND("heart",C1799)),ISNUMBER(FIND("cardi",C1799))),"NA")</f>
        <v>NA</v>
      </c>
      <c r="AW1799" t="str">
        <f>IF(OR(Table1[[#This Row],[Rodents]],Table1[[#This Row],[Human]],Table1[[#This Row],[Pig]]),OR(ISNUMBER(FIND("gastro",C1799)),ISNUMBER(FIND("intesti",C1799)),ISNUMBER(FIND("stomach",C1799))),"NA")</f>
        <v>NA</v>
      </c>
      <c r="AX1799" t="str">
        <f>IF(OR(Table1[[#This Row],[Rodents]],Table1[[#This Row],[Human]],Table1[[#This Row],[Pig]]),NOT(OR(AQ1799,AR1799,AS1799,AT1799,AU1799,AV1799,AW1799)),"NA")</f>
        <v>NA</v>
      </c>
      <c r="AY1799" t="b">
        <f>OR(ISNUMBER(FIND("SWCNT",C1799)),ISNUMBER(FIND("SWNT",C1799)),ISNUMBER(FIND("single-wall",C1799)),ISNUMBER(FIND("single wall",C1799)),ISNUMBER(FIND("Single wall",C1799)),ISNUMBER(FIND("Single-wall",C1799)),ISNUMBER(FIND("SWCNT",B1799)),ISNUMBER(FIND("SWNT",B1799)),ISNUMBER(FIND("single-wall",B1799)),ISNUMBER(FIND("single wall",B1799)),ISNUMBER(FIND("Single-wall",B1799)),ISNUMBER(FIND("Single wall",B1799)))</f>
        <v>0</v>
      </c>
      <c r="AZ1799" t="b">
        <f>OR(ISNUMBER(FIND("MWCNT",C1799)),ISNUMBER(FIND("MWNT",C1799)),ISNUMBER(FIND("multi-wall",C1799)),ISNUMBER(FIND("multi wall",C1799)),ISNUMBER(FIND("multiwall",C1799)),ISNUMBER(FIND("Multi-wall",C1799)),ISNUMBER(FIND("Multi wall",C1799)),ISNUMBER(FIND("Multiwall",C1799)),ISNUMBER(FIND("MWCNT",B1799)),ISNUMBER(FIND("MWNT",B1799)),ISNUMBER(FIND("multi-wall",B1799)),ISNUMBER(FIND("multi wall",B1799)),ISNUMBER(FIND("multiwall",B1799)),ISNUMBER(FIND("Multi-wall",B1799)),ISNUMBER(FIND("Multi wall",B1799)),ISNUMBER(FIND("Multiwall",B1799)),ISNUMBER(FIND("Double-wall",B1799)),ISNUMBER(FIND("Double wall",B1799)),ISNUMBER(FIND("Doublewall",B1799)),ISNUMBER(FIND("double-wall",B1799)),ISNUMBER(FIND("double wall",B1799)),ISNUMBER(FIND("doublewall",B1799)))</f>
        <v>1</v>
      </c>
      <c r="BA1799" t="b">
        <f>AND(Table1[[#This Row],[SWCNT]],Table1[[#This Row],[MWCNT]])</f>
        <v>0</v>
      </c>
      <c r="BB1799" t="b">
        <f>IF(Table1[[#This Row],[SWCNT]]=TRUE,FALSE,IF(Table1[[#This Row],[MWCNT]]=TRUE,FALSE,TRUE))</f>
        <v>0</v>
      </c>
      <c r="BC1799" s="18"/>
    </row>
    <row r="1800" spans="1:55" ht="240.5">
      <c r="A1800" t="s">
        <v>5261</v>
      </c>
      <c r="B1800" s="2" t="s">
        <v>5263</v>
      </c>
      <c r="C1800" s="16" t="s">
        <v>5265</v>
      </c>
      <c r="D1800" s="17" t="s">
        <v>1192</v>
      </c>
      <c r="E1800" s="2">
        <v>2010</v>
      </c>
      <c r="F1800" t="b">
        <f>OR(ISNUMBER(FIND("cytotoxic",C1800)),ISNUMBER(FIND("Cytotoxic",C1800)),ISNUMBER(FIND("cellular toxicity",C1800)),ISNUMBER(FIND("cell death",C1800)),ISNUMBER(FIND("viable",C1800)),ISNUMBER(FIND("phytotoxic",C1800)),ISNUMBER(FIND("acute toxicity",C1800)),ISNUMBER(FIND("MTT",C1800)),ISNUMBER(FIND("survival",C1800)),ISNUMBER(FIND("prolifer",C1800)),ISNUMBER(FIND("apoptosis",C1800)),ISNUMBER(FIND("neurotoxic",C1800)),ISNUMBER(FIND("  lysis ",C1800)),ISNUMBER(FIND("necrosis",C1800)),ISNUMBER(FIND("cellular death",C1800))*3,ISNUMBER(FIND("LDH",C1800)),ISNUMBER(FIND("Acute toxicity",C1800)))</f>
        <v>1</v>
      </c>
      <c r="G1800" t="b">
        <f>OR(ISNUMBER(FIND("genotoxic",C1800)),ISNUMBER(FIND("genotoxicity",C1800)),ISNUMBER(FIND("DNA damage",C1800)),ISNUMBER(FIND("DNA",C1800)),ISNUMBER(FIND("RNA",C1800)),ISNUMBER(FIND("mesothelioma",C1800)),ISNUMBER(FIND("carcino",C1800)),ISNUMBER(FIND("mutagen",C1800)),ISNUMBER(FIND("genetic",C1800)))</f>
        <v>1</v>
      </c>
      <c r="H1800" t="b">
        <f>OR(ISNUMBER(FIND("inflammatory",C1800)),ISNUMBER(FIND("inflamm",C1800)))</f>
        <v>0</v>
      </c>
      <c r="I1800" t="b">
        <f>OR(ISNUMBER(FIND("immune",C1800)),ISNUMBER(FIND("immunological",C1800)),ISNUMBER(FIND("interleuk",C1800)),ISNUMBER(FIND("platelet activation",C1800)),ISNUMBER(FIND("monocyte",C1800)),ISNUMBER(FIND("leukocyte",C1800)),ISNUMBER(FIND("cytokine",C1800)),ISNUMBER(FIND("CD4",C1800)),ISNUMBER(FIND("CD8",C1800)),ISNUMBER(FIND("T-cell",C1800)))</f>
        <v>0</v>
      </c>
      <c r="J1800" t="b">
        <f>OR(ISNUMBER(FIND("reactive oxygen",C1800)),ISNUMBER(FIND("ROS",C1800)),ISNUMBER(FIND("free radical",C1800)),ISNUMBER(FIND("oxidative stress",C1800)),ISNUMBER(FIND("peroxid",C1800)),ISNUMBER(FIND("oxidative",C1800)),ISNUMBER(FIND("antioxid",C1800)))</f>
        <v>0</v>
      </c>
      <c r="K1800" t="b">
        <f>OR(ISNUMBER(FIND("autophag",C1800)))</f>
        <v>0</v>
      </c>
      <c r="L1800" t="b">
        <f>OR(ISNUMBER(FIND("morpholog",C1800)))</f>
        <v>0</v>
      </c>
      <c r="M1800" t="b">
        <f>OR(ISNUMBER(FIND("fibrosis",C1800)),ISNUMBER(FIND("Fibrosis",C1800)),ISNUMBER(FIND("fibrot",C1800)))</f>
        <v>0</v>
      </c>
      <c r="N1800" t="b">
        <f>OR(ISNUMBER(FIND("offspring",C1800)),ISNUMBER(FIND("Parental",C1800)),ISNUMBER(FIND("parental",C1800)),ISNUMBER(FIND("germline",C1800)),ISNUMBER(FIND("reproduc",C1800)),ISNUMBER(FIND("embryo",C1800)))</f>
        <v>1</v>
      </c>
      <c r="O1800" t="b">
        <f>OR(ISNUMBER(FIND("metabol",C1800)),ISNUMBER(FIND("Metabol",C1800)),ISNUMBER(FIND("digest",C1800)),ISNUMBER(FIND("mitochon",C1800)))</f>
        <v>0</v>
      </c>
      <c r="P1800" t="b">
        <f>OR(ISNUMBER(FIND("ecotox",C1800)),ISNUMBER(FIND("Ecotox",B1800)),ISNUMBER(FIND("ecotox",B1800)),ISNUMBER(FIND("Ecotox",C1800)))</f>
        <v>0</v>
      </c>
      <c r="Q1800" t="b">
        <f>OR(ISNUMBER(FIND("Bioaccum",C1800)),ISNUMBER(FIND("bioaccum",C1800)),ISNUMBER(FIND("accum",C1800)))</f>
        <v>0</v>
      </c>
      <c r="R1800" t="b">
        <f>OR(ISNUMBER(FIND("Occupation",C1800)),ISNUMBER(FIND("occupation",C1800)),ISNUMBER(FIND("worker",C1800)),ISNUMBER(FIND("workforce",C1800)))</f>
        <v>0</v>
      </c>
      <c r="S1800" t="b">
        <f>NOT(OR(F1800,G1800,H1800,I1800,J1800,K1800,L1800,M1800,N1800,O1800,P1800,Q1800,R1800))</f>
        <v>0</v>
      </c>
      <c r="U1800" t="b">
        <f>OR(Table1[[#This Row],[Inflammation]],Table1[[#This Row],[Immune]])</f>
        <v>0</v>
      </c>
      <c r="V1800" t="str">
        <f>IF(OR(Table1[[#This Row],[Rodents]],Table1[[#This Row],[Human]],Table1[[#This Row],[Pig]]),OR(ISNUMBER(FIND("intratrach",C1800)),ISNUMBER(FIND("nasal ",C1800)),ISNUMBER(FIND("instill",C1800))),"NA")</f>
        <v>NA</v>
      </c>
      <c r="W1800" t="str">
        <f>IF(OR(Table1[[#This Row],[Rodents]],Table1[[#This Row],[Human]],Table1[[#This Row],[Pig]]),OR(ISNUMBER(FIND("dermal",C1800)),ISNUMBER(FIND("skin ",C1800))),"NA")</f>
        <v>NA</v>
      </c>
      <c r="X1800" t="str">
        <f>IF(OR(Table1[[#This Row],[Rodents]],Table1[[#This Row],[Human]],Table1[[#This Row],[Pig]]),OR(ISNUMBER(FIND("injected",C1800)),ISNUMBER(FIND("periton",C1800)),ISNUMBER(FIND("intrascrot",C1800))),"NA")</f>
        <v>NA</v>
      </c>
      <c r="Y1800" t="str">
        <f>IF(OR(Table1[[#This Row],[Rodents]],Table1[[#This Row],[Human]],Table1[[#This Row],[Pig]]),NOT(OR(Table1[[#This Row],[Inhaled/Intratracheal/intranasal]],Table1[[#This Row],[Dermal]],Table1[[#This Row],[Injected]])),"NA")</f>
        <v>NA</v>
      </c>
      <c r="AA1800" t="b">
        <f>OR(ISNUMBER(FIND("fish ",C1800)),ISNUMBER(FIND("Fish ",C1800)),ISNUMBER(FIND("aquatic",C1800)),ISNUMBER(FIND("daphnids",C1800)),ISNUMBER(FIND("Carcinus maenas",C1800)),ISNUMBER(FIND("Daphnia",C1800)),ISNUMBER(FIND("Ruditapes philippinarum",C1800)),ISNUMBER(FIND("daphnia",C1800)),ISNUMBER(FIND("marine",C1800)),ISNUMBER(FIND("mussel",C1800)),ISNUMBER(FIND("algae",C1800)),ISNUMBER(FIND("Donax faba",C1800)),ISNUMBER(FIND("estuarine",C1800)),ISNUMBER(FIND("snail",C1800)),ISNUMBER(FIND("Prorocentrum donghaiense",C1800)) )</f>
        <v>0</v>
      </c>
      <c r="AB1800" t="b">
        <f>OR(ISNUMBER(FIND(" rat ",C1800)),ISNUMBER(FIND(" rats ",C1800)),ISNUMBER(FIND(" Rats ",C1800)),ISNUMBER(FIND(" Rat ",C1800)),ISNUMBER(FIND(" rat.",C1800)),ISNUMBER(FIND(" rats.",C1800)),ISNUMBER(FIND("mouse",C1800)),ISNUMBER(FIND("mice",C1800)), ISNUMBER(FIND(" Mice",C1800)))</f>
        <v>0</v>
      </c>
      <c r="AC1800" t="b">
        <f>OR(ISNUMBER(FIND(" cell ",C1800)),ISNUMBER(FIND("fibroblast",C1800)),ISNUMBER(FIND("macrophage",C1800)),ISNUMBER(FIND("epithelial",C1800)),ISNUMBER(FIND("endothelial",C1800)),ISNUMBER(FIND("neuron",C1800)),ISNUMBER(FIND(" cells ",C1800)),ISNUMBER(FIND("RBC",C1800)),ISNUMBER(FIND("mitochond",C1800)),ISNUMBER(FIND("adipocyte",C1800)),ISNUMBER(FIND("osteo",C1800)),ISNUMBER(FIND("keratin",C1800)),ISNUMBER(FIND(" cell's ",C1800)),ISNUMBER(FIND("eukary",C1800)),ISNUMBER(FIND("sperm",C1800)))</f>
        <v>1</v>
      </c>
      <c r="AD1800" t="b">
        <v>0</v>
      </c>
      <c r="AE1800" t="b">
        <f>OR(ISNUMBER(FIND(" plant ",C1800)),ISNUMBER(FIND("Plant ",C1800)),ISNUMBER(FIND("tomato",C1800)),ISNUMBER(FIND("plants",C1800)),ISNUMBER(FIND("Plants",C1800)),ISNUMBER(FIND("algae",C1800)),ISNUMBER(FIND("lettuce",C1800)),ISNUMBER(FIND("green gram sprouts ",C1800)),ISNUMBER(FIND("Cucurbita pepo",C1800)),ISNUMBER(FIND("bean ",C1800)),ISNUMBER(FIND("chloroplast",C1800)),ISNUMBER(FIND("chlorophyll",C1800)),ISNUMBER(FIND("seedling",C1800)),ISNUMBER(FIND("canola",C1800)),ISNUMBER(FIND("shoot",C1800)),ISNUMBER(FIND("photosynthes",C1800)),ISNUMBER(FIND(" leaves ",C1800)),,ISNUMBER(FIND("agriculture",C1800)),ISNUMBER(FIND(" crops ",C1800)))</f>
        <v>0</v>
      </c>
      <c r="AF1800" t="b">
        <f>OR(ISNUMBER(FIND("bacteria",C1800)),ISNUMBER(FIND("Bacteria",C1800)),ISNUMBER(FIND("Bacterium",C1800)),ISNUMBER(FIND("bacterium",C1800)),ISNUMBER(FIND(" coli ",C1800)))</f>
        <v>0</v>
      </c>
      <c r="AG1800" t="b">
        <f>OR(ISNUMBER(FIND("fungi",C1800)),ISNUMBER(FIND("Fungi",C1800)),ISNUMBER(FIND("fungus",C1800)),ISNUMBER(FIND("Fungus",C1800)),ISNUMBER(FIND("mushroom",C1800)),ISNUMBER(FIND("Mushroom",C1800)),ISNUMBER(FIND(" mold ",C1800)))</f>
        <v>0</v>
      </c>
      <c r="AH1800" t="b">
        <f>OR(ISNUMBER(FIND("Pig ",C1800)),ISNUMBER(FIND("pig ",C1800)),ISNUMBER(FIND("Pigs ",C1800)),ISNUMBER(FIND("pigs ",C1800)))</f>
        <v>0</v>
      </c>
      <c r="AI1800" t="b">
        <f>OR(ISNUMBER(FIND(" C. elegans",C1800)),ISNUMBER(FIND("Caenorhabditis elegans",C1800)),ISNUMBER(FIND("earthworms",C1800)),ISNUMBER(FIND(" Ficopomatus enigmaticus",C1800)),ISNUMBER(FIND("larva",C1800)),ISNUMBER(FIND("Lumbriculus variegatus",C1800)),ISNUMBER(FIND("nematode",C1800)))</f>
        <v>0</v>
      </c>
      <c r="AJ1800" t="b">
        <f>NOT(OR(AA1800,AB1800,AC1800,AD1800,AE1800,AF1800,AG1800,AH1800,AI1800))</f>
        <v>0</v>
      </c>
      <c r="AL1800" t="b">
        <f>OR(AA1800,AB1800,AD1800,AE1800,AF1800,AG1800,AH1800,AI1800)</f>
        <v>0</v>
      </c>
      <c r="AM1800" t="b">
        <f>IF(Table1[[#This Row],[In vivo?]],IF(Table1[[#This Row],[Cell]],FALSE,TRUE),FALSE)</f>
        <v>0</v>
      </c>
      <c r="AN1800" t="b">
        <f>AND(AC1800,AL1800)</f>
        <v>0</v>
      </c>
      <c r="AO1800" t="b">
        <f>IF(Table1[[#This Row],[Cell]],IF(Table1[[#This Row],[In vivo?]],FALSE,TRUE),FALSE)</f>
        <v>1</v>
      </c>
      <c r="AP1800" t="b">
        <f>NOT(OR(Table1[[#This Row],[In vivo?]],Table1[[#This Row],[Only in Cell]]))</f>
        <v>0</v>
      </c>
      <c r="AQ1800" t="str">
        <f>IF(OR(Table1[[#This Row],[Rodents]],Table1[[#This Row],[Human]],Table1[[#This Row],[Pig]]),OR(ISNUMBER(FIND("pulmonary",C1800)),ISNUMBER(FIND("lung",C1800))),"NA")</f>
        <v>NA</v>
      </c>
      <c r="AR1800" t="str">
        <f>IF(OR(Table1[[#This Row],[Rodents]],Table1[[#This Row],[Human]],Table1[[#This Row],[Pig]]),OR(ISNUMBER(FIND("skin",C1800)),ISNUMBER(FIND("dermal",C1800))),"NA")</f>
        <v>NA</v>
      </c>
      <c r="AS1800" t="str">
        <f>IF(OR(Table1[[#This Row],[Rodents]],Table1[[#This Row],[Human]],Table1[[#This Row],[Pig]]),OR(ISNUMBER(FIND("liver",C1800)),ISNUMBER(FIND("hepat",C1800))),"NA")</f>
        <v>NA</v>
      </c>
      <c r="AT1800" t="str">
        <f>IF(OR(Table1[[#This Row],[Rodents]],Table1[[#This Row],[Human]],Table1[[#This Row],[Pig]]),OR(ISNUMBER(FIND("kidney",C1800)),ISNUMBER(FIND("neph",C1800))),"NA")</f>
        <v>NA</v>
      </c>
      <c r="AU1800" t="str">
        <f>IF(OR(Table1[[#This Row],[Rodents]],Table1[[#This Row],[Human]],Table1[[#This Row],[Pig]]),OR(ISNUMBER(FIND("brain",C1800)),ISNUMBER(FIND("neur",C1800)),ISNUMBER(FIND("nerv",C1800))),"NA")</f>
        <v>NA</v>
      </c>
      <c r="AV1800" t="str">
        <f>IF(OR(Table1[[#This Row],[Rodents]],Table1[[#This Row],[Human]],Table1[[#This Row],[Pig]]),OR(ISNUMBER(FIND("heart",C1800)),ISNUMBER(FIND("cardi",C1800))),"NA")</f>
        <v>NA</v>
      </c>
      <c r="AW1800" t="str">
        <f>IF(OR(Table1[[#This Row],[Rodents]],Table1[[#This Row],[Human]],Table1[[#This Row],[Pig]]),OR(ISNUMBER(FIND("gastro",C1800)),ISNUMBER(FIND("intesti",C1800)),ISNUMBER(FIND("stomach",C1800))),"NA")</f>
        <v>NA</v>
      </c>
      <c r="AX1800" t="str">
        <f>IF(OR(Table1[[#This Row],[Rodents]],Table1[[#This Row],[Human]],Table1[[#This Row],[Pig]]),NOT(OR(AQ1800,AR1800,AS1800,AT1800,AU1800,AV1800,AW1800)),"NA")</f>
        <v>NA</v>
      </c>
      <c r="AY1800" t="b">
        <f>OR(ISNUMBER(FIND("SWCNT",C1800)),ISNUMBER(FIND("SWNT",C1800)),ISNUMBER(FIND("single-wall",C1800)),ISNUMBER(FIND("single wall",C1800)),ISNUMBER(FIND("Single wall",C1800)),ISNUMBER(FIND("Single-wall",C1800)),ISNUMBER(FIND("SWCNT",B1800)),ISNUMBER(FIND("SWNT",B1800)),ISNUMBER(FIND("single-wall",B1800)),ISNUMBER(FIND("single wall",B1800)),ISNUMBER(FIND("Single-wall",B1800)),ISNUMBER(FIND("Single wall",B1800)))</f>
        <v>0</v>
      </c>
      <c r="AZ1800" t="b">
        <f>OR(ISNUMBER(FIND("MWCNT",C1800)),ISNUMBER(FIND("MWNT",C1800)),ISNUMBER(FIND("multi-wall",C1800)),ISNUMBER(FIND("multi wall",C1800)),ISNUMBER(FIND("multiwall",C1800)),ISNUMBER(FIND("Multi-wall",C1800)),ISNUMBER(FIND("Multi wall",C1800)),ISNUMBER(FIND("Multiwall",C1800)),ISNUMBER(FIND("MWCNT",B1800)),ISNUMBER(FIND("MWNT",B1800)),ISNUMBER(FIND("multi-wall",B1800)),ISNUMBER(FIND("multi wall",B1800)),ISNUMBER(FIND("multiwall",B1800)),ISNUMBER(FIND("Multi-wall",B1800)),ISNUMBER(FIND("Multi wall",B1800)),ISNUMBER(FIND("Multiwall",B1800)),ISNUMBER(FIND("Double-wall",B1800)),ISNUMBER(FIND("Double wall",B1800)),ISNUMBER(FIND("Doublewall",B1800)),ISNUMBER(FIND("double-wall",B1800)),ISNUMBER(FIND("double wall",B1800)),ISNUMBER(FIND("doublewall",B1800)))</f>
        <v>1</v>
      </c>
      <c r="BA1800" t="b">
        <f>AND(Table1[[#This Row],[SWCNT]],Table1[[#This Row],[MWCNT]])</f>
        <v>0</v>
      </c>
      <c r="BB1800" t="b">
        <f>IF(Table1[[#This Row],[SWCNT]]=TRUE,FALSE,IF(Table1[[#This Row],[MWCNT]]=TRUE,FALSE,TRUE))</f>
        <v>0</v>
      </c>
      <c r="BC1800" s="18"/>
    </row>
    <row r="1801" spans="1:55" ht="148">
      <c r="A1801" t="s">
        <v>5269</v>
      </c>
      <c r="B1801" s="2" t="s">
        <v>5271</v>
      </c>
      <c r="C1801" s="16" t="s">
        <v>5273</v>
      </c>
      <c r="D1801" s="17" t="s">
        <v>116</v>
      </c>
      <c r="E1801" s="2">
        <v>2010</v>
      </c>
      <c r="F1801" t="b">
        <f>OR(ISNUMBER(FIND("cytotoxic",C1801)),ISNUMBER(FIND("Cytotoxic",C1801)),ISNUMBER(FIND("cellular toxicity",C1801)),ISNUMBER(FIND("cell death",C1801)),ISNUMBER(FIND("viable",C1801)),ISNUMBER(FIND("phytotoxic",C1801)),ISNUMBER(FIND("acute toxicity",C1801)),ISNUMBER(FIND("MTT",C1801)),ISNUMBER(FIND("survival",C1801)),ISNUMBER(FIND("prolifer",C1801)),ISNUMBER(FIND("apoptosis",C1801)),ISNUMBER(FIND("neurotoxic",C1801)),ISNUMBER(FIND("  lysis ",C1801)),ISNUMBER(FIND("necrosis",C1801)),ISNUMBER(FIND("cellular death",C1801))*3,ISNUMBER(FIND("LDH",C1801)),ISNUMBER(FIND("Acute toxicity",C1801)))</f>
        <v>0</v>
      </c>
      <c r="G1801" t="b">
        <f>OR(ISNUMBER(FIND("genotoxic",C1801)),ISNUMBER(FIND("genotoxicity",C1801)),ISNUMBER(FIND("DNA damage",C1801)),ISNUMBER(FIND("DNA",C1801)),ISNUMBER(FIND("RNA",C1801)),ISNUMBER(FIND("mesothelioma",C1801)),ISNUMBER(FIND("carcino",C1801)),ISNUMBER(FIND("mutagen",C1801)),ISNUMBER(FIND("genetic",C1801)))</f>
        <v>0</v>
      </c>
      <c r="H1801" t="b">
        <f>OR(ISNUMBER(FIND("inflammatory",C1801)),ISNUMBER(FIND("inflamm",C1801)))</f>
        <v>0</v>
      </c>
      <c r="I1801" t="b">
        <f>OR(ISNUMBER(FIND("immune",C1801)),ISNUMBER(FIND("immunological",C1801)),ISNUMBER(FIND("interleuk",C1801)),ISNUMBER(FIND("platelet activation",C1801)),ISNUMBER(FIND("monocyte",C1801)),ISNUMBER(FIND("leukocyte",C1801)),ISNUMBER(FIND("cytokine",C1801)),ISNUMBER(FIND("CD4",C1801)),ISNUMBER(FIND("CD8",C1801)),ISNUMBER(FIND("T-cell",C1801)))</f>
        <v>0</v>
      </c>
      <c r="J1801" t="b">
        <f>OR(ISNUMBER(FIND("reactive oxygen",C1801)),ISNUMBER(FIND("ROS",C1801)),ISNUMBER(FIND("free radical",C1801)),ISNUMBER(FIND("oxidative stress",C1801)),ISNUMBER(FIND("peroxid",C1801)),ISNUMBER(FIND("oxidative",C1801)),ISNUMBER(FIND("antioxid",C1801)))</f>
        <v>1</v>
      </c>
      <c r="K1801" t="b">
        <f>OR(ISNUMBER(FIND("autophag",C1801)))</f>
        <v>0</v>
      </c>
      <c r="L1801" t="b">
        <f>OR(ISNUMBER(FIND("morpholog",C1801)))</f>
        <v>0</v>
      </c>
      <c r="M1801" t="b">
        <f>OR(ISNUMBER(FIND("fibrosis",C1801)),ISNUMBER(FIND("Fibrosis",C1801)),ISNUMBER(FIND("fibrot",C1801)))</f>
        <v>0</v>
      </c>
      <c r="N1801" t="b">
        <f>OR(ISNUMBER(FIND("offspring",C1801)),ISNUMBER(FIND("Parental",C1801)),ISNUMBER(FIND("parental",C1801)),ISNUMBER(FIND("germline",C1801)),ISNUMBER(FIND("reproduc",C1801)),ISNUMBER(FIND("embryo",C1801)))</f>
        <v>1</v>
      </c>
      <c r="O1801" t="b">
        <f>OR(ISNUMBER(FIND("metabol",C1801)),ISNUMBER(FIND("Metabol",C1801)),ISNUMBER(FIND("digest",C1801)),ISNUMBER(FIND("mitochon",C1801)))</f>
        <v>0</v>
      </c>
      <c r="P1801" t="b">
        <f>OR(ISNUMBER(FIND("ecotox",C1801)),ISNUMBER(FIND("Ecotox",B1801)),ISNUMBER(FIND("ecotox",B1801)),ISNUMBER(FIND("Ecotox",C1801)))</f>
        <v>0</v>
      </c>
      <c r="Q1801" t="b">
        <f>OR(ISNUMBER(FIND("Bioaccum",C1801)),ISNUMBER(FIND("bioaccum",C1801)),ISNUMBER(FIND("accum",C1801)))</f>
        <v>1</v>
      </c>
      <c r="R1801" t="b">
        <f>OR(ISNUMBER(FIND("Occupation",C1801)),ISNUMBER(FIND("occupation",C1801)),ISNUMBER(FIND("worker",C1801)),ISNUMBER(FIND("workforce",C1801)))</f>
        <v>0</v>
      </c>
      <c r="S1801" t="b">
        <f>NOT(OR(F1801,G1801,H1801,I1801,J1801,K1801,L1801,M1801,N1801,O1801,P1801,Q1801,R1801))</f>
        <v>0</v>
      </c>
      <c r="U1801" t="b">
        <f>OR(Table1[[#This Row],[Inflammation]],Table1[[#This Row],[Immune]])</f>
        <v>0</v>
      </c>
      <c r="V1801" t="b">
        <f>IF(OR(Table1[[#This Row],[Rodents]],Table1[[#This Row],[Human]],Table1[[#This Row],[Pig]]),OR(ISNUMBER(FIND("intratrach",C1801)),ISNUMBER(FIND("nasal ",C1801)),ISNUMBER(FIND("instill",C1801))),"NA")</f>
        <v>0</v>
      </c>
      <c r="W1801" t="b">
        <f>IF(OR(Table1[[#This Row],[Rodents]],Table1[[#This Row],[Human]],Table1[[#This Row],[Pig]]),OR(ISNUMBER(FIND("dermal",C1801)),ISNUMBER(FIND("skin ",C1801))),"NA")</f>
        <v>0</v>
      </c>
      <c r="X1801" t="b">
        <f>IF(OR(Table1[[#This Row],[Rodents]],Table1[[#This Row],[Human]],Table1[[#This Row],[Pig]]),OR(ISNUMBER(FIND("injected",C1801)),ISNUMBER(FIND("periton",C1801)),ISNUMBER(FIND("intrascrot",C1801))),"NA")</f>
        <v>0</v>
      </c>
      <c r="Y1801" t="b">
        <f>IF(OR(Table1[[#This Row],[Rodents]],Table1[[#This Row],[Human]],Table1[[#This Row],[Pig]]),NOT(OR(Table1[[#This Row],[Inhaled/Intratracheal/intranasal]],Table1[[#This Row],[Dermal]],Table1[[#This Row],[Injected]])),"NA")</f>
        <v>1</v>
      </c>
      <c r="AA1801" t="b">
        <f>OR(ISNUMBER(FIND("fish ",C1801)),ISNUMBER(FIND("Fish ",C1801)),ISNUMBER(FIND("aquatic",C1801)),ISNUMBER(FIND("daphnids",C1801)),ISNUMBER(FIND("Carcinus maenas",C1801)),ISNUMBER(FIND("Daphnia",C1801)),ISNUMBER(FIND("Ruditapes philippinarum",C1801)),ISNUMBER(FIND("daphnia",C1801)),ISNUMBER(FIND("marine",C1801)),ISNUMBER(FIND("mussel",C1801)),ISNUMBER(FIND("algae",C1801)),ISNUMBER(FIND("Donax faba",C1801)),ISNUMBER(FIND("estuarine",C1801)),ISNUMBER(FIND("snail",C1801)),ISNUMBER(FIND("Prorocentrum donghaiense",C1801)) )</f>
        <v>0</v>
      </c>
      <c r="AB1801" t="b">
        <f>OR(ISNUMBER(FIND(" rat ",C1801)),ISNUMBER(FIND(" rats ",C1801)),ISNUMBER(FIND(" Rats ",C1801)),ISNUMBER(FIND(" Rat ",C1801)),ISNUMBER(FIND(" rat.",C1801)),ISNUMBER(FIND(" rats.",C1801)),ISNUMBER(FIND("mouse",C1801)),ISNUMBER(FIND("mice",C1801)), ISNUMBER(FIND(" Mice",C1801)))</f>
        <v>1</v>
      </c>
      <c r="AC1801" t="b">
        <f>OR(ISNUMBER(FIND(" cell ",C1801)),ISNUMBER(FIND("fibroblast",C1801)),ISNUMBER(FIND("macrophage",C1801)),ISNUMBER(FIND("epithelial",C1801)),ISNUMBER(FIND("endothelial",C1801)),ISNUMBER(FIND("neuron",C1801)),ISNUMBER(FIND(" cells ",C1801)),ISNUMBER(FIND("RBC",C1801)),ISNUMBER(FIND("mitochond",C1801)),ISNUMBER(FIND("adipocyte",C1801)),ISNUMBER(FIND("osteo",C1801)),ISNUMBER(FIND("keratin",C1801)),ISNUMBER(FIND(" cell's ",C1801)),ISNUMBER(FIND("eukary",C1801)),ISNUMBER(FIND("sperm",C1801)))</f>
        <v>1</v>
      </c>
      <c r="AD1801" t="b">
        <f>OR(ISNUMBER(FIND("human",B1801)),ISNUMBER(FIND("workers",B1801)),ISNUMBER(FIND("workforces",B1801)),ISNUMBER(FIND("occupational",B1801)),ISNUMBER(FIND("Case report",B1801)),ISNUMBER(FIND("Workplaces",B1801)),ISNUMBER(FIND("worker",B1801)))</f>
        <v>0</v>
      </c>
      <c r="AE1801" t="b">
        <f>OR(ISNUMBER(FIND(" plant ",C1801)),ISNUMBER(FIND("Plant ",C1801)),ISNUMBER(FIND("tomato",C1801)),ISNUMBER(FIND("plants",C1801)),ISNUMBER(FIND("Plants",C1801)),ISNUMBER(FIND("algae",C1801)),ISNUMBER(FIND("lettuce",C1801)),ISNUMBER(FIND("green gram sprouts ",C1801)),ISNUMBER(FIND("Cucurbita pepo",C1801)),ISNUMBER(FIND("bean ",C1801)),ISNUMBER(FIND("chloroplast",C1801)),ISNUMBER(FIND("chlorophyll",C1801)),ISNUMBER(FIND("seedling",C1801)),ISNUMBER(FIND("canola",C1801)),ISNUMBER(FIND("shoot",C1801)),ISNUMBER(FIND("photosynthes",C1801)),ISNUMBER(FIND(" leaves ",C1801)),,ISNUMBER(FIND("agriculture",C1801)),ISNUMBER(FIND(" crops ",C1801)))</f>
        <v>0</v>
      </c>
      <c r="AF1801" t="b">
        <f>OR(ISNUMBER(FIND("bacteria",C1801)),ISNUMBER(FIND("Bacteria",C1801)),ISNUMBER(FIND("Bacterium",C1801)),ISNUMBER(FIND("bacterium",C1801)),ISNUMBER(FIND(" coli ",C1801)))</f>
        <v>0</v>
      </c>
      <c r="AG1801" t="b">
        <f>OR(ISNUMBER(FIND("fungi",C1801)),ISNUMBER(FIND("Fungi",C1801)),ISNUMBER(FIND("fungus",C1801)),ISNUMBER(FIND("Fungus",C1801)),ISNUMBER(FIND("mushroom",C1801)),ISNUMBER(FIND("Mushroom",C1801)),ISNUMBER(FIND(" mold ",C1801)))</f>
        <v>0</v>
      </c>
      <c r="AH1801" t="b">
        <f>OR(ISNUMBER(FIND("Pig ",C1801)),ISNUMBER(FIND("pig ",C1801)),ISNUMBER(FIND("Pigs ",C1801)),ISNUMBER(FIND("pigs ",C1801)))</f>
        <v>0</v>
      </c>
      <c r="AI1801" t="b">
        <f>OR(ISNUMBER(FIND(" C. elegans",C1801)),ISNUMBER(FIND("Caenorhabditis elegans",C1801)),ISNUMBER(FIND("earthworms",C1801)),ISNUMBER(FIND(" Ficopomatus enigmaticus",C1801)),ISNUMBER(FIND("larva",C1801)),ISNUMBER(FIND("Lumbriculus variegatus",C1801)),ISNUMBER(FIND("nematode",C1801)))</f>
        <v>0</v>
      </c>
      <c r="AJ1801" t="b">
        <f>NOT(OR(AA1801,AB1801,AC1801,AD1801,AE1801,AF1801,AG1801,AH1801,AI1801))</f>
        <v>0</v>
      </c>
      <c r="AL1801" t="b">
        <f>OR(AA1801,AB1801,AD1801,AE1801,AF1801,AG1801,AH1801,AI1801)</f>
        <v>1</v>
      </c>
      <c r="AM1801" t="b">
        <f>IF(Table1[[#This Row],[In vivo?]],IF(Table1[[#This Row],[Cell]],FALSE,TRUE),FALSE)</f>
        <v>0</v>
      </c>
      <c r="AN1801" t="b">
        <f>AND(AC1801,AL1801)</f>
        <v>1</v>
      </c>
      <c r="AO1801" t="b">
        <f>IF(Table1[[#This Row],[Cell]],IF(Table1[[#This Row],[In vivo?]],FALSE,TRUE),FALSE)</f>
        <v>0</v>
      </c>
      <c r="AP1801" t="b">
        <f>NOT(OR(Table1[[#This Row],[In vivo?]],Table1[[#This Row],[Only in Cell]]))</f>
        <v>0</v>
      </c>
      <c r="AQ1801" t="b">
        <f>IF(OR(Table1[[#This Row],[Rodents]],Table1[[#This Row],[Human]],Table1[[#This Row],[Pig]]),OR(ISNUMBER(FIND("pulmonary",C1801)),ISNUMBER(FIND("lung",C1801))),"NA")</f>
        <v>0</v>
      </c>
      <c r="AR1801" t="b">
        <f>IF(OR(Table1[[#This Row],[Rodents]],Table1[[#This Row],[Human]],Table1[[#This Row],[Pig]]),OR(ISNUMBER(FIND("skin",C1801)),ISNUMBER(FIND("dermal",C1801))),"NA")</f>
        <v>0</v>
      </c>
      <c r="AS1801" t="b">
        <f>IF(OR(Table1[[#This Row],[Rodents]],Table1[[#This Row],[Human]],Table1[[#This Row],[Pig]]),OR(ISNUMBER(FIND("liver",C1801)),ISNUMBER(FIND("hepat",C1801))),"NA")</f>
        <v>1</v>
      </c>
      <c r="AT1801" t="b">
        <f>IF(OR(Table1[[#This Row],[Rodents]],Table1[[#This Row],[Human]],Table1[[#This Row],[Pig]]),OR(ISNUMBER(FIND("kidney",C1801)),ISNUMBER(FIND("neph",C1801))),"NA")</f>
        <v>0</v>
      </c>
      <c r="AU1801" t="b">
        <f>IF(OR(Table1[[#This Row],[Rodents]],Table1[[#This Row],[Human]],Table1[[#This Row],[Pig]]),OR(ISNUMBER(FIND("brain",C1801)),ISNUMBER(FIND("neur",C1801)),ISNUMBER(FIND("nerv",C1801))),"NA")</f>
        <v>0</v>
      </c>
      <c r="AV1801" t="b">
        <f>IF(OR(Table1[[#This Row],[Rodents]],Table1[[#This Row],[Human]],Table1[[#This Row],[Pig]]),OR(ISNUMBER(FIND("heart",C1801)),ISNUMBER(FIND("cardi",C1801))),"NA")</f>
        <v>0</v>
      </c>
      <c r="AW1801" t="b">
        <f>IF(OR(Table1[[#This Row],[Rodents]],Table1[[#This Row],[Human]],Table1[[#This Row],[Pig]]),OR(ISNUMBER(FIND("gastro",C1801)),ISNUMBER(FIND("intesti",C1801)),ISNUMBER(FIND("stomach",C1801))),"NA")</f>
        <v>0</v>
      </c>
      <c r="AX1801" t="b">
        <f>IF(OR(Table1[[#This Row],[Rodents]],Table1[[#This Row],[Human]],Table1[[#This Row],[Pig]]),NOT(OR(AQ1801,AR1801,AS1801,AT1801,AU1801,AV1801,AW1801)),"NA")</f>
        <v>0</v>
      </c>
      <c r="AY1801" t="b">
        <f>OR(ISNUMBER(FIND("SWCNT",C1801)),ISNUMBER(FIND("SWNT",C1801)),ISNUMBER(FIND("single-wall",C1801)),ISNUMBER(FIND("single wall",C1801)),ISNUMBER(FIND("Single wall",C1801)),ISNUMBER(FIND("Single-wall",C1801)),ISNUMBER(FIND("SWCNT",B1801)),ISNUMBER(FIND("SWNT",B1801)),ISNUMBER(FIND("single-wall",B1801)),ISNUMBER(FIND("single wall",B1801)),ISNUMBER(FIND("Single-wall",B1801)),ISNUMBER(FIND("Single wall",B1801)))</f>
        <v>0</v>
      </c>
      <c r="AZ1801" t="b">
        <f>OR(ISNUMBER(FIND("MWCNT",C1801)),ISNUMBER(FIND("MWNT",C1801)),ISNUMBER(FIND("multi-wall",C1801)),ISNUMBER(FIND("multi wall",C1801)),ISNUMBER(FIND("multiwall",C1801)),ISNUMBER(FIND("Multi-wall",C1801)),ISNUMBER(FIND("Multi wall",C1801)),ISNUMBER(FIND("Multiwall",C1801)),ISNUMBER(FIND("MWCNT",B1801)),ISNUMBER(FIND("MWNT",B1801)),ISNUMBER(FIND("multi-wall",B1801)),ISNUMBER(FIND("multi wall",B1801)),ISNUMBER(FIND("multiwall",B1801)),ISNUMBER(FIND("Multi-wall",B1801)),ISNUMBER(FIND("Multi wall",B1801)),ISNUMBER(FIND("Multiwall",B1801)),ISNUMBER(FIND("Double-wall",B1801)),ISNUMBER(FIND("Double wall",B1801)),ISNUMBER(FIND("Doublewall",B1801)),ISNUMBER(FIND("double-wall",B1801)),ISNUMBER(FIND("double wall",B1801)),ISNUMBER(FIND("doublewall",B1801)))</f>
        <v>1</v>
      </c>
      <c r="BA1801" t="b">
        <f>AND(Table1[[#This Row],[SWCNT]],Table1[[#This Row],[MWCNT]])</f>
        <v>0</v>
      </c>
      <c r="BB1801" t="b">
        <f>IF(Table1[[#This Row],[SWCNT]]=TRUE,FALSE,IF(Table1[[#This Row],[MWCNT]]=TRUE,FALSE,TRUE))</f>
        <v>0</v>
      </c>
      <c r="BC1801" s="18"/>
    </row>
    <row r="1802" spans="1:55" ht="148">
      <c r="A1802" t="s">
        <v>5276</v>
      </c>
      <c r="B1802" s="2" t="s">
        <v>5277</v>
      </c>
      <c r="C1802" s="16" t="s">
        <v>5278</v>
      </c>
      <c r="D1802" s="17" t="s">
        <v>5275</v>
      </c>
      <c r="E1802" s="2">
        <v>2010</v>
      </c>
      <c r="F1802" t="b">
        <f>OR(ISNUMBER(FIND("cytotoxic",C1802)),ISNUMBER(FIND("Cytotoxic",C1802)),ISNUMBER(FIND("cellular toxicity",C1802)),ISNUMBER(FIND("cell death",C1802)),ISNUMBER(FIND("viable",C1802)),ISNUMBER(FIND("phytotoxic",C1802)),ISNUMBER(FIND("acute toxicity",C1802)),ISNUMBER(FIND("MTT",C1802)),ISNUMBER(FIND("survival",C1802)),ISNUMBER(FIND("prolifer",C1802)),ISNUMBER(FIND("apoptosis",C1802)),ISNUMBER(FIND("neurotoxic",C1802)),ISNUMBER(FIND("  lysis ",C1802)),ISNUMBER(FIND("necrosis",C1802)),ISNUMBER(FIND("cellular death",C1802))*3,ISNUMBER(FIND("LDH",C1802)),ISNUMBER(FIND("Acute toxicity",C1802)))</f>
        <v>1</v>
      </c>
      <c r="G1802" t="b">
        <f>OR(ISNUMBER(FIND("genotoxic",C1802)),ISNUMBER(FIND("genotoxicity",C1802)),ISNUMBER(FIND("DNA damage",C1802)),ISNUMBER(FIND("DNA",C1802)),ISNUMBER(FIND("RNA",C1802)),ISNUMBER(FIND("mesothelioma",C1802)),ISNUMBER(FIND("carcino",C1802)),ISNUMBER(FIND("mutagen",C1802)),ISNUMBER(FIND("genetic",C1802)))</f>
        <v>0</v>
      </c>
      <c r="H1802" t="b">
        <f>OR(ISNUMBER(FIND("inflammatory",C1802)),ISNUMBER(FIND("inflamm",C1802)))</f>
        <v>0</v>
      </c>
      <c r="I1802" t="b">
        <f>OR(ISNUMBER(FIND("immune",C1802)),ISNUMBER(FIND("immunological",C1802)),ISNUMBER(FIND("interleuk",C1802)),ISNUMBER(FIND("platelet activation",C1802)),ISNUMBER(FIND("monocyte",C1802)),ISNUMBER(FIND("leukocyte",C1802)),ISNUMBER(FIND("cytokine",C1802)),ISNUMBER(FIND("CD4",C1802)),ISNUMBER(FIND("CD8",C1802)),ISNUMBER(FIND("T-cell",C1802)))</f>
        <v>0</v>
      </c>
      <c r="J1802" t="b">
        <f>OR(ISNUMBER(FIND("reactive oxygen",C1802)),ISNUMBER(FIND("ROS",C1802)),ISNUMBER(FIND("free radical",C1802)),ISNUMBER(FIND("oxidative stress",C1802)),ISNUMBER(FIND("peroxid",C1802)),ISNUMBER(FIND("oxidative",C1802)),ISNUMBER(FIND("antioxid",C1802)))</f>
        <v>0</v>
      </c>
      <c r="K1802" t="b">
        <f>OR(ISNUMBER(FIND("autophag",C1802)))</f>
        <v>0</v>
      </c>
      <c r="L1802" t="b">
        <f>OR(ISNUMBER(FIND("morpholog",C1802)))</f>
        <v>0</v>
      </c>
      <c r="M1802" t="b">
        <f>OR(ISNUMBER(FIND("fibrosis",C1802)),ISNUMBER(FIND("Fibrosis",C1802)),ISNUMBER(FIND("fibrot",C1802)))</f>
        <v>0</v>
      </c>
      <c r="N1802" t="b">
        <f>OR(ISNUMBER(FIND("offspring",C1802)),ISNUMBER(FIND("Parental",C1802)),ISNUMBER(FIND("parental",C1802)),ISNUMBER(FIND("germline",C1802)),ISNUMBER(FIND("reproduc",C1802)),ISNUMBER(FIND("embryo",C1802)))</f>
        <v>0</v>
      </c>
      <c r="O1802" t="b">
        <f>OR(ISNUMBER(FIND("metabol",C1802)),ISNUMBER(FIND("Metabol",C1802)),ISNUMBER(FIND("digest",C1802)),ISNUMBER(FIND("mitochon",C1802)))</f>
        <v>0</v>
      </c>
      <c r="P1802" t="b">
        <f>OR(ISNUMBER(FIND("ecotox",C1802)),ISNUMBER(FIND("Ecotox",B1802)),ISNUMBER(FIND("ecotox",B1802)),ISNUMBER(FIND("Ecotox",C1802)))</f>
        <v>0</v>
      </c>
      <c r="Q1802" t="b">
        <f>OR(ISNUMBER(FIND("Bioaccum",C1802)),ISNUMBER(FIND("bioaccum",C1802)),ISNUMBER(FIND("accum",C1802)))</f>
        <v>0</v>
      </c>
      <c r="R1802" t="b">
        <f>OR(ISNUMBER(FIND("Occupation",C1802)),ISNUMBER(FIND("occupation",C1802)),ISNUMBER(FIND("worker",C1802)),ISNUMBER(FIND("workforce",C1802)))</f>
        <v>0</v>
      </c>
      <c r="S1802" t="b">
        <f>NOT(OR(F1802,G1802,H1802,I1802,J1802,K1802,L1802,M1802,N1802,O1802,P1802,Q1802,R1802))</f>
        <v>0</v>
      </c>
      <c r="U1802" t="b">
        <f>OR(Table1[[#This Row],[Inflammation]],Table1[[#This Row],[Immune]])</f>
        <v>0</v>
      </c>
      <c r="V1802" t="str">
        <f>IF(OR(Table1[[#This Row],[Rodents]],Table1[[#This Row],[Human]],Table1[[#This Row],[Pig]]),OR(ISNUMBER(FIND("intratrach",C1802)),ISNUMBER(FIND("nasal ",C1802)),ISNUMBER(FIND("instill",C1802))),"NA")</f>
        <v>NA</v>
      </c>
      <c r="W1802" t="str">
        <f>IF(OR(Table1[[#This Row],[Rodents]],Table1[[#This Row],[Human]],Table1[[#This Row],[Pig]]),OR(ISNUMBER(FIND("dermal",C1802)),ISNUMBER(FIND("skin ",C1802))),"NA")</f>
        <v>NA</v>
      </c>
      <c r="X1802" t="str">
        <f>IF(OR(Table1[[#This Row],[Rodents]],Table1[[#This Row],[Human]],Table1[[#This Row],[Pig]]),OR(ISNUMBER(FIND("injected",C1802)),ISNUMBER(FIND("periton",C1802)),ISNUMBER(FIND("intrascrot",C1802))),"NA")</f>
        <v>NA</v>
      </c>
      <c r="Y1802" t="str">
        <f>IF(OR(Table1[[#This Row],[Rodents]],Table1[[#This Row],[Human]],Table1[[#This Row],[Pig]]),NOT(OR(Table1[[#This Row],[Inhaled/Intratracheal/intranasal]],Table1[[#This Row],[Dermal]],Table1[[#This Row],[Injected]])),"NA")</f>
        <v>NA</v>
      </c>
      <c r="AA1802" t="b">
        <f>OR(ISNUMBER(FIND("fish ",C1802)),ISNUMBER(FIND("Fish ",C1802)),ISNUMBER(FIND("aquatic",C1802)),ISNUMBER(FIND("daphnids",C1802)),ISNUMBER(FIND("Carcinus maenas",C1802)),ISNUMBER(FIND("Daphnia",C1802)),ISNUMBER(FIND("Ruditapes philippinarum",C1802)),ISNUMBER(FIND("daphnia",C1802)),ISNUMBER(FIND("marine",C1802)),ISNUMBER(FIND("mussel",C1802)),ISNUMBER(FIND("algae",C1802)),ISNUMBER(FIND("Donax faba",C1802)),ISNUMBER(FIND("estuarine",C1802)),ISNUMBER(FIND("snail",C1802)),ISNUMBER(FIND("Prorocentrum donghaiense",C1802)) )</f>
        <v>0</v>
      </c>
      <c r="AB1802" t="b">
        <f>OR(ISNUMBER(FIND(" rat ",C1802)),ISNUMBER(FIND(" rats ",C1802)),ISNUMBER(FIND(" Rats ",C1802)),ISNUMBER(FIND(" Rat ",C1802)),ISNUMBER(FIND(" rat.",C1802)),ISNUMBER(FIND(" rats.",C1802)),ISNUMBER(FIND("mouse",C1802)),ISNUMBER(FIND("mice",C1802)), ISNUMBER(FIND(" Mice",C1802)))</f>
        <v>0</v>
      </c>
      <c r="AC1802" t="b">
        <f>OR(ISNUMBER(FIND(" cell ",C1802)),ISNUMBER(FIND("fibroblast",C1802)),ISNUMBER(FIND("macrophage",C1802)),ISNUMBER(FIND("epithelial",C1802)),ISNUMBER(FIND("endothelial",C1802)),ISNUMBER(FIND("neuron",C1802)),ISNUMBER(FIND(" cells ",C1802)),ISNUMBER(FIND("RBC",C1802)),ISNUMBER(FIND("mitochond",C1802)),ISNUMBER(FIND("adipocyte",C1802)),ISNUMBER(FIND("osteo",C1802)),ISNUMBER(FIND("keratin",C1802)),ISNUMBER(FIND(" cell's ",C1802)),ISNUMBER(FIND("eukary",C1802)),ISNUMBER(FIND("sperm",C1802)))</f>
        <v>1</v>
      </c>
      <c r="AD1802" t="b">
        <f>OR(ISNUMBER(FIND("human",B1802)),ISNUMBER(FIND("workers",B1802)),ISNUMBER(FIND("workforces",B1802)),ISNUMBER(FIND("occupational",B1802)),ISNUMBER(FIND("Case report",B1802)),ISNUMBER(FIND("Workplaces",B1802)),ISNUMBER(FIND("worker",B1802)))</f>
        <v>0</v>
      </c>
      <c r="AE1802" t="b">
        <f>OR(ISNUMBER(FIND(" plant ",C1802)),ISNUMBER(FIND("Plant ",C1802)),ISNUMBER(FIND("tomato",C1802)),ISNUMBER(FIND("plants",C1802)),ISNUMBER(FIND("Plants",C1802)),ISNUMBER(FIND("algae",C1802)),ISNUMBER(FIND("lettuce",C1802)),ISNUMBER(FIND("green gram sprouts ",C1802)),ISNUMBER(FIND("Cucurbita pepo",C1802)),ISNUMBER(FIND("bean ",C1802)),ISNUMBER(FIND("chloroplast",C1802)),ISNUMBER(FIND("chlorophyll",C1802)),ISNUMBER(FIND("seedling",C1802)),ISNUMBER(FIND("canola",C1802)),ISNUMBER(FIND("shoot",C1802)),ISNUMBER(FIND("photosynthes",C1802)),ISNUMBER(FIND(" leaves ",C1802)),,ISNUMBER(FIND("agriculture",C1802)),ISNUMBER(FIND(" crops ",C1802)))</f>
        <v>0</v>
      </c>
      <c r="AF1802" t="b">
        <f>OR(ISNUMBER(FIND("bacteria",C1802)),ISNUMBER(FIND("Bacteria",C1802)),ISNUMBER(FIND("Bacterium",C1802)),ISNUMBER(FIND("bacterium",C1802)),ISNUMBER(FIND(" coli ",C1802)))</f>
        <v>0</v>
      </c>
      <c r="AG1802" t="b">
        <f>OR(ISNUMBER(FIND("fungi",C1802)),ISNUMBER(FIND("Fungi",C1802)),ISNUMBER(FIND("fungus",C1802)),ISNUMBER(FIND("Fungus",C1802)),ISNUMBER(FIND("mushroom",C1802)),ISNUMBER(FIND("Mushroom",C1802)),ISNUMBER(FIND(" mold ",C1802)))</f>
        <v>0</v>
      </c>
      <c r="AH1802" t="b">
        <f>OR(ISNUMBER(FIND("Pig ",C1802)),ISNUMBER(FIND("pig ",C1802)),ISNUMBER(FIND("Pigs ",C1802)),ISNUMBER(FIND("pigs ",C1802)))</f>
        <v>0</v>
      </c>
      <c r="AI1802" t="b">
        <f>OR(ISNUMBER(FIND(" C. elegans",C1802)),ISNUMBER(FIND("Caenorhabditis elegans",C1802)),ISNUMBER(FIND("earthworms",C1802)),ISNUMBER(FIND(" Ficopomatus enigmaticus",C1802)),ISNUMBER(FIND("larva",C1802)),ISNUMBER(FIND("Lumbriculus variegatus",C1802)),ISNUMBER(FIND("nematode",C1802)))</f>
        <v>0</v>
      </c>
      <c r="AJ1802" t="b">
        <f>NOT(OR(AA1802,AB1802,AC1802,AD1802,AE1802,AF1802,AG1802,AH1802,AI1802))</f>
        <v>0</v>
      </c>
      <c r="AL1802" t="b">
        <f>OR(AA1802,AB1802,AD1802,AE1802,AF1802,AG1802,AH1802,AI1802)</f>
        <v>0</v>
      </c>
      <c r="AM1802" t="b">
        <f>IF(Table1[[#This Row],[In vivo?]],IF(Table1[[#This Row],[Cell]],FALSE,TRUE),FALSE)</f>
        <v>0</v>
      </c>
      <c r="AN1802" t="b">
        <f>AND(AC1802,AL1802)</f>
        <v>0</v>
      </c>
      <c r="AO1802" t="b">
        <f>IF(Table1[[#This Row],[Cell]],IF(Table1[[#This Row],[In vivo?]],FALSE,TRUE),FALSE)</f>
        <v>1</v>
      </c>
      <c r="AP1802" t="b">
        <f>NOT(OR(Table1[[#This Row],[In vivo?]],Table1[[#This Row],[Only in Cell]]))</f>
        <v>0</v>
      </c>
      <c r="AQ1802" t="str">
        <f>IF(OR(Table1[[#This Row],[Rodents]],Table1[[#This Row],[Human]],Table1[[#This Row],[Pig]]),OR(ISNUMBER(FIND("pulmonary",C1802)),ISNUMBER(FIND("lung",C1802))),"NA")</f>
        <v>NA</v>
      </c>
      <c r="AR1802" t="str">
        <f>IF(OR(Table1[[#This Row],[Rodents]],Table1[[#This Row],[Human]],Table1[[#This Row],[Pig]]),OR(ISNUMBER(FIND("skin",C1802)),ISNUMBER(FIND("dermal",C1802))),"NA")</f>
        <v>NA</v>
      </c>
      <c r="AS1802" t="str">
        <f>IF(OR(Table1[[#This Row],[Rodents]],Table1[[#This Row],[Human]],Table1[[#This Row],[Pig]]),OR(ISNUMBER(FIND("liver",C1802)),ISNUMBER(FIND("hepat",C1802))),"NA")</f>
        <v>NA</v>
      </c>
      <c r="AT1802" t="str">
        <f>IF(OR(Table1[[#This Row],[Rodents]],Table1[[#This Row],[Human]],Table1[[#This Row],[Pig]]),OR(ISNUMBER(FIND("kidney",C1802)),ISNUMBER(FIND("neph",C1802))),"NA")</f>
        <v>NA</v>
      </c>
      <c r="AU1802" t="str">
        <f>IF(OR(Table1[[#This Row],[Rodents]],Table1[[#This Row],[Human]],Table1[[#This Row],[Pig]]),OR(ISNUMBER(FIND("brain",C1802)),ISNUMBER(FIND("neur",C1802)),ISNUMBER(FIND("nerv",C1802))),"NA")</f>
        <v>NA</v>
      </c>
      <c r="AV1802" t="str">
        <f>IF(OR(Table1[[#This Row],[Rodents]],Table1[[#This Row],[Human]],Table1[[#This Row],[Pig]]),OR(ISNUMBER(FIND("heart",C1802)),ISNUMBER(FIND("cardi",C1802))),"NA")</f>
        <v>NA</v>
      </c>
      <c r="AW1802" t="str">
        <f>IF(OR(Table1[[#This Row],[Rodents]],Table1[[#This Row],[Human]],Table1[[#This Row],[Pig]]),OR(ISNUMBER(FIND("gastro",C1802)),ISNUMBER(FIND("intesti",C1802)),ISNUMBER(FIND("stomach",C1802))),"NA")</f>
        <v>NA</v>
      </c>
      <c r="AX1802" t="str">
        <f>IF(OR(Table1[[#This Row],[Rodents]],Table1[[#This Row],[Human]],Table1[[#This Row],[Pig]]),NOT(OR(AQ1802,AR1802,AS1802,AT1802,AU1802,AV1802,AW1802)),"NA")</f>
        <v>NA</v>
      </c>
      <c r="AY1802" t="b">
        <f>OR(ISNUMBER(FIND("SWCNT",C1802)),ISNUMBER(FIND("SWNT",C1802)),ISNUMBER(FIND("single-wall",C1802)),ISNUMBER(FIND("single wall",C1802)),ISNUMBER(FIND("Single wall",C1802)),ISNUMBER(FIND("Single-wall",C1802)),ISNUMBER(FIND("SWCNT",B1802)),ISNUMBER(FIND("SWNT",B1802)),ISNUMBER(FIND("single-wall",B1802)),ISNUMBER(FIND("single wall",B1802)),ISNUMBER(FIND("Single-wall",B1802)),ISNUMBER(FIND("Single wall",B1802)))</f>
        <v>1</v>
      </c>
      <c r="AZ1802" t="b">
        <f>OR(ISNUMBER(FIND("MWCNT",C1802)),ISNUMBER(FIND("MWNT",C1802)),ISNUMBER(FIND("multi-wall",C1802)),ISNUMBER(FIND("multi wall",C1802)),ISNUMBER(FIND("multiwall",C1802)),ISNUMBER(FIND("Multi-wall",C1802)),ISNUMBER(FIND("Multi wall",C1802)),ISNUMBER(FIND("Multiwall",C1802)),ISNUMBER(FIND("MWCNT",B1802)),ISNUMBER(FIND("MWNT",B1802)),ISNUMBER(FIND("multi-wall",B1802)),ISNUMBER(FIND("multi wall",B1802)),ISNUMBER(FIND("multiwall",B1802)),ISNUMBER(FIND("Multi-wall",B1802)),ISNUMBER(FIND("Multi wall",B1802)),ISNUMBER(FIND("Multiwall",B1802)),ISNUMBER(FIND("Double-wall",B1802)),ISNUMBER(FIND("Double wall",B1802)),ISNUMBER(FIND("Doublewall",B1802)),ISNUMBER(FIND("double-wall",B1802)),ISNUMBER(FIND("double wall",B1802)),ISNUMBER(FIND("doublewall",B1802)))</f>
        <v>1</v>
      </c>
      <c r="BA1802" t="b">
        <f>AND(Table1[[#This Row],[SWCNT]],Table1[[#This Row],[MWCNT]])</f>
        <v>1</v>
      </c>
      <c r="BB1802" t="b">
        <f>IF(Table1[[#This Row],[SWCNT]]=TRUE,FALSE,IF(Table1[[#This Row],[MWCNT]]=TRUE,FALSE,TRUE))</f>
        <v>0</v>
      </c>
      <c r="BC1802" s="18"/>
    </row>
    <row r="1803" spans="1:55" ht="166.5">
      <c r="A1803" t="s">
        <v>5292</v>
      </c>
      <c r="B1803" s="2" t="s">
        <v>5296</v>
      </c>
      <c r="C1803" s="16" t="s">
        <v>5300</v>
      </c>
      <c r="D1803" s="17" t="s">
        <v>4681</v>
      </c>
      <c r="E1803" s="2">
        <v>2010</v>
      </c>
      <c r="F1803" t="b">
        <f>OR(ISNUMBER(FIND("cytotoxic",C1803)),ISNUMBER(FIND("Cytotoxic",C1803)),ISNUMBER(FIND("cellular toxicity",C1803)),ISNUMBER(FIND("cell death",C1803)),ISNUMBER(FIND("viable",C1803)),ISNUMBER(FIND("phytotoxic",C1803)),ISNUMBER(FIND("acute toxicity",C1803)),ISNUMBER(FIND("MTT",C1803)),ISNUMBER(FIND("survival",C1803)),ISNUMBER(FIND("prolifer",C1803)),ISNUMBER(FIND("apoptosis",C1803)),ISNUMBER(FIND("neurotoxic",C1803)),ISNUMBER(FIND("  lysis ",C1803)),ISNUMBER(FIND("necrosis",C1803)),ISNUMBER(FIND("cellular death",C1803))*3,ISNUMBER(FIND("LDH",C1803)),ISNUMBER(FIND("Acute toxicity",C1803)))</f>
        <v>1</v>
      </c>
      <c r="G1803" t="b">
        <f>OR(ISNUMBER(FIND("genotoxic",C1803)),ISNUMBER(FIND("genotoxicity",C1803)),ISNUMBER(FIND("DNA damage",C1803)),ISNUMBER(FIND("DNA",C1803)),ISNUMBER(FIND("RNA",C1803)),ISNUMBER(FIND("mesothelioma",C1803)),ISNUMBER(FIND("carcino",C1803)),ISNUMBER(FIND("mutagen",C1803)),ISNUMBER(FIND("genetic",C1803)))</f>
        <v>0</v>
      </c>
      <c r="H1803" t="b">
        <f>OR(ISNUMBER(FIND("inflammatory",C1803)),ISNUMBER(FIND("inflamm",C1803)))</f>
        <v>0</v>
      </c>
      <c r="I1803" t="b">
        <f>OR(ISNUMBER(FIND("immune",C1803)),ISNUMBER(FIND("immunological",C1803)),ISNUMBER(FIND("interleuk",C1803)),ISNUMBER(FIND("platelet activation",C1803)),ISNUMBER(FIND("monocyte",C1803)),ISNUMBER(FIND("leukocyte",C1803)),ISNUMBER(FIND("cytokine",C1803)),ISNUMBER(FIND("CD4",C1803)),ISNUMBER(FIND("CD8",C1803)),ISNUMBER(FIND("T-cell",C1803)))</f>
        <v>0</v>
      </c>
      <c r="J1803" t="b">
        <f>OR(ISNUMBER(FIND("reactive oxygen",C1803)),ISNUMBER(FIND("ROS",C1803)),ISNUMBER(FIND("free radical",C1803)),ISNUMBER(FIND("oxidative stress",C1803)),ISNUMBER(FIND("peroxid",C1803)),ISNUMBER(FIND("oxidative",C1803)),ISNUMBER(FIND("antioxid",C1803)))</f>
        <v>0</v>
      </c>
      <c r="K1803" t="b">
        <f>OR(ISNUMBER(FIND("autophag",C1803)))</f>
        <v>0</v>
      </c>
      <c r="L1803" t="b">
        <f>OR(ISNUMBER(FIND("morpholog",C1803)))</f>
        <v>0</v>
      </c>
      <c r="M1803" t="b">
        <f>OR(ISNUMBER(FIND("fibrosis",C1803)),ISNUMBER(FIND("Fibrosis",C1803)),ISNUMBER(FIND("fibrot",C1803)))</f>
        <v>0</v>
      </c>
      <c r="N1803" t="b">
        <f>OR(ISNUMBER(FIND("offspring",C1803)),ISNUMBER(FIND("Parental",C1803)),ISNUMBER(FIND("parental",C1803)),ISNUMBER(FIND("germline",C1803)),ISNUMBER(FIND("reproduc",C1803)),ISNUMBER(FIND("embryo",C1803)))</f>
        <v>0</v>
      </c>
      <c r="O1803" t="b">
        <f>OR(ISNUMBER(FIND("metabol",C1803)),ISNUMBER(FIND("Metabol",C1803)),ISNUMBER(FIND("digest",C1803)),ISNUMBER(FIND("mitochon",C1803)))</f>
        <v>0</v>
      </c>
      <c r="P1803" t="b">
        <f>OR(ISNUMBER(FIND("ecotox",C1803)),ISNUMBER(FIND("Ecotox",B1803)),ISNUMBER(FIND("ecotox",B1803)),ISNUMBER(FIND("Ecotox",C1803)))</f>
        <v>0</v>
      </c>
      <c r="Q1803" t="b">
        <f>OR(ISNUMBER(FIND("Bioaccum",C1803)),ISNUMBER(FIND("bioaccum",C1803)),ISNUMBER(FIND("accum",C1803)))</f>
        <v>0</v>
      </c>
      <c r="R1803" t="b">
        <f>OR(ISNUMBER(FIND("Occupation",C1803)),ISNUMBER(FIND("occupation",C1803)),ISNUMBER(FIND("worker",C1803)),ISNUMBER(FIND("workforce",C1803)))</f>
        <v>0</v>
      </c>
      <c r="S1803" t="b">
        <f>NOT(OR(F1803,G1803,H1803,I1803,J1803,K1803,L1803,M1803,N1803,O1803,P1803,Q1803,R1803))</f>
        <v>0</v>
      </c>
      <c r="U1803" t="b">
        <f>OR(Table1[[#This Row],[Inflammation]],Table1[[#This Row],[Immune]])</f>
        <v>0</v>
      </c>
      <c r="V1803" t="str">
        <f>IF(OR(Table1[[#This Row],[Rodents]],Table1[[#This Row],[Human]],Table1[[#This Row],[Pig]]),OR(ISNUMBER(FIND("intratrach",C1803)),ISNUMBER(FIND("nasal ",C1803)),ISNUMBER(FIND("instill",C1803))),"NA")</f>
        <v>NA</v>
      </c>
      <c r="W1803" t="str">
        <f>IF(OR(Table1[[#This Row],[Rodents]],Table1[[#This Row],[Human]],Table1[[#This Row],[Pig]]),OR(ISNUMBER(FIND("dermal",C1803)),ISNUMBER(FIND("skin ",C1803))),"NA")</f>
        <v>NA</v>
      </c>
      <c r="X1803" t="str">
        <f>IF(OR(Table1[[#This Row],[Rodents]],Table1[[#This Row],[Human]],Table1[[#This Row],[Pig]]),OR(ISNUMBER(FIND("injected",C1803)),ISNUMBER(FIND("periton",C1803)),ISNUMBER(FIND("intrascrot",C1803))),"NA")</f>
        <v>NA</v>
      </c>
      <c r="Y1803" t="str">
        <f>IF(OR(Table1[[#This Row],[Rodents]],Table1[[#This Row],[Human]],Table1[[#This Row],[Pig]]),NOT(OR(Table1[[#This Row],[Inhaled/Intratracheal/intranasal]],Table1[[#This Row],[Dermal]],Table1[[#This Row],[Injected]])),"NA")</f>
        <v>NA</v>
      </c>
      <c r="AA1803" t="b">
        <f>OR(ISNUMBER(FIND("fish ",C1803)),ISNUMBER(FIND("Fish ",C1803)),ISNUMBER(FIND("aquatic",C1803)),ISNUMBER(FIND("daphnids",C1803)),ISNUMBER(FIND("Carcinus maenas",C1803)),ISNUMBER(FIND("Daphnia",C1803)),ISNUMBER(FIND("Ruditapes philippinarum",C1803)),ISNUMBER(FIND("daphnia",C1803)),ISNUMBER(FIND("marine",C1803)),ISNUMBER(FIND("mussel",C1803)),ISNUMBER(FIND("algae",C1803)),ISNUMBER(FIND("Donax faba",C1803)),ISNUMBER(FIND("estuarine",C1803)),ISNUMBER(FIND("snail",C1803)),ISNUMBER(FIND("Prorocentrum donghaiense",C1803)) )</f>
        <v>0</v>
      </c>
      <c r="AB1803" t="b">
        <f>OR(ISNUMBER(FIND(" rat ",C1803)),ISNUMBER(FIND(" rats ",C1803)),ISNUMBER(FIND(" Rats ",C1803)),ISNUMBER(FIND(" Rat ",C1803)),ISNUMBER(FIND(" rat.",C1803)),ISNUMBER(FIND(" rats.",C1803)),ISNUMBER(FIND("mouse",C1803)),ISNUMBER(FIND("mice",C1803)), ISNUMBER(FIND(" Mice",C1803)))</f>
        <v>0</v>
      </c>
      <c r="AC1803" t="b">
        <f>OR(ISNUMBER(FIND(" cell ",C1803)),ISNUMBER(FIND("fibroblast",C1803)),ISNUMBER(FIND("macrophage",C1803)),ISNUMBER(FIND("epithelial",C1803)),ISNUMBER(FIND("endothelial",C1803)),ISNUMBER(FIND("neuron",C1803)),ISNUMBER(FIND(" cells ",C1803)),ISNUMBER(FIND("RBC",C1803)),ISNUMBER(FIND("mitochond",C1803)),ISNUMBER(FIND("adipocyte",C1803)),ISNUMBER(FIND("osteo",C1803)),ISNUMBER(FIND("keratin",C1803)),ISNUMBER(FIND(" cell's ",C1803)),ISNUMBER(FIND("eukary",C1803)),ISNUMBER(FIND("sperm",C1803)))</f>
        <v>1</v>
      </c>
      <c r="AD1803" t="b">
        <f>OR(ISNUMBER(FIND("human",B1803)),ISNUMBER(FIND("workers",B1803)),ISNUMBER(FIND("workforces",B1803)),ISNUMBER(FIND("occupational",B1803)),ISNUMBER(FIND("Case report",B1803)),ISNUMBER(FIND("Workplaces",B1803)),ISNUMBER(FIND("worker",B1803)))</f>
        <v>0</v>
      </c>
      <c r="AE1803" t="b">
        <f>OR(ISNUMBER(FIND(" plant ",C1803)),ISNUMBER(FIND("Plant ",C1803)),ISNUMBER(FIND("tomato",C1803)),ISNUMBER(FIND("plants",C1803)),ISNUMBER(FIND("Plants",C1803)),ISNUMBER(FIND("algae",C1803)),ISNUMBER(FIND("lettuce",C1803)),ISNUMBER(FIND("green gram sprouts ",C1803)),ISNUMBER(FIND("Cucurbita pepo",C1803)),ISNUMBER(FIND("bean ",C1803)),ISNUMBER(FIND("chloroplast",C1803)),ISNUMBER(FIND("chlorophyll",C1803)),ISNUMBER(FIND("seedling",C1803)),ISNUMBER(FIND("canola",C1803)),ISNUMBER(FIND("shoot",C1803)),ISNUMBER(FIND("photosynthes",C1803)),ISNUMBER(FIND(" leaves ",C1803)),,ISNUMBER(FIND("agriculture",C1803)),ISNUMBER(FIND(" crops ",C1803)))</f>
        <v>0</v>
      </c>
      <c r="AF1803" t="b">
        <f>OR(ISNUMBER(FIND("bacteria",C1803)),ISNUMBER(FIND("Bacteria",C1803)),ISNUMBER(FIND("Bacterium",C1803)),ISNUMBER(FIND("bacterium",C1803)),ISNUMBER(FIND(" coli ",C1803)))</f>
        <v>0</v>
      </c>
      <c r="AG1803" t="b">
        <f>OR(ISNUMBER(FIND("fungi",C1803)),ISNUMBER(FIND("Fungi",C1803)),ISNUMBER(FIND("fungus",C1803)),ISNUMBER(FIND("Fungus",C1803)),ISNUMBER(FIND("mushroom",C1803)),ISNUMBER(FIND("Mushroom",C1803)),ISNUMBER(FIND(" mold ",C1803)))</f>
        <v>0</v>
      </c>
      <c r="AH1803" t="b">
        <f>OR(ISNUMBER(FIND("Pig ",C1803)),ISNUMBER(FIND("pig ",C1803)),ISNUMBER(FIND("Pigs ",C1803)),ISNUMBER(FIND("pigs ",C1803)))</f>
        <v>0</v>
      </c>
      <c r="AI1803" t="b">
        <f>OR(ISNUMBER(FIND(" C. elegans",C1803)),ISNUMBER(FIND("Caenorhabditis elegans",C1803)),ISNUMBER(FIND("earthworms",C1803)),ISNUMBER(FIND(" Ficopomatus enigmaticus",C1803)),ISNUMBER(FIND("larva",C1803)),ISNUMBER(FIND("Lumbriculus variegatus",C1803)),ISNUMBER(FIND("nematode",C1803)))</f>
        <v>0</v>
      </c>
      <c r="AJ1803" t="b">
        <f>NOT(OR(AA1803,AB1803,AC1803,AD1803,AE1803,AF1803,AG1803,AH1803,AI1803))</f>
        <v>0</v>
      </c>
      <c r="AL1803" t="b">
        <f>OR(AA1803,AB1803,AD1803,AE1803,AF1803,AG1803,AH1803,AI1803)</f>
        <v>0</v>
      </c>
      <c r="AM1803" t="b">
        <f>IF(Table1[[#This Row],[In vivo?]],IF(Table1[[#This Row],[Cell]],FALSE,TRUE),FALSE)</f>
        <v>0</v>
      </c>
      <c r="AN1803" t="b">
        <f>AND(AC1803,AL1803)</f>
        <v>0</v>
      </c>
      <c r="AO1803" t="b">
        <f>IF(Table1[[#This Row],[Cell]],IF(Table1[[#This Row],[In vivo?]],FALSE,TRUE),FALSE)</f>
        <v>1</v>
      </c>
      <c r="AP1803" t="b">
        <f>NOT(OR(Table1[[#This Row],[In vivo?]],Table1[[#This Row],[Only in Cell]]))</f>
        <v>0</v>
      </c>
      <c r="AQ1803" t="str">
        <f>IF(OR(Table1[[#This Row],[Rodents]],Table1[[#This Row],[Human]],Table1[[#This Row],[Pig]]),OR(ISNUMBER(FIND("pulmonary",C1803)),ISNUMBER(FIND("lung",C1803))),"NA")</f>
        <v>NA</v>
      </c>
      <c r="AR1803" t="str">
        <f>IF(OR(Table1[[#This Row],[Rodents]],Table1[[#This Row],[Human]],Table1[[#This Row],[Pig]]),OR(ISNUMBER(FIND("skin",C1803)),ISNUMBER(FIND("dermal",C1803))),"NA")</f>
        <v>NA</v>
      </c>
      <c r="AS1803" t="str">
        <f>IF(OR(Table1[[#This Row],[Rodents]],Table1[[#This Row],[Human]],Table1[[#This Row],[Pig]]),OR(ISNUMBER(FIND("liver",C1803)),ISNUMBER(FIND("hepat",C1803))),"NA")</f>
        <v>NA</v>
      </c>
      <c r="AT1803" t="str">
        <f>IF(OR(Table1[[#This Row],[Rodents]],Table1[[#This Row],[Human]],Table1[[#This Row],[Pig]]),OR(ISNUMBER(FIND("kidney",C1803)),ISNUMBER(FIND("neph",C1803))),"NA")</f>
        <v>NA</v>
      </c>
      <c r="AU1803" t="str">
        <f>IF(OR(Table1[[#This Row],[Rodents]],Table1[[#This Row],[Human]],Table1[[#This Row],[Pig]]),OR(ISNUMBER(FIND("brain",C1803)),ISNUMBER(FIND("neur",C1803)),ISNUMBER(FIND("nerv",C1803))),"NA")</f>
        <v>NA</v>
      </c>
      <c r="AV1803" t="str">
        <f>IF(OR(Table1[[#This Row],[Rodents]],Table1[[#This Row],[Human]],Table1[[#This Row],[Pig]]),OR(ISNUMBER(FIND("heart",C1803)),ISNUMBER(FIND("cardi",C1803))),"NA")</f>
        <v>NA</v>
      </c>
      <c r="AW1803" t="str">
        <f>IF(OR(Table1[[#This Row],[Rodents]],Table1[[#This Row],[Human]],Table1[[#This Row],[Pig]]),OR(ISNUMBER(FIND("gastro",C1803)),ISNUMBER(FIND("intesti",C1803)),ISNUMBER(FIND("stomach",C1803))),"NA")</f>
        <v>NA</v>
      </c>
      <c r="AX1803" t="str">
        <f>IF(OR(Table1[[#This Row],[Rodents]],Table1[[#This Row],[Human]],Table1[[#This Row],[Pig]]),NOT(OR(AQ1803,AR1803,AS1803,AT1803,AU1803,AV1803,AW1803)),"NA")</f>
        <v>NA</v>
      </c>
      <c r="AY1803" t="b">
        <f>OR(ISNUMBER(FIND("SWCNT",C1803)),ISNUMBER(FIND("SWNT",C1803)),ISNUMBER(FIND("single-wall",C1803)),ISNUMBER(FIND("single wall",C1803)),ISNUMBER(FIND("Single wall",C1803)),ISNUMBER(FIND("Single-wall",C1803)),ISNUMBER(FIND("SWCNT",B1803)),ISNUMBER(FIND("SWNT",B1803)),ISNUMBER(FIND("single-wall",B1803)),ISNUMBER(FIND("single wall",B1803)),ISNUMBER(FIND("Single-wall",B1803)),ISNUMBER(FIND("Single wall",B1803)))</f>
        <v>1</v>
      </c>
      <c r="AZ1803" t="b">
        <f>OR(ISNUMBER(FIND("MWCNT",C1803)),ISNUMBER(FIND("MWNT",C1803)),ISNUMBER(FIND("multi-wall",C1803)),ISNUMBER(FIND("multi wall",C1803)),ISNUMBER(FIND("multiwall",C1803)),ISNUMBER(FIND("Multi-wall",C1803)),ISNUMBER(FIND("Multi wall",C1803)),ISNUMBER(FIND("Multiwall",C1803)),ISNUMBER(FIND("MWCNT",B1803)),ISNUMBER(FIND("MWNT",B1803)),ISNUMBER(FIND("multi-wall",B1803)),ISNUMBER(FIND("multi wall",B1803)),ISNUMBER(FIND("multiwall",B1803)),ISNUMBER(FIND("Multi-wall",B1803)),ISNUMBER(FIND("Multi wall",B1803)),ISNUMBER(FIND("Multiwall",B1803)),ISNUMBER(FIND("Double-wall",B1803)),ISNUMBER(FIND("Double wall",B1803)),ISNUMBER(FIND("Doublewall",B1803)),ISNUMBER(FIND("double-wall",B1803)),ISNUMBER(FIND("double wall",B1803)),ISNUMBER(FIND("doublewall",B1803)))</f>
        <v>1</v>
      </c>
      <c r="BA1803" t="b">
        <f>AND(Table1[[#This Row],[SWCNT]],Table1[[#This Row],[MWCNT]])</f>
        <v>1</v>
      </c>
      <c r="BB1803" t="b">
        <f>IF(Table1[[#This Row],[SWCNT]]=TRUE,FALSE,IF(Table1[[#This Row],[MWCNT]]=TRUE,FALSE,TRUE))</f>
        <v>0</v>
      </c>
      <c r="BC1803" s="18"/>
    </row>
    <row r="1804" spans="1:55" ht="333">
      <c r="A1804" t="s">
        <v>5313</v>
      </c>
      <c r="B1804" s="2" t="s">
        <v>5314</v>
      </c>
      <c r="C1804" s="16" t="s">
        <v>5315</v>
      </c>
      <c r="D1804" s="17" t="s">
        <v>2410</v>
      </c>
      <c r="E1804" s="2">
        <v>2010</v>
      </c>
      <c r="F1804" t="b">
        <f>OR(ISNUMBER(FIND("cytotoxic",C1804)),ISNUMBER(FIND("Cytotoxic",C1804)),ISNUMBER(FIND("cellular toxicity",C1804)),ISNUMBER(FIND("cell death",C1804)),ISNUMBER(FIND("viable",C1804)),ISNUMBER(FIND("phytotoxic",C1804)),ISNUMBER(FIND("acute toxicity",C1804)),ISNUMBER(FIND("MTT",C1804)),ISNUMBER(FIND("survival",C1804)),ISNUMBER(FIND("prolifer",C1804)),ISNUMBER(FIND("apoptosis",C1804)),ISNUMBER(FIND("neurotoxic",C1804)),ISNUMBER(FIND("  lysis ",C1804)),ISNUMBER(FIND("necrosis",C1804)),ISNUMBER(FIND("cellular death",C1804))*3,ISNUMBER(FIND("LDH",C1804)),ISNUMBER(FIND("Acute toxicity",C1804)))</f>
        <v>1</v>
      </c>
      <c r="G1804" t="b">
        <f>OR(ISNUMBER(FIND("genotoxic",C1804)),ISNUMBER(FIND("genotoxicity",C1804)),ISNUMBER(FIND("DNA damage",C1804)),ISNUMBER(FIND("DNA",C1804)),ISNUMBER(FIND("RNA",C1804)),ISNUMBER(FIND("mesothelioma",C1804)),ISNUMBER(FIND("carcino",C1804)),ISNUMBER(FIND("mutagen",C1804)),ISNUMBER(FIND("genetic",C1804)))</f>
        <v>1</v>
      </c>
      <c r="H1804" t="b">
        <f>OR(ISNUMBER(FIND("inflammatory",C1804)),ISNUMBER(FIND("inflamm",C1804)))</f>
        <v>0</v>
      </c>
      <c r="I1804" t="b">
        <f>OR(ISNUMBER(FIND("immune",C1804)),ISNUMBER(FIND("immunological",C1804)),ISNUMBER(FIND("interleuk",C1804)),ISNUMBER(FIND("platelet activation",C1804)),ISNUMBER(FIND("monocyte",C1804)),ISNUMBER(FIND("leukocyte",C1804)),ISNUMBER(FIND("cytokine",C1804)),ISNUMBER(FIND("CD4",C1804)),ISNUMBER(FIND("CD8",C1804)),ISNUMBER(FIND("T-cell",C1804)))</f>
        <v>0</v>
      </c>
      <c r="J1804" t="b">
        <f>OR(ISNUMBER(FIND("reactive oxygen",C1804)),ISNUMBER(FIND("ROS",C1804)),ISNUMBER(FIND("free radical",C1804)),ISNUMBER(FIND("oxidative stress",C1804)),ISNUMBER(FIND("peroxid",C1804)),ISNUMBER(FIND("oxidative",C1804)),ISNUMBER(FIND("antioxid",C1804)))</f>
        <v>0</v>
      </c>
      <c r="K1804" t="b">
        <f>OR(ISNUMBER(FIND("autophag",C1804)))</f>
        <v>0</v>
      </c>
      <c r="L1804" t="b">
        <f>OR(ISNUMBER(FIND("morpholog",C1804)))</f>
        <v>0</v>
      </c>
      <c r="M1804" t="b">
        <f>OR(ISNUMBER(FIND("fibrosis",C1804)),ISNUMBER(FIND("Fibrosis",C1804)),ISNUMBER(FIND("fibrot",C1804)))</f>
        <v>0</v>
      </c>
      <c r="N1804" t="b">
        <f>OR(ISNUMBER(FIND("offspring",C1804)),ISNUMBER(FIND("Parental",C1804)),ISNUMBER(FIND("parental",C1804)),ISNUMBER(FIND("germline",C1804)),ISNUMBER(FIND("reproduc",C1804)),ISNUMBER(FIND("embryo",C1804)))</f>
        <v>0</v>
      </c>
      <c r="O1804" t="b">
        <f>OR(ISNUMBER(FIND("metabol",C1804)),ISNUMBER(FIND("Metabol",C1804)),ISNUMBER(FIND("digest",C1804)),ISNUMBER(FIND("mitochon",C1804)))</f>
        <v>0</v>
      </c>
      <c r="P1804" t="b">
        <f>OR(ISNUMBER(FIND("ecotox",C1804)),ISNUMBER(FIND("Ecotox",B1804)),ISNUMBER(FIND("ecotox",B1804)),ISNUMBER(FIND("Ecotox",C1804)))</f>
        <v>0</v>
      </c>
      <c r="Q1804" t="b">
        <f>OR(ISNUMBER(FIND("Bioaccum",C1804)),ISNUMBER(FIND("bioaccum",C1804)),ISNUMBER(FIND("accum",C1804)))</f>
        <v>0</v>
      </c>
      <c r="R1804" t="b">
        <f>OR(ISNUMBER(FIND("Occupation",C1804)),ISNUMBER(FIND("occupation",C1804)),ISNUMBER(FIND("worker",C1804)),ISNUMBER(FIND("workforce",C1804)))</f>
        <v>0</v>
      </c>
      <c r="S1804" t="b">
        <f>NOT(OR(F1804,G1804,H1804,I1804,J1804,K1804,L1804,M1804,N1804,O1804,P1804,Q1804,R1804))</f>
        <v>0</v>
      </c>
      <c r="U1804" t="b">
        <f>OR(Table1[[#This Row],[Inflammation]],Table1[[#This Row],[Immune]])</f>
        <v>0</v>
      </c>
      <c r="V1804" t="b">
        <f>IF(OR(Table1[[#This Row],[Rodents]],Table1[[#This Row],[Human]],Table1[[#This Row],[Pig]]),OR(ISNUMBER(FIND("intratrach",C1804)),ISNUMBER(FIND("nasal ",C1804)),ISNUMBER(FIND("instill",C1804))),"NA")</f>
        <v>0</v>
      </c>
      <c r="W1804" t="b">
        <f>IF(OR(Table1[[#This Row],[Rodents]],Table1[[#This Row],[Human]],Table1[[#This Row],[Pig]]),OR(ISNUMBER(FIND("dermal",C1804)),ISNUMBER(FIND("skin ",C1804))),"NA")</f>
        <v>0</v>
      </c>
      <c r="X1804" t="b">
        <f>IF(OR(Table1[[#This Row],[Rodents]],Table1[[#This Row],[Human]],Table1[[#This Row],[Pig]]),OR(ISNUMBER(FIND("injected",C1804)),ISNUMBER(FIND("periton",C1804)),ISNUMBER(FIND("intrascrot",C1804))),"NA")</f>
        <v>0</v>
      </c>
      <c r="Y1804" t="b">
        <f>IF(OR(Table1[[#This Row],[Rodents]],Table1[[#This Row],[Human]],Table1[[#This Row],[Pig]]),NOT(OR(Table1[[#This Row],[Inhaled/Intratracheal/intranasal]],Table1[[#This Row],[Dermal]],Table1[[#This Row],[Injected]])),"NA")</f>
        <v>1</v>
      </c>
      <c r="AA1804" t="b">
        <f>OR(ISNUMBER(FIND("fish ",C1804)),ISNUMBER(FIND("Fish ",C1804)),ISNUMBER(FIND("aquatic",C1804)),ISNUMBER(FIND("daphnids",C1804)),ISNUMBER(FIND("Carcinus maenas",C1804)),ISNUMBER(FIND("Daphnia",C1804)),ISNUMBER(FIND("Ruditapes philippinarum",C1804)),ISNUMBER(FIND("daphnia",C1804)),ISNUMBER(FIND("marine",C1804)),ISNUMBER(FIND("mussel",C1804)),ISNUMBER(FIND("algae",C1804)),ISNUMBER(FIND("Donax faba",C1804)),ISNUMBER(FIND("estuarine",C1804)),ISNUMBER(FIND("snail",C1804)),ISNUMBER(FIND("Prorocentrum donghaiense",C1804)) )</f>
        <v>0</v>
      </c>
      <c r="AB1804" t="b">
        <f>OR(ISNUMBER(FIND(" rat ",C1804)),ISNUMBER(FIND(" rats ",C1804)),ISNUMBER(FIND(" Rats ",C1804)),ISNUMBER(FIND(" Rat ",C1804)),ISNUMBER(FIND(" rat.",C1804)),ISNUMBER(FIND(" rats.",C1804)),ISNUMBER(FIND("mouse",C1804)),ISNUMBER(FIND("mice",C1804)), ISNUMBER(FIND(" Mice",C1804)))</f>
        <v>1</v>
      </c>
      <c r="AC1804" t="b">
        <f>OR(ISNUMBER(FIND(" cell ",C1804)),ISNUMBER(FIND("fibroblast",C1804)),ISNUMBER(FIND("macrophage",C1804)),ISNUMBER(FIND("epithelial",C1804)),ISNUMBER(FIND("endothelial",C1804)),ISNUMBER(FIND("neuron",C1804)),ISNUMBER(FIND(" cells ",C1804)),ISNUMBER(FIND("RBC",C1804)),ISNUMBER(FIND("mitochond",C1804)),ISNUMBER(FIND("adipocyte",C1804)),ISNUMBER(FIND("osteo",C1804)),ISNUMBER(FIND("keratin",C1804)),ISNUMBER(FIND(" cell's ",C1804)),ISNUMBER(FIND("eukary",C1804)),ISNUMBER(FIND("sperm",C1804)))</f>
        <v>1</v>
      </c>
      <c r="AD1804" t="b">
        <f>OR(ISNUMBER(FIND("human",B1804)),ISNUMBER(FIND("workers",B1804)),ISNUMBER(FIND("workforces",B1804)),ISNUMBER(FIND("occupational",B1804)),ISNUMBER(FIND("Case report",B1804)),ISNUMBER(FIND("Workplaces",B1804)),ISNUMBER(FIND("worker",B1804)))</f>
        <v>0</v>
      </c>
      <c r="AE1804" t="b">
        <f>OR(ISNUMBER(FIND(" plant ",C1804)),ISNUMBER(FIND("Plant ",C1804)),ISNUMBER(FIND("tomato",C1804)),ISNUMBER(FIND("plants",C1804)),ISNUMBER(FIND("Plants",C1804)),ISNUMBER(FIND("algae",C1804)),ISNUMBER(FIND("lettuce",C1804)),ISNUMBER(FIND("green gram sprouts ",C1804)),ISNUMBER(FIND("Cucurbita pepo",C1804)),ISNUMBER(FIND("bean ",C1804)),ISNUMBER(FIND("chloroplast",C1804)),ISNUMBER(FIND("chlorophyll",C1804)),ISNUMBER(FIND("seedling",C1804)),ISNUMBER(FIND("canola",C1804)),ISNUMBER(FIND("shoot",C1804)),ISNUMBER(FIND("photosynthes",C1804)),ISNUMBER(FIND(" leaves ",C1804)),,ISNUMBER(FIND("agriculture",C1804)),ISNUMBER(FIND(" crops ",C1804)))</f>
        <v>0</v>
      </c>
      <c r="AF1804" t="b">
        <f>OR(ISNUMBER(FIND("bacteria",C1804)),ISNUMBER(FIND("Bacteria",C1804)),ISNUMBER(FIND("Bacterium",C1804)),ISNUMBER(FIND("bacterium",C1804)),ISNUMBER(FIND(" coli ",C1804)))</f>
        <v>1</v>
      </c>
      <c r="AG1804" t="b">
        <f>OR(ISNUMBER(FIND("fungi",C1804)),ISNUMBER(FIND("Fungi",C1804)),ISNUMBER(FIND("fungus",C1804)),ISNUMBER(FIND("Fungus",C1804)),ISNUMBER(FIND("mushroom",C1804)),ISNUMBER(FIND("Mushroom",C1804)),ISNUMBER(FIND(" mold ",C1804)))</f>
        <v>0</v>
      </c>
      <c r="AH1804" t="b">
        <f>OR(ISNUMBER(FIND("Pig ",C1804)),ISNUMBER(FIND("pig ",C1804)),ISNUMBER(FIND("Pigs ",C1804)),ISNUMBER(FIND("pigs ",C1804)))</f>
        <v>0</v>
      </c>
      <c r="AI1804" t="b">
        <f>OR(ISNUMBER(FIND(" C. elegans",C1804)),ISNUMBER(FIND("Caenorhabditis elegans",C1804)),ISNUMBER(FIND("earthworms",C1804)),ISNUMBER(FIND(" Ficopomatus enigmaticus",C1804)),ISNUMBER(FIND("larva",C1804)),ISNUMBER(FIND("Lumbriculus variegatus",C1804)),ISNUMBER(FIND("nematode",C1804)))</f>
        <v>0</v>
      </c>
      <c r="AJ1804" t="b">
        <f>NOT(OR(AA1804,AB1804,AC1804,AD1804,AE1804,AF1804,AG1804,AH1804,AI1804))</f>
        <v>0</v>
      </c>
      <c r="AL1804" t="b">
        <f>OR(AA1804,AB1804,AD1804,AE1804,AF1804,AG1804,AH1804,AI1804)</f>
        <v>1</v>
      </c>
      <c r="AM1804" t="b">
        <f>IF(Table1[[#This Row],[In vivo?]],IF(Table1[[#This Row],[Cell]],FALSE,TRUE),FALSE)</f>
        <v>0</v>
      </c>
      <c r="AN1804" t="b">
        <f>AND(AC1804,AL1804)</f>
        <v>1</v>
      </c>
      <c r="AO1804" t="b">
        <f>IF(Table1[[#This Row],[Cell]],IF(Table1[[#This Row],[In vivo?]],FALSE,TRUE),FALSE)</f>
        <v>0</v>
      </c>
      <c r="AP1804" t="b">
        <f>NOT(OR(Table1[[#This Row],[In vivo?]],Table1[[#This Row],[Only in Cell]]))</f>
        <v>0</v>
      </c>
      <c r="AQ1804" t="b">
        <f>IF(OR(Table1[[#This Row],[Rodents]],Table1[[#This Row],[Human]],Table1[[#This Row],[Pig]]),OR(ISNUMBER(FIND("pulmonary",C1804)),ISNUMBER(FIND("lung",C1804))),"NA")</f>
        <v>0</v>
      </c>
      <c r="AR1804" t="b">
        <f>IF(OR(Table1[[#This Row],[Rodents]],Table1[[#This Row],[Human]],Table1[[#This Row],[Pig]]),OR(ISNUMBER(FIND("skin",C1804)),ISNUMBER(FIND("dermal",C1804))),"NA")</f>
        <v>0</v>
      </c>
      <c r="AS1804" t="b">
        <f>IF(OR(Table1[[#This Row],[Rodents]],Table1[[#This Row],[Human]],Table1[[#This Row],[Pig]]),OR(ISNUMBER(FIND("liver",C1804)),ISNUMBER(FIND("hepat",C1804))),"NA")</f>
        <v>1</v>
      </c>
      <c r="AT1804" t="b">
        <f>IF(OR(Table1[[#This Row],[Rodents]],Table1[[#This Row],[Human]],Table1[[#This Row],[Pig]]),OR(ISNUMBER(FIND("kidney",C1804)),ISNUMBER(FIND("neph",C1804))),"NA")</f>
        <v>0</v>
      </c>
      <c r="AU1804" t="b">
        <f>IF(OR(Table1[[#This Row],[Rodents]],Table1[[#This Row],[Human]],Table1[[#This Row],[Pig]]),OR(ISNUMBER(FIND("brain",C1804)),ISNUMBER(FIND("neur",C1804)),ISNUMBER(FIND("nerv",C1804))),"NA")</f>
        <v>0</v>
      </c>
      <c r="AV1804" t="b">
        <f>IF(OR(Table1[[#This Row],[Rodents]],Table1[[#This Row],[Human]],Table1[[#This Row],[Pig]]),OR(ISNUMBER(FIND("heart",C1804)),ISNUMBER(FIND("cardi",C1804))),"NA")</f>
        <v>0</v>
      </c>
      <c r="AW1804" t="b">
        <f>IF(OR(Table1[[#This Row],[Rodents]],Table1[[#This Row],[Human]],Table1[[#This Row],[Pig]]),OR(ISNUMBER(FIND("gastro",C1804)),ISNUMBER(FIND("intesti",C1804)),ISNUMBER(FIND("stomach",C1804))),"NA")</f>
        <v>0</v>
      </c>
      <c r="AX1804" t="b">
        <f>IF(OR(Table1[[#This Row],[Rodents]],Table1[[#This Row],[Human]],Table1[[#This Row],[Pig]]),NOT(OR(AQ1804,AR1804,AS1804,AT1804,AU1804,AV1804,AW1804)),"NA")</f>
        <v>0</v>
      </c>
      <c r="AY1804" t="b">
        <f>OR(ISNUMBER(FIND("SWCNT",C1804)),ISNUMBER(FIND("SWNT",C1804)),ISNUMBER(FIND("single-wall",C1804)),ISNUMBER(FIND("single wall",C1804)),ISNUMBER(FIND("Single wall",C1804)),ISNUMBER(FIND("Single-wall",C1804)),ISNUMBER(FIND("SWCNT",B1804)),ISNUMBER(FIND("SWNT",B1804)),ISNUMBER(FIND("single-wall",B1804)),ISNUMBER(FIND("single wall",B1804)),ISNUMBER(FIND("Single-wall",B1804)),ISNUMBER(FIND("Single wall",B1804)))</f>
        <v>1</v>
      </c>
      <c r="AZ1804" t="b">
        <f>OR(ISNUMBER(FIND("MWCNT",C1804)),ISNUMBER(FIND("MWNT",C1804)),ISNUMBER(FIND("multi-wall",C1804)),ISNUMBER(FIND("multi wall",C1804)),ISNUMBER(FIND("multiwall",C1804)),ISNUMBER(FIND("Multi-wall",C1804)),ISNUMBER(FIND("Multi wall",C1804)),ISNUMBER(FIND("Multiwall",C1804)),ISNUMBER(FIND("MWCNT",B1804)),ISNUMBER(FIND("MWNT",B1804)),ISNUMBER(FIND("multi-wall",B1804)),ISNUMBER(FIND("multi wall",B1804)),ISNUMBER(FIND("multiwall",B1804)),ISNUMBER(FIND("Multi-wall",B1804)),ISNUMBER(FIND("Multi wall",B1804)),ISNUMBER(FIND("Multiwall",B1804)),ISNUMBER(FIND("Double-wall",B1804)),ISNUMBER(FIND("Double wall",B1804)),ISNUMBER(FIND("Doublewall",B1804)),ISNUMBER(FIND("double-wall",B1804)),ISNUMBER(FIND("double wall",B1804)),ISNUMBER(FIND("doublewall",B1804)))</f>
        <v>0</v>
      </c>
      <c r="BA1804" t="b">
        <f>AND(Table1[[#This Row],[SWCNT]],Table1[[#This Row],[MWCNT]])</f>
        <v>0</v>
      </c>
      <c r="BB1804" t="b">
        <f>IF(Table1[[#This Row],[SWCNT]]=TRUE,FALSE,IF(Table1[[#This Row],[MWCNT]]=TRUE,FALSE,TRUE))</f>
        <v>0</v>
      </c>
      <c r="BC1804" s="18"/>
    </row>
    <row r="1805" spans="1:55" ht="277.5">
      <c r="A1805" t="s">
        <v>5316</v>
      </c>
      <c r="B1805" s="2" t="s">
        <v>5317</v>
      </c>
      <c r="C1805" s="16" t="s">
        <v>5318</v>
      </c>
      <c r="D1805" s="17" t="s">
        <v>282</v>
      </c>
      <c r="E1805" s="2">
        <v>2010</v>
      </c>
      <c r="F1805" t="b">
        <f>OR(ISNUMBER(FIND("cytotoxic",C1805)),ISNUMBER(FIND("Cytotoxic",C1805)),ISNUMBER(FIND("cellular toxicity",C1805)),ISNUMBER(FIND("cell death",C1805)),ISNUMBER(FIND("viable",C1805)),ISNUMBER(FIND("phytotoxic",C1805)),ISNUMBER(FIND("acute toxicity",C1805)),ISNUMBER(FIND("MTT",C1805)),ISNUMBER(FIND("survival",C1805)),ISNUMBER(FIND("prolifer",C1805)),ISNUMBER(FIND("apoptosis",C1805)),ISNUMBER(FIND("neurotoxic",C1805)),ISNUMBER(FIND("  lysis ",C1805)),ISNUMBER(FIND("necrosis",C1805)),ISNUMBER(FIND("cellular death",C1805))*3,ISNUMBER(FIND("LDH",C1805)),ISNUMBER(FIND("Acute toxicity",C1805)))</f>
        <v>1</v>
      </c>
      <c r="G1805" t="b">
        <f>OR(ISNUMBER(FIND("genotoxic",C1805)),ISNUMBER(FIND("genotoxicity",C1805)),ISNUMBER(FIND("DNA damage",C1805)),ISNUMBER(FIND("DNA",C1805)),ISNUMBER(FIND("RNA",C1805)),ISNUMBER(FIND("mesothelioma",C1805)),ISNUMBER(FIND("carcino",C1805)),ISNUMBER(FIND("mutagen",C1805)),ISNUMBER(FIND("genetic",C1805)))</f>
        <v>1</v>
      </c>
      <c r="H1805" t="b">
        <f>OR(ISNUMBER(FIND("inflammatory",C1805)),ISNUMBER(FIND("inflamm",C1805)))</f>
        <v>0</v>
      </c>
      <c r="I1805" t="b">
        <f>OR(ISNUMBER(FIND("immune",C1805)),ISNUMBER(FIND("immunological",C1805)),ISNUMBER(FIND("interleuk",C1805)),ISNUMBER(FIND("platelet activation",C1805)),ISNUMBER(FIND("monocyte",C1805)),ISNUMBER(FIND("leukocyte",C1805)),ISNUMBER(FIND("cytokine",C1805)),ISNUMBER(FIND("CD4",C1805)),ISNUMBER(FIND("CD8",C1805)),ISNUMBER(FIND("T-cell",C1805)))</f>
        <v>0</v>
      </c>
      <c r="J1805" t="b">
        <f>OR(ISNUMBER(FIND("reactive oxygen",C1805)),ISNUMBER(FIND("ROS",C1805)),ISNUMBER(FIND("free radical",C1805)),ISNUMBER(FIND("oxidative stress",C1805)),ISNUMBER(FIND("peroxid",C1805)),ISNUMBER(FIND("oxidative",C1805)),ISNUMBER(FIND("antioxid",C1805)))</f>
        <v>1</v>
      </c>
      <c r="K1805" t="b">
        <f>OR(ISNUMBER(FIND("autophag",C1805)))</f>
        <v>0</v>
      </c>
      <c r="L1805" t="b">
        <f>OR(ISNUMBER(FIND("morpholog",C1805)))</f>
        <v>1</v>
      </c>
      <c r="M1805" t="b">
        <f>OR(ISNUMBER(FIND("fibrosis",C1805)),ISNUMBER(FIND("Fibrosis",C1805)),ISNUMBER(FIND("fibrot",C1805)))</f>
        <v>0</v>
      </c>
      <c r="N1805" t="b">
        <f>OR(ISNUMBER(FIND("offspring",C1805)),ISNUMBER(FIND("Parental",C1805)),ISNUMBER(FIND("parental",C1805)),ISNUMBER(FIND("germline",C1805)),ISNUMBER(FIND("reproduc",C1805)),ISNUMBER(FIND("embryo",C1805)))</f>
        <v>0</v>
      </c>
      <c r="O1805" t="b">
        <f>OR(ISNUMBER(FIND("metabol",C1805)),ISNUMBER(FIND("Metabol",C1805)),ISNUMBER(FIND("digest",C1805)),ISNUMBER(FIND("mitochon",C1805)))</f>
        <v>0</v>
      </c>
      <c r="P1805" t="b">
        <f>OR(ISNUMBER(FIND("ecotox",C1805)),ISNUMBER(FIND("Ecotox",B1805)),ISNUMBER(FIND("ecotox",B1805)),ISNUMBER(FIND("Ecotox",C1805)))</f>
        <v>0</v>
      </c>
      <c r="Q1805" t="b">
        <f>OR(ISNUMBER(FIND("Bioaccum",C1805)),ISNUMBER(FIND("bioaccum",C1805)),ISNUMBER(FIND("accum",C1805)))</f>
        <v>0</v>
      </c>
      <c r="R1805" t="b">
        <f>OR(ISNUMBER(FIND("Occupation",C1805)),ISNUMBER(FIND("occupation",C1805)),ISNUMBER(FIND("worker",C1805)),ISNUMBER(FIND("workforce",C1805)))</f>
        <v>0</v>
      </c>
      <c r="S1805" t="b">
        <f>NOT(OR(F1805,G1805,H1805,I1805,J1805,K1805,L1805,M1805,N1805,O1805,P1805,Q1805,R1805))</f>
        <v>0</v>
      </c>
      <c r="U1805" t="b">
        <f>OR(Table1[[#This Row],[Inflammation]],Table1[[#This Row],[Immune]])</f>
        <v>0</v>
      </c>
      <c r="V1805" t="str">
        <f>IF(OR(Table1[[#This Row],[Rodents]],Table1[[#This Row],[Human]],Table1[[#This Row],[Pig]]),OR(ISNUMBER(FIND("intratrach",C1805)),ISNUMBER(FIND("nasal ",C1805)),ISNUMBER(FIND("instill",C1805))),"NA")</f>
        <v>NA</v>
      </c>
      <c r="W1805" t="str">
        <f>IF(OR(Table1[[#This Row],[Rodents]],Table1[[#This Row],[Human]],Table1[[#This Row],[Pig]]),OR(ISNUMBER(FIND("dermal",C1805)),ISNUMBER(FIND("skin ",C1805))),"NA")</f>
        <v>NA</v>
      </c>
      <c r="X1805" t="str">
        <f>IF(OR(Table1[[#This Row],[Rodents]],Table1[[#This Row],[Human]],Table1[[#This Row],[Pig]]),OR(ISNUMBER(FIND("injected",C1805)),ISNUMBER(FIND("periton",C1805)),ISNUMBER(FIND("intrascrot",C1805))),"NA")</f>
        <v>NA</v>
      </c>
      <c r="Y1805" t="str">
        <f>IF(OR(Table1[[#This Row],[Rodents]],Table1[[#This Row],[Human]],Table1[[#This Row],[Pig]]),NOT(OR(Table1[[#This Row],[Inhaled/Intratracheal/intranasal]],Table1[[#This Row],[Dermal]],Table1[[#This Row],[Injected]])),"NA")</f>
        <v>NA</v>
      </c>
      <c r="AA1805" t="b">
        <f>OR(ISNUMBER(FIND("fish ",C1805)),ISNUMBER(FIND("Fish ",C1805)),ISNUMBER(FIND("aquatic",C1805)),ISNUMBER(FIND("daphnids",C1805)),ISNUMBER(FIND("Carcinus maenas",C1805)),ISNUMBER(FIND("Daphnia",C1805)),ISNUMBER(FIND("Ruditapes philippinarum",C1805)),ISNUMBER(FIND("daphnia",C1805)),ISNUMBER(FIND("marine",C1805)),ISNUMBER(FIND("mussel",C1805)),ISNUMBER(FIND("algae",C1805)),ISNUMBER(FIND("Donax faba",C1805)),ISNUMBER(FIND("estuarine",C1805)),ISNUMBER(FIND("snail",C1805)),ISNUMBER(FIND("Prorocentrum donghaiense",C1805)) )</f>
        <v>0</v>
      </c>
      <c r="AB1805" t="b">
        <f>OR(ISNUMBER(FIND(" rat ",C1805)),ISNUMBER(FIND(" rats ",C1805)),ISNUMBER(FIND(" Rats ",C1805)),ISNUMBER(FIND(" Rat ",C1805)),ISNUMBER(FIND(" rat.",C1805)),ISNUMBER(FIND(" rats.",C1805)),ISNUMBER(FIND("mouse",C1805)),ISNUMBER(FIND("mice",C1805)), ISNUMBER(FIND(" Mice",C1805)))</f>
        <v>0</v>
      </c>
      <c r="AC1805" t="b">
        <f>OR(ISNUMBER(FIND(" cell ",C1805)),ISNUMBER(FIND("fibroblast",C1805)),ISNUMBER(FIND("macrophage",C1805)),ISNUMBER(FIND("epithelial",C1805)),ISNUMBER(FIND("endothelial",C1805)),ISNUMBER(FIND("neuron",C1805)),ISNUMBER(FIND(" cells ",C1805)),ISNUMBER(FIND("RBC",C1805)),ISNUMBER(FIND("mitochond",C1805)),ISNUMBER(FIND("adipocyte",C1805)),ISNUMBER(FIND("osteo",C1805)),ISNUMBER(FIND("keratin",C1805)),ISNUMBER(FIND(" cell's ",C1805)),ISNUMBER(FIND("eukary",C1805)),ISNUMBER(FIND("sperm",C1805)))</f>
        <v>1</v>
      </c>
      <c r="AD1805" t="b">
        <f>OR(ISNUMBER(FIND("human",B1805)),ISNUMBER(FIND("workers",B1805)),ISNUMBER(FIND("workforces",B1805)),ISNUMBER(FIND("occupational",B1805)),ISNUMBER(FIND("Case report",B1805)),ISNUMBER(FIND("Workplaces",B1805)),ISNUMBER(FIND("worker",B1805)))</f>
        <v>0</v>
      </c>
      <c r="AE1805" t="b">
        <f>OR(ISNUMBER(FIND(" plant ",C1805)),ISNUMBER(FIND("Plant ",C1805)),ISNUMBER(FIND("tomato",C1805)),ISNUMBER(FIND("plants",C1805)),ISNUMBER(FIND("Plants",C1805)),ISNUMBER(FIND("algae",C1805)),ISNUMBER(FIND("lettuce",C1805)),ISNUMBER(FIND("green gram sprouts ",C1805)),ISNUMBER(FIND("Cucurbita pepo",C1805)),ISNUMBER(FIND("bean ",C1805)),ISNUMBER(FIND("chloroplast",C1805)),ISNUMBER(FIND("chlorophyll",C1805)),ISNUMBER(FIND("seedling",C1805)),ISNUMBER(FIND("canola",C1805)),ISNUMBER(FIND("shoot",C1805)),ISNUMBER(FIND("photosynthes",C1805)),ISNUMBER(FIND(" leaves ",C1805)),,ISNUMBER(FIND("agriculture",C1805)),ISNUMBER(FIND(" crops ",C1805)))</f>
        <v>0</v>
      </c>
      <c r="AF1805" t="b">
        <f>OR(ISNUMBER(FIND("bacteria",C1805)),ISNUMBER(FIND("Bacteria",C1805)),ISNUMBER(FIND("Bacterium",C1805)),ISNUMBER(FIND("bacterium",C1805)),ISNUMBER(FIND(" coli ",C1805)))</f>
        <v>0</v>
      </c>
      <c r="AG1805" t="b">
        <f>OR(ISNUMBER(FIND("fungi",C1805)),ISNUMBER(FIND("Fungi",C1805)),ISNUMBER(FIND("fungus",C1805)),ISNUMBER(FIND("Fungus",C1805)),ISNUMBER(FIND("mushroom",C1805)),ISNUMBER(FIND("Mushroom",C1805)),ISNUMBER(FIND(" mold ",C1805)))</f>
        <v>0</v>
      </c>
      <c r="AH1805" t="b">
        <f>OR(ISNUMBER(FIND("Pig ",C1805)),ISNUMBER(FIND("pig ",C1805)),ISNUMBER(FIND("Pigs ",C1805)),ISNUMBER(FIND("pigs ",C1805)))</f>
        <v>0</v>
      </c>
      <c r="AI1805" t="b">
        <f>OR(ISNUMBER(FIND(" C. elegans",C1805)),ISNUMBER(FIND("Caenorhabditis elegans",C1805)),ISNUMBER(FIND("earthworms",C1805)),ISNUMBER(FIND(" Ficopomatus enigmaticus",C1805)),ISNUMBER(FIND("larva",C1805)),ISNUMBER(FIND("Lumbriculus variegatus",C1805)),ISNUMBER(FIND("nematode",C1805)))</f>
        <v>0</v>
      </c>
      <c r="AJ1805" t="b">
        <f>NOT(OR(AA1805,AB1805,AC1805,AD1805,AE1805,AF1805,AG1805,AH1805,AI1805))</f>
        <v>0</v>
      </c>
      <c r="AL1805" t="b">
        <f>OR(AA1805,AB1805,AD1805,AE1805,AF1805,AG1805,AH1805,AI1805)</f>
        <v>0</v>
      </c>
      <c r="AM1805" t="b">
        <f>IF(Table1[[#This Row],[In vivo?]],IF(Table1[[#This Row],[Cell]],FALSE,TRUE),FALSE)</f>
        <v>0</v>
      </c>
      <c r="AN1805" t="b">
        <f>AND(AC1805,AL1805)</f>
        <v>0</v>
      </c>
      <c r="AO1805" t="b">
        <f>IF(Table1[[#This Row],[Cell]],IF(Table1[[#This Row],[In vivo?]],FALSE,TRUE),FALSE)</f>
        <v>1</v>
      </c>
      <c r="AP1805" t="b">
        <f>NOT(OR(Table1[[#This Row],[In vivo?]],Table1[[#This Row],[Only in Cell]]))</f>
        <v>0</v>
      </c>
      <c r="AQ1805" t="str">
        <f>IF(OR(Table1[[#This Row],[Rodents]],Table1[[#This Row],[Human]],Table1[[#This Row],[Pig]]),OR(ISNUMBER(FIND("pulmonary",C1805)),ISNUMBER(FIND("lung",C1805))),"NA")</f>
        <v>NA</v>
      </c>
      <c r="AR1805" t="str">
        <f>IF(OR(Table1[[#This Row],[Rodents]],Table1[[#This Row],[Human]],Table1[[#This Row],[Pig]]),OR(ISNUMBER(FIND("skin",C1805)),ISNUMBER(FIND("dermal",C1805))),"NA")</f>
        <v>NA</v>
      </c>
      <c r="AS1805" t="str">
        <f>IF(OR(Table1[[#This Row],[Rodents]],Table1[[#This Row],[Human]],Table1[[#This Row],[Pig]]),OR(ISNUMBER(FIND("liver",C1805)),ISNUMBER(FIND("hepat",C1805))),"NA")</f>
        <v>NA</v>
      </c>
      <c r="AT1805" t="str">
        <f>IF(OR(Table1[[#This Row],[Rodents]],Table1[[#This Row],[Human]],Table1[[#This Row],[Pig]]),OR(ISNUMBER(FIND("kidney",C1805)),ISNUMBER(FIND("neph",C1805))),"NA")</f>
        <v>NA</v>
      </c>
      <c r="AU1805" t="str">
        <f>IF(OR(Table1[[#This Row],[Rodents]],Table1[[#This Row],[Human]],Table1[[#This Row],[Pig]]),OR(ISNUMBER(FIND("brain",C1805)),ISNUMBER(FIND("neur",C1805)),ISNUMBER(FIND("nerv",C1805))),"NA")</f>
        <v>NA</v>
      </c>
      <c r="AV1805" t="str">
        <f>IF(OR(Table1[[#This Row],[Rodents]],Table1[[#This Row],[Human]],Table1[[#This Row],[Pig]]),OR(ISNUMBER(FIND("heart",C1805)),ISNUMBER(FIND("cardi",C1805))),"NA")</f>
        <v>NA</v>
      </c>
      <c r="AW1805" t="str">
        <f>IF(OR(Table1[[#This Row],[Rodents]],Table1[[#This Row],[Human]],Table1[[#This Row],[Pig]]),OR(ISNUMBER(FIND("gastro",C1805)),ISNUMBER(FIND("intesti",C1805)),ISNUMBER(FIND("stomach",C1805))),"NA")</f>
        <v>NA</v>
      </c>
      <c r="AX1805" t="str">
        <f>IF(OR(Table1[[#This Row],[Rodents]],Table1[[#This Row],[Human]],Table1[[#This Row],[Pig]]),NOT(OR(AQ1805,AR1805,AS1805,AT1805,AU1805,AV1805,AW1805)),"NA")</f>
        <v>NA</v>
      </c>
      <c r="AY1805" t="b">
        <f>OR(ISNUMBER(FIND("SWCNT",C1805)),ISNUMBER(FIND("SWNT",C1805)),ISNUMBER(FIND("single-wall",C1805)),ISNUMBER(FIND("single wall",C1805)),ISNUMBER(FIND("Single wall",C1805)),ISNUMBER(FIND("Single-wall",C1805)),ISNUMBER(FIND("SWCNT",B1805)),ISNUMBER(FIND("SWNT",B1805)),ISNUMBER(FIND("single-wall",B1805)),ISNUMBER(FIND("single wall",B1805)),ISNUMBER(FIND("Single-wall",B1805)),ISNUMBER(FIND("Single wall",B1805)))</f>
        <v>0</v>
      </c>
      <c r="AZ1805" t="b">
        <f>OR(ISNUMBER(FIND("MWCNT",C1805)),ISNUMBER(FIND("MWNT",C1805)),ISNUMBER(FIND("multi-wall",C1805)),ISNUMBER(FIND("multi wall",C1805)),ISNUMBER(FIND("multiwall",C1805)),ISNUMBER(FIND("Multi-wall",C1805)),ISNUMBER(FIND("Multi wall",C1805)),ISNUMBER(FIND("Multiwall",C1805)),ISNUMBER(FIND("MWCNT",B1805)),ISNUMBER(FIND("MWNT",B1805)),ISNUMBER(FIND("multi-wall",B1805)),ISNUMBER(FIND("multi wall",B1805)),ISNUMBER(FIND("multiwall",B1805)),ISNUMBER(FIND("Multi-wall",B1805)),ISNUMBER(FIND("Multi wall",B1805)),ISNUMBER(FIND("Multiwall",B1805)),ISNUMBER(FIND("Double-wall",B1805)),ISNUMBER(FIND("Double wall",B1805)),ISNUMBER(FIND("Doublewall",B1805)),ISNUMBER(FIND("double-wall",B1805)),ISNUMBER(FIND("double wall",B1805)),ISNUMBER(FIND("doublewall",B1805)))</f>
        <v>1</v>
      </c>
      <c r="BA1805" t="b">
        <f>AND(Table1[[#This Row],[SWCNT]],Table1[[#This Row],[MWCNT]])</f>
        <v>0</v>
      </c>
      <c r="BB1805" t="b">
        <f>IF(Table1[[#This Row],[SWCNT]]=TRUE,FALSE,IF(Table1[[#This Row],[MWCNT]]=TRUE,FALSE,TRUE))</f>
        <v>0</v>
      </c>
      <c r="BC1805" s="18"/>
    </row>
    <row r="1806" spans="1:55" ht="240.5">
      <c r="A1806" t="s">
        <v>5320</v>
      </c>
      <c r="B1806" s="2" t="s">
        <v>5322</v>
      </c>
      <c r="C1806" s="16" t="s">
        <v>5324</v>
      </c>
      <c r="D1806" s="17" t="s">
        <v>375</v>
      </c>
      <c r="E1806" s="2">
        <v>2010</v>
      </c>
      <c r="F1806" t="b">
        <f>OR(ISNUMBER(FIND("cytotoxic",C1806)),ISNUMBER(FIND("Cytotoxic",C1806)),ISNUMBER(FIND("cellular toxicity",C1806)),ISNUMBER(FIND("cell death",C1806)),ISNUMBER(FIND("viable",C1806)),ISNUMBER(FIND("phytotoxic",C1806)),ISNUMBER(FIND("acute toxicity",C1806)),ISNUMBER(FIND("MTT",C1806)),ISNUMBER(FIND("survival",C1806)),ISNUMBER(FIND("prolifer",C1806)),ISNUMBER(FIND("apoptosis",C1806)),ISNUMBER(FIND("neurotoxic",C1806)),ISNUMBER(FIND("  lysis ",C1806)),ISNUMBER(FIND("necrosis",C1806)),ISNUMBER(FIND("cellular death",C1806))*3,ISNUMBER(FIND("LDH",C1806)),ISNUMBER(FIND("Acute toxicity",C1806)))</f>
        <v>1</v>
      </c>
      <c r="G1806" t="b">
        <f>OR(ISNUMBER(FIND("genotoxic",C1806)),ISNUMBER(FIND("genotoxicity",C1806)),ISNUMBER(FIND("DNA damage",C1806)),ISNUMBER(FIND("DNA",C1806)),ISNUMBER(FIND("RNA",C1806)),ISNUMBER(FIND("mesothelioma",C1806)),ISNUMBER(FIND("carcino",C1806)),ISNUMBER(FIND("mutagen",C1806)),ISNUMBER(FIND("genetic",C1806)))</f>
        <v>1</v>
      </c>
      <c r="H1806" t="b">
        <f>OR(ISNUMBER(FIND("inflammatory",C1806)),ISNUMBER(FIND("inflamm",C1806)))</f>
        <v>0</v>
      </c>
      <c r="I1806" t="b">
        <f>OR(ISNUMBER(FIND("immune",C1806)),ISNUMBER(FIND("immunological",C1806)),ISNUMBER(FIND("interleuk",C1806)),ISNUMBER(FIND("platelet activation",C1806)),ISNUMBER(FIND("monocyte",C1806)),ISNUMBER(FIND("leukocyte",C1806)),ISNUMBER(FIND("cytokine",C1806)),ISNUMBER(FIND("CD4",C1806)),ISNUMBER(FIND("CD8",C1806)),ISNUMBER(FIND("T-cell",C1806)))</f>
        <v>1</v>
      </c>
      <c r="J1806" t="b">
        <f>OR(ISNUMBER(FIND("reactive oxygen",C1806)),ISNUMBER(FIND("ROS",C1806)),ISNUMBER(FIND("free radical",C1806)),ISNUMBER(FIND("oxidative stress",C1806)),ISNUMBER(FIND("peroxid",C1806)),ISNUMBER(FIND("oxidative",C1806)),ISNUMBER(FIND("antioxid",C1806)))</f>
        <v>0</v>
      </c>
      <c r="K1806" t="b">
        <f>OR(ISNUMBER(FIND("autophag",C1806)))</f>
        <v>0</v>
      </c>
      <c r="L1806" t="b">
        <f>OR(ISNUMBER(FIND("morpholog",C1806)))</f>
        <v>0</v>
      </c>
      <c r="M1806" t="b">
        <f>OR(ISNUMBER(FIND("fibrosis",C1806)),ISNUMBER(FIND("Fibrosis",C1806)),ISNUMBER(FIND("fibrot",C1806)))</f>
        <v>0</v>
      </c>
      <c r="N1806" t="b">
        <f>OR(ISNUMBER(FIND("offspring",C1806)),ISNUMBER(FIND("Parental",C1806)),ISNUMBER(FIND("parental",C1806)),ISNUMBER(FIND("germline",C1806)),ISNUMBER(FIND("reproduc",C1806)),ISNUMBER(FIND("embryo",C1806)))</f>
        <v>0</v>
      </c>
      <c r="O1806" t="b">
        <f>OR(ISNUMBER(FIND("metabol",C1806)),ISNUMBER(FIND("Metabol",C1806)),ISNUMBER(FIND("digest",C1806)),ISNUMBER(FIND("mitochon",C1806)))</f>
        <v>0</v>
      </c>
      <c r="P1806" t="b">
        <f>OR(ISNUMBER(FIND("ecotox",C1806)),ISNUMBER(FIND("Ecotox",B1806)),ISNUMBER(FIND("ecotox",B1806)),ISNUMBER(FIND("Ecotox",C1806)))</f>
        <v>0</v>
      </c>
      <c r="Q1806" t="b">
        <f>OR(ISNUMBER(FIND("Bioaccum",C1806)),ISNUMBER(FIND("bioaccum",C1806)),ISNUMBER(FIND("accum",C1806)))</f>
        <v>0</v>
      </c>
      <c r="R1806" t="b">
        <f>OR(ISNUMBER(FIND("Occupation",C1806)),ISNUMBER(FIND("occupation",C1806)),ISNUMBER(FIND("worker",C1806)),ISNUMBER(FIND("workforce",C1806)))</f>
        <v>0</v>
      </c>
      <c r="S1806" t="b">
        <f>NOT(OR(F1806,G1806,H1806,I1806,J1806,K1806,L1806,M1806,N1806,O1806,P1806,Q1806,R1806))</f>
        <v>0</v>
      </c>
      <c r="U1806" t="b">
        <f>OR(Table1[[#This Row],[Inflammation]],Table1[[#This Row],[Immune]])</f>
        <v>1</v>
      </c>
      <c r="V1806" t="str">
        <f>IF(OR(Table1[[#This Row],[Rodents]],Table1[[#This Row],[Human]],Table1[[#This Row],[Pig]]),OR(ISNUMBER(FIND("intratrach",C1806)),ISNUMBER(FIND("nasal ",C1806)),ISNUMBER(FIND("instill",C1806))),"NA")</f>
        <v>NA</v>
      </c>
      <c r="W1806" t="str">
        <f>IF(OR(Table1[[#This Row],[Rodents]],Table1[[#This Row],[Human]],Table1[[#This Row],[Pig]]),OR(ISNUMBER(FIND("dermal",C1806)),ISNUMBER(FIND("skin ",C1806))),"NA")</f>
        <v>NA</v>
      </c>
      <c r="X1806" t="str">
        <f>IF(OR(Table1[[#This Row],[Rodents]],Table1[[#This Row],[Human]],Table1[[#This Row],[Pig]]),OR(ISNUMBER(FIND("injected",C1806)),ISNUMBER(FIND("periton",C1806)),ISNUMBER(FIND("intrascrot",C1806))),"NA")</f>
        <v>NA</v>
      </c>
      <c r="Y1806" t="str">
        <f>IF(OR(Table1[[#This Row],[Rodents]],Table1[[#This Row],[Human]],Table1[[#This Row],[Pig]]),NOT(OR(Table1[[#This Row],[Inhaled/Intratracheal/intranasal]],Table1[[#This Row],[Dermal]],Table1[[#This Row],[Injected]])),"NA")</f>
        <v>NA</v>
      </c>
      <c r="AA1806" t="b">
        <f>OR(ISNUMBER(FIND("fish ",C1806)),ISNUMBER(FIND("Fish ",C1806)),ISNUMBER(FIND("aquatic",C1806)),ISNUMBER(FIND("daphnids",C1806)),ISNUMBER(FIND("Carcinus maenas",C1806)),ISNUMBER(FIND("Daphnia",C1806)),ISNUMBER(FIND("Ruditapes philippinarum",C1806)),ISNUMBER(FIND("daphnia",C1806)),ISNUMBER(FIND("marine",C1806)),ISNUMBER(FIND("mussel",C1806)),ISNUMBER(FIND("algae",C1806)),ISNUMBER(FIND("Donax faba",C1806)),ISNUMBER(FIND("estuarine",C1806)),ISNUMBER(FIND("snail",C1806)),ISNUMBER(FIND("Prorocentrum donghaiense",C1806)) )</f>
        <v>0</v>
      </c>
      <c r="AB1806" t="b">
        <f>OR(ISNUMBER(FIND(" rat ",C1806)),ISNUMBER(FIND(" rats ",C1806)),ISNUMBER(FIND(" Rats ",C1806)),ISNUMBER(FIND(" Rat ",C1806)),ISNUMBER(FIND(" rat.",C1806)),ISNUMBER(FIND(" rats.",C1806)),ISNUMBER(FIND("mouse",C1806)),ISNUMBER(FIND("mice",C1806)), ISNUMBER(FIND(" Mice",C1806)))</f>
        <v>0</v>
      </c>
      <c r="AC1806" t="b">
        <f>OR(ISNUMBER(FIND(" cell ",C1806)),ISNUMBER(FIND("fibroblast",C1806)),ISNUMBER(FIND("macrophage",C1806)),ISNUMBER(FIND("epithelial",C1806)),ISNUMBER(FIND("endothelial",C1806)),ISNUMBER(FIND("neuron",C1806)),ISNUMBER(FIND(" cells ",C1806)),ISNUMBER(FIND("RBC",C1806)),ISNUMBER(FIND("mitochond",C1806)),ISNUMBER(FIND("adipocyte",C1806)),ISNUMBER(FIND("osteo",C1806)),ISNUMBER(FIND("keratin",C1806)),ISNUMBER(FIND(" cell's ",C1806)),ISNUMBER(FIND("eukary",C1806)),ISNUMBER(FIND("sperm",C1806)))</f>
        <v>1</v>
      </c>
      <c r="AD1806" t="b">
        <v>0</v>
      </c>
      <c r="AE1806" t="b">
        <f>OR(ISNUMBER(FIND(" plant ",C1806)),ISNUMBER(FIND("Plant ",C1806)),ISNUMBER(FIND("tomato",C1806)),ISNUMBER(FIND("plants",C1806)),ISNUMBER(FIND("Plants",C1806)),ISNUMBER(FIND("algae",C1806)),ISNUMBER(FIND("lettuce",C1806)),ISNUMBER(FIND("green gram sprouts ",C1806)),ISNUMBER(FIND("Cucurbita pepo",C1806)),ISNUMBER(FIND("bean ",C1806)),ISNUMBER(FIND("chloroplast",C1806)),ISNUMBER(FIND("chlorophyll",C1806)),ISNUMBER(FIND("seedling",C1806)),ISNUMBER(FIND("canola",C1806)),ISNUMBER(FIND("shoot",C1806)),ISNUMBER(FIND("photosynthes",C1806)),ISNUMBER(FIND(" leaves ",C1806)),,ISNUMBER(FIND("agriculture",C1806)),ISNUMBER(FIND(" crops ",C1806)))</f>
        <v>0</v>
      </c>
      <c r="AF1806" t="b">
        <f>OR(ISNUMBER(FIND("bacteria",C1806)),ISNUMBER(FIND("Bacteria",C1806)),ISNUMBER(FIND("Bacterium",C1806)),ISNUMBER(FIND("bacterium",C1806)),ISNUMBER(FIND(" coli ",C1806)))</f>
        <v>0</v>
      </c>
      <c r="AG1806" t="b">
        <f>OR(ISNUMBER(FIND("fungi",C1806)),ISNUMBER(FIND("Fungi",C1806)),ISNUMBER(FIND("fungus",C1806)),ISNUMBER(FIND("Fungus",C1806)),ISNUMBER(FIND("mushroom",C1806)),ISNUMBER(FIND("Mushroom",C1806)),ISNUMBER(FIND(" mold ",C1806)))</f>
        <v>0</v>
      </c>
      <c r="AH1806" t="b">
        <f>OR(ISNUMBER(FIND("Pig ",C1806)),ISNUMBER(FIND("pig ",C1806)),ISNUMBER(FIND("Pigs ",C1806)),ISNUMBER(FIND("pigs ",C1806)))</f>
        <v>0</v>
      </c>
      <c r="AI1806" t="b">
        <f>OR(ISNUMBER(FIND(" C. elegans",C1806)),ISNUMBER(FIND("Caenorhabditis elegans",C1806)),ISNUMBER(FIND("earthworms",C1806)),ISNUMBER(FIND(" Ficopomatus enigmaticus",C1806)),ISNUMBER(FIND("larva",C1806)),ISNUMBER(FIND("Lumbriculus variegatus",C1806)),ISNUMBER(FIND("nematode",C1806)))</f>
        <v>0</v>
      </c>
      <c r="AJ1806" t="b">
        <f>NOT(OR(AA1806,AB1806,AC1806,AD1806,AE1806,AF1806,AG1806,AH1806,AI1806))</f>
        <v>0</v>
      </c>
      <c r="AL1806" t="b">
        <f>OR(AA1806,AB1806,AD1806,AE1806,AF1806,AG1806,AH1806,AI1806)</f>
        <v>0</v>
      </c>
      <c r="AM1806" t="b">
        <f>IF(Table1[[#This Row],[In vivo?]],IF(Table1[[#This Row],[Cell]],FALSE,TRUE),FALSE)</f>
        <v>0</v>
      </c>
      <c r="AN1806" t="b">
        <f>AND(AC1806,AL1806)</f>
        <v>0</v>
      </c>
      <c r="AO1806" t="b">
        <f>IF(Table1[[#This Row],[Cell]],IF(Table1[[#This Row],[In vivo?]],FALSE,TRUE),FALSE)</f>
        <v>1</v>
      </c>
      <c r="AP1806" t="b">
        <f>NOT(OR(Table1[[#This Row],[In vivo?]],Table1[[#This Row],[Only in Cell]]))</f>
        <v>0</v>
      </c>
      <c r="AQ1806" t="str">
        <f>IF(OR(Table1[[#This Row],[Rodents]],Table1[[#This Row],[Human]],Table1[[#This Row],[Pig]]),OR(ISNUMBER(FIND("pulmonary",C1806)),ISNUMBER(FIND("lung",C1806))),"NA")</f>
        <v>NA</v>
      </c>
      <c r="AR1806" t="str">
        <f>IF(OR(Table1[[#This Row],[Rodents]],Table1[[#This Row],[Human]],Table1[[#This Row],[Pig]]),OR(ISNUMBER(FIND("skin",C1806)),ISNUMBER(FIND("dermal",C1806))),"NA")</f>
        <v>NA</v>
      </c>
      <c r="AS1806" t="str">
        <f>IF(OR(Table1[[#This Row],[Rodents]],Table1[[#This Row],[Human]],Table1[[#This Row],[Pig]]),OR(ISNUMBER(FIND("liver",C1806)),ISNUMBER(FIND("hepat",C1806))),"NA")</f>
        <v>NA</v>
      </c>
      <c r="AT1806" t="str">
        <f>IF(OR(Table1[[#This Row],[Rodents]],Table1[[#This Row],[Human]],Table1[[#This Row],[Pig]]),OR(ISNUMBER(FIND("kidney",C1806)),ISNUMBER(FIND("neph",C1806))),"NA")</f>
        <v>NA</v>
      </c>
      <c r="AU1806" t="str">
        <f>IF(OR(Table1[[#This Row],[Rodents]],Table1[[#This Row],[Human]],Table1[[#This Row],[Pig]]),OR(ISNUMBER(FIND("brain",C1806)),ISNUMBER(FIND("neur",C1806)),ISNUMBER(FIND("nerv",C1806))),"NA")</f>
        <v>NA</v>
      </c>
      <c r="AV1806" t="str">
        <f>IF(OR(Table1[[#This Row],[Rodents]],Table1[[#This Row],[Human]],Table1[[#This Row],[Pig]]),OR(ISNUMBER(FIND("heart",C1806)),ISNUMBER(FIND("cardi",C1806))),"NA")</f>
        <v>NA</v>
      </c>
      <c r="AW1806" t="str">
        <f>IF(OR(Table1[[#This Row],[Rodents]],Table1[[#This Row],[Human]],Table1[[#This Row],[Pig]]),OR(ISNUMBER(FIND("gastro",C1806)),ISNUMBER(FIND("intesti",C1806)),ISNUMBER(FIND("stomach",C1806))),"NA")</f>
        <v>NA</v>
      </c>
      <c r="AX1806" t="str">
        <f>IF(OR(Table1[[#This Row],[Rodents]],Table1[[#This Row],[Human]],Table1[[#This Row],[Pig]]),NOT(OR(AQ1806,AR1806,AS1806,AT1806,AU1806,AV1806,AW1806)),"NA")</f>
        <v>NA</v>
      </c>
      <c r="AY1806" t="b">
        <f>OR(ISNUMBER(FIND("SWCNT",C1806)),ISNUMBER(FIND("SWNT",C1806)),ISNUMBER(FIND("single-wall",C1806)),ISNUMBER(FIND("single wall",C1806)),ISNUMBER(FIND("Single wall",C1806)),ISNUMBER(FIND("Single-wall",C1806)),ISNUMBER(FIND("SWCNT",B1806)),ISNUMBER(FIND("SWNT",B1806)),ISNUMBER(FIND("single-wall",B1806)),ISNUMBER(FIND("single wall",B1806)),ISNUMBER(FIND("Single-wall",B1806)),ISNUMBER(FIND("Single wall",B1806)))</f>
        <v>1</v>
      </c>
      <c r="AZ1806" t="b">
        <f>OR(ISNUMBER(FIND("MWCNT",C1806)),ISNUMBER(FIND("MWNT",C1806)),ISNUMBER(FIND("multi-wall",C1806)),ISNUMBER(FIND("multi wall",C1806)),ISNUMBER(FIND("multiwall",C1806)),ISNUMBER(FIND("Multi-wall",C1806)),ISNUMBER(FIND("Multi wall",C1806)),ISNUMBER(FIND("Multiwall",C1806)),ISNUMBER(FIND("MWCNT",B1806)),ISNUMBER(FIND("MWNT",B1806)),ISNUMBER(FIND("multi-wall",B1806)),ISNUMBER(FIND("multi wall",B1806)),ISNUMBER(FIND("multiwall",B1806)),ISNUMBER(FIND("Multi-wall",B1806)),ISNUMBER(FIND("Multi wall",B1806)),ISNUMBER(FIND("Multiwall",B1806)),ISNUMBER(FIND("Double-wall",B1806)),ISNUMBER(FIND("Double wall",B1806)),ISNUMBER(FIND("Doublewall",B1806)),ISNUMBER(FIND("double-wall",B1806)),ISNUMBER(FIND("double wall",B1806)),ISNUMBER(FIND("doublewall",B1806)))</f>
        <v>1</v>
      </c>
      <c r="BA1806" t="b">
        <f>AND(Table1[[#This Row],[SWCNT]],Table1[[#This Row],[MWCNT]])</f>
        <v>1</v>
      </c>
      <c r="BB1806" t="b">
        <f>IF(Table1[[#This Row],[SWCNT]]=TRUE,FALSE,IF(Table1[[#This Row],[MWCNT]]=TRUE,FALSE,TRUE))</f>
        <v>0</v>
      </c>
      <c r="BC1806" s="18"/>
    </row>
    <row r="1807" spans="1:55" ht="129.5">
      <c r="A1807" t="s">
        <v>5325</v>
      </c>
      <c r="B1807" s="2" t="s">
        <v>5326</v>
      </c>
      <c r="C1807" s="16" t="s">
        <v>5327</v>
      </c>
      <c r="D1807" s="17" t="s">
        <v>403</v>
      </c>
      <c r="E1807" s="2">
        <v>2009</v>
      </c>
      <c r="F1807" t="b">
        <f>OR(ISNUMBER(FIND("cytotoxic",C1807)),ISNUMBER(FIND("Cytotoxic",C1807)),ISNUMBER(FIND("cellular toxicity",C1807)),ISNUMBER(FIND("cell death",C1807)),ISNUMBER(FIND("viable",C1807)),ISNUMBER(FIND("phytotoxic",C1807)),ISNUMBER(FIND("acute toxicity",C1807)),ISNUMBER(FIND("MTT",C1807)),ISNUMBER(FIND("survival",C1807)),ISNUMBER(FIND("prolifer",C1807)),ISNUMBER(FIND("apoptosis",C1807)),ISNUMBER(FIND("neurotoxic",C1807)),ISNUMBER(FIND("  lysis ",C1807)),ISNUMBER(FIND("necrosis",C1807)),ISNUMBER(FIND("cellular death",C1807))*3,ISNUMBER(FIND("LDH",C1807)),ISNUMBER(FIND("Acute toxicity",C1807)))</f>
        <v>1</v>
      </c>
      <c r="G1807" t="b">
        <f>OR(ISNUMBER(FIND("genotoxic",C1807)),ISNUMBER(FIND("genotoxicity",C1807)),ISNUMBER(FIND("DNA damage",C1807)),ISNUMBER(FIND("DNA",C1807)),ISNUMBER(FIND("RNA",C1807)),ISNUMBER(FIND("mesothelioma",C1807)),ISNUMBER(FIND("carcino",C1807)),ISNUMBER(FIND("mutagen",C1807)),ISNUMBER(FIND("genetic",C1807)))</f>
        <v>1</v>
      </c>
      <c r="H1807" t="b">
        <f>OR(ISNUMBER(FIND("inflammatory",C1807)),ISNUMBER(FIND("inflamm",C1807)))</f>
        <v>0</v>
      </c>
      <c r="I1807" t="b">
        <f>OR(ISNUMBER(FIND("immune",C1807)),ISNUMBER(FIND("immunological",C1807)),ISNUMBER(FIND("interleuk",C1807)),ISNUMBER(FIND("platelet activation",C1807)),ISNUMBER(FIND("monocyte",C1807)),ISNUMBER(FIND("leukocyte",C1807)),ISNUMBER(FIND("cytokine",C1807)),ISNUMBER(FIND("CD4",C1807)),ISNUMBER(FIND("CD8",C1807)),ISNUMBER(FIND("T-cell",C1807)))</f>
        <v>0</v>
      </c>
      <c r="J1807" t="b">
        <f>OR(ISNUMBER(FIND("reactive oxygen",C1807)),ISNUMBER(FIND("ROS",C1807)),ISNUMBER(FIND("free radical",C1807)),ISNUMBER(FIND("oxidative stress",C1807)),ISNUMBER(FIND("peroxid",C1807)),ISNUMBER(FIND("oxidative",C1807)),ISNUMBER(FIND("antioxid",C1807)))</f>
        <v>0</v>
      </c>
      <c r="K1807" t="b">
        <f>OR(ISNUMBER(FIND("autophag",C1807)))</f>
        <v>0</v>
      </c>
      <c r="L1807" t="b">
        <f>OR(ISNUMBER(FIND("morpholog",C1807)))</f>
        <v>0</v>
      </c>
      <c r="M1807" t="b">
        <f>OR(ISNUMBER(FIND("fibrosis",C1807)),ISNUMBER(FIND("Fibrosis",C1807)),ISNUMBER(FIND("fibrot",C1807)))</f>
        <v>0</v>
      </c>
      <c r="N1807" t="b">
        <f>OR(ISNUMBER(FIND("offspring",C1807)),ISNUMBER(FIND("Parental",C1807)),ISNUMBER(FIND("parental",C1807)),ISNUMBER(FIND("germline",C1807)),ISNUMBER(FIND("reproduc",C1807)),ISNUMBER(FIND("embryo",C1807)))</f>
        <v>0</v>
      </c>
      <c r="O1807" t="b">
        <f>OR(ISNUMBER(FIND("metabol",C1807)),ISNUMBER(FIND("Metabol",C1807)),ISNUMBER(FIND("digest",C1807)),ISNUMBER(FIND("mitochon",C1807)))</f>
        <v>0</v>
      </c>
      <c r="P1807" t="b">
        <f>OR(ISNUMBER(FIND("ecotox",C1807)),ISNUMBER(FIND("Ecotox",B1807)),ISNUMBER(FIND("ecotox",B1807)),ISNUMBER(FIND("Ecotox",C1807)))</f>
        <v>0</v>
      </c>
      <c r="Q1807" t="b">
        <f>OR(ISNUMBER(FIND("Bioaccum",C1807)),ISNUMBER(FIND("bioaccum",C1807)),ISNUMBER(FIND("accum",C1807)))</f>
        <v>0</v>
      </c>
      <c r="R1807" t="b">
        <f>OR(ISNUMBER(FIND("Occupation",C1807)),ISNUMBER(FIND("occupation",C1807)),ISNUMBER(FIND("worker",C1807)),ISNUMBER(FIND("workforce",C1807)))</f>
        <v>0</v>
      </c>
      <c r="S1807" t="b">
        <f>NOT(OR(F1807,G1807,H1807,I1807,J1807,K1807,L1807,M1807,N1807,O1807,P1807,Q1807,R1807))</f>
        <v>0</v>
      </c>
      <c r="U1807" t="b">
        <f>OR(Table1[[#This Row],[Inflammation]],Table1[[#This Row],[Immune]])</f>
        <v>0</v>
      </c>
      <c r="V1807" t="b">
        <f>IF(OR(Table1[[#This Row],[Rodents]],Table1[[#This Row],[Human]],Table1[[#This Row],[Pig]]),OR(ISNUMBER(FIND("intratrach",C1807)),ISNUMBER(FIND("nasal ",C1807)),ISNUMBER(FIND("instill",C1807))),"NA")</f>
        <v>0</v>
      </c>
      <c r="W1807" t="b">
        <f>IF(OR(Table1[[#This Row],[Rodents]],Table1[[#This Row],[Human]],Table1[[#This Row],[Pig]]),OR(ISNUMBER(FIND("dermal",C1807)),ISNUMBER(FIND("skin ",C1807))),"NA")</f>
        <v>0</v>
      </c>
      <c r="X1807" t="b">
        <f>IF(OR(Table1[[#This Row],[Rodents]],Table1[[#This Row],[Human]],Table1[[#This Row],[Pig]]),OR(ISNUMBER(FIND("injected",C1807)),ISNUMBER(FIND("periton",C1807)),ISNUMBER(FIND("intrascrot",C1807))),"NA")</f>
        <v>0</v>
      </c>
      <c r="Y1807" t="b">
        <f>IF(OR(Table1[[#This Row],[Rodents]],Table1[[#This Row],[Human]],Table1[[#This Row],[Pig]]),NOT(OR(Table1[[#This Row],[Inhaled/Intratracheal/intranasal]],Table1[[#This Row],[Dermal]],Table1[[#This Row],[Injected]])),"NA")</f>
        <v>1</v>
      </c>
      <c r="AA1807" t="b">
        <f>OR(ISNUMBER(FIND("fish ",C1807)),ISNUMBER(FIND("Fish ",C1807)),ISNUMBER(FIND("aquatic",C1807)),ISNUMBER(FIND("daphnids",C1807)),ISNUMBER(FIND("Carcinus maenas",C1807)),ISNUMBER(FIND("Daphnia",C1807)),ISNUMBER(FIND("Ruditapes philippinarum",C1807)),ISNUMBER(FIND("daphnia",C1807)),ISNUMBER(FIND("marine",C1807)),ISNUMBER(FIND("mussel",C1807)),ISNUMBER(FIND("algae",C1807)),ISNUMBER(FIND("Donax faba",C1807)),ISNUMBER(FIND("estuarine",C1807)),ISNUMBER(FIND("snail",C1807)),ISNUMBER(FIND("Prorocentrum donghaiense",C1807)) )</f>
        <v>0</v>
      </c>
      <c r="AB1807" t="b">
        <f>OR(ISNUMBER(FIND(" rat ",C1807)),ISNUMBER(FIND(" rats ",C1807)),ISNUMBER(FIND(" Rats ",C1807)),ISNUMBER(FIND(" Rat ",C1807)),ISNUMBER(FIND(" rat.",C1807)),ISNUMBER(FIND(" rats.",C1807)),ISNUMBER(FIND("mouse",C1807)),ISNUMBER(FIND("mice",C1807)), ISNUMBER(FIND(" Mice",C1807)))</f>
        <v>1</v>
      </c>
      <c r="AC1807" t="b">
        <f>OR(ISNUMBER(FIND(" cell ",C1807)),ISNUMBER(FIND("fibroblast",C1807)),ISNUMBER(FIND("macrophage",C1807)),ISNUMBER(FIND("epithelial",C1807)),ISNUMBER(FIND("endothelial",C1807)),ISNUMBER(FIND("neuron",C1807)),ISNUMBER(FIND(" cells ",C1807)),ISNUMBER(FIND("RBC",C1807)),ISNUMBER(FIND("mitochond",C1807)),ISNUMBER(FIND("adipocyte",C1807)),ISNUMBER(FIND("osteo",C1807)),ISNUMBER(FIND("keratin",C1807)),ISNUMBER(FIND(" cell's ",C1807)),ISNUMBER(FIND("eukary",C1807)),ISNUMBER(FIND("sperm",C1807)))</f>
        <v>1</v>
      </c>
      <c r="AD1807" t="b">
        <f>OR(ISNUMBER(FIND("human",B1807)),ISNUMBER(FIND("workers",B1807)),ISNUMBER(FIND("workforces",B1807)),ISNUMBER(FIND("occupational",B1807)),ISNUMBER(FIND("Case report",B1807)),ISNUMBER(FIND("Workplaces",B1807)),ISNUMBER(FIND("worker",B1807)))</f>
        <v>0</v>
      </c>
      <c r="AE1807" t="b">
        <f>OR(ISNUMBER(FIND(" plant ",C1807)),ISNUMBER(FIND("Plant ",C1807)),ISNUMBER(FIND("tomato",C1807)),ISNUMBER(FIND("plants",C1807)),ISNUMBER(FIND("Plants",C1807)),ISNUMBER(FIND("algae",C1807)),ISNUMBER(FIND("lettuce",C1807)),ISNUMBER(FIND("green gram sprouts ",C1807)),ISNUMBER(FIND("Cucurbita pepo",C1807)),ISNUMBER(FIND("bean ",C1807)),ISNUMBER(FIND("chloroplast",C1807)),ISNUMBER(FIND("chlorophyll",C1807)),ISNUMBER(FIND("seedling",C1807)),ISNUMBER(FIND("canola",C1807)),ISNUMBER(FIND("shoot",C1807)),ISNUMBER(FIND("photosynthes",C1807)),ISNUMBER(FIND(" leaves ",C1807)),,ISNUMBER(FIND("agriculture",C1807)),ISNUMBER(FIND(" crops ",C1807)))</f>
        <v>0</v>
      </c>
      <c r="AF1807" t="b">
        <f>OR(ISNUMBER(FIND("bacteria",C1807)),ISNUMBER(FIND("Bacteria",C1807)),ISNUMBER(FIND("Bacterium",C1807)),ISNUMBER(FIND("bacterium",C1807)),ISNUMBER(FIND(" coli ",C1807)))</f>
        <v>0</v>
      </c>
      <c r="AG1807" t="b">
        <f>OR(ISNUMBER(FIND("fungi",C1807)),ISNUMBER(FIND("Fungi",C1807)),ISNUMBER(FIND("fungus",C1807)),ISNUMBER(FIND("Fungus",C1807)),ISNUMBER(FIND("mushroom",C1807)),ISNUMBER(FIND("Mushroom",C1807)),ISNUMBER(FIND(" mold ",C1807)))</f>
        <v>0</v>
      </c>
      <c r="AH1807" t="b">
        <f>OR(ISNUMBER(FIND("Pig ",C1807)),ISNUMBER(FIND("pig ",C1807)),ISNUMBER(FIND("Pigs ",C1807)),ISNUMBER(FIND("pigs ",C1807)))</f>
        <v>0</v>
      </c>
      <c r="AI1807" t="b">
        <f>OR(ISNUMBER(FIND(" C. elegans",C1807)),ISNUMBER(FIND("Caenorhabditis elegans",C1807)),ISNUMBER(FIND("earthworms",C1807)),ISNUMBER(FIND(" Ficopomatus enigmaticus",C1807)),ISNUMBER(FIND("larva",C1807)),ISNUMBER(FIND("Lumbriculus variegatus",C1807)),ISNUMBER(FIND("nematode",C1807)))</f>
        <v>0</v>
      </c>
      <c r="AJ1807" t="b">
        <f>NOT(OR(AA1807,AB1807,AC1807,AD1807,AE1807,AF1807,AG1807,AH1807,AI1807))</f>
        <v>0</v>
      </c>
      <c r="AL1807" t="b">
        <f>OR(AA1807,AB1807,AD1807,AE1807,AF1807,AG1807,AH1807,AI1807)</f>
        <v>1</v>
      </c>
      <c r="AM1807" t="b">
        <f>IF(Table1[[#This Row],[In vivo?]],IF(Table1[[#This Row],[Cell]],FALSE,TRUE),FALSE)</f>
        <v>0</v>
      </c>
      <c r="AN1807" t="b">
        <f>AND(AC1807,AL1807)</f>
        <v>1</v>
      </c>
      <c r="AO1807" t="b">
        <f>IF(Table1[[#This Row],[Cell]],IF(Table1[[#This Row],[In vivo?]],FALSE,TRUE),FALSE)</f>
        <v>0</v>
      </c>
      <c r="AP1807" t="b">
        <f>NOT(OR(Table1[[#This Row],[In vivo?]],Table1[[#This Row],[Only in Cell]]))</f>
        <v>0</v>
      </c>
      <c r="AQ1807" t="b">
        <f>IF(OR(Table1[[#This Row],[Rodents]],Table1[[#This Row],[Human]],Table1[[#This Row],[Pig]]),OR(ISNUMBER(FIND("pulmonary",C1807)),ISNUMBER(FIND("lung",C1807))),"NA")</f>
        <v>1</v>
      </c>
      <c r="AR1807" t="b">
        <f>IF(OR(Table1[[#This Row],[Rodents]],Table1[[#This Row],[Human]],Table1[[#This Row],[Pig]]),OR(ISNUMBER(FIND("skin",C1807)),ISNUMBER(FIND("dermal",C1807))),"NA")</f>
        <v>0</v>
      </c>
      <c r="AS1807" t="b">
        <f>IF(OR(Table1[[#This Row],[Rodents]],Table1[[#This Row],[Human]],Table1[[#This Row],[Pig]]),OR(ISNUMBER(FIND("liver",C1807)),ISNUMBER(FIND("hepat",C1807))),"NA")</f>
        <v>0</v>
      </c>
      <c r="AT1807" t="b">
        <f>IF(OR(Table1[[#This Row],[Rodents]],Table1[[#This Row],[Human]],Table1[[#This Row],[Pig]]),OR(ISNUMBER(FIND("kidney",C1807)),ISNUMBER(FIND("neph",C1807))),"NA")</f>
        <v>0</v>
      </c>
      <c r="AU1807" t="b">
        <f>IF(OR(Table1[[#This Row],[Rodents]],Table1[[#This Row],[Human]],Table1[[#This Row],[Pig]]),OR(ISNUMBER(FIND("brain",C1807)),ISNUMBER(FIND("neur",C1807)),ISNUMBER(FIND("nerv",C1807))),"NA")</f>
        <v>1</v>
      </c>
      <c r="AV1807" t="b">
        <f>IF(OR(Table1[[#This Row],[Rodents]],Table1[[#This Row],[Human]],Table1[[#This Row],[Pig]]),OR(ISNUMBER(FIND("heart",C1807)),ISNUMBER(FIND("cardi",C1807))),"NA")</f>
        <v>0</v>
      </c>
      <c r="AW1807" t="b">
        <f>IF(OR(Table1[[#This Row],[Rodents]],Table1[[#This Row],[Human]],Table1[[#This Row],[Pig]]),OR(ISNUMBER(FIND("gastro",C1807)),ISNUMBER(FIND("intesti",C1807)),ISNUMBER(FIND("stomach",C1807))),"NA")</f>
        <v>0</v>
      </c>
      <c r="AX1807" t="b">
        <f>IF(OR(Table1[[#This Row],[Rodents]],Table1[[#This Row],[Human]],Table1[[#This Row],[Pig]]),NOT(OR(AQ1807,AR1807,AS1807,AT1807,AU1807,AV1807,AW1807)),"NA")</f>
        <v>0</v>
      </c>
      <c r="AY1807" t="b">
        <f>OR(ISNUMBER(FIND("SWCNT",C1807)),ISNUMBER(FIND("SWNT",C1807)),ISNUMBER(FIND("single-wall",C1807)),ISNUMBER(FIND("single wall",C1807)),ISNUMBER(FIND("Single wall",C1807)),ISNUMBER(FIND("Single-wall",C1807)),ISNUMBER(FIND("SWCNT",B1807)),ISNUMBER(FIND("SWNT",B1807)),ISNUMBER(FIND("single-wall",B1807)),ISNUMBER(FIND("single wall",B1807)),ISNUMBER(FIND("Single-wall",B1807)),ISNUMBER(FIND("Single wall",B1807)))</f>
        <v>0</v>
      </c>
      <c r="AZ1807" t="b">
        <f>OR(ISNUMBER(FIND("MWCNT",C1807)),ISNUMBER(FIND("MWNT",C1807)),ISNUMBER(FIND("multi-wall",C1807)),ISNUMBER(FIND("multi wall",C1807)),ISNUMBER(FIND("multiwall",C1807)),ISNUMBER(FIND("Multi-wall",C1807)),ISNUMBER(FIND("Multi wall",C1807)),ISNUMBER(FIND("Multiwall",C1807)),ISNUMBER(FIND("MWCNT",B1807)),ISNUMBER(FIND("MWNT",B1807)),ISNUMBER(FIND("multi-wall",B1807)),ISNUMBER(FIND("multi wall",B1807)),ISNUMBER(FIND("multiwall",B1807)),ISNUMBER(FIND("Multi-wall",B1807)),ISNUMBER(FIND("Multi wall",B1807)),ISNUMBER(FIND("Multiwall",B1807)),ISNUMBER(FIND("Double-wall",B1807)),ISNUMBER(FIND("Double wall",B1807)),ISNUMBER(FIND("Doublewall",B1807)),ISNUMBER(FIND("double-wall",B1807)),ISNUMBER(FIND("double wall",B1807)),ISNUMBER(FIND("doublewall",B1807)))</f>
        <v>1</v>
      </c>
      <c r="BA1807" t="b">
        <f>AND(Table1[[#This Row],[SWCNT]],Table1[[#This Row],[MWCNT]])</f>
        <v>0</v>
      </c>
      <c r="BB1807" t="b">
        <f>IF(Table1[[#This Row],[SWCNT]]=TRUE,FALSE,IF(Table1[[#This Row],[MWCNT]]=TRUE,FALSE,TRUE))</f>
        <v>0</v>
      </c>
      <c r="BC1807" s="18"/>
    </row>
    <row r="1808" spans="1:55" ht="111">
      <c r="A1808" t="s">
        <v>5337</v>
      </c>
      <c r="B1808" s="2" t="s">
        <v>5338</v>
      </c>
      <c r="C1808" s="16" t="s">
        <v>5339</v>
      </c>
      <c r="D1808" s="17" t="s">
        <v>403</v>
      </c>
      <c r="E1808" s="2">
        <v>2009</v>
      </c>
      <c r="F1808" t="b">
        <f>OR(ISNUMBER(FIND("cytotoxic",C1808)),ISNUMBER(FIND("Cytotoxic",C1808)),ISNUMBER(FIND("cellular toxicity",C1808)),ISNUMBER(FIND("cell death",C1808)),ISNUMBER(FIND("viable",C1808)),ISNUMBER(FIND("phytotoxic",C1808)),ISNUMBER(FIND("acute toxicity",C1808)),ISNUMBER(FIND("MTT",C1808)),ISNUMBER(FIND("survival",C1808)),ISNUMBER(FIND("prolifer",C1808)),ISNUMBER(FIND("apoptosis",C1808)),ISNUMBER(FIND("neurotoxic",C1808)),ISNUMBER(FIND("  lysis ",C1808)),ISNUMBER(FIND("necrosis",C1808)),ISNUMBER(FIND("cellular death",C1808))*3,ISNUMBER(FIND("LDH",C1808)),ISNUMBER(FIND("Acute toxicity",C1808)))</f>
        <v>1</v>
      </c>
      <c r="G1808" t="b">
        <f>OR(ISNUMBER(FIND("genotoxic",C1808)),ISNUMBER(FIND("genotoxicity",C1808)),ISNUMBER(FIND("DNA damage",C1808)),ISNUMBER(FIND("DNA",C1808)),ISNUMBER(FIND("RNA",C1808)),ISNUMBER(FIND("mesothelioma",C1808)),ISNUMBER(FIND("carcino",C1808)),ISNUMBER(FIND("mutagen",C1808)),ISNUMBER(FIND("genetic",C1808)))</f>
        <v>0</v>
      </c>
      <c r="H1808" t="b">
        <f>OR(ISNUMBER(FIND("inflammatory",C1808)),ISNUMBER(FIND("inflamm",C1808)))</f>
        <v>0</v>
      </c>
      <c r="I1808" t="b">
        <f>OR(ISNUMBER(FIND("immune",C1808)),ISNUMBER(FIND("immunological",C1808)),ISNUMBER(FIND("interleuk",C1808)),ISNUMBER(FIND("platelet activation",C1808)),ISNUMBER(FIND("monocyte",C1808)),ISNUMBER(FIND("leukocyte",C1808)),ISNUMBER(FIND("cytokine",C1808)),ISNUMBER(FIND("CD4",C1808)),ISNUMBER(FIND("CD8",C1808)),ISNUMBER(FIND("T-cell",C1808)))</f>
        <v>1</v>
      </c>
      <c r="J1808" t="b">
        <f>OR(ISNUMBER(FIND("reactive oxygen",C1808)),ISNUMBER(FIND("ROS",C1808)),ISNUMBER(FIND("free radical",C1808)),ISNUMBER(FIND("oxidative stress",C1808)),ISNUMBER(FIND("peroxid",C1808)),ISNUMBER(FIND("oxidative",C1808)),ISNUMBER(FIND("antioxid",C1808)))</f>
        <v>1</v>
      </c>
      <c r="K1808" t="b">
        <f>OR(ISNUMBER(FIND("autophag",C1808)))</f>
        <v>0</v>
      </c>
      <c r="L1808" t="b">
        <f>OR(ISNUMBER(FIND("morpholog",C1808)))</f>
        <v>0</v>
      </c>
      <c r="M1808" t="b">
        <f>OR(ISNUMBER(FIND("fibrosis",C1808)),ISNUMBER(FIND("Fibrosis",C1808)),ISNUMBER(FIND("fibrot",C1808)))</f>
        <v>0</v>
      </c>
      <c r="N1808" t="b">
        <f>OR(ISNUMBER(FIND("offspring",C1808)),ISNUMBER(FIND("Parental",C1808)),ISNUMBER(FIND("parental",C1808)),ISNUMBER(FIND("germline",C1808)),ISNUMBER(FIND("reproduc",C1808)),ISNUMBER(FIND("embryo",C1808)))</f>
        <v>0</v>
      </c>
      <c r="O1808" t="b">
        <f>OR(ISNUMBER(FIND("metabol",C1808)),ISNUMBER(FIND("Metabol",C1808)),ISNUMBER(FIND("digest",C1808)),ISNUMBER(FIND("mitochon",C1808)))</f>
        <v>0</v>
      </c>
      <c r="P1808" t="b">
        <f>OR(ISNUMBER(FIND("ecotox",C1808)),ISNUMBER(FIND("Ecotox",B1808)),ISNUMBER(FIND("ecotox",B1808)),ISNUMBER(FIND("Ecotox",C1808)))</f>
        <v>0</v>
      </c>
      <c r="Q1808" t="b">
        <f>OR(ISNUMBER(FIND("Bioaccum",C1808)),ISNUMBER(FIND("bioaccum",C1808)),ISNUMBER(FIND("accum",C1808)))</f>
        <v>0</v>
      </c>
      <c r="R1808" t="b">
        <f>OR(ISNUMBER(FIND("Occupation",C1808)),ISNUMBER(FIND("occupation",C1808)),ISNUMBER(FIND("worker",C1808)),ISNUMBER(FIND("workforce",C1808)))</f>
        <v>0</v>
      </c>
      <c r="S1808" t="b">
        <f>NOT(OR(F1808,G1808,H1808,I1808,J1808,K1808,L1808,M1808,N1808,O1808,P1808,Q1808,R1808))</f>
        <v>0</v>
      </c>
      <c r="U1808" t="b">
        <f>OR(Table1[[#This Row],[Inflammation]],Table1[[#This Row],[Immune]])</f>
        <v>1</v>
      </c>
      <c r="V1808" t="str">
        <f>IF(OR(Table1[[#This Row],[Rodents]],Table1[[#This Row],[Human]],Table1[[#This Row],[Pig]]),OR(ISNUMBER(FIND("intratrach",C1808)),ISNUMBER(FIND("nasal ",C1808)),ISNUMBER(FIND("instill",C1808))),"NA")</f>
        <v>NA</v>
      </c>
      <c r="W1808" t="str">
        <f>IF(OR(Table1[[#This Row],[Rodents]],Table1[[#This Row],[Human]],Table1[[#This Row],[Pig]]),OR(ISNUMBER(FIND("dermal",C1808)),ISNUMBER(FIND("skin ",C1808))),"NA")</f>
        <v>NA</v>
      </c>
      <c r="X1808" t="str">
        <f>IF(OR(Table1[[#This Row],[Rodents]],Table1[[#This Row],[Human]],Table1[[#This Row],[Pig]]),OR(ISNUMBER(FIND("injected",C1808)),ISNUMBER(FIND("periton",C1808)),ISNUMBER(FIND("intrascrot",C1808))),"NA")</f>
        <v>NA</v>
      </c>
      <c r="Y1808" t="str">
        <f>IF(OR(Table1[[#This Row],[Rodents]],Table1[[#This Row],[Human]],Table1[[#This Row],[Pig]]),NOT(OR(Table1[[#This Row],[Inhaled/Intratracheal/intranasal]],Table1[[#This Row],[Dermal]],Table1[[#This Row],[Injected]])),"NA")</f>
        <v>NA</v>
      </c>
      <c r="AA1808" t="b">
        <f>OR(ISNUMBER(FIND("fish ",C1808)),ISNUMBER(FIND("Fish ",C1808)),ISNUMBER(FIND("aquatic",C1808)),ISNUMBER(FIND("daphnids",C1808)),ISNUMBER(FIND("Carcinus maenas",C1808)),ISNUMBER(FIND("Daphnia",C1808)),ISNUMBER(FIND("Ruditapes philippinarum",C1808)),ISNUMBER(FIND("daphnia",C1808)),ISNUMBER(FIND("marine",C1808)),ISNUMBER(FIND("mussel",C1808)),ISNUMBER(FIND("algae",C1808)),ISNUMBER(FIND("Donax faba",C1808)),ISNUMBER(FIND("estuarine",C1808)),ISNUMBER(FIND("snail",C1808)),ISNUMBER(FIND("Prorocentrum donghaiense",C1808)) )</f>
        <v>0</v>
      </c>
      <c r="AB1808" t="b">
        <f>OR(ISNUMBER(FIND(" rat ",C1808)),ISNUMBER(FIND(" rats ",C1808)),ISNUMBER(FIND(" Rats ",C1808)),ISNUMBER(FIND(" Rat ",C1808)),ISNUMBER(FIND(" rat.",C1808)),ISNUMBER(FIND(" rats.",C1808)),ISNUMBER(FIND("mouse",C1808)),ISNUMBER(FIND("mice",C1808)), ISNUMBER(FIND(" Mice",C1808)))</f>
        <v>0</v>
      </c>
      <c r="AC1808" t="b">
        <f>OR(ISNUMBER(FIND(" cell ",C1808)),ISNUMBER(FIND("fibroblast",C1808)),ISNUMBER(FIND("macrophage",C1808)),ISNUMBER(FIND("epithelial",C1808)),ISNUMBER(FIND("endothelial",C1808)),ISNUMBER(FIND("neuron",C1808)),ISNUMBER(FIND(" cells ",C1808)),ISNUMBER(FIND("RBC",C1808)),ISNUMBER(FIND("mitochond",C1808)),ISNUMBER(FIND("adipocyte",C1808)),ISNUMBER(FIND("osteo",C1808)),ISNUMBER(FIND("keratin",C1808)),ISNUMBER(FIND(" cell's ",C1808)),ISNUMBER(FIND("eukary",C1808)),ISNUMBER(FIND("sperm",C1808)))</f>
        <v>1</v>
      </c>
      <c r="AD1808" t="b">
        <v>0</v>
      </c>
      <c r="AE1808" t="b">
        <f>OR(ISNUMBER(FIND(" plant ",C1808)),ISNUMBER(FIND("Plant ",C1808)),ISNUMBER(FIND("tomato",C1808)),ISNUMBER(FIND("plants",C1808)),ISNUMBER(FIND("Plants",C1808)),ISNUMBER(FIND("algae",C1808)),ISNUMBER(FIND("lettuce",C1808)),ISNUMBER(FIND("green gram sprouts ",C1808)),ISNUMBER(FIND("Cucurbita pepo",C1808)),ISNUMBER(FIND("bean ",C1808)),ISNUMBER(FIND("chloroplast",C1808)),ISNUMBER(FIND("chlorophyll",C1808)),ISNUMBER(FIND("seedling",C1808)),ISNUMBER(FIND("canola",C1808)),ISNUMBER(FIND("shoot",C1808)),ISNUMBER(FIND("photosynthes",C1808)),ISNUMBER(FIND(" leaves ",C1808)),,ISNUMBER(FIND("agriculture",C1808)),ISNUMBER(FIND(" crops ",C1808)))</f>
        <v>0</v>
      </c>
      <c r="AF1808" t="b">
        <f>OR(ISNUMBER(FIND("bacteria",C1808)),ISNUMBER(FIND("Bacteria",C1808)),ISNUMBER(FIND("Bacterium",C1808)),ISNUMBER(FIND("bacterium",C1808)),ISNUMBER(FIND(" coli ",C1808)))</f>
        <v>0</v>
      </c>
      <c r="AG1808" t="b">
        <f>OR(ISNUMBER(FIND("fungi",C1808)),ISNUMBER(FIND("Fungi",C1808)),ISNUMBER(FIND("fungus",C1808)),ISNUMBER(FIND("Fungus",C1808)),ISNUMBER(FIND("mushroom",C1808)),ISNUMBER(FIND("Mushroom",C1808)),ISNUMBER(FIND(" mold ",C1808)))</f>
        <v>0</v>
      </c>
      <c r="AH1808" t="b">
        <f>OR(ISNUMBER(FIND("Pig ",C1808)),ISNUMBER(FIND("pig ",C1808)),ISNUMBER(FIND("Pigs ",C1808)),ISNUMBER(FIND("pigs ",C1808)))</f>
        <v>0</v>
      </c>
      <c r="AI1808" t="b">
        <f>OR(ISNUMBER(FIND(" C. elegans",C1808)),ISNUMBER(FIND("Caenorhabditis elegans",C1808)),ISNUMBER(FIND("earthworms",C1808)),ISNUMBER(FIND(" Ficopomatus enigmaticus",C1808)),ISNUMBER(FIND("larva",C1808)),ISNUMBER(FIND("Lumbriculus variegatus",C1808)),ISNUMBER(FIND("nematode",C1808)))</f>
        <v>0</v>
      </c>
      <c r="AJ1808" t="b">
        <f>NOT(OR(AA1808,AB1808,AC1808,AD1808,AE1808,AF1808,AG1808,AH1808,AI1808))</f>
        <v>0</v>
      </c>
      <c r="AL1808" t="b">
        <f>OR(AA1808,AB1808,AD1808,AE1808,AF1808,AG1808,AH1808,AI1808)</f>
        <v>0</v>
      </c>
      <c r="AM1808" t="b">
        <f>IF(Table1[[#This Row],[In vivo?]],IF(Table1[[#This Row],[Cell]],FALSE,TRUE),FALSE)</f>
        <v>0</v>
      </c>
      <c r="AN1808" t="b">
        <f>AND(AC1808,AL1808)</f>
        <v>0</v>
      </c>
      <c r="AO1808" t="b">
        <f>IF(Table1[[#This Row],[Cell]],IF(Table1[[#This Row],[In vivo?]],FALSE,TRUE),FALSE)</f>
        <v>1</v>
      </c>
      <c r="AP1808" t="b">
        <f>NOT(OR(Table1[[#This Row],[In vivo?]],Table1[[#This Row],[Only in Cell]]))</f>
        <v>0</v>
      </c>
      <c r="AQ1808" t="str">
        <f>IF(OR(Table1[[#This Row],[Rodents]],Table1[[#This Row],[Human]],Table1[[#This Row],[Pig]]),OR(ISNUMBER(FIND("pulmonary",C1808)),ISNUMBER(FIND("lung",C1808))),"NA")</f>
        <v>NA</v>
      </c>
      <c r="AR1808" t="str">
        <f>IF(OR(Table1[[#This Row],[Rodents]],Table1[[#This Row],[Human]],Table1[[#This Row],[Pig]]),OR(ISNUMBER(FIND("skin",C1808)),ISNUMBER(FIND("dermal",C1808))),"NA")</f>
        <v>NA</v>
      </c>
      <c r="AS1808" t="str">
        <f>IF(OR(Table1[[#This Row],[Rodents]],Table1[[#This Row],[Human]],Table1[[#This Row],[Pig]]),OR(ISNUMBER(FIND("liver",C1808)),ISNUMBER(FIND("hepat",C1808))),"NA")</f>
        <v>NA</v>
      </c>
      <c r="AT1808" t="str">
        <f>IF(OR(Table1[[#This Row],[Rodents]],Table1[[#This Row],[Human]],Table1[[#This Row],[Pig]]),OR(ISNUMBER(FIND("kidney",C1808)),ISNUMBER(FIND("neph",C1808))),"NA")</f>
        <v>NA</v>
      </c>
      <c r="AU1808" t="str">
        <f>IF(OR(Table1[[#This Row],[Rodents]],Table1[[#This Row],[Human]],Table1[[#This Row],[Pig]]),OR(ISNUMBER(FIND("brain",C1808)),ISNUMBER(FIND("neur",C1808)),ISNUMBER(FIND("nerv",C1808))),"NA")</f>
        <v>NA</v>
      </c>
      <c r="AV1808" t="str">
        <f>IF(OR(Table1[[#This Row],[Rodents]],Table1[[#This Row],[Human]],Table1[[#This Row],[Pig]]),OR(ISNUMBER(FIND("heart",C1808)),ISNUMBER(FIND("cardi",C1808))),"NA")</f>
        <v>NA</v>
      </c>
      <c r="AW1808" t="str">
        <f>IF(OR(Table1[[#This Row],[Rodents]],Table1[[#This Row],[Human]],Table1[[#This Row],[Pig]]),OR(ISNUMBER(FIND("gastro",C1808)),ISNUMBER(FIND("intesti",C1808)),ISNUMBER(FIND("stomach",C1808))),"NA")</f>
        <v>NA</v>
      </c>
      <c r="AX1808" t="str">
        <f>IF(OR(Table1[[#This Row],[Rodents]],Table1[[#This Row],[Human]],Table1[[#This Row],[Pig]]),NOT(OR(AQ1808,AR1808,AS1808,AT1808,AU1808,AV1808,AW1808)),"NA")</f>
        <v>NA</v>
      </c>
      <c r="AY1808" t="b">
        <f>OR(ISNUMBER(FIND("SWCNT",C1808)),ISNUMBER(FIND("SWNT",C1808)),ISNUMBER(FIND("single-wall",C1808)),ISNUMBER(FIND("single wall",C1808)),ISNUMBER(FIND("Single wall",C1808)),ISNUMBER(FIND("Single-wall",C1808)),ISNUMBER(FIND("SWCNT",B1808)),ISNUMBER(FIND("SWNT",B1808)),ISNUMBER(FIND("single-wall",B1808)),ISNUMBER(FIND("single wall",B1808)),ISNUMBER(FIND("Single-wall",B1808)),ISNUMBER(FIND("Single wall",B1808)))</f>
        <v>0</v>
      </c>
      <c r="AZ1808" t="b">
        <f>OR(ISNUMBER(FIND("MWCNT",C1808)),ISNUMBER(FIND("MWNT",C1808)),ISNUMBER(FIND("multi-wall",C1808)),ISNUMBER(FIND("multi wall",C1808)),ISNUMBER(FIND("multiwall",C1808)),ISNUMBER(FIND("Multi-wall",C1808)),ISNUMBER(FIND("Multi wall",C1808)),ISNUMBER(FIND("Multiwall",C1808)),ISNUMBER(FIND("MWCNT",B1808)),ISNUMBER(FIND("MWNT",B1808)),ISNUMBER(FIND("multi-wall",B1808)),ISNUMBER(FIND("multi wall",B1808)),ISNUMBER(FIND("multiwall",B1808)),ISNUMBER(FIND("Multi-wall",B1808)),ISNUMBER(FIND("Multi wall",B1808)),ISNUMBER(FIND("Multiwall",B1808)),ISNUMBER(FIND("Double-wall",B1808)),ISNUMBER(FIND("Double wall",B1808)),ISNUMBER(FIND("Doublewall",B1808)),ISNUMBER(FIND("double-wall",B1808)),ISNUMBER(FIND("double wall",B1808)),ISNUMBER(FIND("doublewall",B1808)))</f>
        <v>1</v>
      </c>
      <c r="BA1808" t="b">
        <f>AND(Table1[[#This Row],[SWCNT]],Table1[[#This Row],[MWCNT]])</f>
        <v>0</v>
      </c>
      <c r="BB1808" t="b">
        <f>IF(Table1[[#This Row],[SWCNT]]=TRUE,FALSE,IF(Table1[[#This Row],[MWCNT]]=TRUE,FALSE,TRUE))</f>
        <v>0</v>
      </c>
      <c r="BC1808" s="18"/>
    </row>
    <row r="1809" spans="1:55" ht="111">
      <c r="A1809" t="s">
        <v>5344</v>
      </c>
      <c r="B1809" s="2" t="s">
        <v>5345</v>
      </c>
      <c r="C1809" s="16" t="s">
        <v>5346</v>
      </c>
      <c r="D1809" s="17" t="s">
        <v>1135</v>
      </c>
      <c r="E1809" s="2">
        <v>2009</v>
      </c>
      <c r="F1809" t="b">
        <f>OR(ISNUMBER(FIND("cytotoxic",C1809)),ISNUMBER(FIND("Cytotoxic",C1809)),ISNUMBER(FIND("cellular toxicity",C1809)),ISNUMBER(FIND("cell death",C1809)),ISNUMBER(FIND("viable",C1809)),ISNUMBER(FIND("phytotoxic",C1809)),ISNUMBER(FIND("acute toxicity",C1809)),ISNUMBER(FIND("MTT",C1809)),ISNUMBER(FIND("survival",C1809)),ISNUMBER(FIND("prolifer",C1809)),ISNUMBER(FIND("apoptosis",C1809)),ISNUMBER(FIND("neurotoxic",C1809)),ISNUMBER(FIND("  lysis ",C1809)),ISNUMBER(FIND("necrosis",C1809)),ISNUMBER(FIND("cellular death",C1809))*3,ISNUMBER(FIND("LDH",C1809)),ISNUMBER(FIND("Acute toxicity",C1809)))</f>
        <v>0</v>
      </c>
      <c r="G1809" t="b">
        <f>OR(ISNUMBER(FIND("genotoxic",C1809)),ISNUMBER(FIND("genotoxicity",C1809)),ISNUMBER(FIND("DNA damage",C1809)),ISNUMBER(FIND("DNA",C1809)),ISNUMBER(FIND("RNA",C1809)),ISNUMBER(FIND("mesothelioma",C1809)),ISNUMBER(FIND("carcino",C1809)),ISNUMBER(FIND("mutagen",C1809)),ISNUMBER(FIND("genetic",C1809)))</f>
        <v>0</v>
      </c>
      <c r="H1809" t="b">
        <f>OR(ISNUMBER(FIND("inflammatory",C1809)),ISNUMBER(FIND("inflamm",C1809)))</f>
        <v>0</v>
      </c>
      <c r="I1809" t="b">
        <f>OR(ISNUMBER(FIND("immune",C1809)),ISNUMBER(FIND("immunological",C1809)),ISNUMBER(FIND("interleuk",C1809)),ISNUMBER(FIND("platelet activation",C1809)),ISNUMBER(FIND("monocyte",C1809)),ISNUMBER(FIND("leukocyte",C1809)),ISNUMBER(FIND("cytokine",C1809)),ISNUMBER(FIND("CD4",C1809)),ISNUMBER(FIND("CD8",C1809)),ISNUMBER(FIND("T-cell",C1809)))</f>
        <v>0</v>
      </c>
      <c r="J1809" t="b">
        <f>OR(ISNUMBER(FIND("reactive oxygen",C1809)),ISNUMBER(FIND("ROS",C1809)),ISNUMBER(FIND("free radical",C1809)),ISNUMBER(FIND("oxidative stress",C1809)),ISNUMBER(FIND("peroxid",C1809)),ISNUMBER(FIND("oxidative",C1809)),ISNUMBER(FIND("antioxid",C1809)))</f>
        <v>0</v>
      </c>
      <c r="K1809" t="b">
        <f>OR(ISNUMBER(FIND("autophag",C1809)))</f>
        <v>0</v>
      </c>
      <c r="L1809" t="b">
        <f>OR(ISNUMBER(FIND("morpholog",C1809)))</f>
        <v>1</v>
      </c>
      <c r="M1809" t="b">
        <f>OR(ISNUMBER(FIND("fibrosis",C1809)),ISNUMBER(FIND("Fibrosis",C1809)),ISNUMBER(FIND("fibrot",C1809)))</f>
        <v>0</v>
      </c>
      <c r="N1809" t="b">
        <f>OR(ISNUMBER(FIND("offspring",C1809)),ISNUMBER(FIND("Parental",C1809)),ISNUMBER(FIND("parental",C1809)),ISNUMBER(FIND("germline",C1809)),ISNUMBER(FIND("reproduc",C1809)),ISNUMBER(FIND("embryo",C1809)))</f>
        <v>0</v>
      </c>
      <c r="O1809" t="b">
        <f>OR(ISNUMBER(FIND("metabol",C1809)),ISNUMBER(FIND("Metabol",C1809)),ISNUMBER(FIND("digest",C1809)),ISNUMBER(FIND("mitochon",C1809)))</f>
        <v>0</v>
      </c>
      <c r="P1809" t="b">
        <f>OR(ISNUMBER(FIND("ecotox",C1809)),ISNUMBER(FIND("Ecotox",B1809)),ISNUMBER(FIND("ecotox",B1809)),ISNUMBER(FIND("Ecotox",C1809)))</f>
        <v>0</v>
      </c>
      <c r="Q1809" t="b">
        <f>OR(ISNUMBER(FIND("Bioaccum",C1809)),ISNUMBER(FIND("bioaccum",C1809)),ISNUMBER(FIND("accum",C1809)))</f>
        <v>0</v>
      </c>
      <c r="R1809" t="b">
        <f>OR(ISNUMBER(FIND("Occupation",C1809)),ISNUMBER(FIND("occupation",C1809)),ISNUMBER(FIND("worker",C1809)),ISNUMBER(FIND("workforce",C1809)))</f>
        <v>0</v>
      </c>
      <c r="S1809" t="b">
        <f>NOT(OR(F1809,G1809,H1809,I1809,J1809,K1809,L1809,M1809,N1809,O1809,P1809,Q1809,R1809))</f>
        <v>0</v>
      </c>
      <c r="U1809" t="b">
        <f>OR(Table1[[#This Row],[Inflammation]],Table1[[#This Row],[Immune]])</f>
        <v>0</v>
      </c>
      <c r="V1809" t="str">
        <f>IF(OR(Table1[[#This Row],[Rodents]],Table1[[#This Row],[Human]],Table1[[#This Row],[Pig]]),OR(ISNUMBER(FIND("intratrach",C1809)),ISNUMBER(FIND("nasal ",C1809)),ISNUMBER(FIND("instill",C1809))),"NA")</f>
        <v>NA</v>
      </c>
      <c r="W1809" t="str">
        <f>IF(OR(Table1[[#This Row],[Rodents]],Table1[[#This Row],[Human]],Table1[[#This Row],[Pig]]),OR(ISNUMBER(FIND("dermal",C1809)),ISNUMBER(FIND("skin ",C1809))),"NA")</f>
        <v>NA</v>
      </c>
      <c r="X1809" t="str">
        <f>IF(OR(Table1[[#This Row],[Rodents]],Table1[[#This Row],[Human]],Table1[[#This Row],[Pig]]),OR(ISNUMBER(FIND("injected",C1809)),ISNUMBER(FIND("periton",C1809)),ISNUMBER(FIND("intrascrot",C1809))),"NA")</f>
        <v>NA</v>
      </c>
      <c r="Y1809" t="str">
        <f>IF(OR(Table1[[#This Row],[Rodents]],Table1[[#This Row],[Human]],Table1[[#This Row],[Pig]]),NOT(OR(Table1[[#This Row],[Inhaled/Intratracheal/intranasal]],Table1[[#This Row],[Dermal]],Table1[[#This Row],[Injected]])),"NA")</f>
        <v>NA</v>
      </c>
      <c r="AA1809" t="b">
        <f>OR(ISNUMBER(FIND("fish ",C1809)),ISNUMBER(FIND("Fish ",C1809)),ISNUMBER(FIND("aquatic",C1809)),ISNUMBER(FIND("daphnids",C1809)),ISNUMBER(FIND("Carcinus maenas",C1809)),ISNUMBER(FIND("Daphnia",C1809)),ISNUMBER(FIND("Ruditapes philippinarum",C1809)),ISNUMBER(FIND("daphnia",C1809)),ISNUMBER(FIND("marine",C1809)),ISNUMBER(FIND("mussel",C1809)),ISNUMBER(FIND("algae",C1809)),ISNUMBER(FIND("Donax faba",C1809)),ISNUMBER(FIND("estuarine",C1809)),ISNUMBER(FIND("snail",C1809)),ISNUMBER(FIND("Prorocentrum donghaiense",C1809)) )</f>
        <v>1</v>
      </c>
      <c r="AB1809" t="b">
        <f>OR(ISNUMBER(FIND(" rat ",C1809)),ISNUMBER(FIND(" rats ",C1809)),ISNUMBER(FIND(" Rats ",C1809)),ISNUMBER(FIND(" Rat ",C1809)),ISNUMBER(FIND(" rat.",C1809)),ISNUMBER(FIND(" rats.",C1809)),ISNUMBER(FIND("mouse",C1809)),ISNUMBER(FIND("mice",C1809)), ISNUMBER(FIND(" Mice",C1809)))</f>
        <v>0</v>
      </c>
      <c r="AC1809" t="b">
        <f>OR(ISNUMBER(FIND(" cell ",C1809)),ISNUMBER(FIND("fibroblast",C1809)),ISNUMBER(FIND("macrophage",C1809)),ISNUMBER(FIND("epithelial",C1809)),ISNUMBER(FIND("endothelial",C1809)),ISNUMBER(FIND("neuron",C1809)),ISNUMBER(FIND(" cells ",C1809)),ISNUMBER(FIND("RBC",C1809)),ISNUMBER(FIND("mitochond",C1809)),ISNUMBER(FIND("adipocyte",C1809)),ISNUMBER(FIND("osteo",C1809)),ISNUMBER(FIND("keratin",C1809)),ISNUMBER(FIND(" cell's ",C1809)),ISNUMBER(FIND("eukary",C1809)),ISNUMBER(FIND("sperm",C1809)))</f>
        <v>1</v>
      </c>
      <c r="AD1809" t="b">
        <f>OR(ISNUMBER(FIND("human",B1809)),ISNUMBER(FIND("workers",B1809)),ISNUMBER(FIND("workforces",B1809)),ISNUMBER(FIND("occupational",B1809)),ISNUMBER(FIND("Case report",B1809)),ISNUMBER(FIND("Workplaces",B1809)),ISNUMBER(FIND("worker",B1809)))</f>
        <v>0</v>
      </c>
      <c r="AE1809" t="b">
        <f>OR(ISNUMBER(FIND(" plant ",C1809)),ISNUMBER(FIND("Plant ",C1809)),ISNUMBER(FIND("tomato",C1809)),ISNUMBER(FIND("plants",C1809)),ISNUMBER(FIND("Plants",C1809)),ISNUMBER(FIND("algae",C1809)),ISNUMBER(FIND("lettuce",C1809)),ISNUMBER(FIND("green gram sprouts ",C1809)),ISNUMBER(FIND("Cucurbita pepo",C1809)),ISNUMBER(FIND("bean ",C1809)),ISNUMBER(FIND("chloroplast",C1809)),ISNUMBER(FIND("chlorophyll",C1809)),ISNUMBER(FIND("seedling",C1809)),ISNUMBER(FIND("canola",C1809)),ISNUMBER(FIND("shoot",C1809)),ISNUMBER(FIND("photosynthes",C1809)),ISNUMBER(FIND(" leaves ",C1809)),,ISNUMBER(FIND("agriculture",C1809)),ISNUMBER(FIND(" crops ",C1809)))</f>
        <v>0</v>
      </c>
      <c r="AF1809" t="b">
        <f>OR(ISNUMBER(FIND("bacteria",C1809)),ISNUMBER(FIND("Bacteria",C1809)),ISNUMBER(FIND("Bacterium",C1809)),ISNUMBER(FIND("bacterium",C1809)),ISNUMBER(FIND(" coli ",C1809)))</f>
        <v>1</v>
      </c>
      <c r="AG1809" t="b">
        <f>OR(ISNUMBER(FIND("fungi",C1809)),ISNUMBER(FIND("Fungi",C1809)),ISNUMBER(FIND("fungus",C1809)),ISNUMBER(FIND("Fungus",C1809)),ISNUMBER(FIND("mushroom",C1809)),ISNUMBER(FIND("Mushroom",C1809)),ISNUMBER(FIND(" mold ",C1809)))</f>
        <v>0</v>
      </c>
      <c r="AH1809" t="b">
        <f>OR(ISNUMBER(FIND("Pig ",C1809)),ISNUMBER(FIND("pig ",C1809)),ISNUMBER(FIND("Pigs ",C1809)),ISNUMBER(FIND("pigs ",C1809)))</f>
        <v>0</v>
      </c>
      <c r="AI1809" t="b">
        <f>OR(ISNUMBER(FIND(" C. elegans",C1809)),ISNUMBER(FIND("Caenorhabditis elegans",C1809)),ISNUMBER(FIND("earthworms",C1809)),ISNUMBER(FIND(" Ficopomatus enigmaticus",C1809)),ISNUMBER(FIND("larva",C1809)),ISNUMBER(FIND("Lumbriculus variegatus",C1809)),ISNUMBER(FIND("nematode",C1809)))</f>
        <v>0</v>
      </c>
      <c r="AJ1809" t="b">
        <f>NOT(OR(AA1809,AB1809,AC1809,AD1809,AE1809,AF1809,AG1809,AH1809,AI1809))</f>
        <v>0</v>
      </c>
      <c r="AL1809" t="b">
        <f>OR(AA1809,AB1809,AD1809,AE1809,AF1809,AG1809,AH1809,AI1809)</f>
        <v>1</v>
      </c>
      <c r="AM1809" t="b">
        <f>IF(Table1[[#This Row],[In vivo?]],IF(Table1[[#This Row],[Cell]],FALSE,TRUE),FALSE)</f>
        <v>0</v>
      </c>
      <c r="AN1809" t="b">
        <f>AND(AC1809,AL1809)</f>
        <v>1</v>
      </c>
      <c r="AO1809" t="b">
        <f>IF(Table1[[#This Row],[Cell]],IF(Table1[[#This Row],[In vivo?]],FALSE,TRUE),FALSE)</f>
        <v>0</v>
      </c>
      <c r="AP1809" t="b">
        <f>NOT(OR(Table1[[#This Row],[In vivo?]],Table1[[#This Row],[Only in Cell]]))</f>
        <v>0</v>
      </c>
      <c r="AQ1809" t="str">
        <f>IF(OR(Table1[[#This Row],[Rodents]],Table1[[#This Row],[Human]],Table1[[#This Row],[Pig]]),OR(ISNUMBER(FIND("pulmonary",C1809)),ISNUMBER(FIND("lung",C1809))),"NA")</f>
        <v>NA</v>
      </c>
      <c r="AR1809" t="str">
        <f>IF(OR(Table1[[#This Row],[Rodents]],Table1[[#This Row],[Human]],Table1[[#This Row],[Pig]]),OR(ISNUMBER(FIND("skin",C1809)),ISNUMBER(FIND("dermal",C1809))),"NA")</f>
        <v>NA</v>
      </c>
      <c r="AS1809" t="str">
        <f>IF(OR(Table1[[#This Row],[Rodents]],Table1[[#This Row],[Human]],Table1[[#This Row],[Pig]]),OR(ISNUMBER(FIND("liver",C1809)),ISNUMBER(FIND("hepat",C1809))),"NA")</f>
        <v>NA</v>
      </c>
      <c r="AT1809" t="str">
        <f>IF(OR(Table1[[#This Row],[Rodents]],Table1[[#This Row],[Human]],Table1[[#This Row],[Pig]]),OR(ISNUMBER(FIND("kidney",C1809)),ISNUMBER(FIND("neph",C1809))),"NA")</f>
        <v>NA</v>
      </c>
      <c r="AU1809" t="str">
        <f>IF(OR(Table1[[#This Row],[Rodents]],Table1[[#This Row],[Human]],Table1[[#This Row],[Pig]]),OR(ISNUMBER(FIND("brain",C1809)),ISNUMBER(FIND("neur",C1809)),ISNUMBER(FIND("nerv",C1809))),"NA")</f>
        <v>NA</v>
      </c>
      <c r="AV1809" t="str">
        <f>IF(OR(Table1[[#This Row],[Rodents]],Table1[[#This Row],[Human]],Table1[[#This Row],[Pig]]),OR(ISNUMBER(FIND("heart",C1809)),ISNUMBER(FIND("cardi",C1809))),"NA")</f>
        <v>NA</v>
      </c>
      <c r="AW1809" t="str">
        <f>IF(OR(Table1[[#This Row],[Rodents]],Table1[[#This Row],[Human]],Table1[[#This Row],[Pig]]),OR(ISNUMBER(FIND("gastro",C1809)),ISNUMBER(FIND("intesti",C1809)),ISNUMBER(FIND("stomach",C1809))),"NA")</f>
        <v>NA</v>
      </c>
      <c r="AX1809" t="str">
        <f>IF(OR(Table1[[#This Row],[Rodents]],Table1[[#This Row],[Human]],Table1[[#This Row],[Pig]]),NOT(OR(AQ1809,AR1809,AS1809,AT1809,AU1809,AV1809,AW1809)),"NA")</f>
        <v>NA</v>
      </c>
      <c r="AY1809" t="b">
        <f>OR(ISNUMBER(FIND("SWCNT",C1809)),ISNUMBER(FIND("SWNT",C1809)),ISNUMBER(FIND("single-wall",C1809)),ISNUMBER(FIND("single wall",C1809)),ISNUMBER(FIND("Single wall",C1809)),ISNUMBER(FIND("Single-wall",C1809)),ISNUMBER(FIND("SWCNT",B1809)),ISNUMBER(FIND("SWNT",B1809)),ISNUMBER(FIND("single-wall",B1809)),ISNUMBER(FIND("single wall",B1809)),ISNUMBER(FIND("Single-wall",B1809)),ISNUMBER(FIND("Single wall",B1809)))</f>
        <v>1</v>
      </c>
      <c r="AZ1809" t="b">
        <f>OR(ISNUMBER(FIND("MWCNT",C1809)),ISNUMBER(FIND("MWNT",C1809)),ISNUMBER(FIND("multi-wall",C1809)),ISNUMBER(FIND("multi wall",C1809)),ISNUMBER(FIND("multiwall",C1809)),ISNUMBER(FIND("Multi-wall",C1809)),ISNUMBER(FIND("Multi wall",C1809)),ISNUMBER(FIND("Multiwall",C1809)),ISNUMBER(FIND("MWCNT",B1809)),ISNUMBER(FIND("MWNT",B1809)),ISNUMBER(FIND("multi-wall",B1809)),ISNUMBER(FIND("multi wall",B1809)),ISNUMBER(FIND("multiwall",B1809)),ISNUMBER(FIND("Multi-wall",B1809)),ISNUMBER(FIND("Multi wall",B1809)),ISNUMBER(FIND("Multiwall",B1809)),ISNUMBER(FIND("Double-wall",B1809)),ISNUMBER(FIND("Double wall",B1809)),ISNUMBER(FIND("Doublewall",B1809)),ISNUMBER(FIND("double-wall",B1809)),ISNUMBER(FIND("double wall",B1809)),ISNUMBER(FIND("doublewall",B1809)))</f>
        <v>0</v>
      </c>
      <c r="BA1809" t="b">
        <f>AND(Table1[[#This Row],[SWCNT]],Table1[[#This Row],[MWCNT]])</f>
        <v>0</v>
      </c>
      <c r="BB1809" t="b">
        <f>IF(Table1[[#This Row],[SWCNT]]=TRUE,FALSE,IF(Table1[[#This Row],[MWCNT]]=TRUE,FALSE,TRUE))</f>
        <v>0</v>
      </c>
      <c r="BC1809" s="18"/>
    </row>
    <row r="1810" spans="1:55" ht="222">
      <c r="A1810" t="s">
        <v>5347</v>
      </c>
      <c r="B1810" s="2" t="s">
        <v>5348</v>
      </c>
      <c r="C1810" s="16" t="s">
        <v>5349</v>
      </c>
      <c r="D1810" s="17" t="s">
        <v>3492</v>
      </c>
      <c r="E1810" s="2">
        <v>2009</v>
      </c>
      <c r="F1810" t="b">
        <f>OR(ISNUMBER(FIND("cytotoxic",C1810)),ISNUMBER(FIND("Cytotoxic",C1810)),ISNUMBER(FIND("cellular toxicity",C1810)),ISNUMBER(FIND("cell death",C1810)),ISNUMBER(FIND("viable",C1810)),ISNUMBER(FIND("phytotoxic",C1810)),ISNUMBER(FIND("acute toxicity",C1810)),ISNUMBER(FIND("MTT",C1810)),ISNUMBER(FIND("survival",C1810)),ISNUMBER(FIND("prolifer",C1810)),ISNUMBER(FIND("apoptosis",C1810)),ISNUMBER(FIND("neurotoxic",C1810)),ISNUMBER(FIND("  lysis ",C1810)),ISNUMBER(FIND("necrosis",C1810)),ISNUMBER(FIND("cellular death",C1810))*3,ISNUMBER(FIND("LDH",C1810)),ISNUMBER(FIND("Acute toxicity",C1810)))</f>
        <v>1</v>
      </c>
      <c r="G1810" t="b">
        <f>OR(ISNUMBER(FIND("genotoxic",C1810)),ISNUMBER(FIND("genotoxicity",C1810)),ISNUMBER(FIND("DNA damage",C1810)),ISNUMBER(FIND("DNA",C1810)),ISNUMBER(FIND("RNA",C1810)),ISNUMBER(FIND("mesothelioma",C1810)),ISNUMBER(FIND("carcino",C1810)),ISNUMBER(FIND("mutagen",C1810)),ISNUMBER(FIND("genetic",C1810)))</f>
        <v>0</v>
      </c>
      <c r="H1810" t="b">
        <f>OR(ISNUMBER(FIND("inflammatory",C1810)),ISNUMBER(FIND("inflamm",C1810)))</f>
        <v>0</v>
      </c>
      <c r="I1810" t="b">
        <f>OR(ISNUMBER(FIND("immune",C1810)),ISNUMBER(FIND("immunological",C1810)),ISNUMBER(FIND("interleuk",C1810)),ISNUMBER(FIND("platelet activation",C1810)),ISNUMBER(FIND("monocyte",C1810)),ISNUMBER(FIND("leukocyte",C1810)),ISNUMBER(FIND("cytokine",C1810)),ISNUMBER(FIND("CD4",C1810)),ISNUMBER(FIND("CD8",C1810)),ISNUMBER(FIND("T-cell",C1810)))</f>
        <v>0</v>
      </c>
      <c r="J1810" t="b">
        <f>OR(ISNUMBER(FIND("reactive oxygen",C1810)),ISNUMBER(FIND("ROS",C1810)),ISNUMBER(FIND("free radical",C1810)),ISNUMBER(FIND("oxidative stress",C1810)),ISNUMBER(FIND("peroxid",C1810)),ISNUMBER(FIND("oxidative",C1810)),ISNUMBER(FIND("antioxid",C1810)))</f>
        <v>0</v>
      </c>
      <c r="K1810" t="b">
        <f>OR(ISNUMBER(FIND("autophag",C1810)))</f>
        <v>0</v>
      </c>
      <c r="L1810" t="b">
        <f>OR(ISNUMBER(FIND("morpholog",C1810)))</f>
        <v>0</v>
      </c>
      <c r="M1810" t="b">
        <f>OR(ISNUMBER(FIND("fibrosis",C1810)),ISNUMBER(FIND("Fibrosis",C1810)),ISNUMBER(FIND("fibrot",C1810)))</f>
        <v>0</v>
      </c>
      <c r="N1810" t="b">
        <f>OR(ISNUMBER(FIND("offspring",C1810)),ISNUMBER(FIND("Parental",C1810)),ISNUMBER(FIND("parental",C1810)),ISNUMBER(FIND("germline",C1810)),ISNUMBER(FIND("reproduc",C1810)),ISNUMBER(FIND("embryo",C1810)))</f>
        <v>0</v>
      </c>
      <c r="O1810" t="b">
        <f>OR(ISNUMBER(FIND("metabol",C1810)),ISNUMBER(FIND("Metabol",C1810)),ISNUMBER(FIND("digest",C1810)),ISNUMBER(FIND("mitochon",C1810)))</f>
        <v>0</v>
      </c>
      <c r="P1810" t="b">
        <f>OR(ISNUMBER(FIND("ecotox",C1810)),ISNUMBER(FIND("Ecotox",B1810)),ISNUMBER(FIND("ecotox",B1810)),ISNUMBER(FIND("Ecotox",C1810)))</f>
        <v>0</v>
      </c>
      <c r="Q1810" t="b">
        <f>OR(ISNUMBER(FIND("Bioaccum",C1810)),ISNUMBER(FIND("bioaccum",C1810)),ISNUMBER(FIND("accum",C1810)))</f>
        <v>0</v>
      </c>
      <c r="R1810" t="b">
        <f>OR(ISNUMBER(FIND("Occupation",C1810)),ISNUMBER(FIND("occupation",C1810)),ISNUMBER(FIND("worker",C1810)),ISNUMBER(FIND("workforce",C1810)))</f>
        <v>0</v>
      </c>
      <c r="S1810" t="b">
        <f>NOT(OR(F1810,G1810,H1810,I1810,J1810,K1810,L1810,M1810,N1810,O1810,P1810,Q1810,R1810))</f>
        <v>0</v>
      </c>
      <c r="U1810" t="b">
        <f>OR(Table1[[#This Row],[Inflammation]],Table1[[#This Row],[Immune]])</f>
        <v>0</v>
      </c>
      <c r="V1810" t="str">
        <f>IF(OR(Table1[[#This Row],[Rodents]],Table1[[#This Row],[Human]],Table1[[#This Row],[Pig]]),OR(ISNUMBER(FIND("intratrach",C1810)),ISNUMBER(FIND("nasal ",C1810)),ISNUMBER(FIND("instill",C1810))),"NA")</f>
        <v>NA</v>
      </c>
      <c r="W1810" t="str">
        <f>IF(OR(Table1[[#This Row],[Rodents]],Table1[[#This Row],[Human]],Table1[[#This Row],[Pig]]),OR(ISNUMBER(FIND("dermal",C1810)),ISNUMBER(FIND("skin ",C1810))),"NA")</f>
        <v>NA</v>
      </c>
      <c r="X1810" t="str">
        <f>IF(OR(Table1[[#This Row],[Rodents]],Table1[[#This Row],[Human]],Table1[[#This Row],[Pig]]),OR(ISNUMBER(FIND("injected",C1810)),ISNUMBER(FIND("periton",C1810)),ISNUMBER(FIND("intrascrot",C1810))),"NA")</f>
        <v>NA</v>
      </c>
      <c r="Y1810" t="str">
        <f>IF(OR(Table1[[#This Row],[Rodents]],Table1[[#This Row],[Human]],Table1[[#This Row],[Pig]]),NOT(OR(Table1[[#This Row],[Inhaled/Intratracheal/intranasal]],Table1[[#This Row],[Dermal]],Table1[[#This Row],[Injected]])),"NA")</f>
        <v>NA</v>
      </c>
      <c r="AA1810" t="b">
        <f>OR(ISNUMBER(FIND("fish ",C1810)),ISNUMBER(FIND("Fish ",C1810)),ISNUMBER(FIND("aquatic",C1810)),ISNUMBER(FIND("daphnids",C1810)),ISNUMBER(FIND("Carcinus maenas",C1810)),ISNUMBER(FIND("Daphnia",C1810)),ISNUMBER(FIND("Ruditapes philippinarum",C1810)),ISNUMBER(FIND("daphnia",C1810)),ISNUMBER(FIND("marine",C1810)),ISNUMBER(FIND("mussel",C1810)),ISNUMBER(FIND("algae",C1810)),ISNUMBER(FIND("Donax faba",C1810)),ISNUMBER(FIND("estuarine",C1810)),ISNUMBER(FIND("snail",C1810)),ISNUMBER(FIND("Prorocentrum donghaiense",C1810)) )</f>
        <v>0</v>
      </c>
      <c r="AB1810" t="b">
        <f>OR(ISNUMBER(FIND(" rat ",C1810)),ISNUMBER(FIND(" rats ",C1810)),ISNUMBER(FIND(" Rats ",C1810)),ISNUMBER(FIND(" Rat ",C1810)),ISNUMBER(FIND(" rat.",C1810)),ISNUMBER(FIND(" rats.",C1810)),ISNUMBER(FIND("mouse",C1810)),ISNUMBER(FIND("mice",C1810)), ISNUMBER(FIND(" Mice",C1810)))</f>
        <v>0</v>
      </c>
      <c r="AC1810" t="b">
        <f>OR(ISNUMBER(FIND(" cell ",C1810)),ISNUMBER(FIND("fibroblast",C1810)),ISNUMBER(FIND("macrophage",C1810)),ISNUMBER(FIND("epithelial",C1810)),ISNUMBER(FIND("endothelial",C1810)),ISNUMBER(FIND("neuron",C1810)),ISNUMBER(FIND(" cells ",C1810)),ISNUMBER(FIND("RBC",C1810)),ISNUMBER(FIND("mitochond",C1810)),ISNUMBER(FIND("adipocyte",C1810)),ISNUMBER(FIND("osteo",C1810)),ISNUMBER(FIND("keratin",C1810)),ISNUMBER(FIND(" cell's ",C1810)),ISNUMBER(FIND("eukary",C1810)),ISNUMBER(FIND("sperm",C1810)))</f>
        <v>0</v>
      </c>
      <c r="AD1810" t="b">
        <f>OR(ISNUMBER(FIND("human",B1810)),ISNUMBER(FIND("workers",B1810)),ISNUMBER(FIND("workforces",B1810)),ISNUMBER(FIND("occupational",B1810)),ISNUMBER(FIND("Case report",B1810)),ISNUMBER(FIND("Workplaces",B1810)),ISNUMBER(FIND("worker",B1810)))</f>
        <v>0</v>
      </c>
      <c r="AE1810" t="b">
        <f>OR(ISNUMBER(FIND(" plant ",C1810)),ISNUMBER(FIND("Plant ",C1810)),ISNUMBER(FIND("tomato",C1810)),ISNUMBER(FIND("plants",C1810)),ISNUMBER(FIND("Plants",C1810)),ISNUMBER(FIND("algae",C1810)),ISNUMBER(FIND("lettuce",C1810)),ISNUMBER(FIND("green gram sprouts ",C1810)),ISNUMBER(FIND("Cucurbita pepo",C1810)),ISNUMBER(FIND("bean ",C1810)),ISNUMBER(FIND("chloroplast",C1810)),ISNUMBER(FIND("chlorophyll",C1810)),ISNUMBER(FIND("seedling",C1810)),ISNUMBER(FIND("canola",C1810)),ISNUMBER(FIND("shoot",C1810)),ISNUMBER(FIND("photosynthes",C1810)),ISNUMBER(FIND(" leaves ",C1810)),,ISNUMBER(FIND("agriculture",C1810)),ISNUMBER(FIND(" crops ",C1810)))</f>
        <v>0</v>
      </c>
      <c r="AF1810" t="b">
        <f>OR(ISNUMBER(FIND("bacteria",C1810)),ISNUMBER(FIND("Bacteria",C1810)),ISNUMBER(FIND("Bacterium",C1810)),ISNUMBER(FIND("bacterium",C1810)),ISNUMBER(FIND(" coli ",C1810)))</f>
        <v>0</v>
      </c>
      <c r="AG1810" t="b">
        <f>OR(ISNUMBER(FIND("fungi",C1810)),ISNUMBER(FIND("Fungi",C1810)),ISNUMBER(FIND("fungus",C1810)),ISNUMBER(FIND("Fungus",C1810)),ISNUMBER(FIND("mushroom",C1810)),ISNUMBER(FIND("Mushroom",C1810)),ISNUMBER(FIND(" mold ",C1810)))</f>
        <v>1</v>
      </c>
      <c r="AH1810" t="b">
        <f>OR(ISNUMBER(FIND("Pig ",C1810)),ISNUMBER(FIND("pig ",C1810)),ISNUMBER(FIND("Pigs ",C1810)),ISNUMBER(FIND("pigs ",C1810)))</f>
        <v>0</v>
      </c>
      <c r="AI1810" t="b">
        <f>OR(ISNUMBER(FIND(" C. elegans",C1810)),ISNUMBER(FIND("Caenorhabditis elegans",C1810)),ISNUMBER(FIND("earthworms",C1810)),ISNUMBER(FIND(" Ficopomatus enigmaticus",C1810)),ISNUMBER(FIND("larva",C1810)),ISNUMBER(FIND("Lumbriculus variegatus",C1810)),ISNUMBER(FIND("nematode",C1810)))</f>
        <v>0</v>
      </c>
      <c r="AJ1810" t="b">
        <f>NOT(OR(AA1810,AB1810,AC1810,AD1810,AE1810,AF1810,AG1810,AH1810,AI1810))</f>
        <v>0</v>
      </c>
      <c r="AL1810" t="b">
        <f>OR(AA1810,AB1810,AD1810,AE1810,AF1810,AG1810,AH1810,AI1810)</f>
        <v>1</v>
      </c>
      <c r="AM1810" t="b">
        <f>IF(Table1[[#This Row],[In vivo?]],IF(Table1[[#This Row],[Cell]],FALSE,TRUE),FALSE)</f>
        <v>1</v>
      </c>
      <c r="AN1810" t="b">
        <f>AND(AC1810,AL1810)</f>
        <v>0</v>
      </c>
      <c r="AO1810" t="b">
        <f>IF(Table1[[#This Row],[Cell]],IF(Table1[[#This Row],[In vivo?]],FALSE,TRUE),FALSE)</f>
        <v>0</v>
      </c>
      <c r="AP1810" t="b">
        <f>NOT(OR(Table1[[#This Row],[In vivo?]],Table1[[#This Row],[Only in Cell]]))</f>
        <v>0</v>
      </c>
      <c r="AQ1810" t="str">
        <f>IF(OR(Table1[[#This Row],[Rodents]],Table1[[#This Row],[Human]],Table1[[#This Row],[Pig]]),OR(ISNUMBER(FIND("pulmonary",C1810)),ISNUMBER(FIND("lung",C1810))),"NA")</f>
        <v>NA</v>
      </c>
      <c r="AR1810" t="str">
        <f>IF(OR(Table1[[#This Row],[Rodents]],Table1[[#This Row],[Human]],Table1[[#This Row],[Pig]]),OR(ISNUMBER(FIND("skin",C1810)),ISNUMBER(FIND("dermal",C1810))),"NA")</f>
        <v>NA</v>
      </c>
      <c r="AS1810" t="str">
        <f>IF(OR(Table1[[#This Row],[Rodents]],Table1[[#This Row],[Human]],Table1[[#This Row],[Pig]]),OR(ISNUMBER(FIND("liver",C1810)),ISNUMBER(FIND("hepat",C1810))),"NA")</f>
        <v>NA</v>
      </c>
      <c r="AT1810" t="str">
        <f>IF(OR(Table1[[#This Row],[Rodents]],Table1[[#This Row],[Human]],Table1[[#This Row],[Pig]]),OR(ISNUMBER(FIND("kidney",C1810)),ISNUMBER(FIND("neph",C1810))),"NA")</f>
        <v>NA</v>
      </c>
      <c r="AU1810" t="str">
        <f>IF(OR(Table1[[#This Row],[Rodents]],Table1[[#This Row],[Human]],Table1[[#This Row],[Pig]]),OR(ISNUMBER(FIND("brain",C1810)),ISNUMBER(FIND("neur",C1810)),ISNUMBER(FIND("nerv",C1810))),"NA")</f>
        <v>NA</v>
      </c>
      <c r="AV1810" t="str">
        <f>IF(OR(Table1[[#This Row],[Rodents]],Table1[[#This Row],[Human]],Table1[[#This Row],[Pig]]),OR(ISNUMBER(FIND("heart",C1810)),ISNUMBER(FIND("cardi",C1810))),"NA")</f>
        <v>NA</v>
      </c>
      <c r="AW1810" t="str">
        <f>IF(OR(Table1[[#This Row],[Rodents]],Table1[[#This Row],[Human]],Table1[[#This Row],[Pig]]),OR(ISNUMBER(FIND("gastro",C1810)),ISNUMBER(FIND("intesti",C1810)),ISNUMBER(FIND("stomach",C1810))),"NA")</f>
        <v>NA</v>
      </c>
      <c r="AX1810" t="str">
        <f>IF(OR(Table1[[#This Row],[Rodents]],Table1[[#This Row],[Human]],Table1[[#This Row],[Pig]]),NOT(OR(AQ1810,AR1810,AS1810,AT1810,AU1810,AV1810,AW1810)),"NA")</f>
        <v>NA</v>
      </c>
      <c r="AY1810" t="b">
        <f>OR(ISNUMBER(FIND("SWCNT",C1810)),ISNUMBER(FIND("SWNT",C1810)),ISNUMBER(FIND("single-wall",C1810)),ISNUMBER(FIND("single wall",C1810)),ISNUMBER(FIND("Single wall",C1810)),ISNUMBER(FIND("Single-wall",C1810)),ISNUMBER(FIND("SWCNT",B1810)),ISNUMBER(FIND("SWNT",B1810)),ISNUMBER(FIND("single-wall",B1810)),ISNUMBER(FIND("single wall",B1810)),ISNUMBER(FIND("Single-wall",B1810)),ISNUMBER(FIND("Single wall",B1810)))</f>
        <v>0</v>
      </c>
      <c r="AZ1810" t="b">
        <f>OR(ISNUMBER(FIND("MWCNT",C1810)),ISNUMBER(FIND("MWNT",C1810)),ISNUMBER(FIND("multi-wall",C1810)),ISNUMBER(FIND("multi wall",C1810)),ISNUMBER(FIND("multiwall",C1810)),ISNUMBER(FIND("Multi-wall",C1810)),ISNUMBER(FIND("Multi wall",C1810)),ISNUMBER(FIND("Multiwall",C1810)),ISNUMBER(FIND("MWCNT",B1810)),ISNUMBER(FIND("MWNT",B1810)),ISNUMBER(FIND("multi-wall",B1810)),ISNUMBER(FIND("multi wall",B1810)),ISNUMBER(FIND("multiwall",B1810)),ISNUMBER(FIND("Multi-wall",B1810)),ISNUMBER(FIND("Multi wall",B1810)),ISNUMBER(FIND("Multiwall",B1810)),ISNUMBER(FIND("Double-wall",B1810)),ISNUMBER(FIND("Double wall",B1810)),ISNUMBER(FIND("Doublewall",B1810)),ISNUMBER(FIND("double-wall",B1810)),ISNUMBER(FIND("double wall",B1810)),ISNUMBER(FIND("doublewall",B1810)))</f>
        <v>1</v>
      </c>
      <c r="BA1810" t="b">
        <f>AND(Table1[[#This Row],[SWCNT]],Table1[[#This Row],[MWCNT]])</f>
        <v>0</v>
      </c>
      <c r="BB1810" t="b">
        <f>IF(Table1[[#This Row],[SWCNT]]=TRUE,FALSE,IF(Table1[[#This Row],[MWCNT]]=TRUE,FALSE,TRUE))</f>
        <v>0</v>
      </c>
      <c r="BC1810" s="18"/>
    </row>
    <row r="1811" spans="1:55" ht="203.5">
      <c r="A1811" t="s">
        <v>5356</v>
      </c>
      <c r="B1811" s="2" t="s">
        <v>5357</v>
      </c>
      <c r="C1811" s="16" t="s">
        <v>5358</v>
      </c>
      <c r="D1811" s="17" t="s">
        <v>1214</v>
      </c>
      <c r="E1811" s="2">
        <v>2009</v>
      </c>
      <c r="F1811" t="b">
        <f>OR(ISNUMBER(FIND("cytotoxic",C1811)),ISNUMBER(FIND("Cytotoxic",C1811)),ISNUMBER(FIND("cellular toxicity",C1811)),ISNUMBER(FIND("cell death",C1811)),ISNUMBER(FIND("viable",C1811)),ISNUMBER(FIND("phytotoxic",C1811)),ISNUMBER(FIND("acute toxicity",C1811)),ISNUMBER(FIND("MTT",C1811)),ISNUMBER(FIND("survival",C1811)),ISNUMBER(FIND("prolifer",C1811)),ISNUMBER(FIND("apoptosis",C1811)),ISNUMBER(FIND("neurotoxic",C1811)),ISNUMBER(FIND("  lysis ",C1811)),ISNUMBER(FIND("necrosis",C1811)),ISNUMBER(FIND("cellular death",C1811))*3,ISNUMBER(FIND("LDH",C1811)),ISNUMBER(FIND("Acute toxicity",C1811)))</f>
        <v>1</v>
      </c>
      <c r="G1811" t="b">
        <f>OR(ISNUMBER(FIND("genotoxic",C1811)),ISNUMBER(FIND("genotoxicity",C1811)),ISNUMBER(FIND("DNA damage",C1811)),ISNUMBER(FIND("DNA",C1811)),ISNUMBER(FIND("RNA",C1811)),ISNUMBER(FIND("mesothelioma",C1811)),ISNUMBER(FIND("carcino",C1811)),ISNUMBER(FIND("mutagen",C1811)),ISNUMBER(FIND("genetic",C1811)))</f>
        <v>1</v>
      </c>
      <c r="H1811" t="b">
        <f>OR(ISNUMBER(FIND("inflammatory",C1811)),ISNUMBER(FIND("inflamm",C1811)))</f>
        <v>0</v>
      </c>
      <c r="I1811" t="b">
        <f>OR(ISNUMBER(FIND("immune",C1811)),ISNUMBER(FIND("immunological",C1811)),ISNUMBER(FIND("interleuk",C1811)),ISNUMBER(FIND("platelet activation",C1811)),ISNUMBER(FIND("monocyte",C1811)),ISNUMBER(FIND("leukocyte",C1811)),ISNUMBER(FIND("cytokine",C1811)),ISNUMBER(FIND("CD4",C1811)),ISNUMBER(FIND("CD8",C1811)),ISNUMBER(FIND("T-cell",C1811)))</f>
        <v>0</v>
      </c>
      <c r="J1811" t="b">
        <f>OR(ISNUMBER(FIND("reactive oxygen",C1811)),ISNUMBER(FIND("ROS",C1811)),ISNUMBER(FIND("free radical",C1811)),ISNUMBER(FIND("oxidative stress",C1811)),ISNUMBER(FIND("peroxid",C1811)),ISNUMBER(FIND("oxidative",C1811)),ISNUMBER(FIND("antioxid",C1811)))</f>
        <v>0</v>
      </c>
      <c r="K1811" t="b">
        <f>OR(ISNUMBER(FIND("autophag",C1811)))</f>
        <v>0</v>
      </c>
      <c r="L1811" t="b">
        <f>OR(ISNUMBER(FIND("morpholog",C1811)))</f>
        <v>1</v>
      </c>
      <c r="M1811" t="b">
        <f>OR(ISNUMBER(FIND("fibrosis",C1811)),ISNUMBER(FIND("Fibrosis",C1811)),ISNUMBER(FIND("fibrot",C1811)))</f>
        <v>0</v>
      </c>
      <c r="N1811" t="b">
        <f>OR(ISNUMBER(FIND("offspring",C1811)),ISNUMBER(FIND("Parental",C1811)),ISNUMBER(FIND("parental",C1811)),ISNUMBER(FIND("germline",C1811)),ISNUMBER(FIND("reproduc",C1811)),ISNUMBER(FIND("embryo",C1811)))</f>
        <v>0</v>
      </c>
      <c r="O1811" t="b">
        <f>OR(ISNUMBER(FIND("metabol",C1811)),ISNUMBER(FIND("Metabol",C1811)),ISNUMBER(FIND("digest",C1811)),ISNUMBER(FIND("mitochon",C1811)))</f>
        <v>0</v>
      </c>
      <c r="P1811" t="b">
        <f>OR(ISNUMBER(FIND("ecotox",C1811)),ISNUMBER(FIND("Ecotox",B1811)),ISNUMBER(FIND("ecotox",B1811)),ISNUMBER(FIND("Ecotox",C1811)))</f>
        <v>0</v>
      </c>
      <c r="Q1811" t="b">
        <f>OR(ISNUMBER(FIND("Bioaccum",C1811)),ISNUMBER(FIND("bioaccum",C1811)),ISNUMBER(FIND("accum",C1811)))</f>
        <v>0</v>
      </c>
      <c r="R1811" t="b">
        <f>OR(ISNUMBER(FIND("Occupation",C1811)),ISNUMBER(FIND("occupation",C1811)),ISNUMBER(FIND("worker",C1811)),ISNUMBER(FIND("workforce",C1811)))</f>
        <v>0</v>
      </c>
      <c r="S1811" t="b">
        <f>NOT(OR(F1811,G1811,H1811,I1811,J1811,K1811,L1811,M1811,N1811,O1811,P1811,Q1811,R1811))</f>
        <v>0</v>
      </c>
      <c r="U1811" t="b">
        <f>OR(Table1[[#This Row],[Inflammation]],Table1[[#This Row],[Immune]])</f>
        <v>0</v>
      </c>
      <c r="V1811" t="str">
        <f>IF(OR(Table1[[#This Row],[Rodents]],Table1[[#This Row],[Human]],Table1[[#This Row],[Pig]]),OR(ISNUMBER(FIND("intratrach",C1811)),ISNUMBER(FIND("nasal ",C1811)),ISNUMBER(FIND("instill",C1811))),"NA")</f>
        <v>NA</v>
      </c>
      <c r="W1811" t="str">
        <f>IF(OR(Table1[[#This Row],[Rodents]],Table1[[#This Row],[Human]],Table1[[#This Row],[Pig]]),OR(ISNUMBER(FIND("dermal",C1811)),ISNUMBER(FIND("skin ",C1811))),"NA")</f>
        <v>NA</v>
      </c>
      <c r="X1811" t="str">
        <f>IF(OR(Table1[[#This Row],[Rodents]],Table1[[#This Row],[Human]],Table1[[#This Row],[Pig]]),OR(ISNUMBER(FIND("injected",C1811)),ISNUMBER(FIND("periton",C1811)),ISNUMBER(FIND("intrascrot",C1811))),"NA")</f>
        <v>NA</v>
      </c>
      <c r="Y1811" t="str">
        <f>IF(OR(Table1[[#This Row],[Rodents]],Table1[[#This Row],[Human]],Table1[[#This Row],[Pig]]),NOT(OR(Table1[[#This Row],[Inhaled/Intratracheal/intranasal]],Table1[[#This Row],[Dermal]],Table1[[#This Row],[Injected]])),"NA")</f>
        <v>NA</v>
      </c>
      <c r="AA1811" t="b">
        <f>OR(ISNUMBER(FIND("fish ",C1811)),ISNUMBER(FIND("Fish ",C1811)),ISNUMBER(FIND("aquatic",C1811)),ISNUMBER(FIND("daphnids",C1811)),ISNUMBER(FIND("Carcinus maenas",C1811)),ISNUMBER(FIND("Daphnia",C1811)),ISNUMBER(FIND("Ruditapes philippinarum",C1811)),ISNUMBER(FIND("daphnia",C1811)),ISNUMBER(FIND("marine",C1811)),ISNUMBER(FIND("mussel",C1811)),ISNUMBER(FIND("algae",C1811)),ISNUMBER(FIND("Donax faba",C1811)),ISNUMBER(FIND("estuarine",C1811)),ISNUMBER(FIND("snail",C1811)),ISNUMBER(FIND("Prorocentrum donghaiense",C1811)) )</f>
        <v>0</v>
      </c>
      <c r="AB1811" t="b">
        <f>OR(ISNUMBER(FIND(" rat ",C1811)),ISNUMBER(FIND(" rats ",C1811)),ISNUMBER(FIND(" Rats ",C1811)),ISNUMBER(FIND(" Rat ",C1811)),ISNUMBER(FIND(" rat.",C1811)),ISNUMBER(FIND(" rats.",C1811)),ISNUMBER(FIND("mouse",C1811)),ISNUMBER(FIND("mice",C1811)), ISNUMBER(FIND(" Mice",C1811)))</f>
        <v>0</v>
      </c>
      <c r="AC1811" t="b">
        <f>OR(ISNUMBER(FIND(" cell ",C1811)),ISNUMBER(FIND("fibroblast",C1811)),ISNUMBER(FIND("macrophage",C1811)),ISNUMBER(FIND("epithelial",C1811)),ISNUMBER(FIND("endothelial",C1811)),ISNUMBER(FIND("neuron",C1811)),ISNUMBER(FIND(" cells ",C1811)),ISNUMBER(FIND("RBC",C1811)),ISNUMBER(FIND("mitochond",C1811)),ISNUMBER(FIND("adipocyte",C1811)),ISNUMBER(FIND("osteo",C1811)),ISNUMBER(FIND("keratin",C1811)),ISNUMBER(FIND(" cell's ",C1811)),ISNUMBER(FIND("eukary",C1811)),ISNUMBER(FIND("sperm",C1811)))</f>
        <v>1</v>
      </c>
      <c r="AD1811" t="b">
        <v>0</v>
      </c>
      <c r="AE1811" t="b">
        <f>OR(ISNUMBER(FIND(" plant ",C1811)),ISNUMBER(FIND("Plant ",C1811)),ISNUMBER(FIND("tomato",C1811)),ISNUMBER(FIND("plants",C1811)),ISNUMBER(FIND("Plants",C1811)),ISNUMBER(FIND("algae",C1811)),ISNUMBER(FIND("lettuce",C1811)),ISNUMBER(FIND("green gram sprouts ",C1811)),ISNUMBER(FIND("Cucurbita pepo",C1811)),ISNUMBER(FIND("bean ",C1811)),ISNUMBER(FIND("chloroplast",C1811)),ISNUMBER(FIND("chlorophyll",C1811)),ISNUMBER(FIND("seedling",C1811)),ISNUMBER(FIND("canola",C1811)),ISNUMBER(FIND("shoot",C1811)),ISNUMBER(FIND("photosynthes",C1811)),ISNUMBER(FIND(" leaves ",C1811)),,ISNUMBER(FIND("agriculture",C1811)),ISNUMBER(FIND(" crops ",C1811)))</f>
        <v>0</v>
      </c>
      <c r="AF1811" t="b">
        <f>OR(ISNUMBER(FIND("bacteria",C1811)),ISNUMBER(FIND("Bacteria",C1811)),ISNUMBER(FIND("Bacterium",C1811)),ISNUMBER(FIND("bacterium",C1811)),ISNUMBER(FIND(" coli ",C1811)))</f>
        <v>0</v>
      </c>
      <c r="AG1811" t="b">
        <f>OR(ISNUMBER(FIND("fungi",C1811)),ISNUMBER(FIND("Fungi",C1811)),ISNUMBER(FIND("fungus",C1811)),ISNUMBER(FIND("Fungus",C1811)),ISNUMBER(FIND("mushroom",C1811)),ISNUMBER(FIND("Mushroom",C1811)),ISNUMBER(FIND(" mold ",C1811)))</f>
        <v>0</v>
      </c>
      <c r="AH1811" t="b">
        <f>OR(ISNUMBER(FIND("Pig ",C1811)),ISNUMBER(FIND("pig ",C1811)),ISNUMBER(FIND("Pigs ",C1811)),ISNUMBER(FIND("pigs ",C1811)))</f>
        <v>0</v>
      </c>
      <c r="AI1811" t="b">
        <f>OR(ISNUMBER(FIND(" C. elegans",C1811)),ISNUMBER(FIND("Caenorhabditis elegans",C1811)),ISNUMBER(FIND("earthworms",C1811)),ISNUMBER(FIND(" Ficopomatus enigmaticus",C1811)),ISNUMBER(FIND("larva",C1811)),ISNUMBER(FIND("Lumbriculus variegatus",C1811)),ISNUMBER(FIND("nematode",C1811)))</f>
        <v>0</v>
      </c>
      <c r="AJ1811" t="b">
        <f>NOT(OR(AA1811,AB1811,AC1811,AD1811,AE1811,AF1811,AG1811,AH1811,AI1811))</f>
        <v>0</v>
      </c>
      <c r="AL1811" t="b">
        <f>OR(AA1811,AB1811,AD1811,AE1811,AF1811,AG1811,AH1811,AI1811)</f>
        <v>0</v>
      </c>
      <c r="AM1811" t="b">
        <f>IF(Table1[[#This Row],[In vivo?]],IF(Table1[[#This Row],[Cell]],FALSE,TRUE),FALSE)</f>
        <v>0</v>
      </c>
      <c r="AN1811" t="b">
        <f>AND(AC1811,AL1811)</f>
        <v>0</v>
      </c>
      <c r="AO1811" t="b">
        <f>IF(Table1[[#This Row],[Cell]],IF(Table1[[#This Row],[In vivo?]],FALSE,TRUE),FALSE)</f>
        <v>1</v>
      </c>
      <c r="AP1811" t="b">
        <f>NOT(OR(Table1[[#This Row],[In vivo?]],Table1[[#This Row],[Only in Cell]]))</f>
        <v>0</v>
      </c>
      <c r="AQ1811" t="str">
        <f>IF(OR(Table1[[#This Row],[Rodents]],Table1[[#This Row],[Human]],Table1[[#This Row],[Pig]]),OR(ISNUMBER(FIND("pulmonary",C1811)),ISNUMBER(FIND("lung",C1811))),"NA")</f>
        <v>NA</v>
      </c>
      <c r="AR1811" t="str">
        <f>IF(OR(Table1[[#This Row],[Rodents]],Table1[[#This Row],[Human]],Table1[[#This Row],[Pig]]),OR(ISNUMBER(FIND("skin",C1811)),ISNUMBER(FIND("dermal",C1811))),"NA")</f>
        <v>NA</v>
      </c>
      <c r="AS1811" t="str">
        <f>IF(OR(Table1[[#This Row],[Rodents]],Table1[[#This Row],[Human]],Table1[[#This Row],[Pig]]),OR(ISNUMBER(FIND("liver",C1811)),ISNUMBER(FIND("hepat",C1811))),"NA")</f>
        <v>NA</v>
      </c>
      <c r="AT1811" t="str">
        <f>IF(OR(Table1[[#This Row],[Rodents]],Table1[[#This Row],[Human]],Table1[[#This Row],[Pig]]),OR(ISNUMBER(FIND("kidney",C1811)),ISNUMBER(FIND("neph",C1811))),"NA")</f>
        <v>NA</v>
      </c>
      <c r="AU1811" t="str">
        <f>IF(OR(Table1[[#This Row],[Rodents]],Table1[[#This Row],[Human]],Table1[[#This Row],[Pig]]),OR(ISNUMBER(FIND("brain",C1811)),ISNUMBER(FIND("neur",C1811)),ISNUMBER(FIND("nerv",C1811))),"NA")</f>
        <v>NA</v>
      </c>
      <c r="AV1811" t="str">
        <f>IF(OR(Table1[[#This Row],[Rodents]],Table1[[#This Row],[Human]],Table1[[#This Row],[Pig]]),OR(ISNUMBER(FIND("heart",C1811)),ISNUMBER(FIND("cardi",C1811))),"NA")</f>
        <v>NA</v>
      </c>
      <c r="AW1811" t="str">
        <f>IF(OR(Table1[[#This Row],[Rodents]],Table1[[#This Row],[Human]],Table1[[#This Row],[Pig]]),OR(ISNUMBER(FIND("gastro",C1811)),ISNUMBER(FIND("intesti",C1811)),ISNUMBER(FIND("stomach",C1811))),"NA")</f>
        <v>NA</v>
      </c>
      <c r="AX1811" t="str">
        <f>IF(OR(Table1[[#This Row],[Rodents]],Table1[[#This Row],[Human]],Table1[[#This Row],[Pig]]),NOT(OR(AQ1811,AR1811,AS1811,AT1811,AU1811,AV1811,AW1811)),"NA")</f>
        <v>NA</v>
      </c>
      <c r="AY1811" t="b">
        <f>OR(ISNUMBER(FIND("SWCNT",C1811)),ISNUMBER(FIND("SWNT",C1811)),ISNUMBER(FIND("single-wall",C1811)),ISNUMBER(FIND("single wall",C1811)),ISNUMBER(FIND("Single wall",C1811)),ISNUMBER(FIND("Single-wall",C1811)),ISNUMBER(FIND("SWCNT",B1811)),ISNUMBER(FIND("SWNT",B1811)),ISNUMBER(FIND("single-wall",B1811)),ISNUMBER(FIND("single wall",B1811)),ISNUMBER(FIND("Single-wall",B1811)),ISNUMBER(FIND("Single wall",B1811)))</f>
        <v>1</v>
      </c>
      <c r="AZ1811" t="b">
        <f>OR(ISNUMBER(FIND("MWCNT",C1811)),ISNUMBER(FIND("MWNT",C1811)),ISNUMBER(FIND("multi-wall",C1811)),ISNUMBER(FIND("multi wall",C1811)),ISNUMBER(FIND("multiwall",C1811)),ISNUMBER(FIND("Multi-wall",C1811)),ISNUMBER(FIND("Multi wall",C1811)),ISNUMBER(FIND("Multiwall",C1811)),ISNUMBER(FIND("MWCNT",B1811)),ISNUMBER(FIND("MWNT",B1811)),ISNUMBER(FIND("multi-wall",B1811)),ISNUMBER(FIND("multi wall",B1811)),ISNUMBER(FIND("multiwall",B1811)),ISNUMBER(FIND("Multi-wall",B1811)),ISNUMBER(FIND("Multi wall",B1811)),ISNUMBER(FIND("Multiwall",B1811)),ISNUMBER(FIND("Double-wall",B1811)),ISNUMBER(FIND("Double wall",B1811)),ISNUMBER(FIND("Doublewall",B1811)),ISNUMBER(FIND("double-wall",B1811)),ISNUMBER(FIND("double wall",B1811)),ISNUMBER(FIND("doublewall",B1811)))</f>
        <v>0</v>
      </c>
      <c r="BA1811" t="b">
        <f>AND(Table1[[#This Row],[SWCNT]],Table1[[#This Row],[MWCNT]])</f>
        <v>0</v>
      </c>
      <c r="BB1811" t="b">
        <f>IF(Table1[[#This Row],[SWCNT]]=TRUE,FALSE,IF(Table1[[#This Row],[MWCNT]]=TRUE,FALSE,TRUE))</f>
        <v>0</v>
      </c>
      <c r="BC1811" s="18"/>
    </row>
    <row r="1812" spans="1:55" ht="314.5">
      <c r="A1812" t="s">
        <v>5359</v>
      </c>
      <c r="B1812" s="2" t="s">
        <v>5362</v>
      </c>
      <c r="C1812" s="16" t="s">
        <v>5365</v>
      </c>
      <c r="D1812" s="17" t="s">
        <v>1752</v>
      </c>
      <c r="E1812" s="2">
        <v>2009</v>
      </c>
      <c r="F1812" t="b">
        <f>OR(ISNUMBER(FIND("cytotoxic",C1812)),ISNUMBER(FIND("Cytotoxic",C1812)),ISNUMBER(FIND("cellular toxicity",C1812)),ISNUMBER(FIND("cell death",C1812)),ISNUMBER(FIND("viable",C1812)),ISNUMBER(FIND("phytotoxic",C1812)),ISNUMBER(FIND("acute toxicity",C1812)),ISNUMBER(FIND("MTT",C1812)),ISNUMBER(FIND("survival",C1812)),ISNUMBER(FIND("prolifer",C1812)),ISNUMBER(FIND("apoptosis",C1812)),ISNUMBER(FIND("neurotoxic",C1812)),ISNUMBER(FIND("  lysis ",C1812)),ISNUMBER(FIND("necrosis",C1812)),ISNUMBER(FIND("cellular death",C1812))*3,ISNUMBER(FIND("LDH",C1812)),ISNUMBER(FIND("Acute toxicity",C1812)))</f>
        <v>1</v>
      </c>
      <c r="G1812" t="b">
        <f>OR(ISNUMBER(FIND("genotoxic",C1812)),ISNUMBER(FIND("genotoxicity",C1812)),ISNUMBER(FIND("DNA damage",C1812)),ISNUMBER(FIND("DNA",C1812)),ISNUMBER(FIND("RNA",C1812)),ISNUMBER(FIND("mesothelioma",C1812)),ISNUMBER(FIND("carcino",C1812)),ISNUMBER(FIND("mutagen",C1812)),ISNUMBER(FIND("genetic",C1812)))</f>
        <v>1</v>
      </c>
      <c r="H1812" t="b">
        <f>OR(ISNUMBER(FIND("inflammatory",C1812)),ISNUMBER(FIND("inflamm",C1812)))</f>
        <v>0</v>
      </c>
      <c r="I1812" t="b">
        <f>OR(ISNUMBER(FIND("immune",C1812)),ISNUMBER(FIND("immunological",C1812)),ISNUMBER(FIND("interleuk",C1812)),ISNUMBER(FIND("platelet activation",C1812)),ISNUMBER(FIND("monocyte",C1812)),ISNUMBER(FIND("leukocyte",C1812)),ISNUMBER(FIND("cytokine",C1812)),ISNUMBER(FIND("CD4",C1812)),ISNUMBER(FIND("CD8",C1812)),ISNUMBER(FIND("T-cell",C1812)))</f>
        <v>0</v>
      </c>
      <c r="J1812" t="b">
        <f>OR(ISNUMBER(FIND("reactive oxygen",C1812)),ISNUMBER(FIND("ROS",C1812)),ISNUMBER(FIND("free radical",C1812)),ISNUMBER(FIND("oxidative stress",C1812)),ISNUMBER(FIND("peroxid",C1812)),ISNUMBER(FIND("oxidative",C1812)),ISNUMBER(FIND("antioxid",C1812)))</f>
        <v>1</v>
      </c>
      <c r="K1812" t="b">
        <f>OR(ISNUMBER(FIND("autophag",C1812)))</f>
        <v>0</v>
      </c>
      <c r="L1812" t="b">
        <f>OR(ISNUMBER(FIND("morpholog",C1812)))</f>
        <v>0</v>
      </c>
      <c r="M1812" t="b">
        <f>OR(ISNUMBER(FIND("fibrosis",C1812)),ISNUMBER(FIND("Fibrosis",C1812)),ISNUMBER(FIND("fibrot",C1812)))</f>
        <v>0</v>
      </c>
      <c r="N1812" t="b">
        <f>OR(ISNUMBER(FIND("offspring",C1812)),ISNUMBER(FIND("Parental",C1812)),ISNUMBER(FIND("parental",C1812)),ISNUMBER(FIND("germline",C1812)),ISNUMBER(FIND("reproduc",C1812)),ISNUMBER(FIND("embryo",C1812)))</f>
        <v>0</v>
      </c>
      <c r="O1812" t="b">
        <f>OR(ISNUMBER(FIND("metabol",C1812)),ISNUMBER(FIND("Metabol",C1812)),ISNUMBER(FIND("digest",C1812)),ISNUMBER(FIND("mitochon",C1812)))</f>
        <v>0</v>
      </c>
      <c r="P1812" t="b">
        <f>OR(ISNUMBER(FIND("ecotox",C1812)),ISNUMBER(FIND("Ecotox",B1812)),ISNUMBER(FIND("ecotox",B1812)),ISNUMBER(FIND("Ecotox",C1812)))</f>
        <v>0</v>
      </c>
      <c r="Q1812" t="b">
        <f>OR(ISNUMBER(FIND("Bioaccum",C1812)),ISNUMBER(FIND("bioaccum",C1812)),ISNUMBER(FIND("accum",C1812)))</f>
        <v>0</v>
      </c>
      <c r="R1812" t="b">
        <f>OR(ISNUMBER(FIND("Occupation",C1812)),ISNUMBER(FIND("occupation",C1812)),ISNUMBER(FIND("worker",C1812)),ISNUMBER(FIND("workforce",C1812)))</f>
        <v>0</v>
      </c>
      <c r="S1812" t="b">
        <f>NOT(OR(F1812,G1812,H1812,I1812,J1812,K1812,L1812,M1812,N1812,O1812,P1812,Q1812,R1812))</f>
        <v>0</v>
      </c>
      <c r="U1812" t="b">
        <f>OR(Table1[[#This Row],[Inflammation]],Table1[[#This Row],[Immune]])</f>
        <v>0</v>
      </c>
      <c r="V1812" t="str">
        <f>IF(OR(Table1[[#This Row],[Rodents]],Table1[[#This Row],[Human]],Table1[[#This Row],[Pig]]),OR(ISNUMBER(FIND("intratrach",C1812)),ISNUMBER(FIND("nasal ",C1812)),ISNUMBER(FIND("instill",C1812))),"NA")</f>
        <v>NA</v>
      </c>
      <c r="W1812" t="str">
        <f>IF(OR(Table1[[#This Row],[Rodents]],Table1[[#This Row],[Human]],Table1[[#This Row],[Pig]]),OR(ISNUMBER(FIND("dermal",C1812)),ISNUMBER(FIND("skin ",C1812))),"NA")</f>
        <v>NA</v>
      </c>
      <c r="X1812" t="str">
        <f>IF(OR(Table1[[#This Row],[Rodents]],Table1[[#This Row],[Human]],Table1[[#This Row],[Pig]]),OR(ISNUMBER(FIND("injected",C1812)),ISNUMBER(FIND("periton",C1812)),ISNUMBER(FIND("intrascrot",C1812))),"NA")</f>
        <v>NA</v>
      </c>
      <c r="Y1812" t="str">
        <f>IF(OR(Table1[[#This Row],[Rodents]],Table1[[#This Row],[Human]],Table1[[#This Row],[Pig]]),NOT(OR(Table1[[#This Row],[Inhaled/Intratracheal/intranasal]],Table1[[#This Row],[Dermal]],Table1[[#This Row],[Injected]])),"NA")</f>
        <v>NA</v>
      </c>
      <c r="AA1812" t="b">
        <f>OR(ISNUMBER(FIND("fish ",C1812)),ISNUMBER(FIND("Fish ",C1812)),ISNUMBER(FIND("aquatic",C1812)),ISNUMBER(FIND("daphnids",C1812)),ISNUMBER(FIND("Carcinus maenas",C1812)),ISNUMBER(FIND("Daphnia",C1812)),ISNUMBER(FIND("Ruditapes philippinarum",C1812)),ISNUMBER(FIND("daphnia",C1812)),ISNUMBER(FIND("marine",C1812)),ISNUMBER(FIND("mussel",C1812)),ISNUMBER(FIND("algae",C1812)),ISNUMBER(FIND("Donax faba",C1812)),ISNUMBER(FIND("estuarine",C1812)),ISNUMBER(FIND("snail",C1812)),ISNUMBER(FIND("Prorocentrum donghaiense",C1812)) )</f>
        <v>0</v>
      </c>
      <c r="AB1812" t="b">
        <f>OR(ISNUMBER(FIND(" rat ",C1812)),ISNUMBER(FIND(" rats ",C1812)),ISNUMBER(FIND(" Rats ",C1812)),ISNUMBER(FIND(" Rat ",C1812)),ISNUMBER(FIND(" rat.",C1812)),ISNUMBER(FIND(" rats.",C1812)),ISNUMBER(FIND("mouse",C1812)),ISNUMBER(FIND("mice",C1812)), ISNUMBER(FIND(" Mice",C1812)))</f>
        <v>0</v>
      </c>
      <c r="AC1812" t="b">
        <f>OR(ISNUMBER(FIND(" cell ",C1812)),ISNUMBER(FIND("fibroblast",C1812)),ISNUMBER(FIND("macrophage",C1812)),ISNUMBER(FIND("epithelial",C1812)),ISNUMBER(FIND("endothelial",C1812)),ISNUMBER(FIND("neuron",C1812)),ISNUMBER(FIND(" cells ",C1812)),ISNUMBER(FIND("RBC",C1812)),ISNUMBER(FIND("mitochond",C1812)),ISNUMBER(FIND("adipocyte",C1812)),ISNUMBER(FIND("osteo",C1812)),ISNUMBER(FIND("keratin",C1812)),ISNUMBER(FIND(" cell's ",C1812)),ISNUMBER(FIND("eukary",C1812)),ISNUMBER(FIND("sperm",C1812)))</f>
        <v>1</v>
      </c>
      <c r="AD1812" t="b">
        <v>0</v>
      </c>
      <c r="AE1812" t="b">
        <f>OR(ISNUMBER(FIND(" plant ",C1812)),ISNUMBER(FIND("Plant ",C1812)),ISNUMBER(FIND("tomato",C1812)),ISNUMBER(FIND("plants",C1812)),ISNUMBER(FIND("Plants",C1812)),ISNUMBER(FIND("algae",C1812)),ISNUMBER(FIND("lettuce",C1812)),ISNUMBER(FIND("green gram sprouts ",C1812)),ISNUMBER(FIND("Cucurbita pepo",C1812)),ISNUMBER(FIND("bean ",C1812)),ISNUMBER(FIND("chloroplast",C1812)),ISNUMBER(FIND("chlorophyll",C1812)),ISNUMBER(FIND("seedling",C1812)),ISNUMBER(FIND("canola",C1812)),ISNUMBER(FIND("shoot",C1812)),ISNUMBER(FIND("photosynthes",C1812)),ISNUMBER(FIND(" leaves ",C1812)),,ISNUMBER(FIND("agriculture",C1812)),ISNUMBER(FIND(" crops ",C1812)))</f>
        <v>0</v>
      </c>
      <c r="AF1812" t="b">
        <f>OR(ISNUMBER(FIND("bacteria",C1812)),ISNUMBER(FIND("Bacteria",C1812)),ISNUMBER(FIND("Bacterium",C1812)),ISNUMBER(FIND("bacterium",C1812)),ISNUMBER(FIND(" coli ",C1812)))</f>
        <v>0</v>
      </c>
      <c r="AG1812" t="b">
        <f>OR(ISNUMBER(FIND("fungi",C1812)),ISNUMBER(FIND("Fungi",C1812)),ISNUMBER(FIND("fungus",C1812)),ISNUMBER(FIND("Fungus",C1812)),ISNUMBER(FIND("mushroom",C1812)),ISNUMBER(FIND("Mushroom",C1812)),ISNUMBER(FIND(" mold ",C1812)))</f>
        <v>0</v>
      </c>
      <c r="AH1812" t="b">
        <f>OR(ISNUMBER(FIND("Pig ",C1812)),ISNUMBER(FIND("pig ",C1812)),ISNUMBER(FIND("Pigs ",C1812)),ISNUMBER(FIND("pigs ",C1812)))</f>
        <v>0</v>
      </c>
      <c r="AI1812" t="b">
        <f>OR(ISNUMBER(FIND(" C. elegans",C1812)),ISNUMBER(FIND("Caenorhabditis elegans",C1812)),ISNUMBER(FIND("earthworms",C1812)),ISNUMBER(FIND(" Ficopomatus enigmaticus",C1812)),ISNUMBER(FIND("larva",C1812)),ISNUMBER(FIND("Lumbriculus variegatus",C1812)),ISNUMBER(FIND("nematode",C1812)))</f>
        <v>0</v>
      </c>
      <c r="AJ1812" t="b">
        <f>NOT(OR(AA1812,AB1812,AC1812,AD1812,AE1812,AF1812,AG1812,AH1812,AI1812))</f>
        <v>0</v>
      </c>
      <c r="AL1812" t="b">
        <f>OR(AA1812,AB1812,AD1812,AE1812,AF1812,AG1812,AH1812,AI1812)</f>
        <v>0</v>
      </c>
      <c r="AM1812" t="b">
        <f>IF(Table1[[#This Row],[In vivo?]],IF(Table1[[#This Row],[Cell]],FALSE,TRUE),FALSE)</f>
        <v>0</v>
      </c>
      <c r="AN1812" t="b">
        <f>AND(AC1812,AL1812)</f>
        <v>0</v>
      </c>
      <c r="AO1812" t="b">
        <f>IF(Table1[[#This Row],[Cell]],IF(Table1[[#This Row],[In vivo?]],FALSE,TRUE),FALSE)</f>
        <v>1</v>
      </c>
      <c r="AP1812" t="b">
        <f>NOT(OR(Table1[[#This Row],[In vivo?]],Table1[[#This Row],[Only in Cell]]))</f>
        <v>0</v>
      </c>
      <c r="AQ1812" t="str">
        <f>IF(OR(Table1[[#This Row],[Rodents]],Table1[[#This Row],[Human]],Table1[[#This Row],[Pig]]),OR(ISNUMBER(FIND("pulmonary",C1812)),ISNUMBER(FIND("lung",C1812))),"NA")</f>
        <v>NA</v>
      </c>
      <c r="AR1812" t="str">
        <f>IF(OR(Table1[[#This Row],[Rodents]],Table1[[#This Row],[Human]],Table1[[#This Row],[Pig]]),OR(ISNUMBER(FIND("skin",C1812)),ISNUMBER(FIND("dermal",C1812))),"NA")</f>
        <v>NA</v>
      </c>
      <c r="AS1812" t="str">
        <f>IF(OR(Table1[[#This Row],[Rodents]],Table1[[#This Row],[Human]],Table1[[#This Row],[Pig]]),OR(ISNUMBER(FIND("liver",C1812)),ISNUMBER(FIND("hepat",C1812))),"NA")</f>
        <v>NA</v>
      </c>
      <c r="AT1812" t="str">
        <f>IF(OR(Table1[[#This Row],[Rodents]],Table1[[#This Row],[Human]],Table1[[#This Row],[Pig]]),OR(ISNUMBER(FIND("kidney",C1812)),ISNUMBER(FIND("neph",C1812))),"NA")</f>
        <v>NA</v>
      </c>
      <c r="AU1812" t="str">
        <f>IF(OR(Table1[[#This Row],[Rodents]],Table1[[#This Row],[Human]],Table1[[#This Row],[Pig]]),OR(ISNUMBER(FIND("brain",C1812)),ISNUMBER(FIND("neur",C1812)),ISNUMBER(FIND("nerv",C1812))),"NA")</f>
        <v>NA</v>
      </c>
      <c r="AV1812" t="str">
        <f>IF(OR(Table1[[#This Row],[Rodents]],Table1[[#This Row],[Human]],Table1[[#This Row],[Pig]]),OR(ISNUMBER(FIND("heart",C1812)),ISNUMBER(FIND("cardi",C1812))),"NA")</f>
        <v>NA</v>
      </c>
      <c r="AW1812" t="str">
        <f>IF(OR(Table1[[#This Row],[Rodents]],Table1[[#This Row],[Human]],Table1[[#This Row],[Pig]]),OR(ISNUMBER(FIND("gastro",C1812)),ISNUMBER(FIND("intesti",C1812)),ISNUMBER(FIND("stomach",C1812))),"NA")</f>
        <v>NA</v>
      </c>
      <c r="AX1812" t="str">
        <f>IF(OR(Table1[[#This Row],[Rodents]],Table1[[#This Row],[Human]],Table1[[#This Row],[Pig]]),NOT(OR(AQ1812,AR1812,AS1812,AT1812,AU1812,AV1812,AW1812)),"NA")</f>
        <v>NA</v>
      </c>
      <c r="AY1812" t="b">
        <f>OR(ISNUMBER(FIND("SWCNT",C1812)),ISNUMBER(FIND("SWNT",C1812)),ISNUMBER(FIND("single-wall",C1812)),ISNUMBER(FIND("single wall",C1812)),ISNUMBER(FIND("Single wall",C1812)),ISNUMBER(FIND("Single-wall",C1812)),ISNUMBER(FIND("SWCNT",B1812)),ISNUMBER(FIND("SWNT",B1812)),ISNUMBER(FIND("single-wall",B1812)),ISNUMBER(FIND("single wall",B1812)),ISNUMBER(FIND("Single-wall",B1812)),ISNUMBER(FIND("Single wall",B1812)))</f>
        <v>0</v>
      </c>
      <c r="AZ1812" t="b">
        <f>OR(ISNUMBER(FIND("MWCNT",C1812)),ISNUMBER(FIND("MWNT",C1812)),ISNUMBER(FIND("multi-wall",C1812)),ISNUMBER(FIND("multi wall",C1812)),ISNUMBER(FIND("multiwall",C1812)),ISNUMBER(FIND("Multi-wall",C1812)),ISNUMBER(FIND("Multi wall",C1812)),ISNUMBER(FIND("Multiwall",C1812)),ISNUMBER(FIND("MWCNT",B1812)),ISNUMBER(FIND("MWNT",B1812)),ISNUMBER(FIND("multi-wall",B1812)),ISNUMBER(FIND("multi wall",B1812)),ISNUMBER(FIND("multiwall",B1812)),ISNUMBER(FIND("Multi-wall",B1812)),ISNUMBER(FIND("Multi wall",B1812)),ISNUMBER(FIND("Multiwall",B1812)),ISNUMBER(FIND("Double-wall",B1812)),ISNUMBER(FIND("Double wall",B1812)),ISNUMBER(FIND("Doublewall",B1812)),ISNUMBER(FIND("double-wall",B1812)),ISNUMBER(FIND("double wall",B1812)),ISNUMBER(FIND("doublewall",B1812)))</f>
        <v>1</v>
      </c>
      <c r="BA1812" t="b">
        <f>AND(Table1[[#This Row],[SWCNT]],Table1[[#This Row],[MWCNT]])</f>
        <v>0</v>
      </c>
      <c r="BB1812" t="b">
        <f>IF(Table1[[#This Row],[SWCNT]]=TRUE,FALSE,IF(Table1[[#This Row],[MWCNT]]=TRUE,FALSE,TRUE))</f>
        <v>0</v>
      </c>
      <c r="BC1812" s="18"/>
    </row>
    <row r="1813" spans="1:55" ht="111">
      <c r="A1813" t="s">
        <v>5368</v>
      </c>
      <c r="B1813" s="2" t="s">
        <v>5369</v>
      </c>
      <c r="C1813" s="16" t="s">
        <v>5370</v>
      </c>
      <c r="D1813" s="17" t="s">
        <v>653</v>
      </c>
      <c r="E1813" s="2">
        <v>2009</v>
      </c>
      <c r="F1813" t="b">
        <f>OR(ISNUMBER(FIND("cytotoxic",C1813)),ISNUMBER(FIND("Cytotoxic",C1813)),ISNUMBER(FIND("cellular toxicity",C1813)),ISNUMBER(FIND("cell death",C1813)),ISNUMBER(FIND("viable",C1813)),ISNUMBER(FIND("phytotoxic",C1813)),ISNUMBER(FIND("acute toxicity",C1813)),ISNUMBER(FIND("MTT",C1813)),ISNUMBER(FIND("survival",C1813)),ISNUMBER(FIND("prolifer",C1813)),ISNUMBER(FIND("apoptosis",C1813)),ISNUMBER(FIND("neurotoxic",C1813)),ISNUMBER(FIND("  lysis ",C1813)),ISNUMBER(FIND("necrosis",C1813)),ISNUMBER(FIND("cellular death",C1813))*3,ISNUMBER(FIND("LDH",C1813)),ISNUMBER(FIND("Acute toxicity",C1813)))</f>
        <v>0</v>
      </c>
      <c r="G1813" t="b">
        <f>OR(ISNUMBER(FIND("genotoxic",C1813)),ISNUMBER(FIND("genotoxicity",C1813)),ISNUMBER(FIND("DNA damage",C1813)),ISNUMBER(FIND("DNA",C1813)),ISNUMBER(FIND("RNA",C1813)),ISNUMBER(FIND("mesothelioma",C1813)),ISNUMBER(FIND("carcino",C1813)),ISNUMBER(FIND("mutagen",C1813)),ISNUMBER(FIND("genetic",C1813)))</f>
        <v>0</v>
      </c>
      <c r="H1813" t="b">
        <f>OR(ISNUMBER(FIND("inflammatory",C1813)),ISNUMBER(FIND("inflamm",C1813)))</f>
        <v>0</v>
      </c>
      <c r="I1813" t="b">
        <f>OR(ISNUMBER(FIND("immune",C1813)),ISNUMBER(FIND("immunological",C1813)),ISNUMBER(FIND("interleuk",C1813)),ISNUMBER(FIND("platelet activation",C1813)),ISNUMBER(FIND("monocyte",C1813)),ISNUMBER(FIND("leukocyte",C1813)),ISNUMBER(FIND("cytokine",C1813)),ISNUMBER(FIND("CD4",C1813)),ISNUMBER(FIND("CD8",C1813)),ISNUMBER(FIND("T-cell",C1813)))</f>
        <v>0</v>
      </c>
      <c r="J1813" t="b">
        <f>OR(ISNUMBER(FIND("reactive oxygen",C1813)),ISNUMBER(FIND("ROS",C1813)),ISNUMBER(FIND("free radical",C1813)),ISNUMBER(FIND("oxidative stress",C1813)),ISNUMBER(FIND("peroxid",C1813)),ISNUMBER(FIND("oxidative",C1813)),ISNUMBER(FIND("antioxid",C1813)))</f>
        <v>1</v>
      </c>
      <c r="K1813" t="b">
        <f>OR(ISNUMBER(FIND("autophag",C1813)))</f>
        <v>0</v>
      </c>
      <c r="L1813" t="b">
        <f>OR(ISNUMBER(FIND("morpholog",C1813)))</f>
        <v>0</v>
      </c>
      <c r="M1813" t="b">
        <f>OR(ISNUMBER(FIND("fibrosis",C1813)),ISNUMBER(FIND("Fibrosis",C1813)),ISNUMBER(FIND("fibrot",C1813)))</f>
        <v>0</v>
      </c>
      <c r="N1813" t="b">
        <f>OR(ISNUMBER(FIND("offspring",C1813)),ISNUMBER(FIND("Parental",C1813)),ISNUMBER(FIND("parental",C1813)),ISNUMBER(FIND("germline",C1813)),ISNUMBER(FIND("reproduc",C1813)),ISNUMBER(FIND("embryo",C1813)))</f>
        <v>0</v>
      </c>
      <c r="O1813" t="b">
        <f>OR(ISNUMBER(FIND("metabol",C1813)),ISNUMBER(FIND("Metabol",C1813)),ISNUMBER(FIND("digest",C1813)),ISNUMBER(FIND("mitochon",C1813)))</f>
        <v>0</v>
      </c>
      <c r="P1813" t="b">
        <f>OR(ISNUMBER(FIND("ecotox",C1813)),ISNUMBER(FIND("Ecotox",B1813)),ISNUMBER(FIND("ecotox",B1813)),ISNUMBER(FIND("Ecotox",C1813)))</f>
        <v>0</v>
      </c>
      <c r="Q1813" t="b">
        <f>OR(ISNUMBER(FIND("Bioaccum",C1813)),ISNUMBER(FIND("bioaccum",C1813)),ISNUMBER(FIND("accum",C1813)))</f>
        <v>0</v>
      </c>
      <c r="R1813" t="b">
        <f>OR(ISNUMBER(FIND("Occupation",C1813)),ISNUMBER(FIND("occupation",C1813)),ISNUMBER(FIND("worker",C1813)),ISNUMBER(FIND("workforce",C1813)))</f>
        <v>0</v>
      </c>
      <c r="S1813" t="b">
        <f>NOT(OR(F1813,G1813,H1813,I1813,J1813,K1813,L1813,M1813,N1813,O1813,P1813,Q1813,R1813))</f>
        <v>0</v>
      </c>
      <c r="U1813" t="b">
        <f>OR(Table1[[#This Row],[Inflammation]],Table1[[#This Row],[Immune]])</f>
        <v>0</v>
      </c>
      <c r="V1813" t="str">
        <f>IF(OR(Table1[[#This Row],[Rodents]],Table1[[#This Row],[Human]],Table1[[#This Row],[Pig]]),OR(ISNUMBER(FIND("intratrach",C1813)),ISNUMBER(FIND("nasal ",C1813)),ISNUMBER(FIND("instill",C1813))),"NA")</f>
        <v>NA</v>
      </c>
      <c r="W1813" t="str">
        <f>IF(OR(Table1[[#This Row],[Rodents]],Table1[[#This Row],[Human]],Table1[[#This Row],[Pig]]),OR(ISNUMBER(FIND("dermal",C1813)),ISNUMBER(FIND("skin ",C1813))),"NA")</f>
        <v>NA</v>
      </c>
      <c r="X1813" t="str">
        <f>IF(OR(Table1[[#This Row],[Rodents]],Table1[[#This Row],[Human]],Table1[[#This Row],[Pig]]),OR(ISNUMBER(FIND("injected",C1813)),ISNUMBER(FIND("periton",C1813)),ISNUMBER(FIND("intrascrot",C1813))),"NA")</f>
        <v>NA</v>
      </c>
      <c r="Y1813" t="str">
        <f>IF(OR(Table1[[#This Row],[Rodents]],Table1[[#This Row],[Human]],Table1[[#This Row],[Pig]]),NOT(OR(Table1[[#This Row],[Inhaled/Intratracheal/intranasal]],Table1[[#This Row],[Dermal]],Table1[[#This Row],[Injected]])),"NA")</f>
        <v>NA</v>
      </c>
      <c r="AA1813" t="b">
        <f>OR(ISNUMBER(FIND("fish ",C1813)),ISNUMBER(FIND("Fish ",C1813)),ISNUMBER(FIND("aquatic",C1813)),ISNUMBER(FIND("daphnids",C1813)),ISNUMBER(FIND("Carcinus maenas",C1813)),ISNUMBER(FIND("Daphnia",C1813)),ISNUMBER(FIND("Ruditapes philippinarum",C1813)),ISNUMBER(FIND("daphnia",C1813)),ISNUMBER(FIND("marine",C1813)),ISNUMBER(FIND("mussel",C1813)),ISNUMBER(FIND("algae",C1813)),ISNUMBER(FIND("Donax faba",C1813)),ISNUMBER(FIND("estuarine",C1813)),ISNUMBER(FIND("snail",C1813)),ISNUMBER(FIND("Prorocentrum donghaiense",C1813)) )</f>
        <v>0</v>
      </c>
      <c r="AB1813" t="b">
        <f>OR(ISNUMBER(FIND(" rat ",C1813)),ISNUMBER(FIND(" rats ",C1813)),ISNUMBER(FIND(" Rats ",C1813)),ISNUMBER(FIND(" Rat ",C1813)),ISNUMBER(FIND(" rat.",C1813)),ISNUMBER(FIND(" rats.",C1813)),ISNUMBER(FIND("mouse",C1813)),ISNUMBER(FIND("mice",C1813)), ISNUMBER(FIND(" Mice",C1813)))</f>
        <v>0</v>
      </c>
      <c r="AC1813" t="b">
        <f>OR(ISNUMBER(FIND(" cell ",C1813)),ISNUMBER(FIND("fibroblast",C1813)),ISNUMBER(FIND("macrophage",C1813)),ISNUMBER(FIND("epithelial",C1813)),ISNUMBER(FIND("endothelial",C1813)),ISNUMBER(FIND("neuron",C1813)),ISNUMBER(FIND(" cells ",C1813)),ISNUMBER(FIND("RBC",C1813)),ISNUMBER(FIND("mitochond",C1813)),ISNUMBER(FIND("adipocyte",C1813)),ISNUMBER(FIND("osteo",C1813)),ISNUMBER(FIND("keratin",C1813)),ISNUMBER(FIND(" cell's ",C1813)),ISNUMBER(FIND("eukary",C1813)),ISNUMBER(FIND("sperm",C1813)))</f>
        <v>1</v>
      </c>
      <c r="AD1813" t="b">
        <f>OR(ISNUMBER(FIND("human",B1813)),ISNUMBER(FIND("workers",B1813)),ISNUMBER(FIND("workforces",B1813)),ISNUMBER(FIND("occupational",B1813)),ISNUMBER(FIND("Case report",B1813)),ISNUMBER(FIND("Workplaces",B1813)),ISNUMBER(FIND("worker",B1813)))</f>
        <v>0</v>
      </c>
      <c r="AE1813" t="b">
        <f>OR(ISNUMBER(FIND(" plant ",C1813)),ISNUMBER(FIND("Plant ",C1813)),ISNUMBER(FIND("tomato",C1813)),ISNUMBER(FIND("plants",C1813)),ISNUMBER(FIND("Plants",C1813)),ISNUMBER(FIND("algae",C1813)),ISNUMBER(FIND("lettuce",C1813)),ISNUMBER(FIND("green gram sprouts ",C1813)),ISNUMBER(FIND("Cucurbita pepo",C1813)),ISNUMBER(FIND("bean ",C1813)),ISNUMBER(FIND("chloroplast",C1813)),ISNUMBER(FIND("chlorophyll",C1813)),ISNUMBER(FIND("seedling",C1813)),ISNUMBER(FIND("canola",C1813)),ISNUMBER(FIND("shoot",C1813)),ISNUMBER(FIND("photosynthes",C1813)),ISNUMBER(FIND(" leaves ",C1813)),,ISNUMBER(FIND("agriculture",C1813)),ISNUMBER(FIND(" crops ",C1813)))</f>
        <v>1</v>
      </c>
      <c r="AF1813" t="b">
        <f>OR(ISNUMBER(FIND("bacteria",C1813)),ISNUMBER(FIND("Bacteria",C1813)),ISNUMBER(FIND("Bacterium",C1813)),ISNUMBER(FIND("bacterium",C1813)),ISNUMBER(FIND(" coli ",C1813)))</f>
        <v>0</v>
      </c>
      <c r="AG1813" t="b">
        <f>OR(ISNUMBER(FIND("fungi",C1813)),ISNUMBER(FIND("Fungi",C1813)),ISNUMBER(FIND("fungus",C1813)),ISNUMBER(FIND("Fungus",C1813)),ISNUMBER(FIND("mushroom",C1813)),ISNUMBER(FIND("Mushroom",C1813)),ISNUMBER(FIND(" mold ",C1813)))</f>
        <v>0</v>
      </c>
      <c r="AH1813" t="b">
        <f>OR(ISNUMBER(FIND("Pig ",C1813)),ISNUMBER(FIND("pig ",C1813)),ISNUMBER(FIND("Pigs ",C1813)),ISNUMBER(FIND("pigs ",C1813)))</f>
        <v>0</v>
      </c>
      <c r="AI1813" t="b">
        <f>OR(ISNUMBER(FIND(" C. elegans",C1813)),ISNUMBER(FIND("Caenorhabditis elegans",C1813)),ISNUMBER(FIND("earthworms",C1813)),ISNUMBER(FIND(" Ficopomatus enigmaticus",C1813)),ISNUMBER(FIND("larva",C1813)),ISNUMBER(FIND("Lumbriculus variegatus",C1813)),ISNUMBER(FIND("nematode",C1813)))</f>
        <v>0</v>
      </c>
      <c r="AJ1813" t="b">
        <f>NOT(OR(AA1813,AB1813,AC1813,AD1813,AE1813,AF1813,AG1813,AH1813,AI1813))</f>
        <v>0</v>
      </c>
      <c r="AL1813" t="b">
        <f>OR(AA1813,AB1813,AD1813,AE1813,AF1813,AG1813,AH1813,AI1813)</f>
        <v>1</v>
      </c>
      <c r="AM1813" t="b">
        <f>IF(Table1[[#This Row],[In vivo?]],IF(Table1[[#This Row],[Cell]],FALSE,TRUE),FALSE)</f>
        <v>0</v>
      </c>
      <c r="AN1813" t="b">
        <f>AND(AC1813,AL1813)</f>
        <v>1</v>
      </c>
      <c r="AO1813" t="b">
        <f>IF(Table1[[#This Row],[Cell]],IF(Table1[[#This Row],[In vivo?]],FALSE,TRUE),FALSE)</f>
        <v>0</v>
      </c>
      <c r="AP1813" t="b">
        <f>NOT(OR(Table1[[#This Row],[In vivo?]],Table1[[#This Row],[Only in Cell]]))</f>
        <v>0</v>
      </c>
      <c r="AQ1813" t="str">
        <f>IF(OR(Table1[[#This Row],[Rodents]],Table1[[#This Row],[Human]],Table1[[#This Row],[Pig]]),OR(ISNUMBER(FIND("pulmonary",C1813)),ISNUMBER(FIND("lung",C1813))),"NA")</f>
        <v>NA</v>
      </c>
      <c r="AR1813" t="str">
        <f>IF(OR(Table1[[#This Row],[Rodents]],Table1[[#This Row],[Human]],Table1[[#This Row],[Pig]]),OR(ISNUMBER(FIND("skin",C1813)),ISNUMBER(FIND("dermal",C1813))),"NA")</f>
        <v>NA</v>
      </c>
      <c r="AS1813" t="str">
        <f>IF(OR(Table1[[#This Row],[Rodents]],Table1[[#This Row],[Human]],Table1[[#This Row],[Pig]]),OR(ISNUMBER(FIND("liver",C1813)),ISNUMBER(FIND("hepat",C1813))),"NA")</f>
        <v>NA</v>
      </c>
      <c r="AT1813" t="str">
        <f>IF(OR(Table1[[#This Row],[Rodents]],Table1[[#This Row],[Human]],Table1[[#This Row],[Pig]]),OR(ISNUMBER(FIND("kidney",C1813)),ISNUMBER(FIND("neph",C1813))),"NA")</f>
        <v>NA</v>
      </c>
      <c r="AU1813" t="str">
        <f>IF(OR(Table1[[#This Row],[Rodents]],Table1[[#This Row],[Human]],Table1[[#This Row],[Pig]]),OR(ISNUMBER(FIND("brain",C1813)),ISNUMBER(FIND("neur",C1813)),ISNUMBER(FIND("nerv",C1813))),"NA")</f>
        <v>NA</v>
      </c>
      <c r="AV1813" t="str">
        <f>IF(OR(Table1[[#This Row],[Rodents]],Table1[[#This Row],[Human]],Table1[[#This Row],[Pig]]),OR(ISNUMBER(FIND("heart",C1813)),ISNUMBER(FIND("cardi",C1813))),"NA")</f>
        <v>NA</v>
      </c>
      <c r="AW1813" t="str">
        <f>IF(OR(Table1[[#This Row],[Rodents]],Table1[[#This Row],[Human]],Table1[[#This Row],[Pig]]),OR(ISNUMBER(FIND("gastro",C1813)),ISNUMBER(FIND("intesti",C1813)),ISNUMBER(FIND("stomach",C1813))),"NA")</f>
        <v>NA</v>
      </c>
      <c r="AX1813" t="str">
        <f>IF(OR(Table1[[#This Row],[Rodents]],Table1[[#This Row],[Human]],Table1[[#This Row],[Pig]]),NOT(OR(AQ1813,AR1813,AS1813,AT1813,AU1813,AV1813,AW1813)),"NA")</f>
        <v>NA</v>
      </c>
      <c r="AY1813" t="b">
        <f>OR(ISNUMBER(FIND("SWCNT",C1813)),ISNUMBER(FIND("SWNT",C1813)),ISNUMBER(FIND("single-wall",C1813)),ISNUMBER(FIND("single wall",C1813)),ISNUMBER(FIND("Single wall",C1813)),ISNUMBER(FIND("Single-wall",C1813)),ISNUMBER(FIND("SWCNT",B1813)),ISNUMBER(FIND("SWNT",B1813)),ISNUMBER(FIND("single-wall",B1813)),ISNUMBER(FIND("single wall",B1813)),ISNUMBER(FIND("Single-wall",B1813)),ISNUMBER(FIND("Single wall",B1813)))</f>
        <v>0</v>
      </c>
      <c r="AZ1813" t="b">
        <f>OR(ISNUMBER(FIND("MWCNT",C1813)),ISNUMBER(FIND("MWNT",C1813)),ISNUMBER(FIND("multi-wall",C1813)),ISNUMBER(FIND("multi wall",C1813)),ISNUMBER(FIND("multiwall",C1813)),ISNUMBER(FIND("Multi-wall",C1813)),ISNUMBER(FIND("Multi wall",C1813)),ISNUMBER(FIND("Multiwall",C1813)),ISNUMBER(FIND("MWCNT",B1813)),ISNUMBER(FIND("MWNT",B1813)),ISNUMBER(FIND("multi-wall",B1813)),ISNUMBER(FIND("multi wall",B1813)),ISNUMBER(FIND("multiwall",B1813)),ISNUMBER(FIND("Multi-wall",B1813)),ISNUMBER(FIND("Multi wall",B1813)),ISNUMBER(FIND("Multiwall",B1813)),ISNUMBER(FIND("Double-wall",B1813)),ISNUMBER(FIND("Double wall",B1813)),ISNUMBER(FIND("Doublewall",B1813)),ISNUMBER(FIND("double-wall",B1813)),ISNUMBER(FIND("double wall",B1813)),ISNUMBER(FIND("doublewall",B1813)))</f>
        <v>1</v>
      </c>
      <c r="BA1813" t="b">
        <f>AND(Table1[[#This Row],[SWCNT]],Table1[[#This Row],[MWCNT]])</f>
        <v>0</v>
      </c>
      <c r="BB1813" t="b">
        <f>IF(Table1[[#This Row],[SWCNT]]=TRUE,FALSE,IF(Table1[[#This Row],[MWCNT]]=TRUE,FALSE,TRUE))</f>
        <v>0</v>
      </c>
      <c r="BC1813" s="18"/>
    </row>
    <row r="1814" spans="1:55" ht="185">
      <c r="A1814" t="s">
        <v>5371</v>
      </c>
      <c r="B1814" s="2" t="s">
        <v>5372</v>
      </c>
      <c r="C1814" s="16" t="s">
        <v>5373</v>
      </c>
      <c r="D1814" s="17" t="s">
        <v>148</v>
      </c>
      <c r="E1814" s="2">
        <v>2009</v>
      </c>
      <c r="F1814" t="b">
        <f>OR(ISNUMBER(FIND("cytotoxic",C1814)),ISNUMBER(FIND("Cytotoxic",C1814)),ISNUMBER(FIND("cellular toxicity",C1814)),ISNUMBER(FIND("cell death",C1814)),ISNUMBER(FIND("viable",C1814)),ISNUMBER(FIND("phytotoxic",C1814)),ISNUMBER(FIND("acute toxicity",C1814)),ISNUMBER(FIND("MTT",C1814)),ISNUMBER(FIND("survival",C1814)),ISNUMBER(FIND("prolifer",C1814)),ISNUMBER(FIND("apoptosis",C1814)),ISNUMBER(FIND("neurotoxic",C1814)),ISNUMBER(FIND("  lysis ",C1814)),ISNUMBER(FIND("necrosis",C1814)),ISNUMBER(FIND("cellular death",C1814))*3,ISNUMBER(FIND("LDH",C1814)),ISNUMBER(FIND("Acute toxicity",C1814)))</f>
        <v>1</v>
      </c>
      <c r="G1814" t="b">
        <f>OR(ISNUMBER(FIND("genotoxic",C1814)),ISNUMBER(FIND("genotoxicity",C1814)),ISNUMBER(FIND("DNA damage",C1814)),ISNUMBER(FIND("DNA",C1814)),ISNUMBER(FIND("RNA",C1814)),ISNUMBER(FIND("mesothelioma",C1814)),ISNUMBER(FIND("carcino",C1814)),ISNUMBER(FIND("mutagen",C1814)),ISNUMBER(FIND("genetic",C1814)))</f>
        <v>0</v>
      </c>
      <c r="H1814" t="b">
        <f>OR(ISNUMBER(FIND("inflammatory",C1814)),ISNUMBER(FIND("inflamm",C1814)))</f>
        <v>0</v>
      </c>
      <c r="I1814" t="b">
        <f>OR(ISNUMBER(FIND("immune",C1814)),ISNUMBER(FIND("immunological",C1814)),ISNUMBER(FIND("interleuk",C1814)),ISNUMBER(FIND("platelet activation",C1814)),ISNUMBER(FIND("monocyte",C1814)),ISNUMBER(FIND("leukocyte",C1814)),ISNUMBER(FIND("cytokine",C1814)),ISNUMBER(FIND("CD4",C1814)),ISNUMBER(FIND("CD8",C1814)),ISNUMBER(FIND("T-cell",C1814)))</f>
        <v>1</v>
      </c>
      <c r="J1814" t="b">
        <f>OR(ISNUMBER(FIND("reactive oxygen",C1814)),ISNUMBER(FIND("ROS",C1814)),ISNUMBER(FIND("free radical",C1814)),ISNUMBER(FIND("oxidative stress",C1814)),ISNUMBER(FIND("peroxid",C1814)),ISNUMBER(FIND("oxidative",C1814)),ISNUMBER(FIND("antioxid",C1814)))</f>
        <v>0</v>
      </c>
      <c r="K1814" t="b">
        <f>OR(ISNUMBER(FIND("autophag",C1814)))</f>
        <v>0</v>
      </c>
      <c r="L1814" t="b">
        <f>OR(ISNUMBER(FIND("morpholog",C1814)))</f>
        <v>0</v>
      </c>
      <c r="M1814" t="b">
        <f>OR(ISNUMBER(FIND("fibrosis",C1814)),ISNUMBER(FIND("Fibrosis",C1814)),ISNUMBER(FIND("fibrot",C1814)))</f>
        <v>0</v>
      </c>
      <c r="N1814" t="b">
        <f>OR(ISNUMBER(FIND("offspring",C1814)),ISNUMBER(FIND("Parental",C1814)),ISNUMBER(FIND("parental",C1814)),ISNUMBER(FIND("germline",C1814)),ISNUMBER(FIND("reproduc",C1814)),ISNUMBER(FIND("embryo",C1814)))</f>
        <v>0</v>
      </c>
      <c r="O1814" t="b">
        <f>OR(ISNUMBER(FIND("metabol",C1814)),ISNUMBER(FIND("Metabol",C1814)),ISNUMBER(FIND("digest",C1814)),ISNUMBER(FIND("mitochon",C1814)))</f>
        <v>0</v>
      </c>
      <c r="P1814" t="b">
        <f>OR(ISNUMBER(FIND("ecotox",C1814)),ISNUMBER(FIND("Ecotox",B1814)),ISNUMBER(FIND("ecotox",B1814)),ISNUMBER(FIND("Ecotox",C1814)))</f>
        <v>0</v>
      </c>
      <c r="Q1814" t="b">
        <f>OR(ISNUMBER(FIND("Bioaccum",C1814)),ISNUMBER(FIND("bioaccum",C1814)),ISNUMBER(FIND("accum",C1814)))</f>
        <v>0</v>
      </c>
      <c r="R1814" t="b">
        <f>OR(ISNUMBER(FIND("Occupation",C1814)),ISNUMBER(FIND("occupation",C1814)),ISNUMBER(FIND("worker",C1814)),ISNUMBER(FIND("workforce",C1814)))</f>
        <v>0</v>
      </c>
      <c r="S1814" t="b">
        <f>NOT(OR(F1814,G1814,H1814,I1814,J1814,K1814,L1814,M1814,N1814,O1814,P1814,Q1814,R1814))</f>
        <v>0</v>
      </c>
      <c r="U1814" t="b">
        <f>OR(Table1[[#This Row],[Inflammation]],Table1[[#This Row],[Immune]])</f>
        <v>1</v>
      </c>
      <c r="V1814" t="str">
        <f>IF(OR(Table1[[#This Row],[Rodents]],Table1[[#This Row],[Human]],Table1[[#This Row],[Pig]]),OR(ISNUMBER(FIND("intratrach",C1814)),ISNUMBER(FIND("nasal ",C1814)),ISNUMBER(FIND("instill",C1814))),"NA")</f>
        <v>NA</v>
      </c>
      <c r="W1814" t="str">
        <f>IF(OR(Table1[[#This Row],[Rodents]],Table1[[#This Row],[Human]],Table1[[#This Row],[Pig]]),OR(ISNUMBER(FIND("dermal",C1814)),ISNUMBER(FIND("skin ",C1814))),"NA")</f>
        <v>NA</v>
      </c>
      <c r="X1814" t="str">
        <f>IF(OR(Table1[[#This Row],[Rodents]],Table1[[#This Row],[Human]],Table1[[#This Row],[Pig]]),OR(ISNUMBER(FIND("injected",C1814)),ISNUMBER(FIND("periton",C1814)),ISNUMBER(FIND("intrascrot",C1814))),"NA")</f>
        <v>NA</v>
      </c>
      <c r="Y1814" t="str">
        <f>IF(OR(Table1[[#This Row],[Rodents]],Table1[[#This Row],[Human]],Table1[[#This Row],[Pig]]),NOT(OR(Table1[[#This Row],[Inhaled/Intratracheal/intranasal]],Table1[[#This Row],[Dermal]],Table1[[#This Row],[Injected]])),"NA")</f>
        <v>NA</v>
      </c>
      <c r="AA1814" t="b">
        <f>OR(ISNUMBER(FIND("fish ",C1814)),ISNUMBER(FIND("Fish ",C1814)),ISNUMBER(FIND("aquatic",C1814)),ISNUMBER(FIND("daphnids",C1814)),ISNUMBER(FIND("Carcinus maenas",C1814)),ISNUMBER(FIND("Daphnia",C1814)),ISNUMBER(FIND("Ruditapes philippinarum",C1814)),ISNUMBER(FIND("daphnia",C1814)),ISNUMBER(FIND("marine",C1814)),ISNUMBER(FIND("mussel",C1814)),ISNUMBER(FIND("algae",C1814)),ISNUMBER(FIND("Donax faba",C1814)),ISNUMBER(FIND("estuarine",C1814)),ISNUMBER(FIND("snail",C1814)),ISNUMBER(FIND("Prorocentrum donghaiense",C1814)) )</f>
        <v>0</v>
      </c>
      <c r="AB1814" t="b">
        <f>OR(ISNUMBER(FIND(" rat ",C1814)),ISNUMBER(FIND(" rats ",C1814)),ISNUMBER(FIND(" Rats ",C1814)),ISNUMBER(FIND(" Rat ",C1814)),ISNUMBER(FIND(" rat.",C1814)),ISNUMBER(FIND(" rats.",C1814)),ISNUMBER(FIND("mouse",C1814)),ISNUMBER(FIND("mice",C1814)), ISNUMBER(FIND(" Mice",C1814)))</f>
        <v>0</v>
      </c>
      <c r="AC1814" t="b">
        <f>OR(ISNUMBER(FIND(" cell ",C1814)),ISNUMBER(FIND("fibroblast",C1814)),ISNUMBER(FIND("macrophage",C1814)),ISNUMBER(FIND("epithelial",C1814)),ISNUMBER(FIND("endothelial",C1814)),ISNUMBER(FIND("neuron",C1814)),ISNUMBER(FIND(" cells ",C1814)),ISNUMBER(FIND("RBC",C1814)),ISNUMBER(FIND("mitochond",C1814)),ISNUMBER(FIND("adipocyte",C1814)),ISNUMBER(FIND("osteo",C1814)),ISNUMBER(FIND("keratin",C1814)),ISNUMBER(FIND(" cell's ",C1814)),ISNUMBER(FIND("eukary",C1814)),ISNUMBER(FIND("sperm",C1814)))</f>
        <v>1</v>
      </c>
      <c r="AD1814" t="b">
        <v>0</v>
      </c>
      <c r="AE1814" t="b">
        <f>OR(ISNUMBER(FIND(" plant ",C1814)),ISNUMBER(FIND("Plant ",C1814)),ISNUMBER(FIND("tomato",C1814)),ISNUMBER(FIND("plants",C1814)),ISNUMBER(FIND("Plants",C1814)),ISNUMBER(FIND("algae",C1814)),ISNUMBER(FIND("lettuce",C1814)),ISNUMBER(FIND("green gram sprouts ",C1814)),ISNUMBER(FIND("Cucurbita pepo",C1814)),ISNUMBER(FIND("bean ",C1814)),ISNUMBER(FIND("chloroplast",C1814)),ISNUMBER(FIND("chlorophyll",C1814)),ISNUMBER(FIND("seedling",C1814)),ISNUMBER(FIND("canola",C1814)),ISNUMBER(FIND("shoot",C1814)),ISNUMBER(FIND("photosynthes",C1814)),ISNUMBER(FIND(" leaves ",C1814)),,ISNUMBER(FIND("agriculture",C1814)),ISNUMBER(FIND(" crops ",C1814)))</f>
        <v>0</v>
      </c>
      <c r="AF1814" t="b">
        <f>OR(ISNUMBER(FIND("bacteria",C1814)),ISNUMBER(FIND("Bacteria",C1814)),ISNUMBER(FIND("Bacterium",C1814)),ISNUMBER(FIND("bacterium",C1814)),ISNUMBER(FIND(" coli ",C1814)))</f>
        <v>0</v>
      </c>
      <c r="AG1814" t="b">
        <f>OR(ISNUMBER(FIND("fungi",C1814)),ISNUMBER(FIND("Fungi",C1814)),ISNUMBER(FIND("fungus",C1814)),ISNUMBER(FIND("Fungus",C1814)),ISNUMBER(FIND("mushroom",C1814)),ISNUMBER(FIND("Mushroom",C1814)),ISNUMBER(FIND(" mold ",C1814)))</f>
        <v>0</v>
      </c>
      <c r="AH1814" t="b">
        <f>OR(ISNUMBER(FIND("Pig ",C1814)),ISNUMBER(FIND("pig ",C1814)),ISNUMBER(FIND("Pigs ",C1814)),ISNUMBER(FIND("pigs ",C1814)))</f>
        <v>0</v>
      </c>
      <c r="AI1814" t="b">
        <f>OR(ISNUMBER(FIND(" C. elegans",C1814)),ISNUMBER(FIND("Caenorhabditis elegans",C1814)),ISNUMBER(FIND("earthworms",C1814)),ISNUMBER(FIND(" Ficopomatus enigmaticus",C1814)),ISNUMBER(FIND("larva",C1814)),ISNUMBER(FIND("Lumbriculus variegatus",C1814)),ISNUMBER(FIND("nematode",C1814)))</f>
        <v>0</v>
      </c>
      <c r="AJ1814" t="b">
        <f>NOT(OR(AA1814,AB1814,AC1814,AD1814,AE1814,AF1814,AG1814,AH1814,AI1814))</f>
        <v>0</v>
      </c>
      <c r="AL1814" t="b">
        <f>OR(AA1814,AB1814,AD1814,AE1814,AF1814,AG1814,AH1814,AI1814)</f>
        <v>0</v>
      </c>
      <c r="AM1814" t="b">
        <f>IF(Table1[[#This Row],[In vivo?]],IF(Table1[[#This Row],[Cell]],FALSE,TRUE),FALSE)</f>
        <v>0</v>
      </c>
      <c r="AN1814" t="b">
        <f>AND(AC1814,AL1814)</f>
        <v>0</v>
      </c>
      <c r="AO1814" t="b">
        <f>IF(Table1[[#This Row],[Cell]],IF(Table1[[#This Row],[In vivo?]],FALSE,TRUE),FALSE)</f>
        <v>1</v>
      </c>
      <c r="AP1814" t="b">
        <f>NOT(OR(Table1[[#This Row],[In vivo?]],Table1[[#This Row],[Only in Cell]]))</f>
        <v>0</v>
      </c>
      <c r="AQ1814" t="str">
        <f>IF(OR(Table1[[#This Row],[Rodents]],Table1[[#This Row],[Human]],Table1[[#This Row],[Pig]]),OR(ISNUMBER(FIND("pulmonary",C1814)),ISNUMBER(FIND("lung",C1814))),"NA")</f>
        <v>NA</v>
      </c>
      <c r="AR1814" t="str">
        <f>IF(OR(Table1[[#This Row],[Rodents]],Table1[[#This Row],[Human]],Table1[[#This Row],[Pig]]),OR(ISNUMBER(FIND("skin",C1814)),ISNUMBER(FIND("dermal",C1814))),"NA")</f>
        <v>NA</v>
      </c>
      <c r="AS1814" t="str">
        <f>IF(OR(Table1[[#This Row],[Rodents]],Table1[[#This Row],[Human]],Table1[[#This Row],[Pig]]),OR(ISNUMBER(FIND("liver",C1814)),ISNUMBER(FIND("hepat",C1814))),"NA")</f>
        <v>NA</v>
      </c>
      <c r="AT1814" t="str">
        <f>IF(OR(Table1[[#This Row],[Rodents]],Table1[[#This Row],[Human]],Table1[[#This Row],[Pig]]),OR(ISNUMBER(FIND("kidney",C1814)),ISNUMBER(FIND("neph",C1814))),"NA")</f>
        <v>NA</v>
      </c>
      <c r="AU1814" t="str">
        <f>IF(OR(Table1[[#This Row],[Rodents]],Table1[[#This Row],[Human]],Table1[[#This Row],[Pig]]),OR(ISNUMBER(FIND("brain",C1814)),ISNUMBER(FIND("neur",C1814)),ISNUMBER(FIND("nerv",C1814))),"NA")</f>
        <v>NA</v>
      </c>
      <c r="AV1814" t="str">
        <f>IF(OR(Table1[[#This Row],[Rodents]],Table1[[#This Row],[Human]],Table1[[#This Row],[Pig]]),OR(ISNUMBER(FIND("heart",C1814)),ISNUMBER(FIND("cardi",C1814))),"NA")</f>
        <v>NA</v>
      </c>
      <c r="AW1814" t="str">
        <f>IF(OR(Table1[[#This Row],[Rodents]],Table1[[#This Row],[Human]],Table1[[#This Row],[Pig]]),OR(ISNUMBER(FIND("gastro",C1814)),ISNUMBER(FIND("intesti",C1814)),ISNUMBER(FIND("stomach",C1814))),"NA")</f>
        <v>NA</v>
      </c>
      <c r="AX1814" t="str">
        <f>IF(OR(Table1[[#This Row],[Rodents]],Table1[[#This Row],[Human]],Table1[[#This Row],[Pig]]),NOT(OR(AQ1814,AR1814,AS1814,AT1814,AU1814,AV1814,AW1814)),"NA")</f>
        <v>NA</v>
      </c>
      <c r="AY1814" t="b">
        <f>OR(ISNUMBER(FIND("SWCNT",C1814)),ISNUMBER(FIND("SWNT",C1814)),ISNUMBER(FIND("single-wall",C1814)),ISNUMBER(FIND("single wall",C1814)),ISNUMBER(FIND("Single wall",C1814)),ISNUMBER(FIND("Single-wall",C1814)),ISNUMBER(FIND("SWCNT",B1814)),ISNUMBER(FIND("SWNT",B1814)),ISNUMBER(FIND("single-wall",B1814)),ISNUMBER(FIND("single wall",B1814)),ISNUMBER(FIND("Single-wall",B1814)),ISNUMBER(FIND("Single wall",B1814)))</f>
        <v>1</v>
      </c>
      <c r="AZ1814" t="b">
        <f>OR(ISNUMBER(FIND("MWCNT",C1814)),ISNUMBER(FIND("MWNT",C1814)),ISNUMBER(FIND("multi-wall",C1814)),ISNUMBER(FIND("multi wall",C1814)),ISNUMBER(FIND("multiwall",C1814)),ISNUMBER(FIND("Multi-wall",C1814)),ISNUMBER(FIND("Multi wall",C1814)),ISNUMBER(FIND("Multiwall",C1814)),ISNUMBER(FIND("MWCNT",B1814)),ISNUMBER(FIND("MWNT",B1814)),ISNUMBER(FIND("multi-wall",B1814)),ISNUMBER(FIND("multi wall",B1814)),ISNUMBER(FIND("multiwall",B1814)),ISNUMBER(FIND("Multi-wall",B1814)),ISNUMBER(FIND("Multi wall",B1814)),ISNUMBER(FIND("Multiwall",B1814)),ISNUMBER(FIND("Double-wall",B1814)),ISNUMBER(FIND("Double wall",B1814)),ISNUMBER(FIND("Doublewall",B1814)),ISNUMBER(FIND("double-wall",B1814)),ISNUMBER(FIND("double wall",B1814)),ISNUMBER(FIND("doublewall",B1814)))</f>
        <v>0</v>
      </c>
      <c r="BA1814" t="b">
        <f>AND(Table1[[#This Row],[SWCNT]],Table1[[#This Row],[MWCNT]])</f>
        <v>0</v>
      </c>
      <c r="BB1814" t="b">
        <f>IF(Table1[[#This Row],[SWCNT]]=TRUE,FALSE,IF(Table1[[#This Row],[MWCNT]]=TRUE,FALSE,TRUE))</f>
        <v>0</v>
      </c>
      <c r="BC1814" s="18"/>
    </row>
    <row r="1815" spans="1:55" ht="74">
      <c r="A1815" t="s">
        <v>5378</v>
      </c>
      <c r="B1815" s="2" t="s">
        <v>5381</v>
      </c>
      <c r="C1815" s="16" t="s">
        <v>5384</v>
      </c>
      <c r="D1815" s="17" t="s">
        <v>5387</v>
      </c>
      <c r="E1815" s="2">
        <v>2009</v>
      </c>
      <c r="F1815" t="b">
        <f>OR(ISNUMBER(FIND("cytotoxic",C1815)),ISNUMBER(FIND("Cytotoxic",C1815)),ISNUMBER(FIND("cellular toxicity",C1815)),ISNUMBER(FIND("cell death",C1815)),ISNUMBER(FIND("viable",C1815)),ISNUMBER(FIND("phytotoxic",C1815)),ISNUMBER(FIND("acute toxicity",C1815)),ISNUMBER(FIND("MTT",C1815)),ISNUMBER(FIND("survival",C1815)),ISNUMBER(FIND("prolifer",C1815)),ISNUMBER(FIND("apoptosis",C1815)),ISNUMBER(FIND("neurotoxic",C1815)),ISNUMBER(FIND("  lysis ",C1815)),ISNUMBER(FIND("necrosis",C1815)),ISNUMBER(FIND("cellular death",C1815))*3,ISNUMBER(FIND("LDH",C1815)),ISNUMBER(FIND("Acute toxicity",C1815)))</f>
        <v>1</v>
      </c>
      <c r="G1815" t="b">
        <f>OR(ISNUMBER(FIND("genotoxic",C1815)),ISNUMBER(FIND("genotoxicity",C1815)),ISNUMBER(FIND("DNA damage",C1815)),ISNUMBER(FIND("DNA",C1815)),ISNUMBER(FIND("RNA",C1815)),ISNUMBER(FIND("mesothelioma",C1815)),ISNUMBER(FIND("carcino",C1815)),ISNUMBER(FIND("mutagen",C1815)),ISNUMBER(FIND("genetic",C1815)))</f>
        <v>0</v>
      </c>
      <c r="H1815" t="b">
        <f>OR(ISNUMBER(FIND("inflammatory",C1815)),ISNUMBER(FIND("inflamm",C1815)))</f>
        <v>0</v>
      </c>
      <c r="I1815" t="b">
        <f>OR(ISNUMBER(FIND("immune",C1815)),ISNUMBER(FIND("immunological",C1815)),ISNUMBER(FIND("interleuk",C1815)),ISNUMBER(FIND("platelet activation",C1815)),ISNUMBER(FIND("monocyte",C1815)),ISNUMBER(FIND("leukocyte",C1815)),ISNUMBER(FIND("cytokine",C1815)),ISNUMBER(FIND("CD4",C1815)),ISNUMBER(FIND("CD8",C1815)),ISNUMBER(FIND("T-cell",C1815)))</f>
        <v>0</v>
      </c>
      <c r="J1815" t="b">
        <f>OR(ISNUMBER(FIND("reactive oxygen",C1815)),ISNUMBER(FIND("ROS",C1815)),ISNUMBER(FIND("free radical",C1815)),ISNUMBER(FIND("oxidative stress",C1815)),ISNUMBER(FIND("peroxid",C1815)),ISNUMBER(FIND("oxidative",C1815)),ISNUMBER(FIND("antioxid",C1815)))</f>
        <v>0</v>
      </c>
      <c r="K1815" t="b">
        <f>OR(ISNUMBER(FIND("autophag",C1815)))</f>
        <v>0</v>
      </c>
      <c r="L1815" t="b">
        <f>OR(ISNUMBER(FIND("morpholog",C1815)))</f>
        <v>0</v>
      </c>
      <c r="M1815" t="b">
        <f>OR(ISNUMBER(FIND("fibrosis",C1815)),ISNUMBER(FIND("Fibrosis",C1815)),ISNUMBER(FIND("fibrot",C1815)))</f>
        <v>0</v>
      </c>
      <c r="N1815" t="b">
        <f>OR(ISNUMBER(FIND("offspring",C1815)),ISNUMBER(FIND("Parental",C1815)),ISNUMBER(FIND("parental",C1815)),ISNUMBER(FIND("germline",C1815)),ISNUMBER(FIND("reproduc",C1815)),ISNUMBER(FIND("embryo",C1815)))</f>
        <v>0</v>
      </c>
      <c r="O1815" t="b">
        <f>OR(ISNUMBER(FIND("metabol",C1815)),ISNUMBER(FIND("Metabol",C1815)),ISNUMBER(FIND("digest",C1815)),ISNUMBER(FIND("mitochon",C1815)))</f>
        <v>0</v>
      </c>
      <c r="P1815" t="b">
        <f>OR(ISNUMBER(FIND("ecotox",C1815)),ISNUMBER(FIND("Ecotox",B1815)),ISNUMBER(FIND("ecotox",B1815)),ISNUMBER(FIND("Ecotox",C1815)))</f>
        <v>0</v>
      </c>
      <c r="Q1815" t="b">
        <f>OR(ISNUMBER(FIND("Bioaccum",C1815)),ISNUMBER(FIND("bioaccum",C1815)),ISNUMBER(FIND("accum",C1815)))</f>
        <v>0</v>
      </c>
      <c r="R1815" t="b">
        <f>OR(ISNUMBER(FIND("Occupation",C1815)),ISNUMBER(FIND("occupation",C1815)),ISNUMBER(FIND("worker",C1815)),ISNUMBER(FIND("workforce",C1815)))</f>
        <v>0</v>
      </c>
      <c r="S1815" t="b">
        <f>NOT(OR(F1815,G1815,H1815,I1815,J1815,K1815,L1815,M1815,N1815,O1815,P1815,Q1815,R1815))</f>
        <v>0</v>
      </c>
      <c r="U1815" t="b">
        <f>OR(Table1[[#This Row],[Inflammation]],Table1[[#This Row],[Immune]])</f>
        <v>0</v>
      </c>
      <c r="V1815" t="str">
        <f>IF(OR(Table1[[#This Row],[Rodents]],Table1[[#This Row],[Human]],Table1[[#This Row],[Pig]]),OR(ISNUMBER(FIND("intratrach",C1815)),ISNUMBER(FIND("nasal ",C1815)),ISNUMBER(FIND("instill",C1815))),"NA")</f>
        <v>NA</v>
      </c>
      <c r="W1815" t="str">
        <f>IF(OR(Table1[[#This Row],[Rodents]],Table1[[#This Row],[Human]],Table1[[#This Row],[Pig]]),OR(ISNUMBER(FIND("dermal",C1815)),ISNUMBER(FIND("skin ",C1815))),"NA")</f>
        <v>NA</v>
      </c>
      <c r="X1815" t="str">
        <f>IF(OR(Table1[[#This Row],[Rodents]],Table1[[#This Row],[Human]],Table1[[#This Row],[Pig]]),OR(ISNUMBER(FIND("injected",C1815)),ISNUMBER(FIND("periton",C1815)),ISNUMBER(FIND("intrascrot",C1815))),"NA")</f>
        <v>NA</v>
      </c>
      <c r="Y1815" t="str">
        <f>IF(OR(Table1[[#This Row],[Rodents]],Table1[[#This Row],[Human]],Table1[[#This Row],[Pig]]),NOT(OR(Table1[[#This Row],[Inhaled/Intratracheal/intranasal]],Table1[[#This Row],[Dermal]],Table1[[#This Row],[Injected]])),"NA")</f>
        <v>NA</v>
      </c>
      <c r="AA1815" t="b">
        <f>OR(ISNUMBER(FIND("fish ",C1815)),ISNUMBER(FIND("Fish ",C1815)),ISNUMBER(FIND("aquatic",C1815)),ISNUMBER(FIND("daphnids",C1815)),ISNUMBER(FIND("Carcinus maenas",C1815)),ISNUMBER(FIND("Daphnia",C1815)),ISNUMBER(FIND("Ruditapes philippinarum",C1815)),ISNUMBER(FIND("daphnia",C1815)),ISNUMBER(FIND("marine",C1815)),ISNUMBER(FIND("mussel",C1815)),ISNUMBER(FIND("algae",C1815)),ISNUMBER(FIND("Donax faba",C1815)),ISNUMBER(FIND("estuarine",C1815)),ISNUMBER(FIND("snail",C1815)),ISNUMBER(FIND("Prorocentrum donghaiense",C1815)) )</f>
        <v>0</v>
      </c>
      <c r="AB1815" t="b">
        <f>OR(ISNUMBER(FIND(" rat ",C1815)),ISNUMBER(FIND(" rats ",C1815)),ISNUMBER(FIND(" Rats ",C1815)),ISNUMBER(FIND(" Rat ",C1815)),ISNUMBER(FIND(" rat.",C1815)),ISNUMBER(FIND(" rats.",C1815)),ISNUMBER(FIND("mouse",C1815)),ISNUMBER(FIND("mice",C1815)), ISNUMBER(FIND(" Mice",C1815)))</f>
        <v>0</v>
      </c>
      <c r="AC1815" t="b">
        <f>OR(ISNUMBER(FIND(" cell ",C1815)),ISNUMBER(FIND("fibroblast",C1815)),ISNUMBER(FIND("macrophage",C1815)),ISNUMBER(FIND("epithelial",C1815)),ISNUMBER(FIND("endothelial",C1815)),ISNUMBER(FIND("neuron",C1815)),ISNUMBER(FIND(" cells ",C1815)),ISNUMBER(FIND("RBC",C1815)),ISNUMBER(FIND("mitochond",C1815)),ISNUMBER(FIND("adipocyte",C1815)),ISNUMBER(FIND("osteo",C1815)),ISNUMBER(FIND("keratin",C1815)),ISNUMBER(FIND(" cell's ",C1815)),ISNUMBER(FIND("eukary",C1815)),ISNUMBER(FIND("sperm",C1815)))</f>
        <v>1</v>
      </c>
      <c r="AD1815" t="b">
        <f>OR(ISNUMBER(FIND("human",B1815)),ISNUMBER(FIND("workers",B1815)),ISNUMBER(FIND("workforces",B1815)),ISNUMBER(FIND("occupational",B1815)),ISNUMBER(FIND("Case report",B1815)),ISNUMBER(FIND("Workplaces",B1815)),ISNUMBER(FIND("worker",B1815)))</f>
        <v>0</v>
      </c>
      <c r="AE1815" t="b">
        <f>OR(ISNUMBER(FIND(" plant ",C1815)),ISNUMBER(FIND("Plant ",C1815)),ISNUMBER(FIND("tomato",C1815)),ISNUMBER(FIND("plants",C1815)),ISNUMBER(FIND("Plants",C1815)),ISNUMBER(FIND("algae",C1815)),ISNUMBER(FIND("lettuce",C1815)),ISNUMBER(FIND("green gram sprouts ",C1815)),ISNUMBER(FIND("Cucurbita pepo",C1815)),ISNUMBER(FIND("bean ",C1815)),ISNUMBER(FIND("chloroplast",C1815)),ISNUMBER(FIND("chlorophyll",C1815)),ISNUMBER(FIND("seedling",C1815)),ISNUMBER(FIND("canola",C1815)),ISNUMBER(FIND("shoot",C1815)),ISNUMBER(FIND("photosynthes",C1815)),ISNUMBER(FIND(" leaves ",C1815)),,ISNUMBER(FIND("agriculture",C1815)),ISNUMBER(FIND(" crops ",C1815)))</f>
        <v>0</v>
      </c>
      <c r="AF1815" t="b">
        <f>OR(ISNUMBER(FIND("bacteria",C1815)),ISNUMBER(FIND("Bacteria",C1815)),ISNUMBER(FIND("Bacterium",C1815)),ISNUMBER(FIND("bacterium",C1815)),ISNUMBER(FIND(" coli ",C1815)))</f>
        <v>0</v>
      </c>
      <c r="AG1815" t="b">
        <f>OR(ISNUMBER(FIND("fungi",C1815)),ISNUMBER(FIND("Fungi",C1815)),ISNUMBER(FIND("fungus",C1815)),ISNUMBER(FIND("Fungus",C1815)),ISNUMBER(FIND("mushroom",C1815)),ISNUMBER(FIND("Mushroom",C1815)),ISNUMBER(FIND(" mold ",C1815)))</f>
        <v>0</v>
      </c>
      <c r="AH1815" t="b">
        <f>OR(ISNUMBER(FIND("Pig ",C1815)),ISNUMBER(FIND("pig ",C1815)),ISNUMBER(FIND("Pigs ",C1815)),ISNUMBER(FIND("pigs ",C1815)))</f>
        <v>0</v>
      </c>
      <c r="AI1815" t="b">
        <f>OR(ISNUMBER(FIND(" C. elegans",C1815)),ISNUMBER(FIND("Caenorhabditis elegans",C1815)),ISNUMBER(FIND("earthworms",C1815)),ISNUMBER(FIND(" Ficopomatus enigmaticus",C1815)),ISNUMBER(FIND("larva",C1815)),ISNUMBER(FIND("Lumbriculus variegatus",C1815)),ISNUMBER(FIND("nematode",C1815)))</f>
        <v>0</v>
      </c>
      <c r="AJ1815" t="b">
        <f>NOT(OR(AA1815,AB1815,AC1815,AD1815,AE1815,AF1815,AG1815,AH1815,AI1815))</f>
        <v>0</v>
      </c>
      <c r="AL1815" t="b">
        <f>OR(AA1815,AB1815,AD1815,AE1815,AF1815,AG1815,AH1815,AI1815)</f>
        <v>0</v>
      </c>
      <c r="AM1815" t="b">
        <f>IF(Table1[[#This Row],[In vivo?]],IF(Table1[[#This Row],[Cell]],FALSE,TRUE),FALSE)</f>
        <v>0</v>
      </c>
      <c r="AN1815" t="b">
        <f>AND(AC1815,AL1815)</f>
        <v>0</v>
      </c>
      <c r="AO1815" t="b">
        <f>IF(Table1[[#This Row],[Cell]],IF(Table1[[#This Row],[In vivo?]],FALSE,TRUE),FALSE)</f>
        <v>1</v>
      </c>
      <c r="AP1815" t="b">
        <f>NOT(OR(Table1[[#This Row],[In vivo?]],Table1[[#This Row],[Only in Cell]]))</f>
        <v>0</v>
      </c>
      <c r="AQ1815" t="str">
        <f>IF(OR(Table1[[#This Row],[Rodents]],Table1[[#This Row],[Human]],Table1[[#This Row],[Pig]]),OR(ISNUMBER(FIND("pulmonary",C1815)),ISNUMBER(FIND("lung",C1815))),"NA")</f>
        <v>NA</v>
      </c>
      <c r="AR1815" t="str">
        <f>IF(OR(Table1[[#This Row],[Rodents]],Table1[[#This Row],[Human]],Table1[[#This Row],[Pig]]),OR(ISNUMBER(FIND("skin",C1815)),ISNUMBER(FIND("dermal",C1815))),"NA")</f>
        <v>NA</v>
      </c>
      <c r="AS1815" t="str">
        <f>IF(OR(Table1[[#This Row],[Rodents]],Table1[[#This Row],[Human]],Table1[[#This Row],[Pig]]),OR(ISNUMBER(FIND("liver",C1815)),ISNUMBER(FIND("hepat",C1815))),"NA")</f>
        <v>NA</v>
      </c>
      <c r="AT1815" t="str">
        <f>IF(OR(Table1[[#This Row],[Rodents]],Table1[[#This Row],[Human]],Table1[[#This Row],[Pig]]),OR(ISNUMBER(FIND("kidney",C1815)),ISNUMBER(FIND("neph",C1815))),"NA")</f>
        <v>NA</v>
      </c>
      <c r="AU1815" t="str">
        <f>IF(OR(Table1[[#This Row],[Rodents]],Table1[[#This Row],[Human]],Table1[[#This Row],[Pig]]),OR(ISNUMBER(FIND("brain",C1815)),ISNUMBER(FIND("neur",C1815)),ISNUMBER(FIND("nerv",C1815))),"NA")</f>
        <v>NA</v>
      </c>
      <c r="AV1815" t="str">
        <f>IF(OR(Table1[[#This Row],[Rodents]],Table1[[#This Row],[Human]],Table1[[#This Row],[Pig]]),OR(ISNUMBER(FIND("heart",C1815)),ISNUMBER(FIND("cardi",C1815))),"NA")</f>
        <v>NA</v>
      </c>
      <c r="AW1815" t="str">
        <f>IF(OR(Table1[[#This Row],[Rodents]],Table1[[#This Row],[Human]],Table1[[#This Row],[Pig]]),OR(ISNUMBER(FIND("gastro",C1815)),ISNUMBER(FIND("intesti",C1815)),ISNUMBER(FIND("stomach",C1815))),"NA")</f>
        <v>NA</v>
      </c>
      <c r="AX1815" t="str">
        <f>IF(OR(Table1[[#This Row],[Rodents]],Table1[[#This Row],[Human]],Table1[[#This Row],[Pig]]),NOT(OR(AQ1815,AR1815,AS1815,AT1815,AU1815,AV1815,AW1815)),"NA")</f>
        <v>NA</v>
      </c>
      <c r="AY1815" t="b">
        <f>OR(ISNUMBER(FIND("SWCNT",C1815)),ISNUMBER(FIND("SWNT",C1815)),ISNUMBER(FIND("single-wall",C1815)),ISNUMBER(FIND("single wall",C1815)),ISNUMBER(FIND("Single wall",C1815)),ISNUMBER(FIND("Single-wall",C1815)),ISNUMBER(FIND("SWCNT",B1815)),ISNUMBER(FIND("SWNT",B1815)),ISNUMBER(FIND("single-wall",B1815)),ISNUMBER(FIND("single wall",B1815)),ISNUMBER(FIND("Single-wall",B1815)),ISNUMBER(FIND("Single wall",B1815)))</f>
        <v>0</v>
      </c>
      <c r="AZ1815" t="b">
        <f>OR(ISNUMBER(FIND("MWCNT",C1815)),ISNUMBER(FIND("MWNT",C1815)),ISNUMBER(FIND("multi-wall",C1815)),ISNUMBER(FIND("multi wall",C1815)),ISNUMBER(FIND("multiwall",C1815)),ISNUMBER(FIND("Multi-wall",C1815)),ISNUMBER(FIND("Multi wall",C1815)),ISNUMBER(FIND("Multiwall",C1815)),ISNUMBER(FIND("MWCNT",B1815)),ISNUMBER(FIND("MWNT",B1815)),ISNUMBER(FIND("multi-wall",B1815)),ISNUMBER(FIND("multi wall",B1815)),ISNUMBER(FIND("multiwall",B1815)),ISNUMBER(FIND("Multi-wall",B1815)),ISNUMBER(FIND("Multi wall",B1815)),ISNUMBER(FIND("Multiwall",B1815)),ISNUMBER(FIND("Double-wall",B1815)),ISNUMBER(FIND("Double wall",B1815)),ISNUMBER(FIND("Doublewall",B1815)),ISNUMBER(FIND("double-wall",B1815)),ISNUMBER(FIND("double wall",B1815)),ISNUMBER(FIND("doublewall",B1815)))</f>
        <v>1</v>
      </c>
      <c r="BA1815" t="b">
        <f>AND(Table1[[#This Row],[SWCNT]],Table1[[#This Row],[MWCNT]])</f>
        <v>0</v>
      </c>
      <c r="BB1815" t="b">
        <f>IF(Table1[[#This Row],[SWCNT]]=TRUE,FALSE,IF(Table1[[#This Row],[MWCNT]]=TRUE,FALSE,TRUE))</f>
        <v>0</v>
      </c>
      <c r="BC1815" s="18"/>
    </row>
    <row r="1816" spans="1:55" ht="129.5">
      <c r="A1816" t="s">
        <v>5379</v>
      </c>
      <c r="B1816" s="2" t="s">
        <v>5382</v>
      </c>
      <c r="C1816" s="16" t="s">
        <v>5385</v>
      </c>
      <c r="D1816" s="17" t="s">
        <v>5388</v>
      </c>
      <c r="E1816" s="2">
        <v>2009</v>
      </c>
      <c r="F1816" t="b">
        <f>OR(ISNUMBER(FIND("cytotoxic",C1816)),ISNUMBER(FIND("Cytotoxic",C1816)),ISNUMBER(FIND("cellular toxicity",C1816)),ISNUMBER(FIND("cell death",C1816)),ISNUMBER(FIND("viable",C1816)),ISNUMBER(FIND("phytotoxic",C1816)),ISNUMBER(FIND("acute toxicity",C1816)),ISNUMBER(FIND("MTT",C1816)),ISNUMBER(FIND("survival",C1816)),ISNUMBER(FIND("prolifer",C1816)),ISNUMBER(FIND("apoptosis",C1816)),ISNUMBER(FIND("neurotoxic",C1816)),ISNUMBER(FIND("  lysis ",C1816)),ISNUMBER(FIND("necrosis",C1816)),ISNUMBER(FIND("cellular death",C1816))*3,ISNUMBER(FIND("LDH",C1816)),ISNUMBER(FIND("Acute toxicity",C1816)))</f>
        <v>1</v>
      </c>
      <c r="G1816" t="b">
        <f>OR(ISNUMBER(FIND("genotoxic",C1816)),ISNUMBER(FIND("genotoxicity",C1816)),ISNUMBER(FIND("DNA damage",C1816)),ISNUMBER(FIND("DNA",C1816)),ISNUMBER(FIND("RNA",C1816)),ISNUMBER(FIND("mesothelioma",C1816)),ISNUMBER(FIND("carcino",C1816)),ISNUMBER(FIND("mutagen",C1816)),ISNUMBER(FIND("genetic",C1816)))</f>
        <v>0</v>
      </c>
      <c r="H1816" t="b">
        <f>OR(ISNUMBER(FIND("inflammatory",C1816)),ISNUMBER(FIND("inflamm",C1816)))</f>
        <v>0</v>
      </c>
      <c r="I1816" t="b">
        <f>OR(ISNUMBER(FIND("immune",C1816)),ISNUMBER(FIND("immunological",C1816)),ISNUMBER(FIND("interleuk",C1816)),ISNUMBER(FIND("platelet activation",C1816)),ISNUMBER(FIND("monocyte",C1816)),ISNUMBER(FIND("leukocyte",C1816)),ISNUMBER(FIND("cytokine",C1816)),ISNUMBER(FIND("CD4",C1816)),ISNUMBER(FIND("CD8",C1816)),ISNUMBER(FIND("T-cell",C1816)))</f>
        <v>0</v>
      </c>
      <c r="J1816" t="b">
        <f>OR(ISNUMBER(FIND("reactive oxygen",C1816)),ISNUMBER(FIND("ROS",C1816)),ISNUMBER(FIND("free radical",C1816)),ISNUMBER(FIND("oxidative stress",C1816)),ISNUMBER(FIND("peroxid",C1816)),ISNUMBER(FIND("oxidative",C1816)),ISNUMBER(FIND("antioxid",C1816)))</f>
        <v>0</v>
      </c>
      <c r="K1816" t="b">
        <f>OR(ISNUMBER(FIND("autophag",C1816)))</f>
        <v>0</v>
      </c>
      <c r="L1816" t="b">
        <f>OR(ISNUMBER(FIND("morpholog",C1816)))</f>
        <v>0</v>
      </c>
      <c r="M1816" t="b">
        <f>OR(ISNUMBER(FIND("fibrosis",C1816)),ISNUMBER(FIND("Fibrosis",C1816)),ISNUMBER(FIND("fibrot",C1816)))</f>
        <v>0</v>
      </c>
      <c r="N1816" t="b">
        <f>OR(ISNUMBER(FIND("offspring",C1816)),ISNUMBER(FIND("Parental",C1816)),ISNUMBER(FIND("parental",C1816)),ISNUMBER(FIND("germline",C1816)),ISNUMBER(FIND("reproduc",C1816)),ISNUMBER(FIND("embryo",C1816)))</f>
        <v>0</v>
      </c>
      <c r="O1816" t="b">
        <f>OR(ISNUMBER(FIND("metabol",C1816)),ISNUMBER(FIND("Metabol",C1816)),ISNUMBER(FIND("digest",C1816)),ISNUMBER(FIND("mitochon",C1816)))</f>
        <v>0</v>
      </c>
      <c r="P1816" t="b">
        <f>OR(ISNUMBER(FIND("ecotox",C1816)),ISNUMBER(FIND("Ecotox",B1816)),ISNUMBER(FIND("ecotox",B1816)),ISNUMBER(FIND("Ecotox",C1816)))</f>
        <v>0</v>
      </c>
      <c r="Q1816" t="b">
        <f>OR(ISNUMBER(FIND("Bioaccum",C1816)),ISNUMBER(FIND("bioaccum",C1816)),ISNUMBER(FIND("accum",C1816)))</f>
        <v>0</v>
      </c>
      <c r="R1816" t="b">
        <f>OR(ISNUMBER(FIND("Occupation",C1816)),ISNUMBER(FIND("occupation",C1816)),ISNUMBER(FIND("worker",C1816)),ISNUMBER(FIND("workforce",C1816)))</f>
        <v>0</v>
      </c>
      <c r="S1816" t="b">
        <f>NOT(OR(F1816,G1816,H1816,I1816,J1816,K1816,L1816,M1816,N1816,O1816,P1816,Q1816,R1816))</f>
        <v>0</v>
      </c>
      <c r="U1816" t="b">
        <f>OR(Table1[[#This Row],[Inflammation]],Table1[[#This Row],[Immune]])</f>
        <v>0</v>
      </c>
      <c r="V1816" t="b">
        <f>IF(OR(Table1[[#This Row],[Rodents]],Table1[[#This Row],[Human]],Table1[[#This Row],[Pig]]),OR(ISNUMBER(FIND("intratrach",C1816)),ISNUMBER(FIND("nasal ",C1816)),ISNUMBER(FIND("instill",C1816))),"NA")</f>
        <v>0</v>
      </c>
      <c r="W1816" t="b">
        <f>IF(OR(Table1[[#This Row],[Rodents]],Table1[[#This Row],[Human]],Table1[[#This Row],[Pig]]),OR(ISNUMBER(FIND("dermal",C1816)),ISNUMBER(FIND("skin ",C1816))),"NA")</f>
        <v>0</v>
      </c>
      <c r="X1816" t="b">
        <f>IF(OR(Table1[[#This Row],[Rodents]],Table1[[#This Row],[Human]],Table1[[#This Row],[Pig]]),OR(ISNUMBER(FIND("injected",C1816)),ISNUMBER(FIND("periton",C1816)),ISNUMBER(FIND("intrascrot",C1816))),"NA")</f>
        <v>0</v>
      </c>
      <c r="Y1816" t="b">
        <f>IF(OR(Table1[[#This Row],[Rodents]],Table1[[#This Row],[Human]],Table1[[#This Row],[Pig]]),NOT(OR(Table1[[#This Row],[Inhaled/Intratracheal/intranasal]],Table1[[#This Row],[Dermal]],Table1[[#This Row],[Injected]])),"NA")</f>
        <v>1</v>
      </c>
      <c r="AA1816" t="b">
        <f>OR(ISNUMBER(FIND("fish ",C1816)),ISNUMBER(FIND("Fish ",C1816)),ISNUMBER(FIND("aquatic",C1816)),ISNUMBER(FIND("daphnids",C1816)),ISNUMBER(FIND("Carcinus maenas",C1816)),ISNUMBER(FIND("Daphnia",C1816)),ISNUMBER(FIND("Ruditapes philippinarum",C1816)),ISNUMBER(FIND("daphnia",C1816)),ISNUMBER(FIND("marine",C1816)),ISNUMBER(FIND("mussel",C1816)),ISNUMBER(FIND("algae",C1816)),ISNUMBER(FIND("Donax faba",C1816)),ISNUMBER(FIND("estuarine",C1816)),ISNUMBER(FIND("snail",C1816)),ISNUMBER(FIND("Prorocentrum donghaiense",C1816)) )</f>
        <v>0</v>
      </c>
      <c r="AB1816" t="b">
        <f>OR(ISNUMBER(FIND(" rat ",C1816)),ISNUMBER(FIND(" rats ",C1816)),ISNUMBER(FIND(" Rats ",C1816)),ISNUMBER(FIND(" Rat ",C1816)),ISNUMBER(FIND(" rat.",C1816)),ISNUMBER(FIND(" rats.",C1816)),ISNUMBER(FIND("mouse",C1816)),ISNUMBER(FIND("mice",C1816)), ISNUMBER(FIND(" Mice",C1816)))</f>
        <v>1</v>
      </c>
      <c r="AC1816" t="b">
        <f>OR(ISNUMBER(FIND(" cell ",C1816)),ISNUMBER(FIND("fibroblast",C1816)),ISNUMBER(FIND("macrophage",C1816)),ISNUMBER(FIND("epithelial",C1816)),ISNUMBER(FIND("endothelial",C1816)),ISNUMBER(FIND("neuron",C1816)),ISNUMBER(FIND(" cells ",C1816)),ISNUMBER(FIND("RBC",C1816)),ISNUMBER(FIND("mitochond",C1816)),ISNUMBER(FIND("adipocyte",C1816)),ISNUMBER(FIND("osteo",C1816)),ISNUMBER(FIND("keratin",C1816)),ISNUMBER(FIND(" cell's ",C1816)),ISNUMBER(FIND("eukary",C1816)),ISNUMBER(FIND("sperm",C1816)))</f>
        <v>0</v>
      </c>
      <c r="AD1816" t="b">
        <f>OR(ISNUMBER(FIND("human",B1816)),ISNUMBER(FIND("workers",B1816)),ISNUMBER(FIND("workforces",B1816)),ISNUMBER(FIND("occupational",B1816)),ISNUMBER(FIND("Case report",B1816)),ISNUMBER(FIND("Workplaces",B1816)),ISNUMBER(FIND("worker",B1816)))</f>
        <v>0</v>
      </c>
      <c r="AE1816" t="b">
        <f>OR(ISNUMBER(FIND(" plant ",C1816)),ISNUMBER(FIND("Plant ",C1816)),ISNUMBER(FIND("tomato",C1816)),ISNUMBER(FIND("plants",C1816)),ISNUMBER(FIND("Plants",C1816)),ISNUMBER(FIND("algae",C1816)),ISNUMBER(FIND("lettuce",C1816)),ISNUMBER(FIND("green gram sprouts ",C1816)),ISNUMBER(FIND("Cucurbita pepo",C1816)),ISNUMBER(FIND("bean ",C1816)),ISNUMBER(FIND("chloroplast",C1816)),ISNUMBER(FIND("chlorophyll",C1816)),ISNUMBER(FIND("seedling",C1816)),ISNUMBER(FIND("canola",C1816)),ISNUMBER(FIND("shoot",C1816)),ISNUMBER(FIND("photosynthes",C1816)),ISNUMBER(FIND(" leaves ",C1816)),,ISNUMBER(FIND("agriculture",C1816)),ISNUMBER(FIND(" crops ",C1816)))</f>
        <v>0</v>
      </c>
      <c r="AF1816" t="b">
        <f>OR(ISNUMBER(FIND("bacteria",C1816)),ISNUMBER(FIND("Bacteria",C1816)),ISNUMBER(FIND("Bacterium",C1816)),ISNUMBER(FIND("bacterium",C1816)),ISNUMBER(FIND(" coli ",C1816)))</f>
        <v>0</v>
      </c>
      <c r="AG1816" t="b">
        <f>OR(ISNUMBER(FIND("fungi",C1816)),ISNUMBER(FIND("Fungi",C1816)),ISNUMBER(FIND("fungus",C1816)),ISNUMBER(FIND("Fungus",C1816)),ISNUMBER(FIND("mushroom",C1816)),ISNUMBER(FIND("Mushroom",C1816)),ISNUMBER(FIND(" mold ",C1816)))</f>
        <v>0</v>
      </c>
      <c r="AH1816" t="b">
        <f>OR(ISNUMBER(FIND("Pig ",C1816)),ISNUMBER(FIND("pig ",C1816)),ISNUMBER(FIND("Pigs ",C1816)),ISNUMBER(FIND("pigs ",C1816)))</f>
        <v>0</v>
      </c>
      <c r="AI1816" t="b">
        <f>OR(ISNUMBER(FIND(" C. elegans",C1816)),ISNUMBER(FIND("Caenorhabditis elegans",C1816)),ISNUMBER(FIND("earthworms",C1816)),ISNUMBER(FIND(" Ficopomatus enigmaticus",C1816)),ISNUMBER(FIND("larva",C1816)),ISNUMBER(FIND("Lumbriculus variegatus",C1816)),ISNUMBER(FIND("nematode",C1816)))</f>
        <v>0</v>
      </c>
      <c r="AJ1816" t="b">
        <f>NOT(OR(AA1816,AB1816,AC1816,AD1816,AE1816,AF1816,AG1816,AH1816,AI1816))</f>
        <v>0</v>
      </c>
      <c r="AL1816" t="b">
        <f>OR(AA1816,AB1816,AD1816,AE1816,AF1816,AG1816,AH1816,AI1816)</f>
        <v>1</v>
      </c>
      <c r="AM1816" t="b">
        <f>IF(Table1[[#This Row],[In vivo?]],IF(Table1[[#This Row],[Cell]],FALSE,TRUE),FALSE)</f>
        <v>1</v>
      </c>
      <c r="AN1816" t="b">
        <f>AND(AC1816,AL1816)</f>
        <v>0</v>
      </c>
      <c r="AO1816" t="b">
        <f>IF(Table1[[#This Row],[Cell]],IF(Table1[[#This Row],[In vivo?]],FALSE,TRUE),FALSE)</f>
        <v>0</v>
      </c>
      <c r="AP1816" t="b">
        <f>NOT(OR(Table1[[#This Row],[In vivo?]],Table1[[#This Row],[Only in Cell]]))</f>
        <v>0</v>
      </c>
      <c r="AQ1816" t="b">
        <f>IF(OR(Table1[[#This Row],[Rodents]],Table1[[#This Row],[Human]],Table1[[#This Row],[Pig]]),OR(ISNUMBER(FIND("pulmonary",C1816)),ISNUMBER(FIND("lung",C1816))),"NA")</f>
        <v>0</v>
      </c>
      <c r="AR1816" t="b">
        <f>IF(OR(Table1[[#This Row],[Rodents]],Table1[[#This Row],[Human]],Table1[[#This Row],[Pig]]),OR(ISNUMBER(FIND("skin",C1816)),ISNUMBER(FIND("dermal",C1816))),"NA")</f>
        <v>0</v>
      </c>
      <c r="AS1816" t="b">
        <f>IF(OR(Table1[[#This Row],[Rodents]],Table1[[#This Row],[Human]],Table1[[#This Row],[Pig]]),OR(ISNUMBER(FIND("liver",C1816)),ISNUMBER(FIND("hepat",C1816))),"NA")</f>
        <v>0</v>
      </c>
      <c r="AT1816" t="b">
        <f>IF(OR(Table1[[#This Row],[Rodents]],Table1[[#This Row],[Human]],Table1[[#This Row],[Pig]]),OR(ISNUMBER(FIND("kidney",C1816)),ISNUMBER(FIND("neph",C1816))),"NA")</f>
        <v>0</v>
      </c>
      <c r="AU1816" t="b">
        <f>IF(OR(Table1[[#This Row],[Rodents]],Table1[[#This Row],[Human]],Table1[[#This Row],[Pig]]),OR(ISNUMBER(FIND("brain",C1816)),ISNUMBER(FIND("neur",C1816)),ISNUMBER(FIND("nerv",C1816))),"NA")</f>
        <v>0</v>
      </c>
      <c r="AV1816" t="b">
        <f>IF(OR(Table1[[#This Row],[Rodents]],Table1[[#This Row],[Human]],Table1[[#This Row],[Pig]]),OR(ISNUMBER(FIND("heart",C1816)),ISNUMBER(FIND("cardi",C1816))),"NA")</f>
        <v>0</v>
      </c>
      <c r="AW1816" t="b">
        <f>IF(OR(Table1[[#This Row],[Rodents]],Table1[[#This Row],[Human]],Table1[[#This Row],[Pig]]),OR(ISNUMBER(FIND("gastro",C1816)),ISNUMBER(FIND("intesti",C1816)),ISNUMBER(FIND("stomach",C1816))),"NA")</f>
        <v>0</v>
      </c>
      <c r="AX1816" t="b">
        <f>IF(OR(Table1[[#This Row],[Rodents]],Table1[[#This Row],[Human]],Table1[[#This Row],[Pig]]),NOT(OR(AQ1816,AR1816,AS1816,AT1816,AU1816,AV1816,AW1816)),"NA")</f>
        <v>1</v>
      </c>
      <c r="AY1816" t="b">
        <f>OR(ISNUMBER(FIND("SWCNT",C1816)),ISNUMBER(FIND("SWNT",C1816)),ISNUMBER(FIND("single-wall",C1816)),ISNUMBER(FIND("single wall",C1816)),ISNUMBER(FIND("Single wall",C1816)),ISNUMBER(FIND("Single-wall",C1816)),ISNUMBER(FIND("SWCNT",B1816)),ISNUMBER(FIND("SWNT",B1816)),ISNUMBER(FIND("single-wall",B1816)),ISNUMBER(FIND("single wall",B1816)),ISNUMBER(FIND("Single-wall",B1816)),ISNUMBER(FIND("Single wall",B1816)))</f>
        <v>1</v>
      </c>
      <c r="AZ1816" t="b">
        <f>OR(ISNUMBER(FIND("MWCNT",C1816)),ISNUMBER(FIND("MWNT",C1816)),ISNUMBER(FIND("multi-wall",C1816)),ISNUMBER(FIND("multi wall",C1816)),ISNUMBER(FIND("multiwall",C1816)),ISNUMBER(FIND("Multi-wall",C1816)),ISNUMBER(FIND("Multi wall",C1816)),ISNUMBER(FIND("Multiwall",C1816)),ISNUMBER(FIND("MWCNT",B1816)),ISNUMBER(FIND("MWNT",B1816)),ISNUMBER(FIND("multi-wall",B1816)),ISNUMBER(FIND("multi wall",B1816)),ISNUMBER(FIND("multiwall",B1816)),ISNUMBER(FIND("Multi-wall",B1816)),ISNUMBER(FIND("Multi wall",B1816)),ISNUMBER(FIND("Multiwall",B1816)),ISNUMBER(FIND("Double-wall",B1816)),ISNUMBER(FIND("Double wall",B1816)),ISNUMBER(FIND("Doublewall",B1816)),ISNUMBER(FIND("double-wall",B1816)),ISNUMBER(FIND("double wall",B1816)),ISNUMBER(FIND("doublewall",B1816)))</f>
        <v>1</v>
      </c>
      <c r="BA1816" t="b">
        <f>AND(Table1[[#This Row],[SWCNT]],Table1[[#This Row],[MWCNT]])</f>
        <v>1</v>
      </c>
      <c r="BB1816" t="b">
        <f>IF(Table1[[#This Row],[SWCNT]]=TRUE,FALSE,IF(Table1[[#This Row],[MWCNT]]=TRUE,FALSE,TRUE))</f>
        <v>0</v>
      </c>
      <c r="BC1816" s="18"/>
    </row>
    <row r="1817" spans="1:55" ht="185">
      <c r="A1817" t="s">
        <v>5407</v>
      </c>
      <c r="B1817" s="2" t="s">
        <v>5408</v>
      </c>
      <c r="C1817" s="16" t="s">
        <v>5409</v>
      </c>
      <c r="D1817" s="17" t="s">
        <v>5410</v>
      </c>
      <c r="E1817" s="2">
        <v>2009</v>
      </c>
      <c r="F1817" t="b">
        <f>OR(ISNUMBER(FIND("cytotoxic",C1817)),ISNUMBER(FIND("Cytotoxic",C1817)),ISNUMBER(FIND("cellular toxicity",C1817)),ISNUMBER(FIND("cell death",C1817)),ISNUMBER(FIND("viable",C1817)),ISNUMBER(FIND("phytotoxic",C1817)),ISNUMBER(FIND("acute toxicity",C1817)),ISNUMBER(FIND("MTT",C1817)),ISNUMBER(FIND("survival",C1817)),ISNUMBER(FIND("prolifer",C1817)),ISNUMBER(FIND("apoptosis",C1817)),ISNUMBER(FIND("neurotoxic",C1817)),ISNUMBER(FIND("  lysis ",C1817)),ISNUMBER(FIND("necrosis",C1817)),ISNUMBER(FIND("cellular death",C1817))*3,ISNUMBER(FIND("LDH",C1817)),ISNUMBER(FIND("Acute toxicity",C1817)))</f>
        <v>1</v>
      </c>
      <c r="G1817" t="b">
        <f>OR(ISNUMBER(FIND("genotoxic",C1817)),ISNUMBER(FIND("genotoxicity",C1817)),ISNUMBER(FIND("DNA damage",C1817)),ISNUMBER(FIND("DNA",C1817)),ISNUMBER(FIND("RNA",C1817)),ISNUMBER(FIND("mesothelioma",C1817)),ISNUMBER(FIND("carcino",C1817)),ISNUMBER(FIND("mutagen",C1817)),ISNUMBER(FIND("genetic",C1817)))</f>
        <v>0</v>
      </c>
      <c r="H1817" t="b">
        <f>OR(ISNUMBER(FIND("inflammatory",C1817)),ISNUMBER(FIND("inflamm",C1817)))</f>
        <v>0</v>
      </c>
      <c r="I1817" t="b">
        <f>OR(ISNUMBER(FIND("immune",C1817)),ISNUMBER(FIND("immunological",C1817)),ISNUMBER(FIND("interleuk",C1817)),ISNUMBER(FIND("platelet activation",C1817)),ISNUMBER(FIND("monocyte",C1817)),ISNUMBER(FIND("leukocyte",C1817)),ISNUMBER(FIND("cytokine",C1817)),ISNUMBER(FIND("CD4",C1817)),ISNUMBER(FIND("CD8",C1817)),ISNUMBER(FIND("T-cell",C1817)))</f>
        <v>1</v>
      </c>
      <c r="J1817" t="b">
        <f>OR(ISNUMBER(FIND("reactive oxygen",C1817)),ISNUMBER(FIND("ROS",C1817)),ISNUMBER(FIND("free radical",C1817)),ISNUMBER(FIND("oxidative stress",C1817)),ISNUMBER(FIND("peroxid",C1817)),ISNUMBER(FIND("oxidative",C1817)),ISNUMBER(FIND("antioxid",C1817)))</f>
        <v>1</v>
      </c>
      <c r="K1817" t="b">
        <f>OR(ISNUMBER(FIND("autophag",C1817)))</f>
        <v>0</v>
      </c>
      <c r="L1817" t="b">
        <f>OR(ISNUMBER(FIND("morpholog",C1817)))</f>
        <v>0</v>
      </c>
      <c r="M1817" t="b">
        <f>OR(ISNUMBER(FIND("fibrosis",C1817)),ISNUMBER(FIND("Fibrosis",C1817)),ISNUMBER(FIND("fibrot",C1817)))</f>
        <v>0</v>
      </c>
      <c r="N1817" t="b">
        <f>OR(ISNUMBER(FIND("offspring",C1817)),ISNUMBER(FIND("Parental",C1817)),ISNUMBER(FIND("parental",C1817)),ISNUMBER(FIND("germline",C1817)),ISNUMBER(FIND("reproduc",C1817)),ISNUMBER(FIND("embryo",C1817)))</f>
        <v>0</v>
      </c>
      <c r="O1817" t="b">
        <f>OR(ISNUMBER(FIND("metabol",C1817)),ISNUMBER(FIND("Metabol",C1817)),ISNUMBER(FIND("digest",C1817)),ISNUMBER(FIND("mitochon",C1817)))</f>
        <v>0</v>
      </c>
      <c r="P1817" t="b">
        <f>OR(ISNUMBER(FIND("ecotox",C1817)),ISNUMBER(FIND("Ecotox",B1817)),ISNUMBER(FIND("ecotox",B1817)),ISNUMBER(FIND("Ecotox",C1817)))</f>
        <v>0</v>
      </c>
      <c r="Q1817" t="b">
        <f>OR(ISNUMBER(FIND("Bioaccum",C1817)),ISNUMBER(FIND("bioaccum",C1817)),ISNUMBER(FIND("accum",C1817)))</f>
        <v>0</v>
      </c>
      <c r="R1817" t="b">
        <f>OR(ISNUMBER(FIND("Occupation",C1817)),ISNUMBER(FIND("occupation",C1817)),ISNUMBER(FIND("worker",C1817)),ISNUMBER(FIND("workforce",C1817)))</f>
        <v>0</v>
      </c>
      <c r="S1817" t="b">
        <f>NOT(OR(F1817,G1817,H1817,I1817,J1817,K1817,L1817,M1817,N1817,O1817,P1817,Q1817,R1817))</f>
        <v>0</v>
      </c>
      <c r="U1817" t="b">
        <f>OR(Table1[[#This Row],[Inflammation]],Table1[[#This Row],[Immune]])</f>
        <v>1</v>
      </c>
      <c r="V1817" t="b">
        <f>IF(OR(Table1[[#This Row],[Rodents]],Table1[[#This Row],[Human]],Table1[[#This Row],[Pig]]),OR(ISNUMBER(FIND("intratrach",C1817)),ISNUMBER(FIND("nasal ",C1817)),ISNUMBER(FIND("instill",C1817))),"NA")</f>
        <v>0</v>
      </c>
      <c r="W1817" t="b">
        <f>IF(OR(Table1[[#This Row],[Rodents]],Table1[[#This Row],[Human]],Table1[[#This Row],[Pig]]),OR(ISNUMBER(FIND("dermal",C1817)),ISNUMBER(FIND("skin ",C1817))),"NA")</f>
        <v>0</v>
      </c>
      <c r="X1817" t="b">
        <f>IF(OR(Table1[[#This Row],[Rodents]],Table1[[#This Row],[Human]],Table1[[#This Row],[Pig]]),OR(ISNUMBER(FIND("injected",C1817)),ISNUMBER(FIND("periton",C1817)),ISNUMBER(FIND("intrascrot",C1817))),"NA")</f>
        <v>0</v>
      </c>
      <c r="Y1817" t="b">
        <f>IF(OR(Table1[[#This Row],[Rodents]],Table1[[#This Row],[Human]],Table1[[#This Row],[Pig]]),NOT(OR(Table1[[#This Row],[Inhaled/Intratracheal/intranasal]],Table1[[#This Row],[Dermal]],Table1[[#This Row],[Injected]])),"NA")</f>
        <v>1</v>
      </c>
      <c r="AA1817" t="b">
        <f>OR(ISNUMBER(FIND("fish ",C1817)),ISNUMBER(FIND("Fish ",C1817)),ISNUMBER(FIND("aquatic",C1817)),ISNUMBER(FIND("daphnids",C1817)),ISNUMBER(FIND("Carcinus maenas",C1817)),ISNUMBER(FIND("Daphnia",C1817)),ISNUMBER(FIND("Ruditapes philippinarum",C1817)),ISNUMBER(FIND("daphnia",C1817)),ISNUMBER(FIND("marine",C1817)),ISNUMBER(FIND("mussel",C1817)),ISNUMBER(FIND("algae",C1817)),ISNUMBER(FIND("Donax faba",C1817)),ISNUMBER(FIND("estuarine",C1817)),ISNUMBER(FIND("snail",C1817)),ISNUMBER(FIND("Prorocentrum donghaiense",C1817)) )</f>
        <v>0</v>
      </c>
      <c r="AB1817" t="b">
        <f>OR(ISNUMBER(FIND(" rat ",C1817)),ISNUMBER(FIND(" rats ",C1817)),ISNUMBER(FIND(" Rats ",C1817)),ISNUMBER(FIND(" Rat ",C1817)),ISNUMBER(FIND(" rat.",C1817)),ISNUMBER(FIND(" rats.",C1817)),ISNUMBER(FIND("mouse",C1817)),ISNUMBER(FIND("mice",C1817)), ISNUMBER(FIND(" Mice",C1817)))</f>
        <v>1</v>
      </c>
      <c r="AC1817" t="b">
        <f>OR(ISNUMBER(FIND(" cell ",C1817)),ISNUMBER(FIND("fibroblast",C1817)),ISNUMBER(FIND("macrophage",C1817)),ISNUMBER(FIND("epithelial",C1817)),ISNUMBER(FIND("endothelial",C1817)),ISNUMBER(FIND("neuron",C1817)),ISNUMBER(FIND(" cells ",C1817)),ISNUMBER(FIND("RBC",C1817)),ISNUMBER(FIND("mitochond",C1817)),ISNUMBER(FIND("adipocyte",C1817)),ISNUMBER(FIND("osteo",C1817)),ISNUMBER(FIND("keratin",C1817)),ISNUMBER(FIND(" cell's ",C1817)),ISNUMBER(FIND("eukary",C1817)),ISNUMBER(FIND("sperm",C1817)))</f>
        <v>0</v>
      </c>
      <c r="AD1817" t="b">
        <f>OR(ISNUMBER(FIND("human",B1817)),ISNUMBER(FIND("workers",B1817)),ISNUMBER(FIND("workforces",B1817)),ISNUMBER(FIND("occupational",B1817)),ISNUMBER(FIND("Case report",B1817)),ISNUMBER(FIND("Workplaces",B1817)),ISNUMBER(FIND("worker",B1817)))</f>
        <v>0</v>
      </c>
      <c r="AE1817" t="b">
        <f>OR(ISNUMBER(FIND(" plant ",C1817)),ISNUMBER(FIND("Plant ",C1817)),ISNUMBER(FIND("tomato",C1817)),ISNUMBER(FIND("plants",C1817)),ISNUMBER(FIND("Plants",C1817)),ISNUMBER(FIND("algae",C1817)),ISNUMBER(FIND("lettuce",C1817)),ISNUMBER(FIND("green gram sprouts ",C1817)),ISNUMBER(FIND("Cucurbita pepo",C1817)),ISNUMBER(FIND("bean ",C1817)),ISNUMBER(FIND("chloroplast",C1817)),ISNUMBER(FIND("chlorophyll",C1817)),ISNUMBER(FIND("seedling",C1817)),ISNUMBER(FIND("canola",C1817)),ISNUMBER(FIND("shoot",C1817)),ISNUMBER(FIND("photosynthes",C1817)),ISNUMBER(FIND(" leaves ",C1817)),,ISNUMBER(FIND("agriculture",C1817)),ISNUMBER(FIND(" crops ",C1817)))</f>
        <v>0</v>
      </c>
      <c r="AF1817" t="b">
        <f>OR(ISNUMBER(FIND("bacteria",C1817)),ISNUMBER(FIND("Bacteria",C1817)),ISNUMBER(FIND("Bacterium",C1817)),ISNUMBER(FIND("bacterium",C1817)),ISNUMBER(FIND(" coli ",C1817)))</f>
        <v>0</v>
      </c>
      <c r="AG1817" t="b">
        <f>OR(ISNUMBER(FIND("fungi",C1817)),ISNUMBER(FIND("Fungi",C1817)),ISNUMBER(FIND("fungus",C1817)),ISNUMBER(FIND("Fungus",C1817)),ISNUMBER(FIND("mushroom",C1817)),ISNUMBER(FIND("Mushroom",C1817)),ISNUMBER(FIND(" mold ",C1817)))</f>
        <v>0</v>
      </c>
      <c r="AH1817" t="b">
        <f>OR(ISNUMBER(FIND("Pig ",C1817)),ISNUMBER(FIND("pig ",C1817)),ISNUMBER(FIND("Pigs ",C1817)),ISNUMBER(FIND("pigs ",C1817)))</f>
        <v>0</v>
      </c>
      <c r="AI1817" t="b">
        <f>OR(ISNUMBER(FIND(" C. elegans",C1817)),ISNUMBER(FIND("Caenorhabditis elegans",C1817)),ISNUMBER(FIND("earthworms",C1817)),ISNUMBER(FIND(" Ficopomatus enigmaticus",C1817)),ISNUMBER(FIND("larva",C1817)),ISNUMBER(FIND("Lumbriculus variegatus",C1817)),ISNUMBER(FIND("nematode",C1817)))</f>
        <v>0</v>
      </c>
      <c r="AJ1817" t="b">
        <f>NOT(OR(AA1817,AB1817,AC1817,AD1817,AE1817,AF1817,AG1817,AH1817,AI1817))</f>
        <v>0</v>
      </c>
      <c r="AL1817" t="b">
        <f>OR(AA1817,AB1817,AD1817,AE1817,AF1817,AG1817,AH1817,AI1817)</f>
        <v>1</v>
      </c>
      <c r="AM1817" t="b">
        <f>IF(Table1[[#This Row],[In vivo?]],IF(Table1[[#This Row],[Cell]],FALSE,TRUE),FALSE)</f>
        <v>1</v>
      </c>
      <c r="AN1817" t="b">
        <f>AND(AC1817,AL1817)</f>
        <v>0</v>
      </c>
      <c r="AO1817" t="b">
        <f>IF(Table1[[#This Row],[Cell]],IF(Table1[[#This Row],[In vivo?]],FALSE,TRUE),FALSE)</f>
        <v>0</v>
      </c>
      <c r="AP1817" t="b">
        <f>NOT(OR(Table1[[#This Row],[In vivo?]],Table1[[#This Row],[Only in Cell]]))</f>
        <v>0</v>
      </c>
      <c r="AQ1817" t="b">
        <f>IF(OR(Table1[[#This Row],[Rodents]],Table1[[#This Row],[Human]],Table1[[#This Row],[Pig]]),OR(ISNUMBER(FIND("pulmonary",C1817)),ISNUMBER(FIND("lung",C1817))),"NA")</f>
        <v>0</v>
      </c>
      <c r="AR1817" t="b">
        <f>IF(OR(Table1[[#This Row],[Rodents]],Table1[[#This Row],[Human]],Table1[[#This Row],[Pig]]),OR(ISNUMBER(FIND("skin",C1817)),ISNUMBER(FIND("dermal",C1817))),"NA")</f>
        <v>0</v>
      </c>
      <c r="AS1817" t="b">
        <f>IF(OR(Table1[[#This Row],[Rodents]],Table1[[#This Row],[Human]],Table1[[#This Row],[Pig]]),OR(ISNUMBER(FIND("liver",C1817)),ISNUMBER(FIND("hepat",C1817))),"NA")</f>
        <v>0</v>
      </c>
      <c r="AT1817" t="b">
        <f>IF(OR(Table1[[#This Row],[Rodents]],Table1[[#This Row],[Human]],Table1[[#This Row],[Pig]]),OR(ISNUMBER(FIND("kidney",C1817)),ISNUMBER(FIND("neph",C1817))),"NA")</f>
        <v>0</v>
      </c>
      <c r="AU1817" t="b">
        <f>IF(OR(Table1[[#This Row],[Rodents]],Table1[[#This Row],[Human]],Table1[[#This Row],[Pig]]),OR(ISNUMBER(FIND("brain",C1817)),ISNUMBER(FIND("neur",C1817)),ISNUMBER(FIND("nerv",C1817))),"NA")</f>
        <v>0</v>
      </c>
      <c r="AV1817" t="b">
        <f>IF(OR(Table1[[#This Row],[Rodents]],Table1[[#This Row],[Human]],Table1[[#This Row],[Pig]]),OR(ISNUMBER(FIND("heart",C1817)),ISNUMBER(FIND("cardi",C1817))),"NA")</f>
        <v>0</v>
      </c>
      <c r="AW1817" t="b">
        <f>IF(OR(Table1[[#This Row],[Rodents]],Table1[[#This Row],[Human]],Table1[[#This Row],[Pig]]),OR(ISNUMBER(FIND("gastro",C1817)),ISNUMBER(FIND("intesti",C1817)),ISNUMBER(FIND("stomach",C1817))),"NA")</f>
        <v>0</v>
      </c>
      <c r="AX1817" t="b">
        <f>IF(OR(Table1[[#This Row],[Rodents]],Table1[[#This Row],[Human]],Table1[[#This Row],[Pig]]),NOT(OR(AQ1817,AR1817,AS1817,AT1817,AU1817,AV1817,AW1817)),"NA")</f>
        <v>1</v>
      </c>
      <c r="AY1817" t="b">
        <f>OR(ISNUMBER(FIND("SWCNT",C1817)),ISNUMBER(FIND("SWNT",C1817)),ISNUMBER(FIND("single-wall",C1817)),ISNUMBER(FIND("single wall",C1817)),ISNUMBER(FIND("Single wall",C1817)),ISNUMBER(FIND("Single-wall",C1817)),ISNUMBER(FIND("SWCNT",B1817)),ISNUMBER(FIND("SWNT",B1817)),ISNUMBER(FIND("single-wall",B1817)),ISNUMBER(FIND("single wall",B1817)),ISNUMBER(FIND("Single-wall",B1817)),ISNUMBER(FIND("Single wall",B1817)))</f>
        <v>1</v>
      </c>
      <c r="AZ1817" t="b">
        <f>OR(ISNUMBER(FIND("MWCNT",C1817)),ISNUMBER(FIND("MWNT",C1817)),ISNUMBER(FIND("multi-wall",C1817)),ISNUMBER(FIND("multi wall",C1817)),ISNUMBER(FIND("multiwall",C1817)),ISNUMBER(FIND("Multi-wall",C1817)),ISNUMBER(FIND("Multi wall",C1817)),ISNUMBER(FIND("Multiwall",C1817)),ISNUMBER(FIND("MWCNT",B1817)),ISNUMBER(FIND("MWNT",B1817)),ISNUMBER(FIND("multi-wall",B1817)),ISNUMBER(FIND("multi wall",B1817)),ISNUMBER(FIND("multiwall",B1817)),ISNUMBER(FIND("Multi-wall",B1817)),ISNUMBER(FIND("Multi wall",B1817)),ISNUMBER(FIND("Multiwall",B1817)),ISNUMBER(FIND("Double-wall",B1817)),ISNUMBER(FIND("Double wall",B1817)),ISNUMBER(FIND("Doublewall",B1817)),ISNUMBER(FIND("double-wall",B1817)),ISNUMBER(FIND("double wall",B1817)),ISNUMBER(FIND("doublewall",B1817)))</f>
        <v>0</v>
      </c>
      <c r="BA1817" t="b">
        <f>AND(Table1[[#This Row],[SWCNT]],Table1[[#This Row],[MWCNT]])</f>
        <v>0</v>
      </c>
      <c r="BB1817" t="b">
        <f>IF(Table1[[#This Row],[SWCNT]]=TRUE,FALSE,IF(Table1[[#This Row],[MWCNT]]=TRUE,FALSE,TRUE))</f>
        <v>0</v>
      </c>
      <c r="BC1817" s="18"/>
    </row>
    <row r="1818" spans="1:55" ht="185">
      <c r="A1818" t="s">
        <v>5414</v>
      </c>
      <c r="B1818" s="2" t="s">
        <v>5415</v>
      </c>
      <c r="C1818" s="16" t="s">
        <v>5416</v>
      </c>
      <c r="D1818" s="17" t="s">
        <v>2417</v>
      </c>
      <c r="E1818" s="2">
        <v>2009</v>
      </c>
      <c r="F1818" t="b">
        <f>OR(ISNUMBER(FIND("cytotoxic",C1818)),ISNUMBER(FIND("Cytotoxic",C1818)),ISNUMBER(FIND("cellular toxicity",C1818)),ISNUMBER(FIND("cell death",C1818)),ISNUMBER(FIND("viable",C1818)),ISNUMBER(FIND("phytotoxic",C1818)),ISNUMBER(FIND("acute toxicity",C1818)),ISNUMBER(FIND("MTT",C1818)),ISNUMBER(FIND("survival",C1818)),ISNUMBER(FIND("prolifer",C1818)),ISNUMBER(FIND("apoptosis",C1818)),ISNUMBER(FIND("neurotoxic",C1818)),ISNUMBER(FIND("  lysis ",C1818)),ISNUMBER(FIND("necrosis",C1818)),ISNUMBER(FIND("cellular death",C1818))*3,ISNUMBER(FIND("LDH",C1818)),ISNUMBER(FIND("Acute toxicity",C1818)))</f>
        <v>1</v>
      </c>
      <c r="G1818" t="b">
        <f>OR(ISNUMBER(FIND("genotoxic",C1818)),ISNUMBER(FIND("genotoxicity",C1818)),ISNUMBER(FIND("DNA damage",C1818)),ISNUMBER(FIND("DNA",C1818)),ISNUMBER(FIND("RNA",C1818)),ISNUMBER(FIND("mesothelioma",C1818)),ISNUMBER(FIND("carcino",C1818)),ISNUMBER(FIND("mutagen",C1818)),ISNUMBER(FIND("genetic",C1818)))</f>
        <v>0</v>
      </c>
      <c r="H1818" t="b">
        <f>OR(ISNUMBER(FIND("inflammatory",C1818)),ISNUMBER(FIND("inflamm",C1818)))</f>
        <v>0</v>
      </c>
      <c r="I1818" t="b">
        <f>OR(ISNUMBER(FIND("immune",C1818)),ISNUMBER(FIND("immunological",C1818)),ISNUMBER(FIND("interleuk",C1818)),ISNUMBER(FIND("platelet activation",C1818)),ISNUMBER(FIND("monocyte",C1818)),ISNUMBER(FIND("leukocyte",C1818)),ISNUMBER(FIND("cytokine",C1818)),ISNUMBER(FIND("CD4",C1818)),ISNUMBER(FIND("CD8",C1818)),ISNUMBER(FIND("T-cell",C1818)))</f>
        <v>0</v>
      </c>
      <c r="J1818" t="b">
        <f>OR(ISNUMBER(FIND("reactive oxygen",C1818)),ISNUMBER(FIND("ROS",C1818)),ISNUMBER(FIND("free radical",C1818)),ISNUMBER(FIND("oxidative stress",C1818)),ISNUMBER(FIND("peroxid",C1818)),ISNUMBER(FIND("oxidative",C1818)),ISNUMBER(FIND("antioxid",C1818)))</f>
        <v>1</v>
      </c>
      <c r="K1818" t="b">
        <f>OR(ISNUMBER(FIND("autophag",C1818)))</f>
        <v>0</v>
      </c>
      <c r="L1818" t="b">
        <f>OR(ISNUMBER(FIND("morpholog",C1818)))</f>
        <v>0</v>
      </c>
      <c r="M1818" t="b">
        <f>OR(ISNUMBER(FIND("fibrosis",C1818)),ISNUMBER(FIND("Fibrosis",C1818)),ISNUMBER(FIND("fibrot",C1818)))</f>
        <v>0</v>
      </c>
      <c r="N1818" t="b">
        <f>OR(ISNUMBER(FIND("offspring",C1818)),ISNUMBER(FIND("Parental",C1818)),ISNUMBER(FIND("parental",C1818)),ISNUMBER(FIND("germline",C1818)),ISNUMBER(FIND("reproduc",C1818)),ISNUMBER(FIND("embryo",C1818)))</f>
        <v>0</v>
      </c>
      <c r="O1818" t="b">
        <f>OR(ISNUMBER(FIND("metabol",C1818)),ISNUMBER(FIND("Metabol",C1818)),ISNUMBER(FIND("digest",C1818)),ISNUMBER(FIND("mitochon",C1818)))</f>
        <v>0</v>
      </c>
      <c r="P1818" t="b">
        <f>OR(ISNUMBER(FIND("ecotox",C1818)),ISNUMBER(FIND("Ecotox",B1818)),ISNUMBER(FIND("ecotox",B1818)),ISNUMBER(FIND("Ecotox",C1818)))</f>
        <v>0</v>
      </c>
      <c r="Q1818" t="b">
        <f>OR(ISNUMBER(FIND("Bioaccum",C1818)),ISNUMBER(FIND("bioaccum",C1818)),ISNUMBER(FIND("accum",C1818)))</f>
        <v>0</v>
      </c>
      <c r="R1818" t="b">
        <f>OR(ISNUMBER(FIND("Occupation",C1818)),ISNUMBER(FIND("occupation",C1818)),ISNUMBER(FIND("worker",C1818)),ISNUMBER(FIND("workforce",C1818)))</f>
        <v>0</v>
      </c>
      <c r="S1818" t="b">
        <f>NOT(OR(F1818,G1818,H1818,I1818,J1818,K1818,L1818,M1818,N1818,O1818,P1818,Q1818,R1818))</f>
        <v>0</v>
      </c>
      <c r="U1818" t="b">
        <f>OR(Table1[[#This Row],[Inflammation]],Table1[[#This Row],[Immune]])</f>
        <v>0</v>
      </c>
      <c r="V1818" t="str">
        <f>IF(OR(Table1[[#This Row],[Rodents]],Table1[[#This Row],[Human]],Table1[[#This Row],[Pig]]),OR(ISNUMBER(FIND("intratrach",C1818)),ISNUMBER(FIND("nasal ",C1818)),ISNUMBER(FIND("instill",C1818))),"NA")</f>
        <v>NA</v>
      </c>
      <c r="W1818" t="str">
        <f>IF(OR(Table1[[#This Row],[Rodents]],Table1[[#This Row],[Human]],Table1[[#This Row],[Pig]]),OR(ISNUMBER(FIND("dermal",C1818)),ISNUMBER(FIND("skin ",C1818))),"NA")</f>
        <v>NA</v>
      </c>
      <c r="X1818" t="str">
        <f>IF(OR(Table1[[#This Row],[Rodents]],Table1[[#This Row],[Human]],Table1[[#This Row],[Pig]]),OR(ISNUMBER(FIND("injected",C1818)),ISNUMBER(FIND("periton",C1818)),ISNUMBER(FIND("intrascrot",C1818))),"NA")</f>
        <v>NA</v>
      </c>
      <c r="Y1818" t="str">
        <f>IF(OR(Table1[[#This Row],[Rodents]],Table1[[#This Row],[Human]],Table1[[#This Row],[Pig]]),NOT(OR(Table1[[#This Row],[Inhaled/Intratracheal/intranasal]],Table1[[#This Row],[Dermal]],Table1[[#This Row],[Injected]])),"NA")</f>
        <v>NA</v>
      </c>
      <c r="AA1818" t="b">
        <f>OR(ISNUMBER(FIND("fish ",C1818)),ISNUMBER(FIND("Fish ",C1818)),ISNUMBER(FIND("aquatic",C1818)),ISNUMBER(FIND("daphnids",C1818)),ISNUMBER(FIND("Carcinus maenas",C1818)),ISNUMBER(FIND("Daphnia",C1818)),ISNUMBER(FIND("Ruditapes philippinarum",C1818)),ISNUMBER(FIND("daphnia",C1818)),ISNUMBER(FIND("marine",C1818)),ISNUMBER(FIND("mussel",C1818)),ISNUMBER(FIND("algae",C1818)),ISNUMBER(FIND("Donax faba",C1818)),ISNUMBER(FIND("estuarine",C1818)),ISNUMBER(FIND("snail",C1818)),ISNUMBER(FIND("Prorocentrum donghaiense",C1818)) )</f>
        <v>0</v>
      </c>
      <c r="AB1818" t="b">
        <f>OR(ISNUMBER(FIND(" rat ",C1818)),ISNUMBER(FIND(" rats ",C1818)),ISNUMBER(FIND(" Rats ",C1818)),ISNUMBER(FIND(" Rat ",C1818)),ISNUMBER(FIND(" rat.",C1818)),ISNUMBER(FIND(" rats.",C1818)),ISNUMBER(FIND("mouse",C1818)),ISNUMBER(FIND("mice",C1818)), ISNUMBER(FIND(" Mice",C1818)))</f>
        <v>0</v>
      </c>
      <c r="AC1818" t="b">
        <f>OR(ISNUMBER(FIND(" cell ",C1818)),ISNUMBER(FIND("fibroblast",C1818)),ISNUMBER(FIND("macrophage",C1818)),ISNUMBER(FIND("epithelial",C1818)),ISNUMBER(FIND("endothelial",C1818)),ISNUMBER(FIND("neuron",C1818)),ISNUMBER(FIND(" cells ",C1818)),ISNUMBER(FIND("RBC",C1818)),ISNUMBER(FIND("mitochond",C1818)),ISNUMBER(FIND("adipocyte",C1818)),ISNUMBER(FIND("osteo",C1818)),ISNUMBER(FIND("keratin",C1818)),ISNUMBER(FIND(" cell's ",C1818)),ISNUMBER(FIND("eukary",C1818)),ISNUMBER(FIND("sperm",C1818)))</f>
        <v>1</v>
      </c>
      <c r="AD1818" t="b">
        <v>0</v>
      </c>
      <c r="AE1818" t="b">
        <f>OR(ISNUMBER(FIND(" plant ",C1818)),ISNUMBER(FIND("Plant ",C1818)),ISNUMBER(FIND("tomato",C1818)),ISNUMBER(FIND("plants",C1818)),ISNUMBER(FIND("Plants",C1818)),ISNUMBER(FIND("algae",C1818)),ISNUMBER(FIND("lettuce",C1818)),ISNUMBER(FIND("green gram sprouts ",C1818)),ISNUMBER(FIND("Cucurbita pepo",C1818)),ISNUMBER(FIND("bean ",C1818)),ISNUMBER(FIND("chloroplast",C1818)),ISNUMBER(FIND("chlorophyll",C1818)),ISNUMBER(FIND("seedling",C1818)),ISNUMBER(FIND("canola",C1818)),ISNUMBER(FIND("shoot",C1818)),ISNUMBER(FIND("photosynthes",C1818)),ISNUMBER(FIND(" leaves ",C1818)),,ISNUMBER(FIND("agriculture",C1818)),ISNUMBER(FIND(" crops ",C1818)))</f>
        <v>0</v>
      </c>
      <c r="AF1818" t="b">
        <f>OR(ISNUMBER(FIND("bacteria",C1818)),ISNUMBER(FIND("Bacteria",C1818)),ISNUMBER(FIND("Bacterium",C1818)),ISNUMBER(FIND("bacterium",C1818)),ISNUMBER(FIND(" coli ",C1818)))</f>
        <v>0</v>
      </c>
      <c r="AG1818" t="b">
        <f>OR(ISNUMBER(FIND("fungi",C1818)),ISNUMBER(FIND("Fungi",C1818)),ISNUMBER(FIND("fungus",C1818)),ISNUMBER(FIND("Fungus",C1818)),ISNUMBER(FIND("mushroom",C1818)),ISNUMBER(FIND("Mushroom",C1818)),ISNUMBER(FIND(" mold ",C1818)))</f>
        <v>0</v>
      </c>
      <c r="AH1818" t="b">
        <f>OR(ISNUMBER(FIND("Pig ",C1818)),ISNUMBER(FIND("pig ",C1818)),ISNUMBER(FIND("Pigs ",C1818)),ISNUMBER(FIND("pigs ",C1818)))</f>
        <v>0</v>
      </c>
      <c r="AI1818" t="b">
        <f>OR(ISNUMBER(FIND(" C. elegans",C1818)),ISNUMBER(FIND("Caenorhabditis elegans",C1818)),ISNUMBER(FIND("earthworms",C1818)),ISNUMBER(FIND(" Ficopomatus enigmaticus",C1818)),ISNUMBER(FIND("larva",C1818)),ISNUMBER(FIND("Lumbriculus variegatus",C1818)),ISNUMBER(FIND("nematode",C1818)))</f>
        <v>0</v>
      </c>
      <c r="AJ1818" t="b">
        <f>NOT(OR(AA1818,AB1818,AC1818,AD1818,AE1818,AF1818,AG1818,AH1818,AI1818))</f>
        <v>0</v>
      </c>
      <c r="AL1818" t="b">
        <f>OR(AA1818,AB1818,AD1818,AE1818,AF1818,AG1818,AH1818,AI1818)</f>
        <v>0</v>
      </c>
      <c r="AM1818" t="b">
        <f>IF(Table1[[#This Row],[In vivo?]],IF(Table1[[#This Row],[Cell]],FALSE,TRUE),FALSE)</f>
        <v>0</v>
      </c>
      <c r="AN1818" t="b">
        <f>AND(AC1818,AL1818)</f>
        <v>0</v>
      </c>
      <c r="AO1818" t="b">
        <f>IF(Table1[[#This Row],[Cell]],IF(Table1[[#This Row],[In vivo?]],FALSE,TRUE),FALSE)</f>
        <v>1</v>
      </c>
      <c r="AP1818" t="b">
        <f>NOT(OR(Table1[[#This Row],[In vivo?]],Table1[[#This Row],[Only in Cell]]))</f>
        <v>0</v>
      </c>
      <c r="AQ1818" t="str">
        <f>IF(OR(Table1[[#This Row],[Rodents]],Table1[[#This Row],[Human]],Table1[[#This Row],[Pig]]),OR(ISNUMBER(FIND("pulmonary",C1818)),ISNUMBER(FIND("lung",C1818))),"NA")</f>
        <v>NA</v>
      </c>
      <c r="AR1818" t="str">
        <f>IF(OR(Table1[[#This Row],[Rodents]],Table1[[#This Row],[Human]],Table1[[#This Row],[Pig]]),OR(ISNUMBER(FIND("skin",C1818)),ISNUMBER(FIND("dermal",C1818))),"NA")</f>
        <v>NA</v>
      </c>
      <c r="AS1818" t="str">
        <f>IF(OR(Table1[[#This Row],[Rodents]],Table1[[#This Row],[Human]],Table1[[#This Row],[Pig]]),OR(ISNUMBER(FIND("liver",C1818)),ISNUMBER(FIND("hepat",C1818))),"NA")</f>
        <v>NA</v>
      </c>
      <c r="AT1818" t="str">
        <f>IF(OR(Table1[[#This Row],[Rodents]],Table1[[#This Row],[Human]],Table1[[#This Row],[Pig]]),OR(ISNUMBER(FIND("kidney",C1818)),ISNUMBER(FIND("neph",C1818))),"NA")</f>
        <v>NA</v>
      </c>
      <c r="AU1818" t="str">
        <f>IF(OR(Table1[[#This Row],[Rodents]],Table1[[#This Row],[Human]],Table1[[#This Row],[Pig]]),OR(ISNUMBER(FIND("brain",C1818)),ISNUMBER(FIND("neur",C1818)),ISNUMBER(FIND("nerv",C1818))),"NA")</f>
        <v>NA</v>
      </c>
      <c r="AV1818" t="str">
        <f>IF(OR(Table1[[#This Row],[Rodents]],Table1[[#This Row],[Human]],Table1[[#This Row],[Pig]]),OR(ISNUMBER(FIND("heart",C1818)),ISNUMBER(FIND("cardi",C1818))),"NA")</f>
        <v>NA</v>
      </c>
      <c r="AW1818" t="str">
        <f>IF(OR(Table1[[#This Row],[Rodents]],Table1[[#This Row],[Human]],Table1[[#This Row],[Pig]]),OR(ISNUMBER(FIND("gastro",C1818)),ISNUMBER(FIND("intesti",C1818)),ISNUMBER(FIND("stomach",C1818))),"NA")</f>
        <v>NA</v>
      </c>
      <c r="AX1818" t="str">
        <f>IF(OR(Table1[[#This Row],[Rodents]],Table1[[#This Row],[Human]],Table1[[#This Row],[Pig]]),NOT(OR(AQ1818,AR1818,AS1818,AT1818,AU1818,AV1818,AW1818)),"NA")</f>
        <v>NA</v>
      </c>
      <c r="AY1818" t="b">
        <f>OR(ISNUMBER(FIND("SWCNT",C1818)),ISNUMBER(FIND("SWNT",C1818)),ISNUMBER(FIND("single-wall",C1818)),ISNUMBER(FIND("single wall",C1818)),ISNUMBER(FIND("Single wall",C1818)),ISNUMBER(FIND("Single-wall",C1818)),ISNUMBER(FIND("SWCNT",B1818)),ISNUMBER(FIND("SWNT",B1818)),ISNUMBER(FIND("single-wall",B1818)),ISNUMBER(FIND("single wall",B1818)),ISNUMBER(FIND("Single-wall",B1818)),ISNUMBER(FIND("Single wall",B1818)))</f>
        <v>0</v>
      </c>
      <c r="AZ1818" t="b">
        <f>OR(ISNUMBER(FIND("MWCNT",C1818)),ISNUMBER(FIND("MWNT",C1818)),ISNUMBER(FIND("multi-wall",C1818)),ISNUMBER(FIND("multi wall",C1818)),ISNUMBER(FIND("multiwall",C1818)),ISNUMBER(FIND("Multi-wall",C1818)),ISNUMBER(FIND("Multi wall",C1818)),ISNUMBER(FIND("Multiwall",C1818)),ISNUMBER(FIND("MWCNT",B1818)),ISNUMBER(FIND("MWNT",B1818)),ISNUMBER(FIND("multi-wall",B1818)),ISNUMBER(FIND("multi wall",B1818)),ISNUMBER(FIND("multiwall",B1818)),ISNUMBER(FIND("Multi-wall",B1818)),ISNUMBER(FIND("Multi wall",B1818)),ISNUMBER(FIND("Multiwall",B1818)),ISNUMBER(FIND("Double-wall",B1818)),ISNUMBER(FIND("Double wall",B1818)),ISNUMBER(FIND("Doublewall",B1818)),ISNUMBER(FIND("double-wall",B1818)),ISNUMBER(FIND("double wall",B1818)),ISNUMBER(FIND("doublewall",B1818)))</f>
        <v>1</v>
      </c>
      <c r="BA1818" t="b">
        <f>AND(Table1[[#This Row],[SWCNT]],Table1[[#This Row],[MWCNT]])</f>
        <v>0</v>
      </c>
      <c r="BB1818" t="b">
        <f>IF(Table1[[#This Row],[SWCNT]]=TRUE,FALSE,IF(Table1[[#This Row],[MWCNT]]=TRUE,FALSE,TRUE))</f>
        <v>0</v>
      </c>
      <c r="BC1818" s="18"/>
    </row>
    <row r="1819" spans="1:55" ht="148">
      <c r="A1819" t="s">
        <v>5423</v>
      </c>
      <c r="B1819" s="2" t="s">
        <v>5424</v>
      </c>
      <c r="C1819" s="16" t="s">
        <v>5425</v>
      </c>
      <c r="D1819" s="17" t="s">
        <v>2269</v>
      </c>
      <c r="E1819" s="2">
        <v>2009</v>
      </c>
      <c r="F1819" t="b">
        <f>OR(ISNUMBER(FIND("cytotoxic",C1819)),ISNUMBER(FIND("Cytotoxic",C1819)),ISNUMBER(FIND("cellular toxicity",C1819)),ISNUMBER(FIND("cell death",C1819)),ISNUMBER(FIND("viable",C1819)),ISNUMBER(FIND("phytotoxic",C1819)),ISNUMBER(FIND("acute toxicity",C1819)),ISNUMBER(FIND("MTT",C1819)),ISNUMBER(FIND("survival",C1819)),ISNUMBER(FIND("prolifer",C1819)),ISNUMBER(FIND("apoptosis",C1819)),ISNUMBER(FIND("neurotoxic",C1819)),ISNUMBER(FIND("  lysis ",C1819)),ISNUMBER(FIND("necrosis",C1819)),ISNUMBER(FIND("cellular death",C1819))*3,ISNUMBER(FIND("LDH",C1819)),ISNUMBER(FIND("Acute toxicity",C1819)))</f>
        <v>0</v>
      </c>
      <c r="G1819" t="b">
        <f>OR(ISNUMBER(FIND("genotoxic",C1819)),ISNUMBER(FIND("genotoxicity",C1819)),ISNUMBER(FIND("DNA damage",C1819)),ISNUMBER(FIND("DNA",C1819)),ISNUMBER(FIND("RNA",C1819)),ISNUMBER(FIND("mesothelioma",C1819)),ISNUMBER(FIND("carcino",C1819)),ISNUMBER(FIND("mutagen",C1819)),ISNUMBER(FIND("genetic",C1819)))</f>
        <v>0</v>
      </c>
      <c r="H1819" t="b">
        <f>OR(ISNUMBER(FIND("inflammatory",C1819)),ISNUMBER(FIND("inflamm",C1819)))</f>
        <v>0</v>
      </c>
      <c r="I1819" t="b">
        <f>OR(ISNUMBER(FIND("immune",C1819)),ISNUMBER(FIND("immunological",C1819)),ISNUMBER(FIND("interleuk",C1819)),ISNUMBER(FIND("platelet activation",C1819)),ISNUMBER(FIND("monocyte",C1819)),ISNUMBER(FIND("leukocyte",C1819)),ISNUMBER(FIND("cytokine",C1819)),ISNUMBER(FIND("CD4",C1819)),ISNUMBER(FIND("CD8",C1819)),ISNUMBER(FIND("T-cell",C1819)))</f>
        <v>0</v>
      </c>
      <c r="J1819" t="b">
        <f>OR(ISNUMBER(FIND("reactive oxygen",C1819)),ISNUMBER(FIND("ROS",C1819)),ISNUMBER(FIND("free radical",C1819)),ISNUMBER(FIND("oxidative stress",C1819)),ISNUMBER(FIND("peroxid",C1819)),ISNUMBER(FIND("oxidative",C1819)),ISNUMBER(FIND("antioxid",C1819)))</f>
        <v>0</v>
      </c>
      <c r="K1819" t="b">
        <f>OR(ISNUMBER(FIND("autophag",C1819)))</f>
        <v>0</v>
      </c>
      <c r="L1819" t="b">
        <f>OR(ISNUMBER(FIND("morpholog",C1819)))</f>
        <v>0</v>
      </c>
      <c r="M1819" t="b">
        <f>OR(ISNUMBER(FIND("fibrosis",C1819)),ISNUMBER(FIND("Fibrosis",C1819)),ISNUMBER(FIND("fibrot",C1819)))</f>
        <v>0</v>
      </c>
      <c r="N1819" t="b">
        <f>OR(ISNUMBER(FIND("offspring",C1819)),ISNUMBER(FIND("Parental",C1819)),ISNUMBER(FIND("parental",C1819)),ISNUMBER(FIND("germline",C1819)),ISNUMBER(FIND("reproduc",C1819)),ISNUMBER(FIND("embryo",C1819)))</f>
        <v>0</v>
      </c>
      <c r="O1819" t="b">
        <f>OR(ISNUMBER(FIND("metabol",C1819)),ISNUMBER(FIND("Metabol",C1819)),ISNUMBER(FIND("digest",C1819)),ISNUMBER(FIND("mitochon",C1819)))</f>
        <v>0</v>
      </c>
      <c r="P1819" t="b">
        <f>OR(ISNUMBER(FIND("ecotox",C1819)),ISNUMBER(FIND("Ecotox",B1819)),ISNUMBER(FIND("ecotox",B1819)),ISNUMBER(FIND("Ecotox",C1819)))</f>
        <v>0</v>
      </c>
      <c r="Q1819" t="b">
        <f>OR(ISNUMBER(FIND("Bioaccum",C1819)),ISNUMBER(FIND("bioaccum",C1819)),ISNUMBER(FIND("accum",C1819)))</f>
        <v>0</v>
      </c>
      <c r="R1819" t="b">
        <f>OR(ISNUMBER(FIND("Occupation",C1819)),ISNUMBER(FIND("occupation",C1819)),ISNUMBER(FIND("worker",C1819)),ISNUMBER(FIND("workforce",C1819)))</f>
        <v>0</v>
      </c>
      <c r="S1819" t="b">
        <f>NOT(OR(F1819,G1819,H1819,I1819,J1819,K1819,L1819,M1819,N1819,O1819,P1819,Q1819,R1819))</f>
        <v>1</v>
      </c>
      <c r="U1819" t="b">
        <f>OR(Table1[[#This Row],[Inflammation]],Table1[[#This Row],[Immune]])</f>
        <v>0</v>
      </c>
      <c r="V1819" t="b">
        <f>IF(OR(Table1[[#This Row],[Rodents]],Table1[[#This Row],[Human]],Table1[[#This Row],[Pig]]),OR(ISNUMBER(FIND("intratrach",C1819)),ISNUMBER(FIND("nasal ",C1819)),ISNUMBER(FIND("instill",C1819))),"NA")</f>
        <v>0</v>
      </c>
      <c r="W1819" t="b">
        <f>IF(OR(Table1[[#This Row],[Rodents]],Table1[[#This Row],[Human]],Table1[[#This Row],[Pig]]),OR(ISNUMBER(FIND("dermal",C1819)),ISNUMBER(FIND("skin ",C1819))),"NA")</f>
        <v>0</v>
      </c>
      <c r="X1819" t="b">
        <f>IF(OR(Table1[[#This Row],[Rodents]],Table1[[#This Row],[Human]],Table1[[#This Row],[Pig]]),OR(ISNUMBER(FIND("injected",C1819)),ISNUMBER(FIND("periton",C1819)),ISNUMBER(FIND("intrascrot",C1819))),"NA")</f>
        <v>0</v>
      </c>
      <c r="Y1819" t="b">
        <f>IF(OR(Table1[[#This Row],[Rodents]],Table1[[#This Row],[Human]],Table1[[#This Row],[Pig]]),NOT(OR(Table1[[#This Row],[Inhaled/Intratracheal/intranasal]],Table1[[#This Row],[Dermal]],Table1[[#This Row],[Injected]])),"NA")</f>
        <v>1</v>
      </c>
      <c r="AA1819" t="b">
        <f>OR(ISNUMBER(FIND("fish ",C1819)),ISNUMBER(FIND("Fish ",C1819)),ISNUMBER(FIND("aquatic",C1819)),ISNUMBER(FIND("daphnids",C1819)),ISNUMBER(FIND("Carcinus maenas",C1819)),ISNUMBER(FIND("Daphnia",C1819)),ISNUMBER(FIND("Ruditapes philippinarum",C1819)),ISNUMBER(FIND("daphnia",C1819)),ISNUMBER(FIND("marine",C1819)),ISNUMBER(FIND("mussel",C1819)),ISNUMBER(FIND("algae",C1819)),ISNUMBER(FIND("Donax faba",C1819)),ISNUMBER(FIND("estuarine",C1819)),ISNUMBER(FIND("snail",C1819)),ISNUMBER(FIND("Prorocentrum donghaiense",C1819)) )</f>
        <v>0</v>
      </c>
      <c r="AB1819" t="b">
        <f>OR(ISNUMBER(FIND(" rat ",C1819)),ISNUMBER(FIND(" rats ",C1819)),ISNUMBER(FIND(" Rats ",C1819)),ISNUMBER(FIND(" Rat ",C1819)),ISNUMBER(FIND(" rat.",C1819)),ISNUMBER(FIND(" rats.",C1819)),ISNUMBER(FIND("mouse",C1819)),ISNUMBER(FIND("mice",C1819)), ISNUMBER(FIND(" Mice",C1819)))</f>
        <v>1</v>
      </c>
      <c r="AC1819" t="b">
        <f>OR(ISNUMBER(FIND(" cell ",C1819)),ISNUMBER(FIND("fibroblast",C1819)),ISNUMBER(FIND("macrophage",C1819)),ISNUMBER(FIND("epithelial",C1819)),ISNUMBER(FIND("endothelial",C1819)),ISNUMBER(FIND("neuron",C1819)),ISNUMBER(FIND(" cells ",C1819)),ISNUMBER(FIND("RBC",C1819)),ISNUMBER(FIND("mitochond",C1819)),ISNUMBER(FIND("adipocyte",C1819)),ISNUMBER(FIND("osteo",C1819)),ISNUMBER(FIND("keratin",C1819)),ISNUMBER(FIND(" cell's ",C1819)),ISNUMBER(FIND("eukary",C1819)),ISNUMBER(FIND("sperm",C1819)))</f>
        <v>0</v>
      </c>
      <c r="AD1819" t="b">
        <f>OR(ISNUMBER(FIND("human",B1819)),ISNUMBER(FIND("workers",B1819)),ISNUMBER(FIND("workforces",B1819)),ISNUMBER(FIND("occupational",B1819)),ISNUMBER(FIND("Case report",B1819)),ISNUMBER(FIND("Workplaces",B1819)),ISNUMBER(FIND("worker",B1819)))</f>
        <v>0</v>
      </c>
      <c r="AE1819" t="b">
        <f>OR(ISNUMBER(FIND(" plant ",C1819)),ISNUMBER(FIND("Plant ",C1819)),ISNUMBER(FIND("tomato",C1819)),ISNUMBER(FIND("plants",C1819)),ISNUMBER(FIND("Plants",C1819)),ISNUMBER(FIND("algae",C1819)),ISNUMBER(FIND("lettuce",C1819)),ISNUMBER(FIND("green gram sprouts ",C1819)),ISNUMBER(FIND("Cucurbita pepo",C1819)),ISNUMBER(FIND("bean ",C1819)),ISNUMBER(FIND("chloroplast",C1819)),ISNUMBER(FIND("chlorophyll",C1819)),ISNUMBER(FIND("seedling",C1819)),ISNUMBER(FIND("canola",C1819)),ISNUMBER(FIND("shoot",C1819)),ISNUMBER(FIND("photosynthes",C1819)),ISNUMBER(FIND(" leaves ",C1819)),,ISNUMBER(FIND("agriculture",C1819)),ISNUMBER(FIND(" crops ",C1819)))</f>
        <v>0</v>
      </c>
      <c r="AF1819" t="b">
        <f>OR(ISNUMBER(FIND("bacteria",C1819)),ISNUMBER(FIND("Bacteria",C1819)),ISNUMBER(FIND("Bacterium",C1819)),ISNUMBER(FIND("bacterium",C1819)),ISNUMBER(FIND(" coli ",C1819)))</f>
        <v>0</v>
      </c>
      <c r="AG1819" t="b">
        <f>OR(ISNUMBER(FIND("fungi",C1819)),ISNUMBER(FIND("Fungi",C1819)),ISNUMBER(FIND("fungus",C1819)),ISNUMBER(FIND("Fungus",C1819)),ISNUMBER(FIND("mushroom",C1819)),ISNUMBER(FIND("Mushroom",C1819)),ISNUMBER(FIND(" mold ",C1819)))</f>
        <v>0</v>
      </c>
      <c r="AH1819" t="b">
        <f>OR(ISNUMBER(FIND("Pig ",C1819)),ISNUMBER(FIND("pig ",C1819)),ISNUMBER(FIND("Pigs ",C1819)),ISNUMBER(FIND("pigs ",C1819)))</f>
        <v>0</v>
      </c>
      <c r="AI1819" t="b">
        <f>OR(ISNUMBER(FIND(" C. elegans",C1819)),ISNUMBER(FIND("Caenorhabditis elegans",C1819)),ISNUMBER(FIND("earthworms",C1819)),ISNUMBER(FIND(" Ficopomatus enigmaticus",C1819)),ISNUMBER(FIND("larva",C1819)),ISNUMBER(FIND("Lumbriculus variegatus",C1819)),ISNUMBER(FIND("nematode",C1819)))</f>
        <v>0</v>
      </c>
      <c r="AJ1819" t="b">
        <f>NOT(OR(AA1819,AB1819,AC1819,AD1819,AE1819,AF1819,AG1819,AH1819,AI1819))</f>
        <v>0</v>
      </c>
      <c r="AL1819" t="b">
        <f>OR(AA1819,AB1819,AD1819,AE1819,AF1819,AG1819,AH1819,AI1819)</f>
        <v>1</v>
      </c>
      <c r="AM1819" t="b">
        <f>IF(Table1[[#This Row],[In vivo?]],IF(Table1[[#This Row],[Cell]],FALSE,TRUE),FALSE)</f>
        <v>1</v>
      </c>
      <c r="AN1819" t="b">
        <f>AND(AC1819,AL1819)</f>
        <v>0</v>
      </c>
      <c r="AO1819" t="b">
        <f>IF(Table1[[#This Row],[Cell]],IF(Table1[[#This Row],[In vivo?]],FALSE,TRUE),FALSE)</f>
        <v>0</v>
      </c>
      <c r="AP1819" t="b">
        <f>NOT(OR(Table1[[#This Row],[In vivo?]],Table1[[#This Row],[Only in Cell]]))</f>
        <v>0</v>
      </c>
      <c r="AQ1819" t="b">
        <f>IF(OR(Table1[[#This Row],[Rodents]],Table1[[#This Row],[Human]],Table1[[#This Row],[Pig]]),OR(ISNUMBER(FIND("pulmonary",C1819)),ISNUMBER(FIND("lung",C1819))),"NA")</f>
        <v>0</v>
      </c>
      <c r="AR1819" t="b">
        <f>IF(OR(Table1[[#This Row],[Rodents]],Table1[[#This Row],[Human]],Table1[[#This Row],[Pig]]),OR(ISNUMBER(FIND("skin",C1819)),ISNUMBER(FIND("dermal",C1819))),"NA")</f>
        <v>0</v>
      </c>
      <c r="AS1819" t="b">
        <f>IF(OR(Table1[[#This Row],[Rodents]],Table1[[#This Row],[Human]],Table1[[#This Row],[Pig]]),OR(ISNUMBER(FIND("liver",C1819)),ISNUMBER(FIND("hepat",C1819))),"NA")</f>
        <v>0</v>
      </c>
      <c r="AT1819" t="b">
        <f>IF(OR(Table1[[#This Row],[Rodents]],Table1[[#This Row],[Human]],Table1[[#This Row],[Pig]]),OR(ISNUMBER(FIND("kidney",C1819)),ISNUMBER(FIND("neph",C1819))),"NA")</f>
        <v>1</v>
      </c>
      <c r="AU1819" t="b">
        <f>IF(OR(Table1[[#This Row],[Rodents]],Table1[[#This Row],[Human]],Table1[[#This Row],[Pig]]),OR(ISNUMBER(FIND("brain",C1819)),ISNUMBER(FIND("neur",C1819)),ISNUMBER(FIND("nerv",C1819))),"NA")</f>
        <v>0</v>
      </c>
      <c r="AV1819" t="b">
        <f>IF(OR(Table1[[#This Row],[Rodents]],Table1[[#This Row],[Human]],Table1[[#This Row],[Pig]]),OR(ISNUMBER(FIND("heart",C1819)),ISNUMBER(FIND("cardi",C1819))),"NA")</f>
        <v>0</v>
      </c>
      <c r="AW1819" t="b">
        <f>IF(OR(Table1[[#This Row],[Rodents]],Table1[[#This Row],[Human]],Table1[[#This Row],[Pig]]),OR(ISNUMBER(FIND("gastro",C1819)),ISNUMBER(FIND("intesti",C1819)),ISNUMBER(FIND("stomach",C1819))),"NA")</f>
        <v>0</v>
      </c>
      <c r="AX1819" t="b">
        <f>IF(OR(Table1[[#This Row],[Rodents]],Table1[[#This Row],[Human]],Table1[[#This Row],[Pig]]),NOT(OR(AQ1819,AR1819,AS1819,AT1819,AU1819,AV1819,AW1819)),"NA")</f>
        <v>0</v>
      </c>
      <c r="AY1819" t="b">
        <f>OR(ISNUMBER(FIND("SWCNT",C1819)),ISNUMBER(FIND("SWNT",C1819)),ISNUMBER(FIND("single-wall",C1819)),ISNUMBER(FIND("single wall",C1819)),ISNUMBER(FIND("Single wall",C1819)),ISNUMBER(FIND("Single-wall",C1819)),ISNUMBER(FIND("SWCNT",B1819)),ISNUMBER(FIND("SWNT",B1819)),ISNUMBER(FIND("single-wall",B1819)),ISNUMBER(FIND("single wall",B1819)),ISNUMBER(FIND("Single-wall",B1819)),ISNUMBER(FIND("Single wall",B1819)))</f>
        <v>0</v>
      </c>
      <c r="AZ1819" t="b">
        <f>OR(ISNUMBER(FIND("MWCNT",C1819)),ISNUMBER(FIND("MWNT",C1819)),ISNUMBER(FIND("multi-wall",C1819)),ISNUMBER(FIND("multi wall",C1819)),ISNUMBER(FIND("multiwall",C1819)),ISNUMBER(FIND("Multi-wall",C1819)),ISNUMBER(FIND("Multi wall",C1819)),ISNUMBER(FIND("Multiwall",C1819)),ISNUMBER(FIND("MWCNT",B1819)),ISNUMBER(FIND("MWNT",B1819)),ISNUMBER(FIND("multi-wall",B1819)),ISNUMBER(FIND("multi wall",B1819)),ISNUMBER(FIND("multiwall",B1819)),ISNUMBER(FIND("Multi-wall",B1819)),ISNUMBER(FIND("Multi wall",B1819)),ISNUMBER(FIND("Multiwall",B1819)),ISNUMBER(FIND("Double-wall",B1819)),ISNUMBER(FIND("Double wall",B1819)),ISNUMBER(FIND("Doublewall",B1819)),ISNUMBER(FIND("double-wall",B1819)),ISNUMBER(FIND("double wall",B1819)),ISNUMBER(FIND("doublewall",B1819)))</f>
        <v>1</v>
      </c>
      <c r="BA1819" t="b">
        <f>AND(Table1[[#This Row],[SWCNT]],Table1[[#This Row],[MWCNT]])</f>
        <v>0</v>
      </c>
      <c r="BB1819" t="b">
        <f>IF(Table1[[#This Row],[SWCNT]]=TRUE,FALSE,IF(Table1[[#This Row],[MWCNT]]=TRUE,FALSE,TRUE))</f>
        <v>0</v>
      </c>
      <c r="BC1819" s="18"/>
    </row>
    <row r="1820" spans="1:55" ht="129.5">
      <c r="A1820" t="s">
        <v>5426</v>
      </c>
      <c r="B1820" s="2" t="s">
        <v>5427</v>
      </c>
      <c r="C1820" s="16" t="s">
        <v>5428</v>
      </c>
      <c r="D1820" s="17" t="s">
        <v>2338</v>
      </c>
      <c r="E1820" s="2">
        <v>2009</v>
      </c>
      <c r="F1820" t="b">
        <f>OR(ISNUMBER(FIND("cytotoxic",C1820)),ISNUMBER(FIND("Cytotoxic",C1820)),ISNUMBER(FIND("cellular toxicity",C1820)),ISNUMBER(FIND("cell death",C1820)),ISNUMBER(FIND("viable",C1820)),ISNUMBER(FIND("phytotoxic",C1820)),ISNUMBER(FIND("acute toxicity",C1820)),ISNUMBER(FIND("MTT",C1820)),ISNUMBER(FIND("survival",C1820)),ISNUMBER(FIND("prolifer",C1820)),ISNUMBER(FIND("apoptosis",C1820)),ISNUMBER(FIND("neurotoxic",C1820)),ISNUMBER(FIND("  lysis ",C1820)),ISNUMBER(FIND("necrosis",C1820)),ISNUMBER(FIND("cellular death",C1820))*3,ISNUMBER(FIND("LDH",C1820)),ISNUMBER(FIND("Acute toxicity",C1820)))</f>
        <v>1</v>
      </c>
      <c r="G1820" t="b">
        <f>OR(ISNUMBER(FIND("genotoxic",C1820)),ISNUMBER(FIND("genotoxicity",C1820)),ISNUMBER(FIND("DNA damage",C1820)),ISNUMBER(FIND("DNA",C1820)),ISNUMBER(FIND("RNA",C1820)),ISNUMBER(FIND("mesothelioma",C1820)),ISNUMBER(FIND("carcino",C1820)),ISNUMBER(FIND("mutagen",C1820)),ISNUMBER(FIND("genetic",C1820)))</f>
        <v>1</v>
      </c>
      <c r="H1820" t="b">
        <f>OR(ISNUMBER(FIND("inflammatory",C1820)),ISNUMBER(FIND("inflamm",C1820)))</f>
        <v>0</v>
      </c>
      <c r="I1820" t="b">
        <f>OR(ISNUMBER(FIND("immune",C1820)),ISNUMBER(FIND("immunological",C1820)),ISNUMBER(FIND("interleuk",C1820)),ISNUMBER(FIND("platelet activation",C1820)),ISNUMBER(FIND("monocyte",C1820)),ISNUMBER(FIND("leukocyte",C1820)),ISNUMBER(FIND("cytokine",C1820)),ISNUMBER(FIND("CD4",C1820)),ISNUMBER(FIND("CD8",C1820)),ISNUMBER(FIND("T-cell",C1820)))</f>
        <v>0</v>
      </c>
      <c r="J1820" t="b">
        <f>OR(ISNUMBER(FIND("reactive oxygen",C1820)),ISNUMBER(FIND("ROS",C1820)),ISNUMBER(FIND("free radical",C1820)),ISNUMBER(FIND("oxidative stress",C1820)),ISNUMBER(FIND("peroxid",C1820)),ISNUMBER(FIND("oxidative",C1820)),ISNUMBER(FIND("antioxid",C1820)))</f>
        <v>0</v>
      </c>
      <c r="K1820" t="b">
        <f>OR(ISNUMBER(FIND("autophag",C1820)))</f>
        <v>0</v>
      </c>
      <c r="L1820" t="b">
        <f>OR(ISNUMBER(FIND("morpholog",C1820)))</f>
        <v>0</v>
      </c>
      <c r="M1820" t="b">
        <f>OR(ISNUMBER(FIND("fibrosis",C1820)),ISNUMBER(FIND("Fibrosis",C1820)),ISNUMBER(FIND("fibrot",C1820)))</f>
        <v>0</v>
      </c>
      <c r="N1820" t="b">
        <f>OR(ISNUMBER(FIND("offspring",C1820)),ISNUMBER(FIND("Parental",C1820)),ISNUMBER(FIND("parental",C1820)),ISNUMBER(FIND("germline",C1820)),ISNUMBER(FIND("reproduc",C1820)),ISNUMBER(FIND("embryo",C1820)))</f>
        <v>0</v>
      </c>
      <c r="O1820" t="b">
        <f>OR(ISNUMBER(FIND("metabol",C1820)),ISNUMBER(FIND("Metabol",C1820)),ISNUMBER(FIND("digest",C1820)),ISNUMBER(FIND("mitochon",C1820)))</f>
        <v>0</v>
      </c>
      <c r="P1820" t="b">
        <f>OR(ISNUMBER(FIND("ecotox",C1820)),ISNUMBER(FIND("Ecotox",B1820)),ISNUMBER(FIND("ecotox",B1820)),ISNUMBER(FIND("Ecotox",C1820)))</f>
        <v>0</v>
      </c>
      <c r="Q1820" t="b">
        <f>OR(ISNUMBER(FIND("Bioaccum",C1820)),ISNUMBER(FIND("bioaccum",C1820)),ISNUMBER(FIND("accum",C1820)))</f>
        <v>0</v>
      </c>
      <c r="R1820" t="b">
        <f>OR(ISNUMBER(FIND("Occupation",C1820)),ISNUMBER(FIND("occupation",C1820)),ISNUMBER(FIND("worker",C1820)),ISNUMBER(FIND("workforce",C1820)))</f>
        <v>0</v>
      </c>
      <c r="S1820" t="b">
        <f>NOT(OR(F1820,G1820,H1820,I1820,J1820,K1820,L1820,M1820,N1820,O1820,P1820,Q1820,R1820))</f>
        <v>0</v>
      </c>
      <c r="U1820" t="b">
        <f>OR(Table1[[#This Row],[Inflammation]],Table1[[#This Row],[Immune]])</f>
        <v>0</v>
      </c>
      <c r="V1820" t="str">
        <f>IF(OR(Table1[[#This Row],[Rodents]],Table1[[#This Row],[Human]],Table1[[#This Row],[Pig]]),OR(ISNUMBER(FIND("intratrach",C1820)),ISNUMBER(FIND("nasal ",C1820)),ISNUMBER(FIND("instill",C1820))),"NA")</f>
        <v>NA</v>
      </c>
      <c r="W1820" t="str">
        <f>IF(OR(Table1[[#This Row],[Rodents]],Table1[[#This Row],[Human]],Table1[[#This Row],[Pig]]),OR(ISNUMBER(FIND("dermal",C1820)),ISNUMBER(FIND("skin ",C1820))),"NA")</f>
        <v>NA</v>
      </c>
      <c r="X1820" t="str">
        <f>IF(OR(Table1[[#This Row],[Rodents]],Table1[[#This Row],[Human]],Table1[[#This Row],[Pig]]),OR(ISNUMBER(FIND("injected",C1820)),ISNUMBER(FIND("periton",C1820)),ISNUMBER(FIND("intrascrot",C1820))),"NA")</f>
        <v>NA</v>
      </c>
      <c r="Y1820" t="str">
        <f>IF(OR(Table1[[#This Row],[Rodents]],Table1[[#This Row],[Human]],Table1[[#This Row],[Pig]]),NOT(OR(Table1[[#This Row],[Inhaled/Intratracheal/intranasal]],Table1[[#This Row],[Dermal]],Table1[[#This Row],[Injected]])),"NA")</f>
        <v>NA</v>
      </c>
      <c r="AA1820" t="b">
        <f>OR(ISNUMBER(FIND("fish ",C1820)),ISNUMBER(FIND("Fish ",C1820)),ISNUMBER(FIND("aquatic",C1820)),ISNUMBER(FIND("daphnids",C1820)),ISNUMBER(FIND("Carcinus maenas",C1820)),ISNUMBER(FIND("Daphnia",C1820)),ISNUMBER(FIND("Ruditapes philippinarum",C1820)),ISNUMBER(FIND("daphnia",C1820)),ISNUMBER(FIND("marine",C1820)),ISNUMBER(FIND("mussel",C1820)),ISNUMBER(FIND("algae",C1820)),ISNUMBER(FIND("Donax faba",C1820)),ISNUMBER(FIND("estuarine",C1820)),ISNUMBER(FIND("snail",C1820)),ISNUMBER(FIND("Prorocentrum donghaiense",C1820)) )</f>
        <v>0</v>
      </c>
      <c r="AB1820" t="b">
        <f>OR(ISNUMBER(FIND(" rat ",C1820)),ISNUMBER(FIND(" rats ",C1820)),ISNUMBER(FIND(" Rats ",C1820)),ISNUMBER(FIND(" Rat ",C1820)),ISNUMBER(FIND(" rat.",C1820)),ISNUMBER(FIND(" rats.",C1820)),ISNUMBER(FIND("mouse",C1820)),ISNUMBER(FIND("mice",C1820)), ISNUMBER(FIND(" Mice",C1820)))</f>
        <v>0</v>
      </c>
      <c r="AC1820" t="b">
        <f>OR(ISNUMBER(FIND(" cell ",C1820)),ISNUMBER(FIND("fibroblast",C1820)),ISNUMBER(FIND("macrophage",C1820)),ISNUMBER(FIND("epithelial",C1820)),ISNUMBER(FIND("endothelial",C1820)),ISNUMBER(FIND("neuron",C1820)),ISNUMBER(FIND(" cells ",C1820)),ISNUMBER(FIND("RBC",C1820)),ISNUMBER(FIND("mitochond",C1820)),ISNUMBER(FIND("adipocyte",C1820)),ISNUMBER(FIND("osteo",C1820)),ISNUMBER(FIND("keratin",C1820)),ISNUMBER(FIND(" cell's ",C1820)),ISNUMBER(FIND("eukary",C1820)),ISNUMBER(FIND("sperm",C1820)))</f>
        <v>1</v>
      </c>
      <c r="AD1820" t="b">
        <f>OR(ISNUMBER(FIND("human",B1820)),ISNUMBER(FIND("workers",B1820)),ISNUMBER(FIND("workforces",B1820)),ISNUMBER(FIND("occupational",B1820)),ISNUMBER(FIND("Case report",B1820)),ISNUMBER(FIND("Workplaces",B1820)),ISNUMBER(FIND("worker",B1820)))</f>
        <v>0</v>
      </c>
      <c r="AE1820" t="b">
        <f>OR(ISNUMBER(FIND(" plant ",C1820)),ISNUMBER(FIND("Plant ",C1820)),ISNUMBER(FIND("tomato",C1820)),ISNUMBER(FIND("plants",C1820)),ISNUMBER(FIND("Plants",C1820)),ISNUMBER(FIND("algae",C1820)),ISNUMBER(FIND("lettuce",C1820)),ISNUMBER(FIND("green gram sprouts ",C1820)),ISNUMBER(FIND("Cucurbita pepo",C1820)),ISNUMBER(FIND("bean ",C1820)),ISNUMBER(FIND("chloroplast",C1820)),ISNUMBER(FIND("chlorophyll",C1820)),ISNUMBER(FIND("seedling",C1820)),ISNUMBER(FIND("canola",C1820)),ISNUMBER(FIND("shoot",C1820)),ISNUMBER(FIND("photosynthes",C1820)),ISNUMBER(FIND(" leaves ",C1820)),,ISNUMBER(FIND("agriculture",C1820)),ISNUMBER(FIND(" crops ",C1820)))</f>
        <v>0</v>
      </c>
      <c r="AF1820" t="b">
        <f>OR(ISNUMBER(FIND("bacteria",C1820)),ISNUMBER(FIND("Bacteria",C1820)),ISNUMBER(FIND("Bacterium",C1820)),ISNUMBER(FIND("bacterium",C1820)),ISNUMBER(FIND(" coli ",C1820)))</f>
        <v>0</v>
      </c>
      <c r="AG1820" t="b">
        <f>OR(ISNUMBER(FIND("fungi",C1820)),ISNUMBER(FIND("Fungi",C1820)),ISNUMBER(FIND("fungus",C1820)),ISNUMBER(FIND("Fungus",C1820)),ISNUMBER(FIND("mushroom",C1820)),ISNUMBER(FIND("Mushroom",C1820)),ISNUMBER(FIND(" mold ",C1820)))</f>
        <v>0</v>
      </c>
      <c r="AH1820" t="b">
        <f>OR(ISNUMBER(FIND("Pig ",C1820)),ISNUMBER(FIND("pig ",C1820)),ISNUMBER(FIND("Pigs ",C1820)),ISNUMBER(FIND("pigs ",C1820)))</f>
        <v>0</v>
      </c>
      <c r="AI1820" t="b">
        <f>OR(ISNUMBER(FIND(" C. elegans",C1820)),ISNUMBER(FIND("Caenorhabditis elegans",C1820)),ISNUMBER(FIND("earthworms",C1820)),ISNUMBER(FIND(" Ficopomatus enigmaticus",C1820)),ISNUMBER(FIND("larva",C1820)),ISNUMBER(FIND("Lumbriculus variegatus",C1820)),ISNUMBER(FIND("nematode",C1820)))</f>
        <v>0</v>
      </c>
      <c r="AJ1820" t="b">
        <f>NOT(OR(AA1820,AB1820,AC1820,AD1820,AE1820,AF1820,AG1820,AH1820,AI1820))</f>
        <v>0</v>
      </c>
      <c r="AL1820" t="b">
        <f>OR(AA1820,AB1820,AD1820,AE1820,AF1820,AG1820,AH1820,AI1820)</f>
        <v>0</v>
      </c>
      <c r="AM1820" t="b">
        <f>IF(Table1[[#This Row],[In vivo?]],IF(Table1[[#This Row],[Cell]],FALSE,TRUE),FALSE)</f>
        <v>0</v>
      </c>
      <c r="AN1820" t="b">
        <f>AND(AC1820,AL1820)</f>
        <v>0</v>
      </c>
      <c r="AO1820" t="b">
        <f>IF(Table1[[#This Row],[Cell]],IF(Table1[[#This Row],[In vivo?]],FALSE,TRUE),FALSE)</f>
        <v>1</v>
      </c>
      <c r="AP1820" t="b">
        <f>NOT(OR(Table1[[#This Row],[In vivo?]],Table1[[#This Row],[Only in Cell]]))</f>
        <v>0</v>
      </c>
      <c r="AQ1820" t="str">
        <f>IF(OR(Table1[[#This Row],[Rodents]],Table1[[#This Row],[Human]],Table1[[#This Row],[Pig]]),OR(ISNUMBER(FIND("pulmonary",C1820)),ISNUMBER(FIND("lung",C1820))),"NA")</f>
        <v>NA</v>
      </c>
      <c r="AR1820" t="str">
        <f>IF(OR(Table1[[#This Row],[Rodents]],Table1[[#This Row],[Human]],Table1[[#This Row],[Pig]]),OR(ISNUMBER(FIND("skin",C1820)),ISNUMBER(FIND("dermal",C1820))),"NA")</f>
        <v>NA</v>
      </c>
      <c r="AS1820" t="str">
        <f>IF(OR(Table1[[#This Row],[Rodents]],Table1[[#This Row],[Human]],Table1[[#This Row],[Pig]]),OR(ISNUMBER(FIND("liver",C1820)),ISNUMBER(FIND("hepat",C1820))),"NA")</f>
        <v>NA</v>
      </c>
      <c r="AT1820" t="str">
        <f>IF(OR(Table1[[#This Row],[Rodents]],Table1[[#This Row],[Human]],Table1[[#This Row],[Pig]]),OR(ISNUMBER(FIND("kidney",C1820)),ISNUMBER(FIND("neph",C1820))),"NA")</f>
        <v>NA</v>
      </c>
      <c r="AU1820" t="str">
        <f>IF(OR(Table1[[#This Row],[Rodents]],Table1[[#This Row],[Human]],Table1[[#This Row],[Pig]]),OR(ISNUMBER(FIND("brain",C1820)),ISNUMBER(FIND("neur",C1820)),ISNUMBER(FIND("nerv",C1820))),"NA")</f>
        <v>NA</v>
      </c>
      <c r="AV1820" t="str">
        <f>IF(OR(Table1[[#This Row],[Rodents]],Table1[[#This Row],[Human]],Table1[[#This Row],[Pig]]),OR(ISNUMBER(FIND("heart",C1820)),ISNUMBER(FIND("cardi",C1820))),"NA")</f>
        <v>NA</v>
      </c>
      <c r="AW1820" t="str">
        <f>IF(OR(Table1[[#This Row],[Rodents]],Table1[[#This Row],[Human]],Table1[[#This Row],[Pig]]),OR(ISNUMBER(FIND("gastro",C1820)),ISNUMBER(FIND("intesti",C1820)),ISNUMBER(FIND("stomach",C1820))),"NA")</f>
        <v>NA</v>
      </c>
      <c r="AX1820" t="str">
        <f>IF(OR(Table1[[#This Row],[Rodents]],Table1[[#This Row],[Human]],Table1[[#This Row],[Pig]]),NOT(OR(AQ1820,AR1820,AS1820,AT1820,AU1820,AV1820,AW1820)),"NA")</f>
        <v>NA</v>
      </c>
      <c r="AY1820" t="b">
        <f>OR(ISNUMBER(FIND("SWCNT",C1820)),ISNUMBER(FIND("SWNT",C1820)),ISNUMBER(FIND("single-wall",C1820)),ISNUMBER(FIND("single wall",C1820)),ISNUMBER(FIND("Single wall",C1820)),ISNUMBER(FIND("Single-wall",C1820)),ISNUMBER(FIND("SWCNT",B1820)),ISNUMBER(FIND("SWNT",B1820)),ISNUMBER(FIND("single-wall",B1820)),ISNUMBER(FIND("single wall",B1820)),ISNUMBER(FIND("Single-wall",B1820)),ISNUMBER(FIND("Single wall",B1820)))</f>
        <v>0</v>
      </c>
      <c r="AZ1820" t="b">
        <f>OR(ISNUMBER(FIND("MWCNT",C1820)),ISNUMBER(FIND("MWNT",C1820)),ISNUMBER(FIND("multi-wall",C1820)),ISNUMBER(FIND("multi wall",C1820)),ISNUMBER(FIND("multiwall",C1820)),ISNUMBER(FIND("Multi-wall",C1820)),ISNUMBER(FIND("Multi wall",C1820)),ISNUMBER(FIND("Multiwall",C1820)),ISNUMBER(FIND("MWCNT",B1820)),ISNUMBER(FIND("MWNT",B1820)),ISNUMBER(FIND("multi-wall",B1820)),ISNUMBER(FIND("multi wall",B1820)),ISNUMBER(FIND("multiwall",B1820)),ISNUMBER(FIND("Multi-wall",B1820)),ISNUMBER(FIND("Multi wall",B1820)),ISNUMBER(FIND("Multiwall",B1820)),ISNUMBER(FIND("Double-wall",B1820)),ISNUMBER(FIND("Double wall",B1820)),ISNUMBER(FIND("Doublewall",B1820)),ISNUMBER(FIND("double-wall",B1820)),ISNUMBER(FIND("double wall",B1820)),ISNUMBER(FIND("doublewall",B1820)))</f>
        <v>1</v>
      </c>
      <c r="BA1820" t="b">
        <f>AND(Table1[[#This Row],[SWCNT]],Table1[[#This Row],[MWCNT]])</f>
        <v>0</v>
      </c>
      <c r="BB1820" t="b">
        <f>IF(Table1[[#This Row],[SWCNT]]=TRUE,FALSE,IF(Table1[[#This Row],[MWCNT]]=TRUE,FALSE,TRUE))</f>
        <v>0</v>
      </c>
      <c r="BC1820" s="18"/>
    </row>
    <row r="1821" spans="1:55" ht="166.5">
      <c r="A1821" t="s">
        <v>5430</v>
      </c>
      <c r="B1821" s="2" t="s">
        <v>5432</v>
      </c>
      <c r="C1821" s="16" t="s">
        <v>5434</v>
      </c>
      <c r="D1821" s="17" t="s">
        <v>375</v>
      </c>
      <c r="E1821" s="2">
        <v>2009</v>
      </c>
      <c r="F1821" t="b">
        <f>OR(ISNUMBER(FIND("cytotoxic",C1821)),ISNUMBER(FIND("Cytotoxic",C1821)),ISNUMBER(FIND("cellular toxicity",C1821)),ISNUMBER(FIND("cell death",C1821)),ISNUMBER(FIND("viable",C1821)),ISNUMBER(FIND("phytotoxic",C1821)),ISNUMBER(FIND("acute toxicity",C1821)),ISNUMBER(FIND("MTT",C1821)),ISNUMBER(FIND("survival",C1821)),ISNUMBER(FIND("prolifer",C1821)),ISNUMBER(FIND("apoptosis",C1821)),ISNUMBER(FIND("neurotoxic",C1821)),ISNUMBER(FIND("  lysis ",C1821)),ISNUMBER(FIND("necrosis",C1821)),ISNUMBER(FIND("cellular death",C1821))*3,ISNUMBER(FIND("LDH",C1821)),ISNUMBER(FIND("Acute toxicity",C1821)))</f>
        <v>0</v>
      </c>
      <c r="G1821" t="b">
        <f>OR(ISNUMBER(FIND("genotoxic",C1821)),ISNUMBER(FIND("genotoxicity",C1821)),ISNUMBER(FIND("DNA damage",C1821)),ISNUMBER(FIND("DNA",C1821)),ISNUMBER(FIND("RNA",C1821)),ISNUMBER(FIND("mesothelioma",C1821)),ISNUMBER(FIND("carcino",C1821)),ISNUMBER(FIND("mutagen",C1821)),ISNUMBER(FIND("genetic",C1821)))</f>
        <v>0</v>
      </c>
      <c r="H1821" t="b">
        <f>OR(ISNUMBER(FIND("inflammatory",C1821)),ISNUMBER(FIND("inflamm",C1821)))</f>
        <v>0</v>
      </c>
      <c r="I1821" t="b">
        <f>OR(ISNUMBER(FIND("immune",C1821)),ISNUMBER(FIND("immunological",C1821)),ISNUMBER(FIND("interleuk",C1821)),ISNUMBER(FIND("platelet activation",C1821)),ISNUMBER(FIND("monocyte",C1821)),ISNUMBER(FIND("leukocyte",C1821)),ISNUMBER(FIND("cytokine",C1821)),ISNUMBER(FIND("CD4",C1821)),ISNUMBER(FIND("CD8",C1821)),ISNUMBER(FIND("T-cell",C1821)))</f>
        <v>0</v>
      </c>
      <c r="J1821" t="b">
        <f>OR(ISNUMBER(FIND("reactive oxygen",C1821)),ISNUMBER(FIND("ROS",C1821)),ISNUMBER(FIND("free radical",C1821)),ISNUMBER(FIND("oxidative stress",C1821)),ISNUMBER(FIND("peroxid",C1821)),ISNUMBER(FIND("oxidative",C1821)),ISNUMBER(FIND("antioxid",C1821)))</f>
        <v>1</v>
      </c>
      <c r="K1821" t="b">
        <f>OR(ISNUMBER(FIND("autophag",C1821)))</f>
        <v>0</v>
      </c>
      <c r="L1821" t="b">
        <f>OR(ISNUMBER(FIND("morpholog",C1821)))</f>
        <v>0</v>
      </c>
      <c r="M1821" t="b">
        <f>OR(ISNUMBER(FIND("fibrosis",C1821)),ISNUMBER(FIND("Fibrosis",C1821)),ISNUMBER(FIND("fibrot",C1821)))</f>
        <v>0</v>
      </c>
      <c r="N1821" t="b">
        <f>OR(ISNUMBER(FIND("offspring",C1821)),ISNUMBER(FIND("Parental",C1821)),ISNUMBER(FIND("parental",C1821)),ISNUMBER(FIND("germline",C1821)),ISNUMBER(FIND("reproduc",C1821)),ISNUMBER(FIND("embryo",C1821)))</f>
        <v>0</v>
      </c>
      <c r="O1821" t="b">
        <f>OR(ISNUMBER(FIND("metabol",C1821)),ISNUMBER(FIND("Metabol",C1821)),ISNUMBER(FIND("digest",C1821)),ISNUMBER(FIND("mitochon",C1821)))</f>
        <v>1</v>
      </c>
      <c r="P1821" t="b">
        <f>OR(ISNUMBER(FIND("ecotox",C1821)),ISNUMBER(FIND("Ecotox",B1821)),ISNUMBER(FIND("ecotox",B1821)),ISNUMBER(FIND("Ecotox",C1821)))</f>
        <v>0</v>
      </c>
      <c r="Q1821" t="b">
        <f>OR(ISNUMBER(FIND("Bioaccum",C1821)),ISNUMBER(FIND("bioaccum",C1821)),ISNUMBER(FIND("accum",C1821)))</f>
        <v>0</v>
      </c>
      <c r="R1821" t="b">
        <f>OR(ISNUMBER(FIND("Occupation",C1821)),ISNUMBER(FIND("occupation",C1821)),ISNUMBER(FIND("worker",C1821)),ISNUMBER(FIND("workforce",C1821)))</f>
        <v>0</v>
      </c>
      <c r="S1821" t="b">
        <f>NOT(OR(F1821,G1821,H1821,I1821,J1821,K1821,L1821,M1821,N1821,O1821,P1821,Q1821,R1821))</f>
        <v>0</v>
      </c>
      <c r="U1821" t="b">
        <f>OR(Table1[[#This Row],[Inflammation]],Table1[[#This Row],[Immune]])</f>
        <v>0</v>
      </c>
      <c r="V1821" t="str">
        <f>IF(OR(Table1[[#This Row],[Rodents]],Table1[[#This Row],[Human]],Table1[[#This Row],[Pig]]),OR(ISNUMBER(FIND("intratrach",C1821)),ISNUMBER(FIND("nasal ",C1821)),ISNUMBER(FIND("instill",C1821))),"NA")</f>
        <v>NA</v>
      </c>
      <c r="W1821" t="str">
        <f>IF(OR(Table1[[#This Row],[Rodents]],Table1[[#This Row],[Human]],Table1[[#This Row],[Pig]]),OR(ISNUMBER(FIND("dermal",C1821)),ISNUMBER(FIND("skin ",C1821))),"NA")</f>
        <v>NA</v>
      </c>
      <c r="X1821" t="str">
        <f>IF(OR(Table1[[#This Row],[Rodents]],Table1[[#This Row],[Human]],Table1[[#This Row],[Pig]]),OR(ISNUMBER(FIND("injected",C1821)),ISNUMBER(FIND("periton",C1821)),ISNUMBER(FIND("intrascrot",C1821))),"NA")</f>
        <v>NA</v>
      </c>
      <c r="Y1821" t="str">
        <f>IF(OR(Table1[[#This Row],[Rodents]],Table1[[#This Row],[Human]],Table1[[#This Row],[Pig]]),NOT(OR(Table1[[#This Row],[Inhaled/Intratracheal/intranasal]],Table1[[#This Row],[Dermal]],Table1[[#This Row],[Injected]])),"NA")</f>
        <v>NA</v>
      </c>
      <c r="AA1821" t="b">
        <f>OR(ISNUMBER(FIND("fish ",C1821)),ISNUMBER(FIND("Fish ",C1821)),ISNUMBER(FIND("aquatic",C1821)),ISNUMBER(FIND("daphnids",C1821)),ISNUMBER(FIND("Carcinus maenas",C1821)),ISNUMBER(FIND("Daphnia",C1821)),ISNUMBER(FIND("Ruditapes philippinarum",C1821)),ISNUMBER(FIND("daphnia",C1821)),ISNUMBER(FIND("marine",C1821)),ISNUMBER(FIND("mussel",C1821)),ISNUMBER(FIND("algae",C1821)),ISNUMBER(FIND("Donax faba",C1821)),ISNUMBER(FIND("estuarine",C1821)),ISNUMBER(FIND("snail",C1821)),ISNUMBER(FIND("Prorocentrum donghaiense",C1821)) )</f>
        <v>0</v>
      </c>
      <c r="AB1821" t="b">
        <f>OR(ISNUMBER(FIND(" rat ",C1821)),ISNUMBER(FIND(" rats ",C1821)),ISNUMBER(FIND(" Rats ",C1821)),ISNUMBER(FIND(" Rat ",C1821)),ISNUMBER(FIND(" rat.",C1821)),ISNUMBER(FIND(" rats.",C1821)),ISNUMBER(FIND("mouse",C1821)),ISNUMBER(FIND("mice",C1821)), ISNUMBER(FIND(" Mice",C1821)))</f>
        <v>0</v>
      </c>
      <c r="AC1821" t="b">
        <f>OR(ISNUMBER(FIND(" cell ",C1821)),ISNUMBER(FIND("fibroblast",C1821)),ISNUMBER(FIND("macrophage",C1821)),ISNUMBER(FIND("epithelial",C1821)),ISNUMBER(FIND("endothelial",C1821)),ISNUMBER(FIND("neuron",C1821)),ISNUMBER(FIND(" cells ",C1821)),ISNUMBER(FIND("RBC",C1821)),ISNUMBER(FIND("mitochond",C1821)),ISNUMBER(FIND("adipocyte",C1821)),ISNUMBER(FIND("osteo",C1821)),ISNUMBER(FIND("keratin",C1821)),ISNUMBER(FIND(" cell's ",C1821)),ISNUMBER(FIND("eukary",C1821)),ISNUMBER(FIND("sperm",C1821)))</f>
        <v>1</v>
      </c>
      <c r="AD1821" t="b">
        <f>OR(ISNUMBER(FIND("human",B1821)),ISNUMBER(FIND("workers",B1821)),ISNUMBER(FIND("workforces",B1821)),ISNUMBER(FIND("occupational",B1821)),ISNUMBER(FIND("Case report",B1821)),ISNUMBER(FIND("Workplaces",B1821)),ISNUMBER(FIND("worker",B1821)))</f>
        <v>0</v>
      </c>
      <c r="AE1821" t="b">
        <f>OR(ISNUMBER(FIND(" plant ",C1821)),ISNUMBER(FIND("Plant ",C1821)),ISNUMBER(FIND("tomato",C1821)),ISNUMBER(FIND("plants",C1821)),ISNUMBER(FIND("Plants",C1821)),ISNUMBER(FIND("algae",C1821)),ISNUMBER(FIND("lettuce",C1821)),ISNUMBER(FIND("green gram sprouts ",C1821)),ISNUMBER(FIND("Cucurbita pepo",C1821)),ISNUMBER(FIND("bean ",C1821)),ISNUMBER(FIND("chloroplast",C1821)),ISNUMBER(FIND("chlorophyll",C1821)),ISNUMBER(FIND("seedling",C1821)),ISNUMBER(FIND("canola",C1821)),ISNUMBER(FIND("shoot",C1821)),ISNUMBER(FIND("photosynthes",C1821)),ISNUMBER(FIND(" leaves ",C1821)),,ISNUMBER(FIND("agriculture",C1821)),ISNUMBER(FIND(" crops ",C1821)))</f>
        <v>0</v>
      </c>
      <c r="AF1821" t="b">
        <f>OR(ISNUMBER(FIND("bacteria",C1821)),ISNUMBER(FIND("Bacteria",C1821)),ISNUMBER(FIND("Bacterium",C1821)),ISNUMBER(FIND("bacterium",C1821)),ISNUMBER(FIND(" coli ",C1821)))</f>
        <v>0</v>
      </c>
      <c r="AG1821" t="b">
        <f>OR(ISNUMBER(FIND("fungi",C1821)),ISNUMBER(FIND("Fungi",C1821)),ISNUMBER(FIND("fungus",C1821)),ISNUMBER(FIND("Fungus",C1821)),ISNUMBER(FIND("mushroom",C1821)),ISNUMBER(FIND("Mushroom",C1821)),ISNUMBER(FIND(" mold ",C1821)))</f>
        <v>0</v>
      </c>
      <c r="AH1821" t="b">
        <f>OR(ISNUMBER(FIND("Pig ",C1821)),ISNUMBER(FIND("pig ",C1821)),ISNUMBER(FIND("Pigs ",C1821)),ISNUMBER(FIND("pigs ",C1821)))</f>
        <v>0</v>
      </c>
      <c r="AI1821" t="b">
        <f>OR(ISNUMBER(FIND(" C. elegans",C1821)),ISNUMBER(FIND("Caenorhabditis elegans",C1821)),ISNUMBER(FIND("earthworms",C1821)),ISNUMBER(FIND(" Ficopomatus enigmaticus",C1821)),ISNUMBER(FIND("larva",C1821)),ISNUMBER(FIND("Lumbriculus variegatus",C1821)),ISNUMBER(FIND("nematode",C1821)))</f>
        <v>0</v>
      </c>
      <c r="AJ1821" t="b">
        <f>NOT(OR(AA1821,AB1821,AC1821,AD1821,AE1821,AF1821,AG1821,AH1821,AI1821))</f>
        <v>0</v>
      </c>
      <c r="AL1821" t="b">
        <f>OR(AA1821,AB1821,AD1821,AE1821,AF1821,AG1821,AH1821,AI1821)</f>
        <v>0</v>
      </c>
      <c r="AM1821" t="b">
        <f>IF(Table1[[#This Row],[In vivo?]],IF(Table1[[#This Row],[Cell]],FALSE,TRUE),FALSE)</f>
        <v>0</v>
      </c>
      <c r="AN1821" t="b">
        <f>AND(AC1821,AL1821)</f>
        <v>0</v>
      </c>
      <c r="AO1821" t="b">
        <f>IF(Table1[[#This Row],[Cell]],IF(Table1[[#This Row],[In vivo?]],FALSE,TRUE),FALSE)</f>
        <v>1</v>
      </c>
      <c r="AP1821" t="b">
        <f>NOT(OR(Table1[[#This Row],[In vivo?]],Table1[[#This Row],[Only in Cell]]))</f>
        <v>0</v>
      </c>
      <c r="AQ1821" t="str">
        <f>IF(OR(Table1[[#This Row],[Rodents]],Table1[[#This Row],[Human]],Table1[[#This Row],[Pig]]),OR(ISNUMBER(FIND("pulmonary",C1821)),ISNUMBER(FIND("lung",C1821))),"NA")</f>
        <v>NA</v>
      </c>
      <c r="AR1821" t="str">
        <f>IF(OR(Table1[[#This Row],[Rodents]],Table1[[#This Row],[Human]],Table1[[#This Row],[Pig]]),OR(ISNUMBER(FIND("skin",C1821)),ISNUMBER(FIND("dermal",C1821))),"NA")</f>
        <v>NA</v>
      </c>
      <c r="AS1821" t="str">
        <f>IF(OR(Table1[[#This Row],[Rodents]],Table1[[#This Row],[Human]],Table1[[#This Row],[Pig]]),OR(ISNUMBER(FIND("liver",C1821)),ISNUMBER(FIND("hepat",C1821))),"NA")</f>
        <v>NA</v>
      </c>
      <c r="AT1821" t="str">
        <f>IF(OR(Table1[[#This Row],[Rodents]],Table1[[#This Row],[Human]],Table1[[#This Row],[Pig]]),OR(ISNUMBER(FIND("kidney",C1821)),ISNUMBER(FIND("neph",C1821))),"NA")</f>
        <v>NA</v>
      </c>
      <c r="AU1821" t="str">
        <f>IF(OR(Table1[[#This Row],[Rodents]],Table1[[#This Row],[Human]],Table1[[#This Row],[Pig]]),OR(ISNUMBER(FIND("brain",C1821)),ISNUMBER(FIND("neur",C1821)),ISNUMBER(FIND("nerv",C1821))),"NA")</f>
        <v>NA</v>
      </c>
      <c r="AV1821" t="str">
        <f>IF(OR(Table1[[#This Row],[Rodents]],Table1[[#This Row],[Human]],Table1[[#This Row],[Pig]]),OR(ISNUMBER(FIND("heart",C1821)),ISNUMBER(FIND("cardi",C1821))),"NA")</f>
        <v>NA</v>
      </c>
      <c r="AW1821" t="str">
        <f>IF(OR(Table1[[#This Row],[Rodents]],Table1[[#This Row],[Human]],Table1[[#This Row],[Pig]]),OR(ISNUMBER(FIND("gastro",C1821)),ISNUMBER(FIND("intesti",C1821)),ISNUMBER(FIND("stomach",C1821))),"NA")</f>
        <v>NA</v>
      </c>
      <c r="AX1821" t="str">
        <f>IF(OR(Table1[[#This Row],[Rodents]],Table1[[#This Row],[Human]],Table1[[#This Row],[Pig]]),NOT(OR(AQ1821,AR1821,AS1821,AT1821,AU1821,AV1821,AW1821)),"NA")</f>
        <v>NA</v>
      </c>
      <c r="AY1821" t="b">
        <f>OR(ISNUMBER(FIND("SWCNT",C1821)),ISNUMBER(FIND("SWNT",C1821)),ISNUMBER(FIND("single-wall",C1821)),ISNUMBER(FIND("single wall",C1821)),ISNUMBER(FIND("Single wall",C1821)),ISNUMBER(FIND("Single-wall",C1821)),ISNUMBER(FIND("SWCNT",B1821)),ISNUMBER(FIND("SWNT",B1821)),ISNUMBER(FIND("single-wall",B1821)),ISNUMBER(FIND("single wall",B1821)),ISNUMBER(FIND("Single-wall",B1821)),ISNUMBER(FIND("Single wall",B1821)))</f>
        <v>0</v>
      </c>
      <c r="AZ1821" t="b">
        <f>OR(ISNUMBER(FIND("MWCNT",C1821)),ISNUMBER(FIND("MWNT",C1821)),ISNUMBER(FIND("multi-wall",C1821)),ISNUMBER(FIND("multi wall",C1821)),ISNUMBER(FIND("multiwall",C1821)),ISNUMBER(FIND("Multi-wall",C1821)),ISNUMBER(FIND("Multi wall",C1821)),ISNUMBER(FIND("Multiwall",C1821)),ISNUMBER(FIND("MWCNT",B1821)),ISNUMBER(FIND("MWNT",B1821)),ISNUMBER(FIND("multi-wall",B1821)),ISNUMBER(FIND("multi wall",B1821)),ISNUMBER(FIND("multiwall",B1821)),ISNUMBER(FIND("Multi-wall",B1821)),ISNUMBER(FIND("Multi wall",B1821)),ISNUMBER(FIND("Multiwall",B1821)),ISNUMBER(FIND("Double-wall",B1821)),ISNUMBER(FIND("Double wall",B1821)),ISNUMBER(FIND("Doublewall",B1821)),ISNUMBER(FIND("double-wall",B1821)),ISNUMBER(FIND("double wall",B1821)),ISNUMBER(FIND("doublewall",B1821)))</f>
        <v>1</v>
      </c>
      <c r="BA1821" t="b">
        <f>AND(Table1[[#This Row],[SWCNT]],Table1[[#This Row],[MWCNT]])</f>
        <v>0</v>
      </c>
      <c r="BB1821" t="b">
        <f>IF(Table1[[#This Row],[SWCNT]]=TRUE,FALSE,IF(Table1[[#This Row],[MWCNT]]=TRUE,FALSE,TRUE))</f>
        <v>0</v>
      </c>
      <c r="BC1821" s="18"/>
    </row>
    <row r="1822" spans="1:55" ht="129.5">
      <c r="B1822" s="2" t="s">
        <v>5445</v>
      </c>
      <c r="C1822" s="16" t="s">
        <v>5447</v>
      </c>
      <c r="D1822" s="17" t="s">
        <v>5449</v>
      </c>
      <c r="E1822" s="2">
        <v>2009</v>
      </c>
      <c r="F1822" t="b">
        <f>OR(ISNUMBER(FIND("cytotoxic",C1822)),ISNUMBER(FIND("Cytotoxic",C1822)),ISNUMBER(FIND("cellular toxicity",C1822)),ISNUMBER(FIND("cell death",C1822)),ISNUMBER(FIND("viable",C1822)),ISNUMBER(FIND("phytotoxic",C1822)),ISNUMBER(FIND("acute toxicity",C1822)),ISNUMBER(FIND("MTT",C1822)),ISNUMBER(FIND("survival",C1822)),ISNUMBER(FIND("prolifer",C1822)),ISNUMBER(FIND("apoptosis",C1822)),ISNUMBER(FIND("neurotoxic",C1822)),ISNUMBER(FIND("  lysis ",C1822)),ISNUMBER(FIND("necrosis",C1822)),ISNUMBER(FIND("cellular death",C1822))*3,ISNUMBER(FIND("LDH",C1822)),ISNUMBER(FIND("Acute toxicity",C1822)))</f>
        <v>0</v>
      </c>
      <c r="G1822" t="b">
        <f>OR(ISNUMBER(FIND("genotoxic",C1822)),ISNUMBER(FIND("genotoxicity",C1822)),ISNUMBER(FIND("DNA damage",C1822)),ISNUMBER(FIND("DNA",C1822)),ISNUMBER(FIND("RNA",C1822)),ISNUMBER(FIND("mesothelioma",C1822)),ISNUMBER(FIND("carcino",C1822)),ISNUMBER(FIND("mutagen",C1822)),ISNUMBER(FIND("genetic",C1822)))</f>
        <v>1</v>
      </c>
      <c r="H1822" t="b">
        <f>OR(ISNUMBER(FIND("inflammatory",C1822)),ISNUMBER(FIND("inflamm",C1822)))</f>
        <v>0</v>
      </c>
      <c r="I1822" t="b">
        <f>OR(ISNUMBER(FIND("immune",C1822)),ISNUMBER(FIND("immunological",C1822)),ISNUMBER(FIND("interleuk",C1822)),ISNUMBER(FIND("platelet activation",C1822)),ISNUMBER(FIND("monocyte",C1822)),ISNUMBER(FIND("leukocyte",C1822)),ISNUMBER(FIND("cytokine",C1822)),ISNUMBER(FIND("CD4",C1822)),ISNUMBER(FIND("CD8",C1822)),ISNUMBER(FIND("T-cell",C1822)))</f>
        <v>0</v>
      </c>
      <c r="J1822" t="b">
        <f>OR(ISNUMBER(FIND("reactive oxygen",C1822)),ISNUMBER(FIND("ROS",C1822)),ISNUMBER(FIND("free radical",C1822)),ISNUMBER(FIND("oxidative stress",C1822)),ISNUMBER(FIND("peroxid",C1822)),ISNUMBER(FIND("oxidative",C1822)),ISNUMBER(FIND("antioxid",C1822)))</f>
        <v>1</v>
      </c>
      <c r="K1822" t="b">
        <f>OR(ISNUMBER(FIND("autophag",C1822)))</f>
        <v>0</v>
      </c>
      <c r="L1822" t="b">
        <f>OR(ISNUMBER(FIND("morpholog",C1822)))</f>
        <v>0</v>
      </c>
      <c r="M1822" t="b">
        <f>OR(ISNUMBER(FIND("fibrosis",C1822)),ISNUMBER(FIND("Fibrosis",C1822)),ISNUMBER(FIND("fibrot",C1822)))</f>
        <v>0</v>
      </c>
      <c r="N1822" t="b">
        <f>OR(ISNUMBER(FIND("offspring",C1822)),ISNUMBER(FIND("Parental",C1822)),ISNUMBER(FIND("parental",C1822)),ISNUMBER(FIND("germline",C1822)),ISNUMBER(FIND("reproduc",C1822)),ISNUMBER(FIND("embryo",C1822)))</f>
        <v>0</v>
      </c>
      <c r="O1822" t="b">
        <f>OR(ISNUMBER(FIND("metabol",C1822)),ISNUMBER(FIND("Metabol",C1822)),ISNUMBER(FIND("digest",C1822)),ISNUMBER(FIND("mitochon",C1822)))</f>
        <v>0</v>
      </c>
      <c r="P1822" t="b">
        <f>OR(ISNUMBER(FIND("ecotox",C1822)),ISNUMBER(FIND("Ecotox",B1822)),ISNUMBER(FIND("ecotox",B1822)),ISNUMBER(FIND("Ecotox",C1822)))</f>
        <v>0</v>
      </c>
      <c r="Q1822" t="b">
        <f>OR(ISNUMBER(FIND("Bioaccum",C1822)),ISNUMBER(FIND("bioaccum",C1822)),ISNUMBER(FIND("accum",C1822)))</f>
        <v>0</v>
      </c>
      <c r="R1822" t="b">
        <f>OR(ISNUMBER(FIND("Occupation",C1822)),ISNUMBER(FIND("occupation",C1822)),ISNUMBER(FIND("worker",C1822)),ISNUMBER(FIND("workforce",C1822)))</f>
        <v>0</v>
      </c>
      <c r="S1822" t="b">
        <f>NOT(OR(F1822,G1822,H1822,I1822,J1822,K1822,L1822,M1822,N1822,O1822,P1822,Q1822,R1822))</f>
        <v>0</v>
      </c>
      <c r="U1822" t="b">
        <f>OR(Table1[[#This Row],[Inflammation]],Table1[[#This Row],[Immune]])</f>
        <v>0</v>
      </c>
      <c r="V1822" t="b">
        <f>IF(OR(Table1[[#This Row],[Rodents]],Table1[[#This Row],[Human]],Table1[[#This Row],[Pig]]),OR(ISNUMBER(FIND("intratrach",C1822)),ISNUMBER(FIND("nasal ",C1822)),ISNUMBER(FIND("instill",C1822))),"NA")</f>
        <v>0</v>
      </c>
      <c r="W1822" t="b">
        <f>IF(OR(Table1[[#This Row],[Rodents]],Table1[[#This Row],[Human]],Table1[[#This Row],[Pig]]),OR(ISNUMBER(FIND("dermal",C1822)),ISNUMBER(FIND("skin ",C1822))),"NA")</f>
        <v>0</v>
      </c>
      <c r="X1822" t="b">
        <f>IF(OR(Table1[[#This Row],[Rodents]],Table1[[#This Row],[Human]],Table1[[#This Row],[Pig]]),OR(ISNUMBER(FIND("injected",C1822)),ISNUMBER(FIND("periton",C1822)),ISNUMBER(FIND("intrascrot",C1822))),"NA")</f>
        <v>0</v>
      </c>
      <c r="Y1822" t="b">
        <f>IF(OR(Table1[[#This Row],[Rodents]],Table1[[#This Row],[Human]],Table1[[#This Row],[Pig]]),NOT(OR(Table1[[#This Row],[Inhaled/Intratracheal/intranasal]],Table1[[#This Row],[Dermal]],Table1[[#This Row],[Injected]])),"NA")</f>
        <v>1</v>
      </c>
      <c r="AA1822" t="b">
        <f>OR(ISNUMBER(FIND("fish ",C1822)),ISNUMBER(FIND("Fish ",C1822)),ISNUMBER(FIND("aquatic",C1822)),ISNUMBER(FIND("daphnids",C1822)),ISNUMBER(FIND("Carcinus maenas",C1822)),ISNUMBER(FIND("Daphnia",C1822)),ISNUMBER(FIND("Ruditapes philippinarum",C1822)),ISNUMBER(FIND("daphnia",C1822)),ISNUMBER(FIND("marine",C1822)),ISNUMBER(FIND("mussel",C1822)),ISNUMBER(FIND("algae",C1822)),ISNUMBER(FIND("Donax faba",C1822)),ISNUMBER(FIND("estuarine",C1822)),ISNUMBER(FIND("snail",C1822)),ISNUMBER(FIND("Prorocentrum donghaiense",C1822)) )</f>
        <v>0</v>
      </c>
      <c r="AB1822" t="b">
        <f>OR(ISNUMBER(FIND(" rat ",C1822)),ISNUMBER(FIND(" rats ",C1822)),ISNUMBER(FIND(" Rats ",C1822)),ISNUMBER(FIND(" Rat ",C1822)),ISNUMBER(FIND(" rat.",C1822)),ISNUMBER(FIND(" rats.",C1822)),ISNUMBER(FIND("mouse",C1822)),ISNUMBER(FIND("mice",C1822)), ISNUMBER(FIND(" Mice",C1822)))</f>
        <v>1</v>
      </c>
      <c r="AC1822" t="b">
        <f>OR(ISNUMBER(FIND(" cell ",C1822)),ISNUMBER(FIND("fibroblast",C1822)),ISNUMBER(FIND("macrophage",C1822)),ISNUMBER(FIND("epithelial",C1822)),ISNUMBER(FIND("endothelial",C1822)),ISNUMBER(FIND("neuron",C1822)),ISNUMBER(FIND(" cells ",C1822)),ISNUMBER(FIND("RBC",C1822)),ISNUMBER(FIND("mitochond",C1822)),ISNUMBER(FIND("adipocyte",C1822)),ISNUMBER(FIND("osteo",C1822)),ISNUMBER(FIND("keratin",C1822)),ISNUMBER(FIND(" cell's ",C1822)),ISNUMBER(FIND("eukary",C1822)),ISNUMBER(FIND("sperm",C1822)))</f>
        <v>0</v>
      </c>
      <c r="AD1822" t="b">
        <f>OR(ISNUMBER(FIND("human",B1822)),ISNUMBER(FIND("workers",B1822)),ISNUMBER(FIND("workforces",B1822)),ISNUMBER(FIND("occupational",B1822)),ISNUMBER(FIND("Case report",B1822)),ISNUMBER(FIND("Workplaces",B1822)),ISNUMBER(FIND("worker",B1822)))</f>
        <v>0</v>
      </c>
      <c r="AE1822" t="b">
        <f>OR(ISNUMBER(FIND(" plant ",C1822)),ISNUMBER(FIND("Plant ",C1822)),ISNUMBER(FIND("tomato",C1822)),ISNUMBER(FIND("plants",C1822)),ISNUMBER(FIND("Plants",C1822)),ISNUMBER(FIND("algae",C1822)),ISNUMBER(FIND("lettuce",C1822)),ISNUMBER(FIND("green gram sprouts ",C1822)),ISNUMBER(FIND("Cucurbita pepo",C1822)),ISNUMBER(FIND("bean ",C1822)),ISNUMBER(FIND("chloroplast",C1822)),ISNUMBER(FIND("chlorophyll",C1822)),ISNUMBER(FIND("seedling",C1822)),ISNUMBER(FIND("canola",C1822)),ISNUMBER(FIND("shoot",C1822)),ISNUMBER(FIND("photosynthes",C1822)),ISNUMBER(FIND(" leaves ",C1822)),,ISNUMBER(FIND("agriculture",C1822)),ISNUMBER(FIND(" crops ",C1822)))</f>
        <v>0</v>
      </c>
      <c r="AF1822" t="b">
        <f>OR(ISNUMBER(FIND("bacteria",C1822)),ISNUMBER(FIND("Bacteria",C1822)),ISNUMBER(FIND("Bacterium",C1822)),ISNUMBER(FIND("bacterium",C1822)),ISNUMBER(FIND(" coli ",C1822)))</f>
        <v>0</v>
      </c>
      <c r="AG1822" t="b">
        <f>OR(ISNUMBER(FIND("fungi",C1822)),ISNUMBER(FIND("Fungi",C1822)),ISNUMBER(FIND("fungus",C1822)),ISNUMBER(FIND("Fungus",C1822)),ISNUMBER(FIND("mushroom",C1822)),ISNUMBER(FIND("Mushroom",C1822)),ISNUMBER(FIND(" mold ",C1822)))</f>
        <v>0</v>
      </c>
      <c r="AH1822" t="b">
        <f>OR(ISNUMBER(FIND("Pig ",C1822)),ISNUMBER(FIND("pig ",C1822)),ISNUMBER(FIND("Pigs ",C1822)),ISNUMBER(FIND("pigs ",C1822)))</f>
        <v>0</v>
      </c>
      <c r="AI1822" t="b">
        <f>OR(ISNUMBER(FIND(" C. elegans",C1822)),ISNUMBER(FIND("Caenorhabditis elegans",C1822)),ISNUMBER(FIND("earthworms",C1822)),ISNUMBER(FIND(" Ficopomatus enigmaticus",C1822)),ISNUMBER(FIND("larva",C1822)),ISNUMBER(FIND("Lumbriculus variegatus",C1822)),ISNUMBER(FIND("nematode",C1822)))</f>
        <v>0</v>
      </c>
      <c r="AJ1822" t="b">
        <f>NOT(OR(AA1822,AB1822,AC1822,AD1822,AE1822,AF1822,AG1822,AH1822,AI1822))</f>
        <v>0</v>
      </c>
      <c r="AL1822" t="b">
        <f>OR(AA1822,AB1822,AD1822,AE1822,AF1822,AG1822,AH1822,AI1822)</f>
        <v>1</v>
      </c>
      <c r="AM1822" t="b">
        <f>IF(Table1[[#This Row],[In vivo?]],IF(Table1[[#This Row],[Cell]],FALSE,TRUE),FALSE)</f>
        <v>1</v>
      </c>
      <c r="AN1822" t="b">
        <f>AND(AC1822,AL1822)</f>
        <v>0</v>
      </c>
      <c r="AO1822" t="b">
        <f>IF(Table1[[#This Row],[Cell]],IF(Table1[[#This Row],[In vivo?]],FALSE,TRUE),FALSE)</f>
        <v>0</v>
      </c>
      <c r="AP1822" t="b">
        <f>NOT(OR(Table1[[#This Row],[In vivo?]],Table1[[#This Row],[Only in Cell]]))</f>
        <v>0</v>
      </c>
      <c r="AQ1822" t="b">
        <f>IF(OR(Table1[[#This Row],[Rodents]],Table1[[#This Row],[Human]],Table1[[#This Row],[Pig]]),OR(ISNUMBER(FIND("pulmonary",C1822)),ISNUMBER(FIND("lung",C1822))),"NA")</f>
        <v>0</v>
      </c>
      <c r="AR1822" t="b">
        <f>IF(OR(Table1[[#This Row],[Rodents]],Table1[[#This Row],[Human]],Table1[[#This Row],[Pig]]),OR(ISNUMBER(FIND("skin",C1822)),ISNUMBER(FIND("dermal",C1822))),"NA")</f>
        <v>0</v>
      </c>
      <c r="AS1822" t="b">
        <f>IF(OR(Table1[[#This Row],[Rodents]],Table1[[#This Row],[Human]],Table1[[#This Row],[Pig]]),OR(ISNUMBER(FIND("liver",C1822)),ISNUMBER(FIND("hepat",C1822))),"NA")</f>
        <v>1</v>
      </c>
      <c r="AT1822" t="b">
        <f>IF(OR(Table1[[#This Row],[Rodents]],Table1[[#This Row],[Human]],Table1[[#This Row],[Pig]]),OR(ISNUMBER(FIND("kidney",C1822)),ISNUMBER(FIND("neph",C1822))),"NA")</f>
        <v>1</v>
      </c>
      <c r="AU1822" t="b">
        <f>IF(OR(Table1[[#This Row],[Rodents]],Table1[[#This Row],[Human]],Table1[[#This Row],[Pig]]),OR(ISNUMBER(FIND("brain",C1822)),ISNUMBER(FIND("neur",C1822)),ISNUMBER(FIND("nerv",C1822))),"NA")</f>
        <v>0</v>
      </c>
      <c r="AV1822" t="b">
        <f>IF(OR(Table1[[#This Row],[Rodents]],Table1[[#This Row],[Human]],Table1[[#This Row],[Pig]]),OR(ISNUMBER(FIND("heart",C1822)),ISNUMBER(FIND("cardi",C1822))),"NA")</f>
        <v>0</v>
      </c>
      <c r="AW1822" t="b">
        <f>IF(OR(Table1[[#This Row],[Rodents]],Table1[[#This Row],[Human]],Table1[[#This Row],[Pig]]),OR(ISNUMBER(FIND("gastro",C1822)),ISNUMBER(FIND("intesti",C1822)),ISNUMBER(FIND("stomach",C1822))),"NA")</f>
        <v>0</v>
      </c>
      <c r="AX1822" t="b">
        <f>IF(OR(Table1[[#This Row],[Rodents]],Table1[[#This Row],[Human]],Table1[[#This Row],[Pig]]),NOT(OR(AQ1822,AR1822,AS1822,AT1822,AU1822,AV1822,AW1822)),"NA")</f>
        <v>0</v>
      </c>
      <c r="AY1822" t="b">
        <f>OR(ISNUMBER(FIND("SWCNT",C1822)),ISNUMBER(FIND("SWNT",C1822)),ISNUMBER(FIND("single-wall",C1822)),ISNUMBER(FIND("single wall",C1822)),ISNUMBER(FIND("Single wall",C1822)),ISNUMBER(FIND("Single-wall",C1822)),ISNUMBER(FIND("SWCNT",B1822)),ISNUMBER(FIND("SWNT",B1822)),ISNUMBER(FIND("single-wall",B1822)),ISNUMBER(FIND("single wall",B1822)),ISNUMBER(FIND("Single-wall",B1822)),ISNUMBER(FIND("Single wall",B1822)))</f>
        <v>1</v>
      </c>
      <c r="AZ1822" t="b">
        <f>OR(ISNUMBER(FIND("MWCNT",C1822)),ISNUMBER(FIND("MWNT",C1822)),ISNUMBER(FIND("multi-wall",C1822)),ISNUMBER(FIND("multi wall",C1822)),ISNUMBER(FIND("multiwall",C1822)),ISNUMBER(FIND("Multi-wall",C1822)),ISNUMBER(FIND("Multi wall",C1822)),ISNUMBER(FIND("Multiwall",C1822)),ISNUMBER(FIND("MWCNT",B1822)),ISNUMBER(FIND("MWNT",B1822)),ISNUMBER(FIND("multi-wall",B1822)),ISNUMBER(FIND("multi wall",B1822)),ISNUMBER(FIND("multiwall",B1822)),ISNUMBER(FIND("Multi-wall",B1822)),ISNUMBER(FIND("Multi wall",B1822)),ISNUMBER(FIND("Multiwall",B1822)),ISNUMBER(FIND("Double-wall",B1822)),ISNUMBER(FIND("Double wall",B1822)),ISNUMBER(FIND("Doublewall",B1822)),ISNUMBER(FIND("double-wall",B1822)),ISNUMBER(FIND("double wall",B1822)),ISNUMBER(FIND("doublewall",B1822)))</f>
        <v>0</v>
      </c>
      <c r="BA1822" t="b">
        <f>AND(Table1[[#This Row],[SWCNT]],Table1[[#This Row],[MWCNT]])</f>
        <v>0</v>
      </c>
      <c r="BB1822" t="b">
        <f>IF(Table1[[#This Row],[SWCNT]]=TRUE,FALSE,IF(Table1[[#This Row],[MWCNT]]=TRUE,FALSE,TRUE))</f>
        <v>0</v>
      </c>
      <c r="BC1822" s="18"/>
    </row>
    <row r="1823" spans="1:55" ht="185">
      <c r="A1823" t="s">
        <v>5450</v>
      </c>
      <c r="B1823" s="2" t="s">
        <v>5451</v>
      </c>
      <c r="C1823" s="16" t="s">
        <v>5452</v>
      </c>
      <c r="D1823" s="17" t="s">
        <v>3598</v>
      </c>
      <c r="E1823" s="2">
        <v>2009</v>
      </c>
      <c r="F1823" t="b">
        <f>OR(ISNUMBER(FIND("cytotoxic",C1823)),ISNUMBER(FIND("Cytotoxic",C1823)),ISNUMBER(FIND("cellular toxicity",C1823)),ISNUMBER(FIND("cell death",C1823)),ISNUMBER(FIND("viable",C1823)),ISNUMBER(FIND("phytotoxic",C1823)),ISNUMBER(FIND("acute toxicity",C1823)),ISNUMBER(FIND("MTT",C1823)),ISNUMBER(FIND("survival",C1823)),ISNUMBER(FIND("prolifer",C1823)),ISNUMBER(FIND("apoptosis",C1823)),ISNUMBER(FIND("neurotoxic",C1823)),ISNUMBER(FIND("  lysis ",C1823)),ISNUMBER(FIND("necrosis",C1823)),ISNUMBER(FIND("cellular death",C1823))*3,ISNUMBER(FIND("LDH",C1823)),ISNUMBER(FIND("Acute toxicity",C1823)))</f>
        <v>1</v>
      </c>
      <c r="G1823" t="b">
        <f>OR(ISNUMBER(FIND("genotoxic",C1823)),ISNUMBER(FIND("genotoxicity",C1823)),ISNUMBER(FIND("DNA damage",C1823)),ISNUMBER(FIND("DNA",C1823)),ISNUMBER(FIND("RNA",C1823)),ISNUMBER(FIND("mesothelioma",C1823)),ISNUMBER(FIND("carcino",C1823)),ISNUMBER(FIND("mutagen",C1823)),ISNUMBER(FIND("genetic",C1823)))</f>
        <v>0</v>
      </c>
      <c r="H1823" t="b">
        <f>OR(ISNUMBER(FIND("inflammatory",C1823)),ISNUMBER(FIND("inflamm",C1823)))</f>
        <v>0</v>
      </c>
      <c r="I1823" t="b">
        <f>OR(ISNUMBER(FIND("immune",C1823)),ISNUMBER(FIND("immunological",C1823)),ISNUMBER(FIND("interleuk",C1823)),ISNUMBER(FIND("platelet activation",C1823)),ISNUMBER(FIND("monocyte",C1823)),ISNUMBER(FIND("leukocyte",C1823)),ISNUMBER(FIND("cytokine",C1823)),ISNUMBER(FIND("CD4",C1823)),ISNUMBER(FIND("CD8",C1823)),ISNUMBER(FIND("T-cell",C1823)))</f>
        <v>0</v>
      </c>
      <c r="J1823" t="b">
        <f>OR(ISNUMBER(FIND("reactive oxygen",C1823)),ISNUMBER(FIND("ROS",C1823)),ISNUMBER(FIND("free radical",C1823)),ISNUMBER(FIND("oxidative stress",C1823)),ISNUMBER(FIND("peroxid",C1823)),ISNUMBER(FIND("oxidative",C1823)),ISNUMBER(FIND("antioxid",C1823)))</f>
        <v>0</v>
      </c>
      <c r="K1823" t="b">
        <f>OR(ISNUMBER(FIND("autophag",C1823)))</f>
        <v>0</v>
      </c>
      <c r="L1823" t="b">
        <f>OR(ISNUMBER(FIND("morpholog",C1823)))</f>
        <v>0</v>
      </c>
      <c r="M1823" t="b">
        <f>OR(ISNUMBER(FIND("fibrosis",C1823)),ISNUMBER(FIND("Fibrosis",C1823)),ISNUMBER(FIND("fibrot",C1823)))</f>
        <v>0</v>
      </c>
      <c r="N1823" t="b">
        <f>OR(ISNUMBER(FIND("offspring",C1823)),ISNUMBER(FIND("Parental",C1823)),ISNUMBER(FIND("parental",C1823)),ISNUMBER(FIND("germline",C1823)),ISNUMBER(FIND("reproduc",C1823)),ISNUMBER(FIND("embryo",C1823)))</f>
        <v>0</v>
      </c>
      <c r="O1823" t="b">
        <f>OR(ISNUMBER(FIND("metabol",C1823)),ISNUMBER(FIND("Metabol",C1823)),ISNUMBER(FIND("digest",C1823)),ISNUMBER(FIND("mitochon",C1823)))</f>
        <v>0</v>
      </c>
      <c r="P1823" t="b">
        <f>OR(ISNUMBER(FIND("ecotox",C1823)),ISNUMBER(FIND("Ecotox",B1823)),ISNUMBER(FIND("ecotox",B1823)),ISNUMBER(FIND("Ecotox",C1823)))</f>
        <v>0</v>
      </c>
      <c r="Q1823" t="b">
        <f>OR(ISNUMBER(FIND("Bioaccum",C1823)),ISNUMBER(FIND("bioaccum",C1823)),ISNUMBER(FIND("accum",C1823)))</f>
        <v>0</v>
      </c>
      <c r="R1823" t="b">
        <f>OR(ISNUMBER(FIND("Occupation",C1823)),ISNUMBER(FIND("occupation",C1823)),ISNUMBER(FIND("worker",C1823)),ISNUMBER(FIND("workforce",C1823)))</f>
        <v>0</v>
      </c>
      <c r="S1823" t="b">
        <f>NOT(OR(F1823,G1823,H1823,I1823,J1823,K1823,L1823,M1823,N1823,O1823,P1823,Q1823,R1823))</f>
        <v>0</v>
      </c>
      <c r="U1823" t="b">
        <f>OR(Table1[[#This Row],[Inflammation]],Table1[[#This Row],[Immune]])</f>
        <v>0</v>
      </c>
      <c r="V1823" t="str">
        <f>IF(OR(Table1[[#This Row],[Rodents]],Table1[[#This Row],[Human]],Table1[[#This Row],[Pig]]),OR(ISNUMBER(FIND("intratrach",C1823)),ISNUMBER(FIND("nasal ",C1823)),ISNUMBER(FIND("instill",C1823))),"NA")</f>
        <v>NA</v>
      </c>
      <c r="W1823" t="str">
        <f>IF(OR(Table1[[#This Row],[Rodents]],Table1[[#This Row],[Human]],Table1[[#This Row],[Pig]]),OR(ISNUMBER(FIND("dermal",C1823)),ISNUMBER(FIND("skin ",C1823))),"NA")</f>
        <v>NA</v>
      </c>
      <c r="X1823" t="str">
        <f>IF(OR(Table1[[#This Row],[Rodents]],Table1[[#This Row],[Human]],Table1[[#This Row],[Pig]]),OR(ISNUMBER(FIND("injected",C1823)),ISNUMBER(FIND("periton",C1823)),ISNUMBER(FIND("intrascrot",C1823))),"NA")</f>
        <v>NA</v>
      </c>
      <c r="Y1823" t="str">
        <f>IF(OR(Table1[[#This Row],[Rodents]],Table1[[#This Row],[Human]],Table1[[#This Row],[Pig]]),NOT(OR(Table1[[#This Row],[Inhaled/Intratracheal/intranasal]],Table1[[#This Row],[Dermal]],Table1[[#This Row],[Injected]])),"NA")</f>
        <v>NA</v>
      </c>
      <c r="AA1823" t="b">
        <f>OR(ISNUMBER(FIND("fish ",C1823)),ISNUMBER(FIND("Fish ",C1823)),ISNUMBER(FIND("aquatic",C1823)),ISNUMBER(FIND("daphnids",C1823)),ISNUMBER(FIND("Carcinus maenas",C1823)),ISNUMBER(FIND("Daphnia",C1823)),ISNUMBER(FIND("Ruditapes philippinarum",C1823)),ISNUMBER(FIND("daphnia",C1823)),ISNUMBER(FIND("marine",C1823)),ISNUMBER(FIND("mussel",C1823)),ISNUMBER(FIND("algae",C1823)),ISNUMBER(FIND("Donax faba",C1823)),ISNUMBER(FIND("estuarine",C1823)),ISNUMBER(FIND("snail",C1823)),ISNUMBER(FIND("Prorocentrum donghaiense",C1823)) )</f>
        <v>0</v>
      </c>
      <c r="AB1823" t="b">
        <f>OR(ISNUMBER(FIND(" rat ",C1823)),ISNUMBER(FIND(" rats ",C1823)),ISNUMBER(FIND(" Rats ",C1823)),ISNUMBER(FIND(" Rat ",C1823)),ISNUMBER(FIND(" rat.",C1823)),ISNUMBER(FIND(" rats.",C1823)),ISNUMBER(FIND("mouse",C1823)),ISNUMBER(FIND("mice",C1823)), ISNUMBER(FIND(" Mice",C1823)))</f>
        <v>0</v>
      </c>
      <c r="AC1823" t="b">
        <f>OR(ISNUMBER(FIND(" cell ",C1823)),ISNUMBER(FIND("fibroblast",C1823)),ISNUMBER(FIND("macrophage",C1823)),ISNUMBER(FIND("epithelial",C1823)),ISNUMBER(FIND("endothelial",C1823)),ISNUMBER(FIND("neuron",C1823)),ISNUMBER(FIND(" cells ",C1823)),ISNUMBER(FIND("RBC",C1823)),ISNUMBER(FIND("mitochond",C1823)),ISNUMBER(FIND("adipocyte",C1823)),ISNUMBER(FIND("osteo",C1823)),ISNUMBER(FIND("keratin",C1823)),ISNUMBER(FIND(" cell's ",C1823)),ISNUMBER(FIND("eukary",C1823)),ISNUMBER(FIND("sperm",C1823)))</f>
        <v>1</v>
      </c>
      <c r="AD1823" t="b">
        <f>OR(ISNUMBER(FIND("human",B1823)),ISNUMBER(FIND("workers",B1823)),ISNUMBER(FIND("workforces",B1823)),ISNUMBER(FIND("occupational",B1823)),ISNUMBER(FIND("Case report",B1823)),ISNUMBER(FIND("Workplaces",B1823)),ISNUMBER(FIND("worker",B1823)))</f>
        <v>0</v>
      </c>
      <c r="AE1823" t="b">
        <f>OR(ISNUMBER(FIND(" plant ",C1823)),ISNUMBER(FIND("Plant ",C1823)),ISNUMBER(FIND("tomato",C1823)),ISNUMBER(FIND("plants",C1823)),ISNUMBER(FIND("Plants",C1823)),ISNUMBER(FIND("algae",C1823)),ISNUMBER(FIND("lettuce",C1823)),ISNUMBER(FIND("green gram sprouts ",C1823)),ISNUMBER(FIND("Cucurbita pepo",C1823)),ISNUMBER(FIND("bean ",C1823)),ISNUMBER(FIND("chloroplast",C1823)),ISNUMBER(FIND("chlorophyll",C1823)),ISNUMBER(FIND("seedling",C1823)),ISNUMBER(FIND("canola",C1823)),ISNUMBER(FIND("shoot",C1823)),ISNUMBER(FIND("photosynthes",C1823)),ISNUMBER(FIND(" leaves ",C1823)),,ISNUMBER(FIND("agriculture",C1823)),ISNUMBER(FIND(" crops ",C1823)))</f>
        <v>0</v>
      </c>
      <c r="AF1823" t="b">
        <f>OR(ISNUMBER(FIND("bacteria",C1823)),ISNUMBER(FIND("Bacteria",C1823)),ISNUMBER(FIND("Bacterium",C1823)),ISNUMBER(FIND("bacterium",C1823)),ISNUMBER(FIND(" coli ",C1823)))</f>
        <v>0</v>
      </c>
      <c r="AG1823" t="b">
        <f>OR(ISNUMBER(FIND("fungi",C1823)),ISNUMBER(FIND("Fungi",C1823)),ISNUMBER(FIND("fungus",C1823)),ISNUMBER(FIND("Fungus",C1823)),ISNUMBER(FIND("mushroom",C1823)),ISNUMBER(FIND("Mushroom",C1823)),ISNUMBER(FIND(" mold ",C1823)))</f>
        <v>0</v>
      </c>
      <c r="AH1823" t="b">
        <f>OR(ISNUMBER(FIND("Pig ",C1823)),ISNUMBER(FIND("pig ",C1823)),ISNUMBER(FIND("Pigs ",C1823)),ISNUMBER(FIND("pigs ",C1823)))</f>
        <v>0</v>
      </c>
      <c r="AI1823" t="b">
        <f>OR(ISNUMBER(FIND(" C. elegans",C1823)),ISNUMBER(FIND("Caenorhabditis elegans",C1823)),ISNUMBER(FIND("earthworms",C1823)),ISNUMBER(FIND(" Ficopomatus enigmaticus",C1823)),ISNUMBER(FIND("larva",C1823)),ISNUMBER(FIND("Lumbriculus variegatus",C1823)),ISNUMBER(FIND("nematode",C1823)))</f>
        <v>0</v>
      </c>
      <c r="AJ1823" t="b">
        <f>NOT(OR(AA1823,AB1823,AC1823,AD1823,AE1823,AF1823,AG1823,AH1823,AI1823))</f>
        <v>0</v>
      </c>
      <c r="AL1823" t="b">
        <f>OR(AA1823,AB1823,AD1823,AE1823,AF1823,AG1823,AH1823,AI1823)</f>
        <v>0</v>
      </c>
      <c r="AM1823" t="b">
        <f>IF(Table1[[#This Row],[In vivo?]],IF(Table1[[#This Row],[Cell]],FALSE,TRUE),FALSE)</f>
        <v>0</v>
      </c>
      <c r="AN1823" t="b">
        <f>AND(AC1823,AL1823)</f>
        <v>0</v>
      </c>
      <c r="AO1823" t="b">
        <f>IF(Table1[[#This Row],[Cell]],IF(Table1[[#This Row],[In vivo?]],FALSE,TRUE),FALSE)</f>
        <v>1</v>
      </c>
      <c r="AP1823" t="b">
        <f>NOT(OR(Table1[[#This Row],[In vivo?]],Table1[[#This Row],[Only in Cell]]))</f>
        <v>0</v>
      </c>
      <c r="AQ1823" t="str">
        <f>IF(OR(Table1[[#This Row],[Rodents]],Table1[[#This Row],[Human]],Table1[[#This Row],[Pig]]),OR(ISNUMBER(FIND("pulmonary",C1823)),ISNUMBER(FIND("lung",C1823))),"NA")</f>
        <v>NA</v>
      </c>
      <c r="AR1823" t="str">
        <f>IF(OR(Table1[[#This Row],[Rodents]],Table1[[#This Row],[Human]],Table1[[#This Row],[Pig]]),OR(ISNUMBER(FIND("skin",C1823)),ISNUMBER(FIND("dermal",C1823))),"NA")</f>
        <v>NA</v>
      </c>
      <c r="AS1823" t="str">
        <f>IF(OR(Table1[[#This Row],[Rodents]],Table1[[#This Row],[Human]],Table1[[#This Row],[Pig]]),OR(ISNUMBER(FIND("liver",C1823)),ISNUMBER(FIND("hepat",C1823))),"NA")</f>
        <v>NA</v>
      </c>
      <c r="AT1823" t="str">
        <f>IF(OR(Table1[[#This Row],[Rodents]],Table1[[#This Row],[Human]],Table1[[#This Row],[Pig]]),OR(ISNUMBER(FIND("kidney",C1823)),ISNUMBER(FIND("neph",C1823))),"NA")</f>
        <v>NA</v>
      </c>
      <c r="AU1823" t="str">
        <f>IF(OR(Table1[[#This Row],[Rodents]],Table1[[#This Row],[Human]],Table1[[#This Row],[Pig]]),OR(ISNUMBER(FIND("brain",C1823)),ISNUMBER(FIND("neur",C1823)),ISNUMBER(FIND("nerv",C1823))),"NA")</f>
        <v>NA</v>
      </c>
      <c r="AV1823" t="str">
        <f>IF(OR(Table1[[#This Row],[Rodents]],Table1[[#This Row],[Human]],Table1[[#This Row],[Pig]]),OR(ISNUMBER(FIND("heart",C1823)),ISNUMBER(FIND("cardi",C1823))),"NA")</f>
        <v>NA</v>
      </c>
      <c r="AW1823" t="str">
        <f>IF(OR(Table1[[#This Row],[Rodents]],Table1[[#This Row],[Human]],Table1[[#This Row],[Pig]]),OR(ISNUMBER(FIND("gastro",C1823)),ISNUMBER(FIND("intesti",C1823)),ISNUMBER(FIND("stomach",C1823))),"NA")</f>
        <v>NA</v>
      </c>
      <c r="AX1823" t="str">
        <f>IF(OR(Table1[[#This Row],[Rodents]],Table1[[#This Row],[Human]],Table1[[#This Row],[Pig]]),NOT(OR(AQ1823,AR1823,AS1823,AT1823,AU1823,AV1823,AW1823)),"NA")</f>
        <v>NA</v>
      </c>
      <c r="AY1823" t="b">
        <f>OR(ISNUMBER(FIND("SWCNT",C1823)),ISNUMBER(FIND("SWNT",C1823)),ISNUMBER(FIND("single-wall",C1823)),ISNUMBER(FIND("single wall",C1823)),ISNUMBER(FIND("Single wall",C1823)),ISNUMBER(FIND("Single-wall",C1823)),ISNUMBER(FIND("SWCNT",B1823)),ISNUMBER(FIND("SWNT",B1823)),ISNUMBER(FIND("single-wall",B1823)),ISNUMBER(FIND("single wall",B1823)),ISNUMBER(FIND("Single-wall",B1823)),ISNUMBER(FIND("Single wall",B1823)))</f>
        <v>0</v>
      </c>
      <c r="AZ1823" t="b">
        <f>OR(ISNUMBER(FIND("MWCNT",C1823)),ISNUMBER(FIND("MWNT",C1823)),ISNUMBER(FIND("multi-wall",C1823)),ISNUMBER(FIND("multi wall",C1823)),ISNUMBER(FIND("multiwall",C1823)),ISNUMBER(FIND("Multi-wall",C1823)),ISNUMBER(FIND("Multi wall",C1823)),ISNUMBER(FIND("Multiwall",C1823)),ISNUMBER(FIND("MWCNT",B1823)),ISNUMBER(FIND("MWNT",B1823)),ISNUMBER(FIND("multi-wall",B1823)),ISNUMBER(FIND("multi wall",B1823)),ISNUMBER(FIND("multiwall",B1823)),ISNUMBER(FIND("Multi-wall",B1823)),ISNUMBER(FIND("Multi wall",B1823)),ISNUMBER(FIND("Multiwall",B1823)),ISNUMBER(FIND("Double-wall",B1823)),ISNUMBER(FIND("Double wall",B1823)),ISNUMBER(FIND("Doublewall",B1823)),ISNUMBER(FIND("double-wall",B1823)),ISNUMBER(FIND("double wall",B1823)),ISNUMBER(FIND("doublewall",B1823)))</f>
        <v>1</v>
      </c>
      <c r="BA1823" t="b">
        <f>AND(Table1[[#This Row],[SWCNT]],Table1[[#This Row],[MWCNT]])</f>
        <v>0</v>
      </c>
      <c r="BB1823" t="b">
        <f>IF(Table1[[#This Row],[SWCNT]]=TRUE,FALSE,IF(Table1[[#This Row],[MWCNT]]=TRUE,FALSE,TRUE))</f>
        <v>0</v>
      </c>
      <c r="BC1823" s="18"/>
    </row>
    <row r="1824" spans="1:55" ht="166.5">
      <c r="A1824" t="s">
        <v>5454</v>
      </c>
      <c r="B1824" s="2" t="s">
        <v>5456</v>
      </c>
      <c r="C1824" s="16" t="s">
        <v>5458</v>
      </c>
      <c r="D1824" s="17" t="s">
        <v>260</v>
      </c>
      <c r="E1824" s="2">
        <v>2009</v>
      </c>
      <c r="F1824" t="b">
        <f>OR(ISNUMBER(FIND("cytotoxic",C1824)),ISNUMBER(FIND("Cytotoxic",C1824)),ISNUMBER(FIND("cellular toxicity",C1824)),ISNUMBER(FIND("cell death",C1824)),ISNUMBER(FIND("viable",C1824)),ISNUMBER(FIND("phytotoxic",C1824)),ISNUMBER(FIND("acute toxicity",C1824)),ISNUMBER(FIND("MTT",C1824)),ISNUMBER(FIND("survival",C1824)),ISNUMBER(FIND("prolifer",C1824)),ISNUMBER(FIND("apoptosis",C1824)),ISNUMBER(FIND("neurotoxic",C1824)),ISNUMBER(FIND("  lysis ",C1824)),ISNUMBER(FIND("necrosis",C1824)),ISNUMBER(FIND("cellular death",C1824))*3,ISNUMBER(FIND("LDH",C1824)),ISNUMBER(FIND("Acute toxicity",C1824)))</f>
        <v>1</v>
      </c>
      <c r="G1824" t="b">
        <f>OR(ISNUMBER(FIND("genotoxic",C1824)),ISNUMBER(FIND("genotoxicity",C1824)),ISNUMBER(FIND("DNA damage",C1824)),ISNUMBER(FIND("DNA",C1824)),ISNUMBER(FIND("RNA",C1824)),ISNUMBER(FIND("mesothelioma",C1824)),ISNUMBER(FIND("carcino",C1824)),ISNUMBER(FIND("mutagen",C1824)),ISNUMBER(FIND("genetic",C1824)))</f>
        <v>0</v>
      </c>
      <c r="H1824" t="b">
        <f>OR(ISNUMBER(FIND("inflammatory",C1824)),ISNUMBER(FIND("inflamm",C1824)))</f>
        <v>0</v>
      </c>
      <c r="I1824" t="b">
        <f>OR(ISNUMBER(FIND("immune",C1824)),ISNUMBER(FIND("immunological",C1824)),ISNUMBER(FIND("interleuk",C1824)),ISNUMBER(FIND("platelet activation",C1824)),ISNUMBER(FIND("monocyte",C1824)),ISNUMBER(FIND("leukocyte",C1824)),ISNUMBER(FIND("cytokine",C1824)),ISNUMBER(FIND("CD4",C1824)),ISNUMBER(FIND("CD8",C1824)),ISNUMBER(FIND("T-cell",C1824)))</f>
        <v>1</v>
      </c>
      <c r="J1824" t="b">
        <f>OR(ISNUMBER(FIND("reactive oxygen",C1824)),ISNUMBER(FIND("ROS",C1824)),ISNUMBER(FIND("free radical",C1824)),ISNUMBER(FIND("oxidative stress",C1824)),ISNUMBER(FIND("peroxid",C1824)),ISNUMBER(FIND("oxidative",C1824)),ISNUMBER(FIND("antioxid",C1824)))</f>
        <v>0</v>
      </c>
      <c r="K1824" t="b">
        <f>OR(ISNUMBER(FIND("autophag",C1824)))</f>
        <v>0</v>
      </c>
      <c r="L1824" t="b">
        <f>OR(ISNUMBER(FIND("morpholog",C1824)))</f>
        <v>0</v>
      </c>
      <c r="M1824" t="b">
        <f>OR(ISNUMBER(FIND("fibrosis",C1824)),ISNUMBER(FIND("Fibrosis",C1824)),ISNUMBER(FIND("fibrot",C1824)))</f>
        <v>0</v>
      </c>
      <c r="N1824" t="b">
        <f>OR(ISNUMBER(FIND("offspring",C1824)),ISNUMBER(FIND("Parental",C1824)),ISNUMBER(FIND("parental",C1824)),ISNUMBER(FIND("germline",C1824)),ISNUMBER(FIND("reproduc",C1824)),ISNUMBER(FIND("embryo",C1824)))</f>
        <v>0</v>
      </c>
      <c r="O1824" t="b">
        <f>OR(ISNUMBER(FIND("metabol",C1824)),ISNUMBER(FIND("Metabol",C1824)),ISNUMBER(FIND("digest",C1824)),ISNUMBER(FIND("mitochon",C1824)))</f>
        <v>0</v>
      </c>
      <c r="P1824" t="b">
        <f>OR(ISNUMBER(FIND("ecotox",C1824)),ISNUMBER(FIND("Ecotox",B1824)),ISNUMBER(FIND("ecotox",B1824)),ISNUMBER(FIND("Ecotox",C1824)))</f>
        <v>0</v>
      </c>
      <c r="Q1824" t="b">
        <f>OR(ISNUMBER(FIND("Bioaccum",C1824)),ISNUMBER(FIND("bioaccum",C1824)),ISNUMBER(FIND("accum",C1824)))</f>
        <v>0</v>
      </c>
      <c r="R1824" t="b">
        <f>OR(ISNUMBER(FIND("Occupation",C1824)),ISNUMBER(FIND("occupation",C1824)),ISNUMBER(FIND("worker",C1824)),ISNUMBER(FIND("workforce",C1824)))</f>
        <v>0</v>
      </c>
      <c r="S1824" t="b">
        <f>NOT(OR(F1824,G1824,H1824,I1824,J1824,K1824,L1824,M1824,N1824,O1824,P1824,Q1824,R1824))</f>
        <v>0</v>
      </c>
      <c r="U1824" t="b">
        <f>OR(Table1[[#This Row],[Inflammation]],Table1[[#This Row],[Immune]])</f>
        <v>1</v>
      </c>
      <c r="V1824" t="str">
        <f>IF(OR(Table1[[#This Row],[Rodents]],Table1[[#This Row],[Human]],Table1[[#This Row],[Pig]]),OR(ISNUMBER(FIND("intratrach",C1824)),ISNUMBER(FIND("nasal ",C1824)),ISNUMBER(FIND("instill",C1824))),"NA")</f>
        <v>NA</v>
      </c>
      <c r="W1824" t="str">
        <f>IF(OR(Table1[[#This Row],[Rodents]],Table1[[#This Row],[Human]],Table1[[#This Row],[Pig]]),OR(ISNUMBER(FIND("dermal",C1824)),ISNUMBER(FIND("skin ",C1824))),"NA")</f>
        <v>NA</v>
      </c>
      <c r="X1824" t="str">
        <f>IF(OR(Table1[[#This Row],[Rodents]],Table1[[#This Row],[Human]],Table1[[#This Row],[Pig]]),OR(ISNUMBER(FIND("injected",C1824)),ISNUMBER(FIND("periton",C1824)),ISNUMBER(FIND("intrascrot",C1824))),"NA")</f>
        <v>NA</v>
      </c>
      <c r="Y1824" t="str">
        <f>IF(OR(Table1[[#This Row],[Rodents]],Table1[[#This Row],[Human]],Table1[[#This Row],[Pig]]),NOT(OR(Table1[[#This Row],[Inhaled/Intratracheal/intranasal]],Table1[[#This Row],[Dermal]],Table1[[#This Row],[Injected]])),"NA")</f>
        <v>NA</v>
      </c>
      <c r="AA1824" t="b">
        <f>OR(ISNUMBER(FIND("fish ",C1824)),ISNUMBER(FIND("Fish ",C1824)),ISNUMBER(FIND("aquatic",C1824)),ISNUMBER(FIND("daphnids",C1824)),ISNUMBER(FIND("Carcinus maenas",C1824)),ISNUMBER(FIND("Daphnia",C1824)),ISNUMBER(FIND("Ruditapes philippinarum",C1824)),ISNUMBER(FIND("daphnia",C1824)),ISNUMBER(FIND("marine",C1824)),ISNUMBER(FIND("mussel",C1824)),ISNUMBER(FIND("algae",C1824)),ISNUMBER(FIND("Donax faba",C1824)),ISNUMBER(FIND("estuarine",C1824)),ISNUMBER(FIND("snail",C1824)),ISNUMBER(FIND("Prorocentrum donghaiense",C1824)) )</f>
        <v>0</v>
      </c>
      <c r="AB1824" t="b">
        <f>OR(ISNUMBER(FIND(" rat ",C1824)),ISNUMBER(FIND(" rats ",C1824)),ISNUMBER(FIND(" Rats ",C1824)),ISNUMBER(FIND(" Rat ",C1824)),ISNUMBER(FIND(" rat.",C1824)),ISNUMBER(FIND(" rats.",C1824)),ISNUMBER(FIND("mouse",C1824)),ISNUMBER(FIND("mice",C1824)), ISNUMBER(FIND(" Mice",C1824)))</f>
        <v>0</v>
      </c>
      <c r="AC1824" t="b">
        <f>OR(ISNUMBER(FIND(" cell ",C1824)),ISNUMBER(FIND("fibroblast",C1824)),ISNUMBER(FIND("macrophage",C1824)),ISNUMBER(FIND("epithelial",C1824)),ISNUMBER(FIND("endothelial",C1824)),ISNUMBER(FIND("neuron",C1824)),ISNUMBER(FIND(" cells ",C1824)),ISNUMBER(FIND("RBC",C1824)),ISNUMBER(FIND("mitochond",C1824)),ISNUMBER(FIND("adipocyte",C1824)),ISNUMBER(FIND("osteo",C1824)),ISNUMBER(FIND("keratin",C1824)),ISNUMBER(FIND(" cell's ",C1824)),ISNUMBER(FIND("eukary",C1824)),ISNUMBER(FIND("sperm",C1824)))</f>
        <v>1</v>
      </c>
      <c r="AD1824" t="b">
        <v>0</v>
      </c>
      <c r="AE1824" t="b">
        <f>OR(ISNUMBER(FIND(" plant ",C1824)),ISNUMBER(FIND("Plant ",C1824)),ISNUMBER(FIND("tomato",C1824)),ISNUMBER(FIND("plants",C1824)),ISNUMBER(FIND("Plants",C1824)),ISNUMBER(FIND("algae",C1824)),ISNUMBER(FIND("lettuce",C1824)),ISNUMBER(FIND("green gram sprouts ",C1824)),ISNUMBER(FIND("Cucurbita pepo",C1824)),ISNUMBER(FIND("bean ",C1824)),ISNUMBER(FIND("chloroplast",C1824)),ISNUMBER(FIND("chlorophyll",C1824)),ISNUMBER(FIND("seedling",C1824)),ISNUMBER(FIND("canola",C1824)),ISNUMBER(FIND("shoot",C1824)),ISNUMBER(FIND("photosynthes",C1824)),ISNUMBER(FIND(" leaves ",C1824)),,ISNUMBER(FIND("agriculture",C1824)),ISNUMBER(FIND(" crops ",C1824)))</f>
        <v>0</v>
      </c>
      <c r="AF1824" t="b">
        <f>OR(ISNUMBER(FIND("bacteria",C1824)),ISNUMBER(FIND("Bacteria",C1824)),ISNUMBER(FIND("Bacterium",C1824)),ISNUMBER(FIND("bacterium",C1824)),ISNUMBER(FIND(" coli ",C1824)))</f>
        <v>0</v>
      </c>
      <c r="AG1824" t="b">
        <f>OR(ISNUMBER(FIND("fungi",C1824)),ISNUMBER(FIND("Fungi",C1824)),ISNUMBER(FIND("fungus",C1824)),ISNUMBER(FIND("Fungus",C1824)),ISNUMBER(FIND("mushroom",C1824)),ISNUMBER(FIND("Mushroom",C1824)),ISNUMBER(FIND(" mold ",C1824)))</f>
        <v>0</v>
      </c>
      <c r="AH1824" t="b">
        <f>OR(ISNUMBER(FIND("Pig ",C1824)),ISNUMBER(FIND("pig ",C1824)),ISNUMBER(FIND("Pigs ",C1824)),ISNUMBER(FIND("pigs ",C1824)))</f>
        <v>0</v>
      </c>
      <c r="AI1824" t="b">
        <f>OR(ISNUMBER(FIND(" C. elegans",C1824)),ISNUMBER(FIND("Caenorhabditis elegans",C1824)),ISNUMBER(FIND("earthworms",C1824)),ISNUMBER(FIND(" Ficopomatus enigmaticus",C1824)),ISNUMBER(FIND("larva",C1824)),ISNUMBER(FIND("Lumbriculus variegatus",C1824)),ISNUMBER(FIND("nematode",C1824)))</f>
        <v>0</v>
      </c>
      <c r="AJ1824" t="b">
        <f>NOT(OR(AA1824,AB1824,AC1824,AD1824,AE1824,AF1824,AG1824,AH1824,AI1824))</f>
        <v>0</v>
      </c>
      <c r="AL1824" t="b">
        <f>OR(AA1824,AB1824,AD1824,AE1824,AF1824,AG1824,AH1824,AI1824)</f>
        <v>0</v>
      </c>
      <c r="AM1824" t="b">
        <f>IF(Table1[[#This Row],[In vivo?]],IF(Table1[[#This Row],[Cell]],FALSE,TRUE),FALSE)</f>
        <v>0</v>
      </c>
      <c r="AN1824" t="b">
        <f>AND(AC1824,AL1824)</f>
        <v>0</v>
      </c>
      <c r="AO1824" t="b">
        <f>IF(Table1[[#This Row],[Cell]],IF(Table1[[#This Row],[In vivo?]],FALSE,TRUE),FALSE)</f>
        <v>1</v>
      </c>
      <c r="AP1824" t="b">
        <f>NOT(OR(Table1[[#This Row],[In vivo?]],Table1[[#This Row],[Only in Cell]]))</f>
        <v>0</v>
      </c>
      <c r="AQ1824" t="str">
        <f>IF(OR(Table1[[#This Row],[Rodents]],Table1[[#This Row],[Human]],Table1[[#This Row],[Pig]]),OR(ISNUMBER(FIND("pulmonary",C1824)),ISNUMBER(FIND("lung",C1824))),"NA")</f>
        <v>NA</v>
      </c>
      <c r="AR1824" t="str">
        <f>IF(OR(Table1[[#This Row],[Rodents]],Table1[[#This Row],[Human]],Table1[[#This Row],[Pig]]),OR(ISNUMBER(FIND("skin",C1824)),ISNUMBER(FIND("dermal",C1824))),"NA")</f>
        <v>NA</v>
      </c>
      <c r="AS1824" t="str">
        <f>IF(OR(Table1[[#This Row],[Rodents]],Table1[[#This Row],[Human]],Table1[[#This Row],[Pig]]),OR(ISNUMBER(FIND("liver",C1824)),ISNUMBER(FIND("hepat",C1824))),"NA")</f>
        <v>NA</v>
      </c>
      <c r="AT1824" t="str">
        <f>IF(OR(Table1[[#This Row],[Rodents]],Table1[[#This Row],[Human]],Table1[[#This Row],[Pig]]),OR(ISNUMBER(FIND("kidney",C1824)),ISNUMBER(FIND("neph",C1824))),"NA")</f>
        <v>NA</v>
      </c>
      <c r="AU1824" t="str">
        <f>IF(OR(Table1[[#This Row],[Rodents]],Table1[[#This Row],[Human]],Table1[[#This Row],[Pig]]),OR(ISNUMBER(FIND("brain",C1824)),ISNUMBER(FIND("neur",C1824)),ISNUMBER(FIND("nerv",C1824))),"NA")</f>
        <v>NA</v>
      </c>
      <c r="AV1824" t="str">
        <f>IF(OR(Table1[[#This Row],[Rodents]],Table1[[#This Row],[Human]],Table1[[#This Row],[Pig]]),OR(ISNUMBER(FIND("heart",C1824)),ISNUMBER(FIND("cardi",C1824))),"NA")</f>
        <v>NA</v>
      </c>
      <c r="AW1824" t="str">
        <f>IF(OR(Table1[[#This Row],[Rodents]],Table1[[#This Row],[Human]],Table1[[#This Row],[Pig]]),OR(ISNUMBER(FIND("gastro",C1824)),ISNUMBER(FIND("intesti",C1824)),ISNUMBER(FIND("stomach",C1824))),"NA")</f>
        <v>NA</v>
      </c>
      <c r="AX1824" t="str">
        <f>IF(OR(Table1[[#This Row],[Rodents]],Table1[[#This Row],[Human]],Table1[[#This Row],[Pig]]),NOT(OR(AQ1824,AR1824,AS1824,AT1824,AU1824,AV1824,AW1824)),"NA")</f>
        <v>NA</v>
      </c>
      <c r="AY1824" t="b">
        <f>OR(ISNUMBER(FIND("SWCNT",C1824)),ISNUMBER(FIND("SWNT",C1824)),ISNUMBER(FIND("single-wall",C1824)),ISNUMBER(FIND("single wall",C1824)),ISNUMBER(FIND("Single wall",C1824)),ISNUMBER(FIND("Single-wall",C1824)),ISNUMBER(FIND("SWCNT",B1824)),ISNUMBER(FIND("SWNT",B1824)),ISNUMBER(FIND("single-wall",B1824)),ISNUMBER(FIND("single wall",B1824)),ISNUMBER(FIND("Single-wall",B1824)),ISNUMBER(FIND("Single wall",B1824)))</f>
        <v>1</v>
      </c>
      <c r="AZ1824" t="b">
        <f>OR(ISNUMBER(FIND("MWCNT",C1824)),ISNUMBER(FIND("MWNT",C1824)),ISNUMBER(FIND("multi-wall",C1824)),ISNUMBER(FIND("multi wall",C1824)),ISNUMBER(FIND("multiwall",C1824)),ISNUMBER(FIND("Multi-wall",C1824)),ISNUMBER(FIND("Multi wall",C1824)),ISNUMBER(FIND("Multiwall",C1824)),ISNUMBER(FIND("MWCNT",B1824)),ISNUMBER(FIND("MWNT",B1824)),ISNUMBER(FIND("multi-wall",B1824)),ISNUMBER(FIND("multi wall",B1824)),ISNUMBER(FIND("multiwall",B1824)),ISNUMBER(FIND("Multi-wall",B1824)),ISNUMBER(FIND("Multi wall",B1824)),ISNUMBER(FIND("Multiwall",B1824)),ISNUMBER(FIND("Double-wall",B1824)),ISNUMBER(FIND("Double wall",B1824)),ISNUMBER(FIND("Doublewall",B1824)),ISNUMBER(FIND("double-wall",B1824)),ISNUMBER(FIND("double wall",B1824)),ISNUMBER(FIND("doublewall",B1824)))</f>
        <v>0</v>
      </c>
      <c r="BA1824" t="b">
        <f>AND(Table1[[#This Row],[SWCNT]],Table1[[#This Row],[MWCNT]])</f>
        <v>0</v>
      </c>
      <c r="BB1824" t="b">
        <f>IF(Table1[[#This Row],[SWCNT]]=TRUE,FALSE,IF(Table1[[#This Row],[MWCNT]]=TRUE,FALSE,TRUE))</f>
        <v>0</v>
      </c>
      <c r="BC1824" s="18"/>
    </row>
    <row r="1825" spans="1:55" ht="259">
      <c r="A1825" t="s">
        <v>5463</v>
      </c>
      <c r="B1825" s="2" t="s">
        <v>5466</v>
      </c>
      <c r="C1825" s="16" t="s">
        <v>5469</v>
      </c>
      <c r="D1825" s="17" t="s">
        <v>5192</v>
      </c>
      <c r="E1825" s="2">
        <v>2009</v>
      </c>
      <c r="F1825" t="b">
        <f>OR(ISNUMBER(FIND("cytotoxic",C1825)),ISNUMBER(FIND("Cytotoxic",C1825)),ISNUMBER(FIND("cellular toxicity",C1825)),ISNUMBER(FIND("cell death",C1825)),ISNUMBER(FIND("viable",C1825)),ISNUMBER(FIND("phytotoxic",C1825)),ISNUMBER(FIND("acute toxicity",C1825)),ISNUMBER(FIND("MTT",C1825)),ISNUMBER(FIND("survival",C1825)),ISNUMBER(FIND("prolifer",C1825)),ISNUMBER(FIND("apoptosis",C1825)),ISNUMBER(FIND("neurotoxic",C1825)),ISNUMBER(FIND("  lysis ",C1825)),ISNUMBER(FIND("necrosis",C1825)),ISNUMBER(FIND("cellular death",C1825))*3,ISNUMBER(FIND("LDH",C1825)),ISNUMBER(FIND("Acute toxicity",C1825)))</f>
        <v>0</v>
      </c>
      <c r="G1825" t="b">
        <f>OR(ISNUMBER(FIND("genotoxic",C1825)),ISNUMBER(FIND("genotoxicity",C1825)),ISNUMBER(FIND("DNA damage",C1825)),ISNUMBER(FIND("DNA",C1825)),ISNUMBER(FIND("RNA",C1825)),ISNUMBER(FIND("mesothelioma",C1825)),ISNUMBER(FIND("carcino",C1825)),ISNUMBER(FIND("mutagen",C1825)),ISNUMBER(FIND("genetic",C1825)))</f>
        <v>1</v>
      </c>
      <c r="H1825" t="b">
        <f>OR(ISNUMBER(FIND("inflammatory",C1825)),ISNUMBER(FIND("inflamm",C1825)))</f>
        <v>0</v>
      </c>
      <c r="I1825" t="b">
        <f>OR(ISNUMBER(FIND("immune",C1825)),ISNUMBER(FIND("immunological",C1825)),ISNUMBER(FIND("interleuk",C1825)),ISNUMBER(FIND("platelet activation",C1825)),ISNUMBER(FIND("monocyte",C1825)),ISNUMBER(FIND("leukocyte",C1825)),ISNUMBER(FIND("cytokine",C1825)),ISNUMBER(FIND("CD4",C1825)),ISNUMBER(FIND("CD8",C1825)),ISNUMBER(FIND("T-cell",C1825)))</f>
        <v>0</v>
      </c>
      <c r="J1825" t="b">
        <f>OR(ISNUMBER(FIND("reactive oxygen",C1825)),ISNUMBER(FIND("ROS",C1825)),ISNUMBER(FIND("free radical",C1825)),ISNUMBER(FIND("oxidative stress",C1825)),ISNUMBER(FIND("peroxid",C1825)),ISNUMBER(FIND("oxidative",C1825)),ISNUMBER(FIND("antioxid",C1825)))</f>
        <v>1</v>
      </c>
      <c r="K1825" t="b">
        <f>OR(ISNUMBER(FIND("autophag",C1825)))</f>
        <v>0</v>
      </c>
      <c r="L1825" t="b">
        <f>OR(ISNUMBER(FIND("morpholog",C1825)))</f>
        <v>0</v>
      </c>
      <c r="M1825" t="b">
        <f>OR(ISNUMBER(FIND("fibrosis",C1825)),ISNUMBER(FIND("Fibrosis",C1825)),ISNUMBER(FIND("fibrot",C1825)))</f>
        <v>0</v>
      </c>
      <c r="N1825" t="b">
        <f>OR(ISNUMBER(FIND("offspring",C1825)),ISNUMBER(FIND("Parental",C1825)),ISNUMBER(FIND("parental",C1825)),ISNUMBER(FIND("germline",C1825)),ISNUMBER(FIND("reproduc",C1825)),ISNUMBER(FIND("embryo",C1825)))</f>
        <v>0</v>
      </c>
      <c r="O1825" t="b">
        <f>OR(ISNUMBER(FIND("metabol",C1825)),ISNUMBER(FIND("Metabol",C1825)),ISNUMBER(FIND("digest",C1825)),ISNUMBER(FIND("mitochon",C1825)))</f>
        <v>0</v>
      </c>
      <c r="P1825" t="b">
        <f>OR(ISNUMBER(FIND("ecotox",C1825)),ISNUMBER(FIND("Ecotox",B1825)),ISNUMBER(FIND("ecotox",B1825)),ISNUMBER(FIND("Ecotox",C1825)))</f>
        <v>0</v>
      </c>
      <c r="Q1825" t="b">
        <f>OR(ISNUMBER(FIND("Bioaccum",C1825)),ISNUMBER(FIND("bioaccum",C1825)),ISNUMBER(FIND("accum",C1825)))</f>
        <v>0</v>
      </c>
      <c r="R1825" t="b">
        <f>OR(ISNUMBER(FIND("Occupation",C1825)),ISNUMBER(FIND("occupation",C1825)),ISNUMBER(FIND("worker",C1825)),ISNUMBER(FIND("workforce",C1825)))</f>
        <v>0</v>
      </c>
      <c r="S1825" t="b">
        <f>NOT(OR(F1825,G1825,H1825,I1825,J1825,K1825,L1825,M1825,N1825,O1825,P1825,Q1825,R1825))</f>
        <v>0</v>
      </c>
      <c r="U1825" t="b">
        <f>OR(Table1[[#This Row],[Inflammation]],Table1[[#This Row],[Immune]])</f>
        <v>0</v>
      </c>
      <c r="V1825" t="b">
        <f>IF(OR(Table1[[#This Row],[Rodents]],Table1[[#This Row],[Human]],Table1[[#This Row],[Pig]]),OR(ISNUMBER(FIND("intratrach",C1825)),ISNUMBER(FIND("nasal ",C1825)),ISNUMBER(FIND("instill",C1825))),"NA")</f>
        <v>0</v>
      </c>
      <c r="W1825" t="b">
        <f>IF(OR(Table1[[#This Row],[Rodents]],Table1[[#This Row],[Human]],Table1[[#This Row],[Pig]]),OR(ISNUMBER(FIND("dermal",C1825)),ISNUMBER(FIND("skin ",C1825))),"NA")</f>
        <v>0</v>
      </c>
      <c r="X1825" t="b">
        <f>IF(OR(Table1[[#This Row],[Rodents]],Table1[[#This Row],[Human]],Table1[[#This Row],[Pig]]),OR(ISNUMBER(FIND("injected",C1825)),ISNUMBER(FIND("periton",C1825)),ISNUMBER(FIND("intrascrot",C1825))),"NA")</f>
        <v>0</v>
      </c>
      <c r="Y1825" t="b">
        <f>IF(OR(Table1[[#This Row],[Rodents]],Table1[[#This Row],[Human]],Table1[[#This Row],[Pig]]),NOT(OR(Table1[[#This Row],[Inhaled/Intratracheal/intranasal]],Table1[[#This Row],[Dermal]],Table1[[#This Row],[Injected]])),"NA")</f>
        <v>1</v>
      </c>
      <c r="AA1825" t="b">
        <f>OR(ISNUMBER(FIND("fish ",C1825)),ISNUMBER(FIND("Fish ",C1825)),ISNUMBER(FIND("aquatic",C1825)),ISNUMBER(FIND("daphnids",C1825)),ISNUMBER(FIND("Carcinus maenas",C1825)),ISNUMBER(FIND("Daphnia",C1825)),ISNUMBER(FIND("Ruditapes philippinarum",C1825)),ISNUMBER(FIND("daphnia",C1825)),ISNUMBER(FIND("marine",C1825)),ISNUMBER(FIND("mussel",C1825)),ISNUMBER(FIND("algae",C1825)),ISNUMBER(FIND("Donax faba",C1825)),ISNUMBER(FIND("estuarine",C1825)),ISNUMBER(FIND("snail",C1825)),ISNUMBER(FIND("Prorocentrum donghaiense",C1825)) )</f>
        <v>0</v>
      </c>
      <c r="AB1825" t="b">
        <f>OR(ISNUMBER(FIND(" rat ",C1825)),ISNUMBER(FIND(" rats ",C1825)),ISNUMBER(FIND(" Rats ",C1825)),ISNUMBER(FIND(" Rat ",C1825)),ISNUMBER(FIND(" rat.",C1825)),ISNUMBER(FIND(" rats.",C1825)),ISNUMBER(FIND("mouse",C1825)),ISNUMBER(FIND("mice",C1825)), ISNUMBER(FIND(" Mice",C1825)))</f>
        <v>1</v>
      </c>
      <c r="AC1825" t="b">
        <f>OR(ISNUMBER(FIND(" cell ",C1825)),ISNUMBER(FIND("fibroblast",C1825)),ISNUMBER(FIND("macrophage",C1825)),ISNUMBER(FIND("epithelial",C1825)),ISNUMBER(FIND("endothelial",C1825)),ISNUMBER(FIND("neuron",C1825)),ISNUMBER(FIND(" cells ",C1825)),ISNUMBER(FIND("RBC",C1825)),ISNUMBER(FIND("mitochond",C1825)),ISNUMBER(FIND("adipocyte",C1825)),ISNUMBER(FIND("osteo",C1825)),ISNUMBER(FIND("keratin",C1825)),ISNUMBER(FIND(" cell's ",C1825)),ISNUMBER(FIND("eukary",C1825)),ISNUMBER(FIND("sperm",C1825)))</f>
        <v>0</v>
      </c>
      <c r="AD1825" t="b">
        <f>OR(ISNUMBER(FIND("human",B1825)),ISNUMBER(FIND("workers",B1825)),ISNUMBER(FIND("workforces",B1825)),ISNUMBER(FIND("occupational",B1825)),ISNUMBER(FIND("Case report",B1825)),ISNUMBER(FIND("Workplaces",B1825)),ISNUMBER(FIND("worker",B1825)))</f>
        <v>0</v>
      </c>
      <c r="AE1825" t="b">
        <f>OR(ISNUMBER(FIND(" plant ",C1825)),ISNUMBER(FIND("Plant ",C1825)),ISNUMBER(FIND("tomato",C1825)),ISNUMBER(FIND("plants",C1825)),ISNUMBER(FIND("Plants",C1825)),ISNUMBER(FIND("algae",C1825)),ISNUMBER(FIND("lettuce",C1825)),ISNUMBER(FIND("green gram sprouts ",C1825)),ISNUMBER(FIND("Cucurbita pepo",C1825)),ISNUMBER(FIND("bean ",C1825)),ISNUMBER(FIND("chloroplast",C1825)),ISNUMBER(FIND("chlorophyll",C1825)),ISNUMBER(FIND("seedling",C1825)),ISNUMBER(FIND("canola",C1825)),ISNUMBER(FIND("shoot",C1825)),ISNUMBER(FIND("photosynthes",C1825)),ISNUMBER(FIND(" leaves ",C1825)),,ISNUMBER(FIND("agriculture",C1825)),ISNUMBER(FIND(" crops ",C1825)))</f>
        <v>0</v>
      </c>
      <c r="AF1825" t="b">
        <f>OR(ISNUMBER(FIND("bacteria",C1825)),ISNUMBER(FIND("Bacteria",C1825)),ISNUMBER(FIND("Bacterium",C1825)),ISNUMBER(FIND("bacterium",C1825)),ISNUMBER(FIND(" coli ",C1825)))</f>
        <v>0</v>
      </c>
      <c r="AG1825" t="b">
        <f>OR(ISNUMBER(FIND("fungi",C1825)),ISNUMBER(FIND("Fungi",C1825)),ISNUMBER(FIND("fungus",C1825)),ISNUMBER(FIND("Fungus",C1825)),ISNUMBER(FIND("mushroom",C1825)),ISNUMBER(FIND("Mushroom",C1825)),ISNUMBER(FIND(" mold ",C1825)))</f>
        <v>0</v>
      </c>
      <c r="AH1825" t="b">
        <f>OR(ISNUMBER(FIND("Pig ",C1825)),ISNUMBER(FIND("pig ",C1825)),ISNUMBER(FIND("Pigs ",C1825)),ISNUMBER(FIND("pigs ",C1825)))</f>
        <v>0</v>
      </c>
      <c r="AI1825" t="b">
        <f>OR(ISNUMBER(FIND(" C. elegans",C1825)),ISNUMBER(FIND("Caenorhabditis elegans",C1825)),ISNUMBER(FIND("earthworms",C1825)),ISNUMBER(FIND(" Ficopomatus enigmaticus",C1825)),ISNUMBER(FIND("larva",C1825)),ISNUMBER(FIND("Lumbriculus variegatus",C1825)),ISNUMBER(FIND("nematode",C1825)))</f>
        <v>0</v>
      </c>
      <c r="AJ1825" t="b">
        <f>NOT(OR(AA1825,AB1825,AC1825,AD1825,AE1825,AF1825,AG1825,AH1825,AI1825))</f>
        <v>0</v>
      </c>
      <c r="AL1825" t="b">
        <f>OR(AA1825,AB1825,AD1825,AE1825,AF1825,AG1825,AH1825,AI1825)</f>
        <v>1</v>
      </c>
      <c r="AM1825" t="b">
        <f>IF(Table1[[#This Row],[In vivo?]],IF(Table1[[#This Row],[Cell]],FALSE,TRUE),FALSE)</f>
        <v>1</v>
      </c>
      <c r="AN1825" t="b">
        <f>AND(AC1825,AL1825)</f>
        <v>0</v>
      </c>
      <c r="AO1825" t="b">
        <f>IF(Table1[[#This Row],[Cell]],IF(Table1[[#This Row],[In vivo?]],FALSE,TRUE),FALSE)</f>
        <v>0</v>
      </c>
      <c r="AP1825" t="b">
        <f>NOT(OR(Table1[[#This Row],[In vivo?]],Table1[[#This Row],[Only in Cell]]))</f>
        <v>0</v>
      </c>
      <c r="AQ1825" t="b">
        <f>IF(OR(Table1[[#This Row],[Rodents]],Table1[[#This Row],[Human]],Table1[[#This Row],[Pig]]),OR(ISNUMBER(FIND("pulmonary",C1825)),ISNUMBER(FIND("lung",C1825))),"NA")</f>
        <v>1</v>
      </c>
      <c r="AR1825" t="b">
        <f>IF(OR(Table1[[#This Row],[Rodents]],Table1[[#This Row],[Human]],Table1[[#This Row],[Pig]]),OR(ISNUMBER(FIND("skin",C1825)),ISNUMBER(FIND("dermal",C1825))),"NA")</f>
        <v>0</v>
      </c>
      <c r="AS1825" t="b">
        <f>IF(OR(Table1[[#This Row],[Rodents]],Table1[[#This Row],[Human]],Table1[[#This Row],[Pig]]),OR(ISNUMBER(FIND("liver",C1825)),ISNUMBER(FIND("hepat",C1825))),"NA")</f>
        <v>1</v>
      </c>
      <c r="AT1825" t="b">
        <f>IF(OR(Table1[[#This Row],[Rodents]],Table1[[#This Row],[Human]],Table1[[#This Row],[Pig]]),OR(ISNUMBER(FIND("kidney",C1825)),ISNUMBER(FIND("neph",C1825))),"NA")</f>
        <v>0</v>
      </c>
      <c r="AU1825" t="b">
        <f>IF(OR(Table1[[#This Row],[Rodents]],Table1[[#This Row],[Human]],Table1[[#This Row],[Pig]]),OR(ISNUMBER(FIND("brain",C1825)),ISNUMBER(FIND("neur",C1825)),ISNUMBER(FIND("nerv",C1825))),"NA")</f>
        <v>0</v>
      </c>
      <c r="AV1825" t="b">
        <f>IF(OR(Table1[[#This Row],[Rodents]],Table1[[#This Row],[Human]],Table1[[#This Row],[Pig]]),OR(ISNUMBER(FIND("heart",C1825)),ISNUMBER(FIND("cardi",C1825))),"NA")</f>
        <v>0</v>
      </c>
      <c r="AW1825" t="b">
        <f>IF(OR(Table1[[#This Row],[Rodents]],Table1[[#This Row],[Human]],Table1[[#This Row],[Pig]]),OR(ISNUMBER(FIND("gastro",C1825)),ISNUMBER(FIND("intesti",C1825)),ISNUMBER(FIND("stomach",C1825))),"NA")</f>
        <v>0</v>
      </c>
      <c r="AX1825" t="b">
        <f>IF(OR(Table1[[#This Row],[Rodents]],Table1[[#This Row],[Human]],Table1[[#This Row],[Pig]]),NOT(OR(AQ1825,AR1825,AS1825,AT1825,AU1825,AV1825,AW1825)),"NA")</f>
        <v>0</v>
      </c>
      <c r="AY1825" t="b">
        <f>OR(ISNUMBER(FIND("SWCNT",C1825)),ISNUMBER(FIND("SWNT",C1825)),ISNUMBER(FIND("single-wall",C1825)),ISNUMBER(FIND("single wall",C1825)),ISNUMBER(FIND("Single wall",C1825)),ISNUMBER(FIND("Single-wall",C1825)),ISNUMBER(FIND("SWCNT",B1825)),ISNUMBER(FIND("SWNT",B1825)),ISNUMBER(FIND("single-wall",B1825)),ISNUMBER(FIND("single wall",B1825)),ISNUMBER(FIND("Single-wall",B1825)),ISNUMBER(FIND("Single wall",B1825)))</f>
        <v>1</v>
      </c>
      <c r="AZ1825" t="b">
        <f>OR(ISNUMBER(FIND("MWCNT",C1825)),ISNUMBER(FIND("MWNT",C1825)),ISNUMBER(FIND("multi-wall",C1825)),ISNUMBER(FIND("multi wall",C1825)),ISNUMBER(FIND("multiwall",C1825)),ISNUMBER(FIND("Multi-wall",C1825)),ISNUMBER(FIND("Multi wall",C1825)),ISNUMBER(FIND("Multiwall",C1825)),ISNUMBER(FIND("MWCNT",B1825)),ISNUMBER(FIND("MWNT",B1825)),ISNUMBER(FIND("multi-wall",B1825)),ISNUMBER(FIND("multi wall",B1825)),ISNUMBER(FIND("multiwall",B1825)),ISNUMBER(FIND("Multi-wall",B1825)),ISNUMBER(FIND("Multi wall",B1825)),ISNUMBER(FIND("Multiwall",B1825)),ISNUMBER(FIND("Double-wall",B1825)),ISNUMBER(FIND("Double wall",B1825)),ISNUMBER(FIND("Doublewall",B1825)),ISNUMBER(FIND("double-wall",B1825)),ISNUMBER(FIND("double wall",B1825)),ISNUMBER(FIND("doublewall",B1825)))</f>
        <v>0</v>
      </c>
      <c r="BA1825" t="b">
        <f>AND(Table1[[#This Row],[SWCNT]],Table1[[#This Row],[MWCNT]])</f>
        <v>0</v>
      </c>
      <c r="BB1825" t="b">
        <f>IF(Table1[[#This Row],[SWCNT]]=TRUE,FALSE,IF(Table1[[#This Row],[MWCNT]]=TRUE,FALSE,TRUE))</f>
        <v>0</v>
      </c>
      <c r="BC1825" s="18"/>
    </row>
    <row r="1826" spans="1:55" ht="203.5">
      <c r="A1826" t="s">
        <v>5464</v>
      </c>
      <c r="B1826" s="2" t="s">
        <v>5467</v>
      </c>
      <c r="C1826" s="16" t="s">
        <v>5470</v>
      </c>
      <c r="D1826" s="17" t="s">
        <v>5472</v>
      </c>
      <c r="E1826" s="2">
        <v>2009</v>
      </c>
      <c r="F1826" t="b">
        <f>OR(ISNUMBER(FIND("cytotoxic",C1826)),ISNUMBER(FIND("Cytotoxic",C1826)),ISNUMBER(FIND("cellular toxicity",C1826)),ISNUMBER(FIND("cell death",C1826)),ISNUMBER(FIND("viable",C1826)),ISNUMBER(FIND("phytotoxic",C1826)),ISNUMBER(FIND("acute toxicity",C1826)),ISNUMBER(FIND("MTT",C1826)),ISNUMBER(FIND("survival",C1826)),ISNUMBER(FIND("prolifer",C1826)),ISNUMBER(FIND("apoptosis",C1826)),ISNUMBER(FIND("neurotoxic",C1826)),ISNUMBER(FIND("  lysis ",C1826)),ISNUMBER(FIND("necrosis",C1826)),ISNUMBER(FIND("cellular death",C1826))*3,ISNUMBER(FIND("LDH",C1826)),ISNUMBER(FIND("Acute toxicity",C1826)))</f>
        <v>1</v>
      </c>
      <c r="G1826" t="b">
        <f>OR(ISNUMBER(FIND("genotoxic",C1826)),ISNUMBER(FIND("genotoxicity",C1826)),ISNUMBER(FIND("DNA damage",C1826)),ISNUMBER(FIND("DNA",C1826)),ISNUMBER(FIND("RNA",C1826)),ISNUMBER(FIND("mesothelioma",C1826)),ISNUMBER(FIND("carcino",C1826)),ISNUMBER(FIND("mutagen",C1826)),ISNUMBER(FIND("genetic",C1826)))</f>
        <v>0</v>
      </c>
      <c r="H1826" t="b">
        <f>OR(ISNUMBER(FIND("inflammatory",C1826)),ISNUMBER(FIND("inflamm",C1826)))</f>
        <v>0</v>
      </c>
      <c r="I1826" t="b">
        <f>OR(ISNUMBER(FIND("immune",C1826)),ISNUMBER(FIND("immunological",C1826)),ISNUMBER(FIND("interleuk",C1826)),ISNUMBER(FIND("platelet activation",C1826)),ISNUMBER(FIND("monocyte",C1826)),ISNUMBER(FIND("leukocyte",C1826)),ISNUMBER(FIND("cytokine",C1826)),ISNUMBER(FIND("CD4",C1826)),ISNUMBER(FIND("CD8",C1826)),ISNUMBER(FIND("T-cell",C1826)))</f>
        <v>0</v>
      </c>
      <c r="J1826" t="b">
        <f>OR(ISNUMBER(FIND("reactive oxygen",C1826)),ISNUMBER(FIND("ROS",C1826)),ISNUMBER(FIND("free radical",C1826)),ISNUMBER(FIND("oxidative stress",C1826)),ISNUMBER(FIND("peroxid",C1826)),ISNUMBER(FIND("oxidative",C1826)),ISNUMBER(FIND("antioxid",C1826)))</f>
        <v>0</v>
      </c>
      <c r="K1826" t="b">
        <f>OR(ISNUMBER(FIND("autophag",C1826)))</f>
        <v>0</v>
      </c>
      <c r="L1826" t="b">
        <f>OR(ISNUMBER(FIND("morpholog",C1826)))</f>
        <v>0</v>
      </c>
      <c r="M1826" t="b">
        <f>OR(ISNUMBER(FIND("fibrosis",C1826)),ISNUMBER(FIND("Fibrosis",C1826)),ISNUMBER(FIND("fibrot",C1826)))</f>
        <v>0</v>
      </c>
      <c r="N1826" t="b">
        <f>OR(ISNUMBER(FIND("offspring",C1826)),ISNUMBER(FIND("Parental",C1826)),ISNUMBER(FIND("parental",C1826)),ISNUMBER(FIND("germline",C1826)),ISNUMBER(FIND("reproduc",C1826)),ISNUMBER(FIND("embryo",C1826)))</f>
        <v>0</v>
      </c>
      <c r="O1826" t="b">
        <f>OR(ISNUMBER(FIND("metabol",C1826)),ISNUMBER(FIND("Metabol",C1826)),ISNUMBER(FIND("digest",C1826)),ISNUMBER(FIND("mitochon",C1826)))</f>
        <v>0</v>
      </c>
      <c r="P1826" t="b">
        <f>OR(ISNUMBER(FIND("ecotox",C1826)),ISNUMBER(FIND("Ecotox",B1826)),ISNUMBER(FIND("ecotox",B1826)),ISNUMBER(FIND("Ecotox",C1826)))</f>
        <v>0</v>
      </c>
      <c r="Q1826" t="b">
        <f>OR(ISNUMBER(FIND("Bioaccum",C1826)),ISNUMBER(FIND("bioaccum",C1826)),ISNUMBER(FIND("accum",C1826)))</f>
        <v>0</v>
      </c>
      <c r="R1826" t="b">
        <f>OR(ISNUMBER(FIND("Occupation",C1826)),ISNUMBER(FIND("occupation",C1826)),ISNUMBER(FIND("worker",C1826)),ISNUMBER(FIND("workforce",C1826)))</f>
        <v>0</v>
      </c>
      <c r="S1826" t="b">
        <f>NOT(OR(F1826,G1826,H1826,I1826,J1826,K1826,L1826,M1826,N1826,O1826,P1826,Q1826,R1826))</f>
        <v>0</v>
      </c>
      <c r="U1826" t="b">
        <f>OR(Table1[[#This Row],[Inflammation]],Table1[[#This Row],[Immune]])</f>
        <v>0</v>
      </c>
      <c r="V1826" t="str">
        <f>IF(OR(Table1[[#This Row],[Rodents]],Table1[[#This Row],[Human]],Table1[[#This Row],[Pig]]),OR(ISNUMBER(FIND("intratrach",C1826)),ISNUMBER(FIND("nasal ",C1826)),ISNUMBER(FIND("instill",C1826))),"NA")</f>
        <v>NA</v>
      </c>
      <c r="W1826" t="str">
        <f>IF(OR(Table1[[#This Row],[Rodents]],Table1[[#This Row],[Human]],Table1[[#This Row],[Pig]]),OR(ISNUMBER(FIND("dermal",C1826)),ISNUMBER(FIND("skin ",C1826))),"NA")</f>
        <v>NA</v>
      </c>
      <c r="X1826" t="str">
        <f>IF(OR(Table1[[#This Row],[Rodents]],Table1[[#This Row],[Human]],Table1[[#This Row],[Pig]]),OR(ISNUMBER(FIND("injected",C1826)),ISNUMBER(FIND("periton",C1826)),ISNUMBER(FIND("intrascrot",C1826))),"NA")</f>
        <v>NA</v>
      </c>
      <c r="Y1826" t="str">
        <f>IF(OR(Table1[[#This Row],[Rodents]],Table1[[#This Row],[Human]],Table1[[#This Row],[Pig]]),NOT(OR(Table1[[#This Row],[Inhaled/Intratracheal/intranasal]],Table1[[#This Row],[Dermal]],Table1[[#This Row],[Injected]])),"NA")</f>
        <v>NA</v>
      </c>
      <c r="AA1826" t="b">
        <f>OR(ISNUMBER(FIND("fish ",C1826)),ISNUMBER(FIND("Fish ",C1826)),ISNUMBER(FIND("aquatic",C1826)),ISNUMBER(FIND("daphnids",C1826)),ISNUMBER(FIND("Carcinus maenas",C1826)),ISNUMBER(FIND("Daphnia",C1826)),ISNUMBER(FIND("Ruditapes philippinarum",C1826)),ISNUMBER(FIND("daphnia",C1826)),ISNUMBER(FIND("marine",C1826)),ISNUMBER(FIND("mussel",C1826)),ISNUMBER(FIND("algae",C1826)),ISNUMBER(FIND("Donax faba",C1826)),ISNUMBER(FIND("estuarine",C1826)),ISNUMBER(FIND("snail",C1826)),ISNUMBER(FIND("Prorocentrum donghaiense",C1826)) )</f>
        <v>0</v>
      </c>
      <c r="AB1826" t="b">
        <f>OR(ISNUMBER(FIND(" rat ",C1826)),ISNUMBER(FIND(" rats ",C1826)),ISNUMBER(FIND(" Rats ",C1826)),ISNUMBER(FIND(" Rat ",C1826)),ISNUMBER(FIND(" rat.",C1826)),ISNUMBER(FIND(" rats.",C1826)),ISNUMBER(FIND("mouse",C1826)),ISNUMBER(FIND("mice",C1826)), ISNUMBER(FIND(" Mice",C1826)))</f>
        <v>0</v>
      </c>
      <c r="AC1826" t="b">
        <f>OR(ISNUMBER(FIND(" cell ",C1826)),ISNUMBER(FIND("fibroblast",C1826)),ISNUMBER(FIND("macrophage",C1826)),ISNUMBER(FIND("epithelial",C1826)),ISNUMBER(FIND("endothelial",C1826)),ISNUMBER(FIND("neuron",C1826)),ISNUMBER(FIND(" cells ",C1826)),ISNUMBER(FIND("RBC",C1826)),ISNUMBER(FIND("mitochond",C1826)),ISNUMBER(FIND("adipocyte",C1826)),ISNUMBER(FIND("osteo",C1826)),ISNUMBER(FIND("keratin",C1826)),ISNUMBER(FIND(" cell's ",C1826)),ISNUMBER(FIND("eukary",C1826)),ISNUMBER(FIND("sperm",C1826)))</f>
        <v>1</v>
      </c>
      <c r="AD1826" t="b">
        <f>OR(ISNUMBER(FIND("human",B1826)),ISNUMBER(FIND("workers",B1826)),ISNUMBER(FIND("workforces",B1826)),ISNUMBER(FIND("occupational",B1826)),ISNUMBER(FIND("Case report",B1826)),ISNUMBER(FIND("Workplaces",B1826)),ISNUMBER(FIND("worker",B1826)))</f>
        <v>0</v>
      </c>
      <c r="AE1826" t="b">
        <f>OR(ISNUMBER(FIND(" plant ",C1826)),ISNUMBER(FIND("Plant ",C1826)),ISNUMBER(FIND("tomato",C1826)),ISNUMBER(FIND("plants",C1826)),ISNUMBER(FIND("Plants",C1826)),ISNUMBER(FIND("algae",C1826)),ISNUMBER(FIND("lettuce",C1826)),ISNUMBER(FIND("green gram sprouts ",C1826)),ISNUMBER(FIND("Cucurbita pepo",C1826)),ISNUMBER(FIND("bean ",C1826)),ISNUMBER(FIND("chloroplast",C1826)),ISNUMBER(FIND("chlorophyll",C1826)),ISNUMBER(FIND("seedling",C1826)),ISNUMBER(FIND("canola",C1826)),ISNUMBER(FIND("shoot",C1826)),ISNUMBER(FIND("photosynthes",C1826)),ISNUMBER(FIND(" leaves ",C1826)),,ISNUMBER(FIND("agriculture",C1826)),ISNUMBER(FIND(" crops ",C1826)))</f>
        <v>0</v>
      </c>
      <c r="AF1826" t="b">
        <f>OR(ISNUMBER(FIND("bacteria",C1826)),ISNUMBER(FIND("Bacteria",C1826)),ISNUMBER(FIND("Bacterium",C1826)),ISNUMBER(FIND("bacterium",C1826)),ISNUMBER(FIND(" coli ",C1826)))</f>
        <v>0</v>
      </c>
      <c r="AG1826" t="b">
        <f>OR(ISNUMBER(FIND("fungi",C1826)),ISNUMBER(FIND("Fungi",C1826)),ISNUMBER(FIND("fungus",C1826)),ISNUMBER(FIND("Fungus",C1826)),ISNUMBER(FIND("mushroom",C1826)),ISNUMBER(FIND("Mushroom",C1826)),ISNUMBER(FIND(" mold ",C1826)))</f>
        <v>0</v>
      </c>
      <c r="AH1826" t="b">
        <f>OR(ISNUMBER(FIND("Pig ",C1826)),ISNUMBER(FIND("pig ",C1826)),ISNUMBER(FIND("Pigs ",C1826)),ISNUMBER(FIND("pigs ",C1826)))</f>
        <v>0</v>
      </c>
      <c r="AI1826" t="b">
        <f>OR(ISNUMBER(FIND(" C. elegans",C1826)),ISNUMBER(FIND("Caenorhabditis elegans",C1826)),ISNUMBER(FIND("earthworms",C1826)),ISNUMBER(FIND(" Ficopomatus enigmaticus",C1826)),ISNUMBER(FIND("larva",C1826)),ISNUMBER(FIND("Lumbriculus variegatus",C1826)),ISNUMBER(FIND("nematode",C1826)))</f>
        <v>0</v>
      </c>
      <c r="AJ1826" t="b">
        <f>NOT(OR(AA1826,AB1826,AC1826,AD1826,AE1826,AF1826,AG1826,AH1826,AI1826))</f>
        <v>0</v>
      </c>
      <c r="AL1826" t="b">
        <f>OR(AA1826,AB1826,AD1826,AE1826,AF1826,AG1826,AH1826,AI1826)</f>
        <v>0</v>
      </c>
      <c r="AM1826" t="b">
        <f>IF(Table1[[#This Row],[In vivo?]],IF(Table1[[#This Row],[Cell]],FALSE,TRUE),FALSE)</f>
        <v>0</v>
      </c>
      <c r="AN1826" t="b">
        <f>AND(AC1826,AL1826)</f>
        <v>0</v>
      </c>
      <c r="AO1826" t="b">
        <f>IF(Table1[[#This Row],[Cell]],IF(Table1[[#This Row],[In vivo?]],FALSE,TRUE),FALSE)</f>
        <v>1</v>
      </c>
      <c r="AP1826" t="b">
        <f>NOT(OR(Table1[[#This Row],[In vivo?]],Table1[[#This Row],[Only in Cell]]))</f>
        <v>0</v>
      </c>
      <c r="AQ1826" t="str">
        <f>IF(OR(Table1[[#This Row],[Rodents]],Table1[[#This Row],[Human]],Table1[[#This Row],[Pig]]),OR(ISNUMBER(FIND("pulmonary",C1826)),ISNUMBER(FIND("lung",C1826))),"NA")</f>
        <v>NA</v>
      </c>
      <c r="AR1826" t="str">
        <f>IF(OR(Table1[[#This Row],[Rodents]],Table1[[#This Row],[Human]],Table1[[#This Row],[Pig]]),OR(ISNUMBER(FIND("skin",C1826)),ISNUMBER(FIND("dermal",C1826))),"NA")</f>
        <v>NA</v>
      </c>
      <c r="AS1826" t="str">
        <f>IF(OR(Table1[[#This Row],[Rodents]],Table1[[#This Row],[Human]],Table1[[#This Row],[Pig]]),OR(ISNUMBER(FIND("liver",C1826)),ISNUMBER(FIND("hepat",C1826))),"NA")</f>
        <v>NA</v>
      </c>
      <c r="AT1826" t="str">
        <f>IF(OR(Table1[[#This Row],[Rodents]],Table1[[#This Row],[Human]],Table1[[#This Row],[Pig]]),OR(ISNUMBER(FIND("kidney",C1826)),ISNUMBER(FIND("neph",C1826))),"NA")</f>
        <v>NA</v>
      </c>
      <c r="AU1826" t="str">
        <f>IF(OR(Table1[[#This Row],[Rodents]],Table1[[#This Row],[Human]],Table1[[#This Row],[Pig]]),OR(ISNUMBER(FIND("brain",C1826)),ISNUMBER(FIND("neur",C1826)),ISNUMBER(FIND("nerv",C1826))),"NA")</f>
        <v>NA</v>
      </c>
      <c r="AV1826" t="str">
        <f>IF(OR(Table1[[#This Row],[Rodents]],Table1[[#This Row],[Human]],Table1[[#This Row],[Pig]]),OR(ISNUMBER(FIND("heart",C1826)),ISNUMBER(FIND("cardi",C1826))),"NA")</f>
        <v>NA</v>
      </c>
      <c r="AW1826" t="str">
        <f>IF(OR(Table1[[#This Row],[Rodents]],Table1[[#This Row],[Human]],Table1[[#This Row],[Pig]]),OR(ISNUMBER(FIND("gastro",C1826)),ISNUMBER(FIND("intesti",C1826)),ISNUMBER(FIND("stomach",C1826))),"NA")</f>
        <v>NA</v>
      </c>
      <c r="AX1826" t="str">
        <f>IF(OR(Table1[[#This Row],[Rodents]],Table1[[#This Row],[Human]],Table1[[#This Row],[Pig]]),NOT(OR(AQ1826,AR1826,AS1826,AT1826,AU1826,AV1826,AW1826)),"NA")</f>
        <v>NA</v>
      </c>
      <c r="AY1826" t="b">
        <f>OR(ISNUMBER(FIND("SWCNT",C1826)),ISNUMBER(FIND("SWNT",C1826)),ISNUMBER(FIND("single-wall",C1826)),ISNUMBER(FIND("single wall",C1826)),ISNUMBER(FIND("Single wall",C1826)),ISNUMBER(FIND("Single-wall",C1826)),ISNUMBER(FIND("SWCNT",B1826)),ISNUMBER(FIND("SWNT",B1826)),ISNUMBER(FIND("single-wall",B1826)),ISNUMBER(FIND("single wall",B1826)),ISNUMBER(FIND("Single-wall",B1826)),ISNUMBER(FIND("Single wall",B1826)))</f>
        <v>1</v>
      </c>
      <c r="AZ1826" t="b">
        <f>OR(ISNUMBER(FIND("MWCNT",C1826)),ISNUMBER(FIND("MWNT",C1826)),ISNUMBER(FIND("multi-wall",C1826)),ISNUMBER(FIND("multi wall",C1826)),ISNUMBER(FIND("multiwall",C1826)),ISNUMBER(FIND("Multi-wall",C1826)),ISNUMBER(FIND("Multi wall",C1826)),ISNUMBER(FIND("Multiwall",C1826)),ISNUMBER(FIND("MWCNT",B1826)),ISNUMBER(FIND("MWNT",B1826)),ISNUMBER(FIND("multi-wall",B1826)),ISNUMBER(FIND("multi wall",B1826)),ISNUMBER(FIND("multiwall",B1826)),ISNUMBER(FIND("Multi-wall",B1826)),ISNUMBER(FIND("Multi wall",B1826)),ISNUMBER(FIND("Multiwall",B1826)),ISNUMBER(FIND("Double-wall",B1826)),ISNUMBER(FIND("Double wall",B1826)),ISNUMBER(FIND("Doublewall",B1826)),ISNUMBER(FIND("double-wall",B1826)),ISNUMBER(FIND("double wall",B1826)),ISNUMBER(FIND("doublewall",B1826)))</f>
        <v>0</v>
      </c>
      <c r="BA1826" t="b">
        <f>AND(Table1[[#This Row],[SWCNT]],Table1[[#This Row],[MWCNT]])</f>
        <v>0</v>
      </c>
      <c r="BB1826" t="b">
        <f>IF(Table1[[#This Row],[SWCNT]]=TRUE,FALSE,IF(Table1[[#This Row],[MWCNT]]=TRUE,FALSE,TRUE))</f>
        <v>0</v>
      </c>
      <c r="BC1826" s="18"/>
    </row>
    <row r="1827" spans="1:55" ht="111">
      <c r="A1827" t="s">
        <v>5480</v>
      </c>
      <c r="B1827" s="2" t="s">
        <v>5482</v>
      </c>
      <c r="C1827" s="16" t="s">
        <v>5484</v>
      </c>
      <c r="D1827" s="17" t="s">
        <v>653</v>
      </c>
      <c r="E1827" s="2">
        <v>2009</v>
      </c>
      <c r="F1827" t="b">
        <f>OR(ISNUMBER(FIND("cytotoxic",C1827)),ISNUMBER(FIND("Cytotoxic",C1827)),ISNUMBER(FIND("cellular toxicity",C1827)),ISNUMBER(FIND("cell death",C1827)),ISNUMBER(FIND("viable",C1827)),ISNUMBER(FIND("phytotoxic",C1827)),ISNUMBER(FIND("acute toxicity",C1827)),ISNUMBER(FIND("MTT",C1827)),ISNUMBER(FIND("survival",C1827)),ISNUMBER(FIND("prolifer",C1827)),ISNUMBER(FIND("apoptosis",C1827)),ISNUMBER(FIND("neurotoxic",C1827)),ISNUMBER(FIND("  lysis ",C1827)),ISNUMBER(FIND("necrosis",C1827)),ISNUMBER(FIND("cellular death",C1827))*3,ISNUMBER(FIND("LDH",C1827)),ISNUMBER(FIND("Acute toxicity",C1827)))</f>
        <v>1</v>
      </c>
      <c r="G1827" t="b">
        <f>OR(ISNUMBER(FIND("genotoxic",C1827)),ISNUMBER(FIND("genotoxicity",C1827)),ISNUMBER(FIND("DNA damage",C1827)),ISNUMBER(FIND("DNA",C1827)),ISNUMBER(FIND("RNA",C1827)),ISNUMBER(FIND("mesothelioma",C1827)),ISNUMBER(FIND("carcino",C1827)),ISNUMBER(FIND("mutagen",C1827)),ISNUMBER(FIND("genetic",C1827)))</f>
        <v>0</v>
      </c>
      <c r="H1827" t="b">
        <f>OR(ISNUMBER(FIND("inflammatory",C1827)),ISNUMBER(FIND("inflamm",C1827)))</f>
        <v>0</v>
      </c>
      <c r="I1827" t="b">
        <f>OR(ISNUMBER(FIND("immune",C1827)),ISNUMBER(FIND("immunological",C1827)),ISNUMBER(FIND("interleuk",C1827)),ISNUMBER(FIND("platelet activation",C1827)),ISNUMBER(FIND("monocyte",C1827)),ISNUMBER(FIND("leukocyte",C1827)),ISNUMBER(FIND("cytokine",C1827)),ISNUMBER(FIND("CD4",C1827)),ISNUMBER(FIND("CD8",C1827)),ISNUMBER(FIND("T-cell",C1827)))</f>
        <v>1</v>
      </c>
      <c r="J1827" t="b">
        <f>OR(ISNUMBER(FIND("reactive oxygen",C1827)),ISNUMBER(FIND("ROS",C1827)),ISNUMBER(FIND("free radical",C1827)),ISNUMBER(FIND("oxidative stress",C1827)),ISNUMBER(FIND("peroxid",C1827)),ISNUMBER(FIND("oxidative",C1827)),ISNUMBER(FIND("antioxid",C1827)))</f>
        <v>0</v>
      </c>
      <c r="K1827" t="b">
        <f>OR(ISNUMBER(FIND("autophag",C1827)))</f>
        <v>0</v>
      </c>
      <c r="L1827" t="b">
        <f>OR(ISNUMBER(FIND("morpholog",C1827)))</f>
        <v>0</v>
      </c>
      <c r="M1827" t="b">
        <f>OR(ISNUMBER(FIND("fibrosis",C1827)),ISNUMBER(FIND("Fibrosis",C1827)),ISNUMBER(FIND("fibrot",C1827)))</f>
        <v>0</v>
      </c>
      <c r="N1827" t="b">
        <f>OR(ISNUMBER(FIND("offspring",C1827)),ISNUMBER(FIND("Parental",C1827)),ISNUMBER(FIND("parental",C1827)),ISNUMBER(FIND("germline",C1827)),ISNUMBER(FIND("reproduc",C1827)),ISNUMBER(FIND("embryo",C1827)))</f>
        <v>0</v>
      </c>
      <c r="O1827" t="b">
        <f>OR(ISNUMBER(FIND("metabol",C1827)),ISNUMBER(FIND("Metabol",C1827)),ISNUMBER(FIND("digest",C1827)),ISNUMBER(FIND("mitochon",C1827)))</f>
        <v>0</v>
      </c>
      <c r="P1827" t="b">
        <f>OR(ISNUMBER(FIND("ecotox",C1827)),ISNUMBER(FIND("Ecotox",B1827)),ISNUMBER(FIND("ecotox",B1827)),ISNUMBER(FIND("Ecotox",C1827)))</f>
        <v>0</v>
      </c>
      <c r="Q1827" t="b">
        <f>OR(ISNUMBER(FIND("Bioaccum",C1827)),ISNUMBER(FIND("bioaccum",C1827)),ISNUMBER(FIND("accum",C1827)))</f>
        <v>0</v>
      </c>
      <c r="R1827" t="b">
        <f>OR(ISNUMBER(FIND("Occupation",C1827)),ISNUMBER(FIND("occupation",C1827)),ISNUMBER(FIND("worker",C1827)),ISNUMBER(FIND("workforce",C1827)))</f>
        <v>0</v>
      </c>
      <c r="S1827" t="b">
        <f>NOT(OR(F1827,G1827,H1827,I1827,J1827,K1827,L1827,M1827,N1827,O1827,P1827,Q1827,R1827))</f>
        <v>0</v>
      </c>
      <c r="U1827" t="b">
        <f>OR(Table1[[#This Row],[Inflammation]],Table1[[#This Row],[Immune]])</f>
        <v>1</v>
      </c>
      <c r="V1827" t="str">
        <f>IF(OR(Table1[[#This Row],[Rodents]],Table1[[#This Row],[Human]],Table1[[#This Row],[Pig]]),OR(ISNUMBER(FIND("intratrach",C1827)),ISNUMBER(FIND("nasal ",C1827)),ISNUMBER(FIND("instill",C1827))),"NA")</f>
        <v>NA</v>
      </c>
      <c r="W1827" t="str">
        <f>IF(OR(Table1[[#This Row],[Rodents]],Table1[[#This Row],[Human]],Table1[[#This Row],[Pig]]),OR(ISNUMBER(FIND("dermal",C1827)),ISNUMBER(FIND("skin ",C1827))),"NA")</f>
        <v>NA</v>
      </c>
      <c r="X1827" t="str">
        <f>IF(OR(Table1[[#This Row],[Rodents]],Table1[[#This Row],[Human]],Table1[[#This Row],[Pig]]),OR(ISNUMBER(FIND("injected",C1827)),ISNUMBER(FIND("periton",C1827)),ISNUMBER(FIND("intrascrot",C1827))),"NA")</f>
        <v>NA</v>
      </c>
      <c r="Y1827" t="str">
        <f>IF(OR(Table1[[#This Row],[Rodents]],Table1[[#This Row],[Human]],Table1[[#This Row],[Pig]]),NOT(OR(Table1[[#This Row],[Inhaled/Intratracheal/intranasal]],Table1[[#This Row],[Dermal]],Table1[[#This Row],[Injected]])),"NA")</f>
        <v>NA</v>
      </c>
      <c r="AA1827" t="b">
        <f>OR(ISNUMBER(FIND("fish ",C1827)),ISNUMBER(FIND("Fish ",C1827)),ISNUMBER(FIND("aquatic",C1827)),ISNUMBER(FIND("daphnids",C1827)),ISNUMBER(FIND("Carcinus maenas",C1827)),ISNUMBER(FIND("Daphnia",C1827)),ISNUMBER(FIND("Ruditapes philippinarum",C1827)),ISNUMBER(FIND("daphnia",C1827)),ISNUMBER(FIND("marine",C1827)),ISNUMBER(FIND("mussel",C1827)),ISNUMBER(FIND("algae",C1827)),ISNUMBER(FIND("Donax faba",C1827)),ISNUMBER(FIND("estuarine",C1827)),ISNUMBER(FIND("snail",C1827)),ISNUMBER(FIND("Prorocentrum donghaiense",C1827)) )</f>
        <v>0</v>
      </c>
      <c r="AB1827" t="b">
        <f>OR(ISNUMBER(FIND(" rat ",C1827)),ISNUMBER(FIND(" rats ",C1827)),ISNUMBER(FIND(" Rats ",C1827)),ISNUMBER(FIND(" Rat ",C1827)),ISNUMBER(FIND(" rat.",C1827)),ISNUMBER(FIND(" rats.",C1827)),ISNUMBER(FIND("mouse",C1827)),ISNUMBER(FIND("mice",C1827)), ISNUMBER(FIND(" Mice",C1827)))</f>
        <v>0</v>
      </c>
      <c r="AC1827" t="b">
        <f>OR(ISNUMBER(FIND(" cell ",C1827)),ISNUMBER(FIND("fibroblast",C1827)),ISNUMBER(FIND("macrophage",C1827)),ISNUMBER(FIND("epithelial",C1827)),ISNUMBER(FIND("endothelial",C1827)),ISNUMBER(FIND("neuron",C1827)),ISNUMBER(FIND(" cells ",C1827)),ISNUMBER(FIND("RBC",C1827)),ISNUMBER(FIND("mitochond",C1827)),ISNUMBER(FIND("adipocyte",C1827)),ISNUMBER(FIND("osteo",C1827)),ISNUMBER(FIND("keratin",C1827)),ISNUMBER(FIND(" cell's ",C1827)),ISNUMBER(FIND("eukary",C1827)),ISNUMBER(FIND("sperm",C1827)))</f>
        <v>1</v>
      </c>
      <c r="AD1827" t="b">
        <f>OR(ISNUMBER(FIND("human",B1827)),ISNUMBER(FIND("workers",B1827)),ISNUMBER(FIND("workforces",B1827)),ISNUMBER(FIND("occupational",B1827)),ISNUMBER(FIND("Case report",B1827)),ISNUMBER(FIND("Workplaces",B1827)),ISNUMBER(FIND("worker",B1827)))</f>
        <v>0</v>
      </c>
      <c r="AE1827" t="b">
        <f>OR(ISNUMBER(FIND(" plant ",C1827)),ISNUMBER(FIND("Plant ",C1827)),ISNUMBER(FIND("tomato",C1827)),ISNUMBER(FIND("plants",C1827)),ISNUMBER(FIND("Plants",C1827)),ISNUMBER(FIND("algae",C1827)),ISNUMBER(FIND("lettuce",C1827)),ISNUMBER(FIND("green gram sprouts ",C1827)),ISNUMBER(FIND("Cucurbita pepo",C1827)),ISNUMBER(FIND("bean ",C1827)),ISNUMBER(FIND("chloroplast",C1827)),ISNUMBER(FIND("chlorophyll",C1827)),ISNUMBER(FIND("seedling",C1827)),ISNUMBER(FIND("canola",C1827)),ISNUMBER(FIND("shoot",C1827)),ISNUMBER(FIND("photosynthes",C1827)),ISNUMBER(FIND(" leaves ",C1827)),,ISNUMBER(FIND("agriculture",C1827)),ISNUMBER(FIND(" crops ",C1827)))</f>
        <v>0</v>
      </c>
      <c r="AF1827" t="b">
        <f>OR(ISNUMBER(FIND("bacteria",C1827)),ISNUMBER(FIND("Bacteria",C1827)),ISNUMBER(FIND("Bacterium",C1827)),ISNUMBER(FIND("bacterium",C1827)),ISNUMBER(FIND(" coli ",C1827)))</f>
        <v>0</v>
      </c>
      <c r="AG1827" t="b">
        <f>OR(ISNUMBER(FIND("fungi",C1827)),ISNUMBER(FIND("Fungi",C1827)),ISNUMBER(FIND("fungus",C1827)),ISNUMBER(FIND("Fungus",C1827)),ISNUMBER(FIND("mushroom",C1827)),ISNUMBER(FIND("Mushroom",C1827)),ISNUMBER(FIND(" mold ",C1827)))</f>
        <v>0</v>
      </c>
      <c r="AH1827" t="b">
        <f>OR(ISNUMBER(FIND("Pig ",C1827)),ISNUMBER(FIND("pig ",C1827)),ISNUMBER(FIND("Pigs ",C1827)),ISNUMBER(FIND("pigs ",C1827)))</f>
        <v>0</v>
      </c>
      <c r="AI1827" t="b">
        <f>OR(ISNUMBER(FIND(" C. elegans",C1827)),ISNUMBER(FIND("Caenorhabditis elegans",C1827)),ISNUMBER(FIND("earthworms",C1827)),ISNUMBER(FIND(" Ficopomatus enigmaticus",C1827)),ISNUMBER(FIND("larva",C1827)),ISNUMBER(FIND("Lumbriculus variegatus",C1827)),ISNUMBER(FIND("nematode",C1827)))</f>
        <v>0</v>
      </c>
      <c r="AJ1827" t="b">
        <f>NOT(OR(AA1827,AB1827,AC1827,AD1827,AE1827,AF1827,AG1827,AH1827,AI1827))</f>
        <v>0</v>
      </c>
      <c r="AL1827" t="b">
        <f>OR(AA1827,AB1827,AD1827,AE1827,AF1827,AG1827,AH1827,AI1827)</f>
        <v>0</v>
      </c>
      <c r="AM1827" t="b">
        <f>IF(Table1[[#This Row],[In vivo?]],IF(Table1[[#This Row],[Cell]],FALSE,TRUE),FALSE)</f>
        <v>0</v>
      </c>
      <c r="AN1827" t="b">
        <f>AND(AC1827,AL1827)</f>
        <v>0</v>
      </c>
      <c r="AO1827" t="b">
        <f>IF(Table1[[#This Row],[Cell]],IF(Table1[[#This Row],[In vivo?]],FALSE,TRUE),FALSE)</f>
        <v>1</v>
      </c>
      <c r="AP1827" t="b">
        <f>NOT(OR(Table1[[#This Row],[In vivo?]],Table1[[#This Row],[Only in Cell]]))</f>
        <v>0</v>
      </c>
      <c r="AQ1827" t="str">
        <f>IF(OR(Table1[[#This Row],[Rodents]],Table1[[#This Row],[Human]],Table1[[#This Row],[Pig]]),OR(ISNUMBER(FIND("pulmonary",C1827)),ISNUMBER(FIND("lung",C1827))),"NA")</f>
        <v>NA</v>
      </c>
      <c r="AR1827" t="str">
        <f>IF(OR(Table1[[#This Row],[Rodents]],Table1[[#This Row],[Human]],Table1[[#This Row],[Pig]]),OR(ISNUMBER(FIND("skin",C1827)),ISNUMBER(FIND("dermal",C1827))),"NA")</f>
        <v>NA</v>
      </c>
      <c r="AS1827" t="str">
        <f>IF(OR(Table1[[#This Row],[Rodents]],Table1[[#This Row],[Human]],Table1[[#This Row],[Pig]]),OR(ISNUMBER(FIND("liver",C1827)),ISNUMBER(FIND("hepat",C1827))),"NA")</f>
        <v>NA</v>
      </c>
      <c r="AT1827" t="str">
        <f>IF(OR(Table1[[#This Row],[Rodents]],Table1[[#This Row],[Human]],Table1[[#This Row],[Pig]]),OR(ISNUMBER(FIND("kidney",C1827)),ISNUMBER(FIND("neph",C1827))),"NA")</f>
        <v>NA</v>
      </c>
      <c r="AU1827" t="str">
        <f>IF(OR(Table1[[#This Row],[Rodents]],Table1[[#This Row],[Human]],Table1[[#This Row],[Pig]]),OR(ISNUMBER(FIND("brain",C1827)),ISNUMBER(FIND("neur",C1827)),ISNUMBER(FIND("nerv",C1827))),"NA")</f>
        <v>NA</v>
      </c>
      <c r="AV1827" t="str">
        <f>IF(OR(Table1[[#This Row],[Rodents]],Table1[[#This Row],[Human]],Table1[[#This Row],[Pig]]),OR(ISNUMBER(FIND("heart",C1827)),ISNUMBER(FIND("cardi",C1827))),"NA")</f>
        <v>NA</v>
      </c>
      <c r="AW1827" t="str">
        <f>IF(OR(Table1[[#This Row],[Rodents]],Table1[[#This Row],[Human]],Table1[[#This Row],[Pig]]),OR(ISNUMBER(FIND("gastro",C1827)),ISNUMBER(FIND("intesti",C1827)),ISNUMBER(FIND("stomach",C1827))),"NA")</f>
        <v>NA</v>
      </c>
      <c r="AX1827" t="str">
        <f>IF(OR(Table1[[#This Row],[Rodents]],Table1[[#This Row],[Human]],Table1[[#This Row],[Pig]]),NOT(OR(AQ1827,AR1827,AS1827,AT1827,AU1827,AV1827,AW1827)),"NA")</f>
        <v>NA</v>
      </c>
      <c r="AY1827" t="b">
        <f>OR(ISNUMBER(FIND("SWCNT",C1827)),ISNUMBER(FIND("SWNT",C1827)),ISNUMBER(FIND("single-wall",C1827)),ISNUMBER(FIND("single wall",C1827)),ISNUMBER(FIND("Single wall",C1827)),ISNUMBER(FIND("Single-wall",C1827)),ISNUMBER(FIND("SWCNT",B1827)),ISNUMBER(FIND("SWNT",B1827)),ISNUMBER(FIND("single-wall",B1827)),ISNUMBER(FIND("single wall",B1827)),ISNUMBER(FIND("Single-wall",B1827)),ISNUMBER(FIND("Single wall",B1827)))</f>
        <v>0</v>
      </c>
      <c r="AZ1827" t="b">
        <f>OR(ISNUMBER(FIND("MWCNT",C1827)),ISNUMBER(FIND("MWNT",C1827)),ISNUMBER(FIND("multi-wall",C1827)),ISNUMBER(FIND("multi wall",C1827)),ISNUMBER(FIND("multiwall",C1827)),ISNUMBER(FIND("Multi-wall",C1827)),ISNUMBER(FIND("Multi wall",C1827)),ISNUMBER(FIND("Multiwall",C1827)),ISNUMBER(FIND("MWCNT",B1827)),ISNUMBER(FIND("MWNT",B1827)),ISNUMBER(FIND("multi-wall",B1827)),ISNUMBER(FIND("multi wall",B1827)),ISNUMBER(FIND("multiwall",B1827)),ISNUMBER(FIND("Multi-wall",B1827)),ISNUMBER(FIND("Multi wall",B1827)),ISNUMBER(FIND("Multiwall",B1827)),ISNUMBER(FIND("Double-wall",B1827)),ISNUMBER(FIND("Double wall",B1827)),ISNUMBER(FIND("Doublewall",B1827)),ISNUMBER(FIND("double-wall",B1827)),ISNUMBER(FIND("double wall",B1827)),ISNUMBER(FIND("doublewall",B1827)))</f>
        <v>1</v>
      </c>
      <c r="BA1827" t="b">
        <f>AND(Table1[[#This Row],[SWCNT]],Table1[[#This Row],[MWCNT]])</f>
        <v>0</v>
      </c>
      <c r="BB1827" t="b">
        <f>IF(Table1[[#This Row],[SWCNT]]=TRUE,FALSE,IF(Table1[[#This Row],[MWCNT]]=TRUE,FALSE,TRUE))</f>
        <v>0</v>
      </c>
      <c r="BC1827" s="18"/>
    </row>
    <row r="1828" spans="1:55" ht="314.5">
      <c r="A1828" t="s">
        <v>5491</v>
      </c>
      <c r="B1828" s="2" t="s">
        <v>5493</v>
      </c>
      <c r="C1828" s="16" t="s">
        <v>5495</v>
      </c>
      <c r="D1828" s="17" t="s">
        <v>924</v>
      </c>
      <c r="E1828" s="2">
        <v>2009</v>
      </c>
      <c r="F1828" t="b">
        <f>OR(ISNUMBER(FIND("cytotoxic",C1828)),ISNUMBER(FIND("Cytotoxic",C1828)),ISNUMBER(FIND("cellular toxicity",C1828)),ISNUMBER(FIND("cell death",C1828)),ISNUMBER(FIND("viable",C1828)),ISNUMBER(FIND("phytotoxic",C1828)),ISNUMBER(FIND("acute toxicity",C1828)),ISNUMBER(FIND("MTT",C1828)),ISNUMBER(FIND("survival",C1828)),ISNUMBER(FIND("prolifer",C1828)),ISNUMBER(FIND("apoptosis",C1828)),ISNUMBER(FIND("neurotoxic",C1828)),ISNUMBER(FIND("  lysis ",C1828)),ISNUMBER(FIND("necrosis",C1828)),ISNUMBER(FIND("cellular death",C1828))*3,ISNUMBER(FIND("LDH",C1828)),ISNUMBER(FIND("Acute toxicity",C1828)))</f>
        <v>0</v>
      </c>
      <c r="G1828" t="b">
        <f>OR(ISNUMBER(FIND("genotoxic",C1828)),ISNUMBER(FIND("genotoxicity",C1828)),ISNUMBER(FIND("DNA damage",C1828)),ISNUMBER(FIND("DNA",C1828)),ISNUMBER(FIND("RNA",C1828)),ISNUMBER(FIND("mesothelioma",C1828)),ISNUMBER(FIND("carcino",C1828)),ISNUMBER(FIND("mutagen",C1828)),ISNUMBER(FIND("genetic",C1828)))</f>
        <v>1</v>
      </c>
      <c r="H1828" t="b">
        <f>OR(ISNUMBER(FIND("inflammatory",C1828)),ISNUMBER(FIND("inflamm",C1828)))</f>
        <v>0</v>
      </c>
      <c r="I1828" t="b">
        <f>OR(ISNUMBER(FIND("immune",C1828)),ISNUMBER(FIND("immunological",C1828)),ISNUMBER(FIND("interleuk",C1828)),ISNUMBER(FIND("platelet activation",C1828)),ISNUMBER(FIND("monocyte",C1828)),ISNUMBER(FIND("leukocyte",C1828)),ISNUMBER(FIND("cytokine",C1828)),ISNUMBER(FIND("CD4",C1828)),ISNUMBER(FIND("CD8",C1828)),ISNUMBER(FIND("T-cell",C1828)))</f>
        <v>1</v>
      </c>
      <c r="J1828" t="b">
        <f>OR(ISNUMBER(FIND("reactive oxygen",C1828)),ISNUMBER(FIND("ROS",C1828)),ISNUMBER(FIND("free radical",C1828)),ISNUMBER(FIND("oxidative stress",C1828)),ISNUMBER(FIND("peroxid",C1828)),ISNUMBER(FIND("oxidative",C1828)),ISNUMBER(FIND("antioxid",C1828)))</f>
        <v>0</v>
      </c>
      <c r="K1828" t="b">
        <f>OR(ISNUMBER(FIND("autophag",C1828)))</f>
        <v>0</v>
      </c>
      <c r="L1828" t="b">
        <f>OR(ISNUMBER(FIND("morpholog",C1828)))</f>
        <v>0</v>
      </c>
      <c r="M1828" t="b">
        <f>OR(ISNUMBER(FIND("fibrosis",C1828)),ISNUMBER(FIND("Fibrosis",C1828)),ISNUMBER(FIND("fibrot",C1828)))</f>
        <v>0</v>
      </c>
      <c r="N1828" t="b">
        <f>OR(ISNUMBER(FIND("offspring",C1828)),ISNUMBER(FIND("Parental",C1828)),ISNUMBER(FIND("parental",C1828)),ISNUMBER(FIND("germline",C1828)),ISNUMBER(FIND("reproduc",C1828)),ISNUMBER(FIND("embryo",C1828)))</f>
        <v>0</v>
      </c>
      <c r="O1828" t="b">
        <f>OR(ISNUMBER(FIND("metabol",C1828)),ISNUMBER(FIND("Metabol",C1828)),ISNUMBER(FIND("digest",C1828)),ISNUMBER(FIND("mitochon",C1828)))</f>
        <v>0</v>
      </c>
      <c r="P1828" t="b">
        <f>OR(ISNUMBER(FIND("ecotox",C1828)),ISNUMBER(FIND("Ecotox",B1828)),ISNUMBER(FIND("ecotox",B1828)),ISNUMBER(FIND("Ecotox",C1828)))</f>
        <v>0</v>
      </c>
      <c r="Q1828" t="b">
        <f>OR(ISNUMBER(FIND("Bioaccum",C1828)),ISNUMBER(FIND("bioaccum",C1828)),ISNUMBER(FIND("accum",C1828)))</f>
        <v>0</v>
      </c>
      <c r="R1828" t="b">
        <f>OR(ISNUMBER(FIND("Occupation",C1828)),ISNUMBER(FIND("occupation",C1828)),ISNUMBER(FIND("worker",C1828)),ISNUMBER(FIND("workforce",C1828)))</f>
        <v>0</v>
      </c>
      <c r="S1828" t="b">
        <f>NOT(OR(F1828,G1828,H1828,I1828,J1828,K1828,L1828,M1828,N1828,O1828,P1828,Q1828,R1828))</f>
        <v>0</v>
      </c>
      <c r="U1828" t="b">
        <f>OR(Table1[[#This Row],[Inflammation]],Table1[[#This Row],[Immune]])</f>
        <v>1</v>
      </c>
      <c r="V1828" t="str">
        <f>IF(OR(Table1[[#This Row],[Rodents]],Table1[[#This Row],[Human]],Table1[[#This Row],[Pig]]),OR(ISNUMBER(FIND("intratrach",C1828)),ISNUMBER(FIND("nasal ",C1828)),ISNUMBER(FIND("instill",C1828))),"NA")</f>
        <v>NA</v>
      </c>
      <c r="W1828" t="str">
        <f>IF(OR(Table1[[#This Row],[Rodents]],Table1[[#This Row],[Human]],Table1[[#This Row],[Pig]]),OR(ISNUMBER(FIND("dermal",C1828)),ISNUMBER(FIND("skin ",C1828))),"NA")</f>
        <v>NA</v>
      </c>
      <c r="X1828" t="str">
        <f>IF(OR(Table1[[#This Row],[Rodents]],Table1[[#This Row],[Human]],Table1[[#This Row],[Pig]]),OR(ISNUMBER(FIND("injected",C1828)),ISNUMBER(FIND("periton",C1828)),ISNUMBER(FIND("intrascrot",C1828))),"NA")</f>
        <v>NA</v>
      </c>
      <c r="Y1828" t="str">
        <f>IF(OR(Table1[[#This Row],[Rodents]],Table1[[#This Row],[Human]],Table1[[#This Row],[Pig]]),NOT(OR(Table1[[#This Row],[Inhaled/Intratracheal/intranasal]],Table1[[#This Row],[Dermal]],Table1[[#This Row],[Injected]])),"NA")</f>
        <v>NA</v>
      </c>
      <c r="AA1828" t="b">
        <f>OR(ISNUMBER(FIND("fish ",C1828)),ISNUMBER(FIND("Fish ",C1828)),ISNUMBER(FIND("aquatic",C1828)),ISNUMBER(FIND("daphnids",C1828)),ISNUMBER(FIND("Carcinus maenas",C1828)),ISNUMBER(FIND("Daphnia",C1828)),ISNUMBER(FIND("Ruditapes philippinarum",C1828)),ISNUMBER(FIND("daphnia",C1828)),ISNUMBER(FIND("marine",C1828)),ISNUMBER(FIND("mussel",C1828)),ISNUMBER(FIND("algae",C1828)),ISNUMBER(FIND("Donax faba",C1828)),ISNUMBER(FIND("estuarine",C1828)),ISNUMBER(FIND("snail",C1828)),ISNUMBER(FIND("Prorocentrum donghaiense",C1828)) )</f>
        <v>0</v>
      </c>
      <c r="AB1828" t="b">
        <f>OR(ISNUMBER(FIND(" rat ",C1828)),ISNUMBER(FIND(" rats ",C1828)),ISNUMBER(FIND(" Rats ",C1828)),ISNUMBER(FIND(" Rat ",C1828)),ISNUMBER(FIND(" rat.",C1828)),ISNUMBER(FIND(" rats.",C1828)),ISNUMBER(FIND("mouse",C1828)),ISNUMBER(FIND("mice",C1828)), ISNUMBER(FIND(" Mice",C1828)))</f>
        <v>0</v>
      </c>
      <c r="AC1828" t="b">
        <f>OR(ISNUMBER(FIND(" cell ",C1828)),ISNUMBER(FIND("fibroblast",C1828)),ISNUMBER(FIND("macrophage",C1828)),ISNUMBER(FIND("epithelial",C1828)),ISNUMBER(FIND("endothelial",C1828)),ISNUMBER(FIND("neuron",C1828)),ISNUMBER(FIND(" cells ",C1828)),ISNUMBER(FIND("RBC",C1828)),ISNUMBER(FIND("mitochond",C1828)),ISNUMBER(FIND("adipocyte",C1828)),ISNUMBER(FIND("osteo",C1828)),ISNUMBER(FIND("keratin",C1828)),ISNUMBER(FIND(" cell's ",C1828)),ISNUMBER(FIND("eukary",C1828)),ISNUMBER(FIND("sperm",C1828)))</f>
        <v>1</v>
      </c>
      <c r="AD1828" t="b">
        <v>0</v>
      </c>
      <c r="AE1828" t="b">
        <f>OR(ISNUMBER(FIND(" plant ",C1828)),ISNUMBER(FIND("Plant ",C1828)),ISNUMBER(FIND("tomato",C1828)),ISNUMBER(FIND("plants",C1828)),ISNUMBER(FIND("Plants",C1828)),ISNUMBER(FIND("algae",C1828)),ISNUMBER(FIND("lettuce",C1828)),ISNUMBER(FIND("green gram sprouts ",C1828)),ISNUMBER(FIND("Cucurbita pepo",C1828)),ISNUMBER(FIND("bean ",C1828)),ISNUMBER(FIND("chloroplast",C1828)),ISNUMBER(FIND("chlorophyll",C1828)),ISNUMBER(FIND("seedling",C1828)),ISNUMBER(FIND("canola",C1828)),ISNUMBER(FIND("shoot",C1828)),ISNUMBER(FIND("photosynthes",C1828)),ISNUMBER(FIND(" leaves ",C1828)),,ISNUMBER(FIND("agriculture",C1828)),ISNUMBER(FIND(" crops ",C1828)))</f>
        <v>0</v>
      </c>
      <c r="AF1828" t="b">
        <f>OR(ISNUMBER(FIND("bacteria",C1828)),ISNUMBER(FIND("Bacteria",C1828)),ISNUMBER(FIND("Bacterium",C1828)),ISNUMBER(FIND("bacterium",C1828)),ISNUMBER(FIND(" coli ",C1828)))</f>
        <v>0</v>
      </c>
      <c r="AG1828" t="b">
        <f>OR(ISNUMBER(FIND("fungi",C1828)),ISNUMBER(FIND("Fungi",C1828)),ISNUMBER(FIND("fungus",C1828)),ISNUMBER(FIND("Fungus",C1828)),ISNUMBER(FIND("mushroom",C1828)),ISNUMBER(FIND("Mushroom",C1828)),ISNUMBER(FIND(" mold ",C1828)))</f>
        <v>0</v>
      </c>
      <c r="AH1828" t="b">
        <f>OR(ISNUMBER(FIND("Pig ",C1828)),ISNUMBER(FIND("pig ",C1828)),ISNUMBER(FIND("Pigs ",C1828)),ISNUMBER(FIND("pigs ",C1828)))</f>
        <v>0</v>
      </c>
      <c r="AI1828" t="b">
        <f>OR(ISNUMBER(FIND(" C. elegans",C1828)),ISNUMBER(FIND("Caenorhabditis elegans",C1828)),ISNUMBER(FIND("earthworms",C1828)),ISNUMBER(FIND(" Ficopomatus enigmaticus",C1828)),ISNUMBER(FIND("larva",C1828)),ISNUMBER(FIND("Lumbriculus variegatus",C1828)),ISNUMBER(FIND("nematode",C1828)))</f>
        <v>0</v>
      </c>
      <c r="AJ1828" t="b">
        <f>NOT(OR(AA1828,AB1828,AC1828,AD1828,AE1828,AF1828,AG1828,AH1828,AI1828))</f>
        <v>0</v>
      </c>
      <c r="AL1828" t="b">
        <f>OR(AA1828,AB1828,AD1828,AE1828,AF1828,AG1828,AH1828,AI1828)</f>
        <v>0</v>
      </c>
      <c r="AM1828" t="b">
        <f>IF(Table1[[#This Row],[In vivo?]],IF(Table1[[#This Row],[Cell]],FALSE,TRUE),FALSE)</f>
        <v>0</v>
      </c>
      <c r="AN1828" t="b">
        <f>AND(AC1828,AL1828)</f>
        <v>0</v>
      </c>
      <c r="AO1828" t="b">
        <f>IF(Table1[[#This Row],[Cell]],IF(Table1[[#This Row],[In vivo?]],FALSE,TRUE),FALSE)</f>
        <v>1</v>
      </c>
      <c r="AP1828" t="b">
        <f>NOT(OR(Table1[[#This Row],[In vivo?]],Table1[[#This Row],[Only in Cell]]))</f>
        <v>0</v>
      </c>
      <c r="AQ1828" t="str">
        <f>IF(OR(Table1[[#This Row],[Rodents]],Table1[[#This Row],[Human]],Table1[[#This Row],[Pig]]),OR(ISNUMBER(FIND("pulmonary",C1828)),ISNUMBER(FIND("lung",C1828))),"NA")</f>
        <v>NA</v>
      </c>
      <c r="AR1828" t="str">
        <f>IF(OR(Table1[[#This Row],[Rodents]],Table1[[#This Row],[Human]],Table1[[#This Row],[Pig]]),OR(ISNUMBER(FIND("skin",C1828)),ISNUMBER(FIND("dermal",C1828))),"NA")</f>
        <v>NA</v>
      </c>
      <c r="AS1828" t="str">
        <f>IF(OR(Table1[[#This Row],[Rodents]],Table1[[#This Row],[Human]],Table1[[#This Row],[Pig]]),OR(ISNUMBER(FIND("liver",C1828)),ISNUMBER(FIND("hepat",C1828))),"NA")</f>
        <v>NA</v>
      </c>
      <c r="AT1828" t="str">
        <f>IF(OR(Table1[[#This Row],[Rodents]],Table1[[#This Row],[Human]],Table1[[#This Row],[Pig]]),OR(ISNUMBER(FIND("kidney",C1828)),ISNUMBER(FIND("neph",C1828))),"NA")</f>
        <v>NA</v>
      </c>
      <c r="AU1828" t="str">
        <f>IF(OR(Table1[[#This Row],[Rodents]],Table1[[#This Row],[Human]],Table1[[#This Row],[Pig]]),OR(ISNUMBER(FIND("brain",C1828)),ISNUMBER(FIND("neur",C1828)),ISNUMBER(FIND("nerv",C1828))),"NA")</f>
        <v>NA</v>
      </c>
      <c r="AV1828" t="str">
        <f>IF(OR(Table1[[#This Row],[Rodents]],Table1[[#This Row],[Human]],Table1[[#This Row],[Pig]]),OR(ISNUMBER(FIND("heart",C1828)),ISNUMBER(FIND("cardi",C1828))),"NA")</f>
        <v>NA</v>
      </c>
      <c r="AW1828" t="str">
        <f>IF(OR(Table1[[#This Row],[Rodents]],Table1[[#This Row],[Human]],Table1[[#This Row],[Pig]]),OR(ISNUMBER(FIND("gastro",C1828)),ISNUMBER(FIND("intesti",C1828)),ISNUMBER(FIND("stomach",C1828))),"NA")</f>
        <v>NA</v>
      </c>
      <c r="AX1828" t="str">
        <f>IF(OR(Table1[[#This Row],[Rodents]],Table1[[#This Row],[Human]],Table1[[#This Row],[Pig]]),NOT(OR(AQ1828,AR1828,AS1828,AT1828,AU1828,AV1828,AW1828)),"NA")</f>
        <v>NA</v>
      </c>
      <c r="AY1828" t="b">
        <f>OR(ISNUMBER(FIND("SWCNT",C1828)),ISNUMBER(FIND("SWNT",C1828)),ISNUMBER(FIND("single-wall",C1828)),ISNUMBER(FIND("single wall",C1828)),ISNUMBER(FIND("Single wall",C1828)),ISNUMBER(FIND("Single-wall",C1828)),ISNUMBER(FIND("SWCNT",B1828)),ISNUMBER(FIND("SWNT",B1828)),ISNUMBER(FIND("single-wall",B1828)),ISNUMBER(FIND("single wall",B1828)),ISNUMBER(FIND("Single-wall",B1828)),ISNUMBER(FIND("Single wall",B1828)))</f>
        <v>1</v>
      </c>
      <c r="AZ1828" t="b">
        <f>OR(ISNUMBER(FIND("MWCNT",C1828)),ISNUMBER(FIND("MWNT",C1828)),ISNUMBER(FIND("multi-wall",C1828)),ISNUMBER(FIND("multi wall",C1828)),ISNUMBER(FIND("multiwall",C1828)),ISNUMBER(FIND("Multi-wall",C1828)),ISNUMBER(FIND("Multi wall",C1828)),ISNUMBER(FIND("Multiwall",C1828)),ISNUMBER(FIND("MWCNT",B1828)),ISNUMBER(FIND("MWNT",B1828)),ISNUMBER(FIND("multi-wall",B1828)),ISNUMBER(FIND("multi wall",B1828)),ISNUMBER(FIND("multiwall",B1828)),ISNUMBER(FIND("Multi-wall",B1828)),ISNUMBER(FIND("Multi wall",B1828)),ISNUMBER(FIND("Multiwall",B1828)),ISNUMBER(FIND("Double-wall",B1828)),ISNUMBER(FIND("Double wall",B1828)),ISNUMBER(FIND("Doublewall",B1828)),ISNUMBER(FIND("double-wall",B1828)),ISNUMBER(FIND("double wall",B1828)),ISNUMBER(FIND("doublewall",B1828)))</f>
        <v>0</v>
      </c>
      <c r="BA1828" t="b">
        <f>AND(Table1[[#This Row],[SWCNT]],Table1[[#This Row],[MWCNT]])</f>
        <v>0</v>
      </c>
      <c r="BB1828" t="b">
        <f>IF(Table1[[#This Row],[SWCNT]]=TRUE,FALSE,IF(Table1[[#This Row],[MWCNT]]=TRUE,FALSE,TRUE))</f>
        <v>0</v>
      </c>
      <c r="BC1828" s="18"/>
    </row>
    <row r="1829" spans="1:55" ht="240.5">
      <c r="A1829" t="s">
        <v>5492</v>
      </c>
      <c r="B1829" s="2" t="s">
        <v>5494</v>
      </c>
      <c r="C1829" s="16" t="s">
        <v>5496</v>
      </c>
      <c r="D1829" s="17" t="s">
        <v>924</v>
      </c>
      <c r="E1829" s="2">
        <v>2009</v>
      </c>
      <c r="F1829" t="b">
        <f>OR(ISNUMBER(FIND("cytotoxic",C1829)),ISNUMBER(FIND("Cytotoxic",C1829)),ISNUMBER(FIND("cellular toxicity",C1829)),ISNUMBER(FIND("cell death",C1829)),ISNUMBER(FIND("viable",C1829)),ISNUMBER(FIND("phytotoxic",C1829)),ISNUMBER(FIND("acute toxicity",C1829)),ISNUMBER(FIND("MTT",C1829)),ISNUMBER(FIND("survival",C1829)),ISNUMBER(FIND("prolifer",C1829)),ISNUMBER(FIND("apoptosis",C1829)),ISNUMBER(FIND("neurotoxic",C1829)),ISNUMBER(FIND("  lysis ",C1829)),ISNUMBER(FIND("necrosis",C1829)),ISNUMBER(FIND("cellular death",C1829))*3,ISNUMBER(FIND("LDH",C1829)),ISNUMBER(FIND("Acute toxicity",C1829)))</f>
        <v>1</v>
      </c>
      <c r="G1829" t="b">
        <f>OR(ISNUMBER(FIND("genotoxic",C1829)),ISNUMBER(FIND("genotoxicity",C1829)),ISNUMBER(FIND("DNA damage",C1829)),ISNUMBER(FIND("DNA",C1829)),ISNUMBER(FIND("RNA",C1829)),ISNUMBER(FIND("mesothelioma",C1829)),ISNUMBER(FIND("carcino",C1829)),ISNUMBER(FIND("mutagen",C1829)),ISNUMBER(FIND("genetic",C1829)))</f>
        <v>1</v>
      </c>
      <c r="H1829" t="b">
        <f>OR(ISNUMBER(FIND("inflammatory",C1829)),ISNUMBER(FIND("inflamm",C1829)))</f>
        <v>0</v>
      </c>
      <c r="I1829" t="b">
        <f>OR(ISNUMBER(FIND("immune",C1829)),ISNUMBER(FIND("immunological",C1829)),ISNUMBER(FIND("interleuk",C1829)),ISNUMBER(FIND("platelet activation",C1829)),ISNUMBER(FIND("monocyte",C1829)),ISNUMBER(FIND("leukocyte",C1829)),ISNUMBER(FIND("cytokine",C1829)),ISNUMBER(FIND("CD4",C1829)),ISNUMBER(FIND("CD8",C1829)),ISNUMBER(FIND("T-cell",C1829)))</f>
        <v>0</v>
      </c>
      <c r="J1829" t="b">
        <f>OR(ISNUMBER(FIND("reactive oxygen",C1829)),ISNUMBER(FIND("ROS",C1829)),ISNUMBER(FIND("free radical",C1829)),ISNUMBER(FIND("oxidative stress",C1829)),ISNUMBER(FIND("peroxid",C1829)),ISNUMBER(FIND("oxidative",C1829)),ISNUMBER(FIND("antioxid",C1829)))</f>
        <v>0</v>
      </c>
      <c r="K1829" t="b">
        <f>OR(ISNUMBER(FIND("autophag",C1829)))</f>
        <v>0</v>
      </c>
      <c r="L1829" t="b">
        <f>OR(ISNUMBER(FIND("morpholog",C1829)))</f>
        <v>0</v>
      </c>
      <c r="M1829" t="b">
        <f>OR(ISNUMBER(FIND("fibrosis",C1829)),ISNUMBER(FIND("Fibrosis",C1829)),ISNUMBER(FIND("fibrot",C1829)))</f>
        <v>0</v>
      </c>
      <c r="N1829" t="b">
        <f>OR(ISNUMBER(FIND("offspring",C1829)),ISNUMBER(FIND("Parental",C1829)),ISNUMBER(FIND("parental",C1829)),ISNUMBER(FIND("germline",C1829)),ISNUMBER(FIND("reproduc",C1829)),ISNUMBER(FIND("embryo",C1829)))</f>
        <v>0</v>
      </c>
      <c r="O1829" t="b">
        <f>OR(ISNUMBER(FIND("metabol",C1829)),ISNUMBER(FIND("Metabol",C1829)),ISNUMBER(FIND("digest",C1829)),ISNUMBER(FIND("mitochon",C1829)))</f>
        <v>0</v>
      </c>
      <c r="P1829" t="b">
        <f>OR(ISNUMBER(FIND("ecotox",C1829)),ISNUMBER(FIND("Ecotox",B1829)),ISNUMBER(FIND("ecotox",B1829)),ISNUMBER(FIND("Ecotox",C1829)))</f>
        <v>0</v>
      </c>
      <c r="Q1829" t="b">
        <f>OR(ISNUMBER(FIND("Bioaccum",C1829)),ISNUMBER(FIND("bioaccum",C1829)),ISNUMBER(FIND("accum",C1829)))</f>
        <v>0</v>
      </c>
      <c r="R1829" t="b">
        <f>OR(ISNUMBER(FIND("Occupation",C1829)),ISNUMBER(FIND("occupation",C1829)),ISNUMBER(FIND("worker",C1829)),ISNUMBER(FIND("workforce",C1829)))</f>
        <v>0</v>
      </c>
      <c r="S1829" t="b">
        <f>NOT(OR(F1829,G1829,H1829,I1829,J1829,K1829,L1829,M1829,N1829,O1829,P1829,Q1829,R1829))</f>
        <v>0</v>
      </c>
      <c r="U1829" t="b">
        <f>OR(Table1[[#This Row],[Inflammation]],Table1[[#This Row],[Immune]])</f>
        <v>0</v>
      </c>
      <c r="V1829" t="str">
        <f>IF(OR(Table1[[#This Row],[Rodents]],Table1[[#This Row],[Human]],Table1[[#This Row],[Pig]]),OR(ISNUMBER(FIND("intratrach",C1829)),ISNUMBER(FIND("nasal ",C1829)),ISNUMBER(FIND("instill",C1829))),"NA")</f>
        <v>NA</v>
      </c>
      <c r="W1829" t="str">
        <f>IF(OR(Table1[[#This Row],[Rodents]],Table1[[#This Row],[Human]],Table1[[#This Row],[Pig]]),OR(ISNUMBER(FIND("dermal",C1829)),ISNUMBER(FIND("skin ",C1829))),"NA")</f>
        <v>NA</v>
      </c>
      <c r="X1829" t="str">
        <f>IF(OR(Table1[[#This Row],[Rodents]],Table1[[#This Row],[Human]],Table1[[#This Row],[Pig]]),OR(ISNUMBER(FIND("injected",C1829)),ISNUMBER(FIND("periton",C1829)),ISNUMBER(FIND("intrascrot",C1829))),"NA")</f>
        <v>NA</v>
      </c>
      <c r="Y1829" t="str">
        <f>IF(OR(Table1[[#This Row],[Rodents]],Table1[[#This Row],[Human]],Table1[[#This Row],[Pig]]),NOT(OR(Table1[[#This Row],[Inhaled/Intratracheal/intranasal]],Table1[[#This Row],[Dermal]],Table1[[#This Row],[Injected]])),"NA")</f>
        <v>NA</v>
      </c>
      <c r="AA1829" t="b">
        <f>OR(ISNUMBER(FIND("fish ",C1829)),ISNUMBER(FIND("Fish ",C1829)),ISNUMBER(FIND("aquatic",C1829)),ISNUMBER(FIND("daphnids",C1829)),ISNUMBER(FIND("Carcinus maenas",C1829)),ISNUMBER(FIND("Daphnia",C1829)),ISNUMBER(FIND("Ruditapes philippinarum",C1829)),ISNUMBER(FIND("daphnia",C1829)),ISNUMBER(FIND("marine",C1829)),ISNUMBER(FIND("mussel",C1829)),ISNUMBER(FIND("algae",C1829)),ISNUMBER(FIND("Donax faba",C1829)),ISNUMBER(FIND("estuarine",C1829)),ISNUMBER(FIND("snail",C1829)),ISNUMBER(FIND("Prorocentrum donghaiense",C1829)) )</f>
        <v>0</v>
      </c>
      <c r="AB1829" t="b">
        <f>OR(ISNUMBER(FIND(" rat ",C1829)),ISNUMBER(FIND(" rats ",C1829)),ISNUMBER(FIND(" Rats ",C1829)),ISNUMBER(FIND(" Rat ",C1829)),ISNUMBER(FIND(" rat.",C1829)),ISNUMBER(FIND(" rats.",C1829)),ISNUMBER(FIND("mouse",C1829)),ISNUMBER(FIND("mice",C1829)), ISNUMBER(FIND(" Mice",C1829)))</f>
        <v>0</v>
      </c>
      <c r="AC1829" t="b">
        <f>OR(ISNUMBER(FIND(" cell ",C1829)),ISNUMBER(FIND("fibroblast",C1829)),ISNUMBER(FIND("macrophage",C1829)),ISNUMBER(FIND("epithelial",C1829)),ISNUMBER(FIND("endothelial",C1829)),ISNUMBER(FIND("neuron",C1829)),ISNUMBER(FIND(" cells ",C1829)),ISNUMBER(FIND("RBC",C1829)),ISNUMBER(FIND("mitochond",C1829)),ISNUMBER(FIND("adipocyte",C1829)),ISNUMBER(FIND("osteo",C1829)),ISNUMBER(FIND("keratin",C1829)),ISNUMBER(FIND(" cell's ",C1829)),ISNUMBER(FIND("eukary",C1829)),ISNUMBER(FIND("sperm",C1829)))</f>
        <v>1</v>
      </c>
      <c r="AD1829" t="b">
        <f>OR(ISNUMBER(FIND("human",B1829)),ISNUMBER(FIND("workers",B1829)),ISNUMBER(FIND("workforces",B1829)),ISNUMBER(FIND("occupational",B1829)),ISNUMBER(FIND("Case report",B1829)),ISNUMBER(FIND("Workplaces",B1829)),ISNUMBER(FIND("worker",B1829)))</f>
        <v>0</v>
      </c>
      <c r="AE1829" t="b">
        <f>OR(ISNUMBER(FIND(" plant ",C1829)),ISNUMBER(FIND("Plant ",C1829)),ISNUMBER(FIND("tomato",C1829)),ISNUMBER(FIND("plants",C1829)),ISNUMBER(FIND("Plants",C1829)),ISNUMBER(FIND("algae",C1829)),ISNUMBER(FIND("lettuce",C1829)),ISNUMBER(FIND("green gram sprouts ",C1829)),ISNUMBER(FIND("Cucurbita pepo",C1829)),ISNUMBER(FIND("bean ",C1829)),ISNUMBER(FIND("chloroplast",C1829)),ISNUMBER(FIND("chlorophyll",C1829)),ISNUMBER(FIND("seedling",C1829)),ISNUMBER(FIND("canola",C1829)),ISNUMBER(FIND("shoot",C1829)),ISNUMBER(FIND("photosynthes",C1829)),ISNUMBER(FIND(" leaves ",C1829)),,ISNUMBER(FIND("agriculture",C1829)),ISNUMBER(FIND(" crops ",C1829)))</f>
        <v>0</v>
      </c>
      <c r="AF1829" t="b">
        <f>OR(ISNUMBER(FIND("bacteria",C1829)),ISNUMBER(FIND("Bacteria",C1829)),ISNUMBER(FIND("Bacterium",C1829)),ISNUMBER(FIND("bacterium",C1829)),ISNUMBER(FIND(" coli ",C1829)))</f>
        <v>0</v>
      </c>
      <c r="AG1829" t="b">
        <f>OR(ISNUMBER(FIND("fungi",C1829)),ISNUMBER(FIND("Fungi",C1829)),ISNUMBER(FIND("fungus",C1829)),ISNUMBER(FIND("Fungus",C1829)),ISNUMBER(FIND("mushroom",C1829)),ISNUMBER(FIND("Mushroom",C1829)),ISNUMBER(FIND(" mold ",C1829)))</f>
        <v>0</v>
      </c>
      <c r="AH1829" t="b">
        <f>OR(ISNUMBER(FIND("Pig ",C1829)),ISNUMBER(FIND("pig ",C1829)),ISNUMBER(FIND("Pigs ",C1829)),ISNUMBER(FIND("pigs ",C1829)))</f>
        <v>0</v>
      </c>
      <c r="AI1829" t="b">
        <f>OR(ISNUMBER(FIND(" C. elegans",C1829)),ISNUMBER(FIND("Caenorhabditis elegans",C1829)),ISNUMBER(FIND("earthworms",C1829)),ISNUMBER(FIND(" Ficopomatus enigmaticus",C1829)),ISNUMBER(FIND("larva",C1829)),ISNUMBER(FIND("Lumbriculus variegatus",C1829)),ISNUMBER(FIND("nematode",C1829)))</f>
        <v>0</v>
      </c>
      <c r="AJ1829" t="b">
        <f>NOT(OR(AA1829,AB1829,AC1829,AD1829,AE1829,AF1829,AG1829,AH1829,AI1829))</f>
        <v>0</v>
      </c>
      <c r="AL1829" t="b">
        <f>OR(AA1829,AB1829,AD1829,AE1829,AF1829,AG1829,AH1829,AI1829)</f>
        <v>0</v>
      </c>
      <c r="AM1829" t="b">
        <f>IF(Table1[[#This Row],[In vivo?]],IF(Table1[[#This Row],[Cell]],FALSE,TRUE),FALSE)</f>
        <v>0</v>
      </c>
      <c r="AN1829" t="b">
        <f>AND(AC1829,AL1829)</f>
        <v>0</v>
      </c>
      <c r="AO1829" t="b">
        <f>IF(Table1[[#This Row],[Cell]],IF(Table1[[#This Row],[In vivo?]],FALSE,TRUE),FALSE)</f>
        <v>1</v>
      </c>
      <c r="AP1829" t="b">
        <f>NOT(OR(Table1[[#This Row],[In vivo?]],Table1[[#This Row],[Only in Cell]]))</f>
        <v>0</v>
      </c>
      <c r="AQ1829" t="str">
        <f>IF(OR(Table1[[#This Row],[Rodents]],Table1[[#This Row],[Human]],Table1[[#This Row],[Pig]]),OR(ISNUMBER(FIND("pulmonary",C1829)),ISNUMBER(FIND("lung",C1829))),"NA")</f>
        <v>NA</v>
      </c>
      <c r="AR1829" t="str">
        <f>IF(OR(Table1[[#This Row],[Rodents]],Table1[[#This Row],[Human]],Table1[[#This Row],[Pig]]),OR(ISNUMBER(FIND("skin",C1829)),ISNUMBER(FIND("dermal",C1829))),"NA")</f>
        <v>NA</v>
      </c>
      <c r="AS1829" t="str">
        <f>IF(OR(Table1[[#This Row],[Rodents]],Table1[[#This Row],[Human]],Table1[[#This Row],[Pig]]),OR(ISNUMBER(FIND("liver",C1829)),ISNUMBER(FIND("hepat",C1829))),"NA")</f>
        <v>NA</v>
      </c>
      <c r="AT1829" t="str">
        <f>IF(OR(Table1[[#This Row],[Rodents]],Table1[[#This Row],[Human]],Table1[[#This Row],[Pig]]),OR(ISNUMBER(FIND("kidney",C1829)),ISNUMBER(FIND("neph",C1829))),"NA")</f>
        <v>NA</v>
      </c>
      <c r="AU1829" t="str">
        <f>IF(OR(Table1[[#This Row],[Rodents]],Table1[[#This Row],[Human]],Table1[[#This Row],[Pig]]),OR(ISNUMBER(FIND("brain",C1829)),ISNUMBER(FIND("neur",C1829)),ISNUMBER(FIND("nerv",C1829))),"NA")</f>
        <v>NA</v>
      </c>
      <c r="AV1829" t="str">
        <f>IF(OR(Table1[[#This Row],[Rodents]],Table1[[#This Row],[Human]],Table1[[#This Row],[Pig]]),OR(ISNUMBER(FIND("heart",C1829)),ISNUMBER(FIND("cardi",C1829))),"NA")</f>
        <v>NA</v>
      </c>
      <c r="AW1829" t="str">
        <f>IF(OR(Table1[[#This Row],[Rodents]],Table1[[#This Row],[Human]],Table1[[#This Row],[Pig]]),OR(ISNUMBER(FIND("gastro",C1829)),ISNUMBER(FIND("intesti",C1829)),ISNUMBER(FIND("stomach",C1829))),"NA")</f>
        <v>NA</v>
      </c>
      <c r="AX1829" t="str">
        <f>IF(OR(Table1[[#This Row],[Rodents]],Table1[[#This Row],[Human]],Table1[[#This Row],[Pig]]),NOT(OR(AQ1829,AR1829,AS1829,AT1829,AU1829,AV1829,AW1829)),"NA")</f>
        <v>NA</v>
      </c>
      <c r="AY1829" t="b">
        <f>OR(ISNUMBER(FIND("SWCNT",C1829)),ISNUMBER(FIND("SWNT",C1829)),ISNUMBER(FIND("single-wall",C1829)),ISNUMBER(FIND("single wall",C1829)),ISNUMBER(FIND("Single wall",C1829)),ISNUMBER(FIND("Single-wall",C1829)),ISNUMBER(FIND("SWCNT",B1829)),ISNUMBER(FIND("SWNT",B1829)),ISNUMBER(FIND("single-wall",B1829)),ISNUMBER(FIND("single wall",B1829)),ISNUMBER(FIND("Single-wall",B1829)),ISNUMBER(FIND("Single wall",B1829)))</f>
        <v>0</v>
      </c>
      <c r="AZ1829" t="b">
        <f>OR(ISNUMBER(FIND("MWCNT",C1829)),ISNUMBER(FIND("MWNT",C1829)),ISNUMBER(FIND("multi-wall",C1829)),ISNUMBER(FIND("multi wall",C1829)),ISNUMBER(FIND("multiwall",C1829)),ISNUMBER(FIND("Multi-wall",C1829)),ISNUMBER(FIND("Multi wall",C1829)),ISNUMBER(FIND("Multiwall",C1829)),ISNUMBER(FIND("MWCNT",B1829)),ISNUMBER(FIND("MWNT",B1829)),ISNUMBER(FIND("multi-wall",B1829)),ISNUMBER(FIND("multi wall",B1829)),ISNUMBER(FIND("multiwall",B1829)),ISNUMBER(FIND("Multi-wall",B1829)),ISNUMBER(FIND("Multi wall",B1829)),ISNUMBER(FIND("Multiwall",B1829)),ISNUMBER(FIND("Double-wall",B1829)),ISNUMBER(FIND("Double wall",B1829)),ISNUMBER(FIND("Doublewall",B1829)),ISNUMBER(FIND("double-wall",B1829)),ISNUMBER(FIND("double wall",B1829)),ISNUMBER(FIND("doublewall",B1829)))</f>
        <v>1</v>
      </c>
      <c r="BA1829" t="b">
        <f>AND(Table1[[#This Row],[SWCNT]],Table1[[#This Row],[MWCNT]])</f>
        <v>0</v>
      </c>
      <c r="BB1829" t="b">
        <f>IF(Table1[[#This Row],[SWCNT]]=TRUE,FALSE,IF(Table1[[#This Row],[MWCNT]]=TRUE,FALSE,TRUE))</f>
        <v>0</v>
      </c>
      <c r="BC1829" s="18"/>
    </row>
    <row r="1830" spans="1:55" ht="111">
      <c r="A1830" t="s">
        <v>5497</v>
      </c>
      <c r="B1830" s="2" t="s">
        <v>5498</v>
      </c>
      <c r="C1830" s="16" t="s">
        <v>5500</v>
      </c>
      <c r="D1830" s="17" t="s">
        <v>2338</v>
      </c>
      <c r="E1830" s="2">
        <v>2009</v>
      </c>
      <c r="F1830" t="b">
        <f>OR(ISNUMBER(FIND("cytotoxic",C1830)),ISNUMBER(FIND("Cytotoxic",C1830)),ISNUMBER(FIND("cellular toxicity",C1830)),ISNUMBER(FIND("cell death",C1830)),ISNUMBER(FIND("viable",C1830)),ISNUMBER(FIND("phytotoxic",C1830)),ISNUMBER(FIND("acute toxicity",C1830)),ISNUMBER(FIND("MTT",C1830)),ISNUMBER(FIND("survival",C1830)),ISNUMBER(FIND("prolifer",C1830)),ISNUMBER(FIND("apoptosis",C1830)),ISNUMBER(FIND("neurotoxic",C1830)),ISNUMBER(FIND("  lysis ",C1830)),ISNUMBER(FIND("necrosis",C1830)),ISNUMBER(FIND("cellular death",C1830))*3,ISNUMBER(FIND("LDH",C1830)),ISNUMBER(FIND("Acute toxicity",C1830)))</f>
        <v>1</v>
      </c>
      <c r="G1830" t="b">
        <f>OR(ISNUMBER(FIND("genotoxic",C1830)),ISNUMBER(FIND("genotoxicity",C1830)),ISNUMBER(FIND("DNA damage",C1830)),ISNUMBER(FIND("DNA",C1830)),ISNUMBER(FIND("RNA",C1830)),ISNUMBER(FIND("mesothelioma",C1830)),ISNUMBER(FIND("carcino",C1830)),ISNUMBER(FIND("mutagen",C1830)),ISNUMBER(FIND("genetic",C1830)))</f>
        <v>0</v>
      </c>
      <c r="H1830" t="b">
        <f>OR(ISNUMBER(FIND("inflammatory",C1830)),ISNUMBER(FIND("inflamm",C1830)))</f>
        <v>0</v>
      </c>
      <c r="I1830" t="b">
        <f>OR(ISNUMBER(FIND("immune",C1830)),ISNUMBER(FIND("immunological",C1830)),ISNUMBER(FIND("interleuk",C1830)),ISNUMBER(FIND("platelet activation",C1830)),ISNUMBER(FIND("monocyte",C1830)),ISNUMBER(FIND("leukocyte",C1830)),ISNUMBER(FIND("cytokine",C1830)),ISNUMBER(FIND("CD4",C1830)),ISNUMBER(FIND("CD8",C1830)),ISNUMBER(FIND("T-cell",C1830)))</f>
        <v>0</v>
      </c>
      <c r="J1830" t="b">
        <f>OR(ISNUMBER(FIND("reactive oxygen",C1830)),ISNUMBER(FIND("ROS",C1830)),ISNUMBER(FIND("free radical",C1830)),ISNUMBER(FIND("oxidative stress",C1830)),ISNUMBER(FIND("peroxid",C1830)),ISNUMBER(FIND("oxidative",C1830)),ISNUMBER(FIND("antioxid",C1830)))</f>
        <v>0</v>
      </c>
      <c r="K1830" t="b">
        <f>OR(ISNUMBER(FIND("autophag",C1830)))</f>
        <v>0</v>
      </c>
      <c r="L1830" t="b">
        <f>OR(ISNUMBER(FIND("morpholog",C1830)))</f>
        <v>0</v>
      </c>
      <c r="M1830" t="b">
        <f>OR(ISNUMBER(FIND("fibrosis",C1830)),ISNUMBER(FIND("Fibrosis",C1830)),ISNUMBER(FIND("fibrot",C1830)))</f>
        <v>0</v>
      </c>
      <c r="N1830" t="b">
        <f>OR(ISNUMBER(FIND("offspring",C1830)),ISNUMBER(FIND("Parental",C1830)),ISNUMBER(FIND("parental",C1830)),ISNUMBER(FIND("germline",C1830)),ISNUMBER(FIND("reproduc",C1830)),ISNUMBER(FIND("embryo",C1830)))</f>
        <v>0</v>
      </c>
      <c r="O1830" t="b">
        <f>OR(ISNUMBER(FIND("metabol",C1830)),ISNUMBER(FIND("Metabol",C1830)),ISNUMBER(FIND("digest",C1830)),ISNUMBER(FIND("mitochon",C1830)))</f>
        <v>0</v>
      </c>
      <c r="P1830" t="b">
        <f>OR(ISNUMBER(FIND("ecotox",C1830)),ISNUMBER(FIND("Ecotox",B1830)),ISNUMBER(FIND("ecotox",B1830)),ISNUMBER(FIND("Ecotox",C1830)))</f>
        <v>0</v>
      </c>
      <c r="Q1830" t="b">
        <f>OR(ISNUMBER(FIND("Bioaccum",C1830)),ISNUMBER(FIND("bioaccum",C1830)),ISNUMBER(FIND("accum",C1830)))</f>
        <v>0</v>
      </c>
      <c r="R1830" t="b">
        <f>OR(ISNUMBER(FIND("Occupation",C1830)),ISNUMBER(FIND("occupation",C1830)),ISNUMBER(FIND("worker",C1830)),ISNUMBER(FIND("workforce",C1830)))</f>
        <v>0</v>
      </c>
      <c r="S1830" t="b">
        <f>NOT(OR(F1830,G1830,H1830,I1830,J1830,K1830,L1830,M1830,N1830,O1830,P1830,Q1830,R1830))</f>
        <v>0</v>
      </c>
      <c r="U1830" t="b">
        <f>OR(Table1[[#This Row],[Inflammation]],Table1[[#This Row],[Immune]])</f>
        <v>0</v>
      </c>
      <c r="V1830" t="b">
        <f>IF(OR(Table1[[#This Row],[Rodents]],Table1[[#This Row],[Human]],Table1[[#This Row],[Pig]]),OR(ISNUMBER(FIND("intratrach",C1830)),ISNUMBER(FIND("nasal ",C1830)),ISNUMBER(FIND("instill",C1830))),"NA")</f>
        <v>0</v>
      </c>
      <c r="W1830" t="b">
        <f>IF(OR(Table1[[#This Row],[Rodents]],Table1[[#This Row],[Human]],Table1[[#This Row],[Pig]]),OR(ISNUMBER(FIND("dermal",C1830)),ISNUMBER(FIND("skin ",C1830))),"NA")</f>
        <v>0</v>
      </c>
      <c r="X1830" t="b">
        <f>IF(OR(Table1[[#This Row],[Rodents]],Table1[[#This Row],[Human]],Table1[[#This Row],[Pig]]),OR(ISNUMBER(FIND("injected",C1830)),ISNUMBER(FIND("periton",C1830)),ISNUMBER(FIND("intrascrot",C1830))),"NA")</f>
        <v>0</v>
      </c>
      <c r="Y1830" t="b">
        <f>IF(OR(Table1[[#This Row],[Rodents]],Table1[[#This Row],[Human]],Table1[[#This Row],[Pig]]),NOT(OR(Table1[[#This Row],[Inhaled/Intratracheal/intranasal]],Table1[[#This Row],[Dermal]],Table1[[#This Row],[Injected]])),"NA")</f>
        <v>1</v>
      </c>
      <c r="AA1830" t="b">
        <f>OR(ISNUMBER(FIND("fish ",C1830)),ISNUMBER(FIND("Fish ",C1830)),ISNUMBER(FIND("aquatic",C1830)),ISNUMBER(FIND("daphnids",C1830)),ISNUMBER(FIND("Carcinus maenas",C1830)),ISNUMBER(FIND("Daphnia",C1830)),ISNUMBER(FIND("Ruditapes philippinarum",C1830)),ISNUMBER(FIND("daphnia",C1830)),ISNUMBER(FIND("marine",C1830)),ISNUMBER(FIND("mussel",C1830)),ISNUMBER(FIND("algae",C1830)),ISNUMBER(FIND("Donax faba",C1830)),ISNUMBER(FIND("estuarine",C1830)),ISNUMBER(FIND("snail",C1830)),ISNUMBER(FIND("Prorocentrum donghaiense",C1830)) )</f>
        <v>0</v>
      </c>
      <c r="AB1830" t="b">
        <f>OR(ISNUMBER(FIND(" rat ",C1830)),ISNUMBER(FIND(" rats ",C1830)),ISNUMBER(FIND(" Rats ",C1830)),ISNUMBER(FIND(" Rat ",C1830)),ISNUMBER(FIND(" rat.",C1830)),ISNUMBER(FIND(" rats.",C1830)),ISNUMBER(FIND("mouse",C1830)),ISNUMBER(FIND("mice",C1830)), ISNUMBER(FIND(" Mice",C1830)))</f>
        <v>0</v>
      </c>
      <c r="AC1830" t="b">
        <f>OR(ISNUMBER(FIND(" cell ",C1830)),ISNUMBER(FIND("fibroblast",C1830)),ISNUMBER(FIND("macrophage",C1830)),ISNUMBER(FIND("epithelial",C1830)),ISNUMBER(FIND("endothelial",C1830)),ISNUMBER(FIND("neuron",C1830)),ISNUMBER(FIND(" cells ",C1830)),ISNUMBER(FIND("RBC",C1830)),ISNUMBER(FIND("mitochond",C1830)),ISNUMBER(FIND("adipocyte",C1830)),ISNUMBER(FIND("osteo",C1830)),ISNUMBER(FIND("keratin",C1830)),ISNUMBER(FIND(" cell's ",C1830)),ISNUMBER(FIND("eukary",C1830)),ISNUMBER(FIND("sperm",C1830)))</f>
        <v>1</v>
      </c>
      <c r="AD1830" t="b">
        <f>OR(ISNUMBER(FIND("human",B1830)),ISNUMBER(FIND("workers",B1830)),ISNUMBER(FIND("workforces",B1830)),ISNUMBER(FIND("occupational",B1830)),ISNUMBER(FIND("Case report",B1830)),ISNUMBER(FIND("Workplaces",B1830)),ISNUMBER(FIND("worker",B1830)))</f>
        <v>0</v>
      </c>
      <c r="AE1830" t="b">
        <f>OR(ISNUMBER(FIND(" plant ",C1830)),ISNUMBER(FIND("Plant ",C1830)),ISNUMBER(FIND("tomato",C1830)),ISNUMBER(FIND("plants",C1830)),ISNUMBER(FIND("Plants",C1830)),ISNUMBER(FIND("algae",C1830)),ISNUMBER(FIND("lettuce",C1830)),ISNUMBER(FIND("green gram sprouts ",C1830)),ISNUMBER(FIND("Cucurbita pepo",C1830)),ISNUMBER(FIND("bean ",C1830)),ISNUMBER(FIND("chloroplast",C1830)),ISNUMBER(FIND("chlorophyll",C1830)),ISNUMBER(FIND("seedling",C1830)),ISNUMBER(FIND("canola",C1830)),ISNUMBER(FIND("shoot",C1830)),ISNUMBER(FIND("photosynthes",C1830)),ISNUMBER(FIND(" leaves ",C1830)),,ISNUMBER(FIND("agriculture",C1830)),ISNUMBER(FIND(" crops ",C1830)))</f>
        <v>0</v>
      </c>
      <c r="AF1830" t="b">
        <f>OR(ISNUMBER(FIND("bacteria",C1830)),ISNUMBER(FIND("Bacteria",C1830)),ISNUMBER(FIND("Bacterium",C1830)),ISNUMBER(FIND("bacterium",C1830)),ISNUMBER(FIND(" coli ",C1830)))</f>
        <v>0</v>
      </c>
      <c r="AG1830" t="b">
        <f>OR(ISNUMBER(FIND("fungi",C1830)),ISNUMBER(FIND("Fungi",C1830)),ISNUMBER(FIND("fungus",C1830)),ISNUMBER(FIND("Fungus",C1830)),ISNUMBER(FIND("mushroom",C1830)),ISNUMBER(FIND("Mushroom",C1830)),ISNUMBER(FIND(" mold ",C1830)))</f>
        <v>0</v>
      </c>
      <c r="AH1830" t="b">
        <f>OR(ISNUMBER(FIND("Pig ",C1830)),ISNUMBER(FIND("pig ",C1830)),ISNUMBER(FIND("Pigs ",C1830)),ISNUMBER(FIND("pigs ",C1830)))</f>
        <v>1</v>
      </c>
      <c r="AI1830" t="b">
        <f>OR(ISNUMBER(FIND(" C. elegans",C1830)),ISNUMBER(FIND("Caenorhabditis elegans",C1830)),ISNUMBER(FIND("earthworms",C1830)),ISNUMBER(FIND(" Ficopomatus enigmaticus",C1830)),ISNUMBER(FIND("larva",C1830)),ISNUMBER(FIND("Lumbriculus variegatus",C1830)),ISNUMBER(FIND("nematode",C1830)))</f>
        <v>0</v>
      </c>
      <c r="AJ1830" t="b">
        <f>NOT(OR(AA1830,AB1830,AC1830,AD1830,AE1830,AF1830,AG1830,AH1830,AI1830))</f>
        <v>0</v>
      </c>
      <c r="AL1830" t="b">
        <f>OR(AA1830,AB1830,AD1830,AE1830,AF1830,AG1830,AH1830,AI1830)</f>
        <v>1</v>
      </c>
      <c r="AM1830" t="b">
        <f>IF(Table1[[#This Row],[In vivo?]],IF(Table1[[#This Row],[Cell]],FALSE,TRUE),FALSE)</f>
        <v>0</v>
      </c>
      <c r="AN1830" t="b">
        <f>AND(AC1830,AL1830)</f>
        <v>1</v>
      </c>
      <c r="AO1830" t="b">
        <f>IF(Table1[[#This Row],[Cell]],IF(Table1[[#This Row],[In vivo?]],FALSE,TRUE),FALSE)</f>
        <v>0</v>
      </c>
      <c r="AP1830" t="b">
        <f>NOT(OR(Table1[[#This Row],[In vivo?]],Table1[[#This Row],[Only in Cell]]))</f>
        <v>0</v>
      </c>
      <c r="AQ1830" t="b">
        <f>IF(OR(Table1[[#This Row],[Rodents]],Table1[[#This Row],[Human]],Table1[[#This Row],[Pig]]),OR(ISNUMBER(FIND("pulmonary",C1830)),ISNUMBER(FIND("lung",C1830))),"NA")</f>
        <v>0</v>
      </c>
      <c r="AR1830" t="b">
        <f>IF(OR(Table1[[#This Row],[Rodents]],Table1[[#This Row],[Human]],Table1[[#This Row],[Pig]]),OR(ISNUMBER(FIND("skin",C1830)),ISNUMBER(FIND("dermal",C1830))),"NA")</f>
        <v>0</v>
      </c>
      <c r="AS1830" t="b">
        <f>IF(OR(Table1[[#This Row],[Rodents]],Table1[[#This Row],[Human]],Table1[[#This Row],[Pig]]),OR(ISNUMBER(FIND("liver",C1830)),ISNUMBER(FIND("hepat",C1830))),"NA")</f>
        <v>0</v>
      </c>
      <c r="AT1830" t="b">
        <f>IF(OR(Table1[[#This Row],[Rodents]],Table1[[#This Row],[Human]],Table1[[#This Row],[Pig]]),OR(ISNUMBER(FIND("kidney",C1830)),ISNUMBER(FIND("neph",C1830))),"NA")</f>
        <v>0</v>
      </c>
      <c r="AU1830" t="b">
        <f>IF(OR(Table1[[#This Row],[Rodents]],Table1[[#This Row],[Human]],Table1[[#This Row],[Pig]]),OR(ISNUMBER(FIND("brain",C1830)),ISNUMBER(FIND("neur",C1830)),ISNUMBER(FIND("nerv",C1830))),"NA")</f>
        <v>0</v>
      </c>
      <c r="AV1830" t="b">
        <f>IF(OR(Table1[[#This Row],[Rodents]],Table1[[#This Row],[Human]],Table1[[#This Row],[Pig]]),OR(ISNUMBER(FIND("heart",C1830)),ISNUMBER(FIND("cardi",C1830))),"NA")</f>
        <v>0</v>
      </c>
      <c r="AW1830" t="b">
        <f>IF(OR(Table1[[#This Row],[Rodents]],Table1[[#This Row],[Human]],Table1[[#This Row],[Pig]]),OR(ISNUMBER(FIND("gastro",C1830)),ISNUMBER(FIND("intesti",C1830)),ISNUMBER(FIND("stomach",C1830))),"NA")</f>
        <v>0</v>
      </c>
      <c r="AX1830" t="b">
        <f>IF(OR(Table1[[#This Row],[Rodents]],Table1[[#This Row],[Human]],Table1[[#This Row],[Pig]]),NOT(OR(AQ1830,AR1830,AS1830,AT1830,AU1830,AV1830,AW1830)),"NA")</f>
        <v>1</v>
      </c>
      <c r="AY1830" t="b">
        <f>OR(ISNUMBER(FIND("SWCNT",C1830)),ISNUMBER(FIND("SWNT",C1830)),ISNUMBER(FIND("single-wall",C1830)),ISNUMBER(FIND("single wall",C1830)),ISNUMBER(FIND("Single wall",C1830)),ISNUMBER(FIND("Single-wall",C1830)),ISNUMBER(FIND("SWCNT",B1830)),ISNUMBER(FIND("SWNT",B1830)),ISNUMBER(FIND("single-wall",B1830)),ISNUMBER(FIND("single wall",B1830)),ISNUMBER(FIND("Single-wall",B1830)),ISNUMBER(FIND("Single wall",B1830)))</f>
        <v>0</v>
      </c>
      <c r="AZ1830" t="b">
        <f>OR(ISNUMBER(FIND("MWCNT",C1830)),ISNUMBER(FIND("MWNT",C1830)),ISNUMBER(FIND("multi-wall",C1830)),ISNUMBER(FIND("multi wall",C1830)),ISNUMBER(FIND("multiwall",C1830)),ISNUMBER(FIND("Multi-wall",C1830)),ISNUMBER(FIND("Multi wall",C1830)),ISNUMBER(FIND("Multiwall",C1830)),ISNUMBER(FIND("MWCNT",B1830)),ISNUMBER(FIND("MWNT",B1830)),ISNUMBER(FIND("multi-wall",B1830)),ISNUMBER(FIND("multi wall",B1830)),ISNUMBER(FIND("multiwall",B1830)),ISNUMBER(FIND("Multi-wall",B1830)),ISNUMBER(FIND("Multi wall",B1830)),ISNUMBER(FIND("Multiwall",B1830)),ISNUMBER(FIND("Double-wall",B1830)),ISNUMBER(FIND("Double wall",B1830)),ISNUMBER(FIND("Doublewall",B1830)),ISNUMBER(FIND("double-wall",B1830)),ISNUMBER(FIND("double wall",B1830)),ISNUMBER(FIND("doublewall",B1830)))</f>
        <v>1</v>
      </c>
      <c r="BA1830" t="b">
        <f>AND(Table1[[#This Row],[SWCNT]],Table1[[#This Row],[MWCNT]])</f>
        <v>0</v>
      </c>
      <c r="BB1830" t="b">
        <f>IF(Table1[[#This Row],[SWCNT]]=TRUE,FALSE,IF(Table1[[#This Row],[MWCNT]]=TRUE,FALSE,TRUE))</f>
        <v>0</v>
      </c>
      <c r="BC1830" s="18"/>
    </row>
    <row r="1831" spans="1:55" ht="222">
      <c r="A1831" t="s">
        <v>5502</v>
      </c>
      <c r="B1831" s="2" t="s">
        <v>5503</v>
      </c>
      <c r="C1831" s="16" t="s">
        <v>5504</v>
      </c>
      <c r="D1831" s="17" t="s">
        <v>271</v>
      </c>
      <c r="E1831" s="2">
        <v>2009</v>
      </c>
      <c r="F1831" t="b">
        <f>OR(ISNUMBER(FIND("cytotoxic",C1831)),ISNUMBER(FIND("Cytotoxic",C1831)),ISNUMBER(FIND("cellular toxicity",C1831)),ISNUMBER(FIND("cell death",C1831)),ISNUMBER(FIND("viable",C1831)),ISNUMBER(FIND("phytotoxic",C1831)),ISNUMBER(FIND("acute toxicity",C1831)),ISNUMBER(FIND("MTT",C1831)),ISNUMBER(FIND("survival",C1831)),ISNUMBER(FIND("prolifer",C1831)),ISNUMBER(FIND("apoptosis",C1831)),ISNUMBER(FIND("neurotoxic",C1831)),ISNUMBER(FIND("  lysis ",C1831)),ISNUMBER(FIND("necrosis",C1831)),ISNUMBER(FIND("cellular death",C1831))*3,ISNUMBER(FIND("LDH",C1831)),ISNUMBER(FIND("Acute toxicity",C1831)))</f>
        <v>1</v>
      </c>
      <c r="G1831" t="b">
        <f>OR(ISNUMBER(FIND("genotoxic",C1831)),ISNUMBER(FIND("genotoxicity",C1831)),ISNUMBER(FIND("DNA damage",C1831)),ISNUMBER(FIND("DNA",C1831)),ISNUMBER(FIND("RNA",C1831)),ISNUMBER(FIND("mesothelioma",C1831)),ISNUMBER(FIND("carcino",C1831)),ISNUMBER(FIND("mutagen",C1831)),ISNUMBER(FIND("genetic",C1831)))</f>
        <v>0</v>
      </c>
      <c r="H1831" t="b">
        <f>OR(ISNUMBER(FIND("inflammatory",C1831)),ISNUMBER(FIND("inflamm",C1831)))</f>
        <v>0</v>
      </c>
      <c r="I1831" t="b">
        <f>OR(ISNUMBER(FIND("immune",C1831)),ISNUMBER(FIND("immunological",C1831)),ISNUMBER(FIND("interleuk",C1831)),ISNUMBER(FIND("platelet activation",C1831)),ISNUMBER(FIND("monocyte",C1831)),ISNUMBER(FIND("leukocyte",C1831)),ISNUMBER(FIND("cytokine",C1831)),ISNUMBER(FIND("CD4",C1831)),ISNUMBER(FIND("CD8",C1831)),ISNUMBER(FIND("T-cell",C1831)))</f>
        <v>0</v>
      </c>
      <c r="J1831" t="b">
        <f>OR(ISNUMBER(FIND("reactive oxygen",C1831)),ISNUMBER(FIND("ROS",C1831)),ISNUMBER(FIND("free radical",C1831)),ISNUMBER(FIND("oxidative stress",C1831)),ISNUMBER(FIND("peroxid",C1831)),ISNUMBER(FIND("oxidative",C1831)),ISNUMBER(FIND("antioxid",C1831)))</f>
        <v>0</v>
      </c>
      <c r="K1831" t="b">
        <f>OR(ISNUMBER(FIND("autophag",C1831)))</f>
        <v>0</v>
      </c>
      <c r="L1831" t="b">
        <f>OR(ISNUMBER(FIND("morpholog",C1831)))</f>
        <v>0</v>
      </c>
      <c r="M1831" t="b">
        <f>OR(ISNUMBER(FIND("fibrosis",C1831)),ISNUMBER(FIND("Fibrosis",C1831)),ISNUMBER(FIND("fibrot",C1831)))</f>
        <v>0</v>
      </c>
      <c r="N1831" t="b">
        <f>OR(ISNUMBER(FIND("offspring",C1831)),ISNUMBER(FIND("Parental",C1831)),ISNUMBER(FIND("parental",C1831)),ISNUMBER(FIND("germline",C1831)),ISNUMBER(FIND("reproduc",C1831)),ISNUMBER(FIND("embryo",C1831)))</f>
        <v>0</v>
      </c>
      <c r="O1831" t="b">
        <f>OR(ISNUMBER(FIND("metabol",C1831)),ISNUMBER(FIND("Metabol",C1831)),ISNUMBER(FIND("digest",C1831)),ISNUMBER(FIND("mitochon",C1831)))</f>
        <v>0</v>
      </c>
      <c r="P1831" t="b">
        <f>OR(ISNUMBER(FIND("ecotox",C1831)),ISNUMBER(FIND("Ecotox",B1831)),ISNUMBER(FIND("ecotox",B1831)),ISNUMBER(FIND("Ecotox",C1831)))</f>
        <v>0</v>
      </c>
      <c r="Q1831" t="b">
        <f>OR(ISNUMBER(FIND("Bioaccum",C1831)),ISNUMBER(FIND("bioaccum",C1831)),ISNUMBER(FIND("accum",C1831)))</f>
        <v>0</v>
      </c>
      <c r="R1831" t="b">
        <f>OR(ISNUMBER(FIND("Occupation",C1831)),ISNUMBER(FIND("occupation",C1831)),ISNUMBER(FIND("worker",C1831)),ISNUMBER(FIND("workforce",C1831)))</f>
        <v>0</v>
      </c>
      <c r="S1831" t="b">
        <f>NOT(OR(F1831,G1831,H1831,I1831,J1831,K1831,L1831,M1831,N1831,O1831,P1831,Q1831,R1831))</f>
        <v>0</v>
      </c>
      <c r="U1831" t="b">
        <f>OR(Table1[[#This Row],[Inflammation]],Table1[[#This Row],[Immune]])</f>
        <v>0</v>
      </c>
      <c r="V1831" t="b">
        <f>IF(OR(Table1[[#This Row],[Rodents]],Table1[[#This Row],[Human]],Table1[[#This Row],[Pig]]),OR(ISNUMBER(FIND("intratrach",C1831)),ISNUMBER(FIND("nasal ",C1831)),ISNUMBER(FIND("instill",C1831))),"NA")</f>
        <v>0</v>
      </c>
      <c r="W1831" t="b">
        <f>IF(OR(Table1[[#This Row],[Rodents]],Table1[[#This Row],[Human]],Table1[[#This Row],[Pig]]),OR(ISNUMBER(FIND("dermal",C1831)),ISNUMBER(FIND("skin ",C1831))),"NA")</f>
        <v>0</v>
      </c>
      <c r="X1831" t="b">
        <f>IF(OR(Table1[[#This Row],[Rodents]],Table1[[#This Row],[Human]],Table1[[#This Row],[Pig]]),OR(ISNUMBER(FIND("injected",C1831)),ISNUMBER(FIND("periton",C1831)),ISNUMBER(FIND("intrascrot",C1831))),"NA")</f>
        <v>0</v>
      </c>
      <c r="Y1831" t="b">
        <f>IF(OR(Table1[[#This Row],[Rodents]],Table1[[#This Row],[Human]],Table1[[#This Row],[Pig]]),NOT(OR(Table1[[#This Row],[Inhaled/Intratracheal/intranasal]],Table1[[#This Row],[Dermal]],Table1[[#This Row],[Injected]])),"NA")</f>
        <v>1</v>
      </c>
      <c r="AA1831" t="b">
        <f>OR(ISNUMBER(FIND("fish ",C1831)),ISNUMBER(FIND("Fish ",C1831)),ISNUMBER(FIND("aquatic",C1831)),ISNUMBER(FIND("daphnids",C1831)),ISNUMBER(FIND("Carcinus maenas",C1831)),ISNUMBER(FIND("Daphnia",C1831)),ISNUMBER(FIND("Ruditapes philippinarum",C1831)),ISNUMBER(FIND("daphnia",C1831)),ISNUMBER(FIND("marine",C1831)),ISNUMBER(FIND("mussel",C1831)),ISNUMBER(FIND("algae",C1831)),ISNUMBER(FIND("Donax faba",C1831)),ISNUMBER(FIND("estuarine",C1831)),ISNUMBER(FIND("snail",C1831)),ISNUMBER(FIND("Prorocentrum donghaiense",C1831)) )</f>
        <v>0</v>
      </c>
      <c r="AB1831" t="b">
        <f>OR(ISNUMBER(FIND(" rat ",C1831)),ISNUMBER(FIND(" rats ",C1831)),ISNUMBER(FIND(" Rats ",C1831)),ISNUMBER(FIND(" Rat ",C1831)),ISNUMBER(FIND(" rat.",C1831)),ISNUMBER(FIND(" rats.",C1831)),ISNUMBER(FIND("mouse",C1831)),ISNUMBER(FIND("mice",C1831)), ISNUMBER(FIND(" Mice",C1831)))</f>
        <v>1</v>
      </c>
      <c r="AC1831" t="b">
        <f>OR(ISNUMBER(FIND(" cell ",C1831)),ISNUMBER(FIND("fibroblast",C1831)),ISNUMBER(FIND("macrophage",C1831)),ISNUMBER(FIND("epithelial",C1831)),ISNUMBER(FIND("endothelial",C1831)),ISNUMBER(FIND("neuron",C1831)),ISNUMBER(FIND(" cells ",C1831)),ISNUMBER(FIND("RBC",C1831)),ISNUMBER(FIND("mitochond",C1831)),ISNUMBER(FIND("adipocyte",C1831)),ISNUMBER(FIND("osteo",C1831)),ISNUMBER(FIND("keratin",C1831)),ISNUMBER(FIND(" cell's ",C1831)),ISNUMBER(FIND("eukary",C1831)),ISNUMBER(FIND("sperm",C1831)))</f>
        <v>1</v>
      </c>
      <c r="AD1831" t="b">
        <v>0</v>
      </c>
      <c r="AE1831" t="b">
        <f>OR(ISNUMBER(FIND(" plant ",C1831)),ISNUMBER(FIND("Plant ",C1831)),ISNUMBER(FIND("tomato",C1831)),ISNUMBER(FIND("plants",C1831)),ISNUMBER(FIND("Plants",C1831)),ISNUMBER(FIND("algae",C1831)),ISNUMBER(FIND("lettuce",C1831)),ISNUMBER(FIND("green gram sprouts ",C1831)),ISNUMBER(FIND("Cucurbita pepo",C1831)),ISNUMBER(FIND("bean ",C1831)),ISNUMBER(FIND("chloroplast",C1831)),ISNUMBER(FIND("chlorophyll",C1831)),ISNUMBER(FIND("seedling",C1831)),ISNUMBER(FIND("canola",C1831)),ISNUMBER(FIND("shoot",C1831)),ISNUMBER(FIND("photosynthes",C1831)),ISNUMBER(FIND(" leaves ",C1831)),,ISNUMBER(FIND("agriculture",C1831)),ISNUMBER(FIND(" crops ",C1831)))</f>
        <v>0</v>
      </c>
      <c r="AF1831" t="b">
        <f>OR(ISNUMBER(FIND("bacteria",C1831)),ISNUMBER(FIND("Bacteria",C1831)),ISNUMBER(FIND("Bacterium",C1831)),ISNUMBER(FIND("bacterium",C1831)),ISNUMBER(FIND(" coli ",C1831)))</f>
        <v>0</v>
      </c>
      <c r="AG1831" t="b">
        <f>OR(ISNUMBER(FIND("fungi",C1831)),ISNUMBER(FIND("Fungi",C1831)),ISNUMBER(FIND("fungus",C1831)),ISNUMBER(FIND("Fungus",C1831)),ISNUMBER(FIND("mushroom",C1831)),ISNUMBER(FIND("Mushroom",C1831)),ISNUMBER(FIND(" mold ",C1831)))</f>
        <v>0</v>
      </c>
      <c r="AH1831" t="b">
        <f>OR(ISNUMBER(FIND("Pig ",C1831)),ISNUMBER(FIND("pig ",C1831)),ISNUMBER(FIND("Pigs ",C1831)),ISNUMBER(FIND("pigs ",C1831)))</f>
        <v>0</v>
      </c>
      <c r="AI1831" t="b">
        <f>OR(ISNUMBER(FIND(" C. elegans",C1831)),ISNUMBER(FIND("Caenorhabditis elegans",C1831)),ISNUMBER(FIND("earthworms",C1831)),ISNUMBER(FIND(" Ficopomatus enigmaticus",C1831)),ISNUMBER(FIND("larva",C1831)),ISNUMBER(FIND("Lumbriculus variegatus",C1831)),ISNUMBER(FIND("nematode",C1831)))</f>
        <v>0</v>
      </c>
      <c r="AJ1831" t="b">
        <f>NOT(OR(AA1831,AB1831,AC1831,AD1831,AE1831,AF1831,AG1831,AH1831,AI1831))</f>
        <v>0</v>
      </c>
      <c r="AL1831" t="b">
        <f>OR(AA1831,AB1831,AD1831,AE1831,AF1831,AG1831,AH1831,AI1831)</f>
        <v>1</v>
      </c>
      <c r="AM1831" t="b">
        <f>IF(Table1[[#This Row],[In vivo?]],IF(Table1[[#This Row],[Cell]],FALSE,TRUE),FALSE)</f>
        <v>0</v>
      </c>
      <c r="AN1831" t="b">
        <f>AND(AC1831,AL1831)</f>
        <v>1</v>
      </c>
      <c r="AO1831" t="b">
        <f>IF(Table1[[#This Row],[Cell]],IF(Table1[[#This Row],[In vivo?]],FALSE,TRUE),FALSE)</f>
        <v>0</v>
      </c>
      <c r="AP1831" t="b">
        <f>NOT(OR(Table1[[#This Row],[In vivo?]],Table1[[#This Row],[Only in Cell]]))</f>
        <v>0</v>
      </c>
      <c r="AQ1831" t="b">
        <f>IF(OR(Table1[[#This Row],[Rodents]],Table1[[#This Row],[Human]],Table1[[#This Row],[Pig]]),OR(ISNUMBER(FIND("pulmonary",C1831)),ISNUMBER(FIND("lung",C1831))),"NA")</f>
        <v>1</v>
      </c>
      <c r="AR1831" t="b">
        <f>IF(OR(Table1[[#This Row],[Rodents]],Table1[[#This Row],[Human]],Table1[[#This Row],[Pig]]),OR(ISNUMBER(FIND("skin",C1831)),ISNUMBER(FIND("dermal",C1831))),"NA")</f>
        <v>0</v>
      </c>
      <c r="AS1831" t="b">
        <f>IF(OR(Table1[[#This Row],[Rodents]],Table1[[#This Row],[Human]],Table1[[#This Row],[Pig]]),OR(ISNUMBER(FIND("liver",C1831)),ISNUMBER(FIND("hepat",C1831))),"NA")</f>
        <v>0</v>
      </c>
      <c r="AT1831" t="b">
        <f>IF(OR(Table1[[#This Row],[Rodents]],Table1[[#This Row],[Human]],Table1[[#This Row],[Pig]]),OR(ISNUMBER(FIND("kidney",C1831)),ISNUMBER(FIND("neph",C1831))),"NA")</f>
        <v>0</v>
      </c>
      <c r="AU1831" t="b">
        <f>IF(OR(Table1[[#This Row],[Rodents]],Table1[[#This Row],[Human]],Table1[[#This Row],[Pig]]),OR(ISNUMBER(FIND("brain",C1831)),ISNUMBER(FIND("neur",C1831)),ISNUMBER(FIND("nerv",C1831))),"NA")</f>
        <v>0</v>
      </c>
      <c r="AV1831" t="b">
        <f>IF(OR(Table1[[#This Row],[Rodents]],Table1[[#This Row],[Human]],Table1[[#This Row],[Pig]]),OR(ISNUMBER(FIND("heart",C1831)),ISNUMBER(FIND("cardi",C1831))),"NA")</f>
        <v>1</v>
      </c>
      <c r="AW1831" t="b">
        <f>IF(OR(Table1[[#This Row],[Rodents]],Table1[[#This Row],[Human]],Table1[[#This Row],[Pig]]),OR(ISNUMBER(FIND("gastro",C1831)),ISNUMBER(FIND("intesti",C1831)),ISNUMBER(FIND("stomach",C1831))),"NA")</f>
        <v>0</v>
      </c>
      <c r="AX1831" t="b">
        <f>IF(OR(Table1[[#This Row],[Rodents]],Table1[[#This Row],[Human]],Table1[[#This Row],[Pig]]),NOT(OR(AQ1831,AR1831,AS1831,AT1831,AU1831,AV1831,AW1831)),"NA")</f>
        <v>0</v>
      </c>
      <c r="AY1831" t="b">
        <f>OR(ISNUMBER(FIND("SWCNT",C1831)),ISNUMBER(FIND("SWNT",C1831)),ISNUMBER(FIND("single-wall",C1831)),ISNUMBER(FIND("single wall",C1831)),ISNUMBER(FIND("Single wall",C1831)),ISNUMBER(FIND("Single-wall",C1831)),ISNUMBER(FIND("SWCNT",B1831)),ISNUMBER(FIND("SWNT",B1831)),ISNUMBER(FIND("single-wall",B1831)),ISNUMBER(FIND("single wall",B1831)),ISNUMBER(FIND("Single-wall",B1831)),ISNUMBER(FIND("Single wall",B1831)))</f>
        <v>1</v>
      </c>
      <c r="AZ1831" t="b">
        <f>OR(ISNUMBER(FIND("MWCNT",C1831)),ISNUMBER(FIND("MWNT",C1831)),ISNUMBER(FIND("multi-wall",C1831)),ISNUMBER(FIND("multi wall",C1831)),ISNUMBER(FIND("multiwall",C1831)),ISNUMBER(FIND("Multi-wall",C1831)),ISNUMBER(FIND("Multi wall",C1831)),ISNUMBER(FIND("Multiwall",C1831)),ISNUMBER(FIND("MWCNT",B1831)),ISNUMBER(FIND("MWNT",B1831)),ISNUMBER(FIND("multi-wall",B1831)),ISNUMBER(FIND("multi wall",B1831)),ISNUMBER(FIND("multiwall",B1831)),ISNUMBER(FIND("Multi-wall",B1831)),ISNUMBER(FIND("Multi wall",B1831)),ISNUMBER(FIND("Multiwall",B1831)),ISNUMBER(FIND("Double-wall",B1831)),ISNUMBER(FIND("Double wall",B1831)),ISNUMBER(FIND("Doublewall",B1831)),ISNUMBER(FIND("double-wall",B1831)),ISNUMBER(FIND("double wall",B1831)),ISNUMBER(FIND("doublewall",B1831)))</f>
        <v>1</v>
      </c>
      <c r="BA1831" t="b">
        <f>AND(Table1[[#This Row],[SWCNT]],Table1[[#This Row],[MWCNT]])</f>
        <v>1</v>
      </c>
      <c r="BB1831" t="b">
        <f>IF(Table1[[#This Row],[SWCNT]]=TRUE,FALSE,IF(Table1[[#This Row],[MWCNT]]=TRUE,FALSE,TRUE))</f>
        <v>0</v>
      </c>
      <c r="BC1831" s="18"/>
    </row>
    <row r="1832" spans="1:55" ht="259">
      <c r="A1832" t="s">
        <v>5505</v>
      </c>
      <c r="B1832" s="2" t="s">
        <v>5507</v>
      </c>
      <c r="C1832" s="16" t="s">
        <v>5509</v>
      </c>
      <c r="D1832" s="17" t="s">
        <v>271</v>
      </c>
      <c r="E1832" s="2">
        <v>2009</v>
      </c>
      <c r="F1832" t="b">
        <f>OR(ISNUMBER(FIND("cytotoxic",C1832)),ISNUMBER(FIND("Cytotoxic",C1832)),ISNUMBER(FIND("cellular toxicity",C1832)),ISNUMBER(FIND("cell death",C1832)),ISNUMBER(FIND("viable",C1832)),ISNUMBER(FIND("phytotoxic",C1832)),ISNUMBER(FIND("acute toxicity",C1832)),ISNUMBER(FIND("MTT",C1832)),ISNUMBER(FIND("survival",C1832)),ISNUMBER(FIND("prolifer",C1832)),ISNUMBER(FIND("apoptosis",C1832)),ISNUMBER(FIND("neurotoxic",C1832)),ISNUMBER(FIND("  lysis ",C1832)),ISNUMBER(FIND("necrosis",C1832)),ISNUMBER(FIND("cellular death",C1832))*3,ISNUMBER(FIND("LDH",C1832)),ISNUMBER(FIND("Acute toxicity",C1832)))</f>
        <v>0</v>
      </c>
      <c r="G1832" t="b">
        <f>OR(ISNUMBER(FIND("genotoxic",C1832)),ISNUMBER(FIND("genotoxicity",C1832)),ISNUMBER(FIND("DNA damage",C1832)),ISNUMBER(FIND("DNA",C1832)),ISNUMBER(FIND("RNA",C1832)),ISNUMBER(FIND("mesothelioma",C1832)),ISNUMBER(FIND("carcino",C1832)),ISNUMBER(FIND("mutagen",C1832)),ISNUMBER(FIND("genetic",C1832)))</f>
        <v>1</v>
      </c>
      <c r="H1832" t="b">
        <f>OR(ISNUMBER(FIND("inflammatory",C1832)),ISNUMBER(FIND("inflamm",C1832)))</f>
        <v>0</v>
      </c>
      <c r="I1832" t="b">
        <f>OR(ISNUMBER(FIND("immune",C1832)),ISNUMBER(FIND("immunological",C1832)),ISNUMBER(FIND("interleuk",C1832)),ISNUMBER(FIND("platelet activation",C1832)),ISNUMBER(FIND("monocyte",C1832)),ISNUMBER(FIND("leukocyte",C1832)),ISNUMBER(FIND("cytokine",C1832)),ISNUMBER(FIND("CD4",C1832)),ISNUMBER(FIND("CD8",C1832)),ISNUMBER(FIND("T-cell",C1832)))</f>
        <v>0</v>
      </c>
      <c r="J1832" t="b">
        <f>OR(ISNUMBER(FIND("reactive oxygen",C1832)),ISNUMBER(FIND("ROS",C1832)),ISNUMBER(FIND("free radical",C1832)),ISNUMBER(FIND("oxidative stress",C1832)),ISNUMBER(FIND("peroxid",C1832)),ISNUMBER(FIND("oxidative",C1832)),ISNUMBER(FIND("antioxid",C1832)))</f>
        <v>1</v>
      </c>
      <c r="K1832" t="b">
        <f>OR(ISNUMBER(FIND("autophag",C1832)))</f>
        <v>0</v>
      </c>
      <c r="L1832" t="b">
        <f>OR(ISNUMBER(FIND("morpholog",C1832)))</f>
        <v>0</v>
      </c>
      <c r="M1832" t="b">
        <f>OR(ISNUMBER(FIND("fibrosis",C1832)),ISNUMBER(FIND("Fibrosis",C1832)),ISNUMBER(FIND("fibrot",C1832)))</f>
        <v>0</v>
      </c>
      <c r="N1832" t="b">
        <f>OR(ISNUMBER(FIND("offspring",C1832)),ISNUMBER(FIND("Parental",C1832)),ISNUMBER(FIND("parental",C1832)),ISNUMBER(FIND("germline",C1832)),ISNUMBER(FIND("reproduc",C1832)),ISNUMBER(FIND("embryo",C1832)))</f>
        <v>0</v>
      </c>
      <c r="O1832" t="b">
        <f>OR(ISNUMBER(FIND("metabol",C1832)),ISNUMBER(FIND("Metabol",C1832)),ISNUMBER(FIND("digest",C1832)),ISNUMBER(FIND("mitochon",C1832)))</f>
        <v>0</v>
      </c>
      <c r="P1832" t="b">
        <f>OR(ISNUMBER(FIND("ecotox",C1832)),ISNUMBER(FIND("Ecotox",B1832)),ISNUMBER(FIND("ecotox",B1832)),ISNUMBER(FIND("Ecotox",C1832)))</f>
        <v>0</v>
      </c>
      <c r="Q1832" t="b">
        <f>OR(ISNUMBER(FIND("Bioaccum",C1832)),ISNUMBER(FIND("bioaccum",C1832)),ISNUMBER(FIND("accum",C1832)))</f>
        <v>0</v>
      </c>
      <c r="R1832" t="b">
        <f>OR(ISNUMBER(FIND("Occupation",C1832)),ISNUMBER(FIND("occupation",C1832)),ISNUMBER(FIND("worker",C1832)),ISNUMBER(FIND("workforce",C1832)))</f>
        <v>1</v>
      </c>
      <c r="S1832" t="b">
        <f>NOT(OR(F1832,G1832,H1832,I1832,J1832,K1832,L1832,M1832,N1832,O1832,P1832,Q1832,R1832))</f>
        <v>0</v>
      </c>
      <c r="U1832" t="b">
        <f>OR(Table1[[#This Row],[Inflammation]],Table1[[#This Row],[Immune]])</f>
        <v>0</v>
      </c>
      <c r="V1832" t="str">
        <f>IF(OR(Table1[[#This Row],[Rodents]],Table1[[#This Row],[Human]],Table1[[#This Row],[Pig]]),OR(ISNUMBER(FIND("intratrach",C1832)),ISNUMBER(FIND("nasal ",C1832)),ISNUMBER(FIND("instill",C1832))),"NA")</f>
        <v>NA</v>
      </c>
      <c r="W1832" t="str">
        <f>IF(OR(Table1[[#This Row],[Rodents]],Table1[[#This Row],[Human]],Table1[[#This Row],[Pig]]),OR(ISNUMBER(FIND("dermal",C1832)),ISNUMBER(FIND("skin ",C1832))),"NA")</f>
        <v>NA</v>
      </c>
      <c r="X1832" t="str">
        <f>IF(OR(Table1[[#This Row],[Rodents]],Table1[[#This Row],[Human]],Table1[[#This Row],[Pig]]),OR(ISNUMBER(FIND("injected",C1832)),ISNUMBER(FIND("periton",C1832)),ISNUMBER(FIND("intrascrot",C1832))),"NA")</f>
        <v>NA</v>
      </c>
      <c r="Y1832" t="str">
        <f>IF(OR(Table1[[#This Row],[Rodents]],Table1[[#This Row],[Human]],Table1[[#This Row],[Pig]]),NOT(OR(Table1[[#This Row],[Inhaled/Intratracheal/intranasal]],Table1[[#This Row],[Dermal]],Table1[[#This Row],[Injected]])),"NA")</f>
        <v>NA</v>
      </c>
      <c r="AA1832" t="b">
        <f>OR(ISNUMBER(FIND("fish ",C1832)),ISNUMBER(FIND("Fish ",C1832)),ISNUMBER(FIND("aquatic",C1832)),ISNUMBER(FIND("daphnids",C1832)),ISNUMBER(FIND("Carcinus maenas",C1832)),ISNUMBER(FIND("Daphnia",C1832)),ISNUMBER(FIND("Ruditapes philippinarum",C1832)),ISNUMBER(FIND("daphnia",C1832)),ISNUMBER(FIND("marine",C1832)),ISNUMBER(FIND("mussel",C1832)),ISNUMBER(FIND("algae",C1832)),ISNUMBER(FIND("Donax faba",C1832)),ISNUMBER(FIND("estuarine",C1832)),ISNUMBER(FIND("snail",C1832)),ISNUMBER(FIND("Prorocentrum donghaiense",C1832)) )</f>
        <v>0</v>
      </c>
      <c r="AB1832" t="b">
        <f>OR(ISNUMBER(FIND(" rat ",C1832)),ISNUMBER(FIND(" rats ",C1832)),ISNUMBER(FIND(" Rats ",C1832)),ISNUMBER(FIND(" Rat ",C1832)),ISNUMBER(FIND(" rat.",C1832)),ISNUMBER(FIND(" rats.",C1832)),ISNUMBER(FIND("mouse",C1832)),ISNUMBER(FIND("mice",C1832)), ISNUMBER(FIND(" Mice",C1832)))</f>
        <v>0</v>
      </c>
      <c r="AC1832" t="b">
        <f>OR(ISNUMBER(FIND(" cell ",C1832)),ISNUMBER(FIND("fibroblast",C1832)),ISNUMBER(FIND("macrophage",C1832)),ISNUMBER(FIND("epithelial",C1832)),ISNUMBER(FIND("endothelial",C1832)),ISNUMBER(FIND("neuron",C1832)),ISNUMBER(FIND(" cells ",C1832)),ISNUMBER(FIND("RBC",C1832)),ISNUMBER(FIND("mitochond",C1832)),ISNUMBER(FIND("adipocyte",C1832)),ISNUMBER(FIND("osteo",C1832)),ISNUMBER(FIND("keratin",C1832)),ISNUMBER(FIND(" cell's ",C1832)),ISNUMBER(FIND("eukary",C1832)),ISNUMBER(FIND("sperm",C1832)))</f>
        <v>1</v>
      </c>
      <c r="AD1832" t="b">
        <v>0</v>
      </c>
      <c r="AE1832" t="b">
        <f>OR(ISNUMBER(FIND(" plant ",C1832)),ISNUMBER(FIND("Plant ",C1832)),ISNUMBER(FIND("tomato",C1832)),ISNUMBER(FIND("plants",C1832)),ISNUMBER(FIND("Plants",C1832)),ISNUMBER(FIND("algae",C1832)),ISNUMBER(FIND("lettuce",C1832)),ISNUMBER(FIND("green gram sprouts ",C1832)),ISNUMBER(FIND("Cucurbita pepo",C1832)),ISNUMBER(FIND("bean ",C1832)),ISNUMBER(FIND("chloroplast",C1832)),ISNUMBER(FIND("chlorophyll",C1832)),ISNUMBER(FIND("seedling",C1832)),ISNUMBER(FIND("canola",C1832)),ISNUMBER(FIND("shoot",C1832)),ISNUMBER(FIND("photosynthes",C1832)),ISNUMBER(FIND(" leaves ",C1832)),,ISNUMBER(FIND("agriculture",C1832)),ISNUMBER(FIND(" crops ",C1832)))</f>
        <v>0</v>
      </c>
      <c r="AF1832" t="b">
        <f>OR(ISNUMBER(FIND("bacteria",C1832)),ISNUMBER(FIND("Bacteria",C1832)),ISNUMBER(FIND("Bacterium",C1832)),ISNUMBER(FIND("bacterium",C1832)),ISNUMBER(FIND(" coli ",C1832)))</f>
        <v>0</v>
      </c>
      <c r="AG1832" t="b">
        <f>OR(ISNUMBER(FIND("fungi",C1832)),ISNUMBER(FIND("Fungi",C1832)),ISNUMBER(FIND("fungus",C1832)),ISNUMBER(FIND("Fungus",C1832)),ISNUMBER(FIND("mushroom",C1832)),ISNUMBER(FIND("Mushroom",C1832)),ISNUMBER(FIND(" mold ",C1832)))</f>
        <v>0</v>
      </c>
      <c r="AH1832" t="b">
        <f>OR(ISNUMBER(FIND("Pig ",C1832)),ISNUMBER(FIND("pig ",C1832)),ISNUMBER(FIND("Pigs ",C1832)),ISNUMBER(FIND("pigs ",C1832)))</f>
        <v>0</v>
      </c>
      <c r="AI1832" t="b">
        <f>OR(ISNUMBER(FIND(" C. elegans",C1832)),ISNUMBER(FIND("Caenorhabditis elegans",C1832)),ISNUMBER(FIND("earthworms",C1832)),ISNUMBER(FIND(" Ficopomatus enigmaticus",C1832)),ISNUMBER(FIND("larva",C1832)),ISNUMBER(FIND("Lumbriculus variegatus",C1832)),ISNUMBER(FIND("nematode",C1832)))</f>
        <v>0</v>
      </c>
      <c r="AJ1832" t="b">
        <f>NOT(OR(AA1832,AB1832,AC1832,AD1832,AE1832,AF1832,AG1832,AH1832,AI1832))</f>
        <v>0</v>
      </c>
      <c r="AL1832" t="b">
        <f>OR(AA1832,AB1832,AD1832,AE1832,AF1832,AG1832,AH1832,AI1832)</f>
        <v>0</v>
      </c>
      <c r="AM1832" t="b">
        <f>IF(Table1[[#This Row],[In vivo?]],IF(Table1[[#This Row],[Cell]],FALSE,TRUE),FALSE)</f>
        <v>0</v>
      </c>
      <c r="AN1832" t="b">
        <f>AND(AC1832,AL1832)</f>
        <v>0</v>
      </c>
      <c r="AO1832" t="b">
        <f>IF(Table1[[#This Row],[Cell]],IF(Table1[[#This Row],[In vivo?]],FALSE,TRUE),FALSE)</f>
        <v>1</v>
      </c>
      <c r="AP1832" t="b">
        <f>NOT(OR(Table1[[#This Row],[In vivo?]],Table1[[#This Row],[Only in Cell]]))</f>
        <v>0</v>
      </c>
      <c r="AQ1832" t="str">
        <f>IF(OR(Table1[[#This Row],[Rodents]],Table1[[#This Row],[Human]],Table1[[#This Row],[Pig]]),OR(ISNUMBER(FIND("pulmonary",C1832)),ISNUMBER(FIND("lung",C1832))),"NA")</f>
        <v>NA</v>
      </c>
      <c r="AR1832" t="str">
        <f>IF(OR(Table1[[#This Row],[Rodents]],Table1[[#This Row],[Human]],Table1[[#This Row],[Pig]]),OR(ISNUMBER(FIND("skin",C1832)),ISNUMBER(FIND("dermal",C1832))),"NA")</f>
        <v>NA</v>
      </c>
      <c r="AS1832" t="str">
        <f>IF(OR(Table1[[#This Row],[Rodents]],Table1[[#This Row],[Human]],Table1[[#This Row],[Pig]]),OR(ISNUMBER(FIND("liver",C1832)),ISNUMBER(FIND("hepat",C1832))),"NA")</f>
        <v>NA</v>
      </c>
      <c r="AT1832" t="str">
        <f>IF(OR(Table1[[#This Row],[Rodents]],Table1[[#This Row],[Human]],Table1[[#This Row],[Pig]]),OR(ISNUMBER(FIND("kidney",C1832)),ISNUMBER(FIND("neph",C1832))),"NA")</f>
        <v>NA</v>
      </c>
      <c r="AU1832" t="str">
        <f>IF(OR(Table1[[#This Row],[Rodents]],Table1[[#This Row],[Human]],Table1[[#This Row],[Pig]]),OR(ISNUMBER(FIND("brain",C1832)),ISNUMBER(FIND("neur",C1832)),ISNUMBER(FIND("nerv",C1832))),"NA")</f>
        <v>NA</v>
      </c>
      <c r="AV1832" t="str">
        <f>IF(OR(Table1[[#This Row],[Rodents]],Table1[[#This Row],[Human]],Table1[[#This Row],[Pig]]),OR(ISNUMBER(FIND("heart",C1832)),ISNUMBER(FIND("cardi",C1832))),"NA")</f>
        <v>NA</v>
      </c>
      <c r="AW1832" t="str">
        <f>IF(OR(Table1[[#This Row],[Rodents]],Table1[[#This Row],[Human]],Table1[[#This Row],[Pig]]),OR(ISNUMBER(FIND("gastro",C1832)),ISNUMBER(FIND("intesti",C1832)),ISNUMBER(FIND("stomach",C1832))),"NA")</f>
        <v>NA</v>
      </c>
      <c r="AX1832" t="str">
        <f>IF(OR(Table1[[#This Row],[Rodents]],Table1[[#This Row],[Human]],Table1[[#This Row],[Pig]]),NOT(OR(AQ1832,AR1832,AS1832,AT1832,AU1832,AV1832,AW1832)),"NA")</f>
        <v>NA</v>
      </c>
      <c r="AY1832" t="b">
        <f>OR(ISNUMBER(FIND("SWCNT",C1832)),ISNUMBER(FIND("SWNT",C1832)),ISNUMBER(FIND("single-wall",C1832)),ISNUMBER(FIND("single wall",C1832)),ISNUMBER(FIND("Single wall",C1832)),ISNUMBER(FIND("Single-wall",C1832)),ISNUMBER(FIND("SWCNT",B1832)),ISNUMBER(FIND("SWNT",B1832)),ISNUMBER(FIND("single-wall",B1832)),ISNUMBER(FIND("single wall",B1832)),ISNUMBER(FIND("Single-wall",B1832)),ISNUMBER(FIND("Single wall",B1832)))</f>
        <v>1</v>
      </c>
      <c r="AZ1832" t="b">
        <f>OR(ISNUMBER(FIND("MWCNT",C1832)),ISNUMBER(FIND("MWNT",C1832)),ISNUMBER(FIND("multi-wall",C1832)),ISNUMBER(FIND("multi wall",C1832)),ISNUMBER(FIND("multiwall",C1832)),ISNUMBER(FIND("Multi-wall",C1832)),ISNUMBER(FIND("Multi wall",C1832)),ISNUMBER(FIND("Multiwall",C1832)),ISNUMBER(FIND("MWCNT",B1832)),ISNUMBER(FIND("MWNT",B1832)),ISNUMBER(FIND("multi-wall",B1832)),ISNUMBER(FIND("multi wall",B1832)),ISNUMBER(FIND("multiwall",B1832)),ISNUMBER(FIND("Multi-wall",B1832)),ISNUMBER(FIND("Multi wall",B1832)),ISNUMBER(FIND("Multiwall",B1832)),ISNUMBER(FIND("Double-wall",B1832)),ISNUMBER(FIND("Double wall",B1832)),ISNUMBER(FIND("Doublewall",B1832)),ISNUMBER(FIND("double-wall",B1832)),ISNUMBER(FIND("double wall",B1832)),ISNUMBER(FIND("doublewall",B1832)))</f>
        <v>0</v>
      </c>
      <c r="BA1832" t="b">
        <f>AND(Table1[[#This Row],[SWCNT]],Table1[[#This Row],[MWCNT]])</f>
        <v>0</v>
      </c>
      <c r="BB1832" t="b">
        <f>IF(Table1[[#This Row],[SWCNT]]=TRUE,FALSE,IF(Table1[[#This Row],[MWCNT]]=TRUE,FALSE,TRUE))</f>
        <v>0</v>
      </c>
      <c r="BC1832" s="18"/>
    </row>
    <row r="1833" spans="1:55" ht="166.5">
      <c r="A1833" t="s">
        <v>5506</v>
      </c>
      <c r="B1833" s="2" t="s">
        <v>5508</v>
      </c>
      <c r="C1833" s="16" t="s">
        <v>5510</v>
      </c>
      <c r="D1833" s="17" t="s">
        <v>653</v>
      </c>
      <c r="E1833" s="2">
        <v>2009</v>
      </c>
      <c r="F1833" t="b">
        <f>OR(ISNUMBER(FIND("cytotoxic",C1833)),ISNUMBER(FIND("Cytotoxic",C1833)),ISNUMBER(FIND("cellular toxicity",C1833)),ISNUMBER(FIND("cell death",C1833)),ISNUMBER(FIND("viable",C1833)),ISNUMBER(FIND("phytotoxic",C1833)),ISNUMBER(FIND("acute toxicity",C1833)),ISNUMBER(FIND("MTT",C1833)),ISNUMBER(FIND("survival",C1833)),ISNUMBER(FIND("prolifer",C1833)),ISNUMBER(FIND("apoptosis",C1833)),ISNUMBER(FIND("neurotoxic",C1833)),ISNUMBER(FIND("  lysis ",C1833)),ISNUMBER(FIND("necrosis",C1833)),ISNUMBER(FIND("cellular death",C1833))*3,ISNUMBER(FIND("LDH",C1833)),ISNUMBER(FIND("Acute toxicity",C1833)))</f>
        <v>0</v>
      </c>
      <c r="G1833" t="b">
        <f>OR(ISNUMBER(FIND("genotoxic",C1833)),ISNUMBER(FIND("genotoxicity",C1833)),ISNUMBER(FIND("DNA damage",C1833)),ISNUMBER(FIND("DNA",C1833)),ISNUMBER(FIND("RNA",C1833)),ISNUMBER(FIND("mesothelioma",C1833)),ISNUMBER(FIND("carcino",C1833)),ISNUMBER(FIND("mutagen",C1833)),ISNUMBER(FIND("genetic",C1833)))</f>
        <v>0</v>
      </c>
      <c r="H1833" t="b">
        <f>OR(ISNUMBER(FIND("inflammatory",C1833)),ISNUMBER(FIND("inflamm",C1833)))</f>
        <v>0</v>
      </c>
      <c r="I1833" t="b">
        <f>OR(ISNUMBER(FIND("immune",C1833)),ISNUMBER(FIND("immunological",C1833)),ISNUMBER(FIND("interleuk",C1833)),ISNUMBER(FIND("platelet activation",C1833)),ISNUMBER(FIND("monocyte",C1833)),ISNUMBER(FIND("leukocyte",C1833)),ISNUMBER(FIND("cytokine",C1833)),ISNUMBER(FIND("CD4",C1833)),ISNUMBER(FIND("CD8",C1833)),ISNUMBER(FIND("T-cell",C1833)))</f>
        <v>1</v>
      </c>
      <c r="J1833" t="b">
        <f>OR(ISNUMBER(FIND("reactive oxygen",C1833)),ISNUMBER(FIND("ROS",C1833)),ISNUMBER(FIND("free radical",C1833)),ISNUMBER(FIND("oxidative stress",C1833)),ISNUMBER(FIND("peroxid",C1833)),ISNUMBER(FIND("oxidative",C1833)),ISNUMBER(FIND("antioxid",C1833)))</f>
        <v>1</v>
      </c>
      <c r="K1833" t="b">
        <f>OR(ISNUMBER(FIND("autophag",C1833)))</f>
        <v>0</v>
      </c>
      <c r="L1833" t="b">
        <f>OR(ISNUMBER(FIND("morpholog",C1833)))</f>
        <v>0</v>
      </c>
      <c r="M1833" t="b">
        <f>OR(ISNUMBER(FIND("fibrosis",C1833)),ISNUMBER(FIND("Fibrosis",C1833)),ISNUMBER(FIND("fibrot",C1833)))</f>
        <v>0</v>
      </c>
      <c r="N1833" t="b">
        <f>OR(ISNUMBER(FIND("offspring",C1833)),ISNUMBER(FIND("Parental",C1833)),ISNUMBER(FIND("parental",C1833)),ISNUMBER(FIND("germline",C1833)),ISNUMBER(FIND("reproduc",C1833)),ISNUMBER(FIND("embryo",C1833)))</f>
        <v>0</v>
      </c>
      <c r="O1833" t="b">
        <f>OR(ISNUMBER(FIND("metabol",C1833)),ISNUMBER(FIND("Metabol",C1833)),ISNUMBER(FIND("digest",C1833)),ISNUMBER(FIND("mitochon",C1833)))</f>
        <v>0</v>
      </c>
      <c r="P1833" t="b">
        <f>OR(ISNUMBER(FIND("ecotox",C1833)),ISNUMBER(FIND("Ecotox",B1833)),ISNUMBER(FIND("ecotox",B1833)),ISNUMBER(FIND("Ecotox",C1833)))</f>
        <v>0</v>
      </c>
      <c r="Q1833" t="b">
        <f>OR(ISNUMBER(FIND("Bioaccum",C1833)),ISNUMBER(FIND("bioaccum",C1833)),ISNUMBER(FIND("accum",C1833)))</f>
        <v>1</v>
      </c>
      <c r="R1833" t="b">
        <f>OR(ISNUMBER(FIND("Occupation",C1833)),ISNUMBER(FIND("occupation",C1833)),ISNUMBER(FIND("worker",C1833)),ISNUMBER(FIND("workforce",C1833)))</f>
        <v>0</v>
      </c>
      <c r="S1833" t="b">
        <f>NOT(OR(F1833,G1833,H1833,I1833,J1833,K1833,L1833,M1833,N1833,O1833,P1833,Q1833,R1833))</f>
        <v>0</v>
      </c>
      <c r="U1833" t="b">
        <f>OR(Table1[[#This Row],[Inflammation]],Table1[[#This Row],[Immune]])</f>
        <v>1</v>
      </c>
      <c r="V1833" t="b">
        <f>IF(OR(Table1[[#This Row],[Rodents]],Table1[[#This Row],[Human]],Table1[[#This Row],[Pig]]),OR(ISNUMBER(FIND("intratrach",C1833)),ISNUMBER(FIND("nasal ",C1833)),ISNUMBER(FIND("instill",C1833))),"NA")</f>
        <v>0</v>
      </c>
      <c r="W1833" t="b">
        <f>IF(OR(Table1[[#This Row],[Rodents]],Table1[[#This Row],[Human]],Table1[[#This Row],[Pig]]),OR(ISNUMBER(FIND("dermal",C1833)),ISNUMBER(FIND("skin ",C1833))),"NA")</f>
        <v>0</v>
      </c>
      <c r="X1833" t="b">
        <f>IF(OR(Table1[[#This Row],[Rodents]],Table1[[#This Row],[Human]],Table1[[#This Row],[Pig]]),OR(ISNUMBER(FIND("injected",C1833)),ISNUMBER(FIND("periton",C1833)),ISNUMBER(FIND("intrascrot",C1833))),"NA")</f>
        <v>0</v>
      </c>
      <c r="Y1833" t="b">
        <f>IF(OR(Table1[[#This Row],[Rodents]],Table1[[#This Row],[Human]],Table1[[#This Row],[Pig]]),NOT(OR(Table1[[#This Row],[Inhaled/Intratracheal/intranasal]],Table1[[#This Row],[Dermal]],Table1[[#This Row],[Injected]])),"NA")</f>
        <v>1</v>
      </c>
      <c r="AA1833" t="b">
        <f>OR(ISNUMBER(FIND("fish ",C1833)),ISNUMBER(FIND("Fish ",C1833)),ISNUMBER(FIND("aquatic",C1833)),ISNUMBER(FIND("daphnids",C1833)),ISNUMBER(FIND("Carcinus maenas",C1833)),ISNUMBER(FIND("Daphnia",C1833)),ISNUMBER(FIND("Ruditapes philippinarum",C1833)),ISNUMBER(FIND("daphnia",C1833)),ISNUMBER(FIND("marine",C1833)),ISNUMBER(FIND("mussel",C1833)),ISNUMBER(FIND("algae",C1833)),ISNUMBER(FIND("Donax faba",C1833)),ISNUMBER(FIND("estuarine",C1833)),ISNUMBER(FIND("snail",C1833)),ISNUMBER(FIND("Prorocentrum donghaiense",C1833)) )</f>
        <v>0</v>
      </c>
      <c r="AB1833" t="b">
        <f>OR(ISNUMBER(FIND(" rat ",C1833)),ISNUMBER(FIND(" rats ",C1833)),ISNUMBER(FIND(" Rats ",C1833)),ISNUMBER(FIND(" Rat ",C1833)),ISNUMBER(FIND(" rat.",C1833)),ISNUMBER(FIND(" rats.",C1833)),ISNUMBER(FIND("mouse",C1833)),ISNUMBER(FIND("mice",C1833)), ISNUMBER(FIND(" Mice",C1833)))</f>
        <v>1</v>
      </c>
      <c r="AC1833" t="b">
        <f>OR(ISNUMBER(FIND(" cell ",C1833)),ISNUMBER(FIND("fibroblast",C1833)),ISNUMBER(FIND("macrophage",C1833)),ISNUMBER(FIND("epithelial",C1833)),ISNUMBER(FIND("endothelial",C1833)),ISNUMBER(FIND("neuron",C1833)),ISNUMBER(FIND(" cells ",C1833)),ISNUMBER(FIND("RBC",C1833)),ISNUMBER(FIND("mitochond",C1833)),ISNUMBER(FIND("adipocyte",C1833)),ISNUMBER(FIND("osteo",C1833)),ISNUMBER(FIND("keratin",C1833)),ISNUMBER(FIND(" cell's ",C1833)),ISNUMBER(FIND("eukary",C1833)),ISNUMBER(FIND("sperm",C1833)))</f>
        <v>1</v>
      </c>
      <c r="AD1833" t="b">
        <f>OR(ISNUMBER(FIND("human",B1833)),ISNUMBER(FIND("workers",B1833)),ISNUMBER(FIND("workforces",B1833)),ISNUMBER(FIND("occupational",B1833)),ISNUMBER(FIND("Case report",B1833)),ISNUMBER(FIND("Workplaces",B1833)),ISNUMBER(FIND("worker",B1833)))</f>
        <v>0</v>
      </c>
      <c r="AE1833" t="b">
        <f>OR(ISNUMBER(FIND(" plant ",C1833)),ISNUMBER(FIND("Plant ",C1833)),ISNUMBER(FIND("tomato",C1833)),ISNUMBER(FIND("plants",C1833)),ISNUMBER(FIND("Plants",C1833)),ISNUMBER(FIND("algae",C1833)),ISNUMBER(FIND("lettuce",C1833)),ISNUMBER(FIND("green gram sprouts ",C1833)),ISNUMBER(FIND("Cucurbita pepo",C1833)),ISNUMBER(FIND("bean ",C1833)),ISNUMBER(FIND("chloroplast",C1833)),ISNUMBER(FIND("chlorophyll",C1833)),ISNUMBER(FIND("seedling",C1833)),ISNUMBER(FIND("canola",C1833)),ISNUMBER(FIND("shoot",C1833)),ISNUMBER(FIND("photosynthes",C1833)),ISNUMBER(FIND(" leaves ",C1833)),,ISNUMBER(FIND("agriculture",C1833)),ISNUMBER(FIND(" crops ",C1833)))</f>
        <v>0</v>
      </c>
      <c r="AF1833" t="b">
        <f>OR(ISNUMBER(FIND("bacteria",C1833)),ISNUMBER(FIND("Bacteria",C1833)),ISNUMBER(FIND("Bacterium",C1833)),ISNUMBER(FIND("bacterium",C1833)),ISNUMBER(FIND(" coli ",C1833)))</f>
        <v>0</v>
      </c>
      <c r="AG1833" t="b">
        <f>OR(ISNUMBER(FIND("fungi",C1833)),ISNUMBER(FIND("Fungi",C1833)),ISNUMBER(FIND("fungus",C1833)),ISNUMBER(FIND("Fungus",C1833)),ISNUMBER(FIND("mushroom",C1833)),ISNUMBER(FIND("Mushroom",C1833)),ISNUMBER(FIND(" mold ",C1833)))</f>
        <v>0</v>
      </c>
      <c r="AH1833" t="b">
        <f>OR(ISNUMBER(FIND("Pig ",C1833)),ISNUMBER(FIND("pig ",C1833)),ISNUMBER(FIND("Pigs ",C1833)),ISNUMBER(FIND("pigs ",C1833)))</f>
        <v>0</v>
      </c>
      <c r="AI1833" t="b">
        <f>OR(ISNUMBER(FIND(" C. elegans",C1833)),ISNUMBER(FIND("Caenorhabditis elegans",C1833)),ISNUMBER(FIND("earthworms",C1833)),ISNUMBER(FIND(" Ficopomatus enigmaticus",C1833)),ISNUMBER(FIND("larva",C1833)),ISNUMBER(FIND("Lumbriculus variegatus",C1833)),ISNUMBER(FIND("nematode",C1833)))</f>
        <v>0</v>
      </c>
      <c r="AJ1833" t="b">
        <f>NOT(OR(AA1833,AB1833,AC1833,AD1833,AE1833,AF1833,AG1833,AH1833,AI1833))</f>
        <v>0</v>
      </c>
      <c r="AL1833" t="b">
        <f>OR(AA1833,AB1833,AD1833,AE1833,AF1833,AG1833,AH1833,AI1833)</f>
        <v>1</v>
      </c>
      <c r="AM1833" t="b">
        <f>IF(Table1[[#This Row],[In vivo?]],IF(Table1[[#This Row],[Cell]],FALSE,TRUE),FALSE)</f>
        <v>0</v>
      </c>
      <c r="AN1833" t="b">
        <f>AND(AC1833,AL1833)</f>
        <v>1</v>
      </c>
      <c r="AO1833" t="b">
        <f>IF(Table1[[#This Row],[Cell]],IF(Table1[[#This Row],[In vivo?]],FALSE,TRUE),FALSE)</f>
        <v>0</v>
      </c>
      <c r="AP1833" t="b">
        <f>NOT(OR(Table1[[#This Row],[In vivo?]],Table1[[#This Row],[Only in Cell]]))</f>
        <v>0</v>
      </c>
      <c r="AQ1833" t="b">
        <f>IF(OR(Table1[[#This Row],[Rodents]],Table1[[#This Row],[Human]],Table1[[#This Row],[Pig]]),OR(ISNUMBER(FIND("pulmonary",C1833)),ISNUMBER(FIND("lung",C1833))),"NA")</f>
        <v>1</v>
      </c>
      <c r="AR1833" t="b">
        <f>IF(OR(Table1[[#This Row],[Rodents]],Table1[[#This Row],[Human]],Table1[[#This Row],[Pig]]),OR(ISNUMBER(FIND("skin",C1833)),ISNUMBER(FIND("dermal",C1833))),"NA")</f>
        <v>0</v>
      </c>
      <c r="AS1833" t="b">
        <f>IF(OR(Table1[[#This Row],[Rodents]],Table1[[#This Row],[Human]],Table1[[#This Row],[Pig]]),OR(ISNUMBER(FIND("liver",C1833)),ISNUMBER(FIND("hepat",C1833))),"NA")</f>
        <v>1</v>
      </c>
      <c r="AT1833" t="b">
        <f>IF(OR(Table1[[#This Row],[Rodents]],Table1[[#This Row],[Human]],Table1[[#This Row],[Pig]]),OR(ISNUMBER(FIND("kidney",C1833)),ISNUMBER(FIND("neph",C1833))),"NA")</f>
        <v>0</v>
      </c>
      <c r="AU1833" t="b">
        <f>IF(OR(Table1[[#This Row],[Rodents]],Table1[[#This Row],[Human]],Table1[[#This Row],[Pig]]),OR(ISNUMBER(FIND("brain",C1833)),ISNUMBER(FIND("neur",C1833)),ISNUMBER(FIND("nerv",C1833))),"NA")</f>
        <v>0</v>
      </c>
      <c r="AV1833" t="b">
        <f>IF(OR(Table1[[#This Row],[Rodents]],Table1[[#This Row],[Human]],Table1[[#This Row],[Pig]]),OR(ISNUMBER(FIND("heart",C1833)),ISNUMBER(FIND("cardi",C1833))),"NA")</f>
        <v>0</v>
      </c>
      <c r="AW1833" t="b">
        <f>IF(OR(Table1[[#This Row],[Rodents]],Table1[[#This Row],[Human]],Table1[[#This Row],[Pig]]),OR(ISNUMBER(FIND("gastro",C1833)),ISNUMBER(FIND("intesti",C1833)),ISNUMBER(FIND("stomach",C1833))),"NA")</f>
        <v>0</v>
      </c>
      <c r="AX1833" t="b">
        <f>IF(OR(Table1[[#This Row],[Rodents]],Table1[[#This Row],[Human]],Table1[[#This Row],[Pig]]),NOT(OR(AQ1833,AR1833,AS1833,AT1833,AU1833,AV1833,AW1833)),"NA")</f>
        <v>0</v>
      </c>
      <c r="AY1833" t="b">
        <f>OR(ISNUMBER(FIND("SWCNT",C1833)),ISNUMBER(FIND("SWNT",C1833)),ISNUMBER(FIND("single-wall",C1833)),ISNUMBER(FIND("single wall",C1833)),ISNUMBER(FIND("Single wall",C1833)),ISNUMBER(FIND("Single-wall",C1833)),ISNUMBER(FIND("SWCNT",B1833)),ISNUMBER(FIND("SWNT",B1833)),ISNUMBER(FIND("single-wall",B1833)),ISNUMBER(FIND("single wall",B1833)),ISNUMBER(FIND("Single-wall",B1833)),ISNUMBER(FIND("Single wall",B1833)))</f>
        <v>0</v>
      </c>
      <c r="AZ1833" t="b">
        <f>OR(ISNUMBER(FIND("MWCNT",C1833)),ISNUMBER(FIND("MWNT",C1833)),ISNUMBER(FIND("multi-wall",C1833)),ISNUMBER(FIND("multi wall",C1833)),ISNUMBER(FIND("multiwall",C1833)),ISNUMBER(FIND("Multi-wall",C1833)),ISNUMBER(FIND("Multi wall",C1833)),ISNUMBER(FIND("Multiwall",C1833)),ISNUMBER(FIND("MWCNT",B1833)),ISNUMBER(FIND("MWNT",B1833)),ISNUMBER(FIND("multi-wall",B1833)),ISNUMBER(FIND("multi wall",B1833)),ISNUMBER(FIND("multiwall",B1833)),ISNUMBER(FIND("Multi-wall",B1833)),ISNUMBER(FIND("Multi wall",B1833)),ISNUMBER(FIND("Multiwall",B1833)),ISNUMBER(FIND("Double-wall",B1833)),ISNUMBER(FIND("Double wall",B1833)),ISNUMBER(FIND("Doublewall",B1833)),ISNUMBER(FIND("double-wall",B1833)),ISNUMBER(FIND("double wall",B1833)),ISNUMBER(FIND("doublewall",B1833)))</f>
        <v>1</v>
      </c>
      <c r="BA1833" t="b">
        <f>AND(Table1[[#This Row],[SWCNT]],Table1[[#This Row],[MWCNT]])</f>
        <v>0</v>
      </c>
      <c r="BB1833" t="b">
        <f>IF(Table1[[#This Row],[SWCNT]]=TRUE,FALSE,IF(Table1[[#This Row],[MWCNT]]=TRUE,FALSE,TRUE))</f>
        <v>0</v>
      </c>
      <c r="BC1833" s="18"/>
    </row>
    <row r="1834" spans="1:55" ht="166.5">
      <c r="A1834" t="s">
        <v>5514</v>
      </c>
      <c r="B1834" s="2" t="s">
        <v>5516</v>
      </c>
      <c r="C1834" s="16" t="s">
        <v>5518</v>
      </c>
      <c r="D1834" s="17" t="s">
        <v>653</v>
      </c>
      <c r="E1834" s="2">
        <v>2009</v>
      </c>
      <c r="F1834" t="b">
        <f>OR(ISNUMBER(FIND("cytotoxic",C1834)),ISNUMBER(FIND("Cytotoxic",C1834)),ISNUMBER(FIND("cellular toxicity",C1834)),ISNUMBER(FIND("cell death",C1834)),ISNUMBER(FIND("viable",C1834)),ISNUMBER(FIND("phytotoxic",C1834)),ISNUMBER(FIND("acute toxicity",C1834)),ISNUMBER(FIND("MTT",C1834)),ISNUMBER(FIND("survival",C1834)),ISNUMBER(FIND("prolifer",C1834)),ISNUMBER(FIND("apoptosis",C1834)),ISNUMBER(FIND("neurotoxic",C1834)),ISNUMBER(FIND("  lysis ",C1834)),ISNUMBER(FIND("necrosis",C1834)),ISNUMBER(FIND("cellular death",C1834))*3,ISNUMBER(FIND("LDH",C1834)),ISNUMBER(FIND("Acute toxicity",C1834)))</f>
        <v>1</v>
      </c>
      <c r="G1834" t="b">
        <f>OR(ISNUMBER(FIND("genotoxic",C1834)),ISNUMBER(FIND("genotoxicity",C1834)),ISNUMBER(FIND("DNA damage",C1834)),ISNUMBER(FIND("DNA",C1834)),ISNUMBER(FIND("RNA",C1834)),ISNUMBER(FIND("mesothelioma",C1834)),ISNUMBER(FIND("carcino",C1834)),ISNUMBER(FIND("mutagen",C1834)),ISNUMBER(FIND("genetic",C1834)))</f>
        <v>0</v>
      </c>
      <c r="H1834" t="b">
        <f>OR(ISNUMBER(FIND("inflammatory",C1834)),ISNUMBER(FIND("inflamm",C1834)))</f>
        <v>0</v>
      </c>
      <c r="I1834" t="b">
        <f>OR(ISNUMBER(FIND("immune",C1834)),ISNUMBER(FIND("immunological",C1834)),ISNUMBER(FIND("interleuk",C1834)),ISNUMBER(FIND("platelet activation",C1834)),ISNUMBER(FIND("monocyte",C1834)),ISNUMBER(FIND("leukocyte",C1834)),ISNUMBER(FIND("cytokine",C1834)),ISNUMBER(FIND("CD4",C1834)),ISNUMBER(FIND("CD8",C1834)),ISNUMBER(FIND("T-cell",C1834)))</f>
        <v>0</v>
      </c>
      <c r="J1834" t="b">
        <f>OR(ISNUMBER(FIND("reactive oxygen",C1834)),ISNUMBER(FIND("ROS",C1834)),ISNUMBER(FIND("free radical",C1834)),ISNUMBER(FIND("oxidative stress",C1834)),ISNUMBER(FIND("peroxid",C1834)),ISNUMBER(FIND("oxidative",C1834)),ISNUMBER(FIND("antioxid",C1834)))</f>
        <v>0</v>
      </c>
      <c r="K1834" t="b">
        <f>OR(ISNUMBER(FIND("autophag",C1834)))</f>
        <v>0</v>
      </c>
      <c r="L1834" t="b">
        <f>OR(ISNUMBER(FIND("morpholog",C1834)))</f>
        <v>0</v>
      </c>
      <c r="M1834" t="b">
        <f>OR(ISNUMBER(FIND("fibrosis",C1834)),ISNUMBER(FIND("Fibrosis",C1834)),ISNUMBER(FIND("fibrot",C1834)))</f>
        <v>0</v>
      </c>
      <c r="N1834" t="b">
        <f>OR(ISNUMBER(FIND("offspring",C1834)),ISNUMBER(FIND("Parental",C1834)),ISNUMBER(FIND("parental",C1834)),ISNUMBER(FIND("germline",C1834)),ISNUMBER(FIND("reproduc",C1834)),ISNUMBER(FIND("embryo",C1834)))</f>
        <v>0</v>
      </c>
      <c r="O1834" t="b">
        <f>OR(ISNUMBER(FIND("metabol",C1834)),ISNUMBER(FIND("Metabol",C1834)),ISNUMBER(FIND("digest",C1834)),ISNUMBER(FIND("mitochon",C1834)))</f>
        <v>0</v>
      </c>
      <c r="P1834" t="b">
        <f>OR(ISNUMBER(FIND("ecotox",C1834)),ISNUMBER(FIND("Ecotox",B1834)),ISNUMBER(FIND("ecotox",B1834)),ISNUMBER(FIND("Ecotox",C1834)))</f>
        <v>0</v>
      </c>
      <c r="Q1834" t="b">
        <f>OR(ISNUMBER(FIND("Bioaccum",C1834)),ISNUMBER(FIND("bioaccum",C1834)),ISNUMBER(FIND("accum",C1834)))</f>
        <v>0</v>
      </c>
      <c r="R1834" t="b">
        <f>OR(ISNUMBER(FIND("Occupation",C1834)),ISNUMBER(FIND("occupation",C1834)),ISNUMBER(FIND("worker",C1834)),ISNUMBER(FIND("workforce",C1834)))</f>
        <v>0</v>
      </c>
      <c r="S1834" t="b">
        <f>NOT(OR(F1834,G1834,H1834,I1834,J1834,K1834,L1834,M1834,N1834,O1834,P1834,Q1834,R1834))</f>
        <v>0</v>
      </c>
      <c r="U1834" t="b">
        <f>OR(Table1[[#This Row],[Inflammation]],Table1[[#This Row],[Immune]])</f>
        <v>0</v>
      </c>
      <c r="V1834" t="str">
        <f>IF(OR(Table1[[#This Row],[Rodents]],Table1[[#This Row],[Human]],Table1[[#This Row],[Pig]]),OR(ISNUMBER(FIND("intratrach",C1834)),ISNUMBER(FIND("nasal ",C1834)),ISNUMBER(FIND("instill",C1834))),"NA")</f>
        <v>NA</v>
      </c>
      <c r="W1834" t="str">
        <f>IF(OR(Table1[[#This Row],[Rodents]],Table1[[#This Row],[Human]],Table1[[#This Row],[Pig]]),OR(ISNUMBER(FIND("dermal",C1834)),ISNUMBER(FIND("skin ",C1834))),"NA")</f>
        <v>NA</v>
      </c>
      <c r="X1834" t="str">
        <f>IF(OR(Table1[[#This Row],[Rodents]],Table1[[#This Row],[Human]],Table1[[#This Row],[Pig]]),OR(ISNUMBER(FIND("injected",C1834)),ISNUMBER(FIND("periton",C1834)),ISNUMBER(FIND("intrascrot",C1834))),"NA")</f>
        <v>NA</v>
      </c>
      <c r="Y1834" t="str">
        <f>IF(OR(Table1[[#This Row],[Rodents]],Table1[[#This Row],[Human]],Table1[[#This Row],[Pig]]),NOT(OR(Table1[[#This Row],[Inhaled/Intratracheal/intranasal]],Table1[[#This Row],[Dermal]],Table1[[#This Row],[Injected]])),"NA")</f>
        <v>NA</v>
      </c>
      <c r="AA1834" t="b">
        <f>OR(ISNUMBER(FIND("fish ",C1834)),ISNUMBER(FIND("Fish ",C1834)),ISNUMBER(FIND("aquatic",C1834)),ISNUMBER(FIND("daphnids",C1834)),ISNUMBER(FIND("Carcinus maenas",C1834)),ISNUMBER(FIND("Daphnia",C1834)),ISNUMBER(FIND("Ruditapes philippinarum",C1834)),ISNUMBER(FIND("daphnia",C1834)),ISNUMBER(FIND("marine",C1834)),ISNUMBER(FIND("mussel",C1834)),ISNUMBER(FIND("algae",C1834)),ISNUMBER(FIND("Donax faba",C1834)),ISNUMBER(FIND("estuarine",C1834)),ISNUMBER(FIND("snail",C1834)),ISNUMBER(FIND("Prorocentrum donghaiense",C1834)) )</f>
        <v>0</v>
      </c>
      <c r="AB1834" t="b">
        <f>OR(ISNUMBER(FIND(" rat ",C1834)),ISNUMBER(FIND(" rats ",C1834)),ISNUMBER(FIND(" Rats ",C1834)),ISNUMBER(FIND(" Rat ",C1834)),ISNUMBER(FIND(" rat.",C1834)),ISNUMBER(FIND(" rats.",C1834)),ISNUMBER(FIND("mouse",C1834)),ISNUMBER(FIND("mice",C1834)), ISNUMBER(FIND(" Mice",C1834)))</f>
        <v>0</v>
      </c>
      <c r="AC1834" t="b">
        <f>OR(ISNUMBER(FIND(" cell ",C1834)),ISNUMBER(FIND("fibroblast",C1834)),ISNUMBER(FIND("macrophage",C1834)),ISNUMBER(FIND("epithelial",C1834)),ISNUMBER(FIND("endothelial",C1834)),ISNUMBER(FIND("neuron",C1834)),ISNUMBER(FIND(" cells ",C1834)),ISNUMBER(FIND("RBC",C1834)),ISNUMBER(FIND("mitochond",C1834)),ISNUMBER(FIND("adipocyte",C1834)),ISNUMBER(FIND("osteo",C1834)),ISNUMBER(FIND("keratin",C1834)),ISNUMBER(FIND(" cell's ",C1834)),ISNUMBER(FIND("eukary",C1834)),ISNUMBER(FIND("sperm",C1834)))</f>
        <v>1</v>
      </c>
      <c r="AD1834" t="b">
        <f>OR(ISNUMBER(FIND("human",B1834)),ISNUMBER(FIND("workers",B1834)),ISNUMBER(FIND("workforces",B1834)),ISNUMBER(FIND("occupational",B1834)),ISNUMBER(FIND("Case report",B1834)),ISNUMBER(FIND("Workplaces",B1834)),ISNUMBER(FIND("worker",B1834)))</f>
        <v>0</v>
      </c>
      <c r="AE1834" t="b">
        <f>OR(ISNUMBER(FIND(" plant ",C1834)),ISNUMBER(FIND("Plant ",C1834)),ISNUMBER(FIND("tomato",C1834)),ISNUMBER(FIND("plants",C1834)),ISNUMBER(FIND("Plants",C1834)),ISNUMBER(FIND("algae",C1834)),ISNUMBER(FIND("lettuce",C1834)),ISNUMBER(FIND("green gram sprouts ",C1834)),ISNUMBER(FIND("Cucurbita pepo",C1834)),ISNUMBER(FIND("bean ",C1834)),ISNUMBER(FIND("chloroplast",C1834)),ISNUMBER(FIND("chlorophyll",C1834)),ISNUMBER(FIND("seedling",C1834)),ISNUMBER(FIND("canola",C1834)),ISNUMBER(FIND("shoot",C1834)),ISNUMBER(FIND("photosynthes",C1834)),ISNUMBER(FIND(" leaves ",C1834)),,ISNUMBER(FIND("agriculture",C1834)),ISNUMBER(FIND(" crops ",C1834)))</f>
        <v>0</v>
      </c>
      <c r="AF1834" t="b">
        <f>OR(ISNUMBER(FIND("bacteria",C1834)),ISNUMBER(FIND("Bacteria",C1834)),ISNUMBER(FIND("Bacterium",C1834)),ISNUMBER(FIND("bacterium",C1834)),ISNUMBER(FIND(" coli ",C1834)))</f>
        <v>0</v>
      </c>
      <c r="AG1834" t="b">
        <f>OR(ISNUMBER(FIND("fungi",C1834)),ISNUMBER(FIND("Fungi",C1834)),ISNUMBER(FIND("fungus",C1834)),ISNUMBER(FIND("Fungus",C1834)),ISNUMBER(FIND("mushroom",C1834)),ISNUMBER(FIND("Mushroom",C1834)),ISNUMBER(FIND(" mold ",C1834)))</f>
        <v>0</v>
      </c>
      <c r="AH1834" t="b">
        <f>OR(ISNUMBER(FIND("Pig ",C1834)),ISNUMBER(FIND("pig ",C1834)),ISNUMBER(FIND("Pigs ",C1834)),ISNUMBER(FIND("pigs ",C1834)))</f>
        <v>0</v>
      </c>
      <c r="AI1834" t="b">
        <f>OR(ISNUMBER(FIND(" C. elegans",C1834)),ISNUMBER(FIND("Caenorhabditis elegans",C1834)),ISNUMBER(FIND("earthworms",C1834)),ISNUMBER(FIND(" Ficopomatus enigmaticus",C1834)),ISNUMBER(FIND("larva",C1834)),ISNUMBER(FIND("Lumbriculus variegatus",C1834)),ISNUMBER(FIND("nematode",C1834)))</f>
        <v>0</v>
      </c>
      <c r="AJ1834" t="b">
        <f>NOT(OR(AA1834,AB1834,AC1834,AD1834,AE1834,AF1834,AG1834,AH1834,AI1834))</f>
        <v>0</v>
      </c>
      <c r="AL1834" t="b">
        <f>OR(AA1834,AB1834,AD1834,AE1834,AF1834,AG1834,AH1834,AI1834)</f>
        <v>0</v>
      </c>
      <c r="AM1834" t="b">
        <f>IF(Table1[[#This Row],[In vivo?]],IF(Table1[[#This Row],[Cell]],FALSE,TRUE),FALSE)</f>
        <v>0</v>
      </c>
      <c r="AN1834" t="b">
        <f>AND(AC1834,AL1834)</f>
        <v>0</v>
      </c>
      <c r="AO1834" t="b">
        <f>IF(Table1[[#This Row],[Cell]],IF(Table1[[#This Row],[In vivo?]],FALSE,TRUE),FALSE)</f>
        <v>1</v>
      </c>
      <c r="AP1834" t="b">
        <f>NOT(OR(Table1[[#This Row],[In vivo?]],Table1[[#This Row],[Only in Cell]]))</f>
        <v>0</v>
      </c>
      <c r="AQ1834" t="str">
        <f>IF(OR(Table1[[#This Row],[Rodents]],Table1[[#This Row],[Human]],Table1[[#This Row],[Pig]]),OR(ISNUMBER(FIND("pulmonary",C1834)),ISNUMBER(FIND("lung",C1834))),"NA")</f>
        <v>NA</v>
      </c>
      <c r="AR1834" t="str">
        <f>IF(OR(Table1[[#This Row],[Rodents]],Table1[[#This Row],[Human]],Table1[[#This Row],[Pig]]),OR(ISNUMBER(FIND("skin",C1834)),ISNUMBER(FIND("dermal",C1834))),"NA")</f>
        <v>NA</v>
      </c>
      <c r="AS1834" t="str">
        <f>IF(OR(Table1[[#This Row],[Rodents]],Table1[[#This Row],[Human]],Table1[[#This Row],[Pig]]),OR(ISNUMBER(FIND("liver",C1834)),ISNUMBER(FIND("hepat",C1834))),"NA")</f>
        <v>NA</v>
      </c>
      <c r="AT1834" t="str">
        <f>IF(OR(Table1[[#This Row],[Rodents]],Table1[[#This Row],[Human]],Table1[[#This Row],[Pig]]),OR(ISNUMBER(FIND("kidney",C1834)),ISNUMBER(FIND("neph",C1834))),"NA")</f>
        <v>NA</v>
      </c>
      <c r="AU1834" t="str">
        <f>IF(OR(Table1[[#This Row],[Rodents]],Table1[[#This Row],[Human]],Table1[[#This Row],[Pig]]),OR(ISNUMBER(FIND("brain",C1834)),ISNUMBER(FIND("neur",C1834)),ISNUMBER(FIND("nerv",C1834))),"NA")</f>
        <v>NA</v>
      </c>
      <c r="AV1834" t="str">
        <f>IF(OR(Table1[[#This Row],[Rodents]],Table1[[#This Row],[Human]],Table1[[#This Row],[Pig]]),OR(ISNUMBER(FIND("heart",C1834)),ISNUMBER(FIND("cardi",C1834))),"NA")</f>
        <v>NA</v>
      </c>
      <c r="AW1834" t="str">
        <f>IF(OR(Table1[[#This Row],[Rodents]],Table1[[#This Row],[Human]],Table1[[#This Row],[Pig]]),OR(ISNUMBER(FIND("gastro",C1834)),ISNUMBER(FIND("intesti",C1834)),ISNUMBER(FIND("stomach",C1834))),"NA")</f>
        <v>NA</v>
      </c>
      <c r="AX1834" t="str">
        <f>IF(OR(Table1[[#This Row],[Rodents]],Table1[[#This Row],[Human]],Table1[[#This Row],[Pig]]),NOT(OR(AQ1834,AR1834,AS1834,AT1834,AU1834,AV1834,AW1834)),"NA")</f>
        <v>NA</v>
      </c>
      <c r="AY1834" t="b">
        <f>OR(ISNUMBER(FIND("SWCNT",C1834)),ISNUMBER(FIND("SWNT",C1834)),ISNUMBER(FIND("single-wall",C1834)),ISNUMBER(FIND("single wall",C1834)),ISNUMBER(FIND("Single wall",C1834)),ISNUMBER(FIND("Single-wall",C1834)),ISNUMBER(FIND("SWCNT",B1834)),ISNUMBER(FIND("SWNT",B1834)),ISNUMBER(FIND("single-wall",B1834)),ISNUMBER(FIND("single wall",B1834)),ISNUMBER(FIND("Single-wall",B1834)),ISNUMBER(FIND("Single wall",B1834)))</f>
        <v>0</v>
      </c>
      <c r="AZ1834" t="b">
        <f>OR(ISNUMBER(FIND("MWCNT",C1834)),ISNUMBER(FIND("MWNT",C1834)),ISNUMBER(FIND("multi-wall",C1834)),ISNUMBER(FIND("multi wall",C1834)),ISNUMBER(FIND("multiwall",C1834)),ISNUMBER(FIND("Multi-wall",C1834)),ISNUMBER(FIND("Multi wall",C1834)),ISNUMBER(FIND("Multiwall",C1834)),ISNUMBER(FIND("MWCNT",B1834)),ISNUMBER(FIND("MWNT",B1834)),ISNUMBER(FIND("multi-wall",B1834)),ISNUMBER(FIND("multi wall",B1834)),ISNUMBER(FIND("multiwall",B1834)),ISNUMBER(FIND("Multi-wall",B1834)),ISNUMBER(FIND("Multi wall",B1834)),ISNUMBER(FIND("Multiwall",B1834)),ISNUMBER(FIND("Double-wall",B1834)),ISNUMBER(FIND("Double wall",B1834)),ISNUMBER(FIND("Doublewall",B1834)),ISNUMBER(FIND("double-wall",B1834)),ISNUMBER(FIND("double wall",B1834)),ISNUMBER(FIND("doublewall",B1834)))</f>
        <v>1</v>
      </c>
      <c r="BA1834" t="b">
        <f>AND(Table1[[#This Row],[SWCNT]],Table1[[#This Row],[MWCNT]])</f>
        <v>0</v>
      </c>
      <c r="BB1834" t="b">
        <f>IF(Table1[[#This Row],[SWCNT]]=TRUE,FALSE,IF(Table1[[#This Row],[MWCNT]]=TRUE,FALSE,TRUE))</f>
        <v>0</v>
      </c>
      <c r="BC1834" s="18"/>
    </row>
    <row r="1835" spans="1:55" ht="185">
      <c r="B1835" s="2" t="s">
        <v>5526</v>
      </c>
      <c r="C1835" s="16" t="s">
        <v>5527</v>
      </c>
      <c r="D1835" s="17" t="s">
        <v>5213</v>
      </c>
      <c r="E1835" s="2">
        <v>2009</v>
      </c>
      <c r="F1835" t="b">
        <f>OR(ISNUMBER(FIND("cytotoxic",C1835)),ISNUMBER(FIND("Cytotoxic",C1835)),ISNUMBER(FIND("cellular toxicity",C1835)),ISNUMBER(FIND("cell death",C1835)),ISNUMBER(FIND("viable",C1835)),ISNUMBER(FIND("phytotoxic",C1835)),ISNUMBER(FIND("acute toxicity",C1835)),ISNUMBER(FIND("MTT",C1835)),ISNUMBER(FIND("survival",C1835)),ISNUMBER(FIND("prolifer",C1835)),ISNUMBER(FIND("apoptosis",C1835)),ISNUMBER(FIND("neurotoxic",C1835)),ISNUMBER(FIND("  lysis ",C1835)),ISNUMBER(FIND("necrosis",C1835)),ISNUMBER(FIND("cellular death",C1835))*3,ISNUMBER(FIND("LDH",C1835)),ISNUMBER(FIND("Acute toxicity",C1835)))</f>
        <v>1</v>
      </c>
      <c r="G1835" t="b">
        <f>OR(ISNUMBER(FIND("genotoxic",C1835)),ISNUMBER(FIND("genotoxicity",C1835)),ISNUMBER(FIND("DNA damage",C1835)),ISNUMBER(FIND("DNA",C1835)),ISNUMBER(FIND("RNA",C1835)),ISNUMBER(FIND("mesothelioma",C1835)),ISNUMBER(FIND("carcino",C1835)),ISNUMBER(FIND("mutagen",C1835)),ISNUMBER(FIND("genetic",C1835)))</f>
        <v>0</v>
      </c>
      <c r="H1835" t="b">
        <f>OR(ISNUMBER(FIND("inflammatory",C1835)),ISNUMBER(FIND("inflamm",C1835)))</f>
        <v>0</v>
      </c>
      <c r="I1835" t="b">
        <f>OR(ISNUMBER(FIND("immune",C1835)),ISNUMBER(FIND("immunological",C1835)),ISNUMBER(FIND("interleuk",C1835)),ISNUMBER(FIND("platelet activation",C1835)),ISNUMBER(FIND("monocyte",C1835)),ISNUMBER(FIND("leukocyte",C1835)),ISNUMBER(FIND("cytokine",C1835)),ISNUMBER(FIND("CD4",C1835)),ISNUMBER(FIND("CD8",C1835)),ISNUMBER(FIND("T-cell",C1835)))</f>
        <v>0</v>
      </c>
      <c r="J1835" t="b">
        <f>OR(ISNUMBER(FIND("reactive oxygen",C1835)),ISNUMBER(FIND("ROS",C1835)),ISNUMBER(FIND("free radical",C1835)),ISNUMBER(FIND("oxidative stress",C1835)),ISNUMBER(FIND("peroxid",C1835)),ISNUMBER(FIND("oxidative",C1835)),ISNUMBER(FIND("antioxid",C1835)))</f>
        <v>1</v>
      </c>
      <c r="K1835" t="b">
        <f>OR(ISNUMBER(FIND("autophag",C1835)))</f>
        <v>0</v>
      </c>
      <c r="L1835" t="b">
        <f>OR(ISNUMBER(FIND("morpholog",C1835)))</f>
        <v>1</v>
      </c>
      <c r="M1835" t="b">
        <f>OR(ISNUMBER(FIND("fibrosis",C1835)),ISNUMBER(FIND("Fibrosis",C1835)),ISNUMBER(FIND("fibrot",C1835)))</f>
        <v>0</v>
      </c>
      <c r="N1835" t="b">
        <f>OR(ISNUMBER(FIND("offspring",C1835)),ISNUMBER(FIND("Parental",C1835)),ISNUMBER(FIND("parental",C1835)),ISNUMBER(FIND("germline",C1835)),ISNUMBER(FIND("reproduc",C1835)),ISNUMBER(FIND("embryo",C1835)))</f>
        <v>0</v>
      </c>
      <c r="O1835" t="b">
        <f>OR(ISNUMBER(FIND("metabol",C1835)),ISNUMBER(FIND("Metabol",C1835)),ISNUMBER(FIND("digest",C1835)),ISNUMBER(FIND("mitochon",C1835)))</f>
        <v>1</v>
      </c>
      <c r="P1835" t="b">
        <f>OR(ISNUMBER(FIND("ecotox",C1835)),ISNUMBER(FIND("Ecotox",B1835)),ISNUMBER(FIND("ecotox",B1835)),ISNUMBER(FIND("Ecotox",C1835)))</f>
        <v>0</v>
      </c>
      <c r="Q1835" t="b">
        <f>OR(ISNUMBER(FIND("Bioaccum",C1835)),ISNUMBER(FIND("bioaccum",C1835)),ISNUMBER(FIND("accum",C1835)))</f>
        <v>0</v>
      </c>
      <c r="R1835" t="b">
        <f>OR(ISNUMBER(FIND("Occupation",C1835)),ISNUMBER(FIND("occupation",C1835)),ISNUMBER(FIND("worker",C1835)),ISNUMBER(FIND("workforce",C1835)))</f>
        <v>0</v>
      </c>
      <c r="S1835" t="b">
        <f>NOT(OR(F1835,G1835,H1835,I1835,J1835,K1835,L1835,M1835,N1835,O1835,P1835,Q1835,R1835))</f>
        <v>0</v>
      </c>
      <c r="U1835" t="b">
        <f>OR(Table1[[#This Row],[Inflammation]],Table1[[#This Row],[Immune]])</f>
        <v>0</v>
      </c>
      <c r="V1835" t="str">
        <f>IF(OR(Table1[[#This Row],[Rodents]],Table1[[#This Row],[Human]],Table1[[#This Row],[Pig]]),OR(ISNUMBER(FIND("intratrach",C1835)),ISNUMBER(FIND("nasal ",C1835)),ISNUMBER(FIND("instill",C1835))),"NA")</f>
        <v>NA</v>
      </c>
      <c r="W1835" t="str">
        <f>IF(OR(Table1[[#This Row],[Rodents]],Table1[[#This Row],[Human]],Table1[[#This Row],[Pig]]),OR(ISNUMBER(FIND("dermal",C1835)),ISNUMBER(FIND("skin ",C1835))),"NA")</f>
        <v>NA</v>
      </c>
      <c r="X1835" t="str">
        <f>IF(OR(Table1[[#This Row],[Rodents]],Table1[[#This Row],[Human]],Table1[[#This Row],[Pig]]),OR(ISNUMBER(FIND("injected",C1835)),ISNUMBER(FIND("periton",C1835)),ISNUMBER(FIND("intrascrot",C1835))),"NA")</f>
        <v>NA</v>
      </c>
      <c r="Y1835" t="str">
        <f>IF(OR(Table1[[#This Row],[Rodents]],Table1[[#This Row],[Human]],Table1[[#This Row],[Pig]]),NOT(OR(Table1[[#This Row],[Inhaled/Intratracheal/intranasal]],Table1[[#This Row],[Dermal]],Table1[[#This Row],[Injected]])),"NA")</f>
        <v>NA</v>
      </c>
      <c r="AA1835" t="b">
        <f>OR(ISNUMBER(FIND("fish ",C1835)),ISNUMBER(FIND("Fish ",C1835)),ISNUMBER(FIND("aquatic",C1835)),ISNUMBER(FIND("daphnids",C1835)),ISNUMBER(FIND("Carcinus maenas",C1835)),ISNUMBER(FIND("Daphnia",C1835)),ISNUMBER(FIND("Ruditapes philippinarum",C1835)),ISNUMBER(FIND("daphnia",C1835)),ISNUMBER(FIND("marine",C1835)),ISNUMBER(FIND("mussel",C1835)),ISNUMBER(FIND("algae",C1835)),ISNUMBER(FIND("Donax faba",C1835)),ISNUMBER(FIND("estuarine",C1835)),ISNUMBER(FIND("snail",C1835)),ISNUMBER(FIND("Prorocentrum donghaiense",C1835)) )</f>
        <v>0</v>
      </c>
      <c r="AB1835" t="b">
        <f>OR(ISNUMBER(FIND(" rat ",C1835)),ISNUMBER(FIND(" rats ",C1835)),ISNUMBER(FIND(" Rats ",C1835)),ISNUMBER(FIND(" Rat ",C1835)),ISNUMBER(FIND(" rat.",C1835)),ISNUMBER(FIND(" rats.",C1835)),ISNUMBER(FIND("mouse",C1835)),ISNUMBER(FIND("mice",C1835)), ISNUMBER(FIND(" Mice",C1835)))</f>
        <v>0</v>
      </c>
      <c r="AC1835" t="b">
        <f>OR(ISNUMBER(FIND(" cell ",C1835)),ISNUMBER(FIND("fibroblast",C1835)),ISNUMBER(FIND("macrophage",C1835)),ISNUMBER(FIND("epithelial",C1835)),ISNUMBER(FIND("endothelial",C1835)),ISNUMBER(FIND("neuron",C1835)),ISNUMBER(FIND(" cells ",C1835)),ISNUMBER(FIND("RBC",C1835)),ISNUMBER(FIND("mitochond",C1835)),ISNUMBER(FIND("adipocyte",C1835)),ISNUMBER(FIND("osteo",C1835)),ISNUMBER(FIND("keratin",C1835)),ISNUMBER(FIND(" cell's ",C1835)),ISNUMBER(FIND("eukary",C1835)),ISNUMBER(FIND("sperm",C1835)))</f>
        <v>1</v>
      </c>
      <c r="AD1835" t="b">
        <f>OR(ISNUMBER(FIND("human",B1835)),ISNUMBER(FIND("workers",B1835)),ISNUMBER(FIND("workforces",B1835)),ISNUMBER(FIND("occupational",B1835)),ISNUMBER(FIND("Case report",B1835)),ISNUMBER(FIND("Workplaces",B1835)),ISNUMBER(FIND("worker",B1835)))</f>
        <v>0</v>
      </c>
      <c r="AE1835" t="b">
        <f>OR(ISNUMBER(FIND(" plant ",C1835)),ISNUMBER(FIND("Plant ",C1835)),ISNUMBER(FIND("tomato",C1835)),ISNUMBER(FIND("plants",C1835)),ISNUMBER(FIND("Plants",C1835)),ISNUMBER(FIND("algae",C1835)),ISNUMBER(FIND("lettuce",C1835)),ISNUMBER(FIND("green gram sprouts ",C1835)),ISNUMBER(FIND("Cucurbita pepo",C1835)),ISNUMBER(FIND("bean ",C1835)),ISNUMBER(FIND("chloroplast",C1835)),ISNUMBER(FIND("chlorophyll",C1835)),ISNUMBER(FIND("seedling",C1835)),ISNUMBER(FIND("canola",C1835)),ISNUMBER(FIND("shoot",C1835)),ISNUMBER(FIND("photosynthes",C1835)),ISNUMBER(FIND(" leaves ",C1835)),,ISNUMBER(FIND("agriculture",C1835)),ISNUMBER(FIND(" crops ",C1835)))</f>
        <v>0</v>
      </c>
      <c r="AF1835" t="b">
        <f>OR(ISNUMBER(FIND("bacteria",C1835)),ISNUMBER(FIND("Bacteria",C1835)),ISNUMBER(FIND("Bacterium",C1835)),ISNUMBER(FIND("bacterium",C1835)),ISNUMBER(FIND(" coli ",C1835)))</f>
        <v>0</v>
      </c>
      <c r="AG1835" t="b">
        <f>OR(ISNUMBER(FIND("fungi",C1835)),ISNUMBER(FIND("Fungi",C1835)),ISNUMBER(FIND("fungus",C1835)),ISNUMBER(FIND("Fungus",C1835)),ISNUMBER(FIND("mushroom",C1835)),ISNUMBER(FIND("Mushroom",C1835)),ISNUMBER(FIND(" mold ",C1835)))</f>
        <v>0</v>
      </c>
      <c r="AH1835" t="b">
        <f>OR(ISNUMBER(FIND("Pig ",C1835)),ISNUMBER(FIND("pig ",C1835)),ISNUMBER(FIND("Pigs ",C1835)),ISNUMBER(FIND("pigs ",C1835)))</f>
        <v>0</v>
      </c>
      <c r="AI1835" t="b">
        <f>OR(ISNUMBER(FIND(" C. elegans",C1835)),ISNUMBER(FIND("Caenorhabditis elegans",C1835)),ISNUMBER(FIND("earthworms",C1835)),ISNUMBER(FIND(" Ficopomatus enigmaticus",C1835)),ISNUMBER(FIND("larva",C1835)),ISNUMBER(FIND("Lumbriculus variegatus",C1835)),ISNUMBER(FIND("nematode",C1835)))</f>
        <v>0</v>
      </c>
      <c r="AJ1835" t="b">
        <f>NOT(OR(AA1835,AB1835,AC1835,AD1835,AE1835,AF1835,AG1835,AH1835,AI1835))</f>
        <v>0</v>
      </c>
      <c r="AL1835" t="b">
        <f>OR(AA1835,AB1835,AD1835,AE1835,AF1835,AG1835,AH1835,AI1835)</f>
        <v>0</v>
      </c>
      <c r="AM1835" t="b">
        <f>IF(Table1[[#This Row],[In vivo?]],IF(Table1[[#This Row],[Cell]],FALSE,TRUE),FALSE)</f>
        <v>0</v>
      </c>
      <c r="AN1835" t="b">
        <f>AND(AC1835,AL1835)</f>
        <v>0</v>
      </c>
      <c r="AO1835" t="b">
        <f>IF(Table1[[#This Row],[Cell]],IF(Table1[[#This Row],[In vivo?]],FALSE,TRUE),FALSE)</f>
        <v>1</v>
      </c>
      <c r="AP1835" t="b">
        <f>NOT(OR(Table1[[#This Row],[In vivo?]],Table1[[#This Row],[Only in Cell]]))</f>
        <v>0</v>
      </c>
      <c r="AQ1835" t="str">
        <f>IF(OR(Table1[[#This Row],[Rodents]],Table1[[#This Row],[Human]],Table1[[#This Row],[Pig]]),OR(ISNUMBER(FIND("pulmonary",C1835)),ISNUMBER(FIND("lung",C1835))),"NA")</f>
        <v>NA</v>
      </c>
      <c r="AR1835" t="str">
        <f>IF(OR(Table1[[#This Row],[Rodents]],Table1[[#This Row],[Human]],Table1[[#This Row],[Pig]]),OR(ISNUMBER(FIND("skin",C1835)),ISNUMBER(FIND("dermal",C1835))),"NA")</f>
        <v>NA</v>
      </c>
      <c r="AS1835" t="str">
        <f>IF(OR(Table1[[#This Row],[Rodents]],Table1[[#This Row],[Human]],Table1[[#This Row],[Pig]]),OR(ISNUMBER(FIND("liver",C1835)),ISNUMBER(FIND("hepat",C1835))),"NA")</f>
        <v>NA</v>
      </c>
      <c r="AT1835" t="str">
        <f>IF(OR(Table1[[#This Row],[Rodents]],Table1[[#This Row],[Human]],Table1[[#This Row],[Pig]]),OR(ISNUMBER(FIND("kidney",C1835)),ISNUMBER(FIND("neph",C1835))),"NA")</f>
        <v>NA</v>
      </c>
      <c r="AU1835" t="str">
        <f>IF(OR(Table1[[#This Row],[Rodents]],Table1[[#This Row],[Human]],Table1[[#This Row],[Pig]]),OR(ISNUMBER(FIND("brain",C1835)),ISNUMBER(FIND("neur",C1835)),ISNUMBER(FIND("nerv",C1835))),"NA")</f>
        <v>NA</v>
      </c>
      <c r="AV1835" t="str">
        <f>IF(OR(Table1[[#This Row],[Rodents]],Table1[[#This Row],[Human]],Table1[[#This Row],[Pig]]),OR(ISNUMBER(FIND("heart",C1835)),ISNUMBER(FIND("cardi",C1835))),"NA")</f>
        <v>NA</v>
      </c>
      <c r="AW1835" t="str">
        <f>IF(OR(Table1[[#This Row],[Rodents]],Table1[[#This Row],[Human]],Table1[[#This Row],[Pig]]),OR(ISNUMBER(FIND("gastro",C1835)),ISNUMBER(FIND("intesti",C1835)),ISNUMBER(FIND("stomach",C1835))),"NA")</f>
        <v>NA</v>
      </c>
      <c r="AX1835" t="str">
        <f>IF(OR(Table1[[#This Row],[Rodents]],Table1[[#This Row],[Human]],Table1[[#This Row],[Pig]]),NOT(OR(AQ1835,AR1835,AS1835,AT1835,AU1835,AV1835,AW1835)),"NA")</f>
        <v>NA</v>
      </c>
      <c r="AY1835" t="b">
        <f>OR(ISNUMBER(FIND("SWCNT",C1835)),ISNUMBER(FIND("SWNT",C1835)),ISNUMBER(FIND("single-wall",C1835)),ISNUMBER(FIND("single wall",C1835)),ISNUMBER(FIND("Single wall",C1835)),ISNUMBER(FIND("Single-wall",C1835)),ISNUMBER(FIND("SWCNT",B1835)),ISNUMBER(FIND("SWNT",B1835)),ISNUMBER(FIND("single-wall",B1835)),ISNUMBER(FIND("single wall",B1835)),ISNUMBER(FIND("Single-wall",B1835)),ISNUMBER(FIND("Single wall",B1835)))</f>
        <v>0</v>
      </c>
      <c r="AZ1835" t="b">
        <f>OR(ISNUMBER(FIND("MWCNT",C1835)),ISNUMBER(FIND("MWNT",C1835)),ISNUMBER(FIND("multi-wall",C1835)),ISNUMBER(FIND("multi wall",C1835)),ISNUMBER(FIND("multiwall",C1835)),ISNUMBER(FIND("Multi-wall",C1835)),ISNUMBER(FIND("Multi wall",C1835)),ISNUMBER(FIND("Multiwall",C1835)),ISNUMBER(FIND("MWCNT",B1835)),ISNUMBER(FIND("MWNT",B1835)),ISNUMBER(FIND("multi-wall",B1835)),ISNUMBER(FIND("multi wall",B1835)),ISNUMBER(FIND("multiwall",B1835)),ISNUMBER(FIND("Multi-wall",B1835)),ISNUMBER(FIND("Multi wall",B1835)),ISNUMBER(FIND("Multiwall",B1835)),ISNUMBER(FIND("Double-wall",B1835)),ISNUMBER(FIND("Double wall",B1835)),ISNUMBER(FIND("Doublewall",B1835)),ISNUMBER(FIND("double-wall",B1835)),ISNUMBER(FIND("double wall",B1835)),ISNUMBER(FIND("doublewall",B1835)))</f>
        <v>1</v>
      </c>
      <c r="BA1835" t="b">
        <f>AND(Table1[[#This Row],[SWCNT]],Table1[[#This Row],[MWCNT]])</f>
        <v>0</v>
      </c>
      <c r="BB1835" t="b">
        <f>IF(Table1[[#This Row],[SWCNT]]=TRUE,FALSE,IF(Table1[[#This Row],[MWCNT]]=TRUE,FALSE,TRUE))</f>
        <v>0</v>
      </c>
      <c r="BC1835" s="18"/>
    </row>
    <row r="1836" spans="1:55" ht="259">
      <c r="A1836" t="s">
        <v>5529</v>
      </c>
      <c r="B1836" s="2" t="s">
        <v>5533</v>
      </c>
      <c r="C1836" s="16" t="s">
        <v>5537</v>
      </c>
      <c r="D1836" s="17" t="s">
        <v>271</v>
      </c>
      <c r="E1836" s="2">
        <v>2009</v>
      </c>
      <c r="F1836" t="b">
        <f>OR(ISNUMBER(FIND("cytotoxic",C1836)),ISNUMBER(FIND("Cytotoxic",C1836)),ISNUMBER(FIND("cellular toxicity",C1836)),ISNUMBER(FIND("cell death",C1836)),ISNUMBER(FIND("viable",C1836)),ISNUMBER(FIND("phytotoxic",C1836)),ISNUMBER(FIND("acute toxicity",C1836)),ISNUMBER(FIND("MTT",C1836)),ISNUMBER(FIND("survival",C1836)),ISNUMBER(FIND("prolifer",C1836)),ISNUMBER(FIND("apoptosis",C1836)),ISNUMBER(FIND("neurotoxic",C1836)),ISNUMBER(FIND("  lysis ",C1836)),ISNUMBER(FIND("necrosis",C1836)),ISNUMBER(FIND("cellular death",C1836))*3,ISNUMBER(FIND("LDH",C1836)),ISNUMBER(FIND("Acute toxicity",C1836)))</f>
        <v>1</v>
      </c>
      <c r="G1836" t="b">
        <f>OR(ISNUMBER(FIND("genotoxic",C1836)),ISNUMBER(FIND("genotoxicity",C1836)),ISNUMBER(FIND("DNA damage",C1836)),ISNUMBER(FIND("DNA",C1836)),ISNUMBER(FIND("RNA",C1836)),ISNUMBER(FIND("mesothelioma",C1836)),ISNUMBER(FIND("carcino",C1836)),ISNUMBER(FIND("mutagen",C1836)),ISNUMBER(FIND("genetic",C1836)))</f>
        <v>0</v>
      </c>
      <c r="H1836" t="b">
        <f>OR(ISNUMBER(FIND("inflammatory",C1836)),ISNUMBER(FIND("inflamm",C1836)))</f>
        <v>0</v>
      </c>
      <c r="I1836" t="b">
        <f>OR(ISNUMBER(FIND("immune",C1836)),ISNUMBER(FIND("immunological",C1836)),ISNUMBER(FIND("interleuk",C1836)),ISNUMBER(FIND("platelet activation",C1836)),ISNUMBER(FIND("monocyte",C1836)),ISNUMBER(FIND("leukocyte",C1836)),ISNUMBER(FIND("cytokine",C1836)),ISNUMBER(FIND("CD4",C1836)),ISNUMBER(FIND("CD8",C1836)),ISNUMBER(FIND("T-cell",C1836)))</f>
        <v>1</v>
      </c>
      <c r="J1836" t="b">
        <f>OR(ISNUMBER(FIND("reactive oxygen",C1836)),ISNUMBER(FIND("ROS",C1836)),ISNUMBER(FIND("free radical",C1836)),ISNUMBER(FIND("oxidative stress",C1836)),ISNUMBER(FIND("peroxid",C1836)),ISNUMBER(FIND("oxidative",C1836)),ISNUMBER(FIND("antioxid",C1836)))</f>
        <v>0</v>
      </c>
      <c r="K1836" t="b">
        <f>OR(ISNUMBER(FIND("autophag",C1836)))</f>
        <v>0</v>
      </c>
      <c r="L1836" t="b">
        <f>OR(ISNUMBER(FIND("morpholog",C1836)))</f>
        <v>0</v>
      </c>
      <c r="M1836" t="b">
        <f>OR(ISNUMBER(FIND("fibrosis",C1836)),ISNUMBER(FIND("Fibrosis",C1836)),ISNUMBER(FIND("fibrot",C1836)))</f>
        <v>0</v>
      </c>
      <c r="N1836" t="b">
        <f>OR(ISNUMBER(FIND("offspring",C1836)),ISNUMBER(FIND("Parental",C1836)),ISNUMBER(FIND("parental",C1836)),ISNUMBER(FIND("germline",C1836)),ISNUMBER(FIND("reproduc",C1836)),ISNUMBER(FIND("embryo",C1836)))</f>
        <v>1</v>
      </c>
      <c r="O1836" t="b">
        <f>OR(ISNUMBER(FIND("metabol",C1836)),ISNUMBER(FIND("Metabol",C1836)),ISNUMBER(FIND("digest",C1836)),ISNUMBER(FIND("mitochon",C1836)))</f>
        <v>0</v>
      </c>
      <c r="P1836" t="b">
        <f>OR(ISNUMBER(FIND("ecotox",C1836)),ISNUMBER(FIND("Ecotox",B1836)),ISNUMBER(FIND("ecotox",B1836)),ISNUMBER(FIND("Ecotox",C1836)))</f>
        <v>0</v>
      </c>
      <c r="Q1836" t="b">
        <f>OR(ISNUMBER(FIND("Bioaccum",C1836)),ISNUMBER(FIND("bioaccum",C1836)),ISNUMBER(FIND("accum",C1836)))</f>
        <v>1</v>
      </c>
      <c r="R1836" t="b">
        <f>OR(ISNUMBER(FIND("Occupation",C1836)),ISNUMBER(FIND("occupation",C1836)),ISNUMBER(FIND("worker",C1836)),ISNUMBER(FIND("workforce",C1836)))</f>
        <v>0</v>
      </c>
      <c r="S1836" t="b">
        <f>NOT(OR(F1836,G1836,H1836,I1836,J1836,K1836,L1836,M1836,N1836,O1836,P1836,Q1836,R1836))</f>
        <v>0</v>
      </c>
      <c r="U1836" t="b">
        <f>OR(Table1[[#This Row],[Inflammation]],Table1[[#This Row],[Immune]])</f>
        <v>1</v>
      </c>
      <c r="V1836" t="str">
        <f>IF(OR(Table1[[#This Row],[Rodents]],Table1[[#This Row],[Human]],Table1[[#This Row],[Pig]]),OR(ISNUMBER(FIND("intratrach",C1836)),ISNUMBER(FIND("nasal ",C1836)),ISNUMBER(FIND("instill",C1836))),"NA")</f>
        <v>NA</v>
      </c>
      <c r="W1836" t="str">
        <f>IF(OR(Table1[[#This Row],[Rodents]],Table1[[#This Row],[Human]],Table1[[#This Row],[Pig]]),OR(ISNUMBER(FIND("dermal",C1836)),ISNUMBER(FIND("skin ",C1836))),"NA")</f>
        <v>NA</v>
      </c>
      <c r="X1836" t="str">
        <f>IF(OR(Table1[[#This Row],[Rodents]],Table1[[#This Row],[Human]],Table1[[#This Row],[Pig]]),OR(ISNUMBER(FIND("injected",C1836)),ISNUMBER(FIND("periton",C1836)),ISNUMBER(FIND("intrascrot",C1836))),"NA")</f>
        <v>NA</v>
      </c>
      <c r="Y1836" t="str">
        <f>IF(OR(Table1[[#This Row],[Rodents]],Table1[[#This Row],[Human]],Table1[[#This Row],[Pig]]),NOT(OR(Table1[[#This Row],[Inhaled/Intratracheal/intranasal]],Table1[[#This Row],[Dermal]],Table1[[#This Row],[Injected]])),"NA")</f>
        <v>NA</v>
      </c>
      <c r="AA1836" t="b">
        <f>OR(ISNUMBER(FIND("fish ",C1836)),ISNUMBER(FIND("Fish ",C1836)),ISNUMBER(FIND("aquatic",C1836)),ISNUMBER(FIND("daphnids",C1836)),ISNUMBER(FIND("Carcinus maenas",C1836)),ISNUMBER(FIND("Daphnia",C1836)),ISNUMBER(FIND("Ruditapes philippinarum",C1836)),ISNUMBER(FIND("daphnia",C1836)),ISNUMBER(FIND("marine",C1836)),ISNUMBER(FIND("mussel",C1836)),ISNUMBER(FIND("algae",C1836)),ISNUMBER(FIND("Donax faba",C1836)),ISNUMBER(FIND("estuarine",C1836)),ISNUMBER(FIND("snail",C1836)),ISNUMBER(FIND("Prorocentrum donghaiense",C1836)) )</f>
        <v>1</v>
      </c>
      <c r="AB1836" t="b">
        <f>OR(ISNUMBER(FIND(" rat ",C1836)),ISNUMBER(FIND(" rats ",C1836)),ISNUMBER(FIND(" Rats ",C1836)),ISNUMBER(FIND(" Rat ",C1836)),ISNUMBER(FIND(" rat.",C1836)),ISNUMBER(FIND(" rats.",C1836)),ISNUMBER(FIND("mouse",C1836)),ISNUMBER(FIND("mice",C1836)), ISNUMBER(FIND(" Mice",C1836)))</f>
        <v>0</v>
      </c>
      <c r="AC1836" t="b">
        <f>OR(ISNUMBER(FIND(" cell ",C1836)),ISNUMBER(FIND("fibroblast",C1836)),ISNUMBER(FIND("macrophage",C1836)),ISNUMBER(FIND("epithelial",C1836)),ISNUMBER(FIND("endothelial",C1836)),ISNUMBER(FIND("neuron",C1836)),ISNUMBER(FIND(" cells ",C1836)),ISNUMBER(FIND("RBC",C1836)),ISNUMBER(FIND("mitochond",C1836)),ISNUMBER(FIND("adipocyte",C1836)),ISNUMBER(FIND("osteo",C1836)),ISNUMBER(FIND("keratin",C1836)),ISNUMBER(FIND(" cell's ",C1836)),ISNUMBER(FIND("eukary",C1836)),ISNUMBER(FIND("sperm",C1836)))</f>
        <v>1</v>
      </c>
      <c r="AD1836" t="b">
        <f>OR(ISNUMBER(FIND("human",B1836)),ISNUMBER(FIND("workers",B1836)),ISNUMBER(FIND("workforces",B1836)),ISNUMBER(FIND("occupational",B1836)),ISNUMBER(FIND("Case report",B1836)),ISNUMBER(FIND("Workplaces",B1836)),ISNUMBER(FIND("worker",B1836)))</f>
        <v>0</v>
      </c>
      <c r="AE1836" t="b">
        <f>OR(ISNUMBER(FIND(" plant ",C1836)),ISNUMBER(FIND("Plant ",C1836)),ISNUMBER(FIND("tomato",C1836)),ISNUMBER(FIND("plants",C1836)),ISNUMBER(FIND("Plants",C1836)),ISNUMBER(FIND("algae",C1836)),ISNUMBER(FIND("lettuce",C1836)),ISNUMBER(FIND("green gram sprouts ",C1836)),ISNUMBER(FIND("Cucurbita pepo",C1836)),ISNUMBER(FIND("bean ",C1836)),ISNUMBER(FIND("chloroplast",C1836)),ISNUMBER(FIND("chlorophyll",C1836)),ISNUMBER(FIND("seedling",C1836)),ISNUMBER(FIND("canola",C1836)),ISNUMBER(FIND("shoot",C1836)),ISNUMBER(FIND("photosynthes",C1836)),ISNUMBER(FIND(" leaves ",C1836)),,ISNUMBER(FIND("agriculture",C1836)),ISNUMBER(FIND(" crops ",C1836)))</f>
        <v>0</v>
      </c>
      <c r="AF1836" t="b">
        <f>OR(ISNUMBER(FIND("bacteria",C1836)),ISNUMBER(FIND("Bacteria",C1836)),ISNUMBER(FIND("Bacterium",C1836)),ISNUMBER(FIND("bacterium",C1836)),ISNUMBER(FIND(" coli ",C1836)))</f>
        <v>0</v>
      </c>
      <c r="AG1836" t="b">
        <f>OR(ISNUMBER(FIND("fungi",C1836)),ISNUMBER(FIND("Fungi",C1836)),ISNUMBER(FIND("fungus",C1836)),ISNUMBER(FIND("Fungus",C1836)),ISNUMBER(FIND("mushroom",C1836)),ISNUMBER(FIND("Mushroom",C1836)),ISNUMBER(FIND(" mold ",C1836)))</f>
        <v>0</v>
      </c>
      <c r="AH1836" t="b">
        <f>OR(ISNUMBER(FIND("Pig ",C1836)),ISNUMBER(FIND("pig ",C1836)),ISNUMBER(FIND("Pigs ",C1836)),ISNUMBER(FIND("pigs ",C1836)))</f>
        <v>0</v>
      </c>
      <c r="AI1836" t="b">
        <f>OR(ISNUMBER(FIND(" C. elegans",C1836)),ISNUMBER(FIND("Caenorhabditis elegans",C1836)),ISNUMBER(FIND("earthworms",C1836)),ISNUMBER(FIND(" Ficopomatus enigmaticus",C1836)),ISNUMBER(FIND("larva",C1836)),ISNUMBER(FIND("Lumbriculus variegatus",C1836)),ISNUMBER(FIND("nematode",C1836)))</f>
        <v>1</v>
      </c>
      <c r="AJ1836" t="b">
        <f>NOT(OR(AA1836,AB1836,AC1836,AD1836,AE1836,AF1836,AG1836,AH1836,AI1836))</f>
        <v>0</v>
      </c>
      <c r="AL1836" t="b">
        <f>OR(AA1836,AB1836,AD1836,AE1836,AF1836,AG1836,AH1836,AI1836)</f>
        <v>1</v>
      </c>
      <c r="AM1836" t="b">
        <f>IF(Table1[[#This Row],[In vivo?]],IF(Table1[[#This Row],[Cell]],FALSE,TRUE),FALSE)</f>
        <v>0</v>
      </c>
      <c r="AN1836" t="b">
        <f>AND(AC1836,AL1836)</f>
        <v>1</v>
      </c>
      <c r="AO1836" t="b">
        <f>IF(Table1[[#This Row],[Cell]],IF(Table1[[#This Row],[In vivo?]],FALSE,TRUE),FALSE)</f>
        <v>0</v>
      </c>
      <c r="AP1836" t="b">
        <f>NOT(OR(Table1[[#This Row],[In vivo?]],Table1[[#This Row],[Only in Cell]]))</f>
        <v>0</v>
      </c>
      <c r="AQ1836" t="str">
        <f>IF(OR(Table1[[#This Row],[Rodents]],Table1[[#This Row],[Human]],Table1[[#This Row],[Pig]]),OR(ISNUMBER(FIND("pulmonary",C1836)),ISNUMBER(FIND("lung",C1836))),"NA")</f>
        <v>NA</v>
      </c>
      <c r="AR1836" t="str">
        <f>IF(OR(Table1[[#This Row],[Rodents]],Table1[[#This Row],[Human]],Table1[[#This Row],[Pig]]),OR(ISNUMBER(FIND("skin",C1836)),ISNUMBER(FIND("dermal",C1836))),"NA")</f>
        <v>NA</v>
      </c>
      <c r="AS1836" t="str">
        <f>IF(OR(Table1[[#This Row],[Rodents]],Table1[[#This Row],[Human]],Table1[[#This Row],[Pig]]),OR(ISNUMBER(FIND("liver",C1836)),ISNUMBER(FIND("hepat",C1836))),"NA")</f>
        <v>NA</v>
      </c>
      <c r="AT1836" t="str">
        <f>IF(OR(Table1[[#This Row],[Rodents]],Table1[[#This Row],[Human]],Table1[[#This Row],[Pig]]),OR(ISNUMBER(FIND("kidney",C1836)),ISNUMBER(FIND("neph",C1836))),"NA")</f>
        <v>NA</v>
      </c>
      <c r="AU1836" t="str">
        <f>IF(OR(Table1[[#This Row],[Rodents]],Table1[[#This Row],[Human]],Table1[[#This Row],[Pig]]),OR(ISNUMBER(FIND("brain",C1836)),ISNUMBER(FIND("neur",C1836)),ISNUMBER(FIND("nerv",C1836))),"NA")</f>
        <v>NA</v>
      </c>
      <c r="AV1836" t="str">
        <f>IF(OR(Table1[[#This Row],[Rodents]],Table1[[#This Row],[Human]],Table1[[#This Row],[Pig]]),OR(ISNUMBER(FIND("heart",C1836)),ISNUMBER(FIND("cardi",C1836))),"NA")</f>
        <v>NA</v>
      </c>
      <c r="AW1836" t="str">
        <f>IF(OR(Table1[[#This Row],[Rodents]],Table1[[#This Row],[Human]],Table1[[#This Row],[Pig]]),OR(ISNUMBER(FIND("gastro",C1836)),ISNUMBER(FIND("intesti",C1836)),ISNUMBER(FIND("stomach",C1836))),"NA")</f>
        <v>NA</v>
      </c>
      <c r="AX1836" t="str">
        <f>IF(OR(Table1[[#This Row],[Rodents]],Table1[[#This Row],[Human]],Table1[[#This Row],[Pig]]),NOT(OR(AQ1836,AR1836,AS1836,AT1836,AU1836,AV1836,AW1836)),"NA")</f>
        <v>NA</v>
      </c>
      <c r="AY1836" t="b">
        <f>OR(ISNUMBER(FIND("SWCNT",C1836)),ISNUMBER(FIND("SWNT",C1836)),ISNUMBER(FIND("single-wall",C1836)),ISNUMBER(FIND("single wall",C1836)),ISNUMBER(FIND("Single wall",C1836)),ISNUMBER(FIND("Single-wall",C1836)),ISNUMBER(FIND("SWCNT",B1836)),ISNUMBER(FIND("SWNT",B1836)),ISNUMBER(FIND("single-wall",B1836)),ISNUMBER(FIND("single wall",B1836)),ISNUMBER(FIND("Single-wall",B1836)),ISNUMBER(FIND("Single wall",B1836)))</f>
        <v>0</v>
      </c>
      <c r="AZ1836" t="b">
        <f>OR(ISNUMBER(FIND("MWCNT",C1836)),ISNUMBER(FIND("MWNT",C1836)),ISNUMBER(FIND("multi-wall",C1836)),ISNUMBER(FIND("multi wall",C1836)),ISNUMBER(FIND("multiwall",C1836)),ISNUMBER(FIND("Multi-wall",C1836)),ISNUMBER(FIND("Multi wall",C1836)),ISNUMBER(FIND("Multiwall",C1836)),ISNUMBER(FIND("MWCNT",B1836)),ISNUMBER(FIND("MWNT",B1836)),ISNUMBER(FIND("multi-wall",B1836)),ISNUMBER(FIND("multi wall",B1836)),ISNUMBER(FIND("multiwall",B1836)),ISNUMBER(FIND("Multi-wall",B1836)),ISNUMBER(FIND("Multi wall",B1836)),ISNUMBER(FIND("Multiwall",B1836)),ISNUMBER(FIND("Double-wall",B1836)),ISNUMBER(FIND("Double wall",B1836)),ISNUMBER(FIND("Doublewall",B1836)),ISNUMBER(FIND("double-wall",B1836)),ISNUMBER(FIND("double wall",B1836)),ISNUMBER(FIND("doublewall",B1836)))</f>
        <v>1</v>
      </c>
      <c r="BA1836" t="b">
        <f>AND(Table1[[#This Row],[SWCNT]],Table1[[#This Row],[MWCNT]])</f>
        <v>0</v>
      </c>
      <c r="BB1836" t="b">
        <f>IF(Table1[[#This Row],[SWCNT]]=TRUE,FALSE,IF(Table1[[#This Row],[MWCNT]]=TRUE,FALSE,TRUE))</f>
        <v>0</v>
      </c>
      <c r="BC1836" s="18"/>
    </row>
    <row r="1837" spans="1:55" ht="222">
      <c r="A1837" t="s">
        <v>5541</v>
      </c>
      <c r="B1837" s="2" t="s">
        <v>5542</v>
      </c>
      <c r="C1837" s="16" t="s">
        <v>5543</v>
      </c>
      <c r="D1837" s="17" t="s">
        <v>5544</v>
      </c>
      <c r="E1837" s="2">
        <v>2009</v>
      </c>
      <c r="F1837" t="b">
        <f>OR(ISNUMBER(FIND("cytotoxic",C1837)),ISNUMBER(FIND("Cytotoxic",C1837)),ISNUMBER(FIND("cellular toxicity",C1837)),ISNUMBER(FIND("cell death",C1837)),ISNUMBER(FIND("viable",C1837)),ISNUMBER(FIND("phytotoxic",C1837)),ISNUMBER(FIND("acute toxicity",C1837)),ISNUMBER(FIND("MTT",C1837)),ISNUMBER(FIND("survival",C1837)),ISNUMBER(FIND("prolifer",C1837)),ISNUMBER(FIND("apoptosis",C1837)),ISNUMBER(FIND("neurotoxic",C1837)),ISNUMBER(FIND("  lysis ",C1837)),ISNUMBER(FIND("necrosis",C1837)),ISNUMBER(FIND("cellular death",C1837))*3,ISNUMBER(FIND("LDH",C1837)),ISNUMBER(FIND("Acute toxicity",C1837)))</f>
        <v>1</v>
      </c>
      <c r="G1837" t="b">
        <f>OR(ISNUMBER(FIND("genotoxic",C1837)),ISNUMBER(FIND("genotoxicity",C1837)),ISNUMBER(FIND("DNA damage",C1837)),ISNUMBER(FIND("DNA",C1837)),ISNUMBER(FIND("RNA",C1837)),ISNUMBER(FIND("mesothelioma",C1837)),ISNUMBER(FIND("carcino",C1837)),ISNUMBER(FIND("mutagen",C1837)),ISNUMBER(FIND("genetic",C1837)))</f>
        <v>1</v>
      </c>
      <c r="H1837" t="b">
        <f>OR(ISNUMBER(FIND("inflammatory",C1837)),ISNUMBER(FIND("inflamm",C1837)))</f>
        <v>0</v>
      </c>
      <c r="I1837" t="b">
        <f>OR(ISNUMBER(FIND("immune",C1837)),ISNUMBER(FIND("immunological",C1837)),ISNUMBER(FIND("interleuk",C1837)),ISNUMBER(FIND("platelet activation",C1837)),ISNUMBER(FIND("monocyte",C1837)),ISNUMBER(FIND("leukocyte",C1837)),ISNUMBER(FIND("cytokine",C1837)),ISNUMBER(FIND("CD4",C1837)),ISNUMBER(FIND("CD8",C1837)),ISNUMBER(FIND("T-cell",C1837)))</f>
        <v>0</v>
      </c>
      <c r="J1837" t="b">
        <f>OR(ISNUMBER(FIND("reactive oxygen",C1837)),ISNUMBER(FIND("ROS",C1837)),ISNUMBER(FIND("free radical",C1837)),ISNUMBER(FIND("oxidative stress",C1837)),ISNUMBER(FIND("peroxid",C1837)),ISNUMBER(FIND("oxidative",C1837)),ISNUMBER(FIND("antioxid",C1837)))</f>
        <v>0</v>
      </c>
      <c r="K1837" t="b">
        <f>OR(ISNUMBER(FIND("autophag",C1837)))</f>
        <v>0</v>
      </c>
      <c r="L1837" t="b">
        <f>OR(ISNUMBER(FIND("morpholog",C1837)))</f>
        <v>1</v>
      </c>
      <c r="M1837" t="b">
        <f>OR(ISNUMBER(FIND("fibrosis",C1837)),ISNUMBER(FIND("Fibrosis",C1837)),ISNUMBER(FIND("fibrot",C1837)))</f>
        <v>0</v>
      </c>
      <c r="N1837" t="b">
        <f>OR(ISNUMBER(FIND("offspring",C1837)),ISNUMBER(FIND("Parental",C1837)),ISNUMBER(FIND("parental",C1837)),ISNUMBER(FIND("germline",C1837)),ISNUMBER(FIND("reproduc",C1837)),ISNUMBER(FIND("embryo",C1837)))</f>
        <v>0</v>
      </c>
      <c r="O1837" t="b">
        <f>OR(ISNUMBER(FIND("metabol",C1837)),ISNUMBER(FIND("Metabol",C1837)),ISNUMBER(FIND("digest",C1837)),ISNUMBER(FIND("mitochon",C1837)))</f>
        <v>0</v>
      </c>
      <c r="P1837" t="b">
        <f>OR(ISNUMBER(FIND("ecotox",C1837)),ISNUMBER(FIND("Ecotox",B1837)),ISNUMBER(FIND("ecotox",B1837)),ISNUMBER(FIND("Ecotox",C1837)))</f>
        <v>0</v>
      </c>
      <c r="Q1837" t="b">
        <f>OR(ISNUMBER(FIND("Bioaccum",C1837)),ISNUMBER(FIND("bioaccum",C1837)),ISNUMBER(FIND("accum",C1837)))</f>
        <v>0</v>
      </c>
      <c r="R1837" t="b">
        <f>OR(ISNUMBER(FIND("Occupation",C1837)),ISNUMBER(FIND("occupation",C1837)),ISNUMBER(FIND("worker",C1837)),ISNUMBER(FIND("workforce",C1837)))</f>
        <v>0</v>
      </c>
      <c r="S1837" t="b">
        <f>NOT(OR(F1837,G1837,H1837,I1837,J1837,K1837,L1837,M1837,N1837,O1837,P1837,Q1837,R1837))</f>
        <v>0</v>
      </c>
      <c r="U1837" t="b">
        <f>OR(Table1[[#This Row],[Inflammation]],Table1[[#This Row],[Immune]])</f>
        <v>0</v>
      </c>
      <c r="V1837" t="str">
        <f>IF(OR(Table1[[#This Row],[Rodents]],Table1[[#This Row],[Human]],Table1[[#This Row],[Pig]]),OR(ISNUMBER(FIND("intratrach",C1837)),ISNUMBER(FIND("nasal ",C1837)),ISNUMBER(FIND("instill",C1837))),"NA")</f>
        <v>NA</v>
      </c>
      <c r="W1837" t="str">
        <f>IF(OR(Table1[[#This Row],[Rodents]],Table1[[#This Row],[Human]],Table1[[#This Row],[Pig]]),OR(ISNUMBER(FIND("dermal",C1837)),ISNUMBER(FIND("skin ",C1837))),"NA")</f>
        <v>NA</v>
      </c>
      <c r="X1837" t="str">
        <f>IF(OR(Table1[[#This Row],[Rodents]],Table1[[#This Row],[Human]],Table1[[#This Row],[Pig]]),OR(ISNUMBER(FIND("injected",C1837)),ISNUMBER(FIND("periton",C1837)),ISNUMBER(FIND("intrascrot",C1837))),"NA")</f>
        <v>NA</v>
      </c>
      <c r="Y1837" t="str">
        <f>IF(OR(Table1[[#This Row],[Rodents]],Table1[[#This Row],[Human]],Table1[[#This Row],[Pig]]),NOT(OR(Table1[[#This Row],[Inhaled/Intratracheal/intranasal]],Table1[[#This Row],[Dermal]],Table1[[#This Row],[Injected]])),"NA")</f>
        <v>NA</v>
      </c>
      <c r="AA1837" t="b">
        <f>OR(ISNUMBER(FIND("fish ",C1837)),ISNUMBER(FIND("Fish ",C1837)),ISNUMBER(FIND("aquatic",C1837)),ISNUMBER(FIND("daphnids",C1837)),ISNUMBER(FIND("Carcinus maenas",C1837)),ISNUMBER(FIND("Daphnia",C1837)),ISNUMBER(FIND("Ruditapes philippinarum",C1837)),ISNUMBER(FIND("daphnia",C1837)),ISNUMBER(FIND("marine",C1837)),ISNUMBER(FIND("mussel",C1837)),ISNUMBER(FIND("algae",C1837)),ISNUMBER(FIND("Donax faba",C1837)),ISNUMBER(FIND("estuarine",C1837)),ISNUMBER(FIND("snail",C1837)),ISNUMBER(FIND("Prorocentrum donghaiense",C1837)) )</f>
        <v>0</v>
      </c>
      <c r="AB1837" t="b">
        <f>OR(ISNUMBER(FIND(" rat ",C1837)),ISNUMBER(FIND(" rats ",C1837)),ISNUMBER(FIND(" Rats ",C1837)),ISNUMBER(FIND(" Rat ",C1837)),ISNUMBER(FIND(" rat.",C1837)),ISNUMBER(FIND(" rats.",C1837)),ISNUMBER(FIND("mouse",C1837)),ISNUMBER(FIND("mice",C1837)), ISNUMBER(FIND(" Mice",C1837)))</f>
        <v>0</v>
      </c>
      <c r="AC1837" t="b">
        <f>OR(ISNUMBER(FIND(" cell ",C1837)),ISNUMBER(FIND("fibroblast",C1837)),ISNUMBER(FIND("macrophage",C1837)),ISNUMBER(FIND("epithelial",C1837)),ISNUMBER(FIND("endothelial",C1837)),ISNUMBER(FIND("neuron",C1837)),ISNUMBER(FIND(" cells ",C1837)),ISNUMBER(FIND("RBC",C1837)),ISNUMBER(FIND("mitochond",C1837)),ISNUMBER(FIND("adipocyte",C1837)),ISNUMBER(FIND("osteo",C1837)),ISNUMBER(FIND("keratin",C1837)),ISNUMBER(FIND(" cell's ",C1837)),ISNUMBER(FIND("eukary",C1837)),ISNUMBER(FIND("sperm",C1837)))</f>
        <v>1</v>
      </c>
      <c r="AD1837" t="b">
        <f>OR(ISNUMBER(FIND("human",B1837)),ISNUMBER(FIND("workers",B1837)),ISNUMBER(FIND("workforces",B1837)),ISNUMBER(FIND("occupational",B1837)),ISNUMBER(FIND("Case report",B1837)),ISNUMBER(FIND("Workplaces",B1837)),ISNUMBER(FIND("worker",B1837)))</f>
        <v>0</v>
      </c>
      <c r="AE1837" t="b">
        <f>OR(ISNUMBER(FIND(" plant ",C1837)),ISNUMBER(FIND("Plant ",C1837)),ISNUMBER(FIND("tomato",C1837)),ISNUMBER(FIND("plants",C1837)),ISNUMBER(FIND("Plants",C1837)),ISNUMBER(FIND("algae",C1837)),ISNUMBER(FIND("lettuce",C1837)),ISNUMBER(FIND("green gram sprouts ",C1837)),ISNUMBER(FIND("Cucurbita pepo",C1837)),ISNUMBER(FIND("bean ",C1837)),ISNUMBER(FIND("chloroplast",C1837)),ISNUMBER(FIND("chlorophyll",C1837)),ISNUMBER(FIND("seedling",C1837)),ISNUMBER(FIND("canola",C1837)),ISNUMBER(FIND("shoot",C1837)),ISNUMBER(FIND("photosynthes",C1837)),ISNUMBER(FIND(" leaves ",C1837)),,ISNUMBER(FIND("agriculture",C1837)),ISNUMBER(FIND(" crops ",C1837)))</f>
        <v>0</v>
      </c>
      <c r="AF1837" t="b">
        <f>OR(ISNUMBER(FIND("bacteria",C1837)),ISNUMBER(FIND("Bacteria",C1837)),ISNUMBER(FIND("Bacterium",C1837)),ISNUMBER(FIND("bacterium",C1837)),ISNUMBER(FIND(" coli ",C1837)))</f>
        <v>0</v>
      </c>
      <c r="AG1837" t="b">
        <f>OR(ISNUMBER(FIND("fungi",C1837)),ISNUMBER(FIND("Fungi",C1837)),ISNUMBER(FIND("fungus",C1837)),ISNUMBER(FIND("Fungus",C1837)),ISNUMBER(FIND("mushroom",C1837)),ISNUMBER(FIND("Mushroom",C1837)),ISNUMBER(FIND(" mold ",C1837)))</f>
        <v>0</v>
      </c>
      <c r="AH1837" t="b">
        <f>OR(ISNUMBER(FIND("Pig ",C1837)),ISNUMBER(FIND("pig ",C1837)),ISNUMBER(FIND("Pigs ",C1837)),ISNUMBER(FIND("pigs ",C1837)))</f>
        <v>0</v>
      </c>
      <c r="AI1837" t="b">
        <f>OR(ISNUMBER(FIND(" C. elegans",C1837)),ISNUMBER(FIND("Caenorhabditis elegans",C1837)),ISNUMBER(FIND("earthworms",C1837)),ISNUMBER(FIND(" Ficopomatus enigmaticus",C1837)),ISNUMBER(FIND("larva",C1837)),ISNUMBER(FIND("Lumbriculus variegatus",C1837)),ISNUMBER(FIND("nematode",C1837)))</f>
        <v>0</v>
      </c>
      <c r="AJ1837" t="b">
        <f>NOT(OR(AA1837,AB1837,AC1837,AD1837,AE1837,AF1837,AG1837,AH1837,AI1837))</f>
        <v>0</v>
      </c>
      <c r="AL1837" t="b">
        <f>OR(AA1837,AB1837,AD1837,AE1837,AF1837,AG1837,AH1837,AI1837)</f>
        <v>0</v>
      </c>
      <c r="AM1837" t="b">
        <f>IF(Table1[[#This Row],[In vivo?]],IF(Table1[[#This Row],[Cell]],FALSE,TRUE),FALSE)</f>
        <v>0</v>
      </c>
      <c r="AN1837" t="b">
        <f>AND(AC1837,AL1837)</f>
        <v>0</v>
      </c>
      <c r="AO1837" t="b">
        <f>IF(Table1[[#This Row],[Cell]],IF(Table1[[#This Row],[In vivo?]],FALSE,TRUE),FALSE)</f>
        <v>1</v>
      </c>
      <c r="AP1837" t="b">
        <f>NOT(OR(Table1[[#This Row],[In vivo?]],Table1[[#This Row],[Only in Cell]]))</f>
        <v>0</v>
      </c>
      <c r="AQ1837" t="str">
        <f>IF(OR(Table1[[#This Row],[Rodents]],Table1[[#This Row],[Human]],Table1[[#This Row],[Pig]]),OR(ISNUMBER(FIND("pulmonary",C1837)),ISNUMBER(FIND("lung",C1837))),"NA")</f>
        <v>NA</v>
      </c>
      <c r="AR1837" t="str">
        <f>IF(OR(Table1[[#This Row],[Rodents]],Table1[[#This Row],[Human]],Table1[[#This Row],[Pig]]),OR(ISNUMBER(FIND("skin",C1837)),ISNUMBER(FIND("dermal",C1837))),"NA")</f>
        <v>NA</v>
      </c>
      <c r="AS1837" t="str">
        <f>IF(OR(Table1[[#This Row],[Rodents]],Table1[[#This Row],[Human]],Table1[[#This Row],[Pig]]),OR(ISNUMBER(FIND("liver",C1837)),ISNUMBER(FIND("hepat",C1837))),"NA")</f>
        <v>NA</v>
      </c>
      <c r="AT1837" t="str">
        <f>IF(OR(Table1[[#This Row],[Rodents]],Table1[[#This Row],[Human]],Table1[[#This Row],[Pig]]),OR(ISNUMBER(FIND("kidney",C1837)),ISNUMBER(FIND("neph",C1837))),"NA")</f>
        <v>NA</v>
      </c>
      <c r="AU1837" t="str">
        <f>IF(OR(Table1[[#This Row],[Rodents]],Table1[[#This Row],[Human]],Table1[[#This Row],[Pig]]),OR(ISNUMBER(FIND("brain",C1837)),ISNUMBER(FIND("neur",C1837)),ISNUMBER(FIND("nerv",C1837))),"NA")</f>
        <v>NA</v>
      </c>
      <c r="AV1837" t="str">
        <f>IF(OR(Table1[[#This Row],[Rodents]],Table1[[#This Row],[Human]],Table1[[#This Row],[Pig]]),OR(ISNUMBER(FIND("heart",C1837)),ISNUMBER(FIND("cardi",C1837))),"NA")</f>
        <v>NA</v>
      </c>
      <c r="AW1837" t="str">
        <f>IF(OR(Table1[[#This Row],[Rodents]],Table1[[#This Row],[Human]],Table1[[#This Row],[Pig]]),OR(ISNUMBER(FIND("gastro",C1837)),ISNUMBER(FIND("intesti",C1837)),ISNUMBER(FIND("stomach",C1837))),"NA")</f>
        <v>NA</v>
      </c>
      <c r="AX1837" t="str">
        <f>IF(OR(Table1[[#This Row],[Rodents]],Table1[[#This Row],[Human]],Table1[[#This Row],[Pig]]),NOT(OR(AQ1837,AR1837,AS1837,AT1837,AU1837,AV1837,AW1837)),"NA")</f>
        <v>NA</v>
      </c>
      <c r="AY1837" t="b">
        <f>OR(ISNUMBER(FIND("SWCNT",C1837)),ISNUMBER(FIND("SWNT",C1837)),ISNUMBER(FIND("single-wall",C1837)),ISNUMBER(FIND("single wall",C1837)),ISNUMBER(FIND("Single wall",C1837)),ISNUMBER(FIND("Single-wall",C1837)),ISNUMBER(FIND("SWCNT",B1837)),ISNUMBER(FIND("SWNT",B1837)),ISNUMBER(FIND("single-wall",B1837)),ISNUMBER(FIND("single wall",B1837)),ISNUMBER(FIND("Single-wall",B1837)),ISNUMBER(FIND("Single wall",B1837)))</f>
        <v>0</v>
      </c>
      <c r="AZ1837" t="b">
        <f>OR(ISNUMBER(FIND("MWCNT",C1837)),ISNUMBER(FIND("MWNT",C1837)),ISNUMBER(FIND("multi-wall",C1837)),ISNUMBER(FIND("multi wall",C1837)),ISNUMBER(FIND("multiwall",C1837)),ISNUMBER(FIND("Multi-wall",C1837)),ISNUMBER(FIND("Multi wall",C1837)),ISNUMBER(FIND("Multiwall",C1837)),ISNUMBER(FIND("MWCNT",B1837)),ISNUMBER(FIND("MWNT",B1837)),ISNUMBER(FIND("multi-wall",B1837)),ISNUMBER(FIND("multi wall",B1837)),ISNUMBER(FIND("multiwall",B1837)),ISNUMBER(FIND("Multi-wall",B1837)),ISNUMBER(FIND("Multi wall",B1837)),ISNUMBER(FIND("Multiwall",B1837)),ISNUMBER(FIND("Double-wall",B1837)),ISNUMBER(FIND("Double wall",B1837)),ISNUMBER(FIND("Doublewall",B1837)),ISNUMBER(FIND("double-wall",B1837)),ISNUMBER(FIND("double wall",B1837)),ISNUMBER(FIND("doublewall",B1837)))</f>
        <v>1</v>
      </c>
      <c r="BA1837" t="b">
        <f>AND(Table1[[#This Row],[SWCNT]],Table1[[#This Row],[MWCNT]])</f>
        <v>0</v>
      </c>
      <c r="BB1837" t="b">
        <f>IF(Table1[[#This Row],[SWCNT]]=TRUE,FALSE,IF(Table1[[#This Row],[MWCNT]]=TRUE,FALSE,TRUE))</f>
        <v>0</v>
      </c>
      <c r="BC1837" s="18"/>
    </row>
    <row r="1838" spans="1:55" ht="222">
      <c r="A1838" t="s">
        <v>5545</v>
      </c>
      <c r="B1838" s="2" t="s">
        <v>5546</v>
      </c>
      <c r="C1838" s="16" t="s">
        <v>5547</v>
      </c>
      <c r="D1838" s="17" t="s">
        <v>924</v>
      </c>
      <c r="E1838" s="2">
        <v>2009</v>
      </c>
      <c r="F1838" t="b">
        <f>OR(ISNUMBER(FIND("cytotoxic",C1838)),ISNUMBER(FIND("Cytotoxic",C1838)),ISNUMBER(FIND("cellular toxicity",C1838)),ISNUMBER(FIND("cell death",C1838)),ISNUMBER(FIND("viable",C1838)),ISNUMBER(FIND("phytotoxic",C1838)),ISNUMBER(FIND("acute toxicity",C1838)),ISNUMBER(FIND("MTT",C1838)),ISNUMBER(FIND("survival",C1838)),ISNUMBER(FIND("prolifer",C1838)),ISNUMBER(FIND("apoptosis",C1838)),ISNUMBER(FIND("neurotoxic",C1838)),ISNUMBER(FIND("  lysis ",C1838)),ISNUMBER(FIND("necrosis",C1838)),ISNUMBER(FIND("cellular death",C1838))*3,ISNUMBER(FIND("LDH",C1838)),ISNUMBER(FIND("Acute toxicity",C1838)))</f>
        <v>1</v>
      </c>
      <c r="G1838" t="b">
        <f>OR(ISNUMBER(FIND("genotoxic",C1838)),ISNUMBER(FIND("genotoxicity",C1838)),ISNUMBER(FIND("DNA damage",C1838)),ISNUMBER(FIND("DNA",C1838)),ISNUMBER(FIND("RNA",C1838)),ISNUMBER(FIND("mesothelioma",C1838)),ISNUMBER(FIND("carcino",C1838)),ISNUMBER(FIND("mutagen",C1838)),ISNUMBER(FIND("genetic",C1838)))</f>
        <v>1</v>
      </c>
      <c r="H1838" t="b">
        <f>OR(ISNUMBER(FIND("inflammatory",C1838)),ISNUMBER(FIND("inflamm",C1838)))</f>
        <v>0</v>
      </c>
      <c r="I1838" t="b">
        <f>OR(ISNUMBER(FIND("immune",C1838)),ISNUMBER(FIND("immunological",C1838)),ISNUMBER(FIND("interleuk",C1838)),ISNUMBER(FIND("platelet activation",C1838)),ISNUMBER(FIND("monocyte",C1838)),ISNUMBER(FIND("leukocyte",C1838)),ISNUMBER(FIND("cytokine",C1838)),ISNUMBER(FIND("CD4",C1838)),ISNUMBER(FIND("CD8",C1838)),ISNUMBER(FIND("T-cell",C1838)))</f>
        <v>0</v>
      </c>
      <c r="J1838" t="b">
        <f>OR(ISNUMBER(FIND("reactive oxygen",C1838)),ISNUMBER(FIND("ROS",C1838)),ISNUMBER(FIND("free radical",C1838)),ISNUMBER(FIND("oxidative stress",C1838)),ISNUMBER(FIND("peroxid",C1838)),ISNUMBER(FIND("oxidative",C1838)),ISNUMBER(FIND("antioxid",C1838)))</f>
        <v>0</v>
      </c>
      <c r="K1838" t="b">
        <f>OR(ISNUMBER(FIND("autophag",C1838)))</f>
        <v>0</v>
      </c>
      <c r="L1838" t="b">
        <f>OR(ISNUMBER(FIND("morpholog",C1838)))</f>
        <v>0</v>
      </c>
      <c r="M1838" t="b">
        <f>OR(ISNUMBER(FIND("fibrosis",C1838)),ISNUMBER(FIND("Fibrosis",C1838)),ISNUMBER(FIND("fibrot",C1838)))</f>
        <v>0</v>
      </c>
      <c r="N1838" t="b">
        <f>OR(ISNUMBER(FIND("offspring",C1838)),ISNUMBER(FIND("Parental",C1838)),ISNUMBER(FIND("parental",C1838)),ISNUMBER(FIND("germline",C1838)),ISNUMBER(FIND("reproduc",C1838)),ISNUMBER(FIND("embryo",C1838)))</f>
        <v>0</v>
      </c>
      <c r="O1838" t="b">
        <f>OR(ISNUMBER(FIND("metabol",C1838)),ISNUMBER(FIND("Metabol",C1838)),ISNUMBER(FIND("digest",C1838)),ISNUMBER(FIND("mitochon",C1838)))</f>
        <v>1</v>
      </c>
      <c r="P1838" t="b">
        <f>OR(ISNUMBER(FIND("ecotox",C1838)),ISNUMBER(FIND("Ecotox",B1838)),ISNUMBER(FIND("ecotox",B1838)),ISNUMBER(FIND("Ecotox",C1838)))</f>
        <v>0</v>
      </c>
      <c r="Q1838" t="b">
        <f>OR(ISNUMBER(FIND("Bioaccum",C1838)),ISNUMBER(FIND("bioaccum",C1838)),ISNUMBER(FIND("accum",C1838)))</f>
        <v>0</v>
      </c>
      <c r="R1838" t="b">
        <f>OR(ISNUMBER(FIND("Occupation",C1838)),ISNUMBER(FIND("occupation",C1838)),ISNUMBER(FIND("worker",C1838)),ISNUMBER(FIND("workforce",C1838)))</f>
        <v>1</v>
      </c>
      <c r="S1838" t="b">
        <f>NOT(OR(F1838,G1838,H1838,I1838,J1838,K1838,L1838,M1838,N1838,O1838,P1838,Q1838,R1838))</f>
        <v>0</v>
      </c>
      <c r="U1838" t="b">
        <f>OR(Table1[[#This Row],[Inflammation]],Table1[[#This Row],[Immune]])</f>
        <v>0</v>
      </c>
      <c r="V1838" t="str">
        <f>IF(OR(Table1[[#This Row],[Rodents]],Table1[[#This Row],[Human]],Table1[[#This Row],[Pig]]),OR(ISNUMBER(FIND("intratrach",C1838)),ISNUMBER(FIND("nasal ",C1838)),ISNUMBER(FIND("instill",C1838))),"NA")</f>
        <v>NA</v>
      </c>
      <c r="W1838" t="str">
        <f>IF(OR(Table1[[#This Row],[Rodents]],Table1[[#This Row],[Human]],Table1[[#This Row],[Pig]]),OR(ISNUMBER(FIND("dermal",C1838)),ISNUMBER(FIND("skin ",C1838))),"NA")</f>
        <v>NA</v>
      </c>
      <c r="X1838" t="str">
        <f>IF(OR(Table1[[#This Row],[Rodents]],Table1[[#This Row],[Human]],Table1[[#This Row],[Pig]]),OR(ISNUMBER(FIND("injected",C1838)),ISNUMBER(FIND("periton",C1838)),ISNUMBER(FIND("intrascrot",C1838))),"NA")</f>
        <v>NA</v>
      </c>
      <c r="Y1838" t="str">
        <f>IF(OR(Table1[[#This Row],[Rodents]],Table1[[#This Row],[Human]],Table1[[#This Row],[Pig]]),NOT(OR(Table1[[#This Row],[Inhaled/Intratracheal/intranasal]],Table1[[#This Row],[Dermal]],Table1[[#This Row],[Injected]])),"NA")</f>
        <v>NA</v>
      </c>
      <c r="AA1838" t="b">
        <f>OR(ISNUMBER(FIND("fish ",C1838)),ISNUMBER(FIND("Fish ",C1838)),ISNUMBER(FIND("aquatic",C1838)),ISNUMBER(FIND("daphnids",C1838)),ISNUMBER(FIND("Carcinus maenas",C1838)),ISNUMBER(FIND("Daphnia",C1838)),ISNUMBER(FIND("Ruditapes philippinarum",C1838)),ISNUMBER(FIND("daphnia",C1838)),ISNUMBER(FIND("marine",C1838)),ISNUMBER(FIND("mussel",C1838)),ISNUMBER(FIND("algae",C1838)),ISNUMBER(FIND("Donax faba",C1838)),ISNUMBER(FIND("estuarine",C1838)),ISNUMBER(FIND("snail",C1838)),ISNUMBER(FIND("Prorocentrum donghaiense",C1838)) )</f>
        <v>0</v>
      </c>
      <c r="AB1838" t="b">
        <f>OR(ISNUMBER(FIND(" rat ",C1838)),ISNUMBER(FIND(" rats ",C1838)),ISNUMBER(FIND(" Rats ",C1838)),ISNUMBER(FIND(" Rat ",C1838)),ISNUMBER(FIND(" rat.",C1838)),ISNUMBER(FIND(" rats.",C1838)),ISNUMBER(FIND("mouse",C1838)),ISNUMBER(FIND("mice",C1838)), ISNUMBER(FIND(" Mice",C1838)))</f>
        <v>0</v>
      </c>
      <c r="AC1838" t="b">
        <f>OR(ISNUMBER(FIND(" cell ",C1838)),ISNUMBER(FIND("fibroblast",C1838)),ISNUMBER(FIND("macrophage",C1838)),ISNUMBER(FIND("epithelial",C1838)),ISNUMBER(FIND("endothelial",C1838)),ISNUMBER(FIND("neuron",C1838)),ISNUMBER(FIND(" cells ",C1838)),ISNUMBER(FIND("RBC",C1838)),ISNUMBER(FIND("mitochond",C1838)),ISNUMBER(FIND("adipocyte",C1838)),ISNUMBER(FIND("osteo",C1838)),ISNUMBER(FIND("keratin",C1838)),ISNUMBER(FIND(" cell's ",C1838)),ISNUMBER(FIND("eukary",C1838)),ISNUMBER(FIND("sperm",C1838)))</f>
        <v>0</v>
      </c>
      <c r="AD1838" t="b">
        <f>OR(ISNUMBER(FIND("human",B1838)),ISNUMBER(FIND("workers",B1838)),ISNUMBER(FIND("workforces",B1838)),ISNUMBER(FIND("occupational",B1838)),ISNUMBER(FIND("Case report",B1838)),ISNUMBER(FIND("Workplaces",B1838)),ISNUMBER(FIND("worker",B1838)))</f>
        <v>0</v>
      </c>
      <c r="AE1838" t="b">
        <f>OR(ISNUMBER(FIND(" plant ",C1838)),ISNUMBER(FIND("Plant ",C1838)),ISNUMBER(FIND("tomato",C1838)),ISNUMBER(FIND("plants",C1838)),ISNUMBER(FIND("Plants",C1838)),ISNUMBER(FIND("algae",C1838)),ISNUMBER(FIND("lettuce",C1838)),ISNUMBER(FIND("green gram sprouts ",C1838)),ISNUMBER(FIND("Cucurbita pepo",C1838)),ISNUMBER(FIND("bean ",C1838)),ISNUMBER(FIND("chloroplast",C1838)),ISNUMBER(FIND("chlorophyll",C1838)),ISNUMBER(FIND("seedling",C1838)),ISNUMBER(FIND("canola",C1838)),ISNUMBER(FIND("shoot",C1838)),ISNUMBER(FIND("photosynthes",C1838)),ISNUMBER(FIND(" leaves ",C1838)),,ISNUMBER(FIND("agriculture",C1838)),ISNUMBER(FIND(" crops ",C1838)))</f>
        <v>0</v>
      </c>
      <c r="AF1838" t="b">
        <f>OR(ISNUMBER(FIND("bacteria",C1838)),ISNUMBER(FIND("Bacteria",C1838)),ISNUMBER(FIND("Bacterium",C1838)),ISNUMBER(FIND("bacterium",C1838)),ISNUMBER(FIND(" coli ",C1838)))</f>
        <v>1</v>
      </c>
      <c r="AG1838" t="b">
        <f>OR(ISNUMBER(FIND("fungi",C1838)),ISNUMBER(FIND("Fungi",C1838)),ISNUMBER(FIND("fungus",C1838)),ISNUMBER(FIND("Fungus",C1838)),ISNUMBER(FIND("mushroom",C1838)),ISNUMBER(FIND("Mushroom",C1838)),ISNUMBER(FIND(" mold ",C1838)))</f>
        <v>0</v>
      </c>
      <c r="AH1838" t="b">
        <f>OR(ISNUMBER(FIND("Pig ",C1838)),ISNUMBER(FIND("pig ",C1838)),ISNUMBER(FIND("Pigs ",C1838)),ISNUMBER(FIND("pigs ",C1838)))</f>
        <v>0</v>
      </c>
      <c r="AI1838" t="b">
        <f>OR(ISNUMBER(FIND(" C. elegans",C1838)),ISNUMBER(FIND("Caenorhabditis elegans",C1838)),ISNUMBER(FIND("earthworms",C1838)),ISNUMBER(FIND(" Ficopomatus enigmaticus",C1838)),ISNUMBER(FIND("larva",C1838)),ISNUMBER(FIND("Lumbriculus variegatus",C1838)),ISNUMBER(FIND("nematode",C1838)))</f>
        <v>0</v>
      </c>
      <c r="AJ1838" t="b">
        <f>NOT(OR(AA1838,AB1838,AC1838,AD1838,AE1838,AF1838,AG1838,AH1838,AI1838))</f>
        <v>0</v>
      </c>
      <c r="AL1838" t="b">
        <f>OR(AA1838,AB1838,AD1838,AE1838,AF1838,AG1838,AH1838,AI1838)</f>
        <v>1</v>
      </c>
      <c r="AM1838" t="b">
        <f>IF(Table1[[#This Row],[In vivo?]],IF(Table1[[#This Row],[Cell]],FALSE,TRUE),FALSE)</f>
        <v>1</v>
      </c>
      <c r="AN1838" t="b">
        <f>AND(AC1838,AL1838)</f>
        <v>0</v>
      </c>
      <c r="AO1838" t="b">
        <f>IF(Table1[[#This Row],[Cell]],IF(Table1[[#This Row],[In vivo?]],FALSE,TRUE),FALSE)</f>
        <v>0</v>
      </c>
      <c r="AP1838" t="b">
        <f>NOT(OR(Table1[[#This Row],[In vivo?]],Table1[[#This Row],[Only in Cell]]))</f>
        <v>0</v>
      </c>
      <c r="AQ1838" t="str">
        <f>IF(OR(Table1[[#This Row],[Rodents]],Table1[[#This Row],[Human]],Table1[[#This Row],[Pig]]),OR(ISNUMBER(FIND("pulmonary",C1838)),ISNUMBER(FIND("lung",C1838))),"NA")</f>
        <v>NA</v>
      </c>
      <c r="AR1838" t="str">
        <f>IF(OR(Table1[[#This Row],[Rodents]],Table1[[#This Row],[Human]],Table1[[#This Row],[Pig]]),OR(ISNUMBER(FIND("skin",C1838)),ISNUMBER(FIND("dermal",C1838))),"NA")</f>
        <v>NA</v>
      </c>
      <c r="AS1838" t="str">
        <f>IF(OR(Table1[[#This Row],[Rodents]],Table1[[#This Row],[Human]],Table1[[#This Row],[Pig]]),OR(ISNUMBER(FIND("liver",C1838)),ISNUMBER(FIND("hepat",C1838))),"NA")</f>
        <v>NA</v>
      </c>
      <c r="AT1838" t="str">
        <f>IF(OR(Table1[[#This Row],[Rodents]],Table1[[#This Row],[Human]],Table1[[#This Row],[Pig]]),OR(ISNUMBER(FIND("kidney",C1838)),ISNUMBER(FIND("neph",C1838))),"NA")</f>
        <v>NA</v>
      </c>
      <c r="AU1838" t="str">
        <f>IF(OR(Table1[[#This Row],[Rodents]],Table1[[#This Row],[Human]],Table1[[#This Row],[Pig]]),OR(ISNUMBER(FIND("brain",C1838)),ISNUMBER(FIND("neur",C1838)),ISNUMBER(FIND("nerv",C1838))),"NA")</f>
        <v>NA</v>
      </c>
      <c r="AV1838" t="str">
        <f>IF(OR(Table1[[#This Row],[Rodents]],Table1[[#This Row],[Human]],Table1[[#This Row],[Pig]]),OR(ISNUMBER(FIND("heart",C1838)),ISNUMBER(FIND("cardi",C1838))),"NA")</f>
        <v>NA</v>
      </c>
      <c r="AW1838" t="str">
        <f>IF(OR(Table1[[#This Row],[Rodents]],Table1[[#This Row],[Human]],Table1[[#This Row],[Pig]]),OR(ISNUMBER(FIND("gastro",C1838)),ISNUMBER(FIND("intesti",C1838)),ISNUMBER(FIND("stomach",C1838))),"NA")</f>
        <v>NA</v>
      </c>
      <c r="AX1838" t="str">
        <f>IF(OR(Table1[[#This Row],[Rodents]],Table1[[#This Row],[Human]],Table1[[#This Row],[Pig]]),NOT(OR(AQ1838,AR1838,AS1838,AT1838,AU1838,AV1838,AW1838)),"NA")</f>
        <v>NA</v>
      </c>
      <c r="AY1838" t="b">
        <f>OR(ISNUMBER(FIND("SWCNT",C1838)),ISNUMBER(FIND("SWNT",C1838)),ISNUMBER(FIND("single-wall",C1838)),ISNUMBER(FIND("single wall",C1838)),ISNUMBER(FIND("Single wall",C1838)),ISNUMBER(FIND("Single-wall",C1838)),ISNUMBER(FIND("SWCNT",B1838)),ISNUMBER(FIND("SWNT",B1838)),ISNUMBER(FIND("single-wall",B1838)),ISNUMBER(FIND("single wall",B1838)),ISNUMBER(FIND("Single-wall",B1838)),ISNUMBER(FIND("Single wall",B1838)))</f>
        <v>0</v>
      </c>
      <c r="AZ1838" t="b">
        <f>OR(ISNUMBER(FIND("MWCNT",C1838)),ISNUMBER(FIND("MWNT",C1838)),ISNUMBER(FIND("multi-wall",C1838)),ISNUMBER(FIND("multi wall",C1838)),ISNUMBER(FIND("multiwall",C1838)),ISNUMBER(FIND("Multi-wall",C1838)),ISNUMBER(FIND("Multi wall",C1838)),ISNUMBER(FIND("Multiwall",C1838)),ISNUMBER(FIND("MWCNT",B1838)),ISNUMBER(FIND("MWNT",B1838)),ISNUMBER(FIND("multi-wall",B1838)),ISNUMBER(FIND("multi wall",B1838)),ISNUMBER(FIND("multiwall",B1838)),ISNUMBER(FIND("Multi-wall",B1838)),ISNUMBER(FIND("Multi wall",B1838)),ISNUMBER(FIND("Multiwall",B1838)),ISNUMBER(FIND("Double-wall",B1838)),ISNUMBER(FIND("Double wall",B1838)),ISNUMBER(FIND("Doublewall",B1838)),ISNUMBER(FIND("double-wall",B1838)),ISNUMBER(FIND("double wall",B1838)),ISNUMBER(FIND("doublewall",B1838)))</f>
        <v>1</v>
      </c>
      <c r="BA1838" t="b">
        <f>AND(Table1[[#This Row],[SWCNT]],Table1[[#This Row],[MWCNT]])</f>
        <v>0</v>
      </c>
      <c r="BB1838" t="b">
        <f>IF(Table1[[#This Row],[SWCNT]]=TRUE,FALSE,IF(Table1[[#This Row],[MWCNT]]=TRUE,FALSE,TRUE))</f>
        <v>0</v>
      </c>
      <c r="BC1838" s="18"/>
    </row>
    <row r="1839" spans="1:55" ht="166.5">
      <c r="A1839" t="s">
        <v>5548</v>
      </c>
      <c r="B1839" s="2" t="s">
        <v>5549</v>
      </c>
      <c r="C1839" s="16" t="s">
        <v>5550</v>
      </c>
      <c r="D1839" s="17" t="s">
        <v>1703</v>
      </c>
      <c r="E1839" s="2">
        <v>2009</v>
      </c>
      <c r="F1839" t="b">
        <f>OR(ISNUMBER(FIND("cytotoxic",C1839)),ISNUMBER(FIND("Cytotoxic",C1839)),ISNUMBER(FIND("cellular toxicity",C1839)),ISNUMBER(FIND("cell death",C1839)),ISNUMBER(FIND("viable",C1839)),ISNUMBER(FIND("phytotoxic",C1839)),ISNUMBER(FIND("acute toxicity",C1839)),ISNUMBER(FIND("MTT",C1839)),ISNUMBER(FIND("survival",C1839)),ISNUMBER(FIND("prolifer",C1839)),ISNUMBER(FIND("apoptosis",C1839)),ISNUMBER(FIND("neurotoxic",C1839)),ISNUMBER(FIND("  lysis ",C1839)),ISNUMBER(FIND("necrosis",C1839)),ISNUMBER(FIND("cellular death",C1839))*3,ISNUMBER(FIND("LDH",C1839)),ISNUMBER(FIND("Acute toxicity",C1839)))</f>
        <v>1</v>
      </c>
      <c r="G1839" t="b">
        <f>OR(ISNUMBER(FIND("genotoxic",C1839)),ISNUMBER(FIND("genotoxicity",C1839)),ISNUMBER(FIND("DNA damage",C1839)),ISNUMBER(FIND("DNA",C1839)),ISNUMBER(FIND("RNA",C1839)),ISNUMBER(FIND("mesothelioma",C1839)),ISNUMBER(FIND("carcino",C1839)),ISNUMBER(FIND("mutagen",C1839)),ISNUMBER(FIND("genetic",C1839)))</f>
        <v>1</v>
      </c>
      <c r="H1839" t="b">
        <f>OR(ISNUMBER(FIND("inflammatory",C1839)),ISNUMBER(FIND("inflamm",C1839)))</f>
        <v>0</v>
      </c>
      <c r="I1839" t="b">
        <f>OR(ISNUMBER(FIND("immune",C1839)),ISNUMBER(FIND("immunological",C1839)),ISNUMBER(FIND("interleuk",C1839)),ISNUMBER(FIND("platelet activation",C1839)),ISNUMBER(FIND("monocyte",C1839)),ISNUMBER(FIND("leukocyte",C1839)),ISNUMBER(FIND("cytokine",C1839)),ISNUMBER(FIND("CD4",C1839)),ISNUMBER(FIND("CD8",C1839)),ISNUMBER(FIND("T-cell",C1839)))</f>
        <v>1</v>
      </c>
      <c r="J1839" t="b">
        <f>OR(ISNUMBER(FIND("reactive oxygen",C1839)),ISNUMBER(FIND("ROS",C1839)),ISNUMBER(FIND("free radical",C1839)),ISNUMBER(FIND("oxidative stress",C1839)),ISNUMBER(FIND("peroxid",C1839)),ISNUMBER(FIND("oxidative",C1839)),ISNUMBER(FIND("antioxid",C1839)))</f>
        <v>1</v>
      </c>
      <c r="K1839" t="b">
        <f>OR(ISNUMBER(FIND("autophag",C1839)))</f>
        <v>0</v>
      </c>
      <c r="L1839" t="b">
        <f>OR(ISNUMBER(FIND("morpholog",C1839)))</f>
        <v>0</v>
      </c>
      <c r="M1839" t="b">
        <f>OR(ISNUMBER(FIND("fibrosis",C1839)),ISNUMBER(FIND("Fibrosis",C1839)),ISNUMBER(FIND("fibrot",C1839)))</f>
        <v>0</v>
      </c>
      <c r="N1839" t="b">
        <f>OR(ISNUMBER(FIND("offspring",C1839)),ISNUMBER(FIND("Parental",C1839)),ISNUMBER(FIND("parental",C1839)),ISNUMBER(FIND("germline",C1839)),ISNUMBER(FIND("reproduc",C1839)),ISNUMBER(FIND("embryo",C1839)))</f>
        <v>0</v>
      </c>
      <c r="O1839" t="b">
        <f>OR(ISNUMBER(FIND("metabol",C1839)),ISNUMBER(FIND("Metabol",C1839)),ISNUMBER(FIND("digest",C1839)),ISNUMBER(FIND("mitochon",C1839)))</f>
        <v>0</v>
      </c>
      <c r="P1839" t="b">
        <f>OR(ISNUMBER(FIND("ecotox",C1839)),ISNUMBER(FIND("Ecotox",B1839)),ISNUMBER(FIND("ecotox",B1839)),ISNUMBER(FIND("Ecotox",C1839)))</f>
        <v>0</v>
      </c>
      <c r="Q1839" t="b">
        <f>OR(ISNUMBER(FIND("Bioaccum",C1839)),ISNUMBER(FIND("bioaccum",C1839)),ISNUMBER(FIND("accum",C1839)))</f>
        <v>0</v>
      </c>
      <c r="R1839" t="b">
        <f>OR(ISNUMBER(FIND("Occupation",C1839)),ISNUMBER(FIND("occupation",C1839)),ISNUMBER(FIND("worker",C1839)),ISNUMBER(FIND("workforce",C1839)))</f>
        <v>0</v>
      </c>
      <c r="S1839" t="b">
        <f>NOT(OR(F1839,G1839,H1839,I1839,J1839,K1839,L1839,M1839,N1839,O1839,P1839,Q1839,R1839))</f>
        <v>0</v>
      </c>
      <c r="U1839" t="b">
        <f>OR(Table1[[#This Row],[Inflammation]],Table1[[#This Row],[Immune]])</f>
        <v>1</v>
      </c>
      <c r="V1839" t="str">
        <f>IF(OR(Table1[[#This Row],[Rodents]],Table1[[#This Row],[Human]],Table1[[#This Row],[Pig]]),OR(ISNUMBER(FIND("intratrach",C1839)),ISNUMBER(FIND("nasal ",C1839)),ISNUMBER(FIND("instill",C1839))),"NA")</f>
        <v>NA</v>
      </c>
      <c r="W1839" t="str">
        <f>IF(OR(Table1[[#This Row],[Rodents]],Table1[[#This Row],[Human]],Table1[[#This Row],[Pig]]),OR(ISNUMBER(FIND("dermal",C1839)),ISNUMBER(FIND("skin ",C1839))),"NA")</f>
        <v>NA</v>
      </c>
      <c r="X1839" t="str">
        <f>IF(OR(Table1[[#This Row],[Rodents]],Table1[[#This Row],[Human]],Table1[[#This Row],[Pig]]),OR(ISNUMBER(FIND("injected",C1839)),ISNUMBER(FIND("periton",C1839)),ISNUMBER(FIND("intrascrot",C1839))),"NA")</f>
        <v>NA</v>
      </c>
      <c r="Y1839" t="str">
        <f>IF(OR(Table1[[#This Row],[Rodents]],Table1[[#This Row],[Human]],Table1[[#This Row],[Pig]]),NOT(OR(Table1[[#This Row],[Inhaled/Intratracheal/intranasal]],Table1[[#This Row],[Dermal]],Table1[[#This Row],[Injected]])),"NA")</f>
        <v>NA</v>
      </c>
      <c r="AA1839" t="b">
        <f>OR(ISNUMBER(FIND("fish ",C1839)),ISNUMBER(FIND("Fish ",C1839)),ISNUMBER(FIND("aquatic",C1839)),ISNUMBER(FIND("daphnids",C1839)),ISNUMBER(FIND("Carcinus maenas",C1839)),ISNUMBER(FIND("Daphnia",C1839)),ISNUMBER(FIND("Ruditapes philippinarum",C1839)),ISNUMBER(FIND("daphnia",C1839)),ISNUMBER(FIND("marine",C1839)),ISNUMBER(FIND("mussel",C1839)),ISNUMBER(FIND("algae",C1839)),ISNUMBER(FIND("Donax faba",C1839)),ISNUMBER(FIND("estuarine",C1839)),ISNUMBER(FIND("snail",C1839)),ISNUMBER(FIND("Prorocentrum donghaiense",C1839)) )</f>
        <v>0</v>
      </c>
      <c r="AB1839" t="b">
        <f>OR(ISNUMBER(FIND(" rat ",C1839)),ISNUMBER(FIND(" rats ",C1839)),ISNUMBER(FIND(" Rats ",C1839)),ISNUMBER(FIND(" Rat ",C1839)),ISNUMBER(FIND(" rat.",C1839)),ISNUMBER(FIND(" rats.",C1839)),ISNUMBER(FIND("mouse",C1839)),ISNUMBER(FIND("mice",C1839)), ISNUMBER(FIND(" Mice",C1839)))</f>
        <v>0</v>
      </c>
      <c r="AC1839" t="b">
        <f>OR(ISNUMBER(FIND(" cell ",C1839)),ISNUMBER(FIND("fibroblast",C1839)),ISNUMBER(FIND("macrophage",C1839)),ISNUMBER(FIND("epithelial",C1839)),ISNUMBER(FIND("endothelial",C1839)),ISNUMBER(FIND("neuron",C1839)),ISNUMBER(FIND(" cells ",C1839)),ISNUMBER(FIND("RBC",C1839)),ISNUMBER(FIND("mitochond",C1839)),ISNUMBER(FIND("adipocyte",C1839)),ISNUMBER(FIND("osteo",C1839)),ISNUMBER(FIND("keratin",C1839)),ISNUMBER(FIND(" cell's ",C1839)),ISNUMBER(FIND("eukary",C1839)),ISNUMBER(FIND("sperm",C1839)))</f>
        <v>1</v>
      </c>
      <c r="AD1839" t="b">
        <f>OR(ISNUMBER(FIND("human",B1839)),ISNUMBER(FIND("workers",B1839)),ISNUMBER(FIND("workforces",B1839)),ISNUMBER(FIND("occupational",B1839)),ISNUMBER(FIND("Case report",B1839)),ISNUMBER(FIND("Workplaces",B1839)),ISNUMBER(FIND("worker",B1839)))</f>
        <v>0</v>
      </c>
      <c r="AE1839" t="b">
        <f>OR(ISNUMBER(FIND(" plant ",C1839)),ISNUMBER(FIND("Plant ",C1839)),ISNUMBER(FIND("tomato",C1839)),ISNUMBER(FIND("plants",C1839)),ISNUMBER(FIND("Plants",C1839)),ISNUMBER(FIND("algae",C1839)),ISNUMBER(FIND("lettuce",C1839)),ISNUMBER(FIND("green gram sprouts ",C1839)),ISNUMBER(FIND("Cucurbita pepo",C1839)),ISNUMBER(FIND("bean ",C1839)),ISNUMBER(FIND("chloroplast",C1839)),ISNUMBER(FIND("chlorophyll",C1839)),ISNUMBER(FIND("seedling",C1839)),ISNUMBER(FIND("canola",C1839)),ISNUMBER(FIND("shoot",C1839)),ISNUMBER(FIND("photosynthes",C1839)),ISNUMBER(FIND(" leaves ",C1839)),,ISNUMBER(FIND("agriculture",C1839)),ISNUMBER(FIND(" crops ",C1839)))</f>
        <v>0</v>
      </c>
      <c r="AF1839" t="b">
        <f>OR(ISNUMBER(FIND("bacteria",C1839)),ISNUMBER(FIND("Bacteria",C1839)),ISNUMBER(FIND("Bacterium",C1839)),ISNUMBER(FIND("bacterium",C1839)),ISNUMBER(FIND(" coli ",C1839)))</f>
        <v>0</v>
      </c>
      <c r="AG1839" t="b">
        <f>OR(ISNUMBER(FIND("fungi",C1839)),ISNUMBER(FIND("Fungi",C1839)),ISNUMBER(FIND("fungus",C1839)),ISNUMBER(FIND("Fungus",C1839)),ISNUMBER(FIND("mushroom",C1839)),ISNUMBER(FIND("Mushroom",C1839)),ISNUMBER(FIND(" mold ",C1839)))</f>
        <v>0</v>
      </c>
      <c r="AH1839" t="b">
        <f>OR(ISNUMBER(FIND("Pig ",C1839)),ISNUMBER(FIND("pig ",C1839)),ISNUMBER(FIND("Pigs ",C1839)),ISNUMBER(FIND("pigs ",C1839)))</f>
        <v>0</v>
      </c>
      <c r="AI1839" t="b">
        <f>OR(ISNUMBER(FIND(" C. elegans",C1839)),ISNUMBER(FIND("Caenorhabditis elegans",C1839)),ISNUMBER(FIND("earthworms",C1839)),ISNUMBER(FIND(" Ficopomatus enigmaticus",C1839)),ISNUMBER(FIND("larva",C1839)),ISNUMBER(FIND("Lumbriculus variegatus",C1839)),ISNUMBER(FIND("nematode",C1839)))</f>
        <v>0</v>
      </c>
      <c r="AJ1839" t="b">
        <f>NOT(OR(AA1839,AB1839,AC1839,AD1839,AE1839,AF1839,AG1839,AH1839,AI1839))</f>
        <v>0</v>
      </c>
      <c r="AL1839" t="b">
        <f>OR(AA1839,AB1839,AD1839,AE1839,AF1839,AG1839,AH1839,AI1839)</f>
        <v>0</v>
      </c>
      <c r="AM1839" t="b">
        <f>IF(Table1[[#This Row],[In vivo?]],IF(Table1[[#This Row],[Cell]],FALSE,TRUE),FALSE)</f>
        <v>0</v>
      </c>
      <c r="AN1839" t="b">
        <f>AND(AC1839,AL1839)</f>
        <v>0</v>
      </c>
      <c r="AO1839" t="b">
        <f>IF(Table1[[#This Row],[Cell]],IF(Table1[[#This Row],[In vivo?]],FALSE,TRUE),FALSE)</f>
        <v>1</v>
      </c>
      <c r="AP1839" t="b">
        <f>NOT(OR(Table1[[#This Row],[In vivo?]],Table1[[#This Row],[Only in Cell]]))</f>
        <v>0</v>
      </c>
      <c r="AQ1839" t="str">
        <f>IF(OR(Table1[[#This Row],[Rodents]],Table1[[#This Row],[Human]],Table1[[#This Row],[Pig]]),OR(ISNUMBER(FIND("pulmonary",C1839)),ISNUMBER(FIND("lung",C1839))),"NA")</f>
        <v>NA</v>
      </c>
      <c r="AR1839" t="str">
        <f>IF(OR(Table1[[#This Row],[Rodents]],Table1[[#This Row],[Human]],Table1[[#This Row],[Pig]]),OR(ISNUMBER(FIND("skin",C1839)),ISNUMBER(FIND("dermal",C1839))),"NA")</f>
        <v>NA</v>
      </c>
      <c r="AS1839" t="str">
        <f>IF(OR(Table1[[#This Row],[Rodents]],Table1[[#This Row],[Human]],Table1[[#This Row],[Pig]]),OR(ISNUMBER(FIND("liver",C1839)),ISNUMBER(FIND("hepat",C1839))),"NA")</f>
        <v>NA</v>
      </c>
      <c r="AT1839" t="str">
        <f>IF(OR(Table1[[#This Row],[Rodents]],Table1[[#This Row],[Human]],Table1[[#This Row],[Pig]]),OR(ISNUMBER(FIND("kidney",C1839)),ISNUMBER(FIND("neph",C1839))),"NA")</f>
        <v>NA</v>
      </c>
      <c r="AU1839" t="str">
        <f>IF(OR(Table1[[#This Row],[Rodents]],Table1[[#This Row],[Human]],Table1[[#This Row],[Pig]]),OR(ISNUMBER(FIND("brain",C1839)),ISNUMBER(FIND("neur",C1839)),ISNUMBER(FIND("nerv",C1839))),"NA")</f>
        <v>NA</v>
      </c>
      <c r="AV1839" t="str">
        <f>IF(OR(Table1[[#This Row],[Rodents]],Table1[[#This Row],[Human]],Table1[[#This Row],[Pig]]),OR(ISNUMBER(FIND("heart",C1839)),ISNUMBER(FIND("cardi",C1839))),"NA")</f>
        <v>NA</v>
      </c>
      <c r="AW1839" t="str">
        <f>IF(OR(Table1[[#This Row],[Rodents]],Table1[[#This Row],[Human]],Table1[[#This Row],[Pig]]),OR(ISNUMBER(FIND("gastro",C1839)),ISNUMBER(FIND("intesti",C1839)),ISNUMBER(FIND("stomach",C1839))),"NA")</f>
        <v>NA</v>
      </c>
      <c r="AX1839" t="str">
        <f>IF(OR(Table1[[#This Row],[Rodents]],Table1[[#This Row],[Human]],Table1[[#This Row],[Pig]]),NOT(OR(AQ1839,AR1839,AS1839,AT1839,AU1839,AV1839,AW1839)),"NA")</f>
        <v>NA</v>
      </c>
      <c r="AY1839" t="b">
        <f>OR(ISNUMBER(FIND("SWCNT",C1839)),ISNUMBER(FIND("SWNT",C1839)),ISNUMBER(FIND("single-wall",C1839)),ISNUMBER(FIND("single wall",C1839)),ISNUMBER(FIND("Single wall",C1839)),ISNUMBER(FIND("Single-wall",C1839)),ISNUMBER(FIND("SWCNT",B1839)),ISNUMBER(FIND("SWNT",B1839)),ISNUMBER(FIND("single-wall",B1839)),ISNUMBER(FIND("single wall",B1839)),ISNUMBER(FIND("Single-wall",B1839)),ISNUMBER(FIND("Single wall",B1839)))</f>
        <v>0</v>
      </c>
      <c r="AZ1839" t="b">
        <f>OR(ISNUMBER(FIND("MWCNT",C1839)),ISNUMBER(FIND("MWNT",C1839)),ISNUMBER(FIND("multi-wall",C1839)),ISNUMBER(FIND("multi wall",C1839)),ISNUMBER(FIND("multiwall",C1839)),ISNUMBER(FIND("Multi-wall",C1839)),ISNUMBER(FIND("Multi wall",C1839)),ISNUMBER(FIND("Multiwall",C1839)),ISNUMBER(FIND("MWCNT",B1839)),ISNUMBER(FIND("MWNT",B1839)),ISNUMBER(FIND("multi-wall",B1839)),ISNUMBER(FIND("multi wall",B1839)),ISNUMBER(FIND("multiwall",B1839)),ISNUMBER(FIND("Multi-wall",B1839)),ISNUMBER(FIND("Multi wall",B1839)),ISNUMBER(FIND("Multiwall",B1839)),ISNUMBER(FIND("Double-wall",B1839)),ISNUMBER(FIND("Double wall",B1839)),ISNUMBER(FIND("Doublewall",B1839)),ISNUMBER(FIND("double-wall",B1839)),ISNUMBER(FIND("double wall",B1839)),ISNUMBER(FIND("doublewall",B1839)))</f>
        <v>1</v>
      </c>
      <c r="BA1839" t="b">
        <f>AND(Table1[[#This Row],[SWCNT]],Table1[[#This Row],[MWCNT]])</f>
        <v>0</v>
      </c>
      <c r="BB1839" t="b">
        <f>IF(Table1[[#This Row],[SWCNT]]=TRUE,FALSE,IF(Table1[[#This Row],[MWCNT]]=TRUE,FALSE,TRUE))</f>
        <v>0</v>
      </c>
      <c r="BC1839" s="18"/>
    </row>
    <row r="1840" spans="1:55" ht="185">
      <c r="A1840" t="s">
        <v>5567</v>
      </c>
      <c r="B1840" s="2" t="s">
        <v>5568</v>
      </c>
      <c r="C1840" s="16" t="s">
        <v>5569</v>
      </c>
      <c r="D1840" s="17" t="s">
        <v>75</v>
      </c>
      <c r="E1840" s="2">
        <v>2009</v>
      </c>
      <c r="F1840" t="b">
        <f>OR(ISNUMBER(FIND("cytotoxic",C1840)),ISNUMBER(FIND("Cytotoxic",C1840)),ISNUMBER(FIND("cellular toxicity",C1840)),ISNUMBER(FIND("cell death",C1840)),ISNUMBER(FIND("viable",C1840)),ISNUMBER(FIND("phytotoxic",C1840)),ISNUMBER(FIND("acute toxicity",C1840)),ISNUMBER(FIND("MTT",C1840)),ISNUMBER(FIND("survival",C1840)),ISNUMBER(FIND("prolifer",C1840)),ISNUMBER(FIND("apoptosis",C1840)),ISNUMBER(FIND("neurotoxic",C1840)),ISNUMBER(FIND("  lysis ",C1840)),ISNUMBER(FIND("necrosis",C1840)),ISNUMBER(FIND("cellular death",C1840))*3,ISNUMBER(FIND("LDH",C1840)),ISNUMBER(FIND("Acute toxicity",C1840)))</f>
        <v>1</v>
      </c>
      <c r="G1840" t="b">
        <f>OR(ISNUMBER(FIND("genotoxic",C1840)),ISNUMBER(FIND("genotoxicity",C1840)),ISNUMBER(FIND("DNA damage",C1840)),ISNUMBER(FIND("DNA",C1840)),ISNUMBER(FIND("RNA",C1840)),ISNUMBER(FIND("mesothelioma",C1840)),ISNUMBER(FIND("carcino",C1840)),ISNUMBER(FIND("mutagen",C1840)),ISNUMBER(FIND("genetic",C1840)))</f>
        <v>1</v>
      </c>
      <c r="H1840" t="b">
        <f>OR(ISNUMBER(FIND("inflammatory",C1840)),ISNUMBER(FIND("inflamm",C1840)))</f>
        <v>0</v>
      </c>
      <c r="I1840" t="b">
        <f>OR(ISNUMBER(FIND("immune",C1840)),ISNUMBER(FIND("immunological",C1840)),ISNUMBER(FIND("interleuk",C1840)),ISNUMBER(FIND("platelet activation",C1840)),ISNUMBER(FIND("monocyte",C1840)),ISNUMBER(FIND("leukocyte",C1840)),ISNUMBER(FIND("cytokine",C1840)),ISNUMBER(FIND("CD4",C1840)),ISNUMBER(FIND("CD8",C1840)),ISNUMBER(FIND("T-cell",C1840)))</f>
        <v>0</v>
      </c>
      <c r="J1840" t="b">
        <f>OR(ISNUMBER(FIND("reactive oxygen",C1840)),ISNUMBER(FIND("ROS",C1840)),ISNUMBER(FIND("free radical",C1840)),ISNUMBER(FIND("oxidative stress",C1840)),ISNUMBER(FIND("peroxid",C1840)),ISNUMBER(FIND("oxidative",C1840)),ISNUMBER(FIND("antioxid",C1840)))</f>
        <v>1</v>
      </c>
      <c r="K1840" t="b">
        <f>OR(ISNUMBER(FIND("autophag",C1840)))</f>
        <v>0</v>
      </c>
      <c r="L1840" t="b">
        <f>OR(ISNUMBER(FIND("morpholog",C1840)))</f>
        <v>0</v>
      </c>
      <c r="M1840" t="b">
        <f>OR(ISNUMBER(FIND("fibrosis",C1840)),ISNUMBER(FIND("Fibrosis",C1840)),ISNUMBER(FIND("fibrot",C1840)))</f>
        <v>0</v>
      </c>
      <c r="N1840" t="b">
        <f>OR(ISNUMBER(FIND("offspring",C1840)),ISNUMBER(FIND("Parental",C1840)),ISNUMBER(FIND("parental",C1840)),ISNUMBER(FIND("germline",C1840)),ISNUMBER(FIND("reproduc",C1840)),ISNUMBER(FIND("embryo",C1840)))</f>
        <v>0</v>
      </c>
      <c r="O1840" t="b">
        <f>OR(ISNUMBER(FIND("metabol",C1840)),ISNUMBER(FIND("Metabol",C1840)),ISNUMBER(FIND("digest",C1840)),ISNUMBER(FIND("mitochon",C1840)))</f>
        <v>0</v>
      </c>
      <c r="P1840" t="b">
        <f>OR(ISNUMBER(FIND("ecotox",C1840)),ISNUMBER(FIND("Ecotox",B1840)),ISNUMBER(FIND("ecotox",B1840)),ISNUMBER(FIND("Ecotox",C1840)))</f>
        <v>0</v>
      </c>
      <c r="Q1840" t="b">
        <f>OR(ISNUMBER(FIND("Bioaccum",C1840)),ISNUMBER(FIND("bioaccum",C1840)),ISNUMBER(FIND("accum",C1840)))</f>
        <v>1</v>
      </c>
      <c r="R1840" t="b">
        <f>OR(ISNUMBER(FIND("Occupation",C1840)),ISNUMBER(FIND("occupation",C1840)),ISNUMBER(FIND("worker",C1840)),ISNUMBER(FIND("workforce",C1840)))</f>
        <v>0</v>
      </c>
      <c r="S1840" t="b">
        <f>NOT(OR(F1840,G1840,H1840,I1840,J1840,K1840,L1840,M1840,N1840,O1840,P1840,Q1840,R1840))</f>
        <v>0</v>
      </c>
      <c r="U1840" t="b">
        <f>OR(Table1[[#This Row],[Inflammation]],Table1[[#This Row],[Immune]])</f>
        <v>0</v>
      </c>
      <c r="V1840" t="b">
        <f>IF(OR(Table1[[#This Row],[Rodents]],Table1[[#This Row],[Human]],Table1[[#This Row],[Pig]]),OR(ISNUMBER(FIND("intratrach",C1840)),ISNUMBER(FIND("nasal ",C1840)),ISNUMBER(FIND("instill",C1840))),"NA")</f>
        <v>0</v>
      </c>
      <c r="W1840" t="b">
        <f>IF(OR(Table1[[#This Row],[Rodents]],Table1[[#This Row],[Human]],Table1[[#This Row],[Pig]]),OR(ISNUMBER(FIND("dermal",C1840)),ISNUMBER(FIND("skin ",C1840))),"NA")</f>
        <v>0</v>
      </c>
      <c r="X1840" t="b">
        <f>IF(OR(Table1[[#This Row],[Rodents]],Table1[[#This Row],[Human]],Table1[[#This Row],[Pig]]),OR(ISNUMBER(FIND("injected",C1840)),ISNUMBER(FIND("periton",C1840)),ISNUMBER(FIND("intrascrot",C1840))),"NA")</f>
        <v>0</v>
      </c>
      <c r="Y1840" t="b">
        <f>IF(OR(Table1[[#This Row],[Rodents]],Table1[[#This Row],[Human]],Table1[[#This Row],[Pig]]),NOT(OR(Table1[[#This Row],[Inhaled/Intratracheal/intranasal]],Table1[[#This Row],[Dermal]],Table1[[#This Row],[Injected]])),"NA")</f>
        <v>1</v>
      </c>
      <c r="AA1840" t="b">
        <f>OR(ISNUMBER(FIND("fish ",C1840)),ISNUMBER(FIND("Fish ",C1840)),ISNUMBER(FIND("aquatic",C1840)),ISNUMBER(FIND("daphnids",C1840)),ISNUMBER(FIND("Carcinus maenas",C1840)),ISNUMBER(FIND("Daphnia",C1840)),ISNUMBER(FIND("Ruditapes philippinarum",C1840)),ISNUMBER(FIND("daphnia",C1840)),ISNUMBER(FIND("marine",C1840)),ISNUMBER(FIND("mussel",C1840)),ISNUMBER(FIND("algae",C1840)),ISNUMBER(FIND("Donax faba",C1840)),ISNUMBER(FIND("estuarine",C1840)),ISNUMBER(FIND("snail",C1840)),ISNUMBER(FIND("Prorocentrum donghaiense",C1840)) )</f>
        <v>0</v>
      </c>
      <c r="AB1840" t="b">
        <f>OR(ISNUMBER(FIND(" rat ",C1840)),ISNUMBER(FIND(" rats ",C1840)),ISNUMBER(FIND(" Rats ",C1840)),ISNUMBER(FIND(" Rat ",C1840)),ISNUMBER(FIND(" rat.",C1840)),ISNUMBER(FIND(" rats.",C1840)),ISNUMBER(FIND("mouse",C1840)),ISNUMBER(FIND("mice",C1840)), ISNUMBER(FIND(" Mice",C1840)))</f>
        <v>1</v>
      </c>
      <c r="AC1840" t="b">
        <f>OR(ISNUMBER(FIND(" cell ",C1840)),ISNUMBER(FIND("fibroblast",C1840)),ISNUMBER(FIND("macrophage",C1840)),ISNUMBER(FIND("epithelial",C1840)),ISNUMBER(FIND("endothelial",C1840)),ISNUMBER(FIND("neuron",C1840)),ISNUMBER(FIND(" cells ",C1840)),ISNUMBER(FIND("RBC",C1840)),ISNUMBER(FIND("mitochond",C1840)),ISNUMBER(FIND("adipocyte",C1840)),ISNUMBER(FIND("osteo",C1840)),ISNUMBER(FIND("keratin",C1840)),ISNUMBER(FIND(" cell's ",C1840)),ISNUMBER(FIND("eukary",C1840)),ISNUMBER(FIND("sperm",C1840)))</f>
        <v>1</v>
      </c>
      <c r="AD1840" t="b">
        <f>OR(ISNUMBER(FIND("human",B1840)),ISNUMBER(FIND("workers",B1840)),ISNUMBER(FIND("workforces",B1840)),ISNUMBER(FIND("occupational",B1840)),ISNUMBER(FIND("Case report",B1840)),ISNUMBER(FIND("Workplaces",B1840)),ISNUMBER(FIND("worker",B1840)))</f>
        <v>0</v>
      </c>
      <c r="AE1840" t="b">
        <f>OR(ISNUMBER(FIND(" plant ",C1840)),ISNUMBER(FIND("Plant ",C1840)),ISNUMBER(FIND("tomato",C1840)),ISNUMBER(FIND("plants",C1840)),ISNUMBER(FIND("Plants",C1840)),ISNUMBER(FIND("algae",C1840)),ISNUMBER(FIND("lettuce",C1840)),ISNUMBER(FIND("green gram sprouts ",C1840)),ISNUMBER(FIND("Cucurbita pepo",C1840)),ISNUMBER(FIND("bean ",C1840)),ISNUMBER(FIND("chloroplast",C1840)),ISNUMBER(FIND("chlorophyll",C1840)),ISNUMBER(FIND("seedling",C1840)),ISNUMBER(FIND("canola",C1840)),ISNUMBER(FIND("shoot",C1840)),ISNUMBER(FIND("photosynthes",C1840)),ISNUMBER(FIND(" leaves ",C1840)),,ISNUMBER(FIND("agriculture",C1840)),ISNUMBER(FIND(" crops ",C1840)))</f>
        <v>0</v>
      </c>
      <c r="AF1840" t="b">
        <f>OR(ISNUMBER(FIND("bacteria",C1840)),ISNUMBER(FIND("Bacteria",C1840)),ISNUMBER(FIND("Bacterium",C1840)),ISNUMBER(FIND("bacterium",C1840)),ISNUMBER(FIND(" coli ",C1840)))</f>
        <v>0</v>
      </c>
      <c r="AG1840" t="b">
        <f>OR(ISNUMBER(FIND("fungi",C1840)),ISNUMBER(FIND("Fungi",C1840)),ISNUMBER(FIND("fungus",C1840)),ISNUMBER(FIND("Fungus",C1840)),ISNUMBER(FIND("mushroom",C1840)),ISNUMBER(FIND("Mushroom",C1840)),ISNUMBER(FIND(" mold ",C1840)))</f>
        <v>0</v>
      </c>
      <c r="AH1840" t="b">
        <f>OR(ISNUMBER(FIND("Pig ",C1840)),ISNUMBER(FIND("pig ",C1840)),ISNUMBER(FIND("Pigs ",C1840)),ISNUMBER(FIND("pigs ",C1840)))</f>
        <v>0</v>
      </c>
      <c r="AI1840" t="b">
        <f>OR(ISNUMBER(FIND(" C. elegans",C1840)),ISNUMBER(FIND("Caenorhabditis elegans",C1840)),ISNUMBER(FIND("earthworms",C1840)),ISNUMBER(FIND(" Ficopomatus enigmaticus",C1840)),ISNUMBER(FIND("larva",C1840)),ISNUMBER(FIND("Lumbriculus variegatus",C1840)),ISNUMBER(FIND("nematode",C1840)))</f>
        <v>0</v>
      </c>
      <c r="AJ1840" t="b">
        <f>NOT(OR(AA1840,AB1840,AC1840,AD1840,AE1840,AF1840,AG1840,AH1840,AI1840))</f>
        <v>0</v>
      </c>
      <c r="AL1840" t="b">
        <f>OR(AA1840,AB1840,AD1840,AE1840,AF1840,AG1840,AH1840,AI1840)</f>
        <v>1</v>
      </c>
      <c r="AM1840" t="b">
        <f>IF(Table1[[#This Row],[In vivo?]],IF(Table1[[#This Row],[Cell]],FALSE,TRUE),FALSE)</f>
        <v>0</v>
      </c>
      <c r="AN1840" t="b">
        <f>AND(AC1840,AL1840)</f>
        <v>1</v>
      </c>
      <c r="AO1840" t="b">
        <f>IF(Table1[[#This Row],[Cell]],IF(Table1[[#This Row],[In vivo?]],FALSE,TRUE),FALSE)</f>
        <v>0</v>
      </c>
      <c r="AP1840" t="b">
        <f>NOT(OR(Table1[[#This Row],[In vivo?]],Table1[[#This Row],[Only in Cell]]))</f>
        <v>0</v>
      </c>
      <c r="AQ1840" t="b">
        <f>IF(OR(Table1[[#This Row],[Rodents]],Table1[[#This Row],[Human]],Table1[[#This Row],[Pig]]),OR(ISNUMBER(FIND("pulmonary",C1840)),ISNUMBER(FIND("lung",C1840))),"NA")</f>
        <v>1</v>
      </c>
      <c r="AR1840" t="b">
        <f>IF(OR(Table1[[#This Row],[Rodents]],Table1[[#This Row],[Human]],Table1[[#This Row],[Pig]]),OR(ISNUMBER(FIND("skin",C1840)),ISNUMBER(FIND("dermal",C1840))),"NA")</f>
        <v>0</v>
      </c>
      <c r="AS1840" t="b">
        <f>IF(OR(Table1[[#This Row],[Rodents]],Table1[[#This Row],[Human]],Table1[[#This Row],[Pig]]),OR(ISNUMBER(FIND("liver",C1840)),ISNUMBER(FIND("hepat",C1840))),"NA")</f>
        <v>0</v>
      </c>
      <c r="AT1840" t="b">
        <f>IF(OR(Table1[[#This Row],[Rodents]],Table1[[#This Row],[Human]],Table1[[#This Row],[Pig]]),OR(ISNUMBER(FIND("kidney",C1840)),ISNUMBER(FIND("neph",C1840))),"NA")</f>
        <v>0</v>
      </c>
      <c r="AU1840" t="b">
        <f>IF(OR(Table1[[#This Row],[Rodents]],Table1[[#This Row],[Human]],Table1[[#This Row],[Pig]]),OR(ISNUMBER(FIND("brain",C1840)),ISNUMBER(FIND("neur",C1840)),ISNUMBER(FIND("nerv",C1840))),"NA")</f>
        <v>0</v>
      </c>
      <c r="AV1840" t="b">
        <f>IF(OR(Table1[[#This Row],[Rodents]],Table1[[#This Row],[Human]],Table1[[#This Row],[Pig]]),OR(ISNUMBER(FIND("heart",C1840)),ISNUMBER(FIND("cardi",C1840))),"NA")</f>
        <v>0</v>
      </c>
      <c r="AW1840" t="b">
        <f>IF(OR(Table1[[#This Row],[Rodents]],Table1[[#This Row],[Human]],Table1[[#This Row],[Pig]]),OR(ISNUMBER(FIND("gastro",C1840)),ISNUMBER(FIND("intesti",C1840)),ISNUMBER(FIND("stomach",C1840))),"NA")</f>
        <v>0</v>
      </c>
      <c r="AX1840" t="b">
        <f>IF(OR(Table1[[#This Row],[Rodents]],Table1[[#This Row],[Human]],Table1[[#This Row],[Pig]]),NOT(OR(AQ1840,AR1840,AS1840,AT1840,AU1840,AV1840,AW1840)),"NA")</f>
        <v>0</v>
      </c>
      <c r="AY1840" t="b">
        <f>OR(ISNUMBER(FIND("SWCNT",C1840)),ISNUMBER(FIND("SWNT",C1840)),ISNUMBER(FIND("single-wall",C1840)),ISNUMBER(FIND("single wall",C1840)),ISNUMBER(FIND("Single wall",C1840)),ISNUMBER(FIND("Single-wall",C1840)),ISNUMBER(FIND("SWCNT",B1840)),ISNUMBER(FIND("SWNT",B1840)),ISNUMBER(FIND("single-wall",B1840)),ISNUMBER(FIND("single wall",B1840)),ISNUMBER(FIND("Single-wall",B1840)),ISNUMBER(FIND("Single wall",B1840)))</f>
        <v>0</v>
      </c>
      <c r="AZ1840" t="b">
        <f>OR(ISNUMBER(FIND("MWCNT",C1840)),ISNUMBER(FIND("MWNT",C1840)),ISNUMBER(FIND("multi-wall",C1840)),ISNUMBER(FIND("multi wall",C1840)),ISNUMBER(FIND("multiwall",C1840)),ISNUMBER(FIND("Multi-wall",C1840)),ISNUMBER(FIND("Multi wall",C1840)),ISNUMBER(FIND("Multiwall",C1840)),ISNUMBER(FIND("MWCNT",B1840)),ISNUMBER(FIND("MWNT",B1840)),ISNUMBER(FIND("multi-wall",B1840)),ISNUMBER(FIND("multi wall",B1840)),ISNUMBER(FIND("multiwall",B1840)),ISNUMBER(FIND("Multi-wall",B1840)),ISNUMBER(FIND("Multi wall",B1840)),ISNUMBER(FIND("Multiwall",B1840)),ISNUMBER(FIND("Double-wall",B1840)),ISNUMBER(FIND("Double wall",B1840)),ISNUMBER(FIND("Doublewall",B1840)),ISNUMBER(FIND("double-wall",B1840)),ISNUMBER(FIND("double wall",B1840)),ISNUMBER(FIND("doublewall",B1840)))</f>
        <v>1</v>
      </c>
      <c r="BA1840" t="b">
        <f>AND(Table1[[#This Row],[SWCNT]],Table1[[#This Row],[MWCNT]])</f>
        <v>0</v>
      </c>
      <c r="BB1840" t="b">
        <f>IF(Table1[[#This Row],[SWCNT]]=TRUE,FALSE,IF(Table1[[#This Row],[MWCNT]]=TRUE,FALSE,TRUE))</f>
        <v>0</v>
      </c>
      <c r="BC1840" s="18"/>
    </row>
    <row r="1841" spans="1:55" ht="203.5">
      <c r="A1841" t="s">
        <v>5574</v>
      </c>
      <c r="B1841" s="2" t="s">
        <v>5575</v>
      </c>
      <c r="C1841" s="16" t="s">
        <v>5576</v>
      </c>
      <c r="D1841" s="17" t="s">
        <v>116</v>
      </c>
      <c r="E1841" s="2">
        <v>2009</v>
      </c>
      <c r="F1841" t="b">
        <f>OR(ISNUMBER(FIND("cytotoxic",C1841)),ISNUMBER(FIND("Cytotoxic",C1841)),ISNUMBER(FIND("cellular toxicity",C1841)),ISNUMBER(FIND("cell death",C1841)),ISNUMBER(FIND("viable",C1841)),ISNUMBER(FIND("phytotoxic",C1841)),ISNUMBER(FIND("acute toxicity",C1841)),ISNUMBER(FIND("MTT",C1841)),ISNUMBER(FIND("survival",C1841)),ISNUMBER(FIND("prolifer",C1841)),ISNUMBER(FIND("apoptosis",C1841)),ISNUMBER(FIND("neurotoxic",C1841)),ISNUMBER(FIND("  lysis ",C1841)),ISNUMBER(FIND("necrosis",C1841)),ISNUMBER(FIND("cellular death",C1841))*3,ISNUMBER(FIND("LDH",C1841)),ISNUMBER(FIND("Acute toxicity",C1841)))</f>
        <v>0</v>
      </c>
      <c r="G1841" t="b">
        <f>OR(ISNUMBER(FIND("genotoxic",C1841)),ISNUMBER(FIND("genotoxicity",C1841)),ISNUMBER(FIND("DNA damage",C1841)),ISNUMBER(FIND("DNA",C1841)),ISNUMBER(FIND("RNA",C1841)),ISNUMBER(FIND("mesothelioma",C1841)),ISNUMBER(FIND("carcino",C1841)),ISNUMBER(FIND("mutagen",C1841)),ISNUMBER(FIND("genetic",C1841)))</f>
        <v>0</v>
      </c>
      <c r="H1841" t="b">
        <f>OR(ISNUMBER(FIND("inflammatory",C1841)),ISNUMBER(FIND("inflamm",C1841)))</f>
        <v>0</v>
      </c>
      <c r="I1841" t="b">
        <f>OR(ISNUMBER(FIND("immune",C1841)),ISNUMBER(FIND("immunological",C1841)),ISNUMBER(FIND("interleuk",C1841)),ISNUMBER(FIND("platelet activation",C1841)),ISNUMBER(FIND("monocyte",C1841)),ISNUMBER(FIND("leukocyte",C1841)),ISNUMBER(FIND("cytokine",C1841)),ISNUMBER(FIND("CD4",C1841)),ISNUMBER(FIND("CD8",C1841)),ISNUMBER(FIND("T-cell",C1841)))</f>
        <v>1</v>
      </c>
      <c r="J1841" t="b">
        <f>OR(ISNUMBER(FIND("reactive oxygen",C1841)),ISNUMBER(FIND("ROS",C1841)),ISNUMBER(FIND("free radical",C1841)),ISNUMBER(FIND("oxidative stress",C1841)),ISNUMBER(FIND("peroxid",C1841)),ISNUMBER(FIND("oxidative",C1841)),ISNUMBER(FIND("antioxid",C1841)))</f>
        <v>0</v>
      </c>
      <c r="K1841" t="b">
        <f>OR(ISNUMBER(FIND("autophag",C1841)))</f>
        <v>0</v>
      </c>
      <c r="L1841" t="b">
        <f>OR(ISNUMBER(FIND("morpholog",C1841)))</f>
        <v>0</v>
      </c>
      <c r="M1841" t="b">
        <f>OR(ISNUMBER(FIND("fibrosis",C1841)),ISNUMBER(FIND("Fibrosis",C1841)),ISNUMBER(FIND("fibrot",C1841)))</f>
        <v>0</v>
      </c>
      <c r="N1841" t="b">
        <f>OR(ISNUMBER(FIND("offspring",C1841)),ISNUMBER(FIND("Parental",C1841)),ISNUMBER(FIND("parental",C1841)),ISNUMBER(FIND("germline",C1841)),ISNUMBER(FIND("reproduc",C1841)),ISNUMBER(FIND("embryo",C1841)))</f>
        <v>0</v>
      </c>
      <c r="O1841" t="b">
        <f>OR(ISNUMBER(FIND("metabol",C1841)),ISNUMBER(FIND("Metabol",C1841)),ISNUMBER(FIND("digest",C1841)),ISNUMBER(FIND("mitochon",C1841)))</f>
        <v>0</v>
      </c>
      <c r="P1841" t="b">
        <f>OR(ISNUMBER(FIND("ecotox",C1841)),ISNUMBER(FIND("Ecotox",B1841)),ISNUMBER(FIND("ecotox",B1841)),ISNUMBER(FIND("Ecotox",C1841)))</f>
        <v>0</v>
      </c>
      <c r="Q1841" t="b">
        <f>OR(ISNUMBER(FIND("Bioaccum",C1841)),ISNUMBER(FIND("bioaccum",C1841)),ISNUMBER(FIND("accum",C1841)))</f>
        <v>0</v>
      </c>
      <c r="R1841" t="b">
        <f>OR(ISNUMBER(FIND("Occupation",C1841)),ISNUMBER(FIND("occupation",C1841)),ISNUMBER(FIND("worker",C1841)),ISNUMBER(FIND("workforce",C1841)))</f>
        <v>1</v>
      </c>
      <c r="S1841" t="b">
        <f>NOT(OR(F1841,G1841,H1841,I1841,J1841,K1841,L1841,M1841,N1841,O1841,P1841,Q1841,R1841))</f>
        <v>0</v>
      </c>
      <c r="U1841" t="b">
        <f>OR(Table1[[#This Row],[Inflammation]],Table1[[#This Row],[Immune]])</f>
        <v>1</v>
      </c>
      <c r="V1841" t="b">
        <f>IF(OR(Table1[[#This Row],[Rodents]],Table1[[#This Row],[Human]],Table1[[#This Row],[Pig]]),OR(ISNUMBER(FIND("intratrach",C1841)),ISNUMBER(FIND("nasal ",C1841)),ISNUMBER(FIND("instill",C1841))),"NA")</f>
        <v>0</v>
      </c>
      <c r="W1841" t="b">
        <f>IF(OR(Table1[[#This Row],[Rodents]],Table1[[#This Row],[Human]],Table1[[#This Row],[Pig]]),OR(ISNUMBER(FIND("dermal",C1841)),ISNUMBER(FIND("skin ",C1841))),"NA")</f>
        <v>0</v>
      </c>
      <c r="X1841" t="b">
        <f>IF(OR(Table1[[#This Row],[Rodents]],Table1[[#This Row],[Human]],Table1[[#This Row],[Pig]]),OR(ISNUMBER(FIND("injected",C1841)),ISNUMBER(FIND("periton",C1841)),ISNUMBER(FIND("intrascrot",C1841))),"NA")</f>
        <v>0</v>
      </c>
      <c r="Y1841" t="b">
        <f>IF(OR(Table1[[#This Row],[Rodents]],Table1[[#This Row],[Human]],Table1[[#This Row],[Pig]]),NOT(OR(Table1[[#This Row],[Inhaled/Intratracheal/intranasal]],Table1[[#This Row],[Dermal]],Table1[[#This Row],[Injected]])),"NA")</f>
        <v>1</v>
      </c>
      <c r="AA1841" t="b">
        <f>OR(ISNUMBER(FIND("fish ",C1841)),ISNUMBER(FIND("Fish ",C1841)),ISNUMBER(FIND("aquatic",C1841)),ISNUMBER(FIND("daphnids",C1841)),ISNUMBER(FIND("Carcinus maenas",C1841)),ISNUMBER(FIND("Daphnia",C1841)),ISNUMBER(FIND("Ruditapes philippinarum",C1841)),ISNUMBER(FIND("daphnia",C1841)),ISNUMBER(FIND("marine",C1841)),ISNUMBER(FIND("mussel",C1841)),ISNUMBER(FIND("algae",C1841)),ISNUMBER(FIND("Donax faba",C1841)),ISNUMBER(FIND("estuarine",C1841)),ISNUMBER(FIND("snail",C1841)),ISNUMBER(FIND("Prorocentrum donghaiense",C1841)) )</f>
        <v>0</v>
      </c>
      <c r="AB1841" t="b">
        <f>OR(ISNUMBER(FIND(" rat ",C1841)),ISNUMBER(FIND(" rats ",C1841)),ISNUMBER(FIND(" Rats ",C1841)),ISNUMBER(FIND(" Rat ",C1841)),ISNUMBER(FIND(" rat.",C1841)),ISNUMBER(FIND(" rats.",C1841)),ISNUMBER(FIND("mouse",C1841)),ISNUMBER(FIND("mice",C1841)), ISNUMBER(FIND(" Mice",C1841)))</f>
        <v>1</v>
      </c>
      <c r="AC1841" t="b">
        <f>OR(ISNUMBER(FIND(" cell ",C1841)),ISNUMBER(FIND("fibroblast",C1841)),ISNUMBER(FIND("macrophage",C1841)),ISNUMBER(FIND("epithelial",C1841)),ISNUMBER(FIND("endothelial",C1841)),ISNUMBER(FIND("neuron",C1841)),ISNUMBER(FIND(" cells ",C1841)),ISNUMBER(FIND("RBC",C1841)),ISNUMBER(FIND("mitochond",C1841)),ISNUMBER(FIND("adipocyte",C1841)),ISNUMBER(FIND("osteo",C1841)),ISNUMBER(FIND("keratin",C1841)),ISNUMBER(FIND(" cell's ",C1841)),ISNUMBER(FIND("eukary",C1841)),ISNUMBER(FIND("sperm",C1841)))</f>
        <v>1</v>
      </c>
      <c r="AD1841" t="b">
        <f>OR(ISNUMBER(FIND("human",B1841)),ISNUMBER(FIND("workers",B1841)),ISNUMBER(FIND("workforces",B1841)),ISNUMBER(FIND("occupational",B1841)),ISNUMBER(FIND("Case report",B1841)),ISNUMBER(FIND("Workplaces",B1841)),ISNUMBER(FIND("worker",B1841)))</f>
        <v>0</v>
      </c>
      <c r="AE1841" t="b">
        <f>OR(ISNUMBER(FIND(" plant ",C1841)),ISNUMBER(FIND("Plant ",C1841)),ISNUMBER(FIND("tomato",C1841)),ISNUMBER(FIND("plants",C1841)),ISNUMBER(FIND("Plants",C1841)),ISNUMBER(FIND("algae",C1841)),ISNUMBER(FIND("lettuce",C1841)),ISNUMBER(FIND("green gram sprouts ",C1841)),ISNUMBER(FIND("Cucurbita pepo",C1841)),ISNUMBER(FIND("bean ",C1841)),ISNUMBER(FIND("chloroplast",C1841)),ISNUMBER(FIND("chlorophyll",C1841)),ISNUMBER(FIND("seedling",C1841)),ISNUMBER(FIND("canola",C1841)),ISNUMBER(FIND("shoot",C1841)),ISNUMBER(FIND("photosynthes",C1841)),ISNUMBER(FIND(" leaves ",C1841)),,ISNUMBER(FIND("agriculture",C1841)),ISNUMBER(FIND(" crops ",C1841)))</f>
        <v>0</v>
      </c>
      <c r="AF1841" t="b">
        <f>OR(ISNUMBER(FIND("bacteria",C1841)),ISNUMBER(FIND("Bacteria",C1841)),ISNUMBER(FIND("Bacterium",C1841)),ISNUMBER(FIND("bacterium",C1841)),ISNUMBER(FIND(" coli ",C1841)))</f>
        <v>0</v>
      </c>
      <c r="AG1841" t="b">
        <f>OR(ISNUMBER(FIND("fungi",C1841)),ISNUMBER(FIND("Fungi",C1841)),ISNUMBER(FIND("fungus",C1841)),ISNUMBER(FIND("Fungus",C1841)),ISNUMBER(FIND("mushroom",C1841)),ISNUMBER(FIND("Mushroom",C1841)),ISNUMBER(FIND(" mold ",C1841)))</f>
        <v>0</v>
      </c>
      <c r="AH1841" t="b">
        <f>OR(ISNUMBER(FIND("Pig ",C1841)),ISNUMBER(FIND("pig ",C1841)),ISNUMBER(FIND("Pigs ",C1841)),ISNUMBER(FIND("pigs ",C1841)))</f>
        <v>0</v>
      </c>
      <c r="AI1841" t="b">
        <f>OR(ISNUMBER(FIND(" C. elegans",C1841)),ISNUMBER(FIND("Caenorhabditis elegans",C1841)),ISNUMBER(FIND("earthworms",C1841)),ISNUMBER(FIND(" Ficopomatus enigmaticus",C1841)),ISNUMBER(FIND("larva",C1841)),ISNUMBER(FIND("Lumbriculus variegatus",C1841)),ISNUMBER(FIND("nematode",C1841)))</f>
        <v>0</v>
      </c>
      <c r="AJ1841" t="b">
        <f>NOT(OR(AA1841,AB1841,AC1841,AD1841,AE1841,AF1841,AG1841,AH1841,AI1841))</f>
        <v>0</v>
      </c>
      <c r="AL1841" t="b">
        <f>OR(AA1841,AB1841,AD1841,AE1841,AF1841,AG1841,AH1841,AI1841)</f>
        <v>1</v>
      </c>
      <c r="AM1841" t="b">
        <f>IF(Table1[[#This Row],[In vivo?]],IF(Table1[[#This Row],[Cell]],FALSE,TRUE),FALSE)</f>
        <v>0</v>
      </c>
      <c r="AN1841" t="b">
        <f>AND(AC1841,AL1841)</f>
        <v>1</v>
      </c>
      <c r="AO1841" t="b">
        <f>IF(Table1[[#This Row],[Cell]],IF(Table1[[#This Row],[In vivo?]],FALSE,TRUE),FALSE)</f>
        <v>0</v>
      </c>
      <c r="AP1841" t="b">
        <f>NOT(OR(Table1[[#This Row],[In vivo?]],Table1[[#This Row],[Only in Cell]]))</f>
        <v>0</v>
      </c>
      <c r="AQ1841" t="b">
        <f>IF(OR(Table1[[#This Row],[Rodents]],Table1[[#This Row],[Human]],Table1[[#This Row],[Pig]]),OR(ISNUMBER(FIND("pulmonary",C1841)),ISNUMBER(FIND("lung",C1841))),"NA")</f>
        <v>1</v>
      </c>
      <c r="AR1841" t="b">
        <f>IF(OR(Table1[[#This Row],[Rodents]],Table1[[#This Row],[Human]],Table1[[#This Row],[Pig]]),OR(ISNUMBER(FIND("skin",C1841)),ISNUMBER(FIND("dermal",C1841))),"NA")</f>
        <v>0</v>
      </c>
      <c r="AS1841" t="b">
        <f>IF(OR(Table1[[#This Row],[Rodents]],Table1[[#This Row],[Human]],Table1[[#This Row],[Pig]]),OR(ISNUMBER(FIND("liver",C1841)),ISNUMBER(FIND("hepat",C1841))),"NA")</f>
        <v>0</v>
      </c>
      <c r="AT1841" t="b">
        <f>IF(OR(Table1[[#This Row],[Rodents]],Table1[[#This Row],[Human]],Table1[[#This Row],[Pig]]),OR(ISNUMBER(FIND("kidney",C1841)),ISNUMBER(FIND("neph",C1841))),"NA")</f>
        <v>0</v>
      </c>
      <c r="AU1841" t="b">
        <f>IF(OR(Table1[[#This Row],[Rodents]],Table1[[#This Row],[Human]],Table1[[#This Row],[Pig]]),OR(ISNUMBER(FIND("brain",C1841)),ISNUMBER(FIND("neur",C1841)),ISNUMBER(FIND("nerv",C1841))),"NA")</f>
        <v>0</v>
      </c>
      <c r="AV1841" t="b">
        <f>IF(OR(Table1[[#This Row],[Rodents]],Table1[[#This Row],[Human]],Table1[[#This Row],[Pig]]),OR(ISNUMBER(FIND("heart",C1841)),ISNUMBER(FIND("cardi",C1841))),"NA")</f>
        <v>0</v>
      </c>
      <c r="AW1841" t="b">
        <f>IF(OR(Table1[[#This Row],[Rodents]],Table1[[#This Row],[Human]],Table1[[#This Row],[Pig]]),OR(ISNUMBER(FIND("gastro",C1841)),ISNUMBER(FIND("intesti",C1841)),ISNUMBER(FIND("stomach",C1841))),"NA")</f>
        <v>0</v>
      </c>
      <c r="AX1841" t="b">
        <f>IF(OR(Table1[[#This Row],[Rodents]],Table1[[#This Row],[Human]],Table1[[#This Row],[Pig]]),NOT(OR(AQ1841,AR1841,AS1841,AT1841,AU1841,AV1841,AW1841)),"NA")</f>
        <v>0</v>
      </c>
      <c r="AY1841" t="b">
        <f>OR(ISNUMBER(FIND("SWCNT",C1841)),ISNUMBER(FIND("SWNT",C1841)),ISNUMBER(FIND("single-wall",C1841)),ISNUMBER(FIND("single wall",C1841)),ISNUMBER(FIND("Single wall",C1841)),ISNUMBER(FIND("Single-wall",C1841)),ISNUMBER(FIND("SWCNT",B1841)),ISNUMBER(FIND("SWNT",B1841)),ISNUMBER(FIND("single-wall",B1841)),ISNUMBER(FIND("single wall",B1841)),ISNUMBER(FIND("Single-wall",B1841)),ISNUMBER(FIND("Single wall",B1841)))</f>
        <v>0</v>
      </c>
      <c r="AZ1841" t="b">
        <f>OR(ISNUMBER(FIND("MWCNT",C1841)),ISNUMBER(FIND("MWNT",C1841)),ISNUMBER(FIND("multi-wall",C1841)),ISNUMBER(FIND("multi wall",C1841)),ISNUMBER(FIND("multiwall",C1841)),ISNUMBER(FIND("Multi-wall",C1841)),ISNUMBER(FIND("Multi wall",C1841)),ISNUMBER(FIND("Multiwall",C1841)),ISNUMBER(FIND("MWCNT",B1841)),ISNUMBER(FIND("MWNT",B1841)),ISNUMBER(FIND("multi-wall",B1841)),ISNUMBER(FIND("multi wall",B1841)),ISNUMBER(FIND("multiwall",B1841)),ISNUMBER(FIND("Multi-wall",B1841)),ISNUMBER(FIND("Multi wall",B1841)),ISNUMBER(FIND("Multiwall",B1841)),ISNUMBER(FIND("Double-wall",B1841)),ISNUMBER(FIND("Double wall",B1841)),ISNUMBER(FIND("Doublewall",B1841)),ISNUMBER(FIND("double-wall",B1841)),ISNUMBER(FIND("double wall",B1841)),ISNUMBER(FIND("doublewall",B1841)))</f>
        <v>1</v>
      </c>
      <c r="BA1841" t="b">
        <f>AND(Table1[[#This Row],[SWCNT]],Table1[[#This Row],[MWCNT]])</f>
        <v>0</v>
      </c>
      <c r="BB1841" t="b">
        <f>IF(Table1[[#This Row],[SWCNT]]=TRUE,FALSE,IF(Table1[[#This Row],[MWCNT]]=TRUE,FALSE,TRUE))</f>
        <v>0</v>
      </c>
      <c r="BC1841" s="18"/>
    </row>
    <row r="1842" spans="1:55" ht="203.5">
      <c r="A1842" t="s">
        <v>5616</v>
      </c>
      <c r="B1842" s="2" t="s">
        <v>5618</v>
      </c>
      <c r="C1842" s="16" t="s">
        <v>5620</v>
      </c>
      <c r="D1842" s="17" t="s">
        <v>395</v>
      </c>
      <c r="E1842" s="2">
        <v>2008</v>
      </c>
      <c r="F1842" t="b">
        <f>OR(ISNUMBER(FIND("cytotoxic",C1842)),ISNUMBER(FIND("Cytotoxic",C1842)),ISNUMBER(FIND("cellular toxicity",C1842)),ISNUMBER(FIND("cell death",C1842)),ISNUMBER(FIND("viable",C1842)),ISNUMBER(FIND("phytotoxic",C1842)),ISNUMBER(FIND("acute toxicity",C1842)),ISNUMBER(FIND("MTT",C1842)),ISNUMBER(FIND("survival",C1842)),ISNUMBER(FIND("prolifer",C1842)),ISNUMBER(FIND("apoptosis",C1842)),ISNUMBER(FIND("neurotoxic",C1842)),ISNUMBER(FIND("  lysis ",C1842)),ISNUMBER(FIND("necrosis",C1842)),ISNUMBER(FIND("cellular death",C1842))*3,ISNUMBER(FIND("LDH",C1842)),ISNUMBER(FIND("Acute toxicity",C1842)))</f>
        <v>0</v>
      </c>
      <c r="G1842" t="b">
        <f>OR(ISNUMBER(FIND("genotoxic",C1842)),ISNUMBER(FIND("genotoxicity",C1842)),ISNUMBER(FIND("DNA damage",C1842)),ISNUMBER(FIND("DNA",C1842)),ISNUMBER(FIND("RNA",C1842)),ISNUMBER(FIND("mesothelioma",C1842)),ISNUMBER(FIND("carcino",C1842)),ISNUMBER(FIND("mutagen",C1842)),ISNUMBER(FIND("genetic",C1842)))</f>
        <v>0</v>
      </c>
      <c r="H1842" t="b">
        <f>OR(ISNUMBER(FIND("inflammatory",C1842)),ISNUMBER(FIND("inflamm",C1842)))</f>
        <v>0</v>
      </c>
      <c r="I1842" t="b">
        <f>OR(ISNUMBER(FIND("immune",C1842)),ISNUMBER(FIND("immunological",C1842)),ISNUMBER(FIND("interleuk",C1842)),ISNUMBER(FIND("platelet activation",C1842)),ISNUMBER(FIND("monocyte",C1842)),ISNUMBER(FIND("leukocyte",C1842)),ISNUMBER(FIND("cytokine",C1842)),ISNUMBER(FIND("CD4",C1842)),ISNUMBER(FIND("CD8",C1842)),ISNUMBER(FIND("T-cell",C1842)))</f>
        <v>0</v>
      </c>
      <c r="J1842" t="b">
        <f>OR(ISNUMBER(FIND("reactive oxygen",C1842)),ISNUMBER(FIND("ROS",C1842)),ISNUMBER(FIND("free radical",C1842)),ISNUMBER(FIND("oxidative stress",C1842)),ISNUMBER(FIND("peroxid",C1842)),ISNUMBER(FIND("oxidative",C1842)),ISNUMBER(FIND("antioxid",C1842)))</f>
        <v>1</v>
      </c>
      <c r="K1842" t="b">
        <f>OR(ISNUMBER(FIND("autophag",C1842)))</f>
        <v>0</v>
      </c>
      <c r="L1842" t="b">
        <f>OR(ISNUMBER(FIND("morpholog",C1842)))</f>
        <v>0</v>
      </c>
      <c r="M1842" t="b">
        <f>OR(ISNUMBER(FIND("fibrosis",C1842)),ISNUMBER(FIND("Fibrosis",C1842)),ISNUMBER(FIND("fibrot",C1842)))</f>
        <v>0</v>
      </c>
      <c r="N1842" t="b">
        <f>OR(ISNUMBER(FIND("offspring",C1842)),ISNUMBER(FIND("Parental",C1842)),ISNUMBER(FIND("parental",C1842)),ISNUMBER(FIND("germline",C1842)),ISNUMBER(FIND("reproduc",C1842)),ISNUMBER(FIND("embryo",C1842)))</f>
        <v>0</v>
      </c>
      <c r="O1842" t="b">
        <f>OR(ISNUMBER(FIND("metabol",C1842)),ISNUMBER(FIND("Metabol",C1842)),ISNUMBER(FIND("digest",C1842)),ISNUMBER(FIND("mitochon",C1842)))</f>
        <v>0</v>
      </c>
      <c r="P1842" t="b">
        <f>OR(ISNUMBER(FIND("ecotox",C1842)),ISNUMBER(FIND("Ecotox",B1842)),ISNUMBER(FIND("ecotox",B1842)),ISNUMBER(FIND("Ecotox",C1842)))</f>
        <v>0</v>
      </c>
      <c r="Q1842" t="b">
        <f>OR(ISNUMBER(FIND("Bioaccum",C1842)),ISNUMBER(FIND("bioaccum",C1842)),ISNUMBER(FIND("accum",C1842)))</f>
        <v>0</v>
      </c>
      <c r="R1842" t="b">
        <f>OR(ISNUMBER(FIND("Occupation",C1842)),ISNUMBER(FIND("occupation",C1842)),ISNUMBER(FIND("worker",C1842)),ISNUMBER(FIND("workforce",C1842)))</f>
        <v>0</v>
      </c>
      <c r="S1842" t="b">
        <f>NOT(OR(F1842,G1842,H1842,I1842,J1842,K1842,L1842,M1842,N1842,O1842,P1842,Q1842,R1842))</f>
        <v>0</v>
      </c>
      <c r="U1842" t="b">
        <f>OR(Table1[[#This Row],[Inflammation]],Table1[[#This Row],[Immune]])</f>
        <v>0</v>
      </c>
      <c r="V1842" t="b">
        <f>IF(OR(Table1[[#This Row],[Rodents]],Table1[[#This Row],[Human]],Table1[[#This Row],[Pig]]),OR(ISNUMBER(FIND("intratrach",C1842)),ISNUMBER(FIND("nasal ",C1842)),ISNUMBER(FIND("instill",C1842))),"NA")</f>
        <v>0</v>
      </c>
      <c r="W1842" t="b">
        <f>IF(OR(Table1[[#This Row],[Rodents]],Table1[[#This Row],[Human]],Table1[[#This Row],[Pig]]),OR(ISNUMBER(FIND("dermal",C1842)),ISNUMBER(FIND("skin ",C1842))),"NA")</f>
        <v>0</v>
      </c>
      <c r="X1842" t="b">
        <f>IF(OR(Table1[[#This Row],[Rodents]],Table1[[#This Row],[Human]],Table1[[#This Row],[Pig]]),OR(ISNUMBER(FIND("injected",C1842)),ISNUMBER(FIND("periton",C1842)),ISNUMBER(FIND("intrascrot",C1842))),"NA")</f>
        <v>0</v>
      </c>
      <c r="Y1842" t="b">
        <f>IF(OR(Table1[[#This Row],[Rodents]],Table1[[#This Row],[Human]],Table1[[#This Row],[Pig]]),NOT(OR(Table1[[#This Row],[Inhaled/Intratracheal/intranasal]],Table1[[#This Row],[Dermal]],Table1[[#This Row],[Injected]])),"NA")</f>
        <v>1</v>
      </c>
      <c r="AA1842" t="b">
        <f>OR(ISNUMBER(FIND("fish ",C1842)),ISNUMBER(FIND("Fish ",C1842)),ISNUMBER(FIND("aquatic",C1842)),ISNUMBER(FIND("daphnids",C1842)),ISNUMBER(FIND("Carcinus maenas",C1842)),ISNUMBER(FIND("Daphnia",C1842)),ISNUMBER(FIND("Ruditapes philippinarum",C1842)),ISNUMBER(FIND("daphnia",C1842)),ISNUMBER(FIND("marine",C1842)),ISNUMBER(FIND("mussel",C1842)),ISNUMBER(FIND("algae",C1842)),ISNUMBER(FIND("Donax faba",C1842)),ISNUMBER(FIND("estuarine",C1842)),ISNUMBER(FIND("snail",C1842)),ISNUMBER(FIND("Prorocentrum donghaiense",C1842)) )</f>
        <v>0</v>
      </c>
      <c r="AB1842" t="b">
        <f>OR(ISNUMBER(FIND(" rat ",C1842)),ISNUMBER(FIND(" rats ",C1842)),ISNUMBER(FIND(" Rats ",C1842)),ISNUMBER(FIND(" Rat ",C1842)),ISNUMBER(FIND(" rat.",C1842)),ISNUMBER(FIND(" rats.",C1842)),ISNUMBER(FIND("mouse",C1842)),ISNUMBER(FIND("mice",C1842)), ISNUMBER(FIND(" Mice",C1842)))</f>
        <v>1</v>
      </c>
      <c r="AC1842" t="b">
        <f>OR(ISNUMBER(FIND(" cell ",C1842)),ISNUMBER(FIND("fibroblast",C1842)),ISNUMBER(FIND("macrophage",C1842)),ISNUMBER(FIND("epithelial",C1842)),ISNUMBER(FIND("endothelial",C1842)),ISNUMBER(FIND("neuron",C1842)),ISNUMBER(FIND(" cells ",C1842)),ISNUMBER(FIND("RBC",C1842)),ISNUMBER(FIND("mitochond",C1842)),ISNUMBER(FIND("adipocyte",C1842)),ISNUMBER(FIND("osteo",C1842)),ISNUMBER(FIND("keratin",C1842)),ISNUMBER(FIND(" cell's ",C1842)),ISNUMBER(FIND("eukary",C1842)),ISNUMBER(FIND("sperm",C1842)))</f>
        <v>1</v>
      </c>
      <c r="AD1842" t="b">
        <f>OR(ISNUMBER(FIND("human",B1842)),ISNUMBER(FIND("workers",B1842)),ISNUMBER(FIND("workforces",B1842)),ISNUMBER(FIND("occupational",B1842)),ISNUMBER(FIND("Case report",B1842)),ISNUMBER(FIND("Workplaces",B1842)),ISNUMBER(FIND("worker",B1842)))</f>
        <v>0</v>
      </c>
      <c r="AE1842" t="b">
        <f>OR(ISNUMBER(FIND(" plant ",C1842)),ISNUMBER(FIND("Plant ",C1842)),ISNUMBER(FIND("tomato",C1842)),ISNUMBER(FIND("plants",C1842)),ISNUMBER(FIND("Plants",C1842)),ISNUMBER(FIND("algae",C1842)),ISNUMBER(FIND("lettuce",C1842)),ISNUMBER(FIND("green gram sprouts ",C1842)),ISNUMBER(FIND("Cucurbita pepo",C1842)),ISNUMBER(FIND("bean ",C1842)),ISNUMBER(FIND("chloroplast",C1842)),ISNUMBER(FIND("chlorophyll",C1842)),ISNUMBER(FIND("seedling",C1842)),ISNUMBER(FIND("canola",C1842)),ISNUMBER(FIND("shoot",C1842)),ISNUMBER(FIND("photosynthes",C1842)),ISNUMBER(FIND(" leaves ",C1842)),,ISNUMBER(FIND("agriculture",C1842)),ISNUMBER(FIND(" crops ",C1842)))</f>
        <v>0</v>
      </c>
      <c r="AF1842" t="b">
        <f>OR(ISNUMBER(FIND("bacteria",C1842)),ISNUMBER(FIND("Bacteria",C1842)),ISNUMBER(FIND("Bacterium",C1842)),ISNUMBER(FIND("bacterium",C1842)),ISNUMBER(FIND(" coli ",C1842)))</f>
        <v>0</v>
      </c>
      <c r="AG1842" t="b">
        <f>OR(ISNUMBER(FIND("fungi",C1842)),ISNUMBER(FIND("Fungi",C1842)),ISNUMBER(FIND("fungus",C1842)),ISNUMBER(FIND("Fungus",C1842)),ISNUMBER(FIND("mushroom",C1842)),ISNUMBER(FIND("Mushroom",C1842)),ISNUMBER(FIND(" mold ",C1842)))</f>
        <v>0</v>
      </c>
      <c r="AH1842" t="b">
        <f>OR(ISNUMBER(FIND("Pig ",C1842)),ISNUMBER(FIND("pig ",C1842)),ISNUMBER(FIND("Pigs ",C1842)),ISNUMBER(FIND("pigs ",C1842)))</f>
        <v>0</v>
      </c>
      <c r="AI1842" t="b">
        <f>OR(ISNUMBER(FIND(" C. elegans",C1842)),ISNUMBER(FIND("Caenorhabditis elegans",C1842)),ISNUMBER(FIND("earthworms",C1842)),ISNUMBER(FIND(" Ficopomatus enigmaticus",C1842)),ISNUMBER(FIND("larva",C1842)),ISNUMBER(FIND("Lumbriculus variegatus",C1842)),ISNUMBER(FIND("nematode",C1842)))</f>
        <v>0</v>
      </c>
      <c r="AJ1842" t="b">
        <f>NOT(OR(AA1842,AB1842,AC1842,AD1842,AE1842,AF1842,AG1842,AH1842,AI1842))</f>
        <v>0</v>
      </c>
      <c r="AL1842" t="b">
        <f>OR(AA1842,AB1842,AD1842,AE1842,AF1842,AG1842,AH1842,AI1842)</f>
        <v>1</v>
      </c>
      <c r="AM1842" t="b">
        <f>IF(Table1[[#This Row],[In vivo?]],IF(Table1[[#This Row],[Cell]],FALSE,TRUE),FALSE)</f>
        <v>0</v>
      </c>
      <c r="AN1842" t="b">
        <f>AND(AC1842,AL1842)</f>
        <v>1</v>
      </c>
      <c r="AO1842" t="b">
        <f>IF(Table1[[#This Row],[Cell]],IF(Table1[[#This Row],[In vivo?]],FALSE,TRUE),FALSE)</f>
        <v>0</v>
      </c>
      <c r="AP1842" t="b">
        <f>NOT(OR(Table1[[#This Row],[In vivo?]],Table1[[#This Row],[Only in Cell]]))</f>
        <v>0</v>
      </c>
      <c r="AQ1842" t="b">
        <f>IF(OR(Table1[[#This Row],[Rodents]],Table1[[#This Row],[Human]],Table1[[#This Row],[Pig]]),OR(ISNUMBER(FIND("pulmonary",C1842)),ISNUMBER(FIND("lung",C1842))),"NA")</f>
        <v>0</v>
      </c>
      <c r="AR1842" t="b">
        <f>IF(OR(Table1[[#This Row],[Rodents]],Table1[[#This Row],[Human]],Table1[[#This Row],[Pig]]),OR(ISNUMBER(FIND("skin",C1842)),ISNUMBER(FIND("dermal",C1842))),"NA")</f>
        <v>0</v>
      </c>
      <c r="AS1842" t="b">
        <f>IF(OR(Table1[[#This Row],[Rodents]],Table1[[#This Row],[Human]],Table1[[#This Row],[Pig]]),OR(ISNUMBER(FIND("liver",C1842)),ISNUMBER(FIND("hepat",C1842))),"NA")</f>
        <v>0</v>
      </c>
      <c r="AT1842" t="b">
        <f>IF(OR(Table1[[#This Row],[Rodents]],Table1[[#This Row],[Human]],Table1[[#This Row],[Pig]]),OR(ISNUMBER(FIND("kidney",C1842)),ISNUMBER(FIND("neph",C1842))),"NA")</f>
        <v>0</v>
      </c>
      <c r="AU1842" t="b">
        <f>IF(OR(Table1[[#This Row],[Rodents]],Table1[[#This Row],[Human]],Table1[[#This Row],[Pig]]),OR(ISNUMBER(FIND("brain",C1842)),ISNUMBER(FIND("neur",C1842)),ISNUMBER(FIND("nerv",C1842))),"NA")</f>
        <v>0</v>
      </c>
      <c r="AV1842" t="b">
        <f>IF(OR(Table1[[#This Row],[Rodents]],Table1[[#This Row],[Human]],Table1[[#This Row],[Pig]]),OR(ISNUMBER(FIND("heart",C1842)),ISNUMBER(FIND("cardi",C1842))),"NA")</f>
        <v>1</v>
      </c>
      <c r="AW1842" t="b">
        <f>IF(OR(Table1[[#This Row],[Rodents]],Table1[[#This Row],[Human]],Table1[[#This Row],[Pig]]),OR(ISNUMBER(FIND("gastro",C1842)),ISNUMBER(FIND("intesti",C1842)),ISNUMBER(FIND("stomach",C1842))),"NA")</f>
        <v>0</v>
      </c>
      <c r="AX1842" t="b">
        <f>IF(OR(Table1[[#This Row],[Rodents]],Table1[[#This Row],[Human]],Table1[[#This Row],[Pig]]),NOT(OR(AQ1842,AR1842,AS1842,AT1842,AU1842,AV1842,AW1842)),"NA")</f>
        <v>0</v>
      </c>
      <c r="AY1842" t="b">
        <f>OR(ISNUMBER(FIND("SWCNT",C1842)),ISNUMBER(FIND("SWNT",C1842)),ISNUMBER(FIND("single-wall",C1842)),ISNUMBER(FIND("single wall",C1842)),ISNUMBER(FIND("Single wall",C1842)),ISNUMBER(FIND("Single-wall",C1842)),ISNUMBER(FIND("SWCNT",B1842)),ISNUMBER(FIND("SWNT",B1842)),ISNUMBER(FIND("single-wall",B1842)),ISNUMBER(FIND("single wall",B1842)),ISNUMBER(FIND("Single-wall",B1842)),ISNUMBER(FIND("Single wall",B1842)))</f>
        <v>1</v>
      </c>
      <c r="AZ1842" t="b">
        <f>OR(ISNUMBER(FIND("MWCNT",C1842)),ISNUMBER(FIND("MWNT",C1842)),ISNUMBER(FIND("multi-wall",C1842)),ISNUMBER(FIND("multi wall",C1842)),ISNUMBER(FIND("multiwall",C1842)),ISNUMBER(FIND("Multi-wall",C1842)),ISNUMBER(FIND("Multi wall",C1842)),ISNUMBER(FIND("Multiwall",C1842)),ISNUMBER(FIND("MWCNT",B1842)),ISNUMBER(FIND("MWNT",B1842)),ISNUMBER(FIND("multi-wall",B1842)),ISNUMBER(FIND("multi wall",B1842)),ISNUMBER(FIND("multiwall",B1842)),ISNUMBER(FIND("Multi-wall",B1842)),ISNUMBER(FIND("Multi wall",B1842)),ISNUMBER(FIND("Multiwall",B1842)),ISNUMBER(FIND("Double-wall",B1842)),ISNUMBER(FIND("Double wall",B1842)),ISNUMBER(FIND("Doublewall",B1842)),ISNUMBER(FIND("double-wall",B1842)),ISNUMBER(FIND("double wall",B1842)),ISNUMBER(FIND("doublewall",B1842)))</f>
        <v>0</v>
      </c>
      <c r="BA1842" t="b">
        <f>AND(Table1[[#This Row],[SWCNT]],Table1[[#This Row],[MWCNT]])</f>
        <v>0</v>
      </c>
      <c r="BB1842" t="b">
        <f>IF(Table1[[#This Row],[SWCNT]]=TRUE,FALSE,IF(Table1[[#This Row],[MWCNT]]=TRUE,FALSE,TRUE))</f>
        <v>0</v>
      </c>
      <c r="BC1842" s="18"/>
    </row>
    <row r="1843" spans="1:55" ht="277.5">
      <c r="A1843" t="s">
        <v>5630</v>
      </c>
      <c r="B1843" s="2" t="s">
        <v>5631</v>
      </c>
      <c r="C1843" s="16" t="s">
        <v>5632</v>
      </c>
      <c r="D1843" s="17" t="s">
        <v>271</v>
      </c>
      <c r="E1843" s="2">
        <v>2008</v>
      </c>
      <c r="F1843" t="b">
        <f>OR(ISNUMBER(FIND("cytotoxic",C1843)),ISNUMBER(FIND("Cytotoxic",C1843)),ISNUMBER(FIND("cellular toxicity",C1843)),ISNUMBER(FIND("cell death",C1843)),ISNUMBER(FIND("viable",C1843)),ISNUMBER(FIND("phytotoxic",C1843)),ISNUMBER(FIND("acute toxicity",C1843)),ISNUMBER(FIND("MTT",C1843)),ISNUMBER(FIND("survival",C1843)),ISNUMBER(FIND("prolifer",C1843)),ISNUMBER(FIND("apoptosis",C1843)),ISNUMBER(FIND("neurotoxic",C1843)),ISNUMBER(FIND("  lysis ",C1843)),ISNUMBER(FIND("necrosis",C1843)),ISNUMBER(FIND("cellular death",C1843))*3,ISNUMBER(FIND("LDH",C1843)),ISNUMBER(FIND("Acute toxicity",C1843)))</f>
        <v>1</v>
      </c>
      <c r="G1843" t="b">
        <f>OR(ISNUMBER(FIND("genotoxic",C1843)),ISNUMBER(FIND("genotoxicity",C1843)),ISNUMBER(FIND("DNA damage",C1843)),ISNUMBER(FIND("DNA",C1843)),ISNUMBER(FIND("RNA",C1843)),ISNUMBER(FIND("mesothelioma",C1843)),ISNUMBER(FIND("carcino",C1843)),ISNUMBER(FIND("mutagen",C1843)),ISNUMBER(FIND("genetic",C1843)))</f>
        <v>1</v>
      </c>
      <c r="H1843" t="b">
        <f>OR(ISNUMBER(FIND("inflammatory",C1843)),ISNUMBER(FIND("inflamm",C1843)))</f>
        <v>0</v>
      </c>
      <c r="I1843" t="b">
        <f>OR(ISNUMBER(FIND("immune",C1843)),ISNUMBER(FIND("immunological",C1843)),ISNUMBER(FIND("interleuk",C1843)),ISNUMBER(FIND("platelet activation",C1843)),ISNUMBER(FIND("monocyte",C1843)),ISNUMBER(FIND("leukocyte",C1843)),ISNUMBER(FIND("cytokine",C1843)),ISNUMBER(FIND("CD4",C1843)),ISNUMBER(FIND("CD8",C1843)),ISNUMBER(FIND("T-cell",C1843)))</f>
        <v>1</v>
      </c>
      <c r="J1843" t="b">
        <f>OR(ISNUMBER(FIND("reactive oxygen",C1843)),ISNUMBER(FIND("ROS",C1843)),ISNUMBER(FIND("free radical",C1843)),ISNUMBER(FIND("oxidative stress",C1843)),ISNUMBER(FIND("peroxid",C1843)),ISNUMBER(FIND("oxidative",C1843)),ISNUMBER(FIND("antioxid",C1843)))</f>
        <v>1</v>
      </c>
      <c r="K1843" t="b">
        <f>OR(ISNUMBER(FIND("autophag",C1843)))</f>
        <v>0</v>
      </c>
      <c r="L1843" t="b">
        <f>OR(ISNUMBER(FIND("morpholog",C1843)))</f>
        <v>0</v>
      </c>
      <c r="M1843" t="b">
        <f>OR(ISNUMBER(FIND("fibrosis",C1843)),ISNUMBER(FIND("Fibrosis",C1843)),ISNUMBER(FIND("fibrot",C1843)))</f>
        <v>0</v>
      </c>
      <c r="N1843" t="b">
        <f>OR(ISNUMBER(FIND("offspring",C1843)),ISNUMBER(FIND("Parental",C1843)),ISNUMBER(FIND("parental",C1843)),ISNUMBER(FIND("germline",C1843)),ISNUMBER(FIND("reproduc",C1843)),ISNUMBER(FIND("embryo",C1843)))</f>
        <v>0</v>
      </c>
      <c r="O1843" t="b">
        <f>OR(ISNUMBER(FIND("metabol",C1843)),ISNUMBER(FIND("Metabol",C1843)),ISNUMBER(FIND("digest",C1843)),ISNUMBER(FIND("mitochon",C1843)))</f>
        <v>0</v>
      </c>
      <c r="P1843" t="b">
        <f>OR(ISNUMBER(FIND("ecotox",C1843)),ISNUMBER(FIND("Ecotox",B1843)),ISNUMBER(FIND("ecotox",B1843)),ISNUMBER(FIND("Ecotox",C1843)))</f>
        <v>0</v>
      </c>
      <c r="Q1843" t="b">
        <f>OR(ISNUMBER(FIND("Bioaccum",C1843)),ISNUMBER(FIND("bioaccum",C1843)),ISNUMBER(FIND("accum",C1843)))</f>
        <v>0</v>
      </c>
      <c r="R1843" t="b">
        <f>OR(ISNUMBER(FIND("Occupation",C1843)),ISNUMBER(FIND("occupation",C1843)),ISNUMBER(FIND("worker",C1843)),ISNUMBER(FIND("workforce",C1843)))</f>
        <v>0</v>
      </c>
      <c r="S1843" t="b">
        <f>NOT(OR(F1843,G1843,H1843,I1843,J1843,K1843,L1843,M1843,N1843,O1843,P1843,Q1843,R1843))</f>
        <v>0</v>
      </c>
      <c r="U1843" t="b">
        <f>OR(Table1[[#This Row],[Inflammation]],Table1[[#This Row],[Immune]])</f>
        <v>1</v>
      </c>
      <c r="V1843" t="b">
        <f>IF(OR(Table1[[#This Row],[Rodents]],Table1[[#This Row],[Human]],Table1[[#This Row],[Pig]]),OR(ISNUMBER(FIND("intratrach",C1843)),ISNUMBER(FIND("nasal ",C1843)),ISNUMBER(FIND("instill",C1843))),"NA")</f>
        <v>0</v>
      </c>
      <c r="W1843" t="b">
        <f>IF(OR(Table1[[#This Row],[Rodents]],Table1[[#This Row],[Human]],Table1[[#This Row],[Pig]]),OR(ISNUMBER(FIND("dermal",C1843)),ISNUMBER(FIND("skin ",C1843))),"NA")</f>
        <v>0</v>
      </c>
      <c r="X1843" t="b">
        <f>IF(OR(Table1[[#This Row],[Rodents]],Table1[[#This Row],[Human]],Table1[[#This Row],[Pig]]),OR(ISNUMBER(FIND("injected",C1843)),ISNUMBER(FIND("periton",C1843)),ISNUMBER(FIND("intrascrot",C1843))),"NA")</f>
        <v>0</v>
      </c>
      <c r="Y1843" t="b">
        <f>IF(OR(Table1[[#This Row],[Rodents]],Table1[[#This Row],[Human]],Table1[[#This Row],[Pig]]),NOT(OR(Table1[[#This Row],[Inhaled/Intratracheal/intranasal]],Table1[[#This Row],[Dermal]],Table1[[#This Row],[Injected]])),"NA")</f>
        <v>1</v>
      </c>
      <c r="AA1843" t="b">
        <f>OR(ISNUMBER(FIND("fish ",C1843)),ISNUMBER(FIND("Fish ",C1843)),ISNUMBER(FIND("aquatic",C1843)),ISNUMBER(FIND("daphnids",C1843)),ISNUMBER(FIND("Carcinus maenas",C1843)),ISNUMBER(FIND("Daphnia",C1843)),ISNUMBER(FIND("Ruditapes philippinarum",C1843)),ISNUMBER(FIND("daphnia",C1843)),ISNUMBER(FIND("marine",C1843)),ISNUMBER(FIND("mussel",C1843)),ISNUMBER(FIND("algae",C1843)),ISNUMBER(FIND("Donax faba",C1843)),ISNUMBER(FIND("estuarine",C1843)),ISNUMBER(FIND("snail",C1843)),ISNUMBER(FIND("Prorocentrum donghaiense",C1843)) )</f>
        <v>0</v>
      </c>
      <c r="AB1843" t="b">
        <f>OR(ISNUMBER(FIND(" rat ",C1843)),ISNUMBER(FIND(" rats ",C1843)),ISNUMBER(FIND(" Rats ",C1843)),ISNUMBER(FIND(" Rat ",C1843)),ISNUMBER(FIND(" rat.",C1843)),ISNUMBER(FIND(" rats.",C1843)),ISNUMBER(FIND("mouse",C1843)),ISNUMBER(FIND("mice",C1843)), ISNUMBER(FIND(" Mice",C1843)))</f>
        <v>1</v>
      </c>
      <c r="AC1843" t="b">
        <f>OR(ISNUMBER(FIND(" cell ",C1843)),ISNUMBER(FIND("fibroblast",C1843)),ISNUMBER(FIND("macrophage",C1843)),ISNUMBER(FIND("epithelial",C1843)),ISNUMBER(FIND("endothelial",C1843)),ISNUMBER(FIND("neuron",C1843)),ISNUMBER(FIND(" cells ",C1843)),ISNUMBER(FIND("RBC",C1843)),ISNUMBER(FIND("mitochond",C1843)),ISNUMBER(FIND("adipocyte",C1843)),ISNUMBER(FIND("osteo",C1843)),ISNUMBER(FIND("keratin",C1843)),ISNUMBER(FIND(" cell's ",C1843)),ISNUMBER(FIND("eukary",C1843)),ISNUMBER(FIND("sperm",C1843)))</f>
        <v>1</v>
      </c>
      <c r="AD1843" t="b">
        <f>OR(ISNUMBER(FIND("human",B1843)),ISNUMBER(FIND("workers",B1843)),ISNUMBER(FIND("workforces",B1843)),ISNUMBER(FIND("occupational",B1843)),ISNUMBER(FIND("Case report",B1843)),ISNUMBER(FIND("Workplaces",B1843)),ISNUMBER(FIND("worker",B1843)))</f>
        <v>0</v>
      </c>
      <c r="AE1843" t="b">
        <f>OR(ISNUMBER(FIND(" plant ",C1843)),ISNUMBER(FIND("Plant ",C1843)),ISNUMBER(FIND("tomato",C1843)),ISNUMBER(FIND("plants",C1843)),ISNUMBER(FIND("Plants",C1843)),ISNUMBER(FIND("algae",C1843)),ISNUMBER(FIND("lettuce",C1843)),ISNUMBER(FIND("green gram sprouts ",C1843)),ISNUMBER(FIND("Cucurbita pepo",C1843)),ISNUMBER(FIND("bean ",C1843)),ISNUMBER(FIND("chloroplast",C1843)),ISNUMBER(FIND("chlorophyll",C1843)),ISNUMBER(FIND("seedling",C1843)),ISNUMBER(FIND("canola",C1843)),ISNUMBER(FIND("shoot",C1843)),ISNUMBER(FIND("photosynthes",C1843)),ISNUMBER(FIND(" leaves ",C1843)),,ISNUMBER(FIND("agriculture",C1843)),ISNUMBER(FIND(" crops ",C1843)))</f>
        <v>0</v>
      </c>
      <c r="AF1843" t="b">
        <f>OR(ISNUMBER(FIND("bacteria",C1843)),ISNUMBER(FIND("Bacteria",C1843)),ISNUMBER(FIND("Bacterium",C1843)),ISNUMBER(FIND("bacterium",C1843)),ISNUMBER(FIND(" coli ",C1843)))</f>
        <v>0</v>
      </c>
      <c r="AG1843" t="b">
        <f>OR(ISNUMBER(FIND("fungi",C1843)),ISNUMBER(FIND("Fungi",C1843)),ISNUMBER(FIND("fungus",C1843)),ISNUMBER(FIND("Fungus",C1843)),ISNUMBER(FIND("mushroom",C1843)),ISNUMBER(FIND("Mushroom",C1843)),ISNUMBER(FIND(" mold ",C1843)))</f>
        <v>0</v>
      </c>
      <c r="AH1843" t="b">
        <f>OR(ISNUMBER(FIND("Pig ",C1843)),ISNUMBER(FIND("pig ",C1843)),ISNUMBER(FIND("Pigs ",C1843)),ISNUMBER(FIND("pigs ",C1843)))</f>
        <v>0</v>
      </c>
      <c r="AI1843" t="b">
        <f>OR(ISNUMBER(FIND(" C. elegans",C1843)),ISNUMBER(FIND("Caenorhabditis elegans",C1843)),ISNUMBER(FIND("earthworms",C1843)),ISNUMBER(FIND(" Ficopomatus enigmaticus",C1843)),ISNUMBER(FIND("larva",C1843)),ISNUMBER(FIND("Lumbriculus variegatus",C1843)),ISNUMBER(FIND("nematode",C1843)))</f>
        <v>0</v>
      </c>
      <c r="AJ1843" t="b">
        <f>NOT(OR(AA1843,AB1843,AC1843,AD1843,AE1843,AF1843,AG1843,AH1843,AI1843))</f>
        <v>0</v>
      </c>
      <c r="AL1843" t="b">
        <f>OR(AA1843,AB1843,AD1843,AE1843,AF1843,AG1843,AH1843,AI1843)</f>
        <v>1</v>
      </c>
      <c r="AM1843" t="b">
        <f>IF(Table1[[#This Row],[In vivo?]],IF(Table1[[#This Row],[Cell]],FALSE,TRUE),FALSE)</f>
        <v>0</v>
      </c>
      <c r="AN1843" t="b">
        <f>AND(AC1843,AL1843)</f>
        <v>1</v>
      </c>
      <c r="AO1843" t="b">
        <f>IF(Table1[[#This Row],[Cell]],IF(Table1[[#This Row],[In vivo?]],FALSE,TRUE),FALSE)</f>
        <v>0</v>
      </c>
      <c r="AP1843" t="b">
        <f>NOT(OR(Table1[[#This Row],[In vivo?]],Table1[[#This Row],[Only in Cell]]))</f>
        <v>0</v>
      </c>
      <c r="AQ1843" t="b">
        <f>IF(OR(Table1[[#This Row],[Rodents]],Table1[[#This Row],[Human]],Table1[[#This Row],[Pig]]),OR(ISNUMBER(FIND("pulmonary",C1843)),ISNUMBER(FIND("lung",C1843))),"NA")</f>
        <v>1</v>
      </c>
      <c r="AR1843" t="b">
        <f>IF(OR(Table1[[#This Row],[Rodents]],Table1[[#This Row],[Human]],Table1[[#This Row],[Pig]]),OR(ISNUMBER(FIND("skin",C1843)),ISNUMBER(FIND("dermal",C1843))),"NA")</f>
        <v>0</v>
      </c>
      <c r="AS1843" t="b">
        <f>IF(OR(Table1[[#This Row],[Rodents]],Table1[[#This Row],[Human]],Table1[[#This Row],[Pig]]),OR(ISNUMBER(FIND("liver",C1843)),ISNUMBER(FIND("hepat",C1843))),"NA")</f>
        <v>0</v>
      </c>
      <c r="AT1843" t="b">
        <f>IF(OR(Table1[[#This Row],[Rodents]],Table1[[#This Row],[Human]],Table1[[#This Row],[Pig]]),OR(ISNUMBER(FIND("kidney",C1843)),ISNUMBER(FIND("neph",C1843))),"NA")</f>
        <v>0</v>
      </c>
      <c r="AU1843" t="b">
        <f>IF(OR(Table1[[#This Row],[Rodents]],Table1[[#This Row],[Human]],Table1[[#This Row],[Pig]]),OR(ISNUMBER(FIND("brain",C1843)),ISNUMBER(FIND("neur",C1843)),ISNUMBER(FIND("nerv",C1843))),"NA")</f>
        <v>0</v>
      </c>
      <c r="AV1843" t="b">
        <f>IF(OR(Table1[[#This Row],[Rodents]],Table1[[#This Row],[Human]],Table1[[#This Row],[Pig]]),OR(ISNUMBER(FIND("heart",C1843)),ISNUMBER(FIND("cardi",C1843))),"NA")</f>
        <v>0</v>
      </c>
      <c r="AW1843" t="b">
        <f>IF(OR(Table1[[#This Row],[Rodents]],Table1[[#This Row],[Human]],Table1[[#This Row],[Pig]]),OR(ISNUMBER(FIND("gastro",C1843)),ISNUMBER(FIND("intesti",C1843)),ISNUMBER(FIND("stomach",C1843))),"NA")</f>
        <v>0</v>
      </c>
      <c r="AX1843" t="b">
        <f>IF(OR(Table1[[#This Row],[Rodents]],Table1[[#This Row],[Human]],Table1[[#This Row],[Pig]]),NOT(OR(AQ1843,AR1843,AS1843,AT1843,AU1843,AV1843,AW1843)),"NA")</f>
        <v>0</v>
      </c>
      <c r="AY1843" t="b">
        <f>OR(ISNUMBER(FIND("SWCNT",C1843)),ISNUMBER(FIND("SWNT",C1843)),ISNUMBER(FIND("single-wall",C1843)),ISNUMBER(FIND("single wall",C1843)),ISNUMBER(FIND("Single wall",C1843)),ISNUMBER(FIND("Single-wall",C1843)),ISNUMBER(FIND("SWCNT",B1843)),ISNUMBER(FIND("SWNT",B1843)),ISNUMBER(FIND("single-wall",B1843)),ISNUMBER(FIND("single wall",B1843)),ISNUMBER(FIND("Single-wall",B1843)),ISNUMBER(FIND("Single wall",B1843)))</f>
        <v>0</v>
      </c>
      <c r="AZ1843" t="b">
        <f>OR(ISNUMBER(FIND("MWCNT",C1843)),ISNUMBER(FIND("MWNT",C1843)),ISNUMBER(FIND("multi-wall",C1843)),ISNUMBER(FIND("multi wall",C1843)),ISNUMBER(FIND("multiwall",C1843)),ISNUMBER(FIND("Multi-wall",C1843)),ISNUMBER(FIND("Multi wall",C1843)),ISNUMBER(FIND("Multiwall",C1843)),ISNUMBER(FIND("MWCNT",B1843)),ISNUMBER(FIND("MWNT",B1843)),ISNUMBER(FIND("multi-wall",B1843)),ISNUMBER(FIND("multi wall",B1843)),ISNUMBER(FIND("multiwall",B1843)),ISNUMBER(FIND("Multi-wall",B1843)),ISNUMBER(FIND("Multi wall",B1843)),ISNUMBER(FIND("Multiwall",B1843)),ISNUMBER(FIND("Double-wall",B1843)),ISNUMBER(FIND("Double wall",B1843)),ISNUMBER(FIND("Doublewall",B1843)),ISNUMBER(FIND("double-wall",B1843)),ISNUMBER(FIND("double wall",B1843)),ISNUMBER(FIND("doublewall",B1843)))</f>
        <v>1</v>
      </c>
      <c r="BA1843" t="b">
        <f>AND(Table1[[#This Row],[SWCNT]],Table1[[#This Row],[MWCNT]])</f>
        <v>0</v>
      </c>
      <c r="BB1843" t="b">
        <f>IF(Table1[[#This Row],[SWCNT]]=TRUE,FALSE,IF(Table1[[#This Row],[MWCNT]]=TRUE,FALSE,TRUE))</f>
        <v>0</v>
      </c>
      <c r="BC1843" s="18"/>
    </row>
    <row r="1844" spans="1:55" ht="166.5">
      <c r="A1844" t="s">
        <v>5636</v>
      </c>
      <c r="B1844" s="2" t="s">
        <v>5637</v>
      </c>
      <c r="C1844" s="16" t="s">
        <v>5638</v>
      </c>
      <c r="D1844" s="17" t="s">
        <v>1840</v>
      </c>
      <c r="E1844" s="2">
        <v>2008</v>
      </c>
      <c r="F1844" t="b">
        <f>OR(ISNUMBER(FIND("cytotoxic",C1844)),ISNUMBER(FIND("Cytotoxic",C1844)),ISNUMBER(FIND("cellular toxicity",C1844)),ISNUMBER(FIND("cell death",C1844)),ISNUMBER(FIND("viable",C1844)),ISNUMBER(FIND("phytotoxic",C1844)),ISNUMBER(FIND("acute toxicity",C1844)),ISNUMBER(FIND("MTT",C1844)),ISNUMBER(FIND("survival",C1844)),ISNUMBER(FIND("prolifer",C1844)),ISNUMBER(FIND("apoptosis",C1844)),ISNUMBER(FIND("neurotoxic",C1844)),ISNUMBER(FIND("  lysis ",C1844)),ISNUMBER(FIND("necrosis",C1844)),ISNUMBER(FIND("cellular death",C1844))*3,ISNUMBER(FIND("LDH",C1844)),ISNUMBER(FIND("Acute toxicity",C1844)))</f>
        <v>1</v>
      </c>
      <c r="G1844" t="b">
        <f>OR(ISNUMBER(FIND("genotoxic",C1844)),ISNUMBER(FIND("genotoxicity",C1844)),ISNUMBER(FIND("DNA damage",C1844)),ISNUMBER(FIND("DNA",C1844)),ISNUMBER(FIND("RNA",C1844)),ISNUMBER(FIND("mesothelioma",C1844)),ISNUMBER(FIND("carcino",C1844)),ISNUMBER(FIND("mutagen",C1844)),ISNUMBER(FIND("genetic",C1844)))</f>
        <v>0</v>
      </c>
      <c r="H1844" t="b">
        <f>OR(ISNUMBER(FIND("inflammatory",C1844)),ISNUMBER(FIND("inflamm",C1844)))</f>
        <v>0</v>
      </c>
      <c r="I1844" t="b">
        <f>OR(ISNUMBER(FIND("immune",C1844)),ISNUMBER(FIND("immunological",C1844)),ISNUMBER(FIND("interleuk",C1844)),ISNUMBER(FIND("platelet activation",C1844)),ISNUMBER(FIND("monocyte",C1844)),ISNUMBER(FIND("leukocyte",C1844)),ISNUMBER(FIND("cytokine",C1844)),ISNUMBER(FIND("CD4",C1844)),ISNUMBER(FIND("CD8",C1844)),ISNUMBER(FIND("T-cell",C1844)))</f>
        <v>1</v>
      </c>
      <c r="J1844" t="b">
        <f>OR(ISNUMBER(FIND("reactive oxygen",C1844)),ISNUMBER(FIND("ROS",C1844)),ISNUMBER(FIND("free radical",C1844)),ISNUMBER(FIND("oxidative stress",C1844)),ISNUMBER(FIND("peroxid",C1844)),ISNUMBER(FIND("oxidative",C1844)),ISNUMBER(FIND("antioxid",C1844)))</f>
        <v>0</v>
      </c>
      <c r="K1844" t="b">
        <f>OR(ISNUMBER(FIND("autophag",C1844)))</f>
        <v>0</v>
      </c>
      <c r="L1844" t="b">
        <f>OR(ISNUMBER(FIND("morpholog",C1844)))</f>
        <v>0</v>
      </c>
      <c r="M1844" t="b">
        <f>OR(ISNUMBER(FIND("fibrosis",C1844)),ISNUMBER(FIND("Fibrosis",C1844)),ISNUMBER(FIND("fibrot",C1844)))</f>
        <v>0</v>
      </c>
      <c r="N1844" t="b">
        <f>OR(ISNUMBER(FIND("offspring",C1844)),ISNUMBER(FIND("Parental",C1844)),ISNUMBER(FIND("parental",C1844)),ISNUMBER(FIND("germline",C1844)),ISNUMBER(FIND("reproduc",C1844)),ISNUMBER(FIND("embryo",C1844)))</f>
        <v>0</v>
      </c>
      <c r="O1844" t="b">
        <f>OR(ISNUMBER(FIND("metabol",C1844)),ISNUMBER(FIND("Metabol",C1844)),ISNUMBER(FIND("digest",C1844)),ISNUMBER(FIND("mitochon",C1844)))</f>
        <v>0</v>
      </c>
      <c r="P1844" t="b">
        <f>OR(ISNUMBER(FIND("ecotox",C1844)),ISNUMBER(FIND("Ecotox",B1844)),ISNUMBER(FIND("ecotox",B1844)),ISNUMBER(FIND("Ecotox",C1844)))</f>
        <v>0</v>
      </c>
      <c r="Q1844" t="b">
        <f>OR(ISNUMBER(FIND("Bioaccum",C1844)),ISNUMBER(FIND("bioaccum",C1844)),ISNUMBER(FIND("accum",C1844)))</f>
        <v>0</v>
      </c>
      <c r="R1844" t="b">
        <f>OR(ISNUMBER(FIND("Occupation",C1844)),ISNUMBER(FIND("occupation",C1844)),ISNUMBER(FIND("worker",C1844)),ISNUMBER(FIND("workforce",C1844)))</f>
        <v>0</v>
      </c>
      <c r="S1844" t="b">
        <f>NOT(OR(F1844,G1844,H1844,I1844,J1844,K1844,L1844,M1844,N1844,O1844,P1844,Q1844,R1844))</f>
        <v>0</v>
      </c>
      <c r="U1844" t="b">
        <f>OR(Table1[[#This Row],[Inflammation]],Table1[[#This Row],[Immune]])</f>
        <v>1</v>
      </c>
      <c r="V1844" t="str">
        <f>IF(OR(Table1[[#This Row],[Rodents]],Table1[[#This Row],[Human]],Table1[[#This Row],[Pig]]),OR(ISNUMBER(FIND("intratrach",C1844)),ISNUMBER(FIND("nasal ",C1844)),ISNUMBER(FIND("instill",C1844))),"NA")</f>
        <v>NA</v>
      </c>
      <c r="W1844" t="str">
        <f>IF(OR(Table1[[#This Row],[Rodents]],Table1[[#This Row],[Human]],Table1[[#This Row],[Pig]]),OR(ISNUMBER(FIND("dermal",C1844)),ISNUMBER(FIND("skin ",C1844))),"NA")</f>
        <v>NA</v>
      </c>
      <c r="X1844" t="str">
        <f>IF(OR(Table1[[#This Row],[Rodents]],Table1[[#This Row],[Human]],Table1[[#This Row],[Pig]]),OR(ISNUMBER(FIND("injected",C1844)),ISNUMBER(FIND("periton",C1844)),ISNUMBER(FIND("intrascrot",C1844))),"NA")</f>
        <v>NA</v>
      </c>
      <c r="Y1844" t="str">
        <f>IF(OR(Table1[[#This Row],[Rodents]],Table1[[#This Row],[Human]],Table1[[#This Row],[Pig]]),NOT(OR(Table1[[#This Row],[Inhaled/Intratracheal/intranasal]],Table1[[#This Row],[Dermal]],Table1[[#This Row],[Injected]])),"NA")</f>
        <v>NA</v>
      </c>
      <c r="AA1844" t="b">
        <f>OR(ISNUMBER(FIND("fish ",C1844)),ISNUMBER(FIND("Fish ",C1844)),ISNUMBER(FIND("aquatic",C1844)),ISNUMBER(FIND("daphnids",C1844)),ISNUMBER(FIND("Carcinus maenas",C1844)),ISNUMBER(FIND("Daphnia",C1844)),ISNUMBER(FIND("Ruditapes philippinarum",C1844)),ISNUMBER(FIND("daphnia",C1844)),ISNUMBER(FIND("marine",C1844)),ISNUMBER(FIND("mussel",C1844)),ISNUMBER(FIND("algae",C1844)),ISNUMBER(FIND("Donax faba",C1844)),ISNUMBER(FIND("estuarine",C1844)),ISNUMBER(FIND("snail",C1844)),ISNUMBER(FIND("Prorocentrum donghaiense",C1844)) )</f>
        <v>0</v>
      </c>
      <c r="AB1844" t="b">
        <f>OR(ISNUMBER(FIND(" rat ",C1844)),ISNUMBER(FIND(" rats ",C1844)),ISNUMBER(FIND(" Rats ",C1844)),ISNUMBER(FIND(" Rat ",C1844)),ISNUMBER(FIND(" rat.",C1844)),ISNUMBER(FIND(" rats.",C1844)),ISNUMBER(FIND("mouse",C1844)),ISNUMBER(FIND("mice",C1844)), ISNUMBER(FIND(" Mice",C1844)))</f>
        <v>0</v>
      </c>
      <c r="AC1844" t="b">
        <f>OR(ISNUMBER(FIND(" cell ",C1844)),ISNUMBER(FIND("fibroblast",C1844)),ISNUMBER(FIND("macrophage",C1844)),ISNUMBER(FIND("epithelial",C1844)),ISNUMBER(FIND("endothelial",C1844)),ISNUMBER(FIND("neuron",C1844)),ISNUMBER(FIND(" cells ",C1844)),ISNUMBER(FIND("RBC",C1844)),ISNUMBER(FIND("mitochond",C1844)),ISNUMBER(FIND("adipocyte",C1844)),ISNUMBER(FIND("osteo",C1844)),ISNUMBER(FIND("keratin",C1844)),ISNUMBER(FIND(" cell's ",C1844)),ISNUMBER(FIND("eukary",C1844)),ISNUMBER(FIND("sperm",C1844)))</f>
        <v>0</v>
      </c>
      <c r="AD1844" t="b">
        <f>OR(ISNUMBER(FIND("human",B1844)),ISNUMBER(FIND("workers",B1844)),ISNUMBER(FIND("workforces",B1844)),ISNUMBER(FIND("occupational",B1844)),ISNUMBER(FIND("Case report",B1844)),ISNUMBER(FIND("Workplaces",B1844)),ISNUMBER(FIND("worker",B1844)))</f>
        <v>0</v>
      </c>
      <c r="AE1844" t="b">
        <f>OR(ISNUMBER(FIND(" plant ",C1844)),ISNUMBER(FIND("Plant ",C1844)),ISNUMBER(FIND("tomato",C1844)),ISNUMBER(FIND("plants",C1844)),ISNUMBER(FIND("Plants",C1844)),ISNUMBER(FIND("algae",C1844)),ISNUMBER(FIND("lettuce",C1844)),ISNUMBER(FIND("green gram sprouts ",C1844)),ISNUMBER(FIND("Cucurbita pepo",C1844)),ISNUMBER(FIND("bean ",C1844)),ISNUMBER(FIND("chloroplast",C1844)),ISNUMBER(FIND("chlorophyll",C1844)),ISNUMBER(FIND("seedling",C1844)),ISNUMBER(FIND("canola",C1844)),ISNUMBER(FIND("shoot",C1844)),ISNUMBER(FIND("photosynthes",C1844)),ISNUMBER(FIND(" leaves ",C1844)),,ISNUMBER(FIND("agriculture",C1844)),ISNUMBER(FIND(" crops ",C1844)))</f>
        <v>0</v>
      </c>
      <c r="AF1844" t="b">
        <f>OR(ISNUMBER(FIND("bacteria",C1844)),ISNUMBER(FIND("Bacteria",C1844)),ISNUMBER(FIND("Bacterium",C1844)),ISNUMBER(FIND("bacterium",C1844)),ISNUMBER(FIND(" coli ",C1844)))</f>
        <v>1</v>
      </c>
      <c r="AG1844" t="b">
        <f>OR(ISNUMBER(FIND("fungi",C1844)),ISNUMBER(FIND("Fungi",C1844)),ISNUMBER(FIND("fungus",C1844)),ISNUMBER(FIND("Fungus",C1844)),ISNUMBER(FIND("mushroom",C1844)),ISNUMBER(FIND("Mushroom",C1844)),ISNUMBER(FIND(" mold ",C1844)))</f>
        <v>0</v>
      </c>
      <c r="AH1844" t="b">
        <f>OR(ISNUMBER(FIND("Pig ",C1844)),ISNUMBER(FIND("pig ",C1844)),ISNUMBER(FIND("Pigs ",C1844)),ISNUMBER(FIND("pigs ",C1844)))</f>
        <v>0</v>
      </c>
      <c r="AI1844" t="b">
        <f>OR(ISNUMBER(FIND(" C. elegans",C1844)),ISNUMBER(FIND("Caenorhabditis elegans",C1844)),ISNUMBER(FIND("earthworms",C1844)),ISNUMBER(FIND(" Ficopomatus enigmaticus",C1844)),ISNUMBER(FIND("larva",C1844)),ISNUMBER(FIND("Lumbriculus variegatus",C1844)),ISNUMBER(FIND("nematode",C1844)))</f>
        <v>0</v>
      </c>
      <c r="AJ1844" t="b">
        <f>NOT(OR(AA1844,AB1844,AC1844,AD1844,AE1844,AF1844,AG1844,AH1844,AI1844))</f>
        <v>0</v>
      </c>
      <c r="AL1844" t="b">
        <f>OR(AA1844,AB1844,AD1844,AE1844,AF1844,AG1844,AH1844,AI1844)</f>
        <v>1</v>
      </c>
      <c r="AM1844" t="b">
        <f>IF(Table1[[#This Row],[In vivo?]],IF(Table1[[#This Row],[Cell]],FALSE,TRUE),FALSE)</f>
        <v>1</v>
      </c>
      <c r="AN1844" t="b">
        <f>AND(AC1844,AL1844)</f>
        <v>0</v>
      </c>
      <c r="AO1844" t="b">
        <f>IF(Table1[[#This Row],[Cell]],IF(Table1[[#This Row],[In vivo?]],FALSE,TRUE),FALSE)</f>
        <v>0</v>
      </c>
      <c r="AP1844" t="b">
        <f>NOT(OR(Table1[[#This Row],[In vivo?]],Table1[[#This Row],[Only in Cell]]))</f>
        <v>0</v>
      </c>
      <c r="AQ1844" t="str">
        <f>IF(OR(Table1[[#This Row],[Rodents]],Table1[[#This Row],[Human]],Table1[[#This Row],[Pig]]),OR(ISNUMBER(FIND("pulmonary",C1844)),ISNUMBER(FIND("lung",C1844))),"NA")</f>
        <v>NA</v>
      </c>
      <c r="AR1844" t="str">
        <f>IF(OR(Table1[[#This Row],[Rodents]],Table1[[#This Row],[Human]],Table1[[#This Row],[Pig]]),OR(ISNUMBER(FIND("skin",C1844)),ISNUMBER(FIND("dermal",C1844))),"NA")</f>
        <v>NA</v>
      </c>
      <c r="AS1844" t="str">
        <f>IF(OR(Table1[[#This Row],[Rodents]],Table1[[#This Row],[Human]],Table1[[#This Row],[Pig]]),OR(ISNUMBER(FIND("liver",C1844)),ISNUMBER(FIND("hepat",C1844))),"NA")</f>
        <v>NA</v>
      </c>
      <c r="AT1844" t="str">
        <f>IF(OR(Table1[[#This Row],[Rodents]],Table1[[#This Row],[Human]],Table1[[#This Row],[Pig]]),OR(ISNUMBER(FIND("kidney",C1844)),ISNUMBER(FIND("neph",C1844))),"NA")</f>
        <v>NA</v>
      </c>
      <c r="AU1844" t="str">
        <f>IF(OR(Table1[[#This Row],[Rodents]],Table1[[#This Row],[Human]],Table1[[#This Row],[Pig]]),OR(ISNUMBER(FIND("brain",C1844)),ISNUMBER(FIND("neur",C1844)),ISNUMBER(FIND("nerv",C1844))),"NA")</f>
        <v>NA</v>
      </c>
      <c r="AV1844" t="str">
        <f>IF(OR(Table1[[#This Row],[Rodents]],Table1[[#This Row],[Human]],Table1[[#This Row],[Pig]]),OR(ISNUMBER(FIND("heart",C1844)),ISNUMBER(FIND("cardi",C1844))),"NA")</f>
        <v>NA</v>
      </c>
      <c r="AW1844" t="str">
        <f>IF(OR(Table1[[#This Row],[Rodents]],Table1[[#This Row],[Human]],Table1[[#This Row],[Pig]]),OR(ISNUMBER(FIND("gastro",C1844)),ISNUMBER(FIND("intesti",C1844)),ISNUMBER(FIND("stomach",C1844))),"NA")</f>
        <v>NA</v>
      </c>
      <c r="AX1844" t="str">
        <f>IF(OR(Table1[[#This Row],[Rodents]],Table1[[#This Row],[Human]],Table1[[#This Row],[Pig]]),NOT(OR(AQ1844,AR1844,AS1844,AT1844,AU1844,AV1844,AW1844)),"NA")</f>
        <v>NA</v>
      </c>
      <c r="AY1844" t="b">
        <f>OR(ISNUMBER(FIND("SWCNT",C1844)),ISNUMBER(FIND("SWNT",C1844)),ISNUMBER(FIND("single-wall",C1844)),ISNUMBER(FIND("single wall",C1844)),ISNUMBER(FIND("Single wall",C1844)),ISNUMBER(FIND("Single-wall",C1844)),ISNUMBER(FIND("SWCNT",B1844)),ISNUMBER(FIND("SWNT",B1844)),ISNUMBER(FIND("single-wall",B1844)),ISNUMBER(FIND("single wall",B1844)),ISNUMBER(FIND("Single-wall",B1844)),ISNUMBER(FIND("Single wall",B1844)))</f>
        <v>0</v>
      </c>
      <c r="AZ1844" t="b">
        <f>OR(ISNUMBER(FIND("MWCNT",C1844)),ISNUMBER(FIND("MWNT",C1844)),ISNUMBER(FIND("multi-wall",C1844)),ISNUMBER(FIND("multi wall",C1844)),ISNUMBER(FIND("multiwall",C1844)),ISNUMBER(FIND("Multi-wall",C1844)),ISNUMBER(FIND("Multi wall",C1844)),ISNUMBER(FIND("Multiwall",C1844)),ISNUMBER(FIND("MWCNT",B1844)),ISNUMBER(FIND("MWNT",B1844)),ISNUMBER(FIND("multi-wall",B1844)),ISNUMBER(FIND("multi wall",B1844)),ISNUMBER(FIND("multiwall",B1844)),ISNUMBER(FIND("Multi-wall",B1844)),ISNUMBER(FIND("Multi wall",B1844)),ISNUMBER(FIND("Multiwall",B1844)),ISNUMBER(FIND("Double-wall",B1844)),ISNUMBER(FIND("Double wall",B1844)),ISNUMBER(FIND("Doublewall",B1844)),ISNUMBER(FIND("double-wall",B1844)),ISNUMBER(FIND("double wall",B1844)),ISNUMBER(FIND("doublewall",B1844)))</f>
        <v>1</v>
      </c>
      <c r="BA1844" t="b">
        <f>AND(Table1[[#This Row],[SWCNT]],Table1[[#This Row],[MWCNT]])</f>
        <v>0</v>
      </c>
      <c r="BB1844" t="b">
        <f>IF(Table1[[#This Row],[SWCNT]]=TRUE,FALSE,IF(Table1[[#This Row],[MWCNT]]=TRUE,FALSE,TRUE))</f>
        <v>0</v>
      </c>
      <c r="BC1844" s="18"/>
    </row>
    <row r="1845" spans="1:55" ht="296">
      <c r="A1845" t="s">
        <v>5645</v>
      </c>
      <c r="B1845" s="2" t="s">
        <v>5649</v>
      </c>
      <c r="C1845" s="16" t="s">
        <v>5653</v>
      </c>
      <c r="D1845" s="17" t="s">
        <v>5192</v>
      </c>
      <c r="E1845" s="2">
        <v>2008</v>
      </c>
      <c r="F1845" t="b">
        <f>OR(ISNUMBER(FIND("cytotoxic",C1845)),ISNUMBER(FIND("Cytotoxic",C1845)),ISNUMBER(FIND("cellular toxicity",C1845)),ISNUMBER(FIND("cell death",C1845)),ISNUMBER(FIND("viable",C1845)),ISNUMBER(FIND("phytotoxic",C1845)),ISNUMBER(FIND("acute toxicity",C1845)),ISNUMBER(FIND("MTT",C1845)),ISNUMBER(FIND("survival",C1845)),ISNUMBER(FIND("prolifer",C1845)),ISNUMBER(FIND("apoptosis",C1845)),ISNUMBER(FIND("neurotoxic",C1845)),ISNUMBER(FIND("  lysis ",C1845)),ISNUMBER(FIND("necrosis",C1845)),ISNUMBER(FIND("cellular death",C1845))*3,ISNUMBER(FIND("LDH",C1845)),ISNUMBER(FIND("Acute toxicity",C1845)))</f>
        <v>1</v>
      </c>
      <c r="G1845" t="b">
        <f>OR(ISNUMBER(FIND("genotoxic",C1845)),ISNUMBER(FIND("genotoxicity",C1845)),ISNUMBER(FIND("DNA damage",C1845)),ISNUMBER(FIND("DNA",C1845)),ISNUMBER(FIND("RNA",C1845)),ISNUMBER(FIND("mesothelioma",C1845)),ISNUMBER(FIND("carcino",C1845)),ISNUMBER(FIND("mutagen",C1845)),ISNUMBER(FIND("genetic",C1845)))</f>
        <v>1</v>
      </c>
      <c r="H1845" t="b">
        <f>OR(ISNUMBER(FIND("inflammatory",C1845)),ISNUMBER(FIND("inflamm",C1845)))</f>
        <v>0</v>
      </c>
      <c r="I1845" t="b">
        <f>OR(ISNUMBER(FIND("immune",C1845)),ISNUMBER(FIND("immunological",C1845)),ISNUMBER(FIND("interleuk",C1845)),ISNUMBER(FIND("platelet activation",C1845)),ISNUMBER(FIND("monocyte",C1845)),ISNUMBER(FIND("leukocyte",C1845)),ISNUMBER(FIND("cytokine",C1845)),ISNUMBER(FIND("CD4",C1845)),ISNUMBER(FIND("CD8",C1845)),ISNUMBER(FIND("T-cell",C1845)))</f>
        <v>0</v>
      </c>
      <c r="J1845" t="b">
        <f>OR(ISNUMBER(FIND("reactive oxygen",C1845)),ISNUMBER(FIND("ROS",C1845)),ISNUMBER(FIND("free radical",C1845)),ISNUMBER(FIND("oxidative stress",C1845)),ISNUMBER(FIND("peroxid",C1845)),ISNUMBER(FIND("oxidative",C1845)),ISNUMBER(FIND("antioxid",C1845)))</f>
        <v>1</v>
      </c>
      <c r="K1845" t="b">
        <f>OR(ISNUMBER(FIND("autophag",C1845)))</f>
        <v>0</v>
      </c>
      <c r="L1845" t="b">
        <f>OR(ISNUMBER(FIND("morpholog",C1845)))</f>
        <v>0</v>
      </c>
      <c r="M1845" t="b">
        <f>OR(ISNUMBER(FIND("fibrosis",C1845)),ISNUMBER(FIND("Fibrosis",C1845)),ISNUMBER(FIND("fibrot",C1845)))</f>
        <v>0</v>
      </c>
      <c r="N1845" t="b">
        <f>OR(ISNUMBER(FIND("offspring",C1845)),ISNUMBER(FIND("Parental",C1845)),ISNUMBER(FIND("parental",C1845)),ISNUMBER(FIND("germline",C1845)),ISNUMBER(FIND("reproduc",C1845)),ISNUMBER(FIND("embryo",C1845)))</f>
        <v>0</v>
      </c>
      <c r="O1845" t="b">
        <f>OR(ISNUMBER(FIND("metabol",C1845)),ISNUMBER(FIND("Metabol",C1845)),ISNUMBER(FIND("digest",C1845)),ISNUMBER(FIND("mitochon",C1845)))</f>
        <v>0</v>
      </c>
      <c r="P1845" t="b">
        <f>OR(ISNUMBER(FIND("ecotox",C1845)),ISNUMBER(FIND("Ecotox",B1845)),ISNUMBER(FIND("ecotox",B1845)),ISNUMBER(FIND("Ecotox",C1845)))</f>
        <v>0</v>
      </c>
      <c r="Q1845" t="b">
        <f>OR(ISNUMBER(FIND("Bioaccum",C1845)),ISNUMBER(FIND("bioaccum",C1845)),ISNUMBER(FIND("accum",C1845)))</f>
        <v>0</v>
      </c>
      <c r="R1845" t="b">
        <f>OR(ISNUMBER(FIND("Occupation",C1845)),ISNUMBER(FIND("occupation",C1845)),ISNUMBER(FIND("worker",C1845)),ISNUMBER(FIND("workforce",C1845)))</f>
        <v>0</v>
      </c>
      <c r="S1845" t="b">
        <f>NOT(OR(F1845,G1845,H1845,I1845,J1845,K1845,L1845,M1845,N1845,O1845,P1845,Q1845,R1845))</f>
        <v>0</v>
      </c>
      <c r="U1845" t="b">
        <f>OR(Table1[[#This Row],[Inflammation]],Table1[[#This Row],[Immune]])</f>
        <v>0</v>
      </c>
      <c r="V1845" t="str">
        <f>IF(OR(Table1[[#This Row],[Rodents]],Table1[[#This Row],[Human]],Table1[[#This Row],[Pig]]),OR(ISNUMBER(FIND("intratrach",C1845)),ISNUMBER(FIND("nasal ",C1845)),ISNUMBER(FIND("instill",C1845))),"NA")</f>
        <v>NA</v>
      </c>
      <c r="W1845" t="str">
        <f>IF(OR(Table1[[#This Row],[Rodents]],Table1[[#This Row],[Human]],Table1[[#This Row],[Pig]]),OR(ISNUMBER(FIND("dermal",C1845)),ISNUMBER(FIND("skin ",C1845))),"NA")</f>
        <v>NA</v>
      </c>
      <c r="X1845" t="str">
        <f>IF(OR(Table1[[#This Row],[Rodents]],Table1[[#This Row],[Human]],Table1[[#This Row],[Pig]]),OR(ISNUMBER(FIND("injected",C1845)),ISNUMBER(FIND("periton",C1845)),ISNUMBER(FIND("intrascrot",C1845))),"NA")</f>
        <v>NA</v>
      </c>
      <c r="Y1845" t="str">
        <f>IF(OR(Table1[[#This Row],[Rodents]],Table1[[#This Row],[Human]],Table1[[#This Row],[Pig]]),NOT(OR(Table1[[#This Row],[Inhaled/Intratracheal/intranasal]],Table1[[#This Row],[Dermal]],Table1[[#This Row],[Injected]])),"NA")</f>
        <v>NA</v>
      </c>
      <c r="AA1845" t="b">
        <f>OR(ISNUMBER(FIND("fish ",C1845)),ISNUMBER(FIND("Fish ",C1845)),ISNUMBER(FIND("aquatic",C1845)),ISNUMBER(FIND("daphnids",C1845)),ISNUMBER(FIND("Carcinus maenas",C1845)),ISNUMBER(FIND("Daphnia",C1845)),ISNUMBER(FIND("Ruditapes philippinarum",C1845)),ISNUMBER(FIND("daphnia",C1845)),ISNUMBER(FIND("marine",C1845)),ISNUMBER(FIND("mussel",C1845)),ISNUMBER(FIND("algae",C1845)),ISNUMBER(FIND("Donax faba",C1845)),ISNUMBER(FIND("estuarine",C1845)),ISNUMBER(FIND("snail",C1845)),ISNUMBER(FIND("Prorocentrum donghaiense",C1845)) )</f>
        <v>0</v>
      </c>
      <c r="AB1845" t="b">
        <f>OR(ISNUMBER(FIND(" rat ",C1845)),ISNUMBER(FIND(" rats ",C1845)),ISNUMBER(FIND(" Rats ",C1845)),ISNUMBER(FIND(" Rat ",C1845)),ISNUMBER(FIND(" rat.",C1845)),ISNUMBER(FIND(" rats.",C1845)),ISNUMBER(FIND("mouse",C1845)),ISNUMBER(FIND("mice",C1845)), ISNUMBER(FIND(" Mice",C1845)))</f>
        <v>0</v>
      </c>
      <c r="AC1845" t="b">
        <f>OR(ISNUMBER(FIND(" cell ",C1845)),ISNUMBER(FIND("fibroblast",C1845)),ISNUMBER(FIND("macrophage",C1845)),ISNUMBER(FIND("epithelial",C1845)),ISNUMBER(FIND("endothelial",C1845)),ISNUMBER(FIND("neuron",C1845)),ISNUMBER(FIND(" cells ",C1845)),ISNUMBER(FIND("RBC",C1845)),ISNUMBER(FIND("mitochond",C1845)),ISNUMBER(FIND("adipocyte",C1845)),ISNUMBER(FIND("osteo",C1845)),ISNUMBER(FIND("keratin",C1845)),ISNUMBER(FIND(" cell's ",C1845)),ISNUMBER(FIND("eukary",C1845)),ISNUMBER(FIND("sperm",C1845)))</f>
        <v>1</v>
      </c>
      <c r="AD1845" t="b">
        <v>0</v>
      </c>
      <c r="AE1845" t="b">
        <f>OR(ISNUMBER(FIND(" plant ",C1845)),ISNUMBER(FIND("Plant ",C1845)),ISNUMBER(FIND("tomato",C1845)),ISNUMBER(FIND("plants",C1845)),ISNUMBER(FIND("Plants",C1845)),ISNUMBER(FIND("algae",C1845)),ISNUMBER(FIND("lettuce",C1845)),ISNUMBER(FIND("green gram sprouts ",C1845)),ISNUMBER(FIND("Cucurbita pepo",C1845)),ISNUMBER(FIND("bean ",C1845)),ISNUMBER(FIND("chloroplast",C1845)),ISNUMBER(FIND("chlorophyll",C1845)),ISNUMBER(FIND("seedling",C1845)),ISNUMBER(FIND("canola",C1845)),ISNUMBER(FIND("shoot",C1845)),ISNUMBER(FIND("photosynthes",C1845)),ISNUMBER(FIND(" leaves ",C1845)),,ISNUMBER(FIND("agriculture",C1845)),ISNUMBER(FIND(" crops ",C1845)))</f>
        <v>0</v>
      </c>
      <c r="AF1845" t="b">
        <f>OR(ISNUMBER(FIND("bacteria",C1845)),ISNUMBER(FIND("Bacteria",C1845)),ISNUMBER(FIND("Bacterium",C1845)),ISNUMBER(FIND("bacterium",C1845)),ISNUMBER(FIND(" coli ",C1845)))</f>
        <v>0</v>
      </c>
      <c r="AG1845" t="b">
        <f>OR(ISNUMBER(FIND("fungi",C1845)),ISNUMBER(FIND("Fungi",C1845)),ISNUMBER(FIND("fungus",C1845)),ISNUMBER(FIND("Fungus",C1845)),ISNUMBER(FIND("mushroom",C1845)),ISNUMBER(FIND("Mushroom",C1845)),ISNUMBER(FIND(" mold ",C1845)))</f>
        <v>0</v>
      </c>
      <c r="AH1845" t="b">
        <f>OR(ISNUMBER(FIND("Pig ",C1845)),ISNUMBER(FIND("pig ",C1845)),ISNUMBER(FIND("Pigs ",C1845)),ISNUMBER(FIND("pigs ",C1845)))</f>
        <v>0</v>
      </c>
      <c r="AI1845" t="b">
        <f>OR(ISNUMBER(FIND(" C. elegans",C1845)),ISNUMBER(FIND("Caenorhabditis elegans",C1845)),ISNUMBER(FIND("earthworms",C1845)),ISNUMBER(FIND(" Ficopomatus enigmaticus",C1845)),ISNUMBER(FIND("larva",C1845)),ISNUMBER(FIND("Lumbriculus variegatus",C1845)),ISNUMBER(FIND("nematode",C1845)))</f>
        <v>0</v>
      </c>
      <c r="AJ1845" t="b">
        <f>NOT(OR(AA1845,AB1845,AC1845,AD1845,AE1845,AF1845,AG1845,AH1845,AI1845))</f>
        <v>0</v>
      </c>
      <c r="AL1845" t="b">
        <f>OR(AA1845,AB1845,AD1845,AE1845,AF1845,AG1845,AH1845,AI1845)</f>
        <v>0</v>
      </c>
      <c r="AM1845" t="b">
        <f>IF(Table1[[#This Row],[In vivo?]],IF(Table1[[#This Row],[Cell]],FALSE,TRUE),FALSE)</f>
        <v>0</v>
      </c>
      <c r="AN1845" t="b">
        <f>AND(AC1845,AL1845)</f>
        <v>0</v>
      </c>
      <c r="AO1845" t="b">
        <f>IF(Table1[[#This Row],[Cell]],IF(Table1[[#This Row],[In vivo?]],FALSE,TRUE),FALSE)</f>
        <v>1</v>
      </c>
      <c r="AP1845" t="b">
        <f>NOT(OR(Table1[[#This Row],[In vivo?]],Table1[[#This Row],[Only in Cell]]))</f>
        <v>0</v>
      </c>
      <c r="AQ1845" t="str">
        <f>IF(OR(Table1[[#This Row],[Rodents]],Table1[[#This Row],[Human]],Table1[[#This Row],[Pig]]),OR(ISNUMBER(FIND("pulmonary",C1845)),ISNUMBER(FIND("lung",C1845))),"NA")</f>
        <v>NA</v>
      </c>
      <c r="AR1845" t="str">
        <f>IF(OR(Table1[[#This Row],[Rodents]],Table1[[#This Row],[Human]],Table1[[#This Row],[Pig]]),OR(ISNUMBER(FIND("skin",C1845)),ISNUMBER(FIND("dermal",C1845))),"NA")</f>
        <v>NA</v>
      </c>
      <c r="AS1845" t="str">
        <f>IF(OR(Table1[[#This Row],[Rodents]],Table1[[#This Row],[Human]],Table1[[#This Row],[Pig]]),OR(ISNUMBER(FIND("liver",C1845)),ISNUMBER(FIND("hepat",C1845))),"NA")</f>
        <v>NA</v>
      </c>
      <c r="AT1845" t="str">
        <f>IF(OR(Table1[[#This Row],[Rodents]],Table1[[#This Row],[Human]],Table1[[#This Row],[Pig]]),OR(ISNUMBER(FIND("kidney",C1845)),ISNUMBER(FIND("neph",C1845))),"NA")</f>
        <v>NA</v>
      </c>
      <c r="AU1845" t="str">
        <f>IF(OR(Table1[[#This Row],[Rodents]],Table1[[#This Row],[Human]],Table1[[#This Row],[Pig]]),OR(ISNUMBER(FIND("brain",C1845)),ISNUMBER(FIND("neur",C1845)),ISNUMBER(FIND("nerv",C1845))),"NA")</f>
        <v>NA</v>
      </c>
      <c r="AV1845" t="str">
        <f>IF(OR(Table1[[#This Row],[Rodents]],Table1[[#This Row],[Human]],Table1[[#This Row],[Pig]]),OR(ISNUMBER(FIND("heart",C1845)),ISNUMBER(FIND("cardi",C1845))),"NA")</f>
        <v>NA</v>
      </c>
      <c r="AW1845" t="str">
        <f>IF(OR(Table1[[#This Row],[Rodents]],Table1[[#This Row],[Human]],Table1[[#This Row],[Pig]]),OR(ISNUMBER(FIND("gastro",C1845)),ISNUMBER(FIND("intesti",C1845)),ISNUMBER(FIND("stomach",C1845))),"NA")</f>
        <v>NA</v>
      </c>
      <c r="AX1845" t="str">
        <f>IF(OR(Table1[[#This Row],[Rodents]],Table1[[#This Row],[Human]],Table1[[#This Row],[Pig]]),NOT(OR(AQ1845,AR1845,AS1845,AT1845,AU1845,AV1845,AW1845)),"NA")</f>
        <v>NA</v>
      </c>
      <c r="AY1845" t="b">
        <f>OR(ISNUMBER(FIND("SWCNT",C1845)),ISNUMBER(FIND("SWNT",C1845)),ISNUMBER(FIND("single-wall",C1845)),ISNUMBER(FIND("single wall",C1845)),ISNUMBER(FIND("Single wall",C1845)),ISNUMBER(FIND("Single-wall",C1845)),ISNUMBER(FIND("SWCNT",B1845)),ISNUMBER(FIND("SWNT",B1845)),ISNUMBER(FIND("single-wall",B1845)),ISNUMBER(FIND("single wall",B1845)),ISNUMBER(FIND("Single-wall",B1845)),ISNUMBER(FIND("Single wall",B1845)))</f>
        <v>1</v>
      </c>
      <c r="AZ1845" t="b">
        <f>OR(ISNUMBER(FIND("MWCNT",C1845)),ISNUMBER(FIND("MWNT",C1845)),ISNUMBER(FIND("multi-wall",C1845)),ISNUMBER(FIND("multi wall",C1845)),ISNUMBER(FIND("multiwall",C1845)),ISNUMBER(FIND("Multi-wall",C1845)),ISNUMBER(FIND("Multi wall",C1845)),ISNUMBER(FIND("Multiwall",C1845)),ISNUMBER(FIND("MWCNT",B1845)),ISNUMBER(FIND("MWNT",B1845)),ISNUMBER(FIND("multi-wall",B1845)),ISNUMBER(FIND("multi wall",B1845)),ISNUMBER(FIND("multiwall",B1845)),ISNUMBER(FIND("Multi-wall",B1845)),ISNUMBER(FIND("Multi wall",B1845)),ISNUMBER(FIND("Multiwall",B1845)),ISNUMBER(FIND("Double-wall",B1845)),ISNUMBER(FIND("Double wall",B1845)),ISNUMBER(FIND("Doublewall",B1845)),ISNUMBER(FIND("double-wall",B1845)),ISNUMBER(FIND("double wall",B1845)),ISNUMBER(FIND("doublewall",B1845)))</f>
        <v>0</v>
      </c>
      <c r="BA1845" t="b">
        <f>AND(Table1[[#This Row],[SWCNT]],Table1[[#This Row],[MWCNT]])</f>
        <v>0</v>
      </c>
      <c r="BB1845" t="b">
        <f>IF(Table1[[#This Row],[SWCNT]]=TRUE,FALSE,IF(Table1[[#This Row],[MWCNT]]=TRUE,FALSE,TRUE))</f>
        <v>0</v>
      </c>
      <c r="BC1845" s="18"/>
    </row>
    <row r="1846" spans="1:55" ht="296">
      <c r="A1846" t="s">
        <v>5648</v>
      </c>
      <c r="B1846" s="2" t="s">
        <v>5652</v>
      </c>
      <c r="C1846" s="16" t="s">
        <v>5656</v>
      </c>
      <c r="D1846" s="17" t="s">
        <v>1278</v>
      </c>
      <c r="E1846" s="2">
        <v>2008</v>
      </c>
      <c r="F1846" t="b">
        <f>OR(ISNUMBER(FIND("cytotoxic",C1846)),ISNUMBER(FIND("Cytotoxic",C1846)),ISNUMBER(FIND("cellular toxicity",C1846)),ISNUMBER(FIND("cell death",C1846)),ISNUMBER(FIND("viable",C1846)),ISNUMBER(FIND("phytotoxic",C1846)),ISNUMBER(FIND("acute toxicity",C1846)),ISNUMBER(FIND("MTT",C1846)),ISNUMBER(FIND("survival",C1846)),ISNUMBER(FIND("prolifer",C1846)),ISNUMBER(FIND("apoptosis",C1846)),ISNUMBER(FIND("neurotoxic",C1846)),ISNUMBER(FIND("  lysis ",C1846)),ISNUMBER(FIND("necrosis",C1846)),ISNUMBER(FIND("cellular death",C1846))*3,ISNUMBER(FIND("LDH",C1846)),ISNUMBER(FIND("Acute toxicity",C1846)))</f>
        <v>1</v>
      </c>
      <c r="G1846" t="b">
        <f>OR(ISNUMBER(FIND("genotoxic",C1846)),ISNUMBER(FIND("genotoxicity",C1846)),ISNUMBER(FIND("DNA damage",C1846)),ISNUMBER(FIND("DNA",C1846)),ISNUMBER(FIND("RNA",C1846)),ISNUMBER(FIND("mesothelioma",C1846)),ISNUMBER(FIND("carcino",C1846)),ISNUMBER(FIND("mutagen",C1846)),ISNUMBER(FIND("genetic",C1846)))</f>
        <v>1</v>
      </c>
      <c r="H1846" t="b">
        <f>OR(ISNUMBER(FIND("inflammatory",C1846)),ISNUMBER(FIND("inflamm",C1846)))</f>
        <v>0</v>
      </c>
      <c r="I1846" t="b">
        <f>OR(ISNUMBER(FIND("immune",C1846)),ISNUMBER(FIND("immunological",C1846)),ISNUMBER(FIND("interleuk",C1846)),ISNUMBER(FIND("platelet activation",C1846)),ISNUMBER(FIND("monocyte",C1846)),ISNUMBER(FIND("leukocyte",C1846)),ISNUMBER(FIND("cytokine",C1846)),ISNUMBER(FIND("CD4",C1846)),ISNUMBER(FIND("CD8",C1846)),ISNUMBER(FIND("T-cell",C1846)))</f>
        <v>0</v>
      </c>
      <c r="J1846" t="b">
        <f>OR(ISNUMBER(FIND("reactive oxygen",C1846)),ISNUMBER(FIND("ROS",C1846)),ISNUMBER(FIND("free radical",C1846)),ISNUMBER(FIND("oxidative stress",C1846)),ISNUMBER(FIND("peroxid",C1846)),ISNUMBER(FIND("oxidative",C1846)),ISNUMBER(FIND("antioxid",C1846)))</f>
        <v>1</v>
      </c>
      <c r="K1846" t="b">
        <f>OR(ISNUMBER(FIND("autophag",C1846)))</f>
        <v>0</v>
      </c>
      <c r="L1846" t="b">
        <f>OR(ISNUMBER(FIND("morpholog",C1846)))</f>
        <v>0</v>
      </c>
      <c r="M1846" t="b">
        <f>OR(ISNUMBER(FIND("fibrosis",C1846)),ISNUMBER(FIND("Fibrosis",C1846)),ISNUMBER(FIND("fibrot",C1846)))</f>
        <v>0</v>
      </c>
      <c r="N1846" t="b">
        <f>OR(ISNUMBER(FIND("offspring",C1846)),ISNUMBER(FIND("Parental",C1846)),ISNUMBER(FIND("parental",C1846)),ISNUMBER(FIND("germline",C1846)),ISNUMBER(FIND("reproduc",C1846)),ISNUMBER(FIND("embryo",C1846)))</f>
        <v>0</v>
      </c>
      <c r="O1846" t="b">
        <f>OR(ISNUMBER(FIND("metabol",C1846)),ISNUMBER(FIND("Metabol",C1846)),ISNUMBER(FIND("digest",C1846)),ISNUMBER(FIND("mitochon",C1846)))</f>
        <v>0</v>
      </c>
      <c r="P1846" t="b">
        <f>OR(ISNUMBER(FIND("ecotox",C1846)),ISNUMBER(FIND("Ecotox",B1846)),ISNUMBER(FIND("ecotox",B1846)),ISNUMBER(FIND("Ecotox",C1846)))</f>
        <v>0</v>
      </c>
      <c r="Q1846" t="b">
        <f>OR(ISNUMBER(FIND("Bioaccum",C1846)),ISNUMBER(FIND("bioaccum",C1846)),ISNUMBER(FIND("accum",C1846)))</f>
        <v>0</v>
      </c>
      <c r="R1846" t="b">
        <f>OR(ISNUMBER(FIND("Occupation",C1846)),ISNUMBER(FIND("occupation",C1846)),ISNUMBER(FIND("worker",C1846)),ISNUMBER(FIND("workforce",C1846)))</f>
        <v>1</v>
      </c>
      <c r="S1846" t="b">
        <f>NOT(OR(F1846,G1846,H1846,I1846,J1846,K1846,L1846,M1846,N1846,O1846,P1846,Q1846,R1846))</f>
        <v>0</v>
      </c>
      <c r="U1846" t="b">
        <f>OR(Table1[[#This Row],[Inflammation]],Table1[[#This Row],[Immune]])</f>
        <v>0</v>
      </c>
      <c r="V1846" t="str">
        <f>IF(OR(Table1[[#This Row],[Rodents]],Table1[[#This Row],[Human]],Table1[[#This Row],[Pig]]),OR(ISNUMBER(FIND("intratrach",C1846)),ISNUMBER(FIND("nasal ",C1846)),ISNUMBER(FIND("instill",C1846))),"NA")</f>
        <v>NA</v>
      </c>
      <c r="W1846" t="str">
        <f>IF(OR(Table1[[#This Row],[Rodents]],Table1[[#This Row],[Human]],Table1[[#This Row],[Pig]]),OR(ISNUMBER(FIND("dermal",C1846)),ISNUMBER(FIND("skin ",C1846))),"NA")</f>
        <v>NA</v>
      </c>
      <c r="X1846" t="str">
        <f>IF(OR(Table1[[#This Row],[Rodents]],Table1[[#This Row],[Human]],Table1[[#This Row],[Pig]]),OR(ISNUMBER(FIND("injected",C1846)),ISNUMBER(FIND("periton",C1846)),ISNUMBER(FIND("intrascrot",C1846))),"NA")</f>
        <v>NA</v>
      </c>
      <c r="Y1846" t="str">
        <f>IF(OR(Table1[[#This Row],[Rodents]],Table1[[#This Row],[Human]],Table1[[#This Row],[Pig]]),NOT(OR(Table1[[#This Row],[Inhaled/Intratracheal/intranasal]],Table1[[#This Row],[Dermal]],Table1[[#This Row],[Injected]])),"NA")</f>
        <v>NA</v>
      </c>
      <c r="AA1846" t="b">
        <f>OR(ISNUMBER(FIND("fish ",C1846)),ISNUMBER(FIND("Fish ",C1846)),ISNUMBER(FIND("aquatic",C1846)),ISNUMBER(FIND("daphnids",C1846)),ISNUMBER(FIND("Carcinus maenas",C1846)),ISNUMBER(FIND("Daphnia",C1846)),ISNUMBER(FIND("Ruditapes philippinarum",C1846)),ISNUMBER(FIND("daphnia",C1846)),ISNUMBER(FIND("marine",C1846)),ISNUMBER(FIND("mussel",C1846)),ISNUMBER(FIND("algae",C1846)),ISNUMBER(FIND("Donax faba",C1846)),ISNUMBER(FIND("estuarine",C1846)),ISNUMBER(FIND("snail",C1846)),ISNUMBER(FIND("Prorocentrum donghaiense",C1846)) )</f>
        <v>0</v>
      </c>
      <c r="AB1846" t="b">
        <f>OR(ISNUMBER(FIND(" rat ",C1846)),ISNUMBER(FIND(" rats ",C1846)),ISNUMBER(FIND(" Rats ",C1846)),ISNUMBER(FIND(" Rat ",C1846)),ISNUMBER(FIND(" rat.",C1846)),ISNUMBER(FIND(" rats.",C1846)),ISNUMBER(FIND("mouse",C1846)),ISNUMBER(FIND("mice",C1846)), ISNUMBER(FIND(" Mice",C1846)))</f>
        <v>0</v>
      </c>
      <c r="AC1846" t="b">
        <f>OR(ISNUMBER(FIND(" cell ",C1846)),ISNUMBER(FIND("fibroblast",C1846)),ISNUMBER(FIND("macrophage",C1846)),ISNUMBER(FIND("epithelial",C1846)),ISNUMBER(FIND("endothelial",C1846)),ISNUMBER(FIND("neuron",C1846)),ISNUMBER(FIND(" cells ",C1846)),ISNUMBER(FIND("RBC",C1846)),ISNUMBER(FIND("mitochond",C1846)),ISNUMBER(FIND("adipocyte",C1846)),ISNUMBER(FIND("osteo",C1846)),ISNUMBER(FIND("keratin",C1846)),ISNUMBER(FIND(" cell's ",C1846)),ISNUMBER(FIND("eukary",C1846)),ISNUMBER(FIND("sperm",C1846)))</f>
        <v>1</v>
      </c>
      <c r="AD1846" t="b">
        <f>OR(ISNUMBER(FIND("human",B1846)),ISNUMBER(FIND("workers",B1846)),ISNUMBER(FIND("workforces",B1846)),ISNUMBER(FIND("occupational",B1846)),ISNUMBER(FIND("Case report",B1846)),ISNUMBER(FIND("Workplaces",B1846)),ISNUMBER(FIND("worker",B1846)))</f>
        <v>0</v>
      </c>
      <c r="AE1846" t="b">
        <f>OR(ISNUMBER(FIND(" plant ",C1846)),ISNUMBER(FIND("Plant ",C1846)),ISNUMBER(FIND("tomato",C1846)),ISNUMBER(FIND("plants",C1846)),ISNUMBER(FIND("Plants",C1846)),ISNUMBER(FIND("algae",C1846)),ISNUMBER(FIND("lettuce",C1846)),ISNUMBER(FIND("green gram sprouts ",C1846)),ISNUMBER(FIND("Cucurbita pepo",C1846)),ISNUMBER(FIND("bean ",C1846)),ISNUMBER(FIND("chloroplast",C1846)),ISNUMBER(FIND("chlorophyll",C1846)),ISNUMBER(FIND("seedling",C1846)),ISNUMBER(FIND("canola",C1846)),ISNUMBER(FIND("shoot",C1846)),ISNUMBER(FIND("photosynthes",C1846)),ISNUMBER(FIND(" leaves ",C1846)),,ISNUMBER(FIND("agriculture",C1846)),ISNUMBER(FIND(" crops ",C1846)))</f>
        <v>0</v>
      </c>
      <c r="AF1846" t="b">
        <f>OR(ISNUMBER(FIND("bacteria",C1846)),ISNUMBER(FIND("Bacteria",C1846)),ISNUMBER(FIND("Bacterium",C1846)),ISNUMBER(FIND("bacterium",C1846)),ISNUMBER(FIND(" coli ",C1846)))</f>
        <v>0</v>
      </c>
      <c r="AG1846" t="b">
        <f>OR(ISNUMBER(FIND("fungi",C1846)),ISNUMBER(FIND("Fungi",C1846)),ISNUMBER(FIND("fungus",C1846)),ISNUMBER(FIND("Fungus",C1846)),ISNUMBER(FIND("mushroom",C1846)),ISNUMBER(FIND("Mushroom",C1846)),ISNUMBER(FIND(" mold ",C1846)))</f>
        <v>0</v>
      </c>
      <c r="AH1846" t="b">
        <f>OR(ISNUMBER(FIND("Pig ",C1846)),ISNUMBER(FIND("pig ",C1846)),ISNUMBER(FIND("Pigs ",C1846)),ISNUMBER(FIND("pigs ",C1846)))</f>
        <v>0</v>
      </c>
      <c r="AI1846" t="b">
        <f>OR(ISNUMBER(FIND(" C. elegans",C1846)),ISNUMBER(FIND("Caenorhabditis elegans",C1846)),ISNUMBER(FIND("earthworms",C1846)),ISNUMBER(FIND(" Ficopomatus enigmaticus",C1846)),ISNUMBER(FIND("larva",C1846)),ISNUMBER(FIND("Lumbriculus variegatus",C1846)),ISNUMBER(FIND("nematode",C1846)))</f>
        <v>0</v>
      </c>
      <c r="AJ1846" t="b">
        <f>NOT(OR(AA1846,AB1846,AC1846,AD1846,AE1846,AF1846,AG1846,AH1846,AI1846))</f>
        <v>0</v>
      </c>
      <c r="AL1846" t="b">
        <f>OR(AA1846,AB1846,AD1846,AE1846,AF1846,AG1846,AH1846,AI1846)</f>
        <v>0</v>
      </c>
      <c r="AM1846" t="b">
        <f>IF(Table1[[#This Row],[In vivo?]],IF(Table1[[#This Row],[Cell]],FALSE,TRUE),FALSE)</f>
        <v>0</v>
      </c>
      <c r="AN1846" t="b">
        <f>AND(AC1846,AL1846)</f>
        <v>0</v>
      </c>
      <c r="AO1846" t="b">
        <f>IF(Table1[[#This Row],[Cell]],IF(Table1[[#This Row],[In vivo?]],FALSE,TRUE),FALSE)</f>
        <v>1</v>
      </c>
      <c r="AP1846" t="b">
        <f>NOT(OR(Table1[[#This Row],[In vivo?]],Table1[[#This Row],[Only in Cell]]))</f>
        <v>0</v>
      </c>
      <c r="AQ1846" t="str">
        <f>IF(OR(Table1[[#This Row],[Rodents]],Table1[[#This Row],[Human]],Table1[[#This Row],[Pig]]),OR(ISNUMBER(FIND("pulmonary",C1846)),ISNUMBER(FIND("lung",C1846))),"NA")</f>
        <v>NA</v>
      </c>
      <c r="AR1846" t="str">
        <f>IF(OR(Table1[[#This Row],[Rodents]],Table1[[#This Row],[Human]],Table1[[#This Row],[Pig]]),OR(ISNUMBER(FIND("skin",C1846)),ISNUMBER(FIND("dermal",C1846))),"NA")</f>
        <v>NA</v>
      </c>
      <c r="AS1846" t="str">
        <f>IF(OR(Table1[[#This Row],[Rodents]],Table1[[#This Row],[Human]],Table1[[#This Row],[Pig]]),OR(ISNUMBER(FIND("liver",C1846)),ISNUMBER(FIND("hepat",C1846))),"NA")</f>
        <v>NA</v>
      </c>
      <c r="AT1846" t="str">
        <f>IF(OR(Table1[[#This Row],[Rodents]],Table1[[#This Row],[Human]],Table1[[#This Row],[Pig]]),OR(ISNUMBER(FIND("kidney",C1846)),ISNUMBER(FIND("neph",C1846))),"NA")</f>
        <v>NA</v>
      </c>
      <c r="AU1846" t="str">
        <f>IF(OR(Table1[[#This Row],[Rodents]],Table1[[#This Row],[Human]],Table1[[#This Row],[Pig]]),OR(ISNUMBER(FIND("brain",C1846)),ISNUMBER(FIND("neur",C1846)),ISNUMBER(FIND("nerv",C1846))),"NA")</f>
        <v>NA</v>
      </c>
      <c r="AV1846" t="str">
        <f>IF(OR(Table1[[#This Row],[Rodents]],Table1[[#This Row],[Human]],Table1[[#This Row],[Pig]]),OR(ISNUMBER(FIND("heart",C1846)),ISNUMBER(FIND("cardi",C1846))),"NA")</f>
        <v>NA</v>
      </c>
      <c r="AW1846" t="str">
        <f>IF(OR(Table1[[#This Row],[Rodents]],Table1[[#This Row],[Human]],Table1[[#This Row],[Pig]]),OR(ISNUMBER(FIND("gastro",C1846)),ISNUMBER(FIND("intesti",C1846)),ISNUMBER(FIND("stomach",C1846))),"NA")</f>
        <v>NA</v>
      </c>
      <c r="AX1846" t="str">
        <f>IF(OR(Table1[[#This Row],[Rodents]],Table1[[#This Row],[Human]],Table1[[#This Row],[Pig]]),NOT(OR(AQ1846,AR1846,AS1846,AT1846,AU1846,AV1846,AW1846)),"NA")</f>
        <v>NA</v>
      </c>
      <c r="AY1846" t="b">
        <f>OR(ISNUMBER(FIND("SWCNT",C1846)),ISNUMBER(FIND("SWNT",C1846)),ISNUMBER(FIND("single-wall",C1846)),ISNUMBER(FIND("single wall",C1846)),ISNUMBER(FIND("Single wall",C1846)),ISNUMBER(FIND("Single-wall",C1846)),ISNUMBER(FIND("SWCNT",B1846)),ISNUMBER(FIND("SWNT",B1846)),ISNUMBER(FIND("single-wall",B1846)),ISNUMBER(FIND("single wall",B1846)),ISNUMBER(FIND("Single-wall",B1846)),ISNUMBER(FIND("Single wall",B1846)))</f>
        <v>0</v>
      </c>
      <c r="AZ1846" t="b">
        <f>OR(ISNUMBER(FIND("MWCNT",C1846)),ISNUMBER(FIND("MWNT",C1846)),ISNUMBER(FIND("multi-wall",C1846)),ISNUMBER(FIND("multi wall",C1846)),ISNUMBER(FIND("multiwall",C1846)),ISNUMBER(FIND("Multi-wall",C1846)),ISNUMBER(FIND("Multi wall",C1846)),ISNUMBER(FIND("Multiwall",C1846)),ISNUMBER(FIND("MWCNT",B1846)),ISNUMBER(FIND("MWNT",B1846)),ISNUMBER(FIND("multi-wall",B1846)),ISNUMBER(FIND("multi wall",B1846)),ISNUMBER(FIND("multiwall",B1846)),ISNUMBER(FIND("Multi-wall",B1846)),ISNUMBER(FIND("Multi wall",B1846)),ISNUMBER(FIND("Multiwall",B1846)),ISNUMBER(FIND("Double-wall",B1846)),ISNUMBER(FIND("Double wall",B1846)),ISNUMBER(FIND("Doublewall",B1846)),ISNUMBER(FIND("double-wall",B1846)),ISNUMBER(FIND("double wall",B1846)),ISNUMBER(FIND("doublewall",B1846)))</f>
        <v>1</v>
      </c>
      <c r="BA1846" t="b">
        <f>AND(Table1[[#This Row],[SWCNT]],Table1[[#This Row],[MWCNT]])</f>
        <v>0</v>
      </c>
      <c r="BB1846" t="b">
        <f>IF(Table1[[#This Row],[SWCNT]]=TRUE,FALSE,IF(Table1[[#This Row],[MWCNT]]=TRUE,FALSE,TRUE))</f>
        <v>0</v>
      </c>
      <c r="BC1846" s="18"/>
    </row>
    <row r="1847" spans="1:55" ht="277.5">
      <c r="A1847" t="s">
        <v>5661</v>
      </c>
      <c r="B1847" s="2" t="s">
        <v>5663</v>
      </c>
      <c r="C1847" s="16" t="s">
        <v>5665</v>
      </c>
      <c r="D1847" s="17" t="s">
        <v>1298</v>
      </c>
      <c r="E1847" s="2">
        <v>2008</v>
      </c>
      <c r="F1847" t="b">
        <f>OR(ISNUMBER(FIND("cytotoxic",C1847)),ISNUMBER(FIND("Cytotoxic",C1847)),ISNUMBER(FIND("cellular toxicity",C1847)),ISNUMBER(FIND("cell death",C1847)),ISNUMBER(FIND("viable",C1847)),ISNUMBER(FIND("phytotoxic",C1847)),ISNUMBER(FIND("acute toxicity",C1847)),ISNUMBER(FIND("MTT",C1847)),ISNUMBER(FIND("survival",C1847)),ISNUMBER(FIND("prolifer",C1847)),ISNUMBER(FIND("apoptosis",C1847)),ISNUMBER(FIND("neurotoxic",C1847)),ISNUMBER(FIND("  lysis ",C1847)),ISNUMBER(FIND("necrosis",C1847)),ISNUMBER(FIND("cellular death",C1847))*3,ISNUMBER(FIND("LDH",C1847)),ISNUMBER(FIND("Acute toxicity",C1847)))</f>
        <v>0</v>
      </c>
      <c r="G1847" t="b">
        <f>OR(ISNUMBER(FIND("genotoxic",C1847)),ISNUMBER(FIND("genotoxicity",C1847)),ISNUMBER(FIND("DNA damage",C1847)),ISNUMBER(FIND("DNA",C1847)),ISNUMBER(FIND("RNA",C1847)),ISNUMBER(FIND("mesothelioma",C1847)),ISNUMBER(FIND("carcino",C1847)),ISNUMBER(FIND("mutagen",C1847)),ISNUMBER(FIND("genetic",C1847)))</f>
        <v>0</v>
      </c>
      <c r="H1847" t="b">
        <f>OR(ISNUMBER(FIND("inflammatory",C1847)),ISNUMBER(FIND("inflamm",C1847)))</f>
        <v>0</v>
      </c>
      <c r="I1847" t="b">
        <f>OR(ISNUMBER(FIND("immune",C1847)),ISNUMBER(FIND("immunological",C1847)),ISNUMBER(FIND("interleuk",C1847)),ISNUMBER(FIND("platelet activation",C1847)),ISNUMBER(FIND("monocyte",C1847)),ISNUMBER(FIND("leukocyte",C1847)),ISNUMBER(FIND("cytokine",C1847)),ISNUMBER(FIND("CD4",C1847)),ISNUMBER(FIND("CD8",C1847)),ISNUMBER(FIND("T-cell",C1847)))</f>
        <v>0</v>
      </c>
      <c r="J1847" t="b">
        <f>OR(ISNUMBER(FIND("reactive oxygen",C1847)),ISNUMBER(FIND("ROS",C1847)),ISNUMBER(FIND("free radical",C1847)),ISNUMBER(FIND("oxidative stress",C1847)),ISNUMBER(FIND("peroxid",C1847)),ISNUMBER(FIND("oxidative",C1847)),ISNUMBER(FIND("antioxid",C1847)))</f>
        <v>0</v>
      </c>
      <c r="K1847" t="b">
        <f>OR(ISNUMBER(FIND("autophag",C1847)))</f>
        <v>0</v>
      </c>
      <c r="L1847" t="b">
        <f>OR(ISNUMBER(FIND("morpholog",C1847)))</f>
        <v>0</v>
      </c>
      <c r="M1847" t="b">
        <f>OR(ISNUMBER(FIND("fibrosis",C1847)),ISNUMBER(FIND("Fibrosis",C1847)),ISNUMBER(FIND("fibrot",C1847)))</f>
        <v>0</v>
      </c>
      <c r="N1847" t="b">
        <f>OR(ISNUMBER(FIND("offspring",C1847)),ISNUMBER(FIND("Parental",C1847)),ISNUMBER(FIND("parental",C1847)),ISNUMBER(FIND("germline",C1847)),ISNUMBER(FIND("reproduc",C1847)),ISNUMBER(FIND("embryo",C1847)))</f>
        <v>0</v>
      </c>
      <c r="O1847" t="b">
        <f>OR(ISNUMBER(FIND("metabol",C1847)),ISNUMBER(FIND("Metabol",C1847)),ISNUMBER(FIND("digest",C1847)),ISNUMBER(FIND("mitochon",C1847)))</f>
        <v>0</v>
      </c>
      <c r="P1847" t="b">
        <f>OR(ISNUMBER(FIND("ecotox",C1847)),ISNUMBER(FIND("Ecotox",B1847)),ISNUMBER(FIND("ecotox",B1847)),ISNUMBER(FIND("Ecotox",C1847)))</f>
        <v>1</v>
      </c>
      <c r="Q1847" t="b">
        <f>OR(ISNUMBER(FIND("Bioaccum",C1847)),ISNUMBER(FIND("bioaccum",C1847)),ISNUMBER(FIND("accum",C1847)))</f>
        <v>0</v>
      </c>
      <c r="R1847" t="b">
        <f>OR(ISNUMBER(FIND("Occupation",C1847)),ISNUMBER(FIND("occupation",C1847)),ISNUMBER(FIND("worker",C1847)),ISNUMBER(FIND("workforce",C1847)))</f>
        <v>0</v>
      </c>
      <c r="S1847" t="b">
        <f>NOT(OR(F1847,G1847,H1847,I1847,J1847,K1847,L1847,M1847,N1847,O1847,P1847,Q1847,R1847))</f>
        <v>0</v>
      </c>
      <c r="U1847" t="b">
        <f>OR(Table1[[#This Row],[Inflammation]],Table1[[#This Row],[Immune]])</f>
        <v>0</v>
      </c>
      <c r="V1847" t="str">
        <f>IF(OR(Table1[[#This Row],[Rodents]],Table1[[#This Row],[Human]],Table1[[#This Row],[Pig]]),OR(ISNUMBER(FIND("intratrach",C1847)),ISNUMBER(FIND("nasal ",C1847)),ISNUMBER(FIND("instill",C1847))),"NA")</f>
        <v>NA</v>
      </c>
      <c r="W1847" t="str">
        <f>IF(OR(Table1[[#This Row],[Rodents]],Table1[[#This Row],[Human]],Table1[[#This Row],[Pig]]),OR(ISNUMBER(FIND("dermal",C1847)),ISNUMBER(FIND("skin ",C1847))),"NA")</f>
        <v>NA</v>
      </c>
      <c r="X1847" t="str">
        <f>IF(OR(Table1[[#This Row],[Rodents]],Table1[[#This Row],[Human]],Table1[[#This Row],[Pig]]),OR(ISNUMBER(FIND("injected",C1847)),ISNUMBER(FIND("periton",C1847)),ISNUMBER(FIND("intrascrot",C1847))),"NA")</f>
        <v>NA</v>
      </c>
      <c r="Y1847" t="str">
        <f>IF(OR(Table1[[#This Row],[Rodents]],Table1[[#This Row],[Human]],Table1[[#This Row],[Pig]]),NOT(OR(Table1[[#This Row],[Inhaled/Intratracheal/intranasal]],Table1[[#This Row],[Dermal]],Table1[[#This Row],[Injected]])),"NA")</f>
        <v>NA</v>
      </c>
      <c r="AA1847" t="b">
        <f>OR(ISNUMBER(FIND("fish ",C1847)),ISNUMBER(FIND("Fish ",C1847)),ISNUMBER(FIND("aquatic",C1847)),ISNUMBER(FIND("daphnids",C1847)),ISNUMBER(FIND("Carcinus maenas",C1847)),ISNUMBER(FIND("Daphnia",C1847)),ISNUMBER(FIND("Ruditapes philippinarum",C1847)),ISNUMBER(FIND("daphnia",C1847)),ISNUMBER(FIND("marine",C1847)),ISNUMBER(FIND("mussel",C1847)),ISNUMBER(FIND("algae",C1847)),ISNUMBER(FIND("Donax faba",C1847)),ISNUMBER(FIND("estuarine",C1847)),ISNUMBER(FIND("snail",C1847)),ISNUMBER(FIND("Prorocentrum donghaiense",C1847)) )</f>
        <v>1</v>
      </c>
      <c r="AB1847" t="b">
        <f>OR(ISNUMBER(FIND(" rat ",C1847)),ISNUMBER(FIND(" rats ",C1847)),ISNUMBER(FIND(" Rats ",C1847)),ISNUMBER(FIND(" Rat ",C1847)),ISNUMBER(FIND(" rat.",C1847)),ISNUMBER(FIND(" rats.",C1847)),ISNUMBER(FIND("mouse",C1847)),ISNUMBER(FIND("mice",C1847)), ISNUMBER(FIND(" Mice",C1847)))</f>
        <v>0</v>
      </c>
      <c r="AC1847" t="b">
        <f>OR(ISNUMBER(FIND(" cell ",C1847)),ISNUMBER(FIND("fibroblast",C1847)),ISNUMBER(FIND("macrophage",C1847)),ISNUMBER(FIND("epithelial",C1847)),ISNUMBER(FIND("endothelial",C1847)),ISNUMBER(FIND("neuron",C1847)),ISNUMBER(FIND(" cells ",C1847)),ISNUMBER(FIND("RBC",C1847)),ISNUMBER(FIND("mitochond",C1847)),ISNUMBER(FIND("adipocyte",C1847)),ISNUMBER(FIND("osteo",C1847)),ISNUMBER(FIND("keratin",C1847)),ISNUMBER(FIND(" cell's ",C1847)),ISNUMBER(FIND("eukary",C1847)),ISNUMBER(FIND("sperm",C1847)))</f>
        <v>0</v>
      </c>
      <c r="AD1847" t="b">
        <f>OR(ISNUMBER(FIND("human",B1847)),ISNUMBER(FIND("workers",B1847)),ISNUMBER(FIND("workforces",B1847)),ISNUMBER(FIND("occupational",B1847)),ISNUMBER(FIND("Case report",B1847)),ISNUMBER(FIND("Workplaces",B1847)),ISNUMBER(FIND("worker",B1847)))</f>
        <v>0</v>
      </c>
      <c r="AE1847" t="b">
        <f>OR(ISNUMBER(FIND(" plant ",C1847)),ISNUMBER(FIND("Plant ",C1847)),ISNUMBER(FIND("tomato",C1847)),ISNUMBER(FIND("plants",C1847)),ISNUMBER(FIND("Plants",C1847)),ISNUMBER(FIND("algae",C1847)),ISNUMBER(FIND("lettuce",C1847)),ISNUMBER(FIND("green gram sprouts ",C1847)),ISNUMBER(FIND("Cucurbita pepo",C1847)),ISNUMBER(FIND("bean ",C1847)),ISNUMBER(FIND("chloroplast",C1847)),ISNUMBER(FIND("chlorophyll",C1847)),ISNUMBER(FIND("seedling",C1847)),ISNUMBER(FIND("canola",C1847)),ISNUMBER(FIND("shoot",C1847)),ISNUMBER(FIND("photosynthes",C1847)),ISNUMBER(FIND(" leaves ",C1847)),,ISNUMBER(FIND("agriculture",C1847)),ISNUMBER(FIND(" crops ",C1847)))</f>
        <v>0</v>
      </c>
      <c r="AF1847" t="b">
        <f>OR(ISNUMBER(FIND("bacteria",C1847)),ISNUMBER(FIND("Bacteria",C1847)),ISNUMBER(FIND("Bacterium",C1847)),ISNUMBER(FIND("bacterium",C1847)),ISNUMBER(FIND(" coli ",C1847)))</f>
        <v>0</v>
      </c>
      <c r="AG1847" t="b">
        <f>OR(ISNUMBER(FIND("fungi",C1847)),ISNUMBER(FIND("Fungi",C1847)),ISNUMBER(FIND("fungus",C1847)),ISNUMBER(FIND("Fungus",C1847)),ISNUMBER(FIND("mushroom",C1847)),ISNUMBER(FIND("Mushroom",C1847)),ISNUMBER(FIND(" mold ",C1847)))</f>
        <v>0</v>
      </c>
      <c r="AH1847" t="b">
        <f>OR(ISNUMBER(FIND("Pig ",C1847)),ISNUMBER(FIND("pig ",C1847)),ISNUMBER(FIND("Pigs ",C1847)),ISNUMBER(FIND("pigs ",C1847)))</f>
        <v>0</v>
      </c>
      <c r="AI1847" t="b">
        <f>OR(ISNUMBER(FIND(" C. elegans",C1847)),ISNUMBER(FIND("Caenorhabditis elegans",C1847)),ISNUMBER(FIND("earthworms",C1847)),ISNUMBER(FIND(" Ficopomatus enigmaticus",C1847)),ISNUMBER(FIND("larva",C1847)),ISNUMBER(FIND("Lumbriculus variegatus",C1847)),ISNUMBER(FIND("nematode",C1847)))</f>
        <v>0</v>
      </c>
      <c r="AJ1847" t="b">
        <f>NOT(OR(AA1847,AB1847,AC1847,AD1847,AE1847,AF1847,AG1847,AH1847,AI1847))</f>
        <v>0</v>
      </c>
      <c r="AL1847" t="b">
        <f>OR(AA1847,AB1847,AD1847,AE1847,AF1847,AG1847,AH1847,AI1847)</f>
        <v>1</v>
      </c>
      <c r="AM1847" t="b">
        <f>IF(Table1[[#This Row],[In vivo?]],IF(Table1[[#This Row],[Cell]],FALSE,TRUE),FALSE)</f>
        <v>1</v>
      </c>
      <c r="AN1847" t="b">
        <f>AND(AC1847,AL1847)</f>
        <v>0</v>
      </c>
      <c r="AO1847" t="b">
        <f>IF(Table1[[#This Row],[Cell]],IF(Table1[[#This Row],[In vivo?]],FALSE,TRUE),FALSE)</f>
        <v>0</v>
      </c>
      <c r="AP1847" t="b">
        <f>NOT(OR(Table1[[#This Row],[In vivo?]],Table1[[#This Row],[Only in Cell]]))</f>
        <v>0</v>
      </c>
      <c r="AQ1847" t="str">
        <f>IF(OR(Table1[[#This Row],[Rodents]],Table1[[#This Row],[Human]],Table1[[#This Row],[Pig]]),OR(ISNUMBER(FIND("pulmonary",C1847)),ISNUMBER(FIND("lung",C1847))),"NA")</f>
        <v>NA</v>
      </c>
      <c r="AR1847" t="str">
        <f>IF(OR(Table1[[#This Row],[Rodents]],Table1[[#This Row],[Human]],Table1[[#This Row],[Pig]]),OR(ISNUMBER(FIND("skin",C1847)),ISNUMBER(FIND("dermal",C1847))),"NA")</f>
        <v>NA</v>
      </c>
      <c r="AS1847" t="str">
        <f>IF(OR(Table1[[#This Row],[Rodents]],Table1[[#This Row],[Human]],Table1[[#This Row],[Pig]]),OR(ISNUMBER(FIND("liver",C1847)),ISNUMBER(FIND("hepat",C1847))),"NA")</f>
        <v>NA</v>
      </c>
      <c r="AT1847" t="str">
        <f>IF(OR(Table1[[#This Row],[Rodents]],Table1[[#This Row],[Human]],Table1[[#This Row],[Pig]]),OR(ISNUMBER(FIND("kidney",C1847)),ISNUMBER(FIND("neph",C1847))),"NA")</f>
        <v>NA</v>
      </c>
      <c r="AU1847" t="str">
        <f>IF(OR(Table1[[#This Row],[Rodents]],Table1[[#This Row],[Human]],Table1[[#This Row],[Pig]]),OR(ISNUMBER(FIND("brain",C1847)),ISNUMBER(FIND("neur",C1847)),ISNUMBER(FIND("nerv",C1847))),"NA")</f>
        <v>NA</v>
      </c>
      <c r="AV1847" t="str">
        <f>IF(OR(Table1[[#This Row],[Rodents]],Table1[[#This Row],[Human]],Table1[[#This Row],[Pig]]),OR(ISNUMBER(FIND("heart",C1847)),ISNUMBER(FIND("cardi",C1847))),"NA")</f>
        <v>NA</v>
      </c>
      <c r="AW1847" t="str">
        <f>IF(OR(Table1[[#This Row],[Rodents]],Table1[[#This Row],[Human]],Table1[[#This Row],[Pig]]),OR(ISNUMBER(FIND("gastro",C1847)),ISNUMBER(FIND("intesti",C1847)),ISNUMBER(FIND("stomach",C1847))),"NA")</f>
        <v>NA</v>
      </c>
      <c r="AX1847" t="str">
        <f>IF(OR(Table1[[#This Row],[Rodents]],Table1[[#This Row],[Human]],Table1[[#This Row],[Pig]]),NOT(OR(AQ1847,AR1847,AS1847,AT1847,AU1847,AV1847,AW1847)),"NA")</f>
        <v>NA</v>
      </c>
      <c r="AY1847" t="b">
        <f>OR(ISNUMBER(FIND("SWCNT",C1847)),ISNUMBER(FIND("SWNT",C1847)),ISNUMBER(FIND("single-wall",C1847)),ISNUMBER(FIND("single wall",C1847)),ISNUMBER(FIND("Single wall",C1847)),ISNUMBER(FIND("Single-wall",C1847)),ISNUMBER(FIND("SWCNT",B1847)),ISNUMBER(FIND("SWNT",B1847)),ISNUMBER(FIND("single-wall",B1847)),ISNUMBER(FIND("single wall",B1847)),ISNUMBER(FIND("Single-wall",B1847)),ISNUMBER(FIND("Single wall",B1847)))</f>
        <v>0</v>
      </c>
      <c r="AZ1847" t="b">
        <f>OR(ISNUMBER(FIND("MWCNT",C1847)),ISNUMBER(FIND("MWNT",C1847)),ISNUMBER(FIND("multi-wall",C1847)),ISNUMBER(FIND("multi wall",C1847)),ISNUMBER(FIND("multiwall",C1847)),ISNUMBER(FIND("Multi-wall",C1847)),ISNUMBER(FIND("Multi wall",C1847)),ISNUMBER(FIND("Multiwall",C1847)),ISNUMBER(FIND("MWCNT",B1847)),ISNUMBER(FIND("MWNT",B1847)),ISNUMBER(FIND("multi-wall",B1847)),ISNUMBER(FIND("multi wall",B1847)),ISNUMBER(FIND("multiwall",B1847)),ISNUMBER(FIND("Multi-wall",B1847)),ISNUMBER(FIND("Multi wall",B1847)),ISNUMBER(FIND("Multiwall",B1847)),ISNUMBER(FIND("Double-wall",B1847)),ISNUMBER(FIND("Double wall",B1847)),ISNUMBER(FIND("Doublewall",B1847)),ISNUMBER(FIND("double-wall",B1847)),ISNUMBER(FIND("double wall",B1847)),ISNUMBER(FIND("doublewall",B1847)))</f>
        <v>1</v>
      </c>
      <c r="BA1847" t="b">
        <f>AND(Table1[[#This Row],[SWCNT]],Table1[[#This Row],[MWCNT]])</f>
        <v>0</v>
      </c>
      <c r="BB1847" t="b">
        <f>IF(Table1[[#This Row],[SWCNT]]=TRUE,FALSE,IF(Table1[[#This Row],[MWCNT]]=TRUE,FALSE,TRUE))</f>
        <v>0</v>
      </c>
      <c r="BC1847" s="18"/>
    </row>
    <row r="1848" spans="1:55" ht="166.5">
      <c r="A1848" t="s">
        <v>5667</v>
      </c>
      <c r="B1848" s="2" t="s">
        <v>5669</v>
      </c>
      <c r="C1848" s="16" t="s">
        <v>5671</v>
      </c>
      <c r="D1848" s="17" t="s">
        <v>403</v>
      </c>
      <c r="E1848" s="2">
        <v>2008</v>
      </c>
      <c r="F1848" t="b">
        <f>OR(ISNUMBER(FIND("cytotoxic",C1848)),ISNUMBER(FIND("Cytotoxic",C1848)),ISNUMBER(FIND("cellular toxicity",C1848)),ISNUMBER(FIND("cell death",C1848)),ISNUMBER(FIND("viable",C1848)),ISNUMBER(FIND("phytotoxic",C1848)),ISNUMBER(FIND("acute toxicity",C1848)),ISNUMBER(FIND("MTT",C1848)),ISNUMBER(FIND("survival",C1848)),ISNUMBER(FIND("prolifer",C1848)),ISNUMBER(FIND("apoptosis",C1848)),ISNUMBER(FIND("neurotoxic",C1848)),ISNUMBER(FIND("  lysis ",C1848)),ISNUMBER(FIND("necrosis",C1848)),ISNUMBER(FIND("cellular death",C1848))*3,ISNUMBER(FIND("LDH",C1848)),ISNUMBER(FIND("Acute toxicity",C1848)))</f>
        <v>1</v>
      </c>
      <c r="G1848" t="b">
        <f>OR(ISNUMBER(FIND("genotoxic",C1848)),ISNUMBER(FIND("genotoxicity",C1848)),ISNUMBER(FIND("DNA damage",C1848)),ISNUMBER(FIND("DNA",C1848)),ISNUMBER(FIND("RNA",C1848)),ISNUMBER(FIND("mesothelioma",C1848)),ISNUMBER(FIND("carcino",C1848)),ISNUMBER(FIND("mutagen",C1848)),ISNUMBER(FIND("genetic",C1848)))</f>
        <v>1</v>
      </c>
      <c r="H1848" t="b">
        <f>OR(ISNUMBER(FIND("inflammatory",C1848)),ISNUMBER(FIND("inflamm",C1848)))</f>
        <v>0</v>
      </c>
      <c r="I1848" t="b">
        <f>OR(ISNUMBER(FIND("immune",C1848)),ISNUMBER(FIND("immunological",C1848)),ISNUMBER(FIND("interleuk",C1848)),ISNUMBER(FIND("platelet activation",C1848)),ISNUMBER(FIND("monocyte",C1848)),ISNUMBER(FIND("leukocyte",C1848)),ISNUMBER(FIND("cytokine",C1848)),ISNUMBER(FIND("CD4",C1848)),ISNUMBER(FIND("CD8",C1848)),ISNUMBER(FIND("T-cell",C1848)))</f>
        <v>0</v>
      </c>
      <c r="J1848" t="b">
        <f>OR(ISNUMBER(FIND("reactive oxygen",C1848)),ISNUMBER(FIND("ROS",C1848)),ISNUMBER(FIND("free radical",C1848)),ISNUMBER(FIND("oxidative stress",C1848)),ISNUMBER(FIND("peroxid",C1848)),ISNUMBER(FIND("oxidative",C1848)),ISNUMBER(FIND("antioxid",C1848)))</f>
        <v>1</v>
      </c>
      <c r="K1848" t="b">
        <f>OR(ISNUMBER(FIND("autophag",C1848)))</f>
        <v>0</v>
      </c>
      <c r="L1848" t="b">
        <f>OR(ISNUMBER(FIND("morpholog",C1848)))</f>
        <v>1</v>
      </c>
      <c r="M1848" t="b">
        <f>OR(ISNUMBER(FIND("fibrosis",C1848)),ISNUMBER(FIND("Fibrosis",C1848)),ISNUMBER(FIND("fibrot",C1848)))</f>
        <v>0</v>
      </c>
      <c r="N1848" t="b">
        <f>OR(ISNUMBER(FIND("offspring",C1848)),ISNUMBER(FIND("Parental",C1848)),ISNUMBER(FIND("parental",C1848)),ISNUMBER(FIND("germline",C1848)),ISNUMBER(FIND("reproduc",C1848)),ISNUMBER(FIND("embryo",C1848)))</f>
        <v>0</v>
      </c>
      <c r="O1848" t="b">
        <f>OR(ISNUMBER(FIND("metabol",C1848)),ISNUMBER(FIND("Metabol",C1848)),ISNUMBER(FIND("digest",C1848)),ISNUMBER(FIND("mitochon",C1848)))</f>
        <v>0</v>
      </c>
      <c r="P1848" t="b">
        <f>OR(ISNUMBER(FIND("ecotox",C1848)),ISNUMBER(FIND("Ecotox",B1848)),ISNUMBER(FIND("ecotox",B1848)),ISNUMBER(FIND("Ecotox",C1848)))</f>
        <v>0</v>
      </c>
      <c r="Q1848" t="b">
        <f>OR(ISNUMBER(FIND("Bioaccum",C1848)),ISNUMBER(FIND("bioaccum",C1848)),ISNUMBER(FIND("accum",C1848)))</f>
        <v>0</v>
      </c>
      <c r="R1848" t="b">
        <f>OR(ISNUMBER(FIND("Occupation",C1848)),ISNUMBER(FIND("occupation",C1848)),ISNUMBER(FIND("worker",C1848)),ISNUMBER(FIND("workforce",C1848)))</f>
        <v>0</v>
      </c>
      <c r="S1848" t="b">
        <f>NOT(OR(F1848,G1848,H1848,I1848,J1848,K1848,L1848,M1848,N1848,O1848,P1848,Q1848,R1848))</f>
        <v>0</v>
      </c>
      <c r="U1848" t="b">
        <f>OR(Table1[[#This Row],[Inflammation]],Table1[[#This Row],[Immune]])</f>
        <v>0</v>
      </c>
      <c r="V1848" t="str">
        <f>IF(OR(Table1[[#This Row],[Rodents]],Table1[[#This Row],[Human]],Table1[[#This Row],[Pig]]),OR(ISNUMBER(FIND("intratrach",C1848)),ISNUMBER(FIND("nasal ",C1848)),ISNUMBER(FIND("instill",C1848))),"NA")</f>
        <v>NA</v>
      </c>
      <c r="W1848" t="str">
        <f>IF(OR(Table1[[#This Row],[Rodents]],Table1[[#This Row],[Human]],Table1[[#This Row],[Pig]]),OR(ISNUMBER(FIND("dermal",C1848)),ISNUMBER(FIND("skin ",C1848))),"NA")</f>
        <v>NA</v>
      </c>
      <c r="X1848" t="str">
        <f>IF(OR(Table1[[#This Row],[Rodents]],Table1[[#This Row],[Human]],Table1[[#This Row],[Pig]]),OR(ISNUMBER(FIND("injected",C1848)),ISNUMBER(FIND("periton",C1848)),ISNUMBER(FIND("intrascrot",C1848))),"NA")</f>
        <v>NA</v>
      </c>
      <c r="Y1848" t="str">
        <f>IF(OR(Table1[[#This Row],[Rodents]],Table1[[#This Row],[Human]],Table1[[#This Row],[Pig]]),NOT(OR(Table1[[#This Row],[Inhaled/Intratracheal/intranasal]],Table1[[#This Row],[Dermal]],Table1[[#This Row],[Injected]])),"NA")</f>
        <v>NA</v>
      </c>
      <c r="AA1848" t="b">
        <f>OR(ISNUMBER(FIND("fish ",C1848)),ISNUMBER(FIND("Fish ",C1848)),ISNUMBER(FIND("aquatic",C1848)),ISNUMBER(FIND("daphnids",C1848)),ISNUMBER(FIND("Carcinus maenas",C1848)),ISNUMBER(FIND("Daphnia",C1848)),ISNUMBER(FIND("Ruditapes philippinarum",C1848)),ISNUMBER(FIND("daphnia",C1848)),ISNUMBER(FIND("marine",C1848)),ISNUMBER(FIND("mussel",C1848)),ISNUMBER(FIND("algae",C1848)),ISNUMBER(FIND("Donax faba",C1848)),ISNUMBER(FIND("estuarine",C1848)),ISNUMBER(FIND("snail",C1848)),ISNUMBER(FIND("Prorocentrum donghaiense",C1848)) )</f>
        <v>0</v>
      </c>
      <c r="AB1848" t="b">
        <f>OR(ISNUMBER(FIND(" rat ",C1848)),ISNUMBER(FIND(" rats ",C1848)),ISNUMBER(FIND(" Rats ",C1848)),ISNUMBER(FIND(" Rat ",C1848)),ISNUMBER(FIND(" rat.",C1848)),ISNUMBER(FIND(" rats.",C1848)),ISNUMBER(FIND("mouse",C1848)),ISNUMBER(FIND("mice",C1848)), ISNUMBER(FIND(" Mice",C1848)))</f>
        <v>0</v>
      </c>
      <c r="AC1848" t="b">
        <f>OR(ISNUMBER(FIND(" cell ",C1848)),ISNUMBER(FIND("fibroblast",C1848)),ISNUMBER(FIND("macrophage",C1848)),ISNUMBER(FIND("epithelial",C1848)),ISNUMBER(FIND("endothelial",C1848)),ISNUMBER(FIND("neuron",C1848)),ISNUMBER(FIND(" cells ",C1848)),ISNUMBER(FIND("RBC",C1848)),ISNUMBER(FIND("mitochond",C1848)),ISNUMBER(FIND("adipocyte",C1848)),ISNUMBER(FIND("osteo",C1848)),ISNUMBER(FIND("keratin",C1848)),ISNUMBER(FIND(" cell's ",C1848)),ISNUMBER(FIND("eukary",C1848)),ISNUMBER(FIND("sperm",C1848)))</f>
        <v>1</v>
      </c>
      <c r="AD1848" t="b">
        <v>0</v>
      </c>
      <c r="AE1848" t="b">
        <f>OR(ISNUMBER(FIND(" plant ",C1848)),ISNUMBER(FIND("Plant ",C1848)),ISNUMBER(FIND("tomato",C1848)),ISNUMBER(FIND("plants",C1848)),ISNUMBER(FIND("Plants",C1848)),ISNUMBER(FIND("algae",C1848)),ISNUMBER(FIND("lettuce",C1848)),ISNUMBER(FIND("green gram sprouts ",C1848)),ISNUMBER(FIND("Cucurbita pepo",C1848)),ISNUMBER(FIND("bean ",C1848)),ISNUMBER(FIND("chloroplast",C1848)),ISNUMBER(FIND("chlorophyll",C1848)),ISNUMBER(FIND("seedling",C1848)),ISNUMBER(FIND("canola",C1848)),ISNUMBER(FIND("shoot",C1848)),ISNUMBER(FIND("photosynthes",C1848)),ISNUMBER(FIND(" leaves ",C1848)),,ISNUMBER(FIND("agriculture",C1848)),ISNUMBER(FIND(" crops ",C1848)))</f>
        <v>0</v>
      </c>
      <c r="AF1848" t="b">
        <f>OR(ISNUMBER(FIND("bacteria",C1848)),ISNUMBER(FIND("Bacteria",C1848)),ISNUMBER(FIND("Bacterium",C1848)),ISNUMBER(FIND("bacterium",C1848)),ISNUMBER(FIND(" coli ",C1848)))</f>
        <v>0</v>
      </c>
      <c r="AG1848" t="b">
        <f>OR(ISNUMBER(FIND("fungi",C1848)),ISNUMBER(FIND("Fungi",C1848)),ISNUMBER(FIND("fungus",C1848)),ISNUMBER(FIND("Fungus",C1848)),ISNUMBER(FIND("mushroom",C1848)),ISNUMBER(FIND("Mushroom",C1848)),ISNUMBER(FIND(" mold ",C1848)))</f>
        <v>0</v>
      </c>
      <c r="AH1848" t="b">
        <f>OR(ISNUMBER(FIND("Pig ",C1848)),ISNUMBER(FIND("pig ",C1848)),ISNUMBER(FIND("Pigs ",C1848)),ISNUMBER(FIND("pigs ",C1848)))</f>
        <v>0</v>
      </c>
      <c r="AI1848" t="b">
        <f>OR(ISNUMBER(FIND(" C. elegans",C1848)),ISNUMBER(FIND("Caenorhabditis elegans",C1848)),ISNUMBER(FIND("earthworms",C1848)),ISNUMBER(FIND(" Ficopomatus enigmaticus",C1848)),ISNUMBER(FIND("larva",C1848)),ISNUMBER(FIND("Lumbriculus variegatus",C1848)),ISNUMBER(FIND("nematode",C1848)))</f>
        <v>0</v>
      </c>
      <c r="AJ1848" t="b">
        <f>NOT(OR(AA1848,AB1848,AC1848,AD1848,AE1848,AF1848,AG1848,AH1848,AI1848))</f>
        <v>0</v>
      </c>
      <c r="AL1848" t="b">
        <f>OR(AA1848,AB1848,AD1848,AE1848,AF1848,AG1848,AH1848,AI1848)</f>
        <v>0</v>
      </c>
      <c r="AM1848" t="b">
        <f>IF(Table1[[#This Row],[In vivo?]],IF(Table1[[#This Row],[Cell]],FALSE,TRUE),FALSE)</f>
        <v>0</v>
      </c>
      <c r="AN1848" t="b">
        <f>AND(AC1848,AL1848)</f>
        <v>0</v>
      </c>
      <c r="AO1848" t="b">
        <f>IF(Table1[[#This Row],[Cell]],IF(Table1[[#This Row],[In vivo?]],FALSE,TRUE),FALSE)</f>
        <v>1</v>
      </c>
      <c r="AP1848" t="b">
        <f>NOT(OR(Table1[[#This Row],[In vivo?]],Table1[[#This Row],[Only in Cell]]))</f>
        <v>0</v>
      </c>
      <c r="AQ1848" t="str">
        <f>IF(OR(Table1[[#This Row],[Rodents]],Table1[[#This Row],[Human]],Table1[[#This Row],[Pig]]),OR(ISNUMBER(FIND("pulmonary",C1848)),ISNUMBER(FIND("lung",C1848))),"NA")</f>
        <v>NA</v>
      </c>
      <c r="AR1848" t="str">
        <f>IF(OR(Table1[[#This Row],[Rodents]],Table1[[#This Row],[Human]],Table1[[#This Row],[Pig]]),OR(ISNUMBER(FIND("skin",C1848)),ISNUMBER(FIND("dermal",C1848))),"NA")</f>
        <v>NA</v>
      </c>
      <c r="AS1848" t="str">
        <f>IF(OR(Table1[[#This Row],[Rodents]],Table1[[#This Row],[Human]],Table1[[#This Row],[Pig]]),OR(ISNUMBER(FIND("liver",C1848)),ISNUMBER(FIND("hepat",C1848))),"NA")</f>
        <v>NA</v>
      </c>
      <c r="AT1848" t="str">
        <f>IF(OR(Table1[[#This Row],[Rodents]],Table1[[#This Row],[Human]],Table1[[#This Row],[Pig]]),OR(ISNUMBER(FIND("kidney",C1848)),ISNUMBER(FIND("neph",C1848))),"NA")</f>
        <v>NA</v>
      </c>
      <c r="AU1848" t="str">
        <f>IF(OR(Table1[[#This Row],[Rodents]],Table1[[#This Row],[Human]],Table1[[#This Row],[Pig]]),OR(ISNUMBER(FIND("brain",C1848)),ISNUMBER(FIND("neur",C1848)),ISNUMBER(FIND("nerv",C1848))),"NA")</f>
        <v>NA</v>
      </c>
      <c r="AV1848" t="str">
        <f>IF(OR(Table1[[#This Row],[Rodents]],Table1[[#This Row],[Human]],Table1[[#This Row],[Pig]]),OR(ISNUMBER(FIND("heart",C1848)),ISNUMBER(FIND("cardi",C1848))),"NA")</f>
        <v>NA</v>
      </c>
      <c r="AW1848" t="str">
        <f>IF(OR(Table1[[#This Row],[Rodents]],Table1[[#This Row],[Human]],Table1[[#This Row],[Pig]]),OR(ISNUMBER(FIND("gastro",C1848)),ISNUMBER(FIND("intesti",C1848)),ISNUMBER(FIND("stomach",C1848))),"NA")</f>
        <v>NA</v>
      </c>
      <c r="AX1848" t="str">
        <f>IF(OR(Table1[[#This Row],[Rodents]],Table1[[#This Row],[Human]],Table1[[#This Row],[Pig]]),NOT(OR(AQ1848,AR1848,AS1848,AT1848,AU1848,AV1848,AW1848)),"NA")</f>
        <v>NA</v>
      </c>
      <c r="AY1848" t="b">
        <f>OR(ISNUMBER(FIND("SWCNT",C1848)),ISNUMBER(FIND("SWNT",C1848)),ISNUMBER(FIND("single-wall",C1848)),ISNUMBER(FIND("single wall",C1848)),ISNUMBER(FIND("Single wall",C1848)),ISNUMBER(FIND("Single-wall",C1848)),ISNUMBER(FIND("SWCNT",B1848)),ISNUMBER(FIND("SWNT",B1848)),ISNUMBER(FIND("single-wall",B1848)),ISNUMBER(FIND("single wall",B1848)),ISNUMBER(FIND("Single-wall",B1848)),ISNUMBER(FIND("Single wall",B1848)))</f>
        <v>0</v>
      </c>
      <c r="AZ1848" t="b">
        <f>OR(ISNUMBER(FIND("MWCNT",C1848)),ISNUMBER(FIND("MWNT",C1848)),ISNUMBER(FIND("multi-wall",C1848)),ISNUMBER(FIND("multi wall",C1848)),ISNUMBER(FIND("multiwall",C1848)),ISNUMBER(FIND("Multi-wall",C1848)),ISNUMBER(FIND("Multi wall",C1848)),ISNUMBER(FIND("Multiwall",C1848)),ISNUMBER(FIND("MWCNT",B1848)),ISNUMBER(FIND("MWNT",B1848)),ISNUMBER(FIND("multi-wall",B1848)),ISNUMBER(FIND("multi wall",B1848)),ISNUMBER(FIND("multiwall",B1848)),ISNUMBER(FIND("Multi-wall",B1848)),ISNUMBER(FIND("Multi wall",B1848)),ISNUMBER(FIND("Multiwall",B1848)),ISNUMBER(FIND("Double-wall",B1848)),ISNUMBER(FIND("Double wall",B1848)),ISNUMBER(FIND("Doublewall",B1848)),ISNUMBER(FIND("double-wall",B1848)),ISNUMBER(FIND("double wall",B1848)),ISNUMBER(FIND("doublewall",B1848)))</f>
        <v>1</v>
      </c>
      <c r="BA1848" t="b">
        <f>AND(Table1[[#This Row],[SWCNT]],Table1[[#This Row],[MWCNT]])</f>
        <v>0</v>
      </c>
      <c r="BB1848" t="b">
        <f>IF(Table1[[#This Row],[SWCNT]]=TRUE,FALSE,IF(Table1[[#This Row],[MWCNT]]=TRUE,FALSE,TRUE))</f>
        <v>0</v>
      </c>
      <c r="BC1848" s="18"/>
    </row>
    <row r="1849" spans="1:55" ht="203.5">
      <c r="A1849" t="s">
        <v>5679</v>
      </c>
      <c r="B1849" s="2" t="s">
        <v>5681</v>
      </c>
      <c r="C1849" s="16" t="s">
        <v>5683</v>
      </c>
      <c r="D1849" s="17" t="s">
        <v>3186</v>
      </c>
      <c r="E1849" s="2">
        <v>2008</v>
      </c>
      <c r="F1849" t="b">
        <f>OR(ISNUMBER(FIND("cytotoxic",C1849)),ISNUMBER(FIND("Cytotoxic",C1849)),ISNUMBER(FIND("cellular toxicity",C1849)),ISNUMBER(FIND("cell death",C1849)),ISNUMBER(FIND("viable",C1849)),ISNUMBER(FIND("phytotoxic",C1849)),ISNUMBER(FIND("acute toxicity",C1849)),ISNUMBER(FIND("MTT",C1849)),ISNUMBER(FIND("survival",C1849)),ISNUMBER(FIND("prolifer",C1849)),ISNUMBER(FIND("apoptosis",C1849)),ISNUMBER(FIND("neurotoxic",C1849)),ISNUMBER(FIND("  lysis ",C1849)),ISNUMBER(FIND("necrosis",C1849)),ISNUMBER(FIND("cellular death",C1849))*3,ISNUMBER(FIND("LDH",C1849)),ISNUMBER(FIND("Acute toxicity",C1849)))</f>
        <v>1</v>
      </c>
      <c r="G1849" t="b">
        <f>OR(ISNUMBER(FIND("genotoxic",C1849)),ISNUMBER(FIND("genotoxicity",C1849)),ISNUMBER(FIND("DNA damage",C1849)),ISNUMBER(FIND("DNA",C1849)),ISNUMBER(FIND("RNA",C1849)),ISNUMBER(FIND("mesothelioma",C1849)),ISNUMBER(FIND("carcino",C1849)),ISNUMBER(FIND("mutagen",C1849)),ISNUMBER(FIND("genetic",C1849)))</f>
        <v>1</v>
      </c>
      <c r="H1849" t="b">
        <f>OR(ISNUMBER(FIND("inflammatory",C1849)),ISNUMBER(FIND("inflamm",C1849)))</f>
        <v>0</v>
      </c>
      <c r="I1849" t="b">
        <f>OR(ISNUMBER(FIND("immune",C1849)),ISNUMBER(FIND("immunological",C1849)),ISNUMBER(FIND("interleuk",C1849)),ISNUMBER(FIND("platelet activation",C1849)),ISNUMBER(FIND("monocyte",C1849)),ISNUMBER(FIND("leukocyte",C1849)),ISNUMBER(FIND("cytokine",C1849)),ISNUMBER(FIND("CD4",C1849)),ISNUMBER(FIND("CD8",C1849)),ISNUMBER(FIND("T-cell",C1849)))</f>
        <v>0</v>
      </c>
      <c r="J1849" t="b">
        <f>OR(ISNUMBER(FIND("reactive oxygen",C1849)),ISNUMBER(FIND("ROS",C1849)),ISNUMBER(FIND("free radical",C1849)),ISNUMBER(FIND("oxidative stress",C1849)),ISNUMBER(FIND("peroxid",C1849)),ISNUMBER(FIND("oxidative",C1849)),ISNUMBER(FIND("antioxid",C1849)))</f>
        <v>1</v>
      </c>
      <c r="K1849" t="b">
        <f>OR(ISNUMBER(FIND("autophag",C1849)))</f>
        <v>0</v>
      </c>
      <c r="L1849" t="b">
        <f>OR(ISNUMBER(FIND("morpholog",C1849)))</f>
        <v>0</v>
      </c>
      <c r="M1849" t="b">
        <f>OR(ISNUMBER(FIND("fibrosis",C1849)),ISNUMBER(FIND("Fibrosis",C1849)),ISNUMBER(FIND("fibrot",C1849)))</f>
        <v>0</v>
      </c>
      <c r="N1849" t="b">
        <f>OR(ISNUMBER(FIND("offspring",C1849)),ISNUMBER(FIND("Parental",C1849)),ISNUMBER(FIND("parental",C1849)),ISNUMBER(FIND("germline",C1849)),ISNUMBER(FIND("reproduc",C1849)),ISNUMBER(FIND("embryo",C1849)))</f>
        <v>0</v>
      </c>
      <c r="O1849" t="b">
        <f>OR(ISNUMBER(FIND("metabol",C1849)),ISNUMBER(FIND("Metabol",C1849)),ISNUMBER(FIND("digest",C1849)),ISNUMBER(FIND("mitochon",C1849)))</f>
        <v>0</v>
      </c>
      <c r="P1849" t="b">
        <f>OR(ISNUMBER(FIND("ecotox",C1849)),ISNUMBER(FIND("Ecotox",B1849)),ISNUMBER(FIND("ecotox",B1849)),ISNUMBER(FIND("Ecotox",C1849)))</f>
        <v>0</v>
      </c>
      <c r="Q1849" t="b">
        <f>OR(ISNUMBER(FIND("Bioaccum",C1849)),ISNUMBER(FIND("bioaccum",C1849)),ISNUMBER(FIND("accum",C1849)))</f>
        <v>0</v>
      </c>
      <c r="R1849" t="b">
        <f>OR(ISNUMBER(FIND("Occupation",C1849)),ISNUMBER(FIND("occupation",C1849)),ISNUMBER(FIND("worker",C1849)),ISNUMBER(FIND("workforce",C1849)))</f>
        <v>0</v>
      </c>
      <c r="S1849" t="b">
        <f>NOT(OR(F1849,G1849,H1849,I1849,J1849,K1849,L1849,M1849,N1849,O1849,P1849,Q1849,R1849))</f>
        <v>0</v>
      </c>
      <c r="U1849" t="b">
        <f>OR(Table1[[#This Row],[Inflammation]],Table1[[#This Row],[Immune]])</f>
        <v>0</v>
      </c>
      <c r="V1849" t="str">
        <f>IF(OR(Table1[[#This Row],[Rodents]],Table1[[#This Row],[Human]],Table1[[#This Row],[Pig]]),OR(ISNUMBER(FIND("intratrach",C1849)),ISNUMBER(FIND("nasal ",C1849)),ISNUMBER(FIND("instill",C1849))),"NA")</f>
        <v>NA</v>
      </c>
      <c r="W1849" t="str">
        <f>IF(OR(Table1[[#This Row],[Rodents]],Table1[[#This Row],[Human]],Table1[[#This Row],[Pig]]),OR(ISNUMBER(FIND("dermal",C1849)),ISNUMBER(FIND("skin ",C1849))),"NA")</f>
        <v>NA</v>
      </c>
      <c r="X1849" t="str">
        <f>IF(OR(Table1[[#This Row],[Rodents]],Table1[[#This Row],[Human]],Table1[[#This Row],[Pig]]),OR(ISNUMBER(FIND("injected",C1849)),ISNUMBER(FIND("periton",C1849)),ISNUMBER(FIND("intrascrot",C1849))),"NA")</f>
        <v>NA</v>
      </c>
      <c r="Y1849" t="str">
        <f>IF(OR(Table1[[#This Row],[Rodents]],Table1[[#This Row],[Human]],Table1[[#This Row],[Pig]]),NOT(OR(Table1[[#This Row],[Inhaled/Intratracheal/intranasal]],Table1[[#This Row],[Dermal]],Table1[[#This Row],[Injected]])),"NA")</f>
        <v>NA</v>
      </c>
      <c r="AA1849" t="b">
        <f>OR(ISNUMBER(FIND("fish ",C1849)),ISNUMBER(FIND("Fish ",C1849)),ISNUMBER(FIND("aquatic",C1849)),ISNUMBER(FIND("daphnids",C1849)),ISNUMBER(FIND("Carcinus maenas",C1849)),ISNUMBER(FIND("Daphnia",C1849)),ISNUMBER(FIND("Ruditapes philippinarum",C1849)),ISNUMBER(FIND("daphnia",C1849)),ISNUMBER(FIND("marine",C1849)),ISNUMBER(FIND("mussel",C1849)),ISNUMBER(FIND("algae",C1849)),ISNUMBER(FIND("Donax faba",C1849)),ISNUMBER(FIND("estuarine",C1849)),ISNUMBER(FIND("snail",C1849)),ISNUMBER(FIND("Prorocentrum donghaiense",C1849)) )</f>
        <v>0</v>
      </c>
      <c r="AB1849" t="b">
        <f>OR(ISNUMBER(FIND(" rat ",C1849)),ISNUMBER(FIND(" rats ",C1849)),ISNUMBER(FIND(" Rats ",C1849)),ISNUMBER(FIND(" Rat ",C1849)),ISNUMBER(FIND(" rat.",C1849)),ISNUMBER(FIND(" rats.",C1849)),ISNUMBER(FIND("mouse",C1849)),ISNUMBER(FIND("mice",C1849)), ISNUMBER(FIND(" Mice",C1849)))</f>
        <v>0</v>
      </c>
      <c r="AC1849" t="b">
        <f>OR(ISNUMBER(FIND(" cell ",C1849)),ISNUMBER(FIND("fibroblast",C1849)),ISNUMBER(FIND("macrophage",C1849)),ISNUMBER(FIND("epithelial",C1849)),ISNUMBER(FIND("endothelial",C1849)),ISNUMBER(FIND("neuron",C1849)),ISNUMBER(FIND(" cells ",C1849)),ISNUMBER(FIND("RBC",C1849)),ISNUMBER(FIND("mitochond",C1849)),ISNUMBER(FIND("adipocyte",C1849)),ISNUMBER(FIND("osteo",C1849)),ISNUMBER(FIND("keratin",C1849)),ISNUMBER(FIND(" cell's ",C1849)),ISNUMBER(FIND("eukary",C1849)),ISNUMBER(FIND("sperm",C1849)))</f>
        <v>1</v>
      </c>
      <c r="AD1849" t="b">
        <f>OR(ISNUMBER(FIND("human",B1849)),ISNUMBER(FIND("workers",B1849)),ISNUMBER(FIND("workforces",B1849)),ISNUMBER(FIND("occupational",B1849)),ISNUMBER(FIND("Case report",B1849)),ISNUMBER(FIND("Workplaces",B1849)),ISNUMBER(FIND("worker",B1849)))</f>
        <v>0</v>
      </c>
      <c r="AE1849" t="b">
        <f>OR(ISNUMBER(FIND(" plant ",C1849)),ISNUMBER(FIND("Plant ",C1849)),ISNUMBER(FIND("tomato",C1849)),ISNUMBER(FIND("plants",C1849)),ISNUMBER(FIND("Plants",C1849)),ISNUMBER(FIND("algae",C1849)),ISNUMBER(FIND("lettuce",C1849)),ISNUMBER(FIND("green gram sprouts ",C1849)),ISNUMBER(FIND("Cucurbita pepo",C1849)),ISNUMBER(FIND("bean ",C1849)),ISNUMBER(FIND("chloroplast",C1849)),ISNUMBER(FIND("chlorophyll",C1849)),ISNUMBER(FIND("seedling",C1849)),ISNUMBER(FIND("canola",C1849)),ISNUMBER(FIND("shoot",C1849)),ISNUMBER(FIND("photosynthes",C1849)),ISNUMBER(FIND(" leaves ",C1849)),,ISNUMBER(FIND("agriculture",C1849)),ISNUMBER(FIND(" crops ",C1849)))</f>
        <v>0</v>
      </c>
      <c r="AF1849" t="b">
        <f>OR(ISNUMBER(FIND("bacteria",C1849)),ISNUMBER(FIND("Bacteria",C1849)),ISNUMBER(FIND("Bacterium",C1849)),ISNUMBER(FIND("bacterium",C1849)),ISNUMBER(FIND(" coli ",C1849)))</f>
        <v>0</v>
      </c>
      <c r="AG1849" t="b">
        <f>OR(ISNUMBER(FIND("fungi",C1849)),ISNUMBER(FIND("Fungi",C1849)),ISNUMBER(FIND("fungus",C1849)),ISNUMBER(FIND("Fungus",C1849)),ISNUMBER(FIND("mushroom",C1849)),ISNUMBER(FIND("Mushroom",C1849)),ISNUMBER(FIND(" mold ",C1849)))</f>
        <v>0</v>
      </c>
      <c r="AH1849" t="b">
        <f>OR(ISNUMBER(FIND("Pig ",C1849)),ISNUMBER(FIND("pig ",C1849)),ISNUMBER(FIND("Pigs ",C1849)),ISNUMBER(FIND("pigs ",C1849)))</f>
        <v>0</v>
      </c>
      <c r="AI1849" t="b">
        <f>OR(ISNUMBER(FIND(" C. elegans",C1849)),ISNUMBER(FIND("Caenorhabditis elegans",C1849)),ISNUMBER(FIND("earthworms",C1849)),ISNUMBER(FIND(" Ficopomatus enigmaticus",C1849)),ISNUMBER(FIND("larva",C1849)),ISNUMBER(FIND("Lumbriculus variegatus",C1849)),ISNUMBER(FIND("nematode",C1849)))</f>
        <v>0</v>
      </c>
      <c r="AJ1849" t="b">
        <f>NOT(OR(AA1849,AB1849,AC1849,AD1849,AE1849,AF1849,AG1849,AH1849,AI1849))</f>
        <v>0</v>
      </c>
      <c r="AL1849" t="b">
        <f>OR(AA1849,AB1849,AD1849,AE1849,AF1849,AG1849,AH1849,AI1849)</f>
        <v>0</v>
      </c>
      <c r="AM1849" t="b">
        <f>IF(Table1[[#This Row],[In vivo?]],IF(Table1[[#This Row],[Cell]],FALSE,TRUE),FALSE)</f>
        <v>0</v>
      </c>
      <c r="AN1849" t="b">
        <f>AND(AC1849,AL1849)</f>
        <v>0</v>
      </c>
      <c r="AO1849" t="b">
        <f>IF(Table1[[#This Row],[Cell]],IF(Table1[[#This Row],[In vivo?]],FALSE,TRUE),FALSE)</f>
        <v>1</v>
      </c>
      <c r="AP1849" t="b">
        <f>NOT(OR(Table1[[#This Row],[In vivo?]],Table1[[#This Row],[Only in Cell]]))</f>
        <v>0</v>
      </c>
      <c r="AQ1849" t="str">
        <f>IF(OR(Table1[[#This Row],[Rodents]],Table1[[#This Row],[Human]],Table1[[#This Row],[Pig]]),OR(ISNUMBER(FIND("pulmonary",C1849)),ISNUMBER(FIND("lung",C1849))),"NA")</f>
        <v>NA</v>
      </c>
      <c r="AR1849" t="str">
        <f>IF(OR(Table1[[#This Row],[Rodents]],Table1[[#This Row],[Human]],Table1[[#This Row],[Pig]]),OR(ISNUMBER(FIND("skin",C1849)),ISNUMBER(FIND("dermal",C1849))),"NA")</f>
        <v>NA</v>
      </c>
      <c r="AS1849" t="str">
        <f>IF(OR(Table1[[#This Row],[Rodents]],Table1[[#This Row],[Human]],Table1[[#This Row],[Pig]]),OR(ISNUMBER(FIND("liver",C1849)),ISNUMBER(FIND("hepat",C1849))),"NA")</f>
        <v>NA</v>
      </c>
      <c r="AT1849" t="str">
        <f>IF(OR(Table1[[#This Row],[Rodents]],Table1[[#This Row],[Human]],Table1[[#This Row],[Pig]]),OR(ISNUMBER(FIND("kidney",C1849)),ISNUMBER(FIND("neph",C1849))),"NA")</f>
        <v>NA</v>
      </c>
      <c r="AU1849" t="str">
        <f>IF(OR(Table1[[#This Row],[Rodents]],Table1[[#This Row],[Human]],Table1[[#This Row],[Pig]]),OR(ISNUMBER(FIND("brain",C1849)),ISNUMBER(FIND("neur",C1849)),ISNUMBER(FIND("nerv",C1849))),"NA")</f>
        <v>NA</v>
      </c>
      <c r="AV1849" t="str">
        <f>IF(OR(Table1[[#This Row],[Rodents]],Table1[[#This Row],[Human]],Table1[[#This Row],[Pig]]),OR(ISNUMBER(FIND("heart",C1849)),ISNUMBER(FIND("cardi",C1849))),"NA")</f>
        <v>NA</v>
      </c>
      <c r="AW1849" t="str">
        <f>IF(OR(Table1[[#This Row],[Rodents]],Table1[[#This Row],[Human]],Table1[[#This Row],[Pig]]),OR(ISNUMBER(FIND("gastro",C1849)),ISNUMBER(FIND("intesti",C1849)),ISNUMBER(FIND("stomach",C1849))),"NA")</f>
        <v>NA</v>
      </c>
      <c r="AX1849" t="str">
        <f>IF(OR(Table1[[#This Row],[Rodents]],Table1[[#This Row],[Human]],Table1[[#This Row],[Pig]]),NOT(OR(AQ1849,AR1849,AS1849,AT1849,AU1849,AV1849,AW1849)),"NA")</f>
        <v>NA</v>
      </c>
      <c r="AY1849" t="b">
        <f>OR(ISNUMBER(FIND("SWCNT",C1849)),ISNUMBER(FIND("SWNT",C1849)),ISNUMBER(FIND("single-wall",C1849)),ISNUMBER(FIND("single wall",C1849)),ISNUMBER(FIND("Single wall",C1849)),ISNUMBER(FIND("Single-wall",C1849)),ISNUMBER(FIND("SWCNT",B1849)),ISNUMBER(FIND("SWNT",B1849)),ISNUMBER(FIND("single-wall",B1849)),ISNUMBER(FIND("single wall",B1849)),ISNUMBER(FIND("Single-wall",B1849)),ISNUMBER(FIND("Single wall",B1849)))</f>
        <v>1</v>
      </c>
      <c r="AZ1849" t="b">
        <f>OR(ISNUMBER(FIND("MWCNT",C1849)),ISNUMBER(FIND("MWNT",C1849)),ISNUMBER(FIND("multi-wall",C1849)),ISNUMBER(FIND("multi wall",C1849)),ISNUMBER(FIND("multiwall",C1849)),ISNUMBER(FIND("Multi-wall",C1849)),ISNUMBER(FIND("Multi wall",C1849)),ISNUMBER(FIND("Multiwall",C1849)),ISNUMBER(FIND("MWCNT",B1849)),ISNUMBER(FIND("MWNT",B1849)),ISNUMBER(FIND("multi-wall",B1849)),ISNUMBER(FIND("multi wall",B1849)),ISNUMBER(FIND("multiwall",B1849)),ISNUMBER(FIND("Multi-wall",B1849)),ISNUMBER(FIND("Multi wall",B1849)),ISNUMBER(FIND("Multiwall",B1849)),ISNUMBER(FIND("Double-wall",B1849)),ISNUMBER(FIND("Double wall",B1849)),ISNUMBER(FIND("Doublewall",B1849)),ISNUMBER(FIND("double-wall",B1849)),ISNUMBER(FIND("double wall",B1849)),ISNUMBER(FIND("doublewall",B1849)))</f>
        <v>0</v>
      </c>
      <c r="BA1849" t="b">
        <f>AND(Table1[[#This Row],[SWCNT]],Table1[[#This Row],[MWCNT]])</f>
        <v>0</v>
      </c>
      <c r="BB1849" t="b">
        <f>IF(Table1[[#This Row],[SWCNT]]=TRUE,FALSE,IF(Table1[[#This Row],[MWCNT]]=TRUE,FALSE,TRUE))</f>
        <v>0</v>
      </c>
      <c r="BC1849" s="18"/>
    </row>
    <row r="1850" spans="1:55" ht="185">
      <c r="A1850" t="s">
        <v>5684</v>
      </c>
      <c r="B1850" s="2" t="s">
        <v>5686</v>
      </c>
      <c r="C1850" s="16" t="s">
        <v>5688</v>
      </c>
      <c r="D1850" s="17" t="s">
        <v>924</v>
      </c>
      <c r="E1850" s="2">
        <v>2008</v>
      </c>
      <c r="F1850" t="b">
        <f>OR(ISNUMBER(FIND("cytotoxic",C1850)),ISNUMBER(FIND("Cytotoxic",C1850)),ISNUMBER(FIND("cellular toxicity",C1850)),ISNUMBER(FIND("cell death",C1850)),ISNUMBER(FIND("viable",C1850)),ISNUMBER(FIND("phytotoxic",C1850)),ISNUMBER(FIND("acute toxicity",C1850)),ISNUMBER(FIND("MTT",C1850)),ISNUMBER(FIND("survival",C1850)),ISNUMBER(FIND("prolifer",C1850)),ISNUMBER(FIND("apoptosis",C1850)),ISNUMBER(FIND("neurotoxic",C1850)),ISNUMBER(FIND("  lysis ",C1850)),ISNUMBER(FIND("necrosis",C1850)),ISNUMBER(FIND("cellular death",C1850))*3,ISNUMBER(FIND("LDH",C1850)),ISNUMBER(FIND("Acute toxicity",C1850)))</f>
        <v>1</v>
      </c>
      <c r="G1850" t="b">
        <f>OR(ISNUMBER(FIND("genotoxic",C1850)),ISNUMBER(FIND("genotoxicity",C1850)),ISNUMBER(FIND("DNA damage",C1850)),ISNUMBER(FIND("DNA",C1850)),ISNUMBER(FIND("RNA",C1850)),ISNUMBER(FIND("mesothelioma",C1850)),ISNUMBER(FIND("carcino",C1850)),ISNUMBER(FIND("mutagen",C1850)),ISNUMBER(FIND("genetic",C1850)))</f>
        <v>0</v>
      </c>
      <c r="H1850" t="b">
        <f>OR(ISNUMBER(FIND("inflammatory",C1850)),ISNUMBER(FIND("inflamm",C1850)))</f>
        <v>0</v>
      </c>
      <c r="I1850" t="b">
        <f>OR(ISNUMBER(FIND("immune",C1850)),ISNUMBER(FIND("immunological",C1850)),ISNUMBER(FIND("interleuk",C1850)),ISNUMBER(FIND("platelet activation",C1850)),ISNUMBER(FIND("monocyte",C1850)),ISNUMBER(FIND("leukocyte",C1850)),ISNUMBER(FIND("cytokine",C1850)),ISNUMBER(FIND("CD4",C1850)),ISNUMBER(FIND("CD8",C1850)),ISNUMBER(FIND("T-cell",C1850)))</f>
        <v>0</v>
      </c>
      <c r="J1850" t="b">
        <f>OR(ISNUMBER(FIND("reactive oxygen",C1850)),ISNUMBER(FIND("ROS",C1850)),ISNUMBER(FIND("free radical",C1850)),ISNUMBER(FIND("oxidative stress",C1850)),ISNUMBER(FIND("peroxid",C1850)),ISNUMBER(FIND("oxidative",C1850)),ISNUMBER(FIND("antioxid",C1850)))</f>
        <v>0</v>
      </c>
      <c r="K1850" t="b">
        <f>OR(ISNUMBER(FIND("autophag",C1850)))</f>
        <v>0</v>
      </c>
      <c r="L1850" t="b">
        <f>OR(ISNUMBER(FIND("morpholog",C1850)))</f>
        <v>0</v>
      </c>
      <c r="M1850" t="b">
        <f>OR(ISNUMBER(FIND("fibrosis",C1850)),ISNUMBER(FIND("Fibrosis",C1850)),ISNUMBER(FIND("fibrot",C1850)))</f>
        <v>0</v>
      </c>
      <c r="N1850" t="b">
        <f>OR(ISNUMBER(FIND("offspring",C1850)),ISNUMBER(FIND("Parental",C1850)),ISNUMBER(FIND("parental",C1850)),ISNUMBER(FIND("germline",C1850)),ISNUMBER(FIND("reproduc",C1850)),ISNUMBER(FIND("embryo",C1850)))</f>
        <v>0</v>
      </c>
      <c r="O1850" t="b">
        <f>OR(ISNUMBER(FIND("metabol",C1850)),ISNUMBER(FIND("Metabol",C1850)),ISNUMBER(FIND("digest",C1850)),ISNUMBER(FIND("mitochon",C1850)))</f>
        <v>0</v>
      </c>
      <c r="P1850" t="b">
        <f>OR(ISNUMBER(FIND("ecotox",C1850)),ISNUMBER(FIND("Ecotox",B1850)),ISNUMBER(FIND("ecotox",B1850)),ISNUMBER(FIND("Ecotox",C1850)))</f>
        <v>0</v>
      </c>
      <c r="Q1850" t="b">
        <f>OR(ISNUMBER(FIND("Bioaccum",C1850)),ISNUMBER(FIND("bioaccum",C1850)),ISNUMBER(FIND("accum",C1850)))</f>
        <v>0</v>
      </c>
      <c r="R1850" t="b">
        <f>OR(ISNUMBER(FIND("Occupation",C1850)),ISNUMBER(FIND("occupation",C1850)),ISNUMBER(FIND("worker",C1850)),ISNUMBER(FIND("workforce",C1850)))</f>
        <v>0</v>
      </c>
      <c r="S1850" t="b">
        <f>NOT(OR(F1850,G1850,H1850,I1850,J1850,K1850,L1850,M1850,N1850,O1850,P1850,Q1850,R1850))</f>
        <v>0</v>
      </c>
      <c r="U1850" t="b">
        <f>OR(Table1[[#This Row],[Inflammation]],Table1[[#This Row],[Immune]])</f>
        <v>0</v>
      </c>
      <c r="V1850" t="str">
        <f>IF(OR(Table1[[#This Row],[Rodents]],Table1[[#This Row],[Human]],Table1[[#This Row],[Pig]]),OR(ISNUMBER(FIND("intratrach",C1850)),ISNUMBER(FIND("nasal ",C1850)),ISNUMBER(FIND("instill",C1850))),"NA")</f>
        <v>NA</v>
      </c>
      <c r="W1850" t="str">
        <f>IF(OR(Table1[[#This Row],[Rodents]],Table1[[#This Row],[Human]],Table1[[#This Row],[Pig]]),OR(ISNUMBER(FIND("dermal",C1850)),ISNUMBER(FIND("skin ",C1850))),"NA")</f>
        <v>NA</v>
      </c>
      <c r="X1850" t="str">
        <f>IF(OR(Table1[[#This Row],[Rodents]],Table1[[#This Row],[Human]],Table1[[#This Row],[Pig]]),OR(ISNUMBER(FIND("injected",C1850)),ISNUMBER(FIND("periton",C1850)),ISNUMBER(FIND("intrascrot",C1850))),"NA")</f>
        <v>NA</v>
      </c>
      <c r="Y1850" t="str">
        <f>IF(OR(Table1[[#This Row],[Rodents]],Table1[[#This Row],[Human]],Table1[[#This Row],[Pig]]),NOT(OR(Table1[[#This Row],[Inhaled/Intratracheal/intranasal]],Table1[[#This Row],[Dermal]],Table1[[#This Row],[Injected]])),"NA")</f>
        <v>NA</v>
      </c>
      <c r="AA1850" t="b">
        <f>OR(ISNUMBER(FIND("fish ",C1850)),ISNUMBER(FIND("Fish ",C1850)),ISNUMBER(FIND("aquatic",C1850)),ISNUMBER(FIND("daphnids",C1850)),ISNUMBER(FIND("Carcinus maenas",C1850)),ISNUMBER(FIND("Daphnia",C1850)),ISNUMBER(FIND("Ruditapes philippinarum",C1850)),ISNUMBER(FIND("daphnia",C1850)),ISNUMBER(FIND("marine",C1850)),ISNUMBER(FIND("mussel",C1850)),ISNUMBER(FIND("algae",C1850)),ISNUMBER(FIND("Donax faba",C1850)),ISNUMBER(FIND("estuarine",C1850)),ISNUMBER(FIND("snail",C1850)),ISNUMBER(FIND("Prorocentrum donghaiense",C1850)) )</f>
        <v>0</v>
      </c>
      <c r="AB1850" t="b">
        <f>OR(ISNUMBER(FIND(" rat ",C1850)),ISNUMBER(FIND(" rats ",C1850)),ISNUMBER(FIND(" Rats ",C1850)),ISNUMBER(FIND(" Rat ",C1850)),ISNUMBER(FIND(" rat.",C1850)),ISNUMBER(FIND(" rats.",C1850)),ISNUMBER(FIND("mouse",C1850)),ISNUMBER(FIND("mice",C1850)), ISNUMBER(FIND(" Mice",C1850)))</f>
        <v>0</v>
      </c>
      <c r="AC1850" t="b">
        <f>OR(ISNUMBER(FIND(" cell ",C1850)),ISNUMBER(FIND("fibroblast",C1850)),ISNUMBER(FIND("macrophage",C1850)),ISNUMBER(FIND("epithelial",C1850)),ISNUMBER(FIND("endothelial",C1850)),ISNUMBER(FIND("neuron",C1850)),ISNUMBER(FIND(" cells ",C1850)),ISNUMBER(FIND("RBC",C1850)),ISNUMBER(FIND("mitochond",C1850)),ISNUMBER(FIND("adipocyte",C1850)),ISNUMBER(FIND("osteo",C1850)),ISNUMBER(FIND("keratin",C1850)),ISNUMBER(FIND(" cell's ",C1850)),ISNUMBER(FIND("eukary",C1850)),ISNUMBER(FIND("sperm",C1850)))</f>
        <v>1</v>
      </c>
      <c r="AD1850" t="b">
        <f>OR(ISNUMBER(FIND("human",B1850)),ISNUMBER(FIND("workers",B1850)),ISNUMBER(FIND("workforces",B1850)),ISNUMBER(FIND("occupational",B1850)),ISNUMBER(FIND("Case report",B1850)),ISNUMBER(FIND("Workplaces",B1850)),ISNUMBER(FIND("worker",B1850)))</f>
        <v>0</v>
      </c>
      <c r="AE1850" t="b">
        <f>OR(ISNUMBER(FIND(" plant ",C1850)),ISNUMBER(FIND("Plant ",C1850)),ISNUMBER(FIND("tomato",C1850)),ISNUMBER(FIND("plants",C1850)),ISNUMBER(FIND("Plants",C1850)),ISNUMBER(FIND("algae",C1850)),ISNUMBER(FIND("lettuce",C1850)),ISNUMBER(FIND("green gram sprouts ",C1850)),ISNUMBER(FIND("Cucurbita pepo",C1850)),ISNUMBER(FIND("bean ",C1850)),ISNUMBER(FIND("chloroplast",C1850)),ISNUMBER(FIND("chlorophyll",C1850)),ISNUMBER(FIND("seedling",C1850)),ISNUMBER(FIND("canola",C1850)),ISNUMBER(FIND("shoot",C1850)),ISNUMBER(FIND("photosynthes",C1850)),ISNUMBER(FIND(" leaves ",C1850)),,ISNUMBER(FIND("agriculture",C1850)),ISNUMBER(FIND(" crops ",C1850)))</f>
        <v>0</v>
      </c>
      <c r="AF1850" t="b">
        <f>OR(ISNUMBER(FIND("bacteria",C1850)),ISNUMBER(FIND("Bacteria",C1850)),ISNUMBER(FIND("Bacterium",C1850)),ISNUMBER(FIND("bacterium",C1850)),ISNUMBER(FIND(" coli ",C1850)))</f>
        <v>0</v>
      </c>
      <c r="AG1850" t="b">
        <f>OR(ISNUMBER(FIND("fungi",C1850)),ISNUMBER(FIND("Fungi",C1850)),ISNUMBER(FIND("fungus",C1850)),ISNUMBER(FIND("Fungus",C1850)),ISNUMBER(FIND("mushroom",C1850)),ISNUMBER(FIND("Mushroom",C1850)),ISNUMBER(FIND(" mold ",C1850)))</f>
        <v>0</v>
      </c>
      <c r="AH1850" t="b">
        <f>OR(ISNUMBER(FIND("Pig ",C1850)),ISNUMBER(FIND("pig ",C1850)),ISNUMBER(FIND("Pigs ",C1850)),ISNUMBER(FIND("pigs ",C1850)))</f>
        <v>0</v>
      </c>
      <c r="AI1850" t="b">
        <f>OR(ISNUMBER(FIND(" C. elegans",C1850)),ISNUMBER(FIND("Caenorhabditis elegans",C1850)),ISNUMBER(FIND("earthworms",C1850)),ISNUMBER(FIND(" Ficopomatus enigmaticus",C1850)),ISNUMBER(FIND("larva",C1850)),ISNUMBER(FIND("Lumbriculus variegatus",C1850)),ISNUMBER(FIND("nematode",C1850)))</f>
        <v>0</v>
      </c>
      <c r="AJ1850" t="b">
        <f>NOT(OR(AA1850,AB1850,AC1850,AD1850,AE1850,AF1850,AG1850,AH1850,AI1850))</f>
        <v>0</v>
      </c>
      <c r="AL1850" t="b">
        <f>OR(AA1850,AB1850,AD1850,AE1850,AF1850,AG1850,AH1850,AI1850)</f>
        <v>0</v>
      </c>
      <c r="AM1850" t="b">
        <f>IF(Table1[[#This Row],[In vivo?]],IF(Table1[[#This Row],[Cell]],FALSE,TRUE),FALSE)</f>
        <v>0</v>
      </c>
      <c r="AN1850" t="b">
        <f>AND(AC1850,AL1850)</f>
        <v>0</v>
      </c>
      <c r="AO1850" t="b">
        <f>IF(Table1[[#This Row],[Cell]],IF(Table1[[#This Row],[In vivo?]],FALSE,TRUE),FALSE)</f>
        <v>1</v>
      </c>
      <c r="AP1850" t="b">
        <f>NOT(OR(Table1[[#This Row],[In vivo?]],Table1[[#This Row],[Only in Cell]]))</f>
        <v>0</v>
      </c>
      <c r="AQ1850" t="str">
        <f>IF(OR(Table1[[#This Row],[Rodents]],Table1[[#This Row],[Human]],Table1[[#This Row],[Pig]]),OR(ISNUMBER(FIND("pulmonary",C1850)),ISNUMBER(FIND("lung",C1850))),"NA")</f>
        <v>NA</v>
      </c>
      <c r="AR1850" t="str">
        <f>IF(OR(Table1[[#This Row],[Rodents]],Table1[[#This Row],[Human]],Table1[[#This Row],[Pig]]),OR(ISNUMBER(FIND("skin",C1850)),ISNUMBER(FIND("dermal",C1850))),"NA")</f>
        <v>NA</v>
      </c>
      <c r="AS1850" t="str">
        <f>IF(OR(Table1[[#This Row],[Rodents]],Table1[[#This Row],[Human]],Table1[[#This Row],[Pig]]),OR(ISNUMBER(FIND("liver",C1850)),ISNUMBER(FIND("hepat",C1850))),"NA")</f>
        <v>NA</v>
      </c>
      <c r="AT1850" t="str">
        <f>IF(OR(Table1[[#This Row],[Rodents]],Table1[[#This Row],[Human]],Table1[[#This Row],[Pig]]),OR(ISNUMBER(FIND("kidney",C1850)),ISNUMBER(FIND("neph",C1850))),"NA")</f>
        <v>NA</v>
      </c>
      <c r="AU1850" t="str">
        <f>IF(OR(Table1[[#This Row],[Rodents]],Table1[[#This Row],[Human]],Table1[[#This Row],[Pig]]),OR(ISNUMBER(FIND("brain",C1850)),ISNUMBER(FIND("neur",C1850)),ISNUMBER(FIND("nerv",C1850))),"NA")</f>
        <v>NA</v>
      </c>
      <c r="AV1850" t="str">
        <f>IF(OR(Table1[[#This Row],[Rodents]],Table1[[#This Row],[Human]],Table1[[#This Row],[Pig]]),OR(ISNUMBER(FIND("heart",C1850)),ISNUMBER(FIND("cardi",C1850))),"NA")</f>
        <v>NA</v>
      </c>
      <c r="AW1850" t="str">
        <f>IF(OR(Table1[[#This Row],[Rodents]],Table1[[#This Row],[Human]],Table1[[#This Row],[Pig]]),OR(ISNUMBER(FIND("gastro",C1850)),ISNUMBER(FIND("intesti",C1850)),ISNUMBER(FIND("stomach",C1850))),"NA")</f>
        <v>NA</v>
      </c>
      <c r="AX1850" t="str">
        <f>IF(OR(Table1[[#This Row],[Rodents]],Table1[[#This Row],[Human]],Table1[[#This Row],[Pig]]),NOT(OR(AQ1850,AR1850,AS1850,AT1850,AU1850,AV1850,AW1850)),"NA")</f>
        <v>NA</v>
      </c>
      <c r="AY1850" t="b">
        <f>OR(ISNUMBER(FIND("SWCNT",C1850)),ISNUMBER(FIND("SWNT",C1850)),ISNUMBER(FIND("single-wall",C1850)),ISNUMBER(FIND("single wall",C1850)),ISNUMBER(FIND("Single wall",C1850)),ISNUMBER(FIND("Single-wall",C1850)),ISNUMBER(FIND("SWCNT",B1850)),ISNUMBER(FIND("SWNT",B1850)),ISNUMBER(FIND("single-wall",B1850)),ISNUMBER(FIND("single wall",B1850)),ISNUMBER(FIND("Single-wall",B1850)),ISNUMBER(FIND("Single wall",B1850)))</f>
        <v>1</v>
      </c>
      <c r="AZ1850" t="b">
        <f>OR(ISNUMBER(FIND("MWCNT",C1850)),ISNUMBER(FIND("MWNT",C1850)),ISNUMBER(FIND("multi-wall",C1850)),ISNUMBER(FIND("multi wall",C1850)),ISNUMBER(FIND("multiwall",C1850)),ISNUMBER(FIND("Multi-wall",C1850)),ISNUMBER(FIND("Multi wall",C1850)),ISNUMBER(FIND("Multiwall",C1850)),ISNUMBER(FIND("MWCNT",B1850)),ISNUMBER(FIND("MWNT",B1850)),ISNUMBER(FIND("multi-wall",B1850)),ISNUMBER(FIND("multi wall",B1850)),ISNUMBER(FIND("multiwall",B1850)),ISNUMBER(FIND("Multi-wall",B1850)),ISNUMBER(FIND("Multi wall",B1850)),ISNUMBER(FIND("Multiwall",B1850)),ISNUMBER(FIND("Double-wall",B1850)),ISNUMBER(FIND("Double wall",B1850)),ISNUMBER(FIND("Doublewall",B1850)),ISNUMBER(FIND("double-wall",B1850)),ISNUMBER(FIND("double wall",B1850)),ISNUMBER(FIND("doublewall",B1850)))</f>
        <v>0</v>
      </c>
      <c r="BA1850" t="b">
        <f>AND(Table1[[#This Row],[SWCNT]],Table1[[#This Row],[MWCNT]])</f>
        <v>0</v>
      </c>
      <c r="BB1850" t="b">
        <f>IF(Table1[[#This Row],[SWCNT]]=TRUE,FALSE,IF(Table1[[#This Row],[MWCNT]]=TRUE,FALSE,TRUE))</f>
        <v>0</v>
      </c>
      <c r="BC1850" s="18"/>
    </row>
    <row r="1851" spans="1:55" ht="222">
      <c r="A1851" t="s">
        <v>5685</v>
      </c>
      <c r="B1851" s="2" t="s">
        <v>5687</v>
      </c>
      <c r="C1851" s="16" t="s">
        <v>5689</v>
      </c>
      <c r="D1851" s="17" t="s">
        <v>375</v>
      </c>
      <c r="E1851" s="2">
        <v>2008</v>
      </c>
      <c r="F1851" t="b">
        <f>OR(ISNUMBER(FIND("cytotoxic",C1851)),ISNUMBER(FIND("Cytotoxic",C1851)),ISNUMBER(FIND("cellular toxicity",C1851)),ISNUMBER(FIND("cell death",C1851)),ISNUMBER(FIND("viable",C1851)),ISNUMBER(FIND("phytotoxic",C1851)),ISNUMBER(FIND("acute toxicity",C1851)),ISNUMBER(FIND("MTT",C1851)),ISNUMBER(FIND("survival",C1851)),ISNUMBER(FIND("prolifer",C1851)),ISNUMBER(FIND("apoptosis",C1851)),ISNUMBER(FIND("neurotoxic",C1851)),ISNUMBER(FIND("  lysis ",C1851)),ISNUMBER(FIND("necrosis",C1851)),ISNUMBER(FIND("cellular death",C1851))*3,ISNUMBER(FIND("LDH",C1851)),ISNUMBER(FIND("Acute toxicity",C1851)))</f>
        <v>1</v>
      </c>
      <c r="G1851" t="b">
        <f>OR(ISNUMBER(FIND("genotoxic",C1851)),ISNUMBER(FIND("genotoxicity",C1851)),ISNUMBER(FIND("DNA damage",C1851)),ISNUMBER(FIND("DNA",C1851)),ISNUMBER(FIND("RNA",C1851)),ISNUMBER(FIND("mesothelioma",C1851)),ISNUMBER(FIND("carcino",C1851)),ISNUMBER(FIND("mutagen",C1851)),ISNUMBER(FIND("genetic",C1851)))</f>
        <v>1</v>
      </c>
      <c r="H1851" t="b">
        <f>OR(ISNUMBER(FIND("inflammatory",C1851)),ISNUMBER(FIND("inflamm",C1851)))</f>
        <v>0</v>
      </c>
      <c r="I1851" t="b">
        <f>OR(ISNUMBER(FIND("immune",C1851)),ISNUMBER(FIND("immunological",C1851)),ISNUMBER(FIND("interleuk",C1851)),ISNUMBER(FIND("platelet activation",C1851)),ISNUMBER(FIND("monocyte",C1851)),ISNUMBER(FIND("leukocyte",C1851)),ISNUMBER(FIND("cytokine",C1851)),ISNUMBER(FIND("CD4",C1851)),ISNUMBER(FIND("CD8",C1851)),ISNUMBER(FIND("T-cell",C1851)))</f>
        <v>0</v>
      </c>
      <c r="J1851" t="b">
        <f>OR(ISNUMBER(FIND("reactive oxygen",C1851)),ISNUMBER(FIND("ROS",C1851)),ISNUMBER(FIND("free radical",C1851)),ISNUMBER(FIND("oxidative stress",C1851)),ISNUMBER(FIND("peroxid",C1851)),ISNUMBER(FIND("oxidative",C1851)),ISNUMBER(FIND("antioxid",C1851)))</f>
        <v>0</v>
      </c>
      <c r="K1851" t="b">
        <f>OR(ISNUMBER(FIND("autophag",C1851)))</f>
        <v>0</v>
      </c>
      <c r="L1851" t="b">
        <f>OR(ISNUMBER(FIND("morpholog",C1851)))</f>
        <v>0</v>
      </c>
      <c r="M1851" t="b">
        <f>OR(ISNUMBER(FIND("fibrosis",C1851)),ISNUMBER(FIND("Fibrosis",C1851)),ISNUMBER(FIND("fibrot",C1851)))</f>
        <v>0</v>
      </c>
      <c r="N1851" t="b">
        <f>OR(ISNUMBER(FIND("offspring",C1851)),ISNUMBER(FIND("Parental",C1851)),ISNUMBER(FIND("parental",C1851)),ISNUMBER(FIND("germline",C1851)),ISNUMBER(FIND("reproduc",C1851)),ISNUMBER(FIND("embryo",C1851)))</f>
        <v>0</v>
      </c>
      <c r="O1851" t="b">
        <f>OR(ISNUMBER(FIND("metabol",C1851)),ISNUMBER(FIND("Metabol",C1851)),ISNUMBER(FIND("digest",C1851)),ISNUMBER(FIND("mitochon",C1851)))</f>
        <v>0</v>
      </c>
      <c r="P1851" t="b">
        <f>OR(ISNUMBER(FIND("ecotox",C1851)),ISNUMBER(FIND("Ecotox",B1851)),ISNUMBER(FIND("ecotox",B1851)),ISNUMBER(FIND("Ecotox",C1851)))</f>
        <v>0</v>
      </c>
      <c r="Q1851" t="b">
        <f>OR(ISNUMBER(FIND("Bioaccum",C1851)),ISNUMBER(FIND("bioaccum",C1851)),ISNUMBER(FIND("accum",C1851)))</f>
        <v>0</v>
      </c>
      <c r="R1851" t="b">
        <f>OR(ISNUMBER(FIND("Occupation",C1851)),ISNUMBER(FIND("occupation",C1851)),ISNUMBER(FIND("worker",C1851)),ISNUMBER(FIND("workforce",C1851)))</f>
        <v>0</v>
      </c>
      <c r="S1851" t="b">
        <f>NOT(OR(F1851,G1851,H1851,I1851,J1851,K1851,L1851,M1851,N1851,O1851,P1851,Q1851,R1851))</f>
        <v>0</v>
      </c>
      <c r="U1851" t="b">
        <f>OR(Table1[[#This Row],[Inflammation]],Table1[[#This Row],[Immune]])</f>
        <v>0</v>
      </c>
      <c r="V1851" t="str">
        <f>IF(OR(Table1[[#This Row],[Rodents]],Table1[[#This Row],[Human]],Table1[[#This Row],[Pig]]),OR(ISNUMBER(FIND("intratrach",C1851)),ISNUMBER(FIND("nasal ",C1851)),ISNUMBER(FIND("instill",C1851))),"NA")</f>
        <v>NA</v>
      </c>
      <c r="W1851" t="str">
        <f>IF(OR(Table1[[#This Row],[Rodents]],Table1[[#This Row],[Human]],Table1[[#This Row],[Pig]]),OR(ISNUMBER(FIND("dermal",C1851)),ISNUMBER(FIND("skin ",C1851))),"NA")</f>
        <v>NA</v>
      </c>
      <c r="X1851" t="str">
        <f>IF(OR(Table1[[#This Row],[Rodents]],Table1[[#This Row],[Human]],Table1[[#This Row],[Pig]]),OR(ISNUMBER(FIND("injected",C1851)),ISNUMBER(FIND("periton",C1851)),ISNUMBER(FIND("intrascrot",C1851))),"NA")</f>
        <v>NA</v>
      </c>
      <c r="Y1851" t="str">
        <f>IF(OR(Table1[[#This Row],[Rodents]],Table1[[#This Row],[Human]],Table1[[#This Row],[Pig]]),NOT(OR(Table1[[#This Row],[Inhaled/Intratracheal/intranasal]],Table1[[#This Row],[Dermal]],Table1[[#This Row],[Injected]])),"NA")</f>
        <v>NA</v>
      </c>
      <c r="AA1851" t="b">
        <f>OR(ISNUMBER(FIND("fish ",C1851)),ISNUMBER(FIND("Fish ",C1851)),ISNUMBER(FIND("aquatic",C1851)),ISNUMBER(FIND("daphnids",C1851)),ISNUMBER(FIND("Carcinus maenas",C1851)),ISNUMBER(FIND("Daphnia",C1851)),ISNUMBER(FIND("Ruditapes philippinarum",C1851)),ISNUMBER(FIND("daphnia",C1851)),ISNUMBER(FIND("marine",C1851)),ISNUMBER(FIND("mussel",C1851)),ISNUMBER(FIND("algae",C1851)),ISNUMBER(FIND("Donax faba",C1851)),ISNUMBER(FIND("estuarine",C1851)),ISNUMBER(FIND("snail",C1851)),ISNUMBER(FIND("Prorocentrum donghaiense",C1851)) )</f>
        <v>0</v>
      </c>
      <c r="AB1851" t="b">
        <f>OR(ISNUMBER(FIND(" rat ",C1851)),ISNUMBER(FIND(" rats ",C1851)),ISNUMBER(FIND(" Rats ",C1851)),ISNUMBER(FIND(" Rat ",C1851)),ISNUMBER(FIND(" rat.",C1851)),ISNUMBER(FIND(" rats.",C1851)),ISNUMBER(FIND("mouse",C1851)),ISNUMBER(FIND("mice",C1851)), ISNUMBER(FIND(" Mice",C1851)))</f>
        <v>0</v>
      </c>
      <c r="AC1851" t="b">
        <f>OR(ISNUMBER(FIND(" cell ",C1851)),ISNUMBER(FIND("fibroblast",C1851)),ISNUMBER(FIND("macrophage",C1851)),ISNUMBER(FIND("epithelial",C1851)),ISNUMBER(FIND("endothelial",C1851)),ISNUMBER(FIND("neuron",C1851)),ISNUMBER(FIND(" cells ",C1851)),ISNUMBER(FIND("RBC",C1851)),ISNUMBER(FIND("mitochond",C1851)),ISNUMBER(FIND("adipocyte",C1851)),ISNUMBER(FIND("osteo",C1851)),ISNUMBER(FIND("keratin",C1851)),ISNUMBER(FIND(" cell's ",C1851)),ISNUMBER(FIND("eukary",C1851)),ISNUMBER(FIND("sperm",C1851)))</f>
        <v>1</v>
      </c>
      <c r="AD1851" t="b">
        <f>OR(ISNUMBER(FIND("human",B1851)),ISNUMBER(FIND("workers",B1851)),ISNUMBER(FIND("workforces",B1851)),ISNUMBER(FIND("occupational",B1851)),ISNUMBER(FIND("Case report",B1851)),ISNUMBER(FIND("Workplaces",B1851)),ISNUMBER(FIND("worker",B1851)))</f>
        <v>0</v>
      </c>
      <c r="AE1851" t="b">
        <f>OR(ISNUMBER(FIND(" plant ",C1851)),ISNUMBER(FIND("Plant ",C1851)),ISNUMBER(FIND("tomato",C1851)),ISNUMBER(FIND("plants",C1851)),ISNUMBER(FIND("Plants",C1851)),ISNUMBER(FIND("algae",C1851)),ISNUMBER(FIND("lettuce",C1851)),ISNUMBER(FIND("green gram sprouts ",C1851)),ISNUMBER(FIND("Cucurbita pepo",C1851)),ISNUMBER(FIND("bean ",C1851)),ISNUMBER(FIND("chloroplast",C1851)),ISNUMBER(FIND("chlorophyll",C1851)),ISNUMBER(FIND("seedling",C1851)),ISNUMBER(FIND("canola",C1851)),ISNUMBER(FIND("shoot",C1851)),ISNUMBER(FIND("photosynthes",C1851)),ISNUMBER(FIND(" leaves ",C1851)),,ISNUMBER(FIND("agriculture",C1851)),ISNUMBER(FIND(" crops ",C1851)))</f>
        <v>0</v>
      </c>
      <c r="AF1851" t="b">
        <f>OR(ISNUMBER(FIND("bacteria",C1851)),ISNUMBER(FIND("Bacteria",C1851)),ISNUMBER(FIND("Bacterium",C1851)),ISNUMBER(FIND("bacterium",C1851)),ISNUMBER(FIND(" coli ",C1851)))</f>
        <v>0</v>
      </c>
      <c r="AG1851" t="b">
        <f>OR(ISNUMBER(FIND("fungi",C1851)),ISNUMBER(FIND("Fungi",C1851)),ISNUMBER(FIND("fungus",C1851)),ISNUMBER(FIND("Fungus",C1851)),ISNUMBER(FIND("mushroom",C1851)),ISNUMBER(FIND("Mushroom",C1851)),ISNUMBER(FIND(" mold ",C1851)))</f>
        <v>0</v>
      </c>
      <c r="AH1851" t="b">
        <f>OR(ISNUMBER(FIND("Pig ",C1851)),ISNUMBER(FIND("pig ",C1851)),ISNUMBER(FIND("Pigs ",C1851)),ISNUMBER(FIND("pigs ",C1851)))</f>
        <v>0</v>
      </c>
      <c r="AI1851" t="b">
        <f>OR(ISNUMBER(FIND(" C. elegans",C1851)),ISNUMBER(FIND("Caenorhabditis elegans",C1851)),ISNUMBER(FIND("earthworms",C1851)),ISNUMBER(FIND(" Ficopomatus enigmaticus",C1851)),ISNUMBER(FIND("larva",C1851)),ISNUMBER(FIND("Lumbriculus variegatus",C1851)),ISNUMBER(FIND("nematode",C1851)))</f>
        <v>0</v>
      </c>
      <c r="AJ1851" t="b">
        <f>NOT(OR(AA1851,AB1851,AC1851,AD1851,AE1851,AF1851,AG1851,AH1851,AI1851))</f>
        <v>0</v>
      </c>
      <c r="AL1851" t="b">
        <f>OR(AA1851,AB1851,AD1851,AE1851,AF1851,AG1851,AH1851,AI1851)</f>
        <v>0</v>
      </c>
      <c r="AM1851" t="b">
        <f>IF(Table1[[#This Row],[In vivo?]],IF(Table1[[#This Row],[Cell]],FALSE,TRUE),FALSE)</f>
        <v>0</v>
      </c>
      <c r="AN1851" t="b">
        <f>AND(AC1851,AL1851)</f>
        <v>0</v>
      </c>
      <c r="AO1851" t="b">
        <f>IF(Table1[[#This Row],[Cell]],IF(Table1[[#This Row],[In vivo?]],FALSE,TRUE),FALSE)</f>
        <v>1</v>
      </c>
      <c r="AP1851" t="b">
        <f>NOT(OR(Table1[[#This Row],[In vivo?]],Table1[[#This Row],[Only in Cell]]))</f>
        <v>0</v>
      </c>
      <c r="AQ1851" t="str">
        <f>IF(OR(Table1[[#This Row],[Rodents]],Table1[[#This Row],[Human]],Table1[[#This Row],[Pig]]),OR(ISNUMBER(FIND("pulmonary",C1851)),ISNUMBER(FIND("lung",C1851))),"NA")</f>
        <v>NA</v>
      </c>
      <c r="AR1851" t="str">
        <f>IF(OR(Table1[[#This Row],[Rodents]],Table1[[#This Row],[Human]],Table1[[#This Row],[Pig]]),OR(ISNUMBER(FIND("skin",C1851)),ISNUMBER(FIND("dermal",C1851))),"NA")</f>
        <v>NA</v>
      </c>
      <c r="AS1851" t="str">
        <f>IF(OR(Table1[[#This Row],[Rodents]],Table1[[#This Row],[Human]],Table1[[#This Row],[Pig]]),OR(ISNUMBER(FIND("liver",C1851)),ISNUMBER(FIND("hepat",C1851))),"NA")</f>
        <v>NA</v>
      </c>
      <c r="AT1851" t="str">
        <f>IF(OR(Table1[[#This Row],[Rodents]],Table1[[#This Row],[Human]],Table1[[#This Row],[Pig]]),OR(ISNUMBER(FIND("kidney",C1851)),ISNUMBER(FIND("neph",C1851))),"NA")</f>
        <v>NA</v>
      </c>
      <c r="AU1851" t="str">
        <f>IF(OR(Table1[[#This Row],[Rodents]],Table1[[#This Row],[Human]],Table1[[#This Row],[Pig]]),OR(ISNUMBER(FIND("brain",C1851)),ISNUMBER(FIND("neur",C1851)),ISNUMBER(FIND("nerv",C1851))),"NA")</f>
        <v>NA</v>
      </c>
      <c r="AV1851" t="str">
        <f>IF(OR(Table1[[#This Row],[Rodents]],Table1[[#This Row],[Human]],Table1[[#This Row],[Pig]]),OR(ISNUMBER(FIND("heart",C1851)),ISNUMBER(FIND("cardi",C1851))),"NA")</f>
        <v>NA</v>
      </c>
      <c r="AW1851" t="str">
        <f>IF(OR(Table1[[#This Row],[Rodents]],Table1[[#This Row],[Human]],Table1[[#This Row],[Pig]]),OR(ISNUMBER(FIND("gastro",C1851)),ISNUMBER(FIND("intesti",C1851)),ISNUMBER(FIND("stomach",C1851))),"NA")</f>
        <v>NA</v>
      </c>
      <c r="AX1851" t="str">
        <f>IF(OR(Table1[[#This Row],[Rodents]],Table1[[#This Row],[Human]],Table1[[#This Row],[Pig]]),NOT(OR(AQ1851,AR1851,AS1851,AT1851,AU1851,AV1851,AW1851)),"NA")</f>
        <v>NA</v>
      </c>
      <c r="AY1851" t="b">
        <f>OR(ISNUMBER(FIND("SWCNT",C1851)),ISNUMBER(FIND("SWNT",C1851)),ISNUMBER(FIND("single-wall",C1851)),ISNUMBER(FIND("single wall",C1851)),ISNUMBER(FIND("Single wall",C1851)),ISNUMBER(FIND("Single-wall",C1851)),ISNUMBER(FIND("SWCNT",B1851)),ISNUMBER(FIND("SWNT",B1851)),ISNUMBER(FIND("single-wall",B1851)),ISNUMBER(FIND("single wall",B1851)),ISNUMBER(FIND("Single-wall",B1851)),ISNUMBER(FIND("Single wall",B1851)))</f>
        <v>1</v>
      </c>
      <c r="AZ1851" t="b">
        <f>OR(ISNUMBER(FIND("MWCNT",C1851)),ISNUMBER(FIND("MWNT",C1851)),ISNUMBER(FIND("multi-wall",C1851)),ISNUMBER(FIND("multi wall",C1851)),ISNUMBER(FIND("multiwall",C1851)),ISNUMBER(FIND("Multi-wall",C1851)),ISNUMBER(FIND("Multi wall",C1851)),ISNUMBER(FIND("Multiwall",C1851)),ISNUMBER(FIND("MWCNT",B1851)),ISNUMBER(FIND("MWNT",B1851)),ISNUMBER(FIND("multi-wall",B1851)),ISNUMBER(FIND("multi wall",B1851)),ISNUMBER(FIND("multiwall",B1851)),ISNUMBER(FIND("Multi-wall",B1851)),ISNUMBER(FIND("Multi wall",B1851)),ISNUMBER(FIND("Multiwall",B1851)),ISNUMBER(FIND("Double-wall",B1851)),ISNUMBER(FIND("Double wall",B1851)),ISNUMBER(FIND("Doublewall",B1851)),ISNUMBER(FIND("double-wall",B1851)),ISNUMBER(FIND("double wall",B1851)),ISNUMBER(FIND("doublewall",B1851)))</f>
        <v>0</v>
      </c>
      <c r="BA1851" t="b">
        <f>AND(Table1[[#This Row],[SWCNT]],Table1[[#This Row],[MWCNT]])</f>
        <v>0</v>
      </c>
      <c r="BB1851" t="b">
        <f>IF(Table1[[#This Row],[SWCNT]]=TRUE,FALSE,IF(Table1[[#This Row],[MWCNT]]=TRUE,FALSE,TRUE))</f>
        <v>0</v>
      </c>
      <c r="BC1851" s="18"/>
    </row>
    <row r="1852" spans="1:55" ht="74">
      <c r="A1852" t="s">
        <v>5690</v>
      </c>
      <c r="B1852" s="2" t="s">
        <v>5691</v>
      </c>
      <c r="C1852" s="16" t="s">
        <v>5692</v>
      </c>
      <c r="D1852" s="17" t="s">
        <v>4175</v>
      </c>
      <c r="E1852" s="2">
        <v>2008</v>
      </c>
      <c r="F1852" t="b">
        <f>OR(ISNUMBER(FIND("cytotoxic",C1852)),ISNUMBER(FIND("Cytotoxic",C1852)),ISNUMBER(FIND("cellular toxicity",C1852)),ISNUMBER(FIND("cell death",C1852)),ISNUMBER(FIND("viable",C1852)),ISNUMBER(FIND("phytotoxic",C1852)),ISNUMBER(FIND("acute toxicity",C1852)),ISNUMBER(FIND("MTT",C1852)),ISNUMBER(FIND("survival",C1852)),ISNUMBER(FIND("prolifer",C1852)),ISNUMBER(FIND("apoptosis",C1852)),ISNUMBER(FIND("neurotoxic",C1852)),ISNUMBER(FIND("  lysis ",C1852)),ISNUMBER(FIND("necrosis",C1852)),ISNUMBER(FIND("cellular death",C1852))*3,ISNUMBER(FIND("LDH",C1852)),ISNUMBER(FIND("Acute toxicity",C1852)))</f>
        <v>1</v>
      </c>
      <c r="G1852" t="b">
        <f>OR(ISNUMBER(FIND("genotoxic",C1852)),ISNUMBER(FIND("genotoxicity",C1852)),ISNUMBER(FIND("DNA damage",C1852)),ISNUMBER(FIND("DNA",C1852)),ISNUMBER(FIND("RNA",C1852)),ISNUMBER(FIND("mesothelioma",C1852)),ISNUMBER(FIND("carcino",C1852)),ISNUMBER(FIND("mutagen",C1852)),ISNUMBER(FIND("genetic",C1852)))</f>
        <v>0</v>
      </c>
      <c r="H1852" t="b">
        <f>OR(ISNUMBER(FIND("inflammatory",C1852)),ISNUMBER(FIND("inflamm",C1852)))</f>
        <v>0</v>
      </c>
      <c r="I1852" t="b">
        <f>OR(ISNUMBER(FIND("immune",C1852)),ISNUMBER(FIND("immunological",C1852)),ISNUMBER(FIND("interleuk",C1852)),ISNUMBER(FIND("platelet activation",C1852)),ISNUMBER(FIND("monocyte",C1852)),ISNUMBER(FIND("leukocyte",C1852)),ISNUMBER(FIND("cytokine",C1852)),ISNUMBER(FIND("CD4",C1852)),ISNUMBER(FIND("CD8",C1852)),ISNUMBER(FIND("T-cell",C1852)))</f>
        <v>0</v>
      </c>
      <c r="J1852" t="b">
        <f>OR(ISNUMBER(FIND("reactive oxygen",C1852)),ISNUMBER(FIND("ROS",C1852)),ISNUMBER(FIND("free radical",C1852)),ISNUMBER(FIND("oxidative stress",C1852)),ISNUMBER(FIND("peroxid",C1852)),ISNUMBER(FIND("oxidative",C1852)),ISNUMBER(FIND("antioxid",C1852)))</f>
        <v>0</v>
      </c>
      <c r="K1852" t="b">
        <f>OR(ISNUMBER(FIND("autophag",C1852)))</f>
        <v>0</v>
      </c>
      <c r="L1852" t="b">
        <f>OR(ISNUMBER(FIND("morpholog",C1852)))</f>
        <v>0</v>
      </c>
      <c r="M1852" t="b">
        <f>OR(ISNUMBER(FIND("fibrosis",C1852)),ISNUMBER(FIND("Fibrosis",C1852)),ISNUMBER(FIND("fibrot",C1852)))</f>
        <v>0</v>
      </c>
      <c r="N1852" t="b">
        <f>OR(ISNUMBER(FIND("offspring",C1852)),ISNUMBER(FIND("Parental",C1852)),ISNUMBER(FIND("parental",C1852)),ISNUMBER(FIND("germline",C1852)),ISNUMBER(FIND("reproduc",C1852)),ISNUMBER(FIND("embryo",C1852)))</f>
        <v>0</v>
      </c>
      <c r="O1852" t="b">
        <f>OR(ISNUMBER(FIND("metabol",C1852)),ISNUMBER(FIND("Metabol",C1852)),ISNUMBER(FIND("digest",C1852)),ISNUMBER(FIND("mitochon",C1852)))</f>
        <v>0</v>
      </c>
      <c r="P1852" t="b">
        <f>OR(ISNUMBER(FIND("ecotox",C1852)),ISNUMBER(FIND("Ecotox",B1852)),ISNUMBER(FIND("ecotox",B1852)),ISNUMBER(FIND("Ecotox",C1852)))</f>
        <v>0</v>
      </c>
      <c r="Q1852" t="b">
        <f>OR(ISNUMBER(FIND("Bioaccum",C1852)),ISNUMBER(FIND("bioaccum",C1852)),ISNUMBER(FIND("accum",C1852)))</f>
        <v>0</v>
      </c>
      <c r="R1852" t="b">
        <f>OR(ISNUMBER(FIND("Occupation",C1852)),ISNUMBER(FIND("occupation",C1852)),ISNUMBER(FIND("worker",C1852)),ISNUMBER(FIND("workforce",C1852)))</f>
        <v>0</v>
      </c>
      <c r="S1852" t="b">
        <f>NOT(OR(F1852,G1852,H1852,I1852,J1852,K1852,L1852,M1852,N1852,O1852,P1852,Q1852,R1852))</f>
        <v>0</v>
      </c>
      <c r="U1852" t="b">
        <f>OR(Table1[[#This Row],[Inflammation]],Table1[[#This Row],[Immune]])</f>
        <v>0</v>
      </c>
      <c r="V1852" t="str">
        <f>IF(OR(Table1[[#This Row],[Rodents]],Table1[[#This Row],[Human]],Table1[[#This Row],[Pig]]),OR(ISNUMBER(FIND("intratrach",C1852)),ISNUMBER(FIND("nasal ",C1852)),ISNUMBER(FIND("instill",C1852))),"NA")</f>
        <v>NA</v>
      </c>
      <c r="W1852" t="str">
        <f>IF(OR(Table1[[#This Row],[Rodents]],Table1[[#This Row],[Human]],Table1[[#This Row],[Pig]]),OR(ISNUMBER(FIND("dermal",C1852)),ISNUMBER(FIND("skin ",C1852))),"NA")</f>
        <v>NA</v>
      </c>
      <c r="X1852" t="str">
        <f>IF(OR(Table1[[#This Row],[Rodents]],Table1[[#This Row],[Human]],Table1[[#This Row],[Pig]]),OR(ISNUMBER(FIND("injected",C1852)),ISNUMBER(FIND("periton",C1852)),ISNUMBER(FIND("intrascrot",C1852))),"NA")</f>
        <v>NA</v>
      </c>
      <c r="Y1852" t="str">
        <f>IF(OR(Table1[[#This Row],[Rodents]],Table1[[#This Row],[Human]],Table1[[#This Row],[Pig]]),NOT(OR(Table1[[#This Row],[Inhaled/Intratracheal/intranasal]],Table1[[#This Row],[Dermal]],Table1[[#This Row],[Injected]])),"NA")</f>
        <v>NA</v>
      </c>
      <c r="AA1852" t="b">
        <f>OR(ISNUMBER(FIND("fish ",C1852)),ISNUMBER(FIND("Fish ",C1852)),ISNUMBER(FIND("aquatic",C1852)),ISNUMBER(FIND("daphnids",C1852)),ISNUMBER(FIND("Carcinus maenas",C1852)),ISNUMBER(FIND("Daphnia",C1852)),ISNUMBER(FIND("Ruditapes philippinarum",C1852)),ISNUMBER(FIND("daphnia",C1852)),ISNUMBER(FIND("marine",C1852)),ISNUMBER(FIND("mussel",C1852)),ISNUMBER(FIND("algae",C1852)),ISNUMBER(FIND("Donax faba",C1852)),ISNUMBER(FIND("estuarine",C1852)),ISNUMBER(FIND("snail",C1852)),ISNUMBER(FIND("Prorocentrum donghaiense",C1852)) )</f>
        <v>0</v>
      </c>
      <c r="AB1852" t="b">
        <f>OR(ISNUMBER(FIND(" rat ",C1852)),ISNUMBER(FIND(" rats ",C1852)),ISNUMBER(FIND(" Rats ",C1852)),ISNUMBER(FIND(" Rat ",C1852)),ISNUMBER(FIND(" rat.",C1852)),ISNUMBER(FIND(" rats.",C1852)),ISNUMBER(FIND("mouse",C1852)),ISNUMBER(FIND("mice",C1852)), ISNUMBER(FIND(" Mice",C1852)))</f>
        <v>0</v>
      </c>
      <c r="AC1852" t="b">
        <f>OR(ISNUMBER(FIND(" cell ",C1852)),ISNUMBER(FIND("fibroblast",C1852)),ISNUMBER(FIND("macrophage",C1852)),ISNUMBER(FIND("epithelial",C1852)),ISNUMBER(FIND("endothelial",C1852)),ISNUMBER(FIND("neuron",C1852)),ISNUMBER(FIND(" cells ",C1852)),ISNUMBER(FIND("RBC",C1852)),ISNUMBER(FIND("mitochond",C1852)),ISNUMBER(FIND("adipocyte",C1852)),ISNUMBER(FIND("osteo",C1852)),ISNUMBER(FIND("keratin",C1852)),ISNUMBER(FIND(" cell's ",C1852)),ISNUMBER(FIND("eukary",C1852)),ISNUMBER(FIND("sperm",C1852)))</f>
        <v>0</v>
      </c>
      <c r="AD1852" t="b">
        <f>OR(ISNUMBER(FIND("human",B1852)),ISNUMBER(FIND("workers",B1852)),ISNUMBER(FIND("workforces",B1852)),ISNUMBER(FIND("occupational",B1852)),ISNUMBER(FIND("Case report",B1852)),ISNUMBER(FIND("Workplaces",B1852)),ISNUMBER(FIND("worker",B1852)))</f>
        <v>0</v>
      </c>
      <c r="AE1852" t="b">
        <f>OR(ISNUMBER(FIND(" plant ",C1852)),ISNUMBER(FIND("Plant ",C1852)),ISNUMBER(FIND("tomato",C1852)),ISNUMBER(FIND("plants",C1852)),ISNUMBER(FIND("Plants",C1852)),ISNUMBER(FIND("algae",C1852)),ISNUMBER(FIND("lettuce",C1852)),ISNUMBER(FIND("green gram sprouts ",C1852)),ISNUMBER(FIND("Cucurbita pepo",C1852)),ISNUMBER(FIND("bean ",C1852)),ISNUMBER(FIND("chloroplast",C1852)),ISNUMBER(FIND("chlorophyll",C1852)),ISNUMBER(FIND("seedling",C1852)),ISNUMBER(FIND("canola",C1852)),ISNUMBER(FIND("shoot",C1852)),ISNUMBER(FIND("photosynthes",C1852)),ISNUMBER(FIND(" leaves ",C1852)),,ISNUMBER(FIND("agriculture",C1852)),ISNUMBER(FIND(" crops ",C1852)))</f>
        <v>0</v>
      </c>
      <c r="AF1852" t="b">
        <f>OR(ISNUMBER(FIND("bacteria",C1852)),ISNUMBER(FIND("Bacteria",C1852)),ISNUMBER(FIND("Bacterium",C1852)),ISNUMBER(FIND("bacterium",C1852)),ISNUMBER(FIND(" coli ",C1852)))</f>
        <v>0</v>
      </c>
      <c r="AG1852" t="b">
        <f>OR(ISNUMBER(FIND("fungi",C1852)),ISNUMBER(FIND("Fungi",C1852)),ISNUMBER(FIND("fungus",C1852)),ISNUMBER(FIND("Fungus",C1852)),ISNUMBER(FIND("mushroom",C1852)),ISNUMBER(FIND("Mushroom",C1852)),ISNUMBER(FIND(" mold ",C1852)))</f>
        <v>0</v>
      </c>
      <c r="AH1852" t="b">
        <f>OR(ISNUMBER(FIND("Pig ",C1852)),ISNUMBER(FIND("pig ",C1852)),ISNUMBER(FIND("Pigs ",C1852)),ISNUMBER(FIND("pigs ",C1852)))</f>
        <v>0</v>
      </c>
      <c r="AI1852" t="b">
        <f>OR(ISNUMBER(FIND(" C. elegans",C1852)),ISNUMBER(FIND("Caenorhabditis elegans",C1852)),ISNUMBER(FIND("earthworms",C1852)),ISNUMBER(FIND(" Ficopomatus enigmaticus",C1852)),ISNUMBER(FIND("larva",C1852)),ISNUMBER(FIND("Lumbriculus variegatus",C1852)),ISNUMBER(FIND("nematode",C1852)))</f>
        <v>0</v>
      </c>
      <c r="AJ1852" t="b">
        <f>NOT(OR(AA1852,AB1852,AC1852,AD1852,AE1852,AF1852,AG1852,AH1852,AI1852))</f>
        <v>1</v>
      </c>
      <c r="AL1852" t="b">
        <f>OR(AA1852,AB1852,AD1852,AE1852,AF1852,AG1852,AH1852,AI1852)</f>
        <v>0</v>
      </c>
      <c r="AM1852" t="b">
        <f>IF(Table1[[#This Row],[In vivo?]],IF(Table1[[#This Row],[Cell]],FALSE,TRUE),FALSE)</f>
        <v>0</v>
      </c>
      <c r="AN1852" t="b">
        <f>AND(AC1852,AL1852)</f>
        <v>0</v>
      </c>
      <c r="AO1852" t="b">
        <f>IF(Table1[[#This Row],[Cell]],IF(Table1[[#This Row],[In vivo?]],FALSE,TRUE),FALSE)</f>
        <v>0</v>
      </c>
      <c r="AP1852" t="b">
        <f>NOT(OR(Table1[[#This Row],[In vivo?]],Table1[[#This Row],[Only in Cell]]))</f>
        <v>1</v>
      </c>
      <c r="AQ1852" t="str">
        <f>IF(OR(Table1[[#This Row],[Rodents]],Table1[[#This Row],[Human]],Table1[[#This Row],[Pig]]),OR(ISNUMBER(FIND("pulmonary",C1852)),ISNUMBER(FIND("lung",C1852))),"NA")</f>
        <v>NA</v>
      </c>
      <c r="AR1852" t="str">
        <f>IF(OR(Table1[[#This Row],[Rodents]],Table1[[#This Row],[Human]],Table1[[#This Row],[Pig]]),OR(ISNUMBER(FIND("skin",C1852)),ISNUMBER(FIND("dermal",C1852))),"NA")</f>
        <v>NA</v>
      </c>
      <c r="AS1852" t="str">
        <f>IF(OR(Table1[[#This Row],[Rodents]],Table1[[#This Row],[Human]],Table1[[#This Row],[Pig]]),OR(ISNUMBER(FIND("liver",C1852)),ISNUMBER(FIND("hepat",C1852))),"NA")</f>
        <v>NA</v>
      </c>
      <c r="AT1852" t="str">
        <f>IF(OR(Table1[[#This Row],[Rodents]],Table1[[#This Row],[Human]],Table1[[#This Row],[Pig]]),OR(ISNUMBER(FIND("kidney",C1852)),ISNUMBER(FIND("neph",C1852))),"NA")</f>
        <v>NA</v>
      </c>
      <c r="AU1852" t="str">
        <f>IF(OR(Table1[[#This Row],[Rodents]],Table1[[#This Row],[Human]],Table1[[#This Row],[Pig]]),OR(ISNUMBER(FIND("brain",C1852)),ISNUMBER(FIND("neur",C1852)),ISNUMBER(FIND("nerv",C1852))),"NA")</f>
        <v>NA</v>
      </c>
      <c r="AV1852" t="str">
        <f>IF(OR(Table1[[#This Row],[Rodents]],Table1[[#This Row],[Human]],Table1[[#This Row],[Pig]]),OR(ISNUMBER(FIND("heart",C1852)),ISNUMBER(FIND("cardi",C1852))),"NA")</f>
        <v>NA</v>
      </c>
      <c r="AW1852" t="str">
        <f>IF(OR(Table1[[#This Row],[Rodents]],Table1[[#This Row],[Human]],Table1[[#This Row],[Pig]]),OR(ISNUMBER(FIND("gastro",C1852)),ISNUMBER(FIND("intesti",C1852)),ISNUMBER(FIND("stomach",C1852))),"NA")</f>
        <v>NA</v>
      </c>
      <c r="AX1852" t="str">
        <f>IF(OR(Table1[[#This Row],[Rodents]],Table1[[#This Row],[Human]],Table1[[#This Row],[Pig]]),NOT(OR(AQ1852,AR1852,AS1852,AT1852,AU1852,AV1852,AW1852)),"NA")</f>
        <v>NA</v>
      </c>
      <c r="AY1852" t="b">
        <f>OR(ISNUMBER(FIND("SWCNT",C1852)),ISNUMBER(FIND("SWNT",C1852)),ISNUMBER(FIND("single-wall",C1852)),ISNUMBER(FIND("single wall",C1852)),ISNUMBER(FIND("Single wall",C1852)),ISNUMBER(FIND("Single-wall",C1852)),ISNUMBER(FIND("SWCNT",B1852)),ISNUMBER(FIND("SWNT",B1852)),ISNUMBER(FIND("single-wall",B1852)),ISNUMBER(FIND("single wall",B1852)),ISNUMBER(FIND("Single-wall",B1852)),ISNUMBER(FIND("Single wall",B1852)))</f>
        <v>1</v>
      </c>
      <c r="AZ1852" t="b">
        <f>OR(ISNUMBER(FIND("MWCNT",C1852)),ISNUMBER(FIND("MWNT",C1852)),ISNUMBER(FIND("multi-wall",C1852)),ISNUMBER(FIND("multi wall",C1852)),ISNUMBER(FIND("multiwall",C1852)),ISNUMBER(FIND("Multi-wall",C1852)),ISNUMBER(FIND("Multi wall",C1852)),ISNUMBER(FIND("Multiwall",C1852)),ISNUMBER(FIND("MWCNT",B1852)),ISNUMBER(FIND("MWNT",B1852)),ISNUMBER(FIND("multi-wall",B1852)),ISNUMBER(FIND("multi wall",B1852)),ISNUMBER(FIND("multiwall",B1852)),ISNUMBER(FIND("Multi-wall",B1852)),ISNUMBER(FIND("Multi wall",B1852)),ISNUMBER(FIND("Multiwall",B1852)),ISNUMBER(FIND("Double-wall",B1852)),ISNUMBER(FIND("Double wall",B1852)),ISNUMBER(FIND("Doublewall",B1852)),ISNUMBER(FIND("double-wall",B1852)),ISNUMBER(FIND("double wall",B1852)),ISNUMBER(FIND("doublewall",B1852)))</f>
        <v>0</v>
      </c>
      <c r="BA1852" t="b">
        <f>AND(Table1[[#This Row],[SWCNT]],Table1[[#This Row],[MWCNT]])</f>
        <v>0</v>
      </c>
      <c r="BB1852" t="b">
        <f>IF(Table1[[#This Row],[SWCNT]]=TRUE,FALSE,IF(Table1[[#This Row],[MWCNT]]=TRUE,FALSE,TRUE))</f>
        <v>0</v>
      </c>
      <c r="BC1852" s="18"/>
    </row>
    <row r="1853" spans="1:55" ht="166.5">
      <c r="A1853" t="s">
        <v>5696</v>
      </c>
      <c r="B1853" s="2" t="s">
        <v>5697</v>
      </c>
      <c r="C1853" s="16" t="s">
        <v>5698</v>
      </c>
      <c r="D1853" s="17" t="s">
        <v>5699</v>
      </c>
      <c r="E1853" s="2">
        <v>2008</v>
      </c>
      <c r="F1853" t="b">
        <f>OR(ISNUMBER(FIND("cytotoxic",C1853)),ISNUMBER(FIND("Cytotoxic",C1853)),ISNUMBER(FIND("cellular toxicity",C1853)),ISNUMBER(FIND("cell death",C1853)),ISNUMBER(FIND("viable",C1853)),ISNUMBER(FIND("phytotoxic",C1853)),ISNUMBER(FIND("acute toxicity",C1853)),ISNUMBER(FIND("MTT",C1853)),ISNUMBER(FIND("survival",C1853)),ISNUMBER(FIND("prolifer",C1853)),ISNUMBER(FIND("apoptosis",C1853)),ISNUMBER(FIND("neurotoxic",C1853)),ISNUMBER(FIND("  lysis ",C1853)),ISNUMBER(FIND("necrosis",C1853)),ISNUMBER(FIND("cellular death",C1853))*3,ISNUMBER(FIND("LDH",C1853)),ISNUMBER(FIND("Acute toxicity",C1853)))</f>
        <v>1</v>
      </c>
      <c r="G1853" t="b">
        <f>OR(ISNUMBER(FIND("genotoxic",C1853)),ISNUMBER(FIND("genotoxicity",C1853)),ISNUMBER(FIND("DNA damage",C1853)),ISNUMBER(FIND("DNA",C1853)),ISNUMBER(FIND("RNA",C1853)),ISNUMBER(FIND("mesothelioma",C1853)),ISNUMBER(FIND("carcino",C1853)),ISNUMBER(FIND("mutagen",C1853)),ISNUMBER(FIND("genetic",C1853)))</f>
        <v>0</v>
      </c>
      <c r="H1853" t="b">
        <f>OR(ISNUMBER(FIND("inflammatory",C1853)),ISNUMBER(FIND("inflamm",C1853)))</f>
        <v>0</v>
      </c>
      <c r="I1853" t="b">
        <f>OR(ISNUMBER(FIND("immune",C1853)),ISNUMBER(FIND("immunological",C1853)),ISNUMBER(FIND("interleuk",C1853)),ISNUMBER(FIND("platelet activation",C1853)),ISNUMBER(FIND("monocyte",C1853)),ISNUMBER(FIND("leukocyte",C1853)),ISNUMBER(FIND("cytokine",C1853)),ISNUMBER(FIND("CD4",C1853)),ISNUMBER(FIND("CD8",C1853)),ISNUMBER(FIND("T-cell",C1853)))</f>
        <v>1</v>
      </c>
      <c r="J1853" t="b">
        <f>OR(ISNUMBER(FIND("reactive oxygen",C1853)),ISNUMBER(FIND("ROS",C1853)),ISNUMBER(FIND("free radical",C1853)),ISNUMBER(FIND("oxidative stress",C1853)),ISNUMBER(FIND("peroxid",C1853)),ISNUMBER(FIND("oxidative",C1853)),ISNUMBER(FIND("antioxid",C1853)))</f>
        <v>0</v>
      </c>
      <c r="K1853" t="b">
        <f>OR(ISNUMBER(FIND("autophag",C1853)))</f>
        <v>0</v>
      </c>
      <c r="L1853" t="b">
        <f>OR(ISNUMBER(FIND("morpholog",C1853)))</f>
        <v>0</v>
      </c>
      <c r="M1853" t="b">
        <f>OR(ISNUMBER(FIND("fibrosis",C1853)),ISNUMBER(FIND("Fibrosis",C1853)),ISNUMBER(FIND("fibrot",C1853)))</f>
        <v>0</v>
      </c>
      <c r="N1853" t="b">
        <f>OR(ISNUMBER(FIND("offspring",C1853)),ISNUMBER(FIND("Parental",C1853)),ISNUMBER(FIND("parental",C1853)),ISNUMBER(FIND("germline",C1853)),ISNUMBER(FIND("reproduc",C1853)),ISNUMBER(FIND("embryo",C1853)))</f>
        <v>0</v>
      </c>
      <c r="O1853" t="b">
        <f>OR(ISNUMBER(FIND("metabol",C1853)),ISNUMBER(FIND("Metabol",C1853)),ISNUMBER(FIND("digest",C1853)),ISNUMBER(FIND("mitochon",C1853)))</f>
        <v>0</v>
      </c>
      <c r="P1853" t="b">
        <f>OR(ISNUMBER(FIND("ecotox",C1853)),ISNUMBER(FIND("Ecotox",B1853)),ISNUMBER(FIND("ecotox",B1853)),ISNUMBER(FIND("Ecotox",C1853)))</f>
        <v>0</v>
      </c>
      <c r="Q1853" t="b">
        <f>OR(ISNUMBER(FIND("Bioaccum",C1853)),ISNUMBER(FIND("bioaccum",C1853)),ISNUMBER(FIND("accum",C1853)))</f>
        <v>0</v>
      </c>
      <c r="R1853" t="b">
        <f>OR(ISNUMBER(FIND("Occupation",C1853)),ISNUMBER(FIND("occupation",C1853)),ISNUMBER(FIND("worker",C1853)),ISNUMBER(FIND("workforce",C1853)))</f>
        <v>0</v>
      </c>
      <c r="S1853" t="b">
        <f>NOT(OR(F1853,G1853,H1853,I1853,J1853,K1853,L1853,M1853,N1853,O1853,P1853,Q1853,R1853))</f>
        <v>0</v>
      </c>
      <c r="U1853" t="b">
        <f>OR(Table1[[#This Row],[Inflammation]],Table1[[#This Row],[Immune]])</f>
        <v>1</v>
      </c>
      <c r="V1853" t="str">
        <f>IF(OR(Table1[[#This Row],[Rodents]],Table1[[#This Row],[Human]],Table1[[#This Row],[Pig]]),OR(ISNUMBER(FIND("intratrach",C1853)),ISNUMBER(FIND("nasal ",C1853)),ISNUMBER(FIND("instill",C1853))),"NA")</f>
        <v>NA</v>
      </c>
      <c r="W1853" t="str">
        <f>IF(OR(Table1[[#This Row],[Rodents]],Table1[[#This Row],[Human]],Table1[[#This Row],[Pig]]),OR(ISNUMBER(FIND("dermal",C1853)),ISNUMBER(FIND("skin ",C1853))),"NA")</f>
        <v>NA</v>
      </c>
      <c r="X1853" t="str">
        <f>IF(OR(Table1[[#This Row],[Rodents]],Table1[[#This Row],[Human]],Table1[[#This Row],[Pig]]),OR(ISNUMBER(FIND("injected",C1853)),ISNUMBER(FIND("periton",C1853)),ISNUMBER(FIND("intrascrot",C1853))),"NA")</f>
        <v>NA</v>
      </c>
      <c r="Y1853" t="str">
        <f>IF(OR(Table1[[#This Row],[Rodents]],Table1[[#This Row],[Human]],Table1[[#This Row],[Pig]]),NOT(OR(Table1[[#This Row],[Inhaled/Intratracheal/intranasal]],Table1[[#This Row],[Dermal]],Table1[[#This Row],[Injected]])),"NA")</f>
        <v>NA</v>
      </c>
      <c r="AA1853" t="b">
        <f>OR(ISNUMBER(FIND("fish ",C1853)),ISNUMBER(FIND("Fish ",C1853)),ISNUMBER(FIND("aquatic",C1853)),ISNUMBER(FIND("daphnids",C1853)),ISNUMBER(FIND("Carcinus maenas",C1853)),ISNUMBER(FIND("Daphnia",C1853)),ISNUMBER(FIND("Ruditapes philippinarum",C1853)),ISNUMBER(FIND("daphnia",C1853)),ISNUMBER(FIND("marine",C1853)),ISNUMBER(FIND("mussel",C1853)),ISNUMBER(FIND("algae",C1853)),ISNUMBER(FIND("Donax faba",C1853)),ISNUMBER(FIND("estuarine",C1853)),ISNUMBER(FIND("snail",C1853)),ISNUMBER(FIND("Prorocentrum donghaiense",C1853)) )</f>
        <v>0</v>
      </c>
      <c r="AB1853" t="b">
        <f>OR(ISNUMBER(FIND(" rat ",C1853)),ISNUMBER(FIND(" rats ",C1853)),ISNUMBER(FIND(" Rats ",C1853)),ISNUMBER(FIND(" Rat ",C1853)),ISNUMBER(FIND(" rat.",C1853)),ISNUMBER(FIND(" rats.",C1853)),ISNUMBER(FIND("mouse",C1853)),ISNUMBER(FIND("mice",C1853)), ISNUMBER(FIND(" Mice",C1853)))</f>
        <v>0</v>
      </c>
      <c r="AC1853" t="b">
        <f>OR(ISNUMBER(FIND(" cell ",C1853)),ISNUMBER(FIND("fibroblast",C1853)),ISNUMBER(FIND("macrophage",C1853)),ISNUMBER(FIND("epithelial",C1853)),ISNUMBER(FIND("endothelial",C1853)),ISNUMBER(FIND("neuron",C1853)),ISNUMBER(FIND(" cells ",C1853)),ISNUMBER(FIND("RBC",C1853)),ISNUMBER(FIND("mitochond",C1853)),ISNUMBER(FIND("adipocyte",C1853)),ISNUMBER(FIND("osteo",C1853)),ISNUMBER(FIND("keratin",C1853)),ISNUMBER(FIND(" cell's ",C1853)),ISNUMBER(FIND("eukary",C1853)),ISNUMBER(FIND("sperm",C1853)))</f>
        <v>1</v>
      </c>
      <c r="AD1853" t="b">
        <f>OR(ISNUMBER(FIND("human",B1853)),ISNUMBER(FIND("workers",B1853)),ISNUMBER(FIND("workforces",B1853)),ISNUMBER(FIND("occupational",B1853)),ISNUMBER(FIND("Case report",B1853)),ISNUMBER(FIND("Workplaces",B1853)),ISNUMBER(FIND("worker",B1853)))</f>
        <v>0</v>
      </c>
      <c r="AE1853" t="b">
        <f>OR(ISNUMBER(FIND(" plant ",C1853)),ISNUMBER(FIND("Plant ",C1853)),ISNUMBER(FIND("tomato",C1853)),ISNUMBER(FIND("plants",C1853)),ISNUMBER(FIND("Plants",C1853)),ISNUMBER(FIND("algae",C1853)),ISNUMBER(FIND("lettuce",C1853)),ISNUMBER(FIND("green gram sprouts ",C1853)),ISNUMBER(FIND("Cucurbita pepo",C1853)),ISNUMBER(FIND("bean ",C1853)),ISNUMBER(FIND("chloroplast",C1853)),ISNUMBER(FIND("chlorophyll",C1853)),ISNUMBER(FIND("seedling",C1853)),ISNUMBER(FIND("canola",C1853)),ISNUMBER(FIND("shoot",C1853)),ISNUMBER(FIND("photosynthes",C1853)),ISNUMBER(FIND(" leaves ",C1853)),,ISNUMBER(FIND("agriculture",C1853)),ISNUMBER(FIND(" crops ",C1853)))</f>
        <v>0</v>
      </c>
      <c r="AF1853" t="b">
        <f>OR(ISNUMBER(FIND("bacteria",C1853)),ISNUMBER(FIND("Bacteria",C1853)),ISNUMBER(FIND("Bacterium",C1853)),ISNUMBER(FIND("bacterium",C1853)),ISNUMBER(FIND(" coli ",C1853)))</f>
        <v>0</v>
      </c>
      <c r="AG1853" t="b">
        <f>OR(ISNUMBER(FIND("fungi",C1853)),ISNUMBER(FIND("Fungi",C1853)),ISNUMBER(FIND("fungus",C1853)),ISNUMBER(FIND("Fungus",C1853)),ISNUMBER(FIND("mushroom",C1853)),ISNUMBER(FIND("Mushroom",C1853)),ISNUMBER(FIND(" mold ",C1853)))</f>
        <v>0</v>
      </c>
      <c r="AH1853" t="b">
        <f>OR(ISNUMBER(FIND("Pig ",C1853)),ISNUMBER(FIND("pig ",C1853)),ISNUMBER(FIND("Pigs ",C1853)),ISNUMBER(FIND("pigs ",C1853)))</f>
        <v>0</v>
      </c>
      <c r="AI1853" t="b">
        <f>OR(ISNUMBER(FIND(" C. elegans",C1853)),ISNUMBER(FIND("Caenorhabditis elegans",C1853)),ISNUMBER(FIND("earthworms",C1853)),ISNUMBER(FIND(" Ficopomatus enigmaticus",C1853)),ISNUMBER(FIND("larva",C1853)),ISNUMBER(FIND("Lumbriculus variegatus",C1853)),ISNUMBER(FIND("nematode",C1853)))</f>
        <v>0</v>
      </c>
      <c r="AJ1853" t="b">
        <f>NOT(OR(AA1853,AB1853,AC1853,AD1853,AE1853,AF1853,AG1853,AH1853,AI1853))</f>
        <v>0</v>
      </c>
      <c r="AL1853" t="b">
        <f>OR(AA1853,AB1853,AD1853,AE1853,AF1853,AG1853,AH1853,AI1853)</f>
        <v>0</v>
      </c>
      <c r="AM1853" t="b">
        <f>IF(Table1[[#This Row],[In vivo?]],IF(Table1[[#This Row],[Cell]],FALSE,TRUE),FALSE)</f>
        <v>0</v>
      </c>
      <c r="AN1853" t="b">
        <f>AND(AC1853,AL1853)</f>
        <v>0</v>
      </c>
      <c r="AO1853" t="b">
        <f>IF(Table1[[#This Row],[Cell]],IF(Table1[[#This Row],[In vivo?]],FALSE,TRUE),FALSE)</f>
        <v>1</v>
      </c>
      <c r="AP1853" t="b">
        <f>NOT(OR(Table1[[#This Row],[In vivo?]],Table1[[#This Row],[Only in Cell]]))</f>
        <v>0</v>
      </c>
      <c r="AQ1853" t="str">
        <f>IF(OR(Table1[[#This Row],[Rodents]],Table1[[#This Row],[Human]],Table1[[#This Row],[Pig]]),OR(ISNUMBER(FIND("pulmonary",C1853)),ISNUMBER(FIND("lung",C1853))),"NA")</f>
        <v>NA</v>
      </c>
      <c r="AR1853" t="str">
        <f>IF(OR(Table1[[#This Row],[Rodents]],Table1[[#This Row],[Human]],Table1[[#This Row],[Pig]]),OR(ISNUMBER(FIND("skin",C1853)),ISNUMBER(FIND("dermal",C1853))),"NA")</f>
        <v>NA</v>
      </c>
      <c r="AS1853" t="str">
        <f>IF(OR(Table1[[#This Row],[Rodents]],Table1[[#This Row],[Human]],Table1[[#This Row],[Pig]]),OR(ISNUMBER(FIND("liver",C1853)),ISNUMBER(FIND("hepat",C1853))),"NA")</f>
        <v>NA</v>
      </c>
      <c r="AT1853" t="str">
        <f>IF(OR(Table1[[#This Row],[Rodents]],Table1[[#This Row],[Human]],Table1[[#This Row],[Pig]]),OR(ISNUMBER(FIND("kidney",C1853)),ISNUMBER(FIND("neph",C1853))),"NA")</f>
        <v>NA</v>
      </c>
      <c r="AU1853" t="str">
        <f>IF(OR(Table1[[#This Row],[Rodents]],Table1[[#This Row],[Human]],Table1[[#This Row],[Pig]]),OR(ISNUMBER(FIND("brain",C1853)),ISNUMBER(FIND("neur",C1853)),ISNUMBER(FIND("nerv",C1853))),"NA")</f>
        <v>NA</v>
      </c>
      <c r="AV1853" t="str">
        <f>IF(OR(Table1[[#This Row],[Rodents]],Table1[[#This Row],[Human]],Table1[[#This Row],[Pig]]),OR(ISNUMBER(FIND("heart",C1853)),ISNUMBER(FIND("cardi",C1853))),"NA")</f>
        <v>NA</v>
      </c>
      <c r="AW1853" t="str">
        <f>IF(OR(Table1[[#This Row],[Rodents]],Table1[[#This Row],[Human]],Table1[[#This Row],[Pig]]),OR(ISNUMBER(FIND("gastro",C1853)),ISNUMBER(FIND("intesti",C1853)),ISNUMBER(FIND("stomach",C1853))),"NA")</f>
        <v>NA</v>
      </c>
      <c r="AX1853" t="str">
        <f>IF(OR(Table1[[#This Row],[Rodents]],Table1[[#This Row],[Human]],Table1[[#This Row],[Pig]]),NOT(OR(AQ1853,AR1853,AS1853,AT1853,AU1853,AV1853,AW1853)),"NA")</f>
        <v>NA</v>
      </c>
      <c r="AY1853" t="b">
        <f>OR(ISNUMBER(FIND("SWCNT",C1853)),ISNUMBER(FIND("SWNT",C1853)),ISNUMBER(FIND("single-wall",C1853)),ISNUMBER(FIND("single wall",C1853)),ISNUMBER(FIND("Single wall",C1853)),ISNUMBER(FIND("Single-wall",C1853)),ISNUMBER(FIND("SWCNT",B1853)),ISNUMBER(FIND("SWNT",B1853)),ISNUMBER(FIND("single-wall",B1853)),ISNUMBER(FIND("single wall",B1853)),ISNUMBER(FIND("Single-wall",B1853)),ISNUMBER(FIND("Single wall",B1853)))</f>
        <v>1</v>
      </c>
      <c r="AZ1853" t="b">
        <f>OR(ISNUMBER(FIND("MWCNT",C1853)),ISNUMBER(FIND("MWNT",C1853)),ISNUMBER(FIND("multi-wall",C1853)),ISNUMBER(FIND("multi wall",C1853)),ISNUMBER(FIND("multiwall",C1853)),ISNUMBER(FIND("Multi-wall",C1853)),ISNUMBER(FIND("Multi wall",C1853)),ISNUMBER(FIND("Multiwall",C1853)),ISNUMBER(FIND("MWCNT",B1853)),ISNUMBER(FIND("MWNT",B1853)),ISNUMBER(FIND("multi-wall",B1853)),ISNUMBER(FIND("multi wall",B1853)),ISNUMBER(FIND("multiwall",B1853)),ISNUMBER(FIND("Multi-wall",B1853)),ISNUMBER(FIND("Multi wall",B1853)),ISNUMBER(FIND("Multiwall",B1853)),ISNUMBER(FIND("Double-wall",B1853)),ISNUMBER(FIND("Double wall",B1853)),ISNUMBER(FIND("Doublewall",B1853)),ISNUMBER(FIND("double-wall",B1853)),ISNUMBER(FIND("double wall",B1853)),ISNUMBER(FIND("doublewall",B1853)))</f>
        <v>0</v>
      </c>
      <c r="BA1853" t="b">
        <f>AND(Table1[[#This Row],[SWCNT]],Table1[[#This Row],[MWCNT]])</f>
        <v>0</v>
      </c>
      <c r="BB1853" t="b">
        <f>IF(Table1[[#This Row],[SWCNT]]=TRUE,FALSE,IF(Table1[[#This Row],[MWCNT]]=TRUE,FALSE,TRUE))</f>
        <v>0</v>
      </c>
      <c r="BC1853" s="18"/>
    </row>
    <row r="1854" spans="1:55" ht="222">
      <c r="A1854" t="s">
        <v>5701</v>
      </c>
      <c r="B1854" s="2" t="s">
        <v>5703</v>
      </c>
      <c r="C1854" s="16" t="s">
        <v>5705</v>
      </c>
      <c r="D1854" s="17" t="s">
        <v>924</v>
      </c>
      <c r="E1854" s="2">
        <v>2008</v>
      </c>
      <c r="F1854" t="b">
        <f>OR(ISNUMBER(FIND("cytotoxic",C1854)),ISNUMBER(FIND("Cytotoxic",C1854)),ISNUMBER(FIND("cellular toxicity",C1854)),ISNUMBER(FIND("cell death",C1854)),ISNUMBER(FIND("viable",C1854)),ISNUMBER(FIND("phytotoxic",C1854)),ISNUMBER(FIND("acute toxicity",C1854)),ISNUMBER(FIND("MTT",C1854)),ISNUMBER(FIND("survival",C1854)),ISNUMBER(FIND("prolifer",C1854)),ISNUMBER(FIND("apoptosis",C1854)),ISNUMBER(FIND("neurotoxic",C1854)),ISNUMBER(FIND("  lysis ",C1854)),ISNUMBER(FIND("necrosis",C1854)),ISNUMBER(FIND("cellular death",C1854))*3,ISNUMBER(FIND("LDH",C1854)),ISNUMBER(FIND("Acute toxicity",C1854)))</f>
        <v>0</v>
      </c>
      <c r="G1854" t="b">
        <f>OR(ISNUMBER(FIND("genotoxic",C1854)),ISNUMBER(FIND("genotoxicity",C1854)),ISNUMBER(FIND("DNA damage",C1854)),ISNUMBER(FIND("DNA",C1854)),ISNUMBER(FIND("RNA",C1854)),ISNUMBER(FIND("mesothelioma",C1854)),ISNUMBER(FIND("carcino",C1854)),ISNUMBER(FIND("mutagen",C1854)),ISNUMBER(FIND("genetic",C1854)))</f>
        <v>0</v>
      </c>
      <c r="H1854" t="b">
        <f>OR(ISNUMBER(FIND("inflammatory",C1854)),ISNUMBER(FIND("inflamm",C1854)))</f>
        <v>0</v>
      </c>
      <c r="I1854" t="b">
        <f>OR(ISNUMBER(FIND("immune",C1854)),ISNUMBER(FIND("immunological",C1854)),ISNUMBER(FIND("interleuk",C1854)),ISNUMBER(FIND("platelet activation",C1854)),ISNUMBER(FIND("monocyte",C1854)),ISNUMBER(FIND("leukocyte",C1854)),ISNUMBER(FIND("cytokine",C1854)),ISNUMBER(FIND("CD4",C1854)),ISNUMBER(FIND("CD8",C1854)),ISNUMBER(FIND("T-cell",C1854)))</f>
        <v>1</v>
      </c>
      <c r="J1854" t="b">
        <f>OR(ISNUMBER(FIND("reactive oxygen",C1854)),ISNUMBER(FIND("ROS",C1854)),ISNUMBER(FIND("free radical",C1854)),ISNUMBER(FIND("oxidative stress",C1854)),ISNUMBER(FIND("peroxid",C1854)),ISNUMBER(FIND("oxidative",C1854)),ISNUMBER(FIND("antioxid",C1854)))</f>
        <v>0</v>
      </c>
      <c r="K1854" t="b">
        <f>OR(ISNUMBER(FIND("autophag",C1854)))</f>
        <v>0</v>
      </c>
      <c r="L1854" t="b">
        <f>OR(ISNUMBER(FIND("morpholog",C1854)))</f>
        <v>0</v>
      </c>
      <c r="M1854" t="b">
        <f>OR(ISNUMBER(FIND("fibrosis",C1854)),ISNUMBER(FIND("Fibrosis",C1854)),ISNUMBER(FIND("fibrot",C1854)))</f>
        <v>0</v>
      </c>
      <c r="N1854" t="b">
        <f>OR(ISNUMBER(FIND("offspring",C1854)),ISNUMBER(FIND("Parental",C1854)),ISNUMBER(FIND("parental",C1854)),ISNUMBER(FIND("germline",C1854)),ISNUMBER(FIND("reproduc",C1854)),ISNUMBER(FIND("embryo",C1854)))</f>
        <v>0</v>
      </c>
      <c r="O1854" t="b">
        <f>OR(ISNUMBER(FIND("metabol",C1854)),ISNUMBER(FIND("Metabol",C1854)),ISNUMBER(FIND("digest",C1854)),ISNUMBER(FIND("mitochon",C1854)))</f>
        <v>0</v>
      </c>
      <c r="P1854" t="b">
        <f>OR(ISNUMBER(FIND("ecotox",C1854)),ISNUMBER(FIND("Ecotox",B1854)),ISNUMBER(FIND("ecotox",B1854)),ISNUMBER(FIND("Ecotox",C1854)))</f>
        <v>0</v>
      </c>
      <c r="Q1854" t="b">
        <f>OR(ISNUMBER(FIND("Bioaccum",C1854)),ISNUMBER(FIND("bioaccum",C1854)),ISNUMBER(FIND("accum",C1854)))</f>
        <v>0</v>
      </c>
      <c r="R1854" t="b">
        <f>OR(ISNUMBER(FIND("Occupation",C1854)),ISNUMBER(FIND("occupation",C1854)),ISNUMBER(FIND("worker",C1854)),ISNUMBER(FIND("workforce",C1854)))</f>
        <v>0</v>
      </c>
      <c r="S1854" t="b">
        <f>NOT(OR(F1854,G1854,H1854,I1854,J1854,K1854,L1854,M1854,N1854,O1854,P1854,Q1854,R1854))</f>
        <v>0</v>
      </c>
      <c r="U1854" t="b">
        <f>OR(Table1[[#This Row],[Inflammation]],Table1[[#This Row],[Immune]])</f>
        <v>1</v>
      </c>
      <c r="V1854" t="str">
        <f>IF(OR(Table1[[#This Row],[Rodents]],Table1[[#This Row],[Human]],Table1[[#This Row],[Pig]]),OR(ISNUMBER(FIND("intratrach",C1854)),ISNUMBER(FIND("nasal ",C1854)),ISNUMBER(FIND("instill",C1854))),"NA")</f>
        <v>NA</v>
      </c>
      <c r="W1854" t="str">
        <f>IF(OR(Table1[[#This Row],[Rodents]],Table1[[#This Row],[Human]],Table1[[#This Row],[Pig]]),OR(ISNUMBER(FIND("dermal",C1854)),ISNUMBER(FIND("skin ",C1854))),"NA")</f>
        <v>NA</v>
      </c>
      <c r="X1854" t="str">
        <f>IF(OR(Table1[[#This Row],[Rodents]],Table1[[#This Row],[Human]],Table1[[#This Row],[Pig]]),OR(ISNUMBER(FIND("injected",C1854)),ISNUMBER(FIND("periton",C1854)),ISNUMBER(FIND("intrascrot",C1854))),"NA")</f>
        <v>NA</v>
      </c>
      <c r="Y1854" t="str">
        <f>IF(OR(Table1[[#This Row],[Rodents]],Table1[[#This Row],[Human]],Table1[[#This Row],[Pig]]),NOT(OR(Table1[[#This Row],[Inhaled/Intratracheal/intranasal]],Table1[[#This Row],[Dermal]],Table1[[#This Row],[Injected]])),"NA")</f>
        <v>NA</v>
      </c>
      <c r="AA1854" t="b">
        <f>OR(ISNUMBER(FIND("fish ",C1854)),ISNUMBER(FIND("Fish ",C1854)),ISNUMBER(FIND("aquatic",C1854)),ISNUMBER(FIND("daphnids",C1854)),ISNUMBER(FIND("Carcinus maenas",C1854)),ISNUMBER(FIND("Daphnia",C1854)),ISNUMBER(FIND("Ruditapes philippinarum",C1854)),ISNUMBER(FIND("daphnia",C1854)),ISNUMBER(FIND("marine",C1854)),ISNUMBER(FIND("mussel",C1854)),ISNUMBER(FIND("algae",C1854)),ISNUMBER(FIND("Donax faba",C1854)),ISNUMBER(FIND("estuarine",C1854)),ISNUMBER(FIND("snail",C1854)),ISNUMBER(FIND("Prorocentrum donghaiense",C1854)) )</f>
        <v>0</v>
      </c>
      <c r="AB1854" t="b">
        <f>OR(ISNUMBER(FIND(" rat ",C1854)),ISNUMBER(FIND(" rats ",C1854)),ISNUMBER(FIND(" Rats ",C1854)),ISNUMBER(FIND(" Rat ",C1854)),ISNUMBER(FIND(" rat.",C1854)),ISNUMBER(FIND(" rats.",C1854)),ISNUMBER(FIND("mouse",C1854)),ISNUMBER(FIND("mice",C1854)), ISNUMBER(FIND(" Mice",C1854)))</f>
        <v>0</v>
      </c>
      <c r="AC1854" t="b">
        <f>OR(ISNUMBER(FIND(" cell ",C1854)),ISNUMBER(FIND("fibroblast",C1854)),ISNUMBER(FIND("macrophage",C1854)),ISNUMBER(FIND("epithelial",C1854)),ISNUMBER(FIND("endothelial",C1854)),ISNUMBER(FIND("neuron",C1854)),ISNUMBER(FIND(" cells ",C1854)),ISNUMBER(FIND("RBC",C1854)),ISNUMBER(FIND("mitochond",C1854)),ISNUMBER(FIND("adipocyte",C1854)),ISNUMBER(FIND("osteo",C1854)),ISNUMBER(FIND("keratin",C1854)),ISNUMBER(FIND(" cell's ",C1854)),ISNUMBER(FIND("eukary",C1854)),ISNUMBER(FIND("sperm",C1854)))</f>
        <v>1</v>
      </c>
      <c r="AD1854" t="b">
        <v>0</v>
      </c>
      <c r="AE1854" t="b">
        <f>OR(ISNUMBER(FIND(" plant ",C1854)),ISNUMBER(FIND("Plant ",C1854)),ISNUMBER(FIND("tomato",C1854)),ISNUMBER(FIND("plants",C1854)),ISNUMBER(FIND("Plants",C1854)),ISNUMBER(FIND("algae",C1854)),ISNUMBER(FIND("lettuce",C1854)),ISNUMBER(FIND("green gram sprouts ",C1854)),ISNUMBER(FIND("Cucurbita pepo",C1854)),ISNUMBER(FIND("bean ",C1854)),ISNUMBER(FIND("chloroplast",C1854)),ISNUMBER(FIND("chlorophyll",C1854)),ISNUMBER(FIND("seedling",C1854)),ISNUMBER(FIND("canola",C1854)),ISNUMBER(FIND("shoot",C1854)),ISNUMBER(FIND("photosynthes",C1854)),ISNUMBER(FIND(" leaves ",C1854)),,ISNUMBER(FIND("agriculture",C1854)),ISNUMBER(FIND(" crops ",C1854)))</f>
        <v>0</v>
      </c>
      <c r="AF1854" t="b">
        <f>OR(ISNUMBER(FIND("bacteria",C1854)),ISNUMBER(FIND("Bacteria",C1854)),ISNUMBER(FIND("Bacterium",C1854)),ISNUMBER(FIND("bacterium",C1854)),ISNUMBER(FIND(" coli ",C1854)))</f>
        <v>0</v>
      </c>
      <c r="AG1854" t="b">
        <f>OR(ISNUMBER(FIND("fungi",C1854)),ISNUMBER(FIND("Fungi",C1854)),ISNUMBER(FIND("fungus",C1854)),ISNUMBER(FIND("Fungus",C1854)),ISNUMBER(FIND("mushroom",C1854)),ISNUMBER(FIND("Mushroom",C1854)),ISNUMBER(FIND(" mold ",C1854)))</f>
        <v>0</v>
      </c>
      <c r="AH1854" t="b">
        <f>OR(ISNUMBER(FIND("Pig ",C1854)),ISNUMBER(FIND("pig ",C1854)),ISNUMBER(FIND("Pigs ",C1854)),ISNUMBER(FIND("pigs ",C1854)))</f>
        <v>0</v>
      </c>
      <c r="AI1854" t="b">
        <f>OR(ISNUMBER(FIND(" C. elegans",C1854)),ISNUMBER(FIND("Caenorhabditis elegans",C1854)),ISNUMBER(FIND("earthworms",C1854)),ISNUMBER(FIND(" Ficopomatus enigmaticus",C1854)),ISNUMBER(FIND("larva",C1854)),ISNUMBER(FIND("Lumbriculus variegatus",C1854)),ISNUMBER(FIND("nematode",C1854)))</f>
        <v>0</v>
      </c>
      <c r="AJ1854" t="b">
        <f>NOT(OR(AA1854,AB1854,AC1854,AD1854,AE1854,AF1854,AG1854,AH1854,AI1854))</f>
        <v>0</v>
      </c>
      <c r="AL1854" t="b">
        <f>OR(AA1854,AB1854,AD1854,AE1854,AF1854,AG1854,AH1854,AI1854)</f>
        <v>0</v>
      </c>
      <c r="AM1854" t="b">
        <f>IF(Table1[[#This Row],[In vivo?]],IF(Table1[[#This Row],[Cell]],FALSE,TRUE),FALSE)</f>
        <v>0</v>
      </c>
      <c r="AN1854" t="b">
        <f>AND(AC1854,AL1854)</f>
        <v>0</v>
      </c>
      <c r="AO1854" t="b">
        <f>IF(Table1[[#This Row],[Cell]],IF(Table1[[#This Row],[In vivo?]],FALSE,TRUE),FALSE)</f>
        <v>1</v>
      </c>
      <c r="AP1854" t="b">
        <f>NOT(OR(Table1[[#This Row],[In vivo?]],Table1[[#This Row],[Only in Cell]]))</f>
        <v>0</v>
      </c>
      <c r="AQ1854" t="str">
        <f>IF(OR(Table1[[#This Row],[Rodents]],Table1[[#This Row],[Human]],Table1[[#This Row],[Pig]]),OR(ISNUMBER(FIND("pulmonary",C1854)),ISNUMBER(FIND("lung",C1854))),"NA")</f>
        <v>NA</v>
      </c>
      <c r="AR1854" t="str">
        <f>IF(OR(Table1[[#This Row],[Rodents]],Table1[[#This Row],[Human]],Table1[[#This Row],[Pig]]),OR(ISNUMBER(FIND("skin",C1854)),ISNUMBER(FIND("dermal",C1854))),"NA")</f>
        <v>NA</v>
      </c>
      <c r="AS1854" t="str">
        <f>IF(OR(Table1[[#This Row],[Rodents]],Table1[[#This Row],[Human]],Table1[[#This Row],[Pig]]),OR(ISNUMBER(FIND("liver",C1854)),ISNUMBER(FIND("hepat",C1854))),"NA")</f>
        <v>NA</v>
      </c>
      <c r="AT1854" t="str">
        <f>IF(OR(Table1[[#This Row],[Rodents]],Table1[[#This Row],[Human]],Table1[[#This Row],[Pig]]),OR(ISNUMBER(FIND("kidney",C1854)),ISNUMBER(FIND("neph",C1854))),"NA")</f>
        <v>NA</v>
      </c>
      <c r="AU1854" t="str">
        <f>IF(OR(Table1[[#This Row],[Rodents]],Table1[[#This Row],[Human]],Table1[[#This Row],[Pig]]),OR(ISNUMBER(FIND("brain",C1854)),ISNUMBER(FIND("neur",C1854)),ISNUMBER(FIND("nerv",C1854))),"NA")</f>
        <v>NA</v>
      </c>
      <c r="AV1854" t="str">
        <f>IF(OR(Table1[[#This Row],[Rodents]],Table1[[#This Row],[Human]],Table1[[#This Row],[Pig]]),OR(ISNUMBER(FIND("heart",C1854)),ISNUMBER(FIND("cardi",C1854))),"NA")</f>
        <v>NA</v>
      </c>
      <c r="AW1854" t="str">
        <f>IF(OR(Table1[[#This Row],[Rodents]],Table1[[#This Row],[Human]],Table1[[#This Row],[Pig]]),OR(ISNUMBER(FIND("gastro",C1854)),ISNUMBER(FIND("intesti",C1854)),ISNUMBER(FIND("stomach",C1854))),"NA")</f>
        <v>NA</v>
      </c>
      <c r="AX1854" t="str">
        <f>IF(OR(Table1[[#This Row],[Rodents]],Table1[[#This Row],[Human]],Table1[[#This Row],[Pig]]),NOT(OR(AQ1854,AR1854,AS1854,AT1854,AU1854,AV1854,AW1854)),"NA")</f>
        <v>NA</v>
      </c>
      <c r="AY1854" t="b">
        <f>OR(ISNUMBER(FIND("SWCNT",C1854)),ISNUMBER(FIND("SWNT",C1854)),ISNUMBER(FIND("single-wall",C1854)),ISNUMBER(FIND("single wall",C1854)),ISNUMBER(FIND("Single wall",C1854)),ISNUMBER(FIND("Single-wall",C1854)),ISNUMBER(FIND("SWCNT",B1854)),ISNUMBER(FIND("SWNT",B1854)),ISNUMBER(FIND("single-wall",B1854)),ISNUMBER(FIND("single wall",B1854)),ISNUMBER(FIND("Single-wall",B1854)),ISNUMBER(FIND("Single wall",B1854)))</f>
        <v>1</v>
      </c>
      <c r="AZ1854" t="b">
        <f>OR(ISNUMBER(FIND("MWCNT",C1854)),ISNUMBER(FIND("MWNT",C1854)),ISNUMBER(FIND("multi-wall",C1854)),ISNUMBER(FIND("multi wall",C1854)),ISNUMBER(FIND("multiwall",C1854)),ISNUMBER(FIND("Multi-wall",C1854)),ISNUMBER(FIND("Multi wall",C1854)),ISNUMBER(FIND("Multiwall",C1854)),ISNUMBER(FIND("MWCNT",B1854)),ISNUMBER(FIND("MWNT",B1854)),ISNUMBER(FIND("multi-wall",B1854)),ISNUMBER(FIND("multi wall",B1854)),ISNUMBER(FIND("multiwall",B1854)),ISNUMBER(FIND("Multi-wall",B1854)),ISNUMBER(FIND("Multi wall",B1854)),ISNUMBER(FIND("Multiwall",B1854)),ISNUMBER(FIND("Double-wall",B1854)),ISNUMBER(FIND("Double wall",B1854)),ISNUMBER(FIND("Doublewall",B1854)),ISNUMBER(FIND("double-wall",B1854)),ISNUMBER(FIND("double wall",B1854)),ISNUMBER(FIND("doublewall",B1854)))</f>
        <v>1</v>
      </c>
      <c r="BA1854" t="b">
        <f>AND(Table1[[#This Row],[SWCNT]],Table1[[#This Row],[MWCNT]])</f>
        <v>1</v>
      </c>
      <c r="BB1854" t="b">
        <f>IF(Table1[[#This Row],[SWCNT]]=TRUE,FALSE,IF(Table1[[#This Row],[MWCNT]]=TRUE,FALSE,TRUE))</f>
        <v>0</v>
      </c>
      <c r="BC1854" s="18"/>
    </row>
    <row r="1855" spans="1:55" ht="129.5">
      <c r="A1855" t="s">
        <v>5710</v>
      </c>
      <c r="B1855" s="2" t="s">
        <v>5713</v>
      </c>
      <c r="C1855" s="16" t="s">
        <v>5716</v>
      </c>
      <c r="D1855" s="17" t="s">
        <v>850</v>
      </c>
      <c r="E1855" s="2">
        <v>2008</v>
      </c>
      <c r="F1855" t="b">
        <f>OR(ISNUMBER(FIND("cytotoxic",C1855)),ISNUMBER(FIND("Cytotoxic",C1855)),ISNUMBER(FIND("cellular toxicity",C1855)),ISNUMBER(FIND("cell death",C1855)),ISNUMBER(FIND("viable",C1855)),ISNUMBER(FIND("phytotoxic",C1855)),ISNUMBER(FIND("acute toxicity",C1855)),ISNUMBER(FIND("MTT",C1855)),ISNUMBER(FIND("survival",C1855)),ISNUMBER(FIND("prolifer",C1855)),ISNUMBER(FIND("apoptosis",C1855)),ISNUMBER(FIND("neurotoxic",C1855)),ISNUMBER(FIND("  lysis ",C1855)),ISNUMBER(FIND("necrosis",C1855)),ISNUMBER(FIND("cellular death",C1855))*3,ISNUMBER(FIND("LDH",C1855)),ISNUMBER(FIND("Acute toxicity",C1855)))</f>
        <v>1</v>
      </c>
      <c r="G1855" t="b">
        <f>OR(ISNUMBER(FIND("genotoxic",C1855)),ISNUMBER(FIND("genotoxicity",C1855)),ISNUMBER(FIND("DNA damage",C1855)),ISNUMBER(FIND("DNA",C1855)),ISNUMBER(FIND("RNA",C1855)),ISNUMBER(FIND("mesothelioma",C1855)),ISNUMBER(FIND("carcino",C1855)),ISNUMBER(FIND("mutagen",C1855)),ISNUMBER(FIND("genetic",C1855)))</f>
        <v>0</v>
      </c>
      <c r="H1855" t="b">
        <f>OR(ISNUMBER(FIND("inflammatory",C1855)),ISNUMBER(FIND("inflamm",C1855)))</f>
        <v>0</v>
      </c>
      <c r="I1855" t="b">
        <f>OR(ISNUMBER(FIND("immune",C1855)),ISNUMBER(FIND("immunological",C1855)),ISNUMBER(FIND("interleuk",C1855)),ISNUMBER(FIND("platelet activation",C1855)),ISNUMBER(FIND("monocyte",C1855)),ISNUMBER(FIND("leukocyte",C1855)),ISNUMBER(FIND("cytokine",C1855)),ISNUMBER(FIND("CD4",C1855)),ISNUMBER(FIND("CD8",C1855)),ISNUMBER(FIND("T-cell",C1855)))</f>
        <v>0</v>
      </c>
      <c r="J1855" t="b">
        <f>OR(ISNUMBER(FIND("reactive oxygen",C1855)),ISNUMBER(FIND("ROS",C1855)),ISNUMBER(FIND("free radical",C1855)),ISNUMBER(FIND("oxidative stress",C1855)),ISNUMBER(FIND("peroxid",C1855)),ISNUMBER(FIND("oxidative",C1855)),ISNUMBER(FIND("antioxid",C1855)))</f>
        <v>0</v>
      </c>
      <c r="K1855" t="b">
        <f>OR(ISNUMBER(FIND("autophag",C1855)))</f>
        <v>0</v>
      </c>
      <c r="L1855" t="b">
        <f>OR(ISNUMBER(FIND("morpholog",C1855)))</f>
        <v>0</v>
      </c>
      <c r="M1855" t="b">
        <f>OR(ISNUMBER(FIND("fibrosis",C1855)),ISNUMBER(FIND("Fibrosis",C1855)),ISNUMBER(FIND("fibrot",C1855)))</f>
        <v>0</v>
      </c>
      <c r="N1855" t="b">
        <f>OR(ISNUMBER(FIND("offspring",C1855)),ISNUMBER(FIND("Parental",C1855)),ISNUMBER(FIND("parental",C1855)),ISNUMBER(FIND("germline",C1855)),ISNUMBER(FIND("reproduc",C1855)),ISNUMBER(FIND("embryo",C1855)))</f>
        <v>0</v>
      </c>
      <c r="O1855" t="b">
        <f>OR(ISNUMBER(FIND("metabol",C1855)),ISNUMBER(FIND("Metabol",C1855)),ISNUMBER(FIND("digest",C1855)),ISNUMBER(FIND("mitochon",C1855)))</f>
        <v>0</v>
      </c>
      <c r="P1855" t="b">
        <f>OR(ISNUMBER(FIND("ecotox",C1855)),ISNUMBER(FIND("Ecotox",B1855)),ISNUMBER(FIND("ecotox",B1855)),ISNUMBER(FIND("Ecotox",C1855)))</f>
        <v>0</v>
      </c>
      <c r="Q1855" t="b">
        <f>OR(ISNUMBER(FIND("Bioaccum",C1855)),ISNUMBER(FIND("bioaccum",C1855)),ISNUMBER(FIND("accum",C1855)))</f>
        <v>0</v>
      </c>
      <c r="R1855" t="b">
        <f>OR(ISNUMBER(FIND("Occupation",C1855)),ISNUMBER(FIND("occupation",C1855)),ISNUMBER(FIND("worker",C1855)),ISNUMBER(FIND("workforce",C1855)))</f>
        <v>0</v>
      </c>
      <c r="S1855" t="b">
        <f>NOT(OR(F1855,G1855,H1855,I1855,J1855,K1855,L1855,M1855,N1855,O1855,P1855,Q1855,R1855))</f>
        <v>0</v>
      </c>
      <c r="U1855" t="b">
        <f>OR(Table1[[#This Row],[Inflammation]],Table1[[#This Row],[Immune]])</f>
        <v>0</v>
      </c>
      <c r="V1855" t="b">
        <f>IF(OR(Table1[[#This Row],[Rodents]],Table1[[#This Row],[Human]],Table1[[#This Row],[Pig]]),OR(ISNUMBER(FIND("intratrach",C1855)),ISNUMBER(FIND("nasal ",C1855)),ISNUMBER(FIND("instill",C1855))),"NA")</f>
        <v>0</v>
      </c>
      <c r="W1855" t="b">
        <f>IF(OR(Table1[[#This Row],[Rodents]],Table1[[#This Row],[Human]],Table1[[#This Row],[Pig]]),OR(ISNUMBER(FIND("dermal",C1855)),ISNUMBER(FIND("skin ",C1855))),"NA")</f>
        <v>0</v>
      </c>
      <c r="X1855" t="b">
        <f>IF(OR(Table1[[#This Row],[Rodents]],Table1[[#This Row],[Human]],Table1[[#This Row],[Pig]]),OR(ISNUMBER(FIND("injected",C1855)),ISNUMBER(FIND("periton",C1855)),ISNUMBER(FIND("intrascrot",C1855))),"NA")</f>
        <v>0</v>
      </c>
      <c r="Y1855" t="b">
        <f>IF(OR(Table1[[#This Row],[Rodents]],Table1[[#This Row],[Human]],Table1[[#This Row],[Pig]]),NOT(OR(Table1[[#This Row],[Inhaled/Intratracheal/intranasal]],Table1[[#This Row],[Dermal]],Table1[[#This Row],[Injected]])),"NA")</f>
        <v>1</v>
      </c>
      <c r="AA1855" t="b">
        <f>OR(ISNUMBER(FIND("fish ",C1855)),ISNUMBER(FIND("Fish ",C1855)),ISNUMBER(FIND("aquatic",C1855)),ISNUMBER(FIND("daphnids",C1855)),ISNUMBER(FIND("Carcinus maenas",C1855)),ISNUMBER(FIND("Daphnia",C1855)),ISNUMBER(FIND("Ruditapes philippinarum",C1855)),ISNUMBER(FIND("daphnia",C1855)),ISNUMBER(FIND("marine",C1855)),ISNUMBER(FIND("mussel",C1855)),ISNUMBER(FIND("algae",C1855)),ISNUMBER(FIND("Donax faba",C1855)),ISNUMBER(FIND("estuarine",C1855)),ISNUMBER(FIND("snail",C1855)),ISNUMBER(FIND("Prorocentrum donghaiense",C1855)) )</f>
        <v>0</v>
      </c>
      <c r="AB1855" t="b">
        <f>OR(ISNUMBER(FIND(" rat ",C1855)),ISNUMBER(FIND(" rats ",C1855)),ISNUMBER(FIND(" Rats ",C1855)),ISNUMBER(FIND(" Rat ",C1855)),ISNUMBER(FIND(" rat.",C1855)),ISNUMBER(FIND(" rats.",C1855)),ISNUMBER(FIND("mouse",C1855)),ISNUMBER(FIND("mice",C1855)), ISNUMBER(FIND(" Mice",C1855)))</f>
        <v>1</v>
      </c>
      <c r="AC1855" t="b">
        <f>OR(ISNUMBER(FIND(" cell ",C1855)),ISNUMBER(FIND("fibroblast",C1855)),ISNUMBER(FIND("macrophage",C1855)),ISNUMBER(FIND("epithelial",C1855)),ISNUMBER(FIND("endothelial",C1855)),ISNUMBER(FIND("neuron",C1855)),ISNUMBER(FIND(" cells ",C1855)),ISNUMBER(FIND("RBC",C1855)),ISNUMBER(FIND("mitochond",C1855)),ISNUMBER(FIND("adipocyte",C1855)),ISNUMBER(FIND("osteo",C1855)),ISNUMBER(FIND("keratin",C1855)),ISNUMBER(FIND(" cell's ",C1855)),ISNUMBER(FIND("eukary",C1855)),ISNUMBER(FIND("sperm",C1855)))</f>
        <v>1</v>
      </c>
      <c r="AD1855" t="b">
        <f>OR(ISNUMBER(FIND("human",B1855)),ISNUMBER(FIND("workers",B1855)),ISNUMBER(FIND("workforces",B1855)),ISNUMBER(FIND("occupational",B1855)),ISNUMBER(FIND("Case report",B1855)),ISNUMBER(FIND("Workplaces",B1855)),ISNUMBER(FIND("worker",B1855)))</f>
        <v>0</v>
      </c>
      <c r="AE1855" t="b">
        <f>OR(ISNUMBER(FIND(" plant ",C1855)),ISNUMBER(FIND("Plant ",C1855)),ISNUMBER(FIND("tomato",C1855)),ISNUMBER(FIND("plants",C1855)),ISNUMBER(FIND("Plants",C1855)),ISNUMBER(FIND("algae",C1855)),ISNUMBER(FIND("lettuce",C1855)),ISNUMBER(FIND("green gram sprouts ",C1855)),ISNUMBER(FIND("Cucurbita pepo",C1855)),ISNUMBER(FIND("bean ",C1855)),ISNUMBER(FIND("chloroplast",C1855)),ISNUMBER(FIND("chlorophyll",C1855)),ISNUMBER(FIND("seedling",C1855)),ISNUMBER(FIND("canola",C1855)),ISNUMBER(FIND("shoot",C1855)),ISNUMBER(FIND("photosynthes",C1855)),ISNUMBER(FIND(" leaves ",C1855)),,ISNUMBER(FIND("agriculture",C1855)),ISNUMBER(FIND(" crops ",C1855)))</f>
        <v>0</v>
      </c>
      <c r="AF1855" t="b">
        <f>OR(ISNUMBER(FIND("bacteria",C1855)),ISNUMBER(FIND("Bacteria",C1855)),ISNUMBER(FIND("Bacterium",C1855)),ISNUMBER(FIND("bacterium",C1855)),ISNUMBER(FIND(" coli ",C1855)))</f>
        <v>0</v>
      </c>
      <c r="AG1855" t="b">
        <f>OR(ISNUMBER(FIND("fungi",C1855)),ISNUMBER(FIND("Fungi",C1855)),ISNUMBER(FIND("fungus",C1855)),ISNUMBER(FIND("Fungus",C1855)),ISNUMBER(FIND("mushroom",C1855)),ISNUMBER(FIND("Mushroom",C1855)),ISNUMBER(FIND(" mold ",C1855)))</f>
        <v>0</v>
      </c>
      <c r="AH1855" t="b">
        <f>OR(ISNUMBER(FIND("Pig ",C1855)),ISNUMBER(FIND("pig ",C1855)),ISNUMBER(FIND("Pigs ",C1855)),ISNUMBER(FIND("pigs ",C1855)))</f>
        <v>0</v>
      </c>
      <c r="AI1855" t="b">
        <f>OR(ISNUMBER(FIND(" C. elegans",C1855)),ISNUMBER(FIND("Caenorhabditis elegans",C1855)),ISNUMBER(FIND("earthworms",C1855)),ISNUMBER(FIND(" Ficopomatus enigmaticus",C1855)),ISNUMBER(FIND("larva",C1855)),ISNUMBER(FIND("Lumbriculus variegatus",C1855)),ISNUMBER(FIND("nematode",C1855)))</f>
        <v>0</v>
      </c>
      <c r="AJ1855" t="b">
        <f>NOT(OR(AA1855,AB1855,AC1855,AD1855,AE1855,AF1855,AG1855,AH1855,AI1855))</f>
        <v>0</v>
      </c>
      <c r="AL1855" t="b">
        <f>OR(AA1855,AB1855,AD1855,AE1855,AF1855,AG1855,AH1855,AI1855)</f>
        <v>1</v>
      </c>
      <c r="AM1855" t="b">
        <f>IF(Table1[[#This Row],[In vivo?]],IF(Table1[[#This Row],[Cell]],FALSE,TRUE),FALSE)</f>
        <v>0</v>
      </c>
      <c r="AN1855" t="b">
        <f>AND(AC1855,AL1855)</f>
        <v>1</v>
      </c>
      <c r="AO1855" t="b">
        <f>IF(Table1[[#This Row],[Cell]],IF(Table1[[#This Row],[In vivo?]],FALSE,TRUE),FALSE)</f>
        <v>0</v>
      </c>
      <c r="AP1855" t="b">
        <f>NOT(OR(Table1[[#This Row],[In vivo?]],Table1[[#This Row],[Only in Cell]]))</f>
        <v>0</v>
      </c>
      <c r="AQ1855" t="b">
        <f>IF(OR(Table1[[#This Row],[Rodents]],Table1[[#This Row],[Human]],Table1[[#This Row],[Pig]]),OR(ISNUMBER(FIND("pulmonary",C1855)),ISNUMBER(FIND("lung",C1855))),"NA")</f>
        <v>0</v>
      </c>
      <c r="AR1855" t="b">
        <f>IF(OR(Table1[[#This Row],[Rodents]],Table1[[#This Row],[Human]],Table1[[#This Row],[Pig]]),OR(ISNUMBER(FIND("skin",C1855)),ISNUMBER(FIND("dermal",C1855))),"NA")</f>
        <v>0</v>
      </c>
      <c r="AS1855" t="b">
        <f>IF(OR(Table1[[#This Row],[Rodents]],Table1[[#This Row],[Human]],Table1[[#This Row],[Pig]]),OR(ISNUMBER(FIND("liver",C1855)),ISNUMBER(FIND("hepat",C1855))),"NA")</f>
        <v>0</v>
      </c>
      <c r="AT1855" t="b">
        <f>IF(OR(Table1[[#This Row],[Rodents]],Table1[[#This Row],[Human]],Table1[[#This Row],[Pig]]),OR(ISNUMBER(FIND("kidney",C1855)),ISNUMBER(FIND("neph",C1855))),"NA")</f>
        <v>0</v>
      </c>
      <c r="AU1855" t="b">
        <f>IF(OR(Table1[[#This Row],[Rodents]],Table1[[#This Row],[Human]],Table1[[#This Row],[Pig]]),OR(ISNUMBER(FIND("brain",C1855)),ISNUMBER(FIND("neur",C1855)),ISNUMBER(FIND("nerv",C1855))),"NA")</f>
        <v>0</v>
      </c>
      <c r="AV1855" t="b">
        <f>IF(OR(Table1[[#This Row],[Rodents]],Table1[[#This Row],[Human]],Table1[[#This Row],[Pig]]),OR(ISNUMBER(FIND("heart",C1855)),ISNUMBER(FIND("cardi",C1855))),"NA")</f>
        <v>0</v>
      </c>
      <c r="AW1855" t="b">
        <f>IF(OR(Table1[[#This Row],[Rodents]],Table1[[#This Row],[Human]],Table1[[#This Row],[Pig]]),OR(ISNUMBER(FIND("gastro",C1855)),ISNUMBER(FIND("intesti",C1855)),ISNUMBER(FIND("stomach",C1855))),"NA")</f>
        <v>0</v>
      </c>
      <c r="AX1855" t="b">
        <f>IF(OR(Table1[[#This Row],[Rodents]],Table1[[#This Row],[Human]],Table1[[#This Row],[Pig]]),NOT(OR(AQ1855,AR1855,AS1855,AT1855,AU1855,AV1855,AW1855)),"NA")</f>
        <v>1</v>
      </c>
      <c r="AY1855" t="b">
        <f>OR(ISNUMBER(FIND("SWCNT",C1855)),ISNUMBER(FIND("SWNT",C1855)),ISNUMBER(FIND("single-wall",C1855)),ISNUMBER(FIND("single wall",C1855)),ISNUMBER(FIND("Single wall",C1855)),ISNUMBER(FIND("Single-wall",C1855)),ISNUMBER(FIND("SWCNT",B1855)),ISNUMBER(FIND("SWNT",B1855)),ISNUMBER(FIND("single-wall",B1855)),ISNUMBER(FIND("single wall",B1855)),ISNUMBER(FIND("Single-wall",B1855)),ISNUMBER(FIND("Single wall",B1855)))</f>
        <v>0</v>
      </c>
      <c r="AZ1855" t="b">
        <f>OR(ISNUMBER(FIND("MWCNT",C1855)),ISNUMBER(FIND("MWNT",C1855)),ISNUMBER(FIND("multi-wall",C1855)),ISNUMBER(FIND("multi wall",C1855)),ISNUMBER(FIND("multiwall",C1855)),ISNUMBER(FIND("Multi-wall",C1855)),ISNUMBER(FIND("Multi wall",C1855)),ISNUMBER(FIND("Multiwall",C1855)),ISNUMBER(FIND("MWCNT",B1855)),ISNUMBER(FIND("MWNT",B1855)),ISNUMBER(FIND("multi-wall",B1855)),ISNUMBER(FIND("multi wall",B1855)),ISNUMBER(FIND("multiwall",B1855)),ISNUMBER(FIND("Multi-wall",B1855)),ISNUMBER(FIND("Multi wall",B1855)),ISNUMBER(FIND("Multiwall",B1855)),ISNUMBER(FIND("Double-wall",B1855)),ISNUMBER(FIND("Double wall",B1855)),ISNUMBER(FIND("Doublewall",B1855)),ISNUMBER(FIND("double-wall",B1855)),ISNUMBER(FIND("double wall",B1855)),ISNUMBER(FIND("doublewall",B1855)))</f>
        <v>1</v>
      </c>
      <c r="BA1855" t="b">
        <f>AND(Table1[[#This Row],[SWCNT]],Table1[[#This Row],[MWCNT]])</f>
        <v>0</v>
      </c>
      <c r="BB1855" t="b">
        <f>IF(Table1[[#This Row],[SWCNT]]=TRUE,FALSE,IF(Table1[[#This Row],[MWCNT]]=TRUE,FALSE,TRUE))</f>
        <v>0</v>
      </c>
      <c r="BC1855" s="18"/>
    </row>
    <row r="1856" spans="1:55" ht="203.5">
      <c r="B1856" s="2" t="s">
        <v>5766</v>
      </c>
      <c r="C1856" s="16" t="s">
        <v>5767</v>
      </c>
      <c r="D1856" s="17" t="s">
        <v>5765</v>
      </c>
      <c r="E1856" s="2">
        <v>2008</v>
      </c>
      <c r="F1856" t="b">
        <f>OR(ISNUMBER(FIND("cytotoxic",C1856)),ISNUMBER(FIND("Cytotoxic",C1856)),ISNUMBER(FIND("cellular toxicity",C1856)),ISNUMBER(FIND("cell death",C1856)),ISNUMBER(FIND("viable",C1856)),ISNUMBER(FIND("phytotoxic",C1856)),ISNUMBER(FIND("acute toxicity",C1856)),ISNUMBER(FIND("MTT",C1856)),ISNUMBER(FIND("survival",C1856)),ISNUMBER(FIND("prolifer",C1856)),ISNUMBER(FIND("apoptosis",C1856)),ISNUMBER(FIND("neurotoxic",C1856)),ISNUMBER(FIND("  lysis ",C1856)),ISNUMBER(FIND("necrosis",C1856)),ISNUMBER(FIND("cellular death",C1856))*3,ISNUMBER(FIND("LDH",C1856)),ISNUMBER(FIND("Acute toxicity",C1856)))</f>
        <v>1</v>
      </c>
      <c r="G1856" t="b">
        <f>OR(ISNUMBER(FIND("genotoxic",C1856)),ISNUMBER(FIND("genotoxicity",C1856)),ISNUMBER(FIND("DNA damage",C1856)),ISNUMBER(FIND("DNA",C1856)),ISNUMBER(FIND("RNA",C1856)),ISNUMBER(FIND("mesothelioma",C1856)),ISNUMBER(FIND("carcino",C1856)),ISNUMBER(FIND("mutagen",C1856)),ISNUMBER(FIND("genetic",C1856)))</f>
        <v>0</v>
      </c>
      <c r="H1856" t="b">
        <f>OR(ISNUMBER(FIND("inflammatory",C1856)),ISNUMBER(FIND("inflamm",C1856)))</f>
        <v>0</v>
      </c>
      <c r="I1856" t="b">
        <f>OR(ISNUMBER(FIND("immune",C1856)),ISNUMBER(FIND("immunological",C1856)),ISNUMBER(FIND("interleuk",C1856)),ISNUMBER(FIND("platelet activation",C1856)),ISNUMBER(FIND("monocyte",C1856)),ISNUMBER(FIND("leukocyte",C1856)),ISNUMBER(FIND("cytokine",C1856)),ISNUMBER(FIND("CD4",C1856)),ISNUMBER(FIND("CD8",C1856)),ISNUMBER(FIND("T-cell",C1856)))</f>
        <v>0</v>
      </c>
      <c r="J1856" t="b">
        <f>OR(ISNUMBER(FIND("reactive oxygen",C1856)),ISNUMBER(FIND("ROS",C1856)),ISNUMBER(FIND("free radical",C1856)),ISNUMBER(FIND("oxidative stress",C1856)),ISNUMBER(FIND("peroxid",C1856)),ISNUMBER(FIND("oxidative",C1856)),ISNUMBER(FIND("antioxid",C1856)))</f>
        <v>1</v>
      </c>
      <c r="K1856" t="b">
        <f>OR(ISNUMBER(FIND("autophag",C1856)))</f>
        <v>0</v>
      </c>
      <c r="L1856" t="b">
        <f>OR(ISNUMBER(FIND("morpholog",C1856)))</f>
        <v>1</v>
      </c>
      <c r="M1856" t="b">
        <f>OR(ISNUMBER(FIND("fibrosis",C1856)),ISNUMBER(FIND("Fibrosis",C1856)),ISNUMBER(FIND("fibrot",C1856)))</f>
        <v>0</v>
      </c>
      <c r="N1856" t="b">
        <f>OR(ISNUMBER(FIND("offspring",C1856)),ISNUMBER(FIND("Parental",C1856)),ISNUMBER(FIND("parental",C1856)),ISNUMBER(FIND("germline",C1856)),ISNUMBER(FIND("reproduc",C1856)),ISNUMBER(FIND("embryo",C1856)))</f>
        <v>0</v>
      </c>
      <c r="O1856" t="b">
        <f>OR(ISNUMBER(FIND("metabol",C1856)),ISNUMBER(FIND("Metabol",C1856)),ISNUMBER(FIND("digest",C1856)),ISNUMBER(FIND("mitochon",C1856)))</f>
        <v>0</v>
      </c>
      <c r="P1856" t="b">
        <f>OR(ISNUMBER(FIND("ecotox",C1856)),ISNUMBER(FIND("Ecotox",B1856)),ISNUMBER(FIND("ecotox",B1856)),ISNUMBER(FIND("Ecotox",C1856)))</f>
        <v>0</v>
      </c>
      <c r="Q1856" t="b">
        <f>OR(ISNUMBER(FIND("Bioaccum",C1856)),ISNUMBER(FIND("bioaccum",C1856)),ISNUMBER(FIND("accum",C1856)))</f>
        <v>0</v>
      </c>
      <c r="R1856" t="b">
        <f>OR(ISNUMBER(FIND("Occupation",C1856)),ISNUMBER(FIND("occupation",C1856)),ISNUMBER(FIND("worker",C1856)),ISNUMBER(FIND("workforce",C1856)))</f>
        <v>0</v>
      </c>
      <c r="S1856" t="b">
        <f>NOT(OR(F1856,G1856,H1856,I1856,J1856,K1856,L1856,M1856,N1856,O1856,P1856,Q1856,R1856))</f>
        <v>0</v>
      </c>
      <c r="U1856" t="b">
        <f>OR(Table1[[#This Row],[Inflammation]],Table1[[#This Row],[Immune]])</f>
        <v>0</v>
      </c>
      <c r="V1856" t="str">
        <f>IF(OR(Table1[[#This Row],[Rodents]],Table1[[#This Row],[Human]],Table1[[#This Row],[Pig]]),OR(ISNUMBER(FIND("intratrach",C1856)),ISNUMBER(FIND("nasal ",C1856)),ISNUMBER(FIND("instill",C1856))),"NA")</f>
        <v>NA</v>
      </c>
      <c r="W1856" t="str">
        <f>IF(OR(Table1[[#This Row],[Rodents]],Table1[[#This Row],[Human]],Table1[[#This Row],[Pig]]),OR(ISNUMBER(FIND("dermal",C1856)),ISNUMBER(FIND("skin ",C1856))),"NA")</f>
        <v>NA</v>
      </c>
      <c r="X1856" t="str">
        <f>IF(OR(Table1[[#This Row],[Rodents]],Table1[[#This Row],[Human]],Table1[[#This Row],[Pig]]),OR(ISNUMBER(FIND("injected",C1856)),ISNUMBER(FIND("periton",C1856)),ISNUMBER(FIND("intrascrot",C1856))),"NA")</f>
        <v>NA</v>
      </c>
      <c r="Y1856" t="str">
        <f>IF(OR(Table1[[#This Row],[Rodents]],Table1[[#This Row],[Human]],Table1[[#This Row],[Pig]]),NOT(OR(Table1[[#This Row],[Inhaled/Intratracheal/intranasal]],Table1[[#This Row],[Dermal]],Table1[[#This Row],[Injected]])),"NA")</f>
        <v>NA</v>
      </c>
      <c r="AA1856" t="b">
        <f>OR(ISNUMBER(FIND("fish ",C1856)),ISNUMBER(FIND("Fish ",C1856)),ISNUMBER(FIND("aquatic",C1856)),ISNUMBER(FIND("daphnids",C1856)),ISNUMBER(FIND("Carcinus maenas",C1856)),ISNUMBER(FIND("Daphnia",C1856)),ISNUMBER(FIND("Ruditapes philippinarum",C1856)),ISNUMBER(FIND("daphnia",C1856)),ISNUMBER(FIND("marine",C1856)),ISNUMBER(FIND("mussel",C1856)),ISNUMBER(FIND("algae",C1856)),ISNUMBER(FIND("Donax faba",C1856)),ISNUMBER(FIND("estuarine",C1856)),ISNUMBER(FIND("snail",C1856)),ISNUMBER(FIND("Prorocentrum donghaiense",C1856)) )</f>
        <v>0</v>
      </c>
      <c r="AB1856" t="b">
        <f>OR(ISNUMBER(FIND(" rat ",C1856)),ISNUMBER(FIND(" rats ",C1856)),ISNUMBER(FIND(" Rats ",C1856)),ISNUMBER(FIND(" Rat ",C1856)),ISNUMBER(FIND(" rat.",C1856)),ISNUMBER(FIND(" rats.",C1856)),ISNUMBER(FIND("mouse",C1856)),ISNUMBER(FIND("mice",C1856)), ISNUMBER(FIND(" Mice",C1856)))</f>
        <v>0</v>
      </c>
      <c r="AC1856" t="b">
        <f>OR(ISNUMBER(FIND(" cell ",C1856)),ISNUMBER(FIND("fibroblast",C1856)),ISNUMBER(FIND("macrophage",C1856)),ISNUMBER(FIND("epithelial",C1856)),ISNUMBER(FIND("endothelial",C1856)),ISNUMBER(FIND("neuron",C1856)),ISNUMBER(FIND(" cells ",C1856)),ISNUMBER(FIND("RBC",C1856)),ISNUMBER(FIND("mitochond",C1856)),ISNUMBER(FIND("adipocyte",C1856)),ISNUMBER(FIND("osteo",C1856)),ISNUMBER(FIND("keratin",C1856)),ISNUMBER(FIND(" cell's ",C1856)),ISNUMBER(FIND("eukary",C1856)),ISNUMBER(FIND("sperm",C1856)))</f>
        <v>1</v>
      </c>
      <c r="AD1856" t="b">
        <f>OR(ISNUMBER(FIND("human",B1856)),ISNUMBER(FIND("workers",B1856)),ISNUMBER(FIND("workforces",B1856)),ISNUMBER(FIND("occupational",B1856)),ISNUMBER(FIND("Case report",B1856)),ISNUMBER(FIND("Workplaces",B1856)),ISNUMBER(FIND("worker",B1856)))</f>
        <v>0</v>
      </c>
      <c r="AE1856" t="b">
        <f>OR(ISNUMBER(FIND(" plant ",C1856)),ISNUMBER(FIND("Plant ",C1856)),ISNUMBER(FIND("tomato",C1856)),ISNUMBER(FIND("plants",C1856)),ISNUMBER(FIND("Plants",C1856)),ISNUMBER(FIND("algae",C1856)),ISNUMBER(FIND("lettuce",C1856)),ISNUMBER(FIND("green gram sprouts ",C1856)),ISNUMBER(FIND("Cucurbita pepo",C1856)),ISNUMBER(FIND("bean ",C1856)),ISNUMBER(FIND("chloroplast",C1856)),ISNUMBER(FIND("chlorophyll",C1856)),ISNUMBER(FIND("seedling",C1856)),ISNUMBER(FIND("canola",C1856)),ISNUMBER(FIND("shoot",C1856)),ISNUMBER(FIND("photosynthes",C1856)),ISNUMBER(FIND(" leaves ",C1856)),,ISNUMBER(FIND("agriculture",C1856)),ISNUMBER(FIND(" crops ",C1856)))</f>
        <v>0</v>
      </c>
      <c r="AF1856" t="b">
        <f>OR(ISNUMBER(FIND("bacteria",C1856)),ISNUMBER(FIND("Bacteria",C1856)),ISNUMBER(FIND("Bacterium",C1856)),ISNUMBER(FIND("bacterium",C1856)),ISNUMBER(FIND(" coli ",C1856)))</f>
        <v>0</v>
      </c>
      <c r="AG1856" t="b">
        <f>OR(ISNUMBER(FIND("fungi",C1856)),ISNUMBER(FIND("Fungi",C1856)),ISNUMBER(FIND("fungus",C1856)),ISNUMBER(FIND("Fungus",C1856)),ISNUMBER(FIND("mushroom",C1856)),ISNUMBER(FIND("Mushroom",C1856)),ISNUMBER(FIND(" mold ",C1856)))</f>
        <v>0</v>
      </c>
      <c r="AH1856" t="b">
        <f>OR(ISNUMBER(FIND("Pig ",C1856)),ISNUMBER(FIND("pig ",C1856)),ISNUMBER(FIND("Pigs ",C1856)),ISNUMBER(FIND("pigs ",C1856)))</f>
        <v>0</v>
      </c>
      <c r="AI1856" t="b">
        <f>OR(ISNUMBER(FIND(" C. elegans",C1856)),ISNUMBER(FIND("Caenorhabditis elegans",C1856)),ISNUMBER(FIND("earthworms",C1856)),ISNUMBER(FIND(" Ficopomatus enigmaticus",C1856)),ISNUMBER(FIND("larva",C1856)),ISNUMBER(FIND("Lumbriculus variegatus",C1856)),ISNUMBER(FIND("nematode",C1856)))</f>
        <v>0</v>
      </c>
      <c r="AJ1856" t="b">
        <f>NOT(OR(AA1856,AB1856,AC1856,AD1856,AE1856,AF1856,AG1856,AH1856,AI1856))</f>
        <v>0</v>
      </c>
      <c r="AL1856" t="b">
        <f>OR(AA1856,AB1856,AD1856,AE1856,AF1856,AG1856,AH1856,AI1856)</f>
        <v>0</v>
      </c>
      <c r="AM1856" t="b">
        <f>IF(Table1[[#This Row],[In vivo?]],IF(Table1[[#This Row],[Cell]],FALSE,TRUE),FALSE)</f>
        <v>0</v>
      </c>
      <c r="AN1856" t="b">
        <f>AND(AC1856,AL1856)</f>
        <v>0</v>
      </c>
      <c r="AO1856" t="b">
        <f>IF(Table1[[#This Row],[Cell]],IF(Table1[[#This Row],[In vivo?]],FALSE,TRUE),FALSE)</f>
        <v>1</v>
      </c>
      <c r="AP1856" t="b">
        <f>NOT(OR(Table1[[#This Row],[In vivo?]],Table1[[#This Row],[Only in Cell]]))</f>
        <v>0</v>
      </c>
      <c r="AQ1856" t="str">
        <f>IF(OR(Table1[[#This Row],[Rodents]],Table1[[#This Row],[Human]],Table1[[#This Row],[Pig]]),OR(ISNUMBER(FIND("pulmonary",C1856)),ISNUMBER(FIND("lung",C1856))),"NA")</f>
        <v>NA</v>
      </c>
      <c r="AR1856" t="str">
        <f>IF(OR(Table1[[#This Row],[Rodents]],Table1[[#This Row],[Human]],Table1[[#This Row],[Pig]]),OR(ISNUMBER(FIND("skin",C1856)),ISNUMBER(FIND("dermal",C1856))),"NA")</f>
        <v>NA</v>
      </c>
      <c r="AS1856" t="str">
        <f>IF(OR(Table1[[#This Row],[Rodents]],Table1[[#This Row],[Human]],Table1[[#This Row],[Pig]]),OR(ISNUMBER(FIND("liver",C1856)),ISNUMBER(FIND("hepat",C1856))),"NA")</f>
        <v>NA</v>
      </c>
      <c r="AT1856" t="str">
        <f>IF(OR(Table1[[#This Row],[Rodents]],Table1[[#This Row],[Human]],Table1[[#This Row],[Pig]]),OR(ISNUMBER(FIND("kidney",C1856)),ISNUMBER(FIND("neph",C1856))),"NA")</f>
        <v>NA</v>
      </c>
      <c r="AU1856" t="str">
        <f>IF(OR(Table1[[#This Row],[Rodents]],Table1[[#This Row],[Human]],Table1[[#This Row],[Pig]]),OR(ISNUMBER(FIND("brain",C1856)),ISNUMBER(FIND("neur",C1856)),ISNUMBER(FIND("nerv",C1856))),"NA")</f>
        <v>NA</v>
      </c>
      <c r="AV1856" t="str">
        <f>IF(OR(Table1[[#This Row],[Rodents]],Table1[[#This Row],[Human]],Table1[[#This Row],[Pig]]),OR(ISNUMBER(FIND("heart",C1856)),ISNUMBER(FIND("cardi",C1856))),"NA")</f>
        <v>NA</v>
      </c>
      <c r="AW1856" t="str">
        <f>IF(OR(Table1[[#This Row],[Rodents]],Table1[[#This Row],[Human]],Table1[[#This Row],[Pig]]),OR(ISNUMBER(FIND("gastro",C1856)),ISNUMBER(FIND("intesti",C1856)),ISNUMBER(FIND("stomach",C1856))),"NA")</f>
        <v>NA</v>
      </c>
      <c r="AX1856" t="str">
        <f>IF(OR(Table1[[#This Row],[Rodents]],Table1[[#This Row],[Human]],Table1[[#This Row],[Pig]]),NOT(OR(AQ1856,AR1856,AS1856,AT1856,AU1856,AV1856,AW1856)),"NA")</f>
        <v>NA</v>
      </c>
      <c r="AY1856" t="b">
        <f>OR(ISNUMBER(FIND("SWCNT",C1856)),ISNUMBER(FIND("SWNT",C1856)),ISNUMBER(FIND("single-wall",C1856)),ISNUMBER(FIND("single wall",C1856)),ISNUMBER(FIND("Single wall",C1856)),ISNUMBER(FIND("Single-wall",C1856)),ISNUMBER(FIND("SWCNT",B1856)),ISNUMBER(FIND("SWNT",B1856)),ISNUMBER(FIND("single-wall",B1856)),ISNUMBER(FIND("single wall",B1856)),ISNUMBER(FIND("Single-wall",B1856)),ISNUMBER(FIND("Single wall",B1856)))</f>
        <v>0</v>
      </c>
      <c r="AZ1856" t="b">
        <f>OR(ISNUMBER(FIND("MWCNT",C1856)),ISNUMBER(FIND("MWNT",C1856)),ISNUMBER(FIND("multi-wall",C1856)),ISNUMBER(FIND("multi wall",C1856)),ISNUMBER(FIND("multiwall",C1856)),ISNUMBER(FIND("Multi-wall",C1856)),ISNUMBER(FIND("Multi wall",C1856)),ISNUMBER(FIND("Multiwall",C1856)),ISNUMBER(FIND("MWCNT",B1856)),ISNUMBER(FIND("MWNT",B1856)),ISNUMBER(FIND("multi-wall",B1856)),ISNUMBER(FIND("multi wall",B1856)),ISNUMBER(FIND("multiwall",B1856)),ISNUMBER(FIND("Multi-wall",B1856)),ISNUMBER(FIND("Multi wall",B1856)),ISNUMBER(FIND("Multiwall",B1856)),ISNUMBER(FIND("Double-wall",B1856)),ISNUMBER(FIND("Double wall",B1856)),ISNUMBER(FIND("Doublewall",B1856)),ISNUMBER(FIND("double-wall",B1856)),ISNUMBER(FIND("double wall",B1856)),ISNUMBER(FIND("doublewall",B1856)))</f>
        <v>1</v>
      </c>
      <c r="BA1856" t="b">
        <f>AND(Table1[[#This Row],[SWCNT]],Table1[[#This Row],[MWCNT]])</f>
        <v>0</v>
      </c>
      <c r="BB1856" t="b">
        <f>IF(Table1[[#This Row],[SWCNT]]=TRUE,FALSE,IF(Table1[[#This Row],[MWCNT]]=TRUE,FALSE,TRUE))</f>
        <v>0</v>
      </c>
      <c r="BC1856" s="18"/>
    </row>
    <row r="1857" spans="1:55" ht="203.5">
      <c r="A1857" t="s">
        <v>5781</v>
      </c>
      <c r="B1857" s="2" t="s">
        <v>5782</v>
      </c>
      <c r="C1857" s="16" t="s">
        <v>5783</v>
      </c>
      <c r="D1857" s="17" t="s">
        <v>5784</v>
      </c>
      <c r="E1857" s="2">
        <v>2008</v>
      </c>
      <c r="F1857" t="b">
        <f>OR(ISNUMBER(FIND("cytotoxic",C1857)),ISNUMBER(FIND("Cytotoxic",C1857)),ISNUMBER(FIND("cellular toxicity",C1857)),ISNUMBER(FIND("cell death",C1857)),ISNUMBER(FIND("viable",C1857)),ISNUMBER(FIND("phytotoxic",C1857)),ISNUMBER(FIND("acute toxicity",C1857)),ISNUMBER(FIND("MTT",C1857)),ISNUMBER(FIND("survival",C1857)),ISNUMBER(FIND("prolifer",C1857)),ISNUMBER(FIND("apoptosis",C1857)),ISNUMBER(FIND("neurotoxic",C1857)),ISNUMBER(FIND("  lysis ",C1857)),ISNUMBER(FIND("necrosis",C1857)),ISNUMBER(FIND("cellular death",C1857))*3,ISNUMBER(FIND("LDH",C1857)),ISNUMBER(FIND("Acute toxicity",C1857)))</f>
        <v>1</v>
      </c>
      <c r="G1857" t="b">
        <f>OR(ISNUMBER(FIND("genotoxic",C1857)),ISNUMBER(FIND("genotoxicity",C1857)),ISNUMBER(FIND("DNA damage",C1857)),ISNUMBER(FIND("DNA",C1857)),ISNUMBER(FIND("RNA",C1857)),ISNUMBER(FIND("mesothelioma",C1857)),ISNUMBER(FIND("carcino",C1857)),ISNUMBER(FIND("mutagen",C1857)),ISNUMBER(FIND("genetic",C1857)))</f>
        <v>1</v>
      </c>
      <c r="H1857" t="b">
        <f>OR(ISNUMBER(FIND("inflammatory",C1857)),ISNUMBER(FIND("inflamm",C1857)))</f>
        <v>0</v>
      </c>
      <c r="I1857" t="b">
        <f>OR(ISNUMBER(FIND("immune",C1857)),ISNUMBER(FIND("immunological",C1857)),ISNUMBER(FIND("interleuk",C1857)),ISNUMBER(FIND("platelet activation",C1857)),ISNUMBER(FIND("monocyte",C1857)),ISNUMBER(FIND("leukocyte",C1857)),ISNUMBER(FIND("cytokine",C1857)),ISNUMBER(FIND("CD4",C1857)),ISNUMBER(FIND("CD8",C1857)),ISNUMBER(FIND("T-cell",C1857)))</f>
        <v>1</v>
      </c>
      <c r="J1857" t="b">
        <f>OR(ISNUMBER(FIND("reactive oxygen",C1857)),ISNUMBER(FIND("ROS",C1857)),ISNUMBER(FIND("free radical",C1857)),ISNUMBER(FIND("oxidative stress",C1857)),ISNUMBER(FIND("peroxid",C1857)),ISNUMBER(FIND("oxidative",C1857)),ISNUMBER(FIND("antioxid",C1857)))</f>
        <v>0</v>
      </c>
      <c r="K1857" t="b">
        <f>OR(ISNUMBER(FIND("autophag",C1857)))</f>
        <v>0</v>
      </c>
      <c r="L1857" t="b">
        <f>OR(ISNUMBER(FIND("morpholog",C1857)))</f>
        <v>0</v>
      </c>
      <c r="M1857" t="b">
        <f>OR(ISNUMBER(FIND("fibrosis",C1857)),ISNUMBER(FIND("Fibrosis",C1857)),ISNUMBER(FIND("fibrot",C1857)))</f>
        <v>0</v>
      </c>
      <c r="N1857" t="b">
        <f>OR(ISNUMBER(FIND("offspring",C1857)),ISNUMBER(FIND("Parental",C1857)),ISNUMBER(FIND("parental",C1857)),ISNUMBER(FIND("germline",C1857)),ISNUMBER(FIND("reproduc",C1857)),ISNUMBER(FIND("embryo",C1857)))</f>
        <v>0</v>
      </c>
      <c r="O1857" t="b">
        <f>OR(ISNUMBER(FIND("metabol",C1857)),ISNUMBER(FIND("Metabol",C1857)),ISNUMBER(FIND("digest",C1857)),ISNUMBER(FIND("mitochon",C1857)))</f>
        <v>1</v>
      </c>
      <c r="P1857" t="b">
        <f>OR(ISNUMBER(FIND("ecotox",C1857)),ISNUMBER(FIND("Ecotox",B1857)),ISNUMBER(FIND("ecotox",B1857)),ISNUMBER(FIND("Ecotox",C1857)))</f>
        <v>0</v>
      </c>
      <c r="Q1857" t="b">
        <f>OR(ISNUMBER(FIND("Bioaccum",C1857)),ISNUMBER(FIND("bioaccum",C1857)),ISNUMBER(FIND("accum",C1857)))</f>
        <v>0</v>
      </c>
      <c r="R1857" t="b">
        <f>OR(ISNUMBER(FIND("Occupation",C1857)),ISNUMBER(FIND("occupation",C1857)),ISNUMBER(FIND("worker",C1857)),ISNUMBER(FIND("workforce",C1857)))</f>
        <v>0</v>
      </c>
      <c r="S1857" t="b">
        <f>NOT(OR(F1857,G1857,H1857,I1857,J1857,K1857,L1857,M1857,N1857,O1857,P1857,Q1857,R1857))</f>
        <v>0</v>
      </c>
      <c r="U1857" t="b">
        <f>OR(Table1[[#This Row],[Inflammation]],Table1[[#This Row],[Immune]])</f>
        <v>1</v>
      </c>
      <c r="V1857" t="str">
        <f>IF(OR(Table1[[#This Row],[Rodents]],Table1[[#This Row],[Human]],Table1[[#This Row],[Pig]]),OR(ISNUMBER(FIND("intratrach",C1857)),ISNUMBER(FIND("nasal ",C1857)),ISNUMBER(FIND("instill",C1857))),"NA")</f>
        <v>NA</v>
      </c>
      <c r="W1857" t="str">
        <f>IF(OR(Table1[[#This Row],[Rodents]],Table1[[#This Row],[Human]],Table1[[#This Row],[Pig]]),OR(ISNUMBER(FIND("dermal",C1857)),ISNUMBER(FIND("skin ",C1857))),"NA")</f>
        <v>NA</v>
      </c>
      <c r="X1857" t="str">
        <f>IF(OR(Table1[[#This Row],[Rodents]],Table1[[#This Row],[Human]],Table1[[#This Row],[Pig]]),OR(ISNUMBER(FIND("injected",C1857)),ISNUMBER(FIND("periton",C1857)),ISNUMBER(FIND("intrascrot",C1857))),"NA")</f>
        <v>NA</v>
      </c>
      <c r="Y1857" t="str">
        <f>IF(OR(Table1[[#This Row],[Rodents]],Table1[[#This Row],[Human]],Table1[[#This Row],[Pig]]),NOT(OR(Table1[[#This Row],[Inhaled/Intratracheal/intranasal]],Table1[[#This Row],[Dermal]],Table1[[#This Row],[Injected]])),"NA")</f>
        <v>NA</v>
      </c>
      <c r="AA1857" t="b">
        <f>OR(ISNUMBER(FIND("fish ",C1857)),ISNUMBER(FIND("Fish ",C1857)),ISNUMBER(FIND("aquatic",C1857)),ISNUMBER(FIND("daphnids",C1857)),ISNUMBER(FIND("Carcinus maenas",C1857)),ISNUMBER(FIND("Daphnia",C1857)),ISNUMBER(FIND("Ruditapes philippinarum",C1857)),ISNUMBER(FIND("daphnia",C1857)),ISNUMBER(FIND("marine",C1857)),ISNUMBER(FIND("mussel",C1857)),ISNUMBER(FIND("algae",C1857)),ISNUMBER(FIND("Donax faba",C1857)),ISNUMBER(FIND("estuarine",C1857)),ISNUMBER(FIND("snail",C1857)),ISNUMBER(FIND("Prorocentrum donghaiense",C1857)) )</f>
        <v>0</v>
      </c>
      <c r="AB1857" t="b">
        <f>OR(ISNUMBER(FIND(" rat ",C1857)),ISNUMBER(FIND(" rats ",C1857)),ISNUMBER(FIND(" Rats ",C1857)),ISNUMBER(FIND(" Rat ",C1857)),ISNUMBER(FIND(" rat.",C1857)),ISNUMBER(FIND(" rats.",C1857)),ISNUMBER(FIND("mouse",C1857)),ISNUMBER(FIND("mice",C1857)), ISNUMBER(FIND(" Mice",C1857)))</f>
        <v>0</v>
      </c>
      <c r="AC1857" t="b">
        <f>OR(ISNUMBER(FIND(" cell ",C1857)),ISNUMBER(FIND("fibroblast",C1857)),ISNUMBER(FIND("macrophage",C1857)),ISNUMBER(FIND("epithelial",C1857)),ISNUMBER(FIND("endothelial",C1857)),ISNUMBER(FIND("neuron",C1857)),ISNUMBER(FIND(" cells ",C1857)),ISNUMBER(FIND("RBC",C1857)),ISNUMBER(FIND("mitochond",C1857)),ISNUMBER(FIND("adipocyte",C1857)),ISNUMBER(FIND("osteo",C1857)),ISNUMBER(FIND("keratin",C1857)),ISNUMBER(FIND(" cell's ",C1857)),ISNUMBER(FIND("eukary",C1857)),ISNUMBER(FIND("sperm",C1857)))</f>
        <v>1</v>
      </c>
      <c r="AD1857" t="b">
        <v>0</v>
      </c>
      <c r="AE1857" t="b">
        <f>OR(ISNUMBER(FIND(" plant ",C1857)),ISNUMBER(FIND("Plant ",C1857)),ISNUMBER(FIND("tomato",C1857)),ISNUMBER(FIND("plants",C1857)),ISNUMBER(FIND("Plants",C1857)),ISNUMBER(FIND("algae",C1857)),ISNUMBER(FIND("lettuce",C1857)),ISNUMBER(FIND("green gram sprouts ",C1857)),ISNUMBER(FIND("Cucurbita pepo",C1857)),ISNUMBER(FIND("bean ",C1857)),ISNUMBER(FIND("chloroplast",C1857)),ISNUMBER(FIND("chlorophyll",C1857)),ISNUMBER(FIND("seedling",C1857)),ISNUMBER(FIND("canola",C1857)),ISNUMBER(FIND("shoot",C1857)),ISNUMBER(FIND("photosynthes",C1857)),ISNUMBER(FIND(" leaves ",C1857)),,ISNUMBER(FIND("agriculture",C1857)),ISNUMBER(FIND(" crops ",C1857)))</f>
        <v>0</v>
      </c>
      <c r="AF1857" t="b">
        <f>OR(ISNUMBER(FIND("bacteria",C1857)),ISNUMBER(FIND("Bacteria",C1857)),ISNUMBER(FIND("Bacterium",C1857)),ISNUMBER(FIND("bacterium",C1857)),ISNUMBER(FIND(" coli ",C1857)))</f>
        <v>0</v>
      </c>
      <c r="AG1857" t="b">
        <f>OR(ISNUMBER(FIND("fungi",C1857)),ISNUMBER(FIND("Fungi",C1857)),ISNUMBER(FIND("fungus",C1857)),ISNUMBER(FIND("Fungus",C1857)),ISNUMBER(FIND("mushroom",C1857)),ISNUMBER(FIND("Mushroom",C1857)),ISNUMBER(FIND(" mold ",C1857)))</f>
        <v>0</v>
      </c>
      <c r="AH1857" t="b">
        <f>OR(ISNUMBER(FIND("Pig ",C1857)),ISNUMBER(FIND("pig ",C1857)),ISNUMBER(FIND("Pigs ",C1857)),ISNUMBER(FIND("pigs ",C1857)))</f>
        <v>0</v>
      </c>
      <c r="AI1857" t="b">
        <f>OR(ISNUMBER(FIND(" C. elegans",C1857)),ISNUMBER(FIND("Caenorhabditis elegans",C1857)),ISNUMBER(FIND("earthworms",C1857)),ISNUMBER(FIND(" Ficopomatus enigmaticus",C1857)),ISNUMBER(FIND("larva",C1857)),ISNUMBER(FIND("Lumbriculus variegatus",C1857)),ISNUMBER(FIND("nematode",C1857)))</f>
        <v>0</v>
      </c>
      <c r="AJ1857" t="b">
        <f>NOT(OR(AA1857,AB1857,AC1857,AD1857,AE1857,AF1857,AG1857,AH1857,AI1857))</f>
        <v>0</v>
      </c>
      <c r="AL1857" t="b">
        <f>OR(AA1857,AB1857,AD1857,AE1857,AF1857,AG1857,AH1857,AI1857)</f>
        <v>0</v>
      </c>
      <c r="AM1857" t="b">
        <f>IF(Table1[[#This Row],[In vivo?]],IF(Table1[[#This Row],[Cell]],FALSE,TRUE),FALSE)</f>
        <v>0</v>
      </c>
      <c r="AN1857" t="b">
        <f>AND(AC1857,AL1857)</f>
        <v>0</v>
      </c>
      <c r="AO1857" t="b">
        <f>IF(Table1[[#This Row],[Cell]],IF(Table1[[#This Row],[In vivo?]],FALSE,TRUE),FALSE)</f>
        <v>1</v>
      </c>
      <c r="AP1857" t="b">
        <f>NOT(OR(Table1[[#This Row],[In vivo?]],Table1[[#This Row],[Only in Cell]]))</f>
        <v>0</v>
      </c>
      <c r="AQ1857" t="str">
        <f>IF(OR(Table1[[#This Row],[Rodents]],Table1[[#This Row],[Human]],Table1[[#This Row],[Pig]]),OR(ISNUMBER(FIND("pulmonary",C1857)),ISNUMBER(FIND("lung",C1857))),"NA")</f>
        <v>NA</v>
      </c>
      <c r="AR1857" t="str">
        <f>IF(OR(Table1[[#This Row],[Rodents]],Table1[[#This Row],[Human]],Table1[[#This Row],[Pig]]),OR(ISNUMBER(FIND("skin",C1857)),ISNUMBER(FIND("dermal",C1857))),"NA")</f>
        <v>NA</v>
      </c>
      <c r="AS1857" t="str">
        <f>IF(OR(Table1[[#This Row],[Rodents]],Table1[[#This Row],[Human]],Table1[[#This Row],[Pig]]),OR(ISNUMBER(FIND("liver",C1857)),ISNUMBER(FIND("hepat",C1857))),"NA")</f>
        <v>NA</v>
      </c>
      <c r="AT1857" t="str">
        <f>IF(OR(Table1[[#This Row],[Rodents]],Table1[[#This Row],[Human]],Table1[[#This Row],[Pig]]),OR(ISNUMBER(FIND("kidney",C1857)),ISNUMBER(FIND("neph",C1857))),"NA")</f>
        <v>NA</v>
      </c>
      <c r="AU1857" t="str">
        <f>IF(OR(Table1[[#This Row],[Rodents]],Table1[[#This Row],[Human]],Table1[[#This Row],[Pig]]),OR(ISNUMBER(FIND("brain",C1857)),ISNUMBER(FIND("neur",C1857)),ISNUMBER(FIND("nerv",C1857))),"NA")</f>
        <v>NA</v>
      </c>
      <c r="AV1857" t="str">
        <f>IF(OR(Table1[[#This Row],[Rodents]],Table1[[#This Row],[Human]],Table1[[#This Row],[Pig]]),OR(ISNUMBER(FIND("heart",C1857)),ISNUMBER(FIND("cardi",C1857))),"NA")</f>
        <v>NA</v>
      </c>
      <c r="AW1857" t="str">
        <f>IF(OR(Table1[[#This Row],[Rodents]],Table1[[#This Row],[Human]],Table1[[#This Row],[Pig]]),OR(ISNUMBER(FIND("gastro",C1857)),ISNUMBER(FIND("intesti",C1857)),ISNUMBER(FIND("stomach",C1857))),"NA")</f>
        <v>NA</v>
      </c>
      <c r="AX1857" t="str">
        <f>IF(OR(Table1[[#This Row],[Rodents]],Table1[[#This Row],[Human]],Table1[[#This Row],[Pig]]),NOT(OR(AQ1857,AR1857,AS1857,AT1857,AU1857,AV1857,AW1857)),"NA")</f>
        <v>NA</v>
      </c>
      <c r="AY1857" t="b">
        <f>OR(ISNUMBER(FIND("SWCNT",C1857)),ISNUMBER(FIND("SWNT",C1857)),ISNUMBER(FIND("single-wall",C1857)),ISNUMBER(FIND("single wall",C1857)),ISNUMBER(FIND("Single wall",C1857)),ISNUMBER(FIND("Single-wall",C1857)),ISNUMBER(FIND("SWCNT",B1857)),ISNUMBER(FIND("SWNT",B1857)),ISNUMBER(FIND("single-wall",B1857)),ISNUMBER(FIND("single wall",B1857)),ISNUMBER(FIND("Single-wall",B1857)),ISNUMBER(FIND("Single wall",B1857)))</f>
        <v>1</v>
      </c>
      <c r="AZ1857" t="b">
        <f>OR(ISNUMBER(FIND("MWCNT",C1857)),ISNUMBER(FIND("MWNT",C1857)),ISNUMBER(FIND("multi-wall",C1857)),ISNUMBER(FIND("multi wall",C1857)),ISNUMBER(FIND("multiwall",C1857)),ISNUMBER(FIND("Multi-wall",C1857)),ISNUMBER(FIND("Multi wall",C1857)),ISNUMBER(FIND("Multiwall",C1857)),ISNUMBER(FIND("MWCNT",B1857)),ISNUMBER(FIND("MWNT",B1857)),ISNUMBER(FIND("multi-wall",B1857)),ISNUMBER(FIND("multi wall",B1857)),ISNUMBER(FIND("multiwall",B1857)),ISNUMBER(FIND("Multi-wall",B1857)),ISNUMBER(FIND("Multi wall",B1857)),ISNUMBER(FIND("Multiwall",B1857)),ISNUMBER(FIND("Double-wall",B1857)),ISNUMBER(FIND("Double wall",B1857)),ISNUMBER(FIND("Doublewall",B1857)),ISNUMBER(FIND("double-wall",B1857)),ISNUMBER(FIND("double wall",B1857)),ISNUMBER(FIND("doublewall",B1857)))</f>
        <v>0</v>
      </c>
      <c r="BA1857" t="b">
        <f>AND(Table1[[#This Row],[SWCNT]],Table1[[#This Row],[MWCNT]])</f>
        <v>0</v>
      </c>
      <c r="BB1857" t="b">
        <f>IF(Table1[[#This Row],[SWCNT]]=TRUE,FALSE,IF(Table1[[#This Row],[MWCNT]]=TRUE,FALSE,TRUE))</f>
        <v>0</v>
      </c>
      <c r="BC1857" s="18"/>
    </row>
    <row r="1858" spans="1:55" ht="148">
      <c r="B1858" s="2" t="s">
        <v>5785</v>
      </c>
      <c r="C1858" s="16" t="s">
        <v>5786</v>
      </c>
      <c r="D1858" s="17" t="s">
        <v>5787</v>
      </c>
      <c r="E1858" s="2">
        <v>2008</v>
      </c>
      <c r="F1858" t="b">
        <f>OR(ISNUMBER(FIND("cytotoxic",C1858)),ISNUMBER(FIND("Cytotoxic",C1858)),ISNUMBER(FIND("cellular toxicity",C1858)),ISNUMBER(FIND("cell death",C1858)),ISNUMBER(FIND("viable",C1858)),ISNUMBER(FIND("phytotoxic",C1858)),ISNUMBER(FIND("acute toxicity",C1858)),ISNUMBER(FIND("MTT",C1858)),ISNUMBER(FIND("survival",C1858)),ISNUMBER(FIND("prolifer",C1858)),ISNUMBER(FIND("apoptosis",C1858)),ISNUMBER(FIND("neurotoxic",C1858)),ISNUMBER(FIND("  lysis ",C1858)),ISNUMBER(FIND("necrosis",C1858)),ISNUMBER(FIND("cellular death",C1858))*3,ISNUMBER(FIND("LDH",C1858)),ISNUMBER(FIND("Acute toxicity",C1858)))</f>
        <v>1</v>
      </c>
      <c r="G1858" t="b">
        <f>OR(ISNUMBER(FIND("genotoxic",C1858)),ISNUMBER(FIND("genotoxicity",C1858)),ISNUMBER(FIND("DNA damage",C1858)),ISNUMBER(FIND("DNA",C1858)),ISNUMBER(FIND("RNA",C1858)),ISNUMBER(FIND("mesothelioma",C1858)),ISNUMBER(FIND("carcino",C1858)),ISNUMBER(FIND("mutagen",C1858)),ISNUMBER(FIND("genetic",C1858)))</f>
        <v>1</v>
      </c>
      <c r="H1858" t="b">
        <f>OR(ISNUMBER(FIND("inflammatory",C1858)),ISNUMBER(FIND("inflamm",C1858)))</f>
        <v>0</v>
      </c>
      <c r="I1858" t="b">
        <f>OR(ISNUMBER(FIND("immune",C1858)),ISNUMBER(FIND("immunological",C1858)),ISNUMBER(FIND("interleuk",C1858)),ISNUMBER(FIND("platelet activation",C1858)),ISNUMBER(FIND("monocyte",C1858)),ISNUMBER(FIND("leukocyte",C1858)),ISNUMBER(FIND("cytokine",C1858)),ISNUMBER(FIND("CD4",C1858)),ISNUMBER(FIND("CD8",C1858)),ISNUMBER(FIND("T-cell",C1858)))</f>
        <v>0</v>
      </c>
      <c r="J1858" t="b">
        <f>OR(ISNUMBER(FIND("reactive oxygen",C1858)),ISNUMBER(FIND("ROS",C1858)),ISNUMBER(FIND("free radical",C1858)),ISNUMBER(FIND("oxidative stress",C1858)),ISNUMBER(FIND("peroxid",C1858)),ISNUMBER(FIND("oxidative",C1858)),ISNUMBER(FIND("antioxid",C1858)))</f>
        <v>0</v>
      </c>
      <c r="K1858" t="b">
        <f>OR(ISNUMBER(FIND("autophag",C1858)))</f>
        <v>0</v>
      </c>
      <c r="L1858" t="b">
        <f>OR(ISNUMBER(FIND("morpholog",C1858)))</f>
        <v>0</v>
      </c>
      <c r="M1858" t="b">
        <f>OR(ISNUMBER(FIND("fibrosis",C1858)),ISNUMBER(FIND("Fibrosis",C1858)),ISNUMBER(FIND("fibrot",C1858)))</f>
        <v>0</v>
      </c>
      <c r="N1858" t="b">
        <f>OR(ISNUMBER(FIND("offspring",C1858)),ISNUMBER(FIND("Parental",C1858)),ISNUMBER(FIND("parental",C1858)),ISNUMBER(FIND("germline",C1858)),ISNUMBER(FIND("reproduc",C1858)),ISNUMBER(FIND("embryo",C1858)))</f>
        <v>0</v>
      </c>
      <c r="O1858" t="b">
        <f>OR(ISNUMBER(FIND("metabol",C1858)),ISNUMBER(FIND("Metabol",C1858)),ISNUMBER(FIND("digest",C1858)),ISNUMBER(FIND("mitochon",C1858)))</f>
        <v>0</v>
      </c>
      <c r="P1858" t="b">
        <f>OR(ISNUMBER(FIND("ecotox",C1858)),ISNUMBER(FIND("Ecotox",B1858)),ISNUMBER(FIND("ecotox",B1858)),ISNUMBER(FIND("Ecotox",C1858)))</f>
        <v>0</v>
      </c>
      <c r="Q1858" t="b">
        <f>OR(ISNUMBER(FIND("Bioaccum",C1858)),ISNUMBER(FIND("bioaccum",C1858)),ISNUMBER(FIND("accum",C1858)))</f>
        <v>0</v>
      </c>
      <c r="R1858" t="b">
        <f>OR(ISNUMBER(FIND("Occupation",C1858)),ISNUMBER(FIND("occupation",C1858)),ISNUMBER(FIND("worker",C1858)),ISNUMBER(FIND("workforce",C1858)))</f>
        <v>0</v>
      </c>
      <c r="S1858" t="b">
        <f>NOT(OR(F1858,G1858,H1858,I1858,J1858,K1858,L1858,M1858,N1858,O1858,P1858,Q1858,R1858))</f>
        <v>0</v>
      </c>
      <c r="U1858" t="b">
        <f>OR(Table1[[#This Row],[Inflammation]],Table1[[#This Row],[Immune]])</f>
        <v>0</v>
      </c>
      <c r="V1858" t="b">
        <f>IF(OR(Table1[[#This Row],[Rodents]],Table1[[#This Row],[Human]],Table1[[#This Row],[Pig]]),OR(ISNUMBER(FIND("intratrach",C1858)),ISNUMBER(FIND("nasal ",C1858)),ISNUMBER(FIND("instill",C1858))),"NA")</f>
        <v>0</v>
      </c>
      <c r="W1858" t="b">
        <f>IF(OR(Table1[[#This Row],[Rodents]],Table1[[#This Row],[Human]],Table1[[#This Row],[Pig]]),OR(ISNUMBER(FIND("dermal",C1858)),ISNUMBER(FIND("skin ",C1858))),"NA")</f>
        <v>0</v>
      </c>
      <c r="X1858" t="b">
        <f>IF(OR(Table1[[#This Row],[Rodents]],Table1[[#This Row],[Human]],Table1[[#This Row],[Pig]]),OR(ISNUMBER(FIND("injected",C1858)),ISNUMBER(FIND("periton",C1858)),ISNUMBER(FIND("intrascrot",C1858))),"NA")</f>
        <v>0</v>
      </c>
      <c r="Y1858" t="b">
        <f>IF(OR(Table1[[#This Row],[Rodents]],Table1[[#This Row],[Human]],Table1[[#This Row],[Pig]]),NOT(OR(Table1[[#This Row],[Inhaled/Intratracheal/intranasal]],Table1[[#This Row],[Dermal]],Table1[[#This Row],[Injected]])),"NA")</f>
        <v>1</v>
      </c>
      <c r="AA1858" t="b">
        <f>OR(ISNUMBER(FIND("fish ",C1858)),ISNUMBER(FIND("Fish ",C1858)),ISNUMBER(FIND("aquatic",C1858)),ISNUMBER(FIND("daphnids",C1858)),ISNUMBER(FIND("Carcinus maenas",C1858)),ISNUMBER(FIND("Daphnia",C1858)),ISNUMBER(FIND("Ruditapes philippinarum",C1858)),ISNUMBER(FIND("daphnia",C1858)),ISNUMBER(FIND("marine",C1858)),ISNUMBER(FIND("mussel",C1858)),ISNUMBER(FIND("algae",C1858)),ISNUMBER(FIND("Donax faba",C1858)),ISNUMBER(FIND("estuarine",C1858)),ISNUMBER(FIND("snail",C1858)),ISNUMBER(FIND("Prorocentrum donghaiense",C1858)) )</f>
        <v>0</v>
      </c>
      <c r="AB1858" t="b">
        <f>OR(ISNUMBER(FIND(" rat ",C1858)),ISNUMBER(FIND(" rats ",C1858)),ISNUMBER(FIND(" Rats ",C1858)),ISNUMBER(FIND(" Rat ",C1858)),ISNUMBER(FIND(" rat.",C1858)),ISNUMBER(FIND(" rats.",C1858)),ISNUMBER(FIND("mouse",C1858)),ISNUMBER(FIND("mice",C1858)), ISNUMBER(FIND(" Mice",C1858)))</f>
        <v>1</v>
      </c>
      <c r="AC1858" t="b">
        <f>OR(ISNUMBER(FIND(" cell ",C1858)),ISNUMBER(FIND("fibroblast",C1858)),ISNUMBER(FIND("macrophage",C1858)),ISNUMBER(FIND("epithelial",C1858)),ISNUMBER(FIND("endothelial",C1858)),ISNUMBER(FIND("neuron",C1858)),ISNUMBER(FIND(" cells ",C1858)),ISNUMBER(FIND("RBC",C1858)),ISNUMBER(FIND("mitochond",C1858)),ISNUMBER(FIND("adipocyte",C1858)),ISNUMBER(FIND("osteo",C1858)),ISNUMBER(FIND("keratin",C1858)),ISNUMBER(FIND(" cell's ",C1858)),ISNUMBER(FIND("eukary",C1858)),ISNUMBER(FIND("sperm",C1858)))</f>
        <v>0</v>
      </c>
      <c r="AD1858" t="b">
        <f>OR(ISNUMBER(FIND("human",B1858)),ISNUMBER(FIND("workers",B1858)),ISNUMBER(FIND("workforces",B1858)),ISNUMBER(FIND("occupational",B1858)),ISNUMBER(FIND("Case report",B1858)),ISNUMBER(FIND("Workplaces",B1858)),ISNUMBER(FIND("worker",B1858)))</f>
        <v>0</v>
      </c>
      <c r="AE1858" t="b">
        <f>OR(ISNUMBER(FIND(" plant ",C1858)),ISNUMBER(FIND("Plant ",C1858)),ISNUMBER(FIND("tomato",C1858)),ISNUMBER(FIND("plants",C1858)),ISNUMBER(FIND("Plants",C1858)),ISNUMBER(FIND("algae",C1858)),ISNUMBER(FIND("lettuce",C1858)),ISNUMBER(FIND("green gram sprouts ",C1858)),ISNUMBER(FIND("Cucurbita pepo",C1858)),ISNUMBER(FIND("bean ",C1858)),ISNUMBER(FIND("chloroplast",C1858)),ISNUMBER(FIND("chlorophyll",C1858)),ISNUMBER(FIND("seedling",C1858)),ISNUMBER(FIND("canola",C1858)),ISNUMBER(FIND("shoot",C1858)),ISNUMBER(FIND("photosynthes",C1858)),ISNUMBER(FIND(" leaves ",C1858)),,ISNUMBER(FIND("agriculture",C1858)),ISNUMBER(FIND(" crops ",C1858)))</f>
        <v>0</v>
      </c>
      <c r="AF1858" t="b">
        <f>OR(ISNUMBER(FIND("bacteria",C1858)),ISNUMBER(FIND("Bacteria",C1858)),ISNUMBER(FIND("Bacterium",C1858)),ISNUMBER(FIND("bacterium",C1858)),ISNUMBER(FIND(" coli ",C1858)))</f>
        <v>1</v>
      </c>
      <c r="AG1858" t="b">
        <f>OR(ISNUMBER(FIND("fungi",C1858)),ISNUMBER(FIND("Fungi",C1858)),ISNUMBER(FIND("fungus",C1858)),ISNUMBER(FIND("Fungus",C1858)),ISNUMBER(FIND("mushroom",C1858)),ISNUMBER(FIND("Mushroom",C1858)),ISNUMBER(FIND(" mold ",C1858)))</f>
        <v>0</v>
      </c>
      <c r="AH1858" t="b">
        <f>OR(ISNUMBER(FIND("Pig ",C1858)),ISNUMBER(FIND("pig ",C1858)),ISNUMBER(FIND("Pigs ",C1858)),ISNUMBER(FIND("pigs ",C1858)))</f>
        <v>0</v>
      </c>
      <c r="AI1858" t="b">
        <f>OR(ISNUMBER(FIND(" C. elegans",C1858)),ISNUMBER(FIND("Caenorhabditis elegans",C1858)),ISNUMBER(FIND("earthworms",C1858)),ISNUMBER(FIND(" Ficopomatus enigmaticus",C1858)),ISNUMBER(FIND("larva",C1858)),ISNUMBER(FIND("Lumbriculus variegatus",C1858)),ISNUMBER(FIND("nematode",C1858)))</f>
        <v>0</v>
      </c>
      <c r="AJ1858" t="b">
        <f>NOT(OR(AA1858,AB1858,AC1858,AD1858,AE1858,AF1858,AG1858,AH1858,AI1858))</f>
        <v>0</v>
      </c>
      <c r="AL1858" t="b">
        <f>OR(AA1858,AB1858,AD1858,AE1858,AF1858,AG1858,AH1858,AI1858)</f>
        <v>1</v>
      </c>
      <c r="AM1858" t="b">
        <f>IF(Table1[[#This Row],[In vivo?]],IF(Table1[[#This Row],[Cell]],FALSE,TRUE),FALSE)</f>
        <v>1</v>
      </c>
      <c r="AN1858" t="b">
        <f>AND(AC1858,AL1858)</f>
        <v>0</v>
      </c>
      <c r="AO1858" t="b">
        <f>IF(Table1[[#This Row],[Cell]],IF(Table1[[#This Row],[In vivo?]],FALSE,TRUE),FALSE)</f>
        <v>0</v>
      </c>
      <c r="AP1858" t="b">
        <f>NOT(OR(Table1[[#This Row],[In vivo?]],Table1[[#This Row],[Only in Cell]]))</f>
        <v>0</v>
      </c>
      <c r="AQ1858" t="b">
        <f>IF(OR(Table1[[#This Row],[Rodents]],Table1[[#This Row],[Human]],Table1[[#This Row],[Pig]]),OR(ISNUMBER(FIND("pulmonary",C1858)),ISNUMBER(FIND("lung",C1858))),"NA")</f>
        <v>0</v>
      </c>
      <c r="AR1858" t="b">
        <f>IF(OR(Table1[[#This Row],[Rodents]],Table1[[#This Row],[Human]],Table1[[#This Row],[Pig]]),OR(ISNUMBER(FIND("skin",C1858)),ISNUMBER(FIND("dermal",C1858))),"NA")</f>
        <v>0</v>
      </c>
      <c r="AS1858" t="b">
        <f>IF(OR(Table1[[#This Row],[Rodents]],Table1[[#This Row],[Human]],Table1[[#This Row],[Pig]]),OR(ISNUMBER(FIND("liver",C1858)),ISNUMBER(FIND("hepat",C1858))),"NA")</f>
        <v>0</v>
      </c>
      <c r="AT1858" t="b">
        <f>IF(OR(Table1[[#This Row],[Rodents]],Table1[[#This Row],[Human]],Table1[[#This Row],[Pig]]),OR(ISNUMBER(FIND("kidney",C1858)),ISNUMBER(FIND("neph",C1858))),"NA")</f>
        <v>0</v>
      </c>
      <c r="AU1858" t="b">
        <f>IF(OR(Table1[[#This Row],[Rodents]],Table1[[#This Row],[Human]],Table1[[#This Row],[Pig]]),OR(ISNUMBER(FIND("brain",C1858)),ISNUMBER(FIND("neur",C1858)),ISNUMBER(FIND("nerv",C1858))),"NA")</f>
        <v>0</v>
      </c>
      <c r="AV1858" t="b">
        <f>IF(OR(Table1[[#This Row],[Rodents]],Table1[[#This Row],[Human]],Table1[[#This Row],[Pig]]),OR(ISNUMBER(FIND("heart",C1858)),ISNUMBER(FIND("cardi",C1858))),"NA")</f>
        <v>0</v>
      </c>
      <c r="AW1858" t="b">
        <f>IF(OR(Table1[[#This Row],[Rodents]],Table1[[#This Row],[Human]],Table1[[#This Row],[Pig]]),OR(ISNUMBER(FIND("gastro",C1858)),ISNUMBER(FIND("intesti",C1858)),ISNUMBER(FIND("stomach",C1858))),"NA")</f>
        <v>0</v>
      </c>
      <c r="AX1858" t="b">
        <f>IF(OR(Table1[[#This Row],[Rodents]],Table1[[#This Row],[Human]],Table1[[#This Row],[Pig]]),NOT(OR(AQ1858,AR1858,AS1858,AT1858,AU1858,AV1858,AW1858)),"NA")</f>
        <v>1</v>
      </c>
      <c r="AY1858" t="b">
        <f>OR(ISNUMBER(FIND("SWCNT",C1858)),ISNUMBER(FIND("SWNT",C1858)),ISNUMBER(FIND("single-wall",C1858)),ISNUMBER(FIND("single wall",C1858)),ISNUMBER(FIND("Single wall",C1858)),ISNUMBER(FIND("Single-wall",C1858)),ISNUMBER(FIND("SWCNT",B1858)),ISNUMBER(FIND("SWNT",B1858)),ISNUMBER(FIND("single-wall",B1858)),ISNUMBER(FIND("single wall",B1858)),ISNUMBER(FIND("Single-wall",B1858)),ISNUMBER(FIND("Single wall",B1858)))</f>
        <v>1</v>
      </c>
      <c r="AZ1858" t="b">
        <f>OR(ISNUMBER(FIND("MWCNT",C1858)),ISNUMBER(FIND("MWNT",C1858)),ISNUMBER(FIND("multi-wall",C1858)),ISNUMBER(FIND("multi wall",C1858)),ISNUMBER(FIND("multiwall",C1858)),ISNUMBER(FIND("Multi-wall",C1858)),ISNUMBER(FIND("Multi wall",C1858)),ISNUMBER(FIND("Multiwall",C1858)),ISNUMBER(FIND("MWCNT",B1858)),ISNUMBER(FIND("MWNT",B1858)),ISNUMBER(FIND("multi-wall",B1858)),ISNUMBER(FIND("multi wall",B1858)),ISNUMBER(FIND("multiwall",B1858)),ISNUMBER(FIND("Multi-wall",B1858)),ISNUMBER(FIND("Multi wall",B1858)),ISNUMBER(FIND("Multiwall",B1858)),ISNUMBER(FIND("Double-wall",B1858)),ISNUMBER(FIND("Double wall",B1858)),ISNUMBER(FIND("Doublewall",B1858)),ISNUMBER(FIND("double-wall",B1858)),ISNUMBER(FIND("double wall",B1858)),ISNUMBER(FIND("doublewall",B1858)))</f>
        <v>1</v>
      </c>
      <c r="BA1858" t="b">
        <f>AND(Table1[[#This Row],[SWCNT]],Table1[[#This Row],[MWCNT]])</f>
        <v>1</v>
      </c>
      <c r="BB1858" t="b">
        <f>IF(Table1[[#This Row],[SWCNT]]=TRUE,FALSE,IF(Table1[[#This Row],[MWCNT]]=TRUE,FALSE,TRUE))</f>
        <v>0</v>
      </c>
      <c r="BC1858" s="18"/>
    </row>
    <row r="1859" spans="1:55" ht="277.5">
      <c r="A1859" t="s">
        <v>5791</v>
      </c>
      <c r="B1859" s="2" t="s">
        <v>5792</v>
      </c>
      <c r="C1859" s="16" t="s">
        <v>5793</v>
      </c>
      <c r="D1859" s="17" t="s">
        <v>1326</v>
      </c>
      <c r="E1859" s="2">
        <v>2007</v>
      </c>
      <c r="F1859" t="b">
        <f>OR(ISNUMBER(FIND("cytotoxic",C1859)),ISNUMBER(FIND("Cytotoxic",C1859)),ISNUMBER(FIND("cellular toxicity",C1859)),ISNUMBER(FIND("cell death",C1859)),ISNUMBER(FIND("viable",C1859)),ISNUMBER(FIND("phytotoxic",C1859)),ISNUMBER(FIND("acute toxicity",C1859)),ISNUMBER(FIND("MTT",C1859)),ISNUMBER(FIND("survival",C1859)),ISNUMBER(FIND("prolifer",C1859)),ISNUMBER(FIND("apoptosis",C1859)),ISNUMBER(FIND("neurotoxic",C1859)),ISNUMBER(FIND("  lysis ",C1859)),ISNUMBER(FIND("necrosis",C1859)),ISNUMBER(FIND("cellular death",C1859))*3,ISNUMBER(FIND("LDH",C1859)),ISNUMBER(FIND("Acute toxicity",C1859)))</f>
        <v>1</v>
      </c>
      <c r="G1859" t="b">
        <f>OR(ISNUMBER(FIND("genotoxic",C1859)),ISNUMBER(FIND("genotoxicity",C1859)),ISNUMBER(FIND("DNA damage",C1859)),ISNUMBER(FIND("DNA",C1859)),ISNUMBER(FIND("RNA",C1859)),ISNUMBER(FIND("mesothelioma",C1859)),ISNUMBER(FIND("carcino",C1859)),ISNUMBER(FIND("mutagen",C1859)),ISNUMBER(FIND("genetic",C1859)))</f>
        <v>1</v>
      </c>
      <c r="H1859" t="b">
        <f>OR(ISNUMBER(FIND("inflammatory",C1859)),ISNUMBER(FIND("inflamm",C1859)))</f>
        <v>0</v>
      </c>
      <c r="I1859" t="b">
        <f>OR(ISNUMBER(FIND("immune",C1859)),ISNUMBER(FIND("immunological",C1859)),ISNUMBER(FIND("interleuk",C1859)),ISNUMBER(FIND("platelet activation",C1859)),ISNUMBER(FIND("monocyte",C1859)),ISNUMBER(FIND("leukocyte",C1859)),ISNUMBER(FIND("cytokine",C1859)),ISNUMBER(FIND("CD4",C1859)),ISNUMBER(FIND("CD8",C1859)),ISNUMBER(FIND("T-cell",C1859)))</f>
        <v>0</v>
      </c>
      <c r="J1859" t="b">
        <f>OR(ISNUMBER(FIND("reactive oxygen",C1859)),ISNUMBER(FIND("ROS",C1859)),ISNUMBER(FIND("free radical",C1859)),ISNUMBER(FIND("oxidative stress",C1859)),ISNUMBER(FIND("peroxid",C1859)),ISNUMBER(FIND("oxidative",C1859)),ISNUMBER(FIND("antioxid",C1859)))</f>
        <v>0</v>
      </c>
      <c r="K1859" t="b">
        <f>OR(ISNUMBER(FIND("autophag",C1859)))</f>
        <v>0</v>
      </c>
      <c r="L1859" t="b">
        <f>OR(ISNUMBER(FIND("morpholog",C1859)))</f>
        <v>0</v>
      </c>
      <c r="M1859" t="b">
        <f>OR(ISNUMBER(FIND("fibrosis",C1859)),ISNUMBER(FIND("Fibrosis",C1859)),ISNUMBER(FIND("fibrot",C1859)))</f>
        <v>0</v>
      </c>
      <c r="N1859" t="b">
        <f>OR(ISNUMBER(FIND("offspring",C1859)),ISNUMBER(FIND("Parental",C1859)),ISNUMBER(FIND("parental",C1859)),ISNUMBER(FIND("germline",C1859)),ISNUMBER(FIND("reproduc",C1859)),ISNUMBER(FIND("embryo",C1859)))</f>
        <v>1</v>
      </c>
      <c r="O1859" t="b">
        <f>OR(ISNUMBER(FIND("metabol",C1859)),ISNUMBER(FIND("Metabol",C1859)),ISNUMBER(FIND("digest",C1859)),ISNUMBER(FIND("mitochon",C1859)))</f>
        <v>0</v>
      </c>
      <c r="P1859" t="b">
        <f>OR(ISNUMBER(FIND("ecotox",C1859)),ISNUMBER(FIND("Ecotox",B1859)),ISNUMBER(FIND("ecotox",B1859)),ISNUMBER(FIND("Ecotox",C1859)))</f>
        <v>0</v>
      </c>
      <c r="Q1859" t="b">
        <f>OR(ISNUMBER(FIND("Bioaccum",C1859)),ISNUMBER(FIND("bioaccum",C1859)),ISNUMBER(FIND("accum",C1859)))</f>
        <v>1</v>
      </c>
      <c r="R1859" t="b">
        <f>OR(ISNUMBER(FIND("Occupation",C1859)),ISNUMBER(FIND("occupation",C1859)),ISNUMBER(FIND("worker",C1859)),ISNUMBER(FIND("workforce",C1859)))</f>
        <v>0</v>
      </c>
      <c r="S1859" t="b">
        <f>NOT(OR(F1859,G1859,H1859,I1859,J1859,K1859,L1859,M1859,N1859,O1859,P1859,Q1859,R1859))</f>
        <v>0</v>
      </c>
      <c r="U1859" t="b">
        <f>OR(Table1[[#This Row],[Inflammation]],Table1[[#This Row],[Immune]])</f>
        <v>0</v>
      </c>
      <c r="V1859" t="b">
        <f>IF(OR(Table1[[#This Row],[Rodents]],Table1[[#This Row],[Human]],Table1[[#This Row],[Pig]]),OR(ISNUMBER(FIND("intratrach",C1859)),ISNUMBER(FIND("nasal ",C1859)),ISNUMBER(FIND("instill",C1859))),"NA")</f>
        <v>0</v>
      </c>
      <c r="W1859" t="b">
        <f>IF(OR(Table1[[#This Row],[Rodents]],Table1[[#This Row],[Human]],Table1[[#This Row],[Pig]]),OR(ISNUMBER(FIND("dermal",C1859)),ISNUMBER(FIND("skin ",C1859))),"NA")</f>
        <v>0</v>
      </c>
      <c r="X1859" t="b">
        <f>IF(OR(Table1[[#This Row],[Rodents]],Table1[[#This Row],[Human]],Table1[[#This Row],[Pig]]),OR(ISNUMBER(FIND("injected",C1859)),ISNUMBER(FIND("periton",C1859)),ISNUMBER(FIND("intrascrot",C1859))),"NA")</f>
        <v>0</v>
      </c>
      <c r="Y1859" t="b">
        <f>IF(OR(Table1[[#This Row],[Rodents]],Table1[[#This Row],[Human]],Table1[[#This Row],[Pig]]),NOT(OR(Table1[[#This Row],[Inhaled/Intratracheal/intranasal]],Table1[[#This Row],[Dermal]],Table1[[#This Row],[Injected]])),"NA")</f>
        <v>1</v>
      </c>
      <c r="AA1859" t="b">
        <f>OR(ISNUMBER(FIND("fish ",C1859)),ISNUMBER(FIND("Fish ",C1859)),ISNUMBER(FIND("aquatic",C1859)),ISNUMBER(FIND("daphnids",C1859)),ISNUMBER(FIND("Carcinus maenas",C1859)),ISNUMBER(FIND("Daphnia",C1859)),ISNUMBER(FIND("Ruditapes philippinarum",C1859)),ISNUMBER(FIND("daphnia",C1859)),ISNUMBER(FIND("marine",C1859)),ISNUMBER(FIND("mussel",C1859)),ISNUMBER(FIND("algae",C1859)),ISNUMBER(FIND("Donax faba",C1859)),ISNUMBER(FIND("estuarine",C1859)),ISNUMBER(FIND("snail",C1859)),ISNUMBER(FIND("Prorocentrum donghaiense",C1859)) )</f>
        <v>0</v>
      </c>
      <c r="AB1859" t="b">
        <f>OR(ISNUMBER(FIND(" rat ",C1859)),ISNUMBER(FIND(" rats ",C1859)),ISNUMBER(FIND(" Rats ",C1859)),ISNUMBER(FIND(" Rat ",C1859)),ISNUMBER(FIND(" rat.",C1859)),ISNUMBER(FIND(" rats.",C1859)),ISNUMBER(FIND("mouse",C1859)),ISNUMBER(FIND("mice",C1859)), ISNUMBER(FIND(" Mice",C1859)))</f>
        <v>1</v>
      </c>
      <c r="AC1859" t="b">
        <f>OR(ISNUMBER(FIND(" cell ",C1859)),ISNUMBER(FIND("fibroblast",C1859)),ISNUMBER(FIND("macrophage",C1859)),ISNUMBER(FIND("epithelial",C1859)),ISNUMBER(FIND("endothelial",C1859)),ISNUMBER(FIND("neuron",C1859)),ISNUMBER(FIND(" cells ",C1859)),ISNUMBER(FIND("RBC",C1859)),ISNUMBER(FIND("mitochond",C1859)),ISNUMBER(FIND("adipocyte",C1859)),ISNUMBER(FIND("osteo",C1859)),ISNUMBER(FIND("keratin",C1859)),ISNUMBER(FIND(" cell's ",C1859)),ISNUMBER(FIND("eukary",C1859)),ISNUMBER(FIND("sperm",C1859)))</f>
        <v>1</v>
      </c>
      <c r="AD1859" t="b">
        <f>OR(ISNUMBER(FIND("human",B1859)),ISNUMBER(FIND("workers",B1859)),ISNUMBER(FIND("workforces",B1859)),ISNUMBER(FIND("occupational",B1859)),ISNUMBER(FIND("Case report",B1859)),ISNUMBER(FIND("Workplaces",B1859)),ISNUMBER(FIND("worker",B1859)))</f>
        <v>0</v>
      </c>
      <c r="AE1859" t="b">
        <f>OR(ISNUMBER(FIND(" plant ",C1859)),ISNUMBER(FIND("Plant ",C1859)),ISNUMBER(FIND("tomato",C1859)),ISNUMBER(FIND("plants",C1859)),ISNUMBER(FIND("Plants",C1859)),ISNUMBER(FIND("algae",C1859)),ISNUMBER(FIND("lettuce",C1859)),ISNUMBER(FIND("green gram sprouts ",C1859)),ISNUMBER(FIND("Cucurbita pepo",C1859)),ISNUMBER(FIND("bean ",C1859)),ISNUMBER(FIND("chloroplast",C1859)),ISNUMBER(FIND("chlorophyll",C1859)),ISNUMBER(FIND("seedling",C1859)),ISNUMBER(FIND("canola",C1859)),ISNUMBER(FIND("shoot",C1859)),ISNUMBER(FIND("photosynthes",C1859)),ISNUMBER(FIND(" leaves ",C1859)),,ISNUMBER(FIND("agriculture",C1859)),ISNUMBER(FIND(" crops ",C1859)))</f>
        <v>0</v>
      </c>
      <c r="AF1859" t="b">
        <f>OR(ISNUMBER(FIND("bacteria",C1859)),ISNUMBER(FIND("Bacteria",C1859)),ISNUMBER(FIND("Bacterium",C1859)),ISNUMBER(FIND("bacterium",C1859)),ISNUMBER(FIND(" coli ",C1859)))</f>
        <v>0</v>
      </c>
      <c r="AG1859" t="b">
        <f>OR(ISNUMBER(FIND("fungi",C1859)),ISNUMBER(FIND("Fungi",C1859)),ISNUMBER(FIND("fungus",C1859)),ISNUMBER(FIND("Fungus",C1859)),ISNUMBER(FIND("mushroom",C1859)),ISNUMBER(FIND("Mushroom",C1859)),ISNUMBER(FIND(" mold ",C1859)))</f>
        <v>0</v>
      </c>
      <c r="AH1859" t="b">
        <f>OR(ISNUMBER(FIND("Pig ",C1859)),ISNUMBER(FIND("pig ",C1859)),ISNUMBER(FIND("Pigs ",C1859)),ISNUMBER(FIND("pigs ",C1859)))</f>
        <v>0</v>
      </c>
      <c r="AI1859" t="b">
        <f>OR(ISNUMBER(FIND(" C. elegans",C1859)),ISNUMBER(FIND("Caenorhabditis elegans",C1859)),ISNUMBER(FIND("earthworms",C1859)),ISNUMBER(FIND(" Ficopomatus enigmaticus",C1859)),ISNUMBER(FIND("larva",C1859)),ISNUMBER(FIND("Lumbriculus variegatus",C1859)),ISNUMBER(FIND("nematode",C1859)))</f>
        <v>0</v>
      </c>
      <c r="AJ1859" t="b">
        <f>NOT(OR(AA1859,AB1859,AC1859,AD1859,AE1859,AF1859,AG1859,AH1859,AI1859))</f>
        <v>0</v>
      </c>
      <c r="AL1859" t="b">
        <f>OR(AA1859,AB1859,AD1859,AE1859,AF1859,AG1859,AH1859,AI1859)</f>
        <v>1</v>
      </c>
      <c r="AM1859" t="b">
        <f>IF(Table1[[#This Row],[In vivo?]],IF(Table1[[#This Row],[Cell]],FALSE,TRUE),FALSE)</f>
        <v>0</v>
      </c>
      <c r="AN1859" t="b">
        <f>AND(AC1859,AL1859)</f>
        <v>1</v>
      </c>
      <c r="AO1859" t="b">
        <f>IF(Table1[[#This Row],[Cell]],IF(Table1[[#This Row],[In vivo?]],FALSE,TRUE),FALSE)</f>
        <v>0</v>
      </c>
      <c r="AP1859" t="b">
        <f>NOT(OR(Table1[[#This Row],[In vivo?]],Table1[[#This Row],[Only in Cell]]))</f>
        <v>0</v>
      </c>
      <c r="AQ1859" t="b">
        <f>IF(OR(Table1[[#This Row],[Rodents]],Table1[[#This Row],[Human]],Table1[[#This Row],[Pig]]),OR(ISNUMBER(FIND("pulmonary",C1859)),ISNUMBER(FIND("lung",C1859))),"NA")</f>
        <v>0</v>
      </c>
      <c r="AR1859" t="b">
        <f>IF(OR(Table1[[#This Row],[Rodents]],Table1[[#This Row],[Human]],Table1[[#This Row],[Pig]]),OR(ISNUMBER(FIND("skin",C1859)),ISNUMBER(FIND("dermal",C1859))),"NA")</f>
        <v>0</v>
      </c>
      <c r="AS1859" t="b">
        <f>IF(OR(Table1[[#This Row],[Rodents]],Table1[[#This Row],[Human]],Table1[[#This Row],[Pig]]),OR(ISNUMBER(FIND("liver",C1859)),ISNUMBER(FIND("hepat",C1859))),"NA")</f>
        <v>1</v>
      </c>
      <c r="AT1859" t="b">
        <f>IF(OR(Table1[[#This Row],[Rodents]],Table1[[#This Row],[Human]],Table1[[#This Row],[Pig]]),OR(ISNUMBER(FIND("kidney",C1859)),ISNUMBER(FIND("neph",C1859))),"NA")</f>
        <v>0</v>
      </c>
      <c r="AU1859" t="b">
        <f>IF(OR(Table1[[#This Row],[Rodents]],Table1[[#This Row],[Human]],Table1[[#This Row],[Pig]]),OR(ISNUMBER(FIND("brain",C1859)),ISNUMBER(FIND("neur",C1859)),ISNUMBER(FIND("nerv",C1859))),"NA")</f>
        <v>0</v>
      </c>
      <c r="AV1859" t="b">
        <f>IF(OR(Table1[[#This Row],[Rodents]],Table1[[#This Row],[Human]],Table1[[#This Row],[Pig]]),OR(ISNUMBER(FIND("heart",C1859)),ISNUMBER(FIND("cardi",C1859))),"NA")</f>
        <v>0</v>
      </c>
      <c r="AW1859" t="b">
        <f>IF(OR(Table1[[#This Row],[Rodents]],Table1[[#This Row],[Human]],Table1[[#This Row],[Pig]]),OR(ISNUMBER(FIND("gastro",C1859)),ISNUMBER(FIND("intesti",C1859)),ISNUMBER(FIND("stomach",C1859))),"NA")</f>
        <v>0</v>
      </c>
      <c r="AX1859" t="b">
        <f>IF(OR(Table1[[#This Row],[Rodents]],Table1[[#This Row],[Human]],Table1[[#This Row],[Pig]]),NOT(OR(AQ1859,AR1859,AS1859,AT1859,AU1859,AV1859,AW1859)),"NA")</f>
        <v>0</v>
      </c>
      <c r="AY1859" t="b">
        <f>OR(ISNUMBER(FIND("SWCNT",C1859)),ISNUMBER(FIND("SWNT",C1859)),ISNUMBER(FIND("single-wall",C1859)),ISNUMBER(FIND("single wall",C1859)),ISNUMBER(FIND("Single wall",C1859)),ISNUMBER(FIND("Single-wall",C1859)),ISNUMBER(FIND("SWCNT",B1859)),ISNUMBER(FIND("SWNT",B1859)),ISNUMBER(FIND("single-wall",B1859)),ISNUMBER(FIND("single wall",B1859)),ISNUMBER(FIND("Single-wall",B1859)),ISNUMBER(FIND("Single wall",B1859)))</f>
        <v>0</v>
      </c>
      <c r="AZ1859" t="b">
        <f>OR(ISNUMBER(FIND("MWCNT",C1859)),ISNUMBER(FIND("MWNT",C1859)),ISNUMBER(FIND("multi-wall",C1859)),ISNUMBER(FIND("multi wall",C1859)),ISNUMBER(FIND("multiwall",C1859)),ISNUMBER(FIND("Multi-wall",C1859)),ISNUMBER(FIND("Multi wall",C1859)),ISNUMBER(FIND("Multiwall",C1859)),ISNUMBER(FIND("MWCNT",B1859)),ISNUMBER(FIND("MWNT",B1859)),ISNUMBER(FIND("multi-wall",B1859)),ISNUMBER(FIND("multi wall",B1859)),ISNUMBER(FIND("multiwall",B1859)),ISNUMBER(FIND("Multi-wall",B1859)),ISNUMBER(FIND("Multi wall",B1859)),ISNUMBER(FIND("Multiwall",B1859)),ISNUMBER(FIND("Double-wall",B1859)),ISNUMBER(FIND("Double wall",B1859)),ISNUMBER(FIND("Doublewall",B1859)),ISNUMBER(FIND("double-wall",B1859)),ISNUMBER(FIND("double wall",B1859)),ISNUMBER(FIND("doublewall",B1859)))</f>
        <v>1</v>
      </c>
      <c r="BA1859" t="b">
        <f>AND(Table1[[#This Row],[SWCNT]],Table1[[#This Row],[MWCNT]])</f>
        <v>0</v>
      </c>
      <c r="BB1859" t="b">
        <f>IF(Table1[[#This Row],[SWCNT]]=TRUE,FALSE,IF(Table1[[#This Row],[MWCNT]]=TRUE,FALSE,TRUE))</f>
        <v>0</v>
      </c>
      <c r="BC1859" s="18"/>
    </row>
    <row r="1860" spans="1:55" ht="222">
      <c r="A1860" t="s">
        <v>5800</v>
      </c>
      <c r="B1860" s="2" t="s">
        <v>5802</v>
      </c>
      <c r="C1860" s="16" t="s">
        <v>5804</v>
      </c>
      <c r="D1860" s="17" t="s">
        <v>5806</v>
      </c>
      <c r="E1860" s="2">
        <v>2007</v>
      </c>
      <c r="F1860" t="b">
        <f>OR(ISNUMBER(FIND("cytotoxic",C1860)),ISNUMBER(FIND("Cytotoxic",C1860)),ISNUMBER(FIND("cellular toxicity",C1860)),ISNUMBER(FIND("cell death",C1860)),ISNUMBER(FIND("viable",C1860)),ISNUMBER(FIND("phytotoxic",C1860)),ISNUMBER(FIND("acute toxicity",C1860)),ISNUMBER(FIND("MTT",C1860)),ISNUMBER(FIND("survival",C1860)),ISNUMBER(FIND("prolifer",C1860)),ISNUMBER(FIND("apoptosis",C1860)),ISNUMBER(FIND("neurotoxic",C1860)),ISNUMBER(FIND("  lysis ",C1860)),ISNUMBER(FIND("necrosis",C1860)),ISNUMBER(FIND("cellular death",C1860))*3,ISNUMBER(FIND("LDH",C1860)),ISNUMBER(FIND("Acute toxicity",C1860)))</f>
        <v>0</v>
      </c>
      <c r="G1860" t="b">
        <f>OR(ISNUMBER(FIND("genotoxic",C1860)),ISNUMBER(FIND("genotoxicity",C1860)),ISNUMBER(FIND("DNA damage",C1860)),ISNUMBER(FIND("DNA",C1860)),ISNUMBER(FIND("RNA",C1860)),ISNUMBER(FIND("mesothelioma",C1860)),ISNUMBER(FIND("carcino",C1860)),ISNUMBER(FIND("mutagen",C1860)),ISNUMBER(FIND("genetic",C1860)))</f>
        <v>0</v>
      </c>
      <c r="H1860" t="b">
        <f>OR(ISNUMBER(FIND("inflammatory",C1860)),ISNUMBER(FIND("inflamm",C1860)))</f>
        <v>0</v>
      </c>
      <c r="I1860" t="b">
        <f>OR(ISNUMBER(FIND("immune",C1860)),ISNUMBER(FIND("immunological",C1860)),ISNUMBER(FIND("interleuk",C1860)),ISNUMBER(FIND("platelet activation",C1860)),ISNUMBER(FIND("monocyte",C1860)),ISNUMBER(FIND("leukocyte",C1860)),ISNUMBER(FIND("cytokine",C1860)),ISNUMBER(FIND("CD4",C1860)),ISNUMBER(FIND("CD8",C1860)),ISNUMBER(FIND("T-cell",C1860)))</f>
        <v>0</v>
      </c>
      <c r="J1860" t="b">
        <f>OR(ISNUMBER(FIND("reactive oxygen",C1860)),ISNUMBER(FIND("ROS",C1860)),ISNUMBER(FIND("free radical",C1860)),ISNUMBER(FIND("oxidative stress",C1860)),ISNUMBER(FIND("peroxid",C1860)),ISNUMBER(FIND("oxidative",C1860)),ISNUMBER(FIND("antioxid",C1860)))</f>
        <v>1</v>
      </c>
      <c r="K1860" t="b">
        <f>OR(ISNUMBER(FIND("autophag",C1860)))</f>
        <v>0</v>
      </c>
      <c r="L1860" t="b">
        <f>OR(ISNUMBER(FIND("morpholog",C1860)))</f>
        <v>0</v>
      </c>
      <c r="M1860" t="b">
        <f>OR(ISNUMBER(FIND("fibrosis",C1860)),ISNUMBER(FIND("Fibrosis",C1860)),ISNUMBER(FIND("fibrot",C1860)))</f>
        <v>0</v>
      </c>
      <c r="N1860" t="b">
        <f>OR(ISNUMBER(FIND("offspring",C1860)),ISNUMBER(FIND("Parental",C1860)),ISNUMBER(FIND("parental",C1860)),ISNUMBER(FIND("germline",C1860)),ISNUMBER(FIND("reproduc",C1860)),ISNUMBER(FIND("embryo",C1860)))</f>
        <v>0</v>
      </c>
      <c r="O1860" t="b">
        <f>OR(ISNUMBER(FIND("metabol",C1860)),ISNUMBER(FIND("Metabol",C1860)),ISNUMBER(FIND("digest",C1860)),ISNUMBER(FIND("mitochon",C1860)))</f>
        <v>1</v>
      </c>
      <c r="P1860" t="b">
        <f>OR(ISNUMBER(FIND("ecotox",C1860)),ISNUMBER(FIND("Ecotox",B1860)),ISNUMBER(FIND("ecotox",B1860)),ISNUMBER(FIND("Ecotox",C1860)))</f>
        <v>0</v>
      </c>
      <c r="Q1860" t="b">
        <f>OR(ISNUMBER(FIND("Bioaccum",C1860)),ISNUMBER(FIND("bioaccum",C1860)),ISNUMBER(FIND("accum",C1860)))</f>
        <v>0</v>
      </c>
      <c r="R1860" t="b">
        <f>OR(ISNUMBER(FIND("Occupation",C1860)),ISNUMBER(FIND("occupation",C1860)),ISNUMBER(FIND("worker",C1860)),ISNUMBER(FIND("workforce",C1860)))</f>
        <v>0</v>
      </c>
      <c r="S1860" t="b">
        <f>NOT(OR(F1860,G1860,H1860,I1860,J1860,K1860,L1860,M1860,N1860,O1860,P1860,Q1860,R1860))</f>
        <v>0</v>
      </c>
      <c r="U1860" t="b">
        <f>OR(Table1[[#This Row],[Inflammation]],Table1[[#This Row],[Immune]])</f>
        <v>0</v>
      </c>
      <c r="V1860" t="str">
        <f>IF(OR(Table1[[#This Row],[Rodents]],Table1[[#This Row],[Human]],Table1[[#This Row],[Pig]]),OR(ISNUMBER(FIND("intratrach",C1860)),ISNUMBER(FIND("nasal ",C1860)),ISNUMBER(FIND("instill",C1860))),"NA")</f>
        <v>NA</v>
      </c>
      <c r="W1860" t="str">
        <f>IF(OR(Table1[[#This Row],[Rodents]],Table1[[#This Row],[Human]],Table1[[#This Row],[Pig]]),OR(ISNUMBER(FIND("dermal",C1860)),ISNUMBER(FIND("skin ",C1860))),"NA")</f>
        <v>NA</v>
      </c>
      <c r="X1860" t="str">
        <f>IF(OR(Table1[[#This Row],[Rodents]],Table1[[#This Row],[Human]],Table1[[#This Row],[Pig]]),OR(ISNUMBER(FIND("injected",C1860)),ISNUMBER(FIND("periton",C1860)),ISNUMBER(FIND("intrascrot",C1860))),"NA")</f>
        <v>NA</v>
      </c>
      <c r="Y1860" t="str">
        <f>IF(OR(Table1[[#This Row],[Rodents]],Table1[[#This Row],[Human]],Table1[[#This Row],[Pig]]),NOT(OR(Table1[[#This Row],[Inhaled/Intratracheal/intranasal]],Table1[[#This Row],[Dermal]],Table1[[#This Row],[Injected]])),"NA")</f>
        <v>NA</v>
      </c>
      <c r="AA1860" t="b">
        <f>OR(ISNUMBER(FIND("fish ",C1860)),ISNUMBER(FIND("Fish ",C1860)),ISNUMBER(FIND("aquatic",C1860)),ISNUMBER(FIND("daphnids",C1860)),ISNUMBER(FIND("Carcinus maenas",C1860)),ISNUMBER(FIND("Daphnia",C1860)),ISNUMBER(FIND("Ruditapes philippinarum",C1860)),ISNUMBER(FIND("daphnia",C1860)),ISNUMBER(FIND("marine",C1860)),ISNUMBER(FIND("mussel",C1860)),ISNUMBER(FIND("algae",C1860)),ISNUMBER(FIND("Donax faba",C1860)),ISNUMBER(FIND("estuarine",C1860)),ISNUMBER(FIND("snail",C1860)),ISNUMBER(FIND("Prorocentrum donghaiense",C1860)) )</f>
        <v>0</v>
      </c>
      <c r="AB1860" t="b">
        <f>OR(ISNUMBER(FIND(" rat ",C1860)),ISNUMBER(FIND(" rats ",C1860)),ISNUMBER(FIND(" Rats ",C1860)),ISNUMBER(FIND(" Rat ",C1860)),ISNUMBER(FIND(" rat.",C1860)),ISNUMBER(FIND(" rats.",C1860)),ISNUMBER(FIND("mouse",C1860)),ISNUMBER(FIND("mice",C1860)), ISNUMBER(FIND(" Mice",C1860)))</f>
        <v>0</v>
      </c>
      <c r="AC1860" t="b">
        <f>OR(ISNUMBER(FIND(" cell ",C1860)),ISNUMBER(FIND("fibroblast",C1860)),ISNUMBER(FIND("macrophage",C1860)),ISNUMBER(FIND("epithelial",C1860)),ISNUMBER(FIND("endothelial",C1860)),ISNUMBER(FIND("neuron",C1860)),ISNUMBER(FIND(" cells ",C1860)),ISNUMBER(FIND("RBC",C1860)),ISNUMBER(FIND("mitochond",C1860)),ISNUMBER(FIND("adipocyte",C1860)),ISNUMBER(FIND("osteo",C1860)),ISNUMBER(FIND("keratin",C1860)),ISNUMBER(FIND(" cell's ",C1860)),ISNUMBER(FIND("eukary",C1860)),ISNUMBER(FIND("sperm",C1860)))</f>
        <v>1</v>
      </c>
      <c r="AD1860" t="b">
        <f>OR(ISNUMBER(FIND("human",B1860)),ISNUMBER(FIND("workers",B1860)),ISNUMBER(FIND("workforces",B1860)),ISNUMBER(FIND("occupational",B1860)),ISNUMBER(FIND("Case report",B1860)),ISNUMBER(FIND("Workplaces",B1860)),ISNUMBER(FIND("worker",B1860)))</f>
        <v>0</v>
      </c>
      <c r="AE1860" t="b">
        <f>OR(ISNUMBER(FIND(" plant ",C1860)),ISNUMBER(FIND("Plant ",C1860)),ISNUMBER(FIND("tomato",C1860)),ISNUMBER(FIND("plants",C1860)),ISNUMBER(FIND("Plants",C1860)),ISNUMBER(FIND("algae",C1860)),ISNUMBER(FIND("lettuce",C1860)),ISNUMBER(FIND("green gram sprouts ",C1860)),ISNUMBER(FIND("Cucurbita pepo",C1860)),ISNUMBER(FIND("bean ",C1860)),ISNUMBER(FIND("chloroplast",C1860)),ISNUMBER(FIND("chlorophyll",C1860)),ISNUMBER(FIND("seedling",C1860)),ISNUMBER(FIND("canola",C1860)),ISNUMBER(FIND("shoot",C1860)),ISNUMBER(FIND("photosynthes",C1860)),ISNUMBER(FIND(" leaves ",C1860)),,ISNUMBER(FIND("agriculture",C1860)),ISNUMBER(FIND(" crops ",C1860)))</f>
        <v>0</v>
      </c>
      <c r="AF1860" t="b">
        <f>OR(ISNUMBER(FIND("bacteria",C1860)),ISNUMBER(FIND("Bacteria",C1860)),ISNUMBER(FIND("Bacterium",C1860)),ISNUMBER(FIND("bacterium",C1860)),ISNUMBER(FIND(" coli ",C1860)))</f>
        <v>0</v>
      </c>
      <c r="AG1860" t="b">
        <f>OR(ISNUMBER(FIND("fungi",C1860)),ISNUMBER(FIND("Fungi",C1860)),ISNUMBER(FIND("fungus",C1860)),ISNUMBER(FIND("Fungus",C1860)),ISNUMBER(FIND("mushroom",C1860)),ISNUMBER(FIND("Mushroom",C1860)),ISNUMBER(FIND(" mold ",C1860)))</f>
        <v>0</v>
      </c>
      <c r="AH1860" t="b">
        <f>OR(ISNUMBER(FIND("Pig ",C1860)),ISNUMBER(FIND("pig ",C1860)),ISNUMBER(FIND("Pigs ",C1860)),ISNUMBER(FIND("pigs ",C1860)))</f>
        <v>0</v>
      </c>
      <c r="AI1860" t="b">
        <f>OR(ISNUMBER(FIND(" C. elegans",C1860)),ISNUMBER(FIND("Caenorhabditis elegans",C1860)),ISNUMBER(FIND("earthworms",C1860)),ISNUMBER(FIND(" Ficopomatus enigmaticus",C1860)),ISNUMBER(FIND("larva",C1860)),ISNUMBER(FIND("Lumbriculus variegatus",C1860)),ISNUMBER(FIND("nematode",C1860)))</f>
        <v>0</v>
      </c>
      <c r="AJ1860" t="b">
        <f>NOT(OR(AA1860,AB1860,AC1860,AD1860,AE1860,AF1860,AG1860,AH1860,AI1860))</f>
        <v>0</v>
      </c>
      <c r="AL1860" t="b">
        <f>OR(AA1860,AB1860,AD1860,AE1860,AF1860,AG1860,AH1860,AI1860)</f>
        <v>0</v>
      </c>
      <c r="AM1860" t="b">
        <f>IF(Table1[[#This Row],[In vivo?]],IF(Table1[[#This Row],[Cell]],FALSE,TRUE),FALSE)</f>
        <v>0</v>
      </c>
      <c r="AN1860" t="b">
        <f>AND(AC1860,AL1860)</f>
        <v>0</v>
      </c>
      <c r="AO1860" t="b">
        <f>IF(Table1[[#This Row],[Cell]],IF(Table1[[#This Row],[In vivo?]],FALSE,TRUE),FALSE)</f>
        <v>1</v>
      </c>
      <c r="AP1860" t="b">
        <f>NOT(OR(Table1[[#This Row],[In vivo?]],Table1[[#This Row],[Only in Cell]]))</f>
        <v>0</v>
      </c>
      <c r="AQ1860" t="str">
        <f>IF(OR(Table1[[#This Row],[Rodents]],Table1[[#This Row],[Human]],Table1[[#This Row],[Pig]]),OR(ISNUMBER(FIND("pulmonary",C1860)),ISNUMBER(FIND("lung",C1860))),"NA")</f>
        <v>NA</v>
      </c>
      <c r="AR1860" t="str">
        <f>IF(OR(Table1[[#This Row],[Rodents]],Table1[[#This Row],[Human]],Table1[[#This Row],[Pig]]),OR(ISNUMBER(FIND("skin",C1860)),ISNUMBER(FIND("dermal",C1860))),"NA")</f>
        <v>NA</v>
      </c>
      <c r="AS1860" t="str">
        <f>IF(OR(Table1[[#This Row],[Rodents]],Table1[[#This Row],[Human]],Table1[[#This Row],[Pig]]),OR(ISNUMBER(FIND("liver",C1860)),ISNUMBER(FIND("hepat",C1860))),"NA")</f>
        <v>NA</v>
      </c>
      <c r="AT1860" t="str">
        <f>IF(OR(Table1[[#This Row],[Rodents]],Table1[[#This Row],[Human]],Table1[[#This Row],[Pig]]),OR(ISNUMBER(FIND("kidney",C1860)),ISNUMBER(FIND("neph",C1860))),"NA")</f>
        <v>NA</v>
      </c>
      <c r="AU1860" t="str">
        <f>IF(OR(Table1[[#This Row],[Rodents]],Table1[[#This Row],[Human]],Table1[[#This Row],[Pig]]),OR(ISNUMBER(FIND("brain",C1860)),ISNUMBER(FIND("neur",C1860)),ISNUMBER(FIND("nerv",C1860))),"NA")</f>
        <v>NA</v>
      </c>
      <c r="AV1860" t="str">
        <f>IF(OR(Table1[[#This Row],[Rodents]],Table1[[#This Row],[Human]],Table1[[#This Row],[Pig]]),OR(ISNUMBER(FIND("heart",C1860)),ISNUMBER(FIND("cardi",C1860))),"NA")</f>
        <v>NA</v>
      </c>
      <c r="AW1860" t="str">
        <f>IF(OR(Table1[[#This Row],[Rodents]],Table1[[#This Row],[Human]],Table1[[#This Row],[Pig]]),OR(ISNUMBER(FIND("gastro",C1860)),ISNUMBER(FIND("intesti",C1860)),ISNUMBER(FIND("stomach",C1860))),"NA")</f>
        <v>NA</v>
      </c>
      <c r="AX1860" t="str">
        <f>IF(OR(Table1[[#This Row],[Rodents]],Table1[[#This Row],[Human]],Table1[[#This Row],[Pig]]),NOT(OR(AQ1860,AR1860,AS1860,AT1860,AU1860,AV1860,AW1860)),"NA")</f>
        <v>NA</v>
      </c>
      <c r="AY1860" t="b">
        <f>OR(ISNUMBER(FIND("SWCNT",C1860)),ISNUMBER(FIND("SWNT",C1860)),ISNUMBER(FIND("single-wall",C1860)),ISNUMBER(FIND("single wall",C1860)),ISNUMBER(FIND("Single wall",C1860)),ISNUMBER(FIND("Single-wall",C1860)),ISNUMBER(FIND("SWCNT",B1860)),ISNUMBER(FIND("SWNT",B1860)),ISNUMBER(FIND("single-wall",B1860)),ISNUMBER(FIND("single wall",B1860)),ISNUMBER(FIND("Single-wall",B1860)),ISNUMBER(FIND("Single wall",B1860)))</f>
        <v>1</v>
      </c>
      <c r="AZ1860" t="b">
        <f>OR(ISNUMBER(FIND("MWCNT",C1860)),ISNUMBER(FIND("MWNT",C1860)),ISNUMBER(FIND("multi-wall",C1860)),ISNUMBER(FIND("multi wall",C1860)),ISNUMBER(FIND("multiwall",C1860)),ISNUMBER(FIND("Multi-wall",C1860)),ISNUMBER(FIND("Multi wall",C1860)),ISNUMBER(FIND("Multiwall",C1860)),ISNUMBER(FIND("MWCNT",B1860)),ISNUMBER(FIND("MWNT",B1860)),ISNUMBER(FIND("multi-wall",B1860)),ISNUMBER(FIND("multi wall",B1860)),ISNUMBER(FIND("multiwall",B1860)),ISNUMBER(FIND("Multi-wall",B1860)),ISNUMBER(FIND("Multi wall",B1860)),ISNUMBER(FIND("Multiwall",B1860)),ISNUMBER(FIND("Double-wall",B1860)),ISNUMBER(FIND("Double wall",B1860)),ISNUMBER(FIND("Doublewall",B1860)),ISNUMBER(FIND("double-wall",B1860)),ISNUMBER(FIND("double wall",B1860)),ISNUMBER(FIND("doublewall",B1860)))</f>
        <v>1</v>
      </c>
      <c r="BA1860" t="b">
        <f>AND(Table1[[#This Row],[SWCNT]],Table1[[#This Row],[MWCNT]])</f>
        <v>1</v>
      </c>
      <c r="BB1860" t="b">
        <f>IF(Table1[[#This Row],[SWCNT]]=TRUE,FALSE,IF(Table1[[#This Row],[MWCNT]]=TRUE,FALSE,TRUE))</f>
        <v>0</v>
      </c>
      <c r="BC1860" s="18"/>
    </row>
    <row r="1861" spans="1:55" ht="166.5">
      <c r="A1861" t="s">
        <v>5807</v>
      </c>
      <c r="B1861" s="2" t="s">
        <v>5809</v>
      </c>
      <c r="C1861" s="16" t="s">
        <v>5811</v>
      </c>
      <c r="D1861" s="17" t="s">
        <v>375</v>
      </c>
      <c r="E1861" s="2">
        <v>2007</v>
      </c>
      <c r="F1861" t="b">
        <f>OR(ISNUMBER(FIND("cytotoxic",C1861)),ISNUMBER(FIND("Cytotoxic",C1861)),ISNUMBER(FIND("cellular toxicity",C1861)),ISNUMBER(FIND("cell death",C1861)),ISNUMBER(FIND("viable",C1861)),ISNUMBER(FIND("phytotoxic",C1861)),ISNUMBER(FIND("acute toxicity",C1861)),ISNUMBER(FIND("MTT",C1861)),ISNUMBER(FIND("survival",C1861)),ISNUMBER(FIND("prolifer",C1861)),ISNUMBER(FIND("apoptosis",C1861)),ISNUMBER(FIND("neurotoxic",C1861)),ISNUMBER(FIND("  lysis ",C1861)),ISNUMBER(FIND("necrosis",C1861)),ISNUMBER(FIND("cellular death",C1861))*3,ISNUMBER(FIND("LDH",C1861)),ISNUMBER(FIND("Acute toxicity",C1861)))</f>
        <v>1</v>
      </c>
      <c r="G1861" t="b">
        <f>OR(ISNUMBER(FIND("genotoxic",C1861)),ISNUMBER(FIND("genotoxicity",C1861)),ISNUMBER(FIND("DNA damage",C1861)),ISNUMBER(FIND("DNA",C1861)),ISNUMBER(FIND("RNA",C1861)),ISNUMBER(FIND("mesothelioma",C1861)),ISNUMBER(FIND("carcino",C1861)),ISNUMBER(FIND("mutagen",C1861)),ISNUMBER(FIND("genetic",C1861)))</f>
        <v>0</v>
      </c>
      <c r="H1861" t="b">
        <f>OR(ISNUMBER(FIND("inflammatory",C1861)),ISNUMBER(FIND("inflamm",C1861)))</f>
        <v>0</v>
      </c>
      <c r="I1861" t="b">
        <f>OR(ISNUMBER(FIND("immune",C1861)),ISNUMBER(FIND("immunological",C1861)),ISNUMBER(FIND("interleuk",C1861)),ISNUMBER(FIND("platelet activation",C1861)),ISNUMBER(FIND("monocyte",C1861)),ISNUMBER(FIND("leukocyte",C1861)),ISNUMBER(FIND("cytokine",C1861)),ISNUMBER(FIND("CD4",C1861)),ISNUMBER(FIND("CD8",C1861)),ISNUMBER(FIND("T-cell",C1861)))</f>
        <v>0</v>
      </c>
      <c r="J1861" t="b">
        <f>OR(ISNUMBER(FIND("reactive oxygen",C1861)),ISNUMBER(FIND("ROS",C1861)),ISNUMBER(FIND("free radical",C1861)),ISNUMBER(FIND("oxidative stress",C1861)),ISNUMBER(FIND("peroxid",C1861)),ISNUMBER(FIND("oxidative",C1861)),ISNUMBER(FIND("antioxid",C1861)))</f>
        <v>0</v>
      </c>
      <c r="K1861" t="b">
        <f>OR(ISNUMBER(FIND("autophag",C1861)))</f>
        <v>0</v>
      </c>
      <c r="L1861" t="b">
        <f>OR(ISNUMBER(FIND("morpholog",C1861)))</f>
        <v>0</v>
      </c>
      <c r="M1861" t="b">
        <f>OR(ISNUMBER(FIND("fibrosis",C1861)),ISNUMBER(FIND("Fibrosis",C1861)),ISNUMBER(FIND("fibrot",C1861)))</f>
        <v>0</v>
      </c>
      <c r="N1861" t="b">
        <f>OR(ISNUMBER(FIND("offspring",C1861)),ISNUMBER(FIND("Parental",C1861)),ISNUMBER(FIND("parental",C1861)),ISNUMBER(FIND("germline",C1861)),ISNUMBER(FIND("reproduc",C1861)),ISNUMBER(FIND("embryo",C1861)))</f>
        <v>0</v>
      </c>
      <c r="O1861" t="b">
        <f>OR(ISNUMBER(FIND("metabol",C1861)),ISNUMBER(FIND("Metabol",C1861)),ISNUMBER(FIND("digest",C1861)),ISNUMBER(FIND("mitochon",C1861)))</f>
        <v>0</v>
      </c>
      <c r="P1861" t="b">
        <f>OR(ISNUMBER(FIND("ecotox",C1861)),ISNUMBER(FIND("Ecotox",B1861)),ISNUMBER(FIND("ecotox",B1861)),ISNUMBER(FIND("Ecotox",C1861)))</f>
        <v>0</v>
      </c>
      <c r="Q1861" t="b">
        <f>OR(ISNUMBER(FIND("Bioaccum",C1861)),ISNUMBER(FIND("bioaccum",C1861)),ISNUMBER(FIND("accum",C1861)))</f>
        <v>0</v>
      </c>
      <c r="R1861" t="b">
        <f>OR(ISNUMBER(FIND("Occupation",C1861)),ISNUMBER(FIND("occupation",C1861)),ISNUMBER(FIND("worker",C1861)),ISNUMBER(FIND("workforce",C1861)))</f>
        <v>0</v>
      </c>
      <c r="S1861" t="b">
        <f>NOT(OR(F1861,G1861,H1861,I1861,J1861,K1861,L1861,M1861,N1861,O1861,P1861,Q1861,R1861))</f>
        <v>0</v>
      </c>
      <c r="U1861" t="b">
        <f>OR(Table1[[#This Row],[Inflammation]],Table1[[#This Row],[Immune]])</f>
        <v>0</v>
      </c>
      <c r="V1861" t="str">
        <f>IF(OR(Table1[[#This Row],[Rodents]],Table1[[#This Row],[Human]],Table1[[#This Row],[Pig]]),OR(ISNUMBER(FIND("intratrach",C1861)),ISNUMBER(FIND("nasal ",C1861)),ISNUMBER(FIND("instill",C1861))),"NA")</f>
        <v>NA</v>
      </c>
      <c r="W1861" t="str">
        <f>IF(OR(Table1[[#This Row],[Rodents]],Table1[[#This Row],[Human]],Table1[[#This Row],[Pig]]),OR(ISNUMBER(FIND("dermal",C1861)),ISNUMBER(FIND("skin ",C1861))),"NA")</f>
        <v>NA</v>
      </c>
      <c r="X1861" t="str">
        <f>IF(OR(Table1[[#This Row],[Rodents]],Table1[[#This Row],[Human]],Table1[[#This Row],[Pig]]),OR(ISNUMBER(FIND("injected",C1861)),ISNUMBER(FIND("periton",C1861)),ISNUMBER(FIND("intrascrot",C1861))),"NA")</f>
        <v>NA</v>
      </c>
      <c r="Y1861" t="str">
        <f>IF(OR(Table1[[#This Row],[Rodents]],Table1[[#This Row],[Human]],Table1[[#This Row],[Pig]]),NOT(OR(Table1[[#This Row],[Inhaled/Intratracheal/intranasal]],Table1[[#This Row],[Dermal]],Table1[[#This Row],[Injected]])),"NA")</f>
        <v>NA</v>
      </c>
      <c r="AA1861" t="b">
        <f>OR(ISNUMBER(FIND("fish ",C1861)),ISNUMBER(FIND("Fish ",C1861)),ISNUMBER(FIND("aquatic",C1861)),ISNUMBER(FIND("daphnids",C1861)),ISNUMBER(FIND("Carcinus maenas",C1861)),ISNUMBER(FIND("Daphnia",C1861)),ISNUMBER(FIND("Ruditapes philippinarum",C1861)),ISNUMBER(FIND("daphnia",C1861)),ISNUMBER(FIND("marine",C1861)),ISNUMBER(FIND("mussel",C1861)),ISNUMBER(FIND("algae",C1861)),ISNUMBER(FIND("Donax faba",C1861)),ISNUMBER(FIND("estuarine",C1861)),ISNUMBER(FIND("snail",C1861)),ISNUMBER(FIND("Prorocentrum donghaiense",C1861)) )</f>
        <v>0</v>
      </c>
      <c r="AB1861" t="b">
        <f>OR(ISNUMBER(FIND(" rat ",C1861)),ISNUMBER(FIND(" rats ",C1861)),ISNUMBER(FIND(" Rats ",C1861)),ISNUMBER(FIND(" Rat ",C1861)),ISNUMBER(FIND(" rat.",C1861)),ISNUMBER(FIND(" rats.",C1861)),ISNUMBER(FIND("mouse",C1861)),ISNUMBER(FIND("mice",C1861)), ISNUMBER(FIND(" Mice",C1861)))</f>
        <v>0</v>
      </c>
      <c r="AC1861" t="b">
        <f>OR(ISNUMBER(FIND(" cell ",C1861)),ISNUMBER(FIND("fibroblast",C1861)),ISNUMBER(FIND("macrophage",C1861)),ISNUMBER(FIND("epithelial",C1861)),ISNUMBER(FIND("endothelial",C1861)),ISNUMBER(FIND("neuron",C1861)),ISNUMBER(FIND(" cells ",C1861)),ISNUMBER(FIND("RBC",C1861)),ISNUMBER(FIND("mitochond",C1861)),ISNUMBER(FIND("adipocyte",C1861)),ISNUMBER(FIND("osteo",C1861)),ISNUMBER(FIND("keratin",C1861)),ISNUMBER(FIND(" cell's ",C1861)),ISNUMBER(FIND("eukary",C1861)),ISNUMBER(FIND("sperm",C1861)))</f>
        <v>1</v>
      </c>
      <c r="AD1861" t="b">
        <f>OR(ISNUMBER(FIND("human",B1861)),ISNUMBER(FIND("workers",B1861)),ISNUMBER(FIND("workforces",B1861)),ISNUMBER(FIND("occupational",B1861)),ISNUMBER(FIND("Case report",B1861)),ISNUMBER(FIND("Workplaces",B1861)),ISNUMBER(FIND("worker",B1861)))</f>
        <v>0</v>
      </c>
      <c r="AE1861" t="b">
        <f>OR(ISNUMBER(FIND(" plant ",C1861)),ISNUMBER(FIND("Plant ",C1861)),ISNUMBER(FIND("tomato",C1861)),ISNUMBER(FIND("plants",C1861)),ISNUMBER(FIND("Plants",C1861)),ISNUMBER(FIND("algae",C1861)),ISNUMBER(FIND("lettuce",C1861)),ISNUMBER(FIND("green gram sprouts ",C1861)),ISNUMBER(FIND("Cucurbita pepo",C1861)),ISNUMBER(FIND("bean ",C1861)),ISNUMBER(FIND("chloroplast",C1861)),ISNUMBER(FIND("chlorophyll",C1861)),ISNUMBER(FIND("seedling",C1861)),ISNUMBER(FIND("canola",C1861)),ISNUMBER(FIND("shoot",C1861)),ISNUMBER(FIND("photosynthes",C1861)),ISNUMBER(FIND(" leaves ",C1861)),,ISNUMBER(FIND("agriculture",C1861)),ISNUMBER(FIND(" crops ",C1861)))</f>
        <v>0</v>
      </c>
      <c r="AF1861" t="b">
        <f>OR(ISNUMBER(FIND("bacteria",C1861)),ISNUMBER(FIND("Bacteria",C1861)),ISNUMBER(FIND("Bacterium",C1861)),ISNUMBER(FIND("bacterium",C1861)),ISNUMBER(FIND(" coli ",C1861)))</f>
        <v>0</v>
      </c>
      <c r="AG1861" t="b">
        <f>OR(ISNUMBER(FIND("fungi",C1861)),ISNUMBER(FIND("Fungi",C1861)),ISNUMBER(FIND("fungus",C1861)),ISNUMBER(FIND("Fungus",C1861)),ISNUMBER(FIND("mushroom",C1861)),ISNUMBER(FIND("Mushroom",C1861)),ISNUMBER(FIND(" mold ",C1861)))</f>
        <v>0</v>
      </c>
      <c r="AH1861" t="b">
        <f>OR(ISNUMBER(FIND("Pig ",C1861)),ISNUMBER(FIND("pig ",C1861)),ISNUMBER(FIND("Pigs ",C1861)),ISNUMBER(FIND("pigs ",C1861)))</f>
        <v>0</v>
      </c>
      <c r="AI1861" t="b">
        <f>OR(ISNUMBER(FIND(" C. elegans",C1861)),ISNUMBER(FIND("Caenorhabditis elegans",C1861)),ISNUMBER(FIND("earthworms",C1861)),ISNUMBER(FIND(" Ficopomatus enigmaticus",C1861)),ISNUMBER(FIND("larva",C1861)),ISNUMBER(FIND("Lumbriculus variegatus",C1861)),ISNUMBER(FIND("nematode",C1861)))</f>
        <v>0</v>
      </c>
      <c r="AJ1861" t="b">
        <f>NOT(OR(AA1861,AB1861,AC1861,AD1861,AE1861,AF1861,AG1861,AH1861,AI1861))</f>
        <v>0</v>
      </c>
      <c r="AL1861" t="b">
        <f>OR(AA1861,AB1861,AD1861,AE1861,AF1861,AG1861,AH1861,AI1861)</f>
        <v>0</v>
      </c>
      <c r="AM1861" t="b">
        <f>IF(Table1[[#This Row],[In vivo?]],IF(Table1[[#This Row],[Cell]],FALSE,TRUE),FALSE)</f>
        <v>0</v>
      </c>
      <c r="AN1861" t="b">
        <f>AND(AC1861,AL1861)</f>
        <v>0</v>
      </c>
      <c r="AO1861" t="b">
        <f>IF(Table1[[#This Row],[Cell]],IF(Table1[[#This Row],[In vivo?]],FALSE,TRUE),FALSE)</f>
        <v>1</v>
      </c>
      <c r="AP1861" t="b">
        <f>NOT(OR(Table1[[#This Row],[In vivo?]],Table1[[#This Row],[Only in Cell]]))</f>
        <v>0</v>
      </c>
      <c r="AQ1861" t="str">
        <f>IF(OR(Table1[[#This Row],[Rodents]],Table1[[#This Row],[Human]],Table1[[#This Row],[Pig]]),OR(ISNUMBER(FIND("pulmonary",C1861)),ISNUMBER(FIND("lung",C1861))),"NA")</f>
        <v>NA</v>
      </c>
      <c r="AR1861" t="str">
        <f>IF(OR(Table1[[#This Row],[Rodents]],Table1[[#This Row],[Human]],Table1[[#This Row],[Pig]]),OR(ISNUMBER(FIND("skin",C1861)),ISNUMBER(FIND("dermal",C1861))),"NA")</f>
        <v>NA</v>
      </c>
      <c r="AS1861" t="str">
        <f>IF(OR(Table1[[#This Row],[Rodents]],Table1[[#This Row],[Human]],Table1[[#This Row],[Pig]]),OR(ISNUMBER(FIND("liver",C1861)),ISNUMBER(FIND("hepat",C1861))),"NA")</f>
        <v>NA</v>
      </c>
      <c r="AT1861" t="str">
        <f>IF(OR(Table1[[#This Row],[Rodents]],Table1[[#This Row],[Human]],Table1[[#This Row],[Pig]]),OR(ISNUMBER(FIND("kidney",C1861)),ISNUMBER(FIND("neph",C1861))),"NA")</f>
        <v>NA</v>
      </c>
      <c r="AU1861" t="str">
        <f>IF(OR(Table1[[#This Row],[Rodents]],Table1[[#This Row],[Human]],Table1[[#This Row],[Pig]]),OR(ISNUMBER(FIND("brain",C1861)),ISNUMBER(FIND("neur",C1861)),ISNUMBER(FIND("nerv",C1861))),"NA")</f>
        <v>NA</v>
      </c>
      <c r="AV1861" t="str">
        <f>IF(OR(Table1[[#This Row],[Rodents]],Table1[[#This Row],[Human]],Table1[[#This Row],[Pig]]),OR(ISNUMBER(FIND("heart",C1861)),ISNUMBER(FIND("cardi",C1861))),"NA")</f>
        <v>NA</v>
      </c>
      <c r="AW1861" t="str">
        <f>IF(OR(Table1[[#This Row],[Rodents]],Table1[[#This Row],[Human]],Table1[[#This Row],[Pig]]),OR(ISNUMBER(FIND("gastro",C1861)),ISNUMBER(FIND("intesti",C1861)),ISNUMBER(FIND("stomach",C1861))),"NA")</f>
        <v>NA</v>
      </c>
      <c r="AX1861" t="str">
        <f>IF(OR(Table1[[#This Row],[Rodents]],Table1[[#This Row],[Human]],Table1[[#This Row],[Pig]]),NOT(OR(AQ1861,AR1861,AS1861,AT1861,AU1861,AV1861,AW1861)),"NA")</f>
        <v>NA</v>
      </c>
      <c r="AY1861" t="b">
        <f>OR(ISNUMBER(FIND("SWCNT",C1861)),ISNUMBER(FIND("SWNT",C1861)),ISNUMBER(FIND("single-wall",C1861)),ISNUMBER(FIND("single wall",C1861)),ISNUMBER(FIND("Single wall",C1861)),ISNUMBER(FIND("Single-wall",C1861)),ISNUMBER(FIND("SWCNT",B1861)),ISNUMBER(FIND("SWNT",B1861)),ISNUMBER(FIND("single-wall",B1861)),ISNUMBER(FIND("single wall",B1861)),ISNUMBER(FIND("Single-wall",B1861)),ISNUMBER(FIND("Single wall",B1861)))</f>
        <v>1</v>
      </c>
      <c r="AZ1861" t="b">
        <f>OR(ISNUMBER(FIND("MWCNT",C1861)),ISNUMBER(FIND("MWNT",C1861)),ISNUMBER(FIND("multi-wall",C1861)),ISNUMBER(FIND("multi wall",C1861)),ISNUMBER(FIND("multiwall",C1861)),ISNUMBER(FIND("Multi-wall",C1861)),ISNUMBER(FIND("Multi wall",C1861)),ISNUMBER(FIND("Multiwall",C1861)),ISNUMBER(FIND("MWCNT",B1861)),ISNUMBER(FIND("MWNT",B1861)),ISNUMBER(FIND("multi-wall",B1861)),ISNUMBER(FIND("multi wall",B1861)),ISNUMBER(FIND("multiwall",B1861)),ISNUMBER(FIND("Multi-wall",B1861)),ISNUMBER(FIND("Multi wall",B1861)),ISNUMBER(FIND("Multiwall",B1861)),ISNUMBER(FIND("Double-wall",B1861)),ISNUMBER(FIND("Double wall",B1861)),ISNUMBER(FIND("Doublewall",B1861)),ISNUMBER(FIND("double-wall",B1861)),ISNUMBER(FIND("double wall",B1861)),ISNUMBER(FIND("doublewall",B1861)))</f>
        <v>1</v>
      </c>
      <c r="BA1861" t="b">
        <f>AND(Table1[[#This Row],[SWCNT]],Table1[[#This Row],[MWCNT]])</f>
        <v>1</v>
      </c>
      <c r="BB1861" t="b">
        <f>IF(Table1[[#This Row],[SWCNT]]=TRUE,FALSE,IF(Table1[[#This Row],[MWCNT]]=TRUE,FALSE,TRUE))</f>
        <v>0</v>
      </c>
      <c r="BC1861" s="18"/>
    </row>
    <row r="1862" spans="1:55" ht="111">
      <c r="A1862" t="s">
        <v>5808</v>
      </c>
      <c r="B1862" s="2" t="s">
        <v>5810</v>
      </c>
      <c r="C1862" s="16" t="s">
        <v>5812</v>
      </c>
      <c r="D1862" s="17" t="s">
        <v>4792</v>
      </c>
      <c r="E1862" s="2">
        <v>2007</v>
      </c>
      <c r="F1862" t="b">
        <f>OR(ISNUMBER(FIND("cytotoxic",C1862)),ISNUMBER(FIND("Cytotoxic",C1862)),ISNUMBER(FIND("cellular toxicity",C1862)),ISNUMBER(FIND("cell death",C1862)),ISNUMBER(FIND("viable",C1862)),ISNUMBER(FIND("phytotoxic",C1862)),ISNUMBER(FIND("acute toxicity",C1862)),ISNUMBER(FIND("MTT",C1862)),ISNUMBER(FIND("survival",C1862)),ISNUMBER(FIND("prolifer",C1862)),ISNUMBER(FIND("apoptosis",C1862)),ISNUMBER(FIND("neurotoxic",C1862)),ISNUMBER(FIND("  lysis ",C1862)),ISNUMBER(FIND("necrosis",C1862)),ISNUMBER(FIND("cellular death",C1862))*3,ISNUMBER(FIND("LDH",C1862)),ISNUMBER(FIND("Acute toxicity",C1862)))</f>
        <v>0</v>
      </c>
      <c r="G1862" t="b">
        <f>OR(ISNUMBER(FIND("genotoxic",C1862)),ISNUMBER(FIND("genotoxicity",C1862)),ISNUMBER(FIND("DNA damage",C1862)),ISNUMBER(FIND("DNA",C1862)),ISNUMBER(FIND("RNA",C1862)),ISNUMBER(FIND("mesothelioma",C1862)),ISNUMBER(FIND("carcino",C1862)),ISNUMBER(FIND("mutagen",C1862)),ISNUMBER(FIND("genetic",C1862)))</f>
        <v>0</v>
      </c>
      <c r="H1862" t="b">
        <f>OR(ISNUMBER(FIND("inflammatory",C1862)),ISNUMBER(FIND("inflamm",C1862)))</f>
        <v>0</v>
      </c>
      <c r="I1862" t="b">
        <f>OR(ISNUMBER(FIND("immune",C1862)),ISNUMBER(FIND("immunological",C1862)),ISNUMBER(FIND("interleuk",C1862)),ISNUMBER(FIND("platelet activation",C1862)),ISNUMBER(FIND("monocyte",C1862)),ISNUMBER(FIND("leukocyte",C1862)),ISNUMBER(FIND("cytokine",C1862)),ISNUMBER(FIND("CD4",C1862)),ISNUMBER(FIND("CD8",C1862)),ISNUMBER(FIND("T-cell",C1862)))</f>
        <v>0</v>
      </c>
      <c r="J1862" t="b">
        <f>OR(ISNUMBER(FIND("reactive oxygen",C1862)),ISNUMBER(FIND("ROS",C1862)),ISNUMBER(FIND("free radical",C1862)),ISNUMBER(FIND("oxidative stress",C1862)),ISNUMBER(FIND("peroxid",C1862)),ISNUMBER(FIND("oxidative",C1862)),ISNUMBER(FIND("antioxid",C1862)))</f>
        <v>0</v>
      </c>
      <c r="K1862" t="b">
        <f>OR(ISNUMBER(FIND("autophag",C1862)))</f>
        <v>0</v>
      </c>
      <c r="L1862" t="b">
        <f>OR(ISNUMBER(FIND("morpholog",C1862)))</f>
        <v>1</v>
      </c>
      <c r="M1862" t="b">
        <f>OR(ISNUMBER(FIND("fibrosis",C1862)),ISNUMBER(FIND("Fibrosis",C1862)),ISNUMBER(FIND("fibrot",C1862)))</f>
        <v>0</v>
      </c>
      <c r="N1862" t="b">
        <f>OR(ISNUMBER(FIND("offspring",C1862)),ISNUMBER(FIND("Parental",C1862)),ISNUMBER(FIND("parental",C1862)),ISNUMBER(FIND("germline",C1862)),ISNUMBER(FIND("reproduc",C1862)),ISNUMBER(FIND("embryo",C1862)))</f>
        <v>0</v>
      </c>
      <c r="O1862" t="b">
        <f>OR(ISNUMBER(FIND("metabol",C1862)),ISNUMBER(FIND("Metabol",C1862)),ISNUMBER(FIND("digest",C1862)),ISNUMBER(FIND("mitochon",C1862)))</f>
        <v>0</v>
      </c>
      <c r="P1862" t="b">
        <f>OR(ISNUMBER(FIND("ecotox",C1862)),ISNUMBER(FIND("Ecotox",B1862)),ISNUMBER(FIND("ecotox",B1862)),ISNUMBER(FIND("Ecotox",C1862)))</f>
        <v>0</v>
      </c>
      <c r="Q1862" t="b">
        <f>OR(ISNUMBER(FIND("Bioaccum",C1862)),ISNUMBER(FIND("bioaccum",C1862)),ISNUMBER(FIND("accum",C1862)))</f>
        <v>0</v>
      </c>
      <c r="R1862" t="b">
        <f>OR(ISNUMBER(FIND("Occupation",C1862)),ISNUMBER(FIND("occupation",C1862)),ISNUMBER(FIND("worker",C1862)),ISNUMBER(FIND("workforce",C1862)))</f>
        <v>0</v>
      </c>
      <c r="S1862" t="b">
        <f>NOT(OR(F1862,G1862,H1862,I1862,J1862,K1862,L1862,M1862,N1862,O1862,P1862,Q1862,R1862))</f>
        <v>0</v>
      </c>
      <c r="U1862" t="b">
        <f>OR(Table1[[#This Row],[Inflammation]],Table1[[#This Row],[Immune]])</f>
        <v>0</v>
      </c>
      <c r="V1862" t="str">
        <f>IF(OR(Table1[[#This Row],[Rodents]],Table1[[#This Row],[Human]],Table1[[#This Row],[Pig]]),OR(ISNUMBER(FIND("intratrach",C1862)),ISNUMBER(FIND("nasal ",C1862)),ISNUMBER(FIND("instill",C1862))),"NA")</f>
        <v>NA</v>
      </c>
      <c r="W1862" t="str">
        <f>IF(OR(Table1[[#This Row],[Rodents]],Table1[[#This Row],[Human]],Table1[[#This Row],[Pig]]),OR(ISNUMBER(FIND("dermal",C1862)),ISNUMBER(FIND("skin ",C1862))),"NA")</f>
        <v>NA</v>
      </c>
      <c r="X1862" t="str">
        <f>IF(OR(Table1[[#This Row],[Rodents]],Table1[[#This Row],[Human]],Table1[[#This Row],[Pig]]),OR(ISNUMBER(FIND("injected",C1862)),ISNUMBER(FIND("periton",C1862)),ISNUMBER(FIND("intrascrot",C1862))),"NA")</f>
        <v>NA</v>
      </c>
      <c r="Y1862" t="str">
        <f>IF(OR(Table1[[#This Row],[Rodents]],Table1[[#This Row],[Human]],Table1[[#This Row],[Pig]]),NOT(OR(Table1[[#This Row],[Inhaled/Intratracheal/intranasal]],Table1[[#This Row],[Dermal]],Table1[[#This Row],[Injected]])),"NA")</f>
        <v>NA</v>
      </c>
      <c r="AA1862" t="b">
        <f>OR(ISNUMBER(FIND("fish ",C1862)),ISNUMBER(FIND("Fish ",C1862)),ISNUMBER(FIND("aquatic",C1862)),ISNUMBER(FIND("daphnids",C1862)),ISNUMBER(FIND("Carcinus maenas",C1862)),ISNUMBER(FIND("Daphnia",C1862)),ISNUMBER(FIND("Ruditapes philippinarum",C1862)),ISNUMBER(FIND("daphnia",C1862)),ISNUMBER(FIND("marine",C1862)),ISNUMBER(FIND("mussel",C1862)),ISNUMBER(FIND("algae",C1862)),ISNUMBER(FIND("Donax faba",C1862)),ISNUMBER(FIND("estuarine",C1862)),ISNUMBER(FIND("snail",C1862)),ISNUMBER(FIND("Prorocentrum donghaiense",C1862)) )</f>
        <v>0</v>
      </c>
      <c r="AB1862" t="b">
        <f>OR(ISNUMBER(FIND(" rat ",C1862)),ISNUMBER(FIND(" rats ",C1862)),ISNUMBER(FIND(" Rats ",C1862)),ISNUMBER(FIND(" Rat ",C1862)),ISNUMBER(FIND(" rat.",C1862)),ISNUMBER(FIND(" rats.",C1862)),ISNUMBER(FIND("mouse",C1862)),ISNUMBER(FIND("mice",C1862)), ISNUMBER(FIND(" Mice",C1862)))</f>
        <v>0</v>
      </c>
      <c r="AC1862" t="b">
        <f>OR(ISNUMBER(FIND(" cell ",C1862)),ISNUMBER(FIND("fibroblast",C1862)),ISNUMBER(FIND("macrophage",C1862)),ISNUMBER(FIND("epithelial",C1862)),ISNUMBER(FIND("endothelial",C1862)),ISNUMBER(FIND("neuron",C1862)),ISNUMBER(FIND(" cells ",C1862)),ISNUMBER(FIND("RBC",C1862)),ISNUMBER(FIND("mitochond",C1862)),ISNUMBER(FIND("adipocyte",C1862)),ISNUMBER(FIND("osteo",C1862)),ISNUMBER(FIND("keratin",C1862)),ISNUMBER(FIND(" cell's ",C1862)),ISNUMBER(FIND("eukary",C1862)),ISNUMBER(FIND("sperm",C1862)))</f>
        <v>1</v>
      </c>
      <c r="AD1862" t="b">
        <f>OR(ISNUMBER(FIND("human",B1862)),ISNUMBER(FIND("workers",B1862)),ISNUMBER(FIND("workforces",B1862)),ISNUMBER(FIND("occupational",B1862)),ISNUMBER(FIND("Case report",B1862)),ISNUMBER(FIND("Workplaces",B1862)),ISNUMBER(FIND("worker",B1862)))</f>
        <v>0</v>
      </c>
      <c r="AE1862" t="b">
        <f>OR(ISNUMBER(FIND(" plant ",C1862)),ISNUMBER(FIND("Plant ",C1862)),ISNUMBER(FIND("tomato",C1862)),ISNUMBER(FIND("plants",C1862)),ISNUMBER(FIND("Plants",C1862)),ISNUMBER(FIND("algae",C1862)),ISNUMBER(FIND("lettuce",C1862)),ISNUMBER(FIND("green gram sprouts ",C1862)),ISNUMBER(FIND("Cucurbita pepo",C1862)),ISNUMBER(FIND("bean ",C1862)),ISNUMBER(FIND("chloroplast",C1862)),ISNUMBER(FIND("chlorophyll",C1862)),ISNUMBER(FIND("seedling",C1862)),ISNUMBER(FIND("canola",C1862)),ISNUMBER(FIND("shoot",C1862)),ISNUMBER(FIND("photosynthes",C1862)),ISNUMBER(FIND(" leaves ",C1862)),,ISNUMBER(FIND("agriculture",C1862)),ISNUMBER(FIND(" crops ",C1862)))</f>
        <v>0</v>
      </c>
      <c r="AF1862" t="b">
        <f>OR(ISNUMBER(FIND("bacteria",C1862)),ISNUMBER(FIND("Bacteria",C1862)),ISNUMBER(FIND("Bacterium",C1862)),ISNUMBER(FIND("bacterium",C1862)),ISNUMBER(FIND(" coli ",C1862)))</f>
        <v>0</v>
      </c>
      <c r="AG1862" t="b">
        <f>OR(ISNUMBER(FIND("fungi",C1862)),ISNUMBER(FIND("Fungi",C1862)),ISNUMBER(FIND("fungus",C1862)),ISNUMBER(FIND("Fungus",C1862)),ISNUMBER(FIND("mushroom",C1862)),ISNUMBER(FIND("Mushroom",C1862)),ISNUMBER(FIND(" mold ",C1862)))</f>
        <v>0</v>
      </c>
      <c r="AH1862" t="b">
        <f>OR(ISNUMBER(FIND("Pig ",C1862)),ISNUMBER(FIND("pig ",C1862)),ISNUMBER(FIND("Pigs ",C1862)),ISNUMBER(FIND("pigs ",C1862)))</f>
        <v>0</v>
      </c>
      <c r="AI1862" t="b">
        <f>OR(ISNUMBER(FIND(" C. elegans",C1862)),ISNUMBER(FIND("Caenorhabditis elegans",C1862)),ISNUMBER(FIND("earthworms",C1862)),ISNUMBER(FIND(" Ficopomatus enigmaticus",C1862)),ISNUMBER(FIND("larva",C1862)),ISNUMBER(FIND("Lumbriculus variegatus",C1862)),ISNUMBER(FIND("nematode",C1862)))</f>
        <v>0</v>
      </c>
      <c r="AJ1862" t="b">
        <f>NOT(OR(AA1862,AB1862,AC1862,AD1862,AE1862,AF1862,AG1862,AH1862,AI1862))</f>
        <v>0</v>
      </c>
      <c r="AL1862" t="b">
        <f>OR(AA1862,AB1862,AD1862,AE1862,AF1862,AG1862,AH1862,AI1862)</f>
        <v>0</v>
      </c>
      <c r="AM1862" t="b">
        <f>IF(Table1[[#This Row],[In vivo?]],IF(Table1[[#This Row],[Cell]],FALSE,TRUE),FALSE)</f>
        <v>0</v>
      </c>
      <c r="AN1862" t="b">
        <f>AND(AC1862,AL1862)</f>
        <v>0</v>
      </c>
      <c r="AO1862" t="b">
        <f>IF(Table1[[#This Row],[Cell]],IF(Table1[[#This Row],[In vivo?]],FALSE,TRUE),FALSE)</f>
        <v>1</v>
      </c>
      <c r="AP1862" t="b">
        <f>NOT(OR(Table1[[#This Row],[In vivo?]],Table1[[#This Row],[Only in Cell]]))</f>
        <v>0</v>
      </c>
      <c r="AQ1862" t="str">
        <f>IF(OR(Table1[[#This Row],[Rodents]],Table1[[#This Row],[Human]],Table1[[#This Row],[Pig]]),OR(ISNUMBER(FIND("pulmonary",C1862)),ISNUMBER(FIND("lung",C1862))),"NA")</f>
        <v>NA</v>
      </c>
      <c r="AR1862" t="str">
        <f>IF(OR(Table1[[#This Row],[Rodents]],Table1[[#This Row],[Human]],Table1[[#This Row],[Pig]]),OR(ISNUMBER(FIND("skin",C1862)),ISNUMBER(FIND("dermal",C1862))),"NA")</f>
        <v>NA</v>
      </c>
      <c r="AS1862" t="str">
        <f>IF(OR(Table1[[#This Row],[Rodents]],Table1[[#This Row],[Human]],Table1[[#This Row],[Pig]]),OR(ISNUMBER(FIND("liver",C1862)),ISNUMBER(FIND("hepat",C1862))),"NA")</f>
        <v>NA</v>
      </c>
      <c r="AT1862" t="str">
        <f>IF(OR(Table1[[#This Row],[Rodents]],Table1[[#This Row],[Human]],Table1[[#This Row],[Pig]]),OR(ISNUMBER(FIND("kidney",C1862)),ISNUMBER(FIND("neph",C1862))),"NA")</f>
        <v>NA</v>
      </c>
      <c r="AU1862" t="str">
        <f>IF(OR(Table1[[#This Row],[Rodents]],Table1[[#This Row],[Human]],Table1[[#This Row],[Pig]]),OR(ISNUMBER(FIND("brain",C1862)),ISNUMBER(FIND("neur",C1862)),ISNUMBER(FIND("nerv",C1862))),"NA")</f>
        <v>NA</v>
      </c>
      <c r="AV1862" t="str">
        <f>IF(OR(Table1[[#This Row],[Rodents]],Table1[[#This Row],[Human]],Table1[[#This Row],[Pig]]),OR(ISNUMBER(FIND("heart",C1862)),ISNUMBER(FIND("cardi",C1862))),"NA")</f>
        <v>NA</v>
      </c>
      <c r="AW1862" t="str">
        <f>IF(OR(Table1[[#This Row],[Rodents]],Table1[[#This Row],[Human]],Table1[[#This Row],[Pig]]),OR(ISNUMBER(FIND("gastro",C1862)),ISNUMBER(FIND("intesti",C1862)),ISNUMBER(FIND("stomach",C1862))),"NA")</f>
        <v>NA</v>
      </c>
      <c r="AX1862" t="str">
        <f>IF(OR(Table1[[#This Row],[Rodents]],Table1[[#This Row],[Human]],Table1[[#This Row],[Pig]]),NOT(OR(AQ1862,AR1862,AS1862,AT1862,AU1862,AV1862,AW1862)),"NA")</f>
        <v>NA</v>
      </c>
      <c r="AY1862" t="b">
        <f>OR(ISNUMBER(FIND("SWCNT",C1862)),ISNUMBER(FIND("SWNT",C1862)),ISNUMBER(FIND("single-wall",C1862)),ISNUMBER(FIND("single wall",C1862)),ISNUMBER(FIND("Single wall",C1862)),ISNUMBER(FIND("Single-wall",C1862)),ISNUMBER(FIND("SWCNT",B1862)),ISNUMBER(FIND("SWNT",B1862)),ISNUMBER(FIND("single-wall",B1862)),ISNUMBER(FIND("single wall",B1862)),ISNUMBER(FIND("Single-wall",B1862)),ISNUMBER(FIND("Single wall",B1862)))</f>
        <v>1</v>
      </c>
      <c r="AZ1862" t="b">
        <f>OR(ISNUMBER(FIND("MWCNT",C1862)),ISNUMBER(FIND("MWNT",C1862)),ISNUMBER(FIND("multi-wall",C1862)),ISNUMBER(FIND("multi wall",C1862)),ISNUMBER(FIND("multiwall",C1862)),ISNUMBER(FIND("Multi-wall",C1862)),ISNUMBER(FIND("Multi wall",C1862)),ISNUMBER(FIND("Multiwall",C1862)),ISNUMBER(FIND("MWCNT",B1862)),ISNUMBER(FIND("MWNT",B1862)),ISNUMBER(FIND("multi-wall",B1862)),ISNUMBER(FIND("multi wall",B1862)),ISNUMBER(FIND("multiwall",B1862)),ISNUMBER(FIND("Multi-wall",B1862)),ISNUMBER(FIND("Multi wall",B1862)),ISNUMBER(FIND("Multiwall",B1862)),ISNUMBER(FIND("Double-wall",B1862)),ISNUMBER(FIND("Double wall",B1862)),ISNUMBER(FIND("Doublewall",B1862)),ISNUMBER(FIND("double-wall",B1862)),ISNUMBER(FIND("double wall",B1862)),ISNUMBER(FIND("doublewall",B1862)))</f>
        <v>0</v>
      </c>
      <c r="BA1862" t="b">
        <f>AND(Table1[[#This Row],[SWCNT]],Table1[[#This Row],[MWCNT]])</f>
        <v>0</v>
      </c>
      <c r="BB1862" t="b">
        <f>IF(Table1[[#This Row],[SWCNT]]=TRUE,FALSE,IF(Table1[[#This Row],[MWCNT]]=TRUE,FALSE,TRUE))</f>
        <v>0</v>
      </c>
      <c r="BC1862" s="18"/>
    </row>
    <row r="1863" spans="1:55" ht="185">
      <c r="A1863" t="s">
        <v>5813</v>
      </c>
      <c r="B1863" s="2" t="s">
        <v>5817</v>
      </c>
      <c r="C1863" s="16" t="s">
        <v>5821</v>
      </c>
      <c r="D1863" s="17" t="s">
        <v>653</v>
      </c>
      <c r="E1863" s="2">
        <v>2007</v>
      </c>
      <c r="F1863" t="b">
        <f>OR(ISNUMBER(FIND("cytotoxic",C1863)),ISNUMBER(FIND("Cytotoxic",C1863)),ISNUMBER(FIND("cellular toxicity",C1863)),ISNUMBER(FIND("cell death",C1863)),ISNUMBER(FIND("viable",C1863)),ISNUMBER(FIND("phytotoxic",C1863)),ISNUMBER(FIND("acute toxicity",C1863)),ISNUMBER(FIND("MTT",C1863)),ISNUMBER(FIND("survival",C1863)),ISNUMBER(FIND("prolifer",C1863)),ISNUMBER(FIND("apoptosis",C1863)),ISNUMBER(FIND("neurotoxic",C1863)),ISNUMBER(FIND("  lysis ",C1863)),ISNUMBER(FIND("necrosis",C1863)),ISNUMBER(FIND("cellular death",C1863))*3,ISNUMBER(FIND("LDH",C1863)),ISNUMBER(FIND("Acute toxicity",C1863)))</f>
        <v>0</v>
      </c>
      <c r="G1863" t="b">
        <f>OR(ISNUMBER(FIND("genotoxic",C1863)),ISNUMBER(FIND("genotoxicity",C1863)),ISNUMBER(FIND("DNA damage",C1863)),ISNUMBER(FIND("DNA",C1863)),ISNUMBER(FIND("RNA",C1863)),ISNUMBER(FIND("mesothelioma",C1863)),ISNUMBER(FIND("carcino",C1863)),ISNUMBER(FIND("mutagen",C1863)),ISNUMBER(FIND("genetic",C1863)))</f>
        <v>0</v>
      </c>
      <c r="H1863" t="b">
        <f>OR(ISNUMBER(FIND("inflammatory",C1863)),ISNUMBER(FIND("inflamm",C1863)))</f>
        <v>0</v>
      </c>
      <c r="I1863" t="b">
        <f>OR(ISNUMBER(FIND("immune",C1863)),ISNUMBER(FIND("immunological",C1863)),ISNUMBER(FIND("interleuk",C1863)),ISNUMBER(FIND("platelet activation",C1863)),ISNUMBER(FIND("monocyte",C1863)),ISNUMBER(FIND("leukocyte",C1863)),ISNUMBER(FIND("cytokine",C1863)),ISNUMBER(FIND("CD4",C1863)),ISNUMBER(FIND("CD8",C1863)),ISNUMBER(FIND("T-cell",C1863)))</f>
        <v>0</v>
      </c>
      <c r="J1863" t="b">
        <f>OR(ISNUMBER(FIND("reactive oxygen",C1863)),ISNUMBER(FIND("ROS",C1863)),ISNUMBER(FIND("free radical",C1863)),ISNUMBER(FIND("oxidative stress",C1863)),ISNUMBER(FIND("peroxid",C1863)),ISNUMBER(FIND("oxidative",C1863)),ISNUMBER(FIND("antioxid",C1863)))</f>
        <v>1</v>
      </c>
      <c r="K1863" t="b">
        <f>OR(ISNUMBER(FIND("autophag",C1863)))</f>
        <v>0</v>
      </c>
      <c r="L1863" t="b">
        <f>OR(ISNUMBER(FIND("morpholog",C1863)))</f>
        <v>0</v>
      </c>
      <c r="M1863" t="b">
        <f>OR(ISNUMBER(FIND("fibrosis",C1863)),ISNUMBER(FIND("Fibrosis",C1863)),ISNUMBER(FIND("fibrot",C1863)))</f>
        <v>0</v>
      </c>
      <c r="N1863" t="b">
        <f>OR(ISNUMBER(FIND("offspring",C1863)),ISNUMBER(FIND("Parental",C1863)),ISNUMBER(FIND("parental",C1863)),ISNUMBER(FIND("germline",C1863)),ISNUMBER(FIND("reproduc",C1863)),ISNUMBER(FIND("embryo",C1863)))</f>
        <v>0</v>
      </c>
      <c r="O1863" t="b">
        <f>OR(ISNUMBER(FIND("metabol",C1863)),ISNUMBER(FIND("Metabol",C1863)),ISNUMBER(FIND("digest",C1863)),ISNUMBER(FIND("mitochon",C1863)))</f>
        <v>1</v>
      </c>
      <c r="P1863" t="b">
        <f>OR(ISNUMBER(FIND("ecotox",C1863)),ISNUMBER(FIND("Ecotox",B1863)),ISNUMBER(FIND("ecotox",B1863)),ISNUMBER(FIND("Ecotox",C1863)))</f>
        <v>0</v>
      </c>
      <c r="Q1863" t="b">
        <f>OR(ISNUMBER(FIND("Bioaccum",C1863)),ISNUMBER(FIND("bioaccum",C1863)),ISNUMBER(FIND("accum",C1863)))</f>
        <v>0</v>
      </c>
      <c r="R1863" t="b">
        <f>OR(ISNUMBER(FIND("Occupation",C1863)),ISNUMBER(FIND("occupation",C1863)),ISNUMBER(FIND("worker",C1863)),ISNUMBER(FIND("workforce",C1863)))</f>
        <v>0</v>
      </c>
      <c r="S1863" t="b">
        <f>NOT(OR(F1863,G1863,H1863,I1863,J1863,K1863,L1863,M1863,N1863,O1863,P1863,Q1863,R1863))</f>
        <v>0</v>
      </c>
      <c r="U1863" t="b">
        <f>OR(Table1[[#This Row],[Inflammation]],Table1[[#This Row],[Immune]])</f>
        <v>0</v>
      </c>
      <c r="V1863" t="b">
        <f>IF(OR(Table1[[#This Row],[Rodents]],Table1[[#This Row],[Human]],Table1[[#This Row],[Pig]]),OR(ISNUMBER(FIND("intratrach",C1863)),ISNUMBER(FIND("nasal ",C1863)),ISNUMBER(FIND("instill",C1863))),"NA")</f>
        <v>0</v>
      </c>
      <c r="W1863" t="b">
        <f>IF(OR(Table1[[#This Row],[Rodents]],Table1[[#This Row],[Human]],Table1[[#This Row],[Pig]]),OR(ISNUMBER(FIND("dermal",C1863)),ISNUMBER(FIND("skin ",C1863))),"NA")</f>
        <v>1</v>
      </c>
      <c r="X1863" t="b">
        <f>IF(OR(Table1[[#This Row],[Rodents]],Table1[[#This Row],[Human]],Table1[[#This Row],[Pig]]),OR(ISNUMBER(FIND("injected",C1863)),ISNUMBER(FIND("periton",C1863)),ISNUMBER(FIND("intrascrot",C1863))),"NA")</f>
        <v>0</v>
      </c>
      <c r="Y1863" t="b">
        <f>IF(OR(Table1[[#This Row],[Rodents]],Table1[[#This Row],[Human]],Table1[[#This Row],[Pig]]),NOT(OR(Table1[[#This Row],[Inhaled/Intratracheal/intranasal]],Table1[[#This Row],[Dermal]],Table1[[#This Row],[Injected]])),"NA")</f>
        <v>0</v>
      </c>
      <c r="AA1863" t="b">
        <f>OR(ISNUMBER(FIND("fish ",C1863)),ISNUMBER(FIND("Fish ",C1863)),ISNUMBER(FIND("aquatic",C1863)),ISNUMBER(FIND("daphnids",C1863)),ISNUMBER(FIND("Carcinus maenas",C1863)),ISNUMBER(FIND("Daphnia",C1863)),ISNUMBER(FIND("Ruditapes philippinarum",C1863)),ISNUMBER(FIND("daphnia",C1863)),ISNUMBER(FIND("marine",C1863)),ISNUMBER(FIND("mussel",C1863)),ISNUMBER(FIND("algae",C1863)),ISNUMBER(FIND("Donax faba",C1863)),ISNUMBER(FIND("estuarine",C1863)),ISNUMBER(FIND("snail",C1863)),ISNUMBER(FIND("Prorocentrum donghaiense",C1863)) )</f>
        <v>0</v>
      </c>
      <c r="AB1863" t="b">
        <f>OR(ISNUMBER(FIND(" rat ",C1863)),ISNUMBER(FIND(" rats ",C1863)),ISNUMBER(FIND(" Rats ",C1863)),ISNUMBER(FIND(" Rat ",C1863)),ISNUMBER(FIND(" rat.",C1863)),ISNUMBER(FIND(" rats.",C1863)),ISNUMBER(FIND("mouse",C1863)),ISNUMBER(FIND("mice",C1863)), ISNUMBER(FIND(" Mice",C1863)))</f>
        <v>1</v>
      </c>
      <c r="AC1863" t="b">
        <f>OR(ISNUMBER(FIND(" cell ",C1863)),ISNUMBER(FIND("fibroblast",C1863)),ISNUMBER(FIND("macrophage",C1863)),ISNUMBER(FIND("epithelial",C1863)),ISNUMBER(FIND("endothelial",C1863)),ISNUMBER(FIND("neuron",C1863)),ISNUMBER(FIND(" cells ",C1863)),ISNUMBER(FIND("RBC",C1863)),ISNUMBER(FIND("mitochond",C1863)),ISNUMBER(FIND("adipocyte",C1863)),ISNUMBER(FIND("osteo",C1863)),ISNUMBER(FIND("keratin",C1863)),ISNUMBER(FIND(" cell's ",C1863)),ISNUMBER(FIND("eukary",C1863)),ISNUMBER(FIND("sperm",C1863)))</f>
        <v>1</v>
      </c>
      <c r="AD1863" t="b">
        <f>OR(ISNUMBER(FIND("human",B1863)),ISNUMBER(FIND("workers",B1863)),ISNUMBER(FIND("workforces",B1863)),ISNUMBER(FIND("occupational",B1863)),ISNUMBER(FIND("Case report",B1863)),ISNUMBER(FIND("Workplaces",B1863)),ISNUMBER(FIND("worker",B1863)))</f>
        <v>0</v>
      </c>
      <c r="AE1863" t="b">
        <f>OR(ISNUMBER(FIND(" plant ",C1863)),ISNUMBER(FIND("Plant ",C1863)),ISNUMBER(FIND("tomato",C1863)),ISNUMBER(FIND("plants",C1863)),ISNUMBER(FIND("Plants",C1863)),ISNUMBER(FIND("algae",C1863)),ISNUMBER(FIND("lettuce",C1863)),ISNUMBER(FIND("green gram sprouts ",C1863)),ISNUMBER(FIND("Cucurbita pepo",C1863)),ISNUMBER(FIND("bean ",C1863)),ISNUMBER(FIND("chloroplast",C1863)),ISNUMBER(FIND("chlorophyll",C1863)),ISNUMBER(FIND("seedling",C1863)),ISNUMBER(FIND("canola",C1863)),ISNUMBER(FIND("shoot",C1863)),ISNUMBER(FIND("photosynthes",C1863)),ISNUMBER(FIND(" leaves ",C1863)),,ISNUMBER(FIND("agriculture",C1863)),ISNUMBER(FIND(" crops ",C1863)))</f>
        <v>0</v>
      </c>
      <c r="AF1863" t="b">
        <f>OR(ISNUMBER(FIND("bacteria",C1863)),ISNUMBER(FIND("Bacteria",C1863)),ISNUMBER(FIND("Bacterium",C1863)),ISNUMBER(FIND("bacterium",C1863)),ISNUMBER(FIND(" coli ",C1863)))</f>
        <v>0</v>
      </c>
      <c r="AG1863" t="b">
        <f>OR(ISNUMBER(FIND("fungi",C1863)),ISNUMBER(FIND("Fungi",C1863)),ISNUMBER(FIND("fungus",C1863)),ISNUMBER(FIND("Fungus",C1863)),ISNUMBER(FIND("mushroom",C1863)),ISNUMBER(FIND("Mushroom",C1863)),ISNUMBER(FIND(" mold ",C1863)))</f>
        <v>0</v>
      </c>
      <c r="AH1863" t="b">
        <f>OR(ISNUMBER(FIND("Pig ",C1863)),ISNUMBER(FIND("pig ",C1863)),ISNUMBER(FIND("Pigs ",C1863)),ISNUMBER(FIND("pigs ",C1863)))</f>
        <v>0</v>
      </c>
      <c r="AI1863" t="b">
        <f>OR(ISNUMBER(FIND(" C. elegans",C1863)),ISNUMBER(FIND("Caenorhabditis elegans",C1863)),ISNUMBER(FIND("earthworms",C1863)),ISNUMBER(FIND(" Ficopomatus enigmaticus",C1863)),ISNUMBER(FIND("larva",C1863)),ISNUMBER(FIND("Lumbriculus variegatus",C1863)),ISNUMBER(FIND("nematode",C1863)))</f>
        <v>0</v>
      </c>
      <c r="AJ1863" t="b">
        <f>NOT(OR(AA1863,AB1863,AC1863,AD1863,AE1863,AF1863,AG1863,AH1863,AI1863))</f>
        <v>0</v>
      </c>
      <c r="AL1863" t="b">
        <f>OR(AA1863,AB1863,AD1863,AE1863,AF1863,AG1863,AH1863,AI1863)</f>
        <v>1</v>
      </c>
      <c r="AM1863" t="b">
        <f>IF(Table1[[#This Row],[In vivo?]],IF(Table1[[#This Row],[Cell]],FALSE,TRUE),FALSE)</f>
        <v>0</v>
      </c>
      <c r="AN1863" t="b">
        <f>AND(AC1863,AL1863)</f>
        <v>1</v>
      </c>
      <c r="AO1863" t="b">
        <f>IF(Table1[[#This Row],[Cell]],IF(Table1[[#This Row],[In vivo?]],FALSE,TRUE),FALSE)</f>
        <v>0</v>
      </c>
      <c r="AP1863" t="b">
        <f>NOT(OR(Table1[[#This Row],[In vivo?]],Table1[[#This Row],[Only in Cell]]))</f>
        <v>0</v>
      </c>
      <c r="AQ1863" t="b">
        <f>IF(OR(Table1[[#This Row],[Rodents]],Table1[[#This Row],[Human]],Table1[[#This Row],[Pig]]),OR(ISNUMBER(FIND("pulmonary",C1863)),ISNUMBER(FIND("lung",C1863))),"NA")</f>
        <v>0</v>
      </c>
      <c r="AR1863" t="b">
        <f>IF(OR(Table1[[#This Row],[Rodents]],Table1[[#This Row],[Human]],Table1[[#This Row],[Pig]]),OR(ISNUMBER(FIND("skin",C1863)),ISNUMBER(FIND("dermal",C1863))),"NA")</f>
        <v>1</v>
      </c>
      <c r="AS1863" t="b">
        <f>IF(OR(Table1[[#This Row],[Rodents]],Table1[[#This Row],[Human]],Table1[[#This Row],[Pig]]),OR(ISNUMBER(FIND("liver",C1863)),ISNUMBER(FIND("hepat",C1863))),"NA")</f>
        <v>0</v>
      </c>
      <c r="AT1863" t="b">
        <f>IF(OR(Table1[[#This Row],[Rodents]],Table1[[#This Row],[Human]],Table1[[#This Row],[Pig]]),OR(ISNUMBER(FIND("kidney",C1863)),ISNUMBER(FIND("neph",C1863))),"NA")</f>
        <v>0</v>
      </c>
      <c r="AU1863" t="b">
        <f>IF(OR(Table1[[#This Row],[Rodents]],Table1[[#This Row],[Human]],Table1[[#This Row],[Pig]]),OR(ISNUMBER(FIND("brain",C1863)),ISNUMBER(FIND("neur",C1863)),ISNUMBER(FIND("nerv",C1863))),"NA")</f>
        <v>0</v>
      </c>
      <c r="AV1863" t="b">
        <f>IF(OR(Table1[[#This Row],[Rodents]],Table1[[#This Row],[Human]],Table1[[#This Row],[Pig]]),OR(ISNUMBER(FIND("heart",C1863)),ISNUMBER(FIND("cardi",C1863))),"NA")</f>
        <v>0</v>
      </c>
      <c r="AW1863" t="b">
        <f>IF(OR(Table1[[#This Row],[Rodents]],Table1[[#This Row],[Human]],Table1[[#This Row],[Pig]]),OR(ISNUMBER(FIND("gastro",C1863)),ISNUMBER(FIND("intesti",C1863)),ISNUMBER(FIND("stomach",C1863))),"NA")</f>
        <v>0</v>
      </c>
      <c r="AX1863" t="b">
        <f>IF(OR(Table1[[#This Row],[Rodents]],Table1[[#This Row],[Human]],Table1[[#This Row],[Pig]]),NOT(OR(AQ1863,AR1863,AS1863,AT1863,AU1863,AV1863,AW1863)),"NA")</f>
        <v>0</v>
      </c>
      <c r="AY1863" t="b">
        <f>OR(ISNUMBER(FIND("SWCNT",C1863)),ISNUMBER(FIND("SWNT",C1863)),ISNUMBER(FIND("single-wall",C1863)),ISNUMBER(FIND("single wall",C1863)),ISNUMBER(FIND("Single wall",C1863)),ISNUMBER(FIND("Single-wall",C1863)),ISNUMBER(FIND("SWCNT",B1863)),ISNUMBER(FIND("SWNT",B1863)),ISNUMBER(FIND("single-wall",B1863)),ISNUMBER(FIND("single wall",B1863)),ISNUMBER(FIND("Single-wall",B1863)),ISNUMBER(FIND("Single wall",B1863)))</f>
        <v>1</v>
      </c>
      <c r="AZ1863" t="b">
        <f>OR(ISNUMBER(FIND("MWCNT",C1863)),ISNUMBER(FIND("MWNT",C1863)),ISNUMBER(FIND("multi-wall",C1863)),ISNUMBER(FIND("multi wall",C1863)),ISNUMBER(FIND("multiwall",C1863)),ISNUMBER(FIND("Multi-wall",C1863)),ISNUMBER(FIND("Multi wall",C1863)),ISNUMBER(FIND("Multiwall",C1863)),ISNUMBER(FIND("MWCNT",B1863)),ISNUMBER(FIND("MWNT",B1863)),ISNUMBER(FIND("multi-wall",B1863)),ISNUMBER(FIND("multi wall",B1863)),ISNUMBER(FIND("multiwall",B1863)),ISNUMBER(FIND("Multi-wall",B1863)),ISNUMBER(FIND("Multi wall",B1863)),ISNUMBER(FIND("Multiwall",B1863)),ISNUMBER(FIND("Double-wall",B1863)),ISNUMBER(FIND("Double wall",B1863)),ISNUMBER(FIND("Doublewall",B1863)),ISNUMBER(FIND("double-wall",B1863)),ISNUMBER(FIND("double wall",B1863)),ISNUMBER(FIND("doublewall",B1863)))</f>
        <v>1</v>
      </c>
      <c r="BA1863" t="b">
        <f>AND(Table1[[#This Row],[SWCNT]],Table1[[#This Row],[MWCNT]])</f>
        <v>1</v>
      </c>
      <c r="BB1863" t="b">
        <f>IF(Table1[[#This Row],[SWCNT]]=TRUE,FALSE,IF(Table1[[#This Row],[MWCNT]]=TRUE,FALSE,TRUE))</f>
        <v>0</v>
      </c>
      <c r="BC1863" s="18"/>
    </row>
    <row r="1864" spans="1:55" ht="222">
      <c r="A1864" t="s">
        <v>5825</v>
      </c>
      <c r="B1864" s="2" t="s">
        <v>5826</v>
      </c>
      <c r="C1864" s="16" t="s">
        <v>5827</v>
      </c>
      <c r="D1864" s="17" t="s">
        <v>18</v>
      </c>
      <c r="E1864" s="2">
        <v>2007</v>
      </c>
      <c r="F1864" t="b">
        <f>OR(ISNUMBER(FIND("cytotoxic",C1864)),ISNUMBER(FIND("Cytotoxic",C1864)),ISNUMBER(FIND("cellular toxicity",C1864)),ISNUMBER(FIND("cell death",C1864)),ISNUMBER(FIND("viable",C1864)),ISNUMBER(FIND("phytotoxic",C1864)),ISNUMBER(FIND("acute toxicity",C1864)),ISNUMBER(FIND("MTT",C1864)),ISNUMBER(FIND("survival",C1864)),ISNUMBER(FIND("prolifer",C1864)),ISNUMBER(FIND("apoptosis",C1864)),ISNUMBER(FIND("neurotoxic",C1864)),ISNUMBER(FIND("  lysis ",C1864)),ISNUMBER(FIND("necrosis",C1864)),ISNUMBER(FIND("cellular death",C1864))*3,ISNUMBER(FIND("LDH",C1864)),ISNUMBER(FIND("Acute toxicity",C1864)))</f>
        <v>1</v>
      </c>
      <c r="G1864" t="b">
        <f>OR(ISNUMBER(FIND("genotoxic",C1864)),ISNUMBER(FIND("genotoxicity",C1864)),ISNUMBER(FIND("DNA damage",C1864)),ISNUMBER(FIND("DNA",C1864)),ISNUMBER(FIND("RNA",C1864)),ISNUMBER(FIND("mesothelioma",C1864)),ISNUMBER(FIND("carcino",C1864)),ISNUMBER(FIND("mutagen",C1864)),ISNUMBER(FIND("genetic",C1864)))</f>
        <v>0</v>
      </c>
      <c r="H1864" t="b">
        <f>OR(ISNUMBER(FIND("inflammatory",C1864)),ISNUMBER(FIND("inflamm",C1864)))</f>
        <v>0</v>
      </c>
      <c r="I1864" t="b">
        <f>OR(ISNUMBER(FIND("immune",C1864)),ISNUMBER(FIND("immunological",C1864)),ISNUMBER(FIND("interleuk",C1864)),ISNUMBER(FIND("platelet activation",C1864)),ISNUMBER(FIND("monocyte",C1864)),ISNUMBER(FIND("leukocyte",C1864)),ISNUMBER(FIND("cytokine",C1864)),ISNUMBER(FIND("CD4",C1864)),ISNUMBER(FIND("CD8",C1864)),ISNUMBER(FIND("T-cell",C1864)))</f>
        <v>0</v>
      </c>
      <c r="J1864" t="b">
        <f>OR(ISNUMBER(FIND("reactive oxygen",C1864)),ISNUMBER(FIND("ROS",C1864)),ISNUMBER(FIND("free radical",C1864)),ISNUMBER(FIND("oxidative stress",C1864)),ISNUMBER(FIND("peroxid",C1864)),ISNUMBER(FIND("oxidative",C1864)),ISNUMBER(FIND("antioxid",C1864)))</f>
        <v>1</v>
      </c>
      <c r="K1864" t="b">
        <f>OR(ISNUMBER(FIND("autophag",C1864)))</f>
        <v>0</v>
      </c>
      <c r="L1864" t="b">
        <f>OR(ISNUMBER(FIND("morpholog",C1864)))</f>
        <v>1</v>
      </c>
      <c r="M1864" t="b">
        <f>OR(ISNUMBER(FIND("fibrosis",C1864)),ISNUMBER(FIND("Fibrosis",C1864)),ISNUMBER(FIND("fibrot",C1864)))</f>
        <v>0</v>
      </c>
      <c r="N1864" t="b">
        <f>OR(ISNUMBER(FIND("offspring",C1864)),ISNUMBER(FIND("Parental",C1864)),ISNUMBER(FIND("parental",C1864)),ISNUMBER(FIND("germline",C1864)),ISNUMBER(FIND("reproduc",C1864)),ISNUMBER(FIND("embryo",C1864)))</f>
        <v>0</v>
      </c>
      <c r="O1864" t="b">
        <f>OR(ISNUMBER(FIND("metabol",C1864)),ISNUMBER(FIND("Metabol",C1864)),ISNUMBER(FIND("digest",C1864)),ISNUMBER(FIND("mitochon",C1864)))</f>
        <v>1</v>
      </c>
      <c r="P1864" t="b">
        <f>OR(ISNUMBER(FIND("ecotox",C1864)),ISNUMBER(FIND("Ecotox",B1864)),ISNUMBER(FIND("ecotox",B1864)),ISNUMBER(FIND("Ecotox",C1864)))</f>
        <v>0</v>
      </c>
      <c r="Q1864" t="b">
        <f>OR(ISNUMBER(FIND("Bioaccum",C1864)),ISNUMBER(FIND("bioaccum",C1864)),ISNUMBER(FIND("accum",C1864)))</f>
        <v>0</v>
      </c>
      <c r="R1864" t="b">
        <f>OR(ISNUMBER(FIND("Occupation",C1864)),ISNUMBER(FIND("occupation",C1864)),ISNUMBER(FIND("worker",C1864)),ISNUMBER(FIND("workforce",C1864)))</f>
        <v>0</v>
      </c>
      <c r="S1864" t="b">
        <f>NOT(OR(F1864,G1864,H1864,I1864,J1864,K1864,L1864,M1864,N1864,O1864,P1864,Q1864,R1864))</f>
        <v>0</v>
      </c>
      <c r="U1864" t="b">
        <f>OR(Table1[[#This Row],[Inflammation]],Table1[[#This Row],[Immune]])</f>
        <v>0</v>
      </c>
      <c r="V1864" t="str">
        <f>IF(OR(Table1[[#This Row],[Rodents]],Table1[[#This Row],[Human]],Table1[[#This Row],[Pig]]),OR(ISNUMBER(FIND("intratrach",C1864)),ISNUMBER(FIND("nasal ",C1864)),ISNUMBER(FIND("instill",C1864))),"NA")</f>
        <v>NA</v>
      </c>
      <c r="W1864" t="str">
        <f>IF(OR(Table1[[#This Row],[Rodents]],Table1[[#This Row],[Human]],Table1[[#This Row],[Pig]]),OR(ISNUMBER(FIND("dermal",C1864)),ISNUMBER(FIND("skin ",C1864))),"NA")</f>
        <v>NA</v>
      </c>
      <c r="X1864" t="str">
        <f>IF(OR(Table1[[#This Row],[Rodents]],Table1[[#This Row],[Human]],Table1[[#This Row],[Pig]]),OR(ISNUMBER(FIND("injected",C1864)),ISNUMBER(FIND("periton",C1864)),ISNUMBER(FIND("intrascrot",C1864))),"NA")</f>
        <v>NA</v>
      </c>
      <c r="Y1864" t="str">
        <f>IF(OR(Table1[[#This Row],[Rodents]],Table1[[#This Row],[Human]],Table1[[#This Row],[Pig]]),NOT(OR(Table1[[#This Row],[Inhaled/Intratracheal/intranasal]],Table1[[#This Row],[Dermal]],Table1[[#This Row],[Injected]])),"NA")</f>
        <v>NA</v>
      </c>
      <c r="AA1864" t="b">
        <f>OR(ISNUMBER(FIND("fish ",C1864)),ISNUMBER(FIND("Fish ",C1864)),ISNUMBER(FIND("aquatic",C1864)),ISNUMBER(FIND("daphnids",C1864)),ISNUMBER(FIND("Carcinus maenas",C1864)),ISNUMBER(FIND("Daphnia",C1864)),ISNUMBER(FIND("Ruditapes philippinarum",C1864)),ISNUMBER(FIND("daphnia",C1864)),ISNUMBER(FIND("marine",C1864)),ISNUMBER(FIND("mussel",C1864)),ISNUMBER(FIND("algae",C1864)),ISNUMBER(FIND("Donax faba",C1864)),ISNUMBER(FIND("estuarine",C1864)),ISNUMBER(FIND("snail",C1864)),ISNUMBER(FIND("Prorocentrum donghaiense",C1864)) )</f>
        <v>0</v>
      </c>
      <c r="AB1864" t="b">
        <f>OR(ISNUMBER(FIND(" rat ",C1864)),ISNUMBER(FIND(" rats ",C1864)),ISNUMBER(FIND(" Rats ",C1864)),ISNUMBER(FIND(" Rat ",C1864)),ISNUMBER(FIND(" rat.",C1864)),ISNUMBER(FIND(" rats.",C1864)),ISNUMBER(FIND("mouse",C1864)),ISNUMBER(FIND("mice",C1864)), ISNUMBER(FIND(" Mice",C1864)))</f>
        <v>0</v>
      </c>
      <c r="AC1864" t="b">
        <f>OR(ISNUMBER(FIND(" cell ",C1864)),ISNUMBER(FIND("fibroblast",C1864)),ISNUMBER(FIND("macrophage",C1864)),ISNUMBER(FIND("epithelial",C1864)),ISNUMBER(FIND("endothelial",C1864)),ISNUMBER(FIND("neuron",C1864)),ISNUMBER(FIND(" cells ",C1864)),ISNUMBER(FIND("RBC",C1864)),ISNUMBER(FIND("mitochond",C1864)),ISNUMBER(FIND("adipocyte",C1864)),ISNUMBER(FIND("osteo",C1864)),ISNUMBER(FIND("keratin",C1864)),ISNUMBER(FIND(" cell's ",C1864)),ISNUMBER(FIND("eukary",C1864)),ISNUMBER(FIND("sperm",C1864)))</f>
        <v>1</v>
      </c>
      <c r="AD1864" t="b">
        <f>OR(ISNUMBER(FIND("human",B1864)),ISNUMBER(FIND("workers",B1864)),ISNUMBER(FIND("workforces",B1864)),ISNUMBER(FIND("occupational",B1864)),ISNUMBER(FIND("Case report",B1864)),ISNUMBER(FIND("Workplaces",B1864)),ISNUMBER(FIND("worker",B1864)))</f>
        <v>0</v>
      </c>
      <c r="AE1864" t="b">
        <f>OR(ISNUMBER(FIND(" plant ",C1864)),ISNUMBER(FIND("Plant ",C1864)),ISNUMBER(FIND("tomato",C1864)),ISNUMBER(FIND("plants",C1864)),ISNUMBER(FIND("Plants",C1864)),ISNUMBER(FIND("algae",C1864)),ISNUMBER(FIND("lettuce",C1864)),ISNUMBER(FIND("green gram sprouts ",C1864)),ISNUMBER(FIND("Cucurbita pepo",C1864)),ISNUMBER(FIND("bean ",C1864)),ISNUMBER(FIND("chloroplast",C1864)),ISNUMBER(FIND("chlorophyll",C1864)),ISNUMBER(FIND("seedling",C1864)),ISNUMBER(FIND("canola",C1864)),ISNUMBER(FIND("shoot",C1864)),ISNUMBER(FIND("photosynthes",C1864)),ISNUMBER(FIND(" leaves ",C1864)),,ISNUMBER(FIND("agriculture",C1864)),ISNUMBER(FIND(" crops ",C1864)))</f>
        <v>0</v>
      </c>
      <c r="AF1864" t="b">
        <f>OR(ISNUMBER(FIND("bacteria",C1864)),ISNUMBER(FIND("Bacteria",C1864)),ISNUMBER(FIND("Bacterium",C1864)),ISNUMBER(FIND("bacterium",C1864)),ISNUMBER(FIND(" coli ",C1864)))</f>
        <v>0</v>
      </c>
      <c r="AG1864" t="b">
        <f>OR(ISNUMBER(FIND("fungi",C1864)),ISNUMBER(FIND("Fungi",C1864)),ISNUMBER(FIND("fungus",C1864)),ISNUMBER(FIND("Fungus",C1864)),ISNUMBER(FIND("mushroom",C1864)),ISNUMBER(FIND("Mushroom",C1864)),ISNUMBER(FIND(" mold ",C1864)))</f>
        <v>0</v>
      </c>
      <c r="AH1864" t="b">
        <f>OR(ISNUMBER(FIND("Pig ",C1864)),ISNUMBER(FIND("pig ",C1864)),ISNUMBER(FIND("Pigs ",C1864)),ISNUMBER(FIND("pigs ",C1864)))</f>
        <v>0</v>
      </c>
      <c r="AI1864" t="b">
        <f>OR(ISNUMBER(FIND(" C. elegans",C1864)),ISNUMBER(FIND("Caenorhabditis elegans",C1864)),ISNUMBER(FIND("earthworms",C1864)),ISNUMBER(FIND(" Ficopomatus enigmaticus",C1864)),ISNUMBER(FIND("larva",C1864)),ISNUMBER(FIND("Lumbriculus variegatus",C1864)),ISNUMBER(FIND("nematode",C1864)))</f>
        <v>0</v>
      </c>
      <c r="AJ1864" t="b">
        <f>NOT(OR(AA1864,AB1864,AC1864,AD1864,AE1864,AF1864,AG1864,AH1864,AI1864))</f>
        <v>0</v>
      </c>
      <c r="AL1864" t="b">
        <f>OR(AA1864,AB1864,AD1864,AE1864,AF1864,AG1864,AH1864,AI1864)</f>
        <v>0</v>
      </c>
      <c r="AM1864" t="b">
        <f>IF(Table1[[#This Row],[In vivo?]],IF(Table1[[#This Row],[Cell]],FALSE,TRUE),FALSE)</f>
        <v>0</v>
      </c>
      <c r="AN1864" t="b">
        <f>AND(AC1864,AL1864)</f>
        <v>0</v>
      </c>
      <c r="AO1864" t="b">
        <f>IF(Table1[[#This Row],[Cell]],IF(Table1[[#This Row],[In vivo?]],FALSE,TRUE),FALSE)</f>
        <v>1</v>
      </c>
      <c r="AP1864" t="b">
        <f>NOT(OR(Table1[[#This Row],[In vivo?]],Table1[[#This Row],[Only in Cell]]))</f>
        <v>0</v>
      </c>
      <c r="AQ1864" t="str">
        <f>IF(OR(Table1[[#This Row],[Rodents]],Table1[[#This Row],[Human]],Table1[[#This Row],[Pig]]),OR(ISNUMBER(FIND("pulmonary",C1864)),ISNUMBER(FIND("lung",C1864))),"NA")</f>
        <v>NA</v>
      </c>
      <c r="AR1864" t="str">
        <f>IF(OR(Table1[[#This Row],[Rodents]],Table1[[#This Row],[Human]],Table1[[#This Row],[Pig]]),OR(ISNUMBER(FIND("skin",C1864)),ISNUMBER(FIND("dermal",C1864))),"NA")</f>
        <v>NA</v>
      </c>
      <c r="AS1864" t="str">
        <f>IF(OR(Table1[[#This Row],[Rodents]],Table1[[#This Row],[Human]],Table1[[#This Row],[Pig]]),OR(ISNUMBER(FIND("liver",C1864)),ISNUMBER(FIND("hepat",C1864))),"NA")</f>
        <v>NA</v>
      </c>
      <c r="AT1864" t="str">
        <f>IF(OR(Table1[[#This Row],[Rodents]],Table1[[#This Row],[Human]],Table1[[#This Row],[Pig]]),OR(ISNUMBER(FIND("kidney",C1864)),ISNUMBER(FIND("neph",C1864))),"NA")</f>
        <v>NA</v>
      </c>
      <c r="AU1864" t="str">
        <f>IF(OR(Table1[[#This Row],[Rodents]],Table1[[#This Row],[Human]],Table1[[#This Row],[Pig]]),OR(ISNUMBER(FIND("brain",C1864)),ISNUMBER(FIND("neur",C1864)),ISNUMBER(FIND("nerv",C1864))),"NA")</f>
        <v>NA</v>
      </c>
      <c r="AV1864" t="str">
        <f>IF(OR(Table1[[#This Row],[Rodents]],Table1[[#This Row],[Human]],Table1[[#This Row],[Pig]]),OR(ISNUMBER(FIND("heart",C1864)),ISNUMBER(FIND("cardi",C1864))),"NA")</f>
        <v>NA</v>
      </c>
      <c r="AW1864" t="str">
        <f>IF(OR(Table1[[#This Row],[Rodents]],Table1[[#This Row],[Human]],Table1[[#This Row],[Pig]]),OR(ISNUMBER(FIND("gastro",C1864)),ISNUMBER(FIND("intesti",C1864)),ISNUMBER(FIND("stomach",C1864))),"NA")</f>
        <v>NA</v>
      </c>
      <c r="AX1864" t="str">
        <f>IF(OR(Table1[[#This Row],[Rodents]],Table1[[#This Row],[Human]],Table1[[#This Row],[Pig]]),NOT(OR(AQ1864,AR1864,AS1864,AT1864,AU1864,AV1864,AW1864)),"NA")</f>
        <v>NA</v>
      </c>
      <c r="AY1864" t="b">
        <f>OR(ISNUMBER(FIND("SWCNT",C1864)),ISNUMBER(FIND("SWNT",C1864)),ISNUMBER(FIND("single-wall",C1864)),ISNUMBER(FIND("single wall",C1864)),ISNUMBER(FIND("Single wall",C1864)),ISNUMBER(FIND("Single-wall",C1864)),ISNUMBER(FIND("SWCNT",B1864)),ISNUMBER(FIND("SWNT",B1864)),ISNUMBER(FIND("single-wall",B1864)),ISNUMBER(FIND("single wall",B1864)),ISNUMBER(FIND("Single-wall",B1864)),ISNUMBER(FIND("Single wall",B1864)))</f>
        <v>1</v>
      </c>
      <c r="AZ1864" t="b">
        <f>OR(ISNUMBER(FIND("MWCNT",C1864)),ISNUMBER(FIND("MWNT",C1864)),ISNUMBER(FIND("multi-wall",C1864)),ISNUMBER(FIND("multi wall",C1864)),ISNUMBER(FIND("multiwall",C1864)),ISNUMBER(FIND("Multi-wall",C1864)),ISNUMBER(FIND("Multi wall",C1864)),ISNUMBER(FIND("Multiwall",C1864)),ISNUMBER(FIND("MWCNT",B1864)),ISNUMBER(FIND("MWNT",B1864)),ISNUMBER(FIND("multi-wall",B1864)),ISNUMBER(FIND("multi wall",B1864)),ISNUMBER(FIND("multiwall",B1864)),ISNUMBER(FIND("Multi-wall",B1864)),ISNUMBER(FIND("Multi wall",B1864)),ISNUMBER(FIND("Multiwall",B1864)),ISNUMBER(FIND("Double-wall",B1864)),ISNUMBER(FIND("Double wall",B1864)),ISNUMBER(FIND("Doublewall",B1864)),ISNUMBER(FIND("double-wall",B1864)),ISNUMBER(FIND("double wall",B1864)),ISNUMBER(FIND("doublewall",B1864)))</f>
        <v>0</v>
      </c>
      <c r="BA1864" t="b">
        <f>AND(Table1[[#This Row],[SWCNT]],Table1[[#This Row],[MWCNT]])</f>
        <v>0</v>
      </c>
      <c r="BB1864" t="b">
        <f>IF(Table1[[#This Row],[SWCNT]]=TRUE,FALSE,IF(Table1[[#This Row],[MWCNT]]=TRUE,FALSE,TRUE))</f>
        <v>0</v>
      </c>
      <c r="BC1864" s="18"/>
    </row>
    <row r="1865" spans="1:55" ht="185">
      <c r="A1865" t="s">
        <v>5828</v>
      </c>
      <c r="B1865" s="2" t="s">
        <v>5829</v>
      </c>
      <c r="C1865" s="16" t="s">
        <v>5830</v>
      </c>
      <c r="D1865" s="17" t="s">
        <v>5459</v>
      </c>
      <c r="E1865" s="2">
        <v>2007</v>
      </c>
      <c r="F1865" t="b">
        <f>OR(ISNUMBER(FIND("cytotoxic",C1865)),ISNUMBER(FIND("Cytotoxic",C1865)),ISNUMBER(FIND("cellular toxicity",C1865)),ISNUMBER(FIND("cell death",C1865)),ISNUMBER(FIND("viable",C1865)),ISNUMBER(FIND("phytotoxic",C1865)),ISNUMBER(FIND("acute toxicity",C1865)),ISNUMBER(FIND("MTT",C1865)),ISNUMBER(FIND("survival",C1865)),ISNUMBER(FIND("prolifer",C1865)),ISNUMBER(FIND("apoptosis",C1865)),ISNUMBER(FIND("neurotoxic",C1865)),ISNUMBER(FIND("  lysis ",C1865)),ISNUMBER(FIND("necrosis",C1865)),ISNUMBER(FIND("cellular death",C1865))*3,ISNUMBER(FIND("LDH",C1865)),ISNUMBER(FIND("Acute toxicity",C1865)))</f>
        <v>1</v>
      </c>
      <c r="G1865" t="b">
        <f>OR(ISNUMBER(FIND("genotoxic",C1865)),ISNUMBER(FIND("genotoxicity",C1865)),ISNUMBER(FIND("DNA damage",C1865)),ISNUMBER(FIND("DNA",C1865)),ISNUMBER(FIND("RNA",C1865)),ISNUMBER(FIND("mesothelioma",C1865)),ISNUMBER(FIND("carcino",C1865)),ISNUMBER(FIND("mutagen",C1865)),ISNUMBER(FIND("genetic",C1865)))</f>
        <v>0</v>
      </c>
      <c r="H1865" t="b">
        <f>OR(ISNUMBER(FIND("inflammatory",C1865)),ISNUMBER(FIND("inflamm",C1865)))</f>
        <v>0</v>
      </c>
      <c r="I1865" t="b">
        <f>OR(ISNUMBER(FIND("immune",C1865)),ISNUMBER(FIND("immunological",C1865)),ISNUMBER(FIND("interleuk",C1865)),ISNUMBER(FIND("platelet activation",C1865)),ISNUMBER(FIND("monocyte",C1865)),ISNUMBER(FIND("leukocyte",C1865)),ISNUMBER(FIND("cytokine",C1865)),ISNUMBER(FIND("CD4",C1865)),ISNUMBER(FIND("CD8",C1865)),ISNUMBER(FIND("T-cell",C1865)))</f>
        <v>0</v>
      </c>
      <c r="J1865" t="b">
        <f>OR(ISNUMBER(FIND("reactive oxygen",C1865)),ISNUMBER(FIND("ROS",C1865)),ISNUMBER(FIND("free radical",C1865)),ISNUMBER(FIND("oxidative stress",C1865)),ISNUMBER(FIND("peroxid",C1865)),ISNUMBER(FIND("oxidative",C1865)),ISNUMBER(FIND("antioxid",C1865)))</f>
        <v>0</v>
      </c>
      <c r="K1865" t="b">
        <f>OR(ISNUMBER(FIND("autophag",C1865)))</f>
        <v>0</v>
      </c>
      <c r="L1865" t="b">
        <f>OR(ISNUMBER(FIND("morpholog",C1865)))</f>
        <v>1</v>
      </c>
      <c r="M1865" t="b">
        <f>OR(ISNUMBER(FIND("fibrosis",C1865)),ISNUMBER(FIND("Fibrosis",C1865)),ISNUMBER(FIND("fibrot",C1865)))</f>
        <v>0</v>
      </c>
      <c r="N1865" t="b">
        <f>OR(ISNUMBER(FIND("offspring",C1865)),ISNUMBER(FIND("Parental",C1865)),ISNUMBER(FIND("parental",C1865)),ISNUMBER(FIND("germline",C1865)),ISNUMBER(FIND("reproduc",C1865)),ISNUMBER(FIND("embryo",C1865)))</f>
        <v>0</v>
      </c>
      <c r="O1865" t="b">
        <f>OR(ISNUMBER(FIND("metabol",C1865)),ISNUMBER(FIND("Metabol",C1865)),ISNUMBER(FIND("digest",C1865)),ISNUMBER(FIND("mitochon",C1865)))</f>
        <v>0</v>
      </c>
      <c r="P1865" t="b">
        <f>OR(ISNUMBER(FIND("ecotox",C1865)),ISNUMBER(FIND("Ecotox",B1865)),ISNUMBER(FIND("ecotox",B1865)),ISNUMBER(FIND("Ecotox",C1865)))</f>
        <v>0</v>
      </c>
      <c r="Q1865" t="b">
        <f>OR(ISNUMBER(FIND("Bioaccum",C1865)),ISNUMBER(FIND("bioaccum",C1865)),ISNUMBER(FIND("accum",C1865)))</f>
        <v>0</v>
      </c>
      <c r="R1865" t="b">
        <f>OR(ISNUMBER(FIND("Occupation",C1865)),ISNUMBER(FIND("occupation",C1865)),ISNUMBER(FIND("worker",C1865)),ISNUMBER(FIND("workforce",C1865)))</f>
        <v>0</v>
      </c>
      <c r="S1865" t="b">
        <f>NOT(OR(F1865,G1865,H1865,I1865,J1865,K1865,L1865,M1865,N1865,O1865,P1865,Q1865,R1865))</f>
        <v>0</v>
      </c>
      <c r="U1865" t="b">
        <f>OR(Table1[[#This Row],[Inflammation]],Table1[[#This Row],[Immune]])</f>
        <v>0</v>
      </c>
      <c r="V1865" t="str">
        <f>IF(OR(Table1[[#This Row],[Rodents]],Table1[[#This Row],[Human]],Table1[[#This Row],[Pig]]),OR(ISNUMBER(FIND("intratrach",C1865)),ISNUMBER(FIND("nasal ",C1865)),ISNUMBER(FIND("instill",C1865))),"NA")</f>
        <v>NA</v>
      </c>
      <c r="W1865" t="str">
        <f>IF(OR(Table1[[#This Row],[Rodents]],Table1[[#This Row],[Human]],Table1[[#This Row],[Pig]]),OR(ISNUMBER(FIND("dermal",C1865)),ISNUMBER(FIND("skin ",C1865))),"NA")</f>
        <v>NA</v>
      </c>
      <c r="X1865" t="str">
        <f>IF(OR(Table1[[#This Row],[Rodents]],Table1[[#This Row],[Human]],Table1[[#This Row],[Pig]]),OR(ISNUMBER(FIND("injected",C1865)),ISNUMBER(FIND("periton",C1865)),ISNUMBER(FIND("intrascrot",C1865))),"NA")</f>
        <v>NA</v>
      </c>
      <c r="Y1865" t="str">
        <f>IF(OR(Table1[[#This Row],[Rodents]],Table1[[#This Row],[Human]],Table1[[#This Row],[Pig]]),NOT(OR(Table1[[#This Row],[Inhaled/Intratracheal/intranasal]],Table1[[#This Row],[Dermal]],Table1[[#This Row],[Injected]])),"NA")</f>
        <v>NA</v>
      </c>
      <c r="AA1865" t="b">
        <f>OR(ISNUMBER(FIND("fish ",C1865)),ISNUMBER(FIND("Fish ",C1865)),ISNUMBER(FIND("aquatic",C1865)),ISNUMBER(FIND("daphnids",C1865)),ISNUMBER(FIND("Carcinus maenas",C1865)),ISNUMBER(FIND("Daphnia",C1865)),ISNUMBER(FIND("Ruditapes philippinarum",C1865)),ISNUMBER(FIND("daphnia",C1865)),ISNUMBER(FIND("marine",C1865)),ISNUMBER(FIND("mussel",C1865)),ISNUMBER(FIND("algae",C1865)),ISNUMBER(FIND("Donax faba",C1865)),ISNUMBER(FIND("estuarine",C1865)),ISNUMBER(FIND("snail",C1865)),ISNUMBER(FIND("Prorocentrum donghaiense",C1865)) )</f>
        <v>0</v>
      </c>
      <c r="AB1865" t="b">
        <f>OR(ISNUMBER(FIND(" rat ",C1865)),ISNUMBER(FIND(" rats ",C1865)),ISNUMBER(FIND(" Rats ",C1865)),ISNUMBER(FIND(" Rat ",C1865)),ISNUMBER(FIND(" rat.",C1865)),ISNUMBER(FIND(" rats.",C1865)),ISNUMBER(FIND("mouse",C1865)),ISNUMBER(FIND("mice",C1865)), ISNUMBER(FIND(" Mice",C1865)))</f>
        <v>0</v>
      </c>
      <c r="AC1865" t="b">
        <f>OR(ISNUMBER(FIND(" cell ",C1865)),ISNUMBER(FIND("fibroblast",C1865)),ISNUMBER(FIND("macrophage",C1865)),ISNUMBER(FIND("epithelial",C1865)),ISNUMBER(FIND("endothelial",C1865)),ISNUMBER(FIND("neuron",C1865)),ISNUMBER(FIND(" cells ",C1865)),ISNUMBER(FIND("RBC",C1865)),ISNUMBER(FIND("mitochond",C1865)),ISNUMBER(FIND("adipocyte",C1865)),ISNUMBER(FIND("osteo",C1865)),ISNUMBER(FIND("keratin",C1865)),ISNUMBER(FIND(" cell's ",C1865)),ISNUMBER(FIND("eukary",C1865)),ISNUMBER(FIND("sperm",C1865)))</f>
        <v>1</v>
      </c>
      <c r="AD1865" t="b">
        <f>OR(ISNUMBER(FIND("human",B1865)),ISNUMBER(FIND("workers",B1865)),ISNUMBER(FIND("workforces",B1865)),ISNUMBER(FIND("occupational",B1865)),ISNUMBER(FIND("Case report",B1865)),ISNUMBER(FIND("Workplaces",B1865)),ISNUMBER(FIND("worker",B1865)))</f>
        <v>0</v>
      </c>
      <c r="AE1865" t="b">
        <f>OR(ISNUMBER(FIND(" plant ",C1865)),ISNUMBER(FIND("Plant ",C1865)),ISNUMBER(FIND("tomato",C1865)),ISNUMBER(FIND("plants",C1865)),ISNUMBER(FIND("Plants",C1865)),ISNUMBER(FIND("algae",C1865)),ISNUMBER(FIND("lettuce",C1865)),ISNUMBER(FIND("green gram sprouts ",C1865)),ISNUMBER(FIND("Cucurbita pepo",C1865)),ISNUMBER(FIND("bean ",C1865)),ISNUMBER(FIND("chloroplast",C1865)),ISNUMBER(FIND("chlorophyll",C1865)),ISNUMBER(FIND("seedling",C1865)),ISNUMBER(FIND("canola",C1865)),ISNUMBER(FIND("shoot",C1865)),ISNUMBER(FIND("photosynthes",C1865)),ISNUMBER(FIND(" leaves ",C1865)),,ISNUMBER(FIND("agriculture",C1865)),ISNUMBER(FIND(" crops ",C1865)))</f>
        <v>0</v>
      </c>
      <c r="AF1865" t="b">
        <f>OR(ISNUMBER(FIND("bacteria",C1865)),ISNUMBER(FIND("Bacteria",C1865)),ISNUMBER(FIND("Bacterium",C1865)),ISNUMBER(FIND("bacterium",C1865)),ISNUMBER(FIND(" coli ",C1865)))</f>
        <v>0</v>
      </c>
      <c r="AG1865" t="b">
        <f>OR(ISNUMBER(FIND("fungi",C1865)),ISNUMBER(FIND("Fungi",C1865)),ISNUMBER(FIND("fungus",C1865)),ISNUMBER(FIND("Fungus",C1865)),ISNUMBER(FIND("mushroom",C1865)),ISNUMBER(FIND("Mushroom",C1865)),ISNUMBER(FIND(" mold ",C1865)))</f>
        <v>0</v>
      </c>
      <c r="AH1865" t="b">
        <f>OR(ISNUMBER(FIND("Pig ",C1865)),ISNUMBER(FIND("pig ",C1865)),ISNUMBER(FIND("Pigs ",C1865)),ISNUMBER(FIND("pigs ",C1865)))</f>
        <v>0</v>
      </c>
      <c r="AI1865" t="b">
        <f>OR(ISNUMBER(FIND(" C. elegans",C1865)),ISNUMBER(FIND("Caenorhabditis elegans",C1865)),ISNUMBER(FIND("earthworms",C1865)),ISNUMBER(FIND(" Ficopomatus enigmaticus",C1865)),ISNUMBER(FIND("larva",C1865)),ISNUMBER(FIND("Lumbriculus variegatus",C1865)),ISNUMBER(FIND("nematode",C1865)))</f>
        <v>0</v>
      </c>
      <c r="AJ1865" t="b">
        <f>NOT(OR(AA1865,AB1865,AC1865,AD1865,AE1865,AF1865,AG1865,AH1865,AI1865))</f>
        <v>0</v>
      </c>
      <c r="AL1865" t="b">
        <f>OR(AA1865,AB1865,AD1865,AE1865,AF1865,AG1865,AH1865,AI1865)</f>
        <v>0</v>
      </c>
      <c r="AM1865" t="b">
        <f>IF(Table1[[#This Row],[In vivo?]],IF(Table1[[#This Row],[Cell]],FALSE,TRUE),FALSE)</f>
        <v>0</v>
      </c>
      <c r="AN1865" t="b">
        <f>AND(AC1865,AL1865)</f>
        <v>0</v>
      </c>
      <c r="AO1865" t="b">
        <f>IF(Table1[[#This Row],[Cell]],IF(Table1[[#This Row],[In vivo?]],FALSE,TRUE),FALSE)</f>
        <v>1</v>
      </c>
      <c r="AP1865" t="b">
        <f>NOT(OR(Table1[[#This Row],[In vivo?]],Table1[[#This Row],[Only in Cell]]))</f>
        <v>0</v>
      </c>
      <c r="AQ1865" t="str">
        <f>IF(OR(Table1[[#This Row],[Rodents]],Table1[[#This Row],[Human]],Table1[[#This Row],[Pig]]),OR(ISNUMBER(FIND("pulmonary",C1865)),ISNUMBER(FIND("lung",C1865))),"NA")</f>
        <v>NA</v>
      </c>
      <c r="AR1865" t="str">
        <f>IF(OR(Table1[[#This Row],[Rodents]],Table1[[#This Row],[Human]],Table1[[#This Row],[Pig]]),OR(ISNUMBER(FIND("skin",C1865)),ISNUMBER(FIND("dermal",C1865))),"NA")</f>
        <v>NA</v>
      </c>
      <c r="AS1865" t="str">
        <f>IF(OR(Table1[[#This Row],[Rodents]],Table1[[#This Row],[Human]],Table1[[#This Row],[Pig]]),OR(ISNUMBER(FIND("liver",C1865)),ISNUMBER(FIND("hepat",C1865))),"NA")</f>
        <v>NA</v>
      </c>
      <c r="AT1865" t="str">
        <f>IF(OR(Table1[[#This Row],[Rodents]],Table1[[#This Row],[Human]],Table1[[#This Row],[Pig]]),OR(ISNUMBER(FIND("kidney",C1865)),ISNUMBER(FIND("neph",C1865))),"NA")</f>
        <v>NA</v>
      </c>
      <c r="AU1865" t="str">
        <f>IF(OR(Table1[[#This Row],[Rodents]],Table1[[#This Row],[Human]],Table1[[#This Row],[Pig]]),OR(ISNUMBER(FIND("brain",C1865)),ISNUMBER(FIND("neur",C1865)),ISNUMBER(FIND("nerv",C1865))),"NA")</f>
        <v>NA</v>
      </c>
      <c r="AV1865" t="str">
        <f>IF(OR(Table1[[#This Row],[Rodents]],Table1[[#This Row],[Human]],Table1[[#This Row],[Pig]]),OR(ISNUMBER(FIND("heart",C1865)),ISNUMBER(FIND("cardi",C1865))),"NA")</f>
        <v>NA</v>
      </c>
      <c r="AW1865" t="str">
        <f>IF(OR(Table1[[#This Row],[Rodents]],Table1[[#This Row],[Human]],Table1[[#This Row],[Pig]]),OR(ISNUMBER(FIND("gastro",C1865)),ISNUMBER(FIND("intesti",C1865)),ISNUMBER(FIND("stomach",C1865))),"NA")</f>
        <v>NA</v>
      </c>
      <c r="AX1865" t="str">
        <f>IF(OR(Table1[[#This Row],[Rodents]],Table1[[#This Row],[Human]],Table1[[#This Row],[Pig]]),NOT(OR(AQ1865,AR1865,AS1865,AT1865,AU1865,AV1865,AW1865)),"NA")</f>
        <v>NA</v>
      </c>
      <c r="AY1865" t="b">
        <f>OR(ISNUMBER(FIND("SWCNT",C1865)),ISNUMBER(FIND("SWNT",C1865)),ISNUMBER(FIND("single-wall",C1865)),ISNUMBER(FIND("single wall",C1865)),ISNUMBER(FIND("Single wall",C1865)),ISNUMBER(FIND("Single-wall",C1865)),ISNUMBER(FIND("SWCNT",B1865)),ISNUMBER(FIND("SWNT",B1865)),ISNUMBER(FIND("single-wall",B1865)),ISNUMBER(FIND("single wall",B1865)),ISNUMBER(FIND("Single-wall",B1865)),ISNUMBER(FIND("Single wall",B1865)))</f>
        <v>1</v>
      </c>
      <c r="AZ1865" t="b">
        <f>OR(ISNUMBER(FIND("MWCNT",C1865)),ISNUMBER(FIND("MWNT",C1865)),ISNUMBER(FIND("multi-wall",C1865)),ISNUMBER(FIND("multi wall",C1865)),ISNUMBER(FIND("multiwall",C1865)),ISNUMBER(FIND("Multi-wall",C1865)),ISNUMBER(FIND("Multi wall",C1865)),ISNUMBER(FIND("Multiwall",C1865)),ISNUMBER(FIND("MWCNT",B1865)),ISNUMBER(FIND("MWNT",B1865)),ISNUMBER(FIND("multi-wall",B1865)),ISNUMBER(FIND("multi wall",B1865)),ISNUMBER(FIND("multiwall",B1865)),ISNUMBER(FIND("Multi-wall",B1865)),ISNUMBER(FIND("Multi wall",B1865)),ISNUMBER(FIND("Multiwall",B1865)),ISNUMBER(FIND("Double-wall",B1865)),ISNUMBER(FIND("Double wall",B1865)),ISNUMBER(FIND("Doublewall",B1865)),ISNUMBER(FIND("double-wall",B1865)),ISNUMBER(FIND("double wall",B1865)),ISNUMBER(FIND("doublewall",B1865)))</f>
        <v>1</v>
      </c>
      <c r="BA1865" t="b">
        <f>AND(Table1[[#This Row],[SWCNT]],Table1[[#This Row],[MWCNT]])</f>
        <v>1</v>
      </c>
      <c r="BB1865" t="b">
        <f>IF(Table1[[#This Row],[SWCNT]]=TRUE,FALSE,IF(Table1[[#This Row],[MWCNT]]=TRUE,FALSE,TRUE))</f>
        <v>0</v>
      </c>
      <c r="BC1865" s="18"/>
    </row>
    <row r="1866" spans="1:55" ht="74">
      <c r="A1866" t="s">
        <v>5846</v>
      </c>
      <c r="B1866" s="2" t="s">
        <v>5847</v>
      </c>
      <c r="C1866" s="16" t="s">
        <v>5848</v>
      </c>
      <c r="D1866" s="17" t="s">
        <v>1678</v>
      </c>
      <c r="E1866" s="2">
        <v>2007</v>
      </c>
      <c r="F1866" t="b">
        <f>OR(ISNUMBER(FIND("cytotoxic",C1866)),ISNUMBER(FIND("Cytotoxic",C1866)),ISNUMBER(FIND("cellular toxicity",C1866)),ISNUMBER(FIND("cell death",C1866)),ISNUMBER(FIND("viable",C1866)),ISNUMBER(FIND("phytotoxic",C1866)),ISNUMBER(FIND("acute toxicity",C1866)),ISNUMBER(FIND("MTT",C1866)),ISNUMBER(FIND("survival",C1866)),ISNUMBER(FIND("prolifer",C1866)),ISNUMBER(FIND("apoptosis",C1866)),ISNUMBER(FIND("neurotoxic",C1866)),ISNUMBER(FIND("  lysis ",C1866)),ISNUMBER(FIND("necrosis",C1866)),ISNUMBER(FIND("cellular death",C1866))*3,ISNUMBER(FIND("LDH",C1866)),ISNUMBER(FIND("Acute toxicity",C1866)))</f>
        <v>1</v>
      </c>
      <c r="G1866" t="b">
        <f>OR(ISNUMBER(FIND("genotoxic",C1866)),ISNUMBER(FIND("genotoxicity",C1866)),ISNUMBER(FIND("DNA damage",C1866)),ISNUMBER(FIND("DNA",C1866)),ISNUMBER(FIND("RNA",C1866)),ISNUMBER(FIND("mesothelioma",C1866)),ISNUMBER(FIND("carcino",C1866)),ISNUMBER(FIND("mutagen",C1866)),ISNUMBER(FIND("genetic",C1866)))</f>
        <v>0</v>
      </c>
      <c r="H1866" t="b">
        <f>OR(ISNUMBER(FIND("inflammatory",C1866)),ISNUMBER(FIND("inflamm",C1866)))</f>
        <v>0</v>
      </c>
      <c r="I1866" t="b">
        <f>OR(ISNUMBER(FIND("immune",C1866)),ISNUMBER(FIND("immunological",C1866)),ISNUMBER(FIND("interleuk",C1866)),ISNUMBER(FIND("platelet activation",C1866)),ISNUMBER(FIND("monocyte",C1866)),ISNUMBER(FIND("leukocyte",C1866)),ISNUMBER(FIND("cytokine",C1866)),ISNUMBER(FIND("CD4",C1866)),ISNUMBER(FIND("CD8",C1866)),ISNUMBER(FIND("T-cell",C1866)))</f>
        <v>0</v>
      </c>
      <c r="J1866" t="b">
        <f>OR(ISNUMBER(FIND("reactive oxygen",C1866)),ISNUMBER(FIND("ROS",C1866)),ISNUMBER(FIND("free radical",C1866)),ISNUMBER(FIND("oxidative stress",C1866)),ISNUMBER(FIND("peroxid",C1866)),ISNUMBER(FIND("oxidative",C1866)),ISNUMBER(FIND("antioxid",C1866)))</f>
        <v>0</v>
      </c>
      <c r="K1866" t="b">
        <f>OR(ISNUMBER(FIND("autophag",C1866)))</f>
        <v>0</v>
      </c>
      <c r="L1866" t="b">
        <f>OR(ISNUMBER(FIND("morpholog",C1866)))</f>
        <v>0</v>
      </c>
      <c r="M1866" t="b">
        <f>OR(ISNUMBER(FIND("fibrosis",C1866)),ISNUMBER(FIND("Fibrosis",C1866)),ISNUMBER(FIND("fibrot",C1866)))</f>
        <v>0</v>
      </c>
      <c r="N1866" t="b">
        <f>OR(ISNUMBER(FIND("offspring",C1866)),ISNUMBER(FIND("Parental",C1866)),ISNUMBER(FIND("parental",C1866)),ISNUMBER(FIND("germline",C1866)),ISNUMBER(FIND("reproduc",C1866)),ISNUMBER(FIND("embryo",C1866)))</f>
        <v>0</v>
      </c>
      <c r="O1866" t="b">
        <f>OR(ISNUMBER(FIND("metabol",C1866)),ISNUMBER(FIND("Metabol",C1866)),ISNUMBER(FIND("digest",C1866)),ISNUMBER(FIND("mitochon",C1866)))</f>
        <v>0</v>
      </c>
      <c r="P1866" t="b">
        <f>OR(ISNUMBER(FIND("ecotox",C1866)),ISNUMBER(FIND("Ecotox",B1866)),ISNUMBER(FIND("ecotox",B1866)),ISNUMBER(FIND("Ecotox",C1866)))</f>
        <v>0</v>
      </c>
      <c r="Q1866" t="b">
        <f>OR(ISNUMBER(FIND("Bioaccum",C1866)),ISNUMBER(FIND("bioaccum",C1866)),ISNUMBER(FIND("accum",C1866)))</f>
        <v>0</v>
      </c>
      <c r="R1866" t="b">
        <f>OR(ISNUMBER(FIND("Occupation",C1866)),ISNUMBER(FIND("occupation",C1866)),ISNUMBER(FIND("worker",C1866)),ISNUMBER(FIND("workforce",C1866)))</f>
        <v>0</v>
      </c>
      <c r="S1866" t="b">
        <f>NOT(OR(F1866,G1866,H1866,I1866,J1866,K1866,L1866,M1866,N1866,O1866,P1866,Q1866,R1866))</f>
        <v>0</v>
      </c>
      <c r="U1866" t="b">
        <f>OR(Table1[[#This Row],[Inflammation]],Table1[[#This Row],[Immune]])</f>
        <v>0</v>
      </c>
      <c r="V1866" t="str">
        <f>IF(OR(Table1[[#This Row],[Rodents]],Table1[[#This Row],[Human]],Table1[[#This Row],[Pig]]),OR(ISNUMBER(FIND("intratrach",C1866)),ISNUMBER(FIND("nasal ",C1866)),ISNUMBER(FIND("instill",C1866))),"NA")</f>
        <v>NA</v>
      </c>
      <c r="W1866" t="str">
        <f>IF(OR(Table1[[#This Row],[Rodents]],Table1[[#This Row],[Human]],Table1[[#This Row],[Pig]]),OR(ISNUMBER(FIND("dermal",C1866)),ISNUMBER(FIND("skin ",C1866))),"NA")</f>
        <v>NA</v>
      </c>
      <c r="X1866" t="str">
        <f>IF(OR(Table1[[#This Row],[Rodents]],Table1[[#This Row],[Human]],Table1[[#This Row],[Pig]]),OR(ISNUMBER(FIND("injected",C1866)),ISNUMBER(FIND("periton",C1866)),ISNUMBER(FIND("intrascrot",C1866))),"NA")</f>
        <v>NA</v>
      </c>
      <c r="Y1866" t="str">
        <f>IF(OR(Table1[[#This Row],[Rodents]],Table1[[#This Row],[Human]],Table1[[#This Row],[Pig]]),NOT(OR(Table1[[#This Row],[Inhaled/Intratracheal/intranasal]],Table1[[#This Row],[Dermal]],Table1[[#This Row],[Injected]])),"NA")</f>
        <v>NA</v>
      </c>
      <c r="AA1866" t="b">
        <f>OR(ISNUMBER(FIND("fish ",C1866)),ISNUMBER(FIND("Fish ",C1866)),ISNUMBER(FIND("aquatic",C1866)),ISNUMBER(FIND("daphnids",C1866)),ISNUMBER(FIND("Carcinus maenas",C1866)),ISNUMBER(FIND("Daphnia",C1866)),ISNUMBER(FIND("Ruditapes philippinarum",C1866)),ISNUMBER(FIND("daphnia",C1866)),ISNUMBER(FIND("marine",C1866)),ISNUMBER(FIND("mussel",C1866)),ISNUMBER(FIND("algae",C1866)),ISNUMBER(FIND("Donax faba",C1866)),ISNUMBER(FIND("estuarine",C1866)),ISNUMBER(FIND("snail",C1866)),ISNUMBER(FIND("Prorocentrum donghaiense",C1866)) )</f>
        <v>0</v>
      </c>
      <c r="AB1866" t="b">
        <f>OR(ISNUMBER(FIND(" rat ",C1866)),ISNUMBER(FIND(" rats ",C1866)),ISNUMBER(FIND(" Rats ",C1866)),ISNUMBER(FIND(" Rat ",C1866)),ISNUMBER(FIND(" rat.",C1866)),ISNUMBER(FIND(" rats.",C1866)),ISNUMBER(FIND("mouse",C1866)),ISNUMBER(FIND("mice",C1866)), ISNUMBER(FIND(" Mice",C1866)))</f>
        <v>0</v>
      </c>
      <c r="AC1866" t="b">
        <f>OR(ISNUMBER(FIND(" cell ",C1866)),ISNUMBER(FIND("fibroblast",C1866)),ISNUMBER(FIND("macrophage",C1866)),ISNUMBER(FIND("epithelial",C1866)),ISNUMBER(FIND("endothelial",C1866)),ISNUMBER(FIND("neuron",C1866)),ISNUMBER(FIND(" cells ",C1866)),ISNUMBER(FIND("RBC",C1866)),ISNUMBER(FIND("mitochond",C1866)),ISNUMBER(FIND("adipocyte",C1866)),ISNUMBER(FIND("osteo",C1866)),ISNUMBER(FIND("keratin",C1866)),ISNUMBER(FIND(" cell's ",C1866)),ISNUMBER(FIND("eukary",C1866)),ISNUMBER(FIND("sperm",C1866)))</f>
        <v>1</v>
      </c>
      <c r="AD1866" t="b">
        <f>OR(ISNUMBER(FIND("human",B1866)),ISNUMBER(FIND("workers",B1866)),ISNUMBER(FIND("workforces",B1866)),ISNUMBER(FIND("occupational",B1866)),ISNUMBER(FIND("Case report",B1866)),ISNUMBER(FIND("Workplaces",B1866)),ISNUMBER(FIND("worker",B1866)))</f>
        <v>0</v>
      </c>
      <c r="AE1866" t="b">
        <f>OR(ISNUMBER(FIND(" plant ",C1866)),ISNUMBER(FIND("Plant ",C1866)),ISNUMBER(FIND("tomato",C1866)),ISNUMBER(FIND("plants",C1866)),ISNUMBER(FIND("Plants",C1866)),ISNUMBER(FIND("algae",C1866)),ISNUMBER(FIND("lettuce",C1866)),ISNUMBER(FIND("green gram sprouts ",C1866)),ISNUMBER(FIND("Cucurbita pepo",C1866)),ISNUMBER(FIND("bean ",C1866)),ISNUMBER(FIND("chloroplast",C1866)),ISNUMBER(FIND("chlorophyll",C1866)),ISNUMBER(FIND("seedling",C1866)),ISNUMBER(FIND("canola",C1866)),ISNUMBER(FIND("shoot",C1866)),ISNUMBER(FIND("photosynthes",C1866)),ISNUMBER(FIND(" leaves ",C1866)),,ISNUMBER(FIND("agriculture",C1866)),ISNUMBER(FIND(" crops ",C1866)))</f>
        <v>0</v>
      </c>
      <c r="AF1866" t="b">
        <f>OR(ISNUMBER(FIND("bacteria",C1866)),ISNUMBER(FIND("Bacteria",C1866)),ISNUMBER(FIND("Bacterium",C1866)),ISNUMBER(FIND("bacterium",C1866)),ISNUMBER(FIND(" coli ",C1866)))</f>
        <v>1</v>
      </c>
      <c r="AG1866" t="b">
        <f>OR(ISNUMBER(FIND("fungi",C1866)),ISNUMBER(FIND("Fungi",C1866)),ISNUMBER(FIND("fungus",C1866)),ISNUMBER(FIND("Fungus",C1866)),ISNUMBER(FIND("mushroom",C1866)),ISNUMBER(FIND("Mushroom",C1866)),ISNUMBER(FIND(" mold ",C1866)))</f>
        <v>0</v>
      </c>
      <c r="AH1866" t="b">
        <f>OR(ISNUMBER(FIND("Pig ",C1866)),ISNUMBER(FIND("pig ",C1866)),ISNUMBER(FIND("Pigs ",C1866)),ISNUMBER(FIND("pigs ",C1866)))</f>
        <v>0</v>
      </c>
      <c r="AI1866" t="b">
        <f>OR(ISNUMBER(FIND(" C. elegans",C1866)),ISNUMBER(FIND("Caenorhabditis elegans",C1866)),ISNUMBER(FIND("earthworms",C1866)),ISNUMBER(FIND(" Ficopomatus enigmaticus",C1866)),ISNUMBER(FIND("larva",C1866)),ISNUMBER(FIND("Lumbriculus variegatus",C1866)),ISNUMBER(FIND("nematode",C1866)))</f>
        <v>0</v>
      </c>
      <c r="AJ1866" t="b">
        <f>NOT(OR(AA1866,AB1866,AC1866,AD1866,AE1866,AF1866,AG1866,AH1866,AI1866))</f>
        <v>0</v>
      </c>
      <c r="AL1866" t="b">
        <f>OR(AA1866,AB1866,AD1866,AE1866,AF1866,AG1866,AH1866,AI1866)</f>
        <v>1</v>
      </c>
      <c r="AM1866" t="b">
        <f>IF(Table1[[#This Row],[In vivo?]],IF(Table1[[#This Row],[Cell]],FALSE,TRUE),FALSE)</f>
        <v>0</v>
      </c>
      <c r="AN1866" t="b">
        <f>AND(AC1866,AL1866)</f>
        <v>1</v>
      </c>
      <c r="AO1866" t="b">
        <f>IF(Table1[[#This Row],[Cell]],IF(Table1[[#This Row],[In vivo?]],FALSE,TRUE),FALSE)</f>
        <v>0</v>
      </c>
      <c r="AP1866" t="b">
        <f>NOT(OR(Table1[[#This Row],[In vivo?]],Table1[[#This Row],[Only in Cell]]))</f>
        <v>0</v>
      </c>
      <c r="AQ1866" t="str">
        <f>IF(OR(Table1[[#This Row],[Rodents]],Table1[[#This Row],[Human]],Table1[[#This Row],[Pig]]),OR(ISNUMBER(FIND("pulmonary",C1866)),ISNUMBER(FIND("lung",C1866))),"NA")</f>
        <v>NA</v>
      </c>
      <c r="AR1866" t="str">
        <f>IF(OR(Table1[[#This Row],[Rodents]],Table1[[#This Row],[Human]],Table1[[#This Row],[Pig]]),OR(ISNUMBER(FIND("skin",C1866)),ISNUMBER(FIND("dermal",C1866))),"NA")</f>
        <v>NA</v>
      </c>
      <c r="AS1866" t="str">
        <f>IF(OR(Table1[[#This Row],[Rodents]],Table1[[#This Row],[Human]],Table1[[#This Row],[Pig]]),OR(ISNUMBER(FIND("liver",C1866)),ISNUMBER(FIND("hepat",C1866))),"NA")</f>
        <v>NA</v>
      </c>
      <c r="AT1866" t="str">
        <f>IF(OR(Table1[[#This Row],[Rodents]],Table1[[#This Row],[Human]],Table1[[#This Row],[Pig]]),OR(ISNUMBER(FIND("kidney",C1866)),ISNUMBER(FIND("neph",C1866))),"NA")</f>
        <v>NA</v>
      </c>
      <c r="AU1866" t="str">
        <f>IF(OR(Table1[[#This Row],[Rodents]],Table1[[#This Row],[Human]],Table1[[#This Row],[Pig]]),OR(ISNUMBER(FIND("brain",C1866)),ISNUMBER(FIND("neur",C1866)),ISNUMBER(FIND("nerv",C1866))),"NA")</f>
        <v>NA</v>
      </c>
      <c r="AV1866" t="str">
        <f>IF(OR(Table1[[#This Row],[Rodents]],Table1[[#This Row],[Human]],Table1[[#This Row],[Pig]]),OR(ISNUMBER(FIND("heart",C1866)),ISNUMBER(FIND("cardi",C1866))),"NA")</f>
        <v>NA</v>
      </c>
      <c r="AW1866" t="str">
        <f>IF(OR(Table1[[#This Row],[Rodents]],Table1[[#This Row],[Human]],Table1[[#This Row],[Pig]]),OR(ISNUMBER(FIND("gastro",C1866)),ISNUMBER(FIND("intesti",C1866)),ISNUMBER(FIND("stomach",C1866))),"NA")</f>
        <v>NA</v>
      </c>
      <c r="AX1866" t="str">
        <f>IF(OR(Table1[[#This Row],[Rodents]],Table1[[#This Row],[Human]],Table1[[#This Row],[Pig]]),NOT(OR(AQ1866,AR1866,AS1866,AT1866,AU1866,AV1866,AW1866)),"NA")</f>
        <v>NA</v>
      </c>
      <c r="AY1866" t="b">
        <f>OR(ISNUMBER(FIND("SWCNT",C1866)),ISNUMBER(FIND("SWNT",C1866)),ISNUMBER(FIND("single-wall",C1866)),ISNUMBER(FIND("single wall",C1866)),ISNUMBER(FIND("Single wall",C1866)),ISNUMBER(FIND("Single-wall",C1866)),ISNUMBER(FIND("SWCNT",B1866)),ISNUMBER(FIND("SWNT",B1866)),ISNUMBER(FIND("single-wall",B1866)),ISNUMBER(FIND("single wall",B1866)),ISNUMBER(FIND("Single-wall",B1866)),ISNUMBER(FIND("Single wall",B1866)))</f>
        <v>1</v>
      </c>
      <c r="AZ1866" t="b">
        <f>OR(ISNUMBER(FIND("MWCNT",C1866)),ISNUMBER(FIND("MWNT",C1866)),ISNUMBER(FIND("multi-wall",C1866)),ISNUMBER(FIND("multi wall",C1866)),ISNUMBER(FIND("multiwall",C1866)),ISNUMBER(FIND("Multi-wall",C1866)),ISNUMBER(FIND("Multi wall",C1866)),ISNUMBER(FIND("Multiwall",C1866)),ISNUMBER(FIND("MWCNT",B1866)),ISNUMBER(FIND("MWNT",B1866)),ISNUMBER(FIND("multi-wall",B1866)),ISNUMBER(FIND("multi wall",B1866)),ISNUMBER(FIND("multiwall",B1866)),ISNUMBER(FIND("Multi-wall",B1866)),ISNUMBER(FIND("Multi wall",B1866)),ISNUMBER(FIND("Multiwall",B1866)),ISNUMBER(FIND("Double-wall",B1866)),ISNUMBER(FIND("Double wall",B1866)),ISNUMBER(FIND("Doublewall",B1866)),ISNUMBER(FIND("double-wall",B1866)),ISNUMBER(FIND("double wall",B1866)),ISNUMBER(FIND("doublewall",B1866)))</f>
        <v>0</v>
      </c>
      <c r="BA1866" t="b">
        <f>AND(Table1[[#This Row],[SWCNT]],Table1[[#This Row],[MWCNT]])</f>
        <v>0</v>
      </c>
      <c r="BB1866" t="b">
        <f>IF(Table1[[#This Row],[SWCNT]]=TRUE,FALSE,IF(Table1[[#This Row],[MWCNT]]=TRUE,FALSE,TRUE))</f>
        <v>0</v>
      </c>
      <c r="BC1866" s="18"/>
    </row>
    <row r="1867" spans="1:55" ht="277.5">
      <c r="A1867" t="s">
        <v>5856</v>
      </c>
      <c r="B1867" s="2" t="s">
        <v>5858</v>
      </c>
      <c r="C1867" s="16" t="s">
        <v>5860</v>
      </c>
      <c r="D1867" s="17" t="s">
        <v>2338</v>
      </c>
      <c r="E1867" s="2">
        <v>2007</v>
      </c>
      <c r="F1867" t="b">
        <f>OR(ISNUMBER(FIND("cytotoxic",C1867)),ISNUMBER(FIND("Cytotoxic",C1867)),ISNUMBER(FIND("cellular toxicity",C1867)),ISNUMBER(FIND("cell death",C1867)),ISNUMBER(FIND("viable",C1867)),ISNUMBER(FIND("phytotoxic",C1867)),ISNUMBER(FIND("acute toxicity",C1867)),ISNUMBER(FIND("MTT",C1867)),ISNUMBER(FIND("survival",C1867)),ISNUMBER(FIND("prolifer",C1867)),ISNUMBER(FIND("apoptosis",C1867)),ISNUMBER(FIND("neurotoxic",C1867)),ISNUMBER(FIND("  lysis ",C1867)),ISNUMBER(FIND("necrosis",C1867)),ISNUMBER(FIND("cellular death",C1867))*3,ISNUMBER(FIND("LDH",C1867)),ISNUMBER(FIND("Acute toxicity",C1867)))</f>
        <v>0</v>
      </c>
      <c r="G1867" t="b">
        <f>OR(ISNUMBER(FIND("genotoxic",C1867)),ISNUMBER(FIND("genotoxicity",C1867)),ISNUMBER(FIND("DNA damage",C1867)),ISNUMBER(FIND("DNA",C1867)),ISNUMBER(FIND("RNA",C1867)),ISNUMBER(FIND("mesothelioma",C1867)),ISNUMBER(FIND("carcino",C1867)),ISNUMBER(FIND("mutagen",C1867)),ISNUMBER(FIND("genetic",C1867)))</f>
        <v>0</v>
      </c>
      <c r="H1867" t="b">
        <f>OR(ISNUMBER(FIND("inflammatory",C1867)),ISNUMBER(FIND("inflamm",C1867)))</f>
        <v>0</v>
      </c>
      <c r="I1867" t="b">
        <f>OR(ISNUMBER(FIND("immune",C1867)),ISNUMBER(FIND("immunological",C1867)),ISNUMBER(FIND("interleuk",C1867)),ISNUMBER(FIND("platelet activation",C1867)),ISNUMBER(FIND("monocyte",C1867)),ISNUMBER(FIND("leukocyte",C1867)),ISNUMBER(FIND("cytokine",C1867)),ISNUMBER(FIND("CD4",C1867)),ISNUMBER(FIND("CD8",C1867)),ISNUMBER(FIND("T-cell",C1867)))</f>
        <v>0</v>
      </c>
      <c r="J1867" t="b">
        <f>OR(ISNUMBER(FIND("reactive oxygen",C1867)),ISNUMBER(FIND("ROS",C1867)),ISNUMBER(FIND("free radical",C1867)),ISNUMBER(FIND("oxidative stress",C1867)),ISNUMBER(FIND("peroxid",C1867)),ISNUMBER(FIND("oxidative",C1867)),ISNUMBER(FIND("antioxid",C1867)))</f>
        <v>1</v>
      </c>
      <c r="K1867" t="b">
        <f>OR(ISNUMBER(FIND("autophag",C1867)))</f>
        <v>0</v>
      </c>
      <c r="L1867" t="b">
        <f>OR(ISNUMBER(FIND("morpholog",C1867)))</f>
        <v>0</v>
      </c>
      <c r="M1867" t="b">
        <f>OR(ISNUMBER(FIND("fibrosis",C1867)),ISNUMBER(FIND("Fibrosis",C1867)),ISNUMBER(FIND("fibrot",C1867)))</f>
        <v>0</v>
      </c>
      <c r="N1867" t="b">
        <f>OR(ISNUMBER(FIND("offspring",C1867)),ISNUMBER(FIND("Parental",C1867)),ISNUMBER(FIND("parental",C1867)),ISNUMBER(FIND("germline",C1867)),ISNUMBER(FIND("reproduc",C1867)),ISNUMBER(FIND("embryo",C1867)))</f>
        <v>0</v>
      </c>
      <c r="O1867" t="b">
        <f>OR(ISNUMBER(FIND("metabol",C1867)),ISNUMBER(FIND("Metabol",C1867)),ISNUMBER(FIND("digest",C1867)),ISNUMBER(FIND("mitochon",C1867)))</f>
        <v>1</v>
      </c>
      <c r="P1867" t="b">
        <f>OR(ISNUMBER(FIND("ecotox",C1867)),ISNUMBER(FIND("Ecotox",B1867)),ISNUMBER(FIND("ecotox",B1867)),ISNUMBER(FIND("Ecotox",C1867)))</f>
        <v>0</v>
      </c>
      <c r="Q1867" t="b">
        <f>OR(ISNUMBER(FIND("Bioaccum",C1867)),ISNUMBER(FIND("bioaccum",C1867)),ISNUMBER(FIND("accum",C1867)))</f>
        <v>0</v>
      </c>
      <c r="R1867" t="b">
        <f>OR(ISNUMBER(FIND("Occupation",C1867)),ISNUMBER(FIND("occupation",C1867)),ISNUMBER(FIND("worker",C1867)),ISNUMBER(FIND("workforce",C1867)))</f>
        <v>0</v>
      </c>
      <c r="S1867" t="b">
        <f>NOT(OR(F1867,G1867,H1867,I1867,J1867,K1867,L1867,M1867,N1867,O1867,P1867,Q1867,R1867))</f>
        <v>0</v>
      </c>
      <c r="U1867" t="b">
        <f>OR(Table1[[#This Row],[Inflammation]],Table1[[#This Row],[Immune]])</f>
        <v>0</v>
      </c>
      <c r="V1867" t="b">
        <f>IF(OR(Table1[[#This Row],[Rodents]],Table1[[#This Row],[Human]],Table1[[#This Row],[Pig]]),OR(ISNUMBER(FIND("intratrach",C1867)),ISNUMBER(FIND("nasal ",C1867)),ISNUMBER(FIND("instill",C1867))),"NA")</f>
        <v>0</v>
      </c>
      <c r="W1867" t="b">
        <f>IF(OR(Table1[[#This Row],[Rodents]],Table1[[#This Row],[Human]],Table1[[#This Row],[Pig]]),OR(ISNUMBER(FIND("dermal",C1867)),ISNUMBER(FIND("skin ",C1867))),"NA")</f>
        <v>0</v>
      </c>
      <c r="X1867" t="b">
        <f>IF(OR(Table1[[#This Row],[Rodents]],Table1[[#This Row],[Human]],Table1[[#This Row],[Pig]]),OR(ISNUMBER(FIND("injected",C1867)),ISNUMBER(FIND("periton",C1867)),ISNUMBER(FIND("intrascrot",C1867))),"NA")</f>
        <v>0</v>
      </c>
      <c r="Y1867" t="b">
        <f>IF(OR(Table1[[#This Row],[Rodents]],Table1[[#This Row],[Human]],Table1[[#This Row],[Pig]]),NOT(OR(Table1[[#This Row],[Inhaled/Intratracheal/intranasal]],Table1[[#This Row],[Dermal]],Table1[[#This Row],[Injected]])),"NA")</f>
        <v>1</v>
      </c>
      <c r="AA1867" t="b">
        <f>OR(ISNUMBER(FIND("fish ",C1867)),ISNUMBER(FIND("Fish ",C1867)),ISNUMBER(FIND("aquatic",C1867)),ISNUMBER(FIND("daphnids",C1867)),ISNUMBER(FIND("Carcinus maenas",C1867)),ISNUMBER(FIND("Daphnia",C1867)),ISNUMBER(FIND("Ruditapes philippinarum",C1867)),ISNUMBER(FIND("daphnia",C1867)),ISNUMBER(FIND("marine",C1867)),ISNUMBER(FIND("mussel",C1867)),ISNUMBER(FIND("algae",C1867)),ISNUMBER(FIND("Donax faba",C1867)),ISNUMBER(FIND("estuarine",C1867)),ISNUMBER(FIND("snail",C1867)),ISNUMBER(FIND("Prorocentrum donghaiense",C1867)) )</f>
        <v>0</v>
      </c>
      <c r="AB1867" t="b">
        <f>OR(ISNUMBER(FIND(" rat ",C1867)),ISNUMBER(FIND(" rats ",C1867)),ISNUMBER(FIND(" Rats ",C1867)),ISNUMBER(FIND(" Rat ",C1867)),ISNUMBER(FIND(" rat.",C1867)),ISNUMBER(FIND(" rats.",C1867)),ISNUMBER(FIND("mouse",C1867)),ISNUMBER(FIND("mice",C1867)), ISNUMBER(FIND(" Mice",C1867)))</f>
        <v>1</v>
      </c>
      <c r="AC1867" t="b">
        <f>OR(ISNUMBER(FIND(" cell ",C1867)),ISNUMBER(FIND("fibroblast",C1867)),ISNUMBER(FIND("macrophage",C1867)),ISNUMBER(FIND("epithelial",C1867)),ISNUMBER(FIND("endothelial",C1867)),ISNUMBER(FIND("neuron",C1867)),ISNUMBER(FIND(" cells ",C1867)),ISNUMBER(FIND("RBC",C1867)),ISNUMBER(FIND("mitochond",C1867)),ISNUMBER(FIND("adipocyte",C1867)),ISNUMBER(FIND("osteo",C1867)),ISNUMBER(FIND("keratin",C1867)),ISNUMBER(FIND(" cell's ",C1867)),ISNUMBER(FIND("eukary",C1867)),ISNUMBER(FIND("sperm",C1867)))</f>
        <v>1</v>
      </c>
      <c r="AD1867" t="b">
        <f>OR(ISNUMBER(FIND("human",B1867)),ISNUMBER(FIND("workers",B1867)),ISNUMBER(FIND("workforces",B1867)),ISNUMBER(FIND("occupational",B1867)),ISNUMBER(FIND("Case report",B1867)),ISNUMBER(FIND("Workplaces",B1867)),ISNUMBER(FIND("worker",B1867)))</f>
        <v>0</v>
      </c>
      <c r="AE1867" t="b">
        <f>OR(ISNUMBER(FIND(" plant ",C1867)),ISNUMBER(FIND("Plant ",C1867)),ISNUMBER(FIND("tomato",C1867)),ISNUMBER(FIND("plants",C1867)),ISNUMBER(FIND("Plants",C1867)),ISNUMBER(FIND("algae",C1867)),ISNUMBER(FIND("lettuce",C1867)),ISNUMBER(FIND("green gram sprouts ",C1867)),ISNUMBER(FIND("Cucurbita pepo",C1867)),ISNUMBER(FIND("bean ",C1867)),ISNUMBER(FIND("chloroplast",C1867)),ISNUMBER(FIND("chlorophyll",C1867)),ISNUMBER(FIND("seedling",C1867)),ISNUMBER(FIND("canola",C1867)),ISNUMBER(FIND("shoot",C1867)),ISNUMBER(FIND("photosynthes",C1867)),ISNUMBER(FIND(" leaves ",C1867)),,ISNUMBER(FIND("agriculture",C1867)),ISNUMBER(FIND(" crops ",C1867)))</f>
        <v>0</v>
      </c>
      <c r="AF1867" t="b">
        <f>OR(ISNUMBER(FIND("bacteria",C1867)),ISNUMBER(FIND("Bacteria",C1867)),ISNUMBER(FIND("Bacterium",C1867)),ISNUMBER(FIND("bacterium",C1867)),ISNUMBER(FIND(" coli ",C1867)))</f>
        <v>0</v>
      </c>
      <c r="AG1867" t="b">
        <f>OR(ISNUMBER(FIND("fungi",C1867)),ISNUMBER(FIND("Fungi",C1867)),ISNUMBER(FIND("fungus",C1867)),ISNUMBER(FIND("Fungus",C1867)),ISNUMBER(FIND("mushroom",C1867)),ISNUMBER(FIND("Mushroom",C1867)),ISNUMBER(FIND(" mold ",C1867)))</f>
        <v>0</v>
      </c>
      <c r="AH1867" t="b">
        <f>OR(ISNUMBER(FIND("Pig ",C1867)),ISNUMBER(FIND("pig ",C1867)),ISNUMBER(FIND("Pigs ",C1867)),ISNUMBER(FIND("pigs ",C1867)))</f>
        <v>0</v>
      </c>
      <c r="AI1867" t="b">
        <f>OR(ISNUMBER(FIND(" C. elegans",C1867)),ISNUMBER(FIND("Caenorhabditis elegans",C1867)),ISNUMBER(FIND("earthworms",C1867)),ISNUMBER(FIND(" Ficopomatus enigmaticus",C1867)),ISNUMBER(FIND("larva",C1867)),ISNUMBER(FIND("Lumbriculus variegatus",C1867)),ISNUMBER(FIND("nematode",C1867)))</f>
        <v>0</v>
      </c>
      <c r="AJ1867" t="b">
        <f>NOT(OR(AA1867,AB1867,AC1867,AD1867,AE1867,AF1867,AG1867,AH1867,AI1867))</f>
        <v>0</v>
      </c>
      <c r="AL1867" t="b">
        <f>OR(AA1867,AB1867,AD1867,AE1867,AF1867,AG1867,AH1867,AI1867)</f>
        <v>1</v>
      </c>
      <c r="AM1867" t="b">
        <f>IF(Table1[[#This Row],[In vivo?]],IF(Table1[[#This Row],[Cell]],FALSE,TRUE),FALSE)</f>
        <v>0</v>
      </c>
      <c r="AN1867" t="b">
        <f>AND(AC1867,AL1867)</f>
        <v>1</v>
      </c>
      <c r="AO1867" t="b">
        <f>IF(Table1[[#This Row],[Cell]],IF(Table1[[#This Row],[In vivo?]],FALSE,TRUE),FALSE)</f>
        <v>0</v>
      </c>
      <c r="AP1867" t="b">
        <f>NOT(OR(Table1[[#This Row],[In vivo?]],Table1[[#This Row],[Only in Cell]]))</f>
        <v>0</v>
      </c>
      <c r="AQ1867" t="b">
        <f>IF(OR(Table1[[#This Row],[Rodents]],Table1[[#This Row],[Human]],Table1[[#This Row],[Pig]]),OR(ISNUMBER(FIND("pulmonary",C1867)),ISNUMBER(FIND("lung",C1867))),"NA")</f>
        <v>1</v>
      </c>
      <c r="AR1867" t="b">
        <f>IF(OR(Table1[[#This Row],[Rodents]],Table1[[#This Row],[Human]],Table1[[#This Row],[Pig]]),OR(ISNUMBER(FIND("skin",C1867)),ISNUMBER(FIND("dermal",C1867))),"NA")</f>
        <v>0</v>
      </c>
      <c r="AS1867" t="b">
        <f>IF(OR(Table1[[#This Row],[Rodents]],Table1[[#This Row],[Human]],Table1[[#This Row],[Pig]]),OR(ISNUMBER(FIND("liver",C1867)),ISNUMBER(FIND("hepat",C1867))),"NA")</f>
        <v>1</v>
      </c>
      <c r="AT1867" t="b">
        <f>IF(OR(Table1[[#This Row],[Rodents]],Table1[[#This Row],[Human]],Table1[[#This Row],[Pig]]),OR(ISNUMBER(FIND("kidney",C1867)),ISNUMBER(FIND("neph",C1867))),"NA")</f>
        <v>0</v>
      </c>
      <c r="AU1867" t="b">
        <f>IF(OR(Table1[[#This Row],[Rodents]],Table1[[#This Row],[Human]],Table1[[#This Row],[Pig]]),OR(ISNUMBER(FIND("brain",C1867)),ISNUMBER(FIND("neur",C1867)),ISNUMBER(FIND("nerv",C1867))),"NA")</f>
        <v>0</v>
      </c>
      <c r="AV1867" t="b">
        <f>IF(OR(Table1[[#This Row],[Rodents]],Table1[[#This Row],[Human]],Table1[[#This Row],[Pig]]),OR(ISNUMBER(FIND("heart",C1867)),ISNUMBER(FIND("cardi",C1867))),"NA")</f>
        <v>0</v>
      </c>
      <c r="AW1867" t="b">
        <f>IF(OR(Table1[[#This Row],[Rodents]],Table1[[#This Row],[Human]],Table1[[#This Row],[Pig]]),OR(ISNUMBER(FIND("gastro",C1867)),ISNUMBER(FIND("intesti",C1867)),ISNUMBER(FIND("stomach",C1867))),"NA")</f>
        <v>0</v>
      </c>
      <c r="AX1867" t="b">
        <f>IF(OR(Table1[[#This Row],[Rodents]],Table1[[#This Row],[Human]],Table1[[#This Row],[Pig]]),NOT(OR(AQ1867,AR1867,AS1867,AT1867,AU1867,AV1867,AW1867)),"NA")</f>
        <v>0</v>
      </c>
      <c r="AY1867" t="b">
        <f>OR(ISNUMBER(FIND("SWCNT",C1867)),ISNUMBER(FIND("SWNT",C1867)),ISNUMBER(FIND("single-wall",C1867)),ISNUMBER(FIND("single wall",C1867)),ISNUMBER(FIND("Single wall",C1867)),ISNUMBER(FIND("Single-wall",C1867)),ISNUMBER(FIND("SWCNT",B1867)),ISNUMBER(FIND("SWNT",B1867)),ISNUMBER(FIND("single-wall",B1867)),ISNUMBER(FIND("single wall",B1867)),ISNUMBER(FIND("Single-wall",B1867)),ISNUMBER(FIND("Single wall",B1867)))</f>
        <v>1</v>
      </c>
      <c r="AZ1867" t="b">
        <f>OR(ISNUMBER(FIND("MWCNT",C1867)),ISNUMBER(FIND("MWNT",C1867)),ISNUMBER(FIND("multi-wall",C1867)),ISNUMBER(FIND("multi wall",C1867)),ISNUMBER(FIND("multiwall",C1867)),ISNUMBER(FIND("Multi-wall",C1867)),ISNUMBER(FIND("Multi wall",C1867)),ISNUMBER(FIND("Multiwall",C1867)),ISNUMBER(FIND("MWCNT",B1867)),ISNUMBER(FIND("MWNT",B1867)),ISNUMBER(FIND("multi-wall",B1867)),ISNUMBER(FIND("multi wall",B1867)),ISNUMBER(FIND("multiwall",B1867)),ISNUMBER(FIND("Multi-wall",B1867)),ISNUMBER(FIND("Multi wall",B1867)),ISNUMBER(FIND("Multiwall",B1867)),ISNUMBER(FIND("Double-wall",B1867)),ISNUMBER(FIND("Double wall",B1867)),ISNUMBER(FIND("Doublewall",B1867)),ISNUMBER(FIND("double-wall",B1867)),ISNUMBER(FIND("double wall",B1867)),ISNUMBER(FIND("doublewall",B1867)))</f>
        <v>0</v>
      </c>
      <c r="BA1867" t="b">
        <f>AND(Table1[[#This Row],[SWCNT]],Table1[[#This Row],[MWCNT]])</f>
        <v>0</v>
      </c>
      <c r="BB1867" t="b">
        <f>IF(Table1[[#This Row],[SWCNT]]=TRUE,FALSE,IF(Table1[[#This Row],[MWCNT]]=TRUE,FALSE,TRUE))</f>
        <v>0</v>
      </c>
      <c r="BC1867" s="18"/>
    </row>
    <row r="1868" spans="1:55" ht="407">
      <c r="A1868" t="s">
        <v>5871</v>
      </c>
      <c r="B1868" s="2" t="s">
        <v>5873</v>
      </c>
      <c r="C1868" s="16" t="s">
        <v>5875</v>
      </c>
      <c r="D1868" s="17" t="s">
        <v>30</v>
      </c>
      <c r="E1868" s="2">
        <v>2007</v>
      </c>
      <c r="F1868" t="b">
        <f>OR(ISNUMBER(FIND("cytotoxic",C1868)),ISNUMBER(FIND("Cytotoxic",C1868)),ISNUMBER(FIND("cellular toxicity",C1868)),ISNUMBER(FIND("cell death",C1868)),ISNUMBER(FIND("viable",C1868)),ISNUMBER(FIND("phytotoxic",C1868)),ISNUMBER(FIND("acute toxicity",C1868)),ISNUMBER(FIND("MTT",C1868)),ISNUMBER(FIND("survival",C1868)),ISNUMBER(FIND("prolifer",C1868)),ISNUMBER(FIND("apoptosis",C1868)),ISNUMBER(FIND("neurotoxic",C1868)),ISNUMBER(FIND("  lysis ",C1868)),ISNUMBER(FIND("necrosis",C1868)),ISNUMBER(FIND("cellular death",C1868))*3,ISNUMBER(FIND("LDH",C1868)),ISNUMBER(FIND("Acute toxicity",C1868)))</f>
        <v>1</v>
      </c>
      <c r="G1868" t="b">
        <f>OR(ISNUMBER(FIND("genotoxic",C1868)),ISNUMBER(FIND("genotoxicity",C1868)),ISNUMBER(FIND("DNA damage",C1868)),ISNUMBER(FIND("DNA",C1868)),ISNUMBER(FIND("RNA",C1868)),ISNUMBER(FIND("mesothelioma",C1868)),ISNUMBER(FIND("carcino",C1868)),ISNUMBER(FIND("mutagen",C1868)),ISNUMBER(FIND("genetic",C1868)))</f>
        <v>0</v>
      </c>
      <c r="H1868" t="b">
        <f>OR(ISNUMBER(FIND("inflammatory",C1868)),ISNUMBER(FIND("inflamm",C1868)))</f>
        <v>0</v>
      </c>
      <c r="I1868" t="b">
        <f>OR(ISNUMBER(FIND("immune",C1868)),ISNUMBER(FIND("immunological",C1868)),ISNUMBER(FIND("interleuk",C1868)),ISNUMBER(FIND("platelet activation",C1868)),ISNUMBER(FIND("monocyte",C1868)),ISNUMBER(FIND("leukocyte",C1868)),ISNUMBER(FIND("cytokine",C1868)),ISNUMBER(FIND("CD4",C1868)),ISNUMBER(FIND("CD8",C1868)),ISNUMBER(FIND("T-cell",C1868)))</f>
        <v>0</v>
      </c>
      <c r="J1868" t="b">
        <f>OR(ISNUMBER(FIND("reactive oxygen",C1868)),ISNUMBER(FIND("ROS",C1868)),ISNUMBER(FIND("free radical",C1868)),ISNUMBER(FIND("oxidative stress",C1868)),ISNUMBER(FIND("peroxid",C1868)),ISNUMBER(FIND("oxidative",C1868)),ISNUMBER(FIND("antioxid",C1868)))</f>
        <v>1</v>
      </c>
      <c r="K1868" t="b">
        <f>OR(ISNUMBER(FIND("autophag",C1868)))</f>
        <v>0</v>
      </c>
      <c r="L1868" t="b">
        <f>OR(ISNUMBER(FIND("morpholog",C1868)))</f>
        <v>0</v>
      </c>
      <c r="M1868" t="b">
        <f>OR(ISNUMBER(FIND("fibrosis",C1868)),ISNUMBER(FIND("Fibrosis",C1868)),ISNUMBER(FIND("fibrot",C1868)))</f>
        <v>0</v>
      </c>
      <c r="N1868" t="b">
        <f>OR(ISNUMBER(FIND("offspring",C1868)),ISNUMBER(FIND("Parental",C1868)),ISNUMBER(FIND("parental",C1868)),ISNUMBER(FIND("germline",C1868)),ISNUMBER(FIND("reproduc",C1868)),ISNUMBER(FIND("embryo",C1868)))</f>
        <v>0</v>
      </c>
      <c r="O1868" t="b">
        <f>OR(ISNUMBER(FIND("metabol",C1868)),ISNUMBER(FIND("Metabol",C1868)),ISNUMBER(FIND("digest",C1868)),ISNUMBER(FIND("mitochon",C1868)))</f>
        <v>0</v>
      </c>
      <c r="P1868" t="b">
        <f>OR(ISNUMBER(FIND("ecotox",C1868)),ISNUMBER(FIND("Ecotox",B1868)),ISNUMBER(FIND("ecotox",B1868)),ISNUMBER(FIND("Ecotox",C1868)))</f>
        <v>1</v>
      </c>
      <c r="Q1868" t="b">
        <f>OR(ISNUMBER(FIND("Bioaccum",C1868)),ISNUMBER(FIND("bioaccum",C1868)),ISNUMBER(FIND("accum",C1868)))</f>
        <v>0</v>
      </c>
      <c r="R1868" t="b">
        <f>OR(ISNUMBER(FIND("Occupation",C1868)),ISNUMBER(FIND("occupation",C1868)),ISNUMBER(FIND("worker",C1868)),ISNUMBER(FIND("workforce",C1868)))</f>
        <v>0</v>
      </c>
      <c r="S1868" t="b">
        <f>NOT(OR(F1868,G1868,H1868,I1868,J1868,K1868,L1868,M1868,N1868,O1868,P1868,Q1868,R1868))</f>
        <v>0</v>
      </c>
      <c r="U1868" t="b">
        <f>OR(Table1[[#This Row],[Inflammation]],Table1[[#This Row],[Immune]])</f>
        <v>0</v>
      </c>
      <c r="V1868" t="str">
        <f>IF(OR(Table1[[#This Row],[Rodents]],Table1[[#This Row],[Human]],Table1[[#This Row],[Pig]]),OR(ISNUMBER(FIND("intratrach",C1868)),ISNUMBER(FIND("nasal ",C1868)),ISNUMBER(FIND("instill",C1868))),"NA")</f>
        <v>NA</v>
      </c>
      <c r="W1868" t="str">
        <f>IF(OR(Table1[[#This Row],[Rodents]],Table1[[#This Row],[Human]],Table1[[#This Row],[Pig]]),OR(ISNUMBER(FIND("dermal",C1868)),ISNUMBER(FIND("skin ",C1868))),"NA")</f>
        <v>NA</v>
      </c>
      <c r="X1868" t="str">
        <f>IF(OR(Table1[[#This Row],[Rodents]],Table1[[#This Row],[Human]],Table1[[#This Row],[Pig]]),OR(ISNUMBER(FIND("injected",C1868)),ISNUMBER(FIND("periton",C1868)),ISNUMBER(FIND("intrascrot",C1868))),"NA")</f>
        <v>NA</v>
      </c>
      <c r="Y1868" t="str">
        <f>IF(OR(Table1[[#This Row],[Rodents]],Table1[[#This Row],[Human]],Table1[[#This Row],[Pig]]),NOT(OR(Table1[[#This Row],[Inhaled/Intratracheal/intranasal]],Table1[[#This Row],[Dermal]],Table1[[#This Row],[Injected]])),"NA")</f>
        <v>NA</v>
      </c>
      <c r="AA1868" t="b">
        <f>OR(ISNUMBER(FIND("fish ",C1868)),ISNUMBER(FIND("Fish ",C1868)),ISNUMBER(FIND("aquatic",C1868)),ISNUMBER(FIND("daphnids",C1868)),ISNUMBER(FIND("Carcinus maenas",C1868)),ISNUMBER(FIND("Daphnia",C1868)),ISNUMBER(FIND("Ruditapes philippinarum",C1868)),ISNUMBER(FIND("daphnia",C1868)),ISNUMBER(FIND("marine",C1868)),ISNUMBER(FIND("mussel",C1868)),ISNUMBER(FIND("algae",C1868)),ISNUMBER(FIND("Donax faba",C1868)),ISNUMBER(FIND("estuarine",C1868)),ISNUMBER(FIND("snail",C1868)),ISNUMBER(FIND("Prorocentrum donghaiense",C1868)) )</f>
        <v>1</v>
      </c>
      <c r="AB1868" t="b">
        <f>OR(ISNUMBER(FIND(" rat ",C1868)),ISNUMBER(FIND(" rats ",C1868)),ISNUMBER(FIND(" Rats ",C1868)),ISNUMBER(FIND(" Rat ",C1868)),ISNUMBER(FIND(" rat.",C1868)),ISNUMBER(FIND(" rats.",C1868)),ISNUMBER(FIND("mouse",C1868)),ISNUMBER(FIND("mice",C1868)), ISNUMBER(FIND(" Mice",C1868)))</f>
        <v>0</v>
      </c>
      <c r="AC1868" t="b">
        <f>OR(ISNUMBER(FIND(" cell ",C1868)),ISNUMBER(FIND("fibroblast",C1868)),ISNUMBER(FIND("macrophage",C1868)),ISNUMBER(FIND("epithelial",C1868)),ISNUMBER(FIND("endothelial",C1868)),ISNUMBER(FIND("neuron",C1868)),ISNUMBER(FIND(" cells ",C1868)),ISNUMBER(FIND("RBC",C1868)),ISNUMBER(FIND("mitochond",C1868)),ISNUMBER(FIND("adipocyte",C1868)),ISNUMBER(FIND("osteo",C1868)),ISNUMBER(FIND("keratin",C1868)),ISNUMBER(FIND(" cell's ",C1868)),ISNUMBER(FIND("eukary",C1868)),ISNUMBER(FIND("sperm",C1868)))</f>
        <v>1</v>
      </c>
      <c r="AD1868" t="b">
        <f>OR(ISNUMBER(FIND("human",B1868)),ISNUMBER(FIND("workers",B1868)),ISNUMBER(FIND("workforces",B1868)),ISNUMBER(FIND("occupational",B1868)),ISNUMBER(FIND("Case report",B1868)),ISNUMBER(FIND("Workplaces",B1868)),ISNUMBER(FIND("worker",B1868)))</f>
        <v>0</v>
      </c>
      <c r="AE1868" t="b">
        <f>OR(ISNUMBER(FIND(" plant ",C1868)),ISNUMBER(FIND("Plant ",C1868)),ISNUMBER(FIND("tomato",C1868)),ISNUMBER(FIND("plants",C1868)),ISNUMBER(FIND("Plants",C1868)),ISNUMBER(FIND("algae",C1868)),ISNUMBER(FIND("lettuce",C1868)),ISNUMBER(FIND("green gram sprouts ",C1868)),ISNUMBER(FIND("Cucurbita pepo",C1868)),ISNUMBER(FIND("bean ",C1868)),ISNUMBER(FIND("chloroplast",C1868)),ISNUMBER(FIND("chlorophyll",C1868)),ISNUMBER(FIND("seedling",C1868)),ISNUMBER(FIND("canola",C1868)),ISNUMBER(FIND("shoot",C1868)),ISNUMBER(FIND("photosynthes",C1868)),ISNUMBER(FIND(" leaves ",C1868)),,ISNUMBER(FIND("agriculture",C1868)),ISNUMBER(FIND(" crops ",C1868)))</f>
        <v>0</v>
      </c>
      <c r="AF1868" t="b">
        <f>OR(ISNUMBER(FIND("bacteria",C1868)),ISNUMBER(FIND("Bacteria",C1868)),ISNUMBER(FIND("Bacterium",C1868)),ISNUMBER(FIND("bacterium",C1868)),ISNUMBER(FIND(" coli ",C1868)))</f>
        <v>0</v>
      </c>
      <c r="AG1868" t="b">
        <f>OR(ISNUMBER(FIND("fungi",C1868)),ISNUMBER(FIND("Fungi",C1868)),ISNUMBER(FIND("fungus",C1868)),ISNUMBER(FIND("Fungus",C1868)),ISNUMBER(FIND("mushroom",C1868)),ISNUMBER(FIND("Mushroom",C1868)),ISNUMBER(FIND(" mold ",C1868)))</f>
        <v>0</v>
      </c>
      <c r="AH1868" t="b">
        <f>OR(ISNUMBER(FIND("Pig ",C1868)),ISNUMBER(FIND("pig ",C1868)),ISNUMBER(FIND("Pigs ",C1868)),ISNUMBER(FIND("pigs ",C1868)))</f>
        <v>0</v>
      </c>
      <c r="AI1868" t="b">
        <f>OR(ISNUMBER(FIND(" C. elegans",C1868)),ISNUMBER(FIND("Caenorhabditis elegans",C1868)),ISNUMBER(FIND("earthworms",C1868)),ISNUMBER(FIND(" Ficopomatus enigmaticus",C1868)),ISNUMBER(FIND("larva",C1868)),ISNUMBER(FIND("Lumbriculus variegatus",C1868)),ISNUMBER(FIND("nematode",C1868)))</f>
        <v>0</v>
      </c>
      <c r="AJ1868" t="b">
        <f>NOT(OR(AA1868,AB1868,AC1868,AD1868,AE1868,AF1868,AG1868,AH1868,AI1868))</f>
        <v>0</v>
      </c>
      <c r="AL1868" t="b">
        <f>OR(AA1868,AB1868,AD1868,AE1868,AF1868,AG1868,AH1868,AI1868)</f>
        <v>1</v>
      </c>
      <c r="AM1868" t="b">
        <f>IF(Table1[[#This Row],[In vivo?]],IF(Table1[[#This Row],[Cell]],FALSE,TRUE),FALSE)</f>
        <v>0</v>
      </c>
      <c r="AN1868" t="b">
        <f>AND(AC1868,AL1868)</f>
        <v>1</v>
      </c>
      <c r="AO1868" t="b">
        <f>IF(Table1[[#This Row],[Cell]],IF(Table1[[#This Row],[In vivo?]],FALSE,TRUE),FALSE)</f>
        <v>0</v>
      </c>
      <c r="AP1868" t="b">
        <f>NOT(OR(Table1[[#This Row],[In vivo?]],Table1[[#This Row],[Only in Cell]]))</f>
        <v>0</v>
      </c>
      <c r="AQ1868" t="str">
        <f>IF(OR(Table1[[#This Row],[Rodents]],Table1[[#This Row],[Human]],Table1[[#This Row],[Pig]]),OR(ISNUMBER(FIND("pulmonary",C1868)),ISNUMBER(FIND("lung",C1868))),"NA")</f>
        <v>NA</v>
      </c>
      <c r="AR1868" t="str">
        <f>IF(OR(Table1[[#This Row],[Rodents]],Table1[[#This Row],[Human]],Table1[[#This Row],[Pig]]),OR(ISNUMBER(FIND("skin",C1868)),ISNUMBER(FIND("dermal",C1868))),"NA")</f>
        <v>NA</v>
      </c>
      <c r="AS1868" t="str">
        <f>IF(OR(Table1[[#This Row],[Rodents]],Table1[[#This Row],[Human]],Table1[[#This Row],[Pig]]),OR(ISNUMBER(FIND("liver",C1868)),ISNUMBER(FIND("hepat",C1868))),"NA")</f>
        <v>NA</v>
      </c>
      <c r="AT1868" t="str">
        <f>IF(OR(Table1[[#This Row],[Rodents]],Table1[[#This Row],[Human]],Table1[[#This Row],[Pig]]),OR(ISNUMBER(FIND("kidney",C1868)),ISNUMBER(FIND("neph",C1868))),"NA")</f>
        <v>NA</v>
      </c>
      <c r="AU1868" t="str">
        <f>IF(OR(Table1[[#This Row],[Rodents]],Table1[[#This Row],[Human]],Table1[[#This Row],[Pig]]),OR(ISNUMBER(FIND("brain",C1868)),ISNUMBER(FIND("neur",C1868)),ISNUMBER(FIND("nerv",C1868))),"NA")</f>
        <v>NA</v>
      </c>
      <c r="AV1868" t="str">
        <f>IF(OR(Table1[[#This Row],[Rodents]],Table1[[#This Row],[Human]],Table1[[#This Row],[Pig]]),OR(ISNUMBER(FIND("heart",C1868)),ISNUMBER(FIND("cardi",C1868))),"NA")</f>
        <v>NA</v>
      </c>
      <c r="AW1868" t="str">
        <f>IF(OR(Table1[[#This Row],[Rodents]],Table1[[#This Row],[Human]],Table1[[#This Row],[Pig]]),OR(ISNUMBER(FIND("gastro",C1868)),ISNUMBER(FIND("intesti",C1868)),ISNUMBER(FIND("stomach",C1868))),"NA")</f>
        <v>NA</v>
      </c>
      <c r="AX1868" t="str">
        <f>IF(OR(Table1[[#This Row],[Rodents]],Table1[[#This Row],[Human]],Table1[[#This Row],[Pig]]),NOT(OR(AQ1868,AR1868,AS1868,AT1868,AU1868,AV1868,AW1868)),"NA")</f>
        <v>NA</v>
      </c>
      <c r="AY1868" t="b">
        <f>OR(ISNUMBER(FIND("SWCNT",C1868)),ISNUMBER(FIND("SWNT",C1868)),ISNUMBER(FIND("single-wall",C1868)),ISNUMBER(FIND("single wall",C1868)),ISNUMBER(FIND("Single wall",C1868)),ISNUMBER(FIND("Single-wall",C1868)),ISNUMBER(FIND("SWCNT",B1868)),ISNUMBER(FIND("SWNT",B1868)),ISNUMBER(FIND("single-wall",B1868)),ISNUMBER(FIND("single wall",B1868)),ISNUMBER(FIND("Single-wall",B1868)),ISNUMBER(FIND("Single wall",B1868)))</f>
        <v>1</v>
      </c>
      <c r="AZ1868" t="b">
        <f>OR(ISNUMBER(FIND("MWCNT",C1868)),ISNUMBER(FIND("MWNT",C1868)),ISNUMBER(FIND("multi-wall",C1868)),ISNUMBER(FIND("multi wall",C1868)),ISNUMBER(FIND("multiwall",C1868)),ISNUMBER(FIND("Multi-wall",C1868)),ISNUMBER(FIND("Multi wall",C1868)),ISNUMBER(FIND("Multiwall",C1868)),ISNUMBER(FIND("MWCNT",B1868)),ISNUMBER(FIND("MWNT",B1868)),ISNUMBER(FIND("multi-wall",B1868)),ISNUMBER(FIND("multi wall",B1868)),ISNUMBER(FIND("multiwall",B1868)),ISNUMBER(FIND("Multi-wall",B1868)),ISNUMBER(FIND("Multi wall",B1868)),ISNUMBER(FIND("Multiwall",B1868)),ISNUMBER(FIND("Double-wall",B1868)),ISNUMBER(FIND("Double wall",B1868)),ISNUMBER(FIND("Doublewall",B1868)),ISNUMBER(FIND("double-wall",B1868)),ISNUMBER(FIND("double wall",B1868)),ISNUMBER(FIND("doublewall",B1868)))</f>
        <v>0</v>
      </c>
      <c r="BA1868" t="b">
        <f>AND(Table1[[#This Row],[SWCNT]],Table1[[#This Row],[MWCNT]])</f>
        <v>0</v>
      </c>
      <c r="BB1868" t="b">
        <f>IF(Table1[[#This Row],[SWCNT]]=TRUE,FALSE,IF(Table1[[#This Row],[MWCNT]]=TRUE,FALSE,TRUE))</f>
        <v>0</v>
      </c>
      <c r="BC1868" s="18"/>
    </row>
    <row r="1869" spans="1:55" ht="222">
      <c r="B1869" s="2" t="s">
        <v>5887</v>
      </c>
      <c r="C1869" s="16" t="s">
        <v>5889</v>
      </c>
      <c r="D1869" s="17" t="s">
        <v>5213</v>
      </c>
      <c r="E1869" s="2">
        <v>2007</v>
      </c>
      <c r="F1869" t="b">
        <f>OR(ISNUMBER(FIND("cytotoxic",C1869)),ISNUMBER(FIND("Cytotoxic",C1869)),ISNUMBER(FIND("cellular toxicity",C1869)),ISNUMBER(FIND("cell death",C1869)),ISNUMBER(FIND("viable",C1869)),ISNUMBER(FIND("phytotoxic",C1869)),ISNUMBER(FIND("acute toxicity",C1869)),ISNUMBER(FIND("MTT",C1869)),ISNUMBER(FIND("survival",C1869)),ISNUMBER(FIND("prolifer",C1869)),ISNUMBER(FIND("apoptosis",C1869)),ISNUMBER(FIND("neurotoxic",C1869)),ISNUMBER(FIND("  lysis ",C1869)),ISNUMBER(FIND("necrosis",C1869)),ISNUMBER(FIND("cellular death",C1869))*3,ISNUMBER(FIND("LDH",C1869)),ISNUMBER(FIND("Acute toxicity",C1869)))</f>
        <v>1</v>
      </c>
      <c r="G1869" t="b">
        <f>OR(ISNUMBER(FIND("genotoxic",C1869)),ISNUMBER(FIND("genotoxicity",C1869)),ISNUMBER(FIND("DNA damage",C1869)),ISNUMBER(FIND("DNA",C1869)),ISNUMBER(FIND("RNA",C1869)),ISNUMBER(FIND("mesothelioma",C1869)),ISNUMBER(FIND("carcino",C1869)),ISNUMBER(FIND("mutagen",C1869)),ISNUMBER(FIND("genetic",C1869)))</f>
        <v>0</v>
      </c>
      <c r="H1869" t="b">
        <f>OR(ISNUMBER(FIND("inflammatory",C1869)),ISNUMBER(FIND("inflamm",C1869)))</f>
        <v>0</v>
      </c>
      <c r="I1869" t="b">
        <f>OR(ISNUMBER(FIND("immune",C1869)),ISNUMBER(FIND("immunological",C1869)),ISNUMBER(FIND("interleuk",C1869)),ISNUMBER(FIND("platelet activation",C1869)),ISNUMBER(FIND("monocyte",C1869)),ISNUMBER(FIND("leukocyte",C1869)),ISNUMBER(FIND("cytokine",C1869)),ISNUMBER(FIND("CD4",C1869)),ISNUMBER(FIND("CD8",C1869)),ISNUMBER(FIND("T-cell",C1869)))</f>
        <v>0</v>
      </c>
      <c r="J1869" t="b">
        <f>OR(ISNUMBER(FIND("reactive oxygen",C1869)),ISNUMBER(FIND("ROS",C1869)),ISNUMBER(FIND("free radical",C1869)),ISNUMBER(FIND("oxidative stress",C1869)),ISNUMBER(FIND("peroxid",C1869)),ISNUMBER(FIND("oxidative",C1869)),ISNUMBER(FIND("antioxid",C1869)))</f>
        <v>0</v>
      </c>
      <c r="K1869" t="b">
        <f>OR(ISNUMBER(FIND("autophag",C1869)))</f>
        <v>0</v>
      </c>
      <c r="L1869" t="b">
        <f>OR(ISNUMBER(FIND("morpholog",C1869)))</f>
        <v>1</v>
      </c>
      <c r="M1869" t="b">
        <f>OR(ISNUMBER(FIND("fibrosis",C1869)),ISNUMBER(FIND("Fibrosis",C1869)),ISNUMBER(FIND("fibrot",C1869)))</f>
        <v>0</v>
      </c>
      <c r="N1869" t="b">
        <f>OR(ISNUMBER(FIND("offspring",C1869)),ISNUMBER(FIND("Parental",C1869)),ISNUMBER(FIND("parental",C1869)),ISNUMBER(FIND("germline",C1869)),ISNUMBER(FIND("reproduc",C1869)),ISNUMBER(FIND("embryo",C1869)))</f>
        <v>0</v>
      </c>
      <c r="O1869" t="b">
        <f>OR(ISNUMBER(FIND("metabol",C1869)),ISNUMBER(FIND("Metabol",C1869)),ISNUMBER(FIND("digest",C1869)),ISNUMBER(FIND("mitochon",C1869)))</f>
        <v>0</v>
      </c>
      <c r="P1869" t="b">
        <f>OR(ISNUMBER(FIND("ecotox",C1869)),ISNUMBER(FIND("Ecotox",B1869)),ISNUMBER(FIND("ecotox",B1869)),ISNUMBER(FIND("Ecotox",C1869)))</f>
        <v>0</v>
      </c>
      <c r="Q1869" t="b">
        <f>OR(ISNUMBER(FIND("Bioaccum",C1869)),ISNUMBER(FIND("bioaccum",C1869)),ISNUMBER(FIND("accum",C1869)))</f>
        <v>0</v>
      </c>
      <c r="R1869" t="b">
        <f>OR(ISNUMBER(FIND("Occupation",C1869)),ISNUMBER(FIND("occupation",C1869)),ISNUMBER(FIND("worker",C1869)),ISNUMBER(FIND("workforce",C1869)))</f>
        <v>0</v>
      </c>
      <c r="S1869" t="b">
        <f>NOT(OR(F1869,G1869,H1869,I1869,J1869,K1869,L1869,M1869,N1869,O1869,P1869,Q1869,R1869))</f>
        <v>0</v>
      </c>
      <c r="U1869" t="b">
        <f>OR(Table1[[#This Row],[Inflammation]],Table1[[#This Row],[Immune]])</f>
        <v>0</v>
      </c>
      <c r="V1869" t="str">
        <f>IF(OR(Table1[[#This Row],[Rodents]],Table1[[#This Row],[Human]],Table1[[#This Row],[Pig]]),OR(ISNUMBER(FIND("intratrach",C1869)),ISNUMBER(FIND("nasal ",C1869)),ISNUMBER(FIND("instill",C1869))),"NA")</f>
        <v>NA</v>
      </c>
      <c r="W1869" t="str">
        <f>IF(OR(Table1[[#This Row],[Rodents]],Table1[[#This Row],[Human]],Table1[[#This Row],[Pig]]),OR(ISNUMBER(FIND("dermal",C1869)),ISNUMBER(FIND("skin ",C1869))),"NA")</f>
        <v>NA</v>
      </c>
      <c r="X1869" t="str">
        <f>IF(OR(Table1[[#This Row],[Rodents]],Table1[[#This Row],[Human]],Table1[[#This Row],[Pig]]),OR(ISNUMBER(FIND("injected",C1869)),ISNUMBER(FIND("periton",C1869)),ISNUMBER(FIND("intrascrot",C1869))),"NA")</f>
        <v>NA</v>
      </c>
      <c r="Y1869" t="str">
        <f>IF(OR(Table1[[#This Row],[Rodents]],Table1[[#This Row],[Human]],Table1[[#This Row],[Pig]]),NOT(OR(Table1[[#This Row],[Inhaled/Intratracheal/intranasal]],Table1[[#This Row],[Dermal]],Table1[[#This Row],[Injected]])),"NA")</f>
        <v>NA</v>
      </c>
      <c r="AA1869" t="b">
        <f>OR(ISNUMBER(FIND("fish ",C1869)),ISNUMBER(FIND("Fish ",C1869)),ISNUMBER(FIND("aquatic",C1869)),ISNUMBER(FIND("daphnids",C1869)),ISNUMBER(FIND("Carcinus maenas",C1869)),ISNUMBER(FIND("Daphnia",C1869)),ISNUMBER(FIND("Ruditapes philippinarum",C1869)),ISNUMBER(FIND("daphnia",C1869)),ISNUMBER(FIND("marine",C1869)),ISNUMBER(FIND("mussel",C1869)),ISNUMBER(FIND("algae",C1869)),ISNUMBER(FIND("Donax faba",C1869)),ISNUMBER(FIND("estuarine",C1869)),ISNUMBER(FIND("snail",C1869)),ISNUMBER(FIND("Prorocentrum donghaiense",C1869)) )</f>
        <v>0</v>
      </c>
      <c r="AB1869" t="b">
        <f>OR(ISNUMBER(FIND(" rat ",C1869)),ISNUMBER(FIND(" rats ",C1869)),ISNUMBER(FIND(" Rats ",C1869)),ISNUMBER(FIND(" Rat ",C1869)),ISNUMBER(FIND(" rat.",C1869)),ISNUMBER(FIND(" rats.",C1869)),ISNUMBER(FIND("mouse",C1869)),ISNUMBER(FIND("mice",C1869)), ISNUMBER(FIND(" Mice",C1869)))</f>
        <v>0</v>
      </c>
      <c r="AC1869" t="b">
        <f>OR(ISNUMBER(FIND(" cell ",C1869)),ISNUMBER(FIND("fibroblast",C1869)),ISNUMBER(FIND("macrophage",C1869)),ISNUMBER(FIND("epithelial",C1869)),ISNUMBER(FIND("endothelial",C1869)),ISNUMBER(FIND("neuron",C1869)),ISNUMBER(FIND(" cells ",C1869)),ISNUMBER(FIND("RBC",C1869)),ISNUMBER(FIND("mitochond",C1869)),ISNUMBER(FIND("adipocyte",C1869)),ISNUMBER(FIND("osteo",C1869)),ISNUMBER(FIND("keratin",C1869)),ISNUMBER(FIND(" cell's ",C1869)),ISNUMBER(FIND("eukary",C1869)),ISNUMBER(FIND("sperm",C1869)))</f>
        <v>1</v>
      </c>
      <c r="AD1869" t="b">
        <f>OR(ISNUMBER(FIND("human",B1869)),ISNUMBER(FIND("workers",B1869)),ISNUMBER(FIND("workforces",B1869)),ISNUMBER(FIND("occupational",B1869)),ISNUMBER(FIND("Case report",B1869)),ISNUMBER(FIND("Workplaces",B1869)),ISNUMBER(FIND("worker",B1869)))</f>
        <v>0</v>
      </c>
      <c r="AE1869" t="b">
        <f>OR(ISNUMBER(FIND(" plant ",C1869)),ISNUMBER(FIND("Plant ",C1869)),ISNUMBER(FIND("tomato",C1869)),ISNUMBER(FIND("plants",C1869)),ISNUMBER(FIND("Plants",C1869)),ISNUMBER(FIND("algae",C1869)),ISNUMBER(FIND("lettuce",C1869)),ISNUMBER(FIND("green gram sprouts ",C1869)),ISNUMBER(FIND("Cucurbita pepo",C1869)),ISNUMBER(FIND("bean ",C1869)),ISNUMBER(FIND("chloroplast",C1869)),ISNUMBER(FIND("chlorophyll",C1869)),ISNUMBER(FIND("seedling",C1869)),ISNUMBER(FIND("canola",C1869)),ISNUMBER(FIND("shoot",C1869)),ISNUMBER(FIND("photosynthes",C1869)),ISNUMBER(FIND(" leaves ",C1869)),,ISNUMBER(FIND("agriculture",C1869)),ISNUMBER(FIND(" crops ",C1869)))</f>
        <v>0</v>
      </c>
      <c r="AF1869" t="b">
        <f>OR(ISNUMBER(FIND("bacteria",C1869)),ISNUMBER(FIND("Bacteria",C1869)),ISNUMBER(FIND("Bacterium",C1869)),ISNUMBER(FIND("bacterium",C1869)),ISNUMBER(FIND(" coli ",C1869)))</f>
        <v>0</v>
      </c>
      <c r="AG1869" t="b">
        <f>OR(ISNUMBER(FIND("fungi",C1869)),ISNUMBER(FIND("Fungi",C1869)),ISNUMBER(FIND("fungus",C1869)),ISNUMBER(FIND("Fungus",C1869)),ISNUMBER(FIND("mushroom",C1869)),ISNUMBER(FIND("Mushroom",C1869)),ISNUMBER(FIND(" mold ",C1869)))</f>
        <v>0</v>
      </c>
      <c r="AH1869" t="b">
        <f>OR(ISNUMBER(FIND("Pig ",C1869)),ISNUMBER(FIND("pig ",C1869)),ISNUMBER(FIND("Pigs ",C1869)),ISNUMBER(FIND("pigs ",C1869)))</f>
        <v>0</v>
      </c>
      <c r="AI1869" t="b">
        <f>OR(ISNUMBER(FIND(" C. elegans",C1869)),ISNUMBER(FIND("Caenorhabditis elegans",C1869)),ISNUMBER(FIND("earthworms",C1869)),ISNUMBER(FIND(" Ficopomatus enigmaticus",C1869)),ISNUMBER(FIND("larva",C1869)),ISNUMBER(FIND("Lumbriculus variegatus",C1869)),ISNUMBER(FIND("nematode",C1869)))</f>
        <v>0</v>
      </c>
      <c r="AJ1869" t="b">
        <f>NOT(OR(AA1869,AB1869,AC1869,AD1869,AE1869,AF1869,AG1869,AH1869,AI1869))</f>
        <v>0</v>
      </c>
      <c r="AL1869" t="b">
        <f>OR(AA1869,AB1869,AD1869,AE1869,AF1869,AG1869,AH1869,AI1869)</f>
        <v>0</v>
      </c>
      <c r="AM1869" t="b">
        <f>IF(Table1[[#This Row],[In vivo?]],IF(Table1[[#This Row],[Cell]],FALSE,TRUE),FALSE)</f>
        <v>0</v>
      </c>
      <c r="AN1869" t="b">
        <f>AND(AC1869,AL1869)</f>
        <v>0</v>
      </c>
      <c r="AO1869" t="b">
        <f>IF(Table1[[#This Row],[Cell]],IF(Table1[[#This Row],[In vivo?]],FALSE,TRUE),FALSE)</f>
        <v>1</v>
      </c>
      <c r="AP1869" t="b">
        <f>NOT(OR(Table1[[#This Row],[In vivo?]],Table1[[#This Row],[Only in Cell]]))</f>
        <v>0</v>
      </c>
      <c r="AQ1869" t="str">
        <f>IF(OR(Table1[[#This Row],[Rodents]],Table1[[#This Row],[Human]],Table1[[#This Row],[Pig]]),OR(ISNUMBER(FIND("pulmonary",C1869)),ISNUMBER(FIND("lung",C1869))),"NA")</f>
        <v>NA</v>
      </c>
      <c r="AR1869" t="str">
        <f>IF(OR(Table1[[#This Row],[Rodents]],Table1[[#This Row],[Human]],Table1[[#This Row],[Pig]]),OR(ISNUMBER(FIND("skin",C1869)),ISNUMBER(FIND("dermal",C1869))),"NA")</f>
        <v>NA</v>
      </c>
      <c r="AS1869" t="str">
        <f>IF(OR(Table1[[#This Row],[Rodents]],Table1[[#This Row],[Human]],Table1[[#This Row],[Pig]]),OR(ISNUMBER(FIND("liver",C1869)),ISNUMBER(FIND("hepat",C1869))),"NA")</f>
        <v>NA</v>
      </c>
      <c r="AT1869" t="str">
        <f>IF(OR(Table1[[#This Row],[Rodents]],Table1[[#This Row],[Human]],Table1[[#This Row],[Pig]]),OR(ISNUMBER(FIND("kidney",C1869)),ISNUMBER(FIND("neph",C1869))),"NA")</f>
        <v>NA</v>
      </c>
      <c r="AU1869" t="str">
        <f>IF(OR(Table1[[#This Row],[Rodents]],Table1[[#This Row],[Human]],Table1[[#This Row],[Pig]]),OR(ISNUMBER(FIND("brain",C1869)),ISNUMBER(FIND("neur",C1869)),ISNUMBER(FIND("nerv",C1869))),"NA")</f>
        <v>NA</v>
      </c>
      <c r="AV1869" t="str">
        <f>IF(OR(Table1[[#This Row],[Rodents]],Table1[[#This Row],[Human]],Table1[[#This Row],[Pig]]),OR(ISNUMBER(FIND("heart",C1869)),ISNUMBER(FIND("cardi",C1869))),"NA")</f>
        <v>NA</v>
      </c>
      <c r="AW1869" t="str">
        <f>IF(OR(Table1[[#This Row],[Rodents]],Table1[[#This Row],[Human]],Table1[[#This Row],[Pig]]),OR(ISNUMBER(FIND("gastro",C1869)),ISNUMBER(FIND("intesti",C1869)),ISNUMBER(FIND("stomach",C1869))),"NA")</f>
        <v>NA</v>
      </c>
      <c r="AX1869" t="str">
        <f>IF(OR(Table1[[#This Row],[Rodents]],Table1[[#This Row],[Human]],Table1[[#This Row],[Pig]]),NOT(OR(AQ1869,AR1869,AS1869,AT1869,AU1869,AV1869,AW1869)),"NA")</f>
        <v>NA</v>
      </c>
      <c r="AY1869" t="b">
        <f>OR(ISNUMBER(FIND("SWCNT",C1869)),ISNUMBER(FIND("SWNT",C1869)),ISNUMBER(FIND("single-wall",C1869)),ISNUMBER(FIND("single wall",C1869)),ISNUMBER(FIND("Single wall",C1869)),ISNUMBER(FIND("Single-wall",C1869)),ISNUMBER(FIND("SWCNT",B1869)),ISNUMBER(FIND("SWNT",B1869)),ISNUMBER(FIND("single-wall",B1869)),ISNUMBER(FIND("single wall",B1869)),ISNUMBER(FIND("Single-wall",B1869)),ISNUMBER(FIND("Single wall",B1869)))</f>
        <v>1</v>
      </c>
      <c r="AZ1869" t="b">
        <f>OR(ISNUMBER(FIND("MWCNT",C1869)),ISNUMBER(FIND("MWNT",C1869)),ISNUMBER(FIND("multi-wall",C1869)),ISNUMBER(FIND("multi wall",C1869)),ISNUMBER(FIND("multiwall",C1869)),ISNUMBER(FIND("Multi-wall",C1869)),ISNUMBER(FIND("Multi wall",C1869)),ISNUMBER(FIND("Multiwall",C1869)),ISNUMBER(FIND("MWCNT",B1869)),ISNUMBER(FIND("MWNT",B1869)),ISNUMBER(FIND("multi-wall",B1869)),ISNUMBER(FIND("multi wall",B1869)),ISNUMBER(FIND("multiwall",B1869)),ISNUMBER(FIND("Multi-wall",B1869)),ISNUMBER(FIND("Multi wall",B1869)),ISNUMBER(FIND("Multiwall",B1869)),ISNUMBER(FIND("Double-wall",B1869)),ISNUMBER(FIND("Double wall",B1869)),ISNUMBER(FIND("Doublewall",B1869)),ISNUMBER(FIND("double-wall",B1869)),ISNUMBER(FIND("double wall",B1869)),ISNUMBER(FIND("doublewall",B1869)))</f>
        <v>0</v>
      </c>
      <c r="BA1869" t="b">
        <f>AND(Table1[[#This Row],[SWCNT]],Table1[[#This Row],[MWCNT]])</f>
        <v>0</v>
      </c>
      <c r="BB1869" t="b">
        <f>IF(Table1[[#This Row],[SWCNT]]=TRUE,FALSE,IF(Table1[[#This Row],[MWCNT]]=TRUE,FALSE,TRUE))</f>
        <v>0</v>
      </c>
      <c r="BC1869" s="18"/>
    </row>
    <row r="1870" spans="1:55" ht="240.5">
      <c r="A1870" t="s">
        <v>5901</v>
      </c>
      <c r="B1870" s="2" t="s">
        <v>5902</v>
      </c>
      <c r="C1870" s="16" t="s">
        <v>5903</v>
      </c>
      <c r="D1870" s="17" t="s">
        <v>924</v>
      </c>
      <c r="E1870" s="2">
        <v>2007</v>
      </c>
      <c r="F1870" t="b">
        <f>OR(ISNUMBER(FIND("cytotoxic",C1870)),ISNUMBER(FIND("Cytotoxic",C1870)),ISNUMBER(FIND("cellular toxicity",C1870)),ISNUMBER(FIND("cell death",C1870)),ISNUMBER(FIND("viable",C1870)),ISNUMBER(FIND("phytotoxic",C1870)),ISNUMBER(FIND("acute toxicity",C1870)),ISNUMBER(FIND("MTT",C1870)),ISNUMBER(FIND("survival",C1870)),ISNUMBER(FIND("prolifer",C1870)),ISNUMBER(FIND("apoptosis",C1870)),ISNUMBER(FIND("neurotoxic",C1870)),ISNUMBER(FIND("  lysis ",C1870)),ISNUMBER(FIND("necrosis",C1870)),ISNUMBER(FIND("cellular death",C1870))*3,ISNUMBER(FIND("LDH",C1870)),ISNUMBER(FIND("Acute toxicity",C1870)))</f>
        <v>1</v>
      </c>
      <c r="G1870" t="b">
        <f>OR(ISNUMBER(FIND("genotoxic",C1870)),ISNUMBER(FIND("genotoxicity",C1870)),ISNUMBER(FIND("DNA damage",C1870)),ISNUMBER(FIND("DNA",C1870)),ISNUMBER(FIND("RNA",C1870)),ISNUMBER(FIND("mesothelioma",C1870)),ISNUMBER(FIND("carcino",C1870)),ISNUMBER(FIND("mutagen",C1870)),ISNUMBER(FIND("genetic",C1870)))</f>
        <v>0</v>
      </c>
      <c r="H1870" t="b">
        <f>OR(ISNUMBER(FIND("inflammatory",C1870)),ISNUMBER(FIND("inflamm",C1870)))</f>
        <v>0</v>
      </c>
      <c r="I1870" t="b">
        <f>OR(ISNUMBER(FIND("immune",C1870)),ISNUMBER(FIND("immunological",C1870)),ISNUMBER(FIND("interleuk",C1870)),ISNUMBER(FIND("platelet activation",C1870)),ISNUMBER(FIND("monocyte",C1870)),ISNUMBER(FIND("leukocyte",C1870)),ISNUMBER(FIND("cytokine",C1870)),ISNUMBER(FIND("CD4",C1870)),ISNUMBER(FIND("CD8",C1870)),ISNUMBER(FIND("T-cell",C1870)))</f>
        <v>0</v>
      </c>
      <c r="J1870" t="b">
        <f>OR(ISNUMBER(FIND("reactive oxygen",C1870)),ISNUMBER(FIND("ROS",C1870)),ISNUMBER(FIND("free radical",C1870)),ISNUMBER(FIND("oxidative stress",C1870)),ISNUMBER(FIND("peroxid",C1870)),ISNUMBER(FIND("oxidative",C1870)),ISNUMBER(FIND("antioxid",C1870)))</f>
        <v>0</v>
      </c>
      <c r="K1870" t="b">
        <f>OR(ISNUMBER(FIND("autophag",C1870)))</f>
        <v>0</v>
      </c>
      <c r="L1870" t="b">
        <f>OR(ISNUMBER(FIND("morpholog",C1870)))</f>
        <v>0</v>
      </c>
      <c r="M1870" t="b">
        <f>OR(ISNUMBER(FIND("fibrosis",C1870)),ISNUMBER(FIND("Fibrosis",C1870)),ISNUMBER(FIND("fibrot",C1870)))</f>
        <v>0</v>
      </c>
      <c r="N1870" t="b">
        <f>OR(ISNUMBER(FIND("offspring",C1870)),ISNUMBER(FIND("Parental",C1870)),ISNUMBER(FIND("parental",C1870)),ISNUMBER(FIND("germline",C1870)),ISNUMBER(FIND("reproduc",C1870)),ISNUMBER(FIND("embryo",C1870)))</f>
        <v>0</v>
      </c>
      <c r="O1870" t="b">
        <f>OR(ISNUMBER(FIND("metabol",C1870)),ISNUMBER(FIND("Metabol",C1870)),ISNUMBER(FIND("digest",C1870)),ISNUMBER(FIND("mitochon",C1870)))</f>
        <v>0</v>
      </c>
      <c r="P1870" t="b">
        <f>OR(ISNUMBER(FIND("ecotox",C1870)),ISNUMBER(FIND("Ecotox",B1870)),ISNUMBER(FIND("ecotox",B1870)),ISNUMBER(FIND("Ecotox",C1870)))</f>
        <v>0</v>
      </c>
      <c r="Q1870" t="b">
        <f>OR(ISNUMBER(FIND("Bioaccum",C1870)),ISNUMBER(FIND("bioaccum",C1870)),ISNUMBER(FIND("accum",C1870)))</f>
        <v>0</v>
      </c>
      <c r="R1870" t="b">
        <f>OR(ISNUMBER(FIND("Occupation",C1870)),ISNUMBER(FIND("occupation",C1870)),ISNUMBER(FIND("worker",C1870)),ISNUMBER(FIND("workforce",C1870)))</f>
        <v>0</v>
      </c>
      <c r="S1870" t="b">
        <f>NOT(OR(F1870,G1870,H1870,I1870,J1870,K1870,L1870,M1870,N1870,O1870,P1870,Q1870,R1870))</f>
        <v>0</v>
      </c>
      <c r="U1870" t="b">
        <f>OR(Table1[[#This Row],[Inflammation]],Table1[[#This Row],[Immune]])</f>
        <v>0</v>
      </c>
      <c r="V1870" t="b">
        <f>IF(OR(Table1[[#This Row],[Rodents]],Table1[[#This Row],[Human]],Table1[[#This Row],[Pig]]),OR(ISNUMBER(FIND("intratrach",C1870)),ISNUMBER(FIND("nasal ",C1870)),ISNUMBER(FIND("instill",C1870))),"NA")</f>
        <v>0</v>
      </c>
      <c r="W1870" t="b">
        <f>IF(OR(Table1[[#This Row],[Rodents]],Table1[[#This Row],[Human]],Table1[[#This Row],[Pig]]),OR(ISNUMBER(FIND("dermal",C1870)),ISNUMBER(FIND("skin ",C1870))),"NA")</f>
        <v>0</v>
      </c>
      <c r="X1870" t="b">
        <f>IF(OR(Table1[[#This Row],[Rodents]],Table1[[#This Row],[Human]],Table1[[#This Row],[Pig]]),OR(ISNUMBER(FIND("injected",C1870)),ISNUMBER(FIND("periton",C1870)),ISNUMBER(FIND("intrascrot",C1870))),"NA")</f>
        <v>0</v>
      </c>
      <c r="Y1870" t="b">
        <f>IF(OR(Table1[[#This Row],[Rodents]],Table1[[#This Row],[Human]],Table1[[#This Row],[Pig]]),NOT(OR(Table1[[#This Row],[Inhaled/Intratracheal/intranasal]],Table1[[#This Row],[Dermal]],Table1[[#This Row],[Injected]])),"NA")</f>
        <v>1</v>
      </c>
      <c r="AA1870" t="b">
        <f>OR(ISNUMBER(FIND("fish ",C1870)),ISNUMBER(FIND("Fish ",C1870)),ISNUMBER(FIND("aquatic",C1870)),ISNUMBER(FIND("daphnids",C1870)),ISNUMBER(FIND("Carcinus maenas",C1870)),ISNUMBER(FIND("Daphnia",C1870)),ISNUMBER(FIND("Ruditapes philippinarum",C1870)),ISNUMBER(FIND("daphnia",C1870)),ISNUMBER(FIND("marine",C1870)),ISNUMBER(FIND("mussel",C1870)),ISNUMBER(FIND("algae",C1870)),ISNUMBER(FIND("Donax faba",C1870)),ISNUMBER(FIND("estuarine",C1870)),ISNUMBER(FIND("snail",C1870)),ISNUMBER(FIND("Prorocentrum donghaiense",C1870)) )</f>
        <v>0</v>
      </c>
      <c r="AB1870" t="b">
        <f>OR(ISNUMBER(FIND(" rat ",C1870)),ISNUMBER(FIND(" rats ",C1870)),ISNUMBER(FIND(" Rats ",C1870)),ISNUMBER(FIND(" Rat ",C1870)),ISNUMBER(FIND(" rat.",C1870)),ISNUMBER(FIND(" rats.",C1870)),ISNUMBER(FIND("mouse",C1870)),ISNUMBER(FIND("mice",C1870)), ISNUMBER(FIND(" Mice",C1870)))</f>
        <v>1</v>
      </c>
      <c r="AC1870" t="b">
        <f>OR(ISNUMBER(FIND(" cell ",C1870)),ISNUMBER(FIND("fibroblast",C1870)),ISNUMBER(FIND("macrophage",C1870)),ISNUMBER(FIND("epithelial",C1870)),ISNUMBER(FIND("endothelial",C1870)),ISNUMBER(FIND("neuron",C1870)),ISNUMBER(FIND(" cells ",C1870)),ISNUMBER(FIND("RBC",C1870)),ISNUMBER(FIND("mitochond",C1870)),ISNUMBER(FIND("adipocyte",C1870)),ISNUMBER(FIND("osteo",C1870)),ISNUMBER(FIND("keratin",C1870)),ISNUMBER(FIND(" cell's ",C1870)),ISNUMBER(FIND("eukary",C1870)),ISNUMBER(FIND("sperm",C1870)))</f>
        <v>1</v>
      </c>
      <c r="AD1870" t="b">
        <f>OR(ISNUMBER(FIND("human",B1870)),ISNUMBER(FIND("workers",B1870)),ISNUMBER(FIND("workforces",B1870)),ISNUMBER(FIND("occupational",B1870)),ISNUMBER(FIND("Case report",B1870)),ISNUMBER(FIND("Workplaces",B1870)),ISNUMBER(FIND("worker",B1870)))</f>
        <v>0</v>
      </c>
      <c r="AE1870" t="b">
        <f>OR(ISNUMBER(FIND(" plant ",C1870)),ISNUMBER(FIND("Plant ",C1870)),ISNUMBER(FIND("tomato",C1870)),ISNUMBER(FIND("plants",C1870)),ISNUMBER(FIND("Plants",C1870)),ISNUMBER(FIND("algae",C1870)),ISNUMBER(FIND("lettuce",C1870)),ISNUMBER(FIND("green gram sprouts ",C1870)),ISNUMBER(FIND("Cucurbita pepo",C1870)),ISNUMBER(FIND("bean ",C1870)),ISNUMBER(FIND("chloroplast",C1870)),ISNUMBER(FIND("chlorophyll",C1870)),ISNUMBER(FIND("seedling",C1870)),ISNUMBER(FIND("canola",C1870)),ISNUMBER(FIND("shoot",C1870)),ISNUMBER(FIND("photosynthes",C1870)),ISNUMBER(FIND(" leaves ",C1870)),,ISNUMBER(FIND("agriculture",C1870)),ISNUMBER(FIND(" crops ",C1870)))</f>
        <v>0</v>
      </c>
      <c r="AF1870" t="b">
        <f>OR(ISNUMBER(FIND("bacteria",C1870)),ISNUMBER(FIND("Bacteria",C1870)),ISNUMBER(FIND("Bacterium",C1870)),ISNUMBER(FIND("bacterium",C1870)),ISNUMBER(FIND(" coli ",C1870)))</f>
        <v>0</v>
      </c>
      <c r="AG1870" t="b">
        <f>OR(ISNUMBER(FIND("fungi",C1870)),ISNUMBER(FIND("Fungi",C1870)),ISNUMBER(FIND("fungus",C1870)),ISNUMBER(FIND("Fungus",C1870)),ISNUMBER(FIND("mushroom",C1870)),ISNUMBER(FIND("Mushroom",C1870)),ISNUMBER(FIND(" mold ",C1870)))</f>
        <v>0</v>
      </c>
      <c r="AH1870" t="b">
        <f>OR(ISNUMBER(FIND("Pig ",C1870)),ISNUMBER(FIND("pig ",C1870)),ISNUMBER(FIND("Pigs ",C1870)),ISNUMBER(FIND("pigs ",C1870)))</f>
        <v>0</v>
      </c>
      <c r="AI1870" t="b">
        <f>OR(ISNUMBER(FIND(" C. elegans",C1870)),ISNUMBER(FIND("Caenorhabditis elegans",C1870)),ISNUMBER(FIND("earthworms",C1870)),ISNUMBER(FIND(" Ficopomatus enigmaticus",C1870)),ISNUMBER(FIND("larva",C1870)),ISNUMBER(FIND("Lumbriculus variegatus",C1870)),ISNUMBER(FIND("nematode",C1870)))</f>
        <v>0</v>
      </c>
      <c r="AJ1870" t="b">
        <f>NOT(OR(AA1870,AB1870,AC1870,AD1870,AE1870,AF1870,AG1870,AH1870,AI1870))</f>
        <v>0</v>
      </c>
      <c r="AL1870" t="b">
        <f>OR(AA1870,AB1870,AD1870,AE1870,AF1870,AG1870,AH1870,AI1870)</f>
        <v>1</v>
      </c>
      <c r="AM1870" t="b">
        <f>IF(Table1[[#This Row],[In vivo?]],IF(Table1[[#This Row],[Cell]],FALSE,TRUE),FALSE)</f>
        <v>0</v>
      </c>
      <c r="AN1870" t="b">
        <f>AND(AC1870,AL1870)</f>
        <v>1</v>
      </c>
      <c r="AO1870" t="b">
        <f>IF(Table1[[#This Row],[Cell]],IF(Table1[[#This Row],[In vivo?]],FALSE,TRUE),FALSE)</f>
        <v>0</v>
      </c>
      <c r="AP1870" t="b">
        <f>NOT(OR(Table1[[#This Row],[In vivo?]],Table1[[#This Row],[Only in Cell]]))</f>
        <v>0</v>
      </c>
      <c r="AQ1870" t="b">
        <f>IF(OR(Table1[[#This Row],[Rodents]],Table1[[#This Row],[Human]],Table1[[#This Row],[Pig]]),OR(ISNUMBER(FIND("pulmonary",C1870)),ISNUMBER(FIND("lung",C1870))),"NA")</f>
        <v>0</v>
      </c>
      <c r="AR1870" t="b">
        <f>IF(OR(Table1[[#This Row],[Rodents]],Table1[[#This Row],[Human]],Table1[[#This Row],[Pig]]),OR(ISNUMBER(FIND("skin",C1870)),ISNUMBER(FIND("dermal",C1870))),"NA")</f>
        <v>0</v>
      </c>
      <c r="AS1870" t="b">
        <f>IF(OR(Table1[[#This Row],[Rodents]],Table1[[#This Row],[Human]],Table1[[#This Row],[Pig]]),OR(ISNUMBER(FIND("liver",C1870)),ISNUMBER(FIND("hepat",C1870))),"NA")</f>
        <v>0</v>
      </c>
      <c r="AT1870" t="b">
        <f>IF(OR(Table1[[#This Row],[Rodents]],Table1[[#This Row],[Human]],Table1[[#This Row],[Pig]]),OR(ISNUMBER(FIND("kidney",C1870)),ISNUMBER(FIND("neph",C1870))),"NA")</f>
        <v>0</v>
      </c>
      <c r="AU1870" t="b">
        <f>IF(OR(Table1[[#This Row],[Rodents]],Table1[[#This Row],[Human]],Table1[[#This Row],[Pig]]),OR(ISNUMBER(FIND("brain",C1870)),ISNUMBER(FIND("neur",C1870)),ISNUMBER(FIND("nerv",C1870))),"NA")</f>
        <v>0</v>
      </c>
      <c r="AV1870" t="b">
        <f>IF(OR(Table1[[#This Row],[Rodents]],Table1[[#This Row],[Human]],Table1[[#This Row],[Pig]]),OR(ISNUMBER(FIND("heart",C1870)),ISNUMBER(FIND("cardi",C1870))),"NA")</f>
        <v>0</v>
      </c>
      <c r="AW1870" t="b">
        <f>IF(OR(Table1[[#This Row],[Rodents]],Table1[[#This Row],[Human]],Table1[[#This Row],[Pig]]),OR(ISNUMBER(FIND("gastro",C1870)),ISNUMBER(FIND("intesti",C1870)),ISNUMBER(FIND("stomach",C1870))),"NA")</f>
        <v>0</v>
      </c>
      <c r="AX1870" t="b">
        <f>IF(OR(Table1[[#This Row],[Rodents]],Table1[[#This Row],[Human]],Table1[[#This Row],[Pig]]),NOT(OR(AQ1870,AR1870,AS1870,AT1870,AU1870,AV1870,AW1870)),"NA")</f>
        <v>1</v>
      </c>
      <c r="AY1870" t="b">
        <f>OR(ISNUMBER(FIND("SWCNT",C1870)),ISNUMBER(FIND("SWNT",C1870)),ISNUMBER(FIND("single-wall",C1870)),ISNUMBER(FIND("single wall",C1870)),ISNUMBER(FIND("Single wall",C1870)),ISNUMBER(FIND("Single-wall",C1870)),ISNUMBER(FIND("SWCNT",B1870)),ISNUMBER(FIND("SWNT",B1870)),ISNUMBER(FIND("single-wall",B1870)),ISNUMBER(FIND("single wall",B1870)),ISNUMBER(FIND("Single-wall",B1870)),ISNUMBER(FIND("Single wall",B1870)))</f>
        <v>1</v>
      </c>
      <c r="AZ1870" t="b">
        <f>OR(ISNUMBER(FIND("MWCNT",C1870)),ISNUMBER(FIND("MWNT",C1870)),ISNUMBER(FIND("multi-wall",C1870)),ISNUMBER(FIND("multi wall",C1870)),ISNUMBER(FIND("multiwall",C1870)),ISNUMBER(FIND("Multi-wall",C1870)),ISNUMBER(FIND("Multi wall",C1870)),ISNUMBER(FIND("Multiwall",C1870)),ISNUMBER(FIND("MWCNT",B1870)),ISNUMBER(FIND("MWNT",B1870)),ISNUMBER(FIND("multi-wall",B1870)),ISNUMBER(FIND("multi wall",B1870)),ISNUMBER(FIND("multiwall",B1870)),ISNUMBER(FIND("Multi-wall",B1870)),ISNUMBER(FIND("Multi wall",B1870)),ISNUMBER(FIND("Multiwall",B1870)),ISNUMBER(FIND("Double-wall",B1870)),ISNUMBER(FIND("Double wall",B1870)),ISNUMBER(FIND("Doublewall",B1870)),ISNUMBER(FIND("double-wall",B1870)),ISNUMBER(FIND("double wall",B1870)),ISNUMBER(FIND("doublewall",B1870)))</f>
        <v>0</v>
      </c>
      <c r="BA1870" t="b">
        <f>AND(Table1[[#This Row],[SWCNT]],Table1[[#This Row],[MWCNT]])</f>
        <v>0</v>
      </c>
      <c r="BB1870" t="b">
        <f>IF(Table1[[#This Row],[SWCNT]]=TRUE,FALSE,IF(Table1[[#This Row],[MWCNT]]=TRUE,FALSE,TRUE))</f>
        <v>0</v>
      </c>
      <c r="BC1870" s="18"/>
    </row>
    <row r="1871" spans="1:55" ht="185">
      <c r="A1871" t="s">
        <v>5927</v>
      </c>
      <c r="B1871" s="2" t="s">
        <v>5929</v>
      </c>
      <c r="C1871" s="16" t="s">
        <v>5931</v>
      </c>
      <c r="D1871" s="17" t="s">
        <v>2338</v>
      </c>
      <c r="E1871" s="2">
        <v>2007</v>
      </c>
      <c r="F1871" t="b">
        <f>OR(ISNUMBER(FIND("cytotoxic",C1871)),ISNUMBER(FIND("Cytotoxic",C1871)),ISNUMBER(FIND("cellular toxicity",C1871)),ISNUMBER(FIND("cell death",C1871)),ISNUMBER(FIND("viable",C1871)),ISNUMBER(FIND("phytotoxic",C1871)),ISNUMBER(FIND("acute toxicity",C1871)),ISNUMBER(FIND("MTT",C1871)),ISNUMBER(FIND("survival",C1871)),ISNUMBER(FIND("prolifer",C1871)),ISNUMBER(FIND("apoptosis",C1871)),ISNUMBER(FIND("neurotoxic",C1871)),ISNUMBER(FIND("  lysis ",C1871)),ISNUMBER(FIND("necrosis",C1871)),ISNUMBER(FIND("cellular death",C1871))*3,ISNUMBER(FIND("LDH",C1871)),ISNUMBER(FIND("Acute toxicity",C1871)))</f>
        <v>0</v>
      </c>
      <c r="G1871" t="b">
        <f>OR(ISNUMBER(FIND("genotoxic",C1871)),ISNUMBER(FIND("genotoxicity",C1871)),ISNUMBER(FIND("DNA damage",C1871)),ISNUMBER(FIND("DNA",C1871)),ISNUMBER(FIND("RNA",C1871)),ISNUMBER(FIND("mesothelioma",C1871)),ISNUMBER(FIND("carcino",C1871)),ISNUMBER(FIND("mutagen",C1871)),ISNUMBER(FIND("genetic",C1871)))</f>
        <v>1</v>
      </c>
      <c r="H1871" t="b">
        <f>OR(ISNUMBER(FIND("inflammatory",C1871)),ISNUMBER(FIND("inflamm",C1871)))</f>
        <v>0</v>
      </c>
      <c r="I1871" t="b">
        <f>OR(ISNUMBER(FIND("immune",C1871)),ISNUMBER(FIND("immunological",C1871)),ISNUMBER(FIND("interleuk",C1871)),ISNUMBER(FIND("platelet activation",C1871)),ISNUMBER(FIND("monocyte",C1871)),ISNUMBER(FIND("leukocyte",C1871)),ISNUMBER(FIND("cytokine",C1871)),ISNUMBER(FIND("CD4",C1871)),ISNUMBER(FIND("CD8",C1871)),ISNUMBER(FIND("T-cell",C1871)))</f>
        <v>0</v>
      </c>
      <c r="J1871" t="b">
        <f>OR(ISNUMBER(FIND("reactive oxygen",C1871)),ISNUMBER(FIND("ROS",C1871)),ISNUMBER(FIND("free radical",C1871)),ISNUMBER(FIND("oxidative stress",C1871)),ISNUMBER(FIND("peroxid",C1871)),ISNUMBER(FIND("oxidative",C1871)),ISNUMBER(FIND("antioxid",C1871)))</f>
        <v>1</v>
      </c>
      <c r="K1871" t="b">
        <f>OR(ISNUMBER(FIND("autophag",C1871)))</f>
        <v>0</v>
      </c>
      <c r="L1871" t="b">
        <f>OR(ISNUMBER(FIND("morpholog",C1871)))</f>
        <v>0</v>
      </c>
      <c r="M1871" t="b">
        <f>OR(ISNUMBER(FIND("fibrosis",C1871)),ISNUMBER(FIND("Fibrosis",C1871)),ISNUMBER(FIND("fibrot",C1871)))</f>
        <v>0</v>
      </c>
      <c r="N1871" t="b">
        <f>OR(ISNUMBER(FIND("offspring",C1871)),ISNUMBER(FIND("Parental",C1871)),ISNUMBER(FIND("parental",C1871)),ISNUMBER(FIND("germline",C1871)),ISNUMBER(FIND("reproduc",C1871)),ISNUMBER(FIND("embryo",C1871)))</f>
        <v>0</v>
      </c>
      <c r="O1871" t="b">
        <f>OR(ISNUMBER(FIND("metabol",C1871)),ISNUMBER(FIND("Metabol",C1871)),ISNUMBER(FIND("digest",C1871)),ISNUMBER(FIND("mitochon",C1871)))</f>
        <v>0</v>
      </c>
      <c r="P1871" t="b">
        <f>OR(ISNUMBER(FIND("ecotox",C1871)),ISNUMBER(FIND("Ecotox",B1871)),ISNUMBER(FIND("ecotox",B1871)),ISNUMBER(FIND("Ecotox",C1871)))</f>
        <v>0</v>
      </c>
      <c r="Q1871" t="b">
        <f>OR(ISNUMBER(FIND("Bioaccum",C1871)),ISNUMBER(FIND("bioaccum",C1871)),ISNUMBER(FIND("accum",C1871)))</f>
        <v>0</v>
      </c>
      <c r="R1871" t="b">
        <f>OR(ISNUMBER(FIND("Occupation",C1871)),ISNUMBER(FIND("occupation",C1871)),ISNUMBER(FIND("worker",C1871)),ISNUMBER(FIND("workforce",C1871)))</f>
        <v>0</v>
      </c>
      <c r="S1871" t="b">
        <f>NOT(OR(F1871,G1871,H1871,I1871,J1871,K1871,L1871,M1871,N1871,O1871,P1871,Q1871,R1871))</f>
        <v>0</v>
      </c>
      <c r="U1871" t="b">
        <f>OR(Table1[[#This Row],[Inflammation]],Table1[[#This Row],[Immune]])</f>
        <v>0</v>
      </c>
      <c r="V1871" t="str">
        <f>IF(OR(Table1[[#This Row],[Rodents]],Table1[[#This Row],[Human]],Table1[[#This Row],[Pig]]),OR(ISNUMBER(FIND("intratrach",C1871)),ISNUMBER(FIND("nasal ",C1871)),ISNUMBER(FIND("instill",C1871))),"NA")</f>
        <v>NA</v>
      </c>
      <c r="W1871" t="str">
        <f>IF(OR(Table1[[#This Row],[Rodents]],Table1[[#This Row],[Human]],Table1[[#This Row],[Pig]]),OR(ISNUMBER(FIND("dermal",C1871)),ISNUMBER(FIND("skin ",C1871))),"NA")</f>
        <v>NA</v>
      </c>
      <c r="X1871" t="str">
        <f>IF(OR(Table1[[#This Row],[Rodents]],Table1[[#This Row],[Human]],Table1[[#This Row],[Pig]]),OR(ISNUMBER(FIND("injected",C1871)),ISNUMBER(FIND("periton",C1871)),ISNUMBER(FIND("intrascrot",C1871))),"NA")</f>
        <v>NA</v>
      </c>
      <c r="Y1871" t="str">
        <f>IF(OR(Table1[[#This Row],[Rodents]],Table1[[#This Row],[Human]],Table1[[#This Row],[Pig]]),NOT(OR(Table1[[#This Row],[Inhaled/Intratracheal/intranasal]],Table1[[#This Row],[Dermal]],Table1[[#This Row],[Injected]])),"NA")</f>
        <v>NA</v>
      </c>
      <c r="AA1871" t="b">
        <f>OR(ISNUMBER(FIND("fish ",C1871)),ISNUMBER(FIND("Fish ",C1871)),ISNUMBER(FIND("aquatic",C1871)),ISNUMBER(FIND("daphnids",C1871)),ISNUMBER(FIND("Carcinus maenas",C1871)),ISNUMBER(FIND("Daphnia",C1871)),ISNUMBER(FIND("Ruditapes philippinarum",C1871)),ISNUMBER(FIND("daphnia",C1871)),ISNUMBER(FIND("marine",C1871)),ISNUMBER(FIND("mussel",C1871)),ISNUMBER(FIND("algae",C1871)),ISNUMBER(FIND("Donax faba",C1871)),ISNUMBER(FIND("estuarine",C1871)),ISNUMBER(FIND("snail",C1871)),ISNUMBER(FIND("Prorocentrum donghaiense",C1871)) )</f>
        <v>0</v>
      </c>
      <c r="AB1871" t="b">
        <f>OR(ISNUMBER(FIND(" rat ",C1871)),ISNUMBER(FIND(" rats ",C1871)),ISNUMBER(FIND(" Rats ",C1871)),ISNUMBER(FIND(" Rat ",C1871)),ISNUMBER(FIND(" rat.",C1871)),ISNUMBER(FIND(" rats.",C1871)),ISNUMBER(FIND("mouse",C1871)),ISNUMBER(FIND("mice",C1871)), ISNUMBER(FIND(" Mice",C1871)))</f>
        <v>0</v>
      </c>
      <c r="AC1871" t="b">
        <f>OR(ISNUMBER(FIND(" cell ",C1871)),ISNUMBER(FIND("fibroblast",C1871)),ISNUMBER(FIND("macrophage",C1871)),ISNUMBER(FIND("epithelial",C1871)),ISNUMBER(FIND("endothelial",C1871)),ISNUMBER(FIND("neuron",C1871)),ISNUMBER(FIND(" cells ",C1871)),ISNUMBER(FIND("RBC",C1871)),ISNUMBER(FIND("mitochond",C1871)),ISNUMBER(FIND("adipocyte",C1871)),ISNUMBER(FIND("osteo",C1871)),ISNUMBER(FIND("keratin",C1871)),ISNUMBER(FIND(" cell's ",C1871)),ISNUMBER(FIND("eukary",C1871)),ISNUMBER(FIND("sperm",C1871)))</f>
        <v>1</v>
      </c>
      <c r="AD1871" t="b">
        <f>OR(ISNUMBER(FIND("human",B1871)),ISNUMBER(FIND("workers",B1871)),ISNUMBER(FIND("workforces",B1871)),ISNUMBER(FIND("occupational",B1871)),ISNUMBER(FIND("Case report",B1871)),ISNUMBER(FIND("Workplaces",B1871)),ISNUMBER(FIND("worker",B1871)))</f>
        <v>0</v>
      </c>
      <c r="AE1871" t="b">
        <f>OR(ISNUMBER(FIND(" plant ",C1871)),ISNUMBER(FIND("Plant ",C1871)),ISNUMBER(FIND("tomato",C1871)),ISNUMBER(FIND("plants",C1871)),ISNUMBER(FIND("Plants",C1871)),ISNUMBER(FIND("algae",C1871)),ISNUMBER(FIND("lettuce",C1871)),ISNUMBER(FIND("green gram sprouts ",C1871)),ISNUMBER(FIND("Cucurbita pepo",C1871)),ISNUMBER(FIND("bean ",C1871)),ISNUMBER(FIND("chloroplast",C1871)),ISNUMBER(FIND("chlorophyll",C1871)),ISNUMBER(FIND("seedling",C1871)),ISNUMBER(FIND("canola",C1871)),ISNUMBER(FIND("shoot",C1871)),ISNUMBER(FIND("photosynthes",C1871)),ISNUMBER(FIND(" leaves ",C1871)),,ISNUMBER(FIND("agriculture",C1871)),ISNUMBER(FIND(" crops ",C1871)))</f>
        <v>0</v>
      </c>
      <c r="AF1871" t="b">
        <f>OR(ISNUMBER(FIND("bacteria",C1871)),ISNUMBER(FIND("Bacteria",C1871)),ISNUMBER(FIND("Bacterium",C1871)),ISNUMBER(FIND("bacterium",C1871)),ISNUMBER(FIND(" coli ",C1871)))</f>
        <v>0</v>
      </c>
      <c r="AG1871" t="b">
        <f>OR(ISNUMBER(FIND("fungi",C1871)),ISNUMBER(FIND("Fungi",C1871)),ISNUMBER(FIND("fungus",C1871)),ISNUMBER(FIND("Fungus",C1871)),ISNUMBER(FIND("mushroom",C1871)),ISNUMBER(FIND("Mushroom",C1871)),ISNUMBER(FIND(" mold ",C1871)))</f>
        <v>0</v>
      </c>
      <c r="AH1871" t="b">
        <f>OR(ISNUMBER(FIND("Pig ",C1871)),ISNUMBER(FIND("pig ",C1871)),ISNUMBER(FIND("Pigs ",C1871)),ISNUMBER(FIND("pigs ",C1871)))</f>
        <v>0</v>
      </c>
      <c r="AI1871" t="b">
        <f>OR(ISNUMBER(FIND(" C. elegans",C1871)),ISNUMBER(FIND("Caenorhabditis elegans",C1871)),ISNUMBER(FIND("earthworms",C1871)),ISNUMBER(FIND(" Ficopomatus enigmaticus",C1871)),ISNUMBER(FIND("larva",C1871)),ISNUMBER(FIND("Lumbriculus variegatus",C1871)),ISNUMBER(FIND("nematode",C1871)))</f>
        <v>0</v>
      </c>
      <c r="AJ1871" t="b">
        <f>NOT(OR(AA1871,AB1871,AC1871,AD1871,AE1871,AF1871,AG1871,AH1871,AI1871))</f>
        <v>0</v>
      </c>
      <c r="AL1871" t="b">
        <f>OR(AA1871,AB1871,AD1871,AE1871,AF1871,AG1871,AH1871,AI1871)</f>
        <v>0</v>
      </c>
      <c r="AM1871" t="b">
        <f>IF(Table1[[#This Row],[In vivo?]],IF(Table1[[#This Row],[Cell]],FALSE,TRUE),FALSE)</f>
        <v>0</v>
      </c>
      <c r="AN1871" t="b">
        <f>AND(AC1871,AL1871)</f>
        <v>0</v>
      </c>
      <c r="AO1871" t="b">
        <f>IF(Table1[[#This Row],[Cell]],IF(Table1[[#This Row],[In vivo?]],FALSE,TRUE),FALSE)</f>
        <v>1</v>
      </c>
      <c r="AP1871" t="b">
        <f>NOT(OR(Table1[[#This Row],[In vivo?]],Table1[[#This Row],[Only in Cell]]))</f>
        <v>0</v>
      </c>
      <c r="AQ1871" t="str">
        <f>IF(OR(Table1[[#This Row],[Rodents]],Table1[[#This Row],[Human]],Table1[[#This Row],[Pig]]),OR(ISNUMBER(FIND("pulmonary",C1871)),ISNUMBER(FIND("lung",C1871))),"NA")</f>
        <v>NA</v>
      </c>
      <c r="AR1871" t="str">
        <f>IF(OR(Table1[[#This Row],[Rodents]],Table1[[#This Row],[Human]],Table1[[#This Row],[Pig]]),OR(ISNUMBER(FIND("skin",C1871)),ISNUMBER(FIND("dermal",C1871))),"NA")</f>
        <v>NA</v>
      </c>
      <c r="AS1871" t="str">
        <f>IF(OR(Table1[[#This Row],[Rodents]],Table1[[#This Row],[Human]],Table1[[#This Row],[Pig]]),OR(ISNUMBER(FIND("liver",C1871)),ISNUMBER(FIND("hepat",C1871))),"NA")</f>
        <v>NA</v>
      </c>
      <c r="AT1871" t="str">
        <f>IF(OR(Table1[[#This Row],[Rodents]],Table1[[#This Row],[Human]],Table1[[#This Row],[Pig]]),OR(ISNUMBER(FIND("kidney",C1871)),ISNUMBER(FIND("neph",C1871))),"NA")</f>
        <v>NA</v>
      </c>
      <c r="AU1871" t="str">
        <f>IF(OR(Table1[[#This Row],[Rodents]],Table1[[#This Row],[Human]],Table1[[#This Row],[Pig]]),OR(ISNUMBER(FIND("brain",C1871)),ISNUMBER(FIND("neur",C1871)),ISNUMBER(FIND("nerv",C1871))),"NA")</f>
        <v>NA</v>
      </c>
      <c r="AV1871" t="str">
        <f>IF(OR(Table1[[#This Row],[Rodents]],Table1[[#This Row],[Human]],Table1[[#This Row],[Pig]]),OR(ISNUMBER(FIND("heart",C1871)),ISNUMBER(FIND("cardi",C1871))),"NA")</f>
        <v>NA</v>
      </c>
      <c r="AW1871" t="str">
        <f>IF(OR(Table1[[#This Row],[Rodents]],Table1[[#This Row],[Human]],Table1[[#This Row],[Pig]]),OR(ISNUMBER(FIND("gastro",C1871)),ISNUMBER(FIND("intesti",C1871)),ISNUMBER(FIND("stomach",C1871))),"NA")</f>
        <v>NA</v>
      </c>
      <c r="AX1871" t="str">
        <f>IF(OR(Table1[[#This Row],[Rodents]],Table1[[#This Row],[Human]],Table1[[#This Row],[Pig]]),NOT(OR(AQ1871,AR1871,AS1871,AT1871,AU1871,AV1871,AW1871)),"NA")</f>
        <v>NA</v>
      </c>
      <c r="AY1871" t="b">
        <f>OR(ISNUMBER(FIND("SWCNT",C1871)),ISNUMBER(FIND("SWNT",C1871)),ISNUMBER(FIND("single-wall",C1871)),ISNUMBER(FIND("single wall",C1871)),ISNUMBER(FIND("Single wall",C1871)),ISNUMBER(FIND("Single-wall",C1871)),ISNUMBER(FIND("SWCNT",B1871)),ISNUMBER(FIND("SWNT",B1871)),ISNUMBER(FIND("single-wall",B1871)),ISNUMBER(FIND("single wall",B1871)),ISNUMBER(FIND("Single-wall",B1871)),ISNUMBER(FIND("Single wall",B1871)))</f>
        <v>1</v>
      </c>
      <c r="AZ1871" t="b">
        <f>OR(ISNUMBER(FIND("MWCNT",C1871)),ISNUMBER(FIND("MWNT",C1871)),ISNUMBER(FIND("multi-wall",C1871)),ISNUMBER(FIND("multi wall",C1871)),ISNUMBER(FIND("multiwall",C1871)),ISNUMBER(FIND("Multi-wall",C1871)),ISNUMBER(FIND("Multi wall",C1871)),ISNUMBER(FIND("Multiwall",C1871)),ISNUMBER(FIND("MWCNT",B1871)),ISNUMBER(FIND("MWNT",B1871)),ISNUMBER(FIND("multi-wall",B1871)),ISNUMBER(FIND("multi wall",B1871)),ISNUMBER(FIND("multiwall",B1871)),ISNUMBER(FIND("Multi-wall",B1871)),ISNUMBER(FIND("Multi wall",B1871)),ISNUMBER(FIND("Multiwall",B1871)),ISNUMBER(FIND("Double-wall",B1871)),ISNUMBER(FIND("Double wall",B1871)),ISNUMBER(FIND("Doublewall",B1871)),ISNUMBER(FIND("double-wall",B1871)),ISNUMBER(FIND("double wall",B1871)),ISNUMBER(FIND("doublewall",B1871)))</f>
        <v>0</v>
      </c>
      <c r="BA1871" t="b">
        <f>AND(Table1[[#This Row],[SWCNT]],Table1[[#This Row],[MWCNT]])</f>
        <v>0</v>
      </c>
      <c r="BB1871" t="b">
        <f>IF(Table1[[#This Row],[SWCNT]]=TRUE,FALSE,IF(Table1[[#This Row],[MWCNT]]=TRUE,FALSE,TRUE))</f>
        <v>0</v>
      </c>
      <c r="BC1871" s="18"/>
    </row>
    <row r="1872" spans="1:55" ht="87">
      <c r="A1872" t="s">
        <v>5939</v>
      </c>
      <c r="B1872" s="2" t="s">
        <v>5940</v>
      </c>
      <c r="C1872" s="16" t="s">
        <v>5941</v>
      </c>
      <c r="D1872" s="17" t="s">
        <v>4175</v>
      </c>
      <c r="E1872" s="2">
        <v>2006</v>
      </c>
      <c r="F1872" t="b">
        <f>OR(ISNUMBER(FIND("cytotoxic",C1872)),ISNUMBER(FIND("Cytotoxic",C1872)),ISNUMBER(FIND("cellular toxicity",C1872)),ISNUMBER(FIND("cell death",C1872)),ISNUMBER(FIND("viable",C1872)),ISNUMBER(FIND("phytotoxic",C1872)),ISNUMBER(FIND("acute toxicity",C1872)),ISNUMBER(FIND("MTT",C1872)),ISNUMBER(FIND("survival",C1872)),ISNUMBER(FIND("prolifer",C1872)),ISNUMBER(FIND("apoptosis",C1872)),ISNUMBER(FIND("neurotoxic",C1872)),ISNUMBER(FIND("  lysis ",C1872)),ISNUMBER(FIND("necrosis",C1872)),ISNUMBER(FIND("cellular death",C1872))*3,ISNUMBER(FIND("LDH",C1872)),ISNUMBER(FIND("Acute toxicity",C1872)))</f>
        <v>1</v>
      </c>
      <c r="G1872" t="b">
        <f>OR(ISNUMBER(FIND("genotoxic",C1872)),ISNUMBER(FIND("genotoxicity",C1872)),ISNUMBER(FIND("DNA damage",C1872)),ISNUMBER(FIND("DNA",C1872)),ISNUMBER(FIND("RNA",C1872)),ISNUMBER(FIND("mesothelioma",C1872)),ISNUMBER(FIND("carcino",C1872)),ISNUMBER(FIND("mutagen",C1872)),ISNUMBER(FIND("genetic",C1872)))</f>
        <v>0</v>
      </c>
      <c r="H1872" t="b">
        <f>OR(ISNUMBER(FIND("inflammatory",C1872)),ISNUMBER(FIND("inflamm",C1872)))</f>
        <v>0</v>
      </c>
      <c r="I1872" t="b">
        <f>OR(ISNUMBER(FIND("immune",C1872)),ISNUMBER(FIND("immunological",C1872)),ISNUMBER(FIND("interleuk",C1872)),ISNUMBER(FIND("platelet activation",C1872)),ISNUMBER(FIND("monocyte",C1872)),ISNUMBER(FIND("leukocyte",C1872)),ISNUMBER(FIND("cytokine",C1872)),ISNUMBER(FIND("CD4",C1872)),ISNUMBER(FIND("CD8",C1872)),ISNUMBER(FIND("T-cell",C1872)))</f>
        <v>0</v>
      </c>
      <c r="J1872" t="b">
        <f>OR(ISNUMBER(FIND("reactive oxygen",C1872)),ISNUMBER(FIND("ROS",C1872)),ISNUMBER(FIND("free radical",C1872)),ISNUMBER(FIND("oxidative stress",C1872)),ISNUMBER(FIND("peroxid",C1872)),ISNUMBER(FIND("oxidative",C1872)),ISNUMBER(FIND("antioxid",C1872)))</f>
        <v>0</v>
      </c>
      <c r="K1872" t="b">
        <f>OR(ISNUMBER(FIND("autophag",C1872)))</f>
        <v>0</v>
      </c>
      <c r="L1872" t="b">
        <f>OR(ISNUMBER(FIND("morpholog",C1872)))</f>
        <v>0</v>
      </c>
      <c r="M1872" t="b">
        <f>OR(ISNUMBER(FIND("fibrosis",C1872)),ISNUMBER(FIND("Fibrosis",C1872)),ISNUMBER(FIND("fibrot",C1872)))</f>
        <v>0</v>
      </c>
      <c r="N1872" t="b">
        <f>OR(ISNUMBER(FIND("offspring",C1872)),ISNUMBER(FIND("Parental",C1872)),ISNUMBER(FIND("parental",C1872)),ISNUMBER(FIND("germline",C1872)),ISNUMBER(FIND("reproduc",C1872)),ISNUMBER(FIND("embryo",C1872)))</f>
        <v>0</v>
      </c>
      <c r="O1872" t="b">
        <f>OR(ISNUMBER(FIND("metabol",C1872)),ISNUMBER(FIND("Metabol",C1872)),ISNUMBER(FIND("digest",C1872)),ISNUMBER(FIND("mitochon",C1872)))</f>
        <v>0</v>
      </c>
      <c r="P1872" t="b">
        <f>OR(ISNUMBER(FIND("ecotox",C1872)),ISNUMBER(FIND("Ecotox",B1872)),ISNUMBER(FIND("ecotox",B1872)),ISNUMBER(FIND("Ecotox",C1872)))</f>
        <v>0</v>
      </c>
      <c r="Q1872" t="b">
        <f>OR(ISNUMBER(FIND("Bioaccum",C1872)),ISNUMBER(FIND("bioaccum",C1872)),ISNUMBER(FIND("accum",C1872)))</f>
        <v>0</v>
      </c>
      <c r="R1872" t="b">
        <f>OR(ISNUMBER(FIND("Occupation",C1872)),ISNUMBER(FIND("occupation",C1872)),ISNUMBER(FIND("worker",C1872)),ISNUMBER(FIND("workforce",C1872)))</f>
        <v>0</v>
      </c>
      <c r="S1872" t="b">
        <f>NOT(OR(F1872,G1872,H1872,I1872,J1872,K1872,L1872,M1872,N1872,O1872,P1872,Q1872,R1872))</f>
        <v>0</v>
      </c>
      <c r="U1872" t="b">
        <f>OR(Table1[[#This Row],[Inflammation]],Table1[[#This Row],[Immune]])</f>
        <v>0</v>
      </c>
      <c r="V1872" t="str">
        <f>IF(OR(Table1[[#This Row],[Rodents]],Table1[[#This Row],[Human]],Table1[[#This Row],[Pig]]),OR(ISNUMBER(FIND("intratrach",C1872)),ISNUMBER(FIND("nasal ",C1872)),ISNUMBER(FIND("instill",C1872))),"NA")</f>
        <v>NA</v>
      </c>
      <c r="W1872" t="str">
        <f>IF(OR(Table1[[#This Row],[Rodents]],Table1[[#This Row],[Human]],Table1[[#This Row],[Pig]]),OR(ISNUMBER(FIND("dermal",C1872)),ISNUMBER(FIND("skin ",C1872))),"NA")</f>
        <v>NA</v>
      </c>
      <c r="X1872" t="str">
        <f>IF(OR(Table1[[#This Row],[Rodents]],Table1[[#This Row],[Human]],Table1[[#This Row],[Pig]]),OR(ISNUMBER(FIND("injected",C1872)),ISNUMBER(FIND("periton",C1872)),ISNUMBER(FIND("intrascrot",C1872))),"NA")</f>
        <v>NA</v>
      </c>
      <c r="Y1872" t="str">
        <f>IF(OR(Table1[[#This Row],[Rodents]],Table1[[#This Row],[Human]],Table1[[#This Row],[Pig]]),NOT(OR(Table1[[#This Row],[Inhaled/Intratracheal/intranasal]],Table1[[#This Row],[Dermal]],Table1[[#This Row],[Injected]])),"NA")</f>
        <v>NA</v>
      </c>
      <c r="AA1872" t="b">
        <f>OR(ISNUMBER(FIND("fish ",C1872)),ISNUMBER(FIND("Fish ",C1872)),ISNUMBER(FIND("aquatic",C1872)),ISNUMBER(FIND("daphnids",C1872)),ISNUMBER(FIND("Carcinus maenas",C1872)),ISNUMBER(FIND("Daphnia",C1872)),ISNUMBER(FIND("Ruditapes philippinarum",C1872)),ISNUMBER(FIND("daphnia",C1872)),ISNUMBER(FIND("marine",C1872)),ISNUMBER(FIND("mussel",C1872)),ISNUMBER(FIND("algae",C1872)),ISNUMBER(FIND("Donax faba",C1872)),ISNUMBER(FIND("estuarine",C1872)),ISNUMBER(FIND("snail",C1872)),ISNUMBER(FIND("Prorocentrum donghaiense",C1872)) )</f>
        <v>0</v>
      </c>
      <c r="AB1872" t="b">
        <f>OR(ISNUMBER(FIND(" rat ",C1872)),ISNUMBER(FIND(" rats ",C1872)),ISNUMBER(FIND(" Rats ",C1872)),ISNUMBER(FIND(" Rat ",C1872)),ISNUMBER(FIND(" rat.",C1872)),ISNUMBER(FIND(" rats.",C1872)),ISNUMBER(FIND("mouse",C1872)),ISNUMBER(FIND("mice",C1872)), ISNUMBER(FIND(" Mice",C1872)))</f>
        <v>0</v>
      </c>
      <c r="AC1872" t="b">
        <f>OR(ISNUMBER(FIND(" cell ",C1872)),ISNUMBER(FIND("fibroblast",C1872)),ISNUMBER(FIND("macrophage",C1872)),ISNUMBER(FIND("epithelial",C1872)),ISNUMBER(FIND("endothelial",C1872)),ISNUMBER(FIND("neuron",C1872)),ISNUMBER(FIND(" cells ",C1872)),ISNUMBER(FIND("RBC",C1872)),ISNUMBER(FIND("mitochond",C1872)),ISNUMBER(FIND("adipocyte",C1872)),ISNUMBER(FIND("osteo",C1872)),ISNUMBER(FIND("keratin",C1872)),ISNUMBER(FIND(" cell's ",C1872)),ISNUMBER(FIND("eukary",C1872)),ISNUMBER(FIND("sperm",C1872)))</f>
        <v>1</v>
      </c>
      <c r="AD1872" t="b">
        <f>OR(ISNUMBER(FIND("human",B1872)),ISNUMBER(FIND("workers",B1872)),ISNUMBER(FIND("workforces",B1872)),ISNUMBER(FIND("occupational",B1872)),ISNUMBER(FIND("Case report",B1872)),ISNUMBER(FIND("Workplaces",B1872)),ISNUMBER(FIND("worker",B1872)))</f>
        <v>0</v>
      </c>
      <c r="AE1872" t="b">
        <f>OR(ISNUMBER(FIND(" plant ",C1872)),ISNUMBER(FIND("Plant ",C1872)),ISNUMBER(FIND("tomato",C1872)),ISNUMBER(FIND("plants",C1872)),ISNUMBER(FIND("Plants",C1872)),ISNUMBER(FIND("algae",C1872)),ISNUMBER(FIND("lettuce",C1872)),ISNUMBER(FIND("green gram sprouts ",C1872)),ISNUMBER(FIND("Cucurbita pepo",C1872)),ISNUMBER(FIND("bean ",C1872)),ISNUMBER(FIND("chloroplast",C1872)),ISNUMBER(FIND("chlorophyll",C1872)),ISNUMBER(FIND("seedling",C1872)),ISNUMBER(FIND("canola",C1872)),ISNUMBER(FIND("shoot",C1872)),ISNUMBER(FIND("photosynthes",C1872)),ISNUMBER(FIND(" leaves ",C1872)),,ISNUMBER(FIND("agriculture",C1872)),ISNUMBER(FIND(" crops ",C1872)))</f>
        <v>0</v>
      </c>
      <c r="AF1872" t="b">
        <f>OR(ISNUMBER(FIND("bacteria",C1872)),ISNUMBER(FIND("Bacteria",C1872)),ISNUMBER(FIND("Bacterium",C1872)),ISNUMBER(FIND("bacterium",C1872)),ISNUMBER(FIND(" coli ",C1872)))</f>
        <v>0</v>
      </c>
      <c r="AG1872" t="b">
        <f>OR(ISNUMBER(FIND("fungi",C1872)),ISNUMBER(FIND("Fungi",C1872)),ISNUMBER(FIND("fungus",C1872)),ISNUMBER(FIND("Fungus",C1872)),ISNUMBER(FIND("mushroom",C1872)),ISNUMBER(FIND("Mushroom",C1872)),ISNUMBER(FIND(" mold ",C1872)))</f>
        <v>0</v>
      </c>
      <c r="AH1872" t="b">
        <f>OR(ISNUMBER(FIND("Pig ",C1872)),ISNUMBER(FIND("pig ",C1872)),ISNUMBER(FIND("Pigs ",C1872)),ISNUMBER(FIND("pigs ",C1872)))</f>
        <v>0</v>
      </c>
      <c r="AI1872" t="b">
        <f>OR(ISNUMBER(FIND(" C. elegans",C1872)),ISNUMBER(FIND("Caenorhabditis elegans",C1872)),ISNUMBER(FIND("earthworms",C1872)),ISNUMBER(FIND(" Ficopomatus enigmaticus",C1872)),ISNUMBER(FIND("larva",C1872)),ISNUMBER(FIND("Lumbriculus variegatus",C1872)),ISNUMBER(FIND("nematode",C1872)))</f>
        <v>0</v>
      </c>
      <c r="AJ1872" t="b">
        <f>NOT(OR(AA1872,AB1872,AC1872,AD1872,AE1872,AF1872,AG1872,AH1872,AI1872))</f>
        <v>0</v>
      </c>
      <c r="AL1872" t="b">
        <f>OR(AA1872,AB1872,AD1872,AE1872,AF1872,AG1872,AH1872,AI1872)</f>
        <v>0</v>
      </c>
      <c r="AM1872" t="b">
        <f>IF(Table1[[#This Row],[In vivo?]],IF(Table1[[#This Row],[Cell]],FALSE,TRUE),FALSE)</f>
        <v>0</v>
      </c>
      <c r="AN1872" t="b">
        <f>AND(AC1872,AL1872)</f>
        <v>0</v>
      </c>
      <c r="AO1872" t="b">
        <f>IF(Table1[[#This Row],[Cell]],IF(Table1[[#This Row],[In vivo?]],FALSE,TRUE),FALSE)</f>
        <v>1</v>
      </c>
      <c r="AP1872" t="b">
        <f>NOT(OR(Table1[[#This Row],[In vivo?]],Table1[[#This Row],[Only in Cell]]))</f>
        <v>0</v>
      </c>
      <c r="AQ1872" t="str">
        <f>IF(OR(Table1[[#This Row],[Rodents]],Table1[[#This Row],[Human]],Table1[[#This Row],[Pig]]),OR(ISNUMBER(FIND("pulmonary",C1872)),ISNUMBER(FIND("lung",C1872))),"NA")</f>
        <v>NA</v>
      </c>
      <c r="AR1872" t="str">
        <f>IF(OR(Table1[[#This Row],[Rodents]],Table1[[#This Row],[Human]],Table1[[#This Row],[Pig]]),OR(ISNUMBER(FIND("skin",C1872)),ISNUMBER(FIND("dermal",C1872))),"NA")</f>
        <v>NA</v>
      </c>
      <c r="AS1872" t="str">
        <f>IF(OR(Table1[[#This Row],[Rodents]],Table1[[#This Row],[Human]],Table1[[#This Row],[Pig]]),OR(ISNUMBER(FIND("liver",C1872)),ISNUMBER(FIND("hepat",C1872))),"NA")</f>
        <v>NA</v>
      </c>
      <c r="AT1872" t="str">
        <f>IF(OR(Table1[[#This Row],[Rodents]],Table1[[#This Row],[Human]],Table1[[#This Row],[Pig]]),OR(ISNUMBER(FIND("kidney",C1872)),ISNUMBER(FIND("neph",C1872))),"NA")</f>
        <v>NA</v>
      </c>
      <c r="AU1872" t="str">
        <f>IF(OR(Table1[[#This Row],[Rodents]],Table1[[#This Row],[Human]],Table1[[#This Row],[Pig]]),OR(ISNUMBER(FIND("brain",C1872)),ISNUMBER(FIND("neur",C1872)),ISNUMBER(FIND("nerv",C1872))),"NA")</f>
        <v>NA</v>
      </c>
      <c r="AV1872" t="str">
        <f>IF(OR(Table1[[#This Row],[Rodents]],Table1[[#This Row],[Human]],Table1[[#This Row],[Pig]]),OR(ISNUMBER(FIND("heart",C1872)),ISNUMBER(FIND("cardi",C1872))),"NA")</f>
        <v>NA</v>
      </c>
      <c r="AW1872" t="str">
        <f>IF(OR(Table1[[#This Row],[Rodents]],Table1[[#This Row],[Human]],Table1[[#This Row],[Pig]]),OR(ISNUMBER(FIND("gastro",C1872)),ISNUMBER(FIND("intesti",C1872)),ISNUMBER(FIND("stomach",C1872))),"NA")</f>
        <v>NA</v>
      </c>
      <c r="AX1872" t="str">
        <f>IF(OR(Table1[[#This Row],[Rodents]],Table1[[#This Row],[Human]],Table1[[#This Row],[Pig]]),NOT(OR(AQ1872,AR1872,AS1872,AT1872,AU1872,AV1872,AW1872)),"NA")</f>
        <v>NA</v>
      </c>
      <c r="AY1872" t="b">
        <f>OR(ISNUMBER(FIND("SWCNT",C1872)),ISNUMBER(FIND("SWNT",C1872)),ISNUMBER(FIND("single-wall",C1872)),ISNUMBER(FIND("single wall",C1872)),ISNUMBER(FIND("Single wall",C1872)),ISNUMBER(FIND("Single-wall",C1872)),ISNUMBER(FIND("SWCNT",B1872)),ISNUMBER(FIND("SWNT",B1872)),ISNUMBER(FIND("single-wall",B1872)),ISNUMBER(FIND("single wall",B1872)),ISNUMBER(FIND("Single-wall",B1872)),ISNUMBER(FIND("Single wall",B1872)))</f>
        <v>1</v>
      </c>
      <c r="AZ1872" t="b">
        <f>OR(ISNUMBER(FIND("MWCNT",C1872)),ISNUMBER(FIND("MWNT",C1872)),ISNUMBER(FIND("multi-wall",C1872)),ISNUMBER(FIND("multi wall",C1872)),ISNUMBER(FIND("multiwall",C1872)),ISNUMBER(FIND("Multi-wall",C1872)),ISNUMBER(FIND("Multi wall",C1872)),ISNUMBER(FIND("Multiwall",C1872)),ISNUMBER(FIND("MWCNT",B1872)),ISNUMBER(FIND("MWNT",B1872)),ISNUMBER(FIND("multi-wall",B1872)),ISNUMBER(FIND("multi wall",B1872)),ISNUMBER(FIND("multiwall",B1872)),ISNUMBER(FIND("Multi-wall",B1872)),ISNUMBER(FIND("Multi wall",B1872)),ISNUMBER(FIND("Multiwall",B1872)),ISNUMBER(FIND("Double-wall",B1872)),ISNUMBER(FIND("Double wall",B1872)),ISNUMBER(FIND("Doublewall",B1872)),ISNUMBER(FIND("double-wall",B1872)),ISNUMBER(FIND("double wall",B1872)),ISNUMBER(FIND("doublewall",B1872)))</f>
        <v>0</v>
      </c>
      <c r="BA1872" t="b">
        <f>AND(Table1[[#This Row],[SWCNT]],Table1[[#This Row],[MWCNT]])</f>
        <v>0</v>
      </c>
      <c r="BB1872" t="b">
        <f>IF(Table1[[#This Row],[SWCNT]]=TRUE,FALSE,IF(Table1[[#This Row],[MWCNT]]=TRUE,FALSE,TRUE))</f>
        <v>0</v>
      </c>
      <c r="BC1872" s="18"/>
    </row>
    <row r="1873" spans="1:55" ht="222">
      <c r="A1873" t="s">
        <v>5942</v>
      </c>
      <c r="B1873" s="2" t="s">
        <v>5944</v>
      </c>
      <c r="C1873" s="16" t="s">
        <v>5946</v>
      </c>
      <c r="D1873" s="17" t="s">
        <v>1302</v>
      </c>
      <c r="E1873" s="2">
        <v>2006</v>
      </c>
      <c r="F1873" t="b">
        <f>OR(ISNUMBER(FIND("cytotoxic",C1873)),ISNUMBER(FIND("Cytotoxic",C1873)),ISNUMBER(FIND("cellular toxicity",C1873)),ISNUMBER(FIND("cell death",C1873)),ISNUMBER(FIND("viable",C1873)),ISNUMBER(FIND("phytotoxic",C1873)),ISNUMBER(FIND("acute toxicity",C1873)),ISNUMBER(FIND("MTT",C1873)),ISNUMBER(FIND("survival",C1873)),ISNUMBER(FIND("prolifer",C1873)),ISNUMBER(FIND("apoptosis",C1873)),ISNUMBER(FIND("neurotoxic",C1873)),ISNUMBER(FIND("  lysis ",C1873)),ISNUMBER(FIND("necrosis",C1873)),ISNUMBER(FIND("cellular death",C1873))*3,ISNUMBER(FIND("LDH",C1873)),ISNUMBER(FIND("Acute toxicity",C1873)))</f>
        <v>1</v>
      </c>
      <c r="G1873" t="b">
        <f>OR(ISNUMBER(FIND("genotoxic",C1873)),ISNUMBER(FIND("genotoxicity",C1873)),ISNUMBER(FIND("DNA damage",C1873)),ISNUMBER(FIND("DNA",C1873)),ISNUMBER(FIND("RNA",C1873)),ISNUMBER(FIND("mesothelioma",C1873)),ISNUMBER(FIND("carcino",C1873)),ISNUMBER(FIND("mutagen",C1873)),ISNUMBER(FIND("genetic",C1873)))</f>
        <v>0</v>
      </c>
      <c r="H1873" t="b">
        <f>OR(ISNUMBER(FIND("inflammatory",C1873)),ISNUMBER(FIND("inflamm",C1873)))</f>
        <v>0</v>
      </c>
      <c r="I1873" t="b">
        <f>OR(ISNUMBER(FIND("immune",C1873)),ISNUMBER(FIND("immunological",C1873)),ISNUMBER(FIND("interleuk",C1873)),ISNUMBER(FIND("platelet activation",C1873)),ISNUMBER(FIND("monocyte",C1873)),ISNUMBER(FIND("leukocyte",C1873)),ISNUMBER(FIND("cytokine",C1873)),ISNUMBER(FIND("CD4",C1873)),ISNUMBER(FIND("CD8",C1873)),ISNUMBER(FIND("T-cell",C1873)))</f>
        <v>0</v>
      </c>
      <c r="J1873" t="b">
        <f>OR(ISNUMBER(FIND("reactive oxygen",C1873)),ISNUMBER(FIND("ROS",C1873)),ISNUMBER(FIND("free radical",C1873)),ISNUMBER(FIND("oxidative stress",C1873)),ISNUMBER(FIND("peroxid",C1873)),ISNUMBER(FIND("oxidative",C1873)),ISNUMBER(FIND("antioxid",C1873)))</f>
        <v>0</v>
      </c>
      <c r="K1873" t="b">
        <f>OR(ISNUMBER(FIND("autophag",C1873)))</f>
        <v>0</v>
      </c>
      <c r="L1873" t="b">
        <f>OR(ISNUMBER(FIND("morpholog",C1873)))</f>
        <v>1</v>
      </c>
      <c r="M1873" t="b">
        <f>OR(ISNUMBER(FIND("fibrosis",C1873)),ISNUMBER(FIND("Fibrosis",C1873)),ISNUMBER(FIND("fibrot",C1873)))</f>
        <v>0</v>
      </c>
      <c r="N1873" t="b">
        <f>OR(ISNUMBER(FIND("offspring",C1873)),ISNUMBER(FIND("Parental",C1873)),ISNUMBER(FIND("parental",C1873)),ISNUMBER(FIND("germline",C1873)),ISNUMBER(FIND("reproduc",C1873)),ISNUMBER(FIND("embryo",C1873)))</f>
        <v>0</v>
      </c>
      <c r="O1873" t="b">
        <f>OR(ISNUMBER(FIND("metabol",C1873)),ISNUMBER(FIND("Metabol",C1873)),ISNUMBER(FIND("digest",C1873)),ISNUMBER(FIND("mitochon",C1873)))</f>
        <v>0</v>
      </c>
      <c r="P1873" t="b">
        <f>OR(ISNUMBER(FIND("ecotox",C1873)),ISNUMBER(FIND("Ecotox",B1873)),ISNUMBER(FIND("ecotox",B1873)),ISNUMBER(FIND("Ecotox",C1873)))</f>
        <v>0</v>
      </c>
      <c r="Q1873" t="b">
        <f>OR(ISNUMBER(FIND("Bioaccum",C1873)),ISNUMBER(FIND("bioaccum",C1873)),ISNUMBER(FIND("accum",C1873)))</f>
        <v>0</v>
      </c>
      <c r="R1873" t="b">
        <f>OR(ISNUMBER(FIND("Occupation",C1873)),ISNUMBER(FIND("occupation",C1873)),ISNUMBER(FIND("worker",C1873)),ISNUMBER(FIND("workforce",C1873)))</f>
        <v>0</v>
      </c>
      <c r="S1873" t="b">
        <f>NOT(OR(F1873,G1873,H1873,I1873,J1873,K1873,L1873,M1873,N1873,O1873,P1873,Q1873,R1873))</f>
        <v>0</v>
      </c>
      <c r="U1873" t="b">
        <f>OR(Table1[[#This Row],[Inflammation]],Table1[[#This Row],[Immune]])</f>
        <v>0</v>
      </c>
      <c r="V1873" t="str">
        <f>IF(OR(Table1[[#This Row],[Rodents]],Table1[[#This Row],[Human]],Table1[[#This Row],[Pig]]),OR(ISNUMBER(FIND("intratrach",C1873)),ISNUMBER(FIND("nasal ",C1873)),ISNUMBER(FIND("instill",C1873))),"NA")</f>
        <v>NA</v>
      </c>
      <c r="W1873" t="str">
        <f>IF(OR(Table1[[#This Row],[Rodents]],Table1[[#This Row],[Human]],Table1[[#This Row],[Pig]]),OR(ISNUMBER(FIND("dermal",C1873)),ISNUMBER(FIND("skin ",C1873))),"NA")</f>
        <v>NA</v>
      </c>
      <c r="X1873" t="str">
        <f>IF(OR(Table1[[#This Row],[Rodents]],Table1[[#This Row],[Human]],Table1[[#This Row],[Pig]]),OR(ISNUMBER(FIND("injected",C1873)),ISNUMBER(FIND("periton",C1873)),ISNUMBER(FIND("intrascrot",C1873))),"NA")</f>
        <v>NA</v>
      </c>
      <c r="Y1873" t="str">
        <f>IF(OR(Table1[[#This Row],[Rodents]],Table1[[#This Row],[Human]],Table1[[#This Row],[Pig]]),NOT(OR(Table1[[#This Row],[Inhaled/Intratracheal/intranasal]],Table1[[#This Row],[Dermal]],Table1[[#This Row],[Injected]])),"NA")</f>
        <v>NA</v>
      </c>
      <c r="AA1873" t="b">
        <f>OR(ISNUMBER(FIND("fish ",C1873)),ISNUMBER(FIND("Fish ",C1873)),ISNUMBER(FIND("aquatic",C1873)),ISNUMBER(FIND("daphnids",C1873)),ISNUMBER(FIND("Carcinus maenas",C1873)),ISNUMBER(FIND("Daphnia",C1873)),ISNUMBER(FIND("Ruditapes philippinarum",C1873)),ISNUMBER(FIND("daphnia",C1873)),ISNUMBER(FIND("marine",C1873)),ISNUMBER(FIND("mussel",C1873)),ISNUMBER(FIND("algae",C1873)),ISNUMBER(FIND("Donax faba",C1873)),ISNUMBER(FIND("estuarine",C1873)),ISNUMBER(FIND("snail",C1873)),ISNUMBER(FIND("Prorocentrum donghaiense",C1873)) )</f>
        <v>0</v>
      </c>
      <c r="AB1873" t="b">
        <f>OR(ISNUMBER(FIND(" rat ",C1873)),ISNUMBER(FIND(" rats ",C1873)),ISNUMBER(FIND(" Rats ",C1873)),ISNUMBER(FIND(" Rat ",C1873)),ISNUMBER(FIND(" rat.",C1873)),ISNUMBER(FIND(" rats.",C1873)),ISNUMBER(FIND("mouse",C1873)),ISNUMBER(FIND("mice",C1873)), ISNUMBER(FIND(" Mice",C1873)))</f>
        <v>0</v>
      </c>
      <c r="AC1873" t="b">
        <f>OR(ISNUMBER(FIND(" cell ",C1873)),ISNUMBER(FIND("fibroblast",C1873)),ISNUMBER(FIND("macrophage",C1873)),ISNUMBER(FIND("epithelial",C1873)),ISNUMBER(FIND("endothelial",C1873)),ISNUMBER(FIND("neuron",C1873)),ISNUMBER(FIND(" cells ",C1873)),ISNUMBER(FIND("RBC",C1873)),ISNUMBER(FIND("mitochond",C1873)),ISNUMBER(FIND("adipocyte",C1873)),ISNUMBER(FIND("osteo",C1873)),ISNUMBER(FIND("keratin",C1873)),ISNUMBER(FIND(" cell's ",C1873)),ISNUMBER(FIND("eukary",C1873)),ISNUMBER(FIND("sperm",C1873)))</f>
        <v>1</v>
      </c>
      <c r="AD1873" t="b">
        <v>0</v>
      </c>
      <c r="AE1873" t="b">
        <f>OR(ISNUMBER(FIND(" plant ",C1873)),ISNUMBER(FIND("Plant ",C1873)),ISNUMBER(FIND("tomato",C1873)),ISNUMBER(FIND("plants",C1873)),ISNUMBER(FIND("Plants",C1873)),ISNUMBER(FIND("algae",C1873)),ISNUMBER(FIND("lettuce",C1873)),ISNUMBER(FIND("green gram sprouts ",C1873)),ISNUMBER(FIND("Cucurbita pepo",C1873)),ISNUMBER(FIND("bean ",C1873)),ISNUMBER(FIND("chloroplast",C1873)),ISNUMBER(FIND("chlorophyll",C1873)),ISNUMBER(FIND("seedling",C1873)),ISNUMBER(FIND("canola",C1873)),ISNUMBER(FIND("shoot",C1873)),ISNUMBER(FIND("photosynthes",C1873)),ISNUMBER(FIND(" leaves ",C1873)),,ISNUMBER(FIND("agriculture",C1873)),ISNUMBER(FIND(" crops ",C1873)))</f>
        <v>0</v>
      </c>
      <c r="AF1873" t="b">
        <f>OR(ISNUMBER(FIND("bacteria",C1873)),ISNUMBER(FIND("Bacteria",C1873)),ISNUMBER(FIND("Bacterium",C1873)),ISNUMBER(FIND("bacterium",C1873)),ISNUMBER(FIND(" coli ",C1873)))</f>
        <v>0</v>
      </c>
      <c r="AG1873" t="b">
        <f>OR(ISNUMBER(FIND("fungi",C1873)),ISNUMBER(FIND("Fungi",C1873)),ISNUMBER(FIND("fungus",C1873)),ISNUMBER(FIND("Fungus",C1873)),ISNUMBER(FIND("mushroom",C1873)),ISNUMBER(FIND("Mushroom",C1873)),ISNUMBER(FIND(" mold ",C1873)))</f>
        <v>0</v>
      </c>
      <c r="AH1873" t="b">
        <f>OR(ISNUMBER(FIND("Pig ",C1873)),ISNUMBER(FIND("pig ",C1873)),ISNUMBER(FIND("Pigs ",C1873)),ISNUMBER(FIND("pigs ",C1873)))</f>
        <v>0</v>
      </c>
      <c r="AI1873" t="b">
        <f>OR(ISNUMBER(FIND(" C. elegans",C1873)),ISNUMBER(FIND("Caenorhabditis elegans",C1873)),ISNUMBER(FIND("earthworms",C1873)),ISNUMBER(FIND(" Ficopomatus enigmaticus",C1873)),ISNUMBER(FIND("larva",C1873)),ISNUMBER(FIND("Lumbriculus variegatus",C1873)),ISNUMBER(FIND("nematode",C1873)))</f>
        <v>0</v>
      </c>
      <c r="AJ1873" t="b">
        <f>NOT(OR(AA1873,AB1873,AC1873,AD1873,AE1873,AF1873,AG1873,AH1873,AI1873))</f>
        <v>0</v>
      </c>
      <c r="AL1873" t="b">
        <f>OR(AA1873,AB1873,AD1873,AE1873,AF1873,AG1873,AH1873,AI1873)</f>
        <v>0</v>
      </c>
      <c r="AM1873" t="b">
        <f>IF(Table1[[#This Row],[In vivo?]],IF(Table1[[#This Row],[Cell]],FALSE,TRUE),FALSE)</f>
        <v>0</v>
      </c>
      <c r="AN1873" t="b">
        <f>AND(AC1873,AL1873)</f>
        <v>0</v>
      </c>
      <c r="AO1873" t="b">
        <f>IF(Table1[[#This Row],[Cell]],IF(Table1[[#This Row],[In vivo?]],FALSE,TRUE),FALSE)</f>
        <v>1</v>
      </c>
      <c r="AP1873" t="b">
        <f>NOT(OR(Table1[[#This Row],[In vivo?]],Table1[[#This Row],[Only in Cell]]))</f>
        <v>0</v>
      </c>
      <c r="AQ1873" t="str">
        <f>IF(OR(Table1[[#This Row],[Rodents]],Table1[[#This Row],[Human]],Table1[[#This Row],[Pig]]),OR(ISNUMBER(FIND("pulmonary",C1873)),ISNUMBER(FIND("lung",C1873))),"NA")</f>
        <v>NA</v>
      </c>
      <c r="AR1873" t="str">
        <f>IF(OR(Table1[[#This Row],[Rodents]],Table1[[#This Row],[Human]],Table1[[#This Row],[Pig]]),OR(ISNUMBER(FIND("skin",C1873)),ISNUMBER(FIND("dermal",C1873))),"NA")</f>
        <v>NA</v>
      </c>
      <c r="AS1873" t="str">
        <f>IF(OR(Table1[[#This Row],[Rodents]],Table1[[#This Row],[Human]],Table1[[#This Row],[Pig]]),OR(ISNUMBER(FIND("liver",C1873)),ISNUMBER(FIND("hepat",C1873))),"NA")</f>
        <v>NA</v>
      </c>
      <c r="AT1873" t="str">
        <f>IF(OR(Table1[[#This Row],[Rodents]],Table1[[#This Row],[Human]],Table1[[#This Row],[Pig]]),OR(ISNUMBER(FIND("kidney",C1873)),ISNUMBER(FIND("neph",C1873))),"NA")</f>
        <v>NA</v>
      </c>
      <c r="AU1873" t="str">
        <f>IF(OR(Table1[[#This Row],[Rodents]],Table1[[#This Row],[Human]],Table1[[#This Row],[Pig]]),OR(ISNUMBER(FIND("brain",C1873)),ISNUMBER(FIND("neur",C1873)),ISNUMBER(FIND("nerv",C1873))),"NA")</f>
        <v>NA</v>
      </c>
      <c r="AV1873" t="str">
        <f>IF(OR(Table1[[#This Row],[Rodents]],Table1[[#This Row],[Human]],Table1[[#This Row],[Pig]]),OR(ISNUMBER(FIND("heart",C1873)),ISNUMBER(FIND("cardi",C1873))),"NA")</f>
        <v>NA</v>
      </c>
      <c r="AW1873" t="str">
        <f>IF(OR(Table1[[#This Row],[Rodents]],Table1[[#This Row],[Human]],Table1[[#This Row],[Pig]]),OR(ISNUMBER(FIND("gastro",C1873)),ISNUMBER(FIND("intesti",C1873)),ISNUMBER(FIND("stomach",C1873))),"NA")</f>
        <v>NA</v>
      </c>
      <c r="AX1873" t="str">
        <f>IF(OR(Table1[[#This Row],[Rodents]],Table1[[#This Row],[Human]],Table1[[#This Row],[Pig]]),NOT(OR(AQ1873,AR1873,AS1873,AT1873,AU1873,AV1873,AW1873)),"NA")</f>
        <v>NA</v>
      </c>
      <c r="AY1873" t="b">
        <f>OR(ISNUMBER(FIND("SWCNT",C1873)),ISNUMBER(FIND("SWNT",C1873)),ISNUMBER(FIND("single-wall",C1873)),ISNUMBER(FIND("single wall",C1873)),ISNUMBER(FIND("Single wall",C1873)),ISNUMBER(FIND("Single-wall",C1873)),ISNUMBER(FIND("SWCNT",B1873)),ISNUMBER(FIND("SWNT",B1873)),ISNUMBER(FIND("single-wall",B1873)),ISNUMBER(FIND("single wall",B1873)),ISNUMBER(FIND("Single-wall",B1873)),ISNUMBER(FIND("Single wall",B1873)))</f>
        <v>1</v>
      </c>
      <c r="AZ1873" t="b">
        <f>OR(ISNUMBER(FIND("MWCNT",C1873)),ISNUMBER(FIND("MWNT",C1873)),ISNUMBER(FIND("multi-wall",C1873)),ISNUMBER(FIND("multi wall",C1873)),ISNUMBER(FIND("multiwall",C1873)),ISNUMBER(FIND("Multi-wall",C1873)),ISNUMBER(FIND("Multi wall",C1873)),ISNUMBER(FIND("Multiwall",C1873)),ISNUMBER(FIND("MWCNT",B1873)),ISNUMBER(FIND("MWNT",B1873)),ISNUMBER(FIND("multi-wall",B1873)),ISNUMBER(FIND("multi wall",B1873)),ISNUMBER(FIND("multiwall",B1873)),ISNUMBER(FIND("Multi-wall",B1873)),ISNUMBER(FIND("Multi wall",B1873)),ISNUMBER(FIND("Multiwall",B1873)),ISNUMBER(FIND("Double-wall",B1873)),ISNUMBER(FIND("Double wall",B1873)),ISNUMBER(FIND("Doublewall",B1873)),ISNUMBER(FIND("double-wall",B1873)),ISNUMBER(FIND("double wall",B1873)),ISNUMBER(FIND("doublewall",B1873)))</f>
        <v>1</v>
      </c>
      <c r="BA1873" t="b">
        <f>AND(Table1[[#This Row],[SWCNT]],Table1[[#This Row],[MWCNT]])</f>
        <v>1</v>
      </c>
      <c r="BB1873" t="b">
        <f>IF(Table1[[#This Row],[SWCNT]]=TRUE,FALSE,IF(Table1[[#This Row],[MWCNT]]=TRUE,FALSE,TRUE))</f>
        <v>0</v>
      </c>
      <c r="BC1873" s="18"/>
    </row>
    <row r="1874" spans="1:55" ht="259">
      <c r="A1874" t="s">
        <v>5960</v>
      </c>
      <c r="B1874" s="2" t="s">
        <v>5962</v>
      </c>
      <c r="C1874" s="16" t="s">
        <v>5964</v>
      </c>
      <c r="D1874" s="17" t="s">
        <v>1326</v>
      </c>
      <c r="E1874" s="2">
        <v>2006</v>
      </c>
      <c r="F1874" t="b">
        <f>OR(ISNUMBER(FIND("cytotoxic",C1874)),ISNUMBER(FIND("Cytotoxic",C1874)),ISNUMBER(FIND("cellular toxicity",C1874)),ISNUMBER(FIND("cell death",C1874)),ISNUMBER(FIND("viable",C1874)),ISNUMBER(FIND("phytotoxic",C1874)),ISNUMBER(FIND("acute toxicity",C1874)),ISNUMBER(FIND("MTT",C1874)),ISNUMBER(FIND("survival",C1874)),ISNUMBER(FIND("prolifer",C1874)),ISNUMBER(FIND("apoptosis",C1874)),ISNUMBER(FIND("neurotoxic",C1874)),ISNUMBER(FIND("  lysis ",C1874)),ISNUMBER(FIND("necrosis",C1874)),ISNUMBER(FIND("cellular death",C1874))*3,ISNUMBER(FIND("LDH",C1874)),ISNUMBER(FIND("Acute toxicity",C1874)))</f>
        <v>1</v>
      </c>
      <c r="G1874" t="b">
        <f>OR(ISNUMBER(FIND("genotoxic",C1874)),ISNUMBER(FIND("genotoxicity",C1874)),ISNUMBER(FIND("DNA damage",C1874)),ISNUMBER(FIND("DNA",C1874)),ISNUMBER(FIND("RNA",C1874)),ISNUMBER(FIND("mesothelioma",C1874)),ISNUMBER(FIND("carcino",C1874)),ISNUMBER(FIND("mutagen",C1874)),ISNUMBER(FIND("genetic",C1874)))</f>
        <v>0</v>
      </c>
      <c r="H1874" t="b">
        <f>OR(ISNUMBER(FIND("inflammatory",C1874)),ISNUMBER(FIND("inflamm",C1874)))</f>
        <v>0</v>
      </c>
      <c r="I1874" t="b">
        <f>OR(ISNUMBER(FIND("immune",C1874)),ISNUMBER(FIND("immunological",C1874)),ISNUMBER(FIND("interleuk",C1874)),ISNUMBER(FIND("platelet activation",C1874)),ISNUMBER(FIND("monocyte",C1874)),ISNUMBER(FIND("leukocyte",C1874)),ISNUMBER(FIND("cytokine",C1874)),ISNUMBER(FIND("CD4",C1874)),ISNUMBER(FIND("CD8",C1874)),ISNUMBER(FIND("T-cell",C1874)))</f>
        <v>0</v>
      </c>
      <c r="J1874" t="b">
        <f>OR(ISNUMBER(FIND("reactive oxygen",C1874)),ISNUMBER(FIND("ROS",C1874)),ISNUMBER(FIND("free radical",C1874)),ISNUMBER(FIND("oxidative stress",C1874)),ISNUMBER(FIND("peroxid",C1874)),ISNUMBER(FIND("oxidative",C1874)),ISNUMBER(FIND("antioxid",C1874)))</f>
        <v>0</v>
      </c>
      <c r="K1874" t="b">
        <f>OR(ISNUMBER(FIND("autophag",C1874)))</f>
        <v>0</v>
      </c>
      <c r="L1874" t="b">
        <f>OR(ISNUMBER(FIND("morpholog",C1874)))</f>
        <v>0</v>
      </c>
      <c r="M1874" t="b">
        <f>OR(ISNUMBER(FIND("fibrosis",C1874)),ISNUMBER(FIND("Fibrosis",C1874)),ISNUMBER(FIND("fibrot",C1874)))</f>
        <v>0</v>
      </c>
      <c r="N1874" t="b">
        <f>OR(ISNUMBER(FIND("offspring",C1874)),ISNUMBER(FIND("Parental",C1874)),ISNUMBER(FIND("parental",C1874)),ISNUMBER(FIND("germline",C1874)),ISNUMBER(FIND("reproduc",C1874)),ISNUMBER(FIND("embryo",C1874)))</f>
        <v>0</v>
      </c>
      <c r="O1874" t="b">
        <f>OR(ISNUMBER(FIND("metabol",C1874)),ISNUMBER(FIND("Metabol",C1874)),ISNUMBER(FIND("digest",C1874)),ISNUMBER(FIND("mitochon",C1874)))</f>
        <v>1</v>
      </c>
      <c r="P1874" t="b">
        <f>OR(ISNUMBER(FIND("ecotox",C1874)),ISNUMBER(FIND("Ecotox",B1874)),ISNUMBER(FIND("ecotox",B1874)),ISNUMBER(FIND("Ecotox",C1874)))</f>
        <v>0</v>
      </c>
      <c r="Q1874" t="b">
        <f>OR(ISNUMBER(FIND("Bioaccum",C1874)),ISNUMBER(FIND("bioaccum",C1874)),ISNUMBER(FIND("accum",C1874)))</f>
        <v>0</v>
      </c>
      <c r="R1874" t="b">
        <f>OR(ISNUMBER(FIND("Occupation",C1874)),ISNUMBER(FIND("occupation",C1874)),ISNUMBER(FIND("worker",C1874)),ISNUMBER(FIND("workforce",C1874)))</f>
        <v>0</v>
      </c>
      <c r="S1874" t="b">
        <f>NOT(OR(F1874,G1874,H1874,I1874,J1874,K1874,L1874,M1874,N1874,O1874,P1874,Q1874,R1874))</f>
        <v>0</v>
      </c>
      <c r="U1874" t="b">
        <f>OR(Table1[[#This Row],[Inflammation]],Table1[[#This Row],[Immune]])</f>
        <v>0</v>
      </c>
      <c r="V1874" t="str">
        <f>IF(OR(Table1[[#This Row],[Rodents]],Table1[[#This Row],[Human]],Table1[[#This Row],[Pig]]),OR(ISNUMBER(FIND("intratrach",C1874)),ISNUMBER(FIND("nasal ",C1874)),ISNUMBER(FIND("instill",C1874))),"NA")</f>
        <v>NA</v>
      </c>
      <c r="W1874" t="str">
        <f>IF(OR(Table1[[#This Row],[Rodents]],Table1[[#This Row],[Human]],Table1[[#This Row],[Pig]]),OR(ISNUMBER(FIND("dermal",C1874)),ISNUMBER(FIND("skin ",C1874))),"NA")</f>
        <v>NA</v>
      </c>
      <c r="X1874" t="str">
        <f>IF(OR(Table1[[#This Row],[Rodents]],Table1[[#This Row],[Human]],Table1[[#This Row],[Pig]]),OR(ISNUMBER(FIND("injected",C1874)),ISNUMBER(FIND("periton",C1874)),ISNUMBER(FIND("intrascrot",C1874))),"NA")</f>
        <v>NA</v>
      </c>
      <c r="Y1874" t="str">
        <f>IF(OR(Table1[[#This Row],[Rodents]],Table1[[#This Row],[Human]],Table1[[#This Row],[Pig]]),NOT(OR(Table1[[#This Row],[Inhaled/Intratracheal/intranasal]],Table1[[#This Row],[Dermal]],Table1[[#This Row],[Injected]])),"NA")</f>
        <v>NA</v>
      </c>
      <c r="AA1874" t="b">
        <f>OR(ISNUMBER(FIND("fish ",C1874)),ISNUMBER(FIND("Fish ",C1874)),ISNUMBER(FIND("aquatic",C1874)),ISNUMBER(FIND("daphnids",C1874)),ISNUMBER(FIND("Carcinus maenas",C1874)),ISNUMBER(FIND("Daphnia",C1874)),ISNUMBER(FIND("Ruditapes philippinarum",C1874)),ISNUMBER(FIND("daphnia",C1874)),ISNUMBER(FIND("marine",C1874)),ISNUMBER(FIND("mussel",C1874)),ISNUMBER(FIND("algae",C1874)),ISNUMBER(FIND("Donax faba",C1874)),ISNUMBER(FIND("estuarine",C1874)),ISNUMBER(FIND("snail",C1874)),ISNUMBER(FIND("Prorocentrum donghaiense",C1874)) )</f>
        <v>0</v>
      </c>
      <c r="AB1874" t="b">
        <f>OR(ISNUMBER(FIND(" rat ",C1874)),ISNUMBER(FIND(" rats ",C1874)),ISNUMBER(FIND(" Rats ",C1874)),ISNUMBER(FIND(" Rat ",C1874)),ISNUMBER(FIND(" rat.",C1874)),ISNUMBER(FIND(" rats.",C1874)),ISNUMBER(FIND("mouse",C1874)),ISNUMBER(FIND("mice",C1874)), ISNUMBER(FIND(" Mice",C1874)))</f>
        <v>0</v>
      </c>
      <c r="AC1874" t="b">
        <f>OR(ISNUMBER(FIND(" cell ",C1874)),ISNUMBER(FIND("fibroblast",C1874)),ISNUMBER(FIND("macrophage",C1874)),ISNUMBER(FIND("epithelial",C1874)),ISNUMBER(FIND("endothelial",C1874)),ISNUMBER(FIND("neuron",C1874)),ISNUMBER(FIND(" cells ",C1874)),ISNUMBER(FIND("RBC",C1874)),ISNUMBER(FIND("mitochond",C1874)),ISNUMBER(FIND("adipocyte",C1874)),ISNUMBER(FIND("osteo",C1874)),ISNUMBER(FIND("keratin",C1874)),ISNUMBER(FIND(" cell's ",C1874)),ISNUMBER(FIND("eukary",C1874)),ISNUMBER(FIND("sperm",C1874)))</f>
        <v>1</v>
      </c>
      <c r="AD1874" t="b">
        <f>OR(ISNUMBER(FIND("human",B1874)),ISNUMBER(FIND("workers",B1874)),ISNUMBER(FIND("workforces",B1874)),ISNUMBER(FIND("occupational",B1874)),ISNUMBER(FIND("Case report",B1874)),ISNUMBER(FIND("Workplaces",B1874)),ISNUMBER(FIND("worker",B1874)))</f>
        <v>0</v>
      </c>
      <c r="AE1874" t="b">
        <f>OR(ISNUMBER(FIND(" plant ",C1874)),ISNUMBER(FIND("Plant ",C1874)),ISNUMBER(FIND("tomato",C1874)),ISNUMBER(FIND("plants",C1874)),ISNUMBER(FIND("Plants",C1874)),ISNUMBER(FIND("algae",C1874)),ISNUMBER(FIND("lettuce",C1874)),ISNUMBER(FIND("green gram sprouts ",C1874)),ISNUMBER(FIND("Cucurbita pepo",C1874)),ISNUMBER(FIND("bean ",C1874)),ISNUMBER(FIND("chloroplast",C1874)),ISNUMBER(FIND("chlorophyll",C1874)),ISNUMBER(FIND("seedling",C1874)),ISNUMBER(FIND("canola",C1874)),ISNUMBER(FIND("shoot",C1874)),ISNUMBER(FIND("photosynthes",C1874)),ISNUMBER(FIND(" leaves ",C1874)),,ISNUMBER(FIND("agriculture",C1874)),ISNUMBER(FIND(" crops ",C1874)))</f>
        <v>0</v>
      </c>
      <c r="AF1874" t="b">
        <f>OR(ISNUMBER(FIND("bacteria",C1874)),ISNUMBER(FIND("Bacteria",C1874)),ISNUMBER(FIND("Bacterium",C1874)),ISNUMBER(FIND("bacterium",C1874)),ISNUMBER(FIND(" coli ",C1874)))</f>
        <v>0</v>
      </c>
      <c r="AG1874" t="b">
        <f>OR(ISNUMBER(FIND("fungi",C1874)),ISNUMBER(FIND("Fungi",C1874)),ISNUMBER(FIND("fungus",C1874)),ISNUMBER(FIND("Fungus",C1874)),ISNUMBER(FIND("mushroom",C1874)),ISNUMBER(FIND("Mushroom",C1874)),ISNUMBER(FIND(" mold ",C1874)))</f>
        <v>0</v>
      </c>
      <c r="AH1874" t="b">
        <f>OR(ISNUMBER(FIND("Pig ",C1874)),ISNUMBER(FIND("pig ",C1874)),ISNUMBER(FIND("Pigs ",C1874)),ISNUMBER(FIND("pigs ",C1874)))</f>
        <v>0</v>
      </c>
      <c r="AI1874" t="b">
        <f>OR(ISNUMBER(FIND(" C. elegans",C1874)),ISNUMBER(FIND("Caenorhabditis elegans",C1874)),ISNUMBER(FIND("earthworms",C1874)),ISNUMBER(FIND(" Ficopomatus enigmaticus",C1874)),ISNUMBER(FIND("larva",C1874)),ISNUMBER(FIND("Lumbriculus variegatus",C1874)),ISNUMBER(FIND("nematode",C1874)))</f>
        <v>0</v>
      </c>
      <c r="AJ1874" t="b">
        <f>NOT(OR(AA1874,AB1874,AC1874,AD1874,AE1874,AF1874,AG1874,AH1874,AI1874))</f>
        <v>0</v>
      </c>
      <c r="AL1874" t="b">
        <f>OR(AA1874,AB1874,AD1874,AE1874,AF1874,AG1874,AH1874,AI1874)</f>
        <v>0</v>
      </c>
      <c r="AM1874" t="b">
        <f>IF(Table1[[#This Row],[In vivo?]],IF(Table1[[#This Row],[Cell]],FALSE,TRUE),FALSE)</f>
        <v>0</v>
      </c>
      <c r="AN1874" t="b">
        <f>AND(AC1874,AL1874)</f>
        <v>0</v>
      </c>
      <c r="AO1874" t="b">
        <f>IF(Table1[[#This Row],[Cell]],IF(Table1[[#This Row],[In vivo?]],FALSE,TRUE),FALSE)</f>
        <v>1</v>
      </c>
      <c r="AP1874" t="b">
        <f>NOT(OR(Table1[[#This Row],[In vivo?]],Table1[[#This Row],[Only in Cell]]))</f>
        <v>0</v>
      </c>
      <c r="AQ1874" t="str">
        <f>IF(OR(Table1[[#This Row],[Rodents]],Table1[[#This Row],[Human]],Table1[[#This Row],[Pig]]),OR(ISNUMBER(FIND("pulmonary",C1874)),ISNUMBER(FIND("lung",C1874))),"NA")</f>
        <v>NA</v>
      </c>
      <c r="AR1874" t="str">
        <f>IF(OR(Table1[[#This Row],[Rodents]],Table1[[#This Row],[Human]],Table1[[#This Row],[Pig]]),OR(ISNUMBER(FIND("skin",C1874)),ISNUMBER(FIND("dermal",C1874))),"NA")</f>
        <v>NA</v>
      </c>
      <c r="AS1874" t="str">
        <f>IF(OR(Table1[[#This Row],[Rodents]],Table1[[#This Row],[Human]],Table1[[#This Row],[Pig]]),OR(ISNUMBER(FIND("liver",C1874)),ISNUMBER(FIND("hepat",C1874))),"NA")</f>
        <v>NA</v>
      </c>
      <c r="AT1874" t="str">
        <f>IF(OR(Table1[[#This Row],[Rodents]],Table1[[#This Row],[Human]],Table1[[#This Row],[Pig]]),OR(ISNUMBER(FIND("kidney",C1874)),ISNUMBER(FIND("neph",C1874))),"NA")</f>
        <v>NA</v>
      </c>
      <c r="AU1874" t="str">
        <f>IF(OR(Table1[[#This Row],[Rodents]],Table1[[#This Row],[Human]],Table1[[#This Row],[Pig]]),OR(ISNUMBER(FIND("brain",C1874)),ISNUMBER(FIND("neur",C1874)),ISNUMBER(FIND("nerv",C1874))),"NA")</f>
        <v>NA</v>
      </c>
      <c r="AV1874" t="str">
        <f>IF(OR(Table1[[#This Row],[Rodents]],Table1[[#This Row],[Human]],Table1[[#This Row],[Pig]]),OR(ISNUMBER(FIND("heart",C1874)),ISNUMBER(FIND("cardi",C1874))),"NA")</f>
        <v>NA</v>
      </c>
      <c r="AW1874" t="str">
        <f>IF(OR(Table1[[#This Row],[Rodents]],Table1[[#This Row],[Human]],Table1[[#This Row],[Pig]]),OR(ISNUMBER(FIND("gastro",C1874)),ISNUMBER(FIND("intesti",C1874)),ISNUMBER(FIND("stomach",C1874))),"NA")</f>
        <v>NA</v>
      </c>
      <c r="AX1874" t="str">
        <f>IF(OR(Table1[[#This Row],[Rodents]],Table1[[#This Row],[Human]],Table1[[#This Row],[Pig]]),NOT(OR(AQ1874,AR1874,AS1874,AT1874,AU1874,AV1874,AW1874)),"NA")</f>
        <v>NA</v>
      </c>
      <c r="AY1874" t="b">
        <f>OR(ISNUMBER(FIND("SWCNT",C1874)),ISNUMBER(FIND("SWNT",C1874)),ISNUMBER(FIND("single-wall",C1874)),ISNUMBER(FIND("single wall",C1874)),ISNUMBER(FIND("Single wall",C1874)),ISNUMBER(FIND("Single-wall",C1874)),ISNUMBER(FIND("SWCNT",B1874)),ISNUMBER(FIND("SWNT",B1874)),ISNUMBER(FIND("single-wall",B1874)),ISNUMBER(FIND("single wall",B1874)),ISNUMBER(FIND("Single-wall",B1874)),ISNUMBER(FIND("Single wall",B1874)))</f>
        <v>1</v>
      </c>
      <c r="AZ1874" t="b">
        <f>OR(ISNUMBER(FIND("MWCNT",C1874)),ISNUMBER(FIND("MWNT",C1874)),ISNUMBER(FIND("multi-wall",C1874)),ISNUMBER(FIND("multi wall",C1874)),ISNUMBER(FIND("multiwall",C1874)),ISNUMBER(FIND("Multi-wall",C1874)),ISNUMBER(FIND("Multi wall",C1874)),ISNUMBER(FIND("Multiwall",C1874)),ISNUMBER(FIND("MWCNT",B1874)),ISNUMBER(FIND("MWNT",B1874)),ISNUMBER(FIND("multi-wall",B1874)),ISNUMBER(FIND("multi wall",B1874)),ISNUMBER(FIND("multiwall",B1874)),ISNUMBER(FIND("Multi-wall",B1874)),ISNUMBER(FIND("Multi wall",B1874)),ISNUMBER(FIND("Multiwall",B1874)),ISNUMBER(FIND("Double-wall",B1874)),ISNUMBER(FIND("Double wall",B1874)),ISNUMBER(FIND("Doublewall",B1874)),ISNUMBER(FIND("double-wall",B1874)),ISNUMBER(FIND("double wall",B1874)),ISNUMBER(FIND("doublewall",B1874)))</f>
        <v>0</v>
      </c>
      <c r="BA1874" t="b">
        <f>AND(Table1[[#This Row],[SWCNT]],Table1[[#This Row],[MWCNT]])</f>
        <v>0</v>
      </c>
      <c r="BB1874" t="b">
        <f>IF(Table1[[#This Row],[SWCNT]]=TRUE,FALSE,IF(Table1[[#This Row],[MWCNT]]=TRUE,FALSE,TRUE))</f>
        <v>0</v>
      </c>
      <c r="BC1874" s="18"/>
    </row>
    <row r="1875" spans="1:55" ht="92.5">
      <c r="A1875" t="s">
        <v>5961</v>
      </c>
      <c r="B1875" s="2" t="s">
        <v>5963</v>
      </c>
      <c r="C1875" s="16" t="s">
        <v>5965</v>
      </c>
      <c r="D1875" s="17" t="s">
        <v>1326</v>
      </c>
      <c r="E1875" s="2">
        <v>2006</v>
      </c>
      <c r="F1875" t="b">
        <f>OR(ISNUMBER(FIND("cytotoxic",C1875)),ISNUMBER(FIND("Cytotoxic",C1875)),ISNUMBER(FIND("cellular toxicity",C1875)),ISNUMBER(FIND("cell death",C1875)),ISNUMBER(FIND("viable",C1875)),ISNUMBER(FIND("phytotoxic",C1875)),ISNUMBER(FIND("acute toxicity",C1875)),ISNUMBER(FIND("MTT",C1875)),ISNUMBER(FIND("survival",C1875)),ISNUMBER(FIND("prolifer",C1875)),ISNUMBER(FIND("apoptosis",C1875)),ISNUMBER(FIND("neurotoxic",C1875)),ISNUMBER(FIND("  lysis ",C1875)),ISNUMBER(FIND("necrosis",C1875)),ISNUMBER(FIND("cellular death",C1875))*3,ISNUMBER(FIND("LDH",C1875)),ISNUMBER(FIND("Acute toxicity",C1875)))</f>
        <v>1</v>
      </c>
      <c r="G1875" t="b">
        <f>OR(ISNUMBER(FIND("genotoxic",C1875)),ISNUMBER(FIND("genotoxicity",C1875)),ISNUMBER(FIND("DNA damage",C1875)),ISNUMBER(FIND("DNA",C1875)),ISNUMBER(FIND("RNA",C1875)),ISNUMBER(FIND("mesothelioma",C1875)),ISNUMBER(FIND("carcino",C1875)),ISNUMBER(FIND("mutagen",C1875)),ISNUMBER(FIND("genetic",C1875)))</f>
        <v>0</v>
      </c>
      <c r="H1875" t="b">
        <f>OR(ISNUMBER(FIND("inflammatory",C1875)),ISNUMBER(FIND("inflamm",C1875)))</f>
        <v>0</v>
      </c>
      <c r="I1875" t="b">
        <f>OR(ISNUMBER(FIND("immune",C1875)),ISNUMBER(FIND("immunological",C1875)),ISNUMBER(FIND("interleuk",C1875)),ISNUMBER(FIND("platelet activation",C1875)),ISNUMBER(FIND("monocyte",C1875)),ISNUMBER(FIND("leukocyte",C1875)),ISNUMBER(FIND("cytokine",C1875)),ISNUMBER(FIND("CD4",C1875)),ISNUMBER(FIND("CD8",C1875)),ISNUMBER(FIND("T-cell",C1875)))</f>
        <v>0</v>
      </c>
      <c r="J1875" t="b">
        <f>OR(ISNUMBER(FIND("reactive oxygen",C1875)),ISNUMBER(FIND("ROS",C1875)),ISNUMBER(FIND("free radical",C1875)),ISNUMBER(FIND("oxidative stress",C1875)),ISNUMBER(FIND("peroxid",C1875)),ISNUMBER(FIND("oxidative",C1875)),ISNUMBER(FIND("antioxid",C1875)))</f>
        <v>0</v>
      </c>
      <c r="K1875" t="b">
        <f>OR(ISNUMBER(FIND("autophag",C1875)))</f>
        <v>0</v>
      </c>
      <c r="L1875" t="b">
        <f>OR(ISNUMBER(FIND("morpholog",C1875)))</f>
        <v>0</v>
      </c>
      <c r="M1875" t="b">
        <f>OR(ISNUMBER(FIND("fibrosis",C1875)),ISNUMBER(FIND("Fibrosis",C1875)),ISNUMBER(FIND("fibrot",C1875)))</f>
        <v>0</v>
      </c>
      <c r="N1875" t="b">
        <f>OR(ISNUMBER(FIND("offspring",C1875)),ISNUMBER(FIND("Parental",C1875)),ISNUMBER(FIND("parental",C1875)),ISNUMBER(FIND("germline",C1875)),ISNUMBER(FIND("reproduc",C1875)),ISNUMBER(FIND("embryo",C1875)))</f>
        <v>0</v>
      </c>
      <c r="O1875" t="b">
        <f>OR(ISNUMBER(FIND("metabol",C1875)),ISNUMBER(FIND("Metabol",C1875)),ISNUMBER(FIND("digest",C1875)),ISNUMBER(FIND("mitochon",C1875)))</f>
        <v>0</v>
      </c>
      <c r="P1875" t="b">
        <f>OR(ISNUMBER(FIND("ecotox",C1875)),ISNUMBER(FIND("Ecotox",B1875)),ISNUMBER(FIND("ecotox",B1875)),ISNUMBER(FIND("Ecotox",C1875)))</f>
        <v>0</v>
      </c>
      <c r="Q1875" t="b">
        <f>OR(ISNUMBER(FIND("Bioaccum",C1875)),ISNUMBER(FIND("bioaccum",C1875)),ISNUMBER(FIND("accum",C1875)))</f>
        <v>0</v>
      </c>
      <c r="R1875" t="b">
        <f>OR(ISNUMBER(FIND("Occupation",C1875)),ISNUMBER(FIND("occupation",C1875)),ISNUMBER(FIND("worker",C1875)),ISNUMBER(FIND("workforce",C1875)))</f>
        <v>0</v>
      </c>
      <c r="S1875" t="b">
        <f>NOT(OR(F1875,G1875,H1875,I1875,J1875,K1875,L1875,M1875,N1875,O1875,P1875,Q1875,R1875))</f>
        <v>0</v>
      </c>
      <c r="U1875" t="b">
        <f>OR(Table1[[#This Row],[Inflammation]],Table1[[#This Row],[Immune]])</f>
        <v>0</v>
      </c>
      <c r="V1875" t="str">
        <f>IF(OR(Table1[[#This Row],[Rodents]],Table1[[#This Row],[Human]],Table1[[#This Row],[Pig]]),OR(ISNUMBER(FIND("intratrach",C1875)),ISNUMBER(FIND("nasal ",C1875)),ISNUMBER(FIND("instill",C1875))),"NA")</f>
        <v>NA</v>
      </c>
      <c r="W1875" t="str">
        <f>IF(OR(Table1[[#This Row],[Rodents]],Table1[[#This Row],[Human]],Table1[[#This Row],[Pig]]),OR(ISNUMBER(FIND("dermal",C1875)),ISNUMBER(FIND("skin ",C1875))),"NA")</f>
        <v>NA</v>
      </c>
      <c r="X1875" t="str">
        <f>IF(OR(Table1[[#This Row],[Rodents]],Table1[[#This Row],[Human]],Table1[[#This Row],[Pig]]),OR(ISNUMBER(FIND("injected",C1875)),ISNUMBER(FIND("periton",C1875)),ISNUMBER(FIND("intrascrot",C1875))),"NA")</f>
        <v>NA</v>
      </c>
      <c r="Y1875" t="str">
        <f>IF(OR(Table1[[#This Row],[Rodents]],Table1[[#This Row],[Human]],Table1[[#This Row],[Pig]]),NOT(OR(Table1[[#This Row],[Inhaled/Intratracheal/intranasal]],Table1[[#This Row],[Dermal]],Table1[[#This Row],[Injected]])),"NA")</f>
        <v>NA</v>
      </c>
      <c r="AA1875" t="b">
        <f>OR(ISNUMBER(FIND("fish ",C1875)),ISNUMBER(FIND("Fish ",C1875)),ISNUMBER(FIND("aquatic",C1875)),ISNUMBER(FIND("daphnids",C1875)),ISNUMBER(FIND("Carcinus maenas",C1875)),ISNUMBER(FIND("Daphnia",C1875)),ISNUMBER(FIND("Ruditapes philippinarum",C1875)),ISNUMBER(FIND("daphnia",C1875)),ISNUMBER(FIND("marine",C1875)),ISNUMBER(FIND("mussel",C1875)),ISNUMBER(FIND("algae",C1875)),ISNUMBER(FIND("Donax faba",C1875)),ISNUMBER(FIND("estuarine",C1875)),ISNUMBER(FIND("snail",C1875)),ISNUMBER(FIND("Prorocentrum donghaiense",C1875)) )</f>
        <v>0</v>
      </c>
      <c r="AB1875" t="b">
        <f>OR(ISNUMBER(FIND(" rat ",C1875)),ISNUMBER(FIND(" rats ",C1875)),ISNUMBER(FIND(" Rats ",C1875)),ISNUMBER(FIND(" Rat ",C1875)),ISNUMBER(FIND(" rat.",C1875)),ISNUMBER(FIND(" rats.",C1875)),ISNUMBER(FIND("mouse",C1875)),ISNUMBER(FIND("mice",C1875)), ISNUMBER(FIND(" Mice",C1875)))</f>
        <v>0</v>
      </c>
      <c r="AC1875" t="b">
        <f>OR(ISNUMBER(FIND(" cell ",C1875)),ISNUMBER(FIND("fibroblast",C1875)),ISNUMBER(FIND("macrophage",C1875)),ISNUMBER(FIND("epithelial",C1875)),ISNUMBER(FIND("endothelial",C1875)),ISNUMBER(FIND("neuron",C1875)),ISNUMBER(FIND(" cells ",C1875)),ISNUMBER(FIND("RBC",C1875)),ISNUMBER(FIND("mitochond",C1875)),ISNUMBER(FIND("adipocyte",C1875)),ISNUMBER(FIND("osteo",C1875)),ISNUMBER(FIND("keratin",C1875)),ISNUMBER(FIND(" cell's ",C1875)),ISNUMBER(FIND("eukary",C1875)),ISNUMBER(FIND("sperm",C1875)))</f>
        <v>0</v>
      </c>
      <c r="AD1875" t="b">
        <f>OR(ISNUMBER(FIND("human",B1875)),ISNUMBER(FIND("workers",B1875)),ISNUMBER(FIND("workforces",B1875)),ISNUMBER(FIND("occupational",B1875)),ISNUMBER(FIND("Case report",B1875)),ISNUMBER(FIND("Workplaces",B1875)),ISNUMBER(FIND("worker",B1875)))</f>
        <v>0</v>
      </c>
      <c r="AE1875" t="b">
        <f>OR(ISNUMBER(FIND(" plant ",C1875)),ISNUMBER(FIND("Plant ",C1875)),ISNUMBER(FIND("tomato",C1875)),ISNUMBER(FIND("plants",C1875)),ISNUMBER(FIND("Plants",C1875)),ISNUMBER(FIND("algae",C1875)),ISNUMBER(FIND("lettuce",C1875)),ISNUMBER(FIND("green gram sprouts ",C1875)),ISNUMBER(FIND("Cucurbita pepo",C1875)),ISNUMBER(FIND("bean ",C1875)),ISNUMBER(FIND("chloroplast",C1875)),ISNUMBER(FIND("chlorophyll",C1875)),ISNUMBER(FIND("seedling",C1875)),ISNUMBER(FIND("canola",C1875)),ISNUMBER(FIND("shoot",C1875)),ISNUMBER(FIND("photosynthes",C1875)),ISNUMBER(FIND(" leaves ",C1875)),,ISNUMBER(FIND("agriculture",C1875)),ISNUMBER(FIND(" crops ",C1875)))</f>
        <v>0</v>
      </c>
      <c r="AF1875" t="b">
        <f>OR(ISNUMBER(FIND("bacteria",C1875)),ISNUMBER(FIND("Bacteria",C1875)),ISNUMBER(FIND("Bacterium",C1875)),ISNUMBER(FIND("bacterium",C1875)),ISNUMBER(FIND(" coli ",C1875)))</f>
        <v>0</v>
      </c>
      <c r="AG1875" t="b">
        <f>OR(ISNUMBER(FIND("fungi",C1875)),ISNUMBER(FIND("Fungi",C1875)),ISNUMBER(FIND("fungus",C1875)),ISNUMBER(FIND("Fungus",C1875)),ISNUMBER(FIND("mushroom",C1875)),ISNUMBER(FIND("Mushroom",C1875)),ISNUMBER(FIND(" mold ",C1875)))</f>
        <v>0</v>
      </c>
      <c r="AH1875" t="b">
        <f>OR(ISNUMBER(FIND("Pig ",C1875)),ISNUMBER(FIND("pig ",C1875)),ISNUMBER(FIND("Pigs ",C1875)),ISNUMBER(FIND("pigs ",C1875)))</f>
        <v>0</v>
      </c>
      <c r="AI1875" t="b">
        <f>OR(ISNUMBER(FIND(" C. elegans",C1875)),ISNUMBER(FIND("Caenorhabditis elegans",C1875)),ISNUMBER(FIND("earthworms",C1875)),ISNUMBER(FIND(" Ficopomatus enigmaticus",C1875)),ISNUMBER(FIND("larva",C1875)),ISNUMBER(FIND("Lumbriculus variegatus",C1875)),ISNUMBER(FIND("nematode",C1875)))</f>
        <v>0</v>
      </c>
      <c r="AJ1875" t="b">
        <f>NOT(OR(AA1875,AB1875,AC1875,AD1875,AE1875,AF1875,AG1875,AH1875,AI1875))</f>
        <v>1</v>
      </c>
      <c r="AL1875" t="b">
        <f>OR(AA1875,AB1875,AD1875,AE1875,AF1875,AG1875,AH1875,AI1875)</f>
        <v>0</v>
      </c>
      <c r="AM1875" t="b">
        <f>IF(Table1[[#This Row],[In vivo?]],IF(Table1[[#This Row],[Cell]],FALSE,TRUE),FALSE)</f>
        <v>0</v>
      </c>
      <c r="AN1875" t="b">
        <f>AND(AC1875,AL1875)</f>
        <v>0</v>
      </c>
      <c r="AO1875" t="b">
        <f>IF(Table1[[#This Row],[Cell]],IF(Table1[[#This Row],[In vivo?]],FALSE,TRUE),FALSE)</f>
        <v>0</v>
      </c>
      <c r="AP1875" t="b">
        <f>NOT(OR(Table1[[#This Row],[In vivo?]],Table1[[#This Row],[Only in Cell]]))</f>
        <v>1</v>
      </c>
      <c r="AQ1875" t="str">
        <f>IF(OR(Table1[[#This Row],[Rodents]],Table1[[#This Row],[Human]],Table1[[#This Row],[Pig]]),OR(ISNUMBER(FIND("pulmonary",C1875)),ISNUMBER(FIND("lung",C1875))),"NA")</f>
        <v>NA</v>
      </c>
      <c r="AR1875" t="str">
        <f>IF(OR(Table1[[#This Row],[Rodents]],Table1[[#This Row],[Human]],Table1[[#This Row],[Pig]]),OR(ISNUMBER(FIND("skin",C1875)),ISNUMBER(FIND("dermal",C1875))),"NA")</f>
        <v>NA</v>
      </c>
      <c r="AS1875" t="str">
        <f>IF(OR(Table1[[#This Row],[Rodents]],Table1[[#This Row],[Human]],Table1[[#This Row],[Pig]]),OR(ISNUMBER(FIND("liver",C1875)),ISNUMBER(FIND("hepat",C1875))),"NA")</f>
        <v>NA</v>
      </c>
      <c r="AT1875" t="str">
        <f>IF(OR(Table1[[#This Row],[Rodents]],Table1[[#This Row],[Human]],Table1[[#This Row],[Pig]]),OR(ISNUMBER(FIND("kidney",C1875)),ISNUMBER(FIND("neph",C1875))),"NA")</f>
        <v>NA</v>
      </c>
      <c r="AU1875" t="str">
        <f>IF(OR(Table1[[#This Row],[Rodents]],Table1[[#This Row],[Human]],Table1[[#This Row],[Pig]]),OR(ISNUMBER(FIND("brain",C1875)),ISNUMBER(FIND("neur",C1875)),ISNUMBER(FIND("nerv",C1875))),"NA")</f>
        <v>NA</v>
      </c>
      <c r="AV1875" t="str">
        <f>IF(OR(Table1[[#This Row],[Rodents]],Table1[[#This Row],[Human]],Table1[[#This Row],[Pig]]),OR(ISNUMBER(FIND("heart",C1875)),ISNUMBER(FIND("cardi",C1875))),"NA")</f>
        <v>NA</v>
      </c>
      <c r="AW1875" t="str">
        <f>IF(OR(Table1[[#This Row],[Rodents]],Table1[[#This Row],[Human]],Table1[[#This Row],[Pig]]),OR(ISNUMBER(FIND("gastro",C1875)),ISNUMBER(FIND("intesti",C1875)),ISNUMBER(FIND("stomach",C1875))),"NA")</f>
        <v>NA</v>
      </c>
      <c r="AX1875" t="str">
        <f>IF(OR(Table1[[#This Row],[Rodents]],Table1[[#This Row],[Human]],Table1[[#This Row],[Pig]]),NOT(OR(AQ1875,AR1875,AS1875,AT1875,AU1875,AV1875,AW1875)),"NA")</f>
        <v>NA</v>
      </c>
      <c r="AY1875" t="b">
        <f>OR(ISNUMBER(FIND("SWCNT",C1875)),ISNUMBER(FIND("SWNT",C1875)),ISNUMBER(FIND("single-wall",C1875)),ISNUMBER(FIND("single wall",C1875)),ISNUMBER(FIND("Single wall",C1875)),ISNUMBER(FIND("Single-wall",C1875)),ISNUMBER(FIND("SWCNT",B1875)),ISNUMBER(FIND("SWNT",B1875)),ISNUMBER(FIND("single-wall",B1875)),ISNUMBER(FIND("single wall",B1875)),ISNUMBER(FIND("Single-wall",B1875)),ISNUMBER(FIND("Single wall",B1875)))</f>
        <v>0</v>
      </c>
      <c r="AZ1875" t="b">
        <f>OR(ISNUMBER(FIND("MWCNT",C1875)),ISNUMBER(FIND("MWNT",C1875)),ISNUMBER(FIND("multi-wall",C1875)),ISNUMBER(FIND("multi wall",C1875)),ISNUMBER(FIND("multiwall",C1875)),ISNUMBER(FIND("Multi-wall",C1875)),ISNUMBER(FIND("Multi wall",C1875)),ISNUMBER(FIND("Multiwall",C1875)),ISNUMBER(FIND("MWCNT",B1875)),ISNUMBER(FIND("MWNT",B1875)),ISNUMBER(FIND("multi-wall",B1875)),ISNUMBER(FIND("multi wall",B1875)),ISNUMBER(FIND("multiwall",B1875)),ISNUMBER(FIND("Multi-wall",B1875)),ISNUMBER(FIND("Multi wall",B1875)),ISNUMBER(FIND("Multiwall",B1875)),ISNUMBER(FIND("Double-wall",B1875)),ISNUMBER(FIND("Double wall",B1875)),ISNUMBER(FIND("Doublewall",B1875)),ISNUMBER(FIND("double-wall",B1875)),ISNUMBER(FIND("double wall",B1875)),ISNUMBER(FIND("doublewall",B1875)))</f>
        <v>1</v>
      </c>
      <c r="BA1875" t="b">
        <f>AND(Table1[[#This Row],[SWCNT]],Table1[[#This Row],[MWCNT]])</f>
        <v>0</v>
      </c>
      <c r="BB1875" t="b">
        <f>IF(Table1[[#This Row],[SWCNT]]=TRUE,FALSE,IF(Table1[[#This Row],[MWCNT]]=TRUE,FALSE,TRUE))</f>
        <v>0</v>
      </c>
      <c r="BC1875" s="18"/>
    </row>
    <row r="1876" spans="1:55" ht="185">
      <c r="A1876" t="s">
        <v>5985</v>
      </c>
      <c r="B1876" s="2" t="s">
        <v>5986</v>
      </c>
      <c r="C1876" s="16" t="s">
        <v>5987</v>
      </c>
      <c r="D1876" s="17" t="s">
        <v>924</v>
      </c>
      <c r="E1876" s="2">
        <v>2006</v>
      </c>
      <c r="F1876" t="b">
        <f>OR(ISNUMBER(FIND("cytotoxic",C1876)),ISNUMBER(FIND("Cytotoxic",C1876)),ISNUMBER(FIND("cellular toxicity",C1876)),ISNUMBER(FIND("cell death",C1876)),ISNUMBER(FIND("viable",C1876)),ISNUMBER(FIND("phytotoxic",C1876)),ISNUMBER(FIND("acute toxicity",C1876)),ISNUMBER(FIND("MTT",C1876)),ISNUMBER(FIND("survival",C1876)),ISNUMBER(FIND("prolifer",C1876)),ISNUMBER(FIND("apoptosis",C1876)),ISNUMBER(FIND("neurotoxic",C1876)),ISNUMBER(FIND("  lysis ",C1876)),ISNUMBER(FIND("necrosis",C1876)),ISNUMBER(FIND("cellular death",C1876))*3,ISNUMBER(FIND("LDH",C1876)),ISNUMBER(FIND("Acute toxicity",C1876)))</f>
        <v>1</v>
      </c>
      <c r="G1876" t="b">
        <f>OR(ISNUMBER(FIND("genotoxic",C1876)),ISNUMBER(FIND("genotoxicity",C1876)),ISNUMBER(FIND("DNA damage",C1876)),ISNUMBER(FIND("DNA",C1876)),ISNUMBER(FIND("RNA",C1876)),ISNUMBER(FIND("mesothelioma",C1876)),ISNUMBER(FIND("carcino",C1876)),ISNUMBER(FIND("mutagen",C1876)),ISNUMBER(FIND("genetic",C1876)))</f>
        <v>0</v>
      </c>
      <c r="H1876" t="b">
        <f>OR(ISNUMBER(FIND("inflammatory",C1876)),ISNUMBER(FIND("inflamm",C1876)))</f>
        <v>0</v>
      </c>
      <c r="I1876" t="b">
        <f>OR(ISNUMBER(FIND("immune",C1876)),ISNUMBER(FIND("immunological",C1876)),ISNUMBER(FIND("interleuk",C1876)),ISNUMBER(FIND("platelet activation",C1876)),ISNUMBER(FIND("monocyte",C1876)),ISNUMBER(FIND("leukocyte",C1876)),ISNUMBER(FIND("cytokine",C1876)),ISNUMBER(FIND("CD4",C1876)),ISNUMBER(FIND("CD8",C1876)),ISNUMBER(FIND("T-cell",C1876)))</f>
        <v>0</v>
      </c>
      <c r="J1876" t="b">
        <f>OR(ISNUMBER(FIND("reactive oxygen",C1876)),ISNUMBER(FIND("ROS",C1876)),ISNUMBER(FIND("free radical",C1876)),ISNUMBER(FIND("oxidative stress",C1876)),ISNUMBER(FIND("peroxid",C1876)),ISNUMBER(FIND("oxidative",C1876)),ISNUMBER(FIND("antioxid",C1876)))</f>
        <v>0</v>
      </c>
      <c r="K1876" t="b">
        <f>OR(ISNUMBER(FIND("autophag",C1876)))</f>
        <v>0</v>
      </c>
      <c r="L1876" t="b">
        <f>OR(ISNUMBER(FIND("morpholog",C1876)))</f>
        <v>0</v>
      </c>
      <c r="M1876" t="b">
        <f>OR(ISNUMBER(FIND("fibrosis",C1876)),ISNUMBER(FIND("Fibrosis",C1876)),ISNUMBER(FIND("fibrot",C1876)))</f>
        <v>0</v>
      </c>
      <c r="N1876" t="b">
        <f>OR(ISNUMBER(FIND("offspring",C1876)),ISNUMBER(FIND("Parental",C1876)),ISNUMBER(FIND("parental",C1876)),ISNUMBER(FIND("germline",C1876)),ISNUMBER(FIND("reproduc",C1876)),ISNUMBER(FIND("embryo",C1876)))</f>
        <v>0</v>
      </c>
      <c r="O1876" t="b">
        <f>OR(ISNUMBER(FIND("metabol",C1876)),ISNUMBER(FIND("Metabol",C1876)),ISNUMBER(FIND("digest",C1876)),ISNUMBER(FIND("mitochon",C1876)))</f>
        <v>0</v>
      </c>
      <c r="P1876" t="b">
        <f>OR(ISNUMBER(FIND("ecotox",C1876)),ISNUMBER(FIND("Ecotox",B1876)),ISNUMBER(FIND("ecotox",B1876)),ISNUMBER(FIND("Ecotox",C1876)))</f>
        <v>0</v>
      </c>
      <c r="Q1876" t="b">
        <f>OR(ISNUMBER(FIND("Bioaccum",C1876)),ISNUMBER(FIND("bioaccum",C1876)),ISNUMBER(FIND("accum",C1876)))</f>
        <v>0</v>
      </c>
      <c r="R1876" t="b">
        <f>OR(ISNUMBER(FIND("Occupation",C1876)),ISNUMBER(FIND("occupation",C1876)),ISNUMBER(FIND("worker",C1876)),ISNUMBER(FIND("workforce",C1876)))</f>
        <v>0</v>
      </c>
      <c r="S1876" t="b">
        <f>NOT(OR(F1876,G1876,H1876,I1876,J1876,K1876,L1876,M1876,N1876,O1876,P1876,Q1876,R1876))</f>
        <v>0</v>
      </c>
      <c r="U1876" t="b">
        <f>OR(Table1[[#This Row],[Inflammation]],Table1[[#This Row],[Immune]])</f>
        <v>0</v>
      </c>
      <c r="V1876" t="str">
        <f>IF(OR(Table1[[#This Row],[Rodents]],Table1[[#This Row],[Human]],Table1[[#This Row],[Pig]]),OR(ISNUMBER(FIND("intratrach",C1876)),ISNUMBER(FIND("nasal ",C1876)),ISNUMBER(FIND("instill",C1876))),"NA")</f>
        <v>NA</v>
      </c>
      <c r="W1876" t="str">
        <f>IF(OR(Table1[[#This Row],[Rodents]],Table1[[#This Row],[Human]],Table1[[#This Row],[Pig]]),OR(ISNUMBER(FIND("dermal",C1876)),ISNUMBER(FIND("skin ",C1876))),"NA")</f>
        <v>NA</v>
      </c>
      <c r="X1876" t="str">
        <f>IF(OR(Table1[[#This Row],[Rodents]],Table1[[#This Row],[Human]],Table1[[#This Row],[Pig]]),OR(ISNUMBER(FIND("injected",C1876)),ISNUMBER(FIND("periton",C1876)),ISNUMBER(FIND("intrascrot",C1876))),"NA")</f>
        <v>NA</v>
      </c>
      <c r="Y1876" t="str">
        <f>IF(OR(Table1[[#This Row],[Rodents]],Table1[[#This Row],[Human]],Table1[[#This Row],[Pig]]),NOT(OR(Table1[[#This Row],[Inhaled/Intratracheal/intranasal]],Table1[[#This Row],[Dermal]],Table1[[#This Row],[Injected]])),"NA")</f>
        <v>NA</v>
      </c>
      <c r="AA1876" t="b">
        <f>OR(ISNUMBER(FIND("fish ",C1876)),ISNUMBER(FIND("Fish ",C1876)),ISNUMBER(FIND("aquatic",C1876)),ISNUMBER(FIND("daphnids",C1876)),ISNUMBER(FIND("Carcinus maenas",C1876)),ISNUMBER(FIND("Daphnia",C1876)),ISNUMBER(FIND("Ruditapes philippinarum",C1876)),ISNUMBER(FIND("daphnia",C1876)),ISNUMBER(FIND("marine",C1876)),ISNUMBER(FIND("mussel",C1876)),ISNUMBER(FIND("algae",C1876)),ISNUMBER(FIND("Donax faba",C1876)),ISNUMBER(FIND("estuarine",C1876)),ISNUMBER(FIND("snail",C1876)),ISNUMBER(FIND("Prorocentrum donghaiense",C1876)) )</f>
        <v>0</v>
      </c>
      <c r="AB1876" t="b">
        <f>OR(ISNUMBER(FIND(" rat ",C1876)),ISNUMBER(FIND(" rats ",C1876)),ISNUMBER(FIND(" Rats ",C1876)),ISNUMBER(FIND(" Rat ",C1876)),ISNUMBER(FIND(" rat.",C1876)),ISNUMBER(FIND(" rats.",C1876)),ISNUMBER(FIND("mouse",C1876)),ISNUMBER(FIND("mice",C1876)), ISNUMBER(FIND(" Mice",C1876)))</f>
        <v>0</v>
      </c>
      <c r="AC1876" t="b">
        <f>OR(ISNUMBER(FIND(" cell ",C1876)),ISNUMBER(FIND("fibroblast",C1876)),ISNUMBER(FIND("macrophage",C1876)),ISNUMBER(FIND("epithelial",C1876)),ISNUMBER(FIND("endothelial",C1876)),ISNUMBER(FIND("neuron",C1876)),ISNUMBER(FIND(" cells ",C1876)),ISNUMBER(FIND("RBC",C1876)),ISNUMBER(FIND("mitochond",C1876)),ISNUMBER(FIND("adipocyte",C1876)),ISNUMBER(FIND("osteo",C1876)),ISNUMBER(FIND("keratin",C1876)),ISNUMBER(FIND(" cell's ",C1876)),ISNUMBER(FIND("eukary",C1876)),ISNUMBER(FIND("sperm",C1876)))</f>
        <v>1</v>
      </c>
      <c r="AD1876" t="b">
        <f>OR(ISNUMBER(FIND("human",B1876)),ISNUMBER(FIND("workers",B1876)),ISNUMBER(FIND("workforces",B1876)),ISNUMBER(FIND("occupational",B1876)),ISNUMBER(FIND("Case report",B1876)),ISNUMBER(FIND("Workplaces",B1876)),ISNUMBER(FIND("worker",B1876)))</f>
        <v>0</v>
      </c>
      <c r="AE1876" t="b">
        <f>OR(ISNUMBER(FIND(" plant ",C1876)),ISNUMBER(FIND("Plant ",C1876)),ISNUMBER(FIND("tomato",C1876)),ISNUMBER(FIND("plants",C1876)),ISNUMBER(FIND("Plants",C1876)),ISNUMBER(FIND("algae",C1876)),ISNUMBER(FIND("lettuce",C1876)),ISNUMBER(FIND("green gram sprouts ",C1876)),ISNUMBER(FIND("Cucurbita pepo",C1876)),ISNUMBER(FIND("bean ",C1876)),ISNUMBER(FIND("chloroplast",C1876)),ISNUMBER(FIND("chlorophyll",C1876)),ISNUMBER(FIND("seedling",C1876)),ISNUMBER(FIND("canola",C1876)),ISNUMBER(FIND("shoot",C1876)),ISNUMBER(FIND("photosynthes",C1876)),ISNUMBER(FIND(" leaves ",C1876)),,ISNUMBER(FIND("agriculture",C1876)),ISNUMBER(FIND(" crops ",C1876)))</f>
        <v>0</v>
      </c>
      <c r="AF1876" t="b">
        <f>OR(ISNUMBER(FIND("bacteria",C1876)),ISNUMBER(FIND("Bacteria",C1876)),ISNUMBER(FIND("Bacterium",C1876)),ISNUMBER(FIND("bacterium",C1876)),ISNUMBER(FIND(" coli ",C1876)))</f>
        <v>0</v>
      </c>
      <c r="AG1876" t="b">
        <f>OR(ISNUMBER(FIND("fungi",C1876)),ISNUMBER(FIND("Fungi",C1876)),ISNUMBER(FIND("fungus",C1876)),ISNUMBER(FIND("Fungus",C1876)),ISNUMBER(FIND("mushroom",C1876)),ISNUMBER(FIND("Mushroom",C1876)),ISNUMBER(FIND(" mold ",C1876)))</f>
        <v>0</v>
      </c>
      <c r="AH1876" t="b">
        <f>OR(ISNUMBER(FIND("Pig ",C1876)),ISNUMBER(FIND("pig ",C1876)),ISNUMBER(FIND("Pigs ",C1876)),ISNUMBER(FIND("pigs ",C1876)))</f>
        <v>0</v>
      </c>
      <c r="AI1876" t="b">
        <f>OR(ISNUMBER(FIND(" C. elegans",C1876)),ISNUMBER(FIND("Caenorhabditis elegans",C1876)),ISNUMBER(FIND("earthworms",C1876)),ISNUMBER(FIND(" Ficopomatus enigmaticus",C1876)),ISNUMBER(FIND("larva",C1876)),ISNUMBER(FIND("Lumbriculus variegatus",C1876)),ISNUMBER(FIND("nematode",C1876)))</f>
        <v>0</v>
      </c>
      <c r="AJ1876" t="b">
        <f>NOT(OR(AA1876,AB1876,AC1876,AD1876,AE1876,AF1876,AG1876,AH1876,AI1876))</f>
        <v>0</v>
      </c>
      <c r="AL1876" t="b">
        <f>OR(AA1876,AB1876,AD1876,AE1876,AF1876,AG1876,AH1876,AI1876)</f>
        <v>0</v>
      </c>
      <c r="AM1876" t="b">
        <f>IF(Table1[[#This Row],[In vivo?]],IF(Table1[[#This Row],[Cell]],FALSE,TRUE),FALSE)</f>
        <v>0</v>
      </c>
      <c r="AN1876" t="b">
        <f>AND(AC1876,AL1876)</f>
        <v>0</v>
      </c>
      <c r="AO1876" t="b">
        <f>IF(Table1[[#This Row],[Cell]],IF(Table1[[#This Row],[In vivo?]],FALSE,TRUE),FALSE)</f>
        <v>1</v>
      </c>
      <c r="AP1876" t="b">
        <f>NOT(OR(Table1[[#This Row],[In vivo?]],Table1[[#This Row],[Only in Cell]]))</f>
        <v>0</v>
      </c>
      <c r="AQ1876" t="str">
        <f>IF(OR(Table1[[#This Row],[Rodents]],Table1[[#This Row],[Human]],Table1[[#This Row],[Pig]]),OR(ISNUMBER(FIND("pulmonary",C1876)),ISNUMBER(FIND("lung",C1876))),"NA")</f>
        <v>NA</v>
      </c>
      <c r="AR1876" t="str">
        <f>IF(OR(Table1[[#This Row],[Rodents]],Table1[[#This Row],[Human]],Table1[[#This Row],[Pig]]),OR(ISNUMBER(FIND("skin",C1876)),ISNUMBER(FIND("dermal",C1876))),"NA")</f>
        <v>NA</v>
      </c>
      <c r="AS1876" t="str">
        <f>IF(OR(Table1[[#This Row],[Rodents]],Table1[[#This Row],[Human]],Table1[[#This Row],[Pig]]),OR(ISNUMBER(FIND("liver",C1876)),ISNUMBER(FIND("hepat",C1876))),"NA")</f>
        <v>NA</v>
      </c>
      <c r="AT1876" t="str">
        <f>IF(OR(Table1[[#This Row],[Rodents]],Table1[[#This Row],[Human]],Table1[[#This Row],[Pig]]),OR(ISNUMBER(FIND("kidney",C1876)),ISNUMBER(FIND("neph",C1876))),"NA")</f>
        <v>NA</v>
      </c>
      <c r="AU1876" t="str">
        <f>IF(OR(Table1[[#This Row],[Rodents]],Table1[[#This Row],[Human]],Table1[[#This Row],[Pig]]),OR(ISNUMBER(FIND("brain",C1876)),ISNUMBER(FIND("neur",C1876)),ISNUMBER(FIND("nerv",C1876))),"NA")</f>
        <v>NA</v>
      </c>
      <c r="AV1876" t="str">
        <f>IF(OR(Table1[[#This Row],[Rodents]],Table1[[#This Row],[Human]],Table1[[#This Row],[Pig]]),OR(ISNUMBER(FIND("heart",C1876)),ISNUMBER(FIND("cardi",C1876))),"NA")</f>
        <v>NA</v>
      </c>
      <c r="AW1876" t="str">
        <f>IF(OR(Table1[[#This Row],[Rodents]],Table1[[#This Row],[Human]],Table1[[#This Row],[Pig]]),OR(ISNUMBER(FIND("gastro",C1876)),ISNUMBER(FIND("intesti",C1876)),ISNUMBER(FIND("stomach",C1876))),"NA")</f>
        <v>NA</v>
      </c>
      <c r="AX1876" t="str">
        <f>IF(OR(Table1[[#This Row],[Rodents]],Table1[[#This Row],[Human]],Table1[[#This Row],[Pig]]),NOT(OR(AQ1876,AR1876,AS1876,AT1876,AU1876,AV1876,AW1876)),"NA")</f>
        <v>NA</v>
      </c>
      <c r="AY1876" t="b">
        <f>OR(ISNUMBER(FIND("SWCNT",C1876)),ISNUMBER(FIND("SWNT",C1876)),ISNUMBER(FIND("single-wall",C1876)),ISNUMBER(FIND("single wall",C1876)),ISNUMBER(FIND("Single wall",C1876)),ISNUMBER(FIND("Single-wall",C1876)),ISNUMBER(FIND("SWCNT",B1876)),ISNUMBER(FIND("SWNT",B1876)),ISNUMBER(FIND("single-wall",B1876)),ISNUMBER(FIND("single wall",B1876)),ISNUMBER(FIND("Single-wall",B1876)),ISNUMBER(FIND("Single wall",B1876)))</f>
        <v>1</v>
      </c>
      <c r="AZ1876" t="b">
        <f>OR(ISNUMBER(FIND("MWCNT",C1876)),ISNUMBER(FIND("MWNT",C1876)),ISNUMBER(FIND("multi-wall",C1876)),ISNUMBER(FIND("multi wall",C1876)),ISNUMBER(FIND("multiwall",C1876)),ISNUMBER(FIND("Multi-wall",C1876)),ISNUMBER(FIND("Multi wall",C1876)),ISNUMBER(FIND("Multiwall",C1876)),ISNUMBER(FIND("MWCNT",B1876)),ISNUMBER(FIND("MWNT",B1876)),ISNUMBER(FIND("multi-wall",B1876)),ISNUMBER(FIND("multi wall",B1876)),ISNUMBER(FIND("multiwall",B1876)),ISNUMBER(FIND("Multi-wall",B1876)),ISNUMBER(FIND("Multi wall",B1876)),ISNUMBER(FIND("Multiwall",B1876)),ISNUMBER(FIND("Double-wall",B1876)),ISNUMBER(FIND("Double wall",B1876)),ISNUMBER(FIND("Doublewall",B1876)),ISNUMBER(FIND("double-wall",B1876)),ISNUMBER(FIND("double wall",B1876)),ISNUMBER(FIND("doublewall",B1876)))</f>
        <v>0</v>
      </c>
      <c r="BA1876" t="b">
        <f>AND(Table1[[#This Row],[SWCNT]],Table1[[#This Row],[MWCNT]])</f>
        <v>0</v>
      </c>
      <c r="BB1876" t="b">
        <f>IF(Table1[[#This Row],[SWCNT]]=TRUE,FALSE,IF(Table1[[#This Row],[MWCNT]]=TRUE,FALSE,TRUE))</f>
        <v>0</v>
      </c>
      <c r="BC1876" s="18"/>
    </row>
    <row r="1877" spans="1:55" ht="370">
      <c r="A1877" t="s">
        <v>5988</v>
      </c>
      <c r="B1877" s="2" t="s">
        <v>5989</v>
      </c>
      <c r="C1877" s="16" t="s">
        <v>5990</v>
      </c>
      <c r="D1877" s="17" t="s">
        <v>375</v>
      </c>
      <c r="E1877" s="2">
        <v>2006</v>
      </c>
      <c r="F1877" t="b">
        <f>OR(ISNUMBER(FIND("cytotoxic",C1877)),ISNUMBER(FIND("Cytotoxic",C1877)),ISNUMBER(FIND("cellular toxicity",C1877)),ISNUMBER(FIND("cell death",C1877)),ISNUMBER(FIND("viable",C1877)),ISNUMBER(FIND("phytotoxic",C1877)),ISNUMBER(FIND("acute toxicity",C1877)),ISNUMBER(FIND("MTT",C1877)),ISNUMBER(FIND("survival",C1877)),ISNUMBER(FIND("prolifer",C1877)),ISNUMBER(FIND("apoptosis",C1877)),ISNUMBER(FIND("neurotoxic",C1877)),ISNUMBER(FIND("  lysis ",C1877)),ISNUMBER(FIND("necrosis",C1877)),ISNUMBER(FIND("cellular death",C1877))*3,ISNUMBER(FIND("LDH",C1877)),ISNUMBER(FIND("Acute toxicity",C1877)))</f>
        <v>1</v>
      </c>
      <c r="G1877" t="b">
        <f>OR(ISNUMBER(FIND("genotoxic",C1877)),ISNUMBER(FIND("genotoxicity",C1877)),ISNUMBER(FIND("DNA damage",C1877)),ISNUMBER(FIND("DNA",C1877)),ISNUMBER(FIND("RNA",C1877)),ISNUMBER(FIND("mesothelioma",C1877)),ISNUMBER(FIND("carcino",C1877)),ISNUMBER(FIND("mutagen",C1877)),ISNUMBER(FIND("genetic",C1877)))</f>
        <v>0</v>
      </c>
      <c r="H1877" t="b">
        <f>OR(ISNUMBER(FIND("inflammatory",C1877)),ISNUMBER(FIND("inflamm",C1877)))</f>
        <v>0</v>
      </c>
      <c r="I1877" t="b">
        <f>OR(ISNUMBER(FIND("immune",C1877)),ISNUMBER(FIND("immunological",C1877)),ISNUMBER(FIND("interleuk",C1877)),ISNUMBER(FIND("platelet activation",C1877)),ISNUMBER(FIND("monocyte",C1877)),ISNUMBER(FIND("leukocyte",C1877)),ISNUMBER(FIND("cytokine",C1877)),ISNUMBER(FIND("CD4",C1877)),ISNUMBER(FIND("CD8",C1877)),ISNUMBER(FIND("T-cell",C1877)))</f>
        <v>0</v>
      </c>
      <c r="J1877" t="b">
        <f>OR(ISNUMBER(FIND("reactive oxygen",C1877)),ISNUMBER(FIND("ROS",C1877)),ISNUMBER(FIND("free radical",C1877)),ISNUMBER(FIND("oxidative stress",C1877)),ISNUMBER(FIND("peroxid",C1877)),ISNUMBER(FIND("oxidative",C1877)),ISNUMBER(FIND("antioxid",C1877)))</f>
        <v>0</v>
      </c>
      <c r="K1877" t="b">
        <f>OR(ISNUMBER(FIND("autophag",C1877)))</f>
        <v>0</v>
      </c>
      <c r="L1877" t="b">
        <f>OR(ISNUMBER(FIND("morpholog",C1877)))</f>
        <v>0</v>
      </c>
      <c r="M1877" t="b">
        <f>OR(ISNUMBER(FIND("fibrosis",C1877)),ISNUMBER(FIND("Fibrosis",C1877)),ISNUMBER(FIND("fibrot",C1877)))</f>
        <v>0</v>
      </c>
      <c r="N1877" t="b">
        <f>OR(ISNUMBER(FIND("offspring",C1877)),ISNUMBER(FIND("Parental",C1877)),ISNUMBER(FIND("parental",C1877)),ISNUMBER(FIND("germline",C1877)),ISNUMBER(FIND("reproduc",C1877)),ISNUMBER(FIND("embryo",C1877)))</f>
        <v>0</v>
      </c>
      <c r="O1877" t="b">
        <f>OR(ISNUMBER(FIND("metabol",C1877)),ISNUMBER(FIND("Metabol",C1877)),ISNUMBER(FIND("digest",C1877)),ISNUMBER(FIND("mitochon",C1877)))</f>
        <v>0</v>
      </c>
      <c r="P1877" t="b">
        <f>OR(ISNUMBER(FIND("ecotox",C1877)),ISNUMBER(FIND("Ecotox",B1877)),ISNUMBER(FIND("ecotox",B1877)),ISNUMBER(FIND("Ecotox",C1877)))</f>
        <v>0</v>
      </c>
      <c r="Q1877" t="b">
        <f>OR(ISNUMBER(FIND("Bioaccum",C1877)),ISNUMBER(FIND("bioaccum",C1877)),ISNUMBER(FIND("accum",C1877)))</f>
        <v>0</v>
      </c>
      <c r="R1877" t="b">
        <f>OR(ISNUMBER(FIND("Occupation",C1877)),ISNUMBER(FIND("occupation",C1877)),ISNUMBER(FIND("worker",C1877)),ISNUMBER(FIND("workforce",C1877)))</f>
        <v>0</v>
      </c>
      <c r="S1877" t="b">
        <f>NOT(OR(F1877,G1877,H1877,I1877,J1877,K1877,L1877,M1877,N1877,O1877,P1877,Q1877,R1877))</f>
        <v>0</v>
      </c>
      <c r="U1877" t="b">
        <f>OR(Table1[[#This Row],[Inflammation]],Table1[[#This Row],[Immune]])</f>
        <v>0</v>
      </c>
      <c r="V1877" t="b">
        <f>IF(OR(Table1[[#This Row],[Rodents]],Table1[[#This Row],[Human]],Table1[[#This Row],[Pig]]),OR(ISNUMBER(FIND("intratrach",C1877)),ISNUMBER(FIND("nasal ",C1877)),ISNUMBER(FIND("instill",C1877))),"NA")</f>
        <v>0</v>
      </c>
      <c r="W1877" t="b">
        <f>IF(OR(Table1[[#This Row],[Rodents]],Table1[[#This Row],[Human]],Table1[[#This Row],[Pig]]),OR(ISNUMBER(FIND("dermal",C1877)),ISNUMBER(FIND("skin ",C1877))),"NA")</f>
        <v>0</v>
      </c>
      <c r="X1877" t="b">
        <f>IF(OR(Table1[[#This Row],[Rodents]],Table1[[#This Row],[Human]],Table1[[#This Row],[Pig]]),OR(ISNUMBER(FIND("injected",C1877)),ISNUMBER(FIND("periton",C1877)),ISNUMBER(FIND("intrascrot",C1877))),"NA")</f>
        <v>0</v>
      </c>
      <c r="Y1877" t="b">
        <f>IF(OR(Table1[[#This Row],[Rodents]],Table1[[#This Row],[Human]],Table1[[#This Row],[Pig]]),NOT(OR(Table1[[#This Row],[Inhaled/Intratracheal/intranasal]],Table1[[#This Row],[Dermal]],Table1[[#This Row],[Injected]])),"NA")</f>
        <v>1</v>
      </c>
      <c r="AA1877" t="b">
        <f>OR(ISNUMBER(FIND("fish ",C1877)),ISNUMBER(FIND("Fish ",C1877)),ISNUMBER(FIND("aquatic",C1877)),ISNUMBER(FIND("daphnids",C1877)),ISNUMBER(FIND("Carcinus maenas",C1877)),ISNUMBER(FIND("Daphnia",C1877)),ISNUMBER(FIND("Ruditapes philippinarum",C1877)),ISNUMBER(FIND("daphnia",C1877)),ISNUMBER(FIND("marine",C1877)),ISNUMBER(FIND("mussel",C1877)),ISNUMBER(FIND("algae",C1877)),ISNUMBER(FIND("Donax faba",C1877)),ISNUMBER(FIND("estuarine",C1877)),ISNUMBER(FIND("snail",C1877)),ISNUMBER(FIND("Prorocentrum donghaiense",C1877)) )</f>
        <v>0</v>
      </c>
      <c r="AB1877" t="b">
        <f>OR(ISNUMBER(FIND(" rat ",C1877)),ISNUMBER(FIND(" rats ",C1877)),ISNUMBER(FIND(" Rats ",C1877)),ISNUMBER(FIND(" Rat ",C1877)),ISNUMBER(FIND(" rat.",C1877)),ISNUMBER(FIND(" rats.",C1877)),ISNUMBER(FIND("mouse",C1877)),ISNUMBER(FIND("mice",C1877)), ISNUMBER(FIND(" Mice",C1877)))</f>
        <v>1</v>
      </c>
      <c r="AC1877" t="b">
        <f>OR(ISNUMBER(FIND(" cell ",C1877)),ISNUMBER(FIND("fibroblast",C1877)),ISNUMBER(FIND("macrophage",C1877)),ISNUMBER(FIND("epithelial",C1877)),ISNUMBER(FIND("endothelial",C1877)),ISNUMBER(FIND("neuron",C1877)),ISNUMBER(FIND(" cells ",C1877)),ISNUMBER(FIND("RBC",C1877)),ISNUMBER(FIND("mitochond",C1877)),ISNUMBER(FIND("adipocyte",C1877)),ISNUMBER(FIND("osteo",C1877)),ISNUMBER(FIND("keratin",C1877)),ISNUMBER(FIND(" cell's ",C1877)),ISNUMBER(FIND("eukary",C1877)),ISNUMBER(FIND("sperm",C1877)))</f>
        <v>1</v>
      </c>
      <c r="AD1877" t="b">
        <f>OR(ISNUMBER(FIND("human",B1877)),ISNUMBER(FIND("workers",B1877)),ISNUMBER(FIND("workforces",B1877)),ISNUMBER(FIND("occupational",B1877)),ISNUMBER(FIND("Case report",B1877)),ISNUMBER(FIND("Workplaces",B1877)),ISNUMBER(FIND("worker",B1877)))</f>
        <v>0</v>
      </c>
      <c r="AE1877" t="b">
        <f>OR(ISNUMBER(FIND(" plant ",C1877)),ISNUMBER(FIND("Plant ",C1877)),ISNUMBER(FIND("tomato",C1877)),ISNUMBER(FIND("plants",C1877)),ISNUMBER(FIND("Plants",C1877)),ISNUMBER(FIND("algae",C1877)),ISNUMBER(FIND("lettuce",C1877)),ISNUMBER(FIND("green gram sprouts ",C1877)),ISNUMBER(FIND("Cucurbita pepo",C1877)),ISNUMBER(FIND("bean ",C1877)),ISNUMBER(FIND("chloroplast",C1877)),ISNUMBER(FIND("chlorophyll",C1877)),ISNUMBER(FIND("seedling",C1877)),ISNUMBER(FIND("canola",C1877)),ISNUMBER(FIND("shoot",C1877)),ISNUMBER(FIND("photosynthes",C1877)),ISNUMBER(FIND(" leaves ",C1877)),,ISNUMBER(FIND("agriculture",C1877)),ISNUMBER(FIND(" crops ",C1877)))</f>
        <v>0</v>
      </c>
      <c r="AF1877" t="b">
        <f>OR(ISNUMBER(FIND("bacteria",C1877)),ISNUMBER(FIND("Bacteria",C1877)),ISNUMBER(FIND("Bacterium",C1877)),ISNUMBER(FIND("bacterium",C1877)),ISNUMBER(FIND(" coli ",C1877)))</f>
        <v>0</v>
      </c>
      <c r="AG1877" t="b">
        <f>OR(ISNUMBER(FIND("fungi",C1877)),ISNUMBER(FIND("Fungi",C1877)),ISNUMBER(FIND("fungus",C1877)),ISNUMBER(FIND("Fungus",C1877)),ISNUMBER(FIND("mushroom",C1877)),ISNUMBER(FIND("Mushroom",C1877)),ISNUMBER(FIND(" mold ",C1877)))</f>
        <v>0</v>
      </c>
      <c r="AH1877" t="b">
        <f>OR(ISNUMBER(FIND("Pig ",C1877)),ISNUMBER(FIND("pig ",C1877)),ISNUMBER(FIND("Pigs ",C1877)),ISNUMBER(FIND("pigs ",C1877)))</f>
        <v>0</v>
      </c>
      <c r="AI1877" t="b">
        <f>OR(ISNUMBER(FIND(" C. elegans",C1877)),ISNUMBER(FIND("Caenorhabditis elegans",C1877)),ISNUMBER(FIND("earthworms",C1877)),ISNUMBER(FIND(" Ficopomatus enigmaticus",C1877)),ISNUMBER(FIND("larva",C1877)),ISNUMBER(FIND("Lumbriculus variegatus",C1877)),ISNUMBER(FIND("nematode",C1877)))</f>
        <v>0</v>
      </c>
      <c r="AJ1877" t="b">
        <f>NOT(OR(AA1877,AB1877,AC1877,AD1877,AE1877,AF1877,AG1877,AH1877,AI1877))</f>
        <v>0</v>
      </c>
      <c r="AL1877" t="b">
        <f>OR(AA1877,AB1877,AD1877,AE1877,AF1877,AG1877,AH1877,AI1877)</f>
        <v>1</v>
      </c>
      <c r="AM1877" t="b">
        <f>IF(Table1[[#This Row],[In vivo?]],IF(Table1[[#This Row],[Cell]],FALSE,TRUE),FALSE)</f>
        <v>0</v>
      </c>
      <c r="AN1877" t="b">
        <f>AND(AC1877,AL1877)</f>
        <v>1</v>
      </c>
      <c r="AO1877" t="b">
        <f>IF(Table1[[#This Row],[Cell]],IF(Table1[[#This Row],[In vivo?]],FALSE,TRUE),FALSE)</f>
        <v>0</v>
      </c>
      <c r="AP1877" t="b">
        <f>NOT(OR(Table1[[#This Row],[In vivo?]],Table1[[#This Row],[Only in Cell]]))</f>
        <v>0</v>
      </c>
      <c r="AQ1877" t="b">
        <f>IF(OR(Table1[[#This Row],[Rodents]],Table1[[#This Row],[Human]],Table1[[#This Row],[Pig]]),OR(ISNUMBER(FIND("pulmonary",C1877)),ISNUMBER(FIND("lung",C1877))),"NA")</f>
        <v>0</v>
      </c>
      <c r="AR1877" t="b">
        <f>IF(OR(Table1[[#This Row],[Rodents]],Table1[[#This Row],[Human]],Table1[[#This Row],[Pig]]),OR(ISNUMBER(FIND("skin",C1877)),ISNUMBER(FIND("dermal",C1877))),"NA")</f>
        <v>0</v>
      </c>
      <c r="AS1877" t="b">
        <f>IF(OR(Table1[[#This Row],[Rodents]],Table1[[#This Row],[Human]],Table1[[#This Row],[Pig]]),OR(ISNUMBER(FIND("liver",C1877)),ISNUMBER(FIND("hepat",C1877))),"NA")</f>
        <v>0</v>
      </c>
      <c r="AT1877" t="b">
        <f>IF(OR(Table1[[#This Row],[Rodents]],Table1[[#This Row],[Human]],Table1[[#This Row],[Pig]]),OR(ISNUMBER(FIND("kidney",C1877)),ISNUMBER(FIND("neph",C1877))),"NA")</f>
        <v>0</v>
      </c>
      <c r="AU1877" t="b">
        <f>IF(OR(Table1[[#This Row],[Rodents]],Table1[[#This Row],[Human]],Table1[[#This Row],[Pig]]),OR(ISNUMBER(FIND("brain",C1877)),ISNUMBER(FIND("neur",C1877)),ISNUMBER(FIND("nerv",C1877))),"NA")</f>
        <v>0</v>
      </c>
      <c r="AV1877" t="b">
        <f>IF(OR(Table1[[#This Row],[Rodents]],Table1[[#This Row],[Human]],Table1[[#This Row],[Pig]]),OR(ISNUMBER(FIND("heart",C1877)),ISNUMBER(FIND("cardi",C1877))),"NA")</f>
        <v>1</v>
      </c>
      <c r="AW1877" t="b">
        <f>IF(OR(Table1[[#This Row],[Rodents]],Table1[[#This Row],[Human]],Table1[[#This Row],[Pig]]),OR(ISNUMBER(FIND("gastro",C1877)),ISNUMBER(FIND("intesti",C1877)),ISNUMBER(FIND("stomach",C1877))),"NA")</f>
        <v>0</v>
      </c>
      <c r="AX1877" t="b">
        <f>IF(OR(Table1[[#This Row],[Rodents]],Table1[[#This Row],[Human]],Table1[[#This Row],[Pig]]),NOT(OR(AQ1877,AR1877,AS1877,AT1877,AU1877,AV1877,AW1877)),"NA")</f>
        <v>0</v>
      </c>
      <c r="AY1877" t="b">
        <f>OR(ISNUMBER(FIND("SWCNT",C1877)),ISNUMBER(FIND("SWNT",C1877)),ISNUMBER(FIND("single-wall",C1877)),ISNUMBER(FIND("single wall",C1877)),ISNUMBER(FIND("Single wall",C1877)),ISNUMBER(FIND("Single-wall",C1877)),ISNUMBER(FIND("SWCNT",B1877)),ISNUMBER(FIND("SWNT",B1877)),ISNUMBER(FIND("single-wall",B1877)),ISNUMBER(FIND("single wall",B1877)),ISNUMBER(FIND("Single-wall",B1877)),ISNUMBER(FIND("Single wall",B1877)))</f>
        <v>1</v>
      </c>
      <c r="AZ1877" t="b">
        <f>OR(ISNUMBER(FIND("MWCNT",C1877)),ISNUMBER(FIND("MWNT",C1877)),ISNUMBER(FIND("multi-wall",C1877)),ISNUMBER(FIND("multi wall",C1877)),ISNUMBER(FIND("multiwall",C1877)),ISNUMBER(FIND("Multi-wall",C1877)),ISNUMBER(FIND("Multi wall",C1877)),ISNUMBER(FIND("Multiwall",C1877)),ISNUMBER(FIND("MWCNT",B1877)),ISNUMBER(FIND("MWNT",B1877)),ISNUMBER(FIND("multi-wall",B1877)),ISNUMBER(FIND("multi wall",B1877)),ISNUMBER(FIND("multiwall",B1877)),ISNUMBER(FIND("Multi-wall",B1877)),ISNUMBER(FIND("Multi wall",B1877)),ISNUMBER(FIND("Multiwall",B1877)),ISNUMBER(FIND("Double-wall",B1877)),ISNUMBER(FIND("Double wall",B1877)),ISNUMBER(FIND("Doublewall",B1877)),ISNUMBER(FIND("double-wall",B1877)),ISNUMBER(FIND("double wall",B1877)),ISNUMBER(FIND("doublewall",B1877)))</f>
        <v>0</v>
      </c>
      <c r="BA1877" t="b">
        <f>AND(Table1[[#This Row],[SWCNT]],Table1[[#This Row],[MWCNT]])</f>
        <v>0</v>
      </c>
      <c r="BB1877" t="b">
        <f>IF(Table1[[#This Row],[SWCNT]]=TRUE,FALSE,IF(Table1[[#This Row],[MWCNT]]=TRUE,FALSE,TRUE))</f>
        <v>0</v>
      </c>
      <c r="BC1877" s="18"/>
    </row>
    <row r="1878" spans="1:55" ht="166.5">
      <c r="A1878" t="s">
        <v>5991</v>
      </c>
      <c r="B1878" s="2" t="s">
        <v>5992</v>
      </c>
      <c r="C1878" s="16" t="s">
        <v>5993</v>
      </c>
      <c r="D1878" s="17" t="s">
        <v>924</v>
      </c>
      <c r="E1878" s="2">
        <v>2006</v>
      </c>
      <c r="F1878" t="b">
        <f>OR(ISNUMBER(FIND("cytotoxic",C1878)),ISNUMBER(FIND("Cytotoxic",C1878)),ISNUMBER(FIND("cellular toxicity",C1878)),ISNUMBER(FIND("cell death",C1878)),ISNUMBER(FIND("viable",C1878)),ISNUMBER(FIND("phytotoxic",C1878)),ISNUMBER(FIND("acute toxicity",C1878)),ISNUMBER(FIND("MTT",C1878)),ISNUMBER(FIND("survival",C1878)),ISNUMBER(FIND("prolifer",C1878)),ISNUMBER(FIND("apoptosis",C1878)),ISNUMBER(FIND("neurotoxic",C1878)),ISNUMBER(FIND("  lysis ",C1878)),ISNUMBER(FIND("necrosis",C1878)),ISNUMBER(FIND("cellular death",C1878))*3,ISNUMBER(FIND("LDH",C1878)),ISNUMBER(FIND("Acute toxicity",C1878)))</f>
        <v>1</v>
      </c>
      <c r="G1878" t="b">
        <f>OR(ISNUMBER(FIND("genotoxic",C1878)),ISNUMBER(FIND("genotoxicity",C1878)),ISNUMBER(FIND("DNA damage",C1878)),ISNUMBER(FIND("DNA",C1878)),ISNUMBER(FIND("RNA",C1878)),ISNUMBER(FIND("mesothelioma",C1878)),ISNUMBER(FIND("carcino",C1878)),ISNUMBER(FIND("mutagen",C1878)),ISNUMBER(FIND("genetic",C1878)))</f>
        <v>0</v>
      </c>
      <c r="H1878" t="b">
        <f>OR(ISNUMBER(FIND("inflammatory",C1878)),ISNUMBER(FIND("inflamm",C1878)))</f>
        <v>0</v>
      </c>
      <c r="I1878" t="b">
        <f>OR(ISNUMBER(FIND("immune",C1878)),ISNUMBER(FIND("immunological",C1878)),ISNUMBER(FIND("interleuk",C1878)),ISNUMBER(FIND("platelet activation",C1878)),ISNUMBER(FIND("monocyte",C1878)),ISNUMBER(FIND("leukocyte",C1878)),ISNUMBER(FIND("cytokine",C1878)),ISNUMBER(FIND("CD4",C1878)),ISNUMBER(FIND("CD8",C1878)),ISNUMBER(FIND("T-cell",C1878)))</f>
        <v>0</v>
      </c>
      <c r="J1878" t="b">
        <f>OR(ISNUMBER(FIND("reactive oxygen",C1878)),ISNUMBER(FIND("ROS",C1878)),ISNUMBER(FIND("free radical",C1878)),ISNUMBER(FIND("oxidative stress",C1878)),ISNUMBER(FIND("peroxid",C1878)),ISNUMBER(FIND("oxidative",C1878)),ISNUMBER(FIND("antioxid",C1878)))</f>
        <v>0</v>
      </c>
      <c r="K1878" t="b">
        <f>OR(ISNUMBER(FIND("autophag",C1878)))</f>
        <v>0</v>
      </c>
      <c r="L1878" t="b">
        <f>OR(ISNUMBER(FIND("morpholog",C1878)))</f>
        <v>0</v>
      </c>
      <c r="M1878" t="b">
        <f>OR(ISNUMBER(FIND("fibrosis",C1878)),ISNUMBER(FIND("Fibrosis",C1878)),ISNUMBER(FIND("fibrot",C1878)))</f>
        <v>0</v>
      </c>
      <c r="N1878" t="b">
        <f>OR(ISNUMBER(FIND("offspring",C1878)),ISNUMBER(FIND("Parental",C1878)),ISNUMBER(FIND("parental",C1878)),ISNUMBER(FIND("germline",C1878)),ISNUMBER(FIND("reproduc",C1878)),ISNUMBER(FIND("embryo",C1878)))</f>
        <v>0</v>
      </c>
      <c r="O1878" t="b">
        <f>OR(ISNUMBER(FIND("metabol",C1878)),ISNUMBER(FIND("Metabol",C1878)),ISNUMBER(FIND("digest",C1878)),ISNUMBER(FIND("mitochon",C1878)))</f>
        <v>0</v>
      </c>
      <c r="P1878" t="b">
        <f>OR(ISNUMBER(FIND("ecotox",C1878)),ISNUMBER(FIND("Ecotox",B1878)),ISNUMBER(FIND("ecotox",B1878)),ISNUMBER(FIND("Ecotox",C1878)))</f>
        <v>0</v>
      </c>
      <c r="Q1878" t="b">
        <f>OR(ISNUMBER(FIND("Bioaccum",C1878)),ISNUMBER(FIND("bioaccum",C1878)),ISNUMBER(FIND("accum",C1878)))</f>
        <v>0</v>
      </c>
      <c r="R1878" t="b">
        <f>OR(ISNUMBER(FIND("Occupation",C1878)),ISNUMBER(FIND("occupation",C1878)),ISNUMBER(FIND("worker",C1878)),ISNUMBER(FIND("workforce",C1878)))</f>
        <v>0</v>
      </c>
      <c r="S1878" t="b">
        <f>NOT(OR(F1878,G1878,H1878,I1878,J1878,K1878,L1878,M1878,N1878,O1878,P1878,Q1878,R1878))</f>
        <v>0</v>
      </c>
      <c r="U1878" t="b">
        <f>OR(Table1[[#This Row],[Inflammation]],Table1[[#This Row],[Immune]])</f>
        <v>0</v>
      </c>
      <c r="V1878" t="str">
        <f>IF(OR(Table1[[#This Row],[Rodents]],Table1[[#This Row],[Human]],Table1[[#This Row],[Pig]]),OR(ISNUMBER(FIND("intratrach",C1878)),ISNUMBER(FIND("nasal ",C1878)),ISNUMBER(FIND("instill",C1878))),"NA")</f>
        <v>NA</v>
      </c>
      <c r="W1878" t="str">
        <f>IF(OR(Table1[[#This Row],[Rodents]],Table1[[#This Row],[Human]],Table1[[#This Row],[Pig]]),OR(ISNUMBER(FIND("dermal",C1878)),ISNUMBER(FIND("skin ",C1878))),"NA")</f>
        <v>NA</v>
      </c>
      <c r="X1878" t="str">
        <f>IF(OR(Table1[[#This Row],[Rodents]],Table1[[#This Row],[Human]],Table1[[#This Row],[Pig]]),OR(ISNUMBER(FIND("injected",C1878)),ISNUMBER(FIND("periton",C1878)),ISNUMBER(FIND("intrascrot",C1878))),"NA")</f>
        <v>NA</v>
      </c>
      <c r="Y1878" t="str">
        <f>IF(OR(Table1[[#This Row],[Rodents]],Table1[[#This Row],[Human]],Table1[[#This Row],[Pig]]),NOT(OR(Table1[[#This Row],[Inhaled/Intratracheal/intranasal]],Table1[[#This Row],[Dermal]],Table1[[#This Row],[Injected]])),"NA")</f>
        <v>NA</v>
      </c>
      <c r="AA1878" t="b">
        <f>OR(ISNUMBER(FIND("fish ",C1878)),ISNUMBER(FIND("Fish ",C1878)),ISNUMBER(FIND("aquatic",C1878)),ISNUMBER(FIND("daphnids",C1878)),ISNUMBER(FIND("Carcinus maenas",C1878)),ISNUMBER(FIND("Daphnia",C1878)),ISNUMBER(FIND("Ruditapes philippinarum",C1878)),ISNUMBER(FIND("daphnia",C1878)),ISNUMBER(FIND("marine",C1878)),ISNUMBER(FIND("mussel",C1878)),ISNUMBER(FIND("algae",C1878)),ISNUMBER(FIND("Donax faba",C1878)),ISNUMBER(FIND("estuarine",C1878)),ISNUMBER(FIND("snail",C1878)),ISNUMBER(FIND("Prorocentrum donghaiense",C1878)) )</f>
        <v>0</v>
      </c>
      <c r="AB1878" t="b">
        <f>OR(ISNUMBER(FIND(" rat ",C1878)),ISNUMBER(FIND(" rats ",C1878)),ISNUMBER(FIND(" Rats ",C1878)),ISNUMBER(FIND(" Rat ",C1878)),ISNUMBER(FIND(" rat.",C1878)),ISNUMBER(FIND(" rats.",C1878)),ISNUMBER(FIND("mouse",C1878)),ISNUMBER(FIND("mice",C1878)), ISNUMBER(FIND(" Mice",C1878)))</f>
        <v>0</v>
      </c>
      <c r="AC1878" t="b">
        <f>OR(ISNUMBER(FIND(" cell ",C1878)),ISNUMBER(FIND("fibroblast",C1878)),ISNUMBER(FIND("macrophage",C1878)),ISNUMBER(FIND("epithelial",C1878)),ISNUMBER(FIND("endothelial",C1878)),ISNUMBER(FIND("neuron",C1878)),ISNUMBER(FIND(" cells ",C1878)),ISNUMBER(FIND("RBC",C1878)),ISNUMBER(FIND("mitochond",C1878)),ISNUMBER(FIND("adipocyte",C1878)),ISNUMBER(FIND("osteo",C1878)),ISNUMBER(FIND("keratin",C1878)),ISNUMBER(FIND(" cell's ",C1878)),ISNUMBER(FIND("eukary",C1878)),ISNUMBER(FIND("sperm",C1878)))</f>
        <v>1</v>
      </c>
      <c r="AD1878" t="b">
        <f>OR(ISNUMBER(FIND("human",B1878)),ISNUMBER(FIND("workers",B1878)),ISNUMBER(FIND("workforces",B1878)),ISNUMBER(FIND("occupational",B1878)),ISNUMBER(FIND("Case report",B1878)),ISNUMBER(FIND("Workplaces",B1878)),ISNUMBER(FIND("worker",B1878)))</f>
        <v>0</v>
      </c>
      <c r="AE1878" t="b">
        <f>OR(ISNUMBER(FIND(" plant ",C1878)),ISNUMBER(FIND("Plant ",C1878)),ISNUMBER(FIND("tomato",C1878)),ISNUMBER(FIND("plants",C1878)),ISNUMBER(FIND("Plants",C1878)),ISNUMBER(FIND("algae",C1878)),ISNUMBER(FIND("lettuce",C1878)),ISNUMBER(FIND("green gram sprouts ",C1878)),ISNUMBER(FIND("Cucurbita pepo",C1878)),ISNUMBER(FIND("bean ",C1878)),ISNUMBER(FIND("chloroplast",C1878)),ISNUMBER(FIND("chlorophyll",C1878)),ISNUMBER(FIND("seedling",C1878)),ISNUMBER(FIND("canola",C1878)),ISNUMBER(FIND("shoot",C1878)),ISNUMBER(FIND("photosynthes",C1878)),ISNUMBER(FIND(" leaves ",C1878)),,ISNUMBER(FIND("agriculture",C1878)),ISNUMBER(FIND(" crops ",C1878)))</f>
        <v>0</v>
      </c>
      <c r="AF1878" t="b">
        <f>OR(ISNUMBER(FIND("bacteria",C1878)),ISNUMBER(FIND("Bacteria",C1878)),ISNUMBER(FIND("Bacterium",C1878)),ISNUMBER(FIND("bacterium",C1878)),ISNUMBER(FIND(" coli ",C1878)))</f>
        <v>0</v>
      </c>
      <c r="AG1878" t="b">
        <f>OR(ISNUMBER(FIND("fungi",C1878)),ISNUMBER(FIND("Fungi",C1878)),ISNUMBER(FIND("fungus",C1878)),ISNUMBER(FIND("Fungus",C1878)),ISNUMBER(FIND("mushroom",C1878)),ISNUMBER(FIND("Mushroom",C1878)),ISNUMBER(FIND(" mold ",C1878)))</f>
        <v>0</v>
      </c>
      <c r="AH1878" t="b">
        <f>OR(ISNUMBER(FIND("Pig ",C1878)),ISNUMBER(FIND("pig ",C1878)),ISNUMBER(FIND("Pigs ",C1878)),ISNUMBER(FIND("pigs ",C1878)))</f>
        <v>0</v>
      </c>
      <c r="AI1878" t="b">
        <f>OR(ISNUMBER(FIND(" C. elegans",C1878)),ISNUMBER(FIND("Caenorhabditis elegans",C1878)),ISNUMBER(FIND("earthworms",C1878)),ISNUMBER(FIND(" Ficopomatus enigmaticus",C1878)),ISNUMBER(FIND("larva",C1878)),ISNUMBER(FIND("Lumbriculus variegatus",C1878)),ISNUMBER(FIND("nematode",C1878)))</f>
        <v>0</v>
      </c>
      <c r="AJ1878" t="b">
        <f>NOT(OR(AA1878,AB1878,AC1878,AD1878,AE1878,AF1878,AG1878,AH1878,AI1878))</f>
        <v>0</v>
      </c>
      <c r="AL1878" t="b">
        <f>OR(AA1878,AB1878,AD1878,AE1878,AF1878,AG1878,AH1878,AI1878)</f>
        <v>0</v>
      </c>
      <c r="AM1878" t="b">
        <f>IF(Table1[[#This Row],[In vivo?]],IF(Table1[[#This Row],[Cell]],FALSE,TRUE),FALSE)</f>
        <v>0</v>
      </c>
      <c r="AN1878" t="b">
        <f>AND(AC1878,AL1878)</f>
        <v>0</v>
      </c>
      <c r="AO1878" t="b">
        <f>IF(Table1[[#This Row],[Cell]],IF(Table1[[#This Row],[In vivo?]],FALSE,TRUE),FALSE)</f>
        <v>1</v>
      </c>
      <c r="AP1878" t="b">
        <f>NOT(OR(Table1[[#This Row],[In vivo?]],Table1[[#This Row],[Only in Cell]]))</f>
        <v>0</v>
      </c>
      <c r="AQ1878" t="str">
        <f>IF(OR(Table1[[#This Row],[Rodents]],Table1[[#This Row],[Human]],Table1[[#This Row],[Pig]]),OR(ISNUMBER(FIND("pulmonary",C1878)),ISNUMBER(FIND("lung",C1878))),"NA")</f>
        <v>NA</v>
      </c>
      <c r="AR1878" t="str">
        <f>IF(OR(Table1[[#This Row],[Rodents]],Table1[[#This Row],[Human]],Table1[[#This Row],[Pig]]),OR(ISNUMBER(FIND("skin",C1878)),ISNUMBER(FIND("dermal",C1878))),"NA")</f>
        <v>NA</v>
      </c>
      <c r="AS1878" t="str">
        <f>IF(OR(Table1[[#This Row],[Rodents]],Table1[[#This Row],[Human]],Table1[[#This Row],[Pig]]),OR(ISNUMBER(FIND("liver",C1878)),ISNUMBER(FIND("hepat",C1878))),"NA")</f>
        <v>NA</v>
      </c>
      <c r="AT1878" t="str">
        <f>IF(OR(Table1[[#This Row],[Rodents]],Table1[[#This Row],[Human]],Table1[[#This Row],[Pig]]),OR(ISNUMBER(FIND("kidney",C1878)),ISNUMBER(FIND("neph",C1878))),"NA")</f>
        <v>NA</v>
      </c>
      <c r="AU1878" t="str">
        <f>IF(OR(Table1[[#This Row],[Rodents]],Table1[[#This Row],[Human]],Table1[[#This Row],[Pig]]),OR(ISNUMBER(FIND("brain",C1878)),ISNUMBER(FIND("neur",C1878)),ISNUMBER(FIND("nerv",C1878))),"NA")</f>
        <v>NA</v>
      </c>
      <c r="AV1878" t="str">
        <f>IF(OR(Table1[[#This Row],[Rodents]],Table1[[#This Row],[Human]],Table1[[#This Row],[Pig]]),OR(ISNUMBER(FIND("heart",C1878)),ISNUMBER(FIND("cardi",C1878))),"NA")</f>
        <v>NA</v>
      </c>
      <c r="AW1878" t="str">
        <f>IF(OR(Table1[[#This Row],[Rodents]],Table1[[#This Row],[Human]],Table1[[#This Row],[Pig]]),OR(ISNUMBER(FIND("gastro",C1878)),ISNUMBER(FIND("intesti",C1878)),ISNUMBER(FIND("stomach",C1878))),"NA")</f>
        <v>NA</v>
      </c>
      <c r="AX1878" t="str">
        <f>IF(OR(Table1[[#This Row],[Rodents]],Table1[[#This Row],[Human]],Table1[[#This Row],[Pig]]),NOT(OR(AQ1878,AR1878,AS1878,AT1878,AU1878,AV1878,AW1878)),"NA")</f>
        <v>NA</v>
      </c>
      <c r="AY1878" t="b">
        <f>OR(ISNUMBER(FIND("SWCNT",C1878)),ISNUMBER(FIND("SWNT",C1878)),ISNUMBER(FIND("single-wall",C1878)),ISNUMBER(FIND("single wall",C1878)),ISNUMBER(FIND("Single wall",C1878)),ISNUMBER(FIND("Single-wall",C1878)),ISNUMBER(FIND("SWCNT",B1878)),ISNUMBER(FIND("SWNT",B1878)),ISNUMBER(FIND("single-wall",B1878)),ISNUMBER(FIND("single wall",B1878)),ISNUMBER(FIND("Single-wall",B1878)),ISNUMBER(FIND("Single wall",B1878)))</f>
        <v>0</v>
      </c>
      <c r="AZ1878" t="b">
        <f>OR(ISNUMBER(FIND("MWCNT",C1878)),ISNUMBER(FIND("MWNT",C1878)),ISNUMBER(FIND("multi-wall",C1878)),ISNUMBER(FIND("multi wall",C1878)),ISNUMBER(FIND("multiwall",C1878)),ISNUMBER(FIND("Multi-wall",C1878)),ISNUMBER(FIND("Multi wall",C1878)),ISNUMBER(FIND("Multiwall",C1878)),ISNUMBER(FIND("MWCNT",B1878)),ISNUMBER(FIND("MWNT",B1878)),ISNUMBER(FIND("multi-wall",B1878)),ISNUMBER(FIND("multi wall",B1878)),ISNUMBER(FIND("multiwall",B1878)),ISNUMBER(FIND("Multi-wall",B1878)),ISNUMBER(FIND("Multi wall",B1878)),ISNUMBER(FIND("Multiwall",B1878)),ISNUMBER(FIND("Double-wall",B1878)),ISNUMBER(FIND("Double wall",B1878)),ISNUMBER(FIND("Doublewall",B1878)),ISNUMBER(FIND("double-wall",B1878)),ISNUMBER(FIND("double wall",B1878)),ISNUMBER(FIND("doublewall",B1878)))</f>
        <v>1</v>
      </c>
      <c r="BA1878" t="b">
        <f>AND(Table1[[#This Row],[SWCNT]],Table1[[#This Row],[MWCNT]])</f>
        <v>0</v>
      </c>
      <c r="BB1878" t="b">
        <f>IF(Table1[[#This Row],[SWCNT]]=TRUE,FALSE,IF(Table1[[#This Row],[MWCNT]]=TRUE,FALSE,TRUE))</f>
        <v>0</v>
      </c>
      <c r="BC1878" s="18"/>
    </row>
    <row r="1879" spans="1:55" ht="148">
      <c r="A1879" t="s">
        <v>6013</v>
      </c>
      <c r="B1879" s="2" t="s">
        <v>6014</v>
      </c>
      <c r="C1879" s="16" t="s">
        <v>6015</v>
      </c>
      <c r="D1879" s="17" t="s">
        <v>1326</v>
      </c>
      <c r="E1879" s="2">
        <v>2005</v>
      </c>
      <c r="F1879" t="b">
        <f>OR(ISNUMBER(FIND("cytotoxic",C1879)),ISNUMBER(FIND("Cytotoxic",C1879)),ISNUMBER(FIND("cellular toxicity",C1879)),ISNUMBER(FIND("cell death",C1879)),ISNUMBER(FIND("viable",C1879)),ISNUMBER(FIND("phytotoxic",C1879)),ISNUMBER(FIND("acute toxicity",C1879)),ISNUMBER(FIND("MTT",C1879)),ISNUMBER(FIND("survival",C1879)),ISNUMBER(FIND("prolifer",C1879)),ISNUMBER(FIND("apoptosis",C1879)),ISNUMBER(FIND("neurotoxic",C1879)),ISNUMBER(FIND("  lysis ",C1879)),ISNUMBER(FIND("necrosis",C1879)),ISNUMBER(FIND("cellular death",C1879))*3,ISNUMBER(FIND("LDH",C1879)),ISNUMBER(FIND("Acute toxicity",C1879)))</f>
        <v>1</v>
      </c>
      <c r="G1879" t="b">
        <f>OR(ISNUMBER(FIND("genotoxic",C1879)),ISNUMBER(FIND("genotoxicity",C1879)),ISNUMBER(FIND("DNA damage",C1879)),ISNUMBER(FIND("DNA",C1879)),ISNUMBER(FIND("RNA",C1879)),ISNUMBER(FIND("mesothelioma",C1879)),ISNUMBER(FIND("carcino",C1879)),ISNUMBER(FIND("mutagen",C1879)),ISNUMBER(FIND("genetic",C1879)))</f>
        <v>0</v>
      </c>
      <c r="H1879" t="b">
        <f>OR(ISNUMBER(FIND("inflammatory",C1879)),ISNUMBER(FIND("inflamm",C1879)))</f>
        <v>0</v>
      </c>
      <c r="I1879" t="b">
        <f>OR(ISNUMBER(FIND("immune",C1879)),ISNUMBER(FIND("immunological",C1879)),ISNUMBER(FIND("interleuk",C1879)),ISNUMBER(FIND("platelet activation",C1879)),ISNUMBER(FIND("monocyte",C1879)),ISNUMBER(FIND("leukocyte",C1879)),ISNUMBER(FIND("cytokine",C1879)),ISNUMBER(FIND("CD4",C1879)),ISNUMBER(FIND("CD8",C1879)),ISNUMBER(FIND("T-cell",C1879)))</f>
        <v>0</v>
      </c>
      <c r="J1879" t="b">
        <f>OR(ISNUMBER(FIND("reactive oxygen",C1879)),ISNUMBER(FIND("ROS",C1879)),ISNUMBER(FIND("free radical",C1879)),ISNUMBER(FIND("oxidative stress",C1879)),ISNUMBER(FIND("peroxid",C1879)),ISNUMBER(FIND("oxidative",C1879)),ISNUMBER(FIND("antioxid",C1879)))</f>
        <v>1</v>
      </c>
      <c r="K1879" t="b">
        <f>OR(ISNUMBER(FIND("autophag",C1879)))</f>
        <v>0</v>
      </c>
      <c r="L1879" t="b">
        <f>OR(ISNUMBER(FIND("morpholog",C1879)))</f>
        <v>0</v>
      </c>
      <c r="M1879" t="b">
        <f>OR(ISNUMBER(FIND("fibrosis",C1879)),ISNUMBER(FIND("Fibrosis",C1879)),ISNUMBER(FIND("fibrot",C1879)))</f>
        <v>0</v>
      </c>
      <c r="N1879" t="b">
        <f>OR(ISNUMBER(FIND("offspring",C1879)),ISNUMBER(FIND("Parental",C1879)),ISNUMBER(FIND("parental",C1879)),ISNUMBER(FIND("germline",C1879)),ISNUMBER(FIND("reproduc",C1879)),ISNUMBER(FIND("embryo",C1879)))</f>
        <v>0</v>
      </c>
      <c r="O1879" t="b">
        <f>OR(ISNUMBER(FIND("metabol",C1879)),ISNUMBER(FIND("Metabol",C1879)),ISNUMBER(FIND("digest",C1879)),ISNUMBER(FIND("mitochon",C1879)))</f>
        <v>0</v>
      </c>
      <c r="P1879" t="b">
        <f>OR(ISNUMBER(FIND("ecotox",C1879)),ISNUMBER(FIND("Ecotox",B1879)),ISNUMBER(FIND("ecotox",B1879)),ISNUMBER(FIND("Ecotox",C1879)))</f>
        <v>0</v>
      </c>
      <c r="Q1879" t="b">
        <f>OR(ISNUMBER(FIND("Bioaccum",C1879)),ISNUMBER(FIND("bioaccum",C1879)),ISNUMBER(FIND("accum",C1879)))</f>
        <v>0</v>
      </c>
      <c r="R1879" t="b">
        <f>OR(ISNUMBER(FIND("Occupation",C1879)),ISNUMBER(FIND("occupation",C1879)),ISNUMBER(FIND("worker",C1879)),ISNUMBER(FIND("workforce",C1879)))</f>
        <v>0</v>
      </c>
      <c r="S1879" t="b">
        <f>NOT(OR(F1879,G1879,H1879,I1879,J1879,K1879,L1879,M1879,N1879,O1879,P1879,Q1879,R1879))</f>
        <v>0</v>
      </c>
      <c r="U1879" t="b">
        <f>OR(Table1[[#This Row],[Inflammation]],Table1[[#This Row],[Immune]])</f>
        <v>0</v>
      </c>
      <c r="V1879" t="str">
        <f>IF(OR(Table1[[#This Row],[Rodents]],Table1[[#This Row],[Human]],Table1[[#This Row],[Pig]]),OR(ISNUMBER(FIND("intratrach",C1879)),ISNUMBER(FIND("nasal ",C1879)),ISNUMBER(FIND("instill",C1879))),"NA")</f>
        <v>NA</v>
      </c>
      <c r="W1879" t="str">
        <f>IF(OR(Table1[[#This Row],[Rodents]],Table1[[#This Row],[Human]],Table1[[#This Row],[Pig]]),OR(ISNUMBER(FIND("dermal",C1879)),ISNUMBER(FIND("skin ",C1879))),"NA")</f>
        <v>NA</v>
      </c>
      <c r="X1879" t="str">
        <f>IF(OR(Table1[[#This Row],[Rodents]],Table1[[#This Row],[Human]],Table1[[#This Row],[Pig]]),OR(ISNUMBER(FIND("injected",C1879)),ISNUMBER(FIND("periton",C1879)),ISNUMBER(FIND("intrascrot",C1879))),"NA")</f>
        <v>NA</v>
      </c>
      <c r="Y1879" t="str">
        <f>IF(OR(Table1[[#This Row],[Rodents]],Table1[[#This Row],[Human]],Table1[[#This Row],[Pig]]),NOT(OR(Table1[[#This Row],[Inhaled/Intratracheal/intranasal]],Table1[[#This Row],[Dermal]],Table1[[#This Row],[Injected]])),"NA")</f>
        <v>NA</v>
      </c>
      <c r="AA1879" t="b">
        <f>OR(ISNUMBER(FIND("fish ",C1879)),ISNUMBER(FIND("Fish ",C1879)),ISNUMBER(FIND("aquatic",C1879)),ISNUMBER(FIND("daphnids",C1879)),ISNUMBER(FIND("Carcinus maenas",C1879)),ISNUMBER(FIND("Daphnia",C1879)),ISNUMBER(FIND("Ruditapes philippinarum",C1879)),ISNUMBER(FIND("daphnia",C1879)),ISNUMBER(FIND("marine",C1879)),ISNUMBER(FIND("mussel",C1879)),ISNUMBER(FIND("algae",C1879)),ISNUMBER(FIND("Donax faba",C1879)),ISNUMBER(FIND("estuarine",C1879)),ISNUMBER(FIND("snail",C1879)),ISNUMBER(FIND("Prorocentrum donghaiense",C1879)) )</f>
        <v>0</v>
      </c>
      <c r="AB1879" t="b">
        <f>OR(ISNUMBER(FIND(" rat ",C1879)),ISNUMBER(FIND(" rats ",C1879)),ISNUMBER(FIND(" Rats ",C1879)),ISNUMBER(FIND(" Rat ",C1879)),ISNUMBER(FIND(" rat.",C1879)),ISNUMBER(FIND(" rats.",C1879)),ISNUMBER(FIND("mouse",C1879)),ISNUMBER(FIND("mice",C1879)), ISNUMBER(FIND(" Mice",C1879)))</f>
        <v>0</v>
      </c>
      <c r="AC1879" t="b">
        <f>OR(ISNUMBER(FIND(" cell ",C1879)),ISNUMBER(FIND("fibroblast",C1879)),ISNUMBER(FIND("macrophage",C1879)),ISNUMBER(FIND("epithelial",C1879)),ISNUMBER(FIND("endothelial",C1879)),ISNUMBER(FIND("neuron",C1879)),ISNUMBER(FIND(" cells ",C1879)),ISNUMBER(FIND("RBC",C1879)),ISNUMBER(FIND("mitochond",C1879)),ISNUMBER(FIND("adipocyte",C1879)),ISNUMBER(FIND("osteo",C1879)),ISNUMBER(FIND("keratin",C1879)),ISNUMBER(FIND(" cell's ",C1879)),ISNUMBER(FIND("eukary",C1879)),ISNUMBER(FIND("sperm",C1879)))</f>
        <v>1</v>
      </c>
      <c r="AD1879" t="b">
        <v>0</v>
      </c>
      <c r="AE1879" t="b">
        <f>OR(ISNUMBER(FIND(" plant ",C1879)),ISNUMBER(FIND("Plant ",C1879)),ISNUMBER(FIND("tomato",C1879)),ISNUMBER(FIND("plants",C1879)),ISNUMBER(FIND("Plants",C1879)),ISNUMBER(FIND("algae",C1879)),ISNUMBER(FIND("lettuce",C1879)),ISNUMBER(FIND("green gram sprouts ",C1879)),ISNUMBER(FIND("Cucurbita pepo",C1879)),ISNUMBER(FIND("bean ",C1879)),ISNUMBER(FIND("chloroplast",C1879)),ISNUMBER(FIND("chlorophyll",C1879)),ISNUMBER(FIND("seedling",C1879)),ISNUMBER(FIND("canola",C1879)),ISNUMBER(FIND("shoot",C1879)),ISNUMBER(FIND("photosynthes",C1879)),ISNUMBER(FIND(" leaves ",C1879)),,ISNUMBER(FIND("agriculture",C1879)),ISNUMBER(FIND(" crops ",C1879)))</f>
        <v>0</v>
      </c>
      <c r="AF1879" t="b">
        <f>OR(ISNUMBER(FIND("bacteria",C1879)),ISNUMBER(FIND("Bacteria",C1879)),ISNUMBER(FIND("Bacterium",C1879)),ISNUMBER(FIND("bacterium",C1879)),ISNUMBER(FIND(" coli ",C1879)))</f>
        <v>0</v>
      </c>
      <c r="AG1879" t="b">
        <f>OR(ISNUMBER(FIND("fungi",C1879)),ISNUMBER(FIND("Fungi",C1879)),ISNUMBER(FIND("fungus",C1879)),ISNUMBER(FIND("Fungus",C1879)),ISNUMBER(FIND("mushroom",C1879)),ISNUMBER(FIND("Mushroom",C1879)),ISNUMBER(FIND(" mold ",C1879)))</f>
        <v>0</v>
      </c>
      <c r="AH1879" t="b">
        <f>OR(ISNUMBER(FIND("Pig ",C1879)),ISNUMBER(FIND("pig ",C1879)),ISNUMBER(FIND("Pigs ",C1879)),ISNUMBER(FIND("pigs ",C1879)))</f>
        <v>0</v>
      </c>
      <c r="AI1879" t="b">
        <f>OR(ISNUMBER(FIND(" C. elegans",C1879)),ISNUMBER(FIND("Caenorhabditis elegans",C1879)),ISNUMBER(FIND("earthworms",C1879)),ISNUMBER(FIND(" Ficopomatus enigmaticus",C1879)),ISNUMBER(FIND("larva",C1879)),ISNUMBER(FIND("Lumbriculus variegatus",C1879)),ISNUMBER(FIND("nematode",C1879)))</f>
        <v>0</v>
      </c>
      <c r="AJ1879" t="b">
        <f>NOT(OR(AA1879,AB1879,AC1879,AD1879,AE1879,AF1879,AG1879,AH1879,AI1879))</f>
        <v>0</v>
      </c>
      <c r="AL1879" t="b">
        <f>OR(AA1879,AB1879,AD1879,AE1879,AF1879,AG1879,AH1879,AI1879)</f>
        <v>0</v>
      </c>
      <c r="AM1879" t="b">
        <f>IF(Table1[[#This Row],[In vivo?]],IF(Table1[[#This Row],[Cell]],FALSE,TRUE),FALSE)</f>
        <v>0</v>
      </c>
      <c r="AN1879" t="b">
        <f>AND(AC1879,AL1879)</f>
        <v>0</v>
      </c>
      <c r="AO1879" t="b">
        <f>IF(Table1[[#This Row],[Cell]],IF(Table1[[#This Row],[In vivo?]],FALSE,TRUE),FALSE)</f>
        <v>1</v>
      </c>
      <c r="AP1879" t="b">
        <f>NOT(OR(Table1[[#This Row],[In vivo?]],Table1[[#This Row],[Only in Cell]]))</f>
        <v>0</v>
      </c>
      <c r="AQ1879" t="str">
        <f>IF(OR(Table1[[#This Row],[Rodents]],Table1[[#This Row],[Human]],Table1[[#This Row],[Pig]]),OR(ISNUMBER(FIND("pulmonary",C1879)),ISNUMBER(FIND("lung",C1879))),"NA")</f>
        <v>NA</v>
      </c>
      <c r="AR1879" t="str">
        <f>IF(OR(Table1[[#This Row],[Rodents]],Table1[[#This Row],[Human]],Table1[[#This Row],[Pig]]),OR(ISNUMBER(FIND("skin",C1879)),ISNUMBER(FIND("dermal",C1879))),"NA")</f>
        <v>NA</v>
      </c>
      <c r="AS1879" t="str">
        <f>IF(OR(Table1[[#This Row],[Rodents]],Table1[[#This Row],[Human]],Table1[[#This Row],[Pig]]),OR(ISNUMBER(FIND("liver",C1879)),ISNUMBER(FIND("hepat",C1879))),"NA")</f>
        <v>NA</v>
      </c>
      <c r="AT1879" t="str">
        <f>IF(OR(Table1[[#This Row],[Rodents]],Table1[[#This Row],[Human]],Table1[[#This Row],[Pig]]),OR(ISNUMBER(FIND("kidney",C1879)),ISNUMBER(FIND("neph",C1879))),"NA")</f>
        <v>NA</v>
      </c>
      <c r="AU1879" t="str">
        <f>IF(OR(Table1[[#This Row],[Rodents]],Table1[[#This Row],[Human]],Table1[[#This Row],[Pig]]),OR(ISNUMBER(FIND("brain",C1879)),ISNUMBER(FIND("neur",C1879)),ISNUMBER(FIND("nerv",C1879))),"NA")</f>
        <v>NA</v>
      </c>
      <c r="AV1879" t="str">
        <f>IF(OR(Table1[[#This Row],[Rodents]],Table1[[#This Row],[Human]],Table1[[#This Row],[Pig]]),OR(ISNUMBER(FIND("heart",C1879)),ISNUMBER(FIND("cardi",C1879))),"NA")</f>
        <v>NA</v>
      </c>
      <c r="AW1879" t="str">
        <f>IF(OR(Table1[[#This Row],[Rodents]],Table1[[#This Row],[Human]],Table1[[#This Row],[Pig]]),OR(ISNUMBER(FIND("gastro",C1879)),ISNUMBER(FIND("intesti",C1879)),ISNUMBER(FIND("stomach",C1879))),"NA")</f>
        <v>NA</v>
      </c>
      <c r="AX1879" t="str">
        <f>IF(OR(Table1[[#This Row],[Rodents]],Table1[[#This Row],[Human]],Table1[[#This Row],[Pig]]),NOT(OR(AQ1879,AR1879,AS1879,AT1879,AU1879,AV1879,AW1879)),"NA")</f>
        <v>NA</v>
      </c>
      <c r="AY1879" t="b">
        <f>OR(ISNUMBER(FIND("SWCNT",C1879)),ISNUMBER(FIND("SWNT",C1879)),ISNUMBER(FIND("single-wall",C1879)),ISNUMBER(FIND("single wall",C1879)),ISNUMBER(FIND("Single wall",C1879)),ISNUMBER(FIND("Single-wall",C1879)),ISNUMBER(FIND("SWCNT",B1879)),ISNUMBER(FIND("SWNT",B1879)),ISNUMBER(FIND("single-wall",B1879)),ISNUMBER(FIND("single wall",B1879)),ISNUMBER(FIND("Single-wall",B1879)),ISNUMBER(FIND("Single wall",B1879)))</f>
        <v>1</v>
      </c>
      <c r="AZ1879" t="b">
        <f>OR(ISNUMBER(FIND("MWCNT",C1879)),ISNUMBER(FIND("MWNT",C1879)),ISNUMBER(FIND("multi-wall",C1879)),ISNUMBER(FIND("multi wall",C1879)),ISNUMBER(FIND("multiwall",C1879)),ISNUMBER(FIND("Multi-wall",C1879)),ISNUMBER(FIND("Multi wall",C1879)),ISNUMBER(FIND("Multiwall",C1879)),ISNUMBER(FIND("MWCNT",B1879)),ISNUMBER(FIND("MWNT",B1879)),ISNUMBER(FIND("multi-wall",B1879)),ISNUMBER(FIND("multi wall",B1879)),ISNUMBER(FIND("multiwall",B1879)),ISNUMBER(FIND("Multi-wall",B1879)),ISNUMBER(FIND("Multi wall",B1879)),ISNUMBER(FIND("Multiwall",B1879)),ISNUMBER(FIND("Double-wall",B1879)),ISNUMBER(FIND("Double wall",B1879)),ISNUMBER(FIND("Doublewall",B1879)),ISNUMBER(FIND("double-wall",B1879)),ISNUMBER(FIND("double wall",B1879)),ISNUMBER(FIND("doublewall",B1879)))</f>
        <v>0</v>
      </c>
      <c r="BA1879" t="b">
        <f>AND(Table1[[#This Row],[SWCNT]],Table1[[#This Row],[MWCNT]])</f>
        <v>0</v>
      </c>
      <c r="BB1879" t="b">
        <f>IF(Table1[[#This Row],[SWCNT]]=TRUE,FALSE,IF(Table1[[#This Row],[MWCNT]]=TRUE,FALSE,TRUE))</f>
        <v>0</v>
      </c>
      <c r="BC1879" s="18"/>
    </row>
    <row r="1880" spans="1:55" ht="92.5">
      <c r="A1880" t="s">
        <v>6025</v>
      </c>
      <c r="B1880" s="2" t="s">
        <v>6026</v>
      </c>
      <c r="C1880" s="16" t="s">
        <v>6027</v>
      </c>
      <c r="D1880" s="17" t="s">
        <v>1326</v>
      </c>
      <c r="E1880" s="2">
        <v>2004</v>
      </c>
      <c r="F1880" t="b">
        <f>OR(ISNUMBER(FIND("cytotoxic",C1880)),ISNUMBER(FIND("Cytotoxic",C1880)),ISNUMBER(FIND("cellular toxicity",C1880)),ISNUMBER(FIND("cell death",C1880)),ISNUMBER(FIND("viable",C1880)),ISNUMBER(FIND("phytotoxic",C1880)),ISNUMBER(FIND("acute toxicity",C1880)),ISNUMBER(FIND("MTT",C1880)),ISNUMBER(FIND("survival",C1880)),ISNUMBER(FIND("prolifer",C1880)),ISNUMBER(FIND("apoptosis",C1880)),ISNUMBER(FIND("neurotoxic",C1880)),ISNUMBER(FIND("  lysis ",C1880)),ISNUMBER(FIND("necrosis",C1880)),ISNUMBER(FIND("cellular death",C1880))*3,ISNUMBER(FIND("LDH",C1880)),ISNUMBER(FIND("Acute toxicity",C1880)))</f>
        <v>1</v>
      </c>
      <c r="G1880" t="b">
        <f>OR(ISNUMBER(FIND("genotoxic",C1880)),ISNUMBER(FIND("genotoxicity",C1880)),ISNUMBER(FIND("DNA damage",C1880)),ISNUMBER(FIND("DNA",C1880)),ISNUMBER(FIND("RNA",C1880)),ISNUMBER(FIND("mesothelioma",C1880)),ISNUMBER(FIND("carcino",C1880)),ISNUMBER(FIND("mutagen",C1880)),ISNUMBER(FIND("genetic",C1880)))</f>
        <v>1</v>
      </c>
      <c r="H1880" t="b">
        <f>OR(ISNUMBER(FIND("inflammatory",C1880)),ISNUMBER(FIND("inflamm",C1880)))</f>
        <v>0</v>
      </c>
      <c r="I1880" t="b">
        <f>OR(ISNUMBER(FIND("immune",C1880)),ISNUMBER(FIND("immunological",C1880)),ISNUMBER(FIND("interleuk",C1880)),ISNUMBER(FIND("platelet activation",C1880)),ISNUMBER(FIND("monocyte",C1880)),ISNUMBER(FIND("leukocyte",C1880)),ISNUMBER(FIND("cytokine",C1880)),ISNUMBER(FIND("CD4",C1880)),ISNUMBER(FIND("CD8",C1880)),ISNUMBER(FIND("T-cell",C1880)))</f>
        <v>0</v>
      </c>
      <c r="J1880" t="b">
        <f>OR(ISNUMBER(FIND("reactive oxygen",C1880)),ISNUMBER(FIND("ROS",C1880)),ISNUMBER(FIND("free radical",C1880)),ISNUMBER(FIND("oxidative stress",C1880)),ISNUMBER(FIND("peroxid",C1880)),ISNUMBER(FIND("oxidative",C1880)),ISNUMBER(FIND("antioxid",C1880)))</f>
        <v>0</v>
      </c>
      <c r="K1880" t="b">
        <f>OR(ISNUMBER(FIND("autophag",C1880)))</f>
        <v>0</v>
      </c>
      <c r="L1880" t="b">
        <f>OR(ISNUMBER(FIND("morpholog",C1880)))</f>
        <v>0</v>
      </c>
      <c r="M1880" t="b">
        <f>OR(ISNUMBER(FIND("fibrosis",C1880)),ISNUMBER(FIND("Fibrosis",C1880)),ISNUMBER(FIND("fibrot",C1880)))</f>
        <v>0</v>
      </c>
      <c r="N1880" t="b">
        <f>OR(ISNUMBER(FIND("offspring",C1880)),ISNUMBER(FIND("Parental",C1880)),ISNUMBER(FIND("parental",C1880)),ISNUMBER(FIND("germline",C1880)),ISNUMBER(FIND("reproduc",C1880)),ISNUMBER(FIND("embryo",C1880)))</f>
        <v>0</v>
      </c>
      <c r="O1880" t="b">
        <f>OR(ISNUMBER(FIND("metabol",C1880)),ISNUMBER(FIND("Metabol",C1880)),ISNUMBER(FIND("digest",C1880)),ISNUMBER(FIND("mitochon",C1880)))</f>
        <v>0</v>
      </c>
      <c r="P1880" t="b">
        <f>OR(ISNUMBER(FIND("ecotox",C1880)),ISNUMBER(FIND("Ecotox",B1880)),ISNUMBER(FIND("ecotox",B1880)),ISNUMBER(FIND("Ecotox",C1880)))</f>
        <v>0</v>
      </c>
      <c r="Q1880" t="b">
        <f>OR(ISNUMBER(FIND("Bioaccum",C1880)),ISNUMBER(FIND("bioaccum",C1880)),ISNUMBER(FIND("accum",C1880)))</f>
        <v>0</v>
      </c>
      <c r="R1880" t="b">
        <f>OR(ISNUMBER(FIND("Occupation",C1880)),ISNUMBER(FIND("occupation",C1880)),ISNUMBER(FIND("worker",C1880)),ISNUMBER(FIND("workforce",C1880)))</f>
        <v>0</v>
      </c>
      <c r="S1880" t="b">
        <f>NOT(OR(F1880,G1880,H1880,I1880,J1880,K1880,L1880,M1880,N1880,O1880,P1880,Q1880,R1880))</f>
        <v>0</v>
      </c>
      <c r="U1880" t="b">
        <f>OR(Table1[[#This Row],[Inflammation]],Table1[[#This Row],[Immune]])</f>
        <v>0</v>
      </c>
      <c r="V1880" t="str">
        <f>IF(OR(Table1[[#This Row],[Rodents]],Table1[[#This Row],[Human]],Table1[[#This Row],[Pig]]),OR(ISNUMBER(FIND("intratrach",C1880)),ISNUMBER(FIND("nasal ",C1880)),ISNUMBER(FIND("instill",C1880))),"NA")</f>
        <v>NA</v>
      </c>
      <c r="W1880" t="str">
        <f>IF(OR(Table1[[#This Row],[Rodents]],Table1[[#This Row],[Human]],Table1[[#This Row],[Pig]]),OR(ISNUMBER(FIND("dermal",C1880)),ISNUMBER(FIND("skin ",C1880))),"NA")</f>
        <v>NA</v>
      </c>
      <c r="X1880" t="str">
        <f>IF(OR(Table1[[#This Row],[Rodents]],Table1[[#This Row],[Human]],Table1[[#This Row],[Pig]]),OR(ISNUMBER(FIND("injected",C1880)),ISNUMBER(FIND("periton",C1880)),ISNUMBER(FIND("intrascrot",C1880))),"NA")</f>
        <v>NA</v>
      </c>
      <c r="Y1880" t="str">
        <f>IF(OR(Table1[[#This Row],[Rodents]],Table1[[#This Row],[Human]],Table1[[#This Row],[Pig]]),NOT(OR(Table1[[#This Row],[Inhaled/Intratracheal/intranasal]],Table1[[#This Row],[Dermal]],Table1[[#This Row],[Injected]])),"NA")</f>
        <v>NA</v>
      </c>
      <c r="AA1880" t="b">
        <f>OR(ISNUMBER(FIND("fish ",C1880)),ISNUMBER(FIND("Fish ",C1880)),ISNUMBER(FIND("aquatic",C1880)),ISNUMBER(FIND("daphnids",C1880)),ISNUMBER(FIND("Carcinus maenas",C1880)),ISNUMBER(FIND("Daphnia",C1880)),ISNUMBER(FIND("Ruditapes philippinarum",C1880)),ISNUMBER(FIND("daphnia",C1880)),ISNUMBER(FIND("marine",C1880)),ISNUMBER(FIND("mussel",C1880)),ISNUMBER(FIND("algae",C1880)),ISNUMBER(FIND("Donax faba",C1880)),ISNUMBER(FIND("estuarine",C1880)),ISNUMBER(FIND("snail",C1880)),ISNUMBER(FIND("Prorocentrum donghaiense",C1880)) )</f>
        <v>0</v>
      </c>
      <c r="AB1880" t="b">
        <f>OR(ISNUMBER(FIND(" rat ",C1880)),ISNUMBER(FIND(" rats ",C1880)),ISNUMBER(FIND(" Rats ",C1880)),ISNUMBER(FIND(" Rat ",C1880)),ISNUMBER(FIND(" rat.",C1880)),ISNUMBER(FIND(" rats.",C1880)),ISNUMBER(FIND("mouse",C1880)),ISNUMBER(FIND("mice",C1880)), ISNUMBER(FIND(" Mice",C1880)))</f>
        <v>0</v>
      </c>
      <c r="AC1880" t="b">
        <f>OR(ISNUMBER(FIND(" cell ",C1880)),ISNUMBER(FIND("fibroblast",C1880)),ISNUMBER(FIND("macrophage",C1880)),ISNUMBER(FIND("epithelial",C1880)),ISNUMBER(FIND("endothelial",C1880)),ISNUMBER(FIND("neuron",C1880)),ISNUMBER(FIND(" cells ",C1880)),ISNUMBER(FIND("RBC",C1880)),ISNUMBER(FIND("mitochond",C1880)),ISNUMBER(FIND("adipocyte",C1880)),ISNUMBER(FIND("osteo",C1880)),ISNUMBER(FIND("keratin",C1880)),ISNUMBER(FIND(" cell's ",C1880)),ISNUMBER(FIND("eukary",C1880)),ISNUMBER(FIND("sperm",C1880)))</f>
        <v>1</v>
      </c>
      <c r="AD1880" t="b">
        <f>OR(ISNUMBER(FIND("human",B1880)),ISNUMBER(FIND("workers",B1880)),ISNUMBER(FIND("workforces",B1880)),ISNUMBER(FIND("occupational",B1880)),ISNUMBER(FIND("Case report",B1880)),ISNUMBER(FIND("Workplaces",B1880)),ISNUMBER(FIND("worker",B1880)))</f>
        <v>0</v>
      </c>
      <c r="AE1880" t="b">
        <f>OR(ISNUMBER(FIND(" plant ",C1880)),ISNUMBER(FIND("Plant ",C1880)),ISNUMBER(FIND("tomato",C1880)),ISNUMBER(FIND("plants",C1880)),ISNUMBER(FIND("Plants",C1880)),ISNUMBER(FIND("algae",C1880)),ISNUMBER(FIND("lettuce",C1880)),ISNUMBER(FIND("green gram sprouts ",C1880)),ISNUMBER(FIND("Cucurbita pepo",C1880)),ISNUMBER(FIND("bean ",C1880)),ISNUMBER(FIND("chloroplast",C1880)),ISNUMBER(FIND("chlorophyll",C1880)),ISNUMBER(FIND("seedling",C1880)),ISNUMBER(FIND("canola",C1880)),ISNUMBER(FIND("shoot",C1880)),ISNUMBER(FIND("photosynthes",C1880)),ISNUMBER(FIND(" leaves ",C1880)),,ISNUMBER(FIND("agriculture",C1880)),ISNUMBER(FIND(" crops ",C1880)))</f>
        <v>0</v>
      </c>
      <c r="AF1880" t="b">
        <f>OR(ISNUMBER(FIND("bacteria",C1880)),ISNUMBER(FIND("Bacteria",C1880)),ISNUMBER(FIND("Bacterium",C1880)),ISNUMBER(FIND("bacterium",C1880)),ISNUMBER(FIND(" coli ",C1880)))</f>
        <v>0</v>
      </c>
      <c r="AG1880" t="b">
        <f>OR(ISNUMBER(FIND("fungi",C1880)),ISNUMBER(FIND("Fungi",C1880)),ISNUMBER(FIND("fungus",C1880)),ISNUMBER(FIND("Fungus",C1880)),ISNUMBER(FIND("mushroom",C1880)),ISNUMBER(FIND("Mushroom",C1880)),ISNUMBER(FIND(" mold ",C1880)))</f>
        <v>0</v>
      </c>
      <c r="AH1880" t="b">
        <f>OR(ISNUMBER(FIND("Pig ",C1880)),ISNUMBER(FIND("pig ",C1880)),ISNUMBER(FIND("Pigs ",C1880)),ISNUMBER(FIND("pigs ",C1880)))</f>
        <v>0</v>
      </c>
      <c r="AI1880" t="b">
        <f>OR(ISNUMBER(FIND(" C. elegans",C1880)),ISNUMBER(FIND("Caenorhabditis elegans",C1880)),ISNUMBER(FIND("earthworms",C1880)),ISNUMBER(FIND(" Ficopomatus enigmaticus",C1880)),ISNUMBER(FIND("larva",C1880)),ISNUMBER(FIND("Lumbriculus variegatus",C1880)),ISNUMBER(FIND("nematode",C1880)))</f>
        <v>0</v>
      </c>
      <c r="AJ1880" t="b">
        <f>NOT(OR(AA1880,AB1880,AC1880,AD1880,AE1880,AF1880,AG1880,AH1880,AI1880))</f>
        <v>0</v>
      </c>
      <c r="AL1880" t="b">
        <f>OR(AA1880,AB1880,AD1880,AE1880,AF1880,AG1880,AH1880,AI1880)</f>
        <v>0</v>
      </c>
      <c r="AM1880" t="b">
        <f>IF(Table1[[#This Row],[In vivo?]],IF(Table1[[#This Row],[Cell]],FALSE,TRUE),FALSE)</f>
        <v>0</v>
      </c>
      <c r="AN1880" t="b">
        <f>AND(AC1880,AL1880)</f>
        <v>0</v>
      </c>
      <c r="AO1880" t="b">
        <f>IF(Table1[[#This Row],[Cell]],IF(Table1[[#This Row],[In vivo?]],FALSE,TRUE),FALSE)</f>
        <v>1</v>
      </c>
      <c r="AP1880" t="b">
        <f>NOT(OR(Table1[[#This Row],[In vivo?]],Table1[[#This Row],[Only in Cell]]))</f>
        <v>0</v>
      </c>
      <c r="AQ1880" t="str">
        <f>IF(OR(Table1[[#This Row],[Rodents]],Table1[[#This Row],[Human]],Table1[[#This Row],[Pig]]),OR(ISNUMBER(FIND("pulmonary",C1880)),ISNUMBER(FIND("lung",C1880))),"NA")</f>
        <v>NA</v>
      </c>
      <c r="AR1880" t="str">
        <f>IF(OR(Table1[[#This Row],[Rodents]],Table1[[#This Row],[Human]],Table1[[#This Row],[Pig]]),OR(ISNUMBER(FIND("skin",C1880)),ISNUMBER(FIND("dermal",C1880))),"NA")</f>
        <v>NA</v>
      </c>
      <c r="AS1880" t="str">
        <f>IF(OR(Table1[[#This Row],[Rodents]],Table1[[#This Row],[Human]],Table1[[#This Row],[Pig]]),OR(ISNUMBER(FIND("liver",C1880)),ISNUMBER(FIND("hepat",C1880))),"NA")</f>
        <v>NA</v>
      </c>
      <c r="AT1880" t="str">
        <f>IF(OR(Table1[[#This Row],[Rodents]],Table1[[#This Row],[Human]],Table1[[#This Row],[Pig]]),OR(ISNUMBER(FIND("kidney",C1880)),ISNUMBER(FIND("neph",C1880))),"NA")</f>
        <v>NA</v>
      </c>
      <c r="AU1880" t="str">
        <f>IF(OR(Table1[[#This Row],[Rodents]],Table1[[#This Row],[Human]],Table1[[#This Row],[Pig]]),OR(ISNUMBER(FIND("brain",C1880)),ISNUMBER(FIND("neur",C1880)),ISNUMBER(FIND("nerv",C1880))),"NA")</f>
        <v>NA</v>
      </c>
      <c r="AV1880" t="str">
        <f>IF(OR(Table1[[#This Row],[Rodents]],Table1[[#This Row],[Human]],Table1[[#This Row],[Pig]]),OR(ISNUMBER(FIND("heart",C1880)),ISNUMBER(FIND("cardi",C1880))),"NA")</f>
        <v>NA</v>
      </c>
      <c r="AW1880" t="str">
        <f>IF(OR(Table1[[#This Row],[Rodents]],Table1[[#This Row],[Human]],Table1[[#This Row],[Pig]]),OR(ISNUMBER(FIND("gastro",C1880)),ISNUMBER(FIND("intesti",C1880)),ISNUMBER(FIND("stomach",C1880))),"NA")</f>
        <v>NA</v>
      </c>
      <c r="AX1880" t="str">
        <f>IF(OR(Table1[[#This Row],[Rodents]],Table1[[#This Row],[Human]],Table1[[#This Row],[Pig]]),NOT(OR(AQ1880,AR1880,AS1880,AT1880,AU1880,AV1880,AW1880)),"NA")</f>
        <v>NA</v>
      </c>
      <c r="AY1880" t="b">
        <f>OR(ISNUMBER(FIND("SWCNT",C1880)),ISNUMBER(FIND("SWNT",C1880)),ISNUMBER(FIND("single-wall",C1880)),ISNUMBER(FIND("single wall",C1880)),ISNUMBER(FIND("Single wall",C1880)),ISNUMBER(FIND("Single-wall",C1880)),ISNUMBER(FIND("SWCNT",B1880)),ISNUMBER(FIND("SWNT",B1880)),ISNUMBER(FIND("single-wall",B1880)),ISNUMBER(FIND("single wall",B1880)),ISNUMBER(FIND("Single-wall",B1880)),ISNUMBER(FIND("Single wall",B1880)))</f>
        <v>1</v>
      </c>
      <c r="AZ1880" t="b">
        <f>OR(ISNUMBER(FIND("MWCNT",C1880)),ISNUMBER(FIND("MWNT",C1880)),ISNUMBER(FIND("multi-wall",C1880)),ISNUMBER(FIND("multi wall",C1880)),ISNUMBER(FIND("multiwall",C1880)),ISNUMBER(FIND("Multi-wall",C1880)),ISNUMBER(FIND("Multi wall",C1880)),ISNUMBER(FIND("Multiwall",C1880)),ISNUMBER(FIND("MWCNT",B1880)),ISNUMBER(FIND("MWNT",B1880)),ISNUMBER(FIND("multi-wall",B1880)),ISNUMBER(FIND("multi wall",B1880)),ISNUMBER(FIND("multiwall",B1880)),ISNUMBER(FIND("Multi-wall",B1880)),ISNUMBER(FIND("Multi wall",B1880)),ISNUMBER(FIND("Multiwall",B1880)),ISNUMBER(FIND("Double-wall",B1880)),ISNUMBER(FIND("Double wall",B1880)),ISNUMBER(FIND("Doublewall",B1880)),ISNUMBER(FIND("double-wall",B1880)),ISNUMBER(FIND("double wall",B1880)),ISNUMBER(FIND("doublewall",B1880)))</f>
        <v>0</v>
      </c>
      <c r="BA1880" t="b">
        <f>AND(Table1[[#This Row],[SWCNT]],Table1[[#This Row],[MWCNT]])</f>
        <v>0</v>
      </c>
      <c r="BB1880" t="b">
        <f>IF(Table1[[#This Row],[SWCNT]]=TRUE,FALSE,IF(Table1[[#This Row],[MWCNT]]=TRUE,FALSE,TRUE))</f>
        <v>0</v>
      </c>
      <c r="BC1880" s="18"/>
    </row>
    <row r="1881" spans="1:55" ht="166.5">
      <c r="A1881" t="s">
        <v>6045</v>
      </c>
      <c r="B1881" s="2" t="s">
        <v>6046</v>
      </c>
      <c r="C1881" s="16" t="s">
        <v>6047</v>
      </c>
      <c r="D1881" s="17" t="s">
        <v>6041</v>
      </c>
      <c r="E1881" s="2">
        <v>2003</v>
      </c>
      <c r="F1881" t="b">
        <f>OR(ISNUMBER(FIND("cytotoxic",C1881)),ISNUMBER(FIND("Cytotoxic",C1881)),ISNUMBER(FIND("cellular toxicity",C1881)),ISNUMBER(FIND("cell death",C1881)),ISNUMBER(FIND("viable",C1881)),ISNUMBER(FIND("phytotoxic",C1881)),ISNUMBER(FIND("acute toxicity",C1881)),ISNUMBER(FIND("MTT",C1881)),ISNUMBER(FIND("survival",C1881)),ISNUMBER(FIND("prolifer",C1881)),ISNUMBER(FIND("apoptosis",C1881)),ISNUMBER(FIND("neurotoxic",C1881)),ISNUMBER(FIND("  lysis ",C1881)),ISNUMBER(FIND("necrosis",C1881)),ISNUMBER(FIND("cellular death",C1881))*3,ISNUMBER(FIND("LDH",C1881)),ISNUMBER(FIND("Acute toxicity",C1881)))</f>
        <v>1</v>
      </c>
      <c r="G1881" t="b">
        <f>OR(ISNUMBER(FIND("genotoxic",C1881)),ISNUMBER(FIND("genotoxicity",C1881)),ISNUMBER(FIND("DNA damage",C1881)),ISNUMBER(FIND("DNA",C1881)),ISNUMBER(FIND("RNA",C1881)),ISNUMBER(FIND("mesothelioma",C1881)),ISNUMBER(FIND("carcino",C1881)),ISNUMBER(FIND("mutagen",C1881)),ISNUMBER(FIND("genetic",C1881)))</f>
        <v>0</v>
      </c>
      <c r="H1881" t="b">
        <f>OR(ISNUMBER(FIND("inflammatory",C1881)),ISNUMBER(FIND("inflamm",C1881)))</f>
        <v>0</v>
      </c>
      <c r="I1881" t="b">
        <f>OR(ISNUMBER(FIND("immune",C1881)),ISNUMBER(FIND("immunological",C1881)),ISNUMBER(FIND("interleuk",C1881)),ISNUMBER(FIND("platelet activation",C1881)),ISNUMBER(FIND("monocyte",C1881)),ISNUMBER(FIND("leukocyte",C1881)),ISNUMBER(FIND("cytokine",C1881)),ISNUMBER(FIND("CD4",C1881)),ISNUMBER(FIND("CD8",C1881)),ISNUMBER(FIND("T-cell",C1881)))</f>
        <v>0</v>
      </c>
      <c r="J1881" t="b">
        <f>OR(ISNUMBER(FIND("reactive oxygen",C1881)),ISNUMBER(FIND("ROS",C1881)),ISNUMBER(FIND("free radical",C1881)),ISNUMBER(FIND("oxidative stress",C1881)),ISNUMBER(FIND("peroxid",C1881)),ISNUMBER(FIND("oxidative",C1881)),ISNUMBER(FIND("antioxid",C1881)))</f>
        <v>1</v>
      </c>
      <c r="K1881" t="b">
        <f>OR(ISNUMBER(FIND("autophag",C1881)))</f>
        <v>0</v>
      </c>
      <c r="L1881" t="b">
        <f>OR(ISNUMBER(FIND("morpholog",C1881)))</f>
        <v>1</v>
      </c>
      <c r="M1881" t="b">
        <f>OR(ISNUMBER(FIND("fibrosis",C1881)),ISNUMBER(FIND("Fibrosis",C1881)),ISNUMBER(FIND("fibrot",C1881)))</f>
        <v>0</v>
      </c>
      <c r="N1881" t="b">
        <f>OR(ISNUMBER(FIND("offspring",C1881)),ISNUMBER(FIND("Parental",C1881)),ISNUMBER(FIND("parental",C1881)),ISNUMBER(FIND("germline",C1881)),ISNUMBER(FIND("reproduc",C1881)),ISNUMBER(FIND("embryo",C1881)))</f>
        <v>0</v>
      </c>
      <c r="O1881" t="b">
        <f>OR(ISNUMBER(FIND("metabol",C1881)),ISNUMBER(FIND("Metabol",C1881)),ISNUMBER(FIND("digest",C1881)),ISNUMBER(FIND("mitochon",C1881)))</f>
        <v>0</v>
      </c>
      <c r="P1881" t="b">
        <f>OR(ISNUMBER(FIND("ecotox",C1881)),ISNUMBER(FIND("Ecotox",B1881)),ISNUMBER(FIND("ecotox",B1881)),ISNUMBER(FIND("Ecotox",C1881)))</f>
        <v>0</v>
      </c>
      <c r="Q1881" t="b">
        <f>OR(ISNUMBER(FIND("Bioaccum",C1881)),ISNUMBER(FIND("bioaccum",C1881)),ISNUMBER(FIND("accum",C1881)))</f>
        <v>1</v>
      </c>
      <c r="R1881" t="b">
        <f>OR(ISNUMBER(FIND("Occupation",C1881)),ISNUMBER(FIND("occupation",C1881)),ISNUMBER(FIND("worker",C1881)),ISNUMBER(FIND("workforce",C1881)))</f>
        <v>1</v>
      </c>
      <c r="S1881" t="b">
        <f>NOT(OR(F1881,G1881,H1881,I1881,J1881,K1881,L1881,M1881,N1881,O1881,P1881,Q1881,R1881))</f>
        <v>0</v>
      </c>
      <c r="U1881" t="b">
        <f>OR(Table1[[#This Row],[Inflammation]],Table1[[#This Row],[Immune]])</f>
        <v>0</v>
      </c>
      <c r="V1881" t="str">
        <f>IF(OR(Table1[[#This Row],[Rodents]],Table1[[#This Row],[Human]],Table1[[#This Row],[Pig]]),OR(ISNUMBER(FIND("intratrach",C1881)),ISNUMBER(FIND("nasal ",C1881)),ISNUMBER(FIND("instill",C1881))),"NA")</f>
        <v>NA</v>
      </c>
      <c r="W1881" t="str">
        <f>IF(OR(Table1[[#This Row],[Rodents]],Table1[[#This Row],[Human]],Table1[[#This Row],[Pig]]),OR(ISNUMBER(FIND("dermal",C1881)),ISNUMBER(FIND("skin ",C1881))),"NA")</f>
        <v>NA</v>
      </c>
      <c r="X1881" t="str">
        <f>IF(OR(Table1[[#This Row],[Rodents]],Table1[[#This Row],[Human]],Table1[[#This Row],[Pig]]),OR(ISNUMBER(FIND("injected",C1881)),ISNUMBER(FIND("periton",C1881)),ISNUMBER(FIND("intrascrot",C1881))),"NA")</f>
        <v>NA</v>
      </c>
      <c r="Y1881" t="str">
        <f>IF(OR(Table1[[#This Row],[Rodents]],Table1[[#This Row],[Human]],Table1[[#This Row],[Pig]]),NOT(OR(Table1[[#This Row],[Inhaled/Intratracheal/intranasal]],Table1[[#This Row],[Dermal]],Table1[[#This Row],[Injected]])),"NA")</f>
        <v>NA</v>
      </c>
      <c r="AA1881" t="b">
        <f>OR(ISNUMBER(FIND("fish ",C1881)),ISNUMBER(FIND("Fish ",C1881)),ISNUMBER(FIND("aquatic",C1881)),ISNUMBER(FIND("daphnids",C1881)),ISNUMBER(FIND("Carcinus maenas",C1881)),ISNUMBER(FIND("Daphnia",C1881)),ISNUMBER(FIND("Ruditapes philippinarum",C1881)),ISNUMBER(FIND("daphnia",C1881)),ISNUMBER(FIND("marine",C1881)),ISNUMBER(FIND("mussel",C1881)),ISNUMBER(FIND("algae",C1881)),ISNUMBER(FIND("Donax faba",C1881)),ISNUMBER(FIND("estuarine",C1881)),ISNUMBER(FIND("snail",C1881)),ISNUMBER(FIND("Prorocentrum donghaiense",C1881)) )</f>
        <v>0</v>
      </c>
      <c r="AB1881" t="b">
        <f>OR(ISNUMBER(FIND(" rat ",C1881)),ISNUMBER(FIND(" rats ",C1881)),ISNUMBER(FIND(" Rats ",C1881)),ISNUMBER(FIND(" Rat ",C1881)),ISNUMBER(FIND(" rat.",C1881)),ISNUMBER(FIND(" rats.",C1881)),ISNUMBER(FIND("mouse",C1881)),ISNUMBER(FIND("mice",C1881)), ISNUMBER(FIND(" Mice",C1881)))</f>
        <v>0</v>
      </c>
      <c r="AC1881" t="b">
        <f>OR(ISNUMBER(FIND(" cell ",C1881)),ISNUMBER(FIND("fibroblast",C1881)),ISNUMBER(FIND("macrophage",C1881)),ISNUMBER(FIND("epithelial",C1881)),ISNUMBER(FIND("endothelial",C1881)),ISNUMBER(FIND("neuron",C1881)),ISNUMBER(FIND(" cells ",C1881)),ISNUMBER(FIND("RBC",C1881)),ISNUMBER(FIND("mitochond",C1881)),ISNUMBER(FIND("adipocyte",C1881)),ISNUMBER(FIND("osteo",C1881)),ISNUMBER(FIND("keratin",C1881)),ISNUMBER(FIND(" cell's ",C1881)),ISNUMBER(FIND("eukary",C1881)),ISNUMBER(FIND("sperm",C1881)))</f>
        <v>1</v>
      </c>
      <c r="AD1881" t="b">
        <v>0</v>
      </c>
      <c r="AE1881" t="b">
        <f>OR(ISNUMBER(FIND(" plant ",C1881)),ISNUMBER(FIND("Plant ",C1881)),ISNUMBER(FIND("tomato",C1881)),ISNUMBER(FIND("plants",C1881)),ISNUMBER(FIND("Plants",C1881)),ISNUMBER(FIND("algae",C1881)),ISNUMBER(FIND("lettuce",C1881)),ISNUMBER(FIND("green gram sprouts ",C1881)),ISNUMBER(FIND("Cucurbita pepo",C1881)),ISNUMBER(FIND("bean ",C1881)),ISNUMBER(FIND("chloroplast",C1881)),ISNUMBER(FIND("chlorophyll",C1881)),ISNUMBER(FIND("seedling",C1881)),ISNUMBER(FIND("canola",C1881)),ISNUMBER(FIND("shoot",C1881)),ISNUMBER(FIND("photosynthes",C1881)),ISNUMBER(FIND(" leaves ",C1881)),,ISNUMBER(FIND("agriculture",C1881)),ISNUMBER(FIND(" crops ",C1881)))</f>
        <v>0</v>
      </c>
      <c r="AF1881" t="b">
        <f>OR(ISNUMBER(FIND("bacteria",C1881)),ISNUMBER(FIND("Bacteria",C1881)),ISNUMBER(FIND("Bacterium",C1881)),ISNUMBER(FIND("bacterium",C1881)),ISNUMBER(FIND(" coli ",C1881)))</f>
        <v>0</v>
      </c>
      <c r="AG1881" t="b">
        <f>OR(ISNUMBER(FIND("fungi",C1881)),ISNUMBER(FIND("Fungi",C1881)),ISNUMBER(FIND("fungus",C1881)),ISNUMBER(FIND("Fungus",C1881)),ISNUMBER(FIND("mushroom",C1881)),ISNUMBER(FIND("Mushroom",C1881)),ISNUMBER(FIND(" mold ",C1881)))</f>
        <v>0</v>
      </c>
      <c r="AH1881" t="b">
        <f>OR(ISNUMBER(FIND("Pig ",C1881)),ISNUMBER(FIND("pig ",C1881)),ISNUMBER(FIND("Pigs ",C1881)),ISNUMBER(FIND("pigs ",C1881)))</f>
        <v>0</v>
      </c>
      <c r="AI1881" t="b">
        <f>OR(ISNUMBER(FIND(" C. elegans",C1881)),ISNUMBER(FIND("Caenorhabditis elegans",C1881)),ISNUMBER(FIND("earthworms",C1881)),ISNUMBER(FIND(" Ficopomatus enigmaticus",C1881)),ISNUMBER(FIND("larva",C1881)),ISNUMBER(FIND("Lumbriculus variegatus",C1881)),ISNUMBER(FIND("nematode",C1881)))</f>
        <v>0</v>
      </c>
      <c r="AJ1881" t="b">
        <f>NOT(OR(AA1881,AB1881,AC1881,AD1881,AE1881,AF1881,AG1881,AH1881,AI1881))</f>
        <v>0</v>
      </c>
      <c r="AL1881" t="b">
        <f>OR(AA1881,AB1881,AD1881,AE1881,AF1881,AG1881,AH1881,AI1881)</f>
        <v>0</v>
      </c>
      <c r="AM1881" t="b">
        <f>IF(Table1[[#This Row],[In vivo?]],IF(Table1[[#This Row],[Cell]],FALSE,TRUE),FALSE)</f>
        <v>0</v>
      </c>
      <c r="AN1881" t="b">
        <f>AND(AC1881,AL1881)</f>
        <v>0</v>
      </c>
      <c r="AO1881" t="b">
        <f>IF(Table1[[#This Row],[Cell]],IF(Table1[[#This Row],[In vivo?]],FALSE,TRUE),FALSE)</f>
        <v>1</v>
      </c>
      <c r="AP1881" t="b">
        <f>NOT(OR(Table1[[#This Row],[In vivo?]],Table1[[#This Row],[Only in Cell]]))</f>
        <v>0</v>
      </c>
      <c r="AQ1881" t="str">
        <f>IF(OR(Table1[[#This Row],[Rodents]],Table1[[#This Row],[Human]],Table1[[#This Row],[Pig]]),OR(ISNUMBER(FIND("pulmonary",C1881)),ISNUMBER(FIND("lung",C1881))),"NA")</f>
        <v>NA</v>
      </c>
      <c r="AR1881" t="str">
        <f>IF(OR(Table1[[#This Row],[Rodents]],Table1[[#This Row],[Human]],Table1[[#This Row],[Pig]]),OR(ISNUMBER(FIND("skin",C1881)),ISNUMBER(FIND("dermal",C1881))),"NA")</f>
        <v>NA</v>
      </c>
      <c r="AS1881" t="str">
        <f>IF(OR(Table1[[#This Row],[Rodents]],Table1[[#This Row],[Human]],Table1[[#This Row],[Pig]]),OR(ISNUMBER(FIND("liver",C1881)),ISNUMBER(FIND("hepat",C1881))),"NA")</f>
        <v>NA</v>
      </c>
      <c r="AT1881" t="str">
        <f>IF(OR(Table1[[#This Row],[Rodents]],Table1[[#This Row],[Human]],Table1[[#This Row],[Pig]]),OR(ISNUMBER(FIND("kidney",C1881)),ISNUMBER(FIND("neph",C1881))),"NA")</f>
        <v>NA</v>
      </c>
      <c r="AU1881" t="str">
        <f>IF(OR(Table1[[#This Row],[Rodents]],Table1[[#This Row],[Human]],Table1[[#This Row],[Pig]]),OR(ISNUMBER(FIND("brain",C1881)),ISNUMBER(FIND("neur",C1881)),ISNUMBER(FIND("nerv",C1881))),"NA")</f>
        <v>NA</v>
      </c>
      <c r="AV1881" t="str">
        <f>IF(OR(Table1[[#This Row],[Rodents]],Table1[[#This Row],[Human]],Table1[[#This Row],[Pig]]),OR(ISNUMBER(FIND("heart",C1881)),ISNUMBER(FIND("cardi",C1881))),"NA")</f>
        <v>NA</v>
      </c>
      <c r="AW1881" t="str">
        <f>IF(OR(Table1[[#This Row],[Rodents]],Table1[[#This Row],[Human]],Table1[[#This Row],[Pig]]),OR(ISNUMBER(FIND("gastro",C1881)),ISNUMBER(FIND("intesti",C1881)),ISNUMBER(FIND("stomach",C1881))),"NA")</f>
        <v>NA</v>
      </c>
      <c r="AX1881" t="str">
        <f>IF(OR(Table1[[#This Row],[Rodents]],Table1[[#This Row],[Human]],Table1[[#This Row],[Pig]]),NOT(OR(AQ1881,AR1881,AS1881,AT1881,AU1881,AV1881,AW1881)),"NA")</f>
        <v>NA</v>
      </c>
      <c r="AY1881" t="b">
        <f>OR(ISNUMBER(FIND("SWCNT",C1881)),ISNUMBER(FIND("SWNT",C1881)),ISNUMBER(FIND("single-wall",C1881)),ISNUMBER(FIND("single wall",C1881)),ISNUMBER(FIND("Single wall",C1881)),ISNUMBER(FIND("Single-wall",C1881)),ISNUMBER(FIND("SWCNT",B1881)),ISNUMBER(FIND("SWNT",B1881)),ISNUMBER(FIND("single-wall",B1881)),ISNUMBER(FIND("single wall",B1881)),ISNUMBER(FIND("Single-wall",B1881)),ISNUMBER(FIND("Single wall",B1881)))</f>
        <v>1</v>
      </c>
      <c r="AZ1881" t="b">
        <f>OR(ISNUMBER(FIND("MWCNT",C1881)),ISNUMBER(FIND("MWNT",C1881)),ISNUMBER(FIND("multi-wall",C1881)),ISNUMBER(FIND("multi wall",C1881)),ISNUMBER(FIND("multiwall",C1881)),ISNUMBER(FIND("Multi-wall",C1881)),ISNUMBER(FIND("Multi wall",C1881)),ISNUMBER(FIND("Multiwall",C1881)),ISNUMBER(FIND("MWCNT",B1881)),ISNUMBER(FIND("MWNT",B1881)),ISNUMBER(FIND("multi-wall",B1881)),ISNUMBER(FIND("multi wall",B1881)),ISNUMBER(FIND("multiwall",B1881)),ISNUMBER(FIND("Multi-wall",B1881)),ISNUMBER(FIND("Multi wall",B1881)),ISNUMBER(FIND("Multiwall",B1881)),ISNUMBER(FIND("Double-wall",B1881)),ISNUMBER(FIND("Double wall",B1881)),ISNUMBER(FIND("Doublewall",B1881)),ISNUMBER(FIND("double-wall",B1881)),ISNUMBER(FIND("double wall",B1881)),ISNUMBER(FIND("doublewall",B1881)))</f>
        <v>0</v>
      </c>
      <c r="BA1881" t="b">
        <f>AND(Table1[[#This Row],[SWCNT]],Table1[[#This Row],[MWCNT]])</f>
        <v>0</v>
      </c>
      <c r="BB1881" t="b">
        <f>IF(Table1[[#This Row],[SWCNT]]=TRUE,FALSE,IF(Table1[[#This Row],[MWCNT]]=TRUE,FALSE,TRUE))</f>
        <v>0</v>
      </c>
      <c r="BC1881" s="18"/>
    </row>
  </sheetData>
  <mergeCells count="5">
    <mergeCell ref="BN2:CB2"/>
    <mergeCell ref="CD2:CF2"/>
    <mergeCell ref="CI2:CT2"/>
    <mergeCell ref="CX2:DD2"/>
    <mergeCell ref="BI2:BL2"/>
  </mergeCells>
  <phoneticPr fontId="12" type="noConversion"/>
  <conditionalFormatting sqref="C2:C1881">
    <cfRule type="expression" dxfId="51" priority="8">
      <formula>"IF(ISNUMBER(FIND(""Bone"",Table1[@[Article Abstract]])),TRUE,FALSE)"</formula>
    </cfRule>
  </conditionalFormatting>
  <conditionalFormatting sqref="S2:U1881">
    <cfRule type="containsText" dxfId="50" priority="5" operator="containsText" text="FALSE">
      <formula>NOT(ISERROR(SEARCH("FALSE",S2)))</formula>
    </cfRule>
  </conditionalFormatting>
  <conditionalFormatting sqref="BN67:BO67">
    <cfRule type="containsText" dxfId="49" priority="2" operator="containsText" text="FALSE">
      <formula>NOT(ISERROR(SEARCH("FALSE",BN67)))</formula>
    </cfRule>
  </conditionalFormatting>
  <conditionalFormatting sqref="CB3:CC3">
    <cfRule type="containsText" dxfId="48" priority="3" operator="containsText" text="FALSE">
      <formula>NOT(ISERROR(SEARCH("FALSE",CB3)))</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74DF1-6602-4298-A5D8-F5B456FB9842}">
  <dimension ref="A1:I1880"/>
  <sheetViews>
    <sheetView workbookViewId="0">
      <selection activeCell="D4" sqref="D4"/>
    </sheetView>
  </sheetViews>
  <sheetFormatPr defaultRowHeight="14.5"/>
  <sheetData>
    <row r="1" spans="1:9">
      <c r="A1" t="s">
        <v>6081</v>
      </c>
      <c r="B1">
        <v>599</v>
      </c>
      <c r="C1">
        <f>B1/SUM(B:B)*100</f>
        <v>27.276867030965391</v>
      </c>
      <c r="F1" t="s">
        <v>6165</v>
      </c>
      <c r="H1" t="s">
        <v>6166</v>
      </c>
      <c r="I1" t="s">
        <v>6162</v>
      </c>
    </row>
    <row r="2" spans="1:9">
      <c r="A2" t="s">
        <v>6082</v>
      </c>
      <c r="B2">
        <v>1182</v>
      </c>
      <c r="C2">
        <f t="shared" ref="C2:C4" si="0">B2/SUM(B:B)*100</f>
        <v>53.825136612021865</v>
      </c>
      <c r="D2">
        <f>C2/C1</f>
        <v>1.9732888146911522</v>
      </c>
      <c r="F2" s="21">
        <v>2008</v>
      </c>
      <c r="H2">
        <v>2001</v>
      </c>
      <c r="I2">
        <f t="shared" ref="I2:I23" si="1">COUNTIF(F:F,H2)</f>
        <v>1</v>
      </c>
    </row>
    <row r="3" spans="1:9">
      <c r="A3" t="s">
        <v>6083</v>
      </c>
      <c r="B3">
        <v>153</v>
      </c>
      <c r="C3">
        <f t="shared" si="0"/>
        <v>6.9672131147540979</v>
      </c>
      <c r="D3">
        <f>C3/C1</f>
        <v>0.25542570951585974</v>
      </c>
      <c r="F3" s="22">
        <v>2010</v>
      </c>
      <c r="H3">
        <v>2003</v>
      </c>
      <c r="I3">
        <f t="shared" si="1"/>
        <v>1</v>
      </c>
    </row>
    <row r="4" spans="1:9">
      <c r="A4" t="s">
        <v>6090</v>
      </c>
      <c r="B4">
        <v>262</v>
      </c>
      <c r="C4">
        <f t="shared" si="0"/>
        <v>11.930783242258652</v>
      </c>
      <c r="F4" s="21">
        <v>2011</v>
      </c>
      <c r="H4">
        <v>2004</v>
      </c>
      <c r="I4">
        <f t="shared" si="1"/>
        <v>6</v>
      </c>
    </row>
    <row r="5" spans="1:9">
      <c r="F5" s="22">
        <v>2019</v>
      </c>
      <c r="H5">
        <v>2005</v>
      </c>
      <c r="I5">
        <f t="shared" si="1"/>
        <v>9</v>
      </c>
    </row>
    <row r="6" spans="1:9">
      <c r="F6" s="21">
        <v>2010</v>
      </c>
      <c r="H6">
        <v>2006</v>
      </c>
      <c r="I6">
        <f t="shared" si="1"/>
        <v>21</v>
      </c>
    </row>
    <row r="7" spans="1:9">
      <c r="F7" s="22">
        <v>2014</v>
      </c>
      <c r="H7">
        <v>2007</v>
      </c>
      <c r="I7">
        <f t="shared" si="1"/>
        <v>47</v>
      </c>
    </row>
    <row r="8" spans="1:9">
      <c r="F8" s="21">
        <v>2023</v>
      </c>
      <c r="H8">
        <v>2008</v>
      </c>
      <c r="I8">
        <f t="shared" si="1"/>
        <v>62</v>
      </c>
    </row>
    <row r="9" spans="1:9">
      <c r="F9" s="22">
        <v>2023</v>
      </c>
      <c r="H9">
        <v>2009</v>
      </c>
      <c r="I9">
        <f t="shared" si="1"/>
        <v>90</v>
      </c>
    </row>
    <row r="10" spans="1:9">
      <c r="F10" s="21">
        <v>2022</v>
      </c>
      <c r="H10">
        <v>2010</v>
      </c>
      <c r="I10">
        <f t="shared" si="1"/>
        <v>99</v>
      </c>
    </row>
    <row r="11" spans="1:9">
      <c r="F11" s="22">
        <v>2022</v>
      </c>
      <c r="H11">
        <v>2011</v>
      </c>
      <c r="I11">
        <f t="shared" si="1"/>
        <v>100</v>
      </c>
    </row>
    <row r="12" spans="1:9">
      <c r="F12" s="21">
        <v>2021</v>
      </c>
      <c r="H12">
        <v>2012</v>
      </c>
      <c r="I12">
        <f t="shared" si="1"/>
        <v>130</v>
      </c>
    </row>
    <row r="13" spans="1:9">
      <c r="F13" s="22">
        <v>2021</v>
      </c>
      <c r="H13">
        <v>2013</v>
      </c>
      <c r="I13">
        <f t="shared" si="1"/>
        <v>150</v>
      </c>
    </row>
    <row r="14" spans="1:9">
      <c r="F14" s="21">
        <v>2021</v>
      </c>
      <c r="H14">
        <v>2014</v>
      </c>
      <c r="I14">
        <f t="shared" si="1"/>
        <v>154</v>
      </c>
    </row>
    <row r="15" spans="1:9">
      <c r="F15" s="22">
        <v>2021</v>
      </c>
      <c r="H15">
        <v>2015</v>
      </c>
      <c r="I15">
        <f t="shared" si="1"/>
        <v>145</v>
      </c>
    </row>
    <row r="16" spans="1:9">
      <c r="F16" s="21">
        <v>2021</v>
      </c>
      <c r="H16">
        <v>2016</v>
      </c>
      <c r="I16">
        <f t="shared" si="1"/>
        <v>147</v>
      </c>
    </row>
    <row r="17" spans="6:9">
      <c r="F17" s="22">
        <v>2020</v>
      </c>
      <c r="H17">
        <v>2017</v>
      </c>
      <c r="I17">
        <f t="shared" si="1"/>
        <v>131</v>
      </c>
    </row>
    <row r="18" spans="6:9">
      <c r="F18" s="21">
        <v>2019</v>
      </c>
      <c r="H18">
        <v>2018</v>
      </c>
      <c r="I18">
        <f t="shared" si="1"/>
        <v>120</v>
      </c>
    </row>
    <row r="19" spans="6:9">
      <c r="F19" s="22">
        <v>2018</v>
      </c>
      <c r="H19">
        <v>2019</v>
      </c>
      <c r="I19">
        <f t="shared" si="1"/>
        <v>116</v>
      </c>
    </row>
    <row r="20" spans="6:9">
      <c r="F20" s="21">
        <v>2018</v>
      </c>
      <c r="H20">
        <v>2020</v>
      </c>
      <c r="I20">
        <f t="shared" si="1"/>
        <v>109</v>
      </c>
    </row>
    <row r="21" spans="6:9">
      <c r="F21" s="22">
        <v>2017</v>
      </c>
      <c r="H21">
        <v>2021</v>
      </c>
      <c r="I21">
        <f t="shared" si="1"/>
        <v>116</v>
      </c>
    </row>
    <row r="22" spans="6:9">
      <c r="F22" s="21">
        <v>2017</v>
      </c>
      <c r="H22">
        <v>2022</v>
      </c>
      <c r="I22">
        <f t="shared" si="1"/>
        <v>90</v>
      </c>
    </row>
    <row r="23" spans="6:9">
      <c r="F23" s="22">
        <v>2017</v>
      </c>
      <c r="H23">
        <v>2023</v>
      </c>
      <c r="I23">
        <f t="shared" si="1"/>
        <v>35</v>
      </c>
    </row>
    <row r="24" spans="6:9">
      <c r="F24" s="21">
        <v>2017</v>
      </c>
    </row>
    <row r="25" spans="6:9">
      <c r="F25" s="22">
        <v>2017</v>
      </c>
    </row>
    <row r="26" spans="6:9">
      <c r="F26" s="21">
        <v>2017</v>
      </c>
    </row>
    <row r="27" spans="6:9">
      <c r="F27" s="22">
        <v>2017</v>
      </c>
    </row>
    <row r="28" spans="6:9">
      <c r="F28" s="21">
        <v>2016</v>
      </c>
    </row>
    <row r="29" spans="6:9">
      <c r="F29" s="22">
        <v>2016</v>
      </c>
    </row>
    <row r="30" spans="6:9">
      <c r="F30" s="21">
        <v>2016</v>
      </c>
    </row>
    <row r="31" spans="6:9">
      <c r="F31" s="22">
        <v>2016</v>
      </c>
    </row>
    <row r="32" spans="6:9">
      <c r="F32" s="21">
        <v>2016</v>
      </c>
    </row>
    <row r="33" spans="6:6">
      <c r="F33" s="22">
        <v>2016</v>
      </c>
    </row>
    <row r="34" spans="6:6">
      <c r="F34" s="21">
        <v>2015</v>
      </c>
    </row>
    <row r="35" spans="6:6">
      <c r="F35" s="22">
        <v>2015</v>
      </c>
    </row>
    <row r="36" spans="6:6">
      <c r="F36" s="21">
        <v>2015</v>
      </c>
    </row>
    <row r="37" spans="6:6">
      <c r="F37" s="22">
        <v>2015</v>
      </c>
    </row>
    <row r="38" spans="6:6">
      <c r="F38" s="21">
        <v>2014</v>
      </c>
    </row>
    <row r="39" spans="6:6">
      <c r="F39" s="22">
        <v>2014</v>
      </c>
    </row>
    <row r="40" spans="6:6">
      <c r="F40" s="21">
        <v>2014</v>
      </c>
    </row>
    <row r="41" spans="6:6">
      <c r="F41" s="22">
        <v>2013</v>
      </c>
    </row>
    <row r="42" spans="6:6">
      <c r="F42" s="21">
        <v>2013</v>
      </c>
    </row>
    <row r="43" spans="6:6">
      <c r="F43" s="22">
        <v>2013</v>
      </c>
    </row>
    <row r="44" spans="6:6">
      <c r="F44" s="21">
        <v>2013</v>
      </c>
    </row>
    <row r="45" spans="6:6">
      <c r="F45" s="22">
        <v>2013</v>
      </c>
    </row>
    <row r="46" spans="6:6">
      <c r="F46" s="21">
        <v>2013</v>
      </c>
    </row>
    <row r="47" spans="6:6">
      <c r="F47" s="22">
        <v>2013</v>
      </c>
    </row>
    <row r="48" spans="6:6">
      <c r="F48" s="21">
        <v>2012</v>
      </c>
    </row>
    <row r="49" spans="6:6">
      <c r="F49" s="22">
        <v>2012</v>
      </c>
    </row>
    <row r="50" spans="6:6">
      <c r="F50" s="21">
        <v>2012</v>
      </c>
    </row>
    <row r="51" spans="6:6">
      <c r="F51" s="22">
        <v>2012</v>
      </c>
    </row>
    <row r="52" spans="6:6">
      <c r="F52" s="21">
        <v>2012</v>
      </c>
    </row>
    <row r="53" spans="6:6">
      <c r="F53" s="22">
        <v>2012</v>
      </c>
    </row>
    <row r="54" spans="6:6">
      <c r="F54" s="21">
        <v>2012</v>
      </c>
    </row>
    <row r="55" spans="6:6">
      <c r="F55" s="22">
        <v>2011</v>
      </c>
    </row>
    <row r="56" spans="6:6">
      <c r="F56" s="21">
        <v>2011</v>
      </c>
    </row>
    <row r="57" spans="6:6">
      <c r="F57" s="22">
        <v>2009</v>
      </c>
    </row>
    <row r="58" spans="6:6">
      <c r="F58" s="21">
        <v>2009</v>
      </c>
    </row>
    <row r="59" spans="6:6">
      <c r="F59" s="22">
        <v>2008</v>
      </c>
    </row>
    <row r="60" spans="6:6">
      <c r="F60" s="21">
        <v>2007</v>
      </c>
    </row>
    <row r="61" spans="6:6">
      <c r="F61" s="22">
        <v>2007</v>
      </c>
    </row>
    <row r="62" spans="6:6">
      <c r="F62" s="21">
        <v>2006</v>
      </c>
    </row>
    <row r="63" spans="6:6">
      <c r="F63" s="22">
        <v>2006</v>
      </c>
    </row>
    <row r="64" spans="6:6">
      <c r="F64" s="21">
        <v>2005</v>
      </c>
    </row>
    <row r="65" spans="6:6">
      <c r="F65" s="22">
        <v>2004</v>
      </c>
    </row>
    <row r="66" spans="6:6">
      <c r="F66" s="21">
        <v>2001</v>
      </c>
    </row>
    <row r="67" spans="6:6">
      <c r="F67" s="22">
        <v>2014</v>
      </c>
    </row>
    <row r="68" spans="6:6">
      <c r="F68" s="21">
        <v>2016</v>
      </c>
    </row>
    <row r="69" spans="6:6">
      <c r="F69" s="22">
        <v>2017</v>
      </c>
    </row>
    <row r="70" spans="6:6">
      <c r="F70" s="21">
        <v>2017</v>
      </c>
    </row>
    <row r="71" spans="6:6">
      <c r="F71" s="22">
        <v>2019</v>
      </c>
    </row>
    <row r="72" spans="6:6">
      <c r="F72" s="21">
        <v>2021</v>
      </c>
    </row>
    <row r="73" spans="6:6">
      <c r="F73" s="22">
        <v>2021</v>
      </c>
    </row>
    <row r="74" spans="6:6">
      <c r="F74" s="21">
        <v>2022</v>
      </c>
    </row>
    <row r="75" spans="6:6">
      <c r="F75" s="22">
        <v>2022</v>
      </c>
    </row>
    <row r="76" spans="6:6">
      <c r="F76" s="21">
        <v>2021</v>
      </c>
    </row>
    <row r="77" spans="6:6">
      <c r="F77" s="22">
        <v>2018</v>
      </c>
    </row>
    <row r="78" spans="6:6">
      <c r="F78" s="21">
        <v>2016</v>
      </c>
    </row>
    <row r="79" spans="6:6">
      <c r="F79" s="22">
        <v>2015</v>
      </c>
    </row>
    <row r="80" spans="6:6">
      <c r="F80" s="21">
        <v>2013</v>
      </c>
    </row>
    <row r="81" spans="6:6">
      <c r="F81" s="22">
        <v>2013</v>
      </c>
    </row>
    <row r="82" spans="6:6">
      <c r="F82" s="21">
        <v>2008</v>
      </c>
    </row>
    <row r="83" spans="6:6">
      <c r="F83" s="22">
        <v>2023</v>
      </c>
    </row>
    <row r="84" spans="6:6">
      <c r="F84" s="21">
        <v>2023</v>
      </c>
    </row>
    <row r="85" spans="6:6">
      <c r="F85" s="22">
        <v>2023</v>
      </c>
    </row>
    <row r="86" spans="6:6">
      <c r="F86" s="21">
        <v>2023</v>
      </c>
    </row>
    <row r="87" spans="6:6">
      <c r="F87" s="22">
        <v>2023</v>
      </c>
    </row>
    <row r="88" spans="6:6">
      <c r="F88" s="21">
        <v>2023</v>
      </c>
    </row>
    <row r="89" spans="6:6">
      <c r="F89" s="22">
        <v>2023</v>
      </c>
    </row>
    <row r="90" spans="6:6">
      <c r="F90" s="21">
        <v>2022</v>
      </c>
    </row>
    <row r="91" spans="6:6">
      <c r="F91" s="22">
        <v>2022</v>
      </c>
    </row>
    <row r="92" spans="6:6">
      <c r="F92" s="21">
        <v>2022</v>
      </c>
    </row>
    <row r="93" spans="6:6">
      <c r="F93" s="22">
        <v>2022</v>
      </c>
    </row>
    <row r="94" spans="6:6">
      <c r="F94" s="21">
        <v>2022</v>
      </c>
    </row>
    <row r="95" spans="6:6">
      <c r="F95" s="22">
        <v>2022</v>
      </c>
    </row>
    <row r="96" spans="6:6">
      <c r="F96" s="21">
        <v>2022</v>
      </c>
    </row>
    <row r="97" spans="6:6">
      <c r="F97" s="22">
        <v>2022</v>
      </c>
    </row>
    <row r="98" spans="6:6">
      <c r="F98" s="21">
        <v>2022</v>
      </c>
    </row>
    <row r="99" spans="6:6">
      <c r="F99" s="22">
        <v>2022</v>
      </c>
    </row>
    <row r="100" spans="6:6">
      <c r="F100" s="21">
        <v>2022</v>
      </c>
    </row>
    <row r="101" spans="6:6">
      <c r="F101" s="22">
        <v>2022</v>
      </c>
    </row>
    <row r="102" spans="6:6">
      <c r="F102" s="21">
        <v>2022</v>
      </c>
    </row>
    <row r="103" spans="6:6">
      <c r="F103" s="22">
        <v>2022</v>
      </c>
    </row>
    <row r="104" spans="6:6">
      <c r="F104" s="21">
        <v>2022</v>
      </c>
    </row>
    <row r="105" spans="6:6">
      <c r="F105" s="22">
        <v>2022</v>
      </c>
    </row>
    <row r="106" spans="6:6">
      <c r="F106" s="21">
        <v>2022</v>
      </c>
    </row>
    <row r="107" spans="6:6">
      <c r="F107" s="22">
        <v>2022</v>
      </c>
    </row>
    <row r="108" spans="6:6">
      <c r="F108" s="21">
        <v>2022</v>
      </c>
    </row>
    <row r="109" spans="6:6">
      <c r="F109" s="22">
        <v>2021</v>
      </c>
    </row>
    <row r="110" spans="6:6">
      <c r="F110" s="21">
        <v>2021</v>
      </c>
    </row>
    <row r="111" spans="6:6">
      <c r="F111" s="22">
        <v>2021</v>
      </c>
    </row>
    <row r="112" spans="6:6">
      <c r="F112" s="21">
        <v>2021</v>
      </c>
    </row>
    <row r="113" spans="6:6">
      <c r="F113" s="22">
        <v>2021</v>
      </c>
    </row>
    <row r="114" spans="6:6">
      <c r="F114" s="21">
        <v>2021</v>
      </c>
    </row>
    <row r="115" spans="6:6">
      <c r="F115" s="22">
        <v>2021</v>
      </c>
    </row>
    <row r="116" spans="6:6">
      <c r="F116" s="21">
        <v>2021</v>
      </c>
    </row>
    <row r="117" spans="6:6">
      <c r="F117" s="22">
        <v>2021</v>
      </c>
    </row>
    <row r="118" spans="6:6">
      <c r="F118" s="21">
        <v>2021</v>
      </c>
    </row>
    <row r="119" spans="6:6">
      <c r="F119" s="22">
        <v>2021</v>
      </c>
    </row>
    <row r="120" spans="6:6">
      <c r="F120" s="21">
        <v>2021</v>
      </c>
    </row>
    <row r="121" spans="6:6">
      <c r="F121" s="22">
        <v>2021</v>
      </c>
    </row>
    <row r="122" spans="6:6">
      <c r="F122" s="21">
        <v>2021</v>
      </c>
    </row>
    <row r="123" spans="6:6">
      <c r="F123" s="22">
        <v>2021</v>
      </c>
    </row>
    <row r="124" spans="6:6">
      <c r="F124" s="21">
        <v>2021</v>
      </c>
    </row>
    <row r="125" spans="6:6">
      <c r="F125" s="22">
        <v>2021</v>
      </c>
    </row>
    <row r="126" spans="6:6">
      <c r="F126" s="21">
        <v>2021</v>
      </c>
    </row>
    <row r="127" spans="6:6">
      <c r="F127" s="22">
        <v>2021</v>
      </c>
    </row>
    <row r="128" spans="6:6">
      <c r="F128" s="21">
        <v>2021</v>
      </c>
    </row>
    <row r="129" spans="6:6">
      <c r="F129" s="22">
        <v>2021</v>
      </c>
    </row>
    <row r="130" spans="6:6">
      <c r="F130" s="21">
        <v>2021</v>
      </c>
    </row>
    <row r="131" spans="6:6">
      <c r="F131" s="22">
        <v>2021</v>
      </c>
    </row>
    <row r="132" spans="6:6">
      <c r="F132" s="21">
        <v>2021</v>
      </c>
    </row>
    <row r="133" spans="6:6">
      <c r="F133" s="22">
        <v>2020</v>
      </c>
    </row>
    <row r="134" spans="6:6">
      <c r="F134" s="21">
        <v>2020</v>
      </c>
    </row>
    <row r="135" spans="6:6">
      <c r="F135" s="22">
        <v>2020</v>
      </c>
    </row>
    <row r="136" spans="6:6">
      <c r="F136" s="21">
        <v>2020</v>
      </c>
    </row>
    <row r="137" spans="6:6">
      <c r="F137" s="22">
        <v>2020</v>
      </c>
    </row>
    <row r="138" spans="6:6">
      <c r="F138" s="21">
        <v>2020</v>
      </c>
    </row>
    <row r="139" spans="6:6">
      <c r="F139" s="22">
        <v>2020</v>
      </c>
    </row>
    <row r="140" spans="6:6">
      <c r="F140" s="21">
        <v>2020</v>
      </c>
    </row>
    <row r="141" spans="6:6">
      <c r="F141" s="22">
        <v>2020</v>
      </c>
    </row>
    <row r="142" spans="6:6">
      <c r="F142" s="21">
        <v>2020</v>
      </c>
    </row>
    <row r="143" spans="6:6">
      <c r="F143" s="22">
        <v>2020</v>
      </c>
    </row>
    <row r="144" spans="6:6">
      <c r="F144" s="21">
        <v>2020</v>
      </c>
    </row>
    <row r="145" spans="6:6">
      <c r="F145" s="22">
        <v>2020</v>
      </c>
    </row>
    <row r="146" spans="6:6">
      <c r="F146" s="21">
        <v>2020</v>
      </c>
    </row>
    <row r="147" spans="6:6">
      <c r="F147" s="22">
        <v>2020</v>
      </c>
    </row>
    <row r="148" spans="6:6">
      <c r="F148" s="21">
        <v>2020</v>
      </c>
    </row>
    <row r="149" spans="6:6">
      <c r="F149" s="22">
        <v>2020</v>
      </c>
    </row>
    <row r="150" spans="6:6">
      <c r="F150" s="21">
        <v>2020</v>
      </c>
    </row>
    <row r="151" spans="6:6">
      <c r="F151" s="22">
        <v>2020</v>
      </c>
    </row>
    <row r="152" spans="6:6">
      <c r="F152" s="21">
        <v>2020</v>
      </c>
    </row>
    <row r="153" spans="6:6">
      <c r="F153" s="22">
        <v>2020</v>
      </c>
    </row>
    <row r="154" spans="6:6">
      <c r="F154" s="21">
        <v>2020</v>
      </c>
    </row>
    <row r="155" spans="6:6">
      <c r="F155" s="22">
        <v>2020</v>
      </c>
    </row>
    <row r="156" spans="6:6">
      <c r="F156" s="21">
        <v>2019</v>
      </c>
    </row>
    <row r="157" spans="6:6">
      <c r="F157" s="22">
        <v>2019</v>
      </c>
    </row>
    <row r="158" spans="6:6">
      <c r="F158" s="21">
        <v>2019</v>
      </c>
    </row>
    <row r="159" spans="6:6">
      <c r="F159" s="22">
        <v>2019</v>
      </c>
    </row>
    <row r="160" spans="6:6">
      <c r="F160" s="21">
        <v>2019</v>
      </c>
    </row>
    <row r="161" spans="6:6">
      <c r="F161" s="22">
        <v>2019</v>
      </c>
    </row>
    <row r="162" spans="6:6">
      <c r="F162" s="21">
        <v>2019</v>
      </c>
    </row>
    <row r="163" spans="6:6">
      <c r="F163" s="22">
        <v>2019</v>
      </c>
    </row>
    <row r="164" spans="6:6">
      <c r="F164" s="21">
        <v>2019</v>
      </c>
    </row>
    <row r="165" spans="6:6">
      <c r="F165" s="22">
        <v>2019</v>
      </c>
    </row>
    <row r="166" spans="6:6">
      <c r="F166" s="21">
        <v>2019</v>
      </c>
    </row>
    <row r="167" spans="6:6">
      <c r="F167" s="22">
        <v>2019</v>
      </c>
    </row>
    <row r="168" spans="6:6">
      <c r="F168" s="21">
        <v>2019</v>
      </c>
    </row>
    <row r="169" spans="6:6">
      <c r="F169" s="22">
        <v>2019</v>
      </c>
    </row>
    <row r="170" spans="6:6">
      <c r="F170" s="21">
        <v>2019</v>
      </c>
    </row>
    <row r="171" spans="6:6">
      <c r="F171" s="22">
        <v>2019</v>
      </c>
    </row>
    <row r="172" spans="6:6">
      <c r="F172" s="21">
        <v>2019</v>
      </c>
    </row>
    <row r="173" spans="6:6">
      <c r="F173" s="22">
        <v>2019</v>
      </c>
    </row>
    <row r="174" spans="6:6">
      <c r="F174" s="21">
        <v>2019</v>
      </c>
    </row>
    <row r="175" spans="6:6">
      <c r="F175" s="22">
        <v>2019</v>
      </c>
    </row>
    <row r="176" spans="6:6">
      <c r="F176" s="21">
        <v>2019</v>
      </c>
    </row>
    <row r="177" spans="6:6">
      <c r="F177" s="22">
        <v>2019</v>
      </c>
    </row>
    <row r="178" spans="6:6">
      <c r="F178" s="21">
        <v>2019</v>
      </c>
    </row>
    <row r="179" spans="6:6">
      <c r="F179" s="22">
        <v>2019</v>
      </c>
    </row>
    <row r="180" spans="6:6">
      <c r="F180" s="21">
        <v>2019</v>
      </c>
    </row>
    <row r="181" spans="6:6">
      <c r="F181" s="22">
        <v>2019</v>
      </c>
    </row>
    <row r="182" spans="6:6">
      <c r="F182" s="21">
        <v>2019</v>
      </c>
    </row>
    <row r="183" spans="6:6">
      <c r="F183" s="22">
        <v>2019</v>
      </c>
    </row>
    <row r="184" spans="6:6">
      <c r="F184" s="21">
        <v>2018</v>
      </c>
    </row>
    <row r="185" spans="6:6">
      <c r="F185" s="22">
        <v>2018</v>
      </c>
    </row>
    <row r="186" spans="6:6">
      <c r="F186" s="21">
        <v>2018</v>
      </c>
    </row>
    <row r="187" spans="6:6">
      <c r="F187" s="22">
        <v>2018</v>
      </c>
    </row>
    <row r="188" spans="6:6">
      <c r="F188" s="21">
        <v>2018</v>
      </c>
    </row>
    <row r="189" spans="6:6">
      <c r="F189" s="22">
        <v>2018</v>
      </c>
    </row>
    <row r="190" spans="6:6">
      <c r="F190" s="21">
        <v>2018</v>
      </c>
    </row>
    <row r="191" spans="6:6">
      <c r="F191" s="22">
        <v>2018</v>
      </c>
    </row>
    <row r="192" spans="6:6">
      <c r="F192" s="21">
        <v>2018</v>
      </c>
    </row>
    <row r="193" spans="6:6">
      <c r="F193" s="22">
        <v>2018</v>
      </c>
    </row>
    <row r="194" spans="6:6">
      <c r="F194" s="21">
        <v>2018</v>
      </c>
    </row>
    <row r="195" spans="6:6">
      <c r="F195" s="22">
        <v>2018</v>
      </c>
    </row>
    <row r="196" spans="6:6">
      <c r="F196" s="21">
        <v>2018</v>
      </c>
    </row>
    <row r="197" spans="6:6">
      <c r="F197" s="22">
        <v>2018</v>
      </c>
    </row>
    <row r="198" spans="6:6">
      <c r="F198" s="21">
        <v>2018</v>
      </c>
    </row>
    <row r="199" spans="6:6">
      <c r="F199" s="22">
        <v>2018</v>
      </c>
    </row>
    <row r="200" spans="6:6">
      <c r="F200" s="21">
        <v>2018</v>
      </c>
    </row>
    <row r="201" spans="6:6">
      <c r="F201" s="22">
        <v>2018</v>
      </c>
    </row>
    <row r="202" spans="6:6">
      <c r="F202" s="21">
        <v>2018</v>
      </c>
    </row>
    <row r="203" spans="6:6">
      <c r="F203" s="22">
        <v>2018</v>
      </c>
    </row>
    <row r="204" spans="6:6">
      <c r="F204" s="21">
        <v>2018</v>
      </c>
    </row>
    <row r="205" spans="6:6">
      <c r="F205" s="22">
        <v>2018</v>
      </c>
    </row>
    <row r="206" spans="6:6">
      <c r="F206" s="21">
        <v>2018</v>
      </c>
    </row>
    <row r="207" spans="6:6">
      <c r="F207" s="22">
        <v>2018</v>
      </c>
    </row>
    <row r="208" spans="6:6">
      <c r="F208" s="21">
        <v>2018</v>
      </c>
    </row>
    <row r="209" spans="6:6">
      <c r="F209" s="22">
        <v>2018</v>
      </c>
    </row>
    <row r="210" spans="6:6">
      <c r="F210" s="21">
        <v>2018</v>
      </c>
    </row>
    <row r="211" spans="6:6">
      <c r="F211" s="22">
        <v>2018</v>
      </c>
    </row>
    <row r="212" spans="6:6">
      <c r="F212" s="21">
        <v>2018</v>
      </c>
    </row>
    <row r="213" spans="6:6">
      <c r="F213" s="22">
        <v>2017</v>
      </c>
    </row>
    <row r="214" spans="6:6">
      <c r="F214" s="21">
        <v>2017</v>
      </c>
    </row>
    <row r="215" spans="6:6">
      <c r="F215" s="22">
        <v>2017</v>
      </c>
    </row>
    <row r="216" spans="6:6">
      <c r="F216" s="21">
        <v>2017</v>
      </c>
    </row>
    <row r="217" spans="6:6">
      <c r="F217" s="22">
        <v>2017</v>
      </c>
    </row>
    <row r="218" spans="6:6">
      <c r="F218" s="21">
        <v>2017</v>
      </c>
    </row>
    <row r="219" spans="6:6">
      <c r="F219" s="22">
        <v>2017</v>
      </c>
    </row>
    <row r="220" spans="6:6">
      <c r="F220" s="21">
        <v>2017</v>
      </c>
    </row>
    <row r="221" spans="6:6">
      <c r="F221" s="22">
        <v>2017</v>
      </c>
    </row>
    <row r="222" spans="6:6">
      <c r="F222" s="21">
        <v>2017</v>
      </c>
    </row>
    <row r="223" spans="6:6">
      <c r="F223" s="22">
        <v>2017</v>
      </c>
    </row>
    <row r="224" spans="6:6">
      <c r="F224" s="21">
        <v>2017</v>
      </c>
    </row>
    <row r="225" spans="6:6">
      <c r="F225" s="22">
        <v>2017</v>
      </c>
    </row>
    <row r="226" spans="6:6">
      <c r="F226" s="21">
        <v>2017</v>
      </c>
    </row>
    <row r="227" spans="6:6">
      <c r="F227" s="22">
        <v>2017</v>
      </c>
    </row>
    <row r="228" spans="6:6">
      <c r="F228" s="21">
        <v>2017</v>
      </c>
    </row>
    <row r="229" spans="6:6">
      <c r="F229" s="22">
        <v>2017</v>
      </c>
    </row>
    <row r="230" spans="6:6">
      <c r="F230" s="21">
        <v>2017</v>
      </c>
    </row>
    <row r="231" spans="6:6">
      <c r="F231" s="22">
        <v>2017</v>
      </c>
    </row>
    <row r="232" spans="6:6">
      <c r="F232" s="21">
        <v>2017</v>
      </c>
    </row>
    <row r="233" spans="6:6">
      <c r="F233" s="22">
        <v>2017</v>
      </c>
    </row>
    <row r="234" spans="6:6">
      <c r="F234" s="21">
        <v>2017</v>
      </c>
    </row>
    <row r="235" spans="6:6">
      <c r="F235" s="22">
        <v>2017</v>
      </c>
    </row>
    <row r="236" spans="6:6">
      <c r="F236" s="21">
        <v>2017</v>
      </c>
    </row>
    <row r="237" spans="6:6">
      <c r="F237" s="22">
        <v>2017</v>
      </c>
    </row>
    <row r="238" spans="6:6">
      <c r="F238" s="21">
        <v>2017</v>
      </c>
    </row>
    <row r="239" spans="6:6">
      <c r="F239" s="22">
        <v>2017</v>
      </c>
    </row>
    <row r="240" spans="6:6">
      <c r="F240" s="21">
        <v>2017</v>
      </c>
    </row>
    <row r="241" spans="6:6">
      <c r="F241" s="22">
        <v>2017</v>
      </c>
    </row>
    <row r="242" spans="6:6">
      <c r="F242" s="21">
        <v>2016</v>
      </c>
    </row>
    <row r="243" spans="6:6">
      <c r="F243" s="22">
        <v>2016</v>
      </c>
    </row>
    <row r="244" spans="6:6">
      <c r="F244" s="21">
        <v>2016</v>
      </c>
    </row>
    <row r="245" spans="6:6">
      <c r="F245" s="22">
        <v>2016</v>
      </c>
    </row>
    <row r="246" spans="6:6">
      <c r="F246" s="21">
        <v>2016</v>
      </c>
    </row>
    <row r="247" spans="6:6">
      <c r="F247" s="22">
        <v>2016</v>
      </c>
    </row>
    <row r="248" spans="6:6">
      <c r="F248" s="21">
        <v>2016</v>
      </c>
    </row>
    <row r="249" spans="6:6">
      <c r="F249" s="22">
        <v>2016</v>
      </c>
    </row>
    <row r="250" spans="6:6">
      <c r="F250" s="21">
        <v>2016</v>
      </c>
    </row>
    <row r="251" spans="6:6">
      <c r="F251" s="22">
        <v>2016</v>
      </c>
    </row>
    <row r="252" spans="6:6">
      <c r="F252" s="21">
        <v>2016</v>
      </c>
    </row>
    <row r="253" spans="6:6">
      <c r="F253" s="22">
        <v>2016</v>
      </c>
    </row>
    <row r="254" spans="6:6">
      <c r="F254" s="21">
        <v>2016</v>
      </c>
    </row>
    <row r="255" spans="6:6">
      <c r="F255" s="22">
        <v>2016</v>
      </c>
    </row>
    <row r="256" spans="6:6">
      <c r="F256" s="21">
        <v>2016</v>
      </c>
    </row>
    <row r="257" spans="6:6">
      <c r="F257" s="22">
        <v>2016</v>
      </c>
    </row>
    <row r="258" spans="6:6">
      <c r="F258" s="21">
        <v>2016</v>
      </c>
    </row>
    <row r="259" spans="6:6">
      <c r="F259" s="22">
        <v>2016</v>
      </c>
    </row>
    <row r="260" spans="6:6">
      <c r="F260" s="21">
        <v>2016</v>
      </c>
    </row>
    <row r="261" spans="6:6">
      <c r="F261" s="22">
        <v>2016</v>
      </c>
    </row>
    <row r="262" spans="6:6">
      <c r="F262" s="21">
        <v>2016</v>
      </c>
    </row>
    <row r="263" spans="6:6">
      <c r="F263" s="22">
        <v>2016</v>
      </c>
    </row>
    <row r="264" spans="6:6">
      <c r="F264" s="21">
        <v>2016</v>
      </c>
    </row>
    <row r="265" spans="6:6">
      <c r="F265" s="22">
        <v>2016</v>
      </c>
    </row>
    <row r="266" spans="6:6">
      <c r="F266" s="21">
        <v>2016</v>
      </c>
    </row>
    <row r="267" spans="6:6">
      <c r="F267" s="22">
        <v>2016</v>
      </c>
    </row>
    <row r="268" spans="6:6">
      <c r="F268" s="21">
        <v>2016</v>
      </c>
    </row>
    <row r="269" spans="6:6">
      <c r="F269" s="22">
        <v>2016</v>
      </c>
    </row>
    <row r="270" spans="6:6">
      <c r="F270" s="21">
        <v>2016</v>
      </c>
    </row>
    <row r="271" spans="6:6">
      <c r="F271" s="22">
        <v>2016</v>
      </c>
    </row>
    <row r="272" spans="6:6">
      <c r="F272" s="21">
        <v>2016</v>
      </c>
    </row>
    <row r="273" spans="6:6">
      <c r="F273" s="22">
        <v>2016</v>
      </c>
    </row>
    <row r="274" spans="6:6">
      <c r="F274" s="21">
        <v>2016</v>
      </c>
    </row>
    <row r="275" spans="6:6">
      <c r="F275" s="22">
        <v>2015</v>
      </c>
    </row>
    <row r="276" spans="6:6">
      <c r="F276" s="21">
        <v>2015</v>
      </c>
    </row>
    <row r="277" spans="6:6">
      <c r="F277" s="22">
        <v>2015</v>
      </c>
    </row>
    <row r="278" spans="6:6">
      <c r="F278" s="21">
        <v>2015</v>
      </c>
    </row>
    <row r="279" spans="6:6">
      <c r="F279" s="22">
        <v>2015</v>
      </c>
    </row>
    <row r="280" spans="6:6">
      <c r="F280" s="21">
        <v>2015</v>
      </c>
    </row>
    <row r="281" spans="6:6">
      <c r="F281" s="22">
        <v>2015</v>
      </c>
    </row>
    <row r="282" spans="6:6">
      <c r="F282" s="21">
        <v>2015</v>
      </c>
    </row>
    <row r="283" spans="6:6">
      <c r="F283" s="22">
        <v>2015</v>
      </c>
    </row>
    <row r="284" spans="6:6">
      <c r="F284" s="21">
        <v>2015</v>
      </c>
    </row>
    <row r="285" spans="6:6">
      <c r="F285" s="22">
        <v>2015</v>
      </c>
    </row>
    <row r="286" spans="6:6">
      <c r="F286" s="21">
        <v>2015</v>
      </c>
    </row>
    <row r="287" spans="6:6">
      <c r="F287" s="22">
        <v>2015</v>
      </c>
    </row>
    <row r="288" spans="6:6">
      <c r="F288" s="21">
        <v>2015</v>
      </c>
    </row>
    <row r="289" spans="6:6">
      <c r="F289" s="22">
        <v>2015</v>
      </c>
    </row>
    <row r="290" spans="6:6">
      <c r="F290" s="21">
        <v>2015</v>
      </c>
    </row>
    <row r="291" spans="6:6">
      <c r="F291" s="22">
        <v>2015</v>
      </c>
    </row>
    <row r="292" spans="6:6">
      <c r="F292" s="21">
        <v>2015</v>
      </c>
    </row>
    <row r="293" spans="6:6">
      <c r="F293" s="22">
        <v>2015</v>
      </c>
    </row>
    <row r="294" spans="6:6">
      <c r="F294" s="21">
        <v>2015</v>
      </c>
    </row>
    <row r="295" spans="6:6">
      <c r="F295" s="22">
        <v>2015</v>
      </c>
    </row>
    <row r="296" spans="6:6">
      <c r="F296" s="21">
        <v>2015</v>
      </c>
    </row>
    <row r="297" spans="6:6">
      <c r="F297" s="22">
        <v>2015</v>
      </c>
    </row>
    <row r="298" spans="6:6">
      <c r="F298" s="21">
        <v>2015</v>
      </c>
    </row>
    <row r="299" spans="6:6">
      <c r="F299" s="22">
        <v>2015</v>
      </c>
    </row>
    <row r="300" spans="6:6">
      <c r="F300" s="21">
        <v>2015</v>
      </c>
    </row>
    <row r="301" spans="6:6">
      <c r="F301" s="22">
        <v>2015</v>
      </c>
    </row>
    <row r="302" spans="6:6">
      <c r="F302" s="21">
        <v>2015</v>
      </c>
    </row>
    <row r="303" spans="6:6">
      <c r="F303" s="22">
        <v>2015</v>
      </c>
    </row>
    <row r="304" spans="6:6">
      <c r="F304" s="21">
        <v>2015</v>
      </c>
    </row>
    <row r="305" spans="6:6">
      <c r="F305" s="22">
        <v>2015</v>
      </c>
    </row>
    <row r="306" spans="6:6">
      <c r="F306" s="21">
        <v>2015</v>
      </c>
    </row>
    <row r="307" spans="6:6">
      <c r="F307" s="22">
        <v>2015</v>
      </c>
    </row>
    <row r="308" spans="6:6">
      <c r="F308" s="21">
        <v>2015</v>
      </c>
    </row>
    <row r="309" spans="6:6">
      <c r="F309" s="22">
        <v>2015</v>
      </c>
    </row>
    <row r="310" spans="6:6">
      <c r="F310" s="21">
        <v>2015</v>
      </c>
    </row>
    <row r="311" spans="6:6">
      <c r="F311" s="22">
        <v>2014</v>
      </c>
    </row>
    <row r="312" spans="6:6">
      <c r="F312" s="21">
        <v>2014</v>
      </c>
    </row>
    <row r="313" spans="6:6">
      <c r="F313" s="22">
        <v>2014</v>
      </c>
    </row>
    <row r="314" spans="6:6">
      <c r="F314" s="21">
        <v>2014</v>
      </c>
    </row>
    <row r="315" spans="6:6">
      <c r="F315" s="22">
        <v>2014</v>
      </c>
    </row>
    <row r="316" spans="6:6">
      <c r="F316" s="21">
        <v>2014</v>
      </c>
    </row>
    <row r="317" spans="6:6">
      <c r="F317" s="22">
        <v>2014</v>
      </c>
    </row>
    <row r="318" spans="6:6">
      <c r="F318" s="21">
        <v>2014</v>
      </c>
    </row>
    <row r="319" spans="6:6">
      <c r="F319" s="22">
        <v>2014</v>
      </c>
    </row>
    <row r="320" spans="6:6">
      <c r="F320" s="21">
        <v>2014</v>
      </c>
    </row>
    <row r="321" spans="6:6">
      <c r="F321" s="22">
        <v>2014</v>
      </c>
    </row>
    <row r="322" spans="6:6">
      <c r="F322" s="21">
        <v>2014</v>
      </c>
    </row>
    <row r="323" spans="6:6">
      <c r="F323" s="22">
        <v>2014</v>
      </c>
    </row>
    <row r="324" spans="6:6">
      <c r="F324" s="21">
        <v>2014</v>
      </c>
    </row>
    <row r="325" spans="6:6">
      <c r="F325" s="22">
        <v>2014</v>
      </c>
    </row>
    <row r="326" spans="6:6">
      <c r="F326" s="21">
        <v>2014</v>
      </c>
    </row>
    <row r="327" spans="6:6">
      <c r="F327" s="22">
        <v>2014</v>
      </c>
    </row>
    <row r="328" spans="6:6">
      <c r="F328" s="21">
        <v>2014</v>
      </c>
    </row>
    <row r="329" spans="6:6">
      <c r="F329" s="22">
        <v>2014</v>
      </c>
    </row>
    <row r="330" spans="6:6">
      <c r="F330" s="21">
        <v>2014</v>
      </c>
    </row>
    <row r="331" spans="6:6">
      <c r="F331" s="22">
        <v>2014</v>
      </c>
    </row>
    <row r="332" spans="6:6">
      <c r="F332" s="21">
        <v>2014</v>
      </c>
    </row>
    <row r="333" spans="6:6">
      <c r="F333" s="22">
        <v>2014</v>
      </c>
    </row>
    <row r="334" spans="6:6">
      <c r="F334" s="21">
        <v>2014</v>
      </c>
    </row>
    <row r="335" spans="6:6">
      <c r="F335" s="22">
        <v>2014</v>
      </c>
    </row>
    <row r="336" spans="6:6">
      <c r="F336" s="21">
        <v>2014</v>
      </c>
    </row>
    <row r="337" spans="6:6">
      <c r="F337" s="22">
        <v>2014</v>
      </c>
    </row>
    <row r="338" spans="6:6">
      <c r="F338" s="21">
        <v>2014</v>
      </c>
    </row>
    <row r="339" spans="6:6">
      <c r="F339" s="22">
        <v>2014</v>
      </c>
    </row>
    <row r="340" spans="6:6">
      <c r="F340" s="21">
        <v>2014</v>
      </c>
    </row>
    <row r="341" spans="6:6">
      <c r="F341" s="22">
        <v>2014</v>
      </c>
    </row>
    <row r="342" spans="6:6">
      <c r="F342" s="21">
        <v>2014</v>
      </c>
    </row>
    <row r="343" spans="6:6">
      <c r="F343" s="22">
        <v>2014</v>
      </c>
    </row>
    <row r="344" spans="6:6">
      <c r="F344" s="21">
        <v>2014</v>
      </c>
    </row>
    <row r="345" spans="6:6">
      <c r="F345" s="22">
        <v>2014</v>
      </c>
    </row>
    <row r="346" spans="6:6">
      <c r="F346" s="21">
        <v>2014</v>
      </c>
    </row>
    <row r="347" spans="6:6">
      <c r="F347" s="22">
        <v>2014</v>
      </c>
    </row>
    <row r="348" spans="6:6">
      <c r="F348" s="21">
        <v>2014</v>
      </c>
    </row>
    <row r="349" spans="6:6">
      <c r="F349" s="22">
        <v>2014</v>
      </c>
    </row>
    <row r="350" spans="6:6">
      <c r="F350" s="21">
        <v>2013</v>
      </c>
    </row>
    <row r="351" spans="6:6">
      <c r="F351" s="22">
        <v>2013</v>
      </c>
    </row>
    <row r="352" spans="6:6">
      <c r="F352" s="21">
        <v>2013</v>
      </c>
    </row>
    <row r="353" spans="6:6">
      <c r="F353" s="22">
        <v>2013</v>
      </c>
    </row>
    <row r="354" spans="6:6">
      <c r="F354" s="21">
        <v>2013</v>
      </c>
    </row>
    <row r="355" spans="6:6">
      <c r="F355" s="22">
        <v>2013</v>
      </c>
    </row>
    <row r="356" spans="6:6">
      <c r="F356" s="21">
        <v>2013</v>
      </c>
    </row>
    <row r="357" spans="6:6">
      <c r="F357" s="22">
        <v>2013</v>
      </c>
    </row>
    <row r="358" spans="6:6">
      <c r="F358" s="21">
        <v>2013</v>
      </c>
    </row>
    <row r="359" spans="6:6">
      <c r="F359" s="22">
        <v>2013</v>
      </c>
    </row>
    <row r="360" spans="6:6">
      <c r="F360" s="21">
        <v>2013</v>
      </c>
    </row>
    <row r="361" spans="6:6">
      <c r="F361" s="22">
        <v>2013</v>
      </c>
    </row>
    <row r="362" spans="6:6">
      <c r="F362" s="21">
        <v>2013</v>
      </c>
    </row>
    <row r="363" spans="6:6">
      <c r="F363" s="22">
        <v>2013</v>
      </c>
    </row>
    <row r="364" spans="6:6">
      <c r="F364" s="21">
        <v>2013</v>
      </c>
    </row>
    <row r="365" spans="6:6">
      <c r="F365" s="22">
        <v>2013</v>
      </c>
    </row>
    <row r="366" spans="6:6">
      <c r="F366" s="21">
        <v>2013</v>
      </c>
    </row>
    <row r="367" spans="6:6">
      <c r="F367" s="22">
        <v>2013</v>
      </c>
    </row>
    <row r="368" spans="6:6">
      <c r="F368" s="21">
        <v>2013</v>
      </c>
    </row>
    <row r="369" spans="6:6">
      <c r="F369" s="22">
        <v>2013</v>
      </c>
    </row>
    <row r="370" spans="6:6">
      <c r="F370" s="21">
        <v>2013</v>
      </c>
    </row>
    <row r="371" spans="6:6">
      <c r="F371" s="22">
        <v>2013</v>
      </c>
    </row>
    <row r="372" spans="6:6">
      <c r="F372" s="21">
        <v>2013</v>
      </c>
    </row>
    <row r="373" spans="6:6">
      <c r="F373" s="22">
        <v>2013</v>
      </c>
    </row>
    <row r="374" spans="6:6">
      <c r="F374" s="21">
        <v>2013</v>
      </c>
    </row>
    <row r="375" spans="6:6">
      <c r="F375" s="22">
        <v>2013</v>
      </c>
    </row>
    <row r="376" spans="6:6">
      <c r="F376" s="21">
        <v>2013</v>
      </c>
    </row>
    <row r="377" spans="6:6">
      <c r="F377" s="22">
        <v>2013</v>
      </c>
    </row>
    <row r="378" spans="6:6">
      <c r="F378" s="21">
        <v>2013</v>
      </c>
    </row>
    <row r="379" spans="6:6">
      <c r="F379" s="22">
        <v>2013</v>
      </c>
    </row>
    <row r="380" spans="6:6">
      <c r="F380" s="21">
        <v>2013</v>
      </c>
    </row>
    <row r="381" spans="6:6">
      <c r="F381" s="22">
        <v>2013</v>
      </c>
    </row>
    <row r="382" spans="6:6">
      <c r="F382" s="21">
        <v>2013</v>
      </c>
    </row>
    <row r="383" spans="6:6">
      <c r="F383" s="22">
        <v>2013</v>
      </c>
    </row>
    <row r="384" spans="6:6">
      <c r="F384" s="21">
        <v>2013</v>
      </c>
    </row>
    <row r="385" spans="6:6">
      <c r="F385" s="22">
        <v>2012</v>
      </c>
    </row>
    <row r="386" spans="6:6">
      <c r="F386" s="21">
        <v>2012</v>
      </c>
    </row>
    <row r="387" spans="6:6">
      <c r="F387" s="22">
        <v>2012</v>
      </c>
    </row>
    <row r="388" spans="6:6">
      <c r="F388" s="21">
        <v>2012</v>
      </c>
    </row>
    <row r="389" spans="6:6">
      <c r="F389" s="22">
        <v>2012</v>
      </c>
    </row>
    <row r="390" spans="6:6">
      <c r="F390" s="21">
        <v>2012</v>
      </c>
    </row>
    <row r="391" spans="6:6">
      <c r="F391" s="22">
        <v>2012</v>
      </c>
    </row>
    <row r="392" spans="6:6">
      <c r="F392" s="21">
        <v>2012</v>
      </c>
    </row>
    <row r="393" spans="6:6">
      <c r="F393" s="22">
        <v>2012</v>
      </c>
    </row>
    <row r="394" spans="6:6">
      <c r="F394" s="21">
        <v>2012</v>
      </c>
    </row>
    <row r="395" spans="6:6">
      <c r="F395" s="22">
        <v>2012</v>
      </c>
    </row>
    <row r="396" spans="6:6">
      <c r="F396" s="21">
        <v>2012</v>
      </c>
    </row>
    <row r="397" spans="6:6">
      <c r="F397" s="22">
        <v>2012</v>
      </c>
    </row>
    <row r="398" spans="6:6">
      <c r="F398" s="21">
        <v>2012</v>
      </c>
    </row>
    <row r="399" spans="6:6">
      <c r="F399" s="22">
        <v>2012</v>
      </c>
    </row>
    <row r="400" spans="6:6">
      <c r="F400" s="21">
        <v>2012</v>
      </c>
    </row>
    <row r="401" spans="6:6">
      <c r="F401" s="22">
        <v>2012</v>
      </c>
    </row>
    <row r="402" spans="6:6">
      <c r="F402" s="21">
        <v>2012</v>
      </c>
    </row>
    <row r="403" spans="6:6">
      <c r="F403" s="22">
        <v>2012</v>
      </c>
    </row>
    <row r="404" spans="6:6">
      <c r="F404" s="21">
        <v>2012</v>
      </c>
    </row>
    <row r="405" spans="6:6">
      <c r="F405" s="22">
        <v>2012</v>
      </c>
    </row>
    <row r="406" spans="6:6">
      <c r="F406" s="21">
        <v>2012</v>
      </c>
    </row>
    <row r="407" spans="6:6">
      <c r="F407" s="22">
        <v>2012</v>
      </c>
    </row>
    <row r="408" spans="6:6">
      <c r="F408" s="21">
        <v>2012</v>
      </c>
    </row>
    <row r="409" spans="6:6">
      <c r="F409" s="22">
        <v>2012</v>
      </c>
    </row>
    <row r="410" spans="6:6">
      <c r="F410" s="21">
        <v>2012</v>
      </c>
    </row>
    <row r="411" spans="6:6">
      <c r="F411" s="22">
        <v>2012</v>
      </c>
    </row>
    <row r="412" spans="6:6">
      <c r="F412" s="21">
        <v>2012</v>
      </c>
    </row>
    <row r="413" spans="6:6">
      <c r="F413" s="22">
        <v>2012</v>
      </c>
    </row>
    <row r="414" spans="6:6">
      <c r="F414" s="21">
        <v>2012</v>
      </c>
    </row>
    <row r="415" spans="6:6">
      <c r="F415" s="22">
        <v>2012</v>
      </c>
    </row>
    <row r="416" spans="6:6">
      <c r="F416" s="21">
        <v>2011</v>
      </c>
    </row>
    <row r="417" spans="6:6">
      <c r="F417" s="22">
        <v>2011</v>
      </c>
    </row>
    <row r="418" spans="6:6">
      <c r="F418" s="21">
        <v>2011</v>
      </c>
    </row>
    <row r="419" spans="6:6">
      <c r="F419" s="22">
        <v>2011</v>
      </c>
    </row>
    <row r="420" spans="6:6">
      <c r="F420" s="21">
        <v>2011</v>
      </c>
    </row>
    <row r="421" spans="6:6">
      <c r="F421" s="22">
        <v>2011</v>
      </c>
    </row>
    <row r="422" spans="6:6">
      <c r="F422" s="21">
        <v>2011</v>
      </c>
    </row>
    <row r="423" spans="6:6">
      <c r="F423" s="22">
        <v>2011</v>
      </c>
    </row>
    <row r="424" spans="6:6">
      <c r="F424" s="21">
        <v>2011</v>
      </c>
    </row>
    <row r="425" spans="6:6">
      <c r="F425" s="22">
        <v>2011</v>
      </c>
    </row>
    <row r="426" spans="6:6">
      <c r="F426" s="21">
        <v>2011</v>
      </c>
    </row>
    <row r="427" spans="6:6">
      <c r="F427" s="22">
        <v>2011</v>
      </c>
    </row>
    <row r="428" spans="6:6">
      <c r="F428" s="21">
        <v>2011</v>
      </c>
    </row>
    <row r="429" spans="6:6">
      <c r="F429" s="22">
        <v>2011</v>
      </c>
    </row>
    <row r="430" spans="6:6">
      <c r="F430" s="21">
        <v>2011</v>
      </c>
    </row>
    <row r="431" spans="6:6">
      <c r="F431" s="22">
        <v>2011</v>
      </c>
    </row>
    <row r="432" spans="6:6">
      <c r="F432" s="21">
        <v>2011</v>
      </c>
    </row>
    <row r="433" spans="6:6">
      <c r="F433" s="22">
        <v>2011</v>
      </c>
    </row>
    <row r="434" spans="6:6">
      <c r="F434" s="21">
        <v>2011</v>
      </c>
    </row>
    <row r="435" spans="6:6">
      <c r="F435" s="22">
        <v>2011</v>
      </c>
    </row>
    <row r="436" spans="6:6">
      <c r="F436" s="21">
        <v>2011</v>
      </c>
    </row>
    <row r="437" spans="6:6">
      <c r="F437" s="22">
        <v>2010</v>
      </c>
    </row>
    <row r="438" spans="6:6">
      <c r="F438" s="21">
        <v>2010</v>
      </c>
    </row>
    <row r="439" spans="6:6">
      <c r="F439" s="22">
        <v>2010</v>
      </c>
    </row>
    <row r="440" spans="6:6">
      <c r="F440" s="21">
        <v>2010</v>
      </c>
    </row>
    <row r="441" spans="6:6">
      <c r="F441" s="22">
        <v>2010</v>
      </c>
    </row>
    <row r="442" spans="6:6">
      <c r="F442" s="21">
        <v>2010</v>
      </c>
    </row>
    <row r="443" spans="6:6">
      <c r="F443" s="22">
        <v>2010</v>
      </c>
    </row>
    <row r="444" spans="6:6">
      <c r="F444" s="21">
        <v>2010</v>
      </c>
    </row>
    <row r="445" spans="6:6">
      <c r="F445" s="22">
        <v>2010</v>
      </c>
    </row>
    <row r="446" spans="6:6">
      <c r="F446" s="21">
        <v>2010</v>
      </c>
    </row>
    <row r="447" spans="6:6">
      <c r="F447" s="22">
        <v>2010</v>
      </c>
    </row>
    <row r="448" spans="6:6">
      <c r="F448" s="21">
        <v>2010</v>
      </c>
    </row>
    <row r="449" spans="6:6">
      <c r="F449" s="22">
        <v>2010</v>
      </c>
    </row>
    <row r="450" spans="6:6">
      <c r="F450" s="21">
        <v>2010</v>
      </c>
    </row>
    <row r="451" spans="6:6">
      <c r="F451" s="22">
        <v>2010</v>
      </c>
    </row>
    <row r="452" spans="6:6">
      <c r="F452" s="21">
        <v>2010</v>
      </c>
    </row>
    <row r="453" spans="6:6">
      <c r="F453" s="22">
        <v>2010</v>
      </c>
    </row>
    <row r="454" spans="6:6">
      <c r="F454" s="21">
        <v>2009</v>
      </c>
    </row>
    <row r="455" spans="6:6">
      <c r="F455" s="22">
        <v>2009</v>
      </c>
    </row>
    <row r="456" spans="6:6">
      <c r="F456" s="21">
        <v>2009</v>
      </c>
    </row>
    <row r="457" spans="6:6">
      <c r="F457" s="22">
        <v>2009</v>
      </c>
    </row>
    <row r="458" spans="6:6">
      <c r="F458" s="21">
        <v>2009</v>
      </c>
    </row>
    <row r="459" spans="6:6">
      <c r="F459" s="22">
        <v>2009</v>
      </c>
    </row>
    <row r="460" spans="6:6">
      <c r="F460" s="21">
        <v>2009</v>
      </c>
    </row>
    <row r="461" spans="6:6">
      <c r="F461" s="22">
        <v>2009</v>
      </c>
    </row>
    <row r="462" spans="6:6">
      <c r="F462" s="21">
        <v>2009</v>
      </c>
    </row>
    <row r="463" spans="6:6">
      <c r="F463" s="22">
        <v>2009</v>
      </c>
    </row>
    <row r="464" spans="6:6">
      <c r="F464" s="21">
        <v>2009</v>
      </c>
    </row>
    <row r="465" spans="6:6">
      <c r="F465" s="22">
        <v>2009</v>
      </c>
    </row>
    <row r="466" spans="6:6">
      <c r="F466" s="21">
        <v>2009</v>
      </c>
    </row>
    <row r="467" spans="6:6">
      <c r="F467" s="22">
        <v>2009</v>
      </c>
    </row>
    <row r="468" spans="6:6">
      <c r="F468" s="21">
        <v>2009</v>
      </c>
    </row>
    <row r="469" spans="6:6">
      <c r="F469" s="22">
        <v>2009</v>
      </c>
    </row>
    <row r="470" spans="6:6">
      <c r="F470" s="21">
        <v>2008</v>
      </c>
    </row>
    <row r="471" spans="6:6">
      <c r="F471" s="22">
        <v>2008</v>
      </c>
    </row>
    <row r="472" spans="6:6">
      <c r="F472" s="21">
        <v>2008</v>
      </c>
    </row>
    <row r="473" spans="6:6">
      <c r="F473" s="22">
        <v>2008</v>
      </c>
    </row>
    <row r="474" spans="6:6">
      <c r="F474" s="21">
        <v>2008</v>
      </c>
    </row>
    <row r="475" spans="6:6">
      <c r="F475" s="22">
        <v>2008</v>
      </c>
    </row>
    <row r="476" spans="6:6">
      <c r="F476" s="21">
        <v>2008</v>
      </c>
    </row>
    <row r="477" spans="6:6">
      <c r="F477" s="22">
        <v>2008</v>
      </c>
    </row>
    <row r="478" spans="6:6">
      <c r="F478" s="21">
        <v>2008</v>
      </c>
    </row>
    <row r="479" spans="6:6">
      <c r="F479" s="22">
        <v>2008</v>
      </c>
    </row>
    <row r="480" spans="6:6">
      <c r="F480" s="21">
        <v>2008</v>
      </c>
    </row>
    <row r="481" spans="6:6">
      <c r="F481" s="22">
        <v>2008</v>
      </c>
    </row>
    <row r="482" spans="6:6">
      <c r="F482" s="21">
        <v>2008</v>
      </c>
    </row>
    <row r="483" spans="6:6">
      <c r="F483" s="22">
        <v>2007</v>
      </c>
    </row>
    <row r="484" spans="6:6">
      <c r="F484" s="21">
        <v>2007</v>
      </c>
    </row>
    <row r="485" spans="6:6">
      <c r="F485" s="22">
        <v>2007</v>
      </c>
    </row>
    <row r="486" spans="6:6">
      <c r="F486" s="21">
        <v>2007</v>
      </c>
    </row>
    <row r="487" spans="6:6">
      <c r="F487" s="22">
        <v>2007</v>
      </c>
    </row>
    <row r="488" spans="6:6">
      <c r="F488" s="21">
        <v>2007</v>
      </c>
    </row>
    <row r="489" spans="6:6">
      <c r="F489" s="22">
        <v>2007</v>
      </c>
    </row>
    <row r="490" spans="6:6">
      <c r="F490" s="21">
        <v>2007</v>
      </c>
    </row>
    <row r="491" spans="6:6">
      <c r="F491" s="22">
        <v>2007</v>
      </c>
    </row>
    <row r="492" spans="6:6">
      <c r="F492" s="21">
        <v>2007</v>
      </c>
    </row>
    <row r="493" spans="6:6">
      <c r="F493" s="22">
        <v>2007</v>
      </c>
    </row>
    <row r="494" spans="6:6">
      <c r="F494" s="21">
        <v>2006</v>
      </c>
    </row>
    <row r="495" spans="6:6">
      <c r="F495" s="22">
        <v>2006</v>
      </c>
    </row>
    <row r="496" spans="6:6">
      <c r="F496" s="21">
        <v>2006</v>
      </c>
    </row>
    <row r="497" spans="6:6">
      <c r="F497" s="22">
        <v>2006</v>
      </c>
    </row>
    <row r="498" spans="6:6">
      <c r="F498" s="21">
        <v>2006</v>
      </c>
    </row>
    <row r="499" spans="6:6">
      <c r="F499" s="22">
        <v>2005</v>
      </c>
    </row>
    <row r="500" spans="6:6">
      <c r="F500" s="21">
        <v>2005</v>
      </c>
    </row>
    <row r="501" spans="6:6">
      <c r="F501" s="22">
        <v>2005</v>
      </c>
    </row>
    <row r="502" spans="6:6">
      <c r="F502" s="21">
        <v>2005</v>
      </c>
    </row>
    <row r="503" spans="6:6">
      <c r="F503" s="22">
        <v>2005</v>
      </c>
    </row>
    <row r="504" spans="6:6">
      <c r="F504" s="21">
        <v>2004</v>
      </c>
    </row>
    <row r="505" spans="6:6">
      <c r="F505" s="22">
        <v>2021</v>
      </c>
    </row>
    <row r="506" spans="6:6">
      <c r="F506" s="21">
        <v>2016</v>
      </c>
    </row>
    <row r="507" spans="6:6">
      <c r="F507" s="22">
        <v>2015</v>
      </c>
    </row>
    <row r="508" spans="6:6">
      <c r="F508" s="21">
        <v>2013</v>
      </c>
    </row>
    <row r="509" spans="6:6">
      <c r="F509" s="22">
        <v>2014</v>
      </c>
    </row>
    <row r="510" spans="6:6">
      <c r="F510" s="21">
        <v>2014</v>
      </c>
    </row>
    <row r="511" spans="6:6">
      <c r="F511" s="22">
        <v>2017</v>
      </c>
    </row>
    <row r="512" spans="6:6">
      <c r="F512" s="21">
        <v>2020</v>
      </c>
    </row>
    <row r="513" spans="6:6">
      <c r="F513" s="22">
        <v>2020</v>
      </c>
    </row>
    <row r="514" spans="6:6">
      <c r="F514" s="21">
        <v>2017</v>
      </c>
    </row>
    <row r="515" spans="6:6">
      <c r="F515" s="22">
        <v>2015</v>
      </c>
    </row>
    <row r="516" spans="6:6">
      <c r="F516" s="21">
        <v>2014</v>
      </c>
    </row>
    <row r="517" spans="6:6">
      <c r="F517" s="22">
        <v>2013</v>
      </c>
    </row>
    <row r="518" spans="6:6">
      <c r="F518" s="21">
        <v>2012</v>
      </c>
    </row>
    <row r="519" spans="6:6">
      <c r="F519" s="22">
        <v>2010</v>
      </c>
    </row>
    <row r="520" spans="6:6">
      <c r="F520" s="21">
        <v>2009</v>
      </c>
    </row>
    <row r="521" spans="6:6">
      <c r="F521" s="22">
        <v>2007</v>
      </c>
    </row>
    <row r="522" spans="6:6">
      <c r="F522" s="21">
        <v>2004</v>
      </c>
    </row>
    <row r="523" spans="6:6">
      <c r="F523" s="22">
        <v>2007</v>
      </c>
    </row>
    <row r="524" spans="6:6">
      <c r="F524" s="21">
        <v>2007</v>
      </c>
    </row>
    <row r="525" spans="6:6">
      <c r="F525" s="22">
        <v>2008</v>
      </c>
    </row>
    <row r="526" spans="6:6">
      <c r="F526" s="21">
        <v>2008</v>
      </c>
    </row>
    <row r="527" spans="6:6">
      <c r="F527" s="22">
        <v>2008</v>
      </c>
    </row>
    <row r="528" spans="6:6">
      <c r="F528" s="21">
        <v>2008</v>
      </c>
    </row>
    <row r="529" spans="6:6">
      <c r="F529" s="22">
        <v>2008</v>
      </c>
    </row>
    <row r="530" spans="6:6">
      <c r="F530" s="21">
        <v>2009</v>
      </c>
    </row>
    <row r="531" spans="6:6">
      <c r="F531" s="22">
        <v>2009</v>
      </c>
    </row>
    <row r="532" spans="6:6">
      <c r="F532" s="21">
        <v>2009</v>
      </c>
    </row>
    <row r="533" spans="6:6">
      <c r="F533" s="22">
        <v>2009</v>
      </c>
    </row>
    <row r="534" spans="6:6">
      <c r="F534" s="21">
        <v>2009</v>
      </c>
    </row>
    <row r="535" spans="6:6">
      <c r="F535" s="22">
        <v>2010</v>
      </c>
    </row>
    <row r="536" spans="6:6">
      <c r="F536" s="21">
        <v>2010</v>
      </c>
    </row>
    <row r="537" spans="6:6">
      <c r="F537" s="22">
        <v>2010</v>
      </c>
    </row>
    <row r="538" spans="6:6">
      <c r="F538" s="21">
        <v>2010</v>
      </c>
    </row>
    <row r="539" spans="6:6">
      <c r="F539" s="22">
        <v>2010</v>
      </c>
    </row>
    <row r="540" spans="6:6">
      <c r="F540" s="21">
        <v>2010</v>
      </c>
    </row>
    <row r="541" spans="6:6">
      <c r="F541" s="22">
        <v>2010</v>
      </c>
    </row>
    <row r="542" spans="6:6">
      <c r="F542" s="21">
        <v>2010</v>
      </c>
    </row>
    <row r="543" spans="6:6">
      <c r="F543" s="22">
        <v>2010</v>
      </c>
    </row>
    <row r="544" spans="6:6">
      <c r="F544" s="21">
        <v>2011</v>
      </c>
    </row>
    <row r="545" spans="6:6">
      <c r="F545" s="22">
        <v>2011</v>
      </c>
    </row>
    <row r="546" spans="6:6">
      <c r="F546" s="21">
        <v>2011</v>
      </c>
    </row>
    <row r="547" spans="6:6">
      <c r="F547" s="22">
        <v>2013</v>
      </c>
    </row>
    <row r="548" spans="6:6">
      <c r="F548" s="21">
        <v>2012</v>
      </c>
    </row>
    <row r="549" spans="6:6">
      <c r="F549" s="22">
        <v>2013</v>
      </c>
    </row>
    <row r="550" spans="6:6">
      <c r="F550" s="21">
        <v>2014</v>
      </c>
    </row>
    <row r="551" spans="6:6">
      <c r="F551" s="22">
        <v>2010</v>
      </c>
    </row>
    <row r="552" spans="6:6">
      <c r="F552" s="21">
        <v>2017</v>
      </c>
    </row>
    <row r="553" spans="6:6">
      <c r="F553" s="22">
        <v>2015</v>
      </c>
    </row>
    <row r="554" spans="6:6">
      <c r="F554" s="21">
        <v>2021</v>
      </c>
    </row>
    <row r="555" spans="6:6">
      <c r="F555" s="22">
        <v>2007</v>
      </c>
    </row>
    <row r="556" spans="6:6">
      <c r="F556" s="21">
        <v>2011</v>
      </c>
    </row>
    <row r="557" spans="6:6">
      <c r="F557" s="22">
        <v>2012</v>
      </c>
    </row>
    <row r="558" spans="6:6">
      <c r="F558" s="21">
        <v>2019</v>
      </c>
    </row>
    <row r="559" spans="6:6">
      <c r="F559" s="22">
        <v>2022</v>
      </c>
    </row>
    <row r="560" spans="6:6">
      <c r="F560" s="21">
        <v>2022</v>
      </c>
    </row>
    <row r="561" spans="6:6">
      <c r="F561" s="22">
        <v>2021</v>
      </c>
    </row>
    <row r="562" spans="6:6">
      <c r="F562" s="21">
        <v>2021</v>
      </c>
    </row>
    <row r="563" spans="6:6">
      <c r="F563" s="22">
        <v>2020</v>
      </c>
    </row>
    <row r="564" spans="6:6">
      <c r="F564" s="21">
        <v>2018</v>
      </c>
    </row>
    <row r="565" spans="6:6">
      <c r="F565" s="22">
        <v>2018</v>
      </c>
    </row>
    <row r="566" spans="6:6">
      <c r="F566" s="21">
        <v>2017</v>
      </c>
    </row>
    <row r="567" spans="6:6">
      <c r="F567" s="22">
        <v>2016</v>
      </c>
    </row>
    <row r="568" spans="6:6">
      <c r="F568" s="21">
        <v>2016</v>
      </c>
    </row>
    <row r="569" spans="6:6">
      <c r="F569" s="22">
        <v>2016</v>
      </c>
    </row>
    <row r="570" spans="6:6">
      <c r="F570" s="21">
        <v>2016</v>
      </c>
    </row>
    <row r="571" spans="6:6">
      <c r="F571" s="22">
        <v>2015</v>
      </c>
    </row>
    <row r="572" spans="6:6">
      <c r="F572" s="21">
        <v>2015</v>
      </c>
    </row>
    <row r="573" spans="6:6">
      <c r="F573" s="22">
        <v>2013</v>
      </c>
    </row>
    <row r="574" spans="6:6">
      <c r="F574" s="21">
        <v>2012</v>
      </c>
    </row>
    <row r="575" spans="6:6">
      <c r="F575" s="22">
        <v>2010</v>
      </c>
    </row>
    <row r="576" spans="6:6">
      <c r="F576" s="21">
        <v>2010</v>
      </c>
    </row>
    <row r="577" spans="6:6">
      <c r="F577" s="22">
        <v>2007</v>
      </c>
    </row>
    <row r="578" spans="6:6">
      <c r="F578" s="21">
        <v>2016</v>
      </c>
    </row>
    <row r="579" spans="6:6">
      <c r="F579" s="22">
        <v>2016</v>
      </c>
    </row>
    <row r="580" spans="6:6">
      <c r="F580" s="21">
        <v>2015</v>
      </c>
    </row>
    <row r="581" spans="6:6">
      <c r="F581" s="22">
        <v>2010</v>
      </c>
    </row>
    <row r="582" spans="6:6">
      <c r="F582" s="21">
        <v>2021</v>
      </c>
    </row>
    <row r="583" spans="6:6">
      <c r="F583" s="22">
        <v>2020</v>
      </c>
    </row>
    <row r="584" spans="6:6">
      <c r="F584" s="21">
        <v>2017</v>
      </c>
    </row>
    <row r="585" spans="6:6">
      <c r="F585" s="22">
        <v>2014</v>
      </c>
    </row>
    <row r="586" spans="6:6">
      <c r="F586" s="21">
        <v>2011</v>
      </c>
    </row>
    <row r="587" spans="6:6">
      <c r="F587" s="22">
        <v>2010</v>
      </c>
    </row>
    <row r="588" spans="6:6">
      <c r="F588" s="21">
        <v>2010</v>
      </c>
    </row>
    <row r="589" spans="6:6">
      <c r="F589" s="22">
        <v>2008</v>
      </c>
    </row>
    <row r="590" spans="6:6">
      <c r="F590" s="21">
        <v>2020</v>
      </c>
    </row>
    <row r="591" spans="6:6">
      <c r="F591" s="22">
        <v>2018</v>
      </c>
    </row>
    <row r="592" spans="6:6">
      <c r="F592" s="21">
        <v>2018</v>
      </c>
    </row>
    <row r="593" spans="6:6">
      <c r="F593" s="22">
        <v>2016</v>
      </c>
    </row>
    <row r="594" spans="6:6">
      <c r="F594" s="21">
        <v>2009</v>
      </c>
    </row>
    <row r="595" spans="6:6">
      <c r="F595" s="22">
        <v>2021</v>
      </c>
    </row>
    <row r="596" spans="6:6">
      <c r="F596" s="21">
        <v>2021</v>
      </c>
    </row>
    <row r="597" spans="6:6">
      <c r="F597" s="22">
        <v>2018</v>
      </c>
    </row>
    <row r="598" spans="6:6">
      <c r="F598" s="21">
        <v>2017</v>
      </c>
    </row>
    <row r="599" spans="6:6">
      <c r="F599" s="22">
        <v>2016</v>
      </c>
    </row>
    <row r="600" spans="6:6">
      <c r="F600" s="21">
        <v>2013</v>
      </c>
    </row>
    <row r="601" spans="6:6">
      <c r="F601" s="22">
        <v>2013</v>
      </c>
    </row>
    <row r="602" spans="6:6">
      <c r="F602" s="21">
        <v>2012</v>
      </c>
    </row>
    <row r="603" spans="6:6">
      <c r="F603" s="22">
        <v>2004</v>
      </c>
    </row>
    <row r="604" spans="6:6">
      <c r="F604" s="21">
        <v>2020</v>
      </c>
    </row>
    <row r="605" spans="6:6">
      <c r="F605" s="22">
        <v>2017</v>
      </c>
    </row>
    <row r="606" spans="6:6">
      <c r="F606" s="21">
        <v>2016</v>
      </c>
    </row>
    <row r="607" spans="6:6">
      <c r="F607" s="22">
        <v>2015</v>
      </c>
    </row>
    <row r="608" spans="6:6">
      <c r="F608" s="21">
        <v>2013</v>
      </c>
    </row>
    <row r="609" spans="6:6">
      <c r="F609" s="22">
        <v>2009</v>
      </c>
    </row>
    <row r="610" spans="6:6">
      <c r="F610" s="21">
        <v>2008</v>
      </c>
    </row>
    <row r="611" spans="6:6">
      <c r="F611" s="22">
        <v>2013</v>
      </c>
    </row>
    <row r="612" spans="6:6">
      <c r="F612" s="21">
        <v>2012</v>
      </c>
    </row>
    <row r="613" spans="6:6">
      <c r="F613" s="22">
        <v>2019</v>
      </c>
    </row>
    <row r="614" spans="6:6">
      <c r="F614" s="21">
        <v>2019</v>
      </c>
    </row>
    <row r="615" spans="6:6">
      <c r="F615" s="22">
        <v>2018</v>
      </c>
    </row>
    <row r="616" spans="6:6">
      <c r="F616" s="21">
        <v>2016</v>
      </c>
    </row>
    <row r="617" spans="6:6">
      <c r="F617" s="22">
        <v>2013</v>
      </c>
    </row>
    <row r="618" spans="6:6">
      <c r="F618" s="21">
        <v>2013</v>
      </c>
    </row>
    <row r="619" spans="6:6">
      <c r="F619" s="22">
        <v>2012</v>
      </c>
    </row>
    <row r="620" spans="6:6">
      <c r="F620" s="21">
        <v>2010</v>
      </c>
    </row>
    <row r="621" spans="6:6">
      <c r="F621" s="22">
        <v>2023</v>
      </c>
    </row>
    <row r="622" spans="6:6">
      <c r="F622" s="21">
        <v>2020</v>
      </c>
    </row>
    <row r="623" spans="6:6">
      <c r="F623" s="22">
        <v>2018</v>
      </c>
    </row>
    <row r="624" spans="6:6">
      <c r="F624" s="21">
        <v>2015</v>
      </c>
    </row>
    <row r="625" spans="6:6">
      <c r="F625" s="22">
        <v>2014</v>
      </c>
    </row>
    <row r="626" spans="6:6">
      <c r="F626" s="21">
        <v>2013</v>
      </c>
    </row>
    <row r="627" spans="6:6">
      <c r="F627" s="22">
        <v>2012</v>
      </c>
    </row>
    <row r="628" spans="6:6">
      <c r="F628" s="21">
        <v>2011</v>
      </c>
    </row>
    <row r="629" spans="6:6">
      <c r="F629" s="22">
        <v>2011</v>
      </c>
    </row>
    <row r="630" spans="6:6">
      <c r="F630" s="21">
        <v>2017</v>
      </c>
    </row>
    <row r="631" spans="6:6">
      <c r="F631" s="22">
        <v>2021</v>
      </c>
    </row>
    <row r="632" spans="6:6">
      <c r="F632" s="21">
        <v>2020</v>
      </c>
    </row>
    <row r="633" spans="6:6">
      <c r="F633" s="22">
        <v>2019</v>
      </c>
    </row>
    <row r="634" spans="6:6">
      <c r="F634" s="21">
        <v>2019</v>
      </c>
    </row>
    <row r="635" spans="6:6">
      <c r="F635" s="22">
        <v>2014</v>
      </c>
    </row>
    <row r="636" spans="6:6">
      <c r="F636" s="21">
        <v>2012</v>
      </c>
    </row>
    <row r="637" spans="6:6">
      <c r="F637" s="22">
        <v>2009</v>
      </c>
    </row>
    <row r="638" spans="6:6">
      <c r="F638" s="21">
        <v>2008</v>
      </c>
    </row>
    <row r="639" spans="6:6">
      <c r="F639" s="22">
        <v>2019</v>
      </c>
    </row>
    <row r="640" spans="6:6">
      <c r="F640" s="21">
        <v>2016</v>
      </c>
    </row>
    <row r="641" spans="6:6">
      <c r="F641" s="22">
        <v>2014</v>
      </c>
    </row>
    <row r="642" spans="6:6">
      <c r="F642" s="21">
        <v>2023</v>
      </c>
    </row>
    <row r="643" spans="6:6">
      <c r="F643" s="22">
        <v>2021</v>
      </c>
    </row>
    <row r="644" spans="6:6">
      <c r="F644" s="21">
        <v>2015</v>
      </c>
    </row>
    <row r="645" spans="6:6">
      <c r="F645" s="22">
        <v>2014</v>
      </c>
    </row>
    <row r="646" spans="6:6">
      <c r="F646" s="21">
        <v>2013</v>
      </c>
    </row>
    <row r="647" spans="6:6">
      <c r="F647" s="22">
        <v>2023</v>
      </c>
    </row>
    <row r="648" spans="6:6">
      <c r="F648" s="21">
        <v>2023</v>
      </c>
    </row>
    <row r="649" spans="6:6">
      <c r="F649" s="22">
        <v>2022</v>
      </c>
    </row>
    <row r="650" spans="6:6">
      <c r="F650" s="21">
        <v>2022</v>
      </c>
    </row>
    <row r="651" spans="6:6">
      <c r="F651" s="22">
        <v>2022</v>
      </c>
    </row>
    <row r="652" spans="6:6">
      <c r="F652" s="21">
        <v>2022</v>
      </c>
    </row>
    <row r="653" spans="6:6">
      <c r="F653" s="22">
        <v>2022</v>
      </c>
    </row>
    <row r="654" spans="6:6">
      <c r="F654" s="21">
        <v>2021</v>
      </c>
    </row>
    <row r="655" spans="6:6">
      <c r="F655" s="22">
        <v>2021</v>
      </c>
    </row>
    <row r="656" spans="6:6">
      <c r="F656" s="21">
        <v>2021</v>
      </c>
    </row>
    <row r="657" spans="6:6">
      <c r="F657" s="22">
        <v>2021</v>
      </c>
    </row>
    <row r="658" spans="6:6">
      <c r="F658" s="21">
        <v>2021</v>
      </c>
    </row>
    <row r="659" spans="6:6">
      <c r="F659" s="22">
        <v>2021</v>
      </c>
    </row>
    <row r="660" spans="6:6">
      <c r="F660" s="21">
        <v>2021</v>
      </c>
    </row>
    <row r="661" spans="6:6">
      <c r="F661" s="22">
        <v>2021</v>
      </c>
    </row>
    <row r="662" spans="6:6">
      <c r="F662" s="21">
        <v>2020</v>
      </c>
    </row>
    <row r="663" spans="6:6">
      <c r="F663" s="22">
        <v>2020</v>
      </c>
    </row>
    <row r="664" spans="6:6">
      <c r="F664" s="21">
        <v>2020</v>
      </c>
    </row>
    <row r="665" spans="6:6">
      <c r="F665" s="22">
        <v>2020</v>
      </c>
    </row>
    <row r="666" spans="6:6">
      <c r="F666" s="21">
        <v>2020</v>
      </c>
    </row>
    <row r="667" spans="6:6">
      <c r="F667" s="22">
        <v>2020</v>
      </c>
    </row>
    <row r="668" spans="6:6">
      <c r="F668" s="21">
        <v>2020</v>
      </c>
    </row>
    <row r="669" spans="6:6">
      <c r="F669" s="22">
        <v>2020</v>
      </c>
    </row>
    <row r="670" spans="6:6">
      <c r="F670" s="21">
        <v>2020</v>
      </c>
    </row>
    <row r="671" spans="6:6">
      <c r="F671" s="22">
        <v>2020</v>
      </c>
    </row>
    <row r="672" spans="6:6">
      <c r="F672" s="21">
        <v>2019</v>
      </c>
    </row>
    <row r="673" spans="6:6">
      <c r="F673" s="22">
        <v>2019</v>
      </c>
    </row>
    <row r="674" spans="6:6">
      <c r="F674" s="21">
        <v>2019</v>
      </c>
    </row>
    <row r="675" spans="6:6">
      <c r="F675" s="22">
        <v>2019</v>
      </c>
    </row>
    <row r="676" spans="6:6">
      <c r="F676" s="21">
        <v>2019</v>
      </c>
    </row>
    <row r="677" spans="6:6">
      <c r="F677" s="22">
        <v>2019</v>
      </c>
    </row>
    <row r="678" spans="6:6">
      <c r="F678" s="21">
        <v>2019</v>
      </c>
    </row>
    <row r="679" spans="6:6">
      <c r="F679" s="22">
        <v>2019</v>
      </c>
    </row>
    <row r="680" spans="6:6">
      <c r="F680" s="21">
        <v>2019</v>
      </c>
    </row>
    <row r="681" spans="6:6">
      <c r="F681" s="22">
        <v>2018</v>
      </c>
    </row>
    <row r="682" spans="6:6">
      <c r="F682" s="21">
        <v>2018</v>
      </c>
    </row>
    <row r="683" spans="6:6">
      <c r="F683" s="22">
        <v>2018</v>
      </c>
    </row>
    <row r="684" spans="6:6">
      <c r="F684" s="21">
        <v>2018</v>
      </c>
    </row>
    <row r="685" spans="6:6">
      <c r="F685" s="22">
        <v>2018</v>
      </c>
    </row>
    <row r="686" spans="6:6">
      <c r="F686" s="21">
        <v>2018</v>
      </c>
    </row>
    <row r="687" spans="6:6">
      <c r="F687" s="22">
        <v>2018</v>
      </c>
    </row>
    <row r="688" spans="6:6">
      <c r="F688" s="21">
        <v>2018</v>
      </c>
    </row>
    <row r="689" spans="6:6">
      <c r="F689" s="22">
        <v>2018</v>
      </c>
    </row>
    <row r="690" spans="6:6">
      <c r="F690" s="21">
        <v>2018</v>
      </c>
    </row>
    <row r="691" spans="6:6">
      <c r="F691" s="22">
        <v>2018</v>
      </c>
    </row>
    <row r="692" spans="6:6">
      <c r="F692" s="21">
        <v>2018</v>
      </c>
    </row>
    <row r="693" spans="6:6">
      <c r="F693" s="22">
        <v>2017</v>
      </c>
    </row>
    <row r="694" spans="6:6">
      <c r="F694" s="21">
        <v>2017</v>
      </c>
    </row>
    <row r="695" spans="6:6">
      <c r="F695" s="22">
        <v>2017</v>
      </c>
    </row>
    <row r="696" spans="6:6">
      <c r="F696" s="21">
        <v>2017</v>
      </c>
    </row>
    <row r="697" spans="6:6">
      <c r="F697" s="22">
        <v>2017</v>
      </c>
    </row>
    <row r="698" spans="6:6">
      <c r="F698" s="21">
        <v>2017</v>
      </c>
    </row>
    <row r="699" spans="6:6">
      <c r="F699" s="22">
        <v>2016</v>
      </c>
    </row>
    <row r="700" spans="6:6">
      <c r="F700" s="21">
        <v>2016</v>
      </c>
    </row>
    <row r="701" spans="6:6">
      <c r="F701" s="22">
        <v>2016</v>
      </c>
    </row>
    <row r="702" spans="6:6">
      <c r="F702" s="21">
        <v>2016</v>
      </c>
    </row>
    <row r="703" spans="6:6">
      <c r="F703" s="22">
        <v>2015</v>
      </c>
    </row>
    <row r="704" spans="6:6">
      <c r="F704" s="21">
        <v>2015</v>
      </c>
    </row>
    <row r="705" spans="6:6">
      <c r="F705" s="22">
        <v>2015</v>
      </c>
    </row>
    <row r="706" spans="6:6">
      <c r="F706" s="21">
        <v>2015</v>
      </c>
    </row>
    <row r="707" spans="6:6">
      <c r="F707" s="22">
        <v>2015</v>
      </c>
    </row>
    <row r="708" spans="6:6">
      <c r="F708" s="21">
        <v>2015</v>
      </c>
    </row>
    <row r="709" spans="6:6">
      <c r="F709" s="22">
        <v>2015</v>
      </c>
    </row>
    <row r="710" spans="6:6">
      <c r="F710" s="21">
        <v>2015</v>
      </c>
    </row>
    <row r="711" spans="6:6">
      <c r="F711" s="22">
        <v>2015</v>
      </c>
    </row>
    <row r="712" spans="6:6">
      <c r="F712" s="21">
        <v>2014</v>
      </c>
    </row>
    <row r="713" spans="6:6">
      <c r="F713" s="22">
        <v>2014</v>
      </c>
    </row>
    <row r="714" spans="6:6">
      <c r="F714" s="21">
        <v>2014</v>
      </c>
    </row>
    <row r="715" spans="6:6">
      <c r="F715" s="22">
        <v>2014</v>
      </c>
    </row>
    <row r="716" spans="6:6">
      <c r="F716" s="21">
        <v>2014</v>
      </c>
    </row>
    <row r="717" spans="6:6">
      <c r="F717" s="22">
        <v>2014</v>
      </c>
    </row>
    <row r="718" spans="6:6">
      <c r="F718" s="21">
        <v>2014</v>
      </c>
    </row>
    <row r="719" spans="6:6">
      <c r="F719" s="22">
        <v>2014</v>
      </c>
    </row>
    <row r="720" spans="6:6">
      <c r="F720" s="21">
        <v>2013</v>
      </c>
    </row>
    <row r="721" spans="6:6">
      <c r="F721" s="22">
        <v>2013</v>
      </c>
    </row>
    <row r="722" spans="6:6">
      <c r="F722" s="21">
        <v>2013</v>
      </c>
    </row>
    <row r="723" spans="6:6">
      <c r="F723" s="22">
        <v>2013</v>
      </c>
    </row>
    <row r="724" spans="6:6">
      <c r="F724" s="21">
        <v>2013</v>
      </c>
    </row>
    <row r="725" spans="6:6">
      <c r="F725" s="22">
        <v>2013</v>
      </c>
    </row>
    <row r="726" spans="6:6">
      <c r="F726" s="21">
        <v>2013</v>
      </c>
    </row>
    <row r="727" spans="6:6">
      <c r="F727" s="22">
        <v>2013</v>
      </c>
    </row>
    <row r="728" spans="6:6">
      <c r="F728" s="21">
        <v>2012</v>
      </c>
    </row>
    <row r="729" spans="6:6">
      <c r="F729" s="22">
        <v>2012</v>
      </c>
    </row>
    <row r="730" spans="6:6">
      <c r="F730" s="21">
        <v>2012</v>
      </c>
    </row>
    <row r="731" spans="6:6">
      <c r="F731" s="22">
        <v>2012</v>
      </c>
    </row>
    <row r="732" spans="6:6">
      <c r="F732" s="21">
        <v>2012</v>
      </c>
    </row>
    <row r="733" spans="6:6">
      <c r="F733" s="22">
        <v>2012</v>
      </c>
    </row>
    <row r="734" spans="6:6">
      <c r="F734" s="21">
        <v>2012</v>
      </c>
    </row>
    <row r="735" spans="6:6">
      <c r="F735" s="22">
        <v>2011</v>
      </c>
    </row>
    <row r="736" spans="6:6">
      <c r="F736" s="21">
        <v>2011</v>
      </c>
    </row>
    <row r="737" spans="6:6">
      <c r="F737" s="22">
        <v>2011</v>
      </c>
    </row>
    <row r="738" spans="6:6">
      <c r="F738" s="21">
        <v>2011</v>
      </c>
    </row>
    <row r="739" spans="6:6">
      <c r="F739" s="22">
        <v>2011</v>
      </c>
    </row>
    <row r="740" spans="6:6">
      <c r="F740" s="21">
        <v>2010</v>
      </c>
    </row>
    <row r="741" spans="6:6">
      <c r="F741" s="22">
        <v>2010</v>
      </c>
    </row>
    <row r="742" spans="6:6">
      <c r="F742" s="21">
        <v>2010</v>
      </c>
    </row>
    <row r="743" spans="6:6">
      <c r="F743" s="22">
        <v>2010</v>
      </c>
    </row>
    <row r="744" spans="6:6">
      <c r="F744" s="21">
        <v>2009</v>
      </c>
    </row>
    <row r="745" spans="6:6">
      <c r="F745" s="22">
        <v>2009</v>
      </c>
    </row>
    <row r="746" spans="6:6">
      <c r="F746" s="21">
        <v>2009</v>
      </c>
    </row>
    <row r="747" spans="6:6">
      <c r="F747" s="22">
        <v>2009</v>
      </c>
    </row>
    <row r="748" spans="6:6">
      <c r="F748" s="21">
        <v>2009</v>
      </c>
    </row>
    <row r="749" spans="6:6">
      <c r="F749" s="22">
        <v>2009</v>
      </c>
    </row>
    <row r="750" spans="6:6">
      <c r="F750" s="21">
        <v>2009</v>
      </c>
    </row>
    <row r="751" spans="6:6">
      <c r="F751" s="22">
        <v>2009</v>
      </c>
    </row>
    <row r="752" spans="6:6">
      <c r="F752" s="21">
        <v>2008</v>
      </c>
    </row>
    <row r="753" spans="6:6">
      <c r="F753" s="22">
        <v>2008</v>
      </c>
    </row>
    <row r="754" spans="6:6">
      <c r="F754" s="21">
        <v>2008</v>
      </c>
    </row>
    <row r="755" spans="6:6">
      <c r="F755" s="22">
        <v>2008</v>
      </c>
    </row>
    <row r="756" spans="6:6">
      <c r="F756" s="21">
        <v>2008</v>
      </c>
    </row>
    <row r="757" spans="6:6">
      <c r="F757" s="22">
        <v>2007</v>
      </c>
    </row>
    <row r="758" spans="6:6">
      <c r="F758" s="21">
        <v>2007</v>
      </c>
    </row>
    <row r="759" spans="6:6">
      <c r="F759" s="22">
        <v>2007</v>
      </c>
    </row>
    <row r="760" spans="6:6">
      <c r="F760" s="21">
        <v>2007</v>
      </c>
    </row>
    <row r="761" spans="6:6">
      <c r="F761" s="22">
        <v>2006</v>
      </c>
    </row>
    <row r="762" spans="6:6">
      <c r="F762" s="21">
        <v>2006</v>
      </c>
    </row>
    <row r="763" spans="6:6">
      <c r="F763" s="22">
        <v>2005</v>
      </c>
    </row>
    <row r="764" spans="6:6">
      <c r="F764" s="21">
        <v>2004</v>
      </c>
    </row>
    <row r="765" spans="6:6">
      <c r="F765" s="22">
        <v>2011</v>
      </c>
    </row>
    <row r="766" spans="6:6">
      <c r="F766" s="21">
        <v>2012</v>
      </c>
    </row>
    <row r="767" spans="6:6">
      <c r="F767" s="22">
        <v>2012</v>
      </c>
    </row>
    <row r="768" spans="6:6">
      <c r="F768" s="21">
        <v>2012</v>
      </c>
    </row>
    <row r="769" spans="6:6">
      <c r="F769" s="22">
        <v>2013</v>
      </c>
    </row>
    <row r="770" spans="6:6">
      <c r="F770" s="21">
        <v>2013</v>
      </c>
    </row>
    <row r="771" spans="6:6">
      <c r="F771" s="22">
        <v>2013</v>
      </c>
    </row>
    <row r="772" spans="6:6">
      <c r="F772" s="21">
        <v>2013</v>
      </c>
    </row>
    <row r="773" spans="6:6">
      <c r="F773" s="22">
        <v>2013</v>
      </c>
    </row>
    <row r="774" spans="6:6">
      <c r="F774" s="21">
        <v>2013</v>
      </c>
    </row>
    <row r="775" spans="6:6">
      <c r="F775" s="22">
        <v>2013</v>
      </c>
    </row>
    <row r="776" spans="6:6">
      <c r="F776" s="21">
        <v>2014</v>
      </c>
    </row>
    <row r="777" spans="6:6">
      <c r="F777" s="22">
        <v>2014</v>
      </c>
    </row>
    <row r="778" spans="6:6">
      <c r="F778" s="21">
        <v>2014</v>
      </c>
    </row>
    <row r="779" spans="6:6">
      <c r="F779" s="22">
        <v>2014</v>
      </c>
    </row>
    <row r="780" spans="6:6">
      <c r="F780" s="21">
        <v>2015</v>
      </c>
    </row>
    <row r="781" spans="6:6">
      <c r="F781" s="22">
        <v>2015</v>
      </c>
    </row>
    <row r="782" spans="6:6">
      <c r="F782" s="21">
        <v>2015</v>
      </c>
    </row>
    <row r="783" spans="6:6">
      <c r="F783" s="22">
        <v>2015</v>
      </c>
    </row>
    <row r="784" spans="6:6">
      <c r="F784" s="21">
        <v>2015</v>
      </c>
    </row>
    <row r="785" spans="6:6">
      <c r="F785" s="22">
        <v>2015</v>
      </c>
    </row>
    <row r="786" spans="6:6">
      <c r="F786" s="21">
        <v>2015</v>
      </c>
    </row>
    <row r="787" spans="6:6">
      <c r="F787" s="22">
        <v>2015</v>
      </c>
    </row>
    <row r="788" spans="6:6">
      <c r="F788" s="21">
        <v>2015</v>
      </c>
    </row>
    <row r="789" spans="6:6">
      <c r="F789" s="22">
        <v>2015</v>
      </c>
    </row>
    <row r="790" spans="6:6">
      <c r="F790" s="21">
        <v>2015</v>
      </c>
    </row>
    <row r="791" spans="6:6">
      <c r="F791" s="22">
        <v>2016</v>
      </c>
    </row>
    <row r="792" spans="6:6">
      <c r="F792" s="21">
        <v>2016</v>
      </c>
    </row>
    <row r="793" spans="6:6">
      <c r="F793" s="22">
        <v>2016</v>
      </c>
    </row>
    <row r="794" spans="6:6">
      <c r="F794" s="21">
        <v>2016</v>
      </c>
    </row>
    <row r="795" spans="6:6">
      <c r="F795" s="22">
        <v>2016</v>
      </c>
    </row>
    <row r="796" spans="6:6">
      <c r="F796" s="21">
        <v>2016</v>
      </c>
    </row>
    <row r="797" spans="6:6">
      <c r="F797" s="22">
        <v>2017</v>
      </c>
    </row>
    <row r="798" spans="6:6">
      <c r="F798" s="21">
        <v>2017</v>
      </c>
    </row>
    <row r="799" spans="6:6">
      <c r="F799" s="22">
        <v>2017</v>
      </c>
    </row>
    <row r="800" spans="6:6">
      <c r="F800" s="21">
        <v>2017</v>
      </c>
    </row>
    <row r="801" spans="6:6">
      <c r="F801" s="22">
        <v>2018</v>
      </c>
    </row>
    <row r="802" spans="6:6">
      <c r="F802" s="21">
        <v>2018</v>
      </c>
    </row>
    <row r="803" spans="6:6">
      <c r="F803" s="22">
        <v>2018</v>
      </c>
    </row>
    <row r="804" spans="6:6">
      <c r="F804" s="21">
        <v>2018</v>
      </c>
    </row>
    <row r="805" spans="6:6">
      <c r="F805" s="22">
        <v>2019</v>
      </c>
    </row>
    <row r="806" spans="6:6">
      <c r="F806" s="21">
        <v>2019</v>
      </c>
    </row>
    <row r="807" spans="6:6">
      <c r="F807" s="22">
        <v>2019</v>
      </c>
    </row>
    <row r="808" spans="6:6">
      <c r="F808" s="21">
        <v>2019</v>
      </c>
    </row>
    <row r="809" spans="6:6">
      <c r="F809" s="22">
        <v>2019</v>
      </c>
    </row>
    <row r="810" spans="6:6">
      <c r="F810" s="21">
        <v>2020</v>
      </c>
    </row>
    <row r="811" spans="6:6">
      <c r="F811" s="22">
        <v>2020</v>
      </c>
    </row>
    <row r="812" spans="6:6">
      <c r="F812" s="21">
        <v>2020</v>
      </c>
    </row>
    <row r="813" spans="6:6">
      <c r="F813" s="22">
        <v>2020</v>
      </c>
    </row>
    <row r="814" spans="6:6">
      <c r="F814" s="21">
        <v>2020</v>
      </c>
    </row>
    <row r="815" spans="6:6">
      <c r="F815" s="22">
        <v>2021</v>
      </c>
    </row>
    <row r="816" spans="6:6">
      <c r="F816" s="21">
        <v>2021</v>
      </c>
    </row>
    <row r="817" spans="6:6">
      <c r="F817" s="22">
        <v>2021</v>
      </c>
    </row>
    <row r="818" spans="6:6">
      <c r="F818" s="21">
        <v>2021</v>
      </c>
    </row>
    <row r="819" spans="6:6">
      <c r="F819" s="22">
        <v>2022</v>
      </c>
    </row>
    <row r="820" spans="6:6">
      <c r="F820" s="21">
        <v>2022</v>
      </c>
    </row>
    <row r="821" spans="6:6">
      <c r="F821" s="22">
        <v>2016</v>
      </c>
    </row>
    <row r="822" spans="6:6">
      <c r="F822" s="21">
        <v>2014</v>
      </c>
    </row>
    <row r="823" spans="6:6">
      <c r="F823" s="22">
        <v>2009</v>
      </c>
    </row>
    <row r="824" spans="6:6">
      <c r="F824" s="21">
        <v>2007</v>
      </c>
    </row>
    <row r="825" spans="6:6">
      <c r="F825" s="22">
        <v>2016</v>
      </c>
    </row>
    <row r="826" spans="6:6">
      <c r="F826" s="21">
        <v>2020</v>
      </c>
    </row>
    <row r="827" spans="6:6">
      <c r="F827" s="22">
        <v>2009</v>
      </c>
    </row>
    <row r="828" spans="6:6">
      <c r="F828" s="21">
        <v>2008</v>
      </c>
    </row>
    <row r="829" spans="6:6">
      <c r="F829" s="22">
        <v>2020</v>
      </c>
    </row>
    <row r="830" spans="6:6">
      <c r="F830" s="21">
        <v>2011</v>
      </c>
    </row>
    <row r="831" spans="6:6">
      <c r="F831" s="22">
        <v>2017</v>
      </c>
    </row>
    <row r="832" spans="6:6">
      <c r="F832" s="21">
        <v>2012</v>
      </c>
    </row>
    <row r="833" spans="6:6">
      <c r="F833" s="22">
        <v>2022</v>
      </c>
    </row>
    <row r="834" spans="6:6">
      <c r="F834" s="21">
        <v>2020</v>
      </c>
    </row>
    <row r="835" spans="6:6">
      <c r="F835" s="22">
        <v>2014</v>
      </c>
    </row>
    <row r="836" spans="6:6">
      <c r="F836" s="21">
        <v>2023</v>
      </c>
    </row>
    <row r="837" spans="6:6">
      <c r="F837" s="22">
        <v>2022</v>
      </c>
    </row>
    <row r="838" spans="6:6">
      <c r="F838" s="21">
        <v>2021</v>
      </c>
    </row>
    <row r="839" spans="6:6">
      <c r="F839" s="22">
        <v>2021</v>
      </c>
    </row>
    <row r="840" spans="6:6">
      <c r="F840" s="21">
        <v>2021</v>
      </c>
    </row>
    <row r="841" spans="6:6">
      <c r="F841" s="22">
        <v>2020</v>
      </c>
    </row>
    <row r="842" spans="6:6">
      <c r="F842" s="21">
        <v>2020</v>
      </c>
    </row>
    <row r="843" spans="6:6">
      <c r="F843" s="22">
        <v>2018</v>
      </c>
    </row>
    <row r="844" spans="6:6">
      <c r="F844" s="21">
        <v>2017</v>
      </c>
    </row>
    <row r="845" spans="6:6">
      <c r="F845" s="22">
        <v>2017</v>
      </c>
    </row>
    <row r="846" spans="6:6">
      <c r="F846" s="21">
        <v>2014</v>
      </c>
    </row>
    <row r="847" spans="6:6">
      <c r="F847" s="22">
        <v>2014</v>
      </c>
    </row>
    <row r="848" spans="6:6">
      <c r="F848" s="21">
        <v>2014</v>
      </c>
    </row>
    <row r="849" spans="6:6">
      <c r="F849" s="22">
        <v>2010</v>
      </c>
    </row>
    <row r="850" spans="6:6">
      <c r="F850" s="21">
        <v>2016</v>
      </c>
    </row>
    <row r="851" spans="6:6">
      <c r="F851" s="22">
        <v>2021</v>
      </c>
    </row>
    <row r="852" spans="6:6">
      <c r="F852" s="21">
        <v>2019</v>
      </c>
    </row>
    <row r="853" spans="6:6">
      <c r="F853" s="22">
        <v>2023</v>
      </c>
    </row>
    <row r="854" spans="6:6">
      <c r="F854" s="21">
        <v>2016</v>
      </c>
    </row>
    <row r="855" spans="6:6">
      <c r="F855" s="22">
        <v>2013</v>
      </c>
    </row>
    <row r="856" spans="6:6">
      <c r="F856" s="21">
        <v>2023</v>
      </c>
    </row>
    <row r="857" spans="6:6">
      <c r="F857" s="22">
        <v>2022</v>
      </c>
    </row>
    <row r="858" spans="6:6">
      <c r="F858" s="21">
        <v>2022</v>
      </c>
    </row>
    <row r="859" spans="6:6">
      <c r="F859" s="22">
        <v>2022</v>
      </c>
    </row>
    <row r="860" spans="6:6">
      <c r="F860" s="21">
        <v>2022</v>
      </c>
    </row>
    <row r="861" spans="6:6">
      <c r="F861" s="22">
        <v>2021</v>
      </c>
    </row>
    <row r="862" spans="6:6">
      <c r="F862" s="21">
        <v>2021</v>
      </c>
    </row>
    <row r="863" spans="6:6">
      <c r="F863" s="22">
        <v>2021</v>
      </c>
    </row>
    <row r="864" spans="6:6">
      <c r="F864" s="21">
        <v>2020</v>
      </c>
    </row>
    <row r="865" spans="6:6">
      <c r="F865" s="22">
        <v>2020</v>
      </c>
    </row>
    <row r="866" spans="6:6">
      <c r="F866" s="21">
        <v>2020</v>
      </c>
    </row>
    <row r="867" spans="6:6">
      <c r="F867" s="22">
        <v>2020</v>
      </c>
    </row>
    <row r="868" spans="6:6">
      <c r="F868" s="21">
        <v>2020</v>
      </c>
    </row>
    <row r="869" spans="6:6">
      <c r="F869" s="22">
        <v>2019</v>
      </c>
    </row>
    <row r="870" spans="6:6">
      <c r="F870" s="21">
        <v>2019</v>
      </c>
    </row>
    <row r="871" spans="6:6">
      <c r="F871" s="22">
        <v>2019</v>
      </c>
    </row>
    <row r="872" spans="6:6">
      <c r="F872" s="21">
        <v>2019</v>
      </c>
    </row>
    <row r="873" spans="6:6">
      <c r="F873" s="22">
        <v>2018</v>
      </c>
    </row>
    <row r="874" spans="6:6">
      <c r="F874" s="21">
        <v>2018</v>
      </c>
    </row>
    <row r="875" spans="6:6">
      <c r="F875" s="22">
        <v>2018</v>
      </c>
    </row>
    <row r="876" spans="6:6">
      <c r="F876" s="21">
        <v>2018</v>
      </c>
    </row>
    <row r="877" spans="6:6">
      <c r="F877" s="22">
        <v>2017</v>
      </c>
    </row>
    <row r="878" spans="6:6">
      <c r="F878" s="21">
        <v>2017</v>
      </c>
    </row>
    <row r="879" spans="6:6">
      <c r="F879" s="22">
        <v>2017</v>
      </c>
    </row>
    <row r="880" spans="6:6">
      <c r="F880" s="21">
        <v>2017</v>
      </c>
    </row>
    <row r="881" spans="6:6">
      <c r="F881" s="22">
        <v>2017</v>
      </c>
    </row>
    <row r="882" spans="6:6">
      <c r="F882" s="21">
        <v>2016</v>
      </c>
    </row>
    <row r="883" spans="6:6">
      <c r="F883" s="22">
        <v>2016</v>
      </c>
    </row>
    <row r="884" spans="6:6">
      <c r="F884" s="21">
        <v>2016</v>
      </c>
    </row>
    <row r="885" spans="6:6">
      <c r="F885" s="22">
        <v>2016</v>
      </c>
    </row>
    <row r="886" spans="6:6">
      <c r="F886" s="21">
        <v>2016</v>
      </c>
    </row>
    <row r="887" spans="6:6">
      <c r="F887" s="22">
        <v>2016</v>
      </c>
    </row>
    <row r="888" spans="6:6">
      <c r="F888" s="21">
        <v>2016</v>
      </c>
    </row>
    <row r="889" spans="6:6">
      <c r="F889" s="22">
        <v>2015</v>
      </c>
    </row>
    <row r="890" spans="6:6">
      <c r="F890" s="21">
        <v>2015</v>
      </c>
    </row>
    <row r="891" spans="6:6">
      <c r="F891" s="22">
        <v>2015</v>
      </c>
    </row>
    <row r="892" spans="6:6">
      <c r="F892" s="21">
        <v>2015</v>
      </c>
    </row>
    <row r="893" spans="6:6">
      <c r="F893" s="22">
        <v>2014</v>
      </c>
    </row>
    <row r="894" spans="6:6">
      <c r="F894" s="21">
        <v>2014</v>
      </c>
    </row>
    <row r="895" spans="6:6">
      <c r="F895" s="22">
        <v>2014</v>
      </c>
    </row>
    <row r="896" spans="6:6">
      <c r="F896" s="21">
        <v>2014</v>
      </c>
    </row>
    <row r="897" spans="6:6">
      <c r="F897" s="22">
        <v>2014</v>
      </c>
    </row>
    <row r="898" spans="6:6">
      <c r="F898" s="21">
        <v>2014</v>
      </c>
    </row>
    <row r="899" spans="6:6">
      <c r="F899" s="22">
        <v>2013</v>
      </c>
    </row>
    <row r="900" spans="6:6">
      <c r="F900" s="21">
        <v>2013</v>
      </c>
    </row>
    <row r="901" spans="6:6">
      <c r="F901" s="22">
        <v>2013</v>
      </c>
    </row>
    <row r="902" spans="6:6">
      <c r="F902" s="21">
        <v>2013</v>
      </c>
    </row>
    <row r="903" spans="6:6">
      <c r="F903" s="22">
        <v>2013</v>
      </c>
    </row>
    <row r="904" spans="6:6">
      <c r="F904" s="21">
        <v>2012</v>
      </c>
    </row>
    <row r="905" spans="6:6">
      <c r="F905" s="22">
        <v>2012</v>
      </c>
    </row>
    <row r="906" spans="6:6">
      <c r="F906" s="21">
        <v>2012</v>
      </c>
    </row>
    <row r="907" spans="6:6">
      <c r="F907" s="22">
        <v>2011</v>
      </c>
    </row>
    <row r="908" spans="6:6">
      <c r="F908" s="21">
        <v>2011</v>
      </c>
    </row>
    <row r="909" spans="6:6">
      <c r="F909" s="22">
        <v>2010</v>
      </c>
    </row>
    <row r="910" spans="6:6">
      <c r="F910" s="21">
        <v>2009</v>
      </c>
    </row>
    <row r="911" spans="6:6">
      <c r="F911" s="22">
        <v>2009</v>
      </c>
    </row>
    <row r="912" spans="6:6">
      <c r="F912" s="21">
        <v>2009</v>
      </c>
    </row>
    <row r="913" spans="6:6">
      <c r="F913" s="22">
        <v>2008</v>
      </c>
    </row>
    <row r="914" spans="6:6">
      <c r="F914" s="21">
        <v>2008</v>
      </c>
    </row>
    <row r="915" spans="6:6">
      <c r="F915" s="22">
        <v>2008</v>
      </c>
    </row>
    <row r="916" spans="6:6">
      <c r="F916" s="21">
        <v>2008</v>
      </c>
    </row>
    <row r="917" spans="6:6">
      <c r="F917" s="22">
        <v>2007</v>
      </c>
    </row>
    <row r="918" spans="6:6">
      <c r="F918" s="21">
        <v>2007</v>
      </c>
    </row>
    <row r="919" spans="6:6">
      <c r="F919" s="22">
        <v>2006</v>
      </c>
    </row>
    <row r="920" spans="6:6">
      <c r="F920" s="21">
        <v>2023</v>
      </c>
    </row>
    <row r="921" spans="6:6">
      <c r="F921" s="22">
        <v>2018</v>
      </c>
    </row>
    <row r="922" spans="6:6">
      <c r="F922" s="21">
        <v>2017</v>
      </c>
    </row>
    <row r="923" spans="6:6">
      <c r="F923" s="22">
        <v>2015</v>
      </c>
    </row>
    <row r="924" spans="6:6">
      <c r="F924" s="21">
        <v>2015</v>
      </c>
    </row>
    <row r="925" spans="6:6">
      <c r="F925" s="22">
        <v>2015</v>
      </c>
    </row>
    <row r="926" spans="6:6">
      <c r="F926" s="21">
        <v>2014</v>
      </c>
    </row>
    <row r="927" spans="6:6">
      <c r="F927" s="22">
        <v>2013</v>
      </c>
    </row>
    <row r="928" spans="6:6">
      <c r="F928" s="21">
        <v>2013</v>
      </c>
    </row>
    <row r="929" spans="6:6">
      <c r="F929" s="22">
        <v>2013</v>
      </c>
    </row>
    <row r="930" spans="6:6">
      <c r="F930" s="21">
        <v>2012</v>
      </c>
    </row>
    <row r="931" spans="6:6">
      <c r="F931" s="22">
        <v>2011</v>
      </c>
    </row>
    <row r="932" spans="6:6">
      <c r="F932" s="21">
        <v>2008</v>
      </c>
    </row>
    <row r="933" spans="6:6">
      <c r="F933" s="22">
        <v>2007</v>
      </c>
    </row>
    <row r="934" spans="6:6">
      <c r="F934" s="21">
        <v>2017</v>
      </c>
    </row>
    <row r="935" spans="6:6">
      <c r="F935" s="22">
        <v>2016</v>
      </c>
    </row>
    <row r="936" spans="6:6">
      <c r="F936" s="21">
        <v>2016</v>
      </c>
    </row>
    <row r="937" spans="6:6">
      <c r="F937" s="22">
        <v>2016</v>
      </c>
    </row>
    <row r="938" spans="6:6">
      <c r="F938" s="21">
        <v>2015</v>
      </c>
    </row>
    <row r="939" spans="6:6">
      <c r="F939" s="22">
        <v>2014</v>
      </c>
    </row>
    <row r="940" spans="6:6">
      <c r="F940" s="21">
        <v>2013</v>
      </c>
    </row>
    <row r="941" spans="6:6">
      <c r="F941" s="22">
        <v>2013</v>
      </c>
    </row>
    <row r="942" spans="6:6">
      <c r="F942" s="21">
        <v>2012</v>
      </c>
    </row>
    <row r="943" spans="6:6">
      <c r="F943" s="22">
        <v>2011</v>
      </c>
    </row>
    <row r="944" spans="6:6">
      <c r="F944" s="21">
        <v>2011</v>
      </c>
    </row>
    <row r="945" spans="6:6">
      <c r="F945" s="22">
        <v>2011</v>
      </c>
    </row>
    <row r="946" spans="6:6">
      <c r="F946" s="21">
        <v>2010</v>
      </c>
    </row>
    <row r="947" spans="6:6">
      <c r="F947" s="22">
        <v>2010</v>
      </c>
    </row>
    <row r="948" spans="6:6">
      <c r="F948" s="21">
        <v>2010</v>
      </c>
    </row>
    <row r="949" spans="6:6">
      <c r="F949" s="22">
        <v>2009</v>
      </c>
    </row>
    <row r="950" spans="6:6">
      <c r="F950" s="21">
        <v>2008</v>
      </c>
    </row>
    <row r="951" spans="6:6">
      <c r="F951" s="22">
        <v>2008</v>
      </c>
    </row>
    <row r="952" spans="6:6">
      <c r="F952" s="21">
        <v>2007</v>
      </c>
    </row>
    <row r="953" spans="6:6">
      <c r="F953" s="22">
        <v>2007</v>
      </c>
    </row>
    <row r="954" spans="6:6">
      <c r="F954" s="21">
        <v>2006</v>
      </c>
    </row>
    <row r="955" spans="6:6">
      <c r="F955" s="22">
        <v>2019</v>
      </c>
    </row>
    <row r="956" spans="6:6">
      <c r="F956" s="21">
        <v>2017</v>
      </c>
    </row>
    <row r="957" spans="6:6">
      <c r="F957" s="22">
        <v>2016</v>
      </c>
    </row>
    <row r="958" spans="6:6">
      <c r="F958" s="21">
        <v>2022</v>
      </c>
    </row>
    <row r="959" spans="6:6">
      <c r="F959" s="22">
        <v>2022</v>
      </c>
    </row>
    <row r="960" spans="6:6">
      <c r="F960" s="21">
        <v>2021</v>
      </c>
    </row>
    <row r="961" spans="6:6">
      <c r="F961" s="22">
        <v>2021</v>
      </c>
    </row>
    <row r="962" spans="6:6">
      <c r="F962" s="21">
        <v>2020</v>
      </c>
    </row>
    <row r="963" spans="6:6">
      <c r="F963" s="22">
        <v>2020</v>
      </c>
    </row>
    <row r="964" spans="6:6">
      <c r="F964" s="21">
        <v>2020</v>
      </c>
    </row>
    <row r="965" spans="6:6">
      <c r="F965" s="22">
        <v>2020</v>
      </c>
    </row>
    <row r="966" spans="6:6">
      <c r="F966" s="21">
        <v>2020</v>
      </c>
    </row>
    <row r="967" spans="6:6">
      <c r="F967" s="22">
        <v>2019</v>
      </c>
    </row>
    <row r="968" spans="6:6">
      <c r="F968" s="21">
        <v>2019</v>
      </c>
    </row>
    <row r="969" spans="6:6">
      <c r="F969" s="22">
        <v>2019</v>
      </c>
    </row>
    <row r="970" spans="6:6">
      <c r="F970" s="21">
        <v>2019</v>
      </c>
    </row>
    <row r="971" spans="6:6">
      <c r="F971" s="22">
        <v>2019</v>
      </c>
    </row>
    <row r="972" spans="6:6">
      <c r="F972" s="21">
        <v>2019</v>
      </c>
    </row>
    <row r="973" spans="6:6">
      <c r="F973" s="22">
        <v>2019</v>
      </c>
    </row>
    <row r="974" spans="6:6">
      <c r="F974" s="21">
        <v>2018</v>
      </c>
    </row>
    <row r="975" spans="6:6">
      <c r="F975" s="22">
        <v>2018</v>
      </c>
    </row>
    <row r="976" spans="6:6">
      <c r="F976" s="21">
        <v>2018</v>
      </c>
    </row>
    <row r="977" spans="6:6">
      <c r="F977" s="22">
        <v>2017</v>
      </c>
    </row>
    <row r="978" spans="6:6">
      <c r="F978" s="21">
        <v>2017</v>
      </c>
    </row>
    <row r="979" spans="6:6">
      <c r="F979" s="22">
        <v>2017</v>
      </c>
    </row>
    <row r="980" spans="6:6">
      <c r="F980" s="21">
        <v>2016</v>
      </c>
    </row>
    <row r="981" spans="6:6">
      <c r="F981" s="22">
        <v>2016</v>
      </c>
    </row>
    <row r="982" spans="6:6">
      <c r="F982" s="21">
        <v>2015</v>
      </c>
    </row>
    <row r="983" spans="6:6">
      <c r="F983" s="22">
        <v>2015</v>
      </c>
    </row>
    <row r="984" spans="6:6">
      <c r="F984" s="21">
        <v>2015</v>
      </c>
    </row>
    <row r="985" spans="6:6">
      <c r="F985" s="22">
        <v>2015</v>
      </c>
    </row>
    <row r="986" spans="6:6">
      <c r="F986" s="21">
        <v>2014</v>
      </c>
    </row>
    <row r="987" spans="6:6">
      <c r="F987" s="22">
        <v>2014</v>
      </c>
    </row>
    <row r="988" spans="6:6">
      <c r="F988" s="21">
        <v>2014</v>
      </c>
    </row>
    <row r="989" spans="6:6">
      <c r="F989" s="22">
        <v>2014</v>
      </c>
    </row>
    <row r="990" spans="6:6">
      <c r="F990" s="21">
        <v>2014</v>
      </c>
    </row>
    <row r="991" spans="6:6">
      <c r="F991" s="22">
        <v>2013</v>
      </c>
    </row>
    <row r="992" spans="6:6">
      <c r="F992" s="21">
        <v>2013</v>
      </c>
    </row>
    <row r="993" spans="6:6">
      <c r="F993" s="22">
        <v>2013</v>
      </c>
    </row>
    <row r="994" spans="6:6">
      <c r="F994" s="21">
        <v>2012</v>
      </c>
    </row>
    <row r="995" spans="6:6">
      <c r="F995" s="22">
        <v>2012</v>
      </c>
    </row>
    <row r="996" spans="6:6">
      <c r="F996" s="21">
        <v>2012</v>
      </c>
    </row>
    <row r="997" spans="6:6">
      <c r="F997" s="22">
        <v>2011</v>
      </c>
    </row>
    <row r="998" spans="6:6">
      <c r="F998" s="21">
        <v>2010</v>
      </c>
    </row>
    <row r="999" spans="6:6">
      <c r="F999" s="22">
        <v>2010</v>
      </c>
    </row>
    <row r="1000" spans="6:6">
      <c r="F1000" s="21">
        <v>2010</v>
      </c>
    </row>
    <row r="1001" spans="6:6">
      <c r="F1001" s="22">
        <v>2009</v>
      </c>
    </row>
    <row r="1002" spans="6:6">
      <c r="F1002" s="21">
        <v>2009</v>
      </c>
    </row>
    <row r="1003" spans="6:6">
      <c r="F1003" s="22">
        <v>2009</v>
      </c>
    </row>
    <row r="1004" spans="6:6">
      <c r="F1004" s="21">
        <v>2008</v>
      </c>
    </row>
    <row r="1005" spans="6:6">
      <c r="F1005" s="22">
        <v>2008</v>
      </c>
    </row>
    <row r="1006" spans="6:6">
      <c r="F1006" s="21">
        <v>2007</v>
      </c>
    </row>
    <row r="1007" spans="6:6">
      <c r="F1007" s="22">
        <v>2021</v>
      </c>
    </row>
    <row r="1008" spans="6:6">
      <c r="F1008" s="21">
        <v>2021</v>
      </c>
    </row>
    <row r="1009" spans="6:6">
      <c r="F1009" s="22">
        <v>2021</v>
      </c>
    </row>
    <row r="1010" spans="6:6">
      <c r="F1010" s="21">
        <v>2021</v>
      </c>
    </row>
    <row r="1011" spans="6:6">
      <c r="F1011" s="22">
        <v>2021</v>
      </c>
    </row>
    <row r="1012" spans="6:6">
      <c r="F1012" s="21">
        <v>2020</v>
      </c>
    </row>
    <row r="1013" spans="6:6">
      <c r="F1013" s="22">
        <v>2020</v>
      </c>
    </row>
    <row r="1014" spans="6:6">
      <c r="F1014" s="21">
        <v>2020</v>
      </c>
    </row>
    <row r="1015" spans="6:6">
      <c r="F1015" s="22">
        <v>2020</v>
      </c>
    </row>
    <row r="1016" spans="6:6">
      <c r="F1016" s="21">
        <v>2019</v>
      </c>
    </row>
    <row r="1017" spans="6:6">
      <c r="F1017" s="22">
        <v>2019</v>
      </c>
    </row>
    <row r="1018" spans="6:6">
      <c r="F1018" s="21">
        <v>2019</v>
      </c>
    </row>
    <row r="1019" spans="6:6">
      <c r="F1019" s="22">
        <v>2019</v>
      </c>
    </row>
    <row r="1020" spans="6:6">
      <c r="F1020" s="21">
        <v>2019</v>
      </c>
    </row>
    <row r="1021" spans="6:6">
      <c r="F1021" s="22">
        <v>2019</v>
      </c>
    </row>
    <row r="1022" spans="6:6">
      <c r="F1022" s="21">
        <v>2018</v>
      </c>
    </row>
    <row r="1023" spans="6:6">
      <c r="F1023" s="22">
        <v>2017</v>
      </c>
    </row>
    <row r="1024" spans="6:6">
      <c r="F1024" s="21">
        <v>2017</v>
      </c>
    </row>
    <row r="1025" spans="6:6">
      <c r="F1025" s="22">
        <v>2017</v>
      </c>
    </row>
    <row r="1026" spans="6:6">
      <c r="F1026" s="21">
        <v>2016</v>
      </c>
    </row>
    <row r="1027" spans="6:6">
      <c r="F1027" s="22">
        <v>2016</v>
      </c>
    </row>
    <row r="1028" spans="6:6">
      <c r="F1028" s="21">
        <v>2016</v>
      </c>
    </row>
    <row r="1029" spans="6:6">
      <c r="F1029" s="22">
        <v>2016</v>
      </c>
    </row>
    <row r="1030" spans="6:6">
      <c r="F1030" s="21">
        <v>2016</v>
      </c>
    </row>
    <row r="1031" spans="6:6">
      <c r="F1031" s="22">
        <v>2016</v>
      </c>
    </row>
    <row r="1032" spans="6:6">
      <c r="F1032" s="21">
        <v>2015</v>
      </c>
    </row>
    <row r="1033" spans="6:6">
      <c r="F1033" s="22">
        <v>2015</v>
      </c>
    </row>
    <row r="1034" spans="6:6">
      <c r="F1034" s="21">
        <v>2015</v>
      </c>
    </row>
    <row r="1035" spans="6:6">
      <c r="F1035" s="22">
        <v>2015</v>
      </c>
    </row>
    <row r="1036" spans="6:6">
      <c r="F1036" s="21">
        <v>2014</v>
      </c>
    </row>
    <row r="1037" spans="6:6">
      <c r="F1037" s="22">
        <v>2014</v>
      </c>
    </row>
    <row r="1038" spans="6:6">
      <c r="F1038" s="21">
        <v>2014</v>
      </c>
    </row>
    <row r="1039" spans="6:6">
      <c r="F1039" s="22">
        <v>2014</v>
      </c>
    </row>
    <row r="1040" spans="6:6">
      <c r="F1040" s="21">
        <v>2013</v>
      </c>
    </row>
    <row r="1041" spans="6:6">
      <c r="F1041" s="22">
        <v>2013</v>
      </c>
    </row>
    <row r="1042" spans="6:6">
      <c r="F1042" s="21">
        <v>2013</v>
      </c>
    </row>
    <row r="1043" spans="6:6">
      <c r="F1043" s="22">
        <v>2013</v>
      </c>
    </row>
    <row r="1044" spans="6:6">
      <c r="F1044" s="21">
        <v>2012</v>
      </c>
    </row>
    <row r="1045" spans="6:6">
      <c r="F1045" s="22">
        <v>2012</v>
      </c>
    </row>
    <row r="1046" spans="6:6">
      <c r="F1046" s="21">
        <v>2012</v>
      </c>
    </row>
    <row r="1047" spans="6:6">
      <c r="F1047" s="22">
        <v>2012</v>
      </c>
    </row>
    <row r="1048" spans="6:6">
      <c r="F1048" s="21">
        <v>2012</v>
      </c>
    </row>
    <row r="1049" spans="6:6">
      <c r="F1049" s="22">
        <v>2011</v>
      </c>
    </row>
    <row r="1050" spans="6:6">
      <c r="F1050" s="21">
        <v>2010</v>
      </c>
    </row>
    <row r="1051" spans="6:6">
      <c r="F1051" s="22">
        <v>2010</v>
      </c>
    </row>
    <row r="1052" spans="6:6">
      <c r="F1052" s="21">
        <v>2009</v>
      </c>
    </row>
    <row r="1053" spans="6:6">
      <c r="F1053" s="22">
        <v>2009</v>
      </c>
    </row>
    <row r="1054" spans="6:6">
      <c r="F1054" s="21">
        <v>2009</v>
      </c>
    </row>
    <row r="1055" spans="6:6">
      <c r="F1055" s="22">
        <v>2008</v>
      </c>
    </row>
    <row r="1056" spans="6:6">
      <c r="F1056" s="21">
        <v>2007</v>
      </c>
    </row>
    <row r="1057" spans="6:6">
      <c r="F1057" s="22">
        <v>2007</v>
      </c>
    </row>
    <row r="1058" spans="6:6">
      <c r="F1058" s="21">
        <v>2005</v>
      </c>
    </row>
    <row r="1059" spans="6:6">
      <c r="F1059" s="22">
        <v>2022</v>
      </c>
    </row>
    <row r="1060" spans="6:6">
      <c r="F1060" s="21">
        <v>2021</v>
      </c>
    </row>
    <row r="1061" spans="6:6">
      <c r="F1061" s="22">
        <v>2020</v>
      </c>
    </row>
    <row r="1062" spans="6:6">
      <c r="F1062" s="21">
        <v>2020</v>
      </c>
    </row>
    <row r="1063" spans="6:6">
      <c r="F1063" s="22">
        <v>2019</v>
      </c>
    </row>
    <row r="1064" spans="6:6">
      <c r="F1064" s="21">
        <v>2017</v>
      </c>
    </row>
    <row r="1065" spans="6:6">
      <c r="F1065" s="22">
        <v>2017</v>
      </c>
    </row>
    <row r="1066" spans="6:6">
      <c r="F1066" s="21">
        <v>2016</v>
      </c>
    </row>
    <row r="1067" spans="6:6">
      <c r="F1067" s="22">
        <v>2016</v>
      </c>
    </row>
    <row r="1068" spans="6:6">
      <c r="F1068" s="21">
        <v>2015</v>
      </c>
    </row>
    <row r="1069" spans="6:6">
      <c r="F1069" s="22">
        <v>2013</v>
      </c>
    </row>
    <row r="1070" spans="6:6">
      <c r="F1070" s="21">
        <v>2013</v>
      </c>
    </row>
    <row r="1071" spans="6:6">
      <c r="F1071" s="22">
        <v>2012</v>
      </c>
    </row>
    <row r="1072" spans="6:6">
      <c r="F1072" s="21">
        <v>2012</v>
      </c>
    </row>
    <row r="1073" spans="6:6">
      <c r="F1073" s="22">
        <v>2012</v>
      </c>
    </row>
    <row r="1074" spans="6:6">
      <c r="F1074" s="21">
        <v>2012</v>
      </c>
    </row>
    <row r="1075" spans="6:6">
      <c r="F1075" s="22">
        <v>2011</v>
      </c>
    </row>
    <row r="1076" spans="6:6">
      <c r="F1076" s="21">
        <v>2010</v>
      </c>
    </row>
    <row r="1077" spans="6:6">
      <c r="F1077" s="22">
        <v>2009</v>
      </c>
    </row>
    <row r="1078" spans="6:6">
      <c r="F1078" s="21">
        <v>2008</v>
      </c>
    </row>
    <row r="1079" spans="6:6">
      <c r="F1079" s="22">
        <v>2006</v>
      </c>
    </row>
    <row r="1080" spans="6:6">
      <c r="F1080" s="21">
        <v>2022</v>
      </c>
    </row>
    <row r="1081" spans="6:6">
      <c r="F1081" s="22">
        <v>2022</v>
      </c>
    </row>
    <row r="1082" spans="6:6">
      <c r="F1082" s="21">
        <v>2020</v>
      </c>
    </row>
    <row r="1083" spans="6:6">
      <c r="F1083" s="22">
        <v>2018</v>
      </c>
    </row>
    <row r="1084" spans="6:6">
      <c r="F1084" s="21">
        <v>2016</v>
      </c>
    </row>
    <row r="1085" spans="6:6">
      <c r="F1085" s="22">
        <v>2016</v>
      </c>
    </row>
    <row r="1086" spans="6:6">
      <c r="F1086" s="21">
        <v>2015</v>
      </c>
    </row>
    <row r="1087" spans="6:6">
      <c r="F1087" s="22">
        <v>2013</v>
      </c>
    </row>
    <row r="1088" spans="6:6">
      <c r="F1088" s="21">
        <v>2013</v>
      </c>
    </row>
    <row r="1089" spans="6:6">
      <c r="F1089" s="22">
        <v>2012</v>
      </c>
    </row>
    <row r="1090" spans="6:6">
      <c r="F1090" s="21">
        <v>2011</v>
      </c>
    </row>
    <row r="1091" spans="6:6">
      <c r="F1091" s="22">
        <v>2009</v>
      </c>
    </row>
    <row r="1092" spans="6:6">
      <c r="F1092" s="21">
        <v>2008</v>
      </c>
    </row>
    <row r="1093" spans="6:6">
      <c r="F1093" s="22">
        <v>2008</v>
      </c>
    </row>
    <row r="1094" spans="6:6">
      <c r="F1094" s="21">
        <v>2008</v>
      </c>
    </row>
    <row r="1095" spans="6:6">
      <c r="F1095" s="22">
        <v>2022</v>
      </c>
    </row>
    <row r="1096" spans="6:6">
      <c r="F1096" s="21">
        <v>2022</v>
      </c>
    </row>
    <row r="1097" spans="6:6">
      <c r="F1097" s="22">
        <v>2022</v>
      </c>
    </row>
    <row r="1098" spans="6:6">
      <c r="F1098" s="21">
        <v>2022</v>
      </c>
    </row>
    <row r="1099" spans="6:6">
      <c r="F1099" s="22">
        <v>2022</v>
      </c>
    </row>
    <row r="1100" spans="6:6">
      <c r="F1100" s="21">
        <v>2022</v>
      </c>
    </row>
    <row r="1101" spans="6:6">
      <c r="F1101" s="22">
        <v>2018</v>
      </c>
    </row>
    <row r="1102" spans="6:6">
      <c r="F1102" s="21">
        <v>2016</v>
      </c>
    </row>
    <row r="1103" spans="6:6">
      <c r="F1103" s="22">
        <v>2016</v>
      </c>
    </row>
    <row r="1104" spans="6:6">
      <c r="F1104" s="21">
        <v>2015</v>
      </c>
    </row>
    <row r="1105" spans="6:6">
      <c r="F1105" s="22">
        <v>2014</v>
      </c>
    </row>
    <row r="1106" spans="6:6">
      <c r="F1106" s="21">
        <v>2014</v>
      </c>
    </row>
    <row r="1107" spans="6:6">
      <c r="F1107" s="22">
        <v>2014</v>
      </c>
    </row>
    <row r="1108" spans="6:6">
      <c r="F1108" s="21">
        <v>2013</v>
      </c>
    </row>
    <row r="1109" spans="6:6">
      <c r="F1109" s="22">
        <v>2013</v>
      </c>
    </row>
    <row r="1110" spans="6:6">
      <c r="F1110" s="21">
        <v>2013</v>
      </c>
    </row>
    <row r="1111" spans="6:6">
      <c r="F1111" s="22">
        <v>2013</v>
      </c>
    </row>
    <row r="1112" spans="6:6">
      <c r="F1112" s="21">
        <v>2012</v>
      </c>
    </row>
    <row r="1113" spans="6:6">
      <c r="F1113" s="22">
        <v>2011</v>
      </c>
    </row>
    <row r="1114" spans="6:6">
      <c r="F1114" s="21">
        <v>2011</v>
      </c>
    </row>
    <row r="1115" spans="6:6">
      <c r="F1115" s="22">
        <v>2011</v>
      </c>
    </row>
    <row r="1116" spans="6:6">
      <c r="F1116" s="21">
        <v>2010</v>
      </c>
    </row>
    <row r="1117" spans="6:6">
      <c r="F1117" s="22">
        <v>2010</v>
      </c>
    </row>
    <row r="1118" spans="6:6">
      <c r="F1118" s="21">
        <v>2009</v>
      </c>
    </row>
    <row r="1119" spans="6:6">
      <c r="F1119" s="22">
        <v>2009</v>
      </c>
    </row>
    <row r="1120" spans="6:6">
      <c r="F1120" s="21">
        <v>2007</v>
      </c>
    </row>
    <row r="1121" spans="6:6">
      <c r="F1121" s="22">
        <v>2022</v>
      </c>
    </row>
    <row r="1122" spans="6:6">
      <c r="F1122" s="21">
        <v>2020</v>
      </c>
    </row>
    <row r="1123" spans="6:6">
      <c r="F1123" s="22">
        <v>2019</v>
      </c>
    </row>
    <row r="1124" spans="6:6">
      <c r="F1124" s="21">
        <v>2018</v>
      </c>
    </row>
    <row r="1125" spans="6:6">
      <c r="F1125" s="22">
        <v>2016</v>
      </c>
    </row>
    <row r="1126" spans="6:6">
      <c r="F1126" s="21">
        <v>2013</v>
      </c>
    </row>
    <row r="1127" spans="6:6">
      <c r="F1127" s="22">
        <v>2011</v>
      </c>
    </row>
    <row r="1128" spans="6:6">
      <c r="F1128" s="21">
        <v>2010</v>
      </c>
    </row>
    <row r="1129" spans="6:6">
      <c r="F1129" s="22">
        <v>2009</v>
      </c>
    </row>
    <row r="1130" spans="6:6">
      <c r="F1130" s="21">
        <v>2008</v>
      </c>
    </row>
    <row r="1131" spans="6:6">
      <c r="F1131" s="22">
        <v>2021</v>
      </c>
    </row>
    <row r="1132" spans="6:6">
      <c r="F1132" s="21">
        <v>2021</v>
      </c>
    </row>
    <row r="1133" spans="6:6">
      <c r="F1133" s="22">
        <v>2016</v>
      </c>
    </row>
    <row r="1134" spans="6:6">
      <c r="F1134" s="21">
        <v>2015</v>
      </c>
    </row>
    <row r="1135" spans="6:6">
      <c r="F1135" s="22">
        <v>2009</v>
      </c>
    </row>
    <row r="1136" spans="6:6">
      <c r="F1136" s="21">
        <v>2023</v>
      </c>
    </row>
    <row r="1137" spans="6:6">
      <c r="F1137" s="22">
        <v>2023</v>
      </c>
    </row>
    <row r="1138" spans="6:6">
      <c r="F1138" s="21">
        <v>2022</v>
      </c>
    </row>
    <row r="1139" spans="6:6">
      <c r="F1139" s="22">
        <v>2022</v>
      </c>
    </row>
    <row r="1140" spans="6:6">
      <c r="F1140" s="21">
        <v>2021</v>
      </c>
    </row>
    <row r="1141" spans="6:6">
      <c r="F1141" s="22">
        <v>2021</v>
      </c>
    </row>
    <row r="1142" spans="6:6">
      <c r="F1142" s="21">
        <v>2021</v>
      </c>
    </row>
    <row r="1143" spans="6:6">
      <c r="F1143" s="22">
        <v>2021</v>
      </c>
    </row>
    <row r="1144" spans="6:6">
      <c r="F1144" s="21">
        <v>2021</v>
      </c>
    </row>
    <row r="1145" spans="6:6">
      <c r="F1145" s="22">
        <v>2020</v>
      </c>
    </row>
    <row r="1146" spans="6:6">
      <c r="F1146" s="21">
        <v>2020</v>
      </c>
    </row>
    <row r="1147" spans="6:6">
      <c r="F1147" s="22">
        <v>2019</v>
      </c>
    </row>
    <row r="1148" spans="6:6">
      <c r="F1148" s="21">
        <v>2019</v>
      </c>
    </row>
    <row r="1149" spans="6:6">
      <c r="F1149" s="22">
        <v>2019</v>
      </c>
    </row>
    <row r="1150" spans="6:6">
      <c r="F1150" s="21">
        <v>2019</v>
      </c>
    </row>
    <row r="1151" spans="6:6">
      <c r="F1151" s="22">
        <v>2019</v>
      </c>
    </row>
    <row r="1152" spans="6:6">
      <c r="F1152" s="21">
        <v>2018</v>
      </c>
    </row>
    <row r="1153" spans="6:6">
      <c r="F1153" s="22">
        <v>2018</v>
      </c>
    </row>
    <row r="1154" spans="6:6">
      <c r="F1154" s="21">
        <v>2018</v>
      </c>
    </row>
    <row r="1155" spans="6:6">
      <c r="F1155" s="22">
        <v>2018</v>
      </c>
    </row>
    <row r="1156" spans="6:6">
      <c r="F1156" s="21">
        <v>2018</v>
      </c>
    </row>
    <row r="1157" spans="6:6">
      <c r="F1157" s="22">
        <v>2017</v>
      </c>
    </row>
    <row r="1158" spans="6:6">
      <c r="F1158" s="21">
        <v>2017</v>
      </c>
    </row>
    <row r="1159" spans="6:6">
      <c r="F1159" s="22">
        <v>2017</v>
      </c>
    </row>
    <row r="1160" spans="6:6">
      <c r="F1160" s="21">
        <v>2017</v>
      </c>
    </row>
    <row r="1161" spans="6:6">
      <c r="F1161" s="22">
        <v>2017</v>
      </c>
    </row>
    <row r="1162" spans="6:6">
      <c r="F1162" s="21">
        <v>2015</v>
      </c>
    </row>
    <row r="1163" spans="6:6">
      <c r="F1163" s="22">
        <v>2015</v>
      </c>
    </row>
    <row r="1164" spans="6:6">
      <c r="F1164" s="21">
        <v>2014</v>
      </c>
    </row>
    <row r="1165" spans="6:6">
      <c r="F1165" s="22">
        <v>2014</v>
      </c>
    </row>
    <row r="1166" spans="6:6">
      <c r="F1166" s="21">
        <v>2007</v>
      </c>
    </row>
    <row r="1167" spans="6:6">
      <c r="F1167" s="22">
        <v>2007</v>
      </c>
    </row>
    <row r="1168" spans="6:6">
      <c r="F1168" s="21">
        <v>2006</v>
      </c>
    </row>
    <row r="1169" spans="6:6">
      <c r="F1169" s="22">
        <v>2023</v>
      </c>
    </row>
    <row r="1170" spans="6:6">
      <c r="F1170" s="21">
        <v>2022</v>
      </c>
    </row>
    <row r="1171" spans="6:6">
      <c r="F1171" s="22">
        <v>2014</v>
      </c>
    </row>
    <row r="1172" spans="6:6">
      <c r="F1172" s="21">
        <v>2021</v>
      </c>
    </row>
    <row r="1173" spans="6:6">
      <c r="F1173" s="22">
        <v>2020</v>
      </c>
    </row>
    <row r="1174" spans="6:6">
      <c r="F1174" s="21">
        <v>2019</v>
      </c>
    </row>
    <row r="1175" spans="6:6">
      <c r="F1175" s="22">
        <v>2018</v>
      </c>
    </row>
    <row r="1176" spans="6:6">
      <c r="F1176" s="21">
        <v>2017</v>
      </c>
    </row>
    <row r="1177" spans="6:6">
      <c r="F1177" s="22">
        <v>2017</v>
      </c>
    </row>
    <row r="1178" spans="6:6">
      <c r="F1178" s="21">
        <v>2017</v>
      </c>
    </row>
    <row r="1179" spans="6:6">
      <c r="F1179" s="22">
        <v>2016</v>
      </c>
    </row>
    <row r="1180" spans="6:6">
      <c r="F1180" s="21">
        <v>2016</v>
      </c>
    </row>
    <row r="1181" spans="6:6">
      <c r="F1181" s="22">
        <v>2015</v>
      </c>
    </row>
    <row r="1182" spans="6:6">
      <c r="F1182" s="21">
        <v>2014</v>
      </c>
    </row>
    <row r="1183" spans="6:6">
      <c r="F1183" s="22">
        <v>2013</v>
      </c>
    </row>
    <row r="1184" spans="6:6">
      <c r="F1184" s="21">
        <v>2012</v>
      </c>
    </row>
    <row r="1185" spans="6:6">
      <c r="F1185" s="22">
        <v>2012</v>
      </c>
    </row>
    <row r="1186" spans="6:6">
      <c r="F1186" s="21">
        <v>2012</v>
      </c>
    </row>
    <row r="1187" spans="6:6">
      <c r="F1187" s="22">
        <v>2010</v>
      </c>
    </row>
    <row r="1188" spans="6:6">
      <c r="F1188" s="21">
        <v>2009</v>
      </c>
    </row>
    <row r="1189" spans="6:6">
      <c r="F1189" s="22">
        <v>2021</v>
      </c>
    </row>
    <row r="1190" spans="6:6">
      <c r="F1190" s="21">
        <v>2020</v>
      </c>
    </row>
    <row r="1191" spans="6:6">
      <c r="F1191" s="22">
        <v>2020</v>
      </c>
    </row>
    <row r="1192" spans="6:6">
      <c r="F1192" s="21">
        <v>2019</v>
      </c>
    </row>
    <row r="1193" spans="6:6">
      <c r="F1193" s="22">
        <v>2019</v>
      </c>
    </row>
    <row r="1194" spans="6:6">
      <c r="F1194" s="21">
        <v>2018</v>
      </c>
    </row>
    <row r="1195" spans="6:6">
      <c r="F1195" s="22">
        <v>2018</v>
      </c>
    </row>
    <row r="1196" spans="6:6">
      <c r="F1196" s="21">
        <v>2018</v>
      </c>
    </row>
    <row r="1197" spans="6:6">
      <c r="F1197" s="22">
        <v>2017</v>
      </c>
    </row>
    <row r="1198" spans="6:6">
      <c r="F1198" s="21">
        <v>2017</v>
      </c>
    </row>
    <row r="1199" spans="6:6">
      <c r="F1199" s="22">
        <v>2017</v>
      </c>
    </row>
    <row r="1200" spans="6:6">
      <c r="F1200" s="21">
        <v>2014</v>
      </c>
    </row>
    <row r="1201" spans="6:6">
      <c r="F1201" s="22">
        <v>2012</v>
      </c>
    </row>
    <row r="1202" spans="6:6">
      <c r="F1202" s="21">
        <v>2011</v>
      </c>
    </row>
    <row r="1203" spans="6:6">
      <c r="F1203" s="22">
        <v>2011</v>
      </c>
    </row>
    <row r="1204" spans="6:6">
      <c r="F1204" s="21">
        <v>2010</v>
      </c>
    </row>
    <row r="1205" spans="6:6">
      <c r="F1205" s="22">
        <v>2009</v>
      </c>
    </row>
    <row r="1206" spans="6:6">
      <c r="F1206" s="21">
        <v>2006</v>
      </c>
    </row>
    <row r="1207" spans="6:6">
      <c r="F1207" s="22">
        <v>2023</v>
      </c>
    </row>
    <row r="1208" spans="6:6">
      <c r="F1208" s="21">
        <v>2023</v>
      </c>
    </row>
    <row r="1209" spans="6:6">
      <c r="F1209" s="22">
        <v>2023</v>
      </c>
    </row>
    <row r="1210" spans="6:6">
      <c r="F1210" s="21">
        <v>2023</v>
      </c>
    </row>
    <row r="1211" spans="6:6">
      <c r="F1211" s="22">
        <v>2023</v>
      </c>
    </row>
    <row r="1212" spans="6:6">
      <c r="F1212" s="21">
        <v>2023</v>
      </c>
    </row>
    <row r="1213" spans="6:6">
      <c r="F1213" s="22">
        <v>2023</v>
      </c>
    </row>
    <row r="1214" spans="6:6">
      <c r="F1214" s="21">
        <v>2023</v>
      </c>
    </row>
    <row r="1215" spans="6:6">
      <c r="F1215" s="22">
        <v>2023</v>
      </c>
    </row>
    <row r="1216" spans="6:6">
      <c r="F1216" s="21">
        <v>2023</v>
      </c>
    </row>
    <row r="1217" spans="6:6">
      <c r="F1217" s="22">
        <v>2023</v>
      </c>
    </row>
    <row r="1218" spans="6:6">
      <c r="F1218" s="21">
        <v>2023</v>
      </c>
    </row>
    <row r="1219" spans="6:6">
      <c r="F1219" s="22">
        <v>2023</v>
      </c>
    </row>
    <row r="1220" spans="6:6">
      <c r="F1220" s="21">
        <v>2023</v>
      </c>
    </row>
    <row r="1221" spans="6:6">
      <c r="F1221" s="22">
        <v>2023</v>
      </c>
    </row>
    <row r="1222" spans="6:6">
      <c r="F1222" s="21">
        <v>2022</v>
      </c>
    </row>
    <row r="1223" spans="6:6">
      <c r="F1223" s="22">
        <v>2022</v>
      </c>
    </row>
    <row r="1224" spans="6:6">
      <c r="F1224" s="21">
        <v>2022</v>
      </c>
    </row>
    <row r="1225" spans="6:6">
      <c r="F1225" s="22">
        <v>2022</v>
      </c>
    </row>
    <row r="1226" spans="6:6">
      <c r="F1226" s="21">
        <v>2022</v>
      </c>
    </row>
    <row r="1227" spans="6:6">
      <c r="F1227" s="22">
        <v>2022</v>
      </c>
    </row>
    <row r="1228" spans="6:6">
      <c r="F1228" s="21">
        <v>2022</v>
      </c>
    </row>
    <row r="1229" spans="6:6">
      <c r="F1229" s="22">
        <v>2022</v>
      </c>
    </row>
    <row r="1230" spans="6:6">
      <c r="F1230" s="21">
        <v>2022</v>
      </c>
    </row>
    <row r="1231" spans="6:6">
      <c r="F1231" s="22">
        <v>2022</v>
      </c>
    </row>
    <row r="1232" spans="6:6">
      <c r="F1232" s="21">
        <v>2022</v>
      </c>
    </row>
    <row r="1233" spans="6:6">
      <c r="F1233" s="22">
        <v>2022</v>
      </c>
    </row>
    <row r="1234" spans="6:6">
      <c r="F1234" s="21">
        <v>2022</v>
      </c>
    </row>
    <row r="1235" spans="6:6">
      <c r="F1235" s="22">
        <v>2022</v>
      </c>
    </row>
    <row r="1236" spans="6:6">
      <c r="F1236" s="21">
        <v>2022</v>
      </c>
    </row>
    <row r="1237" spans="6:6">
      <c r="F1237" s="22">
        <v>2022</v>
      </c>
    </row>
    <row r="1238" spans="6:6">
      <c r="F1238" s="21">
        <v>2022</v>
      </c>
    </row>
    <row r="1239" spans="6:6">
      <c r="F1239" s="22">
        <v>2022</v>
      </c>
    </row>
    <row r="1240" spans="6:6">
      <c r="F1240" s="21">
        <v>2022</v>
      </c>
    </row>
    <row r="1241" spans="6:6">
      <c r="F1241" s="22">
        <v>2022</v>
      </c>
    </row>
    <row r="1242" spans="6:6">
      <c r="F1242" s="21">
        <v>2022</v>
      </c>
    </row>
    <row r="1243" spans="6:6">
      <c r="F1243" s="22">
        <v>2022</v>
      </c>
    </row>
    <row r="1244" spans="6:6">
      <c r="F1244" s="21">
        <v>2022</v>
      </c>
    </row>
    <row r="1245" spans="6:6">
      <c r="F1245" s="22">
        <v>2022</v>
      </c>
    </row>
    <row r="1246" spans="6:6">
      <c r="F1246" s="21">
        <v>2022</v>
      </c>
    </row>
    <row r="1247" spans="6:6">
      <c r="F1247" s="22">
        <v>2022</v>
      </c>
    </row>
    <row r="1248" spans="6:6">
      <c r="F1248" s="21">
        <v>2022</v>
      </c>
    </row>
    <row r="1249" spans="6:6">
      <c r="F1249" s="22">
        <v>2022</v>
      </c>
    </row>
    <row r="1250" spans="6:6">
      <c r="F1250" s="21">
        <v>2022</v>
      </c>
    </row>
    <row r="1251" spans="6:6">
      <c r="F1251" s="22">
        <v>2022</v>
      </c>
    </row>
    <row r="1252" spans="6:6">
      <c r="F1252" s="21">
        <v>2022</v>
      </c>
    </row>
    <row r="1253" spans="6:6">
      <c r="F1253" s="22">
        <v>2022</v>
      </c>
    </row>
    <row r="1254" spans="6:6">
      <c r="F1254" s="21">
        <v>2022</v>
      </c>
    </row>
    <row r="1255" spans="6:6">
      <c r="F1255" s="22">
        <v>2022</v>
      </c>
    </row>
    <row r="1256" spans="6:6">
      <c r="F1256" s="21">
        <v>2022</v>
      </c>
    </row>
    <row r="1257" spans="6:6">
      <c r="F1257" s="22">
        <v>2022</v>
      </c>
    </row>
    <row r="1258" spans="6:6">
      <c r="F1258" s="21">
        <v>2022</v>
      </c>
    </row>
    <row r="1259" spans="6:6">
      <c r="F1259" s="22">
        <v>2021</v>
      </c>
    </row>
    <row r="1260" spans="6:6">
      <c r="F1260" s="21">
        <v>2021</v>
      </c>
    </row>
    <row r="1261" spans="6:6">
      <c r="F1261" s="22">
        <v>2021</v>
      </c>
    </row>
    <row r="1262" spans="6:6">
      <c r="F1262" s="21">
        <v>2021</v>
      </c>
    </row>
    <row r="1263" spans="6:6">
      <c r="F1263" s="22">
        <v>2021</v>
      </c>
    </row>
    <row r="1264" spans="6:6">
      <c r="F1264" s="21">
        <v>2021</v>
      </c>
    </row>
    <row r="1265" spans="6:6">
      <c r="F1265" s="22">
        <v>2021</v>
      </c>
    </row>
    <row r="1266" spans="6:6">
      <c r="F1266" s="21">
        <v>2021</v>
      </c>
    </row>
    <row r="1267" spans="6:6">
      <c r="F1267" s="22">
        <v>2021</v>
      </c>
    </row>
    <row r="1268" spans="6:6">
      <c r="F1268" s="21">
        <v>2021</v>
      </c>
    </row>
    <row r="1269" spans="6:6">
      <c r="F1269" s="22">
        <v>2021</v>
      </c>
    </row>
    <row r="1270" spans="6:6">
      <c r="F1270" s="21">
        <v>2021</v>
      </c>
    </row>
    <row r="1271" spans="6:6">
      <c r="F1271" s="22">
        <v>2021</v>
      </c>
    </row>
    <row r="1272" spans="6:6">
      <c r="F1272" s="21">
        <v>2021</v>
      </c>
    </row>
    <row r="1273" spans="6:6">
      <c r="F1273" s="22">
        <v>2021</v>
      </c>
    </row>
    <row r="1274" spans="6:6">
      <c r="F1274" s="21">
        <v>2021</v>
      </c>
    </row>
    <row r="1275" spans="6:6">
      <c r="F1275" s="22">
        <v>2021</v>
      </c>
    </row>
    <row r="1276" spans="6:6">
      <c r="F1276" s="21">
        <v>2021</v>
      </c>
    </row>
    <row r="1277" spans="6:6">
      <c r="F1277" s="22">
        <v>2021</v>
      </c>
    </row>
    <row r="1278" spans="6:6">
      <c r="F1278" s="21">
        <v>2021</v>
      </c>
    </row>
    <row r="1279" spans="6:6">
      <c r="F1279" s="22">
        <v>2021</v>
      </c>
    </row>
    <row r="1280" spans="6:6">
      <c r="F1280" s="21">
        <v>2021</v>
      </c>
    </row>
    <row r="1281" spans="6:6">
      <c r="F1281" s="22">
        <v>2021</v>
      </c>
    </row>
    <row r="1282" spans="6:6">
      <c r="F1282" s="21">
        <v>2021</v>
      </c>
    </row>
    <row r="1283" spans="6:6">
      <c r="F1283" s="22">
        <v>2021</v>
      </c>
    </row>
    <row r="1284" spans="6:6">
      <c r="F1284" s="21">
        <v>2021</v>
      </c>
    </row>
    <row r="1285" spans="6:6">
      <c r="F1285" s="22">
        <v>2021</v>
      </c>
    </row>
    <row r="1286" spans="6:6">
      <c r="F1286" s="21">
        <v>2021</v>
      </c>
    </row>
    <row r="1287" spans="6:6">
      <c r="F1287" s="22">
        <v>2021</v>
      </c>
    </row>
    <row r="1288" spans="6:6">
      <c r="F1288" s="21">
        <v>2021</v>
      </c>
    </row>
    <row r="1289" spans="6:6">
      <c r="F1289" s="22">
        <v>2021</v>
      </c>
    </row>
    <row r="1290" spans="6:6">
      <c r="F1290" s="21">
        <v>2021</v>
      </c>
    </row>
    <row r="1291" spans="6:6">
      <c r="F1291" s="22">
        <v>2021</v>
      </c>
    </row>
    <row r="1292" spans="6:6">
      <c r="F1292" s="21">
        <v>2021</v>
      </c>
    </row>
    <row r="1293" spans="6:6">
      <c r="F1293" s="22">
        <v>2021</v>
      </c>
    </row>
    <row r="1294" spans="6:6">
      <c r="F1294" s="21">
        <v>2021</v>
      </c>
    </row>
    <row r="1295" spans="6:6">
      <c r="F1295" s="22">
        <v>2021</v>
      </c>
    </row>
    <row r="1296" spans="6:6">
      <c r="F1296" s="21">
        <v>2021</v>
      </c>
    </row>
    <row r="1297" spans="6:6">
      <c r="F1297" s="22">
        <v>2021</v>
      </c>
    </row>
    <row r="1298" spans="6:6">
      <c r="F1298" s="21">
        <v>2020</v>
      </c>
    </row>
    <row r="1299" spans="6:6">
      <c r="F1299" s="22">
        <v>2020</v>
      </c>
    </row>
    <row r="1300" spans="6:6">
      <c r="F1300" s="21">
        <v>2020</v>
      </c>
    </row>
    <row r="1301" spans="6:6">
      <c r="F1301" s="22">
        <v>2020</v>
      </c>
    </row>
    <row r="1302" spans="6:6">
      <c r="F1302" s="21">
        <v>2020</v>
      </c>
    </row>
    <row r="1303" spans="6:6">
      <c r="F1303" s="22">
        <v>2020</v>
      </c>
    </row>
    <row r="1304" spans="6:6">
      <c r="F1304" s="21">
        <v>2020</v>
      </c>
    </row>
    <row r="1305" spans="6:6">
      <c r="F1305" s="22">
        <v>2020</v>
      </c>
    </row>
    <row r="1306" spans="6:6">
      <c r="F1306" s="21">
        <v>2020</v>
      </c>
    </row>
    <row r="1307" spans="6:6">
      <c r="F1307" s="22">
        <v>2020</v>
      </c>
    </row>
    <row r="1308" spans="6:6">
      <c r="F1308" s="21">
        <v>2020</v>
      </c>
    </row>
    <row r="1309" spans="6:6">
      <c r="F1309" s="22">
        <v>2020</v>
      </c>
    </row>
    <row r="1310" spans="6:6">
      <c r="F1310" s="21">
        <v>2020</v>
      </c>
    </row>
    <row r="1311" spans="6:6">
      <c r="F1311" s="22">
        <v>2020</v>
      </c>
    </row>
    <row r="1312" spans="6:6">
      <c r="F1312" s="21">
        <v>2020</v>
      </c>
    </row>
    <row r="1313" spans="6:6">
      <c r="F1313" s="22">
        <v>2020</v>
      </c>
    </row>
    <row r="1314" spans="6:6">
      <c r="F1314" s="21">
        <v>2020</v>
      </c>
    </row>
    <row r="1315" spans="6:6">
      <c r="F1315" s="22">
        <v>2020</v>
      </c>
    </row>
    <row r="1316" spans="6:6">
      <c r="F1316" s="21">
        <v>2020</v>
      </c>
    </row>
    <row r="1317" spans="6:6">
      <c r="F1317" s="22">
        <v>2020</v>
      </c>
    </row>
    <row r="1318" spans="6:6">
      <c r="F1318" s="21">
        <v>2020</v>
      </c>
    </row>
    <row r="1319" spans="6:6">
      <c r="F1319" s="22">
        <v>2020</v>
      </c>
    </row>
    <row r="1320" spans="6:6">
      <c r="F1320" s="21">
        <v>2020</v>
      </c>
    </row>
    <row r="1321" spans="6:6">
      <c r="F1321" s="22">
        <v>2020</v>
      </c>
    </row>
    <row r="1322" spans="6:6">
      <c r="F1322" s="21">
        <v>2020</v>
      </c>
    </row>
    <row r="1323" spans="6:6">
      <c r="F1323" s="22">
        <v>2020</v>
      </c>
    </row>
    <row r="1324" spans="6:6">
      <c r="F1324" s="21">
        <v>2020</v>
      </c>
    </row>
    <row r="1325" spans="6:6">
      <c r="F1325" s="22">
        <v>2020</v>
      </c>
    </row>
    <row r="1326" spans="6:6">
      <c r="F1326" s="21">
        <v>2020</v>
      </c>
    </row>
    <row r="1327" spans="6:6">
      <c r="F1327" s="22">
        <v>2020</v>
      </c>
    </row>
    <row r="1328" spans="6:6">
      <c r="F1328" s="21">
        <v>2020</v>
      </c>
    </row>
    <row r="1329" spans="6:6">
      <c r="F1329" s="22">
        <v>2020</v>
      </c>
    </row>
    <row r="1330" spans="6:6">
      <c r="F1330" s="21">
        <v>2020</v>
      </c>
    </row>
    <row r="1331" spans="6:6">
      <c r="F1331" s="22">
        <v>2020</v>
      </c>
    </row>
    <row r="1332" spans="6:6">
      <c r="F1332" s="21">
        <v>2019</v>
      </c>
    </row>
    <row r="1333" spans="6:6">
      <c r="F1333" s="22">
        <v>2019</v>
      </c>
    </row>
    <row r="1334" spans="6:6">
      <c r="F1334" s="21">
        <v>2019</v>
      </c>
    </row>
    <row r="1335" spans="6:6">
      <c r="F1335" s="22">
        <v>2019</v>
      </c>
    </row>
    <row r="1336" spans="6:6">
      <c r="F1336" s="21">
        <v>2019</v>
      </c>
    </row>
    <row r="1337" spans="6:6">
      <c r="F1337" s="22">
        <v>2019</v>
      </c>
    </row>
    <row r="1338" spans="6:6">
      <c r="F1338" s="21">
        <v>2019</v>
      </c>
    </row>
    <row r="1339" spans="6:6">
      <c r="F1339" s="22">
        <v>2019</v>
      </c>
    </row>
    <row r="1340" spans="6:6">
      <c r="F1340" s="21">
        <v>2019</v>
      </c>
    </row>
    <row r="1341" spans="6:6">
      <c r="F1341" s="22">
        <v>2019</v>
      </c>
    </row>
    <row r="1342" spans="6:6">
      <c r="F1342" s="21">
        <v>2019</v>
      </c>
    </row>
    <row r="1343" spans="6:6">
      <c r="F1343" s="22">
        <v>2019</v>
      </c>
    </row>
    <row r="1344" spans="6:6">
      <c r="F1344" s="21">
        <v>2019</v>
      </c>
    </row>
    <row r="1345" spans="6:6">
      <c r="F1345" s="22">
        <v>2019</v>
      </c>
    </row>
    <row r="1346" spans="6:6">
      <c r="F1346" s="21">
        <v>2019</v>
      </c>
    </row>
    <row r="1347" spans="6:6">
      <c r="F1347" s="22">
        <v>2019</v>
      </c>
    </row>
    <row r="1348" spans="6:6">
      <c r="F1348" s="21">
        <v>2019</v>
      </c>
    </row>
    <row r="1349" spans="6:6">
      <c r="F1349" s="22">
        <v>2019</v>
      </c>
    </row>
    <row r="1350" spans="6:6">
      <c r="F1350" s="21">
        <v>2019</v>
      </c>
    </row>
    <row r="1351" spans="6:6">
      <c r="F1351" s="22">
        <v>2019</v>
      </c>
    </row>
    <row r="1352" spans="6:6">
      <c r="F1352" s="21">
        <v>2019</v>
      </c>
    </row>
    <row r="1353" spans="6:6">
      <c r="F1353" s="22">
        <v>2019</v>
      </c>
    </row>
    <row r="1354" spans="6:6">
      <c r="F1354" s="21">
        <v>2019</v>
      </c>
    </row>
    <row r="1355" spans="6:6">
      <c r="F1355" s="22">
        <v>2019</v>
      </c>
    </row>
    <row r="1356" spans="6:6">
      <c r="F1356" s="21">
        <v>2019</v>
      </c>
    </row>
    <row r="1357" spans="6:6">
      <c r="F1357" s="22">
        <v>2019</v>
      </c>
    </row>
    <row r="1358" spans="6:6">
      <c r="F1358" s="21">
        <v>2019</v>
      </c>
    </row>
    <row r="1359" spans="6:6">
      <c r="F1359" s="22">
        <v>2019</v>
      </c>
    </row>
    <row r="1360" spans="6:6">
      <c r="F1360" s="21">
        <v>2019</v>
      </c>
    </row>
    <row r="1361" spans="6:6">
      <c r="F1361" s="22">
        <v>2019</v>
      </c>
    </row>
    <row r="1362" spans="6:6">
      <c r="F1362" s="21">
        <v>2019</v>
      </c>
    </row>
    <row r="1363" spans="6:6">
      <c r="F1363" s="22">
        <v>2019</v>
      </c>
    </row>
    <row r="1364" spans="6:6">
      <c r="F1364" s="21">
        <v>2019</v>
      </c>
    </row>
    <row r="1365" spans="6:6">
      <c r="F1365" s="22">
        <v>2019</v>
      </c>
    </row>
    <row r="1366" spans="6:6">
      <c r="F1366" s="21">
        <v>2019</v>
      </c>
    </row>
    <row r="1367" spans="6:6">
      <c r="F1367" s="22">
        <v>2019</v>
      </c>
    </row>
    <row r="1368" spans="6:6">
      <c r="F1368" s="21">
        <v>2018</v>
      </c>
    </row>
    <row r="1369" spans="6:6">
      <c r="F1369" s="22">
        <v>2018</v>
      </c>
    </row>
    <row r="1370" spans="6:6">
      <c r="F1370" s="21">
        <v>2018</v>
      </c>
    </row>
    <row r="1371" spans="6:6">
      <c r="F1371" s="22">
        <v>2018</v>
      </c>
    </row>
    <row r="1372" spans="6:6">
      <c r="F1372" s="21">
        <v>2018</v>
      </c>
    </row>
    <row r="1373" spans="6:6">
      <c r="F1373" s="22">
        <v>2018</v>
      </c>
    </row>
    <row r="1374" spans="6:6">
      <c r="F1374" s="21">
        <v>2018</v>
      </c>
    </row>
    <row r="1375" spans="6:6">
      <c r="F1375" s="22">
        <v>2018</v>
      </c>
    </row>
    <row r="1376" spans="6:6">
      <c r="F1376" s="21">
        <v>2018</v>
      </c>
    </row>
    <row r="1377" spans="6:6">
      <c r="F1377" s="22">
        <v>2018</v>
      </c>
    </row>
    <row r="1378" spans="6:6">
      <c r="F1378" s="21">
        <v>2018</v>
      </c>
    </row>
    <row r="1379" spans="6:6">
      <c r="F1379" s="22">
        <v>2018</v>
      </c>
    </row>
    <row r="1380" spans="6:6">
      <c r="F1380" s="21">
        <v>2018</v>
      </c>
    </row>
    <row r="1381" spans="6:6">
      <c r="F1381" s="22">
        <v>2018</v>
      </c>
    </row>
    <row r="1382" spans="6:6">
      <c r="F1382" s="21">
        <v>2018</v>
      </c>
    </row>
    <row r="1383" spans="6:6">
      <c r="F1383" s="22">
        <v>2018</v>
      </c>
    </row>
    <row r="1384" spans="6:6">
      <c r="F1384" s="21">
        <v>2018</v>
      </c>
    </row>
    <row r="1385" spans="6:6">
      <c r="F1385" s="22">
        <v>2018</v>
      </c>
    </row>
    <row r="1386" spans="6:6">
      <c r="F1386" s="21">
        <v>2018</v>
      </c>
    </row>
    <row r="1387" spans="6:6">
      <c r="F1387" s="22">
        <v>2018</v>
      </c>
    </row>
    <row r="1388" spans="6:6">
      <c r="F1388" s="21">
        <v>2018</v>
      </c>
    </row>
    <row r="1389" spans="6:6">
      <c r="F1389" s="22">
        <v>2018</v>
      </c>
    </row>
    <row r="1390" spans="6:6">
      <c r="F1390" s="21">
        <v>2018</v>
      </c>
    </row>
    <row r="1391" spans="6:6">
      <c r="F1391" s="22">
        <v>2018</v>
      </c>
    </row>
    <row r="1392" spans="6:6">
      <c r="F1392" s="21">
        <v>2018</v>
      </c>
    </row>
    <row r="1393" spans="6:6">
      <c r="F1393" s="22">
        <v>2018</v>
      </c>
    </row>
    <row r="1394" spans="6:6">
      <c r="F1394" s="21">
        <v>2018</v>
      </c>
    </row>
    <row r="1395" spans="6:6">
      <c r="F1395" s="22">
        <v>2018</v>
      </c>
    </row>
    <row r="1396" spans="6:6">
      <c r="F1396" s="21">
        <v>2018</v>
      </c>
    </row>
    <row r="1397" spans="6:6">
      <c r="F1397" s="22">
        <v>2018</v>
      </c>
    </row>
    <row r="1398" spans="6:6">
      <c r="F1398" s="21">
        <v>2018</v>
      </c>
    </row>
    <row r="1399" spans="6:6">
      <c r="F1399" s="22">
        <v>2018</v>
      </c>
    </row>
    <row r="1400" spans="6:6">
      <c r="F1400" s="21">
        <v>2018</v>
      </c>
    </row>
    <row r="1401" spans="6:6">
      <c r="F1401" s="22">
        <v>2018</v>
      </c>
    </row>
    <row r="1402" spans="6:6">
      <c r="F1402" s="21">
        <v>2018</v>
      </c>
    </row>
    <row r="1403" spans="6:6">
      <c r="F1403" s="22">
        <v>2018</v>
      </c>
    </row>
    <row r="1404" spans="6:6">
      <c r="F1404" s="21">
        <v>2018</v>
      </c>
    </row>
    <row r="1405" spans="6:6">
      <c r="F1405" s="22">
        <v>2018</v>
      </c>
    </row>
    <row r="1406" spans="6:6">
      <c r="F1406" s="21">
        <v>2018</v>
      </c>
    </row>
    <row r="1407" spans="6:6">
      <c r="F1407" s="22">
        <v>2018</v>
      </c>
    </row>
    <row r="1408" spans="6:6">
      <c r="F1408" s="21">
        <v>2018</v>
      </c>
    </row>
    <row r="1409" spans="6:6">
      <c r="F1409" s="22">
        <v>2018</v>
      </c>
    </row>
    <row r="1410" spans="6:6">
      <c r="F1410" s="21">
        <v>2018</v>
      </c>
    </row>
    <row r="1411" spans="6:6">
      <c r="F1411" s="22">
        <v>2017</v>
      </c>
    </row>
    <row r="1412" spans="6:6">
      <c r="F1412" s="21">
        <v>2017</v>
      </c>
    </row>
    <row r="1413" spans="6:6">
      <c r="F1413" s="22">
        <v>2017</v>
      </c>
    </row>
    <row r="1414" spans="6:6">
      <c r="F1414" s="21">
        <v>2017</v>
      </c>
    </row>
    <row r="1415" spans="6:6">
      <c r="F1415" s="22">
        <v>2017</v>
      </c>
    </row>
    <row r="1416" spans="6:6">
      <c r="F1416" s="21">
        <v>2017</v>
      </c>
    </row>
    <row r="1417" spans="6:6">
      <c r="F1417" s="22">
        <v>2017</v>
      </c>
    </row>
    <row r="1418" spans="6:6">
      <c r="F1418" s="21">
        <v>2017</v>
      </c>
    </row>
    <row r="1419" spans="6:6">
      <c r="F1419" s="22">
        <v>2017</v>
      </c>
    </row>
    <row r="1420" spans="6:6">
      <c r="F1420" s="21">
        <v>2017</v>
      </c>
    </row>
    <row r="1421" spans="6:6">
      <c r="F1421" s="22">
        <v>2017</v>
      </c>
    </row>
    <row r="1422" spans="6:6">
      <c r="F1422" s="21">
        <v>2017</v>
      </c>
    </row>
    <row r="1423" spans="6:6">
      <c r="F1423" s="22">
        <v>2017</v>
      </c>
    </row>
    <row r="1424" spans="6:6">
      <c r="F1424" s="21">
        <v>2017</v>
      </c>
    </row>
    <row r="1425" spans="6:6">
      <c r="F1425" s="22">
        <v>2017</v>
      </c>
    </row>
    <row r="1426" spans="6:6">
      <c r="F1426" s="21">
        <v>2017</v>
      </c>
    </row>
    <row r="1427" spans="6:6">
      <c r="F1427" s="22">
        <v>2017</v>
      </c>
    </row>
    <row r="1428" spans="6:6">
      <c r="F1428" s="21">
        <v>2017</v>
      </c>
    </row>
    <row r="1429" spans="6:6">
      <c r="F1429" s="22">
        <v>2017</v>
      </c>
    </row>
    <row r="1430" spans="6:6">
      <c r="F1430" s="21">
        <v>2017</v>
      </c>
    </row>
    <row r="1431" spans="6:6">
      <c r="F1431" s="22">
        <v>2017</v>
      </c>
    </row>
    <row r="1432" spans="6:6">
      <c r="F1432" s="21">
        <v>2017</v>
      </c>
    </row>
    <row r="1433" spans="6:6">
      <c r="F1433" s="22">
        <v>2017</v>
      </c>
    </row>
    <row r="1434" spans="6:6">
      <c r="F1434" s="21">
        <v>2017</v>
      </c>
    </row>
    <row r="1435" spans="6:6">
      <c r="F1435" s="22">
        <v>2017</v>
      </c>
    </row>
    <row r="1436" spans="6:6">
      <c r="F1436" s="21">
        <v>2017</v>
      </c>
    </row>
    <row r="1437" spans="6:6">
      <c r="F1437" s="22">
        <v>2017</v>
      </c>
    </row>
    <row r="1438" spans="6:6">
      <c r="F1438" s="21">
        <v>2017</v>
      </c>
    </row>
    <row r="1439" spans="6:6">
      <c r="F1439" s="22">
        <v>2017</v>
      </c>
    </row>
    <row r="1440" spans="6:6">
      <c r="F1440" s="21">
        <v>2017</v>
      </c>
    </row>
    <row r="1441" spans="6:6">
      <c r="F1441" s="22">
        <v>2017</v>
      </c>
    </row>
    <row r="1442" spans="6:6">
      <c r="F1442" s="21">
        <v>2017</v>
      </c>
    </row>
    <row r="1443" spans="6:6">
      <c r="F1443" s="22">
        <v>2017</v>
      </c>
    </row>
    <row r="1444" spans="6:6">
      <c r="F1444" s="21">
        <v>2017</v>
      </c>
    </row>
    <row r="1445" spans="6:6">
      <c r="F1445" s="22">
        <v>2017</v>
      </c>
    </row>
    <row r="1446" spans="6:6">
      <c r="F1446" s="21">
        <v>2017</v>
      </c>
    </row>
    <row r="1447" spans="6:6">
      <c r="F1447" s="22">
        <v>2017</v>
      </c>
    </row>
    <row r="1448" spans="6:6">
      <c r="F1448" s="21">
        <v>2017</v>
      </c>
    </row>
    <row r="1449" spans="6:6">
      <c r="F1449" s="22">
        <v>2017</v>
      </c>
    </row>
    <row r="1450" spans="6:6">
      <c r="F1450" s="21">
        <v>2017</v>
      </c>
    </row>
    <row r="1451" spans="6:6">
      <c r="F1451" s="22">
        <v>2017</v>
      </c>
    </row>
    <row r="1452" spans="6:6">
      <c r="F1452" s="21">
        <v>2017</v>
      </c>
    </row>
    <row r="1453" spans="6:6">
      <c r="F1453" s="22">
        <v>2017</v>
      </c>
    </row>
    <row r="1454" spans="6:6">
      <c r="F1454" s="21">
        <v>2017</v>
      </c>
    </row>
    <row r="1455" spans="6:6">
      <c r="F1455" s="22">
        <v>2017</v>
      </c>
    </row>
    <row r="1456" spans="6:6">
      <c r="F1456" s="21">
        <v>2016</v>
      </c>
    </row>
    <row r="1457" spans="6:6">
      <c r="F1457" s="22">
        <v>2016</v>
      </c>
    </row>
    <row r="1458" spans="6:6">
      <c r="F1458" s="21">
        <v>2016</v>
      </c>
    </row>
    <row r="1459" spans="6:6">
      <c r="F1459" s="22">
        <v>2016</v>
      </c>
    </row>
    <row r="1460" spans="6:6">
      <c r="F1460" s="21">
        <v>2016</v>
      </c>
    </row>
    <row r="1461" spans="6:6">
      <c r="F1461" s="22">
        <v>2016</v>
      </c>
    </row>
    <row r="1462" spans="6:6">
      <c r="F1462" s="21">
        <v>2016</v>
      </c>
    </row>
    <row r="1463" spans="6:6">
      <c r="F1463" s="22">
        <v>2016</v>
      </c>
    </row>
    <row r="1464" spans="6:6">
      <c r="F1464" s="21">
        <v>2016</v>
      </c>
    </row>
    <row r="1465" spans="6:6">
      <c r="F1465" s="22">
        <v>2016</v>
      </c>
    </row>
    <row r="1466" spans="6:6">
      <c r="F1466" s="21">
        <v>2016</v>
      </c>
    </row>
    <row r="1467" spans="6:6">
      <c r="F1467" s="22">
        <v>2016</v>
      </c>
    </row>
    <row r="1468" spans="6:6">
      <c r="F1468" s="21">
        <v>2016</v>
      </c>
    </row>
    <row r="1469" spans="6:6">
      <c r="F1469" s="22">
        <v>2016</v>
      </c>
    </row>
    <row r="1470" spans="6:6">
      <c r="F1470" s="21">
        <v>2016</v>
      </c>
    </row>
    <row r="1471" spans="6:6">
      <c r="F1471" s="22">
        <v>2016</v>
      </c>
    </row>
    <row r="1472" spans="6:6">
      <c r="F1472" s="21">
        <v>2016</v>
      </c>
    </row>
    <row r="1473" spans="6:6">
      <c r="F1473" s="22">
        <v>2016</v>
      </c>
    </row>
    <row r="1474" spans="6:6">
      <c r="F1474" s="21">
        <v>2016</v>
      </c>
    </row>
    <row r="1475" spans="6:6">
      <c r="F1475" s="22">
        <v>2016</v>
      </c>
    </row>
    <row r="1476" spans="6:6">
      <c r="F1476" s="21">
        <v>2016</v>
      </c>
    </row>
    <row r="1477" spans="6:6">
      <c r="F1477" s="22">
        <v>2016</v>
      </c>
    </row>
    <row r="1478" spans="6:6">
      <c r="F1478" s="21">
        <v>2016</v>
      </c>
    </row>
    <row r="1479" spans="6:6">
      <c r="F1479" s="22">
        <v>2016</v>
      </c>
    </row>
    <row r="1480" spans="6:6">
      <c r="F1480" s="21">
        <v>2016</v>
      </c>
    </row>
    <row r="1481" spans="6:6">
      <c r="F1481" s="22">
        <v>2016</v>
      </c>
    </row>
    <row r="1482" spans="6:6">
      <c r="F1482" s="21">
        <v>2016</v>
      </c>
    </row>
    <row r="1483" spans="6:6">
      <c r="F1483" s="22">
        <v>2016</v>
      </c>
    </row>
    <row r="1484" spans="6:6">
      <c r="F1484" s="21">
        <v>2016</v>
      </c>
    </row>
    <row r="1485" spans="6:6">
      <c r="F1485" s="22">
        <v>2016</v>
      </c>
    </row>
    <row r="1486" spans="6:6">
      <c r="F1486" s="21">
        <v>2016</v>
      </c>
    </row>
    <row r="1487" spans="6:6">
      <c r="F1487" s="22">
        <v>2016</v>
      </c>
    </row>
    <row r="1488" spans="6:6">
      <c r="F1488" s="21">
        <v>2016</v>
      </c>
    </row>
    <row r="1489" spans="6:6">
      <c r="F1489" s="22">
        <v>2016</v>
      </c>
    </row>
    <row r="1490" spans="6:6">
      <c r="F1490" s="21">
        <v>2016</v>
      </c>
    </row>
    <row r="1491" spans="6:6">
      <c r="F1491" s="22">
        <v>2016</v>
      </c>
    </row>
    <row r="1492" spans="6:6">
      <c r="F1492" s="21">
        <v>2016</v>
      </c>
    </row>
    <row r="1493" spans="6:6">
      <c r="F1493" s="22">
        <v>2016</v>
      </c>
    </row>
    <row r="1494" spans="6:6">
      <c r="F1494" s="21">
        <v>2016</v>
      </c>
    </row>
    <row r="1495" spans="6:6">
      <c r="F1495" s="22">
        <v>2016</v>
      </c>
    </row>
    <row r="1496" spans="6:6">
      <c r="F1496" s="21">
        <v>2016</v>
      </c>
    </row>
    <row r="1497" spans="6:6">
      <c r="F1497" s="22">
        <v>2016</v>
      </c>
    </row>
    <row r="1498" spans="6:6">
      <c r="F1498" s="21">
        <v>2016</v>
      </c>
    </row>
    <row r="1499" spans="6:6">
      <c r="F1499" s="22">
        <v>2016</v>
      </c>
    </row>
    <row r="1500" spans="6:6">
      <c r="F1500" s="21">
        <v>2016</v>
      </c>
    </row>
    <row r="1501" spans="6:6">
      <c r="F1501" s="22">
        <v>2016</v>
      </c>
    </row>
    <row r="1502" spans="6:6">
      <c r="F1502" s="21">
        <v>2016</v>
      </c>
    </row>
    <row r="1503" spans="6:6">
      <c r="F1503" s="22">
        <v>2016</v>
      </c>
    </row>
    <row r="1504" spans="6:6">
      <c r="F1504" s="21">
        <v>2016</v>
      </c>
    </row>
    <row r="1505" spans="6:6">
      <c r="F1505" s="22">
        <v>2016</v>
      </c>
    </row>
    <row r="1506" spans="6:6">
      <c r="F1506" s="21">
        <v>2016</v>
      </c>
    </row>
    <row r="1507" spans="6:6">
      <c r="F1507" s="22">
        <v>2015</v>
      </c>
    </row>
    <row r="1508" spans="6:6">
      <c r="F1508" s="21">
        <v>2015</v>
      </c>
    </row>
    <row r="1509" spans="6:6">
      <c r="F1509" s="22">
        <v>2015</v>
      </c>
    </row>
    <row r="1510" spans="6:6">
      <c r="F1510" s="21">
        <v>2015</v>
      </c>
    </row>
    <row r="1511" spans="6:6">
      <c r="F1511" s="22">
        <v>2015</v>
      </c>
    </row>
    <row r="1512" spans="6:6">
      <c r="F1512" s="21">
        <v>2015</v>
      </c>
    </row>
    <row r="1513" spans="6:6">
      <c r="F1513" s="22">
        <v>2015</v>
      </c>
    </row>
    <row r="1514" spans="6:6">
      <c r="F1514" s="21">
        <v>2015</v>
      </c>
    </row>
    <row r="1515" spans="6:6">
      <c r="F1515" s="22">
        <v>2015</v>
      </c>
    </row>
    <row r="1516" spans="6:6">
      <c r="F1516" s="21">
        <v>2015</v>
      </c>
    </row>
    <row r="1517" spans="6:6">
      <c r="F1517" s="22">
        <v>2015</v>
      </c>
    </row>
    <row r="1518" spans="6:6">
      <c r="F1518" s="21">
        <v>2015</v>
      </c>
    </row>
    <row r="1519" spans="6:6">
      <c r="F1519" s="22">
        <v>2015</v>
      </c>
    </row>
    <row r="1520" spans="6:6">
      <c r="F1520" s="21">
        <v>2015</v>
      </c>
    </row>
    <row r="1521" spans="6:6">
      <c r="F1521" s="22">
        <v>2015</v>
      </c>
    </row>
    <row r="1522" spans="6:6">
      <c r="F1522" s="21">
        <v>2015</v>
      </c>
    </row>
    <row r="1523" spans="6:6">
      <c r="F1523" s="22">
        <v>2015</v>
      </c>
    </row>
    <row r="1524" spans="6:6">
      <c r="F1524" s="21">
        <v>2015</v>
      </c>
    </row>
    <row r="1525" spans="6:6">
      <c r="F1525" s="22">
        <v>2015</v>
      </c>
    </row>
    <row r="1526" spans="6:6">
      <c r="F1526" s="21">
        <v>2015</v>
      </c>
    </row>
    <row r="1527" spans="6:6">
      <c r="F1527" s="22">
        <v>2015</v>
      </c>
    </row>
    <row r="1528" spans="6:6">
      <c r="F1528" s="21">
        <v>2015</v>
      </c>
    </row>
    <row r="1529" spans="6:6">
      <c r="F1529" s="22">
        <v>2015</v>
      </c>
    </row>
    <row r="1530" spans="6:6">
      <c r="F1530" s="21">
        <v>2015</v>
      </c>
    </row>
    <row r="1531" spans="6:6">
      <c r="F1531" s="22">
        <v>2015</v>
      </c>
    </row>
    <row r="1532" spans="6:6">
      <c r="F1532" s="21">
        <v>2015</v>
      </c>
    </row>
    <row r="1533" spans="6:6">
      <c r="F1533" s="22">
        <v>2015</v>
      </c>
    </row>
    <row r="1534" spans="6:6">
      <c r="F1534" s="21">
        <v>2015</v>
      </c>
    </row>
    <row r="1535" spans="6:6">
      <c r="F1535" s="22">
        <v>2015</v>
      </c>
    </row>
    <row r="1536" spans="6:6">
      <c r="F1536" s="21">
        <v>2015</v>
      </c>
    </row>
    <row r="1537" spans="6:6">
      <c r="F1537" s="22">
        <v>2015</v>
      </c>
    </row>
    <row r="1538" spans="6:6">
      <c r="F1538" s="21">
        <v>2015</v>
      </c>
    </row>
    <row r="1539" spans="6:6">
      <c r="F1539" s="22">
        <v>2015</v>
      </c>
    </row>
    <row r="1540" spans="6:6">
      <c r="F1540" s="21">
        <v>2015</v>
      </c>
    </row>
    <row r="1541" spans="6:6">
      <c r="F1541" s="22">
        <v>2015</v>
      </c>
    </row>
    <row r="1542" spans="6:6">
      <c r="F1542" s="21">
        <v>2015</v>
      </c>
    </row>
    <row r="1543" spans="6:6">
      <c r="F1543" s="22">
        <v>2015</v>
      </c>
    </row>
    <row r="1544" spans="6:6">
      <c r="F1544" s="21">
        <v>2015</v>
      </c>
    </row>
    <row r="1545" spans="6:6">
      <c r="F1545" s="22">
        <v>2015</v>
      </c>
    </row>
    <row r="1546" spans="6:6">
      <c r="F1546" s="21">
        <v>2015</v>
      </c>
    </row>
    <row r="1547" spans="6:6">
      <c r="F1547" s="22">
        <v>2015</v>
      </c>
    </row>
    <row r="1548" spans="6:6">
      <c r="F1548" s="21">
        <v>2015</v>
      </c>
    </row>
    <row r="1549" spans="6:6">
      <c r="F1549" s="22">
        <v>2015</v>
      </c>
    </row>
    <row r="1550" spans="6:6">
      <c r="F1550" s="21">
        <v>2015</v>
      </c>
    </row>
    <row r="1551" spans="6:6">
      <c r="F1551" s="22">
        <v>2015</v>
      </c>
    </row>
    <row r="1552" spans="6:6">
      <c r="F1552" s="21">
        <v>2015</v>
      </c>
    </row>
    <row r="1553" spans="6:6">
      <c r="F1553" s="22">
        <v>2015</v>
      </c>
    </row>
    <row r="1554" spans="6:6">
      <c r="F1554" s="21">
        <v>2015</v>
      </c>
    </row>
    <row r="1555" spans="6:6">
      <c r="F1555" s="22">
        <v>2015</v>
      </c>
    </row>
    <row r="1556" spans="6:6">
      <c r="F1556" s="21">
        <v>2015</v>
      </c>
    </row>
    <row r="1557" spans="6:6">
      <c r="F1557" s="22">
        <v>2015</v>
      </c>
    </row>
    <row r="1558" spans="6:6">
      <c r="F1558" s="21">
        <v>2015</v>
      </c>
    </row>
    <row r="1559" spans="6:6">
      <c r="F1559" s="22">
        <v>2014</v>
      </c>
    </row>
    <row r="1560" spans="6:6">
      <c r="F1560" s="21">
        <v>2014</v>
      </c>
    </row>
    <row r="1561" spans="6:6">
      <c r="F1561" s="22">
        <v>2014</v>
      </c>
    </row>
    <row r="1562" spans="6:6">
      <c r="F1562" s="21">
        <v>2014</v>
      </c>
    </row>
    <row r="1563" spans="6:6">
      <c r="F1563" s="22">
        <v>2014</v>
      </c>
    </row>
    <row r="1564" spans="6:6">
      <c r="F1564" s="21">
        <v>2014</v>
      </c>
    </row>
    <row r="1565" spans="6:6">
      <c r="F1565" s="22">
        <v>2014</v>
      </c>
    </row>
    <row r="1566" spans="6:6">
      <c r="F1566" s="21">
        <v>2014</v>
      </c>
    </row>
    <row r="1567" spans="6:6">
      <c r="F1567" s="22">
        <v>2014</v>
      </c>
    </row>
    <row r="1568" spans="6:6">
      <c r="F1568" s="21">
        <v>2014</v>
      </c>
    </row>
    <row r="1569" spans="6:6">
      <c r="F1569" s="22">
        <v>2014</v>
      </c>
    </row>
    <row r="1570" spans="6:6">
      <c r="F1570" s="21">
        <v>2014</v>
      </c>
    </row>
    <row r="1571" spans="6:6">
      <c r="F1571" s="22">
        <v>2014</v>
      </c>
    </row>
    <row r="1572" spans="6:6">
      <c r="F1572" s="21">
        <v>2014</v>
      </c>
    </row>
    <row r="1573" spans="6:6">
      <c r="F1573" s="22">
        <v>2014</v>
      </c>
    </row>
    <row r="1574" spans="6:6">
      <c r="F1574" s="21">
        <v>2014</v>
      </c>
    </row>
    <row r="1575" spans="6:6">
      <c r="F1575" s="22">
        <v>2014</v>
      </c>
    </row>
    <row r="1576" spans="6:6">
      <c r="F1576" s="21">
        <v>2014</v>
      </c>
    </row>
    <row r="1577" spans="6:6">
      <c r="F1577" s="22">
        <v>2014</v>
      </c>
    </row>
    <row r="1578" spans="6:6">
      <c r="F1578" s="21">
        <v>2014</v>
      </c>
    </row>
    <row r="1579" spans="6:6">
      <c r="F1579" s="22">
        <v>2014</v>
      </c>
    </row>
    <row r="1580" spans="6:6">
      <c r="F1580" s="21">
        <v>2014</v>
      </c>
    </row>
    <row r="1581" spans="6:6">
      <c r="F1581" s="22">
        <v>2014</v>
      </c>
    </row>
    <row r="1582" spans="6:6">
      <c r="F1582" s="21">
        <v>2014</v>
      </c>
    </row>
    <row r="1583" spans="6:6">
      <c r="F1583" s="22">
        <v>2014</v>
      </c>
    </row>
    <row r="1584" spans="6:6">
      <c r="F1584" s="21">
        <v>2014</v>
      </c>
    </row>
    <row r="1585" spans="6:6">
      <c r="F1585" s="22">
        <v>2014</v>
      </c>
    </row>
    <row r="1586" spans="6:6">
      <c r="F1586" s="21">
        <v>2014</v>
      </c>
    </row>
    <row r="1587" spans="6:6">
      <c r="F1587" s="22">
        <v>2014</v>
      </c>
    </row>
    <row r="1588" spans="6:6">
      <c r="F1588" s="21">
        <v>2014</v>
      </c>
    </row>
    <row r="1589" spans="6:6">
      <c r="F1589" s="22">
        <v>2014</v>
      </c>
    </row>
    <row r="1590" spans="6:6">
      <c r="F1590" s="21">
        <v>2014</v>
      </c>
    </row>
    <row r="1591" spans="6:6">
      <c r="F1591" s="22">
        <v>2014</v>
      </c>
    </row>
    <row r="1592" spans="6:6">
      <c r="F1592" s="21">
        <v>2014</v>
      </c>
    </row>
    <row r="1593" spans="6:6">
      <c r="F1593" s="22">
        <v>2014</v>
      </c>
    </row>
    <row r="1594" spans="6:6">
      <c r="F1594" s="21">
        <v>2014</v>
      </c>
    </row>
    <row r="1595" spans="6:6">
      <c r="F1595" s="22">
        <v>2014</v>
      </c>
    </row>
    <row r="1596" spans="6:6">
      <c r="F1596" s="21">
        <v>2014</v>
      </c>
    </row>
    <row r="1597" spans="6:6">
      <c r="F1597" s="22">
        <v>2014</v>
      </c>
    </row>
    <row r="1598" spans="6:6">
      <c r="F1598" s="21">
        <v>2014</v>
      </c>
    </row>
    <row r="1599" spans="6:6">
      <c r="F1599" s="22">
        <v>2014</v>
      </c>
    </row>
    <row r="1600" spans="6:6">
      <c r="F1600" s="21">
        <v>2014</v>
      </c>
    </row>
    <row r="1601" spans="6:6">
      <c r="F1601" s="22">
        <v>2014</v>
      </c>
    </row>
    <row r="1602" spans="6:6">
      <c r="F1602" s="21">
        <v>2014</v>
      </c>
    </row>
    <row r="1603" spans="6:6">
      <c r="F1603" s="22">
        <v>2014</v>
      </c>
    </row>
    <row r="1604" spans="6:6">
      <c r="F1604" s="21">
        <v>2014</v>
      </c>
    </row>
    <row r="1605" spans="6:6">
      <c r="F1605" s="22">
        <v>2014</v>
      </c>
    </row>
    <row r="1606" spans="6:6">
      <c r="F1606" s="21">
        <v>2014</v>
      </c>
    </row>
    <row r="1607" spans="6:6">
      <c r="F1607" s="22">
        <v>2014</v>
      </c>
    </row>
    <row r="1608" spans="6:6">
      <c r="F1608" s="21">
        <v>2014</v>
      </c>
    </row>
    <row r="1609" spans="6:6">
      <c r="F1609" s="22">
        <v>2014</v>
      </c>
    </row>
    <row r="1610" spans="6:6">
      <c r="F1610" s="21">
        <v>2014</v>
      </c>
    </row>
    <row r="1611" spans="6:6">
      <c r="F1611" s="22">
        <v>2014</v>
      </c>
    </row>
    <row r="1612" spans="6:6">
      <c r="F1612" s="21">
        <v>2014</v>
      </c>
    </row>
    <row r="1613" spans="6:6">
      <c r="F1613" s="22">
        <v>2014</v>
      </c>
    </row>
    <row r="1614" spans="6:6">
      <c r="F1614" s="21">
        <v>2014</v>
      </c>
    </row>
    <row r="1615" spans="6:6">
      <c r="F1615" s="22">
        <v>2014</v>
      </c>
    </row>
    <row r="1616" spans="6:6">
      <c r="F1616" s="21">
        <v>2014</v>
      </c>
    </row>
    <row r="1617" spans="6:6">
      <c r="F1617" s="22">
        <v>2014</v>
      </c>
    </row>
    <row r="1618" spans="6:6">
      <c r="F1618" s="21">
        <v>2013</v>
      </c>
    </row>
    <row r="1619" spans="6:6">
      <c r="F1619" s="22">
        <v>2013</v>
      </c>
    </row>
    <row r="1620" spans="6:6">
      <c r="F1620" s="21">
        <v>2013</v>
      </c>
    </row>
    <row r="1621" spans="6:6">
      <c r="F1621" s="22">
        <v>2013</v>
      </c>
    </row>
    <row r="1622" spans="6:6">
      <c r="F1622" s="21">
        <v>2013</v>
      </c>
    </row>
    <row r="1623" spans="6:6">
      <c r="F1623" s="22">
        <v>2013</v>
      </c>
    </row>
    <row r="1624" spans="6:6">
      <c r="F1624" s="21">
        <v>2013</v>
      </c>
    </row>
    <row r="1625" spans="6:6">
      <c r="F1625" s="22">
        <v>2013</v>
      </c>
    </row>
    <row r="1626" spans="6:6">
      <c r="F1626" s="21">
        <v>2013</v>
      </c>
    </row>
    <row r="1627" spans="6:6">
      <c r="F1627" s="22">
        <v>2013</v>
      </c>
    </row>
    <row r="1628" spans="6:6">
      <c r="F1628" s="21">
        <v>2013</v>
      </c>
    </row>
    <row r="1629" spans="6:6">
      <c r="F1629" s="22">
        <v>2013</v>
      </c>
    </row>
    <row r="1630" spans="6:6">
      <c r="F1630" s="21">
        <v>2013</v>
      </c>
    </row>
    <row r="1631" spans="6:6">
      <c r="F1631" s="22">
        <v>2013</v>
      </c>
    </row>
    <row r="1632" spans="6:6">
      <c r="F1632" s="21">
        <v>2013</v>
      </c>
    </row>
    <row r="1633" spans="6:6">
      <c r="F1633" s="22">
        <v>2013</v>
      </c>
    </row>
    <row r="1634" spans="6:6">
      <c r="F1634" s="21">
        <v>2013</v>
      </c>
    </row>
    <row r="1635" spans="6:6">
      <c r="F1635" s="22">
        <v>2013</v>
      </c>
    </row>
    <row r="1636" spans="6:6">
      <c r="F1636" s="21">
        <v>2013</v>
      </c>
    </row>
    <row r="1637" spans="6:6">
      <c r="F1637" s="22">
        <v>2013</v>
      </c>
    </row>
    <row r="1638" spans="6:6">
      <c r="F1638" s="21">
        <v>2013</v>
      </c>
    </row>
    <row r="1639" spans="6:6">
      <c r="F1639" s="22">
        <v>2013</v>
      </c>
    </row>
    <row r="1640" spans="6:6">
      <c r="F1640" s="21">
        <v>2013</v>
      </c>
    </row>
    <row r="1641" spans="6:6">
      <c r="F1641" s="22">
        <v>2013</v>
      </c>
    </row>
    <row r="1642" spans="6:6">
      <c r="F1642" s="21">
        <v>2013</v>
      </c>
    </row>
    <row r="1643" spans="6:6">
      <c r="F1643" s="22">
        <v>2013</v>
      </c>
    </row>
    <row r="1644" spans="6:6">
      <c r="F1644" s="21">
        <v>2013</v>
      </c>
    </row>
    <row r="1645" spans="6:6">
      <c r="F1645" s="22">
        <v>2013</v>
      </c>
    </row>
    <row r="1646" spans="6:6">
      <c r="F1646" s="21">
        <v>2013</v>
      </c>
    </row>
    <row r="1647" spans="6:6">
      <c r="F1647" s="22">
        <v>2013</v>
      </c>
    </row>
    <row r="1648" spans="6:6">
      <c r="F1648" s="21">
        <v>2013</v>
      </c>
    </row>
    <row r="1649" spans="6:6">
      <c r="F1649" s="22">
        <v>2013</v>
      </c>
    </row>
    <row r="1650" spans="6:6">
      <c r="F1650" s="21">
        <v>2013</v>
      </c>
    </row>
    <row r="1651" spans="6:6">
      <c r="F1651" s="22">
        <v>2013</v>
      </c>
    </row>
    <row r="1652" spans="6:6">
      <c r="F1652" s="21">
        <v>2013</v>
      </c>
    </row>
    <row r="1653" spans="6:6">
      <c r="F1653" s="22">
        <v>2013</v>
      </c>
    </row>
    <row r="1654" spans="6:6">
      <c r="F1654" s="21">
        <v>2013</v>
      </c>
    </row>
    <row r="1655" spans="6:6">
      <c r="F1655" s="22">
        <v>2013</v>
      </c>
    </row>
    <row r="1656" spans="6:6">
      <c r="F1656" s="21">
        <v>2013</v>
      </c>
    </row>
    <row r="1657" spans="6:6">
      <c r="F1657" s="22">
        <v>2013</v>
      </c>
    </row>
    <row r="1658" spans="6:6">
      <c r="F1658" s="21">
        <v>2013</v>
      </c>
    </row>
    <row r="1659" spans="6:6">
      <c r="F1659" s="22">
        <v>2013</v>
      </c>
    </row>
    <row r="1660" spans="6:6">
      <c r="F1660" s="21">
        <v>2013</v>
      </c>
    </row>
    <row r="1661" spans="6:6">
      <c r="F1661" s="22">
        <v>2013</v>
      </c>
    </row>
    <row r="1662" spans="6:6">
      <c r="F1662" s="21">
        <v>2013</v>
      </c>
    </row>
    <row r="1663" spans="6:6">
      <c r="F1663" s="22">
        <v>2013</v>
      </c>
    </row>
    <row r="1664" spans="6:6">
      <c r="F1664" s="21">
        <v>2013</v>
      </c>
    </row>
    <row r="1665" spans="6:6">
      <c r="F1665" s="22">
        <v>2013</v>
      </c>
    </row>
    <row r="1666" spans="6:6">
      <c r="F1666" s="21">
        <v>2013</v>
      </c>
    </row>
    <row r="1667" spans="6:6">
      <c r="F1667" s="22">
        <v>2013</v>
      </c>
    </row>
    <row r="1668" spans="6:6">
      <c r="F1668" s="21">
        <v>2012</v>
      </c>
    </row>
    <row r="1669" spans="6:6">
      <c r="F1669" s="22">
        <v>2012</v>
      </c>
    </row>
    <row r="1670" spans="6:6">
      <c r="F1670" s="21">
        <v>2012</v>
      </c>
    </row>
    <row r="1671" spans="6:6">
      <c r="F1671" s="22">
        <v>2012</v>
      </c>
    </row>
    <row r="1672" spans="6:6">
      <c r="F1672" s="21">
        <v>2012</v>
      </c>
    </row>
    <row r="1673" spans="6:6">
      <c r="F1673" s="22">
        <v>2012</v>
      </c>
    </row>
    <row r="1674" spans="6:6">
      <c r="F1674" s="21">
        <v>2012</v>
      </c>
    </row>
    <row r="1675" spans="6:6">
      <c r="F1675" s="22">
        <v>2012</v>
      </c>
    </row>
    <row r="1676" spans="6:6">
      <c r="F1676" s="21">
        <v>2012</v>
      </c>
    </row>
    <row r="1677" spans="6:6">
      <c r="F1677" s="22">
        <v>2012</v>
      </c>
    </row>
    <row r="1678" spans="6:6">
      <c r="F1678" s="21">
        <v>2012</v>
      </c>
    </row>
    <row r="1679" spans="6:6">
      <c r="F1679" s="22">
        <v>2012</v>
      </c>
    </row>
    <row r="1680" spans="6:6">
      <c r="F1680" s="21">
        <v>2012</v>
      </c>
    </row>
    <row r="1681" spans="6:6">
      <c r="F1681" s="22">
        <v>2012</v>
      </c>
    </row>
    <row r="1682" spans="6:6">
      <c r="F1682" s="21">
        <v>2012</v>
      </c>
    </row>
    <row r="1683" spans="6:6">
      <c r="F1683" s="22">
        <v>2012</v>
      </c>
    </row>
    <row r="1684" spans="6:6">
      <c r="F1684" s="21">
        <v>2012</v>
      </c>
    </row>
    <row r="1685" spans="6:6">
      <c r="F1685" s="22">
        <v>2012</v>
      </c>
    </row>
    <row r="1686" spans="6:6">
      <c r="F1686" s="21">
        <v>2012</v>
      </c>
    </row>
    <row r="1687" spans="6:6">
      <c r="F1687" s="22">
        <v>2012</v>
      </c>
    </row>
    <row r="1688" spans="6:6">
      <c r="F1688" s="21">
        <v>2012</v>
      </c>
    </row>
    <row r="1689" spans="6:6">
      <c r="F1689" s="22">
        <v>2012</v>
      </c>
    </row>
    <row r="1690" spans="6:6">
      <c r="F1690" s="21">
        <v>2012</v>
      </c>
    </row>
    <row r="1691" spans="6:6">
      <c r="F1691" s="22">
        <v>2012</v>
      </c>
    </row>
    <row r="1692" spans="6:6">
      <c r="F1692" s="21">
        <v>2012</v>
      </c>
    </row>
    <row r="1693" spans="6:6">
      <c r="F1693" s="22">
        <v>2012</v>
      </c>
    </row>
    <row r="1694" spans="6:6">
      <c r="F1694" s="21">
        <v>2012</v>
      </c>
    </row>
    <row r="1695" spans="6:6">
      <c r="F1695" s="22">
        <v>2012</v>
      </c>
    </row>
    <row r="1696" spans="6:6">
      <c r="F1696" s="21">
        <v>2012</v>
      </c>
    </row>
    <row r="1697" spans="6:6">
      <c r="F1697" s="22">
        <v>2012</v>
      </c>
    </row>
    <row r="1698" spans="6:6">
      <c r="F1698" s="21">
        <v>2012</v>
      </c>
    </row>
    <row r="1699" spans="6:6">
      <c r="F1699" s="22">
        <v>2012</v>
      </c>
    </row>
    <row r="1700" spans="6:6">
      <c r="F1700" s="21">
        <v>2012</v>
      </c>
    </row>
    <row r="1701" spans="6:6">
      <c r="F1701" s="22">
        <v>2012</v>
      </c>
    </row>
    <row r="1702" spans="6:6">
      <c r="F1702" s="21">
        <v>2012</v>
      </c>
    </row>
    <row r="1703" spans="6:6">
      <c r="F1703" s="22">
        <v>2012</v>
      </c>
    </row>
    <row r="1704" spans="6:6">
      <c r="F1704" s="21">
        <v>2012</v>
      </c>
    </row>
    <row r="1705" spans="6:6">
      <c r="F1705" s="22">
        <v>2012</v>
      </c>
    </row>
    <row r="1706" spans="6:6">
      <c r="F1706" s="21">
        <v>2012</v>
      </c>
    </row>
    <row r="1707" spans="6:6">
      <c r="F1707" s="22">
        <v>2012</v>
      </c>
    </row>
    <row r="1708" spans="6:6">
      <c r="F1708" s="21">
        <v>2012</v>
      </c>
    </row>
    <row r="1709" spans="6:6">
      <c r="F1709" s="22">
        <v>2012</v>
      </c>
    </row>
    <row r="1710" spans="6:6">
      <c r="F1710" s="21">
        <v>2012</v>
      </c>
    </row>
    <row r="1711" spans="6:6">
      <c r="F1711" s="22">
        <v>2012</v>
      </c>
    </row>
    <row r="1712" spans="6:6">
      <c r="F1712" s="21">
        <v>2012</v>
      </c>
    </row>
    <row r="1713" spans="6:6">
      <c r="F1713" s="22">
        <v>2012</v>
      </c>
    </row>
    <row r="1714" spans="6:6">
      <c r="F1714" s="21">
        <v>2012</v>
      </c>
    </row>
    <row r="1715" spans="6:6">
      <c r="F1715" s="22">
        <v>2012</v>
      </c>
    </row>
    <row r="1716" spans="6:6">
      <c r="F1716" s="21">
        <v>2012</v>
      </c>
    </row>
    <row r="1717" spans="6:6">
      <c r="F1717" s="22">
        <v>2011</v>
      </c>
    </row>
    <row r="1718" spans="6:6">
      <c r="F1718" s="21">
        <v>2011</v>
      </c>
    </row>
    <row r="1719" spans="6:6">
      <c r="F1719" s="22">
        <v>2011</v>
      </c>
    </row>
    <row r="1720" spans="6:6">
      <c r="F1720" s="21">
        <v>2011</v>
      </c>
    </row>
    <row r="1721" spans="6:6">
      <c r="F1721" s="22">
        <v>2011</v>
      </c>
    </row>
    <row r="1722" spans="6:6">
      <c r="F1722" s="21">
        <v>2011</v>
      </c>
    </row>
    <row r="1723" spans="6:6">
      <c r="F1723" s="22">
        <v>2011</v>
      </c>
    </row>
    <row r="1724" spans="6:6">
      <c r="F1724" s="21">
        <v>2011</v>
      </c>
    </row>
    <row r="1725" spans="6:6">
      <c r="F1725" s="22">
        <v>2011</v>
      </c>
    </row>
    <row r="1726" spans="6:6">
      <c r="F1726" s="21">
        <v>2011</v>
      </c>
    </row>
    <row r="1727" spans="6:6">
      <c r="F1727" s="22">
        <v>2011</v>
      </c>
    </row>
    <row r="1728" spans="6:6">
      <c r="F1728" s="21">
        <v>2011</v>
      </c>
    </row>
    <row r="1729" spans="6:6">
      <c r="F1729" s="22">
        <v>2011</v>
      </c>
    </row>
    <row r="1730" spans="6:6">
      <c r="F1730" s="21">
        <v>2011</v>
      </c>
    </row>
    <row r="1731" spans="6:6">
      <c r="F1731" s="22">
        <v>2011</v>
      </c>
    </row>
    <row r="1732" spans="6:6">
      <c r="F1732" s="21">
        <v>2011</v>
      </c>
    </row>
    <row r="1733" spans="6:6">
      <c r="F1733" s="22">
        <v>2011</v>
      </c>
    </row>
    <row r="1734" spans="6:6">
      <c r="F1734" s="21">
        <v>2011</v>
      </c>
    </row>
    <row r="1735" spans="6:6">
      <c r="F1735" s="22">
        <v>2011</v>
      </c>
    </row>
    <row r="1736" spans="6:6">
      <c r="F1736" s="21">
        <v>2011</v>
      </c>
    </row>
    <row r="1737" spans="6:6">
      <c r="F1737" s="22">
        <v>2011</v>
      </c>
    </row>
    <row r="1738" spans="6:6">
      <c r="F1738" s="21">
        <v>2011</v>
      </c>
    </row>
    <row r="1739" spans="6:6">
      <c r="F1739" s="22">
        <v>2011</v>
      </c>
    </row>
    <row r="1740" spans="6:6">
      <c r="F1740" s="21">
        <v>2011</v>
      </c>
    </row>
    <row r="1741" spans="6:6">
      <c r="F1741" s="22">
        <v>2011</v>
      </c>
    </row>
    <row r="1742" spans="6:6">
      <c r="F1742" s="21">
        <v>2011</v>
      </c>
    </row>
    <row r="1743" spans="6:6">
      <c r="F1743" s="22">
        <v>2011</v>
      </c>
    </row>
    <row r="1744" spans="6:6">
      <c r="F1744" s="21">
        <v>2011</v>
      </c>
    </row>
    <row r="1745" spans="6:6">
      <c r="F1745" s="22">
        <v>2011</v>
      </c>
    </row>
    <row r="1746" spans="6:6">
      <c r="F1746" s="21">
        <v>2011</v>
      </c>
    </row>
    <row r="1747" spans="6:6">
      <c r="F1747" s="22">
        <v>2011</v>
      </c>
    </row>
    <row r="1748" spans="6:6">
      <c r="F1748" s="21">
        <v>2011</v>
      </c>
    </row>
    <row r="1749" spans="6:6">
      <c r="F1749" s="22">
        <v>2011</v>
      </c>
    </row>
    <row r="1750" spans="6:6">
      <c r="F1750" s="21">
        <v>2011</v>
      </c>
    </row>
    <row r="1751" spans="6:6">
      <c r="F1751" s="22">
        <v>2011</v>
      </c>
    </row>
    <row r="1752" spans="6:6">
      <c r="F1752" s="21">
        <v>2011</v>
      </c>
    </row>
    <row r="1753" spans="6:6">
      <c r="F1753" s="22">
        <v>2011</v>
      </c>
    </row>
    <row r="1754" spans="6:6">
      <c r="F1754" s="21">
        <v>2011</v>
      </c>
    </row>
    <row r="1755" spans="6:6">
      <c r="F1755" s="22">
        <v>2011</v>
      </c>
    </row>
    <row r="1756" spans="6:6">
      <c r="F1756" s="21">
        <v>2011</v>
      </c>
    </row>
    <row r="1757" spans="6:6">
      <c r="F1757" s="22">
        <v>2011</v>
      </c>
    </row>
    <row r="1758" spans="6:6">
      <c r="F1758" s="21">
        <v>2011</v>
      </c>
    </row>
    <row r="1759" spans="6:6">
      <c r="F1759" s="22">
        <v>2011</v>
      </c>
    </row>
    <row r="1760" spans="6:6">
      <c r="F1760" s="21">
        <v>2011</v>
      </c>
    </row>
    <row r="1761" spans="6:6">
      <c r="F1761" s="22">
        <v>2011</v>
      </c>
    </row>
    <row r="1762" spans="6:6">
      <c r="F1762" s="21">
        <v>2011</v>
      </c>
    </row>
    <row r="1763" spans="6:6">
      <c r="F1763" s="22">
        <v>2010</v>
      </c>
    </row>
    <row r="1764" spans="6:6">
      <c r="F1764" s="21">
        <v>2010</v>
      </c>
    </row>
    <row r="1765" spans="6:6">
      <c r="F1765" s="22">
        <v>2010</v>
      </c>
    </row>
    <row r="1766" spans="6:6">
      <c r="F1766" s="21">
        <v>2010</v>
      </c>
    </row>
    <row r="1767" spans="6:6">
      <c r="F1767" s="22">
        <v>2010</v>
      </c>
    </row>
    <row r="1768" spans="6:6">
      <c r="F1768" s="21">
        <v>2010</v>
      </c>
    </row>
    <row r="1769" spans="6:6">
      <c r="F1769" s="22">
        <v>2010</v>
      </c>
    </row>
    <row r="1770" spans="6:6">
      <c r="F1770" s="21">
        <v>2010</v>
      </c>
    </row>
    <row r="1771" spans="6:6">
      <c r="F1771" s="22">
        <v>2010</v>
      </c>
    </row>
    <row r="1772" spans="6:6">
      <c r="F1772" s="21">
        <v>2010</v>
      </c>
    </row>
    <row r="1773" spans="6:6">
      <c r="F1773" s="22">
        <v>2010</v>
      </c>
    </row>
    <row r="1774" spans="6:6">
      <c r="F1774" s="21">
        <v>2010</v>
      </c>
    </row>
    <row r="1775" spans="6:6">
      <c r="F1775" s="22">
        <v>2010</v>
      </c>
    </row>
    <row r="1776" spans="6:6">
      <c r="F1776" s="21">
        <v>2010</v>
      </c>
    </row>
    <row r="1777" spans="6:6">
      <c r="F1777" s="22">
        <v>2010</v>
      </c>
    </row>
    <row r="1778" spans="6:6">
      <c r="F1778" s="21">
        <v>2010</v>
      </c>
    </row>
    <row r="1779" spans="6:6">
      <c r="F1779" s="22">
        <v>2010</v>
      </c>
    </row>
    <row r="1780" spans="6:6">
      <c r="F1780" s="21">
        <v>2010</v>
      </c>
    </row>
    <row r="1781" spans="6:6">
      <c r="F1781" s="22">
        <v>2010</v>
      </c>
    </row>
    <row r="1782" spans="6:6">
      <c r="F1782" s="21">
        <v>2010</v>
      </c>
    </row>
    <row r="1783" spans="6:6">
      <c r="F1783" s="22">
        <v>2010</v>
      </c>
    </row>
    <row r="1784" spans="6:6">
      <c r="F1784" s="21">
        <v>2010</v>
      </c>
    </row>
    <row r="1785" spans="6:6">
      <c r="F1785" s="22">
        <v>2010</v>
      </c>
    </row>
    <row r="1786" spans="6:6">
      <c r="F1786" s="21">
        <v>2010</v>
      </c>
    </row>
    <row r="1787" spans="6:6">
      <c r="F1787" s="22">
        <v>2010</v>
      </c>
    </row>
    <row r="1788" spans="6:6">
      <c r="F1788" s="21">
        <v>2010</v>
      </c>
    </row>
    <row r="1789" spans="6:6">
      <c r="F1789" s="22">
        <v>2010</v>
      </c>
    </row>
    <row r="1790" spans="6:6">
      <c r="F1790" s="21">
        <v>2010</v>
      </c>
    </row>
    <row r="1791" spans="6:6">
      <c r="F1791" s="22">
        <v>2010</v>
      </c>
    </row>
    <row r="1792" spans="6:6">
      <c r="F1792" s="21">
        <v>2010</v>
      </c>
    </row>
    <row r="1793" spans="6:6">
      <c r="F1793" s="22">
        <v>2010</v>
      </c>
    </row>
    <row r="1794" spans="6:6">
      <c r="F1794" s="21">
        <v>2010</v>
      </c>
    </row>
    <row r="1795" spans="6:6">
      <c r="F1795" s="22">
        <v>2010</v>
      </c>
    </row>
    <row r="1796" spans="6:6">
      <c r="F1796" s="21">
        <v>2010</v>
      </c>
    </row>
    <row r="1797" spans="6:6">
      <c r="F1797" s="22">
        <v>2010</v>
      </c>
    </row>
    <row r="1798" spans="6:6">
      <c r="F1798" s="21">
        <v>2010</v>
      </c>
    </row>
    <row r="1799" spans="6:6">
      <c r="F1799" s="22">
        <v>2010</v>
      </c>
    </row>
    <row r="1800" spans="6:6">
      <c r="F1800" s="21">
        <v>2010</v>
      </c>
    </row>
    <row r="1801" spans="6:6">
      <c r="F1801" s="22">
        <v>2010</v>
      </c>
    </row>
    <row r="1802" spans="6:6">
      <c r="F1802" s="21">
        <v>2010</v>
      </c>
    </row>
    <row r="1803" spans="6:6">
      <c r="F1803" s="22">
        <v>2010</v>
      </c>
    </row>
    <row r="1804" spans="6:6">
      <c r="F1804" s="21">
        <v>2010</v>
      </c>
    </row>
    <row r="1805" spans="6:6">
      <c r="F1805" s="22">
        <v>2010</v>
      </c>
    </row>
    <row r="1806" spans="6:6">
      <c r="F1806" s="21">
        <v>2009</v>
      </c>
    </row>
    <row r="1807" spans="6:6">
      <c r="F1807" s="22">
        <v>2009</v>
      </c>
    </row>
    <row r="1808" spans="6:6">
      <c r="F1808" s="21">
        <v>2009</v>
      </c>
    </row>
    <row r="1809" spans="6:6">
      <c r="F1809" s="22">
        <v>2009</v>
      </c>
    </row>
    <row r="1810" spans="6:6">
      <c r="F1810" s="21">
        <v>2009</v>
      </c>
    </row>
    <row r="1811" spans="6:6">
      <c r="F1811" s="22">
        <v>2009</v>
      </c>
    </row>
    <row r="1812" spans="6:6">
      <c r="F1812" s="21">
        <v>2009</v>
      </c>
    </row>
    <row r="1813" spans="6:6">
      <c r="F1813" s="22">
        <v>2009</v>
      </c>
    </row>
    <row r="1814" spans="6:6">
      <c r="F1814" s="21">
        <v>2009</v>
      </c>
    </row>
    <row r="1815" spans="6:6">
      <c r="F1815" s="22">
        <v>2009</v>
      </c>
    </row>
    <row r="1816" spans="6:6">
      <c r="F1816" s="21">
        <v>2009</v>
      </c>
    </row>
    <row r="1817" spans="6:6">
      <c r="F1817" s="22">
        <v>2009</v>
      </c>
    </row>
    <row r="1818" spans="6:6">
      <c r="F1818" s="21">
        <v>2009</v>
      </c>
    </row>
    <row r="1819" spans="6:6">
      <c r="F1819" s="22">
        <v>2009</v>
      </c>
    </row>
    <row r="1820" spans="6:6">
      <c r="F1820" s="21">
        <v>2009</v>
      </c>
    </row>
    <row r="1821" spans="6:6">
      <c r="F1821" s="22">
        <v>2009</v>
      </c>
    </row>
    <row r="1822" spans="6:6">
      <c r="F1822" s="21">
        <v>2009</v>
      </c>
    </row>
    <row r="1823" spans="6:6">
      <c r="F1823" s="22">
        <v>2009</v>
      </c>
    </row>
    <row r="1824" spans="6:6">
      <c r="F1824" s="21">
        <v>2009</v>
      </c>
    </row>
    <row r="1825" spans="6:6">
      <c r="F1825" s="22">
        <v>2009</v>
      </c>
    </row>
    <row r="1826" spans="6:6">
      <c r="F1826" s="21">
        <v>2009</v>
      </c>
    </row>
    <row r="1827" spans="6:6">
      <c r="F1827" s="22">
        <v>2009</v>
      </c>
    </row>
    <row r="1828" spans="6:6">
      <c r="F1828" s="21">
        <v>2009</v>
      </c>
    </row>
    <row r="1829" spans="6:6">
      <c r="F1829" s="22">
        <v>2009</v>
      </c>
    </row>
    <row r="1830" spans="6:6">
      <c r="F1830" s="21">
        <v>2009</v>
      </c>
    </row>
    <row r="1831" spans="6:6">
      <c r="F1831" s="22">
        <v>2009</v>
      </c>
    </row>
    <row r="1832" spans="6:6">
      <c r="F1832" s="21">
        <v>2009</v>
      </c>
    </row>
    <row r="1833" spans="6:6">
      <c r="F1833" s="22">
        <v>2009</v>
      </c>
    </row>
    <row r="1834" spans="6:6">
      <c r="F1834" s="21">
        <v>2009</v>
      </c>
    </row>
    <row r="1835" spans="6:6">
      <c r="F1835" s="22">
        <v>2009</v>
      </c>
    </row>
    <row r="1836" spans="6:6">
      <c r="F1836" s="21">
        <v>2009</v>
      </c>
    </row>
    <row r="1837" spans="6:6">
      <c r="F1837" s="22">
        <v>2009</v>
      </c>
    </row>
    <row r="1838" spans="6:6">
      <c r="F1838" s="21">
        <v>2009</v>
      </c>
    </row>
    <row r="1839" spans="6:6">
      <c r="F1839" s="22">
        <v>2009</v>
      </c>
    </row>
    <row r="1840" spans="6:6">
      <c r="F1840" s="21">
        <v>2009</v>
      </c>
    </row>
    <row r="1841" spans="6:6">
      <c r="F1841" s="22">
        <v>2008</v>
      </c>
    </row>
    <row r="1842" spans="6:6">
      <c r="F1842" s="21">
        <v>2008</v>
      </c>
    </row>
    <row r="1843" spans="6:6">
      <c r="F1843" s="22">
        <v>2008</v>
      </c>
    </row>
    <row r="1844" spans="6:6">
      <c r="F1844" s="21">
        <v>2008</v>
      </c>
    </row>
    <row r="1845" spans="6:6">
      <c r="F1845" s="22">
        <v>2008</v>
      </c>
    </row>
    <row r="1846" spans="6:6">
      <c r="F1846" s="21">
        <v>2008</v>
      </c>
    </row>
    <row r="1847" spans="6:6">
      <c r="F1847" s="22">
        <v>2008</v>
      </c>
    </row>
    <row r="1848" spans="6:6">
      <c r="F1848" s="21">
        <v>2008</v>
      </c>
    </row>
    <row r="1849" spans="6:6">
      <c r="F1849" s="22">
        <v>2008</v>
      </c>
    </row>
    <row r="1850" spans="6:6">
      <c r="F1850" s="21">
        <v>2008</v>
      </c>
    </row>
    <row r="1851" spans="6:6">
      <c r="F1851" s="22">
        <v>2008</v>
      </c>
    </row>
    <row r="1852" spans="6:6">
      <c r="F1852" s="21">
        <v>2008</v>
      </c>
    </row>
    <row r="1853" spans="6:6">
      <c r="F1853" s="22">
        <v>2008</v>
      </c>
    </row>
    <row r="1854" spans="6:6">
      <c r="F1854" s="21">
        <v>2008</v>
      </c>
    </row>
    <row r="1855" spans="6:6">
      <c r="F1855" s="22">
        <v>2008</v>
      </c>
    </row>
    <row r="1856" spans="6:6">
      <c r="F1856" s="21">
        <v>2008</v>
      </c>
    </row>
    <row r="1857" spans="6:6">
      <c r="F1857" s="22">
        <v>2008</v>
      </c>
    </row>
    <row r="1858" spans="6:6">
      <c r="F1858" s="21">
        <v>2007</v>
      </c>
    </row>
    <row r="1859" spans="6:6">
      <c r="F1859" s="22">
        <v>2007</v>
      </c>
    </row>
    <row r="1860" spans="6:6">
      <c r="F1860" s="21">
        <v>2007</v>
      </c>
    </row>
    <row r="1861" spans="6:6">
      <c r="F1861" s="22">
        <v>2007</v>
      </c>
    </row>
    <row r="1862" spans="6:6">
      <c r="F1862" s="21">
        <v>2007</v>
      </c>
    </row>
    <row r="1863" spans="6:6">
      <c r="F1863" s="22">
        <v>2007</v>
      </c>
    </row>
    <row r="1864" spans="6:6">
      <c r="F1864" s="21">
        <v>2007</v>
      </c>
    </row>
    <row r="1865" spans="6:6">
      <c r="F1865" s="22">
        <v>2007</v>
      </c>
    </row>
    <row r="1866" spans="6:6">
      <c r="F1866" s="21">
        <v>2007</v>
      </c>
    </row>
    <row r="1867" spans="6:6">
      <c r="F1867" s="22">
        <v>2007</v>
      </c>
    </row>
    <row r="1868" spans="6:6">
      <c r="F1868" s="21">
        <v>2007</v>
      </c>
    </row>
    <row r="1869" spans="6:6">
      <c r="F1869" s="22">
        <v>2007</v>
      </c>
    </row>
    <row r="1870" spans="6:6">
      <c r="F1870" s="21">
        <v>2007</v>
      </c>
    </row>
    <row r="1871" spans="6:6">
      <c r="F1871" s="22">
        <v>2006</v>
      </c>
    </row>
    <row r="1872" spans="6:6">
      <c r="F1872" s="21">
        <v>2006</v>
      </c>
    </row>
    <row r="1873" spans="6:6">
      <c r="F1873" s="22">
        <v>2006</v>
      </c>
    </row>
    <row r="1874" spans="6:6">
      <c r="F1874" s="21">
        <v>2006</v>
      </c>
    </row>
    <row r="1875" spans="6:6">
      <c r="F1875" s="22">
        <v>2006</v>
      </c>
    </row>
    <row r="1876" spans="6:6">
      <c r="F1876" s="21">
        <v>2006</v>
      </c>
    </row>
    <row r="1877" spans="6:6">
      <c r="F1877" s="22">
        <v>2006</v>
      </c>
    </row>
    <row r="1878" spans="6:6">
      <c r="F1878" s="21">
        <v>2005</v>
      </c>
    </row>
    <row r="1879" spans="6:6">
      <c r="F1879" s="22">
        <v>2004</v>
      </c>
    </row>
    <row r="1880" spans="6:6">
      <c r="F1880" s="21">
        <v>2003</v>
      </c>
    </row>
  </sheetData>
  <sortState xmlns:xlrd2="http://schemas.microsoft.com/office/spreadsheetml/2017/richdata2" ref="H2:H23">
    <sortCondition ref="H2:H23"/>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E3F5768F8BC3341BF76EABF5EB78A03" ma:contentTypeVersion="4" ma:contentTypeDescription="Create a new document." ma:contentTypeScope="" ma:versionID="723aab9dd787bcad64dd9f80827ed14a">
  <xsd:schema xmlns:xsd="http://www.w3.org/2001/XMLSchema" xmlns:xs="http://www.w3.org/2001/XMLSchema" xmlns:p="http://schemas.microsoft.com/office/2006/metadata/properties" xmlns:ns2="713afbee-f9ba-4edc-85ec-15ae57abb8f3" xmlns:ns3="9df0fbde-e048-458d-8af2-c71a5b1d1f2e" targetNamespace="http://schemas.microsoft.com/office/2006/metadata/properties" ma:root="true" ma:fieldsID="d9a7cef13fb9ab5cb0cc76198695cb6e" ns2:_="" ns3:_="">
    <xsd:import namespace="713afbee-f9ba-4edc-85ec-15ae57abb8f3"/>
    <xsd:import namespace="9df0fbde-e048-458d-8af2-c71a5b1d1f2e"/>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3afbee-f9ba-4edc-85ec-15ae57abb8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df0fbde-e048-458d-8af2-c71a5b1d1f2e"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C532B6B-D26F-48AB-9016-7BD7251416A7}">
  <ds:schemaRefs>
    <ds:schemaRef ds:uri="http://purl.org/dc/elements/1.1/"/>
    <ds:schemaRef ds:uri="http://schemas.microsoft.com/office/infopath/2007/PartnerControls"/>
    <ds:schemaRef ds:uri="http://schemas.microsoft.com/office/2006/metadata/properties"/>
    <ds:schemaRef ds:uri="http://schemas.microsoft.com/office/2006/documentManagement/types"/>
    <ds:schemaRef ds:uri="http://schemas.openxmlformats.org/package/2006/metadata/core-properties"/>
    <ds:schemaRef ds:uri="9df0fbde-e048-458d-8af2-c71a5b1d1f2e"/>
    <ds:schemaRef ds:uri="http://purl.org/dc/terms/"/>
    <ds:schemaRef ds:uri="http://purl.org/dc/dcmitype/"/>
    <ds:schemaRef ds:uri="713afbee-f9ba-4edc-85ec-15ae57abb8f3"/>
    <ds:schemaRef ds:uri="http://www.w3.org/XML/1998/namespace"/>
  </ds:schemaRefs>
</ds:datastoreItem>
</file>

<file path=customXml/itemProps2.xml><?xml version="1.0" encoding="utf-8"?>
<ds:datastoreItem xmlns:ds="http://schemas.openxmlformats.org/officeDocument/2006/customXml" ds:itemID="{3ACFCFF0-EFA7-4545-A781-A9417ADC3F5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3afbee-f9ba-4edc-85ec-15ae57abb8f3"/>
    <ds:schemaRef ds:uri="9df0fbde-e048-458d-8af2-c71a5b1d1f2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85946A0-C9E8-4692-8D2C-FF1F2E4F628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Dana</dc:creator>
  <cp:lastModifiedBy>Dana Goerzen</cp:lastModifiedBy>
  <dcterms:created xsi:type="dcterms:W3CDTF">2023-04-29T16:51:33Z</dcterms:created>
  <dcterms:modified xsi:type="dcterms:W3CDTF">2023-05-26T18:34:00Z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0x010100AE3F5768F8BC3341BF76EABF5EB78A03</vt:lpwstr>
  </property>
</Properties>
</file>